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charts/chart27.xml" ContentType="application/vnd.openxmlformats-officedocument.drawingml.chart+xml"/>
  <Override PartName="/xl/drawings/drawing4.xml" ContentType="application/vnd.openxmlformats-officedocument.drawing+xml"/>
  <Override PartName="/xl/comments3.xml" ContentType="application/vnd.openxmlformats-officedocument.spreadsheetml.comments+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omments4.xml" ContentType="application/vnd.openxmlformats-officedocument.spreadsheetml.comments+xml"/>
  <Override PartName="/xl/drawings/drawing5.xml" ContentType="application/vnd.openxmlformats-officedocument.drawing+xml"/>
  <Override PartName="/xl/charts/chart40.xml" ContentType="application/vnd.openxmlformats-officedocument.drawingml.chart+xml"/>
  <Override PartName="/xl/charts/chart4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codeName="ThisWorkbook"/>
  <mc:AlternateContent xmlns:mc="http://schemas.openxmlformats.org/markup-compatibility/2006">
    <mc:Choice Requires="x15">
      <x15ac:absPath xmlns:x15ac="http://schemas.microsoft.com/office/spreadsheetml/2010/11/ac" url="D:\Indicators 2020 Update\"/>
    </mc:Choice>
  </mc:AlternateContent>
  <xr:revisionPtr revIDLastSave="0" documentId="8_{5C7C3CF9-F21D-408C-BCC1-F0D29D2CC2B5}" xr6:coauthVersionLast="45" xr6:coauthVersionMax="45" xr10:uidLastSave="{00000000-0000-0000-0000-000000000000}"/>
  <bookViews>
    <workbookView xWindow="765" yWindow="255" windowWidth="20670" windowHeight="14055" tabRatio="834" firstSheet="4" activeTab="4" xr2:uid="{00000000-000D-0000-FFFF-FFFF00000000}"/>
  </bookViews>
  <sheets>
    <sheet name="Directory" sheetId="49" r:id="rId1"/>
    <sheet name="General_inputs" sheetId="4" r:id="rId2"/>
    <sheet name="Energy_weights" sheetId="77" r:id="rId3"/>
    <sheet name="Industrial_Total_LMDI_UtilAdj" sheetId="72" r:id="rId4"/>
    <sheet name="Total_Industrial" sheetId="45" r:id="rId5"/>
    <sheet name="Manufacturing" sheetId="1" r:id="rId6"/>
    <sheet name="NonManufacturing" sheetId="71" r:id="rId7"/>
    <sheet name="Mining" sheetId="75" r:id="rId8"/>
    <sheet name="Conversion_factors" sheetId="7" r:id="rId9"/>
    <sheet name="Report_chart" sheetId="74" r:id="rId10"/>
    <sheet name="Report_tables" sheetId="70" r:id="rId11"/>
    <sheet name="Charts (www)" sheetId="51" r:id="rId12"/>
    <sheet name="NonManufacturing_Data" sheetId="79" r:id="rId13"/>
    <sheet name="Mining_Data" sheetId="78" r:id="rId14"/>
    <sheet name="Manufacturing_Energy_Data" sheetId="54" r:id="rId15"/>
    <sheet name="MER_Nov19_Table 2.4" sheetId="80" r:id="rId16"/>
    <sheet name="AER10_Table2.1d" sheetId="67" r:id="rId17"/>
    <sheet name="AER11_Table2.1d_MER0816" sheetId="73" r:id="rId18"/>
    <sheet name="mer_dataT02.04" sheetId="76" r:id="rId19"/>
    <sheet name="BEA_Output_Data" sheetId="53" r:id="rId20"/>
    <sheet name="Manufacturing Gross Output" sheetId="35" r:id="rId21"/>
    <sheet name="Manufacturing Value Added" sheetId="39" r:id="rId22"/>
    <sheet name="Gross Output over VA" sheetId="36" r:id="rId23"/>
    <sheet name="NAICS Sector VA over Manufac VA" sheetId="40" r:id="rId24"/>
  </sheets>
  <externalReferences>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s>
  <definedNames>
    <definedName name="\j" localSheetId="3">#REF!</definedName>
    <definedName name="\j" localSheetId="18">#REF!</definedName>
    <definedName name="\j" localSheetId="7">#REF!</definedName>
    <definedName name="\j" localSheetId="6">#REF!</definedName>
    <definedName name="\j" localSheetId="12">#REF!</definedName>
    <definedName name="\j" localSheetId="10">#REF!</definedName>
    <definedName name="\j">#REF!</definedName>
    <definedName name="_1982" localSheetId="3">[1]RECS_2!#REF!</definedName>
    <definedName name="_1982" localSheetId="18">[1]RECS_2!#REF!</definedName>
    <definedName name="_1982" localSheetId="7">[1]RECS_2!#REF!</definedName>
    <definedName name="_1982" localSheetId="6">[1]RECS_2!#REF!</definedName>
    <definedName name="_1982" localSheetId="12">[1]RECS_2!#REF!</definedName>
    <definedName name="_1982" localSheetId="10">[1]RECS_2!#REF!</definedName>
    <definedName name="_1982">[1]RECS_2!#REF!</definedName>
    <definedName name="AllData" localSheetId="3">#REF!</definedName>
    <definedName name="AllData" localSheetId="7">#REF!</definedName>
    <definedName name="AllData" localSheetId="12">#REF!</definedName>
    <definedName name="AllData" localSheetId="10">#REF!</definedName>
    <definedName name="AllData">#REF!</definedName>
    <definedName name="base_label">[2]General_inputs!$N$6</definedName>
    <definedName name="base_label_paren">[2]General_inputs!$O$6</definedName>
    <definedName name="base_row" localSheetId="3">[3]General_inputs!$M$6</definedName>
    <definedName name="Base_row" localSheetId="18">[2]All_Sectors!$K$73</definedName>
    <definedName name="base_row" localSheetId="7">[4]General_inputs!$M$6</definedName>
    <definedName name="base_row" localSheetId="6">[5]General_inputs!$M$6</definedName>
    <definedName name="base_row" localSheetId="10">[6]General_inputs!$M$6</definedName>
    <definedName name="base_row">General_inputs!$O$6</definedName>
    <definedName name="base_row2" localSheetId="18">[2]All_Sectors!$K$74</definedName>
    <definedName name="base_row2" localSheetId="7">[7]General_inputs!$O$7</definedName>
    <definedName name="base_row2" localSheetId="6">[8]General_inputs!$O$7</definedName>
    <definedName name="base_row2">General_inputs!$O$7</definedName>
    <definedName name="Base_year" localSheetId="3">[3]General_inputs!$F$6</definedName>
    <definedName name="Base_year" localSheetId="18">[2]General_inputs!$F$6</definedName>
    <definedName name="Base_year" localSheetId="7">[4]General_inputs!$F$6</definedName>
    <definedName name="Base_year" localSheetId="6">[5]General_inputs!$F$6</definedName>
    <definedName name="Base_year" localSheetId="10">[6]General_inputs!$F$6</definedName>
    <definedName name="Base_year">General_inputs!$F$6</definedName>
    <definedName name="Base_year2" localSheetId="3">[3]General_inputs!$F$7</definedName>
    <definedName name="Base_year2" localSheetId="18">[2]General_inputs!$F$7</definedName>
    <definedName name="Base_year2" localSheetId="7">[4]General_inputs!$F$7</definedName>
    <definedName name="Base_year2" localSheetId="6">[5]General_inputs!$F$7</definedName>
    <definedName name="Base_year2" localSheetId="10">[6]General_inputs!$F$7</definedName>
    <definedName name="Base_year2">General_inputs!$F$7</definedName>
    <definedName name="Begin_year_chart1" localSheetId="18">[2]General_inputs!$F$20</definedName>
    <definedName name="Begin_year_chart1" localSheetId="7">[7]General_inputs!$F$20</definedName>
    <definedName name="Begin_year_chart1" localSheetId="6">[8]General_inputs!$F$20</definedName>
    <definedName name="Begin_year_chart1">General_inputs!$F$20</definedName>
    <definedName name="EintenAdj">[2]General_inputs!$F$25</definedName>
    <definedName name="End_year_chart1" localSheetId="18">[2]General_inputs!$F$21</definedName>
    <definedName name="End_year_chart1" localSheetId="7">[7]General_inputs!$F$21</definedName>
    <definedName name="End_year_chart1" localSheetId="6">[8]General_inputs!$F$21</definedName>
    <definedName name="End_year_chart1">General_inputs!$F$21</definedName>
    <definedName name="Fuel_type" localSheetId="3">[9]General_inputs!$F$16</definedName>
    <definedName name="Fuel_type" localSheetId="10">[9]General_inputs!$F$16</definedName>
    <definedName name="Fuel_type">General_inputs!$F$16</definedName>
    <definedName name="HTML_CodePage" hidden="1">1252</definedName>
    <definedName name="HTML_Control" localSheetId="3" hidden="1">{"'Sheet1'!$A$1:$K$41"}</definedName>
    <definedName name="HTML_Control" localSheetId="18" hidden="1">{"'Sheet1'!$A$1:$K$41"}</definedName>
    <definedName name="HTML_Control" localSheetId="7" hidden="1">{"'Sheet1'!$A$1:$K$41"}</definedName>
    <definedName name="HTML_Control" localSheetId="6" hidden="1">{"'Sheet1'!$A$1:$K$41"}</definedName>
    <definedName name="HTML_Control" localSheetId="10" hidden="1">{"'Sheet1'!$A$1:$K$41"}</definedName>
    <definedName name="HTML_Control" hidden="1">{"'Sheet1'!$A$1:$K$41"}</definedName>
    <definedName name="HTML_Control_1" hidden="1">{"'Sheet1'!$A$1:$K$41"}</definedName>
    <definedName name="HTML_Control_2" hidden="1">{"'Sheet1'!$A$1:$K$41"}</definedName>
    <definedName name="HTML_Description" hidden="1">""</definedName>
    <definedName name="HTML_Email" hidden="1">""</definedName>
    <definedName name="HTML_Header" hidden="1">""</definedName>
    <definedName name="HTML_LastUpdate" hidden="1">"7/26/00"</definedName>
    <definedName name="HTML_LineAfter" hidden="1">FALSE</definedName>
    <definedName name="HTML_LineBefore" hidden="1">FALSE</definedName>
    <definedName name="HTML_Name" hidden="1">"Stephanie Battles"</definedName>
    <definedName name="HTML_OBDlg2" hidden="1">TRUE</definedName>
    <definedName name="HTML_OBDlg4" hidden="1">TRUE</definedName>
    <definedName name="HTML_OS" hidden="1">0</definedName>
    <definedName name="HTML_PathFile" hidden="1">"C:\WEBSHARE\WWWROOT\efficiency\spreadsheets\MyHTML.htm"</definedName>
    <definedName name="HTML_Title" hidden="1">"Total Square Feet in U.S. Housing Units"</definedName>
    <definedName name="index_label" localSheetId="3">[3]General_inputs!$U$6</definedName>
    <definedName name="index_label" localSheetId="18">[10]General_inputs!$U$6</definedName>
    <definedName name="index_label" localSheetId="7">[4]General_inputs!$U$6</definedName>
    <definedName name="index_label" localSheetId="6">[5]General_inputs!$U$6</definedName>
    <definedName name="index_label" localSheetId="10">[6]General_inputs!$U$6</definedName>
    <definedName name="index_label">General_inputs!$L$6</definedName>
    <definedName name="index_label2" localSheetId="7">[7]General_inputs!$L$7</definedName>
    <definedName name="index_label2" localSheetId="6">[8]General_inputs!$L$7</definedName>
    <definedName name="index_label2">General_inputs!$L$7</definedName>
    <definedName name="Inten1">[2]All_Sectors!$AH$10:$AN$71</definedName>
    <definedName name="Print_Area_MI" localSheetId="3">[11]Price!#REF!</definedName>
    <definedName name="Print_Area_MI" localSheetId="18">[11]Price!#REF!</definedName>
    <definedName name="Print_Area_MI" localSheetId="7">[11]Price!#REF!</definedName>
    <definedName name="Print_Area_MI" localSheetId="6">[11]Price!#REF!</definedName>
    <definedName name="Print_Area_MI" localSheetId="12">[12]Price!#REF!</definedName>
    <definedName name="Print_Area_MI" localSheetId="10">[11]Price!#REF!</definedName>
    <definedName name="Print_Area_MI">[12]Price!#REF!</definedName>
    <definedName name="QtrData" localSheetId="3">'[13]Authnot Prelim'!#REF!</definedName>
    <definedName name="QtrData" localSheetId="7">'[13]Authnot Prelim'!#REF!</definedName>
    <definedName name="QtrData" localSheetId="12">'[13]Authnot Prelim'!#REF!</definedName>
    <definedName name="QtrData" localSheetId="10">'[13]Authnot Prelim'!#REF!</definedName>
    <definedName name="QtrData">'[13]Authnot Prelim'!#REF!</definedName>
    <definedName name="Utility_Adj">General_inputs!$P$24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Y55" i="53" l="1"/>
  <c r="BA54" i="53"/>
  <c r="AZ54" i="53"/>
  <c r="AY54" i="53"/>
  <c r="BA53" i="53"/>
  <c r="AZ53" i="53"/>
  <c r="AY53" i="53"/>
  <c r="BA52" i="53"/>
  <c r="AZ52" i="53"/>
  <c r="AY52" i="53"/>
  <c r="BA51" i="53"/>
  <c r="AZ51" i="53"/>
  <c r="AY51" i="53"/>
  <c r="BA50" i="53"/>
  <c r="AZ50" i="53"/>
  <c r="AY50" i="53"/>
  <c r="BA49" i="53"/>
  <c r="AZ49" i="53"/>
  <c r="AY49" i="53"/>
  <c r="BM48" i="53"/>
  <c r="BA48" i="53"/>
  <c r="AZ48" i="53"/>
  <c r="AY48" i="53"/>
  <c r="BM47" i="53"/>
  <c r="BA47" i="53"/>
  <c r="AZ47" i="53"/>
  <c r="AY47" i="53"/>
  <c r="BM46" i="53"/>
  <c r="BA46" i="53"/>
  <c r="AZ46" i="53"/>
  <c r="AY46" i="53"/>
  <c r="BM45" i="53"/>
  <c r="BA45" i="53"/>
  <c r="AZ45" i="53"/>
  <c r="AY45" i="53"/>
  <c r="BM44" i="53"/>
  <c r="BA44" i="53"/>
  <c r="AZ44" i="53"/>
  <c r="AY44" i="53"/>
  <c r="BM43" i="53"/>
  <c r="BA43" i="53"/>
  <c r="AZ43" i="53"/>
  <c r="AY43" i="53"/>
  <c r="BM42" i="53"/>
  <c r="BA42" i="53"/>
  <c r="AZ42" i="53"/>
  <c r="AY42" i="53"/>
  <c r="BM41" i="53"/>
  <c r="BA41" i="53"/>
  <c r="AZ41" i="53"/>
  <c r="AY41" i="53"/>
  <c r="BM40" i="53"/>
  <c r="BA40" i="53"/>
  <c r="AZ40" i="53"/>
  <c r="AY40" i="53"/>
  <c r="BM39" i="53"/>
  <c r="BA39" i="53"/>
  <c r="AZ39" i="53"/>
  <c r="AY39" i="53"/>
  <c r="BM38" i="53"/>
  <c r="BA38" i="53"/>
  <c r="AZ38" i="53"/>
  <c r="AY38" i="53"/>
  <c r="BM37" i="53"/>
  <c r="BA37" i="53"/>
  <c r="AZ37" i="53"/>
  <c r="AY37" i="53"/>
  <c r="BM36" i="53"/>
  <c r="BA36" i="53"/>
  <c r="AZ36" i="53"/>
  <c r="AY36" i="53"/>
  <c r="BM35" i="53"/>
  <c r="BA35" i="53"/>
  <c r="AZ35" i="53"/>
  <c r="AY35" i="53"/>
  <c r="BM34" i="53"/>
  <c r="BA34" i="53"/>
  <c r="AZ34" i="53"/>
  <c r="AY34" i="53"/>
  <c r="BM33" i="53"/>
  <c r="BA33" i="53"/>
  <c r="AZ33" i="53"/>
  <c r="AY33" i="53"/>
  <c r="BM32" i="53"/>
  <c r="BA32" i="53"/>
  <c r="AZ32" i="53"/>
  <c r="AY32" i="53"/>
  <c r="BM31" i="53"/>
  <c r="BA31" i="53"/>
  <c r="AZ31" i="53"/>
  <c r="AY31" i="53"/>
  <c r="BM30" i="53"/>
  <c r="BA30" i="53"/>
  <c r="AZ30" i="53"/>
  <c r="AY30" i="53"/>
  <c r="BM29" i="53"/>
  <c r="BA29" i="53"/>
  <c r="AZ29" i="53"/>
  <c r="AY29" i="53"/>
  <c r="BM28" i="53"/>
  <c r="BA28" i="53"/>
  <c r="AZ28" i="53"/>
  <c r="AY28" i="53"/>
  <c r="BM27" i="53"/>
  <c r="BA27" i="53"/>
  <c r="AZ27" i="53"/>
  <c r="AY27" i="53"/>
  <c r="BM26" i="53"/>
  <c r="BA26" i="53"/>
  <c r="AZ26" i="53"/>
  <c r="AY26" i="53"/>
  <c r="BM25" i="53"/>
  <c r="BA25" i="53"/>
  <c r="AZ25" i="53"/>
  <c r="AY25" i="53"/>
  <c r="BM24" i="53"/>
  <c r="BA24" i="53"/>
  <c r="AZ24" i="53"/>
  <c r="AY24" i="53"/>
  <c r="BM23" i="53"/>
  <c r="BA23" i="53"/>
  <c r="AZ23" i="53"/>
  <c r="AY23" i="53"/>
  <c r="BM22" i="53"/>
  <c r="BA22" i="53"/>
  <c r="AZ22" i="53"/>
  <c r="AY22" i="53"/>
  <c r="BM21" i="53"/>
  <c r="BM20" i="53"/>
  <c r="BM19" i="53"/>
  <c r="BM18" i="53"/>
  <c r="BM17" i="53"/>
  <c r="BM16" i="53"/>
  <c r="BM15" i="53"/>
  <c r="BM14" i="53"/>
  <c r="AT55" i="53"/>
  <c r="AS55" i="53"/>
  <c r="AW54" i="53"/>
  <c r="AT54" i="53"/>
  <c r="AS54" i="53"/>
  <c r="AW53" i="53"/>
  <c r="AT53" i="53"/>
  <c r="AS53" i="53"/>
  <c r="AW52" i="53"/>
  <c r="AT52" i="53"/>
  <c r="AS52" i="53"/>
  <c r="AW51" i="53"/>
  <c r="AT51" i="53"/>
  <c r="AS51" i="53"/>
  <c r="AW50" i="53"/>
  <c r="AT50" i="53"/>
  <c r="AS50" i="53"/>
  <c r="AW49" i="53"/>
  <c r="AT49" i="53"/>
  <c r="AS49" i="53"/>
  <c r="AW48" i="53"/>
  <c r="AT48" i="53"/>
  <c r="AS48" i="53"/>
  <c r="AW47" i="53"/>
  <c r="AT47" i="53"/>
  <c r="AS47" i="53"/>
  <c r="AW46" i="53"/>
  <c r="AT46" i="53"/>
  <c r="AS46" i="53"/>
  <c r="AW45" i="53"/>
  <c r="AT45" i="53"/>
  <c r="AS45" i="53"/>
  <c r="AW44" i="53"/>
  <c r="AT44" i="53"/>
  <c r="AS44" i="53"/>
  <c r="AW43" i="53"/>
  <c r="AT43" i="53"/>
  <c r="AS43" i="53"/>
  <c r="AW42" i="53"/>
  <c r="AT42" i="53"/>
  <c r="AS42" i="53"/>
  <c r="AW41" i="53"/>
  <c r="AT41" i="53"/>
  <c r="AS41" i="53"/>
  <c r="AW40" i="53"/>
  <c r="AT40" i="53"/>
  <c r="AS40" i="53"/>
  <c r="AW39" i="53"/>
  <c r="AT39" i="53"/>
  <c r="AS39" i="53"/>
  <c r="AW38" i="53"/>
  <c r="AT38" i="53"/>
  <c r="AS38" i="53"/>
  <c r="AW37" i="53"/>
  <c r="AT37" i="53"/>
  <c r="AS37" i="53"/>
  <c r="AW36" i="53"/>
  <c r="AT36" i="53"/>
  <c r="AS36" i="53"/>
  <c r="AW35" i="53"/>
  <c r="AT35" i="53"/>
  <c r="AS35" i="53"/>
  <c r="AW34" i="53"/>
  <c r="AT34" i="53"/>
  <c r="AS34" i="53"/>
  <c r="AW33" i="53"/>
  <c r="AT33" i="53"/>
  <c r="AS33" i="53"/>
  <c r="AW32" i="53"/>
  <c r="AT32" i="53"/>
  <c r="AS32" i="53"/>
  <c r="AW31" i="53"/>
  <c r="AT31" i="53"/>
  <c r="AS31" i="53"/>
  <c r="AW30" i="53"/>
  <c r="AT30" i="53"/>
  <c r="AS30" i="53"/>
  <c r="AW29" i="53"/>
  <c r="AT29" i="53"/>
  <c r="AS29" i="53"/>
  <c r="AW28" i="53"/>
  <c r="AT28" i="53"/>
  <c r="AS28" i="53"/>
  <c r="AW27" i="53"/>
  <c r="AT27" i="53"/>
  <c r="AS27" i="53"/>
  <c r="AW26" i="53"/>
  <c r="AT26" i="53"/>
  <c r="AS26" i="53"/>
  <c r="AW25" i="53"/>
  <c r="AT25" i="53"/>
  <c r="AS25" i="53"/>
  <c r="AW24" i="53"/>
  <c r="AT24" i="53"/>
  <c r="AS24" i="53"/>
  <c r="AW23" i="53"/>
  <c r="AT23" i="53"/>
  <c r="AS23" i="53"/>
  <c r="AW22" i="53"/>
  <c r="AT22" i="53"/>
  <c r="AS22" i="53"/>
  <c r="AW21" i="53"/>
  <c r="AT21" i="53"/>
  <c r="AS21" i="53"/>
  <c r="AW20" i="53"/>
  <c r="AT20" i="53"/>
  <c r="AS20" i="53"/>
  <c r="AW19" i="53"/>
  <c r="AT19" i="53"/>
  <c r="AS19" i="53"/>
  <c r="AW18" i="53"/>
  <c r="AT18" i="53"/>
  <c r="AS18" i="53"/>
  <c r="AW17" i="53"/>
  <c r="AT17" i="53"/>
  <c r="AS17" i="53"/>
  <c r="AW16" i="53"/>
  <c r="AT16" i="53"/>
  <c r="AS16" i="53"/>
  <c r="AW15" i="53"/>
  <c r="AT15" i="53"/>
  <c r="AS15" i="53"/>
  <c r="AW14" i="53"/>
  <c r="AT14" i="53"/>
  <c r="AS14" i="53"/>
  <c r="AW13" i="53"/>
  <c r="AT13" i="53"/>
  <c r="AS13" i="53"/>
  <c r="AW12" i="53"/>
  <c r="AT12" i="53"/>
  <c r="AS12" i="53"/>
  <c r="AW11" i="53"/>
  <c r="AT11" i="53"/>
  <c r="AS11" i="53"/>
  <c r="AW10" i="53"/>
  <c r="AT10" i="53"/>
  <c r="AS10" i="53"/>
  <c r="AW9" i="53"/>
  <c r="AT9" i="53"/>
  <c r="AS9" i="53"/>
  <c r="AW8" i="53"/>
  <c r="AT8" i="53"/>
  <c r="AS8" i="53"/>
  <c r="AW7" i="53"/>
  <c r="AT7" i="53"/>
  <c r="AS7" i="53"/>
  <c r="AU52" i="53" l="1"/>
  <c r="AU7" i="53"/>
  <c r="AU10" i="53"/>
  <c r="AU16" i="53"/>
  <c r="AU28" i="53"/>
  <c r="AU37" i="53"/>
  <c r="AU43" i="53"/>
  <c r="AU49" i="53"/>
  <c r="AU55" i="53"/>
  <c r="AU8" i="53"/>
  <c r="AU11" i="53"/>
  <c r="AU14" i="53"/>
  <c r="AU17" i="53"/>
  <c r="AU20" i="53"/>
  <c r="AU23" i="53"/>
  <c r="AU26" i="53"/>
  <c r="AU29" i="53"/>
  <c r="AU32" i="53"/>
  <c r="AU35" i="53"/>
  <c r="AU38" i="53"/>
  <c r="AU41" i="53"/>
  <c r="AU44" i="53"/>
  <c r="AU47" i="53"/>
  <c r="AU50" i="53"/>
  <c r="AU53" i="53"/>
  <c r="AU9" i="53"/>
  <c r="AU12" i="53"/>
  <c r="AU15" i="53"/>
  <c r="AU18" i="53"/>
  <c r="AU21" i="53"/>
  <c r="AU24" i="53"/>
  <c r="AU27" i="53"/>
  <c r="AU30" i="53"/>
  <c r="AU33" i="53"/>
  <c r="AU36" i="53"/>
  <c r="AU39" i="53"/>
  <c r="AU42" i="53"/>
  <c r="AU45" i="53"/>
  <c r="AU48" i="53"/>
  <c r="AU51" i="53"/>
  <c r="AU54" i="53"/>
  <c r="AU13" i="53"/>
  <c r="AU19" i="53"/>
  <c r="AU22" i="53"/>
  <c r="AU25" i="53"/>
  <c r="AU31" i="53"/>
  <c r="AU34" i="53"/>
  <c r="AU40" i="53"/>
  <c r="AU46" i="53"/>
  <c r="AA101" i="70"/>
  <c r="Z101" i="70"/>
  <c r="AA100" i="70"/>
  <c r="Z100" i="70"/>
  <c r="AA99" i="70"/>
  <c r="Z99" i="70"/>
  <c r="AA98" i="70"/>
  <c r="Z98" i="70"/>
  <c r="AA97" i="70"/>
  <c r="Z97" i="70"/>
  <c r="AA96" i="70"/>
  <c r="Z96" i="70"/>
  <c r="AA95" i="70"/>
  <c r="Z95" i="70"/>
  <c r="AA94" i="70"/>
  <c r="Z94" i="70"/>
  <c r="AA93" i="70"/>
  <c r="Z93" i="70"/>
  <c r="AA92" i="70"/>
  <c r="Z92" i="70"/>
  <c r="AA91" i="70"/>
  <c r="Z91" i="70"/>
  <c r="AA90" i="70"/>
  <c r="Z90" i="70"/>
  <c r="AA89" i="70"/>
  <c r="Z89" i="70"/>
  <c r="AA88" i="70"/>
  <c r="Z88" i="70"/>
  <c r="AA87" i="70"/>
  <c r="Z87" i="70"/>
  <c r="AA86" i="70"/>
  <c r="Z86" i="70"/>
  <c r="AA85" i="70"/>
  <c r="Z85" i="70"/>
  <c r="AA84" i="70"/>
  <c r="Z84" i="70"/>
  <c r="AA83" i="70"/>
  <c r="Z83" i="70"/>
  <c r="AA82" i="70"/>
  <c r="Z82" i="70"/>
  <c r="AA81" i="70"/>
  <c r="Z81" i="70"/>
  <c r="AA80" i="70"/>
  <c r="Z80" i="70"/>
  <c r="AA79" i="70"/>
  <c r="Z79" i="70"/>
  <c r="AA78" i="70"/>
  <c r="Z78" i="70"/>
  <c r="AA77" i="70"/>
  <c r="Z77" i="70"/>
  <c r="AA76" i="70"/>
  <c r="Z76" i="70"/>
  <c r="AA75" i="70"/>
  <c r="Z75" i="70"/>
  <c r="AA74" i="70"/>
  <c r="Z74" i="70"/>
  <c r="AA73" i="70"/>
  <c r="Z73" i="70"/>
  <c r="AA72" i="70"/>
  <c r="Z72" i="70"/>
  <c r="AA71" i="70"/>
  <c r="Z71" i="70"/>
  <c r="AA70" i="70"/>
  <c r="Z70" i="70"/>
  <c r="AA69" i="70"/>
  <c r="Z69" i="70"/>
  <c r="AA68" i="70"/>
  <c r="Z68" i="70"/>
  <c r="AA67" i="70"/>
  <c r="Z67" i="70"/>
  <c r="AA66" i="70"/>
  <c r="Z66" i="70"/>
  <c r="AA65" i="70"/>
  <c r="Z65" i="70"/>
  <c r="AA64" i="70"/>
  <c r="Z64" i="70"/>
  <c r="AA63" i="70"/>
  <c r="Z63" i="70"/>
  <c r="AA62" i="70"/>
  <c r="Z62" i="70"/>
  <c r="AA61" i="70"/>
  <c r="Z61" i="70"/>
  <c r="AA60" i="70"/>
  <c r="Z60" i="70"/>
  <c r="AA59" i="70"/>
  <c r="Z59" i="70"/>
  <c r="AA58" i="70"/>
  <c r="Z58" i="70"/>
  <c r="AA57" i="70"/>
  <c r="Z57" i="70"/>
  <c r="AA56" i="70"/>
  <c r="Z56" i="70"/>
  <c r="AA55" i="70"/>
  <c r="Z55" i="70"/>
  <c r="AA54" i="70"/>
  <c r="Z54" i="70"/>
  <c r="AA53" i="70"/>
  <c r="Z53" i="70"/>
  <c r="AA52" i="70"/>
  <c r="Z52" i="70"/>
  <c r="AA51" i="70"/>
  <c r="Z51" i="70"/>
  <c r="AA50" i="70"/>
  <c r="Z50" i="70"/>
  <c r="AA49" i="70"/>
  <c r="Z49" i="70"/>
  <c r="AA48" i="70"/>
  <c r="Z48" i="70"/>
  <c r="AA47" i="70"/>
  <c r="Z47" i="70"/>
  <c r="AA46" i="70"/>
  <c r="Z46" i="70"/>
  <c r="AA45" i="70"/>
  <c r="Z45" i="70"/>
  <c r="AA44" i="70"/>
  <c r="Z44" i="70"/>
  <c r="AA43" i="70"/>
  <c r="Z43" i="70"/>
  <c r="AA42" i="70"/>
  <c r="Z42" i="70"/>
  <c r="AA41" i="70"/>
  <c r="Z41" i="70"/>
  <c r="AA40" i="70"/>
  <c r="Z40" i="70"/>
  <c r="AA39" i="70"/>
  <c r="Z39" i="70"/>
  <c r="AA38" i="70"/>
  <c r="Z38" i="70"/>
  <c r="AA37" i="70"/>
  <c r="Z37" i="70"/>
  <c r="AA36" i="70"/>
  <c r="Z36" i="70"/>
  <c r="AA35" i="70"/>
  <c r="Z35" i="70"/>
  <c r="AA34" i="70"/>
  <c r="Z34" i="70"/>
  <c r="AA33" i="70"/>
  <c r="Z33" i="70"/>
  <c r="AA32" i="70"/>
  <c r="Z32" i="70"/>
  <c r="AA31" i="70"/>
  <c r="Z31" i="70"/>
  <c r="AA30" i="70"/>
  <c r="Z30" i="70"/>
  <c r="AA29" i="70"/>
  <c r="Z29" i="70"/>
  <c r="AA28" i="70"/>
  <c r="Z28" i="70"/>
  <c r="AA27" i="70"/>
  <c r="Z27" i="70"/>
  <c r="AA26" i="70"/>
  <c r="Z26" i="70"/>
  <c r="AA25" i="70"/>
  <c r="Z25" i="70"/>
  <c r="AA24" i="70"/>
  <c r="Z24" i="70"/>
  <c r="AA23" i="70"/>
  <c r="Z23" i="70"/>
  <c r="AA22" i="70"/>
  <c r="Z22" i="70"/>
  <c r="AA21" i="70"/>
  <c r="Z21" i="70"/>
  <c r="AA20" i="70"/>
  <c r="Z20" i="70"/>
  <c r="AA19" i="70"/>
  <c r="Z19" i="70"/>
  <c r="AA18" i="70"/>
  <c r="Z18" i="70"/>
  <c r="AA17" i="70"/>
  <c r="Z17" i="70"/>
  <c r="AA16" i="70"/>
  <c r="Z16" i="70"/>
  <c r="AA15" i="70"/>
  <c r="Z15" i="70"/>
  <c r="AA14" i="70"/>
  <c r="Z14" i="70"/>
  <c r="AA13" i="70"/>
  <c r="Z13" i="70"/>
  <c r="AA12" i="70"/>
  <c r="Z12" i="70"/>
  <c r="V7" i="77"/>
  <c r="T7" i="77"/>
  <c r="L7" i="77"/>
  <c r="J7" i="77"/>
  <c r="M409" i="51" l="1"/>
  <c r="R409" i="51"/>
  <c r="M410" i="51"/>
  <c r="R410" i="51"/>
  <c r="M411" i="51"/>
  <c r="R411" i="51" s="1"/>
  <c r="M353" i="51"/>
  <c r="M354" i="51" s="1"/>
  <c r="M355" i="51" s="1"/>
  <c r="U36" i="71" l="1"/>
  <c r="U37" i="71"/>
  <c r="U38" i="71"/>
  <c r="U39" i="71"/>
  <c r="U40" i="71"/>
  <c r="U41" i="71"/>
  <c r="U120" i="71" s="1"/>
  <c r="U42" i="71"/>
  <c r="U203" i="71" s="1"/>
  <c r="U43" i="71"/>
  <c r="U44" i="71"/>
  <c r="U45" i="71"/>
  <c r="U46" i="71"/>
  <c r="U47" i="71"/>
  <c r="U48" i="71"/>
  <c r="U49" i="71"/>
  <c r="U50" i="71"/>
  <c r="U51" i="71"/>
  <c r="U52" i="71"/>
  <c r="U213" i="71" s="1"/>
  <c r="U53" i="71"/>
  <c r="U54" i="71"/>
  <c r="U215" i="71" s="1"/>
  <c r="U55" i="71"/>
  <c r="U56" i="71"/>
  <c r="U57" i="71"/>
  <c r="U58" i="71"/>
  <c r="U59" i="71"/>
  <c r="U60" i="71"/>
  <c r="U61" i="71"/>
  <c r="U62" i="71"/>
  <c r="U63" i="71"/>
  <c r="U64" i="71"/>
  <c r="I59" i="45" s="1"/>
  <c r="U65" i="71"/>
  <c r="U66" i="71"/>
  <c r="U227" i="71" s="1"/>
  <c r="U67" i="71"/>
  <c r="U68" i="71"/>
  <c r="U69" i="71"/>
  <c r="U70" i="71"/>
  <c r="U71" i="71"/>
  <c r="U72" i="71"/>
  <c r="U73" i="71"/>
  <c r="U74" i="71"/>
  <c r="U75" i="71"/>
  <c r="U76" i="71"/>
  <c r="U77" i="71"/>
  <c r="U156" i="71" s="1"/>
  <c r="U78" i="71"/>
  <c r="U239" i="71" s="1"/>
  <c r="U79" i="71"/>
  <c r="U80" i="71"/>
  <c r="U81" i="71"/>
  <c r="U82" i="71"/>
  <c r="U83" i="71"/>
  <c r="U84" i="71"/>
  <c r="I79" i="45" s="1"/>
  <c r="I73" i="45" l="1"/>
  <c r="U284" i="71"/>
  <c r="U320" i="71"/>
  <c r="U224" i="71"/>
  <c r="I58" i="45"/>
  <c r="U142" i="71"/>
  <c r="H39" i="70"/>
  <c r="U85" i="71"/>
  <c r="CL70" i="71" s="1"/>
  <c r="U212" i="71"/>
  <c r="U247" i="71" s="1"/>
  <c r="I46" i="45"/>
  <c r="U130" i="71"/>
  <c r="U243" i="71"/>
  <c r="I77" i="45"/>
  <c r="U161" i="71"/>
  <c r="U241" i="71"/>
  <c r="I75" i="45"/>
  <c r="U159" i="71"/>
  <c r="U242" i="71"/>
  <c r="I76" i="45"/>
  <c r="U160" i="71"/>
  <c r="U200" i="71"/>
  <c r="I34" i="45"/>
  <c r="U118" i="71"/>
  <c r="U244" i="71"/>
  <c r="I78" i="45"/>
  <c r="U162" i="71"/>
  <c r="J39" i="70"/>
  <c r="U158" i="71"/>
  <c r="U240" i="71"/>
  <c r="I74" i="45"/>
  <c r="U236" i="71"/>
  <c r="I70" i="45"/>
  <c r="U155" i="71"/>
  <c r="I71" i="45"/>
  <c r="I61" i="45"/>
  <c r="U132" i="71"/>
  <c r="U199" i="71"/>
  <c r="I33" i="45"/>
  <c r="U117" i="71"/>
  <c r="I49" i="45"/>
  <c r="U202" i="71"/>
  <c r="I36" i="45"/>
  <c r="U119" i="71"/>
  <c r="U233" i="71"/>
  <c r="I67" i="45"/>
  <c r="U151" i="71"/>
  <c r="U209" i="71"/>
  <c r="I43" i="45"/>
  <c r="U127" i="71"/>
  <c r="F39" i="70"/>
  <c r="U197" i="71"/>
  <c r="U115" i="71"/>
  <c r="I31" i="45"/>
  <c r="U210" i="71"/>
  <c r="I44" i="45"/>
  <c r="U128" i="71"/>
  <c r="I47" i="45"/>
  <c r="U237" i="71"/>
  <c r="U222" i="71"/>
  <c r="I56" i="45"/>
  <c r="U140" i="71"/>
  <c r="U208" i="71"/>
  <c r="I42" i="45"/>
  <c r="U126" i="71"/>
  <c r="I37" i="45"/>
  <c r="U143" i="71"/>
  <c r="U223" i="71"/>
  <c r="I57" i="45"/>
  <c r="U141" i="71"/>
  <c r="U231" i="71"/>
  <c r="I65" i="45"/>
  <c r="U149" i="71"/>
  <c r="U219" i="71"/>
  <c r="I53" i="45"/>
  <c r="U137" i="71"/>
  <c r="U207" i="71"/>
  <c r="I41" i="45"/>
  <c r="U125" i="71"/>
  <c r="U198" i="71"/>
  <c r="I32" i="45"/>
  <c r="U116" i="71"/>
  <c r="I35" i="45"/>
  <c r="U225" i="71"/>
  <c r="U226" i="71"/>
  <c r="I60" i="45"/>
  <c r="U218" i="71"/>
  <c r="I52" i="45"/>
  <c r="U136" i="71"/>
  <c r="U206" i="71"/>
  <c r="I40" i="45"/>
  <c r="U124" i="71"/>
  <c r="U238" i="71"/>
  <c r="I72" i="45"/>
  <c r="U211" i="71"/>
  <c r="I45" i="45"/>
  <c r="U129" i="71"/>
  <c r="U232" i="71"/>
  <c r="I66" i="45"/>
  <c r="U150" i="71"/>
  <c r="U230" i="71"/>
  <c r="I64" i="45"/>
  <c r="U148" i="71"/>
  <c r="U229" i="71"/>
  <c r="I63" i="45"/>
  <c r="U147" i="71"/>
  <c r="U217" i="71"/>
  <c r="I51" i="45"/>
  <c r="U135" i="71"/>
  <c r="U205" i="71"/>
  <c r="I39" i="45"/>
  <c r="U123" i="71"/>
  <c r="U154" i="71"/>
  <c r="U214" i="71"/>
  <c r="I48" i="45"/>
  <c r="U234" i="71"/>
  <c r="I68" i="45"/>
  <c r="U152" i="71"/>
  <c r="U221" i="71"/>
  <c r="I55" i="45"/>
  <c r="U139" i="71"/>
  <c r="U146" i="71"/>
  <c r="U228" i="71"/>
  <c r="I62" i="45"/>
  <c r="U134" i="71"/>
  <c r="U216" i="71"/>
  <c r="I50" i="45"/>
  <c r="U122" i="71"/>
  <c r="U204" i="71"/>
  <c r="I38" i="45"/>
  <c r="U144" i="71"/>
  <c r="U131" i="71"/>
  <c r="U235" i="71"/>
  <c r="I69" i="45"/>
  <c r="U153" i="71"/>
  <c r="U220" i="71"/>
  <c r="I54" i="45"/>
  <c r="U138" i="71"/>
  <c r="U157" i="71"/>
  <c r="U145" i="71"/>
  <c r="U133" i="71"/>
  <c r="U121" i="71"/>
  <c r="U201" i="71"/>
  <c r="J21" i="70"/>
  <c r="CL52" i="71" l="1"/>
  <c r="CL66" i="71"/>
  <c r="CL62" i="71"/>
  <c r="CL54" i="71"/>
  <c r="CL71" i="71"/>
  <c r="CL46" i="71"/>
  <c r="CL76" i="71"/>
  <c r="CL56" i="71"/>
  <c r="CL57" i="71"/>
  <c r="CL73" i="71"/>
  <c r="CL36" i="71"/>
  <c r="CL43" i="71"/>
  <c r="CL50" i="71"/>
  <c r="CL68" i="71"/>
  <c r="CL74" i="71"/>
  <c r="CL80" i="71"/>
  <c r="CL55" i="71"/>
  <c r="CL63" i="71"/>
  <c r="CL42" i="71"/>
  <c r="CL83" i="71"/>
  <c r="CL82" i="71"/>
  <c r="U288" i="71"/>
  <c r="U280" i="71"/>
  <c r="U313" i="71"/>
  <c r="U296" i="71"/>
  <c r="U286" i="71"/>
  <c r="U326" i="71"/>
  <c r="U323" i="71"/>
  <c r="U299" i="71"/>
  <c r="U314" i="71"/>
  <c r="CL61" i="71"/>
  <c r="CL40" i="71"/>
  <c r="CL65" i="71"/>
  <c r="U279" i="71"/>
  <c r="U300" i="71"/>
  <c r="U305" i="71"/>
  <c r="U297" i="71"/>
  <c r="U298" i="71"/>
  <c r="CL39" i="71"/>
  <c r="U325" i="71"/>
  <c r="U316" i="71"/>
  <c r="U289" i="71"/>
  <c r="U282" i="71"/>
  <c r="U311" i="71"/>
  <c r="U293" i="71"/>
  <c r="CL48" i="71"/>
  <c r="U283" i="71"/>
  <c r="U309" i="71"/>
  <c r="U295" i="71"/>
  <c r="CL58" i="71"/>
  <c r="CL64" i="71"/>
  <c r="U291" i="71"/>
  <c r="CL77" i="71"/>
  <c r="U285" i="71"/>
  <c r="U304" i="71"/>
  <c r="U319" i="71"/>
  <c r="CL78" i="71"/>
  <c r="U308" i="71"/>
  <c r="CL67" i="71"/>
  <c r="U318" i="71"/>
  <c r="U301" i="71"/>
  <c r="U307" i="71"/>
  <c r="CL75" i="71"/>
  <c r="CL38" i="71"/>
  <c r="CL81" i="71"/>
  <c r="U164" i="71"/>
  <c r="CL122" i="71" s="1"/>
  <c r="U294" i="71"/>
  <c r="U329" i="71" s="1"/>
  <c r="U321" i="71"/>
  <c r="CL41" i="71"/>
  <c r="U310" i="71"/>
  <c r="CL44" i="71"/>
  <c r="CL69" i="71"/>
  <c r="CL49" i="71"/>
  <c r="U281" i="71"/>
  <c r="CL79" i="71"/>
  <c r="U324" i="71"/>
  <c r="CL51" i="71"/>
  <c r="CL53" i="71"/>
  <c r="U306" i="71"/>
  <c r="CL59" i="71"/>
  <c r="CL60" i="71"/>
  <c r="U287" i="71"/>
  <c r="U312" i="71"/>
  <c r="CL47" i="71"/>
  <c r="CL128" i="71"/>
  <c r="U292" i="71"/>
  <c r="CL72" i="71"/>
  <c r="U322" i="71"/>
  <c r="U317" i="71"/>
  <c r="U302" i="71"/>
  <c r="U303" i="71"/>
  <c r="CL45" i="71"/>
  <c r="CL37" i="71"/>
  <c r="U290" i="71"/>
  <c r="U315" i="71"/>
  <c r="DR404" i="71"/>
  <c r="DS404" i="71"/>
  <c r="DT404" i="71"/>
  <c r="DU404" i="71"/>
  <c r="EH404" i="71"/>
  <c r="EI404" i="71"/>
  <c r="EJ404" i="71"/>
  <c r="EK404" i="71"/>
  <c r="EM404" i="71"/>
  <c r="EN404" i="71"/>
  <c r="EO404" i="71"/>
  <c r="ER404" i="71"/>
  <c r="ES404" i="71"/>
  <c r="ET404" i="71"/>
  <c r="EU404" i="71"/>
  <c r="DR405" i="71"/>
  <c r="DS405" i="71"/>
  <c r="DT405" i="71"/>
  <c r="DU405" i="71"/>
  <c r="EH405" i="71"/>
  <c r="EI405" i="71"/>
  <c r="EJ405" i="71"/>
  <c r="EK405" i="71"/>
  <c r="EM405" i="71"/>
  <c r="EN405" i="71"/>
  <c r="EO405" i="71"/>
  <c r="ER405" i="71"/>
  <c r="ES405" i="71"/>
  <c r="ET405" i="71"/>
  <c r="EU405" i="71"/>
  <c r="DR406" i="71"/>
  <c r="DS406" i="71"/>
  <c r="DT406" i="71"/>
  <c r="DU406" i="71"/>
  <c r="EH406" i="71"/>
  <c r="EI406" i="71"/>
  <c r="EJ406" i="71"/>
  <c r="EK406" i="71"/>
  <c r="EM406" i="71"/>
  <c r="EN406" i="71"/>
  <c r="EO406" i="71"/>
  <c r="ER406" i="71"/>
  <c r="ES406" i="71"/>
  <c r="ET406" i="71"/>
  <c r="EU406" i="71"/>
  <c r="DR407" i="71"/>
  <c r="DS407" i="71"/>
  <c r="DT407" i="71"/>
  <c r="DU407" i="71"/>
  <c r="EH407" i="71"/>
  <c r="EI407" i="71"/>
  <c r="EJ407" i="71"/>
  <c r="EK407" i="71"/>
  <c r="EM407" i="71"/>
  <c r="EN407" i="71"/>
  <c r="EO407" i="71"/>
  <c r="ER407" i="71"/>
  <c r="ES407" i="71"/>
  <c r="ET407" i="71"/>
  <c r="EU407" i="71"/>
  <c r="CQ405" i="71"/>
  <c r="CQ406" i="71"/>
  <c r="CQ407" i="71"/>
  <c r="AS405" i="71"/>
  <c r="AS406" i="71"/>
  <c r="AS407" i="71"/>
  <c r="S405" i="71"/>
  <c r="S406" i="71"/>
  <c r="S407" i="71"/>
  <c r="CL149" i="71" l="1"/>
  <c r="CL158" i="71"/>
  <c r="CL151" i="71"/>
  <c r="CL142" i="71"/>
  <c r="CL160" i="71"/>
  <c r="CL127" i="71"/>
  <c r="CL126" i="71"/>
  <c r="CL157" i="71"/>
  <c r="CL154" i="71"/>
  <c r="CL115" i="71"/>
  <c r="CL132" i="71"/>
  <c r="CL139" i="71"/>
  <c r="CL145" i="71"/>
  <c r="CL148" i="71"/>
  <c r="CL161" i="71"/>
  <c r="CL152" i="71"/>
  <c r="CL130" i="71"/>
  <c r="CL138" i="71"/>
  <c r="CL123" i="71"/>
  <c r="CL140" i="71"/>
  <c r="CL119" i="71"/>
  <c r="CL134" i="71"/>
  <c r="CL153" i="71"/>
  <c r="CL143" i="71"/>
  <c r="CL121" i="71"/>
  <c r="CL162" i="71"/>
  <c r="CL146" i="71"/>
  <c r="CL137" i="71"/>
  <c r="CL129" i="71"/>
  <c r="CL120" i="71"/>
  <c r="CL156" i="71"/>
  <c r="CL147" i="71"/>
  <c r="CL150" i="71"/>
  <c r="CL144" i="71"/>
  <c r="CL133" i="71"/>
  <c r="CL117" i="71"/>
  <c r="CL118" i="71"/>
  <c r="CL135" i="71"/>
  <c r="CL116" i="71"/>
  <c r="CL131" i="71"/>
  <c r="CL125" i="71"/>
  <c r="CL141" i="71"/>
  <c r="CL124" i="71"/>
  <c r="CL155" i="71"/>
  <c r="CL136" i="71"/>
  <c r="CL159" i="71"/>
  <c r="AF411" i="45" l="1"/>
  <c r="AF412" i="45"/>
  <c r="AF413" i="45"/>
  <c r="AF414" i="45"/>
  <c r="AF415" i="45"/>
  <c r="AF416" i="45"/>
  <c r="GV370" i="1"/>
  <c r="GV371" i="1"/>
  <c r="GZ369" i="1"/>
  <c r="GV369" i="1" s="1"/>
  <c r="GZ370" i="1"/>
  <c r="GZ371" i="1"/>
  <c r="GV124" i="1"/>
  <c r="GV123" i="1"/>
  <c r="GV122" i="1"/>
  <c r="GI472" i="1"/>
  <c r="GI473" i="1"/>
  <c r="GI474" i="1"/>
  <c r="AF157" i="45"/>
  <c r="AF158" i="45"/>
  <c r="AF159" i="45"/>
  <c r="AF160" i="45"/>
  <c r="AF161" i="45"/>
  <c r="AF162" i="45"/>
  <c r="A160" i="45" l="1"/>
  <c r="A161" i="45"/>
  <c r="A162" i="45"/>
  <c r="AF331" i="45"/>
  <c r="AF332" i="45"/>
  <c r="AF333" i="45"/>
  <c r="A247" i="45"/>
  <c r="A248" i="45"/>
  <c r="A249" i="45"/>
  <c r="B164" i="45"/>
  <c r="B165" i="45"/>
  <c r="A76" i="45"/>
  <c r="A77" i="45"/>
  <c r="A78" i="45"/>
  <c r="A331" i="45"/>
  <c r="A332" i="45"/>
  <c r="A333" i="45"/>
  <c r="CS247" i="71" l="1"/>
  <c r="DU199" i="71"/>
  <c r="DU200" i="71"/>
  <c r="DU201" i="71"/>
  <c r="DU202" i="71"/>
  <c r="DU203" i="71"/>
  <c r="DU204" i="71"/>
  <c r="DU205" i="71"/>
  <c r="DU206" i="71"/>
  <c r="DU207" i="71"/>
  <c r="DU208" i="71"/>
  <c r="DU209" i="71"/>
  <c r="DU210" i="71"/>
  <c r="DU211" i="71"/>
  <c r="DU212" i="71"/>
  <c r="DU213" i="71"/>
  <c r="DU214" i="71"/>
  <c r="DU215" i="71"/>
  <c r="DU216" i="71"/>
  <c r="DU217" i="71"/>
  <c r="DU218" i="71"/>
  <c r="DU219" i="71"/>
  <c r="DU220" i="71"/>
  <c r="DU221" i="71"/>
  <c r="DU222" i="71"/>
  <c r="DU223" i="71"/>
  <c r="DU224" i="71"/>
  <c r="DU225" i="71"/>
  <c r="DU226" i="71"/>
  <c r="DU227" i="71"/>
  <c r="DU228" i="71"/>
  <c r="DU229" i="71"/>
  <c r="DU230" i="71"/>
  <c r="DU231" i="71"/>
  <c r="DU232" i="71"/>
  <c r="DU233" i="71"/>
  <c r="DU234" i="71"/>
  <c r="DU235" i="71"/>
  <c r="DU236" i="71"/>
  <c r="DU237" i="71"/>
  <c r="DU238" i="71"/>
  <c r="DU239" i="71"/>
  <c r="DU240" i="71"/>
  <c r="DU241" i="71"/>
  <c r="DU242" i="71"/>
  <c r="DU243" i="71"/>
  <c r="DU244" i="71"/>
  <c r="D201" i="71"/>
  <c r="D202" i="71"/>
  <c r="D204" i="71"/>
  <c r="D205" i="71"/>
  <c r="D206" i="71"/>
  <c r="D207" i="71"/>
  <c r="D208" i="71"/>
  <c r="D209" i="71"/>
  <c r="D210" i="71"/>
  <c r="D211" i="71"/>
  <c r="D212" i="71"/>
  <c r="D213" i="71"/>
  <c r="D214" i="71"/>
  <c r="D215" i="71"/>
  <c r="D216" i="71"/>
  <c r="D217" i="71"/>
  <c r="D218" i="71"/>
  <c r="D219" i="71"/>
  <c r="D220" i="71"/>
  <c r="D221" i="71"/>
  <c r="D223" i="71"/>
  <c r="D224" i="71"/>
  <c r="D225" i="71"/>
  <c r="D226" i="71"/>
  <c r="D227" i="71"/>
  <c r="D228" i="71"/>
  <c r="D229" i="71"/>
  <c r="D230" i="71"/>
  <c r="D231" i="71"/>
  <c r="D232" i="71"/>
  <c r="D233" i="71"/>
  <c r="D234" i="71"/>
  <c r="D235" i="71"/>
  <c r="D236" i="71"/>
  <c r="D237" i="71"/>
  <c r="D238" i="71"/>
  <c r="D239" i="71"/>
  <c r="D240" i="71"/>
  <c r="D241" i="71"/>
  <c r="D242" i="71"/>
  <c r="D243" i="71"/>
  <c r="D244" i="71"/>
  <c r="D197" i="71"/>
  <c r="D198" i="71"/>
  <c r="D199" i="71"/>
  <c r="D200" i="71"/>
  <c r="D203" i="71"/>
  <c r="D222" i="71"/>
  <c r="DU80" i="71" l="1"/>
  <c r="EH80" i="71"/>
  <c r="EJ80" i="71"/>
  <c r="EK80" i="71"/>
  <c r="EM80" i="71"/>
  <c r="EO80" i="71"/>
  <c r="ER80" i="71"/>
  <c r="ES80" i="71"/>
  <c r="ET80" i="71"/>
  <c r="EU80" i="71"/>
  <c r="DU81" i="71"/>
  <c r="EH81" i="71"/>
  <c r="EJ81" i="71"/>
  <c r="EK81" i="71"/>
  <c r="EM81" i="71"/>
  <c r="EO81" i="71"/>
  <c r="ER81" i="71"/>
  <c r="ES81" i="71"/>
  <c r="ET81" i="71"/>
  <c r="EU81" i="71"/>
  <c r="DU82" i="71"/>
  <c r="EH82" i="71"/>
  <c r="EJ82" i="71"/>
  <c r="EK82" i="71"/>
  <c r="EM82" i="71"/>
  <c r="EO82" i="71"/>
  <c r="ER82" i="71"/>
  <c r="ES82" i="71"/>
  <c r="ET82" i="71"/>
  <c r="EU82" i="71"/>
  <c r="DU83" i="71"/>
  <c r="EH83" i="71"/>
  <c r="EJ83" i="71"/>
  <c r="EK83" i="71"/>
  <c r="EM83" i="71"/>
  <c r="EO83" i="71"/>
  <c r="ER83" i="71"/>
  <c r="ES83" i="71"/>
  <c r="ET83" i="71"/>
  <c r="EU83" i="71"/>
  <c r="DU160" i="71"/>
  <c r="EH160" i="71"/>
  <c r="EJ160" i="71"/>
  <c r="EK160" i="71"/>
  <c r="EM160" i="71"/>
  <c r="EO160" i="71"/>
  <c r="ER160" i="71"/>
  <c r="ES160" i="71"/>
  <c r="ET160" i="71"/>
  <c r="EU160" i="71"/>
  <c r="DU161" i="71"/>
  <c r="EH161" i="71"/>
  <c r="EJ161" i="71"/>
  <c r="EK161" i="71"/>
  <c r="EM161" i="71"/>
  <c r="EO161" i="71"/>
  <c r="ER161" i="71"/>
  <c r="ES161" i="71"/>
  <c r="ET161" i="71"/>
  <c r="EU161" i="71"/>
  <c r="DU162" i="71"/>
  <c r="EH162" i="71"/>
  <c r="EJ162" i="71"/>
  <c r="EK162" i="71"/>
  <c r="EM162" i="71"/>
  <c r="EO162" i="71"/>
  <c r="ER162" i="71"/>
  <c r="ES162" i="71"/>
  <c r="ET162" i="71"/>
  <c r="EU162" i="71"/>
  <c r="G160" i="71"/>
  <c r="G161" i="71"/>
  <c r="G162" i="71"/>
  <c r="EH242" i="71"/>
  <c r="EJ242" i="71"/>
  <c r="EK242" i="71"/>
  <c r="EM242" i="71"/>
  <c r="EO242" i="71"/>
  <c r="ER242" i="71"/>
  <c r="ES242" i="71"/>
  <c r="ET242" i="71"/>
  <c r="EU242" i="71"/>
  <c r="EH243" i="71"/>
  <c r="EJ243" i="71"/>
  <c r="EK243" i="71"/>
  <c r="EM243" i="71"/>
  <c r="EO243" i="71"/>
  <c r="ER243" i="71"/>
  <c r="ES243" i="71"/>
  <c r="ET243" i="71"/>
  <c r="EU243" i="71"/>
  <c r="EH244" i="71"/>
  <c r="EJ244" i="71"/>
  <c r="EK244" i="71"/>
  <c r="EM244" i="71"/>
  <c r="EO244" i="71"/>
  <c r="ER244" i="71"/>
  <c r="ES244" i="71"/>
  <c r="ET244" i="71"/>
  <c r="EU244" i="71"/>
  <c r="F7" i="71"/>
  <c r="DU324" i="71"/>
  <c r="EH324" i="71"/>
  <c r="EJ324" i="71"/>
  <c r="EK324" i="71"/>
  <c r="EM324" i="71"/>
  <c r="EO324" i="71"/>
  <c r="ER324" i="71"/>
  <c r="ES324" i="71"/>
  <c r="ET324" i="71"/>
  <c r="EU324" i="71"/>
  <c r="DU325" i="71"/>
  <c r="EH325" i="71"/>
  <c r="EJ325" i="71"/>
  <c r="EK325" i="71"/>
  <c r="EM325" i="71"/>
  <c r="EO325" i="71"/>
  <c r="ER325" i="71"/>
  <c r="ES325" i="71"/>
  <c r="ET325" i="71"/>
  <c r="EU325" i="71"/>
  <c r="DU326" i="71"/>
  <c r="EH326" i="71"/>
  <c r="EJ326" i="71"/>
  <c r="EK326" i="71"/>
  <c r="EM326" i="71"/>
  <c r="EO326" i="71"/>
  <c r="ER326" i="71"/>
  <c r="ES326" i="71"/>
  <c r="ET326" i="71"/>
  <c r="EU326" i="71"/>
  <c r="BF324" i="71"/>
  <c r="BP324" i="71"/>
  <c r="BF325" i="71"/>
  <c r="BP325" i="71"/>
  <c r="BF326" i="71"/>
  <c r="BP326" i="71"/>
  <c r="DC81" i="75"/>
  <c r="DS81" i="75"/>
  <c r="DX81" i="75"/>
  <c r="DC82" i="75"/>
  <c r="DS82" i="75"/>
  <c r="DX82" i="75"/>
  <c r="DC83" i="75"/>
  <c r="DS83" i="75"/>
  <c r="DX83" i="75"/>
  <c r="DC160" i="75"/>
  <c r="DS160" i="75"/>
  <c r="DU160" i="75"/>
  <c r="DV160" i="75"/>
  <c r="DW160" i="75"/>
  <c r="DX160" i="75"/>
  <c r="DC161" i="75"/>
  <c r="DS161" i="75"/>
  <c r="DU161" i="75"/>
  <c r="DV161" i="75"/>
  <c r="DW161" i="75"/>
  <c r="DX161" i="75"/>
  <c r="DC162" i="75"/>
  <c r="DS162" i="75"/>
  <c r="DU162" i="75"/>
  <c r="DV162" i="75"/>
  <c r="DW162" i="75"/>
  <c r="DX162" i="75"/>
  <c r="DC237" i="75"/>
  <c r="DS237" i="75"/>
  <c r="DU237" i="75"/>
  <c r="DV237" i="75"/>
  <c r="DW237" i="75"/>
  <c r="DX237" i="75"/>
  <c r="DC238" i="75"/>
  <c r="DS238" i="75"/>
  <c r="DU238" i="75"/>
  <c r="DV238" i="75"/>
  <c r="DW238" i="75"/>
  <c r="DX238" i="75"/>
  <c r="DC239" i="75"/>
  <c r="DS239" i="75"/>
  <c r="DU239" i="75"/>
  <c r="DV239" i="75"/>
  <c r="DW239" i="75"/>
  <c r="DX239" i="75"/>
  <c r="DC240" i="75"/>
  <c r="DS240" i="75"/>
  <c r="DU240" i="75"/>
  <c r="DV240" i="75"/>
  <c r="DW240" i="75"/>
  <c r="DX240" i="75"/>
  <c r="DC241" i="75"/>
  <c r="DS241" i="75"/>
  <c r="DU241" i="75"/>
  <c r="DV241" i="75"/>
  <c r="DW241" i="75"/>
  <c r="DX241" i="75"/>
  <c r="DC316" i="75"/>
  <c r="DS316" i="75"/>
  <c r="DU316" i="75"/>
  <c r="DV316" i="75"/>
  <c r="DW316" i="75"/>
  <c r="DX316" i="75"/>
  <c r="DC317" i="75"/>
  <c r="DS317" i="75"/>
  <c r="DU317" i="75"/>
  <c r="DV317" i="75"/>
  <c r="DW317" i="75"/>
  <c r="DX317" i="75"/>
  <c r="DC318" i="75"/>
  <c r="DS318" i="75"/>
  <c r="DU318" i="75"/>
  <c r="DV318" i="75"/>
  <c r="DW318" i="75"/>
  <c r="DX318" i="75"/>
  <c r="DC319" i="75"/>
  <c r="DS319" i="75"/>
  <c r="DU319" i="75"/>
  <c r="DV319" i="75"/>
  <c r="DW319" i="75"/>
  <c r="DX319" i="75"/>
  <c r="DC320" i="75"/>
  <c r="DS320" i="75"/>
  <c r="DU320" i="75"/>
  <c r="DV320" i="75"/>
  <c r="DW320" i="75"/>
  <c r="DX320" i="75"/>
  <c r="DC321" i="75"/>
  <c r="DS321" i="75"/>
  <c r="DU321" i="75"/>
  <c r="DV321" i="75"/>
  <c r="DW321" i="75"/>
  <c r="DX321" i="75"/>
  <c r="DC322" i="75"/>
  <c r="DS322" i="75"/>
  <c r="DU322" i="75"/>
  <c r="DV322" i="75"/>
  <c r="DW322" i="75"/>
  <c r="DX322" i="75"/>
  <c r="D321" i="71"/>
  <c r="D322" i="71"/>
  <c r="D323" i="71"/>
  <c r="D324" i="71"/>
  <c r="D325" i="71"/>
  <c r="D326" i="71"/>
  <c r="P81" i="71"/>
  <c r="P82" i="71"/>
  <c r="P83" i="71"/>
  <c r="AV83" i="71" l="1"/>
  <c r="AV326" i="71" s="1"/>
  <c r="P407" i="71"/>
  <c r="P243" i="71"/>
  <c r="AD243" i="71" s="1"/>
  <c r="AV82" i="71"/>
  <c r="AV325" i="71" s="1"/>
  <c r="P406" i="71"/>
  <c r="P160" i="71"/>
  <c r="AV81" i="71"/>
  <c r="AV324" i="71" s="1"/>
  <c r="P405" i="71"/>
  <c r="P162" i="71"/>
  <c r="P326" i="71"/>
  <c r="AD326" i="71" s="1"/>
  <c r="D161" i="71"/>
  <c r="P244" i="71"/>
  <c r="D160" i="71"/>
  <c r="P325" i="71"/>
  <c r="P161" i="71"/>
  <c r="P242" i="71"/>
  <c r="AD242" i="71" s="1"/>
  <c r="P324" i="71"/>
  <c r="D162" i="71"/>
  <c r="AD160" i="71" l="1"/>
  <c r="AD162" i="71"/>
  <c r="AD161" i="71"/>
  <c r="AD325" i="71"/>
  <c r="AD244" i="71"/>
  <c r="AD324" i="71"/>
  <c r="J81" i="71" l="1"/>
  <c r="J405" i="71" s="1"/>
  <c r="J82" i="71"/>
  <c r="J406" i="71" s="1"/>
  <c r="J83" i="71"/>
  <c r="J407" i="71" s="1"/>
  <c r="J242" i="71" l="1"/>
  <c r="J324" i="71"/>
  <c r="J160" i="71"/>
  <c r="AP81" i="71"/>
  <c r="AP405" i="71" s="1"/>
  <c r="AP83" i="71"/>
  <c r="AP407" i="71" s="1"/>
  <c r="J162" i="71"/>
  <c r="J326" i="71"/>
  <c r="J244" i="71"/>
  <c r="J325" i="71"/>
  <c r="J161" i="71"/>
  <c r="J243" i="71"/>
  <c r="AP82" i="71"/>
  <c r="AP406" i="71" s="1"/>
  <c r="DW407" i="71" l="1"/>
  <c r="DW406" i="71"/>
  <c r="DW82" i="71"/>
  <c r="AP242" i="71"/>
  <c r="W242" i="71"/>
  <c r="AP243" i="71"/>
  <c r="DW243" i="71" s="1"/>
  <c r="W243" i="71"/>
  <c r="AP244" i="71"/>
  <c r="W244" i="71"/>
  <c r="AP161" i="71"/>
  <c r="W161" i="71"/>
  <c r="AP325" i="71"/>
  <c r="DW325" i="71" s="1"/>
  <c r="W325" i="71"/>
  <c r="AP326" i="71"/>
  <c r="W326" i="71"/>
  <c r="AP160" i="71"/>
  <c r="W160" i="71"/>
  <c r="AP162" i="71"/>
  <c r="W162" i="71"/>
  <c r="AP324" i="71"/>
  <c r="W324" i="71"/>
  <c r="DW83" i="71"/>
  <c r="DW161" i="71" l="1"/>
  <c r="DW162" i="71"/>
  <c r="DW326" i="71"/>
  <c r="DW244" i="71"/>
  <c r="E52" i="35"/>
  <c r="K52" i="35"/>
  <c r="L52" i="35"/>
  <c r="M52" i="35"/>
  <c r="N52" i="35"/>
  <c r="O52" i="35"/>
  <c r="P52" i="35"/>
  <c r="Q52" i="35"/>
  <c r="R52" i="35"/>
  <c r="S52" i="35"/>
  <c r="B52" i="35"/>
  <c r="C52" i="35"/>
  <c r="D52" i="35"/>
  <c r="F52" i="35"/>
  <c r="G52" i="35"/>
  <c r="H52" i="35"/>
  <c r="I52" i="35"/>
  <c r="J52" i="35"/>
  <c r="E53" i="35"/>
  <c r="K53" i="35"/>
  <c r="L53" i="35"/>
  <c r="M53" i="35"/>
  <c r="N53" i="35"/>
  <c r="O53" i="35"/>
  <c r="P53" i="35"/>
  <c r="Q53" i="35"/>
  <c r="R53" i="35"/>
  <c r="S53" i="35"/>
  <c r="B53" i="35"/>
  <c r="C53" i="35"/>
  <c r="D53" i="35"/>
  <c r="F53" i="35"/>
  <c r="G53" i="35"/>
  <c r="H53" i="35"/>
  <c r="I53" i="35"/>
  <c r="J53" i="35"/>
  <c r="E54" i="35"/>
  <c r="K54" i="35"/>
  <c r="L54" i="35"/>
  <c r="M54" i="35"/>
  <c r="N54" i="35"/>
  <c r="O54" i="35"/>
  <c r="P54" i="35"/>
  <c r="Q54" i="35"/>
  <c r="R54" i="35"/>
  <c r="V73" i="1" s="1"/>
  <c r="S54" i="35"/>
  <c r="B54" i="35"/>
  <c r="C54" i="35"/>
  <c r="D54" i="35"/>
  <c r="F54" i="35"/>
  <c r="G54" i="35"/>
  <c r="H54" i="35"/>
  <c r="I54" i="35"/>
  <c r="J54" i="35"/>
  <c r="S71" i="1" l="1"/>
  <c r="G71" i="1"/>
  <c r="AD405" i="1" s="1"/>
  <c r="D71" i="1"/>
  <c r="U71" i="1"/>
  <c r="I72" i="1"/>
  <c r="N73" i="1"/>
  <c r="S73" i="1"/>
  <c r="D72" i="1"/>
  <c r="G72" i="1"/>
  <c r="N71" i="1"/>
  <c r="M73" i="1"/>
  <c r="R71" i="1"/>
  <c r="J72" i="1"/>
  <c r="E72" i="1"/>
  <c r="H72" i="1"/>
  <c r="R73" i="1"/>
  <c r="F72" i="1"/>
  <c r="C72" i="1"/>
  <c r="M71" i="1"/>
  <c r="L73" i="1"/>
  <c r="Q73" i="1"/>
  <c r="W72" i="1"/>
  <c r="L71" i="1"/>
  <c r="Q71" i="1"/>
  <c r="P73" i="1"/>
  <c r="V72" i="1"/>
  <c r="K71" i="1"/>
  <c r="P71" i="1"/>
  <c r="O73" i="1"/>
  <c r="U72" i="1"/>
  <c r="J71" i="1"/>
  <c r="O71" i="1"/>
  <c r="T72" i="1"/>
  <c r="T73" i="1"/>
  <c r="K73" i="1"/>
  <c r="E73" i="1"/>
  <c r="H73" i="1"/>
  <c r="I71" i="1"/>
  <c r="D73" i="1"/>
  <c r="G73" i="1"/>
  <c r="S72" i="1"/>
  <c r="M72" i="1"/>
  <c r="F71" i="1"/>
  <c r="C71" i="1"/>
  <c r="F73" i="1"/>
  <c r="C73" i="1"/>
  <c r="R72" i="1"/>
  <c r="W73" i="1"/>
  <c r="L72" i="1"/>
  <c r="Q72" i="1"/>
  <c r="W71" i="1"/>
  <c r="K72" i="1"/>
  <c r="P72" i="1"/>
  <c r="V71" i="1"/>
  <c r="J73" i="1"/>
  <c r="U73" i="1"/>
  <c r="I73" i="1"/>
  <c r="O72" i="1"/>
  <c r="H71" i="1"/>
  <c r="N72" i="1"/>
  <c r="T71" i="1"/>
  <c r="E71" i="1"/>
  <c r="AE406" i="1" l="1"/>
  <c r="AD406" i="1"/>
  <c r="AE407" i="1"/>
  <c r="AE405" i="1"/>
  <c r="AC407" i="1"/>
  <c r="X73" i="1"/>
  <c r="AD407" i="1"/>
  <c r="AC406" i="1"/>
  <c r="X72" i="1"/>
  <c r="AC405" i="1"/>
  <c r="X71" i="1"/>
  <c r="CC71" i="1" l="1"/>
  <c r="CC72" i="1"/>
  <c r="CC73" i="1"/>
  <c r="E52" i="39"/>
  <c r="L52" i="39"/>
  <c r="M52" i="39"/>
  <c r="N52" i="39"/>
  <c r="O52" i="39"/>
  <c r="P52" i="39"/>
  <c r="R52" i="39"/>
  <c r="S52" i="39"/>
  <c r="B52" i="39"/>
  <c r="C52" i="39"/>
  <c r="D52" i="39"/>
  <c r="F52" i="39"/>
  <c r="G52" i="39"/>
  <c r="H52" i="39"/>
  <c r="I52" i="39"/>
  <c r="J52" i="39"/>
  <c r="E53" i="39"/>
  <c r="L53" i="39"/>
  <c r="M53" i="39"/>
  <c r="N53" i="39"/>
  <c r="O53" i="39"/>
  <c r="P53" i="39"/>
  <c r="R53" i="39"/>
  <c r="S53" i="39"/>
  <c r="B53" i="39"/>
  <c r="C53" i="39"/>
  <c r="D53" i="39"/>
  <c r="F53" i="39"/>
  <c r="G53" i="39"/>
  <c r="H53" i="39"/>
  <c r="I53" i="39"/>
  <c r="J53" i="39"/>
  <c r="E54" i="39"/>
  <c r="L54" i="39"/>
  <c r="M54" i="39"/>
  <c r="N54" i="39"/>
  <c r="O54" i="39"/>
  <c r="P54" i="39"/>
  <c r="R54" i="39"/>
  <c r="S54" i="39"/>
  <c r="B54" i="39"/>
  <c r="C54" i="39"/>
  <c r="D54" i="39"/>
  <c r="F54" i="39"/>
  <c r="G54" i="39"/>
  <c r="H54" i="39"/>
  <c r="I54" i="39"/>
  <c r="J54" i="39"/>
  <c r="R54" i="36" l="1"/>
  <c r="BQ73" i="1" s="1"/>
  <c r="P53" i="36"/>
  <c r="BO72" i="1" s="1"/>
  <c r="I52" i="36"/>
  <c r="BH71" i="1" s="1"/>
  <c r="N52" i="36"/>
  <c r="BM71" i="1" s="1"/>
  <c r="Q54" i="39"/>
  <c r="J53" i="36"/>
  <c r="BI72" i="1" s="1"/>
  <c r="O53" i="36"/>
  <c r="BN72" i="1" s="1"/>
  <c r="H52" i="36"/>
  <c r="BG71" i="1" s="1"/>
  <c r="M52" i="36"/>
  <c r="BL71" i="1" s="1"/>
  <c r="P54" i="36"/>
  <c r="BO73" i="1" s="1"/>
  <c r="I53" i="36"/>
  <c r="BH72" i="1" s="1"/>
  <c r="DP72" i="1" s="1"/>
  <c r="N53" i="36"/>
  <c r="BM72" i="1" s="1"/>
  <c r="G52" i="36"/>
  <c r="BF71" i="1" s="1"/>
  <c r="L52" i="36"/>
  <c r="BK71" i="1" s="1"/>
  <c r="H53" i="36"/>
  <c r="BG72" i="1" s="1"/>
  <c r="M53" i="36"/>
  <c r="BL72" i="1" s="1"/>
  <c r="F52" i="36"/>
  <c r="BE71" i="1" s="1"/>
  <c r="K52" i="39"/>
  <c r="J52" i="36"/>
  <c r="BI71" i="1" s="1"/>
  <c r="O54" i="36"/>
  <c r="BN73" i="1" s="1"/>
  <c r="DV73" i="1" s="1"/>
  <c r="I54" i="36"/>
  <c r="BH73" i="1" s="1"/>
  <c r="N54" i="36"/>
  <c r="BM73" i="1" s="1"/>
  <c r="G53" i="36"/>
  <c r="BF72" i="1" s="1"/>
  <c r="L53" i="36"/>
  <c r="BK72" i="1" s="1"/>
  <c r="D52" i="36"/>
  <c r="E52" i="36"/>
  <c r="BD71" i="1" s="1"/>
  <c r="J54" i="36"/>
  <c r="BI73" i="1" s="1"/>
  <c r="M54" i="36"/>
  <c r="BL73" i="1" s="1"/>
  <c r="F53" i="36"/>
  <c r="BE72" i="1" s="1"/>
  <c r="K53" i="39"/>
  <c r="C52" i="36"/>
  <c r="R53" i="36"/>
  <c r="BQ72" i="1" s="1"/>
  <c r="O52" i="36"/>
  <c r="BN71" i="1" s="1"/>
  <c r="H54" i="36"/>
  <c r="BG73" i="1" s="1"/>
  <c r="G54" i="36"/>
  <c r="BF73" i="1" s="1"/>
  <c r="L54" i="36"/>
  <c r="BK73" i="1" s="1"/>
  <c r="D53" i="36"/>
  <c r="E53" i="36"/>
  <c r="BD72" i="1" s="1"/>
  <c r="B52" i="36"/>
  <c r="P52" i="36"/>
  <c r="BO71" i="1" s="1"/>
  <c r="Q53" i="39"/>
  <c r="F54" i="36"/>
  <c r="BE73" i="1" s="1"/>
  <c r="K54" i="39"/>
  <c r="C53" i="36"/>
  <c r="S52" i="36"/>
  <c r="BR71" i="1" s="1"/>
  <c r="B54" i="36"/>
  <c r="S54" i="36"/>
  <c r="BR73" i="1" s="1"/>
  <c r="D54" i="36"/>
  <c r="E54" i="36"/>
  <c r="BD73" i="1" s="1"/>
  <c r="B53" i="36"/>
  <c r="R52" i="36"/>
  <c r="BQ71" i="1" s="1"/>
  <c r="C54" i="36"/>
  <c r="S53" i="36"/>
  <c r="BR72" i="1" s="1"/>
  <c r="Q52" i="39"/>
  <c r="F244" i="1"/>
  <c r="G244" i="1"/>
  <c r="H244" i="1"/>
  <c r="F245" i="1"/>
  <c r="G245" i="1"/>
  <c r="H245" i="1"/>
  <c r="F246" i="1"/>
  <c r="G246" i="1"/>
  <c r="H246" i="1"/>
  <c r="AC324" i="1"/>
  <c r="AD324" i="1"/>
  <c r="AE324" i="1"/>
  <c r="AC325" i="1"/>
  <c r="AD325" i="1"/>
  <c r="AE325" i="1"/>
  <c r="AC326" i="1"/>
  <c r="AD326" i="1"/>
  <c r="AE326" i="1"/>
  <c r="DL73" i="1" l="1"/>
  <c r="T54" i="39"/>
  <c r="U54" i="39" s="1"/>
  <c r="DU73" i="1"/>
  <c r="DW73" i="1"/>
  <c r="DS73" i="1"/>
  <c r="DN73" i="1"/>
  <c r="AD245" i="1"/>
  <c r="AC245" i="1"/>
  <c r="AE246" i="1"/>
  <c r="AD246" i="1"/>
  <c r="AC246" i="1"/>
  <c r="AE244" i="1"/>
  <c r="DS72" i="1"/>
  <c r="DT72" i="1"/>
  <c r="AD244" i="1"/>
  <c r="DO72" i="1"/>
  <c r="AC244" i="1"/>
  <c r="AE245" i="1"/>
  <c r="DQ73" i="1"/>
  <c r="BC72" i="1"/>
  <c r="AZ72" i="1"/>
  <c r="Q53" i="36"/>
  <c r="BP72" i="1" s="1"/>
  <c r="BA73" i="1"/>
  <c r="AX73" i="1"/>
  <c r="AX72" i="1"/>
  <c r="BA72" i="1"/>
  <c r="DP73" i="1"/>
  <c r="Q54" i="36"/>
  <c r="BP73" i="1" s="1"/>
  <c r="T53" i="39"/>
  <c r="U53" i="39" s="1"/>
  <c r="BB71" i="1"/>
  <c r="AY71" i="1"/>
  <c r="DZ72" i="1"/>
  <c r="DO73" i="1"/>
  <c r="Q52" i="36"/>
  <c r="BP71" i="1" s="1"/>
  <c r="AY72" i="1"/>
  <c r="BB72" i="1"/>
  <c r="AX71" i="1"/>
  <c r="BA71" i="1"/>
  <c r="AZ71" i="1"/>
  <c r="BC71" i="1"/>
  <c r="BC73" i="1"/>
  <c r="AZ73" i="1"/>
  <c r="K53" i="36"/>
  <c r="BJ72" i="1" s="1"/>
  <c r="DQ72" i="1"/>
  <c r="DW72" i="1"/>
  <c r="K54" i="36"/>
  <c r="BJ73" i="1" s="1"/>
  <c r="T52" i="39"/>
  <c r="U52" i="39" s="1"/>
  <c r="DM73" i="1"/>
  <c r="DM72" i="1"/>
  <c r="DV72" i="1"/>
  <c r="AY73" i="1"/>
  <c r="BB73" i="1"/>
  <c r="DZ73" i="1"/>
  <c r="DL72" i="1"/>
  <c r="K52" i="36"/>
  <c r="BJ71" i="1" s="1"/>
  <c r="DU72" i="1"/>
  <c r="DY73" i="1"/>
  <c r="DY72" i="1"/>
  <c r="DT73" i="1"/>
  <c r="DN72" i="1"/>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11"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53" i="7"/>
  <c r="D54" i="7"/>
  <c r="D55" i="7"/>
  <c r="D56" i="7"/>
  <c r="D57" i="7"/>
  <c r="D58" i="7"/>
  <c r="D59" i="7"/>
  <c r="D60" i="7"/>
  <c r="D61" i="7"/>
  <c r="D62" i="7"/>
  <c r="D63" i="7"/>
  <c r="D64" i="7"/>
  <c r="D65" i="7"/>
  <c r="D66" i="7"/>
  <c r="D67" i="7"/>
  <c r="D68" i="7"/>
  <c r="D69" i="7"/>
  <c r="D70" i="7"/>
  <c r="D71" i="7"/>
  <c r="D72" i="7"/>
  <c r="D73" i="7"/>
  <c r="D74" i="7"/>
  <c r="D75" i="7"/>
  <c r="D76" i="7"/>
  <c r="D77" i="7"/>
  <c r="D78" i="7"/>
  <c r="D79" i="7"/>
  <c r="D80" i="7"/>
  <c r="DR72" i="1" l="1"/>
  <c r="DX73" i="1"/>
  <c r="DR73" i="1"/>
  <c r="F80" i="7"/>
  <c r="DJ73" i="1"/>
  <c r="DG73" i="1"/>
  <c r="F79" i="7"/>
  <c r="F77" i="7"/>
  <c r="F78" i="7"/>
  <c r="DH72" i="1"/>
  <c r="DK72" i="1"/>
  <c r="DI72" i="1"/>
  <c r="DF72" i="1"/>
  <c r="BS72" i="1"/>
  <c r="BS71" i="1"/>
  <c r="DF73" i="1"/>
  <c r="BS73" i="1"/>
  <c r="DJ72" i="1"/>
  <c r="DI73" i="1"/>
  <c r="DG72" i="1"/>
  <c r="DH73" i="1"/>
  <c r="DK73" i="1"/>
  <c r="DX72" i="1"/>
  <c r="A4" i="80"/>
  <c r="G77" i="7" l="1"/>
  <c r="G79" i="7"/>
  <c r="G78" i="7"/>
  <c r="G80" i="7"/>
  <c r="A78" i="7" l="1"/>
  <c r="O78" i="7"/>
  <c r="O77" i="7"/>
  <c r="A77" i="7"/>
  <c r="O80" i="7"/>
  <c r="A80" i="7"/>
  <c r="O79" i="7"/>
  <c r="A79" i="7"/>
  <c r="FF360" i="71"/>
  <c r="FF358" i="71"/>
  <c r="FF278" i="71"/>
  <c r="FB360" i="71"/>
  <c r="FB358" i="71"/>
  <c r="CQ402" i="71"/>
  <c r="CQ403" i="71"/>
  <c r="CQ404" i="71"/>
  <c r="EX360" i="71"/>
  <c r="ER402" i="71"/>
  <c r="ES402" i="71"/>
  <c r="ET402" i="71"/>
  <c r="EU402" i="71"/>
  <c r="ER403" i="71"/>
  <c r="ES403" i="71"/>
  <c r="ET403" i="71"/>
  <c r="EU403" i="71"/>
  <c r="EM362" i="71"/>
  <c r="EN362" i="71"/>
  <c r="EO362" i="71"/>
  <c r="EM363" i="71"/>
  <c r="EN363" i="71"/>
  <c r="EO363" i="71"/>
  <c r="EM364" i="71"/>
  <c r="EN364" i="71"/>
  <c r="EO364" i="71"/>
  <c r="EM365" i="71"/>
  <c r="EN365" i="71"/>
  <c r="EO365" i="71"/>
  <c r="EM366" i="71"/>
  <c r="EN366" i="71"/>
  <c r="EO366" i="71"/>
  <c r="EM367" i="71"/>
  <c r="EN367" i="71"/>
  <c r="EO367" i="71"/>
  <c r="EM368" i="71"/>
  <c r="EN368" i="71"/>
  <c r="EO368" i="71"/>
  <c r="EM369" i="71"/>
  <c r="EN369" i="71"/>
  <c r="EO369" i="71"/>
  <c r="EM370" i="71"/>
  <c r="EN370" i="71"/>
  <c r="EO370" i="71"/>
  <c r="EM371" i="71"/>
  <c r="EN371" i="71"/>
  <c r="EO371" i="71"/>
  <c r="EM372" i="71"/>
  <c r="EN372" i="71"/>
  <c r="EO372" i="71"/>
  <c r="EM373" i="71"/>
  <c r="EN373" i="71"/>
  <c r="EO373" i="71"/>
  <c r="EM374" i="71"/>
  <c r="EN374" i="71"/>
  <c r="EO374" i="71"/>
  <c r="EM375" i="71"/>
  <c r="EN375" i="71"/>
  <c r="EO375" i="71"/>
  <c r="EM376" i="71"/>
  <c r="EN376" i="71"/>
  <c r="EO376" i="71"/>
  <c r="EM377" i="71"/>
  <c r="EN377" i="71"/>
  <c r="EO377" i="71"/>
  <c r="EM378" i="71"/>
  <c r="EN378" i="71"/>
  <c r="EO378" i="71"/>
  <c r="EM379" i="71"/>
  <c r="EN379" i="71"/>
  <c r="EO379" i="71"/>
  <c r="EM380" i="71"/>
  <c r="EN380" i="71"/>
  <c r="EO380" i="71"/>
  <c r="EM381" i="71"/>
  <c r="EN381" i="71"/>
  <c r="EO381" i="71"/>
  <c r="EM382" i="71"/>
  <c r="EN382" i="71"/>
  <c r="EO382" i="71"/>
  <c r="EM383" i="71"/>
  <c r="EN383" i="71"/>
  <c r="EO383" i="71"/>
  <c r="EM384" i="71"/>
  <c r="EN384" i="71"/>
  <c r="EO384" i="71"/>
  <c r="EM385" i="71"/>
  <c r="EN385" i="71"/>
  <c r="EO385" i="71"/>
  <c r="EM386" i="71"/>
  <c r="EN386" i="71"/>
  <c r="EO386" i="71"/>
  <c r="EM387" i="71"/>
  <c r="EN387" i="71"/>
  <c r="EO387" i="71"/>
  <c r="EM388" i="71"/>
  <c r="EN388" i="71"/>
  <c r="EO388" i="71"/>
  <c r="EM389" i="71"/>
  <c r="EN389" i="71"/>
  <c r="EO389" i="71"/>
  <c r="EM390" i="71"/>
  <c r="EN390" i="71"/>
  <c r="EO390" i="71"/>
  <c r="EM391" i="71"/>
  <c r="EN391" i="71"/>
  <c r="EO391" i="71"/>
  <c r="EM392" i="71"/>
  <c r="EN392" i="71"/>
  <c r="EO392" i="71"/>
  <c r="EM393" i="71"/>
  <c r="EN393" i="71"/>
  <c r="EO393" i="71"/>
  <c r="EM394" i="71"/>
  <c r="EN394" i="71"/>
  <c r="EO394" i="71"/>
  <c r="EM395" i="71"/>
  <c r="EN395" i="71"/>
  <c r="EO395" i="71"/>
  <c r="EM396" i="71"/>
  <c r="EN396" i="71"/>
  <c r="EO396" i="71"/>
  <c r="EM397" i="71"/>
  <c r="EN397" i="71"/>
  <c r="EO397" i="71"/>
  <c r="EM398" i="71"/>
  <c r="EN398" i="71"/>
  <c r="EO398" i="71"/>
  <c r="EM399" i="71"/>
  <c r="EN399" i="71"/>
  <c r="EO399" i="71"/>
  <c r="EM400" i="71"/>
  <c r="EN400" i="71"/>
  <c r="EO400" i="71"/>
  <c r="EM401" i="71"/>
  <c r="EN401" i="71"/>
  <c r="EO401" i="71"/>
  <c r="EM402" i="71"/>
  <c r="EN402" i="71"/>
  <c r="EO402" i="71"/>
  <c r="EM403" i="71"/>
  <c r="EN403" i="71"/>
  <c r="EO403" i="71"/>
  <c r="EO361" i="71"/>
  <c r="EN361" i="71"/>
  <c r="EM361" i="71"/>
  <c r="EH402" i="71"/>
  <c r="EI402" i="71"/>
  <c r="EJ402" i="71"/>
  <c r="EK402" i="71"/>
  <c r="EH403" i="71"/>
  <c r="EI403" i="71"/>
  <c r="EJ403" i="71"/>
  <c r="EK403" i="71"/>
  <c r="DR402" i="71"/>
  <c r="DS402" i="71"/>
  <c r="DT402" i="71"/>
  <c r="DU402" i="71"/>
  <c r="DR403" i="71"/>
  <c r="DS403" i="71"/>
  <c r="DT403" i="71"/>
  <c r="DU403" i="71"/>
  <c r="AG410" i="71"/>
  <c r="Z410" i="71"/>
  <c r="AS402" i="71"/>
  <c r="AS403" i="71"/>
  <c r="AS404" i="71"/>
  <c r="S402" i="71"/>
  <c r="S403" i="71"/>
  <c r="S404" i="71"/>
  <c r="CQ360" i="71"/>
  <c r="CQ361" i="71"/>
  <c r="CQ362" i="71"/>
  <c r="CQ363" i="71"/>
  <c r="CQ364" i="71"/>
  <c r="CQ365" i="71"/>
  <c r="CQ366" i="71"/>
  <c r="CQ367" i="71"/>
  <c r="CQ368" i="71"/>
  <c r="D81" i="71" l="1"/>
  <c r="D82" i="71"/>
  <c r="D83" i="71"/>
  <c r="F158" i="1"/>
  <c r="G158" i="1"/>
  <c r="H158" i="1"/>
  <c r="F160" i="1"/>
  <c r="G160" i="1"/>
  <c r="H160" i="1"/>
  <c r="G159" i="1"/>
  <c r="H159" i="1"/>
  <c r="F159" i="1"/>
  <c r="A157" i="45"/>
  <c r="A158" i="45"/>
  <c r="A159" i="45"/>
  <c r="A244" i="45"/>
  <c r="A245" i="45"/>
  <c r="A246" i="45"/>
  <c r="AF328" i="45"/>
  <c r="AF329" i="45"/>
  <c r="AF330" i="45"/>
  <c r="A73" i="45"/>
  <c r="A74" i="45"/>
  <c r="A75" i="45"/>
  <c r="A328" i="45"/>
  <c r="A329" i="45"/>
  <c r="A330" i="45"/>
  <c r="AD83" i="71" l="1"/>
  <c r="W83" i="71"/>
  <c r="AD82" i="71"/>
  <c r="W82" i="71"/>
  <c r="AD81" i="71"/>
  <c r="W81" i="71"/>
  <c r="AE158" i="1"/>
  <c r="AD158" i="1"/>
  <c r="AC159" i="1"/>
  <c r="AC160" i="1"/>
  <c r="AD160" i="1"/>
  <c r="AE159" i="1"/>
  <c r="AC158" i="1"/>
  <c r="AD159" i="1"/>
  <c r="AE160" i="1"/>
  <c r="DU318" i="71"/>
  <c r="EH318" i="71"/>
  <c r="EJ318" i="71"/>
  <c r="EK318" i="71"/>
  <c r="EM318" i="71"/>
  <c r="EO318" i="71"/>
  <c r="ER318" i="71"/>
  <c r="ES318" i="71"/>
  <c r="ET318" i="71"/>
  <c r="EU318" i="71"/>
  <c r="DU319" i="71"/>
  <c r="EH319" i="71"/>
  <c r="EJ319" i="71"/>
  <c r="EK319" i="71"/>
  <c r="EM319" i="71"/>
  <c r="EO319" i="71"/>
  <c r="ER319" i="71"/>
  <c r="ES319" i="71"/>
  <c r="ET319" i="71"/>
  <c r="EU319" i="71"/>
  <c r="DU320" i="71"/>
  <c r="EH320" i="71"/>
  <c r="EJ320" i="71"/>
  <c r="EK320" i="71"/>
  <c r="EM320" i="71"/>
  <c r="EO320" i="71"/>
  <c r="ER320" i="71"/>
  <c r="ES320" i="71"/>
  <c r="ET320" i="71"/>
  <c r="EU320" i="71"/>
  <c r="DU321" i="71"/>
  <c r="EH321" i="71"/>
  <c r="EJ321" i="71"/>
  <c r="EK321" i="71"/>
  <c r="EM321" i="71"/>
  <c r="EO321" i="71"/>
  <c r="ER321" i="71"/>
  <c r="ES321" i="71"/>
  <c r="ET321" i="71"/>
  <c r="EU321" i="71"/>
  <c r="DU322" i="71"/>
  <c r="EH322" i="71"/>
  <c r="EJ322" i="71"/>
  <c r="EK322" i="71"/>
  <c r="EM322" i="71"/>
  <c r="EO322" i="71"/>
  <c r="ER322" i="71"/>
  <c r="ES322" i="71"/>
  <c r="ET322" i="71"/>
  <c r="EU322" i="71"/>
  <c r="DU323" i="71"/>
  <c r="EH323" i="71"/>
  <c r="EJ323" i="71"/>
  <c r="EK323" i="71"/>
  <c r="EM323" i="71"/>
  <c r="EO323" i="71"/>
  <c r="ER323" i="71"/>
  <c r="ES323" i="71"/>
  <c r="ET323" i="71"/>
  <c r="EU323" i="71"/>
  <c r="BF318" i="71"/>
  <c r="BP318" i="71"/>
  <c r="BF319" i="71"/>
  <c r="BP319" i="71"/>
  <c r="BF320" i="71"/>
  <c r="BP320" i="71"/>
  <c r="BF321" i="71"/>
  <c r="BP321" i="71"/>
  <c r="BF322" i="71"/>
  <c r="BP322" i="71"/>
  <c r="BF323" i="71"/>
  <c r="BP323" i="71"/>
  <c r="DU78" i="71"/>
  <c r="EH78" i="71"/>
  <c r="EJ78" i="71"/>
  <c r="EK78" i="71"/>
  <c r="EM78" i="71"/>
  <c r="EO78" i="71"/>
  <c r="ER78" i="71"/>
  <c r="ES78" i="71"/>
  <c r="ET78" i="71"/>
  <c r="EU78" i="71"/>
  <c r="DU79" i="71"/>
  <c r="EH79" i="71"/>
  <c r="EJ79" i="71"/>
  <c r="EK79" i="71"/>
  <c r="EM79" i="71"/>
  <c r="EO79" i="71"/>
  <c r="ER79" i="71"/>
  <c r="ES79" i="71"/>
  <c r="ET79" i="71"/>
  <c r="EU79" i="71"/>
  <c r="DU157" i="71"/>
  <c r="EH157" i="71"/>
  <c r="EJ157" i="71"/>
  <c r="EK157" i="71"/>
  <c r="EM157" i="71"/>
  <c r="EO157" i="71"/>
  <c r="ER157" i="71"/>
  <c r="ES157" i="71"/>
  <c r="ET157" i="71"/>
  <c r="EU157" i="71"/>
  <c r="DU158" i="71"/>
  <c r="EH158" i="71"/>
  <c r="EJ158" i="71"/>
  <c r="EK158" i="71"/>
  <c r="EM158" i="71"/>
  <c r="EO158" i="71"/>
  <c r="ER158" i="71"/>
  <c r="ES158" i="71"/>
  <c r="ET158" i="71"/>
  <c r="EU158" i="71"/>
  <c r="DU159" i="71"/>
  <c r="EH159" i="71"/>
  <c r="EJ159" i="71"/>
  <c r="EK159" i="71"/>
  <c r="EM159" i="71"/>
  <c r="EO159" i="71"/>
  <c r="ER159" i="71"/>
  <c r="ES159" i="71"/>
  <c r="ET159" i="71"/>
  <c r="EU159" i="71"/>
  <c r="G157" i="71"/>
  <c r="G158" i="71"/>
  <c r="G159" i="71"/>
  <c r="EH239" i="71"/>
  <c r="EJ239" i="71"/>
  <c r="EK239" i="71"/>
  <c r="EM239" i="71"/>
  <c r="EO239" i="71"/>
  <c r="ER239" i="71"/>
  <c r="ES239" i="71"/>
  <c r="ET239" i="71"/>
  <c r="EU239" i="71"/>
  <c r="EH240" i="71"/>
  <c r="EJ240" i="71"/>
  <c r="EK240" i="71"/>
  <c r="EM240" i="71"/>
  <c r="EO240" i="71"/>
  <c r="ER240" i="71"/>
  <c r="ES240" i="71"/>
  <c r="ET240" i="71"/>
  <c r="EU240" i="71"/>
  <c r="EH241" i="71"/>
  <c r="EJ241" i="71"/>
  <c r="EK241" i="71"/>
  <c r="EM241" i="71"/>
  <c r="EO241" i="71"/>
  <c r="ER241" i="71"/>
  <c r="ES241" i="71"/>
  <c r="ET241" i="71"/>
  <c r="EU241" i="71"/>
  <c r="P78" i="71"/>
  <c r="AV78" i="71" s="1"/>
  <c r="AV321" i="71" s="1"/>
  <c r="P79" i="71"/>
  <c r="P80" i="71"/>
  <c r="P323" i="71" l="1"/>
  <c r="AD323" i="71" s="1"/>
  <c r="AV80" i="71"/>
  <c r="AV323" i="71" s="1"/>
  <c r="P322" i="71"/>
  <c r="AD322" i="71" s="1"/>
  <c r="AV79" i="71"/>
  <c r="AV322" i="71" s="1"/>
  <c r="P404" i="71"/>
  <c r="P321" i="71"/>
  <c r="P402" i="71"/>
  <c r="P403" i="71"/>
  <c r="P240" i="71"/>
  <c r="P241" i="71"/>
  <c r="P239" i="71"/>
  <c r="P159" i="71"/>
  <c r="P158" i="71"/>
  <c r="P157" i="71"/>
  <c r="AI85" i="71" l="1"/>
  <c r="AM85" i="71"/>
  <c r="AG164" i="71"/>
  <c r="AI164" i="71"/>
  <c r="AM164" i="71"/>
  <c r="Z247" i="71"/>
  <c r="Z329" i="71"/>
  <c r="AH164" i="75"/>
  <c r="AA324" i="75"/>
  <c r="AA243" i="75"/>
  <c r="AA164" i="75"/>
  <c r="BK324" i="71" l="1"/>
  <c r="BK326" i="71"/>
  <c r="BK325" i="71"/>
  <c r="BK319" i="71"/>
  <c r="BK323" i="71"/>
  <c r="BK318" i="71"/>
  <c r="BK320" i="71"/>
  <c r="BK321" i="71"/>
  <c r="BK322" i="71"/>
  <c r="DC78" i="75"/>
  <c r="DS78" i="75"/>
  <c r="DX78" i="75"/>
  <c r="DC79" i="75"/>
  <c r="DS79" i="75"/>
  <c r="DX79" i="75"/>
  <c r="DC80" i="75"/>
  <c r="DS80" i="75"/>
  <c r="DX80" i="75"/>
  <c r="DC157" i="75"/>
  <c r="DS157" i="75"/>
  <c r="DU157" i="75"/>
  <c r="DV157" i="75"/>
  <c r="DW157" i="75"/>
  <c r="DX157" i="75"/>
  <c r="DC158" i="75"/>
  <c r="DS158" i="75"/>
  <c r="DU158" i="75"/>
  <c r="DV158" i="75"/>
  <c r="DW158" i="75"/>
  <c r="DX158" i="75"/>
  <c r="DC159" i="75"/>
  <c r="DS159" i="75"/>
  <c r="DU159" i="75"/>
  <c r="DV159" i="75"/>
  <c r="DW159" i="75"/>
  <c r="DX159" i="75"/>
  <c r="DC236" i="75"/>
  <c r="DS236" i="75"/>
  <c r="DU236" i="75"/>
  <c r="DV236" i="75"/>
  <c r="DW236" i="75"/>
  <c r="DX236" i="75"/>
  <c r="GI469" i="1" l="1"/>
  <c r="GI470" i="1"/>
  <c r="GI471" i="1"/>
  <c r="GZ285" i="1" l="1"/>
  <c r="GV285" i="1" s="1"/>
  <c r="GZ286" i="1"/>
  <c r="GV286" i="1" s="1"/>
  <c r="GZ287" i="1"/>
  <c r="GV287" i="1" s="1"/>
  <c r="GZ366" i="1"/>
  <c r="G522" i="1" s="1"/>
  <c r="GZ367" i="1"/>
  <c r="G523" i="1" s="1"/>
  <c r="GZ368" i="1"/>
  <c r="G524" i="1" s="1"/>
  <c r="GV119" i="1"/>
  <c r="GV120" i="1"/>
  <c r="GV121" i="1"/>
  <c r="F241" i="1"/>
  <c r="G241" i="1"/>
  <c r="H241" i="1"/>
  <c r="F242" i="1"/>
  <c r="G242" i="1"/>
  <c r="H242" i="1"/>
  <c r="F243" i="1"/>
  <c r="G243" i="1"/>
  <c r="H243" i="1"/>
  <c r="B410" i="1"/>
  <c r="B411" i="1"/>
  <c r="F74" i="7"/>
  <c r="F75" i="7"/>
  <c r="G75" i="7" s="1"/>
  <c r="O75" i="7" s="1"/>
  <c r="F76" i="7"/>
  <c r="A75" i="7" l="1"/>
  <c r="GV368" i="1"/>
  <c r="GV367" i="1"/>
  <c r="GV366" i="1"/>
  <c r="G76" i="7"/>
  <c r="G74" i="7"/>
  <c r="E49" i="35"/>
  <c r="I68" i="1" s="1"/>
  <c r="K49" i="35"/>
  <c r="O68" i="1" s="1"/>
  <c r="L49" i="35"/>
  <c r="P68" i="1" s="1"/>
  <c r="M49" i="35"/>
  <c r="Q68" i="1" s="1"/>
  <c r="N49" i="35"/>
  <c r="R68" i="1" s="1"/>
  <c r="O49" i="35"/>
  <c r="S68" i="1" s="1"/>
  <c r="P49" i="35"/>
  <c r="T68" i="1" s="1"/>
  <c r="R49" i="35"/>
  <c r="V68" i="1" s="1"/>
  <c r="S49" i="35"/>
  <c r="W68" i="1" s="1"/>
  <c r="B49" i="35"/>
  <c r="C49" i="35"/>
  <c r="D49" i="35"/>
  <c r="F49" i="35"/>
  <c r="J68" i="1" s="1"/>
  <c r="G49" i="35"/>
  <c r="K68" i="1" s="1"/>
  <c r="H49" i="35"/>
  <c r="L68" i="1" s="1"/>
  <c r="I49" i="35"/>
  <c r="M68" i="1" s="1"/>
  <c r="J49" i="35"/>
  <c r="N68" i="1" s="1"/>
  <c r="E50" i="35"/>
  <c r="I69" i="1" s="1"/>
  <c r="K50" i="35"/>
  <c r="O69" i="1" s="1"/>
  <c r="L50" i="35"/>
  <c r="P69" i="1" s="1"/>
  <c r="M50" i="35"/>
  <c r="Q69" i="1" s="1"/>
  <c r="N50" i="35"/>
  <c r="R69" i="1" s="1"/>
  <c r="O50" i="35"/>
  <c r="S69" i="1" s="1"/>
  <c r="P50" i="35"/>
  <c r="T69" i="1" s="1"/>
  <c r="R50" i="35"/>
  <c r="V69" i="1" s="1"/>
  <c r="S50" i="35"/>
  <c r="W69" i="1" s="1"/>
  <c r="B50" i="35"/>
  <c r="C50" i="35"/>
  <c r="D50" i="35"/>
  <c r="F50" i="35"/>
  <c r="J69" i="1" s="1"/>
  <c r="G50" i="35"/>
  <c r="K69" i="1" s="1"/>
  <c r="H50" i="35"/>
  <c r="L69" i="1" s="1"/>
  <c r="I50" i="35"/>
  <c r="M69" i="1" s="1"/>
  <c r="J50" i="35"/>
  <c r="N69" i="1" s="1"/>
  <c r="E51" i="35"/>
  <c r="I70" i="1" s="1"/>
  <c r="K51" i="35"/>
  <c r="O70" i="1" s="1"/>
  <c r="L51" i="35"/>
  <c r="P70" i="1" s="1"/>
  <c r="M51" i="35"/>
  <c r="Q70" i="1" s="1"/>
  <c r="N51" i="35"/>
  <c r="R70" i="1" s="1"/>
  <c r="O51" i="35"/>
  <c r="S70" i="1" s="1"/>
  <c r="P51" i="35"/>
  <c r="T70" i="1" s="1"/>
  <c r="Q51" i="35"/>
  <c r="U70" i="1" s="1"/>
  <c r="R51" i="35"/>
  <c r="V70" i="1" s="1"/>
  <c r="S51" i="35"/>
  <c r="W70" i="1" s="1"/>
  <c r="B51" i="35"/>
  <c r="C51" i="35"/>
  <c r="D51" i="35"/>
  <c r="F51" i="35"/>
  <c r="J70" i="1" s="1"/>
  <c r="G51" i="35"/>
  <c r="K70" i="1" s="1"/>
  <c r="H51" i="35"/>
  <c r="L70" i="1" s="1"/>
  <c r="I51" i="35"/>
  <c r="M70" i="1" s="1"/>
  <c r="J51" i="35"/>
  <c r="N70" i="1" s="1"/>
  <c r="E49" i="39"/>
  <c r="L49" i="39"/>
  <c r="M49" i="39"/>
  <c r="N49" i="39"/>
  <c r="O49" i="39"/>
  <c r="P49" i="39"/>
  <c r="R49" i="39"/>
  <c r="S49" i="39"/>
  <c r="B49" i="39"/>
  <c r="C49" i="39"/>
  <c r="D49" i="39"/>
  <c r="F49" i="39"/>
  <c r="G49" i="39"/>
  <c r="H49" i="39"/>
  <c r="I49" i="39"/>
  <c r="J49" i="39"/>
  <c r="CC68" i="1"/>
  <c r="E50" i="39"/>
  <c r="L50" i="39"/>
  <c r="M50" i="39"/>
  <c r="N50" i="39"/>
  <c r="O50" i="39"/>
  <c r="P50" i="39"/>
  <c r="R50" i="39"/>
  <c r="S50" i="39"/>
  <c r="B50" i="39"/>
  <c r="C50" i="39"/>
  <c r="D50" i="39"/>
  <c r="F50" i="39"/>
  <c r="G50" i="39"/>
  <c r="H50" i="39"/>
  <c r="I50" i="39"/>
  <c r="J50" i="39"/>
  <c r="CC69" i="1"/>
  <c r="E51" i="39"/>
  <c r="L51" i="39"/>
  <c r="M51" i="39"/>
  <c r="N51" i="39"/>
  <c r="O51" i="39"/>
  <c r="P51" i="39"/>
  <c r="Q51" i="39"/>
  <c r="R51" i="39"/>
  <c r="S51" i="39"/>
  <c r="B51" i="39"/>
  <c r="C51" i="39"/>
  <c r="D51" i="39"/>
  <c r="F51" i="39"/>
  <c r="G51" i="39"/>
  <c r="H51" i="39"/>
  <c r="I51" i="39"/>
  <c r="J51" i="39"/>
  <c r="CC70" i="1"/>
  <c r="G156" i="1" l="1"/>
  <c r="C50" i="36"/>
  <c r="BB69" i="1" s="1"/>
  <c r="M50" i="36"/>
  <c r="BL69" i="1" s="1"/>
  <c r="H50" i="36"/>
  <c r="BG69" i="1" s="1"/>
  <c r="P50" i="36"/>
  <c r="BO69" i="1" s="1"/>
  <c r="G50" i="36"/>
  <c r="BF69" i="1" s="1"/>
  <c r="L50" i="36"/>
  <c r="BK69" i="1" s="1"/>
  <c r="F156" i="1"/>
  <c r="H156" i="1"/>
  <c r="O74" i="7"/>
  <c r="A74" i="7"/>
  <c r="F50" i="36"/>
  <c r="BE69" i="1" s="1"/>
  <c r="O76" i="7"/>
  <c r="A76" i="7"/>
  <c r="D50" i="36"/>
  <c r="AZ69" i="1" s="1"/>
  <c r="N50" i="36"/>
  <c r="BM69" i="1" s="1"/>
  <c r="J50" i="36"/>
  <c r="BI69" i="1" s="1"/>
  <c r="S50" i="36"/>
  <c r="BR69" i="1" s="1"/>
  <c r="I50" i="36"/>
  <c r="BH69" i="1" s="1"/>
  <c r="R50" i="36"/>
  <c r="BQ69" i="1" s="1"/>
  <c r="E50" i="36"/>
  <c r="BD69" i="1" s="1"/>
  <c r="J51" i="36"/>
  <c r="BI70" i="1" s="1"/>
  <c r="DQ71" i="1" s="1"/>
  <c r="H51" i="36"/>
  <c r="BG70" i="1" s="1"/>
  <c r="F51" i="36"/>
  <c r="BE70" i="1" s="1"/>
  <c r="DM71" i="1" s="1"/>
  <c r="C51" i="36"/>
  <c r="BB70" i="1" s="1"/>
  <c r="DJ71" i="1" s="1"/>
  <c r="S51" i="36"/>
  <c r="BR70" i="1" s="1"/>
  <c r="DZ71" i="1" s="1"/>
  <c r="Q51" i="36"/>
  <c r="BP70" i="1" s="1"/>
  <c r="DX71" i="1" s="1"/>
  <c r="M51" i="36"/>
  <c r="BL70" i="1" s="1"/>
  <c r="J49" i="36"/>
  <c r="BI68" i="1" s="1"/>
  <c r="H49" i="36"/>
  <c r="BG68" i="1" s="1"/>
  <c r="F49" i="36"/>
  <c r="BE68" i="1" s="1"/>
  <c r="C49" i="36"/>
  <c r="AY68" i="1" s="1"/>
  <c r="S49" i="36"/>
  <c r="BR68" i="1" s="1"/>
  <c r="M49" i="36"/>
  <c r="BL68" i="1" s="1"/>
  <c r="DT69" i="1" s="1"/>
  <c r="I51" i="36"/>
  <c r="BH70" i="1" s="1"/>
  <c r="DP71" i="1" s="1"/>
  <c r="G51" i="36"/>
  <c r="BF70" i="1" s="1"/>
  <c r="DN71" i="1" s="1"/>
  <c r="D51" i="36"/>
  <c r="AZ70" i="1" s="1"/>
  <c r="DH71" i="1" s="1"/>
  <c r="R51" i="36"/>
  <c r="BQ70" i="1" s="1"/>
  <c r="DY71" i="1" s="1"/>
  <c r="P51" i="36"/>
  <c r="BO70" i="1" s="1"/>
  <c r="DW71" i="1" s="1"/>
  <c r="N51" i="36"/>
  <c r="BM70" i="1" s="1"/>
  <c r="DU71" i="1" s="1"/>
  <c r="L51" i="36"/>
  <c r="BK70" i="1" s="1"/>
  <c r="DS71" i="1" s="1"/>
  <c r="E51" i="36"/>
  <c r="BD70" i="1" s="1"/>
  <c r="DL71" i="1" s="1"/>
  <c r="I49" i="36"/>
  <c r="BH68" i="1" s="1"/>
  <c r="G49" i="36"/>
  <c r="BF68" i="1" s="1"/>
  <c r="D49" i="36"/>
  <c r="BC68" i="1" s="1"/>
  <c r="R49" i="36"/>
  <c r="BQ68" i="1" s="1"/>
  <c r="P49" i="36"/>
  <c r="BO68" i="1" s="1"/>
  <c r="N49" i="36"/>
  <c r="BM68" i="1" s="1"/>
  <c r="L49" i="36"/>
  <c r="BK68" i="1" s="1"/>
  <c r="E49" i="36"/>
  <c r="BD68" i="1" s="1"/>
  <c r="G70" i="1"/>
  <c r="D70" i="1"/>
  <c r="G69" i="1"/>
  <c r="D69" i="1"/>
  <c r="Q50" i="35"/>
  <c r="U69" i="1" s="1"/>
  <c r="G68" i="1"/>
  <c r="D68" i="1"/>
  <c r="Q49" i="35"/>
  <c r="U68" i="1" s="1"/>
  <c r="E70" i="1"/>
  <c r="H70" i="1"/>
  <c r="F70" i="1"/>
  <c r="C70" i="1"/>
  <c r="E69" i="1"/>
  <c r="H69" i="1"/>
  <c r="C69" i="1"/>
  <c r="F69" i="1"/>
  <c r="E68" i="1"/>
  <c r="H68" i="1"/>
  <c r="F68" i="1"/>
  <c r="C68" i="1"/>
  <c r="B51" i="36"/>
  <c r="O51" i="36"/>
  <c r="BN70" i="1" s="1"/>
  <c r="DV71" i="1" s="1"/>
  <c r="K51" i="39"/>
  <c r="K51" i="36" s="1"/>
  <c r="BJ70" i="1" s="1"/>
  <c r="DR71" i="1" s="1"/>
  <c r="B50" i="36"/>
  <c r="Q49" i="39"/>
  <c r="O49" i="36"/>
  <c r="BN68" i="1" s="1"/>
  <c r="K49" i="39"/>
  <c r="K49" i="36" s="1"/>
  <c r="BJ68" i="1" s="1"/>
  <c r="AY69" i="1"/>
  <c r="Q50" i="39"/>
  <c r="O50" i="36"/>
  <c r="BN69" i="1" s="1"/>
  <c r="K50" i="39"/>
  <c r="K50" i="36" s="1"/>
  <c r="BJ69" i="1" s="1"/>
  <c r="B49" i="36"/>
  <c r="DO69" i="1" l="1"/>
  <c r="DT70" i="1"/>
  <c r="DT71" i="1"/>
  <c r="DO70" i="1"/>
  <c r="DO71" i="1"/>
  <c r="DW69" i="1"/>
  <c r="DW70" i="1"/>
  <c r="DN70" i="1"/>
  <c r="BC69" i="1"/>
  <c r="DK69" i="1" s="1"/>
  <c r="DN69" i="1"/>
  <c r="DS70" i="1"/>
  <c r="DS69" i="1"/>
  <c r="AY70" i="1"/>
  <c r="DQ69" i="1"/>
  <c r="DM69" i="1"/>
  <c r="DP69" i="1"/>
  <c r="DL70" i="1"/>
  <c r="DQ70" i="1"/>
  <c r="DU69" i="1"/>
  <c r="DY70" i="1"/>
  <c r="DP70" i="1"/>
  <c r="H157" i="1"/>
  <c r="AE157" i="1" s="1"/>
  <c r="F157" i="1"/>
  <c r="AC157" i="1" s="1"/>
  <c r="G157" i="1"/>
  <c r="AD157" i="1" s="1"/>
  <c r="DU70" i="1"/>
  <c r="G155" i="1"/>
  <c r="AD155" i="1" s="1"/>
  <c r="H155" i="1"/>
  <c r="AE155" i="1" s="1"/>
  <c r="F155" i="1"/>
  <c r="AC155" i="1" s="1"/>
  <c r="DV69" i="1"/>
  <c r="DZ70" i="1"/>
  <c r="DM70" i="1"/>
  <c r="DY69" i="1"/>
  <c r="DZ69" i="1"/>
  <c r="DL69" i="1"/>
  <c r="Q50" i="36"/>
  <c r="BP69" i="1" s="1"/>
  <c r="DX70" i="1" s="1"/>
  <c r="BB68" i="1"/>
  <c r="DJ69" i="1" s="1"/>
  <c r="DG69" i="1"/>
  <c r="T49" i="39"/>
  <c r="U49" i="39" s="1"/>
  <c r="AZ68" i="1"/>
  <c r="DH69" i="1" s="1"/>
  <c r="BC70" i="1"/>
  <c r="DK71" i="1" s="1"/>
  <c r="Q49" i="36"/>
  <c r="BP68" i="1" s="1"/>
  <c r="AC241" i="1"/>
  <c r="AC321" i="1"/>
  <c r="AC402" i="1"/>
  <c r="X68" i="1"/>
  <c r="AC242" i="1"/>
  <c r="AC403" i="1"/>
  <c r="AC322" i="1"/>
  <c r="AC156" i="1"/>
  <c r="X69" i="1"/>
  <c r="AE156" i="1"/>
  <c r="AE403" i="1"/>
  <c r="AE242" i="1"/>
  <c r="AE322" i="1"/>
  <c r="AC323" i="1"/>
  <c r="X70" i="1"/>
  <c r="AC404" i="1"/>
  <c r="AC243" i="1"/>
  <c r="AD242" i="1"/>
  <c r="AD156" i="1"/>
  <c r="AD403" i="1"/>
  <c r="AD322" i="1"/>
  <c r="AD404" i="1"/>
  <c r="AD323" i="1"/>
  <c r="AD243" i="1"/>
  <c r="AE241" i="1"/>
  <c r="AE402" i="1"/>
  <c r="AE321" i="1"/>
  <c r="AE243" i="1"/>
  <c r="AE404" i="1"/>
  <c r="AE323" i="1"/>
  <c r="AD402" i="1"/>
  <c r="AD241" i="1"/>
  <c r="AD321" i="1"/>
  <c r="DR69" i="1"/>
  <c r="BA69" i="1"/>
  <c r="AX69" i="1"/>
  <c r="DR70" i="1"/>
  <c r="T51" i="39"/>
  <c r="U51" i="39" s="1"/>
  <c r="DH70" i="1"/>
  <c r="BA68" i="1"/>
  <c r="AX68" i="1"/>
  <c r="T50" i="39"/>
  <c r="U50" i="39" s="1"/>
  <c r="DV70" i="1"/>
  <c r="DJ70" i="1"/>
  <c r="BA70" i="1"/>
  <c r="DI71" i="1" s="1"/>
  <c r="AX70" i="1"/>
  <c r="DF71" i="1" s="1"/>
  <c r="L43" i="77"/>
  <c r="DG70" i="1" l="1"/>
  <c r="DG71" i="1"/>
  <c r="DK70" i="1"/>
  <c r="DX69" i="1"/>
  <c r="DI70" i="1"/>
  <c r="BS70" i="1"/>
  <c r="DF70" i="1"/>
  <c r="DF69" i="1"/>
  <c r="BS69" i="1"/>
  <c r="BS68" i="1"/>
  <c r="DI69" i="1"/>
  <c r="AA85" i="75"/>
  <c r="AH85" i="75"/>
  <c r="P36" i="71"/>
  <c r="AV36" i="71" s="1"/>
  <c r="AV279" i="71" s="1"/>
  <c r="P37" i="71"/>
  <c r="AV37" i="71" s="1"/>
  <c r="AV280" i="71" s="1"/>
  <c r="P38" i="71"/>
  <c r="AV38" i="71" s="1"/>
  <c r="AV281" i="71" s="1"/>
  <c r="P39" i="71"/>
  <c r="AV39" i="71" s="1"/>
  <c r="AV282" i="71" s="1"/>
  <c r="P40" i="71"/>
  <c r="AV40" i="71" s="1"/>
  <c r="AV283" i="71" s="1"/>
  <c r="P41" i="71"/>
  <c r="AV41" i="71" s="1"/>
  <c r="AV284" i="71" s="1"/>
  <c r="P42" i="71"/>
  <c r="AV42" i="71" s="1"/>
  <c r="AV285" i="71" s="1"/>
  <c r="P43" i="71"/>
  <c r="AV43" i="71" s="1"/>
  <c r="AV286" i="71" s="1"/>
  <c r="P44" i="71"/>
  <c r="AV44" i="71" s="1"/>
  <c r="AV287" i="71" s="1"/>
  <c r="P45" i="71"/>
  <c r="AV45" i="71" s="1"/>
  <c r="AV288" i="71" s="1"/>
  <c r="P46" i="71"/>
  <c r="AV46" i="71" s="1"/>
  <c r="AV289" i="71" s="1"/>
  <c r="P47" i="71"/>
  <c r="AV47" i="71" s="1"/>
  <c r="AV290" i="71" s="1"/>
  <c r="P48" i="71"/>
  <c r="AV48" i="71" s="1"/>
  <c r="AV291" i="71" s="1"/>
  <c r="P49" i="71"/>
  <c r="AV49" i="71" s="1"/>
  <c r="AV292" i="71" s="1"/>
  <c r="P50" i="71"/>
  <c r="AV50" i="71" s="1"/>
  <c r="AV293" i="71" s="1"/>
  <c r="P51" i="71"/>
  <c r="AV51" i="71" s="1"/>
  <c r="AV294" i="71" s="1"/>
  <c r="P52" i="71"/>
  <c r="AV52" i="71" s="1"/>
  <c r="AV295" i="71" s="1"/>
  <c r="P53" i="71"/>
  <c r="AV53" i="71" s="1"/>
  <c r="AV296" i="71" s="1"/>
  <c r="P54" i="71"/>
  <c r="AV54" i="71" s="1"/>
  <c r="AV297" i="71" s="1"/>
  <c r="P55" i="71"/>
  <c r="AV55" i="71" s="1"/>
  <c r="AV298" i="71" s="1"/>
  <c r="P56" i="71"/>
  <c r="AV56" i="71" s="1"/>
  <c r="AV299" i="71" s="1"/>
  <c r="P57" i="71"/>
  <c r="AV57" i="71" s="1"/>
  <c r="AV300" i="71" s="1"/>
  <c r="P58" i="71"/>
  <c r="AV58" i="71" s="1"/>
  <c r="AV301" i="71" s="1"/>
  <c r="P59" i="71"/>
  <c r="AV59" i="71" s="1"/>
  <c r="AV302" i="71" s="1"/>
  <c r="P60" i="71"/>
  <c r="AV60" i="71" s="1"/>
  <c r="AV303" i="71" s="1"/>
  <c r="P61" i="71"/>
  <c r="AV61" i="71" s="1"/>
  <c r="AV304" i="71" s="1"/>
  <c r="P62" i="71"/>
  <c r="AV62" i="71" s="1"/>
  <c r="AV305" i="71" s="1"/>
  <c r="P63" i="71"/>
  <c r="AV63" i="71" s="1"/>
  <c r="AV306" i="71" s="1"/>
  <c r="P64" i="71"/>
  <c r="AV64" i="71" s="1"/>
  <c r="AV307" i="71" s="1"/>
  <c r="P65" i="71"/>
  <c r="AV65" i="71" s="1"/>
  <c r="AV308" i="71" s="1"/>
  <c r="P66" i="71"/>
  <c r="AV66" i="71" s="1"/>
  <c r="AV309" i="71" s="1"/>
  <c r="P67" i="71"/>
  <c r="AV67" i="71" s="1"/>
  <c r="AV310" i="71" s="1"/>
  <c r="P68" i="71"/>
  <c r="AV68" i="71" s="1"/>
  <c r="AV311" i="71" s="1"/>
  <c r="P69" i="71"/>
  <c r="AV69" i="71" s="1"/>
  <c r="AV312" i="71" s="1"/>
  <c r="P70" i="71"/>
  <c r="AV70" i="71" s="1"/>
  <c r="AV313" i="71" s="1"/>
  <c r="P71" i="71"/>
  <c r="AV71" i="71" s="1"/>
  <c r="AV314" i="71" s="1"/>
  <c r="P72" i="71"/>
  <c r="AV72" i="71" s="1"/>
  <c r="AV315" i="71" s="1"/>
  <c r="P73" i="71"/>
  <c r="AV73" i="71" s="1"/>
  <c r="AV316" i="71" s="1"/>
  <c r="P74" i="71"/>
  <c r="AV74" i="71" s="1"/>
  <c r="AV317" i="71" s="1"/>
  <c r="P75" i="71"/>
  <c r="P76" i="71"/>
  <c r="P77" i="71"/>
  <c r="B13" i="79"/>
  <c r="B14" i="79" s="1"/>
  <c r="B15" i="79" s="1"/>
  <c r="B16" i="79" s="1"/>
  <c r="B17" i="79" s="1"/>
  <c r="B18" i="79" s="1"/>
  <c r="B19" i="79" s="1"/>
  <c r="B20" i="79" s="1"/>
  <c r="B21" i="79" s="1"/>
  <c r="B22" i="79" s="1"/>
  <c r="B23" i="79" s="1"/>
  <c r="B24" i="79" s="1"/>
  <c r="B25" i="79" s="1"/>
  <c r="B26" i="79" s="1"/>
  <c r="B27" i="79" s="1"/>
  <c r="B28" i="79" s="1"/>
  <c r="B29" i="79" s="1"/>
  <c r="B30" i="79" s="1"/>
  <c r="B31" i="79" s="1"/>
  <c r="B32" i="79" s="1"/>
  <c r="B33" i="79" s="1"/>
  <c r="B34" i="79" s="1"/>
  <c r="B35" i="79" s="1"/>
  <c r="B36" i="79" s="1"/>
  <c r="B37" i="79" s="1"/>
  <c r="B38" i="79" s="1"/>
  <c r="B39" i="79" s="1"/>
  <c r="B40" i="79" s="1"/>
  <c r="B41" i="79" s="1"/>
  <c r="B42" i="79" s="1"/>
  <c r="B43" i="79" s="1"/>
  <c r="B44" i="79" s="1"/>
  <c r="B45" i="79" s="1"/>
  <c r="B46" i="79" s="1"/>
  <c r="B47" i="79" s="1"/>
  <c r="B48" i="79" s="1"/>
  <c r="B49" i="79" s="1"/>
  <c r="B50" i="79" s="1"/>
  <c r="B51" i="79" s="1"/>
  <c r="B52" i="79" s="1"/>
  <c r="B53" i="79" s="1"/>
  <c r="B54" i="79" s="1"/>
  <c r="B55" i="79" s="1"/>
  <c r="B56" i="79" s="1"/>
  <c r="B57" i="79" s="1"/>
  <c r="B58" i="79" s="1"/>
  <c r="B59" i="79" s="1"/>
  <c r="P318" i="71" l="1"/>
  <c r="AV75" i="71"/>
  <c r="AV318" i="71" s="1"/>
  <c r="P319" i="71"/>
  <c r="AV76" i="71"/>
  <c r="AV319" i="71" s="1"/>
  <c r="P320" i="71"/>
  <c r="AV77" i="71"/>
  <c r="AV320" i="71" s="1"/>
  <c r="B11" i="78"/>
  <c r="B12" i="78" s="1"/>
  <c r="B13" i="78" s="1"/>
  <c r="B14" i="78" s="1"/>
  <c r="B15" i="78" s="1"/>
  <c r="B16" i="78" s="1"/>
  <c r="B17" i="78" s="1"/>
  <c r="B18" i="78" s="1"/>
  <c r="B19" i="78" s="1"/>
  <c r="B20" i="78" s="1"/>
  <c r="B21" i="78" s="1"/>
  <c r="B22" i="78" s="1"/>
  <c r="B23" i="78" s="1"/>
  <c r="B24" i="78" s="1"/>
  <c r="B25" i="78" s="1"/>
  <c r="B26" i="78" s="1"/>
  <c r="B27" i="78" s="1"/>
  <c r="B28" i="78" s="1"/>
  <c r="B29" i="78" s="1"/>
  <c r="B30" i="78" s="1"/>
  <c r="B31" i="78" s="1"/>
  <c r="B32" i="78" s="1"/>
  <c r="B33" i="78" s="1"/>
  <c r="B34" i="78" s="1"/>
  <c r="B35" i="78" s="1"/>
  <c r="B36" i="78" s="1"/>
  <c r="B37" i="78" s="1"/>
  <c r="B38" i="78" s="1"/>
  <c r="B39" i="78" s="1"/>
  <c r="B40" i="78" s="1"/>
  <c r="B41" i="78" s="1"/>
  <c r="B42" i="78" s="1"/>
  <c r="B43" i="78" s="1"/>
  <c r="B44" i="78" s="1"/>
  <c r="B45" i="78" s="1"/>
  <c r="B46" i="78" s="1"/>
  <c r="B47" i="78" s="1"/>
  <c r="B48" i="78" s="1"/>
  <c r="B49" i="78" s="1"/>
  <c r="B50" i="78" s="1"/>
  <c r="B51" i="78" s="1"/>
  <c r="B52" i="78" s="1"/>
  <c r="B53" i="78" s="1"/>
  <c r="B54" i="78" s="1"/>
  <c r="B55" i="78" s="1"/>
  <c r="B56" i="78" s="1"/>
  <c r="B57" i="78" s="1"/>
  <c r="AF385" i="45" l="1"/>
  <c r="AF386" i="45"/>
  <c r="AF387" i="45"/>
  <c r="AF388" i="45"/>
  <c r="AF389" i="45"/>
  <c r="AF390" i="45"/>
  <c r="AF391" i="45"/>
  <c r="AF392" i="45"/>
  <c r="AF393" i="45"/>
  <c r="AF394" i="45"/>
  <c r="AF395" i="45"/>
  <c r="AF396" i="45"/>
  <c r="AF397" i="45"/>
  <c r="AF398" i="45"/>
  <c r="AF399" i="45"/>
  <c r="AF400" i="45"/>
  <c r="AF401" i="45"/>
  <c r="AF402" i="45"/>
  <c r="AF403" i="45"/>
  <c r="AF404" i="45"/>
  <c r="AF405" i="45"/>
  <c r="AF406" i="45"/>
  <c r="AF407" i="45"/>
  <c r="AF408" i="45"/>
  <c r="AF409" i="45"/>
  <c r="AF410" i="45"/>
  <c r="AF384" i="45"/>
  <c r="AF302" i="45"/>
  <c r="AF303" i="45"/>
  <c r="AF304" i="45"/>
  <c r="AF305" i="45"/>
  <c r="AF306" i="45"/>
  <c r="AF307" i="45"/>
  <c r="AF308" i="45"/>
  <c r="AF309" i="45"/>
  <c r="AF310" i="45"/>
  <c r="AF311" i="45"/>
  <c r="AF312" i="45"/>
  <c r="AF313" i="45"/>
  <c r="AF314" i="45"/>
  <c r="AF315" i="45"/>
  <c r="AF316" i="45"/>
  <c r="AF317" i="45"/>
  <c r="AF318" i="45"/>
  <c r="AF319" i="45"/>
  <c r="AF320" i="45"/>
  <c r="AF321" i="45"/>
  <c r="AF322" i="45"/>
  <c r="AF323" i="45"/>
  <c r="AF324" i="45"/>
  <c r="AF325" i="45"/>
  <c r="AF326" i="45"/>
  <c r="AF327" i="45"/>
  <c r="AF301" i="45"/>
  <c r="AF131" i="45"/>
  <c r="AF132" i="45"/>
  <c r="AF133" i="45"/>
  <c r="AF134" i="45"/>
  <c r="AF135" i="45"/>
  <c r="AF136" i="45"/>
  <c r="AF137" i="45"/>
  <c r="AF138" i="45"/>
  <c r="AF139" i="45"/>
  <c r="AF140" i="45"/>
  <c r="AF141" i="45"/>
  <c r="AF142" i="45"/>
  <c r="AF143" i="45"/>
  <c r="AF144" i="45"/>
  <c r="AF145" i="45"/>
  <c r="AF146" i="45"/>
  <c r="AF147" i="45"/>
  <c r="AF148" i="45"/>
  <c r="AF149" i="45"/>
  <c r="AF150" i="45"/>
  <c r="AF151" i="45"/>
  <c r="AF152" i="45"/>
  <c r="AF153" i="45"/>
  <c r="AF154" i="45"/>
  <c r="AF155" i="45"/>
  <c r="AF156" i="45"/>
  <c r="AF130" i="45"/>
  <c r="Y93" i="75"/>
  <c r="Z93" i="75"/>
  <c r="AA93" i="75"/>
  <c r="AB93" i="75"/>
  <c r="X93" i="75"/>
  <c r="S253" i="75"/>
  <c r="T253" i="75"/>
  <c r="U253" i="75"/>
  <c r="V253" i="75"/>
  <c r="R253" i="75"/>
  <c r="S172" i="75"/>
  <c r="T172" i="75"/>
  <c r="U172" i="75"/>
  <c r="V172" i="75"/>
  <c r="R172" i="75"/>
  <c r="S93" i="75"/>
  <c r="T93" i="75"/>
  <c r="U93" i="75"/>
  <c r="V93" i="75"/>
  <c r="R93" i="75"/>
  <c r="S14" i="75"/>
  <c r="T14" i="75"/>
  <c r="U14" i="75"/>
  <c r="V14" i="75"/>
  <c r="R14" i="75"/>
  <c r="AX12" i="75"/>
  <c r="AY12" i="75"/>
  <c r="AZ12" i="75"/>
  <c r="AW12" i="75"/>
  <c r="AX14" i="75"/>
  <c r="AY14" i="75"/>
  <c r="AZ14" i="75"/>
  <c r="BA14" i="75"/>
  <c r="AW14" i="75"/>
  <c r="AW168" i="75"/>
  <c r="AX93" i="75"/>
  <c r="AY93" i="75"/>
  <c r="AZ93" i="75"/>
  <c r="BA93" i="75"/>
  <c r="AW93" i="75"/>
  <c r="AX91" i="75"/>
  <c r="AY91" i="75"/>
  <c r="AZ91" i="75"/>
  <c r="AW91" i="75"/>
  <c r="AR253" i="75"/>
  <c r="AS253" i="75"/>
  <c r="AT253" i="75"/>
  <c r="AU253" i="75"/>
  <c r="AQ253" i="75"/>
  <c r="AR172" i="75"/>
  <c r="AS172" i="75"/>
  <c r="AT172" i="75"/>
  <c r="AU172" i="75"/>
  <c r="AQ172" i="75"/>
  <c r="AR93" i="75"/>
  <c r="AS93" i="75"/>
  <c r="AT93" i="75"/>
  <c r="AU93" i="75"/>
  <c r="AQ93" i="75"/>
  <c r="AR14" i="75"/>
  <c r="AS14" i="75"/>
  <c r="AT14" i="75"/>
  <c r="AU14" i="75"/>
  <c r="AQ14" i="75"/>
  <c r="AL91" i="75"/>
  <c r="AM91" i="75"/>
  <c r="AN91" i="75"/>
  <c r="AK91" i="75"/>
  <c r="AL253" i="75" l="1"/>
  <c r="AM253" i="75"/>
  <c r="AN253" i="75"/>
  <c r="AO253" i="75"/>
  <c r="AK253" i="75"/>
  <c r="AL172" i="75"/>
  <c r="AM172" i="75"/>
  <c r="AN172" i="75"/>
  <c r="AO172" i="75"/>
  <c r="AK172" i="75"/>
  <c r="AL93" i="75"/>
  <c r="AM93" i="75"/>
  <c r="AN93" i="75"/>
  <c r="AO93" i="75"/>
  <c r="AK93" i="75"/>
  <c r="AL14" i="75"/>
  <c r="AM14" i="75"/>
  <c r="AN14" i="75"/>
  <c r="AO14" i="75"/>
  <c r="AK14" i="75"/>
  <c r="AL12" i="75"/>
  <c r="AM12" i="75"/>
  <c r="AN12" i="75"/>
  <c r="AK12" i="75"/>
  <c r="AF253" i="75"/>
  <c r="AG253" i="75"/>
  <c r="AH253" i="75"/>
  <c r="AI253" i="75"/>
  <c r="AE253" i="75"/>
  <c r="AF251" i="75"/>
  <c r="AG251" i="75"/>
  <c r="AH251" i="75"/>
  <c r="AE251" i="75"/>
  <c r="AF172" i="75"/>
  <c r="AG172" i="75"/>
  <c r="AH172" i="75"/>
  <c r="AI172" i="75"/>
  <c r="AE172" i="75"/>
  <c r="AF93" i="75"/>
  <c r="AG93" i="75"/>
  <c r="AH93" i="75"/>
  <c r="AI93" i="75"/>
  <c r="AE93" i="75"/>
  <c r="AF14" i="75"/>
  <c r="AG14" i="75"/>
  <c r="AH14" i="75"/>
  <c r="AI14" i="75"/>
  <c r="AE14" i="75"/>
  <c r="K172" i="75"/>
  <c r="L172" i="75"/>
  <c r="M172" i="75"/>
  <c r="N172" i="75"/>
  <c r="J172" i="75"/>
  <c r="K93" i="75"/>
  <c r="L93" i="75"/>
  <c r="M93" i="75"/>
  <c r="N93" i="75"/>
  <c r="J93" i="75"/>
  <c r="K91" i="75"/>
  <c r="L91" i="75"/>
  <c r="M91" i="75"/>
  <c r="J91" i="75"/>
  <c r="E91" i="75"/>
  <c r="F91" i="75"/>
  <c r="G91" i="75"/>
  <c r="D91" i="75"/>
  <c r="E170" i="75"/>
  <c r="F170" i="75"/>
  <c r="G170" i="75"/>
  <c r="D170" i="75"/>
  <c r="E251" i="75"/>
  <c r="F251" i="75"/>
  <c r="G251" i="75"/>
  <c r="D251" i="75"/>
  <c r="E331" i="75"/>
  <c r="F331" i="75"/>
  <c r="G331" i="75"/>
  <c r="D331" i="75"/>
  <c r="Y333" i="75"/>
  <c r="Z333" i="75"/>
  <c r="AA333" i="75"/>
  <c r="AB333" i="75"/>
  <c r="X333" i="75"/>
  <c r="Y331" i="75"/>
  <c r="Z331" i="75"/>
  <c r="AA331" i="75"/>
  <c r="X331" i="75"/>
  <c r="Y253" i="75"/>
  <c r="Z253" i="75"/>
  <c r="AA253" i="75"/>
  <c r="AB253" i="75"/>
  <c r="X253" i="75"/>
  <c r="Y251" i="75"/>
  <c r="Z251" i="75"/>
  <c r="AA251" i="75"/>
  <c r="X251" i="75"/>
  <c r="Y170" i="75"/>
  <c r="Z170" i="75"/>
  <c r="AA170" i="75"/>
  <c r="X170" i="75"/>
  <c r="Y172" i="75"/>
  <c r="Z172" i="75"/>
  <c r="AA172" i="75"/>
  <c r="AB172" i="75"/>
  <c r="X172" i="75"/>
  <c r="Y14" i="75"/>
  <c r="Z14" i="75"/>
  <c r="AA14" i="75"/>
  <c r="AB14" i="75"/>
  <c r="X14" i="75"/>
  <c r="AQ14" i="71"/>
  <c r="AR14" i="71"/>
  <c r="AS14" i="71"/>
  <c r="AT14" i="71"/>
  <c r="AP14" i="71"/>
  <c r="AW257" i="71"/>
  <c r="AX257" i="71"/>
  <c r="AY257" i="71"/>
  <c r="AZ257" i="71"/>
  <c r="AV257" i="71"/>
  <c r="AW338" i="71"/>
  <c r="AX338" i="71"/>
  <c r="AY338" i="71"/>
  <c r="AZ338" i="71"/>
  <c r="AV338" i="71"/>
  <c r="AW336" i="71"/>
  <c r="AX336" i="71"/>
  <c r="AY336" i="71"/>
  <c r="AV336" i="71"/>
  <c r="AW255" i="71"/>
  <c r="AX255" i="71"/>
  <c r="AY255" i="71"/>
  <c r="AV255" i="71"/>
  <c r="AW91" i="71"/>
  <c r="AX91" i="71"/>
  <c r="AY91" i="71"/>
  <c r="AV91" i="71"/>
  <c r="AQ93" i="71"/>
  <c r="AR93" i="71"/>
  <c r="AS93" i="71"/>
  <c r="AT93" i="71"/>
  <c r="AP93" i="71"/>
  <c r="AQ91" i="71"/>
  <c r="AR91" i="71"/>
  <c r="AS91" i="71"/>
  <c r="AP91" i="71"/>
  <c r="AQ336" i="71"/>
  <c r="AR336" i="71"/>
  <c r="AS336" i="71"/>
  <c r="AP336" i="71"/>
  <c r="AQ338" i="71"/>
  <c r="AR338" i="71"/>
  <c r="AS338" i="71"/>
  <c r="AT338" i="71"/>
  <c r="AP338" i="71"/>
  <c r="AQ257" i="71"/>
  <c r="AR257" i="71"/>
  <c r="AS257" i="71"/>
  <c r="AT257" i="71"/>
  <c r="AP257" i="71"/>
  <c r="AQ175" i="71"/>
  <c r="AR175" i="71"/>
  <c r="AS175" i="71"/>
  <c r="AT175" i="71"/>
  <c r="AP175" i="71"/>
  <c r="AQ173" i="71"/>
  <c r="AR173" i="71"/>
  <c r="AS173" i="71"/>
  <c r="AP173" i="71"/>
  <c r="AK336" i="71"/>
  <c r="AL336" i="71"/>
  <c r="AM336" i="71"/>
  <c r="AJ336" i="71"/>
  <c r="AK338" i="71"/>
  <c r="AL338" i="71"/>
  <c r="AM338" i="71"/>
  <c r="AN338" i="71"/>
  <c r="AJ338" i="71"/>
  <c r="AK175" i="71"/>
  <c r="AL175" i="71"/>
  <c r="AM175" i="71"/>
  <c r="AN175" i="71"/>
  <c r="AJ175" i="71"/>
  <c r="AK173" i="71"/>
  <c r="AL173" i="71"/>
  <c r="AM173" i="71"/>
  <c r="AJ173" i="71"/>
  <c r="AK91" i="71"/>
  <c r="AL91" i="71"/>
  <c r="AM91" i="71"/>
  <c r="AJ91" i="71"/>
  <c r="AK12" i="71"/>
  <c r="AL12" i="71"/>
  <c r="AM12" i="71"/>
  <c r="AJ12" i="71"/>
  <c r="AK93" i="71"/>
  <c r="AL93" i="71"/>
  <c r="AM93" i="71"/>
  <c r="AN93" i="71"/>
  <c r="AJ93" i="71"/>
  <c r="AK14" i="71"/>
  <c r="AL14" i="71"/>
  <c r="AM14" i="71"/>
  <c r="AN14" i="71"/>
  <c r="AJ14" i="71"/>
  <c r="AE175" i="71"/>
  <c r="AF175" i="71"/>
  <c r="AG175" i="71"/>
  <c r="AH175" i="71"/>
  <c r="AD175" i="71"/>
  <c r="AE93" i="71"/>
  <c r="AF93" i="71"/>
  <c r="AG93" i="71"/>
  <c r="AH93" i="71"/>
  <c r="AD93" i="71"/>
  <c r="AE14" i="71"/>
  <c r="AF14" i="71"/>
  <c r="AG14" i="71"/>
  <c r="AH14" i="71"/>
  <c r="AD14" i="71"/>
  <c r="X338" i="71"/>
  <c r="Y338" i="71"/>
  <c r="Z338" i="71"/>
  <c r="AA338" i="71"/>
  <c r="W338" i="71"/>
  <c r="X175" i="71"/>
  <c r="Y175" i="71"/>
  <c r="Z175" i="71"/>
  <c r="AA175" i="71"/>
  <c r="W175" i="71"/>
  <c r="X93" i="71"/>
  <c r="Y93" i="71"/>
  <c r="Z93" i="71"/>
  <c r="AA93" i="71"/>
  <c r="W93" i="71"/>
  <c r="Q338" i="71"/>
  <c r="R338" i="71"/>
  <c r="T338" i="71"/>
  <c r="P338" i="71"/>
  <c r="Q257" i="71"/>
  <c r="R257" i="71"/>
  <c r="T257" i="71"/>
  <c r="P257" i="71"/>
  <c r="Q175" i="71"/>
  <c r="R175" i="71"/>
  <c r="T175" i="71"/>
  <c r="P175" i="71"/>
  <c r="Q91" i="71"/>
  <c r="R91" i="71"/>
  <c r="T91" i="71"/>
  <c r="P91" i="71"/>
  <c r="Q14" i="71"/>
  <c r="R14" i="71"/>
  <c r="T14" i="71"/>
  <c r="P14" i="71"/>
  <c r="K338" i="71"/>
  <c r="L338" i="71"/>
  <c r="M338" i="71"/>
  <c r="N338" i="71"/>
  <c r="J338" i="71"/>
  <c r="K257" i="71"/>
  <c r="L257" i="71"/>
  <c r="M257" i="71"/>
  <c r="N257" i="71"/>
  <c r="J257" i="71"/>
  <c r="K175" i="71"/>
  <c r="L175" i="71"/>
  <c r="M175" i="71"/>
  <c r="N175" i="71"/>
  <c r="J175" i="71"/>
  <c r="K93" i="71"/>
  <c r="L93" i="71"/>
  <c r="M93" i="71"/>
  <c r="N93" i="71"/>
  <c r="J93" i="71"/>
  <c r="E336" i="71"/>
  <c r="F336" i="71"/>
  <c r="G336" i="71"/>
  <c r="D336" i="71"/>
  <c r="E255" i="71"/>
  <c r="F255" i="71"/>
  <c r="G255" i="71"/>
  <c r="D255" i="71"/>
  <c r="E174" i="71"/>
  <c r="F174" i="71"/>
  <c r="G174" i="71"/>
  <c r="D174" i="71"/>
  <c r="E91" i="71"/>
  <c r="F91" i="71"/>
  <c r="G91" i="71"/>
  <c r="D91" i="71"/>
  <c r="E12" i="71"/>
  <c r="F12" i="71"/>
  <c r="G12" i="71"/>
  <c r="D12" i="71"/>
  <c r="P401" i="71" l="1"/>
  <c r="S401" i="71"/>
  <c r="AS401" i="71"/>
  <c r="BF401" i="71"/>
  <c r="BK401" i="71"/>
  <c r="BP401" i="71"/>
  <c r="CQ401" i="71"/>
  <c r="DU401" i="71"/>
  <c r="EK401" i="71"/>
  <c r="ER401" i="71"/>
  <c r="ES401" i="71"/>
  <c r="ET401" i="71"/>
  <c r="EU401" i="71"/>
  <c r="BK77" i="71" l="1"/>
  <c r="BP77" i="71"/>
  <c r="DU77" i="71"/>
  <c r="EH77" i="71"/>
  <c r="EJ77" i="71"/>
  <c r="EK77" i="71"/>
  <c r="EM77" i="71"/>
  <c r="EO77" i="71"/>
  <c r="ER77" i="71"/>
  <c r="ES77" i="71"/>
  <c r="ET77" i="71"/>
  <c r="EU77" i="71"/>
  <c r="BF156" i="71"/>
  <c r="BK156" i="71"/>
  <c r="BP156" i="71"/>
  <c r="DU156" i="71"/>
  <c r="EH156" i="71"/>
  <c r="EJ156" i="71"/>
  <c r="EK156" i="71"/>
  <c r="EM156" i="71"/>
  <c r="EO156" i="71"/>
  <c r="ER156" i="71"/>
  <c r="ES156" i="71"/>
  <c r="ET156" i="71"/>
  <c r="EU156" i="71"/>
  <c r="G156" i="71"/>
  <c r="EH238" i="71"/>
  <c r="EJ238" i="71"/>
  <c r="EK238" i="71"/>
  <c r="EM238" i="71"/>
  <c r="EO238" i="71"/>
  <c r="ER238" i="71"/>
  <c r="ES238" i="71"/>
  <c r="ET238" i="71"/>
  <c r="EU238" i="71"/>
  <c r="DC77" i="75"/>
  <c r="DS77" i="75"/>
  <c r="DX77" i="75"/>
  <c r="DC156" i="75"/>
  <c r="DS156" i="75"/>
  <c r="DU156" i="75"/>
  <c r="DV156" i="75"/>
  <c r="DW156" i="75"/>
  <c r="DX156" i="75"/>
  <c r="DC235" i="75"/>
  <c r="DS235" i="75"/>
  <c r="DU235" i="75"/>
  <c r="DV235" i="75"/>
  <c r="DW235" i="75"/>
  <c r="DX235" i="75"/>
  <c r="BF238" i="71"/>
  <c r="BK238" i="71"/>
  <c r="BP238" i="71"/>
  <c r="P156" i="71" l="1"/>
  <c r="P238" i="71"/>
  <c r="GI468" i="1" l="1"/>
  <c r="GP211" i="1" l="1"/>
  <c r="AC87" i="70" l="1"/>
  <c r="AD87" i="70" s="1"/>
  <c r="AE87" i="70" s="1"/>
  <c r="AF87" i="70" s="1"/>
  <c r="AG87" i="70" s="1"/>
  <c r="AH87" i="70" s="1"/>
  <c r="AI87" i="70" s="1"/>
  <c r="AJ87" i="70" s="1"/>
  <c r="AC89" i="70"/>
  <c r="AD89" i="70"/>
  <c r="AE89" i="70"/>
  <c r="AF89" i="70"/>
  <c r="AG89" i="70"/>
  <c r="AH89" i="70"/>
  <c r="AI89" i="70"/>
  <c r="AJ89" i="70"/>
  <c r="A156" i="45" l="1"/>
  <c r="A72" i="45"/>
  <c r="A327" i="45"/>
  <c r="A243" i="45"/>
  <c r="F240" i="1" l="1"/>
  <c r="G240" i="1"/>
  <c r="H240" i="1"/>
  <c r="E48" i="35"/>
  <c r="K48" i="35"/>
  <c r="L48" i="35"/>
  <c r="M48" i="35"/>
  <c r="N48" i="35"/>
  <c r="O48" i="35"/>
  <c r="P48" i="35"/>
  <c r="R48" i="35"/>
  <c r="S48" i="35"/>
  <c r="B48" i="35"/>
  <c r="C48" i="35"/>
  <c r="D48" i="35"/>
  <c r="F48" i="35"/>
  <c r="G48" i="35"/>
  <c r="H48" i="35"/>
  <c r="I48" i="35"/>
  <c r="J48" i="35"/>
  <c r="E48" i="39"/>
  <c r="K48" i="39"/>
  <c r="L48" i="39"/>
  <c r="M48" i="39"/>
  <c r="N48" i="39"/>
  <c r="O48" i="39"/>
  <c r="P48" i="39"/>
  <c r="R48" i="39"/>
  <c r="S48" i="39"/>
  <c r="B48" i="39"/>
  <c r="C48" i="39"/>
  <c r="D48" i="39"/>
  <c r="F48" i="39"/>
  <c r="G48" i="39"/>
  <c r="H48" i="39"/>
  <c r="I48" i="39"/>
  <c r="J48" i="39"/>
  <c r="CC67" i="1"/>
  <c r="I48" i="36" l="1"/>
  <c r="BH67" i="1" s="1"/>
  <c r="DP68" i="1" s="1"/>
  <c r="M67" i="1"/>
  <c r="G48" i="36"/>
  <c r="BF67" i="1" s="1"/>
  <c r="DN68" i="1" s="1"/>
  <c r="K67" i="1"/>
  <c r="D48" i="36"/>
  <c r="H67" i="1"/>
  <c r="E67" i="1"/>
  <c r="C67" i="1"/>
  <c r="B48" i="36"/>
  <c r="F67" i="1"/>
  <c r="V67" i="1"/>
  <c r="R48" i="36"/>
  <c r="BQ67" i="1" s="1"/>
  <c r="DY68" i="1" s="1"/>
  <c r="T67" i="1"/>
  <c r="P48" i="36"/>
  <c r="BO67" i="1" s="1"/>
  <c r="DW68" i="1" s="1"/>
  <c r="R67" i="1"/>
  <c r="N48" i="36"/>
  <c r="BM67" i="1" s="1"/>
  <c r="DU68" i="1" s="1"/>
  <c r="P67" i="1"/>
  <c r="L48" i="36"/>
  <c r="BK67" i="1" s="1"/>
  <c r="DS68" i="1" s="1"/>
  <c r="E48" i="36"/>
  <c r="BD67" i="1" s="1"/>
  <c r="DL68" i="1" s="1"/>
  <c r="I67" i="1"/>
  <c r="N67" i="1"/>
  <c r="J48" i="36"/>
  <c r="BI67" i="1" s="1"/>
  <c r="DQ68" i="1" s="1"/>
  <c r="H48" i="36"/>
  <c r="BG67" i="1" s="1"/>
  <c r="DO68" i="1" s="1"/>
  <c r="L67" i="1"/>
  <c r="F48" i="36"/>
  <c r="BE67" i="1" s="1"/>
  <c r="DM68" i="1" s="1"/>
  <c r="J67" i="1"/>
  <c r="D67" i="1"/>
  <c r="C48" i="36"/>
  <c r="G67" i="1"/>
  <c r="S48" i="36"/>
  <c r="BR67" i="1" s="1"/>
  <c r="DZ68" i="1" s="1"/>
  <c r="W67" i="1"/>
  <c r="O48" i="36"/>
  <c r="BN67" i="1" s="1"/>
  <c r="DV68" i="1" s="1"/>
  <c r="S67" i="1"/>
  <c r="M48" i="36"/>
  <c r="BL67" i="1" s="1"/>
  <c r="DT68" i="1" s="1"/>
  <c r="Q67" i="1"/>
  <c r="K48" i="36"/>
  <c r="BJ67" i="1" s="1"/>
  <c r="DR68" i="1" s="1"/>
  <c r="O67" i="1"/>
  <c r="Q48" i="35"/>
  <c r="Q48" i="39"/>
  <c r="T48" i="39" s="1"/>
  <c r="U48" i="39" s="1"/>
  <c r="AC73" i="73"/>
  <c r="AD240" i="1" l="1"/>
  <c r="AD320" i="1"/>
  <c r="AD401" i="1"/>
  <c r="BA67" i="1"/>
  <c r="DI68" i="1" s="1"/>
  <c r="AX67" i="1"/>
  <c r="DF68" i="1" s="1"/>
  <c r="BC67" i="1"/>
  <c r="DK68" i="1" s="1"/>
  <c r="AZ67" i="1"/>
  <c r="DH68" i="1" s="1"/>
  <c r="Q48" i="36"/>
  <c r="BP67" i="1" s="1"/>
  <c r="DX68" i="1" s="1"/>
  <c r="U67" i="1"/>
  <c r="AY67" i="1"/>
  <c r="DG68" i="1" s="1"/>
  <c r="BB67" i="1"/>
  <c r="DJ68" i="1" s="1"/>
  <c r="AC240" i="1"/>
  <c r="AC320" i="1"/>
  <c r="AC401" i="1"/>
  <c r="AE240" i="1"/>
  <c r="AE320" i="1"/>
  <c r="AE401" i="1"/>
  <c r="O547" i="76"/>
  <c r="N547" i="76"/>
  <c r="M547" i="76"/>
  <c r="L547" i="76"/>
  <c r="K547" i="76"/>
  <c r="J547" i="76"/>
  <c r="I547" i="76"/>
  <c r="H547" i="76"/>
  <c r="G547" i="76"/>
  <c r="F547" i="76"/>
  <c r="E547" i="76"/>
  <c r="D547" i="76"/>
  <c r="C547" i="76"/>
  <c r="B547" i="76"/>
  <c r="O546" i="76"/>
  <c r="N546" i="76"/>
  <c r="M546" i="76"/>
  <c r="L546" i="76"/>
  <c r="K546" i="76"/>
  <c r="J546" i="76"/>
  <c r="I546" i="76"/>
  <c r="H546" i="76"/>
  <c r="G546" i="76"/>
  <c r="F546" i="76"/>
  <c r="E546" i="76"/>
  <c r="D546" i="76"/>
  <c r="C546" i="76"/>
  <c r="B546" i="76"/>
  <c r="O545" i="76"/>
  <c r="N545" i="76"/>
  <c r="M545" i="76"/>
  <c r="L545" i="76"/>
  <c r="K545" i="76"/>
  <c r="J545" i="76"/>
  <c r="I545" i="76"/>
  <c r="H545" i="76"/>
  <c r="G545" i="76"/>
  <c r="F545" i="76"/>
  <c r="E545" i="76"/>
  <c r="D545" i="76"/>
  <c r="C545" i="76"/>
  <c r="B545" i="76"/>
  <c r="O544" i="76"/>
  <c r="N544" i="76"/>
  <c r="M544" i="76"/>
  <c r="L544" i="76"/>
  <c r="K544" i="76"/>
  <c r="J544" i="76"/>
  <c r="I544" i="76"/>
  <c r="H544" i="76"/>
  <c r="G544" i="76"/>
  <c r="F544" i="76"/>
  <c r="E544" i="76"/>
  <c r="D544" i="76"/>
  <c r="C544" i="76"/>
  <c r="B544" i="76"/>
  <c r="O543" i="76"/>
  <c r="N543" i="76"/>
  <c r="M543" i="76"/>
  <c r="L543" i="76"/>
  <c r="K543" i="76"/>
  <c r="J543" i="76"/>
  <c r="I543" i="76"/>
  <c r="H543" i="76"/>
  <c r="G543" i="76"/>
  <c r="F543" i="76"/>
  <c r="E543" i="76"/>
  <c r="D543" i="76"/>
  <c r="C543" i="76"/>
  <c r="B543" i="76"/>
  <c r="O542" i="76"/>
  <c r="N542" i="76"/>
  <c r="M542" i="76"/>
  <c r="L542" i="76"/>
  <c r="K542" i="76"/>
  <c r="J542" i="76"/>
  <c r="I542" i="76"/>
  <c r="H542" i="76"/>
  <c r="G542" i="76"/>
  <c r="F542" i="76"/>
  <c r="E542" i="76"/>
  <c r="D542" i="76"/>
  <c r="C542" i="76"/>
  <c r="B542" i="76"/>
  <c r="O541" i="76"/>
  <c r="N541" i="76"/>
  <c r="M541" i="76"/>
  <c r="L541" i="76"/>
  <c r="K541" i="76"/>
  <c r="J541" i="76"/>
  <c r="I541" i="76"/>
  <c r="H541" i="76"/>
  <c r="G541" i="76"/>
  <c r="F541" i="76"/>
  <c r="E541" i="76"/>
  <c r="D541" i="76"/>
  <c r="C541" i="76"/>
  <c r="B541" i="76"/>
  <c r="X67" i="1" l="1"/>
  <c r="BS67" i="1"/>
  <c r="EU76" i="71" l="1"/>
  <c r="ET76" i="71"/>
  <c r="ES76" i="71"/>
  <c r="ER76" i="71"/>
  <c r="EO76" i="71"/>
  <c r="EM76" i="71"/>
  <c r="EK76" i="71"/>
  <c r="EJ76" i="71"/>
  <c r="EH76" i="71"/>
  <c r="DU76" i="71"/>
  <c r="EU75" i="71"/>
  <c r="ET75" i="71"/>
  <c r="ES75" i="71"/>
  <c r="ER75" i="71"/>
  <c r="EO75" i="71"/>
  <c r="EM75" i="71"/>
  <c r="EK75" i="71"/>
  <c r="EJ75" i="71"/>
  <c r="EH75" i="71"/>
  <c r="DU75" i="71"/>
  <c r="EU74" i="71"/>
  <c r="ET74" i="71"/>
  <c r="ES74" i="71"/>
  <c r="ER74" i="71"/>
  <c r="EO74" i="71"/>
  <c r="EM74" i="71"/>
  <c r="EK74" i="71"/>
  <c r="EJ74" i="71"/>
  <c r="EH74" i="71"/>
  <c r="DU74" i="71"/>
  <c r="EU73" i="71"/>
  <c r="ET73" i="71"/>
  <c r="ES73" i="71"/>
  <c r="ER73" i="71"/>
  <c r="EO73" i="71"/>
  <c r="EM73" i="71"/>
  <c r="EK73" i="71"/>
  <c r="EJ73" i="71"/>
  <c r="EH73" i="71"/>
  <c r="DU73" i="71"/>
  <c r="EU72" i="71"/>
  <c r="ET72" i="71"/>
  <c r="ES72" i="71"/>
  <c r="ER72" i="71"/>
  <c r="EO72" i="71"/>
  <c r="EM72" i="71"/>
  <c r="EK72" i="71"/>
  <c r="EJ72" i="71"/>
  <c r="EH72" i="71"/>
  <c r="DU72" i="71"/>
  <c r="EU71" i="71"/>
  <c r="ET71" i="71"/>
  <c r="ES71" i="71"/>
  <c r="ER71" i="71"/>
  <c r="EO71" i="71"/>
  <c r="EM71" i="71"/>
  <c r="EK71" i="71"/>
  <c r="EJ71" i="71"/>
  <c r="EH71" i="71"/>
  <c r="DU71" i="71"/>
  <c r="EU70" i="71"/>
  <c r="ET70" i="71"/>
  <c r="ES70" i="71"/>
  <c r="ER70" i="71"/>
  <c r="EO70" i="71"/>
  <c r="EM70" i="71"/>
  <c r="EK70" i="71"/>
  <c r="EJ70" i="71"/>
  <c r="EH70" i="71"/>
  <c r="DU70" i="71"/>
  <c r="EU69" i="71"/>
  <c r="ET69" i="71"/>
  <c r="ES69" i="71"/>
  <c r="ER69" i="71"/>
  <c r="EO69" i="71"/>
  <c r="EM69" i="71"/>
  <c r="EK69" i="71"/>
  <c r="EJ69" i="71"/>
  <c r="EH69" i="71"/>
  <c r="DU69" i="71"/>
  <c r="EU68" i="71"/>
  <c r="ET68" i="71"/>
  <c r="ES68" i="71"/>
  <c r="ER68" i="71"/>
  <c r="EO68" i="71"/>
  <c r="EM68" i="71"/>
  <c r="EK68" i="71"/>
  <c r="EJ68" i="71"/>
  <c r="EH68" i="71"/>
  <c r="DU68" i="71"/>
  <c r="EU67" i="71"/>
  <c r="ET67" i="71"/>
  <c r="ES67" i="71"/>
  <c r="ER67" i="71"/>
  <c r="EO67" i="71"/>
  <c r="EM67" i="71"/>
  <c r="EK67" i="71"/>
  <c r="EJ67" i="71"/>
  <c r="EH67" i="71"/>
  <c r="DU67" i="71"/>
  <c r="EU66" i="71"/>
  <c r="ET66" i="71"/>
  <c r="ES66" i="71"/>
  <c r="ER66" i="71"/>
  <c r="EO66" i="71"/>
  <c r="EM66" i="71"/>
  <c r="EK66" i="71"/>
  <c r="EJ66" i="71"/>
  <c r="EH66" i="71"/>
  <c r="DU66" i="71"/>
  <c r="EU65" i="71"/>
  <c r="ET65" i="71"/>
  <c r="ES65" i="71"/>
  <c r="ER65" i="71"/>
  <c r="EO65" i="71"/>
  <c r="EM65" i="71"/>
  <c r="EK65" i="71"/>
  <c r="EJ65" i="71"/>
  <c r="EH65" i="71"/>
  <c r="DU65" i="71"/>
  <c r="EU64" i="71"/>
  <c r="ET64" i="71"/>
  <c r="ES64" i="71"/>
  <c r="ER64" i="71"/>
  <c r="EO64" i="71"/>
  <c r="EM64" i="71"/>
  <c r="EK64" i="71"/>
  <c r="EJ64" i="71"/>
  <c r="EH64" i="71"/>
  <c r="DU64" i="71"/>
  <c r="EU63" i="71"/>
  <c r="ET63" i="71"/>
  <c r="ES63" i="71"/>
  <c r="ER63" i="71"/>
  <c r="EO63" i="71"/>
  <c r="EM63" i="71"/>
  <c r="EK63" i="71"/>
  <c r="EJ63" i="71"/>
  <c r="EH63" i="71"/>
  <c r="DU63" i="71"/>
  <c r="EU62" i="71"/>
  <c r="ET62" i="71"/>
  <c r="ES62" i="71"/>
  <c r="ER62" i="71"/>
  <c r="EO62" i="71"/>
  <c r="EM62" i="71"/>
  <c r="EK62" i="71"/>
  <c r="EJ62" i="71"/>
  <c r="EH62" i="71"/>
  <c r="DU62" i="71"/>
  <c r="EU61" i="71"/>
  <c r="ET61" i="71"/>
  <c r="ES61" i="71"/>
  <c r="ER61" i="71"/>
  <c r="EO61" i="71"/>
  <c r="EM61" i="71"/>
  <c r="EK61" i="71"/>
  <c r="EJ61" i="71"/>
  <c r="EH61" i="71"/>
  <c r="DU61" i="71"/>
  <c r="EU60" i="71"/>
  <c r="ET60" i="71"/>
  <c r="ES60" i="71"/>
  <c r="ER60" i="71"/>
  <c r="EO60" i="71"/>
  <c r="EM60" i="71"/>
  <c r="EK60" i="71"/>
  <c r="EJ60" i="71"/>
  <c r="EH60" i="71"/>
  <c r="DU60" i="71"/>
  <c r="EU59" i="71"/>
  <c r="ET59" i="71"/>
  <c r="ES59" i="71"/>
  <c r="ER59" i="71"/>
  <c r="EO59" i="71"/>
  <c r="EM59" i="71"/>
  <c r="EK59" i="71"/>
  <c r="EJ59" i="71"/>
  <c r="EH59" i="71"/>
  <c r="DU59" i="71"/>
  <c r="EU58" i="71"/>
  <c r="ET58" i="71"/>
  <c r="ES58" i="71"/>
  <c r="ER58" i="71"/>
  <c r="EO58" i="71"/>
  <c r="EM58" i="71"/>
  <c r="EK58" i="71"/>
  <c r="EJ58" i="71"/>
  <c r="EH58" i="71"/>
  <c r="DU58" i="71"/>
  <c r="EU57" i="71"/>
  <c r="ET57" i="71"/>
  <c r="ES57" i="71"/>
  <c r="ER57" i="71"/>
  <c r="EO57" i="71"/>
  <c r="EM57" i="71"/>
  <c r="EK57" i="71"/>
  <c r="EJ57" i="71"/>
  <c r="EH57" i="71"/>
  <c r="DU57" i="71"/>
  <c r="EU56" i="71"/>
  <c r="ET56" i="71"/>
  <c r="ES56" i="71"/>
  <c r="ER56" i="71"/>
  <c r="EO56" i="71"/>
  <c r="EM56" i="71"/>
  <c r="EK56" i="71"/>
  <c r="EJ56" i="71"/>
  <c r="EH56" i="71"/>
  <c r="DU56" i="71"/>
  <c r="EU55" i="71"/>
  <c r="ET55" i="71"/>
  <c r="ES55" i="71"/>
  <c r="ER55" i="71"/>
  <c r="EO55" i="71"/>
  <c r="EM55" i="71"/>
  <c r="EK55" i="71"/>
  <c r="EJ55" i="71"/>
  <c r="EH55" i="71"/>
  <c r="DU55" i="71"/>
  <c r="EU54" i="71"/>
  <c r="ET54" i="71"/>
  <c r="ES54" i="71"/>
  <c r="ER54" i="71"/>
  <c r="EO54" i="71"/>
  <c r="EM54" i="71"/>
  <c r="EK54" i="71"/>
  <c r="EJ54" i="71"/>
  <c r="EH54" i="71"/>
  <c r="DU54" i="71"/>
  <c r="EU53" i="71"/>
  <c r="ET53" i="71"/>
  <c r="ES53" i="71"/>
  <c r="ER53" i="71"/>
  <c r="EO53" i="71"/>
  <c r="EM53" i="71"/>
  <c r="EK53" i="71"/>
  <c r="EJ53" i="71"/>
  <c r="EH53" i="71"/>
  <c r="DU53" i="71"/>
  <c r="EU52" i="71"/>
  <c r="ET52" i="71"/>
  <c r="ES52" i="71"/>
  <c r="ER52" i="71"/>
  <c r="EO52" i="71"/>
  <c r="EM52" i="71"/>
  <c r="EK52" i="71"/>
  <c r="EJ52" i="71"/>
  <c r="EH52" i="71"/>
  <c r="DU52" i="71"/>
  <c r="EU51" i="71"/>
  <c r="ET51" i="71"/>
  <c r="ES51" i="71"/>
  <c r="ER51" i="71"/>
  <c r="EO51" i="71"/>
  <c r="EM51" i="71"/>
  <c r="EK51" i="71"/>
  <c r="EJ51" i="71"/>
  <c r="EH51" i="71"/>
  <c r="DU51" i="71"/>
  <c r="EU50" i="71"/>
  <c r="ET50" i="71"/>
  <c r="ES50" i="71"/>
  <c r="ER50" i="71"/>
  <c r="EO50" i="71"/>
  <c r="EM50" i="71"/>
  <c r="EK50" i="71"/>
  <c r="EJ50" i="71"/>
  <c r="EH50" i="71"/>
  <c r="DU50" i="71"/>
  <c r="EU49" i="71"/>
  <c r="ET49" i="71"/>
  <c r="ES49" i="71"/>
  <c r="ER49" i="71"/>
  <c r="EO49" i="71"/>
  <c r="EM49" i="71"/>
  <c r="EK49" i="71"/>
  <c r="EJ49" i="71"/>
  <c r="EH49" i="71"/>
  <c r="DU49" i="71"/>
  <c r="EU48" i="71"/>
  <c r="ET48" i="71"/>
  <c r="ES48" i="71"/>
  <c r="ER48" i="71"/>
  <c r="EO48" i="71"/>
  <c r="EM48" i="71"/>
  <c r="EK48" i="71"/>
  <c r="EJ48" i="71"/>
  <c r="EH48" i="71"/>
  <c r="DU48" i="71"/>
  <c r="EU47" i="71"/>
  <c r="ET47" i="71"/>
  <c r="ES47" i="71"/>
  <c r="ER47" i="71"/>
  <c r="EO47" i="71"/>
  <c r="EM47" i="71"/>
  <c r="EK47" i="71"/>
  <c r="EJ47" i="71"/>
  <c r="EH47" i="71"/>
  <c r="DU47" i="71"/>
  <c r="EU46" i="71"/>
  <c r="ET46" i="71"/>
  <c r="ES46" i="71"/>
  <c r="ER46" i="71"/>
  <c r="EO46" i="71"/>
  <c r="EM46" i="71"/>
  <c r="EK46" i="71"/>
  <c r="EJ46" i="71"/>
  <c r="EH46" i="71"/>
  <c r="DU46" i="71"/>
  <c r="EU45" i="71"/>
  <c r="ET45" i="71"/>
  <c r="ES45" i="71"/>
  <c r="ER45" i="71"/>
  <c r="EO45" i="71"/>
  <c r="EM45" i="71"/>
  <c r="EK45" i="71"/>
  <c r="EJ45" i="71"/>
  <c r="EH45" i="71"/>
  <c r="DU45" i="71"/>
  <c r="EU44" i="71"/>
  <c r="ET44" i="71"/>
  <c r="ES44" i="71"/>
  <c r="ER44" i="71"/>
  <c r="EO44" i="71"/>
  <c r="EM44" i="71"/>
  <c r="EK44" i="71"/>
  <c r="EJ44" i="71"/>
  <c r="EH44" i="71"/>
  <c r="DU44" i="71"/>
  <c r="EU43" i="71"/>
  <c r="ET43" i="71"/>
  <c r="ES43" i="71"/>
  <c r="ER43" i="71"/>
  <c r="EO43" i="71"/>
  <c r="EM43" i="71"/>
  <c r="EK43" i="71"/>
  <c r="EJ43" i="71"/>
  <c r="EH43" i="71"/>
  <c r="DU43" i="71"/>
  <c r="EU42" i="71"/>
  <c r="ET42" i="71"/>
  <c r="ES42" i="71"/>
  <c r="ER42" i="71"/>
  <c r="EO42" i="71"/>
  <c r="EM42" i="71"/>
  <c r="EK42" i="71"/>
  <c r="EJ42" i="71"/>
  <c r="EH42" i="71"/>
  <c r="DU42" i="71"/>
  <c r="EU41" i="71"/>
  <c r="ET41" i="71"/>
  <c r="ES41" i="71"/>
  <c r="ER41" i="71"/>
  <c r="EO41" i="71"/>
  <c r="EM41" i="71"/>
  <c r="EK41" i="71"/>
  <c r="EJ41" i="71"/>
  <c r="EH41" i="71"/>
  <c r="DU41" i="71"/>
  <c r="EU40" i="71"/>
  <c r="ET40" i="71"/>
  <c r="ES40" i="71"/>
  <c r="ER40" i="71"/>
  <c r="EO40" i="71"/>
  <c r="EM40" i="71"/>
  <c r="EK40" i="71"/>
  <c r="EJ40" i="71"/>
  <c r="EH40" i="71"/>
  <c r="DU40" i="71"/>
  <c r="EU39" i="71"/>
  <c r="ET39" i="71"/>
  <c r="ES39" i="71"/>
  <c r="ER39" i="71"/>
  <c r="EO39" i="71"/>
  <c r="EM39" i="71"/>
  <c r="EK39" i="71"/>
  <c r="EJ39" i="71"/>
  <c r="EH39" i="71"/>
  <c r="DU39" i="71"/>
  <c r="EU38" i="71"/>
  <c r="ET38" i="71"/>
  <c r="ES38" i="71"/>
  <c r="ER38" i="71"/>
  <c r="EO38" i="71"/>
  <c r="EM38" i="71"/>
  <c r="EK38" i="71"/>
  <c r="EJ38" i="71"/>
  <c r="EH38" i="71"/>
  <c r="DU38" i="71"/>
  <c r="EU37" i="71"/>
  <c r="ET37" i="71"/>
  <c r="ES37" i="71"/>
  <c r="ER37" i="71"/>
  <c r="EO37" i="71"/>
  <c r="EM37" i="71"/>
  <c r="EK37" i="71"/>
  <c r="EJ37" i="71"/>
  <c r="EH37" i="71"/>
  <c r="DU37" i="71"/>
  <c r="FJ36" i="71"/>
  <c r="FF36" i="71"/>
  <c r="EX36" i="71"/>
  <c r="FN35" i="71"/>
  <c r="FJ35" i="71"/>
  <c r="FF35" i="71"/>
  <c r="FB35" i="71"/>
  <c r="EX35" i="71"/>
  <c r="EU155" i="71"/>
  <c r="ET155" i="71"/>
  <c r="ES155" i="71"/>
  <c r="ER155" i="71"/>
  <c r="EO155" i="71"/>
  <c r="EM155" i="71"/>
  <c r="EK155" i="71"/>
  <c r="EJ155" i="71"/>
  <c r="EH155" i="71"/>
  <c r="DU155" i="71"/>
  <c r="EU154" i="71"/>
  <c r="ET154" i="71"/>
  <c r="ES154" i="71"/>
  <c r="ER154" i="71"/>
  <c r="EO154" i="71"/>
  <c r="EM154" i="71"/>
  <c r="EK154" i="71"/>
  <c r="EJ154" i="71"/>
  <c r="EH154" i="71"/>
  <c r="DU154" i="71"/>
  <c r="EU153" i="71"/>
  <c r="ET153" i="71"/>
  <c r="ES153" i="71"/>
  <c r="ER153" i="71"/>
  <c r="EO153" i="71"/>
  <c r="EM153" i="71"/>
  <c r="EK153" i="71"/>
  <c r="EJ153" i="71"/>
  <c r="EH153" i="71"/>
  <c r="DU153" i="71"/>
  <c r="EU152" i="71"/>
  <c r="ET152" i="71"/>
  <c r="ES152" i="71"/>
  <c r="ER152" i="71"/>
  <c r="EO152" i="71"/>
  <c r="EM152" i="71"/>
  <c r="EK152" i="71"/>
  <c r="EJ152" i="71"/>
  <c r="EH152" i="71"/>
  <c r="DU152" i="71"/>
  <c r="EU151" i="71"/>
  <c r="ET151" i="71"/>
  <c r="ES151" i="71"/>
  <c r="ER151" i="71"/>
  <c r="EO151" i="71"/>
  <c r="EM151" i="71"/>
  <c r="EK151" i="71"/>
  <c r="EJ151" i="71"/>
  <c r="EH151" i="71"/>
  <c r="DU151" i="71"/>
  <c r="EU150" i="71"/>
  <c r="ET150" i="71"/>
  <c r="ES150" i="71"/>
  <c r="ER150" i="71"/>
  <c r="EO150" i="71"/>
  <c r="EM150" i="71"/>
  <c r="EK150" i="71"/>
  <c r="EJ150" i="71"/>
  <c r="EH150" i="71"/>
  <c r="DU150" i="71"/>
  <c r="EU149" i="71"/>
  <c r="ET149" i="71"/>
  <c r="ES149" i="71"/>
  <c r="ER149" i="71"/>
  <c r="EO149" i="71"/>
  <c r="EM149" i="71"/>
  <c r="EK149" i="71"/>
  <c r="EJ149" i="71"/>
  <c r="EH149" i="71"/>
  <c r="DU149" i="71"/>
  <c r="EU148" i="71"/>
  <c r="ET148" i="71"/>
  <c r="ES148" i="71"/>
  <c r="ER148" i="71"/>
  <c r="EO148" i="71"/>
  <c r="EM148" i="71"/>
  <c r="EK148" i="71"/>
  <c r="EJ148" i="71"/>
  <c r="EH148" i="71"/>
  <c r="DU148" i="71"/>
  <c r="EU147" i="71"/>
  <c r="ET147" i="71"/>
  <c r="ES147" i="71"/>
  <c r="ER147" i="71"/>
  <c r="EO147" i="71"/>
  <c r="EM147" i="71"/>
  <c r="EK147" i="71"/>
  <c r="EJ147" i="71"/>
  <c r="EH147" i="71"/>
  <c r="DU147" i="71"/>
  <c r="EU146" i="71"/>
  <c r="ET146" i="71"/>
  <c r="ES146" i="71"/>
  <c r="ER146" i="71"/>
  <c r="EO146" i="71"/>
  <c r="EM146" i="71"/>
  <c r="EK146" i="71"/>
  <c r="EJ146" i="71"/>
  <c r="EH146" i="71"/>
  <c r="DU146" i="71"/>
  <c r="EU145" i="71"/>
  <c r="ET145" i="71"/>
  <c r="ES145" i="71"/>
  <c r="ER145" i="71"/>
  <c r="EO145" i="71"/>
  <c r="EM145" i="71"/>
  <c r="EK145" i="71"/>
  <c r="EJ145" i="71"/>
  <c r="EH145" i="71"/>
  <c r="DU145" i="71"/>
  <c r="EU144" i="71"/>
  <c r="ET144" i="71"/>
  <c r="ES144" i="71"/>
  <c r="ER144" i="71"/>
  <c r="EO144" i="71"/>
  <c r="EM144" i="71"/>
  <c r="EK144" i="71"/>
  <c r="EJ144" i="71"/>
  <c r="EH144" i="71"/>
  <c r="DU144" i="71"/>
  <c r="EU143" i="71"/>
  <c r="ET143" i="71"/>
  <c r="ES143" i="71"/>
  <c r="ER143" i="71"/>
  <c r="EO143" i="71"/>
  <c r="EM143" i="71"/>
  <c r="EK143" i="71"/>
  <c r="EJ143" i="71"/>
  <c r="EH143" i="71"/>
  <c r="DU143" i="71"/>
  <c r="EU142" i="71"/>
  <c r="ET142" i="71"/>
  <c r="ES142" i="71"/>
  <c r="ER142" i="71"/>
  <c r="EO142" i="71"/>
  <c r="EM142" i="71"/>
  <c r="EK142" i="71"/>
  <c r="EJ142" i="71"/>
  <c r="EH142" i="71"/>
  <c r="DU142" i="71"/>
  <c r="EU141" i="71"/>
  <c r="ET141" i="71"/>
  <c r="ES141" i="71"/>
  <c r="ER141" i="71"/>
  <c r="EO141" i="71"/>
  <c r="EM141" i="71"/>
  <c r="EK141" i="71"/>
  <c r="EJ141" i="71"/>
  <c r="EH141" i="71"/>
  <c r="DU141" i="71"/>
  <c r="EU140" i="71"/>
  <c r="ET140" i="71"/>
  <c r="ES140" i="71"/>
  <c r="ER140" i="71"/>
  <c r="EO140" i="71"/>
  <c r="EM140" i="71"/>
  <c r="EK140" i="71"/>
  <c r="EJ140" i="71"/>
  <c r="EH140" i="71"/>
  <c r="DU140" i="71"/>
  <c r="EU139" i="71"/>
  <c r="ET139" i="71"/>
  <c r="ES139" i="71"/>
  <c r="ER139" i="71"/>
  <c r="EO139" i="71"/>
  <c r="EM139" i="71"/>
  <c r="EK139" i="71"/>
  <c r="EJ139" i="71"/>
  <c r="EH139" i="71"/>
  <c r="DU139" i="71"/>
  <c r="EU138" i="71"/>
  <c r="ET138" i="71"/>
  <c r="ES138" i="71"/>
  <c r="ER138" i="71"/>
  <c r="EO138" i="71"/>
  <c r="EM138" i="71"/>
  <c r="EK138" i="71"/>
  <c r="EJ138" i="71"/>
  <c r="EH138" i="71"/>
  <c r="DU138" i="71"/>
  <c r="EU137" i="71"/>
  <c r="ET137" i="71"/>
  <c r="ES137" i="71"/>
  <c r="ER137" i="71"/>
  <c r="EO137" i="71"/>
  <c r="EM137" i="71"/>
  <c r="EK137" i="71"/>
  <c r="EJ137" i="71"/>
  <c r="EH137" i="71"/>
  <c r="DU137" i="71"/>
  <c r="EU136" i="71"/>
  <c r="ET136" i="71"/>
  <c r="ES136" i="71"/>
  <c r="ER136" i="71"/>
  <c r="EO136" i="71"/>
  <c r="EM136" i="71"/>
  <c r="EK136" i="71"/>
  <c r="EJ136" i="71"/>
  <c r="EH136" i="71"/>
  <c r="DU136" i="71"/>
  <c r="EU135" i="71"/>
  <c r="ET135" i="71"/>
  <c r="ES135" i="71"/>
  <c r="ER135" i="71"/>
  <c r="EO135" i="71"/>
  <c r="EM135" i="71"/>
  <c r="EK135" i="71"/>
  <c r="EJ135" i="71"/>
  <c r="EH135" i="71"/>
  <c r="DU135" i="71"/>
  <c r="EU134" i="71"/>
  <c r="ET134" i="71"/>
  <c r="ES134" i="71"/>
  <c r="ER134" i="71"/>
  <c r="EO134" i="71"/>
  <c r="EM134" i="71"/>
  <c r="EK134" i="71"/>
  <c r="EJ134" i="71"/>
  <c r="EH134" i="71"/>
  <c r="DU134" i="71"/>
  <c r="EU133" i="71"/>
  <c r="ET133" i="71"/>
  <c r="ES133" i="71"/>
  <c r="ER133" i="71"/>
  <c r="EO133" i="71"/>
  <c r="EM133" i="71"/>
  <c r="EK133" i="71"/>
  <c r="EJ133" i="71"/>
  <c r="EH133" i="71"/>
  <c r="DU133" i="71"/>
  <c r="EU132" i="71"/>
  <c r="ET132" i="71"/>
  <c r="ES132" i="71"/>
  <c r="ER132" i="71"/>
  <c r="EO132" i="71"/>
  <c r="EM132" i="71"/>
  <c r="EK132" i="71"/>
  <c r="EJ132" i="71"/>
  <c r="EH132" i="71"/>
  <c r="DU132" i="71"/>
  <c r="EU131" i="71"/>
  <c r="ET131" i="71"/>
  <c r="ES131" i="71"/>
  <c r="ER131" i="71"/>
  <c r="EO131" i="71"/>
  <c r="EM131" i="71"/>
  <c r="EK131" i="71"/>
  <c r="EJ131" i="71"/>
  <c r="EH131" i="71"/>
  <c r="DU131" i="71"/>
  <c r="EU130" i="71"/>
  <c r="ET130" i="71"/>
  <c r="ES130" i="71"/>
  <c r="ER130" i="71"/>
  <c r="EO130" i="71"/>
  <c r="EM130" i="71"/>
  <c r="EK130" i="71"/>
  <c r="EJ130" i="71"/>
  <c r="EH130" i="71"/>
  <c r="DU130" i="71"/>
  <c r="EU129" i="71"/>
  <c r="ET129" i="71"/>
  <c r="ES129" i="71"/>
  <c r="ER129" i="71"/>
  <c r="EO129" i="71"/>
  <c r="EM129" i="71"/>
  <c r="EK129" i="71"/>
  <c r="EJ129" i="71"/>
  <c r="EH129" i="71"/>
  <c r="DU129" i="71"/>
  <c r="EU128" i="71"/>
  <c r="ET128" i="71"/>
  <c r="ES128" i="71"/>
  <c r="ER128" i="71"/>
  <c r="EO128" i="71"/>
  <c r="EM128" i="71"/>
  <c r="EK128" i="71"/>
  <c r="EJ128" i="71"/>
  <c r="EH128" i="71"/>
  <c r="DU128" i="71"/>
  <c r="EU127" i="71"/>
  <c r="ET127" i="71"/>
  <c r="ES127" i="71"/>
  <c r="ER127" i="71"/>
  <c r="EO127" i="71"/>
  <c r="EM127" i="71"/>
  <c r="EK127" i="71"/>
  <c r="EJ127" i="71"/>
  <c r="EH127" i="71"/>
  <c r="DU127" i="71"/>
  <c r="EU126" i="71"/>
  <c r="ET126" i="71"/>
  <c r="ES126" i="71"/>
  <c r="ER126" i="71"/>
  <c r="EO126" i="71"/>
  <c r="EM126" i="71"/>
  <c r="EK126" i="71"/>
  <c r="EJ126" i="71"/>
  <c r="EH126" i="71"/>
  <c r="DU126" i="71"/>
  <c r="EU125" i="71"/>
  <c r="ET125" i="71"/>
  <c r="ES125" i="71"/>
  <c r="ER125" i="71"/>
  <c r="EO125" i="71"/>
  <c r="EM125" i="71"/>
  <c r="EK125" i="71"/>
  <c r="EJ125" i="71"/>
  <c r="EH125" i="71"/>
  <c r="DU125" i="71"/>
  <c r="EU124" i="71"/>
  <c r="ET124" i="71"/>
  <c r="ES124" i="71"/>
  <c r="ER124" i="71"/>
  <c r="EO124" i="71"/>
  <c r="EM124" i="71"/>
  <c r="EK124" i="71"/>
  <c r="EJ124" i="71"/>
  <c r="EH124" i="71"/>
  <c r="DU124" i="71"/>
  <c r="EU123" i="71"/>
  <c r="ET123" i="71"/>
  <c r="ES123" i="71"/>
  <c r="ER123" i="71"/>
  <c r="EO123" i="71"/>
  <c r="EM123" i="71"/>
  <c r="EK123" i="71"/>
  <c r="EJ123" i="71"/>
  <c r="EH123" i="71"/>
  <c r="DU123" i="71"/>
  <c r="EU122" i="71"/>
  <c r="ET122" i="71"/>
  <c r="ES122" i="71"/>
  <c r="ER122" i="71"/>
  <c r="EO122" i="71"/>
  <c r="EM122" i="71"/>
  <c r="EK122" i="71"/>
  <c r="EJ122" i="71"/>
  <c r="EH122" i="71"/>
  <c r="DU122" i="71"/>
  <c r="EU121" i="71"/>
  <c r="ET121" i="71"/>
  <c r="ES121" i="71"/>
  <c r="ER121" i="71"/>
  <c r="EO121" i="71"/>
  <c r="EM121" i="71"/>
  <c r="EK121" i="71"/>
  <c r="EJ121" i="71"/>
  <c r="EH121" i="71"/>
  <c r="DU121" i="71"/>
  <c r="EU120" i="71"/>
  <c r="ET120" i="71"/>
  <c r="ES120" i="71"/>
  <c r="ER120" i="71"/>
  <c r="EO120" i="71"/>
  <c r="EM120" i="71"/>
  <c r="EK120" i="71"/>
  <c r="EJ120" i="71"/>
  <c r="EH120" i="71"/>
  <c r="DU120" i="71"/>
  <c r="EU119" i="71"/>
  <c r="ET119" i="71"/>
  <c r="ES119" i="71"/>
  <c r="ER119" i="71"/>
  <c r="EO119" i="71"/>
  <c r="EM119" i="71"/>
  <c r="EK119" i="71"/>
  <c r="EJ119" i="71"/>
  <c r="EH119" i="71"/>
  <c r="DU119" i="71"/>
  <c r="EU118" i="71"/>
  <c r="ET118" i="71"/>
  <c r="ES118" i="71"/>
  <c r="ER118" i="71"/>
  <c r="EO118" i="71"/>
  <c r="EM118" i="71"/>
  <c r="EK118" i="71"/>
  <c r="EJ118" i="71"/>
  <c r="EH118" i="71"/>
  <c r="DU118" i="71"/>
  <c r="EU117" i="71"/>
  <c r="ET117" i="71"/>
  <c r="ES117" i="71"/>
  <c r="ER117" i="71"/>
  <c r="EO117" i="71"/>
  <c r="EM117" i="71"/>
  <c r="EK117" i="71"/>
  <c r="EJ117" i="71"/>
  <c r="EH117" i="71"/>
  <c r="DU117" i="71"/>
  <c r="EU116" i="71"/>
  <c r="ET116" i="71"/>
  <c r="ES116" i="71"/>
  <c r="ER116" i="71"/>
  <c r="EO116" i="71"/>
  <c r="EM116" i="71"/>
  <c r="EK116" i="71"/>
  <c r="EJ116" i="71"/>
  <c r="EH116" i="71"/>
  <c r="DU116" i="71"/>
  <c r="FN114" i="71"/>
  <c r="FJ114" i="71"/>
  <c r="FF114" i="71"/>
  <c r="FB114" i="71"/>
  <c r="EX114" i="71"/>
  <c r="DU317" i="71"/>
  <c r="DU316" i="71"/>
  <c r="DU315" i="71"/>
  <c r="DU314" i="71"/>
  <c r="DU313" i="71"/>
  <c r="DU312" i="71"/>
  <c r="DU311" i="71"/>
  <c r="DU310" i="71"/>
  <c r="DU309" i="71"/>
  <c r="DU308" i="71"/>
  <c r="DU307" i="71"/>
  <c r="DU306" i="71"/>
  <c r="DU305" i="71"/>
  <c r="DU304" i="71"/>
  <c r="DU303" i="71"/>
  <c r="DU302" i="71"/>
  <c r="DU301" i="71"/>
  <c r="DU300" i="71"/>
  <c r="DU299" i="71"/>
  <c r="DU298" i="71"/>
  <c r="DU297" i="71"/>
  <c r="DU296" i="71"/>
  <c r="DU295" i="71"/>
  <c r="DU294" i="71"/>
  <c r="DU293" i="71"/>
  <c r="DU292" i="71"/>
  <c r="DU291" i="71"/>
  <c r="DU290" i="71"/>
  <c r="DU289" i="71"/>
  <c r="DU288" i="71"/>
  <c r="DU287" i="71"/>
  <c r="DU286" i="71"/>
  <c r="DU285" i="71"/>
  <c r="DU284" i="71"/>
  <c r="DU283" i="71"/>
  <c r="DU282" i="71"/>
  <c r="DU281" i="71"/>
  <c r="DU280" i="71"/>
  <c r="EU317" i="71"/>
  <c r="ET317" i="71"/>
  <c r="ES317" i="71"/>
  <c r="ER317" i="71"/>
  <c r="EO317" i="71"/>
  <c r="EM317" i="71"/>
  <c r="EK317" i="71"/>
  <c r="EJ317" i="71"/>
  <c r="EH317" i="71"/>
  <c r="EU316" i="71"/>
  <c r="ET316" i="71"/>
  <c r="ES316" i="71"/>
  <c r="ER316" i="71"/>
  <c r="EO316" i="71"/>
  <c r="EM316" i="71"/>
  <c r="EK316" i="71"/>
  <c r="EJ316" i="71"/>
  <c r="EH316" i="71"/>
  <c r="EU315" i="71"/>
  <c r="ET315" i="71"/>
  <c r="ES315" i="71"/>
  <c r="ER315" i="71"/>
  <c r="EO315" i="71"/>
  <c r="EM315" i="71"/>
  <c r="EK315" i="71"/>
  <c r="EJ315" i="71"/>
  <c r="EH315" i="71"/>
  <c r="EU314" i="71"/>
  <c r="ET314" i="71"/>
  <c r="ES314" i="71"/>
  <c r="ER314" i="71"/>
  <c r="EO314" i="71"/>
  <c r="EM314" i="71"/>
  <c r="EK314" i="71"/>
  <c r="EJ314" i="71"/>
  <c r="EH314" i="71"/>
  <c r="EU313" i="71"/>
  <c r="ET313" i="71"/>
  <c r="ES313" i="71"/>
  <c r="ER313" i="71"/>
  <c r="EO313" i="71"/>
  <c r="EM313" i="71"/>
  <c r="EK313" i="71"/>
  <c r="EJ313" i="71"/>
  <c r="EH313" i="71"/>
  <c r="EU312" i="71"/>
  <c r="ET312" i="71"/>
  <c r="ES312" i="71"/>
  <c r="ER312" i="71"/>
  <c r="EO312" i="71"/>
  <c r="EM312" i="71"/>
  <c r="EK312" i="71"/>
  <c r="EJ312" i="71"/>
  <c r="EH312" i="71"/>
  <c r="EU311" i="71"/>
  <c r="ET311" i="71"/>
  <c r="ES311" i="71"/>
  <c r="ER311" i="71"/>
  <c r="EO311" i="71"/>
  <c r="EM311" i="71"/>
  <c r="EK311" i="71"/>
  <c r="EJ311" i="71"/>
  <c r="EH311" i="71"/>
  <c r="EU310" i="71"/>
  <c r="ET310" i="71"/>
  <c r="ES310" i="71"/>
  <c r="ER310" i="71"/>
  <c r="EO310" i="71"/>
  <c r="EM310" i="71"/>
  <c r="EK310" i="71"/>
  <c r="EJ310" i="71"/>
  <c r="EH310" i="71"/>
  <c r="EU309" i="71"/>
  <c r="ET309" i="71"/>
  <c r="ES309" i="71"/>
  <c r="ER309" i="71"/>
  <c r="EO309" i="71"/>
  <c r="EM309" i="71"/>
  <c r="EK309" i="71"/>
  <c r="EJ309" i="71"/>
  <c r="EH309" i="71"/>
  <c r="EU308" i="71"/>
  <c r="ET308" i="71"/>
  <c r="ES308" i="71"/>
  <c r="ER308" i="71"/>
  <c r="EO308" i="71"/>
  <c r="EM308" i="71"/>
  <c r="EK308" i="71"/>
  <c r="EJ308" i="71"/>
  <c r="EH308" i="71"/>
  <c r="EU307" i="71"/>
  <c r="ET307" i="71"/>
  <c r="ES307" i="71"/>
  <c r="ER307" i="71"/>
  <c r="EO307" i="71"/>
  <c r="EM307" i="71"/>
  <c r="EK307" i="71"/>
  <c r="EJ307" i="71"/>
  <c r="EH307" i="71"/>
  <c r="EU306" i="71"/>
  <c r="ET306" i="71"/>
  <c r="ES306" i="71"/>
  <c r="ER306" i="71"/>
  <c r="EO306" i="71"/>
  <c r="EM306" i="71"/>
  <c r="EK306" i="71"/>
  <c r="EJ306" i="71"/>
  <c r="EH306" i="71"/>
  <c r="EU305" i="71"/>
  <c r="ET305" i="71"/>
  <c r="ES305" i="71"/>
  <c r="ER305" i="71"/>
  <c r="EO305" i="71"/>
  <c r="EM305" i="71"/>
  <c r="EK305" i="71"/>
  <c r="EJ305" i="71"/>
  <c r="EH305" i="71"/>
  <c r="EU304" i="71"/>
  <c r="ET304" i="71"/>
  <c r="ES304" i="71"/>
  <c r="ER304" i="71"/>
  <c r="EO304" i="71"/>
  <c r="EM304" i="71"/>
  <c r="EK304" i="71"/>
  <c r="EJ304" i="71"/>
  <c r="EH304" i="71"/>
  <c r="EU303" i="71"/>
  <c r="ET303" i="71"/>
  <c r="ES303" i="71"/>
  <c r="ER303" i="71"/>
  <c r="EO303" i="71"/>
  <c r="EM303" i="71"/>
  <c r="EK303" i="71"/>
  <c r="EJ303" i="71"/>
  <c r="EH303" i="71"/>
  <c r="EU302" i="71"/>
  <c r="ET302" i="71"/>
  <c r="ES302" i="71"/>
  <c r="ER302" i="71"/>
  <c r="EO302" i="71"/>
  <c r="EM302" i="71"/>
  <c r="EK302" i="71"/>
  <c r="EJ302" i="71"/>
  <c r="EH302" i="71"/>
  <c r="EU301" i="71"/>
  <c r="ET301" i="71"/>
  <c r="ES301" i="71"/>
  <c r="ER301" i="71"/>
  <c r="EO301" i="71"/>
  <c r="EM301" i="71"/>
  <c r="EK301" i="71"/>
  <c r="EJ301" i="71"/>
  <c r="EH301" i="71"/>
  <c r="EU300" i="71"/>
  <c r="ET300" i="71"/>
  <c r="ES300" i="71"/>
  <c r="ER300" i="71"/>
  <c r="EO300" i="71"/>
  <c r="EM300" i="71"/>
  <c r="EK300" i="71"/>
  <c r="EJ300" i="71"/>
  <c r="EH300" i="71"/>
  <c r="EU299" i="71"/>
  <c r="ET299" i="71"/>
  <c r="ES299" i="71"/>
  <c r="ER299" i="71"/>
  <c r="EO299" i="71"/>
  <c r="EM299" i="71"/>
  <c r="EK299" i="71"/>
  <c r="EJ299" i="71"/>
  <c r="EH299" i="71"/>
  <c r="EU298" i="71"/>
  <c r="ET298" i="71"/>
  <c r="ES298" i="71"/>
  <c r="ER298" i="71"/>
  <c r="EO298" i="71"/>
  <c r="EM298" i="71"/>
  <c r="EK298" i="71"/>
  <c r="EJ298" i="71"/>
  <c r="EH298" i="71"/>
  <c r="EU297" i="71"/>
  <c r="ET297" i="71"/>
  <c r="ES297" i="71"/>
  <c r="ER297" i="71"/>
  <c r="EO297" i="71"/>
  <c r="EM297" i="71"/>
  <c r="EK297" i="71"/>
  <c r="EJ297" i="71"/>
  <c r="EH297" i="71"/>
  <c r="EU296" i="71"/>
  <c r="ET296" i="71"/>
  <c r="ES296" i="71"/>
  <c r="ER296" i="71"/>
  <c r="EO296" i="71"/>
  <c r="EM296" i="71"/>
  <c r="EK296" i="71"/>
  <c r="EJ296" i="71"/>
  <c r="EH296" i="71"/>
  <c r="EU295" i="71"/>
  <c r="ET295" i="71"/>
  <c r="ES295" i="71"/>
  <c r="ER295" i="71"/>
  <c r="EO295" i="71"/>
  <c r="EM295" i="71"/>
  <c r="EK295" i="71"/>
  <c r="EJ295" i="71"/>
  <c r="EH295" i="71"/>
  <c r="EU294" i="71"/>
  <c r="ET294" i="71"/>
  <c r="ES294" i="71"/>
  <c r="ER294" i="71"/>
  <c r="EO294" i="71"/>
  <c r="EM294" i="71"/>
  <c r="EK294" i="71"/>
  <c r="EJ294" i="71"/>
  <c r="EH294" i="71"/>
  <c r="EU293" i="71"/>
  <c r="ET293" i="71"/>
  <c r="ES293" i="71"/>
  <c r="ER293" i="71"/>
  <c r="EO293" i="71"/>
  <c r="EM293" i="71"/>
  <c r="EK293" i="71"/>
  <c r="EJ293" i="71"/>
  <c r="EH293" i="71"/>
  <c r="EU292" i="71"/>
  <c r="ET292" i="71"/>
  <c r="ES292" i="71"/>
  <c r="ER292" i="71"/>
  <c r="EO292" i="71"/>
  <c r="EM292" i="71"/>
  <c r="EK292" i="71"/>
  <c r="EJ292" i="71"/>
  <c r="EH292" i="71"/>
  <c r="EU291" i="71"/>
  <c r="ET291" i="71"/>
  <c r="ES291" i="71"/>
  <c r="ER291" i="71"/>
  <c r="EO291" i="71"/>
  <c r="EM291" i="71"/>
  <c r="EK291" i="71"/>
  <c r="EJ291" i="71"/>
  <c r="EH291" i="71"/>
  <c r="EU290" i="71"/>
  <c r="ET290" i="71"/>
  <c r="ES290" i="71"/>
  <c r="ER290" i="71"/>
  <c r="EO290" i="71"/>
  <c r="EM290" i="71"/>
  <c r="EK290" i="71"/>
  <c r="EJ290" i="71"/>
  <c r="EH290" i="71"/>
  <c r="EU289" i="71"/>
  <c r="ET289" i="71"/>
  <c r="ES289" i="71"/>
  <c r="ER289" i="71"/>
  <c r="EO289" i="71"/>
  <c r="EM289" i="71"/>
  <c r="EK289" i="71"/>
  <c r="EJ289" i="71"/>
  <c r="EH289" i="71"/>
  <c r="EU288" i="71"/>
  <c r="ET288" i="71"/>
  <c r="ES288" i="71"/>
  <c r="ER288" i="71"/>
  <c r="EO288" i="71"/>
  <c r="EM288" i="71"/>
  <c r="EK288" i="71"/>
  <c r="EJ288" i="71"/>
  <c r="EH288" i="71"/>
  <c r="EU287" i="71"/>
  <c r="ET287" i="71"/>
  <c r="ES287" i="71"/>
  <c r="ER287" i="71"/>
  <c r="EO287" i="71"/>
  <c r="EM287" i="71"/>
  <c r="EK287" i="71"/>
  <c r="EJ287" i="71"/>
  <c r="EH287" i="71"/>
  <c r="EU286" i="71"/>
  <c r="ET286" i="71"/>
  <c r="ES286" i="71"/>
  <c r="ER286" i="71"/>
  <c r="EO286" i="71"/>
  <c r="EM286" i="71"/>
  <c r="EK286" i="71"/>
  <c r="EJ286" i="71"/>
  <c r="EH286" i="71"/>
  <c r="EU285" i="71"/>
  <c r="ET285" i="71"/>
  <c r="ES285" i="71"/>
  <c r="ER285" i="71"/>
  <c r="EO285" i="71"/>
  <c r="EM285" i="71"/>
  <c r="EK285" i="71"/>
  <c r="EJ285" i="71"/>
  <c r="EH285" i="71"/>
  <c r="EU284" i="71"/>
  <c r="ET284" i="71"/>
  <c r="ES284" i="71"/>
  <c r="ER284" i="71"/>
  <c r="EO284" i="71"/>
  <c r="EM284" i="71"/>
  <c r="EK284" i="71"/>
  <c r="EJ284" i="71"/>
  <c r="EH284" i="71"/>
  <c r="EU283" i="71"/>
  <c r="ET283" i="71"/>
  <c r="ES283" i="71"/>
  <c r="ER283" i="71"/>
  <c r="EO283" i="71"/>
  <c r="EM283" i="71"/>
  <c r="EK283" i="71"/>
  <c r="EJ283" i="71"/>
  <c r="EH283" i="71"/>
  <c r="EU282" i="71"/>
  <c r="ET282" i="71"/>
  <c r="ES282" i="71"/>
  <c r="ER282" i="71"/>
  <c r="EO282" i="71"/>
  <c r="EM282" i="71"/>
  <c r="EK282" i="71"/>
  <c r="EJ282" i="71"/>
  <c r="EH282" i="71"/>
  <c r="EU281" i="71"/>
  <c r="ET281" i="71"/>
  <c r="ES281" i="71"/>
  <c r="ER281" i="71"/>
  <c r="EO281" i="71"/>
  <c r="EM281" i="71"/>
  <c r="EK281" i="71"/>
  <c r="EJ281" i="71"/>
  <c r="EH281" i="71"/>
  <c r="EU280" i="71"/>
  <c r="ET280" i="71"/>
  <c r="ES280" i="71"/>
  <c r="ER280" i="71"/>
  <c r="EO280" i="71"/>
  <c r="EM280" i="71"/>
  <c r="EK280" i="71"/>
  <c r="EJ280" i="71"/>
  <c r="EH280" i="71"/>
  <c r="BP228" i="71"/>
  <c r="BP229" i="71"/>
  <c r="BP230" i="71"/>
  <c r="BP231" i="71"/>
  <c r="BP232" i="71"/>
  <c r="BP233" i="71"/>
  <c r="BP234" i="71"/>
  <c r="BP235" i="71"/>
  <c r="BP236" i="71"/>
  <c r="BP237" i="71"/>
  <c r="BR255" i="71"/>
  <c r="FF277" i="71"/>
  <c r="FF276" i="71"/>
  <c r="FF275" i="71"/>
  <c r="FF274" i="71"/>
  <c r="FF273" i="71"/>
  <c r="FF272" i="71"/>
  <c r="FF271" i="71"/>
  <c r="FF270" i="71"/>
  <c r="FF269" i="71"/>
  <c r="FF268" i="71"/>
  <c r="FF267" i="71"/>
  <c r="FF266" i="71"/>
  <c r="FF265" i="71"/>
  <c r="FF264" i="71"/>
  <c r="FF263" i="71"/>
  <c r="FF262" i="71"/>
  <c r="FF261" i="71"/>
  <c r="FF260" i="71"/>
  <c r="FF259" i="71"/>
  <c r="FB348" i="71"/>
  <c r="FB347" i="71"/>
  <c r="FB346" i="71"/>
  <c r="FB345" i="71"/>
  <c r="FB344" i="71"/>
  <c r="FB343" i="71"/>
  <c r="FB342" i="71"/>
  <c r="FB341" i="71"/>
  <c r="FB340" i="71"/>
  <c r="FB339" i="71"/>
  <c r="FB338" i="71"/>
  <c r="FB337" i="71"/>
  <c r="FB335" i="71"/>
  <c r="FB334" i="71"/>
  <c r="FB333" i="71"/>
  <c r="FB332" i="71"/>
  <c r="FB331" i="71"/>
  <c r="FB330" i="71"/>
  <c r="FB329" i="71"/>
  <c r="FB328" i="71"/>
  <c r="CP278" i="71"/>
  <c r="FF178" i="71" l="1"/>
  <c r="FF179" i="71"/>
  <c r="FF180" i="71"/>
  <c r="FF181" i="71"/>
  <c r="FF182" i="71"/>
  <c r="FF183" i="71"/>
  <c r="FF184" i="71"/>
  <c r="FF185" i="71"/>
  <c r="FF186" i="71"/>
  <c r="FF187" i="71"/>
  <c r="FF188" i="71"/>
  <c r="FF189" i="71"/>
  <c r="FF190" i="71"/>
  <c r="FF191" i="71"/>
  <c r="FF192" i="71"/>
  <c r="FF193" i="71"/>
  <c r="FF194" i="71"/>
  <c r="FF195" i="71"/>
  <c r="FF196" i="71"/>
  <c r="FF177" i="71"/>
  <c r="FB178" i="71"/>
  <c r="FB179" i="71"/>
  <c r="FB180" i="71"/>
  <c r="FB181" i="71"/>
  <c r="FB182" i="71"/>
  <c r="FB183" i="71"/>
  <c r="FB184" i="71"/>
  <c r="FB185" i="71"/>
  <c r="FB186" i="71"/>
  <c r="FB187" i="71"/>
  <c r="FB188" i="71"/>
  <c r="FB189" i="71"/>
  <c r="FB190" i="71"/>
  <c r="FB191" i="71"/>
  <c r="FB192" i="71"/>
  <c r="FB193" i="71"/>
  <c r="FB194" i="71"/>
  <c r="FB195" i="71"/>
  <c r="FB196" i="71"/>
  <c r="FB177" i="71"/>
  <c r="FN178" i="71"/>
  <c r="FN179" i="71"/>
  <c r="FN180" i="71"/>
  <c r="FN181" i="71"/>
  <c r="FN182" i="71"/>
  <c r="FN183" i="71"/>
  <c r="FN184" i="71"/>
  <c r="FN185" i="71"/>
  <c r="FN186" i="71"/>
  <c r="FN187" i="71"/>
  <c r="FN188" i="71"/>
  <c r="FN189" i="71"/>
  <c r="FN190" i="71"/>
  <c r="FN191" i="71"/>
  <c r="FN192" i="71"/>
  <c r="FN193" i="71"/>
  <c r="FN194" i="71"/>
  <c r="FN195" i="71"/>
  <c r="FN196" i="71"/>
  <c r="FN177" i="71"/>
  <c r="EM199" i="71"/>
  <c r="EO199" i="71"/>
  <c r="EM200" i="71"/>
  <c r="EO200" i="71"/>
  <c r="EM201" i="71"/>
  <c r="EO201" i="71"/>
  <c r="EM202" i="71"/>
  <c r="EO202" i="71"/>
  <c r="EM203" i="71"/>
  <c r="EO203" i="71"/>
  <c r="EM204" i="71"/>
  <c r="EO204" i="71"/>
  <c r="EM205" i="71"/>
  <c r="EO205" i="71"/>
  <c r="EM206" i="71"/>
  <c r="EO206" i="71"/>
  <c r="EM207" i="71"/>
  <c r="EO207" i="71"/>
  <c r="EM208" i="71"/>
  <c r="EO208" i="71"/>
  <c r="EM209" i="71"/>
  <c r="EO209" i="71"/>
  <c r="EM210" i="71"/>
  <c r="EO210" i="71"/>
  <c r="EM211" i="71"/>
  <c r="EO211" i="71"/>
  <c r="EM212" i="71"/>
  <c r="EO212" i="71"/>
  <c r="EM213" i="71"/>
  <c r="EO213" i="71"/>
  <c r="EM214" i="71"/>
  <c r="EO214" i="71"/>
  <c r="EM215" i="71"/>
  <c r="EO215" i="71"/>
  <c r="EM216" i="71"/>
  <c r="EO216" i="71"/>
  <c r="EM217" i="71"/>
  <c r="EO217" i="71"/>
  <c r="EM218" i="71"/>
  <c r="EO218" i="71"/>
  <c r="EM219" i="71"/>
  <c r="EO219" i="71"/>
  <c r="EM220" i="71"/>
  <c r="EO220" i="71"/>
  <c r="EM221" i="71"/>
  <c r="EO221" i="71"/>
  <c r="EM222" i="71"/>
  <c r="EO222" i="71"/>
  <c r="EM223" i="71"/>
  <c r="EO223" i="71"/>
  <c r="EM224" i="71"/>
  <c r="EO224" i="71"/>
  <c r="EM225" i="71"/>
  <c r="EO225" i="71"/>
  <c r="EM226" i="71"/>
  <c r="EO226" i="71"/>
  <c r="EM227" i="71"/>
  <c r="EO227" i="71"/>
  <c r="EM228" i="71"/>
  <c r="EO228" i="71"/>
  <c r="EM229" i="71"/>
  <c r="EO229" i="71"/>
  <c r="EM230" i="71"/>
  <c r="EO230" i="71"/>
  <c r="EM231" i="71"/>
  <c r="EO231" i="71"/>
  <c r="EM232" i="71"/>
  <c r="EO232" i="71"/>
  <c r="EM233" i="71"/>
  <c r="EO233" i="71"/>
  <c r="EM234" i="71"/>
  <c r="EO234" i="71"/>
  <c r="EM235" i="71"/>
  <c r="EO235" i="71"/>
  <c r="EM236" i="71"/>
  <c r="EO236" i="71"/>
  <c r="EM237" i="71"/>
  <c r="EO237" i="71"/>
  <c r="EO198" i="71"/>
  <c r="EM198" i="71"/>
  <c r="DX395" i="75"/>
  <c r="DW395" i="75"/>
  <c r="DV395" i="75"/>
  <c r="DU395" i="75"/>
  <c r="DS395" i="75"/>
  <c r="DR395" i="75"/>
  <c r="DQ395" i="75"/>
  <c r="DP395" i="75"/>
  <c r="DC395" i="75"/>
  <c r="DB395" i="75"/>
  <c r="DA395" i="75"/>
  <c r="CZ395" i="75"/>
  <c r="AT395" i="75"/>
  <c r="U395" i="75"/>
  <c r="M395" i="75"/>
  <c r="DX394" i="75"/>
  <c r="DW394" i="75"/>
  <c r="DV394" i="75"/>
  <c r="DU394" i="75"/>
  <c r="DS394" i="75"/>
  <c r="DR394" i="75"/>
  <c r="DQ394" i="75"/>
  <c r="DP394" i="75"/>
  <c r="DC394" i="75"/>
  <c r="DB394" i="75"/>
  <c r="DA394" i="75"/>
  <c r="CZ394" i="75"/>
  <c r="AT394" i="75"/>
  <c r="U394" i="75"/>
  <c r="M394" i="75"/>
  <c r="AA394" i="75" s="1"/>
  <c r="DX393" i="75"/>
  <c r="DW393" i="75"/>
  <c r="DV393" i="75"/>
  <c r="DU393" i="75"/>
  <c r="DS393" i="75"/>
  <c r="DR393" i="75"/>
  <c r="DQ393" i="75"/>
  <c r="DP393" i="75"/>
  <c r="DC393" i="75"/>
  <c r="DB393" i="75"/>
  <c r="DA393" i="75"/>
  <c r="CZ393" i="75"/>
  <c r="AT393" i="75"/>
  <c r="U393" i="75"/>
  <c r="M393" i="75"/>
  <c r="AA393" i="75" s="1"/>
  <c r="DX392" i="75"/>
  <c r="DW392" i="75"/>
  <c r="DV392" i="75"/>
  <c r="DU392" i="75"/>
  <c r="DS392" i="75"/>
  <c r="DR392" i="75"/>
  <c r="DQ392" i="75"/>
  <c r="DP392" i="75"/>
  <c r="DC392" i="75"/>
  <c r="DB392" i="75"/>
  <c r="DA392" i="75"/>
  <c r="CZ392" i="75"/>
  <c r="AT392" i="75"/>
  <c r="U392" i="75"/>
  <c r="M392" i="75"/>
  <c r="AA392" i="75" s="1"/>
  <c r="DX391" i="75"/>
  <c r="DW391" i="75"/>
  <c r="DV391" i="75"/>
  <c r="DU391" i="75"/>
  <c r="DS391" i="75"/>
  <c r="DR391" i="75"/>
  <c r="DQ391" i="75"/>
  <c r="DP391" i="75"/>
  <c r="DC391" i="75"/>
  <c r="DB391" i="75"/>
  <c r="DA391" i="75"/>
  <c r="CZ391" i="75"/>
  <c r="AT391" i="75"/>
  <c r="U391" i="75"/>
  <c r="M391" i="75"/>
  <c r="AA391" i="75" s="1"/>
  <c r="DX390" i="75"/>
  <c r="DW390" i="75"/>
  <c r="DV390" i="75"/>
  <c r="DU390" i="75"/>
  <c r="DS390" i="75"/>
  <c r="DR390" i="75"/>
  <c r="DQ390" i="75"/>
  <c r="DP390" i="75"/>
  <c r="DC390" i="75"/>
  <c r="DB390" i="75"/>
  <c r="DA390" i="75"/>
  <c r="CZ390" i="75"/>
  <c r="AT390" i="75"/>
  <c r="U390" i="75"/>
  <c r="M390" i="75"/>
  <c r="DX389" i="75"/>
  <c r="DW389" i="75"/>
  <c r="DV389" i="75"/>
  <c r="DU389" i="75"/>
  <c r="DS389" i="75"/>
  <c r="DR389" i="75"/>
  <c r="DQ389" i="75"/>
  <c r="DP389" i="75"/>
  <c r="DC389" i="75"/>
  <c r="DB389" i="75"/>
  <c r="DA389" i="75"/>
  <c r="CZ389" i="75"/>
  <c r="AT389" i="75"/>
  <c r="U389" i="75"/>
  <c r="M389" i="75"/>
  <c r="AA389" i="75" s="1"/>
  <c r="DX388" i="75"/>
  <c r="DW388" i="75"/>
  <c r="DV388" i="75"/>
  <c r="DU388" i="75"/>
  <c r="DS388" i="75"/>
  <c r="DR388" i="75"/>
  <c r="DQ388" i="75"/>
  <c r="DP388" i="75"/>
  <c r="DC388" i="75"/>
  <c r="DB388" i="75"/>
  <c r="DA388" i="75"/>
  <c r="CZ388" i="75"/>
  <c r="AT388" i="75"/>
  <c r="U388" i="75"/>
  <c r="M388" i="75"/>
  <c r="AA388" i="75" s="1"/>
  <c r="DX387" i="75"/>
  <c r="DW387" i="75"/>
  <c r="DV387" i="75"/>
  <c r="DU387" i="75"/>
  <c r="DS387" i="75"/>
  <c r="DR387" i="75"/>
  <c r="DQ387" i="75"/>
  <c r="DP387" i="75"/>
  <c r="DC387" i="75"/>
  <c r="DB387" i="75"/>
  <c r="DA387" i="75"/>
  <c r="CZ387" i="75"/>
  <c r="AT387" i="75"/>
  <c r="U387" i="75"/>
  <c r="M387" i="75"/>
  <c r="DX386" i="75"/>
  <c r="DW386" i="75"/>
  <c r="DV386" i="75"/>
  <c r="DU386" i="75"/>
  <c r="DS386" i="75"/>
  <c r="DR386" i="75"/>
  <c r="DQ386" i="75"/>
  <c r="DP386" i="75"/>
  <c r="DC386" i="75"/>
  <c r="DB386" i="75"/>
  <c r="DA386" i="75"/>
  <c r="CZ386" i="75"/>
  <c r="AT386" i="75"/>
  <c r="U386" i="75"/>
  <c r="M386" i="75"/>
  <c r="AA386" i="75" s="1"/>
  <c r="DX385" i="75"/>
  <c r="DW385" i="75"/>
  <c r="DV385" i="75"/>
  <c r="DU385" i="75"/>
  <c r="DS385" i="75"/>
  <c r="DR385" i="75"/>
  <c r="DQ385" i="75"/>
  <c r="DP385" i="75"/>
  <c r="DC385" i="75"/>
  <c r="DB385" i="75"/>
  <c r="DA385" i="75"/>
  <c r="CZ385" i="75"/>
  <c r="AT385" i="75"/>
  <c r="U385" i="75"/>
  <c r="M385" i="75"/>
  <c r="DX384" i="75"/>
  <c r="DW384" i="75"/>
  <c r="DV384" i="75"/>
  <c r="DU384" i="75"/>
  <c r="DS384" i="75"/>
  <c r="DR384" i="75"/>
  <c r="DQ384" i="75"/>
  <c r="DP384" i="75"/>
  <c r="DC384" i="75"/>
  <c r="DB384" i="75"/>
  <c r="DA384" i="75"/>
  <c r="CZ384" i="75"/>
  <c r="AT384" i="75"/>
  <c r="U384" i="75"/>
  <c r="M384" i="75"/>
  <c r="AA384" i="75" s="1"/>
  <c r="DX383" i="75"/>
  <c r="DW383" i="75"/>
  <c r="DV383" i="75"/>
  <c r="DU383" i="75"/>
  <c r="DS383" i="75"/>
  <c r="DR383" i="75"/>
  <c r="DQ383" i="75"/>
  <c r="DP383" i="75"/>
  <c r="DC383" i="75"/>
  <c r="DB383" i="75"/>
  <c r="DA383" i="75"/>
  <c r="CZ383" i="75"/>
  <c r="AT383" i="75"/>
  <c r="U383" i="75"/>
  <c r="M383" i="75"/>
  <c r="DX382" i="75"/>
  <c r="DW382" i="75"/>
  <c r="DV382" i="75"/>
  <c r="DU382" i="75"/>
  <c r="DS382" i="75"/>
  <c r="DR382" i="75"/>
  <c r="DQ382" i="75"/>
  <c r="DP382" i="75"/>
  <c r="DC382" i="75"/>
  <c r="DB382" i="75"/>
  <c r="DA382" i="75"/>
  <c r="CZ382" i="75"/>
  <c r="AT382" i="75"/>
  <c r="U382" i="75"/>
  <c r="M382" i="75"/>
  <c r="AA382" i="75" s="1"/>
  <c r="DX381" i="75"/>
  <c r="DW381" i="75"/>
  <c r="DV381" i="75"/>
  <c r="DU381" i="75"/>
  <c r="DS381" i="75"/>
  <c r="DR381" i="75"/>
  <c r="DQ381" i="75"/>
  <c r="DP381" i="75"/>
  <c r="DC381" i="75"/>
  <c r="DB381" i="75"/>
  <c r="DA381" i="75"/>
  <c r="CZ381" i="75"/>
  <c r="AT381" i="75"/>
  <c r="U381" i="75"/>
  <c r="M381" i="75"/>
  <c r="DX380" i="75"/>
  <c r="DW380" i="75"/>
  <c r="DV380" i="75"/>
  <c r="DU380" i="75"/>
  <c r="DS380" i="75"/>
  <c r="DR380" i="75"/>
  <c r="DQ380" i="75"/>
  <c r="DP380" i="75"/>
  <c r="DC380" i="75"/>
  <c r="DB380" i="75"/>
  <c r="DA380" i="75"/>
  <c r="CZ380" i="75"/>
  <c r="AT380" i="75"/>
  <c r="U380" i="75"/>
  <c r="M380" i="75"/>
  <c r="AA380" i="75" s="1"/>
  <c r="DX379" i="75"/>
  <c r="DW379" i="75"/>
  <c r="DV379" i="75"/>
  <c r="DU379" i="75"/>
  <c r="DS379" i="75"/>
  <c r="DR379" i="75"/>
  <c r="DQ379" i="75"/>
  <c r="DP379" i="75"/>
  <c r="DC379" i="75"/>
  <c r="DB379" i="75"/>
  <c r="DA379" i="75"/>
  <c r="CZ379" i="75"/>
  <c r="AT379" i="75"/>
  <c r="U379" i="75"/>
  <c r="M379" i="75"/>
  <c r="DX378" i="75"/>
  <c r="DW378" i="75"/>
  <c r="DV378" i="75"/>
  <c r="DU378" i="75"/>
  <c r="DS378" i="75"/>
  <c r="DR378" i="75"/>
  <c r="DQ378" i="75"/>
  <c r="DP378" i="75"/>
  <c r="DC378" i="75"/>
  <c r="DB378" i="75"/>
  <c r="DA378" i="75"/>
  <c r="CZ378" i="75"/>
  <c r="AT378" i="75"/>
  <c r="U378" i="75"/>
  <c r="M378" i="75"/>
  <c r="AA378" i="75" s="1"/>
  <c r="DX377" i="75"/>
  <c r="DW377" i="75"/>
  <c r="DV377" i="75"/>
  <c r="DU377" i="75"/>
  <c r="DS377" i="75"/>
  <c r="DR377" i="75"/>
  <c r="DQ377" i="75"/>
  <c r="DP377" i="75"/>
  <c r="DC377" i="75"/>
  <c r="DB377" i="75"/>
  <c r="DA377" i="75"/>
  <c r="CZ377" i="75"/>
  <c r="AT377" i="75"/>
  <c r="U377" i="75"/>
  <c r="M377" i="75"/>
  <c r="DX376" i="75"/>
  <c r="DW376" i="75"/>
  <c r="DV376" i="75"/>
  <c r="DU376" i="75"/>
  <c r="DS376" i="75"/>
  <c r="DR376" i="75"/>
  <c r="DQ376" i="75"/>
  <c r="DP376" i="75"/>
  <c r="DC376" i="75"/>
  <c r="DB376" i="75"/>
  <c r="DA376" i="75"/>
  <c r="CZ376" i="75"/>
  <c r="AT376" i="75"/>
  <c r="U376" i="75"/>
  <c r="M376" i="75"/>
  <c r="DX375" i="75"/>
  <c r="DW375" i="75"/>
  <c r="DV375" i="75"/>
  <c r="DU375" i="75"/>
  <c r="DS375" i="75"/>
  <c r="DR375" i="75"/>
  <c r="DQ375" i="75"/>
  <c r="DP375" i="75"/>
  <c r="DC375" i="75"/>
  <c r="DB375" i="75"/>
  <c r="DA375" i="75"/>
  <c r="CZ375" i="75"/>
  <c r="AT375" i="75"/>
  <c r="U375" i="75"/>
  <c r="M375" i="75"/>
  <c r="AA375" i="75" s="1"/>
  <c r="DX374" i="75"/>
  <c r="DW374" i="75"/>
  <c r="DV374" i="75"/>
  <c r="DU374" i="75"/>
  <c r="DS374" i="75"/>
  <c r="DR374" i="75"/>
  <c r="DQ374" i="75"/>
  <c r="DP374" i="75"/>
  <c r="DC374" i="75"/>
  <c r="DB374" i="75"/>
  <c r="DA374" i="75"/>
  <c r="CZ374" i="75"/>
  <c r="AT374" i="75"/>
  <c r="U374" i="75"/>
  <c r="M374" i="75"/>
  <c r="DX373" i="75"/>
  <c r="DW373" i="75"/>
  <c r="DV373" i="75"/>
  <c r="DU373" i="75"/>
  <c r="DS373" i="75"/>
  <c r="DR373" i="75"/>
  <c r="DQ373" i="75"/>
  <c r="DP373" i="75"/>
  <c r="DC373" i="75"/>
  <c r="DB373" i="75"/>
  <c r="DA373" i="75"/>
  <c r="CZ373" i="75"/>
  <c r="AT373" i="75"/>
  <c r="U373" i="75"/>
  <c r="M373" i="75"/>
  <c r="DX372" i="75"/>
  <c r="DW372" i="75"/>
  <c r="DV372" i="75"/>
  <c r="DU372" i="75"/>
  <c r="DS372" i="75"/>
  <c r="DR372" i="75"/>
  <c r="DQ372" i="75"/>
  <c r="DP372" i="75"/>
  <c r="DC372" i="75"/>
  <c r="DB372" i="75"/>
  <c r="DA372" i="75"/>
  <c r="CZ372" i="75"/>
  <c r="AT372" i="75"/>
  <c r="U372" i="75"/>
  <c r="M372" i="75"/>
  <c r="DX371" i="75"/>
  <c r="DW371" i="75"/>
  <c r="DV371" i="75"/>
  <c r="DU371" i="75"/>
  <c r="DS371" i="75"/>
  <c r="DR371" i="75"/>
  <c r="DQ371" i="75"/>
  <c r="DP371" i="75"/>
  <c r="DC371" i="75"/>
  <c r="DB371" i="75"/>
  <c r="DA371" i="75"/>
  <c r="CZ371" i="75"/>
  <c r="AT371" i="75"/>
  <c r="U371" i="75"/>
  <c r="M371" i="75"/>
  <c r="DX370" i="75"/>
  <c r="DW370" i="75"/>
  <c r="DV370" i="75"/>
  <c r="DU370" i="75"/>
  <c r="DS370" i="75"/>
  <c r="DR370" i="75"/>
  <c r="DQ370" i="75"/>
  <c r="DP370" i="75"/>
  <c r="DC370" i="75"/>
  <c r="DB370" i="75"/>
  <c r="DA370" i="75"/>
  <c r="CZ370" i="75"/>
  <c r="AT370" i="75"/>
  <c r="U370" i="75"/>
  <c r="M370" i="75"/>
  <c r="DX369" i="75"/>
  <c r="DW369" i="75"/>
  <c r="DV369" i="75"/>
  <c r="DU369" i="75"/>
  <c r="DS369" i="75"/>
  <c r="DR369" i="75"/>
  <c r="DQ369" i="75"/>
  <c r="DP369" i="75"/>
  <c r="DC369" i="75"/>
  <c r="DB369" i="75"/>
  <c r="DA369" i="75"/>
  <c r="CZ369" i="75"/>
  <c r="AT369" i="75"/>
  <c r="U369" i="75"/>
  <c r="M369" i="75"/>
  <c r="DX368" i="75"/>
  <c r="DW368" i="75"/>
  <c r="DV368" i="75"/>
  <c r="DU368" i="75"/>
  <c r="DS368" i="75"/>
  <c r="DR368" i="75"/>
  <c r="DQ368" i="75"/>
  <c r="DP368" i="75"/>
  <c r="DC368" i="75"/>
  <c r="DB368" i="75"/>
  <c r="DA368" i="75"/>
  <c r="CZ368" i="75"/>
  <c r="AT368" i="75"/>
  <c r="U368" i="75"/>
  <c r="M368" i="75"/>
  <c r="AA368" i="75" s="1"/>
  <c r="DX367" i="75"/>
  <c r="DW367" i="75"/>
  <c r="DV367" i="75"/>
  <c r="DU367" i="75"/>
  <c r="DS367" i="75"/>
  <c r="DR367" i="75"/>
  <c r="DQ367" i="75"/>
  <c r="DP367" i="75"/>
  <c r="DC367" i="75"/>
  <c r="DB367" i="75"/>
  <c r="DA367" i="75"/>
  <c r="CZ367" i="75"/>
  <c r="AT367" i="75"/>
  <c r="U367" i="75"/>
  <c r="M367" i="75"/>
  <c r="DX366" i="75"/>
  <c r="DW366" i="75"/>
  <c r="DV366" i="75"/>
  <c r="DU366" i="75"/>
  <c r="DS366" i="75"/>
  <c r="DR366" i="75"/>
  <c r="DQ366" i="75"/>
  <c r="DP366" i="75"/>
  <c r="DC366" i="75"/>
  <c r="DB366" i="75"/>
  <c r="DA366" i="75"/>
  <c r="CZ366" i="75"/>
  <c r="AT366" i="75"/>
  <c r="U366" i="75"/>
  <c r="M366" i="75"/>
  <c r="AA366" i="75" s="1"/>
  <c r="DX365" i="75"/>
  <c r="DW365" i="75"/>
  <c r="DV365" i="75"/>
  <c r="DU365" i="75"/>
  <c r="DS365" i="75"/>
  <c r="DR365" i="75"/>
  <c r="DQ365" i="75"/>
  <c r="DP365" i="75"/>
  <c r="DC365" i="75"/>
  <c r="DB365" i="75"/>
  <c r="DA365" i="75"/>
  <c r="CZ365" i="75"/>
  <c r="AT365" i="75"/>
  <c r="U365" i="75"/>
  <c r="M365" i="75"/>
  <c r="AA365" i="75" s="1"/>
  <c r="DX364" i="75"/>
  <c r="DW364" i="75"/>
  <c r="DV364" i="75"/>
  <c r="DU364" i="75"/>
  <c r="DS364" i="75"/>
  <c r="DR364" i="75"/>
  <c r="DQ364" i="75"/>
  <c r="DP364" i="75"/>
  <c r="DC364" i="75"/>
  <c r="DB364" i="75"/>
  <c r="DA364" i="75"/>
  <c r="CZ364" i="75"/>
  <c r="AT364" i="75"/>
  <c r="U364" i="75"/>
  <c r="M364" i="75"/>
  <c r="AA364" i="75" s="1"/>
  <c r="DX363" i="75"/>
  <c r="DW363" i="75"/>
  <c r="DV363" i="75"/>
  <c r="DU363" i="75"/>
  <c r="DS363" i="75"/>
  <c r="DR363" i="75"/>
  <c r="DQ363" i="75"/>
  <c r="DP363" i="75"/>
  <c r="DC363" i="75"/>
  <c r="DB363" i="75"/>
  <c r="DA363" i="75"/>
  <c r="CZ363" i="75"/>
  <c r="AT363" i="75"/>
  <c r="U363" i="75"/>
  <c r="M363" i="75"/>
  <c r="AA363" i="75" s="1"/>
  <c r="DX362" i="75"/>
  <c r="DW362" i="75"/>
  <c r="DV362" i="75"/>
  <c r="DU362" i="75"/>
  <c r="DS362" i="75"/>
  <c r="DR362" i="75"/>
  <c r="DQ362" i="75"/>
  <c r="DP362" i="75"/>
  <c r="DC362" i="75"/>
  <c r="DB362" i="75"/>
  <c r="DA362" i="75"/>
  <c r="CZ362" i="75"/>
  <c r="AT362" i="75"/>
  <c r="U362" i="75"/>
  <c r="M362" i="75"/>
  <c r="DX361" i="75"/>
  <c r="DW361" i="75"/>
  <c r="DV361" i="75"/>
  <c r="DU361" i="75"/>
  <c r="DS361" i="75"/>
  <c r="DR361" i="75"/>
  <c r="DQ361" i="75"/>
  <c r="DP361" i="75"/>
  <c r="DC361" i="75"/>
  <c r="DB361" i="75"/>
  <c r="DA361" i="75"/>
  <c r="CZ361" i="75"/>
  <c r="AT361" i="75"/>
  <c r="U361" i="75"/>
  <c r="M361" i="75"/>
  <c r="DX360" i="75"/>
  <c r="DW360" i="75"/>
  <c r="DV360" i="75"/>
  <c r="DU360" i="75"/>
  <c r="DS360" i="75"/>
  <c r="DR360" i="75"/>
  <c r="DQ360" i="75"/>
  <c r="DP360" i="75"/>
  <c r="DC360" i="75"/>
  <c r="DB360" i="75"/>
  <c r="DA360" i="75"/>
  <c r="CZ360" i="75"/>
  <c r="AT360" i="75"/>
  <c r="U360" i="75"/>
  <c r="M360" i="75"/>
  <c r="AA360" i="75" s="1"/>
  <c r="DX359" i="75"/>
  <c r="DW359" i="75"/>
  <c r="DV359" i="75"/>
  <c r="DU359" i="75"/>
  <c r="DS359" i="75"/>
  <c r="DR359" i="75"/>
  <c r="DQ359" i="75"/>
  <c r="DP359" i="75"/>
  <c r="DC359" i="75"/>
  <c r="DB359" i="75"/>
  <c r="DA359" i="75"/>
  <c r="CZ359" i="75"/>
  <c r="AT359" i="75"/>
  <c r="U359" i="75"/>
  <c r="M359" i="75"/>
  <c r="AA359" i="75" s="1"/>
  <c r="DX358" i="75"/>
  <c r="DW358" i="75"/>
  <c r="DV358" i="75"/>
  <c r="DU358" i="75"/>
  <c r="DS358" i="75"/>
  <c r="DR358" i="75"/>
  <c r="DQ358" i="75"/>
  <c r="DP358" i="75"/>
  <c r="DC358" i="75"/>
  <c r="DB358" i="75"/>
  <c r="DA358" i="75"/>
  <c r="CZ358" i="75"/>
  <c r="AT358" i="75"/>
  <c r="U358" i="75"/>
  <c r="M358" i="75"/>
  <c r="AA358" i="75" s="1"/>
  <c r="DX357" i="75"/>
  <c r="DW357" i="75"/>
  <c r="DV357" i="75"/>
  <c r="DU357" i="75"/>
  <c r="DS357" i="75"/>
  <c r="DR357" i="75"/>
  <c r="DQ357" i="75"/>
  <c r="DP357" i="75"/>
  <c r="DC357" i="75"/>
  <c r="DB357" i="75"/>
  <c r="DA357" i="75"/>
  <c r="CZ357" i="75"/>
  <c r="AT357" i="75"/>
  <c r="U357" i="75"/>
  <c r="M357" i="75"/>
  <c r="AA357" i="75" s="1"/>
  <c r="DX356" i="75"/>
  <c r="DW356" i="75"/>
  <c r="DV356" i="75"/>
  <c r="DU356" i="75"/>
  <c r="DS356" i="75"/>
  <c r="DR356" i="75"/>
  <c r="DQ356" i="75"/>
  <c r="DP356" i="75"/>
  <c r="DC356" i="75"/>
  <c r="DB356" i="75"/>
  <c r="DA356" i="75"/>
  <c r="CZ356" i="75"/>
  <c r="AT356" i="75"/>
  <c r="U356" i="75"/>
  <c r="M356" i="75"/>
  <c r="AA356" i="75" s="1"/>
  <c r="DX355" i="75"/>
  <c r="DW355" i="75"/>
  <c r="DV355" i="75"/>
  <c r="DU355" i="75"/>
  <c r="DS355" i="75"/>
  <c r="DR355" i="75"/>
  <c r="DQ355" i="75"/>
  <c r="DP355" i="75"/>
  <c r="DC355" i="75"/>
  <c r="DB355" i="75"/>
  <c r="DA355" i="75"/>
  <c r="CZ355" i="75"/>
  <c r="AT355" i="75"/>
  <c r="U355" i="75"/>
  <c r="M355" i="75"/>
  <c r="DX354" i="75"/>
  <c r="DW354" i="75"/>
  <c r="DV354" i="75"/>
  <c r="DU354" i="75"/>
  <c r="DS354" i="75"/>
  <c r="DR354" i="75"/>
  <c r="DQ354" i="75"/>
  <c r="DP354" i="75"/>
  <c r="DH354" i="75"/>
  <c r="DG354" i="75"/>
  <c r="DF354" i="75"/>
  <c r="DE354" i="75"/>
  <c r="DX353" i="75"/>
  <c r="DW353" i="75"/>
  <c r="DV353" i="75"/>
  <c r="DU353" i="75"/>
  <c r="DS353" i="75"/>
  <c r="DR353" i="75"/>
  <c r="DQ353" i="75"/>
  <c r="DP353" i="75"/>
  <c r="DH353" i="75"/>
  <c r="DG353" i="75"/>
  <c r="DF353" i="75"/>
  <c r="DE353" i="75"/>
  <c r="DX352" i="75"/>
  <c r="DW352" i="75"/>
  <c r="DV352" i="75"/>
  <c r="DU352" i="75"/>
  <c r="DS352" i="75"/>
  <c r="DR352" i="75"/>
  <c r="DQ352" i="75"/>
  <c r="DP352" i="75"/>
  <c r="DH352" i="75"/>
  <c r="DG352" i="75"/>
  <c r="DF352" i="75"/>
  <c r="DE352" i="75"/>
  <c r="DX351" i="75"/>
  <c r="DW351" i="75"/>
  <c r="DV351" i="75"/>
  <c r="DU351" i="75"/>
  <c r="DS351" i="75"/>
  <c r="DR351" i="75"/>
  <c r="DQ351" i="75"/>
  <c r="DP351" i="75"/>
  <c r="DH351" i="75"/>
  <c r="DG351" i="75"/>
  <c r="DF351" i="75"/>
  <c r="DE351" i="75"/>
  <c r="DX350" i="75"/>
  <c r="DW350" i="75"/>
  <c r="DV350" i="75"/>
  <c r="DU350" i="75"/>
  <c r="DS350" i="75"/>
  <c r="DR350" i="75"/>
  <c r="DQ350" i="75"/>
  <c r="DP350" i="75"/>
  <c r="DH350" i="75"/>
  <c r="DG350" i="75"/>
  <c r="DF350" i="75"/>
  <c r="DE350" i="75"/>
  <c r="DX349" i="75"/>
  <c r="DW349" i="75"/>
  <c r="DV349" i="75"/>
  <c r="DU349" i="75"/>
  <c r="DS349" i="75"/>
  <c r="DR349" i="75"/>
  <c r="DQ349" i="75"/>
  <c r="DP349" i="75"/>
  <c r="DH349" i="75"/>
  <c r="DG349" i="75"/>
  <c r="DF349" i="75"/>
  <c r="DE349" i="75"/>
  <c r="DX348" i="75"/>
  <c r="DW348" i="75"/>
  <c r="DV348" i="75"/>
  <c r="DU348" i="75"/>
  <c r="DS348" i="75"/>
  <c r="DR348" i="75"/>
  <c r="DQ348" i="75"/>
  <c r="DP348" i="75"/>
  <c r="DH348" i="75"/>
  <c r="DG348" i="75"/>
  <c r="DF348" i="75"/>
  <c r="DE348" i="75"/>
  <c r="DX347" i="75"/>
  <c r="DW347" i="75"/>
  <c r="DV347" i="75"/>
  <c r="DU347" i="75"/>
  <c r="DS347" i="75"/>
  <c r="DR347" i="75"/>
  <c r="DQ347" i="75"/>
  <c r="DP347" i="75"/>
  <c r="DH347" i="75"/>
  <c r="DG347" i="75"/>
  <c r="DF347" i="75"/>
  <c r="DE347" i="75"/>
  <c r="DX346" i="75"/>
  <c r="DW346" i="75"/>
  <c r="DV346" i="75"/>
  <c r="DU346" i="75"/>
  <c r="DS346" i="75"/>
  <c r="DR346" i="75"/>
  <c r="DQ346" i="75"/>
  <c r="DP346" i="75"/>
  <c r="DH346" i="75"/>
  <c r="DG346" i="75"/>
  <c r="DF346" i="75"/>
  <c r="DE346" i="75"/>
  <c r="DX345" i="75"/>
  <c r="DW345" i="75"/>
  <c r="DV345" i="75"/>
  <c r="DU345" i="75"/>
  <c r="DS345" i="75"/>
  <c r="DR345" i="75"/>
  <c r="DQ345" i="75"/>
  <c r="DP345" i="75"/>
  <c r="DH345" i="75"/>
  <c r="DN345" i="75" s="1"/>
  <c r="DG345" i="75"/>
  <c r="DM345" i="75" s="1"/>
  <c r="DF345" i="75"/>
  <c r="DL345" i="75" s="1"/>
  <c r="DE345" i="75"/>
  <c r="DK345" i="75" s="1"/>
  <c r="EB344" i="75"/>
  <c r="DX344" i="75"/>
  <c r="DW344" i="75"/>
  <c r="DV344" i="75"/>
  <c r="DU344" i="75"/>
  <c r="DS344" i="75"/>
  <c r="DR344" i="75"/>
  <c r="DQ344" i="75"/>
  <c r="DP344" i="75"/>
  <c r="EJ344" i="75" s="1"/>
  <c r="DN344" i="75"/>
  <c r="DM344" i="75"/>
  <c r="DL344" i="75"/>
  <c r="DK344" i="75"/>
  <c r="EF344" i="75" s="1"/>
  <c r="EB343" i="75"/>
  <c r="DX343" i="75"/>
  <c r="DW343" i="75"/>
  <c r="DV343" i="75"/>
  <c r="DU343" i="75"/>
  <c r="DS343" i="75"/>
  <c r="DR343" i="75"/>
  <c r="DQ343" i="75"/>
  <c r="DP343" i="75"/>
  <c r="EJ343" i="75" s="1"/>
  <c r="DN343" i="75"/>
  <c r="DM343" i="75"/>
  <c r="DL343" i="75"/>
  <c r="DK343" i="75"/>
  <c r="EF343" i="75" s="1"/>
  <c r="EZ342" i="75"/>
  <c r="EZ343" i="75" s="1"/>
  <c r="EZ344" i="75" s="1"/>
  <c r="EZ345" i="75" s="1"/>
  <c r="EZ346" i="75" s="1"/>
  <c r="EZ347" i="75" s="1"/>
  <c r="EZ348" i="75" s="1"/>
  <c r="EZ349" i="75" s="1"/>
  <c r="EZ350" i="75" s="1"/>
  <c r="EZ351" i="75" s="1"/>
  <c r="EZ352" i="75" s="1"/>
  <c r="EZ353" i="75" s="1"/>
  <c r="EZ354" i="75" s="1"/>
  <c r="EZ355" i="75" s="1"/>
  <c r="EZ356" i="75" s="1"/>
  <c r="EZ357" i="75" s="1"/>
  <c r="EZ358" i="75" s="1"/>
  <c r="EZ359" i="75" s="1"/>
  <c r="EZ360" i="75" s="1"/>
  <c r="EZ361" i="75" s="1"/>
  <c r="EZ362" i="75" s="1"/>
  <c r="EZ363" i="75" s="1"/>
  <c r="EZ364" i="75" s="1"/>
  <c r="EZ365" i="75" s="1"/>
  <c r="EZ366" i="75" s="1"/>
  <c r="EZ367" i="75" s="1"/>
  <c r="EZ368" i="75" s="1"/>
  <c r="EZ369" i="75" s="1"/>
  <c r="EZ370" i="75" s="1"/>
  <c r="EB342" i="75"/>
  <c r="DX342" i="75"/>
  <c r="DW342" i="75"/>
  <c r="DV342" i="75"/>
  <c r="DU342" i="75"/>
  <c r="DS342" i="75"/>
  <c r="DR342" i="75"/>
  <c r="DQ342" i="75"/>
  <c r="DP342" i="75"/>
  <c r="EJ342" i="75" s="1"/>
  <c r="DN342" i="75"/>
  <c r="DM342" i="75"/>
  <c r="DL342" i="75"/>
  <c r="DK342" i="75"/>
  <c r="EF342" i="75" s="1"/>
  <c r="EB341" i="75"/>
  <c r="DX341" i="75"/>
  <c r="DW341" i="75"/>
  <c r="DV341" i="75"/>
  <c r="DU341" i="75"/>
  <c r="DS341" i="75"/>
  <c r="DR341" i="75"/>
  <c r="DQ341" i="75"/>
  <c r="DP341" i="75"/>
  <c r="EJ341" i="75" s="1"/>
  <c r="DN341" i="75"/>
  <c r="DM341" i="75"/>
  <c r="DL341" i="75"/>
  <c r="DK341" i="75"/>
  <c r="EF341" i="75" s="1"/>
  <c r="EB340" i="75"/>
  <c r="DX340" i="75"/>
  <c r="DW340" i="75"/>
  <c r="DV340" i="75"/>
  <c r="DU340" i="75"/>
  <c r="DS340" i="75"/>
  <c r="DR340" i="75"/>
  <c r="DQ340" i="75"/>
  <c r="DP340" i="75"/>
  <c r="EJ340" i="75" s="1"/>
  <c r="DN340" i="75"/>
  <c r="DM340" i="75"/>
  <c r="DL340" i="75"/>
  <c r="DK340" i="75"/>
  <c r="EF340" i="75" s="1"/>
  <c r="EB339" i="75"/>
  <c r="DX339" i="75"/>
  <c r="DW339" i="75"/>
  <c r="DV339" i="75"/>
  <c r="DU339" i="75"/>
  <c r="DS339" i="75"/>
  <c r="DR339" i="75"/>
  <c r="DQ339" i="75"/>
  <c r="DP339" i="75"/>
  <c r="EJ339" i="75" s="1"/>
  <c r="DN339" i="75"/>
  <c r="DM339" i="75"/>
  <c r="DL339" i="75"/>
  <c r="DK339" i="75"/>
  <c r="EF339" i="75" s="1"/>
  <c r="EB338" i="75"/>
  <c r="DX338" i="75"/>
  <c r="DW338" i="75"/>
  <c r="DV338" i="75"/>
  <c r="DU338" i="75"/>
  <c r="DS338" i="75"/>
  <c r="DR338" i="75"/>
  <c r="DQ338" i="75"/>
  <c r="DP338" i="75"/>
  <c r="EJ338" i="75" s="1"/>
  <c r="DN338" i="75"/>
  <c r="DM338" i="75"/>
  <c r="DL338" i="75"/>
  <c r="DK338" i="75"/>
  <c r="EF338" i="75" s="1"/>
  <c r="EB337" i="75"/>
  <c r="DX337" i="75"/>
  <c r="DW337" i="75"/>
  <c r="DV337" i="75"/>
  <c r="DU337" i="75"/>
  <c r="DS337" i="75"/>
  <c r="DR337" i="75"/>
  <c r="DQ337" i="75"/>
  <c r="DP337" i="75"/>
  <c r="EJ337" i="75" s="1"/>
  <c r="DN337" i="75"/>
  <c r="DM337" i="75"/>
  <c r="DL337" i="75"/>
  <c r="DK337" i="75"/>
  <c r="EF337" i="75" s="1"/>
  <c r="EB336" i="75"/>
  <c r="DX336" i="75"/>
  <c r="DW336" i="75"/>
  <c r="DV336" i="75"/>
  <c r="DU336" i="75"/>
  <c r="DS336" i="75"/>
  <c r="DR336" i="75"/>
  <c r="DQ336" i="75"/>
  <c r="DP336" i="75"/>
  <c r="EJ336" i="75" s="1"/>
  <c r="DN336" i="75"/>
  <c r="DM336" i="75"/>
  <c r="DL336" i="75"/>
  <c r="DK336" i="75"/>
  <c r="EF336" i="75" s="1"/>
  <c r="EB335" i="75"/>
  <c r="EC335" i="75" s="1"/>
  <c r="DX335" i="75"/>
  <c r="DW335" i="75"/>
  <c r="DV335" i="75"/>
  <c r="DU335" i="75"/>
  <c r="DS335" i="75"/>
  <c r="DR335" i="75"/>
  <c r="DQ335" i="75"/>
  <c r="DP335" i="75"/>
  <c r="EJ335" i="75" s="1"/>
  <c r="EK335" i="75" s="1"/>
  <c r="DN335" i="75"/>
  <c r="DM335" i="75"/>
  <c r="DL335" i="75"/>
  <c r="DK335" i="75"/>
  <c r="EF335" i="75" s="1"/>
  <c r="EG335" i="75" s="1"/>
  <c r="B335" i="75"/>
  <c r="B336" i="75" s="1"/>
  <c r="B337" i="75" s="1"/>
  <c r="B338" i="75" s="1"/>
  <c r="B339" i="75" s="1"/>
  <c r="B340" i="75" s="1"/>
  <c r="B341" i="75" s="1"/>
  <c r="B342" i="75" s="1"/>
  <c r="B343" i="75" s="1"/>
  <c r="B344" i="75" s="1"/>
  <c r="B345" i="75" s="1"/>
  <c r="B346" i="75" s="1"/>
  <c r="B347" i="75" s="1"/>
  <c r="B348" i="75" s="1"/>
  <c r="B349" i="75" s="1"/>
  <c r="B350" i="75" s="1"/>
  <c r="B351" i="75" s="1"/>
  <c r="B352" i="75" s="1"/>
  <c r="B353" i="75" s="1"/>
  <c r="B354" i="75" s="1"/>
  <c r="B355" i="75" s="1"/>
  <c r="B356" i="75" s="1"/>
  <c r="B357" i="75" s="1"/>
  <c r="B358" i="75" s="1"/>
  <c r="B359" i="75" s="1"/>
  <c r="B360" i="75" s="1"/>
  <c r="B361" i="75" s="1"/>
  <c r="B362" i="75" s="1"/>
  <c r="B363" i="75" s="1"/>
  <c r="B364" i="75" s="1"/>
  <c r="B365" i="75" s="1"/>
  <c r="B366" i="75" s="1"/>
  <c r="B367" i="75" s="1"/>
  <c r="B368" i="75" s="1"/>
  <c r="B369" i="75" s="1"/>
  <c r="B370" i="75" s="1"/>
  <c r="B371" i="75" s="1"/>
  <c r="B372" i="75" s="1"/>
  <c r="B373" i="75" s="1"/>
  <c r="B374" i="75" s="1"/>
  <c r="B375" i="75" s="1"/>
  <c r="B376" i="75" s="1"/>
  <c r="B377" i="75" s="1"/>
  <c r="B378" i="75" s="1"/>
  <c r="B379" i="75" s="1"/>
  <c r="B380" i="75" s="1"/>
  <c r="B381" i="75" s="1"/>
  <c r="B382" i="75" s="1"/>
  <c r="B383" i="75" s="1"/>
  <c r="B384" i="75" s="1"/>
  <c r="B385" i="75" s="1"/>
  <c r="B386" i="75" s="1"/>
  <c r="B387" i="75" s="1"/>
  <c r="B388" i="75" s="1"/>
  <c r="B389" i="75" s="1"/>
  <c r="B390" i="75" s="1"/>
  <c r="B391" i="75" s="1"/>
  <c r="B392" i="75" s="1"/>
  <c r="B393" i="75" s="1"/>
  <c r="B394" i="75" s="1"/>
  <c r="B395" i="75" s="1"/>
  <c r="EZ334" i="75"/>
  <c r="EZ335" i="75" s="1"/>
  <c r="EZ336" i="75" s="1"/>
  <c r="EZ337" i="75" s="1"/>
  <c r="EZ338" i="75" s="1"/>
  <c r="EZ339" i="75" s="1"/>
  <c r="EZ340" i="75" s="1"/>
  <c r="FG333" i="75"/>
  <c r="FG334" i="75" s="1"/>
  <c r="FG335" i="75" s="1"/>
  <c r="FG336" i="75" s="1"/>
  <c r="FG337" i="75" s="1"/>
  <c r="FG338" i="75" s="1"/>
  <c r="FG339" i="75" s="1"/>
  <c r="FG340" i="75" s="1"/>
  <c r="FG341" i="75" s="1"/>
  <c r="FG342" i="75" s="1"/>
  <c r="FG343" i="75" s="1"/>
  <c r="FG344" i="75" s="1"/>
  <c r="FG345" i="75" s="1"/>
  <c r="FG346" i="75" s="1"/>
  <c r="FG347" i="75" s="1"/>
  <c r="FG348" i="75" s="1"/>
  <c r="FG349" i="75" s="1"/>
  <c r="FG350" i="75" s="1"/>
  <c r="FG351" i="75" s="1"/>
  <c r="FG352" i="75" s="1"/>
  <c r="FG353" i="75" s="1"/>
  <c r="FG354" i="75" s="1"/>
  <c r="FG355" i="75" s="1"/>
  <c r="FG356" i="75" s="1"/>
  <c r="FG357" i="75" s="1"/>
  <c r="FG358" i="75" s="1"/>
  <c r="FG359" i="75" s="1"/>
  <c r="FG360" i="75" s="1"/>
  <c r="FG361" i="75" s="1"/>
  <c r="FG362" i="75" s="1"/>
  <c r="DX331" i="75"/>
  <c r="DW331" i="75"/>
  <c r="DV331" i="75"/>
  <c r="DU331" i="75"/>
  <c r="DN331" i="75"/>
  <c r="DM331" i="75"/>
  <c r="DL331" i="75"/>
  <c r="DK331" i="75"/>
  <c r="DH331" i="75"/>
  <c r="DG331" i="75"/>
  <c r="DF331" i="75"/>
  <c r="DE331" i="75"/>
  <c r="DC331" i="75"/>
  <c r="DB331" i="75"/>
  <c r="DA331" i="75"/>
  <c r="CZ331" i="75"/>
  <c r="CW331" i="75"/>
  <c r="CV331" i="75"/>
  <c r="CU331" i="75"/>
  <c r="CT331" i="75"/>
  <c r="CQ331" i="75"/>
  <c r="CP331" i="75"/>
  <c r="CO331" i="75"/>
  <c r="CN331" i="75"/>
  <c r="CL331" i="75"/>
  <c r="CK331" i="75"/>
  <c r="CJ331" i="75"/>
  <c r="CI331" i="75"/>
  <c r="M331" i="75"/>
  <c r="AH331" i="75" s="1"/>
  <c r="L331" i="75"/>
  <c r="AG331" i="75" s="1"/>
  <c r="K331" i="75"/>
  <c r="AF331" i="75" s="1"/>
  <c r="J331" i="75"/>
  <c r="AE331" i="75" s="1"/>
  <c r="AH324" i="75"/>
  <c r="DX315" i="75"/>
  <c r="DS315" i="75"/>
  <c r="DC315" i="75"/>
  <c r="DX314" i="75"/>
  <c r="DS314" i="75"/>
  <c r="DC314" i="75"/>
  <c r="DW315" i="75"/>
  <c r="DU315" i="75"/>
  <c r="DX313" i="75"/>
  <c r="DS313" i="75"/>
  <c r="DC313" i="75"/>
  <c r="DX312" i="75"/>
  <c r="DS312" i="75"/>
  <c r="DC312" i="75"/>
  <c r="DW312" i="75"/>
  <c r="DU312" i="75"/>
  <c r="DX311" i="75"/>
  <c r="DS311" i="75"/>
  <c r="DC311" i="75"/>
  <c r="DW311" i="75"/>
  <c r="DU311" i="75"/>
  <c r="DX310" i="75"/>
  <c r="DS310" i="75"/>
  <c r="DC310" i="75"/>
  <c r="DW310" i="75"/>
  <c r="DU310" i="75"/>
  <c r="DX309" i="75"/>
  <c r="DS309" i="75"/>
  <c r="DC309" i="75"/>
  <c r="DW309" i="75"/>
  <c r="DU309" i="75"/>
  <c r="DX308" i="75"/>
  <c r="DS308" i="75"/>
  <c r="DC308" i="75"/>
  <c r="DW308" i="75"/>
  <c r="DU308" i="75"/>
  <c r="DX307" i="75"/>
  <c r="DS307" i="75"/>
  <c r="DC307" i="75"/>
  <c r="DW307" i="75"/>
  <c r="DU307" i="75"/>
  <c r="DX306" i="75"/>
  <c r="DS306" i="75"/>
  <c r="DC306" i="75"/>
  <c r="DW306" i="75"/>
  <c r="DU306" i="75"/>
  <c r="DX305" i="75"/>
  <c r="DS305" i="75"/>
  <c r="DC305" i="75"/>
  <c r="DW305" i="75"/>
  <c r="DU305" i="75"/>
  <c r="DX304" i="75"/>
  <c r="DS304" i="75"/>
  <c r="DC304" i="75"/>
  <c r="DW304" i="75"/>
  <c r="DU304" i="75"/>
  <c r="DX303" i="75"/>
  <c r="DS303" i="75"/>
  <c r="DC303" i="75"/>
  <c r="DW303" i="75"/>
  <c r="DU303" i="75"/>
  <c r="DX302" i="75"/>
  <c r="DS302" i="75"/>
  <c r="DC302" i="75"/>
  <c r="DW302" i="75"/>
  <c r="DU302" i="75"/>
  <c r="DX301" i="75"/>
  <c r="DS301" i="75"/>
  <c r="DC301" i="75"/>
  <c r="DW301" i="75"/>
  <c r="DU301" i="75"/>
  <c r="DX300" i="75"/>
  <c r="DS300" i="75"/>
  <c r="DC300" i="75"/>
  <c r="DW300" i="75"/>
  <c r="DU300" i="75"/>
  <c r="DX299" i="75"/>
  <c r="DS299" i="75"/>
  <c r="DC299" i="75"/>
  <c r="DW299" i="75"/>
  <c r="DU299" i="75"/>
  <c r="DX298" i="75"/>
  <c r="DS298" i="75"/>
  <c r="DC298" i="75"/>
  <c r="DW298" i="75"/>
  <c r="DU298" i="75"/>
  <c r="DX297" i="75"/>
  <c r="DS297" i="75"/>
  <c r="DC297" i="75"/>
  <c r="DW297" i="75"/>
  <c r="DU297" i="75"/>
  <c r="DX296" i="75"/>
  <c r="DS296" i="75"/>
  <c r="DC296" i="75"/>
  <c r="DW296" i="75"/>
  <c r="DU296" i="75"/>
  <c r="DX295" i="75"/>
  <c r="DS295" i="75"/>
  <c r="DC295" i="75"/>
  <c r="DW295" i="75"/>
  <c r="DU295" i="75"/>
  <c r="DX294" i="75"/>
  <c r="DS294" i="75"/>
  <c r="DC294" i="75"/>
  <c r="DW294" i="75"/>
  <c r="DU294" i="75"/>
  <c r="DX293" i="75"/>
  <c r="DS293" i="75"/>
  <c r="DC293" i="75"/>
  <c r="DW293" i="75"/>
  <c r="DU293" i="75"/>
  <c r="DX292" i="75"/>
  <c r="DS292" i="75"/>
  <c r="DC292" i="75"/>
  <c r="DW292" i="75"/>
  <c r="DU292" i="75"/>
  <c r="DX291" i="75"/>
  <c r="DS291" i="75"/>
  <c r="DC291" i="75"/>
  <c r="DW291" i="75"/>
  <c r="DU291" i="75"/>
  <c r="DX290" i="75"/>
  <c r="DS290" i="75"/>
  <c r="DC290" i="75"/>
  <c r="DW290" i="75"/>
  <c r="DU290" i="75"/>
  <c r="DX289" i="75"/>
  <c r="DS289" i="75"/>
  <c r="DC289" i="75"/>
  <c r="DW289" i="75"/>
  <c r="DU289" i="75"/>
  <c r="DX288" i="75"/>
  <c r="DS288" i="75"/>
  <c r="DC288" i="75"/>
  <c r="DW288" i="75"/>
  <c r="DX287" i="75"/>
  <c r="DS287" i="75"/>
  <c r="DC287" i="75"/>
  <c r="DX286" i="75"/>
  <c r="DS286" i="75"/>
  <c r="DC286" i="75"/>
  <c r="DW286" i="75"/>
  <c r="DU286" i="75"/>
  <c r="DX285" i="75"/>
  <c r="DS285" i="75"/>
  <c r="DC285" i="75"/>
  <c r="DW285" i="75"/>
  <c r="DU285" i="75"/>
  <c r="DX284" i="75"/>
  <c r="DS284" i="75"/>
  <c r="DC284" i="75"/>
  <c r="DW284" i="75"/>
  <c r="DU284" i="75"/>
  <c r="DX283" i="75"/>
  <c r="DS283" i="75"/>
  <c r="DC283" i="75"/>
  <c r="DW283" i="75"/>
  <c r="DU283" i="75"/>
  <c r="DX282" i="75"/>
  <c r="DS282" i="75"/>
  <c r="DC282" i="75"/>
  <c r="DW282" i="75"/>
  <c r="DU282" i="75"/>
  <c r="DX281" i="75"/>
  <c r="DS281" i="75"/>
  <c r="DC281" i="75"/>
  <c r="DW281" i="75"/>
  <c r="DU281" i="75"/>
  <c r="DX280" i="75"/>
  <c r="DS280" i="75"/>
  <c r="DC280" i="75"/>
  <c r="DW280" i="75"/>
  <c r="DU280" i="75"/>
  <c r="DX279" i="75"/>
  <c r="DS279" i="75"/>
  <c r="DC279" i="75"/>
  <c r="DW279" i="75"/>
  <c r="DU279" i="75"/>
  <c r="DX278" i="75"/>
  <c r="DS278" i="75"/>
  <c r="DC278" i="75"/>
  <c r="DW278" i="75"/>
  <c r="DU278" i="75"/>
  <c r="DX277" i="75"/>
  <c r="DS277" i="75"/>
  <c r="DC277" i="75"/>
  <c r="DW277" i="75"/>
  <c r="DU277" i="75"/>
  <c r="DX276" i="75"/>
  <c r="DS276" i="75"/>
  <c r="DC276" i="75"/>
  <c r="EW275" i="75"/>
  <c r="EV275" i="75"/>
  <c r="EW274" i="75"/>
  <c r="EV274" i="75"/>
  <c r="EW273" i="75"/>
  <c r="EV273" i="75"/>
  <c r="EW272" i="75"/>
  <c r="EV272" i="75"/>
  <c r="EW271" i="75"/>
  <c r="EV271" i="75"/>
  <c r="EW270" i="75"/>
  <c r="EV270" i="75"/>
  <c r="EW269" i="75"/>
  <c r="EV269" i="75"/>
  <c r="EW268" i="75"/>
  <c r="EV268" i="75"/>
  <c r="EW267" i="75"/>
  <c r="EV267" i="75"/>
  <c r="EW266" i="75"/>
  <c r="EV266" i="75"/>
  <c r="EW265" i="75"/>
  <c r="EV265" i="75"/>
  <c r="EW264" i="75"/>
  <c r="EV264" i="75"/>
  <c r="EW263" i="75"/>
  <c r="EV263" i="75"/>
  <c r="EW262" i="75"/>
  <c r="EV262" i="75"/>
  <c r="EW261" i="75"/>
  <c r="EV261" i="75"/>
  <c r="EW260" i="75"/>
  <c r="EV260" i="75"/>
  <c r="EW259" i="75"/>
  <c r="EV259" i="75"/>
  <c r="EW258" i="75"/>
  <c r="EV258" i="75"/>
  <c r="EW257" i="75"/>
  <c r="EV257" i="75"/>
  <c r="EW256" i="75"/>
  <c r="EV256" i="75"/>
  <c r="EW255" i="75"/>
  <c r="EV255" i="75"/>
  <c r="B255" i="75"/>
  <c r="B256" i="75" s="1"/>
  <c r="B257" i="75" s="1"/>
  <c r="B258" i="75" s="1"/>
  <c r="B259" i="75" s="1"/>
  <c r="B260" i="75" s="1"/>
  <c r="B261" i="75" s="1"/>
  <c r="B262" i="75" s="1"/>
  <c r="B263" i="75" s="1"/>
  <c r="B264" i="75" s="1"/>
  <c r="B265" i="75" s="1"/>
  <c r="B266" i="75" s="1"/>
  <c r="B267" i="75" s="1"/>
  <c r="B268" i="75" s="1"/>
  <c r="B269" i="75" s="1"/>
  <c r="B270" i="75" s="1"/>
  <c r="B271" i="75" s="1"/>
  <c r="B272" i="75" s="1"/>
  <c r="B273" i="75" s="1"/>
  <c r="B274" i="75" s="1"/>
  <c r="B275" i="75" s="1"/>
  <c r="B276" i="75" s="1"/>
  <c r="B277" i="75" s="1"/>
  <c r="B278" i="75" s="1"/>
  <c r="B279" i="75" s="1"/>
  <c r="B280" i="75" s="1"/>
  <c r="B281" i="75" s="1"/>
  <c r="B282" i="75" s="1"/>
  <c r="B283" i="75" s="1"/>
  <c r="B284" i="75" s="1"/>
  <c r="EW254" i="75"/>
  <c r="EV254" i="75"/>
  <c r="EW253" i="75"/>
  <c r="EV253" i="75"/>
  <c r="ER253" i="75"/>
  <c r="ER254" i="75" s="1"/>
  <c r="ER255" i="75" s="1"/>
  <c r="ER256" i="75" s="1"/>
  <c r="ER257" i="75" s="1"/>
  <c r="ER258" i="75" s="1"/>
  <c r="ER259" i="75" s="1"/>
  <c r="ER260" i="75" s="1"/>
  <c r="ER261" i="75" s="1"/>
  <c r="ER262" i="75" s="1"/>
  <c r="ER263" i="75" s="1"/>
  <c r="ER264" i="75" s="1"/>
  <c r="ER265" i="75" s="1"/>
  <c r="ER266" i="75" s="1"/>
  <c r="ER267" i="75" s="1"/>
  <c r="ER268" i="75" s="1"/>
  <c r="ER269" i="75" s="1"/>
  <c r="ER270" i="75" s="1"/>
  <c r="ER271" i="75" s="1"/>
  <c r="ER272" i="75" s="1"/>
  <c r="ER273" i="75" s="1"/>
  <c r="ER274" i="75" s="1"/>
  <c r="ER275" i="75" s="1"/>
  <c r="EW252" i="75"/>
  <c r="EV252" i="75"/>
  <c r="BQ251" i="75"/>
  <c r="BP251" i="75"/>
  <c r="BO251" i="75"/>
  <c r="BN251" i="75"/>
  <c r="BL251" i="75"/>
  <c r="BK251" i="75"/>
  <c r="BJ251" i="75"/>
  <c r="BI251" i="75"/>
  <c r="BG251" i="75"/>
  <c r="BF251" i="75"/>
  <c r="BE251" i="75"/>
  <c r="BD251" i="75"/>
  <c r="AN251" i="75"/>
  <c r="AS251" i="75"/>
  <c r="AL251" i="75"/>
  <c r="AQ251" i="75"/>
  <c r="U251" i="75"/>
  <c r="T251" i="75"/>
  <c r="S251" i="75"/>
  <c r="R251" i="75"/>
  <c r="W249" i="75"/>
  <c r="AH243" i="75"/>
  <c r="DS234" i="75"/>
  <c r="DC234" i="75"/>
  <c r="DX234" i="75"/>
  <c r="DW234" i="75"/>
  <c r="DV234" i="75"/>
  <c r="DU234" i="75"/>
  <c r="DS233" i="75"/>
  <c r="DC233" i="75"/>
  <c r="DX233" i="75"/>
  <c r="DW233" i="75"/>
  <c r="DV233" i="75"/>
  <c r="DU233" i="75"/>
  <c r="DS232" i="75"/>
  <c r="DC232" i="75"/>
  <c r="DX232" i="75"/>
  <c r="DW232" i="75"/>
  <c r="DV232" i="75"/>
  <c r="DU232" i="75"/>
  <c r="DS231" i="75"/>
  <c r="DC231" i="75"/>
  <c r="DX231" i="75"/>
  <c r="DW231" i="75"/>
  <c r="DV231" i="75"/>
  <c r="DU231" i="75"/>
  <c r="DS230" i="75"/>
  <c r="DC230" i="75"/>
  <c r="DX230" i="75"/>
  <c r="DW230" i="75"/>
  <c r="DV230" i="75"/>
  <c r="DU230" i="75"/>
  <c r="DS229" i="75"/>
  <c r="DC229" i="75"/>
  <c r="DX229" i="75"/>
  <c r="DW229" i="75"/>
  <c r="DV229" i="75"/>
  <c r="DU229" i="75"/>
  <c r="DS228" i="75"/>
  <c r="DC228" i="75"/>
  <c r="DX228" i="75"/>
  <c r="DW228" i="75"/>
  <c r="DV228" i="75"/>
  <c r="DU228" i="75"/>
  <c r="DS227" i="75"/>
  <c r="DC227" i="75"/>
  <c r="DX227" i="75"/>
  <c r="DW227" i="75"/>
  <c r="DV227" i="75"/>
  <c r="DU227" i="75"/>
  <c r="DS226" i="75"/>
  <c r="DC226" i="75"/>
  <c r="DX226" i="75"/>
  <c r="DW226" i="75"/>
  <c r="DV226" i="75"/>
  <c r="DU226" i="75"/>
  <c r="DS225" i="75"/>
  <c r="DC225" i="75"/>
  <c r="DX225" i="75"/>
  <c r="DW225" i="75"/>
  <c r="DV225" i="75"/>
  <c r="DU225" i="75"/>
  <c r="DS224" i="75"/>
  <c r="DC224" i="75"/>
  <c r="DX224" i="75"/>
  <c r="DW224" i="75"/>
  <c r="DV224" i="75"/>
  <c r="DU224" i="75"/>
  <c r="DS223" i="75"/>
  <c r="DC223" i="75"/>
  <c r="DX223" i="75"/>
  <c r="DW223" i="75"/>
  <c r="DV223" i="75"/>
  <c r="DU223" i="75"/>
  <c r="DS222" i="75"/>
  <c r="DC222" i="75"/>
  <c r="DS221" i="75"/>
  <c r="DC221" i="75"/>
  <c r="DX221" i="75"/>
  <c r="DW221" i="75"/>
  <c r="DV221" i="75"/>
  <c r="DU221" i="75"/>
  <c r="DS220" i="75"/>
  <c r="DC220" i="75"/>
  <c r="DX220" i="75"/>
  <c r="DW220" i="75"/>
  <c r="DV220" i="75"/>
  <c r="DU220" i="75"/>
  <c r="DS219" i="75"/>
  <c r="DC219" i="75"/>
  <c r="DX219" i="75"/>
  <c r="DW219" i="75"/>
  <c r="DV219" i="75"/>
  <c r="DU219" i="75"/>
  <c r="DS218" i="75"/>
  <c r="DC218" i="75"/>
  <c r="DX218" i="75"/>
  <c r="DW218" i="75"/>
  <c r="DV218" i="75"/>
  <c r="DU218" i="75"/>
  <c r="DS217" i="75"/>
  <c r="DC217" i="75"/>
  <c r="DX217" i="75"/>
  <c r="DW217" i="75"/>
  <c r="DV217" i="75"/>
  <c r="DU217" i="75"/>
  <c r="DS216" i="75"/>
  <c r="DC216" i="75"/>
  <c r="DX216" i="75"/>
  <c r="DW216" i="75"/>
  <c r="DV216" i="75"/>
  <c r="DU216" i="75"/>
  <c r="DS215" i="75"/>
  <c r="DC215" i="75"/>
  <c r="DX215" i="75"/>
  <c r="DW215" i="75"/>
  <c r="DV215" i="75"/>
  <c r="DU215" i="75"/>
  <c r="DS214" i="75"/>
  <c r="DC214" i="75"/>
  <c r="DX214" i="75"/>
  <c r="DW214" i="75"/>
  <c r="DV214" i="75"/>
  <c r="DU214" i="75"/>
  <c r="DS213" i="75"/>
  <c r="DC213" i="75"/>
  <c r="DX213" i="75"/>
  <c r="DW213" i="75"/>
  <c r="DV213" i="75"/>
  <c r="DU213" i="75"/>
  <c r="DS212" i="75"/>
  <c r="DC212" i="75"/>
  <c r="DX212" i="75"/>
  <c r="DW212" i="75"/>
  <c r="DV212" i="75"/>
  <c r="DU212" i="75"/>
  <c r="DS211" i="75"/>
  <c r="DC211" i="75"/>
  <c r="DX211" i="75"/>
  <c r="DW211" i="75"/>
  <c r="DV211" i="75"/>
  <c r="DU211" i="75"/>
  <c r="DS210" i="75"/>
  <c r="DC210" i="75"/>
  <c r="DX210" i="75"/>
  <c r="DW210" i="75"/>
  <c r="DV210" i="75"/>
  <c r="DU210" i="75"/>
  <c r="DS209" i="75"/>
  <c r="DC209" i="75"/>
  <c r="DX209" i="75"/>
  <c r="DW209" i="75"/>
  <c r="DV209" i="75"/>
  <c r="DU209" i="75"/>
  <c r="DS208" i="75"/>
  <c r="DC208" i="75"/>
  <c r="DX208" i="75"/>
  <c r="DW208" i="75"/>
  <c r="DV208" i="75"/>
  <c r="DU208" i="75"/>
  <c r="DS207" i="75"/>
  <c r="DC207" i="75"/>
  <c r="DX207" i="75"/>
  <c r="DW207" i="75"/>
  <c r="DV207" i="75"/>
  <c r="DU207" i="75"/>
  <c r="DS206" i="75"/>
  <c r="DC206" i="75"/>
  <c r="DX206" i="75"/>
  <c r="DW206" i="75"/>
  <c r="DV206" i="75"/>
  <c r="DU206" i="75"/>
  <c r="DS205" i="75"/>
  <c r="DC205" i="75"/>
  <c r="DX205" i="75"/>
  <c r="DW205" i="75"/>
  <c r="DV205" i="75"/>
  <c r="DU205" i="75"/>
  <c r="DS204" i="75"/>
  <c r="DC204" i="75"/>
  <c r="DX204" i="75"/>
  <c r="DW204" i="75"/>
  <c r="DV204" i="75"/>
  <c r="DU204" i="75"/>
  <c r="DS203" i="75"/>
  <c r="DC203" i="75"/>
  <c r="DX203" i="75"/>
  <c r="DW203" i="75"/>
  <c r="DV203" i="75"/>
  <c r="DU203" i="75"/>
  <c r="DS202" i="75"/>
  <c r="DC202" i="75"/>
  <c r="DX202" i="75"/>
  <c r="DW202" i="75"/>
  <c r="DV202" i="75"/>
  <c r="DU202" i="75"/>
  <c r="EW201" i="75"/>
  <c r="EV201" i="75"/>
  <c r="DS201" i="75"/>
  <c r="DC201" i="75"/>
  <c r="DX201" i="75"/>
  <c r="DW201" i="75"/>
  <c r="DV201" i="75"/>
  <c r="DU201" i="75"/>
  <c r="EW200" i="75"/>
  <c r="EV200" i="75"/>
  <c r="DS200" i="75"/>
  <c r="DC200" i="75"/>
  <c r="DX200" i="75"/>
  <c r="DW200" i="75"/>
  <c r="DV200" i="75"/>
  <c r="DU200" i="75"/>
  <c r="EW199" i="75"/>
  <c r="EV199" i="75"/>
  <c r="DS199" i="75"/>
  <c r="DC199" i="75"/>
  <c r="DX199" i="75"/>
  <c r="DW199" i="75"/>
  <c r="DV199" i="75"/>
  <c r="DU199" i="75"/>
  <c r="EW198" i="75"/>
  <c r="EV198" i="75"/>
  <c r="DS198" i="75"/>
  <c r="DC198" i="75"/>
  <c r="DX198" i="75"/>
  <c r="DW198" i="75"/>
  <c r="DV198" i="75"/>
  <c r="DU198" i="75"/>
  <c r="EW197" i="75"/>
  <c r="EV197" i="75"/>
  <c r="DS197" i="75"/>
  <c r="DC197" i="75"/>
  <c r="DX197" i="75"/>
  <c r="DW197" i="75"/>
  <c r="DV197" i="75"/>
  <c r="DU197" i="75"/>
  <c r="EW196" i="75"/>
  <c r="EV196" i="75"/>
  <c r="DS196" i="75"/>
  <c r="DC196" i="75"/>
  <c r="DX196" i="75"/>
  <c r="DW196" i="75"/>
  <c r="DV196" i="75"/>
  <c r="DU196" i="75"/>
  <c r="EW195" i="75"/>
  <c r="EV195" i="75"/>
  <c r="DS195" i="75"/>
  <c r="DC195" i="75"/>
  <c r="DX195" i="75"/>
  <c r="EW194" i="75"/>
  <c r="EV194" i="75"/>
  <c r="EW193" i="75"/>
  <c r="EV193" i="75"/>
  <c r="EJ193" i="75"/>
  <c r="EF193" i="75"/>
  <c r="EB193" i="75"/>
  <c r="CL193" i="75"/>
  <c r="CK193" i="75"/>
  <c r="CJ193" i="75"/>
  <c r="CI193" i="75"/>
  <c r="EW192" i="75"/>
  <c r="EV192" i="75"/>
  <c r="EJ192" i="75"/>
  <c r="EF192" i="75"/>
  <c r="EB192" i="75"/>
  <c r="EW191" i="75"/>
  <c r="EV191" i="75"/>
  <c r="EJ191" i="75"/>
  <c r="EF191" i="75"/>
  <c r="EB191" i="75"/>
  <c r="EW190" i="75"/>
  <c r="EV190" i="75"/>
  <c r="EJ190" i="75"/>
  <c r="EF190" i="75"/>
  <c r="EB190" i="75"/>
  <c r="EW189" i="75"/>
  <c r="EV189" i="75"/>
  <c r="EJ189" i="75"/>
  <c r="EF189" i="75"/>
  <c r="EB189" i="75"/>
  <c r="EW188" i="75"/>
  <c r="EV188" i="75"/>
  <c r="EJ188" i="75"/>
  <c r="EF188" i="75"/>
  <c r="EB188" i="75"/>
  <c r="EW187" i="75"/>
  <c r="EV187" i="75"/>
  <c r="EJ187" i="75"/>
  <c r="EF187" i="75"/>
  <c r="EB187" i="75"/>
  <c r="EW186" i="75"/>
  <c r="EV186" i="75"/>
  <c r="EJ186" i="75"/>
  <c r="EF186" i="75"/>
  <c r="EB186" i="75"/>
  <c r="EW185" i="75"/>
  <c r="EV185" i="75"/>
  <c r="EJ185" i="75"/>
  <c r="EF185" i="75"/>
  <c r="EB185" i="75"/>
  <c r="EW184" i="75"/>
  <c r="EV184" i="75"/>
  <c r="EJ184" i="75"/>
  <c r="EF184" i="75"/>
  <c r="EB184" i="75"/>
  <c r="EW183" i="75"/>
  <c r="EV183" i="75"/>
  <c r="EJ183" i="75"/>
  <c r="EF183" i="75"/>
  <c r="EB183" i="75"/>
  <c r="EW182" i="75"/>
  <c r="EV182" i="75"/>
  <c r="EJ182" i="75"/>
  <c r="EF182" i="75"/>
  <c r="EB182" i="75"/>
  <c r="EW181" i="75"/>
  <c r="EV181" i="75"/>
  <c r="EJ181" i="75"/>
  <c r="EF181" i="75"/>
  <c r="EB181" i="75"/>
  <c r="EW180" i="75"/>
  <c r="EV180" i="75"/>
  <c r="EJ180" i="75"/>
  <c r="EF180" i="75"/>
  <c r="EB180" i="75"/>
  <c r="EW179" i="75"/>
  <c r="EV179" i="75"/>
  <c r="EJ179" i="75"/>
  <c r="EF179" i="75"/>
  <c r="EB179" i="75"/>
  <c r="EW178" i="75"/>
  <c r="EV178" i="75"/>
  <c r="EJ178" i="75"/>
  <c r="EF178" i="75"/>
  <c r="EB178" i="75"/>
  <c r="EW177" i="75"/>
  <c r="EV177" i="75"/>
  <c r="EJ177" i="75"/>
  <c r="EF177" i="75"/>
  <c r="EB177" i="75"/>
  <c r="EW176" i="75"/>
  <c r="EV176" i="75"/>
  <c r="EJ176" i="75"/>
  <c r="EF176" i="75"/>
  <c r="EB176" i="75"/>
  <c r="EW175" i="75"/>
  <c r="EV175" i="75"/>
  <c r="EJ175" i="75"/>
  <c r="EF175" i="75"/>
  <c r="EB175" i="75"/>
  <c r="EW174" i="75"/>
  <c r="EV174" i="75"/>
  <c r="EJ174" i="75"/>
  <c r="EK174" i="75" s="1"/>
  <c r="EF174" i="75"/>
  <c r="EG174" i="75" s="1"/>
  <c r="EB174" i="75"/>
  <c r="EC174" i="75" s="1"/>
  <c r="B174" i="75"/>
  <c r="B175" i="75" s="1"/>
  <c r="B176" i="75" s="1"/>
  <c r="B177" i="75" s="1"/>
  <c r="B178" i="75" s="1"/>
  <c r="B179" i="75" s="1"/>
  <c r="B180" i="75" s="1"/>
  <c r="B181" i="75" s="1"/>
  <c r="B182" i="75" s="1"/>
  <c r="B183" i="75" s="1"/>
  <c r="B184" i="75" s="1"/>
  <c r="B185" i="75" s="1"/>
  <c r="B186" i="75" s="1"/>
  <c r="B187" i="75" s="1"/>
  <c r="B188" i="75" s="1"/>
  <c r="B189" i="75" s="1"/>
  <c r="B190" i="75" s="1"/>
  <c r="B191" i="75" s="1"/>
  <c r="B192" i="75" s="1"/>
  <c r="B193" i="75" s="1"/>
  <c r="B194" i="75" s="1"/>
  <c r="B195" i="75" s="1"/>
  <c r="B196" i="75" s="1"/>
  <c r="B197" i="75" s="1"/>
  <c r="B198" i="75" s="1"/>
  <c r="B199" i="75" s="1"/>
  <c r="B200" i="75" s="1"/>
  <c r="B201" i="75" s="1"/>
  <c r="B202" i="75" s="1"/>
  <c r="B203" i="75" s="1"/>
  <c r="B204" i="75" s="1"/>
  <c r="B205" i="75" s="1"/>
  <c r="B206" i="75" s="1"/>
  <c r="B207" i="75" s="1"/>
  <c r="B208" i="75" s="1"/>
  <c r="B209" i="75" s="1"/>
  <c r="B210" i="75" s="1"/>
  <c r="B211" i="75" s="1"/>
  <c r="B212" i="75" s="1"/>
  <c r="B213" i="75" s="1"/>
  <c r="B214" i="75" s="1"/>
  <c r="B215" i="75" s="1"/>
  <c r="B216" i="75" s="1"/>
  <c r="B217" i="75" s="1"/>
  <c r="B218" i="75" s="1"/>
  <c r="B219" i="75" s="1"/>
  <c r="B220" i="75" s="1"/>
  <c r="B221" i="75" s="1"/>
  <c r="B222" i="75" s="1"/>
  <c r="B223" i="75" s="1"/>
  <c r="B224" i="75" s="1"/>
  <c r="B225" i="75" s="1"/>
  <c r="B226" i="75" s="1"/>
  <c r="B227" i="75" s="1"/>
  <c r="B228" i="75" s="1"/>
  <c r="B229" i="75" s="1"/>
  <c r="B230" i="75" s="1"/>
  <c r="B231" i="75" s="1"/>
  <c r="B232" i="75" s="1"/>
  <c r="B233" i="75" s="1"/>
  <c r="B234" i="75" s="1"/>
  <c r="B235" i="75" s="1"/>
  <c r="B236" i="75" s="1"/>
  <c r="B237" i="75" s="1"/>
  <c r="B238" i="75" s="1"/>
  <c r="B239" i="75" s="1"/>
  <c r="B240" i="75" s="1"/>
  <c r="B241" i="75" s="1"/>
  <c r="EW173" i="75"/>
  <c r="EV173" i="75"/>
  <c r="EW172" i="75"/>
  <c r="EV172" i="75"/>
  <c r="ER172" i="75"/>
  <c r="ER173" i="75" s="1"/>
  <c r="ER174" i="75" s="1"/>
  <c r="ER175" i="75" s="1"/>
  <c r="ER176" i="75" s="1"/>
  <c r="ER177" i="75" s="1"/>
  <c r="ER178" i="75" s="1"/>
  <c r="ER179" i="75" s="1"/>
  <c r="ER180" i="75" s="1"/>
  <c r="ER181" i="75" s="1"/>
  <c r="ER182" i="75" s="1"/>
  <c r="ER183" i="75" s="1"/>
  <c r="ER184" i="75" s="1"/>
  <c r="ER185" i="75" s="1"/>
  <c r="ER186" i="75" s="1"/>
  <c r="ER187" i="75" s="1"/>
  <c r="ER188" i="75" s="1"/>
  <c r="ER189" i="75" s="1"/>
  <c r="ER190" i="75" s="1"/>
  <c r="ER191" i="75" s="1"/>
  <c r="ER192" i="75" s="1"/>
  <c r="ER193" i="75" s="1"/>
  <c r="ER194" i="75" s="1"/>
  <c r="ER195" i="75" s="1"/>
  <c r="ER196" i="75" s="1"/>
  <c r="ER197" i="75" s="1"/>
  <c r="ER198" i="75" s="1"/>
  <c r="ER199" i="75" s="1"/>
  <c r="ER200" i="75" s="1"/>
  <c r="ER201" i="75" s="1"/>
  <c r="EW171" i="75"/>
  <c r="EV171" i="75"/>
  <c r="AU170" i="75"/>
  <c r="AO170" i="75"/>
  <c r="BA170" i="75" s="1"/>
  <c r="J168" i="75"/>
  <c r="DS155" i="75"/>
  <c r="DC155" i="75"/>
  <c r="DX155" i="75"/>
  <c r="DW155" i="75"/>
  <c r="DV155" i="75"/>
  <c r="DU155" i="75"/>
  <c r="DS154" i="75"/>
  <c r="DC154" i="75"/>
  <c r="DX154" i="75"/>
  <c r="DW154" i="75"/>
  <c r="DV154" i="75"/>
  <c r="DU154" i="75"/>
  <c r="DS153" i="75"/>
  <c r="DC153" i="75"/>
  <c r="DX153" i="75"/>
  <c r="DW153" i="75"/>
  <c r="DV153" i="75"/>
  <c r="DU153" i="75"/>
  <c r="DS152" i="75"/>
  <c r="DC152" i="75"/>
  <c r="DX152" i="75"/>
  <c r="DW152" i="75"/>
  <c r="DV152" i="75"/>
  <c r="DU152" i="75"/>
  <c r="DS151" i="75"/>
  <c r="DC151" i="75"/>
  <c r="DX151" i="75"/>
  <c r="DW151" i="75"/>
  <c r="DV151" i="75"/>
  <c r="DU151" i="75"/>
  <c r="DS150" i="75"/>
  <c r="DC150" i="75"/>
  <c r="DX150" i="75"/>
  <c r="DW150" i="75"/>
  <c r="DV150" i="75"/>
  <c r="DU150" i="75"/>
  <c r="DS149" i="75"/>
  <c r="DC149" i="75"/>
  <c r="DX149" i="75"/>
  <c r="DW149" i="75"/>
  <c r="DV149" i="75"/>
  <c r="DU149" i="75"/>
  <c r="DS148" i="75"/>
  <c r="DC148" i="75"/>
  <c r="DX148" i="75"/>
  <c r="DW148" i="75"/>
  <c r="DV148" i="75"/>
  <c r="DU148" i="75"/>
  <c r="DS147" i="75"/>
  <c r="DC147" i="75"/>
  <c r="DX147" i="75"/>
  <c r="DW147" i="75"/>
  <c r="DV147" i="75"/>
  <c r="DU147" i="75"/>
  <c r="DS146" i="75"/>
  <c r="DC146" i="75"/>
  <c r="DX146" i="75"/>
  <c r="DW146" i="75"/>
  <c r="DV146" i="75"/>
  <c r="DU146" i="75"/>
  <c r="DS145" i="75"/>
  <c r="DC145" i="75"/>
  <c r="DX145" i="75"/>
  <c r="DW145" i="75"/>
  <c r="DV145" i="75"/>
  <c r="DU145" i="75"/>
  <c r="DS144" i="75"/>
  <c r="DC144" i="75"/>
  <c r="DX144" i="75"/>
  <c r="DW144" i="75"/>
  <c r="DV144" i="75"/>
  <c r="DU144" i="75"/>
  <c r="DS143" i="75"/>
  <c r="DC143" i="75"/>
  <c r="DX143" i="75"/>
  <c r="DW143" i="75"/>
  <c r="DV143" i="75"/>
  <c r="DU143" i="75"/>
  <c r="DS142" i="75"/>
  <c r="DC142" i="75"/>
  <c r="DX142" i="75"/>
  <c r="DW142" i="75"/>
  <c r="DV142" i="75"/>
  <c r="DU142" i="75"/>
  <c r="DS141" i="75"/>
  <c r="DC141" i="75"/>
  <c r="DW141" i="75"/>
  <c r="DU141" i="75"/>
  <c r="DS140" i="75"/>
  <c r="DC140" i="75"/>
  <c r="DX141" i="75"/>
  <c r="DW140" i="75"/>
  <c r="DV141" i="75"/>
  <c r="DU140" i="75"/>
  <c r="DS139" i="75"/>
  <c r="DC139" i="75"/>
  <c r="DX139" i="75"/>
  <c r="DW139" i="75"/>
  <c r="DV139" i="75"/>
  <c r="DU139" i="75"/>
  <c r="DS138" i="75"/>
  <c r="DC138" i="75"/>
  <c r="DW138" i="75"/>
  <c r="DU138" i="75"/>
  <c r="DS137" i="75"/>
  <c r="DC137" i="75"/>
  <c r="DX138" i="75"/>
  <c r="DW137" i="75"/>
  <c r="DV138" i="75"/>
  <c r="DU137" i="75"/>
  <c r="DS136" i="75"/>
  <c r="DC136" i="75"/>
  <c r="DX136" i="75"/>
  <c r="DW136" i="75"/>
  <c r="DV136" i="75"/>
  <c r="DU136" i="75"/>
  <c r="DS135" i="75"/>
  <c r="DC135" i="75"/>
  <c r="DX135" i="75"/>
  <c r="DW135" i="75"/>
  <c r="DV135" i="75"/>
  <c r="DU135" i="75"/>
  <c r="DS134" i="75"/>
  <c r="DC134" i="75"/>
  <c r="DX134" i="75"/>
  <c r="DW134" i="75"/>
  <c r="DV134" i="75"/>
  <c r="DU134" i="75"/>
  <c r="DS133" i="75"/>
  <c r="DC133" i="75"/>
  <c r="DX133" i="75"/>
  <c r="DW133" i="75"/>
  <c r="DV133" i="75"/>
  <c r="DU133" i="75"/>
  <c r="FC132" i="75"/>
  <c r="DS132" i="75"/>
  <c r="DC132" i="75"/>
  <c r="FC131" i="75"/>
  <c r="DS131" i="75"/>
  <c r="DC131" i="75"/>
  <c r="DX131" i="75"/>
  <c r="DW131" i="75"/>
  <c r="DV131" i="75"/>
  <c r="DU131" i="75"/>
  <c r="FC130" i="75"/>
  <c r="EW130" i="75"/>
  <c r="EV130" i="75"/>
  <c r="DS130" i="75"/>
  <c r="DC130" i="75"/>
  <c r="DX130" i="75"/>
  <c r="DW130" i="75"/>
  <c r="DV130" i="75"/>
  <c r="DU130" i="75"/>
  <c r="FC129" i="75"/>
  <c r="EW129" i="75"/>
  <c r="EV129" i="75"/>
  <c r="DS129" i="75"/>
  <c r="DC129" i="75"/>
  <c r="DX129" i="75"/>
  <c r="DW129" i="75"/>
  <c r="DV129" i="75"/>
  <c r="DU129" i="75"/>
  <c r="FC128" i="75"/>
  <c r="EW128" i="75"/>
  <c r="EV128" i="75"/>
  <c r="DS128" i="75"/>
  <c r="DC128" i="75"/>
  <c r="DX128" i="75"/>
  <c r="DW128" i="75"/>
  <c r="DV128" i="75"/>
  <c r="DU128" i="75"/>
  <c r="FC127" i="75"/>
  <c r="EW127" i="75"/>
  <c r="EV127" i="75"/>
  <c r="DS127" i="75"/>
  <c r="DC127" i="75"/>
  <c r="DX127" i="75"/>
  <c r="DW127" i="75"/>
  <c r="DV127" i="75"/>
  <c r="DU127" i="75"/>
  <c r="FC126" i="75"/>
  <c r="EW126" i="75"/>
  <c r="EV126" i="75"/>
  <c r="DS126" i="75"/>
  <c r="DC126" i="75"/>
  <c r="DX126" i="75"/>
  <c r="DW126" i="75"/>
  <c r="DV126" i="75"/>
  <c r="DU126" i="75"/>
  <c r="FC125" i="75"/>
  <c r="EW125" i="75"/>
  <c r="EV125" i="75"/>
  <c r="DS125" i="75"/>
  <c r="DC125" i="75"/>
  <c r="DX125" i="75"/>
  <c r="DW125" i="75"/>
  <c r="DV125" i="75"/>
  <c r="DU125" i="75"/>
  <c r="FC124" i="75"/>
  <c r="EW124" i="75"/>
  <c r="EV124" i="75"/>
  <c r="DS124" i="75"/>
  <c r="DC124" i="75"/>
  <c r="DX124" i="75"/>
  <c r="DW124" i="75"/>
  <c r="DV124" i="75"/>
  <c r="DU124" i="75"/>
  <c r="FC123" i="75"/>
  <c r="EW123" i="75"/>
  <c r="EV123" i="75"/>
  <c r="DS123" i="75"/>
  <c r="DC123" i="75"/>
  <c r="DX123" i="75"/>
  <c r="DW123" i="75"/>
  <c r="DV123" i="75"/>
  <c r="DU123" i="75"/>
  <c r="FC122" i="75"/>
  <c r="EW122" i="75"/>
  <c r="EV122" i="75"/>
  <c r="DS122" i="75"/>
  <c r="DC122" i="75"/>
  <c r="DX122" i="75"/>
  <c r="DW122" i="75"/>
  <c r="DV122" i="75"/>
  <c r="DU122" i="75"/>
  <c r="FC121" i="75"/>
  <c r="EW121" i="75"/>
  <c r="EV121" i="75"/>
  <c r="DS121" i="75"/>
  <c r="DC121" i="75"/>
  <c r="DX121" i="75"/>
  <c r="DW121" i="75"/>
  <c r="DV121" i="75"/>
  <c r="DU121" i="75"/>
  <c r="FC120" i="75"/>
  <c r="EW120" i="75"/>
  <c r="EV120" i="75"/>
  <c r="DS120" i="75"/>
  <c r="DC120" i="75"/>
  <c r="DX120" i="75"/>
  <c r="DW120" i="75"/>
  <c r="DV120" i="75"/>
  <c r="DU120" i="75"/>
  <c r="FC119" i="75"/>
  <c r="EW119" i="75"/>
  <c r="EV119" i="75"/>
  <c r="DS119" i="75"/>
  <c r="DC119" i="75"/>
  <c r="DX119" i="75"/>
  <c r="DW119" i="75"/>
  <c r="DV119" i="75"/>
  <c r="DU119" i="75"/>
  <c r="FC118" i="75"/>
  <c r="EW118" i="75"/>
  <c r="EV118" i="75"/>
  <c r="DS118" i="75"/>
  <c r="DC118" i="75"/>
  <c r="DX118" i="75"/>
  <c r="DW118" i="75"/>
  <c r="DV118" i="75"/>
  <c r="DU118" i="75"/>
  <c r="FC117" i="75"/>
  <c r="EW117" i="75"/>
  <c r="EV117" i="75"/>
  <c r="DS117" i="75"/>
  <c r="DC117" i="75"/>
  <c r="DX117" i="75"/>
  <c r="DW117" i="75"/>
  <c r="DV117" i="75"/>
  <c r="DU117" i="75"/>
  <c r="FC116" i="75"/>
  <c r="EW116" i="75"/>
  <c r="EV116" i="75"/>
  <c r="DS116" i="75"/>
  <c r="DC116" i="75"/>
  <c r="DX116" i="75"/>
  <c r="FC115" i="75"/>
  <c r="EW115" i="75"/>
  <c r="EV115" i="75"/>
  <c r="DS115" i="75"/>
  <c r="DX115" i="75"/>
  <c r="FC114" i="75"/>
  <c r="EW114" i="75"/>
  <c r="EV114" i="75"/>
  <c r="EJ114" i="75"/>
  <c r="EF114" i="75"/>
  <c r="EB114" i="75"/>
  <c r="FC113" i="75"/>
  <c r="EW113" i="75"/>
  <c r="EV113" i="75"/>
  <c r="EJ113" i="75"/>
  <c r="EF113" i="75"/>
  <c r="EB113" i="75"/>
  <c r="FC112" i="75"/>
  <c r="EW112" i="75"/>
  <c r="EV112" i="75"/>
  <c r="EJ112" i="75"/>
  <c r="EF112" i="75"/>
  <c r="EB112" i="75"/>
  <c r="FC111" i="75"/>
  <c r="EW111" i="75"/>
  <c r="EV111" i="75"/>
  <c r="EJ111" i="75"/>
  <c r="EF111" i="75"/>
  <c r="EB111" i="75"/>
  <c r="FC110" i="75"/>
  <c r="EW110" i="75"/>
  <c r="EV110" i="75"/>
  <c r="EJ110" i="75"/>
  <c r="EF110" i="75"/>
  <c r="EB110" i="75"/>
  <c r="FC109" i="75"/>
  <c r="EW109" i="75"/>
  <c r="EV109" i="75"/>
  <c r="EJ109" i="75"/>
  <c r="EF109" i="75"/>
  <c r="EB109" i="75"/>
  <c r="FC108" i="75"/>
  <c r="EW108" i="75"/>
  <c r="EV108" i="75"/>
  <c r="EJ108" i="75"/>
  <c r="EF108" i="75"/>
  <c r="EB108" i="75"/>
  <c r="FC107" i="75"/>
  <c r="EW107" i="75"/>
  <c r="EV107" i="75"/>
  <c r="EJ107" i="75"/>
  <c r="EF107" i="75"/>
  <c r="EB107" i="75"/>
  <c r="FC106" i="75"/>
  <c r="EW106" i="75"/>
  <c r="EV106" i="75"/>
  <c r="EJ106" i="75"/>
  <c r="EF106" i="75"/>
  <c r="EB106" i="75"/>
  <c r="FC105" i="75"/>
  <c r="EW105" i="75"/>
  <c r="EV105" i="75"/>
  <c r="EJ105" i="75"/>
  <c r="EF105" i="75"/>
  <c r="EB105" i="75"/>
  <c r="FC104" i="75"/>
  <c r="EW104" i="75"/>
  <c r="EV104" i="75"/>
  <c r="EJ104" i="75"/>
  <c r="EF104" i="75"/>
  <c r="EB104" i="75"/>
  <c r="FC103" i="75"/>
  <c r="EW103" i="75"/>
  <c r="EV103" i="75"/>
  <c r="EJ103" i="75"/>
  <c r="EF103" i="75"/>
  <c r="EB103" i="75"/>
  <c r="FC102" i="75"/>
  <c r="EW102" i="75"/>
  <c r="EV102" i="75"/>
  <c r="EJ102" i="75"/>
  <c r="EF102" i="75"/>
  <c r="EB102" i="75"/>
  <c r="FG101" i="75"/>
  <c r="FG102" i="75" s="1"/>
  <c r="FG103" i="75" s="1"/>
  <c r="FG104" i="75" s="1"/>
  <c r="FG105" i="75" s="1"/>
  <c r="FG106" i="75" s="1"/>
  <c r="FG107" i="75" s="1"/>
  <c r="FG108" i="75" s="1"/>
  <c r="FG109" i="75" s="1"/>
  <c r="FG110" i="75" s="1"/>
  <c r="FG111" i="75" s="1"/>
  <c r="FG112" i="75" s="1"/>
  <c r="FG113" i="75" s="1"/>
  <c r="FG114" i="75" s="1"/>
  <c r="FG115" i="75" s="1"/>
  <c r="FG116" i="75" s="1"/>
  <c r="FG117" i="75" s="1"/>
  <c r="FG118" i="75" s="1"/>
  <c r="FG119" i="75" s="1"/>
  <c r="FG120" i="75" s="1"/>
  <c r="FG121" i="75" s="1"/>
  <c r="FC101" i="75"/>
  <c r="EW101" i="75"/>
  <c r="EV101" i="75"/>
  <c r="ER101" i="75"/>
  <c r="ER102" i="75" s="1"/>
  <c r="ER103" i="75" s="1"/>
  <c r="ER104" i="75" s="1"/>
  <c r="ER105" i="75" s="1"/>
  <c r="ER106" i="75" s="1"/>
  <c r="ER107" i="75" s="1"/>
  <c r="ER108" i="75" s="1"/>
  <c r="ER109" i="75" s="1"/>
  <c r="ER110" i="75" s="1"/>
  <c r="ER111" i="75" s="1"/>
  <c r="ER112" i="75" s="1"/>
  <c r="ER113" i="75" s="1"/>
  <c r="ER114" i="75" s="1"/>
  <c r="ER115" i="75" s="1"/>
  <c r="ER116" i="75" s="1"/>
  <c r="ER117" i="75" s="1"/>
  <c r="ER118" i="75" s="1"/>
  <c r="ER119" i="75" s="1"/>
  <c r="ER120" i="75" s="1"/>
  <c r="ER121" i="75" s="1"/>
  <c r="ER122" i="75" s="1"/>
  <c r="ER123" i="75" s="1"/>
  <c r="ER124" i="75" s="1"/>
  <c r="ER125" i="75" s="1"/>
  <c r="ER126" i="75" s="1"/>
  <c r="ER127" i="75" s="1"/>
  <c r="ER128" i="75" s="1"/>
  <c r="ER129" i="75" s="1"/>
  <c r="EJ101" i="75"/>
  <c r="EF101" i="75"/>
  <c r="EB101" i="75"/>
  <c r="FC100" i="75"/>
  <c r="EZ100" i="75"/>
  <c r="EW100" i="75"/>
  <c r="EV100" i="75"/>
  <c r="EJ100" i="75"/>
  <c r="EF100" i="75"/>
  <c r="EB100" i="75"/>
  <c r="FC99" i="75"/>
  <c r="EW99" i="75"/>
  <c r="EV99" i="75"/>
  <c r="EJ99" i="75"/>
  <c r="EF99" i="75"/>
  <c r="EB99" i="75"/>
  <c r="FC98" i="75"/>
  <c r="EW98" i="75"/>
  <c r="EV98" i="75"/>
  <c r="EJ98" i="75"/>
  <c r="EF98" i="75"/>
  <c r="EB98" i="75"/>
  <c r="FC97" i="75"/>
  <c r="EW97" i="75"/>
  <c r="EV97" i="75"/>
  <c r="EJ97" i="75"/>
  <c r="EF97" i="75"/>
  <c r="EB97" i="75"/>
  <c r="FC96" i="75"/>
  <c r="EW96" i="75"/>
  <c r="EV96" i="75"/>
  <c r="EJ96" i="75"/>
  <c r="EF96" i="75"/>
  <c r="EB96" i="75"/>
  <c r="FC95" i="75"/>
  <c r="EW95" i="75"/>
  <c r="EV95" i="75"/>
  <c r="EJ95" i="75"/>
  <c r="EK95" i="75" s="1"/>
  <c r="EF95" i="75"/>
  <c r="EG95" i="75" s="1"/>
  <c r="EG96" i="75" s="1"/>
  <c r="EB95" i="75"/>
  <c r="EC95" i="75" s="1"/>
  <c r="B95" i="75"/>
  <c r="B96" i="75" s="1"/>
  <c r="B97" i="75" s="1"/>
  <c r="B98" i="75" s="1"/>
  <c r="B99" i="75" s="1"/>
  <c r="B100" i="75" s="1"/>
  <c r="B101" i="75" s="1"/>
  <c r="B102" i="75" s="1"/>
  <c r="B103" i="75" s="1"/>
  <c r="B104" i="75" s="1"/>
  <c r="B105" i="75" s="1"/>
  <c r="B106" i="75" s="1"/>
  <c r="B107" i="75" s="1"/>
  <c r="B108" i="75" s="1"/>
  <c r="B109" i="75" s="1"/>
  <c r="B110" i="75" s="1"/>
  <c r="B111" i="75" s="1"/>
  <c r="B112" i="75" s="1"/>
  <c r="B113" i="75" s="1"/>
  <c r="B114" i="75" s="1"/>
  <c r="B115" i="75" s="1"/>
  <c r="B116" i="75" s="1"/>
  <c r="B117" i="75" s="1"/>
  <c r="B118" i="75" s="1"/>
  <c r="B119" i="75" s="1"/>
  <c r="B120" i="75" s="1"/>
  <c r="B121" i="75" s="1"/>
  <c r="B122" i="75" s="1"/>
  <c r="B123" i="75" s="1"/>
  <c r="B124" i="75" s="1"/>
  <c r="B125" i="75" s="1"/>
  <c r="B126" i="75" s="1"/>
  <c r="B127" i="75" s="1"/>
  <c r="B128" i="75" s="1"/>
  <c r="B129" i="75" s="1"/>
  <c r="B130" i="75" s="1"/>
  <c r="B131" i="75" s="1"/>
  <c r="B132" i="75" s="1"/>
  <c r="B133" i="75" s="1"/>
  <c r="B134" i="75" s="1"/>
  <c r="B135" i="75" s="1"/>
  <c r="B136" i="75" s="1"/>
  <c r="B137" i="75" s="1"/>
  <c r="B138" i="75" s="1"/>
  <c r="B139" i="75" s="1"/>
  <c r="B140" i="75" s="1"/>
  <c r="B141" i="75" s="1"/>
  <c r="B142" i="75" s="1"/>
  <c r="B143" i="75" s="1"/>
  <c r="B144" i="75" s="1"/>
  <c r="B145" i="75" s="1"/>
  <c r="B146" i="75" s="1"/>
  <c r="B147" i="75" s="1"/>
  <c r="B148" i="75" s="1"/>
  <c r="B149" i="75" s="1"/>
  <c r="B150" i="75" s="1"/>
  <c r="B151" i="75" s="1"/>
  <c r="B152" i="75" s="1"/>
  <c r="B153" i="75" s="1"/>
  <c r="B154" i="75" s="1"/>
  <c r="B155" i="75" s="1"/>
  <c r="B156" i="75" s="1"/>
  <c r="B157" i="75" s="1"/>
  <c r="B158" i="75" s="1"/>
  <c r="B159" i="75" s="1"/>
  <c r="B160" i="75" s="1"/>
  <c r="B161" i="75" s="1"/>
  <c r="B162" i="75" s="1"/>
  <c r="FC94" i="75"/>
  <c r="EW94" i="75"/>
  <c r="EV94" i="75"/>
  <c r="FC93" i="75"/>
  <c r="EW93" i="75"/>
  <c r="EV93" i="75"/>
  <c r="ER93" i="75"/>
  <c r="ER94" i="75" s="1"/>
  <c r="FC92" i="75"/>
  <c r="EZ92" i="75"/>
  <c r="EW92" i="75"/>
  <c r="EV92" i="75"/>
  <c r="AH91" i="75"/>
  <c r="AG91" i="75"/>
  <c r="AF91" i="75"/>
  <c r="AE91" i="75"/>
  <c r="AA91" i="75"/>
  <c r="Z91" i="75"/>
  <c r="Y91" i="75"/>
  <c r="X91" i="75"/>
  <c r="U91" i="75"/>
  <c r="T91" i="75"/>
  <c r="S91" i="75"/>
  <c r="R91" i="75"/>
  <c r="DS76" i="75"/>
  <c r="DC76" i="75"/>
  <c r="DX76" i="75"/>
  <c r="DS75" i="75"/>
  <c r="DC75" i="75"/>
  <c r="DX75" i="75"/>
  <c r="DS74" i="75"/>
  <c r="DC74" i="75"/>
  <c r="DX74" i="75"/>
  <c r="DS73" i="75"/>
  <c r="DC73" i="75"/>
  <c r="DS72" i="75"/>
  <c r="DC72" i="75"/>
  <c r="DX73" i="75"/>
  <c r="DS71" i="75"/>
  <c r="DC71" i="75"/>
  <c r="DS70" i="75"/>
  <c r="DC70" i="75"/>
  <c r="DX71" i="75"/>
  <c r="DS69" i="75"/>
  <c r="DC69" i="75"/>
  <c r="DX69" i="75"/>
  <c r="DS68" i="75"/>
  <c r="DC68" i="75"/>
  <c r="DX68" i="75"/>
  <c r="DS67" i="75"/>
  <c r="DC67" i="75"/>
  <c r="DX67" i="75"/>
  <c r="DS66" i="75"/>
  <c r="DC66" i="75"/>
  <c r="DX66" i="75"/>
  <c r="DS65" i="75"/>
  <c r="DC65" i="75"/>
  <c r="DX65" i="75"/>
  <c r="DS64" i="75"/>
  <c r="DC64" i="75"/>
  <c r="DX64" i="75"/>
  <c r="DS63" i="75"/>
  <c r="DC63" i="75"/>
  <c r="DX63" i="75"/>
  <c r="DS62" i="75"/>
  <c r="DC62" i="75"/>
  <c r="DX62" i="75"/>
  <c r="DS61" i="75"/>
  <c r="DC61" i="75"/>
  <c r="DX61" i="75"/>
  <c r="DS60" i="75"/>
  <c r="DC60" i="75"/>
  <c r="DX60" i="75"/>
  <c r="DS59" i="75"/>
  <c r="DC59" i="75"/>
  <c r="DX59" i="75"/>
  <c r="DS58" i="75"/>
  <c r="DC58" i="75"/>
  <c r="DX58" i="75"/>
  <c r="DS57" i="75"/>
  <c r="DC57" i="75"/>
  <c r="DX57" i="75"/>
  <c r="DS56" i="75"/>
  <c r="DC56" i="75"/>
  <c r="DX56" i="75"/>
  <c r="FC55" i="75"/>
  <c r="DS55" i="75"/>
  <c r="DC55" i="75"/>
  <c r="DX55" i="75"/>
  <c r="FC54" i="75"/>
  <c r="DS54" i="75"/>
  <c r="DC54" i="75"/>
  <c r="DX54" i="75"/>
  <c r="FC53" i="75"/>
  <c r="DS53" i="75"/>
  <c r="DC53" i="75"/>
  <c r="DX53" i="75"/>
  <c r="FC52" i="75"/>
  <c r="DS52" i="75"/>
  <c r="DC52" i="75"/>
  <c r="DX52" i="75"/>
  <c r="FC51" i="75"/>
  <c r="DS51" i="75"/>
  <c r="DC51" i="75"/>
  <c r="DX51" i="75"/>
  <c r="FC50" i="75"/>
  <c r="DS50" i="75"/>
  <c r="DC50" i="75"/>
  <c r="DX50" i="75"/>
  <c r="FC49" i="75"/>
  <c r="DS49" i="75"/>
  <c r="DC49" i="75"/>
  <c r="DX49" i="75"/>
  <c r="FC48" i="75"/>
  <c r="DS48" i="75"/>
  <c r="DC48" i="75"/>
  <c r="FJ47" i="75"/>
  <c r="FC47" i="75"/>
  <c r="DS47" i="75"/>
  <c r="DC47" i="75"/>
  <c r="FJ46" i="75"/>
  <c r="FC46" i="75"/>
  <c r="DS46" i="75"/>
  <c r="DC46" i="75"/>
  <c r="DX46" i="75"/>
  <c r="FJ45" i="75"/>
  <c r="FC45" i="75"/>
  <c r="DS45" i="75"/>
  <c r="DC45" i="75"/>
  <c r="DX45" i="75"/>
  <c r="FJ44" i="75"/>
  <c r="FC44" i="75"/>
  <c r="DS44" i="75"/>
  <c r="DC44" i="75"/>
  <c r="FJ43" i="75"/>
  <c r="FC43" i="75"/>
  <c r="DS43" i="75"/>
  <c r="DC43" i="75"/>
  <c r="DX43" i="75"/>
  <c r="FJ42" i="75"/>
  <c r="FC42" i="75"/>
  <c r="DS42" i="75"/>
  <c r="DC42" i="75"/>
  <c r="FJ41" i="75"/>
  <c r="FC41" i="75"/>
  <c r="DS41" i="75"/>
  <c r="DC41" i="75"/>
  <c r="DX41" i="75"/>
  <c r="FJ40" i="75"/>
  <c r="FC40" i="75"/>
  <c r="DS40" i="75"/>
  <c r="DC40" i="75"/>
  <c r="FJ39" i="75"/>
  <c r="FC39" i="75"/>
  <c r="DS39" i="75"/>
  <c r="DC39" i="75"/>
  <c r="DX39" i="75"/>
  <c r="FJ38" i="75"/>
  <c r="FC38" i="75"/>
  <c r="DS38" i="75"/>
  <c r="DC38" i="75"/>
  <c r="FJ37" i="75"/>
  <c r="FC37" i="75"/>
  <c r="DS37" i="75"/>
  <c r="DC37" i="75"/>
  <c r="DX37" i="75"/>
  <c r="FJ36" i="75"/>
  <c r="FC36" i="75"/>
  <c r="EJ36" i="75"/>
  <c r="EF36" i="75"/>
  <c r="EB36" i="75"/>
  <c r="FJ35" i="75"/>
  <c r="FC35" i="75"/>
  <c r="EJ35" i="75"/>
  <c r="EF35" i="75"/>
  <c r="EB35" i="75"/>
  <c r="FJ34" i="75"/>
  <c r="FC34" i="75"/>
  <c r="EJ34" i="75"/>
  <c r="EF34" i="75"/>
  <c r="EB34" i="75"/>
  <c r="FJ33" i="75"/>
  <c r="FC33" i="75"/>
  <c r="EJ33" i="75"/>
  <c r="EF33" i="75"/>
  <c r="EB33" i="75"/>
  <c r="FJ32" i="75"/>
  <c r="FC32" i="75"/>
  <c r="EJ32" i="75"/>
  <c r="EF32" i="75"/>
  <c r="EB32" i="75"/>
  <c r="FJ31" i="75"/>
  <c r="FC31" i="75"/>
  <c r="EJ31" i="75"/>
  <c r="EF31" i="75"/>
  <c r="EB31" i="75"/>
  <c r="FJ30" i="75"/>
  <c r="FC30" i="75"/>
  <c r="EJ30" i="75"/>
  <c r="EF30" i="75"/>
  <c r="EB30" i="75"/>
  <c r="FJ29" i="75"/>
  <c r="FC29" i="75"/>
  <c r="EJ29" i="75"/>
  <c r="EF29" i="75"/>
  <c r="EB29" i="75"/>
  <c r="FJ28" i="75"/>
  <c r="FC28" i="75"/>
  <c r="EJ28" i="75"/>
  <c r="EF28" i="75"/>
  <c r="EB28" i="75"/>
  <c r="FJ27" i="75"/>
  <c r="FC27" i="75"/>
  <c r="EJ27" i="75"/>
  <c r="EF27" i="75"/>
  <c r="EB27" i="75"/>
  <c r="FJ26" i="75"/>
  <c r="FC26" i="75"/>
  <c r="EJ26" i="75"/>
  <c r="EF26" i="75"/>
  <c r="EB26" i="75"/>
  <c r="FJ25" i="75"/>
  <c r="FC25" i="75"/>
  <c r="EJ25" i="75"/>
  <c r="EF25" i="75"/>
  <c r="EB25" i="75"/>
  <c r="FJ24" i="75"/>
  <c r="FC24" i="75"/>
  <c r="EZ24" i="75"/>
  <c r="EZ25" i="75" s="1"/>
  <c r="EZ26" i="75" s="1"/>
  <c r="EZ27" i="75" s="1"/>
  <c r="EZ28" i="75" s="1"/>
  <c r="EZ29" i="75" s="1"/>
  <c r="EZ30" i="75" s="1"/>
  <c r="EZ31" i="75" s="1"/>
  <c r="EZ32" i="75" s="1"/>
  <c r="EZ33" i="75" s="1"/>
  <c r="EZ34" i="75" s="1"/>
  <c r="EZ35" i="75" s="1"/>
  <c r="EZ36" i="75" s="1"/>
  <c r="EZ37" i="75" s="1"/>
  <c r="EZ38" i="75" s="1"/>
  <c r="EZ39" i="75" s="1"/>
  <c r="EZ40" i="75" s="1"/>
  <c r="EZ41" i="75" s="1"/>
  <c r="EZ42" i="75" s="1"/>
  <c r="EZ43" i="75" s="1"/>
  <c r="EZ44" i="75" s="1"/>
  <c r="EZ45" i="75" s="1"/>
  <c r="EZ46" i="75" s="1"/>
  <c r="EZ47" i="75" s="1"/>
  <c r="EZ48" i="75" s="1"/>
  <c r="EZ49" i="75" s="1"/>
  <c r="EZ50" i="75" s="1"/>
  <c r="EZ51" i="75" s="1"/>
  <c r="EZ52" i="75" s="1"/>
  <c r="EJ24" i="75"/>
  <c r="EF24" i="75"/>
  <c r="EB24" i="75"/>
  <c r="FJ23" i="75"/>
  <c r="FC23" i="75"/>
  <c r="EJ23" i="75"/>
  <c r="EF23" i="75"/>
  <c r="EB23" i="75"/>
  <c r="FJ22" i="75"/>
  <c r="FC22" i="75"/>
  <c r="EJ22" i="75"/>
  <c r="EF22" i="75"/>
  <c r="EB22" i="75"/>
  <c r="FJ21" i="75"/>
  <c r="FC21" i="75"/>
  <c r="EJ21" i="75"/>
  <c r="EF21" i="75"/>
  <c r="EB21" i="75"/>
  <c r="FJ20" i="75"/>
  <c r="FC20" i="75"/>
  <c r="EJ20" i="75"/>
  <c r="EF20" i="75"/>
  <c r="EB20" i="75"/>
  <c r="FJ19" i="75"/>
  <c r="FC19" i="75"/>
  <c r="EJ19" i="75"/>
  <c r="EF19" i="75"/>
  <c r="EB19" i="75"/>
  <c r="FJ18" i="75"/>
  <c r="FC18" i="75"/>
  <c r="EJ18" i="75"/>
  <c r="EF18" i="75"/>
  <c r="EB18" i="75"/>
  <c r="FJ17" i="75"/>
  <c r="FC17" i="75"/>
  <c r="EJ17" i="75"/>
  <c r="EF17" i="75"/>
  <c r="EB17" i="75"/>
  <c r="FJ16" i="75"/>
  <c r="FC16" i="75"/>
  <c r="EJ16" i="75"/>
  <c r="EK16" i="75" s="1"/>
  <c r="EF16" i="75"/>
  <c r="EG16" i="75" s="1"/>
  <c r="EB16" i="75"/>
  <c r="EC16" i="75" s="1"/>
  <c r="B16" i="75"/>
  <c r="B17" i="75" s="1"/>
  <c r="B18" i="75" s="1"/>
  <c r="B19" i="75" s="1"/>
  <c r="B20" i="75" s="1"/>
  <c r="B21" i="75" s="1"/>
  <c r="B22" i="75" s="1"/>
  <c r="B23" i="75" s="1"/>
  <c r="B24" i="75" s="1"/>
  <c r="B25" i="75" s="1"/>
  <c r="B26" i="75" s="1"/>
  <c r="B27" i="75" s="1"/>
  <c r="B28" i="75" s="1"/>
  <c r="B29" i="75" s="1"/>
  <c r="B30" i="75" s="1"/>
  <c r="B31" i="75" s="1"/>
  <c r="B32" i="75" s="1"/>
  <c r="B33" i="75" s="1"/>
  <c r="B34" i="75" s="1"/>
  <c r="B35" i="75" s="1"/>
  <c r="B36" i="75" s="1"/>
  <c r="B37" i="75" s="1"/>
  <c r="B38" i="75" s="1"/>
  <c r="B39" i="75" s="1"/>
  <c r="B40" i="75" s="1"/>
  <c r="B41" i="75" s="1"/>
  <c r="B42" i="75" s="1"/>
  <c r="B43" i="75" s="1"/>
  <c r="B44" i="75" s="1"/>
  <c r="B45" i="75" s="1"/>
  <c r="B46" i="75" s="1"/>
  <c r="B47" i="75" s="1"/>
  <c r="B48" i="75" s="1"/>
  <c r="B49" i="75" s="1"/>
  <c r="B50" i="75" s="1"/>
  <c r="B51" i="75" s="1"/>
  <c r="B52" i="75" s="1"/>
  <c r="B53" i="75" s="1"/>
  <c r="B54" i="75" s="1"/>
  <c r="B55" i="75" s="1"/>
  <c r="B56" i="75" s="1"/>
  <c r="B57" i="75" s="1"/>
  <c r="B58" i="75" s="1"/>
  <c r="B59" i="75" s="1"/>
  <c r="B60" i="75" s="1"/>
  <c r="B61" i="75" s="1"/>
  <c r="B62" i="75" s="1"/>
  <c r="B63" i="75" s="1"/>
  <c r="B64" i="75" s="1"/>
  <c r="B65" i="75" s="1"/>
  <c r="B66" i="75" s="1"/>
  <c r="B67" i="75" s="1"/>
  <c r="B68" i="75" s="1"/>
  <c r="B69" i="75" s="1"/>
  <c r="B70" i="75" s="1"/>
  <c r="B71" i="75" s="1"/>
  <c r="B72" i="75" s="1"/>
  <c r="B73" i="75" s="1"/>
  <c r="B74" i="75" s="1"/>
  <c r="B75" i="75" s="1"/>
  <c r="B76" i="75" s="1"/>
  <c r="B77" i="75" s="1"/>
  <c r="B78" i="75" s="1"/>
  <c r="B79" i="75" s="1"/>
  <c r="B80" i="75" s="1"/>
  <c r="B81" i="75" s="1"/>
  <c r="B82" i="75" s="1"/>
  <c r="B83" i="75" s="1"/>
  <c r="FJ15" i="75"/>
  <c r="FG15" i="75"/>
  <c r="FG16" i="75" s="1"/>
  <c r="FG17" i="75" s="1"/>
  <c r="FG18" i="75" s="1"/>
  <c r="FG19" i="75" s="1"/>
  <c r="FG20" i="75" s="1"/>
  <c r="FG21" i="75" s="1"/>
  <c r="FG22" i="75" s="1"/>
  <c r="FG23" i="75" s="1"/>
  <c r="FG24" i="75" s="1"/>
  <c r="FG25" i="75" s="1"/>
  <c r="FG26" i="75" s="1"/>
  <c r="FG27" i="75" s="1"/>
  <c r="FG28" i="75" s="1"/>
  <c r="FG29" i="75" s="1"/>
  <c r="FG30" i="75" s="1"/>
  <c r="FG31" i="75" s="1"/>
  <c r="FG32" i="75" s="1"/>
  <c r="FG33" i="75" s="1"/>
  <c r="FG34" i="75" s="1"/>
  <c r="FG35" i="75" s="1"/>
  <c r="FG36" i="75" s="1"/>
  <c r="FG37" i="75" s="1"/>
  <c r="FG38" i="75" s="1"/>
  <c r="FG39" i="75" s="1"/>
  <c r="FG40" i="75" s="1"/>
  <c r="FG41" i="75" s="1"/>
  <c r="FG42" i="75" s="1"/>
  <c r="FG43" i="75" s="1"/>
  <c r="FG44" i="75" s="1"/>
  <c r="FC15" i="75"/>
  <c r="FS14" i="75"/>
  <c r="FS15" i="75" s="1"/>
  <c r="FS16" i="75" s="1"/>
  <c r="FS17" i="75" s="1"/>
  <c r="FS18" i="75" s="1"/>
  <c r="FS19" i="75" s="1"/>
  <c r="FS20" i="75" s="1"/>
  <c r="FS21" i="75" s="1"/>
  <c r="FS22" i="75" s="1"/>
  <c r="FS23" i="75" s="1"/>
  <c r="FS24" i="75" s="1"/>
  <c r="FS25" i="75" s="1"/>
  <c r="FS26" i="75" s="1"/>
  <c r="FS27" i="75" s="1"/>
  <c r="FS28" i="75" s="1"/>
  <c r="FS29" i="75" s="1"/>
  <c r="FS30" i="75" s="1"/>
  <c r="FS31" i="75" s="1"/>
  <c r="FS32" i="75" s="1"/>
  <c r="FS33" i="75" s="1"/>
  <c r="FS34" i="75" s="1"/>
  <c r="FS35" i="75" s="1"/>
  <c r="FS36" i="75" s="1"/>
  <c r="DX12" i="75"/>
  <c r="DW12" i="75"/>
  <c r="DV12" i="75"/>
  <c r="DU12" i="75"/>
  <c r="DN12" i="75"/>
  <c r="DM12" i="75"/>
  <c r="DL12" i="75"/>
  <c r="DK12" i="75"/>
  <c r="DH12" i="75"/>
  <c r="DG12" i="75"/>
  <c r="DF12" i="75"/>
  <c r="DE12" i="75"/>
  <c r="DC12" i="75"/>
  <c r="DB12" i="75"/>
  <c r="DA12" i="75"/>
  <c r="CZ12" i="75"/>
  <c r="CW12" i="75"/>
  <c r="CV12" i="75"/>
  <c r="CU12" i="75"/>
  <c r="CT12" i="75"/>
  <c r="CQ12" i="75"/>
  <c r="CP12" i="75"/>
  <c r="CO12" i="75"/>
  <c r="CN12" i="75"/>
  <c r="CL12" i="75"/>
  <c r="CK12" i="75"/>
  <c r="CJ12" i="75"/>
  <c r="AA12" i="75"/>
  <c r="Z12" i="75"/>
  <c r="Y12" i="75"/>
  <c r="X12" i="75"/>
  <c r="CI12" i="75" s="1"/>
  <c r="M12" i="75"/>
  <c r="U12" i="75" s="1"/>
  <c r="L12" i="75"/>
  <c r="AG12" i="75" s="1"/>
  <c r="K12" i="75"/>
  <c r="AF12" i="75" s="1"/>
  <c r="J12" i="75"/>
  <c r="AE12" i="75" s="1"/>
  <c r="J10" i="75"/>
  <c r="H7" i="75"/>
  <c r="G7" i="75"/>
  <c r="F7" i="75"/>
  <c r="E7" i="75"/>
  <c r="D7" i="75"/>
  <c r="DX5" i="75"/>
  <c r="DW5" i="75"/>
  <c r="DV5" i="75"/>
  <c r="DU5" i="75"/>
  <c r="DS5" i="75"/>
  <c r="DR5" i="75"/>
  <c r="DQ5" i="75"/>
  <c r="DP5" i="75"/>
  <c r="DN5" i="75"/>
  <c r="DM5" i="75"/>
  <c r="DL5" i="75"/>
  <c r="DK5" i="75"/>
  <c r="DH5" i="75"/>
  <c r="DG5" i="75"/>
  <c r="DF5" i="75"/>
  <c r="DE5" i="75"/>
  <c r="DC5" i="75"/>
  <c r="DB5" i="75"/>
  <c r="DA5" i="75"/>
  <c r="CZ5" i="75"/>
  <c r="CW5" i="75"/>
  <c r="CV5" i="75"/>
  <c r="CU5" i="75"/>
  <c r="CT5" i="75"/>
  <c r="CQ5" i="75"/>
  <c r="CP5" i="75"/>
  <c r="CO5" i="75"/>
  <c r="CN5" i="75"/>
  <c r="CL5" i="75"/>
  <c r="CK5" i="75"/>
  <c r="CJ5" i="75"/>
  <c r="CI5" i="75"/>
  <c r="BQ5" i="75"/>
  <c r="BP5" i="75"/>
  <c r="BO5" i="75"/>
  <c r="BN5" i="75"/>
  <c r="BL5" i="75"/>
  <c r="BK5" i="75"/>
  <c r="BJ5" i="75"/>
  <c r="BI5" i="75"/>
  <c r="BG5" i="75"/>
  <c r="BF5" i="75"/>
  <c r="BE5" i="75"/>
  <c r="BD5" i="75"/>
  <c r="AU5" i="75"/>
  <c r="AI5" i="75"/>
  <c r="AI251" i="75" s="1"/>
  <c r="AU251" i="75" s="1"/>
  <c r="AB5" i="75"/>
  <c r="V5" i="75"/>
  <c r="T5" i="75"/>
  <c r="S5" i="75"/>
  <c r="R5" i="75"/>
  <c r="N5" i="75"/>
  <c r="N170" i="75" s="1"/>
  <c r="M5" i="75"/>
  <c r="M170" i="75" s="1"/>
  <c r="AH170" i="75" s="1"/>
  <c r="AN170" i="75" s="1"/>
  <c r="AZ170" i="75" s="1"/>
  <c r="L5" i="75"/>
  <c r="L170" i="75" s="1"/>
  <c r="AG170" i="75" s="1"/>
  <c r="AS170" i="75" s="1"/>
  <c r="K5" i="75"/>
  <c r="K170" i="75" s="1"/>
  <c r="AF170" i="75" s="1"/>
  <c r="AL170" i="75" s="1"/>
  <c r="AX170" i="75" s="1"/>
  <c r="J5" i="75"/>
  <c r="J170" i="75" s="1"/>
  <c r="AE170" i="75" s="1"/>
  <c r="AQ170" i="75" s="1"/>
  <c r="H5" i="75"/>
  <c r="AZ393" i="75" l="1"/>
  <c r="AZ392" i="75"/>
  <c r="AZ391" i="75"/>
  <c r="AZ359" i="75"/>
  <c r="AZ362" i="75"/>
  <c r="AZ363" i="75"/>
  <c r="AZ364" i="75"/>
  <c r="AZ376" i="75"/>
  <c r="AZ355" i="75"/>
  <c r="AZ369" i="75"/>
  <c r="AZ381" i="75"/>
  <c r="AZ382" i="75"/>
  <c r="AZ358" i="75"/>
  <c r="AZ374" i="75"/>
  <c r="AZ389" i="75"/>
  <c r="AZ365" i="75"/>
  <c r="AZ384" i="75"/>
  <c r="AZ390" i="75"/>
  <c r="AZ383" i="75"/>
  <c r="S170" i="75"/>
  <c r="U170" i="75"/>
  <c r="AO251" i="75"/>
  <c r="AZ372" i="75"/>
  <c r="H91" i="75"/>
  <c r="H251" i="75"/>
  <c r="N91" i="75"/>
  <c r="H170" i="75"/>
  <c r="H331" i="75"/>
  <c r="AB170" i="75"/>
  <c r="AB331" i="75"/>
  <c r="AB251" i="75"/>
  <c r="R170" i="75"/>
  <c r="T170" i="75"/>
  <c r="AZ366" i="75"/>
  <c r="AZ379" i="75"/>
  <c r="AZ380" i="75"/>
  <c r="AT170" i="75"/>
  <c r="AR170" i="75"/>
  <c r="EK96" i="75"/>
  <c r="EK97" i="75" s="1"/>
  <c r="EK98" i="75" s="1"/>
  <c r="DK346" i="75"/>
  <c r="DM346" i="75"/>
  <c r="DK347" i="75"/>
  <c r="DM347" i="75"/>
  <c r="DK348" i="75"/>
  <c r="DM348" i="75"/>
  <c r="DK349" i="75"/>
  <c r="DM349" i="75"/>
  <c r="DK350" i="75"/>
  <c r="DM350" i="75"/>
  <c r="DK351" i="75"/>
  <c r="DM351" i="75"/>
  <c r="DK352" i="75"/>
  <c r="DM352" i="75"/>
  <c r="DK353" i="75"/>
  <c r="DM353" i="75"/>
  <c r="DK354" i="75"/>
  <c r="DM354" i="75"/>
  <c r="DL346" i="75"/>
  <c r="DN346" i="75"/>
  <c r="DL347" i="75"/>
  <c r="DN347" i="75"/>
  <c r="DL348" i="75"/>
  <c r="DN348" i="75"/>
  <c r="DL349" i="75"/>
  <c r="DN349" i="75"/>
  <c r="DL350" i="75"/>
  <c r="DN350" i="75"/>
  <c r="DL351" i="75"/>
  <c r="DN351" i="75"/>
  <c r="DL352" i="75"/>
  <c r="DN352" i="75"/>
  <c r="DL353" i="75"/>
  <c r="DN353" i="75"/>
  <c r="DL354" i="75"/>
  <c r="DN354" i="75"/>
  <c r="EC17" i="75"/>
  <c r="EC18" i="75" s="1"/>
  <c r="EC19" i="75" s="1"/>
  <c r="EK17" i="75"/>
  <c r="EK18" i="75" s="1"/>
  <c r="EK19" i="75" s="1"/>
  <c r="EC175" i="75"/>
  <c r="EC176" i="75" s="1"/>
  <c r="EC177" i="75" s="1"/>
  <c r="EK175" i="75"/>
  <c r="EK176" i="75" s="1"/>
  <c r="EK177" i="75" s="1"/>
  <c r="AZ356" i="75"/>
  <c r="AZ360" i="75"/>
  <c r="AZ367" i="75"/>
  <c r="AZ368" i="75"/>
  <c r="AZ370" i="75"/>
  <c r="AZ375" i="75"/>
  <c r="AZ378" i="75"/>
  <c r="AZ385" i="75"/>
  <c r="AZ386" i="75"/>
  <c r="AZ394" i="75"/>
  <c r="AH356" i="75"/>
  <c r="AH360" i="75"/>
  <c r="AZ371" i="75"/>
  <c r="AZ373" i="75"/>
  <c r="AZ387" i="75"/>
  <c r="AZ395" i="75"/>
  <c r="EG17" i="75"/>
  <c r="EG18" i="75" s="1"/>
  <c r="R12" i="75"/>
  <c r="T12" i="75"/>
  <c r="DX38" i="75"/>
  <c r="DX40" i="75"/>
  <c r="DX42" i="75"/>
  <c r="DX44" i="75"/>
  <c r="DX47" i="75"/>
  <c r="EZ94" i="75"/>
  <c r="ER95" i="75"/>
  <c r="EG97" i="75"/>
  <c r="EC96" i="75"/>
  <c r="EC97" i="75" s="1"/>
  <c r="S12" i="75"/>
  <c r="DX48" i="75"/>
  <c r="DX70" i="75"/>
  <c r="DX72" i="75"/>
  <c r="EZ93" i="75"/>
  <c r="EZ101" i="75"/>
  <c r="EZ102" i="75" s="1"/>
  <c r="EZ103" i="75" s="1"/>
  <c r="EZ104" i="75" s="1"/>
  <c r="EZ105" i="75" s="1"/>
  <c r="EZ106" i="75" s="1"/>
  <c r="EZ107" i="75" s="1"/>
  <c r="EZ108" i="75" s="1"/>
  <c r="EZ109" i="75" s="1"/>
  <c r="EZ110" i="75" s="1"/>
  <c r="EZ111" i="75" s="1"/>
  <c r="EZ112" i="75" s="1"/>
  <c r="EZ113" i="75" s="1"/>
  <c r="EZ114" i="75" s="1"/>
  <c r="EZ115" i="75" s="1"/>
  <c r="EZ116" i="75" s="1"/>
  <c r="EZ117" i="75" s="1"/>
  <c r="EZ118" i="75" s="1"/>
  <c r="EZ119" i="75" s="1"/>
  <c r="EZ120" i="75" s="1"/>
  <c r="EZ121" i="75" s="1"/>
  <c r="EZ122" i="75" s="1"/>
  <c r="EZ123" i="75" s="1"/>
  <c r="EZ124" i="75" s="1"/>
  <c r="EZ125" i="75" s="1"/>
  <c r="EZ126" i="75" s="1"/>
  <c r="EZ127" i="75" s="1"/>
  <c r="EZ128" i="75" s="1"/>
  <c r="EZ129" i="75" s="1"/>
  <c r="DU132" i="75"/>
  <c r="DW132" i="75"/>
  <c r="EG175" i="75"/>
  <c r="DV132" i="75"/>
  <c r="DX132" i="75"/>
  <c r="DV137" i="75"/>
  <c r="DX137" i="75"/>
  <c r="AK170" i="75"/>
  <c r="AW170" i="75" s="1"/>
  <c r="AM170" i="75"/>
  <c r="AY170" i="75" s="1"/>
  <c r="DU222" i="75"/>
  <c r="DW222" i="75"/>
  <c r="C243" i="75"/>
  <c r="C244" i="75"/>
  <c r="DV140" i="75"/>
  <c r="DX140" i="75"/>
  <c r="DV222" i="75"/>
  <c r="DX222" i="75"/>
  <c r="B285" i="75"/>
  <c r="B286" i="75" s="1"/>
  <c r="B287" i="75" s="1"/>
  <c r="B288" i="75" s="1"/>
  <c r="B289" i="75" s="1"/>
  <c r="B290" i="75" s="1"/>
  <c r="B291" i="75" s="1"/>
  <c r="B292" i="75" s="1"/>
  <c r="B293" i="75" s="1"/>
  <c r="B294" i="75" s="1"/>
  <c r="B295" i="75" s="1"/>
  <c r="B296" i="75" s="1"/>
  <c r="B297" i="75" s="1"/>
  <c r="B298" i="75" s="1"/>
  <c r="B299" i="75" s="1"/>
  <c r="B300" i="75" s="1"/>
  <c r="B301" i="75" s="1"/>
  <c r="B302" i="75" s="1"/>
  <c r="B303" i="75" s="1"/>
  <c r="B304" i="75" s="1"/>
  <c r="B305" i="75" s="1"/>
  <c r="B306" i="75" s="1"/>
  <c r="B307" i="75" s="1"/>
  <c r="B308" i="75" s="1"/>
  <c r="B309" i="75" s="1"/>
  <c r="B310" i="75" s="1"/>
  <c r="B311" i="75" s="1"/>
  <c r="B312" i="75" s="1"/>
  <c r="B313" i="75" s="1"/>
  <c r="B314" i="75" s="1"/>
  <c r="B315" i="75" s="1"/>
  <c r="B316" i="75" s="1"/>
  <c r="B317" i="75" s="1"/>
  <c r="B318" i="75" s="1"/>
  <c r="B319" i="75" s="1"/>
  <c r="B320" i="75" s="1"/>
  <c r="B321" i="75" s="1"/>
  <c r="B322" i="75" s="1"/>
  <c r="AK251" i="75"/>
  <c r="AM251" i="75"/>
  <c r="AR251" i="75"/>
  <c r="AT251" i="75"/>
  <c r="DU287" i="75"/>
  <c r="DW287" i="75"/>
  <c r="DU288" i="75"/>
  <c r="DW313" i="75"/>
  <c r="EG336" i="75"/>
  <c r="EK336" i="75"/>
  <c r="EK337" i="75" s="1"/>
  <c r="EC336" i="75"/>
  <c r="CK345" i="75"/>
  <c r="CP345" i="75" s="1"/>
  <c r="CI345" i="75"/>
  <c r="CN345" i="75" s="1"/>
  <c r="CK346" i="75"/>
  <c r="CI346" i="75"/>
  <c r="CK347" i="75"/>
  <c r="CI347" i="75"/>
  <c r="CN347" i="75" s="1"/>
  <c r="CK348" i="75"/>
  <c r="CI348" i="75"/>
  <c r="CK349" i="75"/>
  <c r="CI349" i="75"/>
  <c r="CK350" i="75"/>
  <c r="CI350" i="75"/>
  <c r="CK351" i="75"/>
  <c r="CI351" i="75"/>
  <c r="CK352" i="75"/>
  <c r="CI352" i="75"/>
  <c r="CK353" i="75"/>
  <c r="CI353" i="75"/>
  <c r="CK354" i="75"/>
  <c r="CI354" i="75"/>
  <c r="DU313" i="75"/>
  <c r="CJ345" i="75"/>
  <c r="CO345" i="75" s="1"/>
  <c r="CL345" i="75"/>
  <c r="CQ345" i="75" s="1"/>
  <c r="CJ346" i="75"/>
  <c r="CL346" i="75"/>
  <c r="CJ347" i="75"/>
  <c r="CL347" i="75"/>
  <c r="CJ348" i="75"/>
  <c r="CL348" i="75"/>
  <c r="CJ349" i="75"/>
  <c r="CO349" i="75" s="1"/>
  <c r="CL349" i="75"/>
  <c r="CJ350" i="75"/>
  <c r="CL350" i="75"/>
  <c r="CJ351" i="75"/>
  <c r="CL351" i="75"/>
  <c r="CJ352" i="75"/>
  <c r="CL352" i="75"/>
  <c r="CJ353" i="75"/>
  <c r="CL353" i="75"/>
  <c r="CJ354" i="75"/>
  <c r="CL354" i="75"/>
  <c r="DU314" i="75"/>
  <c r="DW314" i="75"/>
  <c r="R331" i="75"/>
  <c r="T331" i="75"/>
  <c r="AA355" i="75"/>
  <c r="AZ357" i="75"/>
  <c r="AH358" i="75"/>
  <c r="AA361" i="75"/>
  <c r="AZ361" i="75"/>
  <c r="S331" i="75"/>
  <c r="U331" i="75"/>
  <c r="AH355" i="75"/>
  <c r="AH357" i="75"/>
  <c r="AH359" i="75"/>
  <c r="AH361" i="75"/>
  <c r="AA362" i="75"/>
  <c r="AH363" i="75"/>
  <c r="AH364" i="75"/>
  <c r="AH365" i="75"/>
  <c r="AH366" i="75"/>
  <c r="AA367" i="75"/>
  <c r="AH368" i="75"/>
  <c r="AA369" i="75"/>
  <c r="AA370" i="75"/>
  <c r="AH370" i="75"/>
  <c r="AH362" i="75"/>
  <c r="AH367" i="75"/>
  <c r="AH369" i="75"/>
  <c r="AA371" i="75"/>
  <c r="AA372" i="75"/>
  <c r="AA373" i="75"/>
  <c r="AA374" i="75"/>
  <c r="AH375" i="75"/>
  <c r="AA376" i="75"/>
  <c r="AZ377" i="75"/>
  <c r="AH377" i="75"/>
  <c r="AH371" i="75"/>
  <c r="AH372" i="75"/>
  <c r="AH373" i="75"/>
  <c r="AH374" i="75"/>
  <c r="AH376" i="75"/>
  <c r="AA377" i="75"/>
  <c r="AH378" i="75"/>
  <c r="AA379" i="75"/>
  <c r="AH380" i="75"/>
  <c r="AA381" i="75"/>
  <c r="AH382" i="75"/>
  <c r="AA383" i="75"/>
  <c r="AH384" i="75"/>
  <c r="AH379" i="75"/>
  <c r="AH381" i="75"/>
  <c r="AH383" i="75"/>
  <c r="AH385" i="75"/>
  <c r="AA385" i="75"/>
  <c r="AH386" i="75"/>
  <c r="AA387" i="75"/>
  <c r="AH388" i="75"/>
  <c r="AH387" i="75"/>
  <c r="AZ388" i="75"/>
  <c r="AH389" i="75"/>
  <c r="AA390" i="75"/>
  <c r="AH391" i="75"/>
  <c r="AH390" i="75"/>
  <c r="AH392" i="75"/>
  <c r="AH393" i="75"/>
  <c r="AH394" i="75"/>
  <c r="AA395" i="75"/>
  <c r="AH395" i="75"/>
  <c r="CO351" i="75" l="1"/>
  <c r="CN349" i="75"/>
  <c r="CR349" i="75" s="1"/>
  <c r="CV349" i="75" s="1"/>
  <c r="CP353" i="75"/>
  <c r="CQ354" i="75"/>
  <c r="CQ348" i="75"/>
  <c r="CP347" i="75"/>
  <c r="CQ350" i="75"/>
  <c r="CP349" i="75"/>
  <c r="CO354" i="75"/>
  <c r="CO348" i="75"/>
  <c r="CN352" i="75"/>
  <c r="CN346" i="75"/>
  <c r="CR346" i="75" s="1"/>
  <c r="CV346" i="75" s="1"/>
  <c r="CQ353" i="75"/>
  <c r="CQ347" i="75"/>
  <c r="CP352" i="75"/>
  <c r="CP346" i="75"/>
  <c r="CO350" i="75"/>
  <c r="CN354" i="75"/>
  <c r="CR354" i="75" s="1"/>
  <c r="CN348" i="75"/>
  <c r="CR348" i="75" s="1"/>
  <c r="CT348" i="75" s="1"/>
  <c r="CQ349" i="75"/>
  <c r="CP354" i="75"/>
  <c r="CP348" i="75"/>
  <c r="CO353" i="75"/>
  <c r="CO347" i="75"/>
  <c r="CN351" i="75"/>
  <c r="CQ352" i="75"/>
  <c r="CQ346" i="75"/>
  <c r="CP351" i="75"/>
  <c r="CO346" i="75"/>
  <c r="CN350" i="75"/>
  <c r="CR350" i="75" s="1"/>
  <c r="CO352" i="75"/>
  <c r="CQ351" i="75"/>
  <c r="CP350" i="75"/>
  <c r="CN353" i="75"/>
  <c r="C324" i="75"/>
  <c r="EK99" i="75"/>
  <c r="EC98" i="75"/>
  <c r="EK20" i="75"/>
  <c r="EK338" i="75"/>
  <c r="EK178" i="75"/>
  <c r="EG98" i="75"/>
  <c r="EZ95" i="75"/>
  <c r="ER96" i="75"/>
  <c r="EC337" i="75"/>
  <c r="EG337" i="75"/>
  <c r="CR353" i="75"/>
  <c r="CW353" i="75" s="1"/>
  <c r="CR352" i="75"/>
  <c r="CT352" i="75" s="1"/>
  <c r="CR351" i="75"/>
  <c r="CW351" i="75" s="1"/>
  <c r="CR347" i="75"/>
  <c r="CW347" i="75" s="1"/>
  <c r="CR345" i="75"/>
  <c r="CV345" i="75" s="1"/>
  <c r="C325" i="75"/>
  <c r="EC178" i="75"/>
  <c r="EG176" i="75"/>
  <c r="EC20" i="75"/>
  <c r="EG19" i="75"/>
  <c r="CV350" i="75" l="1"/>
  <c r="CV354" i="75"/>
  <c r="EF348" i="75"/>
  <c r="EJ348" i="75"/>
  <c r="EB348" i="75"/>
  <c r="EF352" i="75"/>
  <c r="EJ352" i="75"/>
  <c r="EB352" i="75"/>
  <c r="EG20" i="75"/>
  <c r="EC21" i="75"/>
  <c r="EG338" i="75"/>
  <c r="EC338" i="75"/>
  <c r="CU346" i="75"/>
  <c r="CU348" i="75"/>
  <c r="CU350" i="75"/>
  <c r="CU352" i="75"/>
  <c r="CU354" i="75"/>
  <c r="CV347" i="75"/>
  <c r="CV351" i="75"/>
  <c r="CW348" i="75"/>
  <c r="CW352" i="75"/>
  <c r="EG99" i="75"/>
  <c r="EK179" i="75"/>
  <c r="EK339" i="75"/>
  <c r="CV348" i="75"/>
  <c r="CV352" i="75"/>
  <c r="CW345" i="75"/>
  <c r="CW349" i="75"/>
  <c r="CW354" i="75"/>
  <c r="EK21" i="75"/>
  <c r="EG177" i="75"/>
  <c r="EC179" i="75"/>
  <c r="CT345" i="75"/>
  <c r="CT346" i="75"/>
  <c r="CT347" i="75"/>
  <c r="CT349" i="75"/>
  <c r="CT350" i="75"/>
  <c r="CT351" i="75"/>
  <c r="CT353" i="75"/>
  <c r="CT354" i="75"/>
  <c r="CU345" i="75"/>
  <c r="CU347" i="75"/>
  <c r="CU349" i="75"/>
  <c r="CU351" i="75"/>
  <c r="CU353" i="75"/>
  <c r="CV353" i="75"/>
  <c r="CW346" i="75"/>
  <c r="CW350" i="75"/>
  <c r="EZ96" i="75"/>
  <c r="ER97" i="75"/>
  <c r="EC99" i="75"/>
  <c r="EK100" i="75"/>
  <c r="DU195" i="75" l="1"/>
  <c r="EF353" i="75"/>
  <c r="EJ353" i="75"/>
  <c r="EB353" i="75"/>
  <c r="EF350" i="75"/>
  <c r="EJ350" i="75"/>
  <c r="EB350" i="75"/>
  <c r="EF347" i="75"/>
  <c r="EJ347" i="75"/>
  <c r="EB347" i="75"/>
  <c r="EF345" i="75"/>
  <c r="EJ345" i="75"/>
  <c r="EB345" i="75"/>
  <c r="EG178" i="75"/>
  <c r="EK180" i="75"/>
  <c r="DW115" i="75"/>
  <c r="DW116" i="75"/>
  <c r="EK101" i="75"/>
  <c r="EC100" i="75"/>
  <c r="EZ97" i="75"/>
  <c r="ER98" i="75"/>
  <c r="EF354" i="75"/>
  <c r="EJ354" i="75"/>
  <c r="EB354" i="75"/>
  <c r="EF351" i="75"/>
  <c r="EJ351" i="75"/>
  <c r="EB351" i="75"/>
  <c r="EF349" i="75"/>
  <c r="EJ349" i="75"/>
  <c r="EB349" i="75"/>
  <c r="EF346" i="75"/>
  <c r="EJ346" i="75"/>
  <c r="EB346" i="75"/>
  <c r="EC180" i="75"/>
  <c r="EK22" i="75"/>
  <c r="EK340" i="75"/>
  <c r="EG100" i="75"/>
  <c r="EC339" i="75"/>
  <c r="EG339" i="75"/>
  <c r="DU115" i="75"/>
  <c r="DU116" i="75"/>
  <c r="EC22" i="75"/>
  <c r="EG21" i="75"/>
  <c r="DU276" i="75" l="1"/>
  <c r="DV276" i="75"/>
  <c r="EG340" i="75"/>
  <c r="EC340" i="75"/>
  <c r="EG101" i="75"/>
  <c r="DV278" i="75"/>
  <c r="DV115" i="75"/>
  <c r="DV116" i="75"/>
  <c r="DV277" i="75"/>
  <c r="DV288" i="75"/>
  <c r="EC181" i="75"/>
  <c r="EZ98" i="75"/>
  <c r="ER99" i="75"/>
  <c r="EZ99" i="75" s="1"/>
  <c r="EK102" i="75"/>
  <c r="EK181" i="75"/>
  <c r="DV289" i="75"/>
  <c r="DV279" i="75"/>
  <c r="DV309" i="75"/>
  <c r="DV312" i="75"/>
  <c r="DV290" i="75"/>
  <c r="EG22" i="75"/>
  <c r="EC23" i="75"/>
  <c r="DV280" i="75"/>
  <c r="DV294" i="75"/>
  <c r="DV296" i="75"/>
  <c r="EK341" i="75"/>
  <c r="EK23" i="75"/>
  <c r="DV292" i="75"/>
  <c r="DV315" i="75"/>
  <c r="DV300" i="75"/>
  <c r="DV313" i="75"/>
  <c r="EC101" i="75"/>
  <c r="DV282" i="75"/>
  <c r="DV306" i="75"/>
  <c r="DV307" i="75"/>
  <c r="DV301" i="75"/>
  <c r="DV281" i="75"/>
  <c r="EG179" i="75"/>
  <c r="DV286" i="75"/>
  <c r="DV302" i="75"/>
  <c r="DV303" i="75" l="1"/>
  <c r="DV284" i="75"/>
  <c r="EG180" i="75"/>
  <c r="EC102" i="75"/>
  <c r="DV304" i="75"/>
  <c r="DV285" i="75"/>
  <c r="EK182" i="75"/>
  <c r="DV299" i="75"/>
  <c r="EC182" i="75"/>
  <c r="DV310" i="75"/>
  <c r="DV291" i="75"/>
  <c r="EG102" i="75"/>
  <c r="EC341" i="75"/>
  <c r="EG341" i="75"/>
  <c r="DV305" i="75"/>
  <c r="DV311" i="75"/>
  <c r="DV283" i="75"/>
  <c r="EK24" i="75"/>
  <c r="EK342" i="75"/>
  <c r="DV293" i="75"/>
  <c r="EC24" i="75"/>
  <c r="EG23" i="75"/>
  <c r="DV308" i="75"/>
  <c r="DV297" i="75"/>
  <c r="DV298" i="75"/>
  <c r="DV314" i="75"/>
  <c r="DV287" i="75"/>
  <c r="EK103" i="75"/>
  <c r="DV295" i="75"/>
  <c r="EK104" i="75" l="1"/>
  <c r="EK343" i="75"/>
  <c r="EK25" i="75"/>
  <c r="EG24" i="75"/>
  <c r="EC25" i="75"/>
  <c r="EG342" i="75"/>
  <c r="EC342" i="75"/>
  <c r="EG103" i="75"/>
  <c r="EC183" i="75"/>
  <c r="EK183" i="75"/>
  <c r="EC103" i="75"/>
  <c r="EG181" i="75"/>
  <c r="EC104" i="75" l="1"/>
  <c r="EC343" i="75"/>
  <c r="EK26" i="75"/>
  <c r="EK105" i="75"/>
  <c r="EG182" i="75"/>
  <c r="EK184" i="75"/>
  <c r="EC184" i="75"/>
  <c r="EG104" i="75"/>
  <c r="EG343" i="75"/>
  <c r="EC26" i="75"/>
  <c r="EG25" i="75"/>
  <c r="EK344" i="75"/>
  <c r="EK345" i="75" l="1"/>
  <c r="EG26" i="75"/>
  <c r="EC27" i="75"/>
  <c r="EG105" i="75"/>
  <c r="EC185" i="75"/>
  <c r="EG183" i="75"/>
  <c r="EC105" i="75"/>
  <c r="EG344" i="75"/>
  <c r="EK185" i="75"/>
  <c r="EK106" i="75"/>
  <c r="EK27" i="75"/>
  <c r="EC344" i="75"/>
  <c r="EK28" i="75" l="1"/>
  <c r="EK107" i="75"/>
  <c r="EK186" i="75"/>
  <c r="EG345" i="75"/>
  <c r="EC186" i="75"/>
  <c r="EG106" i="75"/>
  <c r="EC28" i="75"/>
  <c r="EG27" i="75"/>
  <c r="EK346" i="75"/>
  <c r="EC345" i="75"/>
  <c r="EC106" i="75"/>
  <c r="EG184" i="75"/>
  <c r="EG185" i="75" l="1"/>
  <c r="EC107" i="75"/>
  <c r="EC346" i="75"/>
  <c r="EK347" i="75"/>
  <c r="EG28" i="75"/>
  <c r="EC29" i="75"/>
  <c r="EG346" i="75"/>
  <c r="EK29" i="75"/>
  <c r="EG107" i="75"/>
  <c r="EC187" i="75"/>
  <c r="EK187" i="75"/>
  <c r="EK108" i="75"/>
  <c r="EK188" i="75" l="1"/>
  <c r="EC188" i="75"/>
  <c r="EG108" i="75"/>
  <c r="EK30" i="75"/>
  <c r="EG347" i="75"/>
  <c r="EC30" i="75"/>
  <c r="EG29" i="75"/>
  <c r="EK348" i="75"/>
  <c r="EC347" i="75"/>
  <c r="EK109" i="75"/>
  <c r="EC108" i="75"/>
  <c r="EG186" i="75"/>
  <c r="EG187" i="75" l="1"/>
  <c r="EC109" i="75"/>
  <c r="EC348" i="75"/>
  <c r="EK349" i="75"/>
  <c r="EG30" i="75"/>
  <c r="EC31" i="75"/>
  <c r="EG348" i="75"/>
  <c r="EK31" i="75"/>
  <c r="EK110" i="75"/>
  <c r="EG109" i="75"/>
  <c r="EC189" i="75"/>
  <c r="EK189" i="75"/>
  <c r="EG110" i="75" l="1"/>
  <c r="EK111" i="75"/>
  <c r="EK32" i="75"/>
  <c r="EG349" i="75"/>
  <c r="EC32" i="75"/>
  <c r="EG31" i="75"/>
  <c r="EK350" i="75"/>
  <c r="EC349" i="75"/>
  <c r="EK190" i="75"/>
  <c r="EC190" i="75"/>
  <c r="EC110" i="75"/>
  <c r="EG188" i="75"/>
  <c r="EG189" i="75" l="1"/>
  <c r="EC111" i="75"/>
  <c r="EC350" i="75"/>
  <c r="EK351" i="75"/>
  <c r="EG32" i="75"/>
  <c r="EC33" i="75"/>
  <c r="EG350" i="75"/>
  <c r="EK33" i="75"/>
  <c r="EC191" i="75"/>
  <c r="EK191" i="75"/>
  <c r="EK112" i="75"/>
  <c r="EG111" i="75"/>
  <c r="EG112" i="75" l="1"/>
  <c r="EK192" i="75"/>
  <c r="EC192" i="75"/>
  <c r="EK34" i="75"/>
  <c r="EG351" i="75"/>
  <c r="EC34" i="75"/>
  <c r="EG33" i="75"/>
  <c r="EK352" i="75"/>
  <c r="EC351" i="75"/>
  <c r="EK113" i="75"/>
  <c r="EC112" i="75"/>
  <c r="EG190" i="75"/>
  <c r="EC113" i="75" l="1"/>
  <c r="EK114" i="75"/>
  <c r="EC352" i="75"/>
  <c r="EK353" i="75"/>
  <c r="EG34" i="75"/>
  <c r="EC35" i="75"/>
  <c r="EG352" i="75"/>
  <c r="EK35" i="75"/>
  <c r="EG191" i="75"/>
  <c r="EC193" i="75"/>
  <c r="EK193" i="75"/>
  <c r="EG113" i="75"/>
  <c r="EK36" i="75" l="1"/>
  <c r="EG353" i="75"/>
  <c r="EC36" i="75"/>
  <c r="EG35" i="75"/>
  <c r="EK354" i="75"/>
  <c r="EC353" i="75"/>
  <c r="EC114" i="75"/>
  <c r="EG114" i="75"/>
  <c r="EG192" i="75"/>
  <c r="EG193" i="75" l="1"/>
  <c r="EC354" i="75"/>
  <c r="EG36" i="75"/>
  <c r="EG354" i="75"/>
  <c r="EL334" i="75" l="1"/>
  <c r="EL335" i="75"/>
  <c r="EL337" i="75"/>
  <c r="EL336" i="75"/>
  <c r="EL338" i="75"/>
  <c r="EL339" i="75"/>
  <c r="EL340" i="75"/>
  <c r="EL341" i="75"/>
  <c r="EL342" i="75"/>
  <c r="EL343" i="75"/>
  <c r="EL344" i="75"/>
  <c r="EL345" i="75"/>
  <c r="EL346" i="75"/>
  <c r="EL347" i="75"/>
  <c r="EL348" i="75"/>
  <c r="EL349" i="75"/>
  <c r="EL350" i="75"/>
  <c r="EL351" i="75"/>
  <c r="EL352" i="75"/>
  <c r="EL353" i="75"/>
  <c r="EL354" i="75"/>
  <c r="ED334" i="75" l="1"/>
  <c r="ED335" i="75"/>
  <c r="ED336" i="75"/>
  <c r="ED337" i="75"/>
  <c r="ED338" i="75"/>
  <c r="ED339" i="75"/>
  <c r="ED340" i="75"/>
  <c r="ED341" i="75"/>
  <c r="ED342" i="75"/>
  <c r="ED343" i="75"/>
  <c r="ED344" i="75"/>
  <c r="ED345" i="75"/>
  <c r="ED346" i="75"/>
  <c r="ED347" i="75"/>
  <c r="ED348" i="75"/>
  <c r="ED349" i="75"/>
  <c r="ED350" i="75"/>
  <c r="ED351" i="75"/>
  <c r="ED352" i="75"/>
  <c r="ED353" i="75"/>
  <c r="ED354" i="75"/>
  <c r="EH334" i="75"/>
  <c r="EH335" i="75"/>
  <c r="EH336" i="75"/>
  <c r="EH337" i="75"/>
  <c r="EH338" i="75"/>
  <c r="EH339" i="75"/>
  <c r="EH340" i="75"/>
  <c r="EH341" i="75"/>
  <c r="EH342" i="75"/>
  <c r="EH343" i="75"/>
  <c r="EH344" i="75"/>
  <c r="EH345" i="75"/>
  <c r="EH346" i="75"/>
  <c r="EH347" i="75"/>
  <c r="EH348" i="75"/>
  <c r="EH349" i="75"/>
  <c r="EH350" i="75"/>
  <c r="EH351" i="75"/>
  <c r="EH352" i="75"/>
  <c r="EH353" i="75"/>
  <c r="EH354" i="75"/>
  <c r="F73" i="7" l="1"/>
  <c r="G73" i="7" s="1"/>
  <c r="O73" i="7" l="1"/>
  <c r="A73" i="7"/>
  <c r="G7" i="74"/>
  <c r="G8" i="74" s="1"/>
  <c r="G9" i="74" s="1"/>
  <c r="G10" i="74" s="1"/>
  <c r="G11" i="74" s="1"/>
  <c r="G12" i="74" s="1"/>
  <c r="G13" i="74" s="1"/>
  <c r="G14" i="74" s="1"/>
  <c r="G15" i="74" s="1"/>
  <c r="G16" i="74" s="1"/>
  <c r="G17" i="74" s="1"/>
  <c r="G18" i="74" s="1"/>
  <c r="G19" i="74" s="1"/>
  <c r="G20" i="74" s="1"/>
  <c r="G21" i="74" s="1"/>
  <c r="G22" i="74" s="1"/>
  <c r="G23" i="74" s="1"/>
  <c r="G24" i="74" s="1"/>
  <c r="G25" i="74" s="1"/>
  <c r="G26" i="74" s="1"/>
  <c r="G27" i="74" s="1"/>
  <c r="G28" i="74" s="1"/>
  <c r="G29" i="74" s="1"/>
  <c r="G30" i="74" s="1"/>
  <c r="G31" i="74" s="1"/>
  <c r="G32" i="74" s="1"/>
  <c r="G33" i="74" s="1"/>
  <c r="G34" i="74" s="1"/>
  <c r="G35" i="74" s="1"/>
  <c r="G36" i="74" s="1"/>
  <c r="G37" i="74" s="1"/>
  <c r="G38" i="74" s="1"/>
  <c r="G39" i="74" s="1"/>
  <c r="G40" i="74" s="1"/>
  <c r="G41" i="74" s="1"/>
  <c r="G42" i="74" s="1"/>
  <c r="G43" i="74" s="1"/>
  <c r="G44" i="74" s="1"/>
  <c r="G45" i="74" s="1"/>
  <c r="G46" i="74" s="1"/>
  <c r="G47" i="74" s="1"/>
  <c r="G48" i="74" s="1"/>
  <c r="G49" i="74" s="1"/>
  <c r="G50" i="74" s="1"/>
  <c r="G51" i="74" s="1"/>
  <c r="G52" i="74" s="1"/>
  <c r="G53" i="74" s="1"/>
  <c r="F154" i="1" l="1"/>
  <c r="AC154" i="1" s="1"/>
  <c r="H154" i="1"/>
  <c r="AE154" i="1" s="1"/>
  <c r="G154" i="1"/>
  <c r="AD154" i="1" s="1"/>
  <c r="AM107" i="72"/>
  <c r="AM108" i="72" s="1"/>
  <c r="AM109" i="72" s="1"/>
  <c r="AM110" i="72" s="1"/>
  <c r="AM111" i="72" s="1"/>
  <c r="AM112" i="72" s="1"/>
  <c r="AM113" i="72" s="1"/>
  <c r="AM114" i="72" s="1"/>
  <c r="AM115" i="72" s="1"/>
  <c r="AM116" i="72" s="1"/>
  <c r="AM117" i="72" s="1"/>
  <c r="AM118" i="72" s="1"/>
  <c r="AM119" i="72" s="1"/>
  <c r="AM120" i="72" s="1"/>
  <c r="AM121" i="72" s="1"/>
  <c r="AM122" i="72" s="1"/>
  <c r="AM123" i="72" s="1"/>
  <c r="AM124" i="72" s="1"/>
  <c r="AM125" i="72" s="1"/>
  <c r="AM126" i="72" s="1"/>
  <c r="AM127" i="72" s="1"/>
  <c r="AM128" i="72" s="1"/>
  <c r="AM129" i="72" s="1"/>
  <c r="AM130" i="72" s="1"/>
  <c r="AM131" i="72" s="1"/>
  <c r="AM132" i="72" s="1"/>
  <c r="AM133" i="72" s="1"/>
  <c r="AM134" i="72" s="1"/>
  <c r="AM135" i="72" s="1"/>
  <c r="AM136" i="72" s="1"/>
  <c r="AM137" i="72" s="1"/>
  <c r="AM138" i="72" s="1"/>
  <c r="AM139" i="72" s="1"/>
  <c r="AM140" i="72" s="1"/>
  <c r="AM141" i="72" s="1"/>
  <c r="AM142" i="72" s="1"/>
  <c r="AM143" i="72" s="1"/>
  <c r="AM144" i="72" s="1"/>
  <c r="AM145" i="72" s="1"/>
  <c r="AM146" i="72" s="1"/>
  <c r="AM147" i="72" s="1"/>
  <c r="K14" i="72"/>
  <c r="AZ398" i="72"/>
  <c r="AY398" i="72"/>
  <c r="AX398" i="72"/>
  <c r="AW398" i="72"/>
  <c r="AZ397" i="72"/>
  <c r="AY397" i="72"/>
  <c r="AX397" i="72"/>
  <c r="AW397" i="72"/>
  <c r="AZ396" i="72"/>
  <c r="AY396" i="72"/>
  <c r="AX396" i="72"/>
  <c r="AW396" i="72"/>
  <c r="AZ395" i="72"/>
  <c r="AY395" i="72"/>
  <c r="AX395" i="72"/>
  <c r="AW395" i="72"/>
  <c r="AZ394" i="72"/>
  <c r="AY394" i="72"/>
  <c r="AX394" i="72"/>
  <c r="AW394" i="72"/>
  <c r="AZ393" i="72"/>
  <c r="AY393" i="72"/>
  <c r="AX393" i="72"/>
  <c r="AW393" i="72"/>
  <c r="AZ392" i="72"/>
  <c r="AY392" i="72"/>
  <c r="AX392" i="72"/>
  <c r="AW392" i="72"/>
  <c r="AZ391" i="72"/>
  <c r="AY391" i="72"/>
  <c r="AX391" i="72"/>
  <c r="AW391" i="72"/>
  <c r="AZ390" i="72"/>
  <c r="AY390" i="72"/>
  <c r="AX390" i="72"/>
  <c r="AW390" i="72"/>
  <c r="AZ389" i="72"/>
  <c r="AY389" i="72"/>
  <c r="AX389" i="72"/>
  <c r="AW389" i="72"/>
  <c r="AZ388" i="72"/>
  <c r="AY388" i="72"/>
  <c r="AX388" i="72"/>
  <c r="AW388" i="72"/>
  <c r="AQ105" i="72"/>
  <c r="AP105" i="72"/>
  <c r="AO105" i="72"/>
  <c r="AN105" i="72"/>
  <c r="BL34" i="72"/>
  <c r="BL32" i="72"/>
  <c r="BM31" i="72"/>
  <c r="BL30" i="72"/>
  <c r="BL28" i="72"/>
  <c r="BM27" i="72"/>
  <c r="BL26" i="72"/>
  <c r="BL24" i="72"/>
  <c r="BL22" i="72"/>
  <c r="BM20" i="72"/>
  <c r="BL20" i="72"/>
  <c r="BM19" i="72"/>
  <c r="BL19" i="72"/>
  <c r="BM18" i="72"/>
  <c r="BL17" i="72"/>
  <c r="BL16" i="72"/>
  <c r="B16" i="72"/>
  <c r="B17" i="72" s="1"/>
  <c r="AB15" i="72"/>
  <c r="BS16" i="72"/>
  <c r="BG16" i="72"/>
  <c r="BM15" i="72"/>
  <c r="AK12" i="72"/>
  <c r="AJ12" i="72"/>
  <c r="AI12" i="72"/>
  <c r="AH12" i="72"/>
  <c r="AG12" i="72"/>
  <c r="AE12" i="72"/>
  <c r="AD12" i="72"/>
  <c r="AC12" i="72"/>
  <c r="Z12" i="72"/>
  <c r="Z5" i="72" s="1"/>
  <c r="W12" i="72"/>
  <c r="Q12" i="72"/>
  <c r="M12" i="72"/>
  <c r="Z7" i="72"/>
  <c r="W7" i="72"/>
  <c r="Q7" i="72"/>
  <c r="M7" i="72"/>
  <c r="D7" i="72"/>
  <c r="M5" i="72"/>
  <c r="Q5" i="72" s="1"/>
  <c r="BM32" i="72" l="1"/>
  <c r="BM33" i="72"/>
  <c r="BR16" i="72"/>
  <c r="BF17" i="72"/>
  <c r="BI17" i="72"/>
  <c r="BJ17" i="72" s="1"/>
  <c r="BS17" i="72"/>
  <c r="BF18" i="72"/>
  <c r="BI18" i="72"/>
  <c r="BJ18" i="72" s="1"/>
  <c r="BS18" i="72"/>
  <c r="BG19" i="72"/>
  <c r="BR19" i="72"/>
  <c r="BG20" i="72"/>
  <c r="BF22" i="72"/>
  <c r="BI22" i="72"/>
  <c r="BJ22" i="72" s="1"/>
  <c r="BS22" i="72"/>
  <c r="BM23" i="72"/>
  <c r="BF23" i="72"/>
  <c r="BI23" i="72"/>
  <c r="BJ23" i="72" s="1"/>
  <c r="BS23" i="72"/>
  <c r="BM24" i="72"/>
  <c r="BG24" i="72"/>
  <c r="BR24" i="72"/>
  <c r="BG25" i="72"/>
  <c r="BR25" i="72"/>
  <c r="BF26" i="72"/>
  <c r="BI26" i="72"/>
  <c r="BJ26" i="72" s="1"/>
  <c r="BS26" i="72"/>
  <c r="BF27" i="72"/>
  <c r="BI27" i="72"/>
  <c r="BJ27" i="72" s="1"/>
  <c r="BS27" i="72"/>
  <c r="BM28" i="72"/>
  <c r="BP28" i="72" s="1"/>
  <c r="BG28" i="72"/>
  <c r="BR28" i="72"/>
  <c r="BG29" i="72"/>
  <c r="BR29" i="72"/>
  <c r="BF30" i="72"/>
  <c r="BI30" i="72"/>
  <c r="BJ30" i="72" s="1"/>
  <c r="BS30" i="72"/>
  <c r="BF31" i="72"/>
  <c r="BI31" i="72"/>
  <c r="BJ31" i="72" s="1"/>
  <c r="BS31" i="72"/>
  <c r="BG32" i="72"/>
  <c r="BR32" i="72"/>
  <c r="BG33" i="72"/>
  <c r="BR33" i="72"/>
  <c r="BM34" i="72"/>
  <c r="BG34" i="72"/>
  <c r="BR34" i="72"/>
  <c r="BG35" i="72"/>
  <c r="BF16" i="72"/>
  <c r="BI16" i="72"/>
  <c r="BJ16" i="72" s="1"/>
  <c r="BM17" i="72"/>
  <c r="BP18" i="72" s="1"/>
  <c r="BG17" i="72"/>
  <c r="BR17" i="72"/>
  <c r="BG18" i="72"/>
  <c r="BR18" i="72"/>
  <c r="BF19" i="72"/>
  <c r="BI19" i="72"/>
  <c r="BJ19" i="72" s="1"/>
  <c r="BS19" i="72"/>
  <c r="BF20" i="72"/>
  <c r="BI20" i="72"/>
  <c r="BJ20" i="72" s="1"/>
  <c r="BM21" i="72"/>
  <c r="BP21" i="72" s="1"/>
  <c r="BM22" i="72"/>
  <c r="BG22" i="72"/>
  <c r="BR22" i="72"/>
  <c r="BG23" i="72"/>
  <c r="BR23" i="72"/>
  <c r="BF24" i="72"/>
  <c r="BI24" i="72"/>
  <c r="BJ24" i="72" s="1"/>
  <c r="BS24" i="72"/>
  <c r="BM25" i="72"/>
  <c r="BF25" i="72"/>
  <c r="BI25" i="72"/>
  <c r="BJ25" i="72" s="1"/>
  <c r="BS25" i="72"/>
  <c r="BM26" i="72"/>
  <c r="BP27" i="72" s="1"/>
  <c r="BG26" i="72"/>
  <c r="BR26" i="72"/>
  <c r="BG27" i="72"/>
  <c r="BR27" i="72"/>
  <c r="BF28" i="72"/>
  <c r="BI28" i="72"/>
  <c r="BJ28" i="72" s="1"/>
  <c r="BS28" i="72"/>
  <c r="BM29" i="72"/>
  <c r="BF29" i="72"/>
  <c r="BI29" i="72"/>
  <c r="BJ29" i="72" s="1"/>
  <c r="BS29" i="72"/>
  <c r="BM30" i="72"/>
  <c r="BP31" i="72" s="1"/>
  <c r="BG30" i="72"/>
  <c r="BR30" i="72"/>
  <c r="BG31" i="72"/>
  <c r="BR31" i="72"/>
  <c r="BF32" i="72"/>
  <c r="BI32" i="72"/>
  <c r="BJ32" i="72" s="1"/>
  <c r="BS32" i="72"/>
  <c r="BF33" i="72"/>
  <c r="BI33" i="72"/>
  <c r="BJ33" i="72" s="1"/>
  <c r="BS33" i="72"/>
  <c r="BF34" i="72"/>
  <c r="BI34" i="72"/>
  <c r="BJ34" i="72" s="1"/>
  <c r="BS34" i="72"/>
  <c r="BM35" i="72"/>
  <c r="BF35" i="72"/>
  <c r="BI35" i="72"/>
  <c r="BJ35" i="72" s="1"/>
  <c r="AB16" i="72"/>
  <c r="BP19" i="72"/>
  <c r="AB17" i="72"/>
  <c r="B18" i="72"/>
  <c r="BO17" i="72"/>
  <c r="BP20" i="72"/>
  <c r="BL18" i="72"/>
  <c r="BO18" i="72" s="1"/>
  <c r="BS20" i="72"/>
  <c r="AW20" i="72"/>
  <c r="BF21" i="72"/>
  <c r="BI21" i="72"/>
  <c r="BJ21" i="72" s="1"/>
  <c r="BS21" i="72"/>
  <c r="BL15" i="72"/>
  <c r="BO16" i="72" s="1"/>
  <c r="BM16" i="72"/>
  <c r="BP16" i="72" s="1"/>
  <c r="BV17" i="72"/>
  <c r="BO20" i="72"/>
  <c r="BR20" i="72"/>
  <c r="AV20" i="72"/>
  <c r="BG21" i="72"/>
  <c r="BR21" i="72"/>
  <c r="BP32" i="72"/>
  <c r="BL21" i="72"/>
  <c r="BO21" i="72" s="1"/>
  <c r="BL23" i="72"/>
  <c r="BO23" i="72" s="1"/>
  <c r="BL25" i="72"/>
  <c r="BO25" i="72" s="1"/>
  <c r="BL27" i="72"/>
  <c r="BO27" i="72" s="1"/>
  <c r="BL29" i="72"/>
  <c r="BO29" i="72" s="1"/>
  <c r="BL31" i="72"/>
  <c r="BO31" i="72" s="1"/>
  <c r="BL33" i="72"/>
  <c r="BO33" i="72" s="1"/>
  <c r="BL35" i="72"/>
  <c r="BO35" i="72" s="1"/>
  <c r="T7" i="51"/>
  <c r="T8" i="51" s="1"/>
  <c r="T9" i="51" s="1"/>
  <c r="T10" i="51" s="1"/>
  <c r="T11" i="51" s="1"/>
  <c r="T12" i="51" s="1"/>
  <c r="T13" i="51" s="1"/>
  <c r="T14" i="51" s="1"/>
  <c r="T15" i="51" s="1"/>
  <c r="T16" i="51" s="1"/>
  <c r="T17" i="51" s="1"/>
  <c r="T18" i="51" s="1"/>
  <c r="T19" i="51" s="1"/>
  <c r="T20" i="51" s="1"/>
  <c r="T21" i="51" s="1"/>
  <c r="T22" i="51" s="1"/>
  <c r="T23" i="51" s="1"/>
  <c r="T24" i="51" s="1"/>
  <c r="T25" i="51" s="1"/>
  <c r="T26" i="51" s="1"/>
  <c r="T27" i="51" s="1"/>
  <c r="T28" i="51" s="1"/>
  <c r="T29" i="51" s="1"/>
  <c r="T30" i="51" s="1"/>
  <c r="T31" i="51" s="1"/>
  <c r="T32" i="51" s="1"/>
  <c r="T33" i="51" s="1"/>
  <c r="T34" i="51" s="1"/>
  <c r="T35" i="51" s="1"/>
  <c r="T36" i="51" s="1"/>
  <c r="T37" i="51" s="1"/>
  <c r="T38" i="51" s="1"/>
  <c r="T39" i="51" s="1"/>
  <c r="T40" i="51" s="1"/>
  <c r="T41" i="51" s="1"/>
  <c r="T42" i="51" s="1"/>
  <c r="T43" i="51" s="1"/>
  <c r="T44" i="51" s="1"/>
  <c r="T45" i="51" s="1"/>
  <c r="T46" i="51" s="1"/>
  <c r="T47" i="51" s="1"/>
  <c r="T48" i="51" s="1"/>
  <c r="T49" i="51" s="1"/>
  <c r="T50" i="51" s="1"/>
  <c r="T51" i="51" s="1"/>
  <c r="T52" i="51" s="1"/>
  <c r="T53" i="51" s="1"/>
  <c r="CQ369" i="71"/>
  <c r="CQ370" i="71"/>
  <c r="CQ371" i="71"/>
  <c r="CQ372" i="71"/>
  <c r="CQ373" i="71"/>
  <c r="CQ374" i="71"/>
  <c r="CQ375" i="71"/>
  <c r="CQ376" i="71"/>
  <c r="CQ377" i="71"/>
  <c r="CQ378" i="71"/>
  <c r="CQ379" i="71"/>
  <c r="CQ380" i="71"/>
  <c r="CQ381" i="71"/>
  <c r="CQ382" i="71"/>
  <c r="CQ383" i="71"/>
  <c r="CQ384" i="71"/>
  <c r="CQ385" i="71"/>
  <c r="CQ386" i="71"/>
  <c r="CQ387" i="71"/>
  <c r="CQ388" i="71"/>
  <c r="CQ389" i="71"/>
  <c r="CQ390" i="71"/>
  <c r="CQ391" i="71"/>
  <c r="CQ392" i="71"/>
  <c r="CQ393" i="71"/>
  <c r="CQ394" i="71"/>
  <c r="CQ395" i="71"/>
  <c r="CQ396" i="71"/>
  <c r="CQ397" i="71"/>
  <c r="CQ398" i="71"/>
  <c r="CQ399" i="71"/>
  <c r="CQ400" i="71"/>
  <c r="EK366" i="71"/>
  <c r="ER366" i="71"/>
  <c r="ES366" i="71"/>
  <c r="ET366" i="71"/>
  <c r="EU366" i="71"/>
  <c r="EK367" i="71"/>
  <c r="ER367" i="71"/>
  <c r="ES367" i="71"/>
  <c r="ET367" i="71"/>
  <c r="EU367" i="71"/>
  <c r="EK368" i="71"/>
  <c r="ER368" i="71"/>
  <c r="ES368" i="71"/>
  <c r="ET368" i="71"/>
  <c r="EU368" i="71"/>
  <c r="EK369" i="71"/>
  <c r="ER369" i="71"/>
  <c r="ES369" i="71"/>
  <c r="ET369" i="71"/>
  <c r="EU369" i="71"/>
  <c r="EK370" i="71"/>
  <c r="ER370" i="71"/>
  <c r="ES370" i="71"/>
  <c r="ET370" i="71"/>
  <c r="EU370" i="71"/>
  <c r="EK371" i="71"/>
  <c r="ER371" i="71"/>
  <c r="ES371" i="71"/>
  <c r="ET371" i="71"/>
  <c r="EU371" i="71"/>
  <c r="EK372" i="71"/>
  <c r="ER372" i="71"/>
  <c r="ES372" i="71"/>
  <c r="ET372" i="71"/>
  <c r="EU372" i="71"/>
  <c r="EK373" i="71"/>
  <c r="ER373" i="71"/>
  <c r="ES373" i="71"/>
  <c r="ET373" i="71"/>
  <c r="EU373" i="71"/>
  <c r="EK374" i="71"/>
  <c r="ER374" i="71"/>
  <c r="ES374" i="71"/>
  <c r="ET374" i="71"/>
  <c r="EU374" i="71"/>
  <c r="EK375" i="71"/>
  <c r="ER375" i="71"/>
  <c r="ES375" i="71"/>
  <c r="ET375" i="71"/>
  <c r="EU375" i="71"/>
  <c r="EK376" i="71"/>
  <c r="ER376" i="71"/>
  <c r="ES376" i="71"/>
  <c r="ET376" i="71"/>
  <c r="EU376" i="71"/>
  <c r="EK377" i="71"/>
  <c r="ER377" i="71"/>
  <c r="ES377" i="71"/>
  <c r="ET377" i="71"/>
  <c r="EU377" i="71"/>
  <c r="EK378" i="71"/>
  <c r="ER378" i="71"/>
  <c r="ES378" i="71"/>
  <c r="ET378" i="71"/>
  <c r="EU378" i="71"/>
  <c r="EK379" i="71"/>
  <c r="ER379" i="71"/>
  <c r="ES379" i="71"/>
  <c r="ET379" i="71"/>
  <c r="EU379" i="71"/>
  <c r="EK380" i="71"/>
  <c r="ER380" i="71"/>
  <c r="ES380" i="71"/>
  <c r="ET380" i="71"/>
  <c r="EU380" i="71"/>
  <c r="EK381" i="71"/>
  <c r="ER381" i="71"/>
  <c r="ES381" i="71"/>
  <c r="ET381" i="71"/>
  <c r="EU381" i="71"/>
  <c r="EK382" i="71"/>
  <c r="ER382" i="71"/>
  <c r="ES382" i="71"/>
  <c r="ET382" i="71"/>
  <c r="EU382" i="71"/>
  <c r="EK383" i="71"/>
  <c r="ER383" i="71"/>
  <c r="ES383" i="71"/>
  <c r="ET383" i="71"/>
  <c r="EU383" i="71"/>
  <c r="EK384" i="71"/>
  <c r="ER384" i="71"/>
  <c r="ES384" i="71"/>
  <c r="ET384" i="71"/>
  <c r="EU384" i="71"/>
  <c r="EK385" i="71"/>
  <c r="ER385" i="71"/>
  <c r="ES385" i="71"/>
  <c r="ET385" i="71"/>
  <c r="EU385" i="71"/>
  <c r="EK386" i="71"/>
  <c r="ER386" i="71"/>
  <c r="ES386" i="71"/>
  <c r="ET386" i="71"/>
  <c r="EU386" i="71"/>
  <c r="EK387" i="71"/>
  <c r="ER387" i="71"/>
  <c r="ES387" i="71"/>
  <c r="ET387" i="71"/>
  <c r="EU387" i="71"/>
  <c r="EK388" i="71"/>
  <c r="ER388" i="71"/>
  <c r="ES388" i="71"/>
  <c r="ET388" i="71"/>
  <c r="EU388" i="71"/>
  <c r="EK389" i="71"/>
  <c r="ER389" i="71"/>
  <c r="ES389" i="71"/>
  <c r="ET389" i="71"/>
  <c r="EU389" i="71"/>
  <c r="EK390" i="71"/>
  <c r="ER390" i="71"/>
  <c r="ES390" i="71"/>
  <c r="ET390" i="71"/>
  <c r="EU390" i="71"/>
  <c r="EK391" i="71"/>
  <c r="ER391" i="71"/>
  <c r="ES391" i="71"/>
  <c r="ET391" i="71"/>
  <c r="EU391" i="71"/>
  <c r="EK392" i="71"/>
  <c r="ER392" i="71"/>
  <c r="ES392" i="71"/>
  <c r="ET392" i="71"/>
  <c r="EU392" i="71"/>
  <c r="EK393" i="71"/>
  <c r="ER393" i="71"/>
  <c r="ES393" i="71"/>
  <c r="ET393" i="71"/>
  <c r="EU393" i="71"/>
  <c r="EK394" i="71"/>
  <c r="ER394" i="71"/>
  <c r="ES394" i="71"/>
  <c r="ET394" i="71"/>
  <c r="EU394" i="71"/>
  <c r="EK395" i="71"/>
  <c r="ER395" i="71"/>
  <c r="ES395" i="71"/>
  <c r="ET395" i="71"/>
  <c r="EU395" i="71"/>
  <c r="EK396" i="71"/>
  <c r="ER396" i="71"/>
  <c r="ES396" i="71"/>
  <c r="ET396" i="71"/>
  <c r="EU396" i="71"/>
  <c r="EK397" i="71"/>
  <c r="ER397" i="71"/>
  <c r="ES397" i="71"/>
  <c r="ET397" i="71"/>
  <c r="EU397" i="71"/>
  <c r="EK398" i="71"/>
  <c r="ER398" i="71"/>
  <c r="ES398" i="71"/>
  <c r="ET398" i="71"/>
  <c r="EU398" i="71"/>
  <c r="EK399" i="71"/>
  <c r="ER399" i="71"/>
  <c r="ES399" i="71"/>
  <c r="ET399" i="71"/>
  <c r="EU399" i="71"/>
  <c r="EK400" i="71"/>
  <c r="ER400" i="71"/>
  <c r="ES400" i="71"/>
  <c r="ET400" i="71"/>
  <c r="EU400" i="71"/>
  <c r="EU365" i="71"/>
  <c r="ET365" i="71"/>
  <c r="ES365" i="71"/>
  <c r="ER365" i="71"/>
  <c r="EK365" i="71"/>
  <c r="EU364" i="71"/>
  <c r="ET364" i="71"/>
  <c r="ES364" i="71"/>
  <c r="ER364" i="71"/>
  <c r="EK364" i="71"/>
  <c r="EU363" i="71"/>
  <c r="ET363" i="71"/>
  <c r="ES363" i="71"/>
  <c r="ER363" i="71"/>
  <c r="EK363" i="71"/>
  <c r="EU362" i="71"/>
  <c r="ET362" i="71"/>
  <c r="ES362" i="71"/>
  <c r="ER362" i="71"/>
  <c r="EK362" i="71"/>
  <c r="EU361" i="71"/>
  <c r="ET361" i="71"/>
  <c r="ES361" i="71"/>
  <c r="ER361" i="71"/>
  <c r="EK361" i="71"/>
  <c r="DU363" i="71"/>
  <c r="DU364" i="71"/>
  <c r="DU365" i="71"/>
  <c r="DU366" i="71"/>
  <c r="DU367" i="71"/>
  <c r="DU368" i="71"/>
  <c r="DU369" i="71"/>
  <c r="DU370" i="71"/>
  <c r="DU371" i="71"/>
  <c r="DU372" i="71"/>
  <c r="DU373" i="71"/>
  <c r="DU374" i="71"/>
  <c r="DU375" i="71"/>
  <c r="DU376" i="71"/>
  <c r="DU377" i="71"/>
  <c r="DU378" i="71"/>
  <c r="DU379" i="71"/>
  <c r="DU380" i="71"/>
  <c r="DU381" i="71"/>
  <c r="DU382" i="71"/>
  <c r="DU383" i="71"/>
  <c r="DU384" i="71"/>
  <c r="DU385" i="71"/>
  <c r="DU386" i="71"/>
  <c r="DU387" i="71"/>
  <c r="DU388" i="71"/>
  <c r="DU389" i="71"/>
  <c r="DU390" i="71"/>
  <c r="DU391" i="71"/>
  <c r="DU392" i="71"/>
  <c r="DU393" i="71"/>
  <c r="DU394" i="71"/>
  <c r="DU395" i="71"/>
  <c r="DU396" i="71"/>
  <c r="DU397" i="71"/>
  <c r="DU398" i="71"/>
  <c r="DU399" i="71"/>
  <c r="DU400" i="71"/>
  <c r="DU362" i="71"/>
  <c r="DU361" i="71"/>
  <c r="FN360" i="71"/>
  <c r="FJ360" i="71"/>
  <c r="BP35" i="72" l="1"/>
  <c r="BP23" i="72"/>
  <c r="BP22" i="72"/>
  <c r="BP30" i="72"/>
  <c r="BP26" i="72"/>
  <c r="BP29" i="72"/>
  <c r="BP33" i="72"/>
  <c r="BP34" i="72"/>
  <c r="BP25" i="72"/>
  <c r="BP24" i="72"/>
  <c r="AV25" i="72"/>
  <c r="AV23" i="72"/>
  <c r="AV21" i="72"/>
  <c r="AY21" i="72" s="1"/>
  <c r="BV35" i="72"/>
  <c r="AW35" i="72"/>
  <c r="BV31" i="72"/>
  <c r="AW31" i="72"/>
  <c r="BV27" i="72"/>
  <c r="AV34" i="72"/>
  <c r="AV28" i="72"/>
  <c r="BV28" i="72"/>
  <c r="AW27" i="72"/>
  <c r="AW30" i="72"/>
  <c r="AW26" i="72"/>
  <c r="AW22" i="72"/>
  <c r="BV18" i="72"/>
  <c r="AW18" i="72"/>
  <c r="AW34" i="72"/>
  <c r="AW32" i="72"/>
  <c r="BO28" i="72"/>
  <c r="AW24" i="72"/>
  <c r="AW17" i="72"/>
  <c r="B19" i="72"/>
  <c r="AB18" i="72"/>
  <c r="BP17" i="72"/>
  <c r="BV33" i="72"/>
  <c r="AW33" i="72"/>
  <c r="BV29" i="72"/>
  <c r="BV25" i="72"/>
  <c r="AW25" i="72"/>
  <c r="BV23" i="72"/>
  <c r="AW23" i="72"/>
  <c r="BV21" i="72"/>
  <c r="AW21" i="72"/>
  <c r="AZ21" i="72" s="1"/>
  <c r="AV32" i="72"/>
  <c r="BV32" i="72"/>
  <c r="AV30" i="72"/>
  <c r="BV30" i="72"/>
  <c r="AW29" i="72"/>
  <c r="AV26" i="72"/>
  <c r="BV26" i="72"/>
  <c r="AV24" i="72"/>
  <c r="AV22" i="72"/>
  <c r="AY22" i="72" s="1"/>
  <c r="BV22" i="72"/>
  <c r="BO30" i="72"/>
  <c r="BO26" i="72"/>
  <c r="BO22" i="72"/>
  <c r="BV16" i="72"/>
  <c r="AV16" i="72"/>
  <c r="BO34" i="72"/>
  <c r="BO32" i="72"/>
  <c r="AW28" i="72"/>
  <c r="BO24" i="72"/>
  <c r="AW19" i="72"/>
  <c r="AZ20" i="72" s="1"/>
  <c r="AV17" i="72"/>
  <c r="BO19" i="72"/>
  <c r="AW16" i="72"/>
  <c r="AY24" i="72" l="1"/>
  <c r="AZ33" i="72"/>
  <c r="AY26" i="72"/>
  <c r="AZ25" i="72"/>
  <c r="AY17" i="72"/>
  <c r="BV24" i="72"/>
  <c r="AZ23" i="72"/>
  <c r="AZ18" i="72"/>
  <c r="AZ31" i="72"/>
  <c r="AZ27" i="72"/>
  <c r="AZ35" i="72"/>
  <c r="BV19" i="72"/>
  <c r="BV20" i="72"/>
  <c r="AV19" i="72"/>
  <c r="AZ28" i="72"/>
  <c r="AV29" i="72"/>
  <c r="AY29" i="72" s="1"/>
  <c r="AV33" i="72"/>
  <c r="AY33" i="72" s="1"/>
  <c r="AZ17" i="72"/>
  <c r="AZ26" i="72"/>
  <c r="BA21" i="72"/>
  <c r="BD21" i="72" s="1"/>
  <c r="AY23" i="72"/>
  <c r="AY25" i="72"/>
  <c r="AZ19" i="72"/>
  <c r="AV15" i="72"/>
  <c r="AY16" i="72" s="1"/>
  <c r="AW15" i="72"/>
  <c r="AZ16" i="72" s="1"/>
  <c r="AZ29" i="72"/>
  <c r="B20" i="72"/>
  <c r="AB19" i="72"/>
  <c r="AZ24" i="72"/>
  <c r="AZ32" i="72"/>
  <c r="AZ34" i="72"/>
  <c r="AV18" i="72"/>
  <c r="AY18" i="72" s="1"/>
  <c r="AZ22" i="72"/>
  <c r="AZ30" i="72"/>
  <c r="AV27" i="72"/>
  <c r="AY27" i="72" s="1"/>
  <c r="BV34" i="72"/>
  <c r="AV31" i="72"/>
  <c r="AY31" i="72" s="1"/>
  <c r="AV35" i="72"/>
  <c r="AY35" i="72" s="1"/>
  <c r="BP400" i="71"/>
  <c r="AS400" i="71"/>
  <c r="S400" i="71"/>
  <c r="BP399" i="71"/>
  <c r="AS399" i="71"/>
  <c r="S399" i="71"/>
  <c r="BP398" i="71"/>
  <c r="AS398" i="71"/>
  <c r="S398" i="71"/>
  <c r="BP397" i="71"/>
  <c r="AS397" i="71"/>
  <c r="S397" i="71"/>
  <c r="BP396" i="71"/>
  <c r="AS396" i="71"/>
  <c r="S396" i="71"/>
  <c r="BP395" i="71"/>
  <c r="AS395" i="71"/>
  <c r="S395" i="71"/>
  <c r="BP394" i="71"/>
  <c r="AS394" i="71"/>
  <c r="S394" i="71"/>
  <c r="BP393" i="71"/>
  <c r="AS393" i="71"/>
  <c r="S393" i="71"/>
  <c r="BP392" i="71"/>
  <c r="AS392" i="71"/>
  <c r="S392" i="71"/>
  <c r="BP391" i="71"/>
  <c r="AS391" i="71"/>
  <c r="S391" i="71"/>
  <c r="AS390" i="71"/>
  <c r="S390" i="71"/>
  <c r="AS389" i="71"/>
  <c r="S389" i="71"/>
  <c r="AS388" i="71"/>
  <c r="S388" i="71"/>
  <c r="AS387" i="71"/>
  <c r="S387" i="71"/>
  <c r="AS386" i="71"/>
  <c r="S386" i="71"/>
  <c r="AS385" i="71"/>
  <c r="S385" i="71"/>
  <c r="AS384" i="71"/>
  <c r="S384" i="71"/>
  <c r="AS383" i="71"/>
  <c r="S383" i="71"/>
  <c r="AS382" i="71"/>
  <c r="S382" i="71"/>
  <c r="AS381" i="71"/>
  <c r="S381" i="71"/>
  <c r="AS380" i="71"/>
  <c r="S380" i="71"/>
  <c r="AS379" i="71"/>
  <c r="S379" i="71"/>
  <c r="AS378" i="71"/>
  <c r="S378" i="71"/>
  <c r="AS377" i="71"/>
  <c r="S377" i="71"/>
  <c r="AS376" i="71"/>
  <c r="S376" i="71"/>
  <c r="AS375" i="71"/>
  <c r="S375" i="71"/>
  <c r="AS374" i="71"/>
  <c r="S374" i="71"/>
  <c r="AS373" i="71"/>
  <c r="S373" i="71"/>
  <c r="AS372" i="71"/>
  <c r="S372" i="71"/>
  <c r="AS371" i="71"/>
  <c r="S371" i="71"/>
  <c r="AS370" i="71"/>
  <c r="S370" i="71"/>
  <c r="AS369" i="71"/>
  <c r="S369" i="71"/>
  <c r="AS368" i="71"/>
  <c r="S368" i="71"/>
  <c r="AS367" i="71"/>
  <c r="S367" i="71"/>
  <c r="AS366" i="71"/>
  <c r="S366" i="71"/>
  <c r="AS365" i="71"/>
  <c r="S365" i="71"/>
  <c r="AS364" i="71"/>
  <c r="S364" i="71"/>
  <c r="AS363" i="71"/>
  <c r="S363" i="71"/>
  <c r="AS362" i="71"/>
  <c r="S362" i="71"/>
  <c r="AS361" i="71"/>
  <c r="S361" i="71"/>
  <c r="AS360" i="71"/>
  <c r="S360" i="71"/>
  <c r="DZ359" i="71"/>
  <c r="DY359" i="71"/>
  <c r="DX359" i="71"/>
  <c r="DW359" i="71"/>
  <c r="EX349" i="71"/>
  <c r="FN349" i="71"/>
  <c r="FJ349" i="71"/>
  <c r="FF349" i="71"/>
  <c r="FB349" i="71"/>
  <c r="EX348" i="71"/>
  <c r="FN348" i="71"/>
  <c r="FJ348" i="71"/>
  <c r="FF348" i="71"/>
  <c r="GB347" i="71"/>
  <c r="GB348" i="71" s="1"/>
  <c r="GB349" i="71" s="1"/>
  <c r="GB350" i="71" s="1"/>
  <c r="GB351" i="71" s="1"/>
  <c r="GB352" i="71" s="1"/>
  <c r="GB353" i="71" s="1"/>
  <c r="GB354" i="71" s="1"/>
  <c r="GB355" i="71" s="1"/>
  <c r="GB356" i="71" s="1"/>
  <c r="GB357" i="71" s="1"/>
  <c r="GB358" i="71" s="1"/>
  <c r="GB359" i="71" s="1"/>
  <c r="GB360" i="71" s="1"/>
  <c r="GB361" i="71" s="1"/>
  <c r="GB362" i="71" s="1"/>
  <c r="GB363" i="71" s="1"/>
  <c r="GB364" i="71" s="1"/>
  <c r="GB365" i="71" s="1"/>
  <c r="GB366" i="71" s="1"/>
  <c r="GB367" i="71" s="1"/>
  <c r="GB368" i="71" s="1"/>
  <c r="GB369" i="71" s="1"/>
  <c r="GB370" i="71" s="1"/>
  <c r="GB371" i="71" s="1"/>
  <c r="GB372" i="71" s="1"/>
  <c r="GB373" i="71" s="1"/>
  <c r="GB374" i="71" s="1"/>
  <c r="GB375" i="71" s="1"/>
  <c r="FJ347" i="71"/>
  <c r="EX347" i="71"/>
  <c r="FN347" i="71"/>
  <c r="FF347" i="71"/>
  <c r="EX346" i="71"/>
  <c r="FN346" i="71"/>
  <c r="FJ346" i="71"/>
  <c r="FF346" i="71"/>
  <c r="EX345" i="71"/>
  <c r="FN345" i="71"/>
  <c r="FJ345" i="71"/>
  <c r="FF345" i="71"/>
  <c r="EX344" i="71"/>
  <c r="FN344" i="71"/>
  <c r="FJ344" i="71"/>
  <c r="FF344" i="71"/>
  <c r="EX343" i="71"/>
  <c r="FN343" i="71"/>
  <c r="FJ343" i="71"/>
  <c r="FF343" i="71"/>
  <c r="EX342" i="71"/>
  <c r="FN342" i="71"/>
  <c r="FJ342" i="71"/>
  <c r="FF342" i="71"/>
  <c r="EX341" i="71"/>
  <c r="FN341" i="71"/>
  <c r="FJ341" i="71"/>
  <c r="FF341" i="71"/>
  <c r="EX340" i="71"/>
  <c r="EY340" i="71" s="1"/>
  <c r="FN340" i="71"/>
  <c r="FO340" i="71" s="1"/>
  <c r="FJ340" i="71"/>
  <c r="FK340" i="71" s="1"/>
  <c r="FF340" i="71"/>
  <c r="FG340" i="71" s="1"/>
  <c r="FC340" i="71"/>
  <c r="B340" i="71"/>
  <c r="B341" i="71" s="1"/>
  <c r="B342" i="71" s="1"/>
  <c r="B343" i="71" s="1"/>
  <c r="B344" i="71" s="1"/>
  <c r="B345" i="71" s="1"/>
  <c r="B346" i="71" s="1"/>
  <c r="B347" i="71" s="1"/>
  <c r="B348" i="71" s="1"/>
  <c r="B349" i="71" s="1"/>
  <c r="B350" i="71" s="1"/>
  <c r="B351" i="71" s="1"/>
  <c r="B352" i="71" s="1"/>
  <c r="B353" i="71" s="1"/>
  <c r="B354" i="71" s="1"/>
  <c r="B355" i="71" s="1"/>
  <c r="B356" i="71" s="1"/>
  <c r="B357" i="71" s="1"/>
  <c r="B358" i="71" s="1"/>
  <c r="B359" i="71" s="1"/>
  <c r="B360" i="71" s="1"/>
  <c r="B361" i="71" s="1"/>
  <c r="B362" i="71" s="1"/>
  <c r="B363" i="71" s="1"/>
  <c r="B364" i="71" s="1"/>
  <c r="B365" i="71" s="1"/>
  <c r="B366" i="71" s="1"/>
  <c r="B367" i="71" s="1"/>
  <c r="B368" i="71" s="1"/>
  <c r="B369" i="71" s="1"/>
  <c r="B370" i="71" s="1"/>
  <c r="B371" i="71" s="1"/>
  <c r="B372" i="71" s="1"/>
  <c r="B373" i="71" s="1"/>
  <c r="B374" i="71" s="1"/>
  <c r="B375" i="71" s="1"/>
  <c r="B376" i="71" s="1"/>
  <c r="B377" i="71" s="1"/>
  <c r="B378" i="71" s="1"/>
  <c r="B379" i="71" s="1"/>
  <c r="B380" i="71" s="1"/>
  <c r="B381" i="71" s="1"/>
  <c r="B382" i="71" s="1"/>
  <c r="B383" i="71" s="1"/>
  <c r="B384" i="71" s="1"/>
  <c r="B385" i="71" s="1"/>
  <c r="B386" i="71" s="1"/>
  <c r="B387" i="71" s="1"/>
  <c r="B388" i="71" s="1"/>
  <c r="B389" i="71" s="1"/>
  <c r="B390" i="71" s="1"/>
  <c r="B391" i="71" s="1"/>
  <c r="B392" i="71" s="1"/>
  <c r="B393" i="71" s="1"/>
  <c r="B394" i="71" s="1"/>
  <c r="B395" i="71" s="1"/>
  <c r="B396" i="71" s="1"/>
  <c r="B397" i="71" s="1"/>
  <c r="B398" i="71" s="1"/>
  <c r="B399" i="71" s="1"/>
  <c r="B400" i="71" s="1"/>
  <c r="B401" i="71" s="1"/>
  <c r="B402" i="71" s="1"/>
  <c r="B403" i="71" s="1"/>
  <c r="B404" i="71" s="1"/>
  <c r="B405" i="71" s="1"/>
  <c r="B406" i="71" s="1"/>
  <c r="B407" i="71" s="1"/>
  <c r="GB339" i="71"/>
  <c r="GB340" i="71" s="1"/>
  <c r="GB341" i="71" s="1"/>
  <c r="GB342" i="71" s="1"/>
  <c r="GB343" i="71" s="1"/>
  <c r="GB344" i="71" s="1"/>
  <c r="GB345" i="71" s="1"/>
  <c r="GI338" i="71"/>
  <c r="GI339" i="71" s="1"/>
  <c r="GI340" i="71" s="1"/>
  <c r="GI341" i="71" s="1"/>
  <c r="GI342" i="71" s="1"/>
  <c r="GI343" i="71" s="1"/>
  <c r="GI344" i="71" s="1"/>
  <c r="GI345" i="71" s="1"/>
  <c r="GI346" i="71" s="1"/>
  <c r="GI347" i="71" s="1"/>
  <c r="GI348" i="71" s="1"/>
  <c r="GI349" i="71" s="1"/>
  <c r="GI350" i="71" s="1"/>
  <c r="GI351" i="71" s="1"/>
  <c r="GI352" i="71" s="1"/>
  <c r="GI353" i="71" s="1"/>
  <c r="GI354" i="71" s="1"/>
  <c r="GI355" i="71" s="1"/>
  <c r="GI356" i="71" s="1"/>
  <c r="GI357" i="71" s="1"/>
  <c r="GI358" i="71" s="1"/>
  <c r="GI359" i="71" s="1"/>
  <c r="GI360" i="71" s="1"/>
  <c r="GI361" i="71" s="1"/>
  <c r="GI362" i="71" s="1"/>
  <c r="GI363" i="71" s="1"/>
  <c r="GI364" i="71" s="1"/>
  <c r="GI365" i="71" s="1"/>
  <c r="GI366" i="71" s="1"/>
  <c r="GI367" i="71" s="1"/>
  <c r="EP336" i="71"/>
  <c r="EO336" i="71"/>
  <c r="EN336" i="71"/>
  <c r="EM336" i="71"/>
  <c r="EF336" i="71"/>
  <c r="EE336" i="71"/>
  <c r="ED336" i="71"/>
  <c r="EC336" i="71"/>
  <c r="DZ336" i="71"/>
  <c r="DY336" i="71"/>
  <c r="DX336" i="71"/>
  <c r="DW336" i="71"/>
  <c r="DU336" i="71"/>
  <c r="DT336" i="71"/>
  <c r="DS336" i="71"/>
  <c r="DR336" i="71"/>
  <c r="DO336" i="71"/>
  <c r="DN336" i="71"/>
  <c r="DM336" i="71"/>
  <c r="DL336" i="71"/>
  <c r="DI336" i="71"/>
  <c r="DH336" i="71"/>
  <c r="DG336" i="71"/>
  <c r="DF336" i="71"/>
  <c r="DD336" i="71"/>
  <c r="DC336" i="71"/>
  <c r="DB336" i="71"/>
  <c r="BF336" i="71"/>
  <c r="BE336" i="71"/>
  <c r="BD336" i="71"/>
  <c r="BC336" i="71"/>
  <c r="Z336" i="71"/>
  <c r="Y336" i="71"/>
  <c r="X336" i="71"/>
  <c r="W336" i="71"/>
  <c r="DA336" i="71" s="1"/>
  <c r="M336" i="71"/>
  <c r="AG336" i="71" s="1"/>
  <c r="L336" i="71"/>
  <c r="AF336" i="71" s="1"/>
  <c r="K336" i="71"/>
  <c r="AE336" i="71" s="1"/>
  <c r="J336" i="71"/>
  <c r="AD336" i="71" s="1"/>
  <c r="AG329" i="71"/>
  <c r="BK317" i="71"/>
  <c r="BP316" i="71"/>
  <c r="BP315" i="71"/>
  <c r="BP314" i="71"/>
  <c r="BK314" i="71"/>
  <c r="BK313" i="71"/>
  <c r="BP312" i="71"/>
  <c r="BK312" i="71"/>
  <c r="BP311" i="71"/>
  <c r="BK311" i="71"/>
  <c r="BF311" i="71"/>
  <c r="BP310" i="71"/>
  <c r="BK310" i="71"/>
  <c r="BF310" i="71"/>
  <c r="BF309" i="71"/>
  <c r="BF308" i="71"/>
  <c r="BF307" i="71"/>
  <c r="BF306" i="71"/>
  <c r="BF305" i="71"/>
  <c r="BF304" i="71"/>
  <c r="BF303" i="71"/>
  <c r="BF302" i="71"/>
  <c r="BF301" i="71"/>
  <c r="BF300" i="71"/>
  <c r="BF299" i="71"/>
  <c r="BF298" i="71"/>
  <c r="BF297" i="71"/>
  <c r="BF296" i="71"/>
  <c r="BF295" i="71"/>
  <c r="BF294" i="71"/>
  <c r="BF293" i="71"/>
  <c r="BF292" i="71"/>
  <c r="BF291" i="71"/>
  <c r="BF290" i="71"/>
  <c r="BF289" i="71"/>
  <c r="BF288" i="71"/>
  <c r="BF287" i="71"/>
  <c r="BF286" i="71"/>
  <c r="BF285" i="71"/>
  <c r="BF284" i="71"/>
  <c r="BF283" i="71"/>
  <c r="BF282" i="71"/>
  <c r="BF281" i="71"/>
  <c r="BF280" i="71"/>
  <c r="FY279" i="71"/>
  <c r="BF279" i="71"/>
  <c r="FY278" i="71"/>
  <c r="FY277" i="71"/>
  <c r="FY276" i="71"/>
  <c r="FY275" i="71"/>
  <c r="FY274" i="71"/>
  <c r="FY273" i="71"/>
  <c r="FY272" i="71"/>
  <c r="FY271" i="71"/>
  <c r="FY270" i="71"/>
  <c r="FY269" i="71"/>
  <c r="FY268" i="71"/>
  <c r="FY267" i="71"/>
  <c r="FY266" i="71"/>
  <c r="FY265" i="71"/>
  <c r="FY264" i="71"/>
  <c r="FY263" i="71"/>
  <c r="FY262" i="71"/>
  <c r="FY261" i="71"/>
  <c r="FY260" i="71"/>
  <c r="FY259" i="71"/>
  <c r="B259" i="71"/>
  <c r="B260" i="71" s="1"/>
  <c r="B261" i="71" s="1"/>
  <c r="B262" i="71" s="1"/>
  <c r="B263" i="71" s="1"/>
  <c r="B264" i="71" s="1"/>
  <c r="B265" i="71" s="1"/>
  <c r="B266" i="71" s="1"/>
  <c r="B267" i="71" s="1"/>
  <c r="B268" i="71" s="1"/>
  <c r="B269" i="71" s="1"/>
  <c r="B270" i="71" s="1"/>
  <c r="B271" i="71" s="1"/>
  <c r="B272" i="71" s="1"/>
  <c r="B273" i="71" s="1"/>
  <c r="B274" i="71" s="1"/>
  <c r="B275" i="71" s="1"/>
  <c r="B276" i="71" s="1"/>
  <c r="B277" i="71" s="1"/>
  <c r="B278" i="71" s="1"/>
  <c r="B279" i="71" s="1"/>
  <c r="B280" i="71" s="1"/>
  <c r="B281" i="71" s="1"/>
  <c r="B282" i="71" s="1"/>
  <c r="B283" i="71" s="1"/>
  <c r="B284" i="71" s="1"/>
  <c r="B285" i="71" s="1"/>
  <c r="B286" i="71" s="1"/>
  <c r="B287" i="71" s="1"/>
  <c r="B288" i="71" s="1"/>
  <c r="FY258" i="71"/>
  <c r="FY257" i="71"/>
  <c r="FT257" i="71"/>
  <c r="FT258" i="71" s="1"/>
  <c r="FT259" i="71" s="1"/>
  <c r="FT260" i="71" s="1"/>
  <c r="FT261" i="71" s="1"/>
  <c r="FT262" i="71" s="1"/>
  <c r="FT263" i="71" s="1"/>
  <c r="FT264" i="71" s="1"/>
  <c r="FT265" i="71" s="1"/>
  <c r="FT266" i="71" s="1"/>
  <c r="FT267" i="71" s="1"/>
  <c r="FT268" i="71" s="1"/>
  <c r="FT269" i="71" s="1"/>
  <c r="FT270" i="71" s="1"/>
  <c r="FT271" i="71" s="1"/>
  <c r="FT272" i="71" s="1"/>
  <c r="FT273" i="71" s="1"/>
  <c r="FT274" i="71" s="1"/>
  <c r="FT275" i="71" s="1"/>
  <c r="FT276" i="71" s="1"/>
  <c r="FT277" i="71" s="1"/>
  <c r="FT278" i="71" s="1"/>
  <c r="FT279" i="71" s="1"/>
  <c r="FY256" i="71"/>
  <c r="CJ255" i="71"/>
  <c r="CI255" i="71"/>
  <c r="CH255" i="71"/>
  <c r="CG255" i="71"/>
  <c r="CE255" i="71"/>
  <c r="CD255" i="71"/>
  <c r="CC255" i="71"/>
  <c r="CB255" i="71"/>
  <c r="BZ255" i="71"/>
  <c r="BY255" i="71"/>
  <c r="BX255" i="71"/>
  <c r="BW255" i="71"/>
  <c r="BU255" i="71"/>
  <c r="BT255" i="71"/>
  <c r="BS255" i="71"/>
  <c r="BF255" i="71"/>
  <c r="BE255" i="71"/>
  <c r="BD255" i="71"/>
  <c r="BC255" i="71"/>
  <c r="AT255" i="71"/>
  <c r="AN255" i="71"/>
  <c r="Z255" i="71"/>
  <c r="Y255" i="71"/>
  <c r="X255" i="71"/>
  <c r="W255" i="71"/>
  <c r="V253" i="71"/>
  <c r="AG247" i="71"/>
  <c r="EK237" i="71"/>
  <c r="BK237" i="71"/>
  <c r="BF237" i="71"/>
  <c r="EK236" i="71"/>
  <c r="BK236" i="71"/>
  <c r="BF236" i="71"/>
  <c r="EK235" i="71"/>
  <c r="BK235" i="71"/>
  <c r="BF235" i="71"/>
  <c r="EK234" i="71"/>
  <c r="BK234" i="71"/>
  <c r="BF234" i="71"/>
  <c r="EK233" i="71"/>
  <c r="BK233" i="71"/>
  <c r="BF233" i="71"/>
  <c r="EK232" i="71"/>
  <c r="BK232" i="71"/>
  <c r="BF232" i="71"/>
  <c r="EK231" i="71"/>
  <c r="BK231" i="71"/>
  <c r="BF231" i="71"/>
  <c r="EK230" i="71"/>
  <c r="BK230" i="71"/>
  <c r="BF230" i="71"/>
  <c r="EK229" i="71"/>
  <c r="BK229" i="71"/>
  <c r="BF229" i="71"/>
  <c r="EK228" i="71"/>
  <c r="BK228" i="71"/>
  <c r="BF228" i="71"/>
  <c r="EK227" i="71"/>
  <c r="BF227" i="71"/>
  <c r="EK226" i="71"/>
  <c r="BF226" i="71"/>
  <c r="EK225" i="71"/>
  <c r="BF225" i="71"/>
  <c r="EK224" i="71"/>
  <c r="BF224" i="71"/>
  <c r="EK223" i="71"/>
  <c r="BF223" i="71"/>
  <c r="EK222" i="71"/>
  <c r="BF222" i="71"/>
  <c r="EK221" i="71"/>
  <c r="BF221" i="71"/>
  <c r="EK220" i="71"/>
  <c r="BF220" i="71"/>
  <c r="EK219" i="71"/>
  <c r="BF219" i="71"/>
  <c r="EK218" i="71"/>
  <c r="BF218" i="71"/>
  <c r="EK217" i="71"/>
  <c r="BF217" i="71"/>
  <c r="EK216" i="71"/>
  <c r="BF216" i="71"/>
  <c r="EK215" i="71"/>
  <c r="BF215" i="71"/>
  <c r="EK214" i="71"/>
  <c r="BF214" i="71"/>
  <c r="EK213" i="71"/>
  <c r="BF213" i="71"/>
  <c r="EK212" i="71"/>
  <c r="BF212" i="71"/>
  <c r="EK211" i="71"/>
  <c r="BF211" i="71"/>
  <c r="EK210" i="71"/>
  <c r="BF210" i="71"/>
  <c r="EK209" i="71"/>
  <c r="BF209" i="71"/>
  <c r="EK208" i="71"/>
  <c r="BF208" i="71"/>
  <c r="EK207" i="71"/>
  <c r="BF207" i="71"/>
  <c r="EK206" i="71"/>
  <c r="BF206" i="71"/>
  <c r="EK205" i="71"/>
  <c r="BF205" i="71"/>
  <c r="FY204" i="71"/>
  <c r="EK204" i="71"/>
  <c r="BF204" i="71"/>
  <c r="FY203" i="71"/>
  <c r="EK203" i="71"/>
  <c r="BF203" i="71"/>
  <c r="FY202" i="71"/>
  <c r="EK202" i="71"/>
  <c r="BF202" i="71"/>
  <c r="FY201" i="71"/>
  <c r="EK201" i="71"/>
  <c r="ES202" i="71"/>
  <c r="BF201" i="71"/>
  <c r="FY200" i="71"/>
  <c r="EK200" i="71"/>
  <c r="ES201" i="71"/>
  <c r="BF200" i="71"/>
  <c r="FY199" i="71"/>
  <c r="EK199" i="71"/>
  <c r="ES200" i="71"/>
  <c r="BF199" i="71"/>
  <c r="FY198" i="71"/>
  <c r="EK198" i="71"/>
  <c r="DU198" i="71"/>
  <c r="ES199" i="71"/>
  <c r="BF198" i="71"/>
  <c r="FY197" i="71"/>
  <c r="EU198" i="71"/>
  <c r="ES198" i="71"/>
  <c r="BF197" i="71"/>
  <c r="FY196" i="71"/>
  <c r="FJ196" i="71"/>
  <c r="EX196" i="71"/>
  <c r="DD196" i="71"/>
  <c r="DC196" i="71"/>
  <c r="DB196" i="71"/>
  <c r="DA196" i="71"/>
  <c r="FY195" i="71"/>
  <c r="FJ195" i="71"/>
  <c r="EX195" i="71"/>
  <c r="FY194" i="71"/>
  <c r="FJ194" i="71"/>
  <c r="EX194" i="71"/>
  <c r="FY193" i="71"/>
  <c r="FJ193" i="71"/>
  <c r="EX193" i="71"/>
  <c r="FY192" i="71"/>
  <c r="FJ192" i="71"/>
  <c r="EX192" i="71"/>
  <c r="FY191" i="71"/>
  <c r="FJ191" i="71"/>
  <c r="EX191" i="71"/>
  <c r="FY190" i="71"/>
  <c r="FJ190" i="71"/>
  <c r="EX190" i="71"/>
  <c r="FY189" i="71"/>
  <c r="FJ189" i="71"/>
  <c r="EX189" i="71"/>
  <c r="FY188" i="71"/>
  <c r="FJ188" i="71"/>
  <c r="EX188" i="71"/>
  <c r="FY187" i="71"/>
  <c r="FJ187" i="71"/>
  <c r="EX187" i="71"/>
  <c r="FY186" i="71"/>
  <c r="FJ186" i="71"/>
  <c r="EX186" i="71"/>
  <c r="FY185" i="71"/>
  <c r="FJ185" i="71"/>
  <c r="EX185" i="71"/>
  <c r="FY184" i="71"/>
  <c r="FJ184" i="71"/>
  <c r="EX184" i="71"/>
  <c r="FY183" i="71"/>
  <c r="FJ183" i="71"/>
  <c r="EX183" i="71"/>
  <c r="FY182" i="71"/>
  <c r="FJ182" i="71"/>
  <c r="EX182" i="71"/>
  <c r="FY181" i="71"/>
  <c r="FJ181" i="71"/>
  <c r="EX181" i="71"/>
  <c r="FY180" i="71"/>
  <c r="FJ180" i="71"/>
  <c r="EX180" i="71"/>
  <c r="FY179" i="71"/>
  <c r="FJ179" i="71"/>
  <c r="EX179" i="71"/>
  <c r="FY178" i="71"/>
  <c r="FJ178" i="71"/>
  <c r="EX178" i="71"/>
  <c r="FY177" i="71"/>
  <c r="FO177" i="71"/>
  <c r="FJ177" i="71"/>
  <c r="FK177" i="71" s="1"/>
  <c r="FG177" i="71"/>
  <c r="FC177" i="71"/>
  <c r="EX177" i="71"/>
  <c r="EY177" i="71" s="1"/>
  <c r="B177" i="71"/>
  <c r="B178" i="71" s="1"/>
  <c r="B179" i="71" s="1"/>
  <c r="B180" i="71" s="1"/>
  <c r="B181" i="71" s="1"/>
  <c r="B182" i="71" s="1"/>
  <c r="B183" i="71" s="1"/>
  <c r="B184" i="71" s="1"/>
  <c r="B185" i="71" s="1"/>
  <c r="B186" i="71" s="1"/>
  <c r="B187" i="71" s="1"/>
  <c r="B188" i="71" s="1"/>
  <c r="B189" i="71" s="1"/>
  <c r="B190" i="71" s="1"/>
  <c r="B191" i="71" s="1"/>
  <c r="B192" i="71" s="1"/>
  <c r="B193" i="71" s="1"/>
  <c r="B194" i="71" s="1"/>
  <c r="B195" i="71" s="1"/>
  <c r="B196" i="71" s="1"/>
  <c r="B197" i="71" s="1"/>
  <c r="B198" i="71" s="1"/>
  <c r="B199" i="71" s="1"/>
  <c r="B200" i="71" s="1"/>
  <c r="B201" i="71" s="1"/>
  <c r="B202" i="71" s="1"/>
  <c r="B203" i="71" s="1"/>
  <c r="B204" i="71" s="1"/>
  <c r="B205" i="71" s="1"/>
  <c r="B206" i="71" s="1"/>
  <c r="B207" i="71" s="1"/>
  <c r="B208" i="71" s="1"/>
  <c r="B209" i="71" s="1"/>
  <c r="B210" i="71" s="1"/>
  <c r="B211" i="71" s="1"/>
  <c r="B212" i="71" s="1"/>
  <c r="B213" i="71" s="1"/>
  <c r="B214" i="71" s="1"/>
  <c r="B215" i="71" s="1"/>
  <c r="B216" i="71" s="1"/>
  <c r="B217" i="71" s="1"/>
  <c r="B218" i="71" s="1"/>
  <c r="B219" i="71" s="1"/>
  <c r="B220" i="71" s="1"/>
  <c r="B221" i="71" s="1"/>
  <c r="B222" i="71" s="1"/>
  <c r="B223" i="71" s="1"/>
  <c r="B224" i="71" s="1"/>
  <c r="B225" i="71" s="1"/>
  <c r="B226" i="71" s="1"/>
  <c r="B227" i="71" s="1"/>
  <c r="B228" i="71" s="1"/>
  <c r="B229" i="71" s="1"/>
  <c r="B230" i="71" s="1"/>
  <c r="B231" i="71" s="1"/>
  <c r="B232" i="71" s="1"/>
  <c r="B233" i="71" s="1"/>
  <c r="B234" i="71" s="1"/>
  <c r="B235" i="71" s="1"/>
  <c r="B236" i="71" s="1"/>
  <c r="B237" i="71" s="1"/>
  <c r="B238" i="71" s="1"/>
  <c r="B239" i="71" s="1"/>
  <c r="B240" i="71" s="1"/>
  <c r="B241" i="71" s="1"/>
  <c r="B242" i="71" s="1"/>
  <c r="B243" i="71" s="1"/>
  <c r="B244" i="71" s="1"/>
  <c r="FY176" i="71"/>
  <c r="FY175" i="71"/>
  <c r="FT175" i="71"/>
  <c r="FT176" i="71" s="1"/>
  <c r="FT177" i="71" s="1"/>
  <c r="FT178" i="71" s="1"/>
  <c r="FT179" i="71" s="1"/>
  <c r="FT180" i="71" s="1"/>
  <c r="FT181" i="71" s="1"/>
  <c r="FT182" i="71" s="1"/>
  <c r="FT183" i="71" s="1"/>
  <c r="FT184" i="71" s="1"/>
  <c r="FT185" i="71" s="1"/>
  <c r="FT186" i="71" s="1"/>
  <c r="FT187" i="71" s="1"/>
  <c r="FT188" i="71" s="1"/>
  <c r="FT189" i="71" s="1"/>
  <c r="FT190" i="71" s="1"/>
  <c r="FT191" i="71" s="1"/>
  <c r="FT192" i="71" s="1"/>
  <c r="FT193" i="71" s="1"/>
  <c r="FT194" i="71" s="1"/>
  <c r="FT195" i="71" s="1"/>
  <c r="FT196" i="71" s="1"/>
  <c r="FT197" i="71" s="1"/>
  <c r="FT198" i="71" s="1"/>
  <c r="FT199" i="71" s="1"/>
  <c r="FT200" i="71" s="1"/>
  <c r="FT201" i="71" s="1"/>
  <c r="FT202" i="71" s="1"/>
  <c r="FT203" i="71" s="1"/>
  <c r="FT204" i="71" s="1"/>
  <c r="FY174" i="71"/>
  <c r="BF173" i="71"/>
  <c r="BE173" i="71"/>
  <c r="BD173" i="71"/>
  <c r="BC173" i="71"/>
  <c r="AG173" i="71"/>
  <c r="AF173" i="71"/>
  <c r="AX173" i="71" s="1"/>
  <c r="AE173" i="71"/>
  <c r="AD173" i="71"/>
  <c r="AV173" i="71" s="1"/>
  <c r="Z173" i="71"/>
  <c r="Y173" i="71"/>
  <c r="X173" i="71"/>
  <c r="W173" i="71"/>
  <c r="S173" i="71"/>
  <c r="R173" i="71"/>
  <c r="Q173" i="71"/>
  <c r="P173" i="71"/>
  <c r="J171" i="71"/>
  <c r="BF154" i="71"/>
  <c r="BP155" i="71"/>
  <c r="BK155" i="71"/>
  <c r="BF155" i="71"/>
  <c r="G155" i="71"/>
  <c r="BP154" i="71"/>
  <c r="BK154" i="71"/>
  <c r="G154" i="71"/>
  <c r="BP153" i="71"/>
  <c r="BK153" i="71"/>
  <c r="BF153" i="71"/>
  <c r="G153" i="71"/>
  <c r="BP152" i="71"/>
  <c r="BK152" i="71"/>
  <c r="BF152" i="71"/>
  <c r="G152" i="71"/>
  <c r="BP151" i="71"/>
  <c r="BK151" i="71"/>
  <c r="BF151" i="71"/>
  <c r="G151" i="71"/>
  <c r="BP150" i="71"/>
  <c r="BK150" i="71"/>
  <c r="BF150" i="71"/>
  <c r="G150" i="71"/>
  <c r="BP149" i="71"/>
  <c r="BK149" i="71"/>
  <c r="BF149" i="71"/>
  <c r="G149" i="71"/>
  <c r="BP148" i="71"/>
  <c r="BK148" i="71"/>
  <c r="BF148" i="71"/>
  <c r="G148" i="71"/>
  <c r="BP147" i="71"/>
  <c r="BK147" i="71"/>
  <c r="BF147" i="71"/>
  <c r="G147" i="71"/>
  <c r="BP146" i="71"/>
  <c r="BK146" i="71"/>
  <c r="BF146" i="71"/>
  <c r="G146" i="71"/>
  <c r="BF145" i="71"/>
  <c r="G145" i="71"/>
  <c r="BF144" i="71"/>
  <c r="G144" i="71"/>
  <c r="BF143" i="71"/>
  <c r="G143" i="71"/>
  <c r="BF142" i="71"/>
  <c r="G142" i="71"/>
  <c r="BF141" i="71"/>
  <c r="G141" i="71"/>
  <c r="BF140" i="71"/>
  <c r="G140" i="71"/>
  <c r="BF139" i="71"/>
  <c r="G139" i="71"/>
  <c r="BF138" i="71"/>
  <c r="G138" i="71"/>
  <c r="BF137" i="71"/>
  <c r="G137" i="71"/>
  <c r="BF136" i="71"/>
  <c r="G136" i="71"/>
  <c r="BF135" i="71"/>
  <c r="G135" i="71"/>
  <c r="BF134" i="71"/>
  <c r="G134" i="71"/>
  <c r="BF133" i="71"/>
  <c r="G133" i="71"/>
  <c r="BF132" i="71"/>
  <c r="G132" i="71"/>
  <c r="BF131" i="71"/>
  <c r="G131" i="71"/>
  <c r="FY130" i="71"/>
  <c r="BF130" i="71"/>
  <c r="G130" i="71"/>
  <c r="FY129" i="71"/>
  <c r="BF129" i="71"/>
  <c r="G129" i="71"/>
  <c r="FY128" i="71"/>
  <c r="BF128" i="71"/>
  <c r="G128" i="71"/>
  <c r="FY127" i="71"/>
  <c r="BF127" i="71"/>
  <c r="G127" i="71"/>
  <c r="FY126" i="71"/>
  <c r="BF126" i="71"/>
  <c r="G126" i="71"/>
  <c r="FY125" i="71"/>
  <c r="BF125" i="71"/>
  <c r="G125" i="71"/>
  <c r="FY124" i="71"/>
  <c r="BF124" i="71"/>
  <c r="G124" i="71"/>
  <c r="FY123" i="71"/>
  <c r="BF123" i="71"/>
  <c r="G123" i="71"/>
  <c r="FY122" i="71"/>
  <c r="BF122" i="71"/>
  <c r="G122" i="71"/>
  <c r="FY121" i="71"/>
  <c r="BF121" i="71"/>
  <c r="G121" i="71"/>
  <c r="FY120" i="71"/>
  <c r="BF120" i="71"/>
  <c r="G120" i="71"/>
  <c r="FY119" i="71"/>
  <c r="BF119" i="71"/>
  <c r="G119" i="71"/>
  <c r="FY118" i="71"/>
  <c r="BF118" i="71"/>
  <c r="G118" i="71"/>
  <c r="FY117" i="71"/>
  <c r="BF117" i="71"/>
  <c r="G117" i="71"/>
  <c r="FY116" i="71"/>
  <c r="BF116" i="71"/>
  <c r="G116" i="71"/>
  <c r="FY115" i="71"/>
  <c r="BF115" i="71"/>
  <c r="G115" i="71"/>
  <c r="FY114" i="71"/>
  <c r="FY113" i="71"/>
  <c r="FN113" i="71"/>
  <c r="FJ113" i="71"/>
  <c r="FF113" i="71"/>
  <c r="FB113" i="71"/>
  <c r="EX113" i="71"/>
  <c r="FY112" i="71"/>
  <c r="FN112" i="71"/>
  <c r="FJ112" i="71"/>
  <c r="FF112" i="71"/>
  <c r="FB112" i="71"/>
  <c r="EX112" i="71"/>
  <c r="FY111" i="71"/>
  <c r="FN111" i="71"/>
  <c r="FJ111" i="71"/>
  <c r="FF111" i="71"/>
  <c r="FB111" i="71"/>
  <c r="EX111" i="71"/>
  <c r="FY110" i="71"/>
  <c r="FN110" i="71"/>
  <c r="FJ110" i="71"/>
  <c r="FF110" i="71"/>
  <c r="FB110" i="71"/>
  <c r="EX110" i="71"/>
  <c r="FY109" i="71"/>
  <c r="FN109" i="71"/>
  <c r="FJ109" i="71"/>
  <c r="FF109" i="71"/>
  <c r="FB109" i="71"/>
  <c r="EX109" i="71"/>
  <c r="FY108" i="71"/>
  <c r="FN108" i="71"/>
  <c r="FJ108" i="71"/>
  <c r="FF108" i="71"/>
  <c r="FB108" i="71"/>
  <c r="EX108" i="71"/>
  <c r="FY107" i="71"/>
  <c r="FN107" i="71"/>
  <c r="FJ107" i="71"/>
  <c r="FF107" i="71"/>
  <c r="FB107" i="71"/>
  <c r="EX107" i="71"/>
  <c r="FY106" i="71"/>
  <c r="FN106" i="71"/>
  <c r="FJ106" i="71"/>
  <c r="FF106" i="71"/>
  <c r="FB106" i="71"/>
  <c r="EX106" i="71"/>
  <c r="FY105" i="71"/>
  <c r="FN105" i="71"/>
  <c r="FJ105" i="71"/>
  <c r="FF105" i="71"/>
  <c r="FB105" i="71"/>
  <c r="EX105" i="71"/>
  <c r="FY104" i="71"/>
  <c r="FN104" i="71"/>
  <c r="FJ104" i="71"/>
  <c r="FF104" i="71"/>
  <c r="FB104" i="71"/>
  <c r="EX104" i="71"/>
  <c r="FY103" i="71"/>
  <c r="FN103" i="71"/>
  <c r="FJ103" i="71"/>
  <c r="FF103" i="71"/>
  <c r="FB103" i="71"/>
  <c r="EX103" i="71"/>
  <c r="FY102" i="71"/>
  <c r="FN102" i="71"/>
  <c r="FJ102" i="71"/>
  <c r="FF102" i="71"/>
  <c r="FB102" i="71"/>
  <c r="EX102" i="71"/>
  <c r="GI101" i="71"/>
  <c r="GI102" i="71" s="1"/>
  <c r="GI103" i="71" s="1"/>
  <c r="GI104" i="71" s="1"/>
  <c r="GI105" i="71" s="1"/>
  <c r="GI106" i="71" s="1"/>
  <c r="GI107" i="71" s="1"/>
  <c r="GI108" i="71" s="1"/>
  <c r="GI109" i="71" s="1"/>
  <c r="GI110" i="71" s="1"/>
  <c r="GI111" i="71" s="1"/>
  <c r="GI112" i="71" s="1"/>
  <c r="GI113" i="71" s="1"/>
  <c r="GI114" i="71" s="1"/>
  <c r="GI115" i="71" s="1"/>
  <c r="GI116" i="71" s="1"/>
  <c r="GI117" i="71" s="1"/>
  <c r="GI118" i="71" s="1"/>
  <c r="GI119" i="71" s="1"/>
  <c r="GI120" i="71" s="1"/>
  <c r="GI121" i="71" s="1"/>
  <c r="FY101" i="71"/>
  <c r="FT101" i="71"/>
  <c r="GB101" i="71" s="1"/>
  <c r="GB102" i="71" s="1"/>
  <c r="GB103" i="71" s="1"/>
  <c r="GB104" i="71" s="1"/>
  <c r="GB105" i="71" s="1"/>
  <c r="GB106" i="71" s="1"/>
  <c r="GB107" i="71" s="1"/>
  <c r="GB108" i="71" s="1"/>
  <c r="GB109" i="71" s="1"/>
  <c r="GB110" i="71" s="1"/>
  <c r="GB111" i="71" s="1"/>
  <c r="GB112" i="71" s="1"/>
  <c r="GB113" i="71" s="1"/>
  <c r="GB114" i="71" s="1"/>
  <c r="GB115" i="71" s="1"/>
  <c r="GB116" i="71" s="1"/>
  <c r="GB117" i="71" s="1"/>
  <c r="GB118" i="71" s="1"/>
  <c r="GB119" i="71" s="1"/>
  <c r="GB120" i="71" s="1"/>
  <c r="GB121" i="71" s="1"/>
  <c r="GB122" i="71" s="1"/>
  <c r="GB123" i="71" s="1"/>
  <c r="GB124" i="71" s="1"/>
  <c r="GB125" i="71" s="1"/>
  <c r="GB126" i="71" s="1"/>
  <c r="GB127" i="71" s="1"/>
  <c r="GB128" i="71" s="1"/>
  <c r="GB129" i="71" s="1"/>
  <c r="FN101" i="71"/>
  <c r="FJ101" i="71"/>
  <c r="FF101" i="71"/>
  <c r="FB101" i="71"/>
  <c r="EX101" i="71"/>
  <c r="GB100" i="71"/>
  <c r="FY100" i="71"/>
  <c r="FN100" i="71"/>
  <c r="FJ100" i="71"/>
  <c r="FF100" i="71"/>
  <c r="FB100" i="71"/>
  <c r="EX100" i="71"/>
  <c r="FY99" i="71"/>
  <c r="FN99" i="71"/>
  <c r="FJ99" i="71"/>
  <c r="FF99" i="71"/>
  <c r="FB99" i="71"/>
  <c r="EX99" i="71"/>
  <c r="FY98" i="71"/>
  <c r="FN98" i="71"/>
  <c r="FJ98" i="71"/>
  <c r="FF98" i="71"/>
  <c r="FB98" i="71"/>
  <c r="EX98" i="71"/>
  <c r="FY97" i="71"/>
  <c r="FN97" i="71"/>
  <c r="FJ97" i="71"/>
  <c r="FF97" i="71"/>
  <c r="FB97" i="71"/>
  <c r="EX97" i="71"/>
  <c r="FY96" i="71"/>
  <c r="FN96" i="71"/>
  <c r="FJ96" i="71"/>
  <c r="FF96" i="71"/>
  <c r="FB96" i="71"/>
  <c r="EX96" i="71"/>
  <c r="FY95" i="71"/>
  <c r="FN95" i="71"/>
  <c r="FO95" i="71" s="1"/>
  <c r="FJ95" i="71"/>
  <c r="FK95" i="71" s="1"/>
  <c r="FF95" i="71"/>
  <c r="FG95" i="71" s="1"/>
  <c r="FB95" i="71"/>
  <c r="FC95" i="71" s="1"/>
  <c r="EX95" i="71"/>
  <c r="EY95" i="71" s="1"/>
  <c r="B95" i="71"/>
  <c r="B96" i="71" s="1"/>
  <c r="B97" i="71" s="1"/>
  <c r="B98" i="71" s="1"/>
  <c r="B99" i="71" s="1"/>
  <c r="B100" i="71" s="1"/>
  <c r="B101" i="71" s="1"/>
  <c r="B102" i="71" s="1"/>
  <c r="B103" i="71" s="1"/>
  <c r="B104" i="71" s="1"/>
  <c r="B105" i="71" s="1"/>
  <c r="B106" i="71" s="1"/>
  <c r="B107" i="71" s="1"/>
  <c r="B108" i="71" s="1"/>
  <c r="B109" i="71" s="1"/>
  <c r="B110" i="71" s="1"/>
  <c r="B111" i="71" s="1"/>
  <c r="B112" i="71" s="1"/>
  <c r="B113" i="71" s="1"/>
  <c r="B114" i="71" s="1"/>
  <c r="B115" i="71" s="1"/>
  <c r="B116" i="71" s="1"/>
  <c r="B117" i="71" s="1"/>
  <c r="B118" i="71" s="1"/>
  <c r="B119" i="71" s="1"/>
  <c r="B120" i="71" s="1"/>
  <c r="B121" i="71" s="1"/>
  <c r="B122" i="71" s="1"/>
  <c r="B123" i="71" s="1"/>
  <c r="B124" i="71" s="1"/>
  <c r="B125" i="71" s="1"/>
  <c r="B126" i="71" s="1"/>
  <c r="B127" i="71" s="1"/>
  <c r="B128" i="71" s="1"/>
  <c r="B129" i="71" s="1"/>
  <c r="B130" i="71" s="1"/>
  <c r="B131" i="71" s="1"/>
  <c r="B132" i="71" s="1"/>
  <c r="B133" i="71" s="1"/>
  <c r="B134" i="71" s="1"/>
  <c r="B135" i="71" s="1"/>
  <c r="B136" i="71" s="1"/>
  <c r="B137" i="71" s="1"/>
  <c r="B138" i="71" s="1"/>
  <c r="B139" i="71" s="1"/>
  <c r="B140" i="71" s="1"/>
  <c r="B141" i="71" s="1"/>
  <c r="B142" i="71" s="1"/>
  <c r="B143" i="71" s="1"/>
  <c r="B144" i="71" s="1"/>
  <c r="B145" i="71" s="1"/>
  <c r="B146" i="71" s="1"/>
  <c r="B147" i="71" s="1"/>
  <c r="B148" i="71" s="1"/>
  <c r="B149" i="71" s="1"/>
  <c r="B150" i="71" s="1"/>
  <c r="B151" i="71" s="1"/>
  <c r="B152" i="71" s="1"/>
  <c r="B153" i="71" s="1"/>
  <c r="B154" i="71" s="1"/>
  <c r="B155" i="71" s="1"/>
  <c r="B156" i="71" s="1"/>
  <c r="B157" i="71" s="1"/>
  <c r="B158" i="71" s="1"/>
  <c r="B159" i="71" s="1"/>
  <c r="B160" i="71" s="1"/>
  <c r="B161" i="71" s="1"/>
  <c r="B162" i="71" s="1"/>
  <c r="FY94" i="71"/>
  <c r="FY93" i="71"/>
  <c r="FT93" i="71"/>
  <c r="GB93" i="71" s="1"/>
  <c r="GB92" i="71"/>
  <c r="FY92" i="71"/>
  <c r="BF91" i="71"/>
  <c r="BE91" i="71"/>
  <c r="BD91" i="71"/>
  <c r="BC91" i="71"/>
  <c r="Z91" i="71"/>
  <c r="Y91" i="71"/>
  <c r="X91" i="71"/>
  <c r="W91" i="71"/>
  <c r="BP76" i="71"/>
  <c r="BK76" i="71"/>
  <c r="BF76" i="71"/>
  <c r="BK75" i="71"/>
  <c r="BF75" i="71"/>
  <c r="BP74" i="71"/>
  <c r="BK74" i="71"/>
  <c r="BF74" i="71"/>
  <c r="BP73" i="71"/>
  <c r="BK73" i="71"/>
  <c r="BF73" i="71"/>
  <c r="BP72" i="71"/>
  <c r="BK72" i="71"/>
  <c r="BF72" i="71"/>
  <c r="BP71" i="71"/>
  <c r="BK71" i="71"/>
  <c r="BF71" i="71"/>
  <c r="BP70" i="71"/>
  <c r="BK70" i="71"/>
  <c r="BF70" i="71"/>
  <c r="BP69" i="71"/>
  <c r="BK69" i="71"/>
  <c r="BF69" i="71"/>
  <c r="BP68" i="71"/>
  <c r="BK68" i="71"/>
  <c r="BF68" i="71"/>
  <c r="BP67" i="71"/>
  <c r="BK67" i="71"/>
  <c r="BF67" i="71"/>
  <c r="BF66" i="71"/>
  <c r="BF65" i="71"/>
  <c r="BF64" i="71"/>
  <c r="BF63" i="71"/>
  <c r="BF62" i="71"/>
  <c r="BF61" i="71"/>
  <c r="BF60" i="71"/>
  <c r="BF59" i="71"/>
  <c r="BF58" i="71"/>
  <c r="BF57" i="71"/>
  <c r="BF56" i="71"/>
  <c r="BF55" i="71"/>
  <c r="BF54" i="71"/>
  <c r="BF53" i="71"/>
  <c r="BF52" i="71"/>
  <c r="BF51" i="71"/>
  <c r="BF50" i="71"/>
  <c r="BF49" i="71"/>
  <c r="P128" i="71"/>
  <c r="BF48" i="71"/>
  <c r="BF47" i="71"/>
  <c r="BF46" i="71"/>
  <c r="BF45" i="71"/>
  <c r="BF44" i="71"/>
  <c r="BF43" i="71"/>
  <c r="BF42" i="71"/>
  <c r="BF41" i="71"/>
  <c r="BF40" i="71"/>
  <c r="BF39" i="71"/>
  <c r="BF38" i="71"/>
  <c r="BF37" i="71"/>
  <c r="BF36" i="71"/>
  <c r="FN34" i="71"/>
  <c r="FJ34" i="71"/>
  <c r="FF34" i="71"/>
  <c r="FB34" i="71"/>
  <c r="EX34" i="71"/>
  <c r="FN33" i="71"/>
  <c r="FJ33" i="71"/>
  <c r="FF33" i="71"/>
  <c r="FB33" i="71"/>
  <c r="EX33" i="71"/>
  <c r="FN32" i="71"/>
  <c r="FJ32" i="71"/>
  <c r="FF32" i="71"/>
  <c r="FB32" i="71"/>
  <c r="EX32" i="71"/>
  <c r="FN31" i="71"/>
  <c r="FJ31" i="71"/>
  <c r="FF31" i="71"/>
  <c r="FB31" i="71"/>
  <c r="EX31" i="71"/>
  <c r="FN30" i="71"/>
  <c r="FJ30" i="71"/>
  <c r="FF30" i="71"/>
  <c r="FB30" i="71"/>
  <c r="EX30" i="71"/>
  <c r="FN29" i="71"/>
  <c r="FJ29" i="71"/>
  <c r="FF29" i="71"/>
  <c r="FB29" i="71"/>
  <c r="EX29" i="71"/>
  <c r="FN28" i="71"/>
  <c r="FJ28" i="71"/>
  <c r="FF28" i="71"/>
  <c r="FB28" i="71"/>
  <c r="EX28" i="71"/>
  <c r="FN27" i="71"/>
  <c r="FJ27" i="71"/>
  <c r="FF27" i="71"/>
  <c r="FB27" i="71"/>
  <c r="EX27" i="71"/>
  <c r="FN26" i="71"/>
  <c r="FJ26" i="71"/>
  <c r="FF26" i="71"/>
  <c r="FB26" i="71"/>
  <c r="EX26" i="71"/>
  <c r="FN25" i="71"/>
  <c r="FJ25" i="71"/>
  <c r="FF25" i="71"/>
  <c r="FB25" i="71"/>
  <c r="EX25" i="71"/>
  <c r="GB24" i="71"/>
  <c r="GB25" i="71" s="1"/>
  <c r="GB26" i="71" s="1"/>
  <c r="GB27" i="71" s="1"/>
  <c r="GB28" i="71" s="1"/>
  <c r="GB29" i="71" s="1"/>
  <c r="GB30" i="71" s="1"/>
  <c r="GB31" i="71" s="1"/>
  <c r="GB32" i="71" s="1"/>
  <c r="GB33" i="71" s="1"/>
  <c r="GB34" i="71" s="1"/>
  <c r="GB35" i="71" s="1"/>
  <c r="GB36" i="71" s="1"/>
  <c r="GB37" i="71" s="1"/>
  <c r="GB38" i="71" s="1"/>
  <c r="GB39" i="71" s="1"/>
  <c r="GB40" i="71" s="1"/>
  <c r="GB41" i="71" s="1"/>
  <c r="GB42" i="71" s="1"/>
  <c r="GB43" i="71" s="1"/>
  <c r="GB44" i="71" s="1"/>
  <c r="GB45" i="71" s="1"/>
  <c r="GB46" i="71" s="1"/>
  <c r="GB47" i="71" s="1"/>
  <c r="GB48" i="71" s="1"/>
  <c r="GB49" i="71" s="1"/>
  <c r="GB50" i="71" s="1"/>
  <c r="GB51" i="71" s="1"/>
  <c r="GB52" i="71" s="1"/>
  <c r="FN24" i="71"/>
  <c r="FJ24" i="71"/>
  <c r="FF24" i="71"/>
  <c r="FB24" i="71"/>
  <c r="EX24" i="71"/>
  <c r="FN23" i="71"/>
  <c r="FJ23" i="71"/>
  <c r="FF23" i="71"/>
  <c r="FB23" i="71"/>
  <c r="EX23" i="71"/>
  <c r="FN22" i="71"/>
  <c r="FJ22" i="71"/>
  <c r="FF22" i="71"/>
  <c r="FB22" i="71"/>
  <c r="EX22" i="71"/>
  <c r="FN21" i="71"/>
  <c r="FJ21" i="71"/>
  <c r="FF21" i="71"/>
  <c r="FB21" i="71"/>
  <c r="EX21" i="71"/>
  <c r="FN20" i="71"/>
  <c r="FJ20" i="71"/>
  <c r="FF20" i="71"/>
  <c r="FB20" i="71"/>
  <c r="EX20" i="71"/>
  <c r="FN19" i="71"/>
  <c r="FJ19" i="71"/>
  <c r="FF19" i="71"/>
  <c r="FB19" i="71"/>
  <c r="EX19" i="71"/>
  <c r="FN18" i="71"/>
  <c r="FJ18" i="71"/>
  <c r="FF18" i="71"/>
  <c r="FB18" i="71"/>
  <c r="EX18" i="71"/>
  <c r="FN17" i="71"/>
  <c r="FJ17" i="71"/>
  <c r="FF17" i="71"/>
  <c r="FB17" i="71"/>
  <c r="EX17" i="71"/>
  <c r="FN16" i="71"/>
  <c r="FO16" i="71" s="1"/>
  <c r="FJ16" i="71"/>
  <c r="FK16" i="71" s="1"/>
  <c r="FF16" i="71"/>
  <c r="FG16" i="71" s="1"/>
  <c r="FB16" i="71"/>
  <c r="FC16" i="71" s="1"/>
  <c r="EX16" i="71"/>
  <c r="EY16" i="71" s="1"/>
  <c r="B16" i="71"/>
  <c r="B17" i="71" s="1"/>
  <c r="B18" i="71" s="1"/>
  <c r="B19" i="71" s="1"/>
  <c r="B20" i="71" s="1"/>
  <c r="B21" i="71" s="1"/>
  <c r="B22" i="71" s="1"/>
  <c r="B23" i="71" s="1"/>
  <c r="B24" i="71" s="1"/>
  <c r="B25" i="71" s="1"/>
  <c r="B26" i="71" s="1"/>
  <c r="B27" i="71" s="1"/>
  <c r="B28" i="71" s="1"/>
  <c r="B29" i="71" s="1"/>
  <c r="B30" i="71" s="1"/>
  <c r="B31" i="71" s="1"/>
  <c r="B32" i="71" s="1"/>
  <c r="B33" i="71" s="1"/>
  <c r="B34" i="71" s="1"/>
  <c r="B35" i="71" s="1"/>
  <c r="B36" i="71" s="1"/>
  <c r="B37" i="71" s="1"/>
  <c r="B38" i="71" s="1"/>
  <c r="B39" i="71" s="1"/>
  <c r="B40" i="71" s="1"/>
  <c r="B41" i="71" s="1"/>
  <c r="B42" i="71" s="1"/>
  <c r="B43" i="71" s="1"/>
  <c r="B44" i="71" s="1"/>
  <c r="B45" i="71" s="1"/>
  <c r="B46" i="71" s="1"/>
  <c r="B47" i="71" s="1"/>
  <c r="B48" i="71" s="1"/>
  <c r="B49" i="71" s="1"/>
  <c r="B50" i="71" s="1"/>
  <c r="B51" i="71" s="1"/>
  <c r="B52" i="71" s="1"/>
  <c r="B53" i="71" s="1"/>
  <c r="B54" i="71" s="1"/>
  <c r="B55" i="71" s="1"/>
  <c r="B56" i="71" s="1"/>
  <c r="B57" i="71" s="1"/>
  <c r="B58" i="71" s="1"/>
  <c r="B59" i="71" s="1"/>
  <c r="B60" i="71" s="1"/>
  <c r="B61" i="71" s="1"/>
  <c r="B62" i="71" s="1"/>
  <c r="B63" i="71" s="1"/>
  <c r="B64" i="71" s="1"/>
  <c r="B65" i="71" s="1"/>
  <c r="B66" i="71" s="1"/>
  <c r="B67" i="71" s="1"/>
  <c r="B68" i="71" s="1"/>
  <c r="B69" i="71" s="1"/>
  <c r="B70" i="71" s="1"/>
  <c r="B71" i="71" s="1"/>
  <c r="B72" i="71" s="1"/>
  <c r="B73" i="71" s="1"/>
  <c r="B74" i="71" s="1"/>
  <c r="B75" i="71" s="1"/>
  <c r="B76" i="71" s="1"/>
  <c r="B77" i="71" s="1"/>
  <c r="B78" i="71" s="1"/>
  <c r="B79" i="71" s="1"/>
  <c r="B80" i="71" s="1"/>
  <c r="B81" i="71" s="1"/>
  <c r="B82" i="71" s="1"/>
  <c r="B83" i="71" s="1"/>
  <c r="GI15" i="71"/>
  <c r="GI16" i="71" s="1"/>
  <c r="GI17" i="71" s="1"/>
  <c r="GI18" i="71" s="1"/>
  <c r="GI19" i="71" s="1"/>
  <c r="GI20" i="71" s="1"/>
  <c r="GI21" i="71" s="1"/>
  <c r="GI22" i="71" s="1"/>
  <c r="GI23" i="71" s="1"/>
  <c r="GI24" i="71" s="1"/>
  <c r="GI25" i="71" s="1"/>
  <c r="GI26" i="71" s="1"/>
  <c r="GI27" i="71" s="1"/>
  <c r="GI28" i="71" s="1"/>
  <c r="GI29" i="71" s="1"/>
  <c r="GI30" i="71" s="1"/>
  <c r="GI31" i="71" s="1"/>
  <c r="GI32" i="71" s="1"/>
  <c r="GI33" i="71" s="1"/>
  <c r="GI34" i="71" s="1"/>
  <c r="GI35" i="71" s="1"/>
  <c r="GI36" i="71" s="1"/>
  <c r="GI37" i="71" s="1"/>
  <c r="GI38" i="71" s="1"/>
  <c r="GI39" i="71" s="1"/>
  <c r="GI40" i="71" s="1"/>
  <c r="GI41" i="71" s="1"/>
  <c r="GI42" i="71" s="1"/>
  <c r="GI43" i="71" s="1"/>
  <c r="GI44" i="71" s="1"/>
  <c r="GU14" i="71"/>
  <c r="GU15" i="71" s="1"/>
  <c r="GU16" i="71" s="1"/>
  <c r="GU17" i="71" s="1"/>
  <c r="GU18" i="71" s="1"/>
  <c r="GU19" i="71" s="1"/>
  <c r="GU20" i="71" s="1"/>
  <c r="GU21" i="71" s="1"/>
  <c r="GU22" i="71" s="1"/>
  <c r="GU23" i="71" s="1"/>
  <c r="GU24" i="71" s="1"/>
  <c r="GU25" i="71" s="1"/>
  <c r="GU26" i="71" s="1"/>
  <c r="GU27" i="71" s="1"/>
  <c r="GU28" i="71" s="1"/>
  <c r="GU29" i="71" s="1"/>
  <c r="GU30" i="71" s="1"/>
  <c r="GU31" i="71" s="1"/>
  <c r="GU32" i="71" s="1"/>
  <c r="GU33" i="71" s="1"/>
  <c r="GU34" i="71" s="1"/>
  <c r="GU35" i="71" s="1"/>
  <c r="GU36" i="71" s="1"/>
  <c r="EP12" i="71"/>
  <c r="EO12" i="71"/>
  <c r="EN12" i="71"/>
  <c r="EF12" i="71"/>
  <c r="EE12" i="71"/>
  <c r="ED12" i="71"/>
  <c r="DZ12" i="71"/>
  <c r="DY12" i="71"/>
  <c r="DX12" i="71"/>
  <c r="DU12" i="71"/>
  <c r="DT12" i="71"/>
  <c r="DS12" i="71"/>
  <c r="DO12" i="71"/>
  <c r="DN12" i="71"/>
  <c r="DM12" i="71"/>
  <c r="DI12" i="71"/>
  <c r="DH12" i="71"/>
  <c r="DG12" i="71"/>
  <c r="DD12" i="71"/>
  <c r="DC12" i="71"/>
  <c r="DB12" i="71"/>
  <c r="BF12" i="71"/>
  <c r="BF5" i="71" s="1"/>
  <c r="BE12" i="71"/>
  <c r="BE5" i="71" s="1"/>
  <c r="BD12" i="71"/>
  <c r="BD5" i="71" s="1"/>
  <c r="Z12" i="71"/>
  <c r="Y12" i="71"/>
  <c r="X12" i="71"/>
  <c r="M12" i="71"/>
  <c r="S12" i="71" s="1"/>
  <c r="L12" i="71"/>
  <c r="AF12" i="71" s="1"/>
  <c r="K12" i="71"/>
  <c r="AE12" i="71" s="1"/>
  <c r="J10" i="71"/>
  <c r="BF7" i="71"/>
  <c r="BE7" i="71"/>
  <c r="BD7" i="71"/>
  <c r="BC7" i="71"/>
  <c r="H7" i="71"/>
  <c r="G7" i="71"/>
  <c r="E7" i="71"/>
  <c r="D7" i="71"/>
  <c r="EP5" i="71"/>
  <c r="EO5" i="71"/>
  <c r="EN5" i="71"/>
  <c r="EM5" i="71"/>
  <c r="EK5" i="71"/>
  <c r="EJ5" i="71"/>
  <c r="EI5" i="71"/>
  <c r="EH5" i="71"/>
  <c r="EF5" i="71"/>
  <c r="EE5" i="71"/>
  <c r="ED5" i="71"/>
  <c r="EC5" i="71"/>
  <c r="DZ5" i="71"/>
  <c r="DY5" i="71"/>
  <c r="DX5" i="71"/>
  <c r="DW5" i="71"/>
  <c r="DU5" i="71"/>
  <c r="DT5" i="71"/>
  <c r="DS5" i="71"/>
  <c r="DR5" i="71"/>
  <c r="DO5" i="71"/>
  <c r="DN5" i="71"/>
  <c r="DM5" i="71"/>
  <c r="DL5" i="71"/>
  <c r="DI5" i="71"/>
  <c r="DH5" i="71"/>
  <c r="DG5" i="71"/>
  <c r="DF5" i="71"/>
  <c r="DD5" i="71"/>
  <c r="DC5" i="71"/>
  <c r="DB5" i="71"/>
  <c r="DA5" i="71"/>
  <c r="CJ5" i="71"/>
  <c r="CI5" i="71"/>
  <c r="CH5" i="71"/>
  <c r="CG5" i="71"/>
  <c r="CE5" i="71"/>
  <c r="CD5" i="71"/>
  <c r="CC5" i="71"/>
  <c r="CB5" i="71"/>
  <c r="BZ5" i="71"/>
  <c r="BY5" i="71"/>
  <c r="BX5" i="71"/>
  <c r="BW5" i="71"/>
  <c r="BT5" i="71"/>
  <c r="BS5" i="71"/>
  <c r="BR5" i="71"/>
  <c r="AZ5" i="71"/>
  <c r="AT5" i="71"/>
  <c r="AH5" i="71"/>
  <c r="AA5" i="71"/>
  <c r="Y5" i="71"/>
  <c r="X5" i="71"/>
  <c r="W5" i="71"/>
  <c r="R5" i="71"/>
  <c r="Q5" i="71"/>
  <c r="P5" i="71"/>
  <c r="N5" i="71"/>
  <c r="M5" i="71"/>
  <c r="L5" i="71"/>
  <c r="K5" i="71"/>
  <c r="J5" i="71"/>
  <c r="FB336" i="71" l="1"/>
  <c r="M91" i="71"/>
  <c r="AG91" i="71" s="1"/>
  <c r="M255" i="71"/>
  <c r="AT91" i="71"/>
  <c r="AT336" i="71"/>
  <c r="AT173" i="71"/>
  <c r="FT94" i="71"/>
  <c r="GB94" i="71" s="1"/>
  <c r="FT102" i="71"/>
  <c r="FT103" i="71" s="1"/>
  <c r="FT104" i="71" s="1"/>
  <c r="FT105" i="71" s="1"/>
  <c r="FT106" i="71" s="1"/>
  <c r="FT107" i="71" s="1"/>
  <c r="FT108" i="71" s="1"/>
  <c r="FT109" i="71" s="1"/>
  <c r="FT110" i="71" s="1"/>
  <c r="FT111" i="71" s="1"/>
  <c r="FT112" i="71" s="1"/>
  <c r="FT113" i="71" s="1"/>
  <c r="FT114" i="71" s="1"/>
  <c r="FT115" i="71" s="1"/>
  <c r="FT116" i="71" s="1"/>
  <c r="FT117" i="71" s="1"/>
  <c r="FT118" i="71" s="1"/>
  <c r="FT119" i="71" s="1"/>
  <c r="FT120" i="71" s="1"/>
  <c r="FT121" i="71" s="1"/>
  <c r="FT122" i="71" s="1"/>
  <c r="FT123" i="71" s="1"/>
  <c r="FT124" i="71" s="1"/>
  <c r="FT125" i="71" s="1"/>
  <c r="FT126" i="71" s="1"/>
  <c r="FT127" i="71" s="1"/>
  <c r="FT128" i="71" s="1"/>
  <c r="FT129" i="71" s="1"/>
  <c r="K91" i="71"/>
  <c r="AE91" i="71" s="1"/>
  <c r="K255" i="71"/>
  <c r="J91" i="71"/>
  <c r="AD91" i="71" s="1"/>
  <c r="J255" i="71"/>
  <c r="L255" i="71"/>
  <c r="L91" i="71"/>
  <c r="AF91" i="71" s="1"/>
  <c r="N255" i="71"/>
  <c r="N91" i="71"/>
  <c r="AZ336" i="71"/>
  <c r="AZ91" i="71"/>
  <c r="AZ255" i="71"/>
  <c r="FK178" i="71"/>
  <c r="FK179" i="71" s="1"/>
  <c r="FK180" i="71" s="1"/>
  <c r="FC17" i="71"/>
  <c r="FC18" i="71" s="1"/>
  <c r="FC19" i="71" s="1"/>
  <c r="FK17" i="71"/>
  <c r="FK96" i="71"/>
  <c r="FK97" i="71" s="1"/>
  <c r="FK98" i="71" s="1"/>
  <c r="FK99" i="71" s="1"/>
  <c r="FK100" i="71" s="1"/>
  <c r="FC178" i="71"/>
  <c r="FC179" i="71" s="1"/>
  <c r="BF312" i="71"/>
  <c r="BF313" i="71"/>
  <c r="BF314" i="71"/>
  <c r="BF316" i="71"/>
  <c r="BK315" i="71"/>
  <c r="BF317" i="71"/>
  <c r="AY34" i="72"/>
  <c r="BA34" i="72" s="1"/>
  <c r="BD34" i="72" s="1"/>
  <c r="AY30" i="72"/>
  <c r="BA30" i="72" s="1"/>
  <c r="BD30" i="72" s="1"/>
  <c r="BC21" i="72"/>
  <c r="CH21" i="72" s="1"/>
  <c r="BA16" i="72"/>
  <c r="BD16" i="72" s="1"/>
  <c r="BA31" i="72"/>
  <c r="BD31" i="72" s="1"/>
  <c r="BA18" i="72"/>
  <c r="BD18" i="72" s="1"/>
  <c r="B21" i="72"/>
  <c r="AB20" i="72"/>
  <c r="BA24" i="72"/>
  <c r="BC24" i="72" s="1"/>
  <c r="BA23" i="72"/>
  <c r="BD23" i="72" s="1"/>
  <c r="BA33" i="72"/>
  <c r="BD33" i="72" s="1"/>
  <c r="BA29" i="72"/>
  <c r="BD29" i="72" s="1"/>
  <c r="BA26" i="72"/>
  <c r="BC26" i="72" s="1"/>
  <c r="BA22" i="72"/>
  <c r="BC22" i="72" s="1"/>
  <c r="AY19" i="72"/>
  <c r="AY20" i="72"/>
  <c r="BA17" i="72"/>
  <c r="BC17" i="72" s="1"/>
  <c r="BA35" i="72"/>
  <c r="BD35" i="72" s="1"/>
  <c r="BA27" i="72"/>
  <c r="BD27" i="72" s="1"/>
  <c r="BA25" i="72"/>
  <c r="BD25" i="72" s="1"/>
  <c r="AY28" i="72"/>
  <c r="AY32" i="72"/>
  <c r="EU199" i="71"/>
  <c r="EU200" i="71"/>
  <c r="EU201" i="71"/>
  <c r="EU202" i="71"/>
  <c r="ES203" i="71"/>
  <c r="EU203" i="71"/>
  <c r="ES204" i="71"/>
  <c r="EU204" i="71"/>
  <c r="ES205" i="71"/>
  <c r="EU205" i="71"/>
  <c r="ES206" i="71"/>
  <c r="EU206" i="71"/>
  <c r="ES208" i="71"/>
  <c r="EU208" i="71"/>
  <c r="ES210" i="71"/>
  <c r="EU210" i="71"/>
  <c r="ES212" i="71"/>
  <c r="EU212" i="71"/>
  <c r="ES214" i="71"/>
  <c r="EU214" i="71"/>
  <c r="ES216" i="71"/>
  <c r="EU216" i="71"/>
  <c r="ES218" i="71"/>
  <c r="EU218" i="71"/>
  <c r="ES220" i="71"/>
  <c r="EU220" i="71"/>
  <c r="ES223" i="71"/>
  <c r="EU223" i="71"/>
  <c r="ES224" i="71"/>
  <c r="EU224" i="71"/>
  <c r="ES225" i="71"/>
  <c r="EU225" i="71"/>
  <c r="ES226" i="71"/>
  <c r="EU226" i="71"/>
  <c r="ES227" i="71"/>
  <c r="EU227" i="71"/>
  <c r="ES228" i="71"/>
  <c r="EU228" i="71"/>
  <c r="ES229" i="71"/>
  <c r="EU229" i="71"/>
  <c r="ES230" i="71"/>
  <c r="EU230" i="71"/>
  <c r="ES231" i="71"/>
  <c r="EU231" i="71"/>
  <c r="ES232" i="71"/>
  <c r="EU232" i="71"/>
  <c r="ES233" i="71"/>
  <c r="EU233" i="71"/>
  <c r="ES234" i="71"/>
  <c r="EU234" i="71"/>
  <c r="ES235" i="71"/>
  <c r="EU235" i="71"/>
  <c r="ES236" i="71"/>
  <c r="EU236" i="71"/>
  <c r="ES237" i="71"/>
  <c r="EU237" i="71"/>
  <c r="BP75" i="71"/>
  <c r="ER198" i="71"/>
  <c r="ET198" i="71"/>
  <c r="ER199" i="71"/>
  <c r="ET199" i="71"/>
  <c r="ER200" i="71"/>
  <c r="ET200" i="71"/>
  <c r="ER201" i="71"/>
  <c r="ET201" i="71"/>
  <c r="ER202" i="71"/>
  <c r="ET202" i="71"/>
  <c r="ER203" i="71"/>
  <c r="ET203" i="71"/>
  <c r="ER204" i="71"/>
  <c r="ET204" i="71"/>
  <c r="ER205" i="71"/>
  <c r="ET205" i="71"/>
  <c r="ER207" i="71"/>
  <c r="ET207" i="71"/>
  <c r="ER209" i="71"/>
  <c r="ET209" i="71"/>
  <c r="ER211" i="71"/>
  <c r="ET211" i="71"/>
  <c r="ER213" i="71"/>
  <c r="ET213" i="71"/>
  <c r="ER215" i="71"/>
  <c r="ET215" i="71"/>
  <c r="ER217" i="71"/>
  <c r="ET217" i="71"/>
  <c r="ER219" i="71"/>
  <c r="ET219" i="71"/>
  <c r="ER221" i="71"/>
  <c r="ET221" i="71"/>
  <c r="ER223" i="71"/>
  <c r="ET223" i="71"/>
  <c r="ER224" i="71"/>
  <c r="ET224" i="71"/>
  <c r="ER225" i="71"/>
  <c r="ET225" i="71"/>
  <c r="ER226" i="71"/>
  <c r="ET226" i="71"/>
  <c r="ER227" i="71"/>
  <c r="ET227" i="71"/>
  <c r="ER228" i="71"/>
  <c r="ET228" i="71"/>
  <c r="ER229" i="71"/>
  <c r="ET229" i="71"/>
  <c r="ER230" i="71"/>
  <c r="ET230" i="71"/>
  <c r="ER231" i="71"/>
  <c r="ET231" i="71"/>
  <c r="ER232" i="71"/>
  <c r="ET232" i="71"/>
  <c r="ER233" i="71"/>
  <c r="ET233" i="71"/>
  <c r="ER234" i="71"/>
  <c r="ET234" i="71"/>
  <c r="ER235" i="71"/>
  <c r="ET235" i="71"/>
  <c r="ER236" i="71"/>
  <c r="ET236" i="71"/>
  <c r="ER237" i="71"/>
  <c r="ET237" i="71"/>
  <c r="BP313" i="71"/>
  <c r="BF315" i="71"/>
  <c r="BK316" i="71"/>
  <c r="BP317" i="71"/>
  <c r="EY17" i="71"/>
  <c r="EY18" i="71" s="1"/>
  <c r="FO17" i="71"/>
  <c r="FK18" i="71"/>
  <c r="FK19" i="71" s="1"/>
  <c r="FO18" i="71"/>
  <c r="FG17" i="71"/>
  <c r="P367" i="71"/>
  <c r="P286" i="71"/>
  <c r="P204" i="71"/>
  <c r="P122" i="71"/>
  <c r="P368" i="71"/>
  <c r="P287" i="71"/>
  <c r="P205" i="71"/>
  <c r="P123" i="71"/>
  <c r="P369" i="71"/>
  <c r="P288" i="71"/>
  <c r="P206" i="71"/>
  <c r="P124" i="71"/>
  <c r="FC96" i="71"/>
  <c r="FC97" i="71" s="1"/>
  <c r="FC98" i="71" s="1"/>
  <c r="FC99" i="71" s="1"/>
  <c r="FC100" i="71" s="1"/>
  <c r="Q12" i="71"/>
  <c r="R12" i="71"/>
  <c r="P371" i="71"/>
  <c r="P290" i="71"/>
  <c r="P208" i="71"/>
  <c r="P378" i="71"/>
  <c r="P297" i="71"/>
  <c r="P215" i="71"/>
  <c r="P133" i="71"/>
  <c r="P380" i="71"/>
  <c r="P299" i="71"/>
  <c r="P217" i="71"/>
  <c r="P135" i="71"/>
  <c r="P381" i="71"/>
  <c r="P300" i="71"/>
  <c r="P136" i="71"/>
  <c r="P218" i="71"/>
  <c r="P382" i="71"/>
  <c r="P301" i="71"/>
  <c r="P219" i="71"/>
  <c r="P137" i="71"/>
  <c r="P383" i="71"/>
  <c r="P302" i="71"/>
  <c r="P138" i="71"/>
  <c r="P220" i="71"/>
  <c r="P384" i="71"/>
  <c r="P303" i="71"/>
  <c r="P221" i="71"/>
  <c r="P139" i="71"/>
  <c r="P385" i="71"/>
  <c r="P304" i="71"/>
  <c r="P222" i="71"/>
  <c r="P140" i="71"/>
  <c r="P386" i="71"/>
  <c r="P305" i="71"/>
  <c r="P223" i="71"/>
  <c r="P141" i="71"/>
  <c r="P387" i="71"/>
  <c r="P306" i="71"/>
  <c r="P224" i="71"/>
  <c r="P142" i="71"/>
  <c r="P388" i="71"/>
  <c r="P307" i="71"/>
  <c r="P225" i="71"/>
  <c r="P143" i="71"/>
  <c r="P389" i="71"/>
  <c r="P308" i="71"/>
  <c r="P226" i="71"/>
  <c r="P144" i="71"/>
  <c r="P390" i="71"/>
  <c r="P309" i="71"/>
  <c r="P227" i="71"/>
  <c r="P145" i="71"/>
  <c r="P391" i="71"/>
  <c r="P310" i="71"/>
  <c r="P228" i="71"/>
  <c r="P146" i="71"/>
  <c r="P392" i="71"/>
  <c r="P311" i="71"/>
  <c r="P229" i="71"/>
  <c r="P147" i="71"/>
  <c r="P393" i="71"/>
  <c r="P312" i="71"/>
  <c r="P230" i="71"/>
  <c r="P148" i="71"/>
  <c r="P394" i="71"/>
  <c r="P313" i="71"/>
  <c r="P231" i="71"/>
  <c r="P149" i="71"/>
  <c r="P395" i="71"/>
  <c r="P314" i="71"/>
  <c r="P232" i="71"/>
  <c r="P150" i="71"/>
  <c r="P396" i="71"/>
  <c r="P315" i="71"/>
  <c r="P233" i="71"/>
  <c r="P151" i="71"/>
  <c r="P397" i="71"/>
  <c r="P316" i="71"/>
  <c r="P234" i="71"/>
  <c r="P152" i="71"/>
  <c r="P398" i="71"/>
  <c r="P317" i="71"/>
  <c r="P235" i="71"/>
  <c r="P153" i="71"/>
  <c r="P400" i="71"/>
  <c r="P237" i="71"/>
  <c r="P155" i="71"/>
  <c r="FT95" i="71"/>
  <c r="EY96" i="71"/>
  <c r="FG96" i="71"/>
  <c r="FO96" i="71"/>
  <c r="P126" i="71"/>
  <c r="EY178" i="71"/>
  <c r="EY179" i="71" s="1"/>
  <c r="FO178" i="71"/>
  <c r="FO179" i="71" s="1"/>
  <c r="P370" i="71"/>
  <c r="P289" i="71"/>
  <c r="P207" i="71"/>
  <c r="P372" i="71"/>
  <c r="P291" i="71"/>
  <c r="P209" i="71"/>
  <c r="P373" i="71"/>
  <c r="P292" i="71"/>
  <c r="P210" i="71"/>
  <c r="P374" i="71"/>
  <c r="P293" i="71"/>
  <c r="P211" i="71"/>
  <c r="P375" i="71"/>
  <c r="P294" i="71"/>
  <c r="P212" i="71"/>
  <c r="P376" i="71"/>
  <c r="P295" i="71"/>
  <c r="P213" i="71"/>
  <c r="P131" i="71"/>
  <c r="P377" i="71"/>
  <c r="P296" i="71"/>
  <c r="P214" i="71"/>
  <c r="P379" i="71"/>
  <c r="P298" i="71"/>
  <c r="P216" i="71"/>
  <c r="P134" i="71"/>
  <c r="P399" i="71"/>
  <c r="P236" i="71"/>
  <c r="P154" i="71"/>
  <c r="P125" i="71"/>
  <c r="P127" i="71"/>
  <c r="P129" i="71"/>
  <c r="P130" i="71"/>
  <c r="P132" i="71"/>
  <c r="FG178" i="71"/>
  <c r="FG179" i="71" s="1"/>
  <c r="AW173" i="71"/>
  <c r="AY173" i="71"/>
  <c r="ER206" i="71"/>
  <c r="ET206" i="71"/>
  <c r="ES207" i="71"/>
  <c r="EU207" i="71"/>
  <c r="ER208" i="71"/>
  <c r="ET208" i="71"/>
  <c r="ES209" i="71"/>
  <c r="EU209" i="71"/>
  <c r="ER210" i="71"/>
  <c r="ET210" i="71"/>
  <c r="ES211" i="71"/>
  <c r="EU211" i="71"/>
  <c r="ER212" i="71"/>
  <c r="ET212" i="71"/>
  <c r="ES213" i="71"/>
  <c r="EU213" i="71"/>
  <c r="ER214" i="71"/>
  <c r="ET214" i="71"/>
  <c r="ES215" i="71"/>
  <c r="EU215" i="71"/>
  <c r="ER216" i="71"/>
  <c r="ET216" i="71"/>
  <c r="ES217" i="71"/>
  <c r="EU217" i="71"/>
  <c r="ER218" i="71"/>
  <c r="ET218" i="71"/>
  <c r="ES219" i="71"/>
  <c r="EU219" i="71"/>
  <c r="ER220" i="71"/>
  <c r="ET220" i="71"/>
  <c r="ES221" i="71"/>
  <c r="EU221" i="71"/>
  <c r="ER222" i="71"/>
  <c r="ET222" i="71"/>
  <c r="C247" i="71"/>
  <c r="C248" i="71"/>
  <c r="B289" i="71"/>
  <c r="B290" i="71" s="1"/>
  <c r="B291" i="71" s="1"/>
  <c r="B292" i="71" s="1"/>
  <c r="B293" i="71" s="1"/>
  <c r="B294" i="71" s="1"/>
  <c r="B295" i="71" s="1"/>
  <c r="B296" i="71" s="1"/>
  <c r="B297" i="71" s="1"/>
  <c r="B298" i="71" s="1"/>
  <c r="B299" i="71" s="1"/>
  <c r="B300" i="71" s="1"/>
  <c r="B301" i="71" s="1"/>
  <c r="B302" i="71" s="1"/>
  <c r="B303" i="71" s="1"/>
  <c r="B304" i="71" s="1"/>
  <c r="B305" i="71" s="1"/>
  <c r="B306" i="71" s="1"/>
  <c r="B307" i="71" s="1"/>
  <c r="B308" i="71" s="1"/>
  <c r="B309" i="71" s="1"/>
  <c r="B310" i="71" s="1"/>
  <c r="B311" i="71" s="1"/>
  <c r="B312" i="71" s="1"/>
  <c r="B313" i="71" s="1"/>
  <c r="B314" i="71" s="1"/>
  <c r="B315" i="71" s="1"/>
  <c r="B316" i="71" s="1"/>
  <c r="B317" i="71" s="1"/>
  <c r="B318" i="71" s="1"/>
  <c r="B319" i="71" s="1"/>
  <c r="B320" i="71" s="1"/>
  <c r="B321" i="71" s="1"/>
  <c r="B322" i="71" s="1"/>
  <c r="B323" i="71" s="1"/>
  <c r="B324" i="71" s="1"/>
  <c r="B325" i="71" s="1"/>
  <c r="B326" i="71" s="1"/>
  <c r="ES222" i="71"/>
  <c r="EU222" i="71"/>
  <c r="DB359" i="71"/>
  <c r="DG359" i="71" s="1"/>
  <c r="DD359" i="71"/>
  <c r="DI359" i="71" s="1"/>
  <c r="FC341" i="71"/>
  <c r="FC342" i="71" s="1"/>
  <c r="FC343" i="71" s="1"/>
  <c r="FG341" i="71"/>
  <c r="FK341" i="71"/>
  <c r="FK342" i="71" s="1"/>
  <c r="FK343" i="71" s="1"/>
  <c r="FO341" i="71"/>
  <c r="EY341" i="71"/>
  <c r="EY342" i="71" s="1"/>
  <c r="EY343" i="71" s="1"/>
  <c r="DC359" i="71"/>
  <c r="DH359" i="71" s="1"/>
  <c r="DA359" i="71"/>
  <c r="DF359" i="71" s="1"/>
  <c r="Q336" i="71"/>
  <c r="S336" i="71"/>
  <c r="BF360" i="71"/>
  <c r="P336" i="71"/>
  <c r="R336" i="71"/>
  <c r="BF361" i="71"/>
  <c r="BF363" i="71"/>
  <c r="BF365" i="71"/>
  <c r="BF367" i="71"/>
  <c r="BF372" i="71"/>
  <c r="BF374" i="71"/>
  <c r="BF362" i="71"/>
  <c r="BF364" i="71"/>
  <c r="BF366" i="71"/>
  <c r="BF368" i="71"/>
  <c r="BF369" i="71"/>
  <c r="BF370" i="71"/>
  <c r="BF371" i="71"/>
  <c r="BF373" i="71"/>
  <c r="BF380" i="71"/>
  <c r="BF382" i="71"/>
  <c r="BF376" i="71"/>
  <c r="BF377" i="71"/>
  <c r="BF378" i="71"/>
  <c r="BF379" i="71"/>
  <c r="BF381" i="71"/>
  <c r="BF383" i="71"/>
  <c r="BK391" i="71"/>
  <c r="BF384" i="71"/>
  <c r="BF386" i="71"/>
  <c r="BF388" i="71"/>
  <c r="BF390" i="71"/>
  <c r="BF385" i="71"/>
  <c r="BF387" i="71"/>
  <c r="BF389" i="71"/>
  <c r="BF391" i="71"/>
  <c r="BK392" i="71"/>
  <c r="BF392" i="71"/>
  <c r="BK393" i="71"/>
  <c r="BF393" i="71"/>
  <c r="BK394" i="71"/>
  <c r="BF397" i="71"/>
  <c r="BF394" i="71"/>
  <c r="BK395" i="71"/>
  <c r="BF396" i="71"/>
  <c r="BK397" i="71"/>
  <c r="BF395" i="71"/>
  <c r="BK396" i="71"/>
  <c r="BK398" i="71"/>
  <c r="BF399" i="71"/>
  <c r="BF398" i="71"/>
  <c r="BK399" i="71"/>
  <c r="BK400" i="71"/>
  <c r="BF400" i="71"/>
  <c r="CD21" i="72" l="1"/>
  <c r="BZ21" i="72"/>
  <c r="CN21" i="72"/>
  <c r="CR21" i="72"/>
  <c r="AF255" i="71"/>
  <c r="R255" i="71"/>
  <c r="AG255" i="71"/>
  <c r="S255" i="71"/>
  <c r="AD255" i="71"/>
  <c r="P255" i="71"/>
  <c r="AE255" i="71"/>
  <c r="Q255" i="71"/>
  <c r="C329" i="71"/>
  <c r="BC34" i="72"/>
  <c r="CD34" i="72" s="1"/>
  <c r="BC29" i="72"/>
  <c r="CN29" i="72" s="1"/>
  <c r="BC23" i="72"/>
  <c r="CN23" i="72" s="1"/>
  <c r="BC16" i="72"/>
  <c r="BC25" i="72"/>
  <c r="CH25" i="72" s="1"/>
  <c r="BC30" i="72"/>
  <c r="CH30" i="72" s="1"/>
  <c r="BA32" i="72"/>
  <c r="BD32" i="72" s="1"/>
  <c r="BA28" i="72"/>
  <c r="BD28" i="72" s="1"/>
  <c r="CN25" i="72"/>
  <c r="CD25" i="72"/>
  <c r="CR30" i="72"/>
  <c r="BA20" i="72"/>
  <c r="BD20" i="72" s="1"/>
  <c r="BD17" i="72"/>
  <c r="BD26" i="72"/>
  <c r="BZ34" i="72"/>
  <c r="CH23" i="72"/>
  <c r="CR23" i="72"/>
  <c r="B22" i="72"/>
  <c r="AB21" i="72"/>
  <c r="BC27" i="72"/>
  <c r="BC35" i="72"/>
  <c r="CR17" i="72"/>
  <c r="CD17" i="72"/>
  <c r="CN17" i="72"/>
  <c r="CH17" i="72"/>
  <c r="BZ17" i="72"/>
  <c r="BA19" i="72"/>
  <c r="BD19" i="72" s="1"/>
  <c r="CR26" i="72"/>
  <c r="CD26" i="72"/>
  <c r="CN26" i="72"/>
  <c r="CH26" i="72"/>
  <c r="BZ26" i="72"/>
  <c r="BC33" i="72"/>
  <c r="BD24" i="72"/>
  <c r="CD24" i="72" s="1"/>
  <c r="BC18" i="72"/>
  <c r="BD22" i="72"/>
  <c r="CR22" i="72" s="1"/>
  <c r="BC31" i="72"/>
  <c r="CN16" i="72"/>
  <c r="CO16" i="72" s="1"/>
  <c r="CD16" i="72"/>
  <c r="CE16" i="72" s="1"/>
  <c r="CR16" i="72"/>
  <c r="CS16" i="72" s="1"/>
  <c r="CH16" i="72"/>
  <c r="CI16" i="72" s="1"/>
  <c r="BZ16" i="72"/>
  <c r="CA16" i="72" s="1"/>
  <c r="DJ359" i="71"/>
  <c r="DL359" i="71" s="1"/>
  <c r="FK181" i="71"/>
  <c r="FO180" i="71"/>
  <c r="EY180" i="71"/>
  <c r="FO97" i="71"/>
  <c r="EY97" i="71"/>
  <c r="FC101" i="71"/>
  <c r="FK20" i="71"/>
  <c r="FO19" i="71"/>
  <c r="EY19" i="71"/>
  <c r="EY344" i="71"/>
  <c r="FK344" i="71"/>
  <c r="FC344" i="71"/>
  <c r="FO342" i="71"/>
  <c r="FG342" i="71"/>
  <c r="C330" i="71"/>
  <c r="FC180" i="71"/>
  <c r="FG180" i="71"/>
  <c r="FG97" i="71"/>
  <c r="GB95" i="71"/>
  <c r="FT96" i="71"/>
  <c r="FK101" i="71"/>
  <c r="FC20" i="71"/>
  <c r="FG18" i="71"/>
  <c r="CN30" i="72" l="1"/>
  <c r="CD30" i="72"/>
  <c r="CN34" i="72"/>
  <c r="BZ30" i="72"/>
  <c r="CR34" i="72"/>
  <c r="CD29" i="72"/>
  <c r="CR29" i="72"/>
  <c r="BZ29" i="72"/>
  <c r="FF359" i="71"/>
  <c r="FB359" i="71"/>
  <c r="EX359" i="71"/>
  <c r="EY359" i="71" s="1"/>
  <c r="CH29" i="72"/>
  <c r="DM359" i="71"/>
  <c r="DN359" i="71"/>
  <c r="BZ25" i="72"/>
  <c r="CD23" i="72"/>
  <c r="BZ23" i="72"/>
  <c r="CH34" i="72"/>
  <c r="CR25" i="72"/>
  <c r="AQ255" i="71"/>
  <c r="AK255" i="71"/>
  <c r="AJ255" i="71"/>
  <c r="AP255" i="71"/>
  <c r="AS255" i="71"/>
  <c r="AM255" i="71"/>
  <c r="AL255" i="71"/>
  <c r="AR255" i="71"/>
  <c r="DO359" i="71"/>
  <c r="BC28" i="72"/>
  <c r="CN28" i="72" s="1"/>
  <c r="CN18" i="72"/>
  <c r="CH18" i="72"/>
  <c r="BZ18" i="72"/>
  <c r="CR18" i="72"/>
  <c r="CD18" i="72"/>
  <c r="BZ24" i="72"/>
  <c r="CN24" i="72"/>
  <c r="CR24" i="72"/>
  <c r="BC19" i="72"/>
  <c r="CI17" i="72"/>
  <c r="CE17" i="72"/>
  <c r="CH22" i="72"/>
  <c r="CD22" i="72"/>
  <c r="BC20" i="72"/>
  <c r="CN31" i="72"/>
  <c r="CH31" i="72"/>
  <c r="BZ31" i="72"/>
  <c r="CR31" i="72"/>
  <c r="CD31" i="72"/>
  <c r="CH24" i="72"/>
  <c r="CN33" i="72"/>
  <c r="CH33" i="72"/>
  <c r="BZ33" i="72"/>
  <c r="CR33" i="72"/>
  <c r="CD33" i="72"/>
  <c r="CA17" i="72"/>
  <c r="CO17" i="72"/>
  <c r="CS17" i="72"/>
  <c r="CN35" i="72"/>
  <c r="CH35" i="72"/>
  <c r="BZ35" i="72"/>
  <c r="CR35" i="72"/>
  <c r="CN27" i="72"/>
  <c r="CH27" i="72"/>
  <c r="BZ27" i="72"/>
  <c r="CR27" i="72"/>
  <c r="CD27" i="72"/>
  <c r="B23" i="72"/>
  <c r="AB22" i="72"/>
  <c r="BZ22" i="72"/>
  <c r="CN22" i="72"/>
  <c r="CR28" i="72"/>
  <c r="CD28" i="72"/>
  <c r="BC32" i="72"/>
  <c r="FN359" i="71"/>
  <c r="FJ359" i="71"/>
  <c r="FG19" i="71"/>
  <c r="FC21" i="71"/>
  <c r="FC181" i="71"/>
  <c r="FO343" i="71"/>
  <c r="FK345" i="71"/>
  <c r="FC102" i="71"/>
  <c r="EJ219" i="71"/>
  <c r="EJ220" i="71"/>
  <c r="EH226" i="71"/>
  <c r="EJ226" i="71"/>
  <c r="EH230" i="71"/>
  <c r="EJ230" i="71"/>
  <c r="EH234" i="71"/>
  <c r="EJ234" i="71"/>
  <c r="EY181" i="71"/>
  <c r="FO181" i="71"/>
  <c r="FK182" i="71"/>
  <c r="EH205" i="71"/>
  <c r="FK102" i="71"/>
  <c r="EH217" i="71"/>
  <c r="EJ217" i="71"/>
  <c r="EH221" i="71"/>
  <c r="EJ221" i="71"/>
  <c r="EH231" i="71"/>
  <c r="EJ231" i="71"/>
  <c r="EH235" i="71"/>
  <c r="EJ235" i="71"/>
  <c r="GB96" i="71"/>
  <c r="FT97" i="71"/>
  <c r="FG98" i="71"/>
  <c r="EJ207" i="71"/>
  <c r="EH209" i="71"/>
  <c r="FG181" i="71"/>
  <c r="FG343" i="71"/>
  <c r="FC345" i="71"/>
  <c r="EY345" i="71"/>
  <c r="EY20" i="71"/>
  <c r="FO20" i="71"/>
  <c r="FK21" i="71"/>
  <c r="EJ206" i="71"/>
  <c r="EH215" i="71"/>
  <c r="EH218" i="71"/>
  <c r="EJ218" i="71"/>
  <c r="EH222" i="71"/>
  <c r="EJ222" i="71"/>
  <c r="EH224" i="71"/>
  <c r="EJ224" i="71"/>
  <c r="EH228" i="71"/>
  <c r="EJ228" i="71"/>
  <c r="EH232" i="71"/>
  <c r="EJ232" i="71"/>
  <c r="EY98" i="71"/>
  <c r="FO98" i="71"/>
  <c r="EH207" i="71"/>
  <c r="EJ210" i="71"/>
  <c r="EJ212" i="71"/>
  <c r="EJ213" i="71"/>
  <c r="EJ214" i="71"/>
  <c r="BF375" i="71"/>
  <c r="BZ28" i="72" l="1"/>
  <c r="CH28" i="72"/>
  <c r="EJ209" i="71"/>
  <c r="EH212" i="71"/>
  <c r="EH210" i="71"/>
  <c r="EJ205" i="71"/>
  <c r="B24" i="72"/>
  <c r="AB23" i="72"/>
  <c r="CR19" i="72"/>
  <c r="CD19" i="72"/>
  <c r="CN19" i="72"/>
  <c r="CH19" i="72"/>
  <c r="BZ19" i="72"/>
  <c r="CS18" i="72"/>
  <c r="CI18" i="72"/>
  <c r="CR32" i="72"/>
  <c r="CD32" i="72"/>
  <c r="CN32" i="72"/>
  <c r="CH32" i="72"/>
  <c r="BZ32" i="72"/>
  <c r="CR20" i="72"/>
  <c r="CD20" i="72"/>
  <c r="CN20" i="72"/>
  <c r="CH20" i="72"/>
  <c r="BZ20" i="72"/>
  <c r="CE18" i="72"/>
  <c r="CA18" i="72"/>
  <c r="CO18" i="72"/>
  <c r="EH219" i="71"/>
  <c r="EJ215" i="71"/>
  <c r="FK22" i="71"/>
  <c r="FO21" i="71"/>
  <c r="EY21" i="71"/>
  <c r="FG182" i="71"/>
  <c r="EH211" i="71"/>
  <c r="FK183" i="71"/>
  <c r="FO182" i="71"/>
  <c r="EY182" i="71"/>
  <c r="EJ216" i="71"/>
  <c r="EH216" i="71"/>
  <c r="EH213" i="71"/>
  <c r="EJ211" i="71"/>
  <c r="EH220" i="71"/>
  <c r="EJ208" i="71"/>
  <c r="EH206" i="71"/>
  <c r="EH214" i="71"/>
  <c r="EJ229" i="71"/>
  <c r="EH229" i="71"/>
  <c r="P366" i="71"/>
  <c r="P285" i="71"/>
  <c r="P203" i="71"/>
  <c r="P121" i="71"/>
  <c r="P364" i="71"/>
  <c r="P283" i="71"/>
  <c r="P201" i="71"/>
  <c r="P119" i="71"/>
  <c r="P362" i="71"/>
  <c r="P281" i="71"/>
  <c r="P199" i="71"/>
  <c r="P117" i="71"/>
  <c r="FG20" i="71"/>
  <c r="FO99" i="71"/>
  <c r="EY99" i="71"/>
  <c r="EY346" i="71"/>
  <c r="FC346" i="71"/>
  <c r="FG344" i="71"/>
  <c r="FG99" i="71"/>
  <c r="GB97" i="71"/>
  <c r="FT98" i="71"/>
  <c r="EH208" i="71"/>
  <c r="FK103" i="71"/>
  <c r="P365" i="71"/>
  <c r="P284" i="71"/>
  <c r="P202" i="71"/>
  <c r="P120" i="71"/>
  <c r="P363" i="71"/>
  <c r="P282" i="71"/>
  <c r="P200" i="71"/>
  <c r="P118" i="71"/>
  <c r="P361" i="71"/>
  <c r="P280" i="71"/>
  <c r="P198" i="71"/>
  <c r="P116" i="71"/>
  <c r="EJ236" i="71"/>
  <c r="EH236" i="71"/>
  <c r="EJ237" i="71"/>
  <c r="EH237" i="71"/>
  <c r="FC103" i="71"/>
  <c r="FK346" i="71"/>
  <c r="FO344" i="71"/>
  <c r="FC182" i="71"/>
  <c r="EJ233" i="71"/>
  <c r="EH233" i="71"/>
  <c r="EJ227" i="71"/>
  <c r="EH227" i="71"/>
  <c r="EJ225" i="71"/>
  <c r="EH225" i="71"/>
  <c r="EJ223" i="71"/>
  <c r="EH223" i="71"/>
  <c r="P360" i="71"/>
  <c r="P279" i="71"/>
  <c r="P197" i="71"/>
  <c r="P115" i="71"/>
  <c r="FC22" i="71"/>
  <c r="CA19" i="72" l="1"/>
  <c r="CA20" i="72" s="1"/>
  <c r="CO19" i="72"/>
  <c r="CO20" i="72" s="1"/>
  <c r="CS19" i="72"/>
  <c r="CS20" i="72" s="1"/>
  <c r="CI19" i="72"/>
  <c r="CE19" i="72"/>
  <c r="B25" i="72"/>
  <c r="AB24" i="72"/>
  <c r="FO345" i="71"/>
  <c r="FK347" i="71"/>
  <c r="GB98" i="71"/>
  <c r="FT99" i="71"/>
  <c r="GB99" i="71" s="1"/>
  <c r="FG100" i="71"/>
  <c r="FG183" i="71"/>
  <c r="EY22" i="71"/>
  <c r="FO22" i="71"/>
  <c r="FK23" i="71"/>
  <c r="FC23" i="71"/>
  <c r="FC183" i="71"/>
  <c r="FC104" i="71"/>
  <c r="FK104" i="71"/>
  <c r="FG345" i="71"/>
  <c r="FC347" i="71"/>
  <c r="EY347" i="71"/>
  <c r="EY100" i="71"/>
  <c r="FO100" i="71"/>
  <c r="FG21" i="71"/>
  <c r="EY183" i="71"/>
  <c r="FO183" i="71"/>
  <c r="FK184" i="71"/>
  <c r="B26" i="72" l="1"/>
  <c r="AB25" i="72"/>
  <c r="CS21" i="72"/>
  <c r="CA21" i="72"/>
  <c r="CI20" i="72"/>
  <c r="CO21" i="72"/>
  <c r="CE20" i="72"/>
  <c r="FK185" i="71"/>
  <c r="FO184" i="71"/>
  <c r="EY184" i="71"/>
  <c r="FG22" i="71"/>
  <c r="EJ198" i="71"/>
  <c r="EY348" i="71"/>
  <c r="FC184" i="71"/>
  <c r="FC24" i="71"/>
  <c r="FK24" i="71"/>
  <c r="FO23" i="71"/>
  <c r="EY23" i="71"/>
  <c r="FG184" i="71"/>
  <c r="EH201" i="71"/>
  <c r="FO101" i="71"/>
  <c r="EY101" i="71"/>
  <c r="FC348" i="71"/>
  <c r="FG346" i="71"/>
  <c r="FK105" i="71"/>
  <c r="FC105" i="71"/>
  <c r="EJ201" i="71"/>
  <c r="FG101" i="71"/>
  <c r="EH202" i="71"/>
  <c r="EH198" i="71"/>
  <c r="FK348" i="71"/>
  <c r="FO346" i="71"/>
  <c r="EJ199" i="71" l="1"/>
  <c r="CO22" i="72"/>
  <c r="CE21" i="72"/>
  <c r="CI21" i="72"/>
  <c r="CA22" i="72"/>
  <c r="CS22" i="72"/>
  <c r="B27" i="72"/>
  <c r="AB26" i="72"/>
  <c r="FO347" i="71"/>
  <c r="FK349" i="71"/>
  <c r="EJ203" i="71"/>
  <c r="EJ204" i="71"/>
  <c r="EH199" i="71"/>
  <c r="EY24" i="71"/>
  <c r="FO24" i="71"/>
  <c r="FK25" i="71"/>
  <c r="FC25" i="71"/>
  <c r="FC185" i="71"/>
  <c r="EH200" i="71"/>
  <c r="FG23" i="71"/>
  <c r="EY185" i="71"/>
  <c r="FO185" i="71"/>
  <c r="FK186" i="71"/>
  <c r="FG102" i="71"/>
  <c r="EH203" i="71"/>
  <c r="EH204" i="71"/>
  <c r="FC106" i="71"/>
  <c r="FK106" i="71"/>
  <c r="FG347" i="71"/>
  <c r="FC349" i="71"/>
  <c r="EJ200" i="71"/>
  <c r="EY102" i="71"/>
  <c r="FO102" i="71"/>
  <c r="FG185" i="71"/>
  <c r="EY349" i="71"/>
  <c r="EJ202" i="71"/>
  <c r="CS23" i="72" l="1"/>
  <c r="CA23" i="72"/>
  <c r="CI22" i="72"/>
  <c r="CE22" i="72"/>
  <c r="CO23" i="72"/>
  <c r="B28" i="72"/>
  <c r="AB27" i="72"/>
  <c r="FO103" i="71"/>
  <c r="EY103" i="71"/>
  <c r="FG348" i="71"/>
  <c r="FC107" i="71"/>
  <c r="FG103" i="71"/>
  <c r="FG24" i="71"/>
  <c r="FC26" i="71"/>
  <c r="FK26" i="71"/>
  <c r="FO25" i="71"/>
  <c r="EY25" i="71"/>
  <c r="FG186" i="71"/>
  <c r="FK107" i="71"/>
  <c r="FK187" i="71"/>
  <c r="FO186" i="71"/>
  <c r="EY186" i="71"/>
  <c r="FC186" i="71"/>
  <c r="FO348" i="71"/>
  <c r="CO24" i="72" l="1"/>
  <c r="CE23" i="72"/>
  <c r="CI23" i="72"/>
  <c r="CA24" i="72"/>
  <c r="CS24" i="72"/>
  <c r="B29" i="72"/>
  <c r="AB28" i="72"/>
  <c r="FC187" i="71"/>
  <c r="EY187" i="71"/>
  <c r="FO187" i="71"/>
  <c r="FK188" i="71"/>
  <c r="FK108" i="71"/>
  <c r="FG104" i="71"/>
  <c r="FC108" i="71"/>
  <c r="FG349" i="71"/>
  <c r="EY104" i="71"/>
  <c r="FO104" i="71"/>
  <c r="FO349" i="71"/>
  <c r="FG187" i="71"/>
  <c r="EY26" i="71"/>
  <c r="FO26" i="71"/>
  <c r="FK27" i="71"/>
  <c r="FC27" i="71"/>
  <c r="FG25" i="71"/>
  <c r="CS25" i="72" l="1"/>
  <c r="CA25" i="72"/>
  <c r="CI24" i="72"/>
  <c r="CE24" i="72"/>
  <c r="CO25" i="72"/>
  <c r="B30" i="72"/>
  <c r="AB29" i="72"/>
  <c r="FC109" i="71"/>
  <c r="FK109" i="71"/>
  <c r="FK189" i="71"/>
  <c r="FO188" i="71"/>
  <c r="EY188" i="71"/>
  <c r="FC188" i="71"/>
  <c r="FG26" i="71"/>
  <c r="FC28" i="71"/>
  <c r="FK28" i="71"/>
  <c r="FO27" i="71"/>
  <c r="EY27" i="71"/>
  <c r="FG188" i="71"/>
  <c r="FO105" i="71"/>
  <c r="EY105" i="71"/>
  <c r="FG105" i="71"/>
  <c r="CO26" i="72" l="1"/>
  <c r="CE25" i="72"/>
  <c r="CI25" i="72"/>
  <c r="CA26" i="72"/>
  <c r="CS26" i="72"/>
  <c r="B31" i="72"/>
  <c r="AB30" i="72"/>
  <c r="FG106" i="71"/>
  <c r="EY106" i="71"/>
  <c r="FO106" i="71"/>
  <c r="EY28" i="71"/>
  <c r="FO28" i="71"/>
  <c r="FK29" i="71"/>
  <c r="FC29" i="71"/>
  <c r="FG27" i="71"/>
  <c r="FC189" i="71"/>
  <c r="FG189" i="71"/>
  <c r="EY189" i="71"/>
  <c r="FO189" i="71"/>
  <c r="FK190" i="71"/>
  <c r="FK110" i="71"/>
  <c r="FC110" i="71"/>
  <c r="CS27" i="72" l="1"/>
  <c r="CA27" i="72"/>
  <c r="CI26" i="72"/>
  <c r="CE26" i="72"/>
  <c r="CO27" i="72"/>
  <c r="B32" i="72"/>
  <c r="AB31" i="72"/>
  <c r="FC111" i="71"/>
  <c r="FK191" i="71"/>
  <c r="FO190" i="71"/>
  <c r="EY190" i="71"/>
  <c r="FG190" i="71"/>
  <c r="FG28" i="71"/>
  <c r="FC30" i="71"/>
  <c r="FK30" i="71"/>
  <c r="FO29" i="71"/>
  <c r="EY29" i="71"/>
  <c r="FK111" i="71"/>
  <c r="FC190" i="71"/>
  <c r="FO107" i="71"/>
  <c r="EY107" i="71"/>
  <c r="FG107" i="71"/>
  <c r="CO28" i="72" l="1"/>
  <c r="CE27" i="72"/>
  <c r="CI27" i="72"/>
  <c r="CA28" i="72"/>
  <c r="CS28" i="72"/>
  <c r="B33" i="72"/>
  <c r="AB32" i="72"/>
  <c r="FG108" i="71"/>
  <c r="EY108" i="71"/>
  <c r="FO108" i="71"/>
  <c r="FC191" i="71"/>
  <c r="EY30" i="71"/>
  <c r="FO30" i="71"/>
  <c r="FK31" i="71"/>
  <c r="FC31" i="71"/>
  <c r="FG29" i="71"/>
  <c r="FK112" i="71"/>
  <c r="FG191" i="71"/>
  <c r="EY191" i="71"/>
  <c r="FO191" i="71"/>
  <c r="FK192" i="71"/>
  <c r="FC112" i="71"/>
  <c r="CS29" i="72" l="1"/>
  <c r="CA29" i="72"/>
  <c r="CI28" i="72"/>
  <c r="CE28" i="72"/>
  <c r="CO29" i="72"/>
  <c r="B34" i="72"/>
  <c r="AB33" i="72"/>
  <c r="FK193" i="71"/>
  <c r="EY192" i="71"/>
  <c r="FG192" i="71"/>
  <c r="FK113" i="71"/>
  <c r="FK114" i="71" s="1"/>
  <c r="FG30" i="71"/>
  <c r="FC32" i="71"/>
  <c r="FK32" i="71"/>
  <c r="FO31" i="71"/>
  <c r="EY31" i="71"/>
  <c r="FC113" i="71"/>
  <c r="FC114" i="71" s="1"/>
  <c r="FO192" i="71"/>
  <c r="FC192" i="71"/>
  <c r="FO109" i="71"/>
  <c r="EY109" i="71"/>
  <c r="FG109" i="71"/>
  <c r="CO30" i="72" l="1"/>
  <c r="CE29" i="72"/>
  <c r="CI29" i="72"/>
  <c r="CA30" i="72"/>
  <c r="CS30" i="72"/>
  <c r="B35" i="72"/>
  <c r="AB34" i="72"/>
  <c r="FG110" i="71"/>
  <c r="EY110" i="71"/>
  <c r="FO110" i="71"/>
  <c r="FC193" i="71"/>
  <c r="EY32" i="71"/>
  <c r="FO32" i="71"/>
  <c r="FK33" i="71"/>
  <c r="FC33" i="71"/>
  <c r="FG31" i="71"/>
  <c r="FO193" i="71"/>
  <c r="FG193" i="71"/>
  <c r="EY193" i="71"/>
  <c r="FK194" i="71"/>
  <c r="CS31" i="72" l="1"/>
  <c r="CA31" i="72"/>
  <c r="CI30" i="72"/>
  <c r="CE30" i="72"/>
  <c r="CO31" i="72"/>
  <c r="B36" i="72"/>
  <c r="AB35" i="72"/>
  <c r="FK195" i="71"/>
  <c r="FG194" i="71"/>
  <c r="FO194" i="71"/>
  <c r="FG32" i="71"/>
  <c r="FC34" i="71"/>
  <c r="FC35" i="71" s="1"/>
  <c r="FK34" i="71"/>
  <c r="FK35" i="71" s="1"/>
  <c r="FK36" i="71" s="1"/>
  <c r="FO33" i="71"/>
  <c r="EY33" i="71"/>
  <c r="EY194" i="71"/>
  <c r="FC194" i="71"/>
  <c r="FO111" i="71"/>
  <c r="EY111" i="71"/>
  <c r="FG111" i="71"/>
  <c r="CO32" i="72" l="1"/>
  <c r="CE31" i="72"/>
  <c r="CI31" i="72"/>
  <c r="CA32" i="72"/>
  <c r="CS32" i="72"/>
  <c r="B37" i="72"/>
  <c r="AB36" i="72"/>
  <c r="FG112" i="71"/>
  <c r="EY112" i="71"/>
  <c r="FO112" i="71"/>
  <c r="FC195" i="71"/>
  <c r="EY34" i="71"/>
  <c r="EY35" i="71" s="1"/>
  <c r="EY36" i="71" s="1"/>
  <c r="FO34" i="71"/>
  <c r="FO35" i="71" s="1"/>
  <c r="FG33" i="71"/>
  <c r="FC359" i="71"/>
  <c r="FK359" i="71"/>
  <c r="EY195" i="71"/>
  <c r="FO195" i="71"/>
  <c r="FG195" i="71"/>
  <c r="FK196" i="71"/>
  <c r="FP279" i="71" l="1"/>
  <c r="CS33" i="72"/>
  <c r="CA33" i="72"/>
  <c r="CI32" i="72"/>
  <c r="CE32" i="72"/>
  <c r="CO33" i="72"/>
  <c r="B38" i="72"/>
  <c r="AB37" i="72"/>
  <c r="EY196" i="71"/>
  <c r="FG34" i="71"/>
  <c r="FG35" i="71" s="1"/>
  <c r="FG36" i="71" s="1"/>
  <c r="FG196" i="71"/>
  <c r="FO196" i="71"/>
  <c r="FC196" i="71"/>
  <c r="FO113" i="71"/>
  <c r="FO114" i="71" s="1"/>
  <c r="EY113" i="71"/>
  <c r="EY114" i="71" s="1"/>
  <c r="FG113" i="71"/>
  <c r="FG114" i="71" s="1"/>
  <c r="CO34" i="72" l="1"/>
  <c r="CE33" i="72"/>
  <c r="CI33" i="72"/>
  <c r="CA34" i="72"/>
  <c r="CS34" i="72"/>
  <c r="B39" i="72"/>
  <c r="AB38" i="72"/>
  <c r="FG359" i="71"/>
  <c r="FO359" i="71"/>
  <c r="CS35" i="72" l="1"/>
  <c r="CA35" i="72"/>
  <c r="CI34" i="72"/>
  <c r="CE34" i="72"/>
  <c r="CO35" i="72"/>
  <c r="B40" i="72"/>
  <c r="AB39" i="72"/>
  <c r="B41" i="72" l="1"/>
  <c r="AB40" i="72"/>
  <c r="CI35" i="72"/>
  <c r="B42" i="72" l="1"/>
  <c r="AB41" i="72"/>
  <c r="B43" i="72" l="1"/>
  <c r="AB42" i="72"/>
  <c r="B44" i="72" l="1"/>
  <c r="AB43" i="72"/>
  <c r="AB44" i="72" l="1"/>
  <c r="B45" i="72"/>
  <c r="AB45" i="72" l="1"/>
  <c r="B46" i="72"/>
  <c r="AB46" i="72" l="1"/>
  <c r="B47" i="72"/>
  <c r="AB47" i="72" l="1"/>
  <c r="B48" i="72"/>
  <c r="AB48" i="72" l="1"/>
  <c r="B49" i="72"/>
  <c r="AB49" i="72" l="1"/>
  <c r="B50" i="72"/>
  <c r="AB50" i="72" l="1"/>
  <c r="B51" i="72"/>
  <c r="AB51" i="72" l="1"/>
  <c r="B52" i="72"/>
  <c r="B53" i="72" l="1"/>
  <c r="AB52" i="72"/>
  <c r="AB53" i="72" l="1"/>
  <c r="B54" i="72"/>
  <c r="AB54" i="72" l="1"/>
  <c r="B55" i="72"/>
  <c r="AB55" i="72" l="1"/>
  <c r="B56" i="72"/>
  <c r="AB56" i="72" l="1"/>
  <c r="B57" i="72"/>
  <c r="AB57" i="72" l="1"/>
  <c r="B58" i="72"/>
  <c r="AB58" i="72" l="1"/>
  <c r="B59" i="72"/>
  <c r="B60" i="72" l="1"/>
  <c r="AB59" i="72"/>
  <c r="AB60" i="72" l="1"/>
  <c r="B61" i="72"/>
  <c r="AB61" i="72" l="1"/>
  <c r="B62" i="72"/>
  <c r="AB62" i="72" l="1"/>
  <c r="B63" i="72"/>
  <c r="AB63" i="72" l="1"/>
  <c r="B64" i="72"/>
  <c r="AB64" i="72" l="1"/>
  <c r="B65" i="72"/>
  <c r="AB65" i="72" l="1"/>
  <c r="B66" i="72"/>
  <c r="AB66" i="72" l="1"/>
  <c r="B67" i="72"/>
  <c r="B68" i="72" l="1"/>
  <c r="AB67" i="72"/>
  <c r="B69" i="72" l="1"/>
  <c r="AB68" i="72"/>
  <c r="B70" i="72" l="1"/>
  <c r="AB69" i="72"/>
  <c r="B71" i="72" l="1"/>
  <c r="AB70" i="72"/>
  <c r="B72" i="72" l="1"/>
  <c r="AB71" i="72"/>
  <c r="B73" i="72" l="1"/>
  <c r="AB72" i="72"/>
  <c r="B74" i="72" l="1"/>
  <c r="AB73" i="72"/>
  <c r="B75" i="72" l="1"/>
  <c r="AB74" i="72"/>
  <c r="B76" i="72" l="1"/>
  <c r="AB75" i="72"/>
  <c r="AB76" i="72" l="1"/>
  <c r="B77" i="72"/>
  <c r="AB77" i="72" l="1"/>
  <c r="B78" i="72"/>
  <c r="H21" i="70"/>
  <c r="F21" i="70"/>
  <c r="AB78" i="72" l="1"/>
  <c r="B79" i="72"/>
  <c r="BA2" i="53"/>
  <c r="M324" i="51"/>
  <c r="M325" i="51" s="1"/>
  <c r="M326" i="51" s="1"/>
  <c r="M327" i="51" s="1"/>
  <c r="M328" i="51" s="1"/>
  <c r="M329" i="51" s="1"/>
  <c r="M330" i="51" s="1"/>
  <c r="M331" i="51" s="1"/>
  <c r="M332" i="51" s="1"/>
  <c r="M333" i="51" s="1"/>
  <c r="M334" i="51" s="1"/>
  <c r="M335" i="51" s="1"/>
  <c r="M336" i="51" s="1"/>
  <c r="M337" i="51" s="1"/>
  <c r="M338" i="51" s="1"/>
  <c r="M339" i="51" s="1"/>
  <c r="M340" i="51" s="1"/>
  <c r="M341" i="51" s="1"/>
  <c r="M342" i="51" s="1"/>
  <c r="M343" i="51" s="1"/>
  <c r="M344" i="51" s="1"/>
  <c r="M345" i="51" s="1"/>
  <c r="M346" i="51" s="1"/>
  <c r="M347" i="51" s="1"/>
  <c r="M348" i="51" s="1"/>
  <c r="M349" i="51" s="1"/>
  <c r="M350" i="51" s="1"/>
  <c r="M351" i="51" s="1"/>
  <c r="M352" i="51" s="1"/>
  <c r="M365" i="51"/>
  <c r="R365" i="51" s="1"/>
  <c r="M366" i="51"/>
  <c r="R366" i="51" s="1"/>
  <c r="M367" i="51"/>
  <c r="R367" i="51" s="1"/>
  <c r="M368" i="51"/>
  <c r="R368" i="51" s="1"/>
  <c r="M369" i="51"/>
  <c r="R369" i="51" s="1"/>
  <c r="M370" i="51"/>
  <c r="R370" i="51" s="1"/>
  <c r="M371" i="51"/>
  <c r="R371" i="51" s="1"/>
  <c r="M372" i="51"/>
  <c r="R372" i="51" s="1"/>
  <c r="M373" i="51"/>
  <c r="R373" i="51" s="1"/>
  <c r="M374" i="51"/>
  <c r="R374" i="51" s="1"/>
  <c r="M375" i="51"/>
  <c r="R375" i="51" s="1"/>
  <c r="M376" i="51"/>
  <c r="R376" i="51" s="1"/>
  <c r="M377" i="51"/>
  <c r="R377" i="51" s="1"/>
  <c r="M378" i="51"/>
  <c r="R378" i="51" s="1"/>
  <c r="M379" i="51"/>
  <c r="R379" i="51" s="1"/>
  <c r="M364" i="51"/>
  <c r="R364" i="51" s="1"/>
  <c r="J23" i="70"/>
  <c r="GI467" i="1"/>
  <c r="GI466" i="1"/>
  <c r="GI465" i="1"/>
  <c r="GI464" i="1"/>
  <c r="GI463" i="1"/>
  <c r="GI462" i="1"/>
  <c r="GI461" i="1"/>
  <c r="GI460" i="1"/>
  <c r="GI459" i="1"/>
  <c r="GI458" i="1"/>
  <c r="GI457" i="1"/>
  <c r="GI456" i="1"/>
  <c r="GI455" i="1"/>
  <c r="GI454" i="1"/>
  <c r="GI453" i="1"/>
  <c r="GI452" i="1"/>
  <c r="GI451" i="1"/>
  <c r="GI450" i="1"/>
  <c r="GI449" i="1"/>
  <c r="GI448" i="1"/>
  <c r="GI447" i="1"/>
  <c r="GI446" i="1"/>
  <c r="GI445" i="1"/>
  <c r="GI444" i="1"/>
  <c r="GI443" i="1"/>
  <c r="GI442" i="1"/>
  <c r="GI441" i="1"/>
  <c r="GI440" i="1"/>
  <c r="GI439" i="1"/>
  <c r="GI438" i="1"/>
  <c r="GI437" i="1"/>
  <c r="GI436" i="1"/>
  <c r="GI435" i="1"/>
  <c r="GI434" i="1"/>
  <c r="GI433" i="1"/>
  <c r="GI432" i="1"/>
  <c r="GI431" i="1"/>
  <c r="GI430" i="1"/>
  <c r="GI429" i="1"/>
  <c r="GI428" i="1"/>
  <c r="GI427" i="1"/>
  <c r="GI426" i="1"/>
  <c r="DC426" i="1"/>
  <c r="DB426" i="1"/>
  <c r="DA426" i="1"/>
  <c r="CZ426" i="1"/>
  <c r="CY426" i="1"/>
  <c r="CX426" i="1"/>
  <c r="CW426" i="1"/>
  <c r="CV426" i="1"/>
  <c r="CU426" i="1"/>
  <c r="CT426" i="1"/>
  <c r="CS426" i="1"/>
  <c r="CR426" i="1"/>
  <c r="CQ426" i="1"/>
  <c r="CP426" i="1"/>
  <c r="CO426" i="1"/>
  <c r="CN426" i="1"/>
  <c r="CM426" i="1"/>
  <c r="CL426" i="1"/>
  <c r="CK426" i="1"/>
  <c r="CJ426" i="1"/>
  <c r="CI426" i="1"/>
  <c r="CH426" i="1"/>
  <c r="D423" i="1"/>
  <c r="FA423" i="1" s="1"/>
  <c r="E423" i="1"/>
  <c r="EE423" i="1" s="1"/>
  <c r="GP423" i="1" s="1"/>
  <c r="F423" i="1"/>
  <c r="FC423" i="1" s="1"/>
  <c r="G423" i="1"/>
  <c r="EG423" i="1" s="1"/>
  <c r="GR423" i="1" s="1"/>
  <c r="H423" i="1"/>
  <c r="FE423" i="1" s="1"/>
  <c r="I423" i="1"/>
  <c r="EI423" i="1" s="1"/>
  <c r="GT423" i="1" s="1"/>
  <c r="J423" i="1"/>
  <c r="FG423" i="1" s="1"/>
  <c r="K423" i="1"/>
  <c r="EK423" i="1" s="1"/>
  <c r="GV423" i="1" s="1"/>
  <c r="L423" i="1"/>
  <c r="FI423" i="1" s="1"/>
  <c r="M423" i="1"/>
  <c r="EM423" i="1" s="1"/>
  <c r="GX423" i="1" s="1"/>
  <c r="N423" i="1"/>
  <c r="FK423" i="1" s="1"/>
  <c r="O423" i="1"/>
  <c r="EO423" i="1" s="1"/>
  <c r="GZ423" i="1" s="1"/>
  <c r="P423" i="1"/>
  <c r="FM423" i="1" s="1"/>
  <c r="Q423" i="1"/>
  <c r="EQ423" i="1" s="1"/>
  <c r="HB423" i="1" s="1"/>
  <c r="R423" i="1"/>
  <c r="FO423" i="1" s="1"/>
  <c r="S423" i="1"/>
  <c r="ES423" i="1" s="1"/>
  <c r="HD423" i="1" s="1"/>
  <c r="T423" i="1"/>
  <c r="FQ423" i="1" s="1"/>
  <c r="U423" i="1"/>
  <c r="EU423" i="1" s="1"/>
  <c r="HF423" i="1" s="1"/>
  <c r="V423" i="1"/>
  <c r="FS423" i="1" s="1"/>
  <c r="W423" i="1"/>
  <c r="EW423" i="1" s="1"/>
  <c r="HH423" i="1" s="1"/>
  <c r="X423" i="1"/>
  <c r="FU423" i="1" s="1"/>
  <c r="C423" i="1"/>
  <c r="EC423" i="1" s="1"/>
  <c r="GN423" i="1" s="1"/>
  <c r="B483" i="1"/>
  <c r="B482" i="1"/>
  <c r="AB79" i="72" l="1"/>
  <c r="B80" i="72"/>
  <c r="AX423" i="1"/>
  <c r="DF423" i="1"/>
  <c r="EZ423" i="1"/>
  <c r="Z423" i="1"/>
  <c r="CI423" i="1"/>
  <c r="L48" i="40"/>
  <c r="CV67" i="1" s="1"/>
  <c r="CD68" i="1"/>
  <c r="CD70" i="1"/>
  <c r="CD69" i="1"/>
  <c r="AA423" i="1"/>
  <c r="AC423" i="1"/>
  <c r="AE423" i="1"/>
  <c r="AG423" i="1"/>
  <c r="AI423" i="1"/>
  <c r="AK423" i="1"/>
  <c r="AM423" i="1"/>
  <c r="AO423" i="1"/>
  <c r="AQ423" i="1"/>
  <c r="AS423" i="1"/>
  <c r="AZ423" i="1"/>
  <c r="BB423" i="1"/>
  <c r="BD423" i="1"/>
  <c r="BF423" i="1"/>
  <c r="BH423" i="1"/>
  <c r="BJ423" i="1"/>
  <c r="BL423" i="1"/>
  <c r="BN423" i="1"/>
  <c r="BP423" i="1"/>
  <c r="BR423" i="1"/>
  <c r="CJ423" i="1"/>
  <c r="CL423" i="1"/>
  <c r="CN423" i="1"/>
  <c r="CP423" i="1"/>
  <c r="CR423" i="1"/>
  <c r="CT423" i="1"/>
  <c r="CV423" i="1"/>
  <c r="CX423" i="1"/>
  <c r="CZ423" i="1"/>
  <c r="DB423" i="1"/>
  <c r="DH423" i="1"/>
  <c r="DJ423" i="1"/>
  <c r="DL423" i="1"/>
  <c r="DN423" i="1"/>
  <c r="DP423" i="1"/>
  <c r="DR423" i="1"/>
  <c r="DT423" i="1"/>
  <c r="DV423" i="1"/>
  <c r="DX423" i="1"/>
  <c r="DZ423" i="1"/>
  <c r="ED423" i="1"/>
  <c r="GO423" i="1" s="1"/>
  <c r="EF423" i="1"/>
  <c r="GQ423" i="1" s="1"/>
  <c r="EH423" i="1"/>
  <c r="GS423" i="1" s="1"/>
  <c r="EJ423" i="1"/>
  <c r="GU423" i="1" s="1"/>
  <c r="EL423" i="1"/>
  <c r="GW423" i="1" s="1"/>
  <c r="EN423" i="1"/>
  <c r="GY423" i="1" s="1"/>
  <c r="EP423" i="1"/>
  <c r="HA423" i="1" s="1"/>
  <c r="ER423" i="1"/>
  <c r="HC423" i="1" s="1"/>
  <c r="ET423" i="1"/>
  <c r="HE423" i="1" s="1"/>
  <c r="EV423" i="1"/>
  <c r="HG423" i="1" s="1"/>
  <c r="FB423" i="1"/>
  <c r="FD423" i="1"/>
  <c r="FF423" i="1"/>
  <c r="FH423" i="1"/>
  <c r="FJ423" i="1"/>
  <c r="FL423" i="1"/>
  <c r="FN423" i="1"/>
  <c r="FP423" i="1"/>
  <c r="FR423" i="1"/>
  <c r="FT423" i="1"/>
  <c r="AB423" i="1"/>
  <c r="AD423" i="1"/>
  <c r="AF423" i="1"/>
  <c r="AH423" i="1"/>
  <c r="AJ423" i="1"/>
  <c r="AL423" i="1"/>
  <c r="AN423" i="1"/>
  <c r="AP423" i="1"/>
  <c r="AR423" i="1"/>
  <c r="AT423" i="1"/>
  <c r="AY423" i="1"/>
  <c r="BA423" i="1"/>
  <c r="BC423" i="1"/>
  <c r="BE423" i="1"/>
  <c r="BG423" i="1"/>
  <c r="BI423" i="1"/>
  <c r="BK423" i="1"/>
  <c r="BM423" i="1"/>
  <c r="BO423" i="1"/>
  <c r="BQ423" i="1"/>
  <c r="CK423" i="1"/>
  <c r="CM423" i="1"/>
  <c r="CO423" i="1"/>
  <c r="CQ423" i="1"/>
  <c r="CS423" i="1"/>
  <c r="CU423" i="1"/>
  <c r="CW423" i="1"/>
  <c r="CY423" i="1"/>
  <c r="DA423" i="1"/>
  <c r="DC423" i="1"/>
  <c r="DG423" i="1"/>
  <c r="DI423" i="1"/>
  <c r="DK423" i="1"/>
  <c r="DM423" i="1"/>
  <c r="DO423" i="1"/>
  <c r="DQ423" i="1"/>
  <c r="DS423" i="1"/>
  <c r="DU423" i="1"/>
  <c r="DW423" i="1"/>
  <c r="DY423" i="1"/>
  <c r="AB80" i="72" l="1"/>
  <c r="B81" i="72"/>
  <c r="CD73" i="1"/>
  <c r="N54" i="40"/>
  <c r="CX73" i="1" s="1"/>
  <c r="L54" i="40"/>
  <c r="CV73" i="1" s="1"/>
  <c r="M54" i="40"/>
  <c r="CW73" i="1" s="1"/>
  <c r="J54" i="40"/>
  <c r="CT73" i="1" s="1"/>
  <c r="B54" i="40"/>
  <c r="F54" i="40"/>
  <c r="CP73" i="1" s="1"/>
  <c r="I54" i="40"/>
  <c r="CS73" i="1" s="1"/>
  <c r="G54" i="40"/>
  <c r="CQ73" i="1" s="1"/>
  <c r="EK73" i="1" s="1"/>
  <c r="H54" i="40"/>
  <c r="CR73" i="1" s="1"/>
  <c r="EL73" i="1" s="1"/>
  <c r="R54" i="40"/>
  <c r="DB73" i="1" s="1"/>
  <c r="K54" i="40"/>
  <c r="CU73" i="1" s="1"/>
  <c r="O54" i="40"/>
  <c r="CY73" i="1" s="1"/>
  <c r="C54" i="40"/>
  <c r="CJ73" i="1" s="1"/>
  <c r="D54" i="40"/>
  <c r="CK73" i="1" s="1"/>
  <c r="S54" i="40"/>
  <c r="DC73" i="1" s="1"/>
  <c r="E54" i="40"/>
  <c r="CO73" i="1" s="1"/>
  <c r="P54" i="40"/>
  <c r="CZ73" i="1" s="1"/>
  <c r="Q54" i="40"/>
  <c r="DA73" i="1" s="1"/>
  <c r="CD71" i="1"/>
  <c r="R52" i="40"/>
  <c r="DB71" i="1" s="1"/>
  <c r="S52" i="40"/>
  <c r="DC71" i="1" s="1"/>
  <c r="P52" i="40"/>
  <c r="CZ71" i="1" s="1"/>
  <c r="C52" i="40"/>
  <c r="CJ71" i="1" s="1"/>
  <c r="K52" i="40"/>
  <c r="CU71" i="1" s="1"/>
  <c r="F52" i="40"/>
  <c r="CP71" i="1" s="1"/>
  <c r="E52" i="40"/>
  <c r="CO71" i="1" s="1"/>
  <c r="H52" i="40"/>
  <c r="CR71" i="1" s="1"/>
  <c r="J52" i="40"/>
  <c r="CT71" i="1" s="1"/>
  <c r="Q52" i="40"/>
  <c r="DA71" i="1" s="1"/>
  <c r="M52" i="40"/>
  <c r="CW71" i="1" s="1"/>
  <c r="L52" i="40"/>
  <c r="CV71" i="1" s="1"/>
  <c r="G52" i="40"/>
  <c r="CQ71" i="1" s="1"/>
  <c r="EK72" i="1" s="1"/>
  <c r="I52" i="40"/>
  <c r="CS71" i="1" s="1"/>
  <c r="N52" i="40"/>
  <c r="CX71" i="1" s="1"/>
  <c r="B52" i="40"/>
  <c r="D52" i="40"/>
  <c r="CK71" i="1" s="1"/>
  <c r="O52" i="40"/>
  <c r="CY71" i="1" s="1"/>
  <c r="CD72" i="1"/>
  <c r="G53" i="40"/>
  <c r="CQ72" i="1" s="1"/>
  <c r="B53" i="40"/>
  <c r="R53" i="40"/>
  <c r="DB72" i="1" s="1"/>
  <c r="O53" i="40"/>
  <c r="CY72" i="1" s="1"/>
  <c r="ES72" i="1" s="1"/>
  <c r="I53" i="40"/>
  <c r="CS72" i="1" s="1"/>
  <c r="K53" i="40"/>
  <c r="CU72" i="1" s="1"/>
  <c r="J53" i="40"/>
  <c r="CT72" i="1" s="1"/>
  <c r="EN72" i="1" s="1"/>
  <c r="P53" i="40"/>
  <c r="CZ72" i="1" s="1"/>
  <c r="ET72" i="1" s="1"/>
  <c r="Q53" i="40"/>
  <c r="DA72" i="1" s="1"/>
  <c r="M53" i="40"/>
  <c r="CW72" i="1" s="1"/>
  <c r="H53" i="40"/>
  <c r="CR72" i="1" s="1"/>
  <c r="S53" i="40"/>
  <c r="DC72" i="1" s="1"/>
  <c r="E53" i="40"/>
  <c r="CO72" i="1" s="1"/>
  <c r="EI72" i="1" s="1"/>
  <c r="C53" i="40"/>
  <c r="CJ72" i="1" s="1"/>
  <c r="D53" i="40"/>
  <c r="CK72" i="1" s="1"/>
  <c r="F53" i="40"/>
  <c r="CP72" i="1" s="1"/>
  <c r="EJ72" i="1" s="1"/>
  <c r="L53" i="40"/>
  <c r="CV72" i="1" s="1"/>
  <c r="N53" i="40"/>
  <c r="CX72" i="1" s="1"/>
  <c r="H48" i="40"/>
  <c r="CR67" i="1" s="1"/>
  <c r="J48" i="40"/>
  <c r="CT67" i="1" s="1"/>
  <c r="R48" i="40"/>
  <c r="DB67" i="1" s="1"/>
  <c r="Q48" i="40"/>
  <c r="DA67" i="1" s="1"/>
  <c r="CD67" i="1"/>
  <c r="CE67" i="1" s="1"/>
  <c r="H72" i="45" s="1"/>
  <c r="H156" i="45" s="1"/>
  <c r="D48" i="40"/>
  <c r="CK67" i="1" s="1"/>
  <c r="I48" i="40"/>
  <c r="CS67" i="1" s="1"/>
  <c r="C48" i="40"/>
  <c r="CJ67" i="1" s="1"/>
  <c r="F48" i="40"/>
  <c r="CP67" i="1" s="1"/>
  <c r="B48" i="40"/>
  <c r="CI67" i="1" s="1"/>
  <c r="O48" i="40"/>
  <c r="CY67" i="1" s="1"/>
  <c r="N48" i="40"/>
  <c r="CX67" i="1" s="1"/>
  <c r="S48" i="40"/>
  <c r="DC67" i="1" s="1"/>
  <c r="P48" i="40"/>
  <c r="CZ67" i="1" s="1"/>
  <c r="G48" i="40"/>
  <c r="CQ67" i="1" s="1"/>
  <c r="K48" i="40"/>
  <c r="CU67" i="1" s="1"/>
  <c r="E48" i="40"/>
  <c r="CO67" i="1" s="1"/>
  <c r="M48" i="40"/>
  <c r="CW67" i="1" s="1"/>
  <c r="CE69" i="1"/>
  <c r="H74" i="45" s="1"/>
  <c r="H158" i="45" s="1"/>
  <c r="CB69" i="1"/>
  <c r="CG69" i="1"/>
  <c r="CE68" i="1"/>
  <c r="H73" i="45" s="1"/>
  <c r="H157" i="45" s="1"/>
  <c r="CB68" i="1"/>
  <c r="CG68" i="1"/>
  <c r="CE70" i="1"/>
  <c r="CB70" i="1"/>
  <c r="CG70" i="1"/>
  <c r="D50" i="40"/>
  <c r="CK69" i="1" s="1"/>
  <c r="F50" i="40"/>
  <c r="CP69" i="1" s="1"/>
  <c r="H50" i="40"/>
  <c r="CR69" i="1" s="1"/>
  <c r="J50" i="40"/>
  <c r="CT69" i="1" s="1"/>
  <c r="L50" i="40"/>
  <c r="CV69" i="1" s="1"/>
  <c r="N50" i="40"/>
  <c r="CX69" i="1" s="1"/>
  <c r="P50" i="40"/>
  <c r="CZ69" i="1" s="1"/>
  <c r="R50" i="40"/>
  <c r="DB69" i="1" s="1"/>
  <c r="C50" i="40"/>
  <c r="CJ69" i="1" s="1"/>
  <c r="B50" i="40"/>
  <c r="CI69" i="1" s="1"/>
  <c r="E50" i="40"/>
  <c r="CO69" i="1" s="1"/>
  <c r="G50" i="40"/>
  <c r="CQ69" i="1" s="1"/>
  <c r="I50" i="40"/>
  <c r="CS69" i="1" s="1"/>
  <c r="K50" i="40"/>
  <c r="CU69" i="1" s="1"/>
  <c r="M50" i="40"/>
  <c r="CW69" i="1" s="1"/>
  <c r="O50" i="40"/>
  <c r="CY69" i="1" s="1"/>
  <c r="Q50" i="40"/>
  <c r="DA69" i="1" s="1"/>
  <c r="S50" i="40"/>
  <c r="DC69" i="1" s="1"/>
  <c r="D49" i="40"/>
  <c r="CK68" i="1" s="1"/>
  <c r="EE68" i="1" s="1"/>
  <c r="F49" i="40"/>
  <c r="CP68" i="1" s="1"/>
  <c r="H49" i="40"/>
  <c r="CR68" i="1" s="1"/>
  <c r="J49" i="40"/>
  <c r="CT68" i="1" s="1"/>
  <c r="L49" i="40"/>
  <c r="CV68" i="1" s="1"/>
  <c r="EP68" i="1" s="1"/>
  <c r="N49" i="40"/>
  <c r="CX68" i="1" s="1"/>
  <c r="P49" i="40"/>
  <c r="CZ68" i="1" s="1"/>
  <c r="R49" i="40"/>
  <c r="DB68" i="1" s="1"/>
  <c r="E49" i="40"/>
  <c r="CO68" i="1" s="1"/>
  <c r="G49" i="40"/>
  <c r="CQ68" i="1" s="1"/>
  <c r="I49" i="40"/>
  <c r="CS68" i="1" s="1"/>
  <c r="K49" i="40"/>
  <c r="CU68" i="1" s="1"/>
  <c r="M49" i="40"/>
  <c r="CW68" i="1" s="1"/>
  <c r="EQ68" i="1" s="1"/>
  <c r="O49" i="40"/>
  <c r="CY68" i="1" s="1"/>
  <c r="Q49" i="40"/>
  <c r="DA68" i="1" s="1"/>
  <c r="S49" i="40"/>
  <c r="DC68" i="1" s="1"/>
  <c r="EW68" i="1" s="1"/>
  <c r="C49" i="40"/>
  <c r="CJ68" i="1" s="1"/>
  <c r="B49" i="40"/>
  <c r="CI68" i="1" s="1"/>
  <c r="E51" i="40"/>
  <c r="CO70" i="1" s="1"/>
  <c r="EI71" i="1" s="1"/>
  <c r="G51" i="40"/>
  <c r="CQ70" i="1" s="1"/>
  <c r="I51" i="40"/>
  <c r="CS70" i="1" s="1"/>
  <c r="K51" i="40"/>
  <c r="CU70" i="1" s="1"/>
  <c r="M51" i="40"/>
  <c r="CW70" i="1" s="1"/>
  <c r="O51" i="40"/>
  <c r="CY70" i="1" s="1"/>
  <c r="Q51" i="40"/>
  <c r="DA70" i="1" s="1"/>
  <c r="S51" i="40"/>
  <c r="DC70" i="1" s="1"/>
  <c r="D51" i="40"/>
  <c r="CK70" i="1" s="1"/>
  <c r="F51" i="40"/>
  <c r="CP70" i="1" s="1"/>
  <c r="EJ71" i="1" s="1"/>
  <c r="H51" i="40"/>
  <c r="CR70" i="1" s="1"/>
  <c r="J51" i="40"/>
  <c r="CT70" i="1" s="1"/>
  <c r="L51" i="40"/>
  <c r="CV70" i="1" s="1"/>
  <c r="N51" i="40"/>
  <c r="CX70" i="1" s="1"/>
  <c r="P51" i="40"/>
  <c r="CZ70" i="1" s="1"/>
  <c r="R51" i="40"/>
  <c r="DB70" i="1" s="1"/>
  <c r="C51" i="40"/>
  <c r="CJ70" i="1" s="1"/>
  <c r="B51" i="40"/>
  <c r="CI70" i="1" s="1"/>
  <c r="CB67" i="1"/>
  <c r="EN71" i="1" l="1"/>
  <c r="EL71" i="1"/>
  <c r="EP72" i="1"/>
  <c r="DD68" i="1"/>
  <c r="EU72" i="1"/>
  <c r="AB81" i="72"/>
  <c r="B82" i="72"/>
  <c r="EV73" i="1"/>
  <c r="DD67" i="1"/>
  <c r="DD69" i="1"/>
  <c r="DD70" i="1"/>
  <c r="H75" i="45"/>
  <c r="H159" i="45" s="1"/>
  <c r="EP71" i="1"/>
  <c r="EI73" i="1"/>
  <c r="EW73" i="1"/>
  <c r="EQ72" i="1"/>
  <c r="ES73" i="1"/>
  <c r="T52" i="40"/>
  <c r="CI71" i="1"/>
  <c r="EO73" i="1"/>
  <c r="EO72" i="1"/>
  <c r="EU68" i="1"/>
  <c r="EJ73" i="1"/>
  <c r="EM73" i="1"/>
  <c r="EU73" i="1"/>
  <c r="EE72" i="1"/>
  <c r="EV72" i="1"/>
  <c r="ET73" i="1"/>
  <c r="CI73" i="1"/>
  <c r="DD73" i="1" s="1"/>
  <c r="T54" i="40"/>
  <c r="CE73" i="1"/>
  <c r="J18" i="70" s="1"/>
  <c r="CB73" i="1"/>
  <c r="CG73" i="1"/>
  <c r="CE71" i="1"/>
  <c r="CG71" i="1"/>
  <c r="CB71" i="1"/>
  <c r="EN73" i="1"/>
  <c r="EL68" i="1"/>
  <c r="ED71" i="1"/>
  <c r="CI72" i="1"/>
  <c r="DD72" i="1" s="1"/>
  <c r="T53" i="40"/>
  <c r="EO71" i="1"/>
  <c r="EQ73" i="1"/>
  <c r="EW71" i="1"/>
  <c r="EM72" i="1"/>
  <c r="ED72" i="1"/>
  <c r="EK68" i="1"/>
  <c r="ET71" i="1"/>
  <c r="EM71" i="1"/>
  <c r="EW72" i="1"/>
  <c r="CE72" i="1"/>
  <c r="CB72" i="1"/>
  <c r="CG72" i="1"/>
  <c r="EE73" i="1"/>
  <c r="EP73" i="1"/>
  <c r="ER72" i="1"/>
  <c r="EV71" i="1"/>
  <c r="ER71" i="1"/>
  <c r="EK71" i="1"/>
  <c r="EL72" i="1"/>
  <c r="ED73" i="1"/>
  <c r="ER73" i="1"/>
  <c r="EE70" i="1"/>
  <c r="EE71" i="1"/>
  <c r="EQ70" i="1"/>
  <c r="EQ71" i="1"/>
  <c r="ES70" i="1"/>
  <c r="ES71" i="1"/>
  <c r="EU70" i="1"/>
  <c r="EU71" i="1"/>
  <c r="EJ70" i="1"/>
  <c r="EV68" i="1"/>
  <c r="EK70" i="1"/>
  <c r="EN68" i="1"/>
  <c r="EI70" i="1"/>
  <c r="ES68" i="1"/>
  <c r="EC70" i="1"/>
  <c r="EV70" i="1"/>
  <c r="EN70" i="1"/>
  <c r="ED70" i="1"/>
  <c r="ET70" i="1"/>
  <c r="ED68" i="1"/>
  <c r="EM68" i="1"/>
  <c r="EW70" i="1"/>
  <c r="EJ68" i="1"/>
  <c r="ER70" i="1"/>
  <c r="CG67" i="1"/>
  <c r="EP70" i="1"/>
  <c r="ET68" i="1"/>
  <c r="EO70" i="1"/>
  <c r="EL70" i="1"/>
  <c r="EM70" i="1"/>
  <c r="H413" i="45"/>
  <c r="H329" i="45"/>
  <c r="H412" i="45"/>
  <c r="H411" i="45"/>
  <c r="EO68" i="1"/>
  <c r="ER68" i="1"/>
  <c r="EI68" i="1"/>
  <c r="EU69" i="1"/>
  <c r="EQ69" i="1"/>
  <c r="EM69" i="1"/>
  <c r="EI69" i="1"/>
  <c r="ED69" i="1"/>
  <c r="ET69" i="1"/>
  <c r="EP69" i="1"/>
  <c r="EL69" i="1"/>
  <c r="EE69" i="1"/>
  <c r="EC68" i="1"/>
  <c r="EW69" i="1"/>
  <c r="ES69" i="1"/>
  <c r="EO69" i="1"/>
  <c r="EK69" i="1"/>
  <c r="EC69" i="1"/>
  <c r="EV69" i="1"/>
  <c r="ER69" i="1"/>
  <c r="EN69" i="1"/>
  <c r="EJ69" i="1"/>
  <c r="T48" i="40"/>
  <c r="T50" i="40"/>
  <c r="T51" i="40"/>
  <c r="T49" i="40"/>
  <c r="H410" i="45"/>
  <c r="H330" i="45" l="1"/>
  <c r="AB82" i="72"/>
  <c r="B83" i="72"/>
  <c r="AB83" i="72" s="1"/>
  <c r="EC71" i="1"/>
  <c r="DD71" i="1"/>
  <c r="H76" i="45"/>
  <c r="H160" i="45" s="1"/>
  <c r="H414" i="45"/>
  <c r="H78" i="45"/>
  <c r="H162" i="45" s="1"/>
  <c r="H416" i="45"/>
  <c r="H77" i="45"/>
  <c r="H161" i="45" s="1"/>
  <c r="H415" i="45"/>
  <c r="H333" i="45"/>
  <c r="EC72" i="1"/>
  <c r="EC73" i="1"/>
  <c r="H328" i="45"/>
  <c r="H244" i="45"/>
  <c r="H245" i="45"/>
  <c r="H246" i="45"/>
  <c r="H243" i="45"/>
  <c r="H327" i="45"/>
  <c r="H332" i="45" l="1"/>
  <c r="H248" i="45"/>
  <c r="H249" i="45"/>
  <c r="H247" i="45"/>
  <c r="H331" i="45"/>
  <c r="CB1" i="1"/>
  <c r="CD2" i="1" s="1"/>
  <c r="M255" i="51"/>
  <c r="M256" i="51"/>
  <c r="M257" i="51"/>
  <c r="M258" i="51"/>
  <c r="M259" i="51"/>
  <c r="M260" i="51"/>
  <c r="M261" i="51"/>
  <c r="M262" i="51"/>
  <c r="M263" i="51"/>
  <c r="M264" i="51"/>
  <c r="M265" i="51"/>
  <c r="M266" i="51"/>
  <c r="M267" i="51"/>
  <c r="M268" i="51"/>
  <c r="M269" i="51"/>
  <c r="M254" i="51"/>
  <c r="F200" i="1" l="1"/>
  <c r="G200" i="1"/>
  <c r="H200" i="1"/>
  <c r="F201" i="1"/>
  <c r="G201" i="1"/>
  <c r="H201" i="1"/>
  <c r="F202" i="1"/>
  <c r="G202" i="1"/>
  <c r="H202" i="1"/>
  <c r="F203" i="1"/>
  <c r="G203" i="1"/>
  <c r="H203" i="1"/>
  <c r="F204" i="1"/>
  <c r="G204" i="1"/>
  <c r="H204" i="1"/>
  <c r="F205" i="1"/>
  <c r="G205" i="1"/>
  <c r="H205" i="1"/>
  <c r="F206" i="1"/>
  <c r="G206" i="1"/>
  <c r="H206" i="1"/>
  <c r="F207" i="1"/>
  <c r="G207" i="1"/>
  <c r="H207" i="1"/>
  <c r="F208" i="1"/>
  <c r="G208" i="1"/>
  <c r="H208" i="1"/>
  <c r="F209" i="1"/>
  <c r="G209" i="1"/>
  <c r="H209" i="1"/>
  <c r="F210" i="1"/>
  <c r="G210" i="1"/>
  <c r="H210" i="1"/>
  <c r="F211" i="1"/>
  <c r="G211" i="1"/>
  <c r="H211" i="1"/>
  <c r="F212" i="1"/>
  <c r="G212" i="1"/>
  <c r="H212" i="1"/>
  <c r="F213" i="1"/>
  <c r="G213" i="1"/>
  <c r="H213" i="1"/>
  <c r="H199" i="1"/>
  <c r="G199" i="1"/>
  <c r="F199" i="1"/>
  <c r="M215" i="51" l="1"/>
  <c r="M216" i="51" l="1"/>
  <c r="M217" i="51" s="1"/>
  <c r="M380" i="51"/>
  <c r="R380" i="51" s="1"/>
  <c r="M270" i="51"/>
  <c r="F11" i="7"/>
  <c r="G11" i="7" s="1"/>
  <c r="C12" i="7"/>
  <c r="F12" i="7"/>
  <c r="G12" i="7" s="1"/>
  <c r="C13" i="7"/>
  <c r="F13" i="7"/>
  <c r="G13" i="7" s="1"/>
  <c r="C14" i="7"/>
  <c r="F14" i="7"/>
  <c r="G14" i="7" s="1"/>
  <c r="C15" i="7"/>
  <c r="C16" i="7" s="1"/>
  <c r="C17" i="7" s="1"/>
  <c r="C18" i="7" s="1"/>
  <c r="C19" i="7" s="1"/>
  <c r="C20" i="7" s="1"/>
  <c r="C21" i="7" s="1"/>
  <c r="C22" i="7" s="1"/>
  <c r="C23" i="7" s="1"/>
  <c r="C24" i="7" s="1"/>
  <c r="C25" i="7" s="1"/>
  <c r="C26" i="7" s="1"/>
  <c r="C27" i="7" s="1"/>
  <c r="C28" i="7" s="1"/>
  <c r="C29" i="7" s="1"/>
  <c r="C30" i="7" s="1"/>
  <c r="C31" i="7" s="1"/>
  <c r="C32" i="7" s="1"/>
  <c r="C33" i="7" s="1"/>
  <c r="C34" i="7" s="1"/>
  <c r="C35" i="7" s="1"/>
  <c r="C36" i="7" s="1"/>
  <c r="C37" i="7" s="1"/>
  <c r="C38" i="7" s="1"/>
  <c r="C39" i="7" s="1"/>
  <c r="C40" i="7" s="1"/>
  <c r="C41" i="7" s="1"/>
  <c r="C42" i="7" s="1"/>
  <c r="C43" i="7" s="1"/>
  <c r="C44" i="7" s="1"/>
  <c r="C45" i="7" s="1"/>
  <c r="C46" i="7" s="1"/>
  <c r="C47" i="7" s="1"/>
  <c r="C48" i="7" s="1"/>
  <c r="C49" i="7" s="1"/>
  <c r="C50" i="7" s="1"/>
  <c r="C51" i="7" s="1"/>
  <c r="C52" i="7" s="1"/>
  <c r="C53" i="7" s="1"/>
  <c r="C54" i="7" s="1"/>
  <c r="C55" i="7" s="1"/>
  <c r="C56" i="7" s="1"/>
  <c r="C57" i="7" s="1"/>
  <c r="C58" i="7" s="1"/>
  <c r="C59" i="7" s="1"/>
  <c r="C60" i="7" s="1"/>
  <c r="C61" i="7" s="1"/>
  <c r="C62" i="7" s="1"/>
  <c r="C63" i="7" s="1"/>
  <c r="C64" i="7" s="1"/>
  <c r="C65" i="7" s="1"/>
  <c r="C66" i="7" s="1"/>
  <c r="C67" i="7" s="1"/>
  <c r="C68" i="7" s="1"/>
  <c r="C69" i="7" s="1"/>
  <c r="C70" i="7" s="1"/>
  <c r="C71" i="7" s="1"/>
  <c r="C72" i="7" s="1"/>
  <c r="C73" i="7" s="1"/>
  <c r="C74" i="7" s="1"/>
  <c r="C75" i="7" s="1"/>
  <c r="C76" i="7" s="1"/>
  <c r="C77" i="7" s="1"/>
  <c r="C78" i="7" s="1"/>
  <c r="C79" i="7" s="1"/>
  <c r="C80" i="7" s="1"/>
  <c r="F15" i="7"/>
  <c r="G15" i="7" s="1"/>
  <c r="F16" i="7"/>
  <c r="G16" i="7" s="1"/>
  <c r="F17" i="7"/>
  <c r="G17" i="7" s="1"/>
  <c r="F18" i="7"/>
  <c r="G18" i="7" s="1"/>
  <c r="F19" i="7"/>
  <c r="G19" i="7" s="1"/>
  <c r="F20" i="7"/>
  <c r="G20" i="7" s="1"/>
  <c r="F21" i="7"/>
  <c r="G21" i="7" s="1"/>
  <c r="F22" i="7"/>
  <c r="G22" i="7" s="1"/>
  <c r="F23" i="7"/>
  <c r="G23" i="7" s="1"/>
  <c r="F24" i="7"/>
  <c r="G24" i="7" s="1"/>
  <c r="F25" i="7"/>
  <c r="G25" i="7" s="1"/>
  <c r="F26" i="7"/>
  <c r="G26" i="7" s="1"/>
  <c r="F27" i="7"/>
  <c r="G27" i="7" s="1"/>
  <c r="F28" i="7"/>
  <c r="G28" i="7" s="1"/>
  <c r="F29" i="7"/>
  <c r="G29" i="7" s="1"/>
  <c r="F30" i="7"/>
  <c r="G30" i="7" s="1"/>
  <c r="F31" i="7"/>
  <c r="G31" i="7" s="1"/>
  <c r="F32" i="7"/>
  <c r="G32" i="7" s="1"/>
  <c r="F33" i="7"/>
  <c r="G33" i="7" s="1"/>
  <c r="F34" i="7"/>
  <c r="G34" i="7" s="1"/>
  <c r="F35" i="7"/>
  <c r="G35" i="7" s="1"/>
  <c r="F36" i="7"/>
  <c r="G36" i="7" s="1"/>
  <c r="F37" i="7"/>
  <c r="G37" i="7" s="1"/>
  <c r="F38" i="7"/>
  <c r="G38" i="7" s="1"/>
  <c r="F39" i="7"/>
  <c r="G39" i="7" s="1"/>
  <c r="F40" i="7"/>
  <c r="G40" i="7" s="1"/>
  <c r="F41" i="7"/>
  <c r="G41" i="7" s="1"/>
  <c r="F42" i="7"/>
  <c r="G42" i="7" s="1"/>
  <c r="F43" i="7"/>
  <c r="G43" i="7" s="1"/>
  <c r="F44" i="7"/>
  <c r="G44" i="7" s="1"/>
  <c r="F45" i="7"/>
  <c r="G45" i="7" s="1"/>
  <c r="F46" i="7"/>
  <c r="G46" i="7" s="1"/>
  <c r="F47" i="7"/>
  <c r="F48" i="7"/>
  <c r="G48" i="7" s="1"/>
  <c r="F49" i="7"/>
  <c r="G49" i="7" s="1"/>
  <c r="F50" i="7"/>
  <c r="G50" i="7" s="1"/>
  <c r="F51" i="7"/>
  <c r="G51" i="7" s="1"/>
  <c r="F52" i="7"/>
  <c r="G52" i="7" s="1"/>
  <c r="F53" i="7"/>
  <c r="G53" i="7" s="1"/>
  <c r="F54" i="7"/>
  <c r="G54" i="7" s="1"/>
  <c r="F55" i="7"/>
  <c r="G55" i="7" s="1"/>
  <c r="F56" i="7"/>
  <c r="G56" i="7" s="1"/>
  <c r="F57" i="7"/>
  <c r="G57" i="7" s="1"/>
  <c r="F58" i="7"/>
  <c r="G58" i="7" s="1"/>
  <c r="F59" i="7"/>
  <c r="G59" i="7" s="1"/>
  <c r="F60" i="7"/>
  <c r="G60" i="7" s="1"/>
  <c r="F61" i="7"/>
  <c r="G61" i="7" s="1"/>
  <c r="F62" i="7"/>
  <c r="G62" i="7" s="1"/>
  <c r="F63" i="7"/>
  <c r="G63" i="7" s="1"/>
  <c r="F64" i="7"/>
  <c r="G64" i="7" s="1"/>
  <c r="F65" i="7"/>
  <c r="G65" i="7" s="1"/>
  <c r="F66" i="7"/>
  <c r="G66" i="7" s="1"/>
  <c r="F67" i="7"/>
  <c r="G67" i="7" s="1"/>
  <c r="F68" i="7"/>
  <c r="G68" i="7" s="1"/>
  <c r="F69" i="7"/>
  <c r="G69" i="7" s="1"/>
  <c r="F70" i="7"/>
  <c r="G70" i="7" s="1"/>
  <c r="F71" i="7"/>
  <c r="G71" i="7" s="1"/>
  <c r="F72" i="7"/>
  <c r="G72" i="7" s="1"/>
  <c r="Z2" i="1"/>
  <c r="AX2" i="1" s="1"/>
  <c r="AA2" i="1"/>
  <c r="CJ2" i="1" s="1"/>
  <c r="AB2" i="1"/>
  <c r="AZ2" i="1" s="1"/>
  <c r="AC2" i="1"/>
  <c r="AD2" i="1"/>
  <c r="AE2" i="1"/>
  <c r="AF2" i="1"/>
  <c r="AG2" i="1"/>
  <c r="AH2" i="1"/>
  <c r="AI2" i="1"/>
  <c r="AJ2" i="1"/>
  <c r="AK2" i="1"/>
  <c r="AL2" i="1"/>
  <c r="AM2" i="1"/>
  <c r="AN2" i="1"/>
  <c r="AO2" i="1"/>
  <c r="AP2" i="1"/>
  <c r="AQ2" i="1"/>
  <c r="AR2" i="1"/>
  <c r="AS2" i="1"/>
  <c r="AT2" i="1"/>
  <c r="BD2" i="1"/>
  <c r="BE2" i="1"/>
  <c r="BF2" i="1"/>
  <c r="BG2" i="1"/>
  <c r="BH2" i="1"/>
  <c r="BI2" i="1"/>
  <c r="BJ2" i="1"/>
  <c r="BK2" i="1"/>
  <c r="BL2" i="1"/>
  <c r="BM2" i="1"/>
  <c r="BN2" i="1"/>
  <c r="BO2" i="1"/>
  <c r="BP2" i="1"/>
  <c r="BQ2" i="1"/>
  <c r="BR2" i="1"/>
  <c r="CI2" i="1"/>
  <c r="CL2" i="1"/>
  <c r="CM2" i="1"/>
  <c r="CN2" i="1"/>
  <c r="CO2" i="1"/>
  <c r="CP2" i="1"/>
  <c r="CQ2" i="1"/>
  <c r="CR2" i="1"/>
  <c r="CS2" i="1"/>
  <c r="CT2" i="1"/>
  <c r="CU2" i="1"/>
  <c r="CV2" i="1"/>
  <c r="CW2" i="1"/>
  <c r="CX2" i="1"/>
  <c r="CY2" i="1"/>
  <c r="CZ2" i="1"/>
  <c r="DA2" i="1"/>
  <c r="DB2" i="1"/>
  <c r="DC2" i="1"/>
  <c r="EF2" i="1"/>
  <c r="EG2" i="1"/>
  <c r="EH2" i="1"/>
  <c r="EI2" i="1"/>
  <c r="EJ2" i="1"/>
  <c r="EK2" i="1"/>
  <c r="EL2" i="1"/>
  <c r="EM2" i="1"/>
  <c r="EN2" i="1"/>
  <c r="EO2" i="1"/>
  <c r="EP2" i="1"/>
  <c r="EQ2" i="1"/>
  <c r="ER2" i="1"/>
  <c r="ES2" i="1"/>
  <c r="ET2" i="1"/>
  <c r="EU2" i="1"/>
  <c r="EV2" i="1"/>
  <c r="EW2" i="1"/>
  <c r="B6" i="1"/>
  <c r="B7" i="1" s="1"/>
  <c r="DF6" i="1"/>
  <c r="DG6" i="1"/>
  <c r="DH6" i="1"/>
  <c r="DI6" i="1"/>
  <c r="DJ6" i="1"/>
  <c r="DK6" i="1"/>
  <c r="DL6" i="1"/>
  <c r="DM6" i="1"/>
  <c r="DN6" i="1"/>
  <c r="DO6" i="1"/>
  <c r="DP6" i="1"/>
  <c r="DQ6" i="1"/>
  <c r="DR6" i="1"/>
  <c r="DS6" i="1"/>
  <c r="DT6" i="1"/>
  <c r="DU6" i="1"/>
  <c r="DV6" i="1"/>
  <c r="DW6" i="1"/>
  <c r="DX6" i="1"/>
  <c r="DY6" i="1"/>
  <c r="DZ6" i="1"/>
  <c r="EC6" i="1"/>
  <c r="ED6" i="1"/>
  <c r="EE6" i="1"/>
  <c r="EF6" i="1"/>
  <c r="EG6" i="1"/>
  <c r="EH6" i="1"/>
  <c r="EI6" i="1"/>
  <c r="EJ6" i="1"/>
  <c r="EK6" i="1"/>
  <c r="EL6" i="1"/>
  <c r="EM6" i="1"/>
  <c r="EN6" i="1"/>
  <c r="EO6" i="1"/>
  <c r="EP6" i="1"/>
  <c r="EQ6" i="1"/>
  <c r="ER6" i="1"/>
  <c r="ES6" i="1"/>
  <c r="ET6" i="1"/>
  <c r="EU6" i="1"/>
  <c r="EV6" i="1"/>
  <c r="EW6" i="1"/>
  <c r="DF7" i="1"/>
  <c r="DG7" i="1"/>
  <c r="DH7" i="1"/>
  <c r="DI7" i="1"/>
  <c r="DJ7" i="1"/>
  <c r="DK7" i="1"/>
  <c r="DL7" i="1"/>
  <c r="DM7" i="1"/>
  <c r="DN7" i="1"/>
  <c r="DO7" i="1"/>
  <c r="DP7" i="1"/>
  <c r="DQ7" i="1"/>
  <c r="DR7" i="1"/>
  <c r="DS7" i="1"/>
  <c r="DT7" i="1"/>
  <c r="DU7" i="1"/>
  <c r="DV7" i="1"/>
  <c r="DW7" i="1"/>
  <c r="DX7" i="1"/>
  <c r="DY7" i="1"/>
  <c r="DZ7" i="1"/>
  <c r="EC7" i="1"/>
  <c r="ED7" i="1"/>
  <c r="EE7" i="1"/>
  <c r="EF7" i="1"/>
  <c r="EG7" i="1"/>
  <c r="EH7" i="1"/>
  <c r="EI7" i="1"/>
  <c r="EJ7" i="1"/>
  <c r="EK7" i="1"/>
  <c r="EL7" i="1"/>
  <c r="EM7" i="1"/>
  <c r="EN7" i="1"/>
  <c r="EO7" i="1"/>
  <c r="EP7" i="1"/>
  <c r="EQ7" i="1"/>
  <c r="ER7" i="1"/>
  <c r="ES7" i="1"/>
  <c r="ET7" i="1"/>
  <c r="EU7" i="1"/>
  <c r="EV7" i="1"/>
  <c r="EW7" i="1"/>
  <c r="DF8" i="1"/>
  <c r="DG8" i="1"/>
  <c r="DH8" i="1"/>
  <c r="DI8" i="1"/>
  <c r="DJ8" i="1"/>
  <c r="DK8" i="1"/>
  <c r="DL8" i="1"/>
  <c r="DM8" i="1"/>
  <c r="DN8" i="1"/>
  <c r="DO8" i="1"/>
  <c r="DP8" i="1"/>
  <c r="DQ8" i="1"/>
  <c r="DR8" i="1"/>
  <c r="DS8" i="1"/>
  <c r="DT8" i="1"/>
  <c r="DU8" i="1"/>
  <c r="DV8" i="1"/>
  <c r="DW8" i="1"/>
  <c r="DX8" i="1"/>
  <c r="DY8" i="1"/>
  <c r="DZ8" i="1"/>
  <c r="EC8" i="1"/>
  <c r="ED8" i="1"/>
  <c r="EE8" i="1"/>
  <c r="EF8" i="1"/>
  <c r="EG8" i="1"/>
  <c r="EH8" i="1"/>
  <c r="EI8" i="1"/>
  <c r="EJ8" i="1"/>
  <c r="EK8" i="1"/>
  <c r="EL8" i="1"/>
  <c r="EM8" i="1"/>
  <c r="EN8" i="1"/>
  <c r="EO8" i="1"/>
  <c r="EP8" i="1"/>
  <c r="EQ8" i="1"/>
  <c r="ER8" i="1"/>
  <c r="ES8" i="1"/>
  <c r="ET8" i="1"/>
  <c r="EU8" i="1"/>
  <c r="EV8" i="1"/>
  <c r="EW8" i="1"/>
  <c r="DF9" i="1"/>
  <c r="DG9" i="1"/>
  <c r="DH9" i="1"/>
  <c r="DI9" i="1"/>
  <c r="DJ9" i="1"/>
  <c r="DK9" i="1"/>
  <c r="DL9" i="1"/>
  <c r="DM9" i="1"/>
  <c r="DN9" i="1"/>
  <c r="DO9" i="1"/>
  <c r="DP9" i="1"/>
  <c r="DQ9" i="1"/>
  <c r="DR9" i="1"/>
  <c r="DS9" i="1"/>
  <c r="DT9" i="1"/>
  <c r="DU9" i="1"/>
  <c r="DV9" i="1"/>
  <c r="DW9" i="1"/>
  <c r="DX9" i="1"/>
  <c r="DY9" i="1"/>
  <c r="DZ9" i="1"/>
  <c r="EC9" i="1"/>
  <c r="ED9" i="1"/>
  <c r="EE9" i="1"/>
  <c r="EF9" i="1"/>
  <c r="EG9" i="1"/>
  <c r="EH9" i="1"/>
  <c r="EI9" i="1"/>
  <c r="EJ9" i="1"/>
  <c r="EK9" i="1"/>
  <c r="EL9" i="1"/>
  <c r="EM9" i="1"/>
  <c r="EN9" i="1"/>
  <c r="EO9" i="1"/>
  <c r="EP9" i="1"/>
  <c r="EQ9" i="1"/>
  <c r="ER9" i="1"/>
  <c r="ES9" i="1"/>
  <c r="ET9" i="1"/>
  <c r="EU9" i="1"/>
  <c r="EV9" i="1"/>
  <c r="EW9" i="1"/>
  <c r="DF10" i="1"/>
  <c r="DG10" i="1"/>
  <c r="DH10" i="1"/>
  <c r="DI10" i="1"/>
  <c r="DJ10" i="1"/>
  <c r="DK10" i="1"/>
  <c r="DL10" i="1"/>
  <c r="DM10" i="1"/>
  <c r="DN10" i="1"/>
  <c r="DO10" i="1"/>
  <c r="DP10" i="1"/>
  <c r="DQ10" i="1"/>
  <c r="DR10" i="1"/>
  <c r="DS10" i="1"/>
  <c r="DT10" i="1"/>
  <c r="DU10" i="1"/>
  <c r="DV10" i="1"/>
  <c r="DW10" i="1"/>
  <c r="DX10" i="1"/>
  <c r="DY10" i="1"/>
  <c r="DZ10" i="1"/>
  <c r="EC10" i="1"/>
  <c r="ED10" i="1"/>
  <c r="EE10" i="1"/>
  <c r="EF10" i="1"/>
  <c r="EG10" i="1"/>
  <c r="EH10" i="1"/>
  <c r="EI10" i="1"/>
  <c r="EJ10" i="1"/>
  <c r="EK10" i="1"/>
  <c r="EL10" i="1"/>
  <c r="EM10" i="1"/>
  <c r="EN10" i="1"/>
  <c r="EO10" i="1"/>
  <c r="EP10" i="1"/>
  <c r="EQ10" i="1"/>
  <c r="ER10" i="1"/>
  <c r="ES10" i="1"/>
  <c r="ET10" i="1"/>
  <c r="EU10" i="1"/>
  <c r="EV10" i="1"/>
  <c r="EW10" i="1"/>
  <c r="DF11" i="1"/>
  <c r="DG11" i="1"/>
  <c r="DH11" i="1"/>
  <c r="DI11" i="1"/>
  <c r="DJ11" i="1"/>
  <c r="DK11" i="1"/>
  <c r="DL11" i="1"/>
  <c r="DM11" i="1"/>
  <c r="DN11" i="1"/>
  <c r="DO11" i="1"/>
  <c r="DP11" i="1"/>
  <c r="DQ11" i="1"/>
  <c r="DR11" i="1"/>
  <c r="DS11" i="1"/>
  <c r="DT11" i="1"/>
  <c r="DU11" i="1"/>
  <c r="DV11" i="1"/>
  <c r="DW11" i="1"/>
  <c r="DX11" i="1"/>
  <c r="DY11" i="1"/>
  <c r="DZ11" i="1"/>
  <c r="EC11" i="1"/>
  <c r="ED11" i="1"/>
  <c r="EE11" i="1"/>
  <c r="EF11" i="1"/>
  <c r="EG11" i="1"/>
  <c r="EH11" i="1"/>
  <c r="EI11" i="1"/>
  <c r="EJ11" i="1"/>
  <c r="EK11" i="1"/>
  <c r="EL11" i="1"/>
  <c r="EM11" i="1"/>
  <c r="EN11" i="1"/>
  <c r="EO11" i="1"/>
  <c r="EP11" i="1"/>
  <c r="EQ11" i="1"/>
  <c r="ER11" i="1"/>
  <c r="ES11" i="1"/>
  <c r="ET11" i="1"/>
  <c r="EU11" i="1"/>
  <c r="EV11" i="1"/>
  <c r="EW11" i="1"/>
  <c r="DF12" i="1"/>
  <c r="DG12" i="1"/>
  <c r="DH12" i="1"/>
  <c r="DI12" i="1"/>
  <c r="DJ12" i="1"/>
  <c r="DK12" i="1"/>
  <c r="DL12" i="1"/>
  <c r="DM12" i="1"/>
  <c r="DN12" i="1"/>
  <c r="DO12" i="1"/>
  <c r="DP12" i="1"/>
  <c r="DQ12" i="1"/>
  <c r="DR12" i="1"/>
  <c r="DS12" i="1"/>
  <c r="DT12" i="1"/>
  <c r="DU12" i="1"/>
  <c r="DV12" i="1"/>
  <c r="DW12" i="1"/>
  <c r="DX12" i="1"/>
  <c r="DY12" i="1"/>
  <c r="DZ12" i="1"/>
  <c r="EC12" i="1"/>
  <c r="ED12" i="1"/>
  <c r="EE12" i="1"/>
  <c r="EF12" i="1"/>
  <c r="EG12" i="1"/>
  <c r="EH12" i="1"/>
  <c r="EI12" i="1"/>
  <c r="EJ12" i="1"/>
  <c r="EK12" i="1"/>
  <c r="EL12" i="1"/>
  <c r="EM12" i="1"/>
  <c r="EN12" i="1"/>
  <c r="EO12" i="1"/>
  <c r="EP12" i="1"/>
  <c r="EQ12" i="1"/>
  <c r="ER12" i="1"/>
  <c r="ES12" i="1"/>
  <c r="ET12" i="1"/>
  <c r="EU12" i="1"/>
  <c r="EV12" i="1"/>
  <c r="EW12" i="1"/>
  <c r="DF13" i="1"/>
  <c r="DG13" i="1"/>
  <c r="DH13" i="1"/>
  <c r="DI13" i="1"/>
  <c r="DJ13" i="1"/>
  <c r="DK13" i="1"/>
  <c r="DL13" i="1"/>
  <c r="DM13" i="1"/>
  <c r="DN13" i="1"/>
  <c r="DO13" i="1"/>
  <c r="DP13" i="1"/>
  <c r="DQ13" i="1"/>
  <c r="DR13" i="1"/>
  <c r="DS13" i="1"/>
  <c r="DT13" i="1"/>
  <c r="DU13" i="1"/>
  <c r="DV13" i="1"/>
  <c r="DW13" i="1"/>
  <c r="DX13" i="1"/>
  <c r="DY13" i="1"/>
  <c r="DZ13" i="1"/>
  <c r="EC13" i="1"/>
  <c r="ED13" i="1"/>
  <c r="EE13" i="1"/>
  <c r="EF13" i="1"/>
  <c r="EG13" i="1"/>
  <c r="EH13" i="1"/>
  <c r="EI13" i="1"/>
  <c r="EJ13" i="1"/>
  <c r="EK13" i="1"/>
  <c r="EL13" i="1"/>
  <c r="EM13" i="1"/>
  <c r="EN13" i="1"/>
  <c r="EO13" i="1"/>
  <c r="EP13" i="1"/>
  <c r="EQ13" i="1"/>
  <c r="ER13" i="1"/>
  <c r="ES13" i="1"/>
  <c r="ET13" i="1"/>
  <c r="EU13" i="1"/>
  <c r="EV13" i="1"/>
  <c r="EW13" i="1"/>
  <c r="DF14" i="1"/>
  <c r="DG14" i="1"/>
  <c r="DH14" i="1"/>
  <c r="DI14" i="1"/>
  <c r="DJ14" i="1"/>
  <c r="DK14" i="1"/>
  <c r="DL14" i="1"/>
  <c r="DM14" i="1"/>
  <c r="DN14" i="1"/>
  <c r="DO14" i="1"/>
  <c r="DP14" i="1"/>
  <c r="DQ14" i="1"/>
  <c r="DR14" i="1"/>
  <c r="DS14" i="1"/>
  <c r="DT14" i="1"/>
  <c r="DU14" i="1"/>
  <c r="DV14" i="1"/>
  <c r="DW14" i="1"/>
  <c r="DX14" i="1"/>
  <c r="DY14" i="1"/>
  <c r="DZ14" i="1"/>
  <c r="EC14" i="1"/>
  <c r="ED14" i="1"/>
  <c r="EE14" i="1"/>
  <c r="EF14" i="1"/>
  <c r="EG14" i="1"/>
  <c r="EH14" i="1"/>
  <c r="EI14" i="1"/>
  <c r="EJ14" i="1"/>
  <c r="EK14" i="1"/>
  <c r="EL14" i="1"/>
  <c r="EM14" i="1"/>
  <c r="EN14" i="1"/>
  <c r="EO14" i="1"/>
  <c r="EP14" i="1"/>
  <c r="EQ14" i="1"/>
  <c r="ER14" i="1"/>
  <c r="ES14" i="1"/>
  <c r="ET14" i="1"/>
  <c r="EU14" i="1"/>
  <c r="EV14" i="1"/>
  <c r="EW14" i="1"/>
  <c r="DF15" i="1"/>
  <c r="DG15" i="1"/>
  <c r="DH15" i="1"/>
  <c r="DI15" i="1"/>
  <c r="DJ15" i="1"/>
  <c r="DK15" i="1"/>
  <c r="DL15" i="1"/>
  <c r="DM15" i="1"/>
  <c r="DN15" i="1"/>
  <c r="DO15" i="1"/>
  <c r="DP15" i="1"/>
  <c r="DQ15" i="1"/>
  <c r="DR15" i="1"/>
  <c r="DS15" i="1"/>
  <c r="DT15" i="1"/>
  <c r="DU15" i="1"/>
  <c r="DV15" i="1"/>
  <c r="DW15" i="1"/>
  <c r="DX15" i="1"/>
  <c r="DY15" i="1"/>
  <c r="DZ15" i="1"/>
  <c r="EC15" i="1"/>
  <c r="ED15" i="1"/>
  <c r="EE15" i="1"/>
  <c r="EF15" i="1"/>
  <c r="EG15" i="1"/>
  <c r="EH15" i="1"/>
  <c r="EI15" i="1"/>
  <c r="EJ15" i="1"/>
  <c r="EK15" i="1"/>
  <c r="EL15" i="1"/>
  <c r="EM15" i="1"/>
  <c r="EN15" i="1"/>
  <c r="EO15" i="1"/>
  <c r="EP15" i="1"/>
  <c r="EQ15" i="1"/>
  <c r="ER15" i="1"/>
  <c r="ES15" i="1"/>
  <c r="ET15" i="1"/>
  <c r="EU15" i="1"/>
  <c r="EV15" i="1"/>
  <c r="EW15" i="1"/>
  <c r="DF16" i="1"/>
  <c r="DG16" i="1"/>
  <c r="DH16" i="1"/>
  <c r="DI16" i="1"/>
  <c r="DJ16" i="1"/>
  <c r="DK16" i="1"/>
  <c r="DL16" i="1"/>
  <c r="DM16" i="1"/>
  <c r="DN16" i="1"/>
  <c r="DO16" i="1"/>
  <c r="DP16" i="1"/>
  <c r="DQ16" i="1"/>
  <c r="DR16" i="1"/>
  <c r="DS16" i="1"/>
  <c r="DT16" i="1"/>
  <c r="DU16" i="1"/>
  <c r="DV16" i="1"/>
  <c r="DW16" i="1"/>
  <c r="DX16" i="1"/>
  <c r="DY16" i="1"/>
  <c r="DZ16" i="1"/>
  <c r="EC16" i="1"/>
  <c r="ED16" i="1"/>
  <c r="EE16" i="1"/>
  <c r="EF16" i="1"/>
  <c r="EG16" i="1"/>
  <c r="EH16" i="1"/>
  <c r="EI16" i="1"/>
  <c r="EJ16" i="1"/>
  <c r="EK16" i="1"/>
  <c r="EL16" i="1"/>
  <c r="EM16" i="1"/>
  <c r="EN16" i="1"/>
  <c r="EO16" i="1"/>
  <c r="EP16" i="1"/>
  <c r="EQ16" i="1"/>
  <c r="ER16" i="1"/>
  <c r="ES16" i="1"/>
  <c r="ET16" i="1"/>
  <c r="EU16" i="1"/>
  <c r="EV16" i="1"/>
  <c r="EW16" i="1"/>
  <c r="DF17" i="1"/>
  <c r="DG17" i="1"/>
  <c r="DH17" i="1"/>
  <c r="DI17" i="1"/>
  <c r="DJ17" i="1"/>
  <c r="DK17" i="1"/>
  <c r="DL17" i="1"/>
  <c r="DM17" i="1"/>
  <c r="DN17" i="1"/>
  <c r="DO17" i="1"/>
  <c r="DP17" i="1"/>
  <c r="DQ17" i="1"/>
  <c r="DR17" i="1"/>
  <c r="DS17" i="1"/>
  <c r="DT17" i="1"/>
  <c r="DU17" i="1"/>
  <c r="DV17" i="1"/>
  <c r="DW17" i="1"/>
  <c r="DX17" i="1"/>
  <c r="DY17" i="1"/>
  <c r="DZ17" i="1"/>
  <c r="EC17" i="1"/>
  <c r="ED17" i="1"/>
  <c r="EE17" i="1"/>
  <c r="EF17" i="1"/>
  <c r="EG17" i="1"/>
  <c r="EH17" i="1"/>
  <c r="EI17" i="1"/>
  <c r="EJ17" i="1"/>
  <c r="EK17" i="1"/>
  <c r="EL17" i="1"/>
  <c r="EM17" i="1"/>
  <c r="EN17" i="1"/>
  <c r="EO17" i="1"/>
  <c r="EP17" i="1"/>
  <c r="EQ17" i="1"/>
  <c r="ER17" i="1"/>
  <c r="ES17" i="1"/>
  <c r="ET17" i="1"/>
  <c r="EU17" i="1"/>
  <c r="EV17" i="1"/>
  <c r="EW17" i="1"/>
  <c r="DF18" i="1"/>
  <c r="DG18" i="1"/>
  <c r="DH18" i="1"/>
  <c r="DI18" i="1"/>
  <c r="DJ18" i="1"/>
  <c r="DK18" i="1"/>
  <c r="DL18" i="1"/>
  <c r="DM18" i="1"/>
  <c r="DN18" i="1"/>
  <c r="DO18" i="1"/>
  <c r="DP18" i="1"/>
  <c r="DQ18" i="1"/>
  <c r="DR18" i="1"/>
  <c r="DS18" i="1"/>
  <c r="DT18" i="1"/>
  <c r="DU18" i="1"/>
  <c r="DV18" i="1"/>
  <c r="DW18" i="1"/>
  <c r="DX18" i="1"/>
  <c r="DY18" i="1"/>
  <c r="DZ18" i="1"/>
  <c r="EC18" i="1"/>
  <c r="ED18" i="1"/>
  <c r="EE18" i="1"/>
  <c r="EF18" i="1"/>
  <c r="EG18" i="1"/>
  <c r="EH18" i="1"/>
  <c r="EI18" i="1"/>
  <c r="EJ18" i="1"/>
  <c r="EK18" i="1"/>
  <c r="EL18" i="1"/>
  <c r="EM18" i="1"/>
  <c r="EN18" i="1"/>
  <c r="EO18" i="1"/>
  <c r="EP18" i="1"/>
  <c r="EQ18" i="1"/>
  <c r="ER18" i="1"/>
  <c r="ES18" i="1"/>
  <c r="ET18" i="1"/>
  <c r="EU18" i="1"/>
  <c r="EV18" i="1"/>
  <c r="EW18" i="1"/>
  <c r="DF19" i="1"/>
  <c r="DG19" i="1"/>
  <c r="DH19" i="1"/>
  <c r="DI19" i="1"/>
  <c r="DJ19" i="1"/>
  <c r="DK19" i="1"/>
  <c r="DL19" i="1"/>
  <c r="DM19" i="1"/>
  <c r="DN19" i="1"/>
  <c r="DO19" i="1"/>
  <c r="DP19" i="1"/>
  <c r="DQ19" i="1"/>
  <c r="DR19" i="1"/>
  <c r="DS19" i="1"/>
  <c r="DT19" i="1"/>
  <c r="DU19" i="1"/>
  <c r="DV19" i="1"/>
  <c r="DW19" i="1"/>
  <c r="DX19" i="1"/>
  <c r="DY19" i="1"/>
  <c r="DZ19" i="1"/>
  <c r="EC19" i="1"/>
  <c r="ED19" i="1"/>
  <c r="EE19" i="1"/>
  <c r="EF19" i="1"/>
  <c r="EG19" i="1"/>
  <c r="EH19" i="1"/>
  <c r="EI19" i="1"/>
  <c r="EJ19" i="1"/>
  <c r="EK19" i="1"/>
  <c r="EL19" i="1"/>
  <c r="EM19" i="1"/>
  <c r="EN19" i="1"/>
  <c r="EO19" i="1"/>
  <c r="EP19" i="1"/>
  <c r="EQ19" i="1"/>
  <c r="ER19" i="1"/>
  <c r="ES19" i="1"/>
  <c r="ET19" i="1"/>
  <c r="EU19" i="1"/>
  <c r="EV19" i="1"/>
  <c r="EW19" i="1"/>
  <c r="DF20" i="1"/>
  <c r="DG20" i="1"/>
  <c r="DH20" i="1"/>
  <c r="DI20" i="1"/>
  <c r="DJ20" i="1"/>
  <c r="DK20" i="1"/>
  <c r="DL20" i="1"/>
  <c r="DM20" i="1"/>
  <c r="DN20" i="1"/>
  <c r="DO20" i="1"/>
  <c r="DP20" i="1"/>
  <c r="DQ20" i="1"/>
  <c r="DR20" i="1"/>
  <c r="DS20" i="1"/>
  <c r="DT20" i="1"/>
  <c r="DU20" i="1"/>
  <c r="DV20" i="1"/>
  <c r="DW20" i="1"/>
  <c r="DX20" i="1"/>
  <c r="DY20" i="1"/>
  <c r="DZ20" i="1"/>
  <c r="EC20" i="1"/>
  <c r="ED20" i="1"/>
  <c r="EE20" i="1"/>
  <c r="EF20" i="1"/>
  <c r="EG20" i="1"/>
  <c r="EH20" i="1"/>
  <c r="EI20" i="1"/>
  <c r="EJ20" i="1"/>
  <c r="EK20" i="1"/>
  <c r="EL20" i="1"/>
  <c r="EM20" i="1"/>
  <c r="EN20" i="1"/>
  <c r="EO20" i="1"/>
  <c r="EP20" i="1"/>
  <c r="EQ20" i="1"/>
  <c r="ER20" i="1"/>
  <c r="ES20" i="1"/>
  <c r="ET20" i="1"/>
  <c r="EU20" i="1"/>
  <c r="EV20" i="1"/>
  <c r="EW20" i="1"/>
  <c r="DF21" i="1"/>
  <c r="DG21" i="1"/>
  <c r="DH21" i="1"/>
  <c r="DI21" i="1"/>
  <c r="DJ21" i="1"/>
  <c r="DK21" i="1"/>
  <c r="DL21" i="1"/>
  <c r="DM21" i="1"/>
  <c r="DN21" i="1"/>
  <c r="DO21" i="1"/>
  <c r="DP21" i="1"/>
  <c r="DQ21" i="1"/>
  <c r="DR21" i="1"/>
  <c r="DS21" i="1"/>
  <c r="DT21" i="1"/>
  <c r="DU21" i="1"/>
  <c r="DV21" i="1"/>
  <c r="DW21" i="1"/>
  <c r="DX21" i="1"/>
  <c r="DY21" i="1"/>
  <c r="DZ21" i="1"/>
  <c r="EC21" i="1"/>
  <c r="ED21" i="1"/>
  <c r="EE21" i="1"/>
  <c r="EF21" i="1"/>
  <c r="EG21" i="1"/>
  <c r="EH21" i="1"/>
  <c r="EI21" i="1"/>
  <c r="EJ21" i="1"/>
  <c r="EK21" i="1"/>
  <c r="EL21" i="1"/>
  <c r="EM21" i="1"/>
  <c r="EN21" i="1"/>
  <c r="EO21" i="1"/>
  <c r="EP21" i="1"/>
  <c r="EQ21" i="1"/>
  <c r="ER21" i="1"/>
  <c r="ES21" i="1"/>
  <c r="ET21" i="1"/>
  <c r="EU21" i="1"/>
  <c r="EV21" i="1"/>
  <c r="EW21" i="1"/>
  <c r="DF22" i="1"/>
  <c r="DG22" i="1"/>
  <c r="DH22" i="1"/>
  <c r="DI22" i="1"/>
  <c r="DJ22" i="1"/>
  <c r="DK22" i="1"/>
  <c r="DL22" i="1"/>
  <c r="DM22" i="1"/>
  <c r="DN22" i="1"/>
  <c r="DO22" i="1"/>
  <c r="DP22" i="1"/>
  <c r="DQ22" i="1"/>
  <c r="DR22" i="1"/>
  <c r="DS22" i="1"/>
  <c r="DT22" i="1"/>
  <c r="DU22" i="1"/>
  <c r="DV22" i="1"/>
  <c r="DW22" i="1"/>
  <c r="DX22" i="1"/>
  <c r="DY22" i="1"/>
  <c r="DZ22" i="1"/>
  <c r="EC22" i="1"/>
  <c r="ED22" i="1"/>
  <c r="EE22" i="1"/>
  <c r="EF22" i="1"/>
  <c r="EG22" i="1"/>
  <c r="EH22" i="1"/>
  <c r="EI22" i="1"/>
  <c r="EJ22" i="1"/>
  <c r="EK22" i="1"/>
  <c r="EL22" i="1"/>
  <c r="EM22" i="1"/>
  <c r="EN22" i="1"/>
  <c r="EO22" i="1"/>
  <c r="EP22" i="1"/>
  <c r="EQ22" i="1"/>
  <c r="ER22" i="1"/>
  <c r="ES22" i="1"/>
  <c r="ET22" i="1"/>
  <c r="EU22" i="1"/>
  <c r="EV22" i="1"/>
  <c r="EW22" i="1"/>
  <c r="DF23" i="1"/>
  <c r="DG23" i="1"/>
  <c r="DH23" i="1"/>
  <c r="DI23" i="1"/>
  <c r="DJ23" i="1"/>
  <c r="DK23" i="1"/>
  <c r="DL23" i="1"/>
  <c r="DM23" i="1"/>
  <c r="DN23" i="1"/>
  <c r="DO23" i="1"/>
  <c r="DP23" i="1"/>
  <c r="DQ23" i="1"/>
  <c r="DR23" i="1"/>
  <c r="DS23" i="1"/>
  <c r="DT23" i="1"/>
  <c r="DU23" i="1"/>
  <c r="DV23" i="1"/>
  <c r="DW23" i="1"/>
  <c r="DX23" i="1"/>
  <c r="DY23" i="1"/>
  <c r="DZ23" i="1"/>
  <c r="EC23" i="1"/>
  <c r="ED23" i="1"/>
  <c r="EE23" i="1"/>
  <c r="EF23" i="1"/>
  <c r="EG23" i="1"/>
  <c r="EH23" i="1"/>
  <c r="EI23" i="1"/>
  <c r="EJ23" i="1"/>
  <c r="EK23" i="1"/>
  <c r="EL23" i="1"/>
  <c r="EM23" i="1"/>
  <c r="EN23" i="1"/>
  <c r="EO23" i="1"/>
  <c r="EP23" i="1"/>
  <c r="EQ23" i="1"/>
  <c r="ER23" i="1"/>
  <c r="ES23" i="1"/>
  <c r="ET23" i="1"/>
  <c r="EU23" i="1"/>
  <c r="EV23" i="1"/>
  <c r="EW23" i="1"/>
  <c r="DF24" i="1"/>
  <c r="DG24" i="1"/>
  <c r="DH24" i="1"/>
  <c r="DI24" i="1"/>
  <c r="DJ24" i="1"/>
  <c r="DK24" i="1"/>
  <c r="DL24" i="1"/>
  <c r="DM24" i="1"/>
  <c r="DN24" i="1"/>
  <c r="DO24" i="1"/>
  <c r="DP24" i="1"/>
  <c r="DQ24" i="1"/>
  <c r="DR24" i="1"/>
  <c r="DS24" i="1"/>
  <c r="DT24" i="1"/>
  <c r="DU24" i="1"/>
  <c r="DV24" i="1"/>
  <c r="DW24" i="1"/>
  <c r="DX24" i="1"/>
  <c r="DY24" i="1"/>
  <c r="DZ24" i="1"/>
  <c r="EC24" i="1"/>
  <c r="ED24" i="1"/>
  <c r="EE24" i="1"/>
  <c r="EF24" i="1"/>
  <c r="EG24" i="1"/>
  <c r="EH24" i="1"/>
  <c r="EI24" i="1"/>
  <c r="EJ24" i="1"/>
  <c r="EK24" i="1"/>
  <c r="EL24" i="1"/>
  <c r="EM24" i="1"/>
  <c r="EN24" i="1"/>
  <c r="EO24" i="1"/>
  <c r="EP24" i="1"/>
  <c r="EQ24" i="1"/>
  <c r="ER24" i="1"/>
  <c r="ES24" i="1"/>
  <c r="ET24" i="1"/>
  <c r="EU24" i="1"/>
  <c r="EV24" i="1"/>
  <c r="EW24" i="1"/>
  <c r="DF25" i="1"/>
  <c r="DG25" i="1"/>
  <c r="DH25" i="1"/>
  <c r="DI25" i="1"/>
  <c r="DJ25" i="1"/>
  <c r="DK25" i="1"/>
  <c r="DL25" i="1"/>
  <c r="DM25" i="1"/>
  <c r="DN25" i="1"/>
  <c r="DO25" i="1"/>
  <c r="DP25" i="1"/>
  <c r="DQ25" i="1"/>
  <c r="DR25" i="1"/>
  <c r="DS25" i="1"/>
  <c r="DT25" i="1"/>
  <c r="DU25" i="1"/>
  <c r="DV25" i="1"/>
  <c r="DW25" i="1"/>
  <c r="DX25" i="1"/>
  <c r="DY25" i="1"/>
  <c r="DZ25" i="1"/>
  <c r="EC25" i="1"/>
  <c r="ED25" i="1"/>
  <c r="EE25" i="1"/>
  <c r="EF25" i="1"/>
  <c r="EG25" i="1"/>
  <c r="EH25" i="1"/>
  <c r="EI25" i="1"/>
  <c r="EJ25" i="1"/>
  <c r="EK25" i="1"/>
  <c r="EL25" i="1"/>
  <c r="EM25" i="1"/>
  <c r="EN25" i="1"/>
  <c r="EO25" i="1"/>
  <c r="EP25" i="1"/>
  <c r="EQ25" i="1"/>
  <c r="ER25" i="1"/>
  <c r="ES25" i="1"/>
  <c r="ET25" i="1"/>
  <c r="EU25" i="1"/>
  <c r="EV25" i="1"/>
  <c r="EW25" i="1"/>
  <c r="B75" i="1"/>
  <c r="B76" i="1"/>
  <c r="B80" i="1"/>
  <c r="C80" i="1" s="1"/>
  <c r="B81" i="1"/>
  <c r="C81" i="1" s="1"/>
  <c r="GP87" i="1"/>
  <c r="HZ87" i="1"/>
  <c r="GP88" i="1"/>
  <c r="HZ88" i="1"/>
  <c r="AC89" i="1"/>
  <c r="AD89" i="1"/>
  <c r="AE89" i="1"/>
  <c r="BA89" i="1"/>
  <c r="BB89" i="1"/>
  <c r="BC89" i="1"/>
  <c r="CL89" i="1"/>
  <c r="CM89" i="1"/>
  <c r="CN89" i="1"/>
  <c r="DI89" i="1"/>
  <c r="DJ89" i="1"/>
  <c r="DK89" i="1"/>
  <c r="EF89" i="1"/>
  <c r="EG89" i="1"/>
  <c r="EH89" i="1"/>
  <c r="FC89" i="1"/>
  <c r="FD89" i="1"/>
  <c r="FE89" i="1"/>
  <c r="GP89" i="1"/>
  <c r="HZ89" i="1"/>
  <c r="CH92" i="1"/>
  <c r="GI92" i="1"/>
  <c r="GP92" i="1"/>
  <c r="HL92" i="1"/>
  <c r="HZ92" i="1"/>
  <c r="B93" i="1"/>
  <c r="CH93" i="1" s="1"/>
  <c r="GI93" i="1"/>
  <c r="GO93" i="1"/>
  <c r="GP93" i="1" s="1"/>
  <c r="HY93" i="1"/>
  <c r="HZ93" i="1" s="1"/>
  <c r="GI94" i="1"/>
  <c r="GI95" i="1"/>
  <c r="GI96" i="1"/>
  <c r="GI97" i="1"/>
  <c r="GI98" i="1"/>
  <c r="GI99" i="1"/>
  <c r="GI100" i="1"/>
  <c r="GI101" i="1"/>
  <c r="GI102" i="1"/>
  <c r="GI103" i="1"/>
  <c r="GI104" i="1"/>
  <c r="GI105" i="1"/>
  <c r="GI106" i="1"/>
  <c r="GI107" i="1"/>
  <c r="GI108" i="1"/>
  <c r="GI109" i="1"/>
  <c r="GI110" i="1"/>
  <c r="GI111" i="1"/>
  <c r="GI112" i="1"/>
  <c r="GR113" i="1"/>
  <c r="GR114" i="1"/>
  <c r="IJ119" i="1"/>
  <c r="IF119" i="1" s="1"/>
  <c r="IJ120" i="1"/>
  <c r="IF120" i="1" s="1"/>
  <c r="IJ121" i="1"/>
  <c r="IF121" i="1" s="1"/>
  <c r="IJ122" i="1"/>
  <c r="IF122" i="1" s="1"/>
  <c r="GW123" i="1"/>
  <c r="HF123" i="1"/>
  <c r="HG123" i="1"/>
  <c r="HH123" i="1"/>
  <c r="IG123" i="1"/>
  <c r="IJ123" i="1"/>
  <c r="IF123" i="1" s="1"/>
  <c r="IK123" i="1"/>
  <c r="IL123" i="1"/>
  <c r="IM123" i="1"/>
  <c r="IH123" i="1" s="1"/>
  <c r="IN123" i="1"/>
  <c r="II123" i="1" s="1"/>
  <c r="IQ123" i="1"/>
  <c r="IR123" i="1"/>
  <c r="GW124" i="1"/>
  <c r="HF124" i="1"/>
  <c r="HG124" i="1"/>
  <c r="HH124" i="1"/>
  <c r="IG124" i="1"/>
  <c r="IJ124" i="1"/>
  <c r="IK124" i="1"/>
  <c r="IL124" i="1"/>
  <c r="IM124" i="1"/>
  <c r="IH124" i="1" s="1"/>
  <c r="IN124" i="1"/>
  <c r="II124" i="1" s="1"/>
  <c r="IQ124" i="1"/>
  <c r="IR124" i="1"/>
  <c r="GW125" i="1"/>
  <c r="HF125" i="1"/>
  <c r="HG125" i="1"/>
  <c r="HH125" i="1"/>
  <c r="IG125" i="1"/>
  <c r="IJ125" i="1"/>
  <c r="IF125" i="1" s="1"/>
  <c r="IK125" i="1"/>
  <c r="IL125" i="1"/>
  <c r="IM125" i="1"/>
  <c r="IH125" i="1" s="1"/>
  <c r="IN125" i="1"/>
  <c r="II125" i="1" s="1"/>
  <c r="IQ125" i="1"/>
  <c r="IR125" i="1"/>
  <c r="GW126" i="1"/>
  <c r="HF126" i="1"/>
  <c r="HG126" i="1"/>
  <c r="HH126" i="1"/>
  <c r="IG126" i="1"/>
  <c r="IJ126" i="1"/>
  <c r="IF126" i="1" s="1"/>
  <c r="IK126" i="1"/>
  <c r="IL126" i="1"/>
  <c r="IM126" i="1"/>
  <c r="IH126" i="1" s="1"/>
  <c r="IN126" i="1"/>
  <c r="II126" i="1" s="1"/>
  <c r="IQ126" i="1"/>
  <c r="IR126" i="1"/>
  <c r="GW127" i="1"/>
  <c r="HF127" i="1"/>
  <c r="HG127" i="1"/>
  <c r="HH127" i="1"/>
  <c r="IG127" i="1"/>
  <c r="IJ127" i="1"/>
  <c r="IF127" i="1" s="1"/>
  <c r="IK127" i="1"/>
  <c r="IL127" i="1"/>
  <c r="IM127" i="1"/>
  <c r="IH127" i="1" s="1"/>
  <c r="IN127" i="1"/>
  <c r="II127" i="1" s="1"/>
  <c r="IQ127" i="1"/>
  <c r="IR127" i="1"/>
  <c r="GW128" i="1"/>
  <c r="HF128" i="1"/>
  <c r="HG128" i="1"/>
  <c r="HH128" i="1"/>
  <c r="IG128" i="1"/>
  <c r="IJ128" i="1"/>
  <c r="IF128" i="1" s="1"/>
  <c r="IK128" i="1"/>
  <c r="IL128" i="1"/>
  <c r="IM128" i="1"/>
  <c r="IH128" i="1" s="1"/>
  <c r="IN128" i="1"/>
  <c r="II128" i="1" s="1"/>
  <c r="IQ128" i="1"/>
  <c r="IR128" i="1"/>
  <c r="GW129" i="1"/>
  <c r="HF129" i="1"/>
  <c r="HG129" i="1"/>
  <c r="HH129" i="1"/>
  <c r="IG129" i="1"/>
  <c r="IJ129" i="1"/>
  <c r="IK129" i="1"/>
  <c r="IL129" i="1"/>
  <c r="IM129" i="1"/>
  <c r="IH129" i="1" s="1"/>
  <c r="IN129" i="1"/>
  <c r="II129" i="1" s="1"/>
  <c r="IQ129" i="1"/>
  <c r="IR129" i="1"/>
  <c r="GW130" i="1"/>
  <c r="HF130" i="1"/>
  <c r="HG130" i="1"/>
  <c r="HH130" i="1"/>
  <c r="IG130" i="1"/>
  <c r="IJ130" i="1"/>
  <c r="IF130" i="1" s="1"/>
  <c r="IK130" i="1"/>
  <c r="IL130" i="1"/>
  <c r="IM130" i="1"/>
  <c r="IH130" i="1" s="1"/>
  <c r="IN130" i="1"/>
  <c r="II130" i="1" s="1"/>
  <c r="IQ130" i="1"/>
  <c r="IR130" i="1"/>
  <c r="GW131" i="1"/>
  <c r="HF131" i="1"/>
  <c r="HG131" i="1"/>
  <c r="HH131" i="1"/>
  <c r="IG131" i="1"/>
  <c r="IJ131" i="1"/>
  <c r="IF131" i="1" s="1"/>
  <c r="IK131" i="1"/>
  <c r="IL131" i="1"/>
  <c r="IM131" i="1"/>
  <c r="IH131" i="1" s="1"/>
  <c r="IN131" i="1"/>
  <c r="II131" i="1" s="1"/>
  <c r="IQ131" i="1"/>
  <c r="IR131" i="1"/>
  <c r="GW132" i="1"/>
  <c r="IJ132" i="1"/>
  <c r="IJ133" i="1"/>
  <c r="IF133" i="1" s="1"/>
  <c r="IJ134" i="1"/>
  <c r="IJ135" i="1"/>
  <c r="IF135" i="1" s="1"/>
  <c r="IJ136" i="1"/>
  <c r="IJ137" i="1"/>
  <c r="IF137" i="1" s="1"/>
  <c r="IJ138" i="1"/>
  <c r="IJ139" i="1"/>
  <c r="IF139" i="1" s="1"/>
  <c r="IJ140" i="1"/>
  <c r="IJ141" i="1"/>
  <c r="IF141" i="1" s="1"/>
  <c r="IJ142" i="1"/>
  <c r="IJ143" i="1"/>
  <c r="IF143" i="1" s="1"/>
  <c r="IJ144" i="1"/>
  <c r="IJ145" i="1"/>
  <c r="IF145" i="1" s="1"/>
  <c r="IJ146" i="1"/>
  <c r="IJ147" i="1"/>
  <c r="IF147" i="1" s="1"/>
  <c r="IJ148" i="1"/>
  <c r="IF148" i="1" s="1"/>
  <c r="IJ149" i="1"/>
  <c r="IJ150" i="1"/>
  <c r="IF150" i="1" s="1"/>
  <c r="GW151" i="1"/>
  <c r="HF151" i="1"/>
  <c r="HG151" i="1"/>
  <c r="HH151" i="1"/>
  <c r="IG151" i="1"/>
  <c r="IJ151" i="1"/>
  <c r="IK151" i="1"/>
  <c r="IL151" i="1"/>
  <c r="IM151" i="1"/>
  <c r="IH151" i="1" s="1"/>
  <c r="IN151" i="1"/>
  <c r="II151" i="1" s="1"/>
  <c r="IQ151" i="1"/>
  <c r="IR151" i="1"/>
  <c r="GW152" i="1"/>
  <c r="HF152" i="1"/>
  <c r="HG152" i="1"/>
  <c r="HH152" i="1"/>
  <c r="IG152" i="1"/>
  <c r="IJ152" i="1"/>
  <c r="IF152" i="1" s="1"/>
  <c r="IK152" i="1"/>
  <c r="IL152" i="1"/>
  <c r="IM152" i="1"/>
  <c r="IH152" i="1" s="1"/>
  <c r="IN152" i="1"/>
  <c r="II152" i="1" s="1"/>
  <c r="IQ152" i="1"/>
  <c r="IR152" i="1"/>
  <c r="GW153" i="1"/>
  <c r="HF153" i="1"/>
  <c r="HG153" i="1"/>
  <c r="HH153" i="1"/>
  <c r="IG153" i="1"/>
  <c r="IJ153" i="1"/>
  <c r="IK153" i="1"/>
  <c r="IL153" i="1"/>
  <c r="IM153" i="1"/>
  <c r="IH153" i="1" s="1"/>
  <c r="IN153" i="1"/>
  <c r="II153" i="1" s="1"/>
  <c r="IQ153" i="1"/>
  <c r="IR153" i="1"/>
  <c r="B162" i="1"/>
  <c r="B163" i="1"/>
  <c r="EG171" i="1"/>
  <c r="EH171" i="1" s="1"/>
  <c r="EO171" i="1" s="1"/>
  <c r="ET172" i="1"/>
  <c r="EU172" i="1"/>
  <c r="EV172" i="1"/>
  <c r="EW172" i="1"/>
  <c r="GP173" i="1"/>
  <c r="HZ173" i="1"/>
  <c r="GP174" i="1"/>
  <c r="HZ174" i="1"/>
  <c r="C175" i="1"/>
  <c r="C89" i="1" s="1"/>
  <c r="D175" i="1"/>
  <c r="D89" i="1" s="1"/>
  <c r="E175" i="1"/>
  <c r="E89" i="1" s="1"/>
  <c r="I175" i="1"/>
  <c r="I89" i="1" s="1"/>
  <c r="J175" i="1"/>
  <c r="J89" i="1" s="1"/>
  <c r="K175" i="1"/>
  <c r="K89" i="1" s="1"/>
  <c r="L175" i="1"/>
  <c r="L89" i="1" s="1"/>
  <c r="M175" i="1"/>
  <c r="M89" i="1" s="1"/>
  <c r="N175" i="1"/>
  <c r="N89" i="1" s="1"/>
  <c r="O175" i="1"/>
  <c r="O89" i="1" s="1"/>
  <c r="P175" i="1"/>
  <c r="P89" i="1" s="1"/>
  <c r="Q175" i="1"/>
  <c r="Q89" i="1" s="1"/>
  <c r="R175" i="1"/>
  <c r="R89" i="1" s="1"/>
  <c r="S175" i="1"/>
  <c r="S89" i="1" s="1"/>
  <c r="T175" i="1"/>
  <c r="T89" i="1" s="1"/>
  <c r="U175" i="1"/>
  <c r="U89" i="1" s="1"/>
  <c r="V175" i="1"/>
  <c r="V89" i="1" s="1"/>
  <c r="W175" i="1"/>
  <c r="W89" i="1" s="1"/>
  <c r="X175" i="1"/>
  <c r="X89" i="1" s="1"/>
  <c r="FU89" i="1" s="1"/>
  <c r="AC175" i="1"/>
  <c r="AD175" i="1"/>
  <c r="AE175" i="1"/>
  <c r="AF175" i="1"/>
  <c r="AG175" i="1"/>
  <c r="AH175" i="1"/>
  <c r="AI175" i="1"/>
  <c r="AJ175" i="1"/>
  <c r="AK175" i="1"/>
  <c r="AL175" i="1"/>
  <c r="AM175" i="1"/>
  <c r="AN175" i="1"/>
  <c r="AO175" i="1"/>
  <c r="AP175" i="1"/>
  <c r="AQ175" i="1"/>
  <c r="AR175" i="1"/>
  <c r="AS175" i="1"/>
  <c r="AT175" i="1"/>
  <c r="AX175" i="1"/>
  <c r="AZ175" i="1"/>
  <c r="BA175" i="1"/>
  <c r="BB175" i="1"/>
  <c r="BC175" i="1"/>
  <c r="CL175" i="1"/>
  <c r="CM175" i="1"/>
  <c r="CN175" i="1"/>
  <c r="DF175" i="1"/>
  <c r="DI175" i="1"/>
  <c r="DJ175" i="1"/>
  <c r="DK175" i="1"/>
  <c r="EF175" i="1"/>
  <c r="EG175" i="1"/>
  <c r="EH175" i="1"/>
  <c r="EL175" i="1"/>
  <c r="EN175" i="1"/>
  <c r="EZ175" i="1"/>
  <c r="FC175" i="1"/>
  <c r="FD175" i="1"/>
  <c r="FE175" i="1"/>
  <c r="GP175" i="1"/>
  <c r="HZ175" i="1"/>
  <c r="Z177" i="1"/>
  <c r="AA177" i="1"/>
  <c r="AA257" i="1" s="1"/>
  <c r="AA338" i="1" s="1"/>
  <c r="AB177" i="1"/>
  <c r="AC177" i="1"/>
  <c r="AC257" i="1" s="1"/>
  <c r="AC338" i="1" s="1"/>
  <c r="AD177" i="1"/>
  <c r="AD257" i="1" s="1"/>
  <c r="AD338" i="1" s="1"/>
  <c r="AE177" i="1"/>
  <c r="AE257" i="1" s="1"/>
  <c r="AE338" i="1" s="1"/>
  <c r="AF177" i="1"/>
  <c r="AG177" i="1"/>
  <c r="AG257" i="1" s="1"/>
  <c r="AG338" i="1" s="1"/>
  <c r="AH177" i="1"/>
  <c r="AI177" i="1"/>
  <c r="AI257" i="1" s="1"/>
  <c r="AI338" i="1" s="1"/>
  <c r="AJ177" i="1"/>
  <c r="AK177" i="1"/>
  <c r="AK257" i="1" s="1"/>
  <c r="AK338" i="1" s="1"/>
  <c r="AL177" i="1"/>
  <c r="AM177" i="1"/>
  <c r="AM257" i="1" s="1"/>
  <c r="AM338" i="1" s="1"/>
  <c r="AN177" i="1"/>
  <c r="AO177" i="1"/>
  <c r="AO257" i="1" s="1"/>
  <c r="AO338" i="1" s="1"/>
  <c r="AP177" i="1"/>
  <c r="AQ177" i="1"/>
  <c r="AQ257" i="1" s="1"/>
  <c r="AQ338" i="1" s="1"/>
  <c r="AR177" i="1"/>
  <c r="AS177" i="1"/>
  <c r="AS257" i="1" s="1"/>
  <c r="AS338" i="1" s="1"/>
  <c r="AT177" i="1"/>
  <c r="AU177" i="1"/>
  <c r="AU257" i="1" s="1"/>
  <c r="AU338" i="1" s="1"/>
  <c r="C178" i="1"/>
  <c r="D178" i="1"/>
  <c r="E178" i="1"/>
  <c r="F178" i="1"/>
  <c r="G178" i="1"/>
  <c r="H178" i="1"/>
  <c r="I178" i="1"/>
  <c r="J178" i="1"/>
  <c r="K178" i="1"/>
  <c r="L178" i="1"/>
  <c r="M178" i="1"/>
  <c r="N178" i="1"/>
  <c r="O178" i="1"/>
  <c r="P178" i="1"/>
  <c r="Q178" i="1"/>
  <c r="R178" i="1"/>
  <c r="S178" i="1"/>
  <c r="T178" i="1"/>
  <c r="U178" i="1"/>
  <c r="V178" i="1"/>
  <c r="W178" i="1"/>
  <c r="CH178" i="1"/>
  <c r="GI178" i="1"/>
  <c r="GP178" i="1"/>
  <c r="HL178" i="1"/>
  <c r="HZ178" i="1"/>
  <c r="B179" i="1"/>
  <c r="HL179" i="1" s="1"/>
  <c r="C179" i="1"/>
  <c r="D179" i="1"/>
  <c r="E179" i="1"/>
  <c r="F179" i="1"/>
  <c r="G179" i="1"/>
  <c r="H179" i="1"/>
  <c r="I179" i="1"/>
  <c r="J179" i="1"/>
  <c r="K179" i="1"/>
  <c r="L179" i="1"/>
  <c r="M179" i="1"/>
  <c r="N179" i="1"/>
  <c r="O179" i="1"/>
  <c r="P179" i="1"/>
  <c r="Q179" i="1"/>
  <c r="R179" i="1"/>
  <c r="S179" i="1"/>
  <c r="T179" i="1"/>
  <c r="U179" i="1"/>
  <c r="V179" i="1"/>
  <c r="W179" i="1"/>
  <c r="GI179" i="1"/>
  <c r="GO179" i="1"/>
  <c r="GP179" i="1" s="1"/>
  <c r="HY179" i="1"/>
  <c r="HZ179" i="1" s="1"/>
  <c r="C180" i="1"/>
  <c r="D180" i="1"/>
  <c r="E180" i="1"/>
  <c r="F180" i="1"/>
  <c r="G180" i="1"/>
  <c r="H180" i="1"/>
  <c r="I180" i="1"/>
  <c r="J180" i="1"/>
  <c r="K180" i="1"/>
  <c r="L180" i="1"/>
  <c r="M180" i="1"/>
  <c r="N180" i="1"/>
  <c r="O180" i="1"/>
  <c r="P180" i="1"/>
  <c r="Q180" i="1"/>
  <c r="R180" i="1"/>
  <c r="S180" i="1"/>
  <c r="T180" i="1"/>
  <c r="U180" i="1"/>
  <c r="V180" i="1"/>
  <c r="W180" i="1"/>
  <c r="GI180" i="1"/>
  <c r="GO180" i="1"/>
  <c r="GP180" i="1" s="1"/>
  <c r="HY180" i="1"/>
  <c r="C181" i="1"/>
  <c r="D181" i="1"/>
  <c r="E181" i="1"/>
  <c r="F181" i="1"/>
  <c r="G181" i="1"/>
  <c r="H181" i="1"/>
  <c r="I181" i="1"/>
  <c r="J181" i="1"/>
  <c r="K181" i="1"/>
  <c r="L181" i="1"/>
  <c r="M181" i="1"/>
  <c r="N181" i="1"/>
  <c r="O181" i="1"/>
  <c r="P181" i="1"/>
  <c r="Q181" i="1"/>
  <c r="R181" i="1"/>
  <c r="S181" i="1"/>
  <c r="T181" i="1"/>
  <c r="U181" i="1"/>
  <c r="V181" i="1"/>
  <c r="W181" i="1"/>
  <c r="GI181" i="1"/>
  <c r="C182" i="1"/>
  <c r="D182" i="1"/>
  <c r="E182" i="1"/>
  <c r="F182" i="1"/>
  <c r="G182" i="1"/>
  <c r="H182" i="1"/>
  <c r="I182" i="1"/>
  <c r="J182" i="1"/>
  <c r="K182" i="1"/>
  <c r="L182" i="1"/>
  <c r="M182" i="1"/>
  <c r="N182" i="1"/>
  <c r="O182" i="1"/>
  <c r="P182" i="1"/>
  <c r="Q182" i="1"/>
  <c r="R182" i="1"/>
  <c r="S182" i="1"/>
  <c r="T182" i="1"/>
  <c r="U182" i="1"/>
  <c r="V182" i="1"/>
  <c r="W182" i="1"/>
  <c r="GI182" i="1"/>
  <c r="C183" i="1"/>
  <c r="D183" i="1"/>
  <c r="E183" i="1"/>
  <c r="F183" i="1"/>
  <c r="G183" i="1"/>
  <c r="H183" i="1"/>
  <c r="I183" i="1"/>
  <c r="J183" i="1"/>
  <c r="K183" i="1"/>
  <c r="L183" i="1"/>
  <c r="M183" i="1"/>
  <c r="N183" i="1"/>
  <c r="O183" i="1"/>
  <c r="P183" i="1"/>
  <c r="Q183" i="1"/>
  <c r="R183" i="1"/>
  <c r="S183" i="1"/>
  <c r="T183" i="1"/>
  <c r="U183" i="1"/>
  <c r="V183" i="1"/>
  <c r="W183" i="1"/>
  <c r="GI183" i="1"/>
  <c r="C184" i="1"/>
  <c r="D184" i="1"/>
  <c r="E184" i="1"/>
  <c r="F184" i="1"/>
  <c r="G184" i="1"/>
  <c r="H184" i="1"/>
  <c r="I184" i="1"/>
  <c r="J184" i="1"/>
  <c r="K184" i="1"/>
  <c r="L184" i="1"/>
  <c r="M184" i="1"/>
  <c r="N184" i="1"/>
  <c r="O184" i="1"/>
  <c r="P184" i="1"/>
  <c r="Q184" i="1"/>
  <c r="R184" i="1"/>
  <c r="S184" i="1"/>
  <c r="T184" i="1"/>
  <c r="U184" i="1"/>
  <c r="V184" i="1"/>
  <c r="W184" i="1"/>
  <c r="GI184" i="1"/>
  <c r="C185" i="1"/>
  <c r="D185" i="1"/>
  <c r="E185" i="1"/>
  <c r="F185" i="1"/>
  <c r="G185" i="1"/>
  <c r="H185" i="1"/>
  <c r="I185" i="1"/>
  <c r="J185" i="1"/>
  <c r="K185" i="1"/>
  <c r="L185" i="1"/>
  <c r="M185" i="1"/>
  <c r="N185" i="1"/>
  <c r="O185" i="1"/>
  <c r="P185" i="1"/>
  <c r="Q185" i="1"/>
  <c r="R185" i="1"/>
  <c r="S185" i="1"/>
  <c r="T185" i="1"/>
  <c r="U185" i="1"/>
  <c r="V185" i="1"/>
  <c r="W185" i="1"/>
  <c r="GI185" i="1"/>
  <c r="C186" i="1"/>
  <c r="D186" i="1"/>
  <c r="E186" i="1"/>
  <c r="F186" i="1"/>
  <c r="G186" i="1"/>
  <c r="H186" i="1"/>
  <c r="I186" i="1"/>
  <c r="J186" i="1"/>
  <c r="K186" i="1"/>
  <c r="L186" i="1"/>
  <c r="M186" i="1"/>
  <c r="N186" i="1"/>
  <c r="O186" i="1"/>
  <c r="P186" i="1"/>
  <c r="Q186" i="1"/>
  <c r="R186" i="1"/>
  <c r="S186" i="1"/>
  <c r="T186" i="1"/>
  <c r="U186" i="1"/>
  <c r="V186" i="1"/>
  <c r="W186" i="1"/>
  <c r="GI186" i="1"/>
  <c r="C187" i="1"/>
  <c r="D187" i="1"/>
  <c r="E187" i="1"/>
  <c r="F187" i="1"/>
  <c r="G187" i="1"/>
  <c r="H187" i="1"/>
  <c r="I187" i="1"/>
  <c r="J187" i="1"/>
  <c r="K187" i="1"/>
  <c r="L187" i="1"/>
  <c r="M187" i="1"/>
  <c r="N187" i="1"/>
  <c r="O187" i="1"/>
  <c r="P187" i="1"/>
  <c r="Q187" i="1"/>
  <c r="R187" i="1"/>
  <c r="S187" i="1"/>
  <c r="T187" i="1"/>
  <c r="U187" i="1"/>
  <c r="V187" i="1"/>
  <c r="W187" i="1"/>
  <c r="GI187" i="1"/>
  <c r="C188" i="1"/>
  <c r="D188" i="1"/>
  <c r="E188" i="1"/>
  <c r="F188" i="1"/>
  <c r="G188" i="1"/>
  <c r="H188" i="1"/>
  <c r="I188" i="1"/>
  <c r="J188" i="1"/>
  <c r="K188" i="1"/>
  <c r="L188" i="1"/>
  <c r="M188" i="1"/>
  <c r="N188" i="1"/>
  <c r="O188" i="1"/>
  <c r="P188" i="1"/>
  <c r="Q188" i="1"/>
  <c r="R188" i="1"/>
  <c r="S188" i="1"/>
  <c r="T188" i="1"/>
  <c r="U188" i="1"/>
  <c r="V188" i="1"/>
  <c r="W188" i="1"/>
  <c r="GI188" i="1"/>
  <c r="C189" i="1"/>
  <c r="D189" i="1"/>
  <c r="E189" i="1"/>
  <c r="F189" i="1"/>
  <c r="G189" i="1"/>
  <c r="H189" i="1"/>
  <c r="I189" i="1"/>
  <c r="J189" i="1"/>
  <c r="K189" i="1"/>
  <c r="L189" i="1"/>
  <c r="M189" i="1"/>
  <c r="N189" i="1"/>
  <c r="O189" i="1"/>
  <c r="P189" i="1"/>
  <c r="Q189" i="1"/>
  <c r="R189" i="1"/>
  <c r="S189" i="1"/>
  <c r="T189" i="1"/>
  <c r="U189" i="1"/>
  <c r="V189" i="1"/>
  <c r="W189" i="1"/>
  <c r="GI189" i="1"/>
  <c r="C190" i="1"/>
  <c r="D190" i="1"/>
  <c r="E190" i="1"/>
  <c r="F190" i="1"/>
  <c r="G190" i="1"/>
  <c r="H190" i="1"/>
  <c r="I190" i="1"/>
  <c r="J190" i="1"/>
  <c r="K190" i="1"/>
  <c r="L190" i="1"/>
  <c r="M190" i="1"/>
  <c r="N190" i="1"/>
  <c r="O190" i="1"/>
  <c r="P190" i="1"/>
  <c r="Q190" i="1"/>
  <c r="R190" i="1"/>
  <c r="S190" i="1"/>
  <c r="T190" i="1"/>
  <c r="U190" i="1"/>
  <c r="V190" i="1"/>
  <c r="W190" i="1"/>
  <c r="GI190" i="1"/>
  <c r="C191" i="1"/>
  <c r="D191" i="1"/>
  <c r="E191" i="1"/>
  <c r="F191" i="1"/>
  <c r="G191" i="1"/>
  <c r="H191" i="1"/>
  <c r="I191" i="1"/>
  <c r="J191" i="1"/>
  <c r="K191" i="1"/>
  <c r="L191" i="1"/>
  <c r="M191" i="1"/>
  <c r="N191" i="1"/>
  <c r="O191" i="1"/>
  <c r="P191" i="1"/>
  <c r="Q191" i="1"/>
  <c r="R191" i="1"/>
  <c r="S191" i="1"/>
  <c r="T191" i="1"/>
  <c r="U191" i="1"/>
  <c r="V191" i="1"/>
  <c r="W191" i="1"/>
  <c r="GI191" i="1"/>
  <c r="C192" i="1"/>
  <c r="D192" i="1"/>
  <c r="E192" i="1"/>
  <c r="F192" i="1"/>
  <c r="G192" i="1"/>
  <c r="H192" i="1"/>
  <c r="I192" i="1"/>
  <c r="J192" i="1"/>
  <c r="K192" i="1"/>
  <c r="L192" i="1"/>
  <c r="M192" i="1"/>
  <c r="N192" i="1"/>
  <c r="O192" i="1"/>
  <c r="P192" i="1"/>
  <c r="Q192" i="1"/>
  <c r="R192" i="1"/>
  <c r="S192" i="1"/>
  <c r="T192" i="1"/>
  <c r="U192" i="1"/>
  <c r="V192" i="1"/>
  <c r="W192" i="1"/>
  <c r="GI192" i="1"/>
  <c r="C193" i="1"/>
  <c r="D193" i="1"/>
  <c r="E193" i="1"/>
  <c r="F193" i="1"/>
  <c r="G193" i="1"/>
  <c r="H193" i="1"/>
  <c r="I193" i="1"/>
  <c r="J193" i="1"/>
  <c r="K193" i="1"/>
  <c r="L193" i="1"/>
  <c r="M193" i="1"/>
  <c r="N193" i="1"/>
  <c r="O193" i="1"/>
  <c r="P193" i="1"/>
  <c r="Q193" i="1"/>
  <c r="R193" i="1"/>
  <c r="S193" i="1"/>
  <c r="T193" i="1"/>
  <c r="U193" i="1"/>
  <c r="V193" i="1"/>
  <c r="W193" i="1"/>
  <c r="GI193" i="1"/>
  <c r="C194" i="1"/>
  <c r="D194" i="1"/>
  <c r="E194" i="1"/>
  <c r="F194" i="1"/>
  <c r="G194" i="1"/>
  <c r="H194" i="1"/>
  <c r="I194" i="1"/>
  <c r="J194" i="1"/>
  <c r="K194" i="1"/>
  <c r="L194" i="1"/>
  <c r="M194" i="1"/>
  <c r="N194" i="1"/>
  <c r="O194" i="1"/>
  <c r="P194" i="1"/>
  <c r="Q194" i="1"/>
  <c r="R194" i="1"/>
  <c r="S194" i="1"/>
  <c r="T194" i="1"/>
  <c r="U194" i="1"/>
  <c r="V194" i="1"/>
  <c r="W194" i="1"/>
  <c r="GI194" i="1"/>
  <c r="C195" i="1"/>
  <c r="D195" i="1"/>
  <c r="E195" i="1"/>
  <c r="F195" i="1"/>
  <c r="G195" i="1"/>
  <c r="H195" i="1"/>
  <c r="I195" i="1"/>
  <c r="J195" i="1"/>
  <c r="K195" i="1"/>
  <c r="L195" i="1"/>
  <c r="M195" i="1"/>
  <c r="N195" i="1"/>
  <c r="O195" i="1"/>
  <c r="P195" i="1"/>
  <c r="Q195" i="1"/>
  <c r="R195" i="1"/>
  <c r="S195" i="1"/>
  <c r="T195" i="1"/>
  <c r="U195" i="1"/>
  <c r="V195" i="1"/>
  <c r="W195" i="1"/>
  <c r="GI195" i="1"/>
  <c r="C196" i="1"/>
  <c r="D196" i="1"/>
  <c r="E196" i="1"/>
  <c r="F196" i="1"/>
  <c r="G196" i="1"/>
  <c r="H196" i="1"/>
  <c r="I196" i="1"/>
  <c r="J196" i="1"/>
  <c r="K196" i="1"/>
  <c r="L196" i="1"/>
  <c r="M196" i="1"/>
  <c r="N196" i="1"/>
  <c r="O196" i="1"/>
  <c r="P196" i="1"/>
  <c r="Q196" i="1"/>
  <c r="R196" i="1"/>
  <c r="S196" i="1"/>
  <c r="T196" i="1"/>
  <c r="U196" i="1"/>
  <c r="V196" i="1"/>
  <c r="W196" i="1"/>
  <c r="GI196" i="1"/>
  <c r="C197" i="1"/>
  <c r="D197" i="1"/>
  <c r="E197" i="1"/>
  <c r="F197" i="1"/>
  <c r="G197" i="1"/>
  <c r="H197" i="1"/>
  <c r="I197" i="1"/>
  <c r="J197" i="1"/>
  <c r="K197" i="1"/>
  <c r="L197" i="1"/>
  <c r="M197" i="1"/>
  <c r="N197" i="1"/>
  <c r="O197" i="1"/>
  <c r="P197" i="1"/>
  <c r="Q197" i="1"/>
  <c r="R197" i="1"/>
  <c r="S197" i="1"/>
  <c r="T197" i="1"/>
  <c r="U197" i="1"/>
  <c r="V197" i="1"/>
  <c r="W197" i="1"/>
  <c r="GI197" i="1"/>
  <c r="C198" i="1"/>
  <c r="D198" i="1"/>
  <c r="E198" i="1"/>
  <c r="F198" i="1"/>
  <c r="G198" i="1"/>
  <c r="H198" i="1"/>
  <c r="I198" i="1"/>
  <c r="J198" i="1"/>
  <c r="K198" i="1"/>
  <c r="L198" i="1"/>
  <c r="M198" i="1"/>
  <c r="N198" i="1"/>
  <c r="O198" i="1"/>
  <c r="P198" i="1"/>
  <c r="Q198" i="1"/>
  <c r="R198" i="1"/>
  <c r="S198" i="1"/>
  <c r="T198" i="1"/>
  <c r="U198" i="1"/>
  <c r="V198" i="1"/>
  <c r="W198" i="1"/>
  <c r="GI198" i="1"/>
  <c r="GW209" i="1"/>
  <c r="GZ209" i="1"/>
  <c r="HE209" i="1" s="1"/>
  <c r="HA209" i="1"/>
  <c r="HB209" i="1"/>
  <c r="HC209" i="1"/>
  <c r="GX209" i="1" s="1"/>
  <c r="HD209" i="1"/>
  <c r="GY209" i="1" s="1"/>
  <c r="HF209" i="1"/>
  <c r="HG209" i="1"/>
  <c r="HH209" i="1"/>
  <c r="IF209" i="1"/>
  <c r="IG209" i="1"/>
  <c r="IK209" i="1"/>
  <c r="IL209" i="1"/>
  <c r="IM209" i="1"/>
  <c r="IH209" i="1" s="1"/>
  <c r="IN209" i="1"/>
  <c r="II209" i="1" s="1"/>
  <c r="IO209" i="1"/>
  <c r="IQ209" i="1"/>
  <c r="IR209" i="1"/>
  <c r="GW210" i="1"/>
  <c r="GZ210" i="1"/>
  <c r="HE210" i="1" s="1"/>
  <c r="HA210" i="1"/>
  <c r="HB210" i="1"/>
  <c r="HC210" i="1"/>
  <c r="GX210" i="1" s="1"/>
  <c r="HD210" i="1"/>
  <c r="GY210" i="1" s="1"/>
  <c r="HF210" i="1"/>
  <c r="HG210" i="1"/>
  <c r="HH210" i="1"/>
  <c r="IF210" i="1"/>
  <c r="IG210" i="1"/>
  <c r="IK210" i="1"/>
  <c r="IL210" i="1"/>
  <c r="IM210" i="1"/>
  <c r="IH210" i="1" s="1"/>
  <c r="IN210" i="1"/>
  <c r="II210" i="1" s="1"/>
  <c r="IO210" i="1"/>
  <c r="IQ210" i="1"/>
  <c r="IR210" i="1"/>
  <c r="GW211" i="1"/>
  <c r="GZ211" i="1"/>
  <c r="HE211" i="1" s="1"/>
  <c r="HA211" i="1"/>
  <c r="HB211" i="1"/>
  <c r="HC211" i="1"/>
  <c r="GX211" i="1" s="1"/>
  <c r="HD211" i="1"/>
  <c r="GY211" i="1" s="1"/>
  <c r="HF211" i="1"/>
  <c r="HG211" i="1"/>
  <c r="HH211" i="1"/>
  <c r="IF211" i="1"/>
  <c r="IG211" i="1"/>
  <c r="IK211" i="1"/>
  <c r="IL211" i="1"/>
  <c r="IM211" i="1"/>
  <c r="IH211" i="1" s="1"/>
  <c r="IN211" i="1"/>
  <c r="II211" i="1" s="1"/>
  <c r="IO211" i="1"/>
  <c r="IQ211" i="1"/>
  <c r="IR211" i="1"/>
  <c r="GW212" i="1"/>
  <c r="GZ212" i="1"/>
  <c r="HE212" i="1" s="1"/>
  <c r="HA212" i="1"/>
  <c r="HB212" i="1"/>
  <c r="HC212" i="1"/>
  <c r="GX212" i="1" s="1"/>
  <c r="HD212" i="1"/>
  <c r="GY212" i="1" s="1"/>
  <c r="HF212" i="1"/>
  <c r="HG212" i="1"/>
  <c r="HH212" i="1"/>
  <c r="IF212" i="1"/>
  <c r="IG212" i="1"/>
  <c r="IK212" i="1"/>
  <c r="IL212" i="1"/>
  <c r="IM212" i="1"/>
  <c r="IH212" i="1" s="1"/>
  <c r="IN212" i="1"/>
  <c r="II212" i="1" s="1"/>
  <c r="IO212" i="1"/>
  <c r="IQ212" i="1"/>
  <c r="IR212" i="1"/>
  <c r="GW213" i="1"/>
  <c r="GZ213" i="1"/>
  <c r="HE213" i="1" s="1"/>
  <c r="HA213" i="1"/>
  <c r="HB213" i="1"/>
  <c r="HC213" i="1"/>
  <c r="GX213" i="1" s="1"/>
  <c r="HD213" i="1"/>
  <c r="GY213" i="1" s="1"/>
  <c r="HF213" i="1"/>
  <c r="HG213" i="1"/>
  <c r="HH213" i="1"/>
  <c r="IF213" i="1"/>
  <c r="IG213" i="1"/>
  <c r="IK213" i="1"/>
  <c r="IL213" i="1"/>
  <c r="IM213" i="1"/>
  <c r="IP213" i="1" s="1"/>
  <c r="IN213" i="1"/>
  <c r="II213" i="1" s="1"/>
  <c r="IO213" i="1"/>
  <c r="IQ213" i="1"/>
  <c r="IR213" i="1"/>
  <c r="F214" i="1"/>
  <c r="G214" i="1"/>
  <c r="H214" i="1"/>
  <c r="GW214" i="1"/>
  <c r="GZ214" i="1"/>
  <c r="HE214" i="1" s="1"/>
  <c r="HA214" i="1"/>
  <c r="HB214" i="1"/>
  <c r="HC214" i="1"/>
  <c r="GX214" i="1" s="1"/>
  <c r="HD214" i="1"/>
  <c r="GY214" i="1" s="1"/>
  <c r="HF214" i="1"/>
  <c r="HG214" i="1"/>
  <c r="HH214" i="1"/>
  <c r="IF214" i="1"/>
  <c r="IG214" i="1"/>
  <c r="IK214" i="1"/>
  <c r="IL214" i="1"/>
  <c r="IM214" i="1"/>
  <c r="IP214" i="1" s="1"/>
  <c r="IN214" i="1"/>
  <c r="II214" i="1" s="1"/>
  <c r="IO214" i="1"/>
  <c r="IQ214" i="1"/>
  <c r="IR214" i="1"/>
  <c r="F215" i="1"/>
  <c r="G215" i="1"/>
  <c r="H215" i="1"/>
  <c r="GW215" i="1"/>
  <c r="GZ215" i="1"/>
  <c r="HE215" i="1" s="1"/>
  <c r="HA215" i="1"/>
  <c r="HB215" i="1"/>
  <c r="HC215" i="1"/>
  <c r="GX215" i="1" s="1"/>
  <c r="HD215" i="1"/>
  <c r="GY215" i="1" s="1"/>
  <c r="HF215" i="1"/>
  <c r="HG215" i="1"/>
  <c r="HH215" i="1"/>
  <c r="IF215" i="1"/>
  <c r="IG215" i="1"/>
  <c r="IK215" i="1"/>
  <c r="IL215" i="1"/>
  <c r="IM215" i="1"/>
  <c r="IH215" i="1" s="1"/>
  <c r="IN215" i="1"/>
  <c r="II215" i="1" s="1"/>
  <c r="IO215" i="1"/>
  <c r="IQ215" i="1"/>
  <c r="IR215" i="1"/>
  <c r="F216" i="1"/>
  <c r="G216" i="1"/>
  <c r="H216" i="1"/>
  <c r="GW216" i="1"/>
  <c r="GZ216" i="1"/>
  <c r="HE216" i="1" s="1"/>
  <c r="HA216" i="1"/>
  <c r="HB216" i="1"/>
  <c r="HC216" i="1"/>
  <c r="GX216" i="1" s="1"/>
  <c r="HD216" i="1"/>
  <c r="GY216" i="1" s="1"/>
  <c r="HF216" i="1"/>
  <c r="HG216" i="1"/>
  <c r="HH216" i="1"/>
  <c r="IF216" i="1"/>
  <c r="IG216" i="1"/>
  <c r="IK216" i="1"/>
  <c r="IL216" i="1"/>
  <c r="IM216" i="1"/>
  <c r="IH216" i="1" s="1"/>
  <c r="IN216" i="1"/>
  <c r="II216" i="1" s="1"/>
  <c r="IO216" i="1"/>
  <c r="IQ216" i="1"/>
  <c r="IR216" i="1"/>
  <c r="F217" i="1"/>
  <c r="G217" i="1"/>
  <c r="H217" i="1"/>
  <c r="GW217" i="1"/>
  <c r="GZ217" i="1"/>
  <c r="HE217" i="1" s="1"/>
  <c r="HA217" i="1"/>
  <c r="HB217" i="1"/>
  <c r="HC217" i="1"/>
  <c r="GX217" i="1" s="1"/>
  <c r="HD217" i="1"/>
  <c r="GY217" i="1" s="1"/>
  <c r="HF217" i="1"/>
  <c r="HG217" i="1"/>
  <c r="HH217" i="1"/>
  <c r="IF217" i="1"/>
  <c r="IG217" i="1"/>
  <c r="IK217" i="1"/>
  <c r="IL217" i="1"/>
  <c r="IM217" i="1"/>
  <c r="IH217" i="1" s="1"/>
  <c r="IN217" i="1"/>
  <c r="II217" i="1" s="1"/>
  <c r="IO217" i="1"/>
  <c r="IQ217" i="1"/>
  <c r="IR217" i="1"/>
  <c r="F218" i="1"/>
  <c r="G218" i="1"/>
  <c r="H218" i="1"/>
  <c r="IF218" i="1"/>
  <c r="IO218" i="1"/>
  <c r="F219" i="1"/>
  <c r="G219" i="1"/>
  <c r="H219" i="1"/>
  <c r="IF219" i="1"/>
  <c r="IO219" i="1"/>
  <c r="F220" i="1"/>
  <c r="G220" i="1"/>
  <c r="H220" i="1"/>
  <c r="IF220" i="1"/>
  <c r="IO220" i="1"/>
  <c r="F221" i="1"/>
  <c r="G221" i="1"/>
  <c r="H221" i="1"/>
  <c r="IF221" i="1"/>
  <c r="IO221" i="1"/>
  <c r="F222" i="1"/>
  <c r="G222" i="1"/>
  <c r="H222" i="1"/>
  <c r="IF222" i="1"/>
  <c r="IO222" i="1"/>
  <c r="F223" i="1"/>
  <c r="G223" i="1"/>
  <c r="H223" i="1"/>
  <c r="IF223" i="1"/>
  <c r="IO223" i="1"/>
  <c r="F224" i="1"/>
  <c r="G224" i="1"/>
  <c r="H224" i="1"/>
  <c r="IF224" i="1"/>
  <c r="IO224" i="1"/>
  <c r="F225" i="1"/>
  <c r="G225" i="1"/>
  <c r="H225" i="1"/>
  <c r="IF225" i="1"/>
  <c r="IO225" i="1"/>
  <c r="F226" i="1"/>
  <c r="G226" i="1"/>
  <c r="H226" i="1"/>
  <c r="IF226" i="1"/>
  <c r="IO226" i="1"/>
  <c r="F227" i="1"/>
  <c r="G227" i="1"/>
  <c r="H227" i="1"/>
  <c r="IF227" i="1"/>
  <c r="IO227" i="1"/>
  <c r="F228" i="1"/>
  <c r="G228" i="1"/>
  <c r="H228" i="1"/>
  <c r="IF228" i="1"/>
  <c r="IO228" i="1"/>
  <c r="F229" i="1"/>
  <c r="G229" i="1"/>
  <c r="H229" i="1"/>
  <c r="IF229" i="1"/>
  <c r="IO229" i="1"/>
  <c r="F230" i="1"/>
  <c r="G230" i="1"/>
  <c r="H230" i="1"/>
  <c r="IF230" i="1"/>
  <c r="IO230" i="1"/>
  <c r="F231" i="1"/>
  <c r="G231" i="1"/>
  <c r="H231" i="1"/>
  <c r="IF231" i="1"/>
  <c r="IO231" i="1"/>
  <c r="F232" i="1"/>
  <c r="G232" i="1"/>
  <c r="H232" i="1"/>
  <c r="IF232" i="1"/>
  <c r="IO232" i="1"/>
  <c r="F233" i="1"/>
  <c r="G233" i="1"/>
  <c r="H233" i="1"/>
  <c r="IF233" i="1"/>
  <c r="IO233" i="1"/>
  <c r="F234" i="1"/>
  <c r="G234" i="1"/>
  <c r="H234" i="1"/>
  <c r="IF234" i="1"/>
  <c r="IO234" i="1"/>
  <c r="F235" i="1"/>
  <c r="G235" i="1"/>
  <c r="H235" i="1"/>
  <c r="IF235" i="1"/>
  <c r="IO235" i="1"/>
  <c r="F236" i="1"/>
  <c r="G236" i="1"/>
  <c r="H236" i="1"/>
  <c r="IF236" i="1"/>
  <c r="IO236" i="1"/>
  <c r="F237" i="1"/>
  <c r="G237" i="1"/>
  <c r="H237" i="1"/>
  <c r="GW237" i="1"/>
  <c r="GZ237" i="1"/>
  <c r="HE237" i="1" s="1"/>
  <c r="HA237" i="1"/>
  <c r="HB237" i="1"/>
  <c r="HC237" i="1"/>
  <c r="GX237" i="1" s="1"/>
  <c r="HD237" i="1"/>
  <c r="GY237" i="1" s="1"/>
  <c r="HF237" i="1"/>
  <c r="HG237" i="1"/>
  <c r="HH237" i="1"/>
  <c r="IF237" i="1"/>
  <c r="IG237" i="1"/>
  <c r="IK237" i="1"/>
  <c r="IL237" i="1"/>
  <c r="IM237" i="1"/>
  <c r="IH237" i="1" s="1"/>
  <c r="IN237" i="1"/>
  <c r="II237" i="1" s="1"/>
  <c r="IO237" i="1"/>
  <c r="IQ237" i="1"/>
  <c r="IR237" i="1"/>
  <c r="F238" i="1"/>
  <c r="G238" i="1"/>
  <c r="H238" i="1"/>
  <c r="GW238" i="1"/>
  <c r="GZ238" i="1"/>
  <c r="HE238" i="1" s="1"/>
  <c r="HA238" i="1"/>
  <c r="HB238" i="1"/>
  <c r="HC238" i="1"/>
  <c r="GX238" i="1" s="1"/>
  <c r="HD238" i="1"/>
  <c r="GY238" i="1" s="1"/>
  <c r="HF238" i="1"/>
  <c r="HG238" i="1"/>
  <c r="HH238" i="1"/>
  <c r="IF238" i="1"/>
  <c r="IG238" i="1"/>
  <c r="IK238" i="1"/>
  <c r="IL238" i="1"/>
  <c r="IM238" i="1"/>
  <c r="IH238" i="1" s="1"/>
  <c r="IN238" i="1"/>
  <c r="II238" i="1" s="1"/>
  <c r="IO238" i="1"/>
  <c r="IQ238" i="1"/>
  <c r="IR238" i="1"/>
  <c r="F239" i="1"/>
  <c r="G239" i="1"/>
  <c r="H239" i="1"/>
  <c r="GW239" i="1"/>
  <c r="GZ239" i="1"/>
  <c r="HE239" i="1" s="1"/>
  <c r="HA239" i="1"/>
  <c r="HB239" i="1"/>
  <c r="HC239" i="1"/>
  <c r="GX239" i="1" s="1"/>
  <c r="HD239" i="1"/>
  <c r="GY239" i="1" s="1"/>
  <c r="HF239" i="1"/>
  <c r="HG239" i="1"/>
  <c r="HH239" i="1"/>
  <c r="IF239" i="1"/>
  <c r="IG239" i="1"/>
  <c r="IK239" i="1"/>
  <c r="IL239" i="1"/>
  <c r="IM239" i="1"/>
  <c r="IN239" i="1"/>
  <c r="II239" i="1" s="1"/>
  <c r="IO239" i="1"/>
  <c r="IQ239" i="1"/>
  <c r="IR239" i="1"/>
  <c r="B248" i="1"/>
  <c r="B249" i="1"/>
  <c r="EX252" i="1"/>
  <c r="EY252" i="1" s="1"/>
  <c r="EZ252" i="1" s="1"/>
  <c r="FA252" i="1" s="1"/>
  <c r="FB252" i="1" s="1"/>
  <c r="FC252" i="1" s="1"/>
  <c r="FD252" i="1" s="1"/>
  <c r="FE252" i="1" s="1"/>
  <c r="FF252" i="1" s="1"/>
  <c r="FG252" i="1" s="1"/>
  <c r="FH252" i="1" s="1"/>
  <c r="FI252" i="1" s="1"/>
  <c r="FJ252" i="1" s="1"/>
  <c r="FK252" i="1" s="1"/>
  <c r="FL252" i="1" s="1"/>
  <c r="FM252" i="1" s="1"/>
  <c r="FN252" i="1" s="1"/>
  <c r="FO252" i="1" s="1"/>
  <c r="FP252" i="1" s="1"/>
  <c r="FQ252" i="1" s="1"/>
  <c r="FR252" i="1" s="1"/>
  <c r="FS252" i="1" s="1"/>
  <c r="FT252" i="1" s="1"/>
  <c r="FU252" i="1" s="1"/>
  <c r="FV252" i="1" s="1"/>
  <c r="FW252" i="1" s="1"/>
  <c r="FX252" i="1" s="1"/>
  <c r="FY252" i="1" s="1"/>
  <c r="FZ252" i="1" s="1"/>
  <c r="GA252" i="1" s="1"/>
  <c r="GB252" i="1" s="1"/>
  <c r="GC252" i="1" s="1"/>
  <c r="GD252" i="1" s="1"/>
  <c r="GE252" i="1" s="1"/>
  <c r="GF252" i="1" s="1"/>
  <c r="GG252" i="1" s="1"/>
  <c r="GH252" i="1" s="1"/>
  <c r="GI252" i="1" s="1"/>
  <c r="GJ252" i="1" s="1"/>
  <c r="GK252" i="1" s="1"/>
  <c r="GL252" i="1" s="1"/>
  <c r="GP253" i="1"/>
  <c r="GZ218" i="1" s="1"/>
  <c r="HE218" i="1" s="1"/>
  <c r="HZ253" i="1"/>
  <c r="GP254" i="1"/>
  <c r="HZ254" i="1"/>
  <c r="C255" i="1"/>
  <c r="DF255" i="1" s="1"/>
  <c r="DF2" i="1" s="1"/>
  <c r="D255" i="1"/>
  <c r="ED2" i="1" s="1"/>
  <c r="E255" i="1"/>
  <c r="DH255" i="1" s="1"/>
  <c r="DH2" i="1" s="1"/>
  <c r="AC255" i="1"/>
  <c r="AD255" i="1"/>
  <c r="AE255" i="1"/>
  <c r="AF255" i="1"/>
  <c r="AG255" i="1"/>
  <c r="AH255" i="1"/>
  <c r="AI255" i="1"/>
  <c r="AJ255" i="1"/>
  <c r="AK255" i="1"/>
  <c r="AL255" i="1"/>
  <c r="AM255" i="1"/>
  <c r="AN255" i="1"/>
  <c r="AO255" i="1"/>
  <c r="AP255" i="1"/>
  <c r="AQ255" i="1"/>
  <c r="AR255" i="1"/>
  <c r="AS255" i="1"/>
  <c r="AT255" i="1"/>
  <c r="CL255" i="1"/>
  <c r="CM255" i="1"/>
  <c r="CN255" i="1"/>
  <c r="CO255" i="1"/>
  <c r="CP255" i="1"/>
  <c r="CQ255" i="1"/>
  <c r="CR255" i="1"/>
  <c r="CS255" i="1"/>
  <c r="CT255" i="1"/>
  <c r="CU255" i="1"/>
  <c r="CV255" i="1"/>
  <c r="CW255" i="1"/>
  <c r="CX255" i="1"/>
  <c r="CY255" i="1"/>
  <c r="CZ255" i="1"/>
  <c r="DA255" i="1"/>
  <c r="DB255" i="1"/>
  <c r="DC255" i="1"/>
  <c r="DI255" i="1"/>
  <c r="DI2" i="1" s="1"/>
  <c r="DJ255" i="1"/>
  <c r="DJ2" i="1" s="1"/>
  <c r="DK255" i="1"/>
  <c r="DK2" i="1" s="1"/>
  <c r="DL255" i="1"/>
  <c r="DL2" i="1" s="1"/>
  <c r="DM255" i="1"/>
  <c r="DM2" i="1" s="1"/>
  <c r="DN255" i="1"/>
  <c r="DN2" i="1" s="1"/>
  <c r="DO255" i="1"/>
  <c r="DO2" i="1" s="1"/>
  <c r="DP255" i="1"/>
  <c r="DP2" i="1" s="1"/>
  <c r="DQ255" i="1"/>
  <c r="DQ2" i="1" s="1"/>
  <c r="DR255" i="1"/>
  <c r="DR2" i="1" s="1"/>
  <c r="DS255" i="1"/>
  <c r="DS2" i="1" s="1"/>
  <c r="DT255" i="1"/>
  <c r="DT2" i="1" s="1"/>
  <c r="DU255" i="1"/>
  <c r="DU2" i="1" s="1"/>
  <c r="DV255" i="1"/>
  <c r="DV2" i="1" s="1"/>
  <c r="DW255" i="1"/>
  <c r="DW2" i="1" s="1"/>
  <c r="DX255" i="1"/>
  <c r="DX2" i="1" s="1"/>
  <c r="DY255" i="1"/>
  <c r="DY2" i="1" s="1"/>
  <c r="DZ255" i="1"/>
  <c r="DZ2" i="1" s="1"/>
  <c r="EF255" i="1"/>
  <c r="EG255" i="1"/>
  <c r="EH255" i="1"/>
  <c r="EI255" i="1"/>
  <c r="EJ255" i="1"/>
  <c r="EK255" i="1"/>
  <c r="EL255" i="1"/>
  <c r="EM255" i="1"/>
  <c r="EN255" i="1"/>
  <c r="EO255" i="1"/>
  <c r="EP255" i="1"/>
  <c r="EQ255" i="1"/>
  <c r="ER255" i="1"/>
  <c r="ES255" i="1"/>
  <c r="ET255" i="1"/>
  <c r="EU255" i="1"/>
  <c r="EV255" i="1"/>
  <c r="EW255" i="1"/>
  <c r="FC255" i="1"/>
  <c r="FD255" i="1"/>
  <c r="FE255" i="1"/>
  <c r="FF255" i="1"/>
  <c r="FG255" i="1"/>
  <c r="FH255" i="1"/>
  <c r="FI255" i="1"/>
  <c r="FJ255" i="1"/>
  <c r="FK255" i="1"/>
  <c r="FL255" i="1"/>
  <c r="FM255" i="1"/>
  <c r="FN255" i="1"/>
  <c r="FO255" i="1"/>
  <c r="FP255" i="1"/>
  <c r="FQ255" i="1"/>
  <c r="FR255" i="1"/>
  <c r="FS255" i="1"/>
  <c r="FT255" i="1"/>
  <c r="FU255" i="1"/>
  <c r="GP255" i="1"/>
  <c r="HZ255" i="1"/>
  <c r="Z257" i="1"/>
  <c r="AB257" i="1"/>
  <c r="AB338" i="1" s="1"/>
  <c r="AF257" i="1"/>
  <c r="AF338" i="1" s="1"/>
  <c r="AH257" i="1"/>
  <c r="AH338" i="1" s="1"/>
  <c r="AJ257" i="1"/>
  <c r="AJ338" i="1" s="1"/>
  <c r="AL257" i="1"/>
  <c r="AL338" i="1" s="1"/>
  <c r="AN257" i="1"/>
  <c r="AN338" i="1" s="1"/>
  <c r="AP257" i="1"/>
  <c r="AP338" i="1" s="1"/>
  <c r="AR257" i="1"/>
  <c r="AR338" i="1" s="1"/>
  <c r="AT257" i="1"/>
  <c r="AT338" i="1" s="1"/>
  <c r="CH258" i="1"/>
  <c r="CI258" i="1"/>
  <c r="DD258" i="1" s="1"/>
  <c r="CJ258" i="1"/>
  <c r="CK258" i="1"/>
  <c r="CL258" i="1"/>
  <c r="CM258" i="1"/>
  <c r="CN258" i="1"/>
  <c r="CO258" i="1"/>
  <c r="CP258" i="1"/>
  <c r="CQ258" i="1"/>
  <c r="CR258" i="1"/>
  <c r="CS258" i="1"/>
  <c r="CT258" i="1"/>
  <c r="CU258" i="1"/>
  <c r="CV258" i="1"/>
  <c r="CW258" i="1"/>
  <c r="CX258" i="1"/>
  <c r="CY258" i="1"/>
  <c r="CZ258" i="1"/>
  <c r="DA258" i="1"/>
  <c r="DB258" i="1"/>
  <c r="DC258" i="1"/>
  <c r="GP258" i="1"/>
  <c r="HL258" i="1"/>
  <c r="HZ258" i="1"/>
  <c r="B259" i="1"/>
  <c r="B260" i="1" s="1"/>
  <c r="HL260" i="1" s="1"/>
  <c r="X259" i="1"/>
  <c r="CL259" i="1" s="1"/>
  <c r="GO259" i="1"/>
  <c r="GP259" i="1" s="1"/>
  <c r="HY259" i="1"/>
  <c r="HZ259" i="1" s="1"/>
  <c r="X260" i="1"/>
  <c r="CJ260" i="1" s="1"/>
  <c r="X261" i="1"/>
  <c r="CM261" i="1" s="1"/>
  <c r="X262" i="1"/>
  <c r="CM262" i="1" s="1"/>
  <c r="X263" i="1"/>
  <c r="CI263" i="1" s="1"/>
  <c r="DD263" i="1" s="1"/>
  <c r="X264" i="1"/>
  <c r="CI264" i="1" s="1"/>
  <c r="X265" i="1"/>
  <c r="CJ265" i="1" s="1"/>
  <c r="X266" i="1"/>
  <c r="CL266" i="1" s="1"/>
  <c r="X267" i="1"/>
  <c r="CJ267" i="1" s="1"/>
  <c r="X268" i="1"/>
  <c r="CI268" i="1" s="1"/>
  <c r="DD268" i="1" s="1"/>
  <c r="X269" i="1"/>
  <c r="CI269" i="1" s="1"/>
  <c r="DD269" i="1" s="1"/>
  <c r="X270" i="1"/>
  <c r="CJ270" i="1" s="1"/>
  <c r="X271" i="1"/>
  <c r="CJ271" i="1" s="1"/>
  <c r="X272" i="1"/>
  <c r="CJ272" i="1" s="1"/>
  <c r="X273" i="1"/>
  <c r="CI273" i="1" s="1"/>
  <c r="X274" i="1"/>
  <c r="CJ274" i="1" s="1"/>
  <c r="X275" i="1"/>
  <c r="CJ275" i="1" s="1"/>
  <c r="X276" i="1"/>
  <c r="CJ276" i="1" s="1"/>
  <c r="X277" i="1"/>
  <c r="CI277" i="1" s="1"/>
  <c r="DD277" i="1" s="1"/>
  <c r="X278" i="1"/>
  <c r="CJ278" i="1" s="1"/>
  <c r="B329" i="1"/>
  <c r="B330" i="1"/>
  <c r="GP334" i="1"/>
  <c r="HZ334" i="1"/>
  <c r="GP335" i="1"/>
  <c r="HZ335" i="1"/>
  <c r="C336" i="1"/>
  <c r="Z255" i="1" s="1"/>
  <c r="D336" i="1"/>
  <c r="AA255" i="1" s="1"/>
  <c r="E336" i="1"/>
  <c r="AB255" i="1" s="1"/>
  <c r="AC336" i="1"/>
  <c r="BA255" i="1" s="1"/>
  <c r="AD336" i="1"/>
  <c r="BB255" i="1" s="1"/>
  <c r="AE336" i="1"/>
  <c r="BC255" i="1" s="1"/>
  <c r="AF336" i="1"/>
  <c r="BD255" i="1" s="1"/>
  <c r="AG336" i="1"/>
  <c r="BE255" i="1" s="1"/>
  <c r="AH336" i="1"/>
  <c r="BF255" i="1" s="1"/>
  <c r="AI336" i="1"/>
  <c r="BG255" i="1" s="1"/>
  <c r="AJ336" i="1"/>
  <c r="BH255" i="1" s="1"/>
  <c r="AK336" i="1"/>
  <c r="BI255" i="1" s="1"/>
  <c r="AL336" i="1"/>
  <c r="BJ255" i="1" s="1"/>
  <c r="AM336" i="1"/>
  <c r="BK255" i="1" s="1"/>
  <c r="AN336" i="1"/>
  <c r="BL255" i="1" s="1"/>
  <c r="AO336" i="1"/>
  <c r="BM255" i="1" s="1"/>
  <c r="AP336" i="1"/>
  <c r="BN255" i="1" s="1"/>
  <c r="AQ336" i="1"/>
  <c r="BO255" i="1" s="1"/>
  <c r="AR336" i="1"/>
  <c r="BP255" i="1" s="1"/>
  <c r="AS336" i="1"/>
  <c r="BQ255" i="1" s="1"/>
  <c r="AT336" i="1"/>
  <c r="BR255" i="1" s="1"/>
  <c r="AU336" i="1"/>
  <c r="BA336" i="1"/>
  <c r="BB336" i="1"/>
  <c r="BC336" i="1"/>
  <c r="BD336" i="1"/>
  <c r="BE336" i="1"/>
  <c r="BF336" i="1"/>
  <c r="BG336" i="1"/>
  <c r="BH336" i="1"/>
  <c r="BI336" i="1"/>
  <c r="BJ336" i="1"/>
  <c r="BK336" i="1"/>
  <c r="BL336" i="1"/>
  <c r="BM336" i="1"/>
  <c r="BN336" i="1"/>
  <c r="BO336" i="1"/>
  <c r="BP336" i="1"/>
  <c r="BQ336" i="1"/>
  <c r="BR336" i="1"/>
  <c r="CL336" i="1"/>
  <c r="CM336" i="1"/>
  <c r="CN336" i="1"/>
  <c r="CO336" i="1"/>
  <c r="CP336" i="1"/>
  <c r="CQ336" i="1"/>
  <c r="CR336" i="1"/>
  <c r="CS336" i="1"/>
  <c r="CT336" i="1"/>
  <c r="CU336" i="1"/>
  <c r="CV336" i="1"/>
  <c r="CW336" i="1"/>
  <c r="CX336" i="1"/>
  <c r="CY336" i="1"/>
  <c r="CZ336" i="1"/>
  <c r="DA336" i="1"/>
  <c r="DB336" i="1"/>
  <c r="DC336" i="1"/>
  <c r="DI336" i="1"/>
  <c r="DJ336" i="1"/>
  <c r="DK336" i="1"/>
  <c r="DL336" i="1"/>
  <c r="DM336" i="1"/>
  <c r="DN336" i="1"/>
  <c r="DO336" i="1"/>
  <c r="DP336" i="1"/>
  <c r="DQ336" i="1"/>
  <c r="DR336" i="1"/>
  <c r="DS336" i="1"/>
  <c r="DT336" i="1"/>
  <c r="DU336" i="1"/>
  <c r="DV336" i="1"/>
  <c r="DW336" i="1"/>
  <c r="DX336" i="1"/>
  <c r="DY336" i="1"/>
  <c r="DZ336" i="1"/>
  <c r="EF336" i="1"/>
  <c r="EG336" i="1"/>
  <c r="EH336" i="1"/>
  <c r="EI336" i="1"/>
  <c r="EJ336" i="1"/>
  <c r="EK336" i="1"/>
  <c r="EL336" i="1"/>
  <c r="EM336" i="1"/>
  <c r="EN336" i="1"/>
  <c r="EO336" i="1"/>
  <c r="EP336" i="1"/>
  <c r="EQ336" i="1"/>
  <c r="ER336" i="1"/>
  <c r="ES336" i="1"/>
  <c r="ET336" i="1"/>
  <c r="EU336" i="1"/>
  <c r="EV336" i="1"/>
  <c r="EW336" i="1"/>
  <c r="FC336" i="1"/>
  <c r="FD336" i="1"/>
  <c r="FE336" i="1"/>
  <c r="FF336" i="1"/>
  <c r="FG336" i="1"/>
  <c r="FH336" i="1"/>
  <c r="FI336" i="1"/>
  <c r="FJ336" i="1"/>
  <c r="FK336" i="1"/>
  <c r="FL336" i="1"/>
  <c r="FM336" i="1"/>
  <c r="FN336" i="1"/>
  <c r="FO336" i="1"/>
  <c r="FP336" i="1"/>
  <c r="FQ336" i="1"/>
  <c r="FR336" i="1"/>
  <c r="FS336" i="1"/>
  <c r="FT336" i="1"/>
  <c r="GP336" i="1"/>
  <c r="HZ336" i="1"/>
  <c r="Z338" i="1"/>
  <c r="X339" i="1"/>
  <c r="CM339" i="1" s="1"/>
  <c r="CH339" i="1"/>
  <c r="GI339" i="1"/>
  <c r="GP339" i="1"/>
  <c r="HL339" i="1"/>
  <c r="HZ339" i="1"/>
  <c r="B340" i="1"/>
  <c r="HL340" i="1" s="1"/>
  <c r="X340" i="1"/>
  <c r="CK340" i="1" s="1"/>
  <c r="GI340" i="1"/>
  <c r="GO340" i="1"/>
  <c r="GP340" i="1" s="1"/>
  <c r="HY340" i="1"/>
  <c r="HZ340" i="1" s="1"/>
  <c r="X341" i="1"/>
  <c r="CY341" i="1" s="1"/>
  <c r="GI341" i="1"/>
  <c r="X342" i="1"/>
  <c r="CI342" i="1" s="1"/>
  <c r="GI342" i="1"/>
  <c r="X343" i="1"/>
  <c r="CJ343" i="1" s="1"/>
  <c r="GI343" i="1"/>
  <c r="X344" i="1"/>
  <c r="CJ344" i="1" s="1"/>
  <c r="GI344" i="1"/>
  <c r="X345" i="1"/>
  <c r="CW345" i="1" s="1"/>
  <c r="GI345" i="1"/>
  <c r="X346" i="1"/>
  <c r="CP346" i="1" s="1"/>
  <c r="GI346" i="1"/>
  <c r="X347" i="1"/>
  <c r="CL347" i="1" s="1"/>
  <c r="GI347" i="1"/>
  <c r="X348" i="1"/>
  <c r="CU348" i="1" s="1"/>
  <c r="GI348" i="1"/>
  <c r="X349" i="1"/>
  <c r="CL349" i="1" s="1"/>
  <c r="GI349" i="1"/>
  <c r="X350" i="1"/>
  <c r="CJ350" i="1" s="1"/>
  <c r="GI350" i="1"/>
  <c r="X351" i="1"/>
  <c r="CP351" i="1" s="1"/>
  <c r="GI351" i="1"/>
  <c r="X352" i="1"/>
  <c r="CJ352" i="1" s="1"/>
  <c r="GI352" i="1"/>
  <c r="X353" i="1"/>
  <c r="GI353" i="1"/>
  <c r="X354" i="1"/>
  <c r="CW354" i="1" s="1"/>
  <c r="GI354" i="1"/>
  <c r="X355" i="1"/>
  <c r="CL355" i="1" s="1"/>
  <c r="GI355" i="1"/>
  <c r="X356" i="1"/>
  <c r="CI356" i="1" s="1"/>
  <c r="GI356" i="1"/>
  <c r="X357" i="1"/>
  <c r="CP357" i="1" s="1"/>
  <c r="GI357" i="1"/>
  <c r="X358" i="1"/>
  <c r="CJ358" i="1" s="1"/>
  <c r="GI358" i="1"/>
  <c r="X359" i="1"/>
  <c r="CX359" i="1" s="1"/>
  <c r="GI359" i="1"/>
  <c r="IJ409" i="1"/>
  <c r="IJ410" i="1"/>
  <c r="IJ411" i="1"/>
  <c r="D489" i="1"/>
  <c r="D490" i="1"/>
  <c r="D491" i="1"/>
  <c r="E495" i="1"/>
  <c r="E565" i="1" s="1"/>
  <c r="D496" i="1"/>
  <c r="E496" i="1" s="1"/>
  <c r="E566" i="1" s="1"/>
  <c r="E558" i="1"/>
  <c r="D565" i="1"/>
  <c r="D566" i="1"/>
  <c r="H7" i="45"/>
  <c r="I7" i="45"/>
  <c r="L7" i="45"/>
  <c r="M7" i="45"/>
  <c r="N7" i="45"/>
  <c r="P7" i="45"/>
  <c r="Q7" i="45"/>
  <c r="S7" i="45"/>
  <c r="T7" i="45"/>
  <c r="AI7" i="45"/>
  <c r="AJ7" i="45"/>
  <c r="AL7" i="45"/>
  <c r="AM7" i="45"/>
  <c r="AN7" i="45"/>
  <c r="AP7" i="45"/>
  <c r="AQ7" i="45"/>
  <c r="AT7" i="45"/>
  <c r="AU7" i="45"/>
  <c r="AW7" i="45"/>
  <c r="AX7" i="45"/>
  <c r="AZ7" i="45"/>
  <c r="BA7" i="45"/>
  <c r="BD7" i="45"/>
  <c r="BE7" i="45"/>
  <c r="D8" i="45"/>
  <c r="E8" i="45"/>
  <c r="F8" i="45"/>
  <c r="L8" i="45"/>
  <c r="M8" i="45"/>
  <c r="N8" i="45"/>
  <c r="A10" i="45"/>
  <c r="Q10" i="45"/>
  <c r="AI10" i="45"/>
  <c r="AJ10" i="45"/>
  <c r="AW10" i="45"/>
  <c r="AX10" i="45"/>
  <c r="A11" i="45"/>
  <c r="B11" i="45"/>
  <c r="B12" i="45" s="1"/>
  <c r="B13" i="45" s="1"/>
  <c r="B14" i="45" s="1"/>
  <c r="B15" i="45" s="1"/>
  <c r="B16" i="45" s="1"/>
  <c r="B17" i="45" s="1"/>
  <c r="B18" i="45" s="1"/>
  <c r="B19" i="45" s="1"/>
  <c r="B20" i="45" s="1"/>
  <c r="B21" i="45" s="1"/>
  <c r="B22" i="45" s="1"/>
  <c r="B23" i="45" s="1"/>
  <c r="B24" i="45" s="1"/>
  <c r="B25" i="45" s="1"/>
  <c r="B26" i="45" s="1"/>
  <c r="B27" i="45" s="1"/>
  <c r="B28" i="45" s="1"/>
  <c r="B29" i="45" s="1"/>
  <c r="B30" i="45" s="1"/>
  <c r="B31" i="45" s="1"/>
  <c r="B32" i="45" s="1"/>
  <c r="B33" i="45" s="1"/>
  <c r="B34" i="45" s="1"/>
  <c r="B35" i="45" s="1"/>
  <c r="B36" i="45" s="1"/>
  <c r="B37" i="45" s="1"/>
  <c r="B38" i="45" s="1"/>
  <c r="B39" i="45" s="1"/>
  <c r="B40" i="45" s="1"/>
  <c r="B41" i="45" s="1"/>
  <c r="B42" i="45" s="1"/>
  <c r="B43" i="45" s="1"/>
  <c r="B44" i="45" s="1"/>
  <c r="B45" i="45" s="1"/>
  <c r="B46" i="45" s="1"/>
  <c r="AX11" i="45"/>
  <c r="Q11" i="45"/>
  <c r="AI11" i="45"/>
  <c r="AJ11" i="45"/>
  <c r="AM11" i="45" s="1"/>
  <c r="AW11" i="45"/>
  <c r="BE11" i="45"/>
  <c r="A12" i="45"/>
  <c r="AX12" i="45"/>
  <c r="Q12" i="45"/>
  <c r="AI12" i="45"/>
  <c r="AJ12" i="45"/>
  <c r="AW12" i="45"/>
  <c r="BE12" i="45"/>
  <c r="A13" i="45"/>
  <c r="AX13" i="45"/>
  <c r="Q13" i="45"/>
  <c r="AI13" i="45"/>
  <c r="AJ13" i="45"/>
  <c r="AW13" i="45"/>
  <c r="BE13" i="45"/>
  <c r="A14" i="45"/>
  <c r="AX14" i="45"/>
  <c r="Q14" i="45"/>
  <c r="AI14" i="45"/>
  <c r="AJ14" i="45"/>
  <c r="AW14" i="45"/>
  <c r="BE14" i="45"/>
  <c r="A15" i="45"/>
  <c r="AX15" i="45"/>
  <c r="Q15" i="45"/>
  <c r="AI15" i="45"/>
  <c r="AJ15" i="45"/>
  <c r="AW15" i="45"/>
  <c r="BE15" i="45"/>
  <c r="A16" i="45"/>
  <c r="AX16" i="45"/>
  <c r="Q16" i="45"/>
  <c r="AI16" i="45"/>
  <c r="AJ16" i="45"/>
  <c r="AW16" i="45"/>
  <c r="BE16" i="45"/>
  <c r="A17" i="45"/>
  <c r="AX17" i="45"/>
  <c r="Q17" i="45"/>
  <c r="AI17" i="45"/>
  <c r="AJ17" i="45"/>
  <c r="AW17" i="45"/>
  <c r="BE17" i="45"/>
  <c r="A18" i="45"/>
  <c r="AW18" i="45"/>
  <c r="Q18" i="45"/>
  <c r="AI18" i="45"/>
  <c r="AJ18" i="45"/>
  <c r="BE18" i="45"/>
  <c r="A19" i="45"/>
  <c r="AX19" i="45"/>
  <c r="Q19" i="45"/>
  <c r="AI19" i="45"/>
  <c r="AJ19" i="45"/>
  <c r="BE19" i="45"/>
  <c r="A20" i="45"/>
  <c r="AX20" i="45"/>
  <c r="Q20" i="45"/>
  <c r="AI20" i="45"/>
  <c r="AJ20" i="45"/>
  <c r="AW20" i="45"/>
  <c r="BE20" i="45"/>
  <c r="A21" i="45"/>
  <c r="AX21" i="45"/>
  <c r="Q21" i="45"/>
  <c r="AI21" i="45"/>
  <c r="AJ21" i="45"/>
  <c r="AW21" i="45"/>
  <c r="BE21" i="45"/>
  <c r="A22" i="45"/>
  <c r="Q22" i="45"/>
  <c r="AI22" i="45"/>
  <c r="AJ22" i="45"/>
  <c r="AW22" i="45"/>
  <c r="AX22" i="45"/>
  <c r="BE22" i="45"/>
  <c r="A23" i="45"/>
  <c r="AX23" i="45"/>
  <c r="Q23" i="45"/>
  <c r="AI23" i="45"/>
  <c r="AJ23" i="45"/>
  <c r="BE23" i="45"/>
  <c r="A24" i="45"/>
  <c r="AX24" i="45"/>
  <c r="Q24" i="45"/>
  <c r="AI24" i="45"/>
  <c r="AJ24" i="45"/>
  <c r="AW24" i="45"/>
  <c r="BE24" i="45"/>
  <c r="A25" i="45"/>
  <c r="AX25" i="45"/>
  <c r="Q25" i="45"/>
  <c r="AI25" i="45"/>
  <c r="AJ25" i="45"/>
  <c r="AW25" i="45"/>
  <c r="BE25" i="45"/>
  <c r="A26" i="45"/>
  <c r="AX26" i="45"/>
  <c r="Q26" i="45"/>
  <c r="AI26" i="45"/>
  <c r="AJ26" i="45"/>
  <c r="AW26" i="45"/>
  <c r="BE26" i="45"/>
  <c r="A27" i="45"/>
  <c r="AX27" i="45"/>
  <c r="Q27" i="45"/>
  <c r="AI27" i="45"/>
  <c r="AJ27" i="45"/>
  <c r="AW27" i="45"/>
  <c r="BE27" i="45"/>
  <c r="A28" i="45"/>
  <c r="AX28" i="45"/>
  <c r="Q28" i="45"/>
  <c r="AI28" i="45"/>
  <c r="AJ28" i="45"/>
  <c r="AW28" i="45"/>
  <c r="BE28" i="45"/>
  <c r="A29" i="45"/>
  <c r="AX29" i="45"/>
  <c r="Q29" i="45"/>
  <c r="AI29" i="45"/>
  <c r="AJ29" i="45"/>
  <c r="AW29" i="45"/>
  <c r="BE29" i="45"/>
  <c r="A30" i="45"/>
  <c r="AX30" i="45"/>
  <c r="Q30" i="45"/>
  <c r="AI30" i="45"/>
  <c r="AJ30" i="45"/>
  <c r="AW30" i="45"/>
  <c r="BE30" i="45"/>
  <c r="A31" i="45"/>
  <c r="A32" i="45"/>
  <c r="A33" i="45"/>
  <c r="BW33" i="45"/>
  <c r="BW34" i="45" s="1"/>
  <c r="BW35" i="45" s="1"/>
  <c r="BW36" i="45" s="1"/>
  <c r="BW37" i="45" s="1"/>
  <c r="BW38" i="45" s="1"/>
  <c r="BW39" i="45" s="1"/>
  <c r="BW40" i="45" s="1"/>
  <c r="BW41" i="45" s="1"/>
  <c r="BW42" i="45" s="1"/>
  <c r="BW43" i="45" s="1"/>
  <c r="BW44" i="45" s="1"/>
  <c r="BW45" i="45" s="1"/>
  <c r="BW46" i="45" s="1"/>
  <c r="BW47" i="45" s="1"/>
  <c r="A34" i="45"/>
  <c r="A35" i="45"/>
  <c r="A36" i="45"/>
  <c r="A37" i="45"/>
  <c r="A38" i="45"/>
  <c r="A39" i="45"/>
  <c r="A40" i="45"/>
  <c r="A41" i="45"/>
  <c r="A42" i="45"/>
  <c r="A43" i="45"/>
  <c r="A44" i="45"/>
  <c r="A45" i="45"/>
  <c r="A46" i="45"/>
  <c r="A47" i="45"/>
  <c r="A48" i="45"/>
  <c r="A49" i="45"/>
  <c r="A50" i="45"/>
  <c r="A51" i="45"/>
  <c r="A52" i="45"/>
  <c r="A53" i="45"/>
  <c r="A54" i="45"/>
  <c r="A55" i="45"/>
  <c r="A56" i="45"/>
  <c r="A57" i="45"/>
  <c r="A58" i="45"/>
  <c r="A59" i="45"/>
  <c r="A60" i="45"/>
  <c r="A61" i="45"/>
  <c r="A62" i="45"/>
  <c r="A63" i="45"/>
  <c r="A64" i="45"/>
  <c r="A65" i="45"/>
  <c r="A66" i="45"/>
  <c r="A67" i="45"/>
  <c r="A68" i="45"/>
  <c r="A69" i="45"/>
  <c r="A70" i="45"/>
  <c r="A71" i="45"/>
  <c r="B80" i="45"/>
  <c r="B81" i="45"/>
  <c r="H91" i="45"/>
  <c r="I91" i="45"/>
  <c r="L91" i="45"/>
  <c r="M91" i="45"/>
  <c r="N91" i="45"/>
  <c r="P91" i="45"/>
  <c r="Q91" i="45"/>
  <c r="S91" i="45"/>
  <c r="T91" i="45"/>
  <c r="AI91" i="45"/>
  <c r="AJ91" i="45"/>
  <c r="AL91" i="45"/>
  <c r="AM91" i="45"/>
  <c r="AN91" i="45"/>
  <c r="AP91" i="45"/>
  <c r="AQ91" i="45"/>
  <c r="AT91" i="45"/>
  <c r="AU91" i="45"/>
  <c r="AW91" i="45"/>
  <c r="AX91" i="45"/>
  <c r="AZ91" i="45"/>
  <c r="BA91" i="45"/>
  <c r="BD91" i="45"/>
  <c r="BE91" i="45"/>
  <c r="D92" i="45"/>
  <c r="E92" i="45"/>
  <c r="F92" i="45"/>
  <c r="L92" i="45"/>
  <c r="M92" i="45"/>
  <c r="N92" i="45"/>
  <c r="A94" i="45"/>
  <c r="Q94" i="45"/>
  <c r="AI94" i="45"/>
  <c r="AJ94" i="45"/>
  <c r="AW94" i="45"/>
  <c r="AX94" i="45"/>
  <c r="A95" i="45"/>
  <c r="B95" i="45"/>
  <c r="B96" i="45" s="1"/>
  <c r="B97" i="45" s="1"/>
  <c r="B98" i="45" s="1"/>
  <c r="B99" i="45" s="1"/>
  <c r="B100" i="45" s="1"/>
  <c r="B101" i="45" s="1"/>
  <c r="B102" i="45" s="1"/>
  <c r="B103" i="45" s="1"/>
  <c r="B104" i="45" s="1"/>
  <c r="B105" i="45" s="1"/>
  <c r="B106" i="45" s="1"/>
  <c r="B107" i="45" s="1"/>
  <c r="B108" i="45" s="1"/>
  <c r="B109" i="45" s="1"/>
  <c r="B110" i="45" s="1"/>
  <c r="B111" i="45" s="1"/>
  <c r="B112" i="45" s="1"/>
  <c r="B113" i="45" s="1"/>
  <c r="B114" i="45" s="1"/>
  <c r="B115" i="45" s="1"/>
  <c r="B116" i="45" s="1"/>
  <c r="B117" i="45" s="1"/>
  <c r="B118" i="45" s="1"/>
  <c r="B119" i="45" s="1"/>
  <c r="B120" i="45" s="1"/>
  <c r="B121" i="45" s="1"/>
  <c r="B122" i="45" s="1"/>
  <c r="B123" i="45" s="1"/>
  <c r="B124" i="45" s="1"/>
  <c r="B125" i="45" s="1"/>
  <c r="B126" i="45" s="1"/>
  <c r="B127" i="45" s="1"/>
  <c r="B128" i="45" s="1"/>
  <c r="B129" i="45" s="1"/>
  <c r="B130" i="45" s="1"/>
  <c r="B131" i="45" s="1"/>
  <c r="B132" i="45" s="1"/>
  <c r="B133" i="45" s="1"/>
  <c r="B134" i="45" s="1"/>
  <c r="B135" i="45" s="1"/>
  <c r="B136" i="45" s="1"/>
  <c r="B137" i="45" s="1"/>
  <c r="B138" i="45" s="1"/>
  <c r="B139" i="45" s="1"/>
  <c r="B140" i="45" s="1"/>
  <c r="B141" i="45" s="1"/>
  <c r="B142" i="45" s="1"/>
  <c r="B143" i="45" s="1"/>
  <c r="B144" i="45" s="1"/>
  <c r="B145" i="45" s="1"/>
  <c r="B146" i="45" s="1"/>
  <c r="B147" i="45" s="1"/>
  <c r="B148" i="45" s="1"/>
  <c r="B149" i="45" s="1"/>
  <c r="B150" i="45" s="1"/>
  <c r="B151" i="45" s="1"/>
  <c r="B152" i="45" s="1"/>
  <c r="B153" i="45" s="1"/>
  <c r="B154" i="45" s="1"/>
  <c r="B155" i="45" s="1"/>
  <c r="B156" i="45" s="1"/>
  <c r="B157" i="45" s="1"/>
  <c r="B158" i="45" s="1"/>
  <c r="B159" i="45" s="1"/>
  <c r="B160" i="45" s="1"/>
  <c r="B161" i="45" s="1"/>
  <c r="B162" i="45" s="1"/>
  <c r="Q95" i="45"/>
  <c r="AI95" i="45"/>
  <c r="AJ95" i="45"/>
  <c r="AW95" i="45"/>
  <c r="AX95" i="45"/>
  <c r="BE95" i="45"/>
  <c r="A96" i="45"/>
  <c r="Q96" i="45"/>
  <c r="AI96" i="45"/>
  <c r="AJ96" i="45"/>
  <c r="AW96" i="45"/>
  <c r="AX96" i="45"/>
  <c r="BE96" i="45"/>
  <c r="A97" i="45"/>
  <c r="Q97" i="45"/>
  <c r="AI97" i="45"/>
  <c r="AJ97" i="45"/>
  <c r="AW97" i="45"/>
  <c r="AX97" i="45"/>
  <c r="BE97" i="45"/>
  <c r="A98" i="45"/>
  <c r="Q98" i="45"/>
  <c r="AI98" i="45"/>
  <c r="AJ98" i="45"/>
  <c r="AW98" i="45"/>
  <c r="AX98" i="45"/>
  <c r="BE98" i="45"/>
  <c r="A99" i="45"/>
  <c r="Q99" i="45"/>
  <c r="AI99" i="45"/>
  <c r="AJ99" i="45"/>
  <c r="AW99" i="45"/>
  <c r="AX99" i="45"/>
  <c r="BE99" i="45"/>
  <c r="A100" i="45"/>
  <c r="Q100" i="45"/>
  <c r="AI100" i="45"/>
  <c r="AJ100" i="45"/>
  <c r="AW100" i="45"/>
  <c r="AX100" i="45"/>
  <c r="BE100" i="45"/>
  <c r="A101" i="45"/>
  <c r="Q101" i="45"/>
  <c r="AI101" i="45"/>
  <c r="AJ101" i="45"/>
  <c r="AW101" i="45"/>
  <c r="AX101" i="45"/>
  <c r="BE101" i="45"/>
  <c r="A102" i="45"/>
  <c r="Q102" i="45"/>
  <c r="AI102" i="45"/>
  <c r="AJ102" i="45"/>
  <c r="AW102" i="45"/>
  <c r="AX102" i="45"/>
  <c r="BE102" i="45"/>
  <c r="A103" i="45"/>
  <c r="Q103" i="45"/>
  <c r="AI103" i="45"/>
  <c r="AJ103" i="45"/>
  <c r="AW103" i="45"/>
  <c r="AX103" i="45"/>
  <c r="BE103" i="45"/>
  <c r="A104" i="45"/>
  <c r="Q104" i="45"/>
  <c r="AI104" i="45"/>
  <c r="AJ104" i="45"/>
  <c r="AW104" i="45"/>
  <c r="AX104" i="45"/>
  <c r="BE104" i="45"/>
  <c r="A105" i="45"/>
  <c r="Q105" i="45"/>
  <c r="AI105" i="45"/>
  <c r="AJ105" i="45"/>
  <c r="AW105" i="45"/>
  <c r="AX105" i="45"/>
  <c r="BE105" i="45"/>
  <c r="A106" i="45"/>
  <c r="Q106" i="45"/>
  <c r="AI106" i="45"/>
  <c r="AJ106" i="45"/>
  <c r="AW106" i="45"/>
  <c r="AX106" i="45"/>
  <c r="BE106" i="45"/>
  <c r="A107" i="45"/>
  <c r="Q107" i="45"/>
  <c r="AI107" i="45"/>
  <c r="AJ107" i="45"/>
  <c r="AW107" i="45"/>
  <c r="AX107" i="45"/>
  <c r="BE107" i="45"/>
  <c r="A108" i="45"/>
  <c r="Q108" i="45"/>
  <c r="AI108" i="45"/>
  <c r="AJ108" i="45"/>
  <c r="AW108" i="45"/>
  <c r="AX108" i="45"/>
  <c r="BE108" i="45"/>
  <c r="A109" i="45"/>
  <c r="Q109" i="45"/>
  <c r="AI109" i="45"/>
  <c r="AJ109" i="45"/>
  <c r="AW109" i="45"/>
  <c r="AX109" i="45"/>
  <c r="BE109" i="45"/>
  <c r="A110" i="45"/>
  <c r="Q110" i="45"/>
  <c r="AI110" i="45"/>
  <c r="AJ110" i="45"/>
  <c r="AW110" i="45"/>
  <c r="AX110" i="45"/>
  <c r="BE110" i="45"/>
  <c r="A111" i="45"/>
  <c r="Q111" i="45"/>
  <c r="AI111" i="45"/>
  <c r="AJ111" i="45"/>
  <c r="AW111" i="45"/>
  <c r="AX111" i="45"/>
  <c r="BE111" i="45"/>
  <c r="A112" i="45"/>
  <c r="Q112" i="45"/>
  <c r="AI112" i="45"/>
  <c r="AJ112" i="45"/>
  <c r="AW112" i="45"/>
  <c r="AX112" i="45"/>
  <c r="BE112" i="45"/>
  <c r="A113" i="45"/>
  <c r="Q113" i="45"/>
  <c r="AI113" i="45"/>
  <c r="AJ113" i="45"/>
  <c r="AW113" i="45"/>
  <c r="AX113" i="45"/>
  <c r="BE113" i="45"/>
  <c r="A114" i="45"/>
  <c r="Q114" i="45"/>
  <c r="AI114" i="45"/>
  <c r="AJ114" i="45"/>
  <c r="AW114" i="45"/>
  <c r="AX114" i="45"/>
  <c r="BE114" i="45"/>
  <c r="A115" i="45"/>
  <c r="A116" i="45"/>
  <c r="A117" i="45"/>
  <c r="BW117" i="45"/>
  <c r="BW118" i="45" s="1"/>
  <c r="BW119" i="45" s="1"/>
  <c r="BW120" i="45" s="1"/>
  <c r="BW121" i="45" s="1"/>
  <c r="BW122" i="45" s="1"/>
  <c r="BW123" i="45" s="1"/>
  <c r="BW124" i="45" s="1"/>
  <c r="BW125" i="45" s="1"/>
  <c r="BW126" i="45" s="1"/>
  <c r="BW127" i="45" s="1"/>
  <c r="BW128" i="45" s="1"/>
  <c r="BW129" i="45" s="1"/>
  <c r="BW130" i="45" s="1"/>
  <c r="BW131" i="45" s="1"/>
  <c r="A118" i="45"/>
  <c r="A119" i="45"/>
  <c r="A120" i="45"/>
  <c r="A121" i="45"/>
  <c r="A122" i="45"/>
  <c r="A123" i="45"/>
  <c r="A124" i="45"/>
  <c r="A125" i="45"/>
  <c r="A126" i="45"/>
  <c r="A127" i="45"/>
  <c r="A128" i="45"/>
  <c r="A129" i="45"/>
  <c r="A130" i="45"/>
  <c r="A131" i="45"/>
  <c r="A132" i="45"/>
  <c r="A133" i="45"/>
  <c r="A134" i="45"/>
  <c r="A135" i="45"/>
  <c r="A136" i="45"/>
  <c r="A137" i="45"/>
  <c r="A138" i="45"/>
  <c r="A139" i="45"/>
  <c r="A140" i="45"/>
  <c r="A141" i="45"/>
  <c r="A142" i="45"/>
  <c r="A143" i="45"/>
  <c r="A144" i="45"/>
  <c r="A145" i="45"/>
  <c r="A146" i="45"/>
  <c r="A147" i="45"/>
  <c r="A148" i="45"/>
  <c r="A149" i="45"/>
  <c r="A150" i="45"/>
  <c r="A151" i="45"/>
  <c r="A152" i="45"/>
  <c r="A153" i="45"/>
  <c r="A154" i="45"/>
  <c r="A155" i="45"/>
  <c r="H178" i="45"/>
  <c r="I178" i="45"/>
  <c r="L178" i="45"/>
  <c r="M178" i="45"/>
  <c r="N178" i="45"/>
  <c r="P178" i="45"/>
  <c r="Q178" i="45"/>
  <c r="S178" i="45"/>
  <c r="T178" i="45"/>
  <c r="AI178" i="45"/>
  <c r="AJ178" i="45"/>
  <c r="AL178" i="45"/>
  <c r="AM178" i="45"/>
  <c r="AN178" i="45"/>
  <c r="AP178" i="45"/>
  <c r="AQ178" i="45"/>
  <c r="AT178" i="45"/>
  <c r="AU178" i="45"/>
  <c r="AW178" i="45"/>
  <c r="AX178" i="45"/>
  <c r="AZ178" i="45"/>
  <c r="BA178" i="45"/>
  <c r="BD178" i="45"/>
  <c r="BE178" i="45"/>
  <c r="D179" i="45"/>
  <c r="E179" i="45"/>
  <c r="F179" i="45"/>
  <c r="L179" i="45"/>
  <c r="M179" i="45"/>
  <c r="N179" i="45"/>
  <c r="A181" i="45"/>
  <c r="D181" i="45"/>
  <c r="AI181" i="45" s="1"/>
  <c r="E181" i="45"/>
  <c r="AJ181" i="45" s="1"/>
  <c r="Q181" i="45"/>
  <c r="V181" i="45"/>
  <c r="AW181" i="45"/>
  <c r="AX181" i="45"/>
  <c r="A182" i="45"/>
  <c r="B182" i="45"/>
  <c r="B183" i="45" s="1"/>
  <c r="B184" i="45" s="1"/>
  <c r="B185" i="45" s="1"/>
  <c r="B186" i="45" s="1"/>
  <c r="B187" i="45" s="1"/>
  <c r="B188" i="45" s="1"/>
  <c r="B189" i="45" s="1"/>
  <c r="B190" i="45" s="1"/>
  <c r="B191" i="45" s="1"/>
  <c r="B192" i="45" s="1"/>
  <c r="B193" i="45" s="1"/>
  <c r="B194" i="45" s="1"/>
  <c r="B195" i="45" s="1"/>
  <c r="B196" i="45" s="1"/>
  <c r="B197" i="45" s="1"/>
  <c r="B198" i="45" s="1"/>
  <c r="B199" i="45" s="1"/>
  <c r="B200" i="45" s="1"/>
  <c r="B201" i="45" s="1"/>
  <c r="B202" i="45" s="1"/>
  <c r="B203" i="45" s="1"/>
  <c r="B204" i="45" s="1"/>
  <c r="B205" i="45" s="1"/>
  <c r="B206" i="45" s="1"/>
  <c r="B207" i="45" s="1"/>
  <c r="B208" i="45" s="1"/>
  <c r="B209" i="45" s="1"/>
  <c r="B210" i="45" s="1"/>
  <c r="B211" i="45" s="1"/>
  <c r="B212" i="45" s="1"/>
  <c r="B213" i="45" s="1"/>
  <c r="B214" i="45" s="1"/>
  <c r="B215" i="45" s="1"/>
  <c r="B216" i="45" s="1"/>
  <c r="B217" i="45" s="1"/>
  <c r="B218" i="45" s="1"/>
  <c r="B219" i="45" s="1"/>
  <c r="B220" i="45" s="1"/>
  <c r="B221" i="45" s="1"/>
  <c r="B222" i="45" s="1"/>
  <c r="B223" i="45" s="1"/>
  <c r="B224" i="45" s="1"/>
  <c r="B225" i="45" s="1"/>
  <c r="B226" i="45" s="1"/>
  <c r="B227" i="45" s="1"/>
  <c r="B228" i="45" s="1"/>
  <c r="B229" i="45" s="1"/>
  <c r="B230" i="45" s="1"/>
  <c r="B231" i="45" s="1"/>
  <c r="B232" i="45" s="1"/>
  <c r="B233" i="45" s="1"/>
  <c r="B234" i="45" s="1"/>
  <c r="B235" i="45" s="1"/>
  <c r="B236" i="45" s="1"/>
  <c r="B237" i="45" s="1"/>
  <c r="B238" i="45" s="1"/>
  <c r="B239" i="45" s="1"/>
  <c r="B240" i="45" s="1"/>
  <c r="B241" i="45" s="1"/>
  <c r="B242" i="45" s="1"/>
  <c r="B243" i="45" s="1"/>
  <c r="B244" i="45" s="1"/>
  <c r="B245" i="45" s="1"/>
  <c r="B246" i="45" s="1"/>
  <c r="B247" i="45" s="1"/>
  <c r="B248" i="45" s="1"/>
  <c r="B249" i="45" s="1"/>
  <c r="E182" i="45"/>
  <c r="Q182" i="45"/>
  <c r="V182" i="45"/>
  <c r="AJ182" i="45"/>
  <c r="AW182" i="45"/>
  <c r="AX182" i="45"/>
  <c r="BE182" i="45"/>
  <c r="A183" i="45"/>
  <c r="D183" i="45"/>
  <c r="AI183" i="45" s="1"/>
  <c r="E183" i="45"/>
  <c r="AJ183" i="45" s="1"/>
  <c r="Q183" i="45"/>
  <c r="V183" i="45"/>
  <c r="AW183" i="45"/>
  <c r="AX183" i="45"/>
  <c r="BE183" i="45"/>
  <c r="A184" i="45"/>
  <c r="E184" i="45"/>
  <c r="AJ184" i="45" s="1"/>
  <c r="Q184" i="45"/>
  <c r="V184" i="45"/>
  <c r="AW184" i="45"/>
  <c r="AX184" i="45"/>
  <c r="BE184" i="45"/>
  <c r="A185" i="45"/>
  <c r="E185" i="45"/>
  <c r="AJ185" i="45" s="1"/>
  <c r="Q185" i="45"/>
  <c r="V185" i="45"/>
  <c r="AW185" i="45"/>
  <c r="AX185" i="45"/>
  <c r="BE185" i="45"/>
  <c r="A186" i="45"/>
  <c r="E186" i="45"/>
  <c r="AJ186" i="45" s="1"/>
  <c r="Q186" i="45"/>
  <c r="V186" i="45"/>
  <c r="AW186" i="45"/>
  <c r="AX186" i="45"/>
  <c r="BE186" i="45"/>
  <c r="A187" i="45"/>
  <c r="D187" i="45"/>
  <c r="AI187" i="45" s="1"/>
  <c r="E187" i="45"/>
  <c r="AJ187" i="45" s="1"/>
  <c r="Q187" i="45"/>
  <c r="V187" i="45"/>
  <c r="AW187" i="45"/>
  <c r="AX187" i="45"/>
  <c r="BE187" i="45"/>
  <c r="A188" i="45"/>
  <c r="E188" i="45"/>
  <c r="AJ188" i="45" s="1"/>
  <c r="Q188" i="45"/>
  <c r="V188" i="45"/>
  <c r="AW188" i="45"/>
  <c r="AX188" i="45"/>
  <c r="BE188" i="45"/>
  <c r="A189" i="45"/>
  <c r="E189" i="45"/>
  <c r="AJ189" i="45" s="1"/>
  <c r="Q189" i="45"/>
  <c r="V189" i="45"/>
  <c r="AW189" i="45"/>
  <c r="AX189" i="45"/>
  <c r="BE189" i="45"/>
  <c r="A190" i="45"/>
  <c r="D190" i="45"/>
  <c r="AI190" i="45" s="1"/>
  <c r="E190" i="45"/>
  <c r="AJ190" i="45" s="1"/>
  <c r="Q190" i="45"/>
  <c r="V190" i="45"/>
  <c r="AW190" i="45"/>
  <c r="AX190" i="45"/>
  <c r="BE190" i="45"/>
  <c r="A191" i="45"/>
  <c r="E191" i="45"/>
  <c r="Q191" i="45"/>
  <c r="V191" i="45"/>
  <c r="AJ191" i="45"/>
  <c r="AW191" i="45"/>
  <c r="AX191" i="45"/>
  <c r="BE191" i="45"/>
  <c r="A192" i="45"/>
  <c r="E192" i="45"/>
  <c r="AJ192" i="45" s="1"/>
  <c r="Q192" i="45"/>
  <c r="V192" i="45"/>
  <c r="AW192" i="45"/>
  <c r="AX192" i="45"/>
  <c r="BE192" i="45"/>
  <c r="A193" i="45"/>
  <c r="D193" i="45"/>
  <c r="AI193" i="45" s="1"/>
  <c r="E193" i="45"/>
  <c r="AJ193" i="45" s="1"/>
  <c r="Q193" i="45"/>
  <c r="V193" i="45"/>
  <c r="AW193" i="45"/>
  <c r="AX193" i="45"/>
  <c r="BE193" i="45"/>
  <c r="A194" i="45"/>
  <c r="E194" i="45"/>
  <c r="AJ194" i="45" s="1"/>
  <c r="Q194" i="45"/>
  <c r="V194" i="45"/>
  <c r="AW194" i="45"/>
  <c r="AX194" i="45"/>
  <c r="BE194" i="45"/>
  <c r="A195" i="45"/>
  <c r="D195" i="45"/>
  <c r="AI195" i="45" s="1"/>
  <c r="E195" i="45"/>
  <c r="AJ195" i="45" s="1"/>
  <c r="Q195" i="45"/>
  <c r="V195" i="45"/>
  <c r="AW195" i="45"/>
  <c r="AX195" i="45"/>
  <c r="BE195" i="45"/>
  <c r="A196" i="45"/>
  <c r="D196" i="45"/>
  <c r="AI196" i="45" s="1"/>
  <c r="E196" i="45"/>
  <c r="AJ196" i="45" s="1"/>
  <c r="Q196" i="45"/>
  <c r="V196" i="45"/>
  <c r="AW196" i="45"/>
  <c r="AX196" i="45"/>
  <c r="BE196" i="45"/>
  <c r="A197" i="45"/>
  <c r="E197" i="45"/>
  <c r="AJ197" i="45" s="1"/>
  <c r="Q197" i="45"/>
  <c r="V197" i="45"/>
  <c r="AW197" i="45"/>
  <c r="AX197" i="45"/>
  <c r="BE197" i="45"/>
  <c r="A198" i="45"/>
  <c r="D198" i="45"/>
  <c r="AI198" i="45" s="1"/>
  <c r="E198" i="45"/>
  <c r="AJ198" i="45" s="1"/>
  <c r="Q198" i="45"/>
  <c r="V198" i="45"/>
  <c r="AW198" i="45"/>
  <c r="AX198" i="45"/>
  <c r="BE198" i="45"/>
  <c r="A199" i="45"/>
  <c r="D199" i="45"/>
  <c r="AI199" i="45" s="1"/>
  <c r="E199" i="45"/>
  <c r="AJ199" i="45" s="1"/>
  <c r="Q199" i="45"/>
  <c r="V199" i="45"/>
  <c r="AW199" i="45"/>
  <c r="AX199" i="45"/>
  <c r="BE199" i="45"/>
  <c r="A200" i="45"/>
  <c r="D200" i="45"/>
  <c r="AI200" i="45" s="1"/>
  <c r="E200" i="45"/>
  <c r="AJ200" i="45" s="1"/>
  <c r="Q200" i="45"/>
  <c r="V200" i="45"/>
  <c r="AW200" i="45"/>
  <c r="AX200" i="45"/>
  <c r="BE200" i="45"/>
  <c r="A201" i="45"/>
  <c r="E201" i="45"/>
  <c r="AJ201" i="45" s="1"/>
  <c r="Q201" i="45"/>
  <c r="V201" i="45"/>
  <c r="AW201" i="45"/>
  <c r="AX201" i="45"/>
  <c r="BE201" i="45"/>
  <c r="A202" i="45"/>
  <c r="A203" i="45"/>
  <c r="A204" i="45"/>
  <c r="BW204" i="45"/>
  <c r="BW205" i="45" s="1"/>
  <c r="BW206" i="45" s="1"/>
  <c r="BW207" i="45" s="1"/>
  <c r="BW208" i="45" s="1"/>
  <c r="BW209" i="45" s="1"/>
  <c r="BW210" i="45" s="1"/>
  <c r="BW211" i="45" s="1"/>
  <c r="BW212" i="45" s="1"/>
  <c r="BW213" i="45" s="1"/>
  <c r="BW214" i="45" s="1"/>
  <c r="BW215" i="45" s="1"/>
  <c r="BW216" i="45" s="1"/>
  <c r="BW217" i="45" s="1"/>
  <c r="BW218" i="45" s="1"/>
  <c r="A205" i="45"/>
  <c r="A206" i="45"/>
  <c r="A207" i="45"/>
  <c r="A208" i="45"/>
  <c r="A209" i="45"/>
  <c r="A210" i="45"/>
  <c r="A211" i="45"/>
  <c r="A212" i="45"/>
  <c r="A213" i="45"/>
  <c r="A214" i="45"/>
  <c r="A215" i="45"/>
  <c r="A216" i="45"/>
  <c r="A217" i="45"/>
  <c r="A218" i="45"/>
  <c r="A219" i="45"/>
  <c r="A220" i="45"/>
  <c r="A221" i="45"/>
  <c r="A222" i="45"/>
  <c r="A223" i="45"/>
  <c r="A224" i="45"/>
  <c r="A225" i="45"/>
  <c r="A226" i="45"/>
  <c r="A227" i="45"/>
  <c r="A228" i="45"/>
  <c r="A229" i="45"/>
  <c r="A230" i="45"/>
  <c r="A231" i="45"/>
  <c r="A232" i="45"/>
  <c r="A233" i="45"/>
  <c r="A234" i="45"/>
  <c r="A235" i="45"/>
  <c r="A236" i="45"/>
  <c r="A237" i="45"/>
  <c r="A238" i="45"/>
  <c r="A239" i="45"/>
  <c r="A240" i="45"/>
  <c r="A241" i="45"/>
  <c r="A242" i="45"/>
  <c r="B251" i="45"/>
  <c r="B252" i="45"/>
  <c r="H262" i="45"/>
  <c r="I262" i="45"/>
  <c r="L262" i="45"/>
  <c r="M262" i="45"/>
  <c r="N262" i="45"/>
  <c r="P262" i="45"/>
  <c r="Q262" i="45"/>
  <c r="S262" i="45"/>
  <c r="T262" i="45"/>
  <c r="AI262" i="45"/>
  <c r="AJ262" i="45"/>
  <c r="AL262" i="45"/>
  <c r="AM262" i="45"/>
  <c r="AN262" i="45"/>
  <c r="AP262" i="45"/>
  <c r="AQ262" i="45"/>
  <c r="AT262" i="45"/>
  <c r="AU262" i="45"/>
  <c r="AW262" i="45"/>
  <c r="AX262" i="45"/>
  <c r="AZ262" i="45"/>
  <c r="BA262" i="45"/>
  <c r="BD262" i="45"/>
  <c r="BE262" i="45"/>
  <c r="D263" i="45"/>
  <c r="E263" i="45"/>
  <c r="F263" i="45"/>
  <c r="L263" i="45"/>
  <c r="M263" i="45"/>
  <c r="N263" i="45"/>
  <c r="A265" i="45"/>
  <c r="D265" i="45"/>
  <c r="AI265" i="45" s="1"/>
  <c r="E265" i="45"/>
  <c r="AJ265" i="45" s="1"/>
  <c r="Q265" i="45"/>
  <c r="AW265" i="45"/>
  <c r="AX265" i="45"/>
  <c r="A266" i="45"/>
  <c r="B266" i="45"/>
  <c r="B267" i="45" s="1"/>
  <c r="B268" i="45" s="1"/>
  <c r="B269" i="45" s="1"/>
  <c r="B270" i="45" s="1"/>
  <c r="B271" i="45" s="1"/>
  <c r="B272" i="45" s="1"/>
  <c r="B273" i="45" s="1"/>
  <c r="B274" i="45" s="1"/>
  <c r="B275" i="45" s="1"/>
  <c r="B276" i="45" s="1"/>
  <c r="B277" i="45" s="1"/>
  <c r="B278" i="45" s="1"/>
  <c r="B279" i="45" s="1"/>
  <c r="B280" i="45" s="1"/>
  <c r="B281" i="45" s="1"/>
  <c r="B282" i="45" s="1"/>
  <c r="B283" i="45" s="1"/>
  <c r="B284" i="45" s="1"/>
  <c r="B285" i="45" s="1"/>
  <c r="B286" i="45" s="1"/>
  <c r="B287" i="45" s="1"/>
  <c r="B288" i="45" s="1"/>
  <c r="B289" i="45" s="1"/>
  <c r="B290" i="45" s="1"/>
  <c r="B291" i="45" s="1"/>
  <c r="B292" i="45" s="1"/>
  <c r="B293" i="45" s="1"/>
  <c r="B294" i="45" s="1"/>
  <c r="B295" i="45" s="1"/>
  <c r="B296" i="45" s="1"/>
  <c r="B297" i="45" s="1"/>
  <c r="B298" i="45" s="1"/>
  <c r="B299" i="45" s="1"/>
  <c r="B300" i="45" s="1"/>
  <c r="B301" i="45" s="1"/>
  <c r="B302" i="45" s="1"/>
  <c r="B303" i="45" s="1"/>
  <c r="B304" i="45" s="1"/>
  <c r="B305" i="45" s="1"/>
  <c r="B306" i="45" s="1"/>
  <c r="B307" i="45" s="1"/>
  <c r="B308" i="45" s="1"/>
  <c r="B309" i="45" s="1"/>
  <c r="B310" i="45" s="1"/>
  <c r="B311" i="45" s="1"/>
  <c r="B312" i="45" s="1"/>
  <c r="B313" i="45" s="1"/>
  <c r="B314" i="45" s="1"/>
  <c r="B315" i="45" s="1"/>
  <c r="B316" i="45" s="1"/>
  <c r="B317" i="45" s="1"/>
  <c r="B318" i="45" s="1"/>
  <c r="B319" i="45" s="1"/>
  <c r="B320" i="45" s="1"/>
  <c r="B321" i="45" s="1"/>
  <c r="B322" i="45" s="1"/>
  <c r="B323" i="45" s="1"/>
  <c r="B324" i="45" s="1"/>
  <c r="B325" i="45" s="1"/>
  <c r="B326" i="45" s="1"/>
  <c r="B327" i="45" s="1"/>
  <c r="B328" i="45" s="1"/>
  <c r="B329" i="45" s="1"/>
  <c r="B330" i="45" s="1"/>
  <c r="B331" i="45" s="1"/>
  <c r="B332" i="45" s="1"/>
  <c r="B333" i="45" s="1"/>
  <c r="E266" i="45"/>
  <c r="AJ266" i="45" s="1"/>
  <c r="Q266" i="45"/>
  <c r="AW266" i="45"/>
  <c r="AX266" i="45"/>
  <c r="BE266" i="45"/>
  <c r="A267" i="45"/>
  <c r="D267" i="45"/>
  <c r="AI267" i="45" s="1"/>
  <c r="E267" i="45"/>
  <c r="AJ267" i="45" s="1"/>
  <c r="Q267" i="45"/>
  <c r="AW267" i="45"/>
  <c r="AX267" i="45"/>
  <c r="BE267" i="45"/>
  <c r="A268" i="45"/>
  <c r="D268" i="45"/>
  <c r="AI268" i="45" s="1"/>
  <c r="E268" i="45"/>
  <c r="AJ268" i="45" s="1"/>
  <c r="Q268" i="45"/>
  <c r="AW268" i="45"/>
  <c r="AZ268" i="45" s="1"/>
  <c r="AX268" i="45"/>
  <c r="BE268" i="45"/>
  <c r="A269" i="45"/>
  <c r="E269" i="45"/>
  <c r="AJ269" i="45" s="1"/>
  <c r="Q269" i="45"/>
  <c r="AW269" i="45"/>
  <c r="AX269" i="45"/>
  <c r="BE269" i="45"/>
  <c r="A270" i="45"/>
  <c r="E270" i="45"/>
  <c r="AJ270" i="45" s="1"/>
  <c r="Q270" i="45"/>
  <c r="AW270" i="45"/>
  <c r="AX270" i="45"/>
  <c r="BE270" i="45"/>
  <c r="A271" i="45"/>
  <c r="D271" i="45"/>
  <c r="AI271" i="45" s="1"/>
  <c r="E271" i="45"/>
  <c r="AJ271" i="45" s="1"/>
  <c r="Q271" i="45"/>
  <c r="AW271" i="45"/>
  <c r="AX271" i="45"/>
  <c r="BE271" i="45"/>
  <c r="A272" i="45"/>
  <c r="D272" i="45"/>
  <c r="AI272" i="45" s="1"/>
  <c r="E272" i="45"/>
  <c r="AJ272" i="45" s="1"/>
  <c r="Q272" i="45"/>
  <c r="AW272" i="45"/>
  <c r="AX272" i="45"/>
  <c r="BE272" i="45"/>
  <c r="A273" i="45"/>
  <c r="D273" i="45"/>
  <c r="AI273" i="45" s="1"/>
  <c r="E273" i="45"/>
  <c r="AJ273" i="45" s="1"/>
  <c r="Q273" i="45"/>
  <c r="AW273" i="45"/>
  <c r="AX273" i="45"/>
  <c r="BA273" i="45" s="1"/>
  <c r="BE273" i="45"/>
  <c r="A274" i="45"/>
  <c r="E274" i="45"/>
  <c r="AJ274" i="45" s="1"/>
  <c r="Q274" i="45"/>
  <c r="AW274" i="45"/>
  <c r="AX274" i="45"/>
  <c r="BE274" i="45"/>
  <c r="A275" i="45"/>
  <c r="D275" i="45"/>
  <c r="AI275" i="45" s="1"/>
  <c r="E275" i="45"/>
  <c r="AJ275" i="45" s="1"/>
  <c r="Q275" i="45"/>
  <c r="AW275" i="45"/>
  <c r="AX275" i="45"/>
  <c r="BE275" i="45"/>
  <c r="A276" i="45"/>
  <c r="D276" i="45"/>
  <c r="AI276" i="45" s="1"/>
  <c r="E276" i="45"/>
  <c r="AJ276" i="45" s="1"/>
  <c r="Q276" i="45"/>
  <c r="AW276" i="45"/>
  <c r="AX276" i="45"/>
  <c r="BE276" i="45"/>
  <c r="A277" i="45"/>
  <c r="D277" i="45"/>
  <c r="AI277" i="45" s="1"/>
  <c r="E277" i="45"/>
  <c r="AJ277" i="45" s="1"/>
  <c r="Q277" i="45"/>
  <c r="AW277" i="45"/>
  <c r="AX277" i="45"/>
  <c r="BE277" i="45"/>
  <c r="A278" i="45"/>
  <c r="D278" i="45"/>
  <c r="AI278" i="45" s="1"/>
  <c r="E278" i="45"/>
  <c r="AJ278" i="45" s="1"/>
  <c r="Q278" i="45"/>
  <c r="AW278" i="45"/>
  <c r="AX278" i="45"/>
  <c r="BE278" i="45"/>
  <c r="A279" i="45"/>
  <c r="D279" i="45"/>
  <c r="AI279" i="45" s="1"/>
  <c r="E279" i="45"/>
  <c r="AJ279" i="45" s="1"/>
  <c r="Q279" i="45"/>
  <c r="AW279" i="45"/>
  <c r="AX279" i="45"/>
  <c r="BE279" i="45"/>
  <c r="A280" i="45"/>
  <c r="E280" i="45"/>
  <c r="AJ280" i="45" s="1"/>
  <c r="Q280" i="45"/>
  <c r="AW280" i="45"/>
  <c r="AX280" i="45"/>
  <c r="BE280" i="45"/>
  <c r="A281" i="45"/>
  <c r="D281" i="45"/>
  <c r="AI281" i="45" s="1"/>
  <c r="E281" i="45"/>
  <c r="AJ281" i="45" s="1"/>
  <c r="Q281" i="45"/>
  <c r="AW281" i="45"/>
  <c r="AX281" i="45"/>
  <c r="BE281" i="45"/>
  <c r="A282" i="45"/>
  <c r="D282" i="45"/>
  <c r="AI282" i="45" s="1"/>
  <c r="E282" i="45"/>
  <c r="AJ282" i="45" s="1"/>
  <c r="Q282" i="45"/>
  <c r="AW282" i="45"/>
  <c r="AX282" i="45"/>
  <c r="BE282" i="45"/>
  <c r="A283" i="45"/>
  <c r="D283" i="45"/>
  <c r="AI283" i="45" s="1"/>
  <c r="E283" i="45"/>
  <c r="Q283" i="45"/>
  <c r="AJ283" i="45"/>
  <c r="AW283" i="45"/>
  <c r="AX283" i="45"/>
  <c r="BE283" i="45"/>
  <c r="A284" i="45"/>
  <c r="D284" i="45"/>
  <c r="AI284" i="45" s="1"/>
  <c r="E284" i="45"/>
  <c r="AJ284" i="45" s="1"/>
  <c r="Q284" i="45"/>
  <c r="AW284" i="45"/>
  <c r="AX284" i="45"/>
  <c r="BE284" i="45"/>
  <c r="A285" i="45"/>
  <c r="D285" i="45"/>
  <c r="AI285" i="45" s="1"/>
  <c r="E285" i="45"/>
  <c r="AJ285" i="45" s="1"/>
  <c r="Q285" i="45"/>
  <c r="AW285" i="45"/>
  <c r="AX285" i="45"/>
  <c r="BE285" i="45"/>
  <c r="A286" i="45"/>
  <c r="A287" i="45"/>
  <c r="A288" i="45"/>
  <c r="BW288" i="45"/>
  <c r="BW289" i="45" s="1"/>
  <c r="BW290" i="45" s="1"/>
  <c r="BW291" i="45" s="1"/>
  <c r="BW292" i="45" s="1"/>
  <c r="BW293" i="45" s="1"/>
  <c r="BW294" i="45" s="1"/>
  <c r="BW295" i="45" s="1"/>
  <c r="BW296" i="45" s="1"/>
  <c r="BW297" i="45" s="1"/>
  <c r="BW298" i="45" s="1"/>
  <c r="BW299" i="45" s="1"/>
  <c r="BW300" i="45" s="1"/>
  <c r="BW301" i="45" s="1"/>
  <c r="BW302" i="45" s="1"/>
  <c r="A289" i="45"/>
  <c r="A290" i="45"/>
  <c r="A291" i="45"/>
  <c r="A292" i="45"/>
  <c r="A293" i="45"/>
  <c r="A294" i="45"/>
  <c r="A295" i="45"/>
  <c r="A296" i="45"/>
  <c r="A297" i="45"/>
  <c r="A298" i="45"/>
  <c r="A299" i="45"/>
  <c r="A300" i="45"/>
  <c r="A301" i="45"/>
  <c r="A302" i="45"/>
  <c r="A303" i="45"/>
  <c r="A304" i="45"/>
  <c r="A305" i="45"/>
  <c r="A306" i="45"/>
  <c r="A307" i="45"/>
  <c r="A308" i="45"/>
  <c r="A309" i="45"/>
  <c r="A310" i="45"/>
  <c r="A311" i="45"/>
  <c r="A312" i="45"/>
  <c r="A313" i="45"/>
  <c r="A314" i="45"/>
  <c r="A315" i="45"/>
  <c r="A316" i="45"/>
  <c r="A317" i="45"/>
  <c r="A318" i="45"/>
  <c r="A319" i="45"/>
  <c r="A320" i="45"/>
  <c r="A321" i="45"/>
  <c r="A322" i="45"/>
  <c r="A323" i="45"/>
  <c r="A324" i="45"/>
  <c r="A325" i="45"/>
  <c r="A326" i="45"/>
  <c r="B335" i="45"/>
  <c r="B336" i="45"/>
  <c r="H345" i="45"/>
  <c r="I345" i="45"/>
  <c r="L345" i="45"/>
  <c r="M345" i="45"/>
  <c r="N345" i="45"/>
  <c r="P345" i="45"/>
  <c r="Q345" i="45"/>
  <c r="S345" i="45"/>
  <c r="T345" i="45"/>
  <c r="AI345" i="45"/>
  <c r="AJ345" i="45"/>
  <c r="AL345" i="45"/>
  <c r="AM345" i="45"/>
  <c r="AN345" i="45"/>
  <c r="AP345" i="45"/>
  <c r="AQ345" i="45"/>
  <c r="AT345" i="45"/>
  <c r="AU345" i="45"/>
  <c r="AW345" i="45"/>
  <c r="AX345" i="45"/>
  <c r="AZ345" i="45"/>
  <c r="BA345" i="45"/>
  <c r="BD345" i="45"/>
  <c r="BE345" i="45"/>
  <c r="D346" i="45"/>
  <c r="E346" i="45"/>
  <c r="F346" i="45"/>
  <c r="L346" i="45"/>
  <c r="M346" i="45"/>
  <c r="N346" i="45"/>
  <c r="Q348" i="45"/>
  <c r="AI348" i="45"/>
  <c r="AJ348" i="45"/>
  <c r="AW348" i="45"/>
  <c r="AX348" i="45"/>
  <c r="B349" i="45"/>
  <c r="B350" i="45" s="1"/>
  <c r="B351" i="45" s="1"/>
  <c r="B352" i="45" s="1"/>
  <c r="B353" i="45" s="1"/>
  <c r="B354" i="45" s="1"/>
  <c r="B355" i="45" s="1"/>
  <c r="B356" i="45" s="1"/>
  <c r="B357" i="45" s="1"/>
  <c r="B358" i="45" s="1"/>
  <c r="B359" i="45" s="1"/>
  <c r="B360" i="45" s="1"/>
  <c r="B361" i="45" s="1"/>
  <c r="B362" i="45" s="1"/>
  <c r="B363" i="45" s="1"/>
  <c r="B364" i="45" s="1"/>
  <c r="B365" i="45" s="1"/>
  <c r="B366" i="45" s="1"/>
  <c r="B367" i="45" s="1"/>
  <c r="B368" i="45" s="1"/>
  <c r="B369" i="45" s="1"/>
  <c r="B370" i="45" s="1"/>
  <c r="B371" i="45" s="1"/>
  <c r="B372" i="45" s="1"/>
  <c r="B373" i="45" s="1"/>
  <c r="B374" i="45" s="1"/>
  <c r="B375" i="45" s="1"/>
  <c r="B376" i="45" s="1"/>
  <c r="B377" i="45" s="1"/>
  <c r="B378" i="45" s="1"/>
  <c r="B379" i="45" s="1"/>
  <c r="B380" i="45" s="1"/>
  <c r="B381" i="45" s="1"/>
  <c r="B382" i="45" s="1"/>
  <c r="B383" i="45" s="1"/>
  <c r="B384" i="45" s="1"/>
  <c r="B385" i="45" s="1"/>
  <c r="B386" i="45" s="1"/>
  <c r="B387" i="45" s="1"/>
  <c r="B388" i="45" s="1"/>
  <c r="B389" i="45" s="1"/>
  <c r="B390" i="45" s="1"/>
  <c r="B391" i="45" s="1"/>
  <c r="B392" i="45" s="1"/>
  <c r="B393" i="45" s="1"/>
  <c r="B394" i="45" s="1"/>
  <c r="B395" i="45" s="1"/>
  <c r="B396" i="45" s="1"/>
  <c r="B397" i="45" s="1"/>
  <c r="B398" i="45" s="1"/>
  <c r="B399" i="45" s="1"/>
  <c r="B400" i="45" s="1"/>
  <c r="B401" i="45" s="1"/>
  <c r="B402" i="45" s="1"/>
  <c r="B403" i="45" s="1"/>
  <c r="B404" i="45" s="1"/>
  <c r="B405" i="45" s="1"/>
  <c r="B406" i="45" s="1"/>
  <c r="B407" i="45" s="1"/>
  <c r="B408" i="45" s="1"/>
  <c r="B409" i="45" s="1"/>
  <c r="B410" i="45" s="1"/>
  <c r="B411" i="45" s="1"/>
  <c r="B412" i="45" s="1"/>
  <c r="B413" i="45" s="1"/>
  <c r="B414" i="45" s="1"/>
  <c r="B415" i="45" s="1"/>
  <c r="B416" i="45" s="1"/>
  <c r="J349" i="45"/>
  <c r="AX349" i="45" s="1"/>
  <c r="Q349" i="45"/>
  <c r="AI349" i="45"/>
  <c r="AJ349" i="45"/>
  <c r="BE349" i="45"/>
  <c r="J350" i="45"/>
  <c r="AX350" i="45" s="1"/>
  <c r="Q350" i="45"/>
  <c r="AI350" i="45"/>
  <c r="AJ350" i="45"/>
  <c r="BE350" i="45"/>
  <c r="J351" i="45"/>
  <c r="AX351" i="45" s="1"/>
  <c r="Q351" i="45"/>
  <c r="AI351" i="45"/>
  <c r="AJ351" i="45"/>
  <c r="BE351" i="45"/>
  <c r="J352" i="45"/>
  <c r="AX352" i="45" s="1"/>
  <c r="Q352" i="45"/>
  <c r="AI352" i="45"/>
  <c r="AJ352" i="45"/>
  <c r="BE352" i="45"/>
  <c r="J353" i="45"/>
  <c r="AX353" i="45" s="1"/>
  <c r="Q353" i="45"/>
  <c r="AI353" i="45"/>
  <c r="AJ353" i="45"/>
  <c r="BE353" i="45"/>
  <c r="J354" i="45"/>
  <c r="AX354" i="45" s="1"/>
  <c r="Q354" i="45"/>
  <c r="AI354" i="45"/>
  <c r="AJ354" i="45"/>
  <c r="BE354" i="45"/>
  <c r="J355" i="45"/>
  <c r="AX355" i="45" s="1"/>
  <c r="Q355" i="45"/>
  <c r="AI355" i="45"/>
  <c r="AJ355" i="45"/>
  <c r="AM355" i="45" s="1"/>
  <c r="BE355" i="45"/>
  <c r="J356" i="45"/>
  <c r="AX356" i="45" s="1"/>
  <c r="Q356" i="45"/>
  <c r="AI356" i="45"/>
  <c r="AJ356" i="45"/>
  <c r="BE356" i="45"/>
  <c r="J357" i="45"/>
  <c r="AX357" i="45" s="1"/>
  <c r="Q357" i="45"/>
  <c r="AI357" i="45"/>
  <c r="AJ357" i="45"/>
  <c r="BE357" i="45"/>
  <c r="J358" i="45"/>
  <c r="AX358" i="45" s="1"/>
  <c r="Q358" i="45"/>
  <c r="AI358" i="45"/>
  <c r="AJ358" i="45"/>
  <c r="BE358" i="45"/>
  <c r="J359" i="45"/>
  <c r="AX359" i="45" s="1"/>
  <c r="Q359" i="45"/>
  <c r="AI359" i="45"/>
  <c r="AJ359" i="45"/>
  <c r="BE359" i="45"/>
  <c r="J360" i="45"/>
  <c r="AX360" i="45" s="1"/>
  <c r="Q360" i="45"/>
  <c r="AI360" i="45"/>
  <c r="AJ360" i="45"/>
  <c r="BE360" i="45"/>
  <c r="J361" i="45"/>
  <c r="AX361" i="45" s="1"/>
  <c r="Q361" i="45"/>
  <c r="AI361" i="45"/>
  <c r="AJ361" i="45"/>
  <c r="BE361" i="45"/>
  <c r="J362" i="45"/>
  <c r="AX362" i="45" s="1"/>
  <c r="Q362" i="45"/>
  <c r="AI362" i="45"/>
  <c r="AJ362" i="45"/>
  <c r="BE362" i="45"/>
  <c r="J363" i="45"/>
  <c r="AX363" i="45" s="1"/>
  <c r="Q363" i="45"/>
  <c r="AI363" i="45"/>
  <c r="AJ363" i="45"/>
  <c r="BE363" i="45"/>
  <c r="J364" i="45"/>
  <c r="AX364" i="45" s="1"/>
  <c r="Q364" i="45"/>
  <c r="AI364" i="45"/>
  <c r="AJ364" i="45"/>
  <c r="BE364" i="45"/>
  <c r="J365" i="45"/>
  <c r="AX365" i="45" s="1"/>
  <c r="Q365" i="45"/>
  <c r="AI365" i="45"/>
  <c r="AL366" i="45" s="1"/>
  <c r="AJ365" i="45"/>
  <c r="BE365" i="45"/>
  <c r="J366" i="45"/>
  <c r="AX366" i="45" s="1"/>
  <c r="Q366" i="45"/>
  <c r="AI366" i="45"/>
  <c r="AJ366" i="45"/>
  <c r="BE366" i="45"/>
  <c r="J367" i="45"/>
  <c r="AX367" i="45" s="1"/>
  <c r="Q367" i="45"/>
  <c r="AI367" i="45"/>
  <c r="AJ367" i="45"/>
  <c r="BE367" i="45"/>
  <c r="J368" i="45"/>
  <c r="AX368" i="45" s="1"/>
  <c r="Q368" i="45"/>
  <c r="AI368" i="45"/>
  <c r="AJ368" i="45"/>
  <c r="BE368" i="45"/>
  <c r="AK424" i="45"/>
  <c r="BO424" i="45"/>
  <c r="L6" i="4"/>
  <c r="AB4" i="1" s="1"/>
  <c r="O6" i="4"/>
  <c r="Q19" i="4" s="1"/>
  <c r="L7" i="4"/>
  <c r="CH89" i="45" s="1"/>
  <c r="O7" i="4"/>
  <c r="U81" i="45" s="1"/>
  <c r="CX175" i="1" l="1"/>
  <c r="ER175" i="1"/>
  <c r="CT175" i="1"/>
  <c r="BA351" i="45"/>
  <c r="AW357" i="45"/>
  <c r="AL17" i="45"/>
  <c r="CI175" i="1"/>
  <c r="EC175" i="1"/>
  <c r="AZ273" i="45"/>
  <c r="AL11" i="45"/>
  <c r="AL362" i="45"/>
  <c r="AZ276" i="45"/>
  <c r="AL354" i="45"/>
  <c r="AL351" i="45"/>
  <c r="BA349" i="45"/>
  <c r="BA274" i="45"/>
  <c r="AM357" i="45"/>
  <c r="AL350" i="45"/>
  <c r="AL364" i="45"/>
  <c r="AL358" i="45"/>
  <c r="AZ277" i="45"/>
  <c r="BA182" i="45"/>
  <c r="AL18" i="45"/>
  <c r="AM17" i="45"/>
  <c r="BA14" i="45"/>
  <c r="AL12" i="45"/>
  <c r="AM14" i="45"/>
  <c r="AM13" i="45"/>
  <c r="BA193" i="45"/>
  <c r="AZ190" i="45"/>
  <c r="AZ182" i="45"/>
  <c r="BA277" i="45"/>
  <c r="AM18" i="45"/>
  <c r="AL23" i="45"/>
  <c r="AW361" i="45"/>
  <c r="AZ362" i="45" s="1"/>
  <c r="AZ199" i="45"/>
  <c r="AZ185" i="45"/>
  <c r="AZ188" i="45"/>
  <c r="BA16" i="45"/>
  <c r="AL14" i="45"/>
  <c r="AZ195" i="45"/>
  <c r="AM16" i="45"/>
  <c r="AL15" i="45"/>
  <c r="AM15" i="45"/>
  <c r="AM12" i="45"/>
  <c r="AS4" i="1"/>
  <c r="BZ338" i="1"/>
  <c r="FA336" i="1"/>
  <c r="CM336" i="45"/>
  <c r="AL13" i="45"/>
  <c r="BL338" i="1"/>
  <c r="I78" i="7"/>
  <c r="K78" i="7" s="1"/>
  <c r="I79" i="7"/>
  <c r="K79" i="7" s="1"/>
  <c r="I77" i="7"/>
  <c r="K77" i="7" s="1"/>
  <c r="I80" i="7"/>
  <c r="K80" i="7" s="1"/>
  <c r="AW350" i="45"/>
  <c r="U336" i="45"/>
  <c r="AZ183" i="45"/>
  <c r="AZ338" i="1"/>
  <c r="CA177" i="1"/>
  <c r="BX91" i="1"/>
  <c r="AL360" i="45"/>
  <c r="BA278" i="45"/>
  <c r="D274" i="45"/>
  <c r="AI274" i="45" s="1"/>
  <c r="AL274" i="45" s="1"/>
  <c r="AZ272" i="45"/>
  <c r="AC252" i="45"/>
  <c r="D185" i="45"/>
  <c r="AI185" i="45" s="1"/>
  <c r="BM177" i="1"/>
  <c r="BJ91" i="1"/>
  <c r="AZ283" i="45"/>
  <c r="AM19" i="45"/>
  <c r="BA177" i="1"/>
  <c r="AX91" i="1"/>
  <c r="D280" i="45"/>
  <c r="AI280" i="45" s="1"/>
  <c r="AL280" i="45" s="1"/>
  <c r="AM183" i="45"/>
  <c r="AZ17" i="45"/>
  <c r="FN175" i="1"/>
  <c r="S347" i="45"/>
  <c r="BV257" i="1"/>
  <c r="C91" i="49"/>
  <c r="AW356" i="45"/>
  <c r="AZ357" i="45" s="1"/>
  <c r="P93" i="45"/>
  <c r="CJ336" i="1"/>
  <c r="BH257" i="1"/>
  <c r="FY256" i="1"/>
  <c r="CH259" i="1"/>
  <c r="CH179" i="1"/>
  <c r="AU11" i="45"/>
  <c r="EC336" i="1"/>
  <c r="CI336" i="1"/>
  <c r="AY2" i="1"/>
  <c r="DH175" i="1"/>
  <c r="D497" i="1"/>
  <c r="E497" i="1" s="1"/>
  <c r="E567" i="1" s="1"/>
  <c r="CI339" i="1"/>
  <c r="CI340" i="1"/>
  <c r="DF340" i="1" s="1"/>
  <c r="CI259" i="1"/>
  <c r="AU356" i="45"/>
  <c r="AU359" i="45"/>
  <c r="AU358" i="45"/>
  <c r="AU350" i="45"/>
  <c r="AU365" i="45"/>
  <c r="AU360" i="45"/>
  <c r="AU199" i="45"/>
  <c r="AG4" i="1"/>
  <c r="AW363" i="45"/>
  <c r="AM361" i="45"/>
  <c r="AM359" i="45"/>
  <c r="AM349" i="45"/>
  <c r="Q347" i="45"/>
  <c r="AM199" i="45"/>
  <c r="CH5" i="45"/>
  <c r="BY338" i="1"/>
  <c r="BK338" i="1"/>
  <c r="AY338" i="1"/>
  <c r="BS257" i="1"/>
  <c r="BG257" i="1"/>
  <c r="BZ177" i="1"/>
  <c r="BL177" i="1"/>
  <c r="AZ177" i="1"/>
  <c r="EV175" i="1"/>
  <c r="BW91" i="1"/>
  <c r="BI91" i="1"/>
  <c r="GG90" i="1"/>
  <c r="AR4" i="1"/>
  <c r="AF4" i="1"/>
  <c r="I75" i="7"/>
  <c r="K75" i="7" s="1"/>
  <c r="I76" i="7"/>
  <c r="K76" i="7" s="1"/>
  <c r="I74" i="7"/>
  <c r="K74" i="7" s="1"/>
  <c r="AW367" i="45"/>
  <c r="AW365" i="45"/>
  <c r="P347" i="45"/>
  <c r="AZ275" i="45"/>
  <c r="X5" i="45"/>
  <c r="BX338" i="1"/>
  <c r="BJ338" i="1"/>
  <c r="AX338" i="1"/>
  <c r="BR257" i="1"/>
  <c r="BF257" i="1"/>
  <c r="BY177" i="1"/>
  <c r="BK177" i="1"/>
  <c r="AY177" i="1"/>
  <c r="GG176" i="1"/>
  <c r="ET175" i="1"/>
  <c r="BV91" i="1"/>
  <c r="BH91" i="1"/>
  <c r="GC90" i="1"/>
  <c r="AQ4" i="1"/>
  <c r="AE4" i="1"/>
  <c r="AU357" i="45"/>
  <c r="AM353" i="45"/>
  <c r="CH260" i="45"/>
  <c r="AM96" i="45"/>
  <c r="T9" i="45"/>
  <c r="BW338" i="1"/>
  <c r="BI338" i="1"/>
  <c r="BQ257" i="1"/>
  <c r="BE257" i="1"/>
  <c r="BX177" i="1"/>
  <c r="BJ177" i="1"/>
  <c r="AX177" i="1"/>
  <c r="GC176" i="1"/>
  <c r="CK175" i="1"/>
  <c r="BS91" i="1"/>
  <c r="BG91" i="1"/>
  <c r="FY90" i="1"/>
  <c r="AP4" i="1"/>
  <c r="AD4" i="1"/>
  <c r="X260" i="45"/>
  <c r="AM182" i="45"/>
  <c r="S9" i="45"/>
  <c r="BV338" i="1"/>
  <c r="BH338" i="1"/>
  <c r="DG336" i="1"/>
  <c r="AA336" i="1"/>
  <c r="AY255" i="1" s="1"/>
  <c r="CE257" i="1"/>
  <c r="BP257" i="1"/>
  <c r="BD257" i="1"/>
  <c r="CJ255" i="1"/>
  <c r="BW177" i="1"/>
  <c r="BI177" i="1"/>
  <c r="FY176" i="1"/>
  <c r="EP175" i="1"/>
  <c r="BR91" i="1"/>
  <c r="BF91" i="1"/>
  <c r="AO4" i="1"/>
  <c r="AC4" i="1"/>
  <c r="AL356" i="45"/>
  <c r="T264" i="45"/>
  <c r="CM252" i="45"/>
  <c r="CH176" i="45"/>
  <c r="Q9" i="45"/>
  <c r="BS338" i="1"/>
  <c r="BG338" i="1"/>
  <c r="CD257" i="1"/>
  <c r="BO257" i="1"/>
  <c r="BC257" i="1"/>
  <c r="BV177" i="1"/>
  <c r="BH177" i="1"/>
  <c r="BQ91" i="1"/>
  <c r="BE91" i="1"/>
  <c r="AN4" i="1"/>
  <c r="AL16" i="45"/>
  <c r="CA425" i="1"/>
  <c r="FY424" i="1"/>
  <c r="BH425" i="1"/>
  <c r="BZ425" i="1"/>
  <c r="BS425" i="1"/>
  <c r="BG425" i="1"/>
  <c r="BI425" i="1"/>
  <c r="BY425" i="1"/>
  <c r="BR425" i="1"/>
  <c r="BF425" i="1"/>
  <c r="BX425" i="1"/>
  <c r="BQ425" i="1"/>
  <c r="BE425" i="1"/>
  <c r="BW425" i="1"/>
  <c r="BP425" i="1"/>
  <c r="BD425" i="1"/>
  <c r="BV425" i="1"/>
  <c r="BO425" i="1"/>
  <c r="BC425" i="1"/>
  <c r="BM425" i="1"/>
  <c r="AZ425" i="1"/>
  <c r="BN425" i="1"/>
  <c r="BB425" i="1"/>
  <c r="BA425" i="1"/>
  <c r="BK425" i="1"/>
  <c r="BL425" i="1"/>
  <c r="CE425" i="1"/>
  <c r="AY425" i="1"/>
  <c r="CB425" i="1"/>
  <c r="GC424" i="1"/>
  <c r="CD425" i="1"/>
  <c r="GG424" i="1"/>
  <c r="BJ425" i="1"/>
  <c r="AX425" i="1"/>
  <c r="K91" i="49"/>
  <c r="X176" i="45"/>
  <c r="P9" i="45"/>
  <c r="BR338" i="1"/>
  <c r="BF338" i="1"/>
  <c r="CB257" i="1"/>
  <c r="BN257" i="1"/>
  <c r="BB257" i="1"/>
  <c r="BS177" i="1"/>
  <c r="BG177" i="1"/>
  <c r="CZ175" i="1"/>
  <c r="CE91" i="1"/>
  <c r="BP91" i="1"/>
  <c r="BD91" i="1"/>
  <c r="AM4" i="1"/>
  <c r="AA4" i="1"/>
  <c r="I91" i="49"/>
  <c r="AW358" i="45"/>
  <c r="S264" i="45"/>
  <c r="H91" i="49"/>
  <c r="U419" i="45"/>
  <c r="Q264" i="45"/>
  <c r="U252" i="45"/>
  <c r="T180" i="45"/>
  <c r="CM165" i="45"/>
  <c r="AU12" i="45"/>
  <c r="BQ338" i="1"/>
  <c r="BE338" i="1"/>
  <c r="EE336" i="1"/>
  <c r="CA257" i="1"/>
  <c r="BM257" i="1"/>
  <c r="BA257" i="1"/>
  <c r="BR177" i="1"/>
  <c r="BF177" i="1"/>
  <c r="EJ175" i="1"/>
  <c r="B94" i="1"/>
  <c r="CH94" i="1" s="1"/>
  <c r="CD91" i="1"/>
  <c r="BO91" i="1"/>
  <c r="BC91" i="1"/>
  <c r="AL4" i="1"/>
  <c r="Z4" i="1"/>
  <c r="P264" i="45"/>
  <c r="D191" i="45"/>
  <c r="AI191" i="45" s="1"/>
  <c r="AL191" i="45" s="1"/>
  <c r="S180" i="45"/>
  <c r="AC165" i="45"/>
  <c r="X89" i="45"/>
  <c r="BA12" i="45"/>
  <c r="CE338" i="1"/>
  <c r="BP338" i="1"/>
  <c r="BD338" i="1"/>
  <c r="ED336" i="1"/>
  <c r="AY336" i="1"/>
  <c r="BZ257" i="1"/>
  <c r="BL257" i="1"/>
  <c r="AZ257" i="1"/>
  <c r="BQ177" i="1"/>
  <c r="BE177" i="1"/>
  <c r="CV175" i="1"/>
  <c r="CB91" i="1"/>
  <c r="BN91" i="1"/>
  <c r="BB91" i="1"/>
  <c r="AK4" i="1"/>
  <c r="X343" i="45"/>
  <c r="Q180" i="45"/>
  <c r="U165" i="45"/>
  <c r="T93" i="45"/>
  <c r="CM81" i="45"/>
  <c r="CD338" i="1"/>
  <c r="BO338" i="1"/>
  <c r="BC338" i="1"/>
  <c r="BY257" i="1"/>
  <c r="BK257" i="1"/>
  <c r="AY257" i="1"/>
  <c r="CE177" i="1"/>
  <c r="BP177" i="1"/>
  <c r="BD177" i="1"/>
  <c r="HL93" i="1"/>
  <c r="CA91" i="1"/>
  <c r="BM91" i="1"/>
  <c r="BA91" i="1"/>
  <c r="AJ4" i="1"/>
  <c r="P180" i="45"/>
  <c r="S93" i="45"/>
  <c r="AC81" i="45"/>
  <c r="CH340" i="1"/>
  <c r="CB338" i="1"/>
  <c r="BN338" i="1"/>
  <c r="BB338" i="1"/>
  <c r="BX257" i="1"/>
  <c r="BJ257" i="1"/>
  <c r="AX257" i="1"/>
  <c r="GG256" i="1"/>
  <c r="CD177" i="1"/>
  <c r="BO177" i="1"/>
  <c r="BC177" i="1"/>
  <c r="CR175" i="1"/>
  <c r="BZ91" i="1"/>
  <c r="BL91" i="1"/>
  <c r="AZ91" i="1"/>
  <c r="CF4" i="1"/>
  <c r="AI4" i="1"/>
  <c r="G91" i="49"/>
  <c r="F91" i="49"/>
  <c r="E91" i="49"/>
  <c r="AL368" i="45"/>
  <c r="BA285" i="45"/>
  <c r="D91" i="49"/>
  <c r="AW359" i="45"/>
  <c r="AZ359" i="45" s="1"/>
  <c r="T347" i="45"/>
  <c r="AC336" i="45"/>
  <c r="AU102" i="45"/>
  <c r="Q93" i="45"/>
  <c r="AU26" i="45"/>
  <c r="AU14" i="45"/>
  <c r="CA338" i="1"/>
  <c r="BM338" i="1"/>
  <c r="BA338" i="1"/>
  <c r="CK336" i="1"/>
  <c r="BW257" i="1"/>
  <c r="BI257" i="1"/>
  <c r="GC256" i="1"/>
  <c r="CB177" i="1"/>
  <c r="BN177" i="1"/>
  <c r="BB177" i="1"/>
  <c r="FB175" i="1"/>
  <c r="EE175" i="1"/>
  <c r="CP175" i="1"/>
  <c r="BY91" i="1"/>
  <c r="BK91" i="1"/>
  <c r="AY91" i="1"/>
  <c r="AT4" i="1"/>
  <c r="AH4" i="1"/>
  <c r="AZ95" i="45"/>
  <c r="AL352" i="45"/>
  <c r="AM350" i="45"/>
  <c r="AN350" i="45" s="1"/>
  <c r="AP350" i="45" s="1"/>
  <c r="BH350" i="45" s="1"/>
  <c r="AZ280" i="45"/>
  <c r="BA271" i="45"/>
  <c r="AZ271" i="45"/>
  <c r="AZ269" i="45"/>
  <c r="AL103" i="45"/>
  <c r="BA95" i="45"/>
  <c r="AZ96" i="45"/>
  <c r="AZ102" i="45"/>
  <c r="AL101" i="45"/>
  <c r="BA97" i="45"/>
  <c r="AZ100" i="45"/>
  <c r="AL95" i="45"/>
  <c r="AZ201" i="45"/>
  <c r="AM197" i="45"/>
  <c r="AZ197" i="45"/>
  <c r="BA191" i="45"/>
  <c r="BA105" i="45"/>
  <c r="AL105" i="45"/>
  <c r="AL97" i="45"/>
  <c r="AZ25" i="45"/>
  <c r="AL21" i="45"/>
  <c r="AZ284" i="45"/>
  <c r="BA282" i="45"/>
  <c r="AZ282" i="45"/>
  <c r="BA275" i="45"/>
  <c r="BA270" i="45"/>
  <c r="AZ267" i="45"/>
  <c r="AM22" i="45"/>
  <c r="AM21" i="45"/>
  <c r="AL20" i="45"/>
  <c r="AZ285" i="45"/>
  <c r="BA283" i="45"/>
  <c r="BA284" i="45"/>
  <c r="BA281" i="45"/>
  <c r="BA280" i="45"/>
  <c r="AZ279" i="45"/>
  <c r="BA269" i="45"/>
  <c r="AM268" i="45"/>
  <c r="AZ198" i="45"/>
  <c r="AZ186" i="45"/>
  <c r="BA22" i="45"/>
  <c r="AW351" i="45"/>
  <c r="AM351" i="45"/>
  <c r="AN351" i="45" s="1"/>
  <c r="AP351" i="45" s="1"/>
  <c r="AW349" i="45"/>
  <c r="AZ349" i="45" s="1"/>
  <c r="AL349" i="45"/>
  <c r="AN349" i="45" s="1"/>
  <c r="AP349" i="45" s="1"/>
  <c r="BA200" i="45"/>
  <c r="AZ200" i="45"/>
  <c r="BA197" i="45"/>
  <c r="AZ196" i="45"/>
  <c r="AM190" i="45"/>
  <c r="BA189" i="45"/>
  <c r="AL114" i="45"/>
  <c r="AM110" i="45"/>
  <c r="AM106" i="45"/>
  <c r="AL25" i="45"/>
  <c r="AL22" i="45"/>
  <c r="BA20" i="45"/>
  <c r="AM20" i="45"/>
  <c r="AL19" i="45"/>
  <c r="AL363" i="45"/>
  <c r="BA199" i="45"/>
  <c r="AZ278" i="45"/>
  <c r="AZ274" i="45"/>
  <c r="AZ270" i="45"/>
  <c r="BA268" i="45"/>
  <c r="BA267" i="45"/>
  <c r="AW362" i="45"/>
  <c r="AW360" i="45"/>
  <c r="AZ281" i="45"/>
  <c r="BA279" i="45"/>
  <c r="BA276" i="45"/>
  <c r="BA272" i="45"/>
  <c r="BA266" i="45"/>
  <c r="AZ266" i="45"/>
  <c r="AM193" i="45"/>
  <c r="AZ192" i="45"/>
  <c r="AZ187" i="45"/>
  <c r="BA184" i="45"/>
  <c r="BA113" i="45"/>
  <c r="BA109" i="45"/>
  <c r="AL109" i="45"/>
  <c r="AZ104" i="45"/>
  <c r="AL29" i="45"/>
  <c r="AL27" i="45"/>
  <c r="AL24" i="45"/>
  <c r="BA23" i="45"/>
  <c r="AN13" i="45"/>
  <c r="AP13" i="45" s="1"/>
  <c r="AN11" i="45"/>
  <c r="AQ11" i="45" s="1"/>
  <c r="FF175" i="1"/>
  <c r="DT175" i="1"/>
  <c r="HY341" i="1"/>
  <c r="HZ341" i="1" s="1"/>
  <c r="B341" i="1"/>
  <c r="GR339" i="1" a="1"/>
  <c r="GR339" i="1" s="1"/>
  <c r="IB339" i="1" s="1"/>
  <c r="HY260" i="1"/>
  <c r="HZ260" i="1" s="1"/>
  <c r="HL259" i="1"/>
  <c r="DF259" i="1"/>
  <c r="EA259" i="1" s="1"/>
  <c r="EP259" i="1" s="1"/>
  <c r="FT175" i="1"/>
  <c r="FJ175" i="1"/>
  <c r="BN175" i="1"/>
  <c r="ED255" i="1"/>
  <c r="DL175" i="1"/>
  <c r="BF175" i="1"/>
  <c r="AU362" i="45"/>
  <c r="D567" i="1"/>
  <c r="B342" i="1"/>
  <c r="B343" i="1" s="1"/>
  <c r="DB175" i="1"/>
  <c r="AU361" i="45"/>
  <c r="AU183" i="45"/>
  <c r="CX355" i="1"/>
  <c r="GO341" i="1"/>
  <c r="GO260" i="1"/>
  <c r="GP260" i="1" s="1"/>
  <c r="DI259" i="1"/>
  <c r="FA255" i="1"/>
  <c r="DG255" i="1"/>
  <c r="DG2" i="1" s="1"/>
  <c r="FP175" i="1"/>
  <c r="FL175" i="1"/>
  <c r="FH175" i="1"/>
  <c r="FA175" i="1"/>
  <c r="EW175" i="1"/>
  <c r="EU175" i="1"/>
  <c r="ES175" i="1"/>
  <c r="EQ175" i="1"/>
  <c r="EO175" i="1"/>
  <c r="EM175" i="1"/>
  <c r="EK175" i="1"/>
  <c r="EI175" i="1"/>
  <c r="DX175" i="1"/>
  <c r="DP175" i="1"/>
  <c r="CJ175" i="1"/>
  <c r="BR175" i="1"/>
  <c r="BJ175" i="1"/>
  <c r="AY175" i="1"/>
  <c r="GO94" i="1"/>
  <c r="GP94" i="1" s="1"/>
  <c r="FB336" i="1"/>
  <c r="EZ336" i="1"/>
  <c r="DH336" i="1"/>
  <c r="DF336" i="1"/>
  <c r="AZ336" i="1"/>
  <c r="AX336" i="1"/>
  <c r="AB336" i="1"/>
  <c r="AZ255" i="1" s="1"/>
  <c r="Z336" i="1"/>
  <c r="AX255" i="1" s="1"/>
  <c r="GR258" i="1" a="1"/>
  <c r="FB255" i="1"/>
  <c r="EZ255" i="1"/>
  <c r="AB89" i="1"/>
  <c r="AZ89" i="1"/>
  <c r="FB89" i="1"/>
  <c r="DH89" i="1"/>
  <c r="AX89" i="1"/>
  <c r="CI89" i="1"/>
  <c r="EZ89" i="1"/>
  <c r="Z89" i="1"/>
  <c r="DF89" i="1"/>
  <c r="EC89" i="1"/>
  <c r="AB175" i="1"/>
  <c r="EE2" i="1"/>
  <c r="CK255" i="1"/>
  <c r="EE255" i="1"/>
  <c r="Z175" i="1"/>
  <c r="EC2" i="1"/>
  <c r="CI255" i="1"/>
  <c r="EC255" i="1"/>
  <c r="AA89" i="1"/>
  <c r="DG89" i="1"/>
  <c r="ED89" i="1"/>
  <c r="AY89" i="1"/>
  <c r="CJ89" i="1"/>
  <c r="FA89" i="1"/>
  <c r="B180" i="1"/>
  <c r="B181" i="1" s="1"/>
  <c r="B182" i="1" s="1"/>
  <c r="FR175" i="1"/>
  <c r="ED175" i="1"/>
  <c r="DZ175" i="1"/>
  <c r="DV175" i="1"/>
  <c r="DR175" i="1"/>
  <c r="DN175" i="1"/>
  <c r="DG175" i="1"/>
  <c r="DC175" i="1"/>
  <c r="DA175" i="1"/>
  <c r="CY175" i="1"/>
  <c r="CW175" i="1"/>
  <c r="CU175" i="1"/>
  <c r="CS175" i="1"/>
  <c r="CQ175" i="1"/>
  <c r="CO175" i="1"/>
  <c r="BP175" i="1"/>
  <c r="BL175" i="1"/>
  <c r="BH175" i="1"/>
  <c r="BD175" i="1"/>
  <c r="AA175" i="1"/>
  <c r="HY94" i="1"/>
  <c r="HZ94" i="1" s="1"/>
  <c r="DA340" i="1"/>
  <c r="DX340" i="1" s="1"/>
  <c r="CY339" i="1"/>
  <c r="AU184" i="45"/>
  <c r="CP355" i="1"/>
  <c r="CZ259" i="1"/>
  <c r="DW259" i="1" s="1"/>
  <c r="D194" i="45"/>
  <c r="AI194" i="45" s="1"/>
  <c r="AL195" i="45" s="1"/>
  <c r="D188" i="45"/>
  <c r="AI188" i="45" s="1"/>
  <c r="AL188" i="45" s="1"/>
  <c r="D184" i="45"/>
  <c r="AI184" i="45" s="1"/>
  <c r="AL184" i="45" s="1"/>
  <c r="D182" i="45"/>
  <c r="AI182" i="45" s="1"/>
  <c r="AL182" i="45" s="1"/>
  <c r="CQ342" i="1"/>
  <c r="CX273" i="1"/>
  <c r="CR259" i="1"/>
  <c r="DO259" i="1" s="1"/>
  <c r="AU270" i="45"/>
  <c r="CX277" i="1"/>
  <c r="CP273" i="1"/>
  <c r="CX260" i="1"/>
  <c r="CP260" i="1"/>
  <c r="CX269" i="1"/>
  <c r="DB260" i="1"/>
  <c r="CT260" i="1"/>
  <c r="CL260" i="1"/>
  <c r="AU351" i="45"/>
  <c r="AU182" i="45"/>
  <c r="AU266" i="45"/>
  <c r="CY342" i="1"/>
  <c r="DV342" i="1" s="1"/>
  <c r="CS340" i="1"/>
  <c r="DC339" i="1"/>
  <c r="CU339" i="1"/>
  <c r="DB273" i="1"/>
  <c r="CT273" i="1"/>
  <c r="CL273" i="1"/>
  <c r="CI261" i="1"/>
  <c r="DD261" i="1" s="1"/>
  <c r="CZ260" i="1"/>
  <c r="CV260" i="1"/>
  <c r="CR260" i="1"/>
  <c r="CN260" i="1"/>
  <c r="CI260" i="1"/>
  <c r="DD259" i="1"/>
  <c r="CV259" i="1"/>
  <c r="DS259" i="1" s="1"/>
  <c r="CN259" i="1"/>
  <c r="DK259" i="1" s="1"/>
  <c r="IO139" i="1"/>
  <c r="AU267" i="45"/>
  <c r="AU198" i="45"/>
  <c r="AU197" i="45"/>
  <c r="AU190" i="45"/>
  <c r="AU99" i="45"/>
  <c r="AU98" i="45"/>
  <c r="AU285" i="45"/>
  <c r="AL196" i="45"/>
  <c r="AU193" i="45"/>
  <c r="AU191" i="45"/>
  <c r="AU189" i="45"/>
  <c r="AU113" i="45"/>
  <c r="AU100" i="45"/>
  <c r="DA339" i="1"/>
  <c r="CW339" i="1"/>
  <c r="CQ339" i="1"/>
  <c r="CP277" i="1"/>
  <c r="CZ273" i="1"/>
  <c r="CV273" i="1"/>
  <c r="CR273" i="1"/>
  <c r="CN273" i="1"/>
  <c r="CJ273" i="1"/>
  <c r="DG274" i="1" s="1"/>
  <c r="CY263" i="1"/>
  <c r="B261" i="1"/>
  <c r="B262" i="1" s="1"/>
  <c r="B263" i="1" s="1"/>
  <c r="IO150" i="1"/>
  <c r="IO143" i="1"/>
  <c r="IO135" i="1"/>
  <c r="CI341" i="1"/>
  <c r="DF342" i="1" s="1"/>
  <c r="CI262" i="1"/>
  <c r="DF263" i="1" s="1"/>
  <c r="EA263" i="1" s="1"/>
  <c r="CH260" i="1"/>
  <c r="AU278" i="45"/>
  <c r="AU276" i="45"/>
  <c r="D270" i="45"/>
  <c r="AI270" i="45" s="1"/>
  <c r="AL271" i="45" s="1"/>
  <c r="AU269" i="45"/>
  <c r="D269" i="45"/>
  <c r="AI269" i="45" s="1"/>
  <c r="AL269" i="45" s="1"/>
  <c r="D266" i="45"/>
  <c r="AI266" i="45" s="1"/>
  <c r="AL266" i="45" s="1"/>
  <c r="D201" i="45"/>
  <c r="AI201" i="45" s="1"/>
  <c r="AL201" i="45" s="1"/>
  <c r="D197" i="45"/>
  <c r="AI197" i="45" s="1"/>
  <c r="AL198" i="45" s="1"/>
  <c r="AU196" i="45"/>
  <c r="AU192" i="45"/>
  <c r="D192" i="45"/>
  <c r="AI192" i="45" s="1"/>
  <c r="AL193" i="45" s="1"/>
  <c r="D189" i="45"/>
  <c r="AI189" i="45" s="1"/>
  <c r="AL190" i="45" s="1"/>
  <c r="D186" i="45"/>
  <c r="AI186" i="45" s="1"/>
  <c r="AL187" i="45" s="1"/>
  <c r="AU103" i="45"/>
  <c r="AU101" i="45"/>
  <c r="CW340" i="1"/>
  <c r="CO340" i="1"/>
  <c r="DG275" i="1"/>
  <c r="CX271" i="1"/>
  <c r="CP269" i="1"/>
  <c r="DB268" i="1"/>
  <c r="CV265" i="1"/>
  <c r="CQ263" i="1"/>
  <c r="CY262" i="1"/>
  <c r="GO181" i="1"/>
  <c r="IO152" i="1"/>
  <c r="IO141" i="1"/>
  <c r="IO137" i="1"/>
  <c r="IO133" i="1"/>
  <c r="IO131" i="1"/>
  <c r="I65" i="7"/>
  <c r="K65" i="7" s="1"/>
  <c r="I57" i="7"/>
  <c r="K57" i="7" s="1"/>
  <c r="I52" i="7"/>
  <c r="K52" i="7" s="1"/>
  <c r="I69" i="7"/>
  <c r="K69" i="7" s="1"/>
  <c r="I61" i="7"/>
  <c r="K61" i="7" s="1"/>
  <c r="M381" i="51"/>
  <c r="R381" i="51" s="1"/>
  <c r="M271" i="51"/>
  <c r="M218" i="51"/>
  <c r="M382" i="51"/>
  <c r="R382" i="51" s="1"/>
  <c r="M272" i="51"/>
  <c r="AM364" i="45"/>
  <c r="AM279" i="45"/>
  <c r="BA201" i="45"/>
  <c r="AM201" i="45"/>
  <c r="BA198" i="45"/>
  <c r="BA196" i="45"/>
  <c r="BA195" i="45"/>
  <c r="AZ194" i="45"/>
  <c r="BA192" i="45"/>
  <c r="AZ191" i="45"/>
  <c r="AM191" i="45"/>
  <c r="AM189" i="45"/>
  <c r="AZ189" i="45"/>
  <c r="BA185" i="45"/>
  <c r="AM185" i="45"/>
  <c r="BA114" i="45"/>
  <c r="AM112" i="45"/>
  <c r="AZ110" i="45"/>
  <c r="AL365" i="45"/>
  <c r="AM352" i="45"/>
  <c r="BA190" i="45"/>
  <c r="BA188" i="45"/>
  <c r="AM30" i="45"/>
  <c r="AZ29" i="45"/>
  <c r="AL200" i="45"/>
  <c r="AL199" i="45"/>
  <c r="AZ108" i="45"/>
  <c r="AZ106" i="45"/>
  <c r="AM98" i="45"/>
  <c r="AZ193" i="45"/>
  <c r="BA183" i="45"/>
  <c r="AZ113" i="45"/>
  <c r="BA111" i="45"/>
  <c r="BA108" i="45"/>
  <c r="BA104" i="45"/>
  <c r="AL99" i="45"/>
  <c r="AZ98" i="45"/>
  <c r="AM29" i="45"/>
  <c r="AM27" i="45"/>
  <c r="AM25" i="45"/>
  <c r="AM195" i="45"/>
  <c r="BA194" i="45"/>
  <c r="BA187" i="45"/>
  <c r="BA186" i="45"/>
  <c r="AM184" i="45"/>
  <c r="AZ184" i="45"/>
  <c r="AL111" i="45"/>
  <c r="AM95" i="45"/>
  <c r="AL30" i="45"/>
  <c r="AM28" i="45"/>
  <c r="AL28" i="45"/>
  <c r="AM26" i="45"/>
  <c r="AL26" i="45"/>
  <c r="AM24" i="45"/>
  <c r="AL110" i="45"/>
  <c r="AZ109" i="45"/>
  <c r="AL106" i="45"/>
  <c r="AN106" i="45" s="1"/>
  <c r="AQ106" i="45" s="1"/>
  <c r="AZ105" i="45"/>
  <c r="AM103" i="45"/>
  <c r="AN103" i="45" s="1"/>
  <c r="AQ103" i="45" s="1"/>
  <c r="BA102" i="45"/>
  <c r="AM101" i="45"/>
  <c r="BA100" i="45"/>
  <c r="BA96" i="45"/>
  <c r="AL96" i="45"/>
  <c r="AM188" i="45"/>
  <c r="BA112" i="45"/>
  <c r="AL112" i="45"/>
  <c r="AZ111" i="45"/>
  <c r="AM111" i="45"/>
  <c r="BA110" i="45"/>
  <c r="AM109" i="45"/>
  <c r="AL108" i="45"/>
  <c r="AZ107" i="45"/>
  <c r="AM107" i="45"/>
  <c r="BA106" i="45"/>
  <c r="AM105" i="45"/>
  <c r="AL104" i="45"/>
  <c r="AZ103" i="45"/>
  <c r="AM102" i="45"/>
  <c r="BA101" i="45"/>
  <c r="AL102" i="45"/>
  <c r="AZ101" i="45"/>
  <c r="AM100" i="45"/>
  <c r="AN100" i="45" s="1"/>
  <c r="AQ100" i="45" s="1"/>
  <c r="BA99" i="45"/>
  <c r="AL100" i="45"/>
  <c r="AZ99" i="45"/>
  <c r="AM99" i="45"/>
  <c r="BA98" i="45"/>
  <c r="AL98" i="45"/>
  <c r="AZ97" i="45"/>
  <c r="AM97" i="45"/>
  <c r="BA30" i="45"/>
  <c r="BA28" i="45"/>
  <c r="BA26" i="45"/>
  <c r="BA24" i="45"/>
  <c r="AM23" i="45"/>
  <c r="AU185" i="45"/>
  <c r="I71" i="7"/>
  <c r="K71" i="7" s="1"/>
  <c r="I67" i="7"/>
  <c r="K67" i="7" s="1"/>
  <c r="I63" i="7"/>
  <c r="K63" i="7" s="1"/>
  <c r="I59" i="7"/>
  <c r="K59" i="7" s="1"/>
  <c r="I55" i="7"/>
  <c r="K55" i="7" s="1"/>
  <c r="I72" i="7"/>
  <c r="K72" i="7" s="1"/>
  <c r="I70" i="7"/>
  <c r="K70" i="7" s="1"/>
  <c r="I68" i="7"/>
  <c r="K68" i="7" s="1"/>
  <c r="I66" i="7"/>
  <c r="K66" i="7" s="1"/>
  <c r="I64" i="7"/>
  <c r="K64" i="7" s="1"/>
  <c r="I62" i="7"/>
  <c r="K62" i="7" s="1"/>
  <c r="I60" i="7"/>
  <c r="K60" i="7" s="1"/>
  <c r="I58" i="7"/>
  <c r="K58" i="7" s="1"/>
  <c r="I56" i="7"/>
  <c r="K56" i="7" s="1"/>
  <c r="I54" i="7"/>
  <c r="K54" i="7" s="1"/>
  <c r="I32" i="7"/>
  <c r="K32" i="7" s="1"/>
  <c r="I73" i="7"/>
  <c r="K73" i="7" s="1"/>
  <c r="I49" i="7"/>
  <c r="K49" i="7" s="1"/>
  <c r="I47" i="7"/>
  <c r="K47" i="7" s="1"/>
  <c r="AU355" i="45"/>
  <c r="AU97" i="45"/>
  <c r="AW366" i="45"/>
  <c r="BA11" i="45"/>
  <c r="AW364" i="45"/>
  <c r="AW355" i="45"/>
  <c r="AX18" i="45"/>
  <c r="BA19" i="45" s="1"/>
  <c r="AW353" i="45"/>
  <c r="BA17" i="45"/>
  <c r="AW19" i="45"/>
  <c r="AZ19" i="45" s="1"/>
  <c r="AZ13" i="45"/>
  <c r="BA13" i="45"/>
  <c r="O72" i="7"/>
  <c r="A72" i="7"/>
  <c r="O70" i="7"/>
  <c r="A70" i="7"/>
  <c r="O68" i="7"/>
  <c r="A68" i="7"/>
  <c r="O66" i="7"/>
  <c r="A66" i="7"/>
  <c r="O64" i="7"/>
  <c r="A64" i="7"/>
  <c r="O62" i="7"/>
  <c r="A62" i="7"/>
  <c r="O60" i="7"/>
  <c r="A60" i="7"/>
  <c r="O58" i="7"/>
  <c r="A58" i="7"/>
  <c r="O56" i="7"/>
  <c r="A56" i="7"/>
  <c r="O54" i="7"/>
  <c r="A54" i="7"/>
  <c r="O52" i="7"/>
  <c r="A52" i="7"/>
  <c r="O45" i="7"/>
  <c r="A45" i="7"/>
  <c r="O41" i="7"/>
  <c r="A41" i="7"/>
  <c r="O37" i="7"/>
  <c r="A37" i="7"/>
  <c r="O33" i="7"/>
  <c r="A33" i="7"/>
  <c r="O49" i="7"/>
  <c r="A49" i="7"/>
  <c r="O43" i="7"/>
  <c r="A43" i="7"/>
  <c r="O39" i="7"/>
  <c r="A39" i="7"/>
  <c r="O35" i="7"/>
  <c r="A35" i="7"/>
  <c r="O31" i="7"/>
  <c r="A31" i="7"/>
  <c r="X112" i="1" s="1"/>
  <c r="O30" i="7"/>
  <c r="A30" i="7"/>
  <c r="X111" i="1" s="1"/>
  <c r="O29" i="7"/>
  <c r="A29" i="7"/>
  <c r="X110" i="1" s="1"/>
  <c r="O28" i="7"/>
  <c r="A28" i="7"/>
  <c r="X109" i="1" s="1"/>
  <c r="O27" i="7"/>
  <c r="A27" i="7"/>
  <c r="X108" i="1" s="1"/>
  <c r="O26" i="7"/>
  <c r="A26" i="7"/>
  <c r="X107" i="1" s="1"/>
  <c r="O25" i="7"/>
  <c r="A25" i="7"/>
  <c r="X106" i="1" s="1"/>
  <c r="O24" i="7"/>
  <c r="A24" i="7"/>
  <c r="X105" i="1" s="1"/>
  <c r="O23" i="7"/>
  <c r="A23" i="7"/>
  <c r="X104" i="1" s="1"/>
  <c r="O22" i="7"/>
  <c r="A22" i="7"/>
  <c r="X103" i="1" s="1"/>
  <c r="O21" i="7"/>
  <c r="A21" i="7"/>
  <c r="O20" i="7"/>
  <c r="A20" i="7"/>
  <c r="X101" i="1" s="1"/>
  <c r="O19" i="7"/>
  <c r="A19" i="7"/>
  <c r="X100" i="1" s="1"/>
  <c r="O18" i="7"/>
  <c r="A18" i="7"/>
  <c r="X99" i="1" s="1"/>
  <c r="O17" i="7"/>
  <c r="A17" i="7"/>
  <c r="X98" i="1" s="1"/>
  <c r="O16" i="7"/>
  <c r="A16" i="7"/>
  <c r="X97" i="1" s="1"/>
  <c r="O15" i="7"/>
  <c r="A15" i="7"/>
  <c r="O14" i="7"/>
  <c r="A14" i="7"/>
  <c r="X95" i="1" s="1"/>
  <c r="O13" i="7"/>
  <c r="A13" i="7"/>
  <c r="X94" i="1" s="1"/>
  <c r="O12" i="7"/>
  <c r="A12" i="7"/>
  <c r="X93" i="1" s="1"/>
  <c r="O71" i="7"/>
  <c r="A71" i="7"/>
  <c r="O69" i="7"/>
  <c r="A69" i="7"/>
  <c r="O67" i="7"/>
  <c r="A67" i="7"/>
  <c r="O65" i="7"/>
  <c r="A65" i="7"/>
  <c r="O63" i="7"/>
  <c r="A63" i="7"/>
  <c r="O61" i="7"/>
  <c r="A61" i="7"/>
  <c r="O59" i="7"/>
  <c r="A59" i="7"/>
  <c r="O57" i="7"/>
  <c r="A57" i="7"/>
  <c r="O55" i="7"/>
  <c r="A55" i="7"/>
  <c r="O53" i="7"/>
  <c r="A53" i="7"/>
  <c r="O51" i="7"/>
  <c r="A51" i="7"/>
  <c r="O50" i="7"/>
  <c r="A50" i="7"/>
  <c r="O48" i="7"/>
  <c r="A48" i="7"/>
  <c r="O46" i="7"/>
  <c r="A46" i="7"/>
  <c r="I45" i="7"/>
  <c r="K45" i="7" s="1"/>
  <c r="O44" i="7"/>
  <c r="A44" i="7"/>
  <c r="I43" i="7"/>
  <c r="K43" i="7" s="1"/>
  <c r="O42" i="7"/>
  <c r="A42" i="7"/>
  <c r="I41" i="7"/>
  <c r="K41" i="7" s="1"/>
  <c r="O40" i="7"/>
  <c r="A40" i="7"/>
  <c r="I39" i="7"/>
  <c r="K39" i="7" s="1"/>
  <c r="O38" i="7"/>
  <c r="A38" i="7"/>
  <c r="I37" i="7"/>
  <c r="K37" i="7" s="1"/>
  <c r="O36" i="7"/>
  <c r="A36" i="7"/>
  <c r="I35" i="7"/>
  <c r="K35" i="7" s="1"/>
  <c r="O34" i="7"/>
  <c r="A34" i="7"/>
  <c r="I33" i="7"/>
  <c r="K33" i="7" s="1"/>
  <c r="O32" i="7"/>
  <c r="A32" i="7"/>
  <c r="I31" i="7"/>
  <c r="K31" i="7" s="1"/>
  <c r="I30" i="7"/>
  <c r="K30" i="7" s="1"/>
  <c r="I29" i="7"/>
  <c r="K29" i="7" s="1"/>
  <c r="I28" i="7"/>
  <c r="K28" i="7" s="1"/>
  <c r="I27" i="7"/>
  <c r="K27" i="7" s="1"/>
  <c r="I26" i="7"/>
  <c r="K26" i="7" s="1"/>
  <c r="I25" i="7"/>
  <c r="K25" i="7" s="1"/>
  <c r="I24" i="7"/>
  <c r="K24" i="7" s="1"/>
  <c r="I23" i="7"/>
  <c r="K23" i="7" s="1"/>
  <c r="I22" i="7"/>
  <c r="K22" i="7" s="1"/>
  <c r="I21" i="7"/>
  <c r="K21" i="7" s="1"/>
  <c r="I20" i="7"/>
  <c r="K20" i="7" s="1"/>
  <c r="I19" i="7"/>
  <c r="K19" i="7" s="1"/>
  <c r="I18" i="7"/>
  <c r="K18" i="7" s="1"/>
  <c r="I17" i="7"/>
  <c r="K17" i="7" s="1"/>
  <c r="I16" i="7"/>
  <c r="K16" i="7" s="1"/>
  <c r="I15" i="7"/>
  <c r="K15" i="7" s="1"/>
  <c r="I14" i="7"/>
  <c r="K14" i="7" s="1"/>
  <c r="I13" i="7"/>
  <c r="K13" i="7" s="1"/>
  <c r="I12" i="7"/>
  <c r="K12" i="7" s="1"/>
  <c r="I53" i="7"/>
  <c r="K53" i="7" s="1"/>
  <c r="I51" i="7"/>
  <c r="K51" i="7" s="1"/>
  <c r="I50" i="7"/>
  <c r="K50" i="7" s="1"/>
  <c r="I48" i="7"/>
  <c r="K48" i="7" s="1"/>
  <c r="G47" i="7"/>
  <c r="I46" i="7"/>
  <c r="K46" i="7" s="1"/>
  <c r="I44" i="7"/>
  <c r="K44" i="7" s="1"/>
  <c r="I42" i="7"/>
  <c r="K42" i="7" s="1"/>
  <c r="I40" i="7"/>
  <c r="K40" i="7" s="1"/>
  <c r="I38" i="7"/>
  <c r="K38" i="7" s="1"/>
  <c r="I36" i="7"/>
  <c r="K36" i="7" s="1"/>
  <c r="I34" i="7"/>
  <c r="K34" i="7" s="1"/>
  <c r="I11" i="7"/>
  <c r="K11" i="7" s="1"/>
  <c r="O11" i="7"/>
  <c r="A11" i="7"/>
  <c r="X92" i="1" s="1"/>
  <c r="BA27" i="45"/>
  <c r="AW23" i="45"/>
  <c r="AZ24" i="45" s="1"/>
  <c r="AZ21" i="45"/>
  <c r="BA21" i="45"/>
  <c r="BA15" i="45"/>
  <c r="AW368" i="45"/>
  <c r="AW354" i="45"/>
  <c r="AW352" i="45"/>
  <c r="AS89" i="1"/>
  <c r="DB89" i="1"/>
  <c r="EV89" i="1"/>
  <c r="BQ89" i="1"/>
  <c r="DY89" i="1"/>
  <c r="FS89" i="1"/>
  <c r="AQ89" i="1"/>
  <c r="CZ89" i="1"/>
  <c r="ET89" i="1"/>
  <c r="BO89" i="1"/>
  <c r="DW89" i="1"/>
  <c r="FQ89" i="1"/>
  <c r="AO89" i="1"/>
  <c r="CX89" i="1"/>
  <c r="ER89" i="1"/>
  <c r="BM89" i="1"/>
  <c r="DU89" i="1"/>
  <c r="FO89" i="1"/>
  <c r="AM89" i="1"/>
  <c r="CV89" i="1"/>
  <c r="EP89" i="1"/>
  <c r="BK89" i="1"/>
  <c r="DS89" i="1"/>
  <c r="FM89" i="1"/>
  <c r="AK89" i="1"/>
  <c r="CT89" i="1"/>
  <c r="EN89" i="1"/>
  <c r="BI89" i="1"/>
  <c r="DQ89" i="1"/>
  <c r="FK89" i="1"/>
  <c r="AI89" i="1"/>
  <c r="CR89" i="1"/>
  <c r="EL89" i="1"/>
  <c r="BG89" i="1"/>
  <c r="DO89" i="1"/>
  <c r="FI89" i="1"/>
  <c r="AG89" i="1"/>
  <c r="CP89" i="1"/>
  <c r="EJ89" i="1"/>
  <c r="BE89" i="1"/>
  <c r="DM89" i="1"/>
  <c r="FG89" i="1"/>
  <c r="BR89" i="1"/>
  <c r="DZ89" i="1"/>
  <c r="FT89" i="1"/>
  <c r="AT89" i="1"/>
  <c r="DC89" i="1"/>
  <c r="EW89" i="1"/>
  <c r="BP89" i="1"/>
  <c r="DX89" i="1"/>
  <c r="FR89" i="1"/>
  <c r="AR89" i="1"/>
  <c r="DA89" i="1"/>
  <c r="EU89" i="1"/>
  <c r="BN89" i="1"/>
  <c r="DV89" i="1"/>
  <c r="FP89" i="1"/>
  <c r="AP89" i="1"/>
  <c r="CY89" i="1"/>
  <c r="ES89" i="1"/>
  <c r="BL89" i="1"/>
  <c r="DT89" i="1"/>
  <c r="FN89" i="1"/>
  <c r="AN89" i="1"/>
  <c r="CW89" i="1"/>
  <c r="EQ89" i="1"/>
  <c r="BJ89" i="1"/>
  <c r="DR89" i="1"/>
  <c r="FL89" i="1"/>
  <c r="AL89" i="1"/>
  <c r="CU89" i="1"/>
  <c r="EO89" i="1"/>
  <c r="BH89" i="1"/>
  <c r="DP89" i="1"/>
  <c r="FJ89" i="1"/>
  <c r="AJ89" i="1"/>
  <c r="CS89" i="1"/>
  <c r="EM89" i="1"/>
  <c r="BF89" i="1"/>
  <c r="DN89" i="1"/>
  <c r="FH89" i="1"/>
  <c r="AH89" i="1"/>
  <c r="CQ89" i="1"/>
  <c r="EK89" i="1"/>
  <c r="BD89" i="1"/>
  <c r="DL89" i="1"/>
  <c r="FF89" i="1"/>
  <c r="AF89" i="1"/>
  <c r="CO89" i="1"/>
  <c r="EI89" i="1"/>
  <c r="AU349" i="45"/>
  <c r="AU280" i="45"/>
  <c r="AU107" i="45"/>
  <c r="AU24" i="45"/>
  <c r="FU175" i="1"/>
  <c r="FS175" i="1"/>
  <c r="FQ175" i="1"/>
  <c r="FO175" i="1"/>
  <c r="FM175" i="1"/>
  <c r="FK175" i="1"/>
  <c r="FI175" i="1"/>
  <c r="FG175" i="1"/>
  <c r="DY175" i="1"/>
  <c r="DW175" i="1"/>
  <c r="DU175" i="1"/>
  <c r="DS175" i="1"/>
  <c r="DQ175" i="1"/>
  <c r="DO175" i="1"/>
  <c r="DM175" i="1"/>
  <c r="BQ175" i="1"/>
  <c r="BO175" i="1"/>
  <c r="BM175" i="1"/>
  <c r="BK175" i="1"/>
  <c r="BI175" i="1"/>
  <c r="BG175" i="1"/>
  <c r="BE175" i="1"/>
  <c r="EE89" i="1"/>
  <c r="CK89" i="1"/>
  <c r="CK2" i="1"/>
  <c r="AU367" i="45"/>
  <c r="AU368" i="45"/>
  <c r="AU282" i="45"/>
  <c r="IO145" i="1"/>
  <c r="CX268" i="1"/>
  <c r="CX272" i="1"/>
  <c r="DB347" i="1"/>
  <c r="CX347" i="1"/>
  <c r="CX349" i="1"/>
  <c r="CW344" i="1"/>
  <c r="CW352" i="1"/>
  <c r="DC348" i="1"/>
  <c r="CP349" i="1"/>
  <c r="CO352" i="1"/>
  <c r="CX351" i="1"/>
  <c r="CT347" i="1"/>
  <c r="CT268" i="1"/>
  <c r="CX357" i="1"/>
  <c r="CP347" i="1"/>
  <c r="DM347" i="1" s="1"/>
  <c r="CW350" i="1"/>
  <c r="CP268" i="1"/>
  <c r="CX267" i="1"/>
  <c r="IO147" i="1"/>
  <c r="AU363" i="45"/>
  <c r="AU195" i="45"/>
  <c r="AU104" i="45"/>
  <c r="AU96" i="45"/>
  <c r="AU18" i="45"/>
  <c r="AU354" i="45"/>
  <c r="AU188" i="45"/>
  <c r="AU23" i="45"/>
  <c r="CO344" i="1"/>
  <c r="CL268" i="1"/>
  <c r="AU111" i="45"/>
  <c r="AU112" i="45"/>
  <c r="AU95" i="45"/>
  <c r="AU364" i="45"/>
  <c r="AU353" i="45"/>
  <c r="AU283" i="45"/>
  <c r="AU281" i="45"/>
  <c r="AU275" i="45"/>
  <c r="AU272" i="45"/>
  <c r="AU114" i="45"/>
  <c r="AU108" i="45"/>
  <c r="AU27" i="45"/>
  <c r="AU15" i="45"/>
  <c r="AU268" i="45"/>
  <c r="AL268" i="45"/>
  <c r="AU187" i="45"/>
  <c r="AU109" i="45"/>
  <c r="AU105" i="45"/>
  <c r="AU30" i="45"/>
  <c r="AU28" i="45"/>
  <c r="AU20" i="45"/>
  <c r="AU19" i="45"/>
  <c r="AU16" i="45"/>
  <c r="CW358" i="1"/>
  <c r="DB355" i="1"/>
  <c r="CT355" i="1"/>
  <c r="DA352" i="1"/>
  <c r="CS352" i="1"/>
  <c r="CK352" i="1"/>
  <c r="DB349" i="1"/>
  <c r="CT349" i="1"/>
  <c r="CX346" i="1"/>
  <c r="DA344" i="1"/>
  <c r="CS344" i="1"/>
  <c r="CK344" i="1"/>
  <c r="DC340" i="1"/>
  <c r="DZ340" i="1" s="1"/>
  <c r="CY340" i="1"/>
  <c r="DV340" i="1" s="1"/>
  <c r="CU340" i="1"/>
  <c r="CQ340" i="1"/>
  <c r="DN340" i="1" s="1"/>
  <c r="CM340" i="1"/>
  <c r="DJ340" i="1" s="1"/>
  <c r="CX278" i="1"/>
  <c r="DB277" i="1"/>
  <c r="CT277" i="1"/>
  <c r="CL277" i="1"/>
  <c r="CV276" i="1"/>
  <c r="CX275" i="1"/>
  <c r="CX274" i="1"/>
  <c r="CP267" i="1"/>
  <c r="DC260" i="1"/>
  <c r="DA260" i="1"/>
  <c r="CY260" i="1"/>
  <c r="CW260" i="1"/>
  <c r="CU260" i="1"/>
  <c r="CS260" i="1"/>
  <c r="CQ260" i="1"/>
  <c r="CO260" i="1"/>
  <c r="CM260" i="1"/>
  <c r="DJ261" i="1" s="1"/>
  <c r="CK260" i="1"/>
  <c r="DB259" i="1"/>
  <c r="DY259" i="1" s="1"/>
  <c r="CX259" i="1"/>
  <c r="DU259" i="1" s="1"/>
  <c r="CT259" i="1"/>
  <c r="DQ259" i="1" s="1"/>
  <c r="EN259" i="1" s="1"/>
  <c r="CP259" i="1"/>
  <c r="DM259" i="1" s="1"/>
  <c r="IF151" i="1"/>
  <c r="IO151" i="1"/>
  <c r="IF146" i="1"/>
  <c r="IO146" i="1"/>
  <c r="IF142" i="1"/>
  <c r="IO142" i="1"/>
  <c r="IF138" i="1"/>
  <c r="IO138" i="1"/>
  <c r="IF134" i="1"/>
  <c r="IO134" i="1"/>
  <c r="IF129" i="1"/>
  <c r="IO129" i="1"/>
  <c r="DI260" i="1"/>
  <c r="CK259" i="1"/>
  <c r="DH259" i="1" s="1"/>
  <c r="CM259" i="1"/>
  <c r="DJ259" i="1" s="1"/>
  <c r="CO259" i="1"/>
  <c r="DL259" i="1" s="1"/>
  <c r="CQ259" i="1"/>
  <c r="DN259" i="1" s="1"/>
  <c r="CS259" i="1"/>
  <c r="DP259" i="1" s="1"/>
  <c r="CU259" i="1"/>
  <c r="DR259" i="1" s="1"/>
  <c r="CW259" i="1"/>
  <c r="DT259" i="1" s="1"/>
  <c r="CY259" i="1"/>
  <c r="DV259" i="1" s="1"/>
  <c r="DA259" i="1"/>
  <c r="DX259" i="1" s="1"/>
  <c r="DC259" i="1"/>
  <c r="DZ259" i="1" s="1"/>
  <c r="HZ180" i="1"/>
  <c r="HY181" i="1"/>
  <c r="IF153" i="1"/>
  <c r="IO153" i="1"/>
  <c r="IF149" i="1"/>
  <c r="IO149" i="1"/>
  <c r="IF144" i="1"/>
  <c r="IO144" i="1"/>
  <c r="IF140" i="1"/>
  <c r="IO140" i="1"/>
  <c r="IF136" i="1"/>
  <c r="IO136" i="1"/>
  <c r="IF132" i="1"/>
  <c r="IO132" i="1"/>
  <c r="IF124" i="1"/>
  <c r="IO124" i="1"/>
  <c r="CW356" i="1"/>
  <c r="CZ277" i="1"/>
  <c r="CV277" i="1"/>
  <c r="DS277" i="1" s="1"/>
  <c r="CR277" i="1"/>
  <c r="CN277" i="1"/>
  <c r="CJ277" i="1"/>
  <c r="DG278" i="1" s="1"/>
  <c r="CZ276" i="1"/>
  <c r="CP276" i="1"/>
  <c r="DM277" i="1" s="1"/>
  <c r="CP275" i="1"/>
  <c r="CP274" i="1"/>
  <c r="DM274" i="1" s="1"/>
  <c r="CZ268" i="1"/>
  <c r="CV268" i="1"/>
  <c r="CR268" i="1"/>
  <c r="CN268" i="1"/>
  <c r="CJ268" i="1"/>
  <c r="DG268" i="1" s="1"/>
  <c r="DB267" i="1"/>
  <c r="DY268" i="1" s="1"/>
  <c r="CT267" i="1"/>
  <c r="CL267" i="1"/>
  <c r="CX266" i="1"/>
  <c r="CZ265" i="1"/>
  <c r="CP265" i="1"/>
  <c r="CX264" i="1"/>
  <c r="CI359" i="1"/>
  <c r="CL359" i="1"/>
  <c r="CT359" i="1"/>
  <c r="DB359" i="1"/>
  <c r="CI355" i="1"/>
  <c r="CK355" i="1"/>
  <c r="CM355" i="1"/>
  <c r="CO355" i="1"/>
  <c r="CQ355" i="1"/>
  <c r="CS355" i="1"/>
  <c r="CU355" i="1"/>
  <c r="CW355" i="1"/>
  <c r="DT355" i="1" s="1"/>
  <c r="CY355" i="1"/>
  <c r="DA355" i="1"/>
  <c r="DC355" i="1"/>
  <c r="CI353" i="1"/>
  <c r="CP353" i="1"/>
  <c r="CI349" i="1"/>
  <c r="CK349" i="1"/>
  <c r="CM349" i="1"/>
  <c r="CO349" i="1"/>
  <c r="CQ349" i="1"/>
  <c r="CS349" i="1"/>
  <c r="CU349" i="1"/>
  <c r="DR349" i="1" s="1"/>
  <c r="CW349" i="1"/>
  <c r="CY349" i="1"/>
  <c r="DA349" i="1"/>
  <c r="DC349" i="1"/>
  <c r="CK348" i="1"/>
  <c r="CS348" i="1"/>
  <c r="CW348" i="1"/>
  <c r="DA348" i="1"/>
  <c r="CI346" i="1"/>
  <c r="CJ346" i="1"/>
  <c r="CN346" i="1"/>
  <c r="CR346" i="1"/>
  <c r="CV346" i="1"/>
  <c r="CZ346" i="1"/>
  <c r="CK342" i="1"/>
  <c r="CO342" i="1"/>
  <c r="CS342" i="1"/>
  <c r="CW342" i="1"/>
  <c r="DA342" i="1"/>
  <c r="GP341" i="1"/>
  <c r="GO342" i="1"/>
  <c r="GP342" i="1" s="1"/>
  <c r="CP359" i="1"/>
  <c r="CI357" i="1"/>
  <c r="CL357" i="1"/>
  <c r="CT357" i="1"/>
  <c r="DB357" i="1"/>
  <c r="CZ355" i="1"/>
  <c r="CV355" i="1"/>
  <c r="CR355" i="1"/>
  <c r="CN355" i="1"/>
  <c r="CJ355" i="1"/>
  <c r="CJ354" i="1"/>
  <c r="CO354" i="1"/>
  <c r="CX353" i="1"/>
  <c r="CI351" i="1"/>
  <c r="CL351" i="1"/>
  <c r="CT351" i="1"/>
  <c r="DB351" i="1"/>
  <c r="CZ349" i="1"/>
  <c r="CV349" i="1"/>
  <c r="CR349" i="1"/>
  <c r="CN349" i="1"/>
  <c r="CJ349" i="1"/>
  <c r="DG350" i="1" s="1"/>
  <c r="CY348" i="1"/>
  <c r="CO348" i="1"/>
  <c r="CJ347" i="1"/>
  <c r="CN347" i="1"/>
  <c r="CR347" i="1"/>
  <c r="CV347" i="1"/>
  <c r="CZ347" i="1"/>
  <c r="DB346" i="1"/>
  <c r="CT346" i="1"/>
  <c r="CL346" i="1"/>
  <c r="DI347" i="1" s="1"/>
  <c r="CJ345" i="1"/>
  <c r="DG345" i="1" s="1"/>
  <c r="CO345" i="1"/>
  <c r="DC342" i="1"/>
  <c r="CU342" i="1"/>
  <c r="CM342" i="1"/>
  <c r="CJ340" i="1"/>
  <c r="CL340" i="1"/>
  <c r="CN340" i="1"/>
  <c r="CP340" i="1"/>
  <c r="CR340" i="1"/>
  <c r="CT340" i="1"/>
  <c r="CV340" i="1"/>
  <c r="CX340" i="1"/>
  <c r="CZ340" i="1"/>
  <c r="DB340" i="1"/>
  <c r="CS339" i="1"/>
  <c r="CP278" i="1"/>
  <c r="DM278" i="1" s="1"/>
  <c r="DB276" i="1"/>
  <c r="CX276" i="1"/>
  <c r="CT276" i="1"/>
  <c r="CL276" i="1"/>
  <c r="DB275" i="1"/>
  <c r="CT275" i="1"/>
  <c r="CL275" i="1"/>
  <c r="DB274" i="1"/>
  <c r="DY274" i="1" s="1"/>
  <c r="CT274" i="1"/>
  <c r="CL274" i="1"/>
  <c r="DI274" i="1" s="1"/>
  <c r="CP271" i="1"/>
  <c r="CX270" i="1"/>
  <c r="DB269" i="1"/>
  <c r="DY269" i="1" s="1"/>
  <c r="CT269" i="1"/>
  <c r="CL269" i="1"/>
  <c r="CP264" i="1"/>
  <c r="CZ359" i="1"/>
  <c r="CV359" i="1"/>
  <c r="CR359" i="1"/>
  <c r="CN359" i="1"/>
  <c r="CJ359" i="1"/>
  <c r="DG359" i="1" s="1"/>
  <c r="CO358" i="1"/>
  <c r="CZ357" i="1"/>
  <c r="CV357" i="1"/>
  <c r="CR357" i="1"/>
  <c r="CN357" i="1"/>
  <c r="CJ357" i="1"/>
  <c r="DG358" i="1" s="1"/>
  <c r="DC352" i="1"/>
  <c r="CY352" i="1"/>
  <c r="CU352" i="1"/>
  <c r="CQ352" i="1"/>
  <c r="CM352" i="1"/>
  <c r="CI352" i="1"/>
  <c r="CZ351" i="1"/>
  <c r="CV351" i="1"/>
  <c r="CR351" i="1"/>
  <c r="CN351" i="1"/>
  <c r="CJ351" i="1"/>
  <c r="DG352" i="1" s="1"/>
  <c r="DA345" i="1"/>
  <c r="DX345" i="1" s="1"/>
  <c r="CS345" i="1"/>
  <c r="CK345" i="1"/>
  <c r="CU343" i="1"/>
  <c r="CJ342" i="1"/>
  <c r="DG343" i="1" s="1"/>
  <c r="CL342" i="1"/>
  <c r="CN342" i="1"/>
  <c r="CP342" i="1"/>
  <c r="CR342" i="1"/>
  <c r="CT342" i="1"/>
  <c r="CV342" i="1"/>
  <c r="CX342" i="1"/>
  <c r="CZ342" i="1"/>
  <c r="DB342" i="1"/>
  <c r="CK339" i="1"/>
  <c r="DH340" i="1" s="1"/>
  <c r="CO339" i="1"/>
  <c r="DL340" i="1" s="1"/>
  <c r="CR339" i="1"/>
  <c r="CT339" i="1"/>
  <c r="CV339" i="1"/>
  <c r="CX339" i="1"/>
  <c r="CZ339" i="1"/>
  <c r="DB339" i="1"/>
  <c r="CK341" i="1"/>
  <c r="DH341" i="1" s="1"/>
  <c r="CQ341" i="1"/>
  <c r="DB278" i="1"/>
  <c r="CT278" i="1"/>
  <c r="CL278" i="1"/>
  <c r="DC276" i="1"/>
  <c r="DA276" i="1"/>
  <c r="CY276" i="1"/>
  <c r="CW276" i="1"/>
  <c r="CU276" i="1"/>
  <c r="CR276" i="1"/>
  <c r="CN276" i="1"/>
  <c r="CZ275" i="1"/>
  <c r="CV275" i="1"/>
  <c r="DS276" i="1" s="1"/>
  <c r="CR275" i="1"/>
  <c r="CN275" i="1"/>
  <c r="CZ274" i="1"/>
  <c r="DW274" i="1" s="1"/>
  <c r="CV274" i="1"/>
  <c r="CR274" i="1"/>
  <c r="DO274" i="1" s="1"/>
  <c r="CN274" i="1"/>
  <c r="DK274" i="1" s="1"/>
  <c r="CP272" i="1"/>
  <c r="DM273" i="1" s="1"/>
  <c r="DG271" i="1"/>
  <c r="CP270" i="1"/>
  <c r="DM270" i="1" s="1"/>
  <c r="CZ269" i="1"/>
  <c r="CV269" i="1"/>
  <c r="CR269" i="1"/>
  <c r="CN269" i="1"/>
  <c r="CJ269" i="1"/>
  <c r="DG270" i="1" s="1"/>
  <c r="CP266" i="1"/>
  <c r="DB265" i="1"/>
  <c r="CX265" i="1"/>
  <c r="CT265" i="1"/>
  <c r="CL265" i="1"/>
  <c r="DI266" i="1" s="1"/>
  <c r="DB264" i="1"/>
  <c r="CT264" i="1"/>
  <c r="CL264" i="1"/>
  <c r="CQ262" i="1"/>
  <c r="CY261" i="1"/>
  <c r="IO148" i="1"/>
  <c r="IO130" i="1"/>
  <c r="DA358" i="1"/>
  <c r="CS358" i="1"/>
  <c r="CK358" i="1"/>
  <c r="DC357" i="1"/>
  <c r="DA357" i="1"/>
  <c r="CY357" i="1"/>
  <c r="CW357" i="1"/>
  <c r="CU357" i="1"/>
  <c r="CS357" i="1"/>
  <c r="CQ357" i="1"/>
  <c r="CO357" i="1"/>
  <c r="CM357" i="1"/>
  <c r="CK357" i="1"/>
  <c r="CO356" i="1"/>
  <c r="DB353" i="1"/>
  <c r="CT353" i="1"/>
  <c r="CL353" i="1"/>
  <c r="DC351" i="1"/>
  <c r="DA351" i="1"/>
  <c r="CY351" i="1"/>
  <c r="CW351" i="1"/>
  <c r="CU351" i="1"/>
  <c r="CS351" i="1"/>
  <c r="CQ351" i="1"/>
  <c r="CO351" i="1"/>
  <c r="CM351" i="1"/>
  <c r="CK351" i="1"/>
  <c r="CO350" i="1"/>
  <c r="DC345" i="1"/>
  <c r="CY345" i="1"/>
  <c r="CU345" i="1"/>
  <c r="CQ345" i="1"/>
  <c r="CM345" i="1"/>
  <c r="CI345" i="1"/>
  <c r="DF346" i="1" s="1"/>
  <c r="EA346" i="1" s="1"/>
  <c r="DC343" i="1"/>
  <c r="CM343" i="1"/>
  <c r="DC277" i="1"/>
  <c r="DA277" i="1"/>
  <c r="CY277" i="1"/>
  <c r="CW277" i="1"/>
  <c r="CU277" i="1"/>
  <c r="CS277" i="1"/>
  <c r="CQ277" i="1"/>
  <c r="CO277" i="1"/>
  <c r="CM277" i="1"/>
  <c r="CK277" i="1"/>
  <c r="CZ267" i="1"/>
  <c r="DW268" i="1" s="1"/>
  <c r="CV267" i="1"/>
  <c r="CR267" i="1"/>
  <c r="CN267" i="1"/>
  <c r="CZ264" i="1"/>
  <c r="CV264" i="1"/>
  <c r="CR264" i="1"/>
  <c r="CN264" i="1"/>
  <c r="CJ264" i="1"/>
  <c r="DG265" i="1" s="1"/>
  <c r="DC263" i="1"/>
  <c r="CU263" i="1"/>
  <c r="CM263" i="1"/>
  <c r="DJ263" i="1" s="1"/>
  <c r="DJ262" i="1"/>
  <c r="CQ261" i="1"/>
  <c r="IO127" i="1"/>
  <c r="IO126" i="1"/>
  <c r="IO119" i="1"/>
  <c r="CZ278" i="1"/>
  <c r="CV278" i="1"/>
  <c r="CR278" i="1"/>
  <c r="CN278" i="1"/>
  <c r="DG276" i="1"/>
  <c r="AU284" i="45"/>
  <c r="AU277" i="45"/>
  <c r="AU273" i="45"/>
  <c r="DC358" i="1"/>
  <c r="CY358" i="1"/>
  <c r="CU358" i="1"/>
  <c r="CQ358" i="1"/>
  <c r="CM358" i="1"/>
  <c r="CI358" i="1"/>
  <c r="DA354" i="1"/>
  <c r="DX355" i="1" s="1"/>
  <c r="CS354" i="1"/>
  <c r="CK354" i="1"/>
  <c r="CZ353" i="1"/>
  <c r="CV353" i="1"/>
  <c r="CR353" i="1"/>
  <c r="CN353" i="1"/>
  <c r="CJ353" i="1"/>
  <c r="DG353" i="1" s="1"/>
  <c r="DA350" i="1"/>
  <c r="CS350" i="1"/>
  <c r="DP350" i="1" s="1"/>
  <c r="CK350" i="1"/>
  <c r="DC344" i="1"/>
  <c r="CY344" i="1"/>
  <c r="CU344" i="1"/>
  <c r="CQ344" i="1"/>
  <c r="CM344" i="1"/>
  <c r="CI344" i="1"/>
  <c r="CY343" i="1"/>
  <c r="CQ343" i="1"/>
  <c r="DN343" i="1" s="1"/>
  <c r="CI343" i="1"/>
  <c r="DF343" i="1" s="1"/>
  <c r="EA343" i="1" s="1"/>
  <c r="HL342" i="1"/>
  <c r="DC341" i="1"/>
  <c r="CU341" i="1"/>
  <c r="CM341" i="1"/>
  <c r="CI278" i="1"/>
  <c r="CK278" i="1"/>
  <c r="CM278" i="1"/>
  <c r="CO278" i="1"/>
  <c r="CQ278" i="1"/>
  <c r="CS278" i="1"/>
  <c r="CU278" i="1"/>
  <c r="CW278" i="1"/>
  <c r="CY278" i="1"/>
  <c r="DA278" i="1"/>
  <c r="DC278" i="1"/>
  <c r="DB272" i="1"/>
  <c r="CT272" i="1"/>
  <c r="CL272" i="1"/>
  <c r="DB271" i="1"/>
  <c r="CT271" i="1"/>
  <c r="CL271" i="1"/>
  <c r="DB270" i="1"/>
  <c r="CT270" i="1"/>
  <c r="CL270" i="1"/>
  <c r="DC269" i="1"/>
  <c r="DA269" i="1"/>
  <c r="CY269" i="1"/>
  <c r="CW269" i="1"/>
  <c r="CU269" i="1"/>
  <c r="CS269" i="1"/>
  <c r="CQ269" i="1"/>
  <c r="CO269" i="1"/>
  <c r="CM269" i="1"/>
  <c r="CK269" i="1"/>
  <c r="DC268" i="1"/>
  <c r="DA268" i="1"/>
  <c r="CY268" i="1"/>
  <c r="CW268" i="1"/>
  <c r="CU268" i="1"/>
  <c r="CS268" i="1"/>
  <c r="CQ268" i="1"/>
  <c r="CO268" i="1"/>
  <c r="CM268" i="1"/>
  <c r="CK268" i="1"/>
  <c r="CI267" i="1"/>
  <c r="DD267" i="1" s="1"/>
  <c r="CK267" i="1"/>
  <c r="CM267" i="1"/>
  <c r="CO267" i="1"/>
  <c r="CQ267" i="1"/>
  <c r="CS267" i="1"/>
  <c r="CU267" i="1"/>
  <c r="CW267" i="1"/>
  <c r="CY267" i="1"/>
  <c r="DA267" i="1"/>
  <c r="DC267" i="1"/>
  <c r="DB266" i="1"/>
  <c r="CT266" i="1"/>
  <c r="CR265" i="1"/>
  <c r="CN265" i="1"/>
  <c r="CJ266" i="1"/>
  <c r="CN266" i="1"/>
  <c r="CR266" i="1"/>
  <c r="CV266" i="1"/>
  <c r="CZ266" i="1"/>
  <c r="CI265" i="1"/>
  <c r="DF265" i="1" s="1"/>
  <c r="CK265" i="1"/>
  <c r="CM265" i="1"/>
  <c r="CO265" i="1"/>
  <c r="CQ265" i="1"/>
  <c r="CS265" i="1"/>
  <c r="CU265" i="1"/>
  <c r="CW265" i="1"/>
  <c r="CY265" i="1"/>
  <c r="DA265" i="1"/>
  <c r="DC265" i="1"/>
  <c r="DA263" i="1"/>
  <c r="CW263" i="1"/>
  <c r="CS263" i="1"/>
  <c r="CO263" i="1"/>
  <c r="CK263" i="1"/>
  <c r="DC262" i="1"/>
  <c r="CU262" i="1"/>
  <c r="DC261" i="1"/>
  <c r="CU261" i="1"/>
  <c r="DR261" i="1" s="1"/>
  <c r="IO125" i="1"/>
  <c r="IO123" i="1"/>
  <c r="DG344" i="1"/>
  <c r="CH343" i="1"/>
  <c r="HL343" i="1"/>
  <c r="B344" i="1"/>
  <c r="B345" i="1" s="1"/>
  <c r="AU279" i="45"/>
  <c r="AL279" i="45"/>
  <c r="AU274" i="45"/>
  <c r="AU271" i="45"/>
  <c r="DC359" i="1"/>
  <c r="DZ359" i="1" s="1"/>
  <c r="DA359" i="1"/>
  <c r="CY359" i="1"/>
  <c r="CW359" i="1"/>
  <c r="DT359" i="1" s="1"/>
  <c r="CU359" i="1"/>
  <c r="DR359" i="1" s="1"/>
  <c r="CS359" i="1"/>
  <c r="CQ359" i="1"/>
  <c r="DN359" i="1" s="1"/>
  <c r="CO359" i="1"/>
  <c r="CM359" i="1"/>
  <c r="CK359" i="1"/>
  <c r="DA356" i="1"/>
  <c r="CS356" i="1"/>
  <c r="CK356" i="1"/>
  <c r="DC354" i="1"/>
  <c r="CY354" i="1"/>
  <c r="CU354" i="1"/>
  <c r="CQ354" i="1"/>
  <c r="CM354" i="1"/>
  <c r="CI354" i="1"/>
  <c r="DF354" i="1" s="1"/>
  <c r="EA354" i="1" s="1"/>
  <c r="DC353" i="1"/>
  <c r="DA353" i="1"/>
  <c r="CY353" i="1"/>
  <c r="CW353" i="1"/>
  <c r="DT353" i="1" s="1"/>
  <c r="CU353" i="1"/>
  <c r="CS353" i="1"/>
  <c r="DP353" i="1" s="1"/>
  <c r="CQ353" i="1"/>
  <c r="DN353" i="1" s="1"/>
  <c r="CO353" i="1"/>
  <c r="CM353" i="1"/>
  <c r="CK353" i="1"/>
  <c r="DC350" i="1"/>
  <c r="CY350" i="1"/>
  <c r="CU350" i="1"/>
  <c r="CQ350" i="1"/>
  <c r="CM350" i="1"/>
  <c r="CI350" i="1"/>
  <c r="DC346" i="1"/>
  <c r="DA346" i="1"/>
  <c r="CY346" i="1"/>
  <c r="CW346" i="1"/>
  <c r="DT346" i="1" s="1"/>
  <c r="CU346" i="1"/>
  <c r="CS346" i="1"/>
  <c r="CQ346" i="1"/>
  <c r="CO346" i="1"/>
  <c r="CM346" i="1"/>
  <c r="CK346" i="1"/>
  <c r="DT345" i="1"/>
  <c r="DB344" i="1"/>
  <c r="CZ344" i="1"/>
  <c r="CX344" i="1"/>
  <c r="CV344" i="1"/>
  <c r="CT344" i="1"/>
  <c r="CR344" i="1"/>
  <c r="CP344" i="1"/>
  <c r="CN344" i="1"/>
  <c r="CL344" i="1"/>
  <c r="DA343" i="1"/>
  <c r="CW343" i="1"/>
  <c r="CS343" i="1"/>
  <c r="CO343" i="1"/>
  <c r="CK343" i="1"/>
  <c r="DA341" i="1"/>
  <c r="CW341" i="1"/>
  <c r="CS341" i="1"/>
  <c r="CO341" i="1"/>
  <c r="DG272" i="1"/>
  <c r="AU186" i="45"/>
  <c r="CI276" i="1"/>
  <c r="CK276" i="1"/>
  <c r="CM276" i="1"/>
  <c r="CO276" i="1"/>
  <c r="CQ276" i="1"/>
  <c r="CS276" i="1"/>
  <c r="CI275" i="1"/>
  <c r="CK275" i="1"/>
  <c r="CM275" i="1"/>
  <c r="CO275" i="1"/>
  <c r="CQ275" i="1"/>
  <c r="CS275" i="1"/>
  <c r="CU275" i="1"/>
  <c r="CW275" i="1"/>
  <c r="CY275" i="1"/>
  <c r="DA275" i="1"/>
  <c r="DC275" i="1"/>
  <c r="CI274" i="1"/>
  <c r="CK274" i="1"/>
  <c r="CM274" i="1"/>
  <c r="CO274" i="1"/>
  <c r="CQ274" i="1"/>
  <c r="CS274" i="1"/>
  <c r="CU274" i="1"/>
  <c r="CW274" i="1"/>
  <c r="CY274" i="1"/>
  <c r="DA274" i="1"/>
  <c r="DC274" i="1"/>
  <c r="DD273" i="1"/>
  <c r="DC273" i="1"/>
  <c r="DA273" i="1"/>
  <c r="CY273" i="1"/>
  <c r="CW273" i="1"/>
  <c r="CU273" i="1"/>
  <c r="CS273" i="1"/>
  <c r="CQ273" i="1"/>
  <c r="CO273" i="1"/>
  <c r="CM273" i="1"/>
  <c r="CK273" i="1"/>
  <c r="CZ272" i="1"/>
  <c r="CV272" i="1"/>
  <c r="CR272" i="1"/>
  <c r="CN272" i="1"/>
  <c r="CZ271" i="1"/>
  <c r="CV271" i="1"/>
  <c r="CR271" i="1"/>
  <c r="CN271" i="1"/>
  <c r="CZ270" i="1"/>
  <c r="CV270" i="1"/>
  <c r="CR270" i="1"/>
  <c r="CN270" i="1"/>
  <c r="CI272" i="1"/>
  <c r="CK272" i="1"/>
  <c r="CM272" i="1"/>
  <c r="CO272" i="1"/>
  <c r="CQ272" i="1"/>
  <c r="CS272" i="1"/>
  <c r="CU272" i="1"/>
  <c r="CW272" i="1"/>
  <c r="CY272" i="1"/>
  <c r="DA272" i="1"/>
  <c r="DC272" i="1"/>
  <c r="CI271" i="1"/>
  <c r="CK271" i="1"/>
  <c r="CM271" i="1"/>
  <c r="CO271" i="1"/>
  <c r="CQ271" i="1"/>
  <c r="CS271" i="1"/>
  <c r="CU271" i="1"/>
  <c r="CW271" i="1"/>
  <c r="CY271" i="1"/>
  <c r="DA271" i="1"/>
  <c r="DC271" i="1"/>
  <c r="CI270" i="1"/>
  <c r="CK270" i="1"/>
  <c r="CM270" i="1"/>
  <c r="CO270" i="1"/>
  <c r="CQ270" i="1"/>
  <c r="CS270" i="1"/>
  <c r="CU270" i="1"/>
  <c r="CW270" i="1"/>
  <c r="CY270" i="1"/>
  <c r="DV270" i="1" s="1"/>
  <c r="DA270" i="1"/>
  <c r="DC270" i="1"/>
  <c r="DZ270" i="1" s="1"/>
  <c r="CI266" i="1"/>
  <c r="CK266" i="1"/>
  <c r="CM266" i="1"/>
  <c r="CO266" i="1"/>
  <c r="CQ266" i="1"/>
  <c r="CS266" i="1"/>
  <c r="CU266" i="1"/>
  <c r="CW266" i="1"/>
  <c r="CY266" i="1"/>
  <c r="DA266" i="1"/>
  <c r="DC266" i="1"/>
  <c r="DF269" i="1"/>
  <c r="DD264" i="1"/>
  <c r="DF264" i="1"/>
  <c r="EA264" i="1" s="1"/>
  <c r="CJ261" i="1"/>
  <c r="DG261" i="1" s="1"/>
  <c r="CL261" i="1"/>
  <c r="DI261" i="1" s="1"/>
  <c r="CN261" i="1"/>
  <c r="DK261" i="1" s="1"/>
  <c r="CP261" i="1"/>
  <c r="DM261" i="1" s="1"/>
  <c r="CR261" i="1"/>
  <c r="DO261" i="1" s="1"/>
  <c r="CT261" i="1"/>
  <c r="CV261" i="1"/>
  <c r="DS261" i="1" s="1"/>
  <c r="CX261" i="1"/>
  <c r="CZ261" i="1"/>
  <c r="DW261" i="1" s="1"/>
  <c r="DB261" i="1"/>
  <c r="DY261" i="1" s="1"/>
  <c r="DC264" i="1"/>
  <c r="DA264" i="1"/>
  <c r="CY264" i="1"/>
  <c r="CW264" i="1"/>
  <c r="CU264" i="1"/>
  <c r="CS264" i="1"/>
  <c r="CQ264" i="1"/>
  <c r="CO264" i="1"/>
  <c r="CM264" i="1"/>
  <c r="DJ264" i="1" s="1"/>
  <c r="CK264" i="1"/>
  <c r="DB263" i="1"/>
  <c r="CZ263" i="1"/>
  <c r="CX263" i="1"/>
  <c r="CV263" i="1"/>
  <c r="CT263" i="1"/>
  <c r="CR263" i="1"/>
  <c r="CP263" i="1"/>
  <c r="CN263" i="1"/>
  <c r="CL263" i="1"/>
  <c r="CJ263" i="1"/>
  <c r="CK262" i="1"/>
  <c r="CO262" i="1"/>
  <c r="CS262" i="1"/>
  <c r="CW262" i="1"/>
  <c r="DA262" i="1"/>
  <c r="DF261" i="1"/>
  <c r="EA261" i="1" s="1"/>
  <c r="EC261" i="1" s="1"/>
  <c r="GE261" i="1" s="1"/>
  <c r="DA261" i="1"/>
  <c r="CW261" i="1"/>
  <c r="DT261" i="1" s="1"/>
  <c r="CS261" i="1"/>
  <c r="CO261" i="1"/>
  <c r="DL261" i="1" s="1"/>
  <c r="CK261" i="1"/>
  <c r="EW171" i="1"/>
  <c r="IO128" i="1"/>
  <c r="IO122" i="1"/>
  <c r="IO121" i="1"/>
  <c r="IO120" i="1"/>
  <c r="ER171" i="1"/>
  <c r="EU171" i="1"/>
  <c r="EP171" i="1"/>
  <c r="EV171" i="1"/>
  <c r="ET171" i="1"/>
  <c r="EQ171" i="1"/>
  <c r="AL282" i="45"/>
  <c r="AL283" i="45"/>
  <c r="DF356" i="1"/>
  <c r="DF357" i="1"/>
  <c r="DB358" i="1"/>
  <c r="DY358" i="1" s="1"/>
  <c r="CZ358" i="1"/>
  <c r="CX358" i="1"/>
  <c r="DU358" i="1" s="1"/>
  <c r="CV358" i="1"/>
  <c r="CT358" i="1"/>
  <c r="DQ358" i="1" s="1"/>
  <c r="CR358" i="1"/>
  <c r="DO358" i="1" s="1"/>
  <c r="CP358" i="1"/>
  <c r="DM358" i="1" s="1"/>
  <c r="CN358" i="1"/>
  <c r="CL358" i="1"/>
  <c r="DC356" i="1"/>
  <c r="CY356" i="1"/>
  <c r="CU356" i="1"/>
  <c r="CQ356" i="1"/>
  <c r="CM356" i="1"/>
  <c r="CJ356" i="1"/>
  <c r="DG356" i="1" s="1"/>
  <c r="CL356" i="1"/>
  <c r="DI356" i="1" s="1"/>
  <c r="CN356" i="1"/>
  <c r="CP356" i="1"/>
  <c r="CR356" i="1"/>
  <c r="DO356" i="1" s="1"/>
  <c r="CT356" i="1"/>
  <c r="DQ356" i="1" s="1"/>
  <c r="CV356" i="1"/>
  <c r="CX356" i="1"/>
  <c r="DU356" i="1" s="1"/>
  <c r="CZ356" i="1"/>
  <c r="DW356" i="1" s="1"/>
  <c r="DB356" i="1"/>
  <c r="CJ348" i="1"/>
  <c r="CL348" i="1"/>
  <c r="CN348" i="1"/>
  <c r="CP348" i="1"/>
  <c r="CR348" i="1"/>
  <c r="DB354" i="1"/>
  <c r="DY354" i="1" s="1"/>
  <c r="CZ354" i="1"/>
  <c r="CX354" i="1"/>
  <c r="CV354" i="1"/>
  <c r="CT354" i="1"/>
  <c r="CR354" i="1"/>
  <c r="CP354" i="1"/>
  <c r="DM354" i="1" s="1"/>
  <c r="CN354" i="1"/>
  <c r="DK354" i="1" s="1"/>
  <c r="CL354" i="1"/>
  <c r="DB352" i="1"/>
  <c r="DY352" i="1" s="1"/>
  <c r="CZ352" i="1"/>
  <c r="CX352" i="1"/>
  <c r="DU352" i="1" s="1"/>
  <c r="CV352" i="1"/>
  <c r="DS352" i="1" s="1"/>
  <c r="CT352" i="1"/>
  <c r="DQ352" i="1" s="1"/>
  <c r="CR352" i="1"/>
  <c r="CP352" i="1"/>
  <c r="DM352" i="1" s="1"/>
  <c r="CN352" i="1"/>
  <c r="DK352" i="1" s="1"/>
  <c r="CL352" i="1"/>
  <c r="DB350" i="1"/>
  <c r="DY350" i="1" s="1"/>
  <c r="CZ350" i="1"/>
  <c r="DW350" i="1" s="1"/>
  <c r="CX350" i="1"/>
  <c r="CV350" i="1"/>
  <c r="DS350" i="1" s="1"/>
  <c r="CT350" i="1"/>
  <c r="CR350" i="1"/>
  <c r="DO350" i="1" s="1"/>
  <c r="CP350" i="1"/>
  <c r="CN350" i="1"/>
  <c r="CL350" i="1"/>
  <c r="DI350" i="1" s="1"/>
  <c r="DB348" i="1"/>
  <c r="CZ348" i="1"/>
  <c r="CX348" i="1"/>
  <c r="CV348" i="1"/>
  <c r="CT348" i="1"/>
  <c r="CQ348" i="1"/>
  <c r="CM348" i="1"/>
  <c r="CI348" i="1"/>
  <c r="CI347" i="1"/>
  <c r="DF347" i="1" s="1"/>
  <c r="CK347" i="1"/>
  <c r="DH347" i="1" s="1"/>
  <c r="CM347" i="1"/>
  <c r="CO347" i="1"/>
  <c r="DL347" i="1" s="1"/>
  <c r="CQ347" i="1"/>
  <c r="CS347" i="1"/>
  <c r="CU347" i="1"/>
  <c r="DR347" i="1" s="1"/>
  <c r="CW347" i="1"/>
  <c r="CY347" i="1"/>
  <c r="DA347" i="1"/>
  <c r="DC347" i="1"/>
  <c r="DZ347" i="1" s="1"/>
  <c r="DB345" i="1"/>
  <c r="CZ345" i="1"/>
  <c r="CX345" i="1"/>
  <c r="CV345" i="1"/>
  <c r="CT345" i="1"/>
  <c r="CR345" i="1"/>
  <c r="CP345" i="1"/>
  <c r="CN345" i="1"/>
  <c r="CL345" i="1"/>
  <c r="GO343" i="1"/>
  <c r="DB343" i="1"/>
  <c r="DY343" i="1" s="1"/>
  <c r="CZ343" i="1"/>
  <c r="DW343" i="1" s="1"/>
  <c r="CX343" i="1"/>
  <c r="CV343" i="1"/>
  <c r="DS343" i="1" s="1"/>
  <c r="CT343" i="1"/>
  <c r="DQ343" i="1" s="1"/>
  <c r="CR343" i="1"/>
  <c r="DO343" i="1" s="1"/>
  <c r="CP343" i="1"/>
  <c r="DM343" i="1" s="1"/>
  <c r="CN343" i="1"/>
  <c r="CL343" i="1"/>
  <c r="DI343" i="1" s="1"/>
  <c r="CJ341" i="1"/>
  <c r="CL341" i="1"/>
  <c r="CN341" i="1"/>
  <c r="CP341" i="1"/>
  <c r="CR341" i="1"/>
  <c r="CT341" i="1"/>
  <c r="DQ341" i="1" s="1"/>
  <c r="CV341" i="1"/>
  <c r="CX341" i="1"/>
  <c r="CZ341" i="1"/>
  <c r="DB341" i="1"/>
  <c r="DY341" i="1" s="1"/>
  <c r="X178" i="1"/>
  <c r="CP339" i="1"/>
  <c r="CN339" i="1"/>
  <c r="DK340" i="1" s="1"/>
  <c r="CL339" i="1"/>
  <c r="CJ339" i="1"/>
  <c r="DG340" i="1" s="1"/>
  <c r="X102" i="1"/>
  <c r="AL284" i="45"/>
  <c r="AL285" i="45"/>
  <c r="AL277" i="45"/>
  <c r="AL278" i="45"/>
  <c r="AL276" i="45"/>
  <c r="AL272" i="45"/>
  <c r="AL273" i="45"/>
  <c r="AU200" i="45"/>
  <c r="AU201" i="45"/>
  <c r="AU194" i="45"/>
  <c r="AU366" i="45"/>
  <c r="AU352" i="45"/>
  <c r="AU110" i="45"/>
  <c r="AU106" i="45"/>
  <c r="AU21" i="45"/>
  <c r="AM108" i="45"/>
  <c r="BA107" i="45"/>
  <c r="AM104" i="45"/>
  <c r="BA103" i="45"/>
  <c r="AM113" i="45"/>
  <c r="AM114" i="45"/>
  <c r="AL107" i="45"/>
  <c r="AZ114" i="45"/>
  <c r="AL113" i="45"/>
  <c r="AZ112" i="45"/>
  <c r="AM368" i="45"/>
  <c r="AN368" i="45" s="1"/>
  <c r="AQ368" i="45" s="1"/>
  <c r="AM366" i="45"/>
  <c r="AN366" i="45" s="1"/>
  <c r="AQ366" i="45" s="1"/>
  <c r="AL361" i="45"/>
  <c r="AN361" i="45" s="1"/>
  <c r="AQ361" i="45" s="1"/>
  <c r="AL359" i="45"/>
  <c r="AL357" i="45"/>
  <c r="AN357" i="45" s="1"/>
  <c r="AQ357" i="45" s="1"/>
  <c r="AL355" i="45"/>
  <c r="AN355" i="45" s="1"/>
  <c r="AQ355" i="45" s="1"/>
  <c r="AL353" i="45"/>
  <c r="AN353" i="45" s="1"/>
  <c r="AQ353" i="45" s="1"/>
  <c r="AM367" i="45"/>
  <c r="AL367" i="45"/>
  <c r="AM365" i="45"/>
  <c r="AM362" i="45"/>
  <c r="AM360" i="45"/>
  <c r="AM358" i="45"/>
  <c r="AN358" i="45" s="1"/>
  <c r="AP358" i="45" s="1"/>
  <c r="AM356" i="45"/>
  <c r="AM354" i="45"/>
  <c r="AN354" i="45" s="1"/>
  <c r="AP354" i="45" s="1"/>
  <c r="BP351" i="45"/>
  <c r="AN352" i="45"/>
  <c r="AP352" i="45" s="1"/>
  <c r="BP349" i="45"/>
  <c r="BQ349" i="45" s="1"/>
  <c r="BA367" i="45"/>
  <c r="AZ365" i="45"/>
  <c r="BA365" i="45"/>
  <c r="AN364" i="45"/>
  <c r="AQ364" i="45" s="1"/>
  <c r="AM363" i="45"/>
  <c r="AN360" i="45"/>
  <c r="AP360" i="45" s="1"/>
  <c r="BL349" i="45"/>
  <c r="BM349" i="45" s="1"/>
  <c r="BA363" i="45"/>
  <c r="BA361" i="45"/>
  <c r="BA359" i="45"/>
  <c r="BA357" i="45"/>
  <c r="BA355" i="45"/>
  <c r="BL351" i="45"/>
  <c r="AQ351" i="45"/>
  <c r="AM194" i="45"/>
  <c r="AM186" i="45"/>
  <c r="AM284" i="45"/>
  <c r="AM285" i="45"/>
  <c r="AM282" i="45"/>
  <c r="AM283" i="45"/>
  <c r="AM280" i="45"/>
  <c r="AM281" i="45"/>
  <c r="AM278" i="45"/>
  <c r="AM277" i="45"/>
  <c r="AM276" i="45"/>
  <c r="AM275" i="45"/>
  <c r="AM274" i="45"/>
  <c r="AM273" i="45"/>
  <c r="AM272" i="45"/>
  <c r="AM271" i="45"/>
  <c r="AM270" i="45"/>
  <c r="AM269" i="45"/>
  <c r="AM266" i="45"/>
  <c r="AM267" i="45"/>
  <c r="AM200" i="45"/>
  <c r="AM196" i="45"/>
  <c r="AM187" i="45"/>
  <c r="AM198" i="45"/>
  <c r="AM192" i="45"/>
  <c r="AU29" i="45"/>
  <c r="AU25" i="45"/>
  <c r="AU22" i="45"/>
  <c r="AU17" i="45"/>
  <c r="AU13" i="45"/>
  <c r="BA366" i="45"/>
  <c r="BA364" i="45"/>
  <c r="BA362" i="45"/>
  <c r="BA360" i="45"/>
  <c r="AZ358" i="45"/>
  <c r="BA358" i="45"/>
  <c r="BA353" i="45"/>
  <c r="AN17" i="45"/>
  <c r="AP17" i="45" s="1"/>
  <c r="M82" i="51"/>
  <c r="M6" i="51" s="1"/>
  <c r="B47" i="45"/>
  <c r="AZ28" i="45"/>
  <c r="AZ16" i="45"/>
  <c r="AZ12" i="45"/>
  <c r="AZ30" i="45"/>
  <c r="BA29" i="45"/>
  <c r="AZ26" i="45"/>
  <c r="BA25" i="45"/>
  <c r="AZ22" i="45"/>
  <c r="AZ18" i="45"/>
  <c r="AZ14" i="45"/>
  <c r="X198" i="1"/>
  <c r="X197" i="1"/>
  <c r="X196" i="1"/>
  <c r="X195" i="1"/>
  <c r="X194" i="1"/>
  <c r="X193" i="1"/>
  <c r="X192" i="1"/>
  <c r="X191" i="1"/>
  <c r="X190" i="1"/>
  <c r="X189" i="1"/>
  <c r="X96" i="1"/>
  <c r="X182" i="1"/>
  <c r="X188" i="1"/>
  <c r="X186" i="1"/>
  <c r="X185" i="1"/>
  <c r="X184" i="1"/>
  <c r="X183" i="1"/>
  <c r="DB262" i="1"/>
  <c r="CZ262" i="1"/>
  <c r="CX262" i="1"/>
  <c r="CV262" i="1"/>
  <c r="CT262" i="1"/>
  <c r="CR262" i="1"/>
  <c r="CP262" i="1"/>
  <c r="CN262" i="1"/>
  <c r="CL262" i="1"/>
  <c r="CJ262" i="1"/>
  <c r="X181" i="1"/>
  <c r="X180" i="1"/>
  <c r="X187" i="1"/>
  <c r="X179" i="1"/>
  <c r="HY261" i="1"/>
  <c r="CJ259" i="1"/>
  <c r="IH239" i="1"/>
  <c r="IP239" i="1"/>
  <c r="B8" i="1"/>
  <c r="B9" i="1" s="1"/>
  <c r="B10" i="1" s="1"/>
  <c r="B11" i="1" s="1"/>
  <c r="B12" i="1" s="1"/>
  <c r="B13" i="1" s="1"/>
  <c r="B14" i="1" s="1"/>
  <c r="B15" i="1" s="1"/>
  <c r="B16" i="1" s="1"/>
  <c r="B17" i="1" s="1"/>
  <c r="B18" i="1" s="1"/>
  <c r="B19" i="1" s="1"/>
  <c r="B20" i="1" s="1"/>
  <c r="B21" i="1" s="1"/>
  <c r="B22" i="1" s="1"/>
  <c r="B23" i="1" s="1"/>
  <c r="B24" i="1" s="1"/>
  <c r="B25" i="1" s="1"/>
  <c r="B26" i="1" s="1"/>
  <c r="B27" i="1" s="1"/>
  <c r="B28" i="1" s="1"/>
  <c r="B29" i="1" s="1"/>
  <c r="B30" i="1" s="1"/>
  <c r="B31" i="1" s="1"/>
  <c r="B32" i="1" s="1"/>
  <c r="B33" i="1" s="1"/>
  <c r="B34" i="1" s="1"/>
  <c r="B35" i="1" s="1"/>
  <c r="B36" i="1" s="1"/>
  <c r="B37" i="1" s="1"/>
  <c r="B38" i="1" s="1"/>
  <c r="B39" i="1" s="1"/>
  <c r="B40" i="1" s="1"/>
  <c r="B41" i="1" s="1"/>
  <c r="B42" i="1" s="1"/>
  <c r="B43" i="1" s="1"/>
  <c r="B44" i="1" s="1"/>
  <c r="B45" i="1" s="1"/>
  <c r="B46" i="1" s="1"/>
  <c r="B47" i="1" s="1"/>
  <c r="B48" i="1" s="1"/>
  <c r="B49" i="1" s="1"/>
  <c r="B50" i="1" s="1"/>
  <c r="B51" i="1" s="1"/>
  <c r="B52" i="1" s="1"/>
  <c r="B53" i="1" s="1"/>
  <c r="B54" i="1" s="1"/>
  <c r="B55" i="1" s="1"/>
  <c r="B56" i="1" s="1"/>
  <c r="B57" i="1" s="1"/>
  <c r="B58" i="1" s="1"/>
  <c r="B59" i="1" s="1"/>
  <c r="B60" i="1" s="1"/>
  <c r="B61" i="1" s="1"/>
  <c r="B62" i="1" s="1"/>
  <c r="B63" i="1" s="1"/>
  <c r="B64" i="1" s="1"/>
  <c r="B65" i="1" s="1"/>
  <c r="IP124" i="1"/>
  <c r="IP238" i="1"/>
  <c r="IP131" i="1"/>
  <c r="IP127" i="1"/>
  <c r="IP125" i="1"/>
  <c r="IP151" i="1"/>
  <c r="IP128" i="1"/>
  <c r="IP152" i="1"/>
  <c r="IP217" i="1"/>
  <c r="IP209" i="1"/>
  <c r="IP126" i="1"/>
  <c r="IP123" i="1"/>
  <c r="IP129" i="1"/>
  <c r="IP153" i="1"/>
  <c r="IP130" i="1"/>
  <c r="BA368" i="45"/>
  <c r="BA356" i="45"/>
  <c r="BA354" i="45"/>
  <c r="BA352" i="45"/>
  <c r="BA350" i="45"/>
  <c r="AZ27" i="45"/>
  <c r="AZ15" i="45"/>
  <c r="AZ11" i="45"/>
  <c r="IP211" i="1"/>
  <c r="IP212" i="1"/>
  <c r="IP216" i="1"/>
  <c r="IP215" i="1"/>
  <c r="IP237" i="1"/>
  <c r="IP210" i="1"/>
  <c r="IH214" i="1"/>
  <c r="IH213" i="1"/>
  <c r="EA340" i="1" l="1"/>
  <c r="EI340" i="1" s="1"/>
  <c r="DN347" i="1"/>
  <c r="ET259" i="1"/>
  <c r="DT352" i="1"/>
  <c r="DS269" i="1"/>
  <c r="EE259" i="1"/>
  <c r="DZ264" i="1"/>
  <c r="EJ259" i="1"/>
  <c r="EC264" i="1"/>
  <c r="GA264" i="1" s="1"/>
  <c r="EW259" i="1"/>
  <c r="DU267" i="1"/>
  <c r="EU259" i="1"/>
  <c r="ER259" i="1"/>
  <c r="DS260" i="1"/>
  <c r="DI340" i="1"/>
  <c r="DM341" i="1"/>
  <c r="DH353" i="1"/>
  <c r="DL350" i="1"/>
  <c r="ES259" i="1"/>
  <c r="EV259" i="1"/>
  <c r="D498" i="1"/>
  <c r="AZ361" i="45"/>
  <c r="AN362" i="45"/>
  <c r="AQ362" i="45" s="1"/>
  <c r="DW265" i="1"/>
  <c r="DM340" i="1"/>
  <c r="EJ340" i="1" s="1"/>
  <c r="DI341" i="1"/>
  <c r="DI354" i="1"/>
  <c r="EI259" i="1"/>
  <c r="DL264" i="1"/>
  <c r="DL353" i="1"/>
  <c r="DS274" i="1"/>
  <c r="EO259" i="1"/>
  <c r="AN27" i="45"/>
  <c r="AQ27" i="45" s="1"/>
  <c r="EF259" i="1"/>
  <c r="EQ259" i="1"/>
  <c r="EM259" i="1"/>
  <c r="DU268" i="1"/>
  <c r="DY356" i="1"/>
  <c r="EC259" i="1"/>
  <c r="GE259" i="1" s="1"/>
  <c r="GF259" i="1" s="1"/>
  <c r="DZ346" i="1"/>
  <c r="DZ261" i="1"/>
  <c r="EW261" i="1" s="1"/>
  <c r="DJ343" i="1"/>
  <c r="EG343" i="1" s="1"/>
  <c r="DN352" i="1"/>
  <c r="DP345" i="1"/>
  <c r="EK259" i="1"/>
  <c r="EO261" i="1"/>
  <c r="AN359" i="45"/>
  <c r="AQ359" i="45" s="1"/>
  <c r="DK343" i="1"/>
  <c r="DI352" i="1"/>
  <c r="EL259" i="1"/>
  <c r="DV343" i="1"/>
  <c r="EH259" i="1"/>
  <c r="EG259" i="1"/>
  <c r="AZ368" i="45"/>
  <c r="AZ364" i="45"/>
  <c r="AN12" i="45"/>
  <c r="AP12" i="45" s="1"/>
  <c r="BP12" i="45" s="1"/>
  <c r="AZ356" i="45"/>
  <c r="AZ363" i="45"/>
  <c r="AQ349" i="45"/>
  <c r="AZ367" i="45"/>
  <c r="AN268" i="45"/>
  <c r="AQ268" i="45" s="1"/>
  <c r="AZ366" i="45"/>
  <c r="AN18" i="45"/>
  <c r="AP18" i="45" s="1"/>
  <c r="BP18" i="45" s="1"/>
  <c r="AN95" i="45"/>
  <c r="AP95" i="45" s="1"/>
  <c r="AN19" i="45"/>
  <c r="AQ19" i="45" s="1"/>
  <c r="AN23" i="45"/>
  <c r="AQ23" i="45" s="1"/>
  <c r="AN16" i="45"/>
  <c r="AP16" i="45" s="1"/>
  <c r="BP16" i="45" s="1"/>
  <c r="AL281" i="45"/>
  <c r="AN14" i="45"/>
  <c r="AP14" i="45" s="1"/>
  <c r="AL275" i="45"/>
  <c r="AN275" i="45" s="1"/>
  <c r="AQ275" i="45" s="1"/>
  <c r="AN182" i="45"/>
  <c r="AQ182" i="45" s="1"/>
  <c r="AN199" i="45"/>
  <c r="AP199" i="45" s="1"/>
  <c r="BH199" i="45" s="1"/>
  <c r="AN101" i="45"/>
  <c r="AQ101" i="45" s="1"/>
  <c r="AN15" i="45"/>
  <c r="AQ15" i="45" s="1"/>
  <c r="AN279" i="45"/>
  <c r="AQ279" i="45" s="1"/>
  <c r="AZ351" i="45"/>
  <c r="AN96" i="45"/>
  <c r="AQ96" i="45" s="1"/>
  <c r="AN30" i="45"/>
  <c r="AP30" i="45" s="1"/>
  <c r="BP30" i="45" s="1"/>
  <c r="AN22" i="45"/>
  <c r="AQ22" i="45" s="1"/>
  <c r="AN356" i="45"/>
  <c r="AP356" i="45" s="1"/>
  <c r="DG351" i="1"/>
  <c r="DO354" i="1"/>
  <c r="EL354" i="1" s="1"/>
  <c r="DU266" i="1"/>
  <c r="M77" i="7"/>
  <c r="M78" i="7"/>
  <c r="M79" i="7"/>
  <c r="M80" i="7"/>
  <c r="AQ350" i="45"/>
  <c r="BP350" i="45"/>
  <c r="BQ350" i="45" s="1"/>
  <c r="BQ351" i="45" s="1"/>
  <c r="DI358" i="1"/>
  <c r="DL352" i="1"/>
  <c r="DJ347" i="1"/>
  <c r="DO270" i="1"/>
  <c r="DV341" i="1"/>
  <c r="DZ349" i="1"/>
  <c r="DN346" i="1"/>
  <c r="DP358" i="1"/>
  <c r="DO276" i="1"/>
  <c r="DR270" i="1"/>
  <c r="DS340" i="1"/>
  <c r="EP340" i="1" s="1"/>
  <c r="DN270" i="1"/>
  <c r="DF358" i="1"/>
  <c r="EA358" i="1" s="1"/>
  <c r="DY340" i="1"/>
  <c r="EV340" i="1" s="1"/>
  <c r="DF352" i="1"/>
  <c r="EA352" i="1" s="1"/>
  <c r="DU347" i="1"/>
  <c r="DS264" i="1"/>
  <c r="DO268" i="1"/>
  <c r="DR343" i="1"/>
  <c r="GR341" i="1"/>
  <c r="IB341" i="1" s="1"/>
  <c r="DU272" i="1"/>
  <c r="GR349" i="1"/>
  <c r="IB349" i="1" s="1"/>
  <c r="DJ359" i="1"/>
  <c r="GR353" i="1"/>
  <c r="IB353" i="1" s="1"/>
  <c r="DV347" i="1"/>
  <c r="DW358" i="1"/>
  <c r="ET358" i="1" s="1"/>
  <c r="DZ344" i="1"/>
  <c r="CH342" i="1"/>
  <c r="DN262" i="1"/>
  <c r="EK262" i="1" s="1"/>
  <c r="DL345" i="1"/>
  <c r="DU341" i="1"/>
  <c r="DS354" i="1"/>
  <c r="DH355" i="1"/>
  <c r="DK350" i="1"/>
  <c r="B95" i="1"/>
  <c r="CH95" i="1" s="1"/>
  <c r="DM356" i="1"/>
  <c r="DV352" i="1"/>
  <c r="HL94" i="1"/>
  <c r="DO260" i="1"/>
  <c r="DF350" i="1"/>
  <c r="EA350" i="1" s="1"/>
  <c r="DJ346" i="1"/>
  <c r="EG346" i="1" s="1"/>
  <c r="DU340" i="1"/>
  <c r="DG273" i="1"/>
  <c r="DR340" i="1"/>
  <c r="DT347" i="1"/>
  <c r="DV350" i="1"/>
  <c r="DV353" i="1"/>
  <c r="DX358" i="1"/>
  <c r="DT350" i="1"/>
  <c r="DQ347" i="1"/>
  <c r="DK266" i="1"/>
  <c r="HY342" i="1"/>
  <c r="EI264" i="1"/>
  <c r="DI268" i="1"/>
  <c r="EQ261" i="1"/>
  <c r="DU269" i="1"/>
  <c r="DU278" i="1"/>
  <c r="DV264" i="1"/>
  <c r="DI269" i="1"/>
  <c r="DK277" i="1"/>
  <c r="DU270" i="1"/>
  <c r="DW260" i="1"/>
  <c r="HY95" i="1"/>
  <c r="HY96" i="1" s="1"/>
  <c r="GO95" i="1"/>
  <c r="GP95" i="1" s="1"/>
  <c r="BH12" i="45"/>
  <c r="DQ264" i="1"/>
  <c r="EN264" i="1" s="1"/>
  <c r="DT264" i="1"/>
  <c r="EQ264" i="1" s="1"/>
  <c r="DR346" i="1"/>
  <c r="DT351" i="1"/>
  <c r="DV261" i="1"/>
  <c r="DK269" i="1"/>
  <c r="DQ278" i="1"/>
  <c r="DH345" i="1"/>
  <c r="GR342" i="1"/>
  <c r="IB342" i="1" s="1"/>
  <c r="GR354" i="1"/>
  <c r="IB354" i="1" s="1"/>
  <c r="DX347" i="1"/>
  <c r="DX353" i="1"/>
  <c r="DK265" i="1"/>
  <c r="DN263" i="1"/>
  <c r="GR343" i="1"/>
  <c r="IB343" i="1" s="1"/>
  <c r="DV346" i="1"/>
  <c r="HL180" i="1"/>
  <c r="GR344" i="1"/>
  <c r="IB344" i="1" s="1"/>
  <c r="GR357" i="1"/>
  <c r="IB357" i="1" s="1"/>
  <c r="CH180" i="1"/>
  <c r="GR345" i="1"/>
  <c r="IB345" i="1" s="1"/>
  <c r="DF262" i="1"/>
  <c r="EA262" i="1" s="1"/>
  <c r="DD265" i="1"/>
  <c r="DI267" i="1"/>
  <c r="DT277" i="1"/>
  <c r="AZ354" i="45"/>
  <c r="GR346" i="1"/>
  <c r="IB346" i="1" s="1"/>
  <c r="DP347" i="1"/>
  <c r="DD262" i="1"/>
  <c r="DW270" i="1"/>
  <c r="DN261" i="1"/>
  <c r="DW340" i="1"/>
  <c r="AN102" i="45"/>
  <c r="AQ102" i="45" s="1"/>
  <c r="GR347" i="1"/>
  <c r="IB347" i="1" s="1"/>
  <c r="DU343" i="1"/>
  <c r="EI261" i="1"/>
  <c r="DT354" i="1"/>
  <c r="DX277" i="1"/>
  <c r="DU271" i="1"/>
  <c r="DM269" i="1"/>
  <c r="GR348" i="1"/>
  <c r="IB348" i="1" s="1"/>
  <c r="AN112" i="45"/>
  <c r="AQ112" i="45" s="1"/>
  <c r="AZ360" i="45"/>
  <c r="DW354" i="1"/>
  <c r="DR344" i="1"/>
  <c r="DL356" i="1"/>
  <c r="DQ340" i="1"/>
  <c r="GR350" i="1"/>
  <c r="IB350" i="1" s="1"/>
  <c r="DK264" i="1"/>
  <c r="DN264" i="1"/>
  <c r="DV359" i="1"/>
  <c r="DO340" i="1"/>
  <c r="M74" i="7"/>
  <c r="M76" i="7"/>
  <c r="M75" i="7"/>
  <c r="GR351" i="1"/>
  <c r="IB351" i="1" s="1"/>
  <c r="AN20" i="45"/>
  <c r="AQ20" i="45" s="1"/>
  <c r="GO261" i="1"/>
  <c r="DN350" i="1"/>
  <c r="DP356" i="1"/>
  <c r="DP352" i="1"/>
  <c r="GR352" i="1"/>
  <c r="IB352" i="1" s="1"/>
  <c r="AP366" i="45"/>
  <c r="BL366" i="45" s="1"/>
  <c r="AN367" i="45"/>
  <c r="AQ367" i="45" s="1"/>
  <c r="AZ353" i="45"/>
  <c r="AZ355" i="45"/>
  <c r="AN365" i="45"/>
  <c r="AQ365" i="45" s="1"/>
  <c r="AN25" i="45"/>
  <c r="AP25" i="45" s="1"/>
  <c r="BP25" i="45" s="1"/>
  <c r="AZ23" i="45"/>
  <c r="AL194" i="45"/>
  <c r="AN194" i="45" s="1"/>
  <c r="AP194" i="45" s="1"/>
  <c r="BL194" i="45" s="1"/>
  <c r="AL267" i="45"/>
  <c r="AN267" i="45" s="1"/>
  <c r="AQ267" i="45" s="1"/>
  <c r="AL185" i="45"/>
  <c r="AN185" i="45" s="1"/>
  <c r="AQ185" i="45" s="1"/>
  <c r="AN97" i="45"/>
  <c r="AQ97" i="45" s="1"/>
  <c r="AZ20" i="45"/>
  <c r="AQ14" i="45"/>
  <c r="AL186" i="45"/>
  <c r="AN186" i="45" s="1"/>
  <c r="AP186" i="45" s="1"/>
  <c r="BH186" i="45" s="1"/>
  <c r="AL183" i="45"/>
  <c r="AN183" i="45" s="1"/>
  <c r="AQ183" i="45" s="1"/>
  <c r="AN105" i="45"/>
  <c r="AP105" i="45" s="1"/>
  <c r="AN99" i="45"/>
  <c r="AQ99" i="45" s="1"/>
  <c r="AN184" i="45"/>
  <c r="AP184" i="45" s="1"/>
  <c r="BL184" i="45" s="1"/>
  <c r="AQ13" i="45"/>
  <c r="AQ17" i="45"/>
  <c r="AN24" i="45"/>
  <c r="AP24" i="45" s="1"/>
  <c r="AN29" i="45"/>
  <c r="AP29" i="45" s="1"/>
  <c r="BP29" i="45" s="1"/>
  <c r="AN193" i="45"/>
  <c r="AP193" i="45" s="1"/>
  <c r="BL193" i="45" s="1"/>
  <c r="AN21" i="45"/>
  <c r="AP21" i="45" s="1"/>
  <c r="BP95" i="45"/>
  <c r="BQ95" i="45" s="1"/>
  <c r="BL95" i="45"/>
  <c r="BM95" i="45" s="1"/>
  <c r="BH95" i="45"/>
  <c r="BI95" i="45" s="1"/>
  <c r="AP11" i="45"/>
  <c r="BL11" i="45" s="1"/>
  <c r="BM11" i="45" s="1"/>
  <c r="AN109" i="45"/>
  <c r="AQ109" i="45" s="1"/>
  <c r="AN110" i="45"/>
  <c r="AQ110" i="45" s="1"/>
  <c r="AN26" i="45"/>
  <c r="AQ26" i="45" s="1"/>
  <c r="AN28" i="45"/>
  <c r="AP28" i="45" s="1"/>
  <c r="AN195" i="45"/>
  <c r="AP195" i="45" s="1"/>
  <c r="BP195" i="45" s="1"/>
  <c r="AN98" i="45"/>
  <c r="AQ98" i="45" s="1"/>
  <c r="AN201" i="45"/>
  <c r="AQ201" i="45" s="1"/>
  <c r="AN188" i="45"/>
  <c r="AQ188" i="45" s="1"/>
  <c r="AP27" i="45"/>
  <c r="BL27" i="45" s="1"/>
  <c r="AP365" i="45"/>
  <c r="BH365" i="45" s="1"/>
  <c r="BP14" i="45"/>
  <c r="BH14" i="45"/>
  <c r="BL14" i="45"/>
  <c r="BL18" i="45"/>
  <c r="AN269" i="45"/>
  <c r="AQ269" i="45" s="1"/>
  <c r="AN363" i="45"/>
  <c r="AP363" i="45" s="1"/>
  <c r="AP101" i="45"/>
  <c r="BP101" i="45" s="1"/>
  <c r="AN114" i="45"/>
  <c r="AQ114" i="45" s="1"/>
  <c r="AZ352" i="45"/>
  <c r="AZ350" i="45"/>
  <c r="BL350" i="45" s="1"/>
  <c r="BM350" i="45" s="1"/>
  <c r="BM351" i="45" s="1"/>
  <c r="AN190" i="45"/>
  <c r="AP190" i="45" s="1"/>
  <c r="BH190" i="45" s="1"/>
  <c r="AN191" i="45"/>
  <c r="AP191" i="45" s="1"/>
  <c r="BH191" i="45" s="1"/>
  <c r="BA18" i="45"/>
  <c r="AN187" i="45"/>
  <c r="AP187" i="45" s="1"/>
  <c r="BP187" i="45" s="1"/>
  <c r="M124" i="51"/>
  <c r="M163" i="51" s="1"/>
  <c r="EG264" i="1"/>
  <c r="GR340" i="1"/>
  <c r="IB340" i="1" s="1"/>
  <c r="GR358" i="1"/>
  <c r="IB358" i="1" s="1"/>
  <c r="GR355" i="1"/>
  <c r="IB355" i="1" s="1"/>
  <c r="GR359" i="1"/>
  <c r="IB359" i="1" s="1"/>
  <c r="GR356" i="1"/>
  <c r="IB356" i="1" s="1"/>
  <c r="HL341" i="1"/>
  <c r="CH341" i="1"/>
  <c r="DN358" i="1"/>
  <c r="EK358" i="1" s="1"/>
  <c r="EK264" i="1"/>
  <c r="ES264" i="1"/>
  <c r="EW264" i="1"/>
  <c r="DG355" i="1"/>
  <c r="E498" i="1"/>
  <c r="E568" i="1" s="1"/>
  <c r="D499" i="1"/>
  <c r="D568" i="1"/>
  <c r="DV358" i="1"/>
  <c r="DL354" i="1"/>
  <c r="DH342" i="1"/>
  <c r="DW276" i="1"/>
  <c r="DI345" i="1"/>
  <c r="DM345" i="1"/>
  <c r="DQ345" i="1"/>
  <c r="DU345" i="1"/>
  <c r="DY345" i="1"/>
  <c r="EC346" i="1"/>
  <c r="DG264" i="1"/>
  <c r="ED264" i="1" s="1"/>
  <c r="DO264" i="1"/>
  <c r="DW264" i="1"/>
  <c r="DR264" i="1"/>
  <c r="EO264" i="1" s="1"/>
  <c r="EK346" i="1"/>
  <c r="EO346" i="1"/>
  <c r="ES346" i="1"/>
  <c r="EW346" i="1"/>
  <c r="EM358" i="1"/>
  <c r="DO265" i="1"/>
  <c r="DT357" i="1"/>
  <c r="DT358" i="1"/>
  <c r="DH358" i="1"/>
  <c r="EE358" i="1" s="1"/>
  <c r="DM271" i="1"/>
  <c r="DH346" i="1"/>
  <c r="EE346" i="1" s="1"/>
  <c r="EQ346" i="1"/>
  <c r="DX346" i="1"/>
  <c r="EU346" i="1" s="1"/>
  <c r="DH359" i="1"/>
  <c r="DX359" i="1"/>
  <c r="DI270" i="1"/>
  <c r="DY270" i="1"/>
  <c r="DJ344" i="1"/>
  <c r="DH350" i="1"/>
  <c r="DX350" i="1"/>
  <c r="EU350" i="1" s="1"/>
  <c r="DK278" i="1"/>
  <c r="DS278" i="1"/>
  <c r="DZ343" i="1"/>
  <c r="EW343" i="1" s="1"/>
  <c r="EK263" i="1"/>
  <c r="DM265" i="1"/>
  <c r="GR258" i="1"/>
  <c r="GR262" i="1"/>
  <c r="GR264" i="1"/>
  <c r="GR266" i="1"/>
  <c r="GR268" i="1"/>
  <c r="GR270" i="1"/>
  <c r="GR272" i="1"/>
  <c r="GR274" i="1"/>
  <c r="GR276" i="1"/>
  <c r="GR278" i="1"/>
  <c r="GR259" i="1"/>
  <c r="GR260" i="1"/>
  <c r="GR261" i="1"/>
  <c r="GR263" i="1"/>
  <c r="GR265" i="1"/>
  <c r="GR267" i="1"/>
  <c r="GR269" i="1"/>
  <c r="GR271" i="1"/>
  <c r="GR273" i="1"/>
  <c r="GR275" i="1"/>
  <c r="GR277" i="1"/>
  <c r="DT340" i="1"/>
  <c r="EQ340" i="1" s="1"/>
  <c r="HL181" i="1"/>
  <c r="CH181" i="1"/>
  <c r="EF343" i="1"/>
  <c r="EJ343" i="1"/>
  <c r="EN343" i="1"/>
  <c r="ER343" i="1"/>
  <c r="EV343" i="1"/>
  <c r="DY260" i="1"/>
  <c r="EG262" i="1"/>
  <c r="EM352" i="1"/>
  <c r="DH352" i="1"/>
  <c r="EE352" i="1" s="1"/>
  <c r="DX352" i="1"/>
  <c r="EU352" i="1" s="1"/>
  <c r="DY347" i="1"/>
  <c r="DV263" i="1"/>
  <c r="ES263" i="1" s="1"/>
  <c r="DL358" i="1"/>
  <c r="EI358" i="1" s="1"/>
  <c r="DV262" i="1"/>
  <c r="ES262" i="1" s="1"/>
  <c r="DK260" i="1"/>
  <c r="DQ260" i="1"/>
  <c r="DU273" i="1"/>
  <c r="EU358" i="1"/>
  <c r="EA342" i="1"/>
  <c r="EJ358" i="1"/>
  <c r="ER358" i="1"/>
  <c r="EV358" i="1"/>
  <c r="B183" i="1"/>
  <c r="CH182" i="1"/>
  <c r="EH354" i="1"/>
  <c r="EP354" i="1"/>
  <c r="EF358" i="1"/>
  <c r="EN358" i="1"/>
  <c r="EK261" i="1"/>
  <c r="ES261" i="1"/>
  <c r="GA259" i="1"/>
  <c r="GB259" i="1" s="1"/>
  <c r="GA261" i="1"/>
  <c r="DW341" i="1"/>
  <c r="DS341" i="1"/>
  <c r="DO341" i="1"/>
  <c r="DK341" i="1"/>
  <c r="DG341" i="1"/>
  <c r="DK345" i="1"/>
  <c r="DO345" i="1"/>
  <c r="DS345" i="1"/>
  <c r="DW345" i="1"/>
  <c r="EF350" i="1"/>
  <c r="DM350" i="1"/>
  <c r="EJ350" i="1" s="1"/>
  <c r="DQ350" i="1"/>
  <c r="EN350" i="1" s="1"/>
  <c r="DU350" i="1"/>
  <c r="ER350" i="1" s="1"/>
  <c r="EV350" i="1"/>
  <c r="EH352" i="1"/>
  <c r="DO352" i="1"/>
  <c r="EL352" i="1" s="1"/>
  <c r="EP352" i="1"/>
  <c r="DW352" i="1"/>
  <c r="ET352" i="1" s="1"/>
  <c r="DQ354" i="1"/>
  <c r="EN354" i="1" s="1"/>
  <c r="DU354" i="1"/>
  <c r="DS356" i="1"/>
  <c r="DK356" i="1"/>
  <c r="DK358" i="1"/>
  <c r="EH358" i="1" s="1"/>
  <c r="EL358" i="1"/>
  <c r="DS358" i="1"/>
  <c r="EP358" i="1" s="1"/>
  <c r="DH261" i="1"/>
  <c r="EE261" i="1" s="1"/>
  <c r="DP261" i="1"/>
  <c r="EM261" i="1" s="1"/>
  <c r="DX261" i="1"/>
  <c r="EU261" i="1" s="1"/>
  <c r="DI264" i="1"/>
  <c r="EF264" i="1" s="1"/>
  <c r="DM264" i="1"/>
  <c r="EJ264" i="1" s="1"/>
  <c r="DU264" i="1"/>
  <c r="ER264" i="1" s="1"/>
  <c r="DY264" i="1"/>
  <c r="EV264" i="1" s="1"/>
  <c r="DU261" i="1"/>
  <c r="DQ261" i="1"/>
  <c r="DH354" i="1"/>
  <c r="DP354" i="1"/>
  <c r="EM354" i="1" s="1"/>
  <c r="DX354" i="1"/>
  <c r="EU354" i="1" s="1"/>
  <c r="DL346" i="1"/>
  <c r="EI346" i="1" s="1"/>
  <c r="DP346" i="1"/>
  <c r="EM346" i="1" s="1"/>
  <c r="DJ350" i="1"/>
  <c r="EG350" i="1" s="1"/>
  <c r="DR350" i="1"/>
  <c r="DZ350" i="1"/>
  <c r="EW350" i="1" s="1"/>
  <c r="DJ353" i="1"/>
  <c r="DR353" i="1"/>
  <c r="DZ353" i="1"/>
  <c r="DH356" i="1"/>
  <c r="DX356" i="1"/>
  <c r="DL359" i="1"/>
  <c r="DP359" i="1"/>
  <c r="DZ278" i="1"/>
  <c r="DV278" i="1"/>
  <c r="DR278" i="1"/>
  <c r="DN278" i="1"/>
  <c r="DP355" i="1"/>
  <c r="DT356" i="1"/>
  <c r="DJ358" i="1"/>
  <c r="EG358" i="1" s="1"/>
  <c r="DR358" i="1"/>
  <c r="DZ358" i="1"/>
  <c r="EW358" i="1" s="1"/>
  <c r="DG277" i="1"/>
  <c r="DS265" i="1"/>
  <c r="DK268" i="1"/>
  <c r="DS268" i="1"/>
  <c r="DJ352" i="1"/>
  <c r="DR352" i="1"/>
  <c r="EO352" i="1" s="1"/>
  <c r="DZ352" i="1"/>
  <c r="ER340" i="1"/>
  <c r="EN340" i="1"/>
  <c r="DF353" i="1"/>
  <c r="ED358" i="1"/>
  <c r="DQ274" i="1"/>
  <c r="DP340" i="1"/>
  <c r="EM340" i="1" s="1"/>
  <c r="DW347" i="1"/>
  <c r="DO347" i="1"/>
  <c r="DG347" i="1"/>
  <c r="DU274" i="1"/>
  <c r="EK340" i="1"/>
  <c r="ES340" i="1"/>
  <c r="DF341" i="1"/>
  <c r="HL182" i="1"/>
  <c r="DO277" i="1"/>
  <c r="DM267" i="1"/>
  <c r="DJ270" i="1"/>
  <c r="EC263" i="1"/>
  <c r="GA263" i="1" s="1"/>
  <c r="EC262" i="1"/>
  <c r="DJ278" i="1"/>
  <c r="DK276" i="1"/>
  <c r="DQ270" i="1"/>
  <c r="EG263" i="1"/>
  <c r="DM268" i="1"/>
  <c r="DU265" i="1"/>
  <c r="DI278" i="1"/>
  <c r="DY278" i="1"/>
  <c r="DQ268" i="1"/>
  <c r="EA265" i="1"/>
  <c r="EC265" i="1" s="1"/>
  <c r="DH264" i="1"/>
  <c r="EE264" i="1" s="1"/>
  <c r="DP264" i="1"/>
  <c r="EM264" i="1" s="1"/>
  <c r="DX264" i="1"/>
  <c r="EU264" i="1" s="1"/>
  <c r="DF268" i="1"/>
  <c r="DX270" i="1"/>
  <c r="DT270" i="1"/>
  <c r="DP270" i="1"/>
  <c r="DL270" i="1"/>
  <c r="DH270" i="1"/>
  <c r="DK270" i="1"/>
  <c r="DS270" i="1"/>
  <c r="DX278" i="1"/>
  <c r="DT278" i="1"/>
  <c r="DP278" i="1"/>
  <c r="DL278" i="1"/>
  <c r="DH278" i="1"/>
  <c r="DO278" i="1"/>
  <c r="DW278" i="1"/>
  <c r="DR277" i="1"/>
  <c r="DV277" i="1"/>
  <c r="DZ277" i="1"/>
  <c r="DM266" i="1"/>
  <c r="DG269" i="1"/>
  <c r="DO269" i="1"/>
  <c r="DW269" i="1"/>
  <c r="DM272" i="1"/>
  <c r="DQ269" i="1"/>
  <c r="DM260" i="1"/>
  <c r="DU260" i="1"/>
  <c r="EG261" i="1"/>
  <c r="AN198" i="45"/>
  <c r="AP198" i="45" s="1"/>
  <c r="BP198" i="45" s="1"/>
  <c r="AL189" i="45"/>
  <c r="AN189" i="45" s="1"/>
  <c r="AP189" i="45" s="1"/>
  <c r="BP189" i="45" s="1"/>
  <c r="AL270" i="45"/>
  <c r="AN270" i="45" s="1"/>
  <c r="AN274" i="45"/>
  <c r="AQ274" i="45" s="1"/>
  <c r="AN282" i="45"/>
  <c r="AQ282" i="45" s="1"/>
  <c r="AN271" i="45"/>
  <c r="AQ271" i="45" s="1"/>
  <c r="AN273" i="45"/>
  <c r="AQ273" i="45" s="1"/>
  <c r="AN281" i="45"/>
  <c r="AN283" i="45"/>
  <c r="AQ283" i="45" s="1"/>
  <c r="AN285" i="45"/>
  <c r="AQ285" i="45" s="1"/>
  <c r="AL197" i="45"/>
  <c r="AN197" i="45" s="1"/>
  <c r="AP197" i="45" s="1"/>
  <c r="BP197" i="45" s="1"/>
  <c r="ET354" i="1"/>
  <c r="ES352" i="1"/>
  <c r="DS347" i="1"/>
  <c r="DK347" i="1"/>
  <c r="DF260" i="1"/>
  <c r="EA260" i="1" s="1"/>
  <c r="DD260" i="1"/>
  <c r="AN276" i="45"/>
  <c r="AN278" i="45"/>
  <c r="AQ278" i="45" s="1"/>
  <c r="EH350" i="1"/>
  <c r="EL350" i="1"/>
  <c r="EP350" i="1"/>
  <c r="ET350" i="1"/>
  <c r="EF352" i="1"/>
  <c r="EJ352" i="1"/>
  <c r="EN352" i="1"/>
  <c r="ER352" i="1"/>
  <c r="EV352" i="1"/>
  <c r="ED352" i="1"/>
  <c r="EI352" i="1"/>
  <c r="EQ352" i="1"/>
  <c r="DM275" i="1"/>
  <c r="HL261" i="1"/>
  <c r="CH261" i="1"/>
  <c r="AN277" i="45"/>
  <c r="EH343" i="1"/>
  <c r="EL343" i="1"/>
  <c r="EP343" i="1"/>
  <c r="ET343" i="1"/>
  <c r="EF354" i="1"/>
  <c r="EH264" i="1"/>
  <c r="EL264" i="1"/>
  <c r="EP264" i="1"/>
  <c r="ET264" i="1"/>
  <c r="HL262" i="1"/>
  <c r="CH262" i="1"/>
  <c r="DY275" i="1"/>
  <c r="GP181" i="1"/>
  <c r="GO182" i="1"/>
  <c r="AL192" i="45"/>
  <c r="AN192" i="45" s="1"/>
  <c r="AP192" i="45" s="1"/>
  <c r="BH192" i="45" s="1"/>
  <c r="M219" i="51"/>
  <c r="M383" i="51"/>
  <c r="R383" i="51" s="1"/>
  <c r="M273" i="51"/>
  <c r="AP368" i="45"/>
  <c r="BL368" i="45" s="1"/>
  <c r="AN113" i="45"/>
  <c r="AQ113" i="45" s="1"/>
  <c r="AN111" i="45"/>
  <c r="AP111" i="45" s="1"/>
  <c r="AP99" i="45"/>
  <c r="AP103" i="45"/>
  <c r="AP97" i="45"/>
  <c r="AP102" i="45"/>
  <c r="AP106" i="45"/>
  <c r="M11" i="7"/>
  <c r="M73" i="7"/>
  <c r="O47" i="7"/>
  <c r="M12" i="7"/>
  <c r="M14" i="7"/>
  <c r="M16" i="7"/>
  <c r="M18" i="7"/>
  <c r="M20" i="7"/>
  <c r="M22" i="7"/>
  <c r="M24" i="7"/>
  <c r="M26" i="7"/>
  <c r="M28" i="7"/>
  <c r="M30" i="7"/>
  <c r="M32" i="7"/>
  <c r="M34" i="7"/>
  <c r="M36" i="7"/>
  <c r="M38" i="7"/>
  <c r="M40" i="7"/>
  <c r="M42" i="7"/>
  <c r="M44" i="7"/>
  <c r="M46" i="7"/>
  <c r="M48" i="7"/>
  <c r="M50" i="7"/>
  <c r="M52" i="7"/>
  <c r="M54" i="7"/>
  <c r="M56" i="7"/>
  <c r="M58" i="7"/>
  <c r="M60" i="7"/>
  <c r="M62" i="7"/>
  <c r="M64" i="7"/>
  <c r="M66" i="7"/>
  <c r="M68" i="7"/>
  <c r="M13" i="7"/>
  <c r="M15" i="7"/>
  <c r="M17" i="7"/>
  <c r="M19" i="7"/>
  <c r="M21" i="7"/>
  <c r="M23" i="7"/>
  <c r="M25" i="7"/>
  <c r="M27" i="7"/>
  <c r="M29" i="7"/>
  <c r="M31" i="7"/>
  <c r="M33" i="7"/>
  <c r="M35" i="7"/>
  <c r="M37" i="7"/>
  <c r="M39" i="7"/>
  <c r="M41" i="7"/>
  <c r="M43" i="7"/>
  <c r="M45" i="7"/>
  <c r="M47" i="7"/>
  <c r="M49" i="7"/>
  <c r="M51" i="7"/>
  <c r="M53" i="7"/>
  <c r="M55" i="7"/>
  <c r="M57" i="7"/>
  <c r="M59" i="7"/>
  <c r="M61" i="7"/>
  <c r="M63" i="7"/>
  <c r="M65" i="7"/>
  <c r="M67" i="7"/>
  <c r="M69" i="7"/>
  <c r="M70" i="7"/>
  <c r="M72" i="7"/>
  <c r="M71" i="7"/>
  <c r="A47" i="7"/>
  <c r="F115" i="1"/>
  <c r="H115" i="1"/>
  <c r="G115" i="1"/>
  <c r="F119" i="1"/>
  <c r="H119" i="1"/>
  <c r="G119" i="1"/>
  <c r="F123" i="1"/>
  <c r="H123" i="1"/>
  <c r="G123" i="1"/>
  <c r="F127" i="1"/>
  <c r="H127" i="1"/>
  <c r="G127" i="1"/>
  <c r="G129" i="1"/>
  <c r="F129" i="1"/>
  <c r="H129" i="1"/>
  <c r="G131" i="1"/>
  <c r="F131" i="1"/>
  <c r="H131" i="1"/>
  <c r="B51" i="7"/>
  <c r="G132" i="1"/>
  <c r="F132" i="1"/>
  <c r="H132" i="1"/>
  <c r="F134" i="1"/>
  <c r="H134" i="1"/>
  <c r="G134" i="1"/>
  <c r="G136" i="1"/>
  <c r="F136" i="1"/>
  <c r="H136" i="1"/>
  <c r="F138" i="1"/>
  <c r="H138" i="1"/>
  <c r="G138" i="1"/>
  <c r="G140" i="1"/>
  <c r="F140" i="1"/>
  <c r="H140" i="1"/>
  <c r="F142" i="1"/>
  <c r="H142" i="1"/>
  <c r="G142" i="1"/>
  <c r="G144" i="1"/>
  <c r="F144" i="1"/>
  <c r="H144" i="1"/>
  <c r="G146" i="1"/>
  <c r="F146" i="1"/>
  <c r="H146" i="1"/>
  <c r="G148" i="1"/>
  <c r="F148" i="1"/>
  <c r="H148" i="1"/>
  <c r="G150" i="1"/>
  <c r="F150" i="1"/>
  <c r="H150" i="1"/>
  <c r="F152" i="1"/>
  <c r="H152" i="1"/>
  <c r="G152" i="1"/>
  <c r="C93" i="1"/>
  <c r="CI93" i="1" s="1"/>
  <c r="E93" i="1"/>
  <c r="CK93" i="1" s="1"/>
  <c r="G93" i="1"/>
  <c r="CM93" i="1" s="1"/>
  <c r="I93" i="1"/>
  <c r="CO93" i="1" s="1"/>
  <c r="K93" i="1"/>
  <c r="CQ93" i="1" s="1"/>
  <c r="M93" i="1"/>
  <c r="CS93" i="1" s="1"/>
  <c r="O93" i="1"/>
  <c r="CU93" i="1" s="1"/>
  <c r="Q93" i="1"/>
  <c r="CW93" i="1" s="1"/>
  <c r="S93" i="1"/>
  <c r="CY93" i="1" s="1"/>
  <c r="U93" i="1"/>
  <c r="DA93" i="1" s="1"/>
  <c r="W93" i="1"/>
  <c r="DC93" i="1" s="1"/>
  <c r="D93" i="1"/>
  <c r="CJ93" i="1" s="1"/>
  <c r="F93" i="1"/>
  <c r="CL93" i="1" s="1"/>
  <c r="H93" i="1"/>
  <c r="CN93" i="1" s="1"/>
  <c r="J93" i="1"/>
  <c r="CP93" i="1" s="1"/>
  <c r="L93" i="1"/>
  <c r="CR93" i="1" s="1"/>
  <c r="N93" i="1"/>
  <c r="CT93" i="1" s="1"/>
  <c r="P93" i="1"/>
  <c r="CV93" i="1" s="1"/>
  <c r="R93" i="1"/>
  <c r="CX93" i="1" s="1"/>
  <c r="T93" i="1"/>
  <c r="CZ93" i="1" s="1"/>
  <c r="V93" i="1"/>
  <c r="DB93" i="1" s="1"/>
  <c r="C94" i="1"/>
  <c r="CI94" i="1" s="1"/>
  <c r="E94" i="1"/>
  <c r="CK94" i="1" s="1"/>
  <c r="G94" i="1"/>
  <c r="CM94" i="1" s="1"/>
  <c r="I94" i="1"/>
  <c r="CO94" i="1" s="1"/>
  <c r="K94" i="1"/>
  <c r="CQ94" i="1" s="1"/>
  <c r="M94" i="1"/>
  <c r="CS94" i="1" s="1"/>
  <c r="O94" i="1"/>
  <c r="CU94" i="1" s="1"/>
  <c r="Q94" i="1"/>
  <c r="CW94" i="1" s="1"/>
  <c r="S94" i="1"/>
  <c r="CY94" i="1" s="1"/>
  <c r="U94" i="1"/>
  <c r="DA94" i="1" s="1"/>
  <c r="D94" i="1"/>
  <c r="CJ94" i="1" s="1"/>
  <c r="F94" i="1"/>
  <c r="CL94" i="1" s="1"/>
  <c r="H94" i="1"/>
  <c r="CN94" i="1" s="1"/>
  <c r="J94" i="1"/>
  <c r="CP94" i="1" s="1"/>
  <c r="L94" i="1"/>
  <c r="CR94" i="1" s="1"/>
  <c r="N94" i="1"/>
  <c r="CT94" i="1" s="1"/>
  <c r="P94" i="1"/>
  <c r="CV94" i="1" s="1"/>
  <c r="R94" i="1"/>
  <c r="CX94" i="1" s="1"/>
  <c r="T94" i="1"/>
  <c r="CZ94" i="1" s="1"/>
  <c r="W94" i="1"/>
  <c r="DC94" i="1" s="1"/>
  <c r="V94" i="1"/>
  <c r="DB94" i="1" s="1"/>
  <c r="D95" i="1"/>
  <c r="CJ95" i="1" s="1"/>
  <c r="F95" i="1"/>
  <c r="CL95" i="1" s="1"/>
  <c r="H95" i="1"/>
  <c r="CN95" i="1" s="1"/>
  <c r="J95" i="1"/>
  <c r="CP95" i="1" s="1"/>
  <c r="L95" i="1"/>
  <c r="CR95" i="1" s="1"/>
  <c r="N95" i="1"/>
  <c r="CT95" i="1" s="1"/>
  <c r="P95" i="1"/>
  <c r="CV95" i="1" s="1"/>
  <c r="R95" i="1"/>
  <c r="CX95" i="1" s="1"/>
  <c r="T95" i="1"/>
  <c r="CZ95" i="1" s="1"/>
  <c r="V95" i="1"/>
  <c r="DB95" i="1" s="1"/>
  <c r="C95" i="1"/>
  <c r="CI95" i="1" s="1"/>
  <c r="E95" i="1"/>
  <c r="CK95" i="1" s="1"/>
  <c r="G95" i="1"/>
  <c r="CM95" i="1" s="1"/>
  <c r="I95" i="1"/>
  <c r="CO95" i="1" s="1"/>
  <c r="K95" i="1"/>
  <c r="CQ95" i="1" s="1"/>
  <c r="M95" i="1"/>
  <c r="CS95" i="1" s="1"/>
  <c r="O95" i="1"/>
  <c r="CU95" i="1" s="1"/>
  <c r="Q95" i="1"/>
  <c r="CW95" i="1" s="1"/>
  <c r="S95" i="1"/>
  <c r="CY95" i="1" s="1"/>
  <c r="U95" i="1"/>
  <c r="DA95" i="1" s="1"/>
  <c r="W95" i="1"/>
  <c r="DC95" i="1" s="1"/>
  <c r="D96" i="1"/>
  <c r="CJ96" i="1" s="1"/>
  <c r="F96" i="1"/>
  <c r="CL96" i="1" s="1"/>
  <c r="H96" i="1"/>
  <c r="CN96" i="1" s="1"/>
  <c r="J96" i="1"/>
  <c r="CP96" i="1" s="1"/>
  <c r="L96" i="1"/>
  <c r="CR96" i="1" s="1"/>
  <c r="N96" i="1"/>
  <c r="CT96" i="1" s="1"/>
  <c r="P96" i="1"/>
  <c r="CV96" i="1" s="1"/>
  <c r="R96" i="1"/>
  <c r="CX96" i="1" s="1"/>
  <c r="T96" i="1"/>
  <c r="CZ96" i="1" s="1"/>
  <c r="V96" i="1"/>
  <c r="DB96" i="1" s="1"/>
  <c r="C96" i="1"/>
  <c r="CI96" i="1" s="1"/>
  <c r="E96" i="1"/>
  <c r="CK96" i="1" s="1"/>
  <c r="G96" i="1"/>
  <c r="CM96" i="1" s="1"/>
  <c r="I96" i="1"/>
  <c r="CO96" i="1" s="1"/>
  <c r="K96" i="1"/>
  <c r="CQ96" i="1" s="1"/>
  <c r="M96" i="1"/>
  <c r="CS96" i="1" s="1"/>
  <c r="O96" i="1"/>
  <c r="CU96" i="1" s="1"/>
  <c r="Q96" i="1"/>
  <c r="CW96" i="1" s="1"/>
  <c r="S96" i="1"/>
  <c r="CY96" i="1" s="1"/>
  <c r="U96" i="1"/>
  <c r="DA96" i="1" s="1"/>
  <c r="W96" i="1"/>
  <c r="DC96" i="1" s="1"/>
  <c r="D97" i="1"/>
  <c r="CJ97" i="1" s="1"/>
  <c r="F97" i="1"/>
  <c r="CL97" i="1" s="1"/>
  <c r="H97" i="1"/>
  <c r="CN97" i="1" s="1"/>
  <c r="J97" i="1"/>
  <c r="CP97" i="1" s="1"/>
  <c r="L97" i="1"/>
  <c r="CR97" i="1" s="1"/>
  <c r="N97" i="1"/>
  <c r="CT97" i="1" s="1"/>
  <c r="P97" i="1"/>
  <c r="CV97" i="1" s="1"/>
  <c r="R97" i="1"/>
  <c r="CX97" i="1" s="1"/>
  <c r="T97" i="1"/>
  <c r="CZ97" i="1" s="1"/>
  <c r="V97" i="1"/>
  <c r="DB97" i="1" s="1"/>
  <c r="C97" i="1"/>
  <c r="CI97" i="1" s="1"/>
  <c r="E97" i="1"/>
  <c r="CK97" i="1" s="1"/>
  <c r="G97" i="1"/>
  <c r="CM97" i="1" s="1"/>
  <c r="I97" i="1"/>
  <c r="CO97" i="1" s="1"/>
  <c r="K97" i="1"/>
  <c r="CQ97" i="1" s="1"/>
  <c r="M97" i="1"/>
  <c r="CS97" i="1" s="1"/>
  <c r="O97" i="1"/>
  <c r="CU97" i="1" s="1"/>
  <c r="Q97" i="1"/>
  <c r="CW97" i="1" s="1"/>
  <c r="S97" i="1"/>
  <c r="CY97" i="1" s="1"/>
  <c r="U97" i="1"/>
  <c r="DA97" i="1" s="1"/>
  <c r="W97" i="1"/>
  <c r="DC97" i="1" s="1"/>
  <c r="D98" i="1"/>
  <c r="CJ98" i="1" s="1"/>
  <c r="F98" i="1"/>
  <c r="CL98" i="1" s="1"/>
  <c r="H98" i="1"/>
  <c r="CN98" i="1" s="1"/>
  <c r="J98" i="1"/>
  <c r="CP98" i="1" s="1"/>
  <c r="L98" i="1"/>
  <c r="CR98" i="1" s="1"/>
  <c r="N98" i="1"/>
  <c r="CT98" i="1" s="1"/>
  <c r="P98" i="1"/>
  <c r="CV98" i="1" s="1"/>
  <c r="R98" i="1"/>
  <c r="CX98" i="1" s="1"/>
  <c r="T98" i="1"/>
  <c r="CZ98" i="1" s="1"/>
  <c r="V98" i="1"/>
  <c r="DB98" i="1" s="1"/>
  <c r="C98" i="1"/>
  <c r="CI98" i="1" s="1"/>
  <c r="E98" i="1"/>
  <c r="CK98" i="1" s="1"/>
  <c r="G98" i="1"/>
  <c r="CM98" i="1" s="1"/>
  <c r="I98" i="1"/>
  <c r="CO98" i="1" s="1"/>
  <c r="K98" i="1"/>
  <c r="CQ98" i="1" s="1"/>
  <c r="M98" i="1"/>
  <c r="CS98" i="1" s="1"/>
  <c r="O98" i="1"/>
  <c r="CU98" i="1" s="1"/>
  <c r="Q98" i="1"/>
  <c r="CW98" i="1" s="1"/>
  <c r="S98" i="1"/>
  <c r="CY98" i="1" s="1"/>
  <c r="U98" i="1"/>
  <c r="DA98" i="1" s="1"/>
  <c r="W98" i="1"/>
  <c r="DC98" i="1" s="1"/>
  <c r="D99" i="1"/>
  <c r="CJ99" i="1" s="1"/>
  <c r="F99" i="1"/>
  <c r="CL99" i="1" s="1"/>
  <c r="H99" i="1"/>
  <c r="CN99" i="1" s="1"/>
  <c r="J99" i="1"/>
  <c r="CP99" i="1" s="1"/>
  <c r="L99" i="1"/>
  <c r="CR99" i="1" s="1"/>
  <c r="N99" i="1"/>
  <c r="CT99" i="1" s="1"/>
  <c r="P99" i="1"/>
  <c r="CV99" i="1" s="1"/>
  <c r="R99" i="1"/>
  <c r="CX99" i="1" s="1"/>
  <c r="T99" i="1"/>
  <c r="CZ99" i="1" s="1"/>
  <c r="V99" i="1"/>
  <c r="DB99" i="1" s="1"/>
  <c r="C99" i="1"/>
  <c r="CI99" i="1" s="1"/>
  <c r="E99" i="1"/>
  <c r="CK99" i="1" s="1"/>
  <c r="G99" i="1"/>
  <c r="CM99" i="1" s="1"/>
  <c r="I99" i="1"/>
  <c r="CO99" i="1" s="1"/>
  <c r="K99" i="1"/>
  <c r="CQ99" i="1" s="1"/>
  <c r="M99" i="1"/>
  <c r="CS99" i="1" s="1"/>
  <c r="O99" i="1"/>
  <c r="CU99" i="1" s="1"/>
  <c r="Q99" i="1"/>
  <c r="CW99" i="1" s="1"/>
  <c r="S99" i="1"/>
  <c r="CY99" i="1" s="1"/>
  <c r="U99" i="1"/>
  <c r="DA99" i="1" s="1"/>
  <c r="W99" i="1"/>
  <c r="DC99" i="1" s="1"/>
  <c r="D100" i="1"/>
  <c r="CJ100" i="1" s="1"/>
  <c r="F100" i="1"/>
  <c r="CL100" i="1" s="1"/>
  <c r="H100" i="1"/>
  <c r="CN100" i="1" s="1"/>
  <c r="J100" i="1"/>
  <c r="CP100" i="1" s="1"/>
  <c r="L100" i="1"/>
  <c r="CR100" i="1" s="1"/>
  <c r="N100" i="1"/>
  <c r="CT100" i="1" s="1"/>
  <c r="P100" i="1"/>
  <c r="CV100" i="1" s="1"/>
  <c r="R100" i="1"/>
  <c r="CX100" i="1" s="1"/>
  <c r="T100" i="1"/>
  <c r="CZ100" i="1" s="1"/>
  <c r="V100" i="1"/>
  <c r="DB100" i="1" s="1"/>
  <c r="C100" i="1"/>
  <c r="CI100" i="1" s="1"/>
  <c r="E100" i="1"/>
  <c r="CK100" i="1" s="1"/>
  <c r="G100" i="1"/>
  <c r="CM100" i="1" s="1"/>
  <c r="I100" i="1"/>
  <c r="CO100" i="1" s="1"/>
  <c r="K100" i="1"/>
  <c r="CQ100" i="1" s="1"/>
  <c r="M100" i="1"/>
  <c r="CS100" i="1" s="1"/>
  <c r="O100" i="1"/>
  <c r="CU100" i="1" s="1"/>
  <c r="Q100" i="1"/>
  <c r="CW100" i="1" s="1"/>
  <c r="S100" i="1"/>
  <c r="CY100" i="1" s="1"/>
  <c r="U100" i="1"/>
  <c r="DA100" i="1" s="1"/>
  <c r="W100" i="1"/>
  <c r="DC100" i="1" s="1"/>
  <c r="D101" i="1"/>
  <c r="CJ101" i="1" s="1"/>
  <c r="F101" i="1"/>
  <c r="CL101" i="1" s="1"/>
  <c r="H101" i="1"/>
  <c r="CN101" i="1" s="1"/>
  <c r="J101" i="1"/>
  <c r="CP101" i="1" s="1"/>
  <c r="L101" i="1"/>
  <c r="CR101" i="1" s="1"/>
  <c r="N101" i="1"/>
  <c r="CT101" i="1" s="1"/>
  <c r="P101" i="1"/>
  <c r="CV101" i="1" s="1"/>
  <c r="R101" i="1"/>
  <c r="CX101" i="1" s="1"/>
  <c r="T101" i="1"/>
  <c r="CZ101" i="1" s="1"/>
  <c r="V101" i="1"/>
  <c r="DB101" i="1" s="1"/>
  <c r="C101" i="1"/>
  <c r="CI101" i="1" s="1"/>
  <c r="E101" i="1"/>
  <c r="CK101" i="1" s="1"/>
  <c r="G101" i="1"/>
  <c r="CM101" i="1" s="1"/>
  <c r="I101" i="1"/>
  <c r="CO101" i="1" s="1"/>
  <c r="K101" i="1"/>
  <c r="CQ101" i="1" s="1"/>
  <c r="M101" i="1"/>
  <c r="CS101" i="1" s="1"/>
  <c r="O101" i="1"/>
  <c r="CU101" i="1" s="1"/>
  <c r="Q101" i="1"/>
  <c r="CW101" i="1" s="1"/>
  <c r="S101" i="1"/>
  <c r="CY101" i="1" s="1"/>
  <c r="U101" i="1"/>
  <c r="DA101" i="1" s="1"/>
  <c r="W101" i="1"/>
  <c r="DC101" i="1" s="1"/>
  <c r="D102" i="1"/>
  <c r="CJ102" i="1" s="1"/>
  <c r="F102" i="1"/>
  <c r="CL102" i="1" s="1"/>
  <c r="H102" i="1"/>
  <c r="CN102" i="1" s="1"/>
  <c r="J102" i="1"/>
  <c r="CP102" i="1" s="1"/>
  <c r="L102" i="1"/>
  <c r="CR102" i="1" s="1"/>
  <c r="N102" i="1"/>
  <c r="CT102" i="1" s="1"/>
  <c r="P102" i="1"/>
  <c r="CV102" i="1" s="1"/>
  <c r="R102" i="1"/>
  <c r="CX102" i="1" s="1"/>
  <c r="T102" i="1"/>
  <c r="CZ102" i="1" s="1"/>
  <c r="V102" i="1"/>
  <c r="DB102" i="1" s="1"/>
  <c r="C102" i="1"/>
  <c r="CI102" i="1" s="1"/>
  <c r="E102" i="1"/>
  <c r="CK102" i="1" s="1"/>
  <c r="G102" i="1"/>
  <c r="CM102" i="1" s="1"/>
  <c r="I102" i="1"/>
  <c r="CO102" i="1" s="1"/>
  <c r="K102" i="1"/>
  <c r="CQ102" i="1" s="1"/>
  <c r="M102" i="1"/>
  <c r="CS102" i="1" s="1"/>
  <c r="O102" i="1"/>
  <c r="CU102" i="1" s="1"/>
  <c r="Q102" i="1"/>
  <c r="CW102" i="1" s="1"/>
  <c r="S102" i="1"/>
  <c r="CY102" i="1" s="1"/>
  <c r="U102" i="1"/>
  <c r="DA102" i="1" s="1"/>
  <c r="W102" i="1"/>
  <c r="DC102" i="1" s="1"/>
  <c r="D103" i="1"/>
  <c r="CJ103" i="1" s="1"/>
  <c r="F103" i="1"/>
  <c r="CL103" i="1" s="1"/>
  <c r="H103" i="1"/>
  <c r="CN103" i="1" s="1"/>
  <c r="J103" i="1"/>
  <c r="CP103" i="1" s="1"/>
  <c r="L103" i="1"/>
  <c r="CR103" i="1" s="1"/>
  <c r="N103" i="1"/>
  <c r="CT103" i="1" s="1"/>
  <c r="P103" i="1"/>
  <c r="CV103" i="1" s="1"/>
  <c r="R103" i="1"/>
  <c r="CX103" i="1" s="1"/>
  <c r="T103" i="1"/>
  <c r="CZ103" i="1" s="1"/>
  <c r="V103" i="1"/>
  <c r="DB103" i="1" s="1"/>
  <c r="C103" i="1"/>
  <c r="CI103" i="1" s="1"/>
  <c r="E103" i="1"/>
  <c r="CK103" i="1" s="1"/>
  <c r="G103" i="1"/>
  <c r="CM103" i="1" s="1"/>
  <c r="I103" i="1"/>
  <c r="CO103" i="1" s="1"/>
  <c r="K103" i="1"/>
  <c r="CQ103" i="1" s="1"/>
  <c r="M103" i="1"/>
  <c r="CS103" i="1" s="1"/>
  <c r="O103" i="1"/>
  <c r="CU103" i="1" s="1"/>
  <c r="Q103" i="1"/>
  <c r="CW103" i="1" s="1"/>
  <c r="S103" i="1"/>
  <c r="CY103" i="1" s="1"/>
  <c r="U103" i="1"/>
  <c r="DA103" i="1" s="1"/>
  <c r="W103" i="1"/>
  <c r="DC103" i="1" s="1"/>
  <c r="D104" i="1"/>
  <c r="CJ104" i="1" s="1"/>
  <c r="F104" i="1"/>
  <c r="CL104" i="1" s="1"/>
  <c r="H104" i="1"/>
  <c r="CN104" i="1" s="1"/>
  <c r="J104" i="1"/>
  <c r="CP104" i="1" s="1"/>
  <c r="L104" i="1"/>
  <c r="CR104" i="1" s="1"/>
  <c r="N104" i="1"/>
  <c r="CT104" i="1" s="1"/>
  <c r="P104" i="1"/>
  <c r="CV104" i="1" s="1"/>
  <c r="R104" i="1"/>
  <c r="CX104" i="1" s="1"/>
  <c r="T104" i="1"/>
  <c r="CZ104" i="1" s="1"/>
  <c r="V104" i="1"/>
  <c r="DB104" i="1" s="1"/>
  <c r="C104" i="1"/>
  <c r="CI104" i="1" s="1"/>
  <c r="E104" i="1"/>
  <c r="CK104" i="1" s="1"/>
  <c r="G104" i="1"/>
  <c r="CM104" i="1" s="1"/>
  <c r="I104" i="1"/>
  <c r="CO104" i="1" s="1"/>
  <c r="K104" i="1"/>
  <c r="CQ104" i="1" s="1"/>
  <c r="M104" i="1"/>
  <c r="CS104" i="1" s="1"/>
  <c r="O104" i="1"/>
  <c r="CU104" i="1" s="1"/>
  <c r="Q104" i="1"/>
  <c r="CW104" i="1" s="1"/>
  <c r="S104" i="1"/>
  <c r="CY104" i="1" s="1"/>
  <c r="U104" i="1"/>
  <c r="DA104" i="1" s="1"/>
  <c r="W104" i="1"/>
  <c r="DC104" i="1" s="1"/>
  <c r="D105" i="1"/>
  <c r="CJ105" i="1" s="1"/>
  <c r="F105" i="1"/>
  <c r="CL105" i="1" s="1"/>
  <c r="H105" i="1"/>
  <c r="CN105" i="1" s="1"/>
  <c r="J105" i="1"/>
  <c r="CP105" i="1" s="1"/>
  <c r="L105" i="1"/>
  <c r="CR105" i="1" s="1"/>
  <c r="N105" i="1"/>
  <c r="CT105" i="1" s="1"/>
  <c r="P105" i="1"/>
  <c r="CV105" i="1" s="1"/>
  <c r="R105" i="1"/>
  <c r="CX105" i="1" s="1"/>
  <c r="T105" i="1"/>
  <c r="CZ105" i="1" s="1"/>
  <c r="V105" i="1"/>
  <c r="DB105" i="1" s="1"/>
  <c r="C105" i="1"/>
  <c r="CI105" i="1" s="1"/>
  <c r="E105" i="1"/>
  <c r="CK105" i="1" s="1"/>
  <c r="G105" i="1"/>
  <c r="CM105" i="1" s="1"/>
  <c r="I105" i="1"/>
  <c r="CO105" i="1" s="1"/>
  <c r="K105" i="1"/>
  <c r="CQ105" i="1" s="1"/>
  <c r="M105" i="1"/>
  <c r="CS105" i="1" s="1"/>
  <c r="O105" i="1"/>
  <c r="CU105" i="1" s="1"/>
  <c r="Q105" i="1"/>
  <c r="CW105" i="1" s="1"/>
  <c r="S105" i="1"/>
  <c r="CY105" i="1" s="1"/>
  <c r="U105" i="1"/>
  <c r="DA105" i="1" s="1"/>
  <c r="W105" i="1"/>
  <c r="DC105" i="1" s="1"/>
  <c r="D106" i="1"/>
  <c r="CJ106" i="1" s="1"/>
  <c r="F106" i="1"/>
  <c r="CL106" i="1" s="1"/>
  <c r="H106" i="1"/>
  <c r="CN106" i="1" s="1"/>
  <c r="J106" i="1"/>
  <c r="CP106" i="1" s="1"/>
  <c r="L106" i="1"/>
  <c r="CR106" i="1" s="1"/>
  <c r="N106" i="1"/>
  <c r="CT106" i="1" s="1"/>
  <c r="P106" i="1"/>
  <c r="CV106" i="1" s="1"/>
  <c r="R106" i="1"/>
  <c r="CX106" i="1" s="1"/>
  <c r="T106" i="1"/>
  <c r="CZ106" i="1" s="1"/>
  <c r="V106" i="1"/>
  <c r="DB106" i="1" s="1"/>
  <c r="C106" i="1"/>
  <c r="CI106" i="1" s="1"/>
  <c r="E106" i="1"/>
  <c r="CK106" i="1" s="1"/>
  <c r="G106" i="1"/>
  <c r="CM106" i="1" s="1"/>
  <c r="I106" i="1"/>
  <c r="CO106" i="1" s="1"/>
  <c r="K106" i="1"/>
  <c r="CQ106" i="1" s="1"/>
  <c r="M106" i="1"/>
  <c r="CS106" i="1" s="1"/>
  <c r="O106" i="1"/>
  <c r="CU106" i="1" s="1"/>
  <c r="Q106" i="1"/>
  <c r="CW106" i="1" s="1"/>
  <c r="S106" i="1"/>
  <c r="CY106" i="1" s="1"/>
  <c r="U106" i="1"/>
  <c r="DA106" i="1" s="1"/>
  <c r="W106" i="1"/>
  <c r="DC106" i="1" s="1"/>
  <c r="D107" i="1"/>
  <c r="CJ107" i="1" s="1"/>
  <c r="F107" i="1"/>
  <c r="CL107" i="1" s="1"/>
  <c r="H107" i="1"/>
  <c r="CN107" i="1" s="1"/>
  <c r="J107" i="1"/>
  <c r="CP107" i="1" s="1"/>
  <c r="L107" i="1"/>
  <c r="CR107" i="1" s="1"/>
  <c r="N107" i="1"/>
  <c r="CT107" i="1" s="1"/>
  <c r="P107" i="1"/>
  <c r="CV107" i="1" s="1"/>
  <c r="R107" i="1"/>
  <c r="CX107" i="1" s="1"/>
  <c r="T107" i="1"/>
  <c r="CZ107" i="1" s="1"/>
  <c r="V107" i="1"/>
  <c r="DB107" i="1" s="1"/>
  <c r="C107" i="1"/>
  <c r="CI107" i="1" s="1"/>
  <c r="E107" i="1"/>
  <c r="CK107" i="1" s="1"/>
  <c r="G107" i="1"/>
  <c r="CM107" i="1" s="1"/>
  <c r="I107" i="1"/>
  <c r="CO107" i="1" s="1"/>
  <c r="K107" i="1"/>
  <c r="CQ107" i="1" s="1"/>
  <c r="M107" i="1"/>
  <c r="CS107" i="1" s="1"/>
  <c r="O107" i="1"/>
  <c r="CU107" i="1" s="1"/>
  <c r="Q107" i="1"/>
  <c r="CW107" i="1" s="1"/>
  <c r="S107" i="1"/>
  <c r="CY107" i="1" s="1"/>
  <c r="U107" i="1"/>
  <c r="DA107" i="1" s="1"/>
  <c r="W107" i="1"/>
  <c r="DC107" i="1" s="1"/>
  <c r="D108" i="1"/>
  <c r="CJ108" i="1" s="1"/>
  <c r="F108" i="1"/>
  <c r="CL108" i="1" s="1"/>
  <c r="H108" i="1"/>
  <c r="CN108" i="1" s="1"/>
  <c r="J108" i="1"/>
  <c r="CP108" i="1" s="1"/>
  <c r="L108" i="1"/>
  <c r="CR108" i="1" s="1"/>
  <c r="N108" i="1"/>
  <c r="CT108" i="1" s="1"/>
  <c r="P108" i="1"/>
  <c r="CV108" i="1" s="1"/>
  <c r="R108" i="1"/>
  <c r="CX108" i="1" s="1"/>
  <c r="T108" i="1"/>
  <c r="CZ108" i="1" s="1"/>
  <c r="V108" i="1"/>
  <c r="DB108" i="1" s="1"/>
  <c r="C108" i="1"/>
  <c r="CI108" i="1" s="1"/>
  <c r="E108" i="1"/>
  <c r="CK108" i="1" s="1"/>
  <c r="G108" i="1"/>
  <c r="CM108" i="1" s="1"/>
  <c r="I108" i="1"/>
  <c r="K108" i="1"/>
  <c r="CQ108" i="1" s="1"/>
  <c r="M108" i="1"/>
  <c r="CS108" i="1" s="1"/>
  <c r="O108" i="1"/>
  <c r="CU108" i="1" s="1"/>
  <c r="Q108" i="1"/>
  <c r="CW108" i="1" s="1"/>
  <c r="S108" i="1"/>
  <c r="CY108" i="1" s="1"/>
  <c r="U108" i="1"/>
  <c r="DA108" i="1" s="1"/>
  <c r="W108" i="1"/>
  <c r="DC108" i="1" s="1"/>
  <c r="D109" i="1"/>
  <c r="CJ109" i="1" s="1"/>
  <c r="F109" i="1"/>
  <c r="CL109" i="1" s="1"/>
  <c r="H109" i="1"/>
  <c r="CN109" i="1" s="1"/>
  <c r="J109" i="1"/>
  <c r="CP109" i="1" s="1"/>
  <c r="L109" i="1"/>
  <c r="CR109" i="1" s="1"/>
  <c r="N109" i="1"/>
  <c r="CT109" i="1" s="1"/>
  <c r="P109" i="1"/>
  <c r="CV109" i="1" s="1"/>
  <c r="R109" i="1"/>
  <c r="CX109" i="1" s="1"/>
  <c r="T109" i="1"/>
  <c r="CZ109" i="1" s="1"/>
  <c r="V109" i="1"/>
  <c r="DB109" i="1" s="1"/>
  <c r="C109" i="1"/>
  <c r="CI109" i="1" s="1"/>
  <c r="E109" i="1"/>
  <c r="CK109" i="1" s="1"/>
  <c r="G109" i="1"/>
  <c r="CM109" i="1" s="1"/>
  <c r="I109" i="1"/>
  <c r="CO109" i="1" s="1"/>
  <c r="K109" i="1"/>
  <c r="CQ109" i="1" s="1"/>
  <c r="M109" i="1"/>
  <c r="CS109" i="1" s="1"/>
  <c r="O109" i="1"/>
  <c r="CU109" i="1" s="1"/>
  <c r="Q109" i="1"/>
  <c r="CW109" i="1" s="1"/>
  <c r="S109" i="1"/>
  <c r="CY109" i="1" s="1"/>
  <c r="U109" i="1"/>
  <c r="DA109" i="1" s="1"/>
  <c r="W109" i="1"/>
  <c r="DC109" i="1" s="1"/>
  <c r="D110" i="1"/>
  <c r="CJ110" i="1" s="1"/>
  <c r="F110" i="1"/>
  <c r="CL110" i="1" s="1"/>
  <c r="H110" i="1"/>
  <c r="CN110" i="1" s="1"/>
  <c r="J110" i="1"/>
  <c r="CP110" i="1" s="1"/>
  <c r="L110" i="1"/>
  <c r="CR110" i="1" s="1"/>
  <c r="N110" i="1"/>
  <c r="CT110" i="1" s="1"/>
  <c r="P110" i="1"/>
  <c r="CV110" i="1" s="1"/>
  <c r="R110" i="1"/>
  <c r="CX110" i="1" s="1"/>
  <c r="T110" i="1"/>
  <c r="CZ110" i="1" s="1"/>
  <c r="V110" i="1"/>
  <c r="DB110" i="1" s="1"/>
  <c r="C110" i="1"/>
  <c r="CI110" i="1" s="1"/>
  <c r="E110" i="1"/>
  <c r="CK110" i="1" s="1"/>
  <c r="G110" i="1"/>
  <c r="CM110" i="1" s="1"/>
  <c r="I110" i="1"/>
  <c r="CO110" i="1" s="1"/>
  <c r="K110" i="1"/>
  <c r="CQ110" i="1" s="1"/>
  <c r="M110" i="1"/>
  <c r="CS110" i="1" s="1"/>
  <c r="O110" i="1"/>
  <c r="CU110" i="1" s="1"/>
  <c r="Q110" i="1"/>
  <c r="CW110" i="1" s="1"/>
  <c r="S110" i="1"/>
  <c r="CY110" i="1" s="1"/>
  <c r="U110" i="1"/>
  <c r="DA110" i="1" s="1"/>
  <c r="W110" i="1"/>
  <c r="DC110" i="1" s="1"/>
  <c r="D111" i="1"/>
  <c r="CJ111" i="1" s="1"/>
  <c r="F111" i="1"/>
  <c r="CL111" i="1" s="1"/>
  <c r="H111" i="1"/>
  <c r="CN111" i="1" s="1"/>
  <c r="J111" i="1"/>
  <c r="CP111" i="1" s="1"/>
  <c r="L111" i="1"/>
  <c r="CR111" i="1" s="1"/>
  <c r="N111" i="1"/>
  <c r="CT111" i="1" s="1"/>
  <c r="P111" i="1"/>
  <c r="CV111" i="1" s="1"/>
  <c r="R111" i="1"/>
  <c r="CX111" i="1" s="1"/>
  <c r="T111" i="1"/>
  <c r="CZ111" i="1" s="1"/>
  <c r="V111" i="1"/>
  <c r="DB111" i="1" s="1"/>
  <c r="C111" i="1"/>
  <c r="CI111" i="1" s="1"/>
  <c r="E111" i="1"/>
  <c r="CK111" i="1" s="1"/>
  <c r="G111" i="1"/>
  <c r="CM111" i="1" s="1"/>
  <c r="I111" i="1"/>
  <c r="CO111" i="1" s="1"/>
  <c r="K111" i="1"/>
  <c r="CQ111" i="1" s="1"/>
  <c r="M111" i="1"/>
  <c r="CS111" i="1" s="1"/>
  <c r="O111" i="1"/>
  <c r="CU111" i="1" s="1"/>
  <c r="Q111" i="1"/>
  <c r="CW111" i="1" s="1"/>
  <c r="S111" i="1"/>
  <c r="CY111" i="1" s="1"/>
  <c r="U111" i="1"/>
  <c r="DA111" i="1" s="1"/>
  <c r="W111" i="1"/>
  <c r="DC111" i="1" s="1"/>
  <c r="D112" i="1"/>
  <c r="CJ112" i="1" s="1"/>
  <c r="F112" i="1"/>
  <c r="CL112" i="1" s="1"/>
  <c r="H112" i="1"/>
  <c r="CN112" i="1" s="1"/>
  <c r="J112" i="1"/>
  <c r="CP112" i="1" s="1"/>
  <c r="L112" i="1"/>
  <c r="CR112" i="1" s="1"/>
  <c r="N112" i="1"/>
  <c r="CT112" i="1" s="1"/>
  <c r="P112" i="1"/>
  <c r="CV112" i="1" s="1"/>
  <c r="R112" i="1"/>
  <c r="CX112" i="1" s="1"/>
  <c r="T112" i="1"/>
  <c r="CZ112" i="1" s="1"/>
  <c r="V112" i="1"/>
  <c r="DB112" i="1" s="1"/>
  <c r="C112" i="1"/>
  <c r="CI112" i="1" s="1"/>
  <c r="E112" i="1"/>
  <c r="CK112" i="1" s="1"/>
  <c r="G112" i="1"/>
  <c r="CM112" i="1" s="1"/>
  <c r="I112" i="1"/>
  <c r="CO112" i="1" s="1"/>
  <c r="K112" i="1"/>
  <c r="CQ112" i="1" s="1"/>
  <c r="M112" i="1"/>
  <c r="CS112" i="1" s="1"/>
  <c r="O112" i="1"/>
  <c r="CU112" i="1" s="1"/>
  <c r="Q112" i="1"/>
  <c r="CW112" i="1" s="1"/>
  <c r="S112" i="1"/>
  <c r="CY112" i="1" s="1"/>
  <c r="U112" i="1"/>
  <c r="DA112" i="1" s="1"/>
  <c r="W112" i="1"/>
  <c r="DC112" i="1" s="1"/>
  <c r="G116" i="1"/>
  <c r="F116" i="1"/>
  <c r="H116" i="1"/>
  <c r="G120" i="1"/>
  <c r="F120" i="1"/>
  <c r="H120" i="1"/>
  <c r="G124" i="1"/>
  <c r="F124" i="1"/>
  <c r="H124" i="1"/>
  <c r="F130" i="1"/>
  <c r="H130" i="1"/>
  <c r="G130" i="1"/>
  <c r="G114" i="1"/>
  <c r="F114" i="1"/>
  <c r="H114" i="1"/>
  <c r="G118" i="1"/>
  <c r="F118" i="1"/>
  <c r="H118" i="1"/>
  <c r="G122" i="1"/>
  <c r="F122" i="1"/>
  <c r="H122" i="1"/>
  <c r="G126" i="1"/>
  <c r="F126" i="1"/>
  <c r="H126" i="1"/>
  <c r="F133" i="1"/>
  <c r="H133" i="1"/>
  <c r="G133" i="1"/>
  <c r="G135" i="1"/>
  <c r="F135" i="1"/>
  <c r="H135" i="1"/>
  <c r="F137" i="1"/>
  <c r="H137" i="1"/>
  <c r="G137" i="1"/>
  <c r="G139" i="1"/>
  <c r="F139" i="1"/>
  <c r="H139" i="1"/>
  <c r="F141" i="1"/>
  <c r="H141" i="1"/>
  <c r="G141" i="1"/>
  <c r="G143" i="1"/>
  <c r="F143" i="1"/>
  <c r="H143" i="1"/>
  <c r="F145" i="1"/>
  <c r="H145" i="1"/>
  <c r="G145" i="1"/>
  <c r="F147" i="1"/>
  <c r="H147" i="1"/>
  <c r="G147" i="1"/>
  <c r="F149" i="1"/>
  <c r="H149" i="1"/>
  <c r="G149" i="1"/>
  <c r="G151" i="1"/>
  <c r="F151" i="1"/>
  <c r="H151" i="1"/>
  <c r="F153" i="1"/>
  <c r="H153" i="1"/>
  <c r="G153" i="1"/>
  <c r="G113" i="1"/>
  <c r="H113" i="1"/>
  <c r="F113" i="1"/>
  <c r="F117" i="1"/>
  <c r="H117" i="1"/>
  <c r="G117" i="1"/>
  <c r="F121" i="1"/>
  <c r="H121" i="1"/>
  <c r="G121" i="1"/>
  <c r="F125" i="1"/>
  <c r="H125" i="1"/>
  <c r="G125" i="1"/>
  <c r="D92" i="1"/>
  <c r="CJ92" i="1" s="1"/>
  <c r="F92" i="1"/>
  <c r="CL92" i="1" s="1"/>
  <c r="H92" i="1"/>
  <c r="CN92" i="1" s="1"/>
  <c r="J92" i="1"/>
  <c r="CP92" i="1" s="1"/>
  <c r="L92" i="1"/>
  <c r="CR92" i="1" s="1"/>
  <c r="N92" i="1"/>
  <c r="CT92" i="1" s="1"/>
  <c r="P92" i="1"/>
  <c r="CV92" i="1" s="1"/>
  <c r="R92" i="1"/>
  <c r="CX92" i="1" s="1"/>
  <c r="T92" i="1"/>
  <c r="CZ92" i="1" s="1"/>
  <c r="V92" i="1"/>
  <c r="DB92" i="1" s="1"/>
  <c r="C92" i="1"/>
  <c r="CI92" i="1" s="1"/>
  <c r="E92" i="1"/>
  <c r="CK92" i="1" s="1"/>
  <c r="G92" i="1"/>
  <c r="CM92" i="1" s="1"/>
  <c r="I92" i="1"/>
  <c r="CO92" i="1" s="1"/>
  <c r="K92" i="1"/>
  <c r="CQ92" i="1" s="1"/>
  <c r="M92" i="1"/>
  <c r="CS92" i="1" s="1"/>
  <c r="O92" i="1"/>
  <c r="CU92" i="1" s="1"/>
  <c r="Q92" i="1"/>
  <c r="CW92" i="1" s="1"/>
  <c r="S92" i="1"/>
  <c r="CY92" i="1" s="1"/>
  <c r="U92" i="1"/>
  <c r="DA92" i="1" s="1"/>
  <c r="W92" i="1"/>
  <c r="DC92" i="1" s="1"/>
  <c r="AN266" i="45"/>
  <c r="AN272" i="45"/>
  <c r="AN280" i="45"/>
  <c r="AN284" i="45"/>
  <c r="EJ354" i="1"/>
  <c r="DL357" i="1"/>
  <c r="DI265" i="1"/>
  <c r="DH260" i="1"/>
  <c r="EE260" i="1" s="1"/>
  <c r="DL260" i="1"/>
  <c r="EI260" i="1" s="1"/>
  <c r="DP260" i="1"/>
  <c r="EM260" i="1" s="1"/>
  <c r="DT260" i="1"/>
  <c r="EQ260" i="1" s="1"/>
  <c r="DX260" i="1"/>
  <c r="EU260" i="1" s="1"/>
  <c r="DU275" i="1"/>
  <c r="HZ181" i="1"/>
  <c r="HY182" i="1"/>
  <c r="HZ95" i="1"/>
  <c r="DJ260" i="1"/>
  <c r="EG260" i="1" s="1"/>
  <c r="DN260" i="1"/>
  <c r="EK260" i="1" s="1"/>
  <c r="DR260" i="1"/>
  <c r="EO260" i="1" s="1"/>
  <c r="DV260" i="1"/>
  <c r="ES260" i="1" s="1"/>
  <c r="DZ260" i="1"/>
  <c r="EW260" i="1" s="1"/>
  <c r="DM276" i="1"/>
  <c r="DW277" i="1"/>
  <c r="DL351" i="1"/>
  <c r="DI275" i="1"/>
  <c r="DQ276" i="1"/>
  <c r="DQ277" i="1"/>
  <c r="DY277" i="1"/>
  <c r="DY276" i="1"/>
  <c r="DG346" i="1"/>
  <c r="ED346" i="1" s="1"/>
  <c r="DV349" i="1"/>
  <c r="DL355" i="1"/>
  <c r="DQ275" i="1"/>
  <c r="DI276" i="1"/>
  <c r="DI277" i="1"/>
  <c r="DU276" i="1"/>
  <c r="DU277" i="1"/>
  <c r="DX349" i="1"/>
  <c r="DT349" i="1"/>
  <c r="DP349" i="1"/>
  <c r="DL349" i="1"/>
  <c r="DH349" i="1"/>
  <c r="EA353" i="1"/>
  <c r="EC353" i="1" s="1"/>
  <c r="DQ265" i="1"/>
  <c r="DY265" i="1"/>
  <c r="DK275" i="1"/>
  <c r="DS275" i="1"/>
  <c r="DN341" i="1"/>
  <c r="DN342" i="1"/>
  <c r="EK342" i="1" s="1"/>
  <c r="ED265" i="1"/>
  <c r="DO275" i="1"/>
  <c r="DW275" i="1"/>
  <c r="DX271" i="1"/>
  <c r="DT271" i="1"/>
  <c r="DP271" i="1"/>
  <c r="DL271" i="1"/>
  <c r="DH271" i="1"/>
  <c r="ER354" i="1"/>
  <c r="EV354" i="1"/>
  <c r="DZ262" i="1"/>
  <c r="EW262" i="1" s="1"/>
  <c r="DZ263" i="1"/>
  <c r="EW263" i="1" s="1"/>
  <c r="DW266" i="1"/>
  <c r="DW267" i="1"/>
  <c r="DO266" i="1"/>
  <c r="DO267" i="1"/>
  <c r="DG266" i="1"/>
  <c r="DG267" i="1"/>
  <c r="DY266" i="1"/>
  <c r="DY267" i="1"/>
  <c r="DJ268" i="1"/>
  <c r="DN268" i="1"/>
  <c r="DR268" i="1"/>
  <c r="DV268" i="1"/>
  <c r="DZ268" i="1"/>
  <c r="DJ269" i="1"/>
  <c r="DN269" i="1"/>
  <c r="DR269" i="1"/>
  <c r="DV269" i="1"/>
  <c r="DZ269" i="1"/>
  <c r="DI271" i="1"/>
  <c r="DY271" i="1"/>
  <c r="DQ272" i="1"/>
  <c r="DQ273" i="1"/>
  <c r="DD278" i="1"/>
  <c r="DF278" i="1"/>
  <c r="DR341" i="1"/>
  <c r="DR342" i="1"/>
  <c r="EO342" i="1" s="1"/>
  <c r="DF344" i="1"/>
  <c r="DN344" i="1"/>
  <c r="DV344" i="1"/>
  <c r="DF345" i="1"/>
  <c r="DN345" i="1"/>
  <c r="DV345" i="1"/>
  <c r="DG354" i="1"/>
  <c r="DH351" i="1"/>
  <c r="DX351" i="1"/>
  <c r="EC354" i="1"/>
  <c r="DZ272" i="1"/>
  <c r="DV272" i="1"/>
  <c r="DR272" i="1"/>
  <c r="DN272" i="1"/>
  <c r="DJ272" i="1"/>
  <c r="DP275" i="1"/>
  <c r="DL275" i="1"/>
  <c r="DH275" i="1"/>
  <c r="DR262" i="1"/>
  <c r="EO262" i="1" s="1"/>
  <c r="DR263" i="1"/>
  <c r="EO263" i="1" s="1"/>
  <c r="DS266" i="1"/>
  <c r="DS267" i="1"/>
  <c r="DQ266" i="1"/>
  <c r="DQ267" i="1"/>
  <c r="DH268" i="1"/>
  <c r="DL268" i="1"/>
  <c r="DP268" i="1"/>
  <c r="DT268" i="1"/>
  <c r="DX268" i="1"/>
  <c r="DH269" i="1"/>
  <c r="DL269" i="1"/>
  <c r="DP269" i="1"/>
  <c r="DT269" i="1"/>
  <c r="DX269" i="1"/>
  <c r="DQ271" i="1"/>
  <c r="DI272" i="1"/>
  <c r="DI273" i="1"/>
  <c r="DY272" i="1"/>
  <c r="DY273" i="1"/>
  <c r="DK267" i="1"/>
  <c r="DJ341" i="1"/>
  <c r="DJ342" i="1"/>
  <c r="EG342" i="1" s="1"/>
  <c r="DZ341" i="1"/>
  <c r="DZ342" i="1"/>
  <c r="EW342" i="1" s="1"/>
  <c r="DF359" i="1"/>
  <c r="DJ345" i="1"/>
  <c r="DR345" i="1"/>
  <c r="DZ345" i="1"/>
  <c r="DP351" i="1"/>
  <c r="DX262" i="1"/>
  <c r="EU262" i="1" s="1"/>
  <c r="DX263" i="1"/>
  <c r="EU263" i="1" s="1"/>
  <c r="DP262" i="1"/>
  <c r="EM262" i="1" s="1"/>
  <c r="DP263" i="1"/>
  <c r="EM263" i="1" s="1"/>
  <c r="DH262" i="1"/>
  <c r="EE262" i="1" s="1"/>
  <c r="DH263" i="1"/>
  <c r="EE263" i="1" s="1"/>
  <c r="EV261" i="1"/>
  <c r="ER261" i="1"/>
  <c r="EN261" i="1"/>
  <c r="EJ261" i="1"/>
  <c r="EF261" i="1"/>
  <c r="DJ265" i="1"/>
  <c r="DN265" i="1"/>
  <c r="DR265" i="1"/>
  <c r="DV265" i="1"/>
  <c r="DZ265" i="1"/>
  <c r="EA269" i="1"/>
  <c r="EC269" i="1" s="1"/>
  <c r="DZ267" i="1"/>
  <c r="DZ266" i="1"/>
  <c r="DV267" i="1"/>
  <c r="DV266" i="1"/>
  <c r="DR266" i="1"/>
  <c r="DR267" i="1"/>
  <c r="DN266" i="1"/>
  <c r="DN267" i="1"/>
  <c r="DJ266" i="1"/>
  <c r="DJ267" i="1"/>
  <c r="DD266" i="1"/>
  <c r="DF266" i="1"/>
  <c r="DF267" i="1"/>
  <c r="DZ271" i="1"/>
  <c r="DV271" i="1"/>
  <c r="DR271" i="1"/>
  <c r="DN271" i="1"/>
  <c r="DJ271" i="1"/>
  <c r="DF271" i="1"/>
  <c r="DD271" i="1"/>
  <c r="DX272" i="1"/>
  <c r="DT272" i="1"/>
  <c r="DP272" i="1"/>
  <c r="DL272" i="1"/>
  <c r="DH272" i="1"/>
  <c r="DK271" i="1"/>
  <c r="DS271" i="1"/>
  <c r="DK272" i="1"/>
  <c r="DK273" i="1"/>
  <c r="DS272" i="1"/>
  <c r="DS273" i="1"/>
  <c r="DH273" i="1"/>
  <c r="DL273" i="1"/>
  <c r="DP273" i="1"/>
  <c r="DT273" i="1"/>
  <c r="DX273" i="1"/>
  <c r="DX274" i="1"/>
  <c r="DT274" i="1"/>
  <c r="DP274" i="1"/>
  <c r="DL274" i="1"/>
  <c r="DH274" i="1"/>
  <c r="DZ275" i="1"/>
  <c r="DZ276" i="1"/>
  <c r="DV275" i="1"/>
  <c r="DV276" i="1"/>
  <c r="DR275" i="1"/>
  <c r="DR276" i="1"/>
  <c r="DN275" i="1"/>
  <c r="DJ275" i="1"/>
  <c r="DF275" i="1"/>
  <c r="DD275" i="1"/>
  <c r="DN276" i="1"/>
  <c r="DN277" i="1"/>
  <c r="DJ276" i="1"/>
  <c r="DJ277" i="1"/>
  <c r="DD276" i="1"/>
  <c r="DF276" i="1"/>
  <c r="DF277" i="1"/>
  <c r="DP341" i="1"/>
  <c r="DP342" i="1"/>
  <c r="EM342" i="1" s="1"/>
  <c r="DX341" i="1"/>
  <c r="DX342" i="1"/>
  <c r="EU342" i="1" s="1"/>
  <c r="DL343" i="1"/>
  <c r="EI343" i="1" s="1"/>
  <c r="DL344" i="1"/>
  <c r="DT343" i="1"/>
  <c r="EQ343" i="1" s="1"/>
  <c r="DT344" i="1"/>
  <c r="DJ354" i="1"/>
  <c r="DR354" i="1"/>
  <c r="DZ354" i="1"/>
  <c r="HL344" i="1"/>
  <c r="CH344" i="1"/>
  <c r="DJ351" i="1"/>
  <c r="DR351" i="1"/>
  <c r="DZ351" i="1"/>
  <c r="DJ355" i="1"/>
  <c r="DR355" i="1"/>
  <c r="DZ355" i="1"/>
  <c r="DP357" i="1"/>
  <c r="EC350" i="1"/>
  <c r="GA350" i="1" s="1"/>
  <c r="ES350" i="1"/>
  <c r="DT262" i="1"/>
  <c r="EQ262" i="1" s="1"/>
  <c r="DT263" i="1"/>
  <c r="EQ263" i="1" s="1"/>
  <c r="DL262" i="1"/>
  <c r="EI262" i="1" s="1"/>
  <c r="DL263" i="1"/>
  <c r="EI263" i="1" s="1"/>
  <c r="ET261" i="1"/>
  <c r="EP261" i="1"/>
  <c r="EL261" i="1"/>
  <c r="EH261" i="1"/>
  <c r="ED261" i="1"/>
  <c r="DH265" i="1"/>
  <c r="DL265" i="1"/>
  <c r="DP265" i="1"/>
  <c r="DT265" i="1"/>
  <c r="DX265" i="1"/>
  <c r="EA268" i="1"/>
  <c r="EC268" i="1" s="1"/>
  <c r="DX267" i="1"/>
  <c r="DX266" i="1"/>
  <c r="DT267" i="1"/>
  <c r="DT266" i="1"/>
  <c r="DP267" i="1"/>
  <c r="DP266" i="1"/>
  <c r="DL267" i="1"/>
  <c r="DL266" i="1"/>
  <c r="DH267" i="1"/>
  <c r="DH266" i="1"/>
  <c r="DF270" i="1"/>
  <c r="DD270" i="1"/>
  <c r="DF272" i="1"/>
  <c r="DD272" i="1"/>
  <c r="DO271" i="1"/>
  <c r="DW271" i="1"/>
  <c r="DO272" i="1"/>
  <c r="DO273" i="1"/>
  <c r="DW272" i="1"/>
  <c r="DW273" i="1"/>
  <c r="DJ273" i="1"/>
  <c r="DN273" i="1"/>
  <c r="DR273" i="1"/>
  <c r="DV273" i="1"/>
  <c r="DZ273" i="1"/>
  <c r="DF273" i="1"/>
  <c r="DZ274" i="1"/>
  <c r="DV274" i="1"/>
  <c r="DR274" i="1"/>
  <c r="DN274" i="1"/>
  <c r="DJ274" i="1"/>
  <c r="DF274" i="1"/>
  <c r="DD274" i="1"/>
  <c r="DX275" i="1"/>
  <c r="DX276" i="1"/>
  <c r="DT275" i="1"/>
  <c r="DT276" i="1"/>
  <c r="DP276" i="1"/>
  <c r="DP277" i="1"/>
  <c r="DL276" i="1"/>
  <c r="DL277" i="1"/>
  <c r="DH276" i="1"/>
  <c r="DH277" i="1"/>
  <c r="DL341" i="1"/>
  <c r="DL342" i="1"/>
  <c r="EI342" i="1" s="1"/>
  <c r="DT341" i="1"/>
  <c r="DT342" i="1"/>
  <c r="EQ342" i="1" s="1"/>
  <c r="DH343" i="1"/>
  <c r="EE343" i="1" s="1"/>
  <c r="DH344" i="1"/>
  <c r="DP343" i="1"/>
  <c r="EM343" i="1" s="1"/>
  <c r="DP344" i="1"/>
  <c r="DX343" i="1"/>
  <c r="EU343" i="1" s="1"/>
  <c r="DX344" i="1"/>
  <c r="DN354" i="1"/>
  <c r="EK354" i="1" s="1"/>
  <c r="DV354" i="1"/>
  <c r="ES354" i="1" s="1"/>
  <c r="DF351" i="1"/>
  <c r="DN351" i="1"/>
  <c r="DV351" i="1"/>
  <c r="DF355" i="1"/>
  <c r="DN355" i="1"/>
  <c r="DV355" i="1"/>
  <c r="DH357" i="1"/>
  <c r="DX357" i="1"/>
  <c r="CJ178" i="1"/>
  <c r="CL178" i="1"/>
  <c r="CN178" i="1"/>
  <c r="CP178" i="1"/>
  <c r="CR178" i="1"/>
  <c r="CT178" i="1"/>
  <c r="CV178" i="1"/>
  <c r="CX178" i="1"/>
  <c r="CZ178" i="1"/>
  <c r="DB178" i="1"/>
  <c r="CI178" i="1"/>
  <c r="CK178" i="1"/>
  <c r="CM178" i="1"/>
  <c r="CO178" i="1"/>
  <c r="CQ178" i="1"/>
  <c r="CS178" i="1"/>
  <c r="CU178" i="1"/>
  <c r="CW178" i="1"/>
  <c r="CY178" i="1"/>
  <c r="DA178" i="1"/>
  <c r="DC178" i="1"/>
  <c r="DI344" i="1"/>
  <c r="DM344" i="1"/>
  <c r="DQ344" i="1"/>
  <c r="DU344" i="1"/>
  <c r="DY344" i="1"/>
  <c r="DI346" i="1"/>
  <c r="EF346" i="1" s="1"/>
  <c r="DM346" i="1"/>
  <c r="EJ346" i="1" s="1"/>
  <c r="DQ346" i="1"/>
  <c r="EN346" i="1" s="1"/>
  <c r="DU346" i="1"/>
  <c r="ER346" i="1" s="1"/>
  <c r="DY346" i="1"/>
  <c r="EV346" i="1" s="1"/>
  <c r="DI342" i="1"/>
  <c r="EF342" i="1" s="1"/>
  <c r="DM342" i="1"/>
  <c r="EJ342" i="1" s="1"/>
  <c r="DQ342" i="1"/>
  <c r="EN342" i="1" s="1"/>
  <c r="DU342" i="1"/>
  <c r="ER342" i="1" s="1"/>
  <c r="DY342" i="1"/>
  <c r="EV342" i="1" s="1"/>
  <c r="ED343" i="1"/>
  <c r="EC343" i="1"/>
  <c r="EK343" i="1"/>
  <c r="ES343" i="1"/>
  <c r="GA346" i="1"/>
  <c r="GE346" i="1"/>
  <c r="DJ348" i="1"/>
  <c r="DJ349" i="1"/>
  <c r="DQ349" i="1"/>
  <c r="DQ348" i="1"/>
  <c r="DU349" i="1"/>
  <c r="DU348" i="1"/>
  <c r="DY349" i="1"/>
  <c r="DY348" i="1"/>
  <c r="DM349" i="1"/>
  <c r="DM348" i="1"/>
  <c r="DI349" i="1"/>
  <c r="DI348" i="1"/>
  <c r="DL348" i="1"/>
  <c r="DV348" i="1"/>
  <c r="EO350" i="1"/>
  <c r="DI351" i="1"/>
  <c r="DM351" i="1"/>
  <c r="DQ351" i="1"/>
  <c r="DU351" i="1"/>
  <c r="DY351" i="1"/>
  <c r="EG354" i="1"/>
  <c r="EO354" i="1"/>
  <c r="EW354" i="1"/>
  <c r="DI355" i="1"/>
  <c r="DM355" i="1"/>
  <c r="DQ355" i="1"/>
  <c r="DU355" i="1"/>
  <c r="DY355" i="1"/>
  <c r="DH348" i="1"/>
  <c r="DT348" i="1"/>
  <c r="ED350" i="1"/>
  <c r="EI350" i="1"/>
  <c r="EQ350" i="1"/>
  <c r="EG352" i="1"/>
  <c r="EW352" i="1"/>
  <c r="DI353" i="1"/>
  <c r="DM353" i="1"/>
  <c r="EJ353" i="1" s="1"/>
  <c r="DQ353" i="1"/>
  <c r="DU353" i="1"/>
  <c r="ER353" i="1" s="1"/>
  <c r="DY353" i="1"/>
  <c r="ED354" i="1"/>
  <c r="EI354" i="1"/>
  <c r="EQ354" i="1"/>
  <c r="DN356" i="1"/>
  <c r="DN357" i="1"/>
  <c r="DV356" i="1"/>
  <c r="DV357" i="1"/>
  <c r="DI357" i="1"/>
  <c r="DM357" i="1"/>
  <c r="DQ357" i="1"/>
  <c r="DU357" i="1"/>
  <c r="DY357" i="1"/>
  <c r="EA356" i="1"/>
  <c r="EN356" i="1" s="1"/>
  <c r="ES358" i="1"/>
  <c r="DK359" i="1"/>
  <c r="DO359" i="1"/>
  <c r="DS359" i="1"/>
  <c r="DW359" i="1"/>
  <c r="GP343" i="1"/>
  <c r="GO344" i="1"/>
  <c r="CH345" i="1"/>
  <c r="B346" i="1"/>
  <c r="HL345" i="1"/>
  <c r="DK344" i="1"/>
  <c r="DO344" i="1"/>
  <c r="DS344" i="1"/>
  <c r="DW344" i="1"/>
  <c r="DK346" i="1"/>
  <c r="EH346" i="1" s="1"/>
  <c r="DO346" i="1"/>
  <c r="EL346" i="1" s="1"/>
  <c r="DS346" i="1"/>
  <c r="EP346" i="1" s="1"/>
  <c r="DW346" i="1"/>
  <c r="ET346" i="1" s="1"/>
  <c r="DG342" i="1"/>
  <c r="ED342" i="1" s="1"/>
  <c r="DK342" i="1"/>
  <c r="EH342" i="1" s="1"/>
  <c r="DO342" i="1"/>
  <c r="EL342" i="1" s="1"/>
  <c r="DS342" i="1"/>
  <c r="EP342" i="1" s="1"/>
  <c r="DW342" i="1"/>
  <c r="ET342" i="1" s="1"/>
  <c r="EO343" i="1"/>
  <c r="EA347" i="1"/>
  <c r="EQ347" i="1" s="1"/>
  <c r="DF348" i="1"/>
  <c r="DF349" i="1"/>
  <c r="DN348" i="1"/>
  <c r="DN349" i="1"/>
  <c r="DS349" i="1"/>
  <c r="DS348" i="1"/>
  <c r="DW349" i="1"/>
  <c r="DW348" i="1"/>
  <c r="DO349" i="1"/>
  <c r="DO348" i="1"/>
  <c r="DK349" i="1"/>
  <c r="DK348" i="1"/>
  <c r="DG349" i="1"/>
  <c r="DG348" i="1"/>
  <c r="DR348" i="1"/>
  <c r="DZ348" i="1"/>
  <c r="GE350" i="1"/>
  <c r="DK351" i="1"/>
  <c r="DO351" i="1"/>
  <c r="DS351" i="1"/>
  <c r="DW351" i="1"/>
  <c r="GE354" i="1"/>
  <c r="GA354" i="1"/>
  <c r="DK355" i="1"/>
  <c r="DO355" i="1"/>
  <c r="DS355" i="1"/>
  <c r="DW355" i="1"/>
  <c r="DP348" i="1"/>
  <c r="DX348" i="1"/>
  <c r="EE350" i="1"/>
  <c r="EM350" i="1"/>
  <c r="EC352" i="1"/>
  <c r="EK352" i="1"/>
  <c r="DK353" i="1"/>
  <c r="DO353" i="1"/>
  <c r="DS353" i="1"/>
  <c r="DW353" i="1"/>
  <c r="EE354" i="1"/>
  <c r="DJ356" i="1"/>
  <c r="DJ357" i="1"/>
  <c r="DR356" i="1"/>
  <c r="DR357" i="1"/>
  <c r="DZ356" i="1"/>
  <c r="DZ357" i="1"/>
  <c r="DG357" i="1"/>
  <c r="DK357" i="1"/>
  <c r="DO357" i="1"/>
  <c r="DS357" i="1"/>
  <c r="DW357" i="1"/>
  <c r="EQ358" i="1"/>
  <c r="EA357" i="1"/>
  <c r="EC357" i="1" s="1"/>
  <c r="EC358" i="1"/>
  <c r="EO358" i="1"/>
  <c r="DI359" i="1"/>
  <c r="DM359" i="1"/>
  <c r="DQ359" i="1"/>
  <c r="DU359" i="1"/>
  <c r="DY359" i="1"/>
  <c r="AN107" i="45"/>
  <c r="AQ107" i="45" s="1"/>
  <c r="AP100" i="45"/>
  <c r="AN104" i="45"/>
  <c r="AP104" i="45" s="1"/>
  <c r="AQ95" i="45"/>
  <c r="AN108" i="45"/>
  <c r="AP108" i="45" s="1"/>
  <c r="AQ354" i="45"/>
  <c r="AQ356" i="45"/>
  <c r="AQ358" i="45"/>
  <c r="AQ360" i="45"/>
  <c r="AQ352" i="45"/>
  <c r="AP353" i="45"/>
  <c r="BL353" i="45" s="1"/>
  <c r="AP355" i="45"/>
  <c r="BH355" i="45" s="1"/>
  <c r="AP357" i="45"/>
  <c r="BP357" i="45" s="1"/>
  <c r="AP359" i="45"/>
  <c r="BL359" i="45" s="1"/>
  <c r="AP361" i="45"/>
  <c r="BP361" i="45" s="1"/>
  <c r="BH354" i="45"/>
  <c r="BP354" i="45"/>
  <c r="BL354" i="45"/>
  <c r="BH356" i="45"/>
  <c r="BP356" i="45"/>
  <c r="BH358" i="45"/>
  <c r="BP358" i="45"/>
  <c r="BH360" i="45"/>
  <c r="BP360" i="45"/>
  <c r="BH363" i="45"/>
  <c r="BP363" i="45"/>
  <c r="BH352" i="45"/>
  <c r="BP352" i="45"/>
  <c r="BL352" i="45"/>
  <c r="BL356" i="45"/>
  <c r="BL358" i="45"/>
  <c r="BL360" i="45"/>
  <c r="BL365" i="45"/>
  <c r="BH359" i="45"/>
  <c r="BP359" i="45"/>
  <c r="AP364" i="45"/>
  <c r="BL364" i="45" s="1"/>
  <c r="AP367" i="45"/>
  <c r="BH366" i="45"/>
  <c r="BP366" i="45"/>
  <c r="BL363" i="45"/>
  <c r="AQ363" i="45"/>
  <c r="AP362" i="45"/>
  <c r="AN196" i="45"/>
  <c r="AP196" i="45" s="1"/>
  <c r="AN200" i="45"/>
  <c r="AP200" i="45" s="1"/>
  <c r="BP199" i="45"/>
  <c r="BL13" i="45"/>
  <c r="BH13" i="45"/>
  <c r="BP13" i="45"/>
  <c r="M83" i="51"/>
  <c r="B48" i="45"/>
  <c r="BL17" i="45"/>
  <c r="BH17" i="45"/>
  <c r="BP17" i="45"/>
  <c r="DI262" i="1"/>
  <c r="EF262" i="1" s="1"/>
  <c r="DI263" i="1"/>
  <c r="EF263" i="1" s="1"/>
  <c r="DM262" i="1"/>
  <c r="EJ262" i="1" s="1"/>
  <c r="DM263" i="1"/>
  <c r="EJ263" i="1" s="1"/>
  <c r="DQ262" i="1"/>
  <c r="EN262" i="1" s="1"/>
  <c r="DQ263" i="1"/>
  <c r="EN263" i="1" s="1"/>
  <c r="DU262" i="1"/>
  <c r="ER262" i="1" s="1"/>
  <c r="DU263" i="1"/>
  <c r="ER263" i="1" s="1"/>
  <c r="DY262" i="1"/>
  <c r="EV262" i="1" s="1"/>
  <c r="DY263" i="1"/>
  <c r="EV263" i="1" s="1"/>
  <c r="CI188" i="1"/>
  <c r="CK188" i="1"/>
  <c r="CM188" i="1"/>
  <c r="CO188" i="1"/>
  <c r="CQ188" i="1"/>
  <c r="CS188" i="1"/>
  <c r="CU188" i="1"/>
  <c r="CW188" i="1"/>
  <c r="CY188" i="1"/>
  <c r="DA188" i="1"/>
  <c r="DC188" i="1"/>
  <c r="CJ188" i="1"/>
  <c r="CL188" i="1"/>
  <c r="CN188" i="1"/>
  <c r="CP188" i="1"/>
  <c r="CR188" i="1"/>
  <c r="CT188" i="1"/>
  <c r="CV188" i="1"/>
  <c r="CX188" i="1"/>
  <c r="CZ188" i="1"/>
  <c r="DB188" i="1"/>
  <c r="GA262" i="1"/>
  <c r="GE262" i="1"/>
  <c r="CI189" i="1"/>
  <c r="CK189" i="1"/>
  <c r="CM189" i="1"/>
  <c r="CO189" i="1"/>
  <c r="CQ189" i="1"/>
  <c r="CS189" i="1"/>
  <c r="CU189" i="1"/>
  <c r="CW189" i="1"/>
  <c r="CY189" i="1"/>
  <c r="DA189" i="1"/>
  <c r="DC189" i="1"/>
  <c r="CJ189" i="1"/>
  <c r="CL189" i="1"/>
  <c r="CN189" i="1"/>
  <c r="CP189" i="1"/>
  <c r="CR189" i="1"/>
  <c r="CT189" i="1"/>
  <c r="CV189" i="1"/>
  <c r="CX189" i="1"/>
  <c r="CZ189" i="1"/>
  <c r="DB189" i="1"/>
  <c r="CI190" i="1"/>
  <c r="CK190" i="1"/>
  <c r="CM190" i="1"/>
  <c r="CO190" i="1"/>
  <c r="CQ190" i="1"/>
  <c r="CS190" i="1"/>
  <c r="CU190" i="1"/>
  <c r="CW190" i="1"/>
  <c r="CY190" i="1"/>
  <c r="DA190" i="1"/>
  <c r="DC190" i="1"/>
  <c r="CJ190" i="1"/>
  <c r="CL190" i="1"/>
  <c r="CN190" i="1"/>
  <c r="CP190" i="1"/>
  <c r="CR190" i="1"/>
  <c r="CT190" i="1"/>
  <c r="CV190" i="1"/>
  <c r="CX190" i="1"/>
  <c r="CZ190" i="1"/>
  <c r="DB190" i="1"/>
  <c r="CJ191" i="1"/>
  <c r="CL191" i="1"/>
  <c r="CN191" i="1"/>
  <c r="CP191" i="1"/>
  <c r="CR191" i="1"/>
  <c r="CT191" i="1"/>
  <c r="CV191" i="1"/>
  <c r="CX191" i="1"/>
  <c r="CZ191" i="1"/>
  <c r="DB191" i="1"/>
  <c r="CI191" i="1"/>
  <c r="CK191" i="1"/>
  <c r="CM191" i="1"/>
  <c r="CO191" i="1"/>
  <c r="CQ191" i="1"/>
  <c r="CS191" i="1"/>
  <c r="CU191" i="1"/>
  <c r="CW191" i="1"/>
  <c r="CY191" i="1"/>
  <c r="DA191" i="1"/>
  <c r="DC191" i="1"/>
  <c r="CI192" i="1"/>
  <c r="CK192" i="1"/>
  <c r="CM192" i="1"/>
  <c r="CO192" i="1"/>
  <c r="CQ192" i="1"/>
  <c r="CS192" i="1"/>
  <c r="CU192" i="1"/>
  <c r="CW192" i="1"/>
  <c r="CY192" i="1"/>
  <c r="DA192" i="1"/>
  <c r="DC192" i="1"/>
  <c r="CJ192" i="1"/>
  <c r="CL192" i="1"/>
  <c r="CN192" i="1"/>
  <c r="CP192" i="1"/>
  <c r="CR192" i="1"/>
  <c r="CT192" i="1"/>
  <c r="CV192" i="1"/>
  <c r="CX192" i="1"/>
  <c r="CZ192" i="1"/>
  <c r="DB192" i="1"/>
  <c r="CJ193" i="1"/>
  <c r="CL193" i="1"/>
  <c r="CN193" i="1"/>
  <c r="CP193" i="1"/>
  <c r="CR193" i="1"/>
  <c r="CT193" i="1"/>
  <c r="CV193" i="1"/>
  <c r="CX193" i="1"/>
  <c r="CZ193" i="1"/>
  <c r="DB193" i="1"/>
  <c r="CI193" i="1"/>
  <c r="CK193" i="1"/>
  <c r="CM193" i="1"/>
  <c r="CO193" i="1"/>
  <c r="CQ193" i="1"/>
  <c r="CS193" i="1"/>
  <c r="CU193" i="1"/>
  <c r="CW193" i="1"/>
  <c r="CY193" i="1"/>
  <c r="DA193" i="1"/>
  <c r="DC193" i="1"/>
  <c r="CI194" i="1"/>
  <c r="CK194" i="1"/>
  <c r="CM194" i="1"/>
  <c r="CO194" i="1"/>
  <c r="CQ194" i="1"/>
  <c r="CS194" i="1"/>
  <c r="CU194" i="1"/>
  <c r="CW194" i="1"/>
  <c r="CY194" i="1"/>
  <c r="DA194" i="1"/>
  <c r="DC194" i="1"/>
  <c r="CJ194" i="1"/>
  <c r="CL194" i="1"/>
  <c r="CN194" i="1"/>
  <c r="CP194" i="1"/>
  <c r="CR194" i="1"/>
  <c r="CT194" i="1"/>
  <c r="CV194" i="1"/>
  <c r="CX194" i="1"/>
  <c r="CZ194" i="1"/>
  <c r="DB194" i="1"/>
  <c r="CJ195" i="1"/>
  <c r="CL195" i="1"/>
  <c r="CN195" i="1"/>
  <c r="CP195" i="1"/>
  <c r="CR195" i="1"/>
  <c r="CT195" i="1"/>
  <c r="CV195" i="1"/>
  <c r="CX195" i="1"/>
  <c r="CZ195" i="1"/>
  <c r="DB195" i="1"/>
  <c r="CI195" i="1"/>
  <c r="CK195" i="1"/>
  <c r="CM195" i="1"/>
  <c r="CO195" i="1"/>
  <c r="CQ195" i="1"/>
  <c r="CS195" i="1"/>
  <c r="CU195" i="1"/>
  <c r="CW195" i="1"/>
  <c r="CY195" i="1"/>
  <c r="DA195" i="1"/>
  <c r="DC195" i="1"/>
  <c r="CI196" i="1"/>
  <c r="CK196" i="1"/>
  <c r="CM196" i="1"/>
  <c r="CO196" i="1"/>
  <c r="CQ196" i="1"/>
  <c r="CS196" i="1"/>
  <c r="CU196" i="1"/>
  <c r="CW196" i="1"/>
  <c r="CY196" i="1"/>
  <c r="DA196" i="1"/>
  <c r="DC196" i="1"/>
  <c r="CJ196" i="1"/>
  <c r="CL196" i="1"/>
  <c r="CN196" i="1"/>
  <c r="CP196" i="1"/>
  <c r="CR196" i="1"/>
  <c r="CT196" i="1"/>
  <c r="CV196" i="1"/>
  <c r="CX196" i="1"/>
  <c r="CZ196" i="1"/>
  <c r="DB196" i="1"/>
  <c r="CI197" i="1"/>
  <c r="CK197" i="1"/>
  <c r="CM197" i="1"/>
  <c r="CO197" i="1"/>
  <c r="CQ197" i="1"/>
  <c r="CS197" i="1"/>
  <c r="CU197" i="1"/>
  <c r="CW197" i="1"/>
  <c r="CY197" i="1"/>
  <c r="DA197" i="1"/>
  <c r="DC197" i="1"/>
  <c r="CJ197" i="1"/>
  <c r="CL197" i="1"/>
  <c r="CN197" i="1"/>
  <c r="CP197" i="1"/>
  <c r="CR197" i="1"/>
  <c r="CT197" i="1"/>
  <c r="CV197" i="1"/>
  <c r="CX197" i="1"/>
  <c r="CZ197" i="1"/>
  <c r="DB197" i="1"/>
  <c r="CJ198" i="1"/>
  <c r="CL198" i="1"/>
  <c r="CN198" i="1"/>
  <c r="CP198" i="1"/>
  <c r="CR198" i="1"/>
  <c r="CT198" i="1"/>
  <c r="CV198" i="1"/>
  <c r="CX198" i="1"/>
  <c r="CZ198" i="1"/>
  <c r="DB198" i="1"/>
  <c r="CI198" i="1"/>
  <c r="CK198" i="1"/>
  <c r="CM198" i="1"/>
  <c r="CO198" i="1"/>
  <c r="CQ198" i="1"/>
  <c r="CS198" i="1"/>
  <c r="CU198" i="1"/>
  <c r="CW198" i="1"/>
  <c r="CY198" i="1"/>
  <c r="DA198" i="1"/>
  <c r="DC198" i="1"/>
  <c r="CJ187" i="1"/>
  <c r="CL187" i="1"/>
  <c r="CN187" i="1"/>
  <c r="CP187" i="1"/>
  <c r="CR187" i="1"/>
  <c r="CT187" i="1"/>
  <c r="CV187" i="1"/>
  <c r="CX187" i="1"/>
  <c r="CZ187" i="1"/>
  <c r="DB187" i="1"/>
  <c r="CI187" i="1"/>
  <c r="CK187" i="1"/>
  <c r="CM187" i="1"/>
  <c r="CO187" i="1"/>
  <c r="CQ187" i="1"/>
  <c r="CS187" i="1"/>
  <c r="CU187" i="1"/>
  <c r="CW187" i="1"/>
  <c r="CY187" i="1"/>
  <c r="DA187" i="1"/>
  <c r="DC187" i="1"/>
  <c r="CI180" i="1"/>
  <c r="CK180" i="1"/>
  <c r="CM180" i="1"/>
  <c r="CO180" i="1"/>
  <c r="CQ180" i="1"/>
  <c r="CS180" i="1"/>
  <c r="CU180" i="1"/>
  <c r="CW180" i="1"/>
  <c r="CY180" i="1"/>
  <c r="DA180" i="1"/>
  <c r="DC180" i="1"/>
  <c r="CJ180" i="1"/>
  <c r="CL180" i="1"/>
  <c r="CN180" i="1"/>
  <c r="CP180" i="1"/>
  <c r="CR180" i="1"/>
  <c r="CT180" i="1"/>
  <c r="CV180" i="1"/>
  <c r="CX180" i="1"/>
  <c r="CZ180" i="1"/>
  <c r="DB180" i="1"/>
  <c r="CJ181" i="1"/>
  <c r="CL181" i="1"/>
  <c r="CN181" i="1"/>
  <c r="CP181" i="1"/>
  <c r="CR181" i="1"/>
  <c r="CT181" i="1"/>
  <c r="CV181" i="1"/>
  <c r="CX181" i="1"/>
  <c r="CZ181" i="1"/>
  <c r="DB181" i="1"/>
  <c r="CI181" i="1"/>
  <c r="CK181" i="1"/>
  <c r="CM181" i="1"/>
  <c r="CO181" i="1"/>
  <c r="CQ181" i="1"/>
  <c r="CS181" i="1"/>
  <c r="CU181" i="1"/>
  <c r="CW181" i="1"/>
  <c r="CY181" i="1"/>
  <c r="DA181" i="1"/>
  <c r="DC181" i="1"/>
  <c r="DG262" i="1"/>
  <c r="ED262" i="1" s="1"/>
  <c r="DG263" i="1"/>
  <c r="ED263" i="1" s="1"/>
  <c r="DK262" i="1"/>
  <c r="EH262" i="1" s="1"/>
  <c r="DK263" i="1"/>
  <c r="EH263" i="1" s="1"/>
  <c r="DO262" i="1"/>
  <c r="EL262" i="1" s="1"/>
  <c r="DO263" i="1"/>
  <c r="EL263" i="1" s="1"/>
  <c r="DS262" i="1"/>
  <c r="EP262" i="1" s="1"/>
  <c r="DS263" i="1"/>
  <c r="EP263" i="1" s="1"/>
  <c r="DW262" i="1"/>
  <c r="ET262" i="1" s="1"/>
  <c r="DW263" i="1"/>
  <c r="ET263" i="1" s="1"/>
  <c r="CI183" i="1"/>
  <c r="CK183" i="1"/>
  <c r="CM183" i="1"/>
  <c r="CO183" i="1"/>
  <c r="CQ183" i="1"/>
  <c r="CS183" i="1"/>
  <c r="CU183" i="1"/>
  <c r="CW183" i="1"/>
  <c r="CY183" i="1"/>
  <c r="DA183" i="1"/>
  <c r="DC183" i="1"/>
  <c r="CJ183" i="1"/>
  <c r="CL183" i="1"/>
  <c r="CN183" i="1"/>
  <c r="CP183" i="1"/>
  <c r="CR183" i="1"/>
  <c r="CT183" i="1"/>
  <c r="CV183" i="1"/>
  <c r="CX183" i="1"/>
  <c r="CZ183" i="1"/>
  <c r="DB183" i="1"/>
  <c r="CJ184" i="1"/>
  <c r="CL184" i="1"/>
  <c r="CN184" i="1"/>
  <c r="CP184" i="1"/>
  <c r="CR184" i="1"/>
  <c r="CT184" i="1"/>
  <c r="CV184" i="1"/>
  <c r="CX184" i="1"/>
  <c r="CZ184" i="1"/>
  <c r="DB184" i="1"/>
  <c r="CI184" i="1"/>
  <c r="CK184" i="1"/>
  <c r="CM184" i="1"/>
  <c r="CO184" i="1"/>
  <c r="CQ184" i="1"/>
  <c r="CS184" i="1"/>
  <c r="CU184" i="1"/>
  <c r="CW184" i="1"/>
  <c r="CY184" i="1"/>
  <c r="DA184" i="1"/>
  <c r="DC184" i="1"/>
  <c r="CI185" i="1"/>
  <c r="CK185" i="1"/>
  <c r="CM185" i="1"/>
  <c r="CO185" i="1"/>
  <c r="CQ185" i="1"/>
  <c r="CS185" i="1"/>
  <c r="CU185" i="1"/>
  <c r="CW185" i="1"/>
  <c r="CY185" i="1"/>
  <c r="DA185" i="1"/>
  <c r="DC185" i="1"/>
  <c r="CJ185" i="1"/>
  <c r="CL185" i="1"/>
  <c r="CN185" i="1"/>
  <c r="CP185" i="1"/>
  <c r="CR185" i="1"/>
  <c r="CT185" i="1"/>
  <c r="CV185" i="1"/>
  <c r="CX185" i="1"/>
  <c r="CZ185" i="1"/>
  <c r="DB185" i="1"/>
  <c r="CI186" i="1"/>
  <c r="CK186" i="1"/>
  <c r="CM186" i="1"/>
  <c r="CO186" i="1"/>
  <c r="CQ186" i="1"/>
  <c r="CS186" i="1"/>
  <c r="CU186" i="1"/>
  <c r="CW186" i="1"/>
  <c r="CY186" i="1"/>
  <c r="DA186" i="1"/>
  <c r="DC186" i="1"/>
  <c r="CJ186" i="1"/>
  <c r="CL186" i="1"/>
  <c r="CN186" i="1"/>
  <c r="CP186" i="1"/>
  <c r="CR186" i="1"/>
  <c r="CT186" i="1"/>
  <c r="CV186" i="1"/>
  <c r="CX186" i="1"/>
  <c r="CZ186" i="1"/>
  <c r="DB186" i="1"/>
  <c r="CJ182" i="1"/>
  <c r="CL182" i="1"/>
  <c r="CN182" i="1"/>
  <c r="CP182" i="1"/>
  <c r="CR182" i="1"/>
  <c r="CT182" i="1"/>
  <c r="CV182" i="1"/>
  <c r="CX182" i="1"/>
  <c r="CZ182" i="1"/>
  <c r="DB182" i="1"/>
  <c r="CI182" i="1"/>
  <c r="CK182" i="1"/>
  <c r="CM182" i="1"/>
  <c r="CO182" i="1"/>
  <c r="CQ182" i="1"/>
  <c r="CS182" i="1"/>
  <c r="CU182" i="1"/>
  <c r="CW182" i="1"/>
  <c r="CY182" i="1"/>
  <c r="DA182" i="1"/>
  <c r="DC182" i="1"/>
  <c r="GE263" i="1"/>
  <c r="CO108" i="1"/>
  <c r="DG259" i="1"/>
  <c r="ED259" i="1" s="1"/>
  <c r="DG260" i="1"/>
  <c r="ED260" i="1" s="1"/>
  <c r="HZ261" i="1"/>
  <c r="HY262" i="1"/>
  <c r="CJ179" i="1"/>
  <c r="CL179" i="1"/>
  <c r="CN179" i="1"/>
  <c r="CP179" i="1"/>
  <c r="CR179" i="1"/>
  <c r="CT179" i="1"/>
  <c r="CV179" i="1"/>
  <c r="CX179" i="1"/>
  <c r="CZ179" i="1"/>
  <c r="DB179" i="1"/>
  <c r="CI179" i="1"/>
  <c r="CK179" i="1"/>
  <c r="CM179" i="1"/>
  <c r="CO179" i="1"/>
  <c r="CQ179" i="1"/>
  <c r="CS179" i="1"/>
  <c r="CU179" i="1"/>
  <c r="CW179" i="1"/>
  <c r="CY179" i="1"/>
  <c r="DA179" i="1"/>
  <c r="DC179" i="1"/>
  <c r="GP261" i="1"/>
  <c r="GO262" i="1"/>
  <c r="CH263" i="1"/>
  <c r="HL263" i="1"/>
  <c r="B264" i="1"/>
  <c r="B77" i="1"/>
  <c r="B78" i="1"/>
  <c r="EG340" i="1" l="1"/>
  <c r="B96" i="1"/>
  <c r="HL95" i="1"/>
  <c r="EL340" i="1"/>
  <c r="F474" i="1"/>
  <c r="AC474" i="1" s="1"/>
  <c r="G474" i="1"/>
  <c r="AD474" i="1" s="1"/>
  <c r="H474" i="1"/>
  <c r="AE474" i="1" s="1"/>
  <c r="D407" i="71"/>
  <c r="GE264" i="1"/>
  <c r="EO340" i="1"/>
  <c r="H473" i="1"/>
  <c r="AE473" i="1" s="1"/>
  <c r="G473" i="1"/>
  <c r="AD473" i="1" s="1"/>
  <c r="F473" i="1"/>
  <c r="AC473" i="1" s="1"/>
  <c r="D406" i="71"/>
  <c r="AQ12" i="45"/>
  <c r="G472" i="1"/>
  <c r="AD472" i="1" s="1"/>
  <c r="H472" i="1"/>
  <c r="AE472" i="1" s="1"/>
  <c r="F472" i="1"/>
  <c r="AC472" i="1" s="1"/>
  <c r="D405" i="71"/>
  <c r="EF340" i="1"/>
  <c r="ED340" i="1"/>
  <c r="EE340" i="1"/>
  <c r="EW340" i="1"/>
  <c r="AP96" i="45"/>
  <c r="BL12" i="45"/>
  <c r="EH340" i="1"/>
  <c r="EC340" i="1"/>
  <c r="ET340" i="1"/>
  <c r="EU340" i="1"/>
  <c r="DZ95" i="1"/>
  <c r="AP268" i="45"/>
  <c r="BH268" i="45" s="1"/>
  <c r="AP112" i="45"/>
  <c r="BP112" i="45" s="1"/>
  <c r="AQ18" i="45"/>
  <c r="BP365" i="45"/>
  <c r="BL355" i="45"/>
  <c r="BL16" i="45"/>
  <c r="BP355" i="45"/>
  <c r="AP19" i="45"/>
  <c r="BP19" i="45" s="1"/>
  <c r="BL199" i="45"/>
  <c r="AQ199" i="45"/>
  <c r="BP368" i="45"/>
  <c r="AP182" i="45"/>
  <c r="BL182" i="45" s="1"/>
  <c r="BM182" i="45" s="1"/>
  <c r="BH368" i="45"/>
  <c r="AP109" i="45"/>
  <c r="BL109" i="45" s="1"/>
  <c r="AQ16" i="45"/>
  <c r="AP23" i="45"/>
  <c r="AP279" i="45"/>
  <c r="BL279" i="45" s="1"/>
  <c r="AP98" i="45"/>
  <c r="AP15" i="45"/>
  <c r="AQ29" i="45"/>
  <c r="AQ30" i="45"/>
  <c r="AP22" i="45"/>
  <c r="BH22" i="45" s="1"/>
  <c r="AP20" i="45"/>
  <c r="BP20" i="45" s="1"/>
  <c r="BH112" i="45"/>
  <c r="AQ105" i="45"/>
  <c r="BH353" i="45"/>
  <c r="BH198" i="45"/>
  <c r="AQ198" i="45"/>
  <c r="DM181" i="1"/>
  <c r="DS198" i="1"/>
  <c r="DY195" i="1"/>
  <c r="DM193" i="1"/>
  <c r="DY191" i="1"/>
  <c r="DI185" i="1"/>
  <c r="DQ194" i="1"/>
  <c r="BL187" i="45"/>
  <c r="DW184" i="1"/>
  <c r="DG181" i="1"/>
  <c r="DM198" i="1"/>
  <c r="GO96" i="1"/>
  <c r="GP96" i="1" s="1"/>
  <c r="DO198" i="1"/>
  <c r="DU195" i="1"/>
  <c r="DU191" i="1"/>
  <c r="DK184" i="1"/>
  <c r="EK350" i="1"/>
  <c r="DM184" i="1"/>
  <c r="DU181" i="1"/>
  <c r="DI195" i="1"/>
  <c r="DU193" i="1"/>
  <c r="DI191" i="1"/>
  <c r="DS185" i="1"/>
  <c r="DS181" i="1"/>
  <c r="DY198" i="1"/>
  <c r="DO196" i="1"/>
  <c r="DG195" i="1"/>
  <c r="DS193" i="1"/>
  <c r="DO192" i="1"/>
  <c r="DG191" i="1"/>
  <c r="DY184" i="1"/>
  <c r="DI181" i="1"/>
  <c r="DI193" i="1"/>
  <c r="DS195" i="1"/>
  <c r="HZ342" i="1"/>
  <c r="HY343" i="1"/>
  <c r="DO184" i="1"/>
  <c r="EL184" i="1" s="1"/>
  <c r="DW181" i="1"/>
  <c r="DK195" i="1"/>
  <c r="DW193" i="1"/>
  <c r="DU184" i="1"/>
  <c r="DK198" i="1"/>
  <c r="DY196" i="1"/>
  <c r="DQ195" i="1"/>
  <c r="DM194" i="1"/>
  <c r="DY192" i="1"/>
  <c r="DQ191" i="1"/>
  <c r="DQ185" i="1"/>
  <c r="DI184" i="1"/>
  <c r="EF184" i="1" s="1"/>
  <c r="DQ181" i="1"/>
  <c r="DW198" i="1"/>
  <c r="DM196" i="1"/>
  <c r="DY194" i="1"/>
  <c r="DQ193" i="1"/>
  <c r="DM192" i="1"/>
  <c r="DO185" i="1"/>
  <c r="DG184" i="1"/>
  <c r="DO181" i="1"/>
  <c r="DK196" i="1"/>
  <c r="DW194" i="1"/>
  <c r="DO193" i="1"/>
  <c r="DK192" i="1"/>
  <c r="DI196" i="1"/>
  <c r="DU194" i="1"/>
  <c r="DI192" i="1"/>
  <c r="DM185" i="1"/>
  <c r="BL189" i="45"/>
  <c r="BH195" i="45"/>
  <c r="BL191" i="45"/>
  <c r="AQ191" i="45"/>
  <c r="AP183" i="45"/>
  <c r="BL183" i="45" s="1"/>
  <c r="BL357" i="45"/>
  <c r="EF265" i="1"/>
  <c r="DK185" i="1"/>
  <c r="DK181" i="1"/>
  <c r="DQ198" i="1"/>
  <c r="DG196" i="1"/>
  <c r="DW195" i="1"/>
  <c r="DS194" i="1"/>
  <c r="DK193" i="1"/>
  <c r="DG192" i="1"/>
  <c r="DW191" i="1"/>
  <c r="BH184" i="45"/>
  <c r="DG185" i="1"/>
  <c r="ED185" i="1" s="1"/>
  <c r="DO194" i="1"/>
  <c r="DG193" i="1"/>
  <c r="DS191" i="1"/>
  <c r="EE342" i="1"/>
  <c r="EW265" i="1"/>
  <c r="EV265" i="1"/>
  <c r="H470" i="1"/>
  <c r="AE470" i="1" s="1"/>
  <c r="F470" i="1"/>
  <c r="AC470" i="1" s="1"/>
  <c r="G470" i="1"/>
  <c r="AD470" i="1" s="1"/>
  <c r="DS184" i="1"/>
  <c r="DI198" i="1"/>
  <c r="DW196" i="1"/>
  <c r="DO195" i="1"/>
  <c r="DK194" i="1"/>
  <c r="DW192" i="1"/>
  <c r="DO191" i="1"/>
  <c r="EU265" i="1"/>
  <c r="ES265" i="1"/>
  <c r="EN265" i="1"/>
  <c r="F471" i="1"/>
  <c r="AC471" i="1" s="1"/>
  <c r="G471" i="1"/>
  <c r="AD471" i="1" s="1"/>
  <c r="H471" i="1"/>
  <c r="AE471" i="1" s="1"/>
  <c r="DY185" i="1"/>
  <c r="DQ184" i="1"/>
  <c r="EN184" i="1" s="1"/>
  <c r="DY181" i="1"/>
  <c r="DG198" i="1"/>
  <c r="DU196" i="1"/>
  <c r="DM195" i="1"/>
  <c r="DI194" i="1"/>
  <c r="DY193" i="1"/>
  <c r="DU192" i="1"/>
  <c r="DM191" i="1"/>
  <c r="EQ265" i="1"/>
  <c r="EO265" i="1"/>
  <c r="H469" i="1"/>
  <c r="AE469" i="1" s="1"/>
  <c r="G469" i="1"/>
  <c r="AD469" i="1" s="1"/>
  <c r="F469" i="1"/>
  <c r="AC469" i="1" s="1"/>
  <c r="DW185" i="1"/>
  <c r="DS196" i="1"/>
  <c r="DG194" i="1"/>
  <c r="DS192" i="1"/>
  <c r="DK191" i="1"/>
  <c r="BH361" i="45"/>
  <c r="EM265" i="1"/>
  <c r="EK265" i="1"/>
  <c r="DU185" i="1"/>
  <c r="DQ196" i="1"/>
  <c r="DQ192" i="1"/>
  <c r="BM352" i="45"/>
  <c r="BM353" i="45" s="1"/>
  <c r="BM354" i="45" s="1"/>
  <c r="BM355" i="45" s="1"/>
  <c r="BM356" i="45" s="1"/>
  <c r="BM357" i="45" s="1"/>
  <c r="BM358" i="45" s="1"/>
  <c r="BM359" i="45" s="1"/>
  <c r="BM360" i="45" s="1"/>
  <c r="EI265" i="1"/>
  <c r="EG265" i="1"/>
  <c r="AQ21" i="45"/>
  <c r="BL25" i="45"/>
  <c r="EE265" i="1"/>
  <c r="BH357" i="45"/>
  <c r="BL361" i="45"/>
  <c r="AQ25" i="45"/>
  <c r="AP201" i="45"/>
  <c r="BL201" i="45" s="1"/>
  <c r="BH193" i="45"/>
  <c r="BL112" i="45"/>
  <c r="BH187" i="45"/>
  <c r="AP26" i="45"/>
  <c r="BL26" i="45" s="1"/>
  <c r="AQ111" i="45"/>
  <c r="BP184" i="45"/>
  <c r="AQ184" i="45"/>
  <c r="AP185" i="45"/>
  <c r="BP185" i="45" s="1"/>
  <c r="BH29" i="45"/>
  <c r="AP188" i="45"/>
  <c r="BL188" i="45" s="1"/>
  <c r="AP113" i="45"/>
  <c r="BH113" i="45" s="1"/>
  <c r="BP191" i="45"/>
  <c r="AP110" i="45"/>
  <c r="BL21" i="45"/>
  <c r="BH21" i="45"/>
  <c r="BL29" i="45"/>
  <c r="AQ190" i="45"/>
  <c r="BH15" i="45"/>
  <c r="BL15" i="45"/>
  <c r="BP192" i="45"/>
  <c r="BP193" i="45"/>
  <c r="BP27" i="45"/>
  <c r="BL195" i="45"/>
  <c r="AQ195" i="45"/>
  <c r="AQ193" i="45"/>
  <c r="AP269" i="45"/>
  <c r="BH269" i="45" s="1"/>
  <c r="BP15" i="45"/>
  <c r="AQ24" i="45"/>
  <c r="BP24" i="45"/>
  <c r="BL24" i="45"/>
  <c r="AP278" i="45"/>
  <c r="BP278" i="45" s="1"/>
  <c r="BM12" i="45"/>
  <c r="BM13" i="45" s="1"/>
  <c r="BM14" i="45" s="1"/>
  <c r="AQ28" i="45"/>
  <c r="BP28" i="45"/>
  <c r="BL28" i="45"/>
  <c r="BP21" i="45"/>
  <c r="AQ187" i="45"/>
  <c r="AP267" i="45"/>
  <c r="BL267" i="45" s="1"/>
  <c r="AP274" i="45"/>
  <c r="BH274" i="45" s="1"/>
  <c r="BP11" i="45"/>
  <c r="BQ11" i="45" s="1"/>
  <c r="BQ12" i="45" s="1"/>
  <c r="BQ13" i="45" s="1"/>
  <c r="BQ14" i="45" s="1"/>
  <c r="BH11" i="45"/>
  <c r="BI11" i="45" s="1"/>
  <c r="BI12" i="45" s="1"/>
  <c r="BI13" i="45" s="1"/>
  <c r="BI14" i="45" s="1"/>
  <c r="AQ189" i="45"/>
  <c r="BH189" i="45"/>
  <c r="BL198" i="45"/>
  <c r="BH197" i="45"/>
  <c r="BP353" i="45"/>
  <c r="AP114" i="45"/>
  <c r="BL101" i="45"/>
  <c r="BH101" i="45"/>
  <c r="BL20" i="45"/>
  <c r="BL30" i="45"/>
  <c r="BL111" i="45"/>
  <c r="BH111" i="45"/>
  <c r="BP111" i="45"/>
  <c r="DU103" i="1"/>
  <c r="E499" i="1"/>
  <c r="E569" i="1" s="1"/>
  <c r="D500" i="1"/>
  <c r="D569" i="1"/>
  <c r="GR195" i="1"/>
  <c r="IB275" i="1"/>
  <c r="GR191" i="1"/>
  <c r="IB271" i="1"/>
  <c r="GR187" i="1"/>
  <c r="IB267" i="1"/>
  <c r="GR183" i="1"/>
  <c r="IB263" i="1"/>
  <c r="GR180" i="1"/>
  <c r="IB260" i="1"/>
  <c r="GR198" i="1"/>
  <c r="IB278" i="1"/>
  <c r="GR194" i="1"/>
  <c r="IB274" i="1"/>
  <c r="GR190" i="1"/>
  <c r="IB270" i="1"/>
  <c r="GR186" i="1"/>
  <c r="IB266" i="1"/>
  <c r="GR182" i="1"/>
  <c r="IB262" i="1"/>
  <c r="GR197" i="1"/>
  <c r="IB277" i="1"/>
  <c r="GR193" i="1"/>
  <c r="IB273" i="1"/>
  <c r="GR189" i="1"/>
  <c r="IB269" i="1"/>
  <c r="GR185" i="1"/>
  <c r="IB265" i="1"/>
  <c r="GR181" i="1"/>
  <c r="IB261" i="1"/>
  <c r="GR179" i="1"/>
  <c r="IB259" i="1"/>
  <c r="GR196" i="1"/>
  <c r="IB276" i="1"/>
  <c r="GR192" i="1"/>
  <c r="IB272" i="1"/>
  <c r="GR188" i="1"/>
  <c r="IB268" i="1"/>
  <c r="GR184" i="1"/>
  <c r="IB264" i="1"/>
  <c r="GR178" i="1"/>
  <c r="IB258" i="1"/>
  <c r="HL183" i="1"/>
  <c r="B184" i="1"/>
  <c r="CH183" i="1"/>
  <c r="EC342" i="1"/>
  <c r="ES342" i="1"/>
  <c r="EA341" i="1"/>
  <c r="EG341" i="1" s="1"/>
  <c r="DU198" i="1"/>
  <c r="BH194" i="45"/>
  <c r="AP283" i="45"/>
  <c r="BL283" i="45" s="1"/>
  <c r="DX103" i="1"/>
  <c r="DP103" i="1"/>
  <c r="DH103" i="1"/>
  <c r="DY103" i="1"/>
  <c r="DQ103" i="1"/>
  <c r="DZ102" i="1"/>
  <c r="DJ102" i="1"/>
  <c r="DO102" i="1"/>
  <c r="DT102" i="1"/>
  <c r="DP101" i="1"/>
  <c r="DY102" i="1"/>
  <c r="DU101" i="1"/>
  <c r="DI102" i="1"/>
  <c r="DZ101" i="1"/>
  <c r="DJ101" i="1"/>
  <c r="DO101" i="1"/>
  <c r="DU100" i="1"/>
  <c r="DV96" i="1"/>
  <c r="DN96" i="1"/>
  <c r="DF96" i="1"/>
  <c r="EA96" i="1" s="1"/>
  <c r="DZ182" i="1"/>
  <c r="DV182" i="1"/>
  <c r="DR182" i="1"/>
  <c r="DN182" i="1"/>
  <c r="DJ182" i="1"/>
  <c r="DF182" i="1"/>
  <c r="EA182" i="1" s="1"/>
  <c r="EC182" i="1" s="1"/>
  <c r="GE182" i="1" s="1"/>
  <c r="DW182" i="1"/>
  <c r="DS182" i="1"/>
  <c r="DO182" i="1"/>
  <c r="DK182" i="1"/>
  <c r="DG182" i="1"/>
  <c r="GE265" i="1"/>
  <c r="GA265" i="1"/>
  <c r="DW186" i="1"/>
  <c r="DS186" i="1"/>
  <c r="DO186" i="1"/>
  <c r="DK186" i="1"/>
  <c r="DG186" i="1"/>
  <c r="DX186" i="1"/>
  <c r="DT186" i="1"/>
  <c r="DP186" i="1"/>
  <c r="DL186" i="1"/>
  <c r="DH186" i="1"/>
  <c r="EH265" i="1"/>
  <c r="EL265" i="1"/>
  <c r="ER265" i="1"/>
  <c r="EJ265" i="1"/>
  <c r="EP265" i="1"/>
  <c r="ET265" i="1"/>
  <c r="DY189" i="1"/>
  <c r="DU189" i="1"/>
  <c r="DQ189" i="1"/>
  <c r="DM189" i="1"/>
  <c r="DI189" i="1"/>
  <c r="DZ189" i="1"/>
  <c r="DV189" i="1"/>
  <c r="DR189" i="1"/>
  <c r="DN189" i="1"/>
  <c r="DJ189" i="1"/>
  <c r="AP282" i="45"/>
  <c r="BH282" i="45" s="1"/>
  <c r="BP194" i="45"/>
  <c r="AP273" i="45"/>
  <c r="BL273" i="45" s="1"/>
  <c r="BL197" i="45"/>
  <c r="AQ197" i="45"/>
  <c r="BL186" i="45"/>
  <c r="AP271" i="45"/>
  <c r="BH271" i="45" s="1"/>
  <c r="AQ281" i="45"/>
  <c r="AP281" i="45"/>
  <c r="BP186" i="45"/>
  <c r="AP285" i="45"/>
  <c r="AQ186" i="45"/>
  <c r="AQ194" i="45"/>
  <c r="DW110" i="1"/>
  <c r="DG110" i="1"/>
  <c r="BL190" i="45"/>
  <c r="BP190" i="45"/>
  <c r="BL192" i="45"/>
  <c r="AQ192" i="45"/>
  <c r="AP275" i="45"/>
  <c r="BL275" i="45" s="1"/>
  <c r="BL268" i="45"/>
  <c r="BP268" i="45"/>
  <c r="DW108" i="1"/>
  <c r="DO108" i="1"/>
  <c r="DG108" i="1"/>
  <c r="DU105" i="1"/>
  <c r="DM105" i="1"/>
  <c r="EC260" i="1"/>
  <c r="ET260" i="1"/>
  <c r="EP260" i="1"/>
  <c r="EL260" i="1"/>
  <c r="EH260" i="1"/>
  <c r="EV260" i="1"/>
  <c r="ER260" i="1"/>
  <c r="EN260" i="1"/>
  <c r="EJ260" i="1"/>
  <c r="EF260" i="1"/>
  <c r="DO110" i="1"/>
  <c r="DZ185" i="1"/>
  <c r="DV185" i="1"/>
  <c r="DR185" i="1"/>
  <c r="DN185" i="1"/>
  <c r="DJ185" i="1"/>
  <c r="DX184" i="1"/>
  <c r="DT184" i="1"/>
  <c r="DP184" i="1"/>
  <c r="DL184" i="1"/>
  <c r="DH184" i="1"/>
  <c r="ET356" i="1"/>
  <c r="ER356" i="1"/>
  <c r="EJ356" i="1"/>
  <c r="DS111" i="1"/>
  <c r="DK111" i="1"/>
  <c r="DS109" i="1"/>
  <c r="DK109" i="1"/>
  <c r="DS189" i="1"/>
  <c r="DK189" i="1"/>
  <c r="DX189" i="1"/>
  <c r="DT189" i="1"/>
  <c r="DP189" i="1"/>
  <c r="DL189" i="1"/>
  <c r="DH189" i="1"/>
  <c r="ET353" i="1"/>
  <c r="EL353" i="1"/>
  <c r="EF356" i="1"/>
  <c r="EV356" i="1"/>
  <c r="AQ276" i="45"/>
  <c r="AP276" i="45"/>
  <c r="BP182" i="45"/>
  <c r="BQ182" i="45" s="1"/>
  <c r="BH182" i="45"/>
  <c r="BI182" i="45" s="1"/>
  <c r="DS107" i="1"/>
  <c r="DK107" i="1"/>
  <c r="DY104" i="1"/>
  <c r="DQ104" i="1"/>
  <c r="DI104" i="1"/>
  <c r="EW356" i="1"/>
  <c r="EO356" i="1"/>
  <c r="EG356" i="1"/>
  <c r="EP353" i="1"/>
  <c r="EH353" i="1"/>
  <c r="EV353" i="1"/>
  <c r="EN353" i="1"/>
  <c r="EF353" i="1"/>
  <c r="GO183" i="1"/>
  <c r="GP182" i="1"/>
  <c r="AQ277" i="45"/>
  <c r="AP277" i="45"/>
  <c r="ET357" i="1"/>
  <c r="DW109" i="1"/>
  <c r="DO109" i="1"/>
  <c r="DG109" i="1"/>
  <c r="DS108" i="1"/>
  <c r="DK108" i="1"/>
  <c r="DY105" i="1"/>
  <c r="DQ105" i="1"/>
  <c r="DI105" i="1"/>
  <c r="DZ103" i="1"/>
  <c r="DV103" i="1"/>
  <c r="DR103" i="1"/>
  <c r="DN103" i="1"/>
  <c r="DJ103" i="1"/>
  <c r="DF103" i="1"/>
  <c r="EA103" i="1" s="1"/>
  <c r="DW103" i="1"/>
  <c r="DS103" i="1"/>
  <c r="DO103" i="1"/>
  <c r="DK103" i="1"/>
  <c r="DG103" i="1"/>
  <c r="DX102" i="1"/>
  <c r="DP102" i="1"/>
  <c r="DL102" i="1"/>
  <c r="DH102" i="1"/>
  <c r="DU102" i="1"/>
  <c r="DQ102" i="1"/>
  <c r="DM102" i="1"/>
  <c r="DR101" i="1"/>
  <c r="DW101" i="1"/>
  <c r="DG101" i="1"/>
  <c r="DX101" i="1"/>
  <c r="DT101" i="1"/>
  <c r="DL101" i="1"/>
  <c r="DH101" i="1"/>
  <c r="DZ100" i="1"/>
  <c r="DV100" i="1"/>
  <c r="DR100" i="1"/>
  <c r="DN100" i="1"/>
  <c r="DJ100" i="1"/>
  <c r="DF100" i="1"/>
  <c r="EA100" i="1" s="1"/>
  <c r="EC100" i="1" s="1"/>
  <c r="GE100" i="1" s="1"/>
  <c r="DW111" i="1"/>
  <c r="DO111" i="1"/>
  <c r="DG111" i="1"/>
  <c r="DS110" i="1"/>
  <c r="DK110" i="1"/>
  <c r="DW107" i="1"/>
  <c r="DO107" i="1"/>
  <c r="DG107" i="1"/>
  <c r="DU104" i="1"/>
  <c r="DM104" i="1"/>
  <c r="DX95" i="1"/>
  <c r="DP95" i="1"/>
  <c r="DY110" i="1"/>
  <c r="DU110" i="1"/>
  <c r="DQ110" i="1"/>
  <c r="DM110" i="1"/>
  <c r="DI110" i="1"/>
  <c r="DY108" i="1"/>
  <c r="DU108" i="1"/>
  <c r="DQ108" i="1"/>
  <c r="DM108" i="1"/>
  <c r="DI108" i="1"/>
  <c r="DW105" i="1"/>
  <c r="DS105" i="1"/>
  <c r="DO105" i="1"/>
  <c r="DK105" i="1"/>
  <c r="DG105" i="1"/>
  <c r="DM100" i="1"/>
  <c r="DU98" i="1"/>
  <c r="DM98" i="1"/>
  <c r="DT96" i="1"/>
  <c r="DL96" i="1"/>
  <c r="DY96" i="1"/>
  <c r="DU96" i="1"/>
  <c r="DQ96" i="1"/>
  <c r="DM96" i="1"/>
  <c r="DI96" i="1"/>
  <c r="DV95" i="1"/>
  <c r="DR95" i="1"/>
  <c r="DN95" i="1"/>
  <c r="DJ95" i="1"/>
  <c r="DF95" i="1"/>
  <c r="EA95" i="1" s="1"/>
  <c r="DG95" i="1"/>
  <c r="DW99" i="1"/>
  <c r="DW100" i="1"/>
  <c r="DS99" i="1"/>
  <c r="DS100" i="1"/>
  <c r="DO99" i="1"/>
  <c r="DO100" i="1"/>
  <c r="DK99" i="1"/>
  <c r="DK100" i="1"/>
  <c r="DG99" i="1"/>
  <c r="DG100" i="1"/>
  <c r="DH95" i="1"/>
  <c r="DN101" i="1"/>
  <c r="DN102" i="1"/>
  <c r="DF101" i="1"/>
  <c r="EA101" i="1" s="1"/>
  <c r="DF102" i="1"/>
  <c r="EA102" i="1" s="1"/>
  <c r="EC102" i="1" s="1"/>
  <c r="GA102" i="1" s="1"/>
  <c r="DK101" i="1"/>
  <c r="DK102" i="1"/>
  <c r="DY100" i="1"/>
  <c r="DY101" i="1"/>
  <c r="DQ100" i="1"/>
  <c r="DQ101" i="1"/>
  <c r="DI100" i="1"/>
  <c r="DI101" i="1"/>
  <c r="DY98" i="1"/>
  <c r="DQ98" i="1"/>
  <c r="DI98" i="1"/>
  <c r="DX96" i="1"/>
  <c r="DH96" i="1"/>
  <c r="DY111" i="1"/>
  <c r="DU111" i="1"/>
  <c r="DQ111" i="1"/>
  <c r="DM111" i="1"/>
  <c r="DI111" i="1"/>
  <c r="DY109" i="1"/>
  <c r="DU109" i="1"/>
  <c r="DQ109" i="1"/>
  <c r="DM109" i="1"/>
  <c r="DI109" i="1"/>
  <c r="DY107" i="1"/>
  <c r="DU107" i="1"/>
  <c r="DQ107" i="1"/>
  <c r="DM107" i="1"/>
  <c r="DI107" i="1"/>
  <c r="DW104" i="1"/>
  <c r="DS104" i="1"/>
  <c r="DO104" i="1"/>
  <c r="DK104" i="1"/>
  <c r="DG104" i="1"/>
  <c r="DT103" i="1"/>
  <c r="DL103" i="1"/>
  <c r="DG102" i="1"/>
  <c r="DW102" i="1"/>
  <c r="DR102" i="1"/>
  <c r="DM101" i="1"/>
  <c r="DZ96" i="1"/>
  <c r="DR96" i="1"/>
  <c r="DJ96" i="1"/>
  <c r="DT95" i="1"/>
  <c r="DL95" i="1"/>
  <c r="DV101" i="1"/>
  <c r="DV102" i="1"/>
  <c r="DS101" i="1"/>
  <c r="DS102" i="1"/>
  <c r="DP96" i="1"/>
  <c r="DM103" i="1"/>
  <c r="DI103" i="1"/>
  <c r="DW96" i="1"/>
  <c r="DS96" i="1"/>
  <c r="DO96" i="1"/>
  <c r="DK96" i="1"/>
  <c r="DG96" i="1"/>
  <c r="DX99" i="1"/>
  <c r="DT99" i="1"/>
  <c r="DP99" i="1"/>
  <c r="DL99" i="1"/>
  <c r="DH99" i="1"/>
  <c r="DY99" i="1"/>
  <c r="DU99" i="1"/>
  <c r="DQ99" i="1"/>
  <c r="DM99" i="1"/>
  <c r="DI99" i="1"/>
  <c r="DZ98" i="1"/>
  <c r="DV98" i="1"/>
  <c r="DR98" i="1"/>
  <c r="DN98" i="1"/>
  <c r="DJ98" i="1"/>
  <c r="DF98" i="1"/>
  <c r="EA98" i="1" s="1"/>
  <c r="DY95" i="1"/>
  <c r="DU95" i="1"/>
  <c r="DQ95" i="1"/>
  <c r="DM95" i="1"/>
  <c r="DI95" i="1"/>
  <c r="DZ112" i="1"/>
  <c r="DV112" i="1"/>
  <c r="DR112" i="1"/>
  <c r="DN112" i="1"/>
  <c r="DJ112" i="1"/>
  <c r="DF112" i="1"/>
  <c r="EA112" i="1" s="1"/>
  <c r="DW112" i="1"/>
  <c r="DS112" i="1"/>
  <c r="DO112" i="1"/>
  <c r="DK112" i="1"/>
  <c r="DG112" i="1"/>
  <c r="DX111" i="1"/>
  <c r="DT111" i="1"/>
  <c r="DP111" i="1"/>
  <c r="DL111" i="1"/>
  <c r="DH111" i="1"/>
  <c r="DZ110" i="1"/>
  <c r="DV110" i="1"/>
  <c r="DR110" i="1"/>
  <c r="DN110" i="1"/>
  <c r="DJ110" i="1"/>
  <c r="DF110" i="1"/>
  <c r="EA110" i="1" s="1"/>
  <c r="EV110" i="1" s="1"/>
  <c r="DX109" i="1"/>
  <c r="DT109" i="1"/>
  <c r="DP109" i="1"/>
  <c r="DL109" i="1"/>
  <c r="DH109" i="1"/>
  <c r="DZ108" i="1"/>
  <c r="DV108" i="1"/>
  <c r="DR108" i="1"/>
  <c r="DN108" i="1"/>
  <c r="DJ108" i="1"/>
  <c r="DF108" i="1"/>
  <c r="EA108" i="1" s="1"/>
  <c r="DX107" i="1"/>
  <c r="DT107" i="1"/>
  <c r="DP107" i="1"/>
  <c r="DL107" i="1"/>
  <c r="DH107" i="1"/>
  <c r="DY106" i="1"/>
  <c r="DU106" i="1"/>
  <c r="DQ106" i="1"/>
  <c r="DM106" i="1"/>
  <c r="DI106" i="1"/>
  <c r="DZ106" i="1"/>
  <c r="DV106" i="1"/>
  <c r="DR106" i="1"/>
  <c r="DN106" i="1"/>
  <c r="DJ106" i="1"/>
  <c r="DF106" i="1"/>
  <c r="EA106" i="1" s="1"/>
  <c r="DZ104" i="1"/>
  <c r="DV104" i="1"/>
  <c r="DR104" i="1"/>
  <c r="DN104" i="1"/>
  <c r="DJ104" i="1"/>
  <c r="DF104" i="1"/>
  <c r="EA104" i="1" s="1"/>
  <c r="F468" i="1"/>
  <c r="H468" i="1"/>
  <c r="G468" i="1"/>
  <c r="M220" i="51"/>
  <c r="M384" i="51"/>
  <c r="R384" i="51" s="1"/>
  <c r="M274" i="51"/>
  <c r="BP103" i="45"/>
  <c r="BH103" i="45"/>
  <c r="BL103" i="45"/>
  <c r="BP99" i="45"/>
  <c r="BL99" i="45"/>
  <c r="BH99" i="45"/>
  <c r="BL102" i="45"/>
  <c r="BH102" i="45"/>
  <c r="BP102" i="45"/>
  <c r="BP105" i="45"/>
  <c r="BL105" i="45"/>
  <c r="BH105" i="45"/>
  <c r="AP107" i="45"/>
  <c r="BH107" i="45" s="1"/>
  <c r="BP106" i="45"/>
  <c r="BL106" i="45"/>
  <c r="BH106" i="45"/>
  <c r="BP97" i="45"/>
  <c r="BL97" i="45"/>
  <c r="BH97" i="45"/>
  <c r="DX105" i="1"/>
  <c r="DT105" i="1"/>
  <c r="DP105" i="1"/>
  <c r="DL105" i="1"/>
  <c r="DH105" i="1"/>
  <c r="F466" i="1"/>
  <c r="G466" i="1"/>
  <c r="H466" i="1"/>
  <c r="H465" i="1"/>
  <c r="F465" i="1"/>
  <c r="G465" i="1"/>
  <c r="F462" i="1"/>
  <c r="G462" i="1"/>
  <c r="H462" i="1"/>
  <c r="F458" i="1"/>
  <c r="G458" i="1"/>
  <c r="H458" i="1"/>
  <c r="F454" i="1"/>
  <c r="G454" i="1"/>
  <c r="H454" i="1"/>
  <c r="F450" i="1"/>
  <c r="G450" i="1"/>
  <c r="H450" i="1"/>
  <c r="F446" i="1"/>
  <c r="G446" i="1"/>
  <c r="H446" i="1"/>
  <c r="F442" i="1"/>
  <c r="G442" i="1"/>
  <c r="H442" i="1"/>
  <c r="F438" i="1"/>
  <c r="G438" i="1"/>
  <c r="H438" i="1"/>
  <c r="F434" i="1"/>
  <c r="G434" i="1"/>
  <c r="H434" i="1"/>
  <c r="G430" i="1"/>
  <c r="H430" i="1"/>
  <c r="F430" i="1"/>
  <c r="F463" i="1"/>
  <c r="G463" i="1"/>
  <c r="H463" i="1"/>
  <c r="F459" i="1"/>
  <c r="G459" i="1"/>
  <c r="H459" i="1"/>
  <c r="F455" i="1"/>
  <c r="G455" i="1"/>
  <c r="H455" i="1"/>
  <c r="F451" i="1"/>
  <c r="G451" i="1"/>
  <c r="H451" i="1"/>
  <c r="F447" i="1"/>
  <c r="G447" i="1"/>
  <c r="H447" i="1"/>
  <c r="F443" i="1"/>
  <c r="G443" i="1"/>
  <c r="H443" i="1"/>
  <c r="F439" i="1"/>
  <c r="G439" i="1"/>
  <c r="H439" i="1"/>
  <c r="F435" i="1"/>
  <c r="G435" i="1"/>
  <c r="H435" i="1"/>
  <c r="F431" i="1"/>
  <c r="G431" i="1"/>
  <c r="H431" i="1"/>
  <c r="G427" i="1"/>
  <c r="H427" i="1"/>
  <c r="F427" i="1"/>
  <c r="F128" i="1"/>
  <c r="H128" i="1"/>
  <c r="G128" i="1"/>
  <c r="F467" i="1"/>
  <c r="G467" i="1"/>
  <c r="H467" i="1"/>
  <c r="H464" i="1"/>
  <c r="F464" i="1"/>
  <c r="G464" i="1"/>
  <c r="H460" i="1"/>
  <c r="F460" i="1"/>
  <c r="G460" i="1"/>
  <c r="H456" i="1"/>
  <c r="F456" i="1"/>
  <c r="G456" i="1"/>
  <c r="H452" i="1"/>
  <c r="F452" i="1"/>
  <c r="G452" i="1"/>
  <c r="H448" i="1"/>
  <c r="F448" i="1"/>
  <c r="G448" i="1"/>
  <c r="H444" i="1"/>
  <c r="F444" i="1"/>
  <c r="G444" i="1"/>
  <c r="H440" i="1"/>
  <c r="F440" i="1"/>
  <c r="G440" i="1"/>
  <c r="H436" i="1"/>
  <c r="F436" i="1"/>
  <c r="G436" i="1"/>
  <c r="H432" i="1"/>
  <c r="F432" i="1"/>
  <c r="G432" i="1"/>
  <c r="F428" i="1"/>
  <c r="G428" i="1"/>
  <c r="H428" i="1"/>
  <c r="H461" i="1"/>
  <c r="F461" i="1"/>
  <c r="G461" i="1"/>
  <c r="H457" i="1"/>
  <c r="F457" i="1"/>
  <c r="G457" i="1"/>
  <c r="H453" i="1"/>
  <c r="F453" i="1"/>
  <c r="G453" i="1"/>
  <c r="H449" i="1"/>
  <c r="F449" i="1"/>
  <c r="G449" i="1"/>
  <c r="H445" i="1"/>
  <c r="F445" i="1"/>
  <c r="G445" i="1"/>
  <c r="H441" i="1"/>
  <c r="F441" i="1"/>
  <c r="G441" i="1"/>
  <c r="H437" i="1"/>
  <c r="F437" i="1"/>
  <c r="G437" i="1"/>
  <c r="H433" i="1"/>
  <c r="F433" i="1"/>
  <c r="G433" i="1"/>
  <c r="F429" i="1"/>
  <c r="G429" i="1"/>
  <c r="H429" i="1"/>
  <c r="AQ280" i="45"/>
  <c r="AP280" i="45"/>
  <c r="AQ270" i="45"/>
  <c r="AP270" i="45"/>
  <c r="AQ284" i="45"/>
  <c r="AP284" i="45"/>
  <c r="AQ272" i="45"/>
  <c r="AP272" i="45"/>
  <c r="AP266" i="45"/>
  <c r="AQ266" i="45"/>
  <c r="DF185" i="1"/>
  <c r="EA185" i="1" s="1"/>
  <c r="EC185" i="1" s="1"/>
  <c r="DX181" i="1"/>
  <c r="DT181" i="1"/>
  <c r="DP181" i="1"/>
  <c r="DL181" i="1"/>
  <c r="DH181" i="1"/>
  <c r="DZ198" i="1"/>
  <c r="HZ96" i="1"/>
  <c r="HY97" i="1"/>
  <c r="HZ182" i="1"/>
  <c r="HY183" i="1"/>
  <c r="HL96" i="1"/>
  <c r="CH96" i="1"/>
  <c r="B97" i="1"/>
  <c r="DV198" i="1"/>
  <c r="DR198" i="1"/>
  <c r="DN198" i="1"/>
  <c r="DJ198" i="1"/>
  <c r="DF198" i="1"/>
  <c r="DX182" i="1"/>
  <c r="EU182" i="1" s="1"/>
  <c r="DT182" i="1"/>
  <c r="DP182" i="1"/>
  <c r="DL182" i="1"/>
  <c r="DH182" i="1"/>
  <c r="DY182" i="1"/>
  <c r="DU182" i="1"/>
  <c r="DQ182" i="1"/>
  <c r="DM182" i="1"/>
  <c r="DI182" i="1"/>
  <c r="EF182" i="1" s="1"/>
  <c r="GA353" i="1"/>
  <c r="GE353" i="1"/>
  <c r="DW197" i="1"/>
  <c r="DS197" i="1"/>
  <c r="DO197" i="1"/>
  <c r="DK197" i="1"/>
  <c r="DG197" i="1"/>
  <c r="DX197" i="1"/>
  <c r="DT197" i="1"/>
  <c r="DP197" i="1"/>
  <c r="DL197" i="1"/>
  <c r="DH197" i="1"/>
  <c r="DZ196" i="1"/>
  <c r="DV196" i="1"/>
  <c r="DR196" i="1"/>
  <c r="DN196" i="1"/>
  <c r="DJ196" i="1"/>
  <c r="DF196" i="1"/>
  <c r="DX193" i="1"/>
  <c r="DT193" i="1"/>
  <c r="DP193" i="1"/>
  <c r="DL193" i="1"/>
  <c r="DH193" i="1"/>
  <c r="EE353" i="1"/>
  <c r="EI353" i="1"/>
  <c r="EM353" i="1"/>
  <c r="EQ353" i="1"/>
  <c r="EU353" i="1"/>
  <c r="ED353" i="1"/>
  <c r="EG353" i="1"/>
  <c r="EK353" i="1"/>
  <c r="EO353" i="1"/>
  <c r="ES353" i="1"/>
  <c r="EW353" i="1"/>
  <c r="DL100" i="1"/>
  <c r="EA359" i="1"/>
  <c r="EV359" i="1" s="1"/>
  <c r="EA345" i="1"/>
  <c r="ES345" i="1" s="1"/>
  <c r="EA278" i="1"/>
  <c r="EC278" i="1" s="1"/>
  <c r="DZ194" i="1"/>
  <c r="DV194" i="1"/>
  <c r="DR194" i="1"/>
  <c r="DN194" i="1"/>
  <c r="DJ194" i="1"/>
  <c r="DF194" i="1"/>
  <c r="DZ192" i="1"/>
  <c r="DV192" i="1"/>
  <c r="DR192" i="1"/>
  <c r="DN192" i="1"/>
  <c r="DJ192" i="1"/>
  <c r="DF192" i="1"/>
  <c r="DX191" i="1"/>
  <c r="DT191" i="1"/>
  <c r="DP191" i="1"/>
  <c r="DL191" i="1"/>
  <c r="DH191" i="1"/>
  <c r="DY190" i="1"/>
  <c r="DU190" i="1"/>
  <c r="DQ190" i="1"/>
  <c r="DM190" i="1"/>
  <c r="DI190" i="1"/>
  <c r="DZ190" i="1"/>
  <c r="DV190" i="1"/>
  <c r="DR190" i="1"/>
  <c r="DN190" i="1"/>
  <c r="DJ190" i="1"/>
  <c r="DT100" i="1"/>
  <c r="EA344" i="1"/>
  <c r="EH344" i="1" s="1"/>
  <c r="GE269" i="1"/>
  <c r="GA269" i="1"/>
  <c r="GA268" i="1"/>
  <c r="GE268" i="1"/>
  <c r="DX112" i="1"/>
  <c r="DT112" i="1"/>
  <c r="DP112" i="1"/>
  <c r="DL112" i="1"/>
  <c r="DH112" i="1"/>
  <c r="DY112" i="1"/>
  <c r="DU112" i="1"/>
  <c r="DQ112" i="1"/>
  <c r="DM112" i="1"/>
  <c r="DI112" i="1"/>
  <c r="DZ111" i="1"/>
  <c r="DV111" i="1"/>
  <c r="DR111" i="1"/>
  <c r="DN111" i="1"/>
  <c r="DJ111" i="1"/>
  <c r="DF111" i="1"/>
  <c r="EA111" i="1" s="1"/>
  <c r="DX110" i="1"/>
  <c r="DT110" i="1"/>
  <c r="DP110" i="1"/>
  <c r="DL110" i="1"/>
  <c r="DH110" i="1"/>
  <c r="DZ109" i="1"/>
  <c r="DV109" i="1"/>
  <c r="DR109" i="1"/>
  <c r="DN109" i="1"/>
  <c r="DJ109" i="1"/>
  <c r="DF109" i="1"/>
  <c r="EA109" i="1" s="1"/>
  <c r="EC109" i="1" s="1"/>
  <c r="GA109" i="1" s="1"/>
  <c r="DX108" i="1"/>
  <c r="DT108" i="1"/>
  <c r="DP108" i="1"/>
  <c r="DL108" i="1"/>
  <c r="DH108" i="1"/>
  <c r="DZ107" i="1"/>
  <c r="DV107" i="1"/>
  <c r="DR107" i="1"/>
  <c r="DN107" i="1"/>
  <c r="DJ107" i="1"/>
  <c r="DF107" i="1"/>
  <c r="EA107" i="1" s="1"/>
  <c r="EC107" i="1" s="1"/>
  <c r="GE107" i="1" s="1"/>
  <c r="DW106" i="1"/>
  <c r="DS106" i="1"/>
  <c r="DO106" i="1"/>
  <c r="DK106" i="1"/>
  <c r="DG106" i="1"/>
  <c r="DX106" i="1"/>
  <c r="DT106" i="1"/>
  <c r="DP106" i="1"/>
  <c r="DL106" i="1"/>
  <c r="DH106" i="1"/>
  <c r="DZ105" i="1"/>
  <c r="DV105" i="1"/>
  <c r="DR105" i="1"/>
  <c r="DN105" i="1"/>
  <c r="DJ105" i="1"/>
  <c r="DF105" i="1"/>
  <c r="EA105" i="1" s="1"/>
  <c r="DX104" i="1"/>
  <c r="DT104" i="1"/>
  <c r="DP104" i="1"/>
  <c r="DL104" i="1"/>
  <c r="DH104" i="1"/>
  <c r="DY186" i="1"/>
  <c r="DU186" i="1"/>
  <c r="DQ186" i="1"/>
  <c r="DM186" i="1"/>
  <c r="DI186" i="1"/>
  <c r="DZ186" i="1"/>
  <c r="DV186" i="1"/>
  <c r="DR186" i="1"/>
  <c r="DN186" i="1"/>
  <c r="DJ186" i="1"/>
  <c r="DF186" i="1"/>
  <c r="ET185" i="1"/>
  <c r="EP185" i="1"/>
  <c r="EL185" i="1"/>
  <c r="EH185" i="1"/>
  <c r="DX185" i="1"/>
  <c r="EU185" i="1" s="1"/>
  <c r="DT185" i="1"/>
  <c r="EQ185" i="1" s="1"/>
  <c r="DP185" i="1"/>
  <c r="EM185" i="1" s="1"/>
  <c r="DL185" i="1"/>
  <c r="EI185" i="1" s="1"/>
  <c r="DH185" i="1"/>
  <c r="EE185" i="1" s="1"/>
  <c r="DZ184" i="1"/>
  <c r="DV184" i="1"/>
  <c r="DR184" i="1"/>
  <c r="DN184" i="1"/>
  <c r="DJ184" i="1"/>
  <c r="DF184" i="1"/>
  <c r="EA184" i="1" s="1"/>
  <c r="EC184" i="1" s="1"/>
  <c r="GA184" i="1" s="1"/>
  <c r="DZ181" i="1"/>
  <c r="DV181" i="1"/>
  <c r="DR181" i="1"/>
  <c r="DN181" i="1"/>
  <c r="DJ181" i="1"/>
  <c r="DF181" i="1"/>
  <c r="EA181" i="1" s="1"/>
  <c r="DX198" i="1"/>
  <c r="DT198" i="1"/>
  <c r="DP198" i="1"/>
  <c r="DL198" i="1"/>
  <c r="DH198" i="1"/>
  <c r="DY197" i="1"/>
  <c r="DU197" i="1"/>
  <c r="DQ197" i="1"/>
  <c r="DM197" i="1"/>
  <c r="DI197" i="1"/>
  <c r="DZ197" i="1"/>
  <c r="DV197" i="1"/>
  <c r="DR197" i="1"/>
  <c r="DN197" i="1"/>
  <c r="DJ197" i="1"/>
  <c r="DF197" i="1"/>
  <c r="DZ195" i="1"/>
  <c r="DV195" i="1"/>
  <c r="DR195" i="1"/>
  <c r="DN195" i="1"/>
  <c r="DJ195" i="1"/>
  <c r="DF195" i="1"/>
  <c r="EA195" i="1" s="1"/>
  <c r="DX194" i="1"/>
  <c r="DT194" i="1"/>
  <c r="DP194" i="1"/>
  <c r="DL194" i="1"/>
  <c r="DH194" i="1"/>
  <c r="DZ193" i="1"/>
  <c r="DV193" i="1"/>
  <c r="DR193" i="1"/>
  <c r="DN193" i="1"/>
  <c r="DJ193" i="1"/>
  <c r="DF193" i="1"/>
  <c r="EA193" i="1" s="1"/>
  <c r="DX192" i="1"/>
  <c r="DT192" i="1"/>
  <c r="DP192" i="1"/>
  <c r="DL192" i="1"/>
  <c r="DH192" i="1"/>
  <c r="DZ191" i="1"/>
  <c r="DV191" i="1"/>
  <c r="DR191" i="1"/>
  <c r="DN191" i="1"/>
  <c r="DJ191" i="1"/>
  <c r="DF191" i="1"/>
  <c r="EA191" i="1" s="1"/>
  <c r="DW190" i="1"/>
  <c r="DS190" i="1"/>
  <c r="DO190" i="1"/>
  <c r="DK190" i="1"/>
  <c r="DG190" i="1"/>
  <c r="DX190" i="1"/>
  <c r="DT190" i="1"/>
  <c r="DP190" i="1"/>
  <c r="DL190" i="1"/>
  <c r="DH190" i="1"/>
  <c r="DH100" i="1"/>
  <c r="DP100" i="1"/>
  <c r="DX100" i="1"/>
  <c r="DZ99" i="1"/>
  <c r="DV99" i="1"/>
  <c r="DR99" i="1"/>
  <c r="DN99" i="1"/>
  <c r="DJ99" i="1"/>
  <c r="DF99" i="1"/>
  <c r="EA99" i="1" s="1"/>
  <c r="DX98" i="1"/>
  <c r="DT98" i="1"/>
  <c r="DP98" i="1"/>
  <c r="DL98" i="1"/>
  <c r="DH98" i="1"/>
  <c r="DW98" i="1"/>
  <c r="DS98" i="1"/>
  <c r="DO98" i="1"/>
  <c r="DK98" i="1"/>
  <c r="DG98" i="1"/>
  <c r="DW95" i="1"/>
  <c r="DS95" i="1"/>
  <c r="DO95" i="1"/>
  <c r="DK95" i="1"/>
  <c r="EC356" i="1"/>
  <c r="GA356" i="1" s="1"/>
  <c r="EA351" i="1"/>
  <c r="EF351" i="1" s="1"/>
  <c r="EA274" i="1"/>
  <c r="EC274" i="1" s="1"/>
  <c r="EA273" i="1"/>
  <c r="EC273" i="1" s="1"/>
  <c r="EA277" i="1"/>
  <c r="EI277" i="1" s="1"/>
  <c r="EA275" i="1"/>
  <c r="EU275" i="1" s="1"/>
  <c r="EA267" i="1"/>
  <c r="EE267" i="1" s="1"/>
  <c r="EA355" i="1"/>
  <c r="ER355" i="1" s="1"/>
  <c r="EA272" i="1"/>
  <c r="EH272" i="1" s="1"/>
  <c r="EA270" i="1"/>
  <c r="EC270" i="1" s="1"/>
  <c r="ED268" i="1"/>
  <c r="EF268" i="1"/>
  <c r="EH268" i="1"/>
  <c r="EJ268" i="1"/>
  <c r="EL268" i="1"/>
  <c r="EN268" i="1"/>
  <c r="EP268" i="1"/>
  <c r="ER268" i="1"/>
  <c r="ET268" i="1"/>
  <c r="EV268" i="1"/>
  <c r="EU268" i="1"/>
  <c r="EQ268" i="1"/>
  <c r="EM268" i="1"/>
  <c r="EI268" i="1"/>
  <c r="EE268" i="1"/>
  <c r="EW268" i="1"/>
  <c r="ES268" i="1"/>
  <c r="EO268" i="1"/>
  <c r="EK268" i="1"/>
  <c r="EG268" i="1"/>
  <c r="EA276" i="1"/>
  <c r="EG276" i="1" s="1"/>
  <c r="EA271" i="1"/>
  <c r="EG271" i="1" s="1"/>
  <c r="EA266" i="1"/>
  <c r="EC266" i="1" s="1"/>
  <c r="ED269" i="1"/>
  <c r="EF269" i="1"/>
  <c r="EH269" i="1"/>
  <c r="EJ269" i="1"/>
  <c r="EL269" i="1"/>
  <c r="EN269" i="1"/>
  <c r="EP269" i="1"/>
  <c r="ER269" i="1"/>
  <c r="EV269" i="1"/>
  <c r="ET269" i="1"/>
  <c r="EU269" i="1"/>
  <c r="EQ269" i="1"/>
  <c r="EM269" i="1"/>
  <c r="EI269" i="1"/>
  <c r="EE269" i="1"/>
  <c r="EW269" i="1"/>
  <c r="ES269" i="1"/>
  <c r="EO269" i="1"/>
  <c r="EK269" i="1"/>
  <c r="EG269" i="1"/>
  <c r="GA358" i="1"/>
  <c r="GE358" i="1"/>
  <c r="GE357" i="1"/>
  <c r="GA357" i="1"/>
  <c r="EL357" i="1"/>
  <c r="ED357" i="1"/>
  <c r="GE352" i="1"/>
  <c r="GA352" i="1"/>
  <c r="EA349" i="1"/>
  <c r="EF349" i="1" s="1"/>
  <c r="EC347" i="1"/>
  <c r="EG347" i="1"/>
  <c r="EO347" i="1"/>
  <c r="EW347" i="1"/>
  <c r="ER357" i="1"/>
  <c r="EJ357" i="1"/>
  <c r="ES357" i="1"/>
  <c r="EK357" i="1"/>
  <c r="ED356" i="1"/>
  <c r="EL356" i="1"/>
  <c r="EI347" i="1"/>
  <c r="GE343" i="1"/>
  <c r="GA343" i="1"/>
  <c r="EE357" i="1"/>
  <c r="EI357" i="1"/>
  <c r="EM357" i="1"/>
  <c r="EQ357" i="1"/>
  <c r="EU357" i="1"/>
  <c r="EP357" i="1"/>
  <c r="EH357" i="1"/>
  <c r="EW357" i="1"/>
  <c r="EO357" i="1"/>
  <c r="EG357" i="1"/>
  <c r="EA348" i="1"/>
  <c r="EW348" i="1" s="1"/>
  <c r="EP347" i="1"/>
  <c r="EH347" i="1"/>
  <c r="ER347" i="1"/>
  <c r="EJ347" i="1"/>
  <c r="ET347" i="1"/>
  <c r="EL347" i="1"/>
  <c r="ED347" i="1"/>
  <c r="EV347" i="1"/>
  <c r="EN347" i="1"/>
  <c r="EF347" i="1"/>
  <c r="EK347" i="1"/>
  <c r="ES347" i="1"/>
  <c r="HL346" i="1"/>
  <c r="B347" i="1"/>
  <c r="CH346" i="1"/>
  <c r="GP344" i="1"/>
  <c r="GO345" i="1"/>
  <c r="EU356" i="1"/>
  <c r="EM356" i="1"/>
  <c r="EE356" i="1"/>
  <c r="EQ356" i="1"/>
  <c r="EI356" i="1"/>
  <c r="EV357" i="1"/>
  <c r="EN357" i="1"/>
  <c r="EF357" i="1"/>
  <c r="ES356" i="1"/>
  <c r="EK356" i="1"/>
  <c r="EH356" i="1"/>
  <c r="EP356" i="1"/>
  <c r="EE347" i="1"/>
  <c r="EM347" i="1"/>
  <c r="EU347" i="1"/>
  <c r="BL96" i="45"/>
  <c r="BM96" i="45" s="1"/>
  <c r="BH96" i="45"/>
  <c r="BI96" i="45" s="1"/>
  <c r="BP96" i="45"/>
  <c r="BQ96" i="45" s="1"/>
  <c r="BL104" i="45"/>
  <c r="BH104" i="45"/>
  <c r="BP104" i="45"/>
  <c r="AQ108" i="45"/>
  <c r="BL100" i="45"/>
  <c r="BH100" i="45"/>
  <c r="BP100" i="45"/>
  <c r="BL108" i="45"/>
  <c r="BH108" i="45"/>
  <c r="BP108" i="45"/>
  <c r="AQ104" i="45"/>
  <c r="BP98" i="45"/>
  <c r="BL98" i="45"/>
  <c r="BH98" i="45"/>
  <c r="BH367" i="45"/>
  <c r="BP367" i="45"/>
  <c r="BP362" i="45"/>
  <c r="BH362" i="45"/>
  <c r="BH364" i="45"/>
  <c r="BP364" i="45"/>
  <c r="BL367" i="45"/>
  <c r="BL362" i="45"/>
  <c r="BQ352" i="45"/>
  <c r="BQ353" i="45" s="1"/>
  <c r="BQ354" i="45" s="1"/>
  <c r="BQ355" i="45" s="1"/>
  <c r="BQ356" i="45" s="1"/>
  <c r="BQ357" i="45" s="1"/>
  <c r="BQ358" i="45" s="1"/>
  <c r="BQ359" i="45" s="1"/>
  <c r="BQ360" i="45" s="1"/>
  <c r="BQ361" i="45" s="1"/>
  <c r="AQ200" i="45"/>
  <c r="BH196" i="45"/>
  <c r="BP196" i="45"/>
  <c r="BL196" i="45"/>
  <c r="BH200" i="45"/>
  <c r="BL200" i="45"/>
  <c r="BP200" i="45"/>
  <c r="AQ196" i="45"/>
  <c r="M84" i="51"/>
  <c r="B49" i="45"/>
  <c r="M7" i="51"/>
  <c r="M125" i="51"/>
  <c r="M164" i="51" s="1"/>
  <c r="GA182" i="1"/>
  <c r="GE185" i="1"/>
  <c r="GA185" i="1"/>
  <c r="EV184" i="1"/>
  <c r="DY183" i="1"/>
  <c r="DU183" i="1"/>
  <c r="DQ183" i="1"/>
  <c r="DM183" i="1"/>
  <c r="DI183" i="1"/>
  <c r="DZ183" i="1"/>
  <c r="DV183" i="1"/>
  <c r="DR183" i="1"/>
  <c r="DN183" i="1"/>
  <c r="DJ183" i="1"/>
  <c r="DF183" i="1"/>
  <c r="EA183" i="1" s="1"/>
  <c r="EC183" i="1" s="1"/>
  <c r="DX187" i="1"/>
  <c r="DT187" i="1"/>
  <c r="DP187" i="1"/>
  <c r="DL187" i="1"/>
  <c r="DH187" i="1"/>
  <c r="DY187" i="1"/>
  <c r="DU187" i="1"/>
  <c r="DQ187" i="1"/>
  <c r="DM187" i="1"/>
  <c r="DI187" i="1"/>
  <c r="DF189" i="1"/>
  <c r="EA189" i="1" s="1"/>
  <c r="EJ189" i="1" s="1"/>
  <c r="GS113" i="1" a="1"/>
  <c r="GS113" i="1" s="1"/>
  <c r="DY188" i="1"/>
  <c r="DU188" i="1"/>
  <c r="DQ188" i="1"/>
  <c r="DM188" i="1"/>
  <c r="DI188" i="1"/>
  <c r="DZ188" i="1"/>
  <c r="DV188" i="1"/>
  <c r="DR188" i="1"/>
  <c r="DN188" i="1"/>
  <c r="DJ188" i="1"/>
  <c r="DF188" i="1"/>
  <c r="DY97" i="1"/>
  <c r="DU97" i="1"/>
  <c r="DQ97" i="1"/>
  <c r="DM97" i="1"/>
  <c r="DI97" i="1"/>
  <c r="DZ97" i="1"/>
  <c r="DV97" i="1"/>
  <c r="DR97" i="1"/>
  <c r="DN97" i="1"/>
  <c r="DJ97" i="1"/>
  <c r="DF97" i="1"/>
  <c r="EA97" i="1" s="1"/>
  <c r="EC97" i="1" s="1"/>
  <c r="GE184" i="1"/>
  <c r="ET184" i="1"/>
  <c r="ED184" i="1"/>
  <c r="DW183" i="1"/>
  <c r="DS183" i="1"/>
  <c r="DO183" i="1"/>
  <c r="DK183" i="1"/>
  <c r="DG183" i="1"/>
  <c r="DX183" i="1"/>
  <c r="DT183" i="1"/>
  <c r="DP183" i="1"/>
  <c r="DL183" i="1"/>
  <c r="DH183" i="1"/>
  <c r="DZ187" i="1"/>
  <c r="DV187" i="1"/>
  <c r="DR187" i="1"/>
  <c r="DN187" i="1"/>
  <c r="DJ187" i="1"/>
  <c r="DF187" i="1"/>
  <c r="DW187" i="1"/>
  <c r="DS187" i="1"/>
  <c r="DO187" i="1"/>
  <c r="DK187" i="1"/>
  <c r="DG187" i="1"/>
  <c r="EA196" i="1"/>
  <c r="DX196" i="1"/>
  <c r="DX195" i="1"/>
  <c r="DT196" i="1"/>
  <c r="DT195" i="1"/>
  <c r="DP196" i="1"/>
  <c r="DP195" i="1"/>
  <c r="DL196" i="1"/>
  <c r="DL195" i="1"/>
  <c r="DH196" i="1"/>
  <c r="DH195" i="1"/>
  <c r="EA194" i="1"/>
  <c r="EA192" i="1"/>
  <c r="EP192" i="1" s="1"/>
  <c r="GS114" i="1" a="1"/>
  <c r="GS114" i="1" s="1"/>
  <c r="DF190" i="1"/>
  <c r="EA190" i="1" s="1"/>
  <c r="DW189" i="1"/>
  <c r="DW188" i="1"/>
  <c r="DS188" i="1"/>
  <c r="DO189" i="1"/>
  <c r="DO188" i="1"/>
  <c r="DK188" i="1"/>
  <c r="DG189" i="1"/>
  <c r="DG188" i="1"/>
  <c r="DX188" i="1"/>
  <c r="DT188" i="1"/>
  <c r="DP188" i="1"/>
  <c r="DL188" i="1"/>
  <c r="DH188" i="1"/>
  <c r="DW97" i="1"/>
  <c r="DS97" i="1"/>
  <c r="DO97" i="1"/>
  <c r="DK97" i="1"/>
  <c r="DG97" i="1"/>
  <c r="DX97" i="1"/>
  <c r="DT97" i="1"/>
  <c r="DP97" i="1"/>
  <c r="DL97" i="1"/>
  <c r="DH97" i="1"/>
  <c r="DZ94" i="1"/>
  <c r="DZ93" i="1"/>
  <c r="DV94" i="1"/>
  <c r="DV93" i="1"/>
  <c r="DR94" i="1"/>
  <c r="DR93" i="1"/>
  <c r="DM93" i="1"/>
  <c r="DM94" i="1"/>
  <c r="DJ93" i="1"/>
  <c r="DJ94" i="1"/>
  <c r="DY93" i="1"/>
  <c r="DY94" i="1"/>
  <c r="DU93" i="1"/>
  <c r="DU94" i="1"/>
  <c r="DQ93" i="1"/>
  <c r="DQ94" i="1"/>
  <c r="DN94" i="1"/>
  <c r="DN93" i="1"/>
  <c r="DI93" i="1"/>
  <c r="DI94" i="1"/>
  <c r="DF93" i="1"/>
  <c r="EA93" i="1" s="1"/>
  <c r="EC93" i="1" s="1"/>
  <c r="DF94" i="1"/>
  <c r="GP262" i="1"/>
  <c r="GO263" i="1"/>
  <c r="DX179" i="1"/>
  <c r="DX180" i="1"/>
  <c r="DT179" i="1"/>
  <c r="DT180" i="1"/>
  <c r="DP179" i="1"/>
  <c r="DP180" i="1"/>
  <c r="DL179" i="1"/>
  <c r="DL180" i="1"/>
  <c r="DH179" i="1"/>
  <c r="DH180" i="1"/>
  <c r="DY179" i="1"/>
  <c r="DY180" i="1"/>
  <c r="DU179" i="1"/>
  <c r="DU180" i="1"/>
  <c r="DQ179" i="1"/>
  <c r="DQ180" i="1"/>
  <c r="DM179" i="1"/>
  <c r="DM180" i="1"/>
  <c r="DI179" i="1"/>
  <c r="DI180" i="1"/>
  <c r="HZ262" i="1"/>
  <c r="HY263" i="1"/>
  <c r="DX94" i="1"/>
  <c r="DX93" i="1"/>
  <c r="DT94" i="1"/>
  <c r="DT93" i="1"/>
  <c r="DP94" i="1"/>
  <c r="DP93" i="1"/>
  <c r="DK93" i="1"/>
  <c r="DK94" i="1"/>
  <c r="DH93" i="1"/>
  <c r="DH94" i="1"/>
  <c r="DW93" i="1"/>
  <c r="DW94" i="1"/>
  <c r="DS93" i="1"/>
  <c r="DS94" i="1"/>
  <c r="DO93" i="1"/>
  <c r="DO94" i="1"/>
  <c r="DL93" i="1"/>
  <c r="DL94" i="1"/>
  <c r="DG93" i="1"/>
  <c r="DG94" i="1"/>
  <c r="HL264" i="1"/>
  <c r="B265" i="1"/>
  <c r="CH264" i="1"/>
  <c r="DZ179" i="1"/>
  <c r="DZ180" i="1"/>
  <c r="DV179" i="1"/>
  <c r="DV180" i="1"/>
  <c r="DR179" i="1"/>
  <c r="DR180" i="1"/>
  <c r="DN179" i="1"/>
  <c r="DN180" i="1"/>
  <c r="DJ179" i="1"/>
  <c r="DJ180" i="1"/>
  <c r="DF179" i="1"/>
  <c r="EA179" i="1" s="1"/>
  <c r="EC179" i="1" s="1"/>
  <c r="DF180" i="1"/>
  <c r="DW179" i="1"/>
  <c r="DW180" i="1"/>
  <c r="DS179" i="1"/>
  <c r="DS180" i="1"/>
  <c r="DO179" i="1"/>
  <c r="DO180" i="1"/>
  <c r="DK179" i="1"/>
  <c r="DK180" i="1"/>
  <c r="DG179" i="1"/>
  <c r="DG180" i="1"/>
  <c r="BL19" i="45" l="1"/>
  <c r="EF190" i="1"/>
  <c r="AD407" i="71"/>
  <c r="W407" i="71"/>
  <c r="ET196" i="1"/>
  <c r="AD405" i="71"/>
  <c r="W405" i="71"/>
  <c r="EE348" i="1"/>
  <c r="GO97" i="1"/>
  <c r="BH279" i="45"/>
  <c r="GA340" i="1"/>
  <c r="GB340" i="1" s="1"/>
  <c r="GE340" i="1"/>
  <c r="GF340" i="1" s="1"/>
  <c r="BP279" i="45"/>
  <c r="AD406" i="71"/>
  <c r="W406" i="71"/>
  <c r="EP102" i="1"/>
  <c r="BP109" i="45"/>
  <c r="BH109" i="45"/>
  <c r="BL22" i="45"/>
  <c r="BP22" i="45"/>
  <c r="BP113" i="45"/>
  <c r="BL23" i="45"/>
  <c r="BP23" i="45"/>
  <c r="BP107" i="45"/>
  <c r="BL107" i="45"/>
  <c r="BH188" i="45"/>
  <c r="BH183" i="45"/>
  <c r="BI183" i="45" s="1"/>
  <c r="BI184" i="45" s="1"/>
  <c r="BP26" i="45"/>
  <c r="BH26" i="45"/>
  <c r="BP183" i="45"/>
  <c r="BQ183" i="45" s="1"/>
  <c r="BQ184" i="45" s="1"/>
  <c r="BQ185" i="45" s="1"/>
  <c r="BQ186" i="45" s="1"/>
  <c r="BQ187" i="45" s="1"/>
  <c r="EJ349" i="1"/>
  <c r="GE102" i="1"/>
  <c r="ER101" i="1"/>
  <c r="ER102" i="1"/>
  <c r="ED102" i="1"/>
  <c r="BL185" i="45"/>
  <c r="ED349" i="1"/>
  <c r="BH185" i="45"/>
  <c r="EO102" i="1"/>
  <c r="EP96" i="1"/>
  <c r="EP194" i="1"/>
  <c r="GE356" i="1"/>
  <c r="BP188" i="45"/>
  <c r="EL109" i="1"/>
  <c r="HY344" i="1"/>
  <c r="HZ343" i="1"/>
  <c r="EI274" i="1"/>
  <c r="EW345" i="1"/>
  <c r="ET182" i="1"/>
  <c r="EK182" i="1"/>
  <c r="EN182" i="1"/>
  <c r="EV182" i="1"/>
  <c r="ED179" i="1"/>
  <c r="EH179" i="1"/>
  <c r="EQ182" i="1"/>
  <c r="EJ182" i="1"/>
  <c r="EL179" i="1"/>
  <c r="ER182" i="1"/>
  <c r="EP179" i="1"/>
  <c r="ED182" i="1"/>
  <c r="EH182" i="1"/>
  <c r="ES193" i="1"/>
  <c r="EE182" i="1"/>
  <c r="EL182" i="1"/>
  <c r="EI182" i="1"/>
  <c r="EP182" i="1"/>
  <c r="EM182" i="1"/>
  <c r="EL100" i="1"/>
  <c r="EH102" i="1"/>
  <c r="GA107" i="1"/>
  <c r="EW112" i="1"/>
  <c r="EW100" i="1"/>
  <c r="EI100" i="1"/>
  <c r="ES100" i="1"/>
  <c r="EU100" i="1"/>
  <c r="EP103" i="1"/>
  <c r="ET93" i="1"/>
  <c r="EP100" i="1"/>
  <c r="EF109" i="1"/>
  <c r="BH267" i="45"/>
  <c r="EP93" i="1"/>
  <c r="EJ100" i="1"/>
  <c r="EE93" i="1"/>
  <c r="EH93" i="1"/>
  <c r="ED93" i="1"/>
  <c r="BL271" i="45"/>
  <c r="EL93" i="1"/>
  <c r="EM110" i="1"/>
  <c r="EV102" i="1"/>
  <c r="EV106" i="1"/>
  <c r="EI93" i="1"/>
  <c r="EL101" i="1"/>
  <c r="BM361" i="45"/>
  <c r="EO190" i="1"/>
  <c r="EQ190" i="1"/>
  <c r="ES102" i="1"/>
  <c r="EJ190" i="1"/>
  <c r="EI189" i="1"/>
  <c r="EP95" i="1"/>
  <c r="GE109" i="1"/>
  <c r="EV109" i="1"/>
  <c r="BQ15" i="45"/>
  <c r="BQ16" i="45" s="1"/>
  <c r="BQ17" i="45" s="1"/>
  <c r="BQ18" i="45" s="1"/>
  <c r="BQ19" i="45" s="1"/>
  <c r="BQ20" i="45" s="1"/>
  <c r="BQ21" i="45" s="1"/>
  <c r="BI15" i="45"/>
  <c r="BP201" i="45"/>
  <c r="BH201" i="45"/>
  <c r="BP271" i="45"/>
  <c r="BH283" i="45"/>
  <c r="BL278" i="45"/>
  <c r="BL113" i="45"/>
  <c r="BH273" i="45"/>
  <c r="BL110" i="45"/>
  <c r="BH110" i="45"/>
  <c r="BP110" i="45"/>
  <c r="BP267" i="45"/>
  <c r="BP283" i="45"/>
  <c r="BH278" i="45"/>
  <c r="BP269" i="45"/>
  <c r="BL269" i="45"/>
  <c r="BM15" i="45"/>
  <c r="BM16" i="45" s="1"/>
  <c r="BM17" i="45" s="1"/>
  <c r="BM18" i="45" s="1"/>
  <c r="BM19" i="45" s="1"/>
  <c r="BM20" i="45" s="1"/>
  <c r="BM21" i="45" s="1"/>
  <c r="BM22" i="45" s="1"/>
  <c r="BQ97" i="45"/>
  <c r="BQ98" i="45" s="1"/>
  <c r="BQ99" i="45" s="1"/>
  <c r="BQ100" i="45" s="1"/>
  <c r="BQ101" i="45" s="1"/>
  <c r="BQ102" i="45" s="1"/>
  <c r="BQ103" i="45" s="1"/>
  <c r="BQ104" i="45" s="1"/>
  <c r="BQ105" i="45" s="1"/>
  <c r="BQ106" i="45" s="1"/>
  <c r="BQ107" i="45" s="1"/>
  <c r="BQ108" i="45" s="1"/>
  <c r="BQ109" i="45" s="1"/>
  <c r="BH275" i="45"/>
  <c r="BP274" i="45"/>
  <c r="BM97" i="45"/>
  <c r="BM98" i="45" s="1"/>
  <c r="BM99" i="45" s="1"/>
  <c r="BM100" i="45" s="1"/>
  <c r="BM101" i="45" s="1"/>
  <c r="BM102" i="45" s="1"/>
  <c r="BM103" i="45" s="1"/>
  <c r="BM104" i="45" s="1"/>
  <c r="BM105" i="45" s="1"/>
  <c r="BM106" i="45" s="1"/>
  <c r="BM107" i="45" s="1"/>
  <c r="BM108" i="45" s="1"/>
  <c r="BM109" i="45" s="1"/>
  <c r="BM110" i="45" s="1"/>
  <c r="BM111" i="45" s="1"/>
  <c r="BM112" i="45" s="1"/>
  <c r="BM113" i="45" s="1"/>
  <c r="BP275" i="45"/>
  <c r="BL274" i="45"/>
  <c r="BP114" i="45"/>
  <c r="BH114" i="45"/>
  <c r="BL114" i="45"/>
  <c r="E500" i="1"/>
  <c r="E570" i="1" s="1"/>
  <c r="D501" i="1"/>
  <c r="D570" i="1"/>
  <c r="ET179" i="1"/>
  <c r="EV348" i="1"/>
  <c r="EM274" i="1"/>
  <c r="EW355" i="1"/>
  <c r="EG182" i="1"/>
  <c r="EO182" i="1"/>
  <c r="EN348" i="1"/>
  <c r="EF348" i="1"/>
  <c r="EP349" i="1"/>
  <c r="GR92" i="1"/>
  <c r="IB92" i="1" s="1"/>
  <c r="IB178" i="1"/>
  <c r="GR98" i="1"/>
  <c r="IB98" i="1" s="1"/>
  <c r="IB184" i="1"/>
  <c r="GR102" i="1"/>
  <c r="IB102" i="1" s="1"/>
  <c r="IB188" i="1"/>
  <c r="GR106" i="1"/>
  <c r="IB106" i="1" s="1"/>
  <c r="IB192" i="1"/>
  <c r="GR110" i="1"/>
  <c r="IB110" i="1" s="1"/>
  <c r="IB196" i="1"/>
  <c r="GR93" i="1"/>
  <c r="IB93" i="1" s="1"/>
  <c r="IB179" i="1"/>
  <c r="GR95" i="1"/>
  <c r="IB95" i="1" s="1"/>
  <c r="IB181" i="1"/>
  <c r="GR99" i="1"/>
  <c r="IB99" i="1" s="1"/>
  <c r="IB185" i="1"/>
  <c r="GR103" i="1"/>
  <c r="IB103" i="1" s="1"/>
  <c r="IB189" i="1"/>
  <c r="GR107" i="1"/>
  <c r="IB107" i="1" s="1"/>
  <c r="IB193" i="1"/>
  <c r="GR111" i="1"/>
  <c r="IB111" i="1" s="1"/>
  <c r="IB197" i="1"/>
  <c r="GR96" i="1"/>
  <c r="IB96" i="1" s="1"/>
  <c r="IB182" i="1"/>
  <c r="GR100" i="1"/>
  <c r="IB100" i="1" s="1"/>
  <c r="IB186" i="1"/>
  <c r="GR104" i="1"/>
  <c r="IB104" i="1" s="1"/>
  <c r="IB190" i="1"/>
  <c r="GR108" i="1"/>
  <c r="IB108" i="1" s="1"/>
  <c r="IB194" i="1"/>
  <c r="GR112" i="1"/>
  <c r="IB112" i="1" s="1"/>
  <c r="IB198" i="1"/>
  <c r="GR94" i="1"/>
  <c r="IB94" i="1" s="1"/>
  <c r="IB180" i="1"/>
  <c r="GR97" i="1"/>
  <c r="IB97" i="1" s="1"/>
  <c r="IB183" i="1"/>
  <c r="GR101" i="1"/>
  <c r="IB101" i="1" s="1"/>
  <c r="IB187" i="1"/>
  <c r="GR105" i="1"/>
  <c r="IB105" i="1" s="1"/>
  <c r="IB191" i="1"/>
  <c r="GR109" i="1"/>
  <c r="IB109" i="1" s="1"/>
  <c r="IB195" i="1"/>
  <c r="EL349" i="1"/>
  <c r="EH359" i="1"/>
  <c r="EH341" i="1"/>
  <c r="EE183" i="1"/>
  <c r="EM183" i="1"/>
  <c r="EU183" i="1"/>
  <c r="EH183" i="1"/>
  <c r="EP183" i="1"/>
  <c r="ER348" i="1"/>
  <c r="EJ348" i="1"/>
  <c r="ES348" i="1"/>
  <c r="EM272" i="1"/>
  <c r="EW274" i="1"/>
  <c r="EJ359" i="1"/>
  <c r="ET190" i="1"/>
  <c r="EW190" i="1"/>
  <c r="EI97" i="1"/>
  <c r="EQ97" i="1"/>
  <c r="ED97" i="1"/>
  <c r="EL97" i="1"/>
  <c r="ET97" i="1"/>
  <c r="EW101" i="1"/>
  <c r="EL189" i="1"/>
  <c r="EQ189" i="1"/>
  <c r="EI183" i="1"/>
  <c r="EQ183" i="1"/>
  <c r="ED183" i="1"/>
  <c r="EL183" i="1"/>
  <c r="ET183" i="1"/>
  <c r="EI101" i="1"/>
  <c r="EW266" i="1"/>
  <c r="EO351" i="1"/>
  <c r="ER351" i="1"/>
  <c r="EP359" i="1"/>
  <c r="ER359" i="1"/>
  <c r="EP341" i="1"/>
  <c r="EC341" i="1"/>
  <c r="EK341" i="1"/>
  <c r="EU341" i="1"/>
  <c r="EQ341" i="1"/>
  <c r="GA342" i="1"/>
  <c r="GE342" i="1"/>
  <c r="CH184" i="1"/>
  <c r="B185" i="1"/>
  <c r="HL184" i="1"/>
  <c r="ET341" i="1"/>
  <c r="ED341" i="1"/>
  <c r="ES341" i="1"/>
  <c r="EE341" i="1"/>
  <c r="ER341" i="1"/>
  <c r="EF341" i="1"/>
  <c r="EJ341" i="1"/>
  <c r="EN341" i="1"/>
  <c r="EV341" i="1"/>
  <c r="EM341" i="1"/>
  <c r="EI341" i="1"/>
  <c r="EL341" i="1"/>
  <c r="EO341" i="1"/>
  <c r="EW341" i="1"/>
  <c r="BP273" i="45"/>
  <c r="EK267" i="1"/>
  <c r="EQ273" i="1"/>
  <c r="EG275" i="1"/>
  <c r="EO273" i="1"/>
  <c r="EI109" i="1"/>
  <c r="ES182" i="1"/>
  <c r="EW182" i="1"/>
  <c r="ER193" i="1"/>
  <c r="ES276" i="1"/>
  <c r="EK277" i="1"/>
  <c r="EG274" i="1"/>
  <c r="EM193" i="1"/>
  <c r="EQ184" i="1"/>
  <c r="EG190" i="1"/>
  <c r="ED190" i="1"/>
  <c r="EI190" i="1"/>
  <c r="EP190" i="1"/>
  <c r="ER190" i="1"/>
  <c r="EJ193" i="1"/>
  <c r="EE193" i="1"/>
  <c r="EU193" i="1"/>
  <c r="EI184" i="1"/>
  <c r="EU107" i="1"/>
  <c r="BL282" i="45"/>
  <c r="BP282" i="45"/>
  <c r="EM102" i="1"/>
  <c r="EH109" i="1"/>
  <c r="EE99" i="1"/>
  <c r="EJ99" i="1"/>
  <c r="EQ100" i="1"/>
  <c r="EG101" i="1"/>
  <c r="EQ102" i="1"/>
  <c r="EF102" i="1"/>
  <c r="EN100" i="1"/>
  <c r="GA100" i="1"/>
  <c r="EP109" i="1"/>
  <c r="EN112" i="1"/>
  <c r="ER100" i="1"/>
  <c r="EG100" i="1"/>
  <c r="ET102" i="1"/>
  <c r="EN109" i="1"/>
  <c r="EQ109" i="1"/>
  <c r="EM100" i="1"/>
  <c r="EP105" i="1"/>
  <c r="BM183" i="45"/>
  <c r="BM184" i="45" s="1"/>
  <c r="BH281" i="45"/>
  <c r="BP281" i="45"/>
  <c r="BL281" i="45"/>
  <c r="BH285" i="45"/>
  <c r="BL285" i="45"/>
  <c r="BP285" i="45"/>
  <c r="EU99" i="1"/>
  <c r="EH110" i="1"/>
  <c r="EL106" i="1"/>
  <c r="EV107" i="1"/>
  <c r="EG349" i="1"/>
  <c r="ET349" i="1"/>
  <c r="EH349" i="1"/>
  <c r="ER349" i="1"/>
  <c r="EP273" i="1"/>
  <c r="EP351" i="1"/>
  <c r="EW351" i="1"/>
  <c r="EE190" i="1"/>
  <c r="EM190" i="1"/>
  <c r="EU190" i="1"/>
  <c r="EH190" i="1"/>
  <c r="EI112" i="1"/>
  <c r="EE189" i="1"/>
  <c r="EM189" i="1"/>
  <c r="EU189" i="1"/>
  <c r="GA260" i="1"/>
  <c r="GB260" i="1" s="1"/>
  <c r="GB261" i="1" s="1"/>
  <c r="GB262" i="1" s="1"/>
  <c r="GB263" i="1" s="1"/>
  <c r="GB264" i="1" s="1"/>
  <c r="GB265" i="1" s="1"/>
  <c r="GE260" i="1"/>
  <c r="GF260" i="1" s="1"/>
  <c r="GF261" i="1" s="1"/>
  <c r="GF262" i="1" s="1"/>
  <c r="GF263" i="1" s="1"/>
  <c r="GF264" i="1" s="1"/>
  <c r="GF265" i="1" s="1"/>
  <c r="EE191" i="1"/>
  <c r="EM191" i="1"/>
  <c r="EU191" i="1"/>
  <c r="EE109" i="1"/>
  <c r="EM109" i="1"/>
  <c r="EU109" i="1"/>
  <c r="EF107" i="1"/>
  <c r="EJ109" i="1"/>
  <c r="ER109" i="1"/>
  <c r="EN101" i="1"/>
  <c r="EK102" i="1"/>
  <c r="EK100" i="1"/>
  <c r="ED101" i="1"/>
  <c r="EO101" i="1"/>
  <c r="EN102" i="1"/>
  <c r="EE102" i="1"/>
  <c r="ED109" i="1"/>
  <c r="ET109" i="1"/>
  <c r="ES191" i="1"/>
  <c r="ER191" i="1"/>
  <c r="EJ191" i="1"/>
  <c r="EQ191" i="1"/>
  <c r="EI191" i="1"/>
  <c r="EV191" i="1"/>
  <c r="EN191" i="1"/>
  <c r="EF191" i="1"/>
  <c r="ES195" i="1"/>
  <c r="ER195" i="1"/>
  <c r="EJ195" i="1"/>
  <c r="EV195" i="1"/>
  <c r="EN195" i="1"/>
  <c r="EF195" i="1"/>
  <c r="EU181" i="1"/>
  <c r="EL181" i="1"/>
  <c r="ET181" i="1"/>
  <c r="ED181" i="1"/>
  <c r="EW104" i="1"/>
  <c r="EU104" i="1"/>
  <c r="EV108" i="1"/>
  <c r="EQ108" i="1"/>
  <c r="EL108" i="1"/>
  <c r="EJ104" i="1"/>
  <c r="EC190" i="1"/>
  <c r="GE190" i="1" s="1"/>
  <c r="EK190" i="1"/>
  <c r="ES190" i="1"/>
  <c r="EL190" i="1"/>
  <c r="EV190" i="1"/>
  <c r="EN190" i="1"/>
  <c r="ET100" i="1"/>
  <c r="ED100" i="1"/>
  <c r="ET101" i="1"/>
  <c r="EI102" i="1"/>
  <c r="ED189" i="1"/>
  <c r="ET189" i="1"/>
  <c r="EF193" i="1"/>
  <c r="EN193" i="1"/>
  <c r="EV193" i="1"/>
  <c r="EI193" i="1"/>
  <c r="EQ193" i="1"/>
  <c r="EE195" i="1"/>
  <c r="EI195" i="1"/>
  <c r="EM195" i="1"/>
  <c r="EQ195" i="1"/>
  <c r="EU195" i="1"/>
  <c r="EH184" i="1"/>
  <c r="EP184" i="1"/>
  <c r="EV100" i="1"/>
  <c r="EF100" i="1"/>
  <c r="EQ106" i="1"/>
  <c r="EL107" i="1"/>
  <c r="EQ99" i="1"/>
  <c r="EH100" i="1"/>
  <c r="EE100" i="1"/>
  <c r="EU102" i="1"/>
  <c r="EJ102" i="1"/>
  <c r="EJ184" i="1"/>
  <c r="ER184" i="1"/>
  <c r="EE184" i="1"/>
  <c r="EO100" i="1"/>
  <c r="EW102" i="1"/>
  <c r="EG102" i="1"/>
  <c r="EL102" i="1"/>
  <c r="EO267" i="1"/>
  <c r="EG267" i="1"/>
  <c r="EH273" i="1"/>
  <c r="EI273" i="1"/>
  <c r="EU274" i="1"/>
  <c r="EE274" i="1"/>
  <c r="EG277" i="1"/>
  <c r="EG273" i="1"/>
  <c r="EW273" i="1"/>
  <c r="EO274" i="1"/>
  <c r="EM184" i="1"/>
  <c r="EU184" i="1"/>
  <c r="EQ274" i="1"/>
  <c r="ES274" i="1"/>
  <c r="EK345" i="1"/>
  <c r="BH276" i="45"/>
  <c r="BL276" i="45"/>
  <c r="BP276" i="45"/>
  <c r="EN349" i="1"/>
  <c r="EV349" i="1"/>
  <c r="EU272" i="1"/>
  <c r="EE272" i="1"/>
  <c r="EG355" i="1"/>
  <c r="EK351" i="1"/>
  <c r="EJ351" i="1"/>
  <c r="EH351" i="1"/>
  <c r="EG345" i="1"/>
  <c r="BH277" i="45"/>
  <c r="BL277" i="45"/>
  <c r="BP277" i="45"/>
  <c r="GO184" i="1"/>
  <c r="GP183" i="1"/>
  <c r="EQ101" i="1"/>
  <c r="EV101" i="1"/>
  <c r="EF101" i="1"/>
  <c r="EI106" i="1"/>
  <c r="ED106" i="1"/>
  <c r="ET106" i="1"/>
  <c r="EF112" i="1"/>
  <c r="EV112" i="1"/>
  <c r="EQ112" i="1"/>
  <c r="EE106" i="1"/>
  <c r="EM106" i="1"/>
  <c r="EU106" i="1"/>
  <c r="EH106" i="1"/>
  <c r="EP106" i="1"/>
  <c r="EU98" i="1"/>
  <c r="ER99" i="1"/>
  <c r="EM99" i="1"/>
  <c r="EE104" i="1"/>
  <c r="ED107" i="1"/>
  <c r="ET107" i="1"/>
  <c r="EJ112" i="1"/>
  <c r="ER112" i="1"/>
  <c r="EE112" i="1"/>
  <c r="EM112" i="1"/>
  <c r="EN107" i="1"/>
  <c r="EU111" i="1"/>
  <c r="EH111" i="1"/>
  <c r="EF99" i="1"/>
  <c r="EN99" i="1"/>
  <c r="EV99" i="1"/>
  <c r="EI99" i="1"/>
  <c r="ER104" i="1"/>
  <c r="EM104" i="1"/>
  <c r="EH107" i="1"/>
  <c r="EP107" i="1"/>
  <c r="EI108" i="1"/>
  <c r="ED108" i="1"/>
  <c r="ET108" i="1"/>
  <c r="EE110" i="1"/>
  <c r="EU110" i="1"/>
  <c r="EP110" i="1"/>
  <c r="EJ107" i="1"/>
  <c r="ER107" i="1"/>
  <c r="EE107" i="1"/>
  <c r="EM107" i="1"/>
  <c r="EU112" i="1"/>
  <c r="EE97" i="1"/>
  <c r="EM97" i="1"/>
  <c r="EU97" i="1"/>
  <c r="EH97" i="1"/>
  <c r="EP97" i="1"/>
  <c r="EF104" i="1"/>
  <c r="EN104" i="1"/>
  <c r="EV104" i="1"/>
  <c r="EI104" i="1"/>
  <c r="EQ104" i="1"/>
  <c r="EE108" i="1"/>
  <c r="EM108" i="1"/>
  <c r="EU108" i="1"/>
  <c r="EH108" i="1"/>
  <c r="EP108" i="1"/>
  <c r="EI110" i="1"/>
  <c r="EQ110" i="1"/>
  <c r="ED110" i="1"/>
  <c r="EL110" i="1"/>
  <c r="ET110" i="1"/>
  <c r="EW99" i="1"/>
  <c r="EI107" i="1"/>
  <c r="EQ107" i="1"/>
  <c r="AE468" i="1"/>
  <c r="AD468" i="1"/>
  <c r="AC468" i="1"/>
  <c r="EP111" i="1"/>
  <c r="BI97" i="45"/>
  <c r="BI98" i="45" s="1"/>
  <c r="BI99" i="45" s="1"/>
  <c r="BI100" i="45" s="1"/>
  <c r="BI101" i="45" s="1"/>
  <c r="BI102" i="45" s="1"/>
  <c r="BI103" i="45" s="1"/>
  <c r="BI104" i="45" s="1"/>
  <c r="BI105" i="45" s="1"/>
  <c r="BI106" i="45" s="1"/>
  <c r="BI107" i="45" s="1"/>
  <c r="BI108" i="45" s="1"/>
  <c r="M221" i="51"/>
  <c r="M385" i="51"/>
  <c r="R385" i="51" s="1"/>
  <c r="M275" i="51"/>
  <c r="BM362" i="45"/>
  <c r="BM363" i="45" s="1"/>
  <c r="BM364" i="45" s="1"/>
  <c r="BM365" i="45" s="1"/>
  <c r="BM366" i="45" s="1"/>
  <c r="BM367" i="45" s="1"/>
  <c r="BM368" i="45" s="1"/>
  <c r="EM93" i="1"/>
  <c r="EH104" i="1"/>
  <c r="EH112" i="1"/>
  <c r="EQ93" i="1"/>
  <c r="EW275" i="1"/>
  <c r="EK274" i="1"/>
  <c r="BL266" i="45"/>
  <c r="BM266" i="45" s="1"/>
  <c r="BM267" i="45" s="1"/>
  <c r="BM268" i="45" s="1"/>
  <c r="BH266" i="45"/>
  <c r="BI266" i="45" s="1"/>
  <c r="BP266" i="45"/>
  <c r="BQ266" i="45" s="1"/>
  <c r="BL270" i="45"/>
  <c r="BH270" i="45"/>
  <c r="BP270" i="45"/>
  <c r="BH280" i="45"/>
  <c r="BP280" i="45"/>
  <c r="BL280" i="45"/>
  <c r="BH272" i="45"/>
  <c r="BP272" i="45"/>
  <c r="BL272" i="45"/>
  <c r="BH284" i="45"/>
  <c r="BP284" i="45"/>
  <c r="BL284" i="45"/>
  <c r="EG185" i="1"/>
  <c r="EO185" i="1"/>
  <c r="EW185" i="1"/>
  <c r="EJ185" i="1"/>
  <c r="ER185" i="1"/>
  <c r="EK185" i="1"/>
  <c r="ES185" i="1"/>
  <c r="EF185" i="1"/>
  <c r="EN185" i="1"/>
  <c r="EV185" i="1"/>
  <c r="CH97" i="1"/>
  <c r="HL97" i="1"/>
  <c r="B98" i="1"/>
  <c r="GP97" i="1"/>
  <c r="GO98" i="1"/>
  <c r="HZ183" i="1"/>
  <c r="HY184" i="1"/>
  <c r="HZ97" i="1"/>
  <c r="HY98" i="1"/>
  <c r="EA198" i="1"/>
  <c r="EC198" i="1" s="1"/>
  <c r="EC355" i="1"/>
  <c r="GA355" i="1" s="1"/>
  <c r="ES355" i="1"/>
  <c r="EC345" i="1"/>
  <c r="GE345" i="1" s="1"/>
  <c r="ES266" i="1"/>
  <c r="ES271" i="1"/>
  <c r="EP355" i="1"/>
  <c r="EW267" i="1"/>
  <c r="EM273" i="1"/>
  <c r="EO275" i="1"/>
  <c r="EC277" i="1"/>
  <c r="GE277" i="1" s="1"/>
  <c r="EG351" i="1"/>
  <c r="ET273" i="1"/>
  <c r="EC351" i="1"/>
  <c r="GE351" i="1" s="1"/>
  <c r="ES351" i="1"/>
  <c r="ED111" i="1"/>
  <c r="EL111" i="1"/>
  <c r="ET111" i="1"/>
  <c r="EC111" i="1"/>
  <c r="GE111" i="1" s="1"/>
  <c r="ES101" i="1"/>
  <c r="EG189" i="1"/>
  <c r="EV351" i="1"/>
  <c r="ET351" i="1"/>
  <c r="EC103" i="1"/>
  <c r="GE103" i="1" s="1"/>
  <c r="EG103" i="1"/>
  <c r="ER189" i="1"/>
  <c r="EG183" i="1"/>
  <c r="EP104" i="1"/>
  <c r="EC106" i="1"/>
  <c r="GE106" i="1" s="1"/>
  <c r="EG106" i="1"/>
  <c r="ES273" i="1"/>
  <c r="EC344" i="1"/>
  <c r="ES344" i="1"/>
  <c r="EM344" i="1"/>
  <c r="EJ344" i="1"/>
  <c r="EL344" i="1"/>
  <c r="EV278" i="1"/>
  <c r="EF278" i="1"/>
  <c r="ER278" i="1"/>
  <c r="ED278" i="1"/>
  <c r="EN278" i="1"/>
  <c r="EJ278" i="1"/>
  <c r="ES278" i="1"/>
  <c r="EK278" i="1"/>
  <c r="EP278" i="1"/>
  <c r="EU278" i="1"/>
  <c r="EM278" i="1"/>
  <c r="EE278" i="1"/>
  <c r="EL278" i="1"/>
  <c r="EW278" i="1"/>
  <c r="EO278" i="1"/>
  <c r="EG278" i="1"/>
  <c r="EH278" i="1"/>
  <c r="EQ278" i="1"/>
  <c r="EI278" i="1"/>
  <c r="ET278" i="1"/>
  <c r="EK344" i="1"/>
  <c r="EU345" i="1"/>
  <c r="EM345" i="1"/>
  <c r="EE345" i="1"/>
  <c r="ED345" i="1"/>
  <c r="EQ345" i="1"/>
  <c r="EI345" i="1"/>
  <c r="EF345" i="1"/>
  <c r="EN345" i="1"/>
  <c r="EV345" i="1"/>
  <c r="EL345" i="1"/>
  <c r="ET345" i="1"/>
  <c r="EJ345" i="1"/>
  <c r="ER345" i="1"/>
  <c r="EH345" i="1"/>
  <c r="EP345" i="1"/>
  <c r="EC359" i="1"/>
  <c r="EO345" i="1"/>
  <c r="EQ344" i="1"/>
  <c r="EN344" i="1"/>
  <c r="EL359" i="1"/>
  <c r="EF359" i="1"/>
  <c r="ER103" i="1"/>
  <c r="ER106" i="1"/>
  <c r="EG344" i="1"/>
  <c r="EO344" i="1"/>
  <c r="EW344" i="1"/>
  <c r="ED344" i="1"/>
  <c r="EE344" i="1"/>
  <c r="EU344" i="1"/>
  <c r="ER344" i="1"/>
  <c r="ET344" i="1"/>
  <c r="GE278" i="1"/>
  <c r="GA278" i="1"/>
  <c r="EE359" i="1"/>
  <c r="EI359" i="1"/>
  <c r="EM359" i="1"/>
  <c r="EQ359" i="1"/>
  <c r="EU359" i="1"/>
  <c r="ED359" i="1"/>
  <c r="EG359" i="1"/>
  <c r="EK359" i="1"/>
  <c r="EO359" i="1"/>
  <c r="ES359" i="1"/>
  <c r="EW359" i="1"/>
  <c r="EI344" i="1"/>
  <c r="EF344" i="1"/>
  <c r="EV344" i="1"/>
  <c r="ET359" i="1"/>
  <c r="EP344" i="1"/>
  <c r="EN359" i="1"/>
  <c r="GE273" i="1"/>
  <c r="GA273" i="1"/>
  <c r="EE196" i="1"/>
  <c r="EI196" i="1"/>
  <c r="EM196" i="1"/>
  <c r="EQ196" i="1"/>
  <c r="EU196" i="1"/>
  <c r="EH181" i="1"/>
  <c r="EP181" i="1"/>
  <c r="EC181" i="1"/>
  <c r="GA181" i="1" s="1"/>
  <c r="EG181" i="1"/>
  <c r="EW103" i="1"/>
  <c r="ES111" i="1"/>
  <c r="EH99" i="1"/>
  <c r="EW189" i="1"/>
  <c r="EL191" i="1"/>
  <c r="EL193" i="1"/>
  <c r="EL195" i="1"/>
  <c r="EW106" i="1"/>
  <c r="EF266" i="1"/>
  <c r="EJ266" i="1"/>
  <c r="EN266" i="1"/>
  <c r="ER266" i="1"/>
  <c r="EV266" i="1"/>
  <c r="ED266" i="1"/>
  <c r="EH266" i="1"/>
  <c r="EL266" i="1"/>
  <c r="EP266" i="1"/>
  <c r="ET266" i="1"/>
  <c r="EK271" i="1"/>
  <c r="EC271" i="1"/>
  <c r="EP271" i="1"/>
  <c r="EW276" i="1"/>
  <c r="EO276" i="1"/>
  <c r="EC276" i="1"/>
  <c r="EQ266" i="1"/>
  <c r="EI266" i="1"/>
  <c r="EJ270" i="1"/>
  <c r="EN270" i="1"/>
  <c r="ER270" i="1"/>
  <c r="ED270" i="1"/>
  <c r="EV270" i="1"/>
  <c r="EF270" i="1"/>
  <c r="EU270" i="1"/>
  <c r="EM270" i="1"/>
  <c r="EE270" i="1"/>
  <c r="EP270" i="1"/>
  <c r="ES270" i="1"/>
  <c r="EK270" i="1"/>
  <c r="EL270" i="1"/>
  <c r="EQ270" i="1"/>
  <c r="EI270" i="1"/>
  <c r="EH270" i="1"/>
  <c r="EW270" i="1"/>
  <c r="EO270" i="1"/>
  <c r="EG270" i="1"/>
  <c r="ET270" i="1"/>
  <c r="EC272" i="1"/>
  <c r="EL271" i="1"/>
  <c r="ET272" i="1"/>
  <c r="EQ276" i="1"/>
  <c r="EI276" i="1"/>
  <c r="EE355" i="1"/>
  <c r="EM355" i="1"/>
  <c r="EU355" i="1"/>
  <c r="EI355" i="1"/>
  <c r="EQ355" i="1"/>
  <c r="ED355" i="1"/>
  <c r="EJ355" i="1"/>
  <c r="EH355" i="1"/>
  <c r="ES267" i="1"/>
  <c r="EK266" i="1"/>
  <c r="EC267" i="1"/>
  <c r="EW271" i="1"/>
  <c r="EI272" i="1"/>
  <c r="EE273" i="1"/>
  <c r="EU273" i="1"/>
  <c r="ES275" i="1"/>
  <c r="EK275" i="1"/>
  <c r="EC275" i="1"/>
  <c r="ED277" i="1"/>
  <c r="EF277" i="1"/>
  <c r="EH277" i="1"/>
  <c r="EJ277" i="1"/>
  <c r="EL277" i="1"/>
  <c r="EN277" i="1"/>
  <c r="EP277" i="1"/>
  <c r="ER277" i="1"/>
  <c r="ET277" i="1"/>
  <c r="EV277" i="1"/>
  <c r="EO277" i="1"/>
  <c r="EQ277" i="1"/>
  <c r="ES277" i="1"/>
  <c r="EU277" i="1"/>
  <c r="EW277" i="1"/>
  <c r="EU267" i="1"/>
  <c r="EM267" i="1"/>
  <c r="EL273" i="1"/>
  <c r="EK273" i="1"/>
  <c r="EV274" i="1"/>
  <c r="EF274" i="1"/>
  <c r="EP274" i="1"/>
  <c r="EH274" i="1"/>
  <c r="ER274" i="1"/>
  <c r="EN274" i="1"/>
  <c r="ET274" i="1"/>
  <c r="EL274" i="1"/>
  <c r="ED274" i="1"/>
  <c r="EJ274" i="1"/>
  <c r="EM277" i="1"/>
  <c r="EE277" i="1"/>
  <c r="EE351" i="1"/>
  <c r="EI351" i="1"/>
  <c r="EM351" i="1"/>
  <c r="EQ351" i="1"/>
  <c r="EU351" i="1"/>
  <c r="ED351" i="1"/>
  <c r="EK355" i="1"/>
  <c r="EN351" i="1"/>
  <c r="EF355" i="1"/>
  <c r="EV355" i="1"/>
  <c r="EL351" i="1"/>
  <c r="EL355" i="1"/>
  <c r="EG184" i="1"/>
  <c r="EO184" i="1"/>
  <c r="EW184" i="1"/>
  <c r="EG107" i="1"/>
  <c r="EO107" i="1"/>
  <c r="EW107" i="1"/>
  <c r="EK109" i="1"/>
  <c r="ES109" i="1"/>
  <c r="EW181" i="1"/>
  <c r="GA266" i="1"/>
  <c r="GE266" i="1"/>
  <c r="ER271" i="1"/>
  <c r="ED271" i="1"/>
  <c r="EV271" i="1"/>
  <c r="EF271" i="1"/>
  <c r="EJ271" i="1"/>
  <c r="EN271" i="1"/>
  <c r="EU271" i="1"/>
  <c r="EM271" i="1"/>
  <c r="EE271" i="1"/>
  <c r="EQ271" i="1"/>
  <c r="EI271" i="1"/>
  <c r="EF276" i="1"/>
  <c r="EJ276" i="1"/>
  <c r="EN276" i="1"/>
  <c r="ER276" i="1"/>
  <c r="ET276" i="1"/>
  <c r="EV276" i="1"/>
  <c r="EH276" i="1"/>
  <c r="EL276" i="1"/>
  <c r="ED276" i="1"/>
  <c r="EP276" i="1"/>
  <c r="EU266" i="1"/>
  <c r="EM266" i="1"/>
  <c r="EE266" i="1"/>
  <c r="GE270" i="1"/>
  <c r="GA270" i="1"/>
  <c r="EN272" i="1"/>
  <c r="ER272" i="1"/>
  <c r="EV272" i="1"/>
  <c r="EJ272" i="1"/>
  <c r="EF272" i="1"/>
  <c r="ES272" i="1"/>
  <c r="EK272" i="1"/>
  <c r="ED272" i="1"/>
  <c r="EW272" i="1"/>
  <c r="EO272" i="1"/>
  <c r="EG272" i="1"/>
  <c r="EL272" i="1"/>
  <c r="EU276" i="1"/>
  <c r="EM276" i="1"/>
  <c r="EE276" i="1"/>
  <c r="GE355" i="1"/>
  <c r="EO266" i="1"/>
  <c r="EG266" i="1"/>
  <c r="EF267" i="1"/>
  <c r="EJ267" i="1"/>
  <c r="EN267" i="1"/>
  <c r="ER267" i="1"/>
  <c r="EV267" i="1"/>
  <c r="ED267" i="1"/>
  <c r="EH267" i="1"/>
  <c r="EL267" i="1"/>
  <c r="EP267" i="1"/>
  <c r="ET267" i="1"/>
  <c r="EO271" i="1"/>
  <c r="EQ272" i="1"/>
  <c r="EH271" i="1"/>
  <c r="EP272" i="1"/>
  <c r="EV275" i="1"/>
  <c r="EF275" i="1"/>
  <c r="EP275" i="1"/>
  <c r="EH275" i="1"/>
  <c r="ER275" i="1"/>
  <c r="EN275" i="1"/>
  <c r="ET275" i="1"/>
  <c r="EL275" i="1"/>
  <c r="ED275" i="1"/>
  <c r="EJ275" i="1"/>
  <c r="EI275" i="1"/>
  <c r="EM275" i="1"/>
  <c r="EE275" i="1"/>
  <c r="EK276" i="1"/>
  <c r="GA277" i="1"/>
  <c r="EO355" i="1"/>
  <c r="EQ267" i="1"/>
  <c r="EI267" i="1"/>
  <c r="ET271" i="1"/>
  <c r="EF273" i="1"/>
  <c r="EJ273" i="1"/>
  <c r="EN273" i="1"/>
  <c r="ER273" i="1"/>
  <c r="EV273" i="1"/>
  <c r="ED273" i="1"/>
  <c r="GE274" i="1"/>
  <c r="GA274" i="1"/>
  <c r="EQ275" i="1"/>
  <c r="EN355" i="1"/>
  <c r="ET355" i="1"/>
  <c r="EA197" i="1"/>
  <c r="EC197" i="1" s="1"/>
  <c r="EK184" i="1"/>
  <c r="ES184" i="1"/>
  <c r="EA186" i="1"/>
  <c r="EO186" i="1" s="1"/>
  <c r="EK107" i="1"/>
  <c r="ES107" i="1"/>
  <c r="EG109" i="1"/>
  <c r="EO109" i="1"/>
  <c r="EW109" i="1"/>
  <c r="EC96" i="1"/>
  <c r="GE96" i="1" s="1"/>
  <c r="EG96" i="1"/>
  <c r="EW96" i="1"/>
  <c r="ER96" i="1"/>
  <c r="EO196" i="1"/>
  <c r="EJ196" i="1"/>
  <c r="EO105" i="1"/>
  <c r="EJ105" i="1"/>
  <c r="EK104" i="1"/>
  <c r="EO108" i="1"/>
  <c r="EJ108" i="1"/>
  <c r="CH347" i="1"/>
  <c r="HL347" i="1"/>
  <c r="B348" i="1"/>
  <c r="EC348" i="1"/>
  <c r="EU348" i="1"/>
  <c r="EQ348" i="1"/>
  <c r="GA347" i="1"/>
  <c r="GE347" i="1"/>
  <c r="EE349" i="1"/>
  <c r="EI349" i="1"/>
  <c r="EM349" i="1"/>
  <c r="EO349" i="1"/>
  <c r="EQ349" i="1"/>
  <c r="ES349" i="1"/>
  <c r="EU349" i="1"/>
  <c r="EW349" i="1"/>
  <c r="EP348" i="1"/>
  <c r="EL348" i="1"/>
  <c r="ED348" i="1"/>
  <c r="EM348" i="1"/>
  <c r="EO96" i="1"/>
  <c r="EJ96" i="1"/>
  <c r="EC196" i="1"/>
  <c r="GE196" i="1" s="1"/>
  <c r="EG196" i="1"/>
  <c r="EW196" i="1"/>
  <c r="ER196" i="1"/>
  <c r="EO181" i="1"/>
  <c r="EO103" i="1"/>
  <c r="EJ103" i="1"/>
  <c r="EC105" i="1"/>
  <c r="GA105" i="1" s="1"/>
  <c r="EG105" i="1"/>
  <c r="EW105" i="1"/>
  <c r="ER105" i="1"/>
  <c r="EK111" i="1"/>
  <c r="EP99" i="1"/>
  <c r="EO189" i="1"/>
  <c r="ED191" i="1"/>
  <c r="ET191" i="1"/>
  <c r="ED193" i="1"/>
  <c r="ET193" i="1"/>
  <c r="ED195" i="1"/>
  <c r="ET195" i="1"/>
  <c r="ED104" i="1"/>
  <c r="EL104" i="1"/>
  <c r="ET104" i="1"/>
  <c r="EC104" i="1"/>
  <c r="GE104" i="1" s="1"/>
  <c r="ES104" i="1"/>
  <c r="EO106" i="1"/>
  <c r="EJ106" i="1"/>
  <c r="EC108" i="1"/>
  <c r="GE108" i="1" s="1"/>
  <c r="EG108" i="1"/>
  <c r="EW108" i="1"/>
  <c r="ER108" i="1"/>
  <c r="EP112" i="1"/>
  <c r="GP345" i="1"/>
  <c r="GO346" i="1"/>
  <c r="EK348" i="1"/>
  <c r="EO348" i="1"/>
  <c r="EG348" i="1"/>
  <c r="EI348" i="1"/>
  <c r="EC349" i="1"/>
  <c r="EK349" i="1"/>
  <c r="ET348" i="1"/>
  <c r="EH348" i="1"/>
  <c r="BQ362" i="45"/>
  <c r="BQ363" i="45" s="1"/>
  <c r="BQ364" i="45" s="1"/>
  <c r="BQ365" i="45" s="1"/>
  <c r="BQ366" i="45" s="1"/>
  <c r="BQ367" i="45" s="1"/>
  <c r="BQ368" i="45" s="1"/>
  <c r="M85" i="51"/>
  <c r="B50" i="45"/>
  <c r="M8" i="51"/>
  <c r="M126" i="51"/>
  <c r="M165" i="51" s="1"/>
  <c r="EU93" i="1"/>
  <c r="EC95" i="1"/>
  <c r="EG95" i="1"/>
  <c r="EO95" i="1"/>
  <c r="EW95" i="1"/>
  <c r="EJ95" i="1"/>
  <c r="ER95" i="1"/>
  <c r="EC98" i="1"/>
  <c r="EF98" i="1"/>
  <c r="EN98" i="1"/>
  <c r="EV98" i="1"/>
  <c r="EK98" i="1"/>
  <c r="ES98" i="1"/>
  <c r="EK96" i="1"/>
  <c r="ES96" i="1"/>
  <c r="EF96" i="1"/>
  <c r="EN96" i="1"/>
  <c r="EV96" i="1"/>
  <c r="EC192" i="1"/>
  <c r="EG192" i="1"/>
  <c r="EO192" i="1"/>
  <c r="EW192" i="1"/>
  <c r="EJ192" i="1"/>
  <c r="ER192" i="1"/>
  <c r="EC194" i="1"/>
  <c r="EG194" i="1"/>
  <c r="EO194" i="1"/>
  <c r="EW194" i="1"/>
  <c r="EJ194" i="1"/>
  <c r="ER194" i="1"/>
  <c r="EK196" i="1"/>
  <c r="ES196" i="1"/>
  <c r="EF196" i="1"/>
  <c r="EN196" i="1"/>
  <c r="EV196" i="1"/>
  <c r="EA187" i="1"/>
  <c r="EH187" i="1" s="1"/>
  <c r="EK181" i="1"/>
  <c r="ES181" i="1"/>
  <c r="EK103" i="1"/>
  <c r="ES103" i="1"/>
  <c r="EF103" i="1"/>
  <c r="EN103" i="1"/>
  <c r="EV103" i="1"/>
  <c r="EK105" i="1"/>
  <c r="ES105" i="1"/>
  <c r="EF105" i="1"/>
  <c r="EN105" i="1"/>
  <c r="EV105" i="1"/>
  <c r="EG111" i="1"/>
  <c r="EO111" i="1"/>
  <c r="EW111" i="1"/>
  <c r="EI95" i="1"/>
  <c r="EQ95" i="1"/>
  <c r="ED95" i="1"/>
  <c r="EL95" i="1"/>
  <c r="ET95" i="1"/>
  <c r="EG97" i="1"/>
  <c r="EO97" i="1"/>
  <c r="EW97" i="1"/>
  <c r="EJ97" i="1"/>
  <c r="ER97" i="1"/>
  <c r="ED98" i="1"/>
  <c r="EL98" i="1"/>
  <c r="ET98" i="1"/>
  <c r="EI98" i="1"/>
  <c r="EQ98" i="1"/>
  <c r="ED99" i="1"/>
  <c r="EL99" i="1"/>
  <c r="ET99" i="1"/>
  <c r="EC99" i="1"/>
  <c r="EK99" i="1"/>
  <c r="ES99" i="1"/>
  <c r="EK101" i="1"/>
  <c r="EC101" i="1"/>
  <c r="EH101" i="1"/>
  <c r="EA188" i="1"/>
  <c r="ER188" i="1" s="1"/>
  <c r="EI96" i="1"/>
  <c r="EQ96" i="1"/>
  <c r="ED96" i="1"/>
  <c r="EL96" i="1"/>
  <c r="ET96" i="1"/>
  <c r="EC189" i="1"/>
  <c r="EH189" i="1"/>
  <c r="EP189" i="1"/>
  <c r="EK189" i="1"/>
  <c r="ES189" i="1"/>
  <c r="EF189" i="1"/>
  <c r="EN189" i="1"/>
  <c r="EV189" i="1"/>
  <c r="EH191" i="1"/>
  <c r="EP191" i="1"/>
  <c r="EC191" i="1"/>
  <c r="EG191" i="1"/>
  <c r="EO191" i="1"/>
  <c r="EW191" i="1"/>
  <c r="EI192" i="1"/>
  <c r="EQ192" i="1"/>
  <c r="ED192" i="1"/>
  <c r="EL192" i="1"/>
  <c r="ET192" i="1"/>
  <c r="EH193" i="1"/>
  <c r="EP193" i="1"/>
  <c r="EC193" i="1"/>
  <c r="EG193" i="1"/>
  <c r="EO193" i="1"/>
  <c r="EW193" i="1"/>
  <c r="EI194" i="1"/>
  <c r="EQ194" i="1"/>
  <c r="ED194" i="1"/>
  <c r="EL194" i="1"/>
  <c r="ET194" i="1"/>
  <c r="EH195" i="1"/>
  <c r="EP195" i="1"/>
  <c r="EC195" i="1"/>
  <c r="EG195" i="1"/>
  <c r="EO195" i="1"/>
  <c r="EW195" i="1"/>
  <c r="EH196" i="1"/>
  <c r="EP196" i="1"/>
  <c r="EF187" i="1"/>
  <c r="EF181" i="1"/>
  <c r="EN181" i="1"/>
  <c r="EV181" i="1"/>
  <c r="EI181" i="1"/>
  <c r="EQ181" i="1"/>
  <c r="GE183" i="1"/>
  <c r="GA183" i="1"/>
  <c r="EK183" i="1"/>
  <c r="ES183" i="1"/>
  <c r="EF183" i="1"/>
  <c r="EN183" i="1"/>
  <c r="EV183" i="1"/>
  <c r="EU101" i="1"/>
  <c r="EE101" i="1"/>
  <c r="EJ101" i="1"/>
  <c r="EI103" i="1"/>
  <c r="EQ103" i="1"/>
  <c r="ED103" i="1"/>
  <c r="EL103" i="1"/>
  <c r="ET103" i="1"/>
  <c r="EG104" i="1"/>
  <c r="EO104" i="1"/>
  <c r="EI105" i="1"/>
  <c r="EQ105" i="1"/>
  <c r="ED105" i="1"/>
  <c r="EL105" i="1"/>
  <c r="ET105" i="1"/>
  <c r="EK106" i="1"/>
  <c r="ES106" i="1"/>
  <c r="EF106" i="1"/>
  <c r="EN106" i="1"/>
  <c r="EK108" i="1"/>
  <c r="ES108" i="1"/>
  <c r="EF108" i="1"/>
  <c r="EN108" i="1"/>
  <c r="EC110" i="1"/>
  <c r="EG110" i="1"/>
  <c r="EO110" i="1"/>
  <c r="EW110" i="1"/>
  <c r="EJ110" i="1"/>
  <c r="ER110" i="1"/>
  <c r="EF111" i="1"/>
  <c r="EN111" i="1"/>
  <c r="EV111" i="1"/>
  <c r="EI111" i="1"/>
  <c r="EQ111" i="1"/>
  <c r="ED112" i="1"/>
  <c r="EL112" i="1"/>
  <c r="ET112" i="1"/>
  <c r="EC112" i="1"/>
  <c r="EK112" i="1"/>
  <c r="ES112" i="1"/>
  <c r="EK95" i="1"/>
  <c r="ES95" i="1"/>
  <c r="EF95" i="1"/>
  <c r="EN95" i="1"/>
  <c r="EV95" i="1"/>
  <c r="EJ98" i="1"/>
  <c r="ER98" i="1"/>
  <c r="EG98" i="1"/>
  <c r="EO98" i="1"/>
  <c r="EW98" i="1"/>
  <c r="EK192" i="1"/>
  <c r="ES192" i="1"/>
  <c r="EF192" i="1"/>
  <c r="EN192" i="1"/>
  <c r="EV192" i="1"/>
  <c r="EK194" i="1"/>
  <c r="ES194" i="1"/>
  <c r="EF194" i="1"/>
  <c r="EN194" i="1"/>
  <c r="EV194" i="1"/>
  <c r="ED187" i="1"/>
  <c r="EO187" i="1"/>
  <c r="GA111" i="1"/>
  <c r="EE95" i="1"/>
  <c r="EM95" i="1"/>
  <c r="EU95" i="1"/>
  <c r="EH95" i="1"/>
  <c r="GE97" i="1"/>
  <c r="GA97" i="1"/>
  <c r="EK97" i="1"/>
  <c r="ES97" i="1"/>
  <c r="EF97" i="1"/>
  <c r="EN97" i="1"/>
  <c r="EV97" i="1"/>
  <c r="EH98" i="1"/>
  <c r="EP98" i="1"/>
  <c r="EE98" i="1"/>
  <c r="EM98" i="1"/>
  <c r="EG99" i="1"/>
  <c r="EO99" i="1"/>
  <c r="EP101" i="1"/>
  <c r="EE96" i="1"/>
  <c r="EM96" i="1"/>
  <c r="EU96" i="1"/>
  <c r="EH96" i="1"/>
  <c r="EK191" i="1"/>
  <c r="EE192" i="1"/>
  <c r="EM192" i="1"/>
  <c r="EU192" i="1"/>
  <c r="EH192" i="1"/>
  <c r="EK193" i="1"/>
  <c r="EE194" i="1"/>
  <c r="EM194" i="1"/>
  <c r="EU194" i="1"/>
  <c r="EH194" i="1"/>
  <c r="EK195" i="1"/>
  <c r="ED196" i="1"/>
  <c r="EL196" i="1"/>
  <c r="EJ181" i="1"/>
  <c r="ER181" i="1"/>
  <c r="EE181" i="1"/>
  <c r="EM181" i="1"/>
  <c r="EO183" i="1"/>
  <c r="EW183" i="1"/>
  <c r="EJ183" i="1"/>
  <c r="ER183" i="1"/>
  <c r="EM101" i="1"/>
  <c r="EE103" i="1"/>
  <c r="EM103" i="1"/>
  <c r="EU103" i="1"/>
  <c r="EH103" i="1"/>
  <c r="EE105" i="1"/>
  <c r="EM105" i="1"/>
  <c r="EU105" i="1"/>
  <c r="EH105" i="1"/>
  <c r="EK110" i="1"/>
  <c r="ES110" i="1"/>
  <c r="EF110" i="1"/>
  <c r="EN110" i="1"/>
  <c r="EJ111" i="1"/>
  <c r="ER111" i="1"/>
  <c r="EE111" i="1"/>
  <c r="EM111" i="1"/>
  <c r="EG112" i="1"/>
  <c r="EO112" i="1"/>
  <c r="EA180" i="1"/>
  <c r="ED180" i="1" s="1"/>
  <c r="EF179" i="1"/>
  <c r="EJ179" i="1"/>
  <c r="EN179" i="1"/>
  <c r="ER179" i="1"/>
  <c r="EV179" i="1"/>
  <c r="EE179" i="1"/>
  <c r="EI179" i="1"/>
  <c r="EM179" i="1"/>
  <c r="EQ179" i="1"/>
  <c r="EU179" i="1"/>
  <c r="GE93" i="1"/>
  <c r="GF93" i="1" s="1"/>
  <c r="GA93" i="1"/>
  <c r="GB93" i="1" s="1"/>
  <c r="EF93" i="1"/>
  <c r="EN93" i="1"/>
  <c r="ER93" i="1"/>
  <c r="EV93" i="1"/>
  <c r="EG93" i="1"/>
  <c r="EJ93" i="1"/>
  <c r="GA179" i="1"/>
  <c r="GB179" i="1" s="1"/>
  <c r="GE179" i="1"/>
  <c r="GF179" i="1" s="1"/>
  <c r="EG179" i="1"/>
  <c r="EK179" i="1"/>
  <c r="EO179" i="1"/>
  <c r="ES179" i="1"/>
  <c r="EW179" i="1"/>
  <c r="CH265" i="1"/>
  <c r="HL265" i="1"/>
  <c r="B266" i="1"/>
  <c r="HZ263" i="1"/>
  <c r="HY264" i="1"/>
  <c r="GP263" i="1"/>
  <c r="GO264" i="1"/>
  <c r="EA94" i="1"/>
  <c r="EM94" i="1" s="1"/>
  <c r="EK93" i="1"/>
  <c r="EO93" i="1"/>
  <c r="ES93" i="1"/>
  <c r="EW93" i="1"/>
  <c r="BM114" i="45" l="1"/>
  <c r="BI109" i="45"/>
  <c r="BI110" i="45" s="1"/>
  <c r="BI111" i="45" s="1"/>
  <c r="BI112" i="45" s="1"/>
  <c r="BI113" i="45" s="1"/>
  <c r="BI114" i="45" s="1"/>
  <c r="BQ22" i="45"/>
  <c r="BQ23" i="45" s="1"/>
  <c r="BQ24" i="45" s="1"/>
  <c r="BQ25" i="45" s="1"/>
  <c r="BQ26" i="45" s="1"/>
  <c r="BQ27" i="45" s="1"/>
  <c r="BQ28" i="45" s="1"/>
  <c r="BQ29" i="45" s="1"/>
  <c r="BQ30" i="45" s="1"/>
  <c r="BM23" i="45"/>
  <c r="BM24" i="45" s="1"/>
  <c r="BM25" i="45" s="1"/>
  <c r="BM26" i="45" s="1"/>
  <c r="BM27" i="45" s="1"/>
  <c r="BM28" i="45" s="1"/>
  <c r="BM29" i="45" s="1"/>
  <c r="BM30" i="45" s="1"/>
  <c r="BM185" i="45"/>
  <c r="BM186" i="45" s="1"/>
  <c r="BM187" i="45" s="1"/>
  <c r="BM188" i="45" s="1"/>
  <c r="BM189" i="45" s="1"/>
  <c r="BM190" i="45" s="1"/>
  <c r="BM191" i="45" s="1"/>
  <c r="BM192" i="45" s="1"/>
  <c r="BM193" i="45" s="1"/>
  <c r="BM194" i="45" s="1"/>
  <c r="BM195" i="45" s="1"/>
  <c r="BM196" i="45" s="1"/>
  <c r="BM197" i="45" s="1"/>
  <c r="BM198" i="45" s="1"/>
  <c r="BM199" i="45" s="1"/>
  <c r="BM200" i="45" s="1"/>
  <c r="BM201" i="45" s="1"/>
  <c r="BI185" i="45"/>
  <c r="BI186" i="45" s="1"/>
  <c r="BI187" i="45" s="1"/>
  <c r="BI188" i="45" s="1"/>
  <c r="BI189" i="45" s="1"/>
  <c r="BI190" i="45" s="1"/>
  <c r="BI191" i="45" s="1"/>
  <c r="BI192" i="45" s="1"/>
  <c r="BI193" i="45" s="1"/>
  <c r="BI194" i="45" s="1"/>
  <c r="BI195" i="45" s="1"/>
  <c r="BI196" i="45" s="1"/>
  <c r="BI197" i="45" s="1"/>
  <c r="BI198" i="45" s="1"/>
  <c r="BI199" i="45" s="1"/>
  <c r="BI200" i="45" s="1"/>
  <c r="BI201" i="45" s="1"/>
  <c r="BI267" i="45"/>
  <c r="BI268" i="45" s="1"/>
  <c r="BI269" i="45" s="1"/>
  <c r="GB266" i="1"/>
  <c r="BQ188" i="45"/>
  <c r="BQ189" i="45" s="1"/>
  <c r="BQ190" i="45" s="1"/>
  <c r="BQ191" i="45" s="1"/>
  <c r="BQ192" i="45" s="1"/>
  <c r="BQ193" i="45" s="1"/>
  <c r="BQ194" i="45" s="1"/>
  <c r="BQ195" i="45" s="1"/>
  <c r="BQ196" i="45" s="1"/>
  <c r="BQ197" i="45" s="1"/>
  <c r="BQ198" i="45" s="1"/>
  <c r="BQ199" i="45" s="1"/>
  <c r="BQ200" i="45" s="1"/>
  <c r="BQ201" i="45" s="1"/>
  <c r="EJ187" i="1"/>
  <c r="GA104" i="1"/>
  <c r="EU187" i="1"/>
  <c r="GA96" i="1"/>
  <c r="GA190" i="1"/>
  <c r="EJ188" i="1"/>
  <c r="HZ344" i="1"/>
  <c r="HY345" i="1"/>
  <c r="GA108" i="1"/>
  <c r="GA106" i="1"/>
  <c r="GE105" i="1"/>
  <c r="GE181" i="1"/>
  <c r="BQ110" i="45"/>
  <c r="BQ111" i="45" s="1"/>
  <c r="BQ112" i="45" s="1"/>
  <c r="BQ113" i="45" s="1"/>
  <c r="BQ114" i="45" s="1"/>
  <c r="BQ267" i="45"/>
  <c r="BQ268" i="45" s="1"/>
  <c r="BQ269" i="45" s="1"/>
  <c r="BQ270" i="45" s="1"/>
  <c r="BQ271" i="45" s="1"/>
  <c r="BQ272" i="45" s="1"/>
  <c r="BQ273" i="45" s="1"/>
  <c r="BQ274" i="45" s="1"/>
  <c r="BQ275" i="45" s="1"/>
  <c r="BQ276" i="45" s="1"/>
  <c r="BQ277" i="45" s="1"/>
  <c r="BQ278" i="45" s="1"/>
  <c r="BQ279" i="45" s="1"/>
  <c r="BQ280" i="45" s="1"/>
  <c r="BQ281" i="45" s="1"/>
  <c r="BQ282" i="45" s="1"/>
  <c r="BQ283" i="45" s="1"/>
  <c r="BQ284" i="45" s="1"/>
  <c r="BQ285" i="45" s="1"/>
  <c r="BM269" i="45"/>
  <c r="BM270" i="45" s="1"/>
  <c r="BM271" i="45" s="1"/>
  <c r="BM272" i="45" s="1"/>
  <c r="BM273" i="45" s="1"/>
  <c r="BM274" i="45" s="1"/>
  <c r="BM275" i="45" s="1"/>
  <c r="BM276" i="45" s="1"/>
  <c r="BM277" i="45" s="1"/>
  <c r="BM278" i="45" s="1"/>
  <c r="BM279" i="45" s="1"/>
  <c r="BM280" i="45" s="1"/>
  <c r="BM281" i="45" s="1"/>
  <c r="BM282" i="45" s="1"/>
  <c r="BM283" i="45" s="1"/>
  <c r="BM284" i="45" s="1"/>
  <c r="BM285" i="45" s="1"/>
  <c r="EE187" i="1"/>
  <c r="EO188" i="1"/>
  <c r="GA103" i="1"/>
  <c r="ET187" i="1"/>
  <c r="EH188" i="1"/>
  <c r="GA351" i="1"/>
  <c r="GA345" i="1"/>
  <c r="E501" i="1"/>
  <c r="E571" i="1" s="1"/>
  <c r="D502" i="1"/>
  <c r="D571" i="1"/>
  <c r="EQ187" i="1"/>
  <c r="HL185" i="1"/>
  <c r="CH185" i="1"/>
  <c r="B186" i="1"/>
  <c r="GA341" i="1"/>
  <c r="GB341" i="1" s="1"/>
  <c r="GB342" i="1" s="1"/>
  <c r="GB343" i="1" s="1"/>
  <c r="GE341" i="1"/>
  <c r="GF341" i="1" s="1"/>
  <c r="GF342" i="1" s="1"/>
  <c r="GF343" i="1" s="1"/>
  <c r="EM187" i="1"/>
  <c r="ER187" i="1"/>
  <c r="EW188" i="1"/>
  <c r="EG188" i="1"/>
  <c r="EW187" i="1"/>
  <c r="EG187" i="1"/>
  <c r="EL187" i="1"/>
  <c r="GA196" i="1"/>
  <c r="EQ188" i="1"/>
  <c r="EV187" i="1"/>
  <c r="GF266" i="1"/>
  <c r="ET188" i="1"/>
  <c r="ED188" i="1"/>
  <c r="EI188" i="1"/>
  <c r="EI187" i="1"/>
  <c r="EN187" i="1"/>
  <c r="EI180" i="1"/>
  <c r="EN180" i="1"/>
  <c r="EQ180" i="1"/>
  <c r="EV180" i="1"/>
  <c r="EF180" i="1"/>
  <c r="EK198" i="1"/>
  <c r="ER94" i="1"/>
  <c r="GP184" i="1"/>
  <c r="GO185" i="1"/>
  <c r="M222" i="51"/>
  <c r="M386" i="51"/>
  <c r="R386" i="51" s="1"/>
  <c r="M276" i="51"/>
  <c r="EV197" i="1"/>
  <c r="ES198" i="1"/>
  <c r="DT377" i="71"/>
  <c r="BI270" i="45"/>
  <c r="BI271" i="45" s="1"/>
  <c r="BI272" i="45" s="1"/>
  <c r="BI273" i="45" s="1"/>
  <c r="BI274" i="45" s="1"/>
  <c r="BI275" i="45" s="1"/>
  <c r="BI276" i="45" s="1"/>
  <c r="BI277" i="45" s="1"/>
  <c r="BI278" i="45" s="1"/>
  <c r="BI279" i="45" s="1"/>
  <c r="BI280" i="45" s="1"/>
  <c r="BI281" i="45" s="1"/>
  <c r="BI282" i="45" s="1"/>
  <c r="BI283" i="45" s="1"/>
  <c r="BI284" i="45" s="1"/>
  <c r="BI285" i="45" s="1"/>
  <c r="EV186" i="1"/>
  <c r="HZ98" i="1"/>
  <c r="HY99" i="1"/>
  <c r="HZ184" i="1"/>
  <c r="HY185" i="1"/>
  <c r="GP98" i="1"/>
  <c r="GO99" i="1"/>
  <c r="HL98" i="1"/>
  <c r="CH98" i="1"/>
  <c r="B99" i="1"/>
  <c r="EF198" i="1"/>
  <c r="EJ198" i="1"/>
  <c r="EN198" i="1"/>
  <c r="ER198" i="1"/>
  <c r="EV198" i="1"/>
  <c r="ED198" i="1"/>
  <c r="EH198" i="1"/>
  <c r="EL198" i="1"/>
  <c r="EP198" i="1"/>
  <c r="ET198" i="1"/>
  <c r="EW198" i="1"/>
  <c r="EU198" i="1"/>
  <c r="EI198" i="1"/>
  <c r="EO198" i="1"/>
  <c r="EM198" i="1"/>
  <c r="GE198" i="1"/>
  <c r="GA198" i="1"/>
  <c r="EQ198" i="1"/>
  <c r="EG198" i="1"/>
  <c r="EE198" i="1"/>
  <c r="EF197" i="1"/>
  <c r="EF186" i="1"/>
  <c r="EW180" i="1"/>
  <c r="EF188" i="1"/>
  <c r="EK186" i="1"/>
  <c r="EK197" i="1"/>
  <c r="EG94" i="1"/>
  <c r="EO180" i="1"/>
  <c r="EV188" i="1"/>
  <c r="EK188" i="1"/>
  <c r="EN197" i="1"/>
  <c r="ES197" i="1"/>
  <c r="GE359" i="1"/>
  <c r="GA359" i="1"/>
  <c r="GE344" i="1"/>
  <c r="GA344" i="1"/>
  <c r="EN186" i="1"/>
  <c r="ES186" i="1"/>
  <c r="EC186" i="1"/>
  <c r="EE197" i="1"/>
  <c r="EM197" i="1"/>
  <c r="EI197" i="1"/>
  <c r="EQ197" i="1"/>
  <c r="ED197" i="1"/>
  <c r="EH197" i="1"/>
  <c r="EL197" i="1"/>
  <c r="EP197" i="1"/>
  <c r="ET197" i="1"/>
  <c r="EU197" i="1"/>
  <c r="EJ186" i="1"/>
  <c r="EJ197" i="1"/>
  <c r="EO197" i="1"/>
  <c r="GA267" i="1"/>
  <c r="GB267" i="1" s="1"/>
  <c r="GB268" i="1" s="1"/>
  <c r="GB269" i="1" s="1"/>
  <c r="GB270" i="1" s="1"/>
  <c r="GE267" i="1"/>
  <c r="GA276" i="1"/>
  <c r="GE276" i="1"/>
  <c r="GE271" i="1"/>
  <c r="GA271" i="1"/>
  <c r="EJ94" i="1"/>
  <c r="EV94" i="1"/>
  <c r="EN94" i="1"/>
  <c r="EF94" i="1"/>
  <c r="EC94" i="1"/>
  <c r="GA94" i="1" s="1"/>
  <c r="GB94" i="1" s="1"/>
  <c r="EN188" i="1"/>
  <c r="ES188" i="1"/>
  <c r="EC188" i="1"/>
  <c r="GA188" i="1" s="1"/>
  <c r="ED186" i="1"/>
  <c r="EH186" i="1"/>
  <c r="EL186" i="1"/>
  <c r="EP186" i="1"/>
  <c r="ET186" i="1"/>
  <c r="EE186" i="1"/>
  <c r="EM186" i="1"/>
  <c r="EU186" i="1"/>
  <c r="EI186" i="1"/>
  <c r="EQ186" i="1"/>
  <c r="GA197" i="1"/>
  <c r="GE197" i="1"/>
  <c r="ER186" i="1"/>
  <c r="EW186" i="1"/>
  <c r="EG186" i="1"/>
  <c r="ER197" i="1"/>
  <c r="EW197" i="1"/>
  <c r="EG197" i="1"/>
  <c r="GE275" i="1"/>
  <c r="GA275" i="1"/>
  <c r="GA272" i="1"/>
  <c r="GE272" i="1"/>
  <c r="GA349" i="1"/>
  <c r="GE349" i="1"/>
  <c r="GE348" i="1"/>
  <c r="GA348" i="1"/>
  <c r="CH348" i="1"/>
  <c r="HL348" i="1"/>
  <c r="B349" i="1"/>
  <c r="EK187" i="1"/>
  <c r="GP346" i="1"/>
  <c r="GO347" i="1"/>
  <c r="M86" i="51"/>
  <c r="B51" i="45"/>
  <c r="M9" i="51"/>
  <c r="M127" i="51"/>
  <c r="M166" i="51" s="1"/>
  <c r="EP94" i="1"/>
  <c r="ES94" i="1"/>
  <c r="EG180" i="1"/>
  <c r="GE112" i="1"/>
  <c r="GA112" i="1"/>
  <c r="GA110" i="1"/>
  <c r="GE110" i="1"/>
  <c r="GA195" i="1"/>
  <c r="GE195" i="1"/>
  <c r="GA191" i="1"/>
  <c r="GE191" i="1"/>
  <c r="GE189" i="1"/>
  <c r="GA189" i="1"/>
  <c r="GE101" i="1"/>
  <c r="GA101" i="1"/>
  <c r="GE99" i="1"/>
  <c r="GA99" i="1"/>
  <c r="ES187" i="1"/>
  <c r="EC187" i="1"/>
  <c r="EP187" i="1"/>
  <c r="GA194" i="1"/>
  <c r="GE194" i="1"/>
  <c r="GE192" i="1"/>
  <c r="GA192" i="1"/>
  <c r="EP188" i="1"/>
  <c r="EU188" i="1"/>
  <c r="EE188" i="1"/>
  <c r="GE98" i="1"/>
  <c r="GA98" i="1"/>
  <c r="GE95" i="1"/>
  <c r="GA95" i="1"/>
  <c r="EE94" i="1"/>
  <c r="EI94" i="1"/>
  <c r="EQ94" i="1"/>
  <c r="GA193" i="1"/>
  <c r="GE193" i="1"/>
  <c r="EL188" i="1"/>
  <c r="EM188" i="1"/>
  <c r="HL266" i="1"/>
  <c r="B267" i="1"/>
  <c r="CH266" i="1"/>
  <c r="EP180" i="1"/>
  <c r="EH180" i="1"/>
  <c r="GP264" i="1"/>
  <c r="GO265" i="1"/>
  <c r="EU180" i="1"/>
  <c r="EM180" i="1"/>
  <c r="EE180" i="1"/>
  <c r="ER180" i="1"/>
  <c r="EJ180" i="1"/>
  <c r="HZ264" i="1"/>
  <c r="HY265" i="1"/>
  <c r="EH94" i="1"/>
  <c r="ET94" i="1"/>
  <c r="EL94" i="1"/>
  <c r="ED94" i="1"/>
  <c r="EW94" i="1"/>
  <c r="EO94" i="1"/>
  <c r="EK94" i="1"/>
  <c r="EU94" i="1"/>
  <c r="ES180" i="1"/>
  <c r="EK180" i="1"/>
  <c r="EC180" i="1"/>
  <c r="ET180" i="1"/>
  <c r="EL180" i="1"/>
  <c r="HZ345" i="1" l="1"/>
  <c r="HY346" i="1"/>
  <c r="GF344" i="1"/>
  <c r="GF345" i="1" s="1"/>
  <c r="GF346" i="1" s="1"/>
  <c r="GF347" i="1" s="1"/>
  <c r="GE188" i="1"/>
  <c r="DT361" i="71"/>
  <c r="DT362" i="71"/>
  <c r="DT374" i="71"/>
  <c r="GE94" i="1"/>
  <c r="GF94" i="1" s="1"/>
  <c r="GF95" i="1" s="1"/>
  <c r="GF96" i="1" s="1"/>
  <c r="GF97" i="1" s="1"/>
  <c r="GF98" i="1" s="1"/>
  <c r="GF99" i="1" s="1"/>
  <c r="GF100" i="1" s="1"/>
  <c r="GF101" i="1" s="1"/>
  <c r="GF102" i="1" s="1"/>
  <c r="GF103" i="1" s="1"/>
  <c r="GF104" i="1" s="1"/>
  <c r="GF105" i="1" s="1"/>
  <c r="GF106" i="1" s="1"/>
  <c r="GF107" i="1" s="1"/>
  <c r="GF108" i="1" s="1"/>
  <c r="GF109" i="1" s="1"/>
  <c r="GF110" i="1" s="1"/>
  <c r="GF111" i="1" s="1"/>
  <c r="GF112" i="1" s="1"/>
  <c r="GF267" i="1"/>
  <c r="GF268" i="1" s="1"/>
  <c r="GF269" i="1" s="1"/>
  <c r="GF270" i="1" s="1"/>
  <c r="GF271" i="1" s="1"/>
  <c r="GF272" i="1" s="1"/>
  <c r="GF273" i="1" s="1"/>
  <c r="GF274" i="1" s="1"/>
  <c r="GF275" i="1" s="1"/>
  <c r="GF276" i="1" s="1"/>
  <c r="GF277" i="1" s="1"/>
  <c r="GF278" i="1" s="1"/>
  <c r="GB344" i="1"/>
  <c r="GB345" i="1" s="1"/>
  <c r="GB346" i="1" s="1"/>
  <c r="GB347" i="1" s="1"/>
  <c r="GB348" i="1" s="1"/>
  <c r="GB349" i="1" s="1"/>
  <c r="GB350" i="1" s="1"/>
  <c r="GB351" i="1" s="1"/>
  <c r="GB352" i="1" s="1"/>
  <c r="GB353" i="1" s="1"/>
  <c r="GB354" i="1" s="1"/>
  <c r="GB355" i="1" s="1"/>
  <c r="GB356" i="1" s="1"/>
  <c r="GB357" i="1" s="1"/>
  <c r="GB358" i="1" s="1"/>
  <c r="GB359" i="1" s="1"/>
  <c r="E502" i="1"/>
  <c r="E572" i="1" s="1"/>
  <c r="D503" i="1"/>
  <c r="D572" i="1"/>
  <c r="HL186" i="1"/>
  <c r="B187" i="1"/>
  <c r="CH186" i="1"/>
  <c r="GP185" i="1"/>
  <c r="GO186" i="1"/>
  <c r="DT379" i="71"/>
  <c r="DT383" i="71"/>
  <c r="M223" i="51"/>
  <c r="M387" i="51"/>
  <c r="R387" i="51" s="1"/>
  <c r="M277" i="51"/>
  <c r="GB95" i="1"/>
  <c r="GB96" i="1" s="1"/>
  <c r="GB97" i="1" s="1"/>
  <c r="GB98" i="1" s="1"/>
  <c r="GB99" i="1" s="1"/>
  <c r="GB100" i="1" s="1"/>
  <c r="GB101" i="1" s="1"/>
  <c r="GB102" i="1" s="1"/>
  <c r="GB103" i="1" s="1"/>
  <c r="GB104" i="1" s="1"/>
  <c r="GB105" i="1" s="1"/>
  <c r="GB106" i="1" s="1"/>
  <c r="GB107" i="1" s="1"/>
  <c r="GB108" i="1" s="1"/>
  <c r="GB109" i="1" s="1"/>
  <c r="GB110" i="1" s="1"/>
  <c r="GB111" i="1" s="1"/>
  <c r="GB112" i="1" s="1"/>
  <c r="DT372" i="71"/>
  <c r="BX355" i="75"/>
  <c r="FC333" i="75" s="1"/>
  <c r="BY355" i="75"/>
  <c r="DT385" i="71"/>
  <c r="DT380" i="71"/>
  <c r="DT371" i="71"/>
  <c r="DT387" i="71"/>
  <c r="DT365" i="71"/>
  <c r="DT366" i="71"/>
  <c r="DT388" i="71"/>
  <c r="DT363" i="71"/>
  <c r="DT382" i="71"/>
  <c r="DT390" i="71"/>
  <c r="DT369" i="71"/>
  <c r="DT375" i="71"/>
  <c r="DT378" i="71"/>
  <c r="DT386" i="71"/>
  <c r="DT368" i="71"/>
  <c r="DT370" i="71"/>
  <c r="DT373" i="71"/>
  <c r="DT367" i="71"/>
  <c r="DT381" i="71"/>
  <c r="DT389" i="71"/>
  <c r="DT401" i="71"/>
  <c r="DT364" i="71"/>
  <c r="DT384" i="71"/>
  <c r="GP99" i="1"/>
  <c r="GO100" i="1"/>
  <c r="HY186" i="1"/>
  <c r="HZ185" i="1"/>
  <c r="HZ99" i="1"/>
  <c r="HY100" i="1"/>
  <c r="HL99" i="1"/>
  <c r="B100" i="1"/>
  <c r="CH99" i="1"/>
  <c r="GF348" i="1"/>
  <c r="GF349" i="1" s="1"/>
  <c r="GF350" i="1" s="1"/>
  <c r="GF351" i="1" s="1"/>
  <c r="GF352" i="1" s="1"/>
  <c r="GF353" i="1" s="1"/>
  <c r="GF354" i="1" s="1"/>
  <c r="GF355" i="1" s="1"/>
  <c r="GF356" i="1" s="1"/>
  <c r="GF357" i="1" s="1"/>
  <c r="GF358" i="1" s="1"/>
  <c r="GF359" i="1" s="1"/>
  <c r="GB271" i="1"/>
  <c r="GB272" i="1" s="1"/>
  <c r="GB273" i="1" s="1"/>
  <c r="GB274" i="1" s="1"/>
  <c r="GB275" i="1" s="1"/>
  <c r="GB276" i="1" s="1"/>
  <c r="GB277" i="1" s="1"/>
  <c r="GB278" i="1" s="1"/>
  <c r="GA186" i="1"/>
  <c r="GE186" i="1"/>
  <c r="GP347" i="1"/>
  <c r="GO348" i="1"/>
  <c r="HL349" i="1"/>
  <c r="B350" i="1"/>
  <c r="CH349" i="1"/>
  <c r="M87" i="51"/>
  <c r="B52" i="45"/>
  <c r="M10" i="51"/>
  <c r="M128" i="51"/>
  <c r="M167" i="51" s="1"/>
  <c r="GA187" i="1"/>
  <c r="GE187" i="1"/>
  <c r="GE180" i="1"/>
  <c r="GF180" i="1" s="1"/>
  <c r="GF181" i="1" s="1"/>
  <c r="GF182" i="1" s="1"/>
  <c r="GF183" i="1" s="1"/>
  <c r="GF184" i="1" s="1"/>
  <c r="GF185" i="1" s="1"/>
  <c r="GA180" i="1"/>
  <c r="GB180" i="1" s="1"/>
  <c r="GB181" i="1" s="1"/>
  <c r="GB182" i="1" s="1"/>
  <c r="GB183" i="1" s="1"/>
  <c r="GB184" i="1" s="1"/>
  <c r="GB185" i="1" s="1"/>
  <c r="GP265" i="1"/>
  <c r="GO266" i="1"/>
  <c r="CH267" i="1"/>
  <c r="HL267" i="1"/>
  <c r="B268" i="1"/>
  <c r="HZ265" i="1"/>
  <c r="HY266" i="1"/>
  <c r="HY347" i="1" l="1"/>
  <c r="HZ346" i="1"/>
  <c r="E503" i="1"/>
  <c r="E573" i="1" s="1"/>
  <c r="D504" i="1"/>
  <c r="D573" i="1"/>
  <c r="HL187" i="1"/>
  <c r="CH187" i="1"/>
  <c r="B188" i="1"/>
  <c r="GF186" i="1"/>
  <c r="GF187" i="1" s="1"/>
  <c r="GF188" i="1" s="1"/>
  <c r="GF189" i="1" s="1"/>
  <c r="GF190" i="1" s="1"/>
  <c r="GF191" i="1" s="1"/>
  <c r="GF192" i="1" s="1"/>
  <c r="GF193" i="1" s="1"/>
  <c r="GF194" i="1" s="1"/>
  <c r="GF195" i="1" s="1"/>
  <c r="GF196" i="1" s="1"/>
  <c r="GF197" i="1" s="1"/>
  <c r="GF198" i="1" s="1"/>
  <c r="GB186" i="1"/>
  <c r="GB187" i="1" s="1"/>
  <c r="GB188" i="1" s="1"/>
  <c r="GB189" i="1" s="1"/>
  <c r="GB190" i="1" s="1"/>
  <c r="GB191" i="1" s="1"/>
  <c r="GB192" i="1" s="1"/>
  <c r="GB193" i="1" s="1"/>
  <c r="GB194" i="1" s="1"/>
  <c r="GB195" i="1" s="1"/>
  <c r="GB196" i="1" s="1"/>
  <c r="GB197" i="1" s="1"/>
  <c r="GB198" i="1" s="1"/>
  <c r="GP186" i="1"/>
  <c r="GO187" i="1"/>
  <c r="M224" i="51"/>
  <c r="M388" i="51"/>
  <c r="R388" i="51" s="1"/>
  <c r="M278" i="51"/>
  <c r="DT376" i="71"/>
  <c r="BX356" i="75"/>
  <c r="FC334" i="75" s="1"/>
  <c r="BY356" i="75"/>
  <c r="DT398" i="71"/>
  <c r="DT394" i="71"/>
  <c r="DT395" i="71"/>
  <c r="DT396" i="71"/>
  <c r="DT400" i="71"/>
  <c r="DT397" i="71"/>
  <c r="DT399" i="71"/>
  <c r="DT391" i="71"/>
  <c r="DT392" i="71"/>
  <c r="DT393" i="71"/>
  <c r="CH100" i="1"/>
  <c r="B101" i="1"/>
  <c r="HL100" i="1"/>
  <c r="HZ100" i="1"/>
  <c r="HY101" i="1"/>
  <c r="GP100" i="1"/>
  <c r="GO101" i="1"/>
  <c r="HZ186" i="1"/>
  <c r="HY187" i="1"/>
  <c r="CH350" i="1"/>
  <c r="HL350" i="1"/>
  <c r="B351" i="1"/>
  <c r="GP348" i="1"/>
  <c r="GO349" i="1"/>
  <c r="M88" i="51"/>
  <c r="B53" i="45"/>
  <c r="M11" i="51"/>
  <c r="M129" i="51"/>
  <c r="M168" i="51" s="1"/>
  <c r="GP266" i="1"/>
  <c r="GO267" i="1"/>
  <c r="HZ266" i="1"/>
  <c r="HY267" i="1"/>
  <c r="HL268" i="1"/>
  <c r="B269" i="1"/>
  <c r="CH268" i="1"/>
  <c r="HZ347" i="1" l="1"/>
  <c r="HY348" i="1"/>
  <c r="E504" i="1"/>
  <c r="E574" i="1" s="1"/>
  <c r="D505" i="1"/>
  <c r="D574" i="1"/>
  <c r="CH188" i="1"/>
  <c r="B189" i="1"/>
  <c r="HL188" i="1"/>
  <c r="GO188" i="1"/>
  <c r="GP187" i="1"/>
  <c r="M225" i="51"/>
  <c r="M389" i="51"/>
  <c r="R389" i="51" s="1"/>
  <c r="M279" i="51"/>
  <c r="BY357" i="75"/>
  <c r="BX357" i="75"/>
  <c r="FC335" i="75" s="1"/>
  <c r="BX358" i="75"/>
  <c r="FC336" i="75" s="1"/>
  <c r="BY358" i="75"/>
  <c r="CH101" i="1"/>
  <c r="B102" i="1"/>
  <c r="HL101" i="1"/>
  <c r="HY188" i="1"/>
  <c r="HZ187" i="1"/>
  <c r="GP101" i="1"/>
  <c r="GO102" i="1"/>
  <c r="HZ101" i="1"/>
  <c r="HY102" i="1"/>
  <c r="GP349" i="1"/>
  <c r="GO350" i="1"/>
  <c r="HL351" i="1"/>
  <c r="B352" i="1"/>
  <c r="CH351" i="1"/>
  <c r="M89" i="51"/>
  <c r="B54" i="45"/>
  <c r="M12" i="51"/>
  <c r="M130" i="51"/>
  <c r="M169" i="51" s="1"/>
  <c r="CH269" i="1"/>
  <c r="HL269" i="1"/>
  <c r="B270" i="1"/>
  <c r="HZ267" i="1"/>
  <c r="HY268" i="1"/>
  <c r="GP267" i="1"/>
  <c r="GO268" i="1"/>
  <c r="HY349" i="1" l="1"/>
  <c r="HZ348" i="1"/>
  <c r="E505" i="1"/>
  <c r="E575" i="1" s="1"/>
  <c r="D506" i="1"/>
  <c r="D575" i="1"/>
  <c r="B190" i="1"/>
  <c r="HL189" i="1"/>
  <c r="CH189" i="1"/>
  <c r="GP188" i="1"/>
  <c r="GO189" i="1"/>
  <c r="M226" i="51"/>
  <c r="M390" i="51"/>
  <c r="R390" i="51" s="1"/>
  <c r="M280" i="51"/>
  <c r="BX359" i="75"/>
  <c r="FC337" i="75" s="1"/>
  <c r="BY359" i="75"/>
  <c r="BX360" i="75"/>
  <c r="FC338" i="75" s="1"/>
  <c r="HY189" i="1"/>
  <c r="HZ188" i="1"/>
  <c r="HL102" i="1"/>
  <c r="CH102" i="1"/>
  <c r="B103" i="1"/>
  <c r="HZ102" i="1"/>
  <c r="HY103" i="1"/>
  <c r="GP102" i="1"/>
  <c r="GO103" i="1"/>
  <c r="CH352" i="1"/>
  <c r="HL352" i="1"/>
  <c r="B353" i="1"/>
  <c r="GP350" i="1"/>
  <c r="GO351" i="1"/>
  <c r="M90" i="51"/>
  <c r="B55" i="45"/>
  <c r="M13" i="51"/>
  <c r="M131" i="51"/>
  <c r="M170" i="51" s="1"/>
  <c r="GP268" i="1"/>
  <c r="GO269" i="1"/>
  <c r="HZ268" i="1"/>
  <c r="HY269" i="1"/>
  <c r="HL270" i="1"/>
  <c r="B271" i="1"/>
  <c r="CH270" i="1"/>
  <c r="HY350" i="1" l="1"/>
  <c r="HZ349" i="1"/>
  <c r="E506" i="1"/>
  <c r="E576" i="1" s="1"/>
  <c r="D507" i="1"/>
  <c r="D576" i="1"/>
  <c r="B191" i="1"/>
  <c r="CH190" i="1"/>
  <c r="HL190" i="1"/>
  <c r="GP189" i="1"/>
  <c r="GO190" i="1"/>
  <c r="M227" i="51"/>
  <c r="M391" i="51"/>
  <c r="R391" i="51" s="1"/>
  <c r="M281" i="51"/>
  <c r="BX361" i="75"/>
  <c r="FC339" i="75" s="1"/>
  <c r="GP103" i="1"/>
  <c r="GO104" i="1"/>
  <c r="HZ103" i="1"/>
  <c r="HY104" i="1"/>
  <c r="CH103" i="1"/>
  <c r="B104" i="1"/>
  <c r="HL103" i="1"/>
  <c r="HY190" i="1"/>
  <c r="HZ189" i="1"/>
  <c r="GP351" i="1"/>
  <c r="GO352" i="1"/>
  <c r="HL353" i="1"/>
  <c r="B354" i="1"/>
  <c r="CH353" i="1"/>
  <c r="M91" i="51"/>
  <c r="B56" i="45"/>
  <c r="M14" i="51"/>
  <c r="M132" i="51"/>
  <c r="M171" i="51" s="1"/>
  <c r="CH271" i="1"/>
  <c r="HL271" i="1"/>
  <c r="B272" i="1"/>
  <c r="HZ269" i="1"/>
  <c r="HY270" i="1"/>
  <c r="GP269" i="1"/>
  <c r="GO270" i="1"/>
  <c r="HZ350" i="1" l="1"/>
  <c r="HY351" i="1"/>
  <c r="E507" i="1"/>
  <c r="E577" i="1" s="1"/>
  <c r="D508" i="1"/>
  <c r="D577" i="1"/>
  <c r="CH191" i="1"/>
  <c r="B192" i="1"/>
  <c r="HL191" i="1"/>
  <c r="GO191" i="1"/>
  <c r="GP190" i="1"/>
  <c r="M228" i="51"/>
  <c r="M392" i="51"/>
  <c r="R392" i="51" s="1"/>
  <c r="M282" i="51"/>
  <c r="BY360" i="75"/>
  <c r="BX362" i="75"/>
  <c r="FC340" i="75" s="1"/>
  <c r="HZ190" i="1"/>
  <c r="HY191" i="1"/>
  <c r="CH104" i="1"/>
  <c r="B105" i="1"/>
  <c r="HL104" i="1"/>
  <c r="HZ104" i="1"/>
  <c r="HY105" i="1"/>
  <c r="GP104" i="1"/>
  <c r="GO105" i="1"/>
  <c r="CH354" i="1"/>
  <c r="HL354" i="1"/>
  <c r="B355" i="1"/>
  <c r="GP352" i="1"/>
  <c r="GO353" i="1"/>
  <c r="M92" i="51"/>
  <c r="B57" i="45"/>
  <c r="M15" i="51"/>
  <c r="M133" i="51"/>
  <c r="M172" i="51" s="1"/>
  <c r="GP270" i="1"/>
  <c r="GO271" i="1"/>
  <c r="HZ270" i="1"/>
  <c r="HY271" i="1"/>
  <c r="HL272" i="1"/>
  <c r="B273" i="1"/>
  <c r="CH272" i="1"/>
  <c r="HY352" i="1" l="1"/>
  <c r="HZ351" i="1"/>
  <c r="E508" i="1"/>
  <c r="E578" i="1" s="1"/>
  <c r="D509" i="1"/>
  <c r="D578" i="1"/>
  <c r="CH192" i="1"/>
  <c r="B193" i="1"/>
  <c r="HL192" i="1"/>
  <c r="GP191" i="1"/>
  <c r="GO192" i="1"/>
  <c r="M229" i="51"/>
  <c r="M393" i="51"/>
  <c r="R393" i="51" s="1"/>
  <c r="M283" i="51"/>
  <c r="BX363" i="75"/>
  <c r="FC341" i="75" s="1"/>
  <c r="BY361" i="75"/>
  <c r="CH105" i="1"/>
  <c r="B106" i="1"/>
  <c r="HL105" i="1"/>
  <c r="HZ191" i="1"/>
  <c r="HY192" i="1"/>
  <c r="GP105" i="1"/>
  <c r="GO106" i="1"/>
  <c r="HZ105" i="1"/>
  <c r="HY106" i="1"/>
  <c r="GP353" i="1"/>
  <c r="GO354" i="1"/>
  <c r="HL355" i="1"/>
  <c r="B356" i="1"/>
  <c r="CH355" i="1"/>
  <c r="M93" i="51"/>
  <c r="B58" i="45"/>
  <c r="M16" i="51"/>
  <c r="M134" i="51"/>
  <c r="M173" i="51" s="1"/>
  <c r="CH273" i="1"/>
  <c r="HL273" i="1"/>
  <c r="B274" i="1"/>
  <c r="HZ271" i="1"/>
  <c r="HY272" i="1"/>
  <c r="GP271" i="1"/>
  <c r="GO272" i="1"/>
  <c r="HZ352" i="1" l="1"/>
  <c r="HY353" i="1"/>
  <c r="E509" i="1"/>
  <c r="E579" i="1" s="1"/>
  <c r="D510" i="1"/>
  <c r="D579" i="1"/>
  <c r="HL193" i="1"/>
  <c r="B194" i="1"/>
  <c r="CH193" i="1"/>
  <c r="GP192" i="1"/>
  <c r="GO193" i="1"/>
  <c r="M230" i="51"/>
  <c r="M394" i="51"/>
  <c r="R394" i="51" s="1"/>
  <c r="M284" i="51"/>
  <c r="BY362" i="75"/>
  <c r="BX364" i="75"/>
  <c r="FC342" i="75" s="1"/>
  <c r="CH106" i="1"/>
  <c r="B107" i="1"/>
  <c r="HL106" i="1"/>
  <c r="HZ106" i="1"/>
  <c r="HY107" i="1"/>
  <c r="GP106" i="1"/>
  <c r="GO107" i="1"/>
  <c r="HZ192" i="1"/>
  <c r="HY193" i="1"/>
  <c r="CH356" i="1"/>
  <c r="B357" i="1"/>
  <c r="HL356" i="1"/>
  <c r="GP354" i="1"/>
  <c r="GO355" i="1"/>
  <c r="M94" i="51"/>
  <c r="B59" i="45"/>
  <c r="M17" i="51"/>
  <c r="M135" i="51"/>
  <c r="M174" i="51" s="1"/>
  <c r="GP272" i="1"/>
  <c r="GO273" i="1"/>
  <c r="HZ272" i="1"/>
  <c r="HY273" i="1"/>
  <c r="HL274" i="1"/>
  <c r="B275" i="1"/>
  <c r="CH274" i="1"/>
  <c r="HZ353" i="1" l="1"/>
  <c r="HY354" i="1"/>
  <c r="E510" i="1"/>
  <c r="E580" i="1" s="1"/>
  <c r="D511" i="1"/>
  <c r="D580" i="1"/>
  <c r="B195" i="1"/>
  <c r="CH194" i="1"/>
  <c r="HL194" i="1"/>
  <c r="GP193" i="1"/>
  <c r="GO194" i="1"/>
  <c r="M231" i="51"/>
  <c r="M395" i="51"/>
  <c r="R395" i="51" s="1"/>
  <c r="M285" i="51"/>
  <c r="BX365" i="75"/>
  <c r="FC343" i="75" s="1"/>
  <c r="BY363" i="75"/>
  <c r="CH107" i="1"/>
  <c r="B108" i="1"/>
  <c r="HL107" i="1"/>
  <c r="HZ193" i="1"/>
  <c r="HY194" i="1"/>
  <c r="GP107" i="1"/>
  <c r="GO108" i="1"/>
  <c r="HZ107" i="1"/>
  <c r="HY108" i="1"/>
  <c r="CH357" i="1"/>
  <c r="HL357" i="1"/>
  <c r="B358" i="1"/>
  <c r="GP355" i="1"/>
  <c r="GO356" i="1"/>
  <c r="M95" i="51"/>
  <c r="B60" i="45"/>
  <c r="M18" i="51"/>
  <c r="M136" i="51"/>
  <c r="M175" i="51" s="1"/>
  <c r="CH275" i="1"/>
  <c r="HL275" i="1"/>
  <c r="B276" i="1"/>
  <c r="HZ273" i="1"/>
  <c r="HY274" i="1"/>
  <c r="GP273" i="1"/>
  <c r="GO274" i="1"/>
  <c r="HY355" i="1" l="1"/>
  <c r="HZ354" i="1"/>
  <c r="E511" i="1"/>
  <c r="E581" i="1" s="1"/>
  <c r="D512" i="1"/>
  <c r="D581" i="1"/>
  <c r="B196" i="1"/>
  <c r="CH195" i="1"/>
  <c r="HL195" i="1"/>
  <c r="GP194" i="1"/>
  <c r="GO195" i="1"/>
  <c r="M232" i="51"/>
  <c r="M396" i="51"/>
  <c r="R396" i="51" s="1"/>
  <c r="M286" i="51"/>
  <c r="BY364" i="75"/>
  <c r="BX366" i="75"/>
  <c r="FC344" i="75" s="1"/>
  <c r="CH108" i="1"/>
  <c r="B109" i="1"/>
  <c r="HL108" i="1"/>
  <c r="HZ108" i="1"/>
  <c r="HY109" i="1"/>
  <c r="GP108" i="1"/>
  <c r="GO109" i="1"/>
  <c r="HY195" i="1"/>
  <c r="HZ194" i="1"/>
  <c r="GO357" i="1"/>
  <c r="GP356" i="1"/>
  <c r="HL358" i="1"/>
  <c r="B359" i="1"/>
  <c r="CH358" i="1"/>
  <c r="M96" i="51"/>
  <c r="B61" i="45"/>
  <c r="M19" i="51"/>
  <c r="M137" i="51"/>
  <c r="M176" i="51" s="1"/>
  <c r="GP274" i="1"/>
  <c r="GO275" i="1"/>
  <c r="HZ274" i="1"/>
  <c r="HY275" i="1"/>
  <c r="HL276" i="1"/>
  <c r="B277" i="1"/>
  <c r="CH276" i="1"/>
  <c r="HZ355" i="1" l="1"/>
  <c r="HY356" i="1"/>
  <c r="E512" i="1"/>
  <c r="E582" i="1" s="1"/>
  <c r="D513" i="1"/>
  <c r="D582" i="1"/>
  <c r="CH196" i="1"/>
  <c r="HL196" i="1"/>
  <c r="B197" i="1"/>
  <c r="GO196" i="1"/>
  <c r="GP195" i="1"/>
  <c r="M233" i="51"/>
  <c r="M397" i="51"/>
  <c r="R397" i="51" s="1"/>
  <c r="M287" i="51"/>
  <c r="BX367" i="75"/>
  <c r="FC345" i="75" s="1"/>
  <c r="BY365" i="75"/>
  <c r="HZ195" i="1"/>
  <c r="HY196" i="1"/>
  <c r="CH109" i="1"/>
  <c r="B110" i="1"/>
  <c r="HL109" i="1"/>
  <c r="GP109" i="1"/>
  <c r="GO110" i="1"/>
  <c r="HZ109" i="1"/>
  <c r="HY110" i="1"/>
  <c r="CH359" i="1"/>
  <c r="HL359" i="1"/>
  <c r="B360" i="1"/>
  <c r="B427" i="1" s="1"/>
  <c r="CH427" i="1" s="1"/>
  <c r="GP357" i="1"/>
  <c r="GO358" i="1"/>
  <c r="M97" i="51"/>
  <c r="B62" i="45"/>
  <c r="M20" i="51"/>
  <c r="M138" i="51"/>
  <c r="M177" i="51" s="1"/>
  <c r="CH277" i="1"/>
  <c r="HL277" i="1"/>
  <c r="B278" i="1"/>
  <c r="HZ275" i="1"/>
  <c r="HY276" i="1"/>
  <c r="GP275" i="1"/>
  <c r="GO276" i="1"/>
  <c r="HZ356" i="1" l="1"/>
  <c r="HY357" i="1"/>
  <c r="E513" i="1"/>
  <c r="E583" i="1" s="1"/>
  <c r="D514" i="1"/>
  <c r="D583" i="1"/>
  <c r="HL197" i="1"/>
  <c r="B198" i="1"/>
  <c r="CH197" i="1"/>
  <c r="GP196" i="1"/>
  <c r="GO197" i="1"/>
  <c r="M234" i="51"/>
  <c r="M398" i="51"/>
  <c r="R398" i="51" s="1"/>
  <c r="M288" i="51"/>
  <c r="BY366" i="75"/>
  <c r="BX368" i="75"/>
  <c r="FC346" i="75" s="1"/>
  <c r="CH110" i="1"/>
  <c r="B111" i="1"/>
  <c r="HL110" i="1"/>
  <c r="HY197" i="1"/>
  <c r="HZ196" i="1"/>
  <c r="HZ110" i="1"/>
  <c r="HY111" i="1"/>
  <c r="GP110" i="1"/>
  <c r="GO111" i="1"/>
  <c r="GP358" i="1"/>
  <c r="GO359" i="1"/>
  <c r="HL360" i="1"/>
  <c r="CH360" i="1"/>
  <c r="B361" i="1"/>
  <c r="B428" i="1" s="1"/>
  <c r="M98" i="51"/>
  <c r="B63" i="45"/>
  <c r="M21" i="51"/>
  <c r="M139" i="51"/>
  <c r="M178" i="51" s="1"/>
  <c r="GP276" i="1"/>
  <c r="GO277" i="1"/>
  <c r="HZ276" i="1"/>
  <c r="HY277" i="1"/>
  <c r="HL278" i="1"/>
  <c r="B279" i="1"/>
  <c r="CH278" i="1"/>
  <c r="HY358" i="1" l="1"/>
  <c r="HZ357" i="1"/>
  <c r="E514" i="1"/>
  <c r="E584" i="1" s="1"/>
  <c r="D515" i="1"/>
  <c r="D584" i="1"/>
  <c r="CH198" i="1"/>
  <c r="HL198" i="1"/>
  <c r="B199" i="1"/>
  <c r="GM428" i="1"/>
  <c r="CH428" i="1"/>
  <c r="GP197" i="1"/>
  <c r="GO198" i="1"/>
  <c r="M235" i="51"/>
  <c r="M399" i="51"/>
  <c r="R399" i="51" s="1"/>
  <c r="M289" i="51"/>
  <c r="BX369" i="75"/>
  <c r="FC347" i="75" s="1"/>
  <c r="BY367" i="75"/>
  <c r="HY198" i="1"/>
  <c r="HZ197" i="1"/>
  <c r="CH111" i="1"/>
  <c r="B112" i="1"/>
  <c r="HL111" i="1"/>
  <c r="GP111" i="1"/>
  <c r="GO112" i="1"/>
  <c r="HZ111" i="1"/>
  <c r="HY112" i="1"/>
  <c r="CD28" i="1"/>
  <c r="CD30" i="1"/>
  <c r="CD32" i="1"/>
  <c r="CD27" i="1"/>
  <c r="CD29" i="1"/>
  <c r="CD31" i="1"/>
  <c r="GO360" i="1"/>
  <c r="GP359" i="1"/>
  <c r="HL361" i="1"/>
  <c r="CH361" i="1"/>
  <c r="B362" i="1"/>
  <c r="B429" i="1" s="1"/>
  <c r="M99" i="51"/>
  <c r="B64" i="45"/>
  <c r="M22" i="51"/>
  <c r="M140" i="51"/>
  <c r="M179" i="51" s="1"/>
  <c r="CH279" i="1"/>
  <c r="HL279" i="1"/>
  <c r="B280" i="1"/>
  <c r="HZ277" i="1"/>
  <c r="HY278" i="1"/>
  <c r="GP277" i="1"/>
  <c r="GO278" i="1"/>
  <c r="HZ358" i="1" l="1"/>
  <c r="HY359" i="1"/>
  <c r="E515" i="1"/>
  <c r="E585" i="1" s="1"/>
  <c r="D516" i="1"/>
  <c r="D585" i="1"/>
  <c r="B200" i="1"/>
  <c r="HL199" i="1"/>
  <c r="CH199" i="1"/>
  <c r="GP198" i="1"/>
  <c r="GO199" i="1"/>
  <c r="GM429" i="1"/>
  <c r="CH429" i="1"/>
  <c r="M236" i="51"/>
  <c r="M400" i="51"/>
  <c r="R400" i="51" s="1"/>
  <c r="M290" i="51"/>
  <c r="BY368" i="75"/>
  <c r="BX370" i="75"/>
  <c r="FC348" i="75" s="1"/>
  <c r="CE31" i="1"/>
  <c r="H36" i="45" s="1"/>
  <c r="CE27" i="1"/>
  <c r="H370" i="45" s="1"/>
  <c r="CE30" i="1"/>
  <c r="H35" i="45" s="1"/>
  <c r="CE29" i="1"/>
  <c r="H34" i="45" s="1"/>
  <c r="CE32" i="1"/>
  <c r="H375" i="45" s="1"/>
  <c r="CE28" i="1"/>
  <c r="H371" i="45" s="1"/>
  <c r="CD26" i="1"/>
  <c r="CE26" i="1" s="1"/>
  <c r="CH112" i="1"/>
  <c r="B113" i="1"/>
  <c r="BU113" i="1" s="1"/>
  <c r="HL112" i="1"/>
  <c r="HZ112" i="1"/>
  <c r="HY113" i="1"/>
  <c r="GP112" i="1"/>
  <c r="GO113" i="1"/>
  <c r="HZ198" i="1"/>
  <c r="HY199" i="1"/>
  <c r="HL362" i="1"/>
  <c r="CH362" i="1"/>
  <c r="B363" i="1"/>
  <c r="B430" i="1" s="1"/>
  <c r="GO361" i="1"/>
  <c r="GP360" i="1"/>
  <c r="M100" i="51"/>
  <c r="B65" i="45"/>
  <c r="M23" i="51"/>
  <c r="M141" i="51"/>
  <c r="M180" i="51" s="1"/>
  <c r="GP278" i="1"/>
  <c r="GO279" i="1"/>
  <c r="HZ278" i="1"/>
  <c r="HY279" i="1"/>
  <c r="B281" i="1"/>
  <c r="CH280" i="1"/>
  <c r="HL280" i="1"/>
  <c r="HZ359" i="1" l="1"/>
  <c r="HY360" i="1"/>
  <c r="H372" i="45"/>
  <c r="H37" i="45"/>
  <c r="H292" i="45" s="1"/>
  <c r="E516" i="1"/>
  <c r="E586" i="1" s="1"/>
  <c r="D517" i="1"/>
  <c r="D586" i="1"/>
  <c r="H32" i="45"/>
  <c r="H203" i="45" s="1"/>
  <c r="HL200" i="1"/>
  <c r="B201" i="1"/>
  <c r="CH200" i="1"/>
  <c r="H33" i="45"/>
  <c r="H288" i="45" s="1"/>
  <c r="GO200" i="1"/>
  <c r="GP199" i="1"/>
  <c r="CH430" i="1"/>
  <c r="GM430" i="1"/>
  <c r="H373" i="45"/>
  <c r="H374" i="45"/>
  <c r="M237" i="51"/>
  <c r="M401" i="51"/>
  <c r="R401" i="51" s="1"/>
  <c r="M291" i="51"/>
  <c r="BX371" i="75"/>
  <c r="FC349" i="75" s="1"/>
  <c r="BY369" i="75"/>
  <c r="FP33" i="71"/>
  <c r="FP32" i="71"/>
  <c r="FP31" i="71"/>
  <c r="FP35" i="71"/>
  <c r="FP34" i="71"/>
  <c r="FP360" i="71"/>
  <c r="FP18" i="71"/>
  <c r="FP22" i="71"/>
  <c r="FP26" i="71"/>
  <c r="FP30" i="71"/>
  <c r="FP17" i="71"/>
  <c r="FP21" i="71"/>
  <c r="FP25" i="71"/>
  <c r="FP29" i="71"/>
  <c r="FP16" i="71"/>
  <c r="FP20" i="71"/>
  <c r="FP24" i="71"/>
  <c r="FP28" i="71"/>
  <c r="FP15" i="71"/>
  <c r="FP19" i="71"/>
  <c r="FP23" i="71"/>
  <c r="FP27" i="71"/>
  <c r="H205" i="45"/>
  <c r="H118" i="45"/>
  <c r="H289" i="45"/>
  <c r="H290" i="45"/>
  <c r="H206" i="45"/>
  <c r="H119" i="45"/>
  <c r="H207" i="45"/>
  <c r="H120" i="45"/>
  <c r="H291" i="45"/>
  <c r="CH113" i="1"/>
  <c r="HL113" i="1"/>
  <c r="B114" i="1"/>
  <c r="BU114" i="1" s="1"/>
  <c r="HY200" i="1"/>
  <c r="HZ199" i="1"/>
  <c r="GP113" i="1"/>
  <c r="GO114" i="1"/>
  <c r="HY114" i="1"/>
  <c r="HZ113" i="1"/>
  <c r="M41" i="39"/>
  <c r="J46" i="39"/>
  <c r="S44" i="39"/>
  <c r="G43" i="39"/>
  <c r="C42" i="39"/>
  <c r="CC56" i="1"/>
  <c r="P27" i="39"/>
  <c r="B32" i="39"/>
  <c r="CC49" i="1"/>
  <c r="L21" i="39"/>
  <c r="CC43" i="1"/>
  <c r="L22" i="39"/>
  <c r="R40" i="39"/>
  <c r="S39" i="39"/>
  <c r="G36" i="39"/>
  <c r="C35" i="39"/>
  <c r="D47" i="39"/>
  <c r="O46" i="39"/>
  <c r="CC64" i="1"/>
  <c r="L45" i="39"/>
  <c r="C44" i="39"/>
  <c r="CC65" i="1"/>
  <c r="I29" i="39"/>
  <c r="N29" i="39"/>
  <c r="S28" i="39"/>
  <c r="S31" i="39"/>
  <c r="C29" i="39"/>
  <c r="G25" i="39"/>
  <c r="D20" i="39"/>
  <c r="B15" i="39"/>
  <c r="B24" i="39"/>
  <c r="O18" i="39"/>
  <c r="G39" i="39"/>
  <c r="P39" i="39"/>
  <c r="H38" i="39"/>
  <c r="M32" i="39"/>
  <c r="I27" i="39"/>
  <c r="R27" i="39"/>
  <c r="R34" i="39"/>
  <c r="F33" i="39"/>
  <c r="H27" i="39"/>
  <c r="M22" i="39"/>
  <c r="I30" i="39"/>
  <c r="R30" i="39"/>
  <c r="I26" i="39"/>
  <c r="S26" i="39"/>
  <c r="CC42" i="1"/>
  <c r="B23" i="39"/>
  <c r="L23" i="39"/>
  <c r="C22" i="39"/>
  <c r="I21" i="39"/>
  <c r="R21" i="39"/>
  <c r="D17" i="39"/>
  <c r="P24" i="39"/>
  <c r="S15" i="39"/>
  <c r="H14" i="39"/>
  <c r="L15" i="39"/>
  <c r="C14" i="39"/>
  <c r="R26" i="39"/>
  <c r="I22" i="39"/>
  <c r="R22" i="39"/>
  <c r="J21" i="39"/>
  <c r="S21" i="39"/>
  <c r="M20" i="39"/>
  <c r="M18" i="39"/>
  <c r="I16" i="39"/>
  <c r="R16" i="39"/>
  <c r="C15" i="39"/>
  <c r="R44" i="39"/>
  <c r="L40" i="39"/>
  <c r="I45" i="39"/>
  <c r="O47" i="39"/>
  <c r="F47" i="39"/>
  <c r="M43" i="39"/>
  <c r="CC61" i="1"/>
  <c r="C41" i="39"/>
  <c r="G37" i="39"/>
  <c r="L37" i="39"/>
  <c r="C36" i="39"/>
  <c r="M30" i="39"/>
  <c r="N34" i="39"/>
  <c r="O22" i="39"/>
  <c r="J20" i="39"/>
  <c r="M33" i="39"/>
  <c r="CC51" i="1"/>
  <c r="M31" i="39"/>
  <c r="B30" i="39"/>
  <c r="L28" i="39"/>
  <c r="L20" i="39"/>
  <c r="N20" i="39"/>
  <c r="L26" i="39"/>
  <c r="L24" i="39"/>
  <c r="F18" i="39"/>
  <c r="O41" i="39"/>
  <c r="D40" i="39"/>
  <c r="F39" i="39"/>
  <c r="B36" i="39"/>
  <c r="H35" i="39"/>
  <c r="N47" i="39"/>
  <c r="G45" i="39"/>
  <c r="J47" i="39"/>
  <c r="B46" i="39"/>
  <c r="M39" i="39"/>
  <c r="B47" i="39"/>
  <c r="D29" i="39"/>
  <c r="D41" i="39"/>
  <c r="F27" i="39"/>
  <c r="P25" i="39"/>
  <c r="P32" i="39"/>
  <c r="P28" i="39"/>
  <c r="O21" i="39"/>
  <c r="B26" i="39"/>
  <c r="M23" i="39"/>
  <c r="N36" i="39"/>
  <c r="F35" i="39"/>
  <c r="G42" i="39"/>
  <c r="I38" i="39"/>
  <c r="S37" i="39"/>
  <c r="R46" i="39"/>
  <c r="C45" i="39"/>
  <c r="N44" i="39"/>
  <c r="F43" i="39"/>
  <c r="G40" i="39"/>
  <c r="I36" i="39"/>
  <c r="S35" i="39"/>
  <c r="I47" i="39"/>
  <c r="N45" i="39"/>
  <c r="F44" i="39"/>
  <c r="N38" i="39"/>
  <c r="F37" i="39"/>
  <c r="G47" i="39"/>
  <c r="M44" i="39"/>
  <c r="B43" i="39"/>
  <c r="S40" i="39"/>
  <c r="O34" i="39"/>
  <c r="D33" i="39"/>
  <c r="N33" i="39"/>
  <c r="F32" i="39"/>
  <c r="G29" i="39"/>
  <c r="P29" i="39"/>
  <c r="H28" i="39"/>
  <c r="P34" i="39"/>
  <c r="R41" i="39"/>
  <c r="R39" i="39"/>
  <c r="J38" i="39"/>
  <c r="M36" i="39"/>
  <c r="B35" i="39"/>
  <c r="H29" i="39"/>
  <c r="J27" i="39"/>
  <c r="M26" i="39"/>
  <c r="B25" i="39"/>
  <c r="O24" i="39"/>
  <c r="D23" i="39"/>
  <c r="O14" i="39"/>
  <c r="S17" i="39"/>
  <c r="F14" i="39"/>
  <c r="M47" i="39"/>
  <c r="D46" i="39"/>
  <c r="F45" i="39"/>
  <c r="O45" i="39"/>
  <c r="G44" i="39"/>
  <c r="P44" i="39"/>
  <c r="H43" i="39"/>
  <c r="M37" i="39"/>
  <c r="I42" i="39"/>
  <c r="R42" i="39"/>
  <c r="J41" i="39"/>
  <c r="S41" i="39"/>
  <c r="CC57" i="1"/>
  <c r="B38" i="39"/>
  <c r="L38" i="39"/>
  <c r="C37" i="39"/>
  <c r="O44" i="39"/>
  <c r="D43" i="39"/>
  <c r="N43" i="39"/>
  <c r="J42" i="39"/>
  <c r="S42" i="39"/>
  <c r="I37" i="39"/>
  <c r="R37" i="39"/>
  <c r="J36" i="39"/>
  <c r="S36" i="39"/>
  <c r="CC52" i="1"/>
  <c r="B33" i="39"/>
  <c r="L33" i="39"/>
  <c r="C32" i="39"/>
  <c r="CC53" i="1"/>
  <c r="L34" i="39"/>
  <c r="N39" i="39"/>
  <c r="F38" i="39"/>
  <c r="G35" i="39"/>
  <c r="I31" i="39"/>
  <c r="S30" i="39"/>
  <c r="CC46" i="1"/>
  <c r="L27" i="39"/>
  <c r="J26" i="39"/>
  <c r="P30" i="39"/>
  <c r="I23" i="39"/>
  <c r="S22" i="39"/>
  <c r="P21" i="39"/>
  <c r="M19" i="39"/>
  <c r="J25" i="39"/>
  <c r="P17" i="39"/>
  <c r="CC60" i="1"/>
  <c r="B41" i="39"/>
  <c r="L41" i="39"/>
  <c r="M40" i="39"/>
  <c r="I35" i="39"/>
  <c r="R35" i="39"/>
  <c r="J34" i="39"/>
  <c r="S34" i="39"/>
  <c r="CC50" i="1"/>
  <c r="B31" i="39"/>
  <c r="L31" i="39"/>
  <c r="C30" i="39"/>
  <c r="H31" i="39"/>
  <c r="J29" i="39"/>
  <c r="S29" i="39"/>
  <c r="I25" i="39"/>
  <c r="R25" i="39"/>
  <c r="J24" i="39"/>
  <c r="S24" i="39"/>
  <c r="H20" i="39"/>
  <c r="Q20" i="39"/>
  <c r="D18" i="39"/>
  <c r="I32" i="39"/>
  <c r="R32" i="39"/>
  <c r="I28" i="39"/>
  <c r="R28" i="39"/>
  <c r="M24" i="39"/>
  <c r="Q19" i="39"/>
  <c r="H23" i="39"/>
  <c r="R20" i="39"/>
  <c r="P26" i="39"/>
  <c r="P22" i="39"/>
  <c r="H21" i="39"/>
  <c r="R19" i="39"/>
  <c r="J18" i="39"/>
  <c r="Q16" i="39"/>
  <c r="F17" i="39"/>
  <c r="M17" i="39"/>
  <c r="B16" i="39"/>
  <c r="M15" i="39"/>
  <c r="B14" i="39"/>
  <c r="H25" i="39"/>
  <c r="J23" i="39"/>
  <c r="S23" i="39"/>
  <c r="CC39" i="1"/>
  <c r="B20" i="39"/>
  <c r="S19" i="39"/>
  <c r="O25" i="39"/>
  <c r="D24" i="39"/>
  <c r="N24" i="39"/>
  <c r="G18" i="39"/>
  <c r="N17" i="39"/>
  <c r="G15" i="39"/>
  <c r="G19" i="39"/>
  <c r="P19" i="39"/>
  <c r="H18" i="39"/>
  <c r="Q18" i="39"/>
  <c r="B17" i="39"/>
  <c r="M16" i="39"/>
  <c r="C17" i="39"/>
  <c r="R15" i="39"/>
  <c r="J14" i="39"/>
  <c r="I14" i="39"/>
  <c r="R14" i="39"/>
  <c r="I46" i="39"/>
  <c r="I44" i="39"/>
  <c r="J43" i="39"/>
  <c r="R47" i="39"/>
  <c r="P46" i="39"/>
  <c r="B42" i="39"/>
  <c r="B37" i="39"/>
  <c r="H36" i="39"/>
  <c r="D31" i="39"/>
  <c r="F30" i="39"/>
  <c r="S20" i="39"/>
  <c r="L30" i="39"/>
  <c r="B28" i="39"/>
  <c r="C26" i="39"/>
  <c r="CC40" i="1"/>
  <c r="C23" i="39"/>
  <c r="F19" i="39"/>
  <c r="C21" i="39"/>
  <c r="I40" i="39"/>
  <c r="J39" i="39"/>
  <c r="P36" i="39"/>
  <c r="B45" i="39"/>
  <c r="L47" i="39"/>
  <c r="C46" i="39"/>
  <c r="C40" i="39"/>
  <c r="O30" i="39"/>
  <c r="R29" i="39"/>
  <c r="J28" i="39"/>
  <c r="O42" i="39"/>
  <c r="O33" i="39"/>
  <c r="H24" i="39"/>
  <c r="G32" i="39"/>
  <c r="M25" i="39"/>
  <c r="D19" i="39"/>
  <c r="G16" i="39"/>
  <c r="Q15" i="39"/>
  <c r="G14" i="39"/>
  <c r="M42" i="39"/>
  <c r="CC58" i="1"/>
  <c r="B39" i="39"/>
  <c r="L39" i="39"/>
  <c r="C38" i="39"/>
  <c r="O28" i="39"/>
  <c r="D27" i="39"/>
  <c r="N27" i="39"/>
  <c r="I34" i="39"/>
  <c r="J33" i="39"/>
  <c r="S33" i="39"/>
  <c r="C27" i="39"/>
  <c r="O31" i="39"/>
  <c r="D30" i="39"/>
  <c r="N30" i="39"/>
  <c r="O27" i="39"/>
  <c r="F26" i="39"/>
  <c r="G23" i="39"/>
  <c r="P23" i="39"/>
  <c r="H22" i="39"/>
  <c r="D21" i="39"/>
  <c r="N21" i="39"/>
  <c r="R17" i="39"/>
  <c r="J16" i="39"/>
  <c r="F25" i="39"/>
  <c r="CC37" i="1"/>
  <c r="G24" i="39"/>
  <c r="D15" i="39"/>
  <c r="M21" i="39"/>
  <c r="P15" i="39"/>
  <c r="CC34" i="1"/>
  <c r="D26" i="39"/>
  <c r="N26" i="39"/>
  <c r="O23" i="39"/>
  <c r="D22" i="39"/>
  <c r="N22" i="39"/>
  <c r="F21" i="39"/>
  <c r="O16" i="39"/>
  <c r="O17" i="39"/>
  <c r="D16" i="39"/>
  <c r="N16" i="39"/>
  <c r="H45" i="39"/>
  <c r="S43" i="39"/>
  <c r="B40" i="39"/>
  <c r="R45" i="39"/>
  <c r="J44" i="39"/>
  <c r="G46" i="39"/>
  <c r="P43" i="39"/>
  <c r="F40" i="39"/>
  <c r="L42" i="39"/>
  <c r="P37" i="39"/>
  <c r="O32" i="39"/>
  <c r="N31" i="39"/>
  <c r="G27" i="39"/>
  <c r="C33" i="39"/>
  <c r="F31" i="39"/>
  <c r="I18" i="39"/>
  <c r="L32" i="39"/>
  <c r="M29" i="39"/>
  <c r="CC47" i="1"/>
  <c r="M27" i="39"/>
  <c r="CC45" i="1"/>
  <c r="B21" i="39"/>
  <c r="C19" i="39"/>
  <c r="S16" i="39"/>
  <c r="S25" i="39"/>
  <c r="L18" i="39"/>
  <c r="CC41" i="1"/>
  <c r="P18" i="39"/>
  <c r="N19" i="39"/>
  <c r="P16" i="39"/>
  <c r="N40" i="39"/>
  <c r="CC55" i="1"/>
  <c r="L36" i="39"/>
  <c r="F46" i="39"/>
  <c r="P45" i="39"/>
  <c r="H44" i="39"/>
  <c r="S47" i="39"/>
  <c r="L46" i="39"/>
  <c r="O35" i="39"/>
  <c r="CC66" i="1"/>
  <c r="M46" i="39"/>
  <c r="H40" i="39"/>
  <c r="M34" i="39"/>
  <c r="F28" i="39"/>
  <c r="N41" i="39"/>
  <c r="H33" i="39"/>
  <c r="J31" i="39"/>
  <c r="F20" i="39"/>
  <c r="G28" i="39"/>
  <c r="B22" i="39"/>
  <c r="O37" i="39"/>
  <c r="D36" i="39"/>
  <c r="P42" i="39"/>
  <c r="H41" i="39"/>
  <c r="R38" i="39"/>
  <c r="J37" i="39"/>
  <c r="M35" i="39"/>
  <c r="P47" i="39"/>
  <c r="H46" i="39"/>
  <c r="H47" i="39"/>
  <c r="M45" i="39"/>
  <c r="D44" i="39"/>
  <c r="P40" i="39"/>
  <c r="H39" i="39"/>
  <c r="R36" i="39"/>
  <c r="J35" i="39"/>
  <c r="S46" i="39"/>
  <c r="D45" i="39"/>
  <c r="O39" i="39"/>
  <c r="D38" i="39"/>
  <c r="CC62" i="1"/>
  <c r="L43" i="39"/>
  <c r="H42" i="39"/>
  <c r="J40" i="39"/>
  <c r="M38" i="39"/>
  <c r="I33" i="39"/>
  <c r="R33" i="39"/>
  <c r="J32" i="39"/>
  <c r="S32" i="39"/>
  <c r="CC48" i="1"/>
  <c r="B29" i="39"/>
  <c r="L29" i="39"/>
  <c r="C28" i="39"/>
  <c r="G34" i="39"/>
  <c r="I41" i="39"/>
  <c r="I39" i="39"/>
  <c r="S38" i="39"/>
  <c r="CC54" i="1"/>
  <c r="L35" i="39"/>
  <c r="C34" i="39"/>
  <c r="S27" i="39"/>
  <c r="CC44" i="1"/>
  <c r="L25" i="39"/>
  <c r="C24" i="39"/>
  <c r="N23" i="39"/>
  <c r="F22" i="39"/>
  <c r="J15" i="39"/>
  <c r="N15" i="39"/>
  <c r="P14" i="39"/>
  <c r="C47" i="39"/>
  <c r="N46" i="39"/>
  <c r="J45" i="39"/>
  <c r="S45" i="39"/>
  <c r="CC63" i="1"/>
  <c r="B44" i="39"/>
  <c r="L44" i="39"/>
  <c r="C43" i="39"/>
  <c r="O43" i="39"/>
  <c r="D42" i="39"/>
  <c r="N42" i="39"/>
  <c r="F41" i="39"/>
  <c r="G38" i="39"/>
  <c r="P38" i="39"/>
  <c r="H37" i="39"/>
  <c r="I43" i="39"/>
  <c r="R43" i="39"/>
  <c r="F42" i="39"/>
  <c r="O38" i="39"/>
  <c r="D37" i="39"/>
  <c r="N37" i="39"/>
  <c r="F36" i="39"/>
  <c r="G33" i="39"/>
  <c r="P33" i="39"/>
  <c r="H32" i="39"/>
  <c r="H26" i="39"/>
  <c r="B34" i="39"/>
  <c r="O40" i="39"/>
  <c r="D39" i="39"/>
  <c r="P35" i="39"/>
  <c r="H34" i="39"/>
  <c r="R31" i="39"/>
  <c r="J30" i="39"/>
  <c r="M28" i="39"/>
  <c r="B27" i="39"/>
  <c r="D34" i="39"/>
  <c r="R18" i="39"/>
  <c r="G30" i="39"/>
  <c r="G26" i="39"/>
  <c r="R23" i="39"/>
  <c r="J22" i="39"/>
  <c r="G21" i="39"/>
  <c r="I17" i="39"/>
  <c r="O19" i="39"/>
  <c r="H16" i="39"/>
  <c r="J17" i="39"/>
  <c r="G41" i="39"/>
  <c r="P41" i="39"/>
  <c r="O36" i="39"/>
  <c r="D35" i="39"/>
  <c r="N35" i="39"/>
  <c r="F34" i="39"/>
  <c r="G31" i="39"/>
  <c r="P31" i="39"/>
  <c r="H30" i="39"/>
  <c r="C31" i="39"/>
  <c r="F29" i="39"/>
  <c r="O26" i="39"/>
  <c r="D25" i="39"/>
  <c r="N25" i="39"/>
  <c r="F24" i="39"/>
  <c r="C20" i="39"/>
  <c r="N18" i="39"/>
  <c r="D32" i="39"/>
  <c r="N32" i="39"/>
  <c r="O29" i="39"/>
  <c r="D28" i="39"/>
  <c r="N28" i="39"/>
  <c r="O20" i="39"/>
  <c r="H19" i="39"/>
  <c r="I20" i="39"/>
  <c r="M14" i="39"/>
  <c r="G22" i="39"/>
  <c r="Q21" i="39"/>
  <c r="Q14" i="39"/>
  <c r="I19" i="39"/>
  <c r="S18" i="39"/>
  <c r="G17" i="39"/>
  <c r="CC35" i="1"/>
  <c r="L16" i="39"/>
  <c r="H15" i="39"/>
  <c r="CC33" i="1"/>
  <c r="L14" i="39"/>
  <c r="C25" i="39"/>
  <c r="F23" i="39"/>
  <c r="G20" i="39"/>
  <c r="P20" i="39"/>
  <c r="J19" i="39"/>
  <c r="B18" i="39"/>
  <c r="I24" i="39"/>
  <c r="R24" i="39"/>
  <c r="F16" i="39"/>
  <c r="CC38" i="1"/>
  <c r="B19" i="39"/>
  <c r="L19" i="39"/>
  <c r="C18" i="39"/>
  <c r="CC36" i="1"/>
  <c r="L17" i="39"/>
  <c r="C16" i="39"/>
  <c r="H17" i="39"/>
  <c r="Q17" i="39"/>
  <c r="F15" i="39"/>
  <c r="I15" i="39"/>
  <c r="S14" i="39"/>
  <c r="O15" i="39"/>
  <c r="D14" i="39"/>
  <c r="N14" i="39"/>
  <c r="GO362" i="1"/>
  <c r="GP361" i="1"/>
  <c r="CH363" i="1"/>
  <c r="B364" i="1"/>
  <c r="B431" i="1" s="1"/>
  <c r="HL363" i="1"/>
  <c r="M101" i="51"/>
  <c r="B66" i="45"/>
  <c r="M24" i="51"/>
  <c r="M142" i="51"/>
  <c r="M181" i="51" s="1"/>
  <c r="HZ279" i="1"/>
  <c r="HY280" i="1"/>
  <c r="GP279" i="1"/>
  <c r="GO280" i="1"/>
  <c r="CH281" i="1"/>
  <c r="B282" i="1"/>
  <c r="HL281" i="1"/>
  <c r="HZ360" i="1" l="1"/>
  <c r="HY361" i="1"/>
  <c r="H208" i="45"/>
  <c r="H121" i="45"/>
  <c r="H116" i="45"/>
  <c r="H204" i="45"/>
  <c r="H287" i="45"/>
  <c r="E517" i="1"/>
  <c r="E587" i="1" s="1"/>
  <c r="D518" i="1"/>
  <c r="D587" i="1"/>
  <c r="H117" i="45"/>
  <c r="B202" i="1"/>
  <c r="CH201" i="1"/>
  <c r="HL201" i="1"/>
  <c r="GM431" i="1"/>
  <c r="CH431" i="1"/>
  <c r="GP200" i="1"/>
  <c r="GO201" i="1"/>
  <c r="M238" i="51"/>
  <c r="M402" i="51"/>
  <c r="R402" i="51" s="1"/>
  <c r="M292" i="51"/>
  <c r="BY370" i="75"/>
  <c r="BX372" i="75"/>
  <c r="FC350" i="75" s="1"/>
  <c r="E15" i="39"/>
  <c r="K19" i="39"/>
  <c r="K25" i="39"/>
  <c r="K32" i="39"/>
  <c r="K44" i="39"/>
  <c r="E39" i="39"/>
  <c r="E41" i="39"/>
  <c r="E33" i="39"/>
  <c r="E47" i="39"/>
  <c r="E44" i="39"/>
  <c r="E46" i="39"/>
  <c r="E34" i="39"/>
  <c r="K15" i="39"/>
  <c r="E28" i="39"/>
  <c r="E32" i="39"/>
  <c r="K26" i="39"/>
  <c r="E35" i="39"/>
  <c r="E31" i="39"/>
  <c r="E37" i="39"/>
  <c r="K43" i="39"/>
  <c r="K40" i="39"/>
  <c r="K42" i="39"/>
  <c r="E36" i="39"/>
  <c r="E38" i="39"/>
  <c r="E40" i="39"/>
  <c r="K46" i="39"/>
  <c r="K17" i="39"/>
  <c r="K23" i="39"/>
  <c r="E21" i="39"/>
  <c r="E30" i="39"/>
  <c r="K28" i="39"/>
  <c r="K35" i="39"/>
  <c r="K41" i="39"/>
  <c r="E17" i="39"/>
  <c r="K14" i="39"/>
  <c r="E24" i="39"/>
  <c r="E19" i="39"/>
  <c r="K24" i="39"/>
  <c r="K45" i="39"/>
  <c r="K34" i="39"/>
  <c r="K37" i="39"/>
  <c r="K39" i="39"/>
  <c r="E29" i="39"/>
  <c r="E43" i="39"/>
  <c r="K18" i="39"/>
  <c r="K47" i="39"/>
  <c r="E14" i="39"/>
  <c r="E18" i="39"/>
  <c r="E20" i="39"/>
  <c r="K20" i="39"/>
  <c r="K21" i="39"/>
  <c r="K29" i="39"/>
  <c r="K33" i="39"/>
  <c r="E25" i="39"/>
  <c r="K36" i="39"/>
  <c r="E23" i="39"/>
  <c r="K38" i="39"/>
  <c r="E42" i="39"/>
  <c r="K30" i="39"/>
  <c r="E16" i="39"/>
  <c r="E22" i="39"/>
  <c r="E26" i="39"/>
  <c r="K16" i="39"/>
  <c r="K27" i="39"/>
  <c r="K31" i="39"/>
  <c r="E27" i="39"/>
  <c r="K22" i="39"/>
  <c r="F18" i="70"/>
  <c r="F19" i="70" s="1"/>
  <c r="H369" i="45"/>
  <c r="H31" i="45"/>
  <c r="HZ114" i="1"/>
  <c r="HY115" i="1"/>
  <c r="HY201" i="1"/>
  <c r="HZ200" i="1"/>
  <c r="GO115" i="1"/>
  <c r="GP114" i="1"/>
  <c r="CH114" i="1"/>
  <c r="HL114" i="1"/>
  <c r="B115" i="1"/>
  <c r="BU115" i="1" s="1"/>
  <c r="C39" i="39"/>
  <c r="CC59" i="1"/>
  <c r="CD44" i="1"/>
  <c r="CG44" i="1" s="1"/>
  <c r="Q30" i="39"/>
  <c r="CD38" i="1"/>
  <c r="CG38" i="1" s="1"/>
  <c r="Q32" i="39"/>
  <c r="Q37" i="39"/>
  <c r="CD50" i="1"/>
  <c r="CG50" i="1" s="1"/>
  <c r="CD59" i="1"/>
  <c r="Q35" i="39"/>
  <c r="CD34" i="1"/>
  <c r="CG34" i="1" s="1"/>
  <c r="Q45" i="39"/>
  <c r="Q26" i="39"/>
  <c r="CD46" i="1"/>
  <c r="CG46" i="1" s="1"/>
  <c r="Q34" i="39"/>
  <c r="Q43" i="39"/>
  <c r="B47" i="40"/>
  <c r="Q24" i="39"/>
  <c r="CD57" i="1"/>
  <c r="CG57" i="1" s="1"/>
  <c r="Q44" i="39"/>
  <c r="CD64" i="1"/>
  <c r="CG64" i="1" s="1"/>
  <c r="CD33" i="1"/>
  <c r="CG33" i="1" s="1"/>
  <c r="Q33" i="39"/>
  <c r="CD55" i="1"/>
  <c r="CG55" i="1" s="1"/>
  <c r="CD61" i="1"/>
  <c r="CG61" i="1" s="1"/>
  <c r="Q36" i="39"/>
  <c r="CD62" i="1"/>
  <c r="CG62" i="1" s="1"/>
  <c r="Q47" i="39"/>
  <c r="CD39" i="1"/>
  <c r="CG39" i="1" s="1"/>
  <c r="Q23" i="39"/>
  <c r="CD45" i="1"/>
  <c r="CG45" i="1" s="1"/>
  <c r="CD58" i="1"/>
  <c r="CG58" i="1" s="1"/>
  <c r="Q29" i="39"/>
  <c r="Q46" i="39"/>
  <c r="CD51" i="1"/>
  <c r="CG51" i="1" s="1"/>
  <c r="CD56" i="1"/>
  <c r="CG56" i="1" s="1"/>
  <c r="CD54" i="1"/>
  <c r="CG54" i="1" s="1"/>
  <c r="CD37" i="1"/>
  <c r="CG37" i="1" s="1"/>
  <c r="Q22" i="39"/>
  <c r="CD43" i="1"/>
  <c r="CG43" i="1" s="1"/>
  <c r="CD53" i="1"/>
  <c r="CG53" i="1" s="1"/>
  <c r="CD60" i="1"/>
  <c r="CG60" i="1" s="1"/>
  <c r="CD35" i="1"/>
  <c r="CG35" i="1" s="1"/>
  <c r="CD40" i="1"/>
  <c r="CG40" i="1" s="1"/>
  <c r="Q25" i="39"/>
  <c r="Q31" i="39"/>
  <c r="CD52" i="1"/>
  <c r="CG52" i="1" s="1"/>
  <c r="CD47" i="1"/>
  <c r="CG47" i="1" s="1"/>
  <c r="CD49" i="1"/>
  <c r="CG49" i="1" s="1"/>
  <c r="Q28" i="39"/>
  <c r="Q42" i="39"/>
  <c r="Q39" i="39"/>
  <c r="CD65" i="1"/>
  <c r="CG65" i="1" s="1"/>
  <c r="Q41" i="39"/>
  <c r="Q40" i="39"/>
  <c r="R22" i="40"/>
  <c r="CD63" i="1"/>
  <c r="CG63" i="1" s="1"/>
  <c r="CD42" i="1"/>
  <c r="CG42" i="1" s="1"/>
  <c r="CD36" i="1"/>
  <c r="CG36" i="1" s="1"/>
  <c r="Q27" i="39"/>
  <c r="CD48" i="1"/>
  <c r="CG48" i="1" s="1"/>
  <c r="Q38" i="39"/>
  <c r="B365" i="1"/>
  <c r="B432" i="1" s="1"/>
  <c r="CH364" i="1"/>
  <c r="HL364" i="1"/>
  <c r="GP362" i="1"/>
  <c r="GO363" i="1"/>
  <c r="M102" i="51"/>
  <c r="B67" i="45"/>
  <c r="M25" i="51"/>
  <c r="M143" i="51"/>
  <c r="M182" i="51" s="1"/>
  <c r="HL282" i="1"/>
  <c r="CH282" i="1"/>
  <c r="B283" i="1"/>
  <c r="GP280" i="1"/>
  <c r="GO281" i="1"/>
  <c r="HY281" i="1"/>
  <c r="HZ280" i="1"/>
  <c r="P27" i="40" l="1"/>
  <c r="HZ361" i="1"/>
  <c r="HY362" i="1"/>
  <c r="Q47" i="40"/>
  <c r="G19" i="40"/>
  <c r="CQ38" i="1" s="1"/>
  <c r="F25" i="40"/>
  <c r="CP44" i="1" s="1"/>
  <c r="R44" i="40"/>
  <c r="DB63" i="1" s="1"/>
  <c r="B15" i="40"/>
  <c r="CI34" i="1" s="1"/>
  <c r="P32" i="40"/>
  <c r="O36" i="40"/>
  <c r="CY55" i="1" s="1"/>
  <c r="P31" i="40"/>
  <c r="CZ50" i="1" s="1"/>
  <c r="I31" i="40"/>
  <c r="CS50" i="1" s="1"/>
  <c r="B36" i="40"/>
  <c r="CI55" i="1" s="1"/>
  <c r="C27" i="40"/>
  <c r="CJ46" i="1" s="1"/>
  <c r="S38" i="40"/>
  <c r="DC57" i="1" s="1"/>
  <c r="H31" i="40"/>
  <c r="CR50" i="1" s="1"/>
  <c r="M20" i="40"/>
  <c r="CW39" i="1" s="1"/>
  <c r="L26" i="40"/>
  <c r="CV45" i="1" s="1"/>
  <c r="M39" i="40"/>
  <c r="CW58" i="1" s="1"/>
  <c r="Q40" i="40"/>
  <c r="DA59" i="1" s="1"/>
  <c r="H43" i="40"/>
  <c r="CR62" i="1" s="1"/>
  <c r="I25" i="40"/>
  <c r="CS44" i="1" s="1"/>
  <c r="Q15" i="40"/>
  <c r="DA34" i="1" s="1"/>
  <c r="S25" i="40"/>
  <c r="DC44" i="1" s="1"/>
  <c r="K14" i="40"/>
  <c r="CU33" i="1" s="1"/>
  <c r="C43" i="40"/>
  <c r="CJ62" i="1" s="1"/>
  <c r="G43" i="40"/>
  <c r="CQ62" i="1" s="1"/>
  <c r="R26" i="40"/>
  <c r="DB45" i="1" s="1"/>
  <c r="C15" i="40"/>
  <c r="CJ34" i="1" s="1"/>
  <c r="M43" i="40"/>
  <c r="CW62" i="1" s="1"/>
  <c r="N43" i="40"/>
  <c r="CX62" i="1" s="1"/>
  <c r="B31" i="40"/>
  <c r="CI50" i="1" s="1"/>
  <c r="Q25" i="40"/>
  <c r="DA44" i="1" s="1"/>
  <c r="S19" i="40"/>
  <c r="DC38" i="1" s="1"/>
  <c r="F19" i="40"/>
  <c r="CP38" i="1" s="1"/>
  <c r="G36" i="40"/>
  <c r="CQ55" i="1" s="1"/>
  <c r="R21" i="40"/>
  <c r="DB40" i="1" s="1"/>
  <c r="C35" i="40"/>
  <c r="CJ54" i="1" s="1"/>
  <c r="N36" i="40"/>
  <c r="CX55" i="1" s="1"/>
  <c r="B38" i="40"/>
  <c r="CI57" i="1" s="1"/>
  <c r="E37" i="40"/>
  <c r="CO56" i="1" s="1"/>
  <c r="R14" i="40"/>
  <c r="DB33" i="1" s="1"/>
  <c r="O24" i="40"/>
  <c r="CY43" i="1" s="1"/>
  <c r="P15" i="40"/>
  <c r="CZ34" i="1" s="1"/>
  <c r="Q20" i="40"/>
  <c r="DA39" i="1" s="1"/>
  <c r="B40" i="40"/>
  <c r="CI59" i="1" s="1"/>
  <c r="P43" i="40"/>
  <c r="CZ62" i="1" s="1"/>
  <c r="B41" i="40"/>
  <c r="CI60" i="1" s="1"/>
  <c r="E35" i="40"/>
  <c r="CO54" i="1" s="1"/>
  <c r="D36" i="40"/>
  <c r="CK55" i="1" s="1"/>
  <c r="C32" i="40"/>
  <c r="CJ51" i="1" s="1"/>
  <c r="E518" i="1"/>
  <c r="E588" i="1" s="1"/>
  <c r="D519" i="1"/>
  <c r="D588" i="1"/>
  <c r="O46" i="40"/>
  <c r="CY65" i="1" s="1"/>
  <c r="R30" i="40"/>
  <c r="DB49" i="1" s="1"/>
  <c r="M41" i="40"/>
  <c r="CW60" i="1" s="1"/>
  <c r="L21" i="40"/>
  <c r="CV40" i="1" s="1"/>
  <c r="S28" i="40"/>
  <c r="DC47" i="1" s="1"/>
  <c r="P24" i="40"/>
  <c r="CZ43" i="1" s="1"/>
  <c r="L28" i="40"/>
  <c r="CV47" i="1" s="1"/>
  <c r="Q28" i="40"/>
  <c r="DA47" i="1" s="1"/>
  <c r="B35" i="40"/>
  <c r="CI54" i="1" s="1"/>
  <c r="S36" i="40"/>
  <c r="DC55" i="1" s="1"/>
  <c r="I35" i="40"/>
  <c r="CS54" i="1" s="1"/>
  <c r="H36" i="40"/>
  <c r="CR55" i="1" s="1"/>
  <c r="L36" i="40"/>
  <c r="CV55" i="1" s="1"/>
  <c r="H47" i="40"/>
  <c r="CR66" i="1" s="1"/>
  <c r="EL67" i="1" s="1"/>
  <c r="J45" i="40"/>
  <c r="CT64" i="1" s="1"/>
  <c r="O38" i="40"/>
  <c r="CY57" i="1" s="1"/>
  <c r="M37" i="40"/>
  <c r="CW56" i="1" s="1"/>
  <c r="L34" i="40"/>
  <c r="CV53" i="1" s="1"/>
  <c r="L43" i="40"/>
  <c r="CV62" i="1" s="1"/>
  <c r="O43" i="40"/>
  <c r="CY62" i="1" s="1"/>
  <c r="CH202" i="1"/>
  <c r="HL202" i="1"/>
  <c r="B203" i="1"/>
  <c r="R43" i="40"/>
  <c r="DB62" i="1" s="1"/>
  <c r="K28" i="40"/>
  <c r="CU47" i="1" s="1"/>
  <c r="GO202" i="1"/>
  <c r="GP201" i="1"/>
  <c r="CH432" i="1"/>
  <c r="GM432" i="1"/>
  <c r="F36" i="40"/>
  <c r="CP55" i="1" s="1"/>
  <c r="D31" i="40"/>
  <c r="CK50" i="1" s="1"/>
  <c r="T22" i="39"/>
  <c r="E19" i="40"/>
  <c r="CO38" i="1" s="1"/>
  <c r="K46" i="40"/>
  <c r="CU65" i="1" s="1"/>
  <c r="E36" i="40"/>
  <c r="CO55" i="1" s="1"/>
  <c r="I29" i="40"/>
  <c r="CS48" i="1" s="1"/>
  <c r="S31" i="40"/>
  <c r="DC50" i="1" s="1"/>
  <c r="R34" i="40"/>
  <c r="DB53" i="1" s="1"/>
  <c r="J21" i="40"/>
  <c r="CT40" i="1" s="1"/>
  <c r="Q39" i="40"/>
  <c r="DA58" i="1" s="1"/>
  <c r="J38" i="40"/>
  <c r="CT57" i="1" s="1"/>
  <c r="F45" i="40"/>
  <c r="CP64" i="1" s="1"/>
  <c r="S34" i="40"/>
  <c r="DC53" i="1" s="1"/>
  <c r="S24" i="40"/>
  <c r="DC43" i="1" s="1"/>
  <c r="M24" i="40"/>
  <c r="CW43" i="1" s="1"/>
  <c r="N24" i="40"/>
  <c r="CX43" i="1" s="1"/>
  <c r="B39" i="40"/>
  <c r="CI58" i="1" s="1"/>
  <c r="O31" i="40"/>
  <c r="CY50" i="1" s="1"/>
  <c r="N25" i="40"/>
  <c r="CX44" i="1" s="1"/>
  <c r="N14" i="40"/>
  <c r="CX33" i="1" s="1"/>
  <c r="J25" i="40"/>
  <c r="CT44" i="1" s="1"/>
  <c r="CG59" i="1"/>
  <c r="M239" i="51"/>
  <c r="M403" i="51"/>
  <c r="R403" i="51" s="1"/>
  <c r="M293" i="51"/>
  <c r="N31" i="40"/>
  <c r="CX50" i="1" s="1"/>
  <c r="C39" i="40"/>
  <c r="CJ58" i="1" s="1"/>
  <c r="E31" i="40"/>
  <c r="CO50" i="1" s="1"/>
  <c r="G25" i="40"/>
  <c r="CQ44" i="1" s="1"/>
  <c r="G39" i="40"/>
  <c r="CQ58" i="1" s="1"/>
  <c r="Q38" i="40"/>
  <c r="DA57" i="1" s="1"/>
  <c r="Q27" i="40"/>
  <c r="DA46" i="1" s="1"/>
  <c r="S26" i="40"/>
  <c r="DC45" i="1" s="1"/>
  <c r="R16" i="40"/>
  <c r="DB35" i="1" s="1"/>
  <c r="L37" i="40"/>
  <c r="CV56" i="1" s="1"/>
  <c r="M31" i="40"/>
  <c r="CW50" i="1" s="1"/>
  <c r="F18" i="40"/>
  <c r="CP37" i="1" s="1"/>
  <c r="O41" i="40"/>
  <c r="CY60" i="1" s="1"/>
  <c r="G45" i="40"/>
  <c r="CQ64" i="1" s="1"/>
  <c r="P25" i="40"/>
  <c r="CZ44" i="1" s="1"/>
  <c r="B26" i="40"/>
  <c r="CI45" i="1" s="1"/>
  <c r="Q41" i="40"/>
  <c r="DA60" i="1" s="1"/>
  <c r="E38" i="40"/>
  <c r="CO57" i="1" s="1"/>
  <c r="F37" i="40"/>
  <c r="CP56" i="1" s="1"/>
  <c r="K42" i="40"/>
  <c r="CU61" i="1" s="1"/>
  <c r="B25" i="40"/>
  <c r="CI44" i="1" s="1"/>
  <c r="O14" i="40"/>
  <c r="CY33" i="1" s="1"/>
  <c r="E42" i="40"/>
  <c r="CO61" i="1" s="1"/>
  <c r="C37" i="40"/>
  <c r="CJ56" i="1" s="1"/>
  <c r="I37" i="40"/>
  <c r="CS56" i="1" s="1"/>
  <c r="Q31" i="40"/>
  <c r="DA50" i="1" s="1"/>
  <c r="E25" i="40"/>
  <c r="CO44" i="1" s="1"/>
  <c r="P26" i="40"/>
  <c r="CZ45" i="1" s="1"/>
  <c r="R19" i="40"/>
  <c r="DB38" i="1" s="1"/>
  <c r="B14" i="40"/>
  <c r="CI33" i="1" s="1"/>
  <c r="O25" i="40"/>
  <c r="CY44" i="1" s="1"/>
  <c r="J14" i="40"/>
  <c r="CT33" i="1" s="1"/>
  <c r="B42" i="40"/>
  <c r="CI61" i="1" s="1"/>
  <c r="J39" i="40"/>
  <c r="CT58" i="1" s="1"/>
  <c r="B45" i="40"/>
  <c r="CI64" i="1" s="1"/>
  <c r="M25" i="40"/>
  <c r="CW44" i="1" s="1"/>
  <c r="D26" i="40"/>
  <c r="CK45" i="1" s="1"/>
  <c r="L42" i="40"/>
  <c r="CV61" i="1" s="1"/>
  <c r="F31" i="40"/>
  <c r="CP50" i="1" s="1"/>
  <c r="N40" i="40"/>
  <c r="CX59" i="1" s="1"/>
  <c r="P45" i="40"/>
  <c r="CZ64" i="1" s="1"/>
  <c r="K39" i="40"/>
  <c r="CU58" i="1" s="1"/>
  <c r="O39" i="40"/>
  <c r="CY58" i="1" s="1"/>
  <c r="C31" i="40"/>
  <c r="CJ50" i="1" s="1"/>
  <c r="J19" i="40"/>
  <c r="CT38" i="1" s="1"/>
  <c r="S14" i="40"/>
  <c r="DC33" i="1" s="1"/>
  <c r="L31" i="40"/>
  <c r="CV50" i="1" s="1"/>
  <c r="R25" i="40"/>
  <c r="DB44" i="1" s="1"/>
  <c r="H25" i="40"/>
  <c r="CR44" i="1" s="1"/>
  <c r="P19" i="40"/>
  <c r="CZ38" i="1" s="1"/>
  <c r="J31" i="40"/>
  <c r="CT50" i="1" s="1"/>
  <c r="L25" i="40"/>
  <c r="CV44" i="1" s="1"/>
  <c r="D25" i="40"/>
  <c r="CK44" i="1" s="1"/>
  <c r="BX373" i="75"/>
  <c r="FC351" i="75" s="1"/>
  <c r="BY371" i="75"/>
  <c r="H24" i="40"/>
  <c r="CR43" i="1" s="1"/>
  <c r="Q36" i="40"/>
  <c r="DA55" i="1" s="1"/>
  <c r="O47" i="40"/>
  <c r="CY66" i="1" s="1"/>
  <c r="C42" i="40"/>
  <c r="CJ61" i="1" s="1"/>
  <c r="B16" i="40"/>
  <c r="CI35" i="1" s="1"/>
  <c r="I27" i="40"/>
  <c r="CS46" i="1" s="1"/>
  <c r="M16" i="40"/>
  <c r="CW35" i="1" s="1"/>
  <c r="O26" i="40"/>
  <c r="CY45" i="1" s="1"/>
  <c r="O22" i="40"/>
  <c r="CY41" i="1" s="1"/>
  <c r="K31" i="40"/>
  <c r="CU50" i="1" s="1"/>
  <c r="K27" i="40"/>
  <c r="CU46" i="1" s="1"/>
  <c r="K16" i="40"/>
  <c r="CU35" i="1" s="1"/>
  <c r="T33" i="39"/>
  <c r="U33" i="39" s="1"/>
  <c r="K47" i="40"/>
  <c r="CU66" i="1" s="1"/>
  <c r="EO67" i="1" s="1"/>
  <c r="E43" i="40"/>
  <c r="CO62" i="1" s="1"/>
  <c r="K45" i="40"/>
  <c r="CU64" i="1" s="1"/>
  <c r="E40" i="40"/>
  <c r="CO59" i="1" s="1"/>
  <c r="B32" i="40"/>
  <c r="CI51" i="1" s="1"/>
  <c r="R40" i="40"/>
  <c r="DB59" i="1" s="1"/>
  <c r="L45" i="40"/>
  <c r="CV64" i="1" s="1"/>
  <c r="R27" i="40"/>
  <c r="DB46" i="1" s="1"/>
  <c r="F33" i="40"/>
  <c r="CP52" i="1" s="1"/>
  <c r="C22" i="40"/>
  <c r="CJ41" i="1" s="1"/>
  <c r="L15" i="40"/>
  <c r="CV34" i="1" s="1"/>
  <c r="C41" i="40"/>
  <c r="CJ60" i="1" s="1"/>
  <c r="M30" i="40"/>
  <c r="CW49" i="1" s="1"/>
  <c r="N34" i="40"/>
  <c r="CX53" i="1" s="1"/>
  <c r="M33" i="40"/>
  <c r="CW52" i="1" s="1"/>
  <c r="N47" i="40"/>
  <c r="CX66" i="1" s="1"/>
  <c r="ER67" i="1" s="1"/>
  <c r="J47" i="40"/>
  <c r="CT66" i="1" s="1"/>
  <c r="EN67" i="1" s="1"/>
  <c r="G42" i="40"/>
  <c r="CQ61" i="1" s="1"/>
  <c r="G40" i="40"/>
  <c r="CQ59" i="1" s="1"/>
  <c r="I47" i="40"/>
  <c r="CS66" i="1" s="1"/>
  <c r="EM67" i="1" s="1"/>
  <c r="Q42" i="40"/>
  <c r="DA61" i="1" s="1"/>
  <c r="D33" i="40"/>
  <c r="CK52" i="1" s="1"/>
  <c r="K40" i="40"/>
  <c r="CU59" i="1" s="1"/>
  <c r="J27" i="40"/>
  <c r="CT46" i="1" s="1"/>
  <c r="F14" i="40"/>
  <c r="CP33" i="1" s="1"/>
  <c r="I42" i="40"/>
  <c r="CS61" i="1" s="1"/>
  <c r="S41" i="40"/>
  <c r="DC60" i="1" s="1"/>
  <c r="S42" i="40"/>
  <c r="DC61" i="1" s="1"/>
  <c r="F38" i="40"/>
  <c r="CP57" i="1" s="1"/>
  <c r="L27" i="40"/>
  <c r="CV46" i="1" s="1"/>
  <c r="M19" i="40"/>
  <c r="CW38" i="1" s="1"/>
  <c r="M40" i="40"/>
  <c r="CW59" i="1" s="1"/>
  <c r="R32" i="40"/>
  <c r="DB51" i="1" s="1"/>
  <c r="Q19" i="40"/>
  <c r="DA38" i="1" s="1"/>
  <c r="B20" i="40"/>
  <c r="CI39" i="1" s="1"/>
  <c r="Q18" i="40"/>
  <c r="DA37" i="1" s="1"/>
  <c r="K15" i="40"/>
  <c r="CU34" i="1" s="1"/>
  <c r="R47" i="40"/>
  <c r="DB66" i="1" s="1"/>
  <c r="EV67" i="1" s="1"/>
  <c r="S20" i="40"/>
  <c r="DC39" i="1" s="1"/>
  <c r="I40" i="40"/>
  <c r="CS59" i="1" s="1"/>
  <c r="O42" i="40"/>
  <c r="CY61" i="1" s="1"/>
  <c r="M42" i="40"/>
  <c r="CW61" i="1" s="1"/>
  <c r="C38" i="40"/>
  <c r="CJ57" i="1" s="1"/>
  <c r="N27" i="40"/>
  <c r="CX46" i="1" s="1"/>
  <c r="O27" i="40"/>
  <c r="CY46" i="1" s="1"/>
  <c r="D15" i="40"/>
  <c r="CK34" i="1" s="1"/>
  <c r="F40" i="40"/>
  <c r="CP59" i="1" s="1"/>
  <c r="G27" i="40"/>
  <c r="CQ46" i="1" s="1"/>
  <c r="C19" i="40"/>
  <c r="CJ38" i="1" s="1"/>
  <c r="N19" i="40"/>
  <c r="CX38" i="1" s="1"/>
  <c r="P42" i="40"/>
  <c r="CZ61" i="1" s="1"/>
  <c r="P47" i="40"/>
  <c r="CZ66" i="1" s="1"/>
  <c r="ET67" i="1" s="1"/>
  <c r="P40" i="40"/>
  <c r="CZ59" i="1" s="1"/>
  <c r="J40" i="40"/>
  <c r="CT59" i="1" s="1"/>
  <c r="N15" i="40"/>
  <c r="CX34" i="1" s="1"/>
  <c r="C47" i="40"/>
  <c r="CJ66" i="1" s="1"/>
  <c r="ED67" i="1" s="1"/>
  <c r="N42" i="40"/>
  <c r="CX61" i="1" s="1"/>
  <c r="P38" i="40"/>
  <c r="CZ57" i="1" s="1"/>
  <c r="F42" i="40"/>
  <c r="CP61" i="1" s="1"/>
  <c r="B27" i="40"/>
  <c r="CI46" i="1" s="1"/>
  <c r="Q14" i="40"/>
  <c r="DA33" i="1" s="1"/>
  <c r="H15" i="40"/>
  <c r="CR34" i="1" s="1"/>
  <c r="B19" i="40"/>
  <c r="CI38" i="1" s="1"/>
  <c r="I15" i="40"/>
  <c r="CS34" i="1" s="1"/>
  <c r="O15" i="40"/>
  <c r="CY34" i="1" s="1"/>
  <c r="D47" i="40"/>
  <c r="CK66" i="1" s="1"/>
  <c r="EE67" i="1" s="1"/>
  <c r="H27" i="40"/>
  <c r="CR46" i="1" s="1"/>
  <c r="S15" i="40"/>
  <c r="DC34" i="1" s="1"/>
  <c r="L40" i="40"/>
  <c r="CV59" i="1" s="1"/>
  <c r="D40" i="40"/>
  <c r="CK59" i="1" s="1"/>
  <c r="S40" i="40"/>
  <c r="DC59" i="1" s="1"/>
  <c r="D19" i="40"/>
  <c r="CK38" i="1" s="1"/>
  <c r="H286" i="45"/>
  <c r="H202" i="45"/>
  <c r="H115" i="45"/>
  <c r="B23" i="40"/>
  <c r="CI42" i="1" s="1"/>
  <c r="B33" i="40"/>
  <c r="CI52" i="1" s="1"/>
  <c r="F47" i="40"/>
  <c r="CP66" i="1" s="1"/>
  <c r="EJ67" i="1" s="1"/>
  <c r="H40" i="40"/>
  <c r="CR59" i="1" s="1"/>
  <c r="I39" i="40"/>
  <c r="CS58" i="1" s="1"/>
  <c r="L14" i="40"/>
  <c r="CV33" i="1" s="1"/>
  <c r="H38" i="40"/>
  <c r="CR57" i="1" s="1"/>
  <c r="E27" i="40"/>
  <c r="CO46" i="1" s="1"/>
  <c r="F27" i="40"/>
  <c r="CP46" i="1" s="1"/>
  <c r="M15" i="40"/>
  <c r="CW34" i="1" s="1"/>
  <c r="G15" i="40"/>
  <c r="CQ34" i="1" s="1"/>
  <c r="R15" i="40"/>
  <c r="DB34" i="1" s="1"/>
  <c r="C40" i="40"/>
  <c r="CJ59" i="1" s="1"/>
  <c r="E45" i="39"/>
  <c r="E45" i="40" s="1"/>
  <c r="CO64" i="1" s="1"/>
  <c r="CB42" i="1"/>
  <c r="CE42" i="1"/>
  <c r="H47" i="45" s="1"/>
  <c r="CB63" i="1"/>
  <c r="CE63" i="1"/>
  <c r="H68" i="45" s="1"/>
  <c r="CB60" i="1"/>
  <c r="CE60" i="1"/>
  <c r="H403" i="45" s="1"/>
  <c r="CB53" i="1"/>
  <c r="CE53" i="1"/>
  <c r="H58" i="45" s="1"/>
  <c r="CB37" i="1"/>
  <c r="CE37" i="1"/>
  <c r="H380" i="45" s="1"/>
  <c r="CB51" i="1"/>
  <c r="CE51" i="1"/>
  <c r="H56" i="45" s="1"/>
  <c r="CB58" i="1"/>
  <c r="CE58" i="1"/>
  <c r="H401" i="45" s="1"/>
  <c r="H26" i="40"/>
  <c r="CR45" i="1" s="1"/>
  <c r="CB39" i="1"/>
  <c r="CE39" i="1"/>
  <c r="H382" i="45" s="1"/>
  <c r="CB62" i="1"/>
  <c r="CE62" i="1"/>
  <c r="H67" i="45" s="1"/>
  <c r="CB55" i="1"/>
  <c r="CE55" i="1"/>
  <c r="H398" i="45" s="1"/>
  <c r="CB50" i="1"/>
  <c r="CE50" i="1"/>
  <c r="H393" i="45" s="1"/>
  <c r="CB38" i="1"/>
  <c r="CE38" i="1"/>
  <c r="H381" i="45" s="1"/>
  <c r="CB44" i="1"/>
  <c r="CE44" i="1"/>
  <c r="H49" i="45" s="1"/>
  <c r="CB48" i="1"/>
  <c r="CE48" i="1"/>
  <c r="H53" i="45" s="1"/>
  <c r="CB36" i="1"/>
  <c r="CE36" i="1"/>
  <c r="H41" i="45" s="1"/>
  <c r="CB65" i="1"/>
  <c r="CE65" i="1"/>
  <c r="H70" i="45" s="1"/>
  <c r="H154" i="45" s="1"/>
  <c r="CB49" i="1"/>
  <c r="CE49" i="1"/>
  <c r="H392" i="45" s="1"/>
  <c r="CB47" i="1"/>
  <c r="CE47" i="1"/>
  <c r="H390" i="45" s="1"/>
  <c r="CB52" i="1"/>
  <c r="CE52" i="1"/>
  <c r="H395" i="45" s="1"/>
  <c r="H419" i="45" s="1"/>
  <c r="CB40" i="1"/>
  <c r="CE40" i="1"/>
  <c r="H383" i="45" s="1"/>
  <c r="CB35" i="1"/>
  <c r="CE35" i="1"/>
  <c r="H378" i="45" s="1"/>
  <c r="CB43" i="1"/>
  <c r="CE43" i="1"/>
  <c r="H386" i="45" s="1"/>
  <c r="CB54" i="1"/>
  <c r="CE54" i="1"/>
  <c r="H59" i="45" s="1"/>
  <c r="CB56" i="1"/>
  <c r="CE56" i="1"/>
  <c r="H61" i="45" s="1"/>
  <c r="CB45" i="1"/>
  <c r="CE45" i="1"/>
  <c r="H388" i="45" s="1"/>
  <c r="CB61" i="1"/>
  <c r="CE61" i="1"/>
  <c r="H404" i="45" s="1"/>
  <c r="CB33" i="1"/>
  <c r="CE33" i="1"/>
  <c r="H376" i="45" s="1"/>
  <c r="CB64" i="1"/>
  <c r="CE64" i="1"/>
  <c r="H407" i="45" s="1"/>
  <c r="CB57" i="1"/>
  <c r="CE57" i="1"/>
  <c r="H62" i="45" s="1"/>
  <c r="CB46" i="1"/>
  <c r="CE46" i="1"/>
  <c r="H51" i="45" s="1"/>
  <c r="CB34" i="1"/>
  <c r="CE34" i="1"/>
  <c r="H39" i="45" s="1"/>
  <c r="CB59" i="1"/>
  <c r="CE59" i="1"/>
  <c r="H64" i="45" s="1"/>
  <c r="CD41" i="1"/>
  <c r="CG41" i="1" s="1"/>
  <c r="CD66" i="1"/>
  <c r="CG66" i="1" s="1"/>
  <c r="HY116" i="1"/>
  <c r="HZ115" i="1"/>
  <c r="HL115" i="1"/>
  <c r="CH115" i="1"/>
  <c r="B116" i="1"/>
  <c r="BU116" i="1" s="1"/>
  <c r="GO116" i="1"/>
  <c r="GP115" i="1"/>
  <c r="HY202" i="1"/>
  <c r="HZ201" i="1"/>
  <c r="K23" i="40"/>
  <c r="CU42" i="1" s="1"/>
  <c r="I36" i="35"/>
  <c r="P39" i="35"/>
  <c r="D44" i="35"/>
  <c r="K41" i="35"/>
  <c r="O27" i="35"/>
  <c r="O30" i="35"/>
  <c r="O26" i="35"/>
  <c r="K17" i="40"/>
  <c r="P43" i="35"/>
  <c r="B40" i="35"/>
  <c r="D36" i="35"/>
  <c r="H26" i="35"/>
  <c r="B39" i="35"/>
  <c r="H46" i="35"/>
  <c r="J34" i="35"/>
  <c r="H47" i="35"/>
  <c r="D29" i="40"/>
  <c r="G28" i="35"/>
  <c r="C28" i="35"/>
  <c r="F38" i="35"/>
  <c r="D47" i="35"/>
  <c r="R45" i="35"/>
  <c r="N44" i="40"/>
  <c r="CX63" i="1" s="1"/>
  <c r="F36" i="35"/>
  <c r="P46" i="35"/>
  <c r="J45" i="35"/>
  <c r="J38" i="35"/>
  <c r="K38" i="35"/>
  <c r="C34" i="35"/>
  <c r="P40" i="35"/>
  <c r="L32" i="35"/>
  <c r="D28" i="35"/>
  <c r="R26" i="35"/>
  <c r="O41" i="35"/>
  <c r="I24" i="35"/>
  <c r="I47" i="35"/>
  <c r="D46" i="40"/>
  <c r="P44" i="40"/>
  <c r="CZ63" i="1" s="1"/>
  <c r="J43" i="35"/>
  <c r="S43" i="35"/>
  <c r="D42" i="35"/>
  <c r="P36" i="35"/>
  <c r="J39" i="35"/>
  <c r="C35" i="35"/>
  <c r="N34" i="35"/>
  <c r="S30" i="40"/>
  <c r="I23" i="40"/>
  <c r="H41" i="35"/>
  <c r="G34" i="35"/>
  <c r="H31" i="35"/>
  <c r="C30" i="40"/>
  <c r="G29" i="35"/>
  <c r="P29" i="35"/>
  <c r="S29" i="40"/>
  <c r="G24" i="35"/>
  <c r="F32" i="35"/>
  <c r="F28" i="35"/>
  <c r="R28" i="40"/>
  <c r="S23" i="40"/>
  <c r="J24" i="35"/>
  <c r="I44" i="40"/>
  <c r="CS63" i="1" s="1"/>
  <c r="P44" i="35"/>
  <c r="L42" i="35"/>
  <c r="C43" i="35"/>
  <c r="I42" i="35"/>
  <c r="J31" i="35"/>
  <c r="F30" i="40"/>
  <c r="M27" i="35"/>
  <c r="B25" i="35"/>
  <c r="M36" i="35"/>
  <c r="D40" i="35"/>
  <c r="R29" i="40"/>
  <c r="J28" i="40"/>
  <c r="O33" i="40"/>
  <c r="L27" i="35"/>
  <c r="H39" i="35"/>
  <c r="O28" i="40"/>
  <c r="K27" i="35"/>
  <c r="J33" i="40"/>
  <c r="J30" i="35"/>
  <c r="S30" i="35"/>
  <c r="K30" i="35"/>
  <c r="N30" i="40"/>
  <c r="S26" i="35"/>
  <c r="K26" i="35"/>
  <c r="G23" i="40"/>
  <c r="D25" i="35"/>
  <c r="C24" i="35"/>
  <c r="D16" i="40"/>
  <c r="E44" i="40"/>
  <c r="CO63" i="1" s="1"/>
  <c r="G46" i="35"/>
  <c r="L32" i="40"/>
  <c r="H30" i="35"/>
  <c r="L39" i="35"/>
  <c r="H36" i="35"/>
  <c r="N35" i="35"/>
  <c r="G47" i="35"/>
  <c r="L46" i="40"/>
  <c r="CV65" i="1" s="1"/>
  <c r="F34" i="35"/>
  <c r="R40" i="35"/>
  <c r="M34" i="40"/>
  <c r="K29" i="35"/>
  <c r="S41" i="35"/>
  <c r="H33" i="40"/>
  <c r="G28" i="40"/>
  <c r="D41" i="35"/>
  <c r="O38" i="35"/>
  <c r="I45" i="35"/>
  <c r="D44" i="40"/>
  <c r="K37" i="40"/>
  <c r="O36" i="35"/>
  <c r="F47" i="35"/>
  <c r="S46" i="40"/>
  <c r="DC65" i="1" s="1"/>
  <c r="S45" i="35"/>
  <c r="S38" i="35"/>
  <c r="C47" i="35"/>
  <c r="K34" i="40"/>
  <c r="O33" i="35"/>
  <c r="J32" i="40"/>
  <c r="R28" i="35"/>
  <c r="G34" i="40"/>
  <c r="H35" i="35"/>
  <c r="R34" i="35"/>
  <c r="Q29" i="40"/>
  <c r="P27" i="35"/>
  <c r="C24" i="40"/>
  <c r="J46" i="35"/>
  <c r="K46" i="35"/>
  <c r="C38" i="35"/>
  <c r="M38" i="35"/>
  <c r="H37" i="40"/>
  <c r="F43" i="35"/>
  <c r="K37" i="35"/>
  <c r="P33" i="40"/>
  <c r="K32" i="40"/>
  <c r="O31" i="35"/>
  <c r="G26" i="35"/>
  <c r="C30" i="35"/>
  <c r="K24" i="40"/>
  <c r="H16" i="40"/>
  <c r="G41" i="40"/>
  <c r="CQ60" i="1" s="1"/>
  <c r="J35" i="35"/>
  <c r="S35" i="35"/>
  <c r="N35" i="40"/>
  <c r="C31" i="35"/>
  <c r="M31" i="35"/>
  <c r="H30" i="40"/>
  <c r="F29" i="40"/>
  <c r="J25" i="35"/>
  <c r="S25" i="35"/>
  <c r="N18" i="40"/>
  <c r="O29" i="40"/>
  <c r="J28" i="35"/>
  <c r="G20" i="40"/>
  <c r="I24" i="40"/>
  <c r="F16" i="40"/>
  <c r="DA66" i="1"/>
  <c r="EU67" i="1" s="1"/>
  <c r="F44" i="35"/>
  <c r="G43" i="35"/>
  <c r="R39" i="35"/>
  <c r="J46" i="40"/>
  <c r="CT65" i="1" s="1"/>
  <c r="C46" i="35"/>
  <c r="M46" i="35"/>
  <c r="H42" i="35"/>
  <c r="K31" i="35"/>
  <c r="R33" i="35"/>
  <c r="E17" i="40"/>
  <c r="L25" i="35"/>
  <c r="L22" i="40"/>
  <c r="S39" i="40"/>
  <c r="DC58" i="1" s="1"/>
  <c r="R35" i="35"/>
  <c r="P47" i="35"/>
  <c r="R46" i="35"/>
  <c r="N40" i="35"/>
  <c r="J29" i="35"/>
  <c r="N29" i="40"/>
  <c r="Q33" i="40"/>
  <c r="C29" i="40"/>
  <c r="D20" i="40"/>
  <c r="C39" i="35"/>
  <c r="M39" i="35"/>
  <c r="B26" i="35"/>
  <c r="O34" i="35"/>
  <c r="I30" i="40"/>
  <c r="I26" i="40"/>
  <c r="I21" i="40"/>
  <c r="D17" i="40"/>
  <c r="M24" i="35"/>
  <c r="C14" i="40"/>
  <c r="I22" i="40"/>
  <c r="S21" i="40"/>
  <c r="I16" i="40"/>
  <c r="I45" i="40"/>
  <c r="CS64" i="1" s="1"/>
  <c r="G44" i="35"/>
  <c r="I41" i="35"/>
  <c r="G37" i="40"/>
  <c r="J20" i="40"/>
  <c r="L20" i="40"/>
  <c r="N20" i="40"/>
  <c r="F39" i="40"/>
  <c r="CP58" i="1" s="1"/>
  <c r="B46" i="40"/>
  <c r="K30" i="40"/>
  <c r="O29" i="35"/>
  <c r="N33" i="35"/>
  <c r="O21" i="40"/>
  <c r="J36" i="35"/>
  <c r="K36" i="35"/>
  <c r="C42" i="35"/>
  <c r="N41" i="35"/>
  <c r="S37" i="40"/>
  <c r="H34" i="35"/>
  <c r="M47" i="35"/>
  <c r="D46" i="35"/>
  <c r="J44" i="35"/>
  <c r="K44" i="35"/>
  <c r="C40" i="35"/>
  <c r="N39" i="35"/>
  <c r="S35" i="40"/>
  <c r="B44" i="35"/>
  <c r="B37" i="35"/>
  <c r="G47" i="40"/>
  <c r="CQ66" i="1" s="1"/>
  <c r="EK67" i="1" s="1"/>
  <c r="N46" i="35"/>
  <c r="R42" i="35"/>
  <c r="J33" i="35"/>
  <c r="S33" i="35"/>
  <c r="N33" i="40"/>
  <c r="C29" i="35"/>
  <c r="M29" i="35"/>
  <c r="H28" i="40"/>
  <c r="R41" i="40"/>
  <c r="DB60" i="1" s="1"/>
  <c r="M36" i="40"/>
  <c r="G27" i="35"/>
  <c r="M26" i="40"/>
  <c r="M47" i="40"/>
  <c r="CW66" i="1" s="1"/>
  <c r="EQ67" i="1" s="1"/>
  <c r="O45" i="40"/>
  <c r="CY64" i="1" s="1"/>
  <c r="G44" i="40"/>
  <c r="CQ63" i="1" s="1"/>
  <c r="D43" i="35"/>
  <c r="N43" i="35"/>
  <c r="F42" i="35"/>
  <c r="R42" i="40"/>
  <c r="DB61" i="1" s="1"/>
  <c r="L38" i="40"/>
  <c r="CV57" i="1" s="1"/>
  <c r="J42" i="40"/>
  <c r="CT61" i="1" s="1"/>
  <c r="F37" i="35"/>
  <c r="R37" i="40"/>
  <c r="L33" i="40"/>
  <c r="I32" i="35"/>
  <c r="B38" i="35"/>
  <c r="G35" i="40"/>
  <c r="P30" i="35"/>
  <c r="J26" i="40"/>
  <c r="Q26" i="40"/>
  <c r="E23" i="40"/>
  <c r="K36" i="40"/>
  <c r="O35" i="35"/>
  <c r="J34" i="40"/>
  <c r="R30" i="35"/>
  <c r="K26" i="40"/>
  <c r="O25" i="35"/>
  <c r="J24" i="40"/>
  <c r="D18" i="40"/>
  <c r="E32" i="40"/>
  <c r="E28" i="40"/>
  <c r="R20" i="40"/>
  <c r="K20" i="40"/>
  <c r="Q16" i="40"/>
  <c r="J23" i="40"/>
  <c r="D24" i="40"/>
  <c r="H18" i="40"/>
  <c r="C17" i="40"/>
  <c r="I14" i="40"/>
  <c r="Q45" i="40"/>
  <c r="J43" i="40"/>
  <c r="CT62" i="1" s="1"/>
  <c r="B37" i="40"/>
  <c r="L30" i="40"/>
  <c r="C23" i="40"/>
  <c r="J40" i="35"/>
  <c r="P36" i="40"/>
  <c r="H45" i="35"/>
  <c r="P42" i="35"/>
  <c r="L47" i="40"/>
  <c r="CV66" i="1" s="1"/>
  <c r="O30" i="40"/>
  <c r="G32" i="40"/>
  <c r="M28" i="35"/>
  <c r="G16" i="40"/>
  <c r="L39" i="40"/>
  <c r="CV58" i="1" s="1"/>
  <c r="I38" i="35"/>
  <c r="L26" i="35"/>
  <c r="E34" i="40"/>
  <c r="I27" i="35"/>
  <c r="R27" i="35"/>
  <c r="D30" i="40"/>
  <c r="P23" i="40"/>
  <c r="D21" i="40"/>
  <c r="K18" i="40"/>
  <c r="N26" i="40"/>
  <c r="N22" i="40"/>
  <c r="F21" i="40"/>
  <c r="N16" i="40"/>
  <c r="N47" i="35"/>
  <c r="S43" i="40"/>
  <c r="DC62" i="1" s="1"/>
  <c r="G46" i="40"/>
  <c r="CQ65" i="1" s="1"/>
  <c r="P37" i="40"/>
  <c r="L30" i="35"/>
  <c r="C33" i="40"/>
  <c r="M29" i="40"/>
  <c r="M27" i="40"/>
  <c r="B21" i="40"/>
  <c r="L18" i="40"/>
  <c r="H24" i="35"/>
  <c r="P18" i="40"/>
  <c r="F40" i="35"/>
  <c r="K40" i="35"/>
  <c r="F46" i="40"/>
  <c r="CP65" i="1" s="1"/>
  <c r="H44" i="40"/>
  <c r="CR63" i="1" s="1"/>
  <c r="P28" i="35"/>
  <c r="N41" i="40"/>
  <c r="CX60" i="1" s="1"/>
  <c r="B27" i="35"/>
  <c r="M25" i="35"/>
  <c r="N24" i="35"/>
  <c r="F20" i="40"/>
  <c r="M32" i="35"/>
  <c r="S36" i="35"/>
  <c r="H41" i="40"/>
  <c r="CR60" i="1" s="1"/>
  <c r="G37" i="35"/>
  <c r="M35" i="40"/>
  <c r="S44" i="35"/>
  <c r="H39" i="40"/>
  <c r="CR58" i="1" s="1"/>
  <c r="G35" i="35"/>
  <c r="E47" i="40"/>
  <c r="CO66" i="1" s="1"/>
  <c r="EI67" i="1" s="1"/>
  <c r="D38" i="40"/>
  <c r="H42" i="40"/>
  <c r="CR61" i="1" s="1"/>
  <c r="G40" i="35"/>
  <c r="I33" i="40"/>
  <c r="P32" i="35"/>
  <c r="S32" i="40"/>
  <c r="B29" i="40"/>
  <c r="F41" i="35"/>
  <c r="E41" i="40"/>
  <c r="CO60" i="1" s="1"/>
  <c r="P38" i="35"/>
  <c r="C34" i="40"/>
  <c r="S27" i="40"/>
  <c r="J15" i="40"/>
  <c r="R47" i="35"/>
  <c r="N46" i="40"/>
  <c r="CX65" i="1" s="1"/>
  <c r="L44" i="40"/>
  <c r="CV63" i="1" s="1"/>
  <c r="B41" i="35"/>
  <c r="L41" i="35"/>
  <c r="G38" i="40"/>
  <c r="CQ57" i="1" s="1"/>
  <c r="N37" i="35"/>
  <c r="D37" i="40"/>
  <c r="L36" i="35"/>
  <c r="D32" i="35"/>
  <c r="Q32" i="40"/>
  <c r="B34" i="40"/>
  <c r="S39" i="35"/>
  <c r="L38" i="35"/>
  <c r="H34" i="40"/>
  <c r="M28" i="40"/>
  <c r="G30" i="40"/>
  <c r="G26" i="40"/>
  <c r="G21" i="40"/>
  <c r="P25" i="35"/>
  <c r="O19" i="40"/>
  <c r="C41" i="35"/>
  <c r="M41" i="35"/>
  <c r="D35" i="40"/>
  <c r="L34" i="35"/>
  <c r="Q30" i="40"/>
  <c r="I31" i="35"/>
  <c r="R31" i="35"/>
  <c r="B29" i="35"/>
  <c r="L29" i="35"/>
  <c r="B24" i="35"/>
  <c r="D32" i="40"/>
  <c r="H19" i="40"/>
  <c r="I20" i="40"/>
  <c r="M14" i="40"/>
  <c r="Q21" i="40"/>
  <c r="S18" i="40"/>
  <c r="L16" i="40"/>
  <c r="P20" i="40"/>
  <c r="F24" i="35"/>
  <c r="R24" i="40"/>
  <c r="L19" i="40"/>
  <c r="H17" i="40"/>
  <c r="E15" i="40"/>
  <c r="C27" i="35"/>
  <c r="D24" i="35"/>
  <c r="D38" i="35"/>
  <c r="N38" i="35"/>
  <c r="F27" i="35"/>
  <c r="D27" i="35"/>
  <c r="N27" i="35"/>
  <c r="F30" i="35"/>
  <c r="F26" i="35"/>
  <c r="I25" i="35"/>
  <c r="R25" i="35"/>
  <c r="DB41" i="1"/>
  <c r="F46" i="35"/>
  <c r="D45" i="35"/>
  <c r="H40" i="35"/>
  <c r="M43" i="35"/>
  <c r="H37" i="35"/>
  <c r="S31" i="35"/>
  <c r="B30" i="35"/>
  <c r="B31" i="35"/>
  <c r="S40" i="35"/>
  <c r="D35" i="35"/>
  <c r="I44" i="35"/>
  <c r="N44" i="35"/>
  <c r="L28" i="35"/>
  <c r="J41" i="35"/>
  <c r="CZ51" i="1"/>
  <c r="B35" i="35"/>
  <c r="P37" i="35"/>
  <c r="R46" i="40"/>
  <c r="DB65" i="1" s="1"/>
  <c r="B43" i="35"/>
  <c r="P35" i="35"/>
  <c r="K45" i="35"/>
  <c r="F44" i="40"/>
  <c r="CP63" i="1" s="1"/>
  <c r="M44" i="40"/>
  <c r="CW63" i="1" s="1"/>
  <c r="B32" i="35"/>
  <c r="G29" i="40"/>
  <c r="N28" i="35"/>
  <c r="M34" i="35"/>
  <c r="O39" i="35"/>
  <c r="I34" i="35"/>
  <c r="D29" i="35"/>
  <c r="C44" i="35"/>
  <c r="M44" i="35"/>
  <c r="G41" i="35"/>
  <c r="P41" i="35"/>
  <c r="H38" i="35"/>
  <c r="O44" i="40"/>
  <c r="CY63" i="1" s="1"/>
  <c r="K43" i="35"/>
  <c r="G36" i="35"/>
  <c r="H33" i="35"/>
  <c r="N26" i="35"/>
  <c r="K39" i="35"/>
  <c r="H27" i="35"/>
  <c r="P30" i="40"/>
  <c r="M26" i="35"/>
  <c r="S22" i="40"/>
  <c r="G25" i="35"/>
  <c r="P17" i="40"/>
  <c r="P34" i="35"/>
  <c r="D31" i="35"/>
  <c r="N31" i="35"/>
  <c r="P24" i="35"/>
  <c r="K33" i="40"/>
  <c r="O32" i="35"/>
  <c r="K29" i="40"/>
  <c r="O28" i="35"/>
  <c r="K21" i="40"/>
  <c r="H21" i="40"/>
  <c r="F17" i="40"/>
  <c r="S24" i="35"/>
  <c r="K24" i="35"/>
  <c r="N17" i="40"/>
  <c r="I46" i="40"/>
  <c r="CS65" i="1" s="1"/>
  <c r="O45" i="35"/>
  <c r="L40" i="35"/>
  <c r="B47" i="35"/>
  <c r="P26" i="35"/>
  <c r="B28" i="40"/>
  <c r="S34" i="35"/>
  <c r="C46" i="40"/>
  <c r="P31" i="35"/>
  <c r="I29" i="35"/>
  <c r="C25" i="35"/>
  <c r="H396" i="45"/>
  <c r="J27" i="35"/>
  <c r="S27" i="35"/>
  <c r="I34" i="40"/>
  <c r="J26" i="35"/>
  <c r="Q22" i="40"/>
  <c r="N21" i="40"/>
  <c r="J16" i="40"/>
  <c r="N25" i="35"/>
  <c r="D22" i="40"/>
  <c r="E46" i="40"/>
  <c r="CO65" i="1" s="1"/>
  <c r="F45" i="35"/>
  <c r="J44" i="40"/>
  <c r="CT63" i="1" s="1"/>
  <c r="B42" i="35"/>
  <c r="M37" i="35"/>
  <c r="N36" i="35"/>
  <c r="O32" i="40"/>
  <c r="K34" i="35"/>
  <c r="I33" i="35"/>
  <c r="G39" i="35"/>
  <c r="R44" i="35"/>
  <c r="O35" i="40"/>
  <c r="M46" i="40"/>
  <c r="CW65" i="1" s="1"/>
  <c r="F29" i="35"/>
  <c r="F28" i="40"/>
  <c r="B22" i="40"/>
  <c r="J37" i="40"/>
  <c r="O46" i="35"/>
  <c r="D39" i="35"/>
  <c r="J35" i="40"/>
  <c r="L37" i="35"/>
  <c r="Q46" i="40"/>
  <c r="H43" i="35"/>
  <c r="F33" i="35"/>
  <c r="R33" i="40"/>
  <c r="L29" i="40"/>
  <c r="I28" i="35"/>
  <c r="I41" i="40"/>
  <c r="CS60" i="1" s="1"/>
  <c r="L35" i="40"/>
  <c r="F22" i="40"/>
  <c r="H44" i="35"/>
  <c r="B44" i="40"/>
  <c r="J42" i="35"/>
  <c r="S42" i="35"/>
  <c r="K42" i="35"/>
  <c r="F41" i="40"/>
  <c r="CP60" i="1" s="1"/>
  <c r="K44" i="40"/>
  <c r="CU63" i="1" s="1"/>
  <c r="O43" i="35"/>
  <c r="J37" i="35"/>
  <c r="S37" i="35"/>
  <c r="N37" i="40"/>
  <c r="C33" i="35"/>
  <c r="M33" i="35"/>
  <c r="H32" i="40"/>
  <c r="D39" i="40"/>
  <c r="P35" i="40"/>
  <c r="D34" i="35"/>
  <c r="J30" i="40"/>
  <c r="R18" i="40"/>
  <c r="C26" i="35"/>
  <c r="J22" i="40"/>
  <c r="K35" i="35"/>
  <c r="F34" i="40"/>
  <c r="K25" i="35"/>
  <c r="F24" i="40"/>
  <c r="J32" i="35"/>
  <c r="S32" i="35"/>
  <c r="K32" i="35"/>
  <c r="N32" i="40"/>
  <c r="S28" i="35"/>
  <c r="K28" i="35"/>
  <c r="N28" i="40"/>
  <c r="O20" i="40"/>
  <c r="Q23" i="40"/>
  <c r="G17" i="40"/>
  <c r="E24" i="40"/>
  <c r="C18" i="40"/>
  <c r="L17" i="40"/>
  <c r="Q17" i="40"/>
  <c r="N45" i="35"/>
  <c r="S44" i="40"/>
  <c r="DC63" i="1" s="1"/>
  <c r="R41" i="35"/>
  <c r="C37" i="35"/>
  <c r="CZ46" i="1"/>
  <c r="L31" i="35"/>
  <c r="H28" i="35"/>
  <c r="K41" i="40"/>
  <c r="CU60" i="1" s="1"/>
  <c r="O40" i="35"/>
  <c r="C36" i="35"/>
  <c r="C44" i="40"/>
  <c r="K35" i="40"/>
  <c r="B28" i="35"/>
  <c r="K22" i="40"/>
  <c r="B24" i="40"/>
  <c r="O18" i="40"/>
  <c r="P39" i="40"/>
  <c r="CZ58" i="1" s="1"/>
  <c r="M32" i="40"/>
  <c r="B33" i="35"/>
  <c r="L33" i="35"/>
  <c r="M22" i="40"/>
  <c r="E30" i="40"/>
  <c r="L23" i="40"/>
  <c r="E21" i="40"/>
  <c r="H14" i="40"/>
  <c r="E26" i="40"/>
  <c r="E22" i="40"/>
  <c r="M18" i="40"/>
  <c r="E16" i="40"/>
  <c r="O47" i="35"/>
  <c r="C36" i="40"/>
  <c r="B30" i="40"/>
  <c r="L24" i="40"/>
  <c r="H35" i="40"/>
  <c r="S47" i="35"/>
  <c r="Q44" i="40"/>
  <c r="G42" i="35"/>
  <c r="CI66" i="1"/>
  <c r="I40" i="35"/>
  <c r="D41" i="40"/>
  <c r="G31" i="35"/>
  <c r="R29" i="35"/>
  <c r="Q24" i="40"/>
  <c r="C32" i="35"/>
  <c r="P28" i="40"/>
  <c r="M23" i="40"/>
  <c r="F35" i="40"/>
  <c r="I38" i="40"/>
  <c r="CS57" i="1" s="1"/>
  <c r="C45" i="40"/>
  <c r="F43" i="40"/>
  <c r="CP62" i="1" s="1"/>
  <c r="I36" i="40"/>
  <c r="N45" i="40"/>
  <c r="CX64" i="1" s="1"/>
  <c r="N38" i="40"/>
  <c r="CX57" i="1" s="1"/>
  <c r="B43" i="40"/>
  <c r="O34" i="40"/>
  <c r="K33" i="35"/>
  <c r="F32" i="40"/>
  <c r="P29" i="40"/>
  <c r="P34" i="40"/>
  <c r="R39" i="40"/>
  <c r="DB58" i="1" s="1"/>
  <c r="G38" i="35"/>
  <c r="H29" i="40"/>
  <c r="D23" i="40"/>
  <c r="S17" i="40"/>
  <c r="S46" i="35"/>
  <c r="B45" i="35"/>
  <c r="Q43" i="40"/>
  <c r="K43" i="40"/>
  <c r="CU62" i="1" s="1"/>
  <c r="O42" i="35"/>
  <c r="J41" i="40"/>
  <c r="CT60" i="1" s="1"/>
  <c r="I37" i="35"/>
  <c r="R37" i="35"/>
  <c r="D43" i="40"/>
  <c r="K38" i="40"/>
  <c r="CU57" i="1" s="1"/>
  <c r="O37" i="35"/>
  <c r="J36" i="40"/>
  <c r="R32" i="35"/>
  <c r="N39" i="40"/>
  <c r="CX58" i="1" s="1"/>
  <c r="Q34" i="40"/>
  <c r="F31" i="35"/>
  <c r="M30" i="35"/>
  <c r="P21" i="40"/>
  <c r="L41" i="40"/>
  <c r="CV60" i="1" s="1"/>
  <c r="F35" i="35"/>
  <c r="R35" i="40"/>
  <c r="I30" i="35"/>
  <c r="J29" i="40"/>
  <c r="F25" i="35"/>
  <c r="H20" i="40"/>
  <c r="I32" i="40"/>
  <c r="I28" i="40"/>
  <c r="H23" i="40"/>
  <c r="P22" i="40"/>
  <c r="J18" i="40"/>
  <c r="M17" i="40"/>
  <c r="E20" i="40"/>
  <c r="G18" i="40"/>
  <c r="B17" i="40"/>
  <c r="E18" i="40"/>
  <c r="E14" i="40"/>
  <c r="I39" i="35"/>
  <c r="P46" i="40"/>
  <c r="CZ65" i="1" s="1"/>
  <c r="R36" i="35"/>
  <c r="C26" i="40"/>
  <c r="C21" i="40"/>
  <c r="I35" i="35"/>
  <c r="J47" i="35"/>
  <c r="B46" i="35"/>
  <c r="S29" i="35"/>
  <c r="G14" i="40"/>
  <c r="R38" i="35"/>
  <c r="D27" i="40"/>
  <c r="G33" i="35"/>
  <c r="P33" i="35"/>
  <c r="S33" i="40"/>
  <c r="F26" i="40"/>
  <c r="H22" i="40"/>
  <c r="R17" i="40"/>
  <c r="G24" i="40"/>
  <c r="M21" i="40"/>
  <c r="O23" i="40"/>
  <c r="O16" i="40"/>
  <c r="O17" i="40"/>
  <c r="H45" i="40"/>
  <c r="CR64" i="1" s="1"/>
  <c r="O44" i="35"/>
  <c r="R45" i="40"/>
  <c r="DB64" i="1" s="1"/>
  <c r="I18" i="40"/>
  <c r="H32" i="35"/>
  <c r="S16" i="40"/>
  <c r="P16" i="40"/>
  <c r="Q35" i="40"/>
  <c r="K47" i="35"/>
  <c r="C45" i="35"/>
  <c r="M45" i="35"/>
  <c r="S47" i="40"/>
  <c r="DC66" i="1" s="1"/>
  <c r="EW67" i="1" s="1"/>
  <c r="I46" i="35"/>
  <c r="E29" i="40"/>
  <c r="D33" i="35"/>
  <c r="O37" i="40"/>
  <c r="L35" i="35"/>
  <c r="M42" i="35"/>
  <c r="R38" i="40"/>
  <c r="DB57" i="1" s="1"/>
  <c r="H46" i="40"/>
  <c r="CR65" i="1" s="1"/>
  <c r="M45" i="40"/>
  <c r="CW64" i="1" s="1"/>
  <c r="M40" i="35"/>
  <c r="R36" i="40"/>
  <c r="D45" i="40"/>
  <c r="M38" i="40"/>
  <c r="CW57" i="1" s="1"/>
  <c r="E33" i="40"/>
  <c r="G32" i="35"/>
  <c r="H29" i="35"/>
  <c r="C28" i="40"/>
  <c r="I26" i="35"/>
  <c r="F39" i="35"/>
  <c r="E39" i="40"/>
  <c r="CO58" i="1" s="1"/>
  <c r="N29" i="35"/>
  <c r="H25" i="35"/>
  <c r="R24" i="35"/>
  <c r="N23" i="40"/>
  <c r="P14" i="40"/>
  <c r="G45" i="35"/>
  <c r="P45" i="35"/>
  <c r="S45" i="40"/>
  <c r="DC64" i="1" s="1"/>
  <c r="I43" i="35"/>
  <c r="R43" i="35"/>
  <c r="D42" i="40"/>
  <c r="D37" i="35"/>
  <c r="Q37" i="40"/>
  <c r="I43" i="40"/>
  <c r="CS62" i="1" s="1"/>
  <c r="N42" i="35"/>
  <c r="B36" i="35"/>
  <c r="G33" i="40"/>
  <c r="N32" i="35"/>
  <c r="D26" i="35"/>
  <c r="O40" i="40"/>
  <c r="CY59" i="1" s="1"/>
  <c r="M35" i="35"/>
  <c r="R31" i="40"/>
  <c r="G30" i="35"/>
  <c r="D34" i="40"/>
  <c r="R23" i="40"/>
  <c r="I17" i="40"/>
  <c r="J17" i="40"/>
  <c r="P41" i="40"/>
  <c r="CZ60" i="1" s="1"/>
  <c r="B34" i="35"/>
  <c r="G31" i="40"/>
  <c r="D30" i="35"/>
  <c r="N30" i="35"/>
  <c r="L24" i="35"/>
  <c r="C20" i="40"/>
  <c r="D28" i="40"/>
  <c r="G22" i="40"/>
  <c r="I19" i="40"/>
  <c r="C25" i="40"/>
  <c r="F23" i="40"/>
  <c r="B18" i="40"/>
  <c r="K25" i="40"/>
  <c r="O24" i="35"/>
  <c r="K19" i="40"/>
  <c r="C16" i="40"/>
  <c r="F15" i="40"/>
  <c r="D14" i="40"/>
  <c r="GP363" i="1"/>
  <c r="GO364" i="1"/>
  <c r="CH365" i="1"/>
  <c r="HL365" i="1"/>
  <c r="B366" i="1"/>
  <c r="B433" i="1" s="1"/>
  <c r="M103" i="51"/>
  <c r="B68" i="45"/>
  <c r="M26" i="51"/>
  <c r="M144" i="51"/>
  <c r="M183" i="51" s="1"/>
  <c r="HZ281" i="1"/>
  <c r="HY282" i="1"/>
  <c r="GP281" i="1"/>
  <c r="GO282" i="1"/>
  <c r="CH283" i="1"/>
  <c r="B284" i="1"/>
  <c r="HL283" i="1"/>
  <c r="EN58" i="1" l="1"/>
  <c r="DD59" i="1"/>
  <c r="EC67" i="1"/>
  <c r="DD66" i="1"/>
  <c r="CH73" i="1"/>
  <c r="CH71" i="1"/>
  <c r="CH72" i="1"/>
  <c r="EO65" i="1"/>
  <c r="HZ362" i="1"/>
  <c r="HY363" i="1"/>
  <c r="EV63" i="1"/>
  <c r="ES62" i="1"/>
  <c r="EQ63" i="1"/>
  <c r="EP62" i="1"/>
  <c r="EM60" i="1"/>
  <c r="EI60" i="1"/>
  <c r="EM62" i="1"/>
  <c r="EK59" i="1"/>
  <c r="EP63" i="1"/>
  <c r="EN65" i="1"/>
  <c r="H42" i="45"/>
  <c r="H213" i="45" s="1"/>
  <c r="EJ66" i="1"/>
  <c r="ES65" i="1"/>
  <c r="EI65" i="1"/>
  <c r="ET66" i="1"/>
  <c r="EN60" i="1"/>
  <c r="EI64" i="1"/>
  <c r="ES58" i="1"/>
  <c r="EI58" i="1"/>
  <c r="EL63" i="1"/>
  <c r="EW58" i="1"/>
  <c r="EQ61" i="1"/>
  <c r="EQ60" i="1"/>
  <c r="EK62" i="1"/>
  <c r="H63" i="45"/>
  <c r="H234" i="45" s="1"/>
  <c r="EK63" i="1"/>
  <c r="ET63" i="1"/>
  <c r="ER63" i="1"/>
  <c r="ER62" i="1"/>
  <c r="H387" i="45"/>
  <c r="H55" i="45"/>
  <c r="H310" i="45" s="1"/>
  <c r="EQ62" i="1"/>
  <c r="H406" i="45"/>
  <c r="ET62" i="1"/>
  <c r="EV41" i="1"/>
  <c r="H40" i="45"/>
  <c r="H124" i="45" s="1"/>
  <c r="H391" i="45"/>
  <c r="H43" i="45"/>
  <c r="H214" i="45" s="1"/>
  <c r="EV62" i="1"/>
  <c r="H389" i="45"/>
  <c r="H60" i="45"/>
  <c r="H231" i="45" s="1"/>
  <c r="EO64" i="1"/>
  <c r="H399" i="45"/>
  <c r="EO66" i="1"/>
  <c r="H57" i="45"/>
  <c r="H312" i="45" s="1"/>
  <c r="H52" i="45"/>
  <c r="H136" i="45" s="1"/>
  <c r="H66" i="45"/>
  <c r="H237" i="45" s="1"/>
  <c r="H405" i="45"/>
  <c r="H44" i="45"/>
  <c r="H215" i="45" s="1"/>
  <c r="EP65" i="1"/>
  <c r="ES59" i="1"/>
  <c r="EO60" i="1"/>
  <c r="ES63" i="1"/>
  <c r="EU59" i="1"/>
  <c r="EK58" i="1"/>
  <c r="H402" i="45"/>
  <c r="G403" i="45" s="1"/>
  <c r="H377" i="45"/>
  <c r="H400" i="45"/>
  <c r="H69" i="45"/>
  <c r="H397" i="45"/>
  <c r="H48" i="45"/>
  <c r="H219" i="45" s="1"/>
  <c r="H54" i="45"/>
  <c r="H138" i="45" s="1"/>
  <c r="H408" i="45"/>
  <c r="H38" i="45"/>
  <c r="H122" i="45" s="1"/>
  <c r="H50" i="45"/>
  <c r="H221" i="45" s="1"/>
  <c r="H45" i="45"/>
  <c r="H216" i="45" s="1"/>
  <c r="E519" i="1"/>
  <c r="D520" i="1"/>
  <c r="D589" i="1"/>
  <c r="HL203" i="1"/>
  <c r="B204" i="1"/>
  <c r="CH203" i="1"/>
  <c r="EW64" i="1"/>
  <c r="EP56" i="1"/>
  <c r="EM65" i="1"/>
  <c r="H379" i="45"/>
  <c r="CH63" i="1"/>
  <c r="CH69" i="1"/>
  <c r="CH68" i="1"/>
  <c r="CH70" i="1"/>
  <c r="EV34" i="1"/>
  <c r="ES45" i="1"/>
  <c r="EI56" i="1"/>
  <c r="EV66" i="1"/>
  <c r="ER66" i="1"/>
  <c r="EW62" i="1"/>
  <c r="EK61" i="1"/>
  <c r="H394" i="45"/>
  <c r="EI63" i="1"/>
  <c r="ED57" i="1"/>
  <c r="H65" i="45"/>
  <c r="H320" i="45" s="1"/>
  <c r="EQ59" i="1"/>
  <c r="EO59" i="1"/>
  <c r="EL46" i="1"/>
  <c r="EN63" i="1"/>
  <c r="EW59" i="1"/>
  <c r="CH66" i="1"/>
  <c r="GP202" i="1"/>
  <c r="GO203" i="1"/>
  <c r="GM433" i="1"/>
  <c r="CH433" i="1"/>
  <c r="EO34" i="1"/>
  <c r="EP64" i="1"/>
  <c r="ED61" i="1"/>
  <c r="EI62" i="1"/>
  <c r="EJ62" i="1"/>
  <c r="EM57" i="1"/>
  <c r="EL60" i="1"/>
  <c r="EJ65" i="1"/>
  <c r="EM59" i="1"/>
  <c r="EW61" i="1"/>
  <c r="ET64" i="1"/>
  <c r="EL61" i="1"/>
  <c r="CH59" i="1"/>
  <c r="CH34" i="1"/>
  <c r="CH55" i="1"/>
  <c r="CH45" i="1"/>
  <c r="CH56" i="1"/>
  <c r="CH37" i="1"/>
  <c r="CH52" i="1"/>
  <c r="CH49" i="1"/>
  <c r="CH48" i="1"/>
  <c r="CH50" i="1"/>
  <c r="CH64" i="1"/>
  <c r="CH61" i="1"/>
  <c r="CH58" i="1"/>
  <c r="CH53" i="1"/>
  <c r="CH40" i="1"/>
  <c r="CH41" i="1"/>
  <c r="CH5" i="1"/>
  <c r="CH7" i="1"/>
  <c r="CH9" i="1"/>
  <c r="CH11" i="1"/>
  <c r="CH13" i="1"/>
  <c r="CH15" i="1"/>
  <c r="CH17" i="1"/>
  <c r="CH19" i="1"/>
  <c r="CH21" i="1"/>
  <c r="CH23" i="1"/>
  <c r="CH25" i="1"/>
  <c r="CH6" i="1"/>
  <c r="CH8" i="1"/>
  <c r="CH10" i="1"/>
  <c r="CH12" i="1"/>
  <c r="CH14" i="1"/>
  <c r="CH16" i="1"/>
  <c r="CH18" i="1"/>
  <c r="CH20" i="1"/>
  <c r="CH22" i="1"/>
  <c r="CH24" i="1"/>
  <c r="CH67" i="1"/>
  <c r="CH38" i="1"/>
  <c r="CH46" i="1"/>
  <c r="CH62" i="1"/>
  <c r="CH51" i="1"/>
  <c r="CH54" i="1"/>
  <c r="CH35" i="1"/>
  <c r="CH47" i="1"/>
  <c r="CH36" i="1"/>
  <c r="CH44" i="1"/>
  <c r="CH57" i="1"/>
  <c r="CH33" i="1"/>
  <c r="CH39" i="1"/>
  <c r="CH43" i="1"/>
  <c r="CH60" i="1"/>
  <c r="CH65" i="1"/>
  <c r="CH42" i="1"/>
  <c r="M240" i="51"/>
  <c r="M404" i="51"/>
  <c r="R404" i="51" s="1"/>
  <c r="M294" i="51"/>
  <c r="EP66" i="1"/>
  <c r="EP67" i="1"/>
  <c r="ES66" i="1"/>
  <c r="ES67" i="1"/>
  <c r="ED59" i="1"/>
  <c r="ES34" i="1"/>
  <c r="EU61" i="1"/>
  <c r="EQ44" i="1"/>
  <c r="EK64" i="1"/>
  <c r="EW45" i="1"/>
  <c r="EL44" i="1"/>
  <c r="EO62" i="1"/>
  <c r="ET46" i="1"/>
  <c r="EJ60" i="1"/>
  <c r="EN59" i="1"/>
  <c r="ES61" i="1"/>
  <c r="EL62" i="1"/>
  <c r="ET44" i="1"/>
  <c r="EQ50" i="1"/>
  <c r="H385" i="45"/>
  <c r="EK65" i="1"/>
  <c r="EN62" i="1"/>
  <c r="EJ58" i="1"/>
  <c r="EM64" i="1"/>
  <c r="EK60" i="1"/>
  <c r="BY372" i="75"/>
  <c r="BX374" i="75"/>
  <c r="FC352" i="75" s="1"/>
  <c r="EW60" i="1"/>
  <c r="H306" i="45"/>
  <c r="H222" i="45"/>
  <c r="H135" i="45"/>
  <c r="H316" i="45"/>
  <c r="H232" i="45"/>
  <c r="H145" i="45"/>
  <c r="H229" i="45"/>
  <c r="H142" i="45"/>
  <c r="H313" i="45"/>
  <c r="H302" i="45"/>
  <c r="H218" i="45"/>
  <c r="H131" i="45"/>
  <c r="H294" i="45"/>
  <c r="H210" i="45"/>
  <c r="H123" i="45"/>
  <c r="H233" i="45"/>
  <c r="H146" i="45"/>
  <c r="H317" i="45"/>
  <c r="H322" i="45"/>
  <c r="H238" i="45"/>
  <c r="H151" i="45"/>
  <c r="H314" i="45"/>
  <c r="H230" i="45"/>
  <c r="H143" i="45"/>
  <c r="H296" i="45"/>
  <c r="H212" i="45"/>
  <c r="H125" i="45"/>
  <c r="H304" i="45"/>
  <c r="H220" i="45"/>
  <c r="H133" i="45"/>
  <c r="H239" i="45"/>
  <c r="H152" i="45"/>
  <c r="H323" i="45"/>
  <c r="H308" i="45"/>
  <c r="H224" i="45"/>
  <c r="H137" i="45"/>
  <c r="H235" i="45"/>
  <c r="H148" i="45"/>
  <c r="H319" i="45"/>
  <c r="H227" i="45"/>
  <c r="H140" i="45"/>
  <c r="H311" i="45"/>
  <c r="H241" i="45"/>
  <c r="H325" i="45"/>
  <c r="EC58" i="1"/>
  <c r="EC52" i="1"/>
  <c r="EC45" i="1"/>
  <c r="CB66" i="1"/>
  <c r="CE66" i="1"/>
  <c r="CB41" i="1"/>
  <c r="CE41" i="1"/>
  <c r="T15" i="40"/>
  <c r="EQ57" i="1"/>
  <c r="EQ64" i="1"/>
  <c r="EL64" i="1"/>
  <c r="EW34" i="1"/>
  <c r="EW63" i="1"/>
  <c r="EV35" i="1"/>
  <c r="EQ39" i="1"/>
  <c r="EP46" i="1"/>
  <c r="EU58" i="1"/>
  <c r="HZ202" i="1"/>
  <c r="HY203" i="1"/>
  <c r="GP116" i="1"/>
  <c r="GO117" i="1"/>
  <c r="B117" i="1"/>
  <c r="BU117" i="1" s="1"/>
  <c r="HL116" i="1"/>
  <c r="CH116" i="1"/>
  <c r="HZ116" i="1"/>
  <c r="HY117" i="1"/>
  <c r="EL65" i="1"/>
  <c r="T20" i="40"/>
  <c r="EJ61" i="1"/>
  <c r="EC59" i="1"/>
  <c r="EJ38" i="1"/>
  <c r="T39" i="40"/>
  <c r="T19" i="40"/>
  <c r="T33" i="40"/>
  <c r="T26" i="40"/>
  <c r="T35" i="40"/>
  <c r="T41" i="40"/>
  <c r="T36" i="40"/>
  <c r="CK33" i="1"/>
  <c r="EE34" i="1" s="1"/>
  <c r="CJ35" i="1"/>
  <c r="ED35" i="1" s="1"/>
  <c r="S43" i="1"/>
  <c r="O24" i="36"/>
  <c r="BN43" i="1" s="1"/>
  <c r="T18" i="40"/>
  <c r="CI37" i="1"/>
  <c r="CJ44" i="1"/>
  <c r="CS38" i="1"/>
  <c r="CK47" i="1"/>
  <c r="P43" i="1"/>
  <c r="L24" i="36"/>
  <c r="BK43" i="1" s="1"/>
  <c r="E31" i="35"/>
  <c r="R49" i="1"/>
  <c r="N30" i="36"/>
  <c r="BM49" i="1" s="1"/>
  <c r="E49" i="1"/>
  <c r="H49" i="1"/>
  <c r="AE450" i="1" s="1"/>
  <c r="D30" i="36"/>
  <c r="CT36" i="1"/>
  <c r="CS36" i="1"/>
  <c r="CK53" i="1"/>
  <c r="EE53" i="1" s="1"/>
  <c r="E45" i="1"/>
  <c r="H45" i="1"/>
  <c r="AE446" i="1" s="1"/>
  <c r="D26" i="36"/>
  <c r="C55" i="1"/>
  <c r="F55" i="1"/>
  <c r="B36" i="36"/>
  <c r="DA56" i="1"/>
  <c r="EU56" i="1" s="1"/>
  <c r="E56" i="1"/>
  <c r="H56" i="1"/>
  <c r="AE457" i="1" s="1"/>
  <c r="D37" i="36"/>
  <c r="T64" i="1"/>
  <c r="P45" i="36"/>
  <c r="BO64" i="1" s="1"/>
  <c r="K64" i="1"/>
  <c r="G45" i="36"/>
  <c r="BF64" i="1" s="1"/>
  <c r="CX42" i="1"/>
  <c r="ER43" i="1" s="1"/>
  <c r="V43" i="1"/>
  <c r="R24" i="36"/>
  <c r="BQ43" i="1" s="1"/>
  <c r="L44" i="1"/>
  <c r="H25" i="36"/>
  <c r="BG44" i="1" s="1"/>
  <c r="R48" i="1"/>
  <c r="N29" i="36"/>
  <c r="BM48" i="1" s="1"/>
  <c r="CJ47" i="1"/>
  <c r="ED47" i="1" s="1"/>
  <c r="K51" i="1"/>
  <c r="G32" i="36"/>
  <c r="BF51" i="1" s="1"/>
  <c r="DB55" i="1"/>
  <c r="Q61" i="1"/>
  <c r="M42" i="36"/>
  <c r="BL61" i="1" s="1"/>
  <c r="P54" i="1"/>
  <c r="L35" i="36"/>
  <c r="BK54" i="1" s="1"/>
  <c r="CO48" i="1"/>
  <c r="Q64" i="1"/>
  <c r="M45" i="36"/>
  <c r="BL64" i="1" s="1"/>
  <c r="D64" i="1"/>
  <c r="G64" i="1"/>
  <c r="AD465" i="1" s="1"/>
  <c r="C45" i="36"/>
  <c r="O66" i="1"/>
  <c r="K47" i="36"/>
  <c r="BJ66" i="1" s="1"/>
  <c r="DR67" i="1" s="1"/>
  <c r="DC35" i="1"/>
  <c r="EW35" i="1" s="1"/>
  <c r="CS37" i="1"/>
  <c r="EV65" i="1"/>
  <c r="EV64" i="1"/>
  <c r="S63" i="1"/>
  <c r="O44" i="36"/>
  <c r="BN63" i="1" s="1"/>
  <c r="CY36" i="1"/>
  <c r="CY42" i="1"/>
  <c r="ES42" i="1" s="1"/>
  <c r="CQ43" i="1"/>
  <c r="EK44" i="1" s="1"/>
  <c r="DB36" i="1"/>
  <c r="EV36" i="1" s="1"/>
  <c r="CP45" i="1"/>
  <c r="EJ45" i="1" s="1"/>
  <c r="E27" i="35"/>
  <c r="DC52" i="1"/>
  <c r="EW53" i="1" s="1"/>
  <c r="T52" i="1"/>
  <c r="P33" i="36"/>
  <c r="BO52" i="1" s="1"/>
  <c r="K52" i="1"/>
  <c r="G33" i="36"/>
  <c r="BF52" i="1" s="1"/>
  <c r="W48" i="1"/>
  <c r="S29" i="36"/>
  <c r="BR48" i="1" s="1"/>
  <c r="E44" i="35"/>
  <c r="F65" i="1"/>
  <c r="C65" i="1"/>
  <c r="B46" i="36"/>
  <c r="CJ40" i="1"/>
  <c r="ED41" i="1" s="1"/>
  <c r="V55" i="1"/>
  <c r="R36" i="36"/>
  <c r="BQ55" i="1" s="1"/>
  <c r="CO37" i="1"/>
  <c r="EI38" i="1" s="1"/>
  <c r="CO39" i="1"/>
  <c r="EI39" i="1" s="1"/>
  <c r="CT37" i="1"/>
  <c r="CR42" i="1"/>
  <c r="EL43" i="1" s="1"/>
  <c r="CS47" i="1"/>
  <c r="EM47" i="1" s="1"/>
  <c r="CS51" i="1"/>
  <c r="EM51" i="1" s="1"/>
  <c r="CR39" i="1"/>
  <c r="E30" i="35"/>
  <c r="DB54" i="1"/>
  <c r="EV54" i="1" s="1"/>
  <c r="J54" i="1"/>
  <c r="F35" i="36"/>
  <c r="BE54" i="1" s="1"/>
  <c r="EP61" i="1"/>
  <c r="EP60" i="1"/>
  <c r="CT55" i="1"/>
  <c r="CK62" i="1"/>
  <c r="V56" i="1"/>
  <c r="R37" i="36"/>
  <c r="BQ56" i="1" s="1"/>
  <c r="M56" i="1"/>
  <c r="I37" i="36"/>
  <c r="BH56" i="1" s="1"/>
  <c r="L45" i="35"/>
  <c r="CK42" i="1"/>
  <c r="CZ48" i="1"/>
  <c r="O52" i="1"/>
  <c r="K33" i="36"/>
  <c r="BJ52" i="1" s="1"/>
  <c r="CS55" i="1"/>
  <c r="EM55" i="1" s="1"/>
  <c r="CZ47" i="1"/>
  <c r="ET47" i="1" s="1"/>
  <c r="DA43" i="1"/>
  <c r="EU44" i="1" s="1"/>
  <c r="E46" i="35"/>
  <c r="Q45" i="35"/>
  <c r="W66" i="1"/>
  <c r="S47" i="36"/>
  <c r="BR66" i="1" s="1"/>
  <c r="DZ67" i="1" s="1"/>
  <c r="CV43" i="1"/>
  <c r="EP44" i="1" s="1"/>
  <c r="T30" i="40"/>
  <c r="CI49" i="1"/>
  <c r="CW37" i="1"/>
  <c r="EQ38" i="1" s="1"/>
  <c r="CO45" i="1"/>
  <c r="EI45" i="1" s="1"/>
  <c r="CV42" i="1"/>
  <c r="CO49" i="1"/>
  <c r="CW41" i="1"/>
  <c r="P52" i="1"/>
  <c r="L33" i="36"/>
  <c r="BK52" i="1" s="1"/>
  <c r="CW51" i="1"/>
  <c r="EQ51" i="1" s="1"/>
  <c r="CY37" i="1"/>
  <c r="CU41" i="1"/>
  <c r="EO42" i="1" s="1"/>
  <c r="C47" i="1"/>
  <c r="F47" i="1"/>
  <c r="B28" i="36"/>
  <c r="Q47" i="35"/>
  <c r="CU54" i="1"/>
  <c r="Q26" i="35"/>
  <c r="P50" i="1"/>
  <c r="L31" i="36"/>
  <c r="BK50" i="1" s="1"/>
  <c r="V60" i="1"/>
  <c r="R41" i="36"/>
  <c r="BQ60" i="1" s="1"/>
  <c r="R64" i="1"/>
  <c r="N45" i="36"/>
  <c r="BM64" i="1" s="1"/>
  <c r="DA36" i="1"/>
  <c r="CJ37" i="1"/>
  <c r="DA42" i="1"/>
  <c r="CX47" i="1"/>
  <c r="ER47" i="1" s="1"/>
  <c r="W47" i="1"/>
  <c r="S28" i="36"/>
  <c r="BR47" i="1" s="1"/>
  <c r="O51" i="1"/>
  <c r="K32" i="36"/>
  <c r="BJ51" i="1" s="1"/>
  <c r="N51" i="1"/>
  <c r="J32" i="36"/>
  <c r="BI51" i="1" s="1"/>
  <c r="G45" i="1"/>
  <c r="AD446" i="1" s="1"/>
  <c r="D45" i="1"/>
  <c r="C26" i="36"/>
  <c r="CT49" i="1"/>
  <c r="EN50" i="1" s="1"/>
  <c r="CR51" i="1"/>
  <c r="EL51" i="1" s="1"/>
  <c r="Q52" i="1"/>
  <c r="M33" i="36"/>
  <c r="BL52" i="1" s="1"/>
  <c r="N56" i="1"/>
  <c r="J37" i="36"/>
  <c r="BI56" i="1" s="1"/>
  <c r="CP41" i="1"/>
  <c r="DB52" i="1"/>
  <c r="EV52" i="1" s="1"/>
  <c r="J52" i="1"/>
  <c r="F33" i="36"/>
  <c r="BE52" i="1" s="1"/>
  <c r="L62" i="1"/>
  <c r="H43" i="36"/>
  <c r="BG62" i="1" s="1"/>
  <c r="L44" i="35"/>
  <c r="CT54" i="1"/>
  <c r="H58" i="1"/>
  <c r="AE459" i="1" s="1"/>
  <c r="E58" i="1"/>
  <c r="D39" i="36"/>
  <c r="CT56" i="1"/>
  <c r="T22" i="40"/>
  <c r="CI41" i="1"/>
  <c r="CP47" i="1"/>
  <c r="EJ47" i="1" s="1"/>
  <c r="J48" i="1"/>
  <c r="F29" i="36"/>
  <c r="BE48" i="1" s="1"/>
  <c r="EQ65" i="1"/>
  <c r="CY54" i="1"/>
  <c r="M52" i="1"/>
  <c r="I33" i="36"/>
  <c r="BH52" i="1" s="1"/>
  <c r="O53" i="1"/>
  <c r="K34" i="36"/>
  <c r="BJ53" i="1" s="1"/>
  <c r="CY51" i="1"/>
  <c r="ES51" i="1" s="1"/>
  <c r="R55" i="1"/>
  <c r="N36" i="36"/>
  <c r="BM55" i="1" s="1"/>
  <c r="Q56" i="1"/>
  <c r="M37" i="36"/>
  <c r="BL56" i="1" s="1"/>
  <c r="C61" i="1"/>
  <c r="F61" i="1"/>
  <c r="B42" i="36"/>
  <c r="L47" i="35"/>
  <c r="J64" i="1"/>
  <c r="F45" i="36"/>
  <c r="BE64" i="1" s="1"/>
  <c r="CT35" i="1"/>
  <c r="DA41" i="1"/>
  <c r="CS53" i="1"/>
  <c r="EM54" i="1" s="1"/>
  <c r="N46" i="1"/>
  <c r="J27" i="36"/>
  <c r="BI46" i="1" s="1"/>
  <c r="Q39" i="35"/>
  <c r="CJ65" i="1"/>
  <c r="ED66" i="1" s="1"/>
  <c r="C66" i="1"/>
  <c r="F66" i="1"/>
  <c r="B47" i="36"/>
  <c r="P59" i="1"/>
  <c r="L40" i="36"/>
  <c r="BK59" i="1" s="1"/>
  <c r="O43" i="1"/>
  <c r="K24" i="36"/>
  <c r="BJ43" i="1" s="1"/>
  <c r="W43" i="1"/>
  <c r="S24" i="36"/>
  <c r="BR43" i="1" s="1"/>
  <c r="T14" i="40"/>
  <c r="CP36" i="1"/>
  <c r="EJ37" i="1" s="1"/>
  <c r="CR40" i="1"/>
  <c r="CU40" i="1"/>
  <c r="CU48" i="1"/>
  <c r="EO48" i="1" s="1"/>
  <c r="CU52" i="1"/>
  <c r="T43" i="1"/>
  <c r="P24" i="36"/>
  <c r="BO43" i="1" s="1"/>
  <c r="R50" i="1"/>
  <c r="N31" i="36"/>
  <c r="BM50" i="1" s="1"/>
  <c r="Q31" i="35"/>
  <c r="EC60" i="1"/>
  <c r="CZ36" i="1"/>
  <c r="DC41" i="1"/>
  <c r="Q45" i="1"/>
  <c r="M26" i="36"/>
  <c r="BL45" i="1" s="1"/>
  <c r="CZ49" i="1"/>
  <c r="K55" i="1"/>
  <c r="G36" i="36"/>
  <c r="BF55" i="1" s="1"/>
  <c r="O62" i="1"/>
  <c r="K43" i="36"/>
  <c r="BJ62" i="1" s="1"/>
  <c r="Q38" i="35"/>
  <c r="L57" i="1"/>
  <c r="H38" i="36"/>
  <c r="BG57" i="1" s="1"/>
  <c r="T60" i="1"/>
  <c r="P41" i="36"/>
  <c r="BO60" i="1" s="1"/>
  <c r="K60" i="1"/>
  <c r="G41" i="36"/>
  <c r="BF60" i="1" s="1"/>
  <c r="E47" i="35"/>
  <c r="M53" i="1"/>
  <c r="I34" i="36"/>
  <c r="BH53" i="1" s="1"/>
  <c r="Q53" i="1"/>
  <c r="M34" i="36"/>
  <c r="BL53" i="1" s="1"/>
  <c r="C51" i="1"/>
  <c r="F51" i="1"/>
  <c r="B32" i="36"/>
  <c r="Q43" i="35"/>
  <c r="EJ57" i="1"/>
  <c r="EJ56" i="1"/>
  <c r="EJ63" i="1"/>
  <c r="O64" i="1"/>
  <c r="K45" i="36"/>
  <c r="BJ64" i="1" s="1"/>
  <c r="EM66" i="1"/>
  <c r="C54" i="1"/>
  <c r="F54" i="1"/>
  <c r="B35" i="36"/>
  <c r="ET51" i="1"/>
  <c r="EQ58" i="1"/>
  <c r="R63" i="1"/>
  <c r="N44" i="36"/>
  <c r="BM63" i="1" s="1"/>
  <c r="EC55" i="1"/>
  <c r="EI59" i="1"/>
  <c r="W59" i="1"/>
  <c r="S40" i="36"/>
  <c r="BR59" i="1" s="1"/>
  <c r="L56" i="1"/>
  <c r="H37" i="36"/>
  <c r="BG56" i="1" s="1"/>
  <c r="E42" i="35"/>
  <c r="Q62" i="1"/>
  <c r="M43" i="36"/>
  <c r="BL62" i="1" s="1"/>
  <c r="EV45" i="1"/>
  <c r="V44" i="1"/>
  <c r="R25" i="36"/>
  <c r="BQ44" i="1" s="1"/>
  <c r="J49" i="1"/>
  <c r="F30" i="36"/>
  <c r="BE49" i="1" s="1"/>
  <c r="E46" i="1"/>
  <c r="H46" i="1"/>
  <c r="AE447" i="1" s="1"/>
  <c r="D27" i="36"/>
  <c r="R57" i="1"/>
  <c r="N38" i="36"/>
  <c r="BM57" i="1" s="1"/>
  <c r="E57" i="1"/>
  <c r="H57" i="1"/>
  <c r="AE458" i="1" s="1"/>
  <c r="D38" i="36"/>
  <c r="EC34" i="1"/>
  <c r="G46" i="1"/>
  <c r="AD447" i="1" s="1"/>
  <c r="D46" i="1"/>
  <c r="C27" i="36"/>
  <c r="CR36" i="1"/>
  <c r="DB43" i="1"/>
  <c r="EV44" i="1" s="1"/>
  <c r="J43" i="1"/>
  <c r="F24" i="36"/>
  <c r="BE43" i="1" s="1"/>
  <c r="CZ39" i="1"/>
  <c r="ET39" i="1" s="1"/>
  <c r="CV35" i="1"/>
  <c r="EP35" i="1" s="1"/>
  <c r="DA40" i="1"/>
  <c r="EU40" i="1" s="1"/>
  <c r="CS39" i="1"/>
  <c r="CK51" i="1"/>
  <c r="EE51" i="1" s="1"/>
  <c r="P48" i="1"/>
  <c r="L29" i="36"/>
  <c r="BK48" i="1" s="1"/>
  <c r="C48" i="1"/>
  <c r="F48" i="1"/>
  <c r="B29" i="36"/>
  <c r="DA49" i="1"/>
  <c r="EU50" i="1" s="1"/>
  <c r="CK54" i="1"/>
  <c r="Q60" i="1"/>
  <c r="M41" i="36"/>
  <c r="BL60" i="1" s="1"/>
  <c r="CY38" i="1"/>
  <c r="T44" i="1"/>
  <c r="P25" i="36"/>
  <c r="BO44" i="1" s="1"/>
  <c r="CQ40" i="1"/>
  <c r="CQ49" i="1"/>
  <c r="Q27" i="35"/>
  <c r="CW47" i="1"/>
  <c r="P57" i="1"/>
  <c r="L38" i="36"/>
  <c r="BK57" i="1" s="1"/>
  <c r="W58" i="1"/>
  <c r="S39" i="36"/>
  <c r="BR58" i="1" s="1"/>
  <c r="T34" i="40"/>
  <c r="CI53" i="1"/>
  <c r="CK56" i="1"/>
  <c r="EE56" i="1" s="1"/>
  <c r="R56" i="1"/>
  <c r="N37" i="36"/>
  <c r="BM56" i="1" s="1"/>
  <c r="C60" i="1"/>
  <c r="F60" i="1"/>
  <c r="B41" i="36"/>
  <c r="E43" i="35"/>
  <c r="DC46" i="1"/>
  <c r="EW46" i="1" s="1"/>
  <c r="T29" i="40"/>
  <c r="CI48" i="1"/>
  <c r="DC51" i="1"/>
  <c r="EW51" i="1" s="1"/>
  <c r="CS52" i="1"/>
  <c r="K59" i="1"/>
  <c r="G40" i="36"/>
  <c r="BF59" i="1" s="1"/>
  <c r="CK57" i="1"/>
  <c r="DD57" i="1" s="1"/>
  <c r="W63" i="1"/>
  <c r="S44" i="36"/>
  <c r="BR63" i="1" s="1"/>
  <c r="CW54" i="1"/>
  <c r="C46" i="1"/>
  <c r="F46" i="1"/>
  <c r="B27" i="36"/>
  <c r="T47" i="1"/>
  <c r="P28" i="36"/>
  <c r="BO47" i="1" s="1"/>
  <c r="O59" i="1"/>
  <c r="K40" i="36"/>
  <c r="BJ59" i="1" s="1"/>
  <c r="J59" i="1"/>
  <c r="F40" i="36"/>
  <c r="BE59" i="1" s="1"/>
  <c r="CZ37" i="1"/>
  <c r="ET38" i="1" s="1"/>
  <c r="CV37" i="1"/>
  <c r="CW46" i="1"/>
  <c r="CP40" i="1"/>
  <c r="CX45" i="1"/>
  <c r="ER45" i="1" s="1"/>
  <c r="CK40" i="1"/>
  <c r="M46" i="1"/>
  <c r="I27" i="36"/>
  <c r="BH46" i="1" s="1"/>
  <c r="CO53" i="1"/>
  <c r="EI54" i="1" s="1"/>
  <c r="EP59" i="1"/>
  <c r="EP58" i="1"/>
  <c r="CQ35" i="1"/>
  <c r="EK35" i="1" s="1"/>
  <c r="CQ51" i="1"/>
  <c r="E35" i="35"/>
  <c r="CZ55" i="1"/>
  <c r="N59" i="1"/>
  <c r="J40" i="36"/>
  <c r="BI59" i="1" s="1"/>
  <c r="T37" i="40"/>
  <c r="CI56" i="1"/>
  <c r="Q40" i="35"/>
  <c r="CS33" i="1"/>
  <c r="CR37" i="1"/>
  <c r="DA35" i="1"/>
  <c r="EU35" i="1" s="1"/>
  <c r="DB39" i="1"/>
  <c r="EV39" i="1" s="1"/>
  <c r="CT43" i="1"/>
  <c r="EN44" i="1" s="1"/>
  <c r="V49" i="1"/>
  <c r="R30" i="36"/>
  <c r="BQ49" i="1" s="1"/>
  <c r="CT53" i="1"/>
  <c r="DA45" i="1"/>
  <c r="EU45" i="1" s="1"/>
  <c r="C57" i="1"/>
  <c r="F57" i="1"/>
  <c r="B38" i="36"/>
  <c r="DB56" i="1"/>
  <c r="J56" i="1"/>
  <c r="F37" i="36"/>
  <c r="BE56" i="1" s="1"/>
  <c r="EN61" i="1"/>
  <c r="E37" i="35"/>
  <c r="J61" i="1"/>
  <c r="F42" i="36"/>
  <c r="BE61" i="1" s="1"/>
  <c r="E62" i="1"/>
  <c r="H62" i="1"/>
  <c r="AE463" i="1" s="1"/>
  <c r="D43" i="36"/>
  <c r="EQ66" i="1"/>
  <c r="Q25" i="35"/>
  <c r="Q35" i="35"/>
  <c r="EV61" i="1"/>
  <c r="EV60" i="1"/>
  <c r="G48" i="1"/>
  <c r="AD449" i="1" s="1"/>
  <c r="D48" i="1"/>
  <c r="C29" i="36"/>
  <c r="CX52" i="1"/>
  <c r="ER53" i="1" s="1"/>
  <c r="N52" i="1"/>
  <c r="J33" i="36"/>
  <c r="BI52" i="1" s="1"/>
  <c r="V61" i="1"/>
  <c r="R42" i="36"/>
  <c r="BQ61" i="1" s="1"/>
  <c r="EK66" i="1"/>
  <c r="F63" i="1"/>
  <c r="C63" i="1"/>
  <c r="B44" i="36"/>
  <c r="R58" i="1"/>
  <c r="N39" i="36"/>
  <c r="BM58" i="1" s="1"/>
  <c r="O63" i="1"/>
  <c r="K44" i="36"/>
  <c r="BJ63" i="1" s="1"/>
  <c r="Q66" i="1"/>
  <c r="M47" i="36"/>
  <c r="BL66" i="1" s="1"/>
  <c r="DT67" i="1" s="1"/>
  <c r="L53" i="1"/>
  <c r="H34" i="36"/>
  <c r="BG53" i="1" s="1"/>
  <c r="O55" i="1"/>
  <c r="K36" i="36"/>
  <c r="BJ55" i="1" s="1"/>
  <c r="CY40" i="1"/>
  <c r="ES41" i="1" s="1"/>
  <c r="R52" i="1"/>
  <c r="N33" i="36"/>
  <c r="BM52" i="1" s="1"/>
  <c r="CI65" i="1"/>
  <c r="Q36" i="35"/>
  <c r="CV39" i="1"/>
  <c r="EP40" i="1" s="1"/>
  <c r="CT39" i="1"/>
  <c r="EN39" i="1" s="1"/>
  <c r="K63" i="1"/>
  <c r="G44" i="36"/>
  <c r="BF63" i="1" s="1"/>
  <c r="CS35" i="1"/>
  <c r="EM35" i="1" s="1"/>
  <c r="CS41" i="1"/>
  <c r="CS45" i="1"/>
  <c r="EM45" i="1" s="1"/>
  <c r="CS49" i="1"/>
  <c r="EM49" i="1" s="1"/>
  <c r="S53" i="1"/>
  <c r="O34" i="36"/>
  <c r="BN53" i="1" s="1"/>
  <c r="D58" i="1"/>
  <c r="G58" i="1"/>
  <c r="AD459" i="1" s="1"/>
  <c r="C39" i="36"/>
  <c r="DA52" i="1"/>
  <c r="CX48" i="1"/>
  <c r="V65" i="1"/>
  <c r="R46" i="36"/>
  <c r="BQ65" i="1" s="1"/>
  <c r="V54" i="1"/>
  <c r="R35" i="36"/>
  <c r="BQ54" i="1" s="1"/>
  <c r="V52" i="1"/>
  <c r="R33" i="36"/>
  <c r="BQ52" i="1" s="1"/>
  <c r="L61" i="1"/>
  <c r="H42" i="36"/>
  <c r="BG61" i="1" s="1"/>
  <c r="D65" i="1"/>
  <c r="G65" i="1"/>
  <c r="AD466" i="1" s="1"/>
  <c r="C46" i="36"/>
  <c r="V58" i="1"/>
  <c r="R39" i="36"/>
  <c r="BQ58" i="1" s="1"/>
  <c r="J63" i="1"/>
  <c r="F44" i="36"/>
  <c r="BE63" i="1" s="1"/>
  <c r="CS43" i="1"/>
  <c r="CQ39" i="1"/>
  <c r="EK39" i="1" s="1"/>
  <c r="N47" i="1"/>
  <c r="J28" i="36"/>
  <c r="BI47" i="1" s="1"/>
  <c r="CX37" i="1"/>
  <c r="ER38" i="1" s="1"/>
  <c r="ER44" i="1"/>
  <c r="W44" i="1"/>
  <c r="S25" i="36"/>
  <c r="BR44" i="1" s="1"/>
  <c r="N44" i="1"/>
  <c r="J25" i="36"/>
  <c r="BI44" i="1" s="1"/>
  <c r="CR49" i="1"/>
  <c r="EL50" i="1" s="1"/>
  <c r="G50" i="1"/>
  <c r="AD451" i="1" s="1"/>
  <c r="D50" i="1"/>
  <c r="C31" i="36"/>
  <c r="CX54" i="1"/>
  <c r="ER54" i="1" s="1"/>
  <c r="W54" i="1"/>
  <c r="S35" i="36"/>
  <c r="BR54" i="1" s="1"/>
  <c r="CR35" i="1"/>
  <c r="EL35" i="1" s="1"/>
  <c r="CU43" i="1"/>
  <c r="EO43" i="1" s="1"/>
  <c r="G49" i="1"/>
  <c r="AD450" i="1" s="1"/>
  <c r="D49" i="1"/>
  <c r="C30" i="36"/>
  <c r="K45" i="1"/>
  <c r="G26" i="36"/>
  <c r="BF45" i="1" s="1"/>
  <c r="S50" i="1"/>
  <c r="O31" i="36"/>
  <c r="BN50" i="1" s="1"/>
  <c r="CU51" i="1"/>
  <c r="EO51" i="1" s="1"/>
  <c r="EL45" i="1"/>
  <c r="Q57" i="1"/>
  <c r="M38" i="36"/>
  <c r="BL57" i="1" s="1"/>
  <c r="G57" i="1"/>
  <c r="AD458" i="1" s="1"/>
  <c r="D57" i="1"/>
  <c r="C38" i="36"/>
  <c r="ED62" i="1"/>
  <c r="EN64" i="1"/>
  <c r="O65" i="1"/>
  <c r="K46" i="36"/>
  <c r="BJ65" i="1" s="1"/>
  <c r="ER34" i="1"/>
  <c r="CJ43" i="1"/>
  <c r="DA48" i="1"/>
  <c r="EU48" i="1" s="1"/>
  <c r="V53" i="1"/>
  <c r="R34" i="36"/>
  <c r="BQ53" i="1" s="1"/>
  <c r="CT51" i="1"/>
  <c r="EN51" i="1" s="1"/>
  <c r="G66" i="1"/>
  <c r="AD467" i="1" s="1"/>
  <c r="D66" i="1"/>
  <c r="C47" i="36"/>
  <c r="W64" i="1"/>
  <c r="S45" i="36"/>
  <c r="BR64" i="1" s="1"/>
  <c r="EW66" i="1"/>
  <c r="EW65" i="1"/>
  <c r="J66" i="1"/>
  <c r="F47" i="36"/>
  <c r="BE66" i="1" s="1"/>
  <c r="DM67" i="1" s="1"/>
  <c r="CU56" i="1"/>
  <c r="EO57" i="1" s="1"/>
  <c r="S57" i="1"/>
  <c r="O38" i="36"/>
  <c r="BN57" i="1" s="1"/>
  <c r="CQ47" i="1"/>
  <c r="EK47" i="1" s="1"/>
  <c r="O48" i="1"/>
  <c r="K29" i="36"/>
  <c r="BJ48" i="1" s="1"/>
  <c r="ET65" i="1"/>
  <c r="R54" i="1"/>
  <c r="N35" i="36"/>
  <c r="BM54" i="1" s="1"/>
  <c r="L55" i="1"/>
  <c r="H36" i="36"/>
  <c r="BG55" i="1" s="1"/>
  <c r="L49" i="1"/>
  <c r="H30" i="36"/>
  <c r="BG49" i="1" s="1"/>
  <c r="E41" i="35"/>
  <c r="EJ59" i="1"/>
  <c r="K65" i="1"/>
  <c r="G46" i="36"/>
  <c r="BF65" i="1" s="1"/>
  <c r="CK35" i="1"/>
  <c r="EE35" i="1" s="1"/>
  <c r="CQ42" i="1"/>
  <c r="O49" i="1"/>
  <c r="K30" i="36"/>
  <c r="BJ49" i="1" s="1"/>
  <c r="N49" i="1"/>
  <c r="J30" i="36"/>
  <c r="BI49" i="1" s="1"/>
  <c r="CY47" i="1"/>
  <c r="ES47" i="1" s="1"/>
  <c r="CY52" i="1"/>
  <c r="DB48" i="1"/>
  <c r="EV49" i="1" s="1"/>
  <c r="E59" i="1"/>
  <c r="H59" i="1"/>
  <c r="AE460" i="1" s="1"/>
  <c r="D40" i="36"/>
  <c r="Q30" i="35"/>
  <c r="EW39" i="1"/>
  <c r="Q46" i="1"/>
  <c r="M27" i="36"/>
  <c r="BL46" i="1" s="1"/>
  <c r="CP49" i="1"/>
  <c r="M61" i="1"/>
  <c r="I42" i="36"/>
  <c r="BH61" i="1" s="1"/>
  <c r="P61" i="1"/>
  <c r="L42" i="36"/>
  <c r="BK61" i="1" s="1"/>
  <c r="EQ35" i="1"/>
  <c r="N43" i="1"/>
  <c r="J24" i="36"/>
  <c r="BI43" i="1" s="1"/>
  <c r="ES44" i="1"/>
  <c r="EC39" i="1"/>
  <c r="EC35" i="1"/>
  <c r="ET45" i="1"/>
  <c r="DB47" i="1"/>
  <c r="EV47" i="1" s="1"/>
  <c r="EU39" i="1"/>
  <c r="K43" i="1"/>
  <c r="G24" i="36"/>
  <c r="BF43" i="1" s="1"/>
  <c r="CJ49" i="1"/>
  <c r="K53" i="1"/>
  <c r="G34" i="36"/>
  <c r="BF53" i="1" s="1"/>
  <c r="CS42" i="1"/>
  <c r="DC49" i="1"/>
  <c r="EW50" i="1" s="1"/>
  <c r="R53" i="1"/>
  <c r="N34" i="36"/>
  <c r="BM53" i="1" s="1"/>
  <c r="G54" i="1"/>
  <c r="AD455" i="1" s="1"/>
  <c r="D54" i="1"/>
  <c r="C35" i="36"/>
  <c r="Q33" i="35"/>
  <c r="E61" i="1"/>
  <c r="H61" i="1"/>
  <c r="AE462" i="1" s="1"/>
  <c r="D42" i="36"/>
  <c r="N62" i="1"/>
  <c r="J43" i="36"/>
  <c r="BI62" i="1" s="1"/>
  <c r="EI61" i="1"/>
  <c r="CK65" i="1"/>
  <c r="S60" i="1"/>
  <c r="O41" i="36"/>
  <c r="BN60" i="1" s="1"/>
  <c r="EO61" i="1"/>
  <c r="G53" i="1"/>
  <c r="AD454" i="1" s="1"/>
  <c r="D53" i="1"/>
  <c r="C34" i="36"/>
  <c r="N57" i="1"/>
  <c r="J38" i="36"/>
  <c r="BI57" i="1" s="1"/>
  <c r="N64" i="1"/>
  <c r="J45" i="36"/>
  <c r="BI64" i="1" s="1"/>
  <c r="T65" i="1"/>
  <c r="P46" i="36"/>
  <c r="BO65" i="1" s="1"/>
  <c r="J55" i="1"/>
  <c r="F36" i="36"/>
  <c r="BE55" i="1" s="1"/>
  <c r="V64" i="1"/>
  <c r="R45" i="36"/>
  <c r="BQ64" i="1" s="1"/>
  <c r="E66" i="1"/>
  <c r="H66" i="1"/>
  <c r="AE467" i="1" s="1"/>
  <c r="D47" i="36"/>
  <c r="G47" i="1"/>
  <c r="AD448" i="1" s="1"/>
  <c r="D47" i="1"/>
  <c r="C28" i="36"/>
  <c r="CK48" i="1"/>
  <c r="N53" i="1"/>
  <c r="J34" i="36"/>
  <c r="BI53" i="1" s="1"/>
  <c r="L65" i="1"/>
  <c r="H46" i="36"/>
  <c r="BG65" i="1" s="1"/>
  <c r="EN66" i="1"/>
  <c r="F58" i="1"/>
  <c r="C58" i="1"/>
  <c r="B39" i="36"/>
  <c r="T62" i="1"/>
  <c r="P43" i="36"/>
  <c r="BO62" i="1" s="1"/>
  <c r="CU36" i="1"/>
  <c r="EO36" i="1" s="1"/>
  <c r="EP34" i="1"/>
  <c r="E25" i="35"/>
  <c r="EO35" i="1"/>
  <c r="S45" i="1"/>
  <c r="O26" i="36"/>
  <c r="BN45" i="1" s="1"/>
  <c r="O60" i="1"/>
  <c r="K41" i="36"/>
  <c r="BJ60" i="1" s="1"/>
  <c r="EC51" i="1"/>
  <c r="T32" i="40"/>
  <c r="E36" i="35"/>
  <c r="M55" i="1"/>
  <c r="I36" i="36"/>
  <c r="BH55" i="1" s="1"/>
  <c r="ED58" i="1"/>
  <c r="CP34" i="1"/>
  <c r="EJ34" i="1" s="1"/>
  <c r="CU38" i="1"/>
  <c r="CU44" i="1"/>
  <c r="CP42" i="1"/>
  <c r="CQ41" i="1"/>
  <c r="CJ39" i="1"/>
  <c r="ED39" i="1" s="1"/>
  <c r="CQ50" i="1"/>
  <c r="C53" i="1"/>
  <c r="F53" i="1"/>
  <c r="B34" i="36"/>
  <c r="ET61" i="1"/>
  <c r="ET60" i="1"/>
  <c r="DB42" i="1"/>
  <c r="EV42" i="1" s="1"/>
  <c r="K49" i="1"/>
  <c r="G30" i="36"/>
  <c r="BF49" i="1" s="1"/>
  <c r="DB50" i="1"/>
  <c r="EV50" i="1" s="1"/>
  <c r="Q54" i="1"/>
  <c r="M35" i="36"/>
  <c r="BL54" i="1" s="1"/>
  <c r="R51" i="1"/>
  <c r="N32" i="36"/>
  <c r="BM51" i="1" s="1"/>
  <c r="CQ52" i="1"/>
  <c r="R61" i="1"/>
  <c r="N42" i="36"/>
  <c r="BM61" i="1" s="1"/>
  <c r="CK61" i="1"/>
  <c r="DD61" i="1" s="1"/>
  <c r="V62" i="1"/>
  <c r="R43" i="36"/>
  <c r="BQ62" i="1" s="1"/>
  <c r="M62" i="1"/>
  <c r="I43" i="36"/>
  <c r="BH62" i="1" s="1"/>
  <c r="CZ33" i="1"/>
  <c r="ET34" i="1" s="1"/>
  <c r="J58" i="1"/>
  <c r="F39" i="36"/>
  <c r="BE58" i="1" s="1"/>
  <c r="E26" i="35"/>
  <c r="M45" i="1"/>
  <c r="I26" i="36"/>
  <c r="BH45" i="1" s="1"/>
  <c r="L48" i="1"/>
  <c r="H29" i="36"/>
  <c r="BG48" i="1" s="1"/>
  <c r="CO52" i="1"/>
  <c r="CK64" i="1"/>
  <c r="Q59" i="1"/>
  <c r="M40" i="36"/>
  <c r="BL59" i="1" s="1"/>
  <c r="L43" i="35"/>
  <c r="CY56" i="1"/>
  <c r="E29" i="35"/>
  <c r="E52" i="1"/>
  <c r="H52" i="1"/>
  <c r="AE453" i="1" s="1"/>
  <c r="D33" i="36"/>
  <c r="M65" i="1"/>
  <c r="I46" i="36"/>
  <c r="BH65" i="1" s="1"/>
  <c r="Q46" i="35"/>
  <c r="DA54" i="1"/>
  <c r="CZ35" i="1"/>
  <c r="ET35" i="1" s="1"/>
  <c r="L51" i="1"/>
  <c r="H32" i="36"/>
  <c r="BG51" i="1" s="1"/>
  <c r="Q42" i="35"/>
  <c r="CY35" i="1"/>
  <c r="ES35" i="1" s="1"/>
  <c r="CW40" i="1"/>
  <c r="EQ40" i="1" s="1"/>
  <c r="CR41" i="1"/>
  <c r="CK46" i="1"/>
  <c r="EE46" i="1" s="1"/>
  <c r="V57" i="1"/>
  <c r="R38" i="36"/>
  <c r="BQ57" i="1" s="1"/>
  <c r="CQ33" i="1"/>
  <c r="N66" i="1"/>
  <c r="J47" i="36"/>
  <c r="BI66" i="1" s="1"/>
  <c r="DQ67" i="1" s="1"/>
  <c r="M54" i="1"/>
  <c r="I35" i="36"/>
  <c r="BH54" i="1" s="1"/>
  <c r="CJ45" i="1"/>
  <c r="ED46" i="1" s="1"/>
  <c r="M58" i="1"/>
  <c r="I39" i="36"/>
  <c r="BH58" i="1" s="1"/>
  <c r="CO33" i="1"/>
  <c r="T17" i="40"/>
  <c r="CI36" i="1"/>
  <c r="CQ37" i="1"/>
  <c r="EK38" i="1" s="1"/>
  <c r="CW36" i="1"/>
  <c r="EQ36" i="1" s="1"/>
  <c r="CZ41" i="1"/>
  <c r="J44" i="1"/>
  <c r="F25" i="36"/>
  <c r="BE44" i="1" s="1"/>
  <c r="CT48" i="1"/>
  <c r="M49" i="1"/>
  <c r="I30" i="36"/>
  <c r="BH49" i="1" s="1"/>
  <c r="CZ40" i="1"/>
  <c r="Q49" i="1"/>
  <c r="M30" i="36"/>
  <c r="BL49" i="1" s="1"/>
  <c r="J50" i="1"/>
  <c r="F31" i="36"/>
  <c r="BE50" i="1" s="1"/>
  <c r="DA53" i="1"/>
  <c r="ER59" i="1"/>
  <c r="ER58" i="1"/>
  <c r="V51" i="1"/>
  <c r="R32" i="36"/>
  <c r="BQ51" i="1" s="1"/>
  <c r="S56" i="1"/>
  <c r="O37" i="36"/>
  <c r="BN56" i="1" s="1"/>
  <c r="S61" i="1"/>
  <c r="O42" i="36"/>
  <c r="BN61" i="1" s="1"/>
  <c r="T43" i="40"/>
  <c r="DA62" i="1"/>
  <c r="EU62" i="1" s="1"/>
  <c r="F64" i="1"/>
  <c r="C64" i="1"/>
  <c r="B45" i="36"/>
  <c r="W65" i="1"/>
  <c r="S46" i="36"/>
  <c r="BR65" i="1" s="1"/>
  <c r="DC36" i="1"/>
  <c r="CR48" i="1"/>
  <c r="K57" i="1"/>
  <c r="G38" i="36"/>
  <c r="BF57" i="1" s="1"/>
  <c r="EV59" i="1"/>
  <c r="EV58" i="1"/>
  <c r="CZ53" i="1"/>
  <c r="CP51" i="1"/>
  <c r="EJ51" i="1" s="1"/>
  <c r="CY53" i="1"/>
  <c r="CI62" i="1"/>
  <c r="ER65" i="1"/>
  <c r="ER64" i="1"/>
  <c r="CJ64" i="1"/>
  <c r="CP54" i="1"/>
  <c r="EJ55" i="1" s="1"/>
  <c r="CW42" i="1"/>
  <c r="G51" i="1"/>
  <c r="AD452" i="1" s="1"/>
  <c r="D51" i="1"/>
  <c r="C32" i="36"/>
  <c r="V48" i="1"/>
  <c r="R29" i="36"/>
  <c r="BQ48" i="1" s="1"/>
  <c r="K50" i="1"/>
  <c r="G31" i="36"/>
  <c r="BF50" i="1" s="1"/>
  <c r="CK60" i="1"/>
  <c r="EE60" i="1" s="1"/>
  <c r="E40" i="35"/>
  <c r="M59" i="1"/>
  <c r="I40" i="36"/>
  <c r="BH59" i="1" s="1"/>
  <c r="K61" i="1"/>
  <c r="G42" i="36"/>
  <c r="BF61" i="1" s="1"/>
  <c r="T44" i="40"/>
  <c r="DA63" i="1"/>
  <c r="CR54" i="1"/>
  <c r="Q28" i="35"/>
  <c r="CJ55" i="1"/>
  <c r="ED55" i="1" s="1"/>
  <c r="S66" i="1"/>
  <c r="O47" i="36"/>
  <c r="BN66" i="1" s="1"/>
  <c r="DV67" i="1" s="1"/>
  <c r="CO35" i="1"/>
  <c r="CO41" i="1"/>
  <c r="CR33" i="1"/>
  <c r="CO40" i="1"/>
  <c r="C52" i="1"/>
  <c r="F52" i="1"/>
  <c r="B33" i="36"/>
  <c r="ET59" i="1"/>
  <c r="ET58" i="1"/>
  <c r="T24" i="40"/>
  <c r="CI43" i="1"/>
  <c r="CJ63" i="1"/>
  <c r="ED63" i="1" s="1"/>
  <c r="G55" i="1"/>
  <c r="AD456" i="1" s="1"/>
  <c r="D55" i="1"/>
  <c r="C36" i="36"/>
  <c r="S59" i="1"/>
  <c r="O40" i="36"/>
  <c r="BN59" i="1" s="1"/>
  <c r="L47" i="1"/>
  <c r="H28" i="36"/>
  <c r="BG47" i="1" s="1"/>
  <c r="G56" i="1"/>
  <c r="AD457" i="1" s="1"/>
  <c r="D56" i="1"/>
  <c r="C37" i="36"/>
  <c r="CV36" i="1"/>
  <c r="CO43" i="1"/>
  <c r="EI44" i="1" s="1"/>
  <c r="CQ36" i="1"/>
  <c r="CY39" i="1"/>
  <c r="O47" i="1"/>
  <c r="K28" i="36"/>
  <c r="BJ47" i="1" s="1"/>
  <c r="CX51" i="1"/>
  <c r="ER51" i="1" s="1"/>
  <c r="W51" i="1"/>
  <c r="S32" i="36"/>
  <c r="BR51" i="1" s="1"/>
  <c r="CP43" i="1"/>
  <c r="O44" i="1"/>
  <c r="K25" i="36"/>
  <c r="BJ44" i="1" s="1"/>
  <c r="CP53" i="1"/>
  <c r="EJ53" i="1" s="1"/>
  <c r="O54" i="1"/>
  <c r="K35" i="36"/>
  <c r="BJ54" i="1" s="1"/>
  <c r="CT41" i="1"/>
  <c r="EN41" i="1" s="1"/>
  <c r="DB37" i="1"/>
  <c r="E53" i="1"/>
  <c r="H53" i="1"/>
  <c r="AE454" i="1" s="1"/>
  <c r="D34" i="36"/>
  <c r="CZ54" i="1"/>
  <c r="CK58" i="1"/>
  <c r="DD58" i="1" s="1"/>
  <c r="G52" i="1"/>
  <c r="AD453" i="1" s="1"/>
  <c r="D52" i="1"/>
  <c r="C33" i="36"/>
  <c r="CX56" i="1"/>
  <c r="ER56" i="1" s="1"/>
  <c r="W56" i="1"/>
  <c r="S37" i="36"/>
  <c r="BR56" i="1" s="1"/>
  <c r="S62" i="1"/>
  <c r="O43" i="36"/>
  <c r="BN62" i="1" s="1"/>
  <c r="EO63" i="1"/>
  <c r="O61" i="1"/>
  <c r="K42" i="36"/>
  <c r="BJ61" i="1" s="1"/>
  <c r="W61" i="1"/>
  <c r="S42" i="36"/>
  <c r="BR61" i="1" s="1"/>
  <c r="N61" i="1"/>
  <c r="J42" i="36"/>
  <c r="BI61" i="1" s="1"/>
  <c r="CI63" i="1"/>
  <c r="Q44" i="35"/>
  <c r="L63" i="1"/>
  <c r="H44" i="36"/>
  <c r="BG63" i="1" s="1"/>
  <c r="CV54" i="1"/>
  <c r="EP54" i="1" s="1"/>
  <c r="E28" i="35"/>
  <c r="M47" i="1"/>
  <c r="I28" i="36"/>
  <c r="BH47" i="1" s="1"/>
  <c r="CV48" i="1"/>
  <c r="EP48" i="1" s="1"/>
  <c r="T46" i="40"/>
  <c r="DA65" i="1"/>
  <c r="P56" i="1"/>
  <c r="L37" i="36"/>
  <c r="BK56" i="1" s="1"/>
  <c r="E45" i="35"/>
  <c r="S65" i="1"/>
  <c r="O46" i="36"/>
  <c r="BN65" i="1" s="1"/>
  <c r="EL66" i="1"/>
  <c r="V63" i="1"/>
  <c r="R44" i="36"/>
  <c r="BQ63" i="1" s="1"/>
  <c r="K58" i="1"/>
  <c r="G39" i="36"/>
  <c r="BF58" i="1" s="1"/>
  <c r="CK41" i="1"/>
  <c r="R44" i="1"/>
  <c r="N25" i="36"/>
  <c r="BM44" i="1" s="1"/>
  <c r="CX40" i="1"/>
  <c r="N45" i="1"/>
  <c r="J26" i="36"/>
  <c r="BI45" i="1" s="1"/>
  <c r="ES46" i="1"/>
  <c r="W46" i="1"/>
  <c r="S27" i="36"/>
  <c r="BR46" i="1" s="1"/>
  <c r="G44" i="1"/>
  <c r="AD445" i="1" s="1"/>
  <c r="D44" i="1"/>
  <c r="C25" i="36"/>
  <c r="M48" i="1"/>
  <c r="I29" i="36"/>
  <c r="BH48" i="1" s="1"/>
  <c r="T50" i="1"/>
  <c r="P31" i="36"/>
  <c r="BO50" i="1" s="1"/>
  <c r="W53" i="1"/>
  <c r="S34" i="36"/>
  <c r="BR53" i="1" s="1"/>
  <c r="T28" i="40"/>
  <c r="CI47" i="1"/>
  <c r="T45" i="1"/>
  <c r="P26" i="36"/>
  <c r="BO45" i="1" s="1"/>
  <c r="S64" i="1"/>
  <c r="O45" i="36"/>
  <c r="BN64" i="1" s="1"/>
  <c r="CX36" i="1"/>
  <c r="S47" i="1"/>
  <c r="O28" i="36"/>
  <c r="BN47" i="1" s="1"/>
  <c r="S51" i="1"/>
  <c r="O32" i="36"/>
  <c r="BN51" i="1" s="1"/>
  <c r="E50" i="1"/>
  <c r="H50" i="1"/>
  <c r="AE451" i="1" s="1"/>
  <c r="D31" i="36"/>
  <c r="T31" i="40"/>
  <c r="T53" i="1"/>
  <c r="P34" i="36"/>
  <c r="BO53" i="1" s="1"/>
  <c r="Q41" i="35"/>
  <c r="K44" i="1"/>
  <c r="G25" i="36"/>
  <c r="BF44" i="1" s="1"/>
  <c r="L46" i="1"/>
  <c r="H27" i="36"/>
  <c r="BG46" i="1" s="1"/>
  <c r="O58" i="1"/>
  <c r="K39" i="36"/>
  <c r="BJ58" i="1" s="1"/>
  <c r="R45" i="1"/>
  <c r="N26" i="36"/>
  <c r="BM45" i="1" s="1"/>
  <c r="L52" i="1"/>
  <c r="H33" i="36"/>
  <c r="BG52" i="1" s="1"/>
  <c r="EM61" i="1"/>
  <c r="Q63" i="1"/>
  <c r="M44" i="36"/>
  <c r="BL63" i="1" s="1"/>
  <c r="D63" i="1"/>
  <c r="G63" i="1"/>
  <c r="AD464" i="1" s="1"/>
  <c r="C44" i="36"/>
  <c r="E48" i="1"/>
  <c r="H48" i="1"/>
  <c r="AE449" i="1" s="1"/>
  <c r="D29" i="36"/>
  <c r="E34" i="35"/>
  <c r="S58" i="1"/>
  <c r="O39" i="36"/>
  <c r="BN58" i="1" s="1"/>
  <c r="R47" i="1"/>
  <c r="N28" i="36"/>
  <c r="BM47" i="1" s="1"/>
  <c r="CQ48" i="1"/>
  <c r="T54" i="1"/>
  <c r="P35" i="36"/>
  <c r="BO54" i="1" s="1"/>
  <c r="C62" i="1"/>
  <c r="F62" i="1"/>
  <c r="B43" i="36"/>
  <c r="T56" i="1"/>
  <c r="P37" i="36"/>
  <c r="BO56" i="1" s="1"/>
  <c r="N60" i="1"/>
  <c r="J41" i="36"/>
  <c r="BI60" i="1" s="1"/>
  <c r="P47" i="1"/>
  <c r="L28" i="36"/>
  <c r="BK47" i="1" s="1"/>
  <c r="T40" i="40"/>
  <c r="M63" i="1"/>
  <c r="I44" i="36"/>
  <c r="BH63" i="1" s="1"/>
  <c r="L46" i="35"/>
  <c r="E54" i="1"/>
  <c r="H54" i="1"/>
  <c r="AE455" i="1" s="1"/>
  <c r="D35" i="36"/>
  <c r="C50" i="1"/>
  <c r="F50" i="1"/>
  <c r="B31" i="36"/>
  <c r="C49" i="1"/>
  <c r="F49" i="1"/>
  <c r="B30" i="36"/>
  <c r="W50" i="1"/>
  <c r="S31" i="36"/>
  <c r="BR50" i="1" s="1"/>
  <c r="L59" i="1"/>
  <c r="H40" i="36"/>
  <c r="BG59" i="1" s="1"/>
  <c r="H64" i="1"/>
  <c r="AE465" i="1" s="1"/>
  <c r="E64" i="1"/>
  <c r="D45" i="36"/>
  <c r="J65" i="1"/>
  <c r="F46" i="36"/>
  <c r="BE65" i="1" s="1"/>
  <c r="M44" i="1"/>
  <c r="I25" i="36"/>
  <c r="BH44" i="1" s="1"/>
  <c r="T23" i="40"/>
  <c r="J45" i="1"/>
  <c r="F26" i="36"/>
  <c r="BE45" i="1" s="1"/>
  <c r="R46" i="1"/>
  <c r="N27" i="36"/>
  <c r="BM46" i="1" s="1"/>
  <c r="EV46" i="1"/>
  <c r="J46" i="1"/>
  <c r="F27" i="36"/>
  <c r="BE46" i="1" s="1"/>
  <c r="E43" i="1"/>
  <c r="H43" i="1"/>
  <c r="AE444" i="1" s="1"/>
  <c r="D24" i="36"/>
  <c r="CO34" i="1"/>
  <c r="CV38" i="1"/>
  <c r="DC37" i="1"/>
  <c r="CW33" i="1"/>
  <c r="EQ34" i="1" s="1"/>
  <c r="CR38" i="1"/>
  <c r="C43" i="1"/>
  <c r="F43" i="1"/>
  <c r="B24" i="36"/>
  <c r="V50" i="1"/>
  <c r="R31" i="36"/>
  <c r="BQ50" i="1" s="1"/>
  <c r="M50" i="1"/>
  <c r="I31" i="36"/>
  <c r="BH50" i="1" s="1"/>
  <c r="P53" i="1"/>
  <c r="L34" i="36"/>
  <c r="BK53" i="1" s="1"/>
  <c r="G60" i="1"/>
  <c r="AD461" i="1" s="1"/>
  <c r="D60" i="1"/>
  <c r="C41" i="36"/>
  <c r="CQ45" i="1"/>
  <c r="EK45" i="1" s="1"/>
  <c r="CR53" i="1"/>
  <c r="DA51" i="1"/>
  <c r="EU51" i="1" s="1"/>
  <c r="E51" i="1"/>
  <c r="H51" i="1"/>
  <c r="AE452" i="1" s="1"/>
  <c r="D32" i="36"/>
  <c r="P55" i="1"/>
  <c r="L36" i="36"/>
  <c r="BK55" i="1" s="1"/>
  <c r="P60" i="1"/>
  <c r="L41" i="36"/>
  <c r="BK60" i="1" s="1"/>
  <c r="V66" i="1"/>
  <c r="R47" i="36"/>
  <c r="BQ66" i="1" s="1"/>
  <c r="DY67" i="1" s="1"/>
  <c r="CT34" i="1"/>
  <c r="EN34" i="1" s="1"/>
  <c r="CJ53" i="1"/>
  <c r="T57" i="1"/>
  <c r="P38" i="36"/>
  <c r="BO57" i="1" s="1"/>
  <c r="J60" i="1"/>
  <c r="F41" i="36"/>
  <c r="BE60" i="1" s="1"/>
  <c r="Q29" i="35"/>
  <c r="T51" i="1"/>
  <c r="P32" i="36"/>
  <c r="BO51" i="1" s="1"/>
  <c r="EI66" i="1"/>
  <c r="K54" i="1"/>
  <c r="G35" i="36"/>
  <c r="BF54" i="1" s="1"/>
  <c r="EL59" i="1"/>
  <c r="EL58" i="1"/>
  <c r="Q34" i="35"/>
  <c r="K56" i="1"/>
  <c r="G37" i="36"/>
  <c r="BF56" i="1" s="1"/>
  <c r="W55" i="1"/>
  <c r="S36" i="36"/>
  <c r="BR55" i="1" s="1"/>
  <c r="Q24" i="35"/>
  <c r="Q51" i="1"/>
  <c r="M32" i="36"/>
  <c r="BL51" i="1" s="1"/>
  <c r="CP39" i="1"/>
  <c r="EJ39" i="1" s="1"/>
  <c r="R43" i="1"/>
  <c r="N24" i="36"/>
  <c r="BM43" i="1" s="1"/>
  <c r="Q44" i="1"/>
  <c r="M25" i="36"/>
  <c r="BL44" i="1" s="1"/>
  <c r="ER61" i="1"/>
  <c r="ER60" i="1"/>
  <c r="L43" i="1"/>
  <c r="H24" i="36"/>
  <c r="BG43" i="1" s="1"/>
  <c r="T21" i="40"/>
  <c r="CI40" i="1"/>
  <c r="CW48" i="1"/>
  <c r="CJ52" i="1"/>
  <c r="ED52" i="1" s="1"/>
  <c r="P49" i="1"/>
  <c r="L30" i="36"/>
  <c r="BK49" i="1" s="1"/>
  <c r="CZ56" i="1"/>
  <c r="R66" i="1"/>
  <c r="N47" i="36"/>
  <c r="BM66" i="1" s="1"/>
  <c r="DU67" i="1" s="1"/>
  <c r="CX35" i="1"/>
  <c r="ER35" i="1" s="1"/>
  <c r="CX41" i="1"/>
  <c r="CU37" i="1"/>
  <c r="CZ42" i="1"/>
  <c r="CK49" i="1"/>
  <c r="V46" i="1"/>
  <c r="R27" i="36"/>
  <c r="BQ46" i="1" s="1"/>
  <c r="P45" i="1"/>
  <c r="L26" i="36"/>
  <c r="BK45" i="1" s="1"/>
  <c r="E38" i="35"/>
  <c r="M57" i="1"/>
  <c r="I38" i="36"/>
  <c r="BH57" i="1" s="1"/>
  <c r="Q47" i="1"/>
  <c r="M28" i="36"/>
  <c r="BL47" i="1" s="1"/>
  <c r="CY49" i="1"/>
  <c r="T61" i="1"/>
  <c r="P42" i="36"/>
  <c r="BO61" i="1" s="1"/>
  <c r="L64" i="1"/>
  <c r="H45" i="36"/>
  <c r="BG64" i="1" s="1"/>
  <c r="CJ42" i="1"/>
  <c r="ED42" i="1" s="1"/>
  <c r="CV49" i="1"/>
  <c r="E39" i="35"/>
  <c r="T45" i="40"/>
  <c r="DA64" i="1"/>
  <c r="CJ36" i="1"/>
  <c r="CK43" i="1"/>
  <c r="CT42" i="1"/>
  <c r="CU39" i="1"/>
  <c r="CO47" i="1"/>
  <c r="EI47" i="1" s="1"/>
  <c r="CO51" i="1"/>
  <c r="EI51" i="1" s="1"/>
  <c r="CK37" i="1"/>
  <c r="EE38" i="1" s="1"/>
  <c r="S44" i="1"/>
  <c r="O25" i="36"/>
  <c r="BN44" i="1" s="1"/>
  <c r="CU45" i="1"/>
  <c r="S54" i="1"/>
  <c r="O35" i="36"/>
  <c r="BN54" i="1" s="1"/>
  <c r="CU55" i="1"/>
  <c r="CO42" i="1"/>
  <c r="CT45" i="1"/>
  <c r="EN45" i="1" s="1"/>
  <c r="T49" i="1"/>
  <c r="P30" i="36"/>
  <c r="BO49" i="1" s="1"/>
  <c r="CQ54" i="1"/>
  <c r="E32" i="35"/>
  <c r="M51" i="1"/>
  <c r="I32" i="36"/>
  <c r="BH51" i="1" s="1"/>
  <c r="CV52" i="1"/>
  <c r="EP57" i="1"/>
  <c r="R62" i="1"/>
  <c r="N43" i="36"/>
  <c r="BM62" i="1" s="1"/>
  <c r="ES64" i="1"/>
  <c r="CW45" i="1"/>
  <c r="EQ45" i="1" s="1"/>
  <c r="K46" i="1"/>
  <c r="G27" i="36"/>
  <c r="BF46" i="1" s="1"/>
  <c r="CW55" i="1"/>
  <c r="CR47" i="1"/>
  <c r="EL47" i="1" s="1"/>
  <c r="Q48" i="1"/>
  <c r="M29" i="36"/>
  <c r="BL48" i="1" s="1"/>
  <c r="W52" i="1"/>
  <c r="S33" i="36"/>
  <c r="BR52" i="1" s="1"/>
  <c r="R65" i="1"/>
  <c r="N46" i="36"/>
  <c r="BM65" i="1" s="1"/>
  <c r="C56" i="1"/>
  <c r="F56" i="1"/>
  <c r="B37" i="36"/>
  <c r="DC54" i="1"/>
  <c r="EW54" i="1" s="1"/>
  <c r="G59" i="1"/>
  <c r="AD460" i="1" s="1"/>
  <c r="D59" i="1"/>
  <c r="C40" i="36"/>
  <c r="N63" i="1"/>
  <c r="J44" i="36"/>
  <c r="BI63" i="1" s="1"/>
  <c r="H65" i="1"/>
  <c r="AE466" i="1" s="1"/>
  <c r="E65" i="1"/>
  <c r="D46" i="36"/>
  <c r="DC56" i="1"/>
  <c r="R60" i="1"/>
  <c r="N41" i="36"/>
  <c r="BM60" i="1" s="1"/>
  <c r="G61" i="1"/>
  <c r="AD462" i="1" s="1"/>
  <c r="D61" i="1"/>
  <c r="C42" i="36"/>
  <c r="N55" i="1"/>
  <c r="J36" i="36"/>
  <c r="BI55" i="1" s="1"/>
  <c r="S48" i="1"/>
  <c r="O29" i="36"/>
  <c r="BN48" i="1" s="1"/>
  <c r="CU49" i="1"/>
  <c r="CX39" i="1"/>
  <c r="ER39" i="1" s="1"/>
  <c r="CQ56" i="1"/>
  <c r="EK56" i="1" s="1"/>
  <c r="M60" i="1"/>
  <c r="I41" i="36"/>
  <c r="BH60" i="1" s="1"/>
  <c r="DC40" i="1"/>
  <c r="EW40" i="1" s="1"/>
  <c r="CJ33" i="1"/>
  <c r="Q43" i="1"/>
  <c r="M24" i="36"/>
  <c r="BL43" i="1" s="1"/>
  <c r="CK36" i="1"/>
  <c r="CS40" i="1"/>
  <c r="C45" i="1"/>
  <c r="F45" i="1"/>
  <c r="B26" i="36"/>
  <c r="Q58" i="1"/>
  <c r="M39" i="36"/>
  <c r="BL58" i="1" s="1"/>
  <c r="CK39" i="1"/>
  <c r="EE39" i="1" s="1"/>
  <c r="CJ48" i="1"/>
  <c r="N48" i="1"/>
  <c r="J29" i="36"/>
  <c r="BI48" i="1" s="1"/>
  <c r="R59" i="1"/>
  <c r="N40" i="36"/>
  <c r="BM59" i="1" s="1"/>
  <c r="T66" i="1"/>
  <c r="P47" i="36"/>
  <c r="BO66" i="1" s="1"/>
  <c r="CV41" i="1"/>
  <c r="EP41" i="1" s="1"/>
  <c r="P44" i="1"/>
  <c r="L25" i="36"/>
  <c r="BK44" i="1" s="1"/>
  <c r="CO36" i="1"/>
  <c r="O50" i="1"/>
  <c r="K31" i="36"/>
  <c r="BJ50" i="1" s="1"/>
  <c r="Q65" i="1"/>
  <c r="M46" i="36"/>
  <c r="BL65" i="1" s="1"/>
  <c r="K62" i="1"/>
  <c r="G43" i="36"/>
  <c r="BF62" i="1" s="1"/>
  <c r="T47" i="40"/>
  <c r="CP35" i="1"/>
  <c r="CY48" i="1"/>
  <c r="CP48" i="1"/>
  <c r="Q50" i="1"/>
  <c r="M31" i="36"/>
  <c r="BL50" i="1" s="1"/>
  <c r="N54" i="1"/>
  <c r="J35" i="36"/>
  <c r="BI54" i="1" s="1"/>
  <c r="EC46" i="1"/>
  <c r="T27" i="40"/>
  <c r="CZ52" i="1"/>
  <c r="ET52" i="1" s="1"/>
  <c r="O56" i="1"/>
  <c r="K37" i="36"/>
  <c r="BJ56" i="1" s="1"/>
  <c r="J62" i="1"/>
  <c r="F43" i="36"/>
  <c r="BE62" i="1" s="1"/>
  <c r="CR56" i="1"/>
  <c r="N65" i="1"/>
  <c r="J46" i="36"/>
  <c r="BI65" i="1" s="1"/>
  <c r="T46" i="1"/>
  <c r="P27" i="36"/>
  <c r="BO46" i="1" s="1"/>
  <c r="L54" i="1"/>
  <c r="H35" i="36"/>
  <c r="BG54" i="1" s="1"/>
  <c r="EM58" i="1"/>
  <c r="CQ53" i="1"/>
  <c r="V47" i="1"/>
  <c r="R28" i="36"/>
  <c r="BQ47" i="1" s="1"/>
  <c r="S52" i="1"/>
  <c r="O33" i="36"/>
  <c r="BN52" i="1" s="1"/>
  <c r="CU53" i="1"/>
  <c r="W57" i="1"/>
  <c r="S38" i="36"/>
  <c r="BR57" i="1" s="1"/>
  <c r="S55" i="1"/>
  <c r="O36" i="36"/>
  <c r="BN55" i="1" s="1"/>
  <c r="CK63" i="1"/>
  <c r="M64" i="1"/>
  <c r="I45" i="36"/>
  <c r="BH64" i="1" s="1"/>
  <c r="EO58" i="1"/>
  <c r="E60" i="1"/>
  <c r="H60" i="1"/>
  <c r="AE461" i="1" s="1"/>
  <c r="D41" i="36"/>
  <c r="CR52" i="1"/>
  <c r="W60" i="1"/>
  <c r="S41" i="36"/>
  <c r="BR60" i="1" s="1"/>
  <c r="CW53" i="1"/>
  <c r="EQ53" i="1" s="1"/>
  <c r="V59" i="1"/>
  <c r="R40" i="36"/>
  <c r="BQ59" i="1" s="1"/>
  <c r="J53" i="1"/>
  <c r="F34" i="36"/>
  <c r="BE53" i="1" s="1"/>
  <c r="K66" i="1"/>
  <c r="G47" i="36"/>
  <c r="BF66" i="1" s="1"/>
  <c r="P58" i="1"/>
  <c r="L39" i="36"/>
  <c r="BK58" i="1" s="1"/>
  <c r="EW44" i="1"/>
  <c r="CV51" i="1"/>
  <c r="EP51" i="1" s="1"/>
  <c r="EE45" i="1"/>
  <c r="G43" i="1"/>
  <c r="AD444" i="1" s="1"/>
  <c r="D43" i="1"/>
  <c r="C24" i="36"/>
  <c r="E44" i="1"/>
  <c r="H44" i="1"/>
  <c r="AE445" i="1" s="1"/>
  <c r="D25" i="36"/>
  <c r="O45" i="1"/>
  <c r="K26" i="36"/>
  <c r="BJ45" i="1" s="1"/>
  <c r="W45" i="1"/>
  <c r="S26" i="36"/>
  <c r="BR45" i="1" s="1"/>
  <c r="CX49" i="1"/>
  <c r="W49" i="1"/>
  <c r="S30" i="36"/>
  <c r="BR49" i="1" s="1"/>
  <c r="CT52" i="1"/>
  <c r="O46" i="1"/>
  <c r="K27" i="36"/>
  <c r="BJ46" i="1" s="1"/>
  <c r="L58" i="1"/>
  <c r="H39" i="36"/>
  <c r="BG58" i="1" s="1"/>
  <c r="EU34" i="1"/>
  <c r="P46" i="1"/>
  <c r="L27" i="36"/>
  <c r="BK46" i="1" s="1"/>
  <c r="CT47" i="1"/>
  <c r="EN47" i="1" s="1"/>
  <c r="Q55" i="1"/>
  <c r="M36" i="36"/>
  <c r="BL55" i="1" s="1"/>
  <c r="C44" i="1"/>
  <c r="F44" i="1"/>
  <c r="B25" i="36"/>
  <c r="Q32" i="35"/>
  <c r="N50" i="1"/>
  <c r="J31" i="36"/>
  <c r="BI50" i="1" s="1"/>
  <c r="Q37" i="35"/>
  <c r="EC61" i="1"/>
  <c r="G62" i="1"/>
  <c r="AD463" i="1" s="1"/>
  <c r="D62" i="1"/>
  <c r="C43" i="36"/>
  <c r="T63" i="1"/>
  <c r="P44" i="36"/>
  <c r="BO63" i="1" s="1"/>
  <c r="EM63" i="1"/>
  <c r="DC42" i="1"/>
  <c r="T16" i="40"/>
  <c r="EU38" i="1"/>
  <c r="J47" i="1"/>
  <c r="F28" i="36"/>
  <c r="BE47" i="1" s="1"/>
  <c r="J51" i="1"/>
  <c r="F32" i="36"/>
  <c r="BE51" i="1" s="1"/>
  <c r="DC48" i="1"/>
  <c r="EW48" i="1" s="1"/>
  <c r="T48" i="1"/>
  <c r="P29" i="36"/>
  <c r="BO48" i="1" s="1"/>
  <c r="K48" i="1"/>
  <c r="G29" i="36"/>
  <c r="BF48" i="1" s="1"/>
  <c r="L50" i="1"/>
  <c r="H31" i="36"/>
  <c r="BG50" i="1" s="1"/>
  <c r="L60" i="1"/>
  <c r="H41" i="36"/>
  <c r="BG60" i="1" s="1"/>
  <c r="N58" i="1"/>
  <c r="J39" i="36"/>
  <c r="BI58" i="1" s="1"/>
  <c r="ED51" i="1"/>
  <c r="T55" i="1"/>
  <c r="P36" i="36"/>
  <c r="BO55" i="1" s="1"/>
  <c r="W62" i="1"/>
  <c r="S43" i="36"/>
  <c r="BR62" i="1" s="1"/>
  <c r="EJ64" i="1"/>
  <c r="M66" i="1"/>
  <c r="I47" i="36"/>
  <c r="BH66" i="1" s="1"/>
  <c r="E24" i="35"/>
  <c r="M43" i="1"/>
  <c r="I24" i="36"/>
  <c r="BH43" i="1" s="1"/>
  <c r="T25" i="40"/>
  <c r="V45" i="1"/>
  <c r="R26" i="36"/>
  <c r="BQ45" i="1" s="1"/>
  <c r="EU47" i="1"/>
  <c r="E47" i="1"/>
  <c r="H47" i="1"/>
  <c r="AE448" i="1" s="1"/>
  <c r="D28" i="36"/>
  <c r="P51" i="1"/>
  <c r="L32" i="36"/>
  <c r="BK51" i="1" s="1"/>
  <c r="T59" i="1"/>
  <c r="P40" i="36"/>
  <c r="BO59" i="1" s="1"/>
  <c r="T42" i="40"/>
  <c r="O57" i="1"/>
  <c r="K38" i="36"/>
  <c r="BJ57" i="1" s="1"/>
  <c r="EI55" i="1"/>
  <c r="EI57" i="1"/>
  <c r="J57" i="1"/>
  <c r="F38" i="36"/>
  <c r="BE57" i="1" s="1"/>
  <c r="EU60" i="1"/>
  <c r="K47" i="1"/>
  <c r="G28" i="36"/>
  <c r="BF47" i="1" s="1"/>
  <c r="L66" i="1"/>
  <c r="H47" i="36"/>
  <c r="BG66" i="1" s="1"/>
  <c r="DO67" i="1" s="1"/>
  <c r="ES60" i="1"/>
  <c r="EP45" i="1"/>
  <c r="L45" i="1"/>
  <c r="H26" i="36"/>
  <c r="BG45" i="1" s="1"/>
  <c r="EP47" i="1"/>
  <c r="E33" i="35"/>
  <c r="E55" i="1"/>
  <c r="H55" i="1"/>
  <c r="AE456" i="1" s="1"/>
  <c r="D36" i="36"/>
  <c r="ED60" i="1"/>
  <c r="C59" i="1"/>
  <c r="F59" i="1"/>
  <c r="B40" i="36"/>
  <c r="S49" i="1"/>
  <c r="O30" i="36"/>
  <c r="BN49" i="1" s="1"/>
  <c r="S46" i="1"/>
  <c r="O27" i="36"/>
  <c r="BN46" i="1" s="1"/>
  <c r="EO47" i="1"/>
  <c r="T38" i="40"/>
  <c r="H63" i="1"/>
  <c r="AE464" i="1" s="1"/>
  <c r="E63" i="1"/>
  <c r="D44" i="36"/>
  <c r="T58" i="1"/>
  <c r="P39" i="36"/>
  <c r="BO58" i="1" s="1"/>
  <c r="GP364" i="1"/>
  <c r="GO365" i="1"/>
  <c r="CH366" i="1"/>
  <c r="HL366" i="1"/>
  <c r="B367" i="1"/>
  <c r="B434" i="1" s="1"/>
  <c r="M104" i="51"/>
  <c r="B69" i="45"/>
  <c r="M27" i="51"/>
  <c r="M145" i="51"/>
  <c r="M184" i="51" s="1"/>
  <c r="CH284" i="1"/>
  <c r="HL284" i="1"/>
  <c r="B285" i="1"/>
  <c r="GP282" i="1"/>
  <c r="GO283" i="1"/>
  <c r="HZ282" i="1"/>
  <c r="HY283" i="1"/>
  <c r="DD33" i="1" l="1"/>
  <c r="DD44" i="1"/>
  <c r="DD38" i="1"/>
  <c r="DD50" i="1"/>
  <c r="DD65" i="1"/>
  <c r="DD54" i="1"/>
  <c r="DD34" i="1"/>
  <c r="DD64" i="1"/>
  <c r="EC50" i="1"/>
  <c r="DD49" i="1"/>
  <c r="DD45" i="1"/>
  <c r="DD60" i="1"/>
  <c r="DD63" i="1"/>
  <c r="DD41" i="1"/>
  <c r="EC44" i="1"/>
  <c r="DD43" i="1"/>
  <c r="DD35" i="1"/>
  <c r="DD62" i="1"/>
  <c r="DD42" i="1"/>
  <c r="DD39" i="1"/>
  <c r="DD51" i="1"/>
  <c r="DD47" i="1"/>
  <c r="DD55" i="1"/>
  <c r="DD52" i="1"/>
  <c r="DD36" i="1"/>
  <c r="DD56" i="1"/>
  <c r="EC54" i="1"/>
  <c r="DD53" i="1"/>
  <c r="EC38" i="1"/>
  <c r="DD37" i="1"/>
  <c r="DD46" i="1"/>
  <c r="DD40" i="1"/>
  <c r="DD48" i="1"/>
  <c r="H324" i="45"/>
  <c r="H153" i="45"/>
  <c r="CA73" i="1"/>
  <c r="CA72" i="1"/>
  <c r="CA71" i="1"/>
  <c r="HY364" i="1"/>
  <c r="HZ363" i="1"/>
  <c r="H126" i="45"/>
  <c r="H295" i="45"/>
  <c r="M405" i="51"/>
  <c r="R405" i="51" s="1"/>
  <c r="M295" i="51"/>
  <c r="M241" i="51"/>
  <c r="H209" i="45"/>
  <c r="H309" i="45"/>
  <c r="H298" i="45"/>
  <c r="H307" i="45"/>
  <c r="H297" i="45"/>
  <c r="H226" i="45"/>
  <c r="H129" i="45"/>
  <c r="H147" i="45"/>
  <c r="H293" i="45"/>
  <c r="H211" i="45"/>
  <c r="H225" i="45"/>
  <c r="H300" i="45"/>
  <c r="H127" i="45"/>
  <c r="H223" i="45"/>
  <c r="H318" i="45"/>
  <c r="H81" i="45"/>
  <c r="DR54" i="1"/>
  <c r="H128" i="45"/>
  <c r="H150" i="45"/>
  <c r="H228" i="45"/>
  <c r="H252" i="45" s="1"/>
  <c r="H144" i="45"/>
  <c r="H139" i="45"/>
  <c r="DT65" i="1"/>
  <c r="H299" i="45"/>
  <c r="H321" i="45"/>
  <c r="H141" i="45"/>
  <c r="H165" i="45" s="1"/>
  <c r="H315" i="45"/>
  <c r="H132" i="45"/>
  <c r="H240" i="45"/>
  <c r="EJ48" i="1"/>
  <c r="EQ55" i="1"/>
  <c r="DV44" i="1"/>
  <c r="DS60" i="1"/>
  <c r="DV49" i="1"/>
  <c r="DY59" i="1"/>
  <c r="EE63" i="1"/>
  <c r="H303" i="45"/>
  <c r="H134" i="45"/>
  <c r="DQ54" i="1"/>
  <c r="EJ46" i="1"/>
  <c r="DP57" i="1"/>
  <c r="EE49" i="1"/>
  <c r="DS53" i="1"/>
  <c r="DR61" i="1"/>
  <c r="DW65" i="1"/>
  <c r="DQ57" i="1"/>
  <c r="DN65" i="1"/>
  <c r="EE54" i="1"/>
  <c r="H305" i="45"/>
  <c r="E520" i="1"/>
  <c r="D521" i="1"/>
  <c r="D590" i="1"/>
  <c r="E589" i="1"/>
  <c r="AJ519" i="1"/>
  <c r="AK519" i="1"/>
  <c r="AL519" i="1"/>
  <c r="AN519" i="1"/>
  <c r="AM519" i="1"/>
  <c r="DV55" i="1"/>
  <c r="DT50" i="1"/>
  <c r="EN42" i="1"/>
  <c r="EJ43" i="1"/>
  <c r="DY57" i="1"/>
  <c r="DQ47" i="1"/>
  <c r="DW44" i="1"/>
  <c r="HL204" i="1"/>
  <c r="CH204" i="1"/>
  <c r="B205" i="1"/>
  <c r="EI49" i="1"/>
  <c r="EK53" i="1"/>
  <c r="DQ65" i="1"/>
  <c r="DO52" i="1"/>
  <c r="DV62" i="1"/>
  <c r="EV56" i="1"/>
  <c r="H236" i="45"/>
  <c r="EJ52" i="1"/>
  <c r="DZ62" i="1"/>
  <c r="DW48" i="1"/>
  <c r="DT55" i="1"/>
  <c r="DM53" i="1"/>
  <c r="DP64" i="1"/>
  <c r="DV52" i="1"/>
  <c r="DO54" i="1"/>
  <c r="DR50" i="1"/>
  <c r="EI36" i="1"/>
  <c r="EM40" i="1"/>
  <c r="EO49" i="1"/>
  <c r="DQ63" i="1"/>
  <c r="EO55" i="1"/>
  <c r="DW61" i="1"/>
  <c r="EQ48" i="1"/>
  <c r="EP38" i="1"/>
  <c r="DM65" i="1"/>
  <c r="DQ60" i="1"/>
  <c r="EM50" i="1"/>
  <c r="DV64" i="1"/>
  <c r="DQ45" i="1"/>
  <c r="DO63" i="1"/>
  <c r="EI46" i="1"/>
  <c r="EI40" i="1"/>
  <c r="DN61" i="1"/>
  <c r="DM44" i="1"/>
  <c r="ED45" i="1"/>
  <c r="EK41" i="1"/>
  <c r="EO44" i="1"/>
  <c r="EM48" i="1"/>
  <c r="EN40" i="1"/>
  <c r="EM42" i="1"/>
  <c r="DY61" i="1"/>
  <c r="DQ52" i="1"/>
  <c r="DU56" i="1"/>
  <c r="DY44" i="1"/>
  <c r="EQ52" i="1"/>
  <c r="DU50" i="1"/>
  <c r="CA41" i="1"/>
  <c r="CA70" i="1"/>
  <c r="CA69" i="1"/>
  <c r="CA68" i="1"/>
  <c r="H149" i="45"/>
  <c r="CH434" i="1"/>
  <c r="GM434" i="1"/>
  <c r="GP203" i="1"/>
  <c r="GO204" i="1"/>
  <c r="DS51" i="1"/>
  <c r="DU53" i="1"/>
  <c r="DZ49" i="1"/>
  <c r="EL52" i="1"/>
  <c r="DS55" i="1"/>
  <c r="DW53" i="1"/>
  <c r="EL41" i="1"/>
  <c r="DN53" i="1"/>
  <c r="ES38" i="1"/>
  <c r="EN37" i="1"/>
  <c r="DV46" i="1"/>
  <c r="DM57" i="1"/>
  <c r="DQ50" i="1"/>
  <c r="DO58" i="1"/>
  <c r="ER49" i="1"/>
  <c r="DZ60" i="1"/>
  <c r="DR56" i="1"/>
  <c r="DQ48" i="1"/>
  <c r="EE36" i="1"/>
  <c r="EO45" i="1"/>
  <c r="DN56" i="1"/>
  <c r="DM60" i="1"/>
  <c r="EV51" i="1"/>
  <c r="EO39" i="1"/>
  <c r="EI34" i="1"/>
  <c r="DP63" i="1"/>
  <c r="EU53" i="1"/>
  <c r="ET40" i="1"/>
  <c r="EK52" i="1"/>
  <c r="EK50" i="1"/>
  <c r="EW47" i="1"/>
  <c r="EO50" i="1"/>
  <c r="DO45" i="1"/>
  <c r="EE52" i="1"/>
  <c r="DY45" i="1"/>
  <c r="ED56" i="1"/>
  <c r="DO50" i="1"/>
  <c r="EW42" i="1"/>
  <c r="EN52" i="1"/>
  <c r="EO53" i="1"/>
  <c r="DM62" i="1"/>
  <c r="DS44" i="1"/>
  <c r="DU65" i="1"/>
  <c r="DP51" i="1"/>
  <c r="EI42" i="1"/>
  <c r="ET42" i="1"/>
  <c r="ER41" i="1"/>
  <c r="DS49" i="1"/>
  <c r="DZ55" i="1"/>
  <c r="DT63" i="1"/>
  <c r="ES39" i="1"/>
  <c r="DM50" i="1"/>
  <c r="DU51" i="1"/>
  <c r="DQ53" i="1"/>
  <c r="EE48" i="1"/>
  <c r="DT46" i="1"/>
  <c r="ES52" i="1"/>
  <c r="EL40" i="1"/>
  <c r="DP48" i="1"/>
  <c r="DP66" i="1"/>
  <c r="DP67" i="1"/>
  <c r="DN66" i="1"/>
  <c r="DN67" i="1"/>
  <c r="CA63" i="1"/>
  <c r="CA67" i="1"/>
  <c r="DW66" i="1"/>
  <c r="DW67" i="1"/>
  <c r="DM46" i="1"/>
  <c r="DO66" i="1"/>
  <c r="DR57" i="1"/>
  <c r="EQ56" i="1"/>
  <c r="DW55" i="1"/>
  <c r="DQ58" i="1"/>
  <c r="DO60" i="1"/>
  <c r="DM51" i="1"/>
  <c r="DW63" i="1"/>
  <c r="DZ45" i="1"/>
  <c r="DR45" i="1"/>
  <c r="DZ57" i="1"/>
  <c r="ES48" i="1"/>
  <c r="DN62" i="1"/>
  <c r="DU59" i="1"/>
  <c r="ED48" i="1"/>
  <c r="DT58" i="1"/>
  <c r="EM46" i="1"/>
  <c r="DP60" i="1"/>
  <c r="DZ52" i="1"/>
  <c r="DN46" i="1"/>
  <c r="DV54" i="1"/>
  <c r="EE43" i="1"/>
  <c r="ED36" i="1"/>
  <c r="EU64" i="1"/>
  <c r="DO64" i="1"/>
  <c r="DT47" i="1"/>
  <c r="DY50" i="1"/>
  <c r="EV53" i="1"/>
  <c r="EK48" i="1"/>
  <c r="ES43" i="1"/>
  <c r="DW45" i="1"/>
  <c r="DY63" i="1"/>
  <c r="EE58" i="1"/>
  <c r="EV37" i="1"/>
  <c r="EK36" i="1"/>
  <c r="EP36" i="1"/>
  <c r="EQ42" i="1"/>
  <c r="ES53" i="1"/>
  <c r="EW36" i="1"/>
  <c r="DP54" i="1"/>
  <c r="DT54" i="1"/>
  <c r="EJ42" i="1"/>
  <c r="DM55" i="1"/>
  <c r="DZ64" i="1"/>
  <c r="DR65" i="1"/>
  <c r="DR63" i="1"/>
  <c r="EL37" i="1"/>
  <c r="EM52" i="1"/>
  <c r="EM39" i="1"/>
  <c r="DM49" i="1"/>
  <c r="DT62" i="1"/>
  <c r="BX375" i="75"/>
  <c r="FC353" i="75" s="1"/>
  <c r="BY373" i="75"/>
  <c r="DU45" i="1"/>
  <c r="EQ49" i="1"/>
  <c r="DN47" i="1"/>
  <c r="DM47" i="1"/>
  <c r="DW46" i="1"/>
  <c r="EJ35" i="1"/>
  <c r="DU62" i="1"/>
  <c r="EO37" i="1"/>
  <c r="DN54" i="1"/>
  <c r="DY66" i="1"/>
  <c r="EL38" i="1"/>
  <c r="EW37" i="1"/>
  <c r="EV40" i="1"/>
  <c r="DW54" i="1"/>
  <c r="DV58" i="1"/>
  <c r="DN44" i="1"/>
  <c r="DV51" i="1"/>
  <c r="ER46" i="1"/>
  <c r="EE41" i="1"/>
  <c r="EE55" i="1"/>
  <c r="DP47" i="1"/>
  <c r="DR44" i="1"/>
  <c r="DZ65" i="1"/>
  <c r="DY62" i="1"/>
  <c r="DR60" i="1"/>
  <c r="EU57" i="1"/>
  <c r="ER55" i="1"/>
  <c r="EM56" i="1"/>
  <c r="DR49" i="1"/>
  <c r="DY53" i="1"/>
  <c r="DT57" i="1"/>
  <c r="DZ44" i="1"/>
  <c r="ER48" i="1"/>
  <c r="DP53" i="1"/>
  <c r="DY56" i="1"/>
  <c r="DN52" i="1"/>
  <c r="EU63" i="1"/>
  <c r="EC40" i="1"/>
  <c r="EC65" i="1"/>
  <c r="EC42" i="1"/>
  <c r="EC47" i="1"/>
  <c r="EC43" i="1"/>
  <c r="EC62" i="1"/>
  <c r="EC36" i="1"/>
  <c r="EC56" i="1"/>
  <c r="EC53" i="1"/>
  <c r="AC457" i="1"/>
  <c r="AC450" i="1"/>
  <c r="AC453" i="1"/>
  <c r="AC465" i="1"/>
  <c r="AC454" i="1"/>
  <c r="AC464" i="1"/>
  <c r="AC447" i="1"/>
  <c r="AC461" i="1"/>
  <c r="AC449" i="1"/>
  <c r="AC455" i="1"/>
  <c r="AC467" i="1"/>
  <c r="AC448" i="1"/>
  <c r="AC466" i="1"/>
  <c r="AC456" i="1"/>
  <c r="AC460" i="1"/>
  <c r="AC445" i="1"/>
  <c r="AC446" i="1"/>
  <c r="AC444" i="1"/>
  <c r="AC451" i="1"/>
  <c r="AC463" i="1"/>
  <c r="AC459" i="1"/>
  <c r="AC458" i="1"/>
  <c r="AC452" i="1"/>
  <c r="AC462" i="1"/>
  <c r="ET37" i="1"/>
  <c r="H18" i="70"/>
  <c r="H19" i="70" s="1"/>
  <c r="H46" i="45"/>
  <c r="CE75" i="1"/>
  <c r="H384" i="45"/>
  <c r="H418" i="45" s="1"/>
  <c r="J19" i="70"/>
  <c r="H71" i="45"/>
  <c r="H155" i="45" s="1"/>
  <c r="H409" i="45"/>
  <c r="CA42" i="1"/>
  <c r="CA60" i="1"/>
  <c r="CA37" i="1"/>
  <c r="CA58" i="1"/>
  <c r="CA62" i="1"/>
  <c r="CA50" i="1"/>
  <c r="CA44" i="1"/>
  <c r="CA36" i="1"/>
  <c r="CA49" i="1"/>
  <c r="CA52" i="1"/>
  <c r="CA35" i="1"/>
  <c r="CA54" i="1"/>
  <c r="CA45" i="1"/>
  <c r="CA33" i="1"/>
  <c r="CA57" i="1"/>
  <c r="CA34" i="1"/>
  <c r="CA53" i="1"/>
  <c r="CA51" i="1"/>
  <c r="CA39" i="1"/>
  <c r="CA55" i="1"/>
  <c r="CA38" i="1"/>
  <c r="CA48" i="1"/>
  <c r="CA65" i="1"/>
  <c r="CA47" i="1"/>
  <c r="CA40" i="1"/>
  <c r="CA43" i="1"/>
  <c r="CA56" i="1"/>
  <c r="CA61" i="1"/>
  <c r="CA64" i="1"/>
  <c r="CA46" i="1"/>
  <c r="CA59" i="1"/>
  <c r="CA66" i="1"/>
  <c r="GO118" i="1"/>
  <c r="GP117" i="1"/>
  <c r="HY204" i="1"/>
  <c r="HZ203" i="1"/>
  <c r="HY118" i="1"/>
  <c r="HZ117" i="1"/>
  <c r="CH117" i="1"/>
  <c r="B118" i="1"/>
  <c r="BU118" i="1" s="1"/>
  <c r="HL117" i="1"/>
  <c r="DS46" i="1"/>
  <c r="DY47" i="1"/>
  <c r="DV48" i="1"/>
  <c r="EP49" i="1"/>
  <c r="DW51" i="1"/>
  <c r="DP50" i="1"/>
  <c r="DM45" i="1"/>
  <c r="DN50" i="1"/>
  <c r="DT53" i="1"/>
  <c r="ET49" i="1"/>
  <c r="DR46" i="1"/>
  <c r="DT48" i="1"/>
  <c r="DU46" i="1"/>
  <c r="EC63" i="1"/>
  <c r="ET54" i="1"/>
  <c r="DP59" i="1"/>
  <c r="ET41" i="1"/>
  <c r="EE61" i="1"/>
  <c r="DU54" i="1"/>
  <c r="EU42" i="1"/>
  <c r="EM37" i="1"/>
  <c r="DU60" i="1"/>
  <c r="EE65" i="1"/>
  <c r="ET50" i="1"/>
  <c r="AC232" i="1"/>
  <c r="AC312" i="1"/>
  <c r="AC393" i="1"/>
  <c r="AC146" i="1"/>
  <c r="AZ55" i="1"/>
  <c r="BC55" i="1"/>
  <c r="DW59" i="1"/>
  <c r="AZ47" i="1"/>
  <c r="BC47" i="1"/>
  <c r="DN48" i="1"/>
  <c r="AY62" i="1"/>
  <c r="BB62" i="1"/>
  <c r="AD396" i="1"/>
  <c r="AD235" i="1"/>
  <c r="AD315" i="1"/>
  <c r="AD149" i="1"/>
  <c r="U56" i="1"/>
  <c r="Q37" i="36"/>
  <c r="BP56" i="1" s="1"/>
  <c r="U51" i="1"/>
  <c r="Q32" i="36"/>
  <c r="BP51" i="1" s="1"/>
  <c r="AX44" i="1"/>
  <c r="BA44" i="1"/>
  <c r="AE217" i="1"/>
  <c r="AE297" i="1"/>
  <c r="AE378" i="1"/>
  <c r="AE131" i="1"/>
  <c r="AY43" i="1"/>
  <c r="BB43" i="1"/>
  <c r="AD130" i="1"/>
  <c r="AD216" i="1"/>
  <c r="AD296" i="1"/>
  <c r="AD377" i="1"/>
  <c r="AE233" i="1"/>
  <c r="AE313" i="1"/>
  <c r="AE147" i="1"/>
  <c r="AE394" i="1"/>
  <c r="EL57" i="1"/>
  <c r="EL56" i="1"/>
  <c r="BA45" i="1"/>
  <c r="AX45" i="1"/>
  <c r="EW56" i="1"/>
  <c r="EW57" i="1"/>
  <c r="BB59" i="1"/>
  <c r="AY59" i="1"/>
  <c r="AD232" i="1"/>
  <c r="AD312" i="1"/>
  <c r="AD393" i="1"/>
  <c r="AD146" i="1"/>
  <c r="BA56" i="1"/>
  <c r="AX56" i="1"/>
  <c r="W76" i="1"/>
  <c r="EP52" i="1"/>
  <c r="I51" i="1"/>
  <c r="E32" i="36"/>
  <c r="EK54" i="1"/>
  <c r="I58" i="1"/>
  <c r="E39" i="36"/>
  <c r="BD58" i="1" s="1"/>
  <c r="ES49" i="1"/>
  <c r="DS45" i="1"/>
  <c r="DY46" i="1"/>
  <c r="ET56" i="1"/>
  <c r="ET57" i="1"/>
  <c r="DT44" i="1"/>
  <c r="DT51" i="1"/>
  <c r="AE138" i="1"/>
  <c r="AE224" i="1"/>
  <c r="AE304" i="1"/>
  <c r="AE385" i="1"/>
  <c r="EL53" i="1"/>
  <c r="AX43" i="1"/>
  <c r="BA43" i="1"/>
  <c r="AE216" i="1"/>
  <c r="AE296" i="1"/>
  <c r="AE377" i="1"/>
  <c r="AE130" i="1"/>
  <c r="DO59" i="1"/>
  <c r="AC222" i="1"/>
  <c r="AC302" i="1"/>
  <c r="AC383" i="1"/>
  <c r="AC136" i="1"/>
  <c r="AX50" i="1"/>
  <c r="BA50" i="1"/>
  <c r="AE227" i="1"/>
  <c r="AE307" i="1"/>
  <c r="AE388" i="1"/>
  <c r="AE141" i="1"/>
  <c r="AC235" i="1"/>
  <c r="AC315" i="1"/>
  <c r="AC149" i="1"/>
  <c r="AC396" i="1"/>
  <c r="DU47" i="1"/>
  <c r="AE221" i="1"/>
  <c r="AE301" i="1"/>
  <c r="AE382" i="1"/>
  <c r="AE135" i="1"/>
  <c r="EN46" i="1"/>
  <c r="AD236" i="1"/>
  <c r="AD316" i="1"/>
  <c r="AD397" i="1"/>
  <c r="AD150" i="1"/>
  <c r="EP53" i="1"/>
  <c r="DO46" i="1"/>
  <c r="U60" i="1"/>
  <c r="Q41" i="36"/>
  <c r="BP60" i="1" s="1"/>
  <c r="H336" i="45"/>
  <c r="AE137" i="1"/>
  <c r="AE223" i="1"/>
  <c r="AE303" i="1"/>
  <c r="AE384" i="1"/>
  <c r="EW38" i="1"/>
  <c r="ER36" i="1"/>
  <c r="DZ53" i="1"/>
  <c r="DW50" i="1"/>
  <c r="AY44" i="1"/>
  <c r="BB44" i="1"/>
  <c r="AD131" i="1"/>
  <c r="AD378" i="1"/>
  <c r="AD217" i="1"/>
  <c r="AD297" i="1"/>
  <c r="DZ46" i="1"/>
  <c r="ES50" i="1"/>
  <c r="DU44" i="1"/>
  <c r="DV65" i="1"/>
  <c r="DS56" i="1"/>
  <c r="EU65" i="1"/>
  <c r="DZ56" i="1"/>
  <c r="AY52" i="1"/>
  <c r="BB52" i="1"/>
  <c r="G76" i="1"/>
  <c r="AD139" i="1"/>
  <c r="AD386" i="1"/>
  <c r="AD225" i="1"/>
  <c r="AD305" i="1"/>
  <c r="AZ53" i="1"/>
  <c r="BC53" i="1"/>
  <c r="DZ51" i="1"/>
  <c r="DR47" i="1"/>
  <c r="EI43" i="1"/>
  <c r="AY56" i="1"/>
  <c r="BB56" i="1"/>
  <c r="AD143" i="1"/>
  <c r="AD390" i="1"/>
  <c r="AD229" i="1"/>
  <c r="AD309" i="1"/>
  <c r="BA52" i="1"/>
  <c r="AX52" i="1"/>
  <c r="C76" i="1"/>
  <c r="EI41" i="1"/>
  <c r="EI35" i="1"/>
  <c r="U47" i="1"/>
  <c r="Q28" i="36"/>
  <c r="BP47" i="1" s="1"/>
  <c r="I59" i="1"/>
  <c r="E40" i="36"/>
  <c r="BD59" i="1" s="1"/>
  <c r="ET53" i="1"/>
  <c r="DN57" i="1"/>
  <c r="BA64" i="1"/>
  <c r="AX64" i="1"/>
  <c r="AC237" i="1"/>
  <c r="AC317" i="1"/>
  <c r="AC398" i="1"/>
  <c r="AC151" i="1"/>
  <c r="DV56" i="1"/>
  <c r="DY51" i="1"/>
  <c r="DT49" i="1"/>
  <c r="EP50" i="1"/>
  <c r="EN48" i="1"/>
  <c r="DQ66" i="1"/>
  <c r="U61" i="1"/>
  <c r="Q42" i="36"/>
  <c r="BP61" i="1" s="1"/>
  <c r="ER50" i="1"/>
  <c r="AZ52" i="1"/>
  <c r="BC52" i="1"/>
  <c r="E76" i="1"/>
  <c r="DT59" i="1"/>
  <c r="EI52" i="1"/>
  <c r="I45" i="1"/>
  <c r="E26" i="36"/>
  <c r="DM58" i="1"/>
  <c r="AC140" i="1"/>
  <c r="AC226" i="1"/>
  <c r="AC306" i="1"/>
  <c r="AC387" i="1"/>
  <c r="EO38" i="1"/>
  <c r="DP55" i="1"/>
  <c r="DV45" i="1"/>
  <c r="ED34" i="1"/>
  <c r="BA58" i="1"/>
  <c r="AX58" i="1"/>
  <c r="AC231" i="1"/>
  <c r="AC311" i="1"/>
  <c r="AC392" i="1"/>
  <c r="AC145" i="1"/>
  <c r="DO65" i="1"/>
  <c r="BC66" i="1"/>
  <c r="DK67" i="1" s="1"/>
  <c r="AZ66" i="1"/>
  <c r="DH67" i="1" s="1"/>
  <c r="DQ64" i="1"/>
  <c r="AY53" i="1"/>
  <c r="BB53" i="1"/>
  <c r="AD226" i="1"/>
  <c r="AD306" i="1"/>
  <c r="AD387" i="1"/>
  <c r="AD140" i="1"/>
  <c r="DV60" i="1"/>
  <c r="AE234" i="1"/>
  <c r="AE314" i="1"/>
  <c r="AE395" i="1"/>
  <c r="AE148" i="1"/>
  <c r="U52" i="1"/>
  <c r="Q33" i="36"/>
  <c r="BP52" i="1" s="1"/>
  <c r="EW49" i="1"/>
  <c r="EV38" i="1"/>
  <c r="DS61" i="1"/>
  <c r="DP61" i="1"/>
  <c r="EJ49" i="1"/>
  <c r="U49" i="1"/>
  <c r="Q30" i="36"/>
  <c r="BP49" i="1" s="1"/>
  <c r="EC64" i="1"/>
  <c r="AE232" i="1"/>
  <c r="AE312" i="1"/>
  <c r="AE393" i="1"/>
  <c r="AE146" i="1"/>
  <c r="DQ49" i="1"/>
  <c r="I60" i="1"/>
  <c r="E41" i="36"/>
  <c r="BD60" i="1" s="1"/>
  <c r="EK46" i="1"/>
  <c r="EO56" i="1"/>
  <c r="ED43" i="1"/>
  <c r="DZ54" i="1"/>
  <c r="AY50" i="1"/>
  <c r="BB50" i="1"/>
  <c r="AD384" i="1"/>
  <c r="AD223" i="1"/>
  <c r="AD303" i="1"/>
  <c r="AD137" i="1"/>
  <c r="EL49" i="1"/>
  <c r="ER37" i="1"/>
  <c r="EM43" i="1"/>
  <c r="DM63" i="1"/>
  <c r="DY58" i="1"/>
  <c r="BB65" i="1"/>
  <c r="AY65" i="1"/>
  <c r="V76" i="1"/>
  <c r="DY65" i="1"/>
  <c r="EU52" i="1"/>
  <c r="AD392" i="1"/>
  <c r="AD145" i="1"/>
  <c r="AD231" i="1"/>
  <c r="AD311" i="1"/>
  <c r="DV53" i="1"/>
  <c r="EP39" i="1"/>
  <c r="EE59" i="1"/>
  <c r="DU52" i="1"/>
  <c r="DR55" i="1"/>
  <c r="N76" i="1"/>
  <c r="ER52" i="1"/>
  <c r="AY48" i="1"/>
  <c r="BB48" i="1"/>
  <c r="AD135" i="1"/>
  <c r="AD382" i="1"/>
  <c r="AD221" i="1"/>
  <c r="AD301" i="1"/>
  <c r="AE149" i="1"/>
  <c r="AE235" i="1"/>
  <c r="AE315" i="1"/>
  <c r="AE396" i="1"/>
  <c r="DM61" i="1"/>
  <c r="AC144" i="1"/>
  <c r="AC230" i="1"/>
  <c r="AC310" i="1"/>
  <c r="AC391" i="1"/>
  <c r="DY49" i="1"/>
  <c r="EK34" i="1"/>
  <c r="I54" i="1"/>
  <c r="E35" i="36"/>
  <c r="EK51" i="1"/>
  <c r="EI53" i="1"/>
  <c r="EJ44" i="1"/>
  <c r="EJ40" i="1"/>
  <c r="EQ46" i="1"/>
  <c r="AC133" i="1"/>
  <c r="AC219" i="1"/>
  <c r="AC299" i="1"/>
  <c r="AC380" i="1"/>
  <c r="DZ63" i="1"/>
  <c r="DN59" i="1"/>
  <c r="EC48" i="1"/>
  <c r="BA60" i="1"/>
  <c r="AX60" i="1"/>
  <c r="DZ58" i="1"/>
  <c r="DS58" i="1"/>
  <c r="DS57" i="1"/>
  <c r="U46" i="1"/>
  <c r="Q27" i="36"/>
  <c r="BP46" i="1" s="1"/>
  <c r="EK49" i="1"/>
  <c r="EK40" i="1"/>
  <c r="AX48" i="1"/>
  <c r="BA48" i="1"/>
  <c r="EV43" i="1"/>
  <c r="AY46" i="1"/>
  <c r="BB46" i="1"/>
  <c r="AD380" i="1"/>
  <c r="AD219" i="1"/>
  <c r="AD299" i="1"/>
  <c r="AD133" i="1"/>
  <c r="AE144" i="1"/>
  <c r="AE230" i="1"/>
  <c r="AE310" i="1"/>
  <c r="AE391" i="1"/>
  <c r="DU58" i="1"/>
  <c r="DU57" i="1"/>
  <c r="AZ46" i="1"/>
  <c r="BC46" i="1"/>
  <c r="DO56" i="1"/>
  <c r="AC227" i="1"/>
  <c r="AC307" i="1"/>
  <c r="AC388" i="1"/>
  <c r="AC141" i="1"/>
  <c r="U62" i="1"/>
  <c r="Q43" i="36"/>
  <c r="BP62" i="1" s="1"/>
  <c r="BA51" i="1"/>
  <c r="AX51" i="1"/>
  <c r="DN60" i="1"/>
  <c r="DW60" i="1"/>
  <c r="DO57" i="1"/>
  <c r="U57" i="1"/>
  <c r="Q38" i="36"/>
  <c r="BP57" i="1" s="1"/>
  <c r="EC57" i="1"/>
  <c r="EW41" i="1"/>
  <c r="ET36" i="1"/>
  <c r="EM44" i="1"/>
  <c r="EQ43" i="1"/>
  <c r="EO40" i="1"/>
  <c r="DS59" i="1"/>
  <c r="BA66" i="1"/>
  <c r="DI67" i="1" s="1"/>
  <c r="AX66" i="1"/>
  <c r="DF67" i="1" s="1"/>
  <c r="DQ46" i="1"/>
  <c r="DM64" i="1"/>
  <c r="AX61" i="1"/>
  <c r="BA61" i="1"/>
  <c r="M76" i="1"/>
  <c r="EC41" i="1"/>
  <c r="BC58" i="1"/>
  <c r="AZ58" i="1"/>
  <c r="AE231" i="1"/>
  <c r="AE311" i="1"/>
  <c r="AE392" i="1"/>
  <c r="AE145" i="1"/>
  <c r="EN54" i="1"/>
  <c r="P63" i="1"/>
  <c r="L44" i="36"/>
  <c r="BK63" i="1" s="1"/>
  <c r="J76" i="1"/>
  <c r="EJ41" i="1"/>
  <c r="Q76" i="1"/>
  <c r="EN49" i="1"/>
  <c r="DQ51" i="1"/>
  <c r="DR51" i="1"/>
  <c r="DZ47" i="1"/>
  <c r="ED37" i="1"/>
  <c r="EU36" i="1"/>
  <c r="DS50" i="1"/>
  <c r="U45" i="1"/>
  <c r="Q26" i="36"/>
  <c r="BP45" i="1" s="1"/>
  <c r="EO54" i="1"/>
  <c r="AX47" i="1"/>
  <c r="BA47" i="1"/>
  <c r="P76" i="1"/>
  <c r="EQ41" i="1"/>
  <c r="EP42" i="1"/>
  <c r="EP43" i="1"/>
  <c r="DZ66" i="1"/>
  <c r="U64" i="1"/>
  <c r="Q45" i="36"/>
  <c r="BP64" i="1" s="1"/>
  <c r="EC66" i="1"/>
  <c r="I65" i="1"/>
  <c r="E46" i="36"/>
  <c r="BD65" i="1" s="1"/>
  <c r="EU43" i="1"/>
  <c r="DR52" i="1"/>
  <c r="EE42" i="1"/>
  <c r="P64" i="1"/>
  <c r="L45" i="36"/>
  <c r="BK64" i="1" s="1"/>
  <c r="EE62" i="1"/>
  <c r="EN55" i="1"/>
  <c r="DM54" i="1"/>
  <c r="EL42" i="1"/>
  <c r="DZ48" i="1"/>
  <c r="DW52" i="1"/>
  <c r="ES36" i="1"/>
  <c r="AD151" i="1"/>
  <c r="AD398" i="1"/>
  <c r="AD237" i="1"/>
  <c r="AD317" i="1"/>
  <c r="DT64" i="1"/>
  <c r="DU48" i="1"/>
  <c r="DO44" i="1"/>
  <c r="ER42" i="1"/>
  <c r="DN64" i="1"/>
  <c r="DW64" i="1"/>
  <c r="AE229" i="1"/>
  <c r="AE309" i="1"/>
  <c r="AE390" i="1"/>
  <c r="AE143" i="1"/>
  <c r="AX55" i="1"/>
  <c r="BA55" i="1"/>
  <c r="AZ45" i="1"/>
  <c r="BC45" i="1"/>
  <c r="EM36" i="1"/>
  <c r="AE222" i="1"/>
  <c r="AE302" i="1"/>
  <c r="AE383" i="1"/>
  <c r="AE136" i="1"/>
  <c r="DU49" i="1"/>
  <c r="EE47" i="1"/>
  <c r="EM38" i="1"/>
  <c r="ED44" i="1"/>
  <c r="AZ63" i="1"/>
  <c r="BC63" i="1"/>
  <c r="AE150" i="1"/>
  <c r="AE236" i="1"/>
  <c r="AE316" i="1"/>
  <c r="AE397" i="1"/>
  <c r="AX59" i="1"/>
  <c r="BA59" i="1"/>
  <c r="AE142" i="1"/>
  <c r="AE228" i="1"/>
  <c r="AE308" i="1"/>
  <c r="AE389" i="1"/>
  <c r="I52" i="1"/>
  <c r="E33" i="36"/>
  <c r="AE134" i="1"/>
  <c r="AE220" i="1"/>
  <c r="AE300" i="1"/>
  <c r="AE381" i="1"/>
  <c r="I43" i="1"/>
  <c r="E24" i="36"/>
  <c r="AC217" i="1"/>
  <c r="AC297" i="1"/>
  <c r="AC378" i="1"/>
  <c r="AC131" i="1"/>
  <c r="AZ44" i="1"/>
  <c r="BC44" i="1"/>
  <c r="BC60" i="1"/>
  <c r="AZ60" i="1"/>
  <c r="S76" i="1"/>
  <c r="AC218" i="1"/>
  <c r="AC298" i="1"/>
  <c r="AC379" i="1"/>
  <c r="AC132" i="1"/>
  <c r="DQ55" i="1"/>
  <c r="BB61" i="1"/>
  <c r="AY61" i="1"/>
  <c r="AD148" i="1"/>
  <c r="AD234" i="1"/>
  <c r="AD314" i="1"/>
  <c r="AD395" i="1"/>
  <c r="AZ65" i="1"/>
  <c r="BC65" i="1"/>
  <c r="AE238" i="1"/>
  <c r="AE318" i="1"/>
  <c r="AE399" i="1"/>
  <c r="AE152" i="1"/>
  <c r="AC229" i="1"/>
  <c r="AC309" i="1"/>
  <c r="AC390" i="1"/>
  <c r="AC143" i="1"/>
  <c r="DW49" i="1"/>
  <c r="EE37" i="1"/>
  <c r="I57" i="1"/>
  <c r="E38" i="36"/>
  <c r="BD57" i="1" s="1"/>
  <c r="DU66" i="1"/>
  <c r="U43" i="1"/>
  <c r="Q24" i="36"/>
  <c r="BP43" i="1" s="1"/>
  <c r="U53" i="1"/>
  <c r="Q34" i="36"/>
  <c r="BP53" i="1" s="1"/>
  <c r="U48" i="1"/>
  <c r="Q29" i="36"/>
  <c r="BP48" i="1" s="1"/>
  <c r="DW58" i="1"/>
  <c r="DW57" i="1"/>
  <c r="ED53" i="1"/>
  <c r="AZ51" i="1"/>
  <c r="BC51" i="1"/>
  <c r="BB60" i="1"/>
  <c r="AY60" i="1"/>
  <c r="AD394" i="1"/>
  <c r="AD233" i="1"/>
  <c r="AD313" i="1"/>
  <c r="AD147" i="1"/>
  <c r="AC216" i="1"/>
  <c r="AC296" i="1"/>
  <c r="AC377" i="1"/>
  <c r="AC130" i="1"/>
  <c r="AZ43" i="1"/>
  <c r="BC43" i="1"/>
  <c r="DP44" i="1"/>
  <c r="BC64" i="1"/>
  <c r="AZ64" i="1"/>
  <c r="AE237" i="1"/>
  <c r="AE317" i="1"/>
  <c r="AE398" i="1"/>
  <c r="AE151" i="1"/>
  <c r="DZ50" i="1"/>
  <c r="AX49" i="1"/>
  <c r="BA49" i="1"/>
  <c r="AC137" i="1"/>
  <c r="AC223" i="1"/>
  <c r="AC303" i="1"/>
  <c r="AC384" i="1"/>
  <c r="AZ54" i="1"/>
  <c r="BC54" i="1"/>
  <c r="P65" i="1"/>
  <c r="L46" i="36"/>
  <c r="BK65" i="1" s="1"/>
  <c r="DS47" i="1"/>
  <c r="DW56" i="1"/>
  <c r="BA62" i="1"/>
  <c r="AX62" i="1"/>
  <c r="I53" i="1"/>
  <c r="E34" i="36"/>
  <c r="AZ48" i="1"/>
  <c r="BC48" i="1"/>
  <c r="BB63" i="1"/>
  <c r="AY63" i="1"/>
  <c r="L76" i="1"/>
  <c r="DR58" i="1"/>
  <c r="AZ50" i="1"/>
  <c r="BC50" i="1"/>
  <c r="DV47" i="1"/>
  <c r="ER40" i="1"/>
  <c r="DN58" i="1"/>
  <c r="I64" i="1"/>
  <c r="E45" i="36"/>
  <c r="BD64" i="1" s="1"/>
  <c r="I47" i="1"/>
  <c r="E28" i="36"/>
  <c r="U63" i="1"/>
  <c r="Q44" i="36"/>
  <c r="BP63" i="1" s="1"/>
  <c r="DQ61" i="1"/>
  <c r="DZ61" i="1"/>
  <c r="D76" i="1"/>
  <c r="AE140" i="1"/>
  <c r="AE226" i="1"/>
  <c r="AE306" i="1"/>
  <c r="AE387" i="1"/>
  <c r="DO47" i="1"/>
  <c r="DV59" i="1"/>
  <c r="AY55" i="1"/>
  <c r="BB55" i="1"/>
  <c r="AD228" i="1"/>
  <c r="AD308" i="1"/>
  <c r="AD389" i="1"/>
  <c r="AD142" i="1"/>
  <c r="F76" i="1"/>
  <c r="AC225" i="1"/>
  <c r="AC305" i="1"/>
  <c r="AC386" i="1"/>
  <c r="AC139" i="1"/>
  <c r="DV66" i="1"/>
  <c r="EL54" i="1"/>
  <c r="DY48" i="1"/>
  <c r="AY51" i="1"/>
  <c r="BB51" i="1"/>
  <c r="AD224" i="1"/>
  <c r="AD304" i="1"/>
  <c r="AD385" i="1"/>
  <c r="AD138" i="1"/>
  <c r="EJ54" i="1"/>
  <c r="ED64" i="1"/>
  <c r="EL48" i="1"/>
  <c r="DV61" i="1"/>
  <c r="DP49" i="1"/>
  <c r="EK37" i="1"/>
  <c r="DP58" i="1"/>
  <c r="DO51" i="1"/>
  <c r="EU54" i="1"/>
  <c r="U65" i="1"/>
  <c r="Q46" i="36"/>
  <c r="BP65" i="1" s="1"/>
  <c r="DP65" i="1"/>
  <c r="H76" i="1"/>
  <c r="AE225" i="1"/>
  <c r="AE305" i="1"/>
  <c r="AE386" i="1"/>
  <c r="AE139" i="1"/>
  <c r="I48" i="1"/>
  <c r="E29" i="36"/>
  <c r="ES56" i="1"/>
  <c r="ES57" i="1"/>
  <c r="P62" i="1"/>
  <c r="L43" i="36"/>
  <c r="BK62" i="1" s="1"/>
  <c r="DS62" i="1" s="1"/>
  <c r="EE64" i="1"/>
  <c r="DO48" i="1"/>
  <c r="DP45" i="1"/>
  <c r="DP62" i="1"/>
  <c r="DU61" i="1"/>
  <c r="DN49" i="1"/>
  <c r="BA53" i="1"/>
  <c r="AX53" i="1"/>
  <c r="EE44" i="1"/>
  <c r="I55" i="1"/>
  <c r="E36" i="36"/>
  <c r="ED54" i="1"/>
  <c r="EO46" i="1"/>
  <c r="I44" i="1"/>
  <c r="E25" i="36"/>
  <c r="DW62" i="1"/>
  <c r="AY47" i="1"/>
  <c r="BB47" i="1"/>
  <c r="AD220" i="1"/>
  <c r="AD300" i="1"/>
  <c r="AD381" i="1"/>
  <c r="AD134" i="1"/>
  <c r="AE153" i="1"/>
  <c r="AE239" i="1"/>
  <c r="AE319" i="1"/>
  <c r="AE400" i="1"/>
  <c r="DY64" i="1"/>
  <c r="DQ62" i="1"/>
  <c r="AZ61" i="1"/>
  <c r="BC61" i="1"/>
  <c r="EW55" i="1"/>
  <c r="AY54" i="1"/>
  <c r="BB54" i="1"/>
  <c r="AD388" i="1"/>
  <c r="AD141" i="1"/>
  <c r="AD227" i="1"/>
  <c r="AD307" i="1"/>
  <c r="ED49" i="1"/>
  <c r="AZ59" i="1"/>
  <c r="BC59" i="1"/>
  <c r="EV48" i="1"/>
  <c r="EK42" i="1"/>
  <c r="DO49" i="1"/>
  <c r="DO55" i="1"/>
  <c r="EP55" i="1"/>
  <c r="DR48" i="1"/>
  <c r="DV57" i="1"/>
  <c r="DM66" i="1"/>
  <c r="AY66" i="1"/>
  <c r="DG67" i="1" s="1"/>
  <c r="BB66" i="1"/>
  <c r="AD400" i="1"/>
  <c r="AD239" i="1"/>
  <c r="AD319" i="1"/>
  <c r="AD153" i="1"/>
  <c r="BB57" i="1"/>
  <c r="AY57" i="1"/>
  <c r="AD230" i="1"/>
  <c r="AD310" i="1"/>
  <c r="AD391" i="1"/>
  <c r="AD144" i="1"/>
  <c r="DV50" i="1"/>
  <c r="DN45" i="1"/>
  <c r="AY49" i="1"/>
  <c r="BB49" i="1"/>
  <c r="AD136" i="1"/>
  <c r="AD222" i="1"/>
  <c r="AD302" i="1"/>
  <c r="AD383" i="1"/>
  <c r="DQ44" i="1"/>
  <c r="EM34" i="1"/>
  <c r="EU66" i="1"/>
  <c r="AD152" i="1"/>
  <c r="AD238" i="1"/>
  <c r="AD318" i="1"/>
  <c r="AD399" i="1"/>
  <c r="DO61" i="1"/>
  <c r="DY52" i="1"/>
  <c r="DY54" i="1"/>
  <c r="EE66" i="1"/>
  <c r="BB58" i="1"/>
  <c r="AY58" i="1"/>
  <c r="EM41" i="1"/>
  <c r="DN63" i="1"/>
  <c r="U55" i="1"/>
  <c r="Q36" i="36"/>
  <c r="BP55" i="1" s="1"/>
  <c r="R76" i="1"/>
  <c r="ES40" i="1"/>
  <c r="DO53" i="1"/>
  <c r="DT66" i="1"/>
  <c r="AX63" i="1"/>
  <c r="BA63" i="1"/>
  <c r="AC150" i="1"/>
  <c r="AC236" i="1"/>
  <c r="AC316" i="1"/>
  <c r="AC397" i="1"/>
  <c r="U54" i="1"/>
  <c r="Q35" i="36"/>
  <c r="BP54" i="1" s="1"/>
  <c r="U44" i="1"/>
  <c r="Q25" i="36"/>
  <c r="BP44" i="1" s="1"/>
  <c r="BC62" i="1"/>
  <c r="AZ62" i="1"/>
  <c r="I56" i="1"/>
  <c r="E37" i="36"/>
  <c r="DM56" i="1"/>
  <c r="AX57" i="1"/>
  <c r="BA57" i="1"/>
  <c r="EN53" i="1"/>
  <c r="EN43" i="1"/>
  <c r="U59" i="1"/>
  <c r="Q40" i="36"/>
  <c r="BP59" i="1" s="1"/>
  <c r="DQ59" i="1"/>
  <c r="ET55" i="1"/>
  <c r="DP46" i="1"/>
  <c r="EE40" i="1"/>
  <c r="EP37" i="1"/>
  <c r="DM59" i="1"/>
  <c r="DR59" i="1"/>
  <c r="DW47" i="1"/>
  <c r="BA46" i="1"/>
  <c r="AX46" i="1"/>
  <c r="EQ54" i="1"/>
  <c r="EE57" i="1"/>
  <c r="I62" i="1"/>
  <c r="E43" i="36"/>
  <c r="BD62" i="1" s="1"/>
  <c r="AC147" i="1"/>
  <c r="AC233" i="1"/>
  <c r="AC313" i="1"/>
  <c r="AC394" i="1"/>
  <c r="EK57" i="1"/>
  <c r="EQ47" i="1"/>
  <c r="DT60" i="1"/>
  <c r="EU49" i="1"/>
  <c r="AC221" i="1"/>
  <c r="AC301" i="1"/>
  <c r="AC382" i="1"/>
  <c r="AC135" i="1"/>
  <c r="DS48" i="1"/>
  <c r="EL36" i="1"/>
  <c r="EK55" i="1"/>
  <c r="AZ57" i="1"/>
  <c r="BC57" i="1"/>
  <c r="AE133" i="1"/>
  <c r="AE219" i="1"/>
  <c r="AE299" i="1"/>
  <c r="AE380" i="1"/>
  <c r="EU46" i="1"/>
  <c r="ET43" i="1"/>
  <c r="I61" i="1"/>
  <c r="E42" i="36"/>
  <c r="BD61" i="1" s="1"/>
  <c r="DZ59" i="1"/>
  <c r="DU63" i="1"/>
  <c r="AX54" i="1"/>
  <c r="BA54" i="1"/>
  <c r="DR64" i="1"/>
  <c r="AC224" i="1"/>
  <c r="AC304" i="1"/>
  <c r="AC385" i="1"/>
  <c r="AC138" i="1"/>
  <c r="I66" i="1"/>
  <c r="E47" i="36"/>
  <c r="BD66" i="1" s="1"/>
  <c r="DR62" i="1"/>
  <c r="DN55" i="1"/>
  <c r="DT45" i="1"/>
  <c r="U50" i="1"/>
  <c r="Q31" i="36"/>
  <c r="BP50" i="1" s="1"/>
  <c r="EW43" i="1"/>
  <c r="EO52" i="1"/>
  <c r="EJ36" i="1"/>
  <c r="EU37" i="1"/>
  <c r="AC239" i="1"/>
  <c r="AC319" i="1"/>
  <c r="AC153" i="1"/>
  <c r="AC400" i="1"/>
  <c r="EL55" i="1"/>
  <c r="ED65" i="1"/>
  <c r="U58" i="1"/>
  <c r="Q39" i="36"/>
  <c r="BP58" i="1" s="1"/>
  <c r="EM53" i="1"/>
  <c r="EU41" i="1"/>
  <c r="EN35" i="1"/>
  <c r="P66" i="1"/>
  <c r="L47" i="36"/>
  <c r="BK66" i="1" s="1"/>
  <c r="AC234" i="1"/>
  <c r="AC314" i="1"/>
  <c r="AC395" i="1"/>
  <c r="AC148" i="1"/>
  <c r="DT56" i="1"/>
  <c r="DU55" i="1"/>
  <c r="DR53" i="1"/>
  <c r="DP52" i="1"/>
  <c r="EJ50" i="1"/>
  <c r="ED38" i="1"/>
  <c r="ES54" i="1"/>
  <c r="DM48" i="1"/>
  <c r="EN57" i="1"/>
  <c r="EN56" i="1"/>
  <c r="DO62" i="1"/>
  <c r="DM52" i="1"/>
  <c r="DQ56" i="1"/>
  <c r="DT52" i="1"/>
  <c r="BB45" i="1"/>
  <c r="AY45" i="1"/>
  <c r="AD132" i="1"/>
  <c r="AD218" i="1"/>
  <c r="AD298" i="1"/>
  <c r="AD379" i="1"/>
  <c r="ES55" i="1"/>
  <c r="ED50" i="1"/>
  <c r="EL34" i="1"/>
  <c r="EN38" i="1"/>
  <c r="DU64" i="1"/>
  <c r="DY60" i="1"/>
  <c r="EU55" i="1"/>
  <c r="U66" i="1"/>
  <c r="Q47" i="36"/>
  <c r="BP66" i="1" s="1"/>
  <c r="AC220" i="1"/>
  <c r="AC300" i="1"/>
  <c r="AC381" i="1"/>
  <c r="AC134" i="1"/>
  <c r="EO41" i="1"/>
  <c r="ES37" i="1"/>
  <c r="DS52" i="1"/>
  <c r="EQ37" i="1"/>
  <c r="EC49" i="1"/>
  <c r="ER57" i="1"/>
  <c r="O76" i="1"/>
  <c r="ET48" i="1"/>
  <c r="DP56" i="1"/>
  <c r="EI50" i="1"/>
  <c r="I49" i="1"/>
  <c r="E30" i="36"/>
  <c r="EL39" i="1"/>
  <c r="EI37" i="1"/>
  <c r="DY55" i="1"/>
  <c r="EE50" i="1"/>
  <c r="ED40" i="1"/>
  <c r="AX65" i="1"/>
  <c r="BA65" i="1"/>
  <c r="AC238" i="1"/>
  <c r="AC318" i="1"/>
  <c r="AC399" i="1"/>
  <c r="AC152" i="1"/>
  <c r="I63" i="1"/>
  <c r="E44" i="36"/>
  <c r="BD63" i="1" s="1"/>
  <c r="K76" i="1"/>
  <c r="T76" i="1"/>
  <c r="EW52" i="1"/>
  <c r="I46" i="1"/>
  <c r="E27" i="36"/>
  <c r="EK43" i="1"/>
  <c r="DV63" i="1"/>
  <c r="DR66" i="1"/>
  <c r="AY64" i="1"/>
  <c r="BB64" i="1"/>
  <c r="EI48" i="1"/>
  <c r="DS54" i="1"/>
  <c r="DT61" i="1"/>
  <c r="EV57" i="1"/>
  <c r="EV55" i="1"/>
  <c r="DN51" i="1"/>
  <c r="AZ56" i="1"/>
  <c r="BC56" i="1"/>
  <c r="AC142" i="1"/>
  <c r="AC228" i="1"/>
  <c r="AC308" i="1"/>
  <c r="AC389" i="1"/>
  <c r="AE218" i="1"/>
  <c r="AE298" i="1"/>
  <c r="AE379" i="1"/>
  <c r="AE132" i="1"/>
  <c r="EN36" i="1"/>
  <c r="AZ49" i="1"/>
  <c r="BC49" i="1"/>
  <c r="I50" i="1"/>
  <c r="E31" i="36"/>
  <c r="EC37" i="1"/>
  <c r="GP365" i="1"/>
  <c r="GO366" i="1"/>
  <c r="CH367" i="1"/>
  <c r="HL367" i="1"/>
  <c r="B368" i="1"/>
  <c r="B435" i="1" s="1"/>
  <c r="M105" i="51"/>
  <c r="B70" i="45"/>
  <c r="M28" i="51"/>
  <c r="M146" i="51"/>
  <c r="M185" i="51" s="1"/>
  <c r="HZ283" i="1"/>
  <c r="HY284" i="1"/>
  <c r="GP283" i="1"/>
  <c r="GO284" i="1"/>
  <c r="HL285" i="1"/>
  <c r="B286" i="1"/>
  <c r="CH285" i="1"/>
  <c r="CF71" i="1" l="1"/>
  <c r="CF73" i="1"/>
  <c r="CF72" i="1"/>
  <c r="BU73" i="1"/>
  <c r="BU72" i="1"/>
  <c r="BU71" i="1"/>
  <c r="HY365" i="1"/>
  <c r="HZ364" i="1"/>
  <c r="DK48" i="1"/>
  <c r="M296" i="51"/>
  <c r="M242" i="51"/>
  <c r="M406" i="51"/>
  <c r="R406" i="51" s="1"/>
  <c r="DS64" i="1"/>
  <c r="DG45" i="1"/>
  <c r="X47" i="1"/>
  <c r="DK56" i="1"/>
  <c r="DH54" i="1"/>
  <c r="DI65" i="1"/>
  <c r="X61" i="1"/>
  <c r="DH59" i="1"/>
  <c r="DX57" i="1"/>
  <c r="E521" i="1"/>
  <c r="D522" i="1"/>
  <c r="D591" i="1"/>
  <c r="DX50" i="1"/>
  <c r="DK59" i="1"/>
  <c r="AK520" i="1"/>
  <c r="AM520" i="1"/>
  <c r="AJ520" i="1"/>
  <c r="E590" i="1"/>
  <c r="AN520" i="1"/>
  <c r="AL520" i="1"/>
  <c r="DK49" i="1"/>
  <c r="DI53" i="1"/>
  <c r="DX48" i="1"/>
  <c r="DI59" i="1"/>
  <c r="DI51" i="1"/>
  <c r="DH49" i="1"/>
  <c r="HL205" i="1"/>
  <c r="B206" i="1"/>
  <c r="CH205" i="1"/>
  <c r="DJ45" i="1"/>
  <c r="DI46" i="1"/>
  <c r="DX44" i="1"/>
  <c r="DX54" i="1"/>
  <c r="DI63" i="1"/>
  <c r="DH61" i="1"/>
  <c r="DI49" i="1"/>
  <c r="DX62" i="1"/>
  <c r="DL60" i="1"/>
  <c r="DJ53" i="1"/>
  <c r="DX63" i="1"/>
  <c r="BU69" i="1"/>
  <c r="BU68" i="1"/>
  <c r="BU70" i="1"/>
  <c r="CF67" i="1"/>
  <c r="BV240" i="1" s="1"/>
  <c r="N295" i="51" s="1"/>
  <c r="CF68" i="1"/>
  <c r="BV469" i="1" s="1"/>
  <c r="CF70" i="1"/>
  <c r="BV471" i="1" s="1"/>
  <c r="CF69" i="1"/>
  <c r="BV470" i="1" s="1"/>
  <c r="DL63" i="1"/>
  <c r="DK61" i="1"/>
  <c r="DI62" i="1"/>
  <c r="X57" i="1"/>
  <c r="DG53" i="1"/>
  <c r="X51" i="1"/>
  <c r="X46" i="1"/>
  <c r="X56" i="1"/>
  <c r="X64" i="1"/>
  <c r="GO205" i="1"/>
  <c r="GP204" i="1"/>
  <c r="GM435" i="1"/>
  <c r="CH435" i="1"/>
  <c r="DJ47" i="1"/>
  <c r="DG63" i="1"/>
  <c r="DJ60" i="1"/>
  <c r="DG64" i="1"/>
  <c r="DG57" i="1"/>
  <c r="DJ63" i="1"/>
  <c r="DG60" i="1"/>
  <c r="X50" i="1"/>
  <c r="BU54" i="1"/>
  <c r="DH62" i="1"/>
  <c r="DG47" i="1"/>
  <c r="DX53" i="1"/>
  <c r="DX61" i="1"/>
  <c r="DJ58" i="1"/>
  <c r="X53" i="1"/>
  <c r="DI61" i="1"/>
  <c r="DI45" i="1"/>
  <c r="DL66" i="1"/>
  <c r="DL67" i="1"/>
  <c r="DJ66" i="1"/>
  <c r="DJ67" i="1"/>
  <c r="BU67" i="1"/>
  <c r="DX66" i="1"/>
  <c r="DX67" i="1"/>
  <c r="DS66" i="1"/>
  <c r="DS67" i="1"/>
  <c r="BY374" i="75"/>
  <c r="BX376" i="75"/>
  <c r="FC354" i="75" s="1"/>
  <c r="DH56" i="1"/>
  <c r="DJ64" i="1"/>
  <c r="X63" i="1"/>
  <c r="X49" i="1"/>
  <c r="DX58" i="1"/>
  <c r="DI54" i="1"/>
  <c r="DL61" i="1"/>
  <c r="X62" i="1"/>
  <c r="DG58" i="1"/>
  <c r="DJ49" i="1"/>
  <c r="DG49" i="1"/>
  <c r="DJ57" i="1"/>
  <c r="DG66" i="1"/>
  <c r="DJ54" i="1"/>
  <c r="DG54" i="1"/>
  <c r="X48" i="1"/>
  <c r="DX65" i="1"/>
  <c r="DJ51" i="1"/>
  <c r="DG51" i="1"/>
  <c r="DH48" i="1"/>
  <c r="DK54" i="1"/>
  <c r="DK64" i="1"/>
  <c r="X52" i="1"/>
  <c r="X60" i="1"/>
  <c r="DX52" i="1"/>
  <c r="DJ44" i="1"/>
  <c r="DG44" i="1"/>
  <c r="H326" i="45"/>
  <c r="H242" i="45"/>
  <c r="H217" i="45"/>
  <c r="H130" i="45"/>
  <c r="H301" i="45"/>
  <c r="X44" i="1"/>
  <c r="X55" i="1"/>
  <c r="X65" i="1"/>
  <c r="X54" i="1"/>
  <c r="X45" i="1"/>
  <c r="X58" i="1"/>
  <c r="X66" i="1"/>
  <c r="X43" i="1"/>
  <c r="X59" i="1"/>
  <c r="CF36" i="1"/>
  <c r="CF53" i="1"/>
  <c r="CF56" i="1"/>
  <c r="CF58" i="1"/>
  <c r="CF55" i="1"/>
  <c r="CF50" i="1"/>
  <c r="CF44" i="1"/>
  <c r="CF52" i="1"/>
  <c r="CF35" i="1"/>
  <c r="CF46" i="1"/>
  <c r="CF47" i="1"/>
  <c r="CF63" i="1"/>
  <c r="CF42" i="1"/>
  <c r="CF48" i="1"/>
  <c r="CF62" i="1"/>
  <c r="CF45" i="1"/>
  <c r="CF54" i="1"/>
  <c r="CF60" i="1"/>
  <c r="CF65" i="1"/>
  <c r="CF23" i="1"/>
  <c r="CF19" i="1"/>
  <c r="CF15" i="1"/>
  <c r="CF11" i="1"/>
  <c r="CF7" i="1"/>
  <c r="CF24" i="1"/>
  <c r="CF20" i="1"/>
  <c r="CF16" i="1"/>
  <c r="CF12" i="1"/>
  <c r="CF8" i="1"/>
  <c r="CF32" i="1"/>
  <c r="CF41" i="1"/>
  <c r="CF34" i="1"/>
  <c r="CF39" i="1"/>
  <c r="CF40" i="1"/>
  <c r="CF49" i="1"/>
  <c r="CF25" i="1"/>
  <c r="CF21" i="1"/>
  <c r="CF17" i="1"/>
  <c r="CF13" i="1"/>
  <c r="CF9" i="1"/>
  <c r="CF5" i="1"/>
  <c r="CF22" i="1"/>
  <c r="CF18" i="1"/>
  <c r="CF14" i="1"/>
  <c r="CF10" i="1"/>
  <c r="CF6" i="1"/>
  <c r="CF30" i="1"/>
  <c r="CF28" i="1"/>
  <c r="CF29" i="1"/>
  <c r="CF26" i="1"/>
  <c r="CF33" i="1"/>
  <c r="CF43" i="1"/>
  <c r="CF31" i="1"/>
  <c r="CF27" i="1"/>
  <c r="CF38" i="1"/>
  <c r="CF59" i="1"/>
  <c r="CF66" i="1"/>
  <c r="CF57" i="1"/>
  <c r="CF64" i="1"/>
  <c r="CF61" i="1"/>
  <c r="CF51" i="1"/>
  <c r="CF37" i="1"/>
  <c r="H80" i="45"/>
  <c r="CH118" i="1"/>
  <c r="HL118" i="1"/>
  <c r="B119" i="1"/>
  <c r="BU119" i="1" s="1"/>
  <c r="HZ118" i="1"/>
  <c r="HY119" i="1"/>
  <c r="HY205" i="1"/>
  <c r="HZ204" i="1"/>
  <c r="GO119" i="1"/>
  <c r="GP118" i="1"/>
  <c r="DK62" i="1"/>
  <c r="DS65" i="1"/>
  <c r="DH64" i="1"/>
  <c r="DL59" i="1"/>
  <c r="BU51" i="1"/>
  <c r="BD50" i="1"/>
  <c r="BS50" i="1" s="1"/>
  <c r="DH57" i="1"/>
  <c r="DL62" i="1"/>
  <c r="DF46" i="1"/>
  <c r="DX60" i="1"/>
  <c r="DX59" i="1"/>
  <c r="BU58" i="1"/>
  <c r="BD44" i="1"/>
  <c r="BS44" i="1" s="1"/>
  <c r="DF53" i="1"/>
  <c r="AE411" i="1"/>
  <c r="AE249" i="1"/>
  <c r="AC163" i="1"/>
  <c r="AC330" i="1"/>
  <c r="DJ55" i="1"/>
  <c r="DG55" i="1"/>
  <c r="BD47" i="1"/>
  <c r="BS47" i="1" s="1"/>
  <c r="DF62" i="1"/>
  <c r="BS62" i="1"/>
  <c r="BU49" i="1"/>
  <c r="DH51" i="1"/>
  <c r="DK65" i="1"/>
  <c r="DJ61" i="1"/>
  <c r="DK60" i="1"/>
  <c r="DK44" i="1"/>
  <c r="DH44" i="1"/>
  <c r="BD52" i="1"/>
  <c r="BS52" i="1" s="1"/>
  <c r="I76" i="1"/>
  <c r="DH63" i="1"/>
  <c r="DK45" i="1"/>
  <c r="DI55" i="1"/>
  <c r="DF55" i="1"/>
  <c r="DL65" i="1"/>
  <c r="DI47" i="1"/>
  <c r="DF47" i="1"/>
  <c r="DS63" i="1"/>
  <c r="DH58" i="1"/>
  <c r="DF66" i="1"/>
  <c r="BS66" i="1"/>
  <c r="DK46" i="1"/>
  <c r="DH46" i="1"/>
  <c r="DJ46" i="1"/>
  <c r="DG46" i="1"/>
  <c r="BU48" i="1"/>
  <c r="DF48" i="1"/>
  <c r="BS60" i="1"/>
  <c r="DF60" i="1"/>
  <c r="DJ48" i="1"/>
  <c r="DG48" i="1"/>
  <c r="DJ65" i="1"/>
  <c r="DJ50" i="1"/>
  <c r="DG50" i="1"/>
  <c r="U76" i="1"/>
  <c r="DK66" i="1"/>
  <c r="DF58" i="1"/>
  <c r="BS58" i="1"/>
  <c r="BD45" i="1"/>
  <c r="BS45" i="1" s="1"/>
  <c r="DI64" i="1"/>
  <c r="DX47" i="1"/>
  <c r="BU52" i="1"/>
  <c r="DF52" i="1"/>
  <c r="DH53" i="1"/>
  <c r="AD249" i="1"/>
  <c r="AD163" i="1"/>
  <c r="DJ52" i="1"/>
  <c r="DG52" i="1"/>
  <c r="BU50" i="1"/>
  <c r="DF56" i="1"/>
  <c r="DG59" i="1"/>
  <c r="BU45" i="1"/>
  <c r="BU44" i="1"/>
  <c r="DF44" i="1"/>
  <c r="DX51" i="1"/>
  <c r="DX56" i="1"/>
  <c r="DG62" i="1"/>
  <c r="DH47" i="1"/>
  <c r="DK55" i="1"/>
  <c r="BD46" i="1"/>
  <c r="BS65" i="1"/>
  <c r="DF65" i="1"/>
  <c r="BD49" i="1"/>
  <c r="BS49" i="1" s="1"/>
  <c r="DF54" i="1"/>
  <c r="DK57" i="1"/>
  <c r="BU46" i="1"/>
  <c r="BU57" i="1"/>
  <c r="BS57" i="1"/>
  <c r="DF57" i="1"/>
  <c r="BD56" i="1"/>
  <c r="AC332" i="1"/>
  <c r="BS63" i="1"/>
  <c r="DF63" i="1"/>
  <c r="DX55" i="1"/>
  <c r="BD55" i="1"/>
  <c r="BU53" i="1"/>
  <c r="BD48" i="1"/>
  <c r="AE163" i="1"/>
  <c r="AE330" i="1"/>
  <c r="BU64" i="1"/>
  <c r="AC411" i="1"/>
  <c r="AC249" i="1"/>
  <c r="DL64" i="1"/>
  <c r="DK50" i="1"/>
  <c r="DH50" i="1"/>
  <c r="BD53" i="1"/>
  <c r="BU62" i="1"/>
  <c r="DF49" i="1"/>
  <c r="DK51" i="1"/>
  <c r="DH65" i="1"/>
  <c r="DG61" i="1"/>
  <c r="DH60" i="1"/>
  <c r="BD43" i="1"/>
  <c r="BS43" i="1" s="1"/>
  <c r="BU59" i="1"/>
  <c r="BS59" i="1"/>
  <c r="DF59" i="1"/>
  <c r="DK63" i="1"/>
  <c r="DH45" i="1"/>
  <c r="BU55" i="1"/>
  <c r="BU65" i="1"/>
  <c r="DX64" i="1"/>
  <c r="BU47" i="1"/>
  <c r="DX45" i="1"/>
  <c r="DK58" i="1"/>
  <c r="BU61" i="1"/>
  <c r="BV61" i="1" s="1"/>
  <c r="BS61" i="1"/>
  <c r="DF61" i="1"/>
  <c r="BU66" i="1"/>
  <c r="DI66" i="1"/>
  <c r="DF51" i="1"/>
  <c r="DI48" i="1"/>
  <c r="DX46" i="1"/>
  <c r="BU60" i="1"/>
  <c r="DI60" i="1"/>
  <c r="BD54" i="1"/>
  <c r="BU63" i="1"/>
  <c r="DG65" i="1"/>
  <c r="DX49" i="1"/>
  <c r="DH66" i="1"/>
  <c r="DI58" i="1"/>
  <c r="DK52" i="1"/>
  <c r="DH52" i="1"/>
  <c r="AC333" i="1"/>
  <c r="BS64" i="1"/>
  <c r="DF64" i="1"/>
  <c r="DI52" i="1"/>
  <c r="DJ56" i="1"/>
  <c r="DG56" i="1"/>
  <c r="DK53" i="1"/>
  <c r="AD330" i="1"/>
  <c r="AD411" i="1"/>
  <c r="DI50" i="1"/>
  <c r="DF50" i="1"/>
  <c r="BU43" i="1"/>
  <c r="DL58" i="1"/>
  <c r="BD51" i="1"/>
  <c r="BU56" i="1"/>
  <c r="DI57" i="1"/>
  <c r="DI56" i="1"/>
  <c r="DJ59" i="1"/>
  <c r="DF45" i="1"/>
  <c r="DI44" i="1"/>
  <c r="DJ62" i="1"/>
  <c r="DK47" i="1"/>
  <c r="DH55" i="1"/>
  <c r="GP366" i="1"/>
  <c r="GO367" i="1"/>
  <c r="CH368" i="1"/>
  <c r="HL368" i="1"/>
  <c r="B369" i="1"/>
  <c r="B436" i="1" s="1"/>
  <c r="IL365" i="1"/>
  <c r="IN365" i="1"/>
  <c r="II365" i="1" s="1"/>
  <c r="IR365" i="1"/>
  <c r="IK365" i="1"/>
  <c r="IM365" i="1"/>
  <c r="IQ365" i="1"/>
  <c r="M106" i="51"/>
  <c r="B71" i="45"/>
  <c r="M29" i="51"/>
  <c r="M147" i="51"/>
  <c r="M186" i="51" s="1"/>
  <c r="CH286" i="1"/>
  <c r="HL286" i="1"/>
  <c r="B287" i="1"/>
  <c r="GP284" i="1"/>
  <c r="GO285" i="1"/>
  <c r="HZ284" i="1"/>
  <c r="HY285" i="1"/>
  <c r="BV406" i="1" l="1"/>
  <c r="BV473" i="1"/>
  <c r="N354" i="51" s="1"/>
  <c r="BV407" i="1"/>
  <c r="BV474" i="1"/>
  <c r="N355" i="51" s="1"/>
  <c r="BV405" i="1"/>
  <c r="BV472" i="1"/>
  <c r="N353" i="51" s="1"/>
  <c r="BV159" i="1"/>
  <c r="N245" i="51" s="1"/>
  <c r="BV245" i="1"/>
  <c r="N300" i="51" s="1"/>
  <c r="GI245" i="1"/>
  <c r="GI159" i="1"/>
  <c r="GI406" i="1"/>
  <c r="BV325" i="1"/>
  <c r="GI325" i="1"/>
  <c r="GI160" i="1"/>
  <c r="GI326" i="1"/>
  <c r="BV326" i="1"/>
  <c r="GI246" i="1"/>
  <c r="BV160" i="1"/>
  <c r="N246" i="51" s="1"/>
  <c r="BV246" i="1"/>
  <c r="N301" i="51" s="1"/>
  <c r="GI407" i="1"/>
  <c r="BV158" i="1"/>
  <c r="N244" i="51" s="1"/>
  <c r="BV244" i="1"/>
  <c r="N299" i="51" s="1"/>
  <c r="GI244" i="1"/>
  <c r="GI158" i="1"/>
  <c r="BV324" i="1"/>
  <c r="GI405" i="1"/>
  <c r="GI324" i="1"/>
  <c r="BV71" i="1"/>
  <c r="BV72" i="1"/>
  <c r="BV73" i="1"/>
  <c r="HY366" i="1"/>
  <c r="HZ365" i="1"/>
  <c r="BV63" i="1"/>
  <c r="M297" i="51"/>
  <c r="M407" i="51"/>
  <c r="R407" i="51" s="1"/>
  <c r="M243" i="51"/>
  <c r="M244" i="51" s="1"/>
  <c r="BV320" i="1"/>
  <c r="HA365" i="1" s="1"/>
  <c r="BV401" i="1"/>
  <c r="N351" i="51"/>
  <c r="N350" i="51"/>
  <c r="N352" i="51"/>
  <c r="E522" i="1"/>
  <c r="D523" i="1"/>
  <c r="D592" i="1"/>
  <c r="E591" i="1"/>
  <c r="AL521" i="1"/>
  <c r="AN521" i="1"/>
  <c r="AK521" i="1"/>
  <c r="AJ521" i="1"/>
  <c r="AM521" i="1"/>
  <c r="BV157" i="1"/>
  <c r="N243" i="51" s="1"/>
  <c r="GI157" i="1"/>
  <c r="BV243" i="1"/>
  <c r="N298" i="51" s="1"/>
  <c r="GI243" i="1"/>
  <c r="GI404" i="1"/>
  <c r="BV404" i="1"/>
  <c r="BV468" i="1"/>
  <c r="N349" i="51" s="1"/>
  <c r="BV154" i="1"/>
  <c r="N240" i="51" s="1"/>
  <c r="GI154" i="1"/>
  <c r="BV156" i="1"/>
  <c r="N242" i="51" s="1"/>
  <c r="GI156" i="1"/>
  <c r="BV403" i="1"/>
  <c r="GI242" i="1"/>
  <c r="GI403" i="1"/>
  <c r="BV242" i="1"/>
  <c r="N297" i="51" s="1"/>
  <c r="BV155" i="1"/>
  <c r="N241" i="51" s="1"/>
  <c r="GI155" i="1"/>
  <c r="BV241" i="1"/>
  <c r="N296" i="51" s="1"/>
  <c r="GI241" i="1"/>
  <c r="BV402" i="1"/>
  <c r="GI402" i="1"/>
  <c r="BV322" i="1"/>
  <c r="GI322" i="1"/>
  <c r="BV321" i="1"/>
  <c r="HA366" i="1" s="1"/>
  <c r="GI321" i="1"/>
  <c r="B207" i="1"/>
  <c r="CH206" i="1"/>
  <c r="HL206" i="1"/>
  <c r="BV323" i="1"/>
  <c r="GI323" i="1"/>
  <c r="GI401" i="1"/>
  <c r="GI320" i="1"/>
  <c r="GI240" i="1"/>
  <c r="BV70" i="1"/>
  <c r="BV69" i="1"/>
  <c r="BV68" i="1"/>
  <c r="CH436" i="1"/>
  <c r="GM436" i="1"/>
  <c r="IR204" i="1"/>
  <c r="IQ204" i="1"/>
  <c r="IM204" i="1"/>
  <c r="IN204" i="1"/>
  <c r="II204" i="1" s="1"/>
  <c r="IK204" i="1"/>
  <c r="IL204" i="1"/>
  <c r="GO206" i="1"/>
  <c r="GP205" i="1"/>
  <c r="DL53" i="1"/>
  <c r="BV43" i="1"/>
  <c r="DL46" i="1"/>
  <c r="IG365" i="1"/>
  <c r="M107" i="51"/>
  <c r="M31" i="51" s="1"/>
  <c r="B72" i="45"/>
  <c r="BV67" i="1"/>
  <c r="BX377" i="75"/>
  <c r="FC355" i="75" s="1"/>
  <c r="BY375" i="75"/>
  <c r="DL48" i="1"/>
  <c r="DL45" i="1"/>
  <c r="BV56" i="1"/>
  <c r="DL51" i="1"/>
  <c r="DL54" i="1"/>
  <c r="BV60" i="1"/>
  <c r="BV66" i="1"/>
  <c r="H251" i="45"/>
  <c r="GI210" i="1"/>
  <c r="GI371" i="1"/>
  <c r="GI124" i="1"/>
  <c r="BV438" i="1"/>
  <c r="N319" i="51" s="1"/>
  <c r="BV210" i="1"/>
  <c r="GI290" i="1"/>
  <c r="BV124" i="1"/>
  <c r="BV371" i="1"/>
  <c r="BV290" i="1"/>
  <c r="GI234" i="1"/>
  <c r="GI395" i="1"/>
  <c r="GI148" i="1"/>
  <c r="BV462" i="1"/>
  <c r="N343" i="51" s="1"/>
  <c r="BV148" i="1"/>
  <c r="GI314" i="1"/>
  <c r="BV395" i="1"/>
  <c r="BV314" i="1"/>
  <c r="BV234" i="1"/>
  <c r="GI230" i="1"/>
  <c r="GI391" i="1"/>
  <c r="GI144" i="1"/>
  <c r="BV458" i="1"/>
  <c r="N339" i="51" s="1"/>
  <c r="BV144" i="1"/>
  <c r="BV391" i="1"/>
  <c r="BV310" i="1"/>
  <c r="GI310" i="1"/>
  <c r="BV230" i="1"/>
  <c r="GI232" i="1"/>
  <c r="GI393" i="1"/>
  <c r="GI146" i="1"/>
  <c r="BV460" i="1"/>
  <c r="N341" i="51" s="1"/>
  <c r="BV232" i="1"/>
  <c r="BV146" i="1"/>
  <c r="BV393" i="1"/>
  <c r="BV312" i="1"/>
  <c r="GI312" i="1"/>
  <c r="GI200" i="1"/>
  <c r="GI361" i="1"/>
  <c r="BV200" i="1"/>
  <c r="BV114" i="1"/>
  <c r="BV361" i="1"/>
  <c r="GI114" i="1"/>
  <c r="BV428" i="1"/>
  <c r="N309" i="51" s="1"/>
  <c r="BV280" i="1"/>
  <c r="GI280" i="1"/>
  <c r="GI216" i="1"/>
  <c r="GI377" i="1"/>
  <c r="BV130" i="1"/>
  <c r="GI296" i="1"/>
  <c r="BV377" i="1"/>
  <c r="GI130" i="1"/>
  <c r="BV444" i="1"/>
  <c r="N325" i="51" s="1"/>
  <c r="BV296" i="1"/>
  <c r="BV216" i="1"/>
  <c r="GI199" i="1"/>
  <c r="GI360" i="1"/>
  <c r="GI113" i="1"/>
  <c r="BV427" i="1"/>
  <c r="N308" i="51" s="1"/>
  <c r="GI279" i="1"/>
  <c r="BV279" i="1"/>
  <c r="BV199" i="1"/>
  <c r="BV113" i="1"/>
  <c r="BV360" i="1"/>
  <c r="GI115" i="1"/>
  <c r="GI201" i="1"/>
  <c r="GI362" i="1"/>
  <c r="BV429" i="1"/>
  <c r="N310" i="51" s="1"/>
  <c r="BV281" i="1"/>
  <c r="BV201" i="1"/>
  <c r="BV115" i="1"/>
  <c r="BV362" i="1"/>
  <c r="GI281" i="1"/>
  <c r="BV179" i="1"/>
  <c r="GI259" i="1"/>
  <c r="BV93" i="1"/>
  <c r="BV259" i="1"/>
  <c r="BV340" i="1"/>
  <c r="GI267" i="1"/>
  <c r="BV267" i="1"/>
  <c r="BV101" i="1"/>
  <c r="BV187" i="1"/>
  <c r="BV348" i="1"/>
  <c r="BV275" i="1"/>
  <c r="GI275" i="1"/>
  <c r="BV195" i="1"/>
  <c r="BV109" i="1"/>
  <c r="BV356" i="1"/>
  <c r="BV262" i="1"/>
  <c r="BV96" i="1"/>
  <c r="BV182" i="1"/>
  <c r="BV343" i="1"/>
  <c r="GI262" i="1"/>
  <c r="BV270" i="1"/>
  <c r="BV190" i="1"/>
  <c r="BV104" i="1"/>
  <c r="BV351" i="1"/>
  <c r="GI270" i="1"/>
  <c r="BV278" i="1"/>
  <c r="BV112" i="1"/>
  <c r="BV198" i="1"/>
  <c r="BV359" i="1"/>
  <c r="GI278" i="1"/>
  <c r="GI127" i="1"/>
  <c r="GI213" i="1"/>
  <c r="GI374" i="1"/>
  <c r="BV441" i="1"/>
  <c r="N322" i="51" s="1"/>
  <c r="BV213" i="1"/>
  <c r="BV127" i="1"/>
  <c r="BV374" i="1"/>
  <c r="GI293" i="1"/>
  <c r="BV293" i="1"/>
  <c r="GI121" i="1"/>
  <c r="GI207" i="1"/>
  <c r="GI368" i="1"/>
  <c r="BV435" i="1"/>
  <c r="N316" i="51" s="1"/>
  <c r="BV121" i="1"/>
  <c r="BV368" i="1"/>
  <c r="BV287" i="1"/>
  <c r="BV207" i="1"/>
  <c r="GI287" i="1"/>
  <c r="GI119" i="1"/>
  <c r="GI205" i="1"/>
  <c r="GI366" i="1"/>
  <c r="BV433" i="1"/>
  <c r="N314" i="51" s="1"/>
  <c r="BV119" i="1"/>
  <c r="BV366" i="1"/>
  <c r="GI285" i="1"/>
  <c r="BV205" i="1"/>
  <c r="BV285" i="1"/>
  <c r="BV99" i="1"/>
  <c r="BV346" i="1"/>
  <c r="GI265" i="1"/>
  <c r="BV265" i="1"/>
  <c r="BV185" i="1"/>
  <c r="BV107" i="1"/>
  <c r="BV354" i="1"/>
  <c r="GI273" i="1"/>
  <c r="BV273" i="1"/>
  <c r="BV193" i="1"/>
  <c r="BV94" i="1"/>
  <c r="BV180" i="1"/>
  <c r="BV341" i="1"/>
  <c r="GI260" i="1"/>
  <c r="BV260" i="1"/>
  <c r="BV188" i="1"/>
  <c r="BV102" i="1"/>
  <c r="BV349" i="1"/>
  <c r="BV268" i="1"/>
  <c r="GI268" i="1"/>
  <c r="BV110" i="1"/>
  <c r="BV196" i="1"/>
  <c r="BV357" i="1"/>
  <c r="BV276" i="1"/>
  <c r="GI276" i="1"/>
  <c r="GI147" i="1"/>
  <c r="BV461" i="1"/>
  <c r="N342" i="51" s="1"/>
  <c r="GI233" i="1"/>
  <c r="GI394" i="1"/>
  <c r="GI313" i="1"/>
  <c r="BV313" i="1"/>
  <c r="BV147" i="1"/>
  <c r="BV394" i="1"/>
  <c r="BV233" i="1"/>
  <c r="GI218" i="1"/>
  <c r="GI379" i="1"/>
  <c r="GI132" i="1"/>
  <c r="BV446" i="1"/>
  <c r="N327" i="51" s="1"/>
  <c r="BV379" i="1"/>
  <c r="GI298" i="1"/>
  <c r="BV218" i="1"/>
  <c r="BV132" i="1"/>
  <c r="BV298" i="1"/>
  <c r="GI135" i="1"/>
  <c r="BV449" i="1"/>
  <c r="N330" i="51" s="1"/>
  <c r="GI221" i="1"/>
  <c r="GI382" i="1"/>
  <c r="BV135" i="1"/>
  <c r="BV382" i="1"/>
  <c r="GI301" i="1"/>
  <c r="BV301" i="1"/>
  <c r="BV221" i="1"/>
  <c r="GI236" i="1"/>
  <c r="GI397" i="1"/>
  <c r="GI150" i="1"/>
  <c r="BV464" i="1"/>
  <c r="N345" i="51" s="1"/>
  <c r="BV150" i="1"/>
  <c r="BV236" i="1"/>
  <c r="BV397" i="1"/>
  <c r="GI316" i="1"/>
  <c r="BV316" i="1"/>
  <c r="GI380" i="1"/>
  <c r="BV447" i="1"/>
  <c r="N328" i="51" s="1"/>
  <c r="BV380" i="1"/>
  <c r="BV299" i="1"/>
  <c r="GI133" i="1"/>
  <c r="GI219" i="1"/>
  <c r="BV219" i="1"/>
  <c r="BV133" i="1"/>
  <c r="GI299" i="1"/>
  <c r="GI225" i="1"/>
  <c r="GI386" i="1"/>
  <c r="BV225" i="1"/>
  <c r="BV139" i="1"/>
  <c r="GI305" i="1"/>
  <c r="GI139" i="1"/>
  <c r="BV453" i="1"/>
  <c r="BV386" i="1"/>
  <c r="BV305" i="1"/>
  <c r="GI223" i="1"/>
  <c r="GI384" i="1"/>
  <c r="BV223" i="1"/>
  <c r="BV137" i="1"/>
  <c r="N223" i="51" s="1"/>
  <c r="GI303" i="1"/>
  <c r="GI137" i="1"/>
  <c r="BV451" i="1"/>
  <c r="N332" i="51" s="1"/>
  <c r="BV384" i="1"/>
  <c r="HA348" i="1" s="1"/>
  <c r="BV303" i="1"/>
  <c r="BV459" i="1"/>
  <c r="N340" i="51" s="1"/>
  <c r="GI392" i="1"/>
  <c r="BV145" i="1"/>
  <c r="GI311" i="1"/>
  <c r="BV311" i="1"/>
  <c r="GI145" i="1"/>
  <c r="GI231" i="1"/>
  <c r="BV392" i="1"/>
  <c r="BV231" i="1"/>
  <c r="GI140" i="1"/>
  <c r="BV454" i="1"/>
  <c r="N335" i="51" s="1"/>
  <c r="BV306" i="1"/>
  <c r="GI306" i="1"/>
  <c r="GI226" i="1"/>
  <c r="GI387" i="1"/>
  <c r="BV226" i="1"/>
  <c r="BV140" i="1"/>
  <c r="BV387" i="1"/>
  <c r="H164" i="45"/>
  <c r="H335" i="45"/>
  <c r="GI224" i="1"/>
  <c r="GI385" i="1"/>
  <c r="GI138" i="1"/>
  <c r="BV452" i="1"/>
  <c r="N333" i="51" s="1"/>
  <c r="GI304" i="1"/>
  <c r="BV224" i="1"/>
  <c r="BV138" i="1"/>
  <c r="BV385" i="1"/>
  <c r="BV304" i="1"/>
  <c r="GI151" i="1"/>
  <c r="BV465" i="1"/>
  <c r="N346" i="51" s="1"/>
  <c r="BV317" i="1"/>
  <c r="BV398" i="1"/>
  <c r="GI237" i="1"/>
  <c r="GI398" i="1"/>
  <c r="BV237" i="1"/>
  <c r="BV151" i="1"/>
  <c r="GI317" i="1"/>
  <c r="GI153" i="1"/>
  <c r="GI239" i="1"/>
  <c r="BV467" i="1"/>
  <c r="N348" i="51" s="1"/>
  <c r="GI400" i="1"/>
  <c r="BV319" i="1"/>
  <c r="BV239" i="1"/>
  <c r="BV153" i="1"/>
  <c r="BV400" i="1"/>
  <c r="GI319" i="1"/>
  <c r="GI125" i="1"/>
  <c r="GI211" i="1"/>
  <c r="BV125" i="1"/>
  <c r="GI291" i="1"/>
  <c r="BV372" i="1"/>
  <c r="GI372" i="1"/>
  <c r="BV439" i="1"/>
  <c r="N320" i="51" s="1"/>
  <c r="BV211" i="1"/>
  <c r="BV291" i="1"/>
  <c r="GI204" i="1"/>
  <c r="GI365" i="1"/>
  <c r="GI284" i="1"/>
  <c r="BV284" i="1"/>
  <c r="GI118" i="1"/>
  <c r="BV432" i="1"/>
  <c r="N313" i="51" s="1"/>
  <c r="BV204" i="1"/>
  <c r="BV118" i="1"/>
  <c r="BV365" i="1"/>
  <c r="GI206" i="1"/>
  <c r="GI367" i="1"/>
  <c r="GI286" i="1"/>
  <c r="BV206" i="1"/>
  <c r="GI120" i="1"/>
  <c r="BV434" i="1"/>
  <c r="N315" i="51" s="1"/>
  <c r="BV120" i="1"/>
  <c r="BV367" i="1"/>
  <c r="BV286" i="1"/>
  <c r="GI202" i="1"/>
  <c r="GI363" i="1"/>
  <c r="GI116" i="1"/>
  <c r="BV430" i="1"/>
  <c r="N311" i="51" s="1"/>
  <c r="BV116" i="1"/>
  <c r="BV363" i="1"/>
  <c r="GI282" i="1"/>
  <c r="BV282" i="1"/>
  <c r="BV202" i="1"/>
  <c r="GI117" i="1"/>
  <c r="GI203" i="1"/>
  <c r="GI364" i="1"/>
  <c r="BV431" i="1"/>
  <c r="N312" i="51" s="1"/>
  <c r="BV283" i="1"/>
  <c r="BV117" i="1"/>
  <c r="BV364" i="1"/>
  <c r="GI283" i="1"/>
  <c r="BV203" i="1"/>
  <c r="BV97" i="1"/>
  <c r="BV183" i="1"/>
  <c r="BV344" i="1"/>
  <c r="GI263" i="1"/>
  <c r="BV263" i="1"/>
  <c r="BV191" i="1"/>
  <c r="BV105" i="1"/>
  <c r="BV352" i="1"/>
  <c r="GI271" i="1"/>
  <c r="BV271" i="1"/>
  <c r="BV92" i="1"/>
  <c r="BV339" i="1"/>
  <c r="BV258" i="1"/>
  <c r="GI258" i="1"/>
  <c r="BV178" i="1"/>
  <c r="BV100" i="1"/>
  <c r="BV347" i="1"/>
  <c r="BV266" i="1"/>
  <c r="GI266" i="1"/>
  <c r="BV186" i="1"/>
  <c r="BV194" i="1"/>
  <c r="BV355" i="1"/>
  <c r="BV274" i="1"/>
  <c r="GI274" i="1"/>
  <c r="BV108" i="1"/>
  <c r="GI222" i="1"/>
  <c r="GI383" i="1"/>
  <c r="GI136" i="1"/>
  <c r="BV450" i="1"/>
  <c r="BV383" i="1"/>
  <c r="GI302" i="1"/>
  <c r="BV222" i="1"/>
  <c r="BV136" i="1"/>
  <c r="BV302" i="1"/>
  <c r="GI212" i="1"/>
  <c r="GI373" i="1"/>
  <c r="GI126" i="1"/>
  <c r="BV440" i="1"/>
  <c r="N321" i="51" s="1"/>
  <c r="BV292" i="1"/>
  <c r="GI292" i="1"/>
  <c r="BV212" i="1"/>
  <c r="BV126" i="1"/>
  <c r="BV373" i="1"/>
  <c r="BV214" i="1"/>
  <c r="BV128" i="1"/>
  <c r="BV375" i="1"/>
  <c r="GI294" i="1"/>
  <c r="BV294" i="1"/>
  <c r="HA218" i="1" s="1"/>
  <c r="GI214" i="1"/>
  <c r="GI375" i="1"/>
  <c r="GI128" i="1"/>
  <c r="BV442" i="1"/>
  <c r="N323" i="51" s="1"/>
  <c r="BV261" i="1"/>
  <c r="BV181" i="1"/>
  <c r="BV95" i="1"/>
  <c r="BV342" i="1"/>
  <c r="GI261" i="1"/>
  <c r="BV269" i="1"/>
  <c r="BV189" i="1"/>
  <c r="BV103" i="1"/>
  <c r="BV350" i="1"/>
  <c r="GI269" i="1"/>
  <c r="GI277" i="1"/>
  <c r="BV197" i="1"/>
  <c r="BV111" i="1"/>
  <c r="BV358" i="1"/>
  <c r="BV277" i="1"/>
  <c r="BV264" i="1"/>
  <c r="GI264" i="1"/>
  <c r="BV98" i="1"/>
  <c r="BV184" i="1"/>
  <c r="BV345" i="1"/>
  <c r="BV272" i="1"/>
  <c r="GI272" i="1"/>
  <c r="BV192" i="1"/>
  <c r="BV106" i="1"/>
  <c r="BV353" i="1"/>
  <c r="GI238" i="1"/>
  <c r="GI399" i="1"/>
  <c r="GI152" i="1"/>
  <c r="BV466" i="1"/>
  <c r="N347" i="51" s="1"/>
  <c r="BV399" i="1"/>
  <c r="BV238" i="1"/>
  <c r="GI318" i="1"/>
  <c r="BV318" i="1"/>
  <c r="BV152" i="1"/>
  <c r="GI141" i="1"/>
  <c r="GI227" i="1"/>
  <c r="BV455" i="1"/>
  <c r="N336" i="51" s="1"/>
  <c r="GI388" i="1"/>
  <c r="BV227" i="1"/>
  <c r="BV141" i="1"/>
  <c r="GI307" i="1"/>
  <c r="BV388" i="1"/>
  <c r="BV307" i="1"/>
  <c r="GI149" i="1"/>
  <c r="GI235" i="1"/>
  <c r="BV463" i="1"/>
  <c r="N344" i="51" s="1"/>
  <c r="GI396" i="1"/>
  <c r="BV149" i="1"/>
  <c r="BV396" i="1"/>
  <c r="GI315" i="1"/>
  <c r="BV315" i="1"/>
  <c r="BV235" i="1"/>
  <c r="GI129" i="1"/>
  <c r="GI215" i="1"/>
  <c r="GI376" i="1"/>
  <c r="BV443" i="1"/>
  <c r="N324" i="51" s="1"/>
  <c r="BV215" i="1"/>
  <c r="BV129" i="1"/>
  <c r="BV376" i="1"/>
  <c r="BV295" i="1"/>
  <c r="GI295" i="1"/>
  <c r="GI134" i="1"/>
  <c r="BV448" i="1"/>
  <c r="N329" i="51" s="1"/>
  <c r="BV134" i="1"/>
  <c r="BV381" i="1"/>
  <c r="BV300" i="1"/>
  <c r="GI220" i="1"/>
  <c r="GI381" i="1"/>
  <c r="GI300" i="1"/>
  <c r="BV220" i="1"/>
  <c r="GI122" i="1"/>
  <c r="BV436" i="1"/>
  <c r="N317" i="51" s="1"/>
  <c r="BV208" i="1"/>
  <c r="BV122" i="1"/>
  <c r="BV369" i="1"/>
  <c r="GI208" i="1"/>
  <c r="GI369" i="1"/>
  <c r="BV288" i="1"/>
  <c r="GI288" i="1"/>
  <c r="GI378" i="1"/>
  <c r="BV445" i="1"/>
  <c r="N326" i="51" s="1"/>
  <c r="BV131" i="1"/>
  <c r="GI297" i="1"/>
  <c r="BV378" i="1"/>
  <c r="GI131" i="1"/>
  <c r="GI217" i="1"/>
  <c r="BV297" i="1"/>
  <c r="BV217" i="1"/>
  <c r="GI142" i="1"/>
  <c r="BV456" i="1"/>
  <c r="N337" i="51" s="1"/>
  <c r="BV142" i="1"/>
  <c r="BV389" i="1"/>
  <c r="GI308" i="1"/>
  <c r="GI228" i="1"/>
  <c r="GI389" i="1"/>
  <c r="BV308" i="1"/>
  <c r="BV228" i="1"/>
  <c r="GI229" i="1"/>
  <c r="GI390" i="1"/>
  <c r="GI309" i="1"/>
  <c r="BV229" i="1"/>
  <c r="GI143" i="1"/>
  <c r="BV457" i="1"/>
  <c r="N338" i="51" s="1"/>
  <c r="BV143" i="1"/>
  <c r="BV309" i="1"/>
  <c r="BV390" i="1"/>
  <c r="GI370" i="1"/>
  <c r="BV437" i="1"/>
  <c r="N318" i="51" s="1"/>
  <c r="GI289" i="1"/>
  <c r="BV123" i="1"/>
  <c r="BV370" i="1"/>
  <c r="GI123" i="1"/>
  <c r="GI209" i="1"/>
  <c r="BV289" i="1"/>
  <c r="BV209" i="1"/>
  <c r="GO120" i="1"/>
  <c r="GP119" i="1"/>
  <c r="HZ205" i="1"/>
  <c r="HY206" i="1"/>
  <c r="IR118" i="1"/>
  <c r="IQ118" i="1"/>
  <c r="IK118" i="1"/>
  <c r="IL118" i="1"/>
  <c r="IN118" i="1"/>
  <c r="II118" i="1" s="1"/>
  <c r="IM118" i="1"/>
  <c r="HY120" i="1"/>
  <c r="HZ119" i="1"/>
  <c r="HL119" i="1"/>
  <c r="B120" i="1"/>
  <c r="BU120" i="1" s="1"/>
  <c r="CH119" i="1"/>
  <c r="N11" i="35"/>
  <c r="BV65" i="1"/>
  <c r="BV55" i="1"/>
  <c r="G19" i="35"/>
  <c r="G22" i="35"/>
  <c r="BV64" i="1"/>
  <c r="BV53" i="1"/>
  <c r="DL56" i="1"/>
  <c r="BV46" i="1"/>
  <c r="BS54" i="1"/>
  <c r="BV45" i="1"/>
  <c r="BV50" i="1"/>
  <c r="BV52" i="1"/>
  <c r="BS48" i="1"/>
  <c r="BV48" i="1"/>
  <c r="D23" i="35"/>
  <c r="O11" i="35"/>
  <c r="DL52" i="1"/>
  <c r="BV49" i="1"/>
  <c r="DL47" i="1"/>
  <c r="BV58" i="1"/>
  <c r="BS46" i="1"/>
  <c r="BV54" i="1"/>
  <c r="N23" i="35"/>
  <c r="N18" i="35"/>
  <c r="N20" i="35"/>
  <c r="N22" i="35"/>
  <c r="Q12" i="35"/>
  <c r="BS51" i="1"/>
  <c r="BV47" i="1"/>
  <c r="BW47" i="1" s="1"/>
  <c r="L16" i="35"/>
  <c r="L19" i="35"/>
  <c r="L15" i="35"/>
  <c r="L21" i="35"/>
  <c r="L17" i="35"/>
  <c r="L23" i="35"/>
  <c r="BV59" i="1"/>
  <c r="I20" i="35"/>
  <c r="I14" i="35"/>
  <c r="I22" i="35"/>
  <c r="I16" i="35"/>
  <c r="I19" i="35"/>
  <c r="G14" i="35"/>
  <c r="G21" i="35"/>
  <c r="J11" i="35"/>
  <c r="B16" i="35"/>
  <c r="B19" i="35"/>
  <c r="B17" i="35"/>
  <c r="B20" i="35"/>
  <c r="B23" i="35"/>
  <c r="B18" i="35"/>
  <c r="B21" i="35"/>
  <c r="BV62" i="1"/>
  <c r="P14" i="35"/>
  <c r="DL55" i="1"/>
  <c r="BV57" i="1"/>
  <c r="DL49" i="1"/>
  <c r="BV44" i="1"/>
  <c r="C18" i="35"/>
  <c r="C20" i="35"/>
  <c r="C21" i="35"/>
  <c r="BS56" i="1"/>
  <c r="D15" i="35"/>
  <c r="D14" i="35"/>
  <c r="D17" i="35"/>
  <c r="D16" i="35"/>
  <c r="D19" i="35"/>
  <c r="D18" i="35"/>
  <c r="D21" i="35"/>
  <c r="D20" i="35"/>
  <c r="BS55" i="1"/>
  <c r="O17" i="35"/>
  <c r="O16" i="35"/>
  <c r="O19" i="35"/>
  <c r="O18" i="35"/>
  <c r="O22" i="35"/>
  <c r="O20" i="35"/>
  <c r="DL57" i="1"/>
  <c r="H11" i="35"/>
  <c r="R11" i="35"/>
  <c r="BS53" i="1"/>
  <c r="DL44" i="1"/>
  <c r="K15" i="35"/>
  <c r="K22" i="35"/>
  <c r="K17" i="35"/>
  <c r="K19" i="35"/>
  <c r="K13" i="35"/>
  <c r="K21" i="35"/>
  <c r="DL50" i="1"/>
  <c r="BV51" i="1"/>
  <c r="GP367" i="1"/>
  <c r="GO368" i="1"/>
  <c r="IH365" i="1"/>
  <c r="IP365" i="1"/>
  <c r="HL369" i="1"/>
  <c r="B370" i="1"/>
  <c r="B437" i="1" s="1"/>
  <c r="CH369" i="1"/>
  <c r="IL366" i="1"/>
  <c r="IN366" i="1"/>
  <c r="II366" i="1" s="1"/>
  <c r="IR366" i="1"/>
  <c r="IK366" i="1"/>
  <c r="IM366" i="1"/>
  <c r="IQ366" i="1"/>
  <c r="M30" i="51"/>
  <c r="M148" i="51"/>
  <c r="M187" i="51" s="1"/>
  <c r="IK284" i="1"/>
  <c r="IM284" i="1"/>
  <c r="IQ284" i="1"/>
  <c r="IL284" i="1"/>
  <c r="IN284" i="1"/>
  <c r="II284" i="1" s="1"/>
  <c r="IR284" i="1"/>
  <c r="HZ285" i="1"/>
  <c r="HY286" i="1"/>
  <c r="GP285" i="1"/>
  <c r="GO286" i="1"/>
  <c r="CH287" i="1"/>
  <c r="HL287" i="1"/>
  <c r="B288" i="1"/>
  <c r="M299" i="51" l="1"/>
  <c r="M245" i="51"/>
  <c r="M149" i="51"/>
  <c r="M188" i="51" s="1"/>
  <c r="BW73" i="1"/>
  <c r="BW72" i="1"/>
  <c r="BW71" i="1"/>
  <c r="HZ366" i="1"/>
  <c r="HY367" i="1"/>
  <c r="BW44" i="1"/>
  <c r="BW57" i="1"/>
  <c r="M298" i="51"/>
  <c r="M408" i="51"/>
  <c r="R408" i="51" s="1"/>
  <c r="N331" i="51"/>
  <c r="BV481" i="1"/>
  <c r="M108" i="51"/>
  <c r="M32" i="51" s="1"/>
  <c r="B73" i="45"/>
  <c r="HA204" i="1"/>
  <c r="HA284" i="1"/>
  <c r="HA118" i="1"/>
  <c r="IG366" i="1"/>
  <c r="D524" i="1"/>
  <c r="E523" i="1"/>
  <c r="D593" i="1"/>
  <c r="E592" i="1"/>
  <c r="AM522" i="1"/>
  <c r="AK522" i="1"/>
  <c r="AN522" i="1"/>
  <c r="AJ522" i="1"/>
  <c r="AL522" i="1"/>
  <c r="CH207" i="1"/>
  <c r="HL207" i="1"/>
  <c r="B208" i="1"/>
  <c r="BW69" i="1"/>
  <c r="BW68" i="1"/>
  <c r="BW70" i="1"/>
  <c r="IG204" i="1"/>
  <c r="GP206" i="1"/>
  <c r="GO207" i="1"/>
  <c r="GM437" i="1"/>
  <c r="CH437" i="1"/>
  <c r="GZ205" i="1"/>
  <c r="HA205" i="1"/>
  <c r="IM205" i="1"/>
  <c r="IL205" i="1"/>
  <c r="IK205" i="1"/>
  <c r="IR205" i="1"/>
  <c r="IQ205" i="1"/>
  <c r="IN205" i="1"/>
  <c r="II205" i="1" s="1"/>
  <c r="IP204" i="1"/>
  <c r="IH204" i="1"/>
  <c r="BW51" i="1"/>
  <c r="BW62" i="1"/>
  <c r="IG284" i="1"/>
  <c r="IG118" i="1"/>
  <c r="BW67" i="1"/>
  <c r="BY376" i="75"/>
  <c r="BX378" i="75"/>
  <c r="FC356" i="75" s="1"/>
  <c r="N264" i="51"/>
  <c r="HA273" i="1"/>
  <c r="HA107" i="1"/>
  <c r="HA193" i="1"/>
  <c r="N284" i="51"/>
  <c r="N283" i="51"/>
  <c r="N228" i="51"/>
  <c r="HA261" i="1"/>
  <c r="HA181" i="1"/>
  <c r="HA95" i="1"/>
  <c r="N263" i="51"/>
  <c r="HA345" i="1"/>
  <c r="HA340" i="1"/>
  <c r="N270" i="51"/>
  <c r="HA113" i="1"/>
  <c r="HA199" i="1"/>
  <c r="HA279" i="1"/>
  <c r="HA360" i="1"/>
  <c r="HA105" i="1"/>
  <c r="HA191" i="1"/>
  <c r="HA271" i="1"/>
  <c r="N282" i="51"/>
  <c r="HA282" i="1"/>
  <c r="HA116" i="1"/>
  <c r="HA202" i="1"/>
  <c r="N293" i="51"/>
  <c r="N214" i="51"/>
  <c r="N267" i="51"/>
  <c r="N222" i="51"/>
  <c r="N203" i="51"/>
  <c r="N257" i="51"/>
  <c r="N202" i="51"/>
  <c r="N261" i="51"/>
  <c r="N259" i="51"/>
  <c r="N266" i="51"/>
  <c r="N239" i="51"/>
  <c r="HA117" i="1"/>
  <c r="HA203" i="1"/>
  <c r="HA283" i="1"/>
  <c r="N237" i="51"/>
  <c r="HA362" i="1"/>
  <c r="HA268" i="1"/>
  <c r="HA102" i="1"/>
  <c r="HA188" i="1"/>
  <c r="N224" i="51"/>
  <c r="N226" i="51"/>
  <c r="N286" i="51"/>
  <c r="HA275" i="1"/>
  <c r="HA109" i="1"/>
  <c r="HA195" i="1"/>
  <c r="N231" i="51"/>
  <c r="BV330" i="1"/>
  <c r="HM303" i="1" s="1"/>
  <c r="HA269" i="1"/>
  <c r="HA103" i="1"/>
  <c r="HA189" i="1"/>
  <c r="N334" i="51"/>
  <c r="BV249" i="1"/>
  <c r="HM196" i="1" s="1"/>
  <c r="N280" i="51"/>
  <c r="N219" i="51"/>
  <c r="HA97" i="1"/>
  <c r="HA263" i="1"/>
  <c r="HA183" i="1"/>
  <c r="HA114" i="1"/>
  <c r="HA200" i="1"/>
  <c r="HA280" i="1"/>
  <c r="HA361" i="1"/>
  <c r="N236" i="51"/>
  <c r="HA99" i="1"/>
  <c r="HA265" i="1"/>
  <c r="HA185" i="1"/>
  <c r="HA346" i="1"/>
  <c r="HA182" i="1"/>
  <c r="HA96" i="1"/>
  <c r="HA262" i="1"/>
  <c r="N273" i="51"/>
  <c r="HA343" i="1"/>
  <c r="HA358" i="1"/>
  <c r="HA111" i="1"/>
  <c r="HA197" i="1"/>
  <c r="HA277" i="1"/>
  <c r="N260" i="51"/>
  <c r="N207" i="51"/>
  <c r="N213" i="51"/>
  <c r="N201" i="51"/>
  <c r="N199" i="51"/>
  <c r="N271" i="51"/>
  <c r="HA341" i="1"/>
  <c r="N216" i="51"/>
  <c r="N200" i="51"/>
  <c r="HA357" i="1"/>
  <c r="N287" i="51"/>
  <c r="HA355" i="1"/>
  <c r="N289" i="51"/>
  <c r="HA359" i="1"/>
  <c r="N234" i="51"/>
  <c r="N209" i="51"/>
  <c r="HA354" i="1"/>
  <c r="N229" i="51"/>
  <c r="HA106" i="1"/>
  <c r="HA192" i="1"/>
  <c r="HA272" i="1"/>
  <c r="HA353" i="1"/>
  <c r="N272" i="51"/>
  <c r="HA342" i="1"/>
  <c r="N217" i="51"/>
  <c r="N208" i="51"/>
  <c r="N275" i="51"/>
  <c r="HA98" i="1"/>
  <c r="HA184" i="1"/>
  <c r="HA264" i="1"/>
  <c r="N220" i="51"/>
  <c r="HA179" i="1"/>
  <c r="HA259" i="1"/>
  <c r="HA93" i="1"/>
  <c r="N215" i="51"/>
  <c r="N290" i="51"/>
  <c r="N235" i="51"/>
  <c r="HA352" i="1"/>
  <c r="N227" i="51"/>
  <c r="N238" i="51"/>
  <c r="HA363" i="1"/>
  <c r="HA258" i="1"/>
  <c r="HA92" i="1"/>
  <c r="HA178" i="1"/>
  <c r="HA339" i="1"/>
  <c r="N269" i="51"/>
  <c r="N212" i="51"/>
  <c r="HA186" i="1"/>
  <c r="HA266" i="1"/>
  <c r="HA100" i="1"/>
  <c r="N277" i="51"/>
  <c r="HA347" i="1"/>
  <c r="N258" i="51"/>
  <c r="N206" i="51"/>
  <c r="N204" i="51"/>
  <c r="N211" i="51"/>
  <c r="HA364" i="1"/>
  <c r="N294" i="51"/>
  <c r="N292" i="51"/>
  <c r="HA115" i="1"/>
  <c r="HA201" i="1"/>
  <c r="HA281" i="1"/>
  <c r="HA349" i="1"/>
  <c r="N279" i="51"/>
  <c r="HA351" i="1"/>
  <c r="N281" i="51"/>
  <c r="HA104" i="1"/>
  <c r="HA190" i="1"/>
  <c r="HA270" i="1"/>
  <c r="HA356" i="1"/>
  <c r="HA101" i="1"/>
  <c r="HA267" i="1"/>
  <c r="HA187" i="1"/>
  <c r="N278" i="51"/>
  <c r="HA350" i="1"/>
  <c r="BV411" i="1"/>
  <c r="HM384" i="1" s="1"/>
  <c r="BV163" i="1"/>
  <c r="HM137" i="1" s="1"/>
  <c r="N225" i="51"/>
  <c r="N274" i="51"/>
  <c r="HA344" i="1"/>
  <c r="N291" i="51"/>
  <c r="N276" i="51"/>
  <c r="N221" i="51"/>
  <c r="N218" i="51"/>
  <c r="N288" i="51"/>
  <c r="N233" i="51"/>
  <c r="N205" i="51"/>
  <c r="N262" i="51"/>
  <c r="N268" i="51"/>
  <c r="N256" i="51"/>
  <c r="N254" i="51"/>
  <c r="HA94" i="1"/>
  <c r="HA180" i="1"/>
  <c r="HA260" i="1"/>
  <c r="N255" i="51"/>
  <c r="HA110" i="1"/>
  <c r="HA196" i="1"/>
  <c r="HA276" i="1"/>
  <c r="N232" i="51"/>
  <c r="N285" i="51"/>
  <c r="HA274" i="1"/>
  <c r="HA108" i="1"/>
  <c r="HA194" i="1"/>
  <c r="N230" i="51"/>
  <c r="HA278" i="1"/>
  <c r="HA112" i="1"/>
  <c r="HA198" i="1"/>
  <c r="N210" i="51"/>
  <c r="N265" i="51"/>
  <c r="HZ120" i="1"/>
  <c r="HY121" i="1"/>
  <c r="IH118" i="1"/>
  <c r="IP118" i="1"/>
  <c r="HY207" i="1"/>
  <c r="HZ206" i="1"/>
  <c r="IQ119" i="1"/>
  <c r="IM119" i="1"/>
  <c r="IN119" i="1"/>
  <c r="II119" i="1" s="1"/>
  <c r="IK119" i="1"/>
  <c r="GW119" i="1"/>
  <c r="IL119" i="1"/>
  <c r="IR119" i="1"/>
  <c r="HL120" i="1"/>
  <c r="CH120" i="1"/>
  <c r="B121" i="1"/>
  <c r="BU121" i="1" s="1"/>
  <c r="GP120" i="1"/>
  <c r="GO121" i="1"/>
  <c r="BW59" i="1"/>
  <c r="L22" i="35"/>
  <c r="P41" i="1" s="1"/>
  <c r="L20" i="35"/>
  <c r="H20" i="35"/>
  <c r="L39" i="1" s="1"/>
  <c r="C22" i="35"/>
  <c r="L18" i="35"/>
  <c r="P37" i="1" s="1"/>
  <c r="C19" i="35"/>
  <c r="D38" i="1" s="1"/>
  <c r="M20" i="35"/>
  <c r="M20" i="36" s="1"/>
  <c r="BL39" i="1" s="1"/>
  <c r="F20" i="35"/>
  <c r="J39" i="1" s="1"/>
  <c r="F22" i="35"/>
  <c r="F22" i="36" s="1"/>
  <c r="BE41" i="1" s="1"/>
  <c r="F19" i="35"/>
  <c r="F19" i="36" s="1"/>
  <c r="BE38" i="1" s="1"/>
  <c r="Q16" i="35"/>
  <c r="Q16" i="36" s="1"/>
  <c r="BP35" i="1" s="1"/>
  <c r="B15" i="35"/>
  <c r="C34" i="1" s="1"/>
  <c r="G20" i="35"/>
  <c r="G20" i="36" s="1"/>
  <c r="BF39" i="1" s="1"/>
  <c r="G18" i="35"/>
  <c r="K37" i="1" s="1"/>
  <c r="S20" i="35"/>
  <c r="S20" i="36" s="1"/>
  <c r="BR39" i="1" s="1"/>
  <c r="Q17" i="35"/>
  <c r="M22" i="35"/>
  <c r="M22" i="36" s="1"/>
  <c r="BL41" i="1" s="1"/>
  <c r="C16" i="35"/>
  <c r="G35" i="1" s="1"/>
  <c r="AD436" i="1" s="1"/>
  <c r="C14" i="35"/>
  <c r="G33" i="1" s="1"/>
  <c r="AD434" i="1" s="1"/>
  <c r="H18" i="35"/>
  <c r="L37" i="1" s="1"/>
  <c r="C15" i="35"/>
  <c r="D34" i="1" s="1"/>
  <c r="G15" i="35"/>
  <c r="G15" i="36" s="1"/>
  <c r="BF34" i="1" s="1"/>
  <c r="F17" i="35"/>
  <c r="F17" i="36" s="1"/>
  <c r="BE36" i="1" s="1"/>
  <c r="D22" i="35"/>
  <c r="E41" i="1" s="1"/>
  <c r="H23" i="35"/>
  <c r="H23" i="36" s="1"/>
  <c r="BG42" i="1" s="1"/>
  <c r="S18" i="35"/>
  <c r="W37" i="1" s="1"/>
  <c r="Q21" i="35"/>
  <c r="Q21" i="36" s="1"/>
  <c r="BP40" i="1" s="1"/>
  <c r="M18" i="35"/>
  <c r="M16" i="35"/>
  <c r="M16" i="36" s="1"/>
  <c r="BL35" i="1" s="1"/>
  <c r="G23" i="35"/>
  <c r="K42" i="1" s="1"/>
  <c r="I18" i="35"/>
  <c r="I18" i="36" s="1"/>
  <c r="BH37" i="1" s="1"/>
  <c r="L14" i="35"/>
  <c r="P33" i="1" s="1"/>
  <c r="E42" i="1"/>
  <c r="H42" i="1"/>
  <c r="AE443" i="1" s="1"/>
  <c r="D23" i="36"/>
  <c r="O32" i="1"/>
  <c r="O36" i="1"/>
  <c r="K17" i="36"/>
  <c r="BJ36" i="1" s="1"/>
  <c r="O41" i="1"/>
  <c r="K22" i="36"/>
  <c r="BJ41" i="1" s="1"/>
  <c r="R12" i="35"/>
  <c r="V30" i="1"/>
  <c r="R18" i="35"/>
  <c r="R16" i="35"/>
  <c r="H13" i="35"/>
  <c r="H12" i="35"/>
  <c r="S39" i="1"/>
  <c r="O20" i="36"/>
  <c r="BN39" i="1" s="1"/>
  <c r="S37" i="1"/>
  <c r="O18" i="36"/>
  <c r="BN37" i="1" s="1"/>
  <c r="S35" i="1"/>
  <c r="O16" i="36"/>
  <c r="BN35" i="1" s="1"/>
  <c r="E40" i="1"/>
  <c r="H40" i="1"/>
  <c r="AE441" i="1" s="1"/>
  <c r="D21" i="36"/>
  <c r="E38" i="1"/>
  <c r="H38" i="1"/>
  <c r="AE439" i="1" s="1"/>
  <c r="D19" i="36"/>
  <c r="E36" i="1"/>
  <c r="H36" i="1"/>
  <c r="AE437" i="1" s="1"/>
  <c r="D17" i="36"/>
  <c r="E34" i="1"/>
  <c r="H34" i="1"/>
  <c r="AE435" i="1" s="1"/>
  <c r="D15" i="36"/>
  <c r="S12" i="35"/>
  <c r="S16" i="35"/>
  <c r="G40" i="1"/>
  <c r="AD441" i="1" s="1"/>
  <c r="D40" i="1"/>
  <c r="C21" i="36"/>
  <c r="G37" i="1"/>
  <c r="AD438" i="1" s="1"/>
  <c r="D37" i="1"/>
  <c r="C18" i="36"/>
  <c r="T33" i="1"/>
  <c r="P14" i="36"/>
  <c r="BO33" i="1" s="1"/>
  <c r="P12" i="39"/>
  <c r="P12" i="40" s="1"/>
  <c r="CZ31" i="1" s="1"/>
  <c r="P12" i="35"/>
  <c r="P15" i="35"/>
  <c r="C37" i="1"/>
  <c r="F37" i="1"/>
  <c r="B18" i="36"/>
  <c r="C42" i="1"/>
  <c r="F42" i="1"/>
  <c r="B23" i="36"/>
  <c r="C36" i="1"/>
  <c r="F36" i="1"/>
  <c r="B17" i="36"/>
  <c r="C38" i="1"/>
  <c r="F38" i="1"/>
  <c r="B19" i="36"/>
  <c r="N30" i="1"/>
  <c r="J17" i="35"/>
  <c r="J15" i="35"/>
  <c r="K40" i="1"/>
  <c r="G21" i="36"/>
  <c r="BF40" i="1" s="1"/>
  <c r="G13" i="39"/>
  <c r="G13" i="40" s="1"/>
  <c r="CQ32" i="1" s="1"/>
  <c r="G13" i="35"/>
  <c r="G12" i="39"/>
  <c r="G12" i="40" s="1"/>
  <c r="CQ31" i="1" s="1"/>
  <c r="G12" i="35"/>
  <c r="M35" i="1"/>
  <c r="I16" i="36"/>
  <c r="BH35" i="1" s="1"/>
  <c r="M41" i="1"/>
  <c r="I22" i="36"/>
  <c r="BH41" i="1" s="1"/>
  <c r="M39" i="1"/>
  <c r="I20" i="36"/>
  <c r="BH39" i="1" s="1"/>
  <c r="P36" i="1"/>
  <c r="L17" i="36"/>
  <c r="BK36" i="1" s="1"/>
  <c r="P34" i="1"/>
  <c r="L15" i="36"/>
  <c r="BK34" i="1" s="1"/>
  <c r="P35" i="1"/>
  <c r="L16" i="36"/>
  <c r="BK35" i="1" s="1"/>
  <c r="BW66" i="1"/>
  <c r="BW60" i="1"/>
  <c r="Q12" i="39"/>
  <c r="Q12" i="40" s="1"/>
  <c r="DA31" i="1" s="1"/>
  <c r="Q14" i="35"/>
  <c r="U36" i="1"/>
  <c r="Q17" i="36"/>
  <c r="BP36" i="1" s="1"/>
  <c r="N13" i="35"/>
  <c r="R41" i="1"/>
  <c r="N22" i="36"/>
  <c r="BM41" i="1" s="1"/>
  <c r="R39" i="1"/>
  <c r="N20" i="36"/>
  <c r="BM39" i="1" s="1"/>
  <c r="R37" i="1"/>
  <c r="N18" i="36"/>
  <c r="BM37" i="1" s="1"/>
  <c r="BW63" i="1"/>
  <c r="Q37" i="1"/>
  <c r="M18" i="36"/>
  <c r="BL37" i="1" s="1"/>
  <c r="M14" i="35"/>
  <c r="E22" i="35"/>
  <c r="E20" i="35"/>
  <c r="E18" i="35"/>
  <c r="E16" i="35"/>
  <c r="K11" i="35"/>
  <c r="K12" i="35"/>
  <c r="K23" i="35"/>
  <c r="BW54" i="1"/>
  <c r="BW58" i="1"/>
  <c r="R21" i="35"/>
  <c r="F16" i="35"/>
  <c r="F21" i="35"/>
  <c r="H15" i="35"/>
  <c r="H16" i="35"/>
  <c r="H22" i="35"/>
  <c r="S30" i="1"/>
  <c r="O15" i="35"/>
  <c r="D13" i="39"/>
  <c r="D13" i="40" s="1"/>
  <c r="D13" i="35"/>
  <c r="D11" i="39"/>
  <c r="D11" i="40" s="1"/>
  <c r="D11" i="35"/>
  <c r="BW48" i="1"/>
  <c r="BW52" i="1"/>
  <c r="S17" i="35"/>
  <c r="S22" i="35"/>
  <c r="BW50" i="1"/>
  <c r="C13" i="39"/>
  <c r="C13" i="40" s="1"/>
  <c r="C13" i="35"/>
  <c r="BW64" i="1"/>
  <c r="P18" i="35"/>
  <c r="P16" i="35"/>
  <c r="B10" i="39"/>
  <c r="B10" i="40" s="1"/>
  <c r="B10" i="35"/>
  <c r="B22" i="35"/>
  <c r="I17" i="35"/>
  <c r="I15" i="35"/>
  <c r="L13" i="39"/>
  <c r="L13" i="40" s="1"/>
  <c r="CV32" i="1" s="1"/>
  <c r="L13" i="35"/>
  <c r="L12" i="39"/>
  <c r="L12" i="40" s="1"/>
  <c r="CV31" i="1" s="1"/>
  <c r="L12" i="35"/>
  <c r="BW55" i="1"/>
  <c r="Q18" i="35"/>
  <c r="R30" i="1"/>
  <c r="N21" i="35"/>
  <c r="N16" i="35"/>
  <c r="M17" i="35"/>
  <c r="M21" i="35"/>
  <c r="O40" i="1"/>
  <c r="K21" i="36"/>
  <c r="BJ40" i="1" s="1"/>
  <c r="O38" i="1"/>
  <c r="K19" i="36"/>
  <c r="BJ38" i="1" s="1"/>
  <c r="K10" i="35"/>
  <c r="O34" i="1"/>
  <c r="K15" i="36"/>
  <c r="BJ34" i="1" s="1"/>
  <c r="R22" i="35"/>
  <c r="R19" i="35"/>
  <c r="R23" i="35"/>
  <c r="R15" i="35"/>
  <c r="F10" i="35"/>
  <c r="F11" i="35"/>
  <c r="F18" i="35"/>
  <c r="L30" i="1"/>
  <c r="H17" i="35"/>
  <c r="S41" i="1"/>
  <c r="O22" i="36"/>
  <c r="BN41" i="1" s="1"/>
  <c r="S38" i="1"/>
  <c r="O19" i="36"/>
  <c r="BN38" i="1" s="1"/>
  <c r="S36" i="1"/>
  <c r="O17" i="36"/>
  <c r="BN36" i="1" s="1"/>
  <c r="E39" i="1"/>
  <c r="H39" i="1"/>
  <c r="AE440" i="1" s="1"/>
  <c r="D20" i="36"/>
  <c r="E37" i="1"/>
  <c r="H37" i="1"/>
  <c r="AE438" i="1" s="1"/>
  <c r="D18" i="36"/>
  <c r="E35" i="1"/>
  <c r="H35" i="1"/>
  <c r="AE436" i="1" s="1"/>
  <c r="D16" i="36"/>
  <c r="E33" i="1"/>
  <c r="H33" i="1"/>
  <c r="AE434" i="1" s="1"/>
  <c r="D14" i="36"/>
  <c r="S11" i="35"/>
  <c r="S23" i="35"/>
  <c r="C11" i="39"/>
  <c r="C11" i="40" s="1"/>
  <c r="C11" i="35"/>
  <c r="G39" i="1"/>
  <c r="AD440" i="1" s="1"/>
  <c r="D39" i="1"/>
  <c r="C20" i="36"/>
  <c r="P19" i="35"/>
  <c r="P17" i="35"/>
  <c r="P23" i="35"/>
  <c r="P21" i="35"/>
  <c r="C40" i="1"/>
  <c r="F40" i="1"/>
  <c r="B21" i="36"/>
  <c r="C39" i="1"/>
  <c r="F39" i="1"/>
  <c r="B20" i="36"/>
  <c r="B14" i="35"/>
  <c r="C35" i="1"/>
  <c r="F35" i="1"/>
  <c r="B16" i="36"/>
  <c r="J23" i="35"/>
  <c r="J21" i="35"/>
  <c r="J19" i="35"/>
  <c r="K33" i="1"/>
  <c r="G14" i="36"/>
  <c r="BF33" i="1" s="1"/>
  <c r="G10" i="39"/>
  <c r="G10" i="40" s="1"/>
  <c r="CQ29" i="1" s="1"/>
  <c r="G10" i="35"/>
  <c r="M38" i="1"/>
  <c r="I19" i="36"/>
  <c r="BH38" i="1" s="1"/>
  <c r="I10" i="39"/>
  <c r="I10" i="40" s="1"/>
  <c r="CS29" i="1" s="1"/>
  <c r="I10" i="35"/>
  <c r="M33" i="1"/>
  <c r="I14" i="36"/>
  <c r="BH33" i="1" s="1"/>
  <c r="I13" i="39"/>
  <c r="I13" i="40" s="1"/>
  <c r="CS32" i="1" s="1"/>
  <c r="I13" i="35"/>
  <c r="P42" i="1"/>
  <c r="L23" i="36"/>
  <c r="BK42" i="1" s="1"/>
  <c r="P40" i="1"/>
  <c r="L21" i="36"/>
  <c r="BK40" i="1" s="1"/>
  <c r="P38" i="1"/>
  <c r="L19" i="36"/>
  <c r="BK38" i="1" s="1"/>
  <c r="BW61" i="1"/>
  <c r="Q22" i="35"/>
  <c r="U31" i="1"/>
  <c r="Q19" i="35"/>
  <c r="Q15" i="35"/>
  <c r="N12" i="39"/>
  <c r="N12" i="40" s="1"/>
  <c r="CX31" i="1" s="1"/>
  <c r="N12" i="35"/>
  <c r="N10" i="39"/>
  <c r="N10" i="40" s="1"/>
  <c r="CX29" i="1" s="1"/>
  <c r="N10" i="35"/>
  <c r="R42" i="1"/>
  <c r="N23" i="36"/>
  <c r="BM42" i="1" s="1"/>
  <c r="Q41" i="1"/>
  <c r="M12" i="39"/>
  <c r="M12" i="40" s="1"/>
  <c r="CW31" i="1" s="1"/>
  <c r="M12" i="35"/>
  <c r="M19" i="35"/>
  <c r="E15" i="35"/>
  <c r="E11" i="35"/>
  <c r="E12" i="35"/>
  <c r="BW43" i="1"/>
  <c r="K20" i="35"/>
  <c r="K18" i="35"/>
  <c r="K16" i="35"/>
  <c r="R17" i="35"/>
  <c r="R20" i="35"/>
  <c r="BW49" i="1"/>
  <c r="F23" i="35"/>
  <c r="F15" i="35"/>
  <c r="F14" i="35"/>
  <c r="H21" i="35"/>
  <c r="H19" i="35"/>
  <c r="O23" i="35"/>
  <c r="O21" i="35"/>
  <c r="D12" i="39"/>
  <c r="D12" i="40" s="1"/>
  <c r="D12" i="35"/>
  <c r="S21" i="35"/>
  <c r="S19" i="35"/>
  <c r="S15" i="35"/>
  <c r="BW45" i="1"/>
  <c r="G41" i="1"/>
  <c r="AD442" i="1" s="1"/>
  <c r="D41" i="1"/>
  <c r="C22" i="36"/>
  <c r="C10" i="39"/>
  <c r="C10" i="40" s="1"/>
  <c r="C10" i="35"/>
  <c r="C17" i="35"/>
  <c r="C23" i="35"/>
  <c r="BW46" i="1"/>
  <c r="BW53" i="1"/>
  <c r="P20" i="35"/>
  <c r="P22" i="35"/>
  <c r="B13" i="35"/>
  <c r="J16" i="35"/>
  <c r="J22" i="35"/>
  <c r="J20" i="35"/>
  <c r="J18" i="35"/>
  <c r="K41" i="1"/>
  <c r="G22" i="36"/>
  <c r="BF41" i="1" s="1"/>
  <c r="K38" i="1"/>
  <c r="G19" i="36"/>
  <c r="BF38" i="1" s="1"/>
  <c r="G11" i="39"/>
  <c r="G11" i="40" s="1"/>
  <c r="CQ30" i="1" s="1"/>
  <c r="G11" i="35"/>
  <c r="G17" i="35"/>
  <c r="G16" i="35"/>
  <c r="I23" i="35"/>
  <c r="I21" i="35"/>
  <c r="P39" i="1"/>
  <c r="L20" i="36"/>
  <c r="BK39" i="1" s="1"/>
  <c r="L11" i="39"/>
  <c r="L11" i="40" s="1"/>
  <c r="CV30" i="1" s="1"/>
  <c r="L11" i="35"/>
  <c r="BW65" i="1"/>
  <c r="Q20" i="35"/>
  <c r="N19" i="35"/>
  <c r="N17" i="35"/>
  <c r="N15" i="35"/>
  <c r="M23" i="35"/>
  <c r="M13" i="35"/>
  <c r="M15" i="35"/>
  <c r="BW56" i="1"/>
  <c r="IH366" i="1"/>
  <c r="IP366" i="1"/>
  <c r="HA367" i="1"/>
  <c r="IL367" i="1"/>
  <c r="IN367" i="1"/>
  <c r="II367" i="1" s="1"/>
  <c r="IR367" i="1"/>
  <c r="IK367" i="1"/>
  <c r="IM367" i="1"/>
  <c r="IQ367" i="1"/>
  <c r="IJ366" i="1"/>
  <c r="HE366" i="1"/>
  <c r="HL370" i="1"/>
  <c r="B371" i="1"/>
  <c r="B438" i="1" s="1"/>
  <c r="CH370" i="1"/>
  <c r="GO369" i="1"/>
  <c r="GP368" i="1"/>
  <c r="GP286" i="1"/>
  <c r="GO287" i="1"/>
  <c r="HZ286" i="1"/>
  <c r="HY287" i="1"/>
  <c r="IH284" i="1"/>
  <c r="IP284" i="1"/>
  <c r="CH288" i="1"/>
  <c r="HL288" i="1"/>
  <c r="B289" i="1"/>
  <c r="IK285" i="1"/>
  <c r="IM285" i="1"/>
  <c r="IQ285" i="1"/>
  <c r="HA285" i="1"/>
  <c r="IL285" i="1"/>
  <c r="IN285" i="1"/>
  <c r="II285" i="1" s="1"/>
  <c r="IR285" i="1"/>
  <c r="M300" i="51" l="1"/>
  <c r="M246" i="51"/>
  <c r="M301" i="51" s="1"/>
  <c r="J38" i="1"/>
  <c r="L22" i="36"/>
  <c r="BK41" i="1" s="1"/>
  <c r="B15" i="36"/>
  <c r="F34" i="1"/>
  <c r="D22" i="36"/>
  <c r="H41" i="1"/>
  <c r="AE442" i="1" s="1"/>
  <c r="AE482" i="1" s="1"/>
  <c r="C16" i="36"/>
  <c r="AY35" i="1" s="1"/>
  <c r="D35" i="1"/>
  <c r="G38" i="1"/>
  <c r="AD439" i="1" s="1"/>
  <c r="F20" i="36"/>
  <c r="BE39" i="1" s="1"/>
  <c r="DM39" i="1" s="1"/>
  <c r="L14" i="36"/>
  <c r="BK33" i="1" s="1"/>
  <c r="DS34" i="1" s="1"/>
  <c r="H18" i="36"/>
  <c r="BG37" i="1" s="1"/>
  <c r="M150" i="51"/>
  <c r="M189" i="51" s="1"/>
  <c r="J41" i="1"/>
  <c r="DS39" i="1"/>
  <c r="HY368" i="1"/>
  <c r="HZ367" i="1"/>
  <c r="DS41" i="1"/>
  <c r="DS35" i="1"/>
  <c r="S18" i="36"/>
  <c r="BR37" i="1" s="1"/>
  <c r="B74" i="45"/>
  <c r="M109" i="51"/>
  <c r="K34" i="1"/>
  <c r="G23" i="36"/>
  <c r="BF42" i="1" s="1"/>
  <c r="DN42" i="1" s="1"/>
  <c r="HM198" i="1"/>
  <c r="C19" i="36"/>
  <c r="AY38" i="1" s="1"/>
  <c r="G18" i="36"/>
  <c r="BF37" i="1" s="1"/>
  <c r="DN38" i="1" s="1"/>
  <c r="HM225" i="1"/>
  <c r="IK103" i="1" s="1"/>
  <c r="DV36" i="1"/>
  <c r="DV38" i="1"/>
  <c r="H20" i="36"/>
  <c r="BG39" i="1" s="1"/>
  <c r="M37" i="1"/>
  <c r="G34" i="1"/>
  <c r="AD435" i="1" s="1"/>
  <c r="U40" i="1"/>
  <c r="L18" i="36"/>
  <c r="BK37" i="1" s="1"/>
  <c r="DS38" i="1" s="1"/>
  <c r="Q39" i="1"/>
  <c r="K39" i="1"/>
  <c r="C15" i="36"/>
  <c r="AY34" i="1" s="1"/>
  <c r="D33" i="1"/>
  <c r="Q35" i="1"/>
  <c r="U35" i="1"/>
  <c r="HM230" i="1"/>
  <c r="IK108" i="1" s="1"/>
  <c r="HM195" i="1"/>
  <c r="HM285" i="1"/>
  <c r="HM282" i="1"/>
  <c r="HM271" i="1"/>
  <c r="IG285" i="1"/>
  <c r="IG367" i="1"/>
  <c r="IG119" i="1"/>
  <c r="IG205" i="1"/>
  <c r="G592" i="1"/>
  <c r="AK523" i="1"/>
  <c r="AN523" i="1"/>
  <c r="AJ523" i="1"/>
  <c r="AL523" i="1"/>
  <c r="AM523" i="1"/>
  <c r="E593" i="1"/>
  <c r="HM185" i="1"/>
  <c r="D525" i="1"/>
  <c r="E524" i="1"/>
  <c r="D594" i="1"/>
  <c r="HM135" i="1"/>
  <c r="HM188" i="1"/>
  <c r="HM219" i="1"/>
  <c r="IK183" i="1" s="1"/>
  <c r="HM317" i="1"/>
  <c r="IK281" i="1" s="1"/>
  <c r="HM302" i="1"/>
  <c r="IK347" i="1" s="1"/>
  <c r="HM197" i="1"/>
  <c r="HM295" i="1"/>
  <c r="IK259" i="1" s="1"/>
  <c r="HM280" i="1"/>
  <c r="HM262" i="1"/>
  <c r="HM298" i="1"/>
  <c r="IK343" i="1" s="1"/>
  <c r="CH208" i="1"/>
  <c r="HL208" i="1"/>
  <c r="B209" i="1"/>
  <c r="HM146" i="1"/>
  <c r="HM112" i="1"/>
  <c r="HM210" i="1"/>
  <c r="HM200" i="1"/>
  <c r="HM199" i="1"/>
  <c r="HM187" i="1"/>
  <c r="HM270" i="1"/>
  <c r="HM213" i="1"/>
  <c r="HM293" i="1"/>
  <c r="HM193" i="1"/>
  <c r="HM306" i="1"/>
  <c r="IK270" i="1" s="1"/>
  <c r="HM226" i="1"/>
  <c r="IK190" i="1" s="1"/>
  <c r="HM284" i="1"/>
  <c r="HM203" i="1"/>
  <c r="HM183" i="1"/>
  <c r="HM186" i="1"/>
  <c r="HM294" i="1"/>
  <c r="IK258" i="1" s="1"/>
  <c r="HM181" i="1"/>
  <c r="HM220" i="1"/>
  <c r="IK98" i="1" s="1"/>
  <c r="HM288" i="1"/>
  <c r="HM217" i="1"/>
  <c r="IK181" i="1" s="1"/>
  <c r="HM234" i="1"/>
  <c r="IK112" i="1" s="1"/>
  <c r="HM190" i="1"/>
  <c r="HM260" i="1"/>
  <c r="HM316" i="1"/>
  <c r="IK361" i="1" s="1"/>
  <c r="HM356" i="1"/>
  <c r="HM361" i="1"/>
  <c r="HM343" i="1"/>
  <c r="HM93" i="1"/>
  <c r="HM96" i="1"/>
  <c r="HM359" i="1"/>
  <c r="HM124" i="1"/>
  <c r="HM290" i="1"/>
  <c r="HM314" i="1"/>
  <c r="IK278" i="1" s="1"/>
  <c r="HM144" i="1"/>
  <c r="HM310" i="1"/>
  <c r="IK355" i="1" s="1"/>
  <c r="HM312" i="1"/>
  <c r="IK357" i="1" s="1"/>
  <c r="HM296" i="1"/>
  <c r="IK341" i="1" s="1"/>
  <c r="HM201" i="1"/>
  <c r="HM179" i="1"/>
  <c r="HM267" i="1"/>
  <c r="HM275" i="1"/>
  <c r="HM104" i="1"/>
  <c r="HM207" i="1"/>
  <c r="HM265" i="1"/>
  <c r="HM180" i="1"/>
  <c r="HM276" i="1"/>
  <c r="HM233" i="1"/>
  <c r="IK197" i="1" s="1"/>
  <c r="HM221" i="1"/>
  <c r="IK185" i="1" s="1"/>
  <c r="HM236" i="1"/>
  <c r="IK200" i="1" s="1"/>
  <c r="HM223" i="1"/>
  <c r="IK187" i="1" s="1"/>
  <c r="HM224" i="1"/>
  <c r="IK188" i="1" s="1"/>
  <c r="HM237" i="1"/>
  <c r="IK201" i="1" s="1"/>
  <c r="HM239" i="1"/>
  <c r="IK117" i="1" s="1"/>
  <c r="HM291" i="1"/>
  <c r="HM286" i="1"/>
  <c r="HM283" i="1"/>
  <c r="HM191" i="1"/>
  <c r="HM266" i="1"/>
  <c r="HM222" i="1"/>
  <c r="IK186" i="1" s="1"/>
  <c r="HM214" i="1"/>
  <c r="IK132" i="1" s="1"/>
  <c r="HM269" i="1"/>
  <c r="HM264" i="1"/>
  <c r="HM235" i="1"/>
  <c r="IK113" i="1" s="1"/>
  <c r="HM300" i="1"/>
  <c r="IK264" i="1" s="1"/>
  <c r="HM308" i="1"/>
  <c r="IK353" i="1" s="1"/>
  <c r="HM289" i="1"/>
  <c r="HM232" i="1"/>
  <c r="IK110" i="1" s="1"/>
  <c r="HM216" i="1"/>
  <c r="IK94" i="1" s="1"/>
  <c r="HM279" i="1"/>
  <c r="HM281" i="1"/>
  <c r="HM259" i="1"/>
  <c r="HM182" i="1"/>
  <c r="HM278" i="1"/>
  <c r="HM287" i="1"/>
  <c r="HM205" i="1"/>
  <c r="HM273" i="1"/>
  <c r="HM268" i="1"/>
  <c r="HM313" i="1"/>
  <c r="IK277" i="1" s="1"/>
  <c r="HM218" i="1"/>
  <c r="IK96" i="1" s="1"/>
  <c r="HM301" i="1"/>
  <c r="IK265" i="1" s="1"/>
  <c r="HM299" i="1"/>
  <c r="IK344" i="1" s="1"/>
  <c r="HM119" i="1"/>
  <c r="HM107" i="1"/>
  <c r="GP207" i="1"/>
  <c r="GO208" i="1"/>
  <c r="GP208" i="1" s="1"/>
  <c r="CH438" i="1"/>
  <c r="GM438" i="1"/>
  <c r="IP205" i="1"/>
  <c r="IH205" i="1"/>
  <c r="HE205" i="1"/>
  <c r="IJ205" i="1"/>
  <c r="GV205" i="1"/>
  <c r="GZ206" i="1"/>
  <c r="HA206" i="1"/>
  <c r="IK206" i="1"/>
  <c r="IM206" i="1"/>
  <c r="IL206" i="1"/>
  <c r="IQ206" i="1"/>
  <c r="IN206" i="1"/>
  <c r="II206" i="1" s="1"/>
  <c r="IR206" i="1"/>
  <c r="DN41" i="1"/>
  <c r="EK30" i="1"/>
  <c r="W39" i="1"/>
  <c r="HM362" i="1"/>
  <c r="L42" i="1"/>
  <c r="J36" i="1"/>
  <c r="DP38" i="1"/>
  <c r="Q12" i="36"/>
  <c r="BP31" i="1" s="1"/>
  <c r="C14" i="36"/>
  <c r="BB33" i="1" s="1"/>
  <c r="DX36" i="1"/>
  <c r="HM360" i="1"/>
  <c r="HM340" i="1"/>
  <c r="HM374" i="1"/>
  <c r="HM368" i="1"/>
  <c r="HM346" i="1"/>
  <c r="HM349" i="1"/>
  <c r="BX379" i="75"/>
  <c r="FC357" i="75" s="1"/>
  <c r="BY377" i="75"/>
  <c r="K11" i="39"/>
  <c r="K11" i="40" s="1"/>
  <c r="CU30" i="1" s="1"/>
  <c r="AD482" i="1"/>
  <c r="AC436" i="1"/>
  <c r="AC440" i="1"/>
  <c r="AC435" i="1"/>
  <c r="AC437" i="1"/>
  <c r="AC438" i="1"/>
  <c r="AC441" i="1"/>
  <c r="AC439" i="1"/>
  <c r="AC443" i="1"/>
  <c r="HM392" i="1"/>
  <c r="HM400" i="1"/>
  <c r="HM125" i="1"/>
  <c r="HM364" i="1"/>
  <c r="HM100" i="1"/>
  <c r="HM383" i="1"/>
  <c r="HM126" i="1"/>
  <c r="HM345" i="1"/>
  <c r="HM399" i="1"/>
  <c r="HM152" i="1"/>
  <c r="HM141" i="1"/>
  <c r="HM134" i="1"/>
  <c r="HM378" i="1"/>
  <c r="HM123" i="1"/>
  <c r="HM371" i="1"/>
  <c r="HM148" i="1"/>
  <c r="HM130" i="1"/>
  <c r="HM113" i="1"/>
  <c r="HM348" i="1"/>
  <c r="HM127" i="1"/>
  <c r="HM99" i="1"/>
  <c r="HM354" i="1"/>
  <c r="HM94" i="1"/>
  <c r="HM357" i="1"/>
  <c r="HM394" i="1"/>
  <c r="HM382" i="1"/>
  <c r="HM150" i="1"/>
  <c r="HM133" i="1"/>
  <c r="IK267" i="1"/>
  <c r="IK348" i="1"/>
  <c r="HM311" i="1"/>
  <c r="HM140" i="1"/>
  <c r="HM138" i="1"/>
  <c r="HM304" i="1"/>
  <c r="HM398" i="1"/>
  <c r="HM319" i="1"/>
  <c r="HM211" i="1"/>
  <c r="HM204" i="1"/>
  <c r="HM367" i="1"/>
  <c r="HM202" i="1"/>
  <c r="HM117" i="1"/>
  <c r="HM344" i="1"/>
  <c r="HM105" i="1"/>
  <c r="HM258" i="1"/>
  <c r="HM347" i="1"/>
  <c r="HM274" i="1"/>
  <c r="HM292" i="1"/>
  <c r="HM128" i="1"/>
  <c r="HM261" i="1"/>
  <c r="HM189" i="1"/>
  <c r="HM111" i="1"/>
  <c r="HM184" i="1"/>
  <c r="HM192" i="1"/>
  <c r="HM318" i="1"/>
  <c r="HM227" i="1"/>
  <c r="HM396" i="1"/>
  <c r="HM381" i="1"/>
  <c r="HM369" i="1"/>
  <c r="HM309" i="1"/>
  <c r="HM209" i="1"/>
  <c r="HM147" i="1"/>
  <c r="HM132" i="1"/>
  <c r="HM380" i="1"/>
  <c r="HM139" i="1"/>
  <c r="HM386" i="1"/>
  <c r="HM387" i="1"/>
  <c r="HM385" i="1"/>
  <c r="HM372" i="1"/>
  <c r="HM118" i="1"/>
  <c r="HM120" i="1"/>
  <c r="HM363" i="1"/>
  <c r="HM352" i="1"/>
  <c r="HM339" i="1"/>
  <c r="HM355" i="1"/>
  <c r="HM375" i="1"/>
  <c r="HM342" i="1"/>
  <c r="HM103" i="1"/>
  <c r="HM358" i="1"/>
  <c r="HM98" i="1"/>
  <c r="HM106" i="1"/>
  <c r="HM388" i="1"/>
  <c r="HM149" i="1"/>
  <c r="HM129" i="1"/>
  <c r="HM122" i="1"/>
  <c r="HM131" i="1"/>
  <c r="HM389" i="1"/>
  <c r="HM143" i="1"/>
  <c r="HM390" i="1"/>
  <c r="HM395" i="1"/>
  <c r="HM391" i="1"/>
  <c r="HM393" i="1"/>
  <c r="HM114" i="1"/>
  <c r="HM377" i="1"/>
  <c r="HM115" i="1"/>
  <c r="HM101" i="1"/>
  <c r="HM109" i="1"/>
  <c r="HM351" i="1"/>
  <c r="HM121" i="1"/>
  <c r="HM366" i="1"/>
  <c r="HM341" i="1"/>
  <c r="HM102" i="1"/>
  <c r="HM110" i="1"/>
  <c r="HM379" i="1"/>
  <c r="HM397" i="1"/>
  <c r="HM305" i="1"/>
  <c r="HM145" i="1"/>
  <c r="HM231" i="1"/>
  <c r="HM151" i="1"/>
  <c r="HM153" i="1"/>
  <c r="HM365" i="1"/>
  <c r="HM206" i="1"/>
  <c r="HM116" i="1"/>
  <c r="HM97" i="1"/>
  <c r="HM263" i="1"/>
  <c r="HM92" i="1"/>
  <c r="HM178" i="1"/>
  <c r="HM194" i="1"/>
  <c r="HM108" i="1"/>
  <c r="HM136" i="1"/>
  <c r="HM212" i="1"/>
  <c r="HM373" i="1"/>
  <c r="HM95" i="1"/>
  <c r="HM350" i="1"/>
  <c r="HM277" i="1"/>
  <c r="HM272" i="1"/>
  <c r="HM353" i="1"/>
  <c r="HM238" i="1"/>
  <c r="HM307" i="1"/>
  <c r="HM315" i="1"/>
  <c r="HM215" i="1"/>
  <c r="HM376" i="1"/>
  <c r="HM208" i="1"/>
  <c r="HM297" i="1"/>
  <c r="HM142" i="1"/>
  <c r="HM228" i="1"/>
  <c r="HM229" i="1"/>
  <c r="HM370" i="1"/>
  <c r="IR120" i="1"/>
  <c r="IL120" i="1"/>
  <c r="IK120" i="1"/>
  <c r="GW120" i="1"/>
  <c r="IQ120" i="1"/>
  <c r="IN120" i="1"/>
  <c r="II120" i="1" s="1"/>
  <c r="IM120" i="1"/>
  <c r="HY208" i="1"/>
  <c r="HZ207" i="1"/>
  <c r="GP121" i="1"/>
  <c r="GO122" i="1"/>
  <c r="GP122" i="1" s="1"/>
  <c r="CH121" i="1"/>
  <c r="B122" i="1"/>
  <c r="BU122" i="1" s="1"/>
  <c r="HL121" i="1"/>
  <c r="IP119" i="1"/>
  <c r="IH119" i="1"/>
  <c r="HZ121" i="1"/>
  <c r="HY122" i="1"/>
  <c r="E13" i="35"/>
  <c r="M10" i="39"/>
  <c r="M10" i="40" s="1"/>
  <c r="CW29" i="1" s="1"/>
  <c r="M10" i="35"/>
  <c r="Q32" i="1"/>
  <c r="R34" i="1"/>
  <c r="N15" i="36"/>
  <c r="BM34" i="1" s="1"/>
  <c r="R38" i="1"/>
  <c r="N19" i="36"/>
  <c r="BM38" i="1" s="1"/>
  <c r="DU38" i="1" s="1"/>
  <c r="Q10" i="39"/>
  <c r="Q10" i="40" s="1"/>
  <c r="DA29" i="1" s="1"/>
  <c r="Q10" i="35"/>
  <c r="P30" i="1"/>
  <c r="L11" i="36"/>
  <c r="BK30" i="1" s="1"/>
  <c r="M40" i="1"/>
  <c r="I21" i="36"/>
  <c r="BH40" i="1" s="1"/>
  <c r="DP40" i="1" s="1"/>
  <c r="I12" i="39"/>
  <c r="I12" i="40" s="1"/>
  <c r="CS31" i="1" s="1"/>
  <c r="EM32" i="1" s="1"/>
  <c r="I12" i="35"/>
  <c r="K36" i="1"/>
  <c r="G17" i="36"/>
  <c r="BF36" i="1" s="1"/>
  <c r="K75" i="1"/>
  <c r="N39" i="1"/>
  <c r="J20" i="36"/>
  <c r="BI39" i="1" s="1"/>
  <c r="N35" i="1"/>
  <c r="J16" i="36"/>
  <c r="BI35" i="1" s="1"/>
  <c r="C32" i="1"/>
  <c r="F32" i="1"/>
  <c r="T41" i="1"/>
  <c r="P22" i="36"/>
  <c r="BO41" i="1" s="1"/>
  <c r="G42" i="1"/>
  <c r="AD443" i="1" s="1"/>
  <c r="D42" i="1"/>
  <c r="C23" i="36"/>
  <c r="D29" i="1"/>
  <c r="G29" i="1"/>
  <c r="AD430" i="1" s="1"/>
  <c r="C10" i="36"/>
  <c r="D75" i="1"/>
  <c r="S10" i="39"/>
  <c r="S10" i="40" s="1"/>
  <c r="DC29" i="1" s="1"/>
  <c r="S10" i="35"/>
  <c r="W40" i="1"/>
  <c r="S21" i="36"/>
  <c r="BR40" i="1" s="1"/>
  <c r="DZ40" i="1" s="1"/>
  <c r="D8" i="39"/>
  <c r="D8" i="40" s="1"/>
  <c r="D8" i="35"/>
  <c r="D7" i="39"/>
  <c r="D7" i="40" s="1"/>
  <c r="D7" i="35"/>
  <c r="CK31" i="1"/>
  <c r="S42" i="1"/>
  <c r="O23" i="36"/>
  <c r="BN42" i="1" s="1"/>
  <c r="L40" i="1"/>
  <c r="H21" i="36"/>
  <c r="BG40" i="1" s="1"/>
  <c r="J33" i="1"/>
  <c r="F14" i="36"/>
  <c r="BE33" i="1" s="1"/>
  <c r="J42" i="1"/>
  <c r="F23" i="36"/>
  <c r="BE42" i="1" s="1"/>
  <c r="O35" i="1"/>
  <c r="K16" i="36"/>
  <c r="BJ35" i="1" s="1"/>
  <c r="DR35" i="1" s="1"/>
  <c r="O39" i="1"/>
  <c r="K20" i="36"/>
  <c r="BJ39" i="1" s="1"/>
  <c r="DR39" i="1" s="1"/>
  <c r="E7" i="35"/>
  <c r="I30" i="1"/>
  <c r="Q31" i="1"/>
  <c r="M12" i="36"/>
  <c r="BL31" i="1" s="1"/>
  <c r="DU42" i="1"/>
  <c r="DU43" i="1"/>
  <c r="R29" i="1"/>
  <c r="N10" i="36"/>
  <c r="BM29" i="1" s="1"/>
  <c r="R31" i="1"/>
  <c r="N12" i="36"/>
  <c r="BM31" i="1" s="1"/>
  <c r="N7" i="39"/>
  <c r="N7" i="40" s="1"/>
  <c r="CX26" i="1" s="1"/>
  <c r="ER26" i="1" s="1"/>
  <c r="N7" i="35"/>
  <c r="N8" i="39"/>
  <c r="N8" i="40" s="1"/>
  <c r="CX27" i="1" s="1"/>
  <c r="N8" i="35"/>
  <c r="Q13" i="39"/>
  <c r="Q13" i="40" s="1"/>
  <c r="DA32" i="1" s="1"/>
  <c r="Q13" i="35"/>
  <c r="U38" i="1"/>
  <c r="Q19" i="36"/>
  <c r="BP38" i="1" s="1"/>
  <c r="L7" i="39"/>
  <c r="L7" i="40" s="1"/>
  <c r="CV26" i="1" s="1"/>
  <c r="EP26" i="1" s="1"/>
  <c r="L7" i="35"/>
  <c r="L8" i="39"/>
  <c r="L8" i="40" s="1"/>
  <c r="CV27" i="1" s="1"/>
  <c r="L8" i="35"/>
  <c r="EM33" i="1"/>
  <c r="G9" i="39"/>
  <c r="G9" i="40" s="1"/>
  <c r="CQ28" i="1" s="1"/>
  <c r="EK29" i="1" s="1"/>
  <c r="G9" i="35"/>
  <c r="N38" i="1"/>
  <c r="J19" i="36"/>
  <c r="BI38" i="1" s="1"/>
  <c r="N42" i="1"/>
  <c r="J23" i="36"/>
  <c r="BI42" i="1" s="1"/>
  <c r="AC122" i="1"/>
  <c r="AC369" i="1"/>
  <c r="AC208" i="1"/>
  <c r="AC288" i="1"/>
  <c r="C33" i="1"/>
  <c r="F33" i="1"/>
  <c r="B14" i="36"/>
  <c r="BA39" i="1"/>
  <c r="AX39" i="1"/>
  <c r="B9" i="39"/>
  <c r="B9" i="40" s="1"/>
  <c r="B9" i="35"/>
  <c r="AX40" i="1"/>
  <c r="BA40" i="1"/>
  <c r="T40" i="1"/>
  <c r="P21" i="36"/>
  <c r="BO40" i="1" s="1"/>
  <c r="T36" i="1"/>
  <c r="P17" i="36"/>
  <c r="BO36" i="1" s="1"/>
  <c r="AY39" i="1"/>
  <c r="BB39" i="1"/>
  <c r="AD126" i="1"/>
  <c r="AD212" i="1"/>
  <c r="AD292" i="1"/>
  <c r="AD373" i="1"/>
  <c r="CJ30" i="1"/>
  <c r="AE120" i="1"/>
  <c r="AE206" i="1"/>
  <c r="AE286" i="1"/>
  <c r="AE367" i="1"/>
  <c r="AE122" i="1"/>
  <c r="AE369" i="1"/>
  <c r="AE208" i="1"/>
  <c r="AE288" i="1"/>
  <c r="AE124" i="1"/>
  <c r="AE371" i="1"/>
  <c r="AE210" i="1"/>
  <c r="AE290" i="1"/>
  <c r="AE126" i="1"/>
  <c r="AE373" i="1"/>
  <c r="AE212" i="1"/>
  <c r="AE292" i="1"/>
  <c r="S75" i="1"/>
  <c r="L36" i="1"/>
  <c r="H17" i="36"/>
  <c r="BG36" i="1" s="1"/>
  <c r="DO37" i="1" s="1"/>
  <c r="J37" i="1"/>
  <c r="F18" i="36"/>
  <c r="BE37" i="1" s="1"/>
  <c r="DM37" i="1" s="1"/>
  <c r="F11" i="39"/>
  <c r="F11" i="40" s="1"/>
  <c r="CP30" i="1" s="1"/>
  <c r="F10" i="39"/>
  <c r="F10" i="40" s="1"/>
  <c r="CP29" i="1" s="1"/>
  <c r="V42" i="1"/>
  <c r="R23" i="36"/>
  <c r="BQ42" i="1" s="1"/>
  <c r="V41" i="1"/>
  <c r="R22" i="36"/>
  <c r="BQ41" i="1" s="1"/>
  <c r="O29" i="1"/>
  <c r="E10" i="35"/>
  <c r="E21" i="35"/>
  <c r="Q40" i="1"/>
  <c r="M21" i="36"/>
  <c r="BL40" i="1" s="1"/>
  <c r="DT40" i="1" s="1"/>
  <c r="N11" i="39"/>
  <c r="N14" i="35"/>
  <c r="R40" i="1"/>
  <c r="N21" i="36"/>
  <c r="BM40" i="1" s="1"/>
  <c r="DU40" i="1" s="1"/>
  <c r="P31" i="1"/>
  <c r="L12" i="36"/>
  <c r="BK31" i="1" s="1"/>
  <c r="P32" i="1"/>
  <c r="L13" i="36"/>
  <c r="BK32" i="1" s="1"/>
  <c r="I11" i="39"/>
  <c r="I11" i="40" s="1"/>
  <c r="CS30" i="1" s="1"/>
  <c r="EM30" i="1" s="1"/>
  <c r="I11" i="35"/>
  <c r="M36" i="1"/>
  <c r="I17" i="36"/>
  <c r="BH36" i="1" s="1"/>
  <c r="DP36" i="1" s="1"/>
  <c r="I7" i="39"/>
  <c r="I7" i="40" s="1"/>
  <c r="CS26" i="1" s="1"/>
  <c r="EM26" i="1" s="1"/>
  <c r="I7" i="35"/>
  <c r="DN34" i="1"/>
  <c r="DN39" i="1"/>
  <c r="J12" i="39"/>
  <c r="J12" i="40" s="1"/>
  <c r="CT31" i="1" s="1"/>
  <c r="J12" i="35"/>
  <c r="J11" i="39"/>
  <c r="J14" i="35"/>
  <c r="C41" i="1"/>
  <c r="F41" i="1"/>
  <c r="B22" i="36"/>
  <c r="CI29" i="1"/>
  <c r="AC121" i="1"/>
  <c r="AC287" i="1"/>
  <c r="AC207" i="1"/>
  <c r="AC368" i="1"/>
  <c r="T35" i="1"/>
  <c r="P16" i="36"/>
  <c r="BO35" i="1" s="1"/>
  <c r="G32" i="1"/>
  <c r="AD433" i="1" s="1"/>
  <c r="D32" i="1"/>
  <c r="C13" i="36"/>
  <c r="AD120" i="1"/>
  <c r="AD206" i="1"/>
  <c r="AD286" i="1"/>
  <c r="AD367" i="1"/>
  <c r="W36" i="1"/>
  <c r="S17" i="36"/>
  <c r="BR36" i="1" s="1"/>
  <c r="H30" i="1"/>
  <c r="AE431" i="1" s="1"/>
  <c r="D11" i="36"/>
  <c r="E30" i="1"/>
  <c r="E32" i="1"/>
  <c r="D13" i="36"/>
  <c r="H32" i="1"/>
  <c r="AE433" i="1" s="1"/>
  <c r="O12" i="39"/>
  <c r="O12" i="40" s="1"/>
  <c r="CY31" i="1" s="1"/>
  <c r="O12" i="35"/>
  <c r="S34" i="1"/>
  <c r="O15" i="36"/>
  <c r="BN34" i="1" s="1"/>
  <c r="DV35" i="1" s="1"/>
  <c r="L41" i="1"/>
  <c r="H22" i="36"/>
  <c r="BG41" i="1" s="1"/>
  <c r="L34" i="1"/>
  <c r="H15" i="36"/>
  <c r="BG34" i="1" s="1"/>
  <c r="F13" i="39"/>
  <c r="F13" i="40" s="1"/>
  <c r="CP32" i="1" s="1"/>
  <c r="F13" i="35"/>
  <c r="J35" i="1"/>
  <c r="F16" i="36"/>
  <c r="BE35" i="1" s="1"/>
  <c r="DM36" i="1" s="1"/>
  <c r="R11" i="39"/>
  <c r="R14" i="35"/>
  <c r="V40" i="1"/>
  <c r="R21" i="36"/>
  <c r="BQ40" i="1" s="1"/>
  <c r="O31" i="1"/>
  <c r="K9" i="35"/>
  <c r="K7" i="35"/>
  <c r="I35" i="1"/>
  <c r="E16" i="36"/>
  <c r="I37" i="1"/>
  <c r="E18" i="36"/>
  <c r="I39" i="1"/>
  <c r="E20" i="36"/>
  <c r="I41" i="1"/>
  <c r="E22" i="36"/>
  <c r="M13" i="39"/>
  <c r="M13" i="40" s="1"/>
  <c r="CW32" i="1" s="1"/>
  <c r="R32" i="1"/>
  <c r="U33" i="1"/>
  <c r="Q14" i="36"/>
  <c r="BP33" i="1" s="1"/>
  <c r="DS36" i="1"/>
  <c r="DP39" i="1"/>
  <c r="K31" i="1"/>
  <c r="G12" i="36"/>
  <c r="BF31" i="1" s="1"/>
  <c r="K32" i="1"/>
  <c r="G13" i="36"/>
  <c r="BF32" i="1" s="1"/>
  <c r="DN40" i="1"/>
  <c r="N34" i="1"/>
  <c r="J15" i="36"/>
  <c r="BI34" i="1" s="1"/>
  <c r="J10" i="39"/>
  <c r="J10" i="40" s="1"/>
  <c r="CT29" i="1" s="1"/>
  <c r="J10" i="35"/>
  <c r="AC125" i="1"/>
  <c r="AC291" i="1"/>
  <c r="AC372" i="1"/>
  <c r="AC211" i="1"/>
  <c r="BA36" i="1"/>
  <c r="AX36" i="1"/>
  <c r="AC215" i="1"/>
  <c r="AC295" i="1"/>
  <c r="AC376" i="1"/>
  <c r="AC129" i="1"/>
  <c r="AX37" i="1"/>
  <c r="BA37" i="1"/>
  <c r="T34" i="1"/>
  <c r="P15" i="36"/>
  <c r="BO34" i="1" s="1"/>
  <c r="DW34" i="1" s="1"/>
  <c r="T31" i="1"/>
  <c r="P12" i="36"/>
  <c r="BO31" i="1" s="1"/>
  <c r="C8" i="39"/>
  <c r="C8" i="40" s="1"/>
  <c r="C8" i="35"/>
  <c r="C9" i="39"/>
  <c r="C9" i="40" s="1"/>
  <c r="C9" i="35"/>
  <c r="S11" i="39"/>
  <c r="S11" i="40" s="1"/>
  <c r="DC30" i="1" s="1"/>
  <c r="S14" i="35"/>
  <c r="W31" i="1"/>
  <c r="AE121" i="1"/>
  <c r="AE287" i="1"/>
  <c r="AE207" i="1"/>
  <c r="AE368" i="1"/>
  <c r="AE123" i="1"/>
  <c r="AE289" i="1"/>
  <c r="AE370" i="1"/>
  <c r="AE209" i="1"/>
  <c r="AE125" i="1"/>
  <c r="AE291" i="1"/>
  <c r="AE372" i="1"/>
  <c r="AE211" i="1"/>
  <c r="AE127" i="1"/>
  <c r="AE293" i="1"/>
  <c r="AE374" i="1"/>
  <c r="AE213" i="1"/>
  <c r="DV37" i="1"/>
  <c r="DV39" i="1"/>
  <c r="DO43" i="1"/>
  <c r="L31" i="1"/>
  <c r="L32" i="1"/>
  <c r="V35" i="1"/>
  <c r="R16" i="36"/>
  <c r="BQ35" i="1" s="1"/>
  <c r="V31" i="1"/>
  <c r="DR41" i="1"/>
  <c r="AE215" i="1"/>
  <c r="AE295" i="1"/>
  <c r="AE376" i="1"/>
  <c r="AE129" i="1"/>
  <c r="E17" i="35"/>
  <c r="Q34" i="1"/>
  <c r="M15" i="36"/>
  <c r="BL34" i="1" s="1"/>
  <c r="DT35" i="1" s="1"/>
  <c r="Q42" i="1"/>
  <c r="M23" i="36"/>
  <c r="BL42" i="1" s="1"/>
  <c r="R36" i="1"/>
  <c r="N17" i="36"/>
  <c r="BM36" i="1" s="1"/>
  <c r="DU37" i="1" s="1"/>
  <c r="U39" i="1"/>
  <c r="Q20" i="36"/>
  <c r="BP39" i="1" s="1"/>
  <c r="L10" i="39"/>
  <c r="L10" i="40" s="1"/>
  <c r="CV29" i="1" s="1"/>
  <c r="EP30" i="1" s="1"/>
  <c r="L10" i="35"/>
  <c r="P75" i="1"/>
  <c r="M42" i="1"/>
  <c r="I23" i="36"/>
  <c r="BH42" i="1" s="1"/>
  <c r="K35" i="1"/>
  <c r="G16" i="36"/>
  <c r="BF35" i="1" s="1"/>
  <c r="DN35" i="1" s="1"/>
  <c r="K30" i="1"/>
  <c r="G11" i="36"/>
  <c r="BF30" i="1" s="1"/>
  <c r="N37" i="1"/>
  <c r="J18" i="36"/>
  <c r="BI37" i="1" s="1"/>
  <c r="N41" i="1"/>
  <c r="J22" i="36"/>
  <c r="BI41" i="1" s="1"/>
  <c r="B11" i="39"/>
  <c r="B11" i="40" s="1"/>
  <c r="B11" i="35"/>
  <c r="B12" i="39"/>
  <c r="B12" i="40" s="1"/>
  <c r="B12" i="35"/>
  <c r="T39" i="1"/>
  <c r="P20" i="36"/>
  <c r="BO39" i="1" s="1"/>
  <c r="C12" i="39"/>
  <c r="C12" i="40" s="1"/>
  <c r="C12" i="35"/>
  <c r="G36" i="1"/>
  <c r="AD437" i="1" s="1"/>
  <c r="D36" i="1"/>
  <c r="C17" i="36"/>
  <c r="CJ29" i="1"/>
  <c r="AY41" i="1"/>
  <c r="BB41" i="1"/>
  <c r="G75" i="1"/>
  <c r="AD128" i="1"/>
  <c r="AD214" i="1"/>
  <c r="AD294" i="1"/>
  <c r="AD375" i="1"/>
  <c r="W34" i="1"/>
  <c r="S15" i="36"/>
  <c r="BR34" i="1" s="1"/>
  <c r="W38" i="1"/>
  <c r="S19" i="36"/>
  <c r="BR38" i="1" s="1"/>
  <c r="D10" i="39"/>
  <c r="D10" i="40" s="1"/>
  <c r="D10" i="35"/>
  <c r="D9" i="39"/>
  <c r="D9" i="40" s="1"/>
  <c r="D9" i="35"/>
  <c r="E31" i="1"/>
  <c r="H31" i="1"/>
  <c r="AE432" i="1" s="1"/>
  <c r="D12" i="36"/>
  <c r="S40" i="1"/>
  <c r="O21" i="36"/>
  <c r="BN40" i="1" s="1"/>
  <c r="DV40" i="1" s="1"/>
  <c r="O11" i="39"/>
  <c r="O14" i="35"/>
  <c r="H11" i="39"/>
  <c r="H14" i="35"/>
  <c r="L38" i="1"/>
  <c r="H19" i="36"/>
  <c r="BG38" i="1" s="1"/>
  <c r="J34" i="1"/>
  <c r="F15" i="36"/>
  <c r="BE34" i="1" s="1"/>
  <c r="V39" i="1"/>
  <c r="R20" i="36"/>
  <c r="BQ39" i="1" s="1"/>
  <c r="V36" i="1"/>
  <c r="R17" i="36"/>
  <c r="BQ36" i="1" s="1"/>
  <c r="K14" i="35"/>
  <c r="O37" i="1"/>
  <c r="K18" i="36"/>
  <c r="BJ37" i="1" s="1"/>
  <c r="DR37" i="1" s="1"/>
  <c r="I31" i="1"/>
  <c r="E9" i="35"/>
  <c r="E8" i="35"/>
  <c r="I34" i="1"/>
  <c r="E15" i="36"/>
  <c r="Q38" i="1"/>
  <c r="M19" i="36"/>
  <c r="BL38" i="1" s="1"/>
  <c r="DT38" i="1" s="1"/>
  <c r="Q75" i="1"/>
  <c r="N9" i="39"/>
  <c r="N9" i="40" s="1"/>
  <c r="CX28" i="1" s="1"/>
  <c r="N9" i="35"/>
  <c r="U34" i="1"/>
  <c r="Q15" i="36"/>
  <c r="BP34" i="1" s="1"/>
  <c r="Q23" i="35"/>
  <c r="U41" i="1"/>
  <c r="Q22" i="36"/>
  <c r="BP41" i="1" s="1"/>
  <c r="DX41" i="1" s="1"/>
  <c r="L9" i="39"/>
  <c r="L9" i="40" s="1"/>
  <c r="CV28" i="1" s="1"/>
  <c r="L9" i="35"/>
  <c r="DS40" i="1"/>
  <c r="DS42" i="1"/>
  <c r="DS43" i="1"/>
  <c r="M32" i="1"/>
  <c r="I13" i="36"/>
  <c r="BH32" i="1" s="1"/>
  <c r="DP33" i="1" s="1"/>
  <c r="M29" i="1"/>
  <c r="I10" i="36"/>
  <c r="BH29" i="1" s="1"/>
  <c r="K29" i="1"/>
  <c r="G10" i="36"/>
  <c r="BF29" i="1" s="1"/>
  <c r="G7" i="39"/>
  <c r="G7" i="40" s="1"/>
  <c r="CQ26" i="1" s="1"/>
  <c r="EK26" i="1" s="1"/>
  <c r="G7" i="35"/>
  <c r="G8" i="39"/>
  <c r="G8" i="40" s="1"/>
  <c r="CQ27" i="1" s="1"/>
  <c r="G8" i="35"/>
  <c r="N40" i="1"/>
  <c r="J21" i="36"/>
  <c r="BI40" i="1" s="1"/>
  <c r="BA35" i="1"/>
  <c r="AX35" i="1"/>
  <c r="B13" i="39"/>
  <c r="B13" i="40" s="1"/>
  <c r="AC126" i="1"/>
  <c r="AC373" i="1"/>
  <c r="AC212" i="1"/>
  <c r="AC292" i="1"/>
  <c r="B7" i="39"/>
  <c r="B7" i="40" s="1"/>
  <c r="B7" i="35"/>
  <c r="B8" i="39"/>
  <c r="B8" i="40" s="1"/>
  <c r="B8" i="35"/>
  <c r="AC127" i="1"/>
  <c r="AC293" i="1"/>
  <c r="AC374" i="1"/>
  <c r="AC213" i="1"/>
  <c r="P10" i="39"/>
  <c r="P10" i="40" s="1"/>
  <c r="CZ29" i="1" s="1"/>
  <c r="P10" i="35"/>
  <c r="T42" i="1"/>
  <c r="P23" i="36"/>
  <c r="BO42" i="1" s="1"/>
  <c r="T38" i="1"/>
  <c r="P19" i="36"/>
  <c r="BO38" i="1" s="1"/>
  <c r="D30" i="1"/>
  <c r="G30" i="1"/>
  <c r="AD431" i="1" s="1"/>
  <c r="C11" i="36"/>
  <c r="W42" i="1"/>
  <c r="S23" i="36"/>
  <c r="BR42" i="1" s="1"/>
  <c r="W30" i="1"/>
  <c r="AZ33" i="1"/>
  <c r="BC33" i="1"/>
  <c r="AZ35" i="1"/>
  <c r="BC35" i="1"/>
  <c r="AZ37" i="1"/>
  <c r="BC37" i="1"/>
  <c r="AZ39" i="1"/>
  <c r="BC39" i="1"/>
  <c r="H10" i="39"/>
  <c r="H10" i="40" s="1"/>
  <c r="CR29" i="1" s="1"/>
  <c r="H10" i="35"/>
  <c r="J30" i="1"/>
  <c r="J29" i="1"/>
  <c r="V34" i="1"/>
  <c r="R15" i="36"/>
  <c r="BQ34" i="1" s="1"/>
  <c r="V38" i="1"/>
  <c r="R19" i="36"/>
  <c r="BQ38" i="1" s="1"/>
  <c r="E19" i="35"/>
  <c r="E23" i="35"/>
  <c r="M11" i="39"/>
  <c r="M11" i="40" s="1"/>
  <c r="CW30" i="1" s="1"/>
  <c r="M11" i="35"/>
  <c r="Q36" i="1"/>
  <c r="M17" i="36"/>
  <c r="BL36" i="1" s="1"/>
  <c r="DT36" i="1" s="1"/>
  <c r="R35" i="1"/>
  <c r="N16" i="36"/>
  <c r="BM35" i="1" s="1"/>
  <c r="U37" i="1"/>
  <c r="Q18" i="36"/>
  <c r="BP37" i="1" s="1"/>
  <c r="DX37" i="1" s="1"/>
  <c r="Q11" i="39"/>
  <c r="Q11" i="40" s="1"/>
  <c r="DA30" i="1" s="1"/>
  <c r="Q11" i="35"/>
  <c r="EP31" i="1"/>
  <c r="EP32" i="1"/>
  <c r="EP33" i="1"/>
  <c r="M34" i="1"/>
  <c r="I15" i="36"/>
  <c r="BH34" i="1" s="1"/>
  <c r="DP34" i="1" s="1"/>
  <c r="I8" i="39"/>
  <c r="I8" i="40" s="1"/>
  <c r="CS27" i="1" s="1"/>
  <c r="I8" i="35"/>
  <c r="I9" i="39"/>
  <c r="I9" i="40" s="1"/>
  <c r="CS28" i="1" s="1"/>
  <c r="I9" i="35"/>
  <c r="J13" i="39"/>
  <c r="J13" i="40" s="1"/>
  <c r="CT32" i="1" s="1"/>
  <c r="J13" i="35"/>
  <c r="F29" i="1"/>
  <c r="C29" i="1"/>
  <c r="B10" i="36"/>
  <c r="BA34" i="1"/>
  <c r="AX34" i="1"/>
  <c r="T37" i="1"/>
  <c r="P18" i="36"/>
  <c r="BO37" i="1" s="1"/>
  <c r="CJ32" i="1"/>
  <c r="AD122" i="1"/>
  <c r="AD208" i="1"/>
  <c r="AD288" i="1"/>
  <c r="AD369" i="1"/>
  <c r="W41" i="1"/>
  <c r="S22" i="36"/>
  <c r="BR41" i="1" s="1"/>
  <c r="S13" i="39"/>
  <c r="S13" i="40" s="1"/>
  <c r="DC32" i="1" s="1"/>
  <c r="S13" i="35"/>
  <c r="AZ41" i="1"/>
  <c r="BC41" i="1"/>
  <c r="E75" i="1"/>
  <c r="CK30" i="1"/>
  <c r="CK32" i="1"/>
  <c r="O10" i="39"/>
  <c r="O10" i="40" s="1"/>
  <c r="CY29" i="1" s="1"/>
  <c r="O10" i="35"/>
  <c r="O13" i="39"/>
  <c r="O13" i="40" s="1"/>
  <c r="CY32" i="1" s="1"/>
  <c r="O13" i="35"/>
  <c r="L35" i="1"/>
  <c r="H16" i="36"/>
  <c r="BG35" i="1" s="1"/>
  <c r="F12" i="39"/>
  <c r="F12" i="40" s="1"/>
  <c r="CP31" i="1" s="1"/>
  <c r="F12" i="35"/>
  <c r="J40" i="1"/>
  <c r="F21" i="36"/>
  <c r="BE40" i="1" s="1"/>
  <c r="R10" i="39"/>
  <c r="R10" i="40" s="1"/>
  <c r="DB29" i="1" s="1"/>
  <c r="R10" i="35"/>
  <c r="R13" i="39"/>
  <c r="R13" i="40" s="1"/>
  <c r="DB32" i="1" s="1"/>
  <c r="R13" i="35"/>
  <c r="O42" i="1"/>
  <c r="K23" i="36"/>
  <c r="BJ42" i="1" s="1"/>
  <c r="K8" i="35"/>
  <c r="O30" i="1"/>
  <c r="Q33" i="1"/>
  <c r="M14" i="36"/>
  <c r="BL33" i="1" s="1"/>
  <c r="R75" i="1"/>
  <c r="N13" i="39"/>
  <c r="N13" i="40" s="1"/>
  <c r="CX32" i="1" s="1"/>
  <c r="M75" i="1"/>
  <c r="EK31" i="1"/>
  <c r="EK32" i="1"/>
  <c r="EK33" i="1"/>
  <c r="N36" i="1"/>
  <c r="J17" i="36"/>
  <c r="BI36" i="1" s="1"/>
  <c r="BA38" i="1"/>
  <c r="AX38" i="1"/>
  <c r="AC123" i="1"/>
  <c r="AC289" i="1"/>
  <c r="AC370" i="1"/>
  <c r="AC209" i="1"/>
  <c r="AX42" i="1"/>
  <c r="BA42" i="1"/>
  <c r="AC124" i="1"/>
  <c r="AC371" i="1"/>
  <c r="AC210" i="1"/>
  <c r="AC290" i="1"/>
  <c r="P11" i="39"/>
  <c r="P11" i="40" s="1"/>
  <c r="CZ30" i="1" s="1"/>
  <c r="ET31" i="1" s="1"/>
  <c r="P11" i="35"/>
  <c r="P13" i="39"/>
  <c r="P13" i="40" s="1"/>
  <c r="CZ32" i="1" s="1"/>
  <c r="P13" i="35"/>
  <c r="AY37" i="1"/>
  <c r="BB37" i="1"/>
  <c r="AD124" i="1"/>
  <c r="AD210" i="1"/>
  <c r="AD290" i="1"/>
  <c r="AD371" i="1"/>
  <c r="C7" i="39"/>
  <c r="C7" i="40" s="1"/>
  <c r="C7" i="35"/>
  <c r="AY40" i="1"/>
  <c r="BB40" i="1"/>
  <c r="AD127" i="1"/>
  <c r="AD213" i="1"/>
  <c r="AD293" i="1"/>
  <c r="AD374" i="1"/>
  <c r="W35" i="1"/>
  <c r="S16" i="36"/>
  <c r="BR35" i="1" s="1"/>
  <c r="S12" i="39"/>
  <c r="S12" i="40" s="1"/>
  <c r="DC31" i="1" s="1"/>
  <c r="BC34" i="1"/>
  <c r="AZ34" i="1"/>
  <c r="BC36" i="1"/>
  <c r="AZ36" i="1"/>
  <c r="BC38" i="1"/>
  <c r="AZ38" i="1"/>
  <c r="BC40" i="1"/>
  <c r="AZ40" i="1"/>
  <c r="H12" i="39"/>
  <c r="H12" i="40" s="1"/>
  <c r="CR31" i="1" s="1"/>
  <c r="H13" i="39"/>
  <c r="H13" i="40" s="1"/>
  <c r="CR32" i="1" s="1"/>
  <c r="J75" i="1"/>
  <c r="V37" i="1"/>
  <c r="R18" i="36"/>
  <c r="BQ37" i="1" s="1"/>
  <c r="R12" i="39"/>
  <c r="R12" i="40" s="1"/>
  <c r="DB31" i="1" s="1"/>
  <c r="O75" i="1"/>
  <c r="AZ42" i="1"/>
  <c r="BC42" i="1"/>
  <c r="GO370" i="1"/>
  <c r="GP369" i="1"/>
  <c r="HL371" i="1"/>
  <c r="B372" i="1"/>
  <c r="B439" i="1" s="1"/>
  <c r="CH371" i="1"/>
  <c r="IF366" i="1"/>
  <c r="IO366" i="1"/>
  <c r="IH367" i="1"/>
  <c r="IP367" i="1"/>
  <c r="IK368" i="1"/>
  <c r="IM368" i="1"/>
  <c r="IQ368" i="1"/>
  <c r="HA368" i="1"/>
  <c r="IL368" i="1"/>
  <c r="IN368" i="1"/>
  <c r="II368" i="1" s="1"/>
  <c r="IR368" i="1"/>
  <c r="N522" i="1"/>
  <c r="N592" i="1" s="1"/>
  <c r="AB522" i="1"/>
  <c r="AP522" i="1"/>
  <c r="BE522" i="1"/>
  <c r="BS522" i="1"/>
  <c r="CH522" i="1"/>
  <c r="CV522" i="1"/>
  <c r="DJ522" i="1"/>
  <c r="DX522" i="1"/>
  <c r="EM522" i="1"/>
  <c r="U522" i="1"/>
  <c r="AI522" i="1"/>
  <c r="AX522" i="1"/>
  <c r="BL522" i="1"/>
  <c r="BZ522" i="1"/>
  <c r="P367" i="45" s="1"/>
  <c r="CO522" i="1"/>
  <c r="DC522" i="1"/>
  <c r="DQ522" i="1"/>
  <c r="EF522" i="1"/>
  <c r="EU522" i="1"/>
  <c r="IJ367" i="1"/>
  <c r="HE367" i="1"/>
  <c r="IJ285" i="1"/>
  <c r="HE285" i="1"/>
  <c r="HZ287" i="1"/>
  <c r="HY288" i="1"/>
  <c r="GP287" i="1"/>
  <c r="GO288" i="1"/>
  <c r="IH285" i="1"/>
  <c r="IP285" i="1"/>
  <c r="CH289" i="1"/>
  <c r="HL289" i="1"/>
  <c r="B290" i="1"/>
  <c r="IK286" i="1"/>
  <c r="IM286" i="1"/>
  <c r="IQ286" i="1"/>
  <c r="HA286" i="1"/>
  <c r="IL286" i="1"/>
  <c r="IN286" i="1"/>
  <c r="II286" i="1" s="1"/>
  <c r="IR286" i="1"/>
  <c r="DZ38" i="1" l="1"/>
  <c r="DM40" i="1"/>
  <c r="BB35" i="1"/>
  <c r="DO40" i="1"/>
  <c r="AE128" i="1"/>
  <c r="AE375" i="1"/>
  <c r="AE294" i="1"/>
  <c r="AE214" i="1"/>
  <c r="H75" i="1"/>
  <c r="AE34" i="1" s="1"/>
  <c r="AD291" i="1"/>
  <c r="AD211" i="1"/>
  <c r="AD125" i="1"/>
  <c r="AD372" i="1"/>
  <c r="DO38" i="1"/>
  <c r="BB434" i="1"/>
  <c r="BB472" i="1"/>
  <c r="BB474" i="1"/>
  <c r="BB473" i="1"/>
  <c r="FD473" i="1" s="1"/>
  <c r="BC473" i="1"/>
  <c r="BC474" i="1"/>
  <c r="FE474" i="1" s="1"/>
  <c r="BC472" i="1"/>
  <c r="HA369" i="1"/>
  <c r="AD207" i="1"/>
  <c r="BB431" i="1"/>
  <c r="AO73" i="1"/>
  <c r="AO72" i="1"/>
  <c r="AO71" i="1"/>
  <c r="AH42" i="1"/>
  <c r="BM496" i="1" s="1"/>
  <c r="AH71" i="1"/>
  <c r="AH72" i="1"/>
  <c r="AH73" i="1"/>
  <c r="AD71" i="1"/>
  <c r="AD72" i="1"/>
  <c r="AD73" i="1"/>
  <c r="AB42" i="1"/>
  <c r="V496" i="1" s="1"/>
  <c r="AB73" i="1"/>
  <c r="AB71" i="1"/>
  <c r="AB72" i="1"/>
  <c r="AM35" i="1"/>
  <c r="AM72" i="1"/>
  <c r="AM73" i="1"/>
  <c r="AM71" i="1"/>
  <c r="AL71" i="1"/>
  <c r="AL73" i="1"/>
  <c r="AL72" i="1"/>
  <c r="AA37" i="1"/>
  <c r="AA71" i="1"/>
  <c r="AA72" i="1"/>
  <c r="AA73" i="1"/>
  <c r="AG71" i="1"/>
  <c r="AG72" i="1"/>
  <c r="AG73" i="1"/>
  <c r="AP35" i="1"/>
  <c r="AP71" i="1"/>
  <c r="DR525" i="1" s="1"/>
  <c r="AP73" i="1"/>
  <c r="AP72" i="1"/>
  <c r="AJ72" i="1"/>
  <c r="AJ73" i="1"/>
  <c r="AJ71" i="1"/>
  <c r="AN71" i="1"/>
  <c r="AN72" i="1"/>
  <c r="AN73" i="1"/>
  <c r="BB34" i="1"/>
  <c r="DJ34" i="1" s="1"/>
  <c r="AH37" i="1"/>
  <c r="HZ368" i="1"/>
  <c r="HY369" i="1"/>
  <c r="DN37" i="1"/>
  <c r="DX34" i="1"/>
  <c r="BB433" i="1"/>
  <c r="AA39" i="1"/>
  <c r="IK262" i="1"/>
  <c r="EQ30" i="1"/>
  <c r="BB437" i="1"/>
  <c r="DN32" i="1"/>
  <c r="DZ37" i="1"/>
  <c r="DN43" i="1"/>
  <c r="IK97" i="1"/>
  <c r="IK189" i="1"/>
  <c r="DS32" i="1"/>
  <c r="IK218" i="1"/>
  <c r="BC433" i="1"/>
  <c r="DZ41" i="1"/>
  <c r="IK194" i="1"/>
  <c r="IK276" i="1"/>
  <c r="M151" i="51"/>
  <c r="M33" i="51"/>
  <c r="BC432" i="1"/>
  <c r="B75" i="45"/>
  <c r="M110" i="51"/>
  <c r="AA33" i="1"/>
  <c r="AH40" i="1"/>
  <c r="EJ31" i="1"/>
  <c r="AD287" i="1"/>
  <c r="F11" i="36"/>
  <c r="BE30" i="1" s="1"/>
  <c r="S11" i="36"/>
  <c r="BR30" i="1" s="1"/>
  <c r="AD34" i="1"/>
  <c r="AY33" i="1"/>
  <c r="DG34" i="1" s="1"/>
  <c r="AD368" i="1"/>
  <c r="EM28" i="1"/>
  <c r="AA34" i="1"/>
  <c r="IK359" i="1"/>
  <c r="AD121" i="1"/>
  <c r="DS37" i="1"/>
  <c r="EP27" i="1"/>
  <c r="ER27" i="1"/>
  <c r="BB38" i="1"/>
  <c r="DJ38" i="1" s="1"/>
  <c r="IK280" i="1"/>
  <c r="AA35" i="1"/>
  <c r="AB36" i="1"/>
  <c r="BC471" i="1"/>
  <c r="BC469" i="1"/>
  <c r="BC470" i="1"/>
  <c r="BB441" i="1"/>
  <c r="BB469" i="1"/>
  <c r="BB471" i="1"/>
  <c r="BB470" i="1"/>
  <c r="DG40" i="1"/>
  <c r="IK114" i="1"/>
  <c r="IK199" i="1"/>
  <c r="IK346" i="1"/>
  <c r="IK184" i="1"/>
  <c r="IK99" i="1"/>
  <c r="IK340" i="1"/>
  <c r="IK339" i="1"/>
  <c r="IK266" i="1"/>
  <c r="DJ40" i="1"/>
  <c r="DQ36" i="1"/>
  <c r="IK263" i="1"/>
  <c r="IK182" i="1"/>
  <c r="IK196" i="1"/>
  <c r="IK362" i="1"/>
  <c r="F10" i="36"/>
  <c r="BE29" i="1" s="1"/>
  <c r="DO41" i="1"/>
  <c r="IK115" i="1"/>
  <c r="IK358" i="1"/>
  <c r="IK180" i="1"/>
  <c r="IK95" i="1"/>
  <c r="IK345" i="1"/>
  <c r="IK178" i="1"/>
  <c r="IK351" i="1"/>
  <c r="IK101" i="1"/>
  <c r="K11" i="36"/>
  <c r="BJ30" i="1" s="1"/>
  <c r="IK100" i="1"/>
  <c r="IK203" i="1"/>
  <c r="IK198" i="1"/>
  <c r="IK272" i="1"/>
  <c r="IK104" i="1"/>
  <c r="IK260" i="1"/>
  <c r="IK274" i="1"/>
  <c r="IG286" i="1"/>
  <c r="IG368" i="1"/>
  <c r="IG120" i="1"/>
  <c r="IG206" i="1"/>
  <c r="EW31" i="1"/>
  <c r="D526" i="1"/>
  <c r="E525" i="1"/>
  <c r="D595" i="1"/>
  <c r="AM524" i="1"/>
  <c r="AK524" i="1"/>
  <c r="AL524" i="1"/>
  <c r="AN524" i="1"/>
  <c r="AJ524" i="1"/>
  <c r="E594" i="1"/>
  <c r="G593" i="1"/>
  <c r="AA40" i="1"/>
  <c r="CH209" i="1"/>
  <c r="HL209" i="1"/>
  <c r="B210" i="1"/>
  <c r="EK27" i="1"/>
  <c r="AP37" i="1"/>
  <c r="DW37" i="1"/>
  <c r="EU30" i="1"/>
  <c r="IK92" i="1"/>
  <c r="AP39" i="1"/>
  <c r="DH36" i="1"/>
  <c r="AD35" i="1"/>
  <c r="AH39" i="1"/>
  <c r="EP28" i="1"/>
  <c r="ER28" i="1"/>
  <c r="EW30" i="1"/>
  <c r="BC431" i="1"/>
  <c r="BB430" i="1"/>
  <c r="BB443" i="1"/>
  <c r="IK102" i="1"/>
  <c r="IK111" i="1"/>
  <c r="DK40" i="1"/>
  <c r="DK38" i="1"/>
  <c r="DO42" i="1"/>
  <c r="DY37" i="1"/>
  <c r="AM34" i="1"/>
  <c r="AL69" i="1"/>
  <c r="CP523" i="1" s="1"/>
  <c r="AL70" i="1"/>
  <c r="CP524" i="1" s="1"/>
  <c r="AL68" i="1"/>
  <c r="CP522" i="1" s="1"/>
  <c r="AG68" i="1"/>
  <c r="BF522" i="1" s="1"/>
  <c r="AG70" i="1"/>
  <c r="BF524" i="1" s="1"/>
  <c r="AG69" i="1"/>
  <c r="BF523" i="1" s="1"/>
  <c r="DH40" i="1"/>
  <c r="ET30" i="1"/>
  <c r="DI38" i="1"/>
  <c r="AM36" i="1"/>
  <c r="AO67" i="1"/>
  <c r="AC521" i="1" s="1"/>
  <c r="AO68" i="1"/>
  <c r="AO70" i="1"/>
  <c r="DK524" i="1" s="1"/>
  <c r="AO69" i="1"/>
  <c r="AB40" i="1"/>
  <c r="AB70" i="1"/>
  <c r="V524" i="1" s="1"/>
  <c r="AB68" i="1"/>
  <c r="V522" i="1" s="1"/>
  <c r="AB69" i="1"/>
  <c r="V523" i="1" s="1"/>
  <c r="AA38" i="1"/>
  <c r="AE68" i="1"/>
  <c r="AQ522" i="1" s="1"/>
  <c r="AP70" i="1"/>
  <c r="DR524" i="1" s="1"/>
  <c r="AP69" i="1"/>
  <c r="DR523" i="1" s="1"/>
  <c r="AP68" i="1"/>
  <c r="DR522" i="1" s="1"/>
  <c r="AH69" i="1"/>
  <c r="BM523" i="1" s="1"/>
  <c r="AH70" i="1"/>
  <c r="BM524" i="1" s="1"/>
  <c r="AH68" i="1"/>
  <c r="BM522" i="1" s="1"/>
  <c r="AJ67" i="1"/>
  <c r="CA521" i="1" s="1"/>
  <c r="AJ70" i="1"/>
  <c r="CA524" i="1" s="1"/>
  <c r="AJ68" i="1"/>
  <c r="CA522" i="1" s="1"/>
  <c r="AJ69" i="1"/>
  <c r="CA523" i="1" s="1"/>
  <c r="AN70" i="1"/>
  <c r="DD524" i="1" s="1"/>
  <c r="AN69" i="1"/>
  <c r="DD523" i="1" s="1"/>
  <c r="AN68" i="1"/>
  <c r="DD522" i="1" s="1"/>
  <c r="AD69" i="1"/>
  <c r="AD70" i="1"/>
  <c r="AD68" i="1"/>
  <c r="AM33" i="1"/>
  <c r="AM70" i="1"/>
  <c r="CW524" i="1" s="1"/>
  <c r="AM69" i="1"/>
  <c r="CW523" i="1" s="1"/>
  <c r="AM68" i="1"/>
  <c r="CW522" i="1" s="1"/>
  <c r="AA70" i="1"/>
  <c r="O524" i="1" s="1"/>
  <c r="AA69" i="1"/>
  <c r="O523" i="1" s="1"/>
  <c r="AA68" i="1"/>
  <c r="O522" i="1" s="1"/>
  <c r="DY36" i="1"/>
  <c r="BB435" i="1"/>
  <c r="FD435" i="1" s="1"/>
  <c r="BB439" i="1"/>
  <c r="DT37" i="1"/>
  <c r="BU34" i="1"/>
  <c r="BV34" i="1" s="1"/>
  <c r="BW34" i="1" s="1"/>
  <c r="GM439" i="1"/>
  <c r="CH439" i="1"/>
  <c r="IH206" i="1"/>
  <c r="IP206" i="1"/>
  <c r="GV206" i="1"/>
  <c r="IJ206" i="1"/>
  <c r="HE206" i="1"/>
  <c r="IF205" i="1"/>
  <c r="IO205" i="1"/>
  <c r="IK208" i="1"/>
  <c r="IN208" i="1"/>
  <c r="II208" i="1" s="1"/>
  <c r="IQ208" i="1"/>
  <c r="IL208" i="1"/>
  <c r="IM208" i="1"/>
  <c r="HA208" i="1"/>
  <c r="GZ208" i="1"/>
  <c r="IR208" i="1"/>
  <c r="IK207" i="1"/>
  <c r="IM207" i="1"/>
  <c r="IL207" i="1"/>
  <c r="IR207" i="1"/>
  <c r="IN207" i="1"/>
  <c r="II207" i="1" s="1"/>
  <c r="IQ207" i="1"/>
  <c r="GZ207" i="1"/>
  <c r="HA207" i="1"/>
  <c r="BB436" i="1"/>
  <c r="DK36" i="1"/>
  <c r="DK34" i="1"/>
  <c r="DR36" i="1"/>
  <c r="DV41" i="1"/>
  <c r="BC436" i="1"/>
  <c r="BC468" i="1"/>
  <c r="BB442" i="1"/>
  <c r="BB468" i="1"/>
  <c r="AB34" i="1"/>
  <c r="AB67" i="1"/>
  <c r="V521" i="1" s="1"/>
  <c r="AN41" i="1"/>
  <c r="DD495" i="1" s="1"/>
  <c r="AN67" i="1"/>
  <c r="DD521" i="1" s="1"/>
  <c r="AM42" i="1"/>
  <c r="CW496" i="1" s="1"/>
  <c r="AM67" i="1"/>
  <c r="CW521" i="1" s="1"/>
  <c r="AL38" i="1"/>
  <c r="AL67" i="1"/>
  <c r="CP521" i="1" s="1"/>
  <c r="AG36" i="1"/>
  <c r="AG67" i="1"/>
  <c r="BF521" i="1" s="1"/>
  <c r="AD33" i="1"/>
  <c r="AD67" i="1"/>
  <c r="AP36" i="1"/>
  <c r="AP67" i="1"/>
  <c r="DR521" i="1" s="1"/>
  <c r="AA41" i="1"/>
  <c r="O495" i="1" s="1"/>
  <c r="AA67" i="1"/>
  <c r="O521" i="1" s="1"/>
  <c r="AH38" i="1"/>
  <c r="AH67" i="1"/>
  <c r="BM521" i="1" s="1"/>
  <c r="BC443" i="1"/>
  <c r="BY378" i="75"/>
  <c r="BX380" i="75"/>
  <c r="FC358" i="75" s="1"/>
  <c r="BC441" i="1"/>
  <c r="BC439" i="1"/>
  <c r="BC437" i="1"/>
  <c r="BC435" i="1"/>
  <c r="AL32" i="1"/>
  <c r="BC442" i="1"/>
  <c r="DU41" i="1"/>
  <c r="DG39" i="1"/>
  <c r="K8" i="39"/>
  <c r="K8" i="40" s="1"/>
  <c r="CU27" i="1" s="1"/>
  <c r="K13" i="39"/>
  <c r="K13" i="40" s="1"/>
  <c r="CU32" i="1" s="1"/>
  <c r="X37" i="1"/>
  <c r="E12" i="39"/>
  <c r="E12" i="40" s="1"/>
  <c r="CO31" i="1" s="1"/>
  <c r="BB440" i="1"/>
  <c r="K12" i="39"/>
  <c r="K12" i="40" s="1"/>
  <c r="CU31" i="1" s="1"/>
  <c r="EO31" i="1" s="1"/>
  <c r="DG35" i="1"/>
  <c r="K10" i="39"/>
  <c r="K10" i="40" s="1"/>
  <c r="CU29" i="1" s="1"/>
  <c r="EO30" i="1" s="1"/>
  <c r="X34" i="1"/>
  <c r="X39" i="1"/>
  <c r="X35" i="1"/>
  <c r="K7" i="39"/>
  <c r="K7" i="40" s="1"/>
  <c r="CU26" i="1" s="1"/>
  <c r="EO26" i="1" s="1"/>
  <c r="K9" i="39"/>
  <c r="K9" i="40" s="1"/>
  <c r="CU28" i="1" s="1"/>
  <c r="X41" i="1"/>
  <c r="AC442" i="1"/>
  <c r="BC440" i="1"/>
  <c r="AC430" i="1"/>
  <c r="AC434" i="1"/>
  <c r="AC433" i="1"/>
  <c r="BC460" i="1"/>
  <c r="BC464" i="1"/>
  <c r="BC448" i="1"/>
  <c r="BC452" i="1"/>
  <c r="BC455" i="1"/>
  <c r="BC462" i="1"/>
  <c r="BC458" i="1"/>
  <c r="BC459" i="1"/>
  <c r="BC446" i="1"/>
  <c r="BC466" i="1"/>
  <c r="BC465" i="1"/>
  <c r="BC467" i="1"/>
  <c r="BC463" i="1"/>
  <c r="BC456" i="1"/>
  <c r="BC444" i="1"/>
  <c r="BC451" i="1"/>
  <c r="BC454" i="1"/>
  <c r="BC447" i="1"/>
  <c r="BC450" i="1"/>
  <c r="BC445" i="1"/>
  <c r="BC461" i="1"/>
  <c r="BC449" i="1"/>
  <c r="BC453" i="1"/>
  <c r="BC457" i="1"/>
  <c r="BC438" i="1"/>
  <c r="BC434" i="1"/>
  <c r="BB438" i="1"/>
  <c r="BB462" i="1"/>
  <c r="BB445" i="1"/>
  <c r="BB457" i="1"/>
  <c r="BB448" i="1"/>
  <c r="BB451" i="1"/>
  <c r="BB444" i="1"/>
  <c r="BB464" i="1"/>
  <c r="BB456" i="1"/>
  <c r="BB458" i="1"/>
  <c r="BB466" i="1"/>
  <c r="BB446" i="1"/>
  <c r="BB463" i="1"/>
  <c r="BB460" i="1"/>
  <c r="BB452" i="1"/>
  <c r="BB454" i="1"/>
  <c r="BB455" i="1"/>
  <c r="BB449" i="1"/>
  <c r="BB465" i="1"/>
  <c r="BB461" i="1"/>
  <c r="BB453" i="1"/>
  <c r="BB467" i="1"/>
  <c r="BB450" i="1"/>
  <c r="BB459" i="1"/>
  <c r="BB447" i="1"/>
  <c r="IK193" i="1"/>
  <c r="IK107" i="1"/>
  <c r="IK179" i="1"/>
  <c r="IK93" i="1"/>
  <c r="IK271" i="1"/>
  <c r="IK352" i="1"/>
  <c r="IK282" i="1"/>
  <c r="IK363" i="1"/>
  <c r="IK364" i="1"/>
  <c r="IK283" i="1"/>
  <c r="IK268" i="1"/>
  <c r="IK349" i="1"/>
  <c r="IK106" i="1"/>
  <c r="IK192" i="1"/>
  <c r="IK261" i="1"/>
  <c r="IK342" i="1"/>
  <c r="IK279" i="1"/>
  <c r="IK360" i="1"/>
  <c r="IK202" i="1"/>
  <c r="IK116" i="1"/>
  <c r="IK109" i="1"/>
  <c r="IK195" i="1"/>
  <c r="IK269" i="1"/>
  <c r="IK350" i="1"/>
  <c r="IK354" i="1"/>
  <c r="IK273" i="1"/>
  <c r="IK105" i="1"/>
  <c r="IK191" i="1"/>
  <c r="IK275" i="1"/>
  <c r="IK356" i="1"/>
  <c r="HY123" i="1"/>
  <c r="HZ122" i="1"/>
  <c r="IN121" i="1"/>
  <c r="II121" i="1" s="1"/>
  <c r="IK121" i="1"/>
  <c r="GW121" i="1"/>
  <c r="IL121" i="1"/>
  <c r="IR121" i="1"/>
  <c r="IQ121" i="1"/>
  <c r="IM121" i="1"/>
  <c r="HL122" i="1"/>
  <c r="CH122" i="1"/>
  <c r="B123" i="1"/>
  <c r="BU123" i="1" s="1"/>
  <c r="IN122" i="1"/>
  <c r="II122" i="1" s="1"/>
  <c r="IK122" i="1"/>
  <c r="IQ122" i="1"/>
  <c r="IM122" i="1"/>
  <c r="IL122" i="1"/>
  <c r="GW122" i="1"/>
  <c r="IR122" i="1"/>
  <c r="HY209" i="1"/>
  <c r="HZ208" i="1"/>
  <c r="IH120" i="1"/>
  <c r="IP120" i="1"/>
  <c r="AG41" i="1"/>
  <c r="BF495" i="1" s="1"/>
  <c r="AB38" i="1"/>
  <c r="DH38" i="1"/>
  <c r="DH34" i="1"/>
  <c r="DZ35" i="1"/>
  <c r="AD40" i="1"/>
  <c r="AD37" i="1"/>
  <c r="EU31" i="1"/>
  <c r="DO35" i="1"/>
  <c r="AH34" i="1"/>
  <c r="EM27" i="1"/>
  <c r="DU35" i="1"/>
  <c r="DQ40" i="1"/>
  <c r="AH33" i="1"/>
  <c r="AN39" i="1"/>
  <c r="DM34" i="1"/>
  <c r="DX39" i="1"/>
  <c r="DM38" i="1"/>
  <c r="DI37" i="1"/>
  <c r="DP41" i="1"/>
  <c r="DU39" i="1"/>
  <c r="AP30" i="1"/>
  <c r="DS31" i="1"/>
  <c r="DR40" i="1"/>
  <c r="AG38" i="1"/>
  <c r="DS33" i="1"/>
  <c r="AL36" i="1"/>
  <c r="AL41" i="1"/>
  <c r="CP495" i="1" s="1"/>
  <c r="EJ30" i="1"/>
  <c r="DI40" i="1"/>
  <c r="DK42" i="1"/>
  <c r="DK43" i="1"/>
  <c r="DH42" i="1"/>
  <c r="DH43" i="1"/>
  <c r="EL32" i="1"/>
  <c r="EL33" i="1"/>
  <c r="G26" i="1"/>
  <c r="AD427" i="1" s="1"/>
  <c r="BB427" i="1" s="1"/>
  <c r="C7" i="36"/>
  <c r="D26" i="1"/>
  <c r="ET32" i="1"/>
  <c r="ET33" i="1"/>
  <c r="AJ5" i="1"/>
  <c r="AJ24" i="1"/>
  <c r="AJ22" i="1"/>
  <c r="AJ20" i="1"/>
  <c r="AJ18" i="1"/>
  <c r="AJ16" i="1"/>
  <c r="AJ14" i="1"/>
  <c r="AJ12" i="1"/>
  <c r="AJ10" i="1"/>
  <c r="AJ8" i="1"/>
  <c r="AJ6" i="1"/>
  <c r="AJ25" i="1"/>
  <c r="AJ23" i="1"/>
  <c r="AJ21" i="1"/>
  <c r="AJ19" i="1"/>
  <c r="AJ17" i="1"/>
  <c r="AJ15" i="1"/>
  <c r="AJ13" i="1"/>
  <c r="AJ11" i="1"/>
  <c r="AJ9" i="1"/>
  <c r="AJ7" i="1"/>
  <c r="AJ66" i="1"/>
  <c r="CA520" i="1" s="1"/>
  <c r="AJ44" i="1"/>
  <c r="CA498" i="1" s="1"/>
  <c r="AJ59" i="1"/>
  <c r="AJ58" i="1"/>
  <c r="AJ45" i="1"/>
  <c r="CA499" i="1" s="1"/>
  <c r="AJ62" i="1"/>
  <c r="AJ46" i="1"/>
  <c r="CA500" i="1" s="1"/>
  <c r="AJ56" i="1"/>
  <c r="AJ47" i="1"/>
  <c r="CA501" i="1" s="1"/>
  <c r="AJ61" i="1"/>
  <c r="AJ64" i="1"/>
  <c r="AJ60" i="1"/>
  <c r="AJ51" i="1"/>
  <c r="AJ49" i="1"/>
  <c r="AJ65" i="1"/>
  <c r="CA519" i="1" s="1"/>
  <c r="AJ52" i="1"/>
  <c r="AJ43" i="1"/>
  <c r="CA497" i="1" s="1"/>
  <c r="AJ57" i="1"/>
  <c r="AJ50" i="1"/>
  <c r="AJ63" i="1"/>
  <c r="AJ48" i="1"/>
  <c r="AJ54" i="1"/>
  <c r="AJ55" i="1"/>
  <c r="AJ53" i="1"/>
  <c r="ER32" i="1"/>
  <c r="ER33" i="1"/>
  <c r="AO6" i="1"/>
  <c r="AO25" i="1"/>
  <c r="AO23" i="1"/>
  <c r="AO21" i="1"/>
  <c r="AO19" i="1"/>
  <c r="AO17" i="1"/>
  <c r="AO15" i="1"/>
  <c r="AO13" i="1"/>
  <c r="AO11" i="1"/>
  <c r="AO9" i="1"/>
  <c r="AO7" i="1"/>
  <c r="AO5" i="1"/>
  <c r="AO24" i="1"/>
  <c r="AO22" i="1"/>
  <c r="AO20" i="1"/>
  <c r="AO18" i="1"/>
  <c r="AO16" i="1"/>
  <c r="AO14" i="1"/>
  <c r="AO12" i="1"/>
  <c r="AO10" i="1"/>
  <c r="AO8" i="1"/>
  <c r="AO61" i="1"/>
  <c r="DK515" i="1" s="1"/>
  <c r="AO53" i="1"/>
  <c r="DK507" i="1" s="1"/>
  <c r="AO56" i="1"/>
  <c r="DK510" i="1" s="1"/>
  <c r="AO55" i="1"/>
  <c r="DK509" i="1" s="1"/>
  <c r="AO64" i="1"/>
  <c r="DK518" i="1" s="1"/>
  <c r="AO59" i="1"/>
  <c r="DK513" i="1" s="1"/>
  <c r="AO46" i="1"/>
  <c r="DK500" i="1" s="1"/>
  <c r="AO47" i="1"/>
  <c r="DK501" i="1" s="1"/>
  <c r="AO44" i="1"/>
  <c r="DK498" i="1" s="1"/>
  <c r="AO52" i="1"/>
  <c r="AO57" i="1"/>
  <c r="DK511" i="1" s="1"/>
  <c r="AO49" i="1"/>
  <c r="DK503" i="1" s="1"/>
  <c r="AO60" i="1"/>
  <c r="DK514" i="1" s="1"/>
  <c r="AO65" i="1"/>
  <c r="AO66" i="1"/>
  <c r="AO51" i="1"/>
  <c r="DK505" i="1" s="1"/>
  <c r="AO58" i="1"/>
  <c r="DK512" i="1" s="1"/>
  <c r="AO63" i="1"/>
  <c r="DK517" i="1" s="1"/>
  <c r="AO62" i="1"/>
  <c r="DK516" i="1" s="1"/>
  <c r="AO43" i="1"/>
  <c r="DK497" i="1" s="1"/>
  <c r="AO45" i="1"/>
  <c r="DK499" i="1" s="1"/>
  <c r="AO54" i="1"/>
  <c r="DK508" i="1" s="1"/>
  <c r="AO50" i="1"/>
  <c r="DK504" i="1" s="1"/>
  <c r="AO48" i="1"/>
  <c r="DK502" i="1" s="1"/>
  <c r="AN33" i="1"/>
  <c r="AL30" i="1"/>
  <c r="DR42" i="1"/>
  <c r="DR43" i="1"/>
  <c r="EV32" i="1"/>
  <c r="EV33" i="1"/>
  <c r="J31" i="1"/>
  <c r="F12" i="36"/>
  <c r="BE31" i="1" s="1"/>
  <c r="ES32" i="1"/>
  <c r="ES33" i="1"/>
  <c r="AB5" i="1"/>
  <c r="AB24" i="1"/>
  <c r="AB22" i="1"/>
  <c r="AB20" i="1"/>
  <c r="AB18" i="1"/>
  <c r="AB16" i="1"/>
  <c r="AB14" i="1"/>
  <c r="AB12" i="1"/>
  <c r="AB10" i="1"/>
  <c r="AB8" i="1"/>
  <c r="AB6" i="1"/>
  <c r="AB25" i="1"/>
  <c r="AB23" i="1"/>
  <c r="AB21" i="1"/>
  <c r="AB19" i="1"/>
  <c r="AB17" i="1"/>
  <c r="AB15" i="1"/>
  <c r="AB13" i="1"/>
  <c r="AB11" i="1"/>
  <c r="AB9" i="1"/>
  <c r="AB7" i="1"/>
  <c r="AB63" i="1"/>
  <c r="V517" i="1" s="1"/>
  <c r="AB55" i="1"/>
  <c r="V509" i="1" s="1"/>
  <c r="AB65" i="1"/>
  <c r="V519" i="1" s="1"/>
  <c r="AB52" i="1"/>
  <c r="AB46" i="1"/>
  <c r="V500" i="1" s="1"/>
  <c r="AB45" i="1"/>
  <c r="V499" i="1" s="1"/>
  <c r="AB44" i="1"/>
  <c r="V498" i="1" s="1"/>
  <c r="AB43" i="1"/>
  <c r="V497" i="1" s="1"/>
  <c r="AB54" i="1"/>
  <c r="V508" i="1" s="1"/>
  <c r="AB48" i="1"/>
  <c r="V502" i="1" s="1"/>
  <c r="AB62" i="1"/>
  <c r="V516" i="1" s="1"/>
  <c r="AB58" i="1"/>
  <c r="V512" i="1" s="1"/>
  <c r="AB47" i="1"/>
  <c r="V501" i="1" s="1"/>
  <c r="AB64" i="1"/>
  <c r="V518" i="1" s="1"/>
  <c r="AB53" i="1"/>
  <c r="V507" i="1" s="1"/>
  <c r="AB66" i="1"/>
  <c r="V520" i="1" s="1"/>
  <c r="AB60" i="1"/>
  <c r="V514" i="1" s="1"/>
  <c r="AB51" i="1"/>
  <c r="V505" i="1" s="1"/>
  <c r="AB50" i="1"/>
  <c r="V504" i="1" s="1"/>
  <c r="AB61" i="1"/>
  <c r="V515" i="1" s="1"/>
  <c r="AB59" i="1"/>
  <c r="V513" i="1" s="1"/>
  <c r="AB57" i="1"/>
  <c r="V511" i="1" s="1"/>
  <c r="AB56" i="1"/>
  <c r="V510" i="1" s="1"/>
  <c r="AB49" i="1"/>
  <c r="V503" i="1" s="1"/>
  <c r="DH41" i="1"/>
  <c r="W32" i="1"/>
  <c r="S13" i="36"/>
  <c r="BR32" i="1" s="1"/>
  <c r="J9" i="39"/>
  <c r="J9" i="40" s="1"/>
  <c r="CT28" i="1" s="1"/>
  <c r="EN29" i="1" s="1"/>
  <c r="J9" i="35"/>
  <c r="N32" i="1"/>
  <c r="J13" i="36"/>
  <c r="BI32" i="1" s="1"/>
  <c r="AJ34" i="1"/>
  <c r="U30" i="1"/>
  <c r="Q11" i="36"/>
  <c r="BP30" i="1" s="1"/>
  <c r="Q30" i="1"/>
  <c r="M11" i="36"/>
  <c r="BL30" i="1" s="1"/>
  <c r="DT31" i="1" s="1"/>
  <c r="AL40" i="1"/>
  <c r="AB39" i="1"/>
  <c r="DK39" i="1"/>
  <c r="DH37" i="1"/>
  <c r="AB35" i="1"/>
  <c r="DK35" i="1"/>
  <c r="AD203" i="1"/>
  <c r="AD283" i="1"/>
  <c r="AD364" i="1"/>
  <c r="AD117" i="1"/>
  <c r="AD30" i="1"/>
  <c r="DW38" i="1"/>
  <c r="DW42" i="1"/>
  <c r="DW43" i="1"/>
  <c r="T29" i="1"/>
  <c r="P10" i="36"/>
  <c r="BO29" i="1" s="1"/>
  <c r="CI27" i="1"/>
  <c r="CI26" i="1"/>
  <c r="CI32" i="1"/>
  <c r="DI35" i="1"/>
  <c r="K27" i="1"/>
  <c r="G8" i="36"/>
  <c r="BF27" i="1" s="1"/>
  <c r="K26" i="1"/>
  <c r="G7" i="36"/>
  <c r="BF26" i="1" s="1"/>
  <c r="DN26" i="1" s="1"/>
  <c r="AJ32" i="1"/>
  <c r="U75" i="1"/>
  <c r="U42" i="1"/>
  <c r="Q23" i="36"/>
  <c r="BP42" i="1" s="1"/>
  <c r="R28" i="1"/>
  <c r="N9" i="36"/>
  <c r="BM28" i="1" s="1"/>
  <c r="DU29" i="1" s="1"/>
  <c r="AO42" i="1"/>
  <c r="DK496" i="1" s="1"/>
  <c r="AN5" i="1"/>
  <c r="AN24" i="1"/>
  <c r="AN22" i="1"/>
  <c r="AN20" i="1"/>
  <c r="AN18" i="1"/>
  <c r="AN16" i="1"/>
  <c r="AN14" i="1"/>
  <c r="AN12" i="1"/>
  <c r="AN10" i="1"/>
  <c r="AN8" i="1"/>
  <c r="AN6" i="1"/>
  <c r="AN25" i="1"/>
  <c r="AN23" i="1"/>
  <c r="AN21" i="1"/>
  <c r="AN19" i="1"/>
  <c r="AN17" i="1"/>
  <c r="AN15" i="1"/>
  <c r="AN13" i="1"/>
  <c r="AN11" i="1"/>
  <c r="AN9" i="1"/>
  <c r="AN7" i="1"/>
  <c r="AN55" i="1"/>
  <c r="DD509" i="1" s="1"/>
  <c r="AN65" i="1"/>
  <c r="DD519" i="1" s="1"/>
  <c r="AN54" i="1"/>
  <c r="DD508" i="1" s="1"/>
  <c r="AN46" i="1"/>
  <c r="DD500" i="1" s="1"/>
  <c r="AN66" i="1"/>
  <c r="DD520" i="1" s="1"/>
  <c r="AN53" i="1"/>
  <c r="DD507" i="1" s="1"/>
  <c r="AN61" i="1"/>
  <c r="DD515" i="1" s="1"/>
  <c r="AN43" i="1"/>
  <c r="DD497" i="1" s="1"/>
  <c r="AN47" i="1"/>
  <c r="DD501" i="1" s="1"/>
  <c r="AN44" i="1"/>
  <c r="DD498" i="1" s="1"/>
  <c r="AN51" i="1"/>
  <c r="DD505" i="1" s="1"/>
  <c r="AN63" i="1"/>
  <c r="DD517" i="1" s="1"/>
  <c r="AN57" i="1"/>
  <c r="DD511" i="1" s="1"/>
  <c r="AN50" i="1"/>
  <c r="DD504" i="1" s="1"/>
  <c r="AN58" i="1"/>
  <c r="DD512" i="1" s="1"/>
  <c r="AN60" i="1"/>
  <c r="DD514" i="1" s="1"/>
  <c r="AN45" i="1"/>
  <c r="DD499" i="1" s="1"/>
  <c r="AN56" i="1"/>
  <c r="DD510" i="1" s="1"/>
  <c r="AN52" i="1"/>
  <c r="AN48" i="1"/>
  <c r="DD502" i="1" s="1"/>
  <c r="AN49" i="1"/>
  <c r="DD503" i="1" s="1"/>
  <c r="AN59" i="1"/>
  <c r="DD513" i="1" s="1"/>
  <c r="AN62" i="1"/>
  <c r="DD516" i="1" s="1"/>
  <c r="AN64" i="1"/>
  <c r="DD518" i="1" s="1"/>
  <c r="BD34" i="1"/>
  <c r="I27" i="1"/>
  <c r="I28" i="1"/>
  <c r="O33" i="1"/>
  <c r="K14" i="36"/>
  <c r="BJ33" i="1" s="1"/>
  <c r="DY39" i="1"/>
  <c r="AG34" i="1"/>
  <c r="F9" i="39"/>
  <c r="F9" i="40" s="1"/>
  <c r="CP28" i="1" s="1"/>
  <c r="EJ29" i="1" s="1"/>
  <c r="F9" i="35"/>
  <c r="L33" i="1"/>
  <c r="H14" i="36"/>
  <c r="BG33" i="1" s="1"/>
  <c r="DO34" i="1" s="1"/>
  <c r="O11" i="40"/>
  <c r="CY30" i="1" s="1"/>
  <c r="ES30" i="1" s="1"/>
  <c r="O11" i="36"/>
  <c r="BN30" i="1" s="1"/>
  <c r="AP40" i="1"/>
  <c r="AE204" i="1"/>
  <c r="AE284" i="1"/>
  <c r="AE365" i="1"/>
  <c r="AE118" i="1"/>
  <c r="H28" i="1"/>
  <c r="AE429" i="1" s="1"/>
  <c r="BC429" i="1" s="1"/>
  <c r="E28" i="1"/>
  <c r="D9" i="36"/>
  <c r="H29" i="1"/>
  <c r="AE430" i="1" s="1"/>
  <c r="BC430" i="1" s="1"/>
  <c r="D10" i="36"/>
  <c r="E29" i="1"/>
  <c r="AD41" i="1"/>
  <c r="AJ495" i="1" s="1"/>
  <c r="AD329" i="1"/>
  <c r="AD162" i="1"/>
  <c r="DJ41" i="1"/>
  <c r="DG41" i="1"/>
  <c r="AA36" i="1"/>
  <c r="G31" i="1"/>
  <c r="AD432" i="1" s="1"/>
  <c r="BB432" i="1" s="1"/>
  <c r="C12" i="36"/>
  <c r="D31" i="1"/>
  <c r="DW39" i="1"/>
  <c r="C31" i="1"/>
  <c r="B12" i="36"/>
  <c r="F31" i="1"/>
  <c r="F30" i="1"/>
  <c r="C30" i="1"/>
  <c r="B11" i="36"/>
  <c r="DQ41" i="1"/>
  <c r="DQ37" i="1"/>
  <c r="DN30" i="1"/>
  <c r="DP42" i="1"/>
  <c r="DP43" i="1"/>
  <c r="AM41" i="1"/>
  <c r="CW495" i="1" s="1"/>
  <c r="AM39" i="1"/>
  <c r="AM37" i="1"/>
  <c r="EP29" i="1"/>
  <c r="AO36" i="1"/>
  <c r="AN42" i="1"/>
  <c r="DD496" i="1" s="1"/>
  <c r="AN34" i="1"/>
  <c r="I36" i="1"/>
  <c r="X36" i="1" s="1"/>
  <c r="E17" i="36"/>
  <c r="R12" i="36"/>
  <c r="BQ31" i="1" s="1"/>
  <c r="DY35" i="1"/>
  <c r="DM41" i="1"/>
  <c r="DZ39" i="1"/>
  <c r="S12" i="36"/>
  <c r="BR31" i="1" s="1"/>
  <c r="W33" i="1"/>
  <c r="S14" i="36"/>
  <c r="BR33" i="1" s="1"/>
  <c r="D28" i="1"/>
  <c r="G28" i="1"/>
  <c r="AD429" i="1" s="1"/>
  <c r="BB429" i="1" s="1"/>
  <c r="C9" i="36"/>
  <c r="D27" i="1"/>
  <c r="C8" i="36"/>
  <c r="G27" i="1"/>
  <c r="AD428" i="1" s="1"/>
  <c r="BB428" i="1" s="1"/>
  <c r="DI36" i="1"/>
  <c r="N29" i="1"/>
  <c r="J10" i="36"/>
  <c r="BI29" i="1" s="1"/>
  <c r="AH32" i="1"/>
  <c r="AH31" i="1"/>
  <c r="DX35" i="1"/>
  <c r="N13" i="36"/>
  <c r="BM32" i="1" s="1"/>
  <c r="DU32" i="1" s="1"/>
  <c r="BD41" i="1"/>
  <c r="I75" i="1"/>
  <c r="BD37" i="1"/>
  <c r="BS37" i="1" s="1"/>
  <c r="O26" i="1"/>
  <c r="O28" i="1"/>
  <c r="DY40" i="1"/>
  <c r="V33" i="1"/>
  <c r="R14" i="36"/>
  <c r="BQ33" i="1" s="1"/>
  <c r="DY34" i="1" s="1"/>
  <c r="DM35" i="1"/>
  <c r="J32" i="1"/>
  <c r="F13" i="36"/>
  <c r="BE32" i="1" s="1"/>
  <c r="DM33" i="1" s="1"/>
  <c r="S31" i="1"/>
  <c r="O12" i="36"/>
  <c r="BN31" i="1" s="1"/>
  <c r="AE205" i="1"/>
  <c r="AE366" i="1"/>
  <c r="AE119" i="1"/>
  <c r="AE285" i="1"/>
  <c r="AB32" i="1"/>
  <c r="BC30" i="1"/>
  <c r="AZ30" i="1"/>
  <c r="AE410" i="1"/>
  <c r="AE248" i="1"/>
  <c r="DZ36" i="1"/>
  <c r="AY32" i="1"/>
  <c r="BB32" i="1"/>
  <c r="AD205" i="1"/>
  <c r="AD285" i="1"/>
  <c r="AD366" i="1"/>
  <c r="AD119" i="1"/>
  <c r="AD32" i="1"/>
  <c r="P8" i="39"/>
  <c r="P8" i="40" s="1"/>
  <c r="CZ27" i="1" s="1"/>
  <c r="P8" i="35"/>
  <c r="DW35" i="1"/>
  <c r="BA41" i="1"/>
  <c r="DI41" i="1" s="1"/>
  <c r="AX41" i="1"/>
  <c r="DF42" i="1" s="1"/>
  <c r="C75" i="1"/>
  <c r="BU41" i="1"/>
  <c r="BV41" i="1" s="1"/>
  <c r="BW41" i="1" s="1"/>
  <c r="J11" i="40"/>
  <c r="CT30" i="1" s="1"/>
  <c r="EN30" i="1" s="1"/>
  <c r="J11" i="36"/>
  <c r="BI30" i="1" s="1"/>
  <c r="DP37" i="1"/>
  <c r="AJ36" i="1"/>
  <c r="Q9" i="39"/>
  <c r="Q9" i="40" s="1"/>
  <c r="DA28" i="1" s="1"/>
  <c r="EU29" i="1" s="1"/>
  <c r="Q9" i="35"/>
  <c r="Q7" i="39"/>
  <c r="Q7" i="40" s="1"/>
  <c r="DA26" i="1" s="1"/>
  <c r="EU26" i="1" s="1"/>
  <c r="Q7" i="35"/>
  <c r="R33" i="1"/>
  <c r="N14" i="36"/>
  <c r="BM33" i="1" s="1"/>
  <c r="DU34" i="1" s="1"/>
  <c r="M8" i="39"/>
  <c r="M8" i="40" s="1"/>
  <c r="CW27" i="1" s="1"/>
  <c r="M8" i="35"/>
  <c r="M7" i="39"/>
  <c r="M7" i="40" s="1"/>
  <c r="CW26" i="1" s="1"/>
  <c r="EQ26" i="1" s="1"/>
  <c r="M7" i="35"/>
  <c r="I40" i="1"/>
  <c r="X40" i="1" s="1"/>
  <c r="E21" i="36"/>
  <c r="DR38" i="1"/>
  <c r="AL29" i="1"/>
  <c r="V75" i="1"/>
  <c r="DO39" i="1"/>
  <c r="DO36" i="1"/>
  <c r="AP41" i="1"/>
  <c r="DR495" i="1" s="1"/>
  <c r="AP38" i="1"/>
  <c r="AE39" i="1"/>
  <c r="AE37" i="1"/>
  <c r="S9" i="39"/>
  <c r="S9" i="40" s="1"/>
  <c r="DC28" i="1" s="1"/>
  <c r="EW29" i="1" s="1"/>
  <c r="S9" i="35"/>
  <c r="S8" i="39"/>
  <c r="S8" i="40" s="1"/>
  <c r="DC27" i="1" s="1"/>
  <c r="S8" i="35"/>
  <c r="DF40" i="1"/>
  <c r="F28" i="1"/>
  <c r="B9" i="36"/>
  <c r="C28" i="1"/>
  <c r="BU39" i="1"/>
  <c r="BV39" i="1" s="1"/>
  <c r="BW39" i="1" s="1"/>
  <c r="DF39" i="1"/>
  <c r="AC120" i="1"/>
  <c r="AC206" i="1"/>
  <c r="AC286" i="1"/>
  <c r="AC367" i="1"/>
  <c r="K28" i="1"/>
  <c r="G9" i="36"/>
  <c r="BF28" i="1" s="1"/>
  <c r="AJ33" i="1"/>
  <c r="DX38" i="1"/>
  <c r="U32" i="1"/>
  <c r="Q13" i="36"/>
  <c r="BP32" i="1" s="1"/>
  <c r="DX32" i="1" s="1"/>
  <c r="R27" i="1"/>
  <c r="N8" i="36"/>
  <c r="BM27" i="1" s="1"/>
  <c r="R26" i="1"/>
  <c r="N7" i="36"/>
  <c r="BM26" i="1" s="1"/>
  <c r="DU26" i="1" s="1"/>
  <c r="DT39" i="1"/>
  <c r="AL39" i="1"/>
  <c r="AL35" i="1"/>
  <c r="R8" i="39"/>
  <c r="R8" i="40" s="1"/>
  <c r="DB27" i="1" s="1"/>
  <c r="R8" i="35"/>
  <c r="AG42" i="1"/>
  <c r="BF496" i="1" s="1"/>
  <c r="AG33" i="1"/>
  <c r="H8" i="39"/>
  <c r="H8" i="40" s="1"/>
  <c r="CR27" i="1" s="1"/>
  <c r="H8" i="35"/>
  <c r="DV42" i="1"/>
  <c r="DV43" i="1"/>
  <c r="O8" i="39"/>
  <c r="O8" i="40" s="1"/>
  <c r="CY27" i="1" s="1"/>
  <c r="O8" i="35"/>
  <c r="O9" i="39"/>
  <c r="O9" i="40" s="1"/>
  <c r="CY28" i="1" s="1"/>
  <c r="O9" i="35"/>
  <c r="CK26" i="1"/>
  <c r="EE26" i="1" s="1"/>
  <c r="CK27" i="1"/>
  <c r="AA25" i="1"/>
  <c r="AA23" i="1"/>
  <c r="AA21" i="1"/>
  <c r="AA19" i="1"/>
  <c r="AA17" i="1"/>
  <c r="AA15" i="1"/>
  <c r="AA13" i="1"/>
  <c r="AA11" i="1"/>
  <c r="AA9" i="1"/>
  <c r="AA7" i="1"/>
  <c r="AA5" i="1"/>
  <c r="AA24" i="1"/>
  <c r="AA22" i="1"/>
  <c r="AA20" i="1"/>
  <c r="AA18" i="1"/>
  <c r="AA16" i="1"/>
  <c r="AA14" i="1"/>
  <c r="AA12" i="1"/>
  <c r="AA10" i="1"/>
  <c r="AA8" i="1"/>
  <c r="AA6" i="1"/>
  <c r="AA61" i="1"/>
  <c r="O515" i="1" s="1"/>
  <c r="AA60" i="1"/>
  <c r="O514" i="1" s="1"/>
  <c r="AA55" i="1"/>
  <c r="O509" i="1" s="1"/>
  <c r="AA47" i="1"/>
  <c r="O501" i="1" s="1"/>
  <c r="AA66" i="1"/>
  <c r="O520" i="1" s="1"/>
  <c r="AA57" i="1"/>
  <c r="O511" i="1" s="1"/>
  <c r="AA59" i="1"/>
  <c r="O513" i="1" s="1"/>
  <c r="AA44" i="1"/>
  <c r="O498" i="1" s="1"/>
  <c r="AA56" i="1"/>
  <c r="O510" i="1" s="1"/>
  <c r="AA58" i="1"/>
  <c r="O512" i="1" s="1"/>
  <c r="AA64" i="1"/>
  <c r="O518" i="1" s="1"/>
  <c r="AA51" i="1"/>
  <c r="O505" i="1" s="1"/>
  <c r="AA54" i="1"/>
  <c r="O508" i="1" s="1"/>
  <c r="AA49" i="1"/>
  <c r="O503" i="1" s="1"/>
  <c r="AA65" i="1"/>
  <c r="O519" i="1" s="1"/>
  <c r="AA45" i="1"/>
  <c r="O499" i="1" s="1"/>
  <c r="AA62" i="1"/>
  <c r="O516" i="1" s="1"/>
  <c r="AA43" i="1"/>
  <c r="O497" i="1" s="1"/>
  <c r="AA63" i="1"/>
  <c r="O517" i="1" s="1"/>
  <c r="AA52" i="1"/>
  <c r="AA53" i="1"/>
  <c r="O507" i="1" s="1"/>
  <c r="AA50" i="1"/>
  <c r="O504" i="1" s="1"/>
  <c r="AA48" i="1"/>
  <c r="O502" i="1" s="1"/>
  <c r="AA46" i="1"/>
  <c r="O500" i="1" s="1"/>
  <c r="DG38" i="1"/>
  <c r="AD202" i="1"/>
  <c r="AD363" i="1"/>
  <c r="AD116" i="1"/>
  <c r="AD282" i="1"/>
  <c r="AD29" i="1"/>
  <c r="AY42" i="1"/>
  <c r="BB42" i="1"/>
  <c r="AD129" i="1"/>
  <c r="AD376" i="1"/>
  <c r="AD215" i="1"/>
  <c r="AD295" i="1"/>
  <c r="AD42" i="1"/>
  <c r="T75" i="1"/>
  <c r="AC205" i="1"/>
  <c r="AC366" i="1"/>
  <c r="AC119" i="1"/>
  <c r="AC285" i="1"/>
  <c r="DQ35" i="1"/>
  <c r="DQ39" i="1"/>
  <c r="AH41" i="1"/>
  <c r="BM495" i="1" s="1"/>
  <c r="DN36" i="1"/>
  <c r="M31" i="1"/>
  <c r="I12" i="36"/>
  <c r="BH31" i="1" s="1"/>
  <c r="DP32" i="1" s="1"/>
  <c r="U29" i="1"/>
  <c r="Q10" i="36"/>
  <c r="BP29" i="1" s="1"/>
  <c r="M13" i="36"/>
  <c r="BL32" i="1" s="1"/>
  <c r="DT32" i="1" s="1"/>
  <c r="Q29" i="1"/>
  <c r="M10" i="36"/>
  <c r="BL29" i="1" s="1"/>
  <c r="I32" i="1"/>
  <c r="AL5" i="1"/>
  <c r="AL24" i="1"/>
  <c r="AL22" i="1"/>
  <c r="AL20" i="1"/>
  <c r="AL18" i="1"/>
  <c r="AL16" i="1"/>
  <c r="AL14" i="1"/>
  <c r="AL12" i="1"/>
  <c r="AL10" i="1"/>
  <c r="AL8" i="1"/>
  <c r="AL6" i="1"/>
  <c r="AL25" i="1"/>
  <c r="AL23" i="1"/>
  <c r="AL21" i="1"/>
  <c r="AL19" i="1"/>
  <c r="AL17" i="1"/>
  <c r="AL15" i="1"/>
  <c r="AL13" i="1"/>
  <c r="AL11" i="1"/>
  <c r="AL9" i="1"/>
  <c r="AL7" i="1"/>
  <c r="AL57" i="1"/>
  <c r="CP511" i="1" s="1"/>
  <c r="AL45" i="1"/>
  <c r="CP499" i="1" s="1"/>
  <c r="AL60" i="1"/>
  <c r="CP514" i="1" s="1"/>
  <c r="AL66" i="1"/>
  <c r="CP520" i="1" s="1"/>
  <c r="AL46" i="1"/>
  <c r="CP500" i="1" s="1"/>
  <c r="AL44" i="1"/>
  <c r="CP498" i="1" s="1"/>
  <c r="AL47" i="1"/>
  <c r="CP501" i="1" s="1"/>
  <c r="AL49" i="1"/>
  <c r="CP503" i="1" s="1"/>
  <c r="AL65" i="1"/>
  <c r="CP519" i="1" s="1"/>
  <c r="AL55" i="1"/>
  <c r="CP509" i="1" s="1"/>
  <c r="AL51" i="1"/>
  <c r="CP505" i="1" s="1"/>
  <c r="AL52" i="1"/>
  <c r="AL56" i="1"/>
  <c r="CP510" i="1" s="1"/>
  <c r="AL50" i="1"/>
  <c r="CP504" i="1" s="1"/>
  <c r="AL58" i="1"/>
  <c r="CP512" i="1" s="1"/>
  <c r="AL61" i="1"/>
  <c r="CP515" i="1" s="1"/>
  <c r="AL48" i="1"/>
  <c r="CP502" i="1" s="1"/>
  <c r="AL59" i="1"/>
  <c r="CP513" i="1" s="1"/>
  <c r="AL64" i="1"/>
  <c r="CP518" i="1" s="1"/>
  <c r="AL62" i="1"/>
  <c r="CP516" i="1" s="1"/>
  <c r="AL53" i="1"/>
  <c r="CP507" i="1" s="1"/>
  <c r="AL54" i="1"/>
  <c r="CP508" i="1" s="1"/>
  <c r="AL63" i="1"/>
  <c r="CP517" i="1" s="1"/>
  <c r="AL43" i="1"/>
  <c r="CP497" i="1" s="1"/>
  <c r="AG6" i="1"/>
  <c r="AG25" i="1"/>
  <c r="AG23" i="1"/>
  <c r="AG21" i="1"/>
  <c r="AG19" i="1"/>
  <c r="AG17" i="1"/>
  <c r="AG15" i="1"/>
  <c r="AG13" i="1"/>
  <c r="AG11" i="1"/>
  <c r="AG9" i="1"/>
  <c r="AG7" i="1"/>
  <c r="AG5" i="1"/>
  <c r="AG24" i="1"/>
  <c r="AG22" i="1"/>
  <c r="AG20" i="1"/>
  <c r="AG18" i="1"/>
  <c r="AG16" i="1"/>
  <c r="AG14" i="1"/>
  <c r="AG12" i="1"/>
  <c r="AG10" i="1"/>
  <c r="AG8" i="1"/>
  <c r="AG62" i="1"/>
  <c r="BF516" i="1" s="1"/>
  <c r="AG60" i="1"/>
  <c r="BF514" i="1" s="1"/>
  <c r="AG65" i="1"/>
  <c r="BF519" i="1" s="1"/>
  <c r="AG66" i="1"/>
  <c r="BF520" i="1" s="1"/>
  <c r="AG56" i="1"/>
  <c r="BF510" i="1" s="1"/>
  <c r="AG59" i="1"/>
  <c r="BF513" i="1" s="1"/>
  <c r="AG48" i="1"/>
  <c r="BF502" i="1" s="1"/>
  <c r="AG52" i="1"/>
  <c r="AG57" i="1"/>
  <c r="BF511" i="1" s="1"/>
  <c r="AG47" i="1"/>
  <c r="BF501" i="1" s="1"/>
  <c r="AG50" i="1"/>
  <c r="BF504" i="1" s="1"/>
  <c r="AG49" i="1"/>
  <c r="BF503" i="1" s="1"/>
  <c r="AG64" i="1"/>
  <c r="BF518" i="1" s="1"/>
  <c r="AG51" i="1"/>
  <c r="BF505" i="1" s="1"/>
  <c r="AG53" i="1"/>
  <c r="BF507" i="1" s="1"/>
  <c r="AG44" i="1"/>
  <c r="BF498" i="1" s="1"/>
  <c r="AG55" i="1"/>
  <c r="BF509" i="1" s="1"/>
  <c r="AG46" i="1"/>
  <c r="BF500" i="1" s="1"/>
  <c r="AG45" i="1"/>
  <c r="BF499" i="1" s="1"/>
  <c r="AG58" i="1"/>
  <c r="BF512" i="1" s="1"/>
  <c r="AG63" i="1"/>
  <c r="BF517" i="1" s="1"/>
  <c r="AG61" i="1"/>
  <c r="BF515" i="1" s="1"/>
  <c r="AG43" i="1"/>
  <c r="BF497" i="1" s="1"/>
  <c r="AG54" i="1"/>
  <c r="BF508" i="1" s="1"/>
  <c r="CJ26" i="1"/>
  <c r="ED26" i="1" s="1"/>
  <c r="T32" i="1"/>
  <c r="P13" i="36"/>
  <c r="BO32" i="1" s="1"/>
  <c r="T30" i="1"/>
  <c r="P11" i="36"/>
  <c r="BO30" i="1" s="1"/>
  <c r="DI43" i="1"/>
  <c r="DF43" i="1"/>
  <c r="DF38" i="1"/>
  <c r="AJ35" i="1"/>
  <c r="AJ41" i="1"/>
  <c r="CA495" i="1" s="1"/>
  <c r="AJ39" i="1"/>
  <c r="AO41" i="1"/>
  <c r="DK495" i="1" s="1"/>
  <c r="AO39" i="1"/>
  <c r="AO37" i="1"/>
  <c r="O27" i="1"/>
  <c r="AL42" i="1"/>
  <c r="CP496" i="1" s="1"/>
  <c r="V32" i="1"/>
  <c r="R13" i="36"/>
  <c r="BQ32" i="1" s="1"/>
  <c r="V29" i="1"/>
  <c r="R10" i="36"/>
  <c r="BQ29" i="1" s="1"/>
  <c r="AG40" i="1"/>
  <c r="S32" i="1"/>
  <c r="O13" i="36"/>
  <c r="BN32" i="1" s="1"/>
  <c r="S29" i="1"/>
  <c r="O10" i="36"/>
  <c r="BN29" i="1" s="1"/>
  <c r="EE32" i="1"/>
  <c r="EE33" i="1"/>
  <c r="AB41" i="1"/>
  <c r="V495" i="1" s="1"/>
  <c r="DK41" i="1"/>
  <c r="EW32" i="1"/>
  <c r="EW33" i="1"/>
  <c r="W75" i="1"/>
  <c r="ED33" i="1"/>
  <c r="AX29" i="1"/>
  <c r="BA29" i="1"/>
  <c r="AC202" i="1"/>
  <c r="AC363" i="1"/>
  <c r="AC116" i="1"/>
  <c r="AC282" i="1"/>
  <c r="J7" i="39"/>
  <c r="J7" i="40" s="1"/>
  <c r="CT26" i="1" s="1"/>
  <c r="EN26" i="1" s="1"/>
  <c r="J7" i="35"/>
  <c r="J8" i="39"/>
  <c r="J8" i="40" s="1"/>
  <c r="CT27" i="1" s="1"/>
  <c r="J8" i="35"/>
  <c r="EN32" i="1"/>
  <c r="EN33" i="1"/>
  <c r="AJ37" i="1"/>
  <c r="M28" i="1"/>
  <c r="I9" i="36"/>
  <c r="BH28" i="1" s="1"/>
  <c r="M27" i="1"/>
  <c r="I8" i="36"/>
  <c r="BH27" i="1" s="1"/>
  <c r="AO35" i="1"/>
  <c r="AN36" i="1"/>
  <c r="I42" i="1"/>
  <c r="X42" i="1" s="1"/>
  <c r="E23" i="36"/>
  <c r="I38" i="1"/>
  <c r="X38" i="1" s="1"/>
  <c r="E19" i="36"/>
  <c r="AL34" i="1"/>
  <c r="DY38" i="1"/>
  <c r="AG29" i="1"/>
  <c r="AG30" i="1"/>
  <c r="L29" i="1"/>
  <c r="H10" i="36"/>
  <c r="BG29" i="1" s="1"/>
  <c r="DH39" i="1"/>
  <c r="AB37" i="1"/>
  <c r="DK37" i="1"/>
  <c r="DH35" i="1"/>
  <c r="AB33" i="1"/>
  <c r="DZ42" i="1"/>
  <c r="DZ43" i="1"/>
  <c r="AY30" i="1"/>
  <c r="BB30" i="1"/>
  <c r="AA30" i="1"/>
  <c r="F27" i="1"/>
  <c r="C27" i="1"/>
  <c r="B8" i="36"/>
  <c r="C26" i="1"/>
  <c r="B7" i="36"/>
  <c r="F26" i="1"/>
  <c r="BU35" i="1"/>
  <c r="BV35" i="1" s="1"/>
  <c r="BW35" i="1" s="1"/>
  <c r="DF35" i="1"/>
  <c r="AH29" i="1"/>
  <c r="AJ29" i="1"/>
  <c r="P28" i="1"/>
  <c r="L9" i="36"/>
  <c r="BK28" i="1" s="1"/>
  <c r="ER29" i="1"/>
  <c r="EQ31" i="1"/>
  <c r="AN38" i="1"/>
  <c r="AL37" i="1"/>
  <c r="F8" i="39"/>
  <c r="F8" i="40" s="1"/>
  <c r="CP27" i="1" s="1"/>
  <c r="F8" i="35"/>
  <c r="F7" i="39"/>
  <c r="F7" i="40" s="1"/>
  <c r="CP26" i="1" s="1"/>
  <c r="EJ26" i="1" s="1"/>
  <c r="F7" i="35"/>
  <c r="H11" i="40"/>
  <c r="CR30" i="1" s="1"/>
  <c r="EL30" i="1" s="1"/>
  <c r="H11" i="36"/>
  <c r="BG30" i="1" s="1"/>
  <c r="S33" i="1"/>
  <c r="O14" i="36"/>
  <c r="BN33" i="1" s="1"/>
  <c r="AZ31" i="1"/>
  <c r="BC31" i="1"/>
  <c r="AB31" i="1"/>
  <c r="CK28" i="1"/>
  <c r="CK29" i="1"/>
  <c r="EE30" i="1" s="1"/>
  <c r="AD410" i="1"/>
  <c r="AD248" i="1"/>
  <c r="AD5" i="1"/>
  <c r="AD24" i="1"/>
  <c r="AD22" i="1"/>
  <c r="AD20" i="1"/>
  <c r="AD18" i="1"/>
  <c r="AD16" i="1"/>
  <c r="AD14" i="1"/>
  <c r="AD12" i="1"/>
  <c r="AD10" i="1"/>
  <c r="AD8" i="1"/>
  <c r="AD6" i="1"/>
  <c r="AD25" i="1"/>
  <c r="AD23" i="1"/>
  <c r="AD21" i="1"/>
  <c r="AD19" i="1"/>
  <c r="AD17" i="1"/>
  <c r="AD15" i="1"/>
  <c r="AD13" i="1"/>
  <c r="AD11" i="1"/>
  <c r="AD9" i="1"/>
  <c r="AD7" i="1"/>
  <c r="AD59" i="1"/>
  <c r="AD63" i="1"/>
  <c r="AD53" i="1"/>
  <c r="AD50" i="1"/>
  <c r="AD58" i="1"/>
  <c r="AD48" i="1"/>
  <c r="AD46" i="1"/>
  <c r="AD60" i="1"/>
  <c r="AD55" i="1"/>
  <c r="AD51" i="1"/>
  <c r="AD47" i="1"/>
  <c r="AD54" i="1"/>
  <c r="AD49" i="1"/>
  <c r="AD45" i="1"/>
  <c r="AD62" i="1"/>
  <c r="AD43" i="1"/>
  <c r="AD44" i="1"/>
  <c r="AD52" i="1"/>
  <c r="AD76" i="1" s="1"/>
  <c r="AJ558" i="1" s="1"/>
  <c r="AD56" i="1"/>
  <c r="AD64" i="1"/>
  <c r="AD61" i="1"/>
  <c r="AD66" i="1"/>
  <c r="AD57" i="1"/>
  <c r="AD65" i="1"/>
  <c r="AY36" i="1"/>
  <c r="DG36" i="1" s="1"/>
  <c r="BB36" i="1"/>
  <c r="DJ36" i="1" s="1"/>
  <c r="AD123" i="1"/>
  <c r="AD209" i="1"/>
  <c r="AD289" i="1"/>
  <c r="AD370" i="1"/>
  <c r="AD36" i="1"/>
  <c r="CJ31" i="1"/>
  <c r="ED31" i="1" s="1"/>
  <c r="CI31" i="1"/>
  <c r="CI30" i="1"/>
  <c r="N75" i="1"/>
  <c r="AH30" i="1"/>
  <c r="AH35" i="1"/>
  <c r="AJ42" i="1"/>
  <c r="CA496" i="1" s="1"/>
  <c r="AM25" i="1"/>
  <c r="AM23" i="1"/>
  <c r="AM21" i="1"/>
  <c r="AM19" i="1"/>
  <c r="AM17" i="1"/>
  <c r="AM15" i="1"/>
  <c r="AM13" i="1"/>
  <c r="AM11" i="1"/>
  <c r="AM9" i="1"/>
  <c r="AM7" i="1"/>
  <c r="AM5" i="1"/>
  <c r="AM24" i="1"/>
  <c r="AM22" i="1"/>
  <c r="AM20" i="1"/>
  <c r="AM18" i="1"/>
  <c r="AM16" i="1"/>
  <c r="AM14" i="1"/>
  <c r="AM12" i="1"/>
  <c r="AM10" i="1"/>
  <c r="AM8" i="1"/>
  <c r="AM6" i="1"/>
  <c r="AM44" i="1"/>
  <c r="CW498" i="1" s="1"/>
  <c r="AM49" i="1"/>
  <c r="CW503" i="1" s="1"/>
  <c r="AM60" i="1"/>
  <c r="CW514" i="1" s="1"/>
  <c r="AM47" i="1"/>
  <c r="CW501" i="1" s="1"/>
  <c r="AM48" i="1"/>
  <c r="CW502" i="1" s="1"/>
  <c r="AM52" i="1"/>
  <c r="AM46" i="1"/>
  <c r="CW500" i="1" s="1"/>
  <c r="AM45" i="1"/>
  <c r="CW499" i="1" s="1"/>
  <c r="AM53" i="1"/>
  <c r="CW507" i="1" s="1"/>
  <c r="AM59" i="1"/>
  <c r="CW513" i="1" s="1"/>
  <c r="AM50" i="1"/>
  <c r="CW504" i="1" s="1"/>
  <c r="AM58" i="1"/>
  <c r="CW512" i="1" s="1"/>
  <c r="AM55" i="1"/>
  <c r="CW509" i="1" s="1"/>
  <c r="AM54" i="1"/>
  <c r="CW508" i="1" s="1"/>
  <c r="AM43" i="1"/>
  <c r="CW497" i="1" s="1"/>
  <c r="AM51" i="1"/>
  <c r="CW505" i="1" s="1"/>
  <c r="AM56" i="1"/>
  <c r="CW510" i="1" s="1"/>
  <c r="AM61" i="1"/>
  <c r="CW515" i="1" s="1"/>
  <c r="AM57" i="1"/>
  <c r="CW511" i="1" s="1"/>
  <c r="AM66" i="1"/>
  <c r="CW520" i="1" s="1"/>
  <c r="AM62" i="1"/>
  <c r="CW516" i="1" s="1"/>
  <c r="AM63" i="1"/>
  <c r="CW517" i="1" s="1"/>
  <c r="AM65" i="1"/>
  <c r="CW519" i="1" s="1"/>
  <c r="AM64" i="1"/>
  <c r="CW518" i="1" s="1"/>
  <c r="P29" i="1"/>
  <c r="L10" i="36"/>
  <c r="BK29" i="1" s="1"/>
  <c r="DU36" i="1"/>
  <c r="DT42" i="1"/>
  <c r="DT43" i="1"/>
  <c r="DT34" i="1"/>
  <c r="E14" i="35"/>
  <c r="H13" i="36"/>
  <c r="BG32" i="1" s="1"/>
  <c r="H12" i="36"/>
  <c r="BG31" i="1" s="1"/>
  <c r="CJ28" i="1"/>
  <c r="ED29" i="1" s="1"/>
  <c r="CJ27" i="1"/>
  <c r="BU37" i="1"/>
  <c r="BV37" i="1" s="1"/>
  <c r="BW37" i="1" s="1"/>
  <c r="DF37" i="1"/>
  <c r="DF36" i="1"/>
  <c r="DN31" i="1"/>
  <c r="DP35" i="1"/>
  <c r="DX40" i="1"/>
  <c r="AO32" i="1"/>
  <c r="AN37" i="1"/>
  <c r="AN35" i="1"/>
  <c r="EQ32" i="1"/>
  <c r="EQ33" i="1"/>
  <c r="BD39" i="1"/>
  <c r="BS39" i="1" s="1"/>
  <c r="BD35" i="1"/>
  <c r="AL31" i="1"/>
  <c r="R11" i="40"/>
  <c r="DB30" i="1" s="1"/>
  <c r="EV30" i="1" s="1"/>
  <c r="R11" i="36"/>
  <c r="BQ30" i="1" s="1"/>
  <c r="AG35" i="1"/>
  <c r="EJ32" i="1"/>
  <c r="EJ33" i="1"/>
  <c r="L75" i="1"/>
  <c r="AP34" i="1"/>
  <c r="BC32" i="1"/>
  <c r="AZ32" i="1"/>
  <c r="AB30" i="1"/>
  <c r="AE203" i="1"/>
  <c r="AE364" i="1"/>
  <c r="AE117" i="1"/>
  <c r="AE283" i="1"/>
  <c r="AE30" i="1"/>
  <c r="AE162" i="1"/>
  <c r="AE329" i="1"/>
  <c r="AE9" i="1"/>
  <c r="AE6" i="1"/>
  <c r="AE52" i="1"/>
  <c r="AA32" i="1"/>
  <c r="P9" i="39"/>
  <c r="P9" i="40" s="1"/>
  <c r="CZ28" i="1" s="1"/>
  <c r="P9" i="35"/>
  <c r="P7" i="39"/>
  <c r="P7" i="40" s="1"/>
  <c r="CZ26" i="1" s="1"/>
  <c r="ET26" i="1" s="1"/>
  <c r="P7" i="35"/>
  <c r="F75" i="1"/>
  <c r="AC214" i="1"/>
  <c r="AC294" i="1"/>
  <c r="AC375" i="1"/>
  <c r="AC128" i="1"/>
  <c r="N33" i="1"/>
  <c r="J14" i="36"/>
  <c r="BI33" i="1" s="1"/>
  <c r="N31" i="1"/>
  <c r="J12" i="36"/>
  <c r="BI31" i="1" s="1"/>
  <c r="M26" i="1"/>
  <c r="I7" i="36"/>
  <c r="BH26" i="1" s="1"/>
  <c r="DP26" i="1" s="1"/>
  <c r="M30" i="1"/>
  <c r="I11" i="36"/>
  <c r="BH30" i="1" s="1"/>
  <c r="DP30" i="1" s="1"/>
  <c r="AM32" i="1"/>
  <c r="AM31" i="1"/>
  <c r="Q8" i="39"/>
  <c r="Q8" i="40" s="1"/>
  <c r="DA27" i="1" s="1"/>
  <c r="Q8" i="35"/>
  <c r="AO30" i="1"/>
  <c r="AO40" i="1"/>
  <c r="N11" i="40"/>
  <c r="CX30" i="1" s="1"/>
  <c r="N11" i="36"/>
  <c r="BM30" i="1" s="1"/>
  <c r="DU30" i="1" s="1"/>
  <c r="AN40" i="1"/>
  <c r="M9" i="39"/>
  <c r="M9" i="40" s="1"/>
  <c r="CW28" i="1" s="1"/>
  <c r="EQ29" i="1" s="1"/>
  <c r="M9" i="35"/>
  <c r="I29" i="1"/>
  <c r="DY41" i="1"/>
  <c r="DY42" i="1"/>
  <c r="DY43" i="1"/>
  <c r="AG39" i="1"/>
  <c r="AG37" i="1"/>
  <c r="AP5" i="1"/>
  <c r="AP24" i="1"/>
  <c r="AP22" i="1"/>
  <c r="AP20" i="1"/>
  <c r="AP18" i="1"/>
  <c r="AP16" i="1"/>
  <c r="AP14" i="1"/>
  <c r="AP12" i="1"/>
  <c r="AP10" i="1"/>
  <c r="AP8" i="1"/>
  <c r="AP6" i="1"/>
  <c r="AP25" i="1"/>
  <c r="AP23" i="1"/>
  <c r="AP21" i="1"/>
  <c r="AP19" i="1"/>
  <c r="AP17" i="1"/>
  <c r="AP15" i="1"/>
  <c r="AP13" i="1"/>
  <c r="AP11" i="1"/>
  <c r="AP9" i="1"/>
  <c r="AP7" i="1"/>
  <c r="AP46" i="1"/>
  <c r="DR500" i="1" s="1"/>
  <c r="AP55" i="1"/>
  <c r="DR509" i="1" s="1"/>
  <c r="AP48" i="1"/>
  <c r="DR502" i="1" s="1"/>
  <c r="AP51" i="1"/>
  <c r="DR505" i="1" s="1"/>
  <c r="AP61" i="1"/>
  <c r="DR515" i="1" s="1"/>
  <c r="AP57" i="1"/>
  <c r="DR511" i="1" s="1"/>
  <c r="AP52" i="1"/>
  <c r="AP54" i="1"/>
  <c r="DR508" i="1" s="1"/>
  <c r="AP65" i="1"/>
  <c r="DR519" i="1" s="1"/>
  <c r="AP62" i="1"/>
  <c r="DR516" i="1" s="1"/>
  <c r="AP56" i="1"/>
  <c r="DR510" i="1" s="1"/>
  <c r="AP45" i="1"/>
  <c r="DR499" i="1" s="1"/>
  <c r="AP60" i="1"/>
  <c r="DR514" i="1" s="1"/>
  <c r="AP43" i="1"/>
  <c r="DR497" i="1" s="1"/>
  <c r="AP49" i="1"/>
  <c r="DR503" i="1" s="1"/>
  <c r="AP44" i="1"/>
  <c r="DR498" i="1" s="1"/>
  <c r="AP47" i="1"/>
  <c r="DR501" i="1" s="1"/>
  <c r="AP59" i="1"/>
  <c r="DR513" i="1" s="1"/>
  <c r="AP66" i="1"/>
  <c r="DR520" i="1" s="1"/>
  <c r="AP50" i="1"/>
  <c r="DR504" i="1" s="1"/>
  <c r="AP63" i="1"/>
  <c r="DR517" i="1" s="1"/>
  <c r="AP58" i="1"/>
  <c r="DR512" i="1" s="1"/>
  <c r="AP64" i="1"/>
  <c r="DR518" i="1" s="1"/>
  <c r="AP53" i="1"/>
  <c r="DR507" i="1" s="1"/>
  <c r="S7" i="39"/>
  <c r="S7" i="40" s="1"/>
  <c r="DC26" i="1" s="1"/>
  <c r="EW26" i="1" s="1"/>
  <c r="S7" i="35"/>
  <c r="ED30" i="1"/>
  <c r="AD39" i="1"/>
  <c r="DW36" i="1"/>
  <c r="DW40" i="1"/>
  <c r="CI28" i="1"/>
  <c r="DI39" i="1"/>
  <c r="BA33" i="1"/>
  <c r="AX33" i="1"/>
  <c r="DQ42" i="1"/>
  <c r="DQ43" i="1"/>
  <c r="DQ38" i="1"/>
  <c r="DN33" i="1"/>
  <c r="EK28" i="1"/>
  <c r="AJ38" i="1"/>
  <c r="EM29" i="1"/>
  <c r="AM40" i="1"/>
  <c r="AM38" i="1"/>
  <c r="P27" i="1"/>
  <c r="L8" i="36"/>
  <c r="BK27" i="1" s="1"/>
  <c r="P26" i="1"/>
  <c r="L7" i="36"/>
  <c r="BK26" i="1" s="1"/>
  <c r="DS26" i="1" s="1"/>
  <c r="EU32" i="1"/>
  <c r="EU33" i="1"/>
  <c r="AO31" i="1"/>
  <c r="AO29" i="1"/>
  <c r="DT41" i="1"/>
  <c r="AN31" i="1"/>
  <c r="I26" i="1"/>
  <c r="R9" i="39"/>
  <c r="R9" i="40" s="1"/>
  <c r="DB28" i="1" s="1"/>
  <c r="R9" i="35"/>
  <c r="R7" i="39"/>
  <c r="R7" i="40" s="1"/>
  <c r="DB26" i="1" s="1"/>
  <c r="EV26" i="1" s="1"/>
  <c r="R7" i="35"/>
  <c r="DM42" i="1"/>
  <c r="DM43" i="1"/>
  <c r="H9" i="39"/>
  <c r="H9" i="40" s="1"/>
  <c r="CR28" i="1" s="1"/>
  <c r="H9" i="35"/>
  <c r="H7" i="39"/>
  <c r="H7" i="40" s="1"/>
  <c r="CR26" i="1" s="1"/>
  <c r="EL26" i="1" s="1"/>
  <c r="H7" i="35"/>
  <c r="AP42" i="1"/>
  <c r="DR496" i="1" s="1"/>
  <c r="O7" i="39"/>
  <c r="O7" i="40" s="1"/>
  <c r="CY26" i="1" s="1"/>
  <c r="ES26" i="1" s="1"/>
  <c r="O7" i="35"/>
  <c r="EE31" i="1"/>
  <c r="E26" i="1"/>
  <c r="H26" i="1"/>
  <c r="AE427" i="1" s="1"/>
  <c r="BC427" i="1" s="1"/>
  <c r="D7" i="36"/>
  <c r="H27" i="1"/>
  <c r="AE428" i="1" s="1"/>
  <c r="BC428" i="1" s="1"/>
  <c r="D8" i="36"/>
  <c r="E27" i="1"/>
  <c r="W29" i="1"/>
  <c r="S10" i="36"/>
  <c r="BR29" i="1" s="1"/>
  <c r="AD38" i="1"/>
  <c r="BB29" i="1"/>
  <c r="AY29" i="1"/>
  <c r="AA29" i="1"/>
  <c r="AA42" i="1"/>
  <c r="O496" i="1" s="1"/>
  <c r="DW41" i="1"/>
  <c r="B13" i="36"/>
  <c r="AH5" i="1"/>
  <c r="AH24" i="1"/>
  <c r="AH22" i="1"/>
  <c r="AH20" i="1"/>
  <c r="AH18" i="1"/>
  <c r="AH16" i="1"/>
  <c r="AH14" i="1"/>
  <c r="AH12" i="1"/>
  <c r="AH10" i="1"/>
  <c r="AH8" i="1"/>
  <c r="AH6" i="1"/>
  <c r="AH25" i="1"/>
  <c r="AH23" i="1"/>
  <c r="AH21" i="1"/>
  <c r="AH19" i="1"/>
  <c r="AH17" i="1"/>
  <c r="AH15" i="1"/>
  <c r="AH13" i="1"/>
  <c r="AH11" i="1"/>
  <c r="AH9" i="1"/>
  <c r="AH7" i="1"/>
  <c r="AH66" i="1"/>
  <c r="BM520" i="1" s="1"/>
  <c r="AH56" i="1"/>
  <c r="BM510" i="1" s="1"/>
  <c r="AH45" i="1"/>
  <c r="BM499" i="1" s="1"/>
  <c r="AH63" i="1"/>
  <c r="BM517" i="1" s="1"/>
  <c r="AH55" i="1"/>
  <c r="BM509" i="1" s="1"/>
  <c r="AH48" i="1"/>
  <c r="BM502" i="1" s="1"/>
  <c r="AH46" i="1"/>
  <c r="BM500" i="1" s="1"/>
  <c r="AH54" i="1"/>
  <c r="BM508" i="1" s="1"/>
  <c r="AH44" i="1"/>
  <c r="BM498" i="1" s="1"/>
  <c r="AH43" i="1"/>
  <c r="BM497" i="1" s="1"/>
  <c r="AH59" i="1"/>
  <c r="BM513" i="1" s="1"/>
  <c r="AH60" i="1"/>
  <c r="BM514" i="1" s="1"/>
  <c r="AH52" i="1"/>
  <c r="AH64" i="1"/>
  <c r="BM518" i="1" s="1"/>
  <c r="AH47" i="1"/>
  <c r="BM501" i="1" s="1"/>
  <c r="AH58" i="1"/>
  <c r="BM512" i="1" s="1"/>
  <c r="AH50" i="1"/>
  <c r="BM504" i="1" s="1"/>
  <c r="AH49" i="1"/>
  <c r="BM503" i="1" s="1"/>
  <c r="AH51" i="1"/>
  <c r="BM505" i="1" s="1"/>
  <c r="AH62" i="1"/>
  <c r="BM516" i="1" s="1"/>
  <c r="AH61" i="1"/>
  <c r="BM515" i="1" s="1"/>
  <c r="AH57" i="1"/>
  <c r="BM511" i="1" s="1"/>
  <c r="AH53" i="1"/>
  <c r="BM507" i="1" s="1"/>
  <c r="AH65" i="1"/>
  <c r="BM519" i="1" s="1"/>
  <c r="AH36" i="1"/>
  <c r="EM31" i="1"/>
  <c r="AJ40" i="1"/>
  <c r="AM30" i="1"/>
  <c r="AO38" i="1"/>
  <c r="AO34" i="1"/>
  <c r="AN32" i="1"/>
  <c r="N523" i="1"/>
  <c r="N593" i="1" s="1"/>
  <c r="AB523" i="1"/>
  <c r="AP523" i="1"/>
  <c r="BE523" i="1"/>
  <c r="BS523" i="1"/>
  <c r="CH523" i="1"/>
  <c r="CV523" i="1"/>
  <c r="DJ523" i="1"/>
  <c r="DX523" i="1"/>
  <c r="EM523" i="1"/>
  <c r="U523" i="1"/>
  <c r="AI523" i="1"/>
  <c r="AX523" i="1"/>
  <c r="BL523" i="1"/>
  <c r="BZ523" i="1"/>
  <c r="P368" i="45" s="1"/>
  <c r="AT368" i="45" s="1"/>
  <c r="CO523" i="1"/>
  <c r="DC523" i="1"/>
  <c r="DQ523" i="1"/>
  <c r="EF523" i="1"/>
  <c r="EU523" i="1"/>
  <c r="HE368" i="1"/>
  <c r="IJ368" i="1"/>
  <c r="HL372" i="1"/>
  <c r="B373" i="1"/>
  <c r="B440" i="1" s="1"/>
  <c r="CH372" i="1"/>
  <c r="IK369" i="1"/>
  <c r="IM369" i="1"/>
  <c r="IQ369" i="1"/>
  <c r="IL369" i="1"/>
  <c r="IN369" i="1"/>
  <c r="II369" i="1" s="1"/>
  <c r="IR369" i="1"/>
  <c r="IO367" i="1"/>
  <c r="IF367" i="1"/>
  <c r="IH368" i="1"/>
  <c r="IP368" i="1"/>
  <c r="GO371" i="1"/>
  <c r="GP370" i="1"/>
  <c r="IH286" i="1"/>
  <c r="IP286" i="1"/>
  <c r="HL290" i="1"/>
  <c r="B291" i="1"/>
  <c r="CH290" i="1"/>
  <c r="IK287" i="1"/>
  <c r="IM287" i="1"/>
  <c r="IQ287" i="1"/>
  <c r="HA287" i="1"/>
  <c r="IL287" i="1"/>
  <c r="IN287" i="1"/>
  <c r="II287" i="1" s="1"/>
  <c r="IR287" i="1"/>
  <c r="HE286" i="1"/>
  <c r="IJ286" i="1"/>
  <c r="GP288" i="1"/>
  <c r="GO289" i="1"/>
  <c r="HZ288" i="1"/>
  <c r="HY289" i="1"/>
  <c r="IO285" i="1"/>
  <c r="IF285" i="1"/>
  <c r="AE51" i="1" l="1"/>
  <c r="AQ505" i="1" s="1"/>
  <c r="AE70" i="1"/>
  <c r="AQ524" i="1" s="1"/>
  <c r="AE72" i="1"/>
  <c r="AE45" i="1"/>
  <c r="AQ499" i="1" s="1"/>
  <c r="AE36" i="1"/>
  <c r="AE46" i="1"/>
  <c r="AQ500" i="1" s="1"/>
  <c r="DZ31" i="1"/>
  <c r="AE54" i="1"/>
  <c r="AQ508" i="1" s="1"/>
  <c r="AE60" i="1"/>
  <c r="AQ514" i="1" s="1"/>
  <c r="AE24" i="1"/>
  <c r="AE7" i="1"/>
  <c r="AE48" i="1"/>
  <c r="AQ502" i="1" s="1"/>
  <c r="AE61" i="1"/>
  <c r="AQ515" i="1" s="1"/>
  <c r="AE22" i="1"/>
  <c r="AE25" i="1"/>
  <c r="AE32" i="1"/>
  <c r="AE42" i="1"/>
  <c r="AQ496" i="1" s="1"/>
  <c r="AE44" i="1"/>
  <c r="AQ498" i="1" s="1"/>
  <c r="AE43" i="1"/>
  <c r="AQ497" i="1" s="1"/>
  <c r="AE5" i="1"/>
  <c r="AE35" i="1"/>
  <c r="AE31" i="1"/>
  <c r="DJ39" i="1"/>
  <c r="AE69" i="1"/>
  <c r="AQ523" i="1" s="1"/>
  <c r="AE73" i="1"/>
  <c r="AE8" i="1"/>
  <c r="AE64" i="1"/>
  <c r="AQ518" i="1" s="1"/>
  <c r="AE10" i="1"/>
  <c r="AE13" i="1"/>
  <c r="AE11" i="1"/>
  <c r="AE65" i="1"/>
  <c r="AQ519" i="1" s="1"/>
  <c r="AE47" i="1"/>
  <c r="AQ501" i="1" s="1"/>
  <c r="AE55" i="1"/>
  <c r="AQ509" i="1" s="1"/>
  <c r="AE12" i="1"/>
  <c r="AE15" i="1"/>
  <c r="AE67" i="1"/>
  <c r="AQ521" i="1" s="1"/>
  <c r="AE63" i="1"/>
  <c r="AQ517" i="1" s="1"/>
  <c r="AE49" i="1"/>
  <c r="AQ503" i="1" s="1"/>
  <c r="AE14" i="1"/>
  <c r="AE17" i="1"/>
  <c r="AE33" i="1"/>
  <c r="AE57" i="1"/>
  <c r="AQ511" i="1" s="1"/>
  <c r="AE56" i="1"/>
  <c r="AQ510" i="1" s="1"/>
  <c r="AE16" i="1"/>
  <c r="AE19" i="1"/>
  <c r="AE41" i="1"/>
  <c r="AQ495" i="1" s="1"/>
  <c r="AE53" i="1"/>
  <c r="AQ507" i="1" s="1"/>
  <c r="AE59" i="1"/>
  <c r="AQ513" i="1" s="1"/>
  <c r="AE58" i="1"/>
  <c r="AQ512" i="1" s="1"/>
  <c r="AE18" i="1"/>
  <c r="AE21" i="1"/>
  <c r="AE66" i="1"/>
  <c r="AQ520" i="1" s="1"/>
  <c r="AE50" i="1"/>
  <c r="AQ504" i="1" s="1"/>
  <c r="AE62" i="1"/>
  <c r="AQ516" i="1" s="1"/>
  <c r="AE20" i="1"/>
  <c r="AE23" i="1"/>
  <c r="AE40" i="1"/>
  <c r="AE38" i="1"/>
  <c r="DM30" i="1"/>
  <c r="AE71" i="1"/>
  <c r="AQ525" i="1" s="1"/>
  <c r="DD31" i="1"/>
  <c r="V525" i="1"/>
  <c r="E12" i="36"/>
  <c r="BD31" i="1" s="1"/>
  <c r="DJ35" i="1"/>
  <c r="FD434" i="1"/>
  <c r="FD431" i="1"/>
  <c r="FD432" i="1"/>
  <c r="IG208" i="1"/>
  <c r="FE472" i="1"/>
  <c r="FE473" i="1"/>
  <c r="FD474" i="1"/>
  <c r="FD472" i="1"/>
  <c r="IG122" i="1"/>
  <c r="IG369" i="1"/>
  <c r="HA370" i="1"/>
  <c r="G525" i="1"/>
  <c r="AX525" i="1" s="1"/>
  <c r="M111" i="51"/>
  <c r="M153" i="51" s="1"/>
  <c r="B76" i="45"/>
  <c r="FD444" i="1"/>
  <c r="AC71" i="1"/>
  <c r="AC72" i="1"/>
  <c r="AC73" i="1"/>
  <c r="AR37" i="1"/>
  <c r="AR72" i="1"/>
  <c r="AR71" i="1"/>
  <c r="EG525" i="1" s="1"/>
  <c r="AR73" i="1"/>
  <c r="AI36" i="1"/>
  <c r="AI71" i="1"/>
  <c r="BT525" i="1" s="1"/>
  <c r="AI73" i="1"/>
  <c r="AI72" i="1"/>
  <c r="BC324" i="1"/>
  <c r="AT525" i="1" s="1"/>
  <c r="BC326" i="1"/>
  <c r="BC325" i="1"/>
  <c r="BC158" i="1"/>
  <c r="AR525" i="1" s="1"/>
  <c r="BC160" i="1"/>
  <c r="BC159" i="1"/>
  <c r="AT36" i="1"/>
  <c r="AT72" i="1"/>
  <c r="AT71" i="1"/>
  <c r="EV525" i="1" s="1"/>
  <c r="AT73" i="1"/>
  <c r="BB206" i="1"/>
  <c r="BB244" i="1"/>
  <c r="BB246" i="1"/>
  <c r="BB245" i="1"/>
  <c r="AF31" i="1"/>
  <c r="AF72" i="1"/>
  <c r="AF71" i="1"/>
  <c r="AY525" i="1" s="1"/>
  <c r="AF73" i="1"/>
  <c r="BB367" i="1"/>
  <c r="BB405" i="1"/>
  <c r="BB406" i="1"/>
  <c r="BB407" i="1"/>
  <c r="Z32" i="1"/>
  <c r="Z73" i="1"/>
  <c r="Z72" i="1"/>
  <c r="Z71" i="1"/>
  <c r="H525" i="1" s="1"/>
  <c r="BB158" i="1"/>
  <c r="BB159" i="1"/>
  <c r="FD159" i="1" s="1"/>
  <c r="BB160" i="1"/>
  <c r="BB287" i="1"/>
  <c r="BB325" i="1"/>
  <c r="BB324" i="1"/>
  <c r="BB326" i="1"/>
  <c r="BC215" i="1"/>
  <c r="AS496" i="1" s="1"/>
  <c r="BC244" i="1"/>
  <c r="AS525" i="1" s="1"/>
  <c r="BC245" i="1"/>
  <c r="BC246" i="1"/>
  <c r="AK35" i="1"/>
  <c r="AK71" i="1"/>
  <c r="CI525" i="1" s="1"/>
  <c r="AK73" i="1"/>
  <c r="AK72" i="1"/>
  <c r="BC368" i="1"/>
  <c r="BC405" i="1"/>
  <c r="BC407" i="1"/>
  <c r="BC406" i="1"/>
  <c r="AQ37" i="1"/>
  <c r="AQ73" i="1"/>
  <c r="AQ71" i="1"/>
  <c r="AQ72" i="1"/>
  <c r="AS36" i="1"/>
  <c r="AS73" i="1"/>
  <c r="AS72" i="1"/>
  <c r="AS71" i="1"/>
  <c r="EN525" i="1" s="1"/>
  <c r="K7" i="36"/>
  <c r="BJ26" i="1" s="1"/>
  <c r="DR26" i="1" s="1"/>
  <c r="FD438" i="1"/>
  <c r="FD437" i="1"/>
  <c r="AF39" i="1"/>
  <c r="Z33" i="1"/>
  <c r="HZ369" i="1"/>
  <c r="HY370" i="1"/>
  <c r="FE457" i="1"/>
  <c r="DG33" i="1"/>
  <c r="FE432" i="1"/>
  <c r="BC203" i="1"/>
  <c r="BC213" i="1"/>
  <c r="FE433" i="1"/>
  <c r="EN31" i="1"/>
  <c r="FE443" i="1"/>
  <c r="FD470" i="1"/>
  <c r="DI42" i="1"/>
  <c r="BB282" i="1"/>
  <c r="M34" i="51"/>
  <c r="M152" i="51"/>
  <c r="BC209" i="1"/>
  <c r="BB291" i="1"/>
  <c r="ES28" i="1"/>
  <c r="FD459" i="1"/>
  <c r="BB289" i="1"/>
  <c r="FE434" i="1"/>
  <c r="FD458" i="1"/>
  <c r="BC367" i="1"/>
  <c r="EU27" i="1"/>
  <c r="AQ35" i="1"/>
  <c r="DM31" i="1"/>
  <c r="FE437" i="1"/>
  <c r="FD443" i="1"/>
  <c r="FD441" i="1"/>
  <c r="IG121" i="1"/>
  <c r="FD442" i="1"/>
  <c r="BC371" i="1"/>
  <c r="FD461" i="1"/>
  <c r="AK34" i="1"/>
  <c r="ET28" i="1"/>
  <c r="BU36" i="1"/>
  <c r="BV36" i="1" s="1"/>
  <c r="BW36" i="1" s="1"/>
  <c r="BB370" i="1"/>
  <c r="FE461" i="1"/>
  <c r="K10" i="36"/>
  <c r="BJ29" i="1" s="1"/>
  <c r="AF35" i="1"/>
  <c r="AS35" i="1"/>
  <c r="EN27" i="1"/>
  <c r="AK39" i="1"/>
  <c r="BC376" i="1"/>
  <c r="AU496" i="1" s="1"/>
  <c r="AS39" i="1"/>
  <c r="AQ42" i="1"/>
  <c r="DY496" i="1" s="1"/>
  <c r="FD428" i="1"/>
  <c r="DK521" i="1"/>
  <c r="FD471" i="1"/>
  <c r="BU32" i="1"/>
  <c r="BV32" i="1" s="1"/>
  <c r="BW32" i="1" s="1"/>
  <c r="FE469" i="1"/>
  <c r="AR38" i="1"/>
  <c r="BC369" i="1"/>
  <c r="BC373" i="1"/>
  <c r="BC364" i="1"/>
  <c r="AS40" i="1"/>
  <c r="AS31" i="1"/>
  <c r="AR34" i="1"/>
  <c r="FD469" i="1"/>
  <c r="FE470" i="1"/>
  <c r="FE471" i="1"/>
  <c r="K9" i="36"/>
  <c r="BJ28" i="1" s="1"/>
  <c r="K8" i="36"/>
  <c r="BJ27" i="1" s="1"/>
  <c r="DH31" i="1"/>
  <c r="EV28" i="1"/>
  <c r="DX33" i="1"/>
  <c r="K13" i="36"/>
  <c r="BJ32" i="1" s="1"/>
  <c r="DR33" i="1" s="1"/>
  <c r="DW30" i="1"/>
  <c r="DQ33" i="1"/>
  <c r="DW31" i="1"/>
  <c r="T12" i="40"/>
  <c r="K12" i="36"/>
  <c r="BJ31" i="1" s="1"/>
  <c r="DR31" i="1" s="1"/>
  <c r="DK523" i="1"/>
  <c r="AC523" i="1"/>
  <c r="DK522" i="1"/>
  <c r="AC522" i="1"/>
  <c r="AC524" i="1"/>
  <c r="IG287" i="1"/>
  <c r="IG207" i="1"/>
  <c r="DO31" i="1"/>
  <c r="AN525" i="1"/>
  <c r="E595" i="1"/>
  <c r="AC525" i="1"/>
  <c r="DK525" i="1"/>
  <c r="BF525" i="1"/>
  <c r="DD525" i="1"/>
  <c r="CW525" i="1"/>
  <c r="AU525" i="1"/>
  <c r="DY525" i="1"/>
  <c r="AK525" i="1"/>
  <c r="BM525" i="1"/>
  <c r="AJ525" i="1"/>
  <c r="CP525" i="1"/>
  <c r="CA525" i="1"/>
  <c r="AM525" i="1"/>
  <c r="AL525" i="1"/>
  <c r="O525" i="1"/>
  <c r="G594" i="1"/>
  <c r="D596" i="1"/>
  <c r="D527" i="1"/>
  <c r="E526" i="1"/>
  <c r="DR526" i="1" s="1"/>
  <c r="BB403" i="1"/>
  <c r="BB404" i="1"/>
  <c r="BB402" i="1"/>
  <c r="BC403" i="1"/>
  <c r="AU523" i="1" s="1"/>
  <c r="BC402" i="1"/>
  <c r="AU522" i="1" s="1"/>
  <c r="BC404" i="1"/>
  <c r="EO28" i="1"/>
  <c r="FD440" i="1"/>
  <c r="BC292" i="1"/>
  <c r="BC321" i="1"/>
  <c r="AT522" i="1" s="1"/>
  <c r="BC322" i="1"/>
  <c r="AT523" i="1" s="1"/>
  <c r="BC323" i="1"/>
  <c r="AT524" i="1" s="1"/>
  <c r="BB321" i="1"/>
  <c r="BB322" i="1"/>
  <c r="BB323" i="1"/>
  <c r="EL28" i="1"/>
  <c r="BC206" i="1"/>
  <c r="DL35" i="1"/>
  <c r="BC211" i="1"/>
  <c r="BB285" i="1"/>
  <c r="HL210" i="1"/>
  <c r="B211" i="1"/>
  <c r="CH210" i="1"/>
  <c r="BB295" i="1"/>
  <c r="AM496" i="1" s="1"/>
  <c r="DV31" i="1"/>
  <c r="FE438" i="1"/>
  <c r="BC212" i="1"/>
  <c r="BC241" i="1"/>
  <c r="AS522" i="1" s="1"/>
  <c r="BC243" i="1"/>
  <c r="AS524" i="1" s="1"/>
  <c r="BC242" i="1"/>
  <c r="BB241" i="1"/>
  <c r="BB243" i="1"/>
  <c r="BB242" i="1"/>
  <c r="FE428" i="1"/>
  <c r="DV32" i="1"/>
  <c r="BB116" i="1"/>
  <c r="DM32" i="1"/>
  <c r="BB126" i="1"/>
  <c r="BB157" i="1"/>
  <c r="BB156" i="1"/>
  <c r="BB155" i="1"/>
  <c r="BC154" i="1"/>
  <c r="BC155" i="1"/>
  <c r="AR522" i="1" s="1"/>
  <c r="BC157" i="1"/>
  <c r="AR524" i="1" s="1"/>
  <c r="BC156" i="1"/>
  <c r="BC290" i="1"/>
  <c r="AI67" i="1"/>
  <c r="BT521" i="1" s="1"/>
  <c r="AI70" i="1"/>
  <c r="BT524" i="1" s="1"/>
  <c r="AI69" i="1"/>
  <c r="BT523" i="1" s="1"/>
  <c r="AI68" i="1"/>
  <c r="BT522" i="1" s="1"/>
  <c r="AK67" i="1"/>
  <c r="CI521" i="1" s="1"/>
  <c r="AK68" i="1"/>
  <c r="CI522" i="1" s="1"/>
  <c r="AK70" i="1"/>
  <c r="CI524" i="1" s="1"/>
  <c r="AK69" i="1"/>
  <c r="CI523" i="1" s="1"/>
  <c r="AQ70" i="1"/>
  <c r="DY524" i="1" s="1"/>
  <c r="AQ69" i="1"/>
  <c r="DY523" i="1" s="1"/>
  <c r="AQ68" i="1"/>
  <c r="DY522" i="1" s="1"/>
  <c r="AS68" i="1"/>
  <c r="EN522" i="1" s="1"/>
  <c r="AS70" i="1"/>
  <c r="EN524" i="1" s="1"/>
  <c r="AS69" i="1"/>
  <c r="EN523" i="1" s="1"/>
  <c r="AF70" i="1"/>
  <c r="AY524" i="1" s="1"/>
  <c r="AF68" i="1"/>
  <c r="AY522" i="1" s="1"/>
  <c r="AF69" i="1"/>
  <c r="AY523" i="1" s="1"/>
  <c r="AC68" i="1"/>
  <c r="AC70" i="1"/>
  <c r="AC69" i="1"/>
  <c r="AT70" i="1"/>
  <c r="EV524" i="1" s="1"/>
  <c r="AT69" i="1"/>
  <c r="EV523" i="1" s="1"/>
  <c r="AT68" i="1"/>
  <c r="EV522" i="1" s="1"/>
  <c r="Z68" i="1"/>
  <c r="H522" i="1" s="1"/>
  <c r="Z69" i="1"/>
  <c r="H523" i="1" s="1"/>
  <c r="Z70" i="1"/>
  <c r="H524" i="1" s="1"/>
  <c r="AR39" i="1"/>
  <c r="AR70" i="1"/>
  <c r="EG524" i="1" s="1"/>
  <c r="AR69" i="1"/>
  <c r="EG523" i="1" s="1"/>
  <c r="AR68" i="1"/>
  <c r="EG522" i="1" s="1"/>
  <c r="AR33" i="1"/>
  <c r="CH440" i="1"/>
  <c r="GM440" i="1"/>
  <c r="HE207" i="1"/>
  <c r="IJ207" i="1"/>
  <c r="GV207" i="1"/>
  <c r="IP207" i="1"/>
  <c r="IH207" i="1"/>
  <c r="IO206" i="1"/>
  <c r="IF206" i="1"/>
  <c r="IJ208" i="1"/>
  <c r="HE208" i="1"/>
  <c r="GV208" i="1"/>
  <c r="IP208" i="1"/>
  <c r="IH208" i="1"/>
  <c r="FE436" i="1"/>
  <c r="FD436" i="1"/>
  <c r="BB129" i="1"/>
  <c r="AK496" i="1" s="1"/>
  <c r="FE442" i="1"/>
  <c r="DY30" i="1"/>
  <c r="DO30" i="1"/>
  <c r="DT33" i="1"/>
  <c r="EQ28" i="1"/>
  <c r="DQ31" i="1"/>
  <c r="DH32" i="1"/>
  <c r="ES31" i="1"/>
  <c r="ED27" i="1"/>
  <c r="EE28" i="1"/>
  <c r="DK31" i="1"/>
  <c r="DY32" i="1"/>
  <c r="DN28" i="1"/>
  <c r="BC208" i="1"/>
  <c r="BC210" i="1"/>
  <c r="FD447" i="1"/>
  <c r="FD465" i="1"/>
  <c r="FE449" i="1"/>
  <c r="DQ30" i="1"/>
  <c r="DV33" i="1"/>
  <c r="DU33" i="1"/>
  <c r="EO29" i="1"/>
  <c r="FD468" i="1"/>
  <c r="FE468" i="1"/>
  <c r="EO27" i="1"/>
  <c r="AC41" i="1"/>
  <c r="AC495" i="1" s="1"/>
  <c r="AC67" i="1"/>
  <c r="BB209" i="1"/>
  <c r="BB373" i="1"/>
  <c r="BB401" i="1"/>
  <c r="AT38" i="1"/>
  <c r="AT67" i="1"/>
  <c r="EV521" i="1" s="1"/>
  <c r="AQ41" i="1"/>
  <c r="DY495" i="1" s="1"/>
  <c r="AQ67" i="1"/>
  <c r="DY521" i="1" s="1"/>
  <c r="BC214" i="1"/>
  <c r="BC248" i="1" s="1"/>
  <c r="BC240" i="1"/>
  <c r="AS521" i="1" s="1"/>
  <c r="AF34" i="1"/>
  <c r="AF67" i="1"/>
  <c r="AY521" i="1" s="1"/>
  <c r="BB286" i="1"/>
  <c r="BB320" i="1"/>
  <c r="AR41" i="1"/>
  <c r="EG495" i="1" s="1"/>
  <c r="AR67" i="1"/>
  <c r="EG521" i="1" s="1"/>
  <c r="FD467" i="1"/>
  <c r="FD449" i="1"/>
  <c r="FD446" i="1"/>
  <c r="FE453" i="1"/>
  <c r="FE444" i="1"/>
  <c r="FE463" i="1"/>
  <c r="FE465" i="1"/>
  <c r="FE440" i="1"/>
  <c r="BC293" i="1"/>
  <c r="BC320" i="1"/>
  <c r="AT521" i="1" s="1"/>
  <c r="BB214" i="1"/>
  <c r="BB248" i="1" s="1"/>
  <c r="BB240" i="1"/>
  <c r="AS42" i="1"/>
  <c r="EN496" i="1" s="1"/>
  <c r="AS67" i="1"/>
  <c r="EN521" i="1" s="1"/>
  <c r="Z41" i="1"/>
  <c r="H495" i="1" s="1"/>
  <c r="Z67" i="1"/>
  <c r="H521" i="1" s="1"/>
  <c r="BC375" i="1"/>
  <c r="AU495" i="1" s="1"/>
  <c r="BC401" i="1"/>
  <c r="AU521" i="1" s="1"/>
  <c r="BB120" i="1"/>
  <c r="BB154" i="1"/>
  <c r="FD453" i="1"/>
  <c r="BB125" i="1"/>
  <c r="BB123" i="1"/>
  <c r="BB119" i="1"/>
  <c r="BX381" i="75"/>
  <c r="FC359" i="75" s="1"/>
  <c r="BY379" i="75"/>
  <c r="FD450" i="1"/>
  <c r="FD455" i="1"/>
  <c r="FD452" i="1"/>
  <c r="FD463" i="1"/>
  <c r="FE445" i="1"/>
  <c r="FE447" i="1"/>
  <c r="FE456" i="1"/>
  <c r="FE459" i="1"/>
  <c r="EE27" i="1"/>
  <c r="E8" i="39"/>
  <c r="E8" i="40" s="1"/>
  <c r="CO27" i="1" s="1"/>
  <c r="DD27" i="1" s="1"/>
  <c r="CC30" i="1"/>
  <c r="CC31" i="1"/>
  <c r="CC32" i="1"/>
  <c r="CC29" i="1"/>
  <c r="FE441" i="1"/>
  <c r="E9" i="39"/>
  <c r="E9" i="40" s="1"/>
  <c r="CO28" i="1" s="1"/>
  <c r="DD28" i="1" s="1"/>
  <c r="E11" i="39"/>
  <c r="E11" i="36" s="1"/>
  <c r="BD30" i="1" s="1"/>
  <c r="E13" i="39"/>
  <c r="E13" i="40" s="1"/>
  <c r="CO32" i="1" s="1"/>
  <c r="EI32" i="1" s="1"/>
  <c r="E7" i="39"/>
  <c r="E10" i="39"/>
  <c r="EC28" i="1"/>
  <c r="EC30" i="1"/>
  <c r="EC26" i="1"/>
  <c r="AC428" i="1"/>
  <c r="AC429" i="1"/>
  <c r="FD429" i="1"/>
  <c r="X30" i="1"/>
  <c r="AC431" i="1"/>
  <c r="FE429" i="1"/>
  <c r="FD466" i="1"/>
  <c r="FD456" i="1"/>
  <c r="FD448" i="1"/>
  <c r="FD445" i="1"/>
  <c r="FE450" i="1"/>
  <c r="FE454" i="1"/>
  <c r="FE446" i="1"/>
  <c r="FE458" i="1"/>
  <c r="FE455" i="1"/>
  <c r="FE448" i="1"/>
  <c r="FE460" i="1"/>
  <c r="FD433" i="1"/>
  <c r="FE435" i="1"/>
  <c r="FD430" i="1"/>
  <c r="AC427" i="1"/>
  <c r="X31" i="1"/>
  <c r="AC432" i="1"/>
  <c r="FE430" i="1"/>
  <c r="FD454" i="1"/>
  <c r="FD460" i="1"/>
  <c r="FD464" i="1"/>
  <c r="FD451" i="1"/>
  <c r="FD457" i="1"/>
  <c r="FD462" i="1"/>
  <c r="FE451" i="1"/>
  <c r="FE467" i="1"/>
  <c r="FE466" i="1"/>
  <c r="FE462" i="1"/>
  <c r="FE452" i="1"/>
  <c r="FE464" i="1"/>
  <c r="X32" i="1"/>
  <c r="FE431" i="1"/>
  <c r="X29" i="1"/>
  <c r="FD439" i="1"/>
  <c r="FE439" i="1"/>
  <c r="AC482" i="1"/>
  <c r="BC129" i="1"/>
  <c r="AR496" i="1" s="1"/>
  <c r="BC426" i="1"/>
  <c r="FE427" i="1" s="1"/>
  <c r="BB127" i="1"/>
  <c r="BB426" i="1"/>
  <c r="FD427" i="1" s="1"/>
  <c r="BC288" i="1"/>
  <c r="DK32" i="1"/>
  <c r="AT31" i="1"/>
  <c r="DS29" i="1"/>
  <c r="AQ39" i="1"/>
  <c r="AT34" i="1"/>
  <c r="AQ38" i="1"/>
  <c r="AF30" i="1"/>
  <c r="AF37" i="1"/>
  <c r="AF41" i="1"/>
  <c r="AY495" i="1" s="1"/>
  <c r="DZ33" i="1"/>
  <c r="HZ209" i="1"/>
  <c r="HY210" i="1"/>
  <c r="HL123" i="1"/>
  <c r="CH123" i="1"/>
  <c r="B124" i="1"/>
  <c r="BU124" i="1" s="1"/>
  <c r="IH122" i="1"/>
  <c r="IP122" i="1"/>
  <c r="IH121" i="1"/>
  <c r="IP121" i="1"/>
  <c r="HZ123" i="1"/>
  <c r="HY124" i="1"/>
  <c r="AR42" i="1"/>
  <c r="BC294" i="1"/>
  <c r="AT495" i="1" s="1"/>
  <c r="BC128" i="1"/>
  <c r="AR495" i="1" s="1"/>
  <c r="BC117" i="1"/>
  <c r="BC205" i="1"/>
  <c r="BB128" i="1"/>
  <c r="BB375" i="1"/>
  <c r="BB410" i="1" s="1"/>
  <c r="BU29" i="1"/>
  <c r="BV29" i="1" s="1"/>
  <c r="BW29" i="1" s="1"/>
  <c r="EC27" i="1"/>
  <c r="AH76" i="1"/>
  <c r="BM558" i="1" s="1"/>
  <c r="BM577" i="1" s="1"/>
  <c r="BM506" i="1"/>
  <c r="AB27" i="1"/>
  <c r="AE200" i="1"/>
  <c r="BC200" i="1" s="1"/>
  <c r="AE280" i="1"/>
  <c r="BC280" i="1" s="1"/>
  <c r="AE361" i="1"/>
  <c r="BC361" i="1" s="1"/>
  <c r="AE114" i="1"/>
  <c r="BC114" i="1" s="1"/>
  <c r="AE27" i="1"/>
  <c r="AE199" i="1"/>
  <c r="BC199" i="1" s="1"/>
  <c r="AE360" i="1"/>
  <c r="BC360" i="1" s="1"/>
  <c r="AE113" i="1"/>
  <c r="BC113" i="1" s="1"/>
  <c r="AE279" i="1"/>
  <c r="BC279" i="1" s="1"/>
  <c r="AE26" i="1"/>
  <c r="L26" i="1"/>
  <c r="H7" i="36"/>
  <c r="BG26" i="1" s="1"/>
  <c r="DO26" i="1" s="1"/>
  <c r="L28" i="1"/>
  <c r="H9" i="36"/>
  <c r="BG28" i="1" s="1"/>
  <c r="DO29" i="1" s="1"/>
  <c r="AF26" i="1"/>
  <c r="AM26" i="1"/>
  <c r="AM27" i="1"/>
  <c r="W26" i="1"/>
  <c r="S7" i="36"/>
  <c r="BR26" i="1" s="1"/>
  <c r="DZ26" i="1" s="1"/>
  <c r="AP76" i="1"/>
  <c r="DR558" i="1" s="1"/>
  <c r="DR582" i="1" s="1"/>
  <c r="DR506" i="1"/>
  <c r="AF29" i="1"/>
  <c r="ER30" i="1"/>
  <c r="ER31" i="1"/>
  <c r="U27" i="1"/>
  <c r="Q8" i="36"/>
  <c r="BP27" i="1" s="1"/>
  <c r="AC410" i="1"/>
  <c r="AC248" i="1"/>
  <c r="EC29" i="1"/>
  <c r="T26" i="1"/>
  <c r="P7" i="36"/>
  <c r="BO26" i="1" s="1"/>
  <c r="DW26" i="1" s="1"/>
  <c r="T28" i="1"/>
  <c r="P9" i="36"/>
  <c r="BO28" i="1" s="1"/>
  <c r="DW29" i="1" s="1"/>
  <c r="AI25" i="1"/>
  <c r="AI23" i="1"/>
  <c r="AI21" i="1"/>
  <c r="AI19" i="1"/>
  <c r="AI17" i="1"/>
  <c r="AI15" i="1"/>
  <c r="AI13" i="1"/>
  <c r="AI11" i="1"/>
  <c r="AI9" i="1"/>
  <c r="AI7" i="1"/>
  <c r="AI5" i="1"/>
  <c r="AI24" i="1"/>
  <c r="AI22" i="1"/>
  <c r="AI20" i="1"/>
  <c r="AI18" i="1"/>
  <c r="AI16" i="1"/>
  <c r="AI14" i="1"/>
  <c r="AI12" i="1"/>
  <c r="AI10" i="1"/>
  <c r="AI8" i="1"/>
  <c r="AI6" i="1"/>
  <c r="AI66" i="1"/>
  <c r="BT520" i="1" s="1"/>
  <c r="AI54" i="1"/>
  <c r="BT508" i="1" s="1"/>
  <c r="AI63" i="1"/>
  <c r="BT517" i="1" s="1"/>
  <c r="AI47" i="1"/>
  <c r="BT501" i="1" s="1"/>
  <c r="AI51" i="1"/>
  <c r="BT505" i="1" s="1"/>
  <c r="AI55" i="1"/>
  <c r="BT509" i="1" s="1"/>
  <c r="AI62" i="1"/>
  <c r="BT516" i="1" s="1"/>
  <c r="AI59" i="1"/>
  <c r="BT513" i="1" s="1"/>
  <c r="AI52" i="1"/>
  <c r="AI65" i="1"/>
  <c r="BT519" i="1" s="1"/>
  <c r="AI57" i="1"/>
  <c r="BT511" i="1" s="1"/>
  <c r="AI44" i="1"/>
  <c r="BT498" i="1" s="1"/>
  <c r="AI45" i="1"/>
  <c r="BT499" i="1" s="1"/>
  <c r="AI60" i="1"/>
  <c r="BT514" i="1" s="1"/>
  <c r="AI48" i="1"/>
  <c r="BT502" i="1" s="1"/>
  <c r="AI49" i="1"/>
  <c r="BT503" i="1" s="1"/>
  <c r="AI61" i="1"/>
  <c r="BT515" i="1" s="1"/>
  <c r="AI53" i="1"/>
  <c r="BT507" i="1" s="1"/>
  <c r="AI50" i="1"/>
  <c r="BT504" i="1" s="1"/>
  <c r="AI58" i="1"/>
  <c r="BT512" i="1" s="1"/>
  <c r="AI64" i="1"/>
  <c r="BT518" i="1" s="1"/>
  <c r="AI43" i="1"/>
  <c r="BT497" i="1" s="1"/>
  <c r="AI46" i="1"/>
  <c r="BT500" i="1" s="1"/>
  <c r="AI56" i="1"/>
  <c r="BT510" i="1" s="1"/>
  <c r="AI30" i="1"/>
  <c r="AI37" i="1"/>
  <c r="AI39" i="1"/>
  <c r="AI42" i="1"/>
  <c r="BT496" i="1" s="1"/>
  <c r="BC287" i="1"/>
  <c r="BC289" i="1"/>
  <c r="BC291" i="1"/>
  <c r="AM76" i="1"/>
  <c r="CW558" i="1" s="1"/>
  <c r="CW587" i="1" s="1"/>
  <c r="CW506" i="1"/>
  <c r="AK6" i="1"/>
  <c r="AK25" i="1"/>
  <c r="AK23" i="1"/>
  <c r="AK21" i="1"/>
  <c r="AK19" i="1"/>
  <c r="AK17" i="1"/>
  <c r="AK15" i="1"/>
  <c r="AK13" i="1"/>
  <c r="AK11" i="1"/>
  <c r="AK9" i="1"/>
  <c r="AK7" i="1"/>
  <c r="AK5" i="1"/>
  <c r="AK24" i="1"/>
  <c r="AK22" i="1"/>
  <c r="AK20" i="1"/>
  <c r="AK18" i="1"/>
  <c r="AK16" i="1"/>
  <c r="AK14" i="1"/>
  <c r="AK12" i="1"/>
  <c r="AK10" i="1"/>
  <c r="AK8" i="1"/>
  <c r="AK65" i="1"/>
  <c r="CI519" i="1" s="1"/>
  <c r="AK43" i="1"/>
  <c r="AK44" i="1"/>
  <c r="AK56" i="1"/>
  <c r="CI510" i="1" s="1"/>
  <c r="AK50" i="1"/>
  <c r="CI504" i="1" s="1"/>
  <c r="AK54" i="1"/>
  <c r="CI508" i="1" s="1"/>
  <c r="AK45" i="1"/>
  <c r="AK66" i="1"/>
  <c r="CI520" i="1" s="1"/>
  <c r="AK57" i="1"/>
  <c r="CI511" i="1" s="1"/>
  <c r="AK55" i="1"/>
  <c r="CI509" i="1" s="1"/>
  <c r="AK60" i="1"/>
  <c r="CI514" i="1" s="1"/>
  <c r="AK61" i="1"/>
  <c r="CI515" i="1" s="1"/>
  <c r="AK62" i="1"/>
  <c r="CI516" i="1" s="1"/>
  <c r="AK52" i="1"/>
  <c r="AK59" i="1"/>
  <c r="CI513" i="1" s="1"/>
  <c r="AK58" i="1"/>
  <c r="CI512" i="1" s="1"/>
  <c r="AK48" i="1"/>
  <c r="AK63" i="1"/>
  <c r="CI517" i="1" s="1"/>
  <c r="AK53" i="1"/>
  <c r="CI507" i="1" s="1"/>
  <c r="AK64" i="1"/>
  <c r="CI518" i="1" s="1"/>
  <c r="AK49" i="1"/>
  <c r="CI503" i="1" s="1"/>
  <c r="AK47" i="1"/>
  <c r="AK46" i="1"/>
  <c r="AK51" i="1"/>
  <c r="CI505" i="1" s="1"/>
  <c r="AK30" i="1"/>
  <c r="AP33" i="1"/>
  <c r="EJ27" i="1"/>
  <c r="EO32" i="1"/>
  <c r="EO33" i="1"/>
  <c r="DS28" i="1"/>
  <c r="AC199" i="1"/>
  <c r="AC113" i="1"/>
  <c r="AC360" i="1"/>
  <c r="AC279" i="1"/>
  <c r="AC26" i="1"/>
  <c r="Z26" i="1"/>
  <c r="Z27" i="1"/>
  <c r="ET29" i="1"/>
  <c r="DG30" i="1"/>
  <c r="DK33" i="1"/>
  <c r="AI29" i="1"/>
  <c r="BD38" i="1"/>
  <c r="DL39" i="1" s="1"/>
  <c r="AF38" i="1"/>
  <c r="BU38" i="1"/>
  <c r="BV38" i="1" s="1"/>
  <c r="BW38" i="1" s="1"/>
  <c r="DP27" i="1"/>
  <c r="DP28" i="1"/>
  <c r="DI34" i="1"/>
  <c r="ED32" i="1"/>
  <c r="BB369" i="1"/>
  <c r="AT5" i="1"/>
  <c r="AT24" i="1"/>
  <c r="AT22" i="1"/>
  <c r="AT20" i="1"/>
  <c r="AT18" i="1"/>
  <c r="AT16" i="1"/>
  <c r="AT14" i="1"/>
  <c r="AT12" i="1"/>
  <c r="AT10" i="1"/>
  <c r="AT8" i="1"/>
  <c r="AT6" i="1"/>
  <c r="AT25" i="1"/>
  <c r="AT23" i="1"/>
  <c r="AT21" i="1"/>
  <c r="AT19" i="1"/>
  <c r="AT17" i="1"/>
  <c r="AT15" i="1"/>
  <c r="AT13" i="1"/>
  <c r="AT11" i="1"/>
  <c r="AT9" i="1"/>
  <c r="AT7" i="1"/>
  <c r="AT49" i="1"/>
  <c r="EV503" i="1" s="1"/>
  <c r="AT50" i="1"/>
  <c r="EV504" i="1" s="1"/>
  <c r="AT61" i="1"/>
  <c r="EV515" i="1" s="1"/>
  <c r="AT59" i="1"/>
  <c r="EV513" i="1" s="1"/>
  <c r="AT54" i="1"/>
  <c r="EV508" i="1" s="1"/>
  <c r="AT63" i="1"/>
  <c r="EV517" i="1" s="1"/>
  <c r="AT58" i="1"/>
  <c r="EV512" i="1" s="1"/>
  <c r="AT43" i="1"/>
  <c r="EV497" i="1" s="1"/>
  <c r="AT45" i="1"/>
  <c r="EV499" i="1" s="1"/>
  <c r="AT60" i="1"/>
  <c r="EV514" i="1" s="1"/>
  <c r="AT57" i="1"/>
  <c r="EV511" i="1" s="1"/>
  <c r="AT52" i="1"/>
  <c r="AT55" i="1"/>
  <c r="EV509" i="1" s="1"/>
  <c r="AT64" i="1"/>
  <c r="EV518" i="1" s="1"/>
  <c r="AT44" i="1"/>
  <c r="EV498" i="1" s="1"/>
  <c r="AT62" i="1"/>
  <c r="EV516" i="1" s="1"/>
  <c r="AT53" i="1"/>
  <c r="EV507" i="1" s="1"/>
  <c r="AT46" i="1"/>
  <c r="EV500" i="1" s="1"/>
  <c r="AT56" i="1"/>
  <c r="EV510" i="1" s="1"/>
  <c r="AT51" i="1"/>
  <c r="EV505" i="1" s="1"/>
  <c r="AT65" i="1"/>
  <c r="EV519" i="1" s="1"/>
  <c r="AT47" i="1"/>
  <c r="EV501" i="1" s="1"/>
  <c r="AT66" i="1"/>
  <c r="EV520" i="1" s="1"/>
  <c r="AT48" i="1"/>
  <c r="EV502" i="1" s="1"/>
  <c r="AT37" i="1"/>
  <c r="AT39" i="1"/>
  <c r="AP29" i="1"/>
  <c r="AP32" i="1"/>
  <c r="AS29" i="1"/>
  <c r="AS32" i="1"/>
  <c r="DR30" i="1"/>
  <c r="AK36" i="1"/>
  <c r="AQ30" i="1"/>
  <c r="AQ32" i="1"/>
  <c r="DJ37" i="1"/>
  <c r="BB371" i="1"/>
  <c r="BB374" i="1"/>
  <c r="EL31" i="1"/>
  <c r="EV31" i="1"/>
  <c r="DS30" i="1"/>
  <c r="AJ31" i="1"/>
  <c r="BB215" i="1"/>
  <c r="BB202" i="1"/>
  <c r="BB372" i="1"/>
  <c r="S28" i="1"/>
  <c r="O9" i="36"/>
  <c r="BN28" i="1" s="1"/>
  <c r="DV29" i="1" s="1"/>
  <c r="S27" i="1"/>
  <c r="O8" i="36"/>
  <c r="BN27" i="1" s="1"/>
  <c r="L27" i="1"/>
  <c r="H8" i="36"/>
  <c r="BG27" i="1" s="1"/>
  <c r="AI40" i="1"/>
  <c r="EV27" i="1"/>
  <c r="DU27" i="1"/>
  <c r="AK38" i="1"/>
  <c r="AK42" i="1"/>
  <c r="Z28" i="1"/>
  <c r="AC201" i="1"/>
  <c r="AC362" i="1"/>
  <c r="AC115" i="1"/>
  <c r="AC281" i="1"/>
  <c r="AC28" i="1"/>
  <c r="W27" i="1"/>
  <c r="S8" i="36"/>
  <c r="BR27" i="1" s="1"/>
  <c r="W28" i="1"/>
  <c r="S9" i="36"/>
  <c r="BR28" i="1" s="1"/>
  <c r="BC120" i="1"/>
  <c r="BC122" i="1"/>
  <c r="BC126" i="1"/>
  <c r="AS6" i="1"/>
  <c r="AS25" i="1"/>
  <c r="AS23" i="1"/>
  <c r="AS21" i="1"/>
  <c r="AS19" i="1"/>
  <c r="AS17" i="1"/>
  <c r="AS15" i="1"/>
  <c r="AS13" i="1"/>
  <c r="AS11" i="1"/>
  <c r="AS9" i="1"/>
  <c r="AS7" i="1"/>
  <c r="AS5" i="1"/>
  <c r="AS24" i="1"/>
  <c r="AS22" i="1"/>
  <c r="AS20" i="1"/>
  <c r="AS18" i="1"/>
  <c r="AS16" i="1"/>
  <c r="AS14" i="1"/>
  <c r="AS12" i="1"/>
  <c r="AS10" i="1"/>
  <c r="AS8" i="1"/>
  <c r="AS59" i="1"/>
  <c r="EN513" i="1" s="1"/>
  <c r="AS63" i="1"/>
  <c r="EN517" i="1" s="1"/>
  <c r="AS48" i="1"/>
  <c r="EN502" i="1" s="1"/>
  <c r="AS57" i="1"/>
  <c r="EN511" i="1" s="1"/>
  <c r="AS64" i="1"/>
  <c r="EN518" i="1" s="1"/>
  <c r="AS54" i="1"/>
  <c r="EN508" i="1" s="1"/>
  <c r="AS45" i="1"/>
  <c r="EN499" i="1" s="1"/>
  <c r="AS50" i="1"/>
  <c r="EN504" i="1" s="1"/>
  <c r="AS53" i="1"/>
  <c r="EN507" i="1" s="1"/>
  <c r="AS58" i="1"/>
  <c r="EN512" i="1" s="1"/>
  <c r="AS65" i="1"/>
  <c r="EN519" i="1" s="1"/>
  <c r="AS49" i="1"/>
  <c r="EN503" i="1" s="1"/>
  <c r="AS66" i="1"/>
  <c r="EN520" i="1" s="1"/>
  <c r="AS62" i="1"/>
  <c r="EN516" i="1" s="1"/>
  <c r="AS52" i="1"/>
  <c r="AS61" i="1"/>
  <c r="EN515" i="1" s="1"/>
  <c r="AS44" i="1"/>
  <c r="EN498" i="1" s="1"/>
  <c r="AS60" i="1"/>
  <c r="EN514" i="1" s="1"/>
  <c r="AS56" i="1"/>
  <c r="EN510" i="1" s="1"/>
  <c r="AS55" i="1"/>
  <c r="EN509" i="1" s="1"/>
  <c r="AS47" i="1"/>
  <c r="EN501" i="1" s="1"/>
  <c r="AS46" i="1"/>
  <c r="EN500" i="1" s="1"/>
  <c r="AS51" i="1"/>
  <c r="EN505" i="1" s="1"/>
  <c r="AS43" i="1"/>
  <c r="EN497" i="1" s="1"/>
  <c r="AS30" i="1"/>
  <c r="Q26" i="1"/>
  <c r="M7" i="36"/>
  <c r="BL26" i="1" s="1"/>
  <c r="DT26" i="1" s="1"/>
  <c r="Q27" i="1"/>
  <c r="M8" i="36"/>
  <c r="BL27" i="1" s="1"/>
  <c r="U26" i="1"/>
  <c r="Q7" i="36"/>
  <c r="BP26" i="1" s="1"/>
  <c r="DX26" i="1" s="1"/>
  <c r="U28" i="1"/>
  <c r="Q9" i="36"/>
  <c r="BP28" i="1" s="1"/>
  <c r="DF41" i="1"/>
  <c r="BS41" i="1"/>
  <c r="ET27" i="1"/>
  <c r="DJ33" i="1"/>
  <c r="BC119" i="1"/>
  <c r="AP31" i="1"/>
  <c r="AG32" i="1"/>
  <c r="DY33" i="1"/>
  <c r="DQ34" i="1"/>
  <c r="AK29" i="1"/>
  <c r="AD200" i="1"/>
  <c r="BB200" i="1" s="1"/>
  <c r="AD361" i="1"/>
  <c r="BB361" i="1" s="1"/>
  <c r="AD114" i="1"/>
  <c r="BB114" i="1" s="1"/>
  <c r="AD280" i="1"/>
  <c r="BB280" i="1" s="1"/>
  <c r="AD27" i="1"/>
  <c r="AA27" i="1"/>
  <c r="AD201" i="1"/>
  <c r="BB201" i="1" s="1"/>
  <c r="AD281" i="1"/>
  <c r="BB281" i="1" s="1"/>
  <c r="AD362" i="1"/>
  <c r="BB362" i="1" s="1"/>
  <c r="AD115" i="1"/>
  <c r="BB115" i="1" s="1"/>
  <c r="AD28" i="1"/>
  <c r="BC121" i="1"/>
  <c r="BC123" i="1"/>
  <c r="BC125" i="1"/>
  <c r="BC127" i="1"/>
  <c r="AI31" i="1"/>
  <c r="DY31" i="1"/>
  <c r="BA30" i="1"/>
  <c r="DI30" i="1" s="1"/>
  <c r="AX30" i="1"/>
  <c r="AC203" i="1"/>
  <c r="AC364" i="1"/>
  <c r="AC117" i="1"/>
  <c r="AC283" i="1"/>
  <c r="AC30" i="1"/>
  <c r="AX31" i="1"/>
  <c r="BA31" i="1"/>
  <c r="BB31" i="1"/>
  <c r="DJ31" i="1" s="1"/>
  <c r="AY31" i="1"/>
  <c r="DG31" i="1" s="1"/>
  <c r="BB292" i="1"/>
  <c r="BB259" i="1"/>
  <c r="BB261" i="1"/>
  <c r="BB263" i="1"/>
  <c r="BB267" i="1"/>
  <c r="BB270" i="1"/>
  <c r="BB273" i="1"/>
  <c r="BB264" i="1"/>
  <c r="BB268" i="1"/>
  <c r="BB274" i="1"/>
  <c r="BB276" i="1"/>
  <c r="BB260" i="1"/>
  <c r="BB262" i="1"/>
  <c r="BB265" i="1"/>
  <c r="BB269" i="1"/>
  <c r="BB271" i="1"/>
  <c r="BB278" i="1"/>
  <c r="BB258" i="1"/>
  <c r="BB266" i="1"/>
  <c r="BB272" i="1"/>
  <c r="BB275" i="1"/>
  <c r="BB277" i="1"/>
  <c r="BB318" i="1"/>
  <c r="BB307" i="1"/>
  <c r="BB304" i="1"/>
  <c r="BB308" i="1"/>
  <c r="BB311" i="1"/>
  <c r="BB306" i="1"/>
  <c r="BB316" i="1"/>
  <c r="BB312" i="1"/>
  <c r="BB296" i="1"/>
  <c r="BB315" i="1"/>
  <c r="BB298" i="1"/>
  <c r="BB302" i="1"/>
  <c r="BB303" i="1"/>
  <c r="BB309" i="1"/>
  <c r="BB319" i="1"/>
  <c r="BB313" i="1"/>
  <c r="BB314" i="1"/>
  <c r="BB301" i="1"/>
  <c r="BB310" i="1"/>
  <c r="BB300" i="1"/>
  <c r="BB317" i="1"/>
  <c r="BB299" i="1"/>
  <c r="BB305" i="1"/>
  <c r="BB297" i="1"/>
  <c r="DZ34" i="1"/>
  <c r="AZ29" i="1"/>
  <c r="DH30" i="1" s="1"/>
  <c r="BC29" i="1"/>
  <c r="BC28" i="1"/>
  <c r="AZ28" i="1"/>
  <c r="AE201" i="1"/>
  <c r="BC201" i="1" s="1"/>
  <c r="AE362" i="1"/>
  <c r="BC362" i="1" s="1"/>
  <c r="AE115" i="1"/>
  <c r="BC115" i="1" s="1"/>
  <c r="AE281" i="1"/>
  <c r="BC281" i="1" s="1"/>
  <c r="AE28" i="1"/>
  <c r="BC118" i="1"/>
  <c r="BC284" i="1"/>
  <c r="DV30" i="1"/>
  <c r="DO33" i="1"/>
  <c r="J28" i="1"/>
  <c r="F9" i="36"/>
  <c r="BE28" i="1" s="1"/>
  <c r="AL33" i="1"/>
  <c r="DU28" i="1"/>
  <c r="DX42" i="1"/>
  <c r="DX43" i="1"/>
  <c r="DN29" i="1"/>
  <c r="AH26" i="1"/>
  <c r="AH27" i="1"/>
  <c r="EC32" i="1"/>
  <c r="EC33" i="1"/>
  <c r="AQ29" i="1"/>
  <c r="BB364" i="1"/>
  <c r="AT30" i="1"/>
  <c r="AS34" i="1"/>
  <c r="AS38" i="1"/>
  <c r="AN30" i="1"/>
  <c r="AR30" i="1"/>
  <c r="DQ32" i="1"/>
  <c r="N28" i="1"/>
  <c r="J9" i="36"/>
  <c r="BI28" i="1" s="1"/>
  <c r="DQ29" i="1" s="1"/>
  <c r="DF34" i="1"/>
  <c r="BB121" i="1"/>
  <c r="BB122" i="1"/>
  <c r="DZ32" i="1"/>
  <c r="EV29" i="1"/>
  <c r="AC519" i="1"/>
  <c r="DK519" i="1"/>
  <c r="DK506" i="1"/>
  <c r="AO76" i="1"/>
  <c r="DK558" i="1" s="1"/>
  <c r="DK588" i="1" s="1"/>
  <c r="AJ509" i="1"/>
  <c r="AJ579" i="1" s="1"/>
  <c r="CA509" i="1"/>
  <c r="AJ502" i="1"/>
  <c r="AJ572" i="1" s="1"/>
  <c r="CA502" i="1"/>
  <c r="CA504" i="1"/>
  <c r="AJ504" i="1"/>
  <c r="AJ574" i="1" s="1"/>
  <c r="AJ497" i="1"/>
  <c r="AJ567" i="1" s="1"/>
  <c r="AJ505" i="1"/>
  <c r="AJ575" i="1" s="1"/>
  <c r="CA505" i="1"/>
  <c r="CA518" i="1"/>
  <c r="AJ518" i="1"/>
  <c r="AJ588" i="1" s="1"/>
  <c r="AJ501" i="1"/>
  <c r="AJ571" i="1" s="1"/>
  <c r="AJ500" i="1"/>
  <c r="AJ570" i="1" s="1"/>
  <c r="AJ499" i="1"/>
  <c r="AJ569" i="1" s="1"/>
  <c r="CA513" i="1"/>
  <c r="AJ513" i="1"/>
  <c r="AJ583" i="1" s="1"/>
  <c r="BB290" i="1"/>
  <c r="BB26" i="1"/>
  <c r="DJ26" i="1" s="1"/>
  <c r="AY26" i="1"/>
  <c r="DG26" i="1" s="1"/>
  <c r="AS37" i="1"/>
  <c r="BA32" i="1"/>
  <c r="AX32" i="1"/>
  <c r="AT29" i="1"/>
  <c r="AZ27" i="1"/>
  <c r="BC27" i="1"/>
  <c r="AZ26" i="1"/>
  <c r="DH26" i="1" s="1"/>
  <c r="BC26" i="1"/>
  <c r="DK26" i="1" s="1"/>
  <c r="AB26" i="1"/>
  <c r="S26" i="1"/>
  <c r="O7" i="36"/>
  <c r="BN26" i="1" s="1"/>
  <c r="DV26" i="1" s="1"/>
  <c r="V26" i="1"/>
  <c r="R7" i="36"/>
  <c r="BQ26" i="1" s="1"/>
  <c r="DY26" i="1" s="1"/>
  <c r="V28" i="1"/>
  <c r="R9" i="36"/>
  <c r="BQ28" i="1" s="1"/>
  <c r="DY29" i="1" s="1"/>
  <c r="DS27" i="1"/>
  <c r="Q28" i="1"/>
  <c r="M9" i="36"/>
  <c r="BL28" i="1" s="1"/>
  <c r="AJ30" i="1"/>
  <c r="AJ26" i="1"/>
  <c r="AK31" i="1"/>
  <c r="AK33" i="1"/>
  <c r="AC162" i="1"/>
  <c r="AC329" i="1"/>
  <c r="AC6" i="1"/>
  <c r="AC25" i="1"/>
  <c r="AC23" i="1"/>
  <c r="AC21" i="1"/>
  <c r="AC19" i="1"/>
  <c r="AC17" i="1"/>
  <c r="AC15" i="1"/>
  <c r="AC13" i="1"/>
  <c r="AC11" i="1"/>
  <c r="AC9" i="1"/>
  <c r="AC7" i="1"/>
  <c r="AC5" i="1"/>
  <c r="AC24" i="1"/>
  <c r="AC22" i="1"/>
  <c r="AC20" i="1"/>
  <c r="AC18" i="1"/>
  <c r="AC16" i="1"/>
  <c r="AC14" i="1"/>
  <c r="AC12" i="1"/>
  <c r="AC10" i="1"/>
  <c r="AC8" i="1"/>
  <c r="AC59" i="1"/>
  <c r="AC513" i="1" s="1"/>
  <c r="AC64" i="1"/>
  <c r="AC518" i="1" s="1"/>
  <c r="AC53" i="1"/>
  <c r="AC507" i="1" s="1"/>
  <c r="AC54" i="1"/>
  <c r="AC508" i="1" s="1"/>
  <c r="AC44" i="1"/>
  <c r="AC498" i="1" s="1"/>
  <c r="AC45" i="1"/>
  <c r="AC499" i="1" s="1"/>
  <c r="AC56" i="1"/>
  <c r="AC510" i="1" s="1"/>
  <c r="AC43" i="1"/>
  <c r="AC497" i="1" s="1"/>
  <c r="AC50" i="1"/>
  <c r="AC504" i="1" s="1"/>
  <c r="AC52" i="1"/>
  <c r="AC63" i="1"/>
  <c r="AC517" i="1" s="1"/>
  <c r="AC60" i="1"/>
  <c r="AC514" i="1" s="1"/>
  <c r="AC51" i="1"/>
  <c r="AC505" i="1" s="1"/>
  <c r="AC47" i="1"/>
  <c r="AC501" i="1" s="1"/>
  <c r="AC55" i="1"/>
  <c r="AC509" i="1" s="1"/>
  <c r="AC49" i="1"/>
  <c r="AC503" i="1" s="1"/>
  <c r="AC62" i="1"/>
  <c r="AC516" i="1" s="1"/>
  <c r="AC58" i="1"/>
  <c r="AC512" i="1" s="1"/>
  <c r="AC57" i="1"/>
  <c r="AC511" i="1" s="1"/>
  <c r="AC46" i="1"/>
  <c r="AC500" i="1" s="1"/>
  <c r="AC48" i="1"/>
  <c r="AC502" i="1" s="1"/>
  <c r="AC66" i="1"/>
  <c r="AC61" i="1"/>
  <c r="AC515" i="1" s="1"/>
  <c r="AC65" i="1"/>
  <c r="AC42" i="1"/>
  <c r="AC496" i="1" s="1"/>
  <c r="AC39" i="1"/>
  <c r="AC37" i="1"/>
  <c r="AC35" i="1"/>
  <c r="AC34" i="1"/>
  <c r="AC38" i="1"/>
  <c r="AC40" i="1"/>
  <c r="AC36" i="1"/>
  <c r="AE76" i="1"/>
  <c r="AQ558" i="1" s="1"/>
  <c r="AQ506" i="1"/>
  <c r="BC258" i="1"/>
  <c r="BC266" i="1"/>
  <c r="BC272" i="1"/>
  <c r="BC275" i="1"/>
  <c r="BC277" i="1"/>
  <c r="BC260" i="1"/>
  <c r="BC262" i="1"/>
  <c r="BC265" i="1"/>
  <c r="BC269" i="1"/>
  <c r="BC271" i="1"/>
  <c r="BC278" i="1"/>
  <c r="BC264" i="1"/>
  <c r="BC268" i="1"/>
  <c r="BC274" i="1"/>
  <c r="BC276" i="1"/>
  <c r="BC259" i="1"/>
  <c r="BC261" i="1"/>
  <c r="BC263" i="1"/>
  <c r="BC267" i="1"/>
  <c r="BC270" i="1"/>
  <c r="BC273" i="1"/>
  <c r="BC298" i="1"/>
  <c r="BC316" i="1"/>
  <c r="BC302" i="1"/>
  <c r="BC311" i="1"/>
  <c r="BC314" i="1"/>
  <c r="BC296" i="1"/>
  <c r="BC313" i="1"/>
  <c r="BC305" i="1"/>
  <c r="BC308" i="1"/>
  <c r="BC312" i="1"/>
  <c r="BC306" i="1"/>
  <c r="BC318" i="1"/>
  <c r="BC300" i="1"/>
  <c r="BC309" i="1"/>
  <c r="BC310" i="1"/>
  <c r="BC303" i="1"/>
  <c r="BC301" i="1"/>
  <c r="BC304" i="1"/>
  <c r="BC299" i="1"/>
  <c r="BC319" i="1"/>
  <c r="BC317" i="1"/>
  <c r="BC315" i="1"/>
  <c r="BC307" i="1"/>
  <c r="BC297" i="1"/>
  <c r="BC93" i="1"/>
  <c r="BC94" i="1"/>
  <c r="BC97" i="1"/>
  <c r="BC98" i="1"/>
  <c r="BC102" i="1"/>
  <c r="BC106" i="1"/>
  <c r="BC101" i="1"/>
  <c r="BC105" i="1"/>
  <c r="BC109" i="1"/>
  <c r="BC110" i="1"/>
  <c r="BC92" i="1"/>
  <c r="BC96" i="1"/>
  <c r="BC95" i="1"/>
  <c r="BC99" i="1"/>
  <c r="BC100" i="1"/>
  <c r="BC104" i="1"/>
  <c r="BC108" i="1"/>
  <c r="BC103" i="1"/>
  <c r="BC107" i="1"/>
  <c r="BC111" i="1"/>
  <c r="BC112" i="1"/>
  <c r="BC140" i="1"/>
  <c r="BC152" i="1"/>
  <c r="BC134" i="1"/>
  <c r="BC143" i="1"/>
  <c r="BC144" i="1"/>
  <c r="BC137" i="1"/>
  <c r="BC141" i="1"/>
  <c r="BC138" i="1"/>
  <c r="BC133" i="1"/>
  <c r="BC153" i="1"/>
  <c r="BC139" i="1"/>
  <c r="BC151" i="1"/>
  <c r="BC149" i="1"/>
  <c r="BC135" i="1"/>
  <c r="BC131" i="1"/>
  <c r="BC132" i="1"/>
  <c r="BC150" i="1"/>
  <c r="BC136" i="1"/>
  <c r="BC145" i="1"/>
  <c r="BC148" i="1"/>
  <c r="BC130" i="1"/>
  <c r="BC142" i="1"/>
  <c r="BC146" i="1"/>
  <c r="BC147" i="1"/>
  <c r="BC283" i="1"/>
  <c r="AI41" i="1"/>
  <c r="BT495" i="1" s="1"/>
  <c r="AI34" i="1"/>
  <c r="ED28" i="1"/>
  <c r="DO32" i="1"/>
  <c r="I33" i="1"/>
  <c r="X33" i="1" s="1"/>
  <c r="E14" i="36"/>
  <c r="AM29" i="1"/>
  <c r="AJ496" i="1"/>
  <c r="AJ566" i="1" s="1"/>
  <c r="AK37" i="1"/>
  <c r="AK41" i="1"/>
  <c r="EC31" i="1"/>
  <c r="BB203" i="1"/>
  <c r="BB180" i="1"/>
  <c r="BB182" i="1"/>
  <c r="BB184" i="1"/>
  <c r="BB186" i="1"/>
  <c r="BB194" i="1"/>
  <c r="BB198" i="1"/>
  <c r="BB178" i="1"/>
  <c r="BB189" i="1"/>
  <c r="BB191" i="1"/>
  <c r="BB193" i="1"/>
  <c r="BB197" i="1"/>
  <c r="BB179" i="1"/>
  <c r="BB181" i="1"/>
  <c r="FD181" i="1" s="1"/>
  <c r="BB183" i="1"/>
  <c r="FD183" i="1" s="1"/>
  <c r="BB185" i="1"/>
  <c r="FD185" i="1" s="1"/>
  <c r="BB187" i="1"/>
  <c r="BB196" i="1"/>
  <c r="BB188" i="1"/>
  <c r="BB190" i="1"/>
  <c r="BB192" i="1"/>
  <c r="BB195" i="1"/>
  <c r="BB222" i="1"/>
  <c r="BB230" i="1"/>
  <c r="BB220" i="1"/>
  <c r="BB219" i="1"/>
  <c r="BB229" i="1"/>
  <c r="BB225" i="1"/>
  <c r="BB217" i="1"/>
  <c r="BB234" i="1"/>
  <c r="BB232" i="1"/>
  <c r="BB235" i="1"/>
  <c r="BB218" i="1"/>
  <c r="BB237" i="1"/>
  <c r="BB223" i="1"/>
  <c r="BB238" i="1"/>
  <c r="BB239" i="1"/>
  <c r="BB227" i="1"/>
  <c r="BB224" i="1"/>
  <c r="BB228" i="1"/>
  <c r="BB233" i="1"/>
  <c r="BB221" i="1"/>
  <c r="BB231" i="1"/>
  <c r="BB226" i="1"/>
  <c r="BB236" i="1"/>
  <c r="BB216" i="1"/>
  <c r="BB339" i="1"/>
  <c r="BB359" i="1"/>
  <c r="BB354" i="1"/>
  <c r="BB345" i="1"/>
  <c r="BB341" i="1"/>
  <c r="BB358" i="1"/>
  <c r="BB356" i="1"/>
  <c r="BB352" i="1"/>
  <c r="BB349" i="1"/>
  <c r="BB347" i="1"/>
  <c r="BB343" i="1"/>
  <c r="BB355" i="1"/>
  <c r="BB351" i="1"/>
  <c r="BB344" i="1"/>
  <c r="BB340" i="1"/>
  <c r="BB357" i="1"/>
  <c r="BB353" i="1"/>
  <c r="BB350" i="1"/>
  <c r="BB348" i="1"/>
  <c r="BB346" i="1"/>
  <c r="BB342" i="1"/>
  <c r="BB379" i="1"/>
  <c r="BB400" i="1"/>
  <c r="BB394" i="1"/>
  <c r="BB382" i="1"/>
  <c r="BB399" i="1"/>
  <c r="BB388" i="1"/>
  <c r="BB385" i="1"/>
  <c r="BB389" i="1"/>
  <c r="BB398" i="1"/>
  <c r="BB380" i="1"/>
  <c r="BB392" i="1"/>
  <c r="BB387" i="1"/>
  <c r="BB378" i="1"/>
  <c r="BB397" i="1"/>
  <c r="BB377" i="1"/>
  <c r="BB383" i="1"/>
  <c r="BB391" i="1"/>
  <c r="BB381" i="1"/>
  <c r="BB396" i="1"/>
  <c r="BB395" i="1"/>
  <c r="BB384" i="1"/>
  <c r="BB390" i="1"/>
  <c r="BB386" i="1"/>
  <c r="BB393" i="1"/>
  <c r="EE29" i="1"/>
  <c r="AI38" i="1"/>
  <c r="J26" i="1"/>
  <c r="F7" i="36"/>
  <c r="BE26" i="1" s="1"/>
  <c r="DM26" i="1" s="1"/>
  <c r="J27" i="1"/>
  <c r="F8" i="36"/>
  <c r="BE27" i="1" s="1"/>
  <c r="AM28" i="1"/>
  <c r="AK40" i="1"/>
  <c r="BS35" i="1"/>
  <c r="AX26" i="1"/>
  <c r="BA26" i="1"/>
  <c r="DI26" i="1" s="1"/>
  <c r="AX27" i="1"/>
  <c r="BA27" i="1"/>
  <c r="AC200" i="1"/>
  <c r="AC361" i="1"/>
  <c r="AC114" i="1"/>
  <c r="AC280" i="1"/>
  <c r="AC27" i="1"/>
  <c r="DJ30" i="1"/>
  <c r="DZ30" i="1"/>
  <c r="BD42" i="1"/>
  <c r="AF42" i="1"/>
  <c r="AY496" i="1" s="1"/>
  <c r="BU42" i="1"/>
  <c r="BV42" i="1" s="1"/>
  <c r="BW42" i="1" s="1"/>
  <c r="AJ27" i="1"/>
  <c r="AJ28" i="1"/>
  <c r="N27" i="1"/>
  <c r="J8" i="36"/>
  <c r="BI27" i="1" s="1"/>
  <c r="N26" i="1"/>
  <c r="J7" i="36"/>
  <c r="BI26" i="1" s="1"/>
  <c r="DQ26" i="1" s="1"/>
  <c r="AC29" i="1"/>
  <c r="BB207" i="1"/>
  <c r="BB208" i="1"/>
  <c r="AT41" i="1"/>
  <c r="EV495" i="1" s="1"/>
  <c r="AI35" i="1"/>
  <c r="AL27" i="1"/>
  <c r="DW32" i="1"/>
  <c r="DW33" i="1"/>
  <c r="DG37" i="1"/>
  <c r="BB210" i="1"/>
  <c r="BB213" i="1"/>
  <c r="AT35" i="1"/>
  <c r="BF506" i="1"/>
  <c r="AG76" i="1"/>
  <c r="BF558" i="1" s="1"/>
  <c r="BF567" i="1" s="1"/>
  <c r="AL76" i="1"/>
  <c r="CP558" i="1" s="1"/>
  <c r="CP579" i="1" s="1"/>
  <c r="CP506" i="1"/>
  <c r="AF32" i="1"/>
  <c r="AN29" i="1"/>
  <c r="AR29" i="1"/>
  <c r="DP31" i="1"/>
  <c r="AC32" i="1"/>
  <c r="AQ25" i="1"/>
  <c r="AQ23" i="1"/>
  <c r="AQ21" i="1"/>
  <c r="AQ19" i="1"/>
  <c r="AQ17" i="1"/>
  <c r="AQ15" i="1"/>
  <c r="AQ13" i="1"/>
  <c r="AQ11" i="1"/>
  <c r="AQ9" i="1"/>
  <c r="AQ7" i="1"/>
  <c r="AQ5" i="1"/>
  <c r="AQ24" i="1"/>
  <c r="AQ22" i="1"/>
  <c r="AQ20" i="1"/>
  <c r="AQ18" i="1"/>
  <c r="AQ16" i="1"/>
  <c r="AQ14" i="1"/>
  <c r="AQ12" i="1"/>
  <c r="AQ10" i="1"/>
  <c r="AQ8" i="1"/>
  <c r="AQ6" i="1"/>
  <c r="AQ49" i="1"/>
  <c r="DY503" i="1" s="1"/>
  <c r="AQ61" i="1"/>
  <c r="DY515" i="1" s="1"/>
  <c r="AQ56" i="1"/>
  <c r="DY510" i="1" s="1"/>
  <c r="AQ47" i="1"/>
  <c r="DY501" i="1" s="1"/>
  <c r="AQ44" i="1"/>
  <c r="DY498" i="1" s="1"/>
  <c r="AQ43" i="1"/>
  <c r="DY497" i="1" s="1"/>
  <c r="AQ59" i="1"/>
  <c r="DY513" i="1" s="1"/>
  <c r="AQ55" i="1"/>
  <c r="DY509" i="1" s="1"/>
  <c r="AQ63" i="1"/>
  <c r="DY517" i="1" s="1"/>
  <c r="AQ66" i="1"/>
  <c r="DY520" i="1" s="1"/>
  <c r="AQ45" i="1"/>
  <c r="DY499" i="1" s="1"/>
  <c r="AQ50" i="1"/>
  <c r="DY504" i="1" s="1"/>
  <c r="AQ65" i="1"/>
  <c r="DY519" i="1" s="1"/>
  <c r="AQ52" i="1"/>
  <c r="AQ58" i="1"/>
  <c r="DY512" i="1" s="1"/>
  <c r="AQ46" i="1"/>
  <c r="DY500" i="1" s="1"/>
  <c r="AQ51" i="1"/>
  <c r="DY505" i="1" s="1"/>
  <c r="AQ57" i="1"/>
  <c r="DY511" i="1" s="1"/>
  <c r="AQ62" i="1"/>
  <c r="DY516" i="1" s="1"/>
  <c r="AQ48" i="1"/>
  <c r="DY502" i="1" s="1"/>
  <c r="AQ54" i="1"/>
  <c r="DY508" i="1" s="1"/>
  <c r="AQ53" i="1"/>
  <c r="DY507" i="1" s="1"/>
  <c r="AQ60" i="1"/>
  <c r="DY514" i="1" s="1"/>
  <c r="AQ64" i="1"/>
  <c r="DY518" i="1" s="1"/>
  <c r="AQ33" i="1"/>
  <c r="BB376" i="1"/>
  <c r="DJ42" i="1"/>
  <c r="DJ43" i="1"/>
  <c r="DG42" i="1"/>
  <c r="DG43" i="1"/>
  <c r="BB363" i="1"/>
  <c r="BB211" i="1"/>
  <c r="AA76" i="1"/>
  <c r="O558" i="1" s="1"/>
  <c r="O577" i="1" s="1"/>
  <c r="O506" i="1"/>
  <c r="AT40" i="1"/>
  <c r="ES27" i="1"/>
  <c r="EL27" i="1"/>
  <c r="V27" i="1"/>
  <c r="R8" i="36"/>
  <c r="BQ27" i="1" s="1"/>
  <c r="DU31" i="1"/>
  <c r="AO26" i="1"/>
  <c r="AO27" i="1"/>
  <c r="AR32" i="1"/>
  <c r="AH28" i="1"/>
  <c r="AC33" i="1"/>
  <c r="BA28" i="1"/>
  <c r="AX28" i="1"/>
  <c r="AQ40" i="1"/>
  <c r="AQ36" i="1"/>
  <c r="BB212" i="1"/>
  <c r="EW27" i="1"/>
  <c r="EW28" i="1"/>
  <c r="BC286" i="1"/>
  <c r="BC124" i="1"/>
  <c r="AS41" i="1"/>
  <c r="EN495" i="1" s="1"/>
  <c r="BD40" i="1"/>
  <c r="DL41" i="1" s="1"/>
  <c r="AF40" i="1"/>
  <c r="BU40" i="1"/>
  <c r="BV40" i="1" s="1"/>
  <c r="BW40" i="1" s="1"/>
  <c r="EQ27" i="1"/>
  <c r="AO33" i="1"/>
  <c r="EU28" i="1"/>
  <c r="Z5" i="1"/>
  <c r="Z24" i="1"/>
  <c r="Z22" i="1"/>
  <c r="Z20" i="1"/>
  <c r="Z18" i="1"/>
  <c r="Z16" i="1"/>
  <c r="Z14" i="1"/>
  <c r="Z12" i="1"/>
  <c r="Z10" i="1"/>
  <c r="Z8" i="1"/>
  <c r="Z6" i="1"/>
  <c r="Z25" i="1"/>
  <c r="Z23" i="1"/>
  <c r="Z21" i="1"/>
  <c r="Z19" i="1"/>
  <c r="Z17" i="1"/>
  <c r="Z15" i="1"/>
  <c r="Z13" i="1"/>
  <c r="Z11" i="1"/>
  <c r="Z9" i="1"/>
  <c r="Z7" i="1"/>
  <c r="Z44" i="1"/>
  <c r="H498" i="1" s="1"/>
  <c r="Z50" i="1"/>
  <c r="H504" i="1" s="1"/>
  <c r="Z52" i="1"/>
  <c r="Z60" i="1"/>
  <c r="H514" i="1" s="1"/>
  <c r="Z48" i="1"/>
  <c r="H502" i="1" s="1"/>
  <c r="Z51" i="1"/>
  <c r="H505" i="1" s="1"/>
  <c r="Z47" i="1"/>
  <c r="H501" i="1" s="1"/>
  <c r="Z55" i="1"/>
  <c r="H509" i="1" s="1"/>
  <c r="Z49" i="1"/>
  <c r="H503" i="1" s="1"/>
  <c r="Z53" i="1"/>
  <c r="H507" i="1" s="1"/>
  <c r="Z58" i="1"/>
  <c r="H512" i="1" s="1"/>
  <c r="Z54" i="1"/>
  <c r="H508" i="1" s="1"/>
  <c r="Z45" i="1"/>
  <c r="H499" i="1" s="1"/>
  <c r="Z56" i="1"/>
  <c r="H510" i="1" s="1"/>
  <c r="Z43" i="1"/>
  <c r="H497" i="1" s="1"/>
  <c r="Z63" i="1"/>
  <c r="H517" i="1" s="1"/>
  <c r="Z66" i="1"/>
  <c r="H520" i="1" s="1"/>
  <c r="Z61" i="1"/>
  <c r="H515" i="1" s="1"/>
  <c r="Z65" i="1"/>
  <c r="H519" i="1" s="1"/>
  <c r="Z59" i="1"/>
  <c r="H513" i="1" s="1"/>
  <c r="Z62" i="1"/>
  <c r="H516" i="1" s="1"/>
  <c r="Z64" i="1"/>
  <c r="H518" i="1" s="1"/>
  <c r="Z57" i="1"/>
  <c r="H511" i="1" s="1"/>
  <c r="Z46" i="1"/>
  <c r="H500" i="1" s="1"/>
  <c r="Z39" i="1"/>
  <c r="Z34" i="1"/>
  <c r="Z42" i="1"/>
  <c r="H496" i="1" s="1"/>
  <c r="Z40" i="1"/>
  <c r="Z36" i="1"/>
  <c r="Z37" i="1"/>
  <c r="Z35" i="1"/>
  <c r="Z38" i="1"/>
  <c r="T27" i="1"/>
  <c r="P8" i="36"/>
  <c r="BO27" i="1" s="1"/>
  <c r="BB366" i="1"/>
  <c r="FD367" i="1" s="1"/>
  <c r="BB205" i="1"/>
  <c r="BC178" i="1"/>
  <c r="BC189" i="1"/>
  <c r="BC191" i="1"/>
  <c r="BC193" i="1"/>
  <c r="BC197" i="1"/>
  <c r="BC179" i="1"/>
  <c r="BC181" i="1"/>
  <c r="BC183" i="1"/>
  <c r="BC185" i="1"/>
  <c r="BC187" i="1"/>
  <c r="BC196" i="1"/>
  <c r="BC188" i="1"/>
  <c r="BC190" i="1"/>
  <c r="BC192" i="1"/>
  <c r="BC195" i="1"/>
  <c r="BC180" i="1"/>
  <c r="BC182" i="1"/>
  <c r="BC184" i="1"/>
  <c r="BC186" i="1"/>
  <c r="BC194" i="1"/>
  <c r="BC198" i="1"/>
  <c r="BC219" i="1"/>
  <c r="BC228" i="1"/>
  <c r="BC235" i="1"/>
  <c r="BC227" i="1"/>
  <c r="BC222" i="1"/>
  <c r="BC229" i="1"/>
  <c r="BC231" i="1"/>
  <c r="BC230" i="1"/>
  <c r="BC234" i="1"/>
  <c r="BC223" i="1"/>
  <c r="BC221" i="1"/>
  <c r="BC216" i="1"/>
  <c r="BC233" i="1"/>
  <c r="BC239" i="1"/>
  <c r="BC225" i="1"/>
  <c r="BC237" i="1"/>
  <c r="BC232" i="1"/>
  <c r="BC217" i="1"/>
  <c r="BC218" i="1"/>
  <c r="BC226" i="1"/>
  <c r="BC238" i="1"/>
  <c r="BC220" i="1"/>
  <c r="BC236" i="1"/>
  <c r="BC224" i="1"/>
  <c r="BC340" i="1"/>
  <c r="BC350" i="1"/>
  <c r="BC349" i="1"/>
  <c r="BC348" i="1"/>
  <c r="BC347" i="1"/>
  <c r="BC346" i="1"/>
  <c r="BC343" i="1"/>
  <c r="BC342" i="1"/>
  <c r="BC339" i="1"/>
  <c r="BC359" i="1"/>
  <c r="BC345" i="1"/>
  <c r="BC344" i="1"/>
  <c r="BC341" i="1"/>
  <c r="FE341" i="1" s="1"/>
  <c r="BC358" i="1"/>
  <c r="BC357" i="1"/>
  <c r="BC356" i="1"/>
  <c r="BC353" i="1"/>
  <c r="BC352" i="1"/>
  <c r="BC355" i="1"/>
  <c r="BC354" i="1"/>
  <c r="BC351" i="1"/>
  <c r="BC400" i="1"/>
  <c r="BC398" i="1"/>
  <c r="BC393" i="1"/>
  <c r="BC378" i="1"/>
  <c r="BC379" i="1"/>
  <c r="BC387" i="1"/>
  <c r="BC399" i="1"/>
  <c r="BC381" i="1"/>
  <c r="BC397" i="1"/>
  <c r="BC385" i="1"/>
  <c r="BC380" i="1"/>
  <c r="BC386" i="1"/>
  <c r="BC389" i="1"/>
  <c r="BC396" i="1"/>
  <c r="BC388" i="1"/>
  <c r="BC394" i="1"/>
  <c r="BC383" i="1"/>
  <c r="BC390" i="1"/>
  <c r="BC392" i="1"/>
  <c r="BC391" i="1"/>
  <c r="BC395" i="1"/>
  <c r="BC384" i="1"/>
  <c r="BC382" i="1"/>
  <c r="BC377" i="1"/>
  <c r="BC285" i="1"/>
  <c r="BC366" i="1"/>
  <c r="DV34" i="1"/>
  <c r="AS33" i="1"/>
  <c r="AL28" i="1"/>
  <c r="AL26" i="1"/>
  <c r="AF5" i="1"/>
  <c r="AF24" i="1"/>
  <c r="AF22" i="1"/>
  <c r="AF20" i="1"/>
  <c r="AF18" i="1"/>
  <c r="AF16" i="1"/>
  <c r="AF14" i="1"/>
  <c r="AF12" i="1"/>
  <c r="AF10" i="1"/>
  <c r="AF8" i="1"/>
  <c r="AF6" i="1"/>
  <c r="AF25" i="1"/>
  <c r="AF23" i="1"/>
  <c r="AF21" i="1"/>
  <c r="AF19" i="1"/>
  <c r="AF17" i="1"/>
  <c r="AF15" i="1"/>
  <c r="AF13" i="1"/>
  <c r="AF11" i="1"/>
  <c r="AF9" i="1"/>
  <c r="AF7" i="1"/>
  <c r="AF50" i="1"/>
  <c r="AY504" i="1" s="1"/>
  <c r="AF63" i="1"/>
  <c r="AY517" i="1" s="1"/>
  <c r="AF44" i="1"/>
  <c r="AY498" i="1" s="1"/>
  <c r="AF64" i="1"/>
  <c r="AY518" i="1" s="1"/>
  <c r="AF52" i="1"/>
  <c r="AF60" i="1"/>
  <c r="AY514" i="1" s="1"/>
  <c r="AF45" i="1"/>
  <c r="AY499" i="1" s="1"/>
  <c r="AF46" i="1"/>
  <c r="AY500" i="1" s="1"/>
  <c r="AF49" i="1"/>
  <c r="AY503" i="1" s="1"/>
  <c r="AF61" i="1"/>
  <c r="AY515" i="1" s="1"/>
  <c r="AF62" i="1"/>
  <c r="AY516" i="1" s="1"/>
  <c r="AF55" i="1"/>
  <c r="AY509" i="1" s="1"/>
  <c r="AF48" i="1"/>
  <c r="AY502" i="1" s="1"/>
  <c r="AF57" i="1"/>
  <c r="AY511" i="1" s="1"/>
  <c r="AF43" i="1"/>
  <c r="AY497" i="1" s="1"/>
  <c r="AF65" i="1"/>
  <c r="AY519" i="1" s="1"/>
  <c r="AF54" i="1"/>
  <c r="AY508" i="1" s="1"/>
  <c r="AF51" i="1"/>
  <c r="AY505" i="1" s="1"/>
  <c r="AF47" i="1"/>
  <c r="AY501" i="1" s="1"/>
  <c r="AF59" i="1"/>
  <c r="AY513" i="1" s="1"/>
  <c r="AF58" i="1"/>
  <c r="AY512" i="1" s="1"/>
  <c r="AF66" i="1"/>
  <c r="AY520" i="1" s="1"/>
  <c r="AF56" i="1"/>
  <c r="AY510" i="1" s="1"/>
  <c r="AF53" i="1"/>
  <c r="AY507" i="1" s="1"/>
  <c r="AQ34" i="1"/>
  <c r="AQ31" i="1"/>
  <c r="BB27" i="1"/>
  <c r="AY27" i="1"/>
  <c r="AY28" i="1"/>
  <c r="BB28" i="1"/>
  <c r="DJ29" i="1" s="1"/>
  <c r="AA28" i="1"/>
  <c r="AT33" i="1"/>
  <c r="BC207" i="1"/>
  <c r="FE207" i="1" s="1"/>
  <c r="BC370" i="1"/>
  <c r="BC372" i="1"/>
  <c r="BC374" i="1"/>
  <c r="AI32" i="1"/>
  <c r="BC295" i="1"/>
  <c r="BD36" i="1"/>
  <c r="AF36" i="1"/>
  <c r="Z30" i="1"/>
  <c r="BU30" i="1"/>
  <c r="BV30" i="1" s="1"/>
  <c r="BW30" i="1" s="1"/>
  <c r="AC204" i="1"/>
  <c r="AC365" i="1"/>
  <c r="AC118" i="1"/>
  <c r="AC284" i="1"/>
  <c r="AC31" i="1"/>
  <c r="Z31" i="1"/>
  <c r="BU31" i="1"/>
  <c r="BV31" i="1" s="1"/>
  <c r="BW31" i="1" s="1"/>
  <c r="AA31" i="1"/>
  <c r="AD204" i="1"/>
  <c r="BB204" i="1" s="1"/>
  <c r="AD365" i="1"/>
  <c r="BB365" i="1" s="1"/>
  <c r="AD118" i="1"/>
  <c r="BB118" i="1" s="1"/>
  <c r="AD284" i="1"/>
  <c r="BB284" i="1" s="1"/>
  <c r="AD31" i="1"/>
  <c r="BB92" i="1"/>
  <c r="BB97" i="1"/>
  <c r="BB99" i="1"/>
  <c r="BB107" i="1"/>
  <c r="BB108" i="1"/>
  <c r="BB109" i="1"/>
  <c r="BB94" i="1"/>
  <c r="BB98" i="1"/>
  <c r="BB103" i="1"/>
  <c r="BB104" i="1"/>
  <c r="BB112" i="1"/>
  <c r="BB95" i="1"/>
  <c r="BB100" i="1"/>
  <c r="BB105" i="1"/>
  <c r="BB106" i="1"/>
  <c r="BB93" i="1"/>
  <c r="BB96" i="1"/>
  <c r="BB101" i="1"/>
  <c r="BB102" i="1"/>
  <c r="BB110" i="1"/>
  <c r="BB111" i="1"/>
  <c r="BB134" i="1"/>
  <c r="BB147" i="1"/>
  <c r="BB148" i="1"/>
  <c r="BB151" i="1"/>
  <c r="BB137" i="1"/>
  <c r="BB139" i="1"/>
  <c r="BB144" i="1"/>
  <c r="BB153" i="1"/>
  <c r="BB135" i="1"/>
  <c r="BB152" i="1"/>
  <c r="BB141" i="1"/>
  <c r="BB138" i="1"/>
  <c r="BB142" i="1"/>
  <c r="BB133" i="1"/>
  <c r="BB145" i="1"/>
  <c r="BB140" i="1"/>
  <c r="BB143" i="1"/>
  <c r="BB131" i="1"/>
  <c r="BB150" i="1"/>
  <c r="BB146" i="1"/>
  <c r="BB130" i="1"/>
  <c r="BB132" i="1"/>
  <c r="BB136" i="1"/>
  <c r="BB149" i="1"/>
  <c r="BB294" i="1"/>
  <c r="AJ565" i="1"/>
  <c r="AB29" i="1"/>
  <c r="AE202" i="1"/>
  <c r="BC202" i="1" s="1"/>
  <c r="AE282" i="1"/>
  <c r="BC282" i="1" s="1"/>
  <c r="AE363" i="1"/>
  <c r="BC363" i="1" s="1"/>
  <c r="AE116" i="1"/>
  <c r="BC116" i="1" s="1"/>
  <c r="AE29" i="1"/>
  <c r="AB28" i="1"/>
  <c r="BC365" i="1"/>
  <c r="BC204" i="1"/>
  <c r="AI33" i="1"/>
  <c r="EJ28" i="1"/>
  <c r="DR34" i="1"/>
  <c r="AF28" i="1"/>
  <c r="AF27" i="1"/>
  <c r="DD506" i="1"/>
  <c r="AN76" i="1"/>
  <c r="DD558" i="1" s="1"/>
  <c r="DD581" i="1" s="1"/>
  <c r="AO28" i="1"/>
  <c r="AR5" i="1"/>
  <c r="AR24" i="1"/>
  <c r="AR22" i="1"/>
  <c r="AR20" i="1"/>
  <c r="AR18" i="1"/>
  <c r="AR16" i="1"/>
  <c r="AR14" i="1"/>
  <c r="AR12" i="1"/>
  <c r="AR10" i="1"/>
  <c r="AR8" i="1"/>
  <c r="AR6" i="1"/>
  <c r="AR25" i="1"/>
  <c r="AR23" i="1"/>
  <c r="AR21" i="1"/>
  <c r="AR19" i="1"/>
  <c r="AR17" i="1"/>
  <c r="AR15" i="1"/>
  <c r="AR13" i="1"/>
  <c r="AR11" i="1"/>
  <c r="AR9" i="1"/>
  <c r="AR7" i="1"/>
  <c r="AR55" i="1"/>
  <c r="EG509" i="1" s="1"/>
  <c r="AR65" i="1"/>
  <c r="EG519" i="1" s="1"/>
  <c r="AR53" i="1"/>
  <c r="EG507" i="1" s="1"/>
  <c r="AR45" i="1"/>
  <c r="AR46" i="1"/>
  <c r="AR52" i="1"/>
  <c r="AR61" i="1"/>
  <c r="EG515" i="1" s="1"/>
  <c r="AR58" i="1"/>
  <c r="EG512" i="1" s="1"/>
  <c r="AR50" i="1"/>
  <c r="EG504" i="1" s="1"/>
  <c r="AR44" i="1"/>
  <c r="AR63" i="1"/>
  <c r="EG517" i="1" s="1"/>
  <c r="AR57" i="1"/>
  <c r="EG511" i="1" s="1"/>
  <c r="AR56" i="1"/>
  <c r="EG510" i="1" s="1"/>
  <c r="AR66" i="1"/>
  <c r="EG520" i="1" s="1"/>
  <c r="AR48" i="1"/>
  <c r="AR43" i="1"/>
  <c r="AR64" i="1"/>
  <c r="EG518" i="1" s="1"/>
  <c r="AR49" i="1"/>
  <c r="EG503" i="1" s="1"/>
  <c r="AR60" i="1"/>
  <c r="EG514" i="1" s="1"/>
  <c r="AR59" i="1"/>
  <c r="EG513" i="1" s="1"/>
  <c r="AR54" i="1"/>
  <c r="EG508" i="1" s="1"/>
  <c r="AR62" i="1"/>
  <c r="EG516" i="1" s="1"/>
  <c r="AR47" i="1"/>
  <c r="AR51" i="1"/>
  <c r="EG505" i="1" s="1"/>
  <c r="AR31" i="1"/>
  <c r="AR35" i="1"/>
  <c r="AR40" i="1"/>
  <c r="AR36" i="1"/>
  <c r="DP29" i="1"/>
  <c r="DN27" i="1"/>
  <c r="BB117" i="1"/>
  <c r="BB283" i="1"/>
  <c r="FD283" i="1" s="1"/>
  <c r="AT42" i="1"/>
  <c r="EV496" i="1" s="1"/>
  <c r="DH33" i="1"/>
  <c r="EL29" i="1"/>
  <c r="DT30" i="1"/>
  <c r="DX30" i="1"/>
  <c r="DX31" i="1"/>
  <c r="AK32" i="1"/>
  <c r="EN28" i="1"/>
  <c r="Z29" i="1"/>
  <c r="BS34" i="1"/>
  <c r="BB368" i="1"/>
  <c r="FD368" i="1" s="1"/>
  <c r="BB288" i="1"/>
  <c r="AT32" i="1"/>
  <c r="AB76" i="1"/>
  <c r="V558" i="1" s="1"/>
  <c r="V583" i="1" s="1"/>
  <c r="V506" i="1"/>
  <c r="ES29" i="1"/>
  <c r="AG31" i="1"/>
  <c r="DK520" i="1"/>
  <c r="AC520" i="1"/>
  <c r="CA507" i="1"/>
  <c r="AJ507" i="1"/>
  <c r="AJ577" i="1" s="1"/>
  <c r="CA508" i="1"/>
  <c r="AJ508" i="1"/>
  <c r="AJ578" i="1" s="1"/>
  <c r="CA517" i="1"/>
  <c r="AJ517" i="1"/>
  <c r="AJ587" i="1" s="1"/>
  <c r="AJ511" i="1"/>
  <c r="AJ581" i="1" s="1"/>
  <c r="CA511" i="1"/>
  <c r="AJ76" i="1"/>
  <c r="CA558" i="1" s="1"/>
  <c r="CA565" i="1" s="1"/>
  <c r="CA506" i="1"/>
  <c r="AJ506" i="1"/>
  <c r="AJ576" i="1" s="1"/>
  <c r="CA503" i="1"/>
  <c r="AJ503" i="1"/>
  <c r="AJ573" i="1" s="1"/>
  <c r="CA514" i="1"/>
  <c r="AJ514" i="1"/>
  <c r="AJ584" i="1" s="1"/>
  <c r="AJ515" i="1"/>
  <c r="AJ585" i="1" s="1"/>
  <c r="CA515" i="1"/>
  <c r="AJ510" i="1"/>
  <c r="AJ580" i="1" s="1"/>
  <c r="CA510" i="1"/>
  <c r="AJ516" i="1"/>
  <c r="AJ586" i="1" s="1"/>
  <c r="CA516" i="1"/>
  <c r="AJ512" i="1"/>
  <c r="AJ582" i="1" s="1"/>
  <c r="CA512" i="1"/>
  <c r="AJ498" i="1"/>
  <c r="AJ568" i="1" s="1"/>
  <c r="BB124" i="1"/>
  <c r="AA26" i="1"/>
  <c r="AD199" i="1"/>
  <c r="BB199" i="1" s="1"/>
  <c r="AD360" i="1"/>
  <c r="BB360" i="1" s="1"/>
  <c r="AD113" i="1"/>
  <c r="BB113" i="1" s="1"/>
  <c r="AD279" i="1"/>
  <c r="BB279" i="1" s="1"/>
  <c r="AD26" i="1"/>
  <c r="BB293" i="1"/>
  <c r="GO372" i="1"/>
  <c r="GP371" i="1"/>
  <c r="IH369" i="1"/>
  <c r="IP369" i="1"/>
  <c r="U524" i="1"/>
  <c r="DX524" i="1"/>
  <c r="BS524" i="1"/>
  <c r="CV524" i="1"/>
  <c r="DJ524" i="1"/>
  <c r="BE524" i="1"/>
  <c r="EF524" i="1"/>
  <c r="DC524" i="1"/>
  <c r="BZ524" i="1"/>
  <c r="AX524" i="1"/>
  <c r="N524" i="1"/>
  <c r="N594" i="1" s="1"/>
  <c r="AP524" i="1"/>
  <c r="EM524" i="1"/>
  <c r="CH524" i="1"/>
  <c r="AB524" i="1"/>
  <c r="EU524" i="1"/>
  <c r="DQ524" i="1"/>
  <c r="CO524" i="1"/>
  <c r="BL524" i="1"/>
  <c r="AI524" i="1"/>
  <c r="IK370" i="1"/>
  <c r="IM370" i="1"/>
  <c r="IQ370" i="1"/>
  <c r="IL370" i="1"/>
  <c r="IN370" i="1"/>
  <c r="II370" i="1" s="1"/>
  <c r="IR370" i="1"/>
  <c r="IJ369" i="1"/>
  <c r="HE369" i="1"/>
  <c r="HL373" i="1"/>
  <c r="B374" i="1"/>
  <c r="B441" i="1" s="1"/>
  <c r="CH373" i="1"/>
  <c r="IO368" i="1"/>
  <c r="IF368" i="1"/>
  <c r="HZ289" i="1"/>
  <c r="HY290" i="1"/>
  <c r="GP289" i="1"/>
  <c r="GO290" i="1"/>
  <c r="IF286" i="1"/>
  <c r="IO286" i="1"/>
  <c r="IJ287" i="1"/>
  <c r="HE287" i="1"/>
  <c r="CH291" i="1"/>
  <c r="HL291" i="1"/>
  <c r="B292" i="1"/>
  <c r="GZ288" i="1"/>
  <c r="GV288" i="1" s="1"/>
  <c r="IK288" i="1"/>
  <c r="IM288" i="1"/>
  <c r="IQ288" i="1"/>
  <c r="HA288" i="1"/>
  <c r="IL288" i="1"/>
  <c r="IN288" i="1"/>
  <c r="II288" i="1" s="1"/>
  <c r="IR288" i="1"/>
  <c r="IH287" i="1"/>
  <c r="IP287" i="1"/>
  <c r="FD288" i="1" l="1"/>
  <c r="AQ571" i="1"/>
  <c r="B77" i="45"/>
  <c r="M112" i="51"/>
  <c r="M36" i="51" s="1"/>
  <c r="V526" i="1"/>
  <c r="FE406" i="1"/>
  <c r="FD326" i="1"/>
  <c r="DD32" i="1"/>
  <c r="FD406" i="1"/>
  <c r="FE369" i="1"/>
  <c r="FD287" i="1"/>
  <c r="BA474" i="1"/>
  <c r="BA472" i="1"/>
  <c r="BA473" i="1"/>
  <c r="FD127" i="1"/>
  <c r="M35" i="51"/>
  <c r="IG288" i="1"/>
  <c r="IG370" i="1"/>
  <c r="HA371" i="1"/>
  <c r="AY526" i="1"/>
  <c r="H526" i="1"/>
  <c r="G526" i="1"/>
  <c r="AX526" i="1" s="1"/>
  <c r="FD407" i="1"/>
  <c r="FE368" i="1"/>
  <c r="FE245" i="1"/>
  <c r="FD207" i="1"/>
  <c r="FD246" i="1"/>
  <c r="FE159" i="1"/>
  <c r="FD160" i="1"/>
  <c r="DR27" i="1"/>
  <c r="FE246" i="1"/>
  <c r="FE324" i="1"/>
  <c r="FD244" i="1"/>
  <c r="FE244" i="1"/>
  <c r="FE407" i="1"/>
  <c r="FD324" i="1"/>
  <c r="FD405" i="1"/>
  <c r="FE405" i="1"/>
  <c r="FD325" i="1"/>
  <c r="FE160" i="1"/>
  <c r="FE158" i="1"/>
  <c r="BA326" i="1"/>
  <c r="BA324" i="1"/>
  <c r="BA325" i="1"/>
  <c r="BA245" i="1"/>
  <c r="BA246" i="1"/>
  <c r="BA244" i="1"/>
  <c r="FD158" i="1"/>
  <c r="FE325" i="1"/>
  <c r="BA160" i="1"/>
  <c r="BA159" i="1"/>
  <c r="BA158" i="1"/>
  <c r="BA407" i="1"/>
  <c r="BA406" i="1"/>
  <c r="BA405" i="1"/>
  <c r="FD245" i="1"/>
  <c r="FE326" i="1"/>
  <c r="DR29" i="1"/>
  <c r="FE204" i="1"/>
  <c r="DK585" i="1"/>
  <c r="DR569" i="1"/>
  <c r="FD285" i="1"/>
  <c r="DW27" i="1"/>
  <c r="DR575" i="1"/>
  <c r="FD290" i="1"/>
  <c r="HZ370" i="1"/>
  <c r="HY371" i="1"/>
  <c r="FE213" i="1"/>
  <c r="FD98" i="1"/>
  <c r="FD210" i="1"/>
  <c r="FD346" i="1"/>
  <c r="FD374" i="1"/>
  <c r="CW574" i="1"/>
  <c r="FD123" i="1"/>
  <c r="FE180" i="1"/>
  <c r="FE210" i="1"/>
  <c r="FE209" i="1"/>
  <c r="BA365" i="1"/>
  <c r="FD271" i="1"/>
  <c r="FE212" i="1"/>
  <c r="FD262" i="1"/>
  <c r="FD292" i="1"/>
  <c r="FD281" i="1"/>
  <c r="FD265" i="1"/>
  <c r="FE198" i="1"/>
  <c r="FD238" i="1"/>
  <c r="DR585" i="1"/>
  <c r="FE111" i="1"/>
  <c r="FD110" i="1"/>
  <c r="FE188" i="1"/>
  <c r="CW571" i="1"/>
  <c r="AQ587" i="1"/>
  <c r="FE186" i="1"/>
  <c r="FE184" i="1"/>
  <c r="FD342" i="1"/>
  <c r="FD188" i="1"/>
  <c r="E11" i="40"/>
  <c r="CO30" i="1" s="1"/>
  <c r="DD30" i="1" s="1"/>
  <c r="DZ28" i="1"/>
  <c r="FD260" i="1"/>
  <c r="DI31" i="1"/>
  <c r="FE194" i="1"/>
  <c r="FE273" i="1"/>
  <c r="FD272" i="1"/>
  <c r="FD100" i="1"/>
  <c r="FE182" i="1"/>
  <c r="FD195" i="1"/>
  <c r="DT27" i="1"/>
  <c r="DK574" i="1"/>
  <c r="FE372" i="1"/>
  <c r="E9" i="36"/>
  <c r="BD28" i="1" s="1"/>
  <c r="BS28" i="1" s="1"/>
  <c r="FE291" i="1"/>
  <c r="CA585" i="1"/>
  <c r="FD201" i="1"/>
  <c r="CA582" i="1"/>
  <c r="DK570" i="1"/>
  <c r="BA280" i="1"/>
  <c r="DR577" i="1"/>
  <c r="BM580" i="1"/>
  <c r="DR28" i="1"/>
  <c r="CA568" i="1"/>
  <c r="FD340" i="1"/>
  <c r="DK584" i="1"/>
  <c r="BM584" i="1"/>
  <c r="CA586" i="1"/>
  <c r="T13" i="40"/>
  <c r="BA361" i="1"/>
  <c r="BM586" i="1"/>
  <c r="FD264" i="1"/>
  <c r="FD152" i="1"/>
  <c r="FE374" i="1"/>
  <c r="FD268" i="1"/>
  <c r="FD371" i="1"/>
  <c r="FD199" i="1"/>
  <c r="FE363" i="1"/>
  <c r="DM27" i="1"/>
  <c r="FD187" i="1"/>
  <c r="FE99" i="1"/>
  <c r="FE278" i="1"/>
  <c r="FE281" i="1"/>
  <c r="FD269" i="1"/>
  <c r="CA580" i="1"/>
  <c r="DK586" i="1"/>
  <c r="DI27" i="1"/>
  <c r="BM583" i="1"/>
  <c r="FD242" i="1"/>
  <c r="FD125" i="1"/>
  <c r="FE365" i="1"/>
  <c r="FE370" i="1"/>
  <c r="BM572" i="1"/>
  <c r="BM582" i="1"/>
  <c r="FD286" i="1"/>
  <c r="FE206" i="1"/>
  <c r="FE202" i="1"/>
  <c r="FD365" i="1"/>
  <c r="FE376" i="1"/>
  <c r="FE340" i="1"/>
  <c r="FD129" i="1"/>
  <c r="FD126" i="1"/>
  <c r="BA199" i="1"/>
  <c r="FE293" i="1"/>
  <c r="AN495" i="1"/>
  <c r="FE288" i="1"/>
  <c r="BC162" i="1"/>
  <c r="FE211" i="1"/>
  <c r="BA471" i="1"/>
  <c r="BA470" i="1"/>
  <c r="BA469" i="1"/>
  <c r="FD204" i="1"/>
  <c r="CW586" i="1"/>
  <c r="BM565" i="1"/>
  <c r="DR32" i="1"/>
  <c r="FE156" i="1"/>
  <c r="AR523" i="1"/>
  <c r="FE242" i="1"/>
  <c r="AS523" i="1"/>
  <c r="FE404" i="1"/>
  <c r="AU524" i="1"/>
  <c r="O592" i="1"/>
  <c r="O594" i="1"/>
  <c r="O593" i="1"/>
  <c r="FE155" i="1"/>
  <c r="DG32" i="1"/>
  <c r="FE214" i="1"/>
  <c r="CI495" i="1"/>
  <c r="FE289" i="1"/>
  <c r="D528" i="1"/>
  <c r="E527" i="1"/>
  <c r="D597" i="1"/>
  <c r="FD404" i="1"/>
  <c r="EN526" i="1"/>
  <c r="AC526" i="1"/>
  <c r="CI526" i="1"/>
  <c r="DK526" i="1"/>
  <c r="BF526" i="1"/>
  <c r="DY526" i="1"/>
  <c r="AK526" i="1"/>
  <c r="O526" i="1"/>
  <c r="EG526" i="1"/>
  <c r="CA526" i="1"/>
  <c r="AR526" i="1"/>
  <c r="CW526" i="1"/>
  <c r="EV526" i="1"/>
  <c r="AJ526" i="1"/>
  <c r="E596" i="1"/>
  <c r="AS526" i="1"/>
  <c r="AM526" i="1"/>
  <c r="BT526" i="1"/>
  <c r="AU526" i="1"/>
  <c r="DD526" i="1"/>
  <c r="AL526" i="1"/>
  <c r="AQ526" i="1"/>
  <c r="CP526" i="1"/>
  <c r="AT526" i="1"/>
  <c r="BM526" i="1"/>
  <c r="AN526" i="1"/>
  <c r="O595" i="1"/>
  <c r="G595" i="1"/>
  <c r="BA402" i="1"/>
  <c r="BA404" i="1"/>
  <c r="BA403" i="1"/>
  <c r="FD241" i="1"/>
  <c r="FE403" i="1"/>
  <c r="FD154" i="1"/>
  <c r="FD157" i="1"/>
  <c r="FE241" i="1"/>
  <c r="FE402" i="1"/>
  <c r="FD402" i="1"/>
  <c r="FD403" i="1"/>
  <c r="FE157" i="1"/>
  <c r="AR521" i="1"/>
  <c r="FE154" i="1"/>
  <c r="FD156" i="1"/>
  <c r="FD155" i="1"/>
  <c r="FD243" i="1"/>
  <c r="FE243" i="1"/>
  <c r="FD323" i="1"/>
  <c r="FE322" i="1"/>
  <c r="BC329" i="1"/>
  <c r="BA321" i="1"/>
  <c r="BA322" i="1"/>
  <c r="BA323" i="1"/>
  <c r="CH211" i="1"/>
  <c r="HL211" i="1"/>
  <c r="B212" i="1"/>
  <c r="FD322" i="1"/>
  <c r="FE323" i="1"/>
  <c r="FE321" i="1"/>
  <c r="FD321" i="1"/>
  <c r="DI28" i="1"/>
  <c r="O567" i="1"/>
  <c r="BA284" i="1"/>
  <c r="DG27" i="1"/>
  <c r="FE285" i="1"/>
  <c r="DY27" i="1"/>
  <c r="FD282" i="1"/>
  <c r="CW572" i="1"/>
  <c r="CW580" i="1"/>
  <c r="DR578" i="1"/>
  <c r="DR574" i="1"/>
  <c r="FE362" i="1"/>
  <c r="BA364" i="1"/>
  <c r="BC410" i="1"/>
  <c r="AL495" i="1"/>
  <c r="FE294" i="1"/>
  <c r="BA206" i="1"/>
  <c r="BA241" i="1"/>
  <c r="BA243" i="1"/>
  <c r="BA242" i="1"/>
  <c r="T9" i="40"/>
  <c r="V579" i="1"/>
  <c r="BA116" i="1"/>
  <c r="BA155" i="1"/>
  <c r="BA157" i="1"/>
  <c r="BA156" i="1"/>
  <c r="FD203" i="1"/>
  <c r="FE215" i="1"/>
  <c r="AS495" i="1"/>
  <c r="FD211" i="1"/>
  <c r="GM441" i="1"/>
  <c r="CH441" i="1"/>
  <c r="IO208" i="1"/>
  <c r="IF208" i="1"/>
  <c r="IO207" i="1"/>
  <c r="IF207" i="1"/>
  <c r="FD105" i="1"/>
  <c r="DO27" i="1"/>
  <c r="DT28" i="1"/>
  <c r="E8" i="36"/>
  <c r="BD27" i="1" s="1"/>
  <c r="EI33" i="1"/>
  <c r="FD291" i="1"/>
  <c r="E13" i="36"/>
  <c r="BD32" i="1" s="1"/>
  <c r="DL32" i="1" s="1"/>
  <c r="FE351" i="1"/>
  <c r="O591" i="1"/>
  <c r="FD120" i="1"/>
  <c r="FE355" i="1"/>
  <c r="FE353" i="1"/>
  <c r="EI28" i="1"/>
  <c r="FD293" i="1"/>
  <c r="FD279" i="1"/>
  <c r="FD360" i="1"/>
  <c r="DK580" i="1"/>
  <c r="DK581" i="1"/>
  <c r="DK582" i="1"/>
  <c r="DK569" i="1"/>
  <c r="FE282" i="1"/>
  <c r="BA204" i="1"/>
  <c r="DJ27" i="1"/>
  <c r="BA120" i="1"/>
  <c r="BA205" i="1"/>
  <c r="BA202" i="1"/>
  <c r="BA200" i="1"/>
  <c r="CW584" i="1"/>
  <c r="CW577" i="1"/>
  <c r="CW579" i="1"/>
  <c r="CW581" i="1"/>
  <c r="BM587" i="1"/>
  <c r="BM578" i="1"/>
  <c r="BM588" i="1"/>
  <c r="BM573" i="1"/>
  <c r="BM581" i="1"/>
  <c r="T8" i="40"/>
  <c r="BA203" i="1"/>
  <c r="FC203" i="1" s="1"/>
  <c r="FE121" i="1"/>
  <c r="DX28" i="1"/>
  <c r="DZ27" i="1"/>
  <c r="BA201" i="1"/>
  <c r="BA434" i="1"/>
  <c r="BA468" i="1"/>
  <c r="CB29" i="1"/>
  <c r="CA29" i="1" s="1"/>
  <c r="CG29" i="1"/>
  <c r="CH29" i="1" s="1"/>
  <c r="CB32" i="1"/>
  <c r="CA32" i="1" s="1"/>
  <c r="CG32" i="1"/>
  <c r="CH32" i="1" s="1"/>
  <c r="CB31" i="1"/>
  <c r="CA31" i="1" s="1"/>
  <c r="CG31" i="1"/>
  <c r="CH31" i="1" s="1"/>
  <c r="CB30" i="1"/>
  <c r="CA30" i="1" s="1"/>
  <c r="CG30" i="1"/>
  <c r="CH30" i="1" s="1"/>
  <c r="FE357" i="1"/>
  <c r="FE345" i="1"/>
  <c r="FE343" i="1"/>
  <c r="FE347" i="1"/>
  <c r="FE349" i="1"/>
  <c r="FE192" i="1"/>
  <c r="FE179" i="1"/>
  <c r="BA114" i="1"/>
  <c r="AK495" i="1"/>
  <c r="FE127" i="1"/>
  <c r="FE123" i="1"/>
  <c r="BA119" i="1"/>
  <c r="BA154" i="1"/>
  <c r="BA375" i="1"/>
  <c r="AG495" i="1" s="1"/>
  <c r="BA401" i="1"/>
  <c r="FD320" i="1"/>
  <c r="FE240" i="1"/>
  <c r="FD401" i="1"/>
  <c r="BA282" i="1"/>
  <c r="BA320" i="1"/>
  <c r="BA214" i="1"/>
  <c r="BA248" i="1" s="1"/>
  <c r="BA240" i="1"/>
  <c r="FE401" i="1"/>
  <c r="FD240" i="1"/>
  <c r="FE320" i="1"/>
  <c r="FE116" i="1"/>
  <c r="FD119" i="1"/>
  <c r="BA118" i="1"/>
  <c r="FE118" i="1"/>
  <c r="BB162" i="1"/>
  <c r="BY380" i="75"/>
  <c r="BX382" i="75"/>
  <c r="FC360" i="75" s="1"/>
  <c r="EG497" i="1"/>
  <c r="CI497" i="1"/>
  <c r="EG498" i="1"/>
  <c r="CI498" i="1"/>
  <c r="EG499" i="1"/>
  <c r="CI499" i="1"/>
  <c r="EG496" i="1"/>
  <c r="CI496" i="1"/>
  <c r="EG501" i="1"/>
  <c r="CI501" i="1"/>
  <c r="EG502" i="1"/>
  <c r="CI502" i="1"/>
  <c r="EG500" i="1"/>
  <c r="CI500" i="1"/>
  <c r="FE129" i="1"/>
  <c r="FE124" i="1"/>
  <c r="BA286" i="1"/>
  <c r="FD363" i="1"/>
  <c r="DR579" i="1"/>
  <c r="DR581" i="1"/>
  <c r="DR586" i="1"/>
  <c r="DR583" i="1"/>
  <c r="FE201" i="1"/>
  <c r="BA362" i="1"/>
  <c r="BA367" i="1"/>
  <c r="BA366" i="1"/>
  <c r="BA363" i="1"/>
  <c r="BA360" i="1"/>
  <c r="FD128" i="1"/>
  <c r="FE103" i="1"/>
  <c r="CC27" i="1"/>
  <c r="CC28" i="1"/>
  <c r="CC26" i="1"/>
  <c r="CW573" i="1"/>
  <c r="CW576" i="1"/>
  <c r="E10" i="40"/>
  <c r="E10" i="36"/>
  <c r="BD29" i="1" s="1"/>
  <c r="DL30" i="1" s="1"/>
  <c r="E7" i="40"/>
  <c r="E7" i="36"/>
  <c r="BD26" i="1" s="1"/>
  <c r="DL26" i="1" s="1"/>
  <c r="FD372" i="1"/>
  <c r="BA442" i="1"/>
  <c r="BA432" i="1"/>
  <c r="BA427" i="1"/>
  <c r="BA431" i="1"/>
  <c r="X28" i="1"/>
  <c r="X27" i="1"/>
  <c r="BA462" i="1"/>
  <c r="BA452" i="1"/>
  <c r="BA444" i="1"/>
  <c r="BA456" i="1"/>
  <c r="BA455" i="1"/>
  <c r="BA461" i="1"/>
  <c r="BA454" i="1"/>
  <c r="BA450" i="1"/>
  <c r="BA458" i="1"/>
  <c r="BA451" i="1"/>
  <c r="BA460" i="1"/>
  <c r="BA448" i="1"/>
  <c r="BA453" i="1"/>
  <c r="BA459" i="1"/>
  <c r="BA446" i="1"/>
  <c r="BA467" i="1"/>
  <c r="BA449" i="1"/>
  <c r="BA447" i="1"/>
  <c r="BA465" i="1"/>
  <c r="BA457" i="1"/>
  <c r="BA463" i="1"/>
  <c r="BA445" i="1"/>
  <c r="BA466" i="1"/>
  <c r="BA464" i="1"/>
  <c r="BA437" i="1"/>
  <c r="BA439" i="1"/>
  <c r="BA436" i="1"/>
  <c r="BA441" i="1"/>
  <c r="BA438" i="1"/>
  <c r="BA435" i="1"/>
  <c r="BA443" i="1"/>
  <c r="BA440" i="1"/>
  <c r="X26" i="1"/>
  <c r="BA430" i="1"/>
  <c r="BA433" i="1"/>
  <c r="BA429" i="1"/>
  <c r="BA428" i="1"/>
  <c r="BA128" i="1"/>
  <c r="AD495" i="1" s="1"/>
  <c r="BA426" i="1"/>
  <c r="HZ210" i="1"/>
  <c r="HY211" i="1"/>
  <c r="HZ124" i="1"/>
  <c r="HY125" i="1"/>
  <c r="HL124" i="1"/>
  <c r="CH124" i="1"/>
  <c r="B125" i="1"/>
  <c r="BU125" i="1" s="1"/>
  <c r="BM569" i="1"/>
  <c r="FE187" i="1"/>
  <c r="FE183" i="1"/>
  <c r="BM570" i="1"/>
  <c r="DR570" i="1"/>
  <c r="FE96" i="1"/>
  <c r="FE110" i="1"/>
  <c r="FD113" i="1"/>
  <c r="BF584" i="1"/>
  <c r="FD208" i="1"/>
  <c r="FD350" i="1"/>
  <c r="FD357" i="1"/>
  <c r="FD344" i="1"/>
  <c r="FD355" i="1"/>
  <c r="FD190" i="1"/>
  <c r="DI32" i="1"/>
  <c r="FD275" i="1"/>
  <c r="FD266" i="1"/>
  <c r="FE98" i="1"/>
  <c r="FE94" i="1"/>
  <c r="FE267" i="1"/>
  <c r="AQ582" i="1"/>
  <c r="AQ567" i="1"/>
  <c r="AQ570" i="1"/>
  <c r="AQ572" i="1"/>
  <c r="O584" i="1"/>
  <c r="FE261" i="1"/>
  <c r="FE276" i="1"/>
  <c r="AQ585" i="1"/>
  <c r="AQ573" i="1"/>
  <c r="AQ568" i="1"/>
  <c r="AQ583" i="1"/>
  <c r="O582" i="1"/>
  <c r="DK577" i="1"/>
  <c r="FD362" i="1"/>
  <c r="BF578" i="1"/>
  <c r="O581" i="1"/>
  <c r="O573" i="1"/>
  <c r="BF583" i="1"/>
  <c r="BF576" i="1"/>
  <c r="DK579" i="1"/>
  <c r="DD571" i="1"/>
  <c r="DK583" i="1"/>
  <c r="V576" i="1"/>
  <c r="O571" i="1"/>
  <c r="O568" i="1"/>
  <c r="O575" i="1"/>
  <c r="O569" i="1"/>
  <c r="O576" i="1"/>
  <c r="O574" i="1"/>
  <c r="BF568" i="1"/>
  <c r="V572" i="1"/>
  <c r="V585" i="1"/>
  <c r="FD352" i="1"/>
  <c r="FD194" i="1"/>
  <c r="FD184" i="1"/>
  <c r="FD180" i="1"/>
  <c r="BA294" i="1"/>
  <c r="AF495" i="1" s="1"/>
  <c r="DK575" i="1"/>
  <c r="DK572" i="1"/>
  <c r="CW569" i="1"/>
  <c r="BM579" i="1"/>
  <c r="BM568" i="1"/>
  <c r="V569" i="1"/>
  <c r="V588" i="1"/>
  <c r="V573" i="1"/>
  <c r="DD578" i="1"/>
  <c r="FD101" i="1"/>
  <c r="FD95" i="1"/>
  <c r="FD104" i="1"/>
  <c r="FD109" i="1"/>
  <c r="FD107" i="1"/>
  <c r="FD97" i="1"/>
  <c r="DG28" i="1"/>
  <c r="BF573" i="1"/>
  <c r="BF582" i="1"/>
  <c r="FE272" i="1"/>
  <c r="AQ576" i="1"/>
  <c r="DK571" i="1"/>
  <c r="DK576" i="1"/>
  <c r="DK29" i="1"/>
  <c r="FD278" i="1"/>
  <c r="FD273" i="1"/>
  <c r="FD261" i="1"/>
  <c r="CA587" i="1"/>
  <c r="CA578" i="1"/>
  <c r="CA577" i="1"/>
  <c r="FD118" i="1"/>
  <c r="FD117" i="1"/>
  <c r="DD569" i="1"/>
  <c r="DD565" i="1"/>
  <c r="DD573" i="1"/>
  <c r="FD294" i="1"/>
  <c r="BB329" i="1"/>
  <c r="AM495" i="1"/>
  <c r="AK503" i="1"/>
  <c r="FD136" i="1"/>
  <c r="AK497" i="1"/>
  <c r="FD130" i="1"/>
  <c r="AK517" i="1"/>
  <c r="FD150" i="1"/>
  <c r="AK510" i="1"/>
  <c r="FD143" i="1"/>
  <c r="FD145" i="1"/>
  <c r="AK512" i="1"/>
  <c r="AK509" i="1"/>
  <c r="FD142" i="1"/>
  <c r="FD141" i="1"/>
  <c r="AK508" i="1"/>
  <c r="AK502" i="1"/>
  <c r="FD135" i="1"/>
  <c r="AK511" i="1"/>
  <c r="FD144" i="1"/>
  <c r="FD137" i="1"/>
  <c r="AK504" i="1"/>
  <c r="AK515" i="1"/>
  <c r="FD148" i="1"/>
  <c r="AK501" i="1"/>
  <c r="FD134" i="1"/>
  <c r="FD94" i="1"/>
  <c r="FD93" i="1"/>
  <c r="DL36" i="1"/>
  <c r="BS36" i="1"/>
  <c r="AF76" i="1"/>
  <c r="AY558" i="1" s="1"/>
  <c r="AY582" i="1" s="1"/>
  <c r="AY506" i="1"/>
  <c r="FE377" i="1"/>
  <c r="AU497" i="1"/>
  <c r="AU504" i="1"/>
  <c r="FE384" i="1"/>
  <c r="AU511" i="1"/>
  <c r="FE391" i="1"/>
  <c r="FE390" i="1"/>
  <c r="AU510" i="1"/>
  <c r="AU514" i="1"/>
  <c r="FE394" i="1"/>
  <c r="AU516" i="1"/>
  <c r="FE396" i="1"/>
  <c r="AU506" i="1"/>
  <c r="BC411" i="1"/>
  <c r="AU558" i="1" s="1"/>
  <c r="AU566" i="1" s="1"/>
  <c r="FE386" i="1"/>
  <c r="AU505" i="1"/>
  <c r="FE385" i="1"/>
  <c r="AU501" i="1"/>
  <c r="FE381" i="1"/>
  <c r="AU507" i="1"/>
  <c r="FE387" i="1"/>
  <c r="AU498" i="1"/>
  <c r="FE378" i="1"/>
  <c r="AU518" i="1"/>
  <c r="FE398" i="1"/>
  <c r="AS517" i="1"/>
  <c r="FE236" i="1"/>
  <c r="AS519" i="1"/>
  <c r="FE238" i="1"/>
  <c r="FE218" i="1"/>
  <c r="AS499" i="1"/>
  <c r="AS513" i="1"/>
  <c r="FE232" i="1"/>
  <c r="FE225" i="1"/>
  <c r="AS506" i="1"/>
  <c r="BC249" i="1"/>
  <c r="AS558" i="1" s="1"/>
  <c r="AS566" i="1" s="1"/>
  <c r="AS514" i="1"/>
  <c r="FE233" i="1"/>
  <c r="FE221" i="1"/>
  <c r="AS502" i="1"/>
  <c r="AS515" i="1"/>
  <c r="FE234" i="1"/>
  <c r="AS512" i="1"/>
  <c r="FE231" i="1"/>
  <c r="FE222" i="1"/>
  <c r="AS503" i="1"/>
  <c r="AS516" i="1"/>
  <c r="FE235" i="1"/>
  <c r="FE219" i="1"/>
  <c r="AS500" i="1"/>
  <c r="FE193" i="1"/>
  <c r="FE189" i="1"/>
  <c r="FD205" i="1"/>
  <c r="Z76" i="1"/>
  <c r="H558" i="1" s="1"/>
  <c r="H581" i="1" s="1"/>
  <c r="H506" i="1"/>
  <c r="DL40" i="1"/>
  <c r="BS40" i="1"/>
  <c r="DF28" i="1"/>
  <c r="FD295" i="1"/>
  <c r="CP571" i="1"/>
  <c r="CP585" i="1"/>
  <c r="CP586" i="1"/>
  <c r="DF29" i="1"/>
  <c r="AK26" i="1"/>
  <c r="AK27" i="1"/>
  <c r="AG27" i="1"/>
  <c r="AG26" i="1"/>
  <c r="FD386" i="1"/>
  <c r="BB411" i="1"/>
  <c r="AN558" i="1" s="1"/>
  <c r="AN506" i="1"/>
  <c r="AN504" i="1"/>
  <c r="FD384" i="1"/>
  <c r="AN516" i="1"/>
  <c r="FD396" i="1"/>
  <c r="AN511" i="1"/>
  <c r="FD391" i="1"/>
  <c r="AN497" i="1"/>
  <c r="FD377" i="1"/>
  <c r="AN498" i="1"/>
  <c r="FD378" i="1"/>
  <c r="AN512" i="1"/>
  <c r="FD392" i="1"/>
  <c r="AN518" i="1"/>
  <c r="FD398" i="1"/>
  <c r="FD385" i="1"/>
  <c r="AN505" i="1"/>
  <c r="FD399" i="1"/>
  <c r="AN514" i="1"/>
  <c r="FD394" i="1"/>
  <c r="AN499" i="1"/>
  <c r="FD379" i="1"/>
  <c r="FD347" i="1"/>
  <c r="FD358" i="1"/>
  <c r="FD345" i="1"/>
  <c r="FD359" i="1"/>
  <c r="FD216" i="1"/>
  <c r="AL497" i="1"/>
  <c r="FD226" i="1"/>
  <c r="AL507" i="1"/>
  <c r="FD221" i="1"/>
  <c r="AL502" i="1"/>
  <c r="FD228" i="1"/>
  <c r="AL509" i="1"/>
  <c r="AL508" i="1"/>
  <c r="FD227" i="1"/>
  <c r="AL518" i="1"/>
  <c r="FD237" i="1"/>
  <c r="AL516" i="1"/>
  <c r="FD235" i="1"/>
  <c r="FD234" i="1"/>
  <c r="AL515" i="1"/>
  <c r="FD225" i="1"/>
  <c r="AL506" i="1"/>
  <c r="BB249" i="1"/>
  <c r="AL558" i="1" s="1"/>
  <c r="FD219" i="1"/>
  <c r="AL500" i="1"/>
  <c r="FD230" i="1"/>
  <c r="AL511" i="1"/>
  <c r="FD196" i="1"/>
  <c r="FD197" i="1"/>
  <c r="FD191" i="1"/>
  <c r="FD124" i="1"/>
  <c r="CA566" i="1"/>
  <c r="FE283" i="1"/>
  <c r="AR513" i="1"/>
  <c r="FE146" i="1"/>
  <c r="AR497" i="1"/>
  <c r="FE130" i="1"/>
  <c r="AR512" i="1"/>
  <c r="FE145" i="1"/>
  <c r="AR517" i="1"/>
  <c r="FE150" i="1"/>
  <c r="AR498" i="1"/>
  <c r="FE131" i="1"/>
  <c r="AR516" i="1"/>
  <c r="FE149" i="1"/>
  <c r="FE139" i="1"/>
  <c r="AR506" i="1"/>
  <c r="BC163" i="1"/>
  <c r="AR558" i="1" s="1"/>
  <c r="AR566" i="1" s="1"/>
  <c r="AR500" i="1"/>
  <c r="FE133" i="1"/>
  <c r="FE141" i="1"/>
  <c r="AR508" i="1"/>
  <c r="AR511" i="1"/>
  <c r="FE144" i="1"/>
  <c r="AR501" i="1"/>
  <c r="FE134" i="1"/>
  <c r="AR507" i="1"/>
  <c r="FE140" i="1"/>
  <c r="FE104" i="1"/>
  <c r="FE105" i="1"/>
  <c r="FE107" i="1"/>
  <c r="FE106" i="1"/>
  <c r="AT498" i="1"/>
  <c r="FE297" i="1"/>
  <c r="FE315" i="1"/>
  <c r="AT516" i="1"/>
  <c r="FE319" i="1"/>
  <c r="AT520" i="1"/>
  <c r="BC331" i="1"/>
  <c r="FE304" i="1"/>
  <c r="AT505" i="1"/>
  <c r="AT504" i="1"/>
  <c r="FE303" i="1"/>
  <c r="AT510" i="1"/>
  <c r="FE309" i="1"/>
  <c r="FE318" i="1"/>
  <c r="AT519" i="1"/>
  <c r="AT513" i="1"/>
  <c r="FE312" i="1"/>
  <c r="BC330" i="1"/>
  <c r="AT558" i="1" s="1"/>
  <c r="AT565" i="1" s="1"/>
  <c r="FE305" i="1"/>
  <c r="AT506" i="1"/>
  <c r="AT497" i="1"/>
  <c r="FE296" i="1"/>
  <c r="FE311" i="1"/>
  <c r="AT512" i="1"/>
  <c r="FE316" i="1"/>
  <c r="AT517" i="1"/>
  <c r="FE268" i="1"/>
  <c r="FE269" i="1"/>
  <c r="FE262" i="1"/>
  <c r="FE277" i="1"/>
  <c r="AN28" i="1"/>
  <c r="FE371" i="1"/>
  <c r="DY28" i="1"/>
  <c r="AP26" i="1"/>
  <c r="DK27" i="1"/>
  <c r="DG29" i="1"/>
  <c r="DF32" i="1"/>
  <c r="CA583" i="1"/>
  <c r="CA569" i="1"/>
  <c r="CA570" i="1"/>
  <c r="CA588" i="1"/>
  <c r="CA574" i="1"/>
  <c r="V570" i="1"/>
  <c r="V578" i="1"/>
  <c r="V571" i="1"/>
  <c r="V584" i="1"/>
  <c r="FD122" i="1"/>
  <c r="FD121" i="1"/>
  <c r="DQ28" i="1"/>
  <c r="FD364" i="1"/>
  <c r="DD577" i="1"/>
  <c r="DD568" i="1"/>
  <c r="DD574" i="1"/>
  <c r="DD580" i="1"/>
  <c r="DD583" i="1"/>
  <c r="AG28" i="1"/>
  <c r="DH28" i="1"/>
  <c r="FD305" i="1"/>
  <c r="AM506" i="1"/>
  <c r="BB330" i="1"/>
  <c r="AM558" i="1" s="1"/>
  <c r="AM566" i="1" s="1"/>
  <c r="AM518" i="1"/>
  <c r="FD317" i="1"/>
  <c r="FD310" i="1"/>
  <c r="AM511" i="1"/>
  <c r="FD314" i="1"/>
  <c r="AM515" i="1"/>
  <c r="FD319" i="1"/>
  <c r="BB331" i="1"/>
  <c r="FD303" i="1"/>
  <c r="AM504" i="1"/>
  <c r="AM499" i="1"/>
  <c r="FD298" i="1"/>
  <c r="FD296" i="1"/>
  <c r="AM497" i="1"/>
  <c r="AM517" i="1"/>
  <c r="FD316" i="1"/>
  <c r="AM512" i="1"/>
  <c r="FD311" i="1"/>
  <c r="AM505" i="1"/>
  <c r="FD304" i="1"/>
  <c r="FD318" i="1"/>
  <c r="FD276" i="1"/>
  <c r="FD267" i="1"/>
  <c r="BS31" i="1"/>
  <c r="DF31" i="1"/>
  <c r="BA283" i="1"/>
  <c r="BS30" i="1"/>
  <c r="DF30" i="1"/>
  <c r="FE125" i="1"/>
  <c r="FD114" i="1"/>
  <c r="FD200" i="1"/>
  <c r="FE205" i="1"/>
  <c r="DK30" i="1"/>
  <c r="AT28" i="1"/>
  <c r="AT27" i="1"/>
  <c r="BA281" i="1"/>
  <c r="BU28" i="1"/>
  <c r="BV28" i="1" s="1"/>
  <c r="BW28" i="1" s="1"/>
  <c r="BF566" i="1"/>
  <c r="DV27" i="1"/>
  <c r="DV28" i="1"/>
  <c r="O585" i="1"/>
  <c r="O590" i="1"/>
  <c r="O580" i="1"/>
  <c r="O578" i="1"/>
  <c r="O586" i="1"/>
  <c r="FD202" i="1"/>
  <c r="FD215" i="1"/>
  <c r="AL496" i="1"/>
  <c r="DT29" i="1"/>
  <c r="CP581" i="1"/>
  <c r="CP580" i="1"/>
  <c r="CP572" i="1"/>
  <c r="CP577" i="1"/>
  <c r="BF580" i="1"/>
  <c r="BF581" i="1"/>
  <c r="BF577" i="1"/>
  <c r="BF569" i="1"/>
  <c r="AT76" i="1"/>
  <c r="EV558" i="1" s="1"/>
  <c r="EV571" i="1" s="1"/>
  <c r="EV506" i="1"/>
  <c r="DI29" i="1"/>
  <c r="BU26" i="1"/>
  <c r="BV26" i="1" s="1"/>
  <c r="BW26" i="1" s="1"/>
  <c r="BA279" i="1"/>
  <c r="BA113" i="1"/>
  <c r="FD375" i="1"/>
  <c r="FD209" i="1"/>
  <c r="CW582" i="1"/>
  <c r="CW575" i="1"/>
  <c r="FE287" i="1"/>
  <c r="FE117" i="1"/>
  <c r="FE128" i="1"/>
  <c r="AQ578" i="1"/>
  <c r="AQ580" i="1"/>
  <c r="AQ569" i="1"/>
  <c r="AQ574" i="1"/>
  <c r="FD206" i="1"/>
  <c r="AQ28" i="1"/>
  <c r="AQ26" i="1"/>
  <c r="AR27" i="1"/>
  <c r="DR584" i="1"/>
  <c r="DR571" i="1"/>
  <c r="DR588" i="1"/>
  <c r="FE290" i="1"/>
  <c r="AT26" i="1"/>
  <c r="DI33" i="1"/>
  <c r="DO28" i="1"/>
  <c r="FE113" i="1"/>
  <c r="FE199" i="1"/>
  <c r="FE115" i="1"/>
  <c r="FE114" i="1"/>
  <c r="FE280" i="1"/>
  <c r="BM576" i="1"/>
  <c r="BM571" i="1"/>
  <c r="BM575" i="1"/>
  <c r="CA584" i="1"/>
  <c r="CA573" i="1"/>
  <c r="CA576" i="1"/>
  <c r="CA581" i="1"/>
  <c r="V565" i="1"/>
  <c r="V566" i="1"/>
  <c r="V567" i="1"/>
  <c r="V582" i="1"/>
  <c r="V575" i="1"/>
  <c r="V581" i="1"/>
  <c r="EG506" i="1"/>
  <c r="AR76" i="1"/>
  <c r="EG558" i="1" s="1"/>
  <c r="EG575" i="1" s="1"/>
  <c r="DD579" i="1"/>
  <c r="DD585" i="1"/>
  <c r="DD575" i="1"/>
  <c r="DD582" i="1"/>
  <c r="DD576" i="1"/>
  <c r="DD586" i="1"/>
  <c r="FD149" i="1"/>
  <c r="AK516" i="1"/>
  <c r="AK499" i="1"/>
  <c r="FD132" i="1"/>
  <c r="AK513" i="1"/>
  <c r="FD146" i="1"/>
  <c r="AK498" i="1"/>
  <c r="FD131" i="1"/>
  <c r="AK507" i="1"/>
  <c r="FD140" i="1"/>
  <c r="FD133" i="1"/>
  <c r="AK500" i="1"/>
  <c r="AK505" i="1"/>
  <c r="FD138" i="1"/>
  <c r="FD153" i="1"/>
  <c r="FD139" i="1"/>
  <c r="BB163" i="1"/>
  <c r="AK558" i="1" s="1"/>
  <c r="AK566" i="1" s="1"/>
  <c r="AK506" i="1"/>
  <c r="AK518" i="1"/>
  <c r="FD151" i="1"/>
  <c r="FD147" i="1"/>
  <c r="AK514" i="1"/>
  <c r="FD111" i="1"/>
  <c r="FD103" i="1"/>
  <c r="FD102" i="1"/>
  <c r="FD96" i="1"/>
  <c r="FD106" i="1"/>
  <c r="FD112" i="1"/>
  <c r="FD108" i="1"/>
  <c r="FD99" i="1"/>
  <c r="FD284" i="1"/>
  <c r="FE295" i="1"/>
  <c r="AT496" i="1"/>
  <c r="DJ28" i="1"/>
  <c r="AY583" i="1"/>
  <c r="FE366" i="1"/>
  <c r="FE382" i="1"/>
  <c r="AU502" i="1"/>
  <c r="FE395" i="1"/>
  <c r="AU515" i="1"/>
  <c r="AU512" i="1"/>
  <c r="FE392" i="1"/>
  <c r="FE383" i="1"/>
  <c r="AU503" i="1"/>
  <c r="AU508" i="1"/>
  <c r="FE388" i="1"/>
  <c r="AU509" i="1"/>
  <c r="FE389" i="1"/>
  <c r="AU500" i="1"/>
  <c r="FE380" i="1"/>
  <c r="AU517" i="1"/>
  <c r="FE397" i="1"/>
  <c r="AU519" i="1"/>
  <c r="FE399" i="1"/>
  <c r="FE379" i="1"/>
  <c r="AU499" i="1"/>
  <c r="AU513" i="1"/>
  <c r="FE393" i="1"/>
  <c r="FE400" i="1"/>
  <c r="AU520" i="1"/>
  <c r="FE354" i="1"/>
  <c r="FE352" i="1"/>
  <c r="FE356" i="1"/>
  <c r="FE358" i="1"/>
  <c r="FE344" i="1"/>
  <c r="FE359" i="1"/>
  <c r="FE342" i="1"/>
  <c r="FE346" i="1"/>
  <c r="FE348" i="1"/>
  <c r="FE350" i="1"/>
  <c r="FE224" i="1"/>
  <c r="AS505" i="1"/>
  <c r="FE220" i="1"/>
  <c r="AS501" i="1"/>
  <c r="AS507" i="1"/>
  <c r="FE226" i="1"/>
  <c r="FE217" i="1"/>
  <c r="AS498" i="1"/>
  <c r="AS518" i="1"/>
  <c r="FE237" i="1"/>
  <c r="BC250" i="1"/>
  <c r="FE239" i="1"/>
  <c r="AS520" i="1"/>
  <c r="FE216" i="1"/>
  <c r="AS497" i="1"/>
  <c r="FE223" i="1"/>
  <c r="AS504" i="1"/>
  <c r="AS511" i="1"/>
  <c r="FE230" i="1"/>
  <c r="AS510" i="1"/>
  <c r="FE229" i="1"/>
  <c r="AS508" i="1"/>
  <c r="FE227" i="1"/>
  <c r="AS509" i="1"/>
  <c r="FE228" i="1"/>
  <c r="FE195" i="1"/>
  <c r="FE190" i="1"/>
  <c r="FE196" i="1"/>
  <c r="FE185" i="1"/>
  <c r="FE181" i="1"/>
  <c r="FE197" i="1"/>
  <c r="FE191" i="1"/>
  <c r="FD366" i="1"/>
  <c r="AQ27" i="1"/>
  <c r="FE208" i="1"/>
  <c r="FE286" i="1"/>
  <c r="FD212" i="1"/>
  <c r="AS27" i="1"/>
  <c r="O572" i="1"/>
  <c r="O565" i="1"/>
  <c r="O570" i="1"/>
  <c r="FD376" i="1"/>
  <c r="AN496" i="1"/>
  <c r="AQ76" i="1"/>
  <c r="DY558" i="1" s="1"/>
  <c r="DY572" i="1" s="1"/>
  <c r="DY506" i="1"/>
  <c r="CP569" i="1"/>
  <c r="CP573" i="1"/>
  <c r="CP576" i="1"/>
  <c r="CP574" i="1"/>
  <c r="CP583" i="1"/>
  <c r="CP578" i="1"/>
  <c r="BF588" i="1"/>
  <c r="BF565" i="1"/>
  <c r="BF571" i="1"/>
  <c r="BF575" i="1"/>
  <c r="BF570" i="1"/>
  <c r="BF585" i="1"/>
  <c r="FD213" i="1"/>
  <c r="DQ27" i="1"/>
  <c r="DL42" i="1"/>
  <c r="DL43" i="1"/>
  <c r="BS42" i="1"/>
  <c r="DF27" i="1"/>
  <c r="DF26" i="1"/>
  <c r="AN513" i="1"/>
  <c r="FD393" i="1"/>
  <c r="AN510" i="1"/>
  <c r="FD390" i="1"/>
  <c r="AN515" i="1"/>
  <c r="FD395" i="1"/>
  <c r="FD381" i="1"/>
  <c r="AN501" i="1"/>
  <c r="AN503" i="1"/>
  <c r="FD383" i="1"/>
  <c r="AN517" i="1"/>
  <c r="FD397" i="1"/>
  <c r="FD387" i="1"/>
  <c r="AN507" i="1"/>
  <c r="AN500" i="1"/>
  <c r="FD380" i="1"/>
  <c r="FD389" i="1"/>
  <c r="AN509" i="1"/>
  <c r="AN508" i="1"/>
  <c r="FD388" i="1"/>
  <c r="FD382" i="1"/>
  <c r="AN502" i="1"/>
  <c r="FD400" i="1"/>
  <c r="FD348" i="1"/>
  <c r="FD353" i="1"/>
  <c r="FD351" i="1"/>
  <c r="FD343" i="1"/>
  <c r="FD349" i="1"/>
  <c r="FD356" i="1"/>
  <c r="FD341" i="1"/>
  <c r="FD354" i="1"/>
  <c r="FD236" i="1"/>
  <c r="AL517" i="1"/>
  <c r="AL512" i="1"/>
  <c r="FD231" i="1"/>
  <c r="AL514" i="1"/>
  <c r="FD233" i="1"/>
  <c r="FD224" i="1"/>
  <c r="AL505" i="1"/>
  <c r="FD239" i="1"/>
  <c r="BB250" i="1"/>
  <c r="FD223" i="1"/>
  <c r="AL504" i="1"/>
  <c r="FD218" i="1"/>
  <c r="AL499" i="1"/>
  <c r="FD232" i="1"/>
  <c r="AL513" i="1"/>
  <c r="FD217" i="1"/>
  <c r="AL498" i="1"/>
  <c r="AL510" i="1"/>
  <c r="FD229" i="1"/>
  <c r="FD220" i="1"/>
  <c r="AL501" i="1"/>
  <c r="FD222" i="1"/>
  <c r="AL503" i="1"/>
  <c r="FD192" i="1"/>
  <c r="FD179" i="1"/>
  <c r="FD193" i="1"/>
  <c r="FD189" i="1"/>
  <c r="FD198" i="1"/>
  <c r="FD186" i="1"/>
  <c r="FD182" i="1"/>
  <c r="FD289" i="1"/>
  <c r="BD33" i="1"/>
  <c r="AF33" i="1"/>
  <c r="BU33" i="1"/>
  <c r="BV33" i="1" s="1"/>
  <c r="BW33" i="1" s="1"/>
  <c r="FE364" i="1"/>
  <c r="AR514" i="1"/>
  <c r="FE147" i="1"/>
  <c r="FE142" i="1"/>
  <c r="AR509" i="1"/>
  <c r="AR515" i="1"/>
  <c r="FE148" i="1"/>
  <c r="AR503" i="1"/>
  <c r="FE136" i="1"/>
  <c r="AR499" i="1"/>
  <c r="FE132" i="1"/>
  <c r="AR502" i="1"/>
  <c r="FE135" i="1"/>
  <c r="AR518" i="1"/>
  <c r="FE151" i="1"/>
  <c r="FE153" i="1"/>
  <c r="AR520" i="1"/>
  <c r="AR505" i="1"/>
  <c r="FE138" i="1"/>
  <c r="AR504" i="1"/>
  <c r="FE137" i="1"/>
  <c r="AR510" i="1"/>
  <c r="FE143" i="1"/>
  <c r="AR519" i="1"/>
  <c r="FE152" i="1"/>
  <c r="FE112" i="1"/>
  <c r="FE108" i="1"/>
  <c r="FE100" i="1"/>
  <c r="FE95" i="1"/>
  <c r="FE109" i="1"/>
  <c r="FE101" i="1"/>
  <c r="FE102" i="1"/>
  <c r="FE97" i="1"/>
  <c r="FE93" i="1"/>
  <c r="FE307" i="1"/>
  <c r="AT508" i="1"/>
  <c r="FE317" i="1"/>
  <c r="AT518" i="1"/>
  <c r="AT500" i="1"/>
  <c r="FE299" i="1"/>
  <c r="AT502" i="1"/>
  <c r="FE301" i="1"/>
  <c r="AT511" i="1"/>
  <c r="FE310" i="1"/>
  <c r="FE300" i="1"/>
  <c r="AT501" i="1"/>
  <c r="FE306" i="1"/>
  <c r="AT507" i="1"/>
  <c r="FE308" i="1"/>
  <c r="AT509" i="1"/>
  <c r="AT514" i="1"/>
  <c r="FE313" i="1"/>
  <c r="FE314" i="1"/>
  <c r="AT515" i="1"/>
  <c r="FE302" i="1"/>
  <c r="AT503" i="1"/>
  <c r="FE298" i="1"/>
  <c r="AT499" i="1"/>
  <c r="FE270" i="1"/>
  <c r="FE263" i="1"/>
  <c r="FE259" i="1"/>
  <c r="FE274" i="1"/>
  <c r="FE264" i="1"/>
  <c r="FE271" i="1"/>
  <c r="FE265" i="1"/>
  <c r="FE260" i="1"/>
  <c r="FE275" i="1"/>
  <c r="FE266" i="1"/>
  <c r="AQ588" i="1"/>
  <c r="AQ566" i="1"/>
  <c r="AQ565" i="1"/>
  <c r="AC506" i="1"/>
  <c r="AC76" i="1"/>
  <c r="AC558" i="1" s="1"/>
  <c r="AC585" i="1" s="1"/>
  <c r="BA258" i="1"/>
  <c r="BA266" i="1"/>
  <c r="BA272" i="1"/>
  <c r="BA275" i="1"/>
  <c r="BA277" i="1"/>
  <c r="BA260" i="1"/>
  <c r="BA262" i="1"/>
  <c r="BA265" i="1"/>
  <c r="BA269" i="1"/>
  <c r="BA271" i="1"/>
  <c r="BA278" i="1"/>
  <c r="BA264" i="1"/>
  <c r="BA268" i="1"/>
  <c r="BA274" i="1"/>
  <c r="BA276" i="1"/>
  <c r="BA259" i="1"/>
  <c r="BA261" i="1"/>
  <c r="BA263" i="1"/>
  <c r="BA267" i="1"/>
  <c r="BA270" i="1"/>
  <c r="BA273" i="1"/>
  <c r="BA300" i="1"/>
  <c r="BA305" i="1"/>
  <c r="BA309" i="1"/>
  <c r="BA307" i="1"/>
  <c r="BA299" i="1"/>
  <c r="BA308" i="1"/>
  <c r="BA314" i="1"/>
  <c r="BA319" i="1"/>
  <c r="BA304" i="1"/>
  <c r="BA313" i="1"/>
  <c r="BA303" i="1"/>
  <c r="BA296" i="1"/>
  <c r="BA298" i="1"/>
  <c r="BA306" i="1"/>
  <c r="BA317" i="1"/>
  <c r="BA315" i="1"/>
  <c r="BA302" i="1"/>
  <c r="BA318" i="1"/>
  <c r="BA310" i="1"/>
  <c r="BA311" i="1"/>
  <c r="BA312" i="1"/>
  <c r="BA301" i="1"/>
  <c r="BA316" i="1"/>
  <c r="BA297" i="1"/>
  <c r="BA290" i="1"/>
  <c r="BA295" i="1"/>
  <c r="BA288" i="1"/>
  <c r="BA292" i="1"/>
  <c r="BA289" i="1"/>
  <c r="BA293" i="1"/>
  <c r="BA291" i="1"/>
  <c r="BA287" i="1"/>
  <c r="BA92" i="1"/>
  <c r="BA96" i="1"/>
  <c r="BA95" i="1"/>
  <c r="BA99" i="1"/>
  <c r="BA100" i="1"/>
  <c r="BA104" i="1"/>
  <c r="BA108" i="1"/>
  <c r="BA103" i="1"/>
  <c r="BA107" i="1"/>
  <c r="BA111" i="1"/>
  <c r="BA112" i="1"/>
  <c r="BA93" i="1"/>
  <c r="BA94" i="1"/>
  <c r="BA97" i="1"/>
  <c r="BA98" i="1"/>
  <c r="BA102" i="1"/>
  <c r="BA106" i="1"/>
  <c r="BA101" i="1"/>
  <c r="BA105" i="1"/>
  <c r="BA109" i="1"/>
  <c r="BA110" i="1"/>
  <c r="BA138" i="1"/>
  <c r="BA139" i="1"/>
  <c r="BA132" i="1"/>
  <c r="BA131" i="1"/>
  <c r="BA144" i="1"/>
  <c r="AD511" i="1" s="1"/>
  <c r="BA149" i="1"/>
  <c r="BA146" i="1"/>
  <c r="BA135" i="1"/>
  <c r="BA150" i="1"/>
  <c r="BA145" i="1"/>
  <c r="BA134" i="1"/>
  <c r="BA153" i="1"/>
  <c r="BA130" i="1"/>
  <c r="BA143" i="1"/>
  <c r="BA141" i="1"/>
  <c r="BA133" i="1"/>
  <c r="BA151" i="1"/>
  <c r="BA142" i="1"/>
  <c r="BA152" i="1"/>
  <c r="BA148" i="1"/>
  <c r="BA147" i="1"/>
  <c r="BA137" i="1"/>
  <c r="BA140" i="1"/>
  <c r="BA136" i="1"/>
  <c r="BA127" i="1"/>
  <c r="BA125" i="1"/>
  <c r="BA122" i="1"/>
  <c r="BA124" i="1"/>
  <c r="BA123" i="1"/>
  <c r="BA129" i="1"/>
  <c r="BA121" i="1"/>
  <c r="BA126" i="1"/>
  <c r="FE373" i="1"/>
  <c r="AS28" i="1"/>
  <c r="AS26" i="1"/>
  <c r="DH27" i="1"/>
  <c r="O566" i="1"/>
  <c r="CA571" i="1"/>
  <c r="CA575" i="1"/>
  <c r="CA567" i="1"/>
  <c r="CA572" i="1"/>
  <c r="CA579" i="1"/>
  <c r="DK573" i="1"/>
  <c r="DK587" i="1"/>
  <c r="DK578" i="1"/>
  <c r="V587" i="1"/>
  <c r="V568" i="1"/>
  <c r="V586" i="1"/>
  <c r="V577" i="1"/>
  <c r="V574" i="1"/>
  <c r="V580" i="1"/>
  <c r="AK28" i="1"/>
  <c r="DD570" i="1"/>
  <c r="DD567" i="1"/>
  <c r="DD587" i="1"/>
  <c r="DD584" i="1"/>
  <c r="DD572" i="1"/>
  <c r="DD588" i="1"/>
  <c r="DM28" i="1"/>
  <c r="DM29" i="1"/>
  <c r="FE284" i="1"/>
  <c r="DK28" i="1"/>
  <c r="DH29" i="1"/>
  <c r="FD297" i="1"/>
  <c r="AM498" i="1"/>
  <c r="FD299" i="1"/>
  <c r="AM500" i="1"/>
  <c r="AM501" i="1"/>
  <c r="FD300" i="1"/>
  <c r="FD301" i="1"/>
  <c r="AM502" i="1"/>
  <c r="FD313" i="1"/>
  <c r="AM514" i="1"/>
  <c r="FD309" i="1"/>
  <c r="AM510" i="1"/>
  <c r="AM503" i="1"/>
  <c r="FD302" i="1"/>
  <c r="AM516" i="1"/>
  <c r="FD315" i="1"/>
  <c r="FD312" i="1"/>
  <c r="AM513" i="1"/>
  <c r="FD306" i="1"/>
  <c r="AM507" i="1"/>
  <c r="FD308" i="1"/>
  <c r="AM509" i="1"/>
  <c r="AM508" i="1"/>
  <c r="FD307" i="1"/>
  <c r="FD277" i="1"/>
  <c r="FD274" i="1"/>
  <c r="FD270" i="1"/>
  <c r="FD263" i="1"/>
  <c r="FD259" i="1"/>
  <c r="BA117" i="1"/>
  <c r="DD566" i="1"/>
  <c r="FD115" i="1"/>
  <c r="FD280" i="1"/>
  <c r="FD361" i="1"/>
  <c r="DL37" i="1"/>
  <c r="FE119" i="1"/>
  <c r="FE375" i="1"/>
  <c r="DJ32" i="1"/>
  <c r="AR28" i="1"/>
  <c r="AR26" i="1"/>
  <c r="AN27" i="1"/>
  <c r="AN26" i="1"/>
  <c r="EN506" i="1"/>
  <c r="AS76" i="1"/>
  <c r="EN558" i="1" s="1"/>
  <c r="FE126" i="1"/>
  <c r="FE122" i="1"/>
  <c r="FE120" i="1"/>
  <c r="BA115" i="1"/>
  <c r="AI27" i="1"/>
  <c r="AP27" i="1"/>
  <c r="AP28" i="1"/>
  <c r="O579" i="1"/>
  <c r="O583" i="1"/>
  <c r="O588" i="1"/>
  <c r="O589" i="1"/>
  <c r="O587" i="1"/>
  <c r="FD116" i="1"/>
  <c r="BA285" i="1"/>
  <c r="DX29" i="1"/>
  <c r="CP584" i="1"/>
  <c r="CP575" i="1"/>
  <c r="CP582" i="1"/>
  <c r="CP588" i="1"/>
  <c r="CP587" i="1"/>
  <c r="BF586" i="1"/>
  <c r="BF572" i="1"/>
  <c r="BF574" i="1"/>
  <c r="BF579" i="1"/>
  <c r="BF587" i="1"/>
  <c r="FD369" i="1"/>
  <c r="DL38" i="1"/>
  <c r="BS38" i="1"/>
  <c r="BU27" i="1"/>
  <c r="BV27" i="1" s="1"/>
  <c r="BW27" i="1" s="1"/>
  <c r="DL31" i="1"/>
  <c r="FD214" i="1"/>
  <c r="FD370" i="1"/>
  <c r="CI506" i="1"/>
  <c r="AK76" i="1"/>
  <c r="CI558" i="1" s="1"/>
  <c r="CI588" i="1" s="1"/>
  <c r="CW588" i="1"/>
  <c r="CW583" i="1"/>
  <c r="CW578" i="1"/>
  <c r="CW585" i="1"/>
  <c r="AI76" i="1"/>
  <c r="BT558" i="1" s="1"/>
  <c r="BT588" i="1" s="1"/>
  <c r="BT506" i="1"/>
  <c r="FE203" i="1"/>
  <c r="AQ584" i="1"/>
  <c r="AQ586" i="1"/>
  <c r="AQ579" i="1"/>
  <c r="AQ575" i="1"/>
  <c r="AQ581" i="1"/>
  <c r="AQ577" i="1"/>
  <c r="DW28" i="1"/>
  <c r="BA188" i="1"/>
  <c r="BA190" i="1"/>
  <c r="BA192" i="1"/>
  <c r="BA195" i="1"/>
  <c r="BA180" i="1"/>
  <c r="BA182" i="1"/>
  <c r="BA184" i="1"/>
  <c r="BA186" i="1"/>
  <c r="BA194" i="1"/>
  <c r="BA198" i="1"/>
  <c r="BA178" i="1"/>
  <c r="BA189" i="1"/>
  <c r="BA191" i="1"/>
  <c r="BA193" i="1"/>
  <c r="BA197" i="1"/>
  <c r="BA179" i="1"/>
  <c r="BA181" i="1"/>
  <c r="BA183" i="1"/>
  <c r="BA185" i="1"/>
  <c r="BA187" i="1"/>
  <c r="FC187" i="1" s="1"/>
  <c r="BA196" i="1"/>
  <c r="BA228" i="1"/>
  <c r="BA239" i="1"/>
  <c r="BA224" i="1"/>
  <c r="BA221" i="1"/>
  <c r="BA236" i="1"/>
  <c r="BA223" i="1"/>
  <c r="BA218" i="1"/>
  <c r="BA217" i="1"/>
  <c r="BA230" i="1"/>
  <c r="BA231" i="1"/>
  <c r="BA232" i="1"/>
  <c r="BA234" i="1"/>
  <c r="BA233" i="1"/>
  <c r="BA216" i="1"/>
  <c r="BA226" i="1"/>
  <c r="BA237" i="1"/>
  <c r="BA235" i="1"/>
  <c r="BA222" i="1"/>
  <c r="BA238" i="1"/>
  <c r="BA220" i="1"/>
  <c r="BA225" i="1"/>
  <c r="BA229" i="1"/>
  <c r="BA227" i="1"/>
  <c r="BA219" i="1"/>
  <c r="BA207" i="1"/>
  <c r="BA209" i="1"/>
  <c r="BA213" i="1"/>
  <c r="BA212" i="1"/>
  <c r="BA211" i="1"/>
  <c r="BA215" i="1"/>
  <c r="BA208" i="1"/>
  <c r="BA210" i="1"/>
  <c r="BA340" i="1"/>
  <c r="BA358" i="1"/>
  <c r="BA357" i="1"/>
  <c r="BA356" i="1"/>
  <c r="BA353" i="1"/>
  <c r="BA352" i="1"/>
  <c r="BA355" i="1"/>
  <c r="BA354" i="1"/>
  <c r="BA351" i="1"/>
  <c r="BA350" i="1"/>
  <c r="BA349" i="1"/>
  <c r="BA348" i="1"/>
  <c r="BA347" i="1"/>
  <c r="BA346" i="1"/>
  <c r="BA343" i="1"/>
  <c r="BA342" i="1"/>
  <c r="BA339" i="1"/>
  <c r="BA359" i="1"/>
  <c r="BA345" i="1"/>
  <c r="BA344" i="1"/>
  <c r="BA341" i="1"/>
  <c r="BA395" i="1"/>
  <c r="BA394" i="1"/>
  <c r="BA377" i="1"/>
  <c r="BA387" i="1"/>
  <c r="BA398" i="1"/>
  <c r="BA383" i="1"/>
  <c r="BA399" i="1"/>
  <c r="BA381" i="1"/>
  <c r="BA390" i="1"/>
  <c r="BA388" i="1"/>
  <c r="BA380" i="1"/>
  <c r="BA389" i="1"/>
  <c r="BA385" i="1"/>
  <c r="BA382" i="1"/>
  <c r="BA397" i="1"/>
  <c r="BA384" i="1"/>
  <c r="BA379" i="1"/>
  <c r="BA378" i="1"/>
  <c r="BA400" i="1"/>
  <c r="BA386" i="1"/>
  <c r="BA391" i="1"/>
  <c r="BA392" i="1"/>
  <c r="BA396" i="1"/>
  <c r="BA393" i="1"/>
  <c r="BA370" i="1"/>
  <c r="BA373" i="1"/>
  <c r="BA376" i="1"/>
  <c r="BA368" i="1"/>
  <c r="BA371" i="1"/>
  <c r="BA374" i="1"/>
  <c r="BA372" i="1"/>
  <c r="BA369" i="1"/>
  <c r="DX27" i="1"/>
  <c r="DR572" i="1"/>
  <c r="DR576" i="1"/>
  <c r="DR580" i="1"/>
  <c r="DR573" i="1"/>
  <c r="DR587" i="1"/>
  <c r="FE292" i="1"/>
  <c r="FE367" i="1"/>
  <c r="DF33" i="1"/>
  <c r="AI28" i="1"/>
  <c r="AI26" i="1"/>
  <c r="FE279" i="1"/>
  <c r="FE360" i="1"/>
  <c r="FE361" i="1"/>
  <c r="FE200" i="1"/>
  <c r="DZ29" i="1"/>
  <c r="BM567" i="1"/>
  <c r="BM566" i="1"/>
  <c r="BM574" i="1"/>
  <c r="BM585" i="1"/>
  <c r="FD373" i="1"/>
  <c r="HL374" i="1"/>
  <c r="B375" i="1"/>
  <c r="B442" i="1" s="1"/>
  <c r="CH374" i="1"/>
  <c r="IO369" i="1"/>
  <c r="IF369" i="1"/>
  <c r="IP370" i="1"/>
  <c r="IH370" i="1"/>
  <c r="IK371" i="1"/>
  <c r="IM371" i="1"/>
  <c r="IQ371" i="1"/>
  <c r="IL371" i="1"/>
  <c r="IN371" i="1"/>
  <c r="II371" i="1" s="1"/>
  <c r="IR371" i="1"/>
  <c r="N525" i="1"/>
  <c r="N595" i="1" s="1"/>
  <c r="AB525" i="1"/>
  <c r="AP525" i="1"/>
  <c r="BE525" i="1"/>
  <c r="BS525" i="1"/>
  <c r="CH525" i="1"/>
  <c r="CV525" i="1"/>
  <c r="DJ525" i="1"/>
  <c r="DX525" i="1"/>
  <c r="EM525" i="1"/>
  <c r="U525" i="1"/>
  <c r="AI525" i="1"/>
  <c r="BL525" i="1"/>
  <c r="BZ525" i="1"/>
  <c r="CO525" i="1"/>
  <c r="DC525" i="1"/>
  <c r="DQ525" i="1"/>
  <c r="EF525" i="1"/>
  <c r="EU525" i="1"/>
  <c r="IJ370" i="1"/>
  <c r="HE370" i="1"/>
  <c r="GO373" i="1"/>
  <c r="GP372" i="1"/>
  <c r="IH288" i="1"/>
  <c r="IP288" i="1"/>
  <c r="HL292" i="1"/>
  <c r="B293" i="1"/>
  <c r="CH292" i="1"/>
  <c r="GP290" i="1"/>
  <c r="GO291" i="1"/>
  <c r="HZ290" i="1"/>
  <c r="HY291" i="1"/>
  <c r="HE288" i="1"/>
  <c r="IJ288" i="1"/>
  <c r="IF287" i="1"/>
  <c r="IO287" i="1"/>
  <c r="HA289" i="1"/>
  <c r="IL289" i="1"/>
  <c r="IN289" i="1"/>
  <c r="II289" i="1" s="1"/>
  <c r="IR289" i="1"/>
  <c r="GZ289" i="1"/>
  <c r="GV289" i="1" s="1"/>
  <c r="IK289" i="1"/>
  <c r="IM289" i="1"/>
  <c r="IQ289" i="1"/>
  <c r="FC285" i="1" l="1"/>
  <c r="FC473" i="1"/>
  <c r="V527" i="1"/>
  <c r="DR527" i="1"/>
  <c r="B78" i="45"/>
  <c r="M114" i="51" s="1"/>
  <c r="M38" i="51" s="1"/>
  <c r="M113" i="51"/>
  <c r="M37" i="51" s="1"/>
  <c r="FC115" i="1"/>
  <c r="FC246" i="1"/>
  <c r="FC325" i="1"/>
  <c r="H595" i="1"/>
  <c r="FC472" i="1"/>
  <c r="FC474" i="1"/>
  <c r="IG371" i="1"/>
  <c r="IG289" i="1"/>
  <c r="H527" i="1"/>
  <c r="AY527" i="1"/>
  <c r="G527" i="1"/>
  <c r="AX527" i="1" s="1"/>
  <c r="FC406" i="1"/>
  <c r="FC326" i="1"/>
  <c r="FC407" i="1"/>
  <c r="FC158" i="1"/>
  <c r="FC159" i="1"/>
  <c r="FC160" i="1"/>
  <c r="FC244" i="1"/>
  <c r="FC245" i="1"/>
  <c r="FC405" i="1"/>
  <c r="FC324" i="1"/>
  <c r="AN582" i="1"/>
  <c r="AM577" i="1"/>
  <c r="AM572" i="1"/>
  <c r="FC114" i="1"/>
  <c r="AM583" i="1"/>
  <c r="AM570" i="1"/>
  <c r="AM568" i="1"/>
  <c r="AM580" i="1"/>
  <c r="AM579" i="1"/>
  <c r="AM584" i="1"/>
  <c r="FC201" i="1"/>
  <c r="HZ371" i="1"/>
  <c r="HY372" i="1"/>
  <c r="FC361" i="1"/>
  <c r="AM574" i="1"/>
  <c r="AL580" i="1"/>
  <c r="FC291" i="1"/>
  <c r="FC366" i="1"/>
  <c r="FC365" i="1"/>
  <c r="T11" i="40"/>
  <c r="AN588" i="1"/>
  <c r="AM585" i="1"/>
  <c r="FC440" i="1"/>
  <c r="FC428" i="1"/>
  <c r="AL570" i="1"/>
  <c r="FC466" i="1"/>
  <c r="AN568" i="1"/>
  <c r="FC457" i="1"/>
  <c r="DL28" i="1"/>
  <c r="AN581" i="1"/>
  <c r="FC293" i="1"/>
  <c r="FC359" i="1"/>
  <c r="AM567" i="1"/>
  <c r="FC208" i="1"/>
  <c r="AN567" i="1"/>
  <c r="FC156" i="1"/>
  <c r="FC289" i="1"/>
  <c r="AN586" i="1"/>
  <c r="AS570" i="1"/>
  <c r="EV577" i="1"/>
  <c r="FC340" i="1"/>
  <c r="AT587" i="1"/>
  <c r="AL581" i="1"/>
  <c r="AS573" i="1"/>
  <c r="FC368" i="1"/>
  <c r="FC207" i="1"/>
  <c r="FC117" i="1"/>
  <c r="H574" i="1"/>
  <c r="FC283" i="1"/>
  <c r="AU568" i="1"/>
  <c r="FC281" i="1"/>
  <c r="FC242" i="1"/>
  <c r="FC403" i="1"/>
  <c r="FC210" i="1"/>
  <c r="FC287" i="1"/>
  <c r="FC273" i="1"/>
  <c r="AM581" i="1"/>
  <c r="AT582" i="1"/>
  <c r="AU577" i="1"/>
  <c r="FC427" i="1"/>
  <c r="AE495" i="1"/>
  <c r="FC128" i="1"/>
  <c r="AR578" i="1"/>
  <c r="FC463" i="1"/>
  <c r="FC369" i="1"/>
  <c r="FC341" i="1"/>
  <c r="FC183" i="1"/>
  <c r="FC199" i="1"/>
  <c r="FC126" i="1"/>
  <c r="AN574" i="1"/>
  <c r="FC362" i="1"/>
  <c r="AU571" i="1"/>
  <c r="FC181" i="1"/>
  <c r="FC121" i="1"/>
  <c r="H568" i="1"/>
  <c r="AS572" i="1"/>
  <c r="AU588" i="1"/>
  <c r="AU575" i="1"/>
  <c r="FC185" i="1"/>
  <c r="FC97" i="1"/>
  <c r="AU565" i="1"/>
  <c r="FC438" i="1"/>
  <c r="FC374" i="1"/>
  <c r="FC214" i="1"/>
  <c r="FC451" i="1"/>
  <c r="AN565" i="1"/>
  <c r="FC399" i="1"/>
  <c r="H585" i="1"/>
  <c r="AS588" i="1"/>
  <c r="AS577" i="1"/>
  <c r="AU583" i="1"/>
  <c r="AU587" i="1"/>
  <c r="AU570" i="1"/>
  <c r="AU579" i="1"/>
  <c r="AU578" i="1"/>
  <c r="AU582" i="1"/>
  <c r="FC364" i="1"/>
  <c r="FC200" i="1"/>
  <c r="FC371" i="1"/>
  <c r="FC152" i="1"/>
  <c r="FC278" i="1"/>
  <c r="AN578" i="1"/>
  <c r="AN570" i="1"/>
  <c r="AN587" i="1"/>
  <c r="AN573" i="1"/>
  <c r="AN585" i="1"/>
  <c r="AN580" i="1"/>
  <c r="AY587" i="1"/>
  <c r="FC470" i="1"/>
  <c r="AY585" i="1"/>
  <c r="FC469" i="1"/>
  <c r="FC471" i="1"/>
  <c r="BS32" i="1"/>
  <c r="H592" i="1"/>
  <c r="H593" i="1"/>
  <c r="H594" i="1"/>
  <c r="AK588" i="1"/>
  <c r="AT576" i="1"/>
  <c r="AY568" i="1"/>
  <c r="EV582" i="1"/>
  <c r="H577" i="1"/>
  <c r="AS579" i="1"/>
  <c r="AS578" i="1"/>
  <c r="AS580" i="1"/>
  <c r="AS581" i="1"/>
  <c r="AY584" i="1"/>
  <c r="AY581" i="1"/>
  <c r="BA410" i="1"/>
  <c r="BA162" i="1"/>
  <c r="FC123" i="1"/>
  <c r="DY574" i="1"/>
  <c r="EV584" i="1"/>
  <c r="AR565" i="1"/>
  <c r="EV585" i="1"/>
  <c r="EV581" i="1"/>
  <c r="AY566" i="1"/>
  <c r="H575" i="1"/>
  <c r="H580" i="1"/>
  <c r="H588" i="1"/>
  <c r="AS574" i="1"/>
  <c r="AS567" i="1"/>
  <c r="BC251" i="1"/>
  <c r="AS568" i="1"/>
  <c r="AS571" i="1"/>
  <c r="AS575" i="1"/>
  <c r="AU569" i="1"/>
  <c r="AU573" i="1"/>
  <c r="AU585" i="1"/>
  <c r="AU572" i="1"/>
  <c r="AY588" i="1"/>
  <c r="AY570" i="1"/>
  <c r="AY579" i="1"/>
  <c r="AY575" i="1"/>
  <c r="AY577" i="1"/>
  <c r="BA329" i="1"/>
  <c r="AL565" i="1"/>
  <c r="H596" i="1"/>
  <c r="O596" i="1"/>
  <c r="G596" i="1"/>
  <c r="CI527" i="1"/>
  <c r="CW527" i="1"/>
  <c r="DK527" i="1"/>
  <c r="O527" i="1"/>
  <c r="BF527" i="1"/>
  <c r="BM527" i="1"/>
  <c r="AN527" i="1"/>
  <c r="BT527" i="1"/>
  <c r="EG527" i="1"/>
  <c r="DD527" i="1"/>
  <c r="AR527" i="1"/>
  <c r="E597" i="1"/>
  <c r="AM527" i="1"/>
  <c r="EN527" i="1"/>
  <c r="AQ527" i="1"/>
  <c r="AS527" i="1"/>
  <c r="CA527" i="1"/>
  <c r="AL527" i="1"/>
  <c r="AC527" i="1"/>
  <c r="AK527" i="1"/>
  <c r="DY527" i="1"/>
  <c r="EV527" i="1"/>
  <c r="CP527" i="1"/>
  <c r="AT527" i="1"/>
  <c r="AJ527" i="1"/>
  <c r="AU527" i="1"/>
  <c r="D598" i="1"/>
  <c r="E528" i="1"/>
  <c r="D529" i="1"/>
  <c r="FC241" i="1"/>
  <c r="FC404" i="1"/>
  <c r="FC154" i="1"/>
  <c r="FC402" i="1"/>
  <c r="FC157" i="1"/>
  <c r="FC155" i="1"/>
  <c r="FC243" i="1"/>
  <c r="FC323" i="1"/>
  <c r="HL212" i="1"/>
  <c r="B213" i="1"/>
  <c r="CH212" i="1"/>
  <c r="FC322" i="1"/>
  <c r="AS565" i="1"/>
  <c r="FC321" i="1"/>
  <c r="FC119" i="1"/>
  <c r="AN572" i="1"/>
  <c r="AN579" i="1"/>
  <c r="AN577" i="1"/>
  <c r="AN571" i="1"/>
  <c r="AN566" i="1"/>
  <c r="FC205" i="1"/>
  <c r="FC363" i="1"/>
  <c r="EV573" i="1"/>
  <c r="EV578" i="1"/>
  <c r="EV569" i="1"/>
  <c r="EV579" i="1"/>
  <c r="EV580" i="1"/>
  <c r="FC206" i="1"/>
  <c r="AM578" i="1"/>
  <c r="AM586" i="1"/>
  <c r="AM571" i="1"/>
  <c r="AT584" i="1"/>
  <c r="AT581" i="1"/>
  <c r="AT572" i="1"/>
  <c r="AT570" i="1"/>
  <c r="AR579" i="1"/>
  <c r="AL575" i="1"/>
  <c r="AL587" i="1"/>
  <c r="BS26" i="1"/>
  <c r="BS27" i="1"/>
  <c r="FC435" i="1"/>
  <c r="FC372" i="1"/>
  <c r="CH442" i="1"/>
  <c r="GM442" i="1"/>
  <c r="AN569" i="1"/>
  <c r="AN584" i="1"/>
  <c r="AK565" i="1"/>
  <c r="BT586" i="1"/>
  <c r="H591" i="1"/>
  <c r="AN575" i="1"/>
  <c r="FC120" i="1"/>
  <c r="FC202" i="1"/>
  <c r="FC204" i="1"/>
  <c r="FC433" i="1"/>
  <c r="FC449" i="1"/>
  <c r="FC453" i="1"/>
  <c r="CB27" i="1"/>
  <c r="CA27" i="1" s="1"/>
  <c r="CG27" i="1"/>
  <c r="CH27" i="1" s="1"/>
  <c r="FC468" i="1"/>
  <c r="CB26" i="1"/>
  <c r="CA26" i="1" s="1"/>
  <c r="CG26" i="1"/>
  <c r="CH26" i="1" s="1"/>
  <c r="CB28" i="1"/>
  <c r="CA28" i="1" s="1"/>
  <c r="CG28" i="1"/>
  <c r="CH28" i="1" s="1"/>
  <c r="FC401" i="1"/>
  <c r="FC240" i="1"/>
  <c r="FC320" i="1"/>
  <c r="FC367" i="1"/>
  <c r="BX383" i="75"/>
  <c r="FC361" i="75" s="1"/>
  <c r="BY381" i="75"/>
  <c r="FC196" i="1"/>
  <c r="FC344" i="1"/>
  <c r="FC464" i="1"/>
  <c r="FC445" i="1"/>
  <c r="FC447" i="1"/>
  <c r="FC459" i="1"/>
  <c r="AM575" i="1"/>
  <c r="AM582" i="1"/>
  <c r="AM587" i="1"/>
  <c r="AM569" i="1"/>
  <c r="FC191" i="1"/>
  <c r="CO26" i="1"/>
  <c r="DD26" i="1" s="1"/>
  <c r="T7" i="40"/>
  <c r="CO29" i="1"/>
  <c r="T10" i="40"/>
  <c r="FC436" i="1"/>
  <c r="DL29" i="1"/>
  <c r="BS29" i="1"/>
  <c r="DL27" i="1"/>
  <c r="FC437" i="1"/>
  <c r="FC465" i="1"/>
  <c r="FC446" i="1"/>
  <c r="FC460" i="1"/>
  <c r="FC458" i="1"/>
  <c r="FC454" i="1"/>
  <c r="FC455" i="1"/>
  <c r="FC444" i="1"/>
  <c r="FC462" i="1"/>
  <c r="FC431" i="1"/>
  <c r="FC432" i="1"/>
  <c r="FC429" i="1"/>
  <c r="FC430" i="1"/>
  <c r="FC441" i="1"/>
  <c r="FC439" i="1"/>
  <c r="FC467" i="1"/>
  <c r="FC448" i="1"/>
  <c r="FC450" i="1"/>
  <c r="FC461" i="1"/>
  <c r="FC456" i="1"/>
  <c r="FC452" i="1"/>
  <c r="FC443" i="1"/>
  <c r="FC442" i="1"/>
  <c r="FC434" i="1"/>
  <c r="HY126" i="1"/>
  <c r="HZ125" i="1"/>
  <c r="HY212" i="1"/>
  <c r="HZ211" i="1"/>
  <c r="CH125" i="1"/>
  <c r="B126" i="1"/>
  <c r="BU126" i="1" s="1"/>
  <c r="HL125" i="1"/>
  <c r="DY585" i="1"/>
  <c r="BB332" i="1"/>
  <c r="EN583" i="1"/>
  <c r="EN569" i="1"/>
  <c r="AT569" i="1"/>
  <c r="AT573" i="1"/>
  <c r="AT579" i="1"/>
  <c r="AT577" i="1"/>
  <c r="AT571" i="1"/>
  <c r="AT588" i="1"/>
  <c r="AT578" i="1"/>
  <c r="AR580" i="1"/>
  <c r="AR574" i="1"/>
  <c r="AR575" i="1"/>
  <c r="AR588" i="1"/>
  <c r="AR572" i="1"/>
  <c r="AR569" i="1"/>
  <c r="AR573" i="1"/>
  <c r="AR585" i="1"/>
  <c r="AR584" i="1"/>
  <c r="AL573" i="1"/>
  <c r="AL571" i="1"/>
  <c r="AL568" i="1"/>
  <c r="AL583" i="1"/>
  <c r="AL569" i="1"/>
  <c r="AL574" i="1"/>
  <c r="BB251" i="1"/>
  <c r="AL584" i="1"/>
  <c r="AL582" i="1"/>
  <c r="H584" i="1"/>
  <c r="H579" i="1"/>
  <c r="H578" i="1"/>
  <c r="H587" i="1"/>
  <c r="H583" i="1"/>
  <c r="H570" i="1"/>
  <c r="AT566" i="1"/>
  <c r="AL566" i="1"/>
  <c r="AY574" i="1"/>
  <c r="BT587" i="1"/>
  <c r="BT575" i="1"/>
  <c r="BT576" i="1"/>
  <c r="AK584" i="1"/>
  <c r="EV574" i="1"/>
  <c r="AT567" i="1"/>
  <c r="AU584" i="1"/>
  <c r="AL585" i="1"/>
  <c r="FC348" i="1"/>
  <c r="FC342" i="1"/>
  <c r="FC350" i="1"/>
  <c r="FC354" i="1"/>
  <c r="FC346" i="1"/>
  <c r="FC352" i="1"/>
  <c r="FC356" i="1"/>
  <c r="FC358" i="1"/>
  <c r="BT581" i="1"/>
  <c r="CI580" i="1"/>
  <c r="EN572" i="1"/>
  <c r="EN577" i="1"/>
  <c r="EN576" i="1"/>
  <c r="H567" i="1"/>
  <c r="FC370" i="1"/>
  <c r="FC212" i="1"/>
  <c r="FC194" i="1"/>
  <c r="EN575" i="1"/>
  <c r="FC110" i="1"/>
  <c r="FC105" i="1"/>
  <c r="FC98" i="1"/>
  <c r="FC94" i="1"/>
  <c r="FC112" i="1"/>
  <c r="FC100" i="1"/>
  <c r="FC270" i="1"/>
  <c r="AC569" i="1"/>
  <c r="DY571" i="1"/>
  <c r="DY579" i="1"/>
  <c r="DY576" i="1"/>
  <c r="DY570" i="1"/>
  <c r="EG569" i="1"/>
  <c r="H576" i="1"/>
  <c r="H572" i="1"/>
  <c r="AY576" i="1"/>
  <c r="FC209" i="1"/>
  <c r="FC184" i="1"/>
  <c r="FC180" i="1"/>
  <c r="FC188" i="1"/>
  <c r="BT574" i="1"/>
  <c r="FC124" i="1"/>
  <c r="FC288" i="1"/>
  <c r="FC263" i="1"/>
  <c r="FC259" i="1"/>
  <c r="FC274" i="1"/>
  <c r="AC578" i="1"/>
  <c r="AC567" i="1"/>
  <c r="AC576" i="1"/>
  <c r="AC582" i="1"/>
  <c r="AK576" i="1"/>
  <c r="EG583" i="1"/>
  <c r="EV587" i="1"/>
  <c r="AT575" i="1"/>
  <c r="BC332" i="1"/>
  <c r="AT586" i="1"/>
  <c r="AN576" i="1"/>
  <c r="H582" i="1"/>
  <c r="H589" i="1"/>
  <c r="AS586" i="1"/>
  <c r="AY569" i="1"/>
  <c r="AY578" i="1"/>
  <c r="BT572" i="1"/>
  <c r="CI579" i="1"/>
  <c r="EN580" i="1"/>
  <c r="AC571" i="1"/>
  <c r="AK570" i="1"/>
  <c r="AK586" i="1"/>
  <c r="EG576" i="1"/>
  <c r="AM588" i="1"/>
  <c r="AM576" i="1"/>
  <c r="AY572" i="1"/>
  <c r="AG496" i="1"/>
  <c r="FC376" i="1"/>
  <c r="AG516" i="1"/>
  <c r="FC396" i="1"/>
  <c r="AG511" i="1"/>
  <c r="FC391" i="1"/>
  <c r="FC400" i="1"/>
  <c r="AG499" i="1"/>
  <c r="FC379" i="1"/>
  <c r="AG517" i="1"/>
  <c r="FC397" i="1"/>
  <c r="FC385" i="1"/>
  <c r="AG505" i="1"/>
  <c r="FC380" i="1"/>
  <c r="AG500" i="1"/>
  <c r="AG510" i="1"/>
  <c r="FC390" i="1"/>
  <c r="FC398" i="1"/>
  <c r="AG518" i="1"/>
  <c r="AG497" i="1"/>
  <c r="FC377" i="1"/>
  <c r="AG515" i="1"/>
  <c r="FC395" i="1"/>
  <c r="FC215" i="1"/>
  <c r="AE496" i="1"/>
  <c r="FC219" i="1"/>
  <c r="AE500" i="1"/>
  <c r="AE510" i="1"/>
  <c r="FC229" i="1"/>
  <c r="FC220" i="1"/>
  <c r="AE501" i="1"/>
  <c r="FC222" i="1"/>
  <c r="AE503" i="1"/>
  <c r="AE518" i="1"/>
  <c r="FC237" i="1"/>
  <c r="FC216" i="1"/>
  <c r="AE497" i="1"/>
  <c r="AE515" i="1"/>
  <c r="FC234" i="1"/>
  <c r="AE512" i="1"/>
  <c r="FC231" i="1"/>
  <c r="FC217" i="1"/>
  <c r="AE498" i="1"/>
  <c r="FC223" i="1"/>
  <c r="AE504" i="1"/>
  <c r="FC221" i="1"/>
  <c r="AE502" i="1"/>
  <c r="FC239" i="1"/>
  <c r="BA250" i="1"/>
  <c r="FC197" i="1"/>
  <c r="FC192" i="1"/>
  <c r="CI582" i="1"/>
  <c r="CI571" i="1"/>
  <c r="FC129" i="1"/>
  <c r="AD496" i="1"/>
  <c r="FC125" i="1"/>
  <c r="AD503" i="1"/>
  <c r="FC136" i="1"/>
  <c r="AD504" i="1"/>
  <c r="FC137" i="1"/>
  <c r="AD515" i="1"/>
  <c r="FC148" i="1"/>
  <c r="FC142" i="1"/>
  <c r="AD509" i="1"/>
  <c r="FC133" i="1"/>
  <c r="AD500" i="1"/>
  <c r="FC144" i="1"/>
  <c r="AD510" i="1"/>
  <c r="FC143" i="1"/>
  <c r="FC153" i="1"/>
  <c r="AD512" i="1"/>
  <c r="FC145" i="1"/>
  <c r="AD502" i="1"/>
  <c r="FC135" i="1"/>
  <c r="FC149" i="1"/>
  <c r="AD516" i="1"/>
  <c r="FC131" i="1"/>
  <c r="AD498" i="1"/>
  <c r="BA163" i="1"/>
  <c r="AD558" i="1" s="1"/>
  <c r="AD565" i="1" s="1"/>
  <c r="AD506" i="1"/>
  <c r="FC139" i="1"/>
  <c r="FC106" i="1"/>
  <c r="FC107" i="1"/>
  <c r="FC108" i="1"/>
  <c r="FC95" i="1"/>
  <c r="FC290" i="1"/>
  <c r="FC316" i="1"/>
  <c r="AF517" i="1"/>
  <c r="FC312" i="1"/>
  <c r="AF513" i="1"/>
  <c r="FC310" i="1"/>
  <c r="AF511" i="1"/>
  <c r="FC302" i="1"/>
  <c r="AF503" i="1"/>
  <c r="FC317" i="1"/>
  <c r="AF518" i="1"/>
  <c r="FC298" i="1"/>
  <c r="AF499" i="1"/>
  <c r="AF504" i="1"/>
  <c r="FC303" i="1"/>
  <c r="FC304" i="1"/>
  <c r="AF505" i="1"/>
  <c r="FC314" i="1"/>
  <c r="AF515" i="1"/>
  <c r="AF500" i="1"/>
  <c r="FC299" i="1"/>
  <c r="FC309" i="1"/>
  <c r="AF510" i="1"/>
  <c r="FC300" i="1"/>
  <c r="AF501" i="1"/>
  <c r="FC264" i="1"/>
  <c r="FC271" i="1"/>
  <c r="FC265" i="1"/>
  <c r="FC260" i="1"/>
  <c r="FC275" i="1"/>
  <c r="FC266" i="1"/>
  <c r="DY588" i="1"/>
  <c r="DY581" i="1"/>
  <c r="DY577" i="1"/>
  <c r="FC286" i="1"/>
  <c r="AK575" i="1"/>
  <c r="AK577" i="1"/>
  <c r="AK568" i="1"/>
  <c r="AK583" i="1"/>
  <c r="AK569" i="1"/>
  <c r="EG582" i="1"/>
  <c r="EG581" i="1"/>
  <c r="EG573" i="1"/>
  <c r="EG586" i="1"/>
  <c r="BT578" i="1"/>
  <c r="BT579" i="1"/>
  <c r="BT568" i="1"/>
  <c r="BT573" i="1"/>
  <c r="BT582" i="1"/>
  <c r="BT580" i="1"/>
  <c r="CI574" i="1"/>
  <c r="CI581" i="1"/>
  <c r="CI586" i="1"/>
  <c r="CI572" i="1"/>
  <c r="CI573" i="1"/>
  <c r="EI31" i="1"/>
  <c r="FC279" i="1"/>
  <c r="EV583" i="1"/>
  <c r="EV576" i="1"/>
  <c r="EV588" i="1"/>
  <c r="EV570" i="1"/>
  <c r="EV572" i="1"/>
  <c r="EN581" i="1"/>
  <c r="EN574" i="1"/>
  <c r="EN573" i="1"/>
  <c r="EN585" i="1"/>
  <c r="EN579" i="1"/>
  <c r="AM573" i="1"/>
  <c r="FC294" i="1"/>
  <c r="AC577" i="1"/>
  <c r="AC580" i="1"/>
  <c r="AC587" i="1"/>
  <c r="AC579" i="1"/>
  <c r="AC581" i="1"/>
  <c r="AT585" i="1"/>
  <c r="AT583" i="1"/>
  <c r="AT580" i="1"/>
  <c r="AT574" i="1"/>
  <c r="AT568" i="1"/>
  <c r="AR577" i="1"/>
  <c r="AR571" i="1"/>
  <c r="AR581" i="1"/>
  <c r="AR570" i="1"/>
  <c r="AR576" i="1"/>
  <c r="AL576" i="1"/>
  <c r="AL579" i="1"/>
  <c r="AL572" i="1"/>
  <c r="AL577" i="1"/>
  <c r="AL567" i="1"/>
  <c r="AN583" i="1"/>
  <c r="FC280" i="1"/>
  <c r="DY573" i="1"/>
  <c r="DY587" i="1"/>
  <c r="DY582" i="1"/>
  <c r="DY586" i="1"/>
  <c r="DY584" i="1"/>
  <c r="H571" i="1"/>
  <c r="H565" i="1"/>
  <c r="H573" i="1"/>
  <c r="H569" i="1"/>
  <c r="H590" i="1"/>
  <c r="H586" i="1"/>
  <c r="H566" i="1"/>
  <c r="AS583" i="1"/>
  <c r="AS587" i="1"/>
  <c r="AU580" i="1"/>
  <c r="AU567" i="1"/>
  <c r="FC284" i="1"/>
  <c r="AK571" i="1"/>
  <c r="AK585" i="1"/>
  <c r="AK581" i="1"/>
  <c r="AK572" i="1"/>
  <c r="AK579" i="1"/>
  <c r="AK580" i="1"/>
  <c r="AK587" i="1"/>
  <c r="AK567" i="1"/>
  <c r="AK573" i="1"/>
  <c r="EG577" i="1"/>
  <c r="EG585" i="1"/>
  <c r="EG587" i="1"/>
  <c r="EG572" i="1"/>
  <c r="EG584" i="1"/>
  <c r="EG571" i="1"/>
  <c r="FC282" i="1"/>
  <c r="FC373" i="1"/>
  <c r="AG513" i="1"/>
  <c r="FC393" i="1"/>
  <c r="FC392" i="1"/>
  <c r="AG512" i="1"/>
  <c r="BA411" i="1"/>
  <c r="AG558" i="1" s="1"/>
  <c r="FC386" i="1"/>
  <c r="AG506" i="1"/>
  <c r="FC378" i="1"/>
  <c r="AG498" i="1"/>
  <c r="FC384" i="1"/>
  <c r="AG504" i="1"/>
  <c r="AG502" i="1"/>
  <c r="FC382" i="1"/>
  <c r="AG509" i="1"/>
  <c r="FC389" i="1"/>
  <c r="FC388" i="1"/>
  <c r="AG508" i="1"/>
  <c r="FC381" i="1"/>
  <c r="AG501" i="1"/>
  <c r="AG503" i="1"/>
  <c r="FC383" i="1"/>
  <c r="AG507" i="1"/>
  <c r="FC387" i="1"/>
  <c r="FC394" i="1"/>
  <c r="AG514" i="1"/>
  <c r="FC345" i="1"/>
  <c r="FC343" i="1"/>
  <c r="FC347" i="1"/>
  <c r="FC349" i="1"/>
  <c r="FC351" i="1"/>
  <c r="FC355" i="1"/>
  <c r="FC353" i="1"/>
  <c r="FC357" i="1"/>
  <c r="FC211" i="1"/>
  <c r="FC213" i="1"/>
  <c r="AE508" i="1"/>
  <c r="FC227" i="1"/>
  <c r="FC225" i="1"/>
  <c r="AE506" i="1"/>
  <c r="BA249" i="1"/>
  <c r="AE558" i="1" s="1"/>
  <c r="FC238" i="1"/>
  <c r="AE516" i="1"/>
  <c r="FC235" i="1"/>
  <c r="AE507" i="1"/>
  <c r="FC226" i="1"/>
  <c r="AE514" i="1"/>
  <c r="FC233" i="1"/>
  <c r="AE513" i="1"/>
  <c r="FC232" i="1"/>
  <c r="AE511" i="1"/>
  <c r="FC230" i="1"/>
  <c r="FC218" i="1"/>
  <c r="AE499" i="1"/>
  <c r="AE517" i="1"/>
  <c r="FC236" i="1"/>
  <c r="FC224" i="1"/>
  <c r="AE505" i="1"/>
  <c r="AE509" i="1"/>
  <c r="FC228" i="1"/>
  <c r="FC179" i="1"/>
  <c r="FC193" i="1"/>
  <c r="FC189" i="1"/>
  <c r="FC198" i="1"/>
  <c r="FC186" i="1"/>
  <c r="FC182" i="1"/>
  <c r="FC195" i="1"/>
  <c r="FC190" i="1"/>
  <c r="BT569" i="1"/>
  <c r="BT585" i="1"/>
  <c r="BT570" i="1"/>
  <c r="CI578" i="1"/>
  <c r="CI585" i="1"/>
  <c r="CI576" i="1"/>
  <c r="CI587" i="1"/>
  <c r="CI575" i="1"/>
  <c r="FC360" i="1"/>
  <c r="EN588" i="1"/>
  <c r="EN571" i="1"/>
  <c r="FC122" i="1"/>
  <c r="FC127" i="1"/>
  <c r="AD507" i="1"/>
  <c r="FC140" i="1"/>
  <c r="AD514" i="1"/>
  <c r="FC147" i="1"/>
  <c r="AD518" i="1"/>
  <c r="FC151" i="1"/>
  <c r="AD508" i="1"/>
  <c r="FC141" i="1"/>
  <c r="AD497" i="1"/>
  <c r="FC130" i="1"/>
  <c r="FC134" i="1"/>
  <c r="AD501" i="1"/>
  <c r="FC150" i="1"/>
  <c r="AD517" i="1"/>
  <c r="AD513" i="1"/>
  <c r="FC146" i="1"/>
  <c r="AD499" i="1"/>
  <c r="FC132" i="1"/>
  <c r="FC138" i="1"/>
  <c r="AD505" i="1"/>
  <c r="FC109" i="1"/>
  <c r="FC101" i="1"/>
  <c r="FC102" i="1"/>
  <c r="FC93" i="1"/>
  <c r="FC111" i="1"/>
  <c r="FC103" i="1"/>
  <c r="FC104" i="1"/>
  <c r="FC99" i="1"/>
  <c r="FC96" i="1"/>
  <c r="FC292" i="1"/>
  <c r="FC295" i="1"/>
  <c r="AF496" i="1"/>
  <c r="AF498" i="1"/>
  <c r="FC297" i="1"/>
  <c r="AF502" i="1"/>
  <c r="FC301" i="1"/>
  <c r="FC311" i="1"/>
  <c r="AF512" i="1"/>
  <c r="FC318" i="1"/>
  <c r="FC315" i="1"/>
  <c r="AF516" i="1"/>
  <c r="AF507" i="1"/>
  <c r="FC306" i="1"/>
  <c r="AF497" i="1"/>
  <c r="FC296" i="1"/>
  <c r="FC313" i="1"/>
  <c r="AF514" i="1"/>
  <c r="BA331" i="1"/>
  <c r="FC319" i="1"/>
  <c r="FC308" i="1"/>
  <c r="AF509" i="1"/>
  <c r="FC307" i="1"/>
  <c r="AF508" i="1"/>
  <c r="BA330" i="1"/>
  <c r="AF558" i="1" s="1"/>
  <c r="AF565" i="1" s="1"/>
  <c r="FC305" i="1"/>
  <c r="AF506" i="1"/>
  <c r="FC267" i="1"/>
  <c r="FC261" i="1"/>
  <c r="FC276" i="1"/>
  <c r="FC268" i="1"/>
  <c r="FC269" i="1"/>
  <c r="FC262" i="1"/>
  <c r="FC277" i="1"/>
  <c r="FC272" i="1"/>
  <c r="AC588" i="1"/>
  <c r="AC565" i="1"/>
  <c r="AC584" i="1"/>
  <c r="AC573" i="1"/>
  <c r="AC570" i="1"/>
  <c r="DL33" i="1"/>
  <c r="BS33" i="1"/>
  <c r="DL34" i="1"/>
  <c r="FC116" i="1"/>
  <c r="FC118" i="1"/>
  <c r="FC375" i="1"/>
  <c r="BT571" i="1"/>
  <c r="BT583" i="1"/>
  <c r="BT584" i="1"/>
  <c r="BT577" i="1"/>
  <c r="BT567" i="1"/>
  <c r="BT566" i="1"/>
  <c r="CI569" i="1"/>
  <c r="CI584" i="1"/>
  <c r="CI583" i="1"/>
  <c r="CI577" i="1"/>
  <c r="FC113" i="1"/>
  <c r="EV586" i="1"/>
  <c r="EV575" i="1"/>
  <c r="EN587" i="1"/>
  <c r="EN578" i="1"/>
  <c r="EN582" i="1"/>
  <c r="EN586" i="1"/>
  <c r="EN584" i="1"/>
  <c r="EN570" i="1"/>
  <c r="AC583" i="1"/>
  <c r="AC568" i="1"/>
  <c r="AC574" i="1"/>
  <c r="AC575" i="1"/>
  <c r="AC586" i="1"/>
  <c r="AC572" i="1"/>
  <c r="AC566" i="1"/>
  <c r="AR586" i="1"/>
  <c r="AR568" i="1"/>
  <c r="AR587" i="1"/>
  <c r="AR582" i="1"/>
  <c r="AR567" i="1"/>
  <c r="AR583" i="1"/>
  <c r="BT565" i="1"/>
  <c r="AL586" i="1"/>
  <c r="AL588" i="1"/>
  <c r="AL578" i="1"/>
  <c r="DY580" i="1"/>
  <c r="DY583" i="1"/>
  <c r="DY569" i="1"/>
  <c r="DY575" i="1"/>
  <c r="DY578" i="1"/>
  <c r="AS582" i="1"/>
  <c r="AS585" i="1"/>
  <c r="AS584" i="1"/>
  <c r="AS576" i="1"/>
  <c r="AS569" i="1"/>
  <c r="AU576" i="1"/>
  <c r="AU586" i="1"/>
  <c r="AU581" i="1"/>
  <c r="AU574" i="1"/>
  <c r="AY573" i="1"/>
  <c r="AY565" i="1"/>
  <c r="AY586" i="1"/>
  <c r="AY567" i="1"/>
  <c r="AY571" i="1"/>
  <c r="AY580" i="1"/>
  <c r="AK574" i="1"/>
  <c r="AK578" i="1"/>
  <c r="AK582" i="1"/>
  <c r="AM565" i="1"/>
  <c r="EG579" i="1"/>
  <c r="EG570" i="1"/>
  <c r="EG574" i="1"/>
  <c r="EG580" i="1"/>
  <c r="EG588" i="1"/>
  <c r="EG578" i="1"/>
  <c r="GO374" i="1"/>
  <c r="GP373" i="1"/>
  <c r="N526" i="1"/>
  <c r="N596" i="1" s="1"/>
  <c r="AB526" i="1"/>
  <c r="AP526" i="1"/>
  <c r="BE526" i="1"/>
  <c r="BS526" i="1"/>
  <c r="CH526" i="1"/>
  <c r="CV526" i="1"/>
  <c r="DJ526" i="1"/>
  <c r="DX526" i="1"/>
  <c r="EM526" i="1"/>
  <c r="U526" i="1"/>
  <c r="AI526" i="1"/>
  <c r="BL526" i="1"/>
  <c r="BZ526" i="1"/>
  <c r="CO526" i="1"/>
  <c r="DC526" i="1"/>
  <c r="DQ526" i="1"/>
  <c r="EF526" i="1"/>
  <c r="EU526" i="1"/>
  <c r="HE371" i="1"/>
  <c r="IJ371" i="1"/>
  <c r="CH375" i="1"/>
  <c r="HL375" i="1"/>
  <c r="B376" i="1"/>
  <c r="B443" i="1" s="1"/>
  <c r="CH443" i="1" s="1"/>
  <c r="GZ372" i="1"/>
  <c r="HB372" i="1"/>
  <c r="HD372" i="1"/>
  <c r="HG372" i="1"/>
  <c r="IK372" i="1"/>
  <c r="IM372" i="1"/>
  <c r="IQ372" i="1"/>
  <c r="HA372" i="1"/>
  <c r="HC372" i="1"/>
  <c r="HF372" i="1"/>
  <c r="HH372" i="1"/>
  <c r="IG372" i="1"/>
  <c r="IL372" i="1"/>
  <c r="IN372" i="1"/>
  <c r="II372" i="1" s="1"/>
  <c r="IR372" i="1"/>
  <c r="IF370" i="1"/>
  <c r="IO370" i="1"/>
  <c r="IH371" i="1"/>
  <c r="IP371" i="1"/>
  <c r="IH289" i="1"/>
  <c r="IP289" i="1"/>
  <c r="IF288" i="1"/>
  <c r="IO288" i="1"/>
  <c r="GZ290" i="1"/>
  <c r="GV290" i="1" s="1"/>
  <c r="IK290" i="1"/>
  <c r="IM290" i="1"/>
  <c r="IQ290" i="1"/>
  <c r="HA290" i="1"/>
  <c r="IL290" i="1"/>
  <c r="IN290" i="1"/>
  <c r="II290" i="1" s="1"/>
  <c r="IR290" i="1"/>
  <c r="CH293" i="1"/>
  <c r="HL293" i="1"/>
  <c r="B294" i="1"/>
  <c r="HE289" i="1"/>
  <c r="IJ289" i="1"/>
  <c r="HZ291" i="1"/>
  <c r="HY292" i="1"/>
  <c r="GP291" i="1"/>
  <c r="GO292" i="1"/>
  <c r="AD588" i="1" l="1"/>
  <c r="EI30" i="1"/>
  <c r="DD29" i="1"/>
  <c r="IG290" i="1"/>
  <c r="HZ372" i="1"/>
  <c r="HY373" i="1"/>
  <c r="AE583" i="1"/>
  <c r="AE579" i="1"/>
  <c r="AE577" i="1"/>
  <c r="AE587" i="1"/>
  <c r="AD575" i="1"/>
  <c r="AE581" i="1"/>
  <c r="AD567" i="1"/>
  <c r="AG578" i="1"/>
  <c r="AE565" i="1"/>
  <c r="AD584" i="1"/>
  <c r="AG571" i="1"/>
  <c r="AD577" i="1"/>
  <c r="AG568" i="1"/>
  <c r="AD583" i="1"/>
  <c r="AD578" i="1"/>
  <c r="AG576" i="1"/>
  <c r="AG574" i="1"/>
  <c r="AD581" i="1"/>
  <c r="AG584" i="1"/>
  <c r="AE584" i="1"/>
  <c r="Q528" i="1"/>
  <c r="E598" i="1"/>
  <c r="AZ528" i="1"/>
  <c r="DO528" i="1"/>
  <c r="EA528" i="1"/>
  <c r="AM528" i="1"/>
  <c r="BJ528" i="1"/>
  <c r="O528" i="1"/>
  <c r="AK528" i="1"/>
  <c r="BH528" i="1"/>
  <c r="CD528" i="1"/>
  <c r="DA528" i="1"/>
  <c r="DY528" i="1"/>
  <c r="EW528" i="1"/>
  <c r="DK528" i="1"/>
  <c r="BP528" i="1"/>
  <c r="W528" i="1"/>
  <c r="DU528" i="1"/>
  <c r="I528" i="1"/>
  <c r="BB528" i="1"/>
  <c r="CW528" i="1"/>
  <c r="EP528" i="1"/>
  <c r="CY528" i="1"/>
  <c r="K528" i="1"/>
  <c r="EQ528" i="1"/>
  <c r="EG528" i="1"/>
  <c r="DT528" i="1"/>
  <c r="DH528" i="1"/>
  <c r="CX528" i="1"/>
  <c r="CL528" i="1"/>
  <c r="CA528" i="1"/>
  <c r="BO528" i="1"/>
  <c r="BC528" i="1"/>
  <c r="AR528" i="1"/>
  <c r="AF528" i="1"/>
  <c r="V528" i="1"/>
  <c r="J528" i="1"/>
  <c r="BN528" i="1"/>
  <c r="DG528" i="1"/>
  <c r="CB528" i="1"/>
  <c r="EV528" i="1"/>
  <c r="DV528" i="1"/>
  <c r="CZ528" i="1"/>
  <c r="CC528" i="1"/>
  <c r="BG528" i="1"/>
  <c r="AJ528" i="1"/>
  <c r="L528" i="1"/>
  <c r="EO528" i="1"/>
  <c r="DR528" i="1"/>
  <c r="CT528" i="1"/>
  <c r="BW528" i="1"/>
  <c r="BA528" i="1"/>
  <c r="AD528" i="1"/>
  <c r="CS528" i="1"/>
  <c r="EN528" i="1"/>
  <c r="BV528" i="1"/>
  <c r="AC528" i="1"/>
  <c r="CI528" i="1"/>
  <c r="DE528" i="1"/>
  <c r="H528" i="1"/>
  <c r="Y528" i="1"/>
  <c r="AU528" i="1"/>
  <c r="BT528" i="1"/>
  <c r="CQ528" i="1"/>
  <c r="DM528" i="1"/>
  <c r="EJ528" i="1"/>
  <c r="EH528" i="1"/>
  <c r="CM528" i="1"/>
  <c r="AS528" i="1"/>
  <c r="AQ528" i="1"/>
  <c r="EY528" i="1"/>
  <c r="AE528" i="1"/>
  <c r="BX528" i="1"/>
  <c r="DS528" i="1"/>
  <c r="ER528" i="1"/>
  <c r="BF528" i="1"/>
  <c r="EX528" i="1"/>
  <c r="EK528" i="1"/>
  <c r="DZ528" i="1"/>
  <c r="DN528" i="1"/>
  <c r="DD528" i="1"/>
  <c r="CR528" i="1"/>
  <c r="CE528" i="1"/>
  <c r="BU528" i="1"/>
  <c r="BI528" i="1"/>
  <c r="AY528" i="1"/>
  <c r="AL528" i="1"/>
  <c r="Z528" i="1"/>
  <c r="P528" i="1"/>
  <c r="S528" i="1"/>
  <c r="CK528" i="1"/>
  <c r="EC528" i="1"/>
  <c r="AG528" i="1"/>
  <c r="EI528" i="1"/>
  <c r="DL528" i="1"/>
  <c r="CP528" i="1"/>
  <c r="BQ528" i="1"/>
  <c r="AT528" i="1"/>
  <c r="X528" i="1"/>
  <c r="EZ528" i="1"/>
  <c r="EB528" i="1"/>
  <c r="DF528" i="1"/>
  <c r="CJ528" i="1"/>
  <c r="BM528" i="1"/>
  <c r="AN528" i="1"/>
  <c r="R528" i="1"/>
  <c r="H597" i="1"/>
  <c r="O597" i="1"/>
  <c r="G597" i="1"/>
  <c r="D530" i="1"/>
  <c r="E529" i="1"/>
  <c r="D599" i="1"/>
  <c r="CH213" i="1"/>
  <c r="HL213" i="1"/>
  <c r="B214" i="1"/>
  <c r="AD569" i="1"/>
  <c r="AD587" i="1"/>
  <c r="AD571" i="1"/>
  <c r="AF576" i="1"/>
  <c r="BY382" i="75"/>
  <c r="BX384" i="75"/>
  <c r="FC362" i="75" s="1"/>
  <c r="AG577" i="1"/>
  <c r="AG573" i="1"/>
  <c r="AG579" i="1"/>
  <c r="AG572" i="1"/>
  <c r="AE586" i="1"/>
  <c r="AF588" i="1"/>
  <c r="AG569" i="1"/>
  <c r="EI29" i="1"/>
  <c r="EI26" i="1"/>
  <c r="EI27" i="1"/>
  <c r="HL126" i="1"/>
  <c r="CH126" i="1"/>
  <c r="B127" i="1"/>
  <c r="BU127" i="1" s="1"/>
  <c r="HY213" i="1"/>
  <c r="HZ212" i="1"/>
  <c r="HY127" i="1"/>
  <c r="HZ126" i="1"/>
  <c r="AE588" i="1"/>
  <c r="AD576" i="1"/>
  <c r="AD568" i="1"/>
  <c r="AD586" i="1"/>
  <c r="AD580" i="1"/>
  <c r="AG582" i="1"/>
  <c r="AF578" i="1"/>
  <c r="AF579" i="1"/>
  <c r="BA332" i="1"/>
  <c r="AF567" i="1"/>
  <c r="AF577" i="1"/>
  <c r="AF582" i="1"/>
  <c r="AF566" i="1"/>
  <c r="AE575" i="1"/>
  <c r="AE569" i="1"/>
  <c r="AE576" i="1"/>
  <c r="AG583" i="1"/>
  <c r="AG565" i="1"/>
  <c r="AF570" i="1"/>
  <c r="AF574" i="1"/>
  <c r="AD572" i="1"/>
  <c r="AD582" i="1"/>
  <c r="AD585" i="1"/>
  <c r="AD574" i="1"/>
  <c r="AD573" i="1"/>
  <c r="AD566" i="1"/>
  <c r="BA251" i="1"/>
  <c r="AE582" i="1"/>
  <c r="AE585" i="1"/>
  <c r="AE580" i="1"/>
  <c r="AG585" i="1"/>
  <c r="AG567" i="1"/>
  <c r="AG580" i="1"/>
  <c r="AG587" i="1"/>
  <c r="AF584" i="1"/>
  <c r="AF586" i="1"/>
  <c r="AF572" i="1"/>
  <c r="AF568" i="1"/>
  <c r="AE578" i="1"/>
  <c r="AF571" i="1"/>
  <c r="AF580" i="1"/>
  <c r="AF585" i="1"/>
  <c r="AF575" i="1"/>
  <c r="AF569" i="1"/>
  <c r="AF573" i="1"/>
  <c r="AF581" i="1"/>
  <c r="AF583" i="1"/>
  <c r="AF587" i="1"/>
  <c r="AD570" i="1"/>
  <c r="AD579" i="1"/>
  <c r="AE572" i="1"/>
  <c r="AE574" i="1"/>
  <c r="AE568" i="1"/>
  <c r="AE567" i="1"/>
  <c r="AE573" i="1"/>
  <c r="AE571" i="1"/>
  <c r="AE570" i="1"/>
  <c r="AE566" i="1"/>
  <c r="AG588" i="1"/>
  <c r="AG570" i="1"/>
  <c r="AG575" i="1"/>
  <c r="AG581" i="1"/>
  <c r="AG586" i="1"/>
  <c r="AG566" i="1"/>
  <c r="IP372" i="1"/>
  <c r="IH372" i="1"/>
  <c r="CH376" i="1"/>
  <c r="HL376" i="1"/>
  <c r="B377" i="1"/>
  <c r="B444" i="1" s="1"/>
  <c r="CH444" i="1" s="1"/>
  <c r="N527" i="1"/>
  <c r="N597" i="1" s="1"/>
  <c r="BL527" i="1"/>
  <c r="EU527" i="1"/>
  <c r="AI527" i="1"/>
  <c r="DC527" i="1"/>
  <c r="DX527" i="1"/>
  <c r="CV527" i="1"/>
  <c r="BS527" i="1"/>
  <c r="AP527" i="1"/>
  <c r="DQ527" i="1"/>
  <c r="CO527" i="1"/>
  <c r="EF527" i="1"/>
  <c r="BZ527" i="1"/>
  <c r="U527" i="1"/>
  <c r="EM527" i="1"/>
  <c r="DJ527" i="1"/>
  <c r="CH527" i="1"/>
  <c r="BE527" i="1"/>
  <c r="AB527" i="1"/>
  <c r="GZ373" i="1"/>
  <c r="HB373" i="1"/>
  <c r="HD373" i="1"/>
  <c r="HG373" i="1"/>
  <c r="IK373" i="1"/>
  <c r="IM373" i="1"/>
  <c r="IQ373" i="1"/>
  <c r="HA373" i="1"/>
  <c r="HC373" i="1"/>
  <c r="HF373" i="1"/>
  <c r="HH373" i="1"/>
  <c r="IG373" i="1"/>
  <c r="IL373" i="1"/>
  <c r="IN373" i="1"/>
  <c r="II373" i="1" s="1"/>
  <c r="IR373" i="1"/>
  <c r="HE372" i="1"/>
  <c r="IJ372" i="1"/>
  <c r="G528" i="1"/>
  <c r="IO371" i="1"/>
  <c r="IF371" i="1"/>
  <c r="GO375" i="1"/>
  <c r="GP374" i="1"/>
  <c r="GP292" i="1"/>
  <c r="GO293" i="1"/>
  <c r="HZ292" i="1"/>
  <c r="HY293" i="1"/>
  <c r="IF289" i="1"/>
  <c r="IO289" i="1"/>
  <c r="HL294" i="1"/>
  <c r="B295" i="1"/>
  <c r="CH294" i="1"/>
  <c r="IH290" i="1"/>
  <c r="IP290" i="1"/>
  <c r="HA291" i="1"/>
  <c r="HC291" i="1"/>
  <c r="HF291" i="1"/>
  <c r="HH291" i="1"/>
  <c r="IG291" i="1"/>
  <c r="IL291" i="1"/>
  <c r="IN291" i="1"/>
  <c r="II291" i="1" s="1"/>
  <c r="IR291" i="1"/>
  <c r="GZ291" i="1"/>
  <c r="HB291" i="1"/>
  <c r="HD291" i="1"/>
  <c r="HG291" i="1"/>
  <c r="IK291" i="1"/>
  <c r="IM291" i="1"/>
  <c r="IQ291" i="1"/>
  <c r="HE290" i="1"/>
  <c r="IJ290" i="1"/>
  <c r="HZ373" i="1" l="1"/>
  <c r="HY374" i="1"/>
  <c r="E530" i="1"/>
  <c r="D600" i="1"/>
  <c r="D531" i="1"/>
  <c r="AC529" i="1"/>
  <c r="CS529" i="1"/>
  <c r="EN529" i="1"/>
  <c r="H529" i="1"/>
  <c r="CI529" i="1"/>
  <c r="ER529" i="1"/>
  <c r="CY529" i="1"/>
  <c r="BF529" i="1"/>
  <c r="K529" i="1"/>
  <c r="Q529" i="1"/>
  <c r="DE529" i="1"/>
  <c r="EH529" i="1"/>
  <c r="CM529" i="1"/>
  <c r="AS529" i="1"/>
  <c r="EW529" i="1"/>
  <c r="DY529" i="1"/>
  <c r="DA529" i="1"/>
  <c r="CD529" i="1"/>
  <c r="BH529" i="1"/>
  <c r="AK529" i="1"/>
  <c r="O529" i="1"/>
  <c r="DS529" i="1"/>
  <c r="BX529" i="1"/>
  <c r="AE529" i="1"/>
  <c r="EX529" i="1"/>
  <c r="EK529" i="1"/>
  <c r="DZ529" i="1"/>
  <c r="DN529" i="1"/>
  <c r="DD529" i="1"/>
  <c r="CR529" i="1"/>
  <c r="CE529" i="1"/>
  <c r="BU529" i="1"/>
  <c r="BI529" i="1"/>
  <c r="AY529" i="1"/>
  <c r="AL529" i="1"/>
  <c r="Z529" i="1"/>
  <c r="P529" i="1"/>
  <c r="DG529" i="1"/>
  <c r="S529" i="1"/>
  <c r="AT529" i="1"/>
  <c r="CK529" i="1"/>
  <c r="EZ529" i="1"/>
  <c r="EB529" i="1"/>
  <c r="DF529" i="1"/>
  <c r="CJ529" i="1"/>
  <c r="BM529" i="1"/>
  <c r="AN529" i="1"/>
  <c r="R529" i="1"/>
  <c r="EI529" i="1"/>
  <c r="DL529" i="1"/>
  <c r="CC529" i="1"/>
  <c r="BG529" i="1"/>
  <c r="X529" i="1"/>
  <c r="E599" i="1"/>
  <c r="AZ529" i="1"/>
  <c r="BV529" i="1"/>
  <c r="AM529" i="1"/>
  <c r="EA529" i="1"/>
  <c r="DU529" i="1"/>
  <c r="CB529" i="1"/>
  <c r="AG529" i="1"/>
  <c r="DO529" i="1"/>
  <c r="BJ529" i="1"/>
  <c r="EY529" i="1"/>
  <c r="DK529" i="1"/>
  <c r="BP529" i="1"/>
  <c r="W529" i="1"/>
  <c r="EJ529" i="1"/>
  <c r="DM529" i="1"/>
  <c r="CQ529" i="1"/>
  <c r="BT529" i="1"/>
  <c r="AU529" i="1"/>
  <c r="Y529" i="1"/>
  <c r="EP529" i="1"/>
  <c r="CW529" i="1"/>
  <c r="BB529" i="1"/>
  <c r="I529" i="1"/>
  <c r="EQ529" i="1"/>
  <c r="EG529" i="1"/>
  <c r="DT529" i="1"/>
  <c r="DH529" i="1"/>
  <c r="CX529" i="1"/>
  <c r="CL529" i="1"/>
  <c r="CA529" i="1"/>
  <c r="BO529" i="1"/>
  <c r="BC529" i="1"/>
  <c r="AR529" i="1"/>
  <c r="AF529" i="1"/>
  <c r="V529" i="1"/>
  <c r="J529" i="1"/>
  <c r="BN529" i="1"/>
  <c r="CZ529" i="1"/>
  <c r="EC529" i="1"/>
  <c r="AQ529" i="1"/>
  <c r="EO529" i="1"/>
  <c r="DR529" i="1"/>
  <c r="CT529" i="1"/>
  <c r="BW529" i="1"/>
  <c r="BA529" i="1"/>
  <c r="AD529" i="1"/>
  <c r="EV529" i="1"/>
  <c r="DV529" i="1"/>
  <c r="CP529" i="1"/>
  <c r="BQ529" i="1"/>
  <c r="AJ529" i="1"/>
  <c r="L529" i="1"/>
  <c r="O598" i="1"/>
  <c r="J598" i="1"/>
  <c r="I598" i="1"/>
  <c r="R598" i="1"/>
  <c r="L598" i="1"/>
  <c r="P598" i="1"/>
  <c r="H598" i="1"/>
  <c r="S598" i="1"/>
  <c r="Q598" i="1"/>
  <c r="N598" i="1"/>
  <c r="K598" i="1"/>
  <c r="G598" i="1"/>
  <c r="HL214" i="1"/>
  <c r="B215" i="1"/>
  <c r="CH214" i="1"/>
  <c r="BX385" i="75"/>
  <c r="FC363" i="75" s="1"/>
  <c r="BY383" i="75"/>
  <c r="HY128" i="1"/>
  <c r="HZ127" i="1"/>
  <c r="HY214" i="1"/>
  <c r="HZ213" i="1"/>
  <c r="CH127" i="1"/>
  <c r="B128" i="1"/>
  <c r="BU128" i="1" s="1"/>
  <c r="HL127" i="1"/>
  <c r="GZ374" i="1"/>
  <c r="HB374" i="1"/>
  <c r="HD374" i="1"/>
  <c r="HG374" i="1"/>
  <c r="IK374" i="1"/>
  <c r="IM374" i="1"/>
  <c r="IQ374" i="1"/>
  <c r="HA374" i="1"/>
  <c r="HC374" i="1"/>
  <c r="HF374" i="1"/>
  <c r="HH374" i="1"/>
  <c r="IG374" i="1"/>
  <c r="IL374" i="1"/>
  <c r="IN374" i="1"/>
  <c r="II374" i="1" s="1"/>
  <c r="IR374" i="1"/>
  <c r="N528" i="1"/>
  <c r="AB528" i="1"/>
  <c r="AP528" i="1"/>
  <c r="BE528" i="1"/>
  <c r="BS528" i="1"/>
  <c r="CH528" i="1"/>
  <c r="CV528" i="1"/>
  <c r="DJ528" i="1"/>
  <c r="DX528" i="1"/>
  <c r="EM528" i="1"/>
  <c r="U528" i="1"/>
  <c r="AI528" i="1"/>
  <c r="AX528" i="1"/>
  <c r="BL528" i="1"/>
  <c r="BZ528" i="1"/>
  <c r="CO528" i="1"/>
  <c r="DC528" i="1"/>
  <c r="DQ528" i="1"/>
  <c r="EF528" i="1"/>
  <c r="EU528" i="1"/>
  <c r="IH373" i="1"/>
  <c r="IP373" i="1"/>
  <c r="CH377" i="1"/>
  <c r="HL377" i="1"/>
  <c r="B378" i="1"/>
  <c r="B445" i="1" s="1"/>
  <c r="CH445" i="1" s="1"/>
  <c r="GO376" i="1"/>
  <c r="GP375" i="1"/>
  <c r="IF372" i="1"/>
  <c r="IO372" i="1"/>
  <c r="IJ373" i="1"/>
  <c r="G529" i="1"/>
  <c r="HE373" i="1"/>
  <c r="IF290" i="1"/>
  <c r="IO290" i="1"/>
  <c r="IJ291" i="1"/>
  <c r="HE291" i="1"/>
  <c r="CH295" i="1"/>
  <c r="HL295" i="1"/>
  <c r="B296" i="1"/>
  <c r="HZ293" i="1"/>
  <c r="HY294" i="1"/>
  <c r="GP293" i="1"/>
  <c r="GO294" i="1"/>
  <c r="IH291" i="1"/>
  <c r="IP291" i="1"/>
  <c r="GZ292" i="1"/>
  <c r="HB292" i="1"/>
  <c r="HD292" i="1"/>
  <c r="HG292" i="1"/>
  <c r="IK292" i="1"/>
  <c r="IM292" i="1"/>
  <c r="IQ292" i="1"/>
  <c r="HA292" i="1"/>
  <c r="HC292" i="1"/>
  <c r="HF292" i="1"/>
  <c r="HH292" i="1"/>
  <c r="IG292" i="1"/>
  <c r="IL292" i="1"/>
  <c r="IN292" i="1"/>
  <c r="II292" i="1" s="1"/>
  <c r="IR292" i="1"/>
  <c r="HZ374" i="1" l="1"/>
  <c r="HY375" i="1"/>
  <c r="O599" i="1"/>
  <c r="Q599" i="1"/>
  <c r="N599" i="1"/>
  <c r="J599" i="1"/>
  <c r="G599" i="1"/>
  <c r="P599" i="1"/>
  <c r="H599" i="1"/>
  <c r="S599" i="1"/>
  <c r="I599" i="1"/>
  <c r="R599" i="1"/>
  <c r="L599" i="1"/>
  <c r="K599" i="1"/>
  <c r="D532" i="1"/>
  <c r="E531" i="1"/>
  <c r="D601" i="1"/>
  <c r="AZ530" i="1"/>
  <c r="E600" i="1"/>
  <c r="BV530" i="1"/>
  <c r="AC530" i="1"/>
  <c r="CI530" i="1"/>
  <c r="EY530" i="1"/>
  <c r="BJ530" i="1"/>
  <c r="EH530" i="1"/>
  <c r="CM530" i="1"/>
  <c r="AS530" i="1"/>
  <c r="DU530" i="1"/>
  <c r="AG530" i="1"/>
  <c r="K530" i="1"/>
  <c r="BN530" i="1"/>
  <c r="ER530" i="1"/>
  <c r="EW530" i="1"/>
  <c r="DY530" i="1"/>
  <c r="DA530" i="1"/>
  <c r="CD530" i="1"/>
  <c r="BH530" i="1"/>
  <c r="AK530" i="1"/>
  <c r="O530" i="1"/>
  <c r="EQ530" i="1"/>
  <c r="EG530" i="1"/>
  <c r="DT530" i="1"/>
  <c r="DH530" i="1"/>
  <c r="CX530" i="1"/>
  <c r="CL530" i="1"/>
  <c r="CA530" i="1"/>
  <c r="BO530" i="1"/>
  <c r="BC530" i="1"/>
  <c r="AR530" i="1"/>
  <c r="AF530" i="1"/>
  <c r="V530" i="1"/>
  <c r="J530" i="1"/>
  <c r="DS530" i="1"/>
  <c r="CW530" i="1"/>
  <c r="BX530" i="1"/>
  <c r="AQ530" i="1"/>
  <c r="S530" i="1"/>
  <c r="EI530" i="1"/>
  <c r="DL530" i="1"/>
  <c r="CP530" i="1"/>
  <c r="BQ530" i="1"/>
  <c r="AT530" i="1"/>
  <c r="X530" i="1"/>
  <c r="EZ530" i="1"/>
  <c r="EB530" i="1"/>
  <c r="DF530" i="1"/>
  <c r="CJ530" i="1"/>
  <c r="BM530" i="1"/>
  <c r="AN530" i="1"/>
  <c r="R530" i="1"/>
  <c r="H530" i="1"/>
  <c r="EN530" i="1"/>
  <c r="CS530" i="1"/>
  <c r="DO530" i="1"/>
  <c r="EA530" i="1"/>
  <c r="AM530" i="1"/>
  <c r="DE530" i="1"/>
  <c r="Q530" i="1"/>
  <c r="DK530" i="1"/>
  <c r="BP530" i="1"/>
  <c r="W530" i="1"/>
  <c r="CB530" i="1"/>
  <c r="CY530" i="1"/>
  <c r="EC530" i="1"/>
  <c r="I530" i="1"/>
  <c r="BF530" i="1"/>
  <c r="EJ530" i="1"/>
  <c r="DM530" i="1"/>
  <c r="CQ530" i="1"/>
  <c r="BT530" i="1"/>
  <c r="AU530" i="1"/>
  <c r="Y530" i="1"/>
  <c r="EX530" i="1"/>
  <c r="EK530" i="1"/>
  <c r="DZ530" i="1"/>
  <c r="DN530" i="1"/>
  <c r="DD530" i="1"/>
  <c r="CR530" i="1"/>
  <c r="CE530" i="1"/>
  <c r="BU530" i="1"/>
  <c r="BI530" i="1"/>
  <c r="AY530" i="1"/>
  <c r="AL530" i="1"/>
  <c r="Z530" i="1"/>
  <c r="P530" i="1"/>
  <c r="EP530" i="1"/>
  <c r="DG530" i="1"/>
  <c r="CK530" i="1"/>
  <c r="BB530" i="1"/>
  <c r="AE530" i="1"/>
  <c r="EV530" i="1"/>
  <c r="DV530" i="1"/>
  <c r="CZ530" i="1"/>
  <c r="CC530" i="1"/>
  <c r="BG530" i="1"/>
  <c r="AJ530" i="1"/>
  <c r="L530" i="1"/>
  <c r="EO530" i="1"/>
  <c r="DR530" i="1"/>
  <c r="CT530" i="1"/>
  <c r="BW530" i="1"/>
  <c r="BA530" i="1"/>
  <c r="AD530" i="1"/>
  <c r="HL215" i="1"/>
  <c r="B216" i="1"/>
  <c r="CH215" i="1"/>
  <c r="BY384" i="75"/>
  <c r="BX386" i="75"/>
  <c r="FC364" i="75" s="1"/>
  <c r="HL128" i="1"/>
  <c r="CH128" i="1"/>
  <c r="B129" i="1"/>
  <c r="BU129" i="1" s="1"/>
  <c r="GZ92" i="1"/>
  <c r="HY215" i="1"/>
  <c r="HZ214" i="1"/>
  <c r="HZ128" i="1"/>
  <c r="HY129" i="1"/>
  <c r="IO373" i="1"/>
  <c r="IF373" i="1"/>
  <c r="GO377" i="1"/>
  <c r="GP376" i="1"/>
  <c r="G530" i="1"/>
  <c r="IJ374" i="1"/>
  <c r="HE374" i="1"/>
  <c r="N529" i="1"/>
  <c r="AB529" i="1"/>
  <c r="AP529" i="1"/>
  <c r="BE529" i="1"/>
  <c r="BS529" i="1"/>
  <c r="CH529" i="1"/>
  <c r="CV529" i="1"/>
  <c r="DJ529" i="1"/>
  <c r="DX529" i="1"/>
  <c r="EM529" i="1"/>
  <c r="U529" i="1"/>
  <c r="AI529" i="1"/>
  <c r="AX529" i="1"/>
  <c r="BL529" i="1"/>
  <c r="BZ529" i="1"/>
  <c r="CO529" i="1"/>
  <c r="DC529" i="1"/>
  <c r="DQ529" i="1"/>
  <c r="EF529" i="1"/>
  <c r="EU529" i="1"/>
  <c r="GZ375" i="1"/>
  <c r="HB375" i="1"/>
  <c r="HD375" i="1"/>
  <c r="HG375" i="1"/>
  <c r="IK375" i="1"/>
  <c r="IM375" i="1"/>
  <c r="IQ375" i="1"/>
  <c r="HA375" i="1"/>
  <c r="HC375" i="1"/>
  <c r="HF375" i="1"/>
  <c r="HH375" i="1"/>
  <c r="IG375" i="1"/>
  <c r="IL375" i="1"/>
  <c r="IN375" i="1"/>
  <c r="II375" i="1" s="1"/>
  <c r="IR375" i="1"/>
  <c r="CH378" i="1"/>
  <c r="HL378" i="1"/>
  <c r="B379" i="1"/>
  <c r="B446" i="1" s="1"/>
  <c r="CH446" i="1" s="1"/>
  <c r="IP374" i="1"/>
  <c r="IH374" i="1"/>
  <c r="HE292" i="1"/>
  <c r="IJ292" i="1"/>
  <c r="HA293" i="1"/>
  <c r="HC293" i="1"/>
  <c r="HF293" i="1"/>
  <c r="HH293" i="1"/>
  <c r="IG293" i="1"/>
  <c r="IL293" i="1"/>
  <c r="IN293" i="1"/>
  <c r="II293" i="1" s="1"/>
  <c r="IR293" i="1"/>
  <c r="GZ293" i="1"/>
  <c r="HB293" i="1"/>
  <c r="HD293" i="1"/>
  <c r="HG293" i="1"/>
  <c r="IK293" i="1"/>
  <c r="IM293" i="1"/>
  <c r="IQ293" i="1"/>
  <c r="IH292" i="1"/>
  <c r="IP292" i="1"/>
  <c r="GP294" i="1"/>
  <c r="GO295" i="1"/>
  <c r="HZ294" i="1"/>
  <c r="HY295" i="1"/>
  <c r="HL296" i="1"/>
  <c r="B297" i="1"/>
  <c r="CH296" i="1"/>
  <c r="IF291" i="1"/>
  <c r="IO291" i="1"/>
  <c r="HY376" i="1" l="1"/>
  <c r="HZ375" i="1"/>
  <c r="AZ531" i="1"/>
  <c r="E601" i="1"/>
  <c r="EA531" i="1"/>
  <c r="AM531" i="1"/>
  <c r="DO531" i="1"/>
  <c r="ER531" i="1"/>
  <c r="CY531" i="1"/>
  <c r="BF531" i="1"/>
  <c r="K531" i="1"/>
  <c r="DE531" i="1"/>
  <c r="DK531" i="1"/>
  <c r="W531" i="1"/>
  <c r="EC531" i="1"/>
  <c r="DG531" i="1"/>
  <c r="CK531" i="1"/>
  <c r="BN531" i="1"/>
  <c r="AQ531" i="1"/>
  <c r="S531" i="1"/>
  <c r="BJ531" i="1"/>
  <c r="EH531" i="1"/>
  <c r="EW531" i="1"/>
  <c r="DA531" i="1"/>
  <c r="BH531" i="1"/>
  <c r="O531" i="1"/>
  <c r="DM531" i="1"/>
  <c r="Y531" i="1"/>
  <c r="DZ531" i="1"/>
  <c r="CE531" i="1"/>
  <c r="Z531" i="1"/>
  <c r="CQ531" i="1"/>
  <c r="EZ531" i="1"/>
  <c r="EO531" i="1"/>
  <c r="EB531" i="1"/>
  <c r="DR531" i="1"/>
  <c r="DF531" i="1"/>
  <c r="CT531" i="1"/>
  <c r="CJ531" i="1"/>
  <c r="BW531" i="1"/>
  <c r="BM531" i="1"/>
  <c r="BA531" i="1"/>
  <c r="AN531" i="1"/>
  <c r="AD531" i="1"/>
  <c r="R531" i="1"/>
  <c r="EQ531" i="1"/>
  <c r="EG531" i="1"/>
  <c r="DN531" i="1"/>
  <c r="CX531" i="1"/>
  <c r="CL531" i="1"/>
  <c r="BU531" i="1"/>
  <c r="BI531" i="1"/>
  <c r="AR531" i="1"/>
  <c r="AF531" i="1"/>
  <c r="P531" i="1"/>
  <c r="EY531" i="1"/>
  <c r="CS531" i="1"/>
  <c r="H531" i="1"/>
  <c r="CI531" i="1"/>
  <c r="AC531" i="1"/>
  <c r="DU531" i="1"/>
  <c r="CB531" i="1"/>
  <c r="AG531" i="1"/>
  <c r="Q531" i="1"/>
  <c r="EN531" i="1"/>
  <c r="BP531" i="1"/>
  <c r="EP531" i="1"/>
  <c r="DS531" i="1"/>
  <c r="CW531" i="1"/>
  <c r="BX531" i="1"/>
  <c r="BB531" i="1"/>
  <c r="AE531" i="1"/>
  <c r="I531" i="1"/>
  <c r="BV531" i="1"/>
  <c r="AS531" i="1"/>
  <c r="DY531" i="1"/>
  <c r="CD531" i="1"/>
  <c r="AK531" i="1"/>
  <c r="CM531" i="1"/>
  <c r="BT531" i="1"/>
  <c r="EX531" i="1"/>
  <c r="DD531" i="1"/>
  <c r="BC531" i="1"/>
  <c r="EJ531" i="1"/>
  <c r="AU531" i="1"/>
  <c r="EV531" i="1"/>
  <c r="EI531" i="1"/>
  <c r="DV531" i="1"/>
  <c r="DL531" i="1"/>
  <c r="CZ531" i="1"/>
  <c r="CP531" i="1"/>
  <c r="CC531" i="1"/>
  <c r="BQ531" i="1"/>
  <c r="BG531" i="1"/>
  <c r="AT531" i="1"/>
  <c r="AJ531" i="1"/>
  <c r="X531" i="1"/>
  <c r="L531" i="1"/>
  <c r="EK531" i="1"/>
  <c r="DT531" i="1"/>
  <c r="DH531" i="1"/>
  <c r="CR531" i="1"/>
  <c r="CA531" i="1"/>
  <c r="BO531" i="1"/>
  <c r="AY531" i="1"/>
  <c r="AL531" i="1"/>
  <c r="V531" i="1"/>
  <c r="J531" i="1"/>
  <c r="R600" i="1"/>
  <c r="N600" i="1"/>
  <c r="P600" i="1"/>
  <c r="O600" i="1"/>
  <c r="K600" i="1"/>
  <c r="L600" i="1"/>
  <c r="H600" i="1"/>
  <c r="J600" i="1"/>
  <c r="S600" i="1"/>
  <c r="G600" i="1"/>
  <c r="Q600" i="1"/>
  <c r="I600" i="1"/>
  <c r="D533" i="1"/>
  <c r="E532" i="1"/>
  <c r="D602" i="1"/>
  <c r="B217" i="1"/>
  <c r="CH216" i="1"/>
  <c r="HL216" i="1"/>
  <c r="BX387" i="75"/>
  <c r="FC365" i="75" s="1"/>
  <c r="BY385" i="75"/>
  <c r="HY130" i="1"/>
  <c r="HZ129" i="1"/>
  <c r="HE92" i="1"/>
  <c r="GZ339" i="1"/>
  <c r="GZ178" i="1"/>
  <c r="GZ258" i="1"/>
  <c r="IJ92" i="1"/>
  <c r="GV92" i="1"/>
  <c r="HZ215" i="1"/>
  <c r="HY216" i="1"/>
  <c r="HL129" i="1"/>
  <c r="CH129" i="1"/>
  <c r="B130" i="1"/>
  <c r="BU130" i="1" s="1"/>
  <c r="GZ93" i="1"/>
  <c r="CH379" i="1"/>
  <c r="HL379" i="1"/>
  <c r="B380" i="1"/>
  <c r="B447" i="1" s="1"/>
  <c r="CH447" i="1" s="1"/>
  <c r="IH375" i="1"/>
  <c r="IP375" i="1"/>
  <c r="N530" i="1"/>
  <c r="AB530" i="1"/>
  <c r="AP530" i="1"/>
  <c r="BE530" i="1"/>
  <c r="BS530" i="1"/>
  <c r="CH530" i="1"/>
  <c r="CV530" i="1"/>
  <c r="DJ530" i="1"/>
  <c r="DX530" i="1"/>
  <c r="EM530" i="1"/>
  <c r="U530" i="1"/>
  <c r="AI530" i="1"/>
  <c r="AX530" i="1"/>
  <c r="BL530" i="1"/>
  <c r="BZ530" i="1"/>
  <c r="CO530" i="1"/>
  <c r="DC530" i="1"/>
  <c r="DQ530" i="1"/>
  <c r="EF530" i="1"/>
  <c r="EU530" i="1"/>
  <c r="GO378" i="1"/>
  <c r="GP377" i="1"/>
  <c r="IJ375" i="1"/>
  <c r="G531" i="1"/>
  <c r="HE375" i="1"/>
  <c r="IF374" i="1"/>
  <c r="IO374" i="1"/>
  <c r="GZ376" i="1"/>
  <c r="HB376" i="1"/>
  <c r="HD376" i="1"/>
  <c r="HG376" i="1"/>
  <c r="IK376" i="1"/>
  <c r="IM376" i="1"/>
  <c r="IQ376" i="1"/>
  <c r="HA376" i="1"/>
  <c r="HC376" i="1"/>
  <c r="HF376" i="1"/>
  <c r="HH376" i="1"/>
  <c r="IG376" i="1"/>
  <c r="IL376" i="1"/>
  <c r="IN376" i="1"/>
  <c r="II376" i="1" s="1"/>
  <c r="IR376" i="1"/>
  <c r="GZ294" i="1"/>
  <c r="HB294" i="1"/>
  <c r="HD294" i="1"/>
  <c r="HG294" i="1"/>
  <c r="IK294" i="1"/>
  <c r="IM294" i="1"/>
  <c r="IQ294" i="1"/>
  <c r="HA294" i="1"/>
  <c r="HC294" i="1"/>
  <c r="HF294" i="1"/>
  <c r="HH294" i="1"/>
  <c r="IG294" i="1"/>
  <c r="IL294" i="1"/>
  <c r="IN294" i="1"/>
  <c r="II294" i="1" s="1"/>
  <c r="IR294" i="1"/>
  <c r="IH293" i="1"/>
  <c r="IP293" i="1"/>
  <c r="IF292" i="1"/>
  <c r="IO292" i="1"/>
  <c r="CH297" i="1"/>
  <c r="HL297" i="1"/>
  <c r="B298" i="1"/>
  <c r="HZ295" i="1"/>
  <c r="HY296" i="1"/>
  <c r="GP295" i="1"/>
  <c r="GO296" i="1"/>
  <c r="HE293" i="1"/>
  <c r="IJ293" i="1"/>
  <c r="HY377" i="1" l="1"/>
  <c r="HZ376" i="1"/>
  <c r="I532" i="1"/>
  <c r="CS532" i="1"/>
  <c r="AZ532" i="1"/>
  <c r="AC532" i="1"/>
  <c r="CI532" i="1"/>
  <c r="DE532" i="1"/>
  <c r="ER532" i="1"/>
  <c r="CY532" i="1"/>
  <c r="BF532" i="1"/>
  <c r="K532" i="1"/>
  <c r="EH532" i="1"/>
  <c r="AS532" i="1"/>
  <c r="W532" i="1"/>
  <c r="BJ532" i="1"/>
  <c r="EP532" i="1"/>
  <c r="DS532" i="1"/>
  <c r="CW532" i="1"/>
  <c r="BX532" i="1"/>
  <c r="BB532" i="1"/>
  <c r="AE532" i="1"/>
  <c r="H532" i="1"/>
  <c r="R532" i="1"/>
  <c r="AD532" i="1"/>
  <c r="AN532" i="1"/>
  <c r="BA532" i="1"/>
  <c r="BM532" i="1"/>
  <c r="BW532" i="1"/>
  <c r="CJ532" i="1"/>
  <c r="CT532" i="1"/>
  <c r="DF532" i="1"/>
  <c r="DR532" i="1"/>
  <c r="EB532" i="1"/>
  <c r="EO532" i="1"/>
  <c r="EZ532" i="1"/>
  <c r="DY532" i="1"/>
  <c r="CD532" i="1"/>
  <c r="AK532" i="1"/>
  <c r="P532" i="1"/>
  <c r="AL532" i="1"/>
  <c r="BI532" i="1"/>
  <c r="CE532" i="1"/>
  <c r="DD532" i="1"/>
  <c r="DZ532" i="1"/>
  <c r="EX532" i="1"/>
  <c r="DM532" i="1"/>
  <c r="BT532" i="1"/>
  <c r="Y532" i="1"/>
  <c r="V532" i="1"/>
  <c r="AR532" i="1"/>
  <c r="BO532" i="1"/>
  <c r="CL532" i="1"/>
  <c r="DH532" i="1"/>
  <c r="EG532" i="1"/>
  <c r="E602" i="1"/>
  <c r="EN532" i="1"/>
  <c r="DO532" i="1"/>
  <c r="EA532" i="1"/>
  <c r="AM532" i="1"/>
  <c r="Q532" i="1"/>
  <c r="DU532" i="1"/>
  <c r="CB532" i="1"/>
  <c r="AG532" i="1"/>
  <c r="EY532" i="1"/>
  <c r="CM532" i="1"/>
  <c r="DK532" i="1"/>
  <c r="BV532" i="1"/>
  <c r="BP532" i="1"/>
  <c r="EC532" i="1"/>
  <c r="DG532" i="1"/>
  <c r="CK532" i="1"/>
  <c r="BN532" i="1"/>
  <c r="AQ532" i="1"/>
  <c r="S532" i="1"/>
  <c r="L532" i="1"/>
  <c r="X532" i="1"/>
  <c r="AJ532" i="1"/>
  <c r="AT532" i="1"/>
  <c r="BG532" i="1"/>
  <c r="BQ532" i="1"/>
  <c r="CC532" i="1"/>
  <c r="CP532" i="1"/>
  <c r="CZ532" i="1"/>
  <c r="DL532" i="1"/>
  <c r="DV532" i="1"/>
  <c r="EI532" i="1"/>
  <c r="EV532" i="1"/>
  <c r="EW532" i="1"/>
  <c r="DA532" i="1"/>
  <c r="BH532" i="1"/>
  <c r="O532" i="1"/>
  <c r="Z532" i="1"/>
  <c r="AY532" i="1"/>
  <c r="BU532" i="1"/>
  <c r="CR532" i="1"/>
  <c r="DN532" i="1"/>
  <c r="EK532" i="1"/>
  <c r="EJ532" i="1"/>
  <c r="CQ532" i="1"/>
  <c r="AU532" i="1"/>
  <c r="J532" i="1"/>
  <c r="AF532" i="1"/>
  <c r="BC532" i="1"/>
  <c r="CA532" i="1"/>
  <c r="CX532" i="1"/>
  <c r="DT532" i="1"/>
  <c r="EQ532" i="1"/>
  <c r="O601" i="1"/>
  <c r="J601" i="1"/>
  <c r="R601" i="1"/>
  <c r="I601" i="1"/>
  <c r="P601" i="1"/>
  <c r="Q601" i="1"/>
  <c r="G601" i="1"/>
  <c r="S601" i="1"/>
  <c r="L601" i="1"/>
  <c r="N601" i="1"/>
  <c r="H601" i="1"/>
  <c r="K601" i="1"/>
  <c r="D534" i="1"/>
  <c r="E533" i="1"/>
  <c r="D603" i="1"/>
  <c r="B218" i="1"/>
  <c r="CH217" i="1"/>
  <c r="HL217" i="1"/>
  <c r="BY386" i="75"/>
  <c r="BX388" i="75"/>
  <c r="FC366" i="75" s="1"/>
  <c r="HE93" i="1"/>
  <c r="IJ93" i="1"/>
  <c r="GV93" i="1"/>
  <c r="GZ340" i="1"/>
  <c r="GZ259" i="1"/>
  <c r="GZ179" i="1"/>
  <c r="HY217" i="1"/>
  <c r="HZ216" i="1"/>
  <c r="GV258" i="1"/>
  <c r="HE258" i="1"/>
  <c r="IJ258" i="1"/>
  <c r="GV339" i="1"/>
  <c r="HE339" i="1"/>
  <c r="IJ339" i="1"/>
  <c r="G495" i="1"/>
  <c r="EU495" i="1" s="1"/>
  <c r="GZ94" i="1"/>
  <c r="B131" i="1"/>
  <c r="BU131" i="1" s="1"/>
  <c r="CH130" i="1"/>
  <c r="HL130" i="1"/>
  <c r="IO92" i="1"/>
  <c r="IF92" i="1"/>
  <c r="GV178" i="1"/>
  <c r="IJ178" i="1"/>
  <c r="HE178" i="1"/>
  <c r="HY131" i="1"/>
  <c r="HZ130" i="1"/>
  <c r="HE376" i="1"/>
  <c r="G532" i="1"/>
  <c r="IJ376" i="1"/>
  <c r="N531" i="1"/>
  <c r="AB531" i="1"/>
  <c r="AP531" i="1"/>
  <c r="BE531" i="1"/>
  <c r="BS531" i="1"/>
  <c r="CH531" i="1"/>
  <c r="CV531" i="1"/>
  <c r="DJ531" i="1"/>
  <c r="DX531" i="1"/>
  <c r="EM531" i="1"/>
  <c r="U531" i="1"/>
  <c r="AI531" i="1"/>
  <c r="AX531" i="1"/>
  <c r="BL531" i="1"/>
  <c r="BZ531" i="1"/>
  <c r="CO531" i="1"/>
  <c r="DC531" i="1"/>
  <c r="DQ531" i="1"/>
  <c r="EF531" i="1"/>
  <c r="EU531" i="1"/>
  <c r="GZ377" i="1"/>
  <c r="HB377" i="1"/>
  <c r="HD377" i="1"/>
  <c r="HG377" i="1"/>
  <c r="IK377" i="1"/>
  <c r="IM377" i="1"/>
  <c r="IQ377" i="1"/>
  <c r="HA377" i="1"/>
  <c r="HC377" i="1"/>
  <c r="HF377" i="1"/>
  <c r="HH377" i="1"/>
  <c r="IG377" i="1"/>
  <c r="IL377" i="1"/>
  <c r="IN377" i="1"/>
  <c r="II377" i="1" s="1"/>
  <c r="IR377" i="1"/>
  <c r="CH380" i="1"/>
  <c r="HL380" i="1"/>
  <c r="B381" i="1"/>
  <c r="B448" i="1" s="1"/>
  <c r="CH448" i="1" s="1"/>
  <c r="IH376" i="1"/>
  <c r="IP376" i="1"/>
  <c r="IO375" i="1"/>
  <c r="IF375" i="1"/>
  <c r="GO379" i="1"/>
  <c r="GP378" i="1"/>
  <c r="IF293" i="1"/>
  <c r="IO293" i="1"/>
  <c r="GP296" i="1"/>
  <c r="GO297" i="1"/>
  <c r="HZ296" i="1"/>
  <c r="HY297" i="1"/>
  <c r="HL298" i="1"/>
  <c r="B299" i="1"/>
  <c r="CH298" i="1"/>
  <c r="IH294" i="1"/>
  <c r="IP294" i="1"/>
  <c r="HA295" i="1"/>
  <c r="HC295" i="1"/>
  <c r="HF295" i="1"/>
  <c r="HH295" i="1"/>
  <c r="IG295" i="1"/>
  <c r="IL295" i="1"/>
  <c r="IN295" i="1"/>
  <c r="II295" i="1" s="1"/>
  <c r="IR295" i="1"/>
  <c r="GZ295" i="1"/>
  <c r="HB295" i="1"/>
  <c r="HD295" i="1"/>
  <c r="HG295" i="1"/>
  <c r="IK295" i="1"/>
  <c r="IM295" i="1"/>
  <c r="IQ295" i="1"/>
  <c r="IJ294" i="1"/>
  <c r="HE294" i="1"/>
  <c r="HZ377" i="1" l="1"/>
  <c r="HY378" i="1"/>
  <c r="AC533" i="1"/>
  <c r="EN533" i="1"/>
  <c r="BV533" i="1"/>
  <c r="H533" i="1"/>
  <c r="CI533" i="1"/>
  <c r="E603" i="1"/>
  <c r="DU533" i="1"/>
  <c r="CB533" i="1"/>
  <c r="AG533" i="1"/>
  <c r="Q533" i="1"/>
  <c r="DE533" i="1"/>
  <c r="EH533" i="1"/>
  <c r="CM533" i="1"/>
  <c r="AS533" i="1"/>
  <c r="EW533" i="1"/>
  <c r="DY533" i="1"/>
  <c r="DA533" i="1"/>
  <c r="CD533" i="1"/>
  <c r="BH533" i="1"/>
  <c r="AK533" i="1"/>
  <c r="O533" i="1"/>
  <c r="DS533" i="1"/>
  <c r="BX533" i="1"/>
  <c r="AE533" i="1"/>
  <c r="EZ533" i="1"/>
  <c r="EO533" i="1"/>
  <c r="EB533" i="1"/>
  <c r="DR533" i="1"/>
  <c r="DF533" i="1"/>
  <c r="CT533" i="1"/>
  <c r="CJ533" i="1"/>
  <c r="BW533" i="1"/>
  <c r="BM533" i="1"/>
  <c r="BA533" i="1"/>
  <c r="AN533" i="1"/>
  <c r="AD533" i="1"/>
  <c r="R533" i="1"/>
  <c r="DG533" i="1"/>
  <c r="S533" i="1"/>
  <c r="EK533" i="1"/>
  <c r="DN533" i="1"/>
  <c r="CR533" i="1"/>
  <c r="BU533" i="1"/>
  <c r="AY533" i="1"/>
  <c r="Z533" i="1"/>
  <c r="EC533" i="1"/>
  <c r="EG533" i="1"/>
  <c r="CL533" i="1"/>
  <c r="AR533" i="1"/>
  <c r="CK533" i="1"/>
  <c r="DT533" i="1"/>
  <c r="CA533" i="1"/>
  <c r="AF533" i="1"/>
  <c r="AZ533" i="1"/>
  <c r="CS533" i="1"/>
  <c r="DO533" i="1"/>
  <c r="AM533" i="1"/>
  <c r="EA533" i="1"/>
  <c r="ER533" i="1"/>
  <c r="CY533" i="1"/>
  <c r="BF533" i="1"/>
  <c r="K533" i="1"/>
  <c r="BJ533" i="1"/>
  <c r="EY533" i="1"/>
  <c r="DK533" i="1"/>
  <c r="BP533" i="1"/>
  <c r="W533" i="1"/>
  <c r="EJ533" i="1"/>
  <c r="DM533" i="1"/>
  <c r="CQ533" i="1"/>
  <c r="BT533" i="1"/>
  <c r="AU533" i="1"/>
  <c r="Y533" i="1"/>
  <c r="EP533" i="1"/>
  <c r="CW533" i="1"/>
  <c r="BB533" i="1"/>
  <c r="I533" i="1"/>
  <c r="EV533" i="1"/>
  <c r="EI533" i="1"/>
  <c r="DV533" i="1"/>
  <c r="DL533" i="1"/>
  <c r="CZ533" i="1"/>
  <c r="CP533" i="1"/>
  <c r="CC533" i="1"/>
  <c r="BQ533" i="1"/>
  <c r="BG533" i="1"/>
  <c r="AT533" i="1"/>
  <c r="AJ533" i="1"/>
  <c r="X533" i="1"/>
  <c r="L533" i="1"/>
  <c r="BN533" i="1"/>
  <c r="EX533" i="1"/>
  <c r="DZ533" i="1"/>
  <c r="DD533" i="1"/>
  <c r="CE533" i="1"/>
  <c r="BI533" i="1"/>
  <c r="AL533" i="1"/>
  <c r="P533" i="1"/>
  <c r="AQ533" i="1"/>
  <c r="DH533" i="1"/>
  <c r="BO533" i="1"/>
  <c r="V533" i="1"/>
  <c r="EQ533" i="1"/>
  <c r="CX533" i="1"/>
  <c r="BC533" i="1"/>
  <c r="J533" i="1"/>
  <c r="O602" i="1"/>
  <c r="G602" i="1"/>
  <c r="Q602" i="1"/>
  <c r="P602" i="1"/>
  <c r="L602" i="1"/>
  <c r="R602" i="1"/>
  <c r="J602" i="1"/>
  <c r="S602" i="1"/>
  <c r="H602" i="1"/>
  <c r="K602" i="1"/>
  <c r="N602" i="1"/>
  <c r="I602" i="1"/>
  <c r="D604" i="1"/>
  <c r="E534" i="1"/>
  <c r="D535" i="1"/>
  <c r="HL218" i="1"/>
  <c r="B219" i="1"/>
  <c r="CH218" i="1"/>
  <c r="BX389" i="75"/>
  <c r="FC367" i="75" s="1"/>
  <c r="BY387" i="75"/>
  <c r="EF495" i="1"/>
  <c r="EM495" i="1"/>
  <c r="DQ495" i="1"/>
  <c r="DX495" i="1"/>
  <c r="DC495" i="1"/>
  <c r="DJ495" i="1"/>
  <c r="CO495" i="1"/>
  <c r="CV495" i="1"/>
  <c r="BZ495" i="1"/>
  <c r="BZ565" i="1" s="1"/>
  <c r="CH495" i="1"/>
  <c r="CH565" i="1" s="1"/>
  <c r="GZ341" i="1"/>
  <c r="GZ180" i="1"/>
  <c r="HE94" i="1"/>
  <c r="GV94" i="1"/>
  <c r="IJ94" i="1"/>
  <c r="GZ260" i="1"/>
  <c r="IF339" i="1"/>
  <c r="IO339" i="1"/>
  <c r="IJ179" i="1"/>
  <c r="HE179" i="1"/>
  <c r="GV179" i="1"/>
  <c r="G496" i="1"/>
  <c r="EU496" i="1" s="1"/>
  <c r="IJ340" i="1"/>
  <c r="GV340" i="1"/>
  <c r="HE340" i="1"/>
  <c r="IF93" i="1"/>
  <c r="IO93" i="1"/>
  <c r="HY132" i="1"/>
  <c r="HZ131" i="1"/>
  <c r="IF178" i="1"/>
  <c r="IO178" i="1"/>
  <c r="CH131" i="1"/>
  <c r="HL131" i="1"/>
  <c r="GZ95" i="1"/>
  <c r="B132" i="1"/>
  <c r="BU132" i="1" s="1"/>
  <c r="G565" i="1"/>
  <c r="BL495" i="1"/>
  <c r="U495" i="1"/>
  <c r="AI495" i="1"/>
  <c r="AI565" i="1" s="1"/>
  <c r="BS495" i="1"/>
  <c r="AX495" i="1"/>
  <c r="N495" i="1"/>
  <c r="AP495" i="1"/>
  <c r="AP565" i="1" s="1"/>
  <c r="AB495" i="1"/>
  <c r="AB565" i="1" s="1"/>
  <c r="BE495" i="1"/>
  <c r="IO258" i="1"/>
  <c r="IF258" i="1"/>
  <c r="HY218" i="1"/>
  <c r="HZ217" i="1"/>
  <c r="HE259" i="1"/>
  <c r="IJ259" i="1"/>
  <c r="GV259" i="1"/>
  <c r="GO380" i="1"/>
  <c r="GP379" i="1"/>
  <c r="HE377" i="1"/>
  <c r="IJ377" i="1"/>
  <c r="G533" i="1"/>
  <c r="N532" i="1"/>
  <c r="AB532" i="1"/>
  <c r="AP532" i="1"/>
  <c r="BE532" i="1"/>
  <c r="BS532" i="1"/>
  <c r="CH532" i="1"/>
  <c r="CV532" i="1"/>
  <c r="DJ532" i="1"/>
  <c r="DX532" i="1"/>
  <c r="EM532" i="1"/>
  <c r="U532" i="1"/>
  <c r="AI532" i="1"/>
  <c r="AX532" i="1"/>
  <c r="BL532" i="1"/>
  <c r="BZ532" i="1"/>
  <c r="CO532" i="1"/>
  <c r="DC532" i="1"/>
  <c r="DQ532" i="1"/>
  <c r="EF532" i="1"/>
  <c r="EU532" i="1"/>
  <c r="GZ378" i="1"/>
  <c r="HB378" i="1"/>
  <c r="HD378" i="1"/>
  <c r="HG378" i="1"/>
  <c r="IK378" i="1"/>
  <c r="IM378" i="1"/>
  <c r="IQ378" i="1"/>
  <c r="HA378" i="1"/>
  <c r="HC378" i="1"/>
  <c r="HF378" i="1"/>
  <c r="HH378" i="1"/>
  <c r="IG378" i="1"/>
  <c r="IL378" i="1"/>
  <c r="IN378" i="1"/>
  <c r="II378" i="1" s="1"/>
  <c r="IR378" i="1"/>
  <c r="CH381" i="1"/>
  <c r="HL381" i="1"/>
  <c r="B382" i="1"/>
  <c r="B449" i="1" s="1"/>
  <c r="CH449" i="1" s="1"/>
  <c r="IH377" i="1"/>
  <c r="IP377" i="1"/>
  <c r="IF376" i="1"/>
  <c r="IO376" i="1"/>
  <c r="HE295" i="1"/>
  <c r="IJ295" i="1"/>
  <c r="CH299" i="1"/>
  <c r="HL299" i="1"/>
  <c r="B300" i="1"/>
  <c r="HZ297" i="1"/>
  <c r="HY298" i="1"/>
  <c r="GP297" i="1"/>
  <c r="GO298" i="1"/>
  <c r="IF294" i="1"/>
  <c r="IO294" i="1"/>
  <c r="IH295" i="1"/>
  <c r="IP295" i="1"/>
  <c r="GZ296" i="1"/>
  <c r="HB296" i="1"/>
  <c r="HD296" i="1"/>
  <c r="HG296" i="1"/>
  <c r="IK296" i="1"/>
  <c r="IM296" i="1"/>
  <c r="IQ296" i="1"/>
  <c r="HA296" i="1"/>
  <c r="HC296" i="1"/>
  <c r="HF296" i="1"/>
  <c r="HH296" i="1"/>
  <c r="IG296" i="1"/>
  <c r="IL296" i="1"/>
  <c r="IN296" i="1"/>
  <c r="II296" i="1" s="1"/>
  <c r="IR296" i="1"/>
  <c r="HZ378" i="1" l="1"/>
  <c r="HY379" i="1"/>
  <c r="D605" i="1"/>
  <c r="E535" i="1"/>
  <c r="D536" i="1"/>
  <c r="I534" i="1"/>
  <c r="AZ534" i="1"/>
  <c r="EN534" i="1"/>
  <c r="DO534" i="1"/>
  <c r="EA534" i="1"/>
  <c r="AM534" i="1"/>
  <c r="BJ534" i="1"/>
  <c r="ER534" i="1"/>
  <c r="CY534" i="1"/>
  <c r="BF534" i="1"/>
  <c r="K534" i="1"/>
  <c r="DY534" i="1"/>
  <c r="AK534" i="1"/>
  <c r="EH534" i="1"/>
  <c r="AS534" i="1"/>
  <c r="EC534" i="1"/>
  <c r="DG534" i="1"/>
  <c r="CK534" i="1"/>
  <c r="BN534" i="1"/>
  <c r="AQ534" i="1"/>
  <c r="S534" i="1"/>
  <c r="L534" i="1"/>
  <c r="X534" i="1"/>
  <c r="AJ534" i="1"/>
  <c r="AT534" i="1"/>
  <c r="BG534" i="1"/>
  <c r="BQ534" i="1"/>
  <c r="CC534" i="1"/>
  <c r="CP534" i="1"/>
  <c r="CZ534" i="1"/>
  <c r="DL534" i="1"/>
  <c r="DV534" i="1"/>
  <c r="EI534" i="1"/>
  <c r="EV534" i="1"/>
  <c r="DK534" i="1"/>
  <c r="EW534" i="1"/>
  <c r="DM534" i="1"/>
  <c r="CQ534" i="1"/>
  <c r="BH534" i="1"/>
  <c r="Y534" i="1"/>
  <c r="J534" i="1"/>
  <c r="AF534" i="1"/>
  <c r="BC534" i="1"/>
  <c r="CA534" i="1"/>
  <c r="CX534" i="1"/>
  <c r="DT534" i="1"/>
  <c r="EQ534" i="1"/>
  <c r="Z534" i="1"/>
  <c r="AY534" i="1"/>
  <c r="BU534" i="1"/>
  <c r="CR534" i="1"/>
  <c r="DN534" i="1"/>
  <c r="EK534" i="1"/>
  <c r="E604" i="1"/>
  <c r="CS534" i="1"/>
  <c r="BV534" i="1"/>
  <c r="AC534" i="1"/>
  <c r="CI534" i="1"/>
  <c r="EY534" i="1"/>
  <c r="Q534" i="1"/>
  <c r="DU534" i="1"/>
  <c r="CB534" i="1"/>
  <c r="AG534" i="1"/>
  <c r="W534" i="1"/>
  <c r="CD534" i="1"/>
  <c r="DE534" i="1"/>
  <c r="CM534" i="1"/>
  <c r="EP534" i="1"/>
  <c r="DS534" i="1"/>
  <c r="CW534" i="1"/>
  <c r="BX534" i="1"/>
  <c r="BB534" i="1"/>
  <c r="AE534" i="1"/>
  <c r="H534" i="1"/>
  <c r="R534" i="1"/>
  <c r="AD534" i="1"/>
  <c r="AN534" i="1"/>
  <c r="BA534" i="1"/>
  <c r="BM534" i="1"/>
  <c r="BW534" i="1"/>
  <c r="CJ534" i="1"/>
  <c r="CT534" i="1"/>
  <c r="DF534" i="1"/>
  <c r="DR534" i="1"/>
  <c r="EB534" i="1"/>
  <c r="EO534" i="1"/>
  <c r="EZ534" i="1"/>
  <c r="BP534" i="1"/>
  <c r="EJ534" i="1"/>
  <c r="DA534" i="1"/>
  <c r="BT534" i="1"/>
  <c r="AU534" i="1"/>
  <c r="O534" i="1"/>
  <c r="V534" i="1"/>
  <c r="AR534" i="1"/>
  <c r="BO534" i="1"/>
  <c r="CL534" i="1"/>
  <c r="DH534" i="1"/>
  <c r="EG534" i="1"/>
  <c r="P534" i="1"/>
  <c r="AL534" i="1"/>
  <c r="BI534" i="1"/>
  <c r="CE534" i="1"/>
  <c r="DD534" i="1"/>
  <c r="DZ534" i="1"/>
  <c r="EX534" i="1"/>
  <c r="J603" i="1"/>
  <c r="R603" i="1"/>
  <c r="I603" i="1"/>
  <c r="K603" i="1"/>
  <c r="P603" i="1"/>
  <c r="O603" i="1"/>
  <c r="S603" i="1"/>
  <c r="L603" i="1"/>
  <c r="N603" i="1"/>
  <c r="Q603" i="1"/>
  <c r="H603" i="1"/>
  <c r="G603" i="1"/>
  <c r="HL219" i="1"/>
  <c r="B220" i="1"/>
  <c r="CH219" i="1"/>
  <c r="BY388" i="75"/>
  <c r="BX390" i="75"/>
  <c r="FC368" i="75" s="1"/>
  <c r="EF496" i="1"/>
  <c r="EM496" i="1"/>
  <c r="DQ496" i="1"/>
  <c r="DX496" i="1"/>
  <c r="DC496" i="1"/>
  <c r="DJ496" i="1"/>
  <c r="CO496" i="1"/>
  <c r="CV496" i="1"/>
  <c r="BZ496" i="1"/>
  <c r="BZ566" i="1" s="1"/>
  <c r="CH496" i="1"/>
  <c r="CH566" i="1" s="1"/>
  <c r="BS565" i="1"/>
  <c r="AX565" i="1"/>
  <c r="BL565" i="1"/>
  <c r="BE565" i="1"/>
  <c r="N565" i="1"/>
  <c r="U565" i="1"/>
  <c r="IO259" i="1"/>
  <c r="IF259" i="1"/>
  <c r="GZ342" i="1"/>
  <c r="GZ261" i="1"/>
  <c r="GV95" i="1"/>
  <c r="IJ95" i="1"/>
  <c r="GZ181" i="1"/>
  <c r="HE95" i="1"/>
  <c r="HY133" i="1"/>
  <c r="HZ132" i="1"/>
  <c r="G566" i="1"/>
  <c r="BL496" i="1"/>
  <c r="N496" i="1"/>
  <c r="BS496" i="1"/>
  <c r="BE496" i="1"/>
  <c r="U496" i="1"/>
  <c r="AI496" i="1"/>
  <c r="AI566" i="1" s="1"/>
  <c r="AB496" i="1"/>
  <c r="AB566" i="1" s="1"/>
  <c r="AP496" i="1"/>
  <c r="AP566" i="1" s="1"/>
  <c r="AX496" i="1"/>
  <c r="GV260" i="1"/>
  <c r="IJ260" i="1"/>
  <c r="HE260" i="1"/>
  <c r="IJ180" i="1"/>
  <c r="HE180" i="1"/>
  <c r="GV180" i="1"/>
  <c r="HZ218" i="1"/>
  <c r="HY219" i="1"/>
  <c r="GZ96" i="1"/>
  <c r="B133" i="1"/>
  <c r="BU133" i="1" s="1"/>
  <c r="CH132" i="1"/>
  <c r="HL132" i="1"/>
  <c r="IO340" i="1"/>
  <c r="IF340" i="1"/>
  <c r="IF179" i="1"/>
  <c r="IO179" i="1"/>
  <c r="IF94" i="1"/>
  <c r="IO94" i="1"/>
  <c r="HE341" i="1"/>
  <c r="G497" i="1"/>
  <c r="EU497" i="1" s="1"/>
  <c r="IJ341" i="1"/>
  <c r="GV341" i="1"/>
  <c r="IJ378" i="1"/>
  <c r="HE378" i="1"/>
  <c r="G534" i="1"/>
  <c r="IO377" i="1"/>
  <c r="IF377" i="1"/>
  <c r="GZ379" i="1"/>
  <c r="HB379" i="1"/>
  <c r="HD379" i="1"/>
  <c r="HG379" i="1"/>
  <c r="IK379" i="1"/>
  <c r="IM379" i="1"/>
  <c r="IQ379" i="1"/>
  <c r="HA379" i="1"/>
  <c r="HC379" i="1"/>
  <c r="HF379" i="1"/>
  <c r="HH379" i="1"/>
  <c r="IG379" i="1"/>
  <c r="IL379" i="1"/>
  <c r="IN379" i="1"/>
  <c r="II379" i="1" s="1"/>
  <c r="IR379" i="1"/>
  <c r="CH382" i="1"/>
  <c r="HL382" i="1"/>
  <c r="B383" i="1"/>
  <c r="B450" i="1" s="1"/>
  <c r="CH450" i="1" s="1"/>
  <c r="IH378" i="1"/>
  <c r="IP378" i="1"/>
  <c r="N533" i="1"/>
  <c r="AB533" i="1"/>
  <c r="AP533" i="1"/>
  <c r="BE533" i="1"/>
  <c r="BS533" i="1"/>
  <c r="CH533" i="1"/>
  <c r="CV533" i="1"/>
  <c r="DJ533" i="1"/>
  <c r="DX533" i="1"/>
  <c r="EM533" i="1"/>
  <c r="U533" i="1"/>
  <c r="AI533" i="1"/>
  <c r="AX533" i="1"/>
  <c r="BL533" i="1"/>
  <c r="BZ533" i="1"/>
  <c r="CO533" i="1"/>
  <c r="DC533" i="1"/>
  <c r="DQ533" i="1"/>
  <c r="EF533" i="1"/>
  <c r="EU533" i="1"/>
  <c r="GP380" i="1"/>
  <c r="GO381" i="1"/>
  <c r="HE296" i="1"/>
  <c r="IJ296" i="1"/>
  <c r="HA297" i="1"/>
  <c r="HC297" i="1"/>
  <c r="HF297" i="1"/>
  <c r="HH297" i="1"/>
  <c r="IG297" i="1"/>
  <c r="IL297" i="1"/>
  <c r="IN297" i="1"/>
  <c r="II297" i="1" s="1"/>
  <c r="IR297" i="1"/>
  <c r="GZ297" i="1"/>
  <c r="HB297" i="1"/>
  <c r="HD297" i="1"/>
  <c r="HG297" i="1"/>
  <c r="IK297" i="1"/>
  <c r="IM297" i="1"/>
  <c r="IQ297" i="1"/>
  <c r="IF295" i="1"/>
  <c r="IO295" i="1"/>
  <c r="IH296" i="1"/>
  <c r="IP296" i="1"/>
  <c r="GP298" i="1"/>
  <c r="GO299" i="1"/>
  <c r="HZ298" i="1"/>
  <c r="HY299" i="1"/>
  <c r="HL300" i="1"/>
  <c r="B301" i="1"/>
  <c r="CH300" i="1"/>
  <c r="HZ379" i="1" l="1"/>
  <c r="HY380" i="1"/>
  <c r="CS535" i="1"/>
  <c r="EN535" i="1"/>
  <c r="AC535" i="1"/>
  <c r="E605" i="1"/>
  <c r="EY535" i="1"/>
  <c r="BJ535" i="1"/>
  <c r="EA535" i="1"/>
  <c r="EH535" i="1"/>
  <c r="CM535" i="1"/>
  <c r="AS535" i="1"/>
  <c r="DU535" i="1"/>
  <c r="AG535" i="1"/>
  <c r="EJ535" i="1"/>
  <c r="DM535" i="1"/>
  <c r="CQ535" i="1"/>
  <c r="BT535" i="1"/>
  <c r="AU535" i="1"/>
  <c r="Y535" i="1"/>
  <c r="CI535" i="1"/>
  <c r="K535" i="1"/>
  <c r="AE535" i="1"/>
  <c r="DV535" i="1"/>
  <c r="CP535" i="1"/>
  <c r="BG535" i="1"/>
  <c r="R535" i="1"/>
  <c r="BF535" i="1"/>
  <c r="DG535" i="1"/>
  <c r="BN535" i="1"/>
  <c r="S535" i="1"/>
  <c r="EQ535" i="1"/>
  <c r="EG535" i="1"/>
  <c r="DT535" i="1"/>
  <c r="DH535" i="1"/>
  <c r="CX535" i="1"/>
  <c r="CL535" i="1"/>
  <c r="CA535" i="1"/>
  <c r="BO535" i="1"/>
  <c r="BC535" i="1"/>
  <c r="AR535" i="1"/>
  <c r="AF535" i="1"/>
  <c r="V535" i="1"/>
  <c r="J535" i="1"/>
  <c r="CW535" i="1"/>
  <c r="BB535" i="1"/>
  <c r="EZ535" i="1"/>
  <c r="EI535" i="1"/>
  <c r="DR535" i="1"/>
  <c r="CZ535" i="1"/>
  <c r="CJ535" i="1"/>
  <c r="BQ535" i="1"/>
  <c r="BA535" i="1"/>
  <c r="AJ535" i="1"/>
  <c r="X535" i="1"/>
  <c r="H535" i="1"/>
  <c r="DO535" i="1"/>
  <c r="AZ535" i="1"/>
  <c r="BV535" i="1"/>
  <c r="DE535" i="1"/>
  <c r="Q535" i="1"/>
  <c r="AM535" i="1"/>
  <c r="DK535" i="1"/>
  <c r="BP535" i="1"/>
  <c r="W535" i="1"/>
  <c r="CB535" i="1"/>
  <c r="EW535" i="1"/>
  <c r="DY535" i="1"/>
  <c r="DA535" i="1"/>
  <c r="CD535" i="1"/>
  <c r="BH535" i="1"/>
  <c r="AK535" i="1"/>
  <c r="O535" i="1"/>
  <c r="CY535" i="1"/>
  <c r="EP535" i="1"/>
  <c r="EO535" i="1"/>
  <c r="DF535" i="1"/>
  <c r="BW535" i="1"/>
  <c r="AN535" i="1"/>
  <c r="ER535" i="1"/>
  <c r="EC535" i="1"/>
  <c r="CK535" i="1"/>
  <c r="AQ535" i="1"/>
  <c r="EX535" i="1"/>
  <c r="EK535" i="1"/>
  <c r="DZ535" i="1"/>
  <c r="DN535" i="1"/>
  <c r="DD535" i="1"/>
  <c r="CR535" i="1"/>
  <c r="CE535" i="1"/>
  <c r="BU535" i="1"/>
  <c r="BI535" i="1"/>
  <c r="AY535" i="1"/>
  <c r="AL535" i="1"/>
  <c r="Z535" i="1"/>
  <c r="P535" i="1"/>
  <c r="DS535" i="1"/>
  <c r="BX535" i="1"/>
  <c r="I535" i="1"/>
  <c r="EV535" i="1"/>
  <c r="EB535" i="1"/>
  <c r="DL535" i="1"/>
  <c r="CT535" i="1"/>
  <c r="CC535" i="1"/>
  <c r="BM535" i="1"/>
  <c r="AT535" i="1"/>
  <c r="AD535" i="1"/>
  <c r="L535" i="1"/>
  <c r="S604" i="1"/>
  <c r="J604" i="1"/>
  <c r="H604" i="1"/>
  <c r="K604" i="1"/>
  <c r="I604" i="1"/>
  <c r="L604" i="1"/>
  <c r="G604" i="1"/>
  <c r="O604" i="1"/>
  <c r="Q604" i="1"/>
  <c r="P604" i="1"/>
  <c r="R604" i="1"/>
  <c r="N604" i="1"/>
  <c r="D537" i="1"/>
  <c r="E536" i="1"/>
  <c r="D606" i="1"/>
  <c r="HL220" i="1"/>
  <c r="B221" i="1"/>
  <c r="CH220" i="1"/>
  <c r="BX391" i="75"/>
  <c r="FC369" i="75" s="1"/>
  <c r="BY389" i="75"/>
  <c r="EF497" i="1"/>
  <c r="EM497" i="1"/>
  <c r="DQ497" i="1"/>
  <c r="DX497" i="1"/>
  <c r="DC497" i="1"/>
  <c r="DJ497" i="1"/>
  <c r="CO497" i="1"/>
  <c r="CV497" i="1"/>
  <c r="BZ497" i="1"/>
  <c r="BZ567" i="1" s="1"/>
  <c r="CH497" i="1"/>
  <c r="CH567" i="1" s="1"/>
  <c r="BS566" i="1"/>
  <c r="AX566" i="1"/>
  <c r="U566" i="1"/>
  <c r="BE566" i="1"/>
  <c r="N566" i="1"/>
  <c r="BL566" i="1"/>
  <c r="IO341" i="1"/>
  <c r="IF341" i="1"/>
  <c r="GV96" i="1"/>
  <c r="IJ96" i="1"/>
  <c r="HE96" i="1"/>
  <c r="GZ182" i="1"/>
  <c r="GZ343" i="1"/>
  <c r="GZ262" i="1"/>
  <c r="IF95" i="1"/>
  <c r="IO95" i="1"/>
  <c r="IJ261" i="1"/>
  <c r="GV261" i="1"/>
  <c r="HE261" i="1"/>
  <c r="AX497" i="1"/>
  <c r="G567" i="1"/>
  <c r="AI497" i="1"/>
  <c r="AI567" i="1" s="1"/>
  <c r="AP497" i="1"/>
  <c r="AP567" i="1" s="1"/>
  <c r="BL497" i="1"/>
  <c r="BE497" i="1"/>
  <c r="U497" i="1"/>
  <c r="BS497" i="1"/>
  <c r="AB497" i="1"/>
  <c r="AB567" i="1" s="1"/>
  <c r="N497" i="1"/>
  <c r="GZ97" i="1"/>
  <c r="B134" i="1"/>
  <c r="BU134" i="1" s="1"/>
  <c r="CH133" i="1"/>
  <c r="HL133" i="1"/>
  <c r="HZ219" i="1"/>
  <c r="HY220" i="1"/>
  <c r="IF180" i="1"/>
  <c r="IO180" i="1"/>
  <c r="IF260" i="1"/>
  <c r="IO260" i="1"/>
  <c r="HY134" i="1"/>
  <c r="HZ133" i="1"/>
  <c r="IJ181" i="1"/>
  <c r="GV181" i="1"/>
  <c r="HE181" i="1"/>
  <c r="GV342" i="1"/>
  <c r="IJ342" i="1"/>
  <c r="G498" i="1"/>
  <c r="EU498" i="1" s="1"/>
  <c r="HE342" i="1"/>
  <c r="GZ380" i="1"/>
  <c r="HB380" i="1"/>
  <c r="HD380" i="1"/>
  <c r="HG380" i="1"/>
  <c r="IK380" i="1"/>
  <c r="IM380" i="1"/>
  <c r="IR380" i="1"/>
  <c r="HA380" i="1"/>
  <c r="HC380" i="1"/>
  <c r="HF380" i="1"/>
  <c r="HH380" i="1"/>
  <c r="IG380" i="1"/>
  <c r="IL380" i="1"/>
  <c r="IN380" i="1"/>
  <c r="II380" i="1" s="1"/>
  <c r="IQ380" i="1"/>
  <c r="HE379" i="1"/>
  <c r="G535" i="1"/>
  <c r="IJ379" i="1"/>
  <c r="GP381" i="1"/>
  <c r="GO382" i="1"/>
  <c r="CH383" i="1"/>
  <c r="HL383" i="1"/>
  <c r="B384" i="1"/>
  <c r="B451" i="1" s="1"/>
  <c r="CH451" i="1" s="1"/>
  <c r="IH379" i="1"/>
  <c r="IP379" i="1"/>
  <c r="N534" i="1"/>
  <c r="AB534" i="1"/>
  <c r="AP534" i="1"/>
  <c r="BE534" i="1"/>
  <c r="BS534" i="1"/>
  <c r="CH534" i="1"/>
  <c r="CV534" i="1"/>
  <c r="DJ534" i="1"/>
  <c r="DX534" i="1"/>
  <c r="EM534" i="1"/>
  <c r="U534" i="1"/>
  <c r="AI534" i="1"/>
  <c r="AX534" i="1"/>
  <c r="BL534" i="1"/>
  <c r="BZ534" i="1"/>
  <c r="CO534" i="1"/>
  <c r="DC534" i="1"/>
  <c r="DQ534" i="1"/>
  <c r="EF534" i="1"/>
  <c r="EU534" i="1"/>
  <c r="IF378" i="1"/>
  <c r="IO378" i="1"/>
  <c r="GZ298" i="1"/>
  <c r="HB298" i="1"/>
  <c r="HD298" i="1"/>
  <c r="HG298" i="1"/>
  <c r="IK298" i="1"/>
  <c r="IM298" i="1"/>
  <c r="IQ298" i="1"/>
  <c r="HA298" i="1"/>
  <c r="HC298" i="1"/>
  <c r="HF298" i="1"/>
  <c r="HH298" i="1"/>
  <c r="IG298" i="1"/>
  <c r="IL298" i="1"/>
  <c r="IN298" i="1"/>
  <c r="II298" i="1" s="1"/>
  <c r="IR298" i="1"/>
  <c r="IH297" i="1"/>
  <c r="IP297" i="1"/>
  <c r="IO296" i="1"/>
  <c r="IF296" i="1"/>
  <c r="CH301" i="1"/>
  <c r="HL301" i="1"/>
  <c r="B302" i="1"/>
  <c r="HZ299" i="1"/>
  <c r="HY300" i="1"/>
  <c r="GP299" i="1"/>
  <c r="GO300" i="1"/>
  <c r="HE297" i="1"/>
  <c r="IJ297" i="1"/>
  <c r="HZ380" i="1" l="1"/>
  <c r="HY381" i="1"/>
  <c r="Q536" i="1"/>
  <c r="CS536" i="1"/>
  <c r="AZ536" i="1"/>
  <c r="AC536" i="1"/>
  <c r="EY536" i="1"/>
  <c r="BJ536" i="1"/>
  <c r="W536" i="1"/>
  <c r="BP536" i="1"/>
  <c r="DK536" i="1"/>
  <c r="BF536" i="1"/>
  <c r="AM536" i="1"/>
  <c r="CB536" i="1"/>
  <c r="EP536" i="1"/>
  <c r="DS536" i="1"/>
  <c r="CW536" i="1"/>
  <c r="BX536" i="1"/>
  <c r="BB536" i="1"/>
  <c r="AE536" i="1"/>
  <c r="J536" i="1"/>
  <c r="V536" i="1"/>
  <c r="AF536" i="1"/>
  <c r="AR536" i="1"/>
  <c r="BC536" i="1"/>
  <c r="BO536" i="1"/>
  <c r="CA536" i="1"/>
  <c r="CL536" i="1"/>
  <c r="CX536" i="1"/>
  <c r="DH536" i="1"/>
  <c r="DT536" i="1"/>
  <c r="EG536" i="1"/>
  <c r="EQ536" i="1"/>
  <c r="CI536" i="1"/>
  <c r="CY536" i="1"/>
  <c r="EJ536" i="1"/>
  <c r="CQ536" i="1"/>
  <c r="AU536" i="1"/>
  <c r="H536" i="1"/>
  <c r="AD536" i="1"/>
  <c r="BA536" i="1"/>
  <c r="BW536" i="1"/>
  <c r="CT536" i="1"/>
  <c r="DR536" i="1"/>
  <c r="EO536" i="1"/>
  <c r="EW536" i="1"/>
  <c r="DA536" i="1"/>
  <c r="BH536" i="1"/>
  <c r="O536" i="1"/>
  <c r="X536" i="1"/>
  <c r="AT536" i="1"/>
  <c r="BQ536" i="1"/>
  <c r="CP536" i="1"/>
  <c r="DL536" i="1"/>
  <c r="EI536" i="1"/>
  <c r="E606" i="1"/>
  <c r="EN536" i="1"/>
  <c r="DO536" i="1"/>
  <c r="BV536" i="1"/>
  <c r="DE536" i="1"/>
  <c r="I536" i="1"/>
  <c r="AS536" i="1"/>
  <c r="CM536" i="1"/>
  <c r="EH536" i="1"/>
  <c r="EA536" i="1"/>
  <c r="AG536" i="1"/>
  <c r="DU536" i="1"/>
  <c r="EC536" i="1"/>
  <c r="DG536" i="1"/>
  <c r="CK536" i="1"/>
  <c r="BN536" i="1"/>
  <c r="AQ536" i="1"/>
  <c r="S536" i="1"/>
  <c r="P536" i="1"/>
  <c r="Z536" i="1"/>
  <c r="AL536" i="1"/>
  <c r="AY536" i="1"/>
  <c r="BI536" i="1"/>
  <c r="BU536" i="1"/>
  <c r="CE536" i="1"/>
  <c r="CR536" i="1"/>
  <c r="DD536" i="1"/>
  <c r="DN536" i="1"/>
  <c r="DZ536" i="1"/>
  <c r="EK536" i="1"/>
  <c r="EX536" i="1"/>
  <c r="K536" i="1"/>
  <c r="ER536" i="1"/>
  <c r="DM536" i="1"/>
  <c r="BT536" i="1"/>
  <c r="Y536" i="1"/>
  <c r="R536" i="1"/>
  <c r="AN536" i="1"/>
  <c r="BM536" i="1"/>
  <c r="CJ536" i="1"/>
  <c r="DF536" i="1"/>
  <c r="EB536" i="1"/>
  <c r="EZ536" i="1"/>
  <c r="DY536" i="1"/>
  <c r="CD536" i="1"/>
  <c r="AK536" i="1"/>
  <c r="L536" i="1"/>
  <c r="AJ536" i="1"/>
  <c r="BG536" i="1"/>
  <c r="CC536" i="1"/>
  <c r="CZ536" i="1"/>
  <c r="DV536" i="1"/>
  <c r="EV536" i="1"/>
  <c r="J605" i="1"/>
  <c r="R605" i="1"/>
  <c r="I605" i="1"/>
  <c r="P605" i="1"/>
  <c r="K605" i="1"/>
  <c r="O605" i="1"/>
  <c r="S605" i="1"/>
  <c r="L605" i="1"/>
  <c r="N605" i="1"/>
  <c r="H605" i="1"/>
  <c r="Q605" i="1"/>
  <c r="G605" i="1"/>
  <c r="D607" i="1"/>
  <c r="D538" i="1"/>
  <c r="E537" i="1"/>
  <c r="B222" i="1"/>
  <c r="CH221" i="1"/>
  <c r="HL221" i="1"/>
  <c r="BY390" i="75"/>
  <c r="BX392" i="75"/>
  <c r="FC370" i="75" s="1"/>
  <c r="EF498" i="1"/>
  <c r="EM498" i="1"/>
  <c r="DQ498" i="1"/>
  <c r="DX498" i="1"/>
  <c r="DC498" i="1"/>
  <c r="DJ498" i="1"/>
  <c r="CO498" i="1"/>
  <c r="CV498" i="1"/>
  <c r="BZ498" i="1"/>
  <c r="BZ568" i="1" s="1"/>
  <c r="CH498" i="1"/>
  <c r="CH568" i="1" s="1"/>
  <c r="BS567" i="1"/>
  <c r="N567" i="1"/>
  <c r="U567" i="1"/>
  <c r="BL567" i="1"/>
  <c r="BE567" i="1"/>
  <c r="AX567" i="1"/>
  <c r="G568" i="1"/>
  <c r="AB498" i="1"/>
  <c r="AB568" i="1" s="1"/>
  <c r="AP498" i="1"/>
  <c r="AP568" i="1" s="1"/>
  <c r="N498" i="1"/>
  <c r="BE498" i="1"/>
  <c r="AI498" i="1"/>
  <c r="AI568" i="1" s="1"/>
  <c r="BL498" i="1"/>
  <c r="AX498" i="1"/>
  <c r="BS498" i="1"/>
  <c r="U498" i="1"/>
  <c r="HZ220" i="1"/>
  <c r="HY221" i="1"/>
  <c r="CH134" i="1"/>
  <c r="HL134" i="1"/>
  <c r="GZ98" i="1"/>
  <c r="B135" i="1"/>
  <c r="BU135" i="1" s="1"/>
  <c r="GV262" i="1"/>
  <c r="IJ262" i="1"/>
  <c r="HE262" i="1"/>
  <c r="IJ182" i="1"/>
  <c r="GV182" i="1"/>
  <c r="HE182" i="1"/>
  <c r="IF96" i="1"/>
  <c r="IO96" i="1"/>
  <c r="IO342" i="1"/>
  <c r="IF342" i="1"/>
  <c r="IO181" i="1"/>
  <c r="IF181" i="1"/>
  <c r="HZ134" i="1"/>
  <c r="HY135" i="1"/>
  <c r="HE97" i="1"/>
  <c r="GV97" i="1"/>
  <c r="GZ344" i="1"/>
  <c r="GZ183" i="1"/>
  <c r="IJ97" i="1"/>
  <c r="GZ263" i="1"/>
  <c r="IO261" i="1"/>
  <c r="IF261" i="1"/>
  <c r="IJ343" i="1"/>
  <c r="HE343" i="1"/>
  <c r="G499" i="1"/>
  <c r="EU499" i="1" s="1"/>
  <c r="GV343" i="1"/>
  <c r="GP382" i="1"/>
  <c r="GO383" i="1"/>
  <c r="IF379" i="1"/>
  <c r="IO379" i="1"/>
  <c r="IH380" i="1"/>
  <c r="IP380" i="1"/>
  <c r="CH384" i="1"/>
  <c r="HL384" i="1"/>
  <c r="B385" i="1"/>
  <c r="B452" i="1" s="1"/>
  <c r="CH452" i="1" s="1"/>
  <c r="HA381" i="1"/>
  <c r="HC381" i="1"/>
  <c r="HF381" i="1"/>
  <c r="HH381" i="1"/>
  <c r="GZ381" i="1"/>
  <c r="HB381" i="1"/>
  <c r="HD381" i="1"/>
  <c r="HG381" i="1"/>
  <c r="IG381" i="1"/>
  <c r="IL381" i="1"/>
  <c r="IN381" i="1"/>
  <c r="II381" i="1" s="1"/>
  <c r="IR381" i="1"/>
  <c r="IK381" i="1"/>
  <c r="IM381" i="1"/>
  <c r="IQ381" i="1"/>
  <c r="AB535" i="1"/>
  <c r="CH535" i="1"/>
  <c r="DX535" i="1"/>
  <c r="N535" i="1"/>
  <c r="BS535" i="1"/>
  <c r="DJ535" i="1"/>
  <c r="U535" i="1"/>
  <c r="AX535" i="1"/>
  <c r="BZ535" i="1"/>
  <c r="DC535" i="1"/>
  <c r="EF535" i="1"/>
  <c r="AP535" i="1"/>
  <c r="CV535" i="1"/>
  <c r="EM535" i="1"/>
  <c r="BE535" i="1"/>
  <c r="AI535" i="1"/>
  <c r="BL535" i="1"/>
  <c r="CO535" i="1"/>
  <c r="DQ535" i="1"/>
  <c r="EU535" i="1"/>
  <c r="G536" i="1"/>
  <c r="HE380" i="1"/>
  <c r="IJ380" i="1"/>
  <c r="IO297" i="1"/>
  <c r="IF297" i="1"/>
  <c r="GP300" i="1"/>
  <c r="GO301" i="1"/>
  <c r="HZ300" i="1"/>
  <c r="HY301" i="1"/>
  <c r="HL302" i="1"/>
  <c r="B303" i="1"/>
  <c r="CH302" i="1"/>
  <c r="IH298" i="1"/>
  <c r="IP298" i="1"/>
  <c r="HA299" i="1"/>
  <c r="HC299" i="1"/>
  <c r="HF299" i="1"/>
  <c r="GZ299" i="1"/>
  <c r="HB299" i="1"/>
  <c r="HD299" i="1"/>
  <c r="HG299" i="1"/>
  <c r="HH299" i="1"/>
  <c r="IG299" i="1"/>
  <c r="IL299" i="1"/>
  <c r="IN299" i="1"/>
  <c r="II299" i="1" s="1"/>
  <c r="IR299" i="1"/>
  <c r="IK299" i="1"/>
  <c r="IM299" i="1"/>
  <c r="IQ299" i="1"/>
  <c r="IJ298" i="1"/>
  <c r="HE298" i="1"/>
  <c r="HY382" i="1" l="1"/>
  <c r="HZ381" i="1"/>
  <c r="E538" i="1"/>
  <c r="D539" i="1"/>
  <c r="D608" i="1"/>
  <c r="J606" i="1"/>
  <c r="S606" i="1"/>
  <c r="H606" i="1"/>
  <c r="K606" i="1"/>
  <c r="N606" i="1"/>
  <c r="R606" i="1"/>
  <c r="O606" i="1"/>
  <c r="G606" i="1"/>
  <c r="Q606" i="1"/>
  <c r="P606" i="1"/>
  <c r="L606" i="1"/>
  <c r="I606" i="1"/>
  <c r="EY537" i="1"/>
  <c r="I537" i="1"/>
  <c r="EN537" i="1"/>
  <c r="AC537" i="1"/>
  <c r="E607" i="1"/>
  <c r="DE537" i="1"/>
  <c r="Q537" i="1"/>
  <c r="EJ537" i="1"/>
  <c r="DK537" i="1"/>
  <c r="BP537" i="1"/>
  <c r="W537" i="1"/>
  <c r="CI537" i="1"/>
  <c r="DS537" i="1"/>
  <c r="AG537" i="1"/>
  <c r="EV537" i="1"/>
  <c r="EI537" i="1"/>
  <c r="DV537" i="1"/>
  <c r="DG537" i="1"/>
  <c r="CK537" i="1"/>
  <c r="BN537" i="1"/>
  <c r="AQ537" i="1"/>
  <c r="S537" i="1"/>
  <c r="CY537" i="1"/>
  <c r="EX537" i="1"/>
  <c r="DZ537" i="1"/>
  <c r="CQ537" i="1"/>
  <c r="AU537" i="1"/>
  <c r="H537" i="1"/>
  <c r="R537" i="1"/>
  <c r="AD537" i="1"/>
  <c r="AN537" i="1"/>
  <c r="BA537" i="1"/>
  <c r="BM537" i="1"/>
  <c r="BW537" i="1"/>
  <c r="CJ537" i="1"/>
  <c r="CT537" i="1"/>
  <c r="DF537" i="1"/>
  <c r="DU537" i="1"/>
  <c r="EG537" i="1"/>
  <c r="BH537" i="1"/>
  <c r="AY537" i="1"/>
  <c r="BF537" i="1"/>
  <c r="DT537" i="1"/>
  <c r="AK537" i="1"/>
  <c r="V537" i="1"/>
  <c r="AR537" i="1"/>
  <c r="BO537" i="1"/>
  <c r="CL537" i="1"/>
  <c r="DH537" i="1"/>
  <c r="Z537" i="1"/>
  <c r="BI537" i="1"/>
  <c r="CE537" i="1"/>
  <c r="DN537" i="1"/>
  <c r="AZ537" i="1"/>
  <c r="CS537" i="1"/>
  <c r="BV537" i="1"/>
  <c r="EA537" i="1"/>
  <c r="DO537" i="1"/>
  <c r="EH537" i="1"/>
  <c r="BJ537" i="1"/>
  <c r="EW537" i="1"/>
  <c r="DY537" i="1"/>
  <c r="CM537" i="1"/>
  <c r="AS537" i="1"/>
  <c r="ER537" i="1"/>
  <c r="EP537" i="1"/>
  <c r="CB537" i="1"/>
  <c r="EZ537" i="1"/>
  <c r="EO537" i="1"/>
  <c r="EB537" i="1"/>
  <c r="DR537" i="1"/>
  <c r="CW537" i="1"/>
  <c r="BX537" i="1"/>
  <c r="BB537" i="1"/>
  <c r="AE537" i="1"/>
  <c r="AM537" i="1"/>
  <c r="K537" i="1"/>
  <c r="EK537" i="1"/>
  <c r="DM537" i="1"/>
  <c r="BT537" i="1"/>
  <c r="Y537" i="1"/>
  <c r="L537" i="1"/>
  <c r="X537" i="1"/>
  <c r="AJ537" i="1"/>
  <c r="AT537" i="1"/>
  <c r="BG537" i="1"/>
  <c r="BQ537" i="1"/>
  <c r="CC537" i="1"/>
  <c r="CP537" i="1"/>
  <c r="CZ537" i="1"/>
  <c r="DL537" i="1"/>
  <c r="EC537" i="1"/>
  <c r="DA537" i="1"/>
  <c r="O537" i="1"/>
  <c r="CR537" i="1"/>
  <c r="EQ537" i="1"/>
  <c r="CD537" i="1"/>
  <c r="J537" i="1"/>
  <c r="AF537" i="1"/>
  <c r="BC537" i="1"/>
  <c r="CA537" i="1"/>
  <c r="CX537" i="1"/>
  <c r="P537" i="1"/>
  <c r="AL537" i="1"/>
  <c r="BU537" i="1"/>
  <c r="DD537" i="1"/>
  <c r="HL222" i="1"/>
  <c r="CH222" i="1"/>
  <c r="B223" i="1"/>
  <c r="BX393" i="75"/>
  <c r="FC371" i="75" s="1"/>
  <c r="BY391" i="75"/>
  <c r="EF499" i="1"/>
  <c r="EF569" i="1" s="1"/>
  <c r="EM499" i="1"/>
  <c r="EM569" i="1" s="1"/>
  <c r="DQ499" i="1"/>
  <c r="DQ569" i="1" s="1"/>
  <c r="DX499" i="1"/>
  <c r="DX569" i="1" s="1"/>
  <c r="DC499" i="1"/>
  <c r="DC569" i="1" s="1"/>
  <c r="DJ499" i="1"/>
  <c r="DJ569" i="1" s="1"/>
  <c r="CO499" i="1"/>
  <c r="CO569" i="1" s="1"/>
  <c r="CV499" i="1"/>
  <c r="CV569" i="1" s="1"/>
  <c r="BZ499" i="1"/>
  <c r="BZ569" i="1" s="1"/>
  <c r="CH499" i="1"/>
  <c r="CH569" i="1" s="1"/>
  <c r="BS568" i="1"/>
  <c r="U568" i="1"/>
  <c r="BE568" i="1"/>
  <c r="AX568" i="1"/>
  <c r="BL568" i="1"/>
  <c r="N568" i="1"/>
  <c r="G569" i="1"/>
  <c r="BS499" i="1"/>
  <c r="BS569" i="1" s="1"/>
  <c r="EU569" i="1"/>
  <c r="AX499" i="1"/>
  <c r="AX569" i="1" s="1"/>
  <c r="AP499" i="1"/>
  <c r="AP569" i="1" s="1"/>
  <c r="AI499" i="1"/>
  <c r="AI569" i="1" s="1"/>
  <c r="BL499" i="1"/>
  <c r="BL569" i="1" s="1"/>
  <c r="N499" i="1"/>
  <c r="N569" i="1" s="1"/>
  <c r="BE499" i="1"/>
  <c r="BE569" i="1" s="1"/>
  <c r="AB499" i="1"/>
  <c r="AB569" i="1" s="1"/>
  <c r="U499" i="1"/>
  <c r="U569" i="1" s="1"/>
  <c r="IO343" i="1"/>
  <c r="IF343" i="1"/>
  <c r="IO97" i="1"/>
  <c r="IF97" i="1"/>
  <c r="HE344" i="1"/>
  <c r="G500" i="1"/>
  <c r="EU500" i="1" s="1"/>
  <c r="IJ344" i="1"/>
  <c r="GV344" i="1"/>
  <c r="GZ264" i="1"/>
  <c r="GV98" i="1"/>
  <c r="HE98" i="1"/>
  <c r="GZ184" i="1"/>
  <c r="GZ345" i="1"/>
  <c r="IJ98" i="1"/>
  <c r="IJ263" i="1"/>
  <c r="GV263" i="1"/>
  <c r="HE263" i="1"/>
  <c r="HE183" i="1"/>
  <c r="IJ183" i="1"/>
  <c r="GV183" i="1"/>
  <c r="HZ135" i="1"/>
  <c r="HY136" i="1"/>
  <c r="IO182" i="1"/>
  <c r="IF182" i="1"/>
  <c r="IO262" i="1"/>
  <c r="IF262" i="1"/>
  <c r="GZ99" i="1"/>
  <c r="B136" i="1"/>
  <c r="BU136" i="1" s="1"/>
  <c r="CH135" i="1"/>
  <c r="HL135" i="1"/>
  <c r="HZ221" i="1"/>
  <c r="HY222" i="1"/>
  <c r="IJ381" i="1"/>
  <c r="G537" i="1"/>
  <c r="HE381" i="1"/>
  <c r="GP383" i="1"/>
  <c r="GO384" i="1"/>
  <c r="IO380" i="1"/>
  <c r="IF380" i="1"/>
  <c r="U536" i="1"/>
  <c r="AX536" i="1"/>
  <c r="EF536" i="1"/>
  <c r="N536" i="1"/>
  <c r="AP536" i="1"/>
  <c r="BS536" i="1"/>
  <c r="CV536" i="1"/>
  <c r="DX536" i="1"/>
  <c r="EU536" i="1"/>
  <c r="CO536" i="1"/>
  <c r="AI536" i="1"/>
  <c r="DC536" i="1"/>
  <c r="BZ536" i="1"/>
  <c r="AB536" i="1"/>
  <c r="BE536" i="1"/>
  <c r="CH536" i="1"/>
  <c r="DJ536" i="1"/>
  <c r="EM536" i="1"/>
  <c r="DQ536" i="1"/>
  <c r="BL536" i="1"/>
  <c r="IH381" i="1"/>
  <c r="IP381" i="1"/>
  <c r="CH385" i="1"/>
  <c r="HL385" i="1"/>
  <c r="B386" i="1"/>
  <c r="B453" i="1" s="1"/>
  <c r="CH453" i="1" s="1"/>
  <c r="HA382" i="1"/>
  <c r="HC382" i="1"/>
  <c r="HF382" i="1"/>
  <c r="HH382" i="1"/>
  <c r="IG382" i="1"/>
  <c r="IL382" i="1"/>
  <c r="IN382" i="1"/>
  <c r="II382" i="1" s="1"/>
  <c r="IR382" i="1"/>
  <c r="GZ382" i="1"/>
  <c r="HB382" i="1"/>
  <c r="HD382" i="1"/>
  <c r="HG382" i="1"/>
  <c r="IK382" i="1"/>
  <c r="IM382" i="1"/>
  <c r="IQ382" i="1"/>
  <c r="CH303" i="1"/>
  <c r="HL303" i="1"/>
  <c r="B304" i="1"/>
  <c r="HZ301" i="1"/>
  <c r="HY302" i="1"/>
  <c r="GP301" i="1"/>
  <c r="GO302" i="1"/>
  <c r="IF298" i="1"/>
  <c r="IO298" i="1"/>
  <c r="IH299" i="1"/>
  <c r="IP299" i="1"/>
  <c r="HE299" i="1"/>
  <c r="IJ299" i="1"/>
  <c r="GZ300" i="1"/>
  <c r="HB300" i="1"/>
  <c r="HD300" i="1"/>
  <c r="HG300" i="1"/>
  <c r="IK300" i="1"/>
  <c r="IM300" i="1"/>
  <c r="IQ300" i="1"/>
  <c r="HA300" i="1"/>
  <c r="HC300" i="1"/>
  <c r="HF300" i="1"/>
  <c r="HH300" i="1"/>
  <c r="IG300" i="1"/>
  <c r="IL300" i="1"/>
  <c r="IN300" i="1"/>
  <c r="II300" i="1" s="1"/>
  <c r="IR300" i="1"/>
  <c r="HY383" i="1" l="1"/>
  <c r="HZ382" i="1"/>
  <c r="J607" i="1"/>
  <c r="R607" i="1"/>
  <c r="I607" i="1"/>
  <c r="K607" i="1"/>
  <c r="H607" i="1"/>
  <c r="O607" i="1"/>
  <c r="S607" i="1"/>
  <c r="L607" i="1"/>
  <c r="N607" i="1"/>
  <c r="Q607" i="1"/>
  <c r="P607" i="1"/>
  <c r="G607" i="1"/>
  <c r="E539" i="1"/>
  <c r="D609" i="1"/>
  <c r="D540" i="1"/>
  <c r="E608" i="1"/>
  <c r="AZ538" i="1"/>
  <c r="DO538" i="1"/>
  <c r="DE538" i="1"/>
  <c r="EH538" i="1"/>
  <c r="CI538" i="1"/>
  <c r="EA538" i="1"/>
  <c r="BJ538" i="1"/>
  <c r="ER538" i="1"/>
  <c r="CM538" i="1"/>
  <c r="AS538" i="1"/>
  <c r="EP538" i="1"/>
  <c r="DS538" i="1"/>
  <c r="CW538" i="1"/>
  <c r="BX538" i="1"/>
  <c r="DA538" i="1"/>
  <c r="CY538" i="1"/>
  <c r="AG538" i="1"/>
  <c r="DM538" i="1"/>
  <c r="BT538" i="1"/>
  <c r="AU538" i="1"/>
  <c r="Y538" i="1"/>
  <c r="H538" i="1"/>
  <c r="R538" i="1"/>
  <c r="AD538" i="1"/>
  <c r="AN538" i="1"/>
  <c r="BA538" i="1"/>
  <c r="BM538" i="1"/>
  <c r="BW538" i="1"/>
  <c r="CJ538" i="1"/>
  <c r="CT538" i="1"/>
  <c r="DF538" i="1"/>
  <c r="DR538" i="1"/>
  <c r="EB538" i="1"/>
  <c r="EO538" i="1"/>
  <c r="EZ538" i="1"/>
  <c r="EW538" i="1"/>
  <c r="CD538" i="1"/>
  <c r="BB538" i="1"/>
  <c r="S538" i="1"/>
  <c r="Z538" i="1"/>
  <c r="AY538" i="1"/>
  <c r="BU538" i="1"/>
  <c r="CR538" i="1"/>
  <c r="DN538" i="1"/>
  <c r="EK538" i="1"/>
  <c r="J538" i="1"/>
  <c r="AF538" i="1"/>
  <c r="BC538" i="1"/>
  <c r="CA538" i="1"/>
  <c r="CX538" i="1"/>
  <c r="DT538" i="1"/>
  <c r="EQ538" i="1"/>
  <c r="CS538" i="1"/>
  <c r="EN538" i="1"/>
  <c r="I538" i="1"/>
  <c r="EY538" i="1"/>
  <c r="AC538" i="1"/>
  <c r="DK538" i="1"/>
  <c r="AM538" i="1"/>
  <c r="DU538" i="1"/>
  <c r="BV538" i="1"/>
  <c r="Q538" i="1"/>
  <c r="BP538" i="1"/>
  <c r="W538" i="1"/>
  <c r="EC538" i="1"/>
  <c r="DG538" i="1"/>
  <c r="CK538" i="1"/>
  <c r="K538" i="1"/>
  <c r="AE538" i="1"/>
  <c r="CB538" i="1"/>
  <c r="EJ538" i="1"/>
  <c r="CQ538" i="1"/>
  <c r="BH538" i="1"/>
  <c r="AK538" i="1"/>
  <c r="O538" i="1"/>
  <c r="L538" i="1"/>
  <c r="X538" i="1"/>
  <c r="AJ538" i="1"/>
  <c r="AT538" i="1"/>
  <c r="BG538" i="1"/>
  <c r="BQ538" i="1"/>
  <c r="CC538" i="1"/>
  <c r="CP538" i="1"/>
  <c r="CZ538" i="1"/>
  <c r="DL538" i="1"/>
  <c r="DV538" i="1"/>
  <c r="EI538" i="1"/>
  <c r="EV538" i="1"/>
  <c r="BF538" i="1"/>
  <c r="DY538" i="1"/>
  <c r="BN538" i="1"/>
  <c r="AQ538" i="1"/>
  <c r="P538" i="1"/>
  <c r="AL538" i="1"/>
  <c r="BI538" i="1"/>
  <c r="CE538" i="1"/>
  <c r="DD538" i="1"/>
  <c r="DZ538" i="1"/>
  <c r="EX538" i="1"/>
  <c r="V538" i="1"/>
  <c r="AR538" i="1"/>
  <c r="BO538" i="1"/>
  <c r="CL538" i="1"/>
  <c r="DH538" i="1"/>
  <c r="EG538" i="1"/>
  <c r="HL223" i="1"/>
  <c r="CH223" i="1"/>
  <c r="B224" i="1"/>
  <c r="BY392" i="75"/>
  <c r="BX394" i="75"/>
  <c r="FC372" i="75" s="1"/>
  <c r="BX395" i="75"/>
  <c r="FC373" i="75" s="1"/>
  <c r="EF500" i="1"/>
  <c r="EF570" i="1" s="1"/>
  <c r="EM500" i="1"/>
  <c r="EM570" i="1" s="1"/>
  <c r="DQ500" i="1"/>
  <c r="DQ570" i="1" s="1"/>
  <c r="DX500" i="1"/>
  <c r="DX570" i="1" s="1"/>
  <c r="DC500" i="1"/>
  <c r="DJ500" i="1"/>
  <c r="DJ570" i="1" s="1"/>
  <c r="CO500" i="1"/>
  <c r="CV500" i="1"/>
  <c r="BZ500" i="1"/>
  <c r="BZ570" i="1" s="1"/>
  <c r="CH500" i="1"/>
  <c r="CH570" i="1" s="1"/>
  <c r="GZ185" i="1"/>
  <c r="GZ346" i="1"/>
  <c r="GZ265" i="1"/>
  <c r="HE99" i="1"/>
  <c r="IJ99" i="1"/>
  <c r="GV99" i="1"/>
  <c r="IO183" i="1"/>
  <c r="IF183" i="1"/>
  <c r="IO263" i="1"/>
  <c r="IF263" i="1"/>
  <c r="G501" i="1"/>
  <c r="EU501" i="1" s="1"/>
  <c r="IJ345" i="1"/>
  <c r="GV345" i="1"/>
  <c r="HE345" i="1"/>
  <c r="HE264" i="1"/>
  <c r="IJ264" i="1"/>
  <c r="GV264" i="1"/>
  <c r="IO344" i="1"/>
  <c r="IF344" i="1"/>
  <c r="HZ222" i="1"/>
  <c r="HY223" i="1"/>
  <c r="CH136" i="1"/>
  <c r="B137" i="1"/>
  <c r="BU137" i="1" s="1"/>
  <c r="GZ100" i="1"/>
  <c r="HL136" i="1"/>
  <c r="HY137" i="1"/>
  <c r="HZ136" i="1"/>
  <c r="IO98" i="1"/>
  <c r="IF98" i="1"/>
  <c r="GV184" i="1"/>
  <c r="IJ184" i="1"/>
  <c r="HE184" i="1"/>
  <c r="EU570" i="1"/>
  <c r="AI500" i="1"/>
  <c r="AI570" i="1" s="1"/>
  <c r="U500" i="1"/>
  <c r="U570" i="1" s="1"/>
  <c r="BE500" i="1"/>
  <c r="BE570" i="1" s="1"/>
  <c r="AX500" i="1"/>
  <c r="AX570" i="1" s="1"/>
  <c r="BL500" i="1"/>
  <c r="BL570" i="1" s="1"/>
  <c r="G570" i="1"/>
  <c r="BS500" i="1"/>
  <c r="BS570" i="1" s="1"/>
  <c r="AB500" i="1"/>
  <c r="AB570" i="1" s="1"/>
  <c r="N500" i="1"/>
  <c r="N570" i="1" s="1"/>
  <c r="AP500" i="1"/>
  <c r="AP570" i="1" s="1"/>
  <c r="IH382" i="1"/>
  <c r="IP382" i="1"/>
  <c r="B387" i="1"/>
  <c r="B454" i="1" s="1"/>
  <c r="CH454" i="1" s="1"/>
  <c r="CH386" i="1"/>
  <c r="HL386" i="1"/>
  <c r="HA383" i="1"/>
  <c r="HC383" i="1"/>
  <c r="HF383" i="1"/>
  <c r="HH383" i="1"/>
  <c r="IG383" i="1"/>
  <c r="IL383" i="1"/>
  <c r="IN383" i="1"/>
  <c r="II383" i="1" s="1"/>
  <c r="IR383" i="1"/>
  <c r="GZ383" i="1"/>
  <c r="HB383" i="1"/>
  <c r="HD383" i="1"/>
  <c r="HG383" i="1"/>
  <c r="IK383" i="1"/>
  <c r="IM383" i="1"/>
  <c r="IQ383" i="1"/>
  <c r="N537" i="1"/>
  <c r="AB537" i="1"/>
  <c r="AP537" i="1"/>
  <c r="BE537" i="1"/>
  <c r="BS537" i="1"/>
  <c r="CH537" i="1"/>
  <c r="CV537" i="1"/>
  <c r="DJ537" i="1"/>
  <c r="DX537" i="1"/>
  <c r="EM537" i="1"/>
  <c r="U537" i="1"/>
  <c r="AI537" i="1"/>
  <c r="AX537" i="1"/>
  <c r="BL537" i="1"/>
  <c r="BZ537" i="1"/>
  <c r="CO537" i="1"/>
  <c r="DC537" i="1"/>
  <c r="DQ537" i="1"/>
  <c r="EF537" i="1"/>
  <c r="EU537" i="1"/>
  <c r="HE382" i="1"/>
  <c r="G538" i="1"/>
  <c r="IJ382" i="1"/>
  <c r="GP384" i="1"/>
  <c r="GO385" i="1"/>
  <c r="IO381" i="1"/>
  <c r="IF381" i="1"/>
  <c r="HE300" i="1"/>
  <c r="IJ300" i="1"/>
  <c r="HA301" i="1"/>
  <c r="HC301" i="1"/>
  <c r="HF301" i="1"/>
  <c r="HH301" i="1"/>
  <c r="IG301" i="1"/>
  <c r="IL301" i="1"/>
  <c r="IN301" i="1"/>
  <c r="II301" i="1" s="1"/>
  <c r="IR301" i="1"/>
  <c r="GZ301" i="1"/>
  <c r="HB301" i="1"/>
  <c r="HD301" i="1"/>
  <c r="HG301" i="1"/>
  <c r="IK301" i="1"/>
  <c r="IM301" i="1"/>
  <c r="IQ301" i="1"/>
  <c r="IH300" i="1"/>
  <c r="IP300" i="1"/>
  <c r="IF299" i="1"/>
  <c r="IO299" i="1"/>
  <c r="GP302" i="1"/>
  <c r="GO303" i="1"/>
  <c r="HZ302" i="1"/>
  <c r="HY303" i="1"/>
  <c r="HL304" i="1"/>
  <c r="B305" i="1"/>
  <c r="CH304" i="1"/>
  <c r="HZ383" i="1" l="1"/>
  <c r="HY384" i="1"/>
  <c r="G608" i="1"/>
  <c r="J608" i="1"/>
  <c r="H608" i="1"/>
  <c r="K608" i="1"/>
  <c r="I608" i="1"/>
  <c r="N608" i="1"/>
  <c r="O608" i="1"/>
  <c r="S608" i="1"/>
  <c r="Q608" i="1"/>
  <c r="P608" i="1"/>
  <c r="R608" i="1"/>
  <c r="L608" i="1"/>
  <c r="D541" i="1"/>
  <c r="E540" i="1"/>
  <c r="D610" i="1"/>
  <c r="AZ539" i="1"/>
  <c r="CS539" i="1"/>
  <c r="BV539" i="1"/>
  <c r="AM539" i="1"/>
  <c r="EA539" i="1"/>
  <c r="DO539" i="1"/>
  <c r="BJ539" i="1"/>
  <c r="EP539" i="1"/>
  <c r="EN539" i="1"/>
  <c r="CY539" i="1"/>
  <c r="BF539" i="1"/>
  <c r="K539" i="1"/>
  <c r="DK539" i="1"/>
  <c r="W539" i="1"/>
  <c r="DY539" i="1"/>
  <c r="DA539" i="1"/>
  <c r="CD539" i="1"/>
  <c r="BH539" i="1"/>
  <c r="AK539" i="1"/>
  <c r="O539" i="1"/>
  <c r="EQ539" i="1"/>
  <c r="EG539" i="1"/>
  <c r="DT539" i="1"/>
  <c r="DH539" i="1"/>
  <c r="CX539" i="1"/>
  <c r="CL539" i="1"/>
  <c r="CA539" i="1"/>
  <c r="BO539" i="1"/>
  <c r="BC539" i="1"/>
  <c r="AR539" i="1"/>
  <c r="AF539" i="1"/>
  <c r="V539" i="1"/>
  <c r="J539" i="1"/>
  <c r="BB539" i="1"/>
  <c r="CJ539" i="1"/>
  <c r="EH539" i="1"/>
  <c r="DG539" i="1"/>
  <c r="BN539" i="1"/>
  <c r="S539" i="1"/>
  <c r="EI539" i="1"/>
  <c r="DL539" i="1"/>
  <c r="CP539" i="1"/>
  <c r="BQ539" i="1"/>
  <c r="AT539" i="1"/>
  <c r="X539" i="1"/>
  <c r="DS539" i="1"/>
  <c r="BX539" i="1"/>
  <c r="I539" i="1"/>
  <c r="EO539" i="1"/>
  <c r="DF539" i="1"/>
  <c r="BW539" i="1"/>
  <c r="BA539" i="1"/>
  <c r="R539" i="1"/>
  <c r="AC539" i="1"/>
  <c r="EJ539" i="1"/>
  <c r="EW539" i="1"/>
  <c r="H539" i="1"/>
  <c r="CI539" i="1"/>
  <c r="E609" i="1"/>
  <c r="Q539" i="1"/>
  <c r="DE539" i="1"/>
  <c r="EY539" i="1"/>
  <c r="DU539" i="1"/>
  <c r="CB539" i="1"/>
  <c r="AG539" i="1"/>
  <c r="ER539" i="1"/>
  <c r="BP539" i="1"/>
  <c r="CM539" i="1"/>
  <c r="DM539" i="1"/>
  <c r="CQ539" i="1"/>
  <c r="BT539" i="1"/>
  <c r="AU539" i="1"/>
  <c r="Y539" i="1"/>
  <c r="EX539" i="1"/>
  <c r="EK539" i="1"/>
  <c r="DZ539" i="1"/>
  <c r="DN539" i="1"/>
  <c r="DD539" i="1"/>
  <c r="CR539" i="1"/>
  <c r="CE539" i="1"/>
  <c r="BU539" i="1"/>
  <c r="BI539" i="1"/>
  <c r="AY539" i="1"/>
  <c r="AL539" i="1"/>
  <c r="Z539" i="1"/>
  <c r="P539" i="1"/>
  <c r="AS539" i="1"/>
  <c r="EB539" i="1"/>
  <c r="AN539" i="1"/>
  <c r="EC539" i="1"/>
  <c r="CK539" i="1"/>
  <c r="AQ539" i="1"/>
  <c r="EV539" i="1"/>
  <c r="DV539" i="1"/>
  <c r="CZ539" i="1"/>
  <c r="CC539" i="1"/>
  <c r="BG539" i="1"/>
  <c r="AJ539" i="1"/>
  <c r="L539" i="1"/>
  <c r="CW539" i="1"/>
  <c r="AE539" i="1"/>
  <c r="EZ539" i="1"/>
  <c r="DR539" i="1"/>
  <c r="CT539" i="1"/>
  <c r="BM539" i="1"/>
  <c r="AD539" i="1"/>
  <c r="HL224" i="1"/>
  <c r="CH224" i="1"/>
  <c r="B225" i="1"/>
  <c r="BY393" i="75"/>
  <c r="EF501" i="1"/>
  <c r="EF571" i="1" s="1"/>
  <c r="EM501" i="1"/>
  <c r="EM571" i="1" s="1"/>
  <c r="DQ501" i="1"/>
  <c r="DQ571" i="1" s="1"/>
  <c r="DX501" i="1"/>
  <c r="DX571" i="1" s="1"/>
  <c r="DC501" i="1"/>
  <c r="DC571" i="1" s="1"/>
  <c r="DJ501" i="1"/>
  <c r="DJ571" i="1" s="1"/>
  <c r="CO501" i="1"/>
  <c r="CO571" i="1" s="1"/>
  <c r="CV501" i="1"/>
  <c r="CV571" i="1" s="1"/>
  <c r="BZ501" i="1"/>
  <c r="BZ571" i="1" s="1"/>
  <c r="CH501" i="1"/>
  <c r="CH571" i="1" s="1"/>
  <c r="HZ137" i="1"/>
  <c r="HY138" i="1"/>
  <c r="GZ186" i="1"/>
  <c r="IJ100" i="1"/>
  <c r="HE100" i="1"/>
  <c r="GV100" i="1"/>
  <c r="GZ266" i="1"/>
  <c r="GZ347" i="1"/>
  <c r="IF264" i="1"/>
  <c r="IO264" i="1"/>
  <c r="IF345" i="1"/>
  <c r="IO345" i="1"/>
  <c r="G502" i="1"/>
  <c r="CV502" i="1" s="1"/>
  <c r="IJ346" i="1"/>
  <c r="GV346" i="1"/>
  <c r="HE346" i="1"/>
  <c r="IF184" i="1"/>
  <c r="IO184" i="1"/>
  <c r="B138" i="1"/>
  <c r="BU138" i="1" s="1"/>
  <c r="GZ101" i="1"/>
  <c r="HL137" i="1"/>
  <c r="CH137" i="1"/>
  <c r="HY224" i="1"/>
  <c r="HZ223" i="1"/>
  <c r="G571" i="1"/>
  <c r="AI501" i="1"/>
  <c r="AI571" i="1" s="1"/>
  <c r="AB501" i="1"/>
  <c r="AB571" i="1" s="1"/>
  <c r="AP501" i="1"/>
  <c r="AP571" i="1" s="1"/>
  <c r="N501" i="1"/>
  <c r="N571" i="1" s="1"/>
  <c r="AX501" i="1"/>
  <c r="AX571" i="1" s="1"/>
  <c r="BE501" i="1"/>
  <c r="BE571" i="1" s="1"/>
  <c r="EU571" i="1"/>
  <c r="BL501" i="1"/>
  <c r="BL571" i="1" s="1"/>
  <c r="U501" i="1"/>
  <c r="U571" i="1" s="1"/>
  <c r="BS501" i="1"/>
  <c r="BS571" i="1" s="1"/>
  <c r="IO99" i="1"/>
  <c r="IF99" i="1"/>
  <c r="GV265" i="1"/>
  <c r="HE265" i="1"/>
  <c r="IJ265" i="1"/>
  <c r="IJ185" i="1"/>
  <c r="HE185" i="1"/>
  <c r="GV185" i="1"/>
  <c r="HA384" i="1"/>
  <c r="HC384" i="1"/>
  <c r="HF384" i="1"/>
  <c r="HH384" i="1"/>
  <c r="IG384" i="1"/>
  <c r="IL384" i="1"/>
  <c r="IN384" i="1"/>
  <c r="II384" i="1" s="1"/>
  <c r="IR384" i="1"/>
  <c r="GZ384" i="1"/>
  <c r="HB384" i="1"/>
  <c r="HD384" i="1"/>
  <c r="HG384" i="1"/>
  <c r="IK384" i="1"/>
  <c r="IM384" i="1"/>
  <c r="IQ384" i="1"/>
  <c r="AX538" i="1"/>
  <c r="AI538" i="1"/>
  <c r="CO538" i="1"/>
  <c r="EU538" i="1"/>
  <c r="BZ538" i="1"/>
  <c r="N538" i="1"/>
  <c r="AP538" i="1"/>
  <c r="BS538" i="1"/>
  <c r="CV538" i="1"/>
  <c r="DX538" i="1"/>
  <c r="DC538" i="1"/>
  <c r="BL538" i="1"/>
  <c r="DQ538" i="1"/>
  <c r="EF538" i="1"/>
  <c r="U538" i="1"/>
  <c r="AB538" i="1"/>
  <c r="BE538" i="1"/>
  <c r="CH538" i="1"/>
  <c r="DJ538" i="1"/>
  <c r="EM538" i="1"/>
  <c r="IJ383" i="1"/>
  <c r="HE383" i="1"/>
  <c r="G539" i="1"/>
  <c r="GP385" i="1"/>
  <c r="GO386" i="1"/>
  <c r="IF382" i="1"/>
  <c r="IO382" i="1"/>
  <c r="IH383" i="1"/>
  <c r="IP383" i="1"/>
  <c r="CH387" i="1"/>
  <c r="HL387" i="1"/>
  <c r="B388" i="1"/>
  <c r="B455" i="1" s="1"/>
  <c r="CH455" i="1" s="1"/>
  <c r="GZ302" i="1"/>
  <c r="HB302" i="1"/>
  <c r="HD302" i="1"/>
  <c r="HG302" i="1"/>
  <c r="IK302" i="1"/>
  <c r="IM302" i="1"/>
  <c r="IQ302" i="1"/>
  <c r="HA302" i="1"/>
  <c r="HC302" i="1"/>
  <c r="HF302" i="1"/>
  <c r="HH302" i="1"/>
  <c r="IG302" i="1"/>
  <c r="IL302" i="1"/>
  <c r="IN302" i="1"/>
  <c r="II302" i="1" s="1"/>
  <c r="IR302" i="1"/>
  <c r="IH301" i="1"/>
  <c r="IP301" i="1"/>
  <c r="IO300" i="1"/>
  <c r="IF300" i="1"/>
  <c r="CH305" i="1"/>
  <c r="HL305" i="1"/>
  <c r="B306" i="1"/>
  <c r="HZ303" i="1"/>
  <c r="HY304" i="1"/>
  <c r="GP303" i="1"/>
  <c r="GO304" i="1"/>
  <c r="HE301" i="1"/>
  <c r="IJ301" i="1"/>
  <c r="HY385" i="1" l="1"/>
  <c r="HZ384" i="1"/>
  <c r="S609" i="1"/>
  <c r="L609" i="1"/>
  <c r="N609" i="1"/>
  <c r="H609" i="1"/>
  <c r="K609" i="1"/>
  <c r="G609" i="1"/>
  <c r="J609" i="1"/>
  <c r="R609" i="1"/>
  <c r="I609" i="1"/>
  <c r="P609" i="1"/>
  <c r="Q609" i="1"/>
  <c r="O609" i="1"/>
  <c r="AL540" i="1"/>
  <c r="E610" i="1"/>
  <c r="CE540" i="1"/>
  <c r="DZ540" i="1"/>
  <c r="BU540" i="1"/>
  <c r="I540" i="1"/>
  <c r="CR540" i="1"/>
  <c r="EQ540" i="1"/>
  <c r="CX540" i="1"/>
  <c r="BC540" i="1"/>
  <c r="EG540" i="1"/>
  <c r="AR540" i="1"/>
  <c r="EO540" i="1"/>
  <c r="DR540" i="1"/>
  <c r="CT540" i="1"/>
  <c r="BW540" i="1"/>
  <c r="BA540" i="1"/>
  <c r="AD540" i="1"/>
  <c r="DH540" i="1"/>
  <c r="DL540" i="1"/>
  <c r="EP540" i="1"/>
  <c r="DA540" i="1"/>
  <c r="BB540" i="1"/>
  <c r="EV540" i="1"/>
  <c r="CZ540" i="1"/>
  <c r="BG540" i="1"/>
  <c r="EY540" i="1"/>
  <c r="EN540" i="1"/>
  <c r="EA540" i="1"/>
  <c r="DO540" i="1"/>
  <c r="DE540" i="1"/>
  <c r="CS540" i="1"/>
  <c r="CI540" i="1"/>
  <c r="BV540" i="1"/>
  <c r="BJ540" i="1"/>
  <c r="AZ540" i="1"/>
  <c r="AM540" i="1"/>
  <c r="AC540" i="1"/>
  <c r="H540" i="1"/>
  <c r="R540" i="1"/>
  <c r="EI540" i="1"/>
  <c r="BQ540" i="1"/>
  <c r="EW540" i="1"/>
  <c r="EC540" i="1"/>
  <c r="DM540" i="1"/>
  <c r="CW540" i="1"/>
  <c r="CK540" i="1"/>
  <c r="BT540" i="1"/>
  <c r="BH540" i="1"/>
  <c r="AQ540" i="1"/>
  <c r="AE540" i="1"/>
  <c r="P540" i="1"/>
  <c r="J540" i="1"/>
  <c r="DD540" i="1"/>
  <c r="EX540" i="1"/>
  <c r="BI540" i="1"/>
  <c r="Z540" i="1"/>
  <c r="DN540" i="1"/>
  <c r="AY540" i="1"/>
  <c r="EK540" i="1"/>
  <c r="DT540" i="1"/>
  <c r="CA540" i="1"/>
  <c r="AF540" i="1"/>
  <c r="CL540" i="1"/>
  <c r="EZ540" i="1"/>
  <c r="EB540" i="1"/>
  <c r="DF540" i="1"/>
  <c r="CJ540" i="1"/>
  <c r="BM540" i="1"/>
  <c r="AN540" i="1"/>
  <c r="K540" i="1"/>
  <c r="Q540" i="1"/>
  <c r="W540" i="1"/>
  <c r="DS540" i="1"/>
  <c r="BX540" i="1"/>
  <c r="BO540" i="1"/>
  <c r="DV540" i="1"/>
  <c r="CC540" i="1"/>
  <c r="AJ540" i="1"/>
  <c r="ER540" i="1"/>
  <c r="EH540" i="1"/>
  <c r="DU540" i="1"/>
  <c r="DK540" i="1"/>
  <c r="CY540" i="1"/>
  <c r="CM540" i="1"/>
  <c r="CB540" i="1"/>
  <c r="BP540" i="1"/>
  <c r="BF540" i="1"/>
  <c r="AS540" i="1"/>
  <c r="AG540" i="1"/>
  <c r="S540" i="1"/>
  <c r="L540" i="1"/>
  <c r="X540" i="1"/>
  <c r="CP540" i="1"/>
  <c r="AT540" i="1"/>
  <c r="EJ540" i="1"/>
  <c r="DY540" i="1"/>
  <c r="DG540" i="1"/>
  <c r="CQ540" i="1"/>
  <c r="CD540" i="1"/>
  <c r="BN540" i="1"/>
  <c r="AU540" i="1"/>
  <c r="AK540" i="1"/>
  <c r="O540" i="1"/>
  <c r="Y540" i="1"/>
  <c r="V540" i="1"/>
  <c r="E541" i="1"/>
  <c r="D611" i="1"/>
  <c r="D542" i="1"/>
  <c r="B226" i="1"/>
  <c r="CH225" i="1"/>
  <c r="HL225" i="1"/>
  <c r="BY394" i="75"/>
  <c r="BY395" i="75"/>
  <c r="IF265" i="1"/>
  <c r="IO265" i="1"/>
  <c r="GZ267" i="1"/>
  <c r="GZ348" i="1"/>
  <c r="GV101" i="1"/>
  <c r="HE101" i="1"/>
  <c r="IJ101" i="1"/>
  <c r="GZ187" i="1"/>
  <c r="IF346" i="1"/>
  <c r="IO346" i="1"/>
  <c r="HE347" i="1"/>
  <c r="G503" i="1"/>
  <c r="IJ347" i="1"/>
  <c r="GV347" i="1"/>
  <c r="IF100" i="1"/>
  <c r="IO100" i="1"/>
  <c r="HZ138" i="1"/>
  <c r="HY139" i="1"/>
  <c r="IO185" i="1"/>
  <c r="IF185" i="1"/>
  <c r="HZ224" i="1"/>
  <c r="HY225" i="1"/>
  <c r="HL138" i="1"/>
  <c r="GZ102" i="1"/>
  <c r="B139" i="1"/>
  <c r="BU139" i="1" s="1"/>
  <c r="CH138" i="1"/>
  <c r="U502" i="1"/>
  <c r="U572" i="1" s="1"/>
  <c r="CV572" i="1"/>
  <c r="DQ502" i="1"/>
  <c r="DQ572" i="1" s="1"/>
  <c r="CH502" i="1"/>
  <c r="CH572" i="1" s="1"/>
  <c r="BS502" i="1"/>
  <c r="BS572" i="1" s="1"/>
  <c r="AX502" i="1"/>
  <c r="AX572" i="1" s="1"/>
  <c r="BL502" i="1"/>
  <c r="BL572" i="1" s="1"/>
  <c r="EF502" i="1"/>
  <c r="EF572" i="1" s="1"/>
  <c r="AB502" i="1"/>
  <c r="AB572" i="1" s="1"/>
  <c r="AI502" i="1"/>
  <c r="AI572" i="1" s="1"/>
  <c r="G572" i="1"/>
  <c r="BE502" i="1"/>
  <c r="BE572" i="1" s="1"/>
  <c r="AP502" i="1"/>
  <c r="AP572" i="1" s="1"/>
  <c r="DX502" i="1"/>
  <c r="DX572" i="1" s="1"/>
  <c r="CO502" i="1"/>
  <c r="CO572" i="1" s="1"/>
  <c r="DC502" i="1"/>
  <c r="DC572" i="1" s="1"/>
  <c r="EM502" i="1"/>
  <c r="EM572" i="1" s="1"/>
  <c r="DJ502" i="1"/>
  <c r="DJ572" i="1" s="1"/>
  <c r="EU502" i="1"/>
  <c r="EU572" i="1" s="1"/>
  <c r="BZ502" i="1"/>
  <c r="BZ572" i="1" s="1"/>
  <c r="N502" i="1"/>
  <c r="N572" i="1" s="1"/>
  <c r="IJ266" i="1"/>
  <c r="HE266" i="1"/>
  <c r="GV266" i="1"/>
  <c r="IJ186" i="1"/>
  <c r="HE186" i="1"/>
  <c r="GV186" i="1"/>
  <c r="GP386" i="1"/>
  <c r="GO387" i="1"/>
  <c r="AP539" i="1"/>
  <c r="DX539" i="1"/>
  <c r="U539" i="1"/>
  <c r="AX539" i="1"/>
  <c r="BZ539" i="1"/>
  <c r="DC539" i="1"/>
  <c r="EF539" i="1"/>
  <c r="DJ539" i="1"/>
  <c r="BE539" i="1"/>
  <c r="BS539" i="1"/>
  <c r="N539" i="1"/>
  <c r="CV539" i="1"/>
  <c r="AI539" i="1"/>
  <c r="BL539" i="1"/>
  <c r="CO539" i="1"/>
  <c r="DQ539" i="1"/>
  <c r="EU539" i="1"/>
  <c r="EM539" i="1"/>
  <c r="CH539" i="1"/>
  <c r="AB539" i="1"/>
  <c r="IO383" i="1"/>
  <c r="IF383" i="1"/>
  <c r="IH384" i="1"/>
  <c r="IP384" i="1"/>
  <c r="CH388" i="1"/>
  <c r="HL388" i="1"/>
  <c r="B389" i="1"/>
  <c r="B456" i="1" s="1"/>
  <c r="CH456" i="1" s="1"/>
  <c r="HA385" i="1"/>
  <c r="HC385" i="1"/>
  <c r="HF385" i="1"/>
  <c r="HH385" i="1"/>
  <c r="IG385" i="1"/>
  <c r="IL385" i="1"/>
  <c r="IN385" i="1"/>
  <c r="II385" i="1" s="1"/>
  <c r="IR385" i="1"/>
  <c r="GZ385" i="1"/>
  <c r="HB385" i="1"/>
  <c r="HD385" i="1"/>
  <c r="HG385" i="1"/>
  <c r="IK385" i="1"/>
  <c r="IM385" i="1"/>
  <c r="IQ385" i="1"/>
  <c r="HE384" i="1"/>
  <c r="G540" i="1"/>
  <c r="IJ384" i="1"/>
  <c r="IF301" i="1"/>
  <c r="IO301" i="1"/>
  <c r="GP304" i="1"/>
  <c r="GO305" i="1"/>
  <c r="HZ304" i="1"/>
  <c r="HY305" i="1"/>
  <c r="HL306" i="1"/>
  <c r="B307" i="1"/>
  <c r="CH306" i="1"/>
  <c r="IH302" i="1"/>
  <c r="IP302" i="1"/>
  <c r="HA303" i="1"/>
  <c r="HC303" i="1"/>
  <c r="HF303" i="1"/>
  <c r="HH303" i="1"/>
  <c r="IG303" i="1"/>
  <c r="IL303" i="1"/>
  <c r="IN303" i="1"/>
  <c r="II303" i="1" s="1"/>
  <c r="IR303" i="1"/>
  <c r="GZ303" i="1"/>
  <c r="HB303" i="1"/>
  <c r="HD303" i="1"/>
  <c r="HG303" i="1"/>
  <c r="IK303" i="1"/>
  <c r="IM303" i="1"/>
  <c r="IQ303" i="1"/>
  <c r="IJ302" i="1"/>
  <c r="HE302" i="1"/>
  <c r="HZ385" i="1" l="1"/>
  <c r="HY386" i="1"/>
  <c r="G610" i="1"/>
  <c r="J610" i="1"/>
  <c r="H610" i="1"/>
  <c r="K610" i="1"/>
  <c r="N610" i="1"/>
  <c r="I610" i="1"/>
  <c r="O610" i="1"/>
  <c r="S610" i="1"/>
  <c r="Q610" i="1"/>
  <c r="P610" i="1"/>
  <c r="L610" i="1"/>
  <c r="R610" i="1"/>
  <c r="D543" i="1"/>
  <c r="E542" i="1"/>
  <c r="D612" i="1"/>
  <c r="AZ541" i="1"/>
  <c r="CS541" i="1"/>
  <c r="DO541" i="1"/>
  <c r="AM541" i="1"/>
  <c r="EA541" i="1"/>
  <c r="Q541" i="1"/>
  <c r="DE541" i="1"/>
  <c r="EH541" i="1"/>
  <c r="CM541" i="1"/>
  <c r="AS541" i="1"/>
  <c r="DU541" i="1"/>
  <c r="AG541" i="1"/>
  <c r="EC541" i="1"/>
  <c r="DG541" i="1"/>
  <c r="CK541" i="1"/>
  <c r="BN541" i="1"/>
  <c r="AQ541" i="1"/>
  <c r="S541" i="1"/>
  <c r="ER541" i="1"/>
  <c r="EJ541" i="1"/>
  <c r="EX541" i="1"/>
  <c r="DH541" i="1"/>
  <c r="BU541" i="1"/>
  <c r="AF541" i="1"/>
  <c r="CY541" i="1"/>
  <c r="EW541" i="1"/>
  <c r="DA541" i="1"/>
  <c r="BH541" i="1"/>
  <c r="O541" i="1"/>
  <c r="EV541" i="1"/>
  <c r="EI541" i="1"/>
  <c r="DV541" i="1"/>
  <c r="DL541" i="1"/>
  <c r="CZ541" i="1"/>
  <c r="CP541" i="1"/>
  <c r="CC541" i="1"/>
  <c r="BQ541" i="1"/>
  <c r="BG541" i="1"/>
  <c r="AT541" i="1"/>
  <c r="AJ541" i="1"/>
  <c r="X541" i="1"/>
  <c r="L541" i="1"/>
  <c r="CQ541" i="1"/>
  <c r="Y541" i="1"/>
  <c r="EK541" i="1"/>
  <c r="DT541" i="1"/>
  <c r="DD541" i="1"/>
  <c r="CL541" i="1"/>
  <c r="CA541" i="1"/>
  <c r="BI541" i="1"/>
  <c r="AR541" i="1"/>
  <c r="Z541" i="1"/>
  <c r="J541" i="1"/>
  <c r="AC541" i="1"/>
  <c r="EN541" i="1"/>
  <c r="BV541" i="1"/>
  <c r="H541" i="1"/>
  <c r="CI541" i="1"/>
  <c r="E611" i="1"/>
  <c r="BJ541" i="1"/>
  <c r="EY541" i="1"/>
  <c r="DK541" i="1"/>
  <c r="BP541" i="1"/>
  <c r="W541" i="1"/>
  <c r="CB541" i="1"/>
  <c r="EP541" i="1"/>
  <c r="DS541" i="1"/>
  <c r="CW541" i="1"/>
  <c r="BX541" i="1"/>
  <c r="BB541" i="1"/>
  <c r="AE541" i="1"/>
  <c r="I541" i="1"/>
  <c r="BF541" i="1"/>
  <c r="AU541" i="1"/>
  <c r="DZ541" i="1"/>
  <c r="CR541" i="1"/>
  <c r="AY541" i="1"/>
  <c r="P541" i="1"/>
  <c r="K541" i="1"/>
  <c r="DY541" i="1"/>
  <c r="CD541" i="1"/>
  <c r="AK541" i="1"/>
  <c r="EZ541" i="1"/>
  <c r="EO541" i="1"/>
  <c r="EB541" i="1"/>
  <c r="DR541" i="1"/>
  <c r="DF541" i="1"/>
  <c r="CT541" i="1"/>
  <c r="CJ541" i="1"/>
  <c r="BW541" i="1"/>
  <c r="BM541" i="1"/>
  <c r="BA541" i="1"/>
  <c r="AN541" i="1"/>
  <c r="AD541" i="1"/>
  <c r="R541" i="1"/>
  <c r="DM541" i="1"/>
  <c r="BT541" i="1"/>
  <c r="EQ541" i="1"/>
  <c r="EG541" i="1"/>
  <c r="DN541" i="1"/>
  <c r="CX541" i="1"/>
  <c r="CE541" i="1"/>
  <c r="BO541" i="1"/>
  <c r="BC541" i="1"/>
  <c r="AL541" i="1"/>
  <c r="V541" i="1"/>
  <c r="HL226" i="1"/>
  <c r="B227" i="1"/>
  <c r="CH226" i="1"/>
  <c r="IO266" i="1"/>
  <c r="IF266" i="1"/>
  <c r="GV102" i="1"/>
  <c r="GZ188" i="1"/>
  <c r="GZ268" i="1"/>
  <c r="IJ102" i="1"/>
  <c r="GZ349" i="1"/>
  <c r="HE102" i="1"/>
  <c r="HZ225" i="1"/>
  <c r="HY226" i="1"/>
  <c r="HY140" i="1"/>
  <c r="HZ139" i="1"/>
  <c r="AX503" i="1"/>
  <c r="AX573" i="1" s="1"/>
  <c r="BE503" i="1"/>
  <c r="BE573" i="1" s="1"/>
  <c r="AP503" i="1"/>
  <c r="AP573" i="1" s="1"/>
  <c r="DQ503" i="1"/>
  <c r="DQ573" i="1" s="1"/>
  <c r="N503" i="1"/>
  <c r="N573" i="1" s="1"/>
  <c r="BZ503" i="1"/>
  <c r="CH503" i="1"/>
  <c r="CH573" i="1" s="1"/>
  <c r="EM503" i="1"/>
  <c r="EM573" i="1" s="1"/>
  <c r="G573" i="1"/>
  <c r="U503" i="1"/>
  <c r="U573" i="1" s="1"/>
  <c r="DC503" i="1"/>
  <c r="DC573" i="1" s="1"/>
  <c r="DJ503" i="1"/>
  <c r="DJ573" i="1" s="1"/>
  <c r="CO503" i="1"/>
  <c r="CO573" i="1" s="1"/>
  <c r="CV503" i="1"/>
  <c r="CV573" i="1" s="1"/>
  <c r="BL503" i="1"/>
  <c r="BL573" i="1" s="1"/>
  <c r="DX503" i="1"/>
  <c r="DX573" i="1" s="1"/>
  <c r="BS503" i="1"/>
  <c r="BS573" i="1" s="1"/>
  <c r="AB503" i="1"/>
  <c r="AB573" i="1" s="1"/>
  <c r="AI503" i="1"/>
  <c r="AI573" i="1" s="1"/>
  <c r="EF503" i="1"/>
  <c r="EF573" i="1" s="1"/>
  <c r="EU503" i="1"/>
  <c r="EU573" i="1" s="1"/>
  <c r="HE187" i="1"/>
  <c r="IJ187" i="1"/>
  <c r="GV187" i="1"/>
  <c r="IJ348" i="1"/>
  <c r="GV348" i="1"/>
  <c r="G504" i="1"/>
  <c r="HE348" i="1"/>
  <c r="IO186" i="1"/>
  <c r="IF186" i="1"/>
  <c r="HL139" i="1"/>
  <c r="GZ103" i="1"/>
  <c r="B140" i="1"/>
  <c r="BU140" i="1" s="1"/>
  <c r="CH139" i="1"/>
  <c r="IO347" i="1"/>
  <c r="IF347" i="1"/>
  <c r="IF101" i="1"/>
  <c r="IO101" i="1"/>
  <c r="GV267" i="1"/>
  <c r="IJ267" i="1"/>
  <c r="HE267" i="1"/>
  <c r="N540" i="1"/>
  <c r="CV540" i="1"/>
  <c r="AP540" i="1"/>
  <c r="DX540" i="1"/>
  <c r="U540" i="1"/>
  <c r="AX540" i="1"/>
  <c r="BZ540" i="1"/>
  <c r="DC540" i="1"/>
  <c r="EF540" i="1"/>
  <c r="EM540" i="1"/>
  <c r="CH540" i="1"/>
  <c r="AB540" i="1"/>
  <c r="BS540" i="1"/>
  <c r="AI540" i="1"/>
  <c r="BL540" i="1"/>
  <c r="CO540" i="1"/>
  <c r="DQ540" i="1"/>
  <c r="EU540" i="1"/>
  <c r="DJ540" i="1"/>
  <c r="BE540" i="1"/>
  <c r="IJ385" i="1"/>
  <c r="G541" i="1"/>
  <c r="HE385" i="1"/>
  <c r="GO388" i="1"/>
  <c r="GP387" i="1"/>
  <c r="IF384" i="1"/>
  <c r="IO384" i="1"/>
  <c r="IH385" i="1"/>
  <c r="IP385" i="1"/>
  <c r="CH389" i="1"/>
  <c r="HL389" i="1"/>
  <c r="B390" i="1"/>
  <c r="B457" i="1" s="1"/>
  <c r="CH457" i="1" s="1"/>
  <c r="HA386" i="1"/>
  <c r="HC386" i="1"/>
  <c r="HF386" i="1"/>
  <c r="HH386" i="1"/>
  <c r="IG386" i="1"/>
  <c r="IL386" i="1"/>
  <c r="IN386" i="1"/>
  <c r="II386" i="1" s="1"/>
  <c r="IQ386" i="1"/>
  <c r="GZ386" i="1"/>
  <c r="HB386" i="1"/>
  <c r="HD386" i="1"/>
  <c r="HG386" i="1"/>
  <c r="IK386" i="1"/>
  <c r="IM386" i="1"/>
  <c r="IR386" i="1"/>
  <c r="HE303" i="1"/>
  <c r="IJ303" i="1"/>
  <c r="CH307" i="1"/>
  <c r="B308" i="1"/>
  <c r="HL307" i="1"/>
  <c r="HZ305" i="1"/>
  <c r="HY306" i="1"/>
  <c r="GP305" i="1"/>
  <c r="GO306" i="1"/>
  <c r="IF302" i="1"/>
  <c r="IO302" i="1"/>
  <c r="IH303" i="1"/>
  <c r="IP303" i="1"/>
  <c r="GZ304" i="1"/>
  <c r="HB304" i="1"/>
  <c r="HD304" i="1"/>
  <c r="HG304" i="1"/>
  <c r="IK304" i="1"/>
  <c r="IM304" i="1"/>
  <c r="IQ304" i="1"/>
  <c r="HA304" i="1"/>
  <c r="HC304" i="1"/>
  <c r="HF304" i="1"/>
  <c r="HH304" i="1"/>
  <c r="IG304" i="1"/>
  <c r="IL304" i="1"/>
  <c r="IN304" i="1"/>
  <c r="II304" i="1" s="1"/>
  <c r="IR304" i="1"/>
  <c r="HZ386" i="1" l="1"/>
  <c r="HY387" i="1"/>
  <c r="J611" i="1"/>
  <c r="R611" i="1"/>
  <c r="I611" i="1"/>
  <c r="K611" i="1"/>
  <c r="P611" i="1"/>
  <c r="O611" i="1"/>
  <c r="S611" i="1"/>
  <c r="L611" i="1"/>
  <c r="N611" i="1"/>
  <c r="Q611" i="1"/>
  <c r="H611" i="1"/>
  <c r="G611" i="1"/>
  <c r="E612" i="1"/>
  <c r="CS542" i="1"/>
  <c r="BV542" i="1"/>
  <c r="AC542" i="1"/>
  <c r="CI542" i="1"/>
  <c r="EH542" i="1"/>
  <c r="CM542" i="1"/>
  <c r="AS542" i="1"/>
  <c r="EY542" i="1"/>
  <c r="DU542" i="1"/>
  <c r="AG542" i="1"/>
  <c r="EC542" i="1"/>
  <c r="DG542" i="1"/>
  <c r="CK542" i="1"/>
  <c r="BN542" i="1"/>
  <c r="AQ542" i="1"/>
  <c r="S542" i="1"/>
  <c r="DE542" i="1"/>
  <c r="K542" i="1"/>
  <c r="DY542" i="1"/>
  <c r="CD542" i="1"/>
  <c r="AK542" i="1"/>
  <c r="EX542" i="1"/>
  <c r="EK542" i="1"/>
  <c r="DZ542" i="1"/>
  <c r="DN542" i="1"/>
  <c r="DD542" i="1"/>
  <c r="CR542" i="1"/>
  <c r="CE542" i="1"/>
  <c r="BU542" i="1"/>
  <c r="BI542" i="1"/>
  <c r="AY542" i="1"/>
  <c r="AL542" i="1"/>
  <c r="Z542" i="1"/>
  <c r="P542" i="1"/>
  <c r="BF542" i="1"/>
  <c r="CQ542" i="1"/>
  <c r="DL542" i="1"/>
  <c r="AJ542" i="1"/>
  <c r="ER542" i="1"/>
  <c r="BT542" i="1"/>
  <c r="EZ542" i="1"/>
  <c r="EB542" i="1"/>
  <c r="DF542" i="1"/>
  <c r="CJ542" i="1"/>
  <c r="BM542" i="1"/>
  <c r="AN542" i="1"/>
  <c r="R542" i="1"/>
  <c r="EI542" i="1"/>
  <c r="CZ542" i="1"/>
  <c r="BQ542" i="1"/>
  <c r="AT542" i="1"/>
  <c r="L542" i="1"/>
  <c r="H542" i="1"/>
  <c r="AZ542" i="1"/>
  <c r="EN542" i="1"/>
  <c r="DO542" i="1"/>
  <c r="EA542" i="1"/>
  <c r="AM542" i="1"/>
  <c r="DK542" i="1"/>
  <c r="BP542" i="1"/>
  <c r="W542" i="1"/>
  <c r="BJ542" i="1"/>
  <c r="CB542" i="1"/>
  <c r="EP542" i="1"/>
  <c r="DS542" i="1"/>
  <c r="CW542" i="1"/>
  <c r="BX542" i="1"/>
  <c r="BB542" i="1"/>
  <c r="AE542" i="1"/>
  <c r="I542" i="1"/>
  <c r="CY542" i="1"/>
  <c r="EW542" i="1"/>
  <c r="DA542" i="1"/>
  <c r="BH542" i="1"/>
  <c r="O542" i="1"/>
  <c r="EQ542" i="1"/>
  <c r="EG542" i="1"/>
  <c r="DT542" i="1"/>
  <c r="DH542" i="1"/>
  <c r="CX542" i="1"/>
  <c r="CL542" i="1"/>
  <c r="CA542" i="1"/>
  <c r="BO542" i="1"/>
  <c r="BC542" i="1"/>
  <c r="AR542" i="1"/>
  <c r="AF542" i="1"/>
  <c r="V542" i="1"/>
  <c r="J542" i="1"/>
  <c r="EJ542" i="1"/>
  <c r="AU542" i="1"/>
  <c r="CC542" i="1"/>
  <c r="Q542" i="1"/>
  <c r="DM542" i="1"/>
  <c r="Y542" i="1"/>
  <c r="EO542" i="1"/>
  <c r="DR542" i="1"/>
  <c r="CT542" i="1"/>
  <c r="BW542" i="1"/>
  <c r="BA542" i="1"/>
  <c r="AD542" i="1"/>
  <c r="EV542" i="1"/>
  <c r="DV542" i="1"/>
  <c r="CP542" i="1"/>
  <c r="BG542" i="1"/>
  <c r="X542" i="1"/>
  <c r="E543" i="1"/>
  <c r="D613" i="1"/>
  <c r="D544" i="1"/>
  <c r="HL227" i="1"/>
  <c r="B228" i="1"/>
  <c r="CH227" i="1"/>
  <c r="IO267" i="1"/>
  <c r="IF267" i="1"/>
  <c r="GZ350" i="1"/>
  <c r="IJ103" i="1"/>
  <c r="GZ189" i="1"/>
  <c r="GZ269" i="1"/>
  <c r="GV103" i="1"/>
  <c r="HE103" i="1"/>
  <c r="BZ573" i="1"/>
  <c r="P348" i="45"/>
  <c r="HY227" i="1"/>
  <c r="HZ226" i="1"/>
  <c r="IO102" i="1"/>
  <c r="IF102" i="1"/>
  <c r="HE188" i="1"/>
  <c r="IJ188" i="1"/>
  <c r="GV188" i="1"/>
  <c r="B141" i="1"/>
  <c r="BU141" i="1" s="1"/>
  <c r="GZ104" i="1"/>
  <c r="HL140" i="1"/>
  <c r="CH140" i="1"/>
  <c r="AX504" i="1"/>
  <c r="AX574" i="1" s="1"/>
  <c r="AB504" i="1"/>
  <c r="AB574" i="1" s="1"/>
  <c r="G574" i="1"/>
  <c r="BE504" i="1"/>
  <c r="BE574" i="1" s="1"/>
  <c r="AP504" i="1"/>
  <c r="AP574" i="1" s="1"/>
  <c r="CO504" i="1"/>
  <c r="CO574" i="1" s="1"/>
  <c r="EM504" i="1"/>
  <c r="EM574" i="1" s="1"/>
  <c r="DX504" i="1"/>
  <c r="DX574" i="1" s="1"/>
  <c r="DC504" i="1"/>
  <c r="DC574" i="1" s="1"/>
  <c r="BZ504" i="1"/>
  <c r="BL504" i="1"/>
  <c r="BL574" i="1" s="1"/>
  <c r="CH504" i="1"/>
  <c r="CH574" i="1" s="1"/>
  <c r="BS504" i="1"/>
  <c r="BS574" i="1" s="1"/>
  <c r="DQ504" i="1"/>
  <c r="DQ574" i="1" s="1"/>
  <c r="AI504" i="1"/>
  <c r="AI574" i="1" s="1"/>
  <c r="U504" i="1"/>
  <c r="U574" i="1" s="1"/>
  <c r="N504" i="1"/>
  <c r="N574" i="1" s="1"/>
  <c r="EF504" i="1"/>
  <c r="EF574" i="1" s="1"/>
  <c r="EU504" i="1"/>
  <c r="EU574" i="1" s="1"/>
  <c r="DJ504" i="1"/>
  <c r="DJ574" i="1" s="1"/>
  <c r="CV504" i="1"/>
  <c r="CV574" i="1" s="1"/>
  <c r="IF348" i="1"/>
  <c r="IO348" i="1"/>
  <c r="IO187" i="1"/>
  <c r="IF187" i="1"/>
  <c r="HY141" i="1"/>
  <c r="HZ140" i="1"/>
  <c r="IJ349" i="1"/>
  <c r="HE349" i="1"/>
  <c r="GV349" i="1"/>
  <c r="G505" i="1"/>
  <c r="HE268" i="1"/>
  <c r="IJ268" i="1"/>
  <c r="GV268" i="1"/>
  <c r="IH386" i="1"/>
  <c r="IP386" i="1"/>
  <c r="B391" i="1"/>
  <c r="B458" i="1" s="1"/>
  <c r="CH458" i="1" s="1"/>
  <c r="CH390" i="1"/>
  <c r="HL390" i="1"/>
  <c r="GP388" i="1"/>
  <c r="GO389" i="1"/>
  <c r="BZ541" i="1"/>
  <c r="U541" i="1"/>
  <c r="BL541" i="1"/>
  <c r="DQ541" i="1"/>
  <c r="DC541" i="1"/>
  <c r="N541" i="1"/>
  <c r="AP541" i="1"/>
  <c r="BS541" i="1"/>
  <c r="CV541" i="1"/>
  <c r="DX541" i="1"/>
  <c r="EF541" i="1"/>
  <c r="AI541" i="1"/>
  <c r="CO541" i="1"/>
  <c r="EU541" i="1"/>
  <c r="AX541" i="1"/>
  <c r="AB541" i="1"/>
  <c r="BE541" i="1"/>
  <c r="CH541" i="1"/>
  <c r="DJ541" i="1"/>
  <c r="EM541" i="1"/>
  <c r="G542" i="1"/>
  <c r="HE386" i="1"/>
  <c r="IJ386" i="1"/>
  <c r="GZ387" i="1"/>
  <c r="HB387" i="1"/>
  <c r="HD387" i="1"/>
  <c r="HG387" i="1"/>
  <c r="IK387" i="1"/>
  <c r="IM387" i="1"/>
  <c r="IQ387" i="1"/>
  <c r="HA387" i="1"/>
  <c r="HC387" i="1"/>
  <c r="HF387" i="1"/>
  <c r="HH387" i="1"/>
  <c r="IG387" i="1"/>
  <c r="IL387" i="1"/>
  <c r="IN387" i="1"/>
  <c r="II387" i="1" s="1"/>
  <c r="IR387" i="1"/>
  <c r="IF385" i="1"/>
  <c r="IO385" i="1"/>
  <c r="IJ304" i="1"/>
  <c r="HE304" i="1"/>
  <c r="HA305" i="1"/>
  <c r="HC305" i="1"/>
  <c r="HF305" i="1"/>
  <c r="HH305" i="1"/>
  <c r="IG305" i="1"/>
  <c r="IL305" i="1"/>
  <c r="IN305" i="1"/>
  <c r="II305" i="1" s="1"/>
  <c r="IR305" i="1"/>
  <c r="GZ305" i="1"/>
  <c r="HB305" i="1"/>
  <c r="HD305" i="1"/>
  <c r="HG305" i="1"/>
  <c r="IK305" i="1"/>
  <c r="IM305" i="1"/>
  <c r="IQ305" i="1"/>
  <c r="CH308" i="1"/>
  <c r="HL308" i="1"/>
  <c r="B309" i="1"/>
  <c r="IO303" i="1"/>
  <c r="IF303" i="1"/>
  <c r="IH304" i="1"/>
  <c r="IP304" i="1"/>
  <c r="GP306" i="1"/>
  <c r="GO307" i="1"/>
  <c r="HZ306" i="1"/>
  <c r="HY307" i="1"/>
  <c r="HZ387" i="1" l="1"/>
  <c r="HY388" i="1"/>
  <c r="D614" i="1"/>
  <c r="D545" i="1"/>
  <c r="E544" i="1"/>
  <c r="AZ543" i="1"/>
  <c r="AC543" i="1"/>
  <c r="EY543" i="1"/>
  <c r="BJ543" i="1"/>
  <c r="EN543" i="1"/>
  <c r="BV543" i="1"/>
  <c r="EA543" i="1"/>
  <c r="AM543" i="1"/>
  <c r="DU543" i="1"/>
  <c r="CB543" i="1"/>
  <c r="AG543" i="1"/>
  <c r="DK543" i="1"/>
  <c r="W543" i="1"/>
  <c r="EC543" i="1"/>
  <c r="DG543" i="1"/>
  <c r="CK543" i="1"/>
  <c r="BN543" i="1"/>
  <c r="AQ543" i="1"/>
  <c r="S543" i="1"/>
  <c r="EH543" i="1"/>
  <c r="EJ543" i="1"/>
  <c r="CQ543" i="1"/>
  <c r="AU543" i="1"/>
  <c r="CM543" i="1"/>
  <c r="CD543" i="1"/>
  <c r="EQ543" i="1"/>
  <c r="DD543" i="1"/>
  <c r="BI543" i="1"/>
  <c r="V543" i="1"/>
  <c r="DA543" i="1"/>
  <c r="O543" i="1"/>
  <c r="EV543" i="1"/>
  <c r="EI543" i="1"/>
  <c r="DV543" i="1"/>
  <c r="DL543" i="1"/>
  <c r="CZ543" i="1"/>
  <c r="CP543" i="1"/>
  <c r="CC543" i="1"/>
  <c r="BQ543" i="1"/>
  <c r="BG543" i="1"/>
  <c r="AT543" i="1"/>
  <c r="AJ543" i="1"/>
  <c r="X543" i="1"/>
  <c r="L543" i="1"/>
  <c r="EK543" i="1"/>
  <c r="DT543" i="1"/>
  <c r="DH543" i="1"/>
  <c r="CR543" i="1"/>
  <c r="CA543" i="1"/>
  <c r="BO543" i="1"/>
  <c r="AY543" i="1"/>
  <c r="AF543" i="1"/>
  <c r="P543" i="1"/>
  <c r="CS543" i="1"/>
  <c r="DO543" i="1"/>
  <c r="DE543" i="1"/>
  <c r="Q543" i="1"/>
  <c r="H543" i="1"/>
  <c r="E613" i="1"/>
  <c r="CI543" i="1"/>
  <c r="ER543" i="1"/>
  <c r="CY543" i="1"/>
  <c r="BF543" i="1"/>
  <c r="K543" i="1"/>
  <c r="BP543" i="1"/>
  <c r="EP543" i="1"/>
  <c r="DS543" i="1"/>
  <c r="CW543" i="1"/>
  <c r="BX543" i="1"/>
  <c r="BB543" i="1"/>
  <c r="AE543" i="1"/>
  <c r="I543" i="1"/>
  <c r="AS543" i="1"/>
  <c r="DM543" i="1"/>
  <c r="BT543" i="1"/>
  <c r="Y543" i="1"/>
  <c r="DY543" i="1"/>
  <c r="AK543" i="1"/>
  <c r="DZ543" i="1"/>
  <c r="CE543" i="1"/>
  <c r="AR543" i="1"/>
  <c r="EW543" i="1"/>
  <c r="BH543" i="1"/>
  <c r="EZ543" i="1"/>
  <c r="EO543" i="1"/>
  <c r="EB543" i="1"/>
  <c r="DR543" i="1"/>
  <c r="DF543" i="1"/>
  <c r="CT543" i="1"/>
  <c r="CJ543" i="1"/>
  <c r="BW543" i="1"/>
  <c r="BM543" i="1"/>
  <c r="BA543" i="1"/>
  <c r="AN543" i="1"/>
  <c r="AD543" i="1"/>
  <c r="R543" i="1"/>
  <c r="EX543" i="1"/>
  <c r="EG543" i="1"/>
  <c r="DN543" i="1"/>
  <c r="CX543" i="1"/>
  <c r="CL543" i="1"/>
  <c r="BU543" i="1"/>
  <c r="BC543" i="1"/>
  <c r="AL543" i="1"/>
  <c r="Z543" i="1"/>
  <c r="J543" i="1"/>
  <c r="O612" i="1"/>
  <c r="G612" i="1"/>
  <c r="Q612" i="1"/>
  <c r="P612" i="1"/>
  <c r="R612" i="1"/>
  <c r="N612" i="1"/>
  <c r="J612" i="1"/>
  <c r="S612" i="1"/>
  <c r="H612" i="1"/>
  <c r="K612" i="1"/>
  <c r="I612" i="1"/>
  <c r="L612" i="1"/>
  <c r="B229" i="1"/>
  <c r="CH228" i="1"/>
  <c r="HL228" i="1"/>
  <c r="IO268" i="1"/>
  <c r="IF268" i="1"/>
  <c r="DC505" i="1"/>
  <c r="DC575" i="1" s="1"/>
  <c r="BE505" i="1"/>
  <c r="BE575" i="1" s="1"/>
  <c r="EU505" i="1"/>
  <c r="EU575" i="1" s="1"/>
  <c r="BZ505" i="1"/>
  <c r="AP505" i="1"/>
  <c r="AP575" i="1" s="1"/>
  <c r="AB505" i="1"/>
  <c r="AB575" i="1" s="1"/>
  <c r="CV505" i="1"/>
  <c r="CV575" i="1" s="1"/>
  <c r="AX505" i="1"/>
  <c r="AX575" i="1" s="1"/>
  <c r="DJ505" i="1"/>
  <c r="DJ575" i="1" s="1"/>
  <c r="BL505" i="1"/>
  <c r="BL575" i="1" s="1"/>
  <c r="U505" i="1"/>
  <c r="U575" i="1" s="1"/>
  <c r="EM505" i="1"/>
  <c r="EM575" i="1" s="1"/>
  <c r="CO505" i="1"/>
  <c r="CO575" i="1" s="1"/>
  <c r="EF505" i="1"/>
  <c r="EF575" i="1" s="1"/>
  <c r="DQ505" i="1"/>
  <c r="DQ575" i="1" s="1"/>
  <c r="N505" i="1"/>
  <c r="N575" i="1" s="1"/>
  <c r="BS505" i="1"/>
  <c r="BS575" i="1" s="1"/>
  <c r="DX505" i="1"/>
  <c r="DX575" i="1" s="1"/>
  <c r="G575" i="1"/>
  <c r="CH505" i="1"/>
  <c r="CH575" i="1" s="1"/>
  <c r="AI505" i="1"/>
  <c r="AI575" i="1" s="1"/>
  <c r="B142" i="1"/>
  <c r="BU142" i="1" s="1"/>
  <c r="CH141" i="1"/>
  <c r="HL141" i="1"/>
  <c r="GZ105" i="1"/>
  <c r="IO188" i="1"/>
  <c r="IF188" i="1"/>
  <c r="IJ269" i="1"/>
  <c r="HE269" i="1"/>
  <c r="GV269" i="1"/>
  <c r="IF103" i="1"/>
  <c r="IO103" i="1"/>
  <c r="IF349" i="1"/>
  <c r="IO349" i="1"/>
  <c r="HZ141" i="1"/>
  <c r="HY142" i="1"/>
  <c r="BZ574" i="1"/>
  <c r="P349" i="45"/>
  <c r="AT349" i="45" s="1"/>
  <c r="BH349" i="45" s="1"/>
  <c r="BI349" i="45" s="1"/>
  <c r="BI350" i="45" s="1"/>
  <c r="IJ104" i="1"/>
  <c r="GZ190" i="1"/>
  <c r="GZ351" i="1"/>
  <c r="HE104" i="1"/>
  <c r="GV104" i="1"/>
  <c r="GZ270" i="1"/>
  <c r="HZ227" i="1"/>
  <c r="HY228" i="1"/>
  <c r="IJ189" i="1"/>
  <c r="GV189" i="1"/>
  <c r="HE189" i="1"/>
  <c r="G506" i="1"/>
  <c r="IJ350" i="1"/>
  <c r="GV350" i="1"/>
  <c r="HE350" i="1"/>
  <c r="IH387" i="1"/>
  <c r="IP387" i="1"/>
  <c r="IF386" i="1"/>
  <c r="IO386" i="1"/>
  <c r="U542" i="1"/>
  <c r="AI542" i="1"/>
  <c r="AX542" i="1"/>
  <c r="BL542" i="1"/>
  <c r="BZ542" i="1"/>
  <c r="CO542" i="1"/>
  <c r="DC542" i="1"/>
  <c r="DQ542" i="1"/>
  <c r="EF542" i="1"/>
  <c r="EU542" i="1"/>
  <c r="N542" i="1"/>
  <c r="AB542" i="1"/>
  <c r="AP542" i="1"/>
  <c r="BE542" i="1"/>
  <c r="BS542" i="1"/>
  <c r="CH542" i="1"/>
  <c r="CV542" i="1"/>
  <c r="DJ542" i="1"/>
  <c r="DX542" i="1"/>
  <c r="EM542" i="1"/>
  <c r="GZ388" i="1"/>
  <c r="HB388" i="1"/>
  <c r="HD388" i="1"/>
  <c r="HG388" i="1"/>
  <c r="IK388" i="1"/>
  <c r="IM388" i="1"/>
  <c r="IR388" i="1"/>
  <c r="HA388" i="1"/>
  <c r="HC388" i="1"/>
  <c r="HF388" i="1"/>
  <c r="HH388" i="1"/>
  <c r="IG388" i="1"/>
  <c r="IL388" i="1"/>
  <c r="IN388" i="1"/>
  <c r="II388" i="1" s="1"/>
  <c r="IQ388" i="1"/>
  <c r="IJ387" i="1"/>
  <c r="G543" i="1"/>
  <c r="HE387" i="1"/>
  <c r="GP389" i="1"/>
  <c r="GO390" i="1"/>
  <c r="CH391" i="1"/>
  <c r="HL391" i="1"/>
  <c r="B392" i="1"/>
  <c r="B459" i="1" s="1"/>
  <c r="CH459" i="1" s="1"/>
  <c r="HY308" i="1"/>
  <c r="HZ307" i="1"/>
  <c r="GP307" i="1"/>
  <c r="GO308" i="1"/>
  <c r="HL309" i="1"/>
  <c r="B310" i="1"/>
  <c r="CH309" i="1"/>
  <c r="IH305" i="1"/>
  <c r="IP305" i="1"/>
  <c r="GZ306" i="1"/>
  <c r="HB306" i="1"/>
  <c r="HD306" i="1"/>
  <c r="HG306" i="1"/>
  <c r="IK306" i="1"/>
  <c r="IM306" i="1"/>
  <c r="IQ306" i="1"/>
  <c r="HA306" i="1"/>
  <c r="HC306" i="1"/>
  <c r="HF306" i="1"/>
  <c r="HH306" i="1"/>
  <c r="IG306" i="1"/>
  <c r="IL306" i="1"/>
  <c r="IN306" i="1"/>
  <c r="II306" i="1" s="1"/>
  <c r="IR306" i="1"/>
  <c r="IJ305" i="1"/>
  <c r="HE305" i="1"/>
  <c r="IF304" i="1"/>
  <c r="IO304" i="1"/>
  <c r="HZ388" i="1" l="1"/>
  <c r="HY389" i="1"/>
  <c r="J613" i="1"/>
  <c r="R613" i="1"/>
  <c r="I613" i="1"/>
  <c r="P613" i="1"/>
  <c r="K613" i="1"/>
  <c r="O613" i="1"/>
  <c r="S613" i="1"/>
  <c r="L613" i="1"/>
  <c r="N613" i="1"/>
  <c r="H613" i="1"/>
  <c r="Q613" i="1"/>
  <c r="G613" i="1"/>
  <c r="D546" i="1"/>
  <c r="E545" i="1"/>
  <c r="D615" i="1"/>
  <c r="CS544" i="1"/>
  <c r="AZ544" i="1"/>
  <c r="EN544" i="1"/>
  <c r="Q544" i="1"/>
  <c r="DE544" i="1"/>
  <c r="H544" i="1"/>
  <c r="CI544" i="1"/>
  <c r="ER544" i="1"/>
  <c r="CY544" i="1"/>
  <c r="BF544" i="1"/>
  <c r="K544" i="1"/>
  <c r="EJ544" i="1"/>
  <c r="DM544" i="1"/>
  <c r="CQ544" i="1"/>
  <c r="BT544" i="1"/>
  <c r="AU544" i="1"/>
  <c r="Y544" i="1"/>
  <c r="EH544" i="1"/>
  <c r="AS544" i="1"/>
  <c r="DS544" i="1"/>
  <c r="BX544" i="1"/>
  <c r="AE544" i="1"/>
  <c r="EX544" i="1"/>
  <c r="EK544" i="1"/>
  <c r="DZ544" i="1"/>
  <c r="DN544" i="1"/>
  <c r="DD544" i="1"/>
  <c r="CR544" i="1"/>
  <c r="CE544" i="1"/>
  <c r="BU544" i="1"/>
  <c r="BI544" i="1"/>
  <c r="AY544" i="1"/>
  <c r="AL544" i="1"/>
  <c r="Z544" i="1"/>
  <c r="P544" i="1"/>
  <c r="BP544" i="1"/>
  <c r="CK544" i="1"/>
  <c r="EV544" i="1"/>
  <c r="DV544" i="1"/>
  <c r="CZ544" i="1"/>
  <c r="CC544" i="1"/>
  <c r="BG544" i="1"/>
  <c r="AJ544" i="1"/>
  <c r="L544" i="1"/>
  <c r="BN544" i="1"/>
  <c r="EB544" i="1"/>
  <c r="CJ544" i="1"/>
  <c r="AN544" i="1"/>
  <c r="DK544" i="1"/>
  <c r="S544" i="1"/>
  <c r="DR544" i="1"/>
  <c r="BW544" i="1"/>
  <c r="AD544" i="1"/>
  <c r="AC544" i="1"/>
  <c r="E614" i="1"/>
  <c r="BV544" i="1"/>
  <c r="DO544" i="1"/>
  <c r="BJ544" i="1"/>
  <c r="EY544" i="1"/>
  <c r="AM544" i="1"/>
  <c r="EA544" i="1"/>
  <c r="DU544" i="1"/>
  <c r="CB544" i="1"/>
  <c r="AG544" i="1"/>
  <c r="EW544" i="1"/>
  <c r="DY544" i="1"/>
  <c r="DA544" i="1"/>
  <c r="CD544" i="1"/>
  <c r="BH544" i="1"/>
  <c r="AK544" i="1"/>
  <c r="O544" i="1"/>
  <c r="CM544" i="1"/>
  <c r="EP544" i="1"/>
  <c r="CW544" i="1"/>
  <c r="BB544" i="1"/>
  <c r="I544" i="1"/>
  <c r="EQ544" i="1"/>
  <c r="EG544" i="1"/>
  <c r="DT544" i="1"/>
  <c r="DH544" i="1"/>
  <c r="CX544" i="1"/>
  <c r="CL544" i="1"/>
  <c r="CA544" i="1"/>
  <c r="BO544" i="1"/>
  <c r="BC544" i="1"/>
  <c r="AR544" i="1"/>
  <c r="AF544" i="1"/>
  <c r="V544" i="1"/>
  <c r="J544" i="1"/>
  <c r="EC544" i="1"/>
  <c r="AQ544" i="1"/>
  <c r="EI544" i="1"/>
  <c r="DL544" i="1"/>
  <c r="CP544" i="1"/>
  <c r="BQ544" i="1"/>
  <c r="AT544" i="1"/>
  <c r="X544" i="1"/>
  <c r="W544" i="1"/>
  <c r="EZ544" i="1"/>
  <c r="DF544" i="1"/>
  <c r="BM544" i="1"/>
  <c r="R544" i="1"/>
  <c r="DG544" i="1"/>
  <c r="EO544" i="1"/>
  <c r="CT544" i="1"/>
  <c r="BA544" i="1"/>
  <c r="B230" i="1"/>
  <c r="HL229" i="1"/>
  <c r="CH229" i="1"/>
  <c r="BZ506" i="1"/>
  <c r="AI506" i="1"/>
  <c r="AI576" i="1" s="1"/>
  <c r="BE506" i="1"/>
  <c r="BE576" i="1" s="1"/>
  <c r="EM506" i="1"/>
  <c r="EM576" i="1" s="1"/>
  <c r="DQ506" i="1"/>
  <c r="DQ576" i="1" s="1"/>
  <c r="AB506" i="1"/>
  <c r="AB576" i="1" s="1"/>
  <c r="EU506" i="1"/>
  <c r="EU576" i="1" s="1"/>
  <c r="EF506" i="1"/>
  <c r="EF576" i="1" s="1"/>
  <c r="BL506" i="1"/>
  <c r="BL576" i="1" s="1"/>
  <c r="DC506" i="1"/>
  <c r="DC576" i="1" s="1"/>
  <c r="G576" i="1"/>
  <c r="DX506" i="1"/>
  <c r="DX576" i="1" s="1"/>
  <c r="CV506" i="1"/>
  <c r="CV576" i="1" s="1"/>
  <c r="AP506" i="1"/>
  <c r="AP576" i="1" s="1"/>
  <c r="BS506" i="1"/>
  <c r="BS576" i="1" s="1"/>
  <c r="U506" i="1"/>
  <c r="U576" i="1" s="1"/>
  <c r="CO506" i="1"/>
  <c r="CO576" i="1" s="1"/>
  <c r="CH506" i="1"/>
  <c r="CH576" i="1" s="1"/>
  <c r="N506" i="1"/>
  <c r="N576" i="1" s="1"/>
  <c r="AX506" i="1"/>
  <c r="AX576" i="1" s="1"/>
  <c r="DJ506" i="1"/>
  <c r="DJ576" i="1" s="1"/>
  <c r="HY229" i="1"/>
  <c r="HZ228" i="1"/>
  <c r="IJ270" i="1"/>
  <c r="HE270" i="1"/>
  <c r="GV270" i="1"/>
  <c r="GV190" i="1"/>
  <c r="HE190" i="1"/>
  <c r="IJ190" i="1"/>
  <c r="HY143" i="1"/>
  <c r="HZ142" i="1"/>
  <c r="IF269" i="1"/>
  <c r="IO269" i="1"/>
  <c r="GZ106" i="1"/>
  <c r="B143" i="1"/>
  <c r="BU143" i="1" s="1"/>
  <c r="CH142" i="1"/>
  <c r="HL142" i="1"/>
  <c r="P350" i="45"/>
  <c r="AT350" i="45" s="1"/>
  <c r="BZ575" i="1"/>
  <c r="IO350" i="1"/>
  <c r="IF350" i="1"/>
  <c r="IF189" i="1"/>
  <c r="IO189" i="1"/>
  <c r="G507" i="1"/>
  <c r="HE351" i="1"/>
  <c r="GV351" i="1"/>
  <c r="IJ351" i="1"/>
  <c r="IF104" i="1"/>
  <c r="IO104" i="1"/>
  <c r="GZ271" i="1"/>
  <c r="HE105" i="1"/>
  <c r="GZ191" i="1"/>
  <c r="GZ352" i="1"/>
  <c r="IJ105" i="1"/>
  <c r="GV105" i="1"/>
  <c r="GP390" i="1"/>
  <c r="GO391" i="1"/>
  <c r="IF387" i="1"/>
  <c r="IO387" i="1"/>
  <c r="IH388" i="1"/>
  <c r="IP388" i="1"/>
  <c r="CH392" i="1"/>
  <c r="HL392" i="1"/>
  <c r="B393" i="1"/>
  <c r="B460" i="1" s="1"/>
  <c r="CH460" i="1" s="1"/>
  <c r="HA389" i="1"/>
  <c r="HC389" i="1"/>
  <c r="HF389" i="1"/>
  <c r="HH389" i="1"/>
  <c r="IG389" i="1"/>
  <c r="IL389" i="1"/>
  <c r="IN389" i="1"/>
  <c r="II389" i="1" s="1"/>
  <c r="IR389" i="1"/>
  <c r="GZ389" i="1"/>
  <c r="HB389" i="1"/>
  <c r="HD389" i="1"/>
  <c r="HG389" i="1"/>
  <c r="IK389" i="1"/>
  <c r="IM389" i="1"/>
  <c r="IQ389" i="1"/>
  <c r="N543" i="1"/>
  <c r="AB543" i="1"/>
  <c r="AP543" i="1"/>
  <c r="BE543" i="1"/>
  <c r="BS543" i="1"/>
  <c r="CH543" i="1"/>
  <c r="CV543" i="1"/>
  <c r="DJ543" i="1"/>
  <c r="DX543" i="1"/>
  <c r="EM543" i="1"/>
  <c r="U543" i="1"/>
  <c r="AI543" i="1"/>
  <c r="AX543" i="1"/>
  <c r="BL543" i="1"/>
  <c r="BZ543" i="1"/>
  <c r="CO543" i="1"/>
  <c r="DC543" i="1"/>
  <c r="DQ543" i="1"/>
  <c r="EF543" i="1"/>
  <c r="EU543" i="1"/>
  <c r="G544" i="1"/>
  <c r="IJ388" i="1"/>
  <c r="HE388" i="1"/>
  <c r="IJ306" i="1"/>
  <c r="HE306" i="1"/>
  <c r="CH310" i="1"/>
  <c r="HL310" i="1"/>
  <c r="B311" i="1"/>
  <c r="GP308" i="1"/>
  <c r="GO309" i="1"/>
  <c r="IO305" i="1"/>
  <c r="IF305" i="1"/>
  <c r="IH306" i="1"/>
  <c r="IP306" i="1"/>
  <c r="HA307" i="1"/>
  <c r="HC307" i="1"/>
  <c r="HF307" i="1"/>
  <c r="HH307" i="1"/>
  <c r="IG307" i="1"/>
  <c r="IL307" i="1"/>
  <c r="IN307" i="1"/>
  <c r="II307" i="1" s="1"/>
  <c r="IQ307" i="1"/>
  <c r="GZ307" i="1"/>
  <c r="HB307" i="1"/>
  <c r="HD307" i="1"/>
  <c r="HG307" i="1"/>
  <c r="IK307" i="1"/>
  <c r="IM307" i="1"/>
  <c r="IR307" i="1"/>
  <c r="HZ308" i="1"/>
  <c r="HY309" i="1"/>
  <c r="HY390" i="1" l="1"/>
  <c r="HZ389" i="1"/>
  <c r="G614" i="1"/>
  <c r="S614" i="1"/>
  <c r="Q614" i="1"/>
  <c r="P614" i="1"/>
  <c r="L614" i="1"/>
  <c r="I614" i="1"/>
  <c r="O614" i="1"/>
  <c r="J614" i="1"/>
  <c r="H614" i="1"/>
  <c r="K614" i="1"/>
  <c r="N614" i="1"/>
  <c r="R614" i="1"/>
  <c r="H545" i="1"/>
  <c r="EN545" i="1"/>
  <c r="DO545" i="1"/>
  <c r="EA545" i="1"/>
  <c r="EH545" i="1"/>
  <c r="CI545" i="1"/>
  <c r="DE545" i="1"/>
  <c r="BJ545" i="1"/>
  <c r="CY545" i="1"/>
  <c r="BP545" i="1"/>
  <c r="W545" i="1"/>
  <c r="EC545" i="1"/>
  <c r="DG545" i="1"/>
  <c r="CK545" i="1"/>
  <c r="BN545" i="1"/>
  <c r="AQ545" i="1"/>
  <c r="S545" i="1"/>
  <c r="EY545" i="1"/>
  <c r="DY545" i="1"/>
  <c r="EK545" i="1"/>
  <c r="CR545" i="1"/>
  <c r="BI545" i="1"/>
  <c r="P545" i="1"/>
  <c r="CB545" i="1"/>
  <c r="EJ545" i="1"/>
  <c r="CQ545" i="1"/>
  <c r="AU545" i="1"/>
  <c r="EZ545" i="1"/>
  <c r="EO545" i="1"/>
  <c r="EB545" i="1"/>
  <c r="DR545" i="1"/>
  <c r="DF545" i="1"/>
  <c r="CT545" i="1"/>
  <c r="CJ545" i="1"/>
  <c r="BW545" i="1"/>
  <c r="BM545" i="1"/>
  <c r="BA545" i="1"/>
  <c r="AN545" i="1"/>
  <c r="AD545" i="1"/>
  <c r="R545" i="1"/>
  <c r="BF545" i="1"/>
  <c r="EW545" i="1"/>
  <c r="CD545" i="1"/>
  <c r="AK545" i="1"/>
  <c r="EQ545" i="1"/>
  <c r="DZ545" i="1"/>
  <c r="DH545" i="1"/>
  <c r="CX545" i="1"/>
  <c r="CE545" i="1"/>
  <c r="BO545" i="1"/>
  <c r="AY545" i="1"/>
  <c r="AF545" i="1"/>
  <c r="V545" i="1"/>
  <c r="E615" i="1"/>
  <c r="CS545" i="1"/>
  <c r="AZ545" i="1"/>
  <c r="BV545" i="1"/>
  <c r="DK545" i="1"/>
  <c r="AM545" i="1"/>
  <c r="DU545" i="1"/>
  <c r="AC545" i="1"/>
  <c r="CM545" i="1"/>
  <c r="AS545" i="1"/>
  <c r="EP545" i="1"/>
  <c r="DS545" i="1"/>
  <c r="CW545" i="1"/>
  <c r="BX545" i="1"/>
  <c r="BB545" i="1"/>
  <c r="AE545" i="1"/>
  <c r="I545" i="1"/>
  <c r="Q545" i="1"/>
  <c r="O545" i="1"/>
  <c r="DN545" i="1"/>
  <c r="CA545" i="1"/>
  <c r="AL545" i="1"/>
  <c r="ER545" i="1"/>
  <c r="AG545" i="1"/>
  <c r="DM545" i="1"/>
  <c r="BT545" i="1"/>
  <c r="Y545" i="1"/>
  <c r="EV545" i="1"/>
  <c r="EI545" i="1"/>
  <c r="DV545" i="1"/>
  <c r="DL545" i="1"/>
  <c r="CZ545" i="1"/>
  <c r="CP545" i="1"/>
  <c r="CC545" i="1"/>
  <c r="BQ545" i="1"/>
  <c r="BG545" i="1"/>
  <c r="AT545" i="1"/>
  <c r="AJ545" i="1"/>
  <c r="X545" i="1"/>
  <c r="L545" i="1"/>
  <c r="K545" i="1"/>
  <c r="DA545" i="1"/>
  <c r="BH545" i="1"/>
  <c r="EX545" i="1"/>
  <c r="EG545" i="1"/>
  <c r="DT545" i="1"/>
  <c r="DD545" i="1"/>
  <c r="CL545" i="1"/>
  <c r="BU545" i="1"/>
  <c r="BC545" i="1"/>
  <c r="AR545" i="1"/>
  <c r="Z545" i="1"/>
  <c r="J545" i="1"/>
  <c r="D616" i="1"/>
  <c r="D547" i="1"/>
  <c r="E546" i="1"/>
  <c r="B231" i="1"/>
  <c r="CH230" i="1"/>
  <c r="HL230" i="1"/>
  <c r="IF105" i="1"/>
  <c r="IO105" i="1"/>
  <c r="GV191" i="1"/>
  <c r="IJ191" i="1"/>
  <c r="HE191" i="1"/>
  <c r="IJ271" i="1"/>
  <c r="GV271" i="1"/>
  <c r="HE271" i="1"/>
  <c r="AP507" i="1"/>
  <c r="AP577" i="1" s="1"/>
  <c r="AB507" i="1"/>
  <c r="AB577" i="1" s="1"/>
  <c r="CH507" i="1"/>
  <c r="CH577" i="1" s="1"/>
  <c r="CO507" i="1"/>
  <c r="CO577" i="1" s="1"/>
  <c r="DQ507" i="1"/>
  <c r="DQ577" i="1" s="1"/>
  <c r="EF507" i="1"/>
  <c r="EF577" i="1" s="1"/>
  <c r="AX507" i="1"/>
  <c r="AX577" i="1" s="1"/>
  <c r="BE507" i="1"/>
  <c r="BE577" i="1" s="1"/>
  <c r="U507" i="1"/>
  <c r="U577" i="1" s="1"/>
  <c r="EM507" i="1"/>
  <c r="EM577" i="1" s="1"/>
  <c r="N507" i="1"/>
  <c r="N577" i="1" s="1"/>
  <c r="DX507" i="1"/>
  <c r="DX577" i="1" s="1"/>
  <c r="BL507" i="1"/>
  <c r="BL577" i="1" s="1"/>
  <c r="G577" i="1"/>
  <c r="BZ507" i="1"/>
  <c r="DC507" i="1"/>
  <c r="DC577" i="1" s="1"/>
  <c r="EU507" i="1"/>
  <c r="EU577" i="1" s="1"/>
  <c r="AI507" i="1"/>
  <c r="AI577" i="1" s="1"/>
  <c r="DJ507" i="1"/>
  <c r="DJ577" i="1" s="1"/>
  <c r="BS507" i="1"/>
  <c r="BS577" i="1" s="1"/>
  <c r="CV507" i="1"/>
  <c r="CV577" i="1" s="1"/>
  <c r="GV106" i="1"/>
  <c r="GZ192" i="1"/>
  <c r="IJ106" i="1"/>
  <c r="GZ353" i="1"/>
  <c r="GZ272" i="1"/>
  <c r="HE106" i="1"/>
  <c r="HY144" i="1"/>
  <c r="HZ143" i="1"/>
  <c r="IF270" i="1"/>
  <c r="IO270" i="1"/>
  <c r="HY230" i="1"/>
  <c r="HZ229" i="1"/>
  <c r="HE352" i="1"/>
  <c r="IJ352" i="1"/>
  <c r="G508" i="1"/>
  <c r="GV352" i="1"/>
  <c r="IO351" i="1"/>
  <c r="IF351" i="1"/>
  <c r="B144" i="1"/>
  <c r="BU144" i="1" s="1"/>
  <c r="CH143" i="1"/>
  <c r="HL143" i="1"/>
  <c r="GZ107" i="1"/>
  <c r="IF190" i="1"/>
  <c r="IO190" i="1"/>
  <c r="P351" i="45"/>
  <c r="AT351" i="45" s="1"/>
  <c r="BH351" i="45" s="1"/>
  <c r="BI351" i="45" s="1"/>
  <c r="BI352" i="45" s="1"/>
  <c r="BI353" i="45" s="1"/>
  <c r="BI354" i="45" s="1"/>
  <c r="BI355" i="45" s="1"/>
  <c r="BI356" i="45" s="1"/>
  <c r="BI357" i="45" s="1"/>
  <c r="BI358" i="45" s="1"/>
  <c r="BI359" i="45" s="1"/>
  <c r="BI360" i="45" s="1"/>
  <c r="BI361" i="45" s="1"/>
  <c r="BI362" i="45" s="1"/>
  <c r="BI363" i="45" s="1"/>
  <c r="BI364" i="45" s="1"/>
  <c r="BI365" i="45" s="1"/>
  <c r="BI366" i="45" s="1"/>
  <c r="BI367" i="45" s="1"/>
  <c r="BI368" i="45" s="1"/>
  <c r="BZ576" i="1"/>
  <c r="IF388" i="1"/>
  <c r="IO388" i="1"/>
  <c r="IJ389" i="1"/>
  <c r="G545" i="1"/>
  <c r="HE389" i="1"/>
  <c r="GO392" i="1"/>
  <c r="GP391" i="1"/>
  <c r="AP544" i="1"/>
  <c r="DX544" i="1"/>
  <c r="CV544" i="1"/>
  <c r="U544" i="1"/>
  <c r="AX544" i="1"/>
  <c r="BZ544" i="1"/>
  <c r="DC544" i="1"/>
  <c r="EF544" i="1"/>
  <c r="DJ544" i="1"/>
  <c r="BE544" i="1"/>
  <c r="N544" i="1"/>
  <c r="BS544" i="1"/>
  <c r="AI544" i="1"/>
  <c r="BL544" i="1"/>
  <c r="CO544" i="1"/>
  <c r="DQ544" i="1"/>
  <c r="EU544" i="1"/>
  <c r="EM544" i="1"/>
  <c r="CH544" i="1"/>
  <c r="AB544" i="1"/>
  <c r="IH389" i="1"/>
  <c r="IP389" i="1"/>
  <c r="CH393" i="1"/>
  <c r="HL393" i="1"/>
  <c r="B394" i="1"/>
  <c r="B461" i="1" s="1"/>
  <c r="CH461" i="1" s="1"/>
  <c r="HA390" i="1"/>
  <c r="HC390" i="1"/>
  <c r="HF390" i="1"/>
  <c r="HH390" i="1"/>
  <c r="IG390" i="1"/>
  <c r="IL390" i="1"/>
  <c r="IN390" i="1"/>
  <c r="II390" i="1" s="1"/>
  <c r="IQ390" i="1"/>
  <c r="GZ390" i="1"/>
  <c r="HB390" i="1"/>
  <c r="HD390" i="1"/>
  <c r="HG390" i="1"/>
  <c r="IK390" i="1"/>
  <c r="IM390" i="1"/>
  <c r="IR390" i="1"/>
  <c r="HZ309" i="1"/>
  <c r="HY310" i="1"/>
  <c r="HE307" i="1"/>
  <c r="IJ307" i="1"/>
  <c r="HA308" i="1"/>
  <c r="HC308" i="1"/>
  <c r="HF308" i="1"/>
  <c r="HH308" i="1"/>
  <c r="IG308" i="1"/>
  <c r="IL308" i="1"/>
  <c r="IN308" i="1"/>
  <c r="II308" i="1" s="1"/>
  <c r="IR308" i="1"/>
  <c r="GZ308" i="1"/>
  <c r="HB308" i="1"/>
  <c r="HD308" i="1"/>
  <c r="HG308" i="1"/>
  <c r="IK308" i="1"/>
  <c r="IM308" i="1"/>
  <c r="IQ308" i="1"/>
  <c r="IH307" i="1"/>
  <c r="IP307" i="1"/>
  <c r="GP309" i="1"/>
  <c r="GO310" i="1"/>
  <c r="HL311" i="1"/>
  <c r="B312" i="1"/>
  <c r="CH311" i="1"/>
  <c r="IF306" i="1"/>
  <c r="IO306" i="1"/>
  <c r="HZ390" i="1" l="1"/>
  <c r="HY391" i="1"/>
  <c r="D617" i="1"/>
  <c r="D548" i="1"/>
  <c r="E547" i="1"/>
  <c r="O615" i="1"/>
  <c r="J615" i="1"/>
  <c r="R615" i="1"/>
  <c r="I615" i="1"/>
  <c r="K615" i="1"/>
  <c r="H615" i="1"/>
  <c r="G615" i="1"/>
  <c r="S615" i="1"/>
  <c r="L615" i="1"/>
  <c r="N615" i="1"/>
  <c r="Q615" i="1"/>
  <c r="P615" i="1"/>
  <c r="CS546" i="1"/>
  <c r="EN546" i="1"/>
  <c r="EA546" i="1"/>
  <c r="DO546" i="1"/>
  <c r="DE546" i="1"/>
  <c r="EH546" i="1"/>
  <c r="CI546" i="1"/>
  <c r="ER546" i="1"/>
  <c r="CY546" i="1"/>
  <c r="Q546" i="1"/>
  <c r="EC546" i="1"/>
  <c r="DG546" i="1"/>
  <c r="CB546" i="1"/>
  <c r="AG546" i="1"/>
  <c r="EW546" i="1"/>
  <c r="DA546" i="1"/>
  <c r="W546" i="1"/>
  <c r="AS546" i="1"/>
  <c r="CD546" i="1"/>
  <c r="BH546" i="1"/>
  <c r="AK546" i="1"/>
  <c r="O546" i="1"/>
  <c r="EQ546" i="1"/>
  <c r="EG546" i="1"/>
  <c r="DT546" i="1"/>
  <c r="DH546" i="1"/>
  <c r="CX546" i="1"/>
  <c r="CL546" i="1"/>
  <c r="CA546" i="1"/>
  <c r="BO546" i="1"/>
  <c r="BC546" i="1"/>
  <c r="AR546" i="1"/>
  <c r="AF546" i="1"/>
  <c r="V546" i="1"/>
  <c r="J546" i="1"/>
  <c r="I546" i="1"/>
  <c r="CT546" i="1"/>
  <c r="EJ546" i="1"/>
  <c r="BN546" i="1"/>
  <c r="S546" i="1"/>
  <c r="EI546" i="1"/>
  <c r="DL546" i="1"/>
  <c r="CP546" i="1"/>
  <c r="BQ546" i="1"/>
  <c r="AT546" i="1"/>
  <c r="X546" i="1"/>
  <c r="BX546" i="1"/>
  <c r="AE546" i="1"/>
  <c r="EO546" i="1"/>
  <c r="DF546" i="1"/>
  <c r="BW546" i="1"/>
  <c r="BA546" i="1"/>
  <c r="R546" i="1"/>
  <c r="H546" i="1"/>
  <c r="E616" i="1"/>
  <c r="AZ546" i="1"/>
  <c r="BV546" i="1"/>
  <c r="EY546" i="1"/>
  <c r="AC546" i="1"/>
  <c r="DK546" i="1"/>
  <c r="AM546" i="1"/>
  <c r="DU546" i="1"/>
  <c r="BJ546" i="1"/>
  <c r="EP546" i="1"/>
  <c r="DS546" i="1"/>
  <c r="CW546" i="1"/>
  <c r="BF546" i="1"/>
  <c r="K546" i="1"/>
  <c r="DY546" i="1"/>
  <c r="BP546" i="1"/>
  <c r="DM546" i="1"/>
  <c r="CQ546" i="1"/>
  <c r="BT546" i="1"/>
  <c r="AU546" i="1"/>
  <c r="Y546" i="1"/>
  <c r="EX546" i="1"/>
  <c r="EK546" i="1"/>
  <c r="DZ546" i="1"/>
  <c r="DN546" i="1"/>
  <c r="DD546" i="1"/>
  <c r="CR546" i="1"/>
  <c r="CE546" i="1"/>
  <c r="BU546" i="1"/>
  <c r="BI546" i="1"/>
  <c r="AY546" i="1"/>
  <c r="AL546" i="1"/>
  <c r="Z546" i="1"/>
  <c r="P546" i="1"/>
  <c r="CM546" i="1"/>
  <c r="EB546" i="1"/>
  <c r="AN546" i="1"/>
  <c r="CK546" i="1"/>
  <c r="AQ546" i="1"/>
  <c r="EV546" i="1"/>
  <c r="DV546" i="1"/>
  <c r="CZ546" i="1"/>
  <c r="CC546" i="1"/>
  <c r="BG546" i="1"/>
  <c r="AJ546" i="1"/>
  <c r="L546" i="1"/>
  <c r="BB546" i="1"/>
  <c r="EZ546" i="1"/>
  <c r="DR546" i="1"/>
  <c r="CJ546" i="1"/>
  <c r="BM546" i="1"/>
  <c r="AD546" i="1"/>
  <c r="B232" i="1"/>
  <c r="CH231" i="1"/>
  <c r="HL231" i="1"/>
  <c r="B145" i="1"/>
  <c r="BU145" i="1" s="1"/>
  <c r="GZ108" i="1"/>
  <c r="HL144" i="1"/>
  <c r="CH144" i="1"/>
  <c r="DX508" i="1"/>
  <c r="DX578" i="1" s="1"/>
  <c r="AP508" i="1"/>
  <c r="AP578" i="1" s="1"/>
  <c r="U508" i="1"/>
  <c r="U578" i="1" s="1"/>
  <c r="DC508" i="1"/>
  <c r="DC578" i="1" s="1"/>
  <c r="AX508" i="1"/>
  <c r="AX578" i="1" s="1"/>
  <c r="AB508" i="1"/>
  <c r="AB578" i="1" s="1"/>
  <c r="BS508" i="1"/>
  <c r="BS578" i="1" s="1"/>
  <c r="BL508" i="1"/>
  <c r="BL578" i="1" s="1"/>
  <c r="BE508" i="1"/>
  <c r="BE578" i="1" s="1"/>
  <c r="EF508" i="1"/>
  <c r="EF578" i="1" s="1"/>
  <c r="AI508" i="1"/>
  <c r="AI578" i="1" s="1"/>
  <c r="EM508" i="1"/>
  <c r="EM578" i="1" s="1"/>
  <c r="BZ508" i="1"/>
  <c r="N508" i="1"/>
  <c r="N578" i="1" s="1"/>
  <c r="G578" i="1"/>
  <c r="CO508" i="1"/>
  <c r="CO578" i="1" s="1"/>
  <c r="CH508" i="1"/>
  <c r="CH578" i="1" s="1"/>
  <c r="CV508" i="1"/>
  <c r="CV578" i="1" s="1"/>
  <c r="EU508" i="1"/>
  <c r="EU578" i="1" s="1"/>
  <c r="DJ508" i="1"/>
  <c r="DJ578" i="1" s="1"/>
  <c r="DQ508" i="1"/>
  <c r="DQ578" i="1" s="1"/>
  <c r="HY231" i="1"/>
  <c r="HZ230" i="1"/>
  <c r="HZ144" i="1"/>
  <c r="HY145" i="1"/>
  <c r="GV272" i="1"/>
  <c r="IJ272" i="1"/>
  <c r="HE272" i="1"/>
  <c r="IO106" i="1"/>
  <c r="IF106" i="1"/>
  <c r="IO271" i="1"/>
  <c r="IF271" i="1"/>
  <c r="IF191" i="1"/>
  <c r="IO191" i="1"/>
  <c r="IJ107" i="1"/>
  <c r="GZ273" i="1"/>
  <c r="HE107" i="1"/>
  <c r="GZ354" i="1"/>
  <c r="GZ193" i="1"/>
  <c r="GV107" i="1"/>
  <c r="IO352" i="1"/>
  <c r="IF352" i="1"/>
  <c r="IJ353" i="1"/>
  <c r="GV353" i="1"/>
  <c r="HE353" i="1"/>
  <c r="G509" i="1"/>
  <c r="GV192" i="1"/>
  <c r="HE192" i="1"/>
  <c r="IJ192" i="1"/>
  <c r="BZ577" i="1"/>
  <c r="P352" i="45"/>
  <c r="AT352" i="45" s="1"/>
  <c r="IH390" i="1"/>
  <c r="IP390" i="1"/>
  <c r="CH394" i="1"/>
  <c r="HL394" i="1"/>
  <c r="B395" i="1"/>
  <c r="B462" i="1" s="1"/>
  <c r="CH462" i="1" s="1"/>
  <c r="GO393" i="1"/>
  <c r="GP392" i="1"/>
  <c r="DC545" i="1"/>
  <c r="AX545" i="1"/>
  <c r="AI545" i="1"/>
  <c r="CO545" i="1"/>
  <c r="EU545" i="1"/>
  <c r="EF545" i="1"/>
  <c r="U545" i="1"/>
  <c r="N545" i="1"/>
  <c r="AP545" i="1"/>
  <c r="BS545" i="1"/>
  <c r="CV545" i="1"/>
  <c r="DX545" i="1"/>
  <c r="BL545" i="1"/>
  <c r="DQ545" i="1"/>
  <c r="BZ545" i="1"/>
  <c r="AB545" i="1"/>
  <c r="BE545" i="1"/>
  <c r="CH545" i="1"/>
  <c r="DJ545" i="1"/>
  <c r="EM545" i="1"/>
  <c r="HE390" i="1"/>
  <c r="IJ390" i="1"/>
  <c r="G546" i="1"/>
  <c r="GZ391" i="1"/>
  <c r="HB391" i="1"/>
  <c r="HD391" i="1"/>
  <c r="HG391" i="1"/>
  <c r="IK391" i="1"/>
  <c r="IM391" i="1"/>
  <c r="IQ391" i="1"/>
  <c r="HA391" i="1"/>
  <c r="HC391" i="1"/>
  <c r="HF391" i="1"/>
  <c r="HH391" i="1"/>
  <c r="IG391" i="1"/>
  <c r="IL391" i="1"/>
  <c r="IN391" i="1"/>
  <c r="II391" i="1" s="1"/>
  <c r="IR391" i="1"/>
  <c r="IF389" i="1"/>
  <c r="IO389" i="1"/>
  <c r="GZ309" i="1"/>
  <c r="HB309" i="1"/>
  <c r="HD309" i="1"/>
  <c r="HG309" i="1"/>
  <c r="IK309" i="1"/>
  <c r="IM309" i="1"/>
  <c r="IQ309" i="1"/>
  <c r="HA309" i="1"/>
  <c r="HC309" i="1"/>
  <c r="HF309" i="1"/>
  <c r="HH309" i="1"/>
  <c r="IG309" i="1"/>
  <c r="IL309" i="1"/>
  <c r="IN309" i="1"/>
  <c r="II309" i="1" s="1"/>
  <c r="IR309" i="1"/>
  <c r="IH308" i="1"/>
  <c r="IP308" i="1"/>
  <c r="IF307" i="1"/>
  <c r="IO307" i="1"/>
  <c r="HZ310" i="1"/>
  <c r="HY311" i="1"/>
  <c r="CH312" i="1"/>
  <c r="HL312" i="1"/>
  <c r="B313" i="1"/>
  <c r="GP310" i="1"/>
  <c r="GO311" i="1"/>
  <c r="HE308" i="1"/>
  <c r="IJ308" i="1"/>
  <c r="HZ391" i="1" l="1"/>
  <c r="HY392" i="1"/>
  <c r="G616" i="1"/>
  <c r="J616" i="1"/>
  <c r="Q616" i="1"/>
  <c r="P616" i="1"/>
  <c r="R616" i="1"/>
  <c r="L616" i="1"/>
  <c r="O616" i="1"/>
  <c r="S616" i="1"/>
  <c r="H616" i="1"/>
  <c r="K616" i="1"/>
  <c r="I616" i="1"/>
  <c r="N616" i="1"/>
  <c r="E548" i="1"/>
  <c r="D618" i="1"/>
  <c r="D549" i="1"/>
  <c r="E617" i="1"/>
  <c r="EN547" i="1"/>
  <c r="DO547" i="1"/>
  <c r="DE547" i="1"/>
  <c r="Q547" i="1"/>
  <c r="BV547" i="1"/>
  <c r="CI547" i="1"/>
  <c r="ER547" i="1"/>
  <c r="CY547" i="1"/>
  <c r="BF547" i="1"/>
  <c r="K547" i="1"/>
  <c r="CM547" i="1"/>
  <c r="DK547" i="1"/>
  <c r="EW547" i="1"/>
  <c r="DY547" i="1"/>
  <c r="DA547" i="1"/>
  <c r="CD547" i="1"/>
  <c r="BH547" i="1"/>
  <c r="AK547" i="1"/>
  <c r="O547" i="1"/>
  <c r="CW547" i="1"/>
  <c r="EK547" i="1"/>
  <c r="CX547" i="1"/>
  <c r="BI547" i="1"/>
  <c r="P547" i="1"/>
  <c r="DG547" i="1"/>
  <c r="BN547" i="1"/>
  <c r="S547" i="1"/>
  <c r="EV547" i="1"/>
  <c r="EI547" i="1"/>
  <c r="DV547" i="1"/>
  <c r="DL547" i="1"/>
  <c r="CZ547" i="1"/>
  <c r="CP547" i="1"/>
  <c r="CC547" i="1"/>
  <c r="BQ547" i="1"/>
  <c r="BG547" i="1"/>
  <c r="AT547" i="1"/>
  <c r="AJ547" i="1"/>
  <c r="X547" i="1"/>
  <c r="L547" i="1"/>
  <c r="DS547" i="1"/>
  <c r="BB547" i="1"/>
  <c r="EX547" i="1"/>
  <c r="EG547" i="1"/>
  <c r="DT547" i="1"/>
  <c r="DD547" i="1"/>
  <c r="CL547" i="1"/>
  <c r="BU547" i="1"/>
  <c r="BC547" i="1"/>
  <c r="AR547" i="1"/>
  <c r="Z547" i="1"/>
  <c r="J547" i="1"/>
  <c r="AZ547" i="1"/>
  <c r="CS547" i="1"/>
  <c r="AC547" i="1"/>
  <c r="EY547" i="1"/>
  <c r="BJ547" i="1"/>
  <c r="H547" i="1"/>
  <c r="EA547" i="1"/>
  <c r="AM547" i="1"/>
  <c r="DU547" i="1"/>
  <c r="CB547" i="1"/>
  <c r="AG547" i="1"/>
  <c r="EH547" i="1"/>
  <c r="AS547" i="1"/>
  <c r="W547" i="1"/>
  <c r="EJ547" i="1"/>
  <c r="DM547" i="1"/>
  <c r="CQ547" i="1"/>
  <c r="BT547" i="1"/>
  <c r="AU547" i="1"/>
  <c r="Y547" i="1"/>
  <c r="BP547" i="1"/>
  <c r="I547" i="1"/>
  <c r="DN547" i="1"/>
  <c r="CA547" i="1"/>
  <c r="AL547" i="1"/>
  <c r="EC547" i="1"/>
  <c r="CK547" i="1"/>
  <c r="AQ547" i="1"/>
  <c r="EZ547" i="1"/>
  <c r="EO547" i="1"/>
  <c r="EB547" i="1"/>
  <c r="DR547" i="1"/>
  <c r="DF547" i="1"/>
  <c r="CT547" i="1"/>
  <c r="CJ547" i="1"/>
  <c r="BW547" i="1"/>
  <c r="BM547" i="1"/>
  <c r="BA547" i="1"/>
  <c r="AN547" i="1"/>
  <c r="AD547" i="1"/>
  <c r="R547" i="1"/>
  <c r="EP547" i="1"/>
  <c r="BX547" i="1"/>
  <c r="AE547" i="1"/>
  <c r="EQ547" i="1"/>
  <c r="DZ547" i="1"/>
  <c r="DH547" i="1"/>
  <c r="CR547" i="1"/>
  <c r="CE547" i="1"/>
  <c r="BO547" i="1"/>
  <c r="AY547" i="1"/>
  <c r="AF547" i="1"/>
  <c r="V547" i="1"/>
  <c r="HL232" i="1"/>
  <c r="B233" i="1"/>
  <c r="CH232" i="1"/>
  <c r="BE509" i="1"/>
  <c r="BE579" i="1" s="1"/>
  <c r="EM509" i="1"/>
  <c r="EM579" i="1" s="1"/>
  <c r="DC509" i="1"/>
  <c r="DC579" i="1" s="1"/>
  <c r="EU509" i="1"/>
  <c r="EU579" i="1" s="1"/>
  <c r="AB509" i="1"/>
  <c r="AB579" i="1" s="1"/>
  <c r="DX509" i="1"/>
  <c r="DX579" i="1" s="1"/>
  <c r="BL509" i="1"/>
  <c r="BL579" i="1" s="1"/>
  <c r="U509" i="1"/>
  <c r="U579" i="1" s="1"/>
  <c r="DJ509" i="1"/>
  <c r="DJ579" i="1" s="1"/>
  <c r="AX509" i="1"/>
  <c r="AX579" i="1" s="1"/>
  <c r="BS509" i="1"/>
  <c r="BS579" i="1" s="1"/>
  <c r="DQ509" i="1"/>
  <c r="DQ579" i="1" s="1"/>
  <c r="EF509" i="1"/>
  <c r="EF579" i="1" s="1"/>
  <c r="G579" i="1"/>
  <c r="AI509" i="1"/>
  <c r="AI579" i="1" s="1"/>
  <c r="N509" i="1"/>
  <c r="N579" i="1" s="1"/>
  <c r="AP509" i="1"/>
  <c r="AP579" i="1" s="1"/>
  <c r="CH509" i="1"/>
  <c r="CH579" i="1" s="1"/>
  <c r="CV509" i="1"/>
  <c r="CV579" i="1" s="1"/>
  <c r="CO509" i="1"/>
  <c r="CO579" i="1" s="1"/>
  <c r="BZ509" i="1"/>
  <c r="GV354" i="1"/>
  <c r="IJ354" i="1"/>
  <c r="HE354" i="1"/>
  <c r="G510" i="1"/>
  <c r="GV273" i="1"/>
  <c r="IJ273" i="1"/>
  <c r="HE273" i="1"/>
  <c r="HZ231" i="1"/>
  <c r="HY232" i="1"/>
  <c r="HE108" i="1"/>
  <c r="IJ108" i="1"/>
  <c r="GZ194" i="1"/>
  <c r="GZ274" i="1"/>
  <c r="GZ355" i="1"/>
  <c r="GV108" i="1"/>
  <c r="IO192" i="1"/>
  <c r="IF192" i="1"/>
  <c r="IF353" i="1"/>
  <c r="IO353" i="1"/>
  <c r="IJ193" i="1"/>
  <c r="GV193" i="1"/>
  <c r="HE193" i="1"/>
  <c r="IF107" i="1"/>
  <c r="IO107" i="1"/>
  <c r="IO272" i="1"/>
  <c r="IF272" i="1"/>
  <c r="HY146" i="1"/>
  <c r="HZ145" i="1"/>
  <c r="BZ578" i="1"/>
  <c r="P353" i="45"/>
  <c r="AT353" i="45" s="1"/>
  <c r="HL145" i="1"/>
  <c r="GZ109" i="1"/>
  <c r="B146" i="1"/>
  <c r="BU146" i="1" s="1"/>
  <c r="CH145" i="1"/>
  <c r="IH391" i="1"/>
  <c r="IP391" i="1"/>
  <c r="N546" i="1"/>
  <c r="AP546" i="1"/>
  <c r="CV546" i="1"/>
  <c r="BS546" i="1"/>
  <c r="U546" i="1"/>
  <c r="AX546" i="1"/>
  <c r="BZ546" i="1"/>
  <c r="DC546" i="1"/>
  <c r="EF546" i="1"/>
  <c r="EM546" i="1"/>
  <c r="CH546" i="1"/>
  <c r="AB546" i="1"/>
  <c r="DX546" i="1"/>
  <c r="AI546" i="1"/>
  <c r="BL546" i="1"/>
  <c r="CO546" i="1"/>
  <c r="DQ546" i="1"/>
  <c r="EU546" i="1"/>
  <c r="DJ546" i="1"/>
  <c r="BE546" i="1"/>
  <c r="GO394" i="1"/>
  <c r="GP393" i="1"/>
  <c r="IJ391" i="1"/>
  <c r="G547" i="1"/>
  <c r="HE391" i="1"/>
  <c r="IO390" i="1"/>
  <c r="IF390" i="1"/>
  <c r="GZ392" i="1"/>
  <c r="HB392" i="1"/>
  <c r="HD392" i="1"/>
  <c r="HG392" i="1"/>
  <c r="IK392" i="1"/>
  <c r="IM392" i="1"/>
  <c r="IQ392" i="1"/>
  <c r="HA392" i="1"/>
  <c r="HC392" i="1"/>
  <c r="HF392" i="1"/>
  <c r="HH392" i="1"/>
  <c r="IG392" i="1"/>
  <c r="IL392" i="1"/>
  <c r="IN392" i="1"/>
  <c r="II392" i="1" s="1"/>
  <c r="IR392" i="1"/>
  <c r="CH395" i="1"/>
  <c r="HL395" i="1"/>
  <c r="B396" i="1"/>
  <c r="B463" i="1" s="1"/>
  <c r="CH463" i="1" s="1"/>
  <c r="IF308" i="1"/>
  <c r="IO308" i="1"/>
  <c r="GP311" i="1"/>
  <c r="GO312" i="1"/>
  <c r="HL313" i="1"/>
  <c r="B314" i="1"/>
  <c r="CH313" i="1"/>
  <c r="IH309" i="1"/>
  <c r="IP309" i="1"/>
  <c r="HA310" i="1"/>
  <c r="HC310" i="1"/>
  <c r="HF310" i="1"/>
  <c r="HH310" i="1"/>
  <c r="IG310" i="1"/>
  <c r="IL310" i="1"/>
  <c r="IN310" i="1"/>
  <c r="II310" i="1" s="1"/>
  <c r="IR310" i="1"/>
  <c r="GZ310" i="1"/>
  <c r="HB310" i="1"/>
  <c r="HD310" i="1"/>
  <c r="HG310" i="1"/>
  <c r="IK310" i="1"/>
  <c r="IM310" i="1"/>
  <c r="IQ310" i="1"/>
  <c r="HZ311" i="1"/>
  <c r="HY312" i="1"/>
  <c r="HE309" i="1"/>
  <c r="IJ309" i="1"/>
  <c r="HZ392" i="1" l="1"/>
  <c r="HY393" i="1"/>
  <c r="O617" i="1"/>
  <c r="J617" i="1"/>
  <c r="R617" i="1"/>
  <c r="I617" i="1"/>
  <c r="P617" i="1"/>
  <c r="Q617" i="1"/>
  <c r="G617" i="1"/>
  <c r="S617" i="1"/>
  <c r="L617" i="1"/>
  <c r="N617" i="1"/>
  <c r="H617" i="1"/>
  <c r="K617" i="1"/>
  <c r="E549" i="1"/>
  <c r="D550" i="1"/>
  <c r="D619" i="1"/>
  <c r="AZ548" i="1"/>
  <c r="CS548" i="1"/>
  <c r="BV548" i="1"/>
  <c r="AM548" i="1"/>
  <c r="DO548" i="1"/>
  <c r="EA548" i="1"/>
  <c r="DE548" i="1"/>
  <c r="ER548" i="1"/>
  <c r="CY548" i="1"/>
  <c r="BF548" i="1"/>
  <c r="K548" i="1"/>
  <c r="EJ548" i="1"/>
  <c r="DM548" i="1"/>
  <c r="CQ548" i="1"/>
  <c r="BT548" i="1"/>
  <c r="AU548" i="1"/>
  <c r="Y548" i="1"/>
  <c r="DK548" i="1"/>
  <c r="W548" i="1"/>
  <c r="DG548" i="1"/>
  <c r="BN548" i="1"/>
  <c r="S548" i="1"/>
  <c r="AS548" i="1"/>
  <c r="BX548" i="1"/>
  <c r="EZ548" i="1"/>
  <c r="EO548" i="1"/>
  <c r="EB548" i="1"/>
  <c r="DR548" i="1"/>
  <c r="DF548" i="1"/>
  <c r="CT548" i="1"/>
  <c r="CJ548" i="1"/>
  <c r="BW548" i="1"/>
  <c r="BM548" i="1"/>
  <c r="BA548" i="1"/>
  <c r="AN548" i="1"/>
  <c r="AD548" i="1"/>
  <c r="R548" i="1"/>
  <c r="EP548" i="1"/>
  <c r="EK548" i="1"/>
  <c r="Z548" i="1"/>
  <c r="CW548" i="1"/>
  <c r="EQ548" i="1"/>
  <c r="DT548" i="1"/>
  <c r="CX548" i="1"/>
  <c r="CA548" i="1"/>
  <c r="BC548" i="1"/>
  <c r="AF548" i="1"/>
  <c r="J548" i="1"/>
  <c r="DZ548" i="1"/>
  <c r="DD548" i="1"/>
  <c r="BU548" i="1"/>
  <c r="AY548" i="1"/>
  <c r="P548" i="1"/>
  <c r="AC548" i="1"/>
  <c r="EN548" i="1"/>
  <c r="E618" i="1"/>
  <c r="H548" i="1"/>
  <c r="CI548" i="1"/>
  <c r="BJ548" i="1"/>
  <c r="Q548" i="1"/>
  <c r="EY548" i="1"/>
  <c r="DU548" i="1"/>
  <c r="CB548" i="1"/>
  <c r="AG548" i="1"/>
  <c r="EW548" i="1"/>
  <c r="DY548" i="1"/>
  <c r="DA548" i="1"/>
  <c r="CD548" i="1"/>
  <c r="BH548" i="1"/>
  <c r="AK548" i="1"/>
  <c r="O548" i="1"/>
  <c r="BP548" i="1"/>
  <c r="EC548" i="1"/>
  <c r="CK548" i="1"/>
  <c r="AQ548" i="1"/>
  <c r="EH548" i="1"/>
  <c r="DS548" i="1"/>
  <c r="AE548" i="1"/>
  <c r="EV548" i="1"/>
  <c r="EI548" i="1"/>
  <c r="DV548" i="1"/>
  <c r="DL548" i="1"/>
  <c r="CZ548" i="1"/>
  <c r="CP548" i="1"/>
  <c r="CC548" i="1"/>
  <c r="BQ548" i="1"/>
  <c r="BG548" i="1"/>
  <c r="AT548" i="1"/>
  <c r="AJ548" i="1"/>
  <c r="X548" i="1"/>
  <c r="L548" i="1"/>
  <c r="BB548" i="1"/>
  <c r="CE548" i="1"/>
  <c r="CM548" i="1"/>
  <c r="I548" i="1"/>
  <c r="EG548" i="1"/>
  <c r="DH548" i="1"/>
  <c r="CL548" i="1"/>
  <c r="BO548" i="1"/>
  <c r="AR548" i="1"/>
  <c r="V548" i="1"/>
  <c r="EX548" i="1"/>
  <c r="DN548" i="1"/>
  <c r="CR548" i="1"/>
  <c r="BI548" i="1"/>
  <c r="AL548" i="1"/>
  <c r="HL233" i="1"/>
  <c r="B234" i="1"/>
  <c r="CH233" i="1"/>
  <c r="B147" i="1"/>
  <c r="BU147" i="1" s="1"/>
  <c r="GZ110" i="1"/>
  <c r="HL146" i="1"/>
  <c r="CH146" i="1"/>
  <c r="HZ146" i="1"/>
  <c r="HY147" i="1"/>
  <c r="IJ274" i="1"/>
  <c r="HE274" i="1"/>
  <c r="GV274" i="1"/>
  <c r="IO108" i="1"/>
  <c r="IF108" i="1"/>
  <c r="HZ232" i="1"/>
  <c r="HY233" i="1"/>
  <c r="GZ195" i="1"/>
  <c r="GV109" i="1"/>
  <c r="GZ356" i="1"/>
  <c r="GZ275" i="1"/>
  <c r="HE109" i="1"/>
  <c r="IJ109" i="1"/>
  <c r="IO193" i="1"/>
  <c r="IF193" i="1"/>
  <c r="HE355" i="1"/>
  <c r="GV355" i="1"/>
  <c r="IJ355" i="1"/>
  <c r="G511" i="1"/>
  <c r="IJ194" i="1"/>
  <c r="HE194" i="1"/>
  <c r="GV194" i="1"/>
  <c r="IF273" i="1"/>
  <c r="IO273" i="1"/>
  <c r="DX510" i="1"/>
  <c r="DX580" i="1" s="1"/>
  <c r="EU510" i="1"/>
  <c r="EU580" i="1" s="1"/>
  <c r="U510" i="1"/>
  <c r="U580" i="1" s="1"/>
  <c r="DQ510" i="1"/>
  <c r="DQ580" i="1" s="1"/>
  <c r="CV510" i="1"/>
  <c r="CV580" i="1" s="1"/>
  <c r="CO510" i="1"/>
  <c r="CO580" i="1" s="1"/>
  <c r="AI510" i="1"/>
  <c r="AI580" i="1" s="1"/>
  <c r="AP510" i="1"/>
  <c r="AP580" i="1" s="1"/>
  <c r="BS510" i="1"/>
  <c r="BS580" i="1" s="1"/>
  <c r="DJ510" i="1"/>
  <c r="DJ580" i="1" s="1"/>
  <c r="G580" i="1"/>
  <c r="BE510" i="1"/>
  <c r="BE580" i="1" s="1"/>
  <c r="N510" i="1"/>
  <c r="N580" i="1" s="1"/>
  <c r="CH510" i="1"/>
  <c r="CH580" i="1" s="1"/>
  <c r="EM510" i="1"/>
  <c r="EM580" i="1" s="1"/>
  <c r="EF510" i="1"/>
  <c r="EF580" i="1" s="1"/>
  <c r="AX510" i="1"/>
  <c r="AX580" i="1" s="1"/>
  <c r="AB510" i="1"/>
  <c r="AB580" i="1" s="1"/>
  <c r="BZ510" i="1"/>
  <c r="DC510" i="1"/>
  <c r="DC580" i="1" s="1"/>
  <c r="BL510" i="1"/>
  <c r="BL580" i="1" s="1"/>
  <c r="IF354" i="1"/>
  <c r="IO354" i="1"/>
  <c r="BZ579" i="1"/>
  <c r="P354" i="45"/>
  <c r="AT354" i="45" s="1"/>
  <c r="IJ392" i="1"/>
  <c r="HE392" i="1"/>
  <c r="G548" i="1"/>
  <c r="U547" i="1"/>
  <c r="BZ547" i="1"/>
  <c r="BL547" i="1"/>
  <c r="DQ547" i="1"/>
  <c r="AX547" i="1"/>
  <c r="N547" i="1"/>
  <c r="AP547" i="1"/>
  <c r="BS547" i="1"/>
  <c r="CV547" i="1"/>
  <c r="DX547" i="1"/>
  <c r="EF547" i="1"/>
  <c r="AI547" i="1"/>
  <c r="CO547" i="1"/>
  <c r="EU547" i="1"/>
  <c r="DC547" i="1"/>
  <c r="AB547" i="1"/>
  <c r="BE547" i="1"/>
  <c r="CH547" i="1"/>
  <c r="DJ547" i="1"/>
  <c r="EM547" i="1"/>
  <c r="GZ393" i="1"/>
  <c r="HB393" i="1"/>
  <c r="HD393" i="1"/>
  <c r="HG393" i="1"/>
  <c r="IK393" i="1"/>
  <c r="IM393" i="1"/>
  <c r="IQ393" i="1"/>
  <c r="HA393" i="1"/>
  <c r="HC393" i="1"/>
  <c r="HF393" i="1"/>
  <c r="HH393" i="1"/>
  <c r="IG393" i="1"/>
  <c r="IL393" i="1"/>
  <c r="IN393" i="1"/>
  <c r="II393" i="1" s="1"/>
  <c r="IR393" i="1"/>
  <c r="CH396" i="1"/>
  <c r="HL396" i="1"/>
  <c r="B397" i="1"/>
  <c r="B464" i="1" s="1"/>
  <c r="CH464" i="1" s="1"/>
  <c r="IH392" i="1"/>
  <c r="IP392" i="1"/>
  <c r="IF391" i="1"/>
  <c r="IO391" i="1"/>
  <c r="GO395" i="1"/>
  <c r="GP394" i="1"/>
  <c r="IF309" i="1"/>
  <c r="IO309" i="1"/>
  <c r="HZ312" i="1"/>
  <c r="HY313" i="1"/>
  <c r="HE310" i="1"/>
  <c r="IJ310" i="1"/>
  <c r="CH314" i="1"/>
  <c r="B315" i="1"/>
  <c r="HL314" i="1"/>
  <c r="GP312" i="1"/>
  <c r="GO313" i="1"/>
  <c r="IH310" i="1"/>
  <c r="IP310" i="1"/>
  <c r="GZ311" i="1"/>
  <c r="HB311" i="1"/>
  <c r="HD311" i="1"/>
  <c r="HG311" i="1"/>
  <c r="IK311" i="1"/>
  <c r="IM311" i="1"/>
  <c r="IQ311" i="1"/>
  <c r="HA311" i="1"/>
  <c r="HC311" i="1"/>
  <c r="HF311" i="1"/>
  <c r="HH311" i="1"/>
  <c r="IG311" i="1"/>
  <c r="IL311" i="1"/>
  <c r="IN311" i="1"/>
  <c r="II311" i="1" s="1"/>
  <c r="IR311" i="1"/>
  <c r="HZ393" i="1" l="1"/>
  <c r="HY394" i="1"/>
  <c r="D551" i="1"/>
  <c r="E550" i="1"/>
  <c r="D620" i="1"/>
  <c r="O618" i="1"/>
  <c r="J618" i="1"/>
  <c r="H618" i="1"/>
  <c r="K618" i="1"/>
  <c r="N618" i="1"/>
  <c r="I618" i="1"/>
  <c r="G618" i="1"/>
  <c r="S618" i="1"/>
  <c r="Q618" i="1"/>
  <c r="P618" i="1"/>
  <c r="L618" i="1"/>
  <c r="R618" i="1"/>
  <c r="H549" i="1"/>
  <c r="AZ549" i="1"/>
  <c r="EN549" i="1"/>
  <c r="DO549" i="1"/>
  <c r="EA549" i="1"/>
  <c r="AM549" i="1"/>
  <c r="DK549" i="1"/>
  <c r="BP549" i="1"/>
  <c r="W549" i="1"/>
  <c r="Q549" i="1"/>
  <c r="CY549" i="1"/>
  <c r="K549" i="1"/>
  <c r="DU549" i="1"/>
  <c r="EP549" i="1"/>
  <c r="DS549" i="1"/>
  <c r="CW549" i="1"/>
  <c r="BX549" i="1"/>
  <c r="BB549" i="1"/>
  <c r="AE549" i="1"/>
  <c r="I549" i="1"/>
  <c r="EJ549" i="1"/>
  <c r="EQ549" i="1"/>
  <c r="CX549" i="1"/>
  <c r="BC549" i="1"/>
  <c r="P549" i="1"/>
  <c r="EW549" i="1"/>
  <c r="DA549" i="1"/>
  <c r="BH549" i="1"/>
  <c r="O549" i="1"/>
  <c r="EV549" i="1"/>
  <c r="EI549" i="1"/>
  <c r="DV549" i="1"/>
  <c r="DL549" i="1"/>
  <c r="CZ549" i="1"/>
  <c r="CP549" i="1"/>
  <c r="CC549" i="1"/>
  <c r="BQ549" i="1"/>
  <c r="BG549" i="1"/>
  <c r="AT549" i="1"/>
  <c r="AJ549" i="1"/>
  <c r="X549" i="1"/>
  <c r="L549" i="1"/>
  <c r="CQ549" i="1"/>
  <c r="Y549" i="1"/>
  <c r="EK549" i="1"/>
  <c r="DT549" i="1"/>
  <c r="DH549" i="1"/>
  <c r="CR549" i="1"/>
  <c r="CE549" i="1"/>
  <c r="BO549" i="1"/>
  <c r="AY549" i="1"/>
  <c r="AF549" i="1"/>
  <c r="V549" i="1"/>
  <c r="E619" i="1"/>
  <c r="CS549" i="1"/>
  <c r="BV549" i="1"/>
  <c r="AC549" i="1"/>
  <c r="CI549" i="1"/>
  <c r="EH549" i="1"/>
  <c r="CM549" i="1"/>
  <c r="AS549" i="1"/>
  <c r="DE549" i="1"/>
  <c r="ER549" i="1"/>
  <c r="BF549" i="1"/>
  <c r="EY549" i="1"/>
  <c r="AG549" i="1"/>
  <c r="EC549" i="1"/>
  <c r="DG549" i="1"/>
  <c r="CK549" i="1"/>
  <c r="BN549" i="1"/>
  <c r="AQ549" i="1"/>
  <c r="S549" i="1"/>
  <c r="BJ549" i="1"/>
  <c r="AU549" i="1"/>
  <c r="DZ549" i="1"/>
  <c r="CA549" i="1"/>
  <c r="AL549" i="1"/>
  <c r="CB549" i="1"/>
  <c r="DY549" i="1"/>
  <c r="CD549" i="1"/>
  <c r="AK549" i="1"/>
  <c r="EZ549" i="1"/>
  <c r="EO549" i="1"/>
  <c r="EB549" i="1"/>
  <c r="DR549" i="1"/>
  <c r="DF549" i="1"/>
  <c r="CT549" i="1"/>
  <c r="CJ549" i="1"/>
  <c r="BW549" i="1"/>
  <c r="BM549" i="1"/>
  <c r="BA549" i="1"/>
  <c r="AN549" i="1"/>
  <c r="AD549" i="1"/>
  <c r="R549" i="1"/>
  <c r="DM549" i="1"/>
  <c r="BT549" i="1"/>
  <c r="EX549" i="1"/>
  <c r="EG549" i="1"/>
  <c r="DN549" i="1"/>
  <c r="DD549" i="1"/>
  <c r="CL549" i="1"/>
  <c r="BU549" i="1"/>
  <c r="BI549" i="1"/>
  <c r="AR549" i="1"/>
  <c r="Z549" i="1"/>
  <c r="J549" i="1"/>
  <c r="HL234" i="1"/>
  <c r="B235" i="1"/>
  <c r="CH234" i="1"/>
  <c r="IF194" i="1"/>
  <c r="IO194" i="1"/>
  <c r="IO355" i="1"/>
  <c r="IF355" i="1"/>
  <c r="GV356" i="1"/>
  <c r="HE356" i="1"/>
  <c r="IJ356" i="1"/>
  <c r="G512" i="1"/>
  <c r="GV195" i="1"/>
  <c r="IJ195" i="1"/>
  <c r="HE195" i="1"/>
  <c r="HZ147" i="1"/>
  <c r="HY148" i="1"/>
  <c r="HE110" i="1"/>
  <c r="IJ110" i="1"/>
  <c r="GZ196" i="1"/>
  <c r="GV110" i="1"/>
  <c r="GZ357" i="1"/>
  <c r="GZ276" i="1"/>
  <c r="BZ580" i="1"/>
  <c r="P355" i="45"/>
  <c r="AT355" i="45" s="1"/>
  <c r="N511" i="1"/>
  <c r="N581" i="1" s="1"/>
  <c r="BS511" i="1"/>
  <c r="BS581" i="1" s="1"/>
  <c r="EF511" i="1"/>
  <c r="EF581" i="1" s="1"/>
  <c r="AP511" i="1"/>
  <c r="AP581" i="1" s="1"/>
  <c r="BE511" i="1"/>
  <c r="BE581" i="1" s="1"/>
  <c r="DJ511" i="1"/>
  <c r="DJ581" i="1" s="1"/>
  <c r="AI511" i="1"/>
  <c r="AI581" i="1" s="1"/>
  <c r="DX511" i="1"/>
  <c r="DX581" i="1" s="1"/>
  <c r="AX511" i="1"/>
  <c r="AX581" i="1" s="1"/>
  <c r="BL511" i="1"/>
  <c r="BL581" i="1" s="1"/>
  <c r="CO511" i="1"/>
  <c r="CO581" i="1" s="1"/>
  <c r="AB511" i="1"/>
  <c r="AB581" i="1" s="1"/>
  <c r="DC511" i="1"/>
  <c r="DC581" i="1" s="1"/>
  <c r="G581" i="1"/>
  <c r="EU511" i="1"/>
  <c r="EU581" i="1" s="1"/>
  <c r="DQ511" i="1"/>
  <c r="DQ581" i="1" s="1"/>
  <c r="CH511" i="1"/>
  <c r="CH581" i="1" s="1"/>
  <c r="U511" i="1"/>
  <c r="U581" i="1" s="1"/>
  <c r="EM511" i="1"/>
  <c r="EM581" i="1" s="1"/>
  <c r="BZ511" i="1"/>
  <c r="CV511" i="1"/>
  <c r="CV581" i="1" s="1"/>
  <c r="IF109" i="1"/>
  <c r="IO109" i="1"/>
  <c r="GV275" i="1"/>
  <c r="HE275" i="1"/>
  <c r="IJ275" i="1"/>
  <c r="HZ233" i="1"/>
  <c r="HY234" i="1"/>
  <c r="IF274" i="1"/>
  <c r="IO274" i="1"/>
  <c r="HL147" i="1"/>
  <c r="GZ111" i="1"/>
  <c r="B148" i="1"/>
  <c r="BU148" i="1" s="1"/>
  <c r="CH147" i="1"/>
  <c r="GP395" i="1"/>
  <c r="GO396" i="1"/>
  <c r="IJ393" i="1"/>
  <c r="G549" i="1"/>
  <c r="HE393" i="1"/>
  <c r="GZ394" i="1"/>
  <c r="HB394" i="1"/>
  <c r="HD394" i="1"/>
  <c r="HG394" i="1"/>
  <c r="IK394" i="1"/>
  <c r="IM394" i="1"/>
  <c r="IQ394" i="1"/>
  <c r="HA394" i="1"/>
  <c r="HC394" i="1"/>
  <c r="HF394" i="1"/>
  <c r="HH394" i="1"/>
  <c r="IG394" i="1"/>
  <c r="IL394" i="1"/>
  <c r="IN394" i="1"/>
  <c r="II394" i="1" s="1"/>
  <c r="IR394" i="1"/>
  <c r="CH397" i="1"/>
  <c r="HL397" i="1"/>
  <c r="B398" i="1"/>
  <c r="B465" i="1" s="1"/>
  <c r="CH465" i="1" s="1"/>
  <c r="IH393" i="1"/>
  <c r="IP393" i="1"/>
  <c r="AP548" i="1"/>
  <c r="N548" i="1"/>
  <c r="U548" i="1"/>
  <c r="AX548" i="1"/>
  <c r="BZ548" i="1"/>
  <c r="DC548" i="1"/>
  <c r="EF548" i="1"/>
  <c r="DJ548" i="1"/>
  <c r="BE548" i="1"/>
  <c r="BS548" i="1"/>
  <c r="DX548" i="1"/>
  <c r="CV548" i="1"/>
  <c r="AI548" i="1"/>
  <c r="BL548" i="1"/>
  <c r="CO548" i="1"/>
  <c r="DQ548" i="1"/>
  <c r="EU548" i="1"/>
  <c r="EM548" i="1"/>
  <c r="CH548" i="1"/>
  <c r="AB548" i="1"/>
  <c r="IF392" i="1"/>
  <c r="IO392" i="1"/>
  <c r="IJ311" i="1"/>
  <c r="HE311" i="1"/>
  <c r="HA312" i="1"/>
  <c r="HC312" i="1"/>
  <c r="HF312" i="1"/>
  <c r="HH312" i="1"/>
  <c r="IG312" i="1"/>
  <c r="IL312" i="1"/>
  <c r="IN312" i="1"/>
  <c r="II312" i="1" s="1"/>
  <c r="IR312" i="1"/>
  <c r="GZ312" i="1"/>
  <c r="HB312" i="1"/>
  <c r="HD312" i="1"/>
  <c r="HG312" i="1"/>
  <c r="IK312" i="1"/>
  <c r="IM312" i="1"/>
  <c r="IQ312" i="1"/>
  <c r="HL315" i="1"/>
  <c r="CH315" i="1"/>
  <c r="B316" i="1"/>
  <c r="IF310" i="1"/>
  <c r="IO310" i="1"/>
  <c r="HZ313" i="1"/>
  <c r="HY314" i="1"/>
  <c r="IH311" i="1"/>
  <c r="IP311" i="1"/>
  <c r="GP313" i="1"/>
  <c r="GO314" i="1"/>
  <c r="HZ394" i="1" l="1"/>
  <c r="HY395" i="1"/>
  <c r="AC550" i="1"/>
  <c r="AZ550" i="1"/>
  <c r="E620" i="1"/>
  <c r="BV550" i="1"/>
  <c r="BJ550" i="1"/>
  <c r="EY550" i="1"/>
  <c r="DU550" i="1"/>
  <c r="CB550" i="1"/>
  <c r="AG550" i="1"/>
  <c r="H550" i="1"/>
  <c r="CI550" i="1"/>
  <c r="EH550" i="1"/>
  <c r="CM550" i="1"/>
  <c r="AS550" i="1"/>
  <c r="EP550" i="1"/>
  <c r="DS550" i="1"/>
  <c r="CW550" i="1"/>
  <c r="BX550" i="1"/>
  <c r="BB550" i="1"/>
  <c r="AE550" i="1"/>
  <c r="I550" i="1"/>
  <c r="DM550" i="1"/>
  <c r="BT550" i="1"/>
  <c r="Y550" i="1"/>
  <c r="CD550" i="1"/>
  <c r="EX550" i="1"/>
  <c r="EK550" i="1"/>
  <c r="DZ550" i="1"/>
  <c r="DN550" i="1"/>
  <c r="DD550" i="1"/>
  <c r="CR550" i="1"/>
  <c r="CE550" i="1"/>
  <c r="BU550" i="1"/>
  <c r="BI550" i="1"/>
  <c r="AY550" i="1"/>
  <c r="AL550" i="1"/>
  <c r="Z550" i="1"/>
  <c r="P550" i="1"/>
  <c r="DA550" i="1"/>
  <c r="DL550" i="1"/>
  <c r="EW550" i="1"/>
  <c r="EZ550" i="1"/>
  <c r="EB550" i="1"/>
  <c r="DF550" i="1"/>
  <c r="CJ550" i="1"/>
  <c r="BM550" i="1"/>
  <c r="AN550" i="1"/>
  <c r="R550" i="1"/>
  <c r="EI550" i="1"/>
  <c r="CZ550" i="1"/>
  <c r="CC550" i="1"/>
  <c r="AT550" i="1"/>
  <c r="X550" i="1"/>
  <c r="CS550" i="1"/>
  <c r="EN550" i="1"/>
  <c r="DO550" i="1"/>
  <c r="Q550" i="1"/>
  <c r="DE550" i="1"/>
  <c r="ER550" i="1"/>
  <c r="CY550" i="1"/>
  <c r="BF550" i="1"/>
  <c r="K550" i="1"/>
  <c r="AM550" i="1"/>
  <c r="EA550" i="1"/>
  <c r="DK550" i="1"/>
  <c r="BP550" i="1"/>
  <c r="W550" i="1"/>
  <c r="EC550" i="1"/>
  <c r="DG550" i="1"/>
  <c r="CK550" i="1"/>
  <c r="BN550" i="1"/>
  <c r="AQ550" i="1"/>
  <c r="S550" i="1"/>
  <c r="EJ550" i="1"/>
  <c r="CQ550" i="1"/>
  <c r="AU550" i="1"/>
  <c r="DY550" i="1"/>
  <c r="AK550" i="1"/>
  <c r="EQ550" i="1"/>
  <c r="EG550" i="1"/>
  <c r="DT550" i="1"/>
  <c r="DH550" i="1"/>
  <c r="CX550" i="1"/>
  <c r="CL550" i="1"/>
  <c r="CA550" i="1"/>
  <c r="BO550" i="1"/>
  <c r="BC550" i="1"/>
  <c r="AR550" i="1"/>
  <c r="AF550" i="1"/>
  <c r="V550" i="1"/>
  <c r="J550" i="1"/>
  <c r="O550" i="1"/>
  <c r="BG550" i="1"/>
  <c r="BH550" i="1"/>
  <c r="EO550" i="1"/>
  <c r="DR550" i="1"/>
  <c r="CT550" i="1"/>
  <c r="BW550" i="1"/>
  <c r="BA550" i="1"/>
  <c r="AD550" i="1"/>
  <c r="EV550" i="1"/>
  <c r="DV550" i="1"/>
  <c r="CP550" i="1"/>
  <c r="BQ550" i="1"/>
  <c r="AJ550" i="1"/>
  <c r="L550" i="1"/>
  <c r="G619" i="1"/>
  <c r="O619" i="1"/>
  <c r="L619" i="1"/>
  <c r="N619" i="1"/>
  <c r="Q619" i="1"/>
  <c r="H619" i="1"/>
  <c r="S619" i="1"/>
  <c r="J619" i="1"/>
  <c r="R619" i="1"/>
  <c r="I619" i="1"/>
  <c r="K619" i="1"/>
  <c r="P619" i="1"/>
  <c r="E551" i="1"/>
  <c r="D621" i="1"/>
  <c r="D552" i="1"/>
  <c r="HL235" i="1"/>
  <c r="B236" i="1"/>
  <c r="CH235" i="1"/>
  <c r="B149" i="1"/>
  <c r="BU149" i="1" s="1"/>
  <c r="GZ112" i="1"/>
  <c r="HL148" i="1"/>
  <c r="CH148" i="1"/>
  <c r="GV357" i="1"/>
  <c r="G513" i="1"/>
  <c r="HE357" i="1"/>
  <c r="IJ357" i="1"/>
  <c r="GV196" i="1"/>
  <c r="HE196" i="1"/>
  <c r="IJ196" i="1"/>
  <c r="IF195" i="1"/>
  <c r="IO195" i="1"/>
  <c r="BZ512" i="1"/>
  <c r="CV512" i="1"/>
  <c r="CV582" i="1" s="1"/>
  <c r="CH512" i="1"/>
  <c r="CH582" i="1" s="1"/>
  <c r="AX512" i="1"/>
  <c r="AX582" i="1" s="1"/>
  <c r="U512" i="1"/>
  <c r="U582" i="1" s="1"/>
  <c r="EF512" i="1"/>
  <c r="EF582" i="1" s="1"/>
  <c r="AI512" i="1"/>
  <c r="AI582" i="1" s="1"/>
  <c r="EM512" i="1"/>
  <c r="EM582" i="1" s="1"/>
  <c r="EU512" i="1"/>
  <c r="EU582" i="1" s="1"/>
  <c r="DQ512" i="1"/>
  <c r="DQ582" i="1" s="1"/>
  <c r="DC512" i="1"/>
  <c r="DC582" i="1" s="1"/>
  <c r="CO512" i="1"/>
  <c r="CO582" i="1" s="1"/>
  <c r="BL512" i="1"/>
  <c r="BL582" i="1" s="1"/>
  <c r="N512" i="1"/>
  <c r="N582" i="1" s="1"/>
  <c r="BS512" i="1"/>
  <c r="BS582" i="1" s="1"/>
  <c r="BE512" i="1"/>
  <c r="BE582" i="1" s="1"/>
  <c r="G582" i="1"/>
  <c r="AP512" i="1"/>
  <c r="AP582" i="1" s="1"/>
  <c r="AB512" i="1"/>
  <c r="AB582" i="1" s="1"/>
  <c r="DX512" i="1"/>
  <c r="DX582" i="1" s="1"/>
  <c r="DJ512" i="1"/>
  <c r="DJ582" i="1" s="1"/>
  <c r="GV111" i="1"/>
  <c r="GZ197" i="1"/>
  <c r="GZ277" i="1"/>
  <c r="IJ111" i="1"/>
  <c r="GZ358" i="1"/>
  <c r="HE111" i="1"/>
  <c r="HZ234" i="1"/>
  <c r="HY235" i="1"/>
  <c r="IO275" i="1"/>
  <c r="IF275" i="1"/>
  <c r="BZ581" i="1"/>
  <c r="P356" i="45"/>
  <c r="AT356" i="45" s="1"/>
  <c r="IJ276" i="1"/>
  <c r="GV276" i="1"/>
  <c r="HE276" i="1"/>
  <c r="IF110" i="1"/>
  <c r="IO110" i="1"/>
  <c r="HY149" i="1"/>
  <c r="HZ148" i="1"/>
  <c r="IO356" i="1"/>
  <c r="IF356" i="1"/>
  <c r="IJ394" i="1"/>
  <c r="G550" i="1"/>
  <c r="HE394" i="1"/>
  <c r="N549" i="1"/>
  <c r="AB549" i="1"/>
  <c r="AP549" i="1"/>
  <c r="BE549" i="1"/>
  <c r="BS549" i="1"/>
  <c r="CH549" i="1"/>
  <c r="CV549" i="1"/>
  <c r="DJ549" i="1"/>
  <c r="DX549" i="1"/>
  <c r="EM549" i="1"/>
  <c r="U549" i="1"/>
  <c r="AI549" i="1"/>
  <c r="AX549" i="1"/>
  <c r="BL549" i="1"/>
  <c r="BZ549" i="1"/>
  <c r="CO549" i="1"/>
  <c r="DC549" i="1"/>
  <c r="DQ549" i="1"/>
  <c r="EF549" i="1"/>
  <c r="EU549" i="1"/>
  <c r="GP396" i="1"/>
  <c r="GO397" i="1"/>
  <c r="CH398" i="1"/>
  <c r="HL398" i="1"/>
  <c r="B399" i="1"/>
  <c r="B466" i="1" s="1"/>
  <c r="CH466" i="1" s="1"/>
  <c r="IH394" i="1"/>
  <c r="IP394" i="1"/>
  <c r="IF393" i="1"/>
  <c r="IO393" i="1"/>
  <c r="GZ395" i="1"/>
  <c r="HB395" i="1"/>
  <c r="HD395" i="1"/>
  <c r="HG395" i="1"/>
  <c r="IK395" i="1"/>
  <c r="IM395" i="1"/>
  <c r="IR395" i="1"/>
  <c r="HA395" i="1"/>
  <c r="HC395" i="1"/>
  <c r="HF395" i="1"/>
  <c r="HH395" i="1"/>
  <c r="IG395" i="1"/>
  <c r="IL395" i="1"/>
  <c r="IN395" i="1"/>
  <c r="II395" i="1" s="1"/>
  <c r="IQ395" i="1"/>
  <c r="GP314" i="1"/>
  <c r="GO315" i="1"/>
  <c r="HZ314" i="1"/>
  <c r="HY315" i="1"/>
  <c r="HL316" i="1"/>
  <c r="CH316" i="1"/>
  <c r="B317" i="1"/>
  <c r="IH312" i="1"/>
  <c r="IP312" i="1"/>
  <c r="GZ313" i="1"/>
  <c r="HB313" i="1"/>
  <c r="HD313" i="1"/>
  <c r="HG313" i="1"/>
  <c r="IK313" i="1"/>
  <c r="IM313" i="1"/>
  <c r="IQ313" i="1"/>
  <c r="HA313" i="1"/>
  <c r="HC313" i="1"/>
  <c r="HF313" i="1"/>
  <c r="HH313" i="1"/>
  <c r="IG313" i="1"/>
  <c r="IL313" i="1"/>
  <c r="IN313" i="1"/>
  <c r="II313" i="1" s="1"/>
  <c r="IR313" i="1"/>
  <c r="IJ312" i="1"/>
  <c r="HE312" i="1"/>
  <c r="IF311" i="1"/>
  <c r="IO311" i="1"/>
  <c r="HZ395" i="1" l="1"/>
  <c r="HY396" i="1"/>
  <c r="D553" i="1"/>
  <c r="E552" i="1"/>
  <c r="D622" i="1"/>
  <c r="H551" i="1"/>
  <c r="EN551" i="1"/>
  <c r="CS551" i="1"/>
  <c r="AC551" i="1"/>
  <c r="DE551" i="1"/>
  <c r="Q551" i="1"/>
  <c r="EA551" i="1"/>
  <c r="AM551" i="1"/>
  <c r="DK551" i="1"/>
  <c r="BP551" i="1"/>
  <c r="W551" i="1"/>
  <c r="DU551" i="1"/>
  <c r="CB551" i="1"/>
  <c r="AG551" i="1"/>
  <c r="EP551" i="1"/>
  <c r="DS551" i="1"/>
  <c r="CW551" i="1"/>
  <c r="BX551" i="1"/>
  <c r="BB551" i="1"/>
  <c r="AE551" i="1"/>
  <c r="I551" i="1"/>
  <c r="DY551" i="1"/>
  <c r="CD551" i="1"/>
  <c r="AK551" i="1"/>
  <c r="DM551" i="1"/>
  <c r="Y551" i="1"/>
  <c r="AU551" i="1"/>
  <c r="EG551" i="1"/>
  <c r="CL551" i="1"/>
  <c r="AR551" i="1"/>
  <c r="CQ551" i="1"/>
  <c r="EV551" i="1"/>
  <c r="EI551" i="1"/>
  <c r="DV551" i="1"/>
  <c r="DL551" i="1"/>
  <c r="CZ551" i="1"/>
  <c r="CP551" i="1"/>
  <c r="CC551" i="1"/>
  <c r="BQ551" i="1"/>
  <c r="BG551" i="1"/>
  <c r="AT551" i="1"/>
  <c r="AJ551" i="1"/>
  <c r="X551" i="1"/>
  <c r="L551" i="1"/>
  <c r="EK551" i="1"/>
  <c r="DT551" i="1"/>
  <c r="DD551" i="1"/>
  <c r="CR551" i="1"/>
  <c r="CA551" i="1"/>
  <c r="BI551" i="1"/>
  <c r="AY551" i="1"/>
  <c r="AF551" i="1"/>
  <c r="P551" i="1"/>
  <c r="AZ551" i="1"/>
  <c r="E621" i="1"/>
  <c r="DO551" i="1"/>
  <c r="EY551" i="1"/>
  <c r="BJ551" i="1"/>
  <c r="BV551" i="1"/>
  <c r="CI551" i="1"/>
  <c r="EH551" i="1"/>
  <c r="CM551" i="1"/>
  <c r="AS551" i="1"/>
  <c r="ER551" i="1"/>
  <c r="CY551" i="1"/>
  <c r="BF551" i="1"/>
  <c r="K551" i="1"/>
  <c r="EC551" i="1"/>
  <c r="DG551" i="1"/>
  <c r="CK551" i="1"/>
  <c r="BN551" i="1"/>
  <c r="AQ551" i="1"/>
  <c r="S551" i="1"/>
  <c r="EW551" i="1"/>
  <c r="DA551" i="1"/>
  <c r="BH551" i="1"/>
  <c r="O551" i="1"/>
  <c r="BT551" i="1"/>
  <c r="EJ551" i="1"/>
  <c r="EX551" i="1"/>
  <c r="DN551" i="1"/>
  <c r="BO551" i="1"/>
  <c r="V551" i="1"/>
  <c r="EZ551" i="1"/>
  <c r="EO551" i="1"/>
  <c r="EB551" i="1"/>
  <c r="DR551" i="1"/>
  <c r="DF551" i="1"/>
  <c r="CT551" i="1"/>
  <c r="CJ551" i="1"/>
  <c r="BW551" i="1"/>
  <c r="BM551" i="1"/>
  <c r="BA551" i="1"/>
  <c r="AN551" i="1"/>
  <c r="AD551" i="1"/>
  <c r="R551" i="1"/>
  <c r="EQ551" i="1"/>
  <c r="DZ551" i="1"/>
  <c r="DH551" i="1"/>
  <c r="CX551" i="1"/>
  <c r="CE551" i="1"/>
  <c r="BU551" i="1"/>
  <c r="BC551" i="1"/>
  <c r="AL551" i="1"/>
  <c r="Z551" i="1"/>
  <c r="J551" i="1"/>
  <c r="Q620" i="1"/>
  <c r="P620" i="1"/>
  <c r="R620" i="1"/>
  <c r="N620" i="1"/>
  <c r="G620" i="1"/>
  <c r="O620" i="1"/>
  <c r="H620" i="1"/>
  <c r="K620" i="1"/>
  <c r="I620" i="1"/>
  <c r="L620" i="1"/>
  <c r="J620" i="1"/>
  <c r="S620" i="1"/>
  <c r="HL236" i="1"/>
  <c r="B237" i="1"/>
  <c r="CH236" i="1"/>
  <c r="HZ149" i="1"/>
  <c r="HY150" i="1"/>
  <c r="HZ235" i="1"/>
  <c r="HY236" i="1"/>
  <c r="IF111" i="1"/>
  <c r="IO111" i="1"/>
  <c r="IJ197" i="1"/>
  <c r="GV197" i="1"/>
  <c r="HE197" i="1"/>
  <c r="BZ582" i="1"/>
  <c r="P357" i="45"/>
  <c r="AT357" i="45" s="1"/>
  <c r="IF357" i="1"/>
  <c r="IO357" i="1"/>
  <c r="DX513" i="1"/>
  <c r="DX583" i="1" s="1"/>
  <c r="AX513" i="1"/>
  <c r="AX583" i="1" s="1"/>
  <c r="AB513" i="1"/>
  <c r="AB583" i="1" s="1"/>
  <c r="CH513" i="1"/>
  <c r="CH583" i="1" s="1"/>
  <c r="BS513" i="1"/>
  <c r="BS583" i="1" s="1"/>
  <c r="CO513" i="1"/>
  <c r="CO583" i="1" s="1"/>
  <c r="EF513" i="1"/>
  <c r="EF583" i="1" s="1"/>
  <c r="CV513" i="1"/>
  <c r="CV583" i="1" s="1"/>
  <c r="N513" i="1"/>
  <c r="N583" i="1" s="1"/>
  <c r="U513" i="1"/>
  <c r="U583" i="1" s="1"/>
  <c r="DQ513" i="1"/>
  <c r="DQ583" i="1" s="1"/>
  <c r="AP513" i="1"/>
  <c r="AP583" i="1" s="1"/>
  <c r="DC513" i="1"/>
  <c r="DC583" i="1" s="1"/>
  <c r="EU513" i="1"/>
  <c r="EU583" i="1" s="1"/>
  <c r="BZ513" i="1"/>
  <c r="G583" i="1"/>
  <c r="BL513" i="1"/>
  <c r="BL583" i="1" s="1"/>
  <c r="EM513" i="1"/>
  <c r="EM583" i="1" s="1"/>
  <c r="DJ513" i="1"/>
  <c r="DJ583" i="1" s="1"/>
  <c r="AI513" i="1"/>
  <c r="AI583" i="1" s="1"/>
  <c r="BE513" i="1"/>
  <c r="BE583" i="1" s="1"/>
  <c r="GV112" i="1"/>
  <c r="GZ198" i="1"/>
  <c r="GZ359" i="1"/>
  <c r="HE112" i="1"/>
  <c r="IJ112" i="1"/>
  <c r="GZ278" i="1"/>
  <c r="IO276" i="1"/>
  <c r="IF276" i="1"/>
  <c r="IJ358" i="1"/>
  <c r="HE358" i="1"/>
  <c r="G514" i="1"/>
  <c r="GV358" i="1"/>
  <c r="IJ277" i="1"/>
  <c r="HE277" i="1"/>
  <c r="GV277" i="1"/>
  <c r="IO196" i="1"/>
  <c r="IF196" i="1"/>
  <c r="HL149" i="1"/>
  <c r="CH149" i="1"/>
  <c r="B150" i="1"/>
  <c r="BU150" i="1" s="1"/>
  <c r="GZ113" i="1"/>
  <c r="IH395" i="1"/>
  <c r="IP395" i="1"/>
  <c r="B400" i="1"/>
  <c r="CH399" i="1"/>
  <c r="HL399" i="1"/>
  <c r="HA396" i="1"/>
  <c r="HC396" i="1"/>
  <c r="HF396" i="1"/>
  <c r="HH396" i="1"/>
  <c r="IG396" i="1"/>
  <c r="IL396" i="1"/>
  <c r="IN396" i="1"/>
  <c r="II396" i="1" s="1"/>
  <c r="IR396" i="1"/>
  <c r="GZ396" i="1"/>
  <c r="HB396" i="1"/>
  <c r="HD396" i="1"/>
  <c r="HG396" i="1"/>
  <c r="IK396" i="1"/>
  <c r="IM396" i="1"/>
  <c r="IQ396" i="1"/>
  <c r="U550" i="1"/>
  <c r="AI550" i="1"/>
  <c r="AX550" i="1"/>
  <c r="BL550" i="1"/>
  <c r="BZ550" i="1"/>
  <c r="CO550" i="1"/>
  <c r="DC550" i="1"/>
  <c r="DQ550" i="1"/>
  <c r="EF550" i="1"/>
  <c r="EU550" i="1"/>
  <c r="N550" i="1"/>
  <c r="AB550" i="1"/>
  <c r="AP550" i="1"/>
  <c r="BE550" i="1"/>
  <c r="BS550" i="1"/>
  <c r="CH550" i="1"/>
  <c r="CV550" i="1"/>
  <c r="DJ550" i="1"/>
  <c r="DX550" i="1"/>
  <c r="EM550" i="1"/>
  <c r="HE395" i="1"/>
  <c r="G551" i="1"/>
  <c r="IJ395" i="1"/>
  <c r="GP397" i="1"/>
  <c r="GO398" i="1"/>
  <c r="IO394" i="1"/>
  <c r="IF394" i="1"/>
  <c r="HE313" i="1"/>
  <c r="IJ313" i="1"/>
  <c r="HZ315" i="1"/>
  <c r="HY316" i="1"/>
  <c r="GO316" i="1"/>
  <c r="GP315" i="1"/>
  <c r="IF312" i="1"/>
  <c r="IO312" i="1"/>
  <c r="IH313" i="1"/>
  <c r="IP313" i="1"/>
  <c r="HL317" i="1"/>
  <c r="B318" i="1"/>
  <c r="CH317" i="1"/>
  <c r="HA314" i="1"/>
  <c r="HC314" i="1"/>
  <c r="HF314" i="1"/>
  <c r="HH314" i="1"/>
  <c r="IG314" i="1"/>
  <c r="IL314" i="1"/>
  <c r="IN314" i="1"/>
  <c r="II314" i="1" s="1"/>
  <c r="IQ314" i="1"/>
  <c r="GZ314" i="1"/>
  <c r="HB314" i="1"/>
  <c r="HD314" i="1"/>
  <c r="HG314" i="1"/>
  <c r="IK314" i="1"/>
  <c r="IM314" i="1"/>
  <c r="IR314" i="1"/>
  <c r="HY397" i="1" l="1"/>
  <c r="HZ396" i="1"/>
  <c r="G621" i="1"/>
  <c r="S621" i="1"/>
  <c r="L621" i="1"/>
  <c r="N621" i="1"/>
  <c r="H621" i="1"/>
  <c r="Q621" i="1"/>
  <c r="O621" i="1"/>
  <c r="J621" i="1"/>
  <c r="R621" i="1"/>
  <c r="I621" i="1"/>
  <c r="P621" i="1"/>
  <c r="K621" i="1"/>
  <c r="Q552" i="1"/>
  <c r="CS552" i="1"/>
  <c r="BV552" i="1"/>
  <c r="AC552" i="1"/>
  <c r="EY552" i="1"/>
  <c r="BJ552" i="1"/>
  <c r="W552" i="1"/>
  <c r="BP552" i="1"/>
  <c r="DK552" i="1"/>
  <c r="EA552" i="1"/>
  <c r="AM552" i="1"/>
  <c r="CB552" i="1"/>
  <c r="EP552" i="1"/>
  <c r="DS552" i="1"/>
  <c r="CW552" i="1"/>
  <c r="BX552" i="1"/>
  <c r="BB552" i="1"/>
  <c r="AE552" i="1"/>
  <c r="I552" i="1"/>
  <c r="BF552" i="1"/>
  <c r="ER552" i="1"/>
  <c r="EJ552" i="1"/>
  <c r="DM552" i="1"/>
  <c r="CQ552" i="1"/>
  <c r="BT552" i="1"/>
  <c r="AU552" i="1"/>
  <c r="Y552" i="1"/>
  <c r="EX552" i="1"/>
  <c r="EK552" i="1"/>
  <c r="DZ552" i="1"/>
  <c r="DN552" i="1"/>
  <c r="DD552" i="1"/>
  <c r="CR552" i="1"/>
  <c r="CE552" i="1"/>
  <c r="BU552" i="1"/>
  <c r="BI552" i="1"/>
  <c r="AY552" i="1"/>
  <c r="AL552" i="1"/>
  <c r="Z552" i="1"/>
  <c r="P552" i="1"/>
  <c r="EZ552" i="1"/>
  <c r="EB552" i="1"/>
  <c r="DF552" i="1"/>
  <c r="CJ552" i="1"/>
  <c r="BM552" i="1"/>
  <c r="AN552" i="1"/>
  <c r="R552" i="1"/>
  <c r="DV552" i="1"/>
  <c r="CC552" i="1"/>
  <c r="AJ552" i="1"/>
  <c r="EI552" i="1"/>
  <c r="AT552" i="1"/>
  <c r="BQ552" i="1"/>
  <c r="AZ552" i="1"/>
  <c r="EN552" i="1"/>
  <c r="E622" i="1"/>
  <c r="DO552" i="1"/>
  <c r="DE552" i="1"/>
  <c r="H552" i="1"/>
  <c r="AS552" i="1"/>
  <c r="CM552" i="1"/>
  <c r="EH552" i="1"/>
  <c r="CI552" i="1"/>
  <c r="AG552" i="1"/>
  <c r="DU552" i="1"/>
  <c r="EC552" i="1"/>
  <c r="DG552" i="1"/>
  <c r="CK552" i="1"/>
  <c r="BN552" i="1"/>
  <c r="AQ552" i="1"/>
  <c r="S552" i="1"/>
  <c r="K552" i="1"/>
  <c r="CY552" i="1"/>
  <c r="EW552" i="1"/>
  <c r="DY552" i="1"/>
  <c r="DA552" i="1"/>
  <c r="CD552" i="1"/>
  <c r="BH552" i="1"/>
  <c r="AK552" i="1"/>
  <c r="O552" i="1"/>
  <c r="EQ552" i="1"/>
  <c r="EG552" i="1"/>
  <c r="DT552" i="1"/>
  <c r="DH552" i="1"/>
  <c r="CX552" i="1"/>
  <c r="CL552" i="1"/>
  <c r="CA552" i="1"/>
  <c r="BO552" i="1"/>
  <c r="BC552" i="1"/>
  <c r="AR552" i="1"/>
  <c r="AF552" i="1"/>
  <c r="V552" i="1"/>
  <c r="J552" i="1"/>
  <c r="EO552" i="1"/>
  <c r="DR552" i="1"/>
  <c r="CT552" i="1"/>
  <c r="BW552" i="1"/>
  <c r="BA552" i="1"/>
  <c r="AD552" i="1"/>
  <c r="EV552" i="1"/>
  <c r="CZ552" i="1"/>
  <c r="BG552" i="1"/>
  <c r="L552" i="1"/>
  <c r="CP552" i="1"/>
  <c r="DL552" i="1"/>
  <c r="X552" i="1"/>
  <c r="E553" i="1"/>
  <c r="D554" i="1"/>
  <c r="D623" i="1"/>
  <c r="HL237" i="1"/>
  <c r="CH237" i="1"/>
  <c r="B238" i="1"/>
  <c r="B467" i="1"/>
  <c r="CH467" i="1" s="1"/>
  <c r="B401" i="1"/>
  <c r="B402" i="1" s="1"/>
  <c r="B469" i="1" s="1"/>
  <c r="CH469" i="1" s="1"/>
  <c r="CH150" i="1"/>
  <c r="B151" i="1"/>
  <c r="BU151" i="1" s="1"/>
  <c r="GZ114" i="1"/>
  <c r="HL150" i="1"/>
  <c r="HE278" i="1"/>
  <c r="IJ278" i="1"/>
  <c r="GV278" i="1"/>
  <c r="HE198" i="1"/>
  <c r="IJ198" i="1"/>
  <c r="GV198" i="1"/>
  <c r="BZ583" i="1"/>
  <c r="P358" i="45"/>
  <c r="AT358" i="45" s="1"/>
  <c r="HZ236" i="1"/>
  <c r="HY237" i="1"/>
  <c r="HZ150" i="1"/>
  <c r="HY151" i="1"/>
  <c r="HE113" i="1"/>
  <c r="GV113" i="1"/>
  <c r="GZ360" i="1"/>
  <c r="GZ199" i="1"/>
  <c r="IJ113" i="1"/>
  <c r="GZ279" i="1"/>
  <c r="IO277" i="1"/>
  <c r="IF277" i="1"/>
  <c r="U514" i="1"/>
  <c r="U584" i="1" s="1"/>
  <c r="EU514" i="1"/>
  <c r="EU584" i="1" s="1"/>
  <c r="EM514" i="1"/>
  <c r="EM584" i="1" s="1"/>
  <c r="AI514" i="1"/>
  <c r="AI584" i="1" s="1"/>
  <c r="BZ514" i="1"/>
  <c r="CH514" i="1"/>
  <c r="CH584" i="1" s="1"/>
  <c r="N514" i="1"/>
  <c r="N584" i="1" s="1"/>
  <c r="BS514" i="1"/>
  <c r="BS584" i="1" s="1"/>
  <c r="DX514" i="1"/>
  <c r="DX584" i="1" s="1"/>
  <c r="CO514" i="1"/>
  <c r="CO584" i="1" s="1"/>
  <c r="AX514" i="1"/>
  <c r="AX584" i="1" s="1"/>
  <c r="BE514" i="1"/>
  <c r="BE584" i="1" s="1"/>
  <c r="AP514" i="1"/>
  <c r="AP584" i="1" s="1"/>
  <c r="DJ514" i="1"/>
  <c r="DJ584" i="1" s="1"/>
  <c r="EF514" i="1"/>
  <c r="EF584" i="1" s="1"/>
  <c r="CV514" i="1"/>
  <c r="CV584" i="1" s="1"/>
  <c r="AB514" i="1"/>
  <c r="AB584" i="1" s="1"/>
  <c r="BL514" i="1"/>
  <c r="BL584" i="1" s="1"/>
  <c r="DC514" i="1"/>
  <c r="DC584" i="1" s="1"/>
  <c r="DQ514" i="1"/>
  <c r="DQ584" i="1" s="1"/>
  <c r="G584" i="1"/>
  <c r="IF358" i="1"/>
  <c r="IO358" i="1"/>
  <c r="IO112" i="1"/>
  <c r="IF112" i="1"/>
  <c r="IJ359" i="1"/>
  <c r="GV359" i="1"/>
  <c r="G515" i="1"/>
  <c r="HE359" i="1"/>
  <c r="IO197" i="1"/>
  <c r="IF197" i="1"/>
  <c r="HA397" i="1"/>
  <c r="HC397" i="1"/>
  <c r="HF397" i="1"/>
  <c r="HH397" i="1"/>
  <c r="IG397" i="1"/>
  <c r="IL397" i="1"/>
  <c r="IN397" i="1"/>
  <c r="II397" i="1" s="1"/>
  <c r="IR397" i="1"/>
  <c r="GZ397" i="1"/>
  <c r="HB397" i="1"/>
  <c r="HD397" i="1"/>
  <c r="HG397" i="1"/>
  <c r="IK397" i="1"/>
  <c r="IM397" i="1"/>
  <c r="IQ397" i="1"/>
  <c r="U551" i="1"/>
  <c r="AI551" i="1"/>
  <c r="AX551" i="1"/>
  <c r="BL551" i="1"/>
  <c r="BZ551" i="1"/>
  <c r="CO551" i="1"/>
  <c r="DC551" i="1"/>
  <c r="DQ551" i="1"/>
  <c r="EF551" i="1"/>
  <c r="EU551" i="1"/>
  <c r="N551" i="1"/>
  <c r="AB551" i="1"/>
  <c r="AP551" i="1"/>
  <c r="BE551" i="1"/>
  <c r="BS551" i="1"/>
  <c r="CH551" i="1"/>
  <c r="CV551" i="1"/>
  <c r="DJ551" i="1"/>
  <c r="DX551" i="1"/>
  <c r="EM551" i="1"/>
  <c r="IJ396" i="1"/>
  <c r="G552" i="1"/>
  <c r="HE396" i="1"/>
  <c r="GP398" i="1"/>
  <c r="GO399" i="1"/>
  <c r="IO395" i="1"/>
  <c r="IF395" i="1"/>
  <c r="IH396" i="1"/>
  <c r="IP396" i="1"/>
  <c r="CH400" i="1"/>
  <c r="HL400" i="1"/>
  <c r="IJ314" i="1"/>
  <c r="HE314" i="1"/>
  <c r="CH318" i="1"/>
  <c r="HL318" i="1"/>
  <c r="B319" i="1"/>
  <c r="B320" i="1" s="1"/>
  <c r="GZ315" i="1"/>
  <c r="HB315" i="1"/>
  <c r="HD315" i="1"/>
  <c r="HG315" i="1"/>
  <c r="IK315" i="1"/>
  <c r="IM315" i="1"/>
  <c r="IR315" i="1"/>
  <c r="HA315" i="1"/>
  <c r="HC315" i="1"/>
  <c r="HF315" i="1"/>
  <c r="HH315" i="1"/>
  <c r="IG315" i="1"/>
  <c r="IL315" i="1"/>
  <c r="IN315" i="1"/>
  <c r="II315" i="1" s="1"/>
  <c r="IQ315" i="1"/>
  <c r="HZ316" i="1"/>
  <c r="HY317" i="1"/>
  <c r="IO313" i="1"/>
  <c r="IF313" i="1"/>
  <c r="IH314" i="1"/>
  <c r="IP314" i="1"/>
  <c r="GO317" i="1"/>
  <c r="GP316" i="1"/>
  <c r="HY398" i="1" l="1"/>
  <c r="HZ397" i="1"/>
  <c r="E554" i="1"/>
  <c r="D555" i="1"/>
  <c r="D624" i="1"/>
  <c r="G622" i="1"/>
  <c r="S622" i="1"/>
  <c r="Q622" i="1"/>
  <c r="P622" i="1"/>
  <c r="L622" i="1"/>
  <c r="I622" i="1"/>
  <c r="O622" i="1"/>
  <c r="J622" i="1"/>
  <c r="H622" i="1"/>
  <c r="K622" i="1"/>
  <c r="N622" i="1"/>
  <c r="R622" i="1"/>
  <c r="AZ553" i="1"/>
  <c r="CS553" i="1"/>
  <c r="AC553" i="1"/>
  <c r="BV553" i="1"/>
  <c r="DE553" i="1"/>
  <c r="Q553" i="1"/>
  <c r="AM553" i="1"/>
  <c r="DK553" i="1"/>
  <c r="BP553" i="1"/>
  <c r="W553" i="1"/>
  <c r="EC553" i="1"/>
  <c r="DG553" i="1"/>
  <c r="CK553" i="1"/>
  <c r="BN553" i="1"/>
  <c r="AQ553" i="1"/>
  <c r="S553" i="1"/>
  <c r="DA553" i="1"/>
  <c r="EK553" i="1"/>
  <c r="CL553" i="1"/>
  <c r="AR553" i="1"/>
  <c r="CI553" i="1"/>
  <c r="CY553" i="1"/>
  <c r="K553" i="1"/>
  <c r="DM553" i="1"/>
  <c r="BT553" i="1"/>
  <c r="Y553" i="1"/>
  <c r="EV553" i="1"/>
  <c r="EI553" i="1"/>
  <c r="DV553" i="1"/>
  <c r="DL553" i="1"/>
  <c r="CZ553" i="1"/>
  <c r="CP553" i="1"/>
  <c r="CC553" i="1"/>
  <c r="BQ553" i="1"/>
  <c r="BG553" i="1"/>
  <c r="AT553" i="1"/>
  <c r="AJ553" i="1"/>
  <c r="X553" i="1"/>
  <c r="L553" i="1"/>
  <c r="CB553" i="1"/>
  <c r="EW553" i="1"/>
  <c r="CD553" i="1"/>
  <c r="AK553" i="1"/>
  <c r="EQ553" i="1"/>
  <c r="DZ553" i="1"/>
  <c r="DH553" i="1"/>
  <c r="CX553" i="1"/>
  <c r="CE553" i="1"/>
  <c r="BU553" i="1"/>
  <c r="BC553" i="1"/>
  <c r="AL553" i="1"/>
  <c r="Z553" i="1"/>
  <c r="J553" i="1"/>
  <c r="E623" i="1"/>
  <c r="H553" i="1"/>
  <c r="DO553" i="1"/>
  <c r="EN553" i="1"/>
  <c r="EY553" i="1"/>
  <c r="BJ553" i="1"/>
  <c r="EA553" i="1"/>
  <c r="EH553" i="1"/>
  <c r="CM553" i="1"/>
  <c r="AS553" i="1"/>
  <c r="EP553" i="1"/>
  <c r="DS553" i="1"/>
  <c r="CW553" i="1"/>
  <c r="BX553" i="1"/>
  <c r="BB553" i="1"/>
  <c r="AE553" i="1"/>
  <c r="I553" i="1"/>
  <c r="O553" i="1"/>
  <c r="DN553" i="1"/>
  <c r="BO553" i="1"/>
  <c r="V553" i="1"/>
  <c r="ER553" i="1"/>
  <c r="BF553" i="1"/>
  <c r="EJ553" i="1"/>
  <c r="CQ553" i="1"/>
  <c r="AU553" i="1"/>
  <c r="EZ553" i="1"/>
  <c r="EO553" i="1"/>
  <c r="EB553" i="1"/>
  <c r="DR553" i="1"/>
  <c r="DF553" i="1"/>
  <c r="CT553" i="1"/>
  <c r="CJ553" i="1"/>
  <c r="BW553" i="1"/>
  <c r="BM553" i="1"/>
  <c r="BA553" i="1"/>
  <c r="AN553" i="1"/>
  <c r="AD553" i="1"/>
  <c r="R553" i="1"/>
  <c r="DU553" i="1"/>
  <c r="AG553" i="1"/>
  <c r="DY553" i="1"/>
  <c r="BH553" i="1"/>
  <c r="EX553" i="1"/>
  <c r="EG553" i="1"/>
  <c r="DT553" i="1"/>
  <c r="DD553" i="1"/>
  <c r="CR553" i="1"/>
  <c r="CA553" i="1"/>
  <c r="BI553" i="1"/>
  <c r="AY553" i="1"/>
  <c r="AF553" i="1"/>
  <c r="P553" i="1"/>
  <c r="B403" i="1"/>
  <c r="B470" i="1" s="1"/>
  <c r="CH470" i="1" s="1"/>
  <c r="CH402" i="1"/>
  <c r="CH320" i="1"/>
  <c r="B321" i="1"/>
  <c r="HL238" i="1"/>
  <c r="CH238" i="1"/>
  <c r="B239" i="1"/>
  <c r="B468" i="1"/>
  <c r="CH468" i="1" s="1"/>
  <c r="CH401" i="1"/>
  <c r="EU515" i="1"/>
  <c r="EU585" i="1" s="1"/>
  <c r="AX515" i="1"/>
  <c r="AX585" i="1" s="1"/>
  <c r="BZ515" i="1"/>
  <c r="G585" i="1"/>
  <c r="EF515" i="1"/>
  <c r="EF585" i="1" s="1"/>
  <c r="DQ515" i="1"/>
  <c r="DQ585" i="1" s="1"/>
  <c r="EM515" i="1"/>
  <c r="EM585" i="1" s="1"/>
  <c r="AI515" i="1"/>
  <c r="AI585" i="1" s="1"/>
  <c r="N515" i="1"/>
  <c r="N585" i="1" s="1"/>
  <c r="CH515" i="1"/>
  <c r="CH585" i="1" s="1"/>
  <c r="BE515" i="1"/>
  <c r="BE585" i="1" s="1"/>
  <c r="CV515" i="1"/>
  <c r="CV585" i="1" s="1"/>
  <c r="CO515" i="1"/>
  <c r="CO585" i="1" s="1"/>
  <c r="BL515" i="1"/>
  <c r="BL585" i="1" s="1"/>
  <c r="AB515" i="1"/>
  <c r="AB585" i="1" s="1"/>
  <c r="U515" i="1"/>
  <c r="U585" i="1" s="1"/>
  <c r="DC515" i="1"/>
  <c r="DC585" i="1" s="1"/>
  <c r="DJ515" i="1"/>
  <c r="DJ585" i="1" s="1"/>
  <c r="BS515" i="1"/>
  <c r="BS585" i="1" s="1"/>
  <c r="AP515" i="1"/>
  <c r="AP585" i="1" s="1"/>
  <c r="DX515" i="1"/>
  <c r="DX585" i="1" s="1"/>
  <c r="IO359" i="1"/>
  <c r="IF359" i="1"/>
  <c r="IJ279" i="1"/>
  <c r="GV279" i="1"/>
  <c r="HE279" i="1"/>
  <c r="GV199" i="1"/>
  <c r="HE199" i="1"/>
  <c r="IJ199" i="1"/>
  <c r="HZ151" i="1"/>
  <c r="HY152" i="1"/>
  <c r="HZ237" i="1"/>
  <c r="HY238" i="1"/>
  <c r="IO278" i="1"/>
  <c r="IF278" i="1"/>
  <c r="B152" i="1"/>
  <c r="BU152" i="1" s="1"/>
  <c r="CH151" i="1"/>
  <c r="HL151" i="1"/>
  <c r="GZ115" i="1"/>
  <c r="BZ584" i="1"/>
  <c r="P359" i="45"/>
  <c r="AT359" i="45" s="1"/>
  <c r="IO113" i="1"/>
  <c r="IF113" i="1"/>
  <c r="HE360" i="1"/>
  <c r="GV360" i="1"/>
  <c r="G516" i="1"/>
  <c r="IJ360" i="1"/>
  <c r="IF198" i="1"/>
  <c r="IO198" i="1"/>
  <c r="HE114" i="1"/>
  <c r="GZ280" i="1"/>
  <c r="GZ200" i="1"/>
  <c r="GZ361" i="1"/>
  <c r="GV114" i="1"/>
  <c r="IJ114" i="1"/>
  <c r="GP399" i="1"/>
  <c r="GO400" i="1"/>
  <c r="IO396" i="1"/>
  <c r="IF396" i="1"/>
  <c r="IH397" i="1"/>
  <c r="IP397" i="1"/>
  <c r="HA398" i="1"/>
  <c r="HC398" i="1"/>
  <c r="HF398" i="1"/>
  <c r="HH398" i="1"/>
  <c r="IG398" i="1"/>
  <c r="IL398" i="1"/>
  <c r="IN398" i="1"/>
  <c r="II398" i="1" s="1"/>
  <c r="IR398" i="1"/>
  <c r="GZ398" i="1"/>
  <c r="HB398" i="1"/>
  <c r="HD398" i="1"/>
  <c r="HG398" i="1"/>
  <c r="IK398" i="1"/>
  <c r="IM398" i="1"/>
  <c r="IQ398" i="1"/>
  <c r="N552" i="1"/>
  <c r="AB552" i="1"/>
  <c r="AP552" i="1"/>
  <c r="BE552" i="1"/>
  <c r="BS552" i="1"/>
  <c r="CH552" i="1"/>
  <c r="CV552" i="1"/>
  <c r="DJ552" i="1"/>
  <c r="DX552" i="1"/>
  <c r="EM552" i="1"/>
  <c r="U552" i="1"/>
  <c r="AI552" i="1"/>
  <c r="AX552" i="1"/>
  <c r="BL552" i="1"/>
  <c r="BZ552" i="1"/>
  <c r="CO552" i="1"/>
  <c r="DC552" i="1"/>
  <c r="DQ552" i="1"/>
  <c r="EF552" i="1"/>
  <c r="EU552" i="1"/>
  <c r="IJ397" i="1"/>
  <c r="G553" i="1"/>
  <c r="HE397" i="1"/>
  <c r="GZ316" i="1"/>
  <c r="HB316" i="1"/>
  <c r="HD316" i="1"/>
  <c r="HG316" i="1"/>
  <c r="IK316" i="1"/>
  <c r="IM316" i="1"/>
  <c r="IR316" i="1"/>
  <c r="HA316" i="1"/>
  <c r="HC316" i="1"/>
  <c r="HF316" i="1"/>
  <c r="HH316" i="1"/>
  <c r="IG316" i="1"/>
  <c r="IL316" i="1"/>
  <c r="IN316" i="1"/>
  <c r="II316" i="1" s="1"/>
  <c r="IQ316" i="1"/>
  <c r="HZ317" i="1"/>
  <c r="HY318" i="1"/>
  <c r="IJ315" i="1"/>
  <c r="HE315" i="1"/>
  <c r="GP317" i="1"/>
  <c r="GO318" i="1"/>
  <c r="IH315" i="1"/>
  <c r="IP315" i="1"/>
  <c r="HL319" i="1"/>
  <c r="CH319" i="1"/>
  <c r="IO314" i="1"/>
  <c r="IF314" i="1"/>
  <c r="HY399" i="1" l="1"/>
  <c r="HZ398" i="1"/>
  <c r="E555" i="1"/>
  <c r="D625" i="1"/>
  <c r="D556" i="1"/>
  <c r="G623" i="1"/>
  <c r="S623" i="1"/>
  <c r="L623" i="1"/>
  <c r="N623" i="1"/>
  <c r="Q623" i="1"/>
  <c r="P623" i="1"/>
  <c r="O623" i="1"/>
  <c r="J623" i="1"/>
  <c r="R623" i="1"/>
  <c r="I623" i="1"/>
  <c r="K623" i="1"/>
  <c r="H623" i="1"/>
  <c r="AZ554" i="1"/>
  <c r="EN554" i="1"/>
  <c r="DO554" i="1"/>
  <c r="EA554" i="1"/>
  <c r="AM554" i="1"/>
  <c r="DE554" i="1"/>
  <c r="Q554" i="1"/>
  <c r="DK554" i="1"/>
  <c r="BP554" i="1"/>
  <c r="W554" i="1"/>
  <c r="DU554" i="1"/>
  <c r="CB554" i="1"/>
  <c r="AG554" i="1"/>
  <c r="EP554" i="1"/>
  <c r="DS554" i="1"/>
  <c r="CW554" i="1"/>
  <c r="BX554" i="1"/>
  <c r="BB554" i="1"/>
  <c r="AE554" i="1"/>
  <c r="I554" i="1"/>
  <c r="EX554" i="1"/>
  <c r="EK554" i="1"/>
  <c r="DZ554" i="1"/>
  <c r="DN554" i="1"/>
  <c r="DD554" i="1"/>
  <c r="CR554" i="1"/>
  <c r="CE554" i="1"/>
  <c r="BU554" i="1"/>
  <c r="BI554" i="1"/>
  <c r="AY554" i="1"/>
  <c r="AL554" i="1"/>
  <c r="Z554" i="1"/>
  <c r="P554" i="1"/>
  <c r="DY554" i="1"/>
  <c r="EB554" i="1"/>
  <c r="R554" i="1"/>
  <c r="DM554" i="1"/>
  <c r="BT554" i="1"/>
  <c r="Y554" i="1"/>
  <c r="EI554" i="1"/>
  <c r="DL554" i="1"/>
  <c r="CP554" i="1"/>
  <c r="BQ554" i="1"/>
  <c r="AT554" i="1"/>
  <c r="X554" i="1"/>
  <c r="EW554" i="1"/>
  <c r="CD554" i="1"/>
  <c r="AK554" i="1"/>
  <c r="EO554" i="1"/>
  <c r="DF554" i="1"/>
  <c r="CJ554" i="1"/>
  <c r="BA554" i="1"/>
  <c r="AD554" i="1"/>
  <c r="H554" i="1"/>
  <c r="CS554" i="1"/>
  <c r="AC554" i="1"/>
  <c r="BV554" i="1"/>
  <c r="CI554" i="1"/>
  <c r="EY554" i="1"/>
  <c r="BJ554" i="1"/>
  <c r="EH554" i="1"/>
  <c r="CM554" i="1"/>
  <c r="AS554" i="1"/>
  <c r="ER554" i="1"/>
  <c r="CY554" i="1"/>
  <c r="BF554" i="1"/>
  <c r="K554" i="1"/>
  <c r="EC554" i="1"/>
  <c r="DG554" i="1"/>
  <c r="CK554" i="1"/>
  <c r="BN554" i="1"/>
  <c r="AQ554" i="1"/>
  <c r="S554" i="1"/>
  <c r="E624" i="1"/>
  <c r="EQ554" i="1"/>
  <c r="EG554" i="1"/>
  <c r="DT554" i="1"/>
  <c r="DH554" i="1"/>
  <c r="CX554" i="1"/>
  <c r="CL554" i="1"/>
  <c r="CA554" i="1"/>
  <c r="BO554" i="1"/>
  <c r="BC554" i="1"/>
  <c r="AR554" i="1"/>
  <c r="AF554" i="1"/>
  <c r="V554" i="1"/>
  <c r="J554" i="1"/>
  <c r="O554" i="1"/>
  <c r="BW554" i="1"/>
  <c r="EJ554" i="1"/>
  <c r="CQ554" i="1"/>
  <c r="AU554" i="1"/>
  <c r="EV554" i="1"/>
  <c r="DV554" i="1"/>
  <c r="CZ554" i="1"/>
  <c r="CC554" i="1"/>
  <c r="BG554" i="1"/>
  <c r="AJ554" i="1"/>
  <c r="L554" i="1"/>
  <c r="DA554" i="1"/>
  <c r="BH554" i="1"/>
  <c r="EZ554" i="1"/>
  <c r="DR554" i="1"/>
  <c r="CT554" i="1"/>
  <c r="BM554" i="1"/>
  <c r="AN554" i="1"/>
  <c r="B404" i="1"/>
  <c r="B405" i="1" s="1"/>
  <c r="B472" i="1" s="1"/>
  <c r="CH472" i="1" s="1"/>
  <c r="CH403" i="1"/>
  <c r="B322" i="1"/>
  <c r="CH321" i="1"/>
  <c r="B240" i="1"/>
  <c r="CH239" i="1"/>
  <c r="HL239" i="1"/>
  <c r="GP400" i="1"/>
  <c r="HG400" i="1" s="1"/>
  <c r="GO401" i="1"/>
  <c r="IJ200" i="1"/>
  <c r="HE200" i="1"/>
  <c r="GV200" i="1"/>
  <c r="EM516" i="1"/>
  <c r="EM586" i="1" s="1"/>
  <c r="AP516" i="1"/>
  <c r="AP586" i="1" s="1"/>
  <c r="N516" i="1"/>
  <c r="N586" i="1" s="1"/>
  <c r="BE516" i="1"/>
  <c r="BE586" i="1" s="1"/>
  <c r="DX516" i="1"/>
  <c r="DX586" i="1" s="1"/>
  <c r="AI516" i="1"/>
  <c r="AI586" i="1" s="1"/>
  <c r="AX516" i="1"/>
  <c r="AX586" i="1" s="1"/>
  <c r="BZ516" i="1"/>
  <c r="DJ516" i="1"/>
  <c r="DJ586" i="1" s="1"/>
  <c r="G586" i="1"/>
  <c r="DQ516" i="1"/>
  <c r="DQ586" i="1" s="1"/>
  <c r="AB516" i="1"/>
  <c r="AB586" i="1" s="1"/>
  <c r="BS516" i="1"/>
  <c r="BS586" i="1" s="1"/>
  <c r="U516" i="1"/>
  <c r="U586" i="1" s="1"/>
  <c r="CV516" i="1"/>
  <c r="CV586" i="1" s="1"/>
  <c r="DC516" i="1"/>
  <c r="DC586" i="1" s="1"/>
  <c r="CH516" i="1"/>
  <c r="CH586" i="1" s="1"/>
  <c r="CO516" i="1"/>
  <c r="CO586" i="1" s="1"/>
  <c r="BL516" i="1"/>
  <c r="BL586" i="1" s="1"/>
  <c r="EU516" i="1"/>
  <c r="EU586" i="1" s="1"/>
  <c r="EF516" i="1"/>
  <c r="EF586" i="1" s="1"/>
  <c r="HL152" i="1"/>
  <c r="GZ116" i="1"/>
  <c r="B153" i="1"/>
  <c r="CH152" i="1"/>
  <c r="IO279" i="1"/>
  <c r="IF279" i="1"/>
  <c r="IF114" i="1"/>
  <c r="IO114" i="1"/>
  <c r="HE361" i="1"/>
  <c r="GV361" i="1"/>
  <c r="G517" i="1"/>
  <c r="IJ361" i="1"/>
  <c r="HE280" i="1"/>
  <c r="IJ280" i="1"/>
  <c r="GV280" i="1"/>
  <c r="IO360" i="1"/>
  <c r="IF360" i="1"/>
  <c r="HE115" i="1"/>
  <c r="GZ362" i="1"/>
  <c r="GV115" i="1"/>
  <c r="GZ201" i="1"/>
  <c r="IJ115" i="1"/>
  <c r="GZ281" i="1"/>
  <c r="HZ238" i="1"/>
  <c r="HY239" i="1"/>
  <c r="HZ239" i="1" s="1"/>
  <c r="HY153" i="1"/>
  <c r="HZ153" i="1" s="1"/>
  <c r="HZ152" i="1"/>
  <c r="IF199" i="1"/>
  <c r="IO199" i="1"/>
  <c r="BZ585" i="1"/>
  <c r="P360" i="45"/>
  <c r="AT360" i="45" s="1"/>
  <c r="IO397" i="1"/>
  <c r="IF397" i="1"/>
  <c r="IH398" i="1"/>
  <c r="IP398" i="1"/>
  <c r="N553" i="1"/>
  <c r="AB553" i="1"/>
  <c r="AP553" i="1"/>
  <c r="BE553" i="1"/>
  <c r="BS553" i="1"/>
  <c r="CH553" i="1"/>
  <c r="CV553" i="1"/>
  <c r="DJ553" i="1"/>
  <c r="DX553" i="1"/>
  <c r="EM553" i="1"/>
  <c r="U553" i="1"/>
  <c r="AI553" i="1"/>
  <c r="AX553" i="1"/>
  <c r="BL553" i="1"/>
  <c r="BZ553" i="1"/>
  <c r="CO553" i="1"/>
  <c r="DC553" i="1"/>
  <c r="DQ553" i="1"/>
  <c r="EF553" i="1"/>
  <c r="EU553" i="1"/>
  <c r="IJ398" i="1"/>
  <c r="G554" i="1"/>
  <c r="HE398" i="1"/>
  <c r="HA399" i="1"/>
  <c r="HC399" i="1"/>
  <c r="HF399" i="1"/>
  <c r="HH399" i="1"/>
  <c r="IG399" i="1"/>
  <c r="IL399" i="1"/>
  <c r="IN399" i="1"/>
  <c r="II399" i="1" s="1"/>
  <c r="IQ399" i="1"/>
  <c r="GZ399" i="1"/>
  <c r="HB399" i="1"/>
  <c r="HD399" i="1"/>
  <c r="HG399" i="1"/>
  <c r="IK399" i="1"/>
  <c r="IM399" i="1"/>
  <c r="IR399" i="1"/>
  <c r="GZ317" i="1"/>
  <c r="HB317" i="1"/>
  <c r="HD317" i="1"/>
  <c r="HG317" i="1"/>
  <c r="IK317" i="1"/>
  <c r="IM317" i="1"/>
  <c r="IQ317" i="1"/>
  <c r="HA317" i="1"/>
  <c r="HC317" i="1"/>
  <c r="HF317" i="1"/>
  <c r="HH317" i="1"/>
  <c r="IG317" i="1"/>
  <c r="IL317" i="1"/>
  <c r="IN317" i="1"/>
  <c r="II317" i="1" s="1"/>
  <c r="IR317" i="1"/>
  <c r="IF315" i="1"/>
  <c r="IO315" i="1"/>
  <c r="IH316" i="1"/>
  <c r="IP316" i="1"/>
  <c r="GP318" i="1"/>
  <c r="GO319" i="1"/>
  <c r="GP319" i="1" s="1"/>
  <c r="HZ318" i="1"/>
  <c r="HY319" i="1"/>
  <c r="HZ319" i="1" s="1"/>
  <c r="HE316" i="1"/>
  <c r="IJ316" i="1"/>
  <c r="CH405" i="1" l="1"/>
  <c r="B406" i="1"/>
  <c r="B473" i="1" s="1"/>
  <c r="CH473" i="1" s="1"/>
  <c r="GZ400" i="1"/>
  <c r="HE400" i="1" s="1"/>
  <c r="IL400" i="1"/>
  <c r="HD400" i="1"/>
  <c r="HZ399" i="1"/>
  <c r="HY400" i="1"/>
  <c r="HZ400" i="1" s="1"/>
  <c r="IR400" i="1"/>
  <c r="IN400" i="1"/>
  <c r="II400" i="1" s="1"/>
  <c r="HB400" i="1"/>
  <c r="HH400" i="1"/>
  <c r="HC400" i="1"/>
  <c r="HF400" i="1"/>
  <c r="HA400" i="1"/>
  <c r="IG400" i="1"/>
  <c r="IQ400" i="1"/>
  <c r="IK400" i="1"/>
  <c r="CH404" i="1"/>
  <c r="B471" i="1"/>
  <c r="CH471" i="1" s="1"/>
  <c r="IM400" i="1"/>
  <c r="IH400" i="1" s="1"/>
  <c r="I624" i="1"/>
  <c r="R624" i="1"/>
  <c r="O624" i="1"/>
  <c r="G624" i="1"/>
  <c r="P624" i="1"/>
  <c r="L624" i="1"/>
  <c r="N624" i="1"/>
  <c r="J624" i="1"/>
  <c r="S624" i="1"/>
  <c r="K624" i="1"/>
  <c r="H624" i="1"/>
  <c r="Q624" i="1"/>
  <c r="E556" i="1"/>
  <c r="D626" i="1"/>
  <c r="AC555" i="1"/>
  <c r="AZ555" i="1"/>
  <c r="BV555" i="1"/>
  <c r="BJ555" i="1"/>
  <c r="EY555" i="1"/>
  <c r="DU555" i="1"/>
  <c r="CB555" i="1"/>
  <c r="AG555" i="1"/>
  <c r="DO555" i="1"/>
  <c r="AM555" i="1"/>
  <c r="EA555" i="1"/>
  <c r="DK555" i="1"/>
  <c r="BP555" i="1"/>
  <c r="W555" i="1"/>
  <c r="EC555" i="1"/>
  <c r="DG555" i="1"/>
  <c r="CK555" i="1"/>
  <c r="BN555" i="1"/>
  <c r="AQ555" i="1"/>
  <c r="S555" i="1"/>
  <c r="EJ555" i="1"/>
  <c r="DN555" i="1"/>
  <c r="BC555" i="1"/>
  <c r="P555" i="1"/>
  <c r="DY555" i="1"/>
  <c r="CD555" i="1"/>
  <c r="AK555" i="1"/>
  <c r="EZ555" i="1"/>
  <c r="EO555" i="1"/>
  <c r="EB555" i="1"/>
  <c r="DR555" i="1"/>
  <c r="DF555" i="1"/>
  <c r="CT555" i="1"/>
  <c r="CJ555" i="1"/>
  <c r="BW555" i="1"/>
  <c r="BM555" i="1"/>
  <c r="BA555" i="1"/>
  <c r="AN555" i="1"/>
  <c r="AD555" i="1"/>
  <c r="R555" i="1"/>
  <c r="DM555" i="1"/>
  <c r="BT555" i="1"/>
  <c r="Y555" i="1"/>
  <c r="EQ555" i="1"/>
  <c r="EG555" i="1"/>
  <c r="DT555" i="1"/>
  <c r="DD555" i="1"/>
  <c r="CR555" i="1"/>
  <c r="CE555" i="1"/>
  <c r="BO555" i="1"/>
  <c r="AY555" i="1"/>
  <c r="AL555" i="1"/>
  <c r="V555" i="1"/>
  <c r="CS555" i="1"/>
  <c r="EN555" i="1"/>
  <c r="Q555" i="1"/>
  <c r="DE555" i="1"/>
  <c r="ER555" i="1"/>
  <c r="CY555" i="1"/>
  <c r="BF555" i="1"/>
  <c r="K555" i="1"/>
  <c r="H555" i="1"/>
  <c r="CI555" i="1"/>
  <c r="EH555" i="1"/>
  <c r="CM555" i="1"/>
  <c r="AS555" i="1"/>
  <c r="EP555" i="1"/>
  <c r="DS555" i="1"/>
  <c r="CW555" i="1"/>
  <c r="BX555" i="1"/>
  <c r="BB555" i="1"/>
  <c r="AE555" i="1"/>
  <c r="I555" i="1"/>
  <c r="E625" i="1"/>
  <c r="CA555" i="1"/>
  <c r="AF555" i="1"/>
  <c r="EW555" i="1"/>
  <c r="DA555" i="1"/>
  <c r="BH555" i="1"/>
  <c r="O555" i="1"/>
  <c r="EV555" i="1"/>
  <c r="EI555" i="1"/>
  <c r="DV555" i="1"/>
  <c r="DL555" i="1"/>
  <c r="CZ555" i="1"/>
  <c r="CP555" i="1"/>
  <c r="CC555" i="1"/>
  <c r="BQ555" i="1"/>
  <c r="BG555" i="1"/>
  <c r="AT555" i="1"/>
  <c r="AJ555" i="1"/>
  <c r="X555" i="1"/>
  <c r="L555" i="1"/>
  <c r="CQ555" i="1"/>
  <c r="AU555" i="1"/>
  <c r="EX555" i="1"/>
  <c r="EK555" i="1"/>
  <c r="DZ555" i="1"/>
  <c r="DH555" i="1"/>
  <c r="CX555" i="1"/>
  <c r="CL555" i="1"/>
  <c r="BU555" i="1"/>
  <c r="BI555" i="1"/>
  <c r="AR555" i="1"/>
  <c r="Z555" i="1"/>
  <c r="J555" i="1"/>
  <c r="GP401" i="1"/>
  <c r="GO402" i="1"/>
  <c r="B241" i="1"/>
  <c r="CH240" i="1"/>
  <c r="B323" i="1"/>
  <c r="CH322" i="1"/>
  <c r="B154" i="1"/>
  <c r="BU153" i="1"/>
  <c r="IF115" i="1"/>
  <c r="IO115" i="1"/>
  <c r="IF280" i="1"/>
  <c r="IO280" i="1"/>
  <c r="IO361" i="1"/>
  <c r="IF361" i="1"/>
  <c r="IJ116" i="1"/>
  <c r="HE116" i="1"/>
  <c r="GZ202" i="1"/>
  <c r="GV116" i="1"/>
  <c r="GZ363" i="1"/>
  <c r="GZ282" i="1"/>
  <c r="HE281" i="1"/>
  <c r="GV281" i="1"/>
  <c r="IJ281" i="1"/>
  <c r="IJ201" i="1"/>
  <c r="GV201" i="1"/>
  <c r="HE201" i="1"/>
  <c r="G518" i="1"/>
  <c r="GV362" i="1"/>
  <c r="HE362" i="1"/>
  <c r="IJ362" i="1"/>
  <c r="DQ517" i="1"/>
  <c r="DQ587" i="1" s="1"/>
  <c r="BS517" i="1"/>
  <c r="BS587" i="1" s="1"/>
  <c r="DC517" i="1"/>
  <c r="DC587" i="1" s="1"/>
  <c r="DJ517" i="1"/>
  <c r="DJ587" i="1" s="1"/>
  <c r="EU517" i="1"/>
  <c r="EU587" i="1" s="1"/>
  <c r="AI517" i="1"/>
  <c r="AI587" i="1" s="1"/>
  <c r="BZ517" i="1"/>
  <c r="U517" i="1"/>
  <c r="U587" i="1" s="1"/>
  <c r="BE517" i="1"/>
  <c r="BE587" i="1" s="1"/>
  <c r="AP517" i="1"/>
  <c r="AP587" i="1" s="1"/>
  <c r="AB517" i="1"/>
  <c r="AB587" i="1" s="1"/>
  <c r="BL517" i="1"/>
  <c r="BL587" i="1" s="1"/>
  <c r="CO517" i="1"/>
  <c r="CO587" i="1" s="1"/>
  <c r="EF517" i="1"/>
  <c r="EF587" i="1" s="1"/>
  <c r="DX517" i="1"/>
  <c r="DX587" i="1" s="1"/>
  <c r="N517" i="1"/>
  <c r="N587" i="1" s="1"/>
  <c r="CH517" i="1"/>
  <c r="CH587" i="1" s="1"/>
  <c r="EM517" i="1"/>
  <c r="EM587" i="1" s="1"/>
  <c r="CV517" i="1"/>
  <c r="CV587" i="1" s="1"/>
  <c r="G587" i="1"/>
  <c r="AX517" i="1"/>
  <c r="AX587" i="1" s="1"/>
  <c r="CH153" i="1"/>
  <c r="HL153" i="1"/>
  <c r="GZ117" i="1"/>
  <c r="P361" i="45"/>
  <c r="AT361" i="45" s="1"/>
  <c r="BZ586" i="1"/>
  <c r="IF200" i="1"/>
  <c r="IO200" i="1"/>
  <c r="IH399" i="1"/>
  <c r="IP399" i="1"/>
  <c r="IO398" i="1"/>
  <c r="IF398" i="1"/>
  <c r="IJ399" i="1"/>
  <c r="HE399" i="1"/>
  <c r="G555" i="1"/>
  <c r="U554" i="1"/>
  <c r="AI554" i="1"/>
  <c r="AX554" i="1"/>
  <c r="BL554" i="1"/>
  <c r="BZ554" i="1"/>
  <c r="CO554" i="1"/>
  <c r="DC554" i="1"/>
  <c r="DQ554" i="1"/>
  <c r="EF554" i="1"/>
  <c r="EU554" i="1"/>
  <c r="N554" i="1"/>
  <c r="AB554" i="1"/>
  <c r="AP554" i="1"/>
  <c r="BE554" i="1"/>
  <c r="BS554" i="1"/>
  <c r="CH554" i="1"/>
  <c r="CV554" i="1"/>
  <c r="DJ554" i="1"/>
  <c r="DX554" i="1"/>
  <c r="EM554" i="1"/>
  <c r="HA318" i="1"/>
  <c r="HC318" i="1"/>
  <c r="HF318" i="1"/>
  <c r="HH318" i="1"/>
  <c r="IG318" i="1"/>
  <c r="IL318" i="1"/>
  <c r="IN318" i="1"/>
  <c r="II318" i="1" s="1"/>
  <c r="IR318" i="1"/>
  <c r="GZ318" i="1"/>
  <c r="HB318" i="1"/>
  <c r="HD318" i="1"/>
  <c r="HG318" i="1"/>
  <c r="IK318" i="1"/>
  <c r="IM318" i="1"/>
  <c r="IQ318" i="1"/>
  <c r="IH317" i="1"/>
  <c r="IP317" i="1"/>
  <c r="IO316" i="1"/>
  <c r="IF316" i="1"/>
  <c r="GZ319" i="1"/>
  <c r="HB319" i="1"/>
  <c r="HD319" i="1"/>
  <c r="HG319" i="1"/>
  <c r="IK319" i="1"/>
  <c r="IM319" i="1"/>
  <c r="IQ319" i="1"/>
  <c r="HA319" i="1"/>
  <c r="HC319" i="1"/>
  <c r="HF319" i="1"/>
  <c r="HH319" i="1"/>
  <c r="IG319" i="1"/>
  <c r="IL319" i="1"/>
  <c r="IN319" i="1"/>
  <c r="II319" i="1" s="1"/>
  <c r="IR319" i="1"/>
  <c r="HE317" i="1"/>
  <c r="IJ317" i="1"/>
  <c r="B407" i="1" l="1"/>
  <c r="CH406" i="1"/>
  <c r="CH323" i="1"/>
  <c r="B324" i="1"/>
  <c r="B325" i="1" s="1"/>
  <c r="B326" i="1" s="1"/>
  <c r="G556" i="1"/>
  <c r="AP556" i="1" s="1"/>
  <c r="IJ400" i="1"/>
  <c r="IO400" i="1" s="1"/>
  <c r="IP400" i="1"/>
  <c r="N625" i="1"/>
  <c r="J625" i="1"/>
  <c r="S625" i="1"/>
  <c r="K625" i="1"/>
  <c r="H625" i="1"/>
  <c r="Q625" i="1"/>
  <c r="I625" i="1"/>
  <c r="R625" i="1"/>
  <c r="O625" i="1"/>
  <c r="G625" i="1"/>
  <c r="P625" i="1"/>
  <c r="L625" i="1"/>
  <c r="AC556" i="1"/>
  <c r="DO556" i="1"/>
  <c r="AZ556" i="1"/>
  <c r="EA556" i="1"/>
  <c r="AM556" i="1"/>
  <c r="DU556" i="1"/>
  <c r="CB556" i="1"/>
  <c r="AG556" i="1"/>
  <c r="EY556" i="1"/>
  <c r="BJ556" i="1"/>
  <c r="EH556" i="1"/>
  <c r="CM556" i="1"/>
  <c r="AS556" i="1"/>
  <c r="EW556" i="1"/>
  <c r="DY556" i="1"/>
  <c r="DA556" i="1"/>
  <c r="CD556" i="1"/>
  <c r="BH556" i="1"/>
  <c r="AK556" i="1"/>
  <c r="O556" i="1"/>
  <c r="EP556" i="1"/>
  <c r="DS556" i="1"/>
  <c r="CW556" i="1"/>
  <c r="BX556" i="1"/>
  <c r="BB556" i="1"/>
  <c r="AE556" i="1"/>
  <c r="I556" i="1"/>
  <c r="EQ556" i="1"/>
  <c r="EG556" i="1"/>
  <c r="DT556" i="1"/>
  <c r="DH556" i="1"/>
  <c r="CX556" i="1"/>
  <c r="CL556" i="1"/>
  <c r="CA556" i="1"/>
  <c r="BO556" i="1"/>
  <c r="BC556" i="1"/>
  <c r="AR556" i="1"/>
  <c r="AF556" i="1"/>
  <c r="V556" i="1"/>
  <c r="J556" i="1"/>
  <c r="CC556" i="1"/>
  <c r="EO556" i="1"/>
  <c r="DR556" i="1"/>
  <c r="CT556" i="1"/>
  <c r="BW556" i="1"/>
  <c r="BA556" i="1"/>
  <c r="AD556" i="1"/>
  <c r="EV556" i="1"/>
  <c r="DL556" i="1"/>
  <c r="CP556" i="1"/>
  <c r="BG556" i="1"/>
  <c r="AJ556" i="1"/>
  <c r="L556" i="1"/>
  <c r="H556" i="1"/>
  <c r="BV556" i="1"/>
  <c r="CS556" i="1"/>
  <c r="EN556" i="1"/>
  <c r="CI556" i="1"/>
  <c r="ER556" i="1"/>
  <c r="CY556" i="1"/>
  <c r="BF556" i="1"/>
  <c r="K556" i="1"/>
  <c r="DE556" i="1"/>
  <c r="Q556" i="1"/>
  <c r="DK556" i="1"/>
  <c r="BP556" i="1"/>
  <c r="W556" i="1"/>
  <c r="EJ556" i="1"/>
  <c r="DM556" i="1"/>
  <c r="CQ556" i="1"/>
  <c r="BT556" i="1"/>
  <c r="AU556" i="1"/>
  <c r="Y556" i="1"/>
  <c r="E626" i="1"/>
  <c r="EC556" i="1"/>
  <c r="DG556" i="1"/>
  <c r="CK556" i="1"/>
  <c r="BN556" i="1"/>
  <c r="AQ556" i="1"/>
  <c r="S556" i="1"/>
  <c r="EX556" i="1"/>
  <c r="EK556" i="1"/>
  <c r="DZ556" i="1"/>
  <c r="DN556" i="1"/>
  <c r="DD556" i="1"/>
  <c r="CR556" i="1"/>
  <c r="CE556" i="1"/>
  <c r="BU556" i="1"/>
  <c r="BI556" i="1"/>
  <c r="AY556" i="1"/>
  <c r="AL556" i="1"/>
  <c r="Z556" i="1"/>
  <c r="P556" i="1"/>
  <c r="EI556" i="1"/>
  <c r="EZ556" i="1"/>
  <c r="EB556" i="1"/>
  <c r="DF556" i="1"/>
  <c r="CJ556" i="1"/>
  <c r="BM556" i="1"/>
  <c r="AN556" i="1"/>
  <c r="R556" i="1"/>
  <c r="DV556" i="1"/>
  <c r="CZ556" i="1"/>
  <c r="BQ556" i="1"/>
  <c r="AT556" i="1"/>
  <c r="X556" i="1"/>
  <c r="GP402" i="1"/>
  <c r="GO403" i="1"/>
  <c r="B155" i="1"/>
  <c r="BU155" i="1" s="1"/>
  <c r="BU154" i="1"/>
  <c r="B242" i="1"/>
  <c r="CH241" i="1"/>
  <c r="CH154" i="1"/>
  <c r="GZ118" i="1"/>
  <c r="GZ284" i="1" s="1"/>
  <c r="GV284" i="1" s="1"/>
  <c r="GZ283" i="1"/>
  <c r="HE117" i="1"/>
  <c r="IJ117" i="1"/>
  <c r="GV117" i="1"/>
  <c r="GZ364" i="1"/>
  <c r="GZ203" i="1"/>
  <c r="IO362" i="1"/>
  <c r="IF362" i="1"/>
  <c r="IF201" i="1"/>
  <c r="IO201" i="1"/>
  <c r="HE282" i="1"/>
  <c r="IJ282" i="1"/>
  <c r="GV282" i="1"/>
  <c r="P362" i="45"/>
  <c r="AT362" i="45" s="1"/>
  <c r="BZ587" i="1"/>
  <c r="DJ518" i="1"/>
  <c r="DJ588" i="1" s="1"/>
  <c r="U518" i="1"/>
  <c r="U588" i="1" s="1"/>
  <c r="CO518" i="1"/>
  <c r="CO588" i="1" s="1"/>
  <c r="AB518" i="1"/>
  <c r="AB588" i="1" s="1"/>
  <c r="EU518" i="1"/>
  <c r="EU588" i="1" s="1"/>
  <c r="BS518" i="1"/>
  <c r="BS588" i="1" s="1"/>
  <c r="BZ518" i="1"/>
  <c r="G588" i="1"/>
  <c r="BE518" i="1"/>
  <c r="BE588" i="1" s="1"/>
  <c r="EM518" i="1"/>
  <c r="EM588" i="1" s="1"/>
  <c r="DX518" i="1"/>
  <c r="DX588" i="1" s="1"/>
  <c r="EF518" i="1"/>
  <c r="EF588" i="1" s="1"/>
  <c r="BL518" i="1"/>
  <c r="BL588" i="1" s="1"/>
  <c r="N518" i="1"/>
  <c r="N588" i="1" s="1"/>
  <c r="AX518" i="1"/>
  <c r="AX588" i="1" s="1"/>
  <c r="DQ518" i="1"/>
  <c r="DQ588" i="1" s="1"/>
  <c r="CH518" i="1"/>
  <c r="CH588" i="1" s="1"/>
  <c r="AP518" i="1"/>
  <c r="AP588" i="1" s="1"/>
  <c r="CV518" i="1"/>
  <c r="CV588" i="1" s="1"/>
  <c r="DC518" i="1"/>
  <c r="DC588" i="1" s="1"/>
  <c r="AI518" i="1"/>
  <c r="AI588" i="1" s="1"/>
  <c r="IF281" i="1"/>
  <c r="IO281" i="1"/>
  <c r="IJ363" i="1"/>
  <c r="GV363" i="1"/>
  <c r="G519" i="1"/>
  <c r="HE363" i="1"/>
  <c r="GV202" i="1"/>
  <c r="HE202" i="1"/>
  <c r="IJ202" i="1"/>
  <c r="IO116" i="1"/>
  <c r="IF116" i="1"/>
  <c r="N555" i="1"/>
  <c r="AB555" i="1"/>
  <c r="AP555" i="1"/>
  <c r="BE555" i="1"/>
  <c r="BZ555" i="1"/>
  <c r="DC555" i="1"/>
  <c r="DX555" i="1"/>
  <c r="EU555" i="1"/>
  <c r="CH555" i="1"/>
  <c r="DQ555" i="1"/>
  <c r="U555" i="1"/>
  <c r="AI555" i="1"/>
  <c r="AX555" i="1"/>
  <c r="BL555" i="1"/>
  <c r="CO555" i="1"/>
  <c r="DJ555" i="1"/>
  <c r="EF555" i="1"/>
  <c r="BS555" i="1"/>
  <c r="CV555" i="1"/>
  <c r="EM555" i="1"/>
  <c r="IO399" i="1"/>
  <c r="IF399" i="1"/>
  <c r="IF317" i="1"/>
  <c r="IO317" i="1"/>
  <c r="HE319" i="1"/>
  <c r="IJ319" i="1"/>
  <c r="IH318" i="1"/>
  <c r="IP318" i="1"/>
  <c r="IH319" i="1"/>
  <c r="IP319" i="1"/>
  <c r="HE318" i="1"/>
  <c r="IJ318" i="1"/>
  <c r="B156" i="1" l="1"/>
  <c r="BU156" i="1" s="1"/>
  <c r="CH407" i="1"/>
  <c r="B474" i="1"/>
  <c r="CH474" i="1" s="1"/>
  <c r="IF400" i="1"/>
  <c r="BL556" i="1"/>
  <c r="AB556" i="1"/>
  <c r="AX556" i="1"/>
  <c r="N556" i="1"/>
  <c r="AI556" i="1"/>
  <c r="U556" i="1"/>
  <c r="EM556" i="1"/>
  <c r="DX556" i="1"/>
  <c r="EU556" i="1"/>
  <c r="EF556" i="1"/>
  <c r="CV556" i="1"/>
  <c r="DJ556" i="1"/>
  <c r="DQ556" i="1"/>
  <c r="CH556" i="1"/>
  <c r="DC556" i="1"/>
  <c r="BS556" i="1"/>
  <c r="CO556" i="1"/>
  <c r="BE556" i="1"/>
  <c r="BZ556" i="1"/>
  <c r="HE284" i="1"/>
  <c r="IJ284" i="1"/>
  <c r="CH155" i="1"/>
  <c r="L626" i="1"/>
  <c r="S626" i="1"/>
  <c r="K626" i="1"/>
  <c r="R626" i="1"/>
  <c r="N626" i="1"/>
  <c r="G626" i="1"/>
  <c r="J626" i="1"/>
  <c r="H626" i="1"/>
  <c r="P626" i="1"/>
  <c r="Q626" i="1"/>
  <c r="I626" i="1"/>
  <c r="O626" i="1"/>
  <c r="GP403" i="1"/>
  <c r="GO404" i="1"/>
  <c r="GP404" i="1" s="1"/>
  <c r="B243" i="1"/>
  <c r="CH242" i="1"/>
  <c r="B157" i="1"/>
  <c r="B158" i="1" s="1"/>
  <c r="B159" i="1" s="1"/>
  <c r="B160" i="1" s="1"/>
  <c r="CH156" i="1"/>
  <c r="GZ204" i="1"/>
  <c r="GZ365" i="1"/>
  <c r="HE118" i="1"/>
  <c r="GV118" i="1"/>
  <c r="IJ118" i="1"/>
  <c r="BZ588" i="1"/>
  <c r="P363" i="45"/>
  <c r="AT363" i="45" s="1"/>
  <c r="IO282" i="1"/>
  <c r="IF282" i="1"/>
  <c r="HE203" i="1"/>
  <c r="GV203" i="1"/>
  <c r="IJ203" i="1"/>
  <c r="IF202" i="1"/>
  <c r="IO202" i="1"/>
  <c r="BZ519" i="1"/>
  <c r="P364" i="45" s="1"/>
  <c r="CO519" i="1"/>
  <c r="EU519" i="1"/>
  <c r="BE519" i="1"/>
  <c r="BS519" i="1"/>
  <c r="BL519" i="1"/>
  <c r="G589" i="1"/>
  <c r="AX519" i="1"/>
  <c r="DJ519" i="1"/>
  <c r="AI519" i="1"/>
  <c r="EM519" i="1"/>
  <c r="DQ519" i="1"/>
  <c r="AP519" i="1"/>
  <c r="CV519" i="1"/>
  <c r="DC519" i="1"/>
  <c r="AB519" i="1"/>
  <c r="N519" i="1"/>
  <c r="N589" i="1" s="1"/>
  <c r="CH519" i="1"/>
  <c r="DX519" i="1"/>
  <c r="U519" i="1"/>
  <c r="EF519" i="1"/>
  <c r="IO363" i="1"/>
  <c r="IF363" i="1"/>
  <c r="G520" i="1"/>
  <c r="IJ364" i="1"/>
  <c r="HE364" i="1"/>
  <c r="GV364" i="1"/>
  <c r="IF117" i="1"/>
  <c r="IO117" i="1"/>
  <c r="GV283" i="1"/>
  <c r="IJ283" i="1"/>
  <c r="HE283" i="1"/>
  <c r="IF318" i="1"/>
  <c r="IO318" i="1"/>
  <c r="IO319" i="1"/>
  <c r="IF319" i="1"/>
  <c r="CH243" i="1" l="1"/>
  <c r="B244" i="1"/>
  <c r="B245" i="1" s="1"/>
  <c r="B246" i="1" s="1"/>
  <c r="AT364" i="45"/>
  <c r="IO284" i="1"/>
  <c r="IF284" i="1"/>
  <c r="CH157" i="1"/>
  <c r="BU157" i="1"/>
  <c r="GV365" i="1"/>
  <c r="HE365" i="1"/>
  <c r="IJ365" i="1"/>
  <c r="G521" i="1"/>
  <c r="IO118" i="1"/>
  <c r="IF118" i="1"/>
  <c r="GV204" i="1"/>
  <c r="HE204" i="1"/>
  <c r="IJ204" i="1"/>
  <c r="IF283" i="1"/>
  <c r="IO283" i="1"/>
  <c r="IO364" i="1"/>
  <c r="IF364" i="1"/>
  <c r="AX520" i="1"/>
  <c r="DQ520" i="1"/>
  <c r="DJ520" i="1"/>
  <c r="EU520" i="1"/>
  <c r="CV520" i="1"/>
  <c r="DC520" i="1"/>
  <c r="CH520" i="1"/>
  <c r="BS520" i="1"/>
  <c r="EM520" i="1"/>
  <c r="BL520" i="1"/>
  <c r="BE520" i="1"/>
  <c r="CO520" i="1"/>
  <c r="DX520" i="1"/>
  <c r="BZ520" i="1"/>
  <c r="P365" i="45" s="1"/>
  <c r="U520" i="1"/>
  <c r="G590" i="1"/>
  <c r="AI520" i="1"/>
  <c r="AP520" i="1"/>
  <c r="EF520" i="1"/>
  <c r="AB520" i="1"/>
  <c r="N520" i="1"/>
  <c r="N590" i="1" s="1"/>
  <c r="IO203" i="1"/>
  <c r="IF203" i="1"/>
  <c r="G591" i="1" l="1"/>
  <c r="U521" i="1"/>
  <c r="AB521" i="1"/>
  <c r="BZ521" i="1"/>
  <c r="P366" i="45" s="1"/>
  <c r="AT367" i="45" s="1"/>
  <c r="DJ521" i="1"/>
  <c r="DC521" i="1"/>
  <c r="EU521" i="1"/>
  <c r="DX521" i="1"/>
  <c r="BS521" i="1"/>
  <c r="N521" i="1"/>
  <c r="N591" i="1" s="1"/>
  <c r="BL521" i="1"/>
  <c r="EM521" i="1"/>
  <c r="CH521" i="1"/>
  <c r="EF521" i="1"/>
  <c r="BE521" i="1"/>
  <c r="AX521" i="1"/>
  <c r="DQ521" i="1"/>
  <c r="CV521" i="1"/>
  <c r="AP521" i="1"/>
  <c r="CO521" i="1"/>
  <c r="AI521" i="1"/>
  <c r="IO204" i="1"/>
  <c r="IF204" i="1"/>
  <c r="IO365" i="1"/>
  <c r="IF365" i="1"/>
  <c r="AT365" i="45"/>
  <c r="AT366" i="45" l="1"/>
  <c r="CW568" i="1"/>
  <c r="CP566" i="1"/>
  <c r="DQ565" i="1"/>
  <c r="DY565" i="1"/>
  <c r="DR565" i="1"/>
  <c r="CI565" i="1"/>
  <c r="CW566" i="1"/>
  <c r="DC565" i="1"/>
  <c r="CW567" i="1"/>
  <c r="CP567" i="1"/>
  <c r="CP565" i="1"/>
  <c r="DX565" i="1"/>
  <c r="DJ565" i="1"/>
  <c r="DK565" i="1"/>
  <c r="CO567" i="1" l="1"/>
  <c r="CW565" i="1"/>
  <c r="CV567" i="1"/>
  <c r="DQ567" i="1"/>
  <c r="DK567" i="1"/>
  <c r="DY567" i="1"/>
  <c r="DJ566" i="1"/>
  <c r="DR566" i="1"/>
  <c r="CI566" i="1"/>
  <c r="CP568" i="1"/>
  <c r="CV566" i="1"/>
  <c r="DC567" i="1"/>
  <c r="CV568" i="1"/>
  <c r="DX567" i="1"/>
  <c r="DJ567" i="1"/>
  <c r="DR567" i="1"/>
  <c r="CI567" i="1"/>
  <c r="DX566" i="1"/>
  <c r="DK566" i="1"/>
  <c r="DY566" i="1"/>
  <c r="CV565" i="1"/>
  <c r="EF565" i="1"/>
  <c r="DC566" i="1"/>
  <c r="CI568" i="1"/>
  <c r="EG568" i="1" l="1"/>
  <c r="DJ568" i="1"/>
  <c r="EN565" i="1"/>
  <c r="EV565" i="1"/>
  <c r="EM565" i="1"/>
  <c r="EU565" i="1"/>
  <c r="EG565" i="1"/>
  <c r="DC568" i="1"/>
  <c r="DR568" i="1"/>
  <c r="EU568" i="1"/>
  <c r="DX568" i="1"/>
  <c r="EN566" i="1"/>
  <c r="DQ566" i="1"/>
  <c r="EV568" i="1"/>
  <c r="DY568" i="1"/>
  <c r="EN568" i="1"/>
  <c r="DQ568" i="1"/>
  <c r="EF568" i="1"/>
  <c r="DK568" i="1"/>
  <c r="CO566" i="1" l="1"/>
  <c r="EF567" i="1"/>
  <c r="EM568" i="1"/>
  <c r="CO568" i="1"/>
  <c r="EU566" i="1"/>
  <c r="EV566" i="1"/>
  <c r="EG566" i="1"/>
  <c r="EM566" i="1"/>
  <c r="EN567" i="1"/>
  <c r="EV567" i="1"/>
  <c r="EU567" i="1"/>
  <c r="EG567" i="1"/>
  <c r="EM567" i="1"/>
  <c r="EF566" i="1"/>
  <c r="CO565" i="1" l="1"/>
  <c r="BR35" i="72" l="1"/>
  <c r="BS35" i="72" l="1"/>
  <c r="CD35" i="72" s="1"/>
  <c r="CE35" i="72" s="1"/>
  <c r="CO570" i="1" l="1"/>
  <c r="CW570" i="1"/>
  <c r="CI570" i="1"/>
  <c r="DC570" i="1"/>
  <c r="CV570" i="1"/>
  <c r="CP570" i="1"/>
  <c r="BQ331" i="1" l="1"/>
  <c r="BL331" i="1"/>
  <c r="BO331" i="1"/>
  <c r="BH331" i="1"/>
  <c r="AY331" i="1"/>
  <c r="BM331" i="1"/>
  <c r="BG331" i="1"/>
  <c r="BP331" i="1"/>
  <c r="BK331" i="1"/>
  <c r="BJ331" i="1"/>
  <c r="BE331" i="1"/>
  <c r="AZ331" i="1"/>
  <c r="BR331" i="1" l="1"/>
  <c r="BI331" i="1"/>
  <c r="BF331" i="1"/>
  <c r="AX331" i="1"/>
  <c r="BN331" i="1"/>
  <c r="BD331" i="1"/>
  <c r="GT258" i="1" l="1" a="1"/>
  <c r="GT259" i="1" l="1"/>
  <c r="GT270" i="1"/>
  <c r="GT274" i="1"/>
  <c r="GT262" i="1"/>
  <c r="GT278" i="1"/>
  <c r="GT277" i="1"/>
  <c r="GT267" i="1"/>
  <c r="GT268" i="1"/>
  <c r="GT260" i="1"/>
  <c r="GT271" i="1"/>
  <c r="GT275" i="1"/>
  <c r="GT263" i="1"/>
  <c r="GT264" i="1"/>
  <c r="GT258" i="1"/>
  <c r="GT269" i="1"/>
  <c r="GT272" i="1"/>
  <c r="GT261" i="1"/>
  <c r="GT273" i="1"/>
  <c r="GT276" i="1"/>
  <c r="GT265" i="1"/>
  <c r="GT266" i="1"/>
  <c r="BS331" i="1"/>
  <c r="BM250" i="1" l="1"/>
  <c r="BI250" i="1"/>
  <c r="BO250" i="1"/>
  <c r="BL250" i="1"/>
  <c r="BR250" i="1"/>
  <c r="BF250" i="1"/>
  <c r="BN250" i="1"/>
  <c r="AY250" i="1"/>
  <c r="BD250" i="1"/>
  <c r="BP250" i="1" l="1"/>
  <c r="BE250" i="1"/>
  <c r="AX250" i="1"/>
  <c r="BJ250" i="1"/>
  <c r="BG250" i="1"/>
  <c r="BK250" i="1"/>
  <c r="GT339" i="1" a="1"/>
  <c r="BH250" i="1"/>
  <c r="BQ250" i="1"/>
  <c r="AZ250" i="1"/>
  <c r="ID339" i="1" l="1" a="1"/>
  <c r="GT92" i="1" a="1"/>
  <c r="GT343" i="1"/>
  <c r="GT339" i="1"/>
  <c r="GT346" i="1"/>
  <c r="GT340" i="1"/>
  <c r="GT347" i="1"/>
  <c r="GT341" i="1"/>
  <c r="GT348" i="1"/>
  <c r="GT344" i="1"/>
  <c r="GT349" i="1"/>
  <c r="GT345" i="1"/>
  <c r="GT350" i="1"/>
  <c r="GT351" i="1"/>
  <c r="GT352" i="1"/>
  <c r="GT354" i="1"/>
  <c r="GT353" i="1"/>
  <c r="GT355" i="1"/>
  <c r="GT356" i="1"/>
  <c r="GT359" i="1"/>
  <c r="GT357" i="1"/>
  <c r="GT342" i="1"/>
  <c r="GT358" i="1"/>
  <c r="GT178" i="1" a="1"/>
  <c r="GT96" i="1" l="1"/>
  <c r="GT99" i="1"/>
  <c r="GT104" i="1"/>
  <c r="GT103" i="1"/>
  <c r="GT111" i="1"/>
  <c r="GT93" i="1"/>
  <c r="GT97" i="1"/>
  <c r="GT102" i="1"/>
  <c r="GT101" i="1"/>
  <c r="GT109" i="1"/>
  <c r="GT92" i="1"/>
  <c r="GT95" i="1"/>
  <c r="GT100" i="1"/>
  <c r="GT108" i="1"/>
  <c r="GT107" i="1"/>
  <c r="GT112" i="1"/>
  <c r="GT94" i="1"/>
  <c r="GT98" i="1"/>
  <c r="GT106" i="1"/>
  <c r="GT105" i="1"/>
  <c r="GT110" i="1"/>
  <c r="BS250" i="1"/>
  <c r="ID92" i="1" a="1"/>
  <c r="GT182" i="1"/>
  <c r="GT186" i="1"/>
  <c r="GT198" i="1"/>
  <c r="GT190" i="1"/>
  <c r="GT195" i="1"/>
  <c r="GT181" i="1"/>
  <c r="GT185" i="1"/>
  <c r="GT196" i="1"/>
  <c r="GT189" i="1"/>
  <c r="GT193" i="1"/>
  <c r="GT180" i="1"/>
  <c r="GT184" i="1"/>
  <c r="GT194" i="1"/>
  <c r="GT188" i="1"/>
  <c r="GT192" i="1"/>
  <c r="GT179" i="1"/>
  <c r="GT183" i="1"/>
  <c r="GT187" i="1"/>
  <c r="GT178" i="1"/>
  <c r="GT191" i="1"/>
  <c r="GT197" i="1"/>
  <c r="ID349" i="1"/>
  <c r="ID348" i="1"/>
  <c r="ID350" i="1"/>
  <c r="ID352" i="1"/>
  <c r="ID351" i="1"/>
  <c r="ID353" i="1"/>
  <c r="ID354" i="1"/>
  <c r="ID356" i="1"/>
  <c r="ID355" i="1"/>
  <c r="ID357" i="1"/>
  <c r="ID358" i="1"/>
  <c r="ID340" i="1"/>
  <c r="ID359" i="1"/>
  <c r="ID341" i="1"/>
  <c r="ID339" i="1"/>
  <c r="ID344" i="1"/>
  <c r="ID342" i="1"/>
  <c r="ID345" i="1"/>
  <c r="ID343" i="1"/>
  <c r="ID347" i="1"/>
  <c r="ID346" i="1"/>
  <c r="ID97" i="1" l="1"/>
  <c r="ID106" i="1"/>
  <c r="ID94" i="1"/>
  <c r="ID103" i="1"/>
  <c r="ID112" i="1"/>
  <c r="ID98" i="1"/>
  <c r="ID102" i="1"/>
  <c r="ID92" i="1"/>
  <c r="ID99" i="1"/>
  <c r="ID108" i="1"/>
  <c r="ID95" i="1"/>
  <c r="ID105" i="1"/>
  <c r="ID109" i="1"/>
  <c r="ID100" i="1"/>
  <c r="ID104" i="1"/>
  <c r="ID93" i="1"/>
  <c r="ID101" i="1"/>
  <c r="ID110" i="1"/>
  <c r="ID96" i="1"/>
  <c r="ID107" i="1"/>
  <c r="ID111" i="1"/>
  <c r="J12" i="71" l="1"/>
  <c r="P12" i="71" s="1"/>
  <c r="W12" i="71"/>
  <c r="DA12" i="71" s="1"/>
  <c r="BC12" i="71"/>
  <c r="BC5" i="71" s="1"/>
  <c r="DF12" i="71"/>
  <c r="DL12" i="71"/>
  <c r="DR12" i="71"/>
  <c r="DW12" i="71"/>
  <c r="EC12" i="71"/>
  <c r="EM12" i="71"/>
  <c r="AD12" i="71" l="1"/>
  <c r="AN12" i="71"/>
  <c r="AN91" i="71"/>
  <c r="AN173" i="71"/>
  <c r="AZ173" i="71" s="1"/>
  <c r="AN336" i="71"/>
  <c r="BA12" i="75"/>
  <c r="BA91" i="75"/>
  <c r="H336" i="71" l="1"/>
  <c r="H255" i="71"/>
  <c r="H91" i="71"/>
  <c r="H174" i="71"/>
  <c r="H12" i="71"/>
  <c r="AO91" i="75"/>
  <c r="AO12" i="75"/>
  <c r="DS365" i="71" l="1"/>
  <c r="DS377" i="71"/>
  <c r="DS375" i="71"/>
  <c r="DS368" i="71"/>
  <c r="DS366" i="71"/>
  <c r="DS362" i="71"/>
  <c r="DS389" i="71"/>
  <c r="DS367" i="71"/>
  <c r="DS382" i="71"/>
  <c r="DS372" i="71"/>
  <c r="DS384" i="71"/>
  <c r="DS379" i="71"/>
  <c r="DS363" i="71"/>
  <c r="DS361" i="71"/>
  <c r="DS371" i="71"/>
  <c r="DS387" i="71" l="1"/>
  <c r="DS374" i="71"/>
  <c r="DS381" i="71"/>
  <c r="DS395" i="71"/>
  <c r="DS390" i="71"/>
  <c r="DS383" i="71"/>
  <c r="DS397" i="71"/>
  <c r="DS399" i="71"/>
  <c r="DS392" i="71"/>
  <c r="DS396" i="71"/>
  <c r="DS400" i="71"/>
  <c r="DS369" i="71"/>
  <c r="DS364" i="71"/>
  <c r="DS394" i="71"/>
  <c r="DS391" i="71"/>
  <c r="DS385" i="71"/>
  <c r="DS380" i="71"/>
  <c r="DS388" i="71"/>
  <c r="DS386" i="71"/>
  <c r="DS398" i="71"/>
  <c r="DS370" i="71"/>
  <c r="DS376" i="71"/>
  <c r="DS393" i="71"/>
  <c r="DS401" i="71"/>
  <c r="DS373" i="71"/>
  <c r="DS378" i="71"/>
  <c r="J80" i="71" l="1"/>
  <c r="J79" i="71"/>
  <c r="J78" i="71"/>
  <c r="J402" i="71" s="1"/>
  <c r="J77" i="71"/>
  <c r="D320" i="71"/>
  <c r="J403" i="71" l="1"/>
  <c r="J322" i="71"/>
  <c r="J404" i="71"/>
  <c r="J323" i="71"/>
  <c r="AD320" i="71"/>
  <c r="AD321" i="71"/>
  <c r="J320" i="71"/>
  <c r="AP77" i="71"/>
  <c r="AP401" i="71" s="1"/>
  <c r="J238" i="71"/>
  <c r="J401" i="71"/>
  <c r="J156" i="71"/>
  <c r="J157" i="71"/>
  <c r="J321" i="71"/>
  <c r="W321" i="71" s="1"/>
  <c r="J239" i="71"/>
  <c r="AP78" i="71"/>
  <c r="AP402" i="71" s="1"/>
  <c r="J158" i="71"/>
  <c r="AP79" i="71"/>
  <c r="J240" i="71"/>
  <c r="J159" i="71"/>
  <c r="J241" i="71"/>
  <c r="AP80" i="71"/>
  <c r="AP238" i="71" l="1"/>
  <c r="W238" i="71"/>
  <c r="AP239" i="71"/>
  <c r="W239" i="71"/>
  <c r="AP323" i="71"/>
  <c r="W323" i="71"/>
  <c r="AP240" i="71"/>
  <c r="DW240" i="71" s="1"/>
  <c r="W240" i="71"/>
  <c r="AP404" i="71"/>
  <c r="DW80" i="71"/>
  <c r="DW81" i="71"/>
  <c r="AP322" i="71"/>
  <c r="W322" i="71"/>
  <c r="AP241" i="71"/>
  <c r="W241" i="71"/>
  <c r="DW79" i="71"/>
  <c r="AP403" i="71"/>
  <c r="DW403" i="71" s="1"/>
  <c r="DW402" i="71"/>
  <c r="DW324" i="71"/>
  <c r="AP158" i="71"/>
  <c r="DW78" i="71"/>
  <c r="AP321" i="71"/>
  <c r="AP157" i="71"/>
  <c r="AP156" i="71"/>
  <c r="AP320" i="71"/>
  <c r="W320" i="71"/>
  <c r="AP159" i="71"/>
  <c r="DW160" i="71" s="1"/>
  <c r="EJ362" i="71"/>
  <c r="EJ361" i="71"/>
  <c r="EJ376" i="71"/>
  <c r="EJ374" i="71"/>
  <c r="EJ387" i="71"/>
  <c r="EJ381" i="71"/>
  <c r="EJ380" i="71"/>
  <c r="EJ377" i="71"/>
  <c r="EJ371" i="71"/>
  <c r="EJ366" i="71"/>
  <c r="EJ364" i="71"/>
  <c r="DW404" i="71" l="1"/>
  <c r="DW405" i="71"/>
  <c r="DW322" i="71"/>
  <c r="DW239" i="71"/>
  <c r="DW241" i="71"/>
  <c r="DW242" i="71"/>
  <c r="DW159" i="71"/>
  <c r="EJ389" i="71"/>
  <c r="EJ368" i="71"/>
  <c r="EJ378" i="71"/>
  <c r="DW321" i="71"/>
  <c r="DW158" i="71"/>
  <c r="DW157" i="71"/>
  <c r="DW323" i="71"/>
  <c r="EJ382" i="71"/>
  <c r="EJ367" i="71"/>
  <c r="EJ369" i="71"/>
  <c r="EJ388" i="71"/>
  <c r="EJ398" i="71"/>
  <c r="EJ384" i="71"/>
  <c r="EJ385" i="71"/>
  <c r="EJ386" i="71"/>
  <c r="EJ391" i="71"/>
  <c r="EJ393" i="71"/>
  <c r="EJ373" i="71"/>
  <c r="EJ390" i="71"/>
  <c r="EJ395" i="71"/>
  <c r="EJ396" i="71"/>
  <c r="EJ397" i="71"/>
  <c r="EJ399" i="71"/>
  <c r="EJ370" i="71"/>
  <c r="EJ363" i="71"/>
  <c r="EJ365" i="71"/>
  <c r="EJ379" i="71"/>
  <c r="EJ383" i="71"/>
  <c r="EJ392" i="71"/>
  <c r="EJ394" i="71"/>
  <c r="EJ401" i="71"/>
  <c r="EJ400" i="71"/>
  <c r="EJ372" i="71"/>
  <c r="EJ375" i="71"/>
  <c r="EI364" i="71" l="1"/>
  <c r="EI385" i="71"/>
  <c r="EI374" i="71"/>
  <c r="EI382" i="71"/>
  <c r="EI389" i="71"/>
  <c r="EI383" i="71"/>
  <c r="EI386" i="71"/>
  <c r="EI365" i="71"/>
  <c r="EI375" i="71"/>
  <c r="EI371" i="71"/>
  <c r="EI401" i="71"/>
  <c r="EI368" i="71"/>
  <c r="EI361" i="71"/>
  <c r="EI390" i="71"/>
  <c r="EI387" i="71"/>
  <c r="EI379" i="71"/>
  <c r="EI376" i="71"/>
  <c r="EI378" i="71" l="1"/>
  <c r="EI397" i="71"/>
  <c r="EI370" i="71"/>
  <c r="EI381" i="71"/>
  <c r="EI377" i="71"/>
  <c r="EI395" i="71"/>
  <c r="EI396" i="71"/>
  <c r="EI362" i="71"/>
  <c r="EI363" i="71"/>
  <c r="EI394" i="71"/>
  <c r="EI398" i="71"/>
  <c r="EI367" i="71"/>
  <c r="EI392" i="71"/>
  <c r="EI391" i="71"/>
  <c r="EI380" i="71"/>
  <c r="EI399" i="71"/>
  <c r="EI366" i="71"/>
  <c r="EI369" i="71"/>
  <c r="EI372" i="71"/>
  <c r="EI373" i="71"/>
  <c r="EI388" i="71"/>
  <c r="EI393" i="71"/>
  <c r="EI384" i="71"/>
  <c r="EI400" i="71"/>
  <c r="J36" i="71" l="1"/>
  <c r="J37" i="71"/>
  <c r="J38" i="71"/>
  <c r="J39" i="71"/>
  <c r="J40" i="71"/>
  <c r="J41" i="71"/>
  <c r="J42" i="71"/>
  <c r="J44" i="71"/>
  <c r="J45" i="71"/>
  <c r="J46" i="71"/>
  <c r="J47" i="71"/>
  <c r="J48" i="71"/>
  <c r="J49" i="71"/>
  <c r="J50" i="71"/>
  <c r="J51" i="71"/>
  <c r="J52" i="71"/>
  <c r="J53" i="71"/>
  <c r="J54" i="71"/>
  <c r="J55" i="71"/>
  <c r="J56" i="71"/>
  <c r="J57" i="71"/>
  <c r="J58" i="71"/>
  <c r="J59" i="71"/>
  <c r="J60" i="71"/>
  <c r="J61" i="71"/>
  <c r="J62" i="71"/>
  <c r="J63" i="71"/>
  <c r="J64" i="71"/>
  <c r="J65" i="71"/>
  <c r="J66" i="71"/>
  <c r="J67" i="71"/>
  <c r="J68" i="71"/>
  <c r="J69" i="71"/>
  <c r="J70" i="71"/>
  <c r="J71" i="71"/>
  <c r="J72" i="71"/>
  <c r="J73" i="71"/>
  <c r="J74" i="71"/>
  <c r="J75" i="71"/>
  <c r="J76" i="71"/>
  <c r="J319" i="71" l="1"/>
  <c r="J237" i="71"/>
  <c r="AP76" i="71"/>
  <c r="J400" i="71"/>
  <c r="J155" i="71"/>
  <c r="J398" i="71"/>
  <c r="J235" i="71"/>
  <c r="AP74" i="71"/>
  <c r="J317" i="71"/>
  <c r="J153" i="71"/>
  <c r="J396" i="71"/>
  <c r="J233" i="71"/>
  <c r="AP72" i="71"/>
  <c r="J315" i="71"/>
  <c r="J151" i="71"/>
  <c r="J394" i="71"/>
  <c r="J231" i="71"/>
  <c r="AP70" i="71"/>
  <c r="J313" i="71"/>
  <c r="J149" i="71"/>
  <c r="J392" i="71"/>
  <c r="J229" i="71"/>
  <c r="AP68" i="71"/>
  <c r="J311" i="71"/>
  <c r="J147" i="71"/>
  <c r="J390" i="71"/>
  <c r="J227" i="71"/>
  <c r="AP66" i="71"/>
  <c r="J309" i="71"/>
  <c r="J145" i="71"/>
  <c r="J388" i="71"/>
  <c r="J225" i="71"/>
  <c r="AP64" i="71"/>
  <c r="J307" i="71"/>
  <c r="J143" i="71"/>
  <c r="J386" i="71"/>
  <c r="J223" i="71"/>
  <c r="AP62" i="71"/>
  <c r="J305" i="71"/>
  <c r="J141" i="71"/>
  <c r="J384" i="71"/>
  <c r="J221" i="71"/>
  <c r="AP60" i="71"/>
  <c r="J303" i="71"/>
  <c r="J139" i="71"/>
  <c r="J382" i="71"/>
  <c r="J137" i="71"/>
  <c r="AP58" i="71"/>
  <c r="J301" i="71"/>
  <c r="J219" i="71"/>
  <c r="J380" i="71"/>
  <c r="J217" i="71"/>
  <c r="AP56" i="71"/>
  <c r="J299" i="71"/>
  <c r="J135" i="71"/>
  <c r="J297" i="71"/>
  <c r="J133" i="71"/>
  <c r="J378" i="71"/>
  <c r="J215" i="71"/>
  <c r="AP54" i="71"/>
  <c r="J295" i="71"/>
  <c r="J213" i="71"/>
  <c r="J376" i="71"/>
  <c r="J131" i="71"/>
  <c r="AP52" i="71"/>
  <c r="J293" i="71"/>
  <c r="AP50" i="71"/>
  <c r="J374" i="71"/>
  <c r="J211" i="71"/>
  <c r="J129" i="71"/>
  <c r="J291" i="71"/>
  <c r="AP48" i="71"/>
  <c r="J127" i="71"/>
  <c r="J372" i="71"/>
  <c r="J209" i="71"/>
  <c r="J289" i="71"/>
  <c r="AP46" i="71"/>
  <c r="J370" i="71"/>
  <c r="J207" i="71"/>
  <c r="J125" i="71"/>
  <c r="J368" i="71"/>
  <c r="J205" i="71"/>
  <c r="AP44" i="71"/>
  <c r="J287" i="71"/>
  <c r="J123" i="71"/>
  <c r="AP42" i="71"/>
  <c r="J366" i="71"/>
  <c r="J203" i="71"/>
  <c r="J285" i="71"/>
  <c r="J121" i="71"/>
  <c r="AP40" i="71"/>
  <c r="J364" i="71"/>
  <c r="J201" i="71"/>
  <c r="J283" i="71"/>
  <c r="J119" i="71"/>
  <c r="AP38" i="71"/>
  <c r="J362" i="71"/>
  <c r="J199" i="71"/>
  <c r="J281" i="71"/>
  <c r="J117" i="71"/>
  <c r="AP36" i="71"/>
  <c r="J279" i="71"/>
  <c r="J115" i="71"/>
  <c r="J360" i="71"/>
  <c r="J197" i="71"/>
  <c r="D403" i="71"/>
  <c r="D402" i="71"/>
  <c r="D404" i="71"/>
  <c r="J318" i="71"/>
  <c r="J236" i="71"/>
  <c r="AP75" i="71"/>
  <c r="J399" i="71"/>
  <c r="J154" i="71"/>
  <c r="J316" i="71"/>
  <c r="J152" i="71"/>
  <c r="J397" i="71"/>
  <c r="J234" i="71"/>
  <c r="AP73" i="71"/>
  <c r="J314" i="71"/>
  <c r="J150" i="71"/>
  <c r="J395" i="71"/>
  <c r="J232" i="71"/>
  <c r="AP71" i="71"/>
  <c r="J312" i="71"/>
  <c r="J148" i="71"/>
  <c r="J393" i="71"/>
  <c r="J230" i="71"/>
  <c r="AP69" i="71"/>
  <c r="J310" i="71"/>
  <c r="J146" i="71"/>
  <c r="J391" i="71"/>
  <c r="J228" i="71"/>
  <c r="AP67" i="71"/>
  <c r="J308" i="71"/>
  <c r="J144" i="71"/>
  <c r="J389" i="71"/>
  <c r="J226" i="71"/>
  <c r="AP65" i="71"/>
  <c r="J306" i="71"/>
  <c r="J142" i="71"/>
  <c r="J387" i="71"/>
  <c r="J224" i="71"/>
  <c r="AP63" i="71"/>
  <c r="J304" i="71"/>
  <c r="J140" i="71"/>
  <c r="J385" i="71"/>
  <c r="J222" i="71"/>
  <c r="AP61" i="71"/>
  <c r="J302" i="71"/>
  <c r="J138" i="71"/>
  <c r="J383" i="71"/>
  <c r="J220" i="71"/>
  <c r="AP59" i="71"/>
  <c r="J300" i="71"/>
  <c r="J136" i="71"/>
  <c r="J381" i="71"/>
  <c r="J218" i="71"/>
  <c r="AP57" i="71"/>
  <c r="J379" i="71"/>
  <c r="J216" i="71"/>
  <c r="AP55" i="71"/>
  <c r="J298" i="71"/>
  <c r="J134" i="71"/>
  <c r="J377" i="71"/>
  <c r="J214" i="71"/>
  <c r="J132" i="71"/>
  <c r="J296" i="71"/>
  <c r="AP53" i="71"/>
  <c r="J294" i="71"/>
  <c r="AP51" i="71"/>
  <c r="J130" i="71"/>
  <c r="J375" i="71"/>
  <c r="J212" i="71"/>
  <c r="J128" i="71"/>
  <c r="J292" i="71"/>
  <c r="AP49" i="71"/>
  <c r="J373" i="71"/>
  <c r="J210" i="71"/>
  <c r="J290" i="71"/>
  <c r="AP47" i="71"/>
  <c r="J371" i="71"/>
  <c r="J208" i="71"/>
  <c r="J126" i="71"/>
  <c r="J288" i="71"/>
  <c r="J124" i="71"/>
  <c r="J369" i="71"/>
  <c r="J206" i="71"/>
  <c r="AP45" i="71"/>
  <c r="J43" i="71"/>
  <c r="AP41" i="71"/>
  <c r="J365" i="71"/>
  <c r="J202" i="71"/>
  <c r="J284" i="71"/>
  <c r="J120" i="71"/>
  <c r="AP39" i="71"/>
  <c r="J363" i="71"/>
  <c r="J200" i="71"/>
  <c r="J282" i="71"/>
  <c r="J118" i="71"/>
  <c r="AP37" i="71"/>
  <c r="J361" i="71"/>
  <c r="J198" i="71"/>
  <c r="J280" i="71"/>
  <c r="J116" i="71"/>
  <c r="AP236" i="71" l="1"/>
  <c r="W236" i="71"/>
  <c r="AP223" i="71"/>
  <c r="W223" i="71"/>
  <c r="AP227" i="71"/>
  <c r="W227" i="71"/>
  <c r="AP231" i="71"/>
  <c r="W231" i="71"/>
  <c r="AP235" i="71"/>
  <c r="W235" i="71"/>
  <c r="AP211" i="71"/>
  <c r="DW211" i="71" s="1"/>
  <c r="W211" i="71"/>
  <c r="AP222" i="71"/>
  <c r="W222" i="71"/>
  <c r="AP230" i="71"/>
  <c r="W230" i="71"/>
  <c r="AP216" i="71"/>
  <c r="W216" i="71"/>
  <c r="AP234" i="71"/>
  <c r="W234" i="71"/>
  <c r="AP214" i="71"/>
  <c r="W214" i="71"/>
  <c r="AP209" i="71"/>
  <c r="W209" i="71"/>
  <c r="AP207" i="71"/>
  <c r="W207" i="71"/>
  <c r="AP219" i="71"/>
  <c r="W219" i="71"/>
  <c r="AP199" i="71"/>
  <c r="W199" i="71"/>
  <c r="AP226" i="71"/>
  <c r="W226" i="71"/>
  <c r="AP201" i="71"/>
  <c r="W201" i="71"/>
  <c r="AP215" i="71"/>
  <c r="W215" i="71"/>
  <c r="AP210" i="71"/>
  <c r="W210" i="71"/>
  <c r="AP200" i="71"/>
  <c r="W200" i="71"/>
  <c r="AP212" i="71"/>
  <c r="W212" i="71"/>
  <c r="AP205" i="71"/>
  <c r="W205" i="71"/>
  <c r="AP213" i="71"/>
  <c r="W213" i="71"/>
  <c r="AP217" i="71"/>
  <c r="DW217" i="71" s="1"/>
  <c r="W217" i="71"/>
  <c r="AP221" i="71"/>
  <c r="W221" i="71"/>
  <c r="AP225" i="71"/>
  <c r="W225" i="71"/>
  <c r="AP229" i="71"/>
  <c r="W229" i="71"/>
  <c r="AP233" i="71"/>
  <c r="W233" i="71"/>
  <c r="AP237" i="71"/>
  <c r="W237" i="71"/>
  <c r="AP203" i="71"/>
  <c r="DW203" i="71" s="1"/>
  <c r="W203" i="71"/>
  <c r="AP206" i="71"/>
  <c r="W206" i="71"/>
  <c r="AP218" i="71"/>
  <c r="W218" i="71"/>
  <c r="AP198" i="71"/>
  <c r="W198" i="71"/>
  <c r="AP202" i="71"/>
  <c r="W202" i="71"/>
  <c r="AP208" i="71"/>
  <c r="DW208" i="71" s="1"/>
  <c r="W208" i="71"/>
  <c r="AP220" i="71"/>
  <c r="W220" i="71"/>
  <c r="AP224" i="71"/>
  <c r="W224" i="71"/>
  <c r="AP228" i="71"/>
  <c r="DW228" i="71" s="1"/>
  <c r="W228" i="71"/>
  <c r="AP232" i="71"/>
  <c r="W232" i="71"/>
  <c r="AD404" i="71"/>
  <c r="W404" i="71"/>
  <c r="AD403" i="71"/>
  <c r="W403" i="71"/>
  <c r="AD402" i="71"/>
  <c r="W402" i="71"/>
  <c r="AP280" i="71"/>
  <c r="AP282" i="71"/>
  <c r="AP284" i="71"/>
  <c r="AP124" i="71"/>
  <c r="AP371" i="71"/>
  <c r="DW47" i="71"/>
  <c r="AP292" i="71"/>
  <c r="DW51" i="71"/>
  <c r="AP375" i="71"/>
  <c r="AP296" i="71"/>
  <c r="AP298" i="71"/>
  <c r="AP136" i="71"/>
  <c r="AP138" i="71"/>
  <c r="AP140" i="71"/>
  <c r="AP142" i="71"/>
  <c r="AP144" i="71"/>
  <c r="AP146" i="71"/>
  <c r="AP148" i="71"/>
  <c r="AP150" i="71"/>
  <c r="AP152" i="71"/>
  <c r="D159" i="71"/>
  <c r="D80" i="71"/>
  <c r="AD241" i="71"/>
  <c r="D158" i="71"/>
  <c r="D79" i="71"/>
  <c r="AD240" i="71"/>
  <c r="AP279" i="71"/>
  <c r="DW279" i="71" s="1"/>
  <c r="AP281" i="71"/>
  <c r="AP283" i="71"/>
  <c r="AP285" i="71"/>
  <c r="AP287" i="71"/>
  <c r="DW46" i="71"/>
  <c r="AP370" i="71"/>
  <c r="DW48" i="71"/>
  <c r="AP372" i="71"/>
  <c r="DW50" i="71"/>
  <c r="AP374" i="71"/>
  <c r="AP131" i="71"/>
  <c r="AP133" i="71"/>
  <c r="AP299" i="71"/>
  <c r="AP301" i="71"/>
  <c r="AP137" i="71"/>
  <c r="AP303" i="71"/>
  <c r="AP305" i="71"/>
  <c r="AP307" i="71"/>
  <c r="AP309" i="71"/>
  <c r="AP311" i="71"/>
  <c r="AP313" i="71"/>
  <c r="AP315" i="71"/>
  <c r="AP317" i="71"/>
  <c r="AP116" i="71"/>
  <c r="DW37" i="71"/>
  <c r="AP361" i="71"/>
  <c r="AP118" i="71"/>
  <c r="DW39" i="71"/>
  <c r="AP363" i="71"/>
  <c r="AP120" i="71"/>
  <c r="DW41" i="71"/>
  <c r="AP365" i="71"/>
  <c r="J367" i="71"/>
  <c r="J204" i="71"/>
  <c r="AP43" i="71"/>
  <c r="DW44" i="71" s="1"/>
  <c r="J286" i="71"/>
  <c r="J122" i="71"/>
  <c r="AP369" i="71"/>
  <c r="DW45" i="71"/>
  <c r="AP288" i="71"/>
  <c r="AP126" i="71"/>
  <c r="AP290" i="71"/>
  <c r="DW49" i="71"/>
  <c r="AP373" i="71"/>
  <c r="AP128" i="71"/>
  <c r="AP130" i="71"/>
  <c r="AP294" i="71"/>
  <c r="DW53" i="71"/>
  <c r="AP377" i="71"/>
  <c r="AP132" i="71"/>
  <c r="AP134" i="71"/>
  <c r="DW55" i="71"/>
  <c r="AP379" i="71"/>
  <c r="DW57" i="71"/>
  <c r="AP381" i="71"/>
  <c r="AP300" i="71"/>
  <c r="DW59" i="71"/>
  <c r="AP383" i="71"/>
  <c r="AP302" i="71"/>
  <c r="DW61" i="71"/>
  <c r="AP385" i="71"/>
  <c r="AP304" i="71"/>
  <c r="DW63" i="71"/>
  <c r="AP387" i="71"/>
  <c r="AP306" i="71"/>
  <c r="DW65" i="71"/>
  <c r="AP389" i="71"/>
  <c r="AP308" i="71"/>
  <c r="DW67" i="71"/>
  <c r="AP391" i="71"/>
  <c r="AP310" i="71"/>
  <c r="DW69" i="71"/>
  <c r="AP393" i="71"/>
  <c r="AP312" i="71"/>
  <c r="DW71" i="71"/>
  <c r="AP395" i="71"/>
  <c r="AP314" i="71"/>
  <c r="DW73" i="71"/>
  <c r="AP397" i="71"/>
  <c r="AP316" i="71"/>
  <c r="AP154" i="71"/>
  <c r="DW75" i="71"/>
  <c r="AP399" i="71"/>
  <c r="AP318" i="71"/>
  <c r="D157" i="71"/>
  <c r="D78" i="71"/>
  <c r="AD239" i="71"/>
  <c r="D156" i="71"/>
  <c r="AD238" i="71"/>
  <c r="D77" i="71"/>
  <c r="D401" i="71"/>
  <c r="AP197" i="71"/>
  <c r="DW197" i="71" s="1"/>
  <c r="AP115" i="71"/>
  <c r="DW115" i="71" s="1"/>
  <c r="DW36" i="71"/>
  <c r="AP360" i="71"/>
  <c r="AP117" i="71"/>
  <c r="DW38" i="71"/>
  <c r="AP362" i="71"/>
  <c r="AP119" i="71"/>
  <c r="DW40" i="71"/>
  <c r="AP364" i="71"/>
  <c r="AP121" i="71"/>
  <c r="DW42" i="71"/>
  <c r="AP366" i="71"/>
  <c r="AP123" i="71"/>
  <c r="AP368" i="71"/>
  <c r="AP125" i="71"/>
  <c r="AP289" i="71"/>
  <c r="AP127" i="71"/>
  <c r="AP291" i="71"/>
  <c r="AP129" i="71"/>
  <c r="AP293" i="71"/>
  <c r="DW52" i="71"/>
  <c r="AP376" i="71"/>
  <c r="AP295" i="71"/>
  <c r="DW54" i="71"/>
  <c r="AP378" i="71"/>
  <c r="AP297" i="71"/>
  <c r="AP135" i="71"/>
  <c r="AP380" i="71"/>
  <c r="DW56" i="71"/>
  <c r="DW58" i="71"/>
  <c r="AP382" i="71"/>
  <c r="AP139" i="71"/>
  <c r="AP384" i="71"/>
  <c r="DW60" i="71"/>
  <c r="AP141" i="71"/>
  <c r="DW62" i="71"/>
  <c r="AP386" i="71"/>
  <c r="AP143" i="71"/>
  <c r="DW64" i="71"/>
  <c r="AP388" i="71"/>
  <c r="AP145" i="71"/>
  <c r="DW66" i="71"/>
  <c r="AP390" i="71"/>
  <c r="AP147" i="71"/>
  <c r="DW68" i="71"/>
  <c r="AP392" i="71"/>
  <c r="AP149" i="71"/>
  <c r="DW149" i="71" s="1"/>
  <c r="DW70" i="71"/>
  <c r="AP394" i="71"/>
  <c r="AP151" i="71"/>
  <c r="DW72" i="71"/>
  <c r="AP396" i="71"/>
  <c r="AP153" i="71"/>
  <c r="DW74" i="71"/>
  <c r="AP398" i="71"/>
  <c r="AP155" i="71"/>
  <c r="DW77" i="71"/>
  <c r="DW76" i="71"/>
  <c r="AP400" i="71"/>
  <c r="AP319" i="71"/>
  <c r="DW215" i="71" l="1"/>
  <c r="DW209" i="71"/>
  <c r="DW224" i="71"/>
  <c r="DW153" i="71"/>
  <c r="DW202" i="71"/>
  <c r="DW214" i="71"/>
  <c r="DW234" i="71"/>
  <c r="DW304" i="71"/>
  <c r="DW199" i="71"/>
  <c r="DW218" i="71"/>
  <c r="DW225" i="71"/>
  <c r="DW230" i="71"/>
  <c r="DW206" i="71"/>
  <c r="DW221" i="71"/>
  <c r="DW236" i="71"/>
  <c r="DW219" i="71"/>
  <c r="DW212" i="71"/>
  <c r="DW222" i="71"/>
  <c r="DW220" i="71"/>
  <c r="DW210" i="71"/>
  <c r="DW200" i="71"/>
  <c r="DW235" i="71"/>
  <c r="AP204" i="71"/>
  <c r="DW204" i="71" s="1"/>
  <c r="W204" i="71"/>
  <c r="DW237" i="71"/>
  <c r="DW238" i="71"/>
  <c r="DW213" i="71"/>
  <c r="DW231" i="71"/>
  <c r="DW216" i="71"/>
  <c r="DW141" i="71"/>
  <c r="DW233" i="71"/>
  <c r="DW201" i="71"/>
  <c r="DW227" i="71"/>
  <c r="DW232" i="71"/>
  <c r="DW198" i="71"/>
  <c r="DW229" i="71"/>
  <c r="DW226" i="71"/>
  <c r="DW207" i="71"/>
  <c r="DW223" i="71"/>
  <c r="DW134" i="71"/>
  <c r="DW125" i="71"/>
  <c r="DW137" i="71"/>
  <c r="DW121" i="71"/>
  <c r="DW299" i="71"/>
  <c r="DW312" i="71"/>
  <c r="DW288" i="71"/>
  <c r="DW147" i="71"/>
  <c r="DW139" i="71"/>
  <c r="DW293" i="71"/>
  <c r="DW132" i="71"/>
  <c r="DW285" i="71"/>
  <c r="DW281" i="71"/>
  <c r="DW316" i="71"/>
  <c r="DW300" i="71"/>
  <c r="DW297" i="71"/>
  <c r="DW119" i="71"/>
  <c r="DW318" i="71"/>
  <c r="DW143" i="71"/>
  <c r="DW308" i="71"/>
  <c r="DW145" i="71"/>
  <c r="DW289" i="71"/>
  <c r="DW151" i="71"/>
  <c r="DW135" i="71"/>
  <c r="DW117" i="71"/>
  <c r="DW295" i="71"/>
  <c r="DW129" i="71"/>
  <c r="DW283" i="71"/>
  <c r="DW126" i="71"/>
  <c r="DW311" i="71"/>
  <c r="DW307" i="71"/>
  <c r="DW303" i="71"/>
  <c r="DW319" i="71"/>
  <c r="DW320" i="71"/>
  <c r="DW156" i="71"/>
  <c r="DW155" i="71"/>
  <c r="DW398" i="71"/>
  <c r="DW394" i="71"/>
  <c r="DW390" i="71"/>
  <c r="DW386" i="71"/>
  <c r="DW382" i="71"/>
  <c r="DW376" i="71"/>
  <c r="DW128" i="71"/>
  <c r="DW127" i="71"/>
  <c r="DW366" i="71"/>
  <c r="DW364" i="71"/>
  <c r="W77" i="71"/>
  <c r="AD77" i="71"/>
  <c r="EH399" i="71"/>
  <c r="DW399" i="71"/>
  <c r="DW397" i="71"/>
  <c r="DW393" i="71"/>
  <c r="DW389" i="71"/>
  <c r="DW385" i="71"/>
  <c r="DW381" i="71"/>
  <c r="DW379" i="71"/>
  <c r="DW130" i="71"/>
  <c r="DW373" i="71"/>
  <c r="DW396" i="71"/>
  <c r="DW392" i="71"/>
  <c r="DW388" i="71"/>
  <c r="DW384" i="71"/>
  <c r="EH380" i="71"/>
  <c r="DW380" i="71"/>
  <c r="DW378" i="71"/>
  <c r="DW291" i="71"/>
  <c r="FB36" i="71"/>
  <c r="FC36" i="71" s="1"/>
  <c r="FN36" i="71"/>
  <c r="FO36" i="71" s="1"/>
  <c r="FP36" i="71" s="1"/>
  <c r="W401" i="71"/>
  <c r="AD401" i="71"/>
  <c r="AD156" i="71"/>
  <c r="W156" i="71"/>
  <c r="W157" i="71"/>
  <c r="AD157" i="71"/>
  <c r="DW154" i="71"/>
  <c r="DW314" i="71"/>
  <c r="EH395" i="71"/>
  <c r="DW395" i="71"/>
  <c r="DW310" i="71"/>
  <c r="EH391" i="71"/>
  <c r="DW391" i="71"/>
  <c r="DW306" i="71"/>
  <c r="EH387" i="71"/>
  <c r="DW387" i="71"/>
  <c r="DW302" i="71"/>
  <c r="EH383" i="71"/>
  <c r="DW383" i="71"/>
  <c r="DW294" i="71"/>
  <c r="AP286" i="71"/>
  <c r="DW286" i="71" s="1"/>
  <c r="DW365" i="71"/>
  <c r="EH365" i="71"/>
  <c r="DW363" i="71"/>
  <c r="DW118" i="71"/>
  <c r="DW361" i="71"/>
  <c r="EH361" i="71"/>
  <c r="DW116" i="71"/>
  <c r="DW317" i="71"/>
  <c r="DW315" i="71"/>
  <c r="DW133" i="71"/>
  <c r="DW131" i="71"/>
  <c r="EH374" i="71"/>
  <c r="DW374" i="71"/>
  <c r="W79" i="71"/>
  <c r="AD79" i="71"/>
  <c r="W158" i="71"/>
  <c r="AD158" i="71"/>
  <c r="W80" i="71"/>
  <c r="AD80" i="71"/>
  <c r="W159" i="71"/>
  <c r="AD159" i="71"/>
  <c r="DW150" i="71"/>
  <c r="DW146" i="71"/>
  <c r="DW144" i="71"/>
  <c r="DW142" i="71"/>
  <c r="DW138" i="71"/>
  <c r="DW136" i="71"/>
  <c r="DW371" i="71"/>
  <c r="DW401" i="71"/>
  <c r="DW400" i="71"/>
  <c r="DW362" i="71"/>
  <c r="EH362" i="71"/>
  <c r="W78" i="71"/>
  <c r="AD78" i="71"/>
  <c r="DW377" i="71"/>
  <c r="EH377" i="71"/>
  <c r="DW290" i="71"/>
  <c r="DW369" i="71"/>
  <c r="EH369" i="71"/>
  <c r="AP122" i="71"/>
  <c r="DW122" i="71" s="1"/>
  <c r="DW43" i="71"/>
  <c r="AP367" i="71"/>
  <c r="DW368" i="71" s="1"/>
  <c r="DW120" i="71"/>
  <c r="DW313" i="71"/>
  <c r="DW309" i="71"/>
  <c r="DW305" i="71"/>
  <c r="DW301" i="71"/>
  <c r="DW372" i="71"/>
  <c r="EH372" i="71"/>
  <c r="DW370" i="71"/>
  <c r="DW152" i="71"/>
  <c r="DW148" i="71"/>
  <c r="DW140" i="71"/>
  <c r="DW298" i="71"/>
  <c r="DW296" i="71"/>
  <c r="EH375" i="71"/>
  <c r="DW375" i="71"/>
  <c r="DW292" i="71"/>
  <c r="DW124" i="71"/>
  <c r="DW284" i="71"/>
  <c r="DW282" i="71"/>
  <c r="DW280" i="71"/>
  <c r="DW205" i="71" l="1"/>
  <c r="DW287" i="71"/>
  <c r="EH371" i="71"/>
  <c r="EH384" i="71"/>
  <c r="AD224" i="71"/>
  <c r="EH401" i="71"/>
  <c r="EH400" i="71"/>
  <c r="AD198" i="71"/>
  <c r="AD219" i="71"/>
  <c r="EH370" i="71"/>
  <c r="DW367" i="71"/>
  <c r="EH368" i="71"/>
  <c r="EH378" i="71"/>
  <c r="EH373" i="71"/>
  <c r="EH379" i="71"/>
  <c r="EH381" i="71"/>
  <c r="EH385" i="71"/>
  <c r="EH389" i="71"/>
  <c r="EH397" i="71"/>
  <c r="EH364" i="71"/>
  <c r="EH386" i="71"/>
  <c r="EH390" i="71"/>
  <c r="AD234" i="71"/>
  <c r="EH363" i="71"/>
  <c r="EH388" i="71"/>
  <c r="EH392" i="71"/>
  <c r="EH396" i="71"/>
  <c r="EH393" i="71"/>
  <c r="EH367" i="71"/>
  <c r="EH366" i="71"/>
  <c r="DW123" i="71"/>
  <c r="EH376" i="71"/>
  <c r="EH382" i="71"/>
  <c r="EH394" i="71"/>
  <c r="EH398" i="71"/>
  <c r="AD225" i="71" l="1"/>
  <c r="AD232" i="71"/>
  <c r="AD230" i="71"/>
  <c r="AD202" i="71"/>
  <c r="AD217" i="71"/>
  <c r="AD220" i="71"/>
  <c r="AD203" i="71"/>
  <c r="AD208" i="71"/>
  <c r="AD223" i="71"/>
  <c r="AD209" i="71"/>
  <c r="AD228" i="71"/>
  <c r="AD235" i="71"/>
  <c r="AD227" i="71"/>
  <c r="AD231" i="71"/>
  <c r="AD229" i="71"/>
  <c r="AD200" i="71"/>
  <c r="AD207" i="71"/>
  <c r="AD206" i="71"/>
  <c r="AD221" i="71"/>
  <c r="AD204" i="71"/>
  <c r="AD201" i="71"/>
  <c r="AD205" i="71"/>
  <c r="AD214" i="71"/>
  <c r="AD215" i="71"/>
  <c r="AD222" i="71"/>
  <c r="AD211" i="71"/>
  <c r="AD212" i="71"/>
  <c r="AD247" i="71" s="1"/>
  <c r="AD218" i="71"/>
  <c r="AD226" i="71"/>
  <c r="AD233" i="71"/>
  <c r="W197" i="71"/>
  <c r="AD197" i="71"/>
  <c r="AD199" i="71"/>
  <c r="AD216" i="71"/>
  <c r="AD210" i="71"/>
  <c r="AD213" i="71"/>
  <c r="D306" i="71"/>
  <c r="AD236" i="71" l="1"/>
  <c r="AD306" i="71"/>
  <c r="W306" i="71"/>
  <c r="D142" i="71"/>
  <c r="D63" i="71"/>
  <c r="D387" i="71"/>
  <c r="AD237" i="71"/>
  <c r="W247" i="71"/>
  <c r="D313" i="71"/>
  <c r="D309" i="71"/>
  <c r="D314" i="71"/>
  <c r="D310" i="71"/>
  <c r="D316" i="71"/>
  <c r="D315" i="71"/>
  <c r="D311" i="71"/>
  <c r="D307" i="71"/>
  <c r="D308" i="71"/>
  <c r="AJ244" i="71" l="1"/>
  <c r="AJ243" i="71"/>
  <c r="AJ242" i="71"/>
  <c r="AJ240" i="71"/>
  <c r="AJ241" i="71"/>
  <c r="AJ239" i="71"/>
  <c r="AJ238" i="71"/>
  <c r="AJ230" i="71"/>
  <c r="BR230" i="71" s="1"/>
  <c r="AJ213" i="71"/>
  <c r="AJ233" i="71"/>
  <c r="AJ211" i="71"/>
  <c r="AJ212" i="71"/>
  <c r="AJ206" i="71"/>
  <c r="AJ218" i="71"/>
  <c r="AJ235" i="71"/>
  <c r="AJ231" i="71"/>
  <c r="AJ205" i="71"/>
  <c r="AJ214" i="71"/>
  <c r="AJ220" i="71"/>
  <c r="AJ225" i="71"/>
  <c r="BR225" i="71" s="1"/>
  <c r="AJ209" i="71"/>
  <c r="AJ201" i="71"/>
  <c r="AJ217" i="71"/>
  <c r="DR217" i="71" s="1"/>
  <c r="AJ215" i="71"/>
  <c r="AJ219" i="71"/>
  <c r="AJ198" i="71"/>
  <c r="AJ222" i="71"/>
  <c r="BR222" i="71" s="1"/>
  <c r="AJ216" i="71"/>
  <c r="AJ228" i="71"/>
  <c r="BC228" i="71" s="1"/>
  <c r="AJ199" i="71"/>
  <c r="AJ234" i="71"/>
  <c r="AJ227" i="71"/>
  <c r="AJ229" i="71"/>
  <c r="DR229" i="71" s="1"/>
  <c r="AJ226" i="71"/>
  <c r="AJ210" i="71"/>
  <c r="AJ200" i="71"/>
  <c r="AJ232" i="71"/>
  <c r="AJ207" i="71"/>
  <c r="AJ236" i="71"/>
  <c r="DR236" i="71" s="1"/>
  <c r="AJ221" i="71"/>
  <c r="BR221" i="71" s="1"/>
  <c r="AJ223" i="71"/>
  <c r="DR223" i="71" s="1"/>
  <c r="AJ237" i="71"/>
  <c r="DR237" i="71" s="1"/>
  <c r="AJ202" i="71"/>
  <c r="AJ224" i="71"/>
  <c r="DR224" i="71" s="1"/>
  <c r="AJ203" i="71"/>
  <c r="DR203" i="71" s="1"/>
  <c r="AJ208" i="71"/>
  <c r="DR208" i="71" s="1"/>
  <c r="AJ204" i="71"/>
  <c r="AJ197" i="71"/>
  <c r="BR197" i="71" s="1"/>
  <c r="BH229" i="71"/>
  <c r="BC207" i="71"/>
  <c r="AD311" i="71"/>
  <c r="W311" i="71"/>
  <c r="D147" i="71"/>
  <c r="D68" i="71"/>
  <c r="D392" i="71"/>
  <c r="AD316" i="71"/>
  <c r="W316" i="71"/>
  <c r="D152" i="71"/>
  <c r="D73" i="71"/>
  <c r="D397" i="71"/>
  <c r="AD314" i="71"/>
  <c r="W314" i="71"/>
  <c r="D395" i="71"/>
  <c r="D150" i="71"/>
  <c r="D71" i="71"/>
  <c r="AD307" i="71"/>
  <c r="W307" i="71"/>
  <c r="D143" i="71"/>
  <c r="D64" i="71"/>
  <c r="D388" i="71"/>
  <c r="W315" i="71"/>
  <c r="AD315" i="71"/>
  <c r="D72" i="71"/>
  <c r="D396" i="71"/>
  <c r="D151" i="71"/>
  <c r="AD310" i="71"/>
  <c r="W310" i="71"/>
  <c r="D146" i="71"/>
  <c r="D67" i="71"/>
  <c r="D391" i="71"/>
  <c r="AD309" i="71"/>
  <c r="W309" i="71"/>
  <c r="D145" i="71"/>
  <c r="D66" i="71"/>
  <c r="D390" i="71"/>
  <c r="BH230" i="71"/>
  <c r="BH228" i="71"/>
  <c r="BH237" i="71"/>
  <c r="BH232" i="71"/>
  <c r="BH231" i="71"/>
  <c r="W63" i="71"/>
  <c r="AD63" i="71"/>
  <c r="BH236" i="71"/>
  <c r="AD308" i="71"/>
  <c r="W308" i="71"/>
  <c r="D144" i="71"/>
  <c r="D65" i="71"/>
  <c r="D389" i="71"/>
  <c r="AD313" i="71"/>
  <c r="W313" i="71"/>
  <c r="D394" i="71"/>
  <c r="D149" i="71"/>
  <c r="D70" i="71"/>
  <c r="BR214" i="71"/>
  <c r="BC214" i="71"/>
  <c r="BH238" i="71"/>
  <c r="BH234" i="71"/>
  <c r="BH235" i="71"/>
  <c r="W387" i="71"/>
  <c r="AD387" i="71"/>
  <c r="AD142" i="71"/>
  <c r="W142" i="71"/>
  <c r="BH233" i="71"/>
  <c r="D305" i="71"/>
  <c r="D304" i="71"/>
  <c r="D301" i="71"/>
  <c r="D303" i="71"/>
  <c r="D302" i="71"/>
  <c r="D296" i="71"/>
  <c r="D298" i="71"/>
  <c r="D297" i="71"/>
  <c r="D300" i="71"/>
  <c r="D299" i="71"/>
  <c r="D286" i="71"/>
  <c r="D292" i="71"/>
  <c r="D288" i="71"/>
  <c r="D293" i="71"/>
  <c r="D289" i="71"/>
  <c r="D279" i="71"/>
  <c r="D281" i="71"/>
  <c r="D283" i="71"/>
  <c r="D285" i="71"/>
  <c r="D294" i="71"/>
  <c r="D290" i="71"/>
  <c r="D295" i="71"/>
  <c r="D291" i="71"/>
  <c r="D287" i="71"/>
  <c r="D280" i="71"/>
  <c r="D282" i="71"/>
  <c r="D284" i="71"/>
  <c r="D317" i="71"/>
  <c r="DR200" i="71" l="1"/>
  <c r="DR215" i="71"/>
  <c r="DR204" i="71"/>
  <c r="DR210" i="71"/>
  <c r="DR226" i="71"/>
  <c r="DR233" i="71"/>
  <c r="DR220" i="71"/>
  <c r="DR199" i="71"/>
  <c r="BC225" i="71"/>
  <c r="DR211" i="71"/>
  <c r="DR201" i="71"/>
  <c r="DR243" i="71"/>
  <c r="BC223" i="71"/>
  <c r="DR232" i="71"/>
  <c r="DR219" i="71"/>
  <c r="DR206" i="71"/>
  <c r="DR244" i="71"/>
  <c r="DR212" i="71"/>
  <c r="DR209" i="71"/>
  <c r="DR213" i="71"/>
  <c r="DR227" i="71"/>
  <c r="DR225" i="71"/>
  <c r="DR230" i="71"/>
  <c r="DR202" i="71"/>
  <c r="DR234" i="71"/>
  <c r="DR238" i="71"/>
  <c r="DR214" i="71"/>
  <c r="DR239" i="71"/>
  <c r="DR228" i="71"/>
  <c r="DR205" i="71"/>
  <c r="DR241" i="71"/>
  <c r="BC201" i="71"/>
  <c r="DR221" i="71"/>
  <c r="DR216" i="71"/>
  <c r="DR231" i="71"/>
  <c r="DR240" i="71"/>
  <c r="BC203" i="71"/>
  <c r="BR202" i="71"/>
  <c r="DR222" i="71"/>
  <c r="DR235" i="71"/>
  <c r="DR242" i="71"/>
  <c r="BR203" i="71"/>
  <c r="DR207" i="71"/>
  <c r="DR218" i="71"/>
  <c r="BR207" i="71"/>
  <c r="BR223" i="71"/>
  <c r="BC197" i="71"/>
  <c r="BR244" i="71"/>
  <c r="BR243" i="71"/>
  <c r="BR242" i="71"/>
  <c r="BR228" i="71"/>
  <c r="BC222" i="71"/>
  <c r="BC202" i="71"/>
  <c r="BC230" i="71"/>
  <c r="BR201" i="71"/>
  <c r="BC221" i="71"/>
  <c r="W282" i="71"/>
  <c r="AD282" i="71"/>
  <c r="D363" i="71"/>
  <c r="D118" i="71"/>
  <c r="D39" i="71"/>
  <c r="AD295" i="71"/>
  <c r="W295" i="71"/>
  <c r="D131" i="71"/>
  <c r="D52" i="71"/>
  <c r="D376" i="71"/>
  <c r="AD294" i="71"/>
  <c r="AD329" i="71" s="1"/>
  <c r="W294" i="71"/>
  <c r="D130" i="71"/>
  <c r="D375" i="71"/>
  <c r="D51" i="71"/>
  <c r="AD279" i="71"/>
  <c r="W279" i="71"/>
  <c r="D36" i="71"/>
  <c r="D115" i="71"/>
  <c r="D360" i="71"/>
  <c r="AD293" i="71"/>
  <c r="W293" i="71"/>
  <c r="D374" i="71"/>
  <c r="D129" i="71"/>
  <c r="D50" i="71"/>
  <c r="AD299" i="71"/>
  <c r="W299" i="71"/>
  <c r="D135" i="71"/>
  <c r="D56" i="71"/>
  <c r="D380" i="71"/>
  <c r="AD297" i="71"/>
  <c r="W297" i="71"/>
  <c r="D378" i="71"/>
  <c r="D133" i="71"/>
  <c r="D54" i="71"/>
  <c r="AD303" i="71"/>
  <c r="W303" i="71"/>
  <c r="D139" i="71"/>
  <c r="D60" i="71"/>
  <c r="D384" i="71"/>
  <c r="AD304" i="71"/>
  <c r="W304" i="71"/>
  <c r="D140" i="71"/>
  <c r="D61" i="71"/>
  <c r="D385" i="71"/>
  <c r="W284" i="71"/>
  <c r="AD284" i="71"/>
  <c r="D41" i="71"/>
  <c r="D120" i="71"/>
  <c r="D365" i="71"/>
  <c r="W280" i="71"/>
  <c r="AD280" i="71"/>
  <c r="D116" i="71"/>
  <c r="D37" i="71"/>
  <c r="D361" i="71"/>
  <c r="AD291" i="71"/>
  <c r="W291" i="71"/>
  <c r="D372" i="71"/>
  <c r="D127" i="71"/>
  <c r="D48" i="71"/>
  <c r="AD290" i="71"/>
  <c r="W290" i="71"/>
  <c r="D371" i="71"/>
  <c r="D126" i="71"/>
  <c r="D47" i="71"/>
  <c r="AD285" i="71"/>
  <c r="W285" i="71"/>
  <c r="D121" i="71"/>
  <c r="D42" i="71"/>
  <c r="D366" i="71"/>
  <c r="AD281" i="71"/>
  <c r="W281" i="71"/>
  <c r="D362" i="71"/>
  <c r="D117" i="71"/>
  <c r="D38" i="71"/>
  <c r="AD289" i="71"/>
  <c r="W289" i="71"/>
  <c r="D125" i="71"/>
  <c r="D46" i="71"/>
  <c r="D370" i="71"/>
  <c r="AD288" i="71"/>
  <c r="W288" i="71"/>
  <c r="D369" i="71"/>
  <c r="D124" i="71"/>
  <c r="D45" i="71"/>
  <c r="W286" i="71"/>
  <c r="AD286" i="71"/>
  <c r="D367" i="71"/>
  <c r="D122" i="71"/>
  <c r="D43" i="71"/>
  <c r="AD300" i="71"/>
  <c r="W300" i="71"/>
  <c r="D381" i="71"/>
  <c r="D136" i="71"/>
  <c r="D57" i="71"/>
  <c r="AD298" i="71"/>
  <c r="W298" i="71"/>
  <c r="D134" i="71"/>
  <c r="D55" i="71"/>
  <c r="D379" i="71"/>
  <c r="AD302" i="71"/>
  <c r="W302" i="71"/>
  <c r="D383" i="71"/>
  <c r="D138" i="71"/>
  <c r="D59" i="71"/>
  <c r="AD301" i="71"/>
  <c r="W301" i="71"/>
  <c r="D58" i="71"/>
  <c r="D137" i="71"/>
  <c r="D382" i="71"/>
  <c r="AD305" i="71"/>
  <c r="W305" i="71"/>
  <c r="D141" i="71"/>
  <c r="D62" i="71"/>
  <c r="D386" i="71"/>
  <c r="BR218" i="71"/>
  <c r="BC218" i="71"/>
  <c r="BR204" i="71"/>
  <c r="BC204" i="71"/>
  <c r="BR200" i="71"/>
  <c r="BC200" i="71"/>
  <c r="BR224" i="71"/>
  <c r="BC224" i="71"/>
  <c r="BR234" i="71"/>
  <c r="BC234" i="71"/>
  <c r="BR239" i="71"/>
  <c r="BR241" i="71"/>
  <c r="W70" i="71"/>
  <c r="AD70" i="71"/>
  <c r="W394" i="71"/>
  <c r="AD394" i="71"/>
  <c r="W65" i="71"/>
  <c r="AD65" i="71"/>
  <c r="BR236" i="71"/>
  <c r="BC236" i="71"/>
  <c r="BR233" i="71"/>
  <c r="BC233" i="71"/>
  <c r="BR205" i="71"/>
  <c r="BC205" i="71"/>
  <c r="BR209" i="71"/>
  <c r="BC209" i="71"/>
  <c r="BC220" i="71"/>
  <c r="BR220" i="71"/>
  <c r="BR237" i="71"/>
  <c r="BC237" i="71"/>
  <c r="BR210" i="71"/>
  <c r="BC210" i="71"/>
  <c r="BC212" i="71"/>
  <c r="BR212" i="71"/>
  <c r="BC227" i="71"/>
  <c r="BR227" i="71"/>
  <c r="AD390" i="71"/>
  <c r="W390" i="71"/>
  <c r="AD145" i="71"/>
  <c r="W145" i="71"/>
  <c r="W67" i="71"/>
  <c r="AD67" i="71"/>
  <c r="AD151" i="71"/>
  <c r="W151" i="71"/>
  <c r="W72" i="71"/>
  <c r="AD72" i="71"/>
  <c r="W64" i="71"/>
  <c r="AD64" i="71"/>
  <c r="W71" i="71"/>
  <c r="AD71" i="71"/>
  <c r="W395" i="71"/>
  <c r="AD395" i="71"/>
  <c r="W73" i="71"/>
  <c r="AD73" i="71"/>
  <c r="W392" i="71"/>
  <c r="AD392" i="71"/>
  <c r="AD147" i="71"/>
  <c r="W147" i="71"/>
  <c r="AD317" i="71"/>
  <c r="W317" i="71"/>
  <c r="D398" i="71"/>
  <c r="D153" i="71"/>
  <c r="D74" i="71"/>
  <c r="AD287" i="71"/>
  <c r="W287" i="71"/>
  <c r="D368" i="71"/>
  <c r="D123" i="71"/>
  <c r="D44" i="71"/>
  <c r="AD283" i="71"/>
  <c r="W283" i="71"/>
  <c r="D119" i="71"/>
  <c r="D40" i="71"/>
  <c r="D364" i="71"/>
  <c r="AD292" i="71"/>
  <c r="W292" i="71"/>
  <c r="D128" i="71"/>
  <c r="D373" i="71"/>
  <c r="D49" i="71"/>
  <c r="AD296" i="71"/>
  <c r="W296" i="71"/>
  <c r="D132" i="71"/>
  <c r="D53" i="71"/>
  <c r="D377" i="71"/>
  <c r="BR213" i="71"/>
  <c r="BC213" i="71"/>
  <c r="BC216" i="71"/>
  <c r="BR216" i="71"/>
  <c r="BR226" i="71"/>
  <c r="BC226" i="71"/>
  <c r="BR215" i="71"/>
  <c r="BC215" i="71"/>
  <c r="BC231" i="71"/>
  <c r="BR231" i="71"/>
  <c r="BC208" i="71"/>
  <c r="BR208" i="71"/>
  <c r="BR232" i="71"/>
  <c r="BC232" i="71"/>
  <c r="BR199" i="71"/>
  <c r="BC199" i="71"/>
  <c r="BR219" i="71"/>
  <c r="BC219" i="71"/>
  <c r="BR198" i="71"/>
  <c r="DR198" i="71"/>
  <c r="BC198" i="71"/>
  <c r="BR240" i="71"/>
  <c r="BC238" i="71"/>
  <c r="BR238" i="71"/>
  <c r="AD149" i="71"/>
  <c r="W149" i="71"/>
  <c r="AD389" i="71"/>
  <c r="W389" i="71"/>
  <c r="AD144" i="71"/>
  <c r="W144" i="71"/>
  <c r="BR211" i="71"/>
  <c r="BC211" i="71"/>
  <c r="BR206" i="71"/>
  <c r="BC206" i="71"/>
  <c r="BC235" i="71"/>
  <c r="BR235" i="71"/>
  <c r="BR229" i="71"/>
  <c r="BC229" i="71"/>
  <c r="BR217" i="71"/>
  <c r="BC217" i="71"/>
  <c r="W66" i="71"/>
  <c r="AD66" i="71"/>
  <c r="W391" i="71"/>
  <c r="AD391" i="71"/>
  <c r="AD146" i="71"/>
  <c r="W146" i="71"/>
  <c r="W396" i="71"/>
  <c r="AD396" i="71"/>
  <c r="W388" i="71"/>
  <c r="AD388" i="71"/>
  <c r="AD143" i="71"/>
  <c r="W143" i="71"/>
  <c r="AD150" i="71"/>
  <c r="W150" i="71"/>
  <c r="AD397" i="71"/>
  <c r="W397" i="71"/>
  <c r="AD152" i="71"/>
  <c r="W152" i="71"/>
  <c r="W68" i="71"/>
  <c r="AD68" i="71"/>
  <c r="D318" i="71"/>
  <c r="D319" i="71"/>
  <c r="W318" i="71" l="1"/>
  <c r="AD318" i="71"/>
  <c r="D399" i="71"/>
  <c r="D154" i="71"/>
  <c r="D75" i="71"/>
  <c r="W319" i="71"/>
  <c r="AD319" i="71"/>
  <c r="D400" i="71"/>
  <c r="D155" i="71"/>
  <c r="D76" i="71"/>
  <c r="W53" i="71"/>
  <c r="AD53" i="71"/>
  <c r="W49" i="71"/>
  <c r="AD49" i="71"/>
  <c r="AD128" i="71"/>
  <c r="W128" i="71"/>
  <c r="W40" i="71"/>
  <c r="AD40" i="71"/>
  <c r="W44" i="71"/>
  <c r="AD44" i="71"/>
  <c r="W368" i="71"/>
  <c r="AD368" i="71"/>
  <c r="AD153" i="71"/>
  <c r="W153" i="71"/>
  <c r="W62" i="71"/>
  <c r="AD62" i="71"/>
  <c r="AD382" i="71"/>
  <c r="W382" i="71"/>
  <c r="W58" i="71"/>
  <c r="AD58" i="71"/>
  <c r="AD138" i="71"/>
  <c r="W138" i="71"/>
  <c r="W379" i="71"/>
  <c r="AD379" i="71"/>
  <c r="AD134" i="71"/>
  <c r="W134" i="71"/>
  <c r="AD136" i="71"/>
  <c r="W136" i="71"/>
  <c r="W43" i="71"/>
  <c r="AD43" i="71"/>
  <c r="W367" i="71"/>
  <c r="AD367" i="71"/>
  <c r="AD124" i="71"/>
  <c r="W124" i="71"/>
  <c r="AD370" i="71"/>
  <c r="W370" i="71"/>
  <c r="AD125" i="71"/>
  <c r="W125" i="71"/>
  <c r="AD117" i="71"/>
  <c r="W117" i="71"/>
  <c r="W366" i="71"/>
  <c r="AD366" i="71"/>
  <c r="AD121" i="71"/>
  <c r="W121" i="71"/>
  <c r="AD126" i="71"/>
  <c r="W126" i="71"/>
  <c r="W48" i="71"/>
  <c r="AD48" i="71"/>
  <c r="W372" i="71"/>
  <c r="AD372" i="71"/>
  <c r="W37" i="71"/>
  <c r="AD37" i="71"/>
  <c r="AD365" i="71"/>
  <c r="W365" i="71"/>
  <c r="W41" i="71"/>
  <c r="AD41" i="71"/>
  <c r="AD385" i="71"/>
  <c r="W385" i="71"/>
  <c r="AD140" i="71"/>
  <c r="W140" i="71"/>
  <c r="W60" i="71"/>
  <c r="AD60" i="71"/>
  <c r="W54" i="71"/>
  <c r="AD54" i="71"/>
  <c r="W378" i="71"/>
  <c r="AD378" i="71"/>
  <c r="W56" i="71"/>
  <c r="AD56" i="71"/>
  <c r="W50" i="71"/>
  <c r="AD50" i="71"/>
  <c r="AD374" i="71"/>
  <c r="W374" i="71"/>
  <c r="AD115" i="71"/>
  <c r="W115" i="71"/>
  <c r="W51" i="71"/>
  <c r="AD51" i="71"/>
  <c r="AD85" i="71" s="1"/>
  <c r="W130" i="71"/>
  <c r="AD130" i="71"/>
  <c r="AD164" i="71" s="1"/>
  <c r="W52" i="71"/>
  <c r="AD52" i="71"/>
  <c r="W39" i="71"/>
  <c r="AD39" i="71"/>
  <c r="W363" i="71"/>
  <c r="AD363" i="71"/>
  <c r="AD377" i="71"/>
  <c r="W377" i="71"/>
  <c r="W132" i="71"/>
  <c r="AD132" i="71"/>
  <c r="AD373" i="71"/>
  <c r="W373" i="71"/>
  <c r="AD364" i="71"/>
  <c r="W364" i="71"/>
  <c r="AD119" i="71"/>
  <c r="W119" i="71"/>
  <c r="AD123" i="71"/>
  <c r="W123" i="71"/>
  <c r="W74" i="71"/>
  <c r="AD74" i="71"/>
  <c r="AD398" i="71"/>
  <c r="W398" i="71"/>
  <c r="W386" i="71"/>
  <c r="AD386" i="71"/>
  <c r="AD141" i="71"/>
  <c r="W141" i="71"/>
  <c r="AD137" i="71"/>
  <c r="W137" i="71"/>
  <c r="W59" i="71"/>
  <c r="AD59" i="71"/>
  <c r="W383" i="71"/>
  <c r="AD383" i="71"/>
  <c r="W55" i="71"/>
  <c r="AD55" i="71"/>
  <c r="W57" i="71"/>
  <c r="AD57" i="71"/>
  <c r="AD381" i="71"/>
  <c r="W381" i="71"/>
  <c r="AD122" i="71"/>
  <c r="W122" i="71"/>
  <c r="W45" i="71"/>
  <c r="AD45" i="71"/>
  <c r="W369" i="71"/>
  <c r="AD369" i="71"/>
  <c r="W46" i="71"/>
  <c r="AD46" i="71"/>
  <c r="W38" i="71"/>
  <c r="AD38" i="71"/>
  <c r="AD362" i="71"/>
  <c r="W362" i="71"/>
  <c r="W42" i="71"/>
  <c r="AD42" i="71"/>
  <c r="W47" i="71"/>
  <c r="AD47" i="71"/>
  <c r="W371" i="71"/>
  <c r="AD371" i="71"/>
  <c r="AD127" i="71"/>
  <c r="W127" i="71"/>
  <c r="AD361" i="71"/>
  <c r="W361" i="71"/>
  <c r="W116" i="71"/>
  <c r="AD116" i="71"/>
  <c r="W120" i="71"/>
  <c r="AD120" i="71"/>
  <c r="W61" i="71"/>
  <c r="AD61" i="71"/>
  <c r="W384" i="71"/>
  <c r="AD384" i="71"/>
  <c r="W139" i="71"/>
  <c r="AD139" i="71"/>
  <c r="W133" i="71"/>
  <c r="AD133" i="71"/>
  <c r="W380" i="71"/>
  <c r="AD380" i="71"/>
  <c r="AD135" i="71"/>
  <c r="W135" i="71"/>
  <c r="AD129" i="71"/>
  <c r="W129" i="71"/>
  <c r="W360" i="71"/>
  <c r="AD360" i="71"/>
  <c r="AD36" i="71"/>
  <c r="W36" i="71"/>
  <c r="W375" i="71"/>
  <c r="W410" i="71" s="1"/>
  <c r="AD375" i="71"/>
  <c r="AD410" i="71" s="1"/>
  <c r="W329" i="71"/>
  <c r="W376" i="71"/>
  <c r="AD376" i="71"/>
  <c r="AD131" i="71"/>
  <c r="W131" i="71"/>
  <c r="AD118" i="71"/>
  <c r="W118" i="71"/>
  <c r="AJ326" i="71" l="1"/>
  <c r="BH326" i="71"/>
  <c r="AJ325" i="71"/>
  <c r="BH325" i="71"/>
  <c r="AJ324" i="71"/>
  <c r="BH324" i="71"/>
  <c r="AJ323" i="71"/>
  <c r="AJ322" i="71"/>
  <c r="AJ321" i="71"/>
  <c r="BH321" i="71"/>
  <c r="AJ320" i="71"/>
  <c r="BH322" i="71"/>
  <c r="BH320" i="71"/>
  <c r="BH323" i="71"/>
  <c r="AJ306" i="71"/>
  <c r="AJ308" i="71"/>
  <c r="AJ310" i="71"/>
  <c r="AJ315" i="71"/>
  <c r="BH316" i="71"/>
  <c r="BH313" i="71"/>
  <c r="BH314" i="71"/>
  <c r="AJ311" i="71"/>
  <c r="BH310" i="71"/>
  <c r="BH315" i="71"/>
  <c r="AJ307" i="71"/>
  <c r="AJ316" i="71"/>
  <c r="AJ313" i="71"/>
  <c r="AJ309" i="71"/>
  <c r="DR309" i="71" s="1"/>
  <c r="AJ314" i="71"/>
  <c r="DR314" i="71" s="1"/>
  <c r="BH311" i="71"/>
  <c r="AJ285" i="71"/>
  <c r="AJ294" i="71"/>
  <c r="AJ293" i="71"/>
  <c r="AJ297" i="71"/>
  <c r="AJ304" i="71"/>
  <c r="AJ291" i="71"/>
  <c r="DR291" i="71" s="1"/>
  <c r="AJ298" i="71"/>
  <c r="AJ301" i="71"/>
  <c r="AJ287" i="71"/>
  <c r="AJ292" i="71"/>
  <c r="AJ282" i="71"/>
  <c r="AJ299" i="71"/>
  <c r="AJ290" i="71"/>
  <c r="AJ288" i="71"/>
  <c r="DR288" i="71" s="1"/>
  <c r="AJ300" i="71"/>
  <c r="DR300" i="71" s="1"/>
  <c r="AJ305" i="71"/>
  <c r="AJ317" i="71"/>
  <c r="DR317" i="71" s="1"/>
  <c r="AJ283" i="71"/>
  <c r="DR283" i="71" s="1"/>
  <c r="W76" i="71"/>
  <c r="AD76" i="71"/>
  <c r="AD400" i="71"/>
  <c r="W400" i="71"/>
  <c r="W75" i="71"/>
  <c r="AD75" i="71"/>
  <c r="AD399" i="71"/>
  <c r="W399" i="71"/>
  <c r="AJ318" i="71"/>
  <c r="BH318" i="71"/>
  <c r="AJ280" i="71"/>
  <c r="AJ289" i="71"/>
  <c r="DR289" i="71" s="1"/>
  <c r="AJ295" i="71"/>
  <c r="W164" i="71"/>
  <c r="W85" i="71"/>
  <c r="AJ279" i="71"/>
  <c r="AJ303" i="71"/>
  <c r="AJ284" i="71"/>
  <c r="AJ281" i="71"/>
  <c r="AJ286" i="71"/>
  <c r="AJ302" i="71"/>
  <c r="DR302" i="71" s="1"/>
  <c r="BH317" i="71"/>
  <c r="AJ296" i="71"/>
  <c r="AD155" i="71"/>
  <c r="W155" i="71"/>
  <c r="AJ319" i="71"/>
  <c r="BH319" i="71"/>
  <c r="W154" i="71"/>
  <c r="AD154" i="71"/>
  <c r="D312" i="71"/>
  <c r="DR296" i="71" l="1"/>
  <c r="DR299" i="71"/>
  <c r="DR308" i="71"/>
  <c r="AJ405" i="71"/>
  <c r="AJ406" i="71"/>
  <c r="AJ407" i="71"/>
  <c r="DR285" i="71"/>
  <c r="DR297" i="71"/>
  <c r="DR305" i="71"/>
  <c r="DR321" i="71"/>
  <c r="DR310" i="71"/>
  <c r="DR284" i="71"/>
  <c r="DR306" i="71"/>
  <c r="DR316" i="71"/>
  <c r="DR319" i="71"/>
  <c r="DR295" i="71"/>
  <c r="DR292" i="71"/>
  <c r="DR315" i="71"/>
  <c r="DR303" i="71"/>
  <c r="DR318" i="71"/>
  <c r="BR322" i="71"/>
  <c r="DR322" i="71"/>
  <c r="DR282" i="71"/>
  <c r="DR294" i="71"/>
  <c r="DR307" i="71"/>
  <c r="BR323" i="71"/>
  <c r="DR323" i="71"/>
  <c r="DR301" i="71"/>
  <c r="DR298" i="71"/>
  <c r="DR286" i="71"/>
  <c r="DR304" i="71"/>
  <c r="BR324" i="71"/>
  <c r="DR324" i="71"/>
  <c r="BC324" i="71"/>
  <c r="DR281" i="71"/>
  <c r="DR290" i="71"/>
  <c r="DR311" i="71"/>
  <c r="DR320" i="71"/>
  <c r="DR293" i="71"/>
  <c r="BR325" i="71"/>
  <c r="DR325" i="71"/>
  <c r="BC325" i="71"/>
  <c r="DR287" i="71"/>
  <c r="BR326" i="71"/>
  <c r="DR326" i="71"/>
  <c r="BC326" i="71"/>
  <c r="AJ43" i="71"/>
  <c r="BR43" i="71" s="1"/>
  <c r="AJ82" i="71"/>
  <c r="AJ81" i="71"/>
  <c r="BR81" i="71" s="1"/>
  <c r="AJ83" i="71"/>
  <c r="AJ118" i="71"/>
  <c r="BR118" i="71" s="1"/>
  <c r="AJ160" i="71"/>
  <c r="BR160" i="71" s="1"/>
  <c r="AJ162" i="71"/>
  <c r="AJ161" i="71"/>
  <c r="AJ44" i="71"/>
  <c r="AJ126" i="71"/>
  <c r="BR126" i="71" s="1"/>
  <c r="AJ53" i="71"/>
  <c r="BR53" i="71" s="1"/>
  <c r="AJ368" i="71"/>
  <c r="AJ367" i="71"/>
  <c r="AJ121" i="71"/>
  <c r="BR121" i="71" s="1"/>
  <c r="AJ128" i="71"/>
  <c r="BR128" i="71" s="1"/>
  <c r="AJ134" i="71"/>
  <c r="BR134" i="71" s="1"/>
  <c r="AJ376" i="71"/>
  <c r="AJ403" i="71"/>
  <c r="AJ402" i="71"/>
  <c r="AJ404" i="71"/>
  <c r="AJ41" i="71"/>
  <c r="BR41" i="71" s="1"/>
  <c r="AJ154" i="71"/>
  <c r="BH154" i="71"/>
  <c r="BC319" i="71"/>
  <c r="BR319" i="71"/>
  <c r="BR296" i="71"/>
  <c r="BC296" i="71"/>
  <c r="BC284" i="71"/>
  <c r="BR284" i="71"/>
  <c r="AJ155" i="71"/>
  <c r="BH155" i="71"/>
  <c r="AJ58" i="71"/>
  <c r="AJ136" i="71"/>
  <c r="BC286" i="71"/>
  <c r="BR286" i="71"/>
  <c r="AJ124" i="71"/>
  <c r="BC281" i="71"/>
  <c r="BR281" i="71"/>
  <c r="AJ48" i="71"/>
  <c r="AJ372" i="71"/>
  <c r="AJ37" i="71"/>
  <c r="AJ60" i="71"/>
  <c r="BR303" i="71"/>
  <c r="BC303" i="71"/>
  <c r="AJ50" i="71"/>
  <c r="AJ51" i="71"/>
  <c r="AJ130" i="71"/>
  <c r="AJ52" i="71"/>
  <c r="BR295" i="71"/>
  <c r="BC295" i="71"/>
  <c r="AJ377" i="71"/>
  <c r="AJ74" i="71"/>
  <c r="AJ59" i="71"/>
  <c r="AJ57" i="71"/>
  <c r="BR289" i="71"/>
  <c r="BC289" i="71"/>
  <c r="BC280" i="71"/>
  <c r="BR280" i="71"/>
  <c r="DR280" i="71"/>
  <c r="BR318" i="71"/>
  <c r="BC318" i="71"/>
  <c r="AJ75" i="71"/>
  <c r="BH75" i="71"/>
  <c r="BH400" i="71"/>
  <c r="AJ400" i="71"/>
  <c r="AJ40" i="71"/>
  <c r="BR283" i="71"/>
  <c r="BC283" i="71"/>
  <c r="AJ153" i="71"/>
  <c r="BC317" i="71"/>
  <c r="BR317" i="71"/>
  <c r="AJ62" i="71"/>
  <c r="BR305" i="71"/>
  <c r="BC305" i="71"/>
  <c r="BR300" i="71"/>
  <c r="BC300" i="71"/>
  <c r="AJ370" i="71"/>
  <c r="AJ125" i="71"/>
  <c r="AJ117" i="71"/>
  <c r="AJ366" i="71"/>
  <c r="BR290" i="71"/>
  <c r="BC290" i="71"/>
  <c r="AJ140" i="71"/>
  <c r="AJ374" i="71"/>
  <c r="AJ39" i="71"/>
  <c r="AJ363" i="71"/>
  <c r="AJ132" i="71"/>
  <c r="AJ364" i="71"/>
  <c r="AJ119" i="71"/>
  <c r="BH398" i="71"/>
  <c r="AJ386" i="71"/>
  <c r="AJ55" i="71"/>
  <c r="BR298" i="71"/>
  <c r="BC298" i="71"/>
  <c r="AJ381" i="71"/>
  <c r="AJ45" i="71"/>
  <c r="AJ369" i="71"/>
  <c r="AJ47" i="71"/>
  <c r="AJ371" i="71"/>
  <c r="AJ361" i="71"/>
  <c r="AJ120" i="71"/>
  <c r="AJ61" i="71"/>
  <c r="BR304" i="71"/>
  <c r="BC304" i="71"/>
  <c r="BR293" i="71"/>
  <c r="BC293" i="71"/>
  <c r="AJ36" i="71"/>
  <c r="BR36" i="71" s="1"/>
  <c r="AJ141" i="71"/>
  <c r="AJ362" i="71"/>
  <c r="AJ127" i="71"/>
  <c r="AJ384" i="71"/>
  <c r="AJ129" i="71"/>
  <c r="AJ375" i="71"/>
  <c r="BR314" i="71"/>
  <c r="BC314" i="71"/>
  <c r="BR313" i="71"/>
  <c r="BC313" i="71"/>
  <c r="BR307" i="71"/>
  <c r="BC307" i="71"/>
  <c r="BR310" i="71"/>
  <c r="BC310" i="71"/>
  <c r="BR306" i="71"/>
  <c r="BC306" i="71"/>
  <c r="BC323" i="71"/>
  <c r="BC322" i="71"/>
  <c r="BC321" i="71"/>
  <c r="BR321" i="71"/>
  <c r="AD312" i="71"/>
  <c r="W312" i="71"/>
  <c r="D148" i="71"/>
  <c r="D69" i="71"/>
  <c r="D393" i="71"/>
  <c r="BR302" i="71"/>
  <c r="BC302" i="71"/>
  <c r="BR279" i="71"/>
  <c r="BC279" i="71"/>
  <c r="AJ78" i="71"/>
  <c r="BH401" i="71"/>
  <c r="AJ80" i="71"/>
  <c r="BH77" i="71"/>
  <c r="AJ79" i="71"/>
  <c r="AJ401" i="71"/>
  <c r="AJ77" i="71"/>
  <c r="BR77" i="71" s="1"/>
  <c r="AJ387" i="71"/>
  <c r="AJ63" i="71"/>
  <c r="BH68" i="71"/>
  <c r="BH391" i="71"/>
  <c r="BH397" i="71"/>
  <c r="AJ396" i="71"/>
  <c r="BH392" i="71"/>
  <c r="BH73" i="71"/>
  <c r="AJ395" i="71"/>
  <c r="BH71" i="71"/>
  <c r="AJ64" i="71"/>
  <c r="BH72" i="71"/>
  <c r="AJ67" i="71"/>
  <c r="AJ388" i="71"/>
  <c r="AJ390" i="71"/>
  <c r="AJ68" i="71"/>
  <c r="AJ391" i="71"/>
  <c r="AJ397" i="71"/>
  <c r="BH396" i="71"/>
  <c r="AJ66" i="71"/>
  <c r="AJ392" i="71"/>
  <c r="AJ73" i="71"/>
  <c r="BH395" i="71"/>
  <c r="AJ71" i="71"/>
  <c r="AJ72" i="71"/>
  <c r="BH67" i="71"/>
  <c r="AJ389" i="71"/>
  <c r="AJ65" i="71"/>
  <c r="BH394" i="71"/>
  <c r="AJ70" i="71"/>
  <c r="AJ394" i="71"/>
  <c r="BH70" i="71"/>
  <c r="AJ158" i="71"/>
  <c r="AJ157" i="71"/>
  <c r="BR157" i="71" s="1"/>
  <c r="BH156" i="71"/>
  <c r="AJ159" i="71"/>
  <c r="AJ156" i="71"/>
  <c r="AJ142" i="71"/>
  <c r="BH152" i="71"/>
  <c r="AJ150" i="71"/>
  <c r="AJ143" i="71"/>
  <c r="AJ146" i="71"/>
  <c r="AJ144" i="71"/>
  <c r="AJ149" i="71"/>
  <c r="BH147" i="71"/>
  <c r="AJ151" i="71"/>
  <c r="AJ152" i="71"/>
  <c r="BH150" i="71"/>
  <c r="BH146" i="71"/>
  <c r="BH149" i="71"/>
  <c r="AJ147" i="71"/>
  <c r="BH151" i="71"/>
  <c r="AJ145" i="71"/>
  <c r="AJ373" i="71"/>
  <c r="AJ123" i="71"/>
  <c r="BH74" i="71"/>
  <c r="AJ46" i="71"/>
  <c r="AJ116" i="71"/>
  <c r="BH399" i="71"/>
  <c r="AJ399" i="71"/>
  <c r="BH76" i="71"/>
  <c r="AJ76" i="71"/>
  <c r="AJ49" i="71"/>
  <c r="BH153" i="71"/>
  <c r="AJ382" i="71"/>
  <c r="AJ138" i="71"/>
  <c r="AJ379" i="71"/>
  <c r="BC288" i="71"/>
  <c r="BR288" i="71"/>
  <c r="AJ365" i="71"/>
  <c r="AJ385" i="71"/>
  <c r="AJ54" i="71"/>
  <c r="AJ378" i="71"/>
  <c r="AJ56" i="71"/>
  <c r="BR299" i="71"/>
  <c r="BC299" i="71"/>
  <c r="AJ115" i="71"/>
  <c r="BC282" i="71"/>
  <c r="BR282" i="71"/>
  <c r="BC292" i="71"/>
  <c r="BR292" i="71"/>
  <c r="BR287" i="71"/>
  <c r="BC287" i="71"/>
  <c r="AJ398" i="71"/>
  <c r="BR301" i="71"/>
  <c r="BC301" i="71"/>
  <c r="AJ122" i="71"/>
  <c r="AJ38" i="71"/>
  <c r="BR291" i="71"/>
  <c r="BC291" i="71"/>
  <c r="AJ133" i="71"/>
  <c r="BR297" i="71"/>
  <c r="BC297" i="71"/>
  <c r="AJ135" i="71"/>
  <c r="BR294" i="71"/>
  <c r="BC294" i="71"/>
  <c r="AJ131" i="71"/>
  <c r="AJ137" i="71"/>
  <c r="AJ383" i="71"/>
  <c r="AJ42" i="71"/>
  <c r="BC285" i="71"/>
  <c r="BR285" i="71"/>
  <c r="AJ139" i="71"/>
  <c r="AJ380" i="71"/>
  <c r="AJ360" i="71"/>
  <c r="BR309" i="71"/>
  <c r="BC309" i="71"/>
  <c r="BC316" i="71"/>
  <c r="BR316" i="71"/>
  <c r="BC311" i="71"/>
  <c r="BR311" i="71"/>
  <c r="BR315" i="71"/>
  <c r="BC315" i="71"/>
  <c r="BR308" i="71"/>
  <c r="BC308" i="71"/>
  <c r="BR320" i="71"/>
  <c r="BC320" i="71"/>
  <c r="DR160" i="71" l="1"/>
  <c r="DR44" i="71"/>
  <c r="BR44" i="71"/>
  <c r="DR118" i="71"/>
  <c r="DR126" i="71"/>
  <c r="DR161" i="71"/>
  <c r="BR161" i="71"/>
  <c r="DR162" i="71"/>
  <c r="BR162" i="71"/>
  <c r="BR83" i="71"/>
  <c r="DR83" i="71"/>
  <c r="DR82" i="71"/>
  <c r="BR82" i="71"/>
  <c r="DR80" i="71"/>
  <c r="DR81" i="71"/>
  <c r="DR128" i="71"/>
  <c r="DR368" i="71"/>
  <c r="BR139" i="71"/>
  <c r="DR139" i="71"/>
  <c r="DR42" i="71"/>
  <c r="BR42" i="71"/>
  <c r="DR133" i="71"/>
  <c r="BR133" i="71"/>
  <c r="DR56" i="71"/>
  <c r="BR56" i="71"/>
  <c r="DR54" i="71"/>
  <c r="BR54" i="71"/>
  <c r="BR135" i="71"/>
  <c r="DR135" i="71"/>
  <c r="DR38" i="71"/>
  <c r="BR38" i="71"/>
  <c r="DR122" i="71"/>
  <c r="BR122" i="71"/>
  <c r="BR115" i="71"/>
  <c r="DR379" i="71"/>
  <c r="DR49" i="71"/>
  <c r="BR49" i="71"/>
  <c r="DR77" i="71"/>
  <c r="DR76" i="71"/>
  <c r="BR76" i="71"/>
  <c r="DR46" i="71"/>
  <c r="BR46" i="71"/>
  <c r="DR151" i="71"/>
  <c r="BR151" i="71"/>
  <c r="BR149" i="71"/>
  <c r="BR146" i="71"/>
  <c r="DR146" i="71"/>
  <c r="BR150" i="71"/>
  <c r="DR150" i="71"/>
  <c r="DR142" i="71"/>
  <c r="BR142" i="71"/>
  <c r="DR159" i="71"/>
  <c r="BR159" i="71"/>
  <c r="DR72" i="71"/>
  <c r="BR72" i="71"/>
  <c r="DR67" i="71"/>
  <c r="BR67" i="71"/>
  <c r="DR64" i="71"/>
  <c r="BR64" i="71"/>
  <c r="AD393" i="71"/>
  <c r="W393" i="71"/>
  <c r="W148" i="71"/>
  <c r="AD148" i="71"/>
  <c r="DR129" i="71"/>
  <c r="BR129" i="71"/>
  <c r="DR384" i="71"/>
  <c r="BR127" i="71"/>
  <c r="DR127" i="71"/>
  <c r="DR61" i="71"/>
  <c r="BR61" i="71"/>
  <c r="BR120" i="71"/>
  <c r="DR120" i="71"/>
  <c r="DR361" i="71"/>
  <c r="DR62" i="71"/>
  <c r="BR62" i="71"/>
  <c r="DR40" i="71"/>
  <c r="BR40" i="71"/>
  <c r="DR74" i="71"/>
  <c r="BR74" i="71"/>
  <c r="DR52" i="71"/>
  <c r="BR52" i="71"/>
  <c r="DR51" i="71"/>
  <c r="DR50" i="71"/>
  <c r="BR50" i="71"/>
  <c r="BR124" i="71"/>
  <c r="DR124" i="71"/>
  <c r="BR136" i="71"/>
  <c r="DR136" i="71"/>
  <c r="DR58" i="71"/>
  <c r="BR58" i="71"/>
  <c r="DR41" i="71"/>
  <c r="DR121" i="71"/>
  <c r="DR134" i="71"/>
  <c r="BR154" i="71"/>
  <c r="DR154" i="71"/>
  <c r="BR137" i="71"/>
  <c r="DR137" i="71"/>
  <c r="DR131" i="71"/>
  <c r="BR131" i="71"/>
  <c r="DR138" i="71"/>
  <c r="BR138" i="71"/>
  <c r="BR116" i="71"/>
  <c r="DR116" i="71"/>
  <c r="DR123" i="71"/>
  <c r="BR123" i="71"/>
  <c r="DR373" i="71"/>
  <c r="BR145" i="71"/>
  <c r="DR145" i="71"/>
  <c r="DR147" i="71"/>
  <c r="BR147" i="71"/>
  <c r="DR152" i="71"/>
  <c r="BR152" i="71"/>
  <c r="DR144" i="71"/>
  <c r="BR144" i="71"/>
  <c r="DR143" i="71"/>
  <c r="BR143" i="71"/>
  <c r="DR157" i="71"/>
  <c r="BR156" i="71"/>
  <c r="DR158" i="71"/>
  <c r="BR158" i="71"/>
  <c r="BR70" i="71"/>
  <c r="DR65" i="71"/>
  <c r="BR65" i="71"/>
  <c r="DR71" i="71"/>
  <c r="BR71" i="71"/>
  <c r="DR73" i="71"/>
  <c r="BR73" i="71"/>
  <c r="DR66" i="71"/>
  <c r="BR66" i="71"/>
  <c r="DR68" i="71"/>
  <c r="BR68" i="71"/>
  <c r="DR388" i="71"/>
  <c r="DR63" i="71"/>
  <c r="BR63" i="71"/>
  <c r="BR79" i="71"/>
  <c r="DR79" i="71"/>
  <c r="BR80" i="71"/>
  <c r="BR78" i="71"/>
  <c r="DR78" i="71"/>
  <c r="DR43" i="71"/>
  <c r="W69" i="71"/>
  <c r="AD69" i="71"/>
  <c r="AJ312" i="71"/>
  <c r="BH312" i="71"/>
  <c r="DR375" i="71"/>
  <c r="DR362" i="71"/>
  <c r="BR141" i="71"/>
  <c r="DR141" i="71"/>
  <c r="DR47" i="71"/>
  <c r="BR47" i="71"/>
  <c r="DR369" i="71"/>
  <c r="DR45" i="71"/>
  <c r="BR45" i="71"/>
  <c r="DR381" i="71"/>
  <c r="DR55" i="71"/>
  <c r="BR55" i="71"/>
  <c r="DR386" i="71"/>
  <c r="BR119" i="71"/>
  <c r="DR119" i="71"/>
  <c r="BR132" i="71"/>
  <c r="DR132" i="71"/>
  <c r="DR363" i="71"/>
  <c r="DR39" i="71"/>
  <c r="BR39" i="71"/>
  <c r="DR140" i="71"/>
  <c r="BR140" i="71"/>
  <c r="DR366" i="71"/>
  <c r="DR117" i="71"/>
  <c r="BR117" i="71"/>
  <c r="DR125" i="71"/>
  <c r="BR125" i="71"/>
  <c r="BR153" i="71"/>
  <c r="DR153" i="71"/>
  <c r="DR75" i="71"/>
  <c r="BR75" i="71"/>
  <c r="DR57" i="71"/>
  <c r="BR57" i="71"/>
  <c r="DR59" i="71"/>
  <c r="BR59" i="71"/>
  <c r="DR377" i="71"/>
  <c r="AJ164" i="71"/>
  <c r="BC152" i="71" s="1"/>
  <c r="BR130" i="71"/>
  <c r="DR130" i="71"/>
  <c r="AJ85" i="71"/>
  <c r="BC400" i="71" s="1"/>
  <c r="BR51" i="71"/>
  <c r="DR60" i="71"/>
  <c r="BR60" i="71"/>
  <c r="DR37" i="71"/>
  <c r="BR37" i="71"/>
  <c r="DR48" i="71"/>
  <c r="BR48" i="71"/>
  <c r="DR156" i="71"/>
  <c r="DR155" i="71"/>
  <c r="BR155" i="71"/>
  <c r="DR53" i="71"/>
  <c r="DR312" i="71" l="1"/>
  <c r="DR313" i="71"/>
  <c r="BC51" i="71"/>
  <c r="BC155" i="71"/>
  <c r="BC60" i="71"/>
  <c r="BC48" i="71"/>
  <c r="BC130" i="71"/>
  <c r="BC125" i="71"/>
  <c r="BC119" i="71"/>
  <c r="BC156" i="71"/>
  <c r="BC145" i="71"/>
  <c r="BC153" i="71"/>
  <c r="BC140" i="71"/>
  <c r="BC132" i="71"/>
  <c r="BC141" i="71"/>
  <c r="BC144" i="71"/>
  <c r="DR390" i="71"/>
  <c r="BC381" i="71"/>
  <c r="BC45" i="71"/>
  <c r="BC369" i="71"/>
  <c r="BC68" i="71"/>
  <c r="BC397" i="71"/>
  <c r="BC66" i="71"/>
  <c r="BC73" i="71"/>
  <c r="BC71" i="71"/>
  <c r="BC65" i="71"/>
  <c r="BC57" i="71"/>
  <c r="DR364" i="71"/>
  <c r="BC41" i="71"/>
  <c r="BC37" i="71"/>
  <c r="BC42" i="71"/>
  <c r="BC38" i="71"/>
  <c r="BC43" i="71"/>
  <c r="BC39" i="71"/>
  <c r="BC36" i="71"/>
  <c r="BC40" i="71"/>
  <c r="BC376" i="71"/>
  <c r="BC44" i="71"/>
  <c r="BC367" i="71"/>
  <c r="BC53" i="71"/>
  <c r="BC368" i="71"/>
  <c r="BC134" i="71"/>
  <c r="BC121" i="71"/>
  <c r="BC128" i="71"/>
  <c r="BC118" i="71"/>
  <c r="BC126" i="71"/>
  <c r="BC377" i="71"/>
  <c r="BC59" i="71"/>
  <c r="BC75" i="71"/>
  <c r="DR401" i="71"/>
  <c r="DR400" i="71"/>
  <c r="BC117" i="71"/>
  <c r="BC366" i="71"/>
  <c r="BC363" i="71"/>
  <c r="BC364" i="71"/>
  <c r="BC386" i="71"/>
  <c r="BC55" i="71"/>
  <c r="BC47" i="71"/>
  <c r="BC362" i="71"/>
  <c r="BC375" i="71"/>
  <c r="BR312" i="71"/>
  <c r="BC312" i="71"/>
  <c r="AJ69" i="71"/>
  <c r="BH69" i="71"/>
  <c r="BC63" i="71"/>
  <c r="BC396" i="71"/>
  <c r="BC388" i="71"/>
  <c r="DR397" i="71"/>
  <c r="BC70" i="71"/>
  <c r="BC143" i="71"/>
  <c r="BC147" i="71"/>
  <c r="DR399" i="71"/>
  <c r="DR398" i="71"/>
  <c r="BC131" i="71"/>
  <c r="DR367" i="71"/>
  <c r="DR372" i="71"/>
  <c r="BC50" i="71"/>
  <c r="BC62" i="71"/>
  <c r="BC370" i="71"/>
  <c r="BC374" i="71"/>
  <c r="BC371" i="71"/>
  <c r="BC361" i="71"/>
  <c r="BC61" i="71"/>
  <c r="BC127" i="71"/>
  <c r="BC384" i="71"/>
  <c r="BC129" i="71"/>
  <c r="AJ393" i="71"/>
  <c r="BH393" i="71"/>
  <c r="DR387" i="71"/>
  <c r="BC395" i="71"/>
  <c r="BC64" i="71"/>
  <c r="BC67" i="71"/>
  <c r="BC390" i="71"/>
  <c r="BC391" i="71"/>
  <c r="BC392" i="71"/>
  <c r="BC389" i="71"/>
  <c r="BC394" i="71"/>
  <c r="BC142" i="71"/>
  <c r="BC150" i="71"/>
  <c r="BC151" i="71"/>
  <c r="BC46" i="71"/>
  <c r="DR382" i="71"/>
  <c r="BC379" i="71"/>
  <c r="DR365" i="71"/>
  <c r="DR385" i="71"/>
  <c r="BC378" i="71"/>
  <c r="BC115" i="71"/>
  <c r="BC122" i="71"/>
  <c r="DR383" i="71"/>
  <c r="DR380" i="71"/>
  <c r="BC360" i="71"/>
  <c r="BC54" i="71"/>
  <c r="BC139" i="71"/>
  <c r="DR396" i="71"/>
  <c r="BC373" i="71"/>
  <c r="BC123" i="71"/>
  <c r="BC116" i="71"/>
  <c r="BC399" i="71"/>
  <c r="BC138" i="71"/>
  <c r="BC398" i="71"/>
  <c r="BC137" i="71"/>
  <c r="DR376" i="71"/>
  <c r="BC154" i="71"/>
  <c r="BC58" i="71"/>
  <c r="BC136" i="71"/>
  <c r="BC124" i="71"/>
  <c r="BC372" i="71"/>
  <c r="BC52" i="71"/>
  <c r="BC74" i="71"/>
  <c r="DR370" i="71"/>
  <c r="DR374" i="71"/>
  <c r="DR371" i="71"/>
  <c r="BC120" i="71"/>
  <c r="BH148" i="71"/>
  <c r="AJ148" i="71"/>
  <c r="BC401" i="71"/>
  <c r="BC387" i="71"/>
  <c r="DR395" i="71"/>
  <c r="DR391" i="71"/>
  <c r="DR392" i="71"/>
  <c r="BC72" i="71"/>
  <c r="DR389" i="71"/>
  <c r="BC146" i="71"/>
  <c r="BC149" i="71"/>
  <c r="BC76" i="71"/>
  <c r="BC49" i="71"/>
  <c r="BC382" i="71"/>
  <c r="BC365" i="71"/>
  <c r="BC385" i="71"/>
  <c r="DR378" i="71"/>
  <c r="BC135" i="71"/>
  <c r="BC383" i="71"/>
  <c r="BC380" i="71"/>
  <c r="BC56" i="71"/>
  <c r="BC133" i="71"/>
  <c r="BR148" i="71" l="1"/>
  <c r="BC148" i="71"/>
  <c r="DR148" i="71"/>
  <c r="DR149" i="71"/>
  <c r="BC393" i="71"/>
  <c r="DR69" i="71"/>
  <c r="BC69" i="71"/>
  <c r="BR69" i="71"/>
  <c r="DR70" i="71"/>
  <c r="DR393" i="71" l="1"/>
  <c r="DR394" i="71"/>
  <c r="BD380" i="45" l="1"/>
  <c r="BD377" i="45"/>
  <c r="BD379" i="45"/>
  <c r="BD382" i="45"/>
  <c r="BD383" i="45"/>
  <c r="BD381" i="45"/>
  <c r="BD375" i="45" l="1"/>
  <c r="BD370" i="45"/>
  <c r="BD376" i="45"/>
  <c r="BD385" i="45"/>
  <c r="BD373" i="45"/>
  <c r="BD374" i="45" l="1"/>
  <c r="BD371" i="45"/>
  <c r="BD372" i="45"/>
  <c r="BD386" i="45"/>
  <c r="BD387" i="45"/>
  <c r="BD388" i="45" l="1"/>
  <c r="BD389" i="45" l="1"/>
  <c r="BD390" i="45" l="1"/>
  <c r="BD391" i="45" l="1"/>
  <c r="BD392" i="45" l="1"/>
  <c r="BD393" i="45"/>
  <c r="BD394" i="45" l="1"/>
  <c r="BD395" i="45" l="1"/>
  <c r="BD396" i="45" l="1"/>
  <c r="BD397" i="45" l="1"/>
  <c r="BD399" i="45" l="1"/>
  <c r="BD398" i="45"/>
  <c r="BD400" i="45" l="1"/>
  <c r="BD401" i="45" l="1"/>
  <c r="BD402" i="45" l="1"/>
  <c r="AT373" i="45" l="1"/>
  <c r="BD403" i="45"/>
  <c r="AT385" i="45"/>
  <c r="AT382" i="45"/>
  <c r="AT374" i="45"/>
  <c r="BD404" i="45"/>
  <c r="AT376" i="45"/>
  <c r="AT370" i="45"/>
  <c r="AT378" i="45"/>
  <c r="AT372" i="45"/>
  <c r="AT386" i="45" l="1"/>
  <c r="AT383" i="45"/>
  <c r="AT384" i="45"/>
  <c r="BD405" i="45"/>
  <c r="AT387" i="45" l="1"/>
  <c r="BD406" i="45"/>
  <c r="AT388" i="45" l="1"/>
  <c r="BD407" i="45"/>
  <c r="AT389" i="45" l="1"/>
  <c r="AT390" i="45" l="1"/>
  <c r="BD408" i="45"/>
  <c r="BD409" i="45" l="1"/>
  <c r="AT391" i="45"/>
  <c r="AT392" i="45" l="1"/>
  <c r="BD410" i="45"/>
  <c r="AT393" i="45" l="1"/>
  <c r="AT394" i="45" l="1"/>
  <c r="AT395" i="45" l="1"/>
  <c r="BD416" i="45" l="1"/>
  <c r="AT396" i="45"/>
  <c r="AT397" i="45" l="1"/>
  <c r="AT398" i="45" l="1"/>
  <c r="AT399" i="45" l="1"/>
  <c r="AT400" i="45" l="1"/>
  <c r="AT401" i="45" l="1"/>
  <c r="AT402" i="45" l="1"/>
  <c r="AT403" i="45" l="1"/>
  <c r="AT404" i="45" l="1"/>
  <c r="AT405" i="45" l="1"/>
  <c r="AT406" i="45" l="1"/>
  <c r="AT407" i="45" l="1"/>
  <c r="AT408" i="45" l="1"/>
  <c r="AT409" i="45" l="1"/>
  <c r="AT410" i="45"/>
  <c r="E286" i="71" l="1"/>
  <c r="R36" i="71" l="1"/>
  <c r="AX36" i="71" s="1"/>
  <c r="AX279" i="71" s="1"/>
  <c r="R37" i="71"/>
  <c r="AX37" i="71" s="1"/>
  <c r="AX280" i="71" s="1"/>
  <c r="R38" i="71"/>
  <c r="AX38" i="71" s="1"/>
  <c r="AX281" i="71" s="1"/>
  <c r="R39" i="71"/>
  <c r="AX39" i="71" s="1"/>
  <c r="AX282" i="71" s="1"/>
  <c r="R40" i="71"/>
  <c r="AX40" i="71" s="1"/>
  <c r="AX283" i="71" s="1"/>
  <c r="R41" i="71"/>
  <c r="AX41" i="71" s="1"/>
  <c r="AX284" i="71" s="1"/>
  <c r="R42" i="71"/>
  <c r="AX42" i="71" s="1"/>
  <c r="AX285" i="71" s="1"/>
  <c r="R43" i="71"/>
  <c r="AX43" i="71" s="1"/>
  <c r="AX286" i="71" s="1"/>
  <c r="R44" i="71"/>
  <c r="AX44" i="71" s="1"/>
  <c r="AX287" i="71" s="1"/>
  <c r="R45" i="71"/>
  <c r="AX45" i="71" s="1"/>
  <c r="AX288" i="71" s="1"/>
  <c r="R46" i="71"/>
  <c r="AX46" i="71" s="1"/>
  <c r="AX289" i="71" s="1"/>
  <c r="R47" i="71"/>
  <c r="AX47" i="71" s="1"/>
  <c r="AX290" i="71" s="1"/>
  <c r="R48" i="71"/>
  <c r="AX48" i="71" s="1"/>
  <c r="AX291" i="71" s="1"/>
  <c r="R49" i="71"/>
  <c r="AX49" i="71" s="1"/>
  <c r="AX292" i="71" s="1"/>
  <c r="R50" i="71"/>
  <c r="AX50" i="71" s="1"/>
  <c r="AX293" i="71" s="1"/>
  <c r="R51" i="71"/>
  <c r="AX51" i="71" s="1"/>
  <c r="AX294" i="71" s="1"/>
  <c r="R52" i="71"/>
  <c r="AX52" i="71" s="1"/>
  <c r="AX295" i="71" s="1"/>
  <c r="R53" i="71"/>
  <c r="AX53" i="71" s="1"/>
  <c r="AX296" i="71" s="1"/>
  <c r="R54" i="71"/>
  <c r="AX54" i="71" s="1"/>
  <c r="AX297" i="71" s="1"/>
  <c r="R55" i="71"/>
  <c r="AX55" i="71" s="1"/>
  <c r="AX298" i="71" s="1"/>
  <c r="R56" i="71"/>
  <c r="AX56" i="71" s="1"/>
  <c r="AX299" i="71" s="1"/>
  <c r="R57" i="71"/>
  <c r="AX57" i="71" s="1"/>
  <c r="AX300" i="71" s="1"/>
  <c r="R58" i="71"/>
  <c r="AX58" i="71" s="1"/>
  <c r="AX301" i="71" s="1"/>
  <c r="R59" i="71"/>
  <c r="AX59" i="71" s="1"/>
  <c r="AX302" i="71" s="1"/>
  <c r="R60" i="71"/>
  <c r="AX60" i="71" s="1"/>
  <c r="AX303" i="71" s="1"/>
  <c r="R61" i="71"/>
  <c r="AX61" i="71" s="1"/>
  <c r="AX304" i="71" s="1"/>
  <c r="R62" i="71"/>
  <c r="AX62" i="71" s="1"/>
  <c r="AX305" i="71" s="1"/>
  <c r="R63" i="71"/>
  <c r="AX63" i="71" s="1"/>
  <c r="AX306" i="71" s="1"/>
  <c r="R64" i="71"/>
  <c r="AX64" i="71" s="1"/>
  <c r="AX307" i="71" s="1"/>
  <c r="R65" i="71"/>
  <c r="AX65" i="71" s="1"/>
  <c r="AX308" i="71" s="1"/>
  <c r="R66" i="71"/>
  <c r="AX66" i="71" s="1"/>
  <c r="AX309" i="71" s="1"/>
  <c r="R67" i="71"/>
  <c r="AX67" i="71" s="1"/>
  <c r="AX310" i="71" s="1"/>
  <c r="R68" i="71"/>
  <c r="AX68" i="71" s="1"/>
  <c r="AX311" i="71" s="1"/>
  <c r="R69" i="71"/>
  <c r="AX69" i="71" s="1"/>
  <c r="AX312" i="71" s="1"/>
  <c r="R70" i="71"/>
  <c r="AX70" i="71" s="1"/>
  <c r="AX313" i="71" s="1"/>
  <c r="R71" i="71"/>
  <c r="AX71" i="71" s="1"/>
  <c r="AX314" i="71" s="1"/>
  <c r="R72" i="71"/>
  <c r="AX72" i="71" s="1"/>
  <c r="AX315" i="71" s="1"/>
  <c r="R73" i="71"/>
  <c r="AX73" i="71" s="1"/>
  <c r="AX316" i="71" s="1"/>
  <c r="R74" i="71"/>
  <c r="AX74" i="71" s="1"/>
  <c r="AX317" i="71" s="1"/>
  <c r="R75" i="71"/>
  <c r="AX75" i="71" s="1"/>
  <c r="AX318" i="71" s="1"/>
  <c r="R76" i="71"/>
  <c r="AX76" i="71" s="1"/>
  <c r="AX319" i="71" s="1"/>
  <c r="R77" i="71"/>
  <c r="AX77" i="71" s="1"/>
  <c r="AX320" i="71" s="1"/>
  <c r="R78" i="71"/>
  <c r="AX78" i="71" s="1"/>
  <c r="AX321" i="71" s="1"/>
  <c r="R79" i="71"/>
  <c r="AX79" i="71" s="1"/>
  <c r="AX322" i="71" s="1"/>
  <c r="R80" i="71"/>
  <c r="AX80" i="71" s="1"/>
  <c r="AX323" i="71" s="1"/>
  <c r="R81" i="71"/>
  <c r="R82" i="71"/>
  <c r="R83" i="71"/>
  <c r="AX82" i="71" l="1"/>
  <c r="AX325" i="71" s="1"/>
  <c r="R406" i="71"/>
  <c r="AX83" i="71"/>
  <c r="AX326" i="71" s="1"/>
  <c r="R407" i="71"/>
  <c r="AX81" i="71"/>
  <c r="AX324" i="71" s="1"/>
  <c r="R405" i="71"/>
  <c r="R322" i="71"/>
  <c r="R403" i="71"/>
  <c r="R240" i="71"/>
  <c r="R158" i="71"/>
  <c r="R134" i="71"/>
  <c r="R379" i="71"/>
  <c r="R216" i="71"/>
  <c r="R298" i="71"/>
  <c r="R128" i="71"/>
  <c r="R292" i="71"/>
  <c r="R210" i="71"/>
  <c r="R373" i="71"/>
  <c r="R367" i="71"/>
  <c r="R204" i="71"/>
  <c r="R286" i="71"/>
  <c r="R122" i="71"/>
  <c r="R361" i="71"/>
  <c r="R280" i="71"/>
  <c r="R198" i="71"/>
  <c r="R116" i="71"/>
  <c r="R396" i="71"/>
  <c r="R233" i="71"/>
  <c r="R315" i="71"/>
  <c r="R151" i="71"/>
  <c r="R215" i="71"/>
  <c r="R297" i="71"/>
  <c r="R133" i="71"/>
  <c r="R378" i="71"/>
  <c r="R316" i="71"/>
  <c r="R152" i="71"/>
  <c r="R397" i="71"/>
  <c r="R234" i="71"/>
  <c r="R391" i="71"/>
  <c r="R228" i="71"/>
  <c r="R310" i="71"/>
  <c r="R146" i="71"/>
  <c r="R304" i="71"/>
  <c r="R140" i="71"/>
  <c r="R385" i="71"/>
  <c r="R222" i="71"/>
  <c r="R235" i="71"/>
  <c r="R153" i="71"/>
  <c r="R317" i="71"/>
  <c r="R398" i="71"/>
  <c r="R223" i="71"/>
  <c r="R141" i="71"/>
  <c r="R305" i="71"/>
  <c r="R386" i="71"/>
  <c r="R299" i="71"/>
  <c r="R135" i="71"/>
  <c r="R380" i="71"/>
  <c r="R217" i="71"/>
  <c r="R129" i="71"/>
  <c r="R211" i="71"/>
  <c r="R374" i="71"/>
  <c r="R293" i="71"/>
  <c r="R205" i="71"/>
  <c r="R287" i="71"/>
  <c r="R123" i="71"/>
  <c r="R368" i="71"/>
  <c r="R362" i="71"/>
  <c r="R281" i="71"/>
  <c r="R199" i="71"/>
  <c r="R117" i="71"/>
  <c r="R309" i="71"/>
  <c r="R145" i="71"/>
  <c r="R390" i="71"/>
  <c r="R227" i="71"/>
  <c r="R311" i="71"/>
  <c r="R147" i="71"/>
  <c r="R392" i="71"/>
  <c r="R229" i="71"/>
  <c r="R209" i="71"/>
  <c r="R127" i="71"/>
  <c r="R372" i="71"/>
  <c r="R291" i="71"/>
  <c r="R306" i="71"/>
  <c r="R142" i="71"/>
  <c r="R387" i="71"/>
  <c r="R224" i="71"/>
  <c r="R130" i="71"/>
  <c r="R294" i="71"/>
  <c r="R212" i="71"/>
  <c r="R375" i="71"/>
  <c r="R124" i="71"/>
  <c r="R288" i="71"/>
  <c r="R369" i="71"/>
  <c r="R206" i="71"/>
  <c r="R363" i="71"/>
  <c r="R200" i="71"/>
  <c r="R282" i="71"/>
  <c r="R118" i="71"/>
  <c r="R160" i="71"/>
  <c r="R324" i="71"/>
  <c r="R242" i="71"/>
  <c r="R318" i="71"/>
  <c r="R399" i="71"/>
  <c r="R236" i="71"/>
  <c r="R154" i="71"/>
  <c r="R393" i="71"/>
  <c r="R312" i="71"/>
  <c r="R148" i="71"/>
  <c r="R230" i="71"/>
  <c r="R381" i="71"/>
  <c r="R300" i="71"/>
  <c r="R218" i="71"/>
  <c r="R136" i="71"/>
  <c r="R121" i="71"/>
  <c r="R203" i="71"/>
  <c r="R366" i="71"/>
  <c r="R285" i="71"/>
  <c r="R243" i="71"/>
  <c r="R325" i="71"/>
  <c r="R161" i="71"/>
  <c r="R213" i="71"/>
  <c r="R131" i="71"/>
  <c r="R376" i="71"/>
  <c r="R295" i="71"/>
  <c r="R370" i="71"/>
  <c r="R207" i="71"/>
  <c r="R289" i="71"/>
  <c r="R125" i="71"/>
  <c r="R364" i="71"/>
  <c r="R201" i="71"/>
  <c r="R119" i="71"/>
  <c r="R283" i="71"/>
  <c r="R319" i="71"/>
  <c r="R400" i="71"/>
  <c r="R155" i="71"/>
  <c r="R237" i="71"/>
  <c r="R313" i="71"/>
  <c r="R149" i="71"/>
  <c r="R394" i="71"/>
  <c r="R231" i="71"/>
  <c r="R225" i="71"/>
  <c r="R388" i="71"/>
  <c r="R307" i="71"/>
  <c r="R143" i="71"/>
  <c r="R301" i="71"/>
  <c r="R137" i="71"/>
  <c r="R382" i="71"/>
  <c r="R219" i="71"/>
  <c r="R384" i="71"/>
  <c r="R221" i="71"/>
  <c r="R303" i="71"/>
  <c r="R139" i="71"/>
  <c r="R244" i="71"/>
  <c r="R326" i="71"/>
  <c r="R162" i="71"/>
  <c r="R320" i="71"/>
  <c r="R401" i="71"/>
  <c r="R238" i="71"/>
  <c r="R156" i="71"/>
  <c r="R144" i="71"/>
  <c r="R389" i="71"/>
  <c r="R226" i="71"/>
  <c r="R308" i="71"/>
  <c r="R296" i="71"/>
  <c r="R377" i="71"/>
  <c r="R214" i="71"/>
  <c r="R132" i="71"/>
  <c r="R290" i="71"/>
  <c r="R371" i="71"/>
  <c r="R208" i="71"/>
  <c r="R126" i="71"/>
  <c r="R365" i="71"/>
  <c r="R202" i="71"/>
  <c r="R284" i="71"/>
  <c r="R120" i="71"/>
  <c r="R157" i="71"/>
  <c r="R402" i="71"/>
  <c r="R239" i="71"/>
  <c r="R321" i="71"/>
  <c r="R115" i="71"/>
  <c r="R360" i="71"/>
  <c r="R197" i="71"/>
  <c r="R279" i="71"/>
  <c r="R323" i="71"/>
  <c r="R159" i="71"/>
  <c r="R404" i="71"/>
  <c r="R241" i="71"/>
  <c r="R314" i="71"/>
  <c r="R232" i="71"/>
  <c r="R150" i="71"/>
  <c r="R395" i="71"/>
  <c r="R138" i="71"/>
  <c r="R302" i="71"/>
  <c r="R220" i="71"/>
  <c r="R383" i="71"/>
  <c r="L45" i="71" l="1"/>
  <c r="L82" i="71"/>
  <c r="L406" i="71" s="1"/>
  <c r="L76" i="71"/>
  <c r="L70" i="71"/>
  <c r="L64" i="71"/>
  <c r="L58" i="71"/>
  <c r="L52" i="71"/>
  <c r="L46" i="71"/>
  <c r="L40" i="71"/>
  <c r="L51" i="71"/>
  <c r="L63" i="71"/>
  <c r="L65" i="71"/>
  <c r="L59" i="71"/>
  <c r="L53" i="71"/>
  <c r="L47" i="71"/>
  <c r="L41" i="71"/>
  <c r="L69" i="71"/>
  <c r="L77" i="71"/>
  <c r="L83" i="71"/>
  <c r="L407" i="71" s="1"/>
  <c r="L78" i="71"/>
  <c r="L72" i="71"/>
  <c r="L66" i="71"/>
  <c r="L60" i="71"/>
  <c r="L54" i="71"/>
  <c r="L48" i="71"/>
  <c r="L42" i="71"/>
  <c r="L73" i="71"/>
  <c r="L67" i="71"/>
  <c r="L61" i="71"/>
  <c r="L55" i="71"/>
  <c r="L49" i="71"/>
  <c r="L43" i="71"/>
  <c r="L81" i="71"/>
  <c r="L405" i="71" s="1"/>
  <c r="L39" i="71"/>
  <c r="L79" i="71"/>
  <c r="L71" i="71"/>
  <c r="L37" i="71"/>
  <c r="L80" i="71"/>
  <c r="L74" i="71"/>
  <c r="L68" i="71"/>
  <c r="L62" i="71"/>
  <c r="L56" i="71"/>
  <c r="L50" i="71"/>
  <c r="L44" i="71"/>
  <c r="L38" i="71"/>
  <c r="L75" i="71"/>
  <c r="L57" i="71"/>
  <c r="E315" i="71"/>
  <c r="E310" i="71"/>
  <c r="E309" i="71"/>
  <c r="E319" i="71"/>
  <c r="E323" i="71"/>
  <c r="L368" i="71" l="1"/>
  <c r="L123" i="71"/>
  <c r="L287" i="71"/>
  <c r="L205" i="71"/>
  <c r="AR44" i="71"/>
  <c r="L241" i="71"/>
  <c r="L323" i="71"/>
  <c r="L159" i="71"/>
  <c r="L404" i="71"/>
  <c r="AR80" i="71"/>
  <c r="L221" i="71"/>
  <c r="L384" i="71"/>
  <c r="L303" i="71"/>
  <c r="L139" i="71"/>
  <c r="AR60" i="71"/>
  <c r="L207" i="71"/>
  <c r="L125" i="71"/>
  <c r="L289" i="71"/>
  <c r="L370" i="71"/>
  <c r="AR46" i="71"/>
  <c r="L200" i="71"/>
  <c r="L282" i="71"/>
  <c r="L363" i="71"/>
  <c r="L118" i="71"/>
  <c r="AR39" i="71"/>
  <c r="L379" i="71"/>
  <c r="L298" i="71"/>
  <c r="L216" i="71"/>
  <c r="L134" i="71"/>
  <c r="AR55" i="71"/>
  <c r="L230" i="71"/>
  <c r="L393" i="71"/>
  <c r="L312" i="71"/>
  <c r="L148" i="71"/>
  <c r="AR69" i="71"/>
  <c r="L383" i="71"/>
  <c r="L302" i="71"/>
  <c r="L220" i="71"/>
  <c r="L138" i="71"/>
  <c r="AR59" i="71"/>
  <c r="L130" i="71"/>
  <c r="L212" i="71"/>
  <c r="L375" i="71"/>
  <c r="L294" i="71"/>
  <c r="AR51" i="71"/>
  <c r="L369" i="71"/>
  <c r="L288" i="71"/>
  <c r="L206" i="71"/>
  <c r="L124" i="71"/>
  <c r="AR45" i="71"/>
  <c r="L129" i="71"/>
  <c r="L374" i="71"/>
  <c r="L293" i="71"/>
  <c r="L211" i="71"/>
  <c r="AR50" i="71"/>
  <c r="L361" i="71"/>
  <c r="L280" i="71"/>
  <c r="L198" i="71"/>
  <c r="L116" i="71"/>
  <c r="AR37" i="71"/>
  <c r="L227" i="71"/>
  <c r="L390" i="71"/>
  <c r="L145" i="71"/>
  <c r="L309" i="71"/>
  <c r="AR66" i="71"/>
  <c r="L320" i="71"/>
  <c r="L238" i="71"/>
  <c r="L156" i="71"/>
  <c r="L401" i="71"/>
  <c r="AR77" i="71"/>
  <c r="L376" i="71"/>
  <c r="L295" i="71"/>
  <c r="L131" i="71"/>
  <c r="L213" i="71"/>
  <c r="AR52" i="71"/>
  <c r="L132" i="71"/>
  <c r="L377" i="71"/>
  <c r="L296" i="71"/>
  <c r="L214" i="71"/>
  <c r="AR53" i="71"/>
  <c r="AR81" i="71"/>
  <c r="AR405" i="71" s="1"/>
  <c r="L160" i="71"/>
  <c r="L242" i="71"/>
  <c r="L324" i="71"/>
  <c r="L385" i="71"/>
  <c r="L304" i="71"/>
  <c r="L222" i="71"/>
  <c r="L140" i="71"/>
  <c r="AR61" i="71"/>
  <c r="L389" i="71"/>
  <c r="L308" i="71"/>
  <c r="L226" i="71"/>
  <c r="L144" i="71"/>
  <c r="AR65" i="71"/>
  <c r="L128" i="71"/>
  <c r="L210" i="71"/>
  <c r="L373" i="71"/>
  <c r="L292" i="71"/>
  <c r="AR49" i="71"/>
  <c r="L380" i="71"/>
  <c r="L299" i="71"/>
  <c r="L217" i="71"/>
  <c r="L135" i="71"/>
  <c r="AR56" i="71"/>
  <c r="L395" i="71"/>
  <c r="L314" i="71"/>
  <c r="L232" i="71"/>
  <c r="L150" i="71"/>
  <c r="AR71" i="71"/>
  <c r="L233" i="71"/>
  <c r="L315" i="71"/>
  <c r="L396" i="71"/>
  <c r="L151" i="71"/>
  <c r="AR72" i="71"/>
  <c r="L382" i="71"/>
  <c r="L301" i="71"/>
  <c r="L137" i="71"/>
  <c r="L219" i="71"/>
  <c r="AR58" i="71"/>
  <c r="L319" i="71"/>
  <c r="L237" i="71"/>
  <c r="L155" i="71"/>
  <c r="L400" i="71"/>
  <c r="AR76" i="71"/>
  <c r="L306" i="71"/>
  <c r="L224" i="71"/>
  <c r="L387" i="71"/>
  <c r="L142" i="71"/>
  <c r="AR63" i="71"/>
  <c r="L318" i="71"/>
  <c r="L399" i="71"/>
  <c r="L236" i="71"/>
  <c r="L154" i="71"/>
  <c r="AR75" i="71"/>
  <c r="L391" i="71"/>
  <c r="L310" i="71"/>
  <c r="L228" i="71"/>
  <c r="L146" i="71"/>
  <c r="AR67" i="71"/>
  <c r="L398" i="71"/>
  <c r="L317" i="71"/>
  <c r="L235" i="71"/>
  <c r="L153" i="71"/>
  <c r="AR74" i="71"/>
  <c r="L378" i="71"/>
  <c r="L297" i="71"/>
  <c r="L215" i="71"/>
  <c r="L133" i="71"/>
  <c r="AR54" i="71"/>
  <c r="L386" i="71"/>
  <c r="L305" i="71"/>
  <c r="L223" i="71"/>
  <c r="L141" i="71"/>
  <c r="AR62" i="71"/>
  <c r="L240" i="71"/>
  <c r="L322" i="71"/>
  <c r="L403" i="71"/>
  <c r="L158" i="71"/>
  <c r="AR79" i="71"/>
  <c r="L203" i="71"/>
  <c r="L366" i="71"/>
  <c r="L285" i="71"/>
  <c r="L121" i="71"/>
  <c r="AR42" i="71"/>
  <c r="L157" i="71"/>
  <c r="L321" i="71"/>
  <c r="L402" i="71"/>
  <c r="L239" i="71"/>
  <c r="AR78" i="71"/>
  <c r="L388" i="71"/>
  <c r="L307" i="71"/>
  <c r="L225" i="71"/>
  <c r="L143" i="71"/>
  <c r="AR64" i="71"/>
  <c r="L364" i="71"/>
  <c r="L283" i="71"/>
  <c r="L201" i="71"/>
  <c r="L119" i="71"/>
  <c r="AR40" i="71"/>
  <c r="L325" i="71"/>
  <c r="L161" i="71"/>
  <c r="L243" i="71"/>
  <c r="AR82" i="71"/>
  <c r="AR406" i="71" s="1"/>
  <c r="L36" i="71"/>
  <c r="F230" i="71"/>
  <c r="F232" i="71"/>
  <c r="F231" i="71"/>
  <c r="F229" i="71"/>
  <c r="F233" i="71"/>
  <c r="L397" i="71"/>
  <c r="L316" i="71"/>
  <c r="L234" i="71"/>
  <c r="L152" i="71"/>
  <c r="AR73" i="71"/>
  <c r="F209" i="71"/>
  <c r="F213" i="71"/>
  <c r="F211" i="71"/>
  <c r="F210" i="71"/>
  <c r="F212" i="71"/>
  <c r="AR83" i="71"/>
  <c r="AR407" i="71" s="1"/>
  <c r="L162" i="71"/>
  <c r="L326" i="71"/>
  <c r="L244" i="71"/>
  <c r="L365" i="71"/>
  <c r="L284" i="71"/>
  <c r="L202" i="71"/>
  <c r="L120" i="71"/>
  <c r="AR41" i="71"/>
  <c r="L392" i="71"/>
  <c r="L311" i="71"/>
  <c r="L229" i="71"/>
  <c r="L147" i="71"/>
  <c r="AR68" i="71"/>
  <c r="L372" i="71"/>
  <c r="L291" i="71"/>
  <c r="L209" i="71"/>
  <c r="L127" i="71"/>
  <c r="AR48" i="71"/>
  <c r="F326" i="71"/>
  <c r="F244" i="71"/>
  <c r="L394" i="71"/>
  <c r="L313" i="71"/>
  <c r="L231" i="71"/>
  <c r="L149" i="71"/>
  <c r="AR70" i="71"/>
  <c r="L362" i="71"/>
  <c r="L281" i="71"/>
  <c r="L199" i="71"/>
  <c r="L117" i="71"/>
  <c r="AR38" i="71"/>
  <c r="L300" i="71"/>
  <c r="L218" i="71"/>
  <c r="L381" i="71"/>
  <c r="L136" i="71"/>
  <c r="AR57" i="71"/>
  <c r="L367" i="71"/>
  <c r="L286" i="71"/>
  <c r="L204" i="71"/>
  <c r="L122" i="71"/>
  <c r="AR43" i="71"/>
  <c r="L208" i="71"/>
  <c r="L126" i="71"/>
  <c r="L371" i="71"/>
  <c r="L290" i="71"/>
  <c r="AR47" i="71"/>
  <c r="E326" i="71"/>
  <c r="E311" i="71"/>
  <c r="E299" i="71"/>
  <c r="E303" i="71"/>
  <c r="E279" i="71"/>
  <c r="E308" i="71"/>
  <c r="E307" i="71"/>
  <c r="E302" i="71"/>
  <c r="E316" i="71"/>
  <c r="DY406" i="71" l="1"/>
  <c r="DY407" i="71"/>
  <c r="F407" i="71"/>
  <c r="AF407" i="71" s="1"/>
  <c r="Y407" i="71"/>
  <c r="DY81" i="71"/>
  <c r="DY82" i="71"/>
  <c r="DY83" i="71"/>
  <c r="AR223" i="71"/>
  <c r="AR314" i="71"/>
  <c r="DY60" i="71"/>
  <c r="AR384" i="71"/>
  <c r="AR162" i="71"/>
  <c r="Y229" i="71"/>
  <c r="AF229" i="71"/>
  <c r="DY64" i="71"/>
  <c r="AR388" i="71"/>
  <c r="AR121" i="71"/>
  <c r="AR240" i="71"/>
  <c r="F302" i="71"/>
  <c r="H302" i="71" s="1"/>
  <c r="F305" i="71"/>
  <c r="F301" i="71"/>
  <c r="Y301" i="71" s="1"/>
  <c r="F303" i="71"/>
  <c r="Y303" i="71" s="1"/>
  <c r="F304" i="71"/>
  <c r="Y304" i="71" s="1"/>
  <c r="AR140" i="71"/>
  <c r="AR129" i="71"/>
  <c r="AR220" i="71"/>
  <c r="AR134" i="71"/>
  <c r="AR200" i="71"/>
  <c r="AR139" i="71"/>
  <c r="DY80" i="71"/>
  <c r="AR404" i="71"/>
  <c r="AR293" i="71"/>
  <c r="DY59" i="71"/>
  <c r="AR383" i="71"/>
  <c r="AR322" i="71"/>
  <c r="DY61" i="71"/>
  <c r="AR385" i="71"/>
  <c r="AR295" i="71"/>
  <c r="AR138" i="71"/>
  <c r="AR379" i="71"/>
  <c r="DY55" i="71"/>
  <c r="AR282" i="71"/>
  <c r="DY48" i="71"/>
  <c r="AR372" i="71"/>
  <c r="Y231" i="71"/>
  <c r="AF231" i="71"/>
  <c r="AR243" i="71"/>
  <c r="AR143" i="71"/>
  <c r="AR285" i="71"/>
  <c r="DY67" i="71"/>
  <c r="AR391" i="71"/>
  <c r="AR318" i="71"/>
  <c r="AR155" i="71"/>
  <c r="DY72" i="71"/>
  <c r="AR396" i="71"/>
  <c r="DY56" i="71"/>
  <c r="AR380" i="71"/>
  <c r="AR210" i="71"/>
  <c r="F219" i="71"/>
  <c r="F222" i="71"/>
  <c r="F221" i="71"/>
  <c r="F220" i="71"/>
  <c r="F223" i="71"/>
  <c r="AR222" i="71"/>
  <c r="AR302" i="71"/>
  <c r="AR216" i="71"/>
  <c r="DY46" i="71"/>
  <c r="AR370" i="71"/>
  <c r="AR303" i="71"/>
  <c r="AR127" i="71"/>
  <c r="Y212" i="71"/>
  <c r="AF212" i="71"/>
  <c r="AF247" i="71" s="1"/>
  <c r="Y232" i="71"/>
  <c r="AF232" i="71"/>
  <c r="AR161" i="71"/>
  <c r="DY40" i="71"/>
  <c r="AR364" i="71"/>
  <c r="AR225" i="71"/>
  <c r="AR146" i="71"/>
  <c r="AR237" i="71"/>
  <c r="AR151" i="71"/>
  <c r="AR135" i="71"/>
  <c r="AR128" i="71"/>
  <c r="AR304" i="71"/>
  <c r="AR361" i="71"/>
  <c r="AR298" i="71"/>
  <c r="AR159" i="71"/>
  <c r="DY38" i="71"/>
  <c r="AR362" i="71"/>
  <c r="AR365" i="71"/>
  <c r="DY41" i="71"/>
  <c r="Y210" i="71"/>
  <c r="AF210" i="71"/>
  <c r="Y230" i="71"/>
  <c r="AF230" i="71"/>
  <c r="AR325" i="71"/>
  <c r="AR119" i="71"/>
  <c r="AR307" i="71"/>
  <c r="AR203" i="71"/>
  <c r="F321" i="71"/>
  <c r="F324" i="71"/>
  <c r="F322" i="71"/>
  <c r="F325" i="71"/>
  <c r="F323" i="71"/>
  <c r="AR228" i="71"/>
  <c r="AR387" i="71"/>
  <c r="DY63" i="71"/>
  <c r="AR319" i="71"/>
  <c r="AR217" i="71"/>
  <c r="AR390" i="71"/>
  <c r="DY66" i="71"/>
  <c r="AR116" i="71"/>
  <c r="AR289" i="71"/>
  <c r="AR221" i="71"/>
  <c r="AR323" i="71"/>
  <c r="DY49" i="71"/>
  <c r="AR373" i="71"/>
  <c r="DY373" i="71" s="1"/>
  <c r="AR132" i="71"/>
  <c r="Y233" i="71"/>
  <c r="AF233" i="71"/>
  <c r="AR122" i="71"/>
  <c r="AR117" i="71"/>
  <c r="AR291" i="71"/>
  <c r="DY68" i="71"/>
  <c r="AR392" i="71"/>
  <c r="AR120" i="71"/>
  <c r="Y211" i="71"/>
  <c r="AF211" i="71"/>
  <c r="AR201" i="71"/>
  <c r="F240" i="71"/>
  <c r="F242" i="71"/>
  <c r="F243" i="71"/>
  <c r="F241" i="71"/>
  <c r="F239" i="71"/>
  <c r="AR310" i="71"/>
  <c r="AR142" i="71"/>
  <c r="AR315" i="71"/>
  <c r="AR299" i="71"/>
  <c r="AR324" i="71"/>
  <c r="DY324" i="71" s="1"/>
  <c r="AR309" i="71"/>
  <c r="AR198" i="71"/>
  <c r="DY51" i="71"/>
  <c r="AR375" i="71"/>
  <c r="AR393" i="71"/>
  <c r="DY69" i="71"/>
  <c r="AR125" i="71"/>
  <c r="AR241" i="71"/>
  <c r="AR208" i="71"/>
  <c r="AR305" i="71"/>
  <c r="H326" i="71"/>
  <c r="AH326" i="71" s="1"/>
  <c r="AR204" i="71"/>
  <c r="AR199" i="71"/>
  <c r="AR147" i="71"/>
  <c r="DY147" i="71" s="1"/>
  <c r="AR202" i="71"/>
  <c r="Y213" i="71"/>
  <c r="AF213" i="71"/>
  <c r="AR283" i="71"/>
  <c r="AR402" i="71"/>
  <c r="DY78" i="71"/>
  <c r="F318" i="71"/>
  <c r="Y318" i="71" s="1"/>
  <c r="F319" i="71"/>
  <c r="Y319" i="71" s="1"/>
  <c r="F317" i="71"/>
  <c r="Y317" i="71" s="1"/>
  <c r="F320" i="71"/>
  <c r="Y320" i="71" s="1"/>
  <c r="F316" i="71"/>
  <c r="H316" i="71" s="1"/>
  <c r="DY74" i="71"/>
  <c r="AR398" i="71"/>
  <c r="AR233" i="71"/>
  <c r="F296" i="71"/>
  <c r="Y296" i="71" s="1"/>
  <c r="F297" i="71"/>
  <c r="Y297" i="71" s="1"/>
  <c r="F299" i="71"/>
  <c r="F300" i="71"/>
  <c r="F298" i="71"/>
  <c r="AR242" i="71"/>
  <c r="AR401" i="71"/>
  <c r="DY77" i="71"/>
  <c r="AR145" i="71"/>
  <c r="AR280" i="71"/>
  <c r="AR294" i="71"/>
  <c r="AR148" i="71"/>
  <c r="F306" i="71"/>
  <c r="Y306" i="71" s="1"/>
  <c r="F311" i="71"/>
  <c r="F147" i="71" s="1"/>
  <c r="Y147" i="71" s="1"/>
  <c r="F313" i="71"/>
  <c r="F149" i="71" s="1"/>
  <c r="F310" i="71"/>
  <c r="Y310" i="71" s="1"/>
  <c r="F312" i="71"/>
  <c r="Y312" i="71" s="1"/>
  <c r="F307" i="71"/>
  <c r="F309" i="71"/>
  <c r="F308" i="71"/>
  <c r="F314" i="71"/>
  <c r="F150" i="71" s="1"/>
  <c r="F315" i="71"/>
  <c r="F396" i="71" s="1"/>
  <c r="AR207" i="71"/>
  <c r="AR218" i="71"/>
  <c r="AR244" i="71"/>
  <c r="AR131" i="71"/>
  <c r="AR300" i="71"/>
  <c r="H299" i="71"/>
  <c r="AH299" i="71" s="1"/>
  <c r="DY47" i="71"/>
  <c r="AR371" i="71"/>
  <c r="AR286" i="71"/>
  <c r="DY286" i="71" s="1"/>
  <c r="AR281" i="71"/>
  <c r="AR229" i="71"/>
  <c r="AR284" i="71"/>
  <c r="Y209" i="71"/>
  <c r="AF209" i="71"/>
  <c r="AR239" i="71"/>
  <c r="F237" i="71"/>
  <c r="F235" i="71"/>
  <c r="F238" i="71"/>
  <c r="F234" i="71"/>
  <c r="F236" i="71"/>
  <c r="AR378" i="71"/>
  <c r="DY54" i="71"/>
  <c r="AR153" i="71"/>
  <c r="AR224" i="71"/>
  <c r="DY224" i="71" s="1"/>
  <c r="DY58" i="71"/>
  <c r="AR382" i="71"/>
  <c r="F216" i="71"/>
  <c r="F217" i="71"/>
  <c r="F215" i="71"/>
  <c r="F218" i="71"/>
  <c r="F214" i="71"/>
  <c r="DY65" i="71"/>
  <c r="AR389" i="71"/>
  <c r="AR160" i="71"/>
  <c r="AR377" i="71"/>
  <c r="DY53" i="71"/>
  <c r="DY45" i="71"/>
  <c r="AR369" i="71"/>
  <c r="AR312" i="71"/>
  <c r="F224" i="71"/>
  <c r="F227" i="71"/>
  <c r="F228" i="71"/>
  <c r="F226" i="71"/>
  <c r="F225" i="71"/>
  <c r="DY44" i="71"/>
  <c r="AR368" i="71"/>
  <c r="AR326" i="71"/>
  <c r="DY42" i="71"/>
  <c r="AR366" i="71"/>
  <c r="AR236" i="71"/>
  <c r="DY43" i="71"/>
  <c r="AR367" i="71"/>
  <c r="AR209" i="71"/>
  <c r="DY209" i="71" s="1"/>
  <c r="AR290" i="71"/>
  <c r="DY290" i="71" s="1"/>
  <c r="DY57" i="71"/>
  <c r="AR381" i="71"/>
  <c r="DY381" i="71" s="1"/>
  <c r="DY70" i="71"/>
  <c r="AR394" i="71"/>
  <c r="F279" i="71"/>
  <c r="H279" i="71" s="1"/>
  <c r="F287" i="71"/>
  <c r="Y287" i="71" s="1"/>
  <c r="F285" i="71"/>
  <c r="Y285" i="71" s="1"/>
  <c r="F283" i="71"/>
  <c r="Y283" i="71" s="1"/>
  <c r="F293" i="71"/>
  <c r="F50" i="71" s="1"/>
  <c r="F290" i="71"/>
  <c r="Y290" i="71" s="1"/>
  <c r="F289" i="71"/>
  <c r="Y289" i="71" s="1"/>
  <c r="F286" i="71"/>
  <c r="F295" i="71"/>
  <c r="F376" i="71" s="1"/>
  <c r="F288" i="71"/>
  <c r="Y288" i="71" s="1"/>
  <c r="F280" i="71"/>
  <c r="Y280" i="71" s="1"/>
  <c r="F282" i="71"/>
  <c r="Y282" i="71" s="1"/>
  <c r="F281" i="71"/>
  <c r="F294" i="71"/>
  <c r="Y294" i="71" s="1"/>
  <c r="F291" i="71"/>
  <c r="F127" i="71" s="1"/>
  <c r="F292" i="71"/>
  <c r="Y292" i="71" s="1"/>
  <c r="F284" i="71"/>
  <c r="Y284" i="71" s="1"/>
  <c r="AR311" i="71"/>
  <c r="DY73" i="71"/>
  <c r="AR397" i="71"/>
  <c r="AR133" i="71"/>
  <c r="AR235" i="71"/>
  <c r="AR306" i="71"/>
  <c r="DY306" i="71" s="1"/>
  <c r="AR219" i="71"/>
  <c r="DY71" i="71"/>
  <c r="AR395" i="71"/>
  <c r="AR144" i="71"/>
  <c r="AR214" i="71"/>
  <c r="AR156" i="71"/>
  <c r="AR227" i="71"/>
  <c r="AR124" i="71"/>
  <c r="AR212" i="71"/>
  <c r="AR205" i="71"/>
  <c r="Y244" i="71"/>
  <c r="AF244" i="71"/>
  <c r="F162" i="71"/>
  <c r="F83" i="71"/>
  <c r="Y326" i="71"/>
  <c r="AF326" i="71"/>
  <c r="AR292" i="71"/>
  <c r="DY292" i="71" s="1"/>
  <c r="AR136" i="71"/>
  <c r="AR149" i="71"/>
  <c r="F197" i="71"/>
  <c r="F198" i="71"/>
  <c r="F199" i="71"/>
  <c r="F200" i="71"/>
  <c r="F203" i="71"/>
  <c r="F201" i="71"/>
  <c r="F202" i="71"/>
  <c r="F204" i="71"/>
  <c r="F208" i="71"/>
  <c r="F205" i="71"/>
  <c r="F206" i="71"/>
  <c r="F207" i="71"/>
  <c r="AR152" i="71"/>
  <c r="L279" i="71"/>
  <c r="L197" i="71"/>
  <c r="L115" i="71"/>
  <c r="L360" i="71"/>
  <c r="AR36" i="71"/>
  <c r="Y321" i="71"/>
  <c r="AR321" i="71"/>
  <c r="DY79" i="71"/>
  <c r="AR403" i="71"/>
  <c r="DY403" i="71" s="1"/>
  <c r="DY62" i="71"/>
  <c r="AR386" i="71"/>
  <c r="AR215" i="71"/>
  <c r="AR317" i="71"/>
  <c r="AR137" i="71"/>
  <c r="AR150" i="71"/>
  <c r="AR226" i="71"/>
  <c r="AR296" i="71"/>
  <c r="DY296" i="71" s="1"/>
  <c r="DY52" i="71"/>
  <c r="AR376" i="71"/>
  <c r="AR238" i="71"/>
  <c r="DY238" i="71" s="1"/>
  <c r="AR374" i="71"/>
  <c r="DY50" i="71"/>
  <c r="AR206" i="71"/>
  <c r="AR130" i="71"/>
  <c r="AR230" i="71"/>
  <c r="DY39" i="71"/>
  <c r="AR363" i="71"/>
  <c r="AR287" i="71"/>
  <c r="Y313" i="71"/>
  <c r="AR313" i="71"/>
  <c r="AR316" i="71"/>
  <c r="DY316" i="71" s="1"/>
  <c r="AR154" i="71"/>
  <c r="AR400" i="71"/>
  <c r="DY76" i="71"/>
  <c r="AR126" i="71"/>
  <c r="AR231" i="71"/>
  <c r="AR234" i="71"/>
  <c r="AR157" i="71"/>
  <c r="AR158" i="71"/>
  <c r="AR141" i="71"/>
  <c r="AR297" i="71"/>
  <c r="AR399" i="71"/>
  <c r="DY75" i="71"/>
  <c r="AR301" i="71"/>
  <c r="AR232" i="71"/>
  <c r="AR308" i="71"/>
  <c r="AR213" i="71"/>
  <c r="AR320" i="71"/>
  <c r="AR211" i="71"/>
  <c r="AR288" i="71"/>
  <c r="AR118" i="71"/>
  <c r="AR123" i="71"/>
  <c r="DY315" i="71" l="1"/>
  <c r="DY283" i="71"/>
  <c r="DY144" i="71"/>
  <c r="DY366" i="71"/>
  <c r="DY226" i="71"/>
  <c r="DY130" i="71"/>
  <c r="DY397" i="71"/>
  <c r="DY158" i="71"/>
  <c r="DY365" i="71"/>
  <c r="DY288" i="71"/>
  <c r="DY229" i="71"/>
  <c r="DY213" i="71"/>
  <c r="DB279" i="71"/>
  <c r="DG279" i="71" s="1"/>
  <c r="AH279" i="71"/>
  <c r="DB316" i="71"/>
  <c r="AH316" i="71"/>
  <c r="DY404" i="71"/>
  <c r="DB302" i="71"/>
  <c r="AH302" i="71"/>
  <c r="DY374" i="71"/>
  <c r="DY136" i="71"/>
  <c r="DY244" i="71"/>
  <c r="F406" i="71"/>
  <c r="H303" i="71"/>
  <c r="E310" i="45" s="1"/>
  <c r="Y316" i="71"/>
  <c r="F405" i="71"/>
  <c r="DY304" i="71"/>
  <c r="DY395" i="71"/>
  <c r="DY405" i="71"/>
  <c r="DY218" i="71"/>
  <c r="DY319" i="71"/>
  <c r="DY389" i="71"/>
  <c r="DY376" i="71"/>
  <c r="DY128" i="71"/>
  <c r="DY230" i="71"/>
  <c r="DY323" i="71"/>
  <c r="DY205" i="71"/>
  <c r="DY133" i="71"/>
  <c r="DY234" i="71"/>
  <c r="DY154" i="71"/>
  <c r="DY320" i="71"/>
  <c r="DY399" i="71"/>
  <c r="DY312" i="71"/>
  <c r="E333" i="45"/>
  <c r="J33" i="70"/>
  <c r="DY131" i="71"/>
  <c r="DY219" i="71"/>
  <c r="DY199" i="71"/>
  <c r="DY221" i="71"/>
  <c r="DY149" i="71"/>
  <c r="DY117" i="71"/>
  <c r="DY369" i="71"/>
  <c r="F131" i="71"/>
  <c r="Y131" i="71" s="1"/>
  <c r="DY200" i="71"/>
  <c r="DY118" i="71"/>
  <c r="DY160" i="71"/>
  <c r="DY281" i="71"/>
  <c r="DY135" i="71"/>
  <c r="H311" i="71"/>
  <c r="DY123" i="71"/>
  <c r="DY299" i="71"/>
  <c r="DY120" i="71"/>
  <c r="DY303" i="71"/>
  <c r="DY210" i="71"/>
  <c r="DY231" i="71"/>
  <c r="Y311" i="71"/>
  <c r="DY305" i="71"/>
  <c r="DY392" i="71"/>
  <c r="DY126" i="71"/>
  <c r="DY362" i="71"/>
  <c r="DY308" i="71"/>
  <c r="DY242" i="71"/>
  <c r="DY222" i="71"/>
  <c r="DY285" i="71"/>
  <c r="DY140" i="71"/>
  <c r="DY301" i="71"/>
  <c r="DY368" i="71"/>
  <c r="DY203" i="71"/>
  <c r="F68" i="71"/>
  <c r="Y68" i="71" s="1"/>
  <c r="DY282" i="71"/>
  <c r="DC326" i="71"/>
  <c r="F130" i="71"/>
  <c r="Y130" i="71" s="1"/>
  <c r="DY313" i="71"/>
  <c r="F372" i="71"/>
  <c r="Y372" i="71" s="1"/>
  <c r="DY214" i="71"/>
  <c r="DY311" i="71"/>
  <c r="F48" i="71"/>
  <c r="Y48" i="71" s="1"/>
  <c r="DY294" i="71"/>
  <c r="DB326" i="71"/>
  <c r="DY150" i="71"/>
  <c r="DY216" i="71"/>
  <c r="DY394" i="71"/>
  <c r="DY371" i="71"/>
  <c r="DY122" i="71"/>
  <c r="DY325" i="71"/>
  <c r="DY151" i="71"/>
  <c r="F70" i="71"/>
  <c r="Y70" i="71" s="1"/>
  <c r="Y295" i="71"/>
  <c r="DY211" i="71"/>
  <c r="DY378" i="71"/>
  <c r="DY145" i="71"/>
  <c r="DY385" i="71"/>
  <c r="DY240" i="71"/>
  <c r="Y50" i="71"/>
  <c r="AF50" i="71"/>
  <c r="AF127" i="71"/>
  <c r="Y127" i="71"/>
  <c r="Y329" i="71"/>
  <c r="BJ310" i="71" s="1"/>
  <c r="Y376" i="71"/>
  <c r="AF376" i="71"/>
  <c r="Y396" i="71"/>
  <c r="AF396" i="71"/>
  <c r="Y150" i="71"/>
  <c r="AF150" i="71"/>
  <c r="Y217" i="71"/>
  <c r="F135" i="71"/>
  <c r="F56" i="71"/>
  <c r="F380" i="71"/>
  <c r="AF217" i="71"/>
  <c r="Y234" i="71"/>
  <c r="F152" i="71"/>
  <c r="F73" i="71"/>
  <c r="F397" i="71"/>
  <c r="AF234" i="71"/>
  <c r="AF149" i="71"/>
  <c r="Y305" i="71"/>
  <c r="AF305" i="71"/>
  <c r="AF147" i="71"/>
  <c r="Y200" i="71"/>
  <c r="F118" i="71"/>
  <c r="F39" i="71"/>
  <c r="F363" i="71"/>
  <c r="AF200" i="71"/>
  <c r="AF323" i="71"/>
  <c r="Y323" i="71"/>
  <c r="H323" i="71"/>
  <c r="DY232" i="71"/>
  <c r="DY297" i="71"/>
  <c r="DY363" i="71"/>
  <c r="DY321" i="71"/>
  <c r="Y199" i="71"/>
  <c r="F117" i="71"/>
  <c r="F38" i="71"/>
  <c r="F362" i="71"/>
  <c r="AF199" i="71"/>
  <c r="DY227" i="71"/>
  <c r="AF286" i="71"/>
  <c r="H286" i="71"/>
  <c r="AH286" i="71" s="1"/>
  <c r="DY236" i="71"/>
  <c r="DY377" i="71"/>
  <c r="DY382" i="71"/>
  <c r="Y238" i="71"/>
  <c r="F156" i="71"/>
  <c r="F77" i="71"/>
  <c r="F401" i="71"/>
  <c r="AF238" i="71"/>
  <c r="DY284" i="71"/>
  <c r="Y286" i="71"/>
  <c r="AF307" i="71"/>
  <c r="DY125" i="71"/>
  <c r="DY310" i="71"/>
  <c r="AF325" i="71"/>
  <c r="Y325" i="71"/>
  <c r="DA302" i="71"/>
  <c r="E309" i="45"/>
  <c r="DD302" i="71"/>
  <c r="DY391" i="71"/>
  <c r="DY134" i="71"/>
  <c r="Y302" i="71"/>
  <c r="AF302" i="71"/>
  <c r="DC302" i="71"/>
  <c r="DY223" i="71"/>
  <c r="DY287" i="71"/>
  <c r="DY152" i="71"/>
  <c r="Y198" i="71"/>
  <c r="F116" i="71"/>
  <c r="F37" i="71"/>
  <c r="F361" i="71"/>
  <c r="AF198" i="71"/>
  <c r="AF289" i="71"/>
  <c r="Y235" i="71"/>
  <c r="F153" i="71"/>
  <c r="F74" i="71"/>
  <c r="F398" i="71"/>
  <c r="AF235" i="71"/>
  <c r="AF312" i="71"/>
  <c r="AF298" i="71"/>
  <c r="DY202" i="71"/>
  <c r="F374" i="71"/>
  <c r="AF322" i="71"/>
  <c r="Y322" i="71"/>
  <c r="DY370" i="71"/>
  <c r="DY220" i="71"/>
  <c r="DY386" i="71"/>
  <c r="F115" i="71"/>
  <c r="F36" i="71"/>
  <c r="F360" i="71"/>
  <c r="AF197" i="71"/>
  <c r="DY235" i="71"/>
  <c r="AF290" i="71"/>
  <c r="Y237" i="71"/>
  <c r="F155" i="71"/>
  <c r="F76" i="71"/>
  <c r="F400" i="71"/>
  <c r="AF237" i="71"/>
  <c r="AF310" i="71"/>
  <c r="H310" i="71"/>
  <c r="DY148" i="71"/>
  <c r="AF300" i="71"/>
  <c r="F160" i="71"/>
  <c r="Y324" i="71"/>
  <c r="AF324" i="71"/>
  <c r="DY237" i="71"/>
  <c r="DY146" i="71"/>
  <c r="DY155" i="71"/>
  <c r="DY379" i="71"/>
  <c r="DY383" i="71"/>
  <c r="DY121" i="71"/>
  <c r="DA299" i="71"/>
  <c r="E306" i="45"/>
  <c r="DD299" i="71"/>
  <c r="DY137" i="71"/>
  <c r="DY36" i="71"/>
  <c r="AR360" i="71"/>
  <c r="DY361" i="71" s="1"/>
  <c r="AF284" i="71"/>
  <c r="AF293" i="71"/>
  <c r="Y225" i="71"/>
  <c r="F143" i="71"/>
  <c r="F64" i="71"/>
  <c r="F388" i="71"/>
  <c r="AF225" i="71"/>
  <c r="AF313" i="71"/>
  <c r="DY402" i="71"/>
  <c r="DY401" i="71"/>
  <c r="Y299" i="71"/>
  <c r="AF299" i="71"/>
  <c r="DC299" i="71"/>
  <c r="DY398" i="71"/>
  <c r="DY241" i="71"/>
  <c r="DY201" i="71"/>
  <c r="F129" i="71"/>
  <c r="DY217" i="71"/>
  <c r="AF321" i="71"/>
  <c r="DY298" i="71"/>
  <c r="F395" i="71"/>
  <c r="DY314" i="71"/>
  <c r="DA316" i="71"/>
  <c r="E323" i="45"/>
  <c r="DD316" i="71"/>
  <c r="DY400" i="71"/>
  <c r="Y206" i="71"/>
  <c r="F124" i="71"/>
  <c r="F45" i="71"/>
  <c r="F369" i="71"/>
  <c r="AF206" i="71"/>
  <c r="DY157" i="71"/>
  <c r="DY156" i="71"/>
  <c r="AF292" i="71"/>
  <c r="AF283" i="71"/>
  <c r="Y226" i="71"/>
  <c r="F144" i="71"/>
  <c r="F65" i="71"/>
  <c r="F389" i="71"/>
  <c r="AF226" i="71"/>
  <c r="DY239" i="71"/>
  <c r="AF311" i="71"/>
  <c r="AF297" i="71"/>
  <c r="DA326" i="71"/>
  <c r="DD326" i="71"/>
  <c r="Y239" i="71"/>
  <c r="F157" i="71"/>
  <c r="F78" i="71"/>
  <c r="F402" i="71"/>
  <c r="AF239" i="71"/>
  <c r="DY132" i="71"/>
  <c r="DY307" i="71"/>
  <c r="F393" i="71"/>
  <c r="F373" i="71"/>
  <c r="DY159" i="71"/>
  <c r="Y298" i="71"/>
  <c r="DY225" i="71"/>
  <c r="F71" i="71"/>
  <c r="DY127" i="71"/>
  <c r="Y223" i="71"/>
  <c r="F141" i="71"/>
  <c r="F62" i="71"/>
  <c r="F386" i="71"/>
  <c r="AF223" i="71"/>
  <c r="Y314" i="71"/>
  <c r="Y236" i="71"/>
  <c r="F154" i="71"/>
  <c r="F75" i="71"/>
  <c r="F399" i="71"/>
  <c r="AF236" i="71"/>
  <c r="AF301" i="71"/>
  <c r="DY141" i="71"/>
  <c r="AR115" i="71"/>
  <c r="Y205" i="71"/>
  <c r="F123" i="71"/>
  <c r="F44" i="71"/>
  <c r="F368" i="71"/>
  <c r="AF205" i="71"/>
  <c r="AF291" i="71"/>
  <c r="AF285" i="71"/>
  <c r="Y228" i="71"/>
  <c r="F146" i="71"/>
  <c r="F67" i="71"/>
  <c r="F391" i="71"/>
  <c r="AF228" i="71"/>
  <c r="DY300" i="71"/>
  <c r="AF306" i="71"/>
  <c r="AF296" i="71"/>
  <c r="DY204" i="71"/>
  <c r="Y241" i="71"/>
  <c r="F159" i="71"/>
  <c r="F80" i="71"/>
  <c r="F404" i="71"/>
  <c r="AF241" i="71"/>
  <c r="DY291" i="71"/>
  <c r="DY390" i="71"/>
  <c r="Y307" i="71"/>
  <c r="F69" i="71"/>
  <c r="F49" i="71"/>
  <c r="DY364" i="71"/>
  <c r="Y220" i="71"/>
  <c r="F138" i="71"/>
  <c r="F59" i="71"/>
  <c r="F383" i="71"/>
  <c r="AF220" i="71"/>
  <c r="DY380" i="71"/>
  <c r="DY396" i="71"/>
  <c r="DY293" i="71"/>
  <c r="DY129" i="71"/>
  <c r="AF318" i="71"/>
  <c r="Y216" i="71"/>
  <c r="F134" i="71"/>
  <c r="F55" i="71"/>
  <c r="F379" i="71"/>
  <c r="AF216" i="71"/>
  <c r="DY206" i="71"/>
  <c r="DY317" i="71"/>
  <c r="Y197" i="71"/>
  <c r="AR197" i="71"/>
  <c r="DY197" i="71" s="1"/>
  <c r="Y208" i="71"/>
  <c r="F126" i="71"/>
  <c r="F47" i="71"/>
  <c r="F371" i="71"/>
  <c r="AF208" i="71"/>
  <c r="DY212" i="71"/>
  <c r="AF294" i="71"/>
  <c r="AF329" i="71" s="1"/>
  <c r="AF287" i="71"/>
  <c r="DY367" i="71"/>
  <c r="DY326" i="71"/>
  <c r="Y227" i="71"/>
  <c r="F145" i="71"/>
  <c r="F66" i="71"/>
  <c r="F390" i="71"/>
  <c r="AF227" i="71"/>
  <c r="Y300" i="71"/>
  <c r="AF316" i="71"/>
  <c r="DC316" i="71"/>
  <c r="DY208" i="71"/>
  <c r="Y243" i="71"/>
  <c r="F161" i="71"/>
  <c r="F82" i="71"/>
  <c r="AF243" i="71"/>
  <c r="Y291" i="71"/>
  <c r="F148" i="71"/>
  <c r="F128" i="71"/>
  <c r="Y221" i="71"/>
  <c r="F139" i="71"/>
  <c r="F60" i="71"/>
  <c r="F384" i="71"/>
  <c r="AF221" i="71"/>
  <c r="DY243" i="71"/>
  <c r="H307" i="71"/>
  <c r="AH307" i="71" s="1"/>
  <c r="Y293" i="71"/>
  <c r="DY388" i="71"/>
  <c r="DY162" i="71"/>
  <c r="Y203" i="71"/>
  <c r="F121" i="71"/>
  <c r="F42" i="71"/>
  <c r="F366" i="71"/>
  <c r="AF203" i="71"/>
  <c r="AF288" i="71"/>
  <c r="Y308" i="71"/>
  <c r="AF308" i="71"/>
  <c r="Y149" i="71"/>
  <c r="Y279" i="71"/>
  <c r="AR279" i="71"/>
  <c r="DY279" i="71" s="1"/>
  <c r="Y204" i="71"/>
  <c r="F122" i="71"/>
  <c r="F43" i="71"/>
  <c r="F367" i="71"/>
  <c r="AF204" i="71"/>
  <c r="Y247" i="71"/>
  <c r="AL233" i="71" s="1"/>
  <c r="AF281" i="71"/>
  <c r="AF279" i="71"/>
  <c r="DC279" i="71"/>
  <c r="DH279" i="71" s="1"/>
  <c r="Y224" i="71"/>
  <c r="F142" i="71"/>
  <c r="F63" i="71"/>
  <c r="F387" i="71"/>
  <c r="AF224" i="71"/>
  <c r="Y214" i="71"/>
  <c r="F132" i="71"/>
  <c r="F53" i="71"/>
  <c r="F377" i="71"/>
  <c r="AF214" i="71"/>
  <c r="DY207" i="71"/>
  <c r="DY233" i="71"/>
  <c r="AF320" i="71"/>
  <c r="DY375" i="71"/>
  <c r="DY309" i="71"/>
  <c r="Y242" i="71"/>
  <c r="AF242" i="71"/>
  <c r="F81" i="71"/>
  <c r="DY387" i="71"/>
  <c r="DY119" i="71"/>
  <c r="Y222" i="71"/>
  <c r="F140" i="71"/>
  <c r="F61" i="71"/>
  <c r="F385" i="71"/>
  <c r="AF222" i="71"/>
  <c r="DY372" i="71"/>
  <c r="DY138" i="71"/>
  <c r="DY384" i="71"/>
  <c r="AF309" i="71"/>
  <c r="H309" i="71"/>
  <c r="AH309" i="71" s="1"/>
  <c r="Y207" i="71"/>
  <c r="F125" i="71"/>
  <c r="F46" i="71"/>
  <c r="F370" i="71"/>
  <c r="AF207" i="71"/>
  <c r="Y202" i="71"/>
  <c r="F120" i="71"/>
  <c r="F41" i="71"/>
  <c r="F365" i="71"/>
  <c r="AF202" i="71"/>
  <c r="AF83" i="71"/>
  <c r="Y83" i="71"/>
  <c r="AF282" i="71"/>
  <c r="Y218" i="71"/>
  <c r="F136" i="71"/>
  <c r="F57" i="71"/>
  <c r="F381" i="71"/>
  <c r="AF218" i="71"/>
  <c r="DY153" i="71"/>
  <c r="AF315" i="71"/>
  <c r="H315" i="71"/>
  <c r="AH315" i="71" s="1"/>
  <c r="AF317" i="71"/>
  <c r="Y309" i="71"/>
  <c r="DY142" i="71"/>
  <c r="Y240" i="71"/>
  <c r="F158" i="71"/>
  <c r="F79" i="71"/>
  <c r="F403" i="71"/>
  <c r="AF240" i="71"/>
  <c r="F72" i="71"/>
  <c r="DY228" i="71"/>
  <c r="BJ230" i="71"/>
  <c r="AL210" i="71"/>
  <c r="DY37" i="71"/>
  <c r="DY161" i="71"/>
  <c r="F51" i="71"/>
  <c r="DY302" i="71"/>
  <c r="Y219" i="71"/>
  <c r="F137" i="71"/>
  <c r="F58" i="71"/>
  <c r="F382" i="71"/>
  <c r="AF219" i="71"/>
  <c r="DY143" i="71"/>
  <c r="DY322" i="71"/>
  <c r="DY139" i="71"/>
  <c r="AF304" i="71"/>
  <c r="H308" i="71"/>
  <c r="AF295" i="71"/>
  <c r="DY215" i="71"/>
  <c r="Y201" i="71"/>
  <c r="F119" i="71"/>
  <c r="F40" i="71"/>
  <c r="F364" i="71"/>
  <c r="AF201" i="71"/>
  <c r="DA279" i="71"/>
  <c r="DF279" i="71" s="1"/>
  <c r="E286" i="45"/>
  <c r="F33" i="70"/>
  <c r="DD279" i="71"/>
  <c r="AF162" i="71"/>
  <c r="Y162" i="71"/>
  <c r="DY124" i="71"/>
  <c r="AF280" i="71"/>
  <c r="Y215" i="71"/>
  <c r="AL215" i="71" s="1"/>
  <c r="F133" i="71"/>
  <c r="F54" i="71"/>
  <c r="F378" i="71"/>
  <c r="AF215" i="71"/>
  <c r="Y281" i="71"/>
  <c r="DB299" i="71"/>
  <c r="AF314" i="71"/>
  <c r="AF319" i="71"/>
  <c r="H319" i="71"/>
  <c r="AH319" i="71" s="1"/>
  <c r="F52" i="71"/>
  <c r="DY393" i="71"/>
  <c r="Y315" i="71"/>
  <c r="F151" i="71"/>
  <c r="DY289" i="71"/>
  <c r="F375" i="71"/>
  <c r="DY318" i="71"/>
  <c r="F394" i="71"/>
  <c r="DY295" i="71"/>
  <c r="AF303" i="71"/>
  <c r="F392" i="71"/>
  <c r="E320" i="71"/>
  <c r="E321" i="71"/>
  <c r="E322" i="71"/>
  <c r="E318" i="71"/>
  <c r="E298" i="71"/>
  <c r="E282" i="71"/>
  <c r="E304" i="71"/>
  <c r="E324" i="71"/>
  <c r="E305" i="71"/>
  <c r="E301" i="71"/>
  <c r="E314" i="71"/>
  <c r="E297" i="71"/>
  <c r="E306" i="71"/>
  <c r="E317" i="71"/>
  <c r="E284" i="71"/>
  <c r="E312" i="71"/>
  <c r="E281" i="71"/>
  <c r="E296" i="71"/>
  <c r="E280" i="71"/>
  <c r="E325" i="71"/>
  <c r="E300" i="71"/>
  <c r="E313" i="71"/>
  <c r="E285" i="71"/>
  <c r="E283" i="71"/>
  <c r="DC303" i="71" l="1"/>
  <c r="BJ312" i="71"/>
  <c r="BJ317" i="71"/>
  <c r="BJ320" i="71"/>
  <c r="AL291" i="71"/>
  <c r="AL294" i="71"/>
  <c r="BJ316" i="71"/>
  <c r="AL317" i="71"/>
  <c r="DA303" i="71"/>
  <c r="AL290" i="71"/>
  <c r="AL320" i="71"/>
  <c r="BT320" i="71" s="1"/>
  <c r="AL293" i="71"/>
  <c r="DT294" i="71" s="1"/>
  <c r="AL312" i="71"/>
  <c r="AL316" i="71"/>
  <c r="AF372" i="71"/>
  <c r="AL326" i="71"/>
  <c r="BT326" i="71" s="1"/>
  <c r="AL313" i="71"/>
  <c r="BT313" i="71" s="1"/>
  <c r="AL303" i="71"/>
  <c r="AL281" i="71"/>
  <c r="BE281" i="71" s="1"/>
  <c r="BJ313" i="71"/>
  <c r="AL287" i="71"/>
  <c r="AL321" i="71"/>
  <c r="BJ326" i="71"/>
  <c r="AL309" i="71"/>
  <c r="BT309" i="71" s="1"/>
  <c r="AL308" i="71"/>
  <c r="AL292" i="71"/>
  <c r="AL296" i="71"/>
  <c r="AL306" i="71"/>
  <c r="AL289" i="71"/>
  <c r="BE289" i="71" s="1"/>
  <c r="AL304" i="71"/>
  <c r="AL300" i="71"/>
  <c r="BE300" i="71" s="1"/>
  <c r="AL298" i="71"/>
  <c r="DD303" i="71"/>
  <c r="AL279" i="71"/>
  <c r="BT279" i="71" s="1"/>
  <c r="AL307" i="71"/>
  <c r="DT308" i="71" s="1"/>
  <c r="AL288" i="71"/>
  <c r="BT288" i="71" s="1"/>
  <c r="AL202" i="71"/>
  <c r="AL224" i="71"/>
  <c r="AL295" i="71"/>
  <c r="AL219" i="71"/>
  <c r="AL218" i="71"/>
  <c r="BT218" i="71" s="1"/>
  <c r="DB303" i="71"/>
  <c r="DG303" i="71" s="1"/>
  <c r="AH303" i="71"/>
  <c r="DB311" i="71"/>
  <c r="AH311" i="71"/>
  <c r="AF406" i="71"/>
  <c r="Y406" i="71"/>
  <c r="E330" i="45"/>
  <c r="AH323" i="71"/>
  <c r="E318" i="45"/>
  <c r="DC311" i="71"/>
  <c r="DD311" i="71"/>
  <c r="DA311" i="71"/>
  <c r="DC310" i="71"/>
  <c r="AH310" i="71"/>
  <c r="AF405" i="71"/>
  <c r="Y405" i="71"/>
  <c r="DC308" i="71"/>
  <c r="AH308" i="71"/>
  <c r="AL299" i="71"/>
  <c r="BE299" i="71" s="1"/>
  <c r="BJ321" i="71"/>
  <c r="AL297" i="71"/>
  <c r="AF48" i="71"/>
  <c r="AL280" i="71"/>
  <c r="BJ311" i="71"/>
  <c r="AF68" i="71"/>
  <c r="AF70" i="71"/>
  <c r="AF131" i="71"/>
  <c r="DF303" i="71"/>
  <c r="DJ303" i="71" s="1"/>
  <c r="DN303" i="71" s="1"/>
  <c r="AL201" i="71"/>
  <c r="BT201" i="71" s="1"/>
  <c r="AL230" i="71"/>
  <c r="BT230" i="71" s="1"/>
  <c r="AL240" i="71"/>
  <c r="BT240" i="71" s="1"/>
  <c r="AL207" i="71"/>
  <c r="BE207" i="71" s="1"/>
  <c r="AL222" i="71"/>
  <c r="BE222" i="71" s="1"/>
  <c r="AL310" i="71"/>
  <c r="AL286" i="71"/>
  <c r="BT286" i="71" s="1"/>
  <c r="AL285" i="71"/>
  <c r="BE285" i="71" s="1"/>
  <c r="AL305" i="71"/>
  <c r="DT305" i="71" s="1"/>
  <c r="AL242" i="71"/>
  <c r="BT242" i="71" s="1"/>
  <c r="AL311" i="71"/>
  <c r="AL302" i="71"/>
  <c r="BE302" i="71" s="1"/>
  <c r="AL212" i="71"/>
  <c r="BT212" i="71" s="1"/>
  <c r="AF130" i="71"/>
  <c r="AF164" i="71" s="1"/>
  <c r="AL239" i="71"/>
  <c r="BT239" i="71" s="1"/>
  <c r="DY198" i="71"/>
  <c r="AL221" i="71"/>
  <c r="Y115" i="71"/>
  <c r="DC323" i="71"/>
  <c r="DH303" i="71"/>
  <c r="AL203" i="71"/>
  <c r="AL223" i="71"/>
  <c r="Y367" i="71"/>
  <c r="AF367" i="71"/>
  <c r="AF136" i="71"/>
  <c r="Y136" i="71"/>
  <c r="Y148" i="71"/>
  <c r="AF148" i="71"/>
  <c r="AL238" i="71"/>
  <c r="BJ238" i="71"/>
  <c r="H300" i="71"/>
  <c r="H312" i="71"/>
  <c r="AH312" i="71" s="1"/>
  <c r="H322" i="71"/>
  <c r="Y52" i="71"/>
  <c r="AF52" i="71"/>
  <c r="AF119" i="71"/>
  <c r="Y119" i="71"/>
  <c r="Y47" i="71"/>
  <c r="AF47" i="71"/>
  <c r="AF153" i="71"/>
  <c r="Y153" i="71"/>
  <c r="H318" i="71"/>
  <c r="Y57" i="71"/>
  <c r="AF57" i="71"/>
  <c r="H306" i="71"/>
  <c r="H297" i="71"/>
  <c r="AH297" i="71" s="1"/>
  <c r="Y79" i="71"/>
  <c r="AF79" i="71"/>
  <c r="AF121" i="71"/>
  <c r="Y121" i="71"/>
  <c r="Y45" i="71"/>
  <c r="AF45" i="71"/>
  <c r="H313" i="71"/>
  <c r="AH313" i="71" s="1"/>
  <c r="H325" i="71"/>
  <c r="H284" i="71"/>
  <c r="H321" i="71"/>
  <c r="AF151" i="71"/>
  <c r="Y151" i="71"/>
  <c r="AF137" i="71"/>
  <c r="Y137" i="71"/>
  <c r="Y158" i="71"/>
  <c r="AF158" i="71"/>
  <c r="Y140" i="71"/>
  <c r="AF140" i="71"/>
  <c r="AL234" i="71"/>
  <c r="BJ234" i="71"/>
  <c r="H304" i="71"/>
  <c r="H280" i="71"/>
  <c r="H314" i="71"/>
  <c r="AH314" i="71" s="1"/>
  <c r="H320" i="71"/>
  <c r="Y378" i="71"/>
  <c r="AF378" i="71"/>
  <c r="DJ279" i="71"/>
  <c r="DL279" i="71" s="1"/>
  <c r="FF279" i="71" s="1"/>
  <c r="DA315" i="71"/>
  <c r="DF316" i="71" s="1"/>
  <c r="DD315" i="71"/>
  <c r="E322" i="45"/>
  <c r="DB315" i="71"/>
  <c r="DC315" i="71"/>
  <c r="DH316" i="71" s="1"/>
  <c r="DT222" i="71"/>
  <c r="BT222" i="71"/>
  <c r="H281" i="71"/>
  <c r="H317" i="71"/>
  <c r="H282" i="71"/>
  <c r="Y54" i="71"/>
  <c r="AF54" i="71"/>
  <c r="BT310" i="71"/>
  <c r="H324" i="71"/>
  <c r="H283" i="71"/>
  <c r="H301" i="71"/>
  <c r="Y394" i="71"/>
  <c r="AF394" i="71"/>
  <c r="DA319" i="71"/>
  <c r="DD319" i="71"/>
  <c r="E326" i="45"/>
  <c r="DB319" i="71"/>
  <c r="Y133" i="71"/>
  <c r="AF133" i="71"/>
  <c r="BT224" i="71"/>
  <c r="BE224" i="71"/>
  <c r="BT233" i="71"/>
  <c r="BE233" i="71"/>
  <c r="DY115" i="71"/>
  <c r="DY116" i="71"/>
  <c r="Y392" i="71"/>
  <c r="AF392" i="71"/>
  <c r="Y364" i="71"/>
  <c r="AF364" i="71"/>
  <c r="H298" i="71"/>
  <c r="BT215" i="71"/>
  <c r="BE215" i="71"/>
  <c r="BE313" i="71"/>
  <c r="DA308" i="71"/>
  <c r="E315" i="45"/>
  <c r="DD308" i="71"/>
  <c r="DB308" i="71"/>
  <c r="DA309" i="71"/>
  <c r="DD309" i="71"/>
  <c r="E316" i="45"/>
  <c r="DB309" i="71"/>
  <c r="BT289" i="71"/>
  <c r="Y377" i="71"/>
  <c r="AF377" i="71"/>
  <c r="H285" i="71"/>
  <c r="H296" i="71"/>
  <c r="DC319" i="71"/>
  <c r="DC309" i="71"/>
  <c r="Y60" i="71"/>
  <c r="AF60" i="71"/>
  <c r="Y40" i="71"/>
  <c r="AF40" i="71"/>
  <c r="H305" i="71"/>
  <c r="Y375" i="71"/>
  <c r="AF375" i="71"/>
  <c r="AF410" i="71" s="1"/>
  <c r="Y381" i="71"/>
  <c r="AF381" i="71"/>
  <c r="AF82" i="71"/>
  <c r="Y82" i="71"/>
  <c r="Y387" i="71"/>
  <c r="AF387" i="71"/>
  <c r="BT203" i="71"/>
  <c r="BE203" i="71"/>
  <c r="Y139" i="71"/>
  <c r="AF139" i="71"/>
  <c r="Y69" i="71"/>
  <c r="AF69" i="71"/>
  <c r="Y404" i="71"/>
  <c r="AF404" i="71"/>
  <c r="BJ314" i="71"/>
  <c r="AL314" i="71"/>
  <c r="AF124" i="71"/>
  <c r="Y124" i="71"/>
  <c r="DA310" i="71"/>
  <c r="E317" i="45"/>
  <c r="DD310" i="71"/>
  <c r="DB310" i="71"/>
  <c r="BJ231" i="71"/>
  <c r="AL235" i="71"/>
  <c r="BJ235" i="71"/>
  <c r="AL198" i="71"/>
  <c r="BJ325" i="71"/>
  <c r="AL325" i="71"/>
  <c r="Y81" i="71"/>
  <c r="AF81" i="71"/>
  <c r="Y63" i="71"/>
  <c r="AF63" i="71"/>
  <c r="BT308" i="71"/>
  <c r="BE308" i="71"/>
  <c r="DA307" i="71"/>
  <c r="DD307" i="71"/>
  <c r="E314" i="45"/>
  <c r="DB307" i="71"/>
  <c r="Y80" i="71"/>
  <c r="AF80" i="71"/>
  <c r="BT292" i="71"/>
  <c r="DT292" i="71"/>
  <c r="BE292" i="71"/>
  <c r="Y373" i="71"/>
  <c r="AF373" i="71"/>
  <c r="AL206" i="71"/>
  <c r="AL231" i="71"/>
  <c r="BE305" i="71"/>
  <c r="BT305" i="71"/>
  <c r="Y142" i="71"/>
  <c r="AF142" i="71"/>
  <c r="DT317" i="71"/>
  <c r="BT317" i="71"/>
  <c r="BE317" i="71"/>
  <c r="BT221" i="71"/>
  <c r="BE221" i="71"/>
  <c r="Y128" i="71"/>
  <c r="AF128" i="71"/>
  <c r="Y159" i="71"/>
  <c r="AF159" i="71"/>
  <c r="BE303" i="71"/>
  <c r="BT303" i="71"/>
  <c r="Y389" i="71"/>
  <c r="AF389" i="71"/>
  <c r="Y388" i="71"/>
  <c r="AF388" i="71"/>
  <c r="AL324" i="71"/>
  <c r="BJ324" i="71"/>
  <c r="AL244" i="71"/>
  <c r="DC307" i="71"/>
  <c r="DA286" i="71"/>
  <c r="E293" i="45"/>
  <c r="DD286" i="71"/>
  <c r="DB286" i="71"/>
  <c r="Y362" i="71"/>
  <c r="AF362" i="71"/>
  <c r="DD323" i="71"/>
  <c r="DA323" i="71"/>
  <c r="DB323" i="71"/>
  <c r="Y380" i="71"/>
  <c r="AF380" i="71"/>
  <c r="Y371" i="71"/>
  <c r="AF371" i="71"/>
  <c r="Y383" i="71"/>
  <c r="AF383" i="71"/>
  <c r="AL241" i="71"/>
  <c r="Y65" i="71"/>
  <c r="AF65" i="71"/>
  <c r="Y64" i="71"/>
  <c r="AF64" i="71"/>
  <c r="Y160" i="71"/>
  <c r="AF160" i="71"/>
  <c r="DC286" i="71"/>
  <c r="Y38" i="71"/>
  <c r="AF38" i="71"/>
  <c r="Y56" i="71"/>
  <c r="AF56" i="71"/>
  <c r="Y59" i="71"/>
  <c r="AF59" i="71"/>
  <c r="Y399" i="71"/>
  <c r="AF399" i="71"/>
  <c r="Y393" i="71"/>
  <c r="AF393" i="71"/>
  <c r="AL211" i="71"/>
  <c r="AF144" i="71"/>
  <c r="Y144" i="71"/>
  <c r="AF143" i="71"/>
  <c r="Y143" i="71"/>
  <c r="BT321" i="71"/>
  <c r="BE321" i="71"/>
  <c r="AF117" i="71"/>
  <c r="Y117" i="71"/>
  <c r="AL323" i="71"/>
  <c r="BJ323" i="71"/>
  <c r="Y135" i="71"/>
  <c r="AF135" i="71"/>
  <c r="Y370" i="71"/>
  <c r="AF370" i="71"/>
  <c r="Y53" i="71"/>
  <c r="AF53" i="71"/>
  <c r="Y43" i="71"/>
  <c r="AF43" i="71"/>
  <c r="BJ232" i="71"/>
  <c r="AF161" i="71"/>
  <c r="Y161" i="71"/>
  <c r="AF126" i="71"/>
  <c r="Y126" i="71"/>
  <c r="AF138" i="71"/>
  <c r="Y138" i="71"/>
  <c r="Y368" i="71"/>
  <c r="AF368" i="71"/>
  <c r="Y75" i="71"/>
  <c r="AF75" i="71"/>
  <c r="AL226" i="71"/>
  <c r="AF129" i="71"/>
  <c r="Y129" i="71"/>
  <c r="Y400" i="71"/>
  <c r="AF400" i="71"/>
  <c r="BE311" i="71"/>
  <c r="BT311" i="71"/>
  <c r="DT311" i="71"/>
  <c r="AL199" i="71"/>
  <c r="AL217" i="71"/>
  <c r="DT218" i="71" s="1"/>
  <c r="BT294" i="71"/>
  <c r="BE294" i="71"/>
  <c r="BT210" i="71"/>
  <c r="BE210" i="71"/>
  <c r="Y46" i="71"/>
  <c r="AF46" i="71"/>
  <c r="Y132" i="71"/>
  <c r="AF132" i="71"/>
  <c r="AF122" i="71"/>
  <c r="Y122" i="71"/>
  <c r="AL232" i="71"/>
  <c r="Y390" i="71"/>
  <c r="AF390" i="71"/>
  <c r="AL208" i="71"/>
  <c r="Y379" i="71"/>
  <c r="AF379" i="71"/>
  <c r="AL220" i="71"/>
  <c r="DT221" i="71" s="1"/>
  <c r="Y391" i="71"/>
  <c r="AF391" i="71"/>
  <c r="Y44" i="71"/>
  <c r="AF44" i="71"/>
  <c r="Y154" i="71"/>
  <c r="AF154" i="71"/>
  <c r="BE316" i="71"/>
  <c r="BT316" i="71"/>
  <c r="AL225" i="71"/>
  <c r="Y76" i="71"/>
  <c r="AF76" i="71"/>
  <c r="Y360" i="71"/>
  <c r="AF360" i="71"/>
  <c r="Y374" i="71"/>
  <c r="AF374" i="71"/>
  <c r="DY280" i="71"/>
  <c r="BT297" i="71"/>
  <c r="DT297" i="71"/>
  <c r="BE297" i="71"/>
  <c r="BJ229" i="71"/>
  <c r="BT290" i="71"/>
  <c r="DT290" i="71"/>
  <c r="BE290" i="71"/>
  <c r="Y382" i="71"/>
  <c r="AF382" i="71"/>
  <c r="Y51" i="71"/>
  <c r="AF51" i="71"/>
  <c r="AF85" i="71" s="1"/>
  <c r="Y365" i="71"/>
  <c r="AF365" i="71"/>
  <c r="AF125" i="71"/>
  <c r="Y125" i="71"/>
  <c r="AL214" i="71"/>
  <c r="AL204" i="71"/>
  <c r="AL243" i="71"/>
  <c r="Y66" i="71"/>
  <c r="AF66" i="71"/>
  <c r="Y55" i="71"/>
  <c r="AF55" i="71"/>
  <c r="AL209" i="71"/>
  <c r="Y67" i="71"/>
  <c r="AF67" i="71"/>
  <c r="AF123" i="71"/>
  <c r="Y123" i="71"/>
  <c r="BT304" i="71"/>
  <c r="DT304" i="71"/>
  <c r="BE304" i="71"/>
  <c r="Y395" i="71"/>
  <c r="AF395" i="71"/>
  <c r="BE306" i="71"/>
  <c r="DT306" i="71"/>
  <c r="BT306" i="71"/>
  <c r="AF155" i="71"/>
  <c r="Y155" i="71"/>
  <c r="Y36" i="71"/>
  <c r="AF36" i="71"/>
  <c r="AL229" i="71"/>
  <c r="Y363" i="71"/>
  <c r="AF363" i="71"/>
  <c r="AL282" i="71"/>
  <c r="AL284" i="71"/>
  <c r="DT285" i="71" s="1"/>
  <c r="AL319" i="71"/>
  <c r="Y58" i="71"/>
  <c r="AF58" i="71"/>
  <c r="Y41" i="71"/>
  <c r="AF41" i="71"/>
  <c r="BE296" i="71"/>
  <c r="BT296" i="71"/>
  <c r="DT296" i="71"/>
  <c r="AF145" i="71"/>
  <c r="Y145" i="71"/>
  <c r="Y134" i="71"/>
  <c r="AF134" i="71"/>
  <c r="AF146" i="71"/>
  <c r="Y146" i="71"/>
  <c r="AL205" i="71"/>
  <c r="AL236" i="71"/>
  <c r="BJ236" i="71"/>
  <c r="Y386" i="71"/>
  <c r="AF386" i="71"/>
  <c r="Y402" i="71"/>
  <c r="AF402" i="71"/>
  <c r="AF115" i="71"/>
  <c r="BT287" i="71"/>
  <c r="BE287" i="71"/>
  <c r="Y361" i="71"/>
  <c r="AF361" i="71"/>
  <c r="Y401" i="71"/>
  <c r="AF401" i="71"/>
  <c r="Y39" i="71"/>
  <c r="AF39" i="71"/>
  <c r="Y164" i="71"/>
  <c r="BJ150" i="71" s="1"/>
  <c r="Y397" i="71"/>
  <c r="AF397" i="71"/>
  <c r="AL318" i="71"/>
  <c r="BJ319" i="71"/>
  <c r="AF120" i="71"/>
  <c r="Y120" i="71"/>
  <c r="BT207" i="71"/>
  <c r="Y385" i="71"/>
  <c r="AF385" i="71"/>
  <c r="Y366" i="71"/>
  <c r="AF366" i="71"/>
  <c r="Y62" i="71"/>
  <c r="AF62" i="71"/>
  <c r="DT298" i="71"/>
  <c r="BE298" i="71"/>
  <c r="BT298" i="71"/>
  <c r="Y78" i="71"/>
  <c r="AF78" i="71"/>
  <c r="DT280" i="71"/>
  <c r="BT280" i="71"/>
  <c r="BE280" i="71"/>
  <c r="AL237" i="71"/>
  <c r="BJ237" i="71"/>
  <c r="Y398" i="71"/>
  <c r="AF398" i="71"/>
  <c r="Y37" i="71"/>
  <c r="AF37" i="71"/>
  <c r="Y77" i="71"/>
  <c r="AF77" i="71"/>
  <c r="AF118" i="71"/>
  <c r="Y118" i="71"/>
  <c r="BJ233" i="71"/>
  <c r="AL213" i="71"/>
  <c r="Y73" i="71"/>
  <c r="AF73" i="71"/>
  <c r="BJ318" i="71"/>
  <c r="AL283" i="71"/>
  <c r="AL315" i="71"/>
  <c r="BJ315" i="71"/>
  <c r="DT219" i="71"/>
  <c r="BT219" i="71"/>
  <c r="BE219" i="71"/>
  <c r="Y72" i="71"/>
  <c r="AF72" i="71"/>
  <c r="Y403" i="71"/>
  <c r="AF403" i="71"/>
  <c r="DT202" i="71"/>
  <c r="BT202" i="71"/>
  <c r="BE202" i="71"/>
  <c r="Y61" i="71"/>
  <c r="AF61" i="71"/>
  <c r="Y42" i="71"/>
  <c r="AF42" i="71"/>
  <c r="Y384" i="71"/>
  <c r="AF384" i="71"/>
  <c r="BE291" i="71"/>
  <c r="BT291" i="71"/>
  <c r="DT291" i="71"/>
  <c r="AL227" i="71"/>
  <c r="AL197" i="71"/>
  <c r="AL216" i="71"/>
  <c r="Y49" i="71"/>
  <c r="AF49" i="71"/>
  <c r="AL228" i="71"/>
  <c r="BJ228" i="71"/>
  <c r="DT312" i="71"/>
  <c r="BE312" i="71"/>
  <c r="BT312" i="71"/>
  <c r="Y141" i="71"/>
  <c r="AF141" i="71"/>
  <c r="Y71" i="71"/>
  <c r="AF71" i="71"/>
  <c r="Y157" i="71"/>
  <c r="AF157" i="71"/>
  <c r="Y369" i="71"/>
  <c r="AF369" i="71"/>
  <c r="BT295" i="71"/>
  <c r="DT295" i="71"/>
  <c r="BE295" i="71"/>
  <c r="AL322" i="71"/>
  <c r="BJ322" i="71"/>
  <c r="Y74" i="71"/>
  <c r="AF74" i="71"/>
  <c r="AF116" i="71"/>
  <c r="Y116" i="71"/>
  <c r="Y156" i="71"/>
  <c r="AF156" i="71"/>
  <c r="AL200" i="71"/>
  <c r="DT201" i="71" s="1"/>
  <c r="Y152" i="71"/>
  <c r="AF152" i="71"/>
  <c r="AL301" i="71"/>
  <c r="E288" i="71"/>
  <c r="E287" i="71"/>
  <c r="DT309" i="71" l="1"/>
  <c r="BE293" i="71"/>
  <c r="DT293" i="71"/>
  <c r="BT293" i="71"/>
  <c r="BE288" i="71"/>
  <c r="DT303" i="71"/>
  <c r="DH309" i="71"/>
  <c r="BE309" i="71"/>
  <c r="DT288" i="71"/>
  <c r="DH308" i="71"/>
  <c r="BE279" i="71"/>
  <c r="DT321" i="71"/>
  <c r="BE320" i="71"/>
  <c r="BT307" i="71"/>
  <c r="DT307" i="71"/>
  <c r="BE307" i="71"/>
  <c r="DT310" i="71"/>
  <c r="DT320" i="71"/>
  <c r="BE310" i="71"/>
  <c r="DT289" i="71"/>
  <c r="BT285" i="71"/>
  <c r="DT326" i="71"/>
  <c r="DT313" i="71"/>
  <c r="DT224" i="71"/>
  <c r="DT203" i="71"/>
  <c r="BT281" i="71"/>
  <c r="BT300" i="71"/>
  <c r="DT281" i="71"/>
  <c r="BE218" i="71"/>
  <c r="DT300" i="71"/>
  <c r="BE326" i="71"/>
  <c r="DT230" i="71"/>
  <c r="DH311" i="71"/>
  <c r="DB296" i="71"/>
  <c r="AH296" i="71"/>
  <c r="DB317" i="71"/>
  <c r="DG317" i="71" s="1"/>
  <c r="AH317" i="71"/>
  <c r="DT207" i="71"/>
  <c r="DB285" i="71"/>
  <c r="DG286" i="71" s="1"/>
  <c r="AH285" i="71"/>
  <c r="DB281" i="71"/>
  <c r="AH281" i="71"/>
  <c r="DT299" i="71"/>
  <c r="DB283" i="71"/>
  <c r="AH283" i="71"/>
  <c r="DB301" i="71"/>
  <c r="DG302" i="71" s="1"/>
  <c r="AH301" i="71"/>
  <c r="BT299" i="71"/>
  <c r="E331" i="45"/>
  <c r="AH324" i="71"/>
  <c r="DB280" i="71"/>
  <c r="DG280" i="71" s="1"/>
  <c r="AH280" i="71"/>
  <c r="DB321" i="71"/>
  <c r="AH321" i="71"/>
  <c r="DB304" i="71"/>
  <c r="DG304" i="71" s="1"/>
  <c r="AH304" i="71"/>
  <c r="DB284" i="71"/>
  <c r="AH284" i="71"/>
  <c r="DB306" i="71"/>
  <c r="DG306" i="71" s="1"/>
  <c r="AH306" i="71"/>
  <c r="E329" i="45"/>
  <c r="AH322" i="71"/>
  <c r="DN279" i="71"/>
  <c r="E332" i="45"/>
  <c r="AH325" i="71"/>
  <c r="DB298" i="71"/>
  <c r="DG299" i="71" s="1"/>
  <c r="AH298" i="71"/>
  <c r="DB300" i="71"/>
  <c r="DG300" i="71" s="1"/>
  <c r="AH300" i="71"/>
  <c r="DB318" i="71"/>
  <c r="DG319" i="71" s="1"/>
  <c r="AH318" i="71"/>
  <c r="DB320" i="71"/>
  <c r="DG320" i="71" s="1"/>
  <c r="AH320" i="71"/>
  <c r="DB305" i="71"/>
  <c r="AH305" i="71"/>
  <c r="DB282" i="71"/>
  <c r="DG282" i="71" s="1"/>
  <c r="AH282" i="71"/>
  <c r="BT302" i="71"/>
  <c r="BE223" i="71"/>
  <c r="BE230" i="71"/>
  <c r="DT240" i="71"/>
  <c r="BE212" i="71"/>
  <c r="BE201" i="71"/>
  <c r="DT286" i="71"/>
  <c r="DT287" i="71"/>
  <c r="BE286" i="71"/>
  <c r="DH310" i="71"/>
  <c r="DT223" i="71"/>
  <c r="BJ149" i="71"/>
  <c r="BT223" i="71"/>
  <c r="AL162" i="71"/>
  <c r="AL118" i="71"/>
  <c r="BT118" i="71" s="1"/>
  <c r="DT239" i="71"/>
  <c r="DF310" i="71"/>
  <c r="DL303" i="71"/>
  <c r="AL138" i="71"/>
  <c r="BT138" i="71" s="1"/>
  <c r="AL143" i="71"/>
  <c r="BT143" i="71" s="1"/>
  <c r="DF311" i="71"/>
  <c r="AL126" i="71"/>
  <c r="BT126" i="71" s="1"/>
  <c r="AL150" i="71"/>
  <c r="BT150" i="71" s="1"/>
  <c r="AL141" i="71"/>
  <c r="AL157" i="71"/>
  <c r="AL116" i="71"/>
  <c r="BT197" i="71"/>
  <c r="BE197" i="71"/>
  <c r="AL134" i="71"/>
  <c r="AL145" i="71"/>
  <c r="DT209" i="71"/>
  <c r="BE209" i="71"/>
  <c r="BT209" i="71"/>
  <c r="AL117" i="71"/>
  <c r="Y410" i="71"/>
  <c r="DA324" i="71"/>
  <c r="DF324" i="71" s="1"/>
  <c r="DD324" i="71"/>
  <c r="DC324" i="71"/>
  <c r="DH324" i="71" s="1"/>
  <c r="DA314" i="71"/>
  <c r="DD314" i="71"/>
  <c r="E321" i="45"/>
  <c r="DC314" i="71"/>
  <c r="AL158" i="71"/>
  <c r="DA313" i="71"/>
  <c r="DD313" i="71"/>
  <c r="E320" i="45"/>
  <c r="DC313" i="71"/>
  <c r="DA297" i="71"/>
  <c r="E304" i="45"/>
  <c r="DD297" i="71"/>
  <c r="DC297" i="71"/>
  <c r="DA312" i="71"/>
  <c r="DF312" i="71" s="1"/>
  <c r="E319" i="45"/>
  <c r="DD312" i="71"/>
  <c r="DC312" i="71"/>
  <c r="DH312" i="71" s="1"/>
  <c r="DA296" i="71"/>
  <c r="E303" i="45"/>
  <c r="DD296" i="71"/>
  <c r="DC296" i="71"/>
  <c r="AL156" i="71"/>
  <c r="BT156" i="71" s="1"/>
  <c r="BJ156" i="71"/>
  <c r="AL130" i="71"/>
  <c r="BJ155" i="71"/>
  <c r="AL155" i="71"/>
  <c r="AL123" i="71"/>
  <c r="DT232" i="71"/>
  <c r="BT232" i="71"/>
  <c r="BE232" i="71"/>
  <c r="DT226" i="71"/>
  <c r="BE226" i="71"/>
  <c r="BT226" i="71"/>
  <c r="AL159" i="71"/>
  <c r="DT235" i="71"/>
  <c r="BE235" i="71"/>
  <c r="BT235" i="71"/>
  <c r="DA317" i="71"/>
  <c r="DF317" i="71" s="1"/>
  <c r="E324" i="45"/>
  <c r="DD317" i="71"/>
  <c r="DC317" i="71"/>
  <c r="DH317" i="71" s="1"/>
  <c r="DO279" i="71"/>
  <c r="DM279" i="71"/>
  <c r="DT234" i="71"/>
  <c r="BT234" i="71"/>
  <c r="BE234" i="71"/>
  <c r="AL137" i="71"/>
  <c r="AL147" i="71"/>
  <c r="BJ147" i="71"/>
  <c r="DT236" i="71"/>
  <c r="BT236" i="71"/>
  <c r="BE236" i="71"/>
  <c r="AL135" i="71"/>
  <c r="DT211" i="71"/>
  <c r="BT211" i="71"/>
  <c r="BE211" i="71"/>
  <c r="AL131" i="71"/>
  <c r="DT241" i="71"/>
  <c r="BT241" i="71"/>
  <c r="DT212" i="71"/>
  <c r="DA325" i="71"/>
  <c r="DD325" i="71"/>
  <c r="DC325" i="71"/>
  <c r="DD322" i="71"/>
  <c r="DA322" i="71"/>
  <c r="DC322" i="71"/>
  <c r="DA306" i="71"/>
  <c r="DF307" i="71" s="1"/>
  <c r="E313" i="45"/>
  <c r="DD306" i="71"/>
  <c r="DC306" i="71"/>
  <c r="DT228" i="71"/>
  <c r="BT228" i="71"/>
  <c r="BE228" i="71"/>
  <c r="AL149" i="71"/>
  <c r="DT243" i="71"/>
  <c r="BT243" i="71"/>
  <c r="DT208" i="71"/>
  <c r="BT208" i="71"/>
  <c r="BE208" i="71"/>
  <c r="AL127" i="71"/>
  <c r="BT325" i="71"/>
  <c r="BE325" i="71"/>
  <c r="DT325" i="71"/>
  <c r="DA320" i="71"/>
  <c r="DD320" i="71"/>
  <c r="E327" i="45"/>
  <c r="DC320" i="71"/>
  <c r="DH320" i="71" s="1"/>
  <c r="DT238" i="71"/>
  <c r="BE238" i="71"/>
  <c r="BT238" i="71"/>
  <c r="DT319" i="71"/>
  <c r="BE319" i="71"/>
  <c r="BT319" i="71"/>
  <c r="DT204" i="71"/>
  <c r="BE204" i="71"/>
  <c r="BT204" i="71"/>
  <c r="AL125" i="71"/>
  <c r="AL132" i="71"/>
  <c r="DT217" i="71"/>
  <c r="BT217" i="71"/>
  <c r="BE217" i="71"/>
  <c r="DT231" i="71"/>
  <c r="BE231" i="71"/>
  <c r="BT231" i="71"/>
  <c r="DT206" i="71"/>
  <c r="BT206" i="71"/>
  <c r="BE206" i="71"/>
  <c r="AL139" i="71"/>
  <c r="DG308" i="71"/>
  <c r="DA298" i="71"/>
  <c r="DD298" i="71"/>
  <c r="E305" i="45"/>
  <c r="DC298" i="71"/>
  <c r="AL153" i="71"/>
  <c r="BJ153" i="71"/>
  <c r="DB322" i="71"/>
  <c r="DG322" i="71" s="1"/>
  <c r="DO303" i="71"/>
  <c r="DM303" i="71"/>
  <c r="AL120" i="71"/>
  <c r="BT284" i="71"/>
  <c r="DT284" i="71"/>
  <c r="BE284" i="71"/>
  <c r="DT214" i="71"/>
  <c r="BE214" i="71"/>
  <c r="BT214" i="71"/>
  <c r="DT225" i="71"/>
  <c r="BT225" i="71"/>
  <c r="BE225" i="71"/>
  <c r="AL160" i="71"/>
  <c r="BT160" i="71" s="1"/>
  <c r="DG309" i="71"/>
  <c r="DA280" i="71"/>
  <c r="DF280" i="71" s="1"/>
  <c r="DD280" i="71"/>
  <c r="E287" i="45"/>
  <c r="DC280" i="71"/>
  <c r="DH280" i="71" s="1"/>
  <c r="AL151" i="71"/>
  <c r="BJ151" i="71"/>
  <c r="DB325" i="71"/>
  <c r="AL121" i="71"/>
  <c r="AL119" i="71"/>
  <c r="BJ154" i="71"/>
  <c r="AL154" i="71"/>
  <c r="BT198" i="71"/>
  <c r="DT198" i="71"/>
  <c r="BE198" i="71"/>
  <c r="BT322" i="71"/>
  <c r="BE322" i="71"/>
  <c r="DT322" i="71"/>
  <c r="DT283" i="71"/>
  <c r="BE283" i="71"/>
  <c r="BT283" i="71"/>
  <c r="BT318" i="71"/>
  <c r="DT318" i="71"/>
  <c r="BE318" i="71"/>
  <c r="BT282" i="71"/>
  <c r="DT282" i="71"/>
  <c r="BE282" i="71"/>
  <c r="Y85" i="71"/>
  <c r="AL399" i="71" s="1"/>
  <c r="DT199" i="71"/>
  <c r="BE199" i="71"/>
  <c r="BT199" i="71"/>
  <c r="BT324" i="71"/>
  <c r="BE324" i="71"/>
  <c r="DT324" i="71"/>
  <c r="AL142" i="71"/>
  <c r="DT314" i="71"/>
  <c r="BE314" i="71"/>
  <c r="BT314" i="71"/>
  <c r="DT215" i="71"/>
  <c r="DA283" i="71"/>
  <c r="E290" i="45"/>
  <c r="DD283" i="71"/>
  <c r="DC283" i="71"/>
  <c r="DB324" i="71"/>
  <c r="DG324" i="71" s="1"/>
  <c r="DA282" i="71"/>
  <c r="DD282" i="71"/>
  <c r="E289" i="45"/>
  <c r="DC282" i="71"/>
  <c r="DA304" i="71"/>
  <c r="DF304" i="71" s="1"/>
  <c r="E311" i="45"/>
  <c r="DD304" i="71"/>
  <c r="DC304" i="71"/>
  <c r="DH304" i="71" s="1"/>
  <c r="E328" i="45"/>
  <c r="DA321" i="71"/>
  <c r="DD321" i="71"/>
  <c r="DC321" i="71"/>
  <c r="DA300" i="71"/>
  <c r="DF300" i="71" s="1"/>
  <c r="DD300" i="71"/>
  <c r="E307" i="45"/>
  <c r="DC300" i="71"/>
  <c r="DH300" i="71" s="1"/>
  <c r="DT227" i="71"/>
  <c r="BE227" i="71"/>
  <c r="BT227" i="71"/>
  <c r="BT301" i="71"/>
  <c r="DT301" i="71"/>
  <c r="BE301" i="71"/>
  <c r="H288" i="71"/>
  <c r="DT216" i="71"/>
  <c r="BE216" i="71"/>
  <c r="BT216" i="71"/>
  <c r="DT213" i="71"/>
  <c r="BT213" i="71"/>
  <c r="BE213" i="71"/>
  <c r="DT237" i="71"/>
  <c r="BE237" i="71"/>
  <c r="BT237" i="71"/>
  <c r="DT205" i="71"/>
  <c r="BT205" i="71"/>
  <c r="BE205" i="71"/>
  <c r="DT229" i="71"/>
  <c r="BT229" i="71"/>
  <c r="BE229" i="71"/>
  <c r="DT220" i="71"/>
  <c r="BT220" i="71"/>
  <c r="BE220" i="71"/>
  <c r="AL122" i="71"/>
  <c r="DT210" i="71"/>
  <c r="AL129" i="71"/>
  <c r="AL161" i="71"/>
  <c r="AL128" i="71"/>
  <c r="DA285" i="71"/>
  <c r="DD285" i="71"/>
  <c r="E292" i="45"/>
  <c r="DC285" i="71"/>
  <c r="DT242" i="71"/>
  <c r="BJ148" i="71"/>
  <c r="AL148" i="71"/>
  <c r="DG310" i="71"/>
  <c r="DG311" i="71"/>
  <c r="DA305" i="71"/>
  <c r="DD305" i="71"/>
  <c r="E312" i="45"/>
  <c r="DC305" i="71"/>
  <c r="H287" i="71"/>
  <c r="DT316" i="71"/>
  <c r="DT315" i="71"/>
  <c r="BT315" i="71"/>
  <c r="BE315" i="71"/>
  <c r="AL146" i="71"/>
  <c r="BJ146" i="71"/>
  <c r="BT323" i="71"/>
  <c r="BE323" i="71"/>
  <c r="DT323" i="71"/>
  <c r="AL144" i="71"/>
  <c r="DT244" i="71"/>
  <c r="BT244" i="71"/>
  <c r="DT302" i="71"/>
  <c r="AL124" i="71"/>
  <c r="DF308" i="71"/>
  <c r="DT233" i="71"/>
  <c r="AL140" i="71"/>
  <c r="DA284" i="71"/>
  <c r="E291" i="45"/>
  <c r="DD284" i="71"/>
  <c r="DC284" i="71"/>
  <c r="DA318" i="71"/>
  <c r="DF319" i="71" s="1"/>
  <c r="E325" i="45"/>
  <c r="DD318" i="71"/>
  <c r="DC318" i="71"/>
  <c r="AL136" i="71"/>
  <c r="DA301" i="71"/>
  <c r="DD301" i="71"/>
  <c r="E308" i="45"/>
  <c r="DC301" i="71"/>
  <c r="DT200" i="71"/>
  <c r="BT200" i="71"/>
  <c r="BE200" i="71"/>
  <c r="BT162" i="71"/>
  <c r="BJ152" i="71"/>
  <c r="AL152" i="71"/>
  <c r="AL115" i="71"/>
  <c r="DF309" i="71"/>
  <c r="AL133" i="71"/>
  <c r="DA281" i="71"/>
  <c r="DD281" i="71"/>
  <c r="E288" i="45"/>
  <c r="DC281" i="71"/>
  <c r="DG316" i="71"/>
  <c r="DJ316" i="71" s="1"/>
  <c r="DB314" i="71"/>
  <c r="DB313" i="71"/>
  <c r="DB297" i="71"/>
  <c r="DB312" i="71"/>
  <c r="DG312" i="71" s="1"/>
  <c r="E290" i="71"/>
  <c r="DG321" i="71" l="1"/>
  <c r="DG307" i="71"/>
  <c r="DG318" i="71"/>
  <c r="DG297" i="71"/>
  <c r="DG323" i="71"/>
  <c r="DG283" i="71"/>
  <c r="DG281" i="71"/>
  <c r="AL78" i="71"/>
  <c r="DJ310" i="71"/>
  <c r="DL310" i="71" s="1"/>
  <c r="AL65" i="71"/>
  <c r="DH318" i="71"/>
  <c r="DG285" i="71"/>
  <c r="DG284" i="71"/>
  <c r="DB287" i="71"/>
  <c r="DG287" i="71" s="1"/>
  <c r="AH287" i="71"/>
  <c r="DB288" i="71"/>
  <c r="AH288" i="71"/>
  <c r="DG301" i="71"/>
  <c r="DG305" i="71"/>
  <c r="AL403" i="71"/>
  <c r="AL407" i="71"/>
  <c r="AL405" i="71"/>
  <c r="AL406" i="71"/>
  <c r="DJ309" i="71"/>
  <c r="DN309" i="71" s="1"/>
  <c r="DT126" i="71"/>
  <c r="DH313" i="71"/>
  <c r="DT150" i="71"/>
  <c r="DT118" i="71"/>
  <c r="AL384" i="71"/>
  <c r="DT138" i="71"/>
  <c r="DF314" i="71"/>
  <c r="DF315" i="71"/>
  <c r="DH305" i="71"/>
  <c r="AL404" i="71"/>
  <c r="AL362" i="71"/>
  <c r="DF284" i="71"/>
  <c r="DH321" i="71"/>
  <c r="DF281" i="71"/>
  <c r="DG314" i="71"/>
  <c r="DJ311" i="71"/>
  <c r="DM311" i="71" s="1"/>
  <c r="BJ397" i="71"/>
  <c r="AL382" i="71"/>
  <c r="AL57" i="71"/>
  <c r="DT143" i="71"/>
  <c r="AL54" i="71"/>
  <c r="BT54" i="71" s="1"/>
  <c r="AL55" i="71"/>
  <c r="AL67" i="71"/>
  <c r="BT67" i="71" s="1"/>
  <c r="AL400" i="71"/>
  <c r="BJ392" i="71"/>
  <c r="AL378" i="71"/>
  <c r="AL40" i="71"/>
  <c r="BT40" i="71" s="1"/>
  <c r="BJ400" i="71"/>
  <c r="AL392" i="71"/>
  <c r="AL383" i="71"/>
  <c r="BJ67" i="71"/>
  <c r="AL37" i="71"/>
  <c r="AL386" i="71"/>
  <c r="BJ391" i="71"/>
  <c r="BJ394" i="71"/>
  <c r="DF283" i="71"/>
  <c r="AL81" i="71"/>
  <c r="BT81" i="71" s="1"/>
  <c r="BJ72" i="71"/>
  <c r="AL82" i="71"/>
  <c r="BT82" i="71" s="1"/>
  <c r="AL391" i="71"/>
  <c r="DH281" i="71"/>
  <c r="BJ399" i="71"/>
  <c r="AL402" i="71"/>
  <c r="AL373" i="71"/>
  <c r="AL72" i="71"/>
  <c r="BJ76" i="71"/>
  <c r="AL58" i="71"/>
  <c r="AL368" i="71"/>
  <c r="AL377" i="71"/>
  <c r="AL53" i="71"/>
  <c r="BT53" i="71" s="1"/>
  <c r="AL61" i="71"/>
  <c r="BT61" i="71" s="1"/>
  <c r="BJ398" i="71"/>
  <c r="AL76" i="71"/>
  <c r="AL59" i="71"/>
  <c r="BT59" i="71" s="1"/>
  <c r="AL39" i="71"/>
  <c r="AL75" i="71"/>
  <c r="DJ312" i="71"/>
  <c r="DL312" i="71" s="1"/>
  <c r="AL397" i="71"/>
  <c r="BJ73" i="71"/>
  <c r="AL62" i="71"/>
  <c r="AL52" i="71"/>
  <c r="AL394" i="71"/>
  <c r="AL63" i="71"/>
  <c r="BT63" i="71" s="1"/>
  <c r="AL45" i="71"/>
  <c r="BT45" i="71" s="1"/>
  <c r="AL74" i="71"/>
  <c r="BT74" i="71" s="1"/>
  <c r="AL363" i="71"/>
  <c r="DH297" i="71"/>
  <c r="DH284" i="71"/>
  <c r="AL38" i="71"/>
  <c r="DT38" i="71" s="1"/>
  <c r="AL390" i="71"/>
  <c r="AL36" i="71"/>
  <c r="BT36" i="71" s="1"/>
  <c r="AL393" i="71"/>
  <c r="AL44" i="71"/>
  <c r="BT44" i="71" s="1"/>
  <c r="DH314" i="71"/>
  <c r="DH285" i="71"/>
  <c r="AL370" i="71"/>
  <c r="AL361" i="71"/>
  <c r="AL56" i="71"/>
  <c r="BT56" i="71" s="1"/>
  <c r="DO316" i="71"/>
  <c r="DN316" i="71"/>
  <c r="DL316" i="71"/>
  <c r="DM310" i="71"/>
  <c r="DO310" i="71"/>
  <c r="DN310" i="71"/>
  <c r="DH306" i="71"/>
  <c r="DA287" i="71"/>
  <c r="DF287" i="71" s="1"/>
  <c r="DD287" i="71"/>
  <c r="E294" i="45"/>
  <c r="DC287" i="71"/>
  <c r="DH287" i="71" s="1"/>
  <c r="DF321" i="71"/>
  <c r="DF320" i="71"/>
  <c r="DT136" i="71"/>
  <c r="BT136" i="71"/>
  <c r="DG315" i="71"/>
  <c r="BT78" i="71"/>
  <c r="AL68" i="71"/>
  <c r="BJ68" i="71"/>
  <c r="AL50" i="71"/>
  <c r="AL48" i="71"/>
  <c r="BJ70" i="71"/>
  <c r="AL396" i="71"/>
  <c r="AL70" i="71"/>
  <c r="BJ396" i="71"/>
  <c r="AL372" i="71"/>
  <c r="AL376" i="71"/>
  <c r="AL83" i="71"/>
  <c r="BT121" i="71"/>
  <c r="DT121" i="71"/>
  <c r="DF298" i="71"/>
  <c r="DF299" i="71"/>
  <c r="DT131" i="71"/>
  <c r="BT131" i="71"/>
  <c r="AL381" i="71"/>
  <c r="BT39" i="71"/>
  <c r="BT57" i="71"/>
  <c r="DJ304" i="71"/>
  <c r="DN304" i="71" s="1"/>
  <c r="DH282" i="71"/>
  <c r="AL385" i="71"/>
  <c r="AL60" i="71"/>
  <c r="DH322" i="71"/>
  <c r="DH323" i="71"/>
  <c r="DT160" i="71"/>
  <c r="DT159" i="71"/>
  <c r="BT159" i="71"/>
  <c r="AL379" i="71"/>
  <c r="AL66" i="71"/>
  <c r="AL398" i="71"/>
  <c r="AL367" i="71"/>
  <c r="BJ75" i="71"/>
  <c r="BJ74" i="71"/>
  <c r="BT146" i="71"/>
  <c r="DT146" i="71"/>
  <c r="BT161" i="71"/>
  <c r="DT161" i="71"/>
  <c r="DG325" i="71"/>
  <c r="DG326" i="71"/>
  <c r="DT153" i="71"/>
  <c r="BT153" i="71"/>
  <c r="BJ401" i="71"/>
  <c r="DF322" i="71"/>
  <c r="DF325" i="71"/>
  <c r="DF326" i="71"/>
  <c r="DF323" i="71"/>
  <c r="AL360" i="71"/>
  <c r="BT123" i="71"/>
  <c r="DT123" i="71"/>
  <c r="BT124" i="71"/>
  <c r="DT124" i="71"/>
  <c r="BT144" i="71"/>
  <c r="DT144" i="71"/>
  <c r="DG313" i="71"/>
  <c r="DT162" i="71"/>
  <c r="AL369" i="71"/>
  <c r="BJ393" i="71"/>
  <c r="AL401" i="71"/>
  <c r="DJ324" i="71"/>
  <c r="DO324" i="71" s="1"/>
  <c r="DT156" i="71"/>
  <c r="BT155" i="71"/>
  <c r="DT155" i="71"/>
  <c r="AL42" i="71"/>
  <c r="BT145" i="71"/>
  <c r="DT145" i="71"/>
  <c r="BT141" i="71"/>
  <c r="DT141" i="71"/>
  <c r="DH325" i="71"/>
  <c r="DH326" i="71"/>
  <c r="DF301" i="71"/>
  <c r="DF302" i="71"/>
  <c r="DF305" i="71"/>
  <c r="BT122" i="71"/>
  <c r="DT122" i="71"/>
  <c r="DH307" i="71"/>
  <c r="DJ307" i="71" s="1"/>
  <c r="AL80" i="71"/>
  <c r="AL364" i="71"/>
  <c r="BT139" i="71"/>
  <c r="DT139" i="71"/>
  <c r="AL47" i="71"/>
  <c r="BJ77" i="71"/>
  <c r="BT149" i="71"/>
  <c r="DT149" i="71"/>
  <c r="DF306" i="71"/>
  <c r="AL46" i="71"/>
  <c r="DT134" i="71"/>
  <c r="BT134" i="71"/>
  <c r="DH301" i="71"/>
  <c r="DH302" i="71"/>
  <c r="BT129" i="71"/>
  <c r="DT129" i="71"/>
  <c r="DT158" i="71"/>
  <c r="BT158" i="71"/>
  <c r="E336" i="45"/>
  <c r="BT140" i="71"/>
  <c r="DT140" i="71"/>
  <c r="BT133" i="71"/>
  <c r="DT133" i="71"/>
  <c r="DJ308" i="71"/>
  <c r="DL308" i="71" s="1"/>
  <c r="DF282" i="71"/>
  <c r="BT119" i="71"/>
  <c r="DT119" i="71"/>
  <c r="DJ280" i="71"/>
  <c r="AL387" i="71"/>
  <c r="DH298" i="71"/>
  <c r="DH299" i="71"/>
  <c r="AL43" i="71"/>
  <c r="AL49" i="71"/>
  <c r="AL77" i="71"/>
  <c r="BT77" i="71" s="1"/>
  <c r="AL69" i="71"/>
  <c r="BT137" i="71"/>
  <c r="DT137" i="71"/>
  <c r="AL164" i="71"/>
  <c r="BE129" i="71" s="1"/>
  <c r="BT130" i="71"/>
  <c r="DT130" i="71"/>
  <c r="DT116" i="71"/>
  <c r="BT116" i="71"/>
  <c r="BT135" i="71"/>
  <c r="DT135" i="71"/>
  <c r="BT157" i="71"/>
  <c r="DT157" i="71"/>
  <c r="H290" i="71"/>
  <c r="DF285" i="71"/>
  <c r="AL371" i="71"/>
  <c r="DT151" i="71"/>
  <c r="BT151" i="71"/>
  <c r="AL79" i="71"/>
  <c r="AL389" i="71"/>
  <c r="BJ69" i="71"/>
  <c r="AL64" i="71"/>
  <c r="DT65" i="71" s="1"/>
  <c r="AL366" i="71"/>
  <c r="DF313" i="71"/>
  <c r="AL71" i="71"/>
  <c r="DT127" i="71"/>
  <c r="BT127" i="71"/>
  <c r="BT152" i="71"/>
  <c r="DT152" i="71"/>
  <c r="DH319" i="71"/>
  <c r="DJ319" i="71" s="1"/>
  <c r="DT128" i="71"/>
  <c r="BT128" i="71"/>
  <c r="DA288" i="71"/>
  <c r="DD288" i="71"/>
  <c r="E295" i="45"/>
  <c r="DC288" i="71"/>
  <c r="DH288" i="71" s="1"/>
  <c r="BT142" i="71"/>
  <c r="DT142" i="71"/>
  <c r="AL388" i="71"/>
  <c r="BT125" i="71"/>
  <c r="DT125" i="71"/>
  <c r="DG298" i="71"/>
  <c r="AL365" i="71"/>
  <c r="BT117" i="71"/>
  <c r="DT117" i="71"/>
  <c r="BJ71" i="71"/>
  <c r="BT132" i="71"/>
  <c r="DT132" i="71"/>
  <c r="DJ317" i="71"/>
  <c r="DN317" i="71" s="1"/>
  <c r="BT75" i="71"/>
  <c r="DJ300" i="71"/>
  <c r="DL300" i="71" s="1"/>
  <c r="DT154" i="71"/>
  <c r="BT154" i="71"/>
  <c r="BT120" i="71"/>
  <c r="DT120" i="71"/>
  <c r="BJ395" i="71"/>
  <c r="BT147" i="71"/>
  <c r="DT147" i="71"/>
  <c r="DF297" i="71"/>
  <c r="AL375" i="71"/>
  <c r="DF318" i="71"/>
  <c r="BT65" i="71"/>
  <c r="DM316" i="71"/>
  <c r="BT115" i="71"/>
  <c r="DH286" i="71"/>
  <c r="BT37" i="71"/>
  <c r="DH315" i="71"/>
  <c r="BT148" i="71"/>
  <c r="DT148" i="71"/>
  <c r="DH283" i="71"/>
  <c r="AL51" i="71"/>
  <c r="AL73" i="71"/>
  <c r="AL374" i="71"/>
  <c r="DF286" i="71"/>
  <c r="AL41" i="71"/>
  <c r="AL380" i="71"/>
  <c r="AL395" i="71"/>
  <c r="E289" i="71"/>
  <c r="DO309" i="71" l="1"/>
  <c r="DM309" i="71"/>
  <c r="DL309" i="71"/>
  <c r="DJ283" i="71"/>
  <c r="DL283" i="71" s="1"/>
  <c r="DG288" i="71"/>
  <c r="DT76" i="71"/>
  <c r="DF288" i="71"/>
  <c r="DJ281" i="71"/>
  <c r="DO281" i="71" s="1"/>
  <c r="BE132" i="71"/>
  <c r="BT76" i="71"/>
  <c r="DB290" i="71"/>
  <c r="AH290" i="71"/>
  <c r="DN312" i="71"/>
  <c r="DT40" i="71"/>
  <c r="DT56" i="71"/>
  <c r="DT54" i="71"/>
  <c r="DT75" i="71"/>
  <c r="DT57" i="71"/>
  <c r="BT55" i="71"/>
  <c r="DT61" i="71"/>
  <c r="DJ314" i="71"/>
  <c r="DO314" i="71" s="1"/>
  <c r="DT72" i="71"/>
  <c r="DT55" i="71"/>
  <c r="BE147" i="71"/>
  <c r="BT72" i="71"/>
  <c r="DM312" i="71"/>
  <c r="BE128" i="71"/>
  <c r="BE125" i="71"/>
  <c r="DT39" i="71"/>
  <c r="BT38" i="71"/>
  <c r="DO312" i="71"/>
  <c r="DJ284" i="71"/>
  <c r="DL284" i="71" s="1"/>
  <c r="DT73" i="71"/>
  <c r="DT45" i="71"/>
  <c r="DT53" i="71"/>
  <c r="DT63" i="71"/>
  <c r="DT59" i="71"/>
  <c r="DN324" i="71"/>
  <c r="DL311" i="71"/>
  <c r="DN311" i="71"/>
  <c r="DL324" i="71"/>
  <c r="DO311" i="71"/>
  <c r="BE119" i="71"/>
  <c r="BT62" i="71"/>
  <c r="DT81" i="71"/>
  <c r="BE151" i="71"/>
  <c r="BE135" i="71"/>
  <c r="DT82" i="71"/>
  <c r="BE120" i="71"/>
  <c r="BE117" i="71"/>
  <c r="BE152" i="71"/>
  <c r="BE153" i="71"/>
  <c r="DT62" i="71"/>
  <c r="DT58" i="71"/>
  <c r="DT37" i="71"/>
  <c r="BE142" i="71"/>
  <c r="BE116" i="71"/>
  <c r="BT58" i="71"/>
  <c r="BT52" i="71"/>
  <c r="BE154" i="71"/>
  <c r="BE127" i="71"/>
  <c r="BE148" i="71"/>
  <c r="BE115" i="71"/>
  <c r="DT67" i="71"/>
  <c r="DJ315" i="71"/>
  <c r="DL315" i="71" s="1"/>
  <c r="DT74" i="71"/>
  <c r="DJ326" i="71"/>
  <c r="DL326" i="71" s="1"/>
  <c r="BE133" i="71"/>
  <c r="BE121" i="71"/>
  <c r="BE136" i="71"/>
  <c r="BE140" i="71"/>
  <c r="BE139" i="71"/>
  <c r="DN300" i="71"/>
  <c r="DO307" i="71"/>
  <c r="DL307" i="71"/>
  <c r="DM307" i="71"/>
  <c r="DO319" i="71"/>
  <c r="DM319" i="71"/>
  <c r="DL319" i="71"/>
  <c r="AL85" i="71"/>
  <c r="BE380" i="71" s="1"/>
  <c r="BT51" i="71"/>
  <c r="DT52" i="71"/>
  <c r="H289" i="71"/>
  <c r="DJ318" i="71"/>
  <c r="DL318" i="71" s="1"/>
  <c r="DO317" i="71"/>
  <c r="DM317" i="71"/>
  <c r="DT64" i="71"/>
  <c r="BT64" i="71"/>
  <c r="DM281" i="71"/>
  <c r="BE156" i="71"/>
  <c r="BE126" i="71"/>
  <c r="BE143" i="71"/>
  <c r="BE138" i="71"/>
  <c r="BE118" i="71"/>
  <c r="BE150" i="71"/>
  <c r="DT44" i="71"/>
  <c r="BT43" i="71"/>
  <c r="DT43" i="71"/>
  <c r="DO280" i="71"/>
  <c r="DM280" i="71"/>
  <c r="BT42" i="71"/>
  <c r="DT42" i="71"/>
  <c r="DT77" i="71"/>
  <c r="BE146" i="71"/>
  <c r="DN280" i="71"/>
  <c r="DT83" i="71"/>
  <c r="BT83" i="71"/>
  <c r="DJ320" i="71"/>
  <c r="DL320" i="71" s="1"/>
  <c r="DJ321" i="71"/>
  <c r="DL321" i="71" s="1"/>
  <c r="DJ286" i="71"/>
  <c r="DL286" i="71" s="1"/>
  <c r="BE141" i="71"/>
  <c r="DJ322" i="71"/>
  <c r="DL322" i="71" s="1"/>
  <c r="DA290" i="71"/>
  <c r="DD290" i="71"/>
  <c r="E297" i="45"/>
  <c r="DC290" i="71"/>
  <c r="BE49" i="71"/>
  <c r="BT49" i="71"/>
  <c r="DT49" i="71"/>
  <c r="DJ302" i="71"/>
  <c r="BE155" i="71"/>
  <c r="DJ301" i="71"/>
  <c r="DL301" i="71" s="1"/>
  <c r="BE123" i="71"/>
  <c r="DJ323" i="71"/>
  <c r="DL323" i="71" s="1"/>
  <c r="BE70" i="71"/>
  <c r="DT70" i="71"/>
  <c r="BT70" i="71"/>
  <c r="DJ287" i="71"/>
  <c r="DL287" i="71" s="1"/>
  <c r="DJ305" i="71"/>
  <c r="DL305" i="71" s="1"/>
  <c r="DM300" i="71"/>
  <c r="DO300" i="71"/>
  <c r="BT41" i="71"/>
  <c r="DT41" i="71"/>
  <c r="DJ288" i="71"/>
  <c r="DN281" i="71"/>
  <c r="BT47" i="71"/>
  <c r="DT47" i="71"/>
  <c r="DT80" i="71"/>
  <c r="BT80" i="71"/>
  <c r="DJ299" i="71"/>
  <c r="BT73" i="71"/>
  <c r="BE134" i="71"/>
  <c r="BE122" i="71"/>
  <c r="DJ298" i="71"/>
  <c r="DL298" i="71" s="1"/>
  <c r="DT78" i="71"/>
  <c r="DM283" i="71"/>
  <c r="DO283" i="71"/>
  <c r="BT48" i="71"/>
  <c r="DT48" i="71"/>
  <c r="DJ325" i="71"/>
  <c r="DO325" i="71" s="1"/>
  <c r="DT51" i="71"/>
  <c r="DT50" i="71"/>
  <c r="BT50" i="71"/>
  <c r="BT69" i="71"/>
  <c r="DJ282" i="71"/>
  <c r="DL282" i="71" s="1"/>
  <c r="BE130" i="71"/>
  <c r="DM324" i="71"/>
  <c r="DJ306" i="71"/>
  <c r="DN306" i="71" s="1"/>
  <c r="BE145" i="71"/>
  <c r="DO304" i="71"/>
  <c r="DM304" i="71"/>
  <c r="BE131" i="71"/>
  <c r="BT66" i="71"/>
  <c r="DT66" i="71"/>
  <c r="DN319" i="71"/>
  <c r="DN283" i="71"/>
  <c r="DJ297" i="71"/>
  <c r="DL297" i="71" s="1"/>
  <c r="DT79" i="71"/>
  <c r="BT79" i="71"/>
  <c r="BE137" i="71"/>
  <c r="DT46" i="71"/>
  <c r="BT46" i="71"/>
  <c r="BE149" i="71"/>
  <c r="DN307" i="71"/>
  <c r="DL304" i="71"/>
  <c r="DT69" i="71"/>
  <c r="BT68" i="71"/>
  <c r="DT68" i="71"/>
  <c r="DM308" i="71"/>
  <c r="DO308" i="71"/>
  <c r="DN308" i="71"/>
  <c r="DJ313" i="71"/>
  <c r="DM313" i="71" s="1"/>
  <c r="DL317" i="71"/>
  <c r="BT71" i="71"/>
  <c r="DT71" i="71"/>
  <c r="DJ285" i="71"/>
  <c r="DL285" i="71" s="1"/>
  <c r="DL281" i="71"/>
  <c r="DL280" i="71"/>
  <c r="BE144" i="71"/>
  <c r="BE124" i="71"/>
  <c r="DT60" i="71"/>
  <c r="BT60" i="71"/>
  <c r="E291" i="71"/>
  <c r="DN326" i="71" l="1"/>
  <c r="DO284" i="71"/>
  <c r="DM326" i="71"/>
  <c r="DM314" i="71"/>
  <c r="DN314" i="71"/>
  <c r="DN322" i="71"/>
  <c r="DO326" i="71"/>
  <c r="DL314" i="71"/>
  <c r="DB289" i="71"/>
  <c r="DG290" i="71" s="1"/>
  <c r="AH289" i="71"/>
  <c r="BE365" i="71"/>
  <c r="BE50" i="71"/>
  <c r="BE381" i="71"/>
  <c r="BE47" i="71"/>
  <c r="BE46" i="71"/>
  <c r="BE379" i="71"/>
  <c r="BE387" i="71"/>
  <c r="BE398" i="71"/>
  <c r="BE73" i="71"/>
  <c r="BE66" i="71"/>
  <c r="BE48" i="71"/>
  <c r="BE396" i="71"/>
  <c r="BE366" i="71"/>
  <c r="BE71" i="71"/>
  <c r="BE69" i="71"/>
  <c r="BE68" i="71"/>
  <c r="BE389" i="71"/>
  <c r="BE60" i="71"/>
  <c r="BE388" i="71"/>
  <c r="BE364" i="71"/>
  <c r="BE371" i="71"/>
  <c r="BE372" i="71"/>
  <c r="BE360" i="71"/>
  <c r="DM284" i="71"/>
  <c r="DN284" i="71"/>
  <c r="DN315" i="71"/>
  <c r="BE369" i="71"/>
  <c r="DO315" i="71"/>
  <c r="DM315" i="71"/>
  <c r="BE375" i="71"/>
  <c r="BE376" i="71"/>
  <c r="BE367" i="71"/>
  <c r="BE64" i="71"/>
  <c r="BE385" i="71"/>
  <c r="BE401" i="71"/>
  <c r="BE374" i="71"/>
  <c r="DL306" i="71"/>
  <c r="DG289" i="71"/>
  <c r="DM299" i="71"/>
  <c r="DO299" i="71"/>
  <c r="DO288" i="71"/>
  <c r="DM288" i="71"/>
  <c r="DL299" i="71"/>
  <c r="DL288" i="71"/>
  <c r="DN302" i="71"/>
  <c r="DO302" i="71"/>
  <c r="DM302" i="71"/>
  <c r="BE42" i="71"/>
  <c r="BE41" i="71"/>
  <c r="BE38" i="71"/>
  <c r="BE43" i="71"/>
  <c r="BE39" i="71"/>
  <c r="BE40" i="71"/>
  <c r="BE37" i="71"/>
  <c r="BE36" i="71"/>
  <c r="BE62" i="71"/>
  <c r="BE63" i="71"/>
  <c r="BE392" i="71"/>
  <c r="BE363" i="71"/>
  <c r="BE74" i="71"/>
  <c r="BE44" i="71"/>
  <c r="BE399" i="71"/>
  <c r="BE65" i="71"/>
  <c r="BE368" i="71"/>
  <c r="BE377" i="71"/>
  <c r="BE386" i="71"/>
  <c r="BE397" i="71"/>
  <c r="BE54" i="71"/>
  <c r="BE370" i="71"/>
  <c r="BE76" i="71"/>
  <c r="BE394" i="71"/>
  <c r="BE45" i="71"/>
  <c r="BE400" i="71"/>
  <c r="BE56" i="71"/>
  <c r="BE59" i="71"/>
  <c r="BE361" i="71"/>
  <c r="BE52" i="71"/>
  <c r="BE55" i="71"/>
  <c r="BE58" i="71"/>
  <c r="BE378" i="71"/>
  <c r="BE390" i="71"/>
  <c r="BE383" i="71"/>
  <c r="BE362" i="71"/>
  <c r="BE53" i="71"/>
  <c r="BE373" i="71"/>
  <c r="BE393" i="71"/>
  <c r="BE384" i="71"/>
  <c r="BE382" i="71"/>
  <c r="BE67" i="71"/>
  <c r="BE72" i="71"/>
  <c r="BE61" i="71"/>
  <c r="BE57" i="71"/>
  <c r="BE391" i="71"/>
  <c r="BE75" i="71"/>
  <c r="DO305" i="71"/>
  <c r="DN305" i="71"/>
  <c r="DM305" i="71"/>
  <c r="DN321" i="71"/>
  <c r="DO321" i="71"/>
  <c r="DM321" i="71"/>
  <c r="DN287" i="71"/>
  <c r="DO287" i="71"/>
  <c r="DM287" i="71"/>
  <c r="DN299" i="71"/>
  <c r="DO322" i="71"/>
  <c r="DM322" i="71"/>
  <c r="DM325" i="71"/>
  <c r="DM298" i="71"/>
  <c r="DO298" i="71"/>
  <c r="DN298" i="71"/>
  <c r="DN301" i="71"/>
  <c r="DO301" i="71"/>
  <c r="DM301" i="71"/>
  <c r="DO320" i="71"/>
  <c r="DM320" i="71"/>
  <c r="DN320" i="71"/>
  <c r="DL313" i="71"/>
  <c r="DO313" i="71"/>
  <c r="DN313" i="71"/>
  <c r="DN282" i="71"/>
  <c r="DO282" i="71"/>
  <c r="DM282" i="71"/>
  <c r="DL325" i="71"/>
  <c r="DN325" i="71"/>
  <c r="DN297" i="71"/>
  <c r="DO297" i="71"/>
  <c r="DM297" i="71"/>
  <c r="DA289" i="71"/>
  <c r="DF289" i="71" s="1"/>
  <c r="E296" i="45"/>
  <c r="DD289" i="71"/>
  <c r="DC289" i="71"/>
  <c r="DH289" i="71" s="1"/>
  <c r="BE395" i="71"/>
  <c r="DN318" i="71"/>
  <c r="DO318" i="71"/>
  <c r="DM318" i="71"/>
  <c r="H291" i="71"/>
  <c r="DN285" i="71"/>
  <c r="DO285" i="71"/>
  <c r="DM285" i="71"/>
  <c r="DN323" i="71"/>
  <c r="DO323" i="71"/>
  <c r="DM323" i="71"/>
  <c r="BE51" i="71"/>
  <c r="DN288" i="71"/>
  <c r="DO306" i="71"/>
  <c r="DM306" i="71"/>
  <c r="DL302" i="71"/>
  <c r="DN286" i="71"/>
  <c r="DO286" i="71"/>
  <c r="DM286" i="71"/>
  <c r="DB291" i="71" l="1"/>
  <c r="DG291" i="71" s="1"/>
  <c r="AH291" i="71"/>
  <c r="DF290" i="71"/>
  <c r="DH290" i="71"/>
  <c r="DA291" i="71"/>
  <c r="DF291" i="71" s="1"/>
  <c r="E298" i="45"/>
  <c r="DD291" i="71"/>
  <c r="DC291" i="71"/>
  <c r="DH291" i="71" s="1"/>
  <c r="DJ289" i="71"/>
  <c r="DO289" i="71" s="1"/>
  <c r="E292" i="71"/>
  <c r="DL289" i="71" l="1"/>
  <c r="DJ291" i="71"/>
  <c r="DL291" i="71" s="1"/>
  <c r="DM289" i="71"/>
  <c r="H292" i="71"/>
  <c r="DN289" i="71"/>
  <c r="DN291" i="71"/>
  <c r="DJ290" i="71"/>
  <c r="DN290" i="71" s="1"/>
  <c r="E293" i="71"/>
  <c r="DB292" i="71" l="1"/>
  <c r="DG292" i="71" s="1"/>
  <c r="AH292" i="71"/>
  <c r="DM291" i="71"/>
  <c r="DO291" i="71"/>
  <c r="H293" i="71"/>
  <c r="DO290" i="71"/>
  <c r="DM290" i="71"/>
  <c r="DL290" i="71"/>
  <c r="DA292" i="71"/>
  <c r="DF292" i="71" s="1"/>
  <c r="E299" i="45"/>
  <c r="DD292" i="71"/>
  <c r="DC292" i="71"/>
  <c r="DH292" i="71" s="1"/>
  <c r="E295" i="71"/>
  <c r="E294" i="71"/>
  <c r="DB293" i="71" l="1"/>
  <c r="DG293" i="71" s="1"/>
  <c r="AH293" i="71"/>
  <c r="H295" i="71"/>
  <c r="DA293" i="71"/>
  <c r="DF293" i="71" s="1"/>
  <c r="E300" i="45"/>
  <c r="DD293" i="71"/>
  <c r="DC293" i="71"/>
  <c r="DH293" i="71" s="1"/>
  <c r="H294" i="71"/>
  <c r="AH294" i="71" s="1"/>
  <c r="DJ292" i="71"/>
  <c r="DL292" i="71" s="1"/>
  <c r="DB295" i="71" l="1"/>
  <c r="DG296" i="71" s="1"/>
  <c r="AH295" i="71"/>
  <c r="DN292" i="71"/>
  <c r="DA294" i="71"/>
  <c r="DF294" i="71" s="1"/>
  <c r="E301" i="45"/>
  <c r="H33" i="70"/>
  <c r="DD294" i="71"/>
  <c r="DC294" i="71"/>
  <c r="DH294" i="71" s="1"/>
  <c r="H332" i="71"/>
  <c r="CX323" i="71"/>
  <c r="DM292" i="71"/>
  <c r="DO292" i="71"/>
  <c r="DJ293" i="71"/>
  <c r="DL293" i="71" s="1"/>
  <c r="DA295" i="71"/>
  <c r="E302" i="45"/>
  <c r="DD295" i="71"/>
  <c r="DC295" i="71"/>
  <c r="DB294" i="71"/>
  <c r="DG294" i="71" s="1"/>
  <c r="DN293" i="71" l="1"/>
  <c r="DH295" i="71"/>
  <c r="DH296" i="71"/>
  <c r="E335" i="45"/>
  <c r="DJ294" i="71"/>
  <c r="DO294" i="71" s="1"/>
  <c r="DF295" i="71"/>
  <c r="DF296" i="71"/>
  <c r="DG295" i="71"/>
  <c r="DO293" i="71"/>
  <c r="DM293" i="71"/>
  <c r="DM294" i="71" l="1"/>
  <c r="DN294" i="71"/>
  <c r="DJ296" i="71"/>
  <c r="DL296" i="71" s="1"/>
  <c r="DJ295" i="71"/>
  <c r="DN295" i="71" s="1"/>
  <c r="DL294" i="71"/>
  <c r="DM295" i="71" l="1"/>
  <c r="DN296" i="71"/>
  <c r="DO296" i="71"/>
  <c r="DM296" i="71"/>
  <c r="DL295" i="71"/>
  <c r="DO295" i="71"/>
  <c r="BE373" i="45" l="1"/>
  <c r="BE380" i="45"/>
  <c r="BE381" i="45"/>
  <c r="BE372" i="45"/>
  <c r="BE375" i="45"/>
  <c r="BE384" i="45"/>
  <c r="BE374" i="45"/>
  <c r="BE378" i="45"/>
  <c r="BE370" i="45"/>
  <c r="BE382" i="45"/>
  <c r="BE376" i="45"/>
  <c r="BE385" i="45"/>
  <c r="BE379" i="45"/>
  <c r="BE371" i="45"/>
  <c r="BE383" i="45" l="1"/>
  <c r="BE386" i="45"/>
  <c r="BE377" i="45"/>
  <c r="BE387" i="45" l="1"/>
  <c r="BE388" i="45" l="1"/>
  <c r="BE389" i="45" l="1"/>
  <c r="BE390" i="45" l="1"/>
  <c r="BE391" i="45" l="1"/>
  <c r="BE392" i="45" l="1"/>
  <c r="BE393" i="45" l="1"/>
  <c r="BE394" i="45" l="1"/>
  <c r="BE395" i="45" l="1"/>
  <c r="BE396" i="45" l="1"/>
  <c r="BE397" i="45" l="1"/>
  <c r="AU378" i="45" l="1"/>
  <c r="AU373" i="45"/>
  <c r="AU380" i="45"/>
  <c r="AU383" i="45"/>
  <c r="AU377" i="45"/>
  <c r="AU376" i="45"/>
  <c r="AU385" i="45"/>
  <c r="AU379" i="45"/>
  <c r="AU370" i="45"/>
  <c r="O370" i="45"/>
  <c r="BE398" i="45"/>
  <c r="AU384" i="45"/>
  <c r="AU382" i="45"/>
  <c r="AU374" i="45"/>
  <c r="AU372" i="45"/>
  <c r="AU386" i="45" l="1"/>
  <c r="BE399" i="45"/>
  <c r="BE400" i="45" l="1"/>
  <c r="AU387" i="45"/>
  <c r="AU388" i="45" l="1"/>
  <c r="BE401" i="45"/>
  <c r="BE402" i="45" l="1"/>
  <c r="AU389" i="45"/>
  <c r="BE403" i="45" l="1"/>
  <c r="AU390" i="45"/>
  <c r="BE404" i="45" l="1"/>
  <c r="AU391" i="45"/>
  <c r="AU392" i="45" l="1"/>
  <c r="BE405" i="45"/>
  <c r="BE406" i="45" l="1"/>
  <c r="AU393" i="45"/>
  <c r="AU394" i="45" l="1"/>
  <c r="BE407" i="45"/>
  <c r="BE408" i="45" l="1"/>
  <c r="AU395" i="45"/>
  <c r="AU396" i="45" l="1"/>
  <c r="BE409" i="45"/>
  <c r="AU397" i="45" l="1"/>
  <c r="BE410" i="45" l="1"/>
  <c r="AU398" i="45"/>
  <c r="BE411" i="45" l="1"/>
  <c r="AU399" i="45"/>
  <c r="AU400" i="45" l="1"/>
  <c r="BE412" i="45"/>
  <c r="AU401" i="45" l="1"/>
  <c r="BE413" i="45"/>
  <c r="BE415" i="45" l="1"/>
  <c r="BE416" i="45"/>
  <c r="BE414" i="45"/>
  <c r="AU402" i="45"/>
  <c r="AU403" i="45" l="1"/>
  <c r="AU404" i="45" l="1"/>
  <c r="AU405" i="45" l="1"/>
  <c r="AU406" i="45" l="1"/>
  <c r="AU407" i="45" l="1"/>
  <c r="AU408" i="45" l="1"/>
  <c r="AU409" i="45" l="1"/>
  <c r="AU410" i="45"/>
  <c r="L78" i="75" l="1"/>
  <c r="L79" i="75"/>
  <c r="T79" i="75" s="1"/>
  <c r="AS79" i="75" s="1"/>
  <c r="L80" i="75"/>
  <c r="L159" i="75"/>
  <c r="L238" i="75"/>
  <c r="L319" i="75"/>
  <c r="T80" i="75"/>
  <c r="AS80" i="75" s="1"/>
  <c r="L237" i="75"/>
  <c r="L158" i="75"/>
  <c r="L318" i="75"/>
  <c r="L236" i="75"/>
  <c r="L157" i="75"/>
  <c r="L317" i="75"/>
  <c r="T78" i="75"/>
  <c r="DG80" i="75" l="1"/>
  <c r="BK80" i="75"/>
  <c r="T319" i="75"/>
  <c r="T159" i="75"/>
  <c r="T238" i="75"/>
  <c r="AS238" i="75" s="1"/>
  <c r="BK79" i="75"/>
  <c r="T236" i="75"/>
  <c r="T317" i="75"/>
  <c r="T157" i="75"/>
  <c r="T158" i="75"/>
  <c r="T318" i="75"/>
  <c r="T237" i="75"/>
  <c r="AS237" i="75" s="1"/>
  <c r="AS78" i="75"/>
  <c r="DG79" i="75" s="1"/>
  <c r="AS318" i="75" l="1"/>
  <c r="AS159" i="75"/>
  <c r="BK159" i="75" s="1"/>
  <c r="AS319" i="75"/>
  <c r="AS317" i="75"/>
  <c r="BK317" i="75" s="1"/>
  <c r="DG238" i="75"/>
  <c r="BK238" i="75"/>
  <c r="DR80" i="75"/>
  <c r="BK237" i="75"/>
  <c r="AS158" i="75"/>
  <c r="AS236" i="75"/>
  <c r="BK78" i="75"/>
  <c r="DR79" i="75" s="1"/>
  <c r="AS157" i="75"/>
  <c r="L81" i="75"/>
  <c r="DG318" i="75" l="1"/>
  <c r="DG319" i="75"/>
  <c r="L239" i="75"/>
  <c r="L320" i="75"/>
  <c r="L160" i="75"/>
  <c r="T81" i="75"/>
  <c r="AS81" i="75" s="1"/>
  <c r="BK318" i="75"/>
  <c r="DR318" i="75" s="1"/>
  <c r="BK319" i="75"/>
  <c r="DG158" i="75"/>
  <c r="BK158" i="75"/>
  <c r="DR159" i="75" s="1"/>
  <c r="DR238" i="75"/>
  <c r="BK236" i="75"/>
  <c r="DG237" i="75"/>
  <c r="DG159" i="75"/>
  <c r="BK157" i="75"/>
  <c r="L83" i="75"/>
  <c r="L82" i="75"/>
  <c r="L241" i="75" l="1"/>
  <c r="L162" i="75"/>
  <c r="T83" i="75"/>
  <c r="AS83" i="75" s="1"/>
  <c r="L322" i="75"/>
  <c r="BK81" i="75"/>
  <c r="DR81" i="75" s="1"/>
  <c r="DG81" i="75"/>
  <c r="T239" i="75"/>
  <c r="AS239" i="75" s="1"/>
  <c r="T320" i="75"/>
  <c r="T160" i="75"/>
  <c r="AS160" i="75" s="1"/>
  <c r="AS320" i="75"/>
  <c r="DR319" i="75"/>
  <c r="T82" i="75"/>
  <c r="L321" i="75"/>
  <c r="L240" i="75"/>
  <c r="L161" i="75"/>
  <c r="DR158" i="75"/>
  <c r="DR237" i="75"/>
  <c r="BK320" i="75" l="1"/>
  <c r="DR320" i="75" s="1"/>
  <c r="DG320" i="75"/>
  <c r="BK160" i="75"/>
  <c r="DR160" i="75" s="1"/>
  <c r="DG160" i="75"/>
  <c r="BK83" i="75"/>
  <c r="BK239" i="75"/>
  <c r="DR239" i="75" s="1"/>
  <c r="DG239" i="75"/>
  <c r="T322" i="75"/>
  <c r="AS322" i="75" s="1"/>
  <c r="T241" i="75"/>
  <c r="AS241" i="75" s="1"/>
  <c r="BK241" i="75" s="1"/>
  <c r="T162" i="75"/>
  <c r="T161" i="75"/>
  <c r="T240" i="75"/>
  <c r="T321" i="75"/>
  <c r="AS82" i="75"/>
  <c r="AS321" i="75" l="1"/>
  <c r="DG322" i="75" s="1"/>
  <c r="BK322" i="75"/>
  <c r="BK82" i="75"/>
  <c r="DR82" i="75" s="1"/>
  <c r="DG82" i="75"/>
  <c r="AS240" i="75"/>
  <c r="AS162" i="75"/>
  <c r="DR83" i="75"/>
  <c r="DG83" i="75"/>
  <c r="AS161" i="75"/>
  <c r="DG161" i="75" l="1"/>
  <c r="BK161" i="75"/>
  <c r="DR161" i="75" s="1"/>
  <c r="BK162" i="75"/>
  <c r="DG162" i="75"/>
  <c r="BK321" i="75"/>
  <c r="DR321" i="75" s="1"/>
  <c r="DG321" i="75"/>
  <c r="DG241" i="75"/>
  <c r="DG240" i="75"/>
  <c r="BK240" i="75"/>
  <c r="DR162" i="75" l="1"/>
  <c r="DR240" i="75"/>
  <c r="DR241" i="75"/>
  <c r="DR322" i="75"/>
  <c r="L51" i="75" l="1"/>
  <c r="L58" i="75"/>
  <c r="L46" i="75"/>
  <c r="L45" i="75"/>
  <c r="L52" i="75"/>
  <c r="L47" i="75"/>
  <c r="L42" i="75"/>
  <c r="L41" i="75"/>
  <c r="L48" i="75"/>
  <c r="L62" i="75"/>
  <c r="L50" i="75"/>
  <c r="L38" i="75"/>
  <c r="L39" i="75"/>
  <c r="L44" i="75"/>
  <c r="L37" i="75"/>
  <c r="L49" i="75"/>
  <c r="L65" i="75"/>
  <c r="L61" i="75"/>
  <c r="L54" i="75"/>
  <c r="L55" i="75"/>
  <c r="L64" i="75"/>
  <c r="L56" i="75"/>
  <c r="L40" i="75"/>
  <c r="L59" i="75"/>
  <c r="L57" i="75"/>
  <c r="L53" i="75"/>
  <c r="L60" i="75"/>
  <c r="L63" i="75"/>
  <c r="L381" i="75" l="1"/>
  <c r="T62" i="75"/>
  <c r="AS62" i="75"/>
  <c r="L141" i="75"/>
  <c r="L301" i="75"/>
  <c r="L220" i="75"/>
  <c r="L43" i="75"/>
  <c r="F282" i="75"/>
  <c r="L365" i="75"/>
  <c r="L285" i="75"/>
  <c r="L204" i="75"/>
  <c r="L125" i="75"/>
  <c r="T46" i="75"/>
  <c r="L383" i="75"/>
  <c r="L303" i="75"/>
  <c r="L222" i="75"/>
  <c r="L143" i="75"/>
  <c r="T64" i="75"/>
  <c r="AS64" i="75" s="1"/>
  <c r="L127" i="75"/>
  <c r="L367" i="75"/>
  <c r="L287" i="75"/>
  <c r="L206" i="75"/>
  <c r="T48" i="75"/>
  <c r="L377" i="75"/>
  <c r="L297" i="75"/>
  <c r="L216" i="75"/>
  <c r="L137" i="75"/>
  <c r="T58" i="75"/>
  <c r="L278" i="75"/>
  <c r="L197" i="75"/>
  <c r="L118" i="75"/>
  <c r="L358" i="75"/>
  <c r="T39" i="75"/>
  <c r="AS39" i="75" s="1"/>
  <c r="F201" i="75"/>
  <c r="L292" i="75"/>
  <c r="L132" i="75"/>
  <c r="L211" i="75"/>
  <c r="L372" i="75"/>
  <c r="T53" i="75"/>
  <c r="L373" i="75"/>
  <c r="L293" i="75"/>
  <c r="L212" i="75"/>
  <c r="L133" i="75"/>
  <c r="T54" i="75"/>
  <c r="L131" i="75"/>
  <c r="L371" i="75"/>
  <c r="L291" i="75"/>
  <c r="L210" i="75"/>
  <c r="T52" i="75"/>
  <c r="AS52" i="75" s="1"/>
  <c r="L142" i="75"/>
  <c r="L221" i="75"/>
  <c r="L302" i="75"/>
  <c r="L382" i="75"/>
  <c r="T63" i="75"/>
  <c r="L123" i="75"/>
  <c r="L202" i="75"/>
  <c r="L363" i="75"/>
  <c r="L283" i="75"/>
  <c r="T44" i="75"/>
  <c r="L361" i="75"/>
  <c r="L281" i="75"/>
  <c r="L200" i="75"/>
  <c r="L121" i="75"/>
  <c r="T42" i="75"/>
  <c r="AS42" i="75" s="1"/>
  <c r="L295" i="75"/>
  <c r="L214" i="75"/>
  <c r="L135" i="75"/>
  <c r="L375" i="75"/>
  <c r="T56" i="75"/>
  <c r="L380" i="75"/>
  <c r="L300" i="75"/>
  <c r="L140" i="75"/>
  <c r="L219" i="75"/>
  <c r="T61" i="75"/>
  <c r="AS61" i="75" s="1"/>
  <c r="L277" i="75"/>
  <c r="L117" i="75"/>
  <c r="T38" i="75"/>
  <c r="L196" i="75"/>
  <c r="L357" i="75"/>
  <c r="L128" i="75"/>
  <c r="L368" i="75"/>
  <c r="L288" i="75"/>
  <c r="L207" i="75"/>
  <c r="T49" i="75"/>
  <c r="AS49" i="75" s="1"/>
  <c r="L299" i="75"/>
  <c r="L139" i="75"/>
  <c r="L379" i="75"/>
  <c r="L218" i="75"/>
  <c r="T60" i="75"/>
  <c r="L359" i="75"/>
  <c r="L279" i="75"/>
  <c r="L198" i="75"/>
  <c r="L119" i="75"/>
  <c r="T40" i="75"/>
  <c r="AS40" i="75" s="1"/>
  <c r="L294" i="75"/>
  <c r="L374" i="75"/>
  <c r="L134" i="75"/>
  <c r="L213" i="75"/>
  <c r="T55" i="75"/>
  <c r="AS55" i="75" s="1"/>
  <c r="L215" i="75"/>
  <c r="L376" i="75"/>
  <c r="L296" i="75"/>
  <c r="L136" i="75"/>
  <c r="T57" i="75"/>
  <c r="AS57" i="75" s="1"/>
  <c r="L129" i="75"/>
  <c r="L369" i="75"/>
  <c r="L289" i="75"/>
  <c r="L208" i="75"/>
  <c r="T50" i="75"/>
  <c r="AS50" i="75" s="1"/>
  <c r="L199" i="75"/>
  <c r="L120" i="75"/>
  <c r="T41" i="75"/>
  <c r="L360" i="75"/>
  <c r="L280" i="75"/>
  <c r="L276" i="75"/>
  <c r="L356" i="75"/>
  <c r="L195" i="75"/>
  <c r="L116" i="75"/>
  <c r="T37" i="75"/>
  <c r="L205" i="75"/>
  <c r="L126" i="75"/>
  <c r="L366" i="75"/>
  <c r="L286" i="75"/>
  <c r="T47" i="75"/>
  <c r="AS47" i="75" s="1"/>
  <c r="L298" i="75"/>
  <c r="L217" i="75"/>
  <c r="L138" i="75"/>
  <c r="L378" i="75"/>
  <c r="T59" i="75"/>
  <c r="AS59" i="75" s="1"/>
  <c r="L223" i="75"/>
  <c r="L144" i="75"/>
  <c r="T65" i="75"/>
  <c r="AS65" i="75" s="1"/>
  <c r="L384" i="75"/>
  <c r="L304" i="75"/>
  <c r="T45" i="75"/>
  <c r="L364" i="75"/>
  <c r="L284" i="75"/>
  <c r="L203" i="75"/>
  <c r="L124" i="75"/>
  <c r="T51" i="75"/>
  <c r="L130" i="75"/>
  <c r="L370" i="75"/>
  <c r="L209" i="75"/>
  <c r="L290" i="75"/>
  <c r="F195" i="75"/>
  <c r="L36" i="75"/>
  <c r="F194" i="75"/>
  <c r="F198" i="75"/>
  <c r="F197" i="75"/>
  <c r="F196" i="75"/>
  <c r="F199" i="75"/>
  <c r="F200" i="75"/>
  <c r="BK50" i="75" l="1"/>
  <c r="AS369" i="75"/>
  <c r="DG50" i="75"/>
  <c r="BK59" i="75"/>
  <c r="AS378" i="75"/>
  <c r="AS359" i="75"/>
  <c r="DG40" i="75"/>
  <c r="BK40" i="75"/>
  <c r="AS366" i="75"/>
  <c r="BK47" i="75"/>
  <c r="BK42" i="75"/>
  <c r="AS361" i="75"/>
  <c r="AS384" i="75"/>
  <c r="BK65" i="75"/>
  <c r="DG65" i="75"/>
  <c r="AS38" i="75"/>
  <c r="T196" i="75"/>
  <c r="AG196" i="75" s="1"/>
  <c r="T357" i="75"/>
  <c r="AY357" i="75" s="1"/>
  <c r="T117" i="75"/>
  <c r="AS117" i="75" s="1"/>
  <c r="T277" i="75"/>
  <c r="AS277" i="75" s="1"/>
  <c r="AS56" i="75"/>
  <c r="DG57" i="75" s="1"/>
  <c r="T214" i="75"/>
  <c r="AS214" i="75" s="1"/>
  <c r="T295" i="75"/>
  <c r="AS295" i="75" s="1"/>
  <c r="T375" i="75"/>
  <c r="AY375" i="75" s="1"/>
  <c r="T135" i="75"/>
  <c r="T123" i="75"/>
  <c r="T363" i="75"/>
  <c r="AY363" i="75" s="1"/>
  <c r="T283" i="75"/>
  <c r="T202" i="75"/>
  <c r="AS202" i="75" s="1"/>
  <c r="BK202" i="75" s="1"/>
  <c r="Z198" i="75"/>
  <c r="T136" i="75"/>
  <c r="T215" i="75"/>
  <c r="AS215" i="75" s="1"/>
  <c r="T376" i="75"/>
  <c r="AY376" i="75" s="1"/>
  <c r="T296" i="75"/>
  <c r="AS296" i="75" s="1"/>
  <c r="T210" i="75"/>
  <c r="AS210" i="75" s="1"/>
  <c r="T131" i="75"/>
  <c r="AS131" i="75" s="1"/>
  <c r="BK131" i="75" s="1"/>
  <c r="T371" i="75"/>
  <c r="AY371" i="75" s="1"/>
  <c r="T291" i="75"/>
  <c r="AS291" i="75" s="1"/>
  <c r="T223" i="75"/>
  <c r="AS223" i="75" s="1"/>
  <c r="T144" i="75"/>
  <c r="T384" i="75"/>
  <c r="AY384" i="75" s="1"/>
  <c r="T304" i="75"/>
  <c r="AS304" i="75" s="1"/>
  <c r="T205" i="75"/>
  <c r="AS205" i="75" s="1"/>
  <c r="T286" i="75"/>
  <c r="T366" i="75"/>
  <c r="AY366" i="75" s="1"/>
  <c r="T126" i="75"/>
  <c r="AS126" i="75" s="1"/>
  <c r="AS41" i="75"/>
  <c r="DG42" i="75" s="1"/>
  <c r="T280" i="75"/>
  <c r="T360" i="75"/>
  <c r="AY360" i="75" s="1"/>
  <c r="T199" i="75"/>
  <c r="T120" i="75"/>
  <c r="AS120" i="75" s="1"/>
  <c r="BK120" i="75" s="1"/>
  <c r="AS53" i="75"/>
  <c r="T211" i="75"/>
  <c r="T292" i="75"/>
  <c r="AS292" i="75" s="1"/>
  <c r="T372" i="75"/>
  <c r="AY372" i="75" s="1"/>
  <c r="T132" i="75"/>
  <c r="AS132" i="75" s="1"/>
  <c r="AS383" i="75"/>
  <c r="BK64" i="75"/>
  <c r="BK57" i="75"/>
  <c r="AS376" i="75"/>
  <c r="AS51" i="75"/>
  <c r="DG52" i="75" s="1"/>
  <c r="T209" i="75"/>
  <c r="T130" i="75"/>
  <c r="AS130" i="75" s="1"/>
  <c r="T370" i="75"/>
  <c r="AY370" i="75" s="1"/>
  <c r="T290" i="75"/>
  <c r="T85" i="75"/>
  <c r="T359" i="75"/>
  <c r="AY359" i="75" s="1"/>
  <c r="T198" i="75"/>
  <c r="AS198" i="75" s="1"/>
  <c r="T279" i="75"/>
  <c r="AS279" i="75" s="1"/>
  <c r="T119" i="75"/>
  <c r="AS119" i="75" s="1"/>
  <c r="AS58" i="75"/>
  <c r="T137" i="75"/>
  <c r="AS137" i="75" s="1"/>
  <c r="T216" i="75"/>
  <c r="AS216" i="75" s="1"/>
  <c r="T297" i="75"/>
  <c r="T377" i="75"/>
  <c r="AY377" i="75" s="1"/>
  <c r="T222" i="75"/>
  <c r="AS222" i="75" s="1"/>
  <c r="T143" i="75"/>
  <c r="AS143" i="75" s="1"/>
  <c r="T303" i="75"/>
  <c r="AS303" i="75" s="1"/>
  <c r="T383" i="75"/>
  <c r="AY383" i="75" s="1"/>
  <c r="L282" i="75"/>
  <c r="L201" i="75"/>
  <c r="Z201" i="75" s="1"/>
  <c r="L362" i="75"/>
  <c r="T43" i="75"/>
  <c r="AS43" i="75" s="1"/>
  <c r="L122" i="75"/>
  <c r="AS368" i="75"/>
  <c r="BK49" i="75"/>
  <c r="AS380" i="75"/>
  <c r="BK61" i="75"/>
  <c r="AS44" i="75"/>
  <c r="AS211" i="75"/>
  <c r="Z200" i="75"/>
  <c r="T128" i="75"/>
  <c r="AS128" i="75" s="1"/>
  <c r="T207" i="75"/>
  <c r="AS207" i="75" s="1"/>
  <c r="T288" i="75"/>
  <c r="AS288" i="75" s="1"/>
  <c r="T368" i="75"/>
  <c r="AY368" i="75" s="1"/>
  <c r="T219" i="75"/>
  <c r="AS219" i="75" s="1"/>
  <c r="T380" i="75"/>
  <c r="AY380" i="75" s="1"/>
  <c r="T300" i="75"/>
  <c r="T140" i="75"/>
  <c r="AS140" i="75" s="1"/>
  <c r="L355" i="75"/>
  <c r="L275" i="75"/>
  <c r="L194" i="75"/>
  <c r="Z194" i="75" s="1"/>
  <c r="L115" i="75"/>
  <c r="T36" i="75"/>
  <c r="Z195" i="75"/>
  <c r="T369" i="75"/>
  <c r="AY369" i="75" s="1"/>
  <c r="T208" i="75"/>
  <c r="T289" i="75"/>
  <c r="AS289" i="75" s="1"/>
  <c r="BK289" i="75" s="1"/>
  <c r="T129" i="75"/>
  <c r="T200" i="75"/>
  <c r="AG200" i="75" s="1"/>
  <c r="T361" i="75"/>
  <c r="AY361" i="75" s="1"/>
  <c r="T121" i="75"/>
  <c r="AS121" i="75" s="1"/>
  <c r="T281" i="75"/>
  <c r="AS281" i="75" s="1"/>
  <c r="AS63" i="75"/>
  <c r="DG64" i="75" s="1"/>
  <c r="T142" i="75"/>
  <c r="AS142" i="75" s="1"/>
  <c r="BK142" i="75" s="1"/>
  <c r="T302" i="75"/>
  <c r="T221" i="75"/>
  <c r="AS221" i="75" s="1"/>
  <c r="T382" i="75"/>
  <c r="AY382" i="75" s="1"/>
  <c r="AS297" i="75"/>
  <c r="Z199" i="75"/>
  <c r="Z196" i="75"/>
  <c r="T217" i="75"/>
  <c r="T298" i="75"/>
  <c r="T378" i="75"/>
  <c r="AY378" i="75" s="1"/>
  <c r="T138" i="75"/>
  <c r="AS138" i="75" s="1"/>
  <c r="AS37" i="75"/>
  <c r="T116" i="75"/>
  <c r="AS116" i="75" s="1"/>
  <c r="T195" i="75"/>
  <c r="AG195" i="75" s="1"/>
  <c r="T276" i="75"/>
  <c r="T356" i="75"/>
  <c r="AY356" i="75" s="1"/>
  <c r="AS374" i="75"/>
  <c r="BK55" i="75"/>
  <c r="T293" i="75"/>
  <c r="T373" i="75"/>
  <c r="AY373" i="75" s="1"/>
  <c r="T212" i="75"/>
  <c r="AS212" i="75" s="1"/>
  <c r="T133" i="75"/>
  <c r="AS133" i="75" s="1"/>
  <c r="F122" i="75"/>
  <c r="F362" i="75"/>
  <c r="F43" i="75"/>
  <c r="AS45" i="75"/>
  <c r="T203" i="75"/>
  <c r="T284" i="75"/>
  <c r="T364" i="75"/>
  <c r="AY364" i="75" s="1"/>
  <c r="T124" i="75"/>
  <c r="AS124" i="75" s="1"/>
  <c r="T134" i="75"/>
  <c r="AS134" i="75" s="1"/>
  <c r="BK134" i="75" s="1"/>
  <c r="T374" i="75"/>
  <c r="AY374" i="75" s="1"/>
  <c r="T294" i="75"/>
  <c r="T213" i="75"/>
  <c r="AS213" i="75" s="1"/>
  <c r="AS300" i="75"/>
  <c r="AS54" i="75"/>
  <c r="DG55" i="75" s="1"/>
  <c r="BK39" i="75"/>
  <c r="DG39" i="75"/>
  <c r="AS358" i="75"/>
  <c r="AS48" i="75"/>
  <c r="DG49" i="75" s="1"/>
  <c r="T367" i="75"/>
  <c r="AY367" i="75" s="1"/>
  <c r="T127" i="75"/>
  <c r="T206" i="75"/>
  <c r="T287" i="75"/>
  <c r="AS287" i="75" s="1"/>
  <c r="DG62" i="75"/>
  <c r="AS381" i="75"/>
  <c r="BK62" i="75"/>
  <c r="T118" i="75"/>
  <c r="T278" i="75"/>
  <c r="T358" i="75"/>
  <c r="AY358" i="75" s="1"/>
  <c r="T197" i="75"/>
  <c r="AG197" i="75" s="1"/>
  <c r="AS46" i="75"/>
  <c r="T204" i="75"/>
  <c r="AS204" i="75" s="1"/>
  <c r="T125" i="75"/>
  <c r="T285" i="75"/>
  <c r="AS285" i="75" s="1"/>
  <c r="T365" i="75"/>
  <c r="AY365" i="75" s="1"/>
  <c r="T141" i="75"/>
  <c r="AS141" i="75" s="1"/>
  <c r="T381" i="75"/>
  <c r="AY381" i="75" s="1"/>
  <c r="T301" i="75"/>
  <c r="T220" i="75"/>
  <c r="AS220" i="75" s="1"/>
  <c r="BK220" i="75" s="1"/>
  <c r="AS209" i="75"/>
  <c r="AS371" i="75"/>
  <c r="BK52" i="75"/>
  <c r="Z197" i="75"/>
  <c r="AS217" i="75"/>
  <c r="AS60" i="75"/>
  <c r="T379" i="75"/>
  <c r="AY379" i="75" s="1"/>
  <c r="T218" i="75"/>
  <c r="T139" i="75"/>
  <c r="AS139" i="75" s="1"/>
  <c r="T299" i="75"/>
  <c r="AS299" i="75" s="1"/>
  <c r="E194" i="75"/>
  <c r="Z122" i="75" l="1"/>
  <c r="AS195" i="75"/>
  <c r="AS200" i="75"/>
  <c r="BK200" i="75" s="1"/>
  <c r="BK204" i="75"/>
  <c r="BK198" i="75"/>
  <c r="Z282" i="75"/>
  <c r="BK124" i="75"/>
  <c r="DG132" i="75"/>
  <c r="BK132" i="75"/>
  <c r="DR132" i="75" s="1"/>
  <c r="AG199" i="75"/>
  <c r="AS199" i="75"/>
  <c r="BK215" i="75"/>
  <c r="DG215" i="75"/>
  <c r="AS276" i="75"/>
  <c r="DG277" i="75" s="1"/>
  <c r="BK210" i="75"/>
  <c r="DG210" i="75"/>
  <c r="DG53" i="75"/>
  <c r="AS372" i="75"/>
  <c r="BK53" i="75"/>
  <c r="DR53" i="75" s="1"/>
  <c r="AS363" i="75"/>
  <c r="BK44" i="75"/>
  <c r="DG44" i="75"/>
  <c r="AS144" i="75"/>
  <c r="BK144" i="75" s="1"/>
  <c r="DG214" i="75"/>
  <c r="BK214" i="75"/>
  <c r="DG139" i="75"/>
  <c r="BK139" i="75"/>
  <c r="DG142" i="75"/>
  <c r="DG141" i="75"/>
  <c r="BK141" i="75"/>
  <c r="DG289" i="75"/>
  <c r="DG288" i="75"/>
  <c r="BK288" i="75"/>
  <c r="AS278" i="75"/>
  <c r="BK278" i="75" s="1"/>
  <c r="BK287" i="75"/>
  <c r="AS302" i="75"/>
  <c r="BK279" i="75"/>
  <c r="AS218" i="75"/>
  <c r="DG131" i="75"/>
  <c r="BK130" i="75"/>
  <c r="DR131" i="75" s="1"/>
  <c r="BK116" i="75"/>
  <c r="AS377" i="75"/>
  <c r="BK58" i="75"/>
  <c r="DR58" i="75" s="1"/>
  <c r="DG58" i="75"/>
  <c r="DG59" i="75"/>
  <c r="AS283" i="75"/>
  <c r="BK283" i="75" s="1"/>
  <c r="BK303" i="75"/>
  <c r="BK223" i="75"/>
  <c r="DG223" i="75"/>
  <c r="DG48" i="75"/>
  <c r="DG212" i="75"/>
  <c r="BK212" i="75"/>
  <c r="AS379" i="75"/>
  <c r="BK60" i="75"/>
  <c r="DR60" i="75" s="1"/>
  <c r="DG60" i="75"/>
  <c r="DG300" i="75"/>
  <c r="BK300" i="75"/>
  <c r="BK121" i="75"/>
  <c r="DR121" i="75" s="1"/>
  <c r="DG121" i="75"/>
  <c r="BK63" i="75"/>
  <c r="DR63" i="75" s="1"/>
  <c r="AS382" i="75"/>
  <c r="DG63" i="75"/>
  <c r="BK222" i="75"/>
  <c r="DG222" i="75"/>
  <c r="DG38" i="75"/>
  <c r="AS357" i="75"/>
  <c r="BK38" i="75"/>
  <c r="DR39" i="75" s="1"/>
  <c r="DR40" i="75"/>
  <c r="DG134" i="75"/>
  <c r="BK133" i="75"/>
  <c r="DG133" i="75"/>
  <c r="BK213" i="75"/>
  <c r="DR213" i="75" s="1"/>
  <c r="DG213" i="75"/>
  <c r="BK37" i="75"/>
  <c r="AS356" i="75"/>
  <c r="BK297" i="75"/>
  <c r="DG297" i="75"/>
  <c r="AS36" i="75"/>
  <c r="DG37" i="75" s="1"/>
  <c r="T194" i="75"/>
  <c r="AS194" i="75" s="1"/>
  <c r="BK194" i="75" s="1"/>
  <c r="T115" i="75"/>
  <c r="AS115" i="75" s="1"/>
  <c r="T355" i="75"/>
  <c r="AY355" i="75" s="1"/>
  <c r="T275" i="75"/>
  <c r="AS275" i="75" s="1"/>
  <c r="BK275" i="75" s="1"/>
  <c r="BK126" i="75"/>
  <c r="DG61" i="75"/>
  <c r="AS360" i="75"/>
  <c r="BK41" i="75"/>
  <c r="DR41" i="75" s="1"/>
  <c r="BK195" i="75"/>
  <c r="DG140" i="75"/>
  <c r="BK140" i="75"/>
  <c r="DG216" i="75"/>
  <c r="BK216" i="75"/>
  <c r="BK291" i="75"/>
  <c r="AS127" i="75"/>
  <c r="DG128" i="75" s="1"/>
  <c r="DR65" i="75"/>
  <c r="AS129" i="75"/>
  <c r="BK129" i="75" s="1"/>
  <c r="BK221" i="75"/>
  <c r="DR221" i="75" s="1"/>
  <c r="DG221" i="75"/>
  <c r="BK48" i="75"/>
  <c r="DR48" i="75" s="1"/>
  <c r="AS367" i="75"/>
  <c r="Z43" i="75"/>
  <c r="AG43" i="75"/>
  <c r="DG292" i="75"/>
  <c r="BK292" i="75"/>
  <c r="AS197" i="75"/>
  <c r="AS123" i="75"/>
  <c r="DG124" i="75" s="1"/>
  <c r="AG198" i="75"/>
  <c r="DG41" i="75"/>
  <c r="BK281" i="75"/>
  <c r="DG138" i="75"/>
  <c r="BK138" i="75"/>
  <c r="Z362" i="75"/>
  <c r="AS370" i="75"/>
  <c r="BK51" i="75"/>
  <c r="DR51" i="75" s="1"/>
  <c r="DG51" i="75"/>
  <c r="BK277" i="75"/>
  <c r="AS118" i="75"/>
  <c r="DG119" i="75" s="1"/>
  <c r="BK217" i="75"/>
  <c r="DG217" i="75"/>
  <c r="DG45" i="75"/>
  <c r="BK45" i="75"/>
  <c r="AS364" i="75"/>
  <c r="AS203" i="75"/>
  <c r="DG204" i="75" s="1"/>
  <c r="BK143" i="75"/>
  <c r="DR143" i="75" s="1"/>
  <c r="DG143" i="75"/>
  <c r="BK295" i="75"/>
  <c r="AS365" i="75"/>
  <c r="BK46" i="75"/>
  <c r="DR47" i="75" s="1"/>
  <c r="DG46" i="75"/>
  <c r="DG220" i="75"/>
  <c r="DG219" i="75"/>
  <c r="BK219" i="75"/>
  <c r="DR220" i="75" s="1"/>
  <c r="BK205" i="75"/>
  <c r="DR205" i="75" s="1"/>
  <c r="DG205" i="75"/>
  <c r="DG120" i="75"/>
  <c r="BK119" i="75"/>
  <c r="DR120" i="75" s="1"/>
  <c r="AS362" i="75"/>
  <c r="DG43" i="75"/>
  <c r="BK43" i="75"/>
  <c r="DR43" i="75" s="1"/>
  <c r="BK296" i="75"/>
  <c r="DR296" i="75" s="1"/>
  <c r="DG296" i="75"/>
  <c r="BK299" i="75"/>
  <c r="BK285" i="75"/>
  <c r="AS293" i="75"/>
  <c r="AS298" i="75"/>
  <c r="DG299" i="75" s="1"/>
  <c r="BK209" i="75"/>
  <c r="AS206" i="75"/>
  <c r="DG54" i="75"/>
  <c r="AS373" i="75"/>
  <c r="BK54" i="75"/>
  <c r="BK304" i="75"/>
  <c r="DG304" i="75"/>
  <c r="AS284" i="75"/>
  <c r="DG285" i="75" s="1"/>
  <c r="AS294" i="75"/>
  <c r="BK137" i="75"/>
  <c r="T122" i="75"/>
  <c r="AS122" i="75" s="1"/>
  <c r="T362" i="75"/>
  <c r="AY362" i="75" s="1"/>
  <c r="T282" i="75"/>
  <c r="AS282" i="75" s="1"/>
  <c r="T201" i="75"/>
  <c r="AS201" i="75" s="1"/>
  <c r="AS375" i="75"/>
  <c r="BK56" i="75"/>
  <c r="DR56" i="75" s="1"/>
  <c r="DG56" i="75"/>
  <c r="AS290" i="75"/>
  <c r="BK128" i="75"/>
  <c r="DR62" i="75"/>
  <c r="AS208" i="75"/>
  <c r="BK207" i="75"/>
  <c r="AS280" i="75"/>
  <c r="DG281" i="75" s="1"/>
  <c r="AS286" i="75"/>
  <c r="DG287" i="75" s="1"/>
  <c r="AS136" i="75"/>
  <c r="DG137" i="75" s="1"/>
  <c r="AS135" i="75"/>
  <c r="AS196" i="75"/>
  <c r="AS125" i="75"/>
  <c r="DG126" i="75" s="1"/>
  <c r="DR289" i="75"/>
  <c r="AS301" i="75"/>
  <c r="DG211" i="75"/>
  <c r="BK211" i="75"/>
  <c r="DR211" i="75" s="1"/>
  <c r="DG117" i="75"/>
  <c r="BK117" i="75"/>
  <c r="DR117" i="75" s="1"/>
  <c r="DG47" i="75"/>
  <c r="DR50" i="75"/>
  <c r="E281" i="75"/>
  <c r="DR304" i="75" l="1"/>
  <c r="DG129" i="75"/>
  <c r="DR42" i="75"/>
  <c r="DR216" i="75"/>
  <c r="DR140" i="75"/>
  <c r="DR57" i="75"/>
  <c r="DR46" i="75"/>
  <c r="DR138" i="75"/>
  <c r="DR54" i="75"/>
  <c r="DR59" i="75"/>
  <c r="DR55" i="75"/>
  <c r="DG278" i="75"/>
  <c r="DR133" i="75"/>
  <c r="DR49" i="75"/>
  <c r="DG200" i="75"/>
  <c r="DR215" i="75"/>
  <c r="DR52" i="75"/>
  <c r="DR223" i="75"/>
  <c r="DR44" i="75"/>
  <c r="DR292" i="75"/>
  <c r="DG144" i="75"/>
  <c r="E201" i="75"/>
  <c r="DG122" i="75"/>
  <c r="BK122" i="75"/>
  <c r="DR122" i="75" s="1"/>
  <c r="BK115" i="75"/>
  <c r="DR115" i="75" s="1"/>
  <c r="DG116" i="75"/>
  <c r="DG208" i="75"/>
  <c r="BK208" i="75"/>
  <c r="DR208" i="75" s="1"/>
  <c r="DG209" i="75"/>
  <c r="DG283" i="75"/>
  <c r="BK282" i="75"/>
  <c r="DR282" i="75" s="1"/>
  <c r="DG282" i="75"/>
  <c r="DR297" i="75"/>
  <c r="DG196" i="75"/>
  <c r="BK196" i="75"/>
  <c r="DR196" i="75" s="1"/>
  <c r="BK127" i="75"/>
  <c r="DR127" i="75" s="1"/>
  <c r="DG127" i="75"/>
  <c r="DR61" i="75"/>
  <c r="DG218" i="75"/>
  <c r="BK218" i="75"/>
  <c r="DR218" i="75" s="1"/>
  <c r="DR278" i="75"/>
  <c r="DR139" i="75"/>
  <c r="BK135" i="75"/>
  <c r="DR135" i="75" s="1"/>
  <c r="DG135" i="75"/>
  <c r="BK123" i="75"/>
  <c r="DG123" i="75"/>
  <c r="DR279" i="75"/>
  <c r="DR288" i="75"/>
  <c r="DG279" i="75"/>
  <c r="DG294" i="75"/>
  <c r="BK294" i="75"/>
  <c r="DG298" i="75"/>
  <c r="BK298" i="75"/>
  <c r="DR298" i="75" s="1"/>
  <c r="DR45" i="75"/>
  <c r="DR64" i="75"/>
  <c r="DG302" i="75"/>
  <c r="BK302" i="75"/>
  <c r="DG136" i="75"/>
  <c r="BK136" i="75"/>
  <c r="BK284" i="75"/>
  <c r="DR284" i="75" s="1"/>
  <c r="DG284" i="75"/>
  <c r="AG362" i="75"/>
  <c r="AM362" i="75" s="1"/>
  <c r="DG197" i="75"/>
  <c r="BK197" i="75"/>
  <c r="DR141" i="75"/>
  <c r="DR210" i="75"/>
  <c r="BK199" i="75"/>
  <c r="DR199" i="75" s="1"/>
  <c r="DG199" i="75"/>
  <c r="DG202" i="75"/>
  <c r="BK201" i="75"/>
  <c r="DG201" i="75"/>
  <c r="BK301" i="75"/>
  <c r="DR301" i="75" s="1"/>
  <c r="DG301" i="75"/>
  <c r="BK125" i="75"/>
  <c r="DR125" i="75" s="1"/>
  <c r="DG125" i="75"/>
  <c r="BK290" i="75"/>
  <c r="DR290" i="75" s="1"/>
  <c r="DG290" i="75"/>
  <c r="BK206" i="75"/>
  <c r="DR206" i="75" s="1"/>
  <c r="DG206" i="75"/>
  <c r="DG118" i="75"/>
  <c r="BK118" i="75"/>
  <c r="DR118" i="75" s="1"/>
  <c r="BK276" i="75"/>
  <c r="DR276" i="75" s="1"/>
  <c r="DG276" i="75"/>
  <c r="DG280" i="75"/>
  <c r="BK280" i="75"/>
  <c r="DR280" i="75" s="1"/>
  <c r="AG201" i="75"/>
  <c r="BK293" i="75"/>
  <c r="DR293" i="75" s="1"/>
  <c r="DG293" i="75"/>
  <c r="DG195" i="75"/>
  <c r="AG194" i="75"/>
  <c r="DR222" i="75"/>
  <c r="DR212" i="75"/>
  <c r="DG198" i="75"/>
  <c r="DG207" i="75"/>
  <c r="AG282" i="75"/>
  <c r="DR295" i="75"/>
  <c r="DG291" i="75"/>
  <c r="DR195" i="75"/>
  <c r="AS355" i="75"/>
  <c r="BK36" i="75"/>
  <c r="DR37" i="75" s="1"/>
  <c r="DR214" i="75"/>
  <c r="DR198" i="75"/>
  <c r="DG286" i="75"/>
  <c r="BK286" i="75"/>
  <c r="DR207" i="75"/>
  <c r="DG295" i="75"/>
  <c r="DR134" i="75"/>
  <c r="DR300" i="75"/>
  <c r="DG303" i="75"/>
  <c r="DR130" i="75"/>
  <c r="AG122" i="75"/>
  <c r="DG203" i="75"/>
  <c r="BK203" i="75"/>
  <c r="DR203" i="75" s="1"/>
  <c r="DR217" i="75"/>
  <c r="DR129" i="75"/>
  <c r="DR142" i="75"/>
  <c r="DR38" i="75"/>
  <c r="DR303" i="75"/>
  <c r="DR283" i="75"/>
  <c r="DG130" i="75"/>
  <c r="DR144" i="75"/>
  <c r="DR123" i="75" l="1"/>
  <c r="DR128" i="75"/>
  <c r="DR197" i="75"/>
  <c r="DR299" i="75"/>
  <c r="DR136" i="75"/>
  <c r="DR204" i="75"/>
  <c r="DR219" i="75"/>
  <c r="DR291" i="75"/>
  <c r="DR116" i="75"/>
  <c r="DR294" i="75"/>
  <c r="DR209" i="75"/>
  <c r="DR277" i="75"/>
  <c r="DR287" i="75"/>
  <c r="DR286" i="75"/>
  <c r="DR124" i="75"/>
  <c r="DR126" i="75"/>
  <c r="DR302" i="75"/>
  <c r="DR281" i="75"/>
  <c r="DR201" i="75"/>
  <c r="DR202" i="75"/>
  <c r="DR119" i="75"/>
  <c r="DR285" i="75"/>
  <c r="DR137" i="75"/>
  <c r="DR200" i="75"/>
  <c r="DV195" i="75" l="1"/>
  <c r="DW195" i="75"/>
  <c r="DW276" i="75"/>
  <c r="F216" i="75" l="1"/>
  <c r="F236" i="75"/>
  <c r="Z236" i="75" l="1"/>
  <c r="AG236" i="75"/>
  <c r="Z216" i="75"/>
  <c r="AG216" i="75"/>
  <c r="E236" i="75"/>
  <c r="F237" i="75"/>
  <c r="F231" i="75"/>
  <c r="F232" i="75"/>
  <c r="F226" i="75"/>
  <c r="F227" i="75"/>
  <c r="F229" i="75"/>
  <c r="F228" i="75"/>
  <c r="F230" i="75"/>
  <c r="F221" i="75"/>
  <c r="F223" i="75"/>
  <c r="F222" i="75"/>
  <c r="F224" i="75"/>
  <c r="F225" i="75"/>
  <c r="F219" i="75"/>
  <c r="F217" i="75"/>
  <c r="F220" i="75"/>
  <c r="F218" i="75"/>
  <c r="Z220" i="75" l="1"/>
  <c r="AG220" i="75"/>
  <c r="Z222" i="75"/>
  <c r="AG222" i="75"/>
  <c r="Z223" i="75"/>
  <c r="AG223" i="75"/>
  <c r="Z221" i="75"/>
  <c r="AG221" i="75"/>
  <c r="Z237" i="75"/>
  <c r="AG237" i="75"/>
  <c r="Z217" i="75"/>
  <c r="AG217" i="75"/>
  <c r="Z218" i="75"/>
  <c r="AG218" i="75"/>
  <c r="Z219" i="75"/>
  <c r="AG219" i="75"/>
  <c r="E237" i="75"/>
  <c r="F238" i="75"/>
  <c r="F202" i="75"/>
  <c r="E217" i="75"/>
  <c r="E216" i="75"/>
  <c r="E219" i="75"/>
  <c r="E199" i="75"/>
  <c r="E197" i="75"/>
  <c r="F233" i="75"/>
  <c r="F203" i="75"/>
  <c r="E221" i="75"/>
  <c r="E218" i="75"/>
  <c r="E220" i="75"/>
  <c r="E198" i="75"/>
  <c r="E196" i="75"/>
  <c r="E195" i="75"/>
  <c r="Z238" i="75" l="1"/>
  <c r="AG238" i="75"/>
  <c r="Z203" i="75"/>
  <c r="AG203" i="75"/>
  <c r="Z202" i="75"/>
  <c r="AG202" i="75"/>
  <c r="F239" i="75"/>
  <c r="E238" i="75"/>
  <c r="F204" i="75"/>
  <c r="F234" i="75"/>
  <c r="E200" i="75"/>
  <c r="E202" i="75"/>
  <c r="E42" i="75" l="1"/>
  <c r="E361" i="75"/>
  <c r="E121" i="75"/>
  <c r="Z239" i="75"/>
  <c r="AG239" i="75"/>
  <c r="Z204" i="75"/>
  <c r="AG204" i="75"/>
  <c r="E239" i="75"/>
  <c r="F241" i="75"/>
  <c r="F240" i="75"/>
  <c r="E203" i="75"/>
  <c r="F205" i="75"/>
  <c r="Z240" i="75" l="1"/>
  <c r="AG240" i="75"/>
  <c r="Z241" i="75"/>
  <c r="AG241" i="75"/>
  <c r="Z205" i="75"/>
  <c r="AG205" i="75"/>
  <c r="E240" i="75"/>
  <c r="E241" i="75"/>
  <c r="E204" i="75"/>
  <c r="F206" i="75"/>
  <c r="Z206" i="75" l="1"/>
  <c r="AG206" i="75"/>
  <c r="E205" i="75"/>
  <c r="F207" i="75"/>
  <c r="Z207" i="75" l="1"/>
  <c r="AG207" i="75"/>
  <c r="E206" i="75"/>
  <c r="F208" i="75"/>
  <c r="Z208" i="75" l="1"/>
  <c r="AG208" i="75"/>
  <c r="F209" i="75"/>
  <c r="E207" i="75"/>
  <c r="Z209" i="75" l="1"/>
  <c r="AG209" i="75"/>
  <c r="AG243" i="75" s="1"/>
  <c r="E208" i="75"/>
  <c r="F210" i="75"/>
  <c r="Z243" i="75" l="1"/>
  <c r="AM209" i="75" s="1"/>
  <c r="BF209" i="75" s="1"/>
  <c r="Z210" i="75"/>
  <c r="AG210" i="75"/>
  <c r="F211" i="75"/>
  <c r="E209" i="75"/>
  <c r="AM210" i="75" l="1"/>
  <c r="BF210" i="75" s="1"/>
  <c r="Z211" i="75"/>
  <c r="AM211" i="75" s="1"/>
  <c r="BF211" i="75" s="1"/>
  <c r="AG211" i="75"/>
  <c r="AM196" i="75"/>
  <c r="BF196" i="75" s="1"/>
  <c r="AM197" i="75"/>
  <c r="BF197" i="75" s="1"/>
  <c r="AM201" i="75"/>
  <c r="BF201" i="75" s="1"/>
  <c r="AM198" i="75"/>
  <c r="BF198" i="75" s="1"/>
  <c r="AM195" i="75"/>
  <c r="BF195" i="75" s="1"/>
  <c r="AM200" i="75"/>
  <c r="BF200" i="75" s="1"/>
  <c r="AM199" i="75"/>
  <c r="BF199" i="75" s="1"/>
  <c r="AM194" i="75"/>
  <c r="BF194" i="75" s="1"/>
  <c r="AM216" i="75"/>
  <c r="BF216" i="75" s="1"/>
  <c r="AM236" i="75"/>
  <c r="BF236" i="75" s="1"/>
  <c r="AM217" i="75"/>
  <c r="BF217" i="75" s="1"/>
  <c r="AM223" i="75"/>
  <c r="BF223" i="75" s="1"/>
  <c r="AM220" i="75"/>
  <c r="BF220" i="75" s="1"/>
  <c r="AM219" i="75"/>
  <c r="BF219" i="75" s="1"/>
  <c r="AM218" i="75"/>
  <c r="BF218" i="75" s="1"/>
  <c r="AM237" i="75"/>
  <c r="BF237" i="75" s="1"/>
  <c r="AM222" i="75"/>
  <c r="BF222" i="75" s="1"/>
  <c r="AM221" i="75"/>
  <c r="BF221" i="75" s="1"/>
  <c r="AM203" i="75"/>
  <c r="BF203" i="75" s="1"/>
  <c r="AM202" i="75"/>
  <c r="BF202" i="75" s="1"/>
  <c r="AM238" i="75"/>
  <c r="BF238" i="75" s="1"/>
  <c r="AM204" i="75"/>
  <c r="BF204" i="75" s="1"/>
  <c r="AM239" i="75"/>
  <c r="BF239" i="75" s="1"/>
  <c r="AM205" i="75"/>
  <c r="BF205" i="75" s="1"/>
  <c r="AM240" i="75"/>
  <c r="BF240" i="75" s="1"/>
  <c r="DB240" i="75" s="1"/>
  <c r="AM241" i="75"/>
  <c r="BF241" i="75" s="1"/>
  <c r="AM206" i="75"/>
  <c r="BF206" i="75" s="1"/>
  <c r="AM207" i="75"/>
  <c r="BF207" i="75" s="1"/>
  <c r="AM208" i="75"/>
  <c r="BF208" i="75" s="1"/>
  <c r="DB210" i="75"/>
  <c r="E210" i="75"/>
  <c r="F212" i="75"/>
  <c r="DB211" i="75" l="1"/>
  <c r="DB208" i="75"/>
  <c r="DB207" i="75"/>
  <c r="DB237" i="75"/>
  <c r="DB218" i="75"/>
  <c r="DB221" i="75"/>
  <c r="DB241" i="75"/>
  <c r="DB219" i="75"/>
  <c r="DB209" i="75"/>
  <c r="DB202" i="75"/>
  <c r="DB199" i="75"/>
  <c r="DB222" i="75"/>
  <c r="DB197" i="75"/>
  <c r="DB238" i="75"/>
  <c r="DB200" i="75"/>
  <c r="DB195" i="75"/>
  <c r="DB198" i="75"/>
  <c r="DB201" i="75"/>
  <c r="DB220" i="75"/>
  <c r="DB196" i="75"/>
  <c r="DB206" i="75"/>
  <c r="DB205" i="75"/>
  <c r="DB223" i="75"/>
  <c r="DB203" i="75"/>
  <c r="DB239" i="75"/>
  <c r="DB217" i="75"/>
  <c r="Z212" i="75"/>
  <c r="AM212" i="75" s="1"/>
  <c r="BF212" i="75" s="1"/>
  <c r="DB212" i="75" s="1"/>
  <c r="AG212" i="75"/>
  <c r="DB204" i="75"/>
  <c r="F213" i="75"/>
  <c r="E211" i="75"/>
  <c r="Z213" i="75" l="1"/>
  <c r="AM213" i="75" s="1"/>
  <c r="BF213" i="75" s="1"/>
  <c r="DB213" i="75" s="1"/>
  <c r="AG213" i="75"/>
  <c r="F214" i="75"/>
  <c r="F215" i="75"/>
  <c r="E212" i="75"/>
  <c r="Z215" i="75" l="1"/>
  <c r="AM215" i="75" s="1"/>
  <c r="BF215" i="75" s="1"/>
  <c r="AG215" i="75"/>
  <c r="Z214" i="75"/>
  <c r="AM214" i="75" s="1"/>
  <c r="BF214" i="75" s="1"/>
  <c r="DB214" i="75" s="1"/>
  <c r="AG214" i="75"/>
  <c r="E213" i="75"/>
  <c r="E275" i="75"/>
  <c r="E278" i="75"/>
  <c r="E280" i="75"/>
  <c r="E279" i="75"/>
  <c r="E276" i="75"/>
  <c r="E277" i="75"/>
  <c r="E120" i="75" l="1"/>
  <c r="E41" i="75"/>
  <c r="E360" i="75"/>
  <c r="E115" i="75"/>
  <c r="E36" i="75"/>
  <c r="E355" i="75"/>
  <c r="E118" i="75"/>
  <c r="E39" i="75"/>
  <c r="E358" i="75"/>
  <c r="DB215" i="75"/>
  <c r="DB216" i="75"/>
  <c r="E282" i="75"/>
  <c r="E116" i="75"/>
  <c r="E37" i="75"/>
  <c r="E356" i="75"/>
  <c r="E119" i="75"/>
  <c r="E359" i="75"/>
  <c r="E40" i="75"/>
  <c r="E117" i="75"/>
  <c r="E38" i="75"/>
  <c r="E357" i="75"/>
  <c r="E214" i="75"/>
  <c r="E215" i="75"/>
  <c r="E362" i="75" l="1"/>
  <c r="E122" i="75"/>
  <c r="E43" i="75"/>
  <c r="L76" i="75" l="1"/>
  <c r="L75" i="75"/>
  <c r="F235" i="75"/>
  <c r="L74" i="75"/>
  <c r="L73" i="75"/>
  <c r="L72" i="75"/>
  <c r="L71" i="75"/>
  <c r="L70" i="75"/>
  <c r="L69" i="75"/>
  <c r="L68" i="75"/>
  <c r="L67" i="75"/>
  <c r="L66" i="75"/>
  <c r="L77" i="75" l="1"/>
  <c r="L235" i="75" s="1"/>
  <c r="L305" i="75"/>
  <c r="L224" i="75"/>
  <c r="L145" i="75"/>
  <c r="L385" i="75"/>
  <c r="T66" i="75"/>
  <c r="AS66" i="75" s="1"/>
  <c r="L391" i="75"/>
  <c r="L311" i="75"/>
  <c r="L230" i="75"/>
  <c r="L151" i="75"/>
  <c r="T72" i="75"/>
  <c r="AS72" i="75" s="1"/>
  <c r="L155" i="75"/>
  <c r="L395" i="75"/>
  <c r="L234" i="75"/>
  <c r="L315" i="75"/>
  <c r="T76" i="75"/>
  <c r="AS76" i="75" s="1"/>
  <c r="L386" i="75"/>
  <c r="L306" i="75"/>
  <c r="L225" i="75"/>
  <c r="L146" i="75"/>
  <c r="T67" i="75"/>
  <c r="AS67" i="75" s="1"/>
  <c r="L231" i="75"/>
  <c r="L152" i="75"/>
  <c r="L392" i="75"/>
  <c r="L312" i="75"/>
  <c r="T73" i="75"/>
  <c r="AS73" i="75" s="1"/>
  <c r="L307" i="75"/>
  <c r="L226" i="75"/>
  <c r="L147" i="75"/>
  <c r="L387" i="75"/>
  <c r="T68" i="75"/>
  <c r="AS68" i="75" s="1"/>
  <c r="L313" i="75"/>
  <c r="L232" i="75"/>
  <c r="L153" i="75"/>
  <c r="L393" i="75"/>
  <c r="T74" i="75"/>
  <c r="AS74" i="75" s="1"/>
  <c r="L227" i="75"/>
  <c r="L148" i="75"/>
  <c r="L388" i="75"/>
  <c r="L308" i="75"/>
  <c r="T69" i="75"/>
  <c r="AS69" i="75" s="1"/>
  <c r="L389" i="75"/>
  <c r="L309" i="75"/>
  <c r="L228" i="75"/>
  <c r="L149" i="75"/>
  <c r="T70" i="75"/>
  <c r="AS70" i="75" s="1"/>
  <c r="L394" i="75"/>
  <c r="L314" i="75"/>
  <c r="L233" i="75"/>
  <c r="L154" i="75"/>
  <c r="T75" i="75"/>
  <c r="AS75" i="75" s="1"/>
  <c r="L390" i="75"/>
  <c r="L310" i="75"/>
  <c r="L229" i="75"/>
  <c r="L150" i="75"/>
  <c r="T71" i="75"/>
  <c r="AS71" i="75" s="1"/>
  <c r="L316" i="75" l="1"/>
  <c r="T77" i="75"/>
  <c r="AS77" i="75" s="1"/>
  <c r="L156" i="75"/>
  <c r="BK72" i="75"/>
  <c r="DG72" i="75"/>
  <c r="AS391" i="75"/>
  <c r="DG75" i="75"/>
  <c r="AS394" i="75"/>
  <c r="BK75" i="75"/>
  <c r="DG69" i="75"/>
  <c r="AS388" i="75"/>
  <c r="BK69" i="75"/>
  <c r="BK74" i="75"/>
  <c r="DG74" i="75"/>
  <c r="AS393" i="75"/>
  <c r="AS385" i="75"/>
  <c r="BK66" i="75"/>
  <c r="DR66" i="75" s="1"/>
  <c r="DG66" i="75"/>
  <c r="Z233" i="75"/>
  <c r="AM233" i="75" s="1"/>
  <c r="BF233" i="75" s="1"/>
  <c r="Z235" i="75"/>
  <c r="AM235" i="75" s="1"/>
  <c r="BF235" i="75" s="1"/>
  <c r="DB236" i="75" s="1"/>
  <c r="Z229" i="75"/>
  <c r="AM229" i="75" s="1"/>
  <c r="BF229" i="75" s="1"/>
  <c r="T148" i="75"/>
  <c r="AS148" i="75" s="1"/>
  <c r="T227" i="75"/>
  <c r="AG227" i="75" s="1"/>
  <c r="T308" i="75"/>
  <c r="T388" i="75"/>
  <c r="T232" i="75"/>
  <c r="AG232" i="75" s="1"/>
  <c r="T153" i="75"/>
  <c r="T393" i="75"/>
  <c r="T313" i="75"/>
  <c r="Z230" i="75"/>
  <c r="AM230" i="75" s="1"/>
  <c r="BF230" i="75" s="1"/>
  <c r="AS392" i="75"/>
  <c r="BK73" i="75"/>
  <c r="DR73" i="75" s="1"/>
  <c r="DG73" i="75"/>
  <c r="T152" i="75"/>
  <c r="AS152" i="75" s="1"/>
  <c r="T231" i="75"/>
  <c r="AG231" i="75" s="1"/>
  <c r="T312" i="75"/>
  <c r="AS312" i="75" s="1"/>
  <c r="T392" i="75"/>
  <c r="DG76" i="75"/>
  <c r="AS395" i="75"/>
  <c r="BK76" i="75"/>
  <c r="AS389" i="75"/>
  <c r="BK70" i="75"/>
  <c r="DG70" i="75"/>
  <c r="Z232" i="75"/>
  <c r="AM232" i="75" s="1"/>
  <c r="BF232" i="75" s="1"/>
  <c r="BK67" i="75"/>
  <c r="AS386" i="75"/>
  <c r="DG67" i="75"/>
  <c r="T155" i="75"/>
  <c r="AS155" i="75" s="1"/>
  <c r="T395" i="75"/>
  <c r="T315" i="75"/>
  <c r="AS315" i="75" s="1"/>
  <c r="T234" i="75"/>
  <c r="AG234" i="75" s="1"/>
  <c r="T389" i="75"/>
  <c r="T228" i="75"/>
  <c r="AG228" i="75" s="1"/>
  <c r="T149" i="75"/>
  <c r="AS149" i="75" s="1"/>
  <c r="T309" i="75"/>
  <c r="AS309" i="75" s="1"/>
  <c r="Z227" i="75"/>
  <c r="AM227" i="75" s="1"/>
  <c r="BF227" i="75" s="1"/>
  <c r="AS313" i="75"/>
  <c r="T225" i="75"/>
  <c r="AG225" i="75" s="1"/>
  <c r="T146" i="75"/>
  <c r="T386" i="75"/>
  <c r="T306" i="75"/>
  <c r="AS306" i="75" s="1"/>
  <c r="Z234" i="75"/>
  <c r="AM234" i="75" s="1"/>
  <c r="BF234" i="75" s="1"/>
  <c r="T305" i="75"/>
  <c r="T224" i="75"/>
  <c r="AG224" i="75" s="1"/>
  <c r="T145" i="75"/>
  <c r="AS145" i="75" s="1"/>
  <c r="T385" i="75"/>
  <c r="Z228" i="75"/>
  <c r="AM228" i="75" s="1"/>
  <c r="BF228" i="75" s="1"/>
  <c r="AS387" i="75"/>
  <c r="BK68" i="75"/>
  <c r="DG68" i="75"/>
  <c r="Z231" i="75"/>
  <c r="AM231" i="75" s="1"/>
  <c r="BF231" i="75" s="1"/>
  <c r="Z225" i="75"/>
  <c r="AM225" i="75" s="1"/>
  <c r="BF225" i="75" s="1"/>
  <c r="T307" i="75"/>
  <c r="T226" i="75"/>
  <c r="AG226" i="75" s="1"/>
  <c r="T147" i="75"/>
  <c r="AS147" i="75" s="1"/>
  <c r="T387" i="75"/>
  <c r="Z224" i="75"/>
  <c r="AM224" i="75" s="1"/>
  <c r="BF224" i="75" s="1"/>
  <c r="DB224" i="75" s="1"/>
  <c r="DG77" i="75"/>
  <c r="BK77" i="75"/>
  <c r="DG78" i="75"/>
  <c r="DG71" i="75"/>
  <c r="AS390" i="75"/>
  <c r="BK71" i="75"/>
  <c r="T154" i="75"/>
  <c r="T233" i="75"/>
  <c r="AG233" i="75" s="1"/>
  <c r="T314" i="75"/>
  <c r="T394" i="75"/>
  <c r="T156" i="75"/>
  <c r="T235" i="75"/>
  <c r="AG235" i="75" s="1"/>
  <c r="T316" i="75"/>
  <c r="T310" i="75"/>
  <c r="T229" i="75"/>
  <c r="AG229" i="75" s="1"/>
  <c r="T390" i="75"/>
  <c r="T150" i="75"/>
  <c r="Z226" i="75"/>
  <c r="AM226" i="75" s="1"/>
  <c r="BF226" i="75" s="1"/>
  <c r="T151" i="75"/>
  <c r="T391" i="75"/>
  <c r="T230" i="75"/>
  <c r="AG230" i="75" s="1"/>
  <c r="T311" i="75"/>
  <c r="E235" i="75"/>
  <c r="E222" i="75"/>
  <c r="E225" i="75"/>
  <c r="E230" i="75"/>
  <c r="E228" i="75"/>
  <c r="E229" i="75"/>
  <c r="E224" i="75"/>
  <c r="E223" i="75"/>
  <c r="E226" i="75"/>
  <c r="E227" i="75"/>
  <c r="E231" i="75"/>
  <c r="AS231" i="75" l="1"/>
  <c r="DR76" i="75"/>
  <c r="DR68" i="75"/>
  <c r="DB226" i="75"/>
  <c r="AS224" i="75"/>
  <c r="DR71" i="75"/>
  <c r="AS225" i="75"/>
  <c r="DG225" i="75" s="1"/>
  <c r="AS226" i="75"/>
  <c r="AS227" i="75"/>
  <c r="DG227" i="75" s="1"/>
  <c r="DB231" i="75"/>
  <c r="DR67" i="75"/>
  <c r="AS234" i="75"/>
  <c r="BK234" i="75" s="1"/>
  <c r="AS232" i="75"/>
  <c r="BK232" i="75" s="1"/>
  <c r="AS308" i="75"/>
  <c r="DR70" i="75"/>
  <c r="AS228" i="75"/>
  <c r="AS146" i="75"/>
  <c r="DG147" i="75" s="1"/>
  <c r="AS153" i="75"/>
  <c r="BK153" i="75" s="1"/>
  <c r="DB230" i="75"/>
  <c r="DR75" i="75"/>
  <c r="DR77" i="75"/>
  <c r="DR78" i="75"/>
  <c r="DB233" i="75"/>
  <c r="DG313" i="75"/>
  <c r="BK313" i="75"/>
  <c r="DB232" i="75"/>
  <c r="AY393" i="75"/>
  <c r="AS314" i="75"/>
  <c r="DG315" i="75" s="1"/>
  <c r="DB227" i="75"/>
  <c r="AY395" i="75"/>
  <c r="AS310" i="75"/>
  <c r="AS150" i="75"/>
  <c r="BK147" i="75"/>
  <c r="BK145" i="75"/>
  <c r="DR145" i="75" s="1"/>
  <c r="DG145" i="75"/>
  <c r="AS311" i="75"/>
  <c r="DG312" i="75" s="1"/>
  <c r="AS229" i="75"/>
  <c r="BK315" i="75"/>
  <c r="AY394" i="75"/>
  <c r="DB235" i="75"/>
  <c r="DB234" i="75"/>
  <c r="AS316" i="75"/>
  <c r="DB229" i="75"/>
  <c r="AS156" i="75"/>
  <c r="BK152" i="75"/>
  <c r="BK226" i="75"/>
  <c r="DG226" i="75"/>
  <c r="AS305" i="75"/>
  <c r="DG306" i="75" s="1"/>
  <c r="BK155" i="75"/>
  <c r="DB225" i="75"/>
  <c r="AS235" i="75"/>
  <c r="DR74" i="75"/>
  <c r="BK231" i="75"/>
  <c r="DR69" i="75"/>
  <c r="DG224" i="75"/>
  <c r="BK224" i="75"/>
  <c r="DR224" i="75" s="1"/>
  <c r="BK228" i="75"/>
  <c r="AS154" i="75"/>
  <c r="DG155" i="75" s="1"/>
  <c r="BK309" i="75"/>
  <c r="DG309" i="75"/>
  <c r="DB228" i="75"/>
  <c r="AY389" i="75"/>
  <c r="AY392" i="75"/>
  <c r="AY388" i="75"/>
  <c r="AS307" i="75"/>
  <c r="DG308" i="75" s="1"/>
  <c r="DR72" i="75"/>
  <c r="AY387" i="75"/>
  <c r="BK149" i="75"/>
  <c r="DG149" i="75"/>
  <c r="AS230" i="75"/>
  <c r="AY391" i="75"/>
  <c r="BK148" i="75"/>
  <c r="DG148" i="75"/>
  <c r="AS151" i="75"/>
  <c r="DG152" i="75" s="1"/>
  <c r="AY390" i="75"/>
  <c r="AY386" i="75"/>
  <c r="BK308" i="75"/>
  <c r="BK306" i="75"/>
  <c r="AY385" i="75"/>
  <c r="BK146" i="75"/>
  <c r="DG146" i="75"/>
  <c r="BK312" i="75"/>
  <c r="AS233" i="75"/>
  <c r="E232" i="75"/>
  <c r="DR146" i="75" l="1"/>
  <c r="BK225" i="75"/>
  <c r="DG232" i="75"/>
  <c r="DG234" i="75"/>
  <c r="BK227" i="75"/>
  <c r="DR227" i="75" s="1"/>
  <c r="DR226" i="75"/>
  <c r="DR148" i="75"/>
  <c r="DG228" i="75"/>
  <c r="DR228" i="75"/>
  <c r="DG153" i="75"/>
  <c r="DG230" i="75"/>
  <c r="BK230" i="75"/>
  <c r="DR231" i="75" s="1"/>
  <c r="BK310" i="75"/>
  <c r="DR310" i="75" s="1"/>
  <c r="DG310" i="75"/>
  <c r="DG231" i="75"/>
  <c r="BK314" i="75"/>
  <c r="DR314" i="75" s="1"/>
  <c r="DG314" i="75"/>
  <c r="BK235" i="75"/>
  <c r="DG235" i="75"/>
  <c r="DG236" i="75"/>
  <c r="BK316" i="75"/>
  <c r="DG316" i="75"/>
  <c r="DG317" i="75"/>
  <c r="DR309" i="75"/>
  <c r="DR147" i="75"/>
  <c r="DR153" i="75"/>
  <c r="BK151" i="75"/>
  <c r="DG151" i="75"/>
  <c r="DG311" i="75"/>
  <c r="BK311" i="75"/>
  <c r="DR313" i="75"/>
  <c r="BK156" i="75"/>
  <c r="DG156" i="75"/>
  <c r="DG157" i="75"/>
  <c r="BK150" i="75"/>
  <c r="DR150" i="75" s="1"/>
  <c r="DG150" i="75"/>
  <c r="DR232" i="75"/>
  <c r="DR149" i="75"/>
  <c r="DG307" i="75"/>
  <c r="BK307" i="75"/>
  <c r="DR307" i="75" s="1"/>
  <c r="BK229" i="75"/>
  <c r="DR229" i="75" s="1"/>
  <c r="DG229" i="75"/>
  <c r="BK154" i="75"/>
  <c r="DR154" i="75" s="1"/>
  <c r="DG154" i="75"/>
  <c r="BK233" i="75"/>
  <c r="DR233" i="75" s="1"/>
  <c r="DG233" i="75"/>
  <c r="DG305" i="75"/>
  <c r="BK305" i="75"/>
  <c r="DR305" i="75" s="1"/>
  <c r="DR225" i="75"/>
  <c r="E233" i="75"/>
  <c r="DR311" i="75" l="1"/>
  <c r="DR308" i="75"/>
  <c r="DR230" i="75"/>
  <c r="DR312" i="75"/>
  <c r="DR156" i="75"/>
  <c r="DR157" i="75"/>
  <c r="DR306" i="75"/>
  <c r="DR315" i="75"/>
  <c r="DR155" i="75"/>
  <c r="DR234" i="75"/>
  <c r="DR316" i="75"/>
  <c r="DR317" i="75"/>
  <c r="DR235" i="75"/>
  <c r="DR236" i="75"/>
  <c r="DR151" i="75"/>
  <c r="DR152" i="75"/>
  <c r="E234" i="75"/>
  <c r="F297" i="75" l="1"/>
  <c r="F292" i="75"/>
  <c r="F293" i="75"/>
  <c r="F295" i="75"/>
  <c r="F294" i="75"/>
  <c r="F296" i="75"/>
  <c r="F322" i="75"/>
  <c r="F299" i="75"/>
  <c r="F135" i="75" l="1"/>
  <c r="Z295" i="75"/>
  <c r="AG295" i="75"/>
  <c r="F375" i="75"/>
  <c r="F56" i="75"/>
  <c r="F137" i="75"/>
  <c r="Z297" i="75"/>
  <c r="AG297" i="75"/>
  <c r="F377" i="75"/>
  <c r="F58" i="75"/>
  <c r="F139" i="75"/>
  <c r="Z299" i="75"/>
  <c r="AG299" i="75"/>
  <c r="F60" i="75"/>
  <c r="F379" i="75"/>
  <c r="F132" i="75"/>
  <c r="Z292" i="75"/>
  <c r="AG292" i="75"/>
  <c r="F53" i="75"/>
  <c r="F372" i="75"/>
  <c r="F134" i="75"/>
  <c r="Z294" i="75"/>
  <c r="AG294" i="75"/>
  <c r="F374" i="75"/>
  <c r="F55" i="75"/>
  <c r="F162" i="75"/>
  <c r="AG322" i="75"/>
  <c r="Z322" i="75"/>
  <c r="F83" i="75"/>
  <c r="F133" i="75"/>
  <c r="Z293" i="75"/>
  <c r="AG293" i="75"/>
  <c r="F373" i="75"/>
  <c r="F54" i="75"/>
  <c r="F136" i="75"/>
  <c r="Z296" i="75"/>
  <c r="AG296" i="75"/>
  <c r="F376" i="75"/>
  <c r="F57" i="75"/>
  <c r="E319" i="75"/>
  <c r="E307" i="75"/>
  <c r="E298" i="75"/>
  <c r="E305" i="75"/>
  <c r="E303" i="75"/>
  <c r="E312" i="75"/>
  <c r="F308" i="75"/>
  <c r="F307" i="75"/>
  <c r="F309" i="75"/>
  <c r="F311" i="75"/>
  <c r="F310" i="75"/>
  <c r="F275" i="75"/>
  <c r="E304" i="75"/>
  <c r="F319" i="75"/>
  <c r="F318" i="75"/>
  <c r="F320" i="75"/>
  <c r="F321" i="75"/>
  <c r="F317" i="75"/>
  <c r="E295" i="75"/>
  <c r="F315" i="75"/>
  <c r="F316" i="75"/>
  <c r="F313" i="75"/>
  <c r="F312" i="75"/>
  <c r="F314" i="75"/>
  <c r="F306" i="75"/>
  <c r="F304" i="75"/>
  <c r="F303" i="75"/>
  <c r="F302" i="75"/>
  <c r="F305" i="75"/>
  <c r="F300" i="75"/>
  <c r="E322" i="75"/>
  <c r="F301" i="75"/>
  <c r="F298" i="75"/>
  <c r="E56" i="75" l="1"/>
  <c r="E135" i="75"/>
  <c r="E375" i="75"/>
  <c r="E152" i="75"/>
  <c r="E392" i="75"/>
  <c r="E73" i="75"/>
  <c r="E65" i="75"/>
  <c r="E144" i="75"/>
  <c r="E384" i="75"/>
  <c r="E383" i="75"/>
  <c r="E143" i="75"/>
  <c r="E64" i="75"/>
  <c r="E68" i="75"/>
  <c r="E387" i="75"/>
  <c r="E147" i="75"/>
  <c r="E385" i="75"/>
  <c r="E66" i="75"/>
  <c r="E145" i="75"/>
  <c r="E138" i="75"/>
  <c r="E378" i="75"/>
  <c r="E59" i="75"/>
  <c r="E311" i="75"/>
  <c r="F138" i="75"/>
  <c r="Z298" i="75"/>
  <c r="AG298" i="75"/>
  <c r="F59" i="75"/>
  <c r="F378" i="75"/>
  <c r="F145" i="75"/>
  <c r="F66" i="75"/>
  <c r="F385" i="75"/>
  <c r="Z305" i="75"/>
  <c r="AG305" i="75"/>
  <c r="F161" i="75"/>
  <c r="Z321" i="75"/>
  <c r="AG321" i="75"/>
  <c r="F82" i="75"/>
  <c r="Z55" i="75"/>
  <c r="AG55" i="75"/>
  <c r="Z58" i="75"/>
  <c r="AG58" i="75"/>
  <c r="F160" i="75"/>
  <c r="Z320" i="75"/>
  <c r="AG320" i="75"/>
  <c r="F81" i="75"/>
  <c r="Z133" i="75"/>
  <c r="AG133" i="75"/>
  <c r="Z374" i="75"/>
  <c r="AG374" i="75"/>
  <c r="AM374" i="75" s="1"/>
  <c r="Z377" i="75"/>
  <c r="AG377" i="75"/>
  <c r="AM377" i="75" s="1"/>
  <c r="Z60" i="75"/>
  <c r="AG60" i="75"/>
  <c r="F142" i="75"/>
  <c r="Z302" i="75"/>
  <c r="AG302" i="75"/>
  <c r="F382" i="75"/>
  <c r="F63" i="75"/>
  <c r="F143" i="75"/>
  <c r="Z303" i="75"/>
  <c r="AG303" i="75"/>
  <c r="F383" i="75"/>
  <c r="F64" i="75"/>
  <c r="F158" i="75"/>
  <c r="Z318" i="75"/>
  <c r="AG318" i="75"/>
  <c r="F79" i="75"/>
  <c r="Z275" i="75"/>
  <c r="F115" i="75"/>
  <c r="F355" i="75"/>
  <c r="F36" i="75"/>
  <c r="AG275" i="75"/>
  <c r="Z139" i="75"/>
  <c r="AG139" i="75"/>
  <c r="F144" i="75"/>
  <c r="Z304" i="75"/>
  <c r="AG304" i="75"/>
  <c r="F65" i="75"/>
  <c r="F384" i="75"/>
  <c r="Z57" i="75"/>
  <c r="AG57" i="75"/>
  <c r="F146" i="75"/>
  <c r="F386" i="75"/>
  <c r="F67" i="75"/>
  <c r="Z306" i="75"/>
  <c r="AG306" i="75"/>
  <c r="Z376" i="75"/>
  <c r="AG376" i="75"/>
  <c r="AM376" i="75" s="1"/>
  <c r="Z134" i="75"/>
  <c r="AG134" i="75"/>
  <c r="Z137" i="75"/>
  <c r="AG137" i="75"/>
  <c r="F157" i="75"/>
  <c r="Z317" i="75"/>
  <c r="AG317" i="75"/>
  <c r="F78" i="75"/>
  <c r="F150" i="75"/>
  <c r="F390" i="75"/>
  <c r="F71" i="75"/>
  <c r="Z310" i="75"/>
  <c r="AG310" i="75"/>
  <c r="Z372" i="75"/>
  <c r="AG372" i="75"/>
  <c r="AM372" i="75" s="1"/>
  <c r="F151" i="75"/>
  <c r="F72" i="75"/>
  <c r="F391" i="75"/>
  <c r="Z311" i="75"/>
  <c r="AG311" i="75"/>
  <c r="Z53" i="75"/>
  <c r="AG53" i="75"/>
  <c r="Z56" i="75"/>
  <c r="AG56" i="75"/>
  <c r="F159" i="75"/>
  <c r="Z319" i="75"/>
  <c r="AG319" i="75"/>
  <c r="F80" i="75"/>
  <c r="E162" i="75"/>
  <c r="E83" i="75"/>
  <c r="F154" i="75"/>
  <c r="F75" i="75"/>
  <c r="F394" i="75"/>
  <c r="Z314" i="75"/>
  <c r="AG314" i="75"/>
  <c r="F149" i="75"/>
  <c r="F389" i="75"/>
  <c r="F70" i="75"/>
  <c r="Z309" i="75"/>
  <c r="AG309" i="75"/>
  <c r="Z136" i="75"/>
  <c r="AG136" i="75"/>
  <c r="Z375" i="75"/>
  <c r="AG375" i="75"/>
  <c r="AM375" i="75" s="1"/>
  <c r="F155" i="75"/>
  <c r="F76" i="75"/>
  <c r="F395" i="75"/>
  <c r="Z315" i="75"/>
  <c r="AG315" i="75"/>
  <c r="F152" i="75"/>
  <c r="F73" i="75"/>
  <c r="F392" i="75"/>
  <c r="Z312" i="75"/>
  <c r="AG312" i="75"/>
  <c r="F147" i="75"/>
  <c r="F68" i="75"/>
  <c r="F387" i="75"/>
  <c r="Z307" i="75"/>
  <c r="AG307" i="75"/>
  <c r="Z83" i="75"/>
  <c r="AG83" i="75"/>
  <c r="Z162" i="75"/>
  <c r="AG162" i="75"/>
  <c r="F153" i="75"/>
  <c r="F393" i="75"/>
  <c r="F74" i="75"/>
  <c r="Z313" i="75"/>
  <c r="AG313" i="75"/>
  <c r="F148" i="75"/>
  <c r="F388" i="75"/>
  <c r="F69" i="75"/>
  <c r="Z308" i="75"/>
  <c r="AG308" i="75"/>
  <c r="Z54" i="75"/>
  <c r="AG54" i="75"/>
  <c r="Z132" i="75"/>
  <c r="AG132" i="75"/>
  <c r="F141" i="75"/>
  <c r="Z301" i="75"/>
  <c r="AG301" i="75"/>
  <c r="F381" i="75"/>
  <c r="F62" i="75"/>
  <c r="F140" i="75"/>
  <c r="Z300" i="75"/>
  <c r="AG300" i="75"/>
  <c r="F380" i="75"/>
  <c r="F61" i="75"/>
  <c r="F156" i="75"/>
  <c r="F77" i="75"/>
  <c r="Z316" i="75"/>
  <c r="AG316" i="75"/>
  <c r="Z373" i="75"/>
  <c r="AG373" i="75"/>
  <c r="AM373" i="75" s="1"/>
  <c r="Z379" i="75"/>
  <c r="AG379" i="75"/>
  <c r="AM379" i="75" s="1"/>
  <c r="Z135" i="75"/>
  <c r="AG135" i="75"/>
  <c r="E159" i="75"/>
  <c r="E80" i="75"/>
  <c r="E297" i="75"/>
  <c r="E309" i="75"/>
  <c r="E321" i="75"/>
  <c r="E320" i="75"/>
  <c r="E294" i="75"/>
  <c r="F281" i="75"/>
  <c r="E292" i="75"/>
  <c r="E308" i="75"/>
  <c r="F279" i="75"/>
  <c r="F284" i="75"/>
  <c r="E318" i="75"/>
  <c r="E314" i="75"/>
  <c r="E316" i="75"/>
  <c r="F278" i="75"/>
  <c r="E293" i="75"/>
  <c r="F277" i="75"/>
  <c r="E301" i="75"/>
  <c r="F276" i="75"/>
  <c r="E296" i="75"/>
  <c r="E302" i="75"/>
  <c r="E317" i="75"/>
  <c r="E300" i="75"/>
  <c r="F283" i="75"/>
  <c r="E310" i="75"/>
  <c r="E313" i="75"/>
  <c r="F280" i="75"/>
  <c r="E54" i="75" l="1"/>
  <c r="E133" i="75"/>
  <c r="E373" i="75"/>
  <c r="E132" i="75"/>
  <c r="E372" i="75"/>
  <c r="E53" i="75"/>
  <c r="Z77" i="75"/>
  <c r="AG77" i="75"/>
  <c r="Z69" i="75"/>
  <c r="AG69" i="75"/>
  <c r="Z70" i="75"/>
  <c r="AG70" i="75"/>
  <c r="Z391" i="75"/>
  <c r="AG391" i="75"/>
  <c r="AM391" i="75" s="1"/>
  <c r="Z142" i="75"/>
  <c r="AG142" i="75"/>
  <c r="Z385" i="75"/>
  <c r="AG385" i="75"/>
  <c r="AM385" i="75" s="1"/>
  <c r="Z147" i="75"/>
  <c r="AG147" i="75"/>
  <c r="F123" i="75"/>
  <c r="Z283" i="75"/>
  <c r="AG283" i="75"/>
  <c r="F363" i="75"/>
  <c r="F44" i="75"/>
  <c r="Z156" i="75"/>
  <c r="AG156" i="75"/>
  <c r="Z388" i="75"/>
  <c r="AG388" i="75"/>
  <c r="AM388" i="75" s="1"/>
  <c r="Z389" i="75"/>
  <c r="AG389" i="75"/>
  <c r="AM389" i="75" s="1"/>
  <c r="Z80" i="75"/>
  <c r="AG80" i="75"/>
  <c r="Z72" i="75"/>
  <c r="AG72" i="75"/>
  <c r="Z71" i="75"/>
  <c r="AG71" i="75"/>
  <c r="Z81" i="75"/>
  <c r="AG81" i="75"/>
  <c r="Z66" i="75"/>
  <c r="AG66" i="75"/>
  <c r="F120" i="75"/>
  <c r="Z280" i="75"/>
  <c r="F360" i="75"/>
  <c r="F41" i="75"/>
  <c r="AG280" i="75"/>
  <c r="E136" i="75"/>
  <c r="E57" i="75"/>
  <c r="E376" i="75"/>
  <c r="F121" i="75"/>
  <c r="Z281" i="75"/>
  <c r="F42" i="75"/>
  <c r="F361" i="75"/>
  <c r="AG281" i="75"/>
  <c r="E299" i="75"/>
  <c r="Z61" i="75"/>
  <c r="AG61" i="75"/>
  <c r="Z148" i="75"/>
  <c r="AG148" i="75"/>
  <c r="Z392" i="75"/>
  <c r="AG392" i="75"/>
  <c r="AM392" i="75" s="1"/>
  <c r="Z149" i="75"/>
  <c r="AG149" i="75"/>
  <c r="Z151" i="75"/>
  <c r="AG151" i="75"/>
  <c r="Z390" i="75"/>
  <c r="AG390" i="75"/>
  <c r="AM390" i="75" s="1"/>
  <c r="Z158" i="75"/>
  <c r="AG158" i="75"/>
  <c r="Z145" i="75"/>
  <c r="AG145" i="75"/>
  <c r="Z380" i="75"/>
  <c r="AG380" i="75"/>
  <c r="AM380" i="75" s="1"/>
  <c r="Z73" i="75"/>
  <c r="AG73" i="75"/>
  <c r="Z150" i="75"/>
  <c r="AG150" i="75"/>
  <c r="Z64" i="75"/>
  <c r="AG64" i="75"/>
  <c r="Z378" i="75"/>
  <c r="AG378" i="75"/>
  <c r="AM378" i="75" s="1"/>
  <c r="Z141" i="75"/>
  <c r="AG141" i="75"/>
  <c r="Z79" i="75"/>
  <c r="AG79" i="75"/>
  <c r="E140" i="75"/>
  <c r="E380" i="75"/>
  <c r="E61" i="75"/>
  <c r="F118" i="75"/>
  <c r="Z278" i="75"/>
  <c r="F39" i="75"/>
  <c r="F358" i="75"/>
  <c r="AG278" i="75"/>
  <c r="Z152" i="75"/>
  <c r="AG152" i="75"/>
  <c r="Z159" i="75"/>
  <c r="AG159" i="75"/>
  <c r="Z383" i="75"/>
  <c r="AG383" i="75"/>
  <c r="AM383" i="75" s="1"/>
  <c r="AG160" i="75"/>
  <c r="Z160" i="75"/>
  <c r="Z59" i="75"/>
  <c r="AG59" i="75"/>
  <c r="E58" i="75"/>
  <c r="E137" i="75"/>
  <c r="E377" i="75"/>
  <c r="E134" i="75"/>
  <c r="E55" i="75"/>
  <c r="E374" i="75"/>
  <c r="F116" i="75"/>
  <c r="Z276" i="75"/>
  <c r="F356" i="75"/>
  <c r="F37" i="75"/>
  <c r="AG276" i="75"/>
  <c r="F124" i="75"/>
  <c r="Z284" i="75"/>
  <c r="AG284" i="75"/>
  <c r="F364" i="75"/>
  <c r="F45" i="75"/>
  <c r="E81" i="75"/>
  <c r="E160" i="75"/>
  <c r="E306" i="75"/>
  <c r="Z74" i="75"/>
  <c r="AG74" i="75"/>
  <c r="Z394" i="75"/>
  <c r="AG394" i="75"/>
  <c r="AM394" i="75" s="1"/>
  <c r="Z384" i="75"/>
  <c r="AG384" i="75"/>
  <c r="AM384" i="75" s="1"/>
  <c r="E158" i="75"/>
  <c r="E79" i="75"/>
  <c r="E156" i="75"/>
  <c r="E77" i="75"/>
  <c r="E315" i="75"/>
  <c r="Z140" i="75"/>
  <c r="AG140" i="75"/>
  <c r="Z393" i="75"/>
  <c r="AG393" i="75"/>
  <c r="AM393" i="75" s="1"/>
  <c r="Z75" i="75"/>
  <c r="AG75" i="75"/>
  <c r="Z78" i="75"/>
  <c r="AG78" i="75"/>
  <c r="Z65" i="75"/>
  <c r="AG65" i="75"/>
  <c r="Z82" i="75"/>
  <c r="AG82" i="75"/>
  <c r="E393" i="75"/>
  <c r="E74" i="75"/>
  <c r="E153" i="75"/>
  <c r="E157" i="75"/>
  <c r="E78" i="75"/>
  <c r="E141" i="75"/>
  <c r="E381" i="75"/>
  <c r="E62" i="75"/>
  <c r="E161" i="75"/>
  <c r="E82" i="75"/>
  <c r="Z62" i="75"/>
  <c r="AG62" i="75"/>
  <c r="Z153" i="75"/>
  <c r="AG153" i="75"/>
  <c r="Z395" i="75"/>
  <c r="AG395" i="75"/>
  <c r="AM395" i="75" s="1"/>
  <c r="Z154" i="75"/>
  <c r="AG154" i="75"/>
  <c r="Z36" i="75"/>
  <c r="AG36" i="75"/>
  <c r="Z143" i="75"/>
  <c r="AG143" i="75"/>
  <c r="Z138" i="75"/>
  <c r="AG138" i="75"/>
  <c r="E75" i="75"/>
  <c r="E154" i="75"/>
  <c r="E394" i="75"/>
  <c r="F119" i="75"/>
  <c r="Z279" i="75"/>
  <c r="F40" i="75"/>
  <c r="F359" i="75"/>
  <c r="AG279" i="75"/>
  <c r="Z381" i="75"/>
  <c r="AG381" i="75"/>
  <c r="AM381" i="75" s="1"/>
  <c r="Z76" i="75"/>
  <c r="AG76" i="75"/>
  <c r="Z67" i="75"/>
  <c r="AG67" i="75"/>
  <c r="Z355" i="75"/>
  <c r="AG355" i="75"/>
  <c r="AM355" i="75" s="1"/>
  <c r="Z63" i="75"/>
  <c r="AG63" i="75"/>
  <c r="E142" i="75"/>
  <c r="E382" i="75"/>
  <c r="E63" i="75"/>
  <c r="F117" i="75"/>
  <c r="Z277" i="75"/>
  <c r="F357" i="75"/>
  <c r="F38" i="75"/>
  <c r="AG277" i="75"/>
  <c r="Z387" i="75"/>
  <c r="AG387" i="75"/>
  <c r="AM387" i="75" s="1"/>
  <c r="Z155" i="75"/>
  <c r="AG155" i="75"/>
  <c r="Z157" i="75"/>
  <c r="AG157" i="75"/>
  <c r="Z386" i="75"/>
  <c r="AG386" i="75"/>
  <c r="AM386" i="75" s="1"/>
  <c r="Z144" i="75"/>
  <c r="AG144" i="75"/>
  <c r="Z115" i="75"/>
  <c r="AG115" i="75"/>
  <c r="Z382" i="75"/>
  <c r="AG382" i="75"/>
  <c r="AM382" i="75" s="1"/>
  <c r="AG161" i="75"/>
  <c r="Z161" i="75"/>
  <c r="E150" i="75"/>
  <c r="E390" i="75"/>
  <c r="E71" i="75"/>
  <c r="E148" i="75"/>
  <c r="E388" i="75"/>
  <c r="E69" i="75"/>
  <c r="E389" i="75"/>
  <c r="E70" i="75"/>
  <c r="E149" i="75"/>
  <c r="Z68" i="75"/>
  <c r="AG68" i="75"/>
  <c r="Z146" i="75"/>
  <c r="AG146" i="75"/>
  <c r="E151" i="75"/>
  <c r="E391" i="75"/>
  <c r="E72" i="75"/>
  <c r="E283" i="75"/>
  <c r="F285" i="75"/>
  <c r="Z357" i="75" l="1"/>
  <c r="AG357" i="75"/>
  <c r="AM357" i="75" s="1"/>
  <c r="E67" i="75"/>
  <c r="E386" i="75"/>
  <c r="E146" i="75"/>
  <c r="Z39" i="75"/>
  <c r="AG39" i="75"/>
  <c r="Z120" i="75"/>
  <c r="AG120" i="75"/>
  <c r="Z40" i="75"/>
  <c r="AG40" i="75"/>
  <c r="Z117" i="75"/>
  <c r="AG117" i="75"/>
  <c r="Z119" i="75"/>
  <c r="AG119" i="75"/>
  <c r="Z37" i="75"/>
  <c r="AG37" i="75"/>
  <c r="Z358" i="75"/>
  <c r="AG358" i="75"/>
  <c r="AM358" i="75" s="1"/>
  <c r="Z356" i="75"/>
  <c r="AG356" i="75"/>
  <c r="AM356" i="75" s="1"/>
  <c r="Z118" i="75"/>
  <c r="AG118" i="75"/>
  <c r="E139" i="75"/>
  <c r="E60" i="75"/>
  <c r="E379" i="75"/>
  <c r="E363" i="75"/>
  <c r="E123" i="75"/>
  <c r="E44" i="75"/>
  <c r="Z116" i="75"/>
  <c r="AG116" i="75"/>
  <c r="Z121" i="75"/>
  <c r="AG121" i="75"/>
  <c r="E395" i="75"/>
  <c r="E155" i="75"/>
  <c r="E76" i="75"/>
  <c r="Z45" i="75"/>
  <c r="AG45" i="75"/>
  <c r="Z44" i="75"/>
  <c r="AG44" i="75"/>
  <c r="Z364" i="75"/>
  <c r="AG364" i="75"/>
  <c r="AM364" i="75" s="1"/>
  <c r="Z361" i="75"/>
  <c r="AG361" i="75"/>
  <c r="AM361" i="75" s="1"/>
  <c r="Z363" i="75"/>
  <c r="AG363" i="75"/>
  <c r="AM363" i="75" s="1"/>
  <c r="F125" i="75"/>
  <c r="Z285" i="75"/>
  <c r="AG285" i="75"/>
  <c r="F46" i="75"/>
  <c r="F365" i="75"/>
  <c r="E284" i="75"/>
  <c r="Z42" i="75"/>
  <c r="AG42" i="75"/>
  <c r="Z41" i="75"/>
  <c r="AG41" i="75"/>
  <c r="Z38" i="75"/>
  <c r="AG38" i="75"/>
  <c r="Z359" i="75"/>
  <c r="AG359" i="75"/>
  <c r="AM359" i="75" s="1"/>
  <c r="Z124" i="75"/>
  <c r="AG124" i="75"/>
  <c r="Z360" i="75"/>
  <c r="AG360" i="75"/>
  <c r="AM360" i="75" s="1"/>
  <c r="Z123" i="75"/>
  <c r="AG123" i="75"/>
  <c r="F286" i="75"/>
  <c r="Z365" i="75" l="1"/>
  <c r="AG365" i="75"/>
  <c r="AM365" i="75" s="1"/>
  <c r="E124" i="75"/>
  <c r="E364" i="75"/>
  <c r="E45" i="75"/>
  <c r="Z46" i="75"/>
  <c r="AG46" i="75"/>
  <c r="F126" i="75"/>
  <c r="Z286" i="75"/>
  <c r="AG286" i="75"/>
  <c r="F47" i="75"/>
  <c r="F366" i="75"/>
  <c r="Z125" i="75"/>
  <c r="AG125" i="75"/>
  <c r="F287" i="75"/>
  <c r="E285" i="75"/>
  <c r="E286" i="75" l="1"/>
  <c r="Z126" i="75"/>
  <c r="AG126" i="75"/>
  <c r="Z366" i="75"/>
  <c r="AG366" i="75"/>
  <c r="AM366" i="75" s="1"/>
  <c r="F127" i="75"/>
  <c r="Z287" i="75"/>
  <c r="AG287" i="75"/>
  <c r="F48" i="75"/>
  <c r="F367" i="75"/>
  <c r="E365" i="75"/>
  <c r="E125" i="75"/>
  <c r="E46" i="75"/>
  <c r="Z47" i="75"/>
  <c r="AG47" i="75"/>
  <c r="F288" i="75"/>
  <c r="E287" i="75"/>
  <c r="E48" i="75" l="1"/>
  <c r="E367" i="75"/>
  <c r="E127" i="75"/>
  <c r="F128" i="75"/>
  <c r="Z288" i="75"/>
  <c r="AG288" i="75"/>
  <c r="F368" i="75"/>
  <c r="F49" i="75"/>
  <c r="Z48" i="75"/>
  <c r="AG48" i="75"/>
  <c r="Z367" i="75"/>
  <c r="AG367" i="75"/>
  <c r="AM367" i="75" s="1"/>
  <c r="Z127" i="75"/>
  <c r="AG127" i="75"/>
  <c r="E366" i="75"/>
  <c r="E126" i="75"/>
  <c r="E47" i="75"/>
  <c r="F289" i="75"/>
  <c r="Z49" i="75" l="1"/>
  <c r="AG49" i="75"/>
  <c r="Z368" i="75"/>
  <c r="AG368" i="75"/>
  <c r="AM368" i="75" s="1"/>
  <c r="F129" i="75"/>
  <c r="Z289" i="75"/>
  <c r="AG289" i="75"/>
  <c r="F50" i="75"/>
  <c r="F369" i="75"/>
  <c r="Z128" i="75"/>
  <c r="AG128" i="75"/>
  <c r="F291" i="75"/>
  <c r="F290" i="75"/>
  <c r="E288" i="75"/>
  <c r="Z129" i="75" l="1"/>
  <c r="AG129" i="75"/>
  <c r="E128" i="75"/>
  <c r="E368" i="75"/>
  <c r="E49" i="75"/>
  <c r="F130" i="75"/>
  <c r="Z290" i="75"/>
  <c r="AG290" i="75"/>
  <c r="AG324" i="75" s="1"/>
  <c r="F370" i="75"/>
  <c r="F51" i="75"/>
  <c r="F131" i="75"/>
  <c r="Z291" i="75"/>
  <c r="AG291" i="75"/>
  <c r="F52" i="75"/>
  <c r="F371" i="75"/>
  <c r="Z369" i="75"/>
  <c r="AG369" i="75"/>
  <c r="AM369" i="75" s="1"/>
  <c r="Z50" i="75"/>
  <c r="AG50" i="75"/>
  <c r="E289" i="75"/>
  <c r="Z51" i="75" l="1"/>
  <c r="AG51" i="75"/>
  <c r="AG85" i="75" s="1"/>
  <c r="Z371" i="75"/>
  <c r="AG371" i="75"/>
  <c r="AM371" i="75" s="1"/>
  <c r="Z370" i="75"/>
  <c r="AG370" i="75"/>
  <c r="AM370" i="75" s="1"/>
  <c r="Z52" i="75"/>
  <c r="AG52" i="75"/>
  <c r="Z324" i="75"/>
  <c r="AM291" i="75" s="1"/>
  <c r="BF291" i="75" s="1"/>
  <c r="Z130" i="75"/>
  <c r="AG130" i="75"/>
  <c r="AG164" i="75" s="1"/>
  <c r="Z131" i="75"/>
  <c r="AG131" i="75"/>
  <c r="E129" i="75"/>
  <c r="E50" i="75"/>
  <c r="E369" i="75"/>
  <c r="E290" i="75"/>
  <c r="E291" i="75"/>
  <c r="E131" i="75" l="1"/>
  <c r="E52" i="75"/>
  <c r="E371" i="75"/>
  <c r="AM298" i="75"/>
  <c r="BF298" i="75" s="1"/>
  <c r="AM282" i="75"/>
  <c r="BF282" i="75" s="1"/>
  <c r="AM296" i="75"/>
  <c r="BF296" i="75" s="1"/>
  <c r="AM299" i="75"/>
  <c r="BF299" i="75" s="1"/>
  <c r="AM322" i="75"/>
  <c r="BF322" i="75" s="1"/>
  <c r="AM293" i="75"/>
  <c r="BF293" i="75" s="1"/>
  <c r="AM297" i="75"/>
  <c r="BF297" i="75" s="1"/>
  <c r="AM292" i="75"/>
  <c r="BF292" i="75" s="1"/>
  <c r="DB292" i="75" s="1"/>
  <c r="AM294" i="75"/>
  <c r="BF294" i="75" s="1"/>
  <c r="AM295" i="75"/>
  <c r="BF295" i="75" s="1"/>
  <c r="AM316" i="75"/>
  <c r="BF316" i="75" s="1"/>
  <c r="AM300" i="75"/>
  <c r="BF300" i="75" s="1"/>
  <c r="AM311" i="75"/>
  <c r="BF311" i="75" s="1"/>
  <c r="AM301" i="75"/>
  <c r="BF301" i="75" s="1"/>
  <c r="AM317" i="75"/>
  <c r="BF317" i="75" s="1"/>
  <c r="AM304" i="75"/>
  <c r="BF304" i="75" s="1"/>
  <c r="AM312" i="75"/>
  <c r="BF312" i="75" s="1"/>
  <c r="AM306" i="75"/>
  <c r="BF306" i="75" s="1"/>
  <c r="AM275" i="75"/>
  <c r="BF275" i="75" s="1"/>
  <c r="AM310" i="75"/>
  <c r="BF310" i="75" s="1"/>
  <c r="AM318" i="75"/>
  <c r="BF318" i="75" s="1"/>
  <c r="AM321" i="75"/>
  <c r="BF321" i="75" s="1"/>
  <c r="AM320" i="75"/>
  <c r="BF320" i="75" s="1"/>
  <c r="AM302" i="75"/>
  <c r="BF302" i="75" s="1"/>
  <c r="AM313" i="75"/>
  <c r="BF313" i="75" s="1"/>
  <c r="AM308" i="75"/>
  <c r="BF308" i="75" s="1"/>
  <c r="AM307" i="75"/>
  <c r="BF307" i="75" s="1"/>
  <c r="AM305" i="75"/>
  <c r="BF305" i="75" s="1"/>
  <c r="AM303" i="75"/>
  <c r="BF303" i="75" s="1"/>
  <c r="AM309" i="75"/>
  <c r="BF309" i="75" s="1"/>
  <c r="AM319" i="75"/>
  <c r="BF319" i="75" s="1"/>
  <c r="AM315" i="75"/>
  <c r="BF315" i="75" s="1"/>
  <c r="AM314" i="75"/>
  <c r="BF314" i="75" s="1"/>
  <c r="AM284" i="75"/>
  <c r="BF284" i="75" s="1"/>
  <c r="AM283" i="75"/>
  <c r="BF283" i="75" s="1"/>
  <c r="AM277" i="75"/>
  <c r="BF277" i="75" s="1"/>
  <c r="AM279" i="75"/>
  <c r="BF279" i="75" s="1"/>
  <c r="AM281" i="75"/>
  <c r="BF281" i="75" s="1"/>
  <c r="AM280" i="75"/>
  <c r="BF280" i="75" s="1"/>
  <c r="AM276" i="75"/>
  <c r="BF276" i="75" s="1"/>
  <c r="AM278" i="75"/>
  <c r="BF278" i="75" s="1"/>
  <c r="AM285" i="75"/>
  <c r="BF285" i="75" s="1"/>
  <c r="AM286" i="75"/>
  <c r="BF286" i="75" s="1"/>
  <c r="AM287" i="75"/>
  <c r="BF287" i="75" s="1"/>
  <c r="AM288" i="75"/>
  <c r="BF288" i="75" s="1"/>
  <c r="AM289" i="75"/>
  <c r="BF289" i="75" s="1"/>
  <c r="E370" i="75"/>
  <c r="E51" i="75"/>
  <c r="E130" i="75"/>
  <c r="Z164" i="75"/>
  <c r="AM130" i="75" s="1"/>
  <c r="BF130" i="75" s="1"/>
  <c r="AM290" i="75"/>
  <c r="BF290" i="75" s="1"/>
  <c r="DB291" i="75" s="1"/>
  <c r="Z85" i="75"/>
  <c r="AM51" i="75" s="1"/>
  <c r="BF51" i="75" s="1"/>
  <c r="DB307" i="75" l="1"/>
  <c r="DB305" i="75"/>
  <c r="DB294" i="75"/>
  <c r="DB320" i="75"/>
  <c r="DB316" i="75"/>
  <c r="DB289" i="75"/>
  <c r="DB295" i="75"/>
  <c r="DB317" i="75"/>
  <c r="DB279" i="75"/>
  <c r="DB311" i="75"/>
  <c r="DB298" i="75"/>
  <c r="DB313" i="75"/>
  <c r="DB277" i="75"/>
  <c r="DB300" i="75"/>
  <c r="DB281" i="75"/>
  <c r="DB308" i="75"/>
  <c r="DB301" i="75"/>
  <c r="DB284" i="75"/>
  <c r="DB321" i="75"/>
  <c r="DB287" i="75"/>
  <c r="DB315" i="75"/>
  <c r="DB310" i="75"/>
  <c r="DB306" i="75"/>
  <c r="DB280" i="75"/>
  <c r="DB296" i="75"/>
  <c r="AM52" i="75"/>
  <c r="BF52" i="75" s="1"/>
  <c r="DB52" i="75" s="1"/>
  <c r="DB302" i="75"/>
  <c r="DB283" i="75"/>
  <c r="DB282" i="75"/>
  <c r="DB288" i="75"/>
  <c r="DB314" i="75"/>
  <c r="DB318" i="75"/>
  <c r="AM43" i="75"/>
  <c r="BF43" i="75" s="1"/>
  <c r="AM57" i="75"/>
  <c r="BF57" i="75" s="1"/>
  <c r="AM54" i="75"/>
  <c r="BF54" i="75" s="1"/>
  <c r="AM60" i="75"/>
  <c r="BF60" i="75" s="1"/>
  <c r="AM53" i="75"/>
  <c r="BF53" i="75" s="1"/>
  <c r="AM55" i="75"/>
  <c r="BF55" i="75" s="1"/>
  <c r="AM83" i="75"/>
  <c r="BF83" i="75" s="1"/>
  <c r="AM56" i="75"/>
  <c r="BF56" i="75" s="1"/>
  <c r="AM58" i="75"/>
  <c r="BF58" i="75" s="1"/>
  <c r="AM79" i="75"/>
  <c r="BF79" i="75" s="1"/>
  <c r="AM66" i="75"/>
  <c r="BF66" i="75" s="1"/>
  <c r="AM81" i="75"/>
  <c r="BF81" i="75" s="1"/>
  <c r="AM82" i="75"/>
  <c r="BF82" i="75" s="1"/>
  <c r="AM71" i="75"/>
  <c r="BF71" i="75" s="1"/>
  <c r="AM72" i="75"/>
  <c r="BF72" i="75" s="1"/>
  <c r="AM61" i="75"/>
  <c r="BF61" i="75" s="1"/>
  <c r="AM75" i="75"/>
  <c r="BF75" i="75" s="1"/>
  <c r="AM69" i="75"/>
  <c r="BF69" i="75" s="1"/>
  <c r="AM65" i="75"/>
  <c r="BF65" i="75" s="1"/>
  <c r="AM76" i="75"/>
  <c r="BF76" i="75" s="1"/>
  <c r="AM77" i="75"/>
  <c r="BF77" i="75" s="1"/>
  <c r="AM80" i="75"/>
  <c r="BF80" i="75" s="1"/>
  <c r="AM78" i="75"/>
  <c r="BF78" i="75" s="1"/>
  <c r="AM68" i="75"/>
  <c r="BF68" i="75" s="1"/>
  <c r="AM70" i="75"/>
  <c r="BF70" i="75" s="1"/>
  <c r="AM59" i="75"/>
  <c r="BF59" i="75" s="1"/>
  <c r="AM64" i="75"/>
  <c r="BF64" i="75" s="1"/>
  <c r="AM62" i="75"/>
  <c r="BF62" i="75" s="1"/>
  <c r="AM74" i="75"/>
  <c r="BF74" i="75" s="1"/>
  <c r="AM67" i="75"/>
  <c r="BF67" i="75" s="1"/>
  <c r="AM73" i="75"/>
  <c r="BF73" i="75" s="1"/>
  <c r="AM63" i="75"/>
  <c r="BF63" i="75" s="1"/>
  <c r="AM36" i="75"/>
  <c r="BF36" i="75" s="1"/>
  <c r="AM38" i="75"/>
  <c r="BF38" i="75" s="1"/>
  <c r="AM45" i="75"/>
  <c r="BF45" i="75" s="1"/>
  <c r="AM41" i="75"/>
  <c r="BF41" i="75" s="1"/>
  <c r="AM37" i="75"/>
  <c r="BF37" i="75" s="1"/>
  <c r="AM40" i="75"/>
  <c r="BF40" i="75" s="1"/>
  <c r="AM39" i="75"/>
  <c r="BF39" i="75" s="1"/>
  <c r="AM44" i="75"/>
  <c r="BF44" i="75" s="1"/>
  <c r="AM42" i="75"/>
  <c r="BF42" i="75" s="1"/>
  <c r="AM46" i="75"/>
  <c r="BF46" i="75" s="1"/>
  <c r="AM47" i="75"/>
  <c r="BF47" i="75" s="1"/>
  <c r="AM48" i="75"/>
  <c r="BF48" i="75" s="1"/>
  <c r="AM49" i="75"/>
  <c r="BF49" i="75" s="1"/>
  <c r="AM50" i="75"/>
  <c r="BF50" i="75" s="1"/>
  <c r="DB290" i="75"/>
  <c r="DB286" i="75"/>
  <c r="DB319" i="75"/>
  <c r="DB297" i="75"/>
  <c r="AM131" i="75"/>
  <c r="BF131" i="75" s="1"/>
  <c r="DB131" i="75" s="1"/>
  <c r="DB285" i="75"/>
  <c r="DB309" i="75"/>
  <c r="DB293" i="75"/>
  <c r="AM144" i="75"/>
  <c r="BF144" i="75" s="1"/>
  <c r="AM122" i="75"/>
  <c r="BF122" i="75" s="1"/>
  <c r="AM134" i="75"/>
  <c r="BF134" i="75" s="1"/>
  <c r="AM139" i="75"/>
  <c r="BF139" i="75" s="1"/>
  <c r="AM162" i="75"/>
  <c r="BF162" i="75" s="1"/>
  <c r="AM132" i="75"/>
  <c r="BF132" i="75" s="1"/>
  <c r="AM135" i="75"/>
  <c r="BF135" i="75" s="1"/>
  <c r="AM137" i="75"/>
  <c r="BF137" i="75" s="1"/>
  <c r="AM136" i="75"/>
  <c r="BF136" i="75" s="1"/>
  <c r="AM133" i="75"/>
  <c r="BF133" i="75" s="1"/>
  <c r="AM158" i="75"/>
  <c r="BF158" i="75" s="1"/>
  <c r="AM145" i="75"/>
  <c r="BF145" i="75" s="1"/>
  <c r="AM149" i="75"/>
  <c r="BF149" i="75" s="1"/>
  <c r="AM138" i="75"/>
  <c r="BF138" i="75" s="1"/>
  <c r="AM151" i="75"/>
  <c r="BF151" i="75" s="1"/>
  <c r="AM155" i="75"/>
  <c r="BF155" i="75" s="1"/>
  <c r="AM142" i="75"/>
  <c r="BF142" i="75" s="1"/>
  <c r="AM148" i="75"/>
  <c r="BF148" i="75" s="1"/>
  <c r="AM147" i="75"/>
  <c r="BF147" i="75" s="1"/>
  <c r="AM154" i="75"/>
  <c r="BF154" i="75" s="1"/>
  <c r="AM150" i="75"/>
  <c r="BF150" i="75" s="1"/>
  <c r="AM143" i="75"/>
  <c r="BF143" i="75" s="1"/>
  <c r="AM157" i="75"/>
  <c r="BF157" i="75" s="1"/>
  <c r="AM140" i="75"/>
  <c r="BF140" i="75" s="1"/>
  <c r="AM152" i="75"/>
  <c r="BF152" i="75" s="1"/>
  <c r="AM161" i="75"/>
  <c r="BF161" i="75" s="1"/>
  <c r="AM156" i="75"/>
  <c r="BF156" i="75" s="1"/>
  <c r="AM115" i="75"/>
  <c r="BF115" i="75" s="1"/>
  <c r="AM146" i="75"/>
  <c r="BF146" i="75" s="1"/>
  <c r="AM159" i="75"/>
  <c r="BF159" i="75" s="1"/>
  <c r="AM141" i="75"/>
  <c r="BF141" i="75" s="1"/>
  <c r="AM160" i="75"/>
  <c r="BF160" i="75" s="1"/>
  <c r="AM153" i="75"/>
  <c r="BF153" i="75" s="1"/>
  <c r="AM124" i="75"/>
  <c r="BF124" i="75" s="1"/>
  <c r="AM120" i="75"/>
  <c r="BF120" i="75" s="1"/>
  <c r="AM116" i="75"/>
  <c r="BF116" i="75" s="1"/>
  <c r="AM119" i="75"/>
  <c r="BF119" i="75" s="1"/>
  <c r="AM117" i="75"/>
  <c r="BF117" i="75" s="1"/>
  <c r="AM118" i="75"/>
  <c r="BF118" i="75" s="1"/>
  <c r="AM123" i="75"/>
  <c r="BF123" i="75" s="1"/>
  <c r="AM121" i="75"/>
  <c r="BF121" i="75" s="1"/>
  <c r="AM125" i="75"/>
  <c r="BF125" i="75" s="1"/>
  <c r="AM126" i="75"/>
  <c r="BF126" i="75" s="1"/>
  <c r="AM127" i="75"/>
  <c r="BF127" i="75" s="1"/>
  <c r="AM128" i="75"/>
  <c r="BF128" i="75" s="1"/>
  <c r="AM129" i="75"/>
  <c r="BF129" i="75" s="1"/>
  <c r="DB278" i="75"/>
  <c r="DB303" i="75"/>
  <c r="DB312" i="75"/>
  <c r="DB322" i="75"/>
  <c r="DB276" i="75"/>
  <c r="DB304" i="75"/>
  <c r="DB299" i="75"/>
  <c r="DB61" i="75" l="1"/>
  <c r="DB73" i="75"/>
  <c r="DB65" i="75"/>
  <c r="DB161" i="75"/>
  <c r="DB138" i="75"/>
  <c r="DB122" i="75"/>
  <c r="DB144" i="75"/>
  <c r="DB55" i="75"/>
  <c r="DB44" i="75"/>
  <c r="DB83" i="75"/>
  <c r="DB72" i="75"/>
  <c r="DB128" i="75"/>
  <c r="DB62" i="75"/>
  <c r="DB38" i="75"/>
  <c r="DB155" i="75"/>
  <c r="DB58" i="75"/>
  <c r="DB151" i="75"/>
  <c r="DB134" i="75"/>
  <c r="DB48" i="75"/>
  <c r="DB63" i="75"/>
  <c r="DB76" i="75"/>
  <c r="DB123" i="75"/>
  <c r="DB139" i="75"/>
  <c r="DB50" i="75"/>
  <c r="DB79" i="75"/>
  <c r="DB119" i="75"/>
  <c r="DB152" i="75"/>
  <c r="DB149" i="75"/>
  <c r="DB145" i="75"/>
  <c r="DB46" i="75"/>
  <c r="DB67" i="75"/>
  <c r="DB69" i="75"/>
  <c r="DB53" i="75"/>
  <c r="DB133" i="75"/>
  <c r="DB136" i="75"/>
  <c r="DB160" i="75"/>
  <c r="DB126" i="75"/>
  <c r="DB147" i="75"/>
  <c r="DB82" i="75"/>
  <c r="DB80" i="75"/>
  <c r="DB118" i="75"/>
  <c r="DB156" i="75"/>
  <c r="DB49" i="75"/>
  <c r="DB77" i="75"/>
  <c r="DB117" i="75"/>
  <c r="DB57" i="75"/>
  <c r="DB56" i="75"/>
  <c r="DB47" i="75"/>
  <c r="DB116" i="75"/>
  <c r="DB140" i="75"/>
  <c r="DB120" i="75"/>
  <c r="DB157" i="75"/>
  <c r="DB158" i="75"/>
  <c r="DB74" i="75"/>
  <c r="DB75" i="75"/>
  <c r="DB129" i="75"/>
  <c r="DB124" i="75"/>
  <c r="DB60" i="75"/>
  <c r="DB153" i="75"/>
  <c r="DB150" i="75"/>
  <c r="DB39" i="75"/>
  <c r="DB64" i="75"/>
  <c r="DB54" i="75"/>
  <c r="DB127" i="75"/>
  <c r="DB154" i="75"/>
  <c r="DB137" i="75"/>
  <c r="DB40" i="75"/>
  <c r="DB59" i="75"/>
  <c r="DB71" i="75"/>
  <c r="DB141" i="75"/>
  <c r="DB135" i="75"/>
  <c r="DB37" i="75"/>
  <c r="DB70" i="75"/>
  <c r="DB43" i="75"/>
  <c r="DB125" i="75"/>
  <c r="DB159" i="75"/>
  <c r="DB148" i="75"/>
  <c r="DB132" i="75"/>
  <c r="DB42" i="75"/>
  <c r="DB41" i="75"/>
  <c r="DB68" i="75"/>
  <c r="DB81" i="75"/>
  <c r="DB130" i="75"/>
  <c r="DB121" i="75"/>
  <c r="DB146" i="75"/>
  <c r="DB143" i="75"/>
  <c r="DB142" i="75"/>
  <c r="DB162" i="75"/>
  <c r="DB45" i="75"/>
  <c r="DB78" i="75"/>
  <c r="DB66" i="75"/>
  <c r="DB51" i="75"/>
  <c r="AU381" i="45" l="1"/>
  <c r="AU375" i="45"/>
  <c r="AU371" i="45"/>
  <c r="AU411" i="45" l="1"/>
  <c r="AU412" i="45" l="1"/>
  <c r="AU413" i="45" l="1"/>
  <c r="AU414" i="45" l="1"/>
  <c r="AU415" i="45" l="1"/>
  <c r="AU416" i="45"/>
  <c r="O294" i="1" l="1"/>
  <c r="I283" i="1"/>
  <c r="O300" i="1"/>
  <c r="S285" i="1"/>
  <c r="M322" i="1"/>
  <c r="L291" i="1"/>
  <c r="K285" i="1"/>
  <c r="AH285" i="1" s="1"/>
  <c r="W291" i="1"/>
  <c r="W285" i="1"/>
  <c r="AT285" i="1" s="1"/>
  <c r="N295" i="1"/>
  <c r="AK295" i="1" s="1"/>
  <c r="N304" i="1"/>
  <c r="J287" i="1"/>
  <c r="E282" i="1"/>
  <c r="V293" i="1"/>
  <c r="T303" i="1"/>
  <c r="W283" i="1"/>
  <c r="E300" i="1"/>
  <c r="P294" i="1"/>
  <c r="W295" i="1"/>
  <c r="AT295" i="1" s="1"/>
  <c r="E292" i="1"/>
  <c r="O314" i="1"/>
  <c r="AL314" i="1" s="1"/>
  <c r="K297" i="1"/>
  <c r="AH297" i="1" s="1"/>
  <c r="N326" i="1"/>
  <c r="T297" i="1"/>
  <c r="I291" i="1"/>
  <c r="R280" i="1"/>
  <c r="T301" i="1"/>
  <c r="O320" i="1"/>
  <c r="E308" i="1"/>
  <c r="R286" i="1"/>
  <c r="Q314" i="1"/>
  <c r="AN314" i="1" s="1"/>
  <c r="Q318" i="1"/>
  <c r="K303" i="1"/>
  <c r="AH303" i="1" s="1"/>
  <c r="U313" i="1"/>
  <c r="AR313" i="1" s="1"/>
  <c r="N308" i="1"/>
  <c r="O308" i="1"/>
  <c r="K291" i="1"/>
  <c r="S312" i="1"/>
  <c r="W288" i="1"/>
  <c r="J290" i="1"/>
  <c r="E322" i="1"/>
  <c r="P313" i="1"/>
  <c r="O305" i="1"/>
  <c r="AL305" i="1" s="1"/>
  <c r="W306" i="1"/>
  <c r="D302" i="1"/>
  <c r="AA302" i="1" s="1"/>
  <c r="V296" i="1"/>
  <c r="AS296" i="1" s="1"/>
  <c r="W326" i="1"/>
  <c r="V326" i="1"/>
  <c r="M313" i="1"/>
  <c r="L313" i="1"/>
  <c r="T326" i="1"/>
  <c r="K314" i="1"/>
  <c r="L300" i="1"/>
  <c r="M284" i="1"/>
  <c r="L314" i="1"/>
  <c r="S322" i="1"/>
  <c r="Q309" i="1"/>
  <c r="AN309" i="1" s="1"/>
  <c r="C295" i="1"/>
  <c r="R301" i="1"/>
  <c r="P317" i="1"/>
  <c r="S303" i="1"/>
  <c r="K288" i="1"/>
  <c r="O321" i="1"/>
  <c r="K308" i="1"/>
  <c r="P293" i="1"/>
  <c r="M305" i="1"/>
  <c r="AJ305" i="1" s="1"/>
  <c r="L324" i="1"/>
  <c r="Q311" i="1"/>
  <c r="AN311" i="1" s="1"/>
  <c r="O297" i="1"/>
  <c r="O281" i="1"/>
  <c r="D316" i="1"/>
  <c r="J302" i="1"/>
  <c r="M286" i="1"/>
  <c r="I320" i="1"/>
  <c r="U306" i="1"/>
  <c r="R291" i="1"/>
  <c r="R292" i="1"/>
  <c r="I301" i="1"/>
  <c r="AF301" i="1" s="1"/>
  <c r="P322" i="1"/>
  <c r="D320" i="1"/>
  <c r="AA320" i="1" s="1"/>
  <c r="D280" i="1"/>
  <c r="AA280" i="1" s="1"/>
  <c r="L280" i="1"/>
  <c r="U282" i="1"/>
  <c r="N279" i="1"/>
  <c r="N310" i="1"/>
  <c r="T293" i="1"/>
  <c r="E305" i="1"/>
  <c r="N291" i="1"/>
  <c r="E283" i="1"/>
  <c r="O322" i="1"/>
  <c r="AL322" i="1" s="1"/>
  <c r="K305" i="1"/>
  <c r="J301" i="1"/>
  <c r="AG301" i="1" s="1"/>
  <c r="I305" i="1"/>
  <c r="AF305" i="1" s="1"/>
  <c r="I299" i="1"/>
  <c r="W281" i="1"/>
  <c r="I317" i="1"/>
  <c r="V319" i="1"/>
  <c r="T291" i="1"/>
  <c r="J283" i="1"/>
  <c r="R302" i="1"/>
  <c r="E287" i="1"/>
  <c r="T306" i="1"/>
  <c r="J281" i="1"/>
  <c r="N324" i="1"/>
  <c r="AK324" i="1" s="1"/>
  <c r="O316" i="1"/>
  <c r="AL316" i="1" s="1"/>
  <c r="K299" i="1"/>
  <c r="K304" i="1"/>
  <c r="D284" i="1"/>
  <c r="E326" i="1"/>
  <c r="K302" i="1"/>
  <c r="W296" i="1"/>
  <c r="AT296" i="1" s="1"/>
  <c r="P291" i="1"/>
  <c r="D324" i="1"/>
  <c r="AA324" i="1" s="1"/>
  <c r="C324" i="1"/>
  <c r="U308" i="1"/>
  <c r="S308" i="1"/>
  <c r="R325" i="1"/>
  <c r="D313" i="1"/>
  <c r="D299" i="1"/>
  <c r="D283" i="1"/>
  <c r="S309" i="1"/>
  <c r="Q321" i="1"/>
  <c r="M308" i="1"/>
  <c r="AJ308" i="1" s="1"/>
  <c r="R293" i="1"/>
  <c r="Q307" i="1"/>
  <c r="AN307" i="1" s="1"/>
  <c r="S296" i="1"/>
  <c r="AP296" i="1" s="1"/>
  <c r="L316" i="1"/>
  <c r="S302" i="1"/>
  <c r="W286" i="1"/>
  <c r="M320" i="1"/>
  <c r="D307" i="1"/>
  <c r="J292" i="1"/>
  <c r="O299" i="1"/>
  <c r="N323" i="1"/>
  <c r="M310" i="1"/>
  <c r="AJ310" i="1" s="1"/>
  <c r="I296" i="1"/>
  <c r="I280" i="1"/>
  <c r="AF280" i="1" s="1"/>
  <c r="V314" i="1"/>
  <c r="AS314" i="1" s="1"/>
  <c r="D285" i="1"/>
  <c r="D319" i="1"/>
  <c r="Q305" i="1"/>
  <c r="L290" i="1"/>
  <c r="J279" i="1"/>
  <c r="R288" i="1"/>
  <c r="K279" i="1"/>
  <c r="P311" i="1"/>
  <c r="AM311" i="1" s="1"/>
  <c r="Q301" i="1"/>
  <c r="Q289" i="1"/>
  <c r="AN289" i="1" s="1"/>
  <c r="N325" i="1"/>
  <c r="AK325" i="1" s="1"/>
  <c r="N286" i="1"/>
  <c r="N320" i="1"/>
  <c r="E291" i="1"/>
  <c r="R282" i="1"/>
  <c r="K313" i="1"/>
  <c r="Q308" i="1"/>
  <c r="P288" i="1"/>
  <c r="I307" i="1"/>
  <c r="W289" i="1"/>
  <c r="AT289" i="1" s="1"/>
  <c r="L287" i="1"/>
  <c r="T290" i="1"/>
  <c r="AQ290" i="1" s="1"/>
  <c r="N284" i="1"/>
  <c r="AK284" i="1" s="1"/>
  <c r="J291" i="1"/>
  <c r="E286" i="1"/>
  <c r="O310" i="1"/>
  <c r="T305" i="1"/>
  <c r="J297" i="1"/>
  <c r="E285" i="1"/>
  <c r="O324" i="1"/>
  <c r="K307" i="1"/>
  <c r="P299" i="1"/>
  <c r="AM299" i="1" s="1"/>
  <c r="M325" i="1"/>
  <c r="L309" i="1"/>
  <c r="AI309" i="1" s="1"/>
  <c r="S315" i="1"/>
  <c r="AP315" i="1" s="1"/>
  <c r="D322" i="1"/>
  <c r="M297" i="1"/>
  <c r="Q291" i="1"/>
  <c r="J286" i="1"/>
  <c r="W320" i="1"/>
  <c r="V320" i="1"/>
  <c r="J304" i="1"/>
  <c r="L305" i="1"/>
  <c r="AI305" i="1" s="1"/>
  <c r="T324" i="1"/>
  <c r="D312" i="1"/>
  <c r="AA312" i="1" s="1"/>
  <c r="S297" i="1"/>
  <c r="AP297" i="1" s="1"/>
  <c r="S281" i="1"/>
  <c r="P307" i="1"/>
  <c r="S320" i="1"/>
  <c r="M307" i="1"/>
  <c r="L292" i="1"/>
  <c r="S284" i="1"/>
  <c r="L315" i="1"/>
  <c r="O301" i="1"/>
  <c r="AL301" i="1" s="1"/>
  <c r="Q285" i="1"/>
  <c r="O319" i="1"/>
  <c r="AL319" i="1" s="1"/>
  <c r="D306" i="1"/>
  <c r="AA306" i="1" s="1"/>
  <c r="V290" i="1"/>
  <c r="I294" i="1"/>
  <c r="L322" i="1"/>
  <c r="M309" i="1"/>
  <c r="U294" i="1"/>
  <c r="J326" i="1"/>
  <c r="R313" i="1"/>
  <c r="S299" i="1"/>
  <c r="S283" i="1"/>
  <c r="AP283" i="1" s="1"/>
  <c r="I318" i="1"/>
  <c r="M304" i="1"/>
  <c r="AJ304" i="1" s="1"/>
  <c r="C289" i="1"/>
  <c r="P300" i="1"/>
  <c r="R294" i="1"/>
  <c r="Q306" i="1"/>
  <c r="D310" i="1"/>
  <c r="Q279" i="1"/>
  <c r="U310" i="1"/>
  <c r="O309" i="1"/>
  <c r="U298" i="1"/>
  <c r="I319" i="1"/>
  <c r="AF319" i="1" s="1"/>
  <c r="N294" i="1"/>
  <c r="J303" i="1"/>
  <c r="AG303" i="1" s="1"/>
  <c r="U317" i="1"/>
  <c r="AR317" i="1" s="1"/>
  <c r="K309" i="1"/>
  <c r="J325" i="1"/>
  <c r="W309" i="1"/>
  <c r="Q322" i="1"/>
  <c r="J311" i="1"/>
  <c r="E306" i="1"/>
  <c r="T314" i="1"/>
  <c r="O312" i="1"/>
  <c r="AL312" i="1" s="1"/>
  <c r="O286" i="1"/>
  <c r="P324" i="1"/>
  <c r="AM324" i="1" s="1"/>
  <c r="K323" i="1"/>
  <c r="AH323" i="1" s="1"/>
  <c r="N314" i="1"/>
  <c r="E299" i="1"/>
  <c r="V281" i="1"/>
  <c r="E303" i="1"/>
  <c r="W279" i="1"/>
  <c r="I315" i="1"/>
  <c r="W297" i="1"/>
  <c r="N303" i="1"/>
  <c r="AK303" i="1" s="1"/>
  <c r="T289" i="1"/>
  <c r="N300" i="1"/>
  <c r="AK300" i="1" s="1"/>
  <c r="J299" i="1"/>
  <c r="AG299" i="1" s="1"/>
  <c r="E294" i="1"/>
  <c r="T279" i="1"/>
  <c r="I289" i="1"/>
  <c r="Q324" i="1"/>
  <c r="E293" i="1"/>
  <c r="L289" i="1"/>
  <c r="K315" i="1"/>
  <c r="J294" i="1"/>
  <c r="I316" i="1"/>
  <c r="AF316" i="1" s="1"/>
  <c r="V316" i="1"/>
  <c r="K312" i="1"/>
  <c r="AH312" i="1" s="1"/>
  <c r="R315" i="1"/>
  <c r="AO315" i="1" s="1"/>
  <c r="D326" i="1"/>
  <c r="D292" i="1"/>
  <c r="K286" i="1"/>
  <c r="V280" i="1"/>
  <c r="D318" i="1"/>
  <c r="S300" i="1"/>
  <c r="M300" i="1"/>
  <c r="R323" i="1"/>
  <c r="AO323" i="1" s="1"/>
  <c r="V310" i="1"/>
  <c r="M296" i="1"/>
  <c r="AJ296" i="1" s="1"/>
  <c r="M280" i="1"/>
  <c r="AJ280" i="1" s="1"/>
  <c r="I304" i="1"/>
  <c r="Q319" i="1"/>
  <c r="J306" i="1"/>
  <c r="I298" i="1"/>
  <c r="R326" i="1"/>
  <c r="I314" i="1"/>
  <c r="J300" i="1"/>
  <c r="K284" i="1"/>
  <c r="AH284" i="1" s="1"/>
  <c r="M318" i="1"/>
  <c r="V304" i="1"/>
  <c r="AS304" i="1" s="1"/>
  <c r="P289" i="1"/>
  <c r="AM289" i="1" s="1"/>
  <c r="I290" i="1"/>
  <c r="N321" i="1"/>
  <c r="J308" i="1"/>
  <c r="O293" i="1"/>
  <c r="L325" i="1"/>
  <c r="R312" i="1"/>
  <c r="M298" i="1"/>
  <c r="M282" i="1"/>
  <c r="C317" i="1"/>
  <c r="M303" i="1"/>
  <c r="R287" i="1"/>
  <c r="AO287" i="1" s="1"/>
  <c r="P292" i="1"/>
  <c r="AM292" i="1" s="1"/>
  <c r="J313" i="1"/>
  <c r="N317" i="1"/>
  <c r="K283" i="1"/>
  <c r="W318" i="1"/>
  <c r="S316" i="1"/>
  <c r="V294" i="1"/>
  <c r="O303" i="1"/>
  <c r="N312" i="1"/>
  <c r="K301" i="1"/>
  <c r="AH301" i="1" s="1"/>
  <c r="K311" i="1"/>
  <c r="E304" i="1"/>
  <c r="AB304" i="1" s="1"/>
  <c r="W323" i="1"/>
  <c r="AT323" i="1" s="1"/>
  <c r="E296" i="1"/>
  <c r="U279" i="1"/>
  <c r="J319" i="1"/>
  <c r="E314" i="1"/>
  <c r="T285" i="1"/>
  <c r="K295" i="1"/>
  <c r="T311" i="1"/>
  <c r="W317" i="1"/>
  <c r="V311" i="1"/>
  <c r="AS311" i="1" s="1"/>
  <c r="U281" i="1"/>
  <c r="E307" i="1"/>
  <c r="AB307" i="1" s="1"/>
  <c r="V289" i="1"/>
  <c r="AS289" i="1" s="1"/>
  <c r="T284" i="1"/>
  <c r="O318" i="1"/>
  <c r="I323" i="1"/>
  <c r="W305" i="1"/>
  <c r="I281" i="1"/>
  <c r="N316" i="1"/>
  <c r="J307" i="1"/>
  <c r="AG307" i="1" s="1"/>
  <c r="E302" i="1"/>
  <c r="W319" i="1"/>
  <c r="AT319" i="1" s="1"/>
  <c r="I321" i="1"/>
  <c r="AF321" i="1" s="1"/>
  <c r="Q288" i="1"/>
  <c r="E301" i="1"/>
  <c r="V283" i="1"/>
  <c r="M279" i="1"/>
  <c r="V288" i="1"/>
  <c r="I308" i="1"/>
  <c r="L304" i="1"/>
  <c r="S307" i="1"/>
  <c r="J312" i="1"/>
  <c r="Q299" i="1"/>
  <c r="S286" i="1"/>
  <c r="AP286" i="1" s="1"/>
  <c r="W280" i="1"/>
  <c r="AT280" i="1" s="1"/>
  <c r="M323" i="1"/>
  <c r="R314" i="1"/>
  <c r="M314" i="1"/>
  <c r="U296" i="1"/>
  <c r="D298" i="1"/>
  <c r="T322" i="1"/>
  <c r="R309" i="1"/>
  <c r="D295" i="1"/>
  <c r="M306" i="1"/>
  <c r="AJ306" i="1" s="1"/>
  <c r="M299" i="1"/>
  <c r="S318" i="1"/>
  <c r="AP318" i="1" s="1"/>
  <c r="C305" i="1"/>
  <c r="R289" i="1"/>
  <c r="O291" i="1"/>
  <c r="P325" i="1"/>
  <c r="W312" i="1"/>
  <c r="W298" i="1"/>
  <c r="W282" i="1"/>
  <c r="O317" i="1"/>
  <c r="R303" i="1"/>
  <c r="J288" i="1"/>
  <c r="O283" i="1"/>
  <c r="L320" i="1"/>
  <c r="AI320" i="1" s="1"/>
  <c r="C307" i="1"/>
  <c r="I292" i="1"/>
  <c r="J324" i="1"/>
  <c r="O311" i="1"/>
  <c r="D297" i="1"/>
  <c r="D281" i="1"/>
  <c r="I302" i="1"/>
  <c r="L286" i="1"/>
  <c r="J321" i="1"/>
  <c r="AG321" i="1" s="1"/>
  <c r="D321" i="1"/>
  <c r="AA321" i="1" s="1"/>
  <c r="K293" i="1"/>
  <c r="AH293" i="1" s="1"/>
  <c r="E298" i="1"/>
  <c r="T280" i="1"/>
  <c r="O302" i="1"/>
  <c r="N281" i="1"/>
  <c r="Q316" i="1"/>
  <c r="U287" i="1"/>
  <c r="W315" i="1"/>
  <c r="L293" i="1"/>
  <c r="I325" i="1"/>
  <c r="C280" i="1"/>
  <c r="I311" i="1"/>
  <c r="D279" i="1"/>
  <c r="AA279" i="1" s="1"/>
  <c r="K287" i="1"/>
  <c r="AH287" i="1" s="1"/>
  <c r="U305" i="1"/>
  <c r="E315" i="1"/>
  <c r="V297" i="1"/>
  <c r="T292" i="1"/>
  <c r="T295" i="1"/>
  <c r="N282" i="1"/>
  <c r="R284" i="1"/>
  <c r="W313" i="1"/>
  <c r="J293" i="1"/>
  <c r="AG293" i="1" s="1"/>
  <c r="I313" i="1"/>
  <c r="C288" i="1"/>
  <c r="J315" i="1"/>
  <c r="AG315" i="1" s="1"/>
  <c r="E310" i="1"/>
  <c r="L299" i="1"/>
  <c r="P296" i="1"/>
  <c r="Q304" i="1"/>
  <c r="E309" i="1"/>
  <c r="V291" i="1"/>
  <c r="T286" i="1"/>
  <c r="P283" i="1"/>
  <c r="P303" i="1"/>
  <c r="AM303" i="1" s="1"/>
  <c r="K294" i="1"/>
  <c r="L303" i="1"/>
  <c r="AI303" i="1" s="1"/>
  <c r="R307" i="1"/>
  <c r="AO307" i="1" s="1"/>
  <c r="V322" i="1"/>
  <c r="M281" i="1"/>
  <c r="E324" i="1"/>
  <c r="U300" i="1"/>
  <c r="L310" i="1"/>
  <c r="I310" i="1"/>
  <c r="U292" i="1"/>
  <c r="D294" i="1"/>
  <c r="R321" i="1"/>
  <c r="AO321" i="1" s="1"/>
  <c r="R308" i="1"/>
  <c r="S293" i="1"/>
  <c r="AP293" i="1" s="1"/>
  <c r="S301" i="1"/>
  <c r="AP301" i="1" s="1"/>
  <c r="M295" i="1"/>
  <c r="Q317" i="1"/>
  <c r="L288" i="1"/>
  <c r="U280" i="1"/>
  <c r="R324" i="1"/>
  <c r="S311" i="1"/>
  <c r="Q297" i="1"/>
  <c r="Q281" i="1"/>
  <c r="AN281" i="1" s="1"/>
  <c r="K316" i="1"/>
  <c r="M302" i="1"/>
  <c r="AJ302" i="1" s="1"/>
  <c r="V286" i="1"/>
  <c r="S325" i="1"/>
  <c r="N319" i="1"/>
  <c r="U290" i="1"/>
  <c r="L323" i="1"/>
  <c r="K310" i="1"/>
  <c r="S295" i="1"/>
  <c r="S279" i="1"/>
  <c r="U314" i="1"/>
  <c r="AR314" i="1" s="1"/>
  <c r="W300" i="1"/>
  <c r="C285" i="1"/>
  <c r="N296" i="1"/>
  <c r="AK296" i="1" s="1"/>
  <c r="O306" i="1"/>
  <c r="J317" i="1"/>
  <c r="L317" i="1"/>
  <c r="Q323" i="1"/>
  <c r="S287" i="1"/>
  <c r="J295" i="1"/>
  <c r="I309" i="1"/>
  <c r="V285" i="1"/>
  <c r="T288" i="1"/>
  <c r="AQ288" i="1" s="1"/>
  <c r="I287" i="1"/>
  <c r="N289" i="1"/>
  <c r="AK289" i="1" s="1"/>
  <c r="T287" i="1"/>
  <c r="U295" i="1"/>
  <c r="L297" i="1"/>
  <c r="P284" i="1"/>
  <c r="W307" i="1"/>
  <c r="P312" i="1"/>
  <c r="K325" i="1"/>
  <c r="U285" i="1"/>
  <c r="T298" i="1"/>
  <c r="L279" i="1"/>
  <c r="AI279" i="1" s="1"/>
  <c r="E323" i="1"/>
  <c r="V305" i="1"/>
  <c r="AS305" i="1" s="1"/>
  <c r="T300" i="1"/>
  <c r="AQ300" i="1" s="1"/>
  <c r="K317" i="1"/>
  <c r="P282" i="1"/>
  <c r="R300" i="1"/>
  <c r="Q300" i="1"/>
  <c r="P304" i="1"/>
  <c r="U283" i="1"/>
  <c r="J323" i="1"/>
  <c r="O279" i="1"/>
  <c r="AL279" i="1" s="1"/>
  <c r="E281" i="1"/>
  <c r="W321" i="1"/>
  <c r="AT321" i="1" s="1"/>
  <c r="E284" i="1"/>
  <c r="AB284" i="1" s="1"/>
  <c r="E317" i="1"/>
  <c r="V299" i="1"/>
  <c r="T294" i="1"/>
  <c r="S313" i="1"/>
  <c r="S298" i="1"/>
  <c r="K298" i="1"/>
  <c r="D303" i="1"/>
  <c r="W324" i="1"/>
  <c r="AT324" i="1" s="1"/>
  <c r="K324" i="1"/>
  <c r="E320" i="1"/>
  <c r="AB320" i="1" s="1"/>
  <c r="S305" i="1"/>
  <c r="P305" i="1"/>
  <c r="U288" i="1"/>
  <c r="S292" i="1"/>
  <c r="T320" i="1"/>
  <c r="O307" i="1"/>
  <c r="M292" i="1"/>
  <c r="O295" i="1"/>
  <c r="M291" i="1"/>
  <c r="AJ291" i="1" s="1"/>
  <c r="M316" i="1"/>
  <c r="U302" i="1"/>
  <c r="AR302" i="1" s="1"/>
  <c r="C287" i="1"/>
  <c r="U324" i="1"/>
  <c r="P323" i="1"/>
  <c r="S310" i="1"/>
  <c r="K296" i="1"/>
  <c r="K280" i="1"/>
  <c r="D315" i="1"/>
  <c r="M301" i="1"/>
  <c r="P285" i="1"/>
  <c r="S319" i="1"/>
  <c r="AP319" i="1" s="1"/>
  <c r="L318" i="1"/>
  <c r="U304" i="1"/>
  <c r="AR304" i="1" s="1"/>
  <c r="O289" i="1"/>
  <c r="AL289" i="1" s="1"/>
  <c r="J322" i="1"/>
  <c r="D309" i="1"/>
  <c r="M294" i="1"/>
  <c r="I326" i="1"/>
  <c r="Q313" i="1"/>
  <c r="R299" i="1"/>
  <c r="R283" i="1"/>
  <c r="L281" i="1"/>
  <c r="N287" i="1"/>
  <c r="AK287" i="1" s="1"/>
  <c r="N292" i="1"/>
  <c r="AK292" i="1" s="1"/>
  <c r="S306" i="1"/>
  <c r="AP306" i="1" s="1"/>
  <c r="O315" i="1"/>
  <c r="AL315" i="1" s="1"/>
  <c r="R318" i="1"/>
  <c r="U312" i="1"/>
  <c r="E290" i="1"/>
  <c r="E312" i="1"/>
  <c r="Q284" i="1"/>
  <c r="V301" i="1"/>
  <c r="T296" i="1"/>
  <c r="P286" i="1"/>
  <c r="N297" i="1"/>
  <c r="AK297" i="1" s="1"/>
  <c r="I295" i="1"/>
  <c r="U303" i="1"/>
  <c r="AR303" i="1" s="1"/>
  <c r="Q286" i="1"/>
  <c r="AN286" i="1" s="1"/>
  <c r="W299" i="1"/>
  <c r="N318" i="1"/>
  <c r="W303" i="1"/>
  <c r="V295" i="1"/>
  <c r="J309" i="1"/>
  <c r="T281" i="1"/>
  <c r="J305" i="1"/>
  <c r="V313" i="1"/>
  <c r="AS313" i="1" s="1"/>
  <c r="T308" i="1"/>
  <c r="E289" i="1"/>
  <c r="AB289" i="1" s="1"/>
  <c r="J289" i="1"/>
  <c r="AG289" i="1" s="1"/>
  <c r="P290" i="1"/>
  <c r="N285" i="1"/>
  <c r="E319" i="1"/>
  <c r="W311" i="1"/>
  <c r="U291" i="1"/>
  <c r="L283" i="1"/>
  <c r="T325" i="1"/>
  <c r="E313" i="1"/>
  <c r="W287" i="1"/>
  <c r="AT287" i="1" s="1"/>
  <c r="E316" i="1"/>
  <c r="E325" i="1"/>
  <c r="AB325" i="1" s="1"/>
  <c r="V307" i="1"/>
  <c r="T302" i="1"/>
  <c r="V284" i="1"/>
  <c r="M293" i="1"/>
  <c r="V308" i="1"/>
  <c r="W292" i="1"/>
  <c r="J298" i="1"/>
  <c r="V324" i="1"/>
  <c r="M321" i="1"/>
  <c r="E318" i="1"/>
  <c r="M289" i="1"/>
  <c r="D301" i="1"/>
  <c r="AA301" i="1" s="1"/>
  <c r="V300" i="1"/>
  <c r="AS300" i="1" s="1"/>
  <c r="I286" i="1"/>
  <c r="D290" i="1"/>
  <c r="R319" i="1"/>
  <c r="K306" i="1"/>
  <c r="D291" i="1"/>
  <c r="O287" i="1"/>
  <c r="D282" i="1"/>
  <c r="M315" i="1"/>
  <c r="P301" i="1"/>
  <c r="AM301" i="1" s="1"/>
  <c r="R285" i="1"/>
  <c r="S321" i="1"/>
  <c r="AP321" i="1" s="1"/>
  <c r="R322" i="1"/>
  <c r="AO322" i="1" s="1"/>
  <c r="P309" i="1"/>
  <c r="W294" i="1"/>
  <c r="M326" i="1"/>
  <c r="D314" i="1"/>
  <c r="I300" i="1"/>
  <c r="J284" i="1"/>
  <c r="I312" i="1"/>
  <c r="M317" i="1"/>
  <c r="Q303" i="1"/>
  <c r="I288" i="1"/>
  <c r="L321" i="1"/>
  <c r="AI321" i="1" s="1"/>
  <c r="D308" i="1"/>
  <c r="AA308" i="1" s="1"/>
  <c r="D293" i="1"/>
  <c r="D325" i="1"/>
  <c r="M312" i="1"/>
  <c r="L298" i="1"/>
  <c r="L282" i="1"/>
  <c r="T309" i="1"/>
  <c r="R298" i="1"/>
  <c r="K289" i="1"/>
  <c r="U289" i="1"/>
  <c r="AR289" i="1" s="1"/>
  <c r="P295" i="1"/>
  <c r="AM295" i="1" s="1"/>
  <c r="S317" i="1"/>
  <c r="AP317" i="1" s="1"/>
  <c r="L306" i="1"/>
  <c r="AI306" i="1" s="1"/>
  <c r="D317" i="1"/>
  <c r="W293" i="1"/>
  <c r="U301" i="1"/>
  <c r="O296" i="1"/>
  <c r="E295" i="1"/>
  <c r="V309" i="1"/>
  <c r="T304" i="1"/>
  <c r="P310" i="1"/>
  <c r="N305" i="1"/>
  <c r="AK305" i="1" s="1"/>
  <c r="P302" i="1"/>
  <c r="U311" i="1"/>
  <c r="AR311" i="1" s="1"/>
  <c r="Q294" i="1"/>
  <c r="AN294" i="1" s="1"/>
  <c r="N302" i="1"/>
  <c r="N299" i="1"/>
  <c r="T282" i="1"/>
  <c r="E280" i="1"/>
  <c r="T313" i="1"/>
  <c r="Q280" i="1"/>
  <c r="O282" i="1"/>
  <c r="V321" i="1"/>
  <c r="AS321" i="1" s="1"/>
  <c r="T316" i="1"/>
  <c r="AQ316" i="1" s="1"/>
  <c r="O280" i="1"/>
  <c r="AL280" i="1" s="1"/>
  <c r="T315" i="1"/>
  <c r="AQ315" i="1" s="1"/>
  <c r="P298" i="1"/>
  <c r="N293" i="1"/>
  <c r="O326" i="1"/>
  <c r="N306" i="1"/>
  <c r="U299" i="1"/>
  <c r="Q282" i="1"/>
  <c r="P308" i="1"/>
  <c r="O288" i="1"/>
  <c r="N283" i="1"/>
  <c r="AK283" i="1" s="1"/>
  <c r="T283" i="1"/>
  <c r="AQ283" i="1" s="1"/>
  <c r="R290" i="1"/>
  <c r="AO290" i="1" s="1"/>
  <c r="V315" i="1"/>
  <c r="T310" i="1"/>
  <c r="W316" i="1"/>
  <c r="D288" i="1"/>
  <c r="K322" i="1"/>
  <c r="Q287" i="1"/>
  <c r="V292" i="1"/>
  <c r="K318" i="1"/>
  <c r="S314" i="1"/>
  <c r="AP314" i="1" s="1"/>
  <c r="O313" i="1"/>
  <c r="AL313" i="1" s="1"/>
  <c r="D296" i="1"/>
  <c r="AA296" i="1" s="1"/>
  <c r="Q295" i="1"/>
  <c r="AN295" i="1" s="1"/>
  <c r="U284" i="1"/>
  <c r="S288" i="1"/>
  <c r="T318" i="1"/>
  <c r="D305" i="1"/>
  <c r="S289" i="1"/>
  <c r="I282" i="1"/>
  <c r="S326" i="1"/>
  <c r="J314" i="1"/>
  <c r="K300" i="1"/>
  <c r="AH300" i="1" s="1"/>
  <c r="L284" i="1"/>
  <c r="AI284" i="1" s="1"/>
  <c r="U318" i="1"/>
  <c r="AR318" i="1" s="1"/>
  <c r="P321" i="1"/>
  <c r="AM321" i="1" s="1"/>
  <c r="L308" i="1"/>
  <c r="Q293" i="1"/>
  <c r="O325" i="1"/>
  <c r="V312" i="1"/>
  <c r="V298" i="1"/>
  <c r="V282" i="1"/>
  <c r="W302" i="1"/>
  <c r="J316" i="1"/>
  <c r="L302" i="1"/>
  <c r="AI302" i="1" s="1"/>
  <c r="U286" i="1"/>
  <c r="AR286" i="1" s="1"/>
  <c r="J320" i="1"/>
  <c r="AG320" i="1" s="1"/>
  <c r="V306" i="1"/>
  <c r="AS306" i="1" s="1"/>
  <c r="S291" i="1"/>
  <c r="I324" i="1"/>
  <c r="M311" i="1"/>
  <c r="L295" i="1"/>
  <c r="I279" i="1"/>
  <c r="E321" i="1"/>
  <c r="C325" i="1"/>
  <c r="L296" i="1"/>
  <c r="AI296" i="1" s="1"/>
  <c r="O304" i="1"/>
  <c r="AL304" i="1" s="1"/>
  <c r="U325" i="1"/>
  <c r="N298" i="1"/>
  <c r="V317" i="1"/>
  <c r="T312" i="1"/>
  <c r="P318" i="1"/>
  <c r="N313" i="1"/>
  <c r="N280" i="1"/>
  <c r="U319" i="1"/>
  <c r="Q302" i="1"/>
  <c r="AN302" i="1" s="1"/>
  <c r="J285" i="1"/>
  <c r="Q292" i="1"/>
  <c r="AN292" i="1" s="1"/>
  <c r="N307" i="1"/>
  <c r="AK307" i="1" s="1"/>
  <c r="T321" i="1"/>
  <c r="E311" i="1"/>
  <c r="I297" i="1"/>
  <c r="Q296" i="1"/>
  <c r="O290" i="1"/>
  <c r="Q326" i="1"/>
  <c r="I293" i="1"/>
  <c r="V287" i="1"/>
  <c r="T323" i="1"/>
  <c r="AQ323" i="1" s="1"/>
  <c r="P306" i="1"/>
  <c r="N301" i="1"/>
  <c r="AK301" i="1" s="1"/>
  <c r="T319" i="1"/>
  <c r="AQ319" i="1" s="1"/>
  <c r="U297" i="1"/>
  <c r="U307" i="1"/>
  <c r="Q290" i="1"/>
  <c r="N311" i="1"/>
  <c r="V279" i="1"/>
  <c r="N290" i="1"/>
  <c r="T299" i="1"/>
  <c r="O284" i="1"/>
  <c r="V323" i="1"/>
  <c r="AS323" i="1" s="1"/>
  <c r="P279" i="1"/>
  <c r="S294" i="1"/>
  <c r="AP294" i="1" s="1"/>
  <c r="S282" i="1"/>
  <c r="M319" i="1"/>
  <c r="K282" i="1"/>
  <c r="P287" i="1"/>
  <c r="V318" i="1"/>
  <c r="W314" i="1"/>
  <c r="D311" i="1"/>
  <c r="Q283" i="1"/>
  <c r="S290" i="1"/>
  <c r="K290" i="1"/>
  <c r="U326" i="1"/>
  <c r="M287" i="1"/>
  <c r="AJ287" i="1" s="1"/>
  <c r="R317" i="1"/>
  <c r="AO317" i="1" s="1"/>
  <c r="D304" i="1"/>
  <c r="M288" i="1"/>
  <c r="S323" i="1"/>
  <c r="Q325" i="1"/>
  <c r="P315" i="1"/>
  <c r="R320" i="1"/>
  <c r="AO320" i="1" s="1"/>
  <c r="L307" i="1"/>
  <c r="K292" i="1"/>
  <c r="AH292" i="1" s="1"/>
  <c r="M324" i="1"/>
  <c r="AJ324" i="1" s="1"/>
  <c r="R311" i="1"/>
  <c r="P297" i="1"/>
  <c r="P281" i="1"/>
  <c r="M283" i="1"/>
  <c r="L301" i="1"/>
  <c r="O285" i="1"/>
  <c r="L319" i="1"/>
  <c r="R305" i="1"/>
  <c r="AO305" i="1" s="1"/>
  <c r="M290" i="1"/>
  <c r="D323" i="1"/>
  <c r="AA323" i="1" s="1"/>
  <c r="J310" i="1"/>
  <c r="AG310" i="1" s="1"/>
  <c r="R295" i="1"/>
  <c r="R279" i="1"/>
  <c r="P320" i="1"/>
  <c r="AM320" i="1" s="1"/>
  <c r="U323" i="1"/>
  <c r="AR323" i="1" s="1"/>
  <c r="W308" i="1"/>
  <c r="S280" i="1"/>
  <c r="W304" i="1"/>
  <c r="AT304" i="1" s="1"/>
  <c r="U309" i="1"/>
  <c r="AR309" i="1" s="1"/>
  <c r="W301" i="1"/>
  <c r="AT301" i="1" s="1"/>
  <c r="E297" i="1"/>
  <c r="AB297" i="1" s="1"/>
  <c r="K321" i="1"/>
  <c r="AH321" i="1" s="1"/>
  <c r="V325" i="1"/>
  <c r="I285" i="1"/>
  <c r="P326" i="1"/>
  <c r="T317" i="1"/>
  <c r="N288" i="1"/>
  <c r="Q320" i="1"/>
  <c r="Q310" i="1"/>
  <c r="E288" i="1"/>
  <c r="E279" i="1"/>
  <c r="AB279" i="1" s="1"/>
  <c r="N315" i="1"/>
  <c r="AK315" i="1" s="1"/>
  <c r="W325" i="1"/>
  <c r="AT325" i="1" s="1"/>
  <c r="R296" i="1"/>
  <c r="AO296" i="1" s="1"/>
  <c r="P280" i="1"/>
  <c r="Q312" i="1"/>
  <c r="O298" i="1"/>
  <c r="K281" i="1"/>
  <c r="P316" i="1"/>
  <c r="K319" i="1"/>
  <c r="P314" i="1"/>
  <c r="N309" i="1"/>
  <c r="AK309" i="1" s="1"/>
  <c r="I303" i="1"/>
  <c r="AF303" i="1" s="1"/>
  <c r="U321" i="1"/>
  <c r="AR321" i="1" s="1"/>
  <c r="U315" i="1"/>
  <c r="AR315" i="1" s="1"/>
  <c r="Q298" i="1"/>
  <c r="U293" i="1"/>
  <c r="V303" i="1"/>
  <c r="N322" i="1"/>
  <c r="T307" i="1"/>
  <c r="O292" i="1"/>
  <c r="L285" i="1"/>
  <c r="S304" i="1"/>
  <c r="W322" i="1"/>
  <c r="AT322" i="1" s="1"/>
  <c r="K326" i="1"/>
  <c r="AH326" i="1" s="1"/>
  <c r="L312" i="1"/>
  <c r="AI312" i="1" s="1"/>
  <c r="K320" i="1"/>
  <c r="AH320" i="1" s="1"/>
  <c r="J282" i="1"/>
  <c r="Q315" i="1"/>
  <c r="L311" i="1"/>
  <c r="R306" i="1"/>
  <c r="U316" i="1"/>
  <c r="M285" i="1"/>
  <c r="W284" i="1"/>
  <c r="U322" i="1"/>
  <c r="D286" i="1"/>
  <c r="AA286" i="1" s="1"/>
  <c r="R316" i="1"/>
  <c r="AO316" i="1" s="1"/>
  <c r="V302" i="1"/>
  <c r="AS302" i="1" s="1"/>
  <c r="D287" i="1"/>
  <c r="AA287" i="1" s="1"/>
  <c r="U320" i="1"/>
  <c r="S324" i="1"/>
  <c r="R297" i="1"/>
  <c r="R281" i="1"/>
  <c r="W310" i="1"/>
  <c r="P319" i="1"/>
  <c r="I306" i="1"/>
  <c r="W290" i="1"/>
  <c r="AT290" i="1" s="1"/>
  <c r="O323" i="1"/>
  <c r="R310" i="1"/>
  <c r="AO310" i="1" s="1"/>
  <c r="J296" i="1"/>
  <c r="AG296" i="1" s="1"/>
  <c r="J280" i="1"/>
  <c r="L326" i="1"/>
  <c r="D300" i="1"/>
  <c r="I284" i="1"/>
  <c r="J318" i="1"/>
  <c r="R304" i="1"/>
  <c r="D289" i="1"/>
  <c r="I322" i="1"/>
  <c r="AF322" i="1" s="1"/>
  <c r="L294" i="1"/>
  <c r="AI294" i="1" s="1"/>
  <c r="AQ309" i="1"/>
  <c r="AO292" i="1"/>
  <c r="AI295" i="1"/>
  <c r="AM300" i="1"/>
  <c r="AG279" i="1"/>
  <c r="AI281" i="1"/>
  <c r="AO298" i="1"/>
  <c r="AL294" i="1"/>
  <c r="AG313" i="1"/>
  <c r="AF279" i="1"/>
  <c r="AO294" i="1"/>
  <c r="AL306" i="1"/>
  <c r="AH289" i="1"/>
  <c r="AO288" i="1"/>
  <c r="AF283" i="1"/>
  <c r="AM322" i="1"/>
  <c r="AK317" i="1"/>
  <c r="AB321" i="1"/>
  <c r="AN306" i="1"/>
  <c r="AG317" i="1"/>
  <c r="AH279" i="1"/>
  <c r="AL300" i="1"/>
  <c r="AH283" i="1"/>
  <c r="AT308" i="1"/>
  <c r="AA310" i="1"/>
  <c r="AI317" i="1"/>
  <c r="C302" i="1"/>
  <c r="AT318" i="1"/>
  <c r="AN279" i="1"/>
  <c r="AP280" i="1"/>
  <c r="AN301" i="1"/>
  <c r="AP285" i="1"/>
  <c r="AP316" i="1"/>
  <c r="AN323" i="1"/>
  <c r="AR310" i="1"/>
  <c r="AI280" i="1"/>
  <c r="AO318" i="1"/>
  <c r="AJ322" i="1"/>
  <c r="AL309" i="1"/>
  <c r="AS294" i="1"/>
  <c r="C310" i="1"/>
  <c r="AR312" i="1"/>
  <c r="AR298" i="1"/>
  <c r="AR282" i="1"/>
  <c r="AA317" i="1"/>
  <c r="AL303" i="1"/>
  <c r="AP287" i="1"/>
  <c r="C293" i="1"/>
  <c r="AI291" i="1"/>
  <c r="AT291" i="1"/>
  <c r="AK304" i="1"/>
  <c r="AG287" i="1"/>
  <c r="AB282" i="1"/>
  <c r="AS293" i="1"/>
  <c r="AQ303" i="1"/>
  <c r="AT283" i="1"/>
  <c r="AB300" i="1"/>
  <c r="AM294" i="1"/>
  <c r="AB292" i="1"/>
  <c r="AK326" i="1"/>
  <c r="AQ297" i="1"/>
  <c r="AF291" i="1"/>
  <c r="AO280" i="1"/>
  <c r="AQ301" i="1"/>
  <c r="AL320" i="1"/>
  <c r="AB308" i="1"/>
  <c r="AO286" i="1"/>
  <c r="AN318" i="1"/>
  <c r="AK308" i="1"/>
  <c r="AL308" i="1"/>
  <c r="AH291" i="1"/>
  <c r="AP312" i="1"/>
  <c r="AT288" i="1"/>
  <c r="AG290" i="1"/>
  <c r="AB322" i="1"/>
  <c r="AM313" i="1"/>
  <c r="AT306" i="1"/>
  <c r="AT326" i="1"/>
  <c r="AS326" i="1"/>
  <c r="AJ313" i="1"/>
  <c r="AI313" i="1"/>
  <c r="AQ326" i="1"/>
  <c r="AH314" i="1"/>
  <c r="AI300" i="1"/>
  <c r="AJ284" i="1"/>
  <c r="AI314" i="1"/>
  <c r="AP322" i="1"/>
  <c r="C311" i="1"/>
  <c r="AO301" i="1"/>
  <c r="AM317" i="1"/>
  <c r="AP303" i="1"/>
  <c r="AH288" i="1"/>
  <c r="AL321" i="1"/>
  <c r="AH308" i="1"/>
  <c r="AM293" i="1"/>
  <c r="AI324" i="1"/>
  <c r="AL297" i="1"/>
  <c r="AL281" i="1"/>
  <c r="AA316" i="1"/>
  <c r="AG302" i="1"/>
  <c r="AJ286" i="1"/>
  <c r="AF320" i="1"/>
  <c r="AR306" i="1"/>
  <c r="AO291" i="1"/>
  <c r="AK279" i="1"/>
  <c r="AK286" i="1"/>
  <c r="AT293" i="1"/>
  <c r="AK310" i="1"/>
  <c r="AK312" i="1"/>
  <c r="AG295" i="1"/>
  <c r="AB290" i="1"/>
  <c r="AQ293" i="1"/>
  <c r="AB305" i="1"/>
  <c r="AK291" i="1"/>
  <c r="AB283" i="1"/>
  <c r="AH305" i="1"/>
  <c r="AF299" i="1"/>
  <c r="AT281" i="1"/>
  <c r="AF317" i="1"/>
  <c r="AS319" i="1"/>
  <c r="AQ291" i="1"/>
  <c r="AG283" i="1"/>
  <c r="AO302" i="1"/>
  <c r="AB287" i="1"/>
  <c r="AQ306" i="1"/>
  <c r="AG281" i="1"/>
  <c r="AH299" i="1"/>
  <c r="AH304" i="1"/>
  <c r="C320" i="1"/>
  <c r="C323" i="1"/>
  <c r="C319" i="1"/>
  <c r="AA284" i="1"/>
  <c r="AB326" i="1"/>
  <c r="AH302" i="1"/>
  <c r="AM291" i="1"/>
  <c r="AR308" i="1"/>
  <c r="AP308" i="1"/>
  <c r="AO325" i="1"/>
  <c r="AA313" i="1"/>
  <c r="AA299" i="1"/>
  <c r="AA283" i="1"/>
  <c r="AP309" i="1"/>
  <c r="AN321" i="1"/>
  <c r="AO293" i="1"/>
  <c r="AI316" i="1"/>
  <c r="AP302" i="1"/>
  <c r="AT286" i="1"/>
  <c r="AJ320" i="1"/>
  <c r="AA307" i="1"/>
  <c r="AG292" i="1"/>
  <c r="AL299" i="1"/>
  <c r="AK323" i="1"/>
  <c r="AF296" i="1"/>
  <c r="C301" i="1"/>
  <c r="AA285" i="1"/>
  <c r="AA319" i="1"/>
  <c r="AN305" i="1"/>
  <c r="AI290" i="1"/>
  <c r="AK294" i="1"/>
  <c r="AR301" i="1"/>
  <c r="AR325" i="1"/>
  <c r="AK320" i="1"/>
  <c r="AB298" i="1"/>
  <c r="AH311" i="1"/>
  <c r="AB312" i="1"/>
  <c r="AF309" i="1"/>
  <c r="AL296" i="1"/>
  <c r="AK298" i="1"/>
  <c r="AB291" i="1"/>
  <c r="AO282" i="1"/>
  <c r="AH313" i="1"/>
  <c r="AN308" i="1"/>
  <c r="AM288" i="1"/>
  <c r="AF307" i="1"/>
  <c r="AI287" i="1"/>
  <c r="AG291" i="1"/>
  <c r="AB286" i="1"/>
  <c r="AL310" i="1"/>
  <c r="AQ305" i="1"/>
  <c r="AG297" i="1"/>
  <c r="AB285" i="1"/>
  <c r="AL324" i="1"/>
  <c r="AH307" i="1"/>
  <c r="AJ325" i="1"/>
  <c r="AA322" i="1"/>
  <c r="C300" i="1"/>
  <c r="AJ297" i="1"/>
  <c r="AN291" i="1"/>
  <c r="AG286" i="1"/>
  <c r="AT320" i="1"/>
  <c r="AS320" i="1"/>
  <c r="AG304" i="1"/>
  <c r="AQ324" i="1"/>
  <c r="AP281" i="1"/>
  <c r="AM307" i="1"/>
  <c r="AP320" i="1"/>
  <c r="AJ307" i="1"/>
  <c r="AI292" i="1"/>
  <c r="C303" i="1"/>
  <c r="AP284" i="1"/>
  <c r="AI315" i="1"/>
  <c r="AN285" i="1"/>
  <c r="AS290" i="1"/>
  <c r="AF294" i="1"/>
  <c r="AI322" i="1"/>
  <c r="AJ309" i="1"/>
  <c r="AR294" i="1"/>
  <c r="AG326" i="1"/>
  <c r="AO313" i="1"/>
  <c r="AP299" i="1"/>
  <c r="AF318" i="1"/>
  <c r="AH309" i="1"/>
  <c r="AG325" i="1"/>
  <c r="AT309" i="1"/>
  <c r="C290" i="1"/>
  <c r="AN322" i="1"/>
  <c r="AG311" i="1"/>
  <c r="AB306" i="1"/>
  <c r="AQ314" i="1"/>
  <c r="AL286" i="1"/>
  <c r="AK314" i="1"/>
  <c r="AB299" i="1"/>
  <c r="AS281" i="1"/>
  <c r="C298" i="1"/>
  <c r="AB303" i="1"/>
  <c r="AT279" i="1"/>
  <c r="AF315" i="1"/>
  <c r="AT297" i="1"/>
  <c r="AQ289" i="1"/>
  <c r="AB294" i="1"/>
  <c r="AQ279" i="1"/>
  <c r="AF289" i="1"/>
  <c r="AN324" i="1"/>
  <c r="AB293" i="1"/>
  <c r="AI289" i="1"/>
  <c r="AH315" i="1"/>
  <c r="AG294" i="1"/>
  <c r="AS316" i="1"/>
  <c r="AA326" i="1"/>
  <c r="AA292" i="1"/>
  <c r="AH286" i="1"/>
  <c r="AS280" i="1"/>
  <c r="AA318" i="1"/>
  <c r="C318" i="1"/>
  <c r="AP300" i="1"/>
  <c r="AJ300" i="1"/>
  <c r="AS310" i="1"/>
  <c r="AF304" i="1"/>
  <c r="AN319" i="1"/>
  <c r="AG306" i="1"/>
  <c r="C291" i="1"/>
  <c r="AF298" i="1"/>
  <c r="AO326" i="1"/>
  <c r="AF314" i="1"/>
  <c r="AG300" i="1"/>
  <c r="AJ318" i="1"/>
  <c r="AF290" i="1"/>
  <c r="AK321" i="1"/>
  <c r="AG308" i="1"/>
  <c r="AL293" i="1"/>
  <c r="AI325" i="1"/>
  <c r="AO312" i="1"/>
  <c r="AJ298" i="1"/>
  <c r="AJ282" i="1"/>
  <c r="AJ303" i="1"/>
  <c r="AN284" i="1"/>
  <c r="AB296" i="1"/>
  <c r="AR279" i="1"/>
  <c r="AG319" i="1"/>
  <c r="AB314" i="1"/>
  <c r="AQ285" i="1"/>
  <c r="AH295" i="1"/>
  <c r="AQ311" i="1"/>
  <c r="AT317" i="1"/>
  <c r="AR281" i="1"/>
  <c r="AQ284" i="1"/>
  <c r="AL318" i="1"/>
  <c r="C292" i="1"/>
  <c r="AF323" i="1"/>
  <c r="AT305" i="1"/>
  <c r="C296" i="1"/>
  <c r="AF281" i="1"/>
  <c r="AK316" i="1"/>
  <c r="AB302" i="1"/>
  <c r="AN288" i="1"/>
  <c r="AB301" i="1"/>
  <c r="AS283" i="1"/>
  <c r="AJ279" i="1"/>
  <c r="AS288" i="1"/>
  <c r="AF308" i="1"/>
  <c r="AI304" i="1"/>
  <c r="AP307" i="1"/>
  <c r="AG312" i="1"/>
  <c r="AN299" i="1"/>
  <c r="AJ323" i="1"/>
  <c r="AO314" i="1"/>
  <c r="AJ314" i="1"/>
  <c r="AR296" i="1"/>
  <c r="AA298" i="1"/>
  <c r="AQ322" i="1"/>
  <c r="AO309" i="1"/>
  <c r="AA295" i="1"/>
  <c r="AJ299" i="1"/>
  <c r="AO289" i="1"/>
  <c r="AL291" i="1"/>
  <c r="AM325" i="1"/>
  <c r="AT312" i="1"/>
  <c r="AT298" i="1"/>
  <c r="AT282" i="1"/>
  <c r="AL317" i="1"/>
  <c r="AO303" i="1"/>
  <c r="AG288" i="1"/>
  <c r="AL283" i="1"/>
  <c r="AF292" i="1"/>
  <c r="AG324" i="1"/>
  <c r="AL311" i="1"/>
  <c r="AA297" i="1"/>
  <c r="AA281" i="1"/>
  <c r="C316" i="1"/>
  <c r="AF302" i="1"/>
  <c r="AI286" i="1"/>
  <c r="AB295" i="1"/>
  <c r="AQ280" i="1"/>
  <c r="AL302" i="1"/>
  <c r="AK281" i="1"/>
  <c r="AN316" i="1"/>
  <c r="AR287" i="1"/>
  <c r="AT315" i="1"/>
  <c r="AI293" i="1"/>
  <c r="AF325" i="1"/>
  <c r="AF311" i="1"/>
  <c r="AR305" i="1"/>
  <c r="AB315" i="1"/>
  <c r="AS297" i="1"/>
  <c r="AQ292" i="1"/>
  <c r="AQ295" i="1"/>
  <c r="AK282" i="1"/>
  <c r="AO284" i="1"/>
  <c r="AT313" i="1"/>
  <c r="AF313" i="1"/>
  <c r="AB310" i="1"/>
  <c r="AI299" i="1"/>
  <c r="AM296" i="1"/>
  <c r="AN304" i="1"/>
  <c r="AB309" i="1"/>
  <c r="AS291" i="1"/>
  <c r="AQ286" i="1"/>
  <c r="AM283" i="1"/>
  <c r="AH294" i="1"/>
  <c r="AS322" i="1"/>
  <c r="AJ281" i="1"/>
  <c r="AB324" i="1"/>
  <c r="AR300" i="1"/>
  <c r="AI310" i="1"/>
  <c r="AF310" i="1"/>
  <c r="AR292" i="1"/>
  <c r="AA294" i="1"/>
  <c r="AO308" i="1"/>
  <c r="AJ295" i="1"/>
  <c r="AN317" i="1"/>
  <c r="C304" i="1"/>
  <c r="AI288" i="1"/>
  <c r="AR280" i="1"/>
  <c r="AO324" i="1"/>
  <c r="AP311" i="1"/>
  <c r="AN297" i="1"/>
  <c r="AH316" i="1"/>
  <c r="AS286" i="1"/>
  <c r="AP325" i="1"/>
  <c r="AK319" i="1"/>
  <c r="C306" i="1"/>
  <c r="AR290" i="1"/>
  <c r="AI323" i="1"/>
  <c r="AH310" i="1"/>
  <c r="AP295" i="1"/>
  <c r="AP279" i="1"/>
  <c r="AT300" i="1"/>
  <c r="AS285" i="1"/>
  <c r="AF287" i="1"/>
  <c r="AQ287" i="1"/>
  <c r="AR295" i="1"/>
  <c r="AI297" i="1"/>
  <c r="AM284" i="1"/>
  <c r="AT307" i="1"/>
  <c r="AM312" i="1"/>
  <c r="AH325" i="1"/>
  <c r="AR285" i="1"/>
  <c r="AQ298" i="1"/>
  <c r="AB323" i="1"/>
  <c r="AH317" i="1"/>
  <c r="U13" i="54"/>
  <c r="C282" i="1"/>
  <c r="AM282" i="1"/>
  <c r="AO300" i="1"/>
  <c r="AN300" i="1"/>
  <c r="AM304" i="1"/>
  <c r="AR283" i="1"/>
  <c r="AG323" i="1"/>
  <c r="AB281" i="1"/>
  <c r="AB317" i="1"/>
  <c r="AS299" i="1"/>
  <c r="AQ294" i="1"/>
  <c r="AP313" i="1"/>
  <c r="AP298" i="1"/>
  <c r="C326" i="1"/>
  <c r="AH298" i="1"/>
  <c r="AA303" i="1"/>
  <c r="AH324" i="1"/>
  <c r="AP305" i="1"/>
  <c r="AM305" i="1"/>
  <c r="AR288" i="1"/>
  <c r="AP292" i="1"/>
  <c r="AQ320" i="1"/>
  <c r="AL307" i="1"/>
  <c r="AJ292" i="1"/>
  <c r="AL295" i="1"/>
  <c r="AJ316" i="1"/>
  <c r="AR324" i="1"/>
  <c r="AM323" i="1"/>
  <c r="AP310" i="1"/>
  <c r="AH296" i="1"/>
  <c r="AH280" i="1"/>
  <c r="AA315" i="1"/>
  <c r="AJ301" i="1"/>
  <c r="AM285" i="1"/>
  <c r="AI318" i="1"/>
  <c r="AG322" i="1"/>
  <c r="AA309" i="1"/>
  <c r="AJ294" i="1"/>
  <c r="AF326" i="1"/>
  <c r="AN313" i="1"/>
  <c r="AO299" i="1"/>
  <c r="AO283" i="1"/>
  <c r="AS301" i="1"/>
  <c r="AQ296" i="1"/>
  <c r="AM286" i="1"/>
  <c r="AF295" i="1"/>
  <c r="AT299" i="1"/>
  <c r="AK318" i="1"/>
  <c r="AT303" i="1"/>
  <c r="AS295" i="1"/>
  <c r="AG309" i="1"/>
  <c r="AQ281" i="1"/>
  <c r="AG305" i="1"/>
  <c r="C284" i="1"/>
  <c r="AQ308" i="1"/>
  <c r="AM290" i="1"/>
  <c r="AK285" i="1"/>
  <c r="AB319" i="1"/>
  <c r="AT311" i="1"/>
  <c r="AR291" i="1"/>
  <c r="AI283" i="1"/>
  <c r="AQ325" i="1"/>
  <c r="AB313" i="1"/>
  <c r="AB316" i="1"/>
  <c r="AS307" i="1"/>
  <c r="AQ302" i="1"/>
  <c r="AS284" i="1"/>
  <c r="AJ293" i="1"/>
  <c r="AS308" i="1"/>
  <c r="AT292" i="1"/>
  <c r="AG298" i="1"/>
  <c r="AS324" i="1"/>
  <c r="AJ321" i="1"/>
  <c r="AB318" i="1"/>
  <c r="AJ289" i="1"/>
  <c r="AF286" i="1"/>
  <c r="AA290" i="1"/>
  <c r="AO319" i="1"/>
  <c r="AH306" i="1"/>
  <c r="AA291" i="1"/>
  <c r="AL287" i="1"/>
  <c r="AA282" i="1"/>
  <c r="AJ315" i="1"/>
  <c r="AO285" i="1"/>
  <c r="AM309" i="1"/>
  <c r="AT294" i="1"/>
  <c r="AJ326" i="1"/>
  <c r="AA314" i="1"/>
  <c r="AF300" i="1"/>
  <c r="AG284" i="1"/>
  <c r="AF312" i="1"/>
  <c r="AJ317" i="1"/>
  <c r="AN303" i="1"/>
  <c r="AF288" i="1"/>
  <c r="AA293" i="1"/>
  <c r="AA325" i="1"/>
  <c r="AJ312" i="1"/>
  <c r="AI298" i="1"/>
  <c r="AI282" i="1"/>
  <c r="AS309" i="1"/>
  <c r="AQ304" i="1"/>
  <c r="AM310" i="1"/>
  <c r="AM302" i="1"/>
  <c r="AK302" i="1"/>
  <c r="C294" i="1"/>
  <c r="AK299" i="1"/>
  <c r="AQ282" i="1"/>
  <c r="AB280" i="1"/>
  <c r="AQ313" i="1"/>
  <c r="AN280" i="1"/>
  <c r="AL282" i="1"/>
  <c r="AM298" i="1"/>
  <c r="AK293" i="1"/>
  <c r="AL326" i="1"/>
  <c r="AK306" i="1"/>
  <c r="AR299" i="1"/>
  <c r="AN282" i="1"/>
  <c r="AM308" i="1"/>
  <c r="AL288" i="1"/>
  <c r="AS315" i="1"/>
  <c r="AQ310" i="1"/>
  <c r="AT316" i="1"/>
  <c r="AA288" i="1"/>
  <c r="AH322" i="1"/>
  <c r="AN287" i="1"/>
  <c r="AS292" i="1"/>
  <c r="C322" i="1"/>
  <c r="AH318" i="1"/>
  <c r="AR284" i="1"/>
  <c r="AP288" i="1"/>
  <c r="AQ318" i="1"/>
  <c r="AA305" i="1"/>
  <c r="AP289" i="1"/>
  <c r="AF282" i="1"/>
  <c r="AP326" i="1"/>
  <c r="AG314" i="1"/>
  <c r="AI308" i="1"/>
  <c r="AN293" i="1"/>
  <c r="AL325" i="1"/>
  <c r="AS312" i="1"/>
  <c r="AS298" i="1"/>
  <c r="AS282" i="1"/>
  <c r="AT302" i="1"/>
  <c r="AG316" i="1"/>
  <c r="AP291" i="1"/>
  <c r="AF324" i="1"/>
  <c r="AJ311" i="1"/>
  <c r="C297" i="1"/>
  <c r="C281" i="1"/>
  <c r="AS317" i="1"/>
  <c r="AQ312" i="1"/>
  <c r="AM318" i="1"/>
  <c r="AK313" i="1"/>
  <c r="AK280" i="1"/>
  <c r="AR319" i="1"/>
  <c r="AG285" i="1"/>
  <c r="AQ321" i="1"/>
  <c r="AB311" i="1"/>
  <c r="AF297" i="1"/>
  <c r="AN296" i="1"/>
  <c r="AL290" i="1"/>
  <c r="AN326" i="1"/>
  <c r="AF293" i="1"/>
  <c r="AS287" i="1"/>
  <c r="AM306" i="1"/>
  <c r="AR297" i="1"/>
  <c r="AR307" i="1"/>
  <c r="AN290" i="1"/>
  <c r="AK311" i="1"/>
  <c r="AS279" i="1"/>
  <c r="AK290" i="1"/>
  <c r="AQ299" i="1"/>
  <c r="AL284" i="1"/>
  <c r="AM279" i="1"/>
  <c r="AP282" i="1"/>
  <c r="AJ319" i="1"/>
  <c r="AH282" i="1"/>
  <c r="AM287" i="1"/>
  <c r="AS318" i="1"/>
  <c r="AT314" i="1"/>
  <c r="AA311" i="1"/>
  <c r="AN283" i="1"/>
  <c r="AP290" i="1"/>
  <c r="AH290" i="1"/>
  <c r="AR326" i="1"/>
  <c r="AA304" i="1"/>
  <c r="AJ288" i="1"/>
  <c r="AP323" i="1"/>
  <c r="AN325" i="1"/>
  <c r="C313" i="1"/>
  <c r="C299" i="1"/>
  <c r="C283" i="1"/>
  <c r="AM315" i="1"/>
  <c r="AI307" i="1"/>
  <c r="AO311" i="1"/>
  <c r="AM297" i="1"/>
  <c r="AM281" i="1"/>
  <c r="AJ283" i="1"/>
  <c r="C315" i="1"/>
  <c r="AI301" i="1"/>
  <c r="AL285" i="1"/>
  <c r="AI319" i="1"/>
  <c r="AJ290" i="1"/>
  <c r="AO295" i="1"/>
  <c r="AO279" i="1"/>
  <c r="AS325" i="1"/>
  <c r="AF285" i="1"/>
  <c r="AM326" i="1"/>
  <c r="AQ317" i="1"/>
  <c r="AK288" i="1"/>
  <c r="AN320" i="1"/>
  <c r="AN310" i="1"/>
  <c r="AB288" i="1"/>
  <c r="AM280" i="1"/>
  <c r="AN312" i="1"/>
  <c r="AL298" i="1"/>
  <c r="AH281" i="1"/>
  <c r="AM316" i="1"/>
  <c r="AH319" i="1"/>
  <c r="C286" i="1"/>
  <c r="AM314" i="1"/>
  <c r="AN298" i="1"/>
  <c r="AR293" i="1"/>
  <c r="AS303" i="1"/>
  <c r="AK322" i="1"/>
  <c r="AQ307" i="1"/>
  <c r="AL292" i="1"/>
  <c r="AI285" i="1"/>
  <c r="AP304" i="1"/>
  <c r="AG282" i="1"/>
  <c r="AN315" i="1"/>
  <c r="AI311" i="1"/>
  <c r="AO306" i="1"/>
  <c r="AR316" i="1"/>
  <c r="AJ285" i="1"/>
  <c r="AT284" i="1"/>
  <c r="AR322" i="1"/>
  <c r="AR320" i="1"/>
  <c r="AP324" i="1"/>
  <c r="C312" i="1"/>
  <c r="AO297" i="1"/>
  <c r="AO281" i="1"/>
  <c r="AT310" i="1"/>
  <c r="AM319" i="1"/>
  <c r="AF306" i="1"/>
  <c r="AL323" i="1"/>
  <c r="AG280" i="1"/>
  <c r="AI326" i="1"/>
  <c r="C314" i="1"/>
  <c r="AA300" i="1"/>
  <c r="AF284" i="1"/>
  <c r="AG318" i="1"/>
  <c r="AO304" i="1"/>
  <c r="AA289" i="1"/>
  <c r="C309" i="1"/>
  <c r="C279" i="1"/>
  <c r="U15" i="54" l="1"/>
  <c r="U29" i="54"/>
  <c r="U46" i="54"/>
  <c r="U39" i="54"/>
  <c r="U38" i="54"/>
  <c r="U14" i="54"/>
  <c r="U30" i="54"/>
  <c r="U22" i="54"/>
  <c r="U44" i="54"/>
  <c r="U12" i="54"/>
  <c r="U53" i="54"/>
  <c r="U40" i="54"/>
  <c r="U52" i="54"/>
  <c r="U19" i="54"/>
  <c r="U23" i="54"/>
  <c r="C308" i="1"/>
  <c r="Z308" i="1" s="1"/>
  <c r="U36" i="54"/>
  <c r="U24" i="54"/>
  <c r="C321" i="1"/>
  <c r="U49" i="54"/>
  <c r="U45" i="54"/>
  <c r="U28" i="54"/>
  <c r="U42" i="54"/>
  <c r="U10" i="54"/>
  <c r="U43" i="54"/>
  <c r="U11" i="54"/>
  <c r="U47" i="54"/>
  <c r="U26" i="54"/>
  <c r="U50" i="54"/>
  <c r="U25" i="54"/>
  <c r="U37" i="54"/>
  <c r="U35" i="54"/>
  <c r="U27" i="54"/>
  <c r="U21" i="54"/>
  <c r="U34" i="54"/>
  <c r="U54" i="54"/>
  <c r="U57" i="54"/>
  <c r="U32" i="54"/>
  <c r="U18" i="54"/>
  <c r="U31" i="54"/>
  <c r="U16" i="54"/>
  <c r="U48" i="54"/>
  <c r="U55" i="54"/>
  <c r="U17" i="54"/>
  <c r="U20" i="54"/>
  <c r="U51" i="54"/>
  <c r="U56" i="54"/>
  <c r="U33" i="54"/>
  <c r="U41" i="54"/>
  <c r="X309" i="1"/>
  <c r="CI309" i="1" s="1"/>
  <c r="Z309" i="1"/>
  <c r="X299" i="1"/>
  <c r="Z299" i="1"/>
  <c r="X321" i="1"/>
  <c r="Z321" i="1"/>
  <c r="AQ329" i="1"/>
  <c r="BO294" i="1" s="1"/>
  <c r="AB333" i="1"/>
  <c r="Z285" i="1"/>
  <c r="X285" i="1"/>
  <c r="CI285" i="1" s="1"/>
  <c r="X306" i="1"/>
  <c r="Z306" i="1"/>
  <c r="X313" i="1"/>
  <c r="CI313" i="1" s="1"/>
  <c r="Z313" i="1"/>
  <c r="Z281" i="1"/>
  <c r="X281" i="1"/>
  <c r="AG330" i="1"/>
  <c r="Z288" i="1"/>
  <c r="X288" i="1"/>
  <c r="CI288" i="1" s="1"/>
  <c r="Z282" i="1"/>
  <c r="X282" i="1"/>
  <c r="Z297" i="1"/>
  <c r="X297" i="1"/>
  <c r="CI297" i="1" s="1"/>
  <c r="AA330" i="1"/>
  <c r="AP330" i="1"/>
  <c r="AR330" i="1"/>
  <c r="Z279" i="1"/>
  <c r="X279" i="1"/>
  <c r="CI279" i="1"/>
  <c r="X312" i="1"/>
  <c r="Z312" i="1"/>
  <c r="AB332" i="1"/>
  <c r="Z286" i="1"/>
  <c r="X286" i="1"/>
  <c r="AO330" i="1"/>
  <c r="AP329" i="1"/>
  <c r="BN304" i="1" s="1"/>
  <c r="AN329" i="1"/>
  <c r="BL297" i="1" s="1"/>
  <c r="AS330" i="1"/>
  <c r="AA329" i="1"/>
  <c r="AY293" i="1" s="1"/>
  <c r="Z314" i="1"/>
  <c r="X314" i="1"/>
  <c r="X294" i="1"/>
  <c r="Z294" i="1"/>
  <c r="AH329" i="1"/>
  <c r="BF319" i="1" s="1"/>
  <c r="AT329" i="1"/>
  <c r="BR294" i="1" s="1"/>
  <c r="X280" i="1"/>
  <c r="Z280" i="1"/>
  <c r="X283" i="1"/>
  <c r="Z283" i="1"/>
  <c r="AK330" i="1"/>
  <c r="Z287" i="1"/>
  <c r="X287" i="1"/>
  <c r="X304" i="1"/>
  <c r="Z304" i="1"/>
  <c r="AI329" i="1"/>
  <c r="BG318" i="1" s="1"/>
  <c r="Z315" i="1"/>
  <c r="X315" i="1"/>
  <c r="X322" i="1"/>
  <c r="CI322" i="1" s="1"/>
  <c r="Z322" i="1"/>
  <c r="X284" i="1"/>
  <c r="CI284" i="1" s="1"/>
  <c r="Z284" i="1"/>
  <c r="AJ329" i="1"/>
  <c r="BH312" i="1" s="1"/>
  <c r="AM330" i="1"/>
  <c r="X326" i="1"/>
  <c r="Z326" i="1"/>
  <c r="X317" i="1"/>
  <c r="Z317" i="1"/>
  <c r="CI317" i="1"/>
  <c r="BO289" i="1"/>
  <c r="Z290" i="1"/>
  <c r="X290" i="1"/>
  <c r="CI290" i="1" s="1"/>
  <c r="AK329" i="1"/>
  <c r="BI281" i="1" s="1"/>
  <c r="Z324" i="1"/>
  <c r="X324" i="1"/>
  <c r="AF329" i="1"/>
  <c r="BD308" i="1" s="1"/>
  <c r="AH330" i="1"/>
  <c r="AO329" i="1"/>
  <c r="BM300" i="1" s="1"/>
  <c r="X303" i="1"/>
  <c r="Z303" i="1"/>
  <c r="AM329" i="1"/>
  <c r="BK296" i="1" s="1"/>
  <c r="AA333" i="1"/>
  <c r="AS329" i="1"/>
  <c r="BQ317" i="1" s="1"/>
  <c r="AL329" i="1"/>
  <c r="BJ295" i="1" s="1"/>
  <c r="X316" i="1"/>
  <c r="CI316" i="1" s="1"/>
  <c r="Z316" i="1"/>
  <c r="X305" i="1"/>
  <c r="Z305" i="1"/>
  <c r="Z298" i="1"/>
  <c r="X298" i="1"/>
  <c r="AF330" i="1"/>
  <c r="AA332" i="1"/>
  <c r="X311" i="1"/>
  <c r="CI311" i="1" s="1"/>
  <c r="Z311" i="1"/>
  <c r="Z293" i="1"/>
  <c r="X293" i="1"/>
  <c r="CI293" i="1" s="1"/>
  <c r="AJ330" i="1"/>
  <c r="Z325" i="1"/>
  <c r="X325" i="1"/>
  <c r="X292" i="1"/>
  <c r="Z292" i="1"/>
  <c r="X295" i="1"/>
  <c r="Z295" i="1"/>
  <c r="BO303" i="1"/>
  <c r="X302" i="1"/>
  <c r="Z302" i="1"/>
  <c r="Z307" i="1"/>
  <c r="X307" i="1"/>
  <c r="CI307" i="1" s="1"/>
  <c r="X296" i="1"/>
  <c r="CI296" i="1" s="1"/>
  <c r="Z296" i="1"/>
  <c r="Z300" i="1"/>
  <c r="X300" i="1"/>
  <c r="CI300" i="1" s="1"/>
  <c r="AL330" i="1"/>
  <c r="Z319" i="1"/>
  <c r="X319" i="1"/>
  <c r="BO285" i="1"/>
  <c r="BO314" i="1"/>
  <c r="AY285" i="1"/>
  <c r="AB330" i="1"/>
  <c r="BO297" i="1"/>
  <c r="AY281" i="1"/>
  <c r="X291" i="1"/>
  <c r="Z291" i="1"/>
  <c r="X318" i="1"/>
  <c r="Z318" i="1"/>
  <c r="AY326" i="1"/>
  <c r="AB329" i="1"/>
  <c r="AZ317" i="1" s="1"/>
  <c r="AQ330" i="1"/>
  <c r="AN330" i="1"/>
  <c r="X301" i="1"/>
  <c r="Z301" i="1"/>
  <c r="AY283" i="1"/>
  <c r="BG314" i="1"/>
  <c r="AY310" i="1"/>
  <c r="AY295" i="1"/>
  <c r="BO311" i="1"/>
  <c r="X289" i="1"/>
  <c r="Z289" i="1"/>
  <c r="AR329" i="1"/>
  <c r="BP322" i="1" s="1"/>
  <c r="AY306" i="1"/>
  <c r="R507" i="1" s="1"/>
  <c r="BO290" i="1"/>
  <c r="X323" i="1"/>
  <c r="Z323" i="1"/>
  <c r="AT330" i="1"/>
  <c r="AG329" i="1"/>
  <c r="BE284" i="1" s="1"/>
  <c r="AY312" i="1"/>
  <c r="AI330" i="1"/>
  <c r="X320" i="1"/>
  <c r="Z320" i="1"/>
  <c r="BO291" i="1"/>
  <c r="BD317" i="1"/>
  <c r="BD320" i="1"/>
  <c r="BM301" i="1"/>
  <c r="AY302" i="1"/>
  <c r="Z310" i="1"/>
  <c r="X310" i="1"/>
  <c r="CI310" i="1" s="1"/>
  <c r="AY280" i="1"/>
  <c r="BO309" i="1"/>
  <c r="BD314" i="1" l="1"/>
  <c r="BD318" i="1"/>
  <c r="BD299" i="1"/>
  <c r="BO279" i="1"/>
  <c r="AY321" i="1"/>
  <c r="BO280" i="1"/>
  <c r="BD301" i="1"/>
  <c r="BR297" i="1"/>
  <c r="EY498" i="1" s="1"/>
  <c r="BG313" i="1"/>
  <c r="AY313" i="1"/>
  <c r="BG309" i="1"/>
  <c r="BR305" i="1"/>
  <c r="BR304" i="1"/>
  <c r="BK307" i="1"/>
  <c r="BR326" i="1"/>
  <c r="BR312" i="1"/>
  <c r="BG324" i="1"/>
  <c r="BG295" i="1"/>
  <c r="BL305" i="1"/>
  <c r="BL284" i="1"/>
  <c r="BK299" i="1"/>
  <c r="CZ500" i="1" s="1"/>
  <c r="BL301" i="1"/>
  <c r="DG502" i="1" s="1"/>
  <c r="BL288" i="1"/>
  <c r="BL285" i="1"/>
  <c r="BL309" i="1"/>
  <c r="BM318" i="1"/>
  <c r="BL321" i="1"/>
  <c r="DG522" i="1" s="1"/>
  <c r="BK291" i="1"/>
  <c r="BL307" i="1"/>
  <c r="DG508" i="1" s="1"/>
  <c r="FQ290" i="1"/>
  <c r="BL322" i="1"/>
  <c r="BL324" i="1"/>
  <c r="BJ314" i="1"/>
  <c r="CS515" i="1" s="1"/>
  <c r="BL299" i="1"/>
  <c r="BL318" i="1"/>
  <c r="BI321" i="1"/>
  <c r="BL314" i="1"/>
  <c r="BD280" i="1"/>
  <c r="BL308" i="1"/>
  <c r="AY284" i="1"/>
  <c r="FA285" i="1" s="1"/>
  <c r="BI320" i="1"/>
  <c r="BH303" i="1"/>
  <c r="CD504" i="1" s="1"/>
  <c r="S349" i="45" s="1"/>
  <c r="BQ319" i="1"/>
  <c r="BH320" i="1"/>
  <c r="BI298" i="1"/>
  <c r="BI314" i="1"/>
  <c r="CL515" i="1" s="1"/>
  <c r="BI287" i="1"/>
  <c r="BI292" i="1"/>
  <c r="BK324" i="1"/>
  <c r="CZ525" i="1" s="1"/>
  <c r="BI296" i="1"/>
  <c r="BI316" i="1"/>
  <c r="BQ281" i="1"/>
  <c r="AY297" i="1"/>
  <c r="R498" i="1" s="1"/>
  <c r="BK317" i="1"/>
  <c r="BL289" i="1"/>
  <c r="BI300" i="1"/>
  <c r="BH305" i="1"/>
  <c r="BJ286" i="1"/>
  <c r="X308" i="1"/>
  <c r="CI308" i="1" s="1"/>
  <c r="BN317" i="1"/>
  <c r="BI325" i="1"/>
  <c r="CL526" i="1" s="1"/>
  <c r="BK293" i="1"/>
  <c r="BI323" i="1"/>
  <c r="CL524" i="1" s="1"/>
  <c r="BI279" i="1"/>
  <c r="AY320" i="1"/>
  <c r="FA321" i="1" s="1"/>
  <c r="BL311" i="1"/>
  <c r="DG512" i="1" s="1"/>
  <c r="BI291" i="1"/>
  <c r="BR286" i="1"/>
  <c r="BR289" i="1"/>
  <c r="BO301" i="1"/>
  <c r="EB502" i="1" s="1"/>
  <c r="BH322" i="1"/>
  <c r="BG317" i="1"/>
  <c r="BR301" i="1"/>
  <c r="BR323" i="1"/>
  <c r="BI286" i="1"/>
  <c r="BL319" i="1"/>
  <c r="DG520" i="1" s="1"/>
  <c r="BL306" i="1"/>
  <c r="BQ293" i="1"/>
  <c r="BR285" i="1"/>
  <c r="BG305" i="1"/>
  <c r="BM280" i="1"/>
  <c r="BR295" i="1"/>
  <c r="FT295" i="1" s="1"/>
  <c r="BO305" i="1"/>
  <c r="BO322" i="1"/>
  <c r="BI312" i="1"/>
  <c r="CL513" i="1" s="1"/>
  <c r="BD298" i="1"/>
  <c r="BL279" i="1"/>
  <c r="BF285" i="1"/>
  <c r="BG316" i="1"/>
  <c r="BH298" i="1"/>
  <c r="CD499" i="1" s="1"/>
  <c r="BH323" i="1"/>
  <c r="BR298" i="1"/>
  <c r="CI326" i="1"/>
  <c r="DF326" i="1" s="1"/>
  <c r="J11" i="70"/>
  <c r="C53" i="74"/>
  <c r="I53" i="74" s="1"/>
  <c r="BH282" i="1"/>
  <c r="CI324" i="1"/>
  <c r="C51" i="74"/>
  <c r="I51" i="74" s="1"/>
  <c r="BF288" i="1"/>
  <c r="CI325" i="1"/>
  <c r="DF325" i="1" s="1"/>
  <c r="C52" i="74"/>
  <c r="I52" i="74" s="1"/>
  <c r="BF299" i="1"/>
  <c r="BP500" i="1" s="1"/>
  <c r="BF307" i="1"/>
  <c r="BG281" i="1"/>
  <c r="BO326" i="1"/>
  <c r="EB527" i="1" s="1"/>
  <c r="BO306" i="1"/>
  <c r="EB507" i="1" s="1"/>
  <c r="BI310" i="1"/>
  <c r="BI324" i="1"/>
  <c r="BF291" i="1"/>
  <c r="BG306" i="1"/>
  <c r="BH279" i="1"/>
  <c r="BJ281" i="1"/>
  <c r="BG325" i="1"/>
  <c r="FI325" i="1" s="1"/>
  <c r="BH309" i="1"/>
  <c r="CD510" i="1" s="1"/>
  <c r="BF297" i="1"/>
  <c r="BM294" i="1"/>
  <c r="BF312" i="1"/>
  <c r="BF301" i="1"/>
  <c r="BP502" i="1" s="1"/>
  <c r="BF313" i="1"/>
  <c r="AZ307" i="1"/>
  <c r="BF279" i="1"/>
  <c r="BG296" i="1"/>
  <c r="BF302" i="1"/>
  <c r="BH296" i="1"/>
  <c r="CD497" i="1" s="1"/>
  <c r="BH310" i="1"/>
  <c r="CD511" i="1" s="1"/>
  <c r="BM298" i="1"/>
  <c r="BH318" i="1"/>
  <c r="BM309" i="1"/>
  <c r="DN510" i="1" s="1"/>
  <c r="AY319" i="1"/>
  <c r="R520" i="1" s="1"/>
  <c r="BH300" i="1"/>
  <c r="BM323" i="1"/>
  <c r="BF289" i="1"/>
  <c r="BM325" i="1"/>
  <c r="AZ302" i="1"/>
  <c r="Y503" i="1" s="1"/>
  <c r="BM282" i="1"/>
  <c r="BH306" i="1"/>
  <c r="CD507" i="1" s="1"/>
  <c r="S352" i="45" s="1"/>
  <c r="BG322" i="1"/>
  <c r="BW523" i="1" s="1"/>
  <c r="BO293" i="1"/>
  <c r="FQ294" i="1" s="1"/>
  <c r="BF311" i="1"/>
  <c r="BF303" i="1"/>
  <c r="BP504" i="1" s="1"/>
  <c r="BJ303" i="1"/>
  <c r="CS504" i="1" s="1"/>
  <c r="BI303" i="1"/>
  <c r="BI295" i="1"/>
  <c r="AY292" i="1"/>
  <c r="FA293" i="1" s="1"/>
  <c r="BQ296" i="1"/>
  <c r="EQ497" i="1" s="1"/>
  <c r="BF306" i="1"/>
  <c r="BQ320" i="1"/>
  <c r="EQ521" i="1" s="1"/>
  <c r="BQ289" i="1"/>
  <c r="BJ291" i="1"/>
  <c r="BH286" i="1"/>
  <c r="BG280" i="1"/>
  <c r="BH284" i="1"/>
  <c r="BF295" i="1"/>
  <c r="BP496" i="1" s="1"/>
  <c r="BK322" i="1"/>
  <c r="BK288" i="1"/>
  <c r="BI284" i="1"/>
  <c r="BK320" i="1"/>
  <c r="CZ521" i="1" s="1"/>
  <c r="BF283" i="1"/>
  <c r="BH299" i="1"/>
  <c r="CD500" i="1" s="1"/>
  <c r="BR317" i="1"/>
  <c r="BG315" i="1"/>
  <c r="BW516" i="1" s="1"/>
  <c r="BR293" i="1"/>
  <c r="FT294" i="1" s="1"/>
  <c r="BF315" i="1"/>
  <c r="BP516" i="1" s="1"/>
  <c r="BN287" i="1"/>
  <c r="BN318" i="1"/>
  <c r="FP318" i="1" s="1"/>
  <c r="BN286" i="1"/>
  <c r="BN300" i="1"/>
  <c r="BN322" i="1"/>
  <c r="DU523" i="1" s="1"/>
  <c r="BN283" i="1"/>
  <c r="BN303" i="1"/>
  <c r="FP304" i="1" s="1"/>
  <c r="BN285" i="1"/>
  <c r="BL315" i="1"/>
  <c r="DG516" i="1" s="1"/>
  <c r="BN312" i="1"/>
  <c r="DU513" i="1" s="1"/>
  <c r="BN299" i="1"/>
  <c r="BL287" i="1"/>
  <c r="BN281" i="1"/>
  <c r="BN307" i="1"/>
  <c r="DU508" i="1" s="1"/>
  <c r="BQ326" i="1"/>
  <c r="BQ280" i="1"/>
  <c r="BF293" i="1"/>
  <c r="BN308" i="1"/>
  <c r="DU509" i="1" s="1"/>
  <c r="BN284" i="1"/>
  <c r="BN302" i="1"/>
  <c r="DU503" i="1" s="1"/>
  <c r="BF305" i="1"/>
  <c r="BP506" i="1" s="1"/>
  <c r="BN306" i="1"/>
  <c r="BN280" i="1"/>
  <c r="BG292" i="1"/>
  <c r="BF308" i="1"/>
  <c r="BP509" i="1" s="1"/>
  <c r="BL280" i="1"/>
  <c r="FN280" i="1" s="1"/>
  <c r="BN316" i="1"/>
  <c r="DU517" i="1" s="1"/>
  <c r="BJ324" i="1"/>
  <c r="BF323" i="1"/>
  <c r="BP524" i="1" s="1"/>
  <c r="BN297" i="1"/>
  <c r="DU498" i="1" s="1"/>
  <c r="BJ319" i="1"/>
  <c r="BF304" i="1"/>
  <c r="BK295" i="1"/>
  <c r="FM296" i="1" s="1"/>
  <c r="BF309" i="1"/>
  <c r="BP510" i="1" s="1"/>
  <c r="BQ294" i="1"/>
  <c r="EQ495" i="1" s="1"/>
  <c r="BQ310" i="1"/>
  <c r="EQ511" i="1" s="1"/>
  <c r="BL281" i="1"/>
  <c r="BQ290" i="1"/>
  <c r="BH313" i="1"/>
  <c r="FJ313" i="1" s="1"/>
  <c r="BF286" i="1"/>
  <c r="BO298" i="1"/>
  <c r="FQ298" i="1" s="1"/>
  <c r="BL303" i="1"/>
  <c r="DG504" i="1" s="1"/>
  <c r="BF314" i="1"/>
  <c r="BF284" i="1"/>
  <c r="AY315" i="1"/>
  <c r="R516" i="1" s="1"/>
  <c r="BG300" i="1"/>
  <c r="BW501" i="1" s="1"/>
  <c r="BG289" i="1"/>
  <c r="BH280" i="1"/>
  <c r="BN315" i="1"/>
  <c r="DU516" i="1" s="1"/>
  <c r="BM292" i="1"/>
  <c r="BN309" i="1"/>
  <c r="DU510" i="1" s="1"/>
  <c r="BN296" i="1"/>
  <c r="DU497" i="1" s="1"/>
  <c r="AY299" i="1"/>
  <c r="R500" i="1" s="1"/>
  <c r="BH325" i="1"/>
  <c r="CD526" i="1" s="1"/>
  <c r="BL326" i="1"/>
  <c r="AY282" i="1"/>
  <c r="FA283" i="1" s="1"/>
  <c r="AY307" i="1"/>
  <c r="BG320" i="1"/>
  <c r="BW521" i="1" s="1"/>
  <c r="AY311" i="1"/>
  <c r="AY325" i="1"/>
  <c r="BK289" i="1"/>
  <c r="BH308" i="1"/>
  <c r="BF321" i="1"/>
  <c r="BP522" i="1" s="1"/>
  <c r="BN320" i="1"/>
  <c r="DU521" i="1" s="1"/>
  <c r="BO324" i="1"/>
  <c r="EB525" i="1" s="1"/>
  <c r="BH297" i="1"/>
  <c r="CD498" i="1" s="1"/>
  <c r="BH304" i="1"/>
  <c r="CD505" i="1" s="1"/>
  <c r="BL291" i="1"/>
  <c r="BL316" i="1"/>
  <c r="DG517" i="1" s="1"/>
  <c r="BJ312" i="1"/>
  <c r="CS513" i="1" s="1"/>
  <c r="BJ294" i="1"/>
  <c r="FL295" i="1" s="1"/>
  <c r="BO287" i="1"/>
  <c r="BJ297" i="1"/>
  <c r="CS498" i="1" s="1"/>
  <c r="BO325" i="1"/>
  <c r="EB526" i="1" s="1"/>
  <c r="BO307" i="1"/>
  <c r="EB508" i="1" s="1"/>
  <c r="BJ305" i="1"/>
  <c r="CS506" i="1" s="1"/>
  <c r="BJ316" i="1"/>
  <c r="BG287" i="1"/>
  <c r="BR308" i="1"/>
  <c r="BD304" i="1"/>
  <c r="BB505" i="1" s="1"/>
  <c r="BJ313" i="1"/>
  <c r="CS514" i="1" s="1"/>
  <c r="BR321" i="1"/>
  <c r="EY522" i="1" s="1"/>
  <c r="BO317" i="1"/>
  <c r="BF318" i="1"/>
  <c r="FH319" i="1" s="1"/>
  <c r="AY308" i="1"/>
  <c r="R509" i="1" s="1"/>
  <c r="BO288" i="1"/>
  <c r="AZ321" i="1"/>
  <c r="BR309" i="1"/>
  <c r="EY510" i="1" s="1"/>
  <c r="BG304" i="1"/>
  <c r="FI305" i="1" s="1"/>
  <c r="BD291" i="1"/>
  <c r="BR296" i="1"/>
  <c r="BM312" i="1"/>
  <c r="DN513" i="1" s="1"/>
  <c r="AY317" i="1"/>
  <c r="R518" i="1" s="1"/>
  <c r="BJ310" i="1"/>
  <c r="BI326" i="1"/>
  <c r="CL527" i="1" s="1"/>
  <c r="BO321" i="1"/>
  <c r="BR324" i="1"/>
  <c r="FT324" i="1" s="1"/>
  <c r="AY286" i="1"/>
  <c r="FA286" i="1" s="1"/>
  <c r="BH311" i="1"/>
  <c r="FJ312" i="1" s="1"/>
  <c r="BO316" i="1"/>
  <c r="EB517" i="1" s="1"/>
  <c r="AZ285" i="1"/>
  <c r="BE325" i="1"/>
  <c r="BM302" i="1"/>
  <c r="BM314" i="1"/>
  <c r="AY324" i="1"/>
  <c r="BO284" i="1"/>
  <c r="BR320" i="1"/>
  <c r="BI308" i="1"/>
  <c r="CL509" i="1" s="1"/>
  <c r="BI294" i="1"/>
  <c r="BI329" i="1" s="1"/>
  <c r="BH294" i="1"/>
  <c r="BH329" i="1" s="1"/>
  <c r="AY304" i="1"/>
  <c r="R505" i="1" s="1"/>
  <c r="BL292" i="1"/>
  <c r="BO312" i="1"/>
  <c r="EB513" i="1" s="1"/>
  <c r="AY287" i="1"/>
  <c r="BO310" i="1"/>
  <c r="FQ311" i="1" s="1"/>
  <c r="AY279" i="1"/>
  <c r="FA280" i="1" s="1"/>
  <c r="BJ321" i="1"/>
  <c r="CS522" i="1" s="1"/>
  <c r="BG291" i="1"/>
  <c r="BR280" i="1"/>
  <c r="BG307" i="1"/>
  <c r="BW508" i="1" s="1"/>
  <c r="BF320" i="1"/>
  <c r="FH320" i="1" s="1"/>
  <c r="BL296" i="1"/>
  <c r="FN297" i="1" s="1"/>
  <c r="BN293" i="1"/>
  <c r="BF326" i="1"/>
  <c r="BO292" i="1"/>
  <c r="FQ293" i="1" s="1"/>
  <c r="BJ304" i="1"/>
  <c r="BJ299" i="1"/>
  <c r="CS500" i="1" s="1"/>
  <c r="BJ283" i="1"/>
  <c r="BR282" i="1"/>
  <c r="AY322" i="1"/>
  <c r="R523" i="1" s="1"/>
  <c r="BO281" i="1"/>
  <c r="BO295" i="1"/>
  <c r="BN324" i="1"/>
  <c r="DU525" i="1" s="1"/>
  <c r="AY323" i="1"/>
  <c r="R524" i="1" s="1"/>
  <c r="BO304" i="1"/>
  <c r="EB505" i="1" s="1"/>
  <c r="BJ309" i="1"/>
  <c r="CS510" i="1" s="1"/>
  <c r="FK296" i="1"/>
  <c r="BJ318" i="1"/>
  <c r="BJ317" i="1"/>
  <c r="BR279" i="1"/>
  <c r="BJ300" i="1"/>
  <c r="BR281" i="1"/>
  <c r="BR291" i="1"/>
  <c r="BG290" i="1"/>
  <c r="BR288" i="1"/>
  <c r="BJ301" i="1"/>
  <c r="CS502" i="1" s="1"/>
  <c r="BQ283" i="1"/>
  <c r="BF298" i="1"/>
  <c r="AY289" i="1"/>
  <c r="BO283" i="1"/>
  <c r="BO296" i="1"/>
  <c r="BE294" i="1"/>
  <c r="BE329" i="1" s="1"/>
  <c r="AZ312" i="1"/>
  <c r="Y513" i="1" s="1"/>
  <c r="BD279" i="1"/>
  <c r="FF280" i="1" s="1"/>
  <c r="BJ308" i="1"/>
  <c r="BR319" i="1"/>
  <c r="BJ311" i="1"/>
  <c r="FL311" i="1" s="1"/>
  <c r="BJ322" i="1"/>
  <c r="CS523" i="1" s="1"/>
  <c r="BR306" i="1"/>
  <c r="EY507" i="1" s="1"/>
  <c r="BR318" i="1"/>
  <c r="EY519" i="1" s="1"/>
  <c r="BM293" i="1"/>
  <c r="FO294" i="1" s="1"/>
  <c r="BR283" i="1"/>
  <c r="BH307" i="1"/>
  <c r="CD508" i="1" s="1"/>
  <c r="BH314" i="1"/>
  <c r="BH290" i="1"/>
  <c r="BO315" i="1"/>
  <c r="EB516" i="1" s="1"/>
  <c r="BO320" i="1"/>
  <c r="BO323" i="1"/>
  <c r="FQ323" i="1" s="1"/>
  <c r="BJ306" i="1"/>
  <c r="BM287" i="1"/>
  <c r="BJ315" i="1"/>
  <c r="AY316" i="1"/>
  <c r="R517" i="1" s="1"/>
  <c r="AY318" i="1"/>
  <c r="BJ320" i="1"/>
  <c r="AY298" i="1"/>
  <c r="AY314" i="1"/>
  <c r="BO318" i="1"/>
  <c r="EB519" i="1" s="1"/>
  <c r="AY290" i="1"/>
  <c r="BG288" i="1"/>
  <c r="AY294" i="1"/>
  <c r="FA295" i="1" s="1"/>
  <c r="BP520" i="1"/>
  <c r="DF285" i="1"/>
  <c r="DU505" i="1"/>
  <c r="CS496" i="1"/>
  <c r="BR329" i="1"/>
  <c r="EY495" i="1"/>
  <c r="EB495" i="1"/>
  <c r="BO329" i="1"/>
  <c r="DF308" i="1"/>
  <c r="DN501" i="1"/>
  <c r="FI318" i="1"/>
  <c r="BW519" i="1"/>
  <c r="EJ523" i="1"/>
  <c r="EQ518" i="1"/>
  <c r="DF297" i="1"/>
  <c r="DG498" i="1"/>
  <c r="Y518" i="1"/>
  <c r="CD513" i="1"/>
  <c r="CZ497" i="1"/>
  <c r="R522" i="1"/>
  <c r="DU507" i="1"/>
  <c r="BB519" i="1"/>
  <c r="FF318" i="1"/>
  <c r="BW496" i="1"/>
  <c r="FK325" i="1"/>
  <c r="CZ523" i="1"/>
  <c r="BP498" i="1"/>
  <c r="BE312" i="1"/>
  <c r="BE287" i="1"/>
  <c r="BE300" i="1"/>
  <c r="AZ308" i="1"/>
  <c r="BP289" i="1"/>
  <c r="CZ496" i="1"/>
  <c r="AZ304" i="1"/>
  <c r="FK326" i="1"/>
  <c r="BD309" i="1"/>
  <c r="BB510" i="1" s="1"/>
  <c r="BD263" i="1"/>
  <c r="BD274" i="1"/>
  <c r="BD259" i="1"/>
  <c r="BD277" i="1"/>
  <c r="BD268" i="1"/>
  <c r="BD273" i="1"/>
  <c r="BD270" i="1"/>
  <c r="BD262" i="1"/>
  <c r="BD276" i="1"/>
  <c r="BD264" i="1"/>
  <c r="BD278" i="1"/>
  <c r="BD260" i="1"/>
  <c r="BD269" i="1"/>
  <c r="BD271" i="1"/>
  <c r="BD272" i="1"/>
  <c r="BD265" i="1"/>
  <c r="BD258" i="1"/>
  <c r="BD275" i="1"/>
  <c r="BD261" i="1"/>
  <c r="BD266" i="1"/>
  <c r="BD267" i="1"/>
  <c r="BM281" i="1"/>
  <c r="BQ285" i="1"/>
  <c r="BM295" i="1"/>
  <c r="BD313" i="1"/>
  <c r="BP288" i="1"/>
  <c r="CI294" i="1"/>
  <c r="X329" i="1"/>
  <c r="GK321" i="1" s="1"/>
  <c r="CB321" i="1" s="1"/>
  <c r="H11" i="70"/>
  <c r="CN294" i="1"/>
  <c r="CL294" i="1"/>
  <c r="CM294" i="1"/>
  <c r="AU294" i="1"/>
  <c r="D217" i="45"/>
  <c r="C21" i="74"/>
  <c r="I21" i="74" s="1"/>
  <c r="CU294" i="1"/>
  <c r="CV294" i="1"/>
  <c r="CX294" i="1"/>
  <c r="CO294" i="1"/>
  <c r="CT294" i="1"/>
  <c r="CP294" i="1"/>
  <c r="DA294" i="1"/>
  <c r="CK294" i="1"/>
  <c r="DB294" i="1"/>
  <c r="CZ294" i="1"/>
  <c r="CQ294" i="1"/>
  <c r="CS294" i="1"/>
  <c r="CR294" i="1"/>
  <c r="CJ294" i="1"/>
  <c r="DC294" i="1"/>
  <c r="CY294" i="1"/>
  <c r="CW294" i="1"/>
  <c r="BP316" i="1"/>
  <c r="BK301" i="1"/>
  <c r="BM316" i="1"/>
  <c r="DN517" i="1" s="1"/>
  <c r="BI318" i="1"/>
  <c r="BP318" i="1"/>
  <c r="BR310" i="1"/>
  <c r="EY511" i="1" s="1"/>
  <c r="AZ316" i="1"/>
  <c r="BH283" i="1"/>
  <c r="FJ283" i="1" s="1"/>
  <c r="BM310" i="1"/>
  <c r="BP300" i="1"/>
  <c r="BK323" i="1"/>
  <c r="BM317" i="1"/>
  <c r="BG323" i="1"/>
  <c r="FI324" i="1" s="1"/>
  <c r="BJ280" i="1"/>
  <c r="BJ298" i="1"/>
  <c r="BF316" i="1"/>
  <c r="BH326" i="1"/>
  <c r="BQ279" i="1"/>
  <c r="BF310" i="1"/>
  <c r="BK321" i="1"/>
  <c r="BG310" i="1"/>
  <c r="CU321" i="1"/>
  <c r="CN321" i="1"/>
  <c r="CM321" i="1"/>
  <c r="CL321" i="1"/>
  <c r="D244" i="45"/>
  <c r="C48" i="74"/>
  <c r="I48" i="74" s="1"/>
  <c r="AU321" i="1"/>
  <c r="CO321" i="1"/>
  <c r="CJ321" i="1"/>
  <c r="CW321" i="1"/>
  <c r="CT321" i="1"/>
  <c r="CQ321" i="1"/>
  <c r="CK321" i="1"/>
  <c r="CP321" i="1"/>
  <c r="CS321" i="1"/>
  <c r="DA321" i="1"/>
  <c r="CV321" i="1"/>
  <c r="CY321" i="1"/>
  <c r="CR321" i="1"/>
  <c r="CZ321" i="1"/>
  <c r="DC321" i="1"/>
  <c r="DB321" i="1"/>
  <c r="CX321" i="1"/>
  <c r="BR316" i="1"/>
  <c r="BL320" i="1"/>
  <c r="BP268" i="1"/>
  <c r="BP272" i="1"/>
  <c r="BP259" i="1"/>
  <c r="BP267" i="1"/>
  <c r="BP269" i="1"/>
  <c r="BP261" i="1"/>
  <c r="BP275" i="1"/>
  <c r="BP264" i="1"/>
  <c r="BP262" i="1"/>
  <c r="BP273" i="1"/>
  <c r="BP258" i="1"/>
  <c r="BP274" i="1"/>
  <c r="BP276" i="1"/>
  <c r="BP270" i="1"/>
  <c r="BP278" i="1"/>
  <c r="BP265" i="1"/>
  <c r="BP277" i="1"/>
  <c r="BP271" i="1"/>
  <c r="BP263" i="1"/>
  <c r="BP260" i="1"/>
  <c r="BP266" i="1"/>
  <c r="BE290" i="1"/>
  <c r="BE276" i="1"/>
  <c r="BE277" i="1"/>
  <c r="BE270" i="1"/>
  <c r="BE261" i="1"/>
  <c r="BE264" i="1"/>
  <c r="BE262" i="1"/>
  <c r="BE272" i="1"/>
  <c r="BE267" i="1"/>
  <c r="BE263" i="1"/>
  <c r="BE258" i="1"/>
  <c r="BE275" i="1"/>
  <c r="BE278" i="1"/>
  <c r="BE260" i="1"/>
  <c r="BE268" i="1"/>
  <c r="BE271" i="1"/>
  <c r="FG271" i="1" s="1"/>
  <c r="BE269" i="1"/>
  <c r="BE273" i="1"/>
  <c r="BE259" i="1"/>
  <c r="BE266" i="1"/>
  <c r="BE265" i="1"/>
  <c r="BE274" i="1"/>
  <c r="BP308" i="1"/>
  <c r="EY496" i="1"/>
  <c r="BP317" i="1"/>
  <c r="AZ283" i="1"/>
  <c r="CI319" i="1"/>
  <c r="C46" i="74"/>
  <c r="I46" i="74" s="1"/>
  <c r="AU319" i="1"/>
  <c r="D242" i="45"/>
  <c r="CL319" i="1"/>
  <c r="CM319" i="1"/>
  <c r="CN319" i="1"/>
  <c r="CJ319" i="1"/>
  <c r="CO319" i="1"/>
  <c r="CW319" i="1"/>
  <c r="DC319" i="1"/>
  <c r="DB319" i="1"/>
  <c r="CP319" i="1"/>
  <c r="CU319" i="1"/>
  <c r="CV319" i="1"/>
  <c r="DA319" i="1"/>
  <c r="CR319" i="1"/>
  <c r="CQ319" i="1"/>
  <c r="CS319" i="1"/>
  <c r="CT319" i="1"/>
  <c r="CY319" i="1"/>
  <c r="CK319" i="1"/>
  <c r="CX319" i="1"/>
  <c r="CZ319" i="1"/>
  <c r="BE308" i="1"/>
  <c r="FT298" i="1"/>
  <c r="EY499" i="1"/>
  <c r="EB504" i="1"/>
  <c r="CD519" i="1"/>
  <c r="S364" i="45" s="1"/>
  <c r="BE313" i="1"/>
  <c r="AZ322" i="1"/>
  <c r="Y523" i="1" s="1"/>
  <c r="BD290" i="1"/>
  <c r="DG519" i="1"/>
  <c r="BE295" i="1"/>
  <c r="BE306" i="1"/>
  <c r="BP310" i="1"/>
  <c r="BQ288" i="1"/>
  <c r="FS289" i="1" s="1"/>
  <c r="BM303" i="1"/>
  <c r="BD289" i="1"/>
  <c r="BD284" i="1"/>
  <c r="BI305" i="1"/>
  <c r="CI283" i="1"/>
  <c r="DF284" i="1" s="1"/>
  <c r="CL283" i="1"/>
  <c r="C10" i="74"/>
  <c r="I10" i="74" s="1"/>
  <c r="CN283" i="1"/>
  <c r="CM283" i="1"/>
  <c r="D206" i="45"/>
  <c r="AU283" i="1"/>
  <c r="CY283" i="1"/>
  <c r="CO283" i="1"/>
  <c r="CQ283" i="1"/>
  <c r="DC283" i="1"/>
  <c r="DB283" i="1"/>
  <c r="CK283" i="1"/>
  <c r="CP283" i="1"/>
  <c r="CJ283" i="1"/>
  <c r="CU283" i="1"/>
  <c r="CX283" i="1"/>
  <c r="CR283" i="1"/>
  <c r="CT283" i="1"/>
  <c r="CV283" i="1"/>
  <c r="CZ283" i="1"/>
  <c r="DA283" i="1"/>
  <c r="CW283" i="1"/>
  <c r="CS283" i="1"/>
  <c r="EB521" i="1"/>
  <c r="BR325" i="1"/>
  <c r="AZ310" i="1"/>
  <c r="BH316" i="1"/>
  <c r="BD306" i="1"/>
  <c r="BI289" i="1"/>
  <c r="BQ295" i="1"/>
  <c r="BE320" i="1"/>
  <c r="BM305" i="1"/>
  <c r="BD322" i="1"/>
  <c r="BB523" i="1" s="1"/>
  <c r="BJ285" i="1"/>
  <c r="DF279" i="1"/>
  <c r="EA279" i="1" s="1"/>
  <c r="EC279" i="1" s="1"/>
  <c r="BQ286" i="1"/>
  <c r="BP304" i="1"/>
  <c r="BF300" i="1"/>
  <c r="BM320" i="1"/>
  <c r="BN279" i="1"/>
  <c r="FP280" i="1" s="1"/>
  <c r="BE309" i="1"/>
  <c r="BM290" i="1"/>
  <c r="BJ292" i="1"/>
  <c r="BI302" i="1"/>
  <c r="BK279" i="1"/>
  <c r="BQ302" i="1"/>
  <c r="BK282" i="1"/>
  <c r="BD324" i="1"/>
  <c r="BL317" i="1"/>
  <c r="BH292" i="1"/>
  <c r="BN289" i="1"/>
  <c r="BK280" i="1"/>
  <c r="EB512" i="1"/>
  <c r="CL522" i="1"/>
  <c r="EY505" i="1"/>
  <c r="R496" i="1"/>
  <c r="DG515" i="1"/>
  <c r="EB498" i="1"/>
  <c r="FQ297" i="1"/>
  <c r="BE301" i="1"/>
  <c r="BP282" i="1"/>
  <c r="AZ300" i="1"/>
  <c r="BP514" i="1"/>
  <c r="AZ296" i="1"/>
  <c r="BP313" i="1"/>
  <c r="BD305" i="1"/>
  <c r="CL511" i="1"/>
  <c r="BD283" i="1"/>
  <c r="D247" i="45"/>
  <c r="CL324" i="1"/>
  <c r="CM324" i="1"/>
  <c r="CN324" i="1"/>
  <c r="AU324" i="1"/>
  <c r="GK324" i="1"/>
  <c r="CB324" i="1" s="1"/>
  <c r="CP324" i="1"/>
  <c r="CR324" i="1"/>
  <c r="CT324" i="1"/>
  <c r="CW324" i="1"/>
  <c r="CU324" i="1"/>
  <c r="CZ324" i="1"/>
  <c r="CJ324" i="1"/>
  <c r="CV324" i="1"/>
  <c r="CO324" i="1"/>
  <c r="CS324" i="1"/>
  <c r="DC324" i="1"/>
  <c r="CY324" i="1"/>
  <c r="CK324" i="1"/>
  <c r="CX324" i="1"/>
  <c r="DA324" i="1"/>
  <c r="DB324" i="1"/>
  <c r="CQ324" i="1"/>
  <c r="D249" i="45"/>
  <c r="CM326" i="1"/>
  <c r="CL326" i="1"/>
  <c r="CN326" i="1"/>
  <c r="AU326" i="1"/>
  <c r="GK326" i="1"/>
  <c r="CB326" i="1" s="1"/>
  <c r="CT326" i="1"/>
  <c r="DC326" i="1"/>
  <c r="CK326" i="1"/>
  <c r="CJ326" i="1"/>
  <c r="DB326" i="1"/>
  <c r="CZ326" i="1"/>
  <c r="CP326" i="1"/>
  <c r="CX326" i="1"/>
  <c r="CY326" i="1"/>
  <c r="DA326" i="1"/>
  <c r="CR326" i="1"/>
  <c r="CW326" i="1"/>
  <c r="CU326" i="1"/>
  <c r="CQ326" i="1"/>
  <c r="CO326" i="1"/>
  <c r="CS326" i="1"/>
  <c r="CV326" i="1"/>
  <c r="BG294" i="1"/>
  <c r="BP303" i="1"/>
  <c r="BJ325" i="1"/>
  <c r="BP315" i="1"/>
  <c r="BF294" i="1"/>
  <c r="BP284" i="1"/>
  <c r="BQ305" i="1"/>
  <c r="BL294" i="1"/>
  <c r="BE280" i="1"/>
  <c r="BR292" i="1"/>
  <c r="FT292" i="1" s="1"/>
  <c r="BM279" i="1"/>
  <c r="BL304" i="1"/>
  <c r="FN305" i="1" s="1"/>
  <c r="BD300" i="1"/>
  <c r="FF301" i="1" s="1"/>
  <c r="BD285" i="1"/>
  <c r="BG297" i="1"/>
  <c r="AY309" i="1"/>
  <c r="FA310" i="1" s="1"/>
  <c r="BQ312" i="1"/>
  <c r="BI315" i="1"/>
  <c r="BP285" i="1"/>
  <c r="BO308" i="1"/>
  <c r="AY296" i="1"/>
  <c r="BH285" i="1"/>
  <c r="BO300" i="1"/>
  <c r="BO282" i="1"/>
  <c r="FQ282" i="1" s="1"/>
  <c r="BN282" i="1"/>
  <c r="BM297" i="1"/>
  <c r="FO298" i="1" s="1"/>
  <c r="BE323" i="1"/>
  <c r="BI524" i="1" s="1"/>
  <c r="BD287" i="1"/>
  <c r="BR302" i="1"/>
  <c r="EB510" i="1"/>
  <c r="BP279" i="1"/>
  <c r="FT286" i="1"/>
  <c r="BE324" i="1"/>
  <c r="BW515" i="1"/>
  <c r="FI314" i="1"/>
  <c r="AU301" i="1"/>
  <c r="CN301" i="1"/>
  <c r="CM301" i="1"/>
  <c r="D224" i="45"/>
  <c r="CL301" i="1"/>
  <c r="C28" i="74"/>
  <c r="I28" i="74" s="1"/>
  <c r="GK301" i="1"/>
  <c r="CB301" i="1" s="1"/>
  <c r="CX301" i="1"/>
  <c r="DA301" i="1"/>
  <c r="CU301" i="1"/>
  <c r="CW301" i="1"/>
  <c r="CO301" i="1"/>
  <c r="DC301" i="1"/>
  <c r="CP301" i="1"/>
  <c r="CQ301" i="1"/>
  <c r="CZ301" i="1"/>
  <c r="CK301" i="1"/>
  <c r="CS301" i="1"/>
  <c r="CY301" i="1"/>
  <c r="CJ301" i="1"/>
  <c r="DB301" i="1"/>
  <c r="CV301" i="1"/>
  <c r="CR301" i="1"/>
  <c r="CT301" i="1"/>
  <c r="AZ294" i="1"/>
  <c r="CS509" i="1"/>
  <c r="EQ527" i="1"/>
  <c r="R514" i="1"/>
  <c r="FA313" i="1"/>
  <c r="BP281" i="1"/>
  <c r="AU302" i="1"/>
  <c r="CN302" i="1"/>
  <c r="C29" i="74"/>
  <c r="I29" i="74" s="1"/>
  <c r="D225" i="45"/>
  <c r="CL302" i="1"/>
  <c r="CM302" i="1"/>
  <c r="DJ302" i="1" s="1"/>
  <c r="GK302" i="1"/>
  <c r="CB302" i="1" s="1"/>
  <c r="CO302" i="1"/>
  <c r="CK302" i="1"/>
  <c r="CJ302" i="1"/>
  <c r="CP302" i="1"/>
  <c r="CQ302" i="1"/>
  <c r="DN302" i="1" s="1"/>
  <c r="CY302" i="1"/>
  <c r="CX302" i="1"/>
  <c r="CZ302" i="1"/>
  <c r="CT302" i="1"/>
  <c r="DC302" i="1"/>
  <c r="DB302" i="1"/>
  <c r="CS302" i="1"/>
  <c r="CU302" i="1"/>
  <c r="CW302" i="1"/>
  <c r="CV302" i="1"/>
  <c r="DA302" i="1"/>
  <c r="CR302" i="1"/>
  <c r="CS525" i="1"/>
  <c r="BE297" i="1"/>
  <c r="BD323" i="1"/>
  <c r="BQ308" i="1"/>
  <c r="BQ270" i="1"/>
  <c r="BQ272" i="1"/>
  <c r="BQ263" i="1"/>
  <c r="BQ277" i="1"/>
  <c r="BQ275" i="1"/>
  <c r="BQ278" i="1"/>
  <c r="BQ266" i="1"/>
  <c r="BQ259" i="1"/>
  <c r="BQ265" i="1"/>
  <c r="BQ258" i="1"/>
  <c r="BQ264" i="1"/>
  <c r="BQ268" i="1"/>
  <c r="BQ271" i="1"/>
  <c r="FS271" i="1" s="1"/>
  <c r="BQ262" i="1"/>
  <c r="BQ261" i="1"/>
  <c r="BQ273" i="1"/>
  <c r="BQ269" i="1"/>
  <c r="BQ276" i="1"/>
  <c r="BQ260" i="1"/>
  <c r="BQ274" i="1"/>
  <c r="BQ267" i="1"/>
  <c r="AZ306" i="1"/>
  <c r="FB307" i="1" s="1"/>
  <c r="BM313" i="1"/>
  <c r="BG259" i="1"/>
  <c r="BG260" i="1"/>
  <c r="BG271" i="1"/>
  <c r="BG261" i="1"/>
  <c r="BG270" i="1"/>
  <c r="BG269" i="1"/>
  <c r="BG258" i="1"/>
  <c r="BG265" i="1"/>
  <c r="BG275" i="1"/>
  <c r="BG274" i="1"/>
  <c r="BG262" i="1"/>
  <c r="BG273" i="1"/>
  <c r="BG272" i="1"/>
  <c r="BG277" i="1"/>
  <c r="BG268" i="1"/>
  <c r="BG267" i="1"/>
  <c r="BG264" i="1"/>
  <c r="BG276" i="1"/>
  <c r="BG263" i="1"/>
  <c r="BG278" i="1"/>
  <c r="BG266" i="1"/>
  <c r="BR287" i="1"/>
  <c r="BQ298" i="1"/>
  <c r="BP293" i="1"/>
  <c r="BF281" i="1"/>
  <c r="BF271" i="1"/>
  <c r="BF260" i="1"/>
  <c r="BF264" i="1"/>
  <c r="BF272" i="1"/>
  <c r="BF263" i="1"/>
  <c r="BF268" i="1"/>
  <c r="BF275" i="1"/>
  <c r="BF261" i="1"/>
  <c r="BF265" i="1"/>
  <c r="BF270" i="1"/>
  <c r="BF266" i="1"/>
  <c r="BF259" i="1"/>
  <c r="BF276" i="1"/>
  <c r="BF273" i="1"/>
  <c r="BF258" i="1"/>
  <c r="BF269" i="1"/>
  <c r="BF262" i="1"/>
  <c r="BF274" i="1"/>
  <c r="BF267" i="1"/>
  <c r="BF277" i="1"/>
  <c r="BF278" i="1"/>
  <c r="BM299" i="1"/>
  <c r="BE314" i="1"/>
  <c r="BL323" i="1"/>
  <c r="FN324" i="1" s="1"/>
  <c r="BL274" i="1"/>
  <c r="BL261" i="1"/>
  <c r="BL266" i="1"/>
  <c r="BL270" i="1"/>
  <c r="BL262" i="1"/>
  <c r="BL271" i="1"/>
  <c r="BL278" i="1"/>
  <c r="BL265" i="1"/>
  <c r="BL272" i="1"/>
  <c r="BL275" i="1"/>
  <c r="BL273" i="1"/>
  <c r="BL259" i="1"/>
  <c r="BL258" i="1"/>
  <c r="BL263" i="1"/>
  <c r="BL277" i="1"/>
  <c r="BL276" i="1"/>
  <c r="BL267" i="1"/>
  <c r="BL268" i="1"/>
  <c r="BL264" i="1"/>
  <c r="BL269" i="1"/>
  <c r="BL260" i="1"/>
  <c r="BE318" i="1"/>
  <c r="BQ324" i="1"/>
  <c r="BP307" i="1"/>
  <c r="AZ279" i="1"/>
  <c r="BH295" i="1"/>
  <c r="BD288" i="1"/>
  <c r="BI288" i="1"/>
  <c r="FK288" i="1" s="1"/>
  <c r="BG279" i="1"/>
  <c r="BD326" i="1"/>
  <c r="BG302" i="1"/>
  <c r="BE282" i="1"/>
  <c r="BP291" i="1"/>
  <c r="BN288" i="1"/>
  <c r="BR290" i="1"/>
  <c r="BH291" i="1"/>
  <c r="BI306" i="1"/>
  <c r="BM304" i="1"/>
  <c r="BF280" i="1"/>
  <c r="BD297" i="1"/>
  <c r="FF298" i="1" s="1"/>
  <c r="BK286" i="1"/>
  <c r="BJ284" i="1"/>
  <c r="BI309" i="1"/>
  <c r="FK310" i="1" s="1"/>
  <c r="R503" i="1"/>
  <c r="CI320" i="1"/>
  <c r="CN320" i="1"/>
  <c r="C47" i="74"/>
  <c r="I47" i="74" s="1"/>
  <c r="D243" i="45"/>
  <c r="CM320" i="1"/>
  <c r="CL320" i="1"/>
  <c r="AU320" i="1"/>
  <c r="GK320" i="1"/>
  <c r="CB320" i="1" s="1"/>
  <c r="DC320" i="1"/>
  <c r="CU320" i="1"/>
  <c r="CO320" i="1"/>
  <c r="CR320" i="1"/>
  <c r="CT320" i="1"/>
  <c r="DB320" i="1"/>
  <c r="CJ320" i="1"/>
  <c r="CS320" i="1"/>
  <c r="CV320" i="1"/>
  <c r="CY320" i="1"/>
  <c r="CW320" i="1"/>
  <c r="CK320" i="1"/>
  <c r="CZ320" i="1"/>
  <c r="CQ320" i="1"/>
  <c r="CP320" i="1"/>
  <c r="CX320" i="1"/>
  <c r="DA320" i="1"/>
  <c r="Y508" i="1"/>
  <c r="CZ518" i="1"/>
  <c r="BL330" i="1"/>
  <c r="DG506" i="1"/>
  <c r="AZ278" i="1"/>
  <c r="AZ275" i="1"/>
  <c r="AZ267" i="1"/>
  <c r="AZ266" i="1"/>
  <c r="AZ277" i="1"/>
  <c r="AZ263" i="1"/>
  <c r="AZ269" i="1"/>
  <c r="AZ274" i="1"/>
  <c r="AZ261" i="1"/>
  <c r="AZ259" i="1"/>
  <c r="AZ272" i="1"/>
  <c r="AZ268" i="1"/>
  <c r="AZ264" i="1"/>
  <c r="AZ270" i="1"/>
  <c r="AZ273" i="1"/>
  <c r="AZ262" i="1"/>
  <c r="AZ260" i="1"/>
  <c r="AZ276" i="1"/>
  <c r="AZ271" i="1"/>
  <c r="AZ258" i="1"/>
  <c r="AZ265" i="1"/>
  <c r="CI291" i="1"/>
  <c r="CM291" i="1"/>
  <c r="AU291" i="1"/>
  <c r="CL291" i="1"/>
  <c r="C18" i="74"/>
  <c r="I18" i="74" s="1"/>
  <c r="CN291" i="1"/>
  <c r="D214" i="45"/>
  <c r="GK291" i="1"/>
  <c r="CB291" i="1" s="1"/>
  <c r="CO291" i="1"/>
  <c r="CQ291" i="1"/>
  <c r="CR291" i="1"/>
  <c r="CX291" i="1"/>
  <c r="CZ291" i="1"/>
  <c r="CK291" i="1"/>
  <c r="CP291" i="1"/>
  <c r="CW291" i="1"/>
  <c r="CV291" i="1"/>
  <c r="CU291" i="1"/>
  <c r="DC291" i="1"/>
  <c r="CT291" i="1"/>
  <c r="CS291" i="1"/>
  <c r="CY291" i="1"/>
  <c r="DB291" i="1"/>
  <c r="DA291" i="1"/>
  <c r="CJ291" i="1"/>
  <c r="CD521" i="1"/>
  <c r="S366" i="45" s="1"/>
  <c r="BP296" i="1"/>
  <c r="C27" i="74"/>
  <c r="I27" i="74" s="1"/>
  <c r="CL300" i="1"/>
  <c r="CM300" i="1"/>
  <c r="CN300" i="1"/>
  <c r="AU300" i="1"/>
  <c r="D223" i="45"/>
  <c r="GK300" i="1"/>
  <c r="CB300" i="1" s="1"/>
  <c r="CV300" i="1"/>
  <c r="CS300" i="1"/>
  <c r="CT300" i="1"/>
  <c r="CK300" i="1"/>
  <c r="CR300" i="1"/>
  <c r="CY300" i="1"/>
  <c r="CU300" i="1"/>
  <c r="CP300" i="1"/>
  <c r="CZ300" i="1"/>
  <c r="CX300" i="1"/>
  <c r="DB300" i="1"/>
  <c r="CJ300" i="1"/>
  <c r="CO300" i="1"/>
  <c r="DA300" i="1"/>
  <c r="DC300" i="1"/>
  <c r="CW300" i="1"/>
  <c r="CQ300" i="1"/>
  <c r="BE319" i="1"/>
  <c r="BP312" i="1"/>
  <c r="EY518" i="1"/>
  <c r="BE304" i="1"/>
  <c r="BD281" i="1"/>
  <c r="FF281" i="1" s="1"/>
  <c r="CD523" i="1"/>
  <c r="S368" i="45" s="1"/>
  <c r="DF311" i="1"/>
  <c r="BD321" i="1"/>
  <c r="Z332" i="1"/>
  <c r="C30" i="74"/>
  <c r="I30" i="74" s="1"/>
  <c r="AU303" i="1"/>
  <c r="CL303" i="1"/>
  <c r="CN303" i="1"/>
  <c r="CM303" i="1"/>
  <c r="D226" i="45"/>
  <c r="GK303" i="1"/>
  <c r="CB303" i="1" s="1"/>
  <c r="HD267" i="1" s="1"/>
  <c r="GY267" i="1" s="1"/>
  <c r="CX303" i="1"/>
  <c r="CK303" i="1"/>
  <c r="CQ303" i="1"/>
  <c r="CS303" i="1"/>
  <c r="CU303" i="1"/>
  <c r="CP303" i="1"/>
  <c r="CT303" i="1"/>
  <c r="DQ303" i="1" s="1"/>
  <c r="CZ303" i="1"/>
  <c r="CY303" i="1"/>
  <c r="DC303" i="1"/>
  <c r="CW303" i="1"/>
  <c r="DA303" i="1"/>
  <c r="CO303" i="1"/>
  <c r="CR303" i="1"/>
  <c r="DB303" i="1"/>
  <c r="CV303" i="1"/>
  <c r="CJ303" i="1"/>
  <c r="BD302" i="1"/>
  <c r="BQ316" i="1"/>
  <c r="FT283" i="1"/>
  <c r="BJ293" i="1"/>
  <c r="BG286" i="1"/>
  <c r="AZ320" i="1"/>
  <c r="Y521" i="1" s="1"/>
  <c r="CI315" i="1"/>
  <c r="DF316" i="1" s="1"/>
  <c r="CL315" i="1"/>
  <c r="C42" i="74"/>
  <c r="I42" i="74" s="1"/>
  <c r="D238" i="45"/>
  <c r="CN315" i="1"/>
  <c r="CM315" i="1"/>
  <c r="AU315" i="1"/>
  <c r="GK315" i="1"/>
  <c r="CB315" i="1" s="1"/>
  <c r="CU315" i="1"/>
  <c r="CX315" i="1"/>
  <c r="CR315" i="1"/>
  <c r="CY315" i="1"/>
  <c r="CO315" i="1"/>
  <c r="CQ315" i="1"/>
  <c r="CS315" i="1"/>
  <c r="DC315" i="1"/>
  <c r="CP315" i="1"/>
  <c r="CK315" i="1"/>
  <c r="CW315" i="1"/>
  <c r="CZ315" i="1"/>
  <c r="DB315" i="1"/>
  <c r="CV315" i="1"/>
  <c r="DA315" i="1"/>
  <c r="CJ315" i="1"/>
  <c r="CT315" i="1"/>
  <c r="BF287" i="1"/>
  <c r="BK308" i="1"/>
  <c r="BK281" i="1"/>
  <c r="D203" i="45"/>
  <c r="AU280" i="1"/>
  <c r="C7" i="74"/>
  <c r="I7" i="74" s="1"/>
  <c r="CN280" i="1"/>
  <c r="CM280" i="1"/>
  <c r="CL280" i="1"/>
  <c r="GK280" i="1"/>
  <c r="CB280" i="1" s="1"/>
  <c r="DC280" i="1"/>
  <c r="CJ280" i="1"/>
  <c r="CX280" i="1"/>
  <c r="CY280" i="1"/>
  <c r="CO280" i="1"/>
  <c r="DB280" i="1"/>
  <c r="CS280" i="1"/>
  <c r="CR280" i="1"/>
  <c r="DA280" i="1"/>
  <c r="CU280" i="1"/>
  <c r="CQ280" i="1"/>
  <c r="CV280" i="1"/>
  <c r="CW280" i="1"/>
  <c r="CZ280" i="1"/>
  <c r="CK280" i="1"/>
  <c r="CP280" i="1"/>
  <c r="CT280" i="1"/>
  <c r="BQ284" i="1"/>
  <c r="BE316" i="1"/>
  <c r="BG285" i="1"/>
  <c r="BQ322" i="1"/>
  <c r="BQ301" i="1"/>
  <c r="BG308" i="1"/>
  <c r="FI309" i="1" s="1"/>
  <c r="BI299" i="1"/>
  <c r="FK299" i="1" s="1"/>
  <c r="BP287" i="1"/>
  <c r="AY291" i="1"/>
  <c r="FA292" i="1" s="1"/>
  <c r="BI311" i="1"/>
  <c r="BN311" i="1"/>
  <c r="BK302" i="1"/>
  <c r="BK316" i="1"/>
  <c r="CM279" i="1"/>
  <c r="DJ279" i="1" s="1"/>
  <c r="AU279" i="1"/>
  <c r="C6" i="74"/>
  <c r="I6" i="74" s="1"/>
  <c r="CL279" i="1"/>
  <c r="DI279" i="1" s="1"/>
  <c r="CN279" i="1"/>
  <c r="DK279" i="1" s="1"/>
  <c r="EH279" i="1" s="1"/>
  <c r="D202" i="45"/>
  <c r="F11" i="70"/>
  <c r="GK279" i="1"/>
  <c r="CB279" i="1" s="1"/>
  <c r="CO279" i="1"/>
  <c r="DL279" i="1" s="1"/>
  <c r="DA279" i="1"/>
  <c r="DX279" i="1" s="1"/>
  <c r="CT279" i="1"/>
  <c r="DQ279" i="1" s="1"/>
  <c r="DC279" i="1"/>
  <c r="DZ279" i="1" s="1"/>
  <c r="CQ279" i="1"/>
  <c r="DN279" i="1" s="1"/>
  <c r="CS279" i="1"/>
  <c r="DP279" i="1" s="1"/>
  <c r="CW279" i="1"/>
  <c r="DT279" i="1" s="1"/>
  <c r="CP279" i="1"/>
  <c r="DM279" i="1" s="1"/>
  <c r="CZ279" i="1"/>
  <c r="DW279" i="1" s="1"/>
  <c r="ET279" i="1" s="1"/>
  <c r="CJ279" i="1"/>
  <c r="DG279" i="1" s="1"/>
  <c r="ED279" i="1" s="1"/>
  <c r="CY279" i="1"/>
  <c r="DV279" i="1" s="1"/>
  <c r="DB279" i="1"/>
  <c r="DY279" i="1" s="1"/>
  <c r="CV279" i="1"/>
  <c r="DS279" i="1" s="1"/>
  <c r="CK279" i="1"/>
  <c r="DH279" i="1" s="1"/>
  <c r="CU279" i="1"/>
  <c r="DR279" i="1" s="1"/>
  <c r="CX279" i="1"/>
  <c r="DU279" i="1" s="1"/>
  <c r="CR279" i="1"/>
  <c r="DO279" i="1" s="1"/>
  <c r="BL300" i="1"/>
  <c r="BL286" i="1"/>
  <c r="FN286" i="1" s="1"/>
  <c r="BP320" i="1"/>
  <c r="AZ313" i="1"/>
  <c r="BL293" i="1"/>
  <c r="BE305" i="1"/>
  <c r="BF322" i="1"/>
  <c r="BJ289" i="1"/>
  <c r="BL290" i="1"/>
  <c r="FN290" i="1" s="1"/>
  <c r="BD295" i="1"/>
  <c r="BN290" i="1"/>
  <c r="BG312" i="1"/>
  <c r="FI313" i="1" s="1"/>
  <c r="DU518" i="1"/>
  <c r="EY527" i="1"/>
  <c r="FT326" i="1"/>
  <c r="DN526" i="1"/>
  <c r="AF526" i="1"/>
  <c r="EY506" i="1"/>
  <c r="BR330" i="1"/>
  <c r="FT305" i="1"/>
  <c r="BW514" i="1"/>
  <c r="CI289" i="1"/>
  <c r="DF290" i="1" s="1"/>
  <c r="CN289" i="1"/>
  <c r="D212" i="45"/>
  <c r="C16" i="74"/>
  <c r="I16" i="74" s="1"/>
  <c r="AU289" i="1"/>
  <c r="CL289" i="1"/>
  <c r="CM289" i="1"/>
  <c r="GK289" i="1"/>
  <c r="CB289" i="1" s="1"/>
  <c r="CQ289" i="1"/>
  <c r="DA289" i="1"/>
  <c r="CX289" i="1"/>
  <c r="CZ289" i="1"/>
  <c r="CO289" i="1"/>
  <c r="CR289" i="1"/>
  <c r="CV289" i="1"/>
  <c r="DB289" i="1"/>
  <c r="CW289" i="1"/>
  <c r="DC289" i="1"/>
  <c r="CU289" i="1"/>
  <c r="CK289" i="1"/>
  <c r="CY289" i="1"/>
  <c r="CJ289" i="1"/>
  <c r="CT289" i="1"/>
  <c r="CP289" i="1"/>
  <c r="CS289" i="1"/>
  <c r="BB502" i="1"/>
  <c r="BW525" i="1"/>
  <c r="R527" i="1"/>
  <c r="FA326" i="1"/>
  <c r="EY524" i="1"/>
  <c r="BP323" i="1"/>
  <c r="DG510" i="1"/>
  <c r="FN309" i="1"/>
  <c r="BB499" i="1"/>
  <c r="BP306" i="1"/>
  <c r="D248" i="45"/>
  <c r="CL325" i="1"/>
  <c r="DI325" i="1" s="1"/>
  <c r="CM325" i="1"/>
  <c r="CN325" i="1"/>
  <c r="AU325" i="1"/>
  <c r="GK325" i="1"/>
  <c r="CB325" i="1" s="1"/>
  <c r="CX325" i="1"/>
  <c r="CP325" i="1"/>
  <c r="CT325" i="1"/>
  <c r="DQ325" i="1" s="1"/>
  <c r="CR325" i="1"/>
  <c r="DA325" i="1"/>
  <c r="DX325" i="1" s="1"/>
  <c r="CV325" i="1"/>
  <c r="DS325" i="1" s="1"/>
  <c r="CS325" i="1"/>
  <c r="DB325" i="1"/>
  <c r="DY325" i="1" s="1"/>
  <c r="CK325" i="1"/>
  <c r="CY325" i="1"/>
  <c r="DV325" i="1" s="1"/>
  <c r="DC325" i="1"/>
  <c r="CQ325" i="1"/>
  <c r="CU325" i="1"/>
  <c r="CJ325" i="1"/>
  <c r="CZ325" i="1"/>
  <c r="CW325" i="1"/>
  <c r="CO325" i="1"/>
  <c r="DF294" i="1"/>
  <c r="CM316" i="1"/>
  <c r="D239" i="45"/>
  <c r="C43" i="74"/>
  <c r="I43" i="74" s="1"/>
  <c r="CN316" i="1"/>
  <c r="AU316" i="1"/>
  <c r="CL316" i="1"/>
  <c r="DI316" i="1" s="1"/>
  <c r="GK316" i="1"/>
  <c r="CB316" i="1" s="1"/>
  <c r="CJ316" i="1"/>
  <c r="CU316" i="1"/>
  <c r="DB316" i="1"/>
  <c r="CY316" i="1"/>
  <c r="CT316" i="1"/>
  <c r="DQ316" i="1" s="1"/>
  <c r="CR316" i="1"/>
  <c r="CO316" i="1"/>
  <c r="DL316" i="1" s="1"/>
  <c r="CQ316" i="1"/>
  <c r="DC316" i="1"/>
  <c r="DZ316" i="1" s="1"/>
  <c r="CW316" i="1"/>
  <c r="CS316" i="1"/>
  <c r="DP316" i="1" s="1"/>
  <c r="CP316" i="1"/>
  <c r="CZ316" i="1"/>
  <c r="DA316" i="1"/>
  <c r="CX316" i="1"/>
  <c r="CK316" i="1"/>
  <c r="DH316" i="1" s="1"/>
  <c r="CV316" i="1"/>
  <c r="BK292" i="1"/>
  <c r="BE281" i="1"/>
  <c r="CD501" i="1"/>
  <c r="CS521" i="1"/>
  <c r="DF317" i="1"/>
  <c r="BK305" i="1"/>
  <c r="CL284" i="1"/>
  <c r="D207" i="45"/>
  <c r="AU284" i="1"/>
  <c r="C11" i="74"/>
  <c r="I11" i="74" s="1"/>
  <c r="CM284" i="1"/>
  <c r="DJ284" i="1" s="1"/>
  <c r="CN284" i="1"/>
  <c r="GK284" i="1"/>
  <c r="CB284" i="1" s="1"/>
  <c r="CS284" i="1"/>
  <c r="CY284" i="1"/>
  <c r="CQ284" i="1"/>
  <c r="DN284" i="1" s="1"/>
  <c r="CW284" i="1"/>
  <c r="DT284" i="1" s="1"/>
  <c r="CJ284" i="1"/>
  <c r="CT284" i="1"/>
  <c r="CZ284" i="1"/>
  <c r="DW284" i="1" s="1"/>
  <c r="CO284" i="1"/>
  <c r="DL284" i="1" s="1"/>
  <c r="CP284" i="1"/>
  <c r="CU284" i="1"/>
  <c r="DR284" i="1" s="1"/>
  <c r="CX284" i="1"/>
  <c r="DU284" i="1" s="1"/>
  <c r="CV284" i="1"/>
  <c r="CR284" i="1"/>
  <c r="DC284" i="1"/>
  <c r="DZ284" i="1" s="1"/>
  <c r="DB284" i="1"/>
  <c r="DA284" i="1"/>
  <c r="DX284" i="1" s="1"/>
  <c r="CK284" i="1"/>
  <c r="CZ322" i="1"/>
  <c r="CL322" i="1"/>
  <c r="C49" i="74"/>
  <c r="I49" i="74" s="1"/>
  <c r="CN322" i="1"/>
  <c r="D245" i="45"/>
  <c r="CM322" i="1"/>
  <c r="DJ322" i="1" s="1"/>
  <c r="AU322" i="1"/>
  <c r="GK322" i="1"/>
  <c r="CB322" i="1" s="1"/>
  <c r="CS322" i="1"/>
  <c r="CJ322" i="1"/>
  <c r="CW322" i="1"/>
  <c r="CR322" i="1"/>
  <c r="CV322" i="1"/>
  <c r="DS322" i="1" s="1"/>
  <c r="CK322" i="1"/>
  <c r="CU322" i="1"/>
  <c r="DR322" i="1" s="1"/>
  <c r="CY322" i="1"/>
  <c r="CQ322" i="1"/>
  <c r="DN322" i="1" s="1"/>
  <c r="CP322" i="1"/>
  <c r="CT322" i="1"/>
  <c r="CX322" i="1"/>
  <c r="DU322" i="1" s="1"/>
  <c r="DB322" i="1"/>
  <c r="DA322" i="1"/>
  <c r="CO322" i="1"/>
  <c r="DL322" i="1" s="1"/>
  <c r="DC322" i="1"/>
  <c r="BQ315" i="1"/>
  <c r="BG301" i="1"/>
  <c r="AZ315" i="1"/>
  <c r="BP286" i="1"/>
  <c r="AZ324" i="1"/>
  <c r="Y525" i="1" s="1"/>
  <c r="CI314" i="1"/>
  <c r="D237" i="45"/>
  <c r="AU314" i="1"/>
  <c r="CL314" i="1"/>
  <c r="CN314" i="1"/>
  <c r="CM314" i="1"/>
  <c r="C41" i="74"/>
  <c r="I41" i="74" s="1"/>
  <c r="GK314" i="1"/>
  <c r="CB314" i="1" s="1"/>
  <c r="DB314" i="1"/>
  <c r="CK314" i="1"/>
  <c r="CQ314" i="1"/>
  <c r="CS314" i="1"/>
  <c r="CU314" i="1"/>
  <c r="CO314" i="1"/>
  <c r="CW314" i="1"/>
  <c r="CR314" i="1"/>
  <c r="CZ314" i="1"/>
  <c r="CT314" i="1"/>
  <c r="CX314" i="1"/>
  <c r="DC314" i="1"/>
  <c r="CJ314" i="1"/>
  <c r="DA314" i="1"/>
  <c r="CP314" i="1"/>
  <c r="CV314" i="1"/>
  <c r="CY314" i="1"/>
  <c r="BQ299" i="1"/>
  <c r="BD282" i="1"/>
  <c r="BG303" i="1"/>
  <c r="BG282" i="1"/>
  <c r="FI282" i="1" s="1"/>
  <c r="BN294" i="1"/>
  <c r="BR300" i="1"/>
  <c r="EY501" i="1" s="1"/>
  <c r="BK298" i="1"/>
  <c r="AZ284" i="1"/>
  <c r="BE289" i="1"/>
  <c r="AY300" i="1"/>
  <c r="BH321" i="1"/>
  <c r="FJ322" i="1" s="1"/>
  <c r="BK318" i="1"/>
  <c r="CM288" i="1"/>
  <c r="CL288" i="1"/>
  <c r="C15" i="74"/>
  <c r="I15" i="74" s="1"/>
  <c r="CN288" i="1"/>
  <c r="AU288" i="1"/>
  <c r="D211" i="45"/>
  <c r="GK288" i="1"/>
  <c r="CB288" i="1" s="1"/>
  <c r="DB288" i="1"/>
  <c r="CQ288" i="1"/>
  <c r="CW288" i="1"/>
  <c r="CP288" i="1"/>
  <c r="CV288" i="1"/>
  <c r="CX288" i="1"/>
  <c r="DC288" i="1"/>
  <c r="CY288" i="1"/>
  <c r="CK288" i="1"/>
  <c r="CR288" i="1"/>
  <c r="DA288" i="1"/>
  <c r="CJ288" i="1"/>
  <c r="CU288" i="1"/>
  <c r="CS288" i="1"/>
  <c r="CZ288" i="1"/>
  <c r="CO288" i="1"/>
  <c r="CT288" i="1"/>
  <c r="BQ292" i="1"/>
  <c r="BR315" i="1"/>
  <c r="BL313" i="1"/>
  <c r="BK287" i="1"/>
  <c r="FM287" i="1" s="1"/>
  <c r="AZ289" i="1"/>
  <c r="BG326" i="1"/>
  <c r="EY502" i="1"/>
  <c r="BP309" i="1"/>
  <c r="CS518" i="1"/>
  <c r="CM307" i="1"/>
  <c r="D230" i="45"/>
  <c r="CL307" i="1"/>
  <c r="AU307" i="1"/>
  <c r="CN307" i="1"/>
  <c r="C34" i="74"/>
  <c r="I34" i="74" s="1"/>
  <c r="GK307" i="1"/>
  <c r="CB307" i="1" s="1"/>
  <c r="CJ307" i="1"/>
  <c r="CK307" i="1"/>
  <c r="CO307" i="1"/>
  <c r="CQ307" i="1"/>
  <c r="CS307" i="1"/>
  <c r="CY307" i="1"/>
  <c r="CV307" i="1"/>
  <c r="CW307" i="1"/>
  <c r="CP307" i="1"/>
  <c r="CX307" i="1"/>
  <c r="CR307" i="1"/>
  <c r="CZ307" i="1"/>
  <c r="DB307" i="1"/>
  <c r="DC307" i="1"/>
  <c r="DA307" i="1"/>
  <c r="CU307" i="1"/>
  <c r="CT307" i="1"/>
  <c r="CI292" i="1"/>
  <c r="DF293" i="1" s="1"/>
  <c r="C19" i="74"/>
  <c r="I19" i="74" s="1"/>
  <c r="CN292" i="1"/>
  <c r="DK292" i="1" s="1"/>
  <c r="AU292" i="1"/>
  <c r="D215" i="45"/>
  <c r="CL292" i="1"/>
  <c r="CM292" i="1"/>
  <c r="DJ292" i="1" s="1"/>
  <c r="GK292" i="1"/>
  <c r="CB292" i="1" s="1"/>
  <c r="CV292" i="1"/>
  <c r="CT292" i="1"/>
  <c r="CP292" i="1"/>
  <c r="CR292" i="1"/>
  <c r="DO292" i="1" s="1"/>
  <c r="CX292" i="1"/>
  <c r="CJ292" i="1"/>
  <c r="CO292" i="1"/>
  <c r="CK292" i="1"/>
  <c r="DH292" i="1" s="1"/>
  <c r="CY292" i="1"/>
  <c r="DV292" i="1" s="1"/>
  <c r="CU292" i="1"/>
  <c r="DR292" i="1" s="1"/>
  <c r="CZ292" i="1"/>
  <c r="DA292" i="1"/>
  <c r="DX292" i="1" s="1"/>
  <c r="CS292" i="1"/>
  <c r="CW292" i="1"/>
  <c r="DC292" i="1"/>
  <c r="CQ292" i="1"/>
  <c r="DN292" i="1" s="1"/>
  <c r="DB292" i="1"/>
  <c r="DY292" i="1" s="1"/>
  <c r="FT297" i="1"/>
  <c r="EY497" i="1"/>
  <c r="FT296" i="1"/>
  <c r="Z330" i="1"/>
  <c r="AZ295" i="1"/>
  <c r="BP325" i="1"/>
  <c r="BM329" i="1"/>
  <c r="DN495" i="1"/>
  <c r="AZ309" i="1"/>
  <c r="AZ325" i="1"/>
  <c r="EB518" i="1"/>
  <c r="EB496" i="1"/>
  <c r="FQ295" i="1"/>
  <c r="BP507" i="1"/>
  <c r="FI288" i="1"/>
  <c r="BD312" i="1"/>
  <c r="BE322" i="1"/>
  <c r="BQ282" i="1"/>
  <c r="BN258" i="1"/>
  <c r="BN264" i="1"/>
  <c r="BN261" i="1"/>
  <c r="BN260" i="1"/>
  <c r="BN265" i="1"/>
  <c r="BN275" i="1"/>
  <c r="BN273" i="1"/>
  <c r="BN268" i="1"/>
  <c r="BN259" i="1"/>
  <c r="BN262" i="1"/>
  <c r="BN270" i="1"/>
  <c r="BN269" i="1"/>
  <c r="BN263" i="1"/>
  <c r="BN278" i="1"/>
  <c r="BN274" i="1"/>
  <c r="BN277" i="1"/>
  <c r="BN266" i="1"/>
  <c r="FP266" i="1" s="1"/>
  <c r="BN272" i="1"/>
  <c r="BN276" i="1"/>
  <c r="BN267" i="1"/>
  <c r="BN271" i="1"/>
  <c r="EB511" i="1"/>
  <c r="FQ310" i="1"/>
  <c r="BP527" i="1"/>
  <c r="BN298" i="1"/>
  <c r="AZ319" i="1"/>
  <c r="CI282" i="1"/>
  <c r="C9" i="74"/>
  <c r="I9" i="74" s="1"/>
  <c r="D205" i="45"/>
  <c r="CN282" i="1"/>
  <c r="CM282" i="1"/>
  <c r="CL282" i="1"/>
  <c r="AU282" i="1"/>
  <c r="GK282" i="1"/>
  <c r="CB282" i="1" s="1"/>
  <c r="CK282" i="1"/>
  <c r="DC282" i="1"/>
  <c r="CX282" i="1"/>
  <c r="DA282" i="1"/>
  <c r="CS282" i="1"/>
  <c r="CV282" i="1"/>
  <c r="CZ282" i="1"/>
  <c r="CJ282" i="1"/>
  <c r="CO282" i="1"/>
  <c r="DB282" i="1"/>
  <c r="CR282" i="1"/>
  <c r="CU282" i="1"/>
  <c r="CQ282" i="1"/>
  <c r="CT282" i="1"/>
  <c r="CW282" i="1"/>
  <c r="CY282" i="1"/>
  <c r="CP282" i="1"/>
  <c r="BH289" i="1"/>
  <c r="AZ311" i="1"/>
  <c r="BK290" i="1"/>
  <c r="BG283" i="1"/>
  <c r="BP326" i="1"/>
  <c r="BO276" i="1"/>
  <c r="BO277" i="1"/>
  <c r="BO263" i="1"/>
  <c r="BO271" i="1"/>
  <c r="BO266" i="1"/>
  <c r="BO269" i="1"/>
  <c r="BO260" i="1"/>
  <c r="BO261" i="1"/>
  <c r="BO264" i="1"/>
  <c r="BO268" i="1"/>
  <c r="BO273" i="1"/>
  <c r="BO272" i="1"/>
  <c r="BO274" i="1"/>
  <c r="BO265" i="1"/>
  <c r="BO262" i="1"/>
  <c r="BO275" i="1"/>
  <c r="BO267" i="1"/>
  <c r="FQ267" i="1" s="1"/>
  <c r="BO278" i="1"/>
  <c r="FQ279" i="1" s="1"/>
  <c r="BO259" i="1"/>
  <c r="BO270" i="1"/>
  <c r="BO258" i="1"/>
  <c r="AY301" i="1"/>
  <c r="DF309" i="1"/>
  <c r="DF310" i="1"/>
  <c r="C37" i="74"/>
  <c r="I37" i="74" s="1"/>
  <c r="D233" i="45"/>
  <c r="CM310" i="1"/>
  <c r="AU310" i="1"/>
  <c r="CL310" i="1"/>
  <c r="CN310" i="1"/>
  <c r="GK310" i="1"/>
  <c r="CB310" i="1" s="1"/>
  <c r="DA310" i="1"/>
  <c r="CU310" i="1"/>
  <c r="CT310" i="1"/>
  <c r="CJ310" i="1"/>
  <c r="CS310" i="1"/>
  <c r="DB310" i="1"/>
  <c r="CV310" i="1"/>
  <c r="CQ310" i="1"/>
  <c r="CR310" i="1"/>
  <c r="CY310" i="1"/>
  <c r="CK310" i="1"/>
  <c r="CO310" i="1"/>
  <c r="CW310" i="1"/>
  <c r="DC310" i="1"/>
  <c r="CZ310" i="1"/>
  <c r="CX310" i="1"/>
  <c r="CP310" i="1"/>
  <c r="CL517" i="1"/>
  <c r="BE291" i="1"/>
  <c r="R511" i="1"/>
  <c r="CD524" i="1"/>
  <c r="FJ323" i="1"/>
  <c r="BE302" i="1"/>
  <c r="BI503" i="1" s="1"/>
  <c r="BP512" i="1"/>
  <c r="FL318" i="1"/>
  <c r="CS519" i="1"/>
  <c r="EQ520" i="1"/>
  <c r="AZ286" i="1"/>
  <c r="CS512" i="1"/>
  <c r="CI298" i="1"/>
  <c r="C25" i="74"/>
  <c r="I25" i="74" s="1"/>
  <c r="AU298" i="1"/>
  <c r="CL298" i="1"/>
  <c r="D221" i="45"/>
  <c r="CN298" i="1"/>
  <c r="CM298" i="1"/>
  <c r="GK298" i="1"/>
  <c r="CB298" i="1" s="1"/>
  <c r="CJ298" i="1"/>
  <c r="CK298" i="1"/>
  <c r="DA298" i="1"/>
  <c r="CS298" i="1"/>
  <c r="CO298" i="1"/>
  <c r="CX298" i="1"/>
  <c r="CT298" i="1"/>
  <c r="DC298" i="1"/>
  <c r="CU298" i="1"/>
  <c r="CP298" i="1"/>
  <c r="DB298" i="1"/>
  <c r="CR298" i="1"/>
  <c r="CZ298" i="1"/>
  <c r="CQ298" i="1"/>
  <c r="CV298" i="1"/>
  <c r="CY298" i="1"/>
  <c r="CW298" i="1"/>
  <c r="BK300" i="1"/>
  <c r="BK294" i="1"/>
  <c r="AZ291" i="1"/>
  <c r="AZ299" i="1"/>
  <c r="BM268" i="1"/>
  <c r="BM271" i="1"/>
  <c r="BM276" i="1"/>
  <c r="BM274" i="1"/>
  <c r="BM260" i="1"/>
  <c r="BM264" i="1"/>
  <c r="BM272" i="1"/>
  <c r="BM258" i="1"/>
  <c r="BM278" i="1"/>
  <c r="BM261" i="1"/>
  <c r="BM275" i="1"/>
  <c r="BM269" i="1"/>
  <c r="BM266" i="1"/>
  <c r="BM273" i="1"/>
  <c r="BM263" i="1"/>
  <c r="BM270" i="1"/>
  <c r="BM277" i="1"/>
  <c r="BM262" i="1"/>
  <c r="BM265" i="1"/>
  <c r="BM267" i="1"/>
  <c r="BM259" i="1"/>
  <c r="BD296" i="1"/>
  <c r="AZ314" i="1"/>
  <c r="BI274" i="1"/>
  <c r="BI264" i="1"/>
  <c r="BI278" i="1"/>
  <c r="FK279" i="1" s="1"/>
  <c r="BI277" i="1"/>
  <c r="BI258" i="1"/>
  <c r="BI263" i="1"/>
  <c r="BI269" i="1"/>
  <c r="BI261" i="1"/>
  <c r="BI260" i="1"/>
  <c r="BI276" i="1"/>
  <c r="BI266" i="1"/>
  <c r="BI273" i="1"/>
  <c r="BI268" i="1"/>
  <c r="BI271" i="1"/>
  <c r="BI259" i="1"/>
  <c r="BI272" i="1"/>
  <c r="BI270" i="1"/>
  <c r="BI275" i="1"/>
  <c r="BI265" i="1"/>
  <c r="BI262" i="1"/>
  <c r="FK262" i="1" s="1"/>
  <c r="BI267" i="1"/>
  <c r="BM308" i="1"/>
  <c r="BN310" i="1"/>
  <c r="BE298" i="1"/>
  <c r="BG284" i="1"/>
  <c r="BG319" i="1"/>
  <c r="CI304" i="1"/>
  <c r="CM304" i="1"/>
  <c r="D227" i="45"/>
  <c r="C31" i="74"/>
  <c r="I31" i="74" s="1"/>
  <c r="AU304" i="1"/>
  <c r="CL304" i="1"/>
  <c r="CN304" i="1"/>
  <c r="GK304" i="1"/>
  <c r="CB304" i="1" s="1"/>
  <c r="DB304" i="1"/>
  <c r="DY304" i="1" s="1"/>
  <c r="CK304" i="1"/>
  <c r="DH304" i="1" s="1"/>
  <c r="DC304" i="1"/>
  <c r="CT304" i="1"/>
  <c r="CO304" i="1"/>
  <c r="DL304" i="1" s="1"/>
  <c r="CU304" i="1"/>
  <c r="DR304" i="1" s="1"/>
  <c r="CQ304" i="1"/>
  <c r="DN304" i="1" s="1"/>
  <c r="CP304" i="1"/>
  <c r="CS304" i="1"/>
  <c r="CR304" i="1"/>
  <c r="DO304" i="1" s="1"/>
  <c r="CV304" i="1"/>
  <c r="CJ304" i="1"/>
  <c r="DG304" i="1" s="1"/>
  <c r="CZ304" i="1"/>
  <c r="DA304" i="1"/>
  <c r="DX304" i="1" s="1"/>
  <c r="CW304" i="1"/>
  <c r="DT304" i="1" s="1"/>
  <c r="CY304" i="1"/>
  <c r="CX304" i="1"/>
  <c r="DU304" i="1" s="1"/>
  <c r="CI287" i="1"/>
  <c r="DF288" i="1" s="1"/>
  <c r="CN287" i="1"/>
  <c r="C14" i="74"/>
  <c r="I14" i="74" s="1"/>
  <c r="CL287" i="1"/>
  <c r="CM287" i="1"/>
  <c r="AU287" i="1"/>
  <c r="D210" i="45"/>
  <c r="GK287" i="1"/>
  <c r="CB287" i="1" s="1"/>
  <c r="CR287" i="1"/>
  <c r="CK287" i="1"/>
  <c r="CT287" i="1"/>
  <c r="CP287" i="1"/>
  <c r="CX287" i="1"/>
  <c r="CY287" i="1"/>
  <c r="CZ287" i="1"/>
  <c r="CU287" i="1"/>
  <c r="CV287" i="1"/>
  <c r="CO287" i="1"/>
  <c r="DB287" i="1"/>
  <c r="CQ287" i="1"/>
  <c r="DC287" i="1"/>
  <c r="CW287" i="1"/>
  <c r="CS287" i="1"/>
  <c r="CJ287" i="1"/>
  <c r="DA287" i="1"/>
  <c r="BQ306" i="1"/>
  <c r="BR284" i="1"/>
  <c r="FT284" i="1" s="1"/>
  <c r="BP319" i="1"/>
  <c r="BJ323" i="1"/>
  <c r="FL324" i="1" s="1"/>
  <c r="BM324" i="1"/>
  <c r="R526" i="1"/>
  <c r="BI301" i="1"/>
  <c r="FK301" i="1" s="1"/>
  <c r="BQ297" i="1"/>
  <c r="BI285" i="1"/>
  <c r="FK285" i="1" s="1"/>
  <c r="BI290" i="1"/>
  <c r="FK290" i="1" s="1"/>
  <c r="BP295" i="1"/>
  <c r="BJ326" i="1"/>
  <c r="BF282" i="1"/>
  <c r="CI286" i="1"/>
  <c r="CM286" i="1"/>
  <c r="C13" i="74"/>
  <c r="I13" i="74" s="1"/>
  <c r="CL286" i="1"/>
  <c r="CN286" i="1"/>
  <c r="AU286" i="1"/>
  <c r="D209" i="45"/>
  <c r="GK286" i="1"/>
  <c r="CB286" i="1" s="1"/>
  <c r="CX286" i="1"/>
  <c r="DC286" i="1"/>
  <c r="CQ286" i="1"/>
  <c r="CT286" i="1"/>
  <c r="CU286" i="1"/>
  <c r="CR286" i="1"/>
  <c r="CY286" i="1"/>
  <c r="CK286" i="1"/>
  <c r="CP286" i="1"/>
  <c r="CS286" i="1"/>
  <c r="CZ286" i="1"/>
  <c r="CO286" i="1"/>
  <c r="CV286" i="1"/>
  <c r="CJ286" i="1"/>
  <c r="DA286" i="1"/>
  <c r="DB286" i="1"/>
  <c r="CW286" i="1"/>
  <c r="BF325" i="1"/>
  <c r="BN291" i="1"/>
  <c r="BJ302" i="1"/>
  <c r="AY303" i="1"/>
  <c r="R504" i="1" s="1"/>
  <c r="BH293" i="1"/>
  <c r="BG299" i="1"/>
  <c r="BH315" i="1"/>
  <c r="BJ290" i="1"/>
  <c r="FL291" i="1" s="1"/>
  <c r="BO302" i="1"/>
  <c r="BE293" i="1"/>
  <c r="BJ287" i="1"/>
  <c r="BE310" i="1"/>
  <c r="CI306" i="1"/>
  <c r="D229" i="45"/>
  <c r="CN306" i="1"/>
  <c r="AU306" i="1"/>
  <c r="C33" i="74"/>
  <c r="I33" i="74" s="1"/>
  <c r="CM306" i="1"/>
  <c r="CL306" i="1"/>
  <c r="GK306" i="1"/>
  <c r="CB306" i="1" s="1"/>
  <c r="CP306" i="1"/>
  <c r="CK306" i="1"/>
  <c r="CY306" i="1"/>
  <c r="CR306" i="1"/>
  <c r="CJ306" i="1"/>
  <c r="CU306" i="1"/>
  <c r="DA306" i="1"/>
  <c r="CS306" i="1"/>
  <c r="CW306" i="1"/>
  <c r="CZ306" i="1"/>
  <c r="DC306" i="1"/>
  <c r="CT306" i="1"/>
  <c r="CV306" i="1"/>
  <c r="DB306" i="1"/>
  <c r="CX306" i="1"/>
  <c r="CQ306" i="1"/>
  <c r="CO306" i="1"/>
  <c r="CI321" i="1"/>
  <c r="BN321" i="1"/>
  <c r="DU522" i="1" s="1"/>
  <c r="CI299" i="1"/>
  <c r="CL299" i="1"/>
  <c r="AU299" i="1"/>
  <c r="C26" i="74"/>
  <c r="I26" i="74" s="1"/>
  <c r="D222" i="45"/>
  <c r="CN299" i="1"/>
  <c r="DK299" i="1" s="1"/>
  <c r="CM299" i="1"/>
  <c r="GK299" i="1"/>
  <c r="CB299" i="1" s="1"/>
  <c r="CP299" i="1"/>
  <c r="CJ299" i="1"/>
  <c r="DG299" i="1" s="1"/>
  <c r="CK299" i="1"/>
  <c r="CS299" i="1"/>
  <c r="DP299" i="1" s="1"/>
  <c r="CW299" i="1"/>
  <c r="DT299" i="1" s="1"/>
  <c r="CO299" i="1"/>
  <c r="DL299" i="1" s="1"/>
  <c r="CQ299" i="1"/>
  <c r="CV299" i="1"/>
  <c r="CY299" i="1"/>
  <c r="CU299" i="1"/>
  <c r="CR299" i="1"/>
  <c r="DO299" i="1" s="1"/>
  <c r="DC299" i="1"/>
  <c r="DA299" i="1"/>
  <c r="CX299" i="1"/>
  <c r="DB299" i="1"/>
  <c r="CT299" i="1"/>
  <c r="DQ299" i="1" s="1"/>
  <c r="CZ299" i="1"/>
  <c r="DW299" i="1" s="1"/>
  <c r="FG325" i="1"/>
  <c r="BI526" i="1"/>
  <c r="BP508" i="1"/>
  <c r="FH307" i="1"/>
  <c r="BB515" i="1"/>
  <c r="FF314" i="1"/>
  <c r="BW518" i="1"/>
  <c r="EB506" i="1"/>
  <c r="BO330" i="1"/>
  <c r="EB523" i="1"/>
  <c r="FQ322" i="1"/>
  <c r="DG509" i="1"/>
  <c r="EY520" i="1"/>
  <c r="FT319" i="1"/>
  <c r="BE283" i="1"/>
  <c r="FG283" i="1" s="1"/>
  <c r="BE311" i="1"/>
  <c r="DN499" i="1"/>
  <c r="D231" i="45"/>
  <c r="AU308" i="1"/>
  <c r="CL308" i="1"/>
  <c r="DI308" i="1" s="1"/>
  <c r="C35" i="74"/>
  <c r="I35" i="74" s="1"/>
  <c r="CN308" i="1"/>
  <c r="CM308" i="1"/>
  <c r="DJ308" i="1" s="1"/>
  <c r="GK308" i="1"/>
  <c r="CB308" i="1" s="1"/>
  <c r="DC308" i="1"/>
  <c r="CQ308" i="1"/>
  <c r="DN308" i="1" s="1"/>
  <c r="CT308" i="1"/>
  <c r="CW308" i="1"/>
  <c r="DT308" i="1" s="1"/>
  <c r="DA308" i="1"/>
  <c r="DX308" i="1" s="1"/>
  <c r="CO308" i="1"/>
  <c r="DL308" i="1" s="1"/>
  <c r="CU308" i="1"/>
  <c r="DR308" i="1" s="1"/>
  <c r="CK308" i="1"/>
  <c r="CS308" i="1"/>
  <c r="CP308" i="1"/>
  <c r="CY308" i="1"/>
  <c r="DV308" i="1" s="1"/>
  <c r="CX308" i="1"/>
  <c r="DB308" i="1"/>
  <c r="CV308" i="1"/>
  <c r="DS308" i="1" s="1"/>
  <c r="CR308" i="1"/>
  <c r="CJ308" i="1"/>
  <c r="CZ308" i="1"/>
  <c r="CI295" i="1"/>
  <c r="DF296" i="1" s="1"/>
  <c r="CN295" i="1"/>
  <c r="DK295" i="1" s="1"/>
  <c r="D218" i="45"/>
  <c r="C22" i="74"/>
  <c r="I22" i="74" s="1"/>
  <c r="AU295" i="1"/>
  <c r="CM295" i="1"/>
  <c r="DJ295" i="1" s="1"/>
  <c r="CL295" i="1"/>
  <c r="GK295" i="1"/>
  <c r="CB295" i="1" s="1"/>
  <c r="CP295" i="1"/>
  <c r="CQ295" i="1"/>
  <c r="CV295" i="1"/>
  <c r="DS295" i="1" s="1"/>
  <c r="CJ295" i="1"/>
  <c r="DG295" i="1" s="1"/>
  <c r="DC295" i="1"/>
  <c r="CR295" i="1"/>
  <c r="DO295" i="1" s="1"/>
  <c r="CT295" i="1"/>
  <c r="DQ295" i="1" s="1"/>
  <c r="CK295" i="1"/>
  <c r="CO295" i="1"/>
  <c r="DL295" i="1" s="1"/>
  <c r="CW295" i="1"/>
  <c r="DT295" i="1" s="1"/>
  <c r="CX295" i="1"/>
  <c r="CZ295" i="1"/>
  <c r="DA295" i="1"/>
  <c r="DX295" i="1" s="1"/>
  <c r="CS295" i="1"/>
  <c r="CY295" i="1"/>
  <c r="DV295" i="1" s="1"/>
  <c r="DB295" i="1"/>
  <c r="DY295" i="1" s="1"/>
  <c r="CU295" i="1"/>
  <c r="DR295" i="1" s="1"/>
  <c r="CS520" i="1"/>
  <c r="FL319" i="1"/>
  <c r="BE279" i="1"/>
  <c r="BK268" i="1"/>
  <c r="BK259" i="1"/>
  <c r="BK276" i="1"/>
  <c r="BK274" i="1"/>
  <c r="BK270" i="1"/>
  <c r="BK273" i="1"/>
  <c r="BK263" i="1"/>
  <c r="BK267" i="1"/>
  <c r="BK275" i="1"/>
  <c r="BK272" i="1"/>
  <c r="BK266" i="1"/>
  <c r="BK258" i="1"/>
  <c r="BK265" i="1"/>
  <c r="BK262" i="1"/>
  <c r="BK271" i="1"/>
  <c r="BK277" i="1"/>
  <c r="BK261" i="1"/>
  <c r="BK278" i="1"/>
  <c r="BK260" i="1"/>
  <c r="BK269" i="1"/>
  <c r="BK264" i="1"/>
  <c r="AZ293" i="1"/>
  <c r="BE317" i="1"/>
  <c r="BI518" i="1" s="1"/>
  <c r="BP301" i="1"/>
  <c r="AZ297" i="1"/>
  <c r="C17" i="74"/>
  <c r="I17" i="74" s="1"/>
  <c r="CL290" i="1"/>
  <c r="DI290" i="1" s="1"/>
  <c r="D213" i="45"/>
  <c r="CM290" i="1"/>
  <c r="CN290" i="1"/>
  <c r="AU290" i="1"/>
  <c r="GK290" i="1"/>
  <c r="CB290" i="1" s="1"/>
  <c r="CP290" i="1"/>
  <c r="DM290" i="1" s="1"/>
  <c r="CK290" i="1"/>
  <c r="CZ290" i="1"/>
  <c r="DB290" i="1"/>
  <c r="CR290" i="1"/>
  <c r="CO290" i="1"/>
  <c r="DL290" i="1" s="1"/>
  <c r="CX290" i="1"/>
  <c r="DU290" i="1" s="1"/>
  <c r="CU290" i="1"/>
  <c r="DC290" i="1"/>
  <c r="DZ290" i="1" s="1"/>
  <c r="CV290" i="1"/>
  <c r="CS290" i="1"/>
  <c r="DP290" i="1" s="1"/>
  <c r="CW290" i="1"/>
  <c r="CY290" i="1"/>
  <c r="DV290" i="1" s="1"/>
  <c r="DA290" i="1"/>
  <c r="DX290" i="1" s="1"/>
  <c r="CT290" i="1"/>
  <c r="DQ290" i="1" s="1"/>
  <c r="CJ290" i="1"/>
  <c r="DG290" i="1" s="1"/>
  <c r="CQ290" i="1"/>
  <c r="DN290" i="1" s="1"/>
  <c r="BP290" i="1"/>
  <c r="EB522" i="1"/>
  <c r="FQ321" i="1"/>
  <c r="BI313" i="1"/>
  <c r="BK283" i="1"/>
  <c r="BR311" i="1"/>
  <c r="FT312" i="1" s="1"/>
  <c r="BR268" i="1"/>
  <c r="BR261" i="1"/>
  <c r="BR278" i="1"/>
  <c r="BR264" i="1"/>
  <c r="BR262" i="1"/>
  <c r="BR265" i="1"/>
  <c r="BR277" i="1"/>
  <c r="BR260" i="1"/>
  <c r="BR258" i="1"/>
  <c r="BR266" i="1"/>
  <c r="BR274" i="1"/>
  <c r="BR271" i="1"/>
  <c r="BR267" i="1"/>
  <c r="BR259" i="1"/>
  <c r="BR272" i="1"/>
  <c r="BR275" i="1"/>
  <c r="BR269" i="1"/>
  <c r="BR270" i="1"/>
  <c r="BR273" i="1"/>
  <c r="BR263" i="1"/>
  <c r="BR276" i="1"/>
  <c r="BH302" i="1"/>
  <c r="BL325" i="1"/>
  <c r="BQ291" i="1"/>
  <c r="BQ323" i="1"/>
  <c r="BR307" i="1"/>
  <c r="BP299" i="1"/>
  <c r="BQ318" i="1"/>
  <c r="BJ307" i="1"/>
  <c r="BI280" i="1"/>
  <c r="BP305" i="1"/>
  <c r="BF324" i="1"/>
  <c r="D220" i="45"/>
  <c r="CM297" i="1"/>
  <c r="CL297" i="1"/>
  <c r="AU297" i="1"/>
  <c r="CN297" i="1"/>
  <c r="C24" i="74"/>
  <c r="I24" i="74" s="1"/>
  <c r="GK297" i="1"/>
  <c r="CB297" i="1" s="1"/>
  <c r="CK297" i="1"/>
  <c r="CJ297" i="1"/>
  <c r="CU297" i="1"/>
  <c r="DC297" i="1"/>
  <c r="CZ297" i="1"/>
  <c r="CY297" i="1"/>
  <c r="CQ297" i="1"/>
  <c r="CS297" i="1"/>
  <c r="CP297" i="1"/>
  <c r="CV297" i="1"/>
  <c r="CO297" i="1"/>
  <c r="CW297" i="1"/>
  <c r="DA297" i="1"/>
  <c r="DB297" i="1"/>
  <c r="CT297" i="1"/>
  <c r="CR297" i="1"/>
  <c r="CX297" i="1"/>
  <c r="BK303" i="1"/>
  <c r="AZ281" i="1"/>
  <c r="BM322" i="1"/>
  <c r="FO323" i="1" s="1"/>
  <c r="BO299" i="1"/>
  <c r="BD286" i="1"/>
  <c r="C40" i="74"/>
  <c r="I40" i="74" s="1"/>
  <c r="D236" i="45"/>
  <c r="CM313" i="1"/>
  <c r="CN313" i="1"/>
  <c r="AU313" i="1"/>
  <c r="CL313" i="1"/>
  <c r="GK313" i="1"/>
  <c r="CB313" i="1" s="1"/>
  <c r="CS313" i="1"/>
  <c r="CV313" i="1"/>
  <c r="CX313" i="1"/>
  <c r="CR313" i="1"/>
  <c r="CJ313" i="1"/>
  <c r="DA313" i="1"/>
  <c r="CP313" i="1"/>
  <c r="CQ313" i="1"/>
  <c r="CK313" i="1"/>
  <c r="CW313" i="1"/>
  <c r="CU313" i="1"/>
  <c r="DB313" i="1"/>
  <c r="CT313" i="1"/>
  <c r="CY313" i="1"/>
  <c r="CO313" i="1"/>
  <c r="DC313" i="1"/>
  <c r="CZ313" i="1"/>
  <c r="BE315" i="1"/>
  <c r="BQ309" i="1"/>
  <c r="BL298" i="1"/>
  <c r="BB518" i="1"/>
  <c r="BW506" i="1"/>
  <c r="BG330" i="1"/>
  <c r="BW510" i="1"/>
  <c r="BW497" i="1"/>
  <c r="FI296" i="1"/>
  <c r="BE292" i="1"/>
  <c r="DU519" i="1"/>
  <c r="BB509" i="1"/>
  <c r="CL525" i="1"/>
  <c r="FK324" i="1"/>
  <c r="BE286" i="1"/>
  <c r="FJ286" i="1"/>
  <c r="DG525" i="1"/>
  <c r="FP287" i="1"/>
  <c r="BE326" i="1"/>
  <c r="CN293" i="1"/>
  <c r="DK293" i="1" s="1"/>
  <c r="CM293" i="1"/>
  <c r="AU293" i="1"/>
  <c r="C20" i="74"/>
  <c r="I20" i="74" s="1"/>
  <c r="D216" i="45"/>
  <c r="CL293" i="1"/>
  <c r="GK293" i="1"/>
  <c r="CB293" i="1" s="1"/>
  <c r="CZ293" i="1"/>
  <c r="CK293" i="1"/>
  <c r="DH293" i="1" s="1"/>
  <c r="CX293" i="1"/>
  <c r="DU293" i="1" s="1"/>
  <c r="CU293" i="1"/>
  <c r="DB293" i="1"/>
  <c r="DY293" i="1" s="1"/>
  <c r="CV293" i="1"/>
  <c r="DS293" i="1" s="1"/>
  <c r="DC293" i="1"/>
  <c r="DZ293" i="1" s="1"/>
  <c r="CQ293" i="1"/>
  <c r="CW293" i="1"/>
  <c r="DT293" i="1" s="1"/>
  <c r="CJ293" i="1"/>
  <c r="DG293" i="1" s="1"/>
  <c r="CP293" i="1"/>
  <c r="DM293" i="1" s="1"/>
  <c r="CT293" i="1"/>
  <c r="DQ293" i="1" s="1"/>
  <c r="DA293" i="1"/>
  <c r="CR293" i="1"/>
  <c r="CY293" i="1"/>
  <c r="CO293" i="1"/>
  <c r="DL293" i="1" s="1"/>
  <c r="CS293" i="1"/>
  <c r="DP293" i="1" s="1"/>
  <c r="C38" i="74"/>
  <c r="I38" i="74" s="1"/>
  <c r="CN311" i="1"/>
  <c r="DK311" i="1" s="1"/>
  <c r="D234" i="45"/>
  <c r="CL311" i="1"/>
  <c r="CM311" i="1"/>
  <c r="AU311" i="1"/>
  <c r="GK311" i="1"/>
  <c r="CB311" i="1" s="1"/>
  <c r="DB311" i="1"/>
  <c r="CZ311" i="1"/>
  <c r="DW311" i="1" s="1"/>
  <c r="CQ311" i="1"/>
  <c r="DN311" i="1" s="1"/>
  <c r="CU311" i="1"/>
  <c r="DR311" i="1" s="1"/>
  <c r="CW311" i="1"/>
  <c r="DT311" i="1" s="1"/>
  <c r="CP311" i="1"/>
  <c r="CV311" i="1"/>
  <c r="DS311" i="1" s="1"/>
  <c r="DA311" i="1"/>
  <c r="DX311" i="1" s="1"/>
  <c r="DC311" i="1"/>
  <c r="DZ311" i="1" s="1"/>
  <c r="CS311" i="1"/>
  <c r="CJ311" i="1"/>
  <c r="CO311" i="1"/>
  <c r="DL311" i="1" s="1"/>
  <c r="CT311" i="1"/>
  <c r="DQ311" i="1" s="1"/>
  <c r="CX311" i="1"/>
  <c r="CK311" i="1"/>
  <c r="DH311" i="1" s="1"/>
  <c r="CR311" i="1"/>
  <c r="DO311" i="1" s="1"/>
  <c r="CY311" i="1"/>
  <c r="BQ314" i="1"/>
  <c r="CI305" i="1"/>
  <c r="CL305" i="1"/>
  <c r="DI305" i="1" s="1"/>
  <c r="CM305" i="1"/>
  <c r="DJ305" i="1" s="1"/>
  <c r="D228" i="45"/>
  <c r="CN305" i="1"/>
  <c r="AU305" i="1"/>
  <c r="C32" i="74"/>
  <c r="I32" i="74" s="1"/>
  <c r="GK305" i="1"/>
  <c r="CB305" i="1" s="1"/>
  <c r="CO305" i="1"/>
  <c r="DL305" i="1" s="1"/>
  <c r="CQ305" i="1"/>
  <c r="DN305" i="1" s="1"/>
  <c r="CR305" i="1"/>
  <c r="DO305" i="1" s="1"/>
  <c r="DC305" i="1"/>
  <c r="CW305" i="1"/>
  <c r="CU305" i="1"/>
  <c r="DR305" i="1" s="1"/>
  <c r="CK305" i="1"/>
  <c r="CZ305" i="1"/>
  <c r="DW305" i="1" s="1"/>
  <c r="CS305" i="1"/>
  <c r="CV305" i="1"/>
  <c r="CT305" i="1"/>
  <c r="DQ305" i="1" s="1"/>
  <c r="DB305" i="1"/>
  <c r="DY305" i="1" s="1"/>
  <c r="CX305" i="1"/>
  <c r="DU305" i="1" s="1"/>
  <c r="CY305" i="1"/>
  <c r="DV305" i="1" s="1"/>
  <c r="DA305" i="1"/>
  <c r="CP305" i="1"/>
  <c r="CJ305" i="1"/>
  <c r="BJ329" i="1"/>
  <c r="CS495" i="1"/>
  <c r="BM286" i="1"/>
  <c r="R519" i="1"/>
  <c r="FA318" i="1"/>
  <c r="EY509" i="1"/>
  <c r="AZ298" i="1"/>
  <c r="DG500" i="1"/>
  <c r="BM291" i="1"/>
  <c r="BJ296" i="1"/>
  <c r="Z333" i="1"/>
  <c r="BK284" i="1"/>
  <c r="FM284" i="1" s="1"/>
  <c r="BH265" i="1"/>
  <c r="BH266" i="1"/>
  <c r="BH277" i="1"/>
  <c r="BH268" i="1"/>
  <c r="BH259" i="1"/>
  <c r="BH263" i="1"/>
  <c r="BH267" i="1"/>
  <c r="BH270" i="1"/>
  <c r="BH276" i="1"/>
  <c r="BH264" i="1"/>
  <c r="BH278" i="1"/>
  <c r="BH262" i="1"/>
  <c r="BH260" i="1"/>
  <c r="BH272" i="1"/>
  <c r="BH261" i="1"/>
  <c r="BH269" i="1"/>
  <c r="BH271" i="1"/>
  <c r="BH273" i="1"/>
  <c r="BH274" i="1"/>
  <c r="BH258" i="1"/>
  <c r="BH275" i="1"/>
  <c r="BG298" i="1"/>
  <c r="BW499" i="1" s="1"/>
  <c r="BK306" i="1"/>
  <c r="FM307" i="1" s="1"/>
  <c r="AZ288" i="1"/>
  <c r="BK285" i="1"/>
  <c r="DG527" i="1"/>
  <c r="FN326" i="1"/>
  <c r="BK319" i="1"/>
  <c r="AZ323" i="1"/>
  <c r="Y524" i="1" s="1"/>
  <c r="BQ287" i="1"/>
  <c r="BG293" i="1"/>
  <c r="FI293" i="1" s="1"/>
  <c r="BN295" i="1"/>
  <c r="BM311" i="1"/>
  <c r="BD310" i="1"/>
  <c r="BQ307" i="1"/>
  <c r="BF290" i="1"/>
  <c r="BP283" i="1"/>
  <c r="BJ288" i="1"/>
  <c r="BH288" i="1"/>
  <c r="BQ303" i="1"/>
  <c r="BL302" i="1"/>
  <c r="BN305" i="1"/>
  <c r="BO313" i="1"/>
  <c r="BM321" i="1"/>
  <c r="BN292" i="1"/>
  <c r="BH317" i="1"/>
  <c r="FJ318" i="1" s="1"/>
  <c r="BR314" i="1"/>
  <c r="BM319" i="1"/>
  <c r="CI281" i="1"/>
  <c r="C8" i="74"/>
  <c r="I8" i="74" s="1"/>
  <c r="CM281" i="1"/>
  <c r="CL281" i="1"/>
  <c r="D204" i="45"/>
  <c r="AU281" i="1"/>
  <c r="CN281" i="1"/>
  <c r="GK281" i="1"/>
  <c r="CB281" i="1" s="1"/>
  <c r="CY281" i="1"/>
  <c r="DV281" i="1" s="1"/>
  <c r="CP281" i="1"/>
  <c r="DM281" i="1" s="1"/>
  <c r="CR281" i="1"/>
  <c r="DB281" i="1"/>
  <c r="CJ281" i="1"/>
  <c r="DG281" i="1" s="1"/>
  <c r="CU281" i="1"/>
  <c r="DA281" i="1"/>
  <c r="DC281" i="1"/>
  <c r="DZ281" i="1" s="1"/>
  <c r="CO281" i="1"/>
  <c r="DL281" i="1" s="1"/>
  <c r="CS281" i="1"/>
  <c r="DP281" i="1" s="1"/>
  <c r="CK281" i="1"/>
  <c r="DH281" i="1" s="1"/>
  <c r="CX281" i="1"/>
  <c r="DU281" i="1" s="1"/>
  <c r="CZ281" i="1"/>
  <c r="DW281" i="1" s="1"/>
  <c r="CV281" i="1"/>
  <c r="CQ281" i="1"/>
  <c r="CW281" i="1"/>
  <c r="DT281" i="1" s="1"/>
  <c r="CT281" i="1"/>
  <c r="DQ281" i="1" s="1"/>
  <c r="BK326" i="1"/>
  <c r="BM307" i="1"/>
  <c r="BL282" i="1"/>
  <c r="BI322" i="1"/>
  <c r="AU285" i="1"/>
  <c r="C12" i="74"/>
  <c r="I12" i="74" s="1"/>
  <c r="CN285" i="1"/>
  <c r="DK285" i="1" s="1"/>
  <c r="D208" i="45"/>
  <c r="CM285" i="1"/>
  <c r="CL285" i="1"/>
  <c r="GK285" i="1"/>
  <c r="CB285" i="1" s="1"/>
  <c r="DC285" i="1"/>
  <c r="DZ285" i="1" s="1"/>
  <c r="CK285" i="1"/>
  <c r="CQ285" i="1"/>
  <c r="DN285" i="1" s="1"/>
  <c r="CW285" i="1"/>
  <c r="CJ285" i="1"/>
  <c r="CZ285" i="1"/>
  <c r="CY285" i="1"/>
  <c r="DV285" i="1" s="1"/>
  <c r="DA285" i="1"/>
  <c r="CS285" i="1"/>
  <c r="CP285" i="1"/>
  <c r="DM285" i="1" s="1"/>
  <c r="DB285" i="1"/>
  <c r="DY285" i="1" s="1"/>
  <c r="CV285" i="1"/>
  <c r="DS285" i="1" s="1"/>
  <c r="CR285" i="1"/>
  <c r="CT285" i="1"/>
  <c r="CO285" i="1"/>
  <c r="CX285" i="1"/>
  <c r="DU285" i="1" s="1"/>
  <c r="CU285" i="1"/>
  <c r="BQ321" i="1"/>
  <c r="BB500" i="1"/>
  <c r="FF299" i="1"/>
  <c r="CI301" i="1"/>
  <c r="CI318" i="1"/>
  <c r="CL318" i="1"/>
  <c r="CM318" i="1"/>
  <c r="D241" i="45"/>
  <c r="AU318" i="1"/>
  <c r="CN318" i="1"/>
  <c r="C45" i="74"/>
  <c r="I45" i="74" s="1"/>
  <c r="GK318" i="1"/>
  <c r="CB318" i="1" s="1"/>
  <c r="CJ318" i="1"/>
  <c r="CU318" i="1"/>
  <c r="CO318" i="1"/>
  <c r="CY318" i="1"/>
  <c r="CS318" i="1"/>
  <c r="CX318" i="1"/>
  <c r="DC318" i="1"/>
  <c r="CW318" i="1"/>
  <c r="CV318" i="1"/>
  <c r="CR318" i="1"/>
  <c r="CK318" i="1"/>
  <c r="CZ318" i="1"/>
  <c r="CQ318" i="1"/>
  <c r="CP318" i="1"/>
  <c r="DB318" i="1"/>
  <c r="CT318" i="1"/>
  <c r="DA318" i="1"/>
  <c r="BE288" i="1"/>
  <c r="FG288" i="1" s="1"/>
  <c r="BW507" i="1"/>
  <c r="FI306" i="1"/>
  <c r="AZ290" i="1"/>
  <c r="CZ508" i="1"/>
  <c r="DU500" i="1"/>
  <c r="FP299" i="1"/>
  <c r="CN296" i="1"/>
  <c r="C23" i="74"/>
  <c r="I23" i="74" s="1"/>
  <c r="D219" i="45"/>
  <c r="CM296" i="1"/>
  <c r="DJ296" i="1" s="1"/>
  <c r="AU296" i="1"/>
  <c r="CL296" i="1"/>
  <c r="GK296" i="1"/>
  <c r="CB296" i="1" s="1"/>
  <c r="DC296" i="1"/>
  <c r="CY296" i="1"/>
  <c r="DV296" i="1" s="1"/>
  <c r="CO296" i="1"/>
  <c r="CU296" i="1"/>
  <c r="DR296" i="1" s="1"/>
  <c r="CS296" i="1"/>
  <c r="DP296" i="1" s="1"/>
  <c r="CT296" i="1"/>
  <c r="CR296" i="1"/>
  <c r="DA296" i="1"/>
  <c r="DX296" i="1" s="1"/>
  <c r="DB296" i="1"/>
  <c r="CK296" i="1"/>
  <c r="CP296" i="1"/>
  <c r="DM296" i="1" s="1"/>
  <c r="CV296" i="1"/>
  <c r="CW296" i="1"/>
  <c r="DT296" i="1" s="1"/>
  <c r="CQ296" i="1"/>
  <c r="DN296" i="1" s="1"/>
  <c r="CJ296" i="1"/>
  <c r="CX296" i="1"/>
  <c r="CZ296" i="1"/>
  <c r="DW296" i="1" s="1"/>
  <c r="CI302" i="1"/>
  <c r="CS505" i="1"/>
  <c r="FL304" i="1"/>
  <c r="BD316" i="1"/>
  <c r="AZ301" i="1"/>
  <c r="DN503" i="1"/>
  <c r="FO302" i="1"/>
  <c r="BD315" i="1"/>
  <c r="BM288" i="1"/>
  <c r="BE299" i="1"/>
  <c r="BK325" i="1"/>
  <c r="BJ264" i="1"/>
  <c r="BJ262" i="1"/>
  <c r="BJ265" i="1"/>
  <c r="BJ270" i="1"/>
  <c r="BJ260" i="1"/>
  <c r="BJ258" i="1"/>
  <c r="BJ259" i="1"/>
  <c r="BJ278" i="1"/>
  <c r="BJ271" i="1"/>
  <c r="BJ276" i="1"/>
  <c r="BJ275" i="1"/>
  <c r="BJ267" i="1"/>
  <c r="BJ277" i="1"/>
  <c r="BJ274" i="1"/>
  <c r="BJ263" i="1"/>
  <c r="BJ269" i="1"/>
  <c r="BJ272" i="1"/>
  <c r="BJ273" i="1"/>
  <c r="BJ268" i="1"/>
  <c r="BJ261" i="1"/>
  <c r="BJ266" i="1"/>
  <c r="EY521" i="1"/>
  <c r="FT320" i="1"/>
  <c r="BM326" i="1"/>
  <c r="BK311" i="1"/>
  <c r="BD319" i="1"/>
  <c r="BB520" i="1" s="1"/>
  <c r="BD307" i="1"/>
  <c r="C44" i="74"/>
  <c r="I44" i="74" s="1"/>
  <c r="CM317" i="1"/>
  <c r="CL317" i="1"/>
  <c r="AU317" i="1"/>
  <c r="D240" i="45"/>
  <c r="CN317" i="1"/>
  <c r="DK317" i="1" s="1"/>
  <c r="GK317" i="1"/>
  <c r="CB317" i="1" s="1"/>
  <c r="CT317" i="1"/>
  <c r="DQ317" i="1" s="1"/>
  <c r="CJ317" i="1"/>
  <c r="DG317" i="1" s="1"/>
  <c r="CP317" i="1"/>
  <c r="CY317" i="1"/>
  <c r="CO317" i="1"/>
  <c r="CR317" i="1"/>
  <c r="CV317" i="1"/>
  <c r="DS317" i="1" s="1"/>
  <c r="DA317" i="1"/>
  <c r="CU317" i="1"/>
  <c r="DC317" i="1"/>
  <c r="DZ317" i="1" s="1"/>
  <c r="CW317" i="1"/>
  <c r="DT317" i="1" s="1"/>
  <c r="CS317" i="1"/>
  <c r="DB317" i="1"/>
  <c r="CK317" i="1"/>
  <c r="CZ317" i="1"/>
  <c r="DW317" i="1" s="1"/>
  <c r="CQ317" i="1"/>
  <c r="DN317" i="1" s="1"/>
  <c r="CX317" i="1"/>
  <c r="BK312" i="1"/>
  <c r="BR299" i="1"/>
  <c r="BP311" i="1"/>
  <c r="BP297" i="1"/>
  <c r="BR322" i="1"/>
  <c r="FT323" i="1" s="1"/>
  <c r="BN325" i="1"/>
  <c r="DU526" i="1" s="1"/>
  <c r="R512" i="1"/>
  <c r="FA311" i="1"/>
  <c r="BE296" i="1"/>
  <c r="BK304" i="1"/>
  <c r="BG321" i="1"/>
  <c r="BH287" i="1"/>
  <c r="FJ287" i="1" s="1"/>
  <c r="BD311" i="1"/>
  <c r="BF317" i="1"/>
  <c r="AY329" i="1"/>
  <c r="R495" i="1"/>
  <c r="FA294" i="1"/>
  <c r="AZ318" i="1"/>
  <c r="BL310" i="1"/>
  <c r="BP324" i="1"/>
  <c r="BK315" i="1"/>
  <c r="BF296" i="1"/>
  <c r="FH297" i="1" s="1"/>
  <c r="BD293" i="1"/>
  <c r="BI282" i="1"/>
  <c r="FK282" i="1" s="1"/>
  <c r="BN314" i="1"/>
  <c r="BI307" i="1"/>
  <c r="FK308" i="1" s="1"/>
  <c r="BP280" i="1"/>
  <c r="FR280" i="1" s="1"/>
  <c r="BH301" i="1"/>
  <c r="BK310" i="1"/>
  <c r="BK297" i="1"/>
  <c r="BO286" i="1"/>
  <c r="FQ286" i="1" s="1"/>
  <c r="BM285" i="1"/>
  <c r="BK314" i="1"/>
  <c r="BH281" i="1"/>
  <c r="FJ281" i="1" s="1"/>
  <c r="BL295" i="1"/>
  <c r="DG496" i="1" s="1"/>
  <c r="BM306" i="1"/>
  <c r="BI293" i="1"/>
  <c r="FK293" i="1" s="1"/>
  <c r="BH324" i="1"/>
  <c r="AU309" i="1"/>
  <c r="CM309" i="1"/>
  <c r="DJ309" i="1" s="1"/>
  <c r="CL309" i="1"/>
  <c r="CN309" i="1"/>
  <c r="C36" i="74"/>
  <c r="I36" i="74" s="1"/>
  <c r="D232" i="45"/>
  <c r="GK309" i="1"/>
  <c r="CB309" i="1" s="1"/>
  <c r="CS309" i="1"/>
  <c r="CZ309" i="1"/>
  <c r="DW309" i="1" s="1"/>
  <c r="CW309" i="1"/>
  <c r="DT309" i="1" s="1"/>
  <c r="CU309" i="1"/>
  <c r="CR309" i="1"/>
  <c r="DO309" i="1" s="1"/>
  <c r="DA309" i="1"/>
  <c r="DC309" i="1"/>
  <c r="DZ309" i="1" s="1"/>
  <c r="CO309" i="1"/>
  <c r="DL309" i="1" s="1"/>
  <c r="CX309" i="1"/>
  <c r="DU309" i="1" s="1"/>
  <c r="CY309" i="1"/>
  <c r="DV309" i="1" s="1"/>
  <c r="CQ309" i="1"/>
  <c r="DN309" i="1" s="1"/>
  <c r="CP309" i="1"/>
  <c r="CV309" i="1"/>
  <c r="DS309" i="1" s="1"/>
  <c r="DB309" i="1"/>
  <c r="DY309" i="1" s="1"/>
  <c r="CK309" i="1"/>
  <c r="CT309" i="1"/>
  <c r="DQ309" i="1" s="1"/>
  <c r="CJ309" i="1"/>
  <c r="DG309" i="1" s="1"/>
  <c r="DN502" i="1"/>
  <c r="FO301" i="1"/>
  <c r="FL281" i="1"/>
  <c r="BB521" i="1"/>
  <c r="FQ291" i="1"/>
  <c r="EY513" i="1"/>
  <c r="AZ287" i="1"/>
  <c r="FA312" i="1"/>
  <c r="R513" i="1"/>
  <c r="FQ281" i="1"/>
  <c r="FQ280" i="1"/>
  <c r="CI323" i="1"/>
  <c r="CM323" i="1"/>
  <c r="DJ323" i="1" s="1"/>
  <c r="AU323" i="1"/>
  <c r="C50" i="74"/>
  <c r="I50" i="74" s="1"/>
  <c r="D246" i="45"/>
  <c r="CN323" i="1"/>
  <c r="DK323" i="1" s="1"/>
  <c r="CL323" i="1"/>
  <c r="GK323" i="1"/>
  <c r="CB323" i="1" s="1"/>
  <c r="DA323" i="1"/>
  <c r="DX323" i="1" s="1"/>
  <c r="CQ323" i="1"/>
  <c r="CT323" i="1"/>
  <c r="CS323" i="1"/>
  <c r="CW323" i="1"/>
  <c r="DT323" i="1" s="1"/>
  <c r="CX323" i="1"/>
  <c r="DC323" i="1"/>
  <c r="CO323" i="1"/>
  <c r="CK323" i="1"/>
  <c r="CP323" i="1"/>
  <c r="DM323" i="1" s="1"/>
  <c r="CJ323" i="1"/>
  <c r="DG323" i="1" s="1"/>
  <c r="CZ323" i="1"/>
  <c r="CU323" i="1"/>
  <c r="DR323" i="1" s="1"/>
  <c r="DB323" i="1"/>
  <c r="DY323" i="1" s="1"/>
  <c r="CR323" i="1"/>
  <c r="CY323" i="1"/>
  <c r="DV323" i="1" s="1"/>
  <c r="CV323" i="1"/>
  <c r="BP294" i="1"/>
  <c r="BP298" i="1"/>
  <c r="FN285" i="1"/>
  <c r="AF524" i="1"/>
  <c r="DN524" i="1"/>
  <c r="FA281" i="1"/>
  <c r="FN289" i="1"/>
  <c r="AZ305" i="1"/>
  <c r="FQ314" i="1"/>
  <c r="EB515" i="1"/>
  <c r="DG523" i="1"/>
  <c r="FN322" i="1"/>
  <c r="FO318" i="1"/>
  <c r="DN519" i="1"/>
  <c r="AF519" i="1"/>
  <c r="CL504" i="1"/>
  <c r="FK303" i="1"/>
  <c r="BE307" i="1"/>
  <c r="BI508" i="1" s="1"/>
  <c r="AZ292" i="1"/>
  <c r="BE321" i="1"/>
  <c r="AZ282" i="1"/>
  <c r="BE303" i="1"/>
  <c r="BM315" i="1"/>
  <c r="BD292" i="1"/>
  <c r="FF292" i="1" s="1"/>
  <c r="BI317" i="1"/>
  <c r="BK313" i="1"/>
  <c r="CI303" i="1"/>
  <c r="BQ304" i="1"/>
  <c r="BI304" i="1"/>
  <c r="CL505" i="1" s="1"/>
  <c r="BD294" i="1"/>
  <c r="BM289" i="1"/>
  <c r="AZ326" i="1"/>
  <c r="AZ303" i="1"/>
  <c r="BQ311" i="1"/>
  <c r="BR303" i="1"/>
  <c r="BH319" i="1"/>
  <c r="BP314" i="1"/>
  <c r="BQ313" i="1"/>
  <c r="CI280" i="1"/>
  <c r="BN313" i="1"/>
  <c r="AZ280" i="1"/>
  <c r="FB280" i="1" s="1"/>
  <c r="BN323" i="1"/>
  <c r="BM284" i="1"/>
  <c r="BJ279" i="1"/>
  <c r="Z329" i="1"/>
  <c r="AX296" i="1" s="1"/>
  <c r="BL312" i="1"/>
  <c r="AY270" i="1"/>
  <c r="AY264" i="1"/>
  <c r="AY258" i="1"/>
  <c r="AY272" i="1"/>
  <c r="AY275" i="1"/>
  <c r="AY278" i="1"/>
  <c r="AY267" i="1"/>
  <c r="AY262" i="1"/>
  <c r="AY265" i="1"/>
  <c r="AY263" i="1"/>
  <c r="AY274" i="1"/>
  <c r="AY276" i="1"/>
  <c r="AY260" i="1"/>
  <c r="AY268" i="1"/>
  <c r="AY273" i="1"/>
  <c r="AY266" i="1"/>
  <c r="AY261" i="1"/>
  <c r="AY259" i="1"/>
  <c r="AY277" i="1"/>
  <c r="AY271" i="1"/>
  <c r="AY269" i="1"/>
  <c r="BQ300" i="1"/>
  <c r="BD303" i="1"/>
  <c r="BI297" i="1"/>
  <c r="FK297" i="1" s="1"/>
  <c r="AY288" i="1"/>
  <c r="FA288" i="1" s="1"/>
  <c r="BF292" i="1"/>
  <c r="BG311" i="1"/>
  <c r="BN319" i="1"/>
  <c r="BL283" i="1"/>
  <c r="CI312" i="1"/>
  <c r="C39" i="74"/>
  <c r="I39" i="74" s="1"/>
  <c r="D235" i="45"/>
  <c r="CN312" i="1"/>
  <c r="DK312" i="1" s="1"/>
  <c r="AU312" i="1"/>
  <c r="CM312" i="1"/>
  <c r="DJ312" i="1" s="1"/>
  <c r="CL312" i="1"/>
  <c r="DI312" i="1" s="1"/>
  <c r="GK312" i="1"/>
  <c r="CB312" i="1" s="1"/>
  <c r="CU312" i="1"/>
  <c r="CX312" i="1"/>
  <c r="CJ312" i="1"/>
  <c r="DG312" i="1" s="1"/>
  <c r="DC312" i="1"/>
  <c r="DZ312" i="1" s="1"/>
  <c r="CY312" i="1"/>
  <c r="DV312" i="1" s="1"/>
  <c r="CK312" i="1"/>
  <c r="CT312" i="1"/>
  <c r="CQ312" i="1"/>
  <c r="CP312" i="1"/>
  <c r="DM312" i="1" s="1"/>
  <c r="DA312" i="1"/>
  <c r="DX312" i="1" s="1"/>
  <c r="CR312" i="1"/>
  <c r="CV312" i="1"/>
  <c r="DS312" i="1" s="1"/>
  <c r="CO312" i="1"/>
  <c r="CZ312" i="1"/>
  <c r="CW312" i="1"/>
  <c r="DT312" i="1" s="1"/>
  <c r="DB312" i="1"/>
  <c r="CS312" i="1"/>
  <c r="DP312" i="1" s="1"/>
  <c r="BR313" i="1"/>
  <c r="BP302" i="1"/>
  <c r="AY305" i="1"/>
  <c r="BO319" i="1"/>
  <c r="BI319" i="1"/>
  <c r="BM283" i="1"/>
  <c r="FO283" i="1" s="1"/>
  <c r="BJ282" i="1"/>
  <c r="BM296" i="1"/>
  <c r="BP292" i="1"/>
  <c r="BK309" i="1"/>
  <c r="BE285" i="1"/>
  <c r="FG285" i="1" s="1"/>
  <c r="BP321" i="1"/>
  <c r="BN301" i="1"/>
  <c r="BN326" i="1"/>
  <c r="DU527" i="1" s="1"/>
  <c r="BD325" i="1"/>
  <c r="BI283" i="1"/>
  <c r="BQ325" i="1"/>
  <c r="FS326" i="1" s="1"/>
  <c r="O368" i="1"/>
  <c r="Q370" i="1"/>
  <c r="Q372" i="1"/>
  <c r="N374" i="1"/>
  <c r="T375" i="1"/>
  <c r="E377" i="1"/>
  <c r="M378" i="1"/>
  <c r="L379" i="1"/>
  <c r="M380" i="1"/>
  <c r="L381" i="1"/>
  <c r="M382" i="1"/>
  <c r="L383" i="1"/>
  <c r="M384" i="1"/>
  <c r="L385" i="1"/>
  <c r="M386" i="1"/>
  <c r="L387" i="1"/>
  <c r="M388" i="1"/>
  <c r="L389" i="1"/>
  <c r="M390" i="1"/>
  <c r="L391" i="1"/>
  <c r="M392" i="1"/>
  <c r="L393" i="1"/>
  <c r="M394" i="1"/>
  <c r="L395" i="1"/>
  <c r="M396" i="1"/>
  <c r="L397" i="1"/>
  <c r="M398" i="1"/>
  <c r="L399" i="1"/>
  <c r="M400" i="1"/>
  <c r="L401" i="1"/>
  <c r="M402" i="1"/>
  <c r="L403" i="1"/>
  <c r="M404" i="1"/>
  <c r="L405" i="1"/>
  <c r="M406" i="1"/>
  <c r="L407" i="1"/>
  <c r="I361" i="1"/>
  <c r="R368" i="1"/>
  <c r="R370" i="1"/>
  <c r="R372" i="1"/>
  <c r="O374" i="1"/>
  <c r="U375" i="1"/>
  <c r="I377" i="1"/>
  <c r="N378" i="1"/>
  <c r="M379" i="1"/>
  <c r="N380" i="1"/>
  <c r="M381" i="1"/>
  <c r="N382" i="1"/>
  <c r="M383" i="1"/>
  <c r="N384" i="1"/>
  <c r="M385" i="1"/>
  <c r="N386" i="1"/>
  <c r="M387" i="1"/>
  <c r="N388" i="1"/>
  <c r="M389" i="1"/>
  <c r="N390" i="1"/>
  <c r="M391" i="1"/>
  <c r="N392" i="1"/>
  <c r="M393" i="1"/>
  <c r="N394" i="1"/>
  <c r="M395" i="1"/>
  <c r="N396" i="1"/>
  <c r="M397" i="1"/>
  <c r="N398" i="1"/>
  <c r="M399" i="1"/>
  <c r="N400" i="1"/>
  <c r="M401" i="1"/>
  <c r="N402" i="1"/>
  <c r="M403" i="1"/>
  <c r="N404" i="1"/>
  <c r="M405" i="1"/>
  <c r="N406" i="1"/>
  <c r="M407" i="1"/>
  <c r="U361" i="1"/>
  <c r="Q374" i="1"/>
  <c r="W375" i="1"/>
  <c r="K377" i="1"/>
  <c r="O378" i="1"/>
  <c r="N379" i="1"/>
  <c r="O380" i="1"/>
  <c r="N381" i="1"/>
  <c r="O382" i="1"/>
  <c r="N383" i="1"/>
  <c r="O384" i="1"/>
  <c r="N385" i="1"/>
  <c r="O386" i="1"/>
  <c r="N387" i="1"/>
  <c r="O388" i="1"/>
  <c r="N389" i="1"/>
  <c r="O390" i="1"/>
  <c r="N391" i="1"/>
  <c r="O392" i="1"/>
  <c r="N393" i="1"/>
  <c r="O394" i="1"/>
  <c r="N395" i="1"/>
  <c r="O396" i="1"/>
  <c r="N397" i="1"/>
  <c r="O398" i="1"/>
  <c r="N399" i="1"/>
  <c r="O400" i="1"/>
  <c r="N401" i="1"/>
  <c r="O402" i="1"/>
  <c r="N403" i="1"/>
  <c r="O404" i="1"/>
  <c r="N405" i="1"/>
  <c r="O406" i="1"/>
  <c r="N407" i="1"/>
  <c r="O362" i="1"/>
  <c r="I369" i="1"/>
  <c r="I371" i="1"/>
  <c r="I373" i="1"/>
  <c r="R374" i="1"/>
  <c r="L377" i="1"/>
  <c r="Q378" i="1"/>
  <c r="R379" i="1"/>
  <c r="Q380" i="1"/>
  <c r="R381" i="1"/>
  <c r="Q382" i="1"/>
  <c r="R383" i="1"/>
  <c r="Q384" i="1"/>
  <c r="R385" i="1"/>
  <c r="Q386" i="1"/>
  <c r="R387" i="1"/>
  <c r="Q388" i="1"/>
  <c r="R389" i="1"/>
  <c r="Q390" i="1"/>
  <c r="R391" i="1"/>
  <c r="Q392" i="1"/>
  <c r="R393" i="1"/>
  <c r="Q394" i="1"/>
  <c r="R395" i="1"/>
  <c r="Q396" i="1"/>
  <c r="R397" i="1"/>
  <c r="Q398" i="1"/>
  <c r="R399" i="1"/>
  <c r="Q400" i="1"/>
  <c r="R401" i="1"/>
  <c r="Q402" i="1"/>
  <c r="R403" i="1"/>
  <c r="Q404" i="1"/>
  <c r="R405" i="1"/>
  <c r="Q406" i="1"/>
  <c r="R407" i="1"/>
  <c r="I363" i="1"/>
  <c r="K369" i="1"/>
  <c r="K371" i="1"/>
  <c r="K373" i="1"/>
  <c r="T374" i="1"/>
  <c r="E376" i="1"/>
  <c r="N377" i="1"/>
  <c r="R378" i="1"/>
  <c r="S379" i="1"/>
  <c r="R380" i="1"/>
  <c r="S381" i="1"/>
  <c r="R382" i="1"/>
  <c r="S383" i="1"/>
  <c r="R384" i="1"/>
  <c r="S385" i="1"/>
  <c r="R386" i="1"/>
  <c r="S387" i="1"/>
  <c r="R388" i="1"/>
  <c r="S389" i="1"/>
  <c r="R390" i="1"/>
  <c r="S391" i="1"/>
  <c r="R392" i="1"/>
  <c r="S393" i="1"/>
  <c r="R394" i="1"/>
  <c r="S395" i="1"/>
  <c r="R396" i="1"/>
  <c r="S397" i="1"/>
  <c r="R398" i="1"/>
  <c r="S399" i="1"/>
  <c r="R400" i="1"/>
  <c r="S401" i="1"/>
  <c r="R402" i="1"/>
  <c r="S403" i="1"/>
  <c r="R404" i="1"/>
  <c r="S405" i="1"/>
  <c r="R406" i="1"/>
  <c r="S407" i="1"/>
  <c r="U363" i="1"/>
  <c r="L369" i="1"/>
  <c r="L371" i="1"/>
  <c r="L373" i="1"/>
  <c r="L376" i="1"/>
  <c r="R377" i="1"/>
  <c r="S378" i="1"/>
  <c r="T379" i="1"/>
  <c r="S380" i="1"/>
  <c r="T381" i="1"/>
  <c r="S382" i="1"/>
  <c r="T383" i="1"/>
  <c r="S384" i="1"/>
  <c r="T385" i="1"/>
  <c r="S386" i="1"/>
  <c r="T387" i="1"/>
  <c r="S388" i="1"/>
  <c r="T389" i="1"/>
  <c r="S390" i="1"/>
  <c r="T391" i="1"/>
  <c r="S392" i="1"/>
  <c r="T393" i="1"/>
  <c r="S394" i="1"/>
  <c r="T395" i="1"/>
  <c r="S396" i="1"/>
  <c r="T397" i="1"/>
  <c r="S398" i="1"/>
  <c r="T399" i="1"/>
  <c r="S400" i="1"/>
  <c r="T401" i="1"/>
  <c r="S402" i="1"/>
  <c r="T403" i="1"/>
  <c r="S404" i="1"/>
  <c r="T405" i="1"/>
  <c r="S406" i="1"/>
  <c r="T407" i="1"/>
  <c r="O364" i="1"/>
  <c r="R369" i="1"/>
  <c r="R371" i="1"/>
  <c r="R373" i="1"/>
  <c r="E375" i="1"/>
  <c r="N376" i="1"/>
  <c r="T377" i="1"/>
  <c r="T378" i="1"/>
  <c r="U379" i="1"/>
  <c r="T380" i="1"/>
  <c r="U381" i="1"/>
  <c r="T382" i="1"/>
  <c r="U383" i="1"/>
  <c r="T384" i="1"/>
  <c r="U385" i="1"/>
  <c r="T386" i="1"/>
  <c r="U387" i="1"/>
  <c r="T388" i="1"/>
  <c r="U389" i="1"/>
  <c r="T390" i="1"/>
  <c r="U391" i="1"/>
  <c r="T392" i="1"/>
  <c r="U393" i="1"/>
  <c r="T394" i="1"/>
  <c r="U395" i="1"/>
  <c r="T396" i="1"/>
  <c r="U397" i="1"/>
  <c r="T398" i="1"/>
  <c r="U399" i="1"/>
  <c r="T400" i="1"/>
  <c r="U401" i="1"/>
  <c r="T402" i="1"/>
  <c r="U403" i="1"/>
  <c r="T404" i="1"/>
  <c r="U405" i="1"/>
  <c r="T406" i="1"/>
  <c r="U407" i="1"/>
  <c r="I365" i="1"/>
  <c r="U369" i="1"/>
  <c r="U371" i="1"/>
  <c r="T373" i="1"/>
  <c r="I375" i="1"/>
  <c r="O376" i="1"/>
  <c r="U377" i="1"/>
  <c r="W379" i="1"/>
  <c r="W381" i="1"/>
  <c r="W383" i="1"/>
  <c r="W385" i="1"/>
  <c r="W387" i="1"/>
  <c r="W389" i="1"/>
  <c r="W391" i="1"/>
  <c r="W393" i="1"/>
  <c r="W395" i="1"/>
  <c r="W397" i="1"/>
  <c r="W399" i="1"/>
  <c r="W401" i="1"/>
  <c r="W403" i="1"/>
  <c r="W405" i="1"/>
  <c r="W407" i="1"/>
  <c r="U365" i="1"/>
  <c r="W369" i="1"/>
  <c r="W371" i="1"/>
  <c r="U373" i="1"/>
  <c r="K375" i="1"/>
  <c r="Q376" i="1"/>
  <c r="W377" i="1"/>
  <c r="D379" i="1"/>
  <c r="D381" i="1"/>
  <c r="D383" i="1"/>
  <c r="D385" i="1"/>
  <c r="D387" i="1"/>
  <c r="D389" i="1"/>
  <c r="D391" i="1"/>
  <c r="D393" i="1"/>
  <c r="D395" i="1"/>
  <c r="D397" i="1"/>
  <c r="D399" i="1"/>
  <c r="D401" i="1"/>
  <c r="D403" i="1"/>
  <c r="D405" i="1"/>
  <c r="D407" i="1"/>
  <c r="O366" i="1"/>
  <c r="L375" i="1"/>
  <c r="D380" i="1"/>
  <c r="D384" i="1"/>
  <c r="D388" i="1"/>
  <c r="D392" i="1"/>
  <c r="D396" i="1"/>
  <c r="D400" i="1"/>
  <c r="D404" i="1"/>
  <c r="I387" i="1"/>
  <c r="K387" i="1"/>
  <c r="I367" i="1"/>
  <c r="N375" i="1"/>
  <c r="E380" i="1"/>
  <c r="E384" i="1"/>
  <c r="E388" i="1"/>
  <c r="E392" i="1"/>
  <c r="E396" i="1"/>
  <c r="E400" i="1"/>
  <c r="E404" i="1"/>
  <c r="I399" i="1"/>
  <c r="K379" i="1"/>
  <c r="U367" i="1"/>
  <c r="R375" i="1"/>
  <c r="L380" i="1"/>
  <c r="L384" i="1"/>
  <c r="L388" i="1"/>
  <c r="L392" i="1"/>
  <c r="L396" i="1"/>
  <c r="L400" i="1"/>
  <c r="L404" i="1"/>
  <c r="I407" i="1"/>
  <c r="K383" i="1"/>
  <c r="R376" i="1"/>
  <c r="E381" i="1"/>
  <c r="E385" i="1"/>
  <c r="E389" i="1"/>
  <c r="E393" i="1"/>
  <c r="E397" i="1"/>
  <c r="E401" i="1"/>
  <c r="E405" i="1"/>
  <c r="I403" i="1"/>
  <c r="K391" i="1"/>
  <c r="L370" i="1"/>
  <c r="T376" i="1"/>
  <c r="I381" i="1"/>
  <c r="I385" i="1"/>
  <c r="I389" i="1"/>
  <c r="I393" i="1"/>
  <c r="I397" i="1"/>
  <c r="I401" i="1"/>
  <c r="I405" i="1"/>
  <c r="I395" i="1"/>
  <c r="K403" i="1"/>
  <c r="O370" i="1"/>
  <c r="K381" i="1"/>
  <c r="K385" i="1"/>
  <c r="K389" i="1"/>
  <c r="K393" i="1"/>
  <c r="K397" i="1"/>
  <c r="K401" i="1"/>
  <c r="K405" i="1"/>
  <c r="D382" i="1"/>
  <c r="D386" i="1"/>
  <c r="D390" i="1"/>
  <c r="D394" i="1"/>
  <c r="D398" i="1"/>
  <c r="D402" i="1"/>
  <c r="D406" i="1"/>
  <c r="I391" i="1"/>
  <c r="K395" i="1"/>
  <c r="L372" i="1"/>
  <c r="E378" i="1"/>
  <c r="E382" i="1"/>
  <c r="E386" i="1"/>
  <c r="E390" i="1"/>
  <c r="E394" i="1"/>
  <c r="E398" i="1"/>
  <c r="E402" i="1"/>
  <c r="E406" i="1"/>
  <c r="I383" i="1"/>
  <c r="K399" i="1"/>
  <c r="O372" i="1"/>
  <c r="L378" i="1"/>
  <c r="L382" i="1"/>
  <c r="L386" i="1"/>
  <c r="L390" i="1"/>
  <c r="L394" i="1"/>
  <c r="L398" i="1"/>
  <c r="L402" i="1"/>
  <c r="L406" i="1"/>
  <c r="I379" i="1"/>
  <c r="K407" i="1"/>
  <c r="W373" i="1"/>
  <c r="E379" i="1"/>
  <c r="E383" i="1"/>
  <c r="E387" i="1"/>
  <c r="E391" i="1"/>
  <c r="E395" i="1"/>
  <c r="E399" i="1"/>
  <c r="E403" i="1"/>
  <c r="E407" i="1"/>
  <c r="L374" i="1"/>
  <c r="K361" i="1"/>
  <c r="J401" i="1"/>
  <c r="J393" i="1"/>
  <c r="J385" i="1"/>
  <c r="J377" i="1"/>
  <c r="J369" i="1"/>
  <c r="J361" i="1"/>
  <c r="E367" i="1"/>
  <c r="D377" i="1"/>
  <c r="D369" i="1"/>
  <c r="D361" i="1"/>
  <c r="R361" i="1"/>
  <c r="K400" i="1"/>
  <c r="K392" i="1"/>
  <c r="K384" i="1"/>
  <c r="K376" i="1"/>
  <c r="K368" i="1"/>
  <c r="K360" i="1"/>
  <c r="V400" i="1"/>
  <c r="V392" i="1"/>
  <c r="V384" i="1"/>
  <c r="V376" i="1"/>
  <c r="V368" i="1"/>
  <c r="V360" i="1"/>
  <c r="O401" i="1"/>
  <c r="O393" i="1"/>
  <c r="O385" i="1"/>
  <c r="O377" i="1"/>
  <c r="O369" i="1"/>
  <c r="O361" i="1"/>
  <c r="E368" i="1"/>
  <c r="E360" i="1"/>
  <c r="S370" i="1"/>
  <c r="S362" i="1"/>
  <c r="L363" i="1"/>
  <c r="Q368" i="1"/>
  <c r="Q360" i="1"/>
  <c r="P400" i="1"/>
  <c r="P392" i="1"/>
  <c r="P384" i="1"/>
  <c r="P376" i="1"/>
  <c r="P368" i="1"/>
  <c r="P360" i="1"/>
  <c r="N366" i="1"/>
  <c r="M376" i="1"/>
  <c r="M368" i="1"/>
  <c r="W367" i="1"/>
  <c r="V407" i="1"/>
  <c r="V399" i="1"/>
  <c r="V391" i="1"/>
  <c r="V383" i="1"/>
  <c r="V375" i="1"/>
  <c r="V367" i="1"/>
  <c r="O360" i="1"/>
  <c r="T365" i="1"/>
  <c r="S375" i="1"/>
  <c r="S367" i="1"/>
  <c r="L368" i="1"/>
  <c r="L360" i="1"/>
  <c r="W398" i="1"/>
  <c r="W390" i="1"/>
  <c r="W382" i="1"/>
  <c r="W374" i="1"/>
  <c r="W366" i="1"/>
  <c r="P407" i="1"/>
  <c r="P399" i="1"/>
  <c r="P391" i="1"/>
  <c r="P383" i="1"/>
  <c r="P375" i="1"/>
  <c r="P367" i="1"/>
  <c r="Q403" i="1"/>
  <c r="I400" i="1"/>
  <c r="I392" i="1"/>
  <c r="I384" i="1"/>
  <c r="I376" i="1"/>
  <c r="I368" i="1"/>
  <c r="I360" i="1"/>
  <c r="T366" i="1"/>
  <c r="M377" i="1"/>
  <c r="M369" i="1"/>
  <c r="M361" i="1"/>
  <c r="K367" i="1"/>
  <c r="J407" i="1"/>
  <c r="J399" i="1"/>
  <c r="J391" i="1"/>
  <c r="J383" i="1"/>
  <c r="J375" i="1"/>
  <c r="J367" i="1"/>
  <c r="E373" i="1"/>
  <c r="E365" i="1"/>
  <c r="D375" i="1"/>
  <c r="D367" i="1"/>
  <c r="R367" i="1"/>
  <c r="Q407" i="1"/>
  <c r="K398" i="1"/>
  <c r="K390" i="1"/>
  <c r="K382" i="1"/>
  <c r="K374" i="1"/>
  <c r="K366" i="1"/>
  <c r="V406" i="1"/>
  <c r="V398" i="1"/>
  <c r="V390" i="1"/>
  <c r="V382" i="1"/>
  <c r="V374" i="1"/>
  <c r="V366" i="1"/>
  <c r="O407" i="1"/>
  <c r="O399" i="1"/>
  <c r="O391" i="1"/>
  <c r="O383" i="1"/>
  <c r="O375" i="1"/>
  <c r="O367" i="1"/>
  <c r="E374" i="1"/>
  <c r="E366" i="1"/>
  <c r="S376" i="1"/>
  <c r="S368" i="1"/>
  <c r="S360" i="1"/>
  <c r="L361" i="1"/>
  <c r="Q366" i="1"/>
  <c r="P406" i="1"/>
  <c r="P398" i="1"/>
  <c r="P390" i="1"/>
  <c r="P382" i="1"/>
  <c r="P374" i="1"/>
  <c r="P366" i="1"/>
  <c r="N372" i="1"/>
  <c r="N364" i="1"/>
  <c r="M374" i="1"/>
  <c r="M366" i="1"/>
  <c r="W406" i="1"/>
  <c r="Q397" i="1"/>
  <c r="Q389" i="1"/>
  <c r="Q381" i="1"/>
  <c r="Q373" i="1"/>
  <c r="Q365" i="1"/>
  <c r="J406" i="1"/>
  <c r="J398" i="1"/>
  <c r="J390" i="1"/>
  <c r="J382" i="1"/>
  <c r="J374" i="1"/>
  <c r="J366" i="1"/>
  <c r="U406" i="1"/>
  <c r="U398" i="1"/>
  <c r="U390" i="1"/>
  <c r="U382" i="1"/>
  <c r="U374" i="1"/>
  <c r="U366" i="1"/>
  <c r="N373" i="1"/>
  <c r="N365" i="1"/>
  <c r="D376" i="1"/>
  <c r="D368" i="1"/>
  <c r="D360" i="1"/>
  <c r="R360" i="1"/>
  <c r="W365" i="1"/>
  <c r="V405" i="1"/>
  <c r="V397" i="1"/>
  <c r="V389" i="1"/>
  <c r="V381" i="1"/>
  <c r="V373" i="1"/>
  <c r="V365" i="1"/>
  <c r="T371" i="1"/>
  <c r="T363" i="1"/>
  <c r="S373" i="1"/>
  <c r="S365" i="1"/>
  <c r="L366" i="1"/>
  <c r="K406" i="1"/>
  <c r="W396" i="1"/>
  <c r="W388" i="1"/>
  <c r="W380" i="1"/>
  <c r="W372" i="1"/>
  <c r="W364" i="1"/>
  <c r="P405" i="1"/>
  <c r="P397" i="1"/>
  <c r="P389" i="1"/>
  <c r="P381" i="1"/>
  <c r="P373" i="1"/>
  <c r="P365" i="1"/>
  <c r="I406" i="1"/>
  <c r="I398" i="1"/>
  <c r="I390" i="1"/>
  <c r="I382" i="1"/>
  <c r="I374" i="1"/>
  <c r="I366" i="1"/>
  <c r="T372" i="1"/>
  <c r="T364" i="1"/>
  <c r="M375" i="1"/>
  <c r="M367" i="1"/>
  <c r="K365" i="1"/>
  <c r="J405" i="1"/>
  <c r="J397" i="1"/>
  <c r="J389" i="1"/>
  <c r="J381" i="1"/>
  <c r="J373" i="1"/>
  <c r="J365" i="1"/>
  <c r="E371" i="1"/>
  <c r="E363" i="1"/>
  <c r="D373" i="1"/>
  <c r="D365" i="1"/>
  <c r="R365" i="1"/>
  <c r="Q405" i="1"/>
  <c r="K396" i="1"/>
  <c r="K388" i="1"/>
  <c r="K380" i="1"/>
  <c r="K372" i="1"/>
  <c r="K364" i="1"/>
  <c r="V404" i="1"/>
  <c r="V396" i="1"/>
  <c r="V388" i="1"/>
  <c r="V380" i="1"/>
  <c r="V372" i="1"/>
  <c r="V364" i="1"/>
  <c r="O405" i="1"/>
  <c r="O397" i="1"/>
  <c r="O389" i="1"/>
  <c r="O381" i="1"/>
  <c r="O373" i="1"/>
  <c r="O365" i="1"/>
  <c r="E372" i="1"/>
  <c r="E364" i="1"/>
  <c r="S374" i="1"/>
  <c r="S366" i="1"/>
  <c r="L367" i="1"/>
  <c r="Q364" i="1"/>
  <c r="P404" i="1"/>
  <c r="P396" i="1"/>
  <c r="P388" i="1"/>
  <c r="P380" i="1"/>
  <c r="P372" i="1"/>
  <c r="P364" i="1"/>
  <c r="N370" i="1"/>
  <c r="N362" i="1"/>
  <c r="M372" i="1"/>
  <c r="M364" i="1"/>
  <c r="W404" i="1"/>
  <c r="Q395" i="1"/>
  <c r="Q387" i="1"/>
  <c r="Q379" i="1"/>
  <c r="Q371" i="1"/>
  <c r="Q363" i="1"/>
  <c r="J404" i="1"/>
  <c r="J396" i="1"/>
  <c r="J388" i="1"/>
  <c r="J380" i="1"/>
  <c r="J372" i="1"/>
  <c r="J364" i="1"/>
  <c r="U404" i="1"/>
  <c r="U396" i="1"/>
  <c r="U388" i="1"/>
  <c r="U380" i="1"/>
  <c r="U372" i="1"/>
  <c r="U364" i="1"/>
  <c r="N371" i="1"/>
  <c r="N363" i="1"/>
  <c r="D374" i="1"/>
  <c r="D366" i="1"/>
  <c r="R366" i="1"/>
  <c r="K363" i="1"/>
  <c r="J403" i="1"/>
  <c r="J395" i="1"/>
  <c r="J387" i="1"/>
  <c r="J379" i="1"/>
  <c r="J371" i="1"/>
  <c r="J363" i="1"/>
  <c r="E369" i="1"/>
  <c r="E361" i="1"/>
  <c r="D371" i="1"/>
  <c r="D363" i="1"/>
  <c r="R363" i="1"/>
  <c r="W402" i="1"/>
  <c r="K394" i="1"/>
  <c r="K386" i="1"/>
  <c r="K378" i="1"/>
  <c r="K370" i="1"/>
  <c r="K362" i="1"/>
  <c r="V402" i="1"/>
  <c r="V394" i="1"/>
  <c r="V386" i="1"/>
  <c r="V378" i="1"/>
  <c r="V370" i="1"/>
  <c r="V362" i="1"/>
  <c r="O403" i="1"/>
  <c r="O395" i="1"/>
  <c r="O387" i="1"/>
  <c r="O379" i="1"/>
  <c r="O371" i="1"/>
  <c r="O363" i="1"/>
  <c r="E370" i="1"/>
  <c r="E362" i="1"/>
  <c r="S372" i="1"/>
  <c r="S364" i="1"/>
  <c r="L365" i="1"/>
  <c r="W363" i="1"/>
  <c r="V379" i="1"/>
  <c r="T361" i="1"/>
  <c r="L362" i="1"/>
  <c r="W384" i="1"/>
  <c r="W360" i="1"/>
  <c r="P385" i="1"/>
  <c r="P361" i="1"/>
  <c r="I386" i="1"/>
  <c r="I362" i="1"/>
  <c r="M371" i="1"/>
  <c r="P402" i="1"/>
  <c r="W376" i="1"/>
  <c r="P377" i="1"/>
  <c r="M363" i="1"/>
  <c r="V401" i="1"/>
  <c r="J400" i="1"/>
  <c r="U400" i="1"/>
  <c r="N367" i="1"/>
  <c r="J394" i="1"/>
  <c r="Q367" i="1"/>
  <c r="U368" i="1"/>
  <c r="Q385" i="1"/>
  <c r="Q362" i="1"/>
  <c r="P378" i="1"/>
  <c r="N360" i="1"/>
  <c r="Q383" i="1"/>
  <c r="K402" i="1"/>
  <c r="J384" i="1"/>
  <c r="J360" i="1"/>
  <c r="U384" i="1"/>
  <c r="U360" i="1"/>
  <c r="D370" i="1"/>
  <c r="M370" i="1"/>
  <c r="I378" i="1"/>
  <c r="S369" i="1"/>
  <c r="J376" i="1"/>
  <c r="D362" i="1"/>
  <c r="Q393" i="1"/>
  <c r="R364" i="1"/>
  <c r="T369" i="1"/>
  <c r="D378" i="1"/>
  <c r="L364" i="1"/>
  <c r="P363" i="1"/>
  <c r="Q361" i="1"/>
  <c r="U386" i="1"/>
  <c r="W361" i="1"/>
  <c r="V377" i="1"/>
  <c r="S377" i="1"/>
  <c r="K404" i="1"/>
  <c r="W378" i="1"/>
  <c r="P403" i="1"/>
  <c r="P379" i="1"/>
  <c r="I404" i="1"/>
  <c r="I380" i="1"/>
  <c r="T370" i="1"/>
  <c r="M365" i="1"/>
  <c r="D364" i="1"/>
  <c r="P370" i="1"/>
  <c r="W400" i="1"/>
  <c r="P401" i="1"/>
  <c r="T368" i="1"/>
  <c r="V369" i="1"/>
  <c r="Q375" i="1"/>
  <c r="U376" i="1"/>
  <c r="J370" i="1"/>
  <c r="V387" i="1"/>
  <c r="J368" i="1"/>
  <c r="P386" i="1"/>
  <c r="P387" i="1"/>
  <c r="M373" i="1"/>
  <c r="T367" i="1"/>
  <c r="J362" i="1"/>
  <c r="D372" i="1"/>
  <c r="V403" i="1"/>
  <c r="V371" i="1"/>
  <c r="S371" i="1"/>
  <c r="Q401" i="1"/>
  <c r="Q377" i="1"/>
  <c r="J402" i="1"/>
  <c r="J378" i="1"/>
  <c r="U402" i="1"/>
  <c r="U378" i="1"/>
  <c r="N369" i="1"/>
  <c r="I402" i="1"/>
  <c r="Q399" i="1"/>
  <c r="U394" i="1"/>
  <c r="M360" i="1"/>
  <c r="W362" i="1"/>
  <c r="V395" i="1"/>
  <c r="V363" i="1"/>
  <c r="S363" i="1"/>
  <c r="W394" i="1"/>
  <c r="W370" i="1"/>
  <c r="P395" i="1"/>
  <c r="P371" i="1"/>
  <c r="I396" i="1"/>
  <c r="I372" i="1"/>
  <c r="T362" i="1"/>
  <c r="P394" i="1"/>
  <c r="P362" i="1"/>
  <c r="M362" i="1"/>
  <c r="Q369" i="1"/>
  <c r="U370" i="1"/>
  <c r="N361" i="1"/>
  <c r="Q391" i="1"/>
  <c r="U392" i="1"/>
  <c r="R362" i="1"/>
  <c r="N368" i="1"/>
  <c r="I388" i="1"/>
  <c r="V385" i="1"/>
  <c r="J386" i="1"/>
  <c r="U362" i="1"/>
  <c r="V393" i="1"/>
  <c r="V361" i="1"/>
  <c r="S361" i="1"/>
  <c r="W392" i="1"/>
  <c r="W368" i="1"/>
  <c r="P393" i="1"/>
  <c r="P369" i="1"/>
  <c r="I394" i="1"/>
  <c r="I370" i="1"/>
  <c r="T360" i="1"/>
  <c r="J392" i="1"/>
  <c r="W386" i="1"/>
  <c r="I364" i="1"/>
  <c r="FN288" i="1" l="1"/>
  <c r="FL293" i="1"/>
  <c r="FI281" i="1"/>
  <c r="FK292" i="1"/>
  <c r="FH286" i="1"/>
  <c r="FK287" i="1"/>
  <c r="FI290" i="1"/>
  <c r="FJ308" i="1"/>
  <c r="FJ306" i="1"/>
  <c r="FN299" i="1"/>
  <c r="FN281" i="1"/>
  <c r="FT280" i="1"/>
  <c r="FB276" i="1"/>
  <c r="DW323" i="1"/>
  <c r="DU311" i="1"/>
  <c r="FM283" i="1"/>
  <c r="FL287" i="1"/>
  <c r="FM290" i="1"/>
  <c r="DT322" i="1"/>
  <c r="EJ279" i="1"/>
  <c r="EF279" i="1"/>
  <c r="FL286" i="1"/>
  <c r="FS291" i="1"/>
  <c r="DW293" i="1"/>
  <c r="DW308" i="1"/>
  <c r="DJ304" i="1"/>
  <c r="CD506" i="1"/>
  <c r="S351" i="45" s="1"/>
  <c r="BD352" i="45" s="1"/>
  <c r="DY284" i="1"/>
  <c r="EQ279" i="1"/>
  <c r="DP317" i="1"/>
  <c r="FA319" i="1"/>
  <c r="FN282" i="1"/>
  <c r="DI281" i="1"/>
  <c r="CD509" i="1"/>
  <c r="S354" i="45" s="1"/>
  <c r="FK314" i="1"/>
  <c r="DJ290" i="1"/>
  <c r="FJ305" i="1"/>
  <c r="DY322" i="1"/>
  <c r="DJ325" i="1"/>
  <c r="FN301" i="1"/>
  <c r="EM279" i="1"/>
  <c r="DM303" i="1"/>
  <c r="DG311" i="1"/>
  <c r="DR290" i="1"/>
  <c r="DP295" i="1"/>
  <c r="DV304" i="1"/>
  <c r="BH330" i="1"/>
  <c r="BH332" i="1" s="1"/>
  <c r="DP284" i="1"/>
  <c r="EL279" i="1"/>
  <c r="EK279" i="1"/>
  <c r="EG279" i="1"/>
  <c r="DR303" i="1"/>
  <c r="FG259" i="1"/>
  <c r="FR265" i="1"/>
  <c r="DQ285" i="1"/>
  <c r="DH285" i="1"/>
  <c r="DZ304" i="1"/>
  <c r="FI284" i="1"/>
  <c r="DO316" i="1"/>
  <c r="ER279" i="1"/>
  <c r="EW279" i="1"/>
  <c r="FH308" i="1"/>
  <c r="FH302" i="1"/>
  <c r="DL312" i="1"/>
  <c r="DN299" i="1"/>
  <c r="BP521" i="1"/>
  <c r="DS316" i="1"/>
  <c r="FH301" i="1"/>
  <c r="EO279" i="1"/>
  <c r="EN279" i="1"/>
  <c r="FQ306" i="1"/>
  <c r="FT290" i="1"/>
  <c r="FQ301" i="1"/>
  <c r="FQ296" i="1"/>
  <c r="DM317" i="1"/>
  <c r="DH284" i="1"/>
  <c r="DI317" i="1"/>
  <c r="DS296" i="1"/>
  <c r="EE279" i="1"/>
  <c r="EU279" i="1"/>
  <c r="DO303" i="1"/>
  <c r="FP288" i="1"/>
  <c r="FJ285" i="1"/>
  <c r="DS323" i="1"/>
  <c r="DI285" i="1"/>
  <c r="DN281" i="1"/>
  <c r="DZ292" i="1"/>
  <c r="EP279" i="1"/>
  <c r="EI279" i="1"/>
  <c r="DL303" i="1"/>
  <c r="FH295" i="1"/>
  <c r="FP315" i="1"/>
  <c r="DS281" i="1"/>
  <c r="DM308" i="1"/>
  <c r="DK304" i="1"/>
  <c r="FM299" i="1"/>
  <c r="DX316" i="1"/>
  <c r="EV279" i="1"/>
  <c r="DX303" i="1"/>
  <c r="EY525" i="1"/>
  <c r="DH309" i="1"/>
  <c r="DH290" i="1"/>
  <c r="ES279" i="1"/>
  <c r="FO282" i="1"/>
  <c r="FL310" i="1"/>
  <c r="FJ290" i="1"/>
  <c r="FL300" i="1"/>
  <c r="FA324" i="1"/>
  <c r="FS290" i="1"/>
  <c r="FI317" i="1"/>
  <c r="FK321" i="1"/>
  <c r="FN307" i="1"/>
  <c r="CS511" i="1"/>
  <c r="CS501" i="1"/>
  <c r="FA282" i="1"/>
  <c r="FQ315" i="1"/>
  <c r="FQ316" i="1"/>
  <c r="FA322" i="1"/>
  <c r="FA325" i="1"/>
  <c r="FM295" i="1"/>
  <c r="FM292" i="1"/>
  <c r="FL312" i="1"/>
  <c r="FT321" i="1"/>
  <c r="FL294" i="1"/>
  <c r="FI322" i="1"/>
  <c r="FB312" i="1"/>
  <c r="FT317" i="1"/>
  <c r="FH299" i="1"/>
  <c r="FG292" i="1"/>
  <c r="R525" i="1"/>
  <c r="FQ318" i="1"/>
  <c r="FH309" i="1"/>
  <c r="FR292" i="1"/>
  <c r="FJ310" i="1"/>
  <c r="FK280" i="1"/>
  <c r="FA284" i="1"/>
  <c r="FI315" i="1"/>
  <c r="FL313" i="1"/>
  <c r="FN319" i="1"/>
  <c r="FF279" i="1"/>
  <c r="FN308" i="1"/>
  <c r="FA315" i="1"/>
  <c r="FN311" i="1"/>
  <c r="FR290" i="1"/>
  <c r="BW517" i="1"/>
  <c r="FL282" i="1"/>
  <c r="FL266" i="1"/>
  <c r="FS282" i="1"/>
  <c r="FJ291" i="1"/>
  <c r="FL292" i="1"/>
  <c r="FJ307" i="1"/>
  <c r="EB524" i="1"/>
  <c r="FH284" i="1"/>
  <c r="FK286" i="1"/>
  <c r="FH303" i="1"/>
  <c r="FN272" i="1"/>
  <c r="BP503" i="1"/>
  <c r="FJ304" i="1"/>
  <c r="FS281" i="1"/>
  <c r="FL315" i="1"/>
  <c r="BP519" i="1"/>
  <c r="FO281" i="1"/>
  <c r="FL299" i="1"/>
  <c r="FT289" i="1"/>
  <c r="FL314" i="1"/>
  <c r="EB497" i="1"/>
  <c r="FO280" i="1"/>
  <c r="FI307" i="1"/>
  <c r="FL288" i="1"/>
  <c r="DO312" i="1"/>
  <c r="DX305" i="1"/>
  <c r="DT290" i="1"/>
  <c r="DK303" i="1"/>
  <c r="FI316" i="1"/>
  <c r="DU323" i="1"/>
  <c r="DZ295" i="1"/>
  <c r="DP325" i="1"/>
  <c r="CL521" i="1"/>
  <c r="FA298" i="1"/>
  <c r="DO293" i="1"/>
  <c r="FA297" i="1"/>
  <c r="BW526" i="1"/>
  <c r="DR281" i="1"/>
  <c r="FA314" i="1"/>
  <c r="DR309" i="1"/>
  <c r="DO285" i="1"/>
  <c r="R515" i="1"/>
  <c r="DQ308" i="1"/>
  <c r="DS302" i="1"/>
  <c r="FN292" i="1"/>
  <c r="DL317" i="1"/>
  <c r="DR302" i="1"/>
  <c r="DO296" i="1"/>
  <c r="DH305" i="1"/>
  <c r="DU295" i="1"/>
  <c r="FG294" i="1"/>
  <c r="DU303" i="1"/>
  <c r="R521" i="1"/>
  <c r="DK296" i="1"/>
  <c r="DP285" i="1"/>
  <c r="DN293" i="1"/>
  <c r="DG284" i="1"/>
  <c r="FA320" i="1"/>
  <c r="FN306" i="1"/>
  <c r="DG507" i="1"/>
  <c r="FG279" i="1"/>
  <c r="DP308" i="1"/>
  <c r="FG291" i="1"/>
  <c r="DK325" i="1"/>
  <c r="FR274" i="1"/>
  <c r="FN275" i="1"/>
  <c r="FJ280" i="1"/>
  <c r="FN279" i="1"/>
  <c r="FK316" i="1"/>
  <c r="FP300" i="1"/>
  <c r="FK295" i="1"/>
  <c r="FH279" i="1"/>
  <c r="FQ288" i="1"/>
  <c r="FH292" i="1"/>
  <c r="DN323" i="1"/>
  <c r="DR285" i="1"/>
  <c r="DR293" i="1"/>
  <c r="FK291" i="1"/>
  <c r="DR299" i="1"/>
  <c r="FB284" i="1"/>
  <c r="DK284" i="1"/>
  <c r="FP317" i="1"/>
  <c r="FH280" i="1"/>
  <c r="FS280" i="1"/>
  <c r="FH285" i="1"/>
  <c r="FH289" i="1"/>
  <c r="FB290" i="1"/>
  <c r="DL285" i="1"/>
  <c r="DH295" i="1"/>
  <c r="DW292" i="1"/>
  <c r="FA317" i="1"/>
  <c r="FK283" i="1"/>
  <c r="FL279" i="1"/>
  <c r="DY296" i="1"/>
  <c r="FT273" i="1"/>
  <c r="DK290" i="1"/>
  <c r="DI322" i="1"/>
  <c r="DM325" i="1"/>
  <c r="DN303" i="1"/>
  <c r="DU302" i="1"/>
  <c r="FA287" i="1"/>
  <c r="FP290" i="1"/>
  <c r="DN312" i="1"/>
  <c r="FQ283" i="1"/>
  <c r="DH317" i="1"/>
  <c r="DY281" i="1"/>
  <c r="FH290" i="1"/>
  <c r="DI293" i="1"/>
  <c r="DO281" i="1"/>
  <c r="DJ311" i="1"/>
  <c r="CD514" i="1"/>
  <c r="S359" i="45" s="1"/>
  <c r="FK312" i="1"/>
  <c r="FM324" i="1"/>
  <c r="FR279" i="1"/>
  <c r="DH312" i="1"/>
  <c r="FB282" i="1"/>
  <c r="DQ296" i="1"/>
  <c r="DJ285" i="1"/>
  <c r="DI311" i="1"/>
  <c r="DY299" i="1"/>
  <c r="FP291" i="1"/>
  <c r="DS304" i="1"/>
  <c r="DG292" i="1"/>
  <c r="DT316" i="1"/>
  <c r="DZ325" i="1"/>
  <c r="DI309" i="1"/>
  <c r="DO308" i="1"/>
  <c r="DU299" i="1"/>
  <c r="DG302" i="1"/>
  <c r="EB499" i="1"/>
  <c r="DF324" i="1"/>
  <c r="FA316" i="1"/>
  <c r="DT305" i="1"/>
  <c r="DO290" i="1"/>
  <c r="DP304" i="1"/>
  <c r="FQ312" i="1"/>
  <c r="DN316" i="1"/>
  <c r="DH325" i="1"/>
  <c r="DZ303" i="1"/>
  <c r="FP316" i="1"/>
  <c r="DV317" i="1"/>
  <c r="DU501" i="1"/>
  <c r="DX309" i="1"/>
  <c r="DR317" i="1"/>
  <c r="DG296" i="1"/>
  <c r="FH282" i="1"/>
  <c r="DM304" i="1"/>
  <c r="DM292" i="1"/>
  <c r="DO284" i="1"/>
  <c r="FJ314" i="1"/>
  <c r="DX317" i="1"/>
  <c r="DV311" i="1"/>
  <c r="DW290" i="1"/>
  <c r="DI295" i="1"/>
  <c r="DW303" i="1"/>
  <c r="DI303" i="1"/>
  <c r="FA269" i="1"/>
  <c r="FP283" i="1"/>
  <c r="FM261" i="1"/>
  <c r="FT261" i="1"/>
  <c r="FI279" i="1"/>
  <c r="FP281" i="1"/>
  <c r="DY317" i="1"/>
  <c r="DI284" i="1"/>
  <c r="FP284" i="1"/>
  <c r="FH321" i="1"/>
  <c r="DP305" i="1"/>
  <c r="DK308" i="1"/>
  <c r="FK270" i="1"/>
  <c r="DG325" i="1"/>
  <c r="FI270" i="1"/>
  <c r="DI302" i="1"/>
  <c r="FJ279" i="1"/>
  <c r="DP303" i="1"/>
  <c r="FQ326" i="1"/>
  <c r="FL322" i="1"/>
  <c r="FP308" i="1"/>
  <c r="AX321" i="1"/>
  <c r="K522" i="1" s="1"/>
  <c r="FA323" i="1"/>
  <c r="FL271" i="1"/>
  <c r="DS290" i="1"/>
  <c r="FM264" i="1"/>
  <c r="DS299" i="1"/>
  <c r="FI277" i="1"/>
  <c r="DU296" i="1"/>
  <c r="FG281" i="1"/>
  <c r="FH287" i="1"/>
  <c r="FH265" i="1"/>
  <c r="FO314" i="1"/>
  <c r="FA308" i="1"/>
  <c r="FH311" i="1"/>
  <c r="FH313" i="1"/>
  <c r="FM288" i="1"/>
  <c r="DI323" i="1"/>
  <c r="CD495" i="1"/>
  <c r="DT292" i="1"/>
  <c r="DW285" i="1"/>
  <c r="FL301" i="1"/>
  <c r="FS296" i="1"/>
  <c r="DU317" i="1"/>
  <c r="FH323" i="1"/>
  <c r="FH314" i="1"/>
  <c r="FH304" i="1"/>
  <c r="FP309" i="1"/>
  <c r="FF320" i="1"/>
  <c r="FM320" i="1"/>
  <c r="DV293" i="1"/>
  <c r="DM295" i="1"/>
  <c r="FR286" i="1"/>
  <c r="DK322" i="1"/>
  <c r="DM284" i="1"/>
  <c r="DI296" i="1"/>
  <c r="DG497" i="1"/>
  <c r="DI292" i="1"/>
  <c r="FQ277" i="1"/>
  <c r="FT279" i="1"/>
  <c r="DN515" i="1"/>
  <c r="FI280" i="1"/>
  <c r="FI283" i="1"/>
  <c r="FA291" i="1"/>
  <c r="FH278" i="1"/>
  <c r="BP513" i="1"/>
  <c r="FH312" i="1"/>
  <c r="FK274" i="1"/>
  <c r="FO269" i="1"/>
  <c r="FA307" i="1"/>
  <c r="FP260" i="1"/>
  <c r="R508" i="1"/>
  <c r="FB321" i="1"/>
  <c r="FM270" i="1"/>
  <c r="FA260" i="1"/>
  <c r="FO309" i="1"/>
  <c r="FN316" i="1"/>
  <c r="FJ309" i="1"/>
  <c r="R499" i="1"/>
  <c r="CD515" i="1"/>
  <c r="S360" i="45" s="1"/>
  <c r="FB325" i="1"/>
  <c r="Y526" i="1"/>
  <c r="FJ269" i="1"/>
  <c r="FP324" i="1"/>
  <c r="DU524" i="1"/>
  <c r="FP303" i="1"/>
  <c r="FI260" i="1"/>
  <c r="FT306" i="1"/>
  <c r="FJ311" i="1"/>
  <c r="DU504" i="1"/>
  <c r="FP297" i="1"/>
  <c r="FB326" i="1"/>
  <c r="Y527" i="1"/>
  <c r="FO259" i="1"/>
  <c r="CD512" i="1"/>
  <c r="S357" i="45" s="1"/>
  <c r="FS320" i="1"/>
  <c r="FQ305" i="1"/>
  <c r="Y522" i="1"/>
  <c r="FJ300" i="1"/>
  <c r="FJ299" i="1"/>
  <c r="FQ307" i="1"/>
  <c r="FS286" i="1"/>
  <c r="FR261" i="1"/>
  <c r="FQ304" i="1"/>
  <c r="FF288" i="1"/>
  <c r="FH288" i="1"/>
  <c r="FS284" i="1"/>
  <c r="FJ296" i="1"/>
  <c r="FJ263" i="1"/>
  <c r="FL290" i="1"/>
  <c r="FA290" i="1"/>
  <c r="FL263" i="1"/>
  <c r="FL265" i="1"/>
  <c r="FN259" i="1"/>
  <c r="FL321" i="1"/>
  <c r="FK266" i="1"/>
  <c r="FQ264" i="1"/>
  <c r="FS278" i="1"/>
  <c r="GK319" i="1"/>
  <c r="CB319" i="1" s="1"/>
  <c r="HD283" i="1" s="1"/>
  <c r="GY283" i="1" s="1"/>
  <c r="FB285" i="1"/>
  <c r="FL316" i="1"/>
  <c r="FP307" i="1"/>
  <c r="FT276" i="1"/>
  <c r="FM268" i="1"/>
  <c r="FL320" i="1"/>
  <c r="FP264" i="1"/>
  <c r="FI273" i="1"/>
  <c r="GK283" i="1"/>
  <c r="CB283" i="1" s="1"/>
  <c r="FF265" i="1"/>
  <c r="FP285" i="1"/>
  <c r="FO264" i="1"/>
  <c r="FN264" i="1"/>
  <c r="DM302" i="1"/>
  <c r="FL306" i="1"/>
  <c r="FN267" i="1"/>
  <c r="FH262" i="1"/>
  <c r="FI266" i="1"/>
  <c r="FH298" i="1"/>
  <c r="FI289" i="1"/>
  <c r="FM289" i="1"/>
  <c r="FH272" i="1"/>
  <c r="FG265" i="1"/>
  <c r="FR271" i="1"/>
  <c r="DL323" i="1"/>
  <c r="DM309" i="1"/>
  <c r="DJ317" i="1"/>
  <c r="FA274" i="1"/>
  <c r="FB292" i="1"/>
  <c r="DZ323" i="1"/>
  <c r="DO317" i="1"/>
  <c r="FL261" i="1"/>
  <c r="DX281" i="1"/>
  <c r="DJ281" i="1"/>
  <c r="DW304" i="1"/>
  <c r="BP515" i="1"/>
  <c r="FT310" i="1"/>
  <c r="FQ262" i="1"/>
  <c r="FH306" i="1"/>
  <c r="DP292" i="1"/>
  <c r="DS292" i="1"/>
  <c r="FL317" i="1"/>
  <c r="DQ284" i="1"/>
  <c r="DO325" i="1"/>
  <c r="DV303" i="1"/>
  <c r="FB271" i="1"/>
  <c r="DX302" i="1"/>
  <c r="CS507" i="1"/>
  <c r="FR263" i="1"/>
  <c r="BP499" i="1"/>
  <c r="DQ312" i="1"/>
  <c r="DS305" i="1"/>
  <c r="FJ298" i="1"/>
  <c r="FF286" i="1"/>
  <c r="DH308" i="1"/>
  <c r="DI304" i="1"/>
  <c r="FQ317" i="1"/>
  <c r="FO293" i="1"/>
  <c r="CS517" i="1"/>
  <c r="DR325" i="1"/>
  <c r="DU325" i="1"/>
  <c r="BP505" i="1"/>
  <c r="FP282" i="1"/>
  <c r="CS516" i="1"/>
  <c r="FR267" i="1"/>
  <c r="DO323" i="1"/>
  <c r="DZ296" i="1"/>
  <c r="FL309" i="1"/>
  <c r="DK305" i="1"/>
  <c r="FF309" i="1"/>
  <c r="FQ325" i="1"/>
  <c r="DV284" i="1"/>
  <c r="DN325" i="1"/>
  <c r="DG303" i="1"/>
  <c r="FH277" i="1"/>
  <c r="FR283" i="1"/>
  <c r="FJ278" i="1"/>
  <c r="DP311" i="1"/>
  <c r="FM273" i="1"/>
  <c r="DZ299" i="1"/>
  <c r="FQ292" i="1"/>
  <c r="DY316" i="1"/>
  <c r="DS303" i="1"/>
  <c r="DY312" i="1"/>
  <c r="FN283" i="1"/>
  <c r="FT291" i="1"/>
  <c r="FP292" i="1"/>
  <c r="DJ299" i="1"/>
  <c r="FO262" i="1"/>
  <c r="FB286" i="1"/>
  <c r="FP276" i="1"/>
  <c r="FP273" i="1"/>
  <c r="DL292" i="1"/>
  <c r="DS284" i="1"/>
  <c r="DR316" i="1"/>
  <c r="BW505" i="1"/>
  <c r="FM281" i="1"/>
  <c r="DY303" i="1"/>
  <c r="FL284" i="1"/>
  <c r="FS260" i="1"/>
  <c r="DX293" i="1"/>
  <c r="DH296" i="1"/>
  <c r="DX285" i="1"/>
  <c r="DG308" i="1"/>
  <c r="FK277" i="1"/>
  <c r="DW316" i="1"/>
  <c r="DG316" i="1"/>
  <c r="FQ324" i="1"/>
  <c r="FP312" i="1"/>
  <c r="DH303" i="1"/>
  <c r="FN262" i="1"/>
  <c r="FS294" i="1"/>
  <c r="FJ297" i="1"/>
  <c r="DK309" i="1"/>
  <c r="DW312" i="1"/>
  <c r="DU312" i="1"/>
  <c r="FH315" i="1"/>
  <c r="DK281" i="1"/>
  <c r="DG305" i="1"/>
  <c r="DJ293" i="1"/>
  <c r="DY290" i="1"/>
  <c r="DN295" i="1"/>
  <c r="DV299" i="1"/>
  <c r="DU292" i="1"/>
  <c r="DM316" i="1"/>
  <c r="DW302" i="1"/>
  <c r="BQ329" i="1"/>
  <c r="BI495" i="1"/>
  <c r="FG276" i="1"/>
  <c r="FT281" i="1"/>
  <c r="FP286" i="1"/>
  <c r="DL296" i="1"/>
  <c r="DY311" i="1"/>
  <c r="FF285" i="1"/>
  <c r="DR312" i="1"/>
  <c r="FN315" i="1"/>
  <c r="FS287" i="1"/>
  <c r="FJ267" i="1"/>
  <c r="DM305" i="1"/>
  <c r="DZ305" i="1"/>
  <c r="DM311" i="1"/>
  <c r="DQ304" i="1"/>
  <c r="FK264" i="1"/>
  <c r="FO276" i="1"/>
  <c r="FQ278" i="1"/>
  <c r="FI304" i="1"/>
  <c r="DV322" i="1"/>
  <c r="FH305" i="1"/>
  <c r="FT318" i="1"/>
  <c r="FL305" i="1"/>
  <c r="DP309" i="1"/>
  <c r="DG285" i="1"/>
  <c r="FJ273" i="1"/>
  <c r="FM265" i="1"/>
  <c r="DW295" i="1"/>
  <c r="DY308" i="1"/>
  <c r="DZ308" i="1"/>
  <c r="FK268" i="1"/>
  <c r="FO273" i="1"/>
  <c r="FT309" i="1"/>
  <c r="FQ266" i="1"/>
  <c r="FF282" i="1"/>
  <c r="DT303" i="1"/>
  <c r="BF330" i="1"/>
  <c r="BJ330" i="1"/>
  <c r="CS558" i="1" s="1"/>
  <c r="DT285" i="1"/>
  <c r="DU308" i="1"/>
  <c r="DI299" i="1"/>
  <c r="FO266" i="1"/>
  <c r="FQ275" i="1"/>
  <c r="DQ292" i="1"/>
  <c r="DK316" i="1"/>
  <c r="DL325" i="1"/>
  <c r="FN293" i="1"/>
  <c r="DJ303" i="1"/>
  <c r="FA299" i="1"/>
  <c r="FK272" i="1"/>
  <c r="FO277" i="1"/>
  <c r="FF267" i="1"/>
  <c r="FO271" i="1"/>
  <c r="FP274" i="1"/>
  <c r="FP261" i="1"/>
  <c r="FA276" i="1"/>
  <c r="FJ271" i="1"/>
  <c r="FS261" i="1"/>
  <c r="DV302" i="1"/>
  <c r="FB269" i="1"/>
  <c r="FF290" i="1"/>
  <c r="FF268" i="1"/>
  <c r="FL268" i="1"/>
  <c r="FL259" i="1"/>
  <c r="FT265" i="1"/>
  <c r="FP269" i="1"/>
  <c r="FS270" i="1"/>
  <c r="FR275" i="1"/>
  <c r="FF277" i="1"/>
  <c r="FJ266" i="1"/>
  <c r="DX280" i="1"/>
  <c r="FB260" i="1"/>
  <c r="FN273" i="1"/>
  <c r="FH266" i="1"/>
  <c r="FI267" i="1"/>
  <c r="FI261" i="1"/>
  <c r="FA271" i="1"/>
  <c r="FA262" i="1"/>
  <c r="DD300" i="1"/>
  <c r="FB262" i="1"/>
  <c r="DH302" i="1"/>
  <c r="FG272" i="1"/>
  <c r="FR277" i="1"/>
  <c r="FR269" i="1"/>
  <c r="FF271" i="1"/>
  <c r="FB273" i="1"/>
  <c r="FF263" i="1"/>
  <c r="FP267" i="1"/>
  <c r="FH261" i="1"/>
  <c r="FS267" i="1"/>
  <c r="FN278" i="1"/>
  <c r="FH275" i="1"/>
  <c r="FG269" i="1"/>
  <c r="FG261" i="1"/>
  <c r="FT272" i="1"/>
  <c r="FT278" i="1"/>
  <c r="FQ273" i="1"/>
  <c r="DR280" i="1"/>
  <c r="FS272" i="1"/>
  <c r="DO302" i="1"/>
  <c r="FM278" i="1"/>
  <c r="DW287" i="1"/>
  <c r="FQ268" i="1"/>
  <c r="FJ264" i="1"/>
  <c r="DP289" i="1"/>
  <c r="DL289" i="1"/>
  <c r="FR282" i="1"/>
  <c r="FF284" i="1"/>
  <c r="DK318" i="1"/>
  <c r="FO260" i="1"/>
  <c r="DM289" i="1"/>
  <c r="DW289" i="1"/>
  <c r="FB266" i="1"/>
  <c r="FH270" i="1"/>
  <c r="FI271" i="1"/>
  <c r="FG266" i="1"/>
  <c r="AX310" i="1"/>
  <c r="FL267" i="1"/>
  <c r="FM276" i="1"/>
  <c r="FQ259" i="1"/>
  <c r="DY280" i="1"/>
  <c r="FN260" i="1"/>
  <c r="FT282" i="1"/>
  <c r="FI291" i="1"/>
  <c r="FQ289" i="1"/>
  <c r="AX301" i="1"/>
  <c r="K502" i="1" s="1"/>
  <c r="FL275" i="1"/>
  <c r="DT318" i="1"/>
  <c r="FM259" i="1"/>
  <c r="FP277" i="1"/>
  <c r="FI259" i="1"/>
  <c r="FG264" i="1"/>
  <c r="FR278" i="1"/>
  <c r="FR259" i="1"/>
  <c r="FF260" i="1"/>
  <c r="DZ318" i="1"/>
  <c r="DN289" i="1"/>
  <c r="DP315" i="1"/>
  <c r="FS274" i="1"/>
  <c r="FQ284" i="1"/>
  <c r="FA265" i="1"/>
  <c r="FO284" i="1"/>
  <c r="FN284" i="1"/>
  <c r="DU318" i="1"/>
  <c r="FJ259" i="1"/>
  <c r="DD297" i="1"/>
  <c r="DZ287" i="1"/>
  <c r="DO287" i="1"/>
  <c r="FO268" i="1"/>
  <c r="DH280" i="1"/>
  <c r="DU280" i="1"/>
  <c r="FN268" i="1"/>
  <c r="FN271" i="1"/>
  <c r="FH274" i="1"/>
  <c r="FR268" i="1"/>
  <c r="FF264" i="1"/>
  <c r="FL278" i="1"/>
  <c r="DX318" i="1"/>
  <c r="DW280" i="1"/>
  <c r="FS276" i="1"/>
  <c r="DQ302" i="1"/>
  <c r="FG277" i="1"/>
  <c r="FQ285" i="1"/>
  <c r="FA267" i="1"/>
  <c r="FJ261" i="1"/>
  <c r="FT270" i="1"/>
  <c r="FK276" i="1"/>
  <c r="DZ280" i="1"/>
  <c r="FA259" i="1"/>
  <c r="FL273" i="1"/>
  <c r="FT269" i="1"/>
  <c r="FT262" i="1"/>
  <c r="FM275" i="1"/>
  <c r="DL287" i="1"/>
  <c r="DS280" i="1"/>
  <c r="FN277" i="1"/>
  <c r="FI265" i="1"/>
  <c r="DK302" i="1"/>
  <c r="FR285" i="1"/>
  <c r="FA275" i="1"/>
  <c r="FL272" i="1"/>
  <c r="FT275" i="1"/>
  <c r="FT264" i="1"/>
  <c r="DS287" i="1"/>
  <c r="DD322" i="1"/>
  <c r="FB274" i="1"/>
  <c r="FS263" i="1"/>
  <c r="FF275" i="1"/>
  <c r="FF273" i="1"/>
  <c r="FI292" i="1"/>
  <c r="K497" i="1"/>
  <c r="AQ362" i="1"/>
  <c r="T201" i="1"/>
  <c r="T115" i="1"/>
  <c r="T429" i="1"/>
  <c r="AS369" i="1"/>
  <c r="V436" i="1"/>
  <c r="V122" i="1"/>
  <c r="V208" i="1"/>
  <c r="AT386" i="1"/>
  <c r="W453" i="1"/>
  <c r="W225" i="1"/>
  <c r="W139" i="1"/>
  <c r="AS393" i="1"/>
  <c r="V232" i="1"/>
  <c r="V146" i="1"/>
  <c r="V460" i="1"/>
  <c r="AJ362" i="1"/>
  <c r="M429" i="1"/>
  <c r="M201" i="1"/>
  <c r="M115" i="1"/>
  <c r="AS363" i="1"/>
  <c r="V202" i="1"/>
  <c r="V430" i="1"/>
  <c r="V116" i="1"/>
  <c r="AG402" i="1"/>
  <c r="J241" i="1"/>
  <c r="J469" i="1"/>
  <c r="J155" i="1"/>
  <c r="AG368" i="1"/>
  <c r="J121" i="1"/>
  <c r="J207" i="1"/>
  <c r="J435" i="1"/>
  <c r="AQ370" i="1"/>
  <c r="T209" i="1"/>
  <c r="T437" i="1"/>
  <c r="T123" i="1"/>
  <c r="AM363" i="1"/>
  <c r="P430" i="1"/>
  <c r="P202" i="1"/>
  <c r="P116" i="1"/>
  <c r="AR360" i="1"/>
  <c r="U199" i="1"/>
  <c r="U427" i="1"/>
  <c r="U113" i="1"/>
  <c r="AN367" i="1"/>
  <c r="Q206" i="1"/>
  <c r="Q120" i="1"/>
  <c r="Q434" i="1"/>
  <c r="AF386" i="1"/>
  <c r="I225" i="1"/>
  <c r="I139" i="1"/>
  <c r="I453" i="1"/>
  <c r="AB362" i="1"/>
  <c r="E115" i="1"/>
  <c r="E201" i="1"/>
  <c r="E429" i="1"/>
  <c r="AS394" i="1"/>
  <c r="V461" i="1"/>
  <c r="V147" i="1"/>
  <c r="V233" i="1"/>
  <c r="AB369" i="1"/>
  <c r="E436" i="1"/>
  <c r="E122" i="1"/>
  <c r="E208" i="1"/>
  <c r="AK371" i="1"/>
  <c r="N124" i="1"/>
  <c r="N210" i="1"/>
  <c r="N438" i="1"/>
  <c r="AG404" i="1"/>
  <c r="J157" i="1"/>
  <c r="J471" i="1"/>
  <c r="J243" i="1"/>
  <c r="AM364" i="1"/>
  <c r="P117" i="1"/>
  <c r="P431" i="1"/>
  <c r="P203" i="1"/>
  <c r="AL365" i="1"/>
  <c r="O118" i="1"/>
  <c r="O204" i="1"/>
  <c r="O432" i="1"/>
  <c r="AH364" i="1"/>
  <c r="K203" i="1"/>
  <c r="K431" i="1"/>
  <c r="K117" i="1"/>
  <c r="AG373" i="1"/>
  <c r="J212" i="1"/>
  <c r="J126" i="1"/>
  <c r="J440" i="1"/>
  <c r="AF374" i="1"/>
  <c r="I213" i="1"/>
  <c r="I441" i="1"/>
  <c r="I127" i="1"/>
  <c r="AT372" i="1"/>
  <c r="W439" i="1"/>
  <c r="W125" i="1"/>
  <c r="W211" i="1"/>
  <c r="AS381" i="1"/>
  <c r="V448" i="1"/>
  <c r="V134" i="1"/>
  <c r="V220" i="1"/>
  <c r="AR374" i="1"/>
  <c r="U213" i="1"/>
  <c r="U127" i="1"/>
  <c r="U441" i="1"/>
  <c r="AN373" i="1"/>
  <c r="Q126" i="1"/>
  <c r="Q212" i="1"/>
  <c r="Q440" i="1"/>
  <c r="AM382" i="1"/>
  <c r="P135" i="1"/>
  <c r="P221" i="1"/>
  <c r="P449" i="1"/>
  <c r="AL375" i="1"/>
  <c r="O128" i="1"/>
  <c r="O214" i="1"/>
  <c r="O442" i="1"/>
  <c r="AH374" i="1"/>
  <c r="K127" i="1"/>
  <c r="K441" i="1"/>
  <c r="K213" i="1"/>
  <c r="AG383" i="1"/>
  <c r="J450" i="1"/>
  <c r="J136" i="1"/>
  <c r="J222" i="1"/>
  <c r="AF376" i="1"/>
  <c r="I443" i="1"/>
  <c r="I129" i="1"/>
  <c r="I215" i="1"/>
  <c r="AT374" i="1"/>
  <c r="W213" i="1"/>
  <c r="W127" i="1"/>
  <c r="W441" i="1"/>
  <c r="AS383" i="1"/>
  <c r="V222" i="1"/>
  <c r="V136" i="1"/>
  <c r="V450" i="1"/>
  <c r="AM392" i="1"/>
  <c r="P145" i="1"/>
  <c r="P231" i="1"/>
  <c r="P459" i="1"/>
  <c r="AL385" i="1"/>
  <c r="O452" i="1"/>
  <c r="O224" i="1"/>
  <c r="O138" i="1"/>
  <c r="AH384" i="1"/>
  <c r="K223" i="1"/>
  <c r="K137" i="1"/>
  <c r="K451" i="1"/>
  <c r="AG393" i="1"/>
  <c r="J146" i="1"/>
  <c r="J232" i="1"/>
  <c r="J460" i="1"/>
  <c r="AB379" i="1"/>
  <c r="E132" i="1"/>
  <c r="E218" i="1"/>
  <c r="E446" i="1"/>
  <c r="AL372" i="1"/>
  <c r="O439" i="1"/>
  <c r="O125" i="1"/>
  <c r="O211" i="1"/>
  <c r="AH395" i="1"/>
  <c r="K148" i="1"/>
  <c r="K234" i="1"/>
  <c r="K462" i="1"/>
  <c r="AH401" i="1"/>
  <c r="K468" i="1"/>
  <c r="K240" i="1"/>
  <c r="K154" i="1"/>
  <c r="AF397" i="1"/>
  <c r="I150" i="1"/>
  <c r="I236" i="1"/>
  <c r="I464" i="1"/>
  <c r="AB393" i="1"/>
  <c r="E232" i="1"/>
  <c r="E460" i="1"/>
  <c r="E146" i="1"/>
  <c r="AI388" i="1"/>
  <c r="L141" i="1"/>
  <c r="L455" i="1"/>
  <c r="L227" i="1"/>
  <c r="AB384" i="1"/>
  <c r="E137" i="1"/>
  <c r="E223" i="1"/>
  <c r="E451" i="1"/>
  <c r="AA380" i="1"/>
  <c r="D447" i="1"/>
  <c r="D133" i="1"/>
  <c r="D219" i="1"/>
  <c r="C398" i="1"/>
  <c r="U104" i="54"/>
  <c r="U92" i="54"/>
  <c r="C386" i="1"/>
  <c r="AT371" i="1"/>
  <c r="W210" i="1"/>
  <c r="W124" i="1"/>
  <c r="W438" i="1"/>
  <c r="U105" i="54"/>
  <c r="C399" i="1"/>
  <c r="C387" i="1"/>
  <c r="U93" i="54"/>
  <c r="AQ373" i="1"/>
  <c r="T212" i="1"/>
  <c r="T126" i="1"/>
  <c r="T440" i="1"/>
  <c r="AR399" i="1"/>
  <c r="U238" i="1"/>
  <c r="U466" i="1"/>
  <c r="U152" i="1"/>
  <c r="AR387" i="1"/>
  <c r="U454" i="1"/>
  <c r="U226" i="1"/>
  <c r="U140" i="1"/>
  <c r="AB375" i="1"/>
  <c r="E442" i="1"/>
  <c r="E128" i="1"/>
  <c r="E214" i="1"/>
  <c r="AP400" i="1"/>
  <c r="S153" i="1"/>
  <c r="S467" i="1"/>
  <c r="S239" i="1"/>
  <c r="AP388" i="1"/>
  <c r="S141" i="1"/>
  <c r="S227" i="1"/>
  <c r="S455" i="1"/>
  <c r="AI376" i="1"/>
  <c r="L443" i="1"/>
  <c r="L129" i="1"/>
  <c r="L215" i="1"/>
  <c r="AP401" i="1"/>
  <c r="S240" i="1"/>
  <c r="S154" i="1"/>
  <c r="S468" i="1"/>
  <c r="AP389" i="1"/>
  <c r="S228" i="1"/>
  <c r="S142" i="1"/>
  <c r="S456" i="1"/>
  <c r="AK377" i="1"/>
  <c r="N216" i="1"/>
  <c r="N444" i="1"/>
  <c r="N130" i="1"/>
  <c r="AN402" i="1"/>
  <c r="Q241" i="1"/>
  <c r="Q155" i="1"/>
  <c r="Q469" i="1"/>
  <c r="AN390" i="1"/>
  <c r="Q457" i="1"/>
  <c r="Q143" i="1"/>
  <c r="Q229" i="1"/>
  <c r="AN378" i="1"/>
  <c r="Q217" i="1"/>
  <c r="Q131" i="1"/>
  <c r="Q445" i="1"/>
  <c r="AK403" i="1"/>
  <c r="N242" i="1"/>
  <c r="N156" i="1"/>
  <c r="N470" i="1"/>
  <c r="AK391" i="1"/>
  <c r="N458" i="1"/>
  <c r="N230" i="1"/>
  <c r="N144" i="1"/>
  <c r="AK379" i="1"/>
  <c r="N132" i="1"/>
  <c r="N218" i="1"/>
  <c r="N446" i="1"/>
  <c r="AK404" i="1"/>
  <c r="N157" i="1"/>
  <c r="N471" i="1"/>
  <c r="N243" i="1"/>
  <c r="AK392" i="1"/>
  <c r="N231" i="1"/>
  <c r="N145" i="1"/>
  <c r="N459" i="1"/>
  <c r="AK380" i="1"/>
  <c r="N219" i="1"/>
  <c r="N133" i="1"/>
  <c r="N447" i="1"/>
  <c r="AI405" i="1"/>
  <c r="L472" i="1"/>
  <c r="L158" i="1"/>
  <c r="L244" i="1"/>
  <c r="AI393" i="1"/>
  <c r="L460" i="1"/>
  <c r="L146" i="1"/>
  <c r="L232" i="1"/>
  <c r="AI381" i="1"/>
  <c r="L134" i="1"/>
  <c r="L448" i="1"/>
  <c r="L220" i="1"/>
  <c r="FK319" i="1"/>
  <c r="CL520" i="1"/>
  <c r="FA270" i="1"/>
  <c r="BB495" i="1"/>
  <c r="BD329" i="1"/>
  <c r="FF294" i="1"/>
  <c r="FO285" i="1"/>
  <c r="BP518" i="1"/>
  <c r="FH317" i="1"/>
  <c r="FT300" i="1"/>
  <c r="FT299" i="1"/>
  <c r="EY500" i="1"/>
  <c r="DN527" i="1"/>
  <c r="AF527" i="1"/>
  <c r="FO326" i="1"/>
  <c r="CZ526" i="1"/>
  <c r="FM325" i="1"/>
  <c r="Y502" i="1"/>
  <c r="FB301" i="1"/>
  <c r="DW318" i="1"/>
  <c r="DD301" i="1"/>
  <c r="DF301" i="1"/>
  <c r="DN522" i="1"/>
  <c r="AF522" i="1"/>
  <c r="FO321" i="1"/>
  <c r="DN512" i="1"/>
  <c r="FO311" i="1"/>
  <c r="CZ507" i="1"/>
  <c r="FM306" i="1"/>
  <c r="AX317" i="1"/>
  <c r="DW313" i="1"/>
  <c r="DG313" i="1"/>
  <c r="L236" i="45"/>
  <c r="DT297" i="1"/>
  <c r="HD261" i="1"/>
  <c r="GY261" i="1" s="1"/>
  <c r="CS508" i="1"/>
  <c r="FL307" i="1"/>
  <c r="FT266" i="1"/>
  <c r="FG311" i="1"/>
  <c r="BI512" i="1"/>
  <c r="DN306" i="1"/>
  <c r="CQ330" i="1"/>
  <c r="DO306" i="1"/>
  <c r="CR330" i="1"/>
  <c r="L229" i="45"/>
  <c r="DM286" i="1"/>
  <c r="FS297" i="1"/>
  <c r="EQ498" i="1"/>
  <c r="DT287" i="1"/>
  <c r="DH287" i="1"/>
  <c r="DS298" i="1"/>
  <c r="DX298" i="1"/>
  <c r="DF298" i="1"/>
  <c r="DD298" i="1"/>
  <c r="AX307" i="1"/>
  <c r="DV310" i="1"/>
  <c r="AX299" i="1"/>
  <c r="EJ527" i="1"/>
  <c r="FR326" i="1"/>
  <c r="DR282" i="1"/>
  <c r="FP298" i="1"/>
  <c r="DU499" i="1"/>
  <c r="FF312" i="1"/>
  <c r="BB513" i="1"/>
  <c r="DQ307" i="1"/>
  <c r="DP307" i="1"/>
  <c r="DR288" i="1"/>
  <c r="DY288" i="1"/>
  <c r="FA300" i="1"/>
  <c r="R501" i="1"/>
  <c r="DM314" i="1"/>
  <c r="DN314" i="1"/>
  <c r="DF314" i="1"/>
  <c r="DD314" i="1"/>
  <c r="EQ516" i="1"/>
  <c r="FS315" i="1"/>
  <c r="DH323" i="1"/>
  <c r="DH322" i="1"/>
  <c r="DW326" i="1"/>
  <c r="DW325" i="1"/>
  <c r="L212" i="45"/>
  <c r="BI506" i="1"/>
  <c r="BE330" i="1"/>
  <c r="FK311" i="1"/>
  <c r="CL512" i="1"/>
  <c r="DZ315" i="1"/>
  <c r="DJ315" i="1"/>
  <c r="EQ517" i="1"/>
  <c r="FS316" i="1"/>
  <c r="DW300" i="1"/>
  <c r="DP291" i="1"/>
  <c r="DL291" i="1"/>
  <c r="DH321" i="1"/>
  <c r="DH320" i="1"/>
  <c r="HD284" i="1"/>
  <c r="GY284" i="1" s="1"/>
  <c r="HD365" i="1"/>
  <c r="FA303" i="1"/>
  <c r="EQ525" i="1"/>
  <c r="FS324" i="1"/>
  <c r="FG314" i="1"/>
  <c r="BI515" i="1"/>
  <c r="FR293" i="1"/>
  <c r="BP558" i="1"/>
  <c r="BP586" i="1" s="1"/>
  <c r="BF332" i="1"/>
  <c r="Y495" i="1"/>
  <c r="AZ329" i="1"/>
  <c r="FB294" i="1"/>
  <c r="DZ301" i="1"/>
  <c r="DJ301" i="1"/>
  <c r="EB509" i="1"/>
  <c r="FQ308" i="1"/>
  <c r="DU326" i="1"/>
  <c r="DI326" i="1"/>
  <c r="DU324" i="1"/>
  <c r="DO324" i="1"/>
  <c r="BP580" i="1"/>
  <c r="BD330" i="1"/>
  <c r="FF305" i="1"/>
  <c r="BB506" i="1"/>
  <c r="AX302" i="1"/>
  <c r="FM279" i="1"/>
  <c r="FW279" i="1"/>
  <c r="GA279" i="1"/>
  <c r="GB279" i="1" s="1"/>
  <c r="GE279" i="1"/>
  <c r="GF279" i="1" s="1"/>
  <c r="DS283" i="1"/>
  <c r="DV283" i="1"/>
  <c r="DQ319" i="1"/>
  <c r="DG319" i="1"/>
  <c r="FG267" i="1"/>
  <c r="DW322" i="1"/>
  <c r="CZ522" i="1"/>
  <c r="FM321" i="1"/>
  <c r="FR300" i="1"/>
  <c r="EJ501" i="1"/>
  <c r="CL501" i="1"/>
  <c r="DC329" i="1"/>
  <c r="DZ294" i="1"/>
  <c r="CX329" i="1"/>
  <c r="DU294" i="1"/>
  <c r="GK277" i="1"/>
  <c r="CB277" i="1" s="1"/>
  <c r="GK260" i="1"/>
  <c r="CB260" i="1" s="1"/>
  <c r="GK278" i="1"/>
  <c r="CB278" i="1" s="1"/>
  <c r="GK264" i="1"/>
  <c r="CB264" i="1" s="1"/>
  <c r="GK269" i="1"/>
  <c r="CB269" i="1" s="1"/>
  <c r="GK271" i="1"/>
  <c r="CB271" i="1" s="1"/>
  <c r="GK268" i="1"/>
  <c r="CB268" i="1" s="1"/>
  <c r="GK261" i="1"/>
  <c r="CB261" i="1" s="1"/>
  <c r="GK178" i="1"/>
  <c r="CB178" i="1" s="1"/>
  <c r="GK274" i="1"/>
  <c r="CB274" i="1" s="1"/>
  <c r="GK259" i="1"/>
  <c r="CB259" i="1" s="1"/>
  <c r="GK273" i="1"/>
  <c r="CB273" i="1" s="1"/>
  <c r="GK276" i="1"/>
  <c r="CB276" i="1" s="1"/>
  <c r="GK267" i="1"/>
  <c r="CB267" i="1" s="1"/>
  <c r="GK270" i="1"/>
  <c r="CB270" i="1" s="1"/>
  <c r="GK272" i="1"/>
  <c r="CB272" i="1" s="1"/>
  <c r="GK263" i="1"/>
  <c r="CB263" i="1" s="1"/>
  <c r="GK258" i="1"/>
  <c r="CB258" i="1" s="1"/>
  <c r="GK275" i="1"/>
  <c r="CB275" i="1" s="1"/>
  <c r="GK262" i="1"/>
  <c r="CB262" i="1" s="1"/>
  <c r="GK266" i="1"/>
  <c r="CB266" i="1" s="1"/>
  <c r="GK265" i="1"/>
  <c r="CB265" i="1" s="1"/>
  <c r="FA304" i="1"/>
  <c r="FM322" i="1"/>
  <c r="AM362" i="1"/>
  <c r="P201" i="1"/>
  <c r="P429" i="1"/>
  <c r="P115" i="1"/>
  <c r="AS387" i="1"/>
  <c r="V140" i="1"/>
  <c r="V226" i="1"/>
  <c r="V454" i="1"/>
  <c r="AR384" i="1"/>
  <c r="U223" i="1"/>
  <c r="U137" i="1"/>
  <c r="U451" i="1"/>
  <c r="AM361" i="1"/>
  <c r="P114" i="1"/>
  <c r="P200" i="1"/>
  <c r="P428" i="1"/>
  <c r="AG363" i="1"/>
  <c r="J116" i="1"/>
  <c r="J202" i="1"/>
  <c r="J430" i="1"/>
  <c r="AM372" i="1"/>
  <c r="P125" i="1"/>
  <c r="P211" i="1"/>
  <c r="P439" i="1"/>
  <c r="AH372" i="1"/>
  <c r="K125" i="1"/>
  <c r="K439" i="1"/>
  <c r="K211" i="1"/>
  <c r="AF382" i="1"/>
  <c r="I449" i="1"/>
  <c r="I221" i="1"/>
  <c r="I135" i="1"/>
  <c r="AR382" i="1"/>
  <c r="U221" i="1"/>
  <c r="U135" i="1"/>
  <c r="U449" i="1"/>
  <c r="AM390" i="1"/>
  <c r="P229" i="1"/>
  <c r="P457" i="1"/>
  <c r="P143" i="1"/>
  <c r="AL383" i="1"/>
  <c r="O136" i="1"/>
  <c r="O222" i="1"/>
  <c r="O450" i="1"/>
  <c r="AH382" i="1"/>
  <c r="K221" i="1"/>
  <c r="K449" i="1"/>
  <c r="K135" i="1"/>
  <c r="AG391" i="1"/>
  <c r="J144" i="1"/>
  <c r="J230" i="1"/>
  <c r="J458" i="1"/>
  <c r="AF384" i="1"/>
  <c r="I137" i="1"/>
  <c r="I451" i="1"/>
  <c r="I223" i="1"/>
  <c r="AS391" i="1"/>
  <c r="V230" i="1"/>
  <c r="V144" i="1"/>
  <c r="V458" i="1"/>
  <c r="AM400" i="1"/>
  <c r="P239" i="1"/>
  <c r="P467" i="1"/>
  <c r="P153" i="1"/>
  <c r="AL393" i="1"/>
  <c r="O460" i="1"/>
  <c r="O146" i="1"/>
  <c r="O232" i="1"/>
  <c r="AH392" i="1"/>
  <c r="K231" i="1"/>
  <c r="K145" i="1"/>
  <c r="K459" i="1"/>
  <c r="AG401" i="1"/>
  <c r="J154" i="1"/>
  <c r="J240" i="1"/>
  <c r="J468" i="1"/>
  <c r="AT373" i="1"/>
  <c r="W212" i="1"/>
  <c r="W440" i="1"/>
  <c r="W126" i="1"/>
  <c r="AH399" i="1"/>
  <c r="K466" i="1"/>
  <c r="K238" i="1"/>
  <c r="K152" i="1"/>
  <c r="AF391" i="1"/>
  <c r="I144" i="1"/>
  <c r="I458" i="1"/>
  <c r="I230" i="1"/>
  <c r="AH397" i="1"/>
  <c r="K150" i="1"/>
  <c r="K236" i="1"/>
  <c r="K464" i="1"/>
  <c r="AF393" i="1"/>
  <c r="I146" i="1"/>
  <c r="I232" i="1"/>
  <c r="I460" i="1"/>
  <c r="AB389" i="1"/>
  <c r="E228" i="1"/>
  <c r="E142" i="1"/>
  <c r="E456" i="1"/>
  <c r="AI384" i="1"/>
  <c r="L451" i="1"/>
  <c r="L137" i="1"/>
  <c r="L223" i="1"/>
  <c r="AB380" i="1"/>
  <c r="E219" i="1"/>
  <c r="E133" i="1"/>
  <c r="E447" i="1"/>
  <c r="AI375" i="1"/>
  <c r="L128" i="1"/>
  <c r="L214" i="1"/>
  <c r="L442" i="1"/>
  <c r="AA397" i="1"/>
  <c r="D464" i="1"/>
  <c r="D150" i="1"/>
  <c r="D236" i="1"/>
  <c r="AA385" i="1"/>
  <c r="D138" i="1"/>
  <c r="D452" i="1"/>
  <c r="D224" i="1"/>
  <c r="AT369" i="1"/>
  <c r="W122" i="1"/>
  <c r="W436" i="1"/>
  <c r="W208" i="1"/>
  <c r="AT397" i="1"/>
  <c r="W464" i="1"/>
  <c r="W150" i="1"/>
  <c r="W236" i="1"/>
  <c r="AT385" i="1"/>
  <c r="W138" i="1"/>
  <c r="W452" i="1"/>
  <c r="W224" i="1"/>
  <c r="AR371" i="1"/>
  <c r="U438" i="1"/>
  <c r="U124" i="1"/>
  <c r="U210" i="1"/>
  <c r="AQ398" i="1"/>
  <c r="T237" i="1"/>
  <c r="T151" i="1"/>
  <c r="T465" i="1"/>
  <c r="AQ386" i="1"/>
  <c r="T225" i="1"/>
  <c r="T139" i="1"/>
  <c r="T453" i="1"/>
  <c r="AO373" i="1"/>
  <c r="R126" i="1"/>
  <c r="R212" i="1"/>
  <c r="R440" i="1"/>
  <c r="AQ399" i="1"/>
  <c r="T152" i="1"/>
  <c r="T238" i="1"/>
  <c r="T466" i="1"/>
  <c r="AQ387" i="1"/>
  <c r="T454" i="1"/>
  <c r="T140" i="1"/>
  <c r="T226" i="1"/>
  <c r="C375" i="1"/>
  <c r="U81" i="54"/>
  <c r="AO400" i="1"/>
  <c r="R153" i="1"/>
  <c r="R467" i="1"/>
  <c r="R239" i="1"/>
  <c r="AO388" i="1"/>
  <c r="R141" i="1"/>
  <c r="R455" i="1"/>
  <c r="R227" i="1"/>
  <c r="AB376" i="1"/>
  <c r="E129" i="1"/>
  <c r="E443" i="1"/>
  <c r="E215" i="1"/>
  <c r="AO401" i="1"/>
  <c r="R154" i="1"/>
  <c r="R240" i="1"/>
  <c r="R468" i="1"/>
  <c r="AO389" i="1"/>
  <c r="R456" i="1"/>
  <c r="R142" i="1"/>
  <c r="R228" i="1"/>
  <c r="AI377" i="1"/>
  <c r="L130" i="1"/>
  <c r="L216" i="1"/>
  <c r="L444" i="1"/>
  <c r="AL402" i="1"/>
  <c r="O241" i="1"/>
  <c r="O155" i="1"/>
  <c r="O469" i="1"/>
  <c r="AL390" i="1"/>
  <c r="O457" i="1"/>
  <c r="O143" i="1"/>
  <c r="O229" i="1"/>
  <c r="AL378" i="1"/>
  <c r="O445" i="1"/>
  <c r="O217" i="1"/>
  <c r="O131" i="1"/>
  <c r="AJ403" i="1"/>
  <c r="M470" i="1"/>
  <c r="M242" i="1"/>
  <c r="M156" i="1"/>
  <c r="AJ391" i="1"/>
  <c r="M458" i="1"/>
  <c r="M144" i="1"/>
  <c r="M230" i="1"/>
  <c r="AJ379" i="1"/>
  <c r="M132" i="1"/>
  <c r="M218" i="1"/>
  <c r="M446" i="1"/>
  <c r="AJ404" i="1"/>
  <c r="M471" i="1"/>
  <c r="M243" i="1"/>
  <c r="M157" i="1"/>
  <c r="AJ392" i="1"/>
  <c r="M231" i="1"/>
  <c r="M459" i="1"/>
  <c r="M145" i="1"/>
  <c r="AJ380" i="1"/>
  <c r="M447" i="1"/>
  <c r="M133" i="1"/>
  <c r="M219" i="1"/>
  <c r="EB520" i="1"/>
  <c r="FQ319" i="1"/>
  <c r="DG513" i="1"/>
  <c r="FN312" i="1"/>
  <c r="HD368" i="1"/>
  <c r="HD287" i="1"/>
  <c r="GY287" i="1" s="1"/>
  <c r="BB512" i="1"/>
  <c r="FF311" i="1"/>
  <c r="CZ513" i="1"/>
  <c r="FM312" i="1"/>
  <c r="BI500" i="1"/>
  <c r="FG299" i="1"/>
  <c r="BB517" i="1"/>
  <c r="FF316" i="1"/>
  <c r="DH318" i="1"/>
  <c r="CL523" i="1"/>
  <c r="FK322" i="1"/>
  <c r="AX297" i="1"/>
  <c r="DU496" i="1"/>
  <c r="FP295" i="1"/>
  <c r="AU330" i="1"/>
  <c r="DZ313" i="1"/>
  <c r="DO313" i="1"/>
  <c r="DL297" i="1"/>
  <c r="AX286" i="1"/>
  <c r="FK313" i="1"/>
  <c r="CL514" i="1"/>
  <c r="Y498" i="1"/>
  <c r="FB297" i="1"/>
  <c r="HD272" i="1"/>
  <c r="GY272" i="1" s="1"/>
  <c r="FB302" i="1"/>
  <c r="DU306" i="1"/>
  <c r="CX330" i="1"/>
  <c r="CY330" i="1"/>
  <c r="DV306" i="1"/>
  <c r="DF306" i="1"/>
  <c r="CI330" i="1"/>
  <c r="DD306" i="1"/>
  <c r="CS503" i="1"/>
  <c r="FL302" i="1"/>
  <c r="DH286" i="1"/>
  <c r="DN298" i="1"/>
  <c r="DH298" i="1"/>
  <c r="DO310" i="1"/>
  <c r="DK310" i="1"/>
  <c r="R502" i="1"/>
  <c r="FA301" i="1"/>
  <c r="DO282" i="1"/>
  <c r="AX279" i="1"/>
  <c r="DR307" i="1"/>
  <c r="DN307" i="1"/>
  <c r="DJ307" i="1"/>
  <c r="DG288" i="1"/>
  <c r="FG290" i="1"/>
  <c r="FG289" i="1"/>
  <c r="DX314" i="1"/>
  <c r="DH314" i="1"/>
  <c r="AX315" i="1"/>
  <c r="DK289" i="1"/>
  <c r="DG280" i="1"/>
  <c r="CZ509" i="1"/>
  <c r="FM308" i="1"/>
  <c r="DK315" i="1"/>
  <c r="BB503" i="1"/>
  <c r="FF302" i="1"/>
  <c r="DM300" i="1"/>
  <c r="DK300" i="1"/>
  <c r="DQ291" i="1"/>
  <c r="AX289" i="1"/>
  <c r="DT321" i="1"/>
  <c r="DT320" i="1"/>
  <c r="BI519" i="1"/>
  <c r="FG318" i="1"/>
  <c r="DN500" i="1"/>
  <c r="FO299" i="1"/>
  <c r="FS298" i="1"/>
  <c r="EQ499" i="1"/>
  <c r="FI268" i="1"/>
  <c r="FS262" i="1"/>
  <c r="DQ301" i="1"/>
  <c r="DL301" i="1"/>
  <c r="DK301" i="1"/>
  <c r="FQ309" i="1"/>
  <c r="FG280" i="1"/>
  <c r="DM326" i="1"/>
  <c r="DJ326" i="1"/>
  <c r="DH324" i="1"/>
  <c r="DM324" i="1"/>
  <c r="EJ514" i="1"/>
  <c r="FR313" i="1"/>
  <c r="CL503" i="1"/>
  <c r="FK302" i="1"/>
  <c r="FL285" i="1"/>
  <c r="CD517" i="1"/>
  <c r="FJ316" i="1"/>
  <c r="DQ283" i="1"/>
  <c r="S350" i="45"/>
  <c r="BD350" i="45" s="1"/>
  <c r="DP319" i="1"/>
  <c r="FK300" i="1"/>
  <c r="DO322" i="1"/>
  <c r="HD366" i="1"/>
  <c r="HD285" i="1"/>
  <c r="GY285" i="1" s="1"/>
  <c r="BP511" i="1"/>
  <c r="FH310" i="1"/>
  <c r="DN511" i="1"/>
  <c r="FO310" i="1"/>
  <c r="DG294" i="1"/>
  <c r="CJ329" i="1"/>
  <c r="CV329" i="1"/>
  <c r="DS294" i="1"/>
  <c r="AS395" i="1"/>
  <c r="V148" i="1"/>
  <c r="V462" i="1"/>
  <c r="V234" i="1"/>
  <c r="AF380" i="1"/>
  <c r="I133" i="1"/>
  <c r="I447" i="1"/>
  <c r="I219" i="1"/>
  <c r="AG394" i="1"/>
  <c r="J233" i="1"/>
  <c r="J147" i="1"/>
  <c r="J461" i="1"/>
  <c r="AS402" i="1"/>
  <c r="V241" i="1"/>
  <c r="V469" i="1"/>
  <c r="AS469" i="1" s="1"/>
  <c r="V155" i="1"/>
  <c r="AR364" i="1"/>
  <c r="U117" i="1"/>
  <c r="U203" i="1"/>
  <c r="U431" i="1"/>
  <c r="AL373" i="1"/>
  <c r="O440" i="1"/>
  <c r="O126" i="1"/>
  <c r="O212" i="1"/>
  <c r="AG381" i="1"/>
  <c r="J448" i="1"/>
  <c r="J220" i="1"/>
  <c r="J134" i="1"/>
  <c r="AT380" i="1"/>
  <c r="W219" i="1"/>
  <c r="W447" i="1"/>
  <c r="W133" i="1"/>
  <c r="AN381" i="1"/>
  <c r="Q220" i="1"/>
  <c r="Q448" i="1"/>
  <c r="Q134" i="1"/>
  <c r="AT382" i="1"/>
  <c r="W221" i="1"/>
  <c r="W135" i="1"/>
  <c r="W449" i="1"/>
  <c r="C364" i="1"/>
  <c r="U70" i="54"/>
  <c r="AG386" i="1"/>
  <c r="J225" i="1"/>
  <c r="J453" i="1"/>
  <c r="J139" i="1"/>
  <c r="AM394" i="1"/>
  <c r="P461" i="1"/>
  <c r="P147" i="1"/>
  <c r="P233" i="1"/>
  <c r="C363" i="1"/>
  <c r="U69" i="54"/>
  <c r="AN401" i="1"/>
  <c r="Q154" i="1"/>
  <c r="Q240" i="1"/>
  <c r="Q468" i="1"/>
  <c r="AG370" i="1"/>
  <c r="J209" i="1"/>
  <c r="J123" i="1"/>
  <c r="J437" i="1"/>
  <c r="AF404" i="1"/>
  <c r="I243" i="1"/>
  <c r="I157" i="1"/>
  <c r="I471" i="1"/>
  <c r="AA378" i="1"/>
  <c r="D217" i="1"/>
  <c r="D131" i="1"/>
  <c r="D445" i="1"/>
  <c r="AG360" i="1"/>
  <c r="J199" i="1"/>
  <c r="J113" i="1"/>
  <c r="J427" i="1"/>
  <c r="AK367" i="1"/>
  <c r="N206" i="1"/>
  <c r="N434" i="1"/>
  <c r="N120" i="1"/>
  <c r="AM385" i="1"/>
  <c r="P224" i="1"/>
  <c r="P138" i="1"/>
  <c r="P452" i="1"/>
  <c r="AL363" i="1"/>
  <c r="O430" i="1"/>
  <c r="O202" i="1"/>
  <c r="O116" i="1"/>
  <c r="AH362" i="1"/>
  <c r="K429" i="1"/>
  <c r="K115" i="1"/>
  <c r="K201" i="1"/>
  <c r="AG371" i="1"/>
  <c r="J124" i="1"/>
  <c r="J210" i="1"/>
  <c r="J438" i="1"/>
  <c r="AR372" i="1"/>
  <c r="U125" i="1"/>
  <c r="U439" i="1"/>
  <c r="U211" i="1"/>
  <c r="AN371" i="1"/>
  <c r="Q124" i="1"/>
  <c r="Q438" i="1"/>
  <c r="Q210" i="1"/>
  <c r="AM380" i="1"/>
  <c r="P219" i="1"/>
  <c r="P447" i="1"/>
  <c r="P133" i="1"/>
  <c r="AL381" i="1"/>
  <c r="O448" i="1"/>
  <c r="O134" i="1"/>
  <c r="O220" i="1"/>
  <c r="AH380" i="1"/>
  <c r="K133" i="1"/>
  <c r="K219" i="1"/>
  <c r="K447" i="1"/>
  <c r="AG389" i="1"/>
  <c r="J456" i="1"/>
  <c r="J142" i="1"/>
  <c r="J228" i="1"/>
  <c r="AF390" i="1"/>
  <c r="I229" i="1"/>
  <c r="I457" i="1"/>
  <c r="I143" i="1"/>
  <c r="AT388" i="1"/>
  <c r="W141" i="1"/>
  <c r="W455" i="1"/>
  <c r="W227" i="1"/>
  <c r="AS397" i="1"/>
  <c r="V236" i="1"/>
  <c r="V150" i="1"/>
  <c r="V464" i="1"/>
  <c r="AR390" i="1"/>
  <c r="U229" i="1"/>
  <c r="U457" i="1"/>
  <c r="U143" i="1"/>
  <c r="AN389" i="1"/>
  <c r="Q228" i="1"/>
  <c r="Q456" i="1"/>
  <c r="Q142" i="1"/>
  <c r="AM398" i="1"/>
  <c r="P465" i="1"/>
  <c r="P151" i="1"/>
  <c r="P237" i="1"/>
  <c r="AL391" i="1"/>
  <c r="O230" i="1"/>
  <c r="O144" i="1"/>
  <c r="O458" i="1"/>
  <c r="AH390" i="1"/>
  <c r="K457" i="1"/>
  <c r="K229" i="1"/>
  <c r="K143" i="1"/>
  <c r="AG399" i="1"/>
  <c r="J152" i="1"/>
  <c r="J238" i="1"/>
  <c r="J466" i="1"/>
  <c r="AF392" i="1"/>
  <c r="I145" i="1"/>
  <c r="I459" i="1"/>
  <c r="I231" i="1"/>
  <c r="AT390" i="1"/>
  <c r="W229" i="1"/>
  <c r="W143" i="1"/>
  <c r="W457" i="1"/>
  <c r="AS399" i="1"/>
  <c r="V152" i="1"/>
  <c r="V238" i="1"/>
  <c r="V466" i="1"/>
  <c r="AN360" i="1"/>
  <c r="Q199" i="1"/>
  <c r="Q113" i="1"/>
  <c r="Q427" i="1"/>
  <c r="AL401" i="1"/>
  <c r="O240" i="1"/>
  <c r="O154" i="1"/>
  <c r="O468" i="1"/>
  <c r="AH400" i="1"/>
  <c r="K467" i="1"/>
  <c r="K153" i="1"/>
  <c r="K239" i="1"/>
  <c r="AH361" i="1"/>
  <c r="K114" i="1"/>
  <c r="K428" i="1"/>
  <c r="K200" i="1"/>
  <c r="AH407" i="1"/>
  <c r="K474" i="1"/>
  <c r="K246" i="1"/>
  <c r="K160" i="1"/>
  <c r="AF383" i="1"/>
  <c r="I450" i="1"/>
  <c r="I136" i="1"/>
  <c r="I222" i="1"/>
  <c r="AA406" i="1"/>
  <c r="D473" i="1"/>
  <c r="D245" i="1"/>
  <c r="D159" i="1"/>
  <c r="AH393" i="1"/>
  <c r="K232" i="1"/>
  <c r="K460" i="1"/>
  <c r="K146" i="1"/>
  <c r="AF389" i="1"/>
  <c r="I228" i="1"/>
  <c r="I142" i="1"/>
  <c r="I456" i="1"/>
  <c r="AB385" i="1"/>
  <c r="E224" i="1"/>
  <c r="E452" i="1"/>
  <c r="E138" i="1"/>
  <c r="AI380" i="1"/>
  <c r="L447" i="1"/>
  <c r="L133" i="1"/>
  <c r="L219" i="1"/>
  <c r="AK375" i="1"/>
  <c r="N214" i="1"/>
  <c r="N442" i="1"/>
  <c r="N128" i="1"/>
  <c r="AL366" i="1"/>
  <c r="O119" i="1"/>
  <c r="O205" i="1"/>
  <c r="O433" i="1"/>
  <c r="U102" i="54"/>
  <c r="C396" i="1"/>
  <c r="U90" i="54"/>
  <c r="C384" i="1"/>
  <c r="AR365" i="1"/>
  <c r="U118" i="1"/>
  <c r="U204" i="1"/>
  <c r="U432" i="1"/>
  <c r="U103" i="54"/>
  <c r="C397" i="1"/>
  <c r="C385" i="1"/>
  <c r="U91" i="54"/>
  <c r="AR369" i="1"/>
  <c r="U208" i="1"/>
  <c r="U436" i="1"/>
  <c r="U122" i="1"/>
  <c r="AR397" i="1"/>
  <c r="U236" i="1"/>
  <c r="U150" i="1"/>
  <c r="U464" i="1"/>
  <c r="AR385" i="1"/>
  <c r="U224" i="1"/>
  <c r="U138" i="1"/>
  <c r="U452" i="1"/>
  <c r="AO371" i="1"/>
  <c r="R124" i="1"/>
  <c r="R438" i="1"/>
  <c r="R210" i="1"/>
  <c r="AP398" i="1"/>
  <c r="S465" i="1"/>
  <c r="S237" i="1"/>
  <c r="S151" i="1"/>
  <c r="AP386" i="1"/>
  <c r="S225" i="1"/>
  <c r="S139" i="1"/>
  <c r="S453" i="1"/>
  <c r="AI373" i="1"/>
  <c r="L126" i="1"/>
  <c r="L440" i="1"/>
  <c r="L212" i="1"/>
  <c r="AP399" i="1"/>
  <c r="S238" i="1"/>
  <c r="S152" i="1"/>
  <c r="S466" i="1"/>
  <c r="AP387" i="1"/>
  <c r="S140" i="1"/>
  <c r="S454" i="1"/>
  <c r="S226" i="1"/>
  <c r="AQ374" i="1"/>
  <c r="T441" i="1"/>
  <c r="T213" i="1"/>
  <c r="T127" i="1"/>
  <c r="AN400" i="1"/>
  <c r="Q467" i="1"/>
  <c r="Q153" i="1"/>
  <c r="Q239" i="1"/>
  <c r="AN388" i="1"/>
  <c r="Q141" i="1"/>
  <c r="Q455" i="1"/>
  <c r="Q227" i="1"/>
  <c r="C376" i="1"/>
  <c r="U82" i="54"/>
  <c r="AK401" i="1"/>
  <c r="N154" i="1"/>
  <c r="N240" i="1"/>
  <c r="N468" i="1"/>
  <c r="AK389" i="1"/>
  <c r="N228" i="1"/>
  <c r="N456" i="1"/>
  <c r="N142" i="1"/>
  <c r="AH377" i="1"/>
  <c r="K130" i="1"/>
  <c r="K444" i="1"/>
  <c r="K216" i="1"/>
  <c r="AK402" i="1"/>
  <c r="N469" i="1"/>
  <c r="N155" i="1"/>
  <c r="N241" i="1"/>
  <c r="AK390" i="1"/>
  <c r="N143" i="1"/>
  <c r="N457" i="1"/>
  <c r="N229" i="1"/>
  <c r="AK378" i="1"/>
  <c r="N131" i="1"/>
  <c r="N445" i="1"/>
  <c r="N217" i="1"/>
  <c r="AI403" i="1"/>
  <c r="L156" i="1"/>
  <c r="L242" i="1"/>
  <c r="L470" i="1"/>
  <c r="AI391" i="1"/>
  <c r="L230" i="1"/>
  <c r="L458" i="1"/>
  <c r="L144" i="1"/>
  <c r="AI379" i="1"/>
  <c r="L446" i="1"/>
  <c r="L218" i="1"/>
  <c r="L132" i="1"/>
  <c r="BB526" i="1"/>
  <c r="FF325" i="1"/>
  <c r="FA306" i="1"/>
  <c r="AY330" i="1"/>
  <c r="R506" i="1"/>
  <c r="FA305" i="1"/>
  <c r="BB504" i="1"/>
  <c r="FF303" i="1"/>
  <c r="AX294" i="1"/>
  <c r="CD520" i="1"/>
  <c r="S365" i="45" s="1"/>
  <c r="BD365" i="45" s="1"/>
  <c r="FJ319" i="1"/>
  <c r="EQ505" i="1"/>
  <c r="FS304" i="1"/>
  <c r="K24" i="70"/>
  <c r="L24" i="70" s="1"/>
  <c r="K23" i="70"/>
  <c r="L23" i="70" s="1"/>
  <c r="CZ498" i="1"/>
  <c r="FM297" i="1"/>
  <c r="FM315" i="1"/>
  <c r="CZ516" i="1"/>
  <c r="FL276" i="1"/>
  <c r="L219" i="45"/>
  <c r="DO318" i="1"/>
  <c r="HD282" i="1"/>
  <c r="GY282" i="1" s="1"/>
  <c r="EB514" i="1"/>
  <c r="FQ313" i="1"/>
  <c r="FJ275" i="1"/>
  <c r="FJ276" i="1"/>
  <c r="AX290" i="1"/>
  <c r="FO286" i="1"/>
  <c r="DL313" i="1"/>
  <c r="DU313" i="1"/>
  <c r="DS297" i="1"/>
  <c r="DK297" i="1"/>
  <c r="FS318" i="1"/>
  <c r="EQ519" i="1"/>
  <c r="FT263" i="1"/>
  <c r="FT260" i="1"/>
  <c r="AX287" i="1"/>
  <c r="EZ287" i="1" s="1"/>
  <c r="FM277" i="1"/>
  <c r="FM274" i="1"/>
  <c r="FH293" i="1"/>
  <c r="L222" i="45"/>
  <c r="DB330" i="1"/>
  <c r="DY306" i="1"/>
  <c r="DH306" i="1"/>
  <c r="CK330" i="1"/>
  <c r="BI511" i="1"/>
  <c r="FG310" i="1"/>
  <c r="DV286" i="1"/>
  <c r="DK286" i="1"/>
  <c r="DN287" i="1"/>
  <c r="DF304" i="1"/>
  <c r="DD304" i="1"/>
  <c r="FK259" i="1"/>
  <c r="FK278" i="1"/>
  <c r="FO270" i="1"/>
  <c r="FO274" i="1"/>
  <c r="DW298" i="1"/>
  <c r="DG298" i="1"/>
  <c r="FK323" i="1"/>
  <c r="DN310" i="1"/>
  <c r="DI310" i="1"/>
  <c r="DY282" i="1"/>
  <c r="DI282" i="1"/>
  <c r="FP278" i="1"/>
  <c r="AX304" i="1"/>
  <c r="DX307" i="1"/>
  <c r="DL307" i="1"/>
  <c r="BW527" i="1"/>
  <c r="FI326" i="1"/>
  <c r="DX288" i="1"/>
  <c r="DG314" i="1"/>
  <c r="DY314" i="1"/>
  <c r="L207" i="45"/>
  <c r="HD280" i="1"/>
  <c r="GY280" i="1" s="1"/>
  <c r="DD293" i="1"/>
  <c r="DQ289" i="1"/>
  <c r="DU289" i="1"/>
  <c r="DD289" i="1"/>
  <c r="FB313" i="1"/>
  <c r="Y514" i="1"/>
  <c r="L202" i="45"/>
  <c r="FR288" i="1"/>
  <c r="FR287" i="1"/>
  <c r="DT280" i="1"/>
  <c r="DN315" i="1"/>
  <c r="L238" i="45"/>
  <c r="DD311" i="1"/>
  <c r="EJ513" i="1"/>
  <c r="FR312" i="1"/>
  <c r="DR300" i="1"/>
  <c r="DJ300" i="1"/>
  <c r="DZ291" i="1"/>
  <c r="L214" i="45"/>
  <c r="FB263" i="1"/>
  <c r="FK320" i="1"/>
  <c r="DV321" i="1"/>
  <c r="DV320" i="1"/>
  <c r="DI321" i="1"/>
  <c r="DI320" i="1"/>
  <c r="CL510" i="1"/>
  <c r="FK309" i="1"/>
  <c r="FR291" i="1"/>
  <c r="FT288" i="1"/>
  <c r="FT287" i="1"/>
  <c r="L225" i="45"/>
  <c r="DO301" i="1"/>
  <c r="DT301" i="1"/>
  <c r="FK315" i="1"/>
  <c r="CL516" i="1"/>
  <c r="FN295" i="1"/>
  <c r="DG495" i="1"/>
  <c r="FN294" i="1"/>
  <c r="BL329" i="1"/>
  <c r="BW495" i="1"/>
  <c r="FI294" i="1"/>
  <c r="BG329" i="1"/>
  <c r="DV324" i="1"/>
  <c r="HD369" i="1"/>
  <c r="HD288" i="1"/>
  <c r="GY288" i="1" s="1"/>
  <c r="FQ287" i="1"/>
  <c r="FB310" i="1"/>
  <c r="Y511" i="1"/>
  <c r="DO283" i="1"/>
  <c r="DN319" i="1"/>
  <c r="FB283" i="1"/>
  <c r="FG262" i="1"/>
  <c r="FS279" i="1"/>
  <c r="CR329" i="1"/>
  <c r="DO294" i="1"/>
  <c r="CU329" i="1"/>
  <c r="DR294" i="1"/>
  <c r="CI329" i="1"/>
  <c r="DD294" i="1"/>
  <c r="Y509" i="1"/>
  <c r="FB308" i="1"/>
  <c r="DD308" i="1"/>
  <c r="AG392" i="1"/>
  <c r="J459" i="1"/>
  <c r="J231" i="1"/>
  <c r="J145" i="1"/>
  <c r="AN377" i="1"/>
  <c r="Q444" i="1"/>
  <c r="Q216" i="1"/>
  <c r="Q130" i="1"/>
  <c r="AI364" i="1"/>
  <c r="L203" i="1"/>
  <c r="L117" i="1"/>
  <c r="L431" i="1"/>
  <c r="AB370" i="1"/>
  <c r="E437" i="1"/>
  <c r="E209" i="1"/>
  <c r="E123" i="1"/>
  <c r="AN363" i="1"/>
  <c r="Q202" i="1"/>
  <c r="Q430" i="1"/>
  <c r="Q116" i="1"/>
  <c r="AS389" i="1"/>
  <c r="V456" i="1"/>
  <c r="V228" i="1"/>
  <c r="V142" i="1"/>
  <c r="AQ360" i="1"/>
  <c r="T199" i="1"/>
  <c r="T113" i="1"/>
  <c r="T427" i="1"/>
  <c r="AS385" i="1"/>
  <c r="V224" i="1"/>
  <c r="V138" i="1"/>
  <c r="V452" i="1"/>
  <c r="U72" i="54"/>
  <c r="C366" i="1"/>
  <c r="AT362" i="1"/>
  <c r="W429" i="1"/>
  <c r="W201" i="1"/>
  <c r="W115" i="1"/>
  <c r="AP371" i="1"/>
  <c r="S210" i="1"/>
  <c r="S124" i="1"/>
  <c r="S438" i="1"/>
  <c r="AR376" i="1"/>
  <c r="U129" i="1"/>
  <c r="U215" i="1"/>
  <c r="U443" i="1"/>
  <c r="AM379" i="1"/>
  <c r="P132" i="1"/>
  <c r="P446" i="1"/>
  <c r="P218" i="1"/>
  <c r="AQ369" i="1"/>
  <c r="T436" i="1"/>
  <c r="T122" i="1"/>
  <c r="T208" i="1"/>
  <c r="AG384" i="1"/>
  <c r="J451" i="1"/>
  <c r="J137" i="1"/>
  <c r="J223" i="1"/>
  <c r="AR400" i="1"/>
  <c r="U467" i="1"/>
  <c r="U153" i="1"/>
  <c r="U239" i="1"/>
  <c r="AT360" i="1"/>
  <c r="W427" i="1"/>
  <c r="W113" i="1"/>
  <c r="W199" i="1"/>
  <c r="AL371" i="1"/>
  <c r="O210" i="1"/>
  <c r="O438" i="1"/>
  <c r="O124" i="1"/>
  <c r="AH370" i="1"/>
  <c r="K209" i="1"/>
  <c r="K123" i="1"/>
  <c r="K437" i="1"/>
  <c r="AG379" i="1"/>
  <c r="J218" i="1"/>
  <c r="J132" i="1"/>
  <c r="J446" i="1"/>
  <c r="AR380" i="1"/>
  <c r="U133" i="1"/>
  <c r="U219" i="1"/>
  <c r="U447" i="1"/>
  <c r="AN379" i="1"/>
  <c r="Q218" i="1"/>
  <c r="Q132" i="1"/>
  <c r="Q446" i="1"/>
  <c r="AM388" i="1"/>
  <c r="P455" i="1"/>
  <c r="P141" i="1"/>
  <c r="P227" i="1"/>
  <c r="AL389" i="1"/>
  <c r="O456" i="1"/>
  <c r="O228" i="1"/>
  <c r="O142" i="1"/>
  <c r="AH388" i="1"/>
  <c r="K227" i="1"/>
  <c r="K141" i="1"/>
  <c r="K455" i="1"/>
  <c r="AG397" i="1"/>
  <c r="J236" i="1"/>
  <c r="J464" i="1"/>
  <c r="J150" i="1"/>
  <c r="AF398" i="1"/>
  <c r="I465" i="1"/>
  <c r="I151" i="1"/>
  <c r="I237" i="1"/>
  <c r="AT396" i="1"/>
  <c r="W463" i="1"/>
  <c r="W235" i="1"/>
  <c r="W149" i="1"/>
  <c r="AS405" i="1"/>
  <c r="V472" i="1"/>
  <c r="V244" i="1"/>
  <c r="V158" i="1"/>
  <c r="AR398" i="1"/>
  <c r="U237" i="1"/>
  <c r="U465" i="1"/>
  <c r="U151" i="1"/>
  <c r="AN397" i="1"/>
  <c r="Q464" i="1"/>
  <c r="Q236" i="1"/>
  <c r="Q150" i="1"/>
  <c r="AM406" i="1"/>
  <c r="P473" i="1"/>
  <c r="P245" i="1"/>
  <c r="P159" i="1"/>
  <c r="AL399" i="1"/>
  <c r="O152" i="1"/>
  <c r="O466" i="1"/>
  <c r="O238" i="1"/>
  <c r="AH398" i="1"/>
  <c r="K151" i="1"/>
  <c r="K465" i="1"/>
  <c r="K237" i="1"/>
  <c r="AG407" i="1"/>
  <c r="J474" i="1"/>
  <c r="J246" i="1"/>
  <c r="J160" i="1"/>
  <c r="AF400" i="1"/>
  <c r="I153" i="1"/>
  <c r="I239" i="1"/>
  <c r="I467" i="1"/>
  <c r="AT398" i="1"/>
  <c r="W151" i="1"/>
  <c r="W237" i="1"/>
  <c r="W465" i="1"/>
  <c r="AS407" i="1"/>
  <c r="V474" i="1"/>
  <c r="V246" i="1"/>
  <c r="V160" i="1"/>
  <c r="AN368" i="1"/>
  <c r="Q121" i="1"/>
  <c r="Q207" i="1"/>
  <c r="Q435" i="1"/>
  <c r="AS360" i="1"/>
  <c r="V199" i="1"/>
  <c r="V113" i="1"/>
  <c r="V427" i="1"/>
  <c r="AO361" i="1"/>
  <c r="R114" i="1"/>
  <c r="R428" i="1"/>
  <c r="R200" i="1"/>
  <c r="AI374" i="1"/>
  <c r="L213" i="1"/>
  <c r="L441" i="1"/>
  <c r="L127" i="1"/>
  <c r="AF379" i="1"/>
  <c r="I218" i="1"/>
  <c r="I132" i="1"/>
  <c r="I446" i="1"/>
  <c r="AB406" i="1"/>
  <c r="E473" i="1"/>
  <c r="E159" i="1"/>
  <c r="E245" i="1"/>
  <c r="AA402" i="1"/>
  <c r="D469" i="1"/>
  <c r="D241" i="1"/>
  <c r="D155" i="1"/>
  <c r="AH389" i="1"/>
  <c r="K456" i="1"/>
  <c r="K142" i="1"/>
  <c r="K228" i="1"/>
  <c r="AF385" i="1"/>
  <c r="I138" i="1"/>
  <c r="I452" i="1"/>
  <c r="I224" i="1"/>
  <c r="AB381" i="1"/>
  <c r="E448" i="1"/>
  <c r="E220" i="1"/>
  <c r="E134" i="1"/>
  <c r="AO375" i="1"/>
  <c r="R214" i="1"/>
  <c r="R128" i="1"/>
  <c r="R442" i="1"/>
  <c r="AF367" i="1"/>
  <c r="I206" i="1"/>
  <c r="I434" i="1"/>
  <c r="I120" i="1"/>
  <c r="AA407" i="1"/>
  <c r="D246" i="1"/>
  <c r="D474" i="1"/>
  <c r="D160" i="1"/>
  <c r="AA395" i="1"/>
  <c r="D148" i="1"/>
  <c r="D462" i="1"/>
  <c r="D234" i="1"/>
  <c r="AA383" i="1"/>
  <c r="D222" i="1"/>
  <c r="D450" i="1"/>
  <c r="D136" i="1"/>
  <c r="AT407" i="1"/>
  <c r="W160" i="1"/>
  <c r="W474" i="1"/>
  <c r="W246" i="1"/>
  <c r="AT395" i="1"/>
  <c r="W462" i="1"/>
  <c r="W148" i="1"/>
  <c r="W234" i="1"/>
  <c r="AT383" i="1"/>
  <c r="W450" i="1"/>
  <c r="W222" i="1"/>
  <c r="W136" i="1"/>
  <c r="AF365" i="1"/>
  <c r="I118" i="1"/>
  <c r="I204" i="1"/>
  <c r="I432" i="1"/>
  <c r="AQ396" i="1"/>
  <c r="T463" i="1"/>
  <c r="T149" i="1"/>
  <c r="T235" i="1"/>
  <c r="AQ384" i="1"/>
  <c r="T451" i="1"/>
  <c r="T223" i="1"/>
  <c r="T137" i="1"/>
  <c r="AO369" i="1"/>
  <c r="R122" i="1"/>
  <c r="R436" i="1"/>
  <c r="R208" i="1"/>
  <c r="AQ397" i="1"/>
  <c r="T150" i="1"/>
  <c r="T236" i="1"/>
  <c r="T464" i="1"/>
  <c r="AQ385" i="1"/>
  <c r="T452" i="1"/>
  <c r="T138" i="1"/>
  <c r="T224" i="1"/>
  <c r="AI371" i="1"/>
  <c r="L210" i="1"/>
  <c r="L124" i="1"/>
  <c r="L438" i="1"/>
  <c r="AO398" i="1"/>
  <c r="R151" i="1"/>
  <c r="R237" i="1"/>
  <c r="R465" i="1"/>
  <c r="AO386" i="1"/>
  <c r="R453" i="1"/>
  <c r="R139" i="1"/>
  <c r="R225" i="1"/>
  <c r="AH373" i="1"/>
  <c r="K440" i="1"/>
  <c r="K212" i="1"/>
  <c r="K126" i="1"/>
  <c r="AO399" i="1"/>
  <c r="R238" i="1"/>
  <c r="R152" i="1"/>
  <c r="R466" i="1"/>
  <c r="AO387" i="1"/>
  <c r="R226" i="1"/>
  <c r="R454" i="1"/>
  <c r="R140" i="1"/>
  <c r="AO374" i="1"/>
  <c r="R127" i="1"/>
  <c r="R441" i="1"/>
  <c r="R213" i="1"/>
  <c r="AL400" i="1"/>
  <c r="O153" i="1"/>
  <c r="O467" i="1"/>
  <c r="O239" i="1"/>
  <c r="AL388" i="1"/>
  <c r="O141" i="1"/>
  <c r="O227" i="1"/>
  <c r="O455" i="1"/>
  <c r="AT375" i="1"/>
  <c r="W128" i="1"/>
  <c r="W214" i="1"/>
  <c r="W442" i="1"/>
  <c r="AJ401" i="1"/>
  <c r="M154" i="1"/>
  <c r="M240" i="1"/>
  <c r="M468" i="1"/>
  <c r="AJ389" i="1"/>
  <c r="M456" i="1"/>
  <c r="M142" i="1"/>
  <c r="M228" i="1"/>
  <c r="AF377" i="1"/>
  <c r="I444" i="1"/>
  <c r="I216" i="1"/>
  <c r="I130" i="1"/>
  <c r="AJ402" i="1"/>
  <c r="M469" i="1"/>
  <c r="M155" i="1"/>
  <c r="M241" i="1"/>
  <c r="AJ390" i="1"/>
  <c r="M457" i="1"/>
  <c r="M143" i="1"/>
  <c r="M229" i="1"/>
  <c r="AJ378" i="1"/>
  <c r="M445" i="1"/>
  <c r="M217" i="1"/>
  <c r="M131" i="1"/>
  <c r="FP326" i="1"/>
  <c r="EJ503" i="1"/>
  <c r="FR302" i="1"/>
  <c r="EQ501" i="1"/>
  <c r="FS300" i="1"/>
  <c r="FA263" i="1"/>
  <c r="AX269" i="1"/>
  <c r="AX267" i="1"/>
  <c r="AX274" i="1"/>
  <c r="AX259" i="1"/>
  <c r="AX264" i="1"/>
  <c r="AX270" i="1"/>
  <c r="AX273" i="1"/>
  <c r="AX276" i="1"/>
  <c r="AX275" i="1"/>
  <c r="AX278" i="1"/>
  <c r="AX263" i="1"/>
  <c r="AX260" i="1"/>
  <c r="AX268" i="1"/>
  <c r="AX271" i="1"/>
  <c r="AX262" i="1"/>
  <c r="AX265" i="1"/>
  <c r="AX258" i="1"/>
  <c r="AX272" i="1"/>
  <c r="AX266" i="1"/>
  <c r="AX261" i="1"/>
  <c r="AX277" i="1"/>
  <c r="DF303" i="1"/>
  <c r="DD303" i="1"/>
  <c r="CZ511" i="1"/>
  <c r="FM310" i="1"/>
  <c r="BW522" i="1"/>
  <c r="FI321" i="1"/>
  <c r="DS318" i="1"/>
  <c r="DN508" i="1"/>
  <c r="FO307" i="1"/>
  <c r="L204" i="45"/>
  <c r="DU506" i="1"/>
  <c r="BN330" i="1"/>
  <c r="FP305" i="1"/>
  <c r="FJ270" i="1"/>
  <c r="CS497" i="1"/>
  <c r="FL296" i="1"/>
  <c r="L228" i="45"/>
  <c r="L252" i="45" s="1"/>
  <c r="D252" i="45"/>
  <c r="HD275" i="1"/>
  <c r="GY275" i="1" s="1"/>
  <c r="BI527" i="1"/>
  <c r="FG326" i="1"/>
  <c r="DV313" i="1"/>
  <c r="DS313" i="1"/>
  <c r="EB500" i="1"/>
  <c r="FQ299" i="1"/>
  <c r="DM297" i="1"/>
  <c r="FR299" i="1"/>
  <c r="EJ500" i="1"/>
  <c r="CL500" i="1"/>
  <c r="FT277" i="1"/>
  <c r="FL297" i="1"/>
  <c r="FM271" i="1"/>
  <c r="EB558" i="1"/>
  <c r="EB580" i="1" s="1"/>
  <c r="BO332" i="1"/>
  <c r="CV330" i="1"/>
  <c r="DS306" i="1"/>
  <c r="CP330" i="1"/>
  <c r="DM306" i="1"/>
  <c r="BP526" i="1"/>
  <c r="FH325" i="1"/>
  <c r="DO286" i="1"/>
  <c r="DI286" i="1"/>
  <c r="DY287" i="1"/>
  <c r="BW520" i="1"/>
  <c r="FI319" i="1"/>
  <c r="FK271" i="1"/>
  <c r="FO263" i="1"/>
  <c r="DO298" i="1"/>
  <c r="HD262" i="1"/>
  <c r="GY262" i="1" s="1"/>
  <c r="DS310" i="1"/>
  <c r="FQ270" i="1"/>
  <c r="FQ261" i="1"/>
  <c r="DL282" i="1"/>
  <c r="DJ282" i="1"/>
  <c r="FP263" i="1"/>
  <c r="DZ307" i="1"/>
  <c r="DH307" i="1"/>
  <c r="FB289" i="1"/>
  <c r="DO288" i="1"/>
  <c r="FM298" i="1"/>
  <c r="CZ499" i="1"/>
  <c r="DZ314" i="1"/>
  <c r="HD370" i="1"/>
  <c r="HD289" i="1"/>
  <c r="DD296" i="1"/>
  <c r="EJ524" i="1"/>
  <c r="FR323" i="1"/>
  <c r="DG289" i="1"/>
  <c r="DX289" i="1"/>
  <c r="EJ521" i="1"/>
  <c r="FR320" i="1"/>
  <c r="DQ315" i="1"/>
  <c r="DL315" i="1"/>
  <c r="BI520" i="1"/>
  <c r="FG319" i="1"/>
  <c r="DV300" i="1"/>
  <c r="DI300" i="1"/>
  <c r="DR291" i="1"/>
  <c r="DK291" i="1"/>
  <c r="FB277" i="1"/>
  <c r="DS321" i="1"/>
  <c r="DS320" i="1"/>
  <c r="DJ321" i="1"/>
  <c r="DJ320" i="1"/>
  <c r="FG282" i="1"/>
  <c r="FN269" i="1"/>
  <c r="FN265" i="1"/>
  <c r="FI272" i="1"/>
  <c r="FS268" i="1"/>
  <c r="EQ509" i="1"/>
  <c r="FS308" i="1"/>
  <c r="DS301" i="1"/>
  <c r="DR301" i="1"/>
  <c r="EY503" i="1"/>
  <c r="FT302" i="1"/>
  <c r="EQ513" i="1"/>
  <c r="FS312" i="1"/>
  <c r="EQ506" i="1"/>
  <c r="BQ330" i="1"/>
  <c r="FS305" i="1"/>
  <c r="DS326" i="1"/>
  <c r="DY326" i="1"/>
  <c r="L249" i="45"/>
  <c r="DZ324" i="1"/>
  <c r="AX319" i="1"/>
  <c r="DN506" i="1"/>
  <c r="FO305" i="1"/>
  <c r="BM330" i="1"/>
  <c r="EY526" i="1"/>
  <c r="FT325" i="1"/>
  <c r="DU283" i="1"/>
  <c r="BI509" i="1"/>
  <c r="FG308" i="1"/>
  <c r="DO319" i="1"/>
  <c r="FL303" i="1"/>
  <c r="FG273" i="1"/>
  <c r="CD527" i="1"/>
  <c r="FJ326" i="1"/>
  <c r="Y517" i="1"/>
  <c r="FB316" i="1"/>
  <c r="DP294" i="1"/>
  <c r="CS329" i="1"/>
  <c r="GK294" i="1"/>
  <c r="CB294" i="1" s="1"/>
  <c r="DD284" i="1"/>
  <c r="FF272" i="1"/>
  <c r="FF259" i="1"/>
  <c r="DD316" i="1"/>
  <c r="BI501" i="1"/>
  <c r="FG300" i="1"/>
  <c r="FG284" i="1"/>
  <c r="AJ360" i="1"/>
  <c r="M199" i="1"/>
  <c r="M427" i="1"/>
  <c r="M113" i="1"/>
  <c r="AS371" i="1"/>
  <c r="V124" i="1"/>
  <c r="V210" i="1"/>
  <c r="V438" i="1"/>
  <c r="AN375" i="1"/>
  <c r="Q214" i="1"/>
  <c r="Q442" i="1"/>
  <c r="Q128" i="1"/>
  <c r="AM403" i="1"/>
  <c r="P242" i="1"/>
  <c r="P470" i="1"/>
  <c r="P156" i="1"/>
  <c r="AO364" i="1"/>
  <c r="R117" i="1"/>
  <c r="R203" i="1"/>
  <c r="R431" i="1"/>
  <c r="AH402" i="1"/>
  <c r="K155" i="1"/>
  <c r="K241" i="1"/>
  <c r="K469" i="1"/>
  <c r="AG400" i="1"/>
  <c r="J153" i="1"/>
  <c r="J239" i="1"/>
  <c r="J467" i="1"/>
  <c r="AT384" i="1"/>
  <c r="W223" i="1"/>
  <c r="W137" i="1"/>
  <c r="W451" i="1"/>
  <c r="AL379" i="1"/>
  <c r="O132" i="1"/>
  <c r="O218" i="1"/>
  <c r="O446" i="1"/>
  <c r="AH378" i="1"/>
  <c r="K217" i="1"/>
  <c r="K445" i="1"/>
  <c r="K131" i="1"/>
  <c r="AG387" i="1"/>
  <c r="J140" i="1"/>
  <c r="J226" i="1"/>
  <c r="J454" i="1"/>
  <c r="AR388" i="1"/>
  <c r="U141" i="1"/>
  <c r="U227" i="1"/>
  <c r="U455" i="1"/>
  <c r="AN387" i="1"/>
  <c r="Q140" i="1"/>
  <c r="Q226" i="1"/>
  <c r="Q454" i="1"/>
  <c r="AM396" i="1"/>
  <c r="P149" i="1"/>
  <c r="P235" i="1"/>
  <c r="P463" i="1"/>
  <c r="AL397" i="1"/>
  <c r="O150" i="1"/>
  <c r="O464" i="1"/>
  <c r="O236" i="1"/>
  <c r="AH396" i="1"/>
  <c r="K235" i="1"/>
  <c r="K463" i="1"/>
  <c r="K149" i="1"/>
  <c r="AG405" i="1"/>
  <c r="J244" i="1"/>
  <c r="J158" i="1"/>
  <c r="J472" i="1"/>
  <c r="AF406" i="1"/>
  <c r="I159" i="1"/>
  <c r="I473" i="1"/>
  <c r="I245" i="1"/>
  <c r="AH406" i="1"/>
  <c r="K473" i="1"/>
  <c r="K245" i="1"/>
  <c r="K159" i="1"/>
  <c r="AT365" i="1"/>
  <c r="W118" i="1"/>
  <c r="W432" i="1"/>
  <c r="W204" i="1"/>
  <c r="AR406" i="1"/>
  <c r="U473" i="1"/>
  <c r="U245" i="1"/>
  <c r="U159" i="1"/>
  <c r="AT406" i="1"/>
  <c r="W473" i="1"/>
  <c r="W245" i="1"/>
  <c r="W159" i="1"/>
  <c r="AN366" i="1"/>
  <c r="Q433" i="1"/>
  <c r="Q119" i="1"/>
  <c r="Q205" i="1"/>
  <c r="AL407" i="1"/>
  <c r="O246" i="1"/>
  <c r="O474" i="1"/>
  <c r="O160" i="1"/>
  <c r="AN407" i="1"/>
  <c r="Q474" i="1"/>
  <c r="Q246" i="1"/>
  <c r="AN246" i="1" s="1"/>
  <c r="Q160" i="1"/>
  <c r="AH367" i="1"/>
  <c r="K434" i="1"/>
  <c r="K206" i="1"/>
  <c r="K120" i="1"/>
  <c r="AN403" i="1"/>
  <c r="Q470" i="1"/>
  <c r="Q242" i="1"/>
  <c r="Q156" i="1"/>
  <c r="AN156" i="1" s="1"/>
  <c r="AI360" i="1"/>
  <c r="L427" i="1"/>
  <c r="L113" i="1"/>
  <c r="L199" i="1"/>
  <c r="AT367" i="1"/>
  <c r="W434" i="1"/>
  <c r="W120" i="1"/>
  <c r="W206" i="1"/>
  <c r="AI363" i="1"/>
  <c r="L430" i="1"/>
  <c r="L202" i="1"/>
  <c r="L116" i="1"/>
  <c r="AS368" i="1"/>
  <c r="V207" i="1"/>
  <c r="V121" i="1"/>
  <c r="V435" i="1"/>
  <c r="AA361" i="1"/>
  <c r="D114" i="1"/>
  <c r="D428" i="1"/>
  <c r="D200" i="1"/>
  <c r="C374" i="1"/>
  <c r="U80" i="54"/>
  <c r="AI406" i="1"/>
  <c r="L473" i="1"/>
  <c r="L245" i="1"/>
  <c r="L159" i="1"/>
  <c r="AB402" i="1"/>
  <c r="E241" i="1"/>
  <c r="E155" i="1"/>
  <c r="E469" i="1"/>
  <c r="AA398" i="1"/>
  <c r="D237" i="1"/>
  <c r="D151" i="1"/>
  <c r="D465" i="1"/>
  <c r="AH385" i="1"/>
  <c r="K224" i="1"/>
  <c r="K138" i="1"/>
  <c r="K452" i="1"/>
  <c r="AF381" i="1"/>
  <c r="I134" i="1"/>
  <c r="I220" i="1"/>
  <c r="I448" i="1"/>
  <c r="AO376" i="1"/>
  <c r="R443" i="1"/>
  <c r="R129" i="1"/>
  <c r="R215" i="1"/>
  <c r="AR367" i="1"/>
  <c r="U120" i="1"/>
  <c r="U206" i="1"/>
  <c r="U434" i="1"/>
  <c r="AH387" i="1"/>
  <c r="K140" i="1"/>
  <c r="K226" i="1"/>
  <c r="K454" i="1"/>
  <c r="C406" i="1"/>
  <c r="U112" i="54"/>
  <c r="C394" i="1"/>
  <c r="U100" i="54"/>
  <c r="C382" i="1"/>
  <c r="U88" i="54"/>
  <c r="C407" i="1"/>
  <c r="U113" i="54"/>
  <c r="U101" i="54"/>
  <c r="C395" i="1"/>
  <c r="U89" i="54"/>
  <c r="C383" i="1"/>
  <c r="AR407" i="1"/>
  <c r="U160" i="1"/>
  <c r="U474" i="1"/>
  <c r="U246" i="1"/>
  <c r="AR395" i="1"/>
  <c r="U234" i="1"/>
  <c r="U148" i="1"/>
  <c r="U462" i="1"/>
  <c r="AR383" i="1"/>
  <c r="U136" i="1"/>
  <c r="U450" i="1"/>
  <c r="U222" i="1"/>
  <c r="AL364" i="1"/>
  <c r="O431" i="1"/>
  <c r="O117" i="1"/>
  <c r="O203" i="1"/>
  <c r="AP396" i="1"/>
  <c r="S463" i="1"/>
  <c r="S149" i="1"/>
  <c r="S235" i="1"/>
  <c r="AP384" i="1"/>
  <c r="S223" i="1"/>
  <c r="S137" i="1"/>
  <c r="S451" i="1"/>
  <c r="AI369" i="1"/>
  <c r="L208" i="1"/>
  <c r="L122" i="1"/>
  <c r="L436" i="1"/>
  <c r="AP397" i="1"/>
  <c r="S150" i="1"/>
  <c r="S236" i="1"/>
  <c r="S464" i="1"/>
  <c r="AP385" i="1"/>
  <c r="S224" i="1"/>
  <c r="S452" i="1"/>
  <c r="S138" i="1"/>
  <c r="AH371" i="1"/>
  <c r="K438" i="1"/>
  <c r="K124" i="1"/>
  <c r="K210" i="1"/>
  <c r="AN398" i="1"/>
  <c r="Q237" i="1"/>
  <c r="Q151" i="1"/>
  <c r="Q465" i="1"/>
  <c r="AN386" i="1"/>
  <c r="Q453" i="1"/>
  <c r="Q225" i="1"/>
  <c r="Q139" i="1"/>
  <c r="AF373" i="1"/>
  <c r="I212" i="1"/>
  <c r="I126" i="1"/>
  <c r="I440" i="1"/>
  <c r="AK399" i="1"/>
  <c r="N152" i="1"/>
  <c r="N238" i="1"/>
  <c r="N466" i="1"/>
  <c r="AK387" i="1"/>
  <c r="N226" i="1"/>
  <c r="N140" i="1"/>
  <c r="N454" i="1"/>
  <c r="AN374" i="1"/>
  <c r="Q213" i="1"/>
  <c r="Q441" i="1"/>
  <c r="Q127" i="1"/>
  <c r="AK400" i="1"/>
  <c r="N467" i="1"/>
  <c r="N239" i="1"/>
  <c r="N153" i="1"/>
  <c r="AK388" i="1"/>
  <c r="N141" i="1"/>
  <c r="N227" i="1"/>
  <c r="N455" i="1"/>
  <c r="AR375" i="1"/>
  <c r="U442" i="1"/>
  <c r="U214" i="1"/>
  <c r="U128" i="1"/>
  <c r="AI401" i="1"/>
  <c r="L240" i="1"/>
  <c r="L154" i="1"/>
  <c r="L468" i="1"/>
  <c r="AI389" i="1"/>
  <c r="L228" i="1"/>
  <c r="L456" i="1"/>
  <c r="L142" i="1"/>
  <c r="AB377" i="1"/>
  <c r="E216" i="1"/>
  <c r="E444" i="1"/>
  <c r="E130" i="1"/>
  <c r="FP301" i="1"/>
  <c r="DU502" i="1"/>
  <c r="EY514" i="1"/>
  <c r="FT313" i="1"/>
  <c r="CZ514" i="1"/>
  <c r="FM313" i="1"/>
  <c r="FB288" i="1"/>
  <c r="FB287" i="1"/>
  <c r="CD502" i="1"/>
  <c r="FJ301" i="1"/>
  <c r="FR324" i="1"/>
  <c r="EJ525" i="1"/>
  <c r="CZ505" i="1"/>
  <c r="FM304" i="1"/>
  <c r="DF302" i="1"/>
  <c r="DD302" i="1"/>
  <c r="CZ527" i="1"/>
  <c r="FM326" i="1"/>
  <c r="DG503" i="1"/>
  <c r="FN302" i="1"/>
  <c r="FN303" i="1"/>
  <c r="FJ274" i="1"/>
  <c r="FO292" i="1"/>
  <c r="FO291" i="1"/>
  <c r="DQ313" i="1"/>
  <c r="DP313" i="1"/>
  <c r="FO322" i="1"/>
  <c r="AF523" i="1"/>
  <c r="DN523" i="1"/>
  <c r="DP297" i="1"/>
  <c r="DI297" i="1"/>
  <c r="EY508" i="1"/>
  <c r="FT307" i="1"/>
  <c r="FM262" i="1"/>
  <c r="L218" i="45"/>
  <c r="EB576" i="1"/>
  <c r="CT330" i="1"/>
  <c r="DQ306" i="1"/>
  <c r="HD270" i="1"/>
  <c r="GY270" i="1" s="1"/>
  <c r="FG293" i="1"/>
  <c r="DT286" i="1"/>
  <c r="DR286" i="1"/>
  <c r="FO324" i="1"/>
  <c r="DN525" i="1"/>
  <c r="AF525" i="1"/>
  <c r="DY298" i="1"/>
  <c r="DJ298" i="1"/>
  <c r="DY310" i="1"/>
  <c r="DJ310" i="1"/>
  <c r="FQ260" i="1"/>
  <c r="AX288" i="1"/>
  <c r="DG282" i="1"/>
  <c r="DK282" i="1"/>
  <c r="FH326" i="1"/>
  <c r="DY307" i="1"/>
  <c r="DG307" i="1"/>
  <c r="DH288" i="1"/>
  <c r="L211" i="45"/>
  <c r="DU314" i="1"/>
  <c r="HD278" i="1"/>
  <c r="GY278" i="1" s="1"/>
  <c r="FB324" i="1"/>
  <c r="AX300" i="1"/>
  <c r="DV289" i="1"/>
  <c r="BW509" i="1"/>
  <c r="FI308" i="1"/>
  <c r="DN280" i="1"/>
  <c r="DG315" i="1"/>
  <c r="DV315" i="1"/>
  <c r="DI315" i="1"/>
  <c r="DN300" i="1"/>
  <c r="DO300" i="1"/>
  <c r="DS291" i="1"/>
  <c r="DP321" i="1"/>
  <c r="DP320" i="1"/>
  <c r="L243" i="45"/>
  <c r="FM286" i="1"/>
  <c r="BW503" i="1"/>
  <c r="FI302" i="1"/>
  <c r="FH267" i="1"/>
  <c r="FI320" i="1"/>
  <c r="FS264" i="1"/>
  <c r="DY301" i="1"/>
  <c r="DX301" i="1"/>
  <c r="FF287" i="1"/>
  <c r="R510" i="1"/>
  <c r="FA309" i="1"/>
  <c r="FR284" i="1"/>
  <c r="DP326" i="1"/>
  <c r="DG326" i="1"/>
  <c r="DP324" i="1"/>
  <c r="Y497" i="1"/>
  <c r="FB296" i="1"/>
  <c r="FM280" i="1"/>
  <c r="FO290" i="1"/>
  <c r="BI521" i="1"/>
  <c r="FG320" i="1"/>
  <c r="FH318" i="1"/>
  <c r="DR283" i="1"/>
  <c r="FS288" i="1"/>
  <c r="DX319" i="1"/>
  <c r="DK319" i="1"/>
  <c r="DX322" i="1"/>
  <c r="L244" i="45"/>
  <c r="BP517" i="1"/>
  <c r="FH316" i="1"/>
  <c r="DN294" i="1"/>
  <c r="CQ329" i="1"/>
  <c r="BB514" i="1"/>
  <c r="FF313" i="1"/>
  <c r="FF274" i="1"/>
  <c r="DD285" i="1"/>
  <c r="AR394" i="1"/>
  <c r="U461" i="1"/>
  <c r="U233" i="1"/>
  <c r="U147" i="1"/>
  <c r="AI362" i="1"/>
  <c r="L115" i="1"/>
  <c r="L201" i="1"/>
  <c r="L429" i="1"/>
  <c r="AN395" i="1"/>
  <c r="Q462" i="1"/>
  <c r="Q148" i="1"/>
  <c r="Q234" i="1"/>
  <c r="AH365" i="1"/>
  <c r="K432" i="1"/>
  <c r="K118" i="1"/>
  <c r="K204" i="1"/>
  <c r="AI366" i="1"/>
  <c r="L119" i="1"/>
  <c r="L433" i="1"/>
  <c r="L205" i="1"/>
  <c r="AS366" i="1"/>
  <c r="V119" i="1"/>
  <c r="V433" i="1"/>
  <c r="V205" i="1"/>
  <c r="AO367" i="1"/>
  <c r="R206" i="1"/>
  <c r="R120" i="1"/>
  <c r="R434" i="1"/>
  <c r="U68" i="54"/>
  <c r="C362" i="1"/>
  <c r="AM367" i="1"/>
  <c r="P434" i="1"/>
  <c r="P206" i="1"/>
  <c r="P120" i="1"/>
  <c r="AI368" i="1"/>
  <c r="L207" i="1"/>
  <c r="L435" i="1"/>
  <c r="L121" i="1"/>
  <c r="AJ368" i="1"/>
  <c r="M121" i="1"/>
  <c r="M435" i="1"/>
  <c r="M207" i="1"/>
  <c r="AP362" i="1"/>
  <c r="S429" i="1"/>
  <c r="S115" i="1"/>
  <c r="S201" i="1"/>
  <c r="AS376" i="1"/>
  <c r="V443" i="1"/>
  <c r="V129" i="1"/>
  <c r="V215" i="1"/>
  <c r="AA369" i="1"/>
  <c r="D122" i="1"/>
  <c r="D436" i="1"/>
  <c r="D208" i="1"/>
  <c r="AB407" i="1"/>
  <c r="E246" i="1"/>
  <c r="E160" i="1"/>
  <c r="E474" i="1"/>
  <c r="AI402" i="1"/>
  <c r="L469" i="1"/>
  <c r="L241" i="1"/>
  <c r="L155" i="1"/>
  <c r="AB398" i="1"/>
  <c r="E151" i="1"/>
  <c r="E237" i="1"/>
  <c r="E465" i="1"/>
  <c r="AA394" i="1"/>
  <c r="D233" i="1"/>
  <c r="D147" i="1"/>
  <c r="D461" i="1"/>
  <c r="AH381" i="1"/>
  <c r="K220" i="1"/>
  <c r="K134" i="1"/>
  <c r="K448" i="1"/>
  <c r="AQ376" i="1"/>
  <c r="T215" i="1"/>
  <c r="T129" i="1"/>
  <c r="T443" i="1"/>
  <c r="C370" i="1"/>
  <c r="U76" i="54"/>
  <c r="AH379" i="1"/>
  <c r="K446" i="1"/>
  <c r="K218" i="1"/>
  <c r="K132" i="1"/>
  <c r="AF387" i="1"/>
  <c r="I140" i="1"/>
  <c r="I454" i="1"/>
  <c r="I226" i="1"/>
  <c r="AA405" i="1"/>
  <c r="D472" i="1"/>
  <c r="D244" i="1"/>
  <c r="D158" i="1"/>
  <c r="AA393" i="1"/>
  <c r="D460" i="1"/>
  <c r="D146" i="1"/>
  <c r="D232" i="1"/>
  <c r="AA381" i="1"/>
  <c r="D448" i="1"/>
  <c r="D134" i="1"/>
  <c r="D220" i="1"/>
  <c r="AT405" i="1"/>
  <c r="W472" i="1"/>
  <c r="W244" i="1"/>
  <c r="W158" i="1"/>
  <c r="AT393" i="1"/>
  <c r="W460" i="1"/>
  <c r="W232" i="1"/>
  <c r="W146" i="1"/>
  <c r="AT381" i="1"/>
  <c r="W448" i="1"/>
  <c r="W220" i="1"/>
  <c r="W134" i="1"/>
  <c r="AQ406" i="1"/>
  <c r="T245" i="1"/>
  <c r="AQ245" i="1" s="1"/>
  <c r="T473" i="1"/>
  <c r="T159" i="1"/>
  <c r="AQ394" i="1"/>
  <c r="T147" i="1"/>
  <c r="T233" i="1"/>
  <c r="T461" i="1"/>
  <c r="AQ382" i="1"/>
  <c r="T221" i="1"/>
  <c r="T135" i="1"/>
  <c r="T449" i="1"/>
  <c r="AQ407" i="1"/>
  <c r="T474" i="1"/>
  <c r="T246" i="1"/>
  <c r="T160" i="1"/>
  <c r="AQ395" i="1"/>
  <c r="T148" i="1"/>
  <c r="T234" i="1"/>
  <c r="T462" i="1"/>
  <c r="AQ383" i="1"/>
  <c r="T222" i="1"/>
  <c r="T450" i="1"/>
  <c r="T136" i="1"/>
  <c r="AR363" i="1"/>
  <c r="U430" i="1"/>
  <c r="U116" i="1"/>
  <c r="U202" i="1"/>
  <c r="AO396" i="1"/>
  <c r="R235" i="1"/>
  <c r="R149" i="1"/>
  <c r="R463" i="1"/>
  <c r="AO384" i="1"/>
  <c r="R223" i="1"/>
  <c r="R451" i="1"/>
  <c r="R137" i="1"/>
  <c r="AH369" i="1"/>
  <c r="K436" i="1"/>
  <c r="K208" i="1"/>
  <c r="K122" i="1"/>
  <c r="AO397" i="1"/>
  <c r="R464" i="1"/>
  <c r="R236" i="1"/>
  <c r="R150" i="1"/>
  <c r="AO385" i="1"/>
  <c r="R224" i="1"/>
  <c r="R138" i="1"/>
  <c r="R452" i="1"/>
  <c r="AF371" i="1"/>
  <c r="I438" i="1"/>
  <c r="I124" i="1"/>
  <c r="I210" i="1"/>
  <c r="AL398" i="1"/>
  <c r="O465" i="1"/>
  <c r="O237" i="1"/>
  <c r="O151" i="1"/>
  <c r="AL386" i="1"/>
  <c r="O225" i="1"/>
  <c r="O453" i="1"/>
  <c r="O139" i="1"/>
  <c r="C373" i="1"/>
  <c r="U79" i="54"/>
  <c r="AJ399" i="1"/>
  <c r="M238" i="1"/>
  <c r="M466" i="1"/>
  <c r="M152" i="1"/>
  <c r="AJ387" i="1"/>
  <c r="M140" i="1"/>
  <c r="M454" i="1"/>
  <c r="M226" i="1"/>
  <c r="AL374" i="1"/>
  <c r="O127" i="1"/>
  <c r="O441" i="1"/>
  <c r="O213" i="1"/>
  <c r="AJ400" i="1"/>
  <c r="M239" i="1"/>
  <c r="M467" i="1"/>
  <c r="M153" i="1"/>
  <c r="AJ388" i="1"/>
  <c r="M141" i="1"/>
  <c r="M455" i="1"/>
  <c r="M227" i="1"/>
  <c r="AQ375" i="1"/>
  <c r="T214" i="1"/>
  <c r="T442" i="1"/>
  <c r="T128" i="1"/>
  <c r="EJ522" i="1"/>
  <c r="FR321" i="1"/>
  <c r="L235" i="45"/>
  <c r="EY504" i="1"/>
  <c r="FT303" i="1"/>
  <c r="FK317" i="1"/>
  <c r="CL518" i="1"/>
  <c r="FR298" i="1"/>
  <c r="EJ499" i="1"/>
  <c r="CL499" i="1"/>
  <c r="L246" i="45"/>
  <c r="K511" i="1"/>
  <c r="CD525" i="1"/>
  <c r="FJ324" i="1"/>
  <c r="DG511" i="1"/>
  <c r="FN310" i="1"/>
  <c r="BI497" i="1"/>
  <c r="FG296" i="1"/>
  <c r="EQ504" i="1"/>
  <c r="FS303" i="1"/>
  <c r="BG332" i="1"/>
  <c r="BW558" i="1"/>
  <c r="BW569" i="1" s="1"/>
  <c r="DY313" i="1"/>
  <c r="HD277" i="1"/>
  <c r="GY277" i="1" s="1"/>
  <c r="FB281" i="1"/>
  <c r="DN297" i="1"/>
  <c r="DJ297" i="1"/>
  <c r="EQ524" i="1"/>
  <c r="FS323" i="1"/>
  <c r="DC330" i="1"/>
  <c r="DZ306" i="1"/>
  <c r="AX313" i="1"/>
  <c r="DY286" i="1"/>
  <c r="DQ286" i="1"/>
  <c r="DJ286" i="1"/>
  <c r="CS524" i="1"/>
  <c r="FL323" i="1"/>
  <c r="L210" i="45"/>
  <c r="HD268" i="1"/>
  <c r="GY268" i="1" s="1"/>
  <c r="BI499" i="1"/>
  <c r="FG298" i="1"/>
  <c r="FK273" i="1"/>
  <c r="DM298" i="1"/>
  <c r="DK298" i="1"/>
  <c r="DM310" i="1"/>
  <c r="DP310" i="1"/>
  <c r="L233" i="45"/>
  <c r="FQ269" i="1"/>
  <c r="FB311" i="1"/>
  <c r="Y512" i="1"/>
  <c r="DW282" i="1"/>
  <c r="FP270" i="1"/>
  <c r="L215" i="45"/>
  <c r="DW307" i="1"/>
  <c r="HD271" i="1"/>
  <c r="GY271" i="1" s="1"/>
  <c r="DG514" i="1"/>
  <c r="FN313" i="1"/>
  <c r="DV288" i="1"/>
  <c r="DU495" i="1"/>
  <c r="BN329" i="1"/>
  <c r="FP294" i="1"/>
  <c r="DQ314" i="1"/>
  <c r="DP323" i="1"/>
  <c r="DP322" i="1"/>
  <c r="FM293" i="1"/>
  <c r="DH289" i="1"/>
  <c r="FM291" i="1"/>
  <c r="DG501" i="1"/>
  <c r="FN300" i="1"/>
  <c r="FS301" i="1"/>
  <c r="EQ502" i="1"/>
  <c r="DX315" i="1"/>
  <c r="DO315" i="1"/>
  <c r="DF315" i="1"/>
  <c r="DD315" i="1"/>
  <c r="DT300" i="1"/>
  <c r="DH300" i="1"/>
  <c r="DT291" i="1"/>
  <c r="DI291" i="1"/>
  <c r="FB267" i="1"/>
  <c r="DG321" i="1"/>
  <c r="DG320" i="1"/>
  <c r="FF297" i="1"/>
  <c r="BB498" i="1"/>
  <c r="FF326" i="1"/>
  <c r="BB527" i="1"/>
  <c r="FH268" i="1"/>
  <c r="FI262" i="1"/>
  <c r="DG301" i="1"/>
  <c r="DU301" i="1"/>
  <c r="BI525" i="1"/>
  <c r="FG324" i="1"/>
  <c r="FI298" i="1"/>
  <c r="BW498" i="1"/>
  <c r="FI297" i="1"/>
  <c r="DL326" i="1"/>
  <c r="DH326" i="1"/>
  <c r="DL324" i="1"/>
  <c r="FP289" i="1"/>
  <c r="FG309" i="1"/>
  <c r="BI510" i="1"/>
  <c r="EQ496" i="1"/>
  <c r="FS295" i="1"/>
  <c r="DG283" i="1"/>
  <c r="L206" i="45"/>
  <c r="AX326" i="1"/>
  <c r="FB322" i="1"/>
  <c r="DS319" i="1"/>
  <c r="DJ319" i="1"/>
  <c r="EJ518" i="1"/>
  <c r="FR317" i="1"/>
  <c r="FG270" i="1"/>
  <c r="FR270" i="1"/>
  <c r="FR272" i="1"/>
  <c r="FL298" i="1"/>
  <c r="CS499" i="1"/>
  <c r="EJ519" i="1"/>
  <c r="FR318" i="1"/>
  <c r="CZ329" i="1"/>
  <c r="DW294" i="1"/>
  <c r="FO295" i="1"/>
  <c r="DN496" i="1"/>
  <c r="FF269" i="1"/>
  <c r="FI295" i="1"/>
  <c r="S358" i="45"/>
  <c r="AF388" i="1"/>
  <c r="I455" i="1"/>
  <c r="I227" i="1"/>
  <c r="I141" i="1"/>
  <c r="AN393" i="1"/>
  <c r="Q232" i="1"/>
  <c r="Q460" i="1"/>
  <c r="Q146" i="1"/>
  <c r="AR396" i="1"/>
  <c r="U463" i="1"/>
  <c r="U235" i="1"/>
  <c r="U149" i="1"/>
  <c r="AO360" i="1"/>
  <c r="R427" i="1"/>
  <c r="R199" i="1"/>
  <c r="R113" i="1"/>
  <c r="AN399" i="1"/>
  <c r="Q466" i="1"/>
  <c r="Q152" i="1"/>
  <c r="Q238" i="1"/>
  <c r="AA362" i="1"/>
  <c r="D201" i="1"/>
  <c r="D429" i="1"/>
  <c r="D115" i="1"/>
  <c r="U67" i="54"/>
  <c r="C361" i="1"/>
  <c r="AJ363" i="1"/>
  <c r="M202" i="1"/>
  <c r="M430" i="1"/>
  <c r="M116" i="1"/>
  <c r="AQ361" i="1"/>
  <c r="T428" i="1"/>
  <c r="T114" i="1"/>
  <c r="T200" i="1"/>
  <c r="AL395" i="1"/>
  <c r="O148" i="1"/>
  <c r="O462" i="1"/>
  <c r="O234" i="1"/>
  <c r="AH394" i="1"/>
  <c r="K233" i="1"/>
  <c r="K461" i="1"/>
  <c r="K147" i="1"/>
  <c r="AG403" i="1"/>
  <c r="J156" i="1"/>
  <c r="J470" i="1"/>
  <c r="J242" i="1"/>
  <c r="AR404" i="1"/>
  <c r="U471" i="1"/>
  <c r="U157" i="1"/>
  <c r="U243" i="1"/>
  <c r="AT404" i="1"/>
  <c r="W243" i="1"/>
  <c r="W157" i="1"/>
  <c r="W471" i="1"/>
  <c r="AN364" i="1"/>
  <c r="Q431" i="1"/>
  <c r="Q117" i="1"/>
  <c r="Q203" i="1"/>
  <c r="AS364" i="1"/>
  <c r="V117" i="1"/>
  <c r="V203" i="1"/>
  <c r="V431" i="1"/>
  <c r="AO365" i="1"/>
  <c r="R118" i="1"/>
  <c r="R204" i="1"/>
  <c r="R432" i="1"/>
  <c r="C368" i="1"/>
  <c r="U74" i="54"/>
  <c r="AM373" i="1"/>
  <c r="P212" i="1"/>
  <c r="P126" i="1"/>
  <c r="P440" i="1"/>
  <c r="AP365" i="1"/>
  <c r="S204" i="1"/>
  <c r="S432" i="1"/>
  <c r="S118" i="1"/>
  <c r="AA360" i="1"/>
  <c r="D113" i="1"/>
  <c r="D199" i="1"/>
  <c r="D427" i="1"/>
  <c r="AG374" i="1"/>
  <c r="J441" i="1"/>
  <c r="J213" i="1"/>
  <c r="J127" i="1"/>
  <c r="AJ366" i="1"/>
  <c r="M205" i="1"/>
  <c r="M433" i="1"/>
  <c r="M119" i="1"/>
  <c r="AP360" i="1"/>
  <c r="S427" i="1"/>
  <c r="S113" i="1"/>
  <c r="S199" i="1"/>
  <c r="AS374" i="1"/>
  <c r="V441" i="1"/>
  <c r="V213" i="1"/>
  <c r="V127" i="1"/>
  <c r="AA367" i="1"/>
  <c r="D206" i="1"/>
  <c r="D434" i="1"/>
  <c r="D120" i="1"/>
  <c r="AJ361" i="1"/>
  <c r="M114" i="1"/>
  <c r="M200" i="1"/>
  <c r="M428" i="1"/>
  <c r="AM375" i="1"/>
  <c r="P442" i="1"/>
  <c r="P128" i="1"/>
  <c r="P214" i="1"/>
  <c r="AP367" i="1"/>
  <c r="S434" i="1"/>
  <c r="S120" i="1"/>
  <c r="S206" i="1"/>
  <c r="AJ376" i="1"/>
  <c r="M443" i="1"/>
  <c r="M129" i="1"/>
  <c r="M215" i="1"/>
  <c r="AP370" i="1"/>
  <c r="S209" i="1"/>
  <c r="S123" i="1"/>
  <c r="S437" i="1"/>
  <c r="AS384" i="1"/>
  <c r="V137" i="1"/>
  <c r="V451" i="1"/>
  <c r="V223" i="1"/>
  <c r="AA377" i="1"/>
  <c r="D130" i="1"/>
  <c r="D216" i="1"/>
  <c r="D444" i="1"/>
  <c r="AB403" i="1"/>
  <c r="E470" i="1"/>
  <c r="E156" i="1"/>
  <c r="E242" i="1"/>
  <c r="AI398" i="1"/>
  <c r="L151" i="1"/>
  <c r="L237" i="1"/>
  <c r="L465" i="1"/>
  <c r="AB394" i="1"/>
  <c r="E233" i="1"/>
  <c r="E461" i="1"/>
  <c r="E147" i="1"/>
  <c r="AA390" i="1"/>
  <c r="D229" i="1"/>
  <c r="D143" i="1"/>
  <c r="D457" i="1"/>
  <c r="C377" i="1"/>
  <c r="U83" i="54"/>
  <c r="AI370" i="1"/>
  <c r="L209" i="1"/>
  <c r="L437" i="1"/>
  <c r="L123" i="1"/>
  <c r="AH383" i="1"/>
  <c r="K136" i="1"/>
  <c r="K222" i="1"/>
  <c r="K450" i="1"/>
  <c r="AF399" i="1"/>
  <c r="I152" i="1"/>
  <c r="I466" i="1"/>
  <c r="I238" i="1"/>
  <c r="AA404" i="1"/>
  <c r="D471" i="1"/>
  <c r="D243" i="1"/>
  <c r="D157" i="1"/>
  <c r="AA157" i="1" s="1"/>
  <c r="C404" i="1"/>
  <c r="U110" i="54"/>
  <c r="C392" i="1"/>
  <c r="U98" i="54"/>
  <c r="U86" i="54"/>
  <c r="C380" i="1"/>
  <c r="C405" i="1"/>
  <c r="U111" i="54"/>
  <c r="C393" i="1"/>
  <c r="U99" i="54"/>
  <c r="U87" i="54"/>
  <c r="C381" i="1"/>
  <c r="AR405" i="1"/>
  <c r="U472" i="1"/>
  <c r="U158" i="1"/>
  <c r="U244" i="1"/>
  <c r="AR393" i="1"/>
  <c r="U232" i="1"/>
  <c r="U146" i="1"/>
  <c r="U460" i="1"/>
  <c r="AR381" i="1"/>
  <c r="U220" i="1"/>
  <c r="U448" i="1"/>
  <c r="U134" i="1"/>
  <c r="AP406" i="1"/>
  <c r="S245" i="1"/>
  <c r="S473" i="1"/>
  <c r="S159" i="1"/>
  <c r="AP394" i="1"/>
  <c r="S461" i="1"/>
  <c r="S233" i="1"/>
  <c r="S147" i="1"/>
  <c r="AP382" i="1"/>
  <c r="S135" i="1"/>
  <c r="S449" i="1"/>
  <c r="S221" i="1"/>
  <c r="AP407" i="1"/>
  <c r="S160" i="1"/>
  <c r="S474" i="1"/>
  <c r="S246" i="1"/>
  <c r="AP395" i="1"/>
  <c r="S462" i="1"/>
  <c r="S234" i="1"/>
  <c r="S148" i="1"/>
  <c r="AP383" i="1"/>
  <c r="S450" i="1"/>
  <c r="S136" i="1"/>
  <c r="S222" i="1"/>
  <c r="AF363" i="1"/>
  <c r="I202" i="1"/>
  <c r="I116" i="1"/>
  <c r="I430" i="1"/>
  <c r="AN396" i="1"/>
  <c r="Q235" i="1"/>
  <c r="Q463" i="1"/>
  <c r="Q149" i="1"/>
  <c r="AN384" i="1"/>
  <c r="Q137" i="1"/>
  <c r="Q451" i="1"/>
  <c r="Q223" i="1"/>
  <c r="AF369" i="1"/>
  <c r="I208" i="1"/>
  <c r="I436" i="1"/>
  <c r="I122" i="1"/>
  <c r="AK397" i="1"/>
  <c r="N150" i="1"/>
  <c r="N236" i="1"/>
  <c r="N464" i="1"/>
  <c r="AK385" i="1"/>
  <c r="N138" i="1"/>
  <c r="N224" i="1"/>
  <c r="N452" i="1"/>
  <c r="U77" i="54"/>
  <c r="C371" i="1"/>
  <c r="AK398" i="1"/>
  <c r="N151" i="1"/>
  <c r="N237" i="1"/>
  <c r="N465" i="1"/>
  <c r="AK386" i="1"/>
  <c r="N139" i="1"/>
  <c r="N225" i="1"/>
  <c r="N453" i="1"/>
  <c r="AO372" i="1"/>
  <c r="R211" i="1"/>
  <c r="R125" i="1"/>
  <c r="R439" i="1"/>
  <c r="AI399" i="1"/>
  <c r="L238" i="1"/>
  <c r="L152" i="1"/>
  <c r="L466" i="1"/>
  <c r="AI387" i="1"/>
  <c r="L226" i="1"/>
  <c r="L140" i="1"/>
  <c r="L454" i="1"/>
  <c r="AK374" i="1"/>
  <c r="N127" i="1"/>
  <c r="N213" i="1"/>
  <c r="N441" i="1"/>
  <c r="FA277" i="1"/>
  <c r="FP323" i="1"/>
  <c r="EQ512" i="1"/>
  <c r="FS311" i="1"/>
  <c r="CL508" i="1"/>
  <c r="FK307" i="1"/>
  <c r="Y519" i="1"/>
  <c r="FB318" i="1"/>
  <c r="BB508" i="1"/>
  <c r="FF307" i="1"/>
  <c r="AX293" i="1"/>
  <c r="L241" i="45"/>
  <c r="AX323" i="1"/>
  <c r="FJ288" i="1"/>
  <c r="FB323" i="1"/>
  <c r="FG286" i="1"/>
  <c r="AX318" i="1"/>
  <c r="DR313" i="1"/>
  <c r="CZ504" i="1"/>
  <c r="FM303" i="1"/>
  <c r="DV297" i="1"/>
  <c r="FR301" i="1"/>
  <c r="EJ502" i="1"/>
  <c r="CL502" i="1"/>
  <c r="DW306" i="1"/>
  <c r="CZ330" i="1"/>
  <c r="FQ302" i="1"/>
  <c r="EB503" i="1"/>
  <c r="DX286" i="1"/>
  <c r="DN286" i="1"/>
  <c r="DD286" i="1"/>
  <c r="FR319" i="1"/>
  <c r="EJ520" i="1"/>
  <c r="DR287" i="1"/>
  <c r="DU511" i="1"/>
  <c r="FP310" i="1"/>
  <c r="Y500" i="1"/>
  <c r="FB299" i="1"/>
  <c r="DR298" i="1"/>
  <c r="L221" i="45"/>
  <c r="DU310" i="1"/>
  <c r="DG310" i="1"/>
  <c r="FJ289" i="1"/>
  <c r="DS282" i="1"/>
  <c r="FP262" i="1"/>
  <c r="FP293" i="1"/>
  <c r="Y510" i="1"/>
  <c r="FB309" i="1"/>
  <c r="EJ526" i="1"/>
  <c r="FR325" i="1"/>
  <c r="DO307" i="1"/>
  <c r="EY516" i="1"/>
  <c r="FT315" i="1"/>
  <c r="DZ288" i="1"/>
  <c r="DK288" i="1"/>
  <c r="DW314" i="1"/>
  <c r="DJ314" i="1"/>
  <c r="HD367" i="1"/>
  <c r="HD286" i="1"/>
  <c r="GY286" i="1" s="1"/>
  <c r="CZ506" i="1"/>
  <c r="BK330" i="1"/>
  <c r="FM305" i="1"/>
  <c r="DR289" i="1"/>
  <c r="BW513" i="1"/>
  <c r="FI312" i="1"/>
  <c r="FS322" i="1"/>
  <c r="EQ523" i="1"/>
  <c r="DI280" i="1"/>
  <c r="DS315" i="1"/>
  <c r="DU315" i="1"/>
  <c r="AX322" i="1"/>
  <c r="DZ300" i="1"/>
  <c r="DQ300" i="1"/>
  <c r="DM291" i="1"/>
  <c r="FB270" i="1"/>
  <c r="FB275" i="1"/>
  <c r="DY321" i="1"/>
  <c r="DY320" i="1"/>
  <c r="DK321" i="1"/>
  <c r="DK320" i="1"/>
  <c r="FH263" i="1"/>
  <c r="FI274" i="1"/>
  <c r="DN514" i="1"/>
  <c r="FO313" i="1"/>
  <c r="FS265" i="1"/>
  <c r="FH291" i="1"/>
  <c r="DV301" i="1"/>
  <c r="HD265" i="1"/>
  <c r="GY265" i="1" s="1"/>
  <c r="DN498" i="1"/>
  <c r="FO297" i="1"/>
  <c r="DN326" i="1"/>
  <c r="DZ326" i="1"/>
  <c r="DS324" i="1"/>
  <c r="DK324" i="1"/>
  <c r="FT304" i="1"/>
  <c r="FJ292" i="1"/>
  <c r="FP279" i="1"/>
  <c r="FQ320" i="1"/>
  <c r="DM283" i="1"/>
  <c r="DJ283" i="1"/>
  <c r="BP579" i="1"/>
  <c r="BI514" i="1"/>
  <c r="FG313" i="1"/>
  <c r="DR319" i="1"/>
  <c r="DI319" i="1"/>
  <c r="FG268" i="1"/>
  <c r="FR276" i="1"/>
  <c r="DM322" i="1"/>
  <c r="FL280" i="1"/>
  <c r="FK318" i="1"/>
  <c r="CL519" i="1"/>
  <c r="DY294" i="1"/>
  <c r="DB329" i="1"/>
  <c r="L217" i="45"/>
  <c r="L251" i="45" s="1"/>
  <c r="D251" i="45"/>
  <c r="FN287" i="1"/>
  <c r="FS283" i="1"/>
  <c r="FG287" i="1"/>
  <c r="FK281" i="1"/>
  <c r="FS317" i="1"/>
  <c r="DF286" i="1"/>
  <c r="AF370" i="1"/>
  <c r="I209" i="1"/>
  <c r="I123" i="1"/>
  <c r="I437" i="1"/>
  <c r="AT378" i="1"/>
  <c r="W445" i="1"/>
  <c r="W217" i="1"/>
  <c r="W131" i="1"/>
  <c r="AG395" i="1"/>
  <c r="J462" i="1"/>
  <c r="J148" i="1"/>
  <c r="J234" i="1"/>
  <c r="AM365" i="1"/>
  <c r="P118" i="1"/>
  <c r="P432" i="1"/>
  <c r="P204" i="1"/>
  <c r="AM369" i="1"/>
  <c r="P208" i="1"/>
  <c r="P122" i="1"/>
  <c r="P436" i="1"/>
  <c r="AH404" i="1"/>
  <c r="K471" i="1"/>
  <c r="K243" i="1"/>
  <c r="K157" i="1"/>
  <c r="AM393" i="1"/>
  <c r="P460" i="1"/>
  <c r="P146" i="1"/>
  <c r="P232" i="1"/>
  <c r="AM371" i="1"/>
  <c r="P124" i="1"/>
  <c r="P210" i="1"/>
  <c r="P438" i="1"/>
  <c r="AF402" i="1"/>
  <c r="I469" i="1"/>
  <c r="I241" i="1"/>
  <c r="I155" i="1"/>
  <c r="AG362" i="1"/>
  <c r="J115" i="1"/>
  <c r="J201" i="1"/>
  <c r="J429" i="1"/>
  <c r="AM401" i="1"/>
  <c r="P154" i="1"/>
  <c r="P240" i="1"/>
  <c r="P468" i="1"/>
  <c r="AP377" i="1"/>
  <c r="S444" i="1"/>
  <c r="S216" i="1"/>
  <c r="S130" i="1"/>
  <c r="AG376" i="1"/>
  <c r="J215" i="1"/>
  <c r="J129" i="1"/>
  <c r="J443" i="1"/>
  <c r="AK360" i="1"/>
  <c r="N199" i="1"/>
  <c r="N427" i="1"/>
  <c r="N113" i="1"/>
  <c r="AM377" i="1"/>
  <c r="P216" i="1"/>
  <c r="P444" i="1"/>
  <c r="P130" i="1"/>
  <c r="AS379" i="1"/>
  <c r="V132" i="1"/>
  <c r="V218" i="1"/>
  <c r="V446" i="1"/>
  <c r="AL403" i="1"/>
  <c r="O470" i="1"/>
  <c r="O242" i="1"/>
  <c r="O156" i="1"/>
  <c r="AT402" i="1"/>
  <c r="W469" i="1"/>
  <c r="W241" i="1"/>
  <c r="W155" i="1"/>
  <c r="AH363" i="1"/>
  <c r="K116" i="1"/>
  <c r="K202" i="1"/>
  <c r="K430" i="1"/>
  <c r="AG364" i="1"/>
  <c r="J431" i="1"/>
  <c r="J203" i="1"/>
  <c r="J117" i="1"/>
  <c r="C365" i="1"/>
  <c r="U71" i="54"/>
  <c r="AI367" i="1"/>
  <c r="L206" i="1"/>
  <c r="L434" i="1"/>
  <c r="L120" i="1"/>
  <c r="AS372" i="1"/>
  <c r="V211" i="1"/>
  <c r="V439" i="1"/>
  <c r="V125" i="1"/>
  <c r="AA365" i="1"/>
  <c r="D432" i="1"/>
  <c r="D118" i="1"/>
  <c r="D204" i="1"/>
  <c r="AJ367" i="1"/>
  <c r="M120" i="1"/>
  <c r="M206" i="1"/>
  <c r="M434" i="1"/>
  <c r="AM381" i="1"/>
  <c r="P220" i="1"/>
  <c r="P134" i="1"/>
  <c r="P448" i="1"/>
  <c r="AP373" i="1"/>
  <c r="S440" i="1"/>
  <c r="S212" i="1"/>
  <c r="S126" i="1"/>
  <c r="AA368" i="1"/>
  <c r="D207" i="1"/>
  <c r="D435" i="1"/>
  <c r="D121" i="1"/>
  <c r="AG382" i="1"/>
  <c r="J449" i="1"/>
  <c r="J135" i="1"/>
  <c r="J221" i="1"/>
  <c r="AJ374" i="1"/>
  <c r="M127" i="1"/>
  <c r="M441" i="1"/>
  <c r="M213" i="1"/>
  <c r="AP368" i="1"/>
  <c r="S435" i="1"/>
  <c r="S207" i="1"/>
  <c r="S121" i="1"/>
  <c r="AS382" i="1"/>
  <c r="V449" i="1"/>
  <c r="V221" i="1"/>
  <c r="V135" i="1"/>
  <c r="AA375" i="1"/>
  <c r="D442" i="1"/>
  <c r="D128" i="1"/>
  <c r="D214" i="1"/>
  <c r="AJ369" i="1"/>
  <c r="M436" i="1"/>
  <c r="M208" i="1"/>
  <c r="M122" i="1"/>
  <c r="AM383" i="1"/>
  <c r="P450" i="1"/>
  <c r="P136" i="1"/>
  <c r="P222" i="1"/>
  <c r="AP375" i="1"/>
  <c r="S214" i="1"/>
  <c r="S128" i="1"/>
  <c r="S442" i="1"/>
  <c r="AK366" i="1"/>
  <c r="N433" i="1"/>
  <c r="N119" i="1"/>
  <c r="N205" i="1"/>
  <c r="AB360" i="1"/>
  <c r="E199" i="1"/>
  <c r="E427" i="1"/>
  <c r="E113" i="1"/>
  <c r="AS392" i="1"/>
  <c r="V459" i="1"/>
  <c r="V145" i="1"/>
  <c r="V231" i="1"/>
  <c r="AB367" i="1"/>
  <c r="E434" i="1"/>
  <c r="E206" i="1"/>
  <c r="E120" i="1"/>
  <c r="AB399" i="1"/>
  <c r="E152" i="1"/>
  <c r="E466" i="1"/>
  <c r="E238" i="1"/>
  <c r="AI394" i="1"/>
  <c r="L233" i="1"/>
  <c r="L461" i="1"/>
  <c r="L147" i="1"/>
  <c r="AB390" i="1"/>
  <c r="E457" i="1"/>
  <c r="E229" i="1"/>
  <c r="E143" i="1"/>
  <c r="AA386" i="1"/>
  <c r="D225" i="1"/>
  <c r="D139" i="1"/>
  <c r="D453" i="1"/>
  <c r="AL370" i="1"/>
  <c r="O123" i="1"/>
  <c r="O437" i="1"/>
  <c r="O209" i="1"/>
  <c r="AH391" i="1"/>
  <c r="K458" i="1"/>
  <c r="K144" i="1"/>
  <c r="K230" i="1"/>
  <c r="AF407" i="1"/>
  <c r="I474" i="1"/>
  <c r="I246" i="1"/>
  <c r="I160" i="1"/>
  <c r="AB404" i="1"/>
  <c r="E157" i="1"/>
  <c r="E243" i="1"/>
  <c r="E471" i="1"/>
  <c r="AA400" i="1"/>
  <c r="D239" i="1"/>
  <c r="D153" i="1"/>
  <c r="D467" i="1"/>
  <c r="AA403" i="1"/>
  <c r="D470" i="1"/>
  <c r="D242" i="1"/>
  <c r="D156" i="1"/>
  <c r="AA391" i="1"/>
  <c r="D144" i="1"/>
  <c r="D230" i="1"/>
  <c r="D458" i="1"/>
  <c r="AA379" i="1"/>
  <c r="D218" i="1"/>
  <c r="D132" i="1"/>
  <c r="D446" i="1"/>
  <c r="AT403" i="1"/>
  <c r="W156" i="1"/>
  <c r="W470" i="1"/>
  <c r="W242" i="1"/>
  <c r="AT242" i="1" s="1"/>
  <c r="AT391" i="1"/>
  <c r="W144" i="1"/>
  <c r="W230" i="1"/>
  <c r="W458" i="1"/>
  <c r="AT379" i="1"/>
  <c r="W218" i="1"/>
  <c r="W132" i="1"/>
  <c r="W446" i="1"/>
  <c r="AQ404" i="1"/>
  <c r="T157" i="1"/>
  <c r="T243" i="1"/>
  <c r="T471" i="1"/>
  <c r="AQ392" i="1"/>
  <c r="T231" i="1"/>
  <c r="T459" i="1"/>
  <c r="T145" i="1"/>
  <c r="AQ380" i="1"/>
  <c r="T219" i="1"/>
  <c r="T133" i="1"/>
  <c r="T447" i="1"/>
  <c r="AQ405" i="1"/>
  <c r="T472" i="1"/>
  <c r="T244" i="1"/>
  <c r="T158" i="1"/>
  <c r="AQ393" i="1"/>
  <c r="T146" i="1"/>
  <c r="T232" i="1"/>
  <c r="T460" i="1"/>
  <c r="AQ381" i="1"/>
  <c r="T448" i="1"/>
  <c r="T220" i="1"/>
  <c r="T134" i="1"/>
  <c r="AO406" i="1"/>
  <c r="R245" i="1"/>
  <c r="R159" i="1"/>
  <c r="R473" i="1"/>
  <c r="AO394" i="1"/>
  <c r="R461" i="1"/>
  <c r="R233" i="1"/>
  <c r="R147" i="1"/>
  <c r="AO382" i="1"/>
  <c r="R221" i="1"/>
  <c r="R135" i="1"/>
  <c r="R449" i="1"/>
  <c r="AO407" i="1"/>
  <c r="R160" i="1"/>
  <c r="R474" i="1"/>
  <c r="R246" i="1"/>
  <c r="AO395" i="1"/>
  <c r="R234" i="1"/>
  <c r="R462" i="1"/>
  <c r="R148" i="1"/>
  <c r="AO383" i="1"/>
  <c r="R222" i="1"/>
  <c r="R136" i="1"/>
  <c r="R450" i="1"/>
  <c r="AL362" i="1"/>
  <c r="O429" i="1"/>
  <c r="O201" i="1"/>
  <c r="O115" i="1"/>
  <c r="AL396" i="1"/>
  <c r="O149" i="1"/>
  <c r="O235" i="1"/>
  <c r="O463" i="1"/>
  <c r="AL384" i="1"/>
  <c r="O137" i="1"/>
  <c r="O451" i="1"/>
  <c r="O223" i="1"/>
  <c r="U75" i="54"/>
  <c r="C369" i="1"/>
  <c r="AJ397" i="1"/>
  <c r="M150" i="1"/>
  <c r="M236" i="1"/>
  <c r="M464" i="1"/>
  <c r="AJ385" i="1"/>
  <c r="M452" i="1"/>
  <c r="M224" i="1"/>
  <c r="M138" i="1"/>
  <c r="AO370" i="1"/>
  <c r="R209" i="1"/>
  <c r="R437" i="1"/>
  <c r="R123" i="1"/>
  <c r="AJ398" i="1"/>
  <c r="M151" i="1"/>
  <c r="M465" i="1"/>
  <c r="M237" i="1"/>
  <c r="AJ386" i="1"/>
  <c r="M139" i="1"/>
  <c r="M453" i="1"/>
  <c r="M225" i="1"/>
  <c r="AN372" i="1"/>
  <c r="Q439" i="1"/>
  <c r="Q211" i="1"/>
  <c r="Q125" i="1"/>
  <c r="CZ510" i="1"/>
  <c r="FM309" i="1"/>
  <c r="DD312" i="1"/>
  <c r="DF312" i="1"/>
  <c r="FA278" i="1"/>
  <c r="Y504" i="1"/>
  <c r="FB303" i="1"/>
  <c r="FO316" i="1"/>
  <c r="FO315" i="1"/>
  <c r="DN516" i="1"/>
  <c r="EJ495" i="1"/>
  <c r="CL495" i="1"/>
  <c r="FR294" i="1"/>
  <c r="BP329" i="1"/>
  <c r="FO306" i="1"/>
  <c r="DN507" i="1"/>
  <c r="DU515" i="1"/>
  <c r="FP314" i="1"/>
  <c r="HD281" i="1"/>
  <c r="GY281" i="1" s="1"/>
  <c r="FL260" i="1"/>
  <c r="FO289" i="1"/>
  <c r="FO288" i="1"/>
  <c r="DP318" i="1"/>
  <c r="DJ318" i="1"/>
  <c r="L208" i="45"/>
  <c r="DD281" i="1"/>
  <c r="CZ520" i="1"/>
  <c r="FM319" i="1"/>
  <c r="FJ268" i="1"/>
  <c r="Y499" i="1"/>
  <c r="FB298" i="1"/>
  <c r="L216" i="45"/>
  <c r="FF317" i="1"/>
  <c r="DT313" i="1"/>
  <c r="DU297" i="1"/>
  <c r="DW297" i="1"/>
  <c r="FM266" i="1"/>
  <c r="AX298" i="1"/>
  <c r="DF295" i="1"/>
  <c r="DD295" i="1"/>
  <c r="CW330" i="1"/>
  <c r="DT306" i="1"/>
  <c r="CL330" i="1"/>
  <c r="DI306" i="1"/>
  <c r="DG286" i="1"/>
  <c r="DZ286" i="1"/>
  <c r="DJ287" i="1"/>
  <c r="DN509" i="1"/>
  <c r="FO308" i="1"/>
  <c r="FB314" i="1"/>
  <c r="Y515" i="1"/>
  <c r="FO275" i="1"/>
  <c r="FB291" i="1"/>
  <c r="DZ298" i="1"/>
  <c r="DI298" i="1"/>
  <c r="AX325" i="1"/>
  <c r="DW310" i="1"/>
  <c r="DQ310" i="1"/>
  <c r="FQ271" i="1"/>
  <c r="DM282" i="1"/>
  <c r="DP282" i="1"/>
  <c r="L205" i="45"/>
  <c r="FP271" i="1"/>
  <c r="FP259" i="1"/>
  <c r="FK294" i="1"/>
  <c r="Y496" i="1"/>
  <c r="FB295" i="1"/>
  <c r="DU307" i="1"/>
  <c r="DK307" i="1"/>
  <c r="FS292" i="1"/>
  <c r="DU288" i="1"/>
  <c r="BW504" i="1"/>
  <c r="FI303" i="1"/>
  <c r="DO314" i="1"/>
  <c r="DK314" i="1"/>
  <c r="DQ323" i="1"/>
  <c r="DQ322" i="1"/>
  <c r="DZ289" i="1"/>
  <c r="FI285" i="1"/>
  <c r="DO280" i="1"/>
  <c r="DJ280" i="1"/>
  <c r="DY315" i="1"/>
  <c r="DR315" i="1"/>
  <c r="AX284" i="1"/>
  <c r="AX316" i="1"/>
  <c r="FG305" i="1"/>
  <c r="BI505" i="1"/>
  <c r="FG304" i="1"/>
  <c r="DX300" i="1"/>
  <c r="DP300" i="1"/>
  <c r="DH291" i="1"/>
  <c r="FB264" i="1"/>
  <c r="FB278" i="1"/>
  <c r="DX321" i="1"/>
  <c r="DX320" i="1"/>
  <c r="DQ321" i="1"/>
  <c r="DQ320" i="1"/>
  <c r="DN505" i="1"/>
  <c r="FO304" i="1"/>
  <c r="FN276" i="1"/>
  <c r="FN270" i="1"/>
  <c r="FH269" i="1"/>
  <c r="FI275" i="1"/>
  <c r="AX324" i="1"/>
  <c r="FS259" i="1"/>
  <c r="BB524" i="1"/>
  <c r="FF323" i="1"/>
  <c r="DT302" i="1"/>
  <c r="DP301" i="1"/>
  <c r="FS293" i="1"/>
  <c r="BB501" i="1"/>
  <c r="FF300" i="1"/>
  <c r="BF329" i="1"/>
  <c r="BP495" i="1"/>
  <c r="FH294" i="1"/>
  <c r="DR326" i="1"/>
  <c r="DQ326" i="1"/>
  <c r="DG324" i="1"/>
  <c r="DJ324" i="1"/>
  <c r="FG302" i="1"/>
  <c r="FG301" i="1"/>
  <c r="BI502" i="1"/>
  <c r="AX285" i="1"/>
  <c r="DN521" i="1"/>
  <c r="FO320" i="1"/>
  <c r="AF521" i="1"/>
  <c r="DH283" i="1"/>
  <c r="DK283" i="1"/>
  <c r="EJ511" i="1"/>
  <c r="FR310" i="1"/>
  <c r="DM319" i="1"/>
  <c r="L242" i="45"/>
  <c r="FG260" i="1"/>
  <c r="FN321" i="1"/>
  <c r="DG521" i="1"/>
  <c r="FN320" i="1"/>
  <c r="DH294" i="1"/>
  <c r="CK329" i="1"/>
  <c r="AU329" i="1"/>
  <c r="BS308" i="1" s="1"/>
  <c r="BW308" i="1" s="1"/>
  <c r="FN291" i="1"/>
  <c r="FF278" i="1"/>
  <c r="FT293" i="1"/>
  <c r="BI513" i="1"/>
  <c r="FG312" i="1"/>
  <c r="FB317" i="1"/>
  <c r="FR322" i="1"/>
  <c r="DD288" i="1"/>
  <c r="AR362" i="1"/>
  <c r="U429" i="1"/>
  <c r="U115" i="1"/>
  <c r="U201" i="1"/>
  <c r="AS403" i="1"/>
  <c r="V470" i="1"/>
  <c r="V242" i="1"/>
  <c r="V156" i="1"/>
  <c r="AH386" i="1"/>
  <c r="K139" i="1"/>
  <c r="K453" i="1"/>
  <c r="K225" i="1"/>
  <c r="AN405" i="1"/>
  <c r="Q472" i="1"/>
  <c r="Q244" i="1"/>
  <c r="Q158" i="1"/>
  <c r="U73" i="54"/>
  <c r="C367" i="1"/>
  <c r="AF396" i="1"/>
  <c r="I149" i="1"/>
  <c r="I463" i="1"/>
  <c r="I235" i="1"/>
  <c r="AT368" i="1"/>
  <c r="W435" i="1"/>
  <c r="W207" i="1"/>
  <c r="W121" i="1"/>
  <c r="AN391" i="1"/>
  <c r="Q458" i="1"/>
  <c r="Q144" i="1"/>
  <c r="Q230" i="1"/>
  <c r="AM395" i="1"/>
  <c r="P148" i="1"/>
  <c r="P234" i="1"/>
  <c r="P462" i="1"/>
  <c r="AK369" i="1"/>
  <c r="N122" i="1"/>
  <c r="N208" i="1"/>
  <c r="N436" i="1"/>
  <c r="AQ367" i="1"/>
  <c r="T206" i="1"/>
  <c r="T120" i="1"/>
  <c r="T434" i="1"/>
  <c r="AT400" i="1"/>
  <c r="W239" i="1"/>
  <c r="W153" i="1"/>
  <c r="W467" i="1"/>
  <c r="AS377" i="1"/>
  <c r="V216" i="1"/>
  <c r="V130" i="1"/>
  <c r="V444" i="1"/>
  <c r="AP369" i="1"/>
  <c r="S436" i="1"/>
  <c r="S208" i="1"/>
  <c r="S122" i="1"/>
  <c r="AM378" i="1"/>
  <c r="P445" i="1"/>
  <c r="P131" i="1"/>
  <c r="P217" i="1"/>
  <c r="AT376" i="1"/>
  <c r="W215" i="1"/>
  <c r="W129" i="1"/>
  <c r="W443" i="1"/>
  <c r="AT363" i="1"/>
  <c r="W430" i="1"/>
  <c r="W116" i="1"/>
  <c r="W202" i="1"/>
  <c r="AS362" i="1"/>
  <c r="V429" i="1"/>
  <c r="V115" i="1"/>
  <c r="V201" i="1"/>
  <c r="AO363" i="1"/>
  <c r="R202" i="1"/>
  <c r="R116" i="1"/>
  <c r="R430" i="1"/>
  <c r="AO366" i="1"/>
  <c r="R205" i="1"/>
  <c r="R119" i="1"/>
  <c r="R433" i="1"/>
  <c r="AG372" i="1"/>
  <c r="J211" i="1"/>
  <c r="J439" i="1"/>
  <c r="J125" i="1"/>
  <c r="AJ364" i="1"/>
  <c r="M203" i="1"/>
  <c r="M117" i="1"/>
  <c r="M431" i="1"/>
  <c r="AP366" i="1"/>
  <c r="S119" i="1"/>
  <c r="S205" i="1"/>
  <c r="S433" i="1"/>
  <c r="AS380" i="1"/>
  <c r="V219" i="1"/>
  <c r="V447" i="1"/>
  <c r="V133" i="1"/>
  <c r="AA373" i="1"/>
  <c r="D126" i="1"/>
  <c r="D440" i="1"/>
  <c r="D212" i="1"/>
  <c r="AJ375" i="1"/>
  <c r="M442" i="1"/>
  <c r="M128" i="1"/>
  <c r="M214" i="1"/>
  <c r="AM389" i="1"/>
  <c r="P142" i="1"/>
  <c r="P456" i="1"/>
  <c r="P228" i="1"/>
  <c r="AQ363" i="1"/>
  <c r="T116" i="1"/>
  <c r="T202" i="1"/>
  <c r="T430" i="1"/>
  <c r="AA376" i="1"/>
  <c r="D215" i="1"/>
  <c r="D129" i="1"/>
  <c r="D443" i="1"/>
  <c r="AG390" i="1"/>
  <c r="J229" i="1"/>
  <c r="J457" i="1"/>
  <c r="J143" i="1"/>
  <c r="AK364" i="1"/>
  <c r="N431" i="1"/>
  <c r="N203" i="1"/>
  <c r="N117" i="1"/>
  <c r="AP376" i="1"/>
  <c r="S443" i="1"/>
  <c r="S215" i="1"/>
  <c r="S129" i="1"/>
  <c r="AS390" i="1"/>
  <c r="V143" i="1"/>
  <c r="V229" i="1"/>
  <c r="V457" i="1"/>
  <c r="AB365" i="1"/>
  <c r="E204" i="1"/>
  <c r="E118" i="1"/>
  <c r="E432" i="1"/>
  <c r="AJ377" i="1"/>
  <c r="M130" i="1"/>
  <c r="M444" i="1"/>
  <c r="M216" i="1"/>
  <c r="AM391" i="1"/>
  <c r="P230" i="1"/>
  <c r="P144" i="1"/>
  <c r="P458" i="1"/>
  <c r="AQ365" i="1"/>
  <c r="T204" i="1"/>
  <c r="T118" i="1"/>
  <c r="T432" i="1"/>
  <c r="AM360" i="1"/>
  <c r="P199" i="1"/>
  <c r="P113" i="1"/>
  <c r="P427" i="1"/>
  <c r="AB368" i="1"/>
  <c r="E121" i="1"/>
  <c r="E207" i="1"/>
  <c r="E435" i="1"/>
  <c r="AS400" i="1"/>
  <c r="V239" i="1"/>
  <c r="V153" i="1"/>
  <c r="V467" i="1"/>
  <c r="AG361" i="1"/>
  <c r="J114" i="1"/>
  <c r="J428" i="1"/>
  <c r="J200" i="1"/>
  <c r="AB395" i="1"/>
  <c r="E234" i="1"/>
  <c r="E462" i="1"/>
  <c r="E148" i="1"/>
  <c r="AI390" i="1"/>
  <c r="L229" i="1"/>
  <c r="L457" i="1"/>
  <c r="L143" i="1"/>
  <c r="AB386" i="1"/>
  <c r="E225" i="1"/>
  <c r="E453" i="1"/>
  <c r="E139" i="1"/>
  <c r="AA382" i="1"/>
  <c r="D221" i="1"/>
  <c r="D135" i="1"/>
  <c r="D449" i="1"/>
  <c r="AH403" i="1"/>
  <c r="K156" i="1"/>
  <c r="K470" i="1"/>
  <c r="K242" i="1"/>
  <c r="AF403" i="1"/>
  <c r="I156" i="1"/>
  <c r="I470" i="1"/>
  <c r="I242" i="1"/>
  <c r="AI404" i="1"/>
  <c r="L471" i="1"/>
  <c r="L157" i="1"/>
  <c r="L243" i="1"/>
  <c r="AB400" i="1"/>
  <c r="E239" i="1"/>
  <c r="E153" i="1"/>
  <c r="E467" i="1"/>
  <c r="AA396" i="1"/>
  <c r="D149" i="1"/>
  <c r="D463" i="1"/>
  <c r="D235" i="1"/>
  <c r="C402" i="1"/>
  <c r="U108" i="54"/>
  <c r="U96" i="54"/>
  <c r="C390" i="1"/>
  <c r="AT377" i="1"/>
  <c r="W216" i="1"/>
  <c r="W444" i="1"/>
  <c r="W130" i="1"/>
  <c r="C403" i="1"/>
  <c r="U109" i="54"/>
  <c r="C391" i="1"/>
  <c r="U97" i="54"/>
  <c r="U85" i="54"/>
  <c r="C379" i="1"/>
  <c r="AR403" i="1"/>
  <c r="U242" i="1"/>
  <c r="U156" i="1"/>
  <c r="U470" i="1"/>
  <c r="AR391" i="1"/>
  <c r="U458" i="1"/>
  <c r="U230" i="1"/>
  <c r="U144" i="1"/>
  <c r="AR379" i="1"/>
  <c r="U218" i="1"/>
  <c r="U446" i="1"/>
  <c r="U132" i="1"/>
  <c r="AP404" i="1"/>
  <c r="S157" i="1"/>
  <c r="S471" i="1"/>
  <c r="S243" i="1"/>
  <c r="AP392" i="1"/>
  <c r="S145" i="1"/>
  <c r="S459" i="1"/>
  <c r="S231" i="1"/>
  <c r="AP380" i="1"/>
  <c r="S219" i="1"/>
  <c r="S133" i="1"/>
  <c r="S447" i="1"/>
  <c r="AP405" i="1"/>
  <c r="S472" i="1"/>
  <c r="S244" i="1"/>
  <c r="S158" i="1"/>
  <c r="AP393" i="1"/>
  <c r="S232" i="1"/>
  <c r="S460" i="1"/>
  <c r="S146" i="1"/>
  <c r="AP381" i="1"/>
  <c r="S220" i="1"/>
  <c r="S134" i="1"/>
  <c r="S448" i="1"/>
  <c r="AN406" i="1"/>
  <c r="Q245" i="1"/>
  <c r="Q473" i="1"/>
  <c r="Q159" i="1"/>
  <c r="AN394" i="1"/>
  <c r="Q233" i="1"/>
  <c r="Q461" i="1"/>
  <c r="Q147" i="1"/>
  <c r="AN382" i="1"/>
  <c r="Q449" i="1"/>
  <c r="Q221" i="1"/>
  <c r="Q135" i="1"/>
  <c r="AK407" i="1"/>
  <c r="N246" i="1"/>
  <c r="N160" i="1"/>
  <c r="N474" i="1"/>
  <c r="AK395" i="1"/>
  <c r="N234" i="1"/>
  <c r="N148" i="1"/>
  <c r="N462" i="1"/>
  <c r="AK383" i="1"/>
  <c r="N136" i="1"/>
  <c r="N222" i="1"/>
  <c r="N450" i="1"/>
  <c r="AR361" i="1"/>
  <c r="U114" i="1"/>
  <c r="U428" i="1"/>
  <c r="U200" i="1"/>
  <c r="AK396" i="1"/>
  <c r="N235" i="1"/>
  <c r="N463" i="1"/>
  <c r="N149" i="1"/>
  <c r="AK384" i="1"/>
  <c r="N451" i="1"/>
  <c r="N223" i="1"/>
  <c r="N137" i="1"/>
  <c r="AO368" i="1"/>
  <c r="R121" i="1"/>
  <c r="R207" i="1"/>
  <c r="R435" i="1"/>
  <c r="AI397" i="1"/>
  <c r="L464" i="1"/>
  <c r="L150" i="1"/>
  <c r="L236" i="1"/>
  <c r="AI385" i="1"/>
  <c r="L138" i="1"/>
  <c r="L224" i="1"/>
  <c r="L452" i="1"/>
  <c r="AN370" i="1"/>
  <c r="Q123" i="1"/>
  <c r="Q437" i="1"/>
  <c r="Q209" i="1"/>
  <c r="FA261" i="1"/>
  <c r="DU514" i="1"/>
  <c r="FP313" i="1"/>
  <c r="BI504" i="1"/>
  <c r="FG303" i="1"/>
  <c r="HD273" i="1"/>
  <c r="GY273" i="1" s="1"/>
  <c r="FP325" i="1"/>
  <c r="FL269" i="1"/>
  <c r="FL270" i="1"/>
  <c r="BB516" i="1"/>
  <c r="FF315" i="1"/>
  <c r="DQ318" i="1"/>
  <c r="DV318" i="1"/>
  <c r="DI318" i="1"/>
  <c r="DN520" i="1"/>
  <c r="AF520" i="1"/>
  <c r="FO319" i="1"/>
  <c r="FJ277" i="1"/>
  <c r="FT308" i="1"/>
  <c r="DF305" i="1"/>
  <c r="DD305" i="1"/>
  <c r="DH313" i="1"/>
  <c r="DI313" i="1"/>
  <c r="DO297" i="1"/>
  <c r="DZ297" i="1"/>
  <c r="L220" i="45"/>
  <c r="FT259" i="1"/>
  <c r="FB293" i="1"/>
  <c r="FM272" i="1"/>
  <c r="FP296" i="1"/>
  <c r="DH299" i="1"/>
  <c r="DF299" i="1"/>
  <c r="DD299" i="1"/>
  <c r="DP306" i="1"/>
  <c r="CS330" i="1"/>
  <c r="DJ306" i="1"/>
  <c r="CM330" i="1"/>
  <c r="CD516" i="1"/>
  <c r="FJ315" i="1"/>
  <c r="DS286" i="1"/>
  <c r="DU286" i="1"/>
  <c r="CS527" i="1"/>
  <c r="FL326" i="1"/>
  <c r="EQ507" i="1"/>
  <c r="FS306" i="1"/>
  <c r="DV287" i="1"/>
  <c r="DI287" i="1"/>
  <c r="FK267" i="1"/>
  <c r="FK260" i="1"/>
  <c r="FF296" i="1"/>
  <c r="BB497" i="1"/>
  <c r="FO261" i="1"/>
  <c r="CZ495" i="1"/>
  <c r="BK329" i="1"/>
  <c r="FM294" i="1"/>
  <c r="DQ298" i="1"/>
  <c r="DZ310" i="1"/>
  <c r="DR310" i="1"/>
  <c r="DD310" i="1"/>
  <c r="FQ263" i="1"/>
  <c r="DV282" i="1"/>
  <c r="DX282" i="1"/>
  <c r="FP268" i="1"/>
  <c r="FG323" i="1"/>
  <c r="BI523" i="1"/>
  <c r="FG322" i="1"/>
  <c r="AX305" i="1"/>
  <c r="DM307" i="1"/>
  <c r="FK298" i="1"/>
  <c r="DQ288" i="1"/>
  <c r="DS288" i="1"/>
  <c r="DI288" i="1"/>
  <c r="DT314" i="1"/>
  <c r="DI314" i="1"/>
  <c r="DT289" i="1"/>
  <c r="DJ289" i="1"/>
  <c r="EY558" i="1"/>
  <c r="EY569" i="1" s="1"/>
  <c r="BR332" i="1"/>
  <c r="BB496" i="1"/>
  <c r="FF295" i="1"/>
  <c r="FG317" i="1"/>
  <c r="FG316" i="1"/>
  <c r="BI517" i="1"/>
  <c r="DP280" i="1"/>
  <c r="DK280" i="1"/>
  <c r="DW315" i="1"/>
  <c r="HD279" i="1"/>
  <c r="GY279" i="1" s="1"/>
  <c r="DL300" i="1"/>
  <c r="DS300" i="1"/>
  <c r="EJ497" i="1"/>
  <c r="CL497" i="1"/>
  <c r="DG291" i="1"/>
  <c r="DW291" i="1"/>
  <c r="FB268" i="1"/>
  <c r="DU321" i="1"/>
  <c r="DU320" i="1"/>
  <c r="DO321" i="1"/>
  <c r="DO320" i="1"/>
  <c r="DD313" i="1"/>
  <c r="FN266" i="1"/>
  <c r="FH264" i="1"/>
  <c r="FI278" i="1"/>
  <c r="FH283" i="1"/>
  <c r="FS266" i="1"/>
  <c r="BI498" i="1"/>
  <c r="FG297" i="1"/>
  <c r="DL302" i="1"/>
  <c r="FL308" i="1"/>
  <c r="DH301" i="1"/>
  <c r="DI301" i="1"/>
  <c r="FN304" i="1"/>
  <c r="DG505" i="1"/>
  <c r="FR315" i="1"/>
  <c r="EJ516" i="1"/>
  <c r="HD371" i="1"/>
  <c r="HD290" i="1"/>
  <c r="DW324" i="1"/>
  <c r="DI324" i="1"/>
  <c r="FN317" i="1"/>
  <c r="DG518" i="1"/>
  <c r="FH300" i="1"/>
  <c r="BP501" i="1"/>
  <c r="DP283" i="1"/>
  <c r="DY283" i="1"/>
  <c r="FF289" i="1"/>
  <c r="FG307" i="1"/>
  <c r="BI507" i="1"/>
  <c r="FG306" i="1"/>
  <c r="DW319" i="1"/>
  <c r="DY319" i="1"/>
  <c r="FR308" i="1"/>
  <c r="EJ509" i="1"/>
  <c r="FG278" i="1"/>
  <c r="EY517" i="1"/>
  <c r="FT316" i="1"/>
  <c r="CZ502" i="1"/>
  <c r="FM301" i="1"/>
  <c r="DX294" i="1"/>
  <c r="DA329" i="1"/>
  <c r="CM329" i="1"/>
  <c r="DJ294" i="1"/>
  <c r="FF291" i="1"/>
  <c r="AF394" i="1"/>
  <c r="I147" i="1"/>
  <c r="I233" i="1"/>
  <c r="I461" i="1"/>
  <c r="AL387" i="1"/>
  <c r="O226" i="1"/>
  <c r="O140" i="1"/>
  <c r="O454" i="1"/>
  <c r="AK361" i="1"/>
  <c r="N114" i="1"/>
  <c r="N200" i="1"/>
  <c r="N428" i="1"/>
  <c r="AT370" i="1"/>
  <c r="W123" i="1"/>
  <c r="W437" i="1"/>
  <c r="W209" i="1"/>
  <c r="AR378" i="1"/>
  <c r="U217" i="1"/>
  <c r="U131" i="1"/>
  <c r="U445" i="1"/>
  <c r="AJ373" i="1"/>
  <c r="M212" i="1"/>
  <c r="M440" i="1"/>
  <c r="M126" i="1"/>
  <c r="AM370" i="1"/>
  <c r="P209" i="1"/>
  <c r="P437" i="1"/>
  <c r="P123" i="1"/>
  <c r="AT361" i="1"/>
  <c r="W114" i="1"/>
  <c r="W428" i="1"/>
  <c r="W200" i="1"/>
  <c r="AF378" i="1"/>
  <c r="I217" i="1"/>
  <c r="I131" i="1"/>
  <c r="I445" i="1"/>
  <c r="AN362" i="1"/>
  <c r="Q201" i="1"/>
  <c r="Q429" i="1"/>
  <c r="Q115" i="1"/>
  <c r="AM402" i="1"/>
  <c r="P155" i="1"/>
  <c r="P241" i="1"/>
  <c r="P469" i="1"/>
  <c r="AI365" i="1"/>
  <c r="L432" i="1"/>
  <c r="L118" i="1"/>
  <c r="L204" i="1"/>
  <c r="AS370" i="1"/>
  <c r="V437" i="1"/>
  <c r="V209" i="1"/>
  <c r="V123" i="1"/>
  <c r="AA363" i="1"/>
  <c r="D202" i="1"/>
  <c r="D116" i="1"/>
  <c r="D430" i="1"/>
  <c r="AA366" i="1"/>
  <c r="D205" i="1"/>
  <c r="D433" i="1"/>
  <c r="D119" i="1"/>
  <c r="AG380" i="1"/>
  <c r="J447" i="1"/>
  <c r="J133" i="1"/>
  <c r="J219" i="1"/>
  <c r="AJ372" i="1"/>
  <c r="M211" i="1"/>
  <c r="M125" i="1"/>
  <c r="M439" i="1"/>
  <c r="AP374" i="1"/>
  <c r="S127" i="1"/>
  <c r="S441" i="1"/>
  <c r="S213" i="1"/>
  <c r="AS388" i="1"/>
  <c r="V141" i="1"/>
  <c r="V227" i="1"/>
  <c r="V455" i="1"/>
  <c r="AB363" i="1"/>
  <c r="E116" i="1"/>
  <c r="E202" i="1"/>
  <c r="E430" i="1"/>
  <c r="AQ364" i="1"/>
  <c r="T203" i="1"/>
  <c r="T117" i="1"/>
  <c r="T431" i="1"/>
  <c r="AM397" i="1"/>
  <c r="P150" i="1"/>
  <c r="P464" i="1"/>
  <c r="P236" i="1"/>
  <c r="AQ371" i="1"/>
  <c r="T438" i="1"/>
  <c r="T210" i="1"/>
  <c r="T124" i="1"/>
  <c r="AK365" i="1"/>
  <c r="N432" i="1"/>
  <c r="N118" i="1"/>
  <c r="N204" i="1"/>
  <c r="AG398" i="1"/>
  <c r="J465" i="1"/>
  <c r="J237" i="1"/>
  <c r="J151" i="1"/>
  <c r="AK372" i="1"/>
  <c r="N439" i="1"/>
  <c r="N211" i="1"/>
  <c r="N125" i="1"/>
  <c r="AB366" i="1"/>
  <c r="E433" i="1"/>
  <c r="E119" i="1"/>
  <c r="E205" i="1"/>
  <c r="AS398" i="1"/>
  <c r="V237" i="1"/>
  <c r="V465" i="1"/>
  <c r="V151" i="1"/>
  <c r="AB373" i="1"/>
  <c r="E212" i="1"/>
  <c r="E440" i="1"/>
  <c r="E126" i="1"/>
  <c r="AQ366" i="1"/>
  <c r="T119" i="1"/>
  <c r="T433" i="1"/>
  <c r="T205" i="1"/>
  <c r="AM399" i="1"/>
  <c r="P238" i="1"/>
  <c r="P466" i="1"/>
  <c r="P152" i="1"/>
  <c r="AL360" i="1"/>
  <c r="O113" i="1"/>
  <c r="O199" i="1"/>
  <c r="O427" i="1"/>
  <c r="AM368" i="1"/>
  <c r="P121" i="1"/>
  <c r="P435" i="1"/>
  <c r="P207" i="1"/>
  <c r="AL361" i="1"/>
  <c r="O428" i="1"/>
  <c r="O200" i="1"/>
  <c r="O114" i="1"/>
  <c r="AH360" i="1"/>
  <c r="K427" i="1"/>
  <c r="K199" i="1"/>
  <c r="K113" i="1"/>
  <c r="AG369" i="1"/>
  <c r="J436" i="1"/>
  <c r="J208" i="1"/>
  <c r="J122" i="1"/>
  <c r="AB391" i="1"/>
  <c r="E144" i="1"/>
  <c r="E230" i="1"/>
  <c r="E458" i="1"/>
  <c r="AI386" i="1"/>
  <c r="L139" i="1"/>
  <c r="L453" i="1"/>
  <c r="L225" i="1"/>
  <c r="AB382" i="1"/>
  <c r="E221" i="1"/>
  <c r="E449" i="1"/>
  <c r="E135" i="1"/>
  <c r="C378" i="1"/>
  <c r="U84" i="54"/>
  <c r="AF395" i="1"/>
  <c r="I234" i="1"/>
  <c r="I462" i="1"/>
  <c r="I148" i="1"/>
  <c r="AB405" i="1"/>
  <c r="E472" i="1"/>
  <c r="E244" i="1"/>
  <c r="E158" i="1"/>
  <c r="AI400" i="1"/>
  <c r="L239" i="1"/>
  <c r="L153" i="1"/>
  <c r="L467" i="1"/>
  <c r="AB396" i="1"/>
  <c r="E235" i="1"/>
  <c r="E149" i="1"/>
  <c r="E463" i="1"/>
  <c r="AA392" i="1"/>
  <c r="D231" i="1"/>
  <c r="D459" i="1"/>
  <c r="D145" i="1"/>
  <c r="AA401" i="1"/>
  <c r="D240" i="1"/>
  <c r="D154" i="1"/>
  <c r="D468" i="1"/>
  <c r="AA389" i="1"/>
  <c r="D456" i="1"/>
  <c r="D228" i="1"/>
  <c r="D142" i="1"/>
  <c r="AN376" i="1"/>
  <c r="Q215" i="1"/>
  <c r="Q443" i="1"/>
  <c r="Q129" i="1"/>
  <c r="AT401" i="1"/>
  <c r="W468" i="1"/>
  <c r="W240" i="1"/>
  <c r="W154" i="1"/>
  <c r="AT389" i="1"/>
  <c r="W456" i="1"/>
  <c r="W142" i="1"/>
  <c r="W228" i="1"/>
  <c r="AR377" i="1"/>
  <c r="U444" i="1"/>
  <c r="U130" i="1"/>
  <c r="U216" i="1"/>
  <c r="AQ402" i="1"/>
  <c r="T469" i="1"/>
  <c r="T241" i="1"/>
  <c r="AQ241" i="1" s="1"/>
  <c r="T155" i="1"/>
  <c r="AQ390" i="1"/>
  <c r="T143" i="1"/>
  <c r="T229" i="1"/>
  <c r="T457" i="1"/>
  <c r="AQ378" i="1"/>
  <c r="T445" i="1"/>
  <c r="T217" i="1"/>
  <c r="T131" i="1"/>
  <c r="AQ403" i="1"/>
  <c r="T470" i="1"/>
  <c r="T242" i="1"/>
  <c r="T156" i="1"/>
  <c r="AQ391" i="1"/>
  <c r="T458" i="1"/>
  <c r="T230" i="1"/>
  <c r="T144" i="1"/>
  <c r="AQ379" i="1"/>
  <c r="T132" i="1"/>
  <c r="T218" i="1"/>
  <c r="T446" i="1"/>
  <c r="AO404" i="1"/>
  <c r="R471" i="1"/>
  <c r="R243" i="1"/>
  <c r="R157" i="1"/>
  <c r="AO392" i="1"/>
  <c r="R145" i="1"/>
  <c r="R231" i="1"/>
  <c r="R459" i="1"/>
  <c r="AO380" i="1"/>
  <c r="R133" i="1"/>
  <c r="R447" i="1"/>
  <c r="R219" i="1"/>
  <c r="AO405" i="1"/>
  <c r="R472" i="1"/>
  <c r="R244" i="1"/>
  <c r="R158" i="1"/>
  <c r="AO393" i="1"/>
  <c r="R146" i="1"/>
  <c r="R232" i="1"/>
  <c r="R460" i="1"/>
  <c r="AO381" i="1"/>
  <c r="R220" i="1"/>
  <c r="R134" i="1"/>
  <c r="R448" i="1"/>
  <c r="AL406" i="1"/>
  <c r="O473" i="1"/>
  <c r="O245" i="1"/>
  <c r="O159" i="1"/>
  <c r="AL394" i="1"/>
  <c r="O147" i="1"/>
  <c r="O233" i="1"/>
  <c r="O461" i="1"/>
  <c r="AL382" i="1"/>
  <c r="O449" i="1"/>
  <c r="O221" i="1"/>
  <c r="O135" i="1"/>
  <c r="AJ407" i="1"/>
  <c r="M474" i="1"/>
  <c r="M246" i="1"/>
  <c r="M160" i="1"/>
  <c r="AJ395" i="1"/>
  <c r="M234" i="1"/>
  <c r="M462" i="1"/>
  <c r="M148" i="1"/>
  <c r="AJ383" i="1"/>
  <c r="M222" i="1"/>
  <c r="M136" i="1"/>
  <c r="M450" i="1"/>
  <c r="AF361" i="1"/>
  <c r="I114" i="1"/>
  <c r="I200" i="1"/>
  <c r="I428" i="1"/>
  <c r="AJ396" i="1"/>
  <c r="M463" i="1"/>
  <c r="M149" i="1"/>
  <c r="M235" i="1"/>
  <c r="AJ384" i="1"/>
  <c r="M223" i="1"/>
  <c r="M137" i="1"/>
  <c r="M451" i="1"/>
  <c r="AL368" i="1"/>
  <c r="O121" i="1"/>
  <c r="O207" i="1"/>
  <c r="O435" i="1"/>
  <c r="FO296" i="1"/>
  <c r="DN497" i="1"/>
  <c r="DU520" i="1"/>
  <c r="FP319" i="1"/>
  <c r="FA266" i="1"/>
  <c r="FA272" i="1"/>
  <c r="DF281" i="1"/>
  <c r="DF280" i="1"/>
  <c r="DD280" i="1"/>
  <c r="Y506" i="1"/>
  <c r="AZ330" i="1"/>
  <c r="FB305" i="1"/>
  <c r="AX312" i="1"/>
  <c r="EY523" i="1"/>
  <c r="FT322" i="1"/>
  <c r="L240" i="45"/>
  <c r="FJ325" i="1"/>
  <c r="S356" i="45"/>
  <c r="DY318" i="1"/>
  <c r="DL318" i="1"/>
  <c r="DF318" i="1"/>
  <c r="DD318" i="1"/>
  <c r="AX309" i="1"/>
  <c r="EZ310" i="1" s="1"/>
  <c r="EY515" i="1"/>
  <c r="FT314" i="1"/>
  <c r="FJ272" i="1"/>
  <c r="EQ515" i="1"/>
  <c r="FS314" i="1"/>
  <c r="L234" i="45"/>
  <c r="AX308" i="1"/>
  <c r="DG499" i="1"/>
  <c r="FN298" i="1"/>
  <c r="DN313" i="1"/>
  <c r="DQ297" i="1"/>
  <c r="DR297" i="1"/>
  <c r="FH324" i="1"/>
  <c r="BP525" i="1"/>
  <c r="DG526" i="1"/>
  <c r="FN325" i="1"/>
  <c r="FT267" i="1"/>
  <c r="FT268" i="1"/>
  <c r="L231" i="45"/>
  <c r="FP321" i="1"/>
  <c r="DX306" i="1"/>
  <c r="DA330" i="1"/>
  <c r="AX282" i="1"/>
  <c r="DL286" i="1"/>
  <c r="FR296" i="1"/>
  <c r="FR295" i="1"/>
  <c r="EJ496" i="1"/>
  <c r="CL496" i="1"/>
  <c r="DX287" i="1"/>
  <c r="DU287" i="1"/>
  <c r="FK261" i="1"/>
  <c r="FO279" i="1"/>
  <c r="FO278" i="1"/>
  <c r="CZ501" i="1"/>
  <c r="FM300" i="1"/>
  <c r="DU298" i="1"/>
  <c r="FS319" i="1"/>
  <c r="DT310" i="1"/>
  <c r="DX310" i="1"/>
  <c r="FQ265" i="1"/>
  <c r="DT282" i="1"/>
  <c r="DU282" i="1"/>
  <c r="DF282" i="1"/>
  <c r="DD282" i="1"/>
  <c r="AX314" i="1"/>
  <c r="DF292" i="1"/>
  <c r="DD292" i="1"/>
  <c r="DT307" i="1"/>
  <c r="DI307" i="1"/>
  <c r="EJ510" i="1"/>
  <c r="FR309" i="1"/>
  <c r="DL288" i="1"/>
  <c r="DM288" i="1"/>
  <c r="DJ288" i="1"/>
  <c r="EQ500" i="1"/>
  <c r="FS299" i="1"/>
  <c r="DL314" i="1"/>
  <c r="DD317" i="1"/>
  <c r="L239" i="45"/>
  <c r="DY289" i="1"/>
  <c r="DI289" i="1"/>
  <c r="FM316" i="1"/>
  <c r="CZ517" i="1"/>
  <c r="DT315" i="1"/>
  <c r="FI287" i="1"/>
  <c r="FI286" i="1"/>
  <c r="L226" i="45"/>
  <c r="FF322" i="1"/>
  <c r="BB522" i="1"/>
  <c r="FF321" i="1"/>
  <c r="FP322" i="1"/>
  <c r="DG300" i="1"/>
  <c r="HD264" i="1"/>
  <c r="GY264" i="1" s="1"/>
  <c r="DX291" i="1"/>
  <c r="DU291" i="1"/>
  <c r="DJ291" i="1"/>
  <c r="FB272" i="1"/>
  <c r="DM321" i="1"/>
  <c r="DM320" i="1"/>
  <c r="DL321" i="1"/>
  <c r="DL320" i="1"/>
  <c r="DF320" i="1"/>
  <c r="DD320" i="1"/>
  <c r="DF313" i="1"/>
  <c r="CD496" i="1"/>
  <c r="FJ295" i="1"/>
  <c r="FN263" i="1"/>
  <c r="FN261" i="1"/>
  <c r="FH273" i="1"/>
  <c r="FH260" i="1"/>
  <c r="FI263" i="1"/>
  <c r="DP302" i="1"/>
  <c r="HD266" i="1"/>
  <c r="GY266" i="1" s="1"/>
  <c r="DW301" i="1"/>
  <c r="L224" i="45"/>
  <c r="AX320" i="1"/>
  <c r="EB501" i="1"/>
  <c r="FQ300" i="1"/>
  <c r="CS526" i="1"/>
  <c r="FL325" i="1"/>
  <c r="DO326" i="1"/>
  <c r="DN324" i="1"/>
  <c r="DR324" i="1"/>
  <c r="L247" i="45"/>
  <c r="FO312" i="1"/>
  <c r="FJ282" i="1"/>
  <c r="BB525" i="1"/>
  <c r="FF324" i="1"/>
  <c r="EJ505" i="1"/>
  <c r="FR304" i="1"/>
  <c r="FK289" i="1"/>
  <c r="DT283" i="1"/>
  <c r="DZ283" i="1"/>
  <c r="DI283" i="1"/>
  <c r="FP302" i="1"/>
  <c r="DU319" i="1"/>
  <c r="DZ319" i="1"/>
  <c r="FG275" i="1"/>
  <c r="FT285" i="1"/>
  <c r="FR273" i="1"/>
  <c r="BW524" i="1"/>
  <c r="FI323" i="1"/>
  <c r="EJ517" i="1"/>
  <c r="FR316" i="1"/>
  <c r="DM294" i="1"/>
  <c r="CP329" i="1"/>
  <c r="CL329" i="1"/>
  <c r="DI294" i="1"/>
  <c r="AX283" i="1"/>
  <c r="FF276" i="1"/>
  <c r="FB304" i="1"/>
  <c r="Y505" i="1"/>
  <c r="FR289" i="1"/>
  <c r="DF300" i="1"/>
  <c r="FF319" i="1"/>
  <c r="DD307" i="1"/>
  <c r="DF289" i="1"/>
  <c r="AK368" i="1"/>
  <c r="N207" i="1"/>
  <c r="N121" i="1"/>
  <c r="N435" i="1"/>
  <c r="AN383" i="1"/>
  <c r="Q136" i="1"/>
  <c r="Q450" i="1"/>
  <c r="Q222" i="1"/>
  <c r="AL405" i="1"/>
  <c r="O472" i="1"/>
  <c r="O244" i="1"/>
  <c r="O158" i="1"/>
  <c r="AI361" i="1"/>
  <c r="L114" i="1"/>
  <c r="L200" i="1"/>
  <c r="L428" i="1"/>
  <c r="AQ368" i="1"/>
  <c r="T207" i="1"/>
  <c r="T435" i="1"/>
  <c r="T121" i="1"/>
  <c r="AR392" i="1"/>
  <c r="U145" i="1"/>
  <c r="U231" i="1"/>
  <c r="U459" i="1"/>
  <c r="AT392" i="1"/>
  <c r="W231" i="1"/>
  <c r="W459" i="1"/>
  <c r="W145" i="1"/>
  <c r="AP361" i="1"/>
  <c r="S200" i="1"/>
  <c r="S428" i="1"/>
  <c r="S114" i="1"/>
  <c r="AR370" i="1"/>
  <c r="U437" i="1"/>
  <c r="U123" i="1"/>
  <c r="U209" i="1"/>
  <c r="AT394" i="1"/>
  <c r="W461" i="1"/>
  <c r="W233" i="1"/>
  <c r="W147" i="1"/>
  <c r="AR402" i="1"/>
  <c r="U469" i="1"/>
  <c r="U241" i="1"/>
  <c r="U155" i="1"/>
  <c r="AM387" i="1"/>
  <c r="P226" i="1"/>
  <c r="P454" i="1"/>
  <c r="P140" i="1"/>
  <c r="AA364" i="1"/>
  <c r="D117" i="1"/>
  <c r="D203" i="1"/>
  <c r="D431" i="1"/>
  <c r="AR386" i="1"/>
  <c r="U225" i="1"/>
  <c r="U139" i="1"/>
  <c r="U453" i="1"/>
  <c r="AJ370" i="1"/>
  <c r="M209" i="1"/>
  <c r="M437" i="1"/>
  <c r="M123" i="1"/>
  <c r="AN385" i="1"/>
  <c r="Q452" i="1"/>
  <c r="Q138" i="1"/>
  <c r="Q224" i="1"/>
  <c r="AJ371" i="1"/>
  <c r="M438" i="1"/>
  <c r="M210" i="1"/>
  <c r="M124" i="1"/>
  <c r="AP364" i="1"/>
  <c r="S203" i="1"/>
  <c r="S431" i="1"/>
  <c r="S117" i="1"/>
  <c r="AS378" i="1"/>
  <c r="V131" i="1"/>
  <c r="V217" i="1"/>
  <c r="V445" i="1"/>
  <c r="AA371" i="1"/>
  <c r="D124" i="1"/>
  <c r="D210" i="1"/>
  <c r="D438" i="1"/>
  <c r="AA374" i="1"/>
  <c r="D213" i="1"/>
  <c r="D441" i="1"/>
  <c r="D127" i="1"/>
  <c r="AG388" i="1"/>
  <c r="J227" i="1"/>
  <c r="J141" i="1"/>
  <c r="J455" i="1"/>
  <c r="AK362" i="1"/>
  <c r="N429" i="1"/>
  <c r="N115" i="1"/>
  <c r="N201" i="1"/>
  <c r="AB364" i="1"/>
  <c r="E117" i="1"/>
  <c r="E431" i="1"/>
  <c r="E203" i="1"/>
  <c r="AS396" i="1"/>
  <c r="V149" i="1"/>
  <c r="V463" i="1"/>
  <c r="V235" i="1"/>
  <c r="AB371" i="1"/>
  <c r="E210" i="1"/>
  <c r="E124" i="1"/>
  <c r="E438" i="1"/>
  <c r="AQ372" i="1"/>
  <c r="T439" i="1"/>
  <c r="T211" i="1"/>
  <c r="T125" i="1"/>
  <c r="AM405" i="1"/>
  <c r="P472" i="1"/>
  <c r="P244" i="1"/>
  <c r="P158" i="1"/>
  <c r="AS365" i="1"/>
  <c r="V118" i="1"/>
  <c r="V432" i="1"/>
  <c r="V204" i="1"/>
  <c r="AK373" i="1"/>
  <c r="N212" i="1"/>
  <c r="N440" i="1"/>
  <c r="N126" i="1"/>
  <c r="AG406" i="1"/>
  <c r="J245" i="1"/>
  <c r="J473" i="1"/>
  <c r="AG473" i="1" s="1"/>
  <c r="J159" i="1"/>
  <c r="AM366" i="1"/>
  <c r="P119" i="1"/>
  <c r="P433" i="1"/>
  <c r="P205" i="1"/>
  <c r="AB374" i="1"/>
  <c r="E127" i="1"/>
  <c r="E441" i="1"/>
  <c r="E213" i="1"/>
  <c r="AS406" i="1"/>
  <c r="V473" i="1"/>
  <c r="V159" i="1"/>
  <c r="V245" i="1"/>
  <c r="AG367" i="1"/>
  <c r="J120" i="1"/>
  <c r="J206" i="1"/>
  <c r="J434" i="1"/>
  <c r="AF360" i="1"/>
  <c r="I427" i="1"/>
  <c r="I199" i="1"/>
  <c r="I113" i="1"/>
  <c r="AM407" i="1"/>
  <c r="P160" i="1"/>
  <c r="P246" i="1"/>
  <c r="P474" i="1"/>
  <c r="AS367" i="1"/>
  <c r="V120" i="1"/>
  <c r="V206" i="1"/>
  <c r="V434" i="1"/>
  <c r="AM376" i="1"/>
  <c r="P443" i="1"/>
  <c r="P215" i="1"/>
  <c r="P129" i="1"/>
  <c r="AL369" i="1"/>
  <c r="O208" i="1"/>
  <c r="O436" i="1"/>
  <c r="O122" i="1"/>
  <c r="AH368" i="1"/>
  <c r="K121" i="1"/>
  <c r="K207" i="1"/>
  <c r="K435" i="1"/>
  <c r="AG377" i="1"/>
  <c r="J130" i="1"/>
  <c r="J216" i="1"/>
  <c r="J444" i="1"/>
  <c r="AB387" i="1"/>
  <c r="E140" i="1"/>
  <c r="E226" i="1"/>
  <c r="E454" i="1"/>
  <c r="AI382" i="1"/>
  <c r="L135" i="1"/>
  <c r="L449" i="1"/>
  <c r="L221" i="1"/>
  <c r="AB378" i="1"/>
  <c r="E217" i="1"/>
  <c r="E131" i="1"/>
  <c r="E445" i="1"/>
  <c r="C372" i="1"/>
  <c r="U78" i="54"/>
  <c r="AF405" i="1"/>
  <c r="I472" i="1"/>
  <c r="I244" i="1"/>
  <c r="I158" i="1"/>
  <c r="AB401" i="1"/>
  <c r="E240" i="1"/>
  <c r="E154" i="1"/>
  <c r="E468" i="1"/>
  <c r="AI396" i="1"/>
  <c r="L149" i="1"/>
  <c r="L463" i="1"/>
  <c r="L235" i="1"/>
  <c r="AB392" i="1"/>
  <c r="E231" i="1"/>
  <c r="E145" i="1"/>
  <c r="E459" i="1"/>
  <c r="AA388" i="1"/>
  <c r="D455" i="1"/>
  <c r="D227" i="1"/>
  <c r="D141" i="1"/>
  <c r="C400" i="1"/>
  <c r="U106" i="54"/>
  <c r="U94" i="54"/>
  <c r="C388" i="1"/>
  <c r="AH375" i="1"/>
  <c r="K214" i="1"/>
  <c r="K442" i="1"/>
  <c r="K128" i="1"/>
  <c r="U107" i="54"/>
  <c r="C401" i="1"/>
  <c r="U95" i="54"/>
  <c r="C389" i="1"/>
  <c r="AL376" i="1"/>
  <c r="O443" i="1"/>
  <c r="O215" i="1"/>
  <c r="O129" i="1"/>
  <c r="AR401" i="1"/>
  <c r="U240" i="1"/>
  <c r="U468" i="1"/>
  <c r="U154" i="1"/>
  <c r="AR389" i="1"/>
  <c r="U456" i="1"/>
  <c r="U228" i="1"/>
  <c r="U142" i="1"/>
  <c r="AQ377" i="1"/>
  <c r="T216" i="1"/>
  <c r="T130" i="1"/>
  <c r="T444" i="1"/>
  <c r="AP402" i="1"/>
  <c r="S155" i="1"/>
  <c r="S469" i="1"/>
  <c r="S241" i="1"/>
  <c r="AP390" i="1"/>
  <c r="S143" i="1"/>
  <c r="S229" i="1"/>
  <c r="S457" i="1"/>
  <c r="AP378" i="1"/>
  <c r="S445" i="1"/>
  <c r="S131" i="1"/>
  <c r="S217" i="1"/>
  <c r="AP403" i="1"/>
  <c r="S470" i="1"/>
  <c r="S242" i="1"/>
  <c r="S156" i="1"/>
  <c r="AP391" i="1"/>
  <c r="S458" i="1"/>
  <c r="S144" i="1"/>
  <c r="S230" i="1"/>
  <c r="AP379" i="1"/>
  <c r="S446" i="1"/>
  <c r="S218" i="1"/>
  <c r="S132" i="1"/>
  <c r="AN404" i="1"/>
  <c r="Q243" i="1"/>
  <c r="Q157" i="1"/>
  <c r="Q471" i="1"/>
  <c r="AN392" i="1"/>
  <c r="Q459" i="1"/>
  <c r="Q231" i="1"/>
  <c r="Q145" i="1"/>
  <c r="AN380" i="1"/>
  <c r="Q219" i="1"/>
  <c r="Q133" i="1"/>
  <c r="Q447" i="1"/>
  <c r="AK405" i="1"/>
  <c r="N472" i="1"/>
  <c r="N244" i="1"/>
  <c r="N158" i="1"/>
  <c r="AK393" i="1"/>
  <c r="N146" i="1"/>
  <c r="N460" i="1"/>
  <c r="N232" i="1"/>
  <c r="AK381" i="1"/>
  <c r="N134" i="1"/>
  <c r="N220" i="1"/>
  <c r="N448" i="1"/>
  <c r="AK406" i="1"/>
  <c r="N473" i="1"/>
  <c r="N245" i="1"/>
  <c r="N159" i="1"/>
  <c r="AK394" i="1"/>
  <c r="N147" i="1"/>
  <c r="N233" i="1"/>
  <c r="N461" i="1"/>
  <c r="AK382" i="1"/>
  <c r="N449" i="1"/>
  <c r="N135" i="1"/>
  <c r="N221" i="1"/>
  <c r="AI407" i="1"/>
  <c r="L160" i="1"/>
  <c r="L474" i="1"/>
  <c r="L246" i="1"/>
  <c r="AI395" i="1"/>
  <c r="L234" i="1"/>
  <c r="L148" i="1"/>
  <c r="L462" i="1"/>
  <c r="AI383" i="1"/>
  <c r="L136" i="1"/>
  <c r="L450" i="1"/>
  <c r="L222" i="1"/>
  <c r="C360" i="1"/>
  <c r="U66" i="54"/>
  <c r="HD276" i="1"/>
  <c r="GY276" i="1" s="1"/>
  <c r="BW512" i="1"/>
  <c r="FI311" i="1"/>
  <c r="FA273" i="1"/>
  <c r="EQ514" i="1"/>
  <c r="FS313" i="1"/>
  <c r="BI522" i="1"/>
  <c r="FG321" i="1"/>
  <c r="L232" i="45"/>
  <c r="CZ515" i="1"/>
  <c r="FM314" i="1"/>
  <c r="FF293" i="1"/>
  <c r="CL498" i="1"/>
  <c r="FR297" i="1"/>
  <c r="EJ498" i="1"/>
  <c r="FL274" i="1"/>
  <c r="FL262" i="1"/>
  <c r="HD260" i="1"/>
  <c r="GY260" i="1" s="1"/>
  <c r="DM318" i="1"/>
  <c r="DR318" i="1"/>
  <c r="EQ522" i="1"/>
  <c r="FS321" i="1"/>
  <c r="FJ317" i="1"/>
  <c r="CD518" i="1"/>
  <c r="S363" i="45" s="1"/>
  <c r="EQ508" i="1"/>
  <c r="FS307" i="1"/>
  <c r="FM285" i="1"/>
  <c r="FJ260" i="1"/>
  <c r="FJ265" i="1"/>
  <c r="FF308" i="1"/>
  <c r="EQ510" i="1"/>
  <c r="FS309" i="1"/>
  <c r="DM313" i="1"/>
  <c r="DK313" i="1"/>
  <c r="DY297" i="1"/>
  <c r="DG297" i="1"/>
  <c r="BP330" i="1"/>
  <c r="EJ506" i="1"/>
  <c r="FR305" i="1"/>
  <c r="FJ303" i="1"/>
  <c r="CD503" i="1"/>
  <c r="FJ302" i="1"/>
  <c r="FT271" i="1"/>
  <c r="EY512" i="1"/>
  <c r="FT311" i="1"/>
  <c r="L213" i="45"/>
  <c r="FM269" i="1"/>
  <c r="FM267" i="1"/>
  <c r="AX311" i="1"/>
  <c r="HD259" i="1"/>
  <c r="GY259" i="1" s="1"/>
  <c r="DX299" i="1"/>
  <c r="DM299" i="1"/>
  <c r="DF322" i="1"/>
  <c r="DF321" i="1"/>
  <c r="DD321" i="1"/>
  <c r="CU330" i="1"/>
  <c r="DR306" i="1"/>
  <c r="BW500" i="1"/>
  <c r="FI299" i="1"/>
  <c r="DW286" i="1"/>
  <c r="L209" i="45"/>
  <c r="DG287" i="1"/>
  <c r="DM287" i="1"/>
  <c r="DK287" i="1"/>
  <c r="L227" i="45"/>
  <c r="FK265" i="1"/>
  <c r="FK269" i="1"/>
  <c r="FO267" i="1"/>
  <c r="DT298" i="1"/>
  <c r="DL298" i="1"/>
  <c r="BS298" i="1"/>
  <c r="BW298" i="1" s="1"/>
  <c r="DL310" i="1"/>
  <c r="HD274" i="1"/>
  <c r="GY274" i="1" s="1"/>
  <c r="DD309" i="1"/>
  <c r="FQ274" i="1"/>
  <c r="FQ276" i="1"/>
  <c r="DQ282" i="1"/>
  <c r="DZ282" i="1"/>
  <c r="FA279" i="1"/>
  <c r="FP272" i="1"/>
  <c r="FP275" i="1"/>
  <c r="FN296" i="1"/>
  <c r="FP320" i="1"/>
  <c r="DS307" i="1"/>
  <c r="L230" i="45"/>
  <c r="FT301" i="1"/>
  <c r="DW288" i="1"/>
  <c r="DT288" i="1"/>
  <c r="CZ519" i="1"/>
  <c r="FM318" i="1"/>
  <c r="DV314" i="1"/>
  <c r="DR314" i="1"/>
  <c r="L237" i="45"/>
  <c r="Y516" i="1"/>
  <c r="FB315" i="1"/>
  <c r="DV316" i="1"/>
  <c r="DJ316" i="1"/>
  <c r="L248" i="45"/>
  <c r="EJ507" i="1"/>
  <c r="FR306" i="1"/>
  <c r="DS289" i="1"/>
  <c r="FL289" i="1"/>
  <c r="CZ503" i="1"/>
  <c r="FM302" i="1"/>
  <c r="DQ280" i="1"/>
  <c r="DL280" i="1"/>
  <c r="DH315" i="1"/>
  <c r="DY300" i="1"/>
  <c r="FJ320" i="1"/>
  <c r="DY291" i="1"/>
  <c r="DO291" i="1"/>
  <c r="DD291" i="1"/>
  <c r="DF291" i="1"/>
  <c r="FB259" i="1"/>
  <c r="DG558" i="1"/>
  <c r="DG585" i="1" s="1"/>
  <c r="BL332" i="1"/>
  <c r="DN321" i="1"/>
  <c r="DN320" i="1"/>
  <c r="DR321" i="1"/>
  <c r="DR320" i="1"/>
  <c r="FK306" i="1"/>
  <c r="CL507" i="1"/>
  <c r="FB279" i="1"/>
  <c r="FN274" i="1"/>
  <c r="FH276" i="1"/>
  <c r="FH271" i="1"/>
  <c r="FI276" i="1"/>
  <c r="FI269" i="1"/>
  <c r="Y507" i="1"/>
  <c r="FB306" i="1"/>
  <c r="FS269" i="1"/>
  <c r="FS275" i="1"/>
  <c r="DY302" i="1"/>
  <c r="FR281" i="1"/>
  <c r="DN301" i="1"/>
  <c r="BP574" i="1"/>
  <c r="EJ504" i="1"/>
  <c r="FR303" i="1"/>
  <c r="DX326" i="1"/>
  <c r="DY324" i="1"/>
  <c r="DT324" i="1"/>
  <c r="FF283" i="1"/>
  <c r="S355" i="45"/>
  <c r="FK284" i="1"/>
  <c r="FM282" i="1"/>
  <c r="BB507" i="1"/>
  <c r="FF306" i="1"/>
  <c r="DX283" i="1"/>
  <c r="DN283" i="1"/>
  <c r="DF283" i="1"/>
  <c r="DD283" i="1"/>
  <c r="S353" i="45"/>
  <c r="BD353" i="45" s="1"/>
  <c r="FG295" i="1"/>
  <c r="BI496" i="1"/>
  <c r="DH319" i="1"/>
  <c r="DT319" i="1"/>
  <c r="DF319" i="1"/>
  <c r="DD319" i="1"/>
  <c r="FR266" i="1"/>
  <c r="FR262" i="1"/>
  <c r="FO317" i="1"/>
  <c r="DN518" i="1"/>
  <c r="CW329" i="1"/>
  <c r="DT294" i="1"/>
  <c r="CT329" i="1"/>
  <c r="DQ294" i="1"/>
  <c r="CN329" i="1"/>
  <c r="DK294" i="1"/>
  <c r="FS285" i="1"/>
  <c r="FF266" i="1"/>
  <c r="FF262" i="1"/>
  <c r="AX303" i="1"/>
  <c r="FP306" i="1"/>
  <c r="DF307" i="1"/>
  <c r="AF372" i="1"/>
  <c r="I125" i="1"/>
  <c r="I211" i="1"/>
  <c r="I439" i="1"/>
  <c r="AS401" i="1"/>
  <c r="V154" i="1"/>
  <c r="V240" i="1"/>
  <c r="V468" i="1"/>
  <c r="AM404" i="1"/>
  <c r="P471" i="1"/>
  <c r="P243" i="1"/>
  <c r="P157" i="1"/>
  <c r="AG366" i="1"/>
  <c r="J119" i="1"/>
  <c r="J433" i="1"/>
  <c r="J205" i="1"/>
  <c r="AO362" i="1"/>
  <c r="R429" i="1"/>
  <c r="R201" i="1"/>
  <c r="R115" i="1"/>
  <c r="AA372" i="1"/>
  <c r="D211" i="1"/>
  <c r="D439" i="1"/>
  <c r="D125" i="1"/>
  <c r="AF364" i="1"/>
  <c r="I117" i="1"/>
  <c r="I431" i="1"/>
  <c r="I203" i="1"/>
  <c r="AS361" i="1"/>
  <c r="V428" i="1"/>
  <c r="V200" i="1"/>
  <c r="V114" i="1"/>
  <c r="AN369" i="1"/>
  <c r="Q122" i="1"/>
  <c r="Q436" i="1"/>
  <c r="Q208" i="1"/>
  <c r="AP363" i="1"/>
  <c r="S202" i="1"/>
  <c r="S430" i="1"/>
  <c r="S116" i="1"/>
  <c r="AG378" i="1"/>
  <c r="J445" i="1"/>
  <c r="J131" i="1"/>
  <c r="J217" i="1"/>
  <c r="AM386" i="1"/>
  <c r="P139" i="1"/>
  <c r="P453" i="1"/>
  <c r="P225" i="1"/>
  <c r="AJ365" i="1"/>
  <c r="M118" i="1"/>
  <c r="M204" i="1"/>
  <c r="M432" i="1"/>
  <c r="AN361" i="1"/>
  <c r="Q428" i="1"/>
  <c r="Q114" i="1"/>
  <c r="Q200" i="1"/>
  <c r="AA370" i="1"/>
  <c r="D437" i="1"/>
  <c r="D123" i="1"/>
  <c r="D209" i="1"/>
  <c r="AR368" i="1"/>
  <c r="U435" i="1"/>
  <c r="U121" i="1"/>
  <c r="U207" i="1"/>
  <c r="AF362" i="1"/>
  <c r="I201" i="1"/>
  <c r="I115" i="1"/>
  <c r="I429" i="1"/>
  <c r="AP372" i="1"/>
  <c r="S439" i="1"/>
  <c r="S125" i="1"/>
  <c r="S211" i="1"/>
  <c r="AS386" i="1"/>
  <c r="V139" i="1"/>
  <c r="V453" i="1"/>
  <c r="V225" i="1"/>
  <c r="AB361" i="1"/>
  <c r="E114" i="1"/>
  <c r="E200" i="1"/>
  <c r="E428" i="1"/>
  <c r="AK363" i="1"/>
  <c r="N202" i="1"/>
  <c r="N430" i="1"/>
  <c r="N116" i="1"/>
  <c r="AG396" i="1"/>
  <c r="J463" i="1"/>
  <c r="J149" i="1"/>
  <c r="J235" i="1"/>
  <c r="AK370" i="1"/>
  <c r="N123" i="1"/>
  <c r="N209" i="1"/>
  <c r="N437" i="1"/>
  <c r="AB372" i="1"/>
  <c r="E439" i="1"/>
  <c r="E211" i="1"/>
  <c r="E125" i="1"/>
  <c r="AS404" i="1"/>
  <c r="V471" i="1"/>
  <c r="V157" i="1"/>
  <c r="V243" i="1"/>
  <c r="AG365" i="1"/>
  <c r="J118" i="1"/>
  <c r="J204" i="1"/>
  <c r="J432" i="1"/>
  <c r="AF366" i="1"/>
  <c r="I433" i="1"/>
  <c r="I119" i="1"/>
  <c r="I205" i="1"/>
  <c r="AT364" i="1"/>
  <c r="W431" i="1"/>
  <c r="W117" i="1"/>
  <c r="W203" i="1"/>
  <c r="AS373" i="1"/>
  <c r="V212" i="1"/>
  <c r="V126" i="1"/>
  <c r="V440" i="1"/>
  <c r="AR366" i="1"/>
  <c r="U433" i="1"/>
  <c r="U119" i="1"/>
  <c r="U205" i="1"/>
  <c r="AN365" i="1"/>
  <c r="Q432" i="1"/>
  <c r="Q204" i="1"/>
  <c r="Q118" i="1"/>
  <c r="AM374" i="1"/>
  <c r="P213" i="1"/>
  <c r="P441" i="1"/>
  <c r="P127" i="1"/>
  <c r="AL367" i="1"/>
  <c r="O434" i="1"/>
  <c r="O206" i="1"/>
  <c r="O120" i="1"/>
  <c r="AH366" i="1"/>
  <c r="K433" i="1"/>
  <c r="K119" i="1"/>
  <c r="K205" i="1"/>
  <c r="AG375" i="1"/>
  <c r="J442" i="1"/>
  <c r="J214" i="1"/>
  <c r="J128" i="1"/>
  <c r="AF368" i="1"/>
  <c r="I435" i="1"/>
  <c r="I121" i="1"/>
  <c r="I207" i="1"/>
  <c r="AT366" i="1"/>
  <c r="W205" i="1"/>
  <c r="W433" i="1"/>
  <c r="W119" i="1"/>
  <c r="AS375" i="1"/>
  <c r="V214" i="1"/>
  <c r="V442" i="1"/>
  <c r="V128" i="1"/>
  <c r="AM384" i="1"/>
  <c r="P451" i="1"/>
  <c r="P223" i="1"/>
  <c r="P137" i="1"/>
  <c r="AL377" i="1"/>
  <c r="O444" i="1"/>
  <c r="O216" i="1"/>
  <c r="O130" i="1"/>
  <c r="AH376" i="1"/>
  <c r="K129" i="1"/>
  <c r="K215" i="1"/>
  <c r="K443" i="1"/>
  <c r="AG385" i="1"/>
  <c r="J224" i="1"/>
  <c r="J452" i="1"/>
  <c r="J138" i="1"/>
  <c r="AB383" i="1"/>
  <c r="E222" i="1"/>
  <c r="E136" i="1"/>
  <c r="E450" i="1"/>
  <c r="AI378" i="1"/>
  <c r="L131" i="1"/>
  <c r="L445" i="1"/>
  <c r="L217" i="1"/>
  <c r="AI372" i="1"/>
  <c r="L439" i="1"/>
  <c r="L211" i="1"/>
  <c r="L125" i="1"/>
  <c r="AH405" i="1"/>
  <c r="K472" i="1"/>
  <c r="K244" i="1"/>
  <c r="K158" i="1"/>
  <c r="AF401" i="1"/>
  <c r="I154" i="1"/>
  <c r="I240" i="1"/>
  <c r="I468" i="1"/>
  <c r="AB397" i="1"/>
  <c r="E236" i="1"/>
  <c r="E150" i="1"/>
  <c r="E464" i="1"/>
  <c r="AI392" i="1"/>
  <c r="L459" i="1"/>
  <c r="L231" i="1"/>
  <c r="L145" i="1"/>
  <c r="AB388" i="1"/>
  <c r="E141" i="1"/>
  <c r="E227" i="1"/>
  <c r="E455" i="1"/>
  <c r="AA384" i="1"/>
  <c r="D137" i="1"/>
  <c r="D223" i="1"/>
  <c r="D451" i="1"/>
  <c r="AA399" i="1"/>
  <c r="D152" i="1"/>
  <c r="D466" i="1"/>
  <c r="D238" i="1"/>
  <c r="AA387" i="1"/>
  <c r="D226" i="1"/>
  <c r="D140" i="1"/>
  <c r="D454" i="1"/>
  <c r="AR373" i="1"/>
  <c r="U440" i="1"/>
  <c r="U126" i="1"/>
  <c r="U212" i="1"/>
  <c r="AT399" i="1"/>
  <c r="W152" i="1"/>
  <c r="W238" i="1"/>
  <c r="W466" i="1"/>
  <c r="AT387" i="1"/>
  <c r="W226" i="1"/>
  <c r="W140" i="1"/>
  <c r="W454" i="1"/>
  <c r="AF375" i="1"/>
  <c r="I128" i="1"/>
  <c r="I442" i="1"/>
  <c r="I214" i="1"/>
  <c r="AQ400" i="1"/>
  <c r="T153" i="1"/>
  <c r="T239" i="1"/>
  <c r="T467" i="1"/>
  <c r="AQ388" i="1"/>
  <c r="T141" i="1"/>
  <c r="T227" i="1"/>
  <c r="T455" i="1"/>
  <c r="AK376" i="1"/>
  <c r="N215" i="1"/>
  <c r="N129" i="1"/>
  <c r="N443" i="1"/>
  <c r="AQ401" i="1"/>
  <c r="T154" i="1"/>
  <c r="T240" i="1"/>
  <c r="T468" i="1"/>
  <c r="AQ389" i="1"/>
  <c r="T142" i="1"/>
  <c r="T456" i="1"/>
  <c r="T228" i="1"/>
  <c r="AO377" i="1"/>
  <c r="R130" i="1"/>
  <c r="R444" i="1"/>
  <c r="R216" i="1"/>
  <c r="AO402" i="1"/>
  <c r="R469" i="1"/>
  <c r="R155" i="1"/>
  <c r="R241" i="1"/>
  <c r="AO390" i="1"/>
  <c r="R229" i="1"/>
  <c r="R457" i="1"/>
  <c r="R143" i="1"/>
  <c r="AO378" i="1"/>
  <c r="R131" i="1"/>
  <c r="R217" i="1"/>
  <c r="R445" i="1"/>
  <c r="AO403" i="1"/>
  <c r="R470" i="1"/>
  <c r="R156" i="1"/>
  <c r="R242" i="1"/>
  <c r="AO391" i="1"/>
  <c r="R230" i="1"/>
  <c r="R144" i="1"/>
  <c r="R458" i="1"/>
  <c r="AO379" i="1"/>
  <c r="R132" i="1"/>
  <c r="R218" i="1"/>
  <c r="R446" i="1"/>
  <c r="AL404" i="1"/>
  <c r="O157" i="1"/>
  <c r="O471" i="1"/>
  <c r="O243" i="1"/>
  <c r="AL392" i="1"/>
  <c r="O145" i="1"/>
  <c r="O231" i="1"/>
  <c r="O459" i="1"/>
  <c r="AL380" i="1"/>
  <c r="O219" i="1"/>
  <c r="O133" i="1"/>
  <c r="O447" i="1"/>
  <c r="AJ405" i="1"/>
  <c r="M244" i="1"/>
  <c r="M158" i="1"/>
  <c r="M472" i="1"/>
  <c r="AJ393" i="1"/>
  <c r="M460" i="1"/>
  <c r="M232" i="1"/>
  <c r="M146" i="1"/>
  <c r="AJ381" i="1"/>
  <c r="M448" i="1"/>
  <c r="M134" i="1"/>
  <c r="M220" i="1"/>
  <c r="AJ406" i="1"/>
  <c r="M159" i="1"/>
  <c r="M473" i="1"/>
  <c r="M245" i="1"/>
  <c r="AJ394" i="1"/>
  <c r="M233" i="1"/>
  <c r="M461" i="1"/>
  <c r="M147" i="1"/>
  <c r="AJ382" i="1"/>
  <c r="M135" i="1"/>
  <c r="M221" i="1"/>
  <c r="M449" i="1"/>
  <c r="EQ526" i="1"/>
  <c r="FS325" i="1"/>
  <c r="FA268" i="1"/>
  <c r="FA264" i="1"/>
  <c r="EJ515" i="1"/>
  <c r="FR314" i="1"/>
  <c r="FK304" i="1"/>
  <c r="DF323" i="1"/>
  <c r="DD323" i="1"/>
  <c r="AX281" i="1"/>
  <c r="BP497" i="1"/>
  <c r="FH296" i="1"/>
  <c r="EJ512" i="1"/>
  <c r="FR311" i="1"/>
  <c r="CZ512" i="1"/>
  <c r="FM311" i="1"/>
  <c r="FL277" i="1"/>
  <c r="FL264" i="1"/>
  <c r="DN318" i="1"/>
  <c r="DG318" i="1"/>
  <c r="BB511" i="1"/>
  <c r="FF310" i="1"/>
  <c r="FJ262" i="1"/>
  <c r="CB330" i="1"/>
  <c r="HS303" i="1" s="1"/>
  <c r="IN267" i="1" s="1"/>
  <c r="II267" i="1" s="1"/>
  <c r="HD269" i="1"/>
  <c r="GY269" i="1" s="1"/>
  <c r="FG315" i="1"/>
  <c r="BI516" i="1"/>
  <c r="DX313" i="1"/>
  <c r="DJ313" i="1"/>
  <c r="DX297" i="1"/>
  <c r="DH297" i="1"/>
  <c r="FA289" i="1"/>
  <c r="FT274" i="1"/>
  <c r="FM260" i="1"/>
  <c r="FM263" i="1"/>
  <c r="FL283" i="1"/>
  <c r="HD263" i="1"/>
  <c r="GY263" i="1" s="1"/>
  <c r="CO330" i="1"/>
  <c r="DL306" i="1"/>
  <c r="CJ330" i="1"/>
  <c r="DG306" i="1"/>
  <c r="CN330" i="1"/>
  <c r="DK306" i="1"/>
  <c r="FJ294" i="1"/>
  <c r="FJ293" i="1"/>
  <c r="DP286" i="1"/>
  <c r="DP287" i="1"/>
  <c r="DQ287" i="1"/>
  <c r="DF287" i="1"/>
  <c r="DD287" i="1"/>
  <c r="FK275" i="1"/>
  <c r="FK263" i="1"/>
  <c r="FO265" i="1"/>
  <c r="FO272" i="1"/>
  <c r="DV298" i="1"/>
  <c r="DP298" i="1"/>
  <c r="AX295" i="1"/>
  <c r="EZ296" i="1" s="1"/>
  <c r="DH310" i="1"/>
  <c r="FQ272" i="1"/>
  <c r="AX306" i="1"/>
  <c r="DN282" i="1"/>
  <c r="DH282" i="1"/>
  <c r="FB320" i="1"/>
  <c r="Y520" i="1"/>
  <c r="FB319" i="1"/>
  <c r="FP265" i="1"/>
  <c r="FF304" i="1"/>
  <c r="DV307" i="1"/>
  <c r="DP288" i="1"/>
  <c r="DN288" i="1"/>
  <c r="CD522" i="1"/>
  <c r="S367" i="45" s="1"/>
  <c r="BD367" i="45" s="1"/>
  <c r="FJ321" i="1"/>
  <c r="DS314" i="1"/>
  <c r="DP314" i="1"/>
  <c r="BW502" i="1"/>
  <c r="FI301" i="1"/>
  <c r="L245" i="45"/>
  <c r="DU316" i="1"/>
  <c r="DT326" i="1"/>
  <c r="DT325" i="1"/>
  <c r="AX292" i="1"/>
  <c r="DO289" i="1"/>
  <c r="FO325" i="1"/>
  <c r="BP523" i="1"/>
  <c r="FH322" i="1"/>
  <c r="DU512" i="1"/>
  <c r="FP311" i="1"/>
  <c r="DM280" i="1"/>
  <c r="DV280" i="1"/>
  <c r="L203" i="45"/>
  <c r="DM315" i="1"/>
  <c r="DU300" i="1"/>
  <c r="L223" i="45"/>
  <c r="FI300" i="1"/>
  <c r="DV291" i="1"/>
  <c r="DN291" i="1"/>
  <c r="FB265" i="1"/>
  <c r="FB261" i="1"/>
  <c r="FM317" i="1"/>
  <c r="DW321" i="1"/>
  <c r="DW320" i="1"/>
  <c r="DZ321" i="1"/>
  <c r="DZ320" i="1"/>
  <c r="FA302" i="1"/>
  <c r="EJ508" i="1"/>
  <c r="FR307" i="1"/>
  <c r="DG524" i="1"/>
  <c r="FN323" i="1"/>
  <c r="FH259" i="1"/>
  <c r="FH281" i="1"/>
  <c r="FI264" i="1"/>
  <c r="FS273" i="1"/>
  <c r="FS277" i="1"/>
  <c r="FO287" i="1"/>
  <c r="DZ302" i="1"/>
  <c r="AX291" i="1"/>
  <c r="DM301" i="1"/>
  <c r="R497" i="1"/>
  <c r="FA296" i="1"/>
  <c r="AX280" i="1"/>
  <c r="EZ280" i="1" s="1"/>
  <c r="DV326" i="1"/>
  <c r="DK326" i="1"/>
  <c r="DX324" i="1"/>
  <c r="DQ324" i="1"/>
  <c r="Y501" i="1"/>
  <c r="FB300" i="1"/>
  <c r="FN314" i="1"/>
  <c r="EQ503" i="1"/>
  <c r="FS302" i="1"/>
  <c r="DD279" i="1"/>
  <c r="DW283" i="1"/>
  <c r="DL283" i="1"/>
  <c r="BI330" i="1"/>
  <c r="FK305" i="1"/>
  <c r="CL506" i="1"/>
  <c r="DN504" i="1"/>
  <c r="FO303" i="1"/>
  <c r="FN318" i="1"/>
  <c r="FQ303" i="1"/>
  <c r="DV319" i="1"/>
  <c r="DL319" i="1"/>
  <c r="FG274" i="1"/>
  <c r="FG263" i="1"/>
  <c r="FR260" i="1"/>
  <c r="FR264" i="1"/>
  <c r="DZ322" i="1"/>
  <c r="DG322" i="1"/>
  <c r="BW511" i="1"/>
  <c r="FI310" i="1"/>
  <c r="CZ524" i="1"/>
  <c r="FM323" i="1"/>
  <c r="DV294" i="1"/>
  <c r="CY329" i="1"/>
  <c r="DL294" i="1"/>
  <c r="CO329" i="1"/>
  <c r="FF261" i="1"/>
  <c r="FF270" i="1"/>
  <c r="FJ284" i="1"/>
  <c r="FS310" i="1"/>
  <c r="FO300" i="1"/>
  <c r="DD290" i="1"/>
  <c r="EA284" i="1" l="1"/>
  <c r="CD558" i="1"/>
  <c r="EA290" i="1"/>
  <c r="EB588" i="1"/>
  <c r="CD566" i="1"/>
  <c r="EZ268" i="1"/>
  <c r="FW268" i="1" s="1"/>
  <c r="EB585" i="1"/>
  <c r="EZ283" i="1"/>
  <c r="BP573" i="1"/>
  <c r="BP568" i="1"/>
  <c r="EB571" i="1"/>
  <c r="BP581" i="1"/>
  <c r="BP571" i="1"/>
  <c r="BP565" i="1"/>
  <c r="BP570" i="1"/>
  <c r="BP566" i="1"/>
  <c r="BP576" i="1"/>
  <c r="BP582" i="1"/>
  <c r="EB568" i="1"/>
  <c r="EB567" i="1"/>
  <c r="EB573" i="1"/>
  <c r="EB565" i="1"/>
  <c r="EB586" i="1"/>
  <c r="BP572" i="1"/>
  <c r="BP584" i="1"/>
  <c r="BP578" i="1"/>
  <c r="EB566" i="1"/>
  <c r="BP577" i="1"/>
  <c r="BP567" i="1"/>
  <c r="EB575" i="1"/>
  <c r="EZ291" i="1"/>
  <c r="EB581" i="1"/>
  <c r="DG567" i="1"/>
  <c r="CD585" i="1"/>
  <c r="EJ284" i="1"/>
  <c r="EK284" i="1"/>
  <c r="BW567" i="1"/>
  <c r="BW586" i="1"/>
  <c r="BW574" i="1"/>
  <c r="BW581" i="1"/>
  <c r="BW582" i="1"/>
  <c r="BW570" i="1"/>
  <c r="BW583" i="1"/>
  <c r="CD565" i="1"/>
  <c r="BW588" i="1"/>
  <c r="BW572" i="1"/>
  <c r="BW566" i="1"/>
  <c r="CD584" i="1"/>
  <c r="EA317" i="1"/>
  <c r="ER317" i="1" s="1"/>
  <c r="EA293" i="1"/>
  <c r="EW293" i="1" s="1"/>
  <c r="EQ293" i="1"/>
  <c r="EP293" i="1"/>
  <c r="EL293" i="1"/>
  <c r="ED293" i="1"/>
  <c r="ES293" i="1"/>
  <c r="EE293" i="1"/>
  <c r="ER293" i="1"/>
  <c r="EN293" i="1"/>
  <c r="EF293" i="1"/>
  <c r="EJ293" i="1"/>
  <c r="DG568" i="1"/>
  <c r="EY582" i="1"/>
  <c r="EY580" i="1"/>
  <c r="EY579" i="1"/>
  <c r="EY587" i="1"/>
  <c r="EZ277" i="1"/>
  <c r="FW277" i="1" s="1"/>
  <c r="EY585" i="1"/>
  <c r="EY572" i="1"/>
  <c r="EA309" i="1"/>
  <c r="EP309" i="1" s="1"/>
  <c r="EA285" i="1"/>
  <c r="ER285" i="1" s="1"/>
  <c r="EY588" i="1"/>
  <c r="EA325" i="1"/>
  <c r="EY567" i="1"/>
  <c r="EZ301" i="1"/>
  <c r="BP583" i="1"/>
  <c r="BW576" i="1"/>
  <c r="BW568" i="1"/>
  <c r="BS289" i="1"/>
  <c r="BW289" i="1" s="1"/>
  <c r="EO284" i="1"/>
  <c r="EA296" i="1"/>
  <c r="ES284" i="1"/>
  <c r="EV284" i="1"/>
  <c r="EM284" i="1"/>
  <c r="EW284" i="1"/>
  <c r="EQ284" i="1"/>
  <c r="ED284" i="1"/>
  <c r="EL284" i="1"/>
  <c r="EU284" i="1"/>
  <c r="EE284" i="1"/>
  <c r="EA311" i="1"/>
  <c r="EK311" i="1" s="1"/>
  <c r="EF284" i="1"/>
  <c r="EN284" i="1"/>
  <c r="ET284" i="1"/>
  <c r="EP284" i="1"/>
  <c r="EH284" i="1"/>
  <c r="ER284" i="1"/>
  <c r="EI284" i="1"/>
  <c r="EG284" i="1"/>
  <c r="BW584" i="1"/>
  <c r="CS576" i="1"/>
  <c r="CS582" i="1"/>
  <c r="CS585" i="1"/>
  <c r="CS588" i="1"/>
  <c r="CS572" i="1"/>
  <c r="CS566" i="1"/>
  <c r="CS571" i="1"/>
  <c r="CS579" i="1"/>
  <c r="BJ332" i="1"/>
  <c r="BP575" i="1"/>
  <c r="BP569" i="1"/>
  <c r="EZ290" i="1"/>
  <c r="BS313" i="1"/>
  <c r="BW313" i="1" s="1"/>
  <c r="BS280" i="1"/>
  <c r="BW280" i="1" s="1"/>
  <c r="BS293" i="1"/>
  <c r="BW293" i="1" s="1"/>
  <c r="BS323" i="1"/>
  <c r="BW323" i="1" s="1"/>
  <c r="BS306" i="1"/>
  <c r="BW306" i="1" s="1"/>
  <c r="BS322" i="1"/>
  <c r="BW322" i="1" s="1"/>
  <c r="BS326" i="1"/>
  <c r="BW326" i="1" s="1"/>
  <c r="BS314" i="1"/>
  <c r="BW314" i="1" s="1"/>
  <c r="BS315" i="1"/>
  <c r="BW315" i="1" s="1"/>
  <c r="BS317" i="1"/>
  <c r="BW317" i="1" s="1"/>
  <c r="EC290" i="1"/>
  <c r="ET290" i="1"/>
  <c r="EK290" i="1"/>
  <c r="EU290" i="1"/>
  <c r="EL290" i="1"/>
  <c r="EE290" i="1"/>
  <c r="EP290" i="1"/>
  <c r="EF290" i="1"/>
  <c r="EQ290" i="1"/>
  <c r="EW290" i="1"/>
  <c r="EO290" i="1"/>
  <c r="EH290" i="1"/>
  <c r="ES290" i="1"/>
  <c r="EJ290" i="1"/>
  <c r="EM290" i="1"/>
  <c r="ED290" i="1"/>
  <c r="EI290" i="1"/>
  <c r="EV290" i="1"/>
  <c r="ER290" i="1"/>
  <c r="EG290" i="1"/>
  <c r="EN290" i="1"/>
  <c r="CS569" i="1"/>
  <c r="BW575" i="1"/>
  <c r="CS577" i="1"/>
  <c r="BP585" i="1"/>
  <c r="EA308" i="1"/>
  <c r="ET308" i="1" s="1"/>
  <c r="CS587" i="1"/>
  <c r="EZ272" i="1"/>
  <c r="FW272" i="1" s="1"/>
  <c r="EZ264" i="1"/>
  <c r="FW264" i="1" s="1"/>
  <c r="EZ262" i="1"/>
  <c r="FW262" i="1" s="1"/>
  <c r="EZ274" i="1"/>
  <c r="FW274" i="1" s="1"/>
  <c r="BD358" i="45"/>
  <c r="BD366" i="45"/>
  <c r="BD351" i="45"/>
  <c r="EC285" i="1"/>
  <c r="EA303" i="1"/>
  <c r="EF303" i="1" s="1"/>
  <c r="EZ288" i="1"/>
  <c r="EG285" i="1"/>
  <c r="CS583" i="1"/>
  <c r="EO293" i="1"/>
  <c r="EZ265" i="1"/>
  <c r="FW265" i="1" s="1"/>
  <c r="HS279" i="1"/>
  <c r="EZ285" i="1"/>
  <c r="EB570" i="1"/>
  <c r="BS304" i="1"/>
  <c r="BW304" i="1" s="1"/>
  <c r="EA288" i="1"/>
  <c r="EC288" i="1" s="1"/>
  <c r="EI293" i="1"/>
  <c r="BS307" i="1"/>
  <c r="BW307" i="1" s="1"/>
  <c r="EB572" i="1"/>
  <c r="EA297" i="1"/>
  <c r="EC297" i="1" s="1"/>
  <c r="EY577" i="1"/>
  <c r="CD583" i="1"/>
  <c r="EC284" i="1"/>
  <c r="EZ270" i="1"/>
  <c r="FW270" i="1" s="1"/>
  <c r="EM325" i="1"/>
  <c r="EC325" i="1"/>
  <c r="EW325" i="1"/>
  <c r="EE325" i="1"/>
  <c r="EU325" i="1"/>
  <c r="EH325" i="1"/>
  <c r="EN325" i="1"/>
  <c r="ED325" i="1"/>
  <c r="EL325" i="1"/>
  <c r="EJ325" i="1"/>
  <c r="EV325" i="1"/>
  <c r="EG325" i="1"/>
  <c r="EO325" i="1"/>
  <c r="ES325" i="1"/>
  <c r="ER325" i="1"/>
  <c r="EK325" i="1"/>
  <c r="EP325" i="1"/>
  <c r="EF325" i="1"/>
  <c r="EI325" i="1"/>
  <c r="EG297" i="1"/>
  <c r="EA287" i="1"/>
  <c r="EH287" i="1" s="1"/>
  <c r="HS299" i="1"/>
  <c r="IN263" i="1" s="1"/>
  <c r="II263" i="1" s="1"/>
  <c r="AJ147" i="1"/>
  <c r="AJ448" i="1"/>
  <c r="AL471" i="1"/>
  <c r="AO143" i="1"/>
  <c r="AO130" i="1"/>
  <c r="AQ239" i="1"/>
  <c r="AA454" i="1"/>
  <c r="AA137" i="1"/>
  <c r="AH244" i="1"/>
  <c r="AH443" i="1"/>
  <c r="AM451" i="1"/>
  <c r="AH119" i="1"/>
  <c r="AS440" i="1"/>
  <c r="AF433" i="1"/>
  <c r="AG149" i="1"/>
  <c r="AF429" i="1"/>
  <c r="AA437" i="1"/>
  <c r="AP430" i="1"/>
  <c r="AO115" i="1"/>
  <c r="AM471" i="1"/>
  <c r="AI246" i="1"/>
  <c r="AK147" i="1"/>
  <c r="AN133" i="1"/>
  <c r="AP156" i="1"/>
  <c r="AP143" i="1"/>
  <c r="AL215" i="1"/>
  <c r="AH410" i="1"/>
  <c r="BF375" i="1" s="1"/>
  <c r="AB231" i="1"/>
  <c r="AG216" i="1"/>
  <c r="AM474" i="1"/>
  <c r="AG120" i="1"/>
  <c r="AK212" i="1"/>
  <c r="AS463" i="1"/>
  <c r="AA438" i="1"/>
  <c r="AP203" i="1"/>
  <c r="AA203" i="1"/>
  <c r="AP114" i="1"/>
  <c r="AR145" i="1"/>
  <c r="AK121" i="1"/>
  <c r="EA313" i="1"/>
  <c r="EC313" i="1" s="1"/>
  <c r="HS284" i="1"/>
  <c r="EA281" i="1"/>
  <c r="EC281" i="1" s="1"/>
  <c r="AF200" i="1"/>
  <c r="AL461" i="1"/>
  <c r="AO220" i="1"/>
  <c r="AO243" i="1"/>
  <c r="AQ457" i="1"/>
  <c r="AR444" i="1"/>
  <c r="AA154" i="1"/>
  <c r="AF148" i="1"/>
  <c r="AI225" i="1"/>
  <c r="AG436" i="1"/>
  <c r="AM466" i="1"/>
  <c r="AK125" i="1"/>
  <c r="AK432" i="1"/>
  <c r="AS227" i="1"/>
  <c r="AA430" i="1"/>
  <c r="AI432" i="1"/>
  <c r="AM437" i="1"/>
  <c r="AL454" i="1"/>
  <c r="S361" i="45"/>
  <c r="BD361" i="45" s="1"/>
  <c r="CD586" i="1"/>
  <c r="DG566" i="1"/>
  <c r="AI150" i="1"/>
  <c r="AK450" i="1"/>
  <c r="AK246" i="1"/>
  <c r="AP460" i="1"/>
  <c r="AR132" i="1"/>
  <c r="AR242" i="1"/>
  <c r="AB153" i="1"/>
  <c r="AB139" i="1"/>
  <c r="AB234" i="1"/>
  <c r="AQ118" i="1"/>
  <c r="AP129" i="1"/>
  <c r="AG229" i="1"/>
  <c r="AA440" i="1"/>
  <c r="AO433" i="1"/>
  <c r="AS429" i="1"/>
  <c r="AS130" i="1"/>
  <c r="AN230" i="1"/>
  <c r="AF149" i="1"/>
  <c r="AH139" i="1"/>
  <c r="BS319" i="1"/>
  <c r="BW319" i="1" s="1"/>
  <c r="BS260" i="1"/>
  <c r="BW260" i="1" s="1"/>
  <c r="BS271" i="1"/>
  <c r="BW271" i="1" s="1"/>
  <c r="BS276" i="1"/>
  <c r="BW276" i="1" s="1"/>
  <c r="BS278" i="1"/>
  <c r="BW278" i="1" s="1"/>
  <c r="BS268" i="1"/>
  <c r="BW268" i="1" s="1"/>
  <c r="BS261" i="1"/>
  <c r="BW261" i="1" s="1"/>
  <c r="BS263" i="1"/>
  <c r="BW263" i="1" s="1"/>
  <c r="BS274" i="1"/>
  <c r="BW274" i="1" s="1"/>
  <c r="BS259" i="1"/>
  <c r="BW259" i="1" s="1"/>
  <c r="BS273" i="1"/>
  <c r="BW273" i="1" s="1"/>
  <c r="BS258" i="1"/>
  <c r="BW258" i="1" s="1"/>
  <c r="BS267" i="1"/>
  <c r="BW267" i="1" s="1"/>
  <c r="BS270" i="1"/>
  <c r="BW270" i="1" s="1"/>
  <c r="BS275" i="1"/>
  <c r="BW275" i="1" s="1"/>
  <c r="BS277" i="1"/>
  <c r="BW277" i="1" s="1"/>
  <c r="BS266" i="1"/>
  <c r="BW266" i="1" s="1"/>
  <c r="BS262" i="1"/>
  <c r="BW262" i="1" s="1"/>
  <c r="BS265" i="1"/>
  <c r="BW265" i="1" s="1"/>
  <c r="BS264" i="1"/>
  <c r="BW264" i="1" s="1"/>
  <c r="BS272" i="1"/>
  <c r="BW272" i="1" s="1"/>
  <c r="BS269" i="1"/>
  <c r="BW269" i="1" s="1"/>
  <c r="K525" i="1"/>
  <c r="EZ324" i="1"/>
  <c r="AO437" i="1"/>
  <c r="AO148" i="1"/>
  <c r="AO221" i="1"/>
  <c r="AQ244" i="1"/>
  <c r="AT458" i="1"/>
  <c r="AA218" i="1"/>
  <c r="AF246" i="1"/>
  <c r="AI147" i="1"/>
  <c r="AB434" i="1"/>
  <c r="AM136" i="1"/>
  <c r="AJ213" i="1"/>
  <c r="AA207" i="1"/>
  <c r="AS439" i="1"/>
  <c r="AG203" i="1"/>
  <c r="AM130" i="1"/>
  <c r="AG215" i="1"/>
  <c r="AM210" i="1"/>
  <c r="AG234" i="1"/>
  <c r="AF209" i="1"/>
  <c r="BS316" i="1"/>
  <c r="BW316" i="1" s="1"/>
  <c r="BS287" i="1"/>
  <c r="BW287" i="1" s="1"/>
  <c r="AK441" i="1"/>
  <c r="AI238" i="1"/>
  <c r="AK411" i="1"/>
  <c r="AN451" i="1"/>
  <c r="AP246" i="1"/>
  <c r="AP461" i="1"/>
  <c r="AA243" i="1"/>
  <c r="AB242" i="1"/>
  <c r="AS137" i="1"/>
  <c r="AJ200" i="1"/>
  <c r="AG127" i="1"/>
  <c r="AP204" i="1"/>
  <c r="AO118" i="1"/>
  <c r="AG470" i="1"/>
  <c r="Z361" i="1"/>
  <c r="X361" i="1"/>
  <c r="CI361" i="1" s="1"/>
  <c r="C114" i="1"/>
  <c r="Z114" i="1" s="1"/>
  <c r="C200" i="1"/>
  <c r="C428" i="1"/>
  <c r="AO113" i="1"/>
  <c r="AN232" i="1"/>
  <c r="AJ455" i="1"/>
  <c r="AF210" i="1"/>
  <c r="AO464" i="1"/>
  <c r="AQ450" i="1"/>
  <c r="AQ159" i="1"/>
  <c r="AT460" i="1"/>
  <c r="AF454" i="1"/>
  <c r="AQ129" i="1"/>
  <c r="AB474" i="1"/>
  <c r="AS443" i="1"/>
  <c r="AI433" i="1"/>
  <c r="EY584" i="1"/>
  <c r="AK227" i="1"/>
  <c r="AF440" i="1"/>
  <c r="AN237" i="1"/>
  <c r="AP137" i="1"/>
  <c r="AR246" i="1"/>
  <c r="Z382" i="1"/>
  <c r="X382" i="1"/>
  <c r="CI382" i="1" s="1"/>
  <c r="C221" i="1"/>
  <c r="C449" i="1"/>
  <c r="C135" i="1"/>
  <c r="AR120" i="1"/>
  <c r="AB155" i="1"/>
  <c r="AA428" i="1"/>
  <c r="AN474" i="1"/>
  <c r="AT432" i="1"/>
  <c r="AL236" i="1"/>
  <c r="AN140" i="1"/>
  <c r="AT137" i="1"/>
  <c r="AN128" i="1"/>
  <c r="AJ199" i="1"/>
  <c r="EL288" i="1"/>
  <c r="AJ241" i="1"/>
  <c r="AJ456" i="1"/>
  <c r="AT410" i="1"/>
  <c r="BR375" i="1" s="1"/>
  <c r="AO441" i="1"/>
  <c r="AO465" i="1"/>
  <c r="AQ452" i="1"/>
  <c r="AF204" i="1"/>
  <c r="AA234" i="1"/>
  <c r="AF206" i="1"/>
  <c r="AA241" i="1"/>
  <c r="AS427" i="1"/>
  <c r="AS474" i="1"/>
  <c r="AL466" i="1"/>
  <c r="AT149" i="1"/>
  <c r="AG236" i="1"/>
  <c r="AR219" i="1"/>
  <c r="AR239" i="1"/>
  <c r="AQ436" i="1"/>
  <c r="AS228" i="1"/>
  <c r="AG145" i="1"/>
  <c r="DG565" i="1"/>
  <c r="AK217" i="1"/>
  <c r="AK469" i="1"/>
  <c r="AP454" i="1"/>
  <c r="AO210" i="1"/>
  <c r="AR236" i="1"/>
  <c r="AR432" i="1"/>
  <c r="AB138" i="1"/>
  <c r="AH232" i="1"/>
  <c r="AH153" i="1"/>
  <c r="AF231" i="1"/>
  <c r="AH457" i="1"/>
  <c r="AS150" i="1"/>
  <c r="AL220" i="1"/>
  <c r="AN124" i="1"/>
  <c r="AM138" i="1"/>
  <c r="AG437" i="1"/>
  <c r="AM233" i="1"/>
  <c r="AT449" i="1"/>
  <c r="AT219" i="1"/>
  <c r="AG147" i="1"/>
  <c r="EB569" i="1"/>
  <c r="CS573" i="1"/>
  <c r="EL313" i="1"/>
  <c r="AJ243" i="1"/>
  <c r="AL229" i="1"/>
  <c r="AI130" i="1"/>
  <c r="AO467" i="1"/>
  <c r="AQ238" i="1"/>
  <c r="AT224" i="1"/>
  <c r="AT122" i="1"/>
  <c r="AI137" i="1"/>
  <c r="AH152" i="1"/>
  <c r="AG154" i="1"/>
  <c r="AF451" i="1"/>
  <c r="AR449" i="1"/>
  <c r="AH125" i="1"/>
  <c r="AS226" i="1"/>
  <c r="HS259" i="1"/>
  <c r="EB574" i="1"/>
  <c r="HS282" i="1"/>
  <c r="EV308" i="1"/>
  <c r="BS285" i="1"/>
  <c r="BW285" i="1" s="1"/>
  <c r="AI448" i="1"/>
  <c r="AK243" i="1"/>
  <c r="AK458" i="1"/>
  <c r="AK444" i="1"/>
  <c r="AP239" i="1"/>
  <c r="AR454" i="1"/>
  <c r="AI227" i="1"/>
  <c r="AF150" i="1"/>
  <c r="AG232" i="1"/>
  <c r="AT441" i="1"/>
  <c r="AG450" i="1"/>
  <c r="AL410" i="1"/>
  <c r="BJ373" i="1" s="1"/>
  <c r="AR127" i="1"/>
  <c r="AH117" i="1"/>
  <c r="AM117" i="1"/>
  <c r="AB201" i="1"/>
  <c r="AQ123" i="1"/>
  <c r="AG241" i="1"/>
  <c r="AS122" i="1"/>
  <c r="AJ461" i="1"/>
  <c r="AL447" i="1"/>
  <c r="AL157" i="1"/>
  <c r="AO457" i="1"/>
  <c r="AK443" i="1"/>
  <c r="AQ153" i="1"/>
  <c r="AA140" i="1"/>
  <c r="AB464" i="1"/>
  <c r="AH472" i="1"/>
  <c r="AH215" i="1"/>
  <c r="AF207" i="1"/>
  <c r="AH433" i="1"/>
  <c r="AS126" i="1"/>
  <c r="AB125" i="1"/>
  <c r="AG463" i="1"/>
  <c r="AF115" i="1"/>
  <c r="AM225" i="1"/>
  <c r="AP202" i="1"/>
  <c r="AO201" i="1"/>
  <c r="EA307" i="1"/>
  <c r="EV307" i="1" s="1"/>
  <c r="X360" i="1"/>
  <c r="Z360" i="1"/>
  <c r="C427" i="1"/>
  <c r="C113" i="1"/>
  <c r="C199" i="1"/>
  <c r="AI474" i="1"/>
  <c r="AK232" i="1"/>
  <c r="AN219" i="1"/>
  <c r="AP242" i="1"/>
  <c r="AR142" i="1"/>
  <c r="AL443" i="1"/>
  <c r="Z388" i="1"/>
  <c r="X388" i="1"/>
  <c r="CI388" i="1" s="1"/>
  <c r="C227" i="1"/>
  <c r="C141" i="1"/>
  <c r="C455" i="1"/>
  <c r="AF158" i="1"/>
  <c r="AI221" i="1"/>
  <c r="AG130" i="1"/>
  <c r="AM246" i="1"/>
  <c r="AM205" i="1"/>
  <c r="AQ125" i="1"/>
  <c r="AS149" i="1"/>
  <c r="AA210" i="1"/>
  <c r="AJ123" i="1"/>
  <c r="AA117" i="1"/>
  <c r="AP428" i="1"/>
  <c r="AL158" i="1"/>
  <c r="AK207" i="1"/>
  <c r="HS300" i="1"/>
  <c r="IN264" i="1" s="1"/>
  <c r="II264" i="1" s="1"/>
  <c r="AJ451" i="1"/>
  <c r="AF114" i="1"/>
  <c r="AL233" i="1"/>
  <c r="AO219" i="1"/>
  <c r="AO471" i="1"/>
  <c r="AQ229" i="1"/>
  <c r="AN129" i="1"/>
  <c r="AA240" i="1"/>
  <c r="AF462" i="1"/>
  <c r="AI453" i="1"/>
  <c r="AM207" i="1"/>
  <c r="AM238" i="1"/>
  <c r="AK211" i="1"/>
  <c r="AQ431" i="1"/>
  <c r="AS141" i="1"/>
  <c r="AA116" i="1"/>
  <c r="AF445" i="1"/>
  <c r="AM209" i="1"/>
  <c r="AL140" i="1"/>
  <c r="HS309" i="1"/>
  <c r="IN273" i="1" s="1"/>
  <c r="II273" i="1" s="1"/>
  <c r="AN209" i="1"/>
  <c r="AI464" i="1"/>
  <c r="AK222" i="1"/>
  <c r="AN159" i="1"/>
  <c r="AP232" i="1"/>
  <c r="AR446" i="1"/>
  <c r="AB239" i="1"/>
  <c r="AB453" i="1"/>
  <c r="AB435" i="1"/>
  <c r="AQ204" i="1"/>
  <c r="AP215" i="1"/>
  <c r="AM228" i="1"/>
  <c r="AA126" i="1"/>
  <c r="AO119" i="1"/>
  <c r="AM217" i="1"/>
  <c r="AS216" i="1"/>
  <c r="AN144" i="1"/>
  <c r="BS290" i="1"/>
  <c r="BW290" i="1" s="1"/>
  <c r="AJ225" i="1"/>
  <c r="AO209" i="1"/>
  <c r="AO462" i="1"/>
  <c r="AQ134" i="1"/>
  <c r="AQ472" i="1"/>
  <c r="AT230" i="1"/>
  <c r="AA467" i="1"/>
  <c r="AF474" i="1"/>
  <c r="AI461" i="1"/>
  <c r="AK205" i="1"/>
  <c r="AM450" i="1"/>
  <c r="AA410" i="1"/>
  <c r="AY381" i="1" s="1"/>
  <c r="AJ441" i="1"/>
  <c r="AJ434" i="1"/>
  <c r="AS211" i="1"/>
  <c r="AG431" i="1"/>
  <c r="AM444" i="1"/>
  <c r="AG429" i="1"/>
  <c r="AM124" i="1"/>
  <c r="AG148" i="1"/>
  <c r="EH288" i="1"/>
  <c r="EO287" i="1"/>
  <c r="K519" i="1"/>
  <c r="EZ318" i="1"/>
  <c r="AK213" i="1"/>
  <c r="AK465" i="1"/>
  <c r="AK464" i="1"/>
  <c r="AN137" i="1"/>
  <c r="AP474" i="1"/>
  <c r="AR460" i="1"/>
  <c r="AA471" i="1"/>
  <c r="AB156" i="1"/>
  <c r="AP206" i="1"/>
  <c r="AJ114" i="1"/>
  <c r="AG213" i="1"/>
  <c r="AT471" i="1"/>
  <c r="AG156" i="1"/>
  <c r="AO199" i="1"/>
  <c r="HS289" i="1"/>
  <c r="EK297" i="1"/>
  <c r="BW577" i="1"/>
  <c r="AJ141" i="1"/>
  <c r="Z373" i="1"/>
  <c r="X373" i="1"/>
  <c r="CI373" i="1" s="1"/>
  <c r="C126" i="1"/>
  <c r="C212" i="1"/>
  <c r="C440" i="1"/>
  <c r="AF124" i="1"/>
  <c r="AO463" i="1"/>
  <c r="AQ222" i="1"/>
  <c r="AQ473" i="1"/>
  <c r="AA232" i="1"/>
  <c r="AF140" i="1"/>
  <c r="AQ215" i="1"/>
  <c r="AB160" i="1"/>
  <c r="AI121" i="1"/>
  <c r="AO434" i="1"/>
  <c r="AI119" i="1"/>
  <c r="AI468" i="1"/>
  <c r="AK141" i="1"/>
  <c r="AF126" i="1"/>
  <c r="AP464" i="1"/>
  <c r="AP223" i="1"/>
  <c r="AR474" i="1"/>
  <c r="AH452" i="1"/>
  <c r="AB241" i="1"/>
  <c r="AA114" i="1"/>
  <c r="AN242" i="1"/>
  <c r="AT159" i="1"/>
  <c r="AT118" i="1"/>
  <c r="AL464" i="1"/>
  <c r="AH131" i="1"/>
  <c r="AT223" i="1"/>
  <c r="BF402" i="1"/>
  <c r="AN442" i="1"/>
  <c r="BS310" i="1"/>
  <c r="BW310" i="1" s="1"/>
  <c r="EW285" i="1"/>
  <c r="BS309" i="1"/>
  <c r="BW309" i="1" s="1"/>
  <c r="EZ259" i="1"/>
  <c r="FW259" i="1" s="1"/>
  <c r="FX259" i="1" s="1"/>
  <c r="AJ155" i="1"/>
  <c r="AL455" i="1"/>
  <c r="AO127" i="1"/>
  <c r="AO237" i="1"/>
  <c r="AQ137" i="1"/>
  <c r="AF118" i="1"/>
  <c r="AA462" i="1"/>
  <c r="AF224" i="1"/>
  <c r="AA469" i="1"/>
  <c r="AS113" i="1"/>
  <c r="AG160" i="1"/>
  <c r="AL152" i="1"/>
  <c r="AT235" i="1"/>
  <c r="AM227" i="1"/>
  <c r="AR133" i="1"/>
  <c r="AR153" i="1"/>
  <c r="AP438" i="1"/>
  <c r="AS452" i="1"/>
  <c r="AS456" i="1"/>
  <c r="AG231" i="1"/>
  <c r="BS303" i="1"/>
  <c r="BW303" i="1" s="1"/>
  <c r="EE285" i="1"/>
  <c r="AK445" i="1"/>
  <c r="AK468" i="1"/>
  <c r="AN239" i="1"/>
  <c r="AP140" i="1"/>
  <c r="AO438" i="1"/>
  <c r="AR204" i="1"/>
  <c r="AB452" i="1"/>
  <c r="AH160" i="1"/>
  <c r="AH467" i="1"/>
  <c r="AF459" i="1"/>
  <c r="AN142" i="1"/>
  <c r="AS236" i="1"/>
  <c r="AL134" i="1"/>
  <c r="AH201" i="1"/>
  <c r="AM224" i="1"/>
  <c r="AG123" i="1"/>
  <c r="AM147" i="1"/>
  <c r="AT135" i="1"/>
  <c r="AR431" i="1"/>
  <c r="AG233" i="1"/>
  <c r="HS283" i="1"/>
  <c r="BS284" i="1"/>
  <c r="BW284" i="1" s="1"/>
  <c r="EO307" i="1"/>
  <c r="ER308" i="1"/>
  <c r="EW313" i="1"/>
  <c r="AJ219" i="1"/>
  <c r="AJ471" i="1"/>
  <c r="AL143" i="1"/>
  <c r="AB215" i="1"/>
  <c r="AO153" i="1"/>
  <c r="AQ152" i="1"/>
  <c r="AQ411" i="1"/>
  <c r="AT452" i="1"/>
  <c r="AI442" i="1"/>
  <c r="AI451" i="1"/>
  <c r="AH238" i="1"/>
  <c r="AM153" i="1"/>
  <c r="AF137" i="1"/>
  <c r="AR135" i="1"/>
  <c r="AM428" i="1"/>
  <c r="AS140" i="1"/>
  <c r="HS265" i="1"/>
  <c r="HS274" i="1"/>
  <c r="BB558" i="1"/>
  <c r="BB574" i="1" s="1"/>
  <c r="BD332" i="1"/>
  <c r="EV288" i="1"/>
  <c r="EQ285" i="1"/>
  <c r="AI134" i="1"/>
  <c r="AK471" i="1"/>
  <c r="AN229" i="1"/>
  <c r="AK216" i="1"/>
  <c r="AP467" i="1"/>
  <c r="Z398" i="1"/>
  <c r="X398" i="1"/>
  <c r="C237" i="1"/>
  <c r="Z237" i="1" s="1"/>
  <c r="C151" i="1"/>
  <c r="C465" i="1"/>
  <c r="AI455" i="1"/>
  <c r="AL211" i="1"/>
  <c r="AG146" i="1"/>
  <c r="AT127" i="1"/>
  <c r="AM449" i="1"/>
  <c r="AR213" i="1"/>
  <c r="AH431" i="1"/>
  <c r="AB208" i="1"/>
  <c r="AB115" i="1"/>
  <c r="AQ437" i="1"/>
  <c r="AS460" i="1"/>
  <c r="AS436" i="1"/>
  <c r="EM287" i="1"/>
  <c r="AJ233" i="1"/>
  <c r="AL133" i="1"/>
  <c r="AO242" i="1"/>
  <c r="AO229" i="1"/>
  <c r="AK129" i="1"/>
  <c r="AT466" i="1"/>
  <c r="AA226" i="1"/>
  <c r="AB150" i="1"/>
  <c r="AB450" i="1"/>
  <c r="AH129" i="1"/>
  <c r="AF121" i="1"/>
  <c r="AN118" i="1"/>
  <c r="AS212" i="1"/>
  <c r="AB211" i="1"/>
  <c r="AS225" i="1"/>
  <c r="AF201" i="1"/>
  <c r="AM453" i="1"/>
  <c r="AF203" i="1"/>
  <c r="AO429" i="1"/>
  <c r="BD356" i="45"/>
  <c r="BD355" i="45"/>
  <c r="ED287" i="1"/>
  <c r="K512" i="1"/>
  <c r="EZ311" i="1"/>
  <c r="HS296" i="1"/>
  <c r="IN260" i="1" s="1"/>
  <c r="II260" i="1" s="1"/>
  <c r="AI222" i="1"/>
  <c r="AI160" i="1"/>
  <c r="AK460" i="1"/>
  <c r="AP132" i="1"/>
  <c r="AP470" i="1"/>
  <c r="AR228" i="1"/>
  <c r="AF244" i="1"/>
  <c r="AI449" i="1"/>
  <c r="AM129" i="1"/>
  <c r="AM160" i="1"/>
  <c r="AM433" i="1"/>
  <c r="AQ211" i="1"/>
  <c r="AG455" i="1"/>
  <c r="AA124" i="1"/>
  <c r="AJ437" i="1"/>
  <c r="AT147" i="1"/>
  <c r="AP200" i="1"/>
  <c r="AL244" i="1"/>
  <c r="HS302" i="1"/>
  <c r="IN266" i="1" s="1"/>
  <c r="II266" i="1" s="1"/>
  <c r="EA320" i="1"/>
  <c r="EC320" i="1" s="1"/>
  <c r="K513" i="1"/>
  <c r="EZ312" i="1"/>
  <c r="AJ137" i="1"/>
  <c r="AJ160" i="1"/>
  <c r="AL147" i="1"/>
  <c r="AO447" i="1"/>
  <c r="AQ156" i="1"/>
  <c r="AQ143" i="1"/>
  <c r="AN443" i="1"/>
  <c r="AI467" i="1"/>
  <c r="AF234" i="1"/>
  <c r="AI139" i="1"/>
  <c r="AM435" i="1"/>
  <c r="AS151" i="1"/>
  <c r="AK439" i="1"/>
  <c r="AQ117" i="1"/>
  <c r="AG219" i="1"/>
  <c r="AA202" i="1"/>
  <c r="AF131" i="1"/>
  <c r="AT209" i="1"/>
  <c r="AL226" i="1"/>
  <c r="AN437" i="1"/>
  <c r="AK149" i="1"/>
  <c r="AK136" i="1"/>
  <c r="AN473" i="1"/>
  <c r="AP231" i="1"/>
  <c r="AR218" i="1"/>
  <c r="X390" i="1"/>
  <c r="Z390" i="1"/>
  <c r="C229" i="1"/>
  <c r="C457" i="1"/>
  <c r="C143" i="1"/>
  <c r="AH242" i="1"/>
  <c r="AB225" i="1"/>
  <c r="AB207" i="1"/>
  <c r="AB432" i="1"/>
  <c r="AP443" i="1"/>
  <c r="AM456" i="1"/>
  <c r="AJ431" i="1"/>
  <c r="AO205" i="1"/>
  <c r="AM131" i="1"/>
  <c r="AK436" i="1"/>
  <c r="AN458" i="1"/>
  <c r="AH411" i="1"/>
  <c r="BF386" i="1"/>
  <c r="EY565" i="1"/>
  <c r="EA312" i="1"/>
  <c r="EC312" i="1" s="1"/>
  <c r="AJ453" i="1"/>
  <c r="Z369" i="1"/>
  <c r="X369" i="1"/>
  <c r="CI369" i="1" s="1"/>
  <c r="C436" i="1"/>
  <c r="C122" i="1"/>
  <c r="Z122" i="1" s="1"/>
  <c r="C208" i="1"/>
  <c r="AL115" i="1"/>
  <c r="AO234" i="1"/>
  <c r="AQ220" i="1"/>
  <c r="AQ471" i="1"/>
  <c r="AT144" i="1"/>
  <c r="AA153" i="1"/>
  <c r="AA453" i="1"/>
  <c r="AI233" i="1"/>
  <c r="AK119" i="1"/>
  <c r="AS135" i="1"/>
  <c r="AJ127" i="1"/>
  <c r="AJ206" i="1"/>
  <c r="AL156" i="1"/>
  <c r="AM216" i="1"/>
  <c r="AG201" i="1"/>
  <c r="AM436" i="1"/>
  <c r="AG462" i="1"/>
  <c r="EW288" i="1"/>
  <c r="AK127" i="1"/>
  <c r="AK237" i="1"/>
  <c r="AK236" i="1"/>
  <c r="AP222" i="1"/>
  <c r="AP160" i="1"/>
  <c r="AR146" i="1"/>
  <c r="X393" i="1"/>
  <c r="Z393" i="1"/>
  <c r="C146" i="1"/>
  <c r="C460" i="1"/>
  <c r="C232" i="1"/>
  <c r="AI123" i="1"/>
  <c r="AB147" i="1"/>
  <c r="AB470" i="1"/>
  <c r="AP120" i="1"/>
  <c r="AP199" i="1"/>
  <c r="AG441" i="1"/>
  <c r="AT157" i="1"/>
  <c r="AQ200" i="1"/>
  <c r="AA115" i="1"/>
  <c r="AO427" i="1"/>
  <c r="K527" i="1"/>
  <c r="EZ326" i="1"/>
  <c r="DG570" i="1"/>
  <c r="AJ226" i="1"/>
  <c r="AL139" i="1"/>
  <c r="AF438" i="1"/>
  <c r="AO149" i="1"/>
  <c r="AQ449" i="1"/>
  <c r="AA146" i="1"/>
  <c r="AB465" i="1"/>
  <c r="AB246" i="1"/>
  <c r="AI435" i="1"/>
  <c r="AO120" i="1"/>
  <c r="AI429" i="1"/>
  <c r="EE288" i="1"/>
  <c r="HS306" i="1"/>
  <c r="IN270" i="1" s="1"/>
  <c r="II270" i="1" s="1"/>
  <c r="AI154" i="1"/>
  <c r="AK454" i="1"/>
  <c r="AF212" i="1"/>
  <c r="AP236" i="1"/>
  <c r="AR222" i="1"/>
  <c r="AR160" i="1"/>
  <c r="X394" i="1"/>
  <c r="Z394" i="1"/>
  <c r="C461" i="1"/>
  <c r="C233" i="1"/>
  <c r="C147" i="1"/>
  <c r="Z147" i="1" s="1"/>
  <c r="AH138" i="1"/>
  <c r="AT206" i="1"/>
  <c r="AN470" i="1"/>
  <c r="AT245" i="1"/>
  <c r="AG472" i="1"/>
  <c r="AL150" i="1"/>
  <c r="AH445" i="1"/>
  <c r="AO431" i="1"/>
  <c r="AN214" i="1"/>
  <c r="DN558" i="1"/>
  <c r="DN577" i="1" s="1"/>
  <c r="BM332" i="1"/>
  <c r="HS280" i="1"/>
  <c r="DU558" i="1"/>
  <c r="BN332" i="1"/>
  <c r="EL285" i="1"/>
  <c r="AJ131" i="1"/>
  <c r="AJ469" i="1"/>
  <c r="AL227" i="1"/>
  <c r="AH126" i="1"/>
  <c r="AO151" i="1"/>
  <c r="AQ223" i="1"/>
  <c r="AT246" i="1"/>
  <c r="AA148" i="1"/>
  <c r="AF452" i="1"/>
  <c r="AI127" i="1"/>
  <c r="AS199" i="1"/>
  <c r="AG246" i="1"/>
  <c r="AR151" i="1"/>
  <c r="AT463" i="1"/>
  <c r="AM141" i="1"/>
  <c r="AL124" i="1"/>
  <c r="AR467" i="1"/>
  <c r="AP124" i="1"/>
  <c r="AS138" i="1"/>
  <c r="AI431" i="1"/>
  <c r="AG459" i="1"/>
  <c r="CS586" i="1"/>
  <c r="DG580" i="1"/>
  <c r="EN285" i="1"/>
  <c r="AI144" i="1"/>
  <c r="AK131" i="1"/>
  <c r="AK240" i="1"/>
  <c r="AN153" i="1"/>
  <c r="AP453" i="1"/>
  <c r="AO124" i="1"/>
  <c r="AR118" i="1"/>
  <c r="AK128" i="1"/>
  <c r="AB224" i="1"/>
  <c r="AH246" i="1"/>
  <c r="AS466" i="1"/>
  <c r="AF145" i="1"/>
  <c r="AN456" i="1"/>
  <c r="AG228" i="1"/>
  <c r="AL448" i="1"/>
  <c r="AH115" i="1"/>
  <c r="AA445" i="1"/>
  <c r="AG209" i="1"/>
  <c r="AM461" i="1"/>
  <c r="AT221" i="1"/>
  <c r="AR203" i="1"/>
  <c r="IC258" i="1" a="1"/>
  <c r="EZ297" i="1"/>
  <c r="K498" i="1"/>
  <c r="AJ133" i="1"/>
  <c r="AJ156" i="1"/>
  <c r="AL457" i="1"/>
  <c r="AB443" i="1"/>
  <c r="AQ465" i="1"/>
  <c r="AT138" i="1"/>
  <c r="AI214" i="1"/>
  <c r="AH464" i="1"/>
  <c r="AH466" i="1"/>
  <c r="AM467" i="1"/>
  <c r="AL450" i="1"/>
  <c r="AR221" i="1"/>
  <c r="AM200" i="1"/>
  <c r="HS266" i="1"/>
  <c r="EO288" i="1"/>
  <c r="EE287" i="1"/>
  <c r="EA301" i="1"/>
  <c r="EC301" i="1" s="1"/>
  <c r="AK447" i="1"/>
  <c r="AK157" i="1"/>
  <c r="AN143" i="1"/>
  <c r="AI215" i="1"/>
  <c r="AP153" i="1"/>
  <c r="X387" i="1"/>
  <c r="Z387" i="1"/>
  <c r="C454" i="1"/>
  <c r="C226" i="1"/>
  <c r="Z226" i="1" s="1"/>
  <c r="C140" i="1"/>
  <c r="Z140" i="1" s="1"/>
  <c r="AA219" i="1"/>
  <c r="AI141" i="1"/>
  <c r="AL125" i="1"/>
  <c r="AM459" i="1"/>
  <c r="AT213" i="1"/>
  <c r="AM221" i="1"/>
  <c r="AF127" i="1"/>
  <c r="AH203" i="1"/>
  <c r="AB122" i="1"/>
  <c r="AR113" i="1"/>
  <c r="AQ209" i="1"/>
  <c r="AS146" i="1"/>
  <c r="BI332" i="1"/>
  <c r="CL558" i="1"/>
  <c r="CL577" i="1" s="1"/>
  <c r="K496" i="1"/>
  <c r="EZ295" i="1"/>
  <c r="HS305" i="1"/>
  <c r="IN269" i="1" s="1"/>
  <c r="II269" i="1" s="1"/>
  <c r="AJ146" i="1"/>
  <c r="AL219" i="1"/>
  <c r="AO156" i="1"/>
  <c r="AQ228" i="1"/>
  <c r="AK215" i="1"/>
  <c r="AT238" i="1"/>
  <c r="AB455" i="1"/>
  <c r="AB236" i="1"/>
  <c r="AB136" i="1"/>
  <c r="AS128" i="1"/>
  <c r="AF435" i="1"/>
  <c r="AN204" i="1"/>
  <c r="AG432" i="1"/>
  <c r="AB439" i="1"/>
  <c r="AS453" i="1"/>
  <c r="AN200" i="1"/>
  <c r="AM139" i="1"/>
  <c r="AF431" i="1"/>
  <c r="AS468" i="1"/>
  <c r="AI450" i="1"/>
  <c r="AK159" i="1"/>
  <c r="AK146" i="1"/>
  <c r="AP218" i="1"/>
  <c r="AP241" i="1"/>
  <c r="AR456" i="1"/>
  <c r="AI235" i="1"/>
  <c r="AF472" i="1"/>
  <c r="AI135" i="1"/>
  <c r="AM215" i="1"/>
  <c r="AS245" i="1"/>
  <c r="AM119" i="1"/>
  <c r="AS204" i="1"/>
  <c r="AQ439" i="1"/>
  <c r="AG141" i="1"/>
  <c r="AJ124" i="1"/>
  <c r="AJ209" i="1"/>
  <c r="AT233" i="1"/>
  <c r="AQ121" i="1"/>
  <c r="AL472" i="1"/>
  <c r="EA310" i="1"/>
  <c r="EC310" i="1" s="1"/>
  <c r="ER287" i="1"/>
  <c r="EO297" i="1"/>
  <c r="AJ223" i="1"/>
  <c r="AJ246" i="1"/>
  <c r="AO460" i="1"/>
  <c r="AO133" i="1"/>
  <c r="AQ242" i="1"/>
  <c r="AT228" i="1"/>
  <c r="AN215" i="1"/>
  <c r="AY401" i="1"/>
  <c r="AI153" i="1"/>
  <c r="AH113" i="1"/>
  <c r="AM121" i="1"/>
  <c r="AS465" i="1"/>
  <c r="AQ124" i="1"/>
  <c r="AQ203" i="1"/>
  <c r="AG133" i="1"/>
  <c r="AM469" i="1"/>
  <c r="AF217" i="1"/>
  <c r="AT437" i="1"/>
  <c r="DG587" i="1"/>
  <c r="EF287" i="1"/>
  <c r="EW297" i="1"/>
  <c r="EJ309" i="1"/>
  <c r="AN123" i="1"/>
  <c r="AK463" i="1"/>
  <c r="AN135" i="1"/>
  <c r="AN245" i="1"/>
  <c r="AP459" i="1"/>
  <c r="Z379" i="1"/>
  <c r="X379" i="1"/>
  <c r="C218" i="1"/>
  <c r="Z218" i="1" s="1"/>
  <c r="C132" i="1"/>
  <c r="C446" i="1"/>
  <c r="AH470" i="1"/>
  <c r="AG200" i="1"/>
  <c r="AB121" i="1"/>
  <c r="AB118" i="1"/>
  <c r="AA443" i="1"/>
  <c r="AM142" i="1"/>
  <c r="AJ117" i="1"/>
  <c r="AT202" i="1"/>
  <c r="AM445" i="1"/>
  <c r="AK208" i="1"/>
  <c r="X367" i="1"/>
  <c r="CI367" i="1" s="1"/>
  <c r="Z367" i="1"/>
  <c r="C120" i="1"/>
  <c r="C434" i="1"/>
  <c r="C206" i="1"/>
  <c r="AS156" i="1"/>
  <c r="AJ139" i="1"/>
  <c r="AL201" i="1"/>
  <c r="AO147" i="1"/>
  <c r="AQ448" i="1"/>
  <c r="AQ243" i="1"/>
  <c r="AA458" i="1"/>
  <c r="AA239" i="1"/>
  <c r="AA139" i="1"/>
  <c r="AS231" i="1"/>
  <c r="AK433" i="1"/>
  <c r="AS221" i="1"/>
  <c r="AP126" i="1"/>
  <c r="AJ120" i="1"/>
  <c r="AL242" i="1"/>
  <c r="AP130" i="1"/>
  <c r="AG115" i="1"/>
  <c r="AM122" i="1"/>
  <c r="EA286" i="1"/>
  <c r="EH286" i="1" s="1"/>
  <c r="BS291" i="1"/>
  <c r="BW291" i="1" s="1"/>
  <c r="EY583" i="1"/>
  <c r="AO439" i="1"/>
  <c r="AK151" i="1"/>
  <c r="AK150" i="1"/>
  <c r="AP136" i="1"/>
  <c r="AP159" i="1"/>
  <c r="AR232" i="1"/>
  <c r="AI437" i="1"/>
  <c r="AB461" i="1"/>
  <c r="AP437" i="1"/>
  <c r="AP434" i="1"/>
  <c r="AP113" i="1"/>
  <c r="AM440" i="1"/>
  <c r="AS431" i="1"/>
  <c r="AT243" i="1"/>
  <c r="AQ114" i="1"/>
  <c r="AA429" i="1"/>
  <c r="AF141" i="1"/>
  <c r="EY575" i="1"/>
  <c r="EA315" i="1"/>
  <c r="EE315" i="1" s="1"/>
  <c r="HS313" i="1"/>
  <c r="IN277" i="1" s="1"/>
  <c r="II277" i="1" s="1"/>
  <c r="DG574" i="1"/>
  <c r="AJ454" i="1"/>
  <c r="AL453" i="1"/>
  <c r="AH122" i="1"/>
  <c r="AO235" i="1"/>
  <c r="AQ135" i="1"/>
  <c r="AT158" i="1"/>
  <c r="AA460" i="1"/>
  <c r="AB237" i="1"/>
  <c r="AP201" i="1"/>
  <c r="AI207" i="1"/>
  <c r="AO206" i="1"/>
  <c r="AI201" i="1"/>
  <c r="ED307" i="1"/>
  <c r="EA302" i="1"/>
  <c r="AB130" i="1"/>
  <c r="AI240" i="1"/>
  <c r="AK140" i="1"/>
  <c r="AH210" i="1"/>
  <c r="AP150" i="1"/>
  <c r="AR450" i="1"/>
  <c r="AO215" i="1"/>
  <c r="AH224" i="1"/>
  <c r="AY361" i="1"/>
  <c r="AT120" i="1"/>
  <c r="AL160" i="1"/>
  <c r="AT473" i="1"/>
  <c r="AG158" i="1"/>
  <c r="AR455" i="1"/>
  <c r="AH217" i="1"/>
  <c r="AO203" i="1"/>
  <c r="EA294" i="1"/>
  <c r="EL294" i="1" s="1"/>
  <c r="EW307" i="1"/>
  <c r="HS298" i="1"/>
  <c r="IN262" i="1" s="1"/>
  <c r="II262" i="1" s="1"/>
  <c r="EP313" i="1"/>
  <c r="DU576" i="1"/>
  <c r="EZ271" i="1"/>
  <c r="FW271" i="1" s="1"/>
  <c r="EZ267" i="1"/>
  <c r="FW267" i="1" s="1"/>
  <c r="AJ217" i="1"/>
  <c r="AJ468" i="1"/>
  <c r="AL141" i="1"/>
  <c r="AH212" i="1"/>
  <c r="AQ464" i="1"/>
  <c r="AQ451" i="1"/>
  <c r="AT474" i="1"/>
  <c r="AO442" i="1"/>
  <c r="AF138" i="1"/>
  <c r="AI441" i="1"/>
  <c r="AT465" i="1"/>
  <c r="AG474" i="1"/>
  <c r="AR465" i="1"/>
  <c r="AH455" i="1"/>
  <c r="AM455" i="1"/>
  <c r="AL438" i="1"/>
  <c r="AM218" i="1"/>
  <c r="AP210" i="1"/>
  <c r="AS224" i="1"/>
  <c r="AI117" i="1"/>
  <c r="K505" i="1"/>
  <c r="EZ304" i="1"/>
  <c r="CS580" i="1"/>
  <c r="AI458" i="1"/>
  <c r="AH216" i="1"/>
  <c r="AK154" i="1"/>
  <c r="AN467" i="1"/>
  <c r="AP139" i="1"/>
  <c r="AR122" i="1"/>
  <c r="AK442" i="1"/>
  <c r="AA159" i="1"/>
  <c r="AH474" i="1"/>
  <c r="AS238" i="1"/>
  <c r="AL458" i="1"/>
  <c r="AN228" i="1"/>
  <c r="AG142" i="1"/>
  <c r="AR211" i="1"/>
  <c r="AH429" i="1"/>
  <c r="AA131" i="1"/>
  <c r="AG134" i="1"/>
  <c r="AR117" i="1"/>
  <c r="EA306" i="1"/>
  <c r="EC306" i="1" s="1"/>
  <c r="EH293" i="1"/>
  <c r="AJ447" i="1"/>
  <c r="AJ242" i="1"/>
  <c r="AO228" i="1"/>
  <c r="AB129" i="1"/>
  <c r="AQ151" i="1"/>
  <c r="AA224" i="1"/>
  <c r="AI128" i="1"/>
  <c r="AH236" i="1"/>
  <c r="AH459" i="1"/>
  <c r="AM239" i="1"/>
  <c r="AL222" i="1"/>
  <c r="AM439" i="1"/>
  <c r="AM114" i="1"/>
  <c r="HS262" i="1"/>
  <c r="HS261" i="1"/>
  <c r="EB587" i="1"/>
  <c r="EM307" i="1"/>
  <c r="EQ287" i="1"/>
  <c r="EZ317" i="1"/>
  <c r="K518" i="1"/>
  <c r="EG317" i="1"/>
  <c r="AK133" i="1"/>
  <c r="AK470" i="1"/>
  <c r="AN457" i="1"/>
  <c r="AI129" i="1"/>
  <c r="AR152" i="1"/>
  <c r="X399" i="1"/>
  <c r="CI399" i="1" s="1"/>
  <c r="Z399" i="1"/>
  <c r="C152" i="1"/>
  <c r="Z152" i="1" s="1"/>
  <c r="C238" i="1"/>
  <c r="Z238" i="1" s="1"/>
  <c r="C466" i="1"/>
  <c r="AA133" i="1"/>
  <c r="AH154" i="1"/>
  <c r="AL439" i="1"/>
  <c r="AM231" i="1"/>
  <c r="AH213" i="1"/>
  <c r="AM135" i="1"/>
  <c r="AF441" i="1"/>
  <c r="AG243" i="1"/>
  <c r="AB436" i="1"/>
  <c r="AR427" i="1"/>
  <c r="AS116" i="1"/>
  <c r="AS232" i="1"/>
  <c r="EE297" i="1"/>
  <c r="AJ232" i="1"/>
  <c r="AO446" i="1"/>
  <c r="AO470" i="1"/>
  <c r="AQ456" i="1"/>
  <c r="AF214" i="1"/>
  <c r="AT152" i="1"/>
  <c r="AB227" i="1"/>
  <c r="AI125" i="1"/>
  <c r="AB222" i="1"/>
  <c r="AS442" i="1"/>
  <c r="AL120" i="1"/>
  <c r="AN432" i="1"/>
  <c r="AG204" i="1"/>
  <c r="AK116" i="1"/>
  <c r="AS139" i="1"/>
  <c r="AN114" i="1"/>
  <c r="AN208" i="1"/>
  <c r="AF117" i="1"/>
  <c r="AS240" i="1"/>
  <c r="EZ303" i="1"/>
  <c r="K504" i="1"/>
  <c r="EC317" i="1"/>
  <c r="EA321" i="1"/>
  <c r="EM321" i="1" s="1"/>
  <c r="S348" i="45"/>
  <c r="BD349" i="45" s="1"/>
  <c r="CD573" i="1"/>
  <c r="BD364" i="45"/>
  <c r="AI136" i="1"/>
  <c r="AK245" i="1"/>
  <c r="AN145" i="1"/>
  <c r="AP446" i="1"/>
  <c r="AP469" i="1"/>
  <c r="X389" i="1"/>
  <c r="Z389" i="1"/>
  <c r="C142" i="1"/>
  <c r="Z142" i="1" s="1"/>
  <c r="C456" i="1"/>
  <c r="C228" i="1"/>
  <c r="Z400" i="1"/>
  <c r="X400" i="1"/>
  <c r="C239" i="1"/>
  <c r="C153" i="1"/>
  <c r="C467" i="1"/>
  <c r="AI463" i="1"/>
  <c r="AH435" i="1"/>
  <c r="AM443" i="1"/>
  <c r="AS159" i="1"/>
  <c r="AS432" i="1"/>
  <c r="AB203" i="1"/>
  <c r="AG227" i="1"/>
  <c r="AJ210" i="1"/>
  <c r="AM140" i="1"/>
  <c r="AT461" i="1"/>
  <c r="AQ435" i="1"/>
  <c r="EA289" i="1"/>
  <c r="EP289" i="1" s="1"/>
  <c r="EA292" i="1"/>
  <c r="EC292" i="1" s="1"/>
  <c r="EU287" i="1"/>
  <c r="EN297" i="1"/>
  <c r="AJ450" i="1"/>
  <c r="AJ474" i="1"/>
  <c r="AO232" i="1"/>
  <c r="AQ446" i="1"/>
  <c r="AQ470" i="1"/>
  <c r="AT142" i="1"/>
  <c r="AA145" i="1"/>
  <c r="AI239" i="1"/>
  <c r="AI411" i="1"/>
  <c r="AH199" i="1"/>
  <c r="AQ205" i="1"/>
  <c r="AS237" i="1"/>
  <c r="AQ210" i="1"/>
  <c r="AP213" i="1"/>
  <c r="AG447" i="1"/>
  <c r="AM241" i="1"/>
  <c r="AJ126" i="1"/>
  <c r="AT123" i="1"/>
  <c r="EZ305" i="1"/>
  <c r="K506" i="1"/>
  <c r="AX330" i="1"/>
  <c r="ES287" i="1"/>
  <c r="EL297" i="1"/>
  <c r="AO435" i="1"/>
  <c r="AK235" i="1"/>
  <c r="AN221" i="1"/>
  <c r="AP158" i="1"/>
  <c r="AP145" i="1"/>
  <c r="AI243" i="1"/>
  <c r="AH156" i="1"/>
  <c r="AB411" i="1"/>
  <c r="AG428" i="1"/>
  <c r="AM458" i="1"/>
  <c r="AB204" i="1"/>
  <c r="AA129" i="1"/>
  <c r="AS133" i="1"/>
  <c r="AJ203" i="1"/>
  <c r="AT116" i="1"/>
  <c r="AT467" i="1"/>
  <c r="AK122" i="1"/>
  <c r="AS242" i="1"/>
  <c r="ET297" i="1"/>
  <c r="AJ138" i="1"/>
  <c r="AL223" i="1"/>
  <c r="AL429" i="1"/>
  <c r="AO233" i="1"/>
  <c r="AQ447" i="1"/>
  <c r="AQ157" i="1"/>
  <c r="BR391" i="1"/>
  <c r="AA230" i="1"/>
  <c r="AH230" i="1"/>
  <c r="AA225" i="1"/>
  <c r="AS145" i="1"/>
  <c r="AJ122" i="1"/>
  <c r="AS449" i="1"/>
  <c r="AP212" i="1"/>
  <c r="AI120" i="1"/>
  <c r="AH430" i="1"/>
  <c r="AL470" i="1"/>
  <c r="AP216" i="1"/>
  <c r="AM232" i="1"/>
  <c r="AM208" i="1"/>
  <c r="CZ558" i="1"/>
  <c r="CZ579" i="1" s="1"/>
  <c r="BK332" i="1"/>
  <c r="EY586" i="1"/>
  <c r="EZ293" i="1"/>
  <c r="AO125" i="1"/>
  <c r="AN149" i="1"/>
  <c r="AP450" i="1"/>
  <c r="AP473" i="1"/>
  <c r="Z405" i="1"/>
  <c r="X405" i="1"/>
  <c r="C472" i="1"/>
  <c r="C244" i="1"/>
  <c r="C158" i="1"/>
  <c r="AF238" i="1"/>
  <c r="AI209" i="1"/>
  <c r="AB233" i="1"/>
  <c r="AP123" i="1"/>
  <c r="AA120" i="1"/>
  <c r="AP427" i="1"/>
  <c r="AM126" i="1"/>
  <c r="AS203" i="1"/>
  <c r="AH147" i="1"/>
  <c r="AQ428" i="1"/>
  <c r="AA201" i="1"/>
  <c r="AF227" i="1"/>
  <c r="DU565" i="1"/>
  <c r="AJ153" i="1"/>
  <c r="AJ140" i="1"/>
  <c r="AL225" i="1"/>
  <c r="AH208" i="1"/>
  <c r="AQ462" i="1"/>
  <c r="AQ221" i="1"/>
  <c r="AT244" i="1"/>
  <c r="AH132" i="1"/>
  <c r="AH448" i="1"/>
  <c r="AB151" i="1"/>
  <c r="AP115" i="1"/>
  <c r="AH204" i="1"/>
  <c r="AI115" i="1"/>
  <c r="BW579" i="1"/>
  <c r="HS314" i="1"/>
  <c r="IN278" i="1" s="1"/>
  <c r="II278" i="1" s="1"/>
  <c r="EM313" i="1"/>
  <c r="EJ317" i="1"/>
  <c r="AB444" i="1"/>
  <c r="AK153" i="1"/>
  <c r="AK226" i="1"/>
  <c r="AH124" i="1"/>
  <c r="AP235" i="1"/>
  <c r="AR136" i="1"/>
  <c r="Z406" i="1"/>
  <c r="X406" i="1"/>
  <c r="C245" i="1"/>
  <c r="C473" i="1"/>
  <c r="C159" i="1"/>
  <c r="AO129" i="1"/>
  <c r="AI159" i="1"/>
  <c r="AS435" i="1"/>
  <c r="AT434" i="1"/>
  <c r="AL474" i="1"/>
  <c r="AH159" i="1"/>
  <c r="AG244" i="1"/>
  <c r="AR227" i="1"/>
  <c r="AG467" i="1"/>
  <c r="AO117" i="1"/>
  <c r="AN410" i="1"/>
  <c r="BL372" i="1" s="1"/>
  <c r="DN576" i="1"/>
  <c r="BQ332" i="1"/>
  <c r="EQ558" i="1"/>
  <c r="EQ569" i="1" s="1"/>
  <c r="ES313" i="1"/>
  <c r="EZ269" i="1"/>
  <c r="FW269" i="1" s="1"/>
  <c r="AJ445" i="1"/>
  <c r="AJ240" i="1"/>
  <c r="AO140" i="1"/>
  <c r="AH440" i="1"/>
  <c r="AQ236" i="1"/>
  <c r="AT136" i="1"/>
  <c r="AT160" i="1"/>
  <c r="AY395" i="1"/>
  <c r="AO128" i="1"/>
  <c r="AB245" i="1"/>
  <c r="AI213" i="1"/>
  <c r="AT237" i="1"/>
  <c r="AM159" i="1"/>
  <c r="AR237" i="1"/>
  <c r="AH141" i="1"/>
  <c r="AG446" i="1"/>
  <c r="AL210" i="1"/>
  <c r="AM446" i="1"/>
  <c r="AN116" i="1"/>
  <c r="AI203" i="1"/>
  <c r="BS301" i="1"/>
  <c r="BW301" i="1" s="1"/>
  <c r="BS295" i="1"/>
  <c r="BW295" i="1" s="1"/>
  <c r="HS318" i="1"/>
  <c r="EI317" i="1"/>
  <c r="AI230" i="1"/>
  <c r="AH444" i="1"/>
  <c r="AP466" i="1"/>
  <c r="AP225" i="1"/>
  <c r="AR436" i="1"/>
  <c r="AK214" i="1"/>
  <c r="AA245" i="1"/>
  <c r="AL468" i="1"/>
  <c r="AS152" i="1"/>
  <c r="AL144" i="1"/>
  <c r="AT227" i="1"/>
  <c r="AG456" i="1"/>
  <c r="AR439" i="1"/>
  <c r="AK120" i="1"/>
  <c r="AA217" i="1"/>
  <c r="AG220" i="1"/>
  <c r="AF219" i="1"/>
  <c r="S362" i="45"/>
  <c r="CD587" i="1"/>
  <c r="EB577" i="1"/>
  <c r="EZ315" i="1"/>
  <c r="K516" i="1"/>
  <c r="EL317" i="1"/>
  <c r="DG586" i="1"/>
  <c r="AJ446" i="1"/>
  <c r="AJ470" i="1"/>
  <c r="BJ390" i="1"/>
  <c r="AO142" i="1"/>
  <c r="AO440" i="1"/>
  <c r="AQ237" i="1"/>
  <c r="AA452" i="1"/>
  <c r="AB456" i="1"/>
  <c r="AH150" i="1"/>
  <c r="AH145" i="1"/>
  <c r="AG458" i="1"/>
  <c r="AL136" i="1"/>
  <c r="AM211" i="1"/>
  <c r="AM115" i="1"/>
  <c r="HS275" i="1"/>
  <c r="HS268" i="1"/>
  <c r="EN307" i="1"/>
  <c r="K500" i="1"/>
  <c r="EZ299" i="1"/>
  <c r="EP317" i="1"/>
  <c r="AI232" i="1"/>
  <c r="AK219" i="1"/>
  <c r="AK156" i="1"/>
  <c r="AP456" i="1"/>
  <c r="AI443" i="1"/>
  <c r="AR466" i="1"/>
  <c r="AA447" i="1"/>
  <c r="AH240" i="1"/>
  <c r="AH451" i="1"/>
  <c r="AM145" i="1"/>
  <c r="AH441" i="1"/>
  <c r="AS220" i="1"/>
  <c r="AF213" i="1"/>
  <c r="AG471" i="1"/>
  <c r="AF453" i="1"/>
  <c r="AR199" i="1"/>
  <c r="AS430" i="1"/>
  <c r="AQ429" i="1"/>
  <c r="EU297" i="1"/>
  <c r="EZ281" i="1"/>
  <c r="AJ245" i="1"/>
  <c r="AJ460" i="1"/>
  <c r="AO218" i="1"/>
  <c r="AO241" i="1"/>
  <c r="AQ142" i="1"/>
  <c r="AF442" i="1"/>
  <c r="AA238" i="1"/>
  <c r="AB141" i="1"/>
  <c r="AI211" i="1"/>
  <c r="AL130" i="1"/>
  <c r="AS214" i="1"/>
  <c r="AL206" i="1"/>
  <c r="AT203" i="1"/>
  <c r="AG118" i="1"/>
  <c r="AK430" i="1"/>
  <c r="AR207" i="1"/>
  <c r="AN428" i="1"/>
  <c r="AM411" i="1"/>
  <c r="AN436" i="1"/>
  <c r="AG205" i="1"/>
  <c r="AS154" i="1"/>
  <c r="EA283" i="1"/>
  <c r="EU283" i="1" s="1"/>
  <c r="EA322" i="1"/>
  <c r="EN322" i="1" s="1"/>
  <c r="AK221" i="1"/>
  <c r="AK473" i="1"/>
  <c r="AN231" i="1"/>
  <c r="AP217" i="1"/>
  <c r="AP155" i="1"/>
  <c r="AA141" i="1"/>
  <c r="AI149" i="1"/>
  <c r="AH207" i="1"/>
  <c r="AF113" i="1"/>
  <c r="AS473" i="1"/>
  <c r="AS118" i="1"/>
  <c r="AB431" i="1"/>
  <c r="AS445" i="1"/>
  <c r="AJ438" i="1"/>
  <c r="AM454" i="1"/>
  <c r="AT145" i="1"/>
  <c r="AQ207" i="1"/>
  <c r="EZ320" i="1"/>
  <c r="K521" i="1"/>
  <c r="AJ136" i="1"/>
  <c r="AL159" i="1"/>
  <c r="AO146" i="1"/>
  <c r="AQ218" i="1"/>
  <c r="AQ155" i="1"/>
  <c r="AT456" i="1"/>
  <c r="AA459" i="1"/>
  <c r="AB458" i="1"/>
  <c r="AH427" i="1"/>
  <c r="AQ433" i="1"/>
  <c r="AG151" i="1"/>
  <c r="AQ438" i="1"/>
  <c r="AP441" i="1"/>
  <c r="AS123" i="1"/>
  <c r="AM155" i="1"/>
  <c r="AJ440" i="1"/>
  <c r="AF461" i="1"/>
  <c r="EF313" i="1"/>
  <c r="AO207" i="1"/>
  <c r="AK462" i="1"/>
  <c r="AN449" i="1"/>
  <c r="AP244" i="1"/>
  <c r="AR144" i="1"/>
  <c r="X402" i="1"/>
  <c r="Z402" i="1"/>
  <c r="C241" i="1"/>
  <c r="C469" i="1"/>
  <c r="C155" i="1"/>
  <c r="AI157" i="1"/>
  <c r="AI143" i="1"/>
  <c r="AG114" i="1"/>
  <c r="AM144" i="1"/>
  <c r="AK117" i="1"/>
  <c r="AA215" i="1"/>
  <c r="AS447" i="1"/>
  <c r="AO430" i="1"/>
  <c r="AT430" i="1"/>
  <c r="AT153" i="1"/>
  <c r="AT121" i="1"/>
  <c r="AN158" i="1"/>
  <c r="AS470" i="1"/>
  <c r="EG287" i="1"/>
  <c r="ER297" i="1"/>
  <c r="AJ411" i="1"/>
  <c r="AJ224" i="1"/>
  <c r="AL451" i="1"/>
  <c r="AO246" i="1"/>
  <c r="AO461" i="1"/>
  <c r="AQ133" i="1"/>
  <c r="AA144" i="1"/>
  <c r="AH144" i="1"/>
  <c r="AB238" i="1"/>
  <c r="AS459" i="1"/>
  <c r="AJ208" i="1"/>
  <c r="AG221" i="1"/>
  <c r="AP440" i="1"/>
  <c r="AI434" i="1"/>
  <c r="AH202" i="1"/>
  <c r="AK113" i="1"/>
  <c r="AP444" i="1"/>
  <c r="AM146" i="1"/>
  <c r="AT131" i="1"/>
  <c r="DN584" i="1"/>
  <c r="EL307" i="1"/>
  <c r="K524" i="1"/>
  <c r="EZ323" i="1"/>
  <c r="AI454" i="1"/>
  <c r="AO211" i="1"/>
  <c r="AN463" i="1"/>
  <c r="AP221" i="1"/>
  <c r="AP245" i="1"/>
  <c r="X380" i="1"/>
  <c r="Z380" i="1"/>
  <c r="C133" i="1"/>
  <c r="C447" i="1"/>
  <c r="C219" i="1"/>
  <c r="AF466" i="1"/>
  <c r="AA444" i="1"/>
  <c r="AP209" i="1"/>
  <c r="AA434" i="1"/>
  <c r="AA427" i="1"/>
  <c r="AM212" i="1"/>
  <c r="AS117" i="1"/>
  <c r="AH461" i="1"/>
  <c r="AR149" i="1"/>
  <c r="AF455" i="1"/>
  <c r="BS302" i="1"/>
  <c r="BW302" i="1" s="1"/>
  <c r="ED321" i="1"/>
  <c r="BS288" i="1"/>
  <c r="BW288" i="1" s="1"/>
  <c r="EV313" i="1"/>
  <c r="ED317" i="1"/>
  <c r="AJ467" i="1"/>
  <c r="AO452" i="1"/>
  <c r="AH436" i="1"/>
  <c r="AQ234" i="1"/>
  <c r="AT134" i="1"/>
  <c r="AT472" i="1"/>
  <c r="AH218" i="1"/>
  <c r="AH134" i="1"/>
  <c r="AA208" i="1"/>
  <c r="AP429" i="1"/>
  <c r="AH118" i="1"/>
  <c r="EN313" i="1"/>
  <c r="DG573" i="1"/>
  <c r="ET317" i="1"/>
  <c r="AB216" i="1"/>
  <c r="AK239" i="1"/>
  <c r="AN139" i="1"/>
  <c r="AH438" i="1"/>
  <c r="AP149" i="1"/>
  <c r="Z383" i="1"/>
  <c r="X383" i="1"/>
  <c r="CI383" i="1" s="1"/>
  <c r="C450" i="1"/>
  <c r="C136" i="1"/>
  <c r="C222" i="1"/>
  <c r="AH454" i="1"/>
  <c r="AO443" i="1"/>
  <c r="AI245" i="1"/>
  <c r="AS121" i="1"/>
  <c r="AH120" i="1"/>
  <c r="AL246" i="1"/>
  <c r="AH245" i="1"/>
  <c r="AM463" i="1"/>
  <c r="AR141" i="1"/>
  <c r="AG239" i="1"/>
  <c r="AS438" i="1"/>
  <c r="K520" i="1"/>
  <c r="EZ319" i="1"/>
  <c r="EQ576" i="1"/>
  <c r="CS575" i="1"/>
  <c r="EZ260" i="1"/>
  <c r="FW260" i="1" s="1"/>
  <c r="AF130" i="1"/>
  <c r="AJ154" i="1"/>
  <c r="AO454" i="1"/>
  <c r="AI438" i="1"/>
  <c r="AQ150" i="1"/>
  <c r="AT222" i="1"/>
  <c r="BR407" i="1"/>
  <c r="AA160" i="1"/>
  <c r="AO214" i="1"/>
  <c r="AB159" i="1"/>
  <c r="AN435" i="1"/>
  <c r="AT151" i="1"/>
  <c r="AM245" i="1"/>
  <c r="AF237" i="1"/>
  <c r="AH227" i="1"/>
  <c r="AG132" i="1"/>
  <c r="AG223" i="1"/>
  <c r="AM132" i="1"/>
  <c r="AN430" i="1"/>
  <c r="BS321" i="1"/>
  <c r="BW321" i="1" s="1"/>
  <c r="EV306" i="1"/>
  <c r="EH297" i="1"/>
  <c r="R558" i="1"/>
  <c r="R567" i="1" s="1"/>
  <c r="AY332" i="1"/>
  <c r="AK229" i="1"/>
  <c r="AH130" i="1"/>
  <c r="AP152" i="1"/>
  <c r="AR452" i="1"/>
  <c r="AR208" i="1"/>
  <c r="X384" i="1"/>
  <c r="CI384" i="1" s="1"/>
  <c r="Z384" i="1"/>
  <c r="C451" i="1"/>
  <c r="C137" i="1"/>
  <c r="Z137" i="1" s="1"/>
  <c r="C223" i="1"/>
  <c r="Z223" i="1" s="1"/>
  <c r="AF456" i="1"/>
  <c r="AA473" i="1"/>
  <c r="BF407" i="1"/>
  <c r="AL154" i="1"/>
  <c r="AG466" i="1"/>
  <c r="AL230" i="1"/>
  <c r="AT455" i="1"/>
  <c r="AM133" i="1"/>
  <c r="AR125" i="1"/>
  <c r="AK434" i="1"/>
  <c r="AN468" i="1"/>
  <c r="AG139" i="1"/>
  <c r="AN134" i="1"/>
  <c r="AG448" i="1"/>
  <c r="AF447" i="1"/>
  <c r="EZ279" i="1"/>
  <c r="AJ218" i="1"/>
  <c r="AL469" i="1"/>
  <c r="AO456" i="1"/>
  <c r="Z375" i="1"/>
  <c r="X375" i="1"/>
  <c r="CI375" i="1" s="1"/>
  <c r="C214" i="1"/>
  <c r="C442" i="1"/>
  <c r="C128" i="1"/>
  <c r="AO212" i="1"/>
  <c r="AT236" i="1"/>
  <c r="AA138" i="1"/>
  <c r="AI410" i="1"/>
  <c r="BG405" i="1" s="1"/>
  <c r="AB142" i="1"/>
  <c r="AT126" i="1"/>
  <c r="AH231" i="1"/>
  <c r="AG230" i="1"/>
  <c r="AF135" i="1"/>
  <c r="AM125" i="1"/>
  <c r="AM429" i="1"/>
  <c r="HS258" i="1"/>
  <c r="HS271" i="1"/>
  <c r="EE321" i="1"/>
  <c r="HS292" i="1"/>
  <c r="EK306" i="1"/>
  <c r="ED313" i="1"/>
  <c r="EY570" i="1"/>
  <c r="AI146" i="1"/>
  <c r="AK446" i="1"/>
  <c r="AK242" i="1"/>
  <c r="AP142" i="1"/>
  <c r="AB214" i="1"/>
  <c r="AR238" i="1"/>
  <c r="AT438" i="1"/>
  <c r="AB146" i="1"/>
  <c r="AH468" i="1"/>
  <c r="AH137" i="1"/>
  <c r="AF215" i="1"/>
  <c r="AH127" i="1"/>
  <c r="AS134" i="1"/>
  <c r="AL432" i="1"/>
  <c r="AG157" i="1"/>
  <c r="AF139" i="1"/>
  <c r="AG435" i="1"/>
  <c r="AS202" i="1"/>
  <c r="AQ115" i="1"/>
  <c r="EK288" i="1"/>
  <c r="EH306" i="1"/>
  <c r="EG313" i="1"/>
  <c r="AJ473" i="1"/>
  <c r="AL459" i="1"/>
  <c r="AO132" i="1"/>
  <c r="AO155" i="1"/>
  <c r="AQ455" i="1"/>
  <c r="AF128" i="1"/>
  <c r="AA466" i="1"/>
  <c r="AF468" i="1"/>
  <c r="AI439" i="1"/>
  <c r="AL216" i="1"/>
  <c r="AG128" i="1"/>
  <c r="AL434" i="1"/>
  <c r="AT117" i="1"/>
  <c r="AK437" i="1"/>
  <c r="AK202" i="1"/>
  <c r="AS411" i="1"/>
  <c r="AR121" i="1"/>
  <c r="AG217" i="1"/>
  <c r="AN122" i="1"/>
  <c r="AG433" i="1"/>
  <c r="EK283" i="1"/>
  <c r="EK321" i="1"/>
  <c r="HS281" i="1"/>
  <c r="AK135" i="1"/>
  <c r="AK158" i="1"/>
  <c r="AN459" i="1"/>
  <c r="AP131" i="1"/>
  <c r="AR154" i="1"/>
  <c r="X401" i="1"/>
  <c r="Z401" i="1"/>
  <c r="C154" i="1"/>
  <c r="C240" i="1"/>
  <c r="C468" i="1"/>
  <c r="AA227" i="1"/>
  <c r="AB454" i="1"/>
  <c r="AH121" i="1"/>
  <c r="AF199" i="1"/>
  <c r="AG159" i="1"/>
  <c r="AB438" i="1"/>
  <c r="AB117" i="1"/>
  <c r="AS217" i="1"/>
  <c r="AR453" i="1"/>
  <c r="AM226" i="1"/>
  <c r="AT459" i="1"/>
  <c r="AN222" i="1"/>
  <c r="EQ283" i="1"/>
  <c r="EJ321" i="1"/>
  <c r="EK313" i="1"/>
  <c r="DN567" i="1"/>
  <c r="AJ235" i="1"/>
  <c r="AJ222" i="1"/>
  <c r="AL245" i="1"/>
  <c r="AO459" i="1"/>
  <c r="AQ132" i="1"/>
  <c r="AA142" i="1"/>
  <c r="AA231" i="1"/>
  <c r="X378" i="1"/>
  <c r="Z378" i="1"/>
  <c r="C217" i="1"/>
  <c r="Z217" i="1" s="1"/>
  <c r="C131" i="1"/>
  <c r="C445" i="1"/>
  <c r="AB230" i="1"/>
  <c r="AL427" i="1"/>
  <c r="AQ119" i="1"/>
  <c r="AG237" i="1"/>
  <c r="AB430" i="1"/>
  <c r="AP127" i="1"/>
  <c r="AS209" i="1"/>
  <c r="AT200" i="1"/>
  <c r="AJ212" i="1"/>
  <c r="AF233" i="1"/>
  <c r="EM283" i="1"/>
  <c r="CL567" i="1"/>
  <c r="EQ577" i="1"/>
  <c r="EA299" i="1"/>
  <c r="EE299" i="1" s="1"/>
  <c r="EE313" i="1"/>
  <c r="AI452" i="1"/>
  <c r="AO121" i="1"/>
  <c r="AK148" i="1"/>
  <c r="AP448" i="1"/>
  <c r="AP472" i="1"/>
  <c r="AR230" i="1"/>
  <c r="X391" i="1"/>
  <c r="Z391" i="1"/>
  <c r="C144" i="1"/>
  <c r="C458" i="1"/>
  <c r="C230" i="1"/>
  <c r="AA235" i="1"/>
  <c r="AI471" i="1"/>
  <c r="BF403" i="1"/>
  <c r="AI457" i="1"/>
  <c r="AM427" i="1"/>
  <c r="AM230" i="1"/>
  <c r="AK203" i="1"/>
  <c r="AJ214" i="1"/>
  <c r="AS219" i="1"/>
  <c r="AO116" i="1"/>
  <c r="AP122" i="1"/>
  <c r="AT239" i="1"/>
  <c r="AT207" i="1"/>
  <c r="AN244" i="1"/>
  <c r="DN575" i="1"/>
  <c r="ER288" i="1"/>
  <c r="K526" i="1"/>
  <c r="EZ325" i="1"/>
  <c r="EQ313" i="1"/>
  <c r="HS317" i="1"/>
  <c r="IN281" i="1" s="1"/>
  <c r="II281" i="1" s="1"/>
  <c r="AJ237" i="1"/>
  <c r="AJ452" i="1"/>
  <c r="AL137" i="1"/>
  <c r="AO474" i="1"/>
  <c r="AQ460" i="1"/>
  <c r="AQ219" i="1"/>
  <c r="AT470" i="1"/>
  <c r="AB471" i="1"/>
  <c r="AH458" i="1"/>
  <c r="AA411" i="1"/>
  <c r="AB466" i="1"/>
  <c r="AP442" i="1"/>
  <c r="AJ436" i="1"/>
  <c r="AG135" i="1"/>
  <c r="AA204" i="1"/>
  <c r="AI206" i="1"/>
  <c r="AH116" i="1"/>
  <c r="AK427" i="1"/>
  <c r="AF155" i="1"/>
  <c r="AM460" i="1"/>
  <c r="AT217" i="1"/>
  <c r="BS279" i="1"/>
  <c r="BW279" i="1" s="1"/>
  <c r="BS292" i="1"/>
  <c r="BW292" i="1" s="1"/>
  <c r="EQ582" i="1"/>
  <c r="AI140" i="1"/>
  <c r="Z371" i="1"/>
  <c r="X371" i="1"/>
  <c r="C438" i="1"/>
  <c r="C210" i="1"/>
  <c r="Z210" i="1" s="1"/>
  <c r="C124" i="1"/>
  <c r="AF122" i="1"/>
  <c r="AN235" i="1"/>
  <c r="AP449" i="1"/>
  <c r="AR244" i="1"/>
  <c r="AF152" i="1"/>
  <c r="AA216" i="1"/>
  <c r="AM214" i="1"/>
  <c r="AA206" i="1"/>
  <c r="AA199" i="1"/>
  <c r="AR243" i="1"/>
  <c r="AH233" i="1"/>
  <c r="AR235" i="1"/>
  <c r="EA326" i="1"/>
  <c r="EL326" i="1" s="1"/>
  <c r="ES288" i="1"/>
  <c r="EE317" i="1"/>
  <c r="AQ128" i="1"/>
  <c r="AJ239" i="1"/>
  <c r="AL411" i="1"/>
  <c r="AO138" i="1"/>
  <c r="AR202" i="1"/>
  <c r="AQ148" i="1"/>
  <c r="AT220" i="1"/>
  <c r="AA158" i="1"/>
  <c r="AH446" i="1"/>
  <c r="AH220" i="1"/>
  <c r="AA436" i="1"/>
  <c r="AM120" i="1"/>
  <c r="AS205" i="1"/>
  <c r="AH432" i="1"/>
  <c r="CS574" i="1"/>
  <c r="BW587" i="1"/>
  <c r="DG578" i="1"/>
  <c r="BS299" i="1"/>
  <c r="BW299" i="1" s="1"/>
  <c r="AR128" i="1"/>
  <c r="AK467" i="1"/>
  <c r="AN225" i="1"/>
  <c r="AI436" i="1"/>
  <c r="AP463" i="1"/>
  <c r="AH226" i="1"/>
  <c r="AA465" i="1"/>
  <c r="AI473" i="1"/>
  <c r="AS207" i="1"/>
  <c r="BR367" i="1"/>
  <c r="AH206" i="1"/>
  <c r="AR159" i="1"/>
  <c r="AH473" i="1"/>
  <c r="AM235" i="1"/>
  <c r="AL446" i="1"/>
  <c r="AG153" i="1"/>
  <c r="AS210" i="1"/>
  <c r="DG572" i="1"/>
  <c r="EZ263" i="1"/>
  <c r="FW263" i="1" s="1"/>
  <c r="AF216" i="1"/>
  <c r="AL239" i="1"/>
  <c r="AO226" i="1"/>
  <c r="AI124" i="1"/>
  <c r="AQ235" i="1"/>
  <c r="AT450" i="1"/>
  <c r="AA474" i="1"/>
  <c r="AH228" i="1"/>
  <c r="AB473" i="1"/>
  <c r="AN207" i="1"/>
  <c r="AH237" i="1"/>
  <c r="AM473" i="1"/>
  <c r="AF151" i="1"/>
  <c r="AN446" i="1"/>
  <c r="AG218" i="1"/>
  <c r="AG137" i="1"/>
  <c r="AT115" i="1"/>
  <c r="AQ427" i="1"/>
  <c r="AN202" i="1"/>
  <c r="HS316" i="1"/>
  <c r="IN280" i="1" s="1"/>
  <c r="II280" i="1" s="1"/>
  <c r="EB583" i="1"/>
  <c r="EA304" i="1"/>
  <c r="EP297" i="1"/>
  <c r="AK457" i="1"/>
  <c r="AQ127" i="1"/>
  <c r="AP238" i="1"/>
  <c r="AP411" i="1"/>
  <c r="AR138" i="1"/>
  <c r="AK410" i="1"/>
  <c r="BI406" i="1" s="1"/>
  <c r="AF142" i="1"/>
  <c r="AH200" i="1"/>
  <c r="AL240" i="1"/>
  <c r="AG238" i="1"/>
  <c r="AR143" i="1"/>
  <c r="AT141" i="1"/>
  <c r="AM447" i="1"/>
  <c r="AL116" i="1"/>
  <c r="AK206" i="1"/>
  <c r="AN240" i="1"/>
  <c r="AG453" i="1"/>
  <c r="AN448" i="1"/>
  <c r="AS155" i="1"/>
  <c r="AF133" i="1"/>
  <c r="HS319" i="1"/>
  <c r="BS282" i="1"/>
  <c r="BW282" i="1" s="1"/>
  <c r="DG583" i="1"/>
  <c r="AJ145" i="1"/>
  <c r="AJ132" i="1"/>
  <c r="AL155" i="1"/>
  <c r="AO227" i="1"/>
  <c r="AQ226" i="1"/>
  <c r="AO126" i="1"/>
  <c r="AT150" i="1"/>
  <c r="AB447" i="1"/>
  <c r="AB228" i="1"/>
  <c r="AT440" i="1"/>
  <c r="AS458" i="1"/>
  <c r="AG144" i="1"/>
  <c r="BJ383" i="1"/>
  <c r="AF221" i="1"/>
  <c r="AR451" i="1"/>
  <c r="AM201" i="1"/>
  <c r="HS263" i="1"/>
  <c r="HS269" i="1"/>
  <c r="EQ586" i="1"/>
  <c r="ET313" i="1"/>
  <c r="BS296" i="1"/>
  <c r="BW296" i="1" s="1"/>
  <c r="AI460" i="1"/>
  <c r="AK218" i="1"/>
  <c r="AN469" i="1"/>
  <c r="AP228" i="1"/>
  <c r="AB128" i="1"/>
  <c r="AT124" i="1"/>
  <c r="AB460" i="1"/>
  <c r="AB446" i="1"/>
  <c r="AH223" i="1"/>
  <c r="AF129" i="1"/>
  <c r="AN440" i="1"/>
  <c r="AS448" i="1"/>
  <c r="AL204" i="1"/>
  <c r="AS233" i="1"/>
  <c r="AF225" i="1"/>
  <c r="AG207" i="1"/>
  <c r="AT139" i="1"/>
  <c r="AQ201" i="1"/>
  <c r="EM288" i="1"/>
  <c r="EU313" i="1"/>
  <c r="AJ449" i="1"/>
  <c r="AJ159" i="1"/>
  <c r="AL231" i="1"/>
  <c r="AO445" i="1"/>
  <c r="AO469" i="1"/>
  <c r="AQ227" i="1"/>
  <c r="AR212" i="1"/>
  <c r="AA152" i="1"/>
  <c r="AF240" i="1"/>
  <c r="AG138" i="1"/>
  <c r="AL444" i="1"/>
  <c r="AS410" i="1"/>
  <c r="BQ382" i="1" s="1"/>
  <c r="AG214" i="1"/>
  <c r="AR205" i="1"/>
  <c r="AT431" i="1"/>
  <c r="AK209" i="1"/>
  <c r="AP211" i="1"/>
  <c r="AR435" i="1"/>
  <c r="AG131" i="1"/>
  <c r="AA125" i="1"/>
  <c r="AG119" i="1"/>
  <c r="EP307" i="1"/>
  <c r="EU299" i="1"/>
  <c r="AI462" i="1"/>
  <c r="AK449" i="1"/>
  <c r="AK244" i="1"/>
  <c r="AP230" i="1"/>
  <c r="AP445" i="1"/>
  <c r="AR468" i="1"/>
  <c r="AA455" i="1"/>
  <c r="Z372" i="1"/>
  <c r="X372" i="1"/>
  <c r="C125" i="1"/>
  <c r="C439" i="1"/>
  <c r="C211" i="1"/>
  <c r="AB226" i="1"/>
  <c r="AS434" i="1"/>
  <c r="AF427" i="1"/>
  <c r="AB124" i="1"/>
  <c r="AA127" i="1"/>
  <c r="AS131" i="1"/>
  <c r="AR139" i="1"/>
  <c r="AR209" i="1"/>
  <c r="AT231" i="1"/>
  <c r="AN450" i="1"/>
  <c r="DG576" i="1"/>
  <c r="EQ570" i="1"/>
  <c r="BD360" i="45"/>
  <c r="BD359" i="45"/>
  <c r="K510" i="1"/>
  <c r="EZ309" i="1"/>
  <c r="Y558" i="1"/>
  <c r="Y570" i="1" s="1"/>
  <c r="AZ332" i="1"/>
  <c r="AJ149" i="1"/>
  <c r="AL135" i="1"/>
  <c r="AL473" i="1"/>
  <c r="AO231" i="1"/>
  <c r="AQ131" i="1"/>
  <c r="AQ469" i="1"/>
  <c r="AA228" i="1"/>
  <c r="AB158" i="1"/>
  <c r="AB135" i="1"/>
  <c r="AB144" i="1"/>
  <c r="AL199" i="1"/>
  <c r="AB205" i="1"/>
  <c r="AG465" i="1"/>
  <c r="AB202" i="1"/>
  <c r="AA119" i="1"/>
  <c r="AS437" i="1"/>
  <c r="AT428" i="1"/>
  <c r="AK428" i="1"/>
  <c r="AF147" i="1"/>
  <c r="EH317" i="1"/>
  <c r="AI224" i="1"/>
  <c r="AR200" i="1"/>
  <c r="AK234" i="1"/>
  <c r="AP134" i="1"/>
  <c r="AP243" i="1"/>
  <c r="AR458" i="1"/>
  <c r="AA463" i="1"/>
  <c r="AA449" i="1"/>
  <c r="AI229" i="1"/>
  <c r="AM113" i="1"/>
  <c r="AS457" i="1"/>
  <c r="AK431" i="1"/>
  <c r="AJ128" i="1"/>
  <c r="AG125" i="1"/>
  <c r="AO202" i="1"/>
  <c r="AP208" i="1"/>
  <c r="AM462" i="1"/>
  <c r="AT435" i="1"/>
  <c r="AN472" i="1"/>
  <c r="EN320" i="1"/>
  <c r="EZ316" i="1"/>
  <c r="K517" i="1"/>
  <c r="EA295" i="1"/>
  <c r="EC295" i="1" s="1"/>
  <c r="AJ465" i="1"/>
  <c r="AO450" i="1"/>
  <c r="AO160" i="1"/>
  <c r="AQ232" i="1"/>
  <c r="AT446" i="1"/>
  <c r="AT156" i="1"/>
  <c r="AB243" i="1"/>
  <c r="AB143" i="1"/>
  <c r="AB152" i="1"/>
  <c r="AP128" i="1"/>
  <c r="AP121" i="1"/>
  <c r="AG449" i="1"/>
  <c r="AA118" i="1"/>
  <c r="AS446" i="1"/>
  <c r="AK199" i="1"/>
  <c r="AF241" i="1"/>
  <c r="AM204" i="1"/>
  <c r="AT445" i="1"/>
  <c r="EN317" i="1"/>
  <c r="AI226" i="1"/>
  <c r="AF436" i="1"/>
  <c r="AP148" i="1"/>
  <c r="AP135" i="1"/>
  <c r="AR158" i="1"/>
  <c r="AI465" i="1"/>
  <c r="AA130" i="1"/>
  <c r="AM128" i="1"/>
  <c r="AJ119" i="1"/>
  <c r="AA113" i="1"/>
  <c r="AR157" i="1"/>
  <c r="AJ116" i="1"/>
  <c r="AN238" i="1"/>
  <c r="AR463" i="1"/>
  <c r="DN566" i="1"/>
  <c r="EI326" i="1"/>
  <c r="EQ572" i="1"/>
  <c r="HS304" i="1"/>
  <c r="IN268" i="1" s="1"/>
  <c r="II268" i="1" s="1"/>
  <c r="EY574" i="1"/>
  <c r="AQ442" i="1"/>
  <c r="AJ152" i="1"/>
  <c r="AL151" i="1"/>
  <c r="AO224" i="1"/>
  <c r="BF369" i="1"/>
  <c r="AR116" i="1"/>
  <c r="AQ461" i="1"/>
  <c r="AT448" i="1"/>
  <c r="AA244" i="1"/>
  <c r="AI155" i="1"/>
  <c r="AA122" i="1"/>
  <c r="AM206" i="1"/>
  <c r="AS433" i="1"/>
  <c r="AR147" i="1"/>
  <c r="BW585" i="1"/>
  <c r="BW573" i="1"/>
  <c r="EY571" i="1"/>
  <c r="CS584" i="1"/>
  <c r="HS290" i="1"/>
  <c r="AR214" i="1"/>
  <c r="AK466" i="1"/>
  <c r="AN453" i="1"/>
  <c r="AI122" i="1"/>
  <c r="AR462" i="1"/>
  <c r="Z395" i="1"/>
  <c r="X395" i="1"/>
  <c r="CI395" i="1" s="1"/>
  <c r="C234" i="1"/>
  <c r="C148" i="1"/>
  <c r="Z148" i="1" s="1"/>
  <c r="C462" i="1"/>
  <c r="AH140" i="1"/>
  <c r="AA151" i="1"/>
  <c r="AI199" i="1"/>
  <c r="AH434" i="1"/>
  <c r="AR245" i="1"/>
  <c r="AH149" i="1"/>
  <c r="AM149" i="1"/>
  <c r="AL218" i="1"/>
  <c r="AM156" i="1"/>
  <c r="AS124" i="1"/>
  <c r="EQ583" i="1"/>
  <c r="ED289" i="1"/>
  <c r="EJ306" i="1"/>
  <c r="ES317" i="1"/>
  <c r="EZ278" i="1"/>
  <c r="FW278" i="1" s="1"/>
  <c r="EQ571" i="1"/>
  <c r="AJ229" i="1"/>
  <c r="AF444" i="1"/>
  <c r="AL467" i="1"/>
  <c r="AO225" i="1"/>
  <c r="AI210" i="1"/>
  <c r="AQ149" i="1"/>
  <c r="AA136" i="1"/>
  <c r="AA246" i="1"/>
  <c r="AO410" i="1"/>
  <c r="BM393" i="1" s="1"/>
  <c r="AH142" i="1"/>
  <c r="AO200" i="1"/>
  <c r="AN121" i="1"/>
  <c r="AH465" i="1"/>
  <c r="AS158" i="1"/>
  <c r="AF465" i="1"/>
  <c r="BF388" i="1"/>
  <c r="AN132" i="1"/>
  <c r="AT199" i="1"/>
  <c r="AG451" i="1"/>
  <c r="AT201" i="1"/>
  <c r="AQ113" i="1"/>
  <c r="AN130" i="1"/>
  <c r="ER313" i="1"/>
  <c r="EQ575" i="1"/>
  <c r="AI470" i="1"/>
  <c r="AK143" i="1"/>
  <c r="X376" i="1"/>
  <c r="CI376" i="1" s="1"/>
  <c r="Z376" i="1"/>
  <c r="C443" i="1"/>
  <c r="C215" i="1"/>
  <c r="Z215" i="1" s="1"/>
  <c r="C129" i="1"/>
  <c r="AQ213" i="1"/>
  <c r="AP151" i="1"/>
  <c r="AR224" i="1"/>
  <c r="X396" i="1"/>
  <c r="CI396" i="1" s="1"/>
  <c r="Z396" i="1"/>
  <c r="C149" i="1"/>
  <c r="C235" i="1"/>
  <c r="C463" i="1"/>
  <c r="AI219" i="1"/>
  <c r="AF228" i="1"/>
  <c r="AH428" i="1"/>
  <c r="AT457" i="1"/>
  <c r="AG152" i="1"/>
  <c r="AR457" i="1"/>
  <c r="AH447" i="1"/>
  <c r="AM219" i="1"/>
  <c r="AL202" i="1"/>
  <c r="AF471" i="1"/>
  <c r="AN154" i="1"/>
  <c r="AG225" i="1"/>
  <c r="AN220" i="1"/>
  <c r="BS320" i="1"/>
  <c r="BW320" i="1" s="1"/>
  <c r="ER306" i="1"/>
  <c r="EK285" i="1"/>
  <c r="AJ459" i="1"/>
  <c r="AL131" i="1"/>
  <c r="AL241" i="1"/>
  <c r="AO455" i="1"/>
  <c r="AQ140" i="1"/>
  <c r="AR210" i="1"/>
  <c r="AT464" i="1"/>
  <c r="AY385" i="1"/>
  <c r="AB133" i="1"/>
  <c r="AF230" i="1"/>
  <c r="AT212" i="1"/>
  <c r="AS144" i="1"/>
  <c r="AM143" i="1"/>
  <c r="AF449" i="1"/>
  <c r="AR137" i="1"/>
  <c r="HS272" i="1"/>
  <c r="HS264" i="1"/>
  <c r="BP587" i="1"/>
  <c r="EZ307" i="1"/>
  <c r="K508" i="1"/>
  <c r="CS578" i="1"/>
  <c r="BW580" i="1"/>
  <c r="DN582" i="1"/>
  <c r="AK459" i="1"/>
  <c r="AK132" i="1"/>
  <c r="AN155" i="1"/>
  <c r="AP455" i="1"/>
  <c r="AB442" i="1"/>
  <c r="AT210" i="1"/>
  <c r="AB451" i="1"/>
  <c r="AB232" i="1"/>
  <c r="AB218" i="1"/>
  <c r="AS450" i="1"/>
  <c r="AF443" i="1"/>
  <c r="AN212" i="1"/>
  <c r="AG440" i="1"/>
  <c r="AL118" i="1"/>
  <c r="AS147" i="1"/>
  <c r="AM116" i="1"/>
  <c r="AG121" i="1"/>
  <c r="AT225" i="1"/>
  <c r="ED306" i="1"/>
  <c r="EA323" i="1"/>
  <c r="EC323" i="1" s="1"/>
  <c r="AJ221" i="1"/>
  <c r="AJ472" i="1"/>
  <c r="AL145" i="1"/>
  <c r="AO217" i="1"/>
  <c r="AQ468" i="1"/>
  <c r="AQ141" i="1"/>
  <c r="AF410" i="1"/>
  <c r="BD394" i="1" s="1"/>
  <c r="AR126" i="1"/>
  <c r="AI145" i="1"/>
  <c r="AF154" i="1"/>
  <c r="AG452" i="1"/>
  <c r="AT119" i="1"/>
  <c r="AG442" i="1"/>
  <c r="AR119" i="1"/>
  <c r="AS243" i="1"/>
  <c r="AK123" i="1"/>
  <c r="AP125" i="1"/>
  <c r="AJ432" i="1"/>
  <c r="AG445" i="1"/>
  <c r="AA439" i="1"/>
  <c r="AF439" i="1"/>
  <c r="EA319" i="1"/>
  <c r="EH319" i="1" s="1"/>
  <c r="HS310" i="1"/>
  <c r="IN274" i="1" s="1"/>
  <c r="II274" i="1" s="1"/>
  <c r="DG579" i="1"/>
  <c r="EJ558" i="1"/>
  <c r="EJ576" i="1" s="1"/>
  <c r="BP332" i="1"/>
  <c r="AI148" i="1"/>
  <c r="AK448" i="1"/>
  <c r="AK472" i="1"/>
  <c r="AP144" i="1"/>
  <c r="AQ444" i="1"/>
  <c r="AR240" i="1"/>
  <c r="AH128" i="1"/>
  <c r="AB468" i="1"/>
  <c r="AB445" i="1"/>
  <c r="AB140" i="1"/>
  <c r="AS206" i="1"/>
  <c r="AB213" i="1"/>
  <c r="AG245" i="1"/>
  <c r="AM158" i="1"/>
  <c r="AB210" i="1"/>
  <c r="AA441" i="1"/>
  <c r="AN224" i="1"/>
  <c r="AR225" i="1"/>
  <c r="AR123" i="1"/>
  <c r="AI428" i="1"/>
  <c r="AN136" i="1"/>
  <c r="EA300" i="1"/>
  <c r="EC300" i="1" s="1"/>
  <c r="EG288" i="1"/>
  <c r="DG569" i="1"/>
  <c r="AL435" i="1"/>
  <c r="AJ463" i="1"/>
  <c r="AL221" i="1"/>
  <c r="AO158" i="1"/>
  <c r="AO145" i="1"/>
  <c r="AQ217" i="1"/>
  <c r="AT154" i="1"/>
  <c r="AA456" i="1"/>
  <c r="AB244" i="1"/>
  <c r="AB449" i="1"/>
  <c r="AL114" i="1"/>
  <c r="AL113" i="1"/>
  <c r="AB119" i="1"/>
  <c r="AM236" i="1"/>
  <c r="AB116" i="1"/>
  <c r="AA433" i="1"/>
  <c r="AN115" i="1"/>
  <c r="AT114" i="1"/>
  <c r="AK200" i="1"/>
  <c r="DG575" i="1"/>
  <c r="EF288" i="1"/>
  <c r="EQ317" i="1"/>
  <c r="AI138" i="1"/>
  <c r="AR428" i="1"/>
  <c r="AN147" i="1"/>
  <c r="AP220" i="1"/>
  <c r="AP471" i="1"/>
  <c r="Z403" i="1"/>
  <c r="X403" i="1"/>
  <c r="CI403" i="1" s="1"/>
  <c r="C470" i="1"/>
  <c r="C156" i="1"/>
  <c r="C242" i="1"/>
  <c r="AA149" i="1"/>
  <c r="AA135" i="1"/>
  <c r="AS467" i="1"/>
  <c r="AM199" i="1"/>
  <c r="AS229" i="1"/>
  <c r="AQ430" i="1"/>
  <c r="AJ442" i="1"/>
  <c r="AG439" i="1"/>
  <c r="AT443" i="1"/>
  <c r="AP436" i="1"/>
  <c r="AM234" i="1"/>
  <c r="AR201" i="1"/>
  <c r="EQ302" i="1"/>
  <c r="EN321" i="1"/>
  <c r="Y569" i="1"/>
  <c r="EM317" i="1"/>
  <c r="DN586" i="1"/>
  <c r="AN125" i="1"/>
  <c r="AJ151" i="1"/>
  <c r="AO136" i="1"/>
  <c r="AO473" i="1"/>
  <c r="AQ146" i="1"/>
  <c r="AT132" i="1"/>
  <c r="AA156" i="1"/>
  <c r="AB157" i="1"/>
  <c r="AB229" i="1"/>
  <c r="AB113" i="1"/>
  <c r="AP214" i="1"/>
  <c r="AP207" i="1"/>
  <c r="AM448" i="1"/>
  <c r="AA432" i="1"/>
  <c r="AS218" i="1"/>
  <c r="AM468" i="1"/>
  <c r="AF469" i="1"/>
  <c r="AM432" i="1"/>
  <c r="EG283" i="1"/>
  <c r="DN568" i="1"/>
  <c r="ES297" i="1"/>
  <c r="EV317" i="1"/>
  <c r="AK453" i="1"/>
  <c r="AK452" i="1"/>
  <c r="AF208" i="1"/>
  <c r="AP234" i="1"/>
  <c r="AR134" i="1"/>
  <c r="AR472" i="1"/>
  <c r="X392" i="1"/>
  <c r="Z392" i="1"/>
  <c r="C145" i="1"/>
  <c r="C231" i="1"/>
  <c r="C459" i="1"/>
  <c r="Z377" i="1"/>
  <c r="X377" i="1"/>
  <c r="C130" i="1"/>
  <c r="C444" i="1"/>
  <c r="C216" i="1"/>
  <c r="AI237" i="1"/>
  <c r="AJ215" i="1"/>
  <c r="AM442" i="1"/>
  <c r="AJ433" i="1"/>
  <c r="AN203" i="1"/>
  <c r="AR471" i="1"/>
  <c r="AJ430" i="1"/>
  <c r="AN152" i="1"/>
  <c r="DG584" i="1"/>
  <c r="DG577" i="1"/>
  <c r="AQ214" i="1"/>
  <c r="AJ466" i="1"/>
  <c r="AL237" i="1"/>
  <c r="AO137" i="1"/>
  <c r="AR430" i="1"/>
  <c r="AQ233" i="1"/>
  <c r="AA220" i="1"/>
  <c r="AA472" i="1"/>
  <c r="BF379" i="1"/>
  <c r="BF381" i="1"/>
  <c r="AI241" i="1"/>
  <c r="AJ207" i="1"/>
  <c r="AM434" i="1"/>
  <c r="AS119" i="1"/>
  <c r="AR233" i="1"/>
  <c r="EY581" i="1"/>
  <c r="Y567" i="1"/>
  <c r="BS311" i="1"/>
  <c r="BW311" i="1" s="1"/>
  <c r="AI142" i="1"/>
  <c r="AR442" i="1"/>
  <c r="AK238" i="1"/>
  <c r="AP138" i="1"/>
  <c r="AI208" i="1"/>
  <c r="AR148" i="1"/>
  <c r="AF448" i="1"/>
  <c r="AA237" i="1"/>
  <c r="AI113" i="1"/>
  <c r="AN205" i="1"/>
  <c r="AR473" i="1"/>
  <c r="AH463" i="1"/>
  <c r="AG454" i="1"/>
  <c r="AL132" i="1"/>
  <c r="AM470" i="1"/>
  <c r="EK317" i="1"/>
  <c r="EZ275" i="1"/>
  <c r="FW275" i="1" s="1"/>
  <c r="BS312" i="1"/>
  <c r="BW312" i="1" s="1"/>
  <c r="AJ143" i="1"/>
  <c r="AT442" i="1"/>
  <c r="AL153" i="1"/>
  <c r="AO139" i="1"/>
  <c r="AO208" i="1"/>
  <c r="AQ463" i="1"/>
  <c r="AA450" i="1"/>
  <c r="AB134" i="1"/>
  <c r="AH456" i="1"/>
  <c r="AO428" i="1"/>
  <c r="AF467" i="1"/>
  <c r="AH151" i="1"/>
  <c r="AS244" i="1"/>
  <c r="AL142" i="1"/>
  <c r="AN218" i="1"/>
  <c r="AT113" i="1"/>
  <c r="AR443" i="1"/>
  <c r="AT429" i="1"/>
  <c r="AQ199" i="1"/>
  <c r="AN216" i="1"/>
  <c r="EF321" i="1"/>
  <c r="EI313" i="1"/>
  <c r="AI242" i="1"/>
  <c r="AK142" i="1"/>
  <c r="AN227" i="1"/>
  <c r="AQ441" i="1"/>
  <c r="AP237" i="1"/>
  <c r="AI133" i="1"/>
  <c r="AF222" i="1"/>
  <c r="AH114" i="1"/>
  <c r="AT143" i="1"/>
  <c r="AM237" i="1"/>
  <c r="AR229" i="1"/>
  <c r="AH219" i="1"/>
  <c r="AG438" i="1"/>
  <c r="AL430" i="1"/>
  <c r="AF157" i="1"/>
  <c r="AL212" i="1"/>
  <c r="AS241" i="1"/>
  <c r="BS305" i="1"/>
  <c r="EI285" i="1"/>
  <c r="AJ231" i="1"/>
  <c r="AL217" i="1"/>
  <c r="AO468" i="1"/>
  <c r="AO141" i="1"/>
  <c r="AQ454" i="1"/>
  <c r="AR124" i="1"/>
  <c r="AA236" i="1"/>
  <c r="AB219" i="1"/>
  <c r="AF458" i="1"/>
  <c r="AL232" i="1"/>
  <c r="AS230" i="1"/>
  <c r="AM457" i="1"/>
  <c r="AG430" i="1"/>
  <c r="AR223" i="1"/>
  <c r="HS270" i="1"/>
  <c r="HS278" i="1"/>
  <c r="EB582" i="1"/>
  <c r="EB579" i="1"/>
  <c r="CL582" i="1"/>
  <c r="EA314" i="1"/>
  <c r="HS297" i="1"/>
  <c r="IN261" i="1" s="1"/>
  <c r="II261" i="1" s="1"/>
  <c r="AK145" i="1"/>
  <c r="AN445" i="1"/>
  <c r="AN241" i="1"/>
  <c r="AP227" i="1"/>
  <c r="AQ440" i="1"/>
  <c r="AB223" i="1"/>
  <c r="AH462" i="1"/>
  <c r="AB132" i="1"/>
  <c r="AS136" i="1"/>
  <c r="AL442" i="1"/>
  <c r="AN126" i="1"/>
  <c r="AG126" i="1"/>
  <c r="AK438" i="1"/>
  <c r="AS461" i="1"/>
  <c r="AF411" i="1"/>
  <c r="AM202" i="1"/>
  <c r="AJ115" i="1"/>
  <c r="AT453" i="1"/>
  <c r="EW302" i="1"/>
  <c r="EW321" i="1"/>
  <c r="ES307" i="1"/>
  <c r="CZ582" i="1"/>
  <c r="AJ135" i="1"/>
  <c r="AJ158" i="1"/>
  <c r="AO458" i="1"/>
  <c r="AO131" i="1"/>
  <c r="AQ240" i="1"/>
  <c r="AT454" i="1"/>
  <c r="AR440" i="1"/>
  <c r="AI231" i="1"/>
  <c r="AI217" i="1"/>
  <c r="AG224" i="1"/>
  <c r="AT433" i="1"/>
  <c r="AM127" i="1"/>
  <c r="AR433" i="1"/>
  <c r="AS157" i="1"/>
  <c r="AB428" i="1"/>
  <c r="AP439" i="1"/>
  <c r="AJ204" i="1"/>
  <c r="AS114" i="1"/>
  <c r="AA211" i="1"/>
  <c r="AF211" i="1"/>
  <c r="EQ319" i="1"/>
  <c r="ED297" i="1"/>
  <c r="EO317" i="1"/>
  <c r="HS312" i="1"/>
  <c r="IN276" i="1" s="1"/>
  <c r="II276" i="1" s="1"/>
  <c r="AI234" i="1"/>
  <c r="AK220" i="1"/>
  <c r="AN471" i="1"/>
  <c r="AP458" i="1"/>
  <c r="AQ130" i="1"/>
  <c r="AH442" i="1"/>
  <c r="AB154" i="1"/>
  <c r="AB131" i="1"/>
  <c r="AL122" i="1"/>
  <c r="AS120" i="1"/>
  <c r="AB441" i="1"/>
  <c r="AM244" i="1"/>
  <c r="AK201" i="1"/>
  <c r="AA213" i="1"/>
  <c r="AN138" i="1"/>
  <c r="AR155" i="1"/>
  <c r="AR437" i="1"/>
  <c r="AI200" i="1"/>
  <c r="EF289" i="1"/>
  <c r="EJ288" i="1"/>
  <c r="K515" i="1"/>
  <c r="EZ314" i="1"/>
  <c r="HS286" i="1"/>
  <c r="EQ585" i="1"/>
  <c r="EA318" i="1"/>
  <c r="EC318" i="1" s="1"/>
  <c r="AL207" i="1"/>
  <c r="AJ148" i="1"/>
  <c r="AL449" i="1"/>
  <c r="BJ406" i="1"/>
  <c r="AO244" i="1"/>
  <c r="AQ144" i="1"/>
  <c r="AQ445" i="1"/>
  <c r="AT240" i="1"/>
  <c r="AB463" i="1"/>
  <c r="AB472" i="1"/>
  <c r="AB221" i="1"/>
  <c r="AL200" i="1"/>
  <c r="AB126" i="1"/>
  <c r="AB433" i="1"/>
  <c r="AM464" i="1"/>
  <c r="AJ439" i="1"/>
  <c r="AA205" i="1"/>
  <c r="AN429" i="1"/>
  <c r="AR445" i="1"/>
  <c r="AK114" i="1"/>
  <c r="EP288" i="1"/>
  <c r="DU584" i="1"/>
  <c r="AK137" i="1"/>
  <c r="AR114" i="1"/>
  <c r="AN461" i="1"/>
  <c r="AP447" i="1"/>
  <c r="AP157" i="1"/>
  <c r="AT130" i="1"/>
  <c r="AF242" i="1"/>
  <c r="AA221" i="1"/>
  <c r="AS153" i="1"/>
  <c r="AJ216" i="1"/>
  <c r="AS143" i="1"/>
  <c r="BI364" i="1"/>
  <c r="AQ202" i="1"/>
  <c r="AP433" i="1"/>
  <c r="AG211" i="1"/>
  <c r="AT129" i="1"/>
  <c r="AQ434" i="1"/>
  <c r="AM148" i="1"/>
  <c r="AR115" i="1"/>
  <c r="EY566" i="1"/>
  <c r="EH283" i="1"/>
  <c r="EZ284" i="1"/>
  <c r="EH307" i="1"/>
  <c r="EF306" i="1"/>
  <c r="AN211" i="1"/>
  <c r="AJ464" i="1"/>
  <c r="AL463" i="1"/>
  <c r="AO222" i="1"/>
  <c r="AO159" i="1"/>
  <c r="AQ145" i="1"/>
  <c r="AT218" i="1"/>
  <c r="AA242" i="1"/>
  <c r="AL209" i="1"/>
  <c r="AB457" i="1"/>
  <c r="AB427" i="1"/>
  <c r="AA214" i="1"/>
  <c r="AP435" i="1"/>
  <c r="AM134" i="1"/>
  <c r="AT155" i="1"/>
  <c r="AS132" i="1"/>
  <c r="AM240" i="1"/>
  <c r="AH157" i="1"/>
  <c r="AM118" i="1"/>
  <c r="EJ283" i="1"/>
  <c r="HS301" i="1"/>
  <c r="IN265" i="1" s="1"/>
  <c r="II265" i="1" s="1"/>
  <c r="EH321" i="1"/>
  <c r="AK225" i="1"/>
  <c r="AK224" i="1"/>
  <c r="AF430" i="1"/>
  <c r="AP462" i="1"/>
  <c r="AR448" i="1"/>
  <c r="AH450" i="1"/>
  <c r="AA457" i="1"/>
  <c r="AI151" i="1"/>
  <c r="AJ129" i="1"/>
  <c r="AS127" i="1"/>
  <c r="AJ205" i="1"/>
  <c r="X368" i="1"/>
  <c r="Z368" i="1"/>
  <c r="C207" i="1"/>
  <c r="Z207" i="1" s="1"/>
  <c r="C435" i="1"/>
  <c r="C121" i="1"/>
  <c r="AN117" i="1"/>
  <c r="AL234" i="1"/>
  <c r="AJ202" i="1"/>
  <c r="AN466" i="1"/>
  <c r="EP319" i="1"/>
  <c r="ED283" i="1"/>
  <c r="EE300" i="1"/>
  <c r="DG582" i="1"/>
  <c r="CD588" i="1"/>
  <c r="CD577" i="1"/>
  <c r="CD574" i="1"/>
  <c r="EV286" i="1"/>
  <c r="HS293" i="1"/>
  <c r="EF285" i="1"/>
  <c r="AL213" i="1"/>
  <c r="AJ238" i="1"/>
  <c r="AL465" i="1"/>
  <c r="AO451" i="1"/>
  <c r="AQ160" i="1"/>
  <c r="AQ147" i="1"/>
  <c r="BR381" i="1"/>
  <c r="AA134" i="1"/>
  <c r="AA461" i="1"/>
  <c r="AI469" i="1"/>
  <c r="AJ435" i="1"/>
  <c r="AN234" i="1"/>
  <c r="AR461" i="1"/>
  <c r="CD570" i="1"/>
  <c r="EZ300" i="1"/>
  <c r="K501" i="1"/>
  <c r="AI456" i="1"/>
  <c r="AN127" i="1"/>
  <c r="AK152" i="1"/>
  <c r="AN411" i="1"/>
  <c r="AP452" i="1"/>
  <c r="AL203" i="1"/>
  <c r="AR234" i="1"/>
  <c r="BF387" i="1"/>
  <c r="AF220" i="1"/>
  <c r="AI116" i="1"/>
  <c r="AI427" i="1"/>
  <c r="AN119" i="1"/>
  <c r="AF245" i="1"/>
  <c r="AH235" i="1"/>
  <c r="AG226" i="1"/>
  <c r="AH469" i="1"/>
  <c r="AM242" i="1"/>
  <c r="EY573" i="1"/>
  <c r="EW314" i="1"/>
  <c r="EP306" i="1"/>
  <c r="EZ261" i="1"/>
  <c r="FW261" i="1" s="1"/>
  <c r="EZ276" i="1"/>
  <c r="FW276" i="1" s="1"/>
  <c r="AJ457" i="1"/>
  <c r="AT214" i="1"/>
  <c r="AO466" i="1"/>
  <c r="AO453" i="1"/>
  <c r="AO436" i="1"/>
  <c r="AT234" i="1"/>
  <c r="AA222" i="1"/>
  <c r="AY407" i="1"/>
  <c r="AB220" i="1"/>
  <c r="AF446" i="1"/>
  <c r="AO114" i="1"/>
  <c r="AF239" i="1"/>
  <c r="AN150" i="1"/>
  <c r="AS472" i="1"/>
  <c r="AL228" i="1"/>
  <c r="AH437" i="1"/>
  <c r="AT427" i="1"/>
  <c r="AR215" i="1"/>
  <c r="AB123" i="1"/>
  <c r="AN444" i="1"/>
  <c r="Y579" i="1"/>
  <c r="EL283" i="1"/>
  <c r="BW565" i="1"/>
  <c r="EO300" i="1"/>
  <c r="Y584" i="1"/>
  <c r="CD571" i="1"/>
  <c r="EU288" i="1"/>
  <c r="HS287" i="1"/>
  <c r="CS568" i="1"/>
  <c r="CD579" i="1"/>
  <c r="AI132" i="1"/>
  <c r="AI156" i="1"/>
  <c r="BI390" i="1"/>
  <c r="AK456" i="1"/>
  <c r="AN455" i="1"/>
  <c r="AI212" i="1"/>
  <c r="AP465" i="1"/>
  <c r="X385" i="1"/>
  <c r="CI385" i="1" s="1"/>
  <c r="Z385" i="1"/>
  <c r="C138" i="1"/>
  <c r="C452" i="1"/>
  <c r="C224" i="1"/>
  <c r="Z224" i="1" s="1"/>
  <c r="AL433" i="1"/>
  <c r="AI447" i="1"/>
  <c r="AF136" i="1"/>
  <c r="AN427" i="1"/>
  <c r="AT229" i="1"/>
  <c r="AM151" i="1"/>
  <c r="AF143" i="1"/>
  <c r="AH133" i="1"/>
  <c r="AG210" i="1"/>
  <c r="AG427" i="1"/>
  <c r="AF243" i="1"/>
  <c r="AG411" i="1"/>
  <c r="AL126" i="1"/>
  <c r="AS234" i="1"/>
  <c r="EQ321" i="1"/>
  <c r="HS288" i="1"/>
  <c r="R572" i="1"/>
  <c r="BS286" i="1"/>
  <c r="BW286" i="1" s="1"/>
  <c r="EB578" i="1"/>
  <c r="AJ230" i="1"/>
  <c r="AL445" i="1"/>
  <c r="AO240" i="1"/>
  <c r="AQ453" i="1"/>
  <c r="AR438" i="1"/>
  <c r="AA150" i="1"/>
  <c r="AF460" i="1"/>
  <c r="AF144" i="1"/>
  <c r="AL146" i="1"/>
  <c r="AH135" i="1"/>
  <c r="AM229" i="1"/>
  <c r="AG202" i="1"/>
  <c r="HS267" i="1"/>
  <c r="HS260" i="1"/>
  <c r="BW571" i="1"/>
  <c r="EK314" i="1"/>
  <c r="EA298" i="1"/>
  <c r="EW298" i="1" s="1"/>
  <c r="EG293" i="1"/>
  <c r="Y572" i="1"/>
  <c r="BP588" i="1"/>
  <c r="AI244" i="1"/>
  <c r="AK231" i="1"/>
  <c r="BI379" i="1"/>
  <c r="AN131" i="1"/>
  <c r="AP468" i="1"/>
  <c r="AP141" i="1"/>
  <c r="AB410" i="1"/>
  <c r="AZ404" i="1" s="1"/>
  <c r="Z524" i="1" s="1"/>
  <c r="AQ126" i="1"/>
  <c r="AB137" i="1"/>
  <c r="AH234" i="1"/>
  <c r="AL138" i="1"/>
  <c r="AS222" i="1"/>
  <c r="AL214" i="1"/>
  <c r="AT211" i="1"/>
  <c r="AG212" i="1"/>
  <c r="AK210" i="1"/>
  <c r="AN434" i="1"/>
  <c r="AM430" i="1"/>
  <c r="AJ201" i="1"/>
  <c r="EQ573" i="1"/>
  <c r="EZ292" i="1"/>
  <c r="Y571" i="1"/>
  <c r="EQ325" i="1"/>
  <c r="K507" i="1"/>
  <c r="EZ306" i="1"/>
  <c r="EI306" i="1"/>
  <c r="AJ220" i="1"/>
  <c r="AJ244" i="1"/>
  <c r="AO144" i="1"/>
  <c r="AO216" i="1"/>
  <c r="AQ154" i="1"/>
  <c r="AT140" i="1"/>
  <c r="AA451" i="1"/>
  <c r="AI459" i="1"/>
  <c r="AI445" i="1"/>
  <c r="AM137" i="1"/>
  <c r="AT205" i="1"/>
  <c r="AG410" i="1"/>
  <c r="BE381" i="1" s="1"/>
  <c r="AM441" i="1"/>
  <c r="AF205" i="1"/>
  <c r="AS471" i="1"/>
  <c r="BI370" i="1"/>
  <c r="AB200" i="1"/>
  <c r="AA209" i="1"/>
  <c r="AJ118" i="1"/>
  <c r="AS200" i="1"/>
  <c r="AM157" i="1"/>
  <c r="AF125" i="1"/>
  <c r="EE319" i="1"/>
  <c r="EA291" i="1"/>
  <c r="EF291" i="1" s="1"/>
  <c r="EQ288" i="1"/>
  <c r="EV297" i="1"/>
  <c r="AK461" i="1"/>
  <c r="AK134" i="1"/>
  <c r="AN157" i="1"/>
  <c r="AP457" i="1"/>
  <c r="AQ216" i="1"/>
  <c r="AH214" i="1"/>
  <c r="AB459" i="1"/>
  <c r="AB240" i="1"/>
  <c r="AB217" i="1"/>
  <c r="AL436" i="1"/>
  <c r="AG434" i="1"/>
  <c r="AB127" i="1"/>
  <c r="AK126" i="1"/>
  <c r="AM472" i="1"/>
  <c r="AK115" i="1"/>
  <c r="AP117" i="1"/>
  <c r="AN452" i="1"/>
  <c r="AR411" i="1"/>
  <c r="AR241" i="1"/>
  <c r="AR459" i="1"/>
  <c r="AI114" i="1"/>
  <c r="Y575" i="1"/>
  <c r="EI288" i="1"/>
  <c r="EI286" i="1"/>
  <c r="AL121" i="1"/>
  <c r="AJ462" i="1"/>
  <c r="AO448" i="1"/>
  <c r="AO472" i="1"/>
  <c r="AQ230" i="1"/>
  <c r="AR216" i="1"/>
  <c r="AT468" i="1"/>
  <c r="AB149" i="1"/>
  <c r="AG122" i="1"/>
  <c r="AL428" i="1"/>
  <c r="AB440" i="1"/>
  <c r="AK204" i="1"/>
  <c r="AM150" i="1"/>
  <c r="AJ125" i="1"/>
  <c r="AI204" i="1"/>
  <c r="AN201" i="1"/>
  <c r="BR361" i="1"/>
  <c r="AR131" i="1"/>
  <c r="DG588" i="1"/>
  <c r="EY576" i="1"/>
  <c r="EY568" i="1"/>
  <c r="EN288" i="1"/>
  <c r="EP286" i="1"/>
  <c r="AK223" i="1"/>
  <c r="AK474" i="1"/>
  <c r="AN233" i="1"/>
  <c r="AP133" i="1"/>
  <c r="AR470" i="1"/>
  <c r="AT444" i="1"/>
  <c r="AF470" i="1"/>
  <c r="AB148" i="1"/>
  <c r="AS239" i="1"/>
  <c r="AJ444" i="1"/>
  <c r="AG143" i="1"/>
  <c r="AQ116" i="1"/>
  <c r="AJ410" i="1"/>
  <c r="BH385" i="1" s="1"/>
  <c r="AP205" i="1"/>
  <c r="AS201" i="1"/>
  <c r="AT215" i="1"/>
  <c r="AQ120" i="1"/>
  <c r="AF235" i="1"/>
  <c r="AH225" i="1"/>
  <c r="AR429" i="1"/>
  <c r="EE283" i="1"/>
  <c r="EO326" i="1"/>
  <c r="EU321" i="1"/>
  <c r="EO315" i="1"/>
  <c r="ER307" i="1"/>
  <c r="K499" i="1"/>
  <c r="EZ298" i="1"/>
  <c r="AN439" i="1"/>
  <c r="AJ236" i="1"/>
  <c r="AL235" i="1"/>
  <c r="AO449" i="1"/>
  <c r="AO245" i="1"/>
  <c r="AQ459" i="1"/>
  <c r="AA446" i="1"/>
  <c r="AA470" i="1"/>
  <c r="AL437" i="1"/>
  <c r="AB120" i="1"/>
  <c r="AB199" i="1"/>
  <c r="AP410" i="1"/>
  <c r="BN381" i="1" s="1"/>
  <c r="AA128" i="1"/>
  <c r="AA121" i="1"/>
  <c r="AM220" i="1"/>
  <c r="X365" i="1"/>
  <c r="CI365" i="1" s="1"/>
  <c r="Z365" i="1"/>
  <c r="C204" i="1"/>
  <c r="C432" i="1"/>
  <c r="C118" i="1"/>
  <c r="Z118" i="1" s="1"/>
  <c r="AT241" i="1"/>
  <c r="AG443" i="1"/>
  <c r="AM154" i="1"/>
  <c r="AH243" i="1"/>
  <c r="AF437" i="1"/>
  <c r="DU581" i="1"/>
  <c r="ET306" i="1"/>
  <c r="AI466" i="1"/>
  <c r="AK139" i="1"/>
  <c r="AK138" i="1"/>
  <c r="AF116" i="1"/>
  <c r="AP147" i="1"/>
  <c r="AR220" i="1"/>
  <c r="Z404" i="1"/>
  <c r="X404" i="1"/>
  <c r="CI404" i="1" s="1"/>
  <c r="C243" i="1"/>
  <c r="C157" i="1"/>
  <c r="C471" i="1"/>
  <c r="AH222" i="1"/>
  <c r="AA143" i="1"/>
  <c r="AS223" i="1"/>
  <c r="AJ443" i="1"/>
  <c r="AM410" i="1"/>
  <c r="BK391" i="1" s="1"/>
  <c r="AS213" i="1"/>
  <c r="AP118" i="1"/>
  <c r="AO432" i="1"/>
  <c r="AN431" i="1"/>
  <c r="AL462" i="1"/>
  <c r="AN146" i="1"/>
  <c r="EQ300" i="1"/>
  <c r="DG571" i="1"/>
  <c r="EM322" i="1"/>
  <c r="HS307" i="1"/>
  <c r="IN271" i="1" s="1"/>
  <c r="II271" i="1" s="1"/>
  <c r="CD582" i="1"/>
  <c r="K514" i="1"/>
  <c r="EZ313" i="1"/>
  <c r="EV285" i="1"/>
  <c r="DG581" i="1"/>
  <c r="AQ410" i="1"/>
  <c r="BO371" i="1" s="1"/>
  <c r="AL441" i="1"/>
  <c r="AO150" i="1"/>
  <c r="AO223" i="1"/>
  <c r="AQ246" i="1"/>
  <c r="AT146" i="1"/>
  <c r="AA448" i="1"/>
  <c r="Z370" i="1"/>
  <c r="X370" i="1"/>
  <c r="CI370" i="1" s="1"/>
  <c r="C123" i="1"/>
  <c r="Z123" i="1" s="1"/>
  <c r="C437" i="1"/>
  <c r="C209" i="1"/>
  <c r="Z209" i="1" s="1"/>
  <c r="AA147" i="1"/>
  <c r="AS215" i="1"/>
  <c r="AJ121" i="1"/>
  <c r="AN148" i="1"/>
  <c r="BW578" i="1"/>
  <c r="BS324" i="1"/>
  <c r="BW324" i="1" s="1"/>
  <c r="CD567" i="1"/>
  <c r="BS325" i="1"/>
  <c r="BW325" i="1" s="1"/>
  <c r="EY578" i="1"/>
  <c r="HS285" i="1"/>
  <c r="AI228" i="1"/>
  <c r="AR410" i="1"/>
  <c r="BP396" i="1" s="1"/>
  <c r="AN441" i="1"/>
  <c r="AN465" i="1"/>
  <c r="AP224" i="1"/>
  <c r="AL117" i="1"/>
  <c r="C474" i="1"/>
  <c r="Z407" i="1"/>
  <c r="X407" i="1"/>
  <c r="C160" i="1"/>
  <c r="C246" i="1"/>
  <c r="AR434" i="1"/>
  <c r="AF134" i="1"/>
  <c r="Z374" i="1"/>
  <c r="X374" i="1"/>
  <c r="C441" i="1"/>
  <c r="C213" i="1"/>
  <c r="C127" i="1"/>
  <c r="AI202" i="1"/>
  <c r="AN160" i="1"/>
  <c r="AN433" i="1"/>
  <c r="AF473" i="1"/>
  <c r="AN454" i="1"/>
  <c r="AG140" i="1"/>
  <c r="AH241" i="1"/>
  <c r="AJ113" i="1"/>
  <c r="HD258" i="1"/>
  <c r="GY258" i="1" s="1"/>
  <c r="HS294" i="1"/>
  <c r="IN258" i="1" s="1"/>
  <c r="II258" i="1" s="1"/>
  <c r="EG320" i="1"/>
  <c r="CZ569" i="1"/>
  <c r="EZ266" i="1"/>
  <c r="FW266" i="1" s="1"/>
  <c r="EZ273" i="1"/>
  <c r="FW273" i="1" s="1"/>
  <c r="AJ228" i="1"/>
  <c r="AT128" i="1"/>
  <c r="AO152" i="1"/>
  <c r="AQ224" i="1"/>
  <c r="AO122" i="1"/>
  <c r="AT148" i="1"/>
  <c r="AF120" i="1"/>
  <c r="AB448" i="1"/>
  <c r="AF132" i="1"/>
  <c r="AS160" i="1"/>
  <c r="AF153" i="1"/>
  <c r="AN236" i="1"/>
  <c r="AG150" i="1"/>
  <c r="AL456" i="1"/>
  <c r="AH123" i="1"/>
  <c r="AQ208" i="1"/>
  <c r="AR129" i="1"/>
  <c r="AB209" i="1"/>
  <c r="Y581" i="1"/>
  <c r="ES321" i="1"/>
  <c r="EK315" i="1"/>
  <c r="EK287" i="1"/>
  <c r="BD354" i="45"/>
  <c r="EB584" i="1"/>
  <c r="K495" i="1"/>
  <c r="AX329" i="1"/>
  <c r="EZ294" i="1"/>
  <c r="AI218" i="1"/>
  <c r="AK241" i="1"/>
  <c r="AK228" i="1"/>
  <c r="AN141" i="1"/>
  <c r="AI440" i="1"/>
  <c r="AR464" i="1"/>
  <c r="X397" i="1"/>
  <c r="CI397" i="1" s="1"/>
  <c r="Z397" i="1"/>
  <c r="C236" i="1"/>
  <c r="C464" i="1"/>
  <c r="C150" i="1"/>
  <c r="AL205" i="1"/>
  <c r="AH146" i="1"/>
  <c r="AF450" i="1"/>
  <c r="BF361" i="1"/>
  <c r="AN113" i="1"/>
  <c r="AH143" i="1"/>
  <c r="AM465" i="1"/>
  <c r="AF457" i="1"/>
  <c r="AN210" i="1"/>
  <c r="AG124" i="1"/>
  <c r="BJ363" i="1"/>
  <c r="AG113" i="1"/>
  <c r="AT133" i="1"/>
  <c r="AL440" i="1"/>
  <c r="AS462" i="1"/>
  <c r="CD575" i="1"/>
  <c r="EJ584" i="1"/>
  <c r="EZ289" i="1"/>
  <c r="ED288" i="1"/>
  <c r="EE286" i="1"/>
  <c r="EZ286" i="1"/>
  <c r="AJ144" i="1"/>
  <c r="AI444" i="1"/>
  <c r="AO154" i="1"/>
  <c r="AQ139" i="1"/>
  <c r="AT208" i="1"/>
  <c r="AA464" i="1"/>
  <c r="AF232" i="1"/>
  <c r="AG468" i="1"/>
  <c r="AL460" i="1"/>
  <c r="AH449" i="1"/>
  <c r="AH211" i="1"/>
  <c r="AG116" i="1"/>
  <c r="HS276" i="1"/>
  <c r="HS277" i="1"/>
  <c r="ED319" i="1"/>
  <c r="K503" i="1"/>
  <c r="EZ302" i="1"/>
  <c r="EG301" i="1"/>
  <c r="BS300" i="1"/>
  <c r="BW300" i="1" s="1"/>
  <c r="BI558" i="1"/>
  <c r="BI567" i="1" s="1"/>
  <c r="BE332" i="1"/>
  <c r="ET325" i="1"/>
  <c r="EJ314" i="1"/>
  <c r="DU569" i="1"/>
  <c r="EU298" i="1"/>
  <c r="EQ297" i="1"/>
  <c r="EV293" i="1"/>
  <c r="AI158" i="1"/>
  <c r="AK144" i="1"/>
  <c r="AN217" i="1"/>
  <c r="AP154" i="1"/>
  <c r="AR140" i="1"/>
  <c r="AQ212" i="1"/>
  <c r="Z386" i="1"/>
  <c r="X386" i="1"/>
  <c r="C453" i="1"/>
  <c r="C225" i="1"/>
  <c r="C139" i="1"/>
  <c r="AF464" i="1"/>
  <c r="AH148" i="1"/>
  <c r="AL224" i="1"/>
  <c r="AG222" i="1"/>
  <c r="AL128" i="1"/>
  <c r="AT125" i="1"/>
  <c r="AM203" i="1"/>
  <c r="AK124" i="1"/>
  <c r="AN120" i="1"/>
  <c r="AG155" i="1"/>
  <c r="AJ429" i="1"/>
  <c r="AT411" i="1"/>
  <c r="EA316" i="1"/>
  <c r="DN574" i="1"/>
  <c r="ET321" i="1"/>
  <c r="EQ326" i="1"/>
  <c r="AJ134" i="1"/>
  <c r="AL243" i="1"/>
  <c r="AO230" i="1"/>
  <c r="AO444" i="1"/>
  <c r="AQ467" i="1"/>
  <c r="AT226" i="1"/>
  <c r="AA223" i="1"/>
  <c r="AH158" i="1"/>
  <c r="AI131" i="1"/>
  <c r="AM223" i="1"/>
  <c r="AH205" i="1"/>
  <c r="AM213" i="1"/>
  <c r="AF119" i="1"/>
  <c r="AG235" i="1"/>
  <c r="AB114" i="1"/>
  <c r="AA123" i="1"/>
  <c r="AP116" i="1"/>
  <c r="AS428" i="1"/>
  <c r="AM243" i="1"/>
  <c r="Y586" i="1"/>
  <c r="ET288" i="1"/>
  <c r="HS295" i="1"/>
  <c r="IN259" i="1" s="1"/>
  <c r="II259" i="1" s="1"/>
  <c r="EH313" i="1"/>
  <c r="AK233" i="1"/>
  <c r="AN447" i="1"/>
  <c r="AN243" i="1"/>
  <c r="BN391" i="1"/>
  <c r="AP229" i="1"/>
  <c r="AL129" i="1"/>
  <c r="AB145" i="1"/>
  <c r="AG444" i="1"/>
  <c r="AL208" i="1"/>
  <c r="AG206" i="1"/>
  <c r="AK440" i="1"/>
  <c r="AS235" i="1"/>
  <c r="AK429" i="1"/>
  <c r="AP431" i="1"/>
  <c r="AA431" i="1"/>
  <c r="AR469" i="1"/>
  <c r="AR231" i="1"/>
  <c r="AK435" i="1"/>
  <c r="EA282" i="1"/>
  <c r="EL282" i="1" s="1"/>
  <c r="EZ282" i="1"/>
  <c r="EZ308" i="1"/>
  <c r="K509" i="1"/>
  <c r="EV318" i="1"/>
  <c r="EW317" i="1"/>
  <c r="EA280" i="1"/>
  <c r="EI280" i="1" s="1"/>
  <c r="AF428" i="1"/>
  <c r="AJ234" i="1"/>
  <c r="AO134" i="1"/>
  <c r="AO157" i="1"/>
  <c r="AQ458" i="1"/>
  <c r="AR130" i="1"/>
  <c r="AA468" i="1"/>
  <c r="AB235" i="1"/>
  <c r="AG208" i="1"/>
  <c r="AM152" i="1"/>
  <c r="AB212" i="1"/>
  <c r="AZ366" i="1"/>
  <c r="AK118" i="1"/>
  <c r="AS455" i="1"/>
  <c r="AJ211" i="1"/>
  <c r="AI118" i="1"/>
  <c r="AM123" i="1"/>
  <c r="AR217" i="1"/>
  <c r="BI361" i="1"/>
  <c r="EV319" i="1"/>
  <c r="HS315" i="1"/>
  <c r="IN279" i="1" s="1"/>
  <c r="II279" i="1" s="1"/>
  <c r="EA305" i="1"/>
  <c r="EC305" i="1" s="1"/>
  <c r="AI236" i="1"/>
  <c r="AK451" i="1"/>
  <c r="AK160" i="1"/>
  <c r="AP146" i="1"/>
  <c r="AP219" i="1"/>
  <c r="BN404" i="1"/>
  <c r="DV524" i="1" s="1"/>
  <c r="AR156" i="1"/>
  <c r="AT216" i="1"/>
  <c r="AB467" i="1"/>
  <c r="AF156" i="1"/>
  <c r="AY382" i="1"/>
  <c r="AB462" i="1"/>
  <c r="AQ432" i="1"/>
  <c r="AJ130" i="1"/>
  <c r="AG457" i="1"/>
  <c r="AA212" i="1"/>
  <c r="AP119" i="1"/>
  <c r="AS115" i="1"/>
  <c r="AS444" i="1"/>
  <c r="AQ206" i="1"/>
  <c r="BK395" i="1"/>
  <c r="AF463" i="1"/>
  <c r="AH453" i="1"/>
  <c r="BS294" i="1"/>
  <c r="EV315" i="1"/>
  <c r="Y585" i="1"/>
  <c r="EQ306" i="1"/>
  <c r="AO123" i="1"/>
  <c r="AJ150" i="1"/>
  <c r="AL149" i="1"/>
  <c r="AO135" i="1"/>
  <c r="AQ158" i="1"/>
  <c r="AQ231" i="1"/>
  <c r="BR379" i="1"/>
  <c r="AA132" i="1"/>
  <c r="AF160" i="1"/>
  <c r="AL123" i="1"/>
  <c r="AB206" i="1"/>
  <c r="AM222" i="1"/>
  <c r="AA442" i="1"/>
  <c r="BN368" i="1"/>
  <c r="AA435" i="1"/>
  <c r="AS125" i="1"/>
  <c r="AG117" i="1"/>
  <c r="AT469" i="1"/>
  <c r="BQ379" i="1"/>
  <c r="AG129" i="1"/>
  <c r="AM438" i="1"/>
  <c r="AH471" i="1"/>
  <c r="AF123" i="1"/>
  <c r="EV321" i="1"/>
  <c r="EZ322" i="1"/>
  <c r="K523" i="1"/>
  <c r="EG314" i="1"/>
  <c r="Y580" i="1"/>
  <c r="EO313" i="1"/>
  <c r="AI152" i="1"/>
  <c r="AN223" i="1"/>
  <c r="AF202" i="1"/>
  <c r="BN395" i="1"/>
  <c r="AP233" i="1"/>
  <c r="Z381" i="1"/>
  <c r="X381" i="1"/>
  <c r="CI381" i="1" s="1"/>
  <c r="C134" i="1"/>
  <c r="C448" i="1"/>
  <c r="C220" i="1"/>
  <c r="AH136" i="1"/>
  <c r="AA229" i="1"/>
  <c r="BG398" i="1"/>
  <c r="AS451" i="1"/>
  <c r="AJ428" i="1"/>
  <c r="AS441" i="1"/>
  <c r="AP432" i="1"/>
  <c r="AO204" i="1"/>
  <c r="AG242" i="1"/>
  <c r="AL148" i="1"/>
  <c r="BL399" i="1"/>
  <c r="AN460" i="1"/>
  <c r="EQ566" i="1"/>
  <c r="BD368" i="45"/>
  <c r="EM323" i="1"/>
  <c r="BD357" i="45"/>
  <c r="EW306" i="1"/>
  <c r="BS318" i="1"/>
  <c r="BW318" i="1" s="1"/>
  <c r="AJ227" i="1"/>
  <c r="AL127" i="1"/>
  <c r="AO236" i="1"/>
  <c r="AQ136" i="1"/>
  <c r="AQ474" i="1"/>
  <c r="AT232" i="1"/>
  <c r="AF226" i="1"/>
  <c r="AQ443" i="1"/>
  <c r="AA233" i="1"/>
  <c r="BG402" i="1"/>
  <c r="AS129" i="1"/>
  <c r="X362" i="1"/>
  <c r="CI362" i="1" s="1"/>
  <c r="DF362" i="1" s="1"/>
  <c r="Z362" i="1"/>
  <c r="C429" i="1"/>
  <c r="C201" i="1"/>
  <c r="C115" i="1"/>
  <c r="AI205" i="1"/>
  <c r="AN462" i="1"/>
  <c r="BS283" i="1"/>
  <c r="BW283" i="1" s="1"/>
  <c r="EF315" i="1"/>
  <c r="EO286" i="1"/>
  <c r="EF297" i="1"/>
  <c r="CS565" i="1"/>
  <c r="EP285" i="1"/>
  <c r="CD572" i="1"/>
  <c r="AK455" i="1"/>
  <c r="AN213" i="1"/>
  <c r="BI399" i="1"/>
  <c r="AN151" i="1"/>
  <c r="AP451" i="1"/>
  <c r="AL431" i="1"/>
  <c r="AR206" i="1"/>
  <c r="AB469" i="1"/>
  <c r="AA200" i="1"/>
  <c r="AI430" i="1"/>
  <c r="AT204" i="1"/>
  <c r="AF159" i="1"/>
  <c r="AN226" i="1"/>
  <c r="AT451" i="1"/>
  <c r="AH155" i="1"/>
  <c r="BK403" i="1"/>
  <c r="AJ427" i="1"/>
  <c r="ER283" i="1"/>
  <c r="EG321" i="1"/>
  <c r="BS297" i="1"/>
  <c r="BW297" i="1" s="1"/>
  <c r="HS311" i="1"/>
  <c r="IN275" i="1" s="1"/>
  <c r="II275" i="1" s="1"/>
  <c r="CS567" i="1"/>
  <c r="EJ573" i="1"/>
  <c r="AJ142" i="1"/>
  <c r="AO213" i="1"/>
  <c r="AO238" i="1"/>
  <c r="AO411" i="1"/>
  <c r="AQ138" i="1"/>
  <c r="AF432" i="1"/>
  <c r="AT462" i="1"/>
  <c r="AF434" i="1"/>
  <c r="AA155" i="1"/>
  <c r="AF218" i="1"/>
  <c r="AS246" i="1"/>
  <c r="AL238" i="1"/>
  <c r="AN464" i="1"/>
  <c r="AG464" i="1"/>
  <c r="AR447" i="1"/>
  <c r="AH209" i="1"/>
  <c r="AQ122" i="1"/>
  <c r="X366" i="1"/>
  <c r="CI366" i="1" s="1"/>
  <c r="Z366" i="1"/>
  <c r="C433" i="1"/>
  <c r="C119" i="1"/>
  <c r="C205" i="1"/>
  <c r="AS142" i="1"/>
  <c r="AB437" i="1"/>
  <c r="GS258" i="1" a="1"/>
  <c r="EJ583" i="1"/>
  <c r="ED298" i="1"/>
  <c r="BS281" i="1"/>
  <c r="BW281" i="1" s="1"/>
  <c r="AI446" i="1"/>
  <c r="BG403" i="1"/>
  <c r="AK155" i="1"/>
  <c r="AP226" i="1"/>
  <c r="AI126" i="1"/>
  <c r="BN398" i="1"/>
  <c r="AR150" i="1"/>
  <c r="AL119" i="1"/>
  <c r="BG380" i="1"/>
  <c r="AH460" i="1"/>
  <c r="AH239" i="1"/>
  <c r="AN199" i="1"/>
  <c r="AH229" i="1"/>
  <c r="AS464" i="1"/>
  <c r="AF229" i="1"/>
  <c r="AN438" i="1"/>
  <c r="AM452" i="1"/>
  <c r="AG199" i="1"/>
  <c r="Z363" i="1"/>
  <c r="X363" i="1"/>
  <c r="CI363" i="1" s="1"/>
  <c r="DF363" i="1" s="1"/>
  <c r="C116" i="1"/>
  <c r="C430" i="1"/>
  <c r="C202" i="1"/>
  <c r="Z364" i="1"/>
  <c r="X364" i="1"/>
  <c r="C431" i="1"/>
  <c r="C203" i="1"/>
  <c r="C117" i="1"/>
  <c r="Z117" i="1" s="1"/>
  <c r="AT447" i="1"/>
  <c r="AG461" i="1"/>
  <c r="AS148" i="1"/>
  <c r="DN581" i="1"/>
  <c r="HS291" i="1"/>
  <c r="EG307" i="1"/>
  <c r="HS308" i="1"/>
  <c r="IN272" i="1" s="1"/>
  <c r="II272" i="1" s="1"/>
  <c r="EI297" i="1"/>
  <c r="CS581" i="1"/>
  <c r="EZ321" i="1"/>
  <c r="AJ157" i="1"/>
  <c r="AJ458" i="1"/>
  <c r="AI216" i="1"/>
  <c r="AO239" i="1"/>
  <c r="AQ466" i="1"/>
  <c r="AQ225" i="1"/>
  <c r="AT436" i="1"/>
  <c r="AI223" i="1"/>
  <c r="AF146" i="1"/>
  <c r="AG240" i="1"/>
  <c r="AF223" i="1"/>
  <c r="AH221" i="1"/>
  <c r="BK390" i="1"/>
  <c r="AH439" i="1"/>
  <c r="AS454" i="1"/>
  <c r="CS570" i="1"/>
  <c r="HS273" i="1"/>
  <c r="ER294" i="1"/>
  <c r="EN319" i="1"/>
  <c r="ET300" i="1"/>
  <c r="ET326" i="1"/>
  <c r="R571" i="1"/>
  <c r="EP298" i="1"/>
  <c r="EW308" i="1"/>
  <c r="EM293" i="1"/>
  <c r="AI220" i="1"/>
  <c r="AI472" i="1"/>
  <c r="BI392" i="1"/>
  <c r="AK230" i="1"/>
  <c r="AK130" i="1"/>
  <c r="AP240" i="1"/>
  <c r="BN388" i="1"/>
  <c r="AR226" i="1"/>
  <c r="AF236" i="1"/>
  <c r="AG460" i="1"/>
  <c r="AL452" i="1"/>
  <c r="AG136" i="1"/>
  <c r="AR441" i="1"/>
  <c r="AT439" i="1"/>
  <c r="AM431" i="1"/>
  <c r="AB429" i="1"/>
  <c r="AN206" i="1"/>
  <c r="BK363" i="1"/>
  <c r="AG469" i="1"/>
  <c r="AS208" i="1"/>
  <c r="EA324" i="1"/>
  <c r="ES324" i="1" s="1"/>
  <c r="BG369" i="1" l="1"/>
  <c r="BG393" i="1"/>
  <c r="BG371" i="1"/>
  <c r="BG387" i="1"/>
  <c r="BG395" i="1"/>
  <c r="BG360" i="1"/>
  <c r="BG385" i="1"/>
  <c r="BG390" i="1"/>
  <c r="BG370" i="1"/>
  <c r="BK365" i="1"/>
  <c r="AY384" i="1"/>
  <c r="ET285" i="1"/>
  <c r="EM285" i="1"/>
  <c r="EJ285" i="1"/>
  <c r="EQ308" i="1"/>
  <c r="EF308" i="1"/>
  <c r="ET293" i="1"/>
  <c r="EL320" i="1"/>
  <c r="EW309" i="1"/>
  <c r="BR392" i="1"/>
  <c r="BR388" i="1"/>
  <c r="ER311" i="1"/>
  <c r="BR389" i="1"/>
  <c r="EV309" i="1"/>
  <c r="EE311" i="1"/>
  <c r="EV311" i="1"/>
  <c r="EI309" i="1"/>
  <c r="BR390" i="1"/>
  <c r="ET320" i="1"/>
  <c r="EH320" i="1"/>
  <c r="BR374" i="1"/>
  <c r="BR365" i="1"/>
  <c r="EI320" i="1"/>
  <c r="ES285" i="1"/>
  <c r="EL310" i="1"/>
  <c r="BR360" i="1"/>
  <c r="BR386" i="1"/>
  <c r="BR362" i="1"/>
  <c r="BR373" i="1"/>
  <c r="BR383" i="1"/>
  <c r="BR370" i="1"/>
  <c r="ED309" i="1"/>
  <c r="BR395" i="1"/>
  <c r="EN287" i="1"/>
  <c r="EO309" i="1"/>
  <c r="BM383" i="1"/>
  <c r="ES320" i="1"/>
  <c r="BR364" i="1"/>
  <c r="EQ320" i="1"/>
  <c r="ER309" i="1"/>
  <c r="BR385" i="1"/>
  <c r="EZ505" i="1" s="1"/>
  <c r="BR393" i="1"/>
  <c r="BR402" i="1"/>
  <c r="EV287" i="1"/>
  <c r="EM308" i="1"/>
  <c r="EW320" i="1"/>
  <c r="BR378" i="1"/>
  <c r="EU320" i="1"/>
  <c r="BR363" i="1"/>
  <c r="ET311" i="1"/>
  <c r="BR406" i="1"/>
  <c r="EK320" i="1"/>
  <c r="EE320" i="1"/>
  <c r="EN311" i="1"/>
  <c r="EL309" i="1"/>
  <c r="BR372" i="1"/>
  <c r="EM309" i="1"/>
  <c r="EF309" i="1"/>
  <c r="ES309" i="1"/>
  <c r="BR371" i="1"/>
  <c r="BR403" i="1"/>
  <c r="BR400" i="1"/>
  <c r="EJ287" i="1"/>
  <c r="EK308" i="1"/>
  <c r="EQ309" i="1"/>
  <c r="EU309" i="1"/>
  <c r="BR397" i="1"/>
  <c r="BR394" i="1"/>
  <c r="BR380" i="1"/>
  <c r="EN309" i="1"/>
  <c r="ET309" i="1"/>
  <c r="EK293" i="1"/>
  <c r="EH309" i="1"/>
  <c r="EI310" i="1"/>
  <c r="EG309" i="1"/>
  <c r="EF310" i="1"/>
  <c r="BR398" i="1"/>
  <c r="BR404" i="1"/>
  <c r="EZ524" i="1" s="1"/>
  <c r="EJ320" i="1"/>
  <c r="BR382" i="1"/>
  <c r="BR369" i="1"/>
  <c r="EH310" i="1"/>
  <c r="BR368" i="1"/>
  <c r="FT368" i="1" s="1"/>
  <c r="EF320" i="1"/>
  <c r="BR399" i="1"/>
  <c r="BR377" i="1"/>
  <c r="EC309" i="1"/>
  <c r="EC293" i="1"/>
  <c r="EV320" i="1"/>
  <c r="BR405" i="1"/>
  <c r="FT406" i="1" s="1"/>
  <c r="BR396" i="1"/>
  <c r="ED320" i="1"/>
  <c r="BR384" i="1"/>
  <c r="EK309" i="1"/>
  <c r="EE309" i="1"/>
  <c r="CD576" i="1"/>
  <c r="CD581" i="1"/>
  <c r="CD578" i="1"/>
  <c r="CD580" i="1"/>
  <c r="CD568" i="1"/>
  <c r="CD569" i="1"/>
  <c r="BN372" i="1"/>
  <c r="BQ402" i="1"/>
  <c r="BF389" i="1"/>
  <c r="CZ574" i="1"/>
  <c r="BF406" i="1"/>
  <c r="CZ584" i="1"/>
  <c r="BF394" i="1"/>
  <c r="CZ587" i="1"/>
  <c r="CZ572" i="1"/>
  <c r="BF399" i="1"/>
  <c r="FW290" i="1"/>
  <c r="BQ394" i="1"/>
  <c r="BQ366" i="1"/>
  <c r="BF384" i="1"/>
  <c r="CZ576" i="1"/>
  <c r="BF376" i="1"/>
  <c r="BF405" i="1"/>
  <c r="BF393" i="1"/>
  <c r="BQ383" i="1"/>
  <c r="AZ382" i="1"/>
  <c r="BF374" i="1"/>
  <c r="BF371" i="1"/>
  <c r="BF373" i="1"/>
  <c r="CZ586" i="1"/>
  <c r="BF391" i="1"/>
  <c r="BF392" i="1"/>
  <c r="BF368" i="1"/>
  <c r="BF362" i="1"/>
  <c r="BQ391" i="1"/>
  <c r="CZ568" i="1"/>
  <c r="BF365" i="1"/>
  <c r="CZ580" i="1"/>
  <c r="BF360" i="1"/>
  <c r="FH361" i="1" s="1"/>
  <c r="BF385" i="1"/>
  <c r="FH386" i="1" s="1"/>
  <c r="AZ405" i="1"/>
  <c r="Z525" i="1" s="1"/>
  <c r="BQ367" i="1"/>
  <c r="AZ384" i="1"/>
  <c r="Z504" i="1" s="1"/>
  <c r="BF380" i="1"/>
  <c r="BQ500" i="1" s="1"/>
  <c r="BF401" i="1"/>
  <c r="CZ575" i="1"/>
  <c r="CZ583" i="1"/>
  <c r="BF400" i="1"/>
  <c r="BF372" i="1"/>
  <c r="BF396" i="1"/>
  <c r="BQ516" i="1" s="1"/>
  <c r="BF367" i="1"/>
  <c r="BQ378" i="1"/>
  <c r="FS379" i="1" s="1"/>
  <c r="CZ565" i="1"/>
  <c r="BF397" i="1"/>
  <c r="CZ577" i="1"/>
  <c r="AZ390" i="1"/>
  <c r="BQ390" i="1"/>
  <c r="AZ379" i="1"/>
  <c r="Z499" i="1" s="1"/>
  <c r="AZ380" i="1"/>
  <c r="BF398" i="1"/>
  <c r="BF363" i="1"/>
  <c r="BF378" i="1"/>
  <c r="BQ405" i="1"/>
  <c r="BP370" i="1"/>
  <c r="CZ571" i="1"/>
  <c r="BF377" i="1"/>
  <c r="BF364" i="1"/>
  <c r="BF366" i="1"/>
  <c r="BF390" i="1"/>
  <c r="EW301" i="1"/>
  <c r="EP301" i="1"/>
  <c r="CL573" i="1"/>
  <c r="CL565" i="1"/>
  <c r="CL571" i="1"/>
  <c r="EI301" i="1"/>
  <c r="EM301" i="1"/>
  <c r="CL588" i="1"/>
  <c r="ES289" i="1"/>
  <c r="FT370" i="1"/>
  <c r="CL572" i="1"/>
  <c r="EG289" i="1"/>
  <c r="EO289" i="1"/>
  <c r="EU301" i="1"/>
  <c r="CL580" i="1"/>
  <c r="EU289" i="1"/>
  <c r="EL301" i="1"/>
  <c r="EQ301" i="1"/>
  <c r="EE301" i="1"/>
  <c r="EO301" i="1"/>
  <c r="EV289" i="1"/>
  <c r="EV301" i="1"/>
  <c r="ES301" i="1"/>
  <c r="EF301" i="1"/>
  <c r="EH289" i="1"/>
  <c r="CL570" i="1"/>
  <c r="EL289" i="1"/>
  <c r="ED301" i="1"/>
  <c r="CL584" i="1"/>
  <c r="EJ301" i="1"/>
  <c r="EH301" i="1"/>
  <c r="CL566" i="1"/>
  <c r="EL308" i="1"/>
  <c r="EU293" i="1"/>
  <c r="FW293" i="1" s="1"/>
  <c r="EK301" i="1"/>
  <c r="EN301" i="1"/>
  <c r="BP361" i="1"/>
  <c r="EU319" i="1"/>
  <c r="EM320" i="1"/>
  <c r="EE307" i="1"/>
  <c r="BF382" i="1"/>
  <c r="BF370" i="1"/>
  <c r="BF395" i="1"/>
  <c r="BQ515" i="1" s="1"/>
  <c r="BP394" i="1"/>
  <c r="BE385" i="1"/>
  <c r="BJ505" i="1" s="1"/>
  <c r="EJ297" i="1"/>
  <c r="GA297" i="1" s="1"/>
  <c r="GA290" i="1"/>
  <c r="GE284" i="1"/>
  <c r="EQ307" i="1"/>
  <c r="EM297" i="1"/>
  <c r="BE373" i="1"/>
  <c r="BP373" i="1"/>
  <c r="EU307" i="1"/>
  <c r="BE372" i="1"/>
  <c r="BO374" i="1"/>
  <c r="ES319" i="1"/>
  <c r="EH285" i="1"/>
  <c r="EF317" i="1"/>
  <c r="GE317" i="1" s="1"/>
  <c r="BP371" i="1"/>
  <c r="EO320" i="1"/>
  <c r="BF383" i="1"/>
  <c r="EJ308" i="1"/>
  <c r="ED285" i="1"/>
  <c r="EU317" i="1"/>
  <c r="EG308" i="1"/>
  <c r="EO285" i="1"/>
  <c r="BP366" i="1"/>
  <c r="BF404" i="1"/>
  <c r="BP395" i="1"/>
  <c r="EK515" i="1" s="1"/>
  <c r="BD391" i="1"/>
  <c r="AY389" i="1"/>
  <c r="AY360" i="1"/>
  <c r="BI382" i="1"/>
  <c r="BI367" i="1"/>
  <c r="ER326" i="1"/>
  <c r="GE290" i="1"/>
  <c r="AY402" i="1"/>
  <c r="AY366" i="1"/>
  <c r="BM361" i="1"/>
  <c r="EU291" i="1"/>
  <c r="BM378" i="1"/>
  <c r="BM388" i="1"/>
  <c r="DO508" i="1" s="1"/>
  <c r="AY380" i="1"/>
  <c r="BM392" i="1"/>
  <c r="AY377" i="1"/>
  <c r="AY406" i="1"/>
  <c r="FA407" i="1" s="1"/>
  <c r="AY386" i="1"/>
  <c r="AY393" i="1"/>
  <c r="EJ294" i="1"/>
  <c r="AY368" i="1"/>
  <c r="BD399" i="1"/>
  <c r="AY370" i="1"/>
  <c r="AY383" i="1"/>
  <c r="FA384" i="1" s="1"/>
  <c r="AY372" i="1"/>
  <c r="AY369" i="1"/>
  <c r="FW284" i="1"/>
  <c r="BI395" i="1"/>
  <c r="AY376" i="1"/>
  <c r="AY400" i="1"/>
  <c r="BI363" i="1"/>
  <c r="FK364" i="1" s="1"/>
  <c r="AY378" i="1"/>
  <c r="AY362" i="1"/>
  <c r="FA362" i="1" s="1"/>
  <c r="AY387" i="1"/>
  <c r="AY404" i="1"/>
  <c r="AY364" i="1"/>
  <c r="AY388" i="1"/>
  <c r="S508" i="1" s="1"/>
  <c r="BD398" i="1"/>
  <c r="BC518" i="1" s="1"/>
  <c r="EN326" i="1"/>
  <c r="AY399" i="1"/>
  <c r="BB583" i="1"/>
  <c r="AY367" i="1"/>
  <c r="BI403" i="1"/>
  <c r="AY373" i="1"/>
  <c r="ES308" i="1"/>
  <c r="AY405" i="1"/>
  <c r="BD404" i="1"/>
  <c r="AY374" i="1"/>
  <c r="AY398" i="1"/>
  <c r="S518" i="1" s="1"/>
  <c r="GA284" i="1"/>
  <c r="EP308" i="1"/>
  <c r="BM386" i="1"/>
  <c r="AY365" i="1"/>
  <c r="BI360" i="1"/>
  <c r="FK361" i="1" s="1"/>
  <c r="BB567" i="1"/>
  <c r="BI405" i="1"/>
  <c r="CM525" i="1" s="1"/>
  <c r="BI400" i="1"/>
  <c r="CM520" i="1" s="1"/>
  <c r="AY391" i="1"/>
  <c r="EC308" i="1"/>
  <c r="EU285" i="1"/>
  <c r="GA285" i="1" s="1"/>
  <c r="GE293" i="1"/>
  <c r="AY396" i="1"/>
  <c r="AY363" i="1"/>
  <c r="AY371" i="1"/>
  <c r="AY379" i="1"/>
  <c r="S499" i="1" s="1"/>
  <c r="BJ385" i="1"/>
  <c r="FT362" i="1"/>
  <c r="AZ363" i="1"/>
  <c r="DF383" i="1"/>
  <c r="CI405" i="1"/>
  <c r="B51" i="74"/>
  <c r="EN296" i="1"/>
  <c r="ET296" i="1"/>
  <c r="EQ296" i="1"/>
  <c r="EF296" i="1"/>
  <c r="EM296" i="1"/>
  <c r="EW296" i="1"/>
  <c r="EV296" i="1"/>
  <c r="EG296" i="1"/>
  <c r="EL296" i="1"/>
  <c r="EO296" i="1"/>
  <c r="EK296" i="1"/>
  <c r="EU296" i="1"/>
  <c r="ED296" i="1"/>
  <c r="EI296" i="1"/>
  <c r="EH296" i="1"/>
  <c r="ES296" i="1"/>
  <c r="EP296" i="1"/>
  <c r="EJ296" i="1"/>
  <c r="EC311" i="1"/>
  <c r="ED311" i="1"/>
  <c r="ES311" i="1"/>
  <c r="EQ311" i="1"/>
  <c r="EW311" i="1"/>
  <c r="EJ311" i="1"/>
  <c r="EH311" i="1"/>
  <c r="EG311" i="1"/>
  <c r="EF311" i="1"/>
  <c r="EL311" i="1"/>
  <c r="EU311" i="1"/>
  <c r="EP311" i="1"/>
  <c r="EO311" i="1"/>
  <c r="ER296" i="1"/>
  <c r="CI407" i="1"/>
  <c r="J12" i="70"/>
  <c r="B53" i="74"/>
  <c r="CI406" i="1"/>
  <c r="DF406" i="1" s="1"/>
  <c r="B52" i="74"/>
  <c r="EC296" i="1"/>
  <c r="EU308" i="1"/>
  <c r="EN308" i="1"/>
  <c r="EI308" i="1"/>
  <c r="EI311" i="1"/>
  <c r="EO308" i="1"/>
  <c r="EH308" i="1"/>
  <c r="EM311" i="1"/>
  <c r="EE308" i="1"/>
  <c r="EE296" i="1"/>
  <c r="BD401" i="1"/>
  <c r="BD382" i="1"/>
  <c r="BD376" i="1"/>
  <c r="BD402" i="1"/>
  <c r="BD369" i="1"/>
  <c r="BL402" i="1"/>
  <c r="BL381" i="1"/>
  <c r="BL368" i="1"/>
  <c r="BM363" i="1"/>
  <c r="BL392" i="1"/>
  <c r="BJ391" i="1"/>
  <c r="BJ394" i="1"/>
  <c r="BJ378" i="1"/>
  <c r="BJ398" i="1"/>
  <c r="CT518" i="1" s="1"/>
  <c r="BH363" i="1"/>
  <c r="BJ402" i="1"/>
  <c r="CT522" i="1" s="1"/>
  <c r="BL401" i="1"/>
  <c r="BJ377" i="1"/>
  <c r="BM368" i="1"/>
  <c r="BJ407" i="1"/>
  <c r="BL400" i="1"/>
  <c r="BH399" i="1"/>
  <c r="BM387" i="1"/>
  <c r="DO507" i="1" s="1"/>
  <c r="BL365" i="1"/>
  <c r="BJ380" i="1"/>
  <c r="BL377" i="1"/>
  <c r="DH497" i="1" s="1"/>
  <c r="BL379" i="1"/>
  <c r="DH499" i="1" s="1"/>
  <c r="BJ371" i="1"/>
  <c r="BL390" i="1"/>
  <c r="BJ395" i="1"/>
  <c r="BL383" i="1"/>
  <c r="DH503" i="1" s="1"/>
  <c r="BL396" i="1"/>
  <c r="BJ388" i="1"/>
  <c r="CT508" i="1" s="1"/>
  <c r="BJ397" i="1"/>
  <c r="CT517" i="1" s="1"/>
  <c r="BM407" i="1"/>
  <c r="BM379" i="1"/>
  <c r="BM389" i="1"/>
  <c r="DO509" i="1" s="1"/>
  <c r="BL382" i="1"/>
  <c r="BJ403" i="1"/>
  <c r="BJ381" i="1"/>
  <c r="BJ387" i="1"/>
  <c r="BH366" i="1"/>
  <c r="BH382" i="1"/>
  <c r="BP384" i="1"/>
  <c r="BJ400" i="1"/>
  <c r="CT520" i="1" s="1"/>
  <c r="BJ379" i="1"/>
  <c r="CT499" i="1" s="1"/>
  <c r="BJ392" i="1"/>
  <c r="BM385" i="1"/>
  <c r="BL405" i="1"/>
  <c r="DH525" i="1" s="1"/>
  <c r="BJ367" i="1"/>
  <c r="BJ401" i="1"/>
  <c r="CT521" i="1" s="1"/>
  <c r="BJ384" i="1"/>
  <c r="BJ386" i="1"/>
  <c r="BJ376" i="1"/>
  <c r="BJ382" i="1"/>
  <c r="CT502" i="1" s="1"/>
  <c r="BL373" i="1"/>
  <c r="FN373" i="1" s="1"/>
  <c r="BL363" i="1"/>
  <c r="BL361" i="1"/>
  <c r="BJ372" i="1"/>
  <c r="FL373" i="1" s="1"/>
  <c r="BJ399" i="1"/>
  <c r="BJ374" i="1"/>
  <c r="BH390" i="1"/>
  <c r="CE510" i="1" s="1"/>
  <c r="BM402" i="1"/>
  <c r="DO522" i="1" s="1"/>
  <c r="BJ362" i="1"/>
  <c r="FL363" i="1" s="1"/>
  <c r="BL370" i="1"/>
  <c r="BJ366" i="1"/>
  <c r="BR387" i="1"/>
  <c r="FT388" i="1" s="1"/>
  <c r="BH392" i="1"/>
  <c r="CE512" i="1" s="1"/>
  <c r="BP406" i="1"/>
  <c r="EK526" i="1" s="1"/>
  <c r="BJ360" i="1"/>
  <c r="BJ365" i="1"/>
  <c r="BL386" i="1"/>
  <c r="DH506" i="1" s="1"/>
  <c r="BM373" i="1"/>
  <c r="BL369" i="1"/>
  <c r="BL389" i="1"/>
  <c r="DH509" i="1" s="1"/>
  <c r="BJ405" i="1"/>
  <c r="BJ404" i="1"/>
  <c r="BO360" i="1"/>
  <c r="EJ568" i="1"/>
  <c r="BG391" i="1"/>
  <c r="FI391" i="1" s="1"/>
  <c r="EE306" i="1"/>
  <c r="EL306" i="1"/>
  <c r="BQ365" i="1"/>
  <c r="EF318" i="1"/>
  <c r="BD360" i="1"/>
  <c r="BQ406" i="1"/>
  <c r="ER526" i="1" s="1"/>
  <c r="EE318" i="1"/>
  <c r="EJ570" i="1"/>
  <c r="BQ370" i="1"/>
  <c r="BG372" i="1"/>
  <c r="EM318" i="1"/>
  <c r="BP390" i="1"/>
  <c r="EK510" i="1" s="1"/>
  <c r="EM319" i="1"/>
  <c r="BQ368" i="1"/>
  <c r="EG319" i="1"/>
  <c r="EQ574" i="1"/>
  <c r="DF366" i="1"/>
  <c r="BO394" i="1"/>
  <c r="EC514" i="1" s="1"/>
  <c r="BO387" i="1"/>
  <c r="EC507" i="1" s="1"/>
  <c r="BO396" i="1"/>
  <c r="BK375" i="1"/>
  <c r="BD380" i="1"/>
  <c r="BC500" i="1" s="1"/>
  <c r="BG406" i="1"/>
  <c r="BG376" i="1"/>
  <c r="BX496" i="1" s="1"/>
  <c r="EN306" i="1"/>
  <c r="BD386" i="1"/>
  <c r="BD411" i="1" s="1"/>
  <c r="BC558" i="1" s="1"/>
  <c r="BG404" i="1"/>
  <c r="DF396" i="1"/>
  <c r="BQ392" i="1"/>
  <c r="BG362" i="1"/>
  <c r="EQ568" i="1"/>
  <c r="EM306" i="1"/>
  <c r="EI318" i="1"/>
  <c r="BG367" i="1"/>
  <c r="BD375" i="1"/>
  <c r="BQ363" i="1"/>
  <c r="BG364" i="1"/>
  <c r="BG374" i="1"/>
  <c r="ES306" i="1"/>
  <c r="EG318" i="1"/>
  <c r="BQ364" i="1"/>
  <c r="BI576" i="1"/>
  <c r="BD389" i="1"/>
  <c r="BC509" i="1" s="1"/>
  <c r="BQ371" i="1"/>
  <c r="BQ403" i="1"/>
  <c r="BQ401" i="1"/>
  <c r="ES318" i="1"/>
  <c r="BO378" i="1"/>
  <c r="BD377" i="1"/>
  <c r="BQ381" i="1"/>
  <c r="FS382" i="1" s="1"/>
  <c r="BQ380" i="1"/>
  <c r="BG396" i="1"/>
  <c r="FI396" i="1" s="1"/>
  <c r="EI321" i="1"/>
  <c r="ED308" i="1"/>
  <c r="GE308" i="1" s="1"/>
  <c r="BD362" i="45"/>
  <c r="BO375" i="1"/>
  <c r="BJ375" i="1"/>
  <c r="DF370" i="1"/>
  <c r="BM375" i="1"/>
  <c r="BM410" i="1" s="1"/>
  <c r="BH375" i="1"/>
  <c r="BE368" i="1"/>
  <c r="BQ399" i="1"/>
  <c r="AY375" i="1"/>
  <c r="BJ396" i="1"/>
  <c r="DF376" i="1"/>
  <c r="BQ375" i="1"/>
  <c r="ER495" i="1" s="1"/>
  <c r="BP375" i="1"/>
  <c r="CM495" i="1" s="1"/>
  <c r="BP405" i="1"/>
  <c r="EK525" i="1" s="1"/>
  <c r="DF397" i="1"/>
  <c r="BE378" i="1"/>
  <c r="BJ498" i="1" s="1"/>
  <c r="AY394" i="1"/>
  <c r="FA394" i="1" s="1"/>
  <c r="BJ364" i="1"/>
  <c r="BJ370" i="1"/>
  <c r="BJ369" i="1"/>
  <c r="BP363" i="1"/>
  <c r="BH398" i="1"/>
  <c r="CE518" i="1" s="1"/>
  <c r="AY390" i="1"/>
  <c r="BB576" i="1"/>
  <c r="ER286" i="1"/>
  <c r="BB582" i="1"/>
  <c r="EG300" i="1"/>
  <c r="EK300" i="1"/>
  <c r="EK294" i="1"/>
  <c r="EP294" i="1"/>
  <c r="ES310" i="1"/>
  <c r="EU315" i="1"/>
  <c r="EL315" i="1"/>
  <c r="EO303" i="1"/>
  <c r="EH315" i="1"/>
  <c r="ED286" i="1"/>
  <c r="BB566" i="1"/>
  <c r="BB578" i="1"/>
  <c r="EW315" i="1"/>
  <c r="EK286" i="1"/>
  <c r="BB571" i="1"/>
  <c r="EI300" i="1"/>
  <c r="EQ310" i="1"/>
  <c r="EC303" i="1"/>
  <c r="EV303" i="1"/>
  <c r="EG303" i="1"/>
  <c r="ET303" i="1"/>
  <c r="EK303" i="1"/>
  <c r="EQ303" i="1"/>
  <c r="EM303" i="1"/>
  <c r="EI303" i="1"/>
  <c r="EL303" i="1"/>
  <c r="ER303" i="1"/>
  <c r="EE303" i="1"/>
  <c r="EW303" i="1"/>
  <c r="EU303" i="1"/>
  <c r="ES303" i="1"/>
  <c r="ED322" i="1"/>
  <c r="ED294" i="1"/>
  <c r="ET286" i="1"/>
  <c r="BB573" i="1"/>
  <c r="BB565" i="1"/>
  <c r="EU286" i="1"/>
  <c r="EQ315" i="1"/>
  <c r="BB586" i="1"/>
  <c r="BB577" i="1"/>
  <c r="EG286" i="1"/>
  <c r="ED310" i="1"/>
  <c r="FX260" i="1"/>
  <c r="FX261" i="1" s="1"/>
  <c r="FX262" i="1" s="1"/>
  <c r="EU322" i="1"/>
  <c r="ET310" i="1"/>
  <c r="EG315" i="1"/>
  <c r="ET322" i="1"/>
  <c r="BB584" i="1"/>
  <c r="EC282" i="1"/>
  <c r="EJ286" i="1"/>
  <c r="EH303" i="1"/>
  <c r="ET294" i="1"/>
  <c r="EJ303" i="1"/>
  <c r="EN310" i="1"/>
  <c r="ED303" i="1"/>
  <c r="EW286" i="1"/>
  <c r="ES294" i="1"/>
  <c r="EU310" i="1"/>
  <c r="EK310" i="1"/>
  <c r="EN286" i="1"/>
  <c r="EV294" i="1"/>
  <c r="EH294" i="1"/>
  <c r="ER310" i="1"/>
  <c r="EN303" i="1"/>
  <c r="EP303" i="1"/>
  <c r="R580" i="1"/>
  <c r="BB568" i="1"/>
  <c r="EV283" i="1"/>
  <c r="EO321" i="1"/>
  <c r="EP300" i="1"/>
  <c r="EI294" i="1"/>
  <c r="EE326" i="1"/>
  <c r="EJ307" i="1"/>
  <c r="EJ579" i="1"/>
  <c r="EK326" i="1"/>
  <c r="BB587" i="1"/>
  <c r="EJ324" i="1"/>
  <c r="EC321" i="1"/>
  <c r="EC322" i="1"/>
  <c r="EL322" i="1"/>
  <c r="EL286" i="1"/>
  <c r="EJ574" i="1"/>
  <c r="EJ313" i="1"/>
  <c r="GA313" i="1" s="1"/>
  <c r="EJ575" i="1"/>
  <c r="EC319" i="1"/>
  <c r="BJ501" i="1"/>
  <c r="DO513" i="1"/>
  <c r="FO393" i="1"/>
  <c r="CE505" i="1"/>
  <c r="EK516" i="1"/>
  <c r="DA511" i="1"/>
  <c r="FM391" i="1"/>
  <c r="DV501" i="1"/>
  <c r="CM512" i="1"/>
  <c r="DA510" i="1"/>
  <c r="CM364" i="1"/>
  <c r="AU364" i="1"/>
  <c r="CL364" i="1"/>
  <c r="CN364" i="1"/>
  <c r="D290" i="45"/>
  <c r="B10" i="74"/>
  <c r="X203" i="1"/>
  <c r="X117" i="1"/>
  <c r="CW364" i="1"/>
  <c r="CT364" i="1"/>
  <c r="DC364" i="1"/>
  <c r="CK364" i="1"/>
  <c r="DB364" i="1"/>
  <c r="CR364" i="1"/>
  <c r="CX364" i="1"/>
  <c r="CS364" i="1"/>
  <c r="CO364" i="1"/>
  <c r="DA364" i="1"/>
  <c r="CZ364" i="1"/>
  <c r="CQ364" i="1"/>
  <c r="CP364" i="1"/>
  <c r="CJ364" i="1"/>
  <c r="CV364" i="1"/>
  <c r="CY364" i="1"/>
  <c r="CU364" i="1"/>
  <c r="ER525" i="1"/>
  <c r="FH396" i="1"/>
  <c r="Z502" i="1"/>
  <c r="DV511" i="1"/>
  <c r="EJ280" i="1"/>
  <c r="CI386" i="1"/>
  <c r="B32" i="74"/>
  <c r="CL386" i="1"/>
  <c r="CN386" i="1"/>
  <c r="CM386" i="1"/>
  <c r="D312" i="45"/>
  <c r="AU386" i="1"/>
  <c r="X139" i="1"/>
  <c r="CI139" i="1" s="1"/>
  <c r="X225" i="1"/>
  <c r="CT386" i="1"/>
  <c r="CX386" i="1"/>
  <c r="DC386" i="1"/>
  <c r="DA386" i="1"/>
  <c r="CP386" i="1"/>
  <c r="CW386" i="1"/>
  <c r="CO386" i="1"/>
  <c r="CY386" i="1"/>
  <c r="CU386" i="1"/>
  <c r="CJ386" i="1"/>
  <c r="DB386" i="1"/>
  <c r="CS386" i="1"/>
  <c r="CV386" i="1"/>
  <c r="CK386" i="1"/>
  <c r="CR386" i="1"/>
  <c r="CQ386" i="1"/>
  <c r="CZ386" i="1"/>
  <c r="CN374" i="1"/>
  <c r="B20" i="74"/>
  <c r="AU374" i="1"/>
  <c r="CL374" i="1"/>
  <c r="CM374" i="1"/>
  <c r="D300" i="45"/>
  <c r="X127" i="1"/>
  <c r="X213" i="1"/>
  <c r="CK374" i="1"/>
  <c r="CJ374" i="1"/>
  <c r="CZ374" i="1"/>
  <c r="CY374" i="1"/>
  <c r="CQ374" i="1"/>
  <c r="CO374" i="1"/>
  <c r="CR374" i="1"/>
  <c r="DC374" i="1"/>
  <c r="CP374" i="1"/>
  <c r="CT374" i="1"/>
  <c r="CS374" i="1"/>
  <c r="DA374" i="1"/>
  <c r="CX374" i="1"/>
  <c r="CW374" i="1"/>
  <c r="CU374" i="1"/>
  <c r="DB374" i="1"/>
  <c r="CV374" i="1"/>
  <c r="X474" i="1"/>
  <c r="Z474" i="1"/>
  <c r="EK324" i="1"/>
  <c r="AH248" i="1"/>
  <c r="BF214" i="1" s="1"/>
  <c r="ES280" i="1"/>
  <c r="AZ339" i="1"/>
  <c r="AZ356" i="1"/>
  <c r="AZ341" i="1"/>
  <c r="AZ346" i="1"/>
  <c r="AZ355" i="1"/>
  <c r="AZ353" i="1"/>
  <c r="AZ340" i="1"/>
  <c r="AZ347" i="1"/>
  <c r="AZ354" i="1"/>
  <c r="AZ359" i="1"/>
  <c r="AZ350" i="1"/>
  <c r="AZ342" i="1"/>
  <c r="AZ351" i="1"/>
  <c r="AZ345" i="1"/>
  <c r="AZ352" i="1"/>
  <c r="AZ343" i="1"/>
  <c r="AZ358" i="1"/>
  <c r="AZ344" i="1"/>
  <c r="AZ348" i="1"/>
  <c r="AZ357" i="1"/>
  <c r="AZ349" i="1"/>
  <c r="AZ381" i="1"/>
  <c r="AZ373" i="1"/>
  <c r="AZ386" i="1"/>
  <c r="AZ397" i="1"/>
  <c r="AZ407" i="1"/>
  <c r="Z527" i="1" s="1"/>
  <c r="AZ392" i="1"/>
  <c r="AZ400" i="1"/>
  <c r="AZ372" i="1"/>
  <c r="AZ369" i="1"/>
  <c r="AZ374" i="1"/>
  <c r="AZ396" i="1"/>
  <c r="AZ362" i="1"/>
  <c r="AZ394" i="1"/>
  <c r="AZ370" i="1"/>
  <c r="AZ385" i="1"/>
  <c r="AZ360" i="1"/>
  <c r="AZ367" i="1"/>
  <c r="FB367" i="1" s="1"/>
  <c r="AZ398" i="1"/>
  <c r="AZ401" i="1"/>
  <c r="AZ395" i="1"/>
  <c r="AZ402" i="1"/>
  <c r="AZ368" i="1"/>
  <c r="AZ365" i="1"/>
  <c r="FB366" i="1" s="1"/>
  <c r="AZ378" i="1"/>
  <c r="FB379" i="1" s="1"/>
  <c r="AZ403" i="1"/>
  <c r="Z523" i="1" s="1"/>
  <c r="AZ361" i="1"/>
  <c r="AZ383" i="1"/>
  <c r="AZ376" i="1"/>
  <c r="Z452" i="1"/>
  <c r="X452" i="1"/>
  <c r="B14" i="74"/>
  <c r="CL368" i="1"/>
  <c r="D294" i="45"/>
  <c r="AU368" i="1"/>
  <c r="CM368" i="1"/>
  <c r="CN368" i="1"/>
  <c r="X121" i="1"/>
  <c r="CI121" i="1" s="1"/>
  <c r="X207" i="1"/>
  <c r="CS368" i="1"/>
  <c r="CU368" i="1"/>
  <c r="CY368" i="1"/>
  <c r="CP368" i="1"/>
  <c r="CW368" i="1"/>
  <c r="DC368" i="1"/>
  <c r="DA368" i="1"/>
  <c r="DB368" i="1"/>
  <c r="CX368" i="1"/>
  <c r="CQ368" i="1"/>
  <c r="CZ368" i="1"/>
  <c r="CR368" i="1"/>
  <c r="CK368" i="1"/>
  <c r="CV368" i="1"/>
  <c r="CO368" i="1"/>
  <c r="CT368" i="1"/>
  <c r="CJ368" i="1"/>
  <c r="AH482" i="1"/>
  <c r="BF427" i="1" s="1"/>
  <c r="AL482" i="1"/>
  <c r="BJ442" i="1" s="1"/>
  <c r="EE314" i="1"/>
  <c r="EL314" i="1"/>
  <c r="EO314" i="1"/>
  <c r="EP314" i="1"/>
  <c r="EN314" i="1"/>
  <c r="ER314" i="1"/>
  <c r="EQ314" i="1"/>
  <c r="EI314" i="1"/>
  <c r="ET314" i="1"/>
  <c r="EM314" i="1"/>
  <c r="EF314" i="1"/>
  <c r="EU314" i="1"/>
  <c r="EH314" i="1"/>
  <c r="ED314" i="1"/>
  <c r="BQ526" i="1"/>
  <c r="AR482" i="1"/>
  <c r="BP464" i="1" s="1"/>
  <c r="BQ499" i="1"/>
  <c r="FH379" i="1"/>
  <c r="EQ291" i="1"/>
  <c r="Z444" i="1"/>
  <c r="X444" i="1"/>
  <c r="AP248" i="1"/>
  <c r="BN214" i="1" s="1"/>
  <c r="BO380" i="1"/>
  <c r="BO379" i="1"/>
  <c r="Z235" i="1"/>
  <c r="Z129" i="1"/>
  <c r="FH369" i="1"/>
  <c r="ER523" i="1"/>
  <c r="FS403" i="1"/>
  <c r="ES314" i="1"/>
  <c r="EM324" i="1"/>
  <c r="DA515" i="1"/>
  <c r="Z411" i="1"/>
  <c r="ER511" i="1"/>
  <c r="FS391" i="1"/>
  <c r="FS402" i="1"/>
  <c r="ER522" i="1"/>
  <c r="Z437" i="1"/>
  <c r="X437" i="1"/>
  <c r="BN369" i="1"/>
  <c r="FP369" i="1" s="1"/>
  <c r="BX505" i="1"/>
  <c r="S509" i="1"/>
  <c r="BP401" i="1"/>
  <c r="BC521" i="1"/>
  <c r="Z138" i="1"/>
  <c r="BK396" i="1"/>
  <c r="AK249" i="1"/>
  <c r="AA248" i="1"/>
  <c r="AY214" i="1" s="1"/>
  <c r="BO402" i="1"/>
  <c r="EC314" i="1"/>
  <c r="BK406" i="1"/>
  <c r="Z130" i="1"/>
  <c r="ED324" i="1"/>
  <c r="ER500" i="1"/>
  <c r="FS380" i="1"/>
  <c r="DH512" i="1"/>
  <c r="Z149" i="1"/>
  <c r="EL319" i="1"/>
  <c r="Z462" i="1"/>
  <c r="X462" i="1"/>
  <c r="AM162" i="1"/>
  <c r="BK128" i="1" s="1"/>
  <c r="BK402" i="1"/>
  <c r="Y576" i="1"/>
  <c r="Y588" i="1"/>
  <c r="Y573" i="1"/>
  <c r="Y583" i="1"/>
  <c r="Y578" i="1"/>
  <c r="Y582" i="1"/>
  <c r="Y587" i="1"/>
  <c r="Y566" i="1"/>
  <c r="Y568" i="1"/>
  <c r="Y574" i="1"/>
  <c r="Y577" i="1"/>
  <c r="Y565" i="1"/>
  <c r="EJ587" i="1"/>
  <c r="AG248" i="1"/>
  <c r="BE222" i="1" s="1"/>
  <c r="EH304" i="1"/>
  <c r="EU304" i="1"/>
  <c r="EP304" i="1"/>
  <c r="EK304" i="1"/>
  <c r="EE304" i="1"/>
  <c r="EO304" i="1"/>
  <c r="ED304" i="1"/>
  <c r="EQ304" i="1"/>
  <c r="EW304" i="1"/>
  <c r="ET304" i="1"/>
  <c r="ES304" i="1"/>
  <c r="EV304" i="1"/>
  <c r="EN304" i="1"/>
  <c r="EG304" i="1"/>
  <c r="EL304" i="1"/>
  <c r="EF304" i="1"/>
  <c r="EM304" i="1"/>
  <c r="EJ304" i="1"/>
  <c r="ER304" i="1"/>
  <c r="EI304" i="1"/>
  <c r="EC304" i="1"/>
  <c r="AQ162" i="1"/>
  <c r="BO128" i="1" s="1"/>
  <c r="BM403" i="1"/>
  <c r="Z202" i="1"/>
  <c r="CL366" i="1"/>
  <c r="D292" i="45"/>
  <c r="CN366" i="1"/>
  <c r="B12" i="74"/>
  <c r="AU366" i="1"/>
  <c r="CM366" i="1"/>
  <c r="X119" i="1"/>
  <c r="CI119" i="1" s="1"/>
  <c r="X205" i="1"/>
  <c r="CI205" i="1" s="1"/>
  <c r="CW366" i="1"/>
  <c r="DC366" i="1"/>
  <c r="CS366" i="1"/>
  <c r="CJ366" i="1"/>
  <c r="CK366" i="1"/>
  <c r="DA366" i="1"/>
  <c r="DB366" i="1"/>
  <c r="CP366" i="1"/>
  <c r="CZ366" i="1"/>
  <c r="CT366" i="1"/>
  <c r="CV366" i="1"/>
  <c r="CX366" i="1"/>
  <c r="CR366" i="1"/>
  <c r="CQ366" i="1"/>
  <c r="CO366" i="1"/>
  <c r="CU366" i="1"/>
  <c r="CY366" i="1"/>
  <c r="CM362" i="1"/>
  <c r="CN362" i="1"/>
  <c r="D288" i="45"/>
  <c r="B8" i="74"/>
  <c r="AU362" i="1"/>
  <c r="CL362" i="1"/>
  <c r="X115" i="1"/>
  <c r="X201" i="1"/>
  <c r="CS362" i="1"/>
  <c r="DA362" i="1"/>
  <c r="CW362" i="1"/>
  <c r="DC362" i="1"/>
  <c r="CZ362" i="1"/>
  <c r="CV362" i="1"/>
  <c r="CY362" i="1"/>
  <c r="CR362" i="1"/>
  <c r="CJ362" i="1"/>
  <c r="CU362" i="1"/>
  <c r="CQ362" i="1"/>
  <c r="CP362" i="1"/>
  <c r="CX362" i="1"/>
  <c r="CO362" i="1"/>
  <c r="CK362" i="1"/>
  <c r="DB362" i="1"/>
  <c r="CT362" i="1"/>
  <c r="Z220" i="1"/>
  <c r="Z510" i="1"/>
  <c r="ET282" i="1"/>
  <c r="EF282" i="1"/>
  <c r="ER282" i="1"/>
  <c r="EV282" i="1"/>
  <c r="EQ282" i="1"/>
  <c r="EM282" i="1"/>
  <c r="EO282" i="1"/>
  <c r="EW282" i="1"/>
  <c r="EP282" i="1"/>
  <c r="EN282" i="1"/>
  <c r="EJ282" i="1"/>
  <c r="EN324" i="1"/>
  <c r="ER514" i="1"/>
  <c r="AQ163" i="1"/>
  <c r="DF386" i="1"/>
  <c r="DF385" i="1"/>
  <c r="CM510" i="1"/>
  <c r="S527" i="1"/>
  <c r="BX507" i="1"/>
  <c r="BX510" i="1"/>
  <c r="BN389" i="1"/>
  <c r="AT482" i="1"/>
  <c r="BR428" i="1" s="1"/>
  <c r="CI377" i="1"/>
  <c r="DF377" i="1" s="1"/>
  <c r="CN377" i="1"/>
  <c r="AU377" i="1"/>
  <c r="CM377" i="1"/>
  <c r="D303" i="45"/>
  <c r="CL377" i="1"/>
  <c r="B23" i="74"/>
  <c r="X216" i="1"/>
  <c r="CI216" i="1" s="1"/>
  <c r="X130" i="1"/>
  <c r="CZ377" i="1"/>
  <c r="CW377" i="1"/>
  <c r="CO377" i="1"/>
  <c r="CJ377" i="1"/>
  <c r="CU377" i="1"/>
  <c r="CQ377" i="1"/>
  <c r="CK377" i="1"/>
  <c r="CY377" i="1"/>
  <c r="CV377" i="1"/>
  <c r="CT377" i="1"/>
  <c r="DB377" i="1"/>
  <c r="CP377" i="1"/>
  <c r="CR377" i="1"/>
  <c r="DA377" i="1"/>
  <c r="CX377" i="1"/>
  <c r="CS377" i="1"/>
  <c r="DC377" i="1"/>
  <c r="BN405" i="1"/>
  <c r="DV525" i="1" s="1"/>
  <c r="BN374" i="1"/>
  <c r="AG482" i="1"/>
  <c r="BE473" i="1" s="1"/>
  <c r="X443" i="1"/>
  <c r="Z443" i="1"/>
  <c r="EV314" i="1"/>
  <c r="BN370" i="1"/>
  <c r="EW300" i="1"/>
  <c r="AJ162" i="1"/>
  <c r="BH148" i="1" s="1"/>
  <c r="Z439" i="1"/>
  <c r="X439" i="1"/>
  <c r="AT163" i="1"/>
  <c r="BI345" i="1"/>
  <c r="BI340" i="1"/>
  <c r="BI348" i="1"/>
  <c r="BI346" i="1"/>
  <c r="BI347" i="1"/>
  <c r="BI359" i="1"/>
  <c r="BI357" i="1"/>
  <c r="BI341" i="1"/>
  <c r="BI358" i="1"/>
  <c r="BI354" i="1"/>
  <c r="BI353" i="1"/>
  <c r="BI342" i="1"/>
  <c r="BI349" i="1"/>
  <c r="BI339" i="1"/>
  <c r="BI343" i="1"/>
  <c r="BI344" i="1"/>
  <c r="BI352" i="1"/>
  <c r="BI356" i="1"/>
  <c r="BI355" i="1"/>
  <c r="BI351" i="1"/>
  <c r="BI350" i="1"/>
  <c r="BI365" i="1"/>
  <c r="FK365" i="1" s="1"/>
  <c r="BI368" i="1"/>
  <c r="FK368" i="1" s="1"/>
  <c r="BI374" i="1"/>
  <c r="BI393" i="1"/>
  <c r="BI401" i="1"/>
  <c r="BI387" i="1"/>
  <c r="BI389" i="1"/>
  <c r="BI362" i="1"/>
  <c r="FK362" i="1" s="1"/>
  <c r="BI373" i="1"/>
  <c r="BI407" i="1"/>
  <c r="BI378" i="1"/>
  <c r="FK379" i="1" s="1"/>
  <c r="BI384" i="1"/>
  <c r="BI394" i="1"/>
  <c r="BI381" i="1"/>
  <c r="BI388" i="1"/>
  <c r="BI372" i="1"/>
  <c r="BI376" i="1"/>
  <c r="BI396" i="1"/>
  <c r="BI404" i="1"/>
  <c r="BI391" i="1"/>
  <c r="BI402" i="1"/>
  <c r="BI377" i="1"/>
  <c r="BI386" i="1"/>
  <c r="BI398" i="1"/>
  <c r="BI369" i="1"/>
  <c r="BI375" i="1"/>
  <c r="BI385" i="1"/>
  <c r="BI371" i="1"/>
  <c r="FK371" i="1" s="1"/>
  <c r="BI397" i="1"/>
  <c r="BI383" i="1"/>
  <c r="BI366" i="1"/>
  <c r="FK367" i="1" s="1"/>
  <c r="BN379" i="1"/>
  <c r="X430" i="1"/>
  <c r="Z430" i="1"/>
  <c r="DH519" i="1"/>
  <c r="X448" i="1"/>
  <c r="Z448" i="1"/>
  <c r="ER510" i="1"/>
  <c r="BJ460" i="1"/>
  <c r="AT162" i="1"/>
  <c r="BR128" i="1" s="1"/>
  <c r="BR468" i="1"/>
  <c r="BH396" i="1"/>
  <c r="CT512" i="1"/>
  <c r="FL392" i="1"/>
  <c r="BI582" i="1"/>
  <c r="AT248" i="1"/>
  <c r="BR214" i="1" s="1"/>
  <c r="BQ507" i="1"/>
  <c r="FH387" i="1"/>
  <c r="EU282" i="1"/>
  <c r="EG291" i="1"/>
  <c r="BN378" i="1"/>
  <c r="S519" i="1"/>
  <c r="BQ504" i="1"/>
  <c r="EM291" i="1"/>
  <c r="BH379" i="1"/>
  <c r="EZ508" i="1"/>
  <c r="EZ503" i="1"/>
  <c r="BN396" i="1"/>
  <c r="BN234" i="1"/>
  <c r="AJ482" i="1"/>
  <c r="BH444" i="1" s="1"/>
  <c r="BX524" i="1"/>
  <c r="FI404" i="1"/>
  <c r="BD345" i="1"/>
  <c r="BD348" i="1"/>
  <c r="BD344" i="1"/>
  <c r="BD339" i="1"/>
  <c r="BD341" i="1"/>
  <c r="BD355" i="1"/>
  <c r="BD356" i="1"/>
  <c r="BD349" i="1"/>
  <c r="BD340" i="1"/>
  <c r="BD354" i="1"/>
  <c r="BD346" i="1"/>
  <c r="BD350" i="1"/>
  <c r="BD353" i="1"/>
  <c r="BD351" i="1"/>
  <c r="BD347" i="1"/>
  <c r="BD352" i="1"/>
  <c r="BD359" i="1"/>
  <c r="BD358" i="1"/>
  <c r="BD342" i="1"/>
  <c r="BD357" i="1"/>
  <c r="BD343" i="1"/>
  <c r="BD372" i="1"/>
  <c r="BD397" i="1"/>
  <c r="BD361" i="1"/>
  <c r="FF361" i="1" s="1"/>
  <c r="BD405" i="1"/>
  <c r="BD374" i="1"/>
  <c r="BD363" i="1"/>
  <c r="BD406" i="1"/>
  <c r="BD370" i="1"/>
  <c r="FF370" i="1" s="1"/>
  <c r="BD383" i="1"/>
  <c r="BD390" i="1"/>
  <c r="BD396" i="1"/>
  <c r="BD403" i="1"/>
  <c r="FF404" i="1" s="1"/>
  <c r="BD379" i="1"/>
  <c r="BD384" i="1"/>
  <c r="BD393" i="1"/>
  <c r="BD400" i="1"/>
  <c r="BD366" i="1"/>
  <c r="BD365" i="1"/>
  <c r="BD362" i="1"/>
  <c r="BD368" i="1"/>
  <c r="FF369" i="1" s="1"/>
  <c r="BD385" i="1"/>
  <c r="BD387" i="1"/>
  <c r="BD395" i="1"/>
  <c r="BD373" i="1"/>
  <c r="BD371" i="1"/>
  <c r="BD367" i="1"/>
  <c r="BD407" i="1"/>
  <c r="BD381" i="1"/>
  <c r="BD392" i="1"/>
  <c r="BD378" i="1"/>
  <c r="BK372" i="1"/>
  <c r="EW291" i="1"/>
  <c r="FL407" i="1"/>
  <c r="CT527" i="1"/>
  <c r="Z234" i="1"/>
  <c r="S511" i="1"/>
  <c r="FA391" i="1"/>
  <c r="S496" i="1"/>
  <c r="FA376" i="1"/>
  <c r="BI574" i="1"/>
  <c r="Z125" i="1"/>
  <c r="ER502" i="1"/>
  <c r="BQ517" i="1"/>
  <c r="FH397" i="1"/>
  <c r="BE389" i="1"/>
  <c r="ES300" i="1"/>
  <c r="FH380" i="1"/>
  <c r="AQ249" i="1"/>
  <c r="Z116" i="1"/>
  <c r="BF460" i="1"/>
  <c r="Z134" i="1"/>
  <c r="DO503" i="1"/>
  <c r="FW288" i="1"/>
  <c r="GE288" i="1"/>
  <c r="GA288" i="1"/>
  <c r="BQ518" i="1"/>
  <c r="ED282" i="1"/>
  <c r="D296" i="45"/>
  <c r="AU370" i="1"/>
  <c r="CN370" i="1"/>
  <c r="B16" i="74"/>
  <c r="CM370" i="1"/>
  <c r="CL370" i="1"/>
  <c r="X209" i="1"/>
  <c r="X123" i="1"/>
  <c r="DA370" i="1"/>
  <c r="CT370" i="1"/>
  <c r="DB370" i="1"/>
  <c r="CY370" i="1"/>
  <c r="CR370" i="1"/>
  <c r="DC370" i="1"/>
  <c r="CW370" i="1"/>
  <c r="CS370" i="1"/>
  <c r="CZ370" i="1"/>
  <c r="CP370" i="1"/>
  <c r="CX370" i="1"/>
  <c r="CV370" i="1"/>
  <c r="CO370" i="1"/>
  <c r="CJ370" i="1"/>
  <c r="CK370" i="1"/>
  <c r="CQ370" i="1"/>
  <c r="CU370" i="1"/>
  <c r="BR241" i="1"/>
  <c r="BK360" i="1"/>
  <c r="FT361" i="1"/>
  <c r="AZ387" i="1"/>
  <c r="BC502" i="1"/>
  <c r="BK380" i="1"/>
  <c r="CM385" i="1"/>
  <c r="CN385" i="1"/>
  <c r="AU385" i="1"/>
  <c r="CL385" i="1"/>
  <c r="B31" i="74"/>
  <c r="D311" i="45"/>
  <c r="X138" i="1"/>
  <c r="X224" i="1"/>
  <c r="CY385" i="1"/>
  <c r="CT385" i="1"/>
  <c r="CW385" i="1"/>
  <c r="CP385" i="1"/>
  <c r="CR385" i="1"/>
  <c r="DA385" i="1"/>
  <c r="CX385" i="1"/>
  <c r="CS385" i="1"/>
  <c r="CJ385" i="1"/>
  <c r="DB385" i="1"/>
  <c r="CO385" i="1"/>
  <c r="CQ385" i="1"/>
  <c r="DC385" i="1"/>
  <c r="CK385" i="1"/>
  <c r="CV385" i="1"/>
  <c r="CZ385" i="1"/>
  <c r="CU385" i="1"/>
  <c r="BC497" i="1"/>
  <c r="FT381" i="1"/>
  <c r="EZ501" i="1"/>
  <c r="AZ399" i="1"/>
  <c r="AY221" i="1"/>
  <c r="FK395" i="1"/>
  <c r="CM515" i="1"/>
  <c r="AZ391" i="1"/>
  <c r="EQ318" i="1"/>
  <c r="EH318" i="1"/>
  <c r="EW318" i="1"/>
  <c r="ER318" i="1"/>
  <c r="EU318" i="1"/>
  <c r="ED318" i="1"/>
  <c r="ET318" i="1"/>
  <c r="EP318" i="1"/>
  <c r="EN318" i="1"/>
  <c r="EK318" i="1"/>
  <c r="EJ318" i="1"/>
  <c r="EO318" i="1"/>
  <c r="EO324" i="1"/>
  <c r="BE391" i="1"/>
  <c r="BH400" i="1"/>
  <c r="FA367" i="1"/>
  <c r="FF399" i="1"/>
  <c r="BC519" i="1"/>
  <c r="DH516" i="1"/>
  <c r="BK387" i="1"/>
  <c r="EK319" i="1"/>
  <c r="EJ319" i="1"/>
  <c r="EF319" i="1"/>
  <c r="EI319" i="1"/>
  <c r="ET319" i="1"/>
  <c r="EO319" i="1"/>
  <c r="EW319" i="1"/>
  <c r="ER319" i="1"/>
  <c r="BP399" i="1"/>
  <c r="BP372" i="1"/>
  <c r="FR372" i="1" s="1"/>
  <c r="B42" i="74"/>
  <c r="CN396" i="1"/>
  <c r="CL396" i="1"/>
  <c r="AU396" i="1"/>
  <c r="CM396" i="1"/>
  <c r="D322" i="45"/>
  <c r="X235" i="1"/>
  <c r="X149" i="1"/>
  <c r="CQ396" i="1"/>
  <c r="CZ396" i="1"/>
  <c r="CJ396" i="1"/>
  <c r="CS396" i="1"/>
  <c r="CV396" i="1"/>
  <c r="DA396" i="1"/>
  <c r="CY396" i="1"/>
  <c r="CW396" i="1"/>
  <c r="CR396" i="1"/>
  <c r="CT396" i="1"/>
  <c r="CX396" i="1"/>
  <c r="DC396" i="1"/>
  <c r="DB396" i="1"/>
  <c r="CP396" i="1"/>
  <c r="CO396" i="1"/>
  <c r="CU396" i="1"/>
  <c r="CK396" i="1"/>
  <c r="BO397" i="1"/>
  <c r="BM372" i="1"/>
  <c r="FO373" i="1" s="1"/>
  <c r="BE449" i="1"/>
  <c r="BR435" i="1"/>
  <c r="BO368" i="1"/>
  <c r="CI372" i="1"/>
  <c r="CM372" i="1"/>
  <c r="D298" i="45"/>
  <c r="CN372" i="1"/>
  <c r="CL372" i="1"/>
  <c r="B18" i="74"/>
  <c r="AU372" i="1"/>
  <c r="X125" i="1"/>
  <c r="CI125" i="1" s="1"/>
  <c r="X211" i="1"/>
  <c r="CW372" i="1"/>
  <c r="CO372" i="1"/>
  <c r="CP372" i="1"/>
  <c r="CJ372" i="1"/>
  <c r="CY372" i="1"/>
  <c r="CR372" i="1"/>
  <c r="CV372" i="1"/>
  <c r="DA372" i="1"/>
  <c r="CX372" i="1"/>
  <c r="CU372" i="1"/>
  <c r="CZ372" i="1"/>
  <c r="CK372" i="1"/>
  <c r="CT372" i="1"/>
  <c r="DB372" i="1"/>
  <c r="CQ372" i="1"/>
  <c r="DC372" i="1"/>
  <c r="CS372" i="1"/>
  <c r="BN211" i="1"/>
  <c r="BO389" i="1"/>
  <c r="BN386" i="1"/>
  <c r="S506" i="1"/>
  <c r="AY411" i="1"/>
  <c r="S558" i="1" s="1"/>
  <c r="FA386" i="1"/>
  <c r="BQ495" i="1"/>
  <c r="BF410" i="1"/>
  <c r="FH375" i="1"/>
  <c r="GS273" i="1"/>
  <c r="GS266" i="1"/>
  <c r="GS274" i="1"/>
  <c r="GS262" i="1"/>
  <c r="GS278" i="1"/>
  <c r="GS264" i="1"/>
  <c r="GS259" i="1"/>
  <c r="GS277" i="1"/>
  <c r="GS263" i="1"/>
  <c r="GS268" i="1"/>
  <c r="GS265" i="1"/>
  <c r="GS275" i="1"/>
  <c r="GS258" i="1"/>
  <c r="GS270" i="1"/>
  <c r="GS272" i="1"/>
  <c r="GS267" i="1"/>
  <c r="GS269" i="1"/>
  <c r="GS260" i="1"/>
  <c r="GS271" i="1"/>
  <c r="GS276" i="1"/>
  <c r="GS261" i="1"/>
  <c r="BE469" i="1"/>
  <c r="DV508" i="1"/>
  <c r="BE461" i="1"/>
  <c r="BX500" i="1"/>
  <c r="BX523" i="1"/>
  <c r="FI403" i="1"/>
  <c r="DA523" i="1"/>
  <c r="FM403" i="1"/>
  <c r="BX522" i="1"/>
  <c r="BF471" i="1"/>
  <c r="BE444" i="1"/>
  <c r="ED316" i="1"/>
  <c r="EP316" i="1"/>
  <c r="EC316" i="1"/>
  <c r="EI316" i="1"/>
  <c r="EN316" i="1"/>
  <c r="EJ316" i="1"/>
  <c r="EH316" i="1"/>
  <c r="EW316" i="1"/>
  <c r="EF316" i="1"/>
  <c r="EM316" i="1"/>
  <c r="EE316" i="1"/>
  <c r="EU316" i="1"/>
  <c r="EK316" i="1"/>
  <c r="EL316" i="1"/>
  <c r="EV316" i="1"/>
  <c r="EO316" i="1"/>
  <c r="ET316" i="1"/>
  <c r="EQ316" i="1"/>
  <c r="EG316" i="1"/>
  <c r="ES316" i="1"/>
  <c r="ER316" i="1"/>
  <c r="BE468" i="1"/>
  <c r="Z150" i="1"/>
  <c r="BN224" i="1"/>
  <c r="BK367" i="1"/>
  <c r="AA162" i="1"/>
  <c r="AY128" i="1" s="1"/>
  <c r="AZ371" i="1"/>
  <c r="EN280" i="1"/>
  <c r="BE375" i="1"/>
  <c r="AZ393" i="1"/>
  <c r="BP385" i="1"/>
  <c r="BE384" i="1"/>
  <c r="BI579" i="1"/>
  <c r="BN382" i="1"/>
  <c r="BH406" i="1"/>
  <c r="BO362" i="1"/>
  <c r="BE400" i="1"/>
  <c r="X459" i="1"/>
  <c r="CI459" i="1" s="1"/>
  <c r="Z459" i="1"/>
  <c r="BQ511" i="1"/>
  <c r="ER298" i="1"/>
  <c r="S505" i="1"/>
  <c r="FA385" i="1"/>
  <c r="BF428" i="1"/>
  <c r="FH428" i="1" s="1"/>
  <c r="BP369" i="1"/>
  <c r="D302" i="45"/>
  <c r="B22" i="74"/>
  <c r="CL376" i="1"/>
  <c r="CM376" i="1"/>
  <c r="CN376" i="1"/>
  <c r="AU376" i="1"/>
  <c r="X129" i="1"/>
  <c r="CI129" i="1" s="1"/>
  <c r="X215" i="1"/>
  <c r="DA376" i="1"/>
  <c r="CS376" i="1"/>
  <c r="DC376" i="1"/>
  <c r="CO376" i="1"/>
  <c r="CX376" i="1"/>
  <c r="CJ376" i="1"/>
  <c r="CR376" i="1"/>
  <c r="CV376" i="1"/>
  <c r="CK376" i="1"/>
  <c r="CW376" i="1"/>
  <c r="CT376" i="1"/>
  <c r="CY376" i="1"/>
  <c r="CQ376" i="1"/>
  <c r="CZ376" i="1"/>
  <c r="CU376" i="1"/>
  <c r="DB376" i="1"/>
  <c r="CP376" i="1"/>
  <c r="BF434" i="1"/>
  <c r="CN395" i="1"/>
  <c r="CM395" i="1"/>
  <c r="B41" i="74"/>
  <c r="CL395" i="1"/>
  <c r="D321" i="45"/>
  <c r="AU395" i="1"/>
  <c r="X148" i="1"/>
  <c r="X234" i="1"/>
  <c r="CQ395" i="1"/>
  <c r="DA395" i="1"/>
  <c r="CY395" i="1"/>
  <c r="CV395" i="1"/>
  <c r="CR395" i="1"/>
  <c r="CT395" i="1"/>
  <c r="CZ395" i="1"/>
  <c r="CJ395" i="1"/>
  <c r="CP395" i="1"/>
  <c r="CX395" i="1"/>
  <c r="CO395" i="1"/>
  <c r="CK395" i="1"/>
  <c r="DB395" i="1"/>
  <c r="DC395" i="1"/>
  <c r="CW395" i="1"/>
  <c r="CU395" i="1"/>
  <c r="CS395" i="1"/>
  <c r="AR248" i="1"/>
  <c r="BP214" i="1" s="1"/>
  <c r="CM526" i="1"/>
  <c r="FK406" i="1"/>
  <c r="BJ444" i="1"/>
  <c r="BP360" i="1"/>
  <c r="FR361" i="1" s="1"/>
  <c r="BI380" i="1"/>
  <c r="FK380" i="1" s="1"/>
  <c r="BE240" i="1"/>
  <c r="CL363" i="1"/>
  <c r="DI363" i="1" s="1"/>
  <c r="D289" i="45"/>
  <c r="B9" i="74"/>
  <c r="AU363" i="1"/>
  <c r="CM363" i="1"/>
  <c r="DJ363" i="1" s="1"/>
  <c r="CN363" i="1"/>
  <c r="DK363" i="1" s="1"/>
  <c r="X116" i="1"/>
  <c r="CI116" i="1" s="1"/>
  <c r="X202" i="1"/>
  <c r="CP363" i="1"/>
  <c r="DM363" i="1" s="1"/>
  <c r="CZ363" i="1"/>
  <c r="DW363" i="1" s="1"/>
  <c r="CV363" i="1"/>
  <c r="DS363" i="1" s="1"/>
  <c r="CS363" i="1"/>
  <c r="CU363" i="1"/>
  <c r="DR363" i="1" s="1"/>
  <c r="DA363" i="1"/>
  <c r="DX363" i="1" s="1"/>
  <c r="CK363" i="1"/>
  <c r="CX363" i="1"/>
  <c r="CW363" i="1"/>
  <c r="CQ363" i="1"/>
  <c r="DN363" i="1" s="1"/>
  <c r="CT363" i="1"/>
  <c r="DQ363" i="1" s="1"/>
  <c r="DB363" i="1"/>
  <c r="DC363" i="1"/>
  <c r="DZ363" i="1" s="1"/>
  <c r="CJ363" i="1"/>
  <c r="CY363" i="1"/>
  <c r="DV363" i="1" s="1"/>
  <c r="CR363" i="1"/>
  <c r="CO363" i="1"/>
  <c r="DL363" i="1" s="1"/>
  <c r="CM381" i="1"/>
  <c r="CL381" i="1"/>
  <c r="AU381" i="1"/>
  <c r="B27" i="74"/>
  <c r="D307" i="45"/>
  <c r="CN381" i="1"/>
  <c r="X220" i="1"/>
  <c r="CI220" i="1" s="1"/>
  <c r="X134" i="1"/>
  <c r="CK381" i="1"/>
  <c r="CO381" i="1"/>
  <c r="CJ381" i="1"/>
  <c r="DA381" i="1"/>
  <c r="CV381" i="1"/>
  <c r="CT381" i="1"/>
  <c r="CY381" i="1"/>
  <c r="CW381" i="1"/>
  <c r="DC381" i="1"/>
  <c r="DB381" i="1"/>
  <c r="CQ381" i="1"/>
  <c r="CP381" i="1"/>
  <c r="CZ381" i="1"/>
  <c r="CU381" i="1"/>
  <c r="CR381" i="1"/>
  <c r="CX381" i="1"/>
  <c r="CS381" i="1"/>
  <c r="EZ506" i="1"/>
  <c r="BR411" i="1"/>
  <c r="EZ558" i="1" s="1"/>
  <c r="EK504" i="1"/>
  <c r="X464" i="1"/>
  <c r="CI464" i="1" s="1"/>
  <c r="Z464" i="1"/>
  <c r="EC516" i="1"/>
  <c r="BP434" i="1"/>
  <c r="S525" i="1"/>
  <c r="FA405" i="1"/>
  <c r="Z471" i="1"/>
  <c r="X471" i="1"/>
  <c r="Z432" i="1"/>
  <c r="X432" i="1"/>
  <c r="BN375" i="1"/>
  <c r="BP429" i="1"/>
  <c r="BP459" i="1"/>
  <c r="EC291" i="1"/>
  <c r="EO291" i="1"/>
  <c r="EH291" i="1"/>
  <c r="EK291" i="1"/>
  <c r="EL291" i="1"/>
  <c r="EE291" i="1"/>
  <c r="ES291" i="1"/>
  <c r="EJ291" i="1"/>
  <c r="ED291" i="1"/>
  <c r="ET291" i="1"/>
  <c r="EN291" i="1"/>
  <c r="EV291" i="1"/>
  <c r="EP291" i="1"/>
  <c r="BE342" i="1"/>
  <c r="BE344" i="1"/>
  <c r="BE351" i="1"/>
  <c r="BE349" i="1"/>
  <c r="BE350" i="1"/>
  <c r="BE339" i="1"/>
  <c r="BE352" i="1"/>
  <c r="BE353" i="1"/>
  <c r="BE355" i="1"/>
  <c r="BE343" i="1"/>
  <c r="BE359" i="1"/>
  <c r="BE346" i="1"/>
  <c r="BE340" i="1"/>
  <c r="BE347" i="1"/>
  <c r="BE348" i="1"/>
  <c r="BE341" i="1"/>
  <c r="BE356" i="1"/>
  <c r="BE354" i="1"/>
  <c r="BE357" i="1"/>
  <c r="BE345" i="1"/>
  <c r="BE358" i="1"/>
  <c r="BE397" i="1"/>
  <c r="BE394" i="1"/>
  <c r="BE405" i="1"/>
  <c r="BE364" i="1"/>
  <c r="BE403" i="1"/>
  <c r="BE393" i="1"/>
  <c r="BE370" i="1"/>
  <c r="BE387" i="1"/>
  <c r="BE390" i="1"/>
  <c r="BE395" i="1"/>
  <c r="BE392" i="1"/>
  <c r="BE407" i="1"/>
  <c r="BE362" i="1"/>
  <c r="BE374" i="1"/>
  <c r="FG374" i="1" s="1"/>
  <c r="BE369" i="1"/>
  <c r="BE396" i="1"/>
  <c r="BE371" i="1"/>
  <c r="BE383" i="1"/>
  <c r="BJ503" i="1" s="1"/>
  <c r="BE361" i="1"/>
  <c r="BE376" i="1"/>
  <c r="BE363" i="1"/>
  <c r="BE402" i="1"/>
  <c r="BE388" i="1"/>
  <c r="BE401" i="1"/>
  <c r="BE377" i="1"/>
  <c r="BE360" i="1"/>
  <c r="FG360" i="1" s="1"/>
  <c r="BE367" i="1"/>
  <c r="EZ517" i="1"/>
  <c r="FT397" i="1"/>
  <c r="DH501" i="1"/>
  <c r="EH282" i="1"/>
  <c r="DO527" i="1"/>
  <c r="AG527" i="1"/>
  <c r="BP368" i="1"/>
  <c r="BN237" i="1"/>
  <c r="BE379" i="1"/>
  <c r="AQ248" i="1"/>
  <c r="BO225" i="1" s="1"/>
  <c r="AM482" i="1"/>
  <c r="BK442" i="1" s="1"/>
  <c r="Z231" i="1"/>
  <c r="FT400" i="1"/>
  <c r="EZ520" i="1"/>
  <c r="Z242" i="1"/>
  <c r="AR249" i="1"/>
  <c r="AH162" i="1"/>
  <c r="BF149" i="1" s="1"/>
  <c r="BE452" i="1"/>
  <c r="ER323" i="1"/>
  <c r="EI323" i="1"/>
  <c r="EG323" i="1"/>
  <c r="EV323" i="1"/>
  <c r="EK323" i="1"/>
  <c r="EJ323" i="1"/>
  <c r="EP323" i="1"/>
  <c r="ES323" i="1"/>
  <c r="ED323" i="1"/>
  <c r="EF323" i="1"/>
  <c r="EH323" i="1"/>
  <c r="EW323" i="1"/>
  <c r="EQ323" i="1"/>
  <c r="EO323" i="1"/>
  <c r="ET323" i="1"/>
  <c r="EU323" i="1"/>
  <c r="EL323" i="1"/>
  <c r="EN323" i="1"/>
  <c r="EE323" i="1"/>
  <c r="AB482" i="1"/>
  <c r="AZ469" i="1" s="1"/>
  <c r="FA406" i="1"/>
  <c r="S526" i="1"/>
  <c r="S596" i="1" s="1"/>
  <c r="BQ497" i="1"/>
  <c r="FH377" i="1"/>
  <c r="BQ508" i="1"/>
  <c r="FH388" i="1"/>
  <c r="AZ377" i="1"/>
  <c r="BN243" i="1"/>
  <c r="DT524" i="1" s="1"/>
  <c r="BX516" i="1"/>
  <c r="ER521" i="1"/>
  <c r="BP383" i="1"/>
  <c r="FR384" i="1" s="1"/>
  <c r="BD364" i="1"/>
  <c r="BR447" i="1"/>
  <c r="AY233" i="1"/>
  <c r="BK123" i="1"/>
  <c r="BX515" i="1"/>
  <c r="Z236" i="1"/>
  <c r="Z246" i="1"/>
  <c r="BH121" i="1"/>
  <c r="Z157" i="1"/>
  <c r="Z204" i="1"/>
  <c r="BN340" i="1"/>
  <c r="BN357" i="1"/>
  <c r="BN347" i="1"/>
  <c r="BN359" i="1"/>
  <c r="BN341" i="1"/>
  <c r="BN356" i="1"/>
  <c r="BN346" i="1"/>
  <c r="BN339" i="1"/>
  <c r="BN355" i="1"/>
  <c r="BN350" i="1"/>
  <c r="BN343" i="1"/>
  <c r="BN344" i="1"/>
  <c r="BN354" i="1"/>
  <c r="BN349" i="1"/>
  <c r="BN342" i="1"/>
  <c r="BN345" i="1"/>
  <c r="BN351" i="1"/>
  <c r="BN348" i="1"/>
  <c r="BN353" i="1"/>
  <c r="BN358" i="1"/>
  <c r="BN352" i="1"/>
  <c r="BN363" i="1"/>
  <c r="BN384" i="1"/>
  <c r="BN392" i="1"/>
  <c r="BN400" i="1"/>
  <c r="BN407" i="1"/>
  <c r="DV527" i="1" s="1"/>
  <c r="BN397" i="1"/>
  <c r="FP398" i="1" s="1"/>
  <c r="BN365" i="1"/>
  <c r="BN361" i="1"/>
  <c r="BN387" i="1"/>
  <c r="FP388" i="1" s="1"/>
  <c r="BN371" i="1"/>
  <c r="BN403" i="1"/>
  <c r="BN367" i="1"/>
  <c r="BN394" i="1"/>
  <c r="BN393" i="1"/>
  <c r="BN366" i="1"/>
  <c r="BN376" i="1"/>
  <c r="BN383" i="1"/>
  <c r="BN373" i="1"/>
  <c r="BN401" i="1"/>
  <c r="BN364" i="1"/>
  <c r="BN385" i="1"/>
  <c r="BN360" i="1"/>
  <c r="BN380" i="1"/>
  <c r="FP381" i="1" s="1"/>
  <c r="BN390" i="1"/>
  <c r="FP391" i="1" s="1"/>
  <c r="BN205" i="1"/>
  <c r="BE386" i="1"/>
  <c r="BR427" i="1"/>
  <c r="Z121" i="1"/>
  <c r="EZ498" i="1"/>
  <c r="FT378" i="1"/>
  <c r="BC514" i="1"/>
  <c r="FF394" i="1"/>
  <c r="BR433" i="1"/>
  <c r="BR454" i="1"/>
  <c r="BR453" i="1"/>
  <c r="BF462" i="1"/>
  <c r="BN399" i="1"/>
  <c r="BO395" i="1"/>
  <c r="Z145" i="1"/>
  <c r="BK393" i="1"/>
  <c r="FL384" i="1"/>
  <c r="CT504" i="1"/>
  <c r="Z156" i="1"/>
  <c r="BH373" i="1"/>
  <c r="BH383" i="1"/>
  <c r="FI372" i="1"/>
  <c r="BI586" i="1"/>
  <c r="BE404" i="1"/>
  <c r="BR464" i="1"/>
  <c r="BR448" i="1"/>
  <c r="EJ588" i="1"/>
  <c r="BK373" i="1"/>
  <c r="FM373" i="1" s="1"/>
  <c r="BN208" i="1"/>
  <c r="EJ567" i="1"/>
  <c r="BE365" i="1"/>
  <c r="S500" i="1"/>
  <c r="FA380" i="1"/>
  <c r="BP451" i="1"/>
  <c r="BX525" i="1"/>
  <c r="FI405" i="1"/>
  <c r="S501" i="1"/>
  <c r="S571" i="1" s="1"/>
  <c r="FA381" i="1"/>
  <c r="BC524" i="1"/>
  <c r="BE242" i="1"/>
  <c r="BH523" i="1" s="1"/>
  <c r="BX518" i="1"/>
  <c r="BS329" i="1"/>
  <c r="BW294" i="1"/>
  <c r="EC498" i="1"/>
  <c r="EC280" i="1"/>
  <c r="EW280" i="1"/>
  <c r="EE280" i="1"/>
  <c r="ER280" i="1"/>
  <c r="EO280" i="1"/>
  <c r="EV280" i="1"/>
  <c r="EP280" i="1"/>
  <c r="EU280" i="1"/>
  <c r="ET280" i="1"/>
  <c r="ED280" i="1"/>
  <c r="EQ280" i="1"/>
  <c r="EF280" i="1"/>
  <c r="EM280" i="1"/>
  <c r="EG280" i="1"/>
  <c r="EH280" i="1"/>
  <c r="EK280" i="1"/>
  <c r="EL280" i="1"/>
  <c r="DH522" i="1"/>
  <c r="FN402" i="1"/>
  <c r="Z500" i="1"/>
  <c r="FB380" i="1"/>
  <c r="EI282" i="1"/>
  <c r="Z127" i="1"/>
  <c r="CI127" i="1"/>
  <c r="Z160" i="1"/>
  <c r="EC495" i="1"/>
  <c r="BO410" i="1"/>
  <c r="DA495" i="1"/>
  <c r="BK410" i="1"/>
  <c r="Z243" i="1"/>
  <c r="AH249" i="1"/>
  <c r="BH410" i="1"/>
  <c r="CE495" i="1"/>
  <c r="ES282" i="1"/>
  <c r="BJ428" i="1"/>
  <c r="DO512" i="1"/>
  <c r="BO388" i="1"/>
  <c r="EC298" i="1"/>
  <c r="EO298" i="1"/>
  <c r="EV298" i="1"/>
  <c r="EJ298" i="1"/>
  <c r="EK298" i="1"/>
  <c r="EN298" i="1"/>
  <c r="ES298" i="1"/>
  <c r="EL298" i="1"/>
  <c r="EQ298" i="1"/>
  <c r="EM298" i="1"/>
  <c r="EI298" i="1"/>
  <c r="ET298" i="1"/>
  <c r="EE298" i="1"/>
  <c r="EG298" i="1"/>
  <c r="EH298" i="1"/>
  <c r="BP438" i="1"/>
  <c r="Z435" i="1"/>
  <c r="X435" i="1"/>
  <c r="FA377" i="1"/>
  <c r="S497" i="1"/>
  <c r="S567" i="1" s="1"/>
  <c r="CT526" i="1"/>
  <c r="FL406" i="1"/>
  <c r="EZ512" i="1"/>
  <c r="FT392" i="1"/>
  <c r="FL377" i="1"/>
  <c r="CT497" i="1"/>
  <c r="BW305" i="1"/>
  <c r="BW330" i="1" s="1"/>
  <c r="HN300" i="1" s="1"/>
  <c r="BS330" i="1"/>
  <c r="BS332" i="1" s="1"/>
  <c r="AZ406" i="1"/>
  <c r="BX526" i="1"/>
  <c r="FI406" i="1"/>
  <c r="Z470" i="1"/>
  <c r="X470" i="1"/>
  <c r="BP428" i="1"/>
  <c r="BF447" i="1"/>
  <c r="DO495" i="1"/>
  <c r="AO249" i="1"/>
  <c r="BP388" i="1"/>
  <c r="BP462" i="1"/>
  <c r="AQ482" i="1"/>
  <c r="BO469" i="1" s="1"/>
  <c r="EF298" i="1"/>
  <c r="FT363" i="1"/>
  <c r="BE238" i="1"/>
  <c r="BH519" i="1" s="1"/>
  <c r="BN240" i="1"/>
  <c r="Z203" i="1"/>
  <c r="CI203" i="1"/>
  <c r="Z205" i="1"/>
  <c r="BP447" i="1"/>
  <c r="FO387" i="1"/>
  <c r="BM411" i="1"/>
  <c r="DO558" i="1" s="1"/>
  <c r="DO506" i="1"/>
  <c r="FO386" i="1"/>
  <c r="BR451" i="1"/>
  <c r="Z115" i="1"/>
  <c r="CI115" i="1"/>
  <c r="BN233" i="1"/>
  <c r="AA482" i="1"/>
  <c r="AY457" i="1" s="1"/>
  <c r="EZ499" i="1"/>
  <c r="FT379" i="1"/>
  <c r="BN219" i="1"/>
  <c r="ES305" i="1"/>
  <c r="EP305" i="1"/>
  <c r="EE305" i="1"/>
  <c r="EK305" i="1"/>
  <c r="ER305" i="1"/>
  <c r="ET305" i="1"/>
  <c r="ED305" i="1"/>
  <c r="EI305" i="1"/>
  <c r="EQ305" i="1"/>
  <c r="EG305" i="1"/>
  <c r="EJ305" i="1"/>
  <c r="EV305" i="1"/>
  <c r="EW305" i="1"/>
  <c r="EM305" i="1"/>
  <c r="EF305" i="1"/>
  <c r="EH305" i="1"/>
  <c r="EN305" i="1"/>
  <c r="EO305" i="1"/>
  <c r="EU305" i="1"/>
  <c r="EL305" i="1"/>
  <c r="FR370" i="1"/>
  <c r="CE502" i="1"/>
  <c r="Z139" i="1"/>
  <c r="Z213" i="1"/>
  <c r="CI213" i="1"/>
  <c r="BO353" i="1"/>
  <c r="BO355" i="1"/>
  <c r="BO340" i="1"/>
  <c r="BO351" i="1"/>
  <c r="BO357" i="1"/>
  <c r="BO343" i="1"/>
  <c r="BO350" i="1"/>
  <c r="BO341" i="1"/>
  <c r="BO348" i="1"/>
  <c r="BO344" i="1"/>
  <c r="BO342" i="1"/>
  <c r="BO352" i="1"/>
  <c r="BO354" i="1"/>
  <c r="FQ354" i="1" s="1"/>
  <c r="BO345" i="1"/>
  <c r="BO358" i="1"/>
  <c r="BO346" i="1"/>
  <c r="BO347" i="1"/>
  <c r="BO359" i="1"/>
  <c r="BO349" i="1"/>
  <c r="BO339" i="1"/>
  <c r="BO356" i="1"/>
  <c r="BO377" i="1"/>
  <c r="FQ378" i="1" s="1"/>
  <c r="BO363" i="1"/>
  <c r="BO404" i="1"/>
  <c r="BO401" i="1"/>
  <c r="BO383" i="1"/>
  <c r="BO390" i="1"/>
  <c r="BO373" i="1"/>
  <c r="BO367" i="1"/>
  <c r="BO385" i="1"/>
  <c r="BO405" i="1"/>
  <c r="BO399" i="1"/>
  <c r="BO370" i="1"/>
  <c r="FQ371" i="1" s="1"/>
  <c r="BO398" i="1"/>
  <c r="BO406" i="1"/>
  <c r="BO364" i="1"/>
  <c r="BO361" i="1"/>
  <c r="FQ361" i="1" s="1"/>
  <c r="BO369" i="1"/>
  <c r="FQ369" i="1" s="1"/>
  <c r="BO403" i="1"/>
  <c r="BO391" i="1"/>
  <c r="BO400" i="1"/>
  <c r="BO365" i="1"/>
  <c r="BO376" i="1"/>
  <c r="BO382" i="1"/>
  <c r="BO392" i="1"/>
  <c r="BO381" i="1"/>
  <c r="BO407" i="1"/>
  <c r="BO386" i="1"/>
  <c r="FQ387" i="1" s="1"/>
  <c r="BO372" i="1"/>
  <c r="FQ372" i="1" s="1"/>
  <c r="BO384" i="1"/>
  <c r="BK344" i="1"/>
  <c r="BK357" i="1"/>
  <c r="BK345" i="1"/>
  <c r="BK358" i="1"/>
  <c r="BK347" i="1"/>
  <c r="BK343" i="1"/>
  <c r="BK341" i="1"/>
  <c r="BK339" i="1"/>
  <c r="BK356" i="1"/>
  <c r="BK340" i="1"/>
  <c r="BK352" i="1"/>
  <c r="BK349" i="1"/>
  <c r="BK350" i="1"/>
  <c r="BK348" i="1"/>
  <c r="BK353" i="1"/>
  <c r="BK359" i="1"/>
  <c r="FM359" i="1" s="1"/>
  <c r="BK342" i="1"/>
  <c r="BK346" i="1"/>
  <c r="BK351" i="1"/>
  <c r="BK355" i="1"/>
  <c r="BK354" i="1"/>
  <c r="BK384" i="1"/>
  <c r="BK376" i="1"/>
  <c r="BK397" i="1"/>
  <c r="BK381" i="1"/>
  <c r="BK407" i="1"/>
  <c r="BK364" i="1"/>
  <c r="FM364" i="1" s="1"/>
  <c r="BK394" i="1"/>
  <c r="BK389" i="1"/>
  <c r="FM390" i="1" s="1"/>
  <c r="BK374" i="1"/>
  <c r="BK361" i="1"/>
  <c r="BK383" i="1"/>
  <c r="BK385" i="1"/>
  <c r="BK405" i="1"/>
  <c r="BK392" i="1"/>
  <c r="BK377" i="1"/>
  <c r="BK382" i="1"/>
  <c r="BK369" i="1"/>
  <c r="BK371" i="1"/>
  <c r="BK366" i="1"/>
  <c r="FM366" i="1" s="1"/>
  <c r="BK400" i="1"/>
  <c r="BK404" i="1"/>
  <c r="BK399" i="1"/>
  <c r="BK368" i="1"/>
  <c r="BK378" i="1"/>
  <c r="BK388" i="1"/>
  <c r="BK401" i="1"/>
  <c r="BK386" i="1"/>
  <c r="BK398" i="1"/>
  <c r="BK370" i="1"/>
  <c r="FM370" i="1" s="1"/>
  <c r="DF405" i="1"/>
  <c r="DF404" i="1"/>
  <c r="BO393" i="1"/>
  <c r="BH340" i="1"/>
  <c r="BH345" i="1"/>
  <c r="BH341" i="1"/>
  <c r="BH339" i="1"/>
  <c r="BH357" i="1"/>
  <c r="BH344" i="1"/>
  <c r="BH348" i="1"/>
  <c r="BH358" i="1"/>
  <c r="BH356" i="1"/>
  <c r="BH351" i="1"/>
  <c r="BH346" i="1"/>
  <c r="BH355" i="1"/>
  <c r="BH349" i="1"/>
  <c r="BH353" i="1"/>
  <c r="BH347" i="1"/>
  <c r="BH354" i="1"/>
  <c r="BH343" i="1"/>
  <c r="BH350" i="1"/>
  <c r="BH342" i="1"/>
  <c r="BH359" i="1"/>
  <c r="FJ359" i="1" s="1"/>
  <c r="BH352" i="1"/>
  <c r="BH376" i="1"/>
  <c r="BH377" i="1"/>
  <c r="BH384" i="1"/>
  <c r="BH407" i="1"/>
  <c r="BH387" i="1"/>
  <c r="BH368" i="1"/>
  <c r="BH395" i="1"/>
  <c r="BH391" i="1"/>
  <c r="BH360" i="1"/>
  <c r="BH386" i="1"/>
  <c r="BH397" i="1"/>
  <c r="BH364" i="1"/>
  <c r="BH381" i="1"/>
  <c r="FJ382" i="1" s="1"/>
  <c r="BH378" i="1"/>
  <c r="BH361" i="1"/>
  <c r="BH388" i="1"/>
  <c r="BH380" i="1"/>
  <c r="BH365" i="1"/>
  <c r="BH362" i="1"/>
  <c r="BH405" i="1"/>
  <c r="BH370" i="1"/>
  <c r="BH367" i="1"/>
  <c r="FJ367" i="1" s="1"/>
  <c r="BH403" i="1"/>
  <c r="BH372" i="1"/>
  <c r="BH404" i="1"/>
  <c r="BH389" i="1"/>
  <c r="BH394" i="1"/>
  <c r="BH402" i="1"/>
  <c r="BH374" i="1"/>
  <c r="BP386" i="1"/>
  <c r="AL248" i="1"/>
  <c r="BJ217" i="1" s="1"/>
  <c r="CR498" i="1" s="1"/>
  <c r="DH521" i="1"/>
  <c r="BF437" i="1"/>
  <c r="BE382" i="1"/>
  <c r="BP391" i="1"/>
  <c r="BE398" i="1"/>
  <c r="EK282" i="1"/>
  <c r="BX513" i="1"/>
  <c r="BK362" i="1"/>
  <c r="AO163" i="1"/>
  <c r="BE454" i="1"/>
  <c r="BP430" i="1"/>
  <c r="BQ514" i="1"/>
  <c r="FH394" i="1"/>
  <c r="CI392" i="1"/>
  <c r="CL392" i="1"/>
  <c r="D318" i="45"/>
  <c r="AU392" i="1"/>
  <c r="B38" i="74"/>
  <c r="CN392" i="1"/>
  <c r="CM392" i="1"/>
  <c r="X145" i="1"/>
  <c r="CI145" i="1" s="1"/>
  <c r="X231" i="1"/>
  <c r="CI231" i="1" s="1"/>
  <c r="CR392" i="1"/>
  <c r="CT392" i="1"/>
  <c r="CS392" i="1"/>
  <c r="CX392" i="1"/>
  <c r="CU392" i="1"/>
  <c r="DC392" i="1"/>
  <c r="CJ392" i="1"/>
  <c r="CW392" i="1"/>
  <c r="CQ392" i="1"/>
  <c r="DB392" i="1"/>
  <c r="CV392" i="1"/>
  <c r="CY392" i="1"/>
  <c r="CO392" i="1"/>
  <c r="CP392" i="1"/>
  <c r="DA392" i="1"/>
  <c r="CK392" i="1"/>
  <c r="CZ392" i="1"/>
  <c r="BN207" i="1"/>
  <c r="AY156" i="1"/>
  <c r="BO366" i="1"/>
  <c r="EH300" i="1"/>
  <c r="EU300" i="1"/>
  <c r="EN300" i="1"/>
  <c r="ED300" i="1"/>
  <c r="EF300" i="1"/>
  <c r="EV300" i="1"/>
  <c r="ER300" i="1"/>
  <c r="EM300" i="1"/>
  <c r="EJ300" i="1"/>
  <c r="EE282" i="1"/>
  <c r="BQ521" i="1"/>
  <c r="FH401" i="1"/>
  <c r="EI291" i="1"/>
  <c r="BP210" i="1"/>
  <c r="AG249" i="1"/>
  <c r="BE225" i="1"/>
  <c r="BM356" i="1"/>
  <c r="BM354" i="1"/>
  <c r="BM357" i="1"/>
  <c r="BM345" i="1"/>
  <c r="BM358" i="1"/>
  <c r="BM339" i="1"/>
  <c r="BM342" i="1"/>
  <c r="BM344" i="1"/>
  <c r="BM349" i="1"/>
  <c r="BM352" i="1"/>
  <c r="BM359" i="1"/>
  <c r="BM355" i="1"/>
  <c r="BM340" i="1"/>
  <c r="BM341" i="1"/>
  <c r="BM353" i="1"/>
  <c r="BM351" i="1"/>
  <c r="BM348" i="1"/>
  <c r="BM350" i="1"/>
  <c r="BM343" i="1"/>
  <c r="FO343" i="1" s="1"/>
  <c r="BM346" i="1"/>
  <c r="BM347" i="1"/>
  <c r="BM374" i="1"/>
  <c r="FO374" i="1" s="1"/>
  <c r="BM396" i="1"/>
  <c r="BM381" i="1"/>
  <c r="BM395" i="1"/>
  <c r="BM405" i="1"/>
  <c r="BM400" i="1"/>
  <c r="BM362" i="1"/>
  <c r="BM366" i="1"/>
  <c r="BM399" i="1"/>
  <c r="BM390" i="1"/>
  <c r="BM360" i="1"/>
  <c r="BM398" i="1"/>
  <c r="BM406" i="1"/>
  <c r="FO407" i="1" s="1"/>
  <c r="BM382" i="1"/>
  <c r="FO383" i="1" s="1"/>
  <c r="BM365" i="1"/>
  <c r="BM369" i="1"/>
  <c r="FO369" i="1" s="1"/>
  <c r="BM367" i="1"/>
  <c r="BM391" i="1"/>
  <c r="FO392" i="1" s="1"/>
  <c r="BM404" i="1"/>
  <c r="BM380" i="1"/>
  <c r="BM364" i="1"/>
  <c r="BM384" i="1"/>
  <c r="BM397" i="1"/>
  <c r="BM370" i="1"/>
  <c r="BM401" i="1"/>
  <c r="BM377" i="1"/>
  <c r="BM371" i="1"/>
  <c r="AY151" i="1"/>
  <c r="BD388" i="1"/>
  <c r="AY113" i="1"/>
  <c r="BN406" i="1"/>
  <c r="DV526" i="1" s="1"/>
  <c r="BN377" i="1"/>
  <c r="ER512" i="1"/>
  <c r="FS392" i="1"/>
  <c r="BO232" i="1"/>
  <c r="AR163" i="1"/>
  <c r="BP468" i="1"/>
  <c r="CT503" i="1"/>
  <c r="FL383" i="1"/>
  <c r="ER519" i="1"/>
  <c r="ER503" i="1"/>
  <c r="FS383" i="1"/>
  <c r="GA308" i="1"/>
  <c r="FW308" i="1"/>
  <c r="Z431" i="1"/>
  <c r="X431" i="1"/>
  <c r="BE199" i="1"/>
  <c r="DV518" i="1"/>
  <c r="Z119" i="1"/>
  <c r="CM519" i="1"/>
  <c r="FK399" i="1"/>
  <c r="Z201" i="1"/>
  <c r="CI201" i="1"/>
  <c r="DV515" i="1"/>
  <c r="FP395" i="1"/>
  <c r="ER499" i="1"/>
  <c r="BF453" i="1"/>
  <c r="S502" i="1"/>
  <c r="FA382" i="1"/>
  <c r="Z225" i="1"/>
  <c r="CI225" i="1"/>
  <c r="BI578" i="1"/>
  <c r="BI573" i="1"/>
  <c r="BI565" i="1"/>
  <c r="BI588" i="1"/>
  <c r="BI571" i="1"/>
  <c r="BI581" i="1"/>
  <c r="BI569" i="1"/>
  <c r="BI566" i="1"/>
  <c r="BI577" i="1"/>
  <c r="BI583" i="1"/>
  <c r="BI570" i="1"/>
  <c r="BI575" i="1"/>
  <c r="BI568" i="1"/>
  <c r="BI580" i="1"/>
  <c r="BI572" i="1"/>
  <c r="BI587" i="1"/>
  <c r="BI584" i="1"/>
  <c r="D323" i="45"/>
  <c r="B43" i="74"/>
  <c r="AU397" i="1"/>
  <c r="CL397" i="1"/>
  <c r="DI397" i="1" s="1"/>
  <c r="CM397" i="1"/>
  <c r="DJ397" i="1" s="1"/>
  <c r="CN397" i="1"/>
  <c r="X150" i="1"/>
  <c r="X236" i="1"/>
  <c r="CJ397" i="1"/>
  <c r="DG397" i="1" s="1"/>
  <c r="CV397" i="1"/>
  <c r="DC397" i="1"/>
  <c r="DZ397" i="1" s="1"/>
  <c r="CZ397" i="1"/>
  <c r="DW397" i="1" s="1"/>
  <c r="CQ397" i="1"/>
  <c r="DN397" i="1" s="1"/>
  <c r="CY397" i="1"/>
  <c r="DV397" i="1" s="1"/>
  <c r="CT397" i="1"/>
  <c r="DQ397" i="1" s="1"/>
  <c r="CK397" i="1"/>
  <c r="CU397" i="1"/>
  <c r="DB397" i="1"/>
  <c r="DY397" i="1" s="1"/>
  <c r="CR397" i="1"/>
  <c r="DO397" i="1" s="1"/>
  <c r="CO397" i="1"/>
  <c r="DL397" i="1" s="1"/>
  <c r="DA397" i="1"/>
  <c r="CP397" i="1"/>
  <c r="DM397" i="1" s="1"/>
  <c r="CX397" i="1"/>
  <c r="DU397" i="1" s="1"/>
  <c r="CW397" i="1"/>
  <c r="DT397" i="1" s="1"/>
  <c r="CS397" i="1"/>
  <c r="BO224" i="1"/>
  <c r="Z441" i="1"/>
  <c r="X441" i="1"/>
  <c r="CI441" i="1" s="1"/>
  <c r="D333" i="45"/>
  <c r="CL407" i="1"/>
  <c r="CM407" i="1"/>
  <c r="CN407" i="1"/>
  <c r="AU407" i="1"/>
  <c r="X160" i="1"/>
  <c r="X246" i="1"/>
  <c r="CJ407" i="1"/>
  <c r="CX407" i="1"/>
  <c r="DC407" i="1"/>
  <c r="CU407" i="1"/>
  <c r="CS407" i="1"/>
  <c r="CQ407" i="1"/>
  <c r="CP407" i="1"/>
  <c r="CY407" i="1"/>
  <c r="CV407" i="1"/>
  <c r="CR407" i="1"/>
  <c r="DA407" i="1"/>
  <c r="CK407" i="1"/>
  <c r="CO407" i="1"/>
  <c r="DB407" i="1"/>
  <c r="CW407" i="1"/>
  <c r="CZ407" i="1"/>
  <c r="CT407" i="1"/>
  <c r="BP410" i="1"/>
  <c r="CL404" i="1"/>
  <c r="CM404" i="1"/>
  <c r="CN404" i="1"/>
  <c r="AU404" i="1"/>
  <c r="D330" i="45"/>
  <c r="B50" i="74"/>
  <c r="X417" i="1"/>
  <c r="X243" i="1"/>
  <c r="CI243" i="1" s="1"/>
  <c r="X157" i="1"/>
  <c r="DB404" i="1"/>
  <c r="CO404" i="1"/>
  <c r="CY404" i="1"/>
  <c r="DA404" i="1"/>
  <c r="CK404" i="1"/>
  <c r="CR404" i="1"/>
  <c r="CP404" i="1"/>
  <c r="CZ404" i="1"/>
  <c r="DC404" i="1"/>
  <c r="CT404" i="1"/>
  <c r="CS404" i="1"/>
  <c r="CJ404" i="1"/>
  <c r="CX404" i="1"/>
  <c r="CU404" i="1"/>
  <c r="CV404" i="1"/>
  <c r="CQ404" i="1"/>
  <c r="CW404" i="1"/>
  <c r="BC522" i="1"/>
  <c r="CL365" i="1"/>
  <c r="DI365" i="1" s="1"/>
  <c r="AU365" i="1"/>
  <c r="B11" i="74"/>
  <c r="CN365" i="1"/>
  <c r="CM365" i="1"/>
  <c r="DJ365" i="1" s="1"/>
  <c r="D291" i="45"/>
  <c r="X118" i="1"/>
  <c r="X204" i="1"/>
  <c r="CS365" i="1"/>
  <c r="CV365" i="1"/>
  <c r="CJ365" i="1"/>
  <c r="CU365" i="1"/>
  <c r="DR365" i="1" s="1"/>
  <c r="CQ365" i="1"/>
  <c r="DN365" i="1" s="1"/>
  <c r="DB365" i="1"/>
  <c r="DY365" i="1" s="1"/>
  <c r="CP365" i="1"/>
  <c r="DM365" i="1" s="1"/>
  <c r="CK365" i="1"/>
  <c r="DH365" i="1" s="1"/>
  <c r="CW365" i="1"/>
  <c r="DT365" i="1" s="1"/>
  <c r="DA365" i="1"/>
  <c r="DX365" i="1" s="1"/>
  <c r="CO365" i="1"/>
  <c r="DL365" i="1" s="1"/>
  <c r="DC365" i="1"/>
  <c r="DZ365" i="1" s="1"/>
  <c r="CZ365" i="1"/>
  <c r="DW365" i="1" s="1"/>
  <c r="CX365" i="1"/>
  <c r="DU365" i="1" s="1"/>
  <c r="CY365" i="1"/>
  <c r="DV365" i="1" s="1"/>
  <c r="CR365" i="1"/>
  <c r="DO365" i="1" s="1"/>
  <c r="CT365" i="1"/>
  <c r="FK370" i="1"/>
  <c r="BF469" i="1"/>
  <c r="CI368" i="1"/>
  <c r="DF368" i="1" s="1"/>
  <c r="AY242" i="1"/>
  <c r="BP437" i="1"/>
  <c r="BE406" i="1"/>
  <c r="BE224" i="1"/>
  <c r="BF456" i="1"/>
  <c r="BH369" i="1"/>
  <c r="FJ369" i="1" s="1"/>
  <c r="BR443" i="1"/>
  <c r="D329" i="45"/>
  <c r="CL403" i="1"/>
  <c r="CN403" i="1"/>
  <c r="B49" i="74"/>
  <c r="CM403" i="1"/>
  <c r="AU403" i="1"/>
  <c r="X416" i="1"/>
  <c r="X156" i="1"/>
  <c r="CI156" i="1" s="1"/>
  <c r="X242" i="1"/>
  <c r="CI242" i="1" s="1"/>
  <c r="CJ403" i="1"/>
  <c r="CR403" i="1"/>
  <c r="CV403" i="1"/>
  <c r="DC403" i="1"/>
  <c r="CT403" i="1"/>
  <c r="DB403" i="1"/>
  <c r="CS403" i="1"/>
  <c r="CU403" i="1"/>
  <c r="CQ403" i="1"/>
  <c r="CZ403" i="1"/>
  <c r="CX403" i="1"/>
  <c r="CW403" i="1"/>
  <c r="CK403" i="1"/>
  <c r="CY403" i="1"/>
  <c r="CP403" i="1"/>
  <c r="DA403" i="1"/>
  <c r="CO403" i="1"/>
  <c r="FH368" i="1"/>
  <c r="EJ582" i="1"/>
  <c r="EJ566" i="1"/>
  <c r="EJ571" i="1"/>
  <c r="EJ572" i="1"/>
  <c r="EJ580" i="1"/>
  <c r="EJ578" i="1"/>
  <c r="EJ581" i="1"/>
  <c r="EJ586" i="1"/>
  <c r="EJ569" i="1"/>
  <c r="EJ577" i="1"/>
  <c r="EJ565" i="1"/>
  <c r="EJ585" i="1"/>
  <c r="DO499" i="1"/>
  <c r="BQ512" i="1"/>
  <c r="BP457" i="1"/>
  <c r="BR201" i="1"/>
  <c r="BM376" i="1"/>
  <c r="BN362" i="1"/>
  <c r="BM394" i="1"/>
  <c r="BE465" i="1"/>
  <c r="BH371" i="1"/>
  <c r="FJ371" i="1" s="1"/>
  <c r="BN402" i="1"/>
  <c r="DV522" i="1" s="1"/>
  <c r="AZ388" i="1"/>
  <c r="BO226" i="1"/>
  <c r="BE380" i="1"/>
  <c r="FG381" i="1" s="1"/>
  <c r="EU324" i="1"/>
  <c r="EC324" i="1"/>
  <c r="EH324" i="1"/>
  <c r="EF324" i="1"/>
  <c r="ET324" i="1"/>
  <c r="EP324" i="1"/>
  <c r="ER324" i="1"/>
  <c r="EL324" i="1"/>
  <c r="EQ324" i="1"/>
  <c r="EV324" i="1"/>
  <c r="EG324" i="1"/>
  <c r="EE324" i="1"/>
  <c r="EI324" i="1"/>
  <c r="EW324" i="1"/>
  <c r="BE460" i="1"/>
  <c r="BF439" i="1"/>
  <c r="CT498" i="1"/>
  <c r="CI364" i="1"/>
  <c r="DF364" i="1" s="1"/>
  <c r="X433" i="1"/>
  <c r="Z433" i="1"/>
  <c r="BE464" i="1"/>
  <c r="AY155" i="1"/>
  <c r="Z429" i="1"/>
  <c r="X429" i="1"/>
  <c r="BO231" i="1"/>
  <c r="BE208" i="1"/>
  <c r="BP469" i="1"/>
  <c r="BN229" i="1"/>
  <c r="AL162" i="1"/>
  <c r="BJ128" i="1" s="1"/>
  <c r="Z453" i="1"/>
  <c r="X453" i="1"/>
  <c r="BJ456" i="1"/>
  <c r="BQ509" i="1"/>
  <c r="FH389" i="1"/>
  <c r="CI374" i="1"/>
  <c r="DF374" i="1" s="1"/>
  <c r="BP352" i="1"/>
  <c r="BP349" i="1"/>
  <c r="BP341" i="1"/>
  <c r="BP344" i="1"/>
  <c r="BP340" i="1"/>
  <c r="BP339" i="1"/>
  <c r="BP353" i="1"/>
  <c r="BP345" i="1"/>
  <c r="BP348" i="1"/>
  <c r="BP358" i="1"/>
  <c r="BP356" i="1"/>
  <c r="BP357" i="1"/>
  <c r="BP346" i="1"/>
  <c r="BP351" i="1"/>
  <c r="BP347" i="1"/>
  <c r="BP359" i="1"/>
  <c r="BP343" i="1"/>
  <c r="BP350" i="1"/>
  <c r="BP342" i="1"/>
  <c r="BP354" i="1"/>
  <c r="BP355" i="1"/>
  <c r="BP365" i="1"/>
  <c r="BP378" i="1"/>
  <c r="BP387" i="1"/>
  <c r="BP407" i="1"/>
  <c r="BP362" i="1"/>
  <c r="FR362" i="1" s="1"/>
  <c r="BP392" i="1"/>
  <c r="BP367" i="1"/>
  <c r="BP380" i="1"/>
  <c r="BP381" i="1"/>
  <c r="BP397" i="1"/>
  <c r="BP393" i="1"/>
  <c r="BP379" i="1"/>
  <c r="BP398" i="1"/>
  <c r="BP400" i="1"/>
  <c r="BP382" i="1"/>
  <c r="BP389" i="1"/>
  <c r="BP377" i="1"/>
  <c r="BP374" i="1"/>
  <c r="FR374" i="1" s="1"/>
  <c r="BP364" i="1"/>
  <c r="FR364" i="1" s="1"/>
  <c r="BP376" i="1"/>
  <c r="BP402" i="1"/>
  <c r="BP403" i="1"/>
  <c r="AY147" i="1"/>
  <c r="BP404" i="1"/>
  <c r="FR405" i="1" s="1"/>
  <c r="BH443" i="1"/>
  <c r="AK163" i="1"/>
  <c r="S516" i="1"/>
  <c r="S586" i="1" s="1"/>
  <c r="FA396" i="1"/>
  <c r="ER291" i="1"/>
  <c r="AZ375" i="1"/>
  <c r="BI585" i="1"/>
  <c r="BE399" i="1"/>
  <c r="EG282" i="1"/>
  <c r="DO505" i="1"/>
  <c r="FO385" i="1"/>
  <c r="EZ523" i="1"/>
  <c r="FT403" i="1"/>
  <c r="BP445" i="1"/>
  <c r="FK382" i="1"/>
  <c r="BE366" i="1"/>
  <c r="FG366" i="1" s="1"/>
  <c r="BO440" i="1"/>
  <c r="BP223" i="1"/>
  <c r="AZ389" i="1"/>
  <c r="BO199" i="1"/>
  <c r="BF463" i="1"/>
  <c r="BQ501" i="1"/>
  <c r="FH381" i="1"/>
  <c r="BP471" i="1"/>
  <c r="Z216" i="1"/>
  <c r="BP472" i="1"/>
  <c r="BO217" i="1"/>
  <c r="AZ364" i="1"/>
  <c r="AT249" i="1"/>
  <c r="BR225" i="1"/>
  <c r="BE440" i="1"/>
  <c r="FK403" i="1"/>
  <c r="CM523" i="1"/>
  <c r="CT511" i="1"/>
  <c r="FL391" i="1"/>
  <c r="Z463" i="1"/>
  <c r="X463" i="1"/>
  <c r="CI463" i="1" s="1"/>
  <c r="BO213" i="1"/>
  <c r="BK379" i="1"/>
  <c r="AY246" i="1"/>
  <c r="BH401" i="1"/>
  <c r="EL300" i="1"/>
  <c r="BP463" i="1"/>
  <c r="EZ509" i="1"/>
  <c r="FT389" i="1"/>
  <c r="BP205" i="1"/>
  <c r="BH393" i="1"/>
  <c r="EL318" i="1"/>
  <c r="CI371" i="1"/>
  <c r="DF371" i="1" s="1"/>
  <c r="AU371" i="1"/>
  <c r="CM371" i="1"/>
  <c r="DJ371" i="1" s="1"/>
  <c r="B17" i="74"/>
  <c r="D297" i="45"/>
  <c r="CN371" i="1"/>
  <c r="DK371" i="1" s="1"/>
  <c r="CL371" i="1"/>
  <c r="X124" i="1"/>
  <c r="CI124" i="1" s="1"/>
  <c r="X210" i="1"/>
  <c r="CT371" i="1"/>
  <c r="DQ371" i="1" s="1"/>
  <c r="CP371" i="1"/>
  <c r="DA371" i="1"/>
  <c r="DX371" i="1" s="1"/>
  <c r="CK371" i="1"/>
  <c r="DH371" i="1" s="1"/>
  <c r="DC371" i="1"/>
  <c r="DZ371" i="1" s="1"/>
  <c r="CR371" i="1"/>
  <c r="DO371" i="1" s="1"/>
  <c r="DB371" i="1"/>
  <c r="DY371" i="1" s="1"/>
  <c r="CQ371" i="1"/>
  <c r="DN371" i="1" s="1"/>
  <c r="CZ371" i="1"/>
  <c r="CS371" i="1"/>
  <c r="DP371" i="1" s="1"/>
  <c r="CU371" i="1"/>
  <c r="DR371" i="1" s="1"/>
  <c r="CY371" i="1"/>
  <c r="DV371" i="1" s="1"/>
  <c r="CX371" i="1"/>
  <c r="DU371" i="1" s="1"/>
  <c r="CO371" i="1"/>
  <c r="DL371" i="1" s="1"/>
  <c r="CJ371" i="1"/>
  <c r="DG371" i="1" s="1"/>
  <c r="CV371" i="1"/>
  <c r="CW371" i="1"/>
  <c r="DT371" i="1" s="1"/>
  <c r="AP482" i="1"/>
  <c r="BN435" i="1" s="1"/>
  <c r="EC299" i="1"/>
  <c r="EP299" i="1"/>
  <c r="EQ299" i="1"/>
  <c r="EO299" i="1"/>
  <c r="EH299" i="1"/>
  <c r="EV299" i="1"/>
  <c r="EL299" i="1"/>
  <c r="EK299" i="1"/>
  <c r="EG299" i="1"/>
  <c r="ER299" i="1"/>
  <c r="ED299" i="1"/>
  <c r="EI299" i="1"/>
  <c r="EN299" i="1"/>
  <c r="EW299" i="1"/>
  <c r="ES299" i="1"/>
  <c r="EF299" i="1"/>
  <c r="EM299" i="1"/>
  <c r="ET299" i="1"/>
  <c r="BR200" i="1"/>
  <c r="BO455" i="1"/>
  <c r="DH510" i="1"/>
  <c r="FN390" i="1"/>
  <c r="DF384" i="1"/>
  <c r="BF454" i="1"/>
  <c r="Z469" i="1"/>
  <c r="X469" i="1"/>
  <c r="CI469" i="1" s="1"/>
  <c r="BO207" i="1"/>
  <c r="BP436" i="1"/>
  <c r="AO162" i="1"/>
  <c r="BM135" i="1" s="1"/>
  <c r="BE244" i="1"/>
  <c r="BN235" i="1"/>
  <c r="BO428" i="1"/>
  <c r="BN212" i="1"/>
  <c r="FP212" i="1" s="1"/>
  <c r="BO470" i="1"/>
  <c r="X456" i="1"/>
  <c r="Z456" i="1"/>
  <c r="BE243" i="1"/>
  <c r="EM302" i="1"/>
  <c r="EH302" i="1"/>
  <c r="ET302" i="1"/>
  <c r="EF302" i="1"/>
  <c r="EU302" i="1"/>
  <c r="EE302" i="1"/>
  <c r="EJ302" i="1"/>
  <c r="EN302" i="1"/>
  <c r="EG302" i="1"/>
  <c r="EO302" i="1"/>
  <c r="ER302" i="1"/>
  <c r="EL302" i="1"/>
  <c r="EP302" i="1"/>
  <c r="ES302" i="1"/>
  <c r="EK302" i="1"/>
  <c r="ED302" i="1"/>
  <c r="EC315" i="1"/>
  <c r="EM315" i="1"/>
  <c r="BR243" i="1"/>
  <c r="BL384" i="1"/>
  <c r="AA163" i="1"/>
  <c r="AY139" i="1"/>
  <c r="BQ377" i="1"/>
  <c r="BG397" i="1"/>
  <c r="BN241" i="1"/>
  <c r="DT522" i="1" s="1"/>
  <c r="EQ578" i="1"/>
  <c r="BO465" i="1"/>
  <c r="IC264" i="1"/>
  <c r="IC262" i="1"/>
  <c r="IC276" i="1"/>
  <c r="IC275" i="1"/>
  <c r="IC272" i="1"/>
  <c r="IC269" i="1"/>
  <c r="IC259" i="1"/>
  <c r="IC263" i="1"/>
  <c r="IC277" i="1"/>
  <c r="IC258" i="1"/>
  <c r="IC266" i="1"/>
  <c r="IC274" i="1"/>
  <c r="IC273" i="1"/>
  <c r="IC270" i="1"/>
  <c r="IC261" i="1"/>
  <c r="IC278" i="1"/>
  <c r="IC268" i="1"/>
  <c r="IC271" i="1"/>
  <c r="IC267" i="1"/>
  <c r="IC260" i="1"/>
  <c r="IC265" i="1"/>
  <c r="BR221" i="1"/>
  <c r="DU585" i="1"/>
  <c r="DU573" i="1"/>
  <c r="DU577" i="1"/>
  <c r="DU568" i="1"/>
  <c r="DU587" i="1"/>
  <c r="DU570" i="1"/>
  <c r="DU580" i="1"/>
  <c r="DU575" i="1"/>
  <c r="DU578" i="1"/>
  <c r="DU588" i="1"/>
  <c r="DU583" i="1"/>
  <c r="DU567" i="1"/>
  <c r="DU586" i="1"/>
  <c r="DU571" i="1"/>
  <c r="DU579" i="1"/>
  <c r="DU574" i="1"/>
  <c r="AN248" i="1"/>
  <c r="BL199" i="1" s="1"/>
  <c r="BL407" i="1"/>
  <c r="BO449" i="1"/>
  <c r="BN199" i="1"/>
  <c r="Z146" i="1"/>
  <c r="Z208" i="1"/>
  <c r="ES283" i="1"/>
  <c r="AY462" i="1"/>
  <c r="AN482" i="1"/>
  <c r="BL441" i="1" s="1"/>
  <c r="FL364" i="1"/>
  <c r="DU572" i="1"/>
  <c r="BO222" i="1"/>
  <c r="BR230" i="1"/>
  <c r="BN242" i="1"/>
  <c r="DT523" i="1" s="1"/>
  <c r="EI315" i="1"/>
  <c r="EQ286" i="1"/>
  <c r="ET307" i="1"/>
  <c r="AY403" i="1"/>
  <c r="BN203" i="1"/>
  <c r="BF443" i="1"/>
  <c r="EI287" i="1"/>
  <c r="EW287" i="1"/>
  <c r="EL287" i="1"/>
  <c r="ET287" i="1"/>
  <c r="EP287" i="1"/>
  <c r="BF473" i="1"/>
  <c r="BR220" i="1"/>
  <c r="BP244" i="1"/>
  <c r="BO219" i="1"/>
  <c r="BR207" i="1"/>
  <c r="AJ248" i="1"/>
  <c r="BH222" i="1" s="1"/>
  <c r="BF121" i="1"/>
  <c r="BF468" i="1"/>
  <c r="AY138" i="1"/>
  <c r="BE466" i="1"/>
  <c r="FG466" i="1" s="1"/>
  <c r="Z222" i="1"/>
  <c r="AN163" i="1"/>
  <c r="BF436" i="1"/>
  <c r="Z219" i="1"/>
  <c r="Z241" i="1"/>
  <c r="BO433" i="1"/>
  <c r="BO155" i="1"/>
  <c r="BR203" i="1"/>
  <c r="CT510" i="1"/>
  <c r="IN363" i="1"/>
  <c r="II363" i="1" s="1"/>
  <c r="IN282" i="1"/>
  <c r="II282" i="1" s="1"/>
  <c r="BP237" i="1"/>
  <c r="S515" i="1"/>
  <c r="S585" i="1" s="1"/>
  <c r="D331" i="45"/>
  <c r="CL405" i="1"/>
  <c r="CM405" i="1"/>
  <c r="CN405" i="1"/>
  <c r="AU405" i="1"/>
  <c r="X244" i="1"/>
  <c r="X158" i="1"/>
  <c r="CX405" i="1"/>
  <c r="CV405" i="1"/>
  <c r="CS405" i="1"/>
  <c r="DB405" i="1"/>
  <c r="CK405" i="1"/>
  <c r="CT405" i="1"/>
  <c r="CJ405" i="1"/>
  <c r="DA405" i="1"/>
  <c r="CW405" i="1"/>
  <c r="CY405" i="1"/>
  <c r="DC405" i="1"/>
  <c r="CP405" i="1"/>
  <c r="CU405" i="1"/>
  <c r="CO405" i="1"/>
  <c r="CZ405" i="1"/>
  <c r="CQ405" i="1"/>
  <c r="CR405" i="1"/>
  <c r="BE447" i="1"/>
  <c r="BG386" i="1"/>
  <c r="FI387" i="1" s="1"/>
  <c r="S507" i="1"/>
  <c r="FA387" i="1"/>
  <c r="BQ369" i="1"/>
  <c r="FS369" i="1" s="1"/>
  <c r="BG384" i="1"/>
  <c r="BQ397" i="1"/>
  <c r="BP465" i="1"/>
  <c r="AO482" i="1"/>
  <c r="BM448" i="1" s="1"/>
  <c r="EZ504" i="1"/>
  <c r="CI379" i="1"/>
  <c r="CL379" i="1"/>
  <c r="D305" i="45"/>
  <c r="CM379" i="1"/>
  <c r="CN379" i="1"/>
  <c r="B25" i="74"/>
  <c r="AU379" i="1"/>
  <c r="X132" i="1"/>
  <c r="X218" i="1"/>
  <c r="DB379" i="1"/>
  <c r="DC379" i="1"/>
  <c r="CK379" i="1"/>
  <c r="CW379" i="1"/>
  <c r="CU379" i="1"/>
  <c r="CT379" i="1"/>
  <c r="CS379" i="1"/>
  <c r="CP379" i="1"/>
  <c r="CQ379" i="1"/>
  <c r="CZ379" i="1"/>
  <c r="CX379" i="1"/>
  <c r="CV379" i="1"/>
  <c r="CY379" i="1"/>
  <c r="DA379" i="1"/>
  <c r="CJ379" i="1"/>
  <c r="CR379" i="1"/>
  <c r="CO379" i="1"/>
  <c r="BR228" i="1"/>
  <c r="BQ396" i="1"/>
  <c r="AM163" i="1"/>
  <c r="BK139" i="1"/>
  <c r="EP283" i="1"/>
  <c r="BE228" i="1"/>
  <c r="BR463" i="1"/>
  <c r="D320" i="45"/>
  <c r="CN394" i="1"/>
  <c r="CL394" i="1"/>
  <c r="B40" i="74"/>
  <c r="AU394" i="1"/>
  <c r="CM394" i="1"/>
  <c r="X147" i="1"/>
  <c r="X233" i="1"/>
  <c r="CI233" i="1" s="1"/>
  <c r="CW394" i="1"/>
  <c r="DA394" i="1"/>
  <c r="CZ394" i="1"/>
  <c r="DB394" i="1"/>
  <c r="CO394" i="1"/>
  <c r="CQ394" i="1"/>
  <c r="CX394" i="1"/>
  <c r="CK394" i="1"/>
  <c r="DC394" i="1"/>
  <c r="CV394" i="1"/>
  <c r="CR394" i="1"/>
  <c r="CU394" i="1"/>
  <c r="CS394" i="1"/>
  <c r="CP394" i="1"/>
  <c r="CY394" i="1"/>
  <c r="CT394" i="1"/>
  <c r="CJ394" i="1"/>
  <c r="CI390" i="1"/>
  <c r="B36" i="74"/>
  <c r="CN390" i="1"/>
  <c r="AU390" i="1"/>
  <c r="CL390" i="1"/>
  <c r="CM390" i="1"/>
  <c r="D316" i="45"/>
  <c r="X229" i="1"/>
  <c r="X143" i="1"/>
  <c r="CV390" i="1"/>
  <c r="DC390" i="1"/>
  <c r="CS390" i="1"/>
  <c r="CK390" i="1"/>
  <c r="DB390" i="1"/>
  <c r="DA390" i="1"/>
  <c r="CT390" i="1"/>
  <c r="CR390" i="1"/>
  <c r="CW390" i="1"/>
  <c r="CU390" i="1"/>
  <c r="CZ390" i="1"/>
  <c r="CX390" i="1"/>
  <c r="CQ390" i="1"/>
  <c r="CP390" i="1"/>
  <c r="CY390" i="1"/>
  <c r="CO390" i="1"/>
  <c r="CJ390" i="1"/>
  <c r="BR209" i="1"/>
  <c r="EQ580" i="1"/>
  <c r="DN588" i="1"/>
  <c r="AS249" i="1"/>
  <c r="BF129" i="1"/>
  <c r="EE310" i="1"/>
  <c r="CT505" i="1"/>
  <c r="FL385" i="1"/>
  <c r="EW294" i="1"/>
  <c r="BQ395" i="1"/>
  <c r="ER515" i="1" s="1"/>
  <c r="EZ515" i="1"/>
  <c r="FT395" i="1"/>
  <c r="BQ522" i="1"/>
  <c r="FH402" i="1"/>
  <c r="FA390" i="1"/>
  <c r="S510" i="1"/>
  <c r="S580" i="1" s="1"/>
  <c r="EZ522" i="1"/>
  <c r="AJ249" i="1"/>
  <c r="BO204" i="1"/>
  <c r="X455" i="1"/>
  <c r="Z455" i="1"/>
  <c r="BL404" i="1"/>
  <c r="B6" i="74"/>
  <c r="CN360" i="1"/>
  <c r="DK360" i="1" s="1"/>
  <c r="D286" i="45"/>
  <c r="F12" i="70"/>
  <c r="CL360" i="1"/>
  <c r="DI360" i="1" s="1"/>
  <c r="CM360" i="1"/>
  <c r="DJ360" i="1" s="1"/>
  <c r="AU360" i="1"/>
  <c r="X113" i="1"/>
  <c r="X199" i="1"/>
  <c r="CK360" i="1"/>
  <c r="DH360" i="1" s="1"/>
  <c r="DC360" i="1"/>
  <c r="DZ360" i="1" s="1"/>
  <c r="CR360" i="1"/>
  <c r="DO360" i="1" s="1"/>
  <c r="CZ360" i="1"/>
  <c r="DW360" i="1" s="1"/>
  <c r="CV360" i="1"/>
  <c r="DS360" i="1" s="1"/>
  <c r="CU360" i="1"/>
  <c r="DR360" i="1" s="1"/>
  <c r="CJ360" i="1"/>
  <c r="DG360" i="1" s="1"/>
  <c r="CT360" i="1"/>
  <c r="DQ360" i="1" s="1"/>
  <c r="CO360" i="1"/>
  <c r="DL360" i="1" s="1"/>
  <c r="CQ360" i="1"/>
  <c r="DN360" i="1" s="1"/>
  <c r="DA360" i="1"/>
  <c r="DX360" i="1" s="1"/>
  <c r="CY360" i="1"/>
  <c r="DV360" i="1" s="1"/>
  <c r="DB360" i="1"/>
  <c r="DY360" i="1" s="1"/>
  <c r="CX360" i="1"/>
  <c r="DU360" i="1" s="1"/>
  <c r="CS360" i="1"/>
  <c r="DP360" i="1" s="1"/>
  <c r="CP360" i="1"/>
  <c r="DM360" i="1" s="1"/>
  <c r="CW360" i="1"/>
  <c r="DT360" i="1" s="1"/>
  <c r="EV302" i="1"/>
  <c r="BR441" i="1"/>
  <c r="BN239" i="1"/>
  <c r="BF152" i="1"/>
  <c r="BP432" i="1"/>
  <c r="FT375" i="1"/>
  <c r="BR410" i="1"/>
  <c r="EZ495" i="1"/>
  <c r="EP320" i="1"/>
  <c r="ES315" i="1"/>
  <c r="BE470" i="1"/>
  <c r="FG470" i="1" s="1"/>
  <c r="BE229" i="1"/>
  <c r="AY154" i="1"/>
  <c r="BK471" i="1"/>
  <c r="BQ404" i="1"/>
  <c r="FS405" i="1" s="1"/>
  <c r="FW325" i="1"/>
  <c r="BE207" i="1"/>
  <c r="BL440" i="1"/>
  <c r="BE453" i="1"/>
  <c r="BL446" i="1"/>
  <c r="AR162" i="1"/>
  <c r="BP152" i="1" s="1"/>
  <c r="EF326" i="1"/>
  <c r="EC326" i="1"/>
  <c r="AY142" i="1"/>
  <c r="BE433" i="1"/>
  <c r="BM155" i="1"/>
  <c r="BQ393" i="1"/>
  <c r="BE230" i="1"/>
  <c r="FH362" i="1"/>
  <c r="AU384" i="1"/>
  <c r="CL384" i="1"/>
  <c r="D310" i="45"/>
  <c r="B30" i="74"/>
  <c r="CM384" i="1"/>
  <c r="CN384" i="1"/>
  <c r="X137" i="1"/>
  <c r="X223" i="1"/>
  <c r="CX384" i="1"/>
  <c r="CK384" i="1"/>
  <c r="DA384" i="1"/>
  <c r="CP384" i="1"/>
  <c r="CQ384" i="1"/>
  <c r="CU384" i="1"/>
  <c r="CZ384" i="1"/>
  <c r="CS384" i="1"/>
  <c r="CO384" i="1"/>
  <c r="CR384" i="1"/>
  <c r="DC384" i="1"/>
  <c r="CY384" i="1"/>
  <c r="CW384" i="1"/>
  <c r="DB384" i="1"/>
  <c r="CV384" i="1"/>
  <c r="CJ384" i="1"/>
  <c r="CT384" i="1"/>
  <c r="Z136" i="1"/>
  <c r="X447" i="1"/>
  <c r="Z447" i="1"/>
  <c r="BE471" i="1"/>
  <c r="BF451" i="1"/>
  <c r="BH240" i="1"/>
  <c r="BL375" i="1"/>
  <c r="Z159" i="1"/>
  <c r="BF448" i="1"/>
  <c r="AY230" i="1"/>
  <c r="BJ223" i="1"/>
  <c r="BL391" i="1"/>
  <c r="BO446" i="1"/>
  <c r="EJ292" i="1"/>
  <c r="EH292" i="1"/>
  <c r="EM292" i="1"/>
  <c r="EQ292" i="1"/>
  <c r="EP292" i="1"/>
  <c r="EN292" i="1"/>
  <c r="EI292" i="1"/>
  <c r="ED292" i="1"/>
  <c r="EU292" i="1"/>
  <c r="EE292" i="1"/>
  <c r="EF292" i="1"/>
  <c r="EW292" i="1"/>
  <c r="ES292" i="1"/>
  <c r="ET292" i="1"/>
  <c r="EK292" i="1"/>
  <c r="EG292" i="1"/>
  <c r="EO292" i="1"/>
  <c r="EL292" i="1"/>
  <c r="EV292" i="1"/>
  <c r="ER292" i="1"/>
  <c r="FW317" i="1"/>
  <c r="BH232" i="1"/>
  <c r="AK482" i="1"/>
  <c r="BI448" i="1" s="1"/>
  <c r="BN210" i="1"/>
  <c r="BK122" i="1"/>
  <c r="BN218" i="1"/>
  <c r="BR238" i="1"/>
  <c r="BJ227" i="1"/>
  <c r="EF286" i="1"/>
  <c r="BL470" i="1"/>
  <c r="BQ376" i="1"/>
  <c r="BM149" i="1"/>
  <c r="AY115" i="1"/>
  <c r="CI393" i="1"/>
  <c r="DF393" i="1" s="1"/>
  <c r="D319" i="45"/>
  <c r="CM393" i="1"/>
  <c r="CL393" i="1"/>
  <c r="DI393" i="1" s="1"/>
  <c r="B39" i="74"/>
  <c r="AU393" i="1"/>
  <c r="CN393" i="1"/>
  <c r="DK393" i="1" s="1"/>
  <c r="X146" i="1"/>
  <c r="CI146" i="1" s="1"/>
  <c r="X232" i="1"/>
  <c r="CU393" i="1"/>
  <c r="DR393" i="1" s="1"/>
  <c r="CZ393" i="1"/>
  <c r="DW393" i="1" s="1"/>
  <c r="CK393" i="1"/>
  <c r="DH393" i="1" s="1"/>
  <c r="CR393" i="1"/>
  <c r="DO393" i="1" s="1"/>
  <c r="CV393" i="1"/>
  <c r="CX393" i="1"/>
  <c r="DU393" i="1" s="1"/>
  <c r="CS393" i="1"/>
  <c r="DP393" i="1" s="1"/>
  <c r="DB393" i="1"/>
  <c r="CJ393" i="1"/>
  <c r="DG393" i="1" s="1"/>
  <c r="DA393" i="1"/>
  <c r="DX393" i="1" s="1"/>
  <c r="CT393" i="1"/>
  <c r="CP393" i="1"/>
  <c r="CY393" i="1"/>
  <c r="DV393" i="1" s="1"/>
  <c r="CQ393" i="1"/>
  <c r="DN393" i="1" s="1"/>
  <c r="DC393" i="1"/>
  <c r="DZ393" i="1" s="1"/>
  <c r="CW393" i="1"/>
  <c r="DT393" i="1" s="1"/>
  <c r="CO393" i="1"/>
  <c r="DL393" i="1" s="1"/>
  <c r="BG399" i="1"/>
  <c r="BE201" i="1"/>
  <c r="Z436" i="1"/>
  <c r="X436" i="1"/>
  <c r="BQ362" i="1"/>
  <c r="BL443" i="1"/>
  <c r="BK160" i="1"/>
  <c r="BL360" i="1"/>
  <c r="FN361" i="1" s="1"/>
  <c r="BG373" i="1"/>
  <c r="FI373" i="1" s="1"/>
  <c r="BN223" i="1"/>
  <c r="EG310" i="1"/>
  <c r="FH383" i="1"/>
  <c r="BQ503" i="1"/>
  <c r="BN232" i="1"/>
  <c r="EO310" i="1"/>
  <c r="BO229" i="1"/>
  <c r="Z141" i="1"/>
  <c r="EC307" i="1"/>
  <c r="DU582" i="1"/>
  <c r="BE437" i="1"/>
  <c r="BF457" i="1"/>
  <c r="BR352" i="1"/>
  <c r="BR357" i="1"/>
  <c r="BR353" i="1"/>
  <c r="BR356" i="1"/>
  <c r="BR343" i="1"/>
  <c r="BR349" i="1"/>
  <c r="BR355" i="1"/>
  <c r="BR340" i="1"/>
  <c r="BR348" i="1"/>
  <c r="BR346" i="1"/>
  <c r="BR344" i="1"/>
  <c r="BR342" i="1"/>
  <c r="BR359" i="1"/>
  <c r="BR351" i="1"/>
  <c r="BR339" i="1"/>
  <c r="BR345" i="1"/>
  <c r="BR341" i="1"/>
  <c r="BR350" i="1"/>
  <c r="FT350" i="1" s="1"/>
  <c r="BR354" i="1"/>
  <c r="BR358" i="1"/>
  <c r="BR347" i="1"/>
  <c r="EM294" i="1"/>
  <c r="EO283" i="1"/>
  <c r="BO450" i="1"/>
  <c r="BL364" i="1"/>
  <c r="BP242" i="1"/>
  <c r="BR401" i="1"/>
  <c r="FT402" i="1" s="1"/>
  <c r="BE216" i="1"/>
  <c r="BM143" i="1"/>
  <c r="BR236" i="1"/>
  <c r="BE239" i="1"/>
  <c r="X450" i="1"/>
  <c r="CI450" i="1" s="1"/>
  <c r="Z450" i="1"/>
  <c r="Z133" i="1"/>
  <c r="EW326" i="1"/>
  <c r="CI402" i="1"/>
  <c r="DF403" i="1" s="1"/>
  <c r="B48" i="74"/>
  <c r="D328" i="45"/>
  <c r="CL402" i="1"/>
  <c r="CN402" i="1"/>
  <c r="CM402" i="1"/>
  <c r="AU402" i="1"/>
  <c r="X415" i="1"/>
  <c r="X241" i="1"/>
  <c r="X155" i="1"/>
  <c r="CR402" i="1"/>
  <c r="CW402" i="1"/>
  <c r="DB402" i="1"/>
  <c r="CO402" i="1"/>
  <c r="CU402" i="1"/>
  <c r="CZ402" i="1"/>
  <c r="CX402" i="1"/>
  <c r="CV402" i="1"/>
  <c r="CY402" i="1"/>
  <c r="CS402" i="1"/>
  <c r="CJ402" i="1"/>
  <c r="CK402" i="1"/>
  <c r="CP402" i="1"/>
  <c r="CT402" i="1"/>
  <c r="CQ402" i="1"/>
  <c r="DC402" i="1"/>
  <c r="DA402" i="1"/>
  <c r="BO218" i="1"/>
  <c r="AY141" i="1"/>
  <c r="BJ206" i="1"/>
  <c r="AY238" i="1"/>
  <c r="AP249" i="1"/>
  <c r="BN225" i="1"/>
  <c r="BL355" i="1"/>
  <c r="BL346" i="1"/>
  <c r="BL340" i="1"/>
  <c r="BL354" i="1"/>
  <c r="BL359" i="1"/>
  <c r="BL353" i="1"/>
  <c r="BL350" i="1"/>
  <c r="BL352" i="1"/>
  <c r="BL347" i="1"/>
  <c r="BL351" i="1"/>
  <c r="BL342" i="1"/>
  <c r="BL358" i="1"/>
  <c r="BL341" i="1"/>
  <c r="BL345" i="1"/>
  <c r="BL348" i="1"/>
  <c r="BL343" i="1"/>
  <c r="BL357" i="1"/>
  <c r="BL344" i="1"/>
  <c r="BL349" i="1"/>
  <c r="BL339" i="1"/>
  <c r="BL356" i="1"/>
  <c r="X473" i="1"/>
  <c r="CI473" i="1" s="1"/>
  <c r="Z473" i="1"/>
  <c r="BN216" i="1"/>
  <c r="EZ511" i="1"/>
  <c r="AY129" i="1"/>
  <c r="BN213" i="1"/>
  <c r="FP213" i="1" s="1"/>
  <c r="EF283" i="1"/>
  <c r="BF435" i="1"/>
  <c r="FH435" i="1" s="1"/>
  <c r="CI389" i="1"/>
  <c r="DF389" i="1" s="1"/>
  <c r="AU389" i="1"/>
  <c r="D315" i="45"/>
  <c r="CN389" i="1"/>
  <c r="B35" i="74"/>
  <c r="CM389" i="1"/>
  <c r="CL389" i="1"/>
  <c r="X228" i="1"/>
  <c r="X142" i="1"/>
  <c r="CT389" i="1"/>
  <c r="CU389" i="1"/>
  <c r="CR389" i="1"/>
  <c r="CQ389" i="1"/>
  <c r="CJ389" i="1"/>
  <c r="CO389" i="1"/>
  <c r="CY389" i="1"/>
  <c r="CK389" i="1"/>
  <c r="CX389" i="1"/>
  <c r="DC389" i="1"/>
  <c r="CZ389" i="1"/>
  <c r="CP389" i="1"/>
  <c r="CW389" i="1"/>
  <c r="CV389" i="1"/>
  <c r="DA389" i="1"/>
  <c r="DB389" i="1"/>
  <c r="CS389" i="1"/>
  <c r="BD363" i="45"/>
  <c r="AI162" i="1"/>
  <c r="BG155" i="1" s="1"/>
  <c r="BR474" i="1"/>
  <c r="FA361" i="1"/>
  <c r="BO242" i="1"/>
  <c r="BO439" i="1"/>
  <c r="BL380" i="1"/>
  <c r="FN381" i="1" s="1"/>
  <c r="BL200" i="1"/>
  <c r="BF466" i="1"/>
  <c r="BG377" i="1"/>
  <c r="EJ326" i="1"/>
  <c r="BL456" i="1"/>
  <c r="AK162" i="1"/>
  <c r="BI122" i="1" s="1"/>
  <c r="AY148" i="1"/>
  <c r="EP310" i="1"/>
  <c r="BQ384" i="1"/>
  <c r="DF369" i="1"/>
  <c r="EE294" i="1"/>
  <c r="BL437" i="1"/>
  <c r="BE233" i="1"/>
  <c r="EN289" i="1"/>
  <c r="BR223" i="1"/>
  <c r="BG363" i="1"/>
  <c r="ED315" i="1"/>
  <c r="BR471" i="1"/>
  <c r="BE431" i="1"/>
  <c r="BO472" i="1"/>
  <c r="BM119" i="1"/>
  <c r="AY116" i="1"/>
  <c r="EU306" i="1"/>
  <c r="Z227" i="1"/>
  <c r="EO306" i="1"/>
  <c r="BE463" i="1"/>
  <c r="BG378" i="1"/>
  <c r="EH326" i="1"/>
  <c r="BE232" i="1"/>
  <c r="BP236" i="1"/>
  <c r="ES286" i="1"/>
  <c r="BR432" i="1"/>
  <c r="Z135" i="1"/>
  <c r="BE215" i="1"/>
  <c r="BL362" i="1"/>
  <c r="FN362" i="1" s="1"/>
  <c r="BG361" i="1"/>
  <c r="FI361" i="1" s="1"/>
  <c r="BM115" i="1"/>
  <c r="BG392" i="1"/>
  <c r="EW322" i="1"/>
  <c r="GA325" i="1"/>
  <c r="GE325" i="1"/>
  <c r="BR445" i="1"/>
  <c r="AY119" i="1"/>
  <c r="BL450" i="1"/>
  <c r="AY127" i="1"/>
  <c r="Z211" i="1"/>
  <c r="CI211" i="1"/>
  <c r="AY125" i="1"/>
  <c r="BR431" i="1"/>
  <c r="AB162" i="1"/>
  <c r="AZ113" i="1" s="1"/>
  <c r="BL240" i="1"/>
  <c r="BP235" i="1"/>
  <c r="BR239" i="1"/>
  <c r="Z230" i="1"/>
  <c r="BL222" i="1"/>
  <c r="EJ299" i="1"/>
  <c r="FH407" i="1"/>
  <c r="BQ527" i="1"/>
  <c r="BP208" i="1"/>
  <c r="R577" i="1"/>
  <c r="R570" i="1"/>
  <c r="R565" i="1"/>
  <c r="R582" i="1"/>
  <c r="R593" i="1"/>
  <c r="R566" i="1"/>
  <c r="R586" i="1"/>
  <c r="R588" i="1"/>
  <c r="R591" i="1"/>
  <c r="R574" i="1"/>
  <c r="R579" i="1"/>
  <c r="R589" i="1"/>
  <c r="R590" i="1"/>
  <c r="R575" i="1"/>
  <c r="R568" i="1"/>
  <c r="R587" i="1"/>
  <c r="R597" i="1"/>
  <c r="R584" i="1"/>
  <c r="R592" i="1"/>
  <c r="R585" i="1"/>
  <c r="R581" i="1"/>
  <c r="R578" i="1"/>
  <c r="R573" i="1"/>
  <c r="R594" i="1"/>
  <c r="R595" i="1"/>
  <c r="R596" i="1"/>
  <c r="R583" i="1"/>
  <c r="R569" i="1"/>
  <c r="BQ498" i="1"/>
  <c r="BG401" i="1"/>
  <c r="BX521" i="1" s="1"/>
  <c r="S513" i="1"/>
  <c r="S583" i="1" s="1"/>
  <c r="BR430" i="1"/>
  <c r="BL428" i="1"/>
  <c r="BP439" i="1"/>
  <c r="FR439" i="1" s="1"/>
  <c r="Z245" i="1"/>
  <c r="AL249" i="1"/>
  <c r="BH138" i="1"/>
  <c r="FL387" i="1"/>
  <c r="CT507" i="1"/>
  <c r="EC289" i="1"/>
  <c r="AY133" i="1"/>
  <c r="BE474" i="1"/>
  <c r="FG474" i="1" s="1"/>
  <c r="S524" i="1"/>
  <c r="S594" i="1" s="1"/>
  <c r="FA404" i="1"/>
  <c r="Z206" i="1"/>
  <c r="BR202" i="1"/>
  <c r="FT202" i="1" s="1"/>
  <c r="BO209" i="1"/>
  <c r="EN283" i="1"/>
  <c r="BE209" i="1"/>
  <c r="FG209" i="1" s="1"/>
  <c r="FH390" i="1"/>
  <c r="BQ510" i="1"/>
  <c r="BF445" i="1"/>
  <c r="BR206" i="1"/>
  <c r="EV310" i="1"/>
  <c r="BO200" i="1"/>
  <c r="BO471" i="1"/>
  <c r="CN369" i="1"/>
  <c r="DK369" i="1" s="1"/>
  <c r="CL369" i="1"/>
  <c r="DI369" i="1" s="1"/>
  <c r="CM369" i="1"/>
  <c r="D295" i="45"/>
  <c r="B15" i="74"/>
  <c r="AU369" i="1"/>
  <c r="X208" i="1"/>
  <c r="X122" i="1"/>
  <c r="CX369" i="1"/>
  <c r="CR369" i="1"/>
  <c r="DO369" i="1" s="1"/>
  <c r="CO369" i="1"/>
  <c r="DL369" i="1" s="1"/>
  <c r="CY369" i="1"/>
  <c r="DV369" i="1" s="1"/>
  <c r="CJ369" i="1"/>
  <c r="DG369" i="1" s="1"/>
  <c r="CS369" i="1"/>
  <c r="DP369" i="1" s="1"/>
  <c r="CW369" i="1"/>
  <c r="DT369" i="1" s="1"/>
  <c r="DA369" i="1"/>
  <c r="DX369" i="1" s="1"/>
  <c r="CQ369" i="1"/>
  <c r="DN369" i="1" s="1"/>
  <c r="CV369" i="1"/>
  <c r="DS369" i="1" s="1"/>
  <c r="CT369" i="1"/>
  <c r="DQ369" i="1" s="1"/>
  <c r="CK369" i="1"/>
  <c r="DH369" i="1" s="1"/>
  <c r="DB369" i="1"/>
  <c r="DY369" i="1" s="1"/>
  <c r="DC369" i="1"/>
  <c r="DZ369" i="1" s="1"/>
  <c r="CZ369" i="1"/>
  <c r="CP369" i="1"/>
  <c r="DM369" i="1" s="1"/>
  <c r="CU369" i="1"/>
  <c r="DR369" i="1" s="1"/>
  <c r="BP218" i="1"/>
  <c r="EG306" i="1"/>
  <c r="BG365" i="1"/>
  <c r="FI365" i="1" s="1"/>
  <c r="EF294" i="1"/>
  <c r="AY124" i="1"/>
  <c r="ES326" i="1"/>
  <c r="DU566" i="1"/>
  <c r="BF467" i="1"/>
  <c r="FH370" i="1"/>
  <c r="ED326" i="1"/>
  <c r="BO215" i="1"/>
  <c r="ET315" i="1"/>
  <c r="AY117" i="1"/>
  <c r="FA117" i="1" s="1"/>
  <c r="BL378" i="1"/>
  <c r="AY397" i="1"/>
  <c r="BO436" i="1"/>
  <c r="BL366" i="1"/>
  <c r="FN366" i="1" s="1"/>
  <c r="X449" i="1"/>
  <c r="Z449" i="1"/>
  <c r="BM118" i="1"/>
  <c r="ER315" i="1"/>
  <c r="BR458" i="1"/>
  <c r="BR376" i="1"/>
  <c r="BP444" i="1"/>
  <c r="BJ368" i="1"/>
  <c r="AF249" i="1"/>
  <c r="IN283" i="1"/>
  <c r="II283" i="1" s="1"/>
  <c r="IN364" i="1"/>
  <c r="II364" i="1" s="1"/>
  <c r="BO427" i="1"/>
  <c r="AM248" i="1"/>
  <c r="BK204" i="1" s="1"/>
  <c r="AY204" i="1"/>
  <c r="X458" i="1"/>
  <c r="Z458" i="1"/>
  <c r="X445" i="1"/>
  <c r="Z445" i="1"/>
  <c r="BL459" i="1"/>
  <c r="BM132" i="1"/>
  <c r="BR438" i="1"/>
  <c r="BE448" i="1"/>
  <c r="FG448" i="1" s="1"/>
  <c r="BL430" i="1"/>
  <c r="B29" i="74"/>
  <c r="AU383" i="1"/>
  <c r="CM383" i="1"/>
  <c r="D309" i="45"/>
  <c r="CL383" i="1"/>
  <c r="CN383" i="1"/>
  <c r="X222" i="1"/>
  <c r="CI222" i="1" s="1"/>
  <c r="X136" i="1"/>
  <c r="CO383" i="1"/>
  <c r="DB383" i="1"/>
  <c r="CJ383" i="1"/>
  <c r="CX383" i="1"/>
  <c r="CW383" i="1"/>
  <c r="DC383" i="1"/>
  <c r="CS383" i="1"/>
  <c r="CU383" i="1"/>
  <c r="DA383" i="1"/>
  <c r="CY383" i="1"/>
  <c r="CR383" i="1"/>
  <c r="CK383" i="1"/>
  <c r="CT383" i="1"/>
  <c r="CZ383" i="1"/>
  <c r="CV383" i="1"/>
  <c r="CP383" i="1"/>
  <c r="CQ383" i="1"/>
  <c r="CI380" i="1"/>
  <c r="DF380" i="1" s="1"/>
  <c r="D306" i="45"/>
  <c r="B26" i="74"/>
  <c r="CN380" i="1"/>
  <c r="CL380" i="1"/>
  <c r="DI380" i="1" s="1"/>
  <c r="CM380" i="1"/>
  <c r="AU380" i="1"/>
  <c r="X133" i="1"/>
  <c r="CI133" i="1" s="1"/>
  <c r="X219" i="1"/>
  <c r="CI219" i="1" s="1"/>
  <c r="CQ380" i="1"/>
  <c r="DN380" i="1" s="1"/>
  <c r="CR380" i="1"/>
  <c r="DO380" i="1" s="1"/>
  <c r="CK380" i="1"/>
  <c r="DH380" i="1" s="1"/>
  <c r="CV380" i="1"/>
  <c r="DS380" i="1" s="1"/>
  <c r="CO380" i="1"/>
  <c r="DL380" i="1" s="1"/>
  <c r="CZ380" i="1"/>
  <c r="DW380" i="1" s="1"/>
  <c r="DB380" i="1"/>
  <c r="CJ380" i="1"/>
  <c r="DG380" i="1" s="1"/>
  <c r="CT380" i="1"/>
  <c r="DQ380" i="1" s="1"/>
  <c r="CP380" i="1"/>
  <c r="CS380" i="1"/>
  <c r="CX380" i="1"/>
  <c r="DU380" i="1" s="1"/>
  <c r="CU380" i="1"/>
  <c r="DR380" i="1" s="1"/>
  <c r="DA380" i="1"/>
  <c r="DX380" i="1" s="1"/>
  <c r="CW380" i="1"/>
  <c r="DT380" i="1" s="1"/>
  <c r="DC380" i="1"/>
  <c r="DZ380" i="1" s="1"/>
  <c r="CY380" i="1"/>
  <c r="DV380" i="1" s="1"/>
  <c r="EC283" i="1"/>
  <c r="AF482" i="1"/>
  <c r="BD430" i="1" s="1"/>
  <c r="BO429" i="1"/>
  <c r="BG388" i="1"/>
  <c r="CT501" i="1"/>
  <c r="BR237" i="1"/>
  <c r="BM117" i="1"/>
  <c r="BL403" i="1"/>
  <c r="CZ567" i="1"/>
  <c r="CZ578" i="1"/>
  <c r="CZ588" i="1"/>
  <c r="CZ566" i="1"/>
  <c r="CZ570" i="1"/>
  <c r="BO210" i="1"/>
  <c r="CT514" i="1"/>
  <c r="EM289" i="1"/>
  <c r="EK289" i="1"/>
  <c r="EI289" i="1"/>
  <c r="EJ289" i="1"/>
  <c r="ET289" i="1"/>
  <c r="BE227" i="1"/>
  <c r="AS482" i="1"/>
  <c r="BQ469" i="1" s="1"/>
  <c r="AF248" i="1"/>
  <c r="BD219" i="1" s="1"/>
  <c r="Z466" i="1"/>
  <c r="X466" i="1"/>
  <c r="BL457" i="1"/>
  <c r="FN457" i="1" s="1"/>
  <c r="EQ587" i="1"/>
  <c r="AY131" i="1"/>
  <c r="BP455" i="1"/>
  <c r="BG366" i="1"/>
  <c r="AJ163" i="1"/>
  <c r="Z434" i="1"/>
  <c r="X434" i="1"/>
  <c r="BR233" i="1"/>
  <c r="AS162" i="1"/>
  <c r="BQ127" i="1" s="1"/>
  <c r="EM286" i="1"/>
  <c r="BF464" i="1"/>
  <c r="CL586" i="1"/>
  <c r="BE246" i="1"/>
  <c r="BR246" i="1"/>
  <c r="BL387" i="1"/>
  <c r="BP222" i="1"/>
  <c r="EE289" i="1"/>
  <c r="AZ470" i="1"/>
  <c r="BF411" i="1"/>
  <c r="BQ558" i="1" s="1"/>
  <c r="BQ506" i="1"/>
  <c r="EW310" i="1"/>
  <c r="AZ150" i="1"/>
  <c r="BF431" i="1"/>
  <c r="BM153" i="1"/>
  <c r="BP431" i="1"/>
  <c r="BF160" i="1"/>
  <c r="AY114" i="1"/>
  <c r="FA114" i="1" s="1"/>
  <c r="BL395" i="1"/>
  <c r="FN396" i="1" s="1"/>
  <c r="Z440" i="1"/>
  <c r="X440" i="1"/>
  <c r="BE213" i="1"/>
  <c r="ER320" i="1"/>
  <c r="EF307" i="1"/>
  <c r="CN388" i="1"/>
  <c r="B34" i="74"/>
  <c r="CL388" i="1"/>
  <c r="AU388" i="1"/>
  <c r="D314" i="45"/>
  <c r="CM388" i="1"/>
  <c r="X141" i="1"/>
  <c r="X227" i="1"/>
  <c r="CI227" i="1" s="1"/>
  <c r="CW388" i="1"/>
  <c r="CY388" i="1"/>
  <c r="CX388" i="1"/>
  <c r="CZ388" i="1"/>
  <c r="CJ388" i="1"/>
  <c r="DC388" i="1"/>
  <c r="CQ388" i="1"/>
  <c r="DA388" i="1"/>
  <c r="CO388" i="1"/>
  <c r="CK388" i="1"/>
  <c r="CP388" i="1"/>
  <c r="CV388" i="1"/>
  <c r="CU388" i="1"/>
  <c r="CR388" i="1"/>
  <c r="CT388" i="1"/>
  <c r="CS388" i="1"/>
  <c r="DB388" i="1"/>
  <c r="BF472" i="1"/>
  <c r="FH472" i="1" s="1"/>
  <c r="BF117" i="1"/>
  <c r="BJ229" i="1"/>
  <c r="EI307" i="1"/>
  <c r="Z221" i="1"/>
  <c r="BM113" i="1"/>
  <c r="EJ322" i="1"/>
  <c r="BJ361" i="1"/>
  <c r="FL361" i="1" s="1"/>
  <c r="AY137" i="1"/>
  <c r="BL235" i="1"/>
  <c r="BF458" i="1"/>
  <c r="FH458" i="1" s="1"/>
  <c r="Z144" i="1"/>
  <c r="Z131" i="1"/>
  <c r="BR459" i="1"/>
  <c r="X468" i="1"/>
  <c r="CI468" i="1" s="1"/>
  <c r="Z468" i="1"/>
  <c r="FN365" i="1"/>
  <c r="BE435" i="1"/>
  <c r="Z128" i="1"/>
  <c r="BH218" i="1"/>
  <c r="AY473" i="1"/>
  <c r="BP452" i="1"/>
  <c r="FR452" i="1" s="1"/>
  <c r="BQ385" i="1"/>
  <c r="AO248" i="1"/>
  <c r="BM236" i="1" s="1"/>
  <c r="BR472" i="1"/>
  <c r="BM146" i="1"/>
  <c r="BP207" i="1"/>
  <c r="AS248" i="1"/>
  <c r="BQ223" i="1" s="1"/>
  <c r="AY245" i="1"/>
  <c r="BJ210" i="1"/>
  <c r="BQ360" i="1"/>
  <c r="CP406" i="1"/>
  <c r="DM406" i="1" s="1"/>
  <c r="D332" i="45"/>
  <c r="CL406" i="1"/>
  <c r="DI406" i="1" s="1"/>
  <c r="CM406" i="1"/>
  <c r="CN406" i="1"/>
  <c r="AU406" i="1"/>
  <c r="X245" i="1"/>
  <c r="X159" i="1"/>
  <c r="CI159" i="1" s="1"/>
  <c r="CX406" i="1"/>
  <c r="DU406" i="1" s="1"/>
  <c r="DA406" i="1"/>
  <c r="DX406" i="1" s="1"/>
  <c r="CU406" i="1"/>
  <c r="DR406" i="1" s="1"/>
  <c r="CS406" i="1"/>
  <c r="DP406" i="1" s="1"/>
  <c r="CV406" i="1"/>
  <c r="DS406" i="1" s="1"/>
  <c r="CK406" i="1"/>
  <c r="DH406" i="1" s="1"/>
  <c r="CQ406" i="1"/>
  <c r="CR406" i="1"/>
  <c r="DO406" i="1" s="1"/>
  <c r="CJ406" i="1"/>
  <c r="DG406" i="1" s="1"/>
  <c r="CY406" i="1"/>
  <c r="DV406" i="1" s="1"/>
  <c r="DB406" i="1"/>
  <c r="CT406" i="1"/>
  <c r="DQ406" i="1" s="1"/>
  <c r="DC406" i="1"/>
  <c r="DZ406" i="1" s="1"/>
  <c r="CW406" i="1"/>
  <c r="CZ406" i="1"/>
  <c r="DW406" i="1" s="1"/>
  <c r="CO406" i="1"/>
  <c r="DL406" i="1" s="1"/>
  <c r="BR244" i="1"/>
  <c r="BK126" i="1"/>
  <c r="BJ470" i="1"/>
  <c r="BR467" i="1"/>
  <c r="X467" i="1"/>
  <c r="CI467" i="1" s="1"/>
  <c r="Z467" i="1"/>
  <c r="AS163" i="1"/>
  <c r="BQ496" i="1"/>
  <c r="FH376" i="1"/>
  <c r="AP163" i="1"/>
  <c r="BR465" i="1"/>
  <c r="FT465" i="1" s="1"/>
  <c r="BO451" i="1"/>
  <c r="FQ451" i="1" s="1"/>
  <c r="BH454" i="1"/>
  <c r="BP232" i="1"/>
  <c r="Z120" i="1"/>
  <c r="BE200" i="1"/>
  <c r="FG200" i="1" s="1"/>
  <c r="BM133" i="1"/>
  <c r="BR213" i="1"/>
  <c r="X454" i="1"/>
  <c r="Z454" i="1"/>
  <c r="BP467" i="1"/>
  <c r="BQ407" i="1"/>
  <c r="EP326" i="1"/>
  <c r="BO220" i="1"/>
  <c r="AB249" i="1"/>
  <c r="BN231" i="1"/>
  <c r="BE455" i="1"/>
  <c r="FG455" i="1" s="1"/>
  <c r="S504" i="1"/>
  <c r="S574" i="1" s="1"/>
  <c r="FT372" i="1"/>
  <c r="BL239" i="1"/>
  <c r="BE231" i="1"/>
  <c r="Z212" i="1"/>
  <c r="EJ310" i="1"/>
  <c r="BQ374" i="1"/>
  <c r="BP460" i="1"/>
  <c r="FR460" i="1" s="1"/>
  <c r="BQ524" i="1"/>
  <c r="FH404" i="1"/>
  <c r="AY126" i="1"/>
  <c r="EI302" i="1"/>
  <c r="BQ361" i="1"/>
  <c r="FS361" i="1" s="1"/>
  <c r="BP449" i="1"/>
  <c r="ER289" i="1"/>
  <c r="BP239" i="1"/>
  <c r="BH241" i="1"/>
  <c r="AN162" i="1"/>
  <c r="BL120" i="1" s="1"/>
  <c r="BL474" i="1"/>
  <c r="DF382" i="1"/>
  <c r="X428" i="1"/>
  <c r="CI428" i="1" s="1"/>
  <c r="Z428" i="1"/>
  <c r="BN204" i="1"/>
  <c r="BO244" i="1"/>
  <c r="BQ400" i="1"/>
  <c r="ER520" i="1" s="1"/>
  <c r="BO457" i="1"/>
  <c r="EJ281" i="1"/>
  <c r="EM281" i="1"/>
  <c r="EE281" i="1"/>
  <c r="EU281" i="1"/>
  <c r="EN281" i="1"/>
  <c r="EO281" i="1"/>
  <c r="ED281" i="1"/>
  <c r="EP281" i="1"/>
  <c r="ER281" i="1"/>
  <c r="EF281" i="1"/>
  <c r="EG281" i="1"/>
  <c r="ET281" i="1"/>
  <c r="EI281" i="1"/>
  <c r="ES281" i="1"/>
  <c r="EH281" i="1"/>
  <c r="EQ281" i="1"/>
  <c r="EK281" i="1"/>
  <c r="EV281" i="1"/>
  <c r="EL281" i="1"/>
  <c r="EW281" i="1"/>
  <c r="CZ573" i="1"/>
  <c r="BK473" i="1"/>
  <c r="EZ514" i="1"/>
  <c r="Z240" i="1"/>
  <c r="BE217" i="1"/>
  <c r="BP238" i="1"/>
  <c r="X442" i="1"/>
  <c r="Z442" i="1"/>
  <c r="AY160" i="1"/>
  <c r="BG368" i="1"/>
  <c r="FI368" i="1" s="1"/>
  <c r="FA400" i="1"/>
  <c r="S520" i="1"/>
  <c r="S590" i="1" s="1"/>
  <c r="BN244" i="1"/>
  <c r="DT525" i="1" s="1"/>
  <c r="BE220" i="1"/>
  <c r="BE456" i="1"/>
  <c r="BF444" i="1"/>
  <c r="BO236" i="1"/>
  <c r="BE467" i="1"/>
  <c r="FG467" i="1" s="1"/>
  <c r="BR434" i="1"/>
  <c r="BO447" i="1"/>
  <c r="AY145" i="1"/>
  <c r="BO435" i="1"/>
  <c r="Z153" i="1"/>
  <c r="BO456" i="1"/>
  <c r="FQ456" i="1" s="1"/>
  <c r="ET283" i="1"/>
  <c r="BP427" i="1"/>
  <c r="BO243" i="1"/>
  <c r="DF367" i="1"/>
  <c r="BL245" i="1"/>
  <c r="BQ388" i="1"/>
  <c r="AZ136" i="1"/>
  <c r="BO228" i="1"/>
  <c r="AI248" i="1"/>
  <c r="BG220" i="1" s="1"/>
  <c r="BG144" i="1"/>
  <c r="BO223" i="1"/>
  <c r="BJ150" i="1"/>
  <c r="BN236" i="1"/>
  <c r="EM326" i="1"/>
  <c r="AL163" i="1"/>
  <c r="ER301" i="1"/>
  <c r="AZ147" i="1"/>
  <c r="BH453" i="1"/>
  <c r="ER321" i="1"/>
  <c r="BL229" i="1"/>
  <c r="BL374" i="1"/>
  <c r="BG119" i="1"/>
  <c r="Z126" i="1"/>
  <c r="BM219" i="1"/>
  <c r="BH243" i="1"/>
  <c r="CZ581" i="1"/>
  <c r="CL382" i="1"/>
  <c r="DI382" i="1" s="1"/>
  <c r="B28" i="74"/>
  <c r="CN382" i="1"/>
  <c r="DK382" i="1" s="1"/>
  <c r="D308" i="45"/>
  <c r="AU382" i="1"/>
  <c r="CM382" i="1"/>
  <c r="DJ382" i="1" s="1"/>
  <c r="X221" i="1"/>
  <c r="CI221" i="1" s="1"/>
  <c r="DF221" i="1" s="1"/>
  <c r="X135" i="1"/>
  <c r="CI135" i="1" s="1"/>
  <c r="CJ382" i="1"/>
  <c r="DG382" i="1" s="1"/>
  <c r="CK382" i="1"/>
  <c r="DH382" i="1" s="1"/>
  <c r="CU382" i="1"/>
  <c r="DR382" i="1" s="1"/>
  <c r="CS382" i="1"/>
  <c r="DP382" i="1" s="1"/>
  <c r="CO382" i="1"/>
  <c r="CY382" i="1"/>
  <c r="DV382" i="1" s="1"/>
  <c r="CP382" i="1"/>
  <c r="DM382" i="1" s="1"/>
  <c r="CT382" i="1"/>
  <c r="DQ382" i="1" s="1"/>
  <c r="CW382" i="1"/>
  <c r="CZ382" i="1"/>
  <c r="DW382" i="1" s="1"/>
  <c r="DB382" i="1"/>
  <c r="DY382" i="1" s="1"/>
  <c r="CV382" i="1"/>
  <c r="DS382" i="1" s="1"/>
  <c r="CR382" i="1"/>
  <c r="DO382" i="1" s="1"/>
  <c r="DA382" i="1"/>
  <c r="DX382" i="1" s="1"/>
  <c r="DC382" i="1"/>
  <c r="CX382" i="1"/>
  <c r="DU382" i="1" s="1"/>
  <c r="CQ382" i="1"/>
  <c r="DN382" i="1" s="1"/>
  <c r="Z200" i="1"/>
  <c r="BE203" i="1"/>
  <c r="BL394" i="1"/>
  <c r="EQ289" i="1"/>
  <c r="BE436" i="1"/>
  <c r="FG436" i="1" s="1"/>
  <c r="BR450" i="1"/>
  <c r="BM116" i="1"/>
  <c r="CI391" i="1"/>
  <c r="DF391" i="1" s="1"/>
  <c r="D317" i="45"/>
  <c r="AU391" i="1"/>
  <c r="B37" i="74"/>
  <c r="CN391" i="1"/>
  <c r="DK391" i="1" s="1"/>
  <c r="CL391" i="1"/>
  <c r="DI391" i="1" s="1"/>
  <c r="CM391" i="1"/>
  <c r="X144" i="1"/>
  <c r="CI144" i="1" s="1"/>
  <c r="X230" i="1"/>
  <c r="CO391" i="1"/>
  <c r="DL391" i="1" s="1"/>
  <c r="CY391" i="1"/>
  <c r="DV391" i="1" s="1"/>
  <c r="DB391" i="1"/>
  <c r="DY391" i="1" s="1"/>
  <c r="DA391" i="1"/>
  <c r="DX391" i="1" s="1"/>
  <c r="CK391" i="1"/>
  <c r="DH391" i="1" s="1"/>
  <c r="CP391" i="1"/>
  <c r="CQ391" i="1"/>
  <c r="DN391" i="1" s="1"/>
  <c r="CV391" i="1"/>
  <c r="DS391" i="1" s="1"/>
  <c r="CU391" i="1"/>
  <c r="CJ391" i="1"/>
  <c r="DG391" i="1" s="1"/>
  <c r="CR391" i="1"/>
  <c r="DO391" i="1" s="1"/>
  <c r="DC391" i="1"/>
  <c r="DZ391" i="1" s="1"/>
  <c r="CW391" i="1"/>
  <c r="CT391" i="1"/>
  <c r="DQ391" i="1" s="1"/>
  <c r="CS391" i="1"/>
  <c r="DP391" i="1" s="1"/>
  <c r="CZ391" i="1"/>
  <c r="DW391" i="1" s="1"/>
  <c r="CX391" i="1"/>
  <c r="DU391" i="1" s="1"/>
  <c r="BM121" i="1"/>
  <c r="Z154" i="1"/>
  <c r="EZ519" i="1"/>
  <c r="AF163" i="1"/>
  <c r="Z214" i="1"/>
  <c r="BR455" i="1"/>
  <c r="FT455" i="1" s="1"/>
  <c r="BF461" i="1"/>
  <c r="BN209" i="1"/>
  <c r="BN245" i="1"/>
  <c r="DT526" i="1" s="1"/>
  <c r="BG143" i="1"/>
  <c r="BL406" i="1"/>
  <c r="EW283" i="1"/>
  <c r="BN217" i="1"/>
  <c r="BE458" i="1"/>
  <c r="BO237" i="1"/>
  <c r="EZ502" i="1"/>
  <c r="FT382" i="1"/>
  <c r="BE446" i="1"/>
  <c r="BH153" i="1"/>
  <c r="BF430" i="1"/>
  <c r="BG394" i="1"/>
  <c r="FI395" i="1" s="1"/>
  <c r="Z239" i="1"/>
  <c r="BF429" i="1"/>
  <c r="FH400" i="1"/>
  <c r="BQ520" i="1"/>
  <c r="BO464" i="1"/>
  <c r="EN294" i="1"/>
  <c r="EC294" i="1"/>
  <c r="FT365" i="1"/>
  <c r="BM215" i="1"/>
  <c r="BF470" i="1"/>
  <c r="FH470" i="1" s="1"/>
  <c r="BG153" i="1"/>
  <c r="BH209" i="1"/>
  <c r="CT496" i="1"/>
  <c r="FL376" i="1"/>
  <c r="BG407" i="1"/>
  <c r="BQ525" i="1"/>
  <c r="FH405" i="1"/>
  <c r="AZ122" i="1"/>
  <c r="CI387" i="1"/>
  <c r="DF388" i="1" s="1"/>
  <c r="B33" i="74"/>
  <c r="CN387" i="1"/>
  <c r="AU387" i="1"/>
  <c r="CL387" i="1"/>
  <c r="CM387" i="1"/>
  <c r="D313" i="45"/>
  <c r="X140" i="1"/>
  <c r="X226" i="1"/>
  <c r="CP387" i="1"/>
  <c r="CZ387" i="1"/>
  <c r="CK387" i="1"/>
  <c r="CQ387" i="1"/>
  <c r="CR387" i="1"/>
  <c r="CX387" i="1"/>
  <c r="CV387" i="1"/>
  <c r="CT387" i="1"/>
  <c r="CS387" i="1"/>
  <c r="CU387" i="1"/>
  <c r="CJ387" i="1"/>
  <c r="DB387" i="1"/>
  <c r="CY387" i="1"/>
  <c r="CO387" i="1"/>
  <c r="DA387" i="1"/>
  <c r="CW387" i="1"/>
  <c r="DC387" i="1"/>
  <c r="BP221" i="1"/>
  <c r="FT369" i="1"/>
  <c r="BM124" i="1"/>
  <c r="DN570" i="1"/>
  <c r="DN572" i="1"/>
  <c r="DN571" i="1"/>
  <c r="DN565" i="1"/>
  <c r="DN573" i="1"/>
  <c r="DN585" i="1"/>
  <c r="DN569" i="1"/>
  <c r="DN580" i="1"/>
  <c r="DN587" i="1"/>
  <c r="DN583" i="1"/>
  <c r="BL398" i="1"/>
  <c r="FN399" i="1" s="1"/>
  <c r="AY146" i="1"/>
  <c r="BL473" i="1"/>
  <c r="BE219" i="1"/>
  <c r="AI163" i="1"/>
  <c r="BG139" i="1"/>
  <c r="BO211" i="1"/>
  <c r="BD244" i="1"/>
  <c r="BG160" i="1"/>
  <c r="AY226" i="1"/>
  <c r="BP213" i="1"/>
  <c r="X465" i="1"/>
  <c r="Z465" i="1"/>
  <c r="BI468" i="1"/>
  <c r="EN315" i="1"/>
  <c r="DF373" i="1"/>
  <c r="FL396" i="1"/>
  <c r="CT516" i="1"/>
  <c r="BO431" i="1"/>
  <c r="AY210" i="1"/>
  <c r="Z199" i="1"/>
  <c r="CI199" i="1"/>
  <c r="DF199" i="1" s="1"/>
  <c r="EA199" i="1" s="1"/>
  <c r="EC199" i="1" s="1"/>
  <c r="BN202" i="1"/>
  <c r="BE241" i="1"/>
  <c r="BJ410" i="1"/>
  <c r="CT495" i="1"/>
  <c r="FL375" i="1"/>
  <c r="BR224" i="1"/>
  <c r="BR219" i="1"/>
  <c r="BL388" i="1"/>
  <c r="BP219" i="1"/>
  <c r="BO452" i="1"/>
  <c r="DN578" i="1"/>
  <c r="BG389" i="1"/>
  <c r="FI390" i="1" s="1"/>
  <c r="CL578" i="1"/>
  <c r="BD209" i="1"/>
  <c r="EL321" i="1"/>
  <c r="BF355" i="1"/>
  <c r="BF350" i="1"/>
  <c r="BF343" i="1"/>
  <c r="BF344" i="1"/>
  <c r="BF354" i="1"/>
  <c r="BF342" i="1"/>
  <c r="BF351" i="1"/>
  <c r="BF349" i="1"/>
  <c r="BF353" i="1"/>
  <c r="BF345" i="1"/>
  <c r="BF358" i="1"/>
  <c r="BF348" i="1"/>
  <c r="BF352" i="1"/>
  <c r="BF340" i="1"/>
  <c r="BF357" i="1"/>
  <c r="BF347" i="1"/>
  <c r="BF359" i="1"/>
  <c r="BF346" i="1"/>
  <c r="BF339" i="1"/>
  <c r="BF341" i="1"/>
  <c r="BF356" i="1"/>
  <c r="BR366" i="1"/>
  <c r="FT366" i="1" s="1"/>
  <c r="BN238" i="1"/>
  <c r="AN249" i="1"/>
  <c r="BL225" i="1"/>
  <c r="BF446" i="1"/>
  <c r="FL386" i="1"/>
  <c r="BJ411" i="1"/>
  <c r="CT558" i="1" s="1"/>
  <c r="CT506" i="1"/>
  <c r="FI370" i="1"/>
  <c r="Z124" i="1"/>
  <c r="BE237" i="1"/>
  <c r="CI378" i="1"/>
  <c r="DF378" i="1" s="1"/>
  <c r="B24" i="74"/>
  <c r="D304" i="45"/>
  <c r="AU378" i="1"/>
  <c r="CN378" i="1"/>
  <c r="DK378" i="1" s="1"/>
  <c r="CM378" i="1"/>
  <c r="DJ378" i="1" s="1"/>
  <c r="CL378" i="1"/>
  <c r="DI378" i="1" s="1"/>
  <c r="X217" i="1"/>
  <c r="X131" i="1"/>
  <c r="CW378" i="1"/>
  <c r="CK378" i="1"/>
  <c r="DH378" i="1" s="1"/>
  <c r="CU378" i="1"/>
  <c r="DR378" i="1" s="1"/>
  <c r="CZ378" i="1"/>
  <c r="DW378" i="1" s="1"/>
  <c r="CX378" i="1"/>
  <c r="DU378" i="1" s="1"/>
  <c r="CP378" i="1"/>
  <c r="DC378" i="1"/>
  <c r="DZ378" i="1" s="1"/>
  <c r="DB378" i="1"/>
  <c r="CY378" i="1"/>
  <c r="DV378" i="1" s="1"/>
  <c r="CJ378" i="1"/>
  <c r="DG378" i="1" s="1"/>
  <c r="CS378" i="1"/>
  <c r="DP378" i="1" s="1"/>
  <c r="CQ378" i="1"/>
  <c r="DN378" i="1" s="1"/>
  <c r="CV378" i="1"/>
  <c r="DS378" i="1" s="1"/>
  <c r="CO378" i="1"/>
  <c r="DL378" i="1" s="1"/>
  <c r="CT378" i="1"/>
  <c r="DQ378" i="1" s="1"/>
  <c r="DA378" i="1"/>
  <c r="DX378" i="1" s="1"/>
  <c r="CR378" i="1"/>
  <c r="DO378" i="1" s="1"/>
  <c r="AB248" i="1"/>
  <c r="AZ209" i="1" s="1"/>
  <c r="AZ142" i="1"/>
  <c r="CI410" i="1"/>
  <c r="DF375" i="1"/>
  <c r="AG163" i="1"/>
  <c r="DH520" i="1"/>
  <c r="FN400" i="1"/>
  <c r="EZ527" i="1"/>
  <c r="FT407" i="1"/>
  <c r="BE221" i="1"/>
  <c r="AY144" i="1"/>
  <c r="BH224" i="1"/>
  <c r="BO438" i="1"/>
  <c r="BL376" i="1"/>
  <c r="BF441" i="1"/>
  <c r="BP466" i="1"/>
  <c r="BR227" i="1"/>
  <c r="AK248" i="1"/>
  <c r="BI233" i="1" s="1"/>
  <c r="BP227" i="1"/>
  <c r="BO221" i="1"/>
  <c r="Z158" i="1"/>
  <c r="CI158" i="1"/>
  <c r="BH450" i="1"/>
  <c r="CI400" i="1"/>
  <c r="DF400" i="1" s="1"/>
  <c r="CL400" i="1"/>
  <c r="D326" i="45"/>
  <c r="CM400" i="1"/>
  <c r="CN400" i="1"/>
  <c r="AU400" i="1"/>
  <c r="B46" i="74"/>
  <c r="X239" i="1"/>
  <c r="CI239" i="1" s="1"/>
  <c r="X153" i="1"/>
  <c r="CI153" i="1" s="1"/>
  <c r="CO400" i="1"/>
  <c r="DB400" i="1"/>
  <c r="CU400" i="1"/>
  <c r="CP400" i="1"/>
  <c r="CT400" i="1"/>
  <c r="CS400" i="1"/>
  <c r="DC400" i="1"/>
  <c r="CR400" i="1"/>
  <c r="CV400" i="1"/>
  <c r="CW400" i="1"/>
  <c r="CJ400" i="1"/>
  <c r="CY400" i="1"/>
  <c r="DA400" i="1"/>
  <c r="CX400" i="1"/>
  <c r="CQ400" i="1"/>
  <c r="CK400" i="1"/>
  <c r="CZ400" i="1"/>
  <c r="BF474" i="1"/>
  <c r="FH474" i="1" s="1"/>
  <c r="BL467" i="1"/>
  <c r="BG117" i="1"/>
  <c r="S522" i="1"/>
  <c r="S592" i="1" s="1"/>
  <c r="FA402" i="1"/>
  <c r="CN367" i="1"/>
  <c r="DK367" i="1" s="1"/>
  <c r="CL367" i="1"/>
  <c r="DI367" i="1" s="1"/>
  <c r="CM367" i="1"/>
  <c r="DJ367" i="1" s="1"/>
  <c r="AU367" i="1"/>
  <c r="B13" i="74"/>
  <c r="D293" i="45"/>
  <c r="X120" i="1"/>
  <c r="X206" i="1"/>
  <c r="CI206" i="1" s="1"/>
  <c r="DB367" i="1"/>
  <c r="DY367" i="1" s="1"/>
  <c r="CV367" i="1"/>
  <c r="CQ367" i="1"/>
  <c r="DN367" i="1" s="1"/>
  <c r="CT367" i="1"/>
  <c r="CJ367" i="1"/>
  <c r="DG367" i="1" s="1"/>
  <c r="CR367" i="1"/>
  <c r="DO367" i="1" s="1"/>
  <c r="CU367" i="1"/>
  <c r="DR367" i="1" s="1"/>
  <c r="DC367" i="1"/>
  <c r="DZ367" i="1" s="1"/>
  <c r="CX367" i="1"/>
  <c r="DU367" i="1" s="1"/>
  <c r="CY367" i="1"/>
  <c r="DV367" i="1" s="1"/>
  <c r="CS367" i="1"/>
  <c r="DP367" i="1" s="1"/>
  <c r="CO367" i="1"/>
  <c r="DL367" i="1" s="1"/>
  <c r="DA367" i="1"/>
  <c r="CK367" i="1"/>
  <c r="DH367" i="1" s="1"/>
  <c r="CP367" i="1"/>
  <c r="DM367" i="1" s="1"/>
  <c r="CW367" i="1"/>
  <c r="DT367" i="1" s="1"/>
  <c r="CZ367" i="1"/>
  <c r="DW367" i="1" s="1"/>
  <c r="EU294" i="1"/>
  <c r="BO203" i="1"/>
  <c r="S521" i="1"/>
  <c r="S591" i="1" s="1"/>
  <c r="FA401" i="1"/>
  <c r="BQ245" i="1"/>
  <c r="BM156" i="1"/>
  <c r="EJ315" i="1"/>
  <c r="BP203" i="1"/>
  <c r="BL371" i="1"/>
  <c r="FN371" i="1" s="1"/>
  <c r="BE459" i="1"/>
  <c r="BE472" i="1"/>
  <c r="FG472" i="1" s="1"/>
  <c r="Z233" i="1"/>
  <c r="EZ513" i="1"/>
  <c r="BH226" i="1"/>
  <c r="BG123" i="1"/>
  <c r="BN222" i="1"/>
  <c r="BH206" i="1"/>
  <c r="EO312" i="1"/>
  <c r="EV312" i="1"/>
  <c r="ER312" i="1"/>
  <c r="EP312" i="1"/>
  <c r="EE312" i="1"/>
  <c r="EW312" i="1"/>
  <c r="EN312" i="1"/>
  <c r="EH312" i="1"/>
  <c r="EU312" i="1"/>
  <c r="EJ312" i="1"/>
  <c r="EF312" i="1"/>
  <c r="EQ312" i="1"/>
  <c r="EI312" i="1"/>
  <c r="ED312" i="1"/>
  <c r="EL312" i="1"/>
  <c r="EM312" i="1"/>
  <c r="EK312" i="1"/>
  <c r="ES312" i="1"/>
  <c r="EG312" i="1"/>
  <c r="ET312" i="1"/>
  <c r="BL458" i="1"/>
  <c r="FN458" i="1" s="1"/>
  <c r="Z143" i="1"/>
  <c r="CI143" i="1"/>
  <c r="BN200" i="1"/>
  <c r="FP200" i="1" s="1"/>
  <c r="FA370" i="1"/>
  <c r="Z151" i="1"/>
  <c r="AI482" i="1"/>
  <c r="BG427" i="1" s="1"/>
  <c r="BQ236" i="1"/>
  <c r="FL366" i="1"/>
  <c r="EP321" i="1"/>
  <c r="BF452" i="1"/>
  <c r="CN373" i="1"/>
  <c r="CL373" i="1"/>
  <c r="AU373" i="1"/>
  <c r="CM373" i="1"/>
  <c r="DJ373" i="1" s="1"/>
  <c r="D299" i="45"/>
  <c r="B19" i="74"/>
  <c r="X212" i="1"/>
  <c r="X126" i="1"/>
  <c r="CI126" i="1" s="1"/>
  <c r="DF126" i="1" s="1"/>
  <c r="CZ373" i="1"/>
  <c r="DW373" i="1" s="1"/>
  <c r="CU373" i="1"/>
  <c r="DR373" i="1" s="1"/>
  <c r="CP373" i="1"/>
  <c r="DM373" i="1" s="1"/>
  <c r="DA373" i="1"/>
  <c r="DX373" i="1" s="1"/>
  <c r="CW373" i="1"/>
  <c r="DT373" i="1" s="1"/>
  <c r="DC373" i="1"/>
  <c r="DZ373" i="1" s="1"/>
  <c r="CX373" i="1"/>
  <c r="CS373" i="1"/>
  <c r="DP373" i="1" s="1"/>
  <c r="CV373" i="1"/>
  <c r="CY373" i="1"/>
  <c r="DV373" i="1" s="1"/>
  <c r="CQ373" i="1"/>
  <c r="DN373" i="1" s="1"/>
  <c r="CO373" i="1"/>
  <c r="DL373" i="1" s="1"/>
  <c r="DB373" i="1"/>
  <c r="DY373" i="1" s="1"/>
  <c r="CJ373" i="1"/>
  <c r="DG373" i="1" s="1"/>
  <c r="CT373" i="1"/>
  <c r="DQ373" i="1" s="1"/>
  <c r="CR373" i="1"/>
  <c r="DO373" i="1" s="1"/>
  <c r="CK373" i="1"/>
  <c r="DH373" i="1" s="1"/>
  <c r="EZ497" i="1"/>
  <c r="FT377" i="1"/>
  <c r="Z113" i="1"/>
  <c r="CI113" i="1"/>
  <c r="DF113" i="1" s="1"/>
  <c r="EA113" i="1" s="1"/>
  <c r="EC113" i="1" s="1"/>
  <c r="AY140" i="1"/>
  <c r="BJ347" i="1"/>
  <c r="BJ358" i="1"/>
  <c r="BJ349" i="1"/>
  <c r="BJ352" i="1"/>
  <c r="BJ340" i="1"/>
  <c r="BJ357" i="1"/>
  <c r="BJ348" i="1"/>
  <c r="BJ351" i="1"/>
  <c r="BJ353" i="1"/>
  <c r="BJ344" i="1"/>
  <c r="BJ341" i="1"/>
  <c r="BJ346" i="1"/>
  <c r="BJ359" i="1"/>
  <c r="BJ342" i="1"/>
  <c r="BJ355" i="1"/>
  <c r="BJ354" i="1"/>
  <c r="BJ343" i="1"/>
  <c r="BJ350" i="1"/>
  <c r="BJ339" i="1"/>
  <c r="BJ345" i="1"/>
  <c r="BJ356" i="1"/>
  <c r="BJ393" i="1"/>
  <c r="FL394" i="1" s="1"/>
  <c r="EO294" i="1"/>
  <c r="BJ389" i="1"/>
  <c r="BR460" i="1"/>
  <c r="FT460" i="1" s="1"/>
  <c r="BG147" i="1"/>
  <c r="BM221" i="1"/>
  <c r="HN269" i="1"/>
  <c r="AH163" i="1"/>
  <c r="BQ227" i="1"/>
  <c r="AI249" i="1"/>
  <c r="BG225" i="1"/>
  <c r="BO239" i="1"/>
  <c r="AP162" i="1"/>
  <c r="BN148" i="1" s="1"/>
  <c r="BR446" i="1"/>
  <c r="EN295" i="1"/>
  <c r="ES295" i="1"/>
  <c r="EO295" i="1"/>
  <c r="EP295" i="1"/>
  <c r="EW295" i="1"/>
  <c r="ER295" i="1"/>
  <c r="EH295" i="1"/>
  <c r="EE295" i="1"/>
  <c r="EL295" i="1"/>
  <c r="EU295" i="1"/>
  <c r="EI295" i="1"/>
  <c r="EV295" i="1"/>
  <c r="EJ295" i="1"/>
  <c r="EQ295" i="1"/>
  <c r="EG295" i="1"/>
  <c r="ED295" i="1"/>
  <c r="EF295" i="1"/>
  <c r="EM295" i="1"/>
  <c r="ET295" i="1"/>
  <c r="EK295" i="1"/>
  <c r="BQ346" i="1"/>
  <c r="BQ356" i="1"/>
  <c r="BQ339" i="1"/>
  <c r="BQ355" i="1"/>
  <c r="BQ357" i="1"/>
  <c r="BQ345" i="1"/>
  <c r="BQ341" i="1"/>
  <c r="BQ354" i="1"/>
  <c r="BQ348" i="1"/>
  <c r="BQ343" i="1"/>
  <c r="BQ344" i="1"/>
  <c r="BQ342" i="1"/>
  <c r="BQ350" i="1"/>
  <c r="BQ349" i="1"/>
  <c r="BQ353" i="1"/>
  <c r="BQ359" i="1"/>
  <c r="BQ351" i="1"/>
  <c r="BQ352" i="1"/>
  <c r="BQ358" i="1"/>
  <c r="BQ347" i="1"/>
  <c r="BQ340" i="1"/>
  <c r="BO201" i="1"/>
  <c r="BM126" i="1"/>
  <c r="BO235" i="1"/>
  <c r="BF432" i="1"/>
  <c r="FH432" i="1" s="1"/>
  <c r="BP243" i="1"/>
  <c r="BR470" i="1"/>
  <c r="BP230" i="1"/>
  <c r="BH212" i="1"/>
  <c r="BQ398" i="1"/>
  <c r="FS399" i="1" s="1"/>
  <c r="BG400" i="1"/>
  <c r="BD199" i="1"/>
  <c r="CI401" i="1"/>
  <c r="CL401" i="1"/>
  <c r="CM401" i="1"/>
  <c r="D327" i="45"/>
  <c r="X414" i="1"/>
  <c r="CN401" i="1"/>
  <c r="DK401" i="1" s="1"/>
  <c r="AU401" i="1"/>
  <c r="B47" i="74"/>
  <c r="X154" i="1"/>
  <c r="CI154" i="1" s="1"/>
  <c r="DF154" i="1" s="1"/>
  <c r="X240" i="1"/>
  <c r="CX401" i="1"/>
  <c r="DU401" i="1" s="1"/>
  <c r="CV401" i="1"/>
  <c r="DS401" i="1" s="1"/>
  <c r="DC401" i="1"/>
  <c r="CK401" i="1"/>
  <c r="CZ401" i="1"/>
  <c r="DA401" i="1"/>
  <c r="CO401" i="1"/>
  <c r="CW401" i="1"/>
  <c r="DT401" i="1" s="1"/>
  <c r="CU401" i="1"/>
  <c r="CQ401" i="1"/>
  <c r="CS401" i="1"/>
  <c r="DP401" i="1" s="1"/>
  <c r="DB401" i="1"/>
  <c r="DY401" i="1" s="1"/>
  <c r="CT401" i="1"/>
  <c r="CR401" i="1"/>
  <c r="DO401" i="1" s="1"/>
  <c r="CJ401" i="1"/>
  <c r="DG401" i="1" s="1"/>
  <c r="CP401" i="1"/>
  <c r="CY401" i="1"/>
  <c r="DV401" i="1" s="1"/>
  <c r="BG383" i="1"/>
  <c r="BQ386" i="1"/>
  <c r="AG162" i="1"/>
  <c r="BE120" i="1" s="1"/>
  <c r="AF162" i="1"/>
  <c r="BD119" i="1" s="1"/>
  <c r="BF137" i="1"/>
  <c r="BG375" i="1"/>
  <c r="CM375" i="1"/>
  <c r="B21" i="74"/>
  <c r="H12" i="70"/>
  <c r="AU375" i="1"/>
  <c r="CL375" i="1"/>
  <c r="CN375" i="1"/>
  <c r="X410" i="1"/>
  <c r="GK371" i="1" s="1"/>
  <c r="CB371" i="1" s="1"/>
  <c r="D301" i="45"/>
  <c r="X128" i="1"/>
  <c r="CI128" i="1" s="1"/>
  <c r="X214" i="1"/>
  <c r="CU375" i="1"/>
  <c r="DC375" i="1"/>
  <c r="CQ375" i="1"/>
  <c r="DA375" i="1"/>
  <c r="CZ375" i="1"/>
  <c r="CV375" i="1"/>
  <c r="CY375" i="1"/>
  <c r="CS375" i="1"/>
  <c r="CP375" i="1"/>
  <c r="CK375" i="1"/>
  <c r="CO375" i="1"/>
  <c r="CX375" i="1"/>
  <c r="DB375" i="1"/>
  <c r="CT375" i="1"/>
  <c r="CR375" i="1"/>
  <c r="CW375" i="1"/>
  <c r="CJ375" i="1"/>
  <c r="BO234" i="1"/>
  <c r="AY444" i="1"/>
  <c r="BN221" i="1"/>
  <c r="BG157" i="1"/>
  <c r="BL449" i="1"/>
  <c r="CT525" i="1"/>
  <c r="FL405" i="1"/>
  <c r="BG382" i="1"/>
  <c r="BL231" i="1"/>
  <c r="EE322" i="1"/>
  <c r="EO322" i="1"/>
  <c r="ER322" i="1"/>
  <c r="ES322" i="1"/>
  <c r="EI322" i="1"/>
  <c r="EG322" i="1"/>
  <c r="EQ322" i="1"/>
  <c r="EF322" i="1"/>
  <c r="EP322" i="1"/>
  <c r="EK322" i="1"/>
  <c r="EH322" i="1"/>
  <c r="EV322" i="1"/>
  <c r="BE205" i="1"/>
  <c r="BG211" i="1"/>
  <c r="BM241" i="1"/>
  <c r="BP199" i="1"/>
  <c r="BG230" i="1"/>
  <c r="BF440" i="1"/>
  <c r="AY201" i="1"/>
  <c r="Z244" i="1"/>
  <c r="CI244" i="1"/>
  <c r="BM125" i="1"/>
  <c r="BG120" i="1"/>
  <c r="AA249" i="1"/>
  <c r="BE428" i="1"/>
  <c r="K558" i="1"/>
  <c r="K584" i="1" s="1"/>
  <c r="AX332" i="1"/>
  <c r="ID258" i="1" s="1" a="1"/>
  <c r="BO205" i="1"/>
  <c r="FQ205" i="1" s="1"/>
  <c r="BR461" i="1"/>
  <c r="BQ159" i="1"/>
  <c r="BE204" i="1"/>
  <c r="BG125" i="1"/>
  <c r="EI283" i="1"/>
  <c r="AZ436" i="1"/>
  <c r="CN399" i="1"/>
  <c r="AU399" i="1"/>
  <c r="B45" i="74"/>
  <c r="CL399" i="1"/>
  <c r="D325" i="45"/>
  <c r="CM399" i="1"/>
  <c r="X152" i="1"/>
  <c r="X238" i="1"/>
  <c r="CT399" i="1"/>
  <c r="CS399" i="1"/>
  <c r="CW399" i="1"/>
  <c r="CP399" i="1"/>
  <c r="CK399" i="1"/>
  <c r="CJ399" i="1"/>
  <c r="CY399" i="1"/>
  <c r="CO399" i="1"/>
  <c r="DA399" i="1"/>
  <c r="DB399" i="1"/>
  <c r="DC399" i="1"/>
  <c r="CQ399" i="1"/>
  <c r="CZ399" i="1"/>
  <c r="CU399" i="1"/>
  <c r="CV399" i="1"/>
  <c r="CR399" i="1"/>
  <c r="CX399" i="1"/>
  <c r="BG381" i="1"/>
  <c r="BF459" i="1"/>
  <c r="BP211" i="1"/>
  <c r="BQ389" i="1"/>
  <c r="FS390" i="1" s="1"/>
  <c r="EQ579" i="1"/>
  <c r="BR473" i="1"/>
  <c r="FT473" i="1" s="1"/>
  <c r="BP450" i="1"/>
  <c r="AZ130" i="1"/>
  <c r="BQ231" i="1"/>
  <c r="BO448" i="1"/>
  <c r="EW289" i="1"/>
  <c r="X446" i="1"/>
  <c r="Z446" i="1"/>
  <c r="BH246" i="1"/>
  <c r="BP456" i="1"/>
  <c r="BE432" i="1"/>
  <c r="FG432" i="1" s="1"/>
  <c r="CT524" i="1"/>
  <c r="CL576" i="1"/>
  <c r="CL579" i="1"/>
  <c r="CL583" i="1"/>
  <c r="CL587" i="1"/>
  <c r="CL575" i="1"/>
  <c r="CL581" i="1"/>
  <c r="CL585" i="1"/>
  <c r="CL574" i="1"/>
  <c r="BJ450" i="1"/>
  <c r="EZ500" i="1"/>
  <c r="FT380" i="1"/>
  <c r="BG127" i="1"/>
  <c r="BM151" i="1"/>
  <c r="X461" i="1"/>
  <c r="Z461" i="1"/>
  <c r="BD212" i="1"/>
  <c r="BL393" i="1"/>
  <c r="BE441" i="1"/>
  <c r="FG441" i="1" s="1"/>
  <c r="Z232" i="1"/>
  <c r="CI232" i="1"/>
  <c r="DF232" i="1" s="1"/>
  <c r="BE462" i="1"/>
  <c r="FG462" i="1" s="1"/>
  <c r="X457" i="1"/>
  <c r="CI457" i="1" s="1"/>
  <c r="Z457" i="1"/>
  <c r="BD234" i="1"/>
  <c r="BR466" i="1"/>
  <c r="FT466" i="1" s="1"/>
  <c r="BH233" i="1"/>
  <c r="BO437" i="1"/>
  <c r="FH382" i="1"/>
  <c r="BQ502" i="1"/>
  <c r="BQ572" i="1" s="1"/>
  <c r="BR235" i="1"/>
  <c r="BD224" i="1"/>
  <c r="BM127" i="1"/>
  <c r="EV326" i="1"/>
  <c r="BO473" i="1"/>
  <c r="FQ473" i="1" s="1"/>
  <c r="BM199" i="1"/>
  <c r="BN206" i="1"/>
  <c r="FP206" i="1" s="1"/>
  <c r="BE429" i="1"/>
  <c r="S495" i="1"/>
  <c r="S565" i="1" s="1"/>
  <c r="AY410" i="1"/>
  <c r="BN215" i="1"/>
  <c r="BG221" i="1"/>
  <c r="Z427" i="1"/>
  <c r="X427" i="1"/>
  <c r="AM249" i="1"/>
  <c r="BK225" i="1"/>
  <c r="BF433" i="1"/>
  <c r="EZ507" i="1"/>
  <c r="FT387" i="1"/>
  <c r="BO238" i="1"/>
  <c r="BR449" i="1"/>
  <c r="FT449" i="1" s="1"/>
  <c r="BP246" i="1"/>
  <c r="CL569" i="1"/>
  <c r="D287" i="45"/>
  <c r="B7" i="74"/>
  <c r="CN361" i="1"/>
  <c r="DK361" i="1" s="1"/>
  <c r="CL361" i="1"/>
  <c r="DI361" i="1" s="1"/>
  <c r="AU361" i="1"/>
  <c r="CM361" i="1"/>
  <c r="X114" i="1"/>
  <c r="X200" i="1"/>
  <c r="CU361" i="1"/>
  <c r="DR361" i="1" s="1"/>
  <c r="CR361" i="1"/>
  <c r="DO361" i="1" s="1"/>
  <c r="CX361" i="1"/>
  <c r="DU361" i="1" s="1"/>
  <c r="DA361" i="1"/>
  <c r="DX361" i="1" s="1"/>
  <c r="CT361" i="1"/>
  <c r="DQ361" i="1" s="1"/>
  <c r="CQ361" i="1"/>
  <c r="DC361" i="1"/>
  <c r="DZ361" i="1" s="1"/>
  <c r="CP361" i="1"/>
  <c r="DM361" i="1" s="1"/>
  <c r="CW361" i="1"/>
  <c r="DT361" i="1" s="1"/>
  <c r="CZ361" i="1"/>
  <c r="DW361" i="1" s="1"/>
  <c r="CV361" i="1"/>
  <c r="DS361" i="1" s="1"/>
  <c r="CY361" i="1"/>
  <c r="DV361" i="1" s="1"/>
  <c r="CJ361" i="1"/>
  <c r="DG361" i="1" s="1"/>
  <c r="CS361" i="1"/>
  <c r="DP361" i="1" s="1"/>
  <c r="CO361" i="1"/>
  <c r="DB361" i="1"/>
  <c r="DY361" i="1" s="1"/>
  <c r="CK361" i="1"/>
  <c r="DH361" i="1" s="1"/>
  <c r="BH200" i="1"/>
  <c r="BN246" i="1"/>
  <c r="DT527" i="1" s="1"/>
  <c r="BE234" i="1"/>
  <c r="HN274" i="1"/>
  <c r="AB163" i="1"/>
  <c r="AZ139" i="1"/>
  <c r="EG294" i="1"/>
  <c r="BL385" i="1"/>
  <c r="BG246" i="1"/>
  <c r="EQ294" i="1"/>
  <c r="BK447" i="1"/>
  <c r="BL207" i="1"/>
  <c r="AY158" i="1"/>
  <c r="Z438" i="1"/>
  <c r="X438" i="1"/>
  <c r="BL244" i="1"/>
  <c r="BQ219" i="1"/>
  <c r="FH403" i="1"/>
  <c r="BQ523" i="1"/>
  <c r="BP453" i="1"/>
  <c r="EU326" i="1"/>
  <c r="FL372" i="1"/>
  <c r="BG357" i="1"/>
  <c r="BG344" i="1"/>
  <c r="BG358" i="1"/>
  <c r="BG341" i="1"/>
  <c r="BG348" i="1"/>
  <c r="BG340" i="1"/>
  <c r="BG339" i="1"/>
  <c r="BG345" i="1"/>
  <c r="BG356" i="1"/>
  <c r="BG354" i="1"/>
  <c r="BG343" i="1"/>
  <c r="BG352" i="1"/>
  <c r="BG347" i="1"/>
  <c r="BG353" i="1"/>
  <c r="BG346" i="1"/>
  <c r="BG350" i="1"/>
  <c r="BG351" i="1"/>
  <c r="BG349" i="1"/>
  <c r="BG342" i="1"/>
  <c r="BG359" i="1"/>
  <c r="BG355" i="1"/>
  <c r="Z410" i="1"/>
  <c r="AX375" i="1" s="1"/>
  <c r="BL468" i="1"/>
  <c r="X451" i="1"/>
  <c r="Z451" i="1"/>
  <c r="BE223" i="1"/>
  <c r="BR151" i="1"/>
  <c r="BR222" i="1"/>
  <c r="EX503" i="1" s="1"/>
  <c r="EZ526" i="1"/>
  <c r="BF438" i="1"/>
  <c r="FH438" i="1" s="1"/>
  <c r="BH208" i="1"/>
  <c r="Z155" i="1"/>
  <c r="CI155" i="1"/>
  <c r="BR456" i="1"/>
  <c r="FT456" i="1" s="1"/>
  <c r="BQ519" i="1"/>
  <c r="FH399" i="1"/>
  <c r="R576" i="1"/>
  <c r="BG203" i="1"/>
  <c r="EZ516" i="1"/>
  <c r="FT396" i="1"/>
  <c r="EQ584" i="1"/>
  <c r="EQ588" i="1"/>
  <c r="EQ565" i="1"/>
  <c r="EQ581" i="1"/>
  <c r="EQ567" i="1"/>
  <c r="BG159" i="1"/>
  <c r="BO462" i="1"/>
  <c r="AY120" i="1"/>
  <c r="FA120" i="1" s="1"/>
  <c r="X472" i="1"/>
  <c r="CI472" i="1" s="1"/>
  <c r="Z472" i="1"/>
  <c r="BH203" i="1"/>
  <c r="BL221" i="1"/>
  <c r="Z228" i="1"/>
  <c r="CI228" i="1"/>
  <c r="DF228" i="1" s="1"/>
  <c r="BD117" i="1"/>
  <c r="BQ373" i="1"/>
  <c r="BQ387" i="1"/>
  <c r="AZ129" i="1"/>
  <c r="AY159" i="1"/>
  <c r="BF455" i="1"/>
  <c r="FH455" i="1" s="1"/>
  <c r="BD138" i="1"/>
  <c r="EC302" i="1"/>
  <c r="BN201" i="1"/>
  <c r="EC286" i="1"/>
  <c r="BQ372" i="1"/>
  <c r="Z132" i="1"/>
  <c r="CI132" i="1"/>
  <c r="BR437" i="1"/>
  <c r="BO124" i="1"/>
  <c r="BL215" i="1"/>
  <c r="CZ585" i="1"/>
  <c r="BQ513" i="1"/>
  <c r="BQ583" i="1" s="1"/>
  <c r="FH393" i="1"/>
  <c r="BR245" i="1"/>
  <c r="CI394" i="1"/>
  <c r="BM120" i="1"/>
  <c r="FO120" i="1" s="1"/>
  <c r="Z460" i="1"/>
  <c r="X460" i="1"/>
  <c r="AY153" i="1"/>
  <c r="DN579" i="1"/>
  <c r="Z229" i="1"/>
  <c r="CI229" i="1"/>
  <c r="BP228" i="1"/>
  <c r="BG222" i="1"/>
  <c r="BD201" i="1"/>
  <c r="BL367" i="1"/>
  <c r="CI398" i="1"/>
  <c r="CM398" i="1"/>
  <c r="DJ398" i="1" s="1"/>
  <c r="CN398" i="1"/>
  <c r="D324" i="45"/>
  <c r="CL398" i="1"/>
  <c r="DI398" i="1" s="1"/>
  <c r="AU398" i="1"/>
  <c r="B44" i="74"/>
  <c r="GK398" i="1"/>
  <c r="CB398" i="1" s="1"/>
  <c r="X151" i="1"/>
  <c r="X237" i="1"/>
  <c r="CV398" i="1"/>
  <c r="DS398" i="1" s="1"/>
  <c r="CY398" i="1"/>
  <c r="DV398" i="1" s="1"/>
  <c r="CU398" i="1"/>
  <c r="DR398" i="1" s="1"/>
  <c r="CR398" i="1"/>
  <c r="CQ398" i="1"/>
  <c r="DN398" i="1" s="1"/>
  <c r="CJ398" i="1"/>
  <c r="DG398" i="1" s="1"/>
  <c r="CS398" i="1"/>
  <c r="DP398" i="1" s="1"/>
  <c r="CO398" i="1"/>
  <c r="DL398" i="1" s="1"/>
  <c r="CP398" i="1"/>
  <c r="DM398" i="1" s="1"/>
  <c r="DC398" i="1"/>
  <c r="DZ398" i="1" s="1"/>
  <c r="CZ398" i="1"/>
  <c r="DW398" i="1" s="1"/>
  <c r="DA398" i="1"/>
  <c r="DX398" i="1" s="1"/>
  <c r="CK398" i="1"/>
  <c r="DH398" i="1" s="1"/>
  <c r="DB398" i="1"/>
  <c r="CT398" i="1"/>
  <c r="CX398" i="1"/>
  <c r="DU398" i="1" s="1"/>
  <c r="CW398" i="1"/>
  <c r="DT398" i="1" s="1"/>
  <c r="BB581" i="1"/>
  <c r="BB579" i="1"/>
  <c r="BB580" i="1"/>
  <c r="BB570" i="1"/>
  <c r="BB569" i="1"/>
  <c r="BB575" i="1"/>
  <c r="BB588" i="1"/>
  <c r="BB572" i="1"/>
  <c r="BB585" i="1"/>
  <c r="BR452" i="1"/>
  <c r="FT452" i="1" s="1"/>
  <c r="EG326" i="1"/>
  <c r="BP204" i="1"/>
  <c r="FR204" i="1" s="1"/>
  <c r="BG379" i="1"/>
  <c r="BL397" i="1"/>
  <c r="BR159" i="1"/>
  <c r="BP474" i="1"/>
  <c r="BG121" i="1"/>
  <c r="FL374" i="1"/>
  <c r="CT515" i="1"/>
  <c r="FL395" i="1"/>
  <c r="BL137" i="1"/>
  <c r="EP315" i="1"/>
  <c r="AY392" i="1"/>
  <c r="AY347" i="1"/>
  <c r="AY343" i="1"/>
  <c r="AY357" i="1"/>
  <c r="AY358" i="1"/>
  <c r="AY356" i="1"/>
  <c r="AY341" i="1"/>
  <c r="AY348" i="1"/>
  <c r="AY353" i="1"/>
  <c r="AY342" i="1"/>
  <c r="AY345" i="1"/>
  <c r="AY351" i="1"/>
  <c r="AY340" i="1"/>
  <c r="AY339" i="1"/>
  <c r="AY349" i="1"/>
  <c r="AY344" i="1"/>
  <c r="AY346" i="1"/>
  <c r="AY350" i="1"/>
  <c r="AY359" i="1"/>
  <c r="AY352" i="1"/>
  <c r="AY354" i="1"/>
  <c r="AY355" i="1"/>
  <c r="BM209" i="1"/>
  <c r="BQ216" i="1"/>
  <c r="BP446" i="1"/>
  <c r="BL209" i="1"/>
  <c r="CI360" i="1"/>
  <c r="BE450" i="1"/>
  <c r="FG450" i="1" s="1"/>
  <c r="BP454" i="1"/>
  <c r="EK307" i="1"/>
  <c r="AZ138" i="1"/>
  <c r="BE236" i="1"/>
  <c r="AZ155" i="1"/>
  <c r="EM310" i="1"/>
  <c r="BD246" i="1"/>
  <c r="BM148" i="1"/>
  <c r="BD149" i="1"/>
  <c r="BD148" i="1"/>
  <c r="BM220" i="1"/>
  <c r="ET301" i="1"/>
  <c r="CL568" i="1"/>
  <c r="EC287" i="1"/>
  <c r="FP370" i="1" l="1"/>
  <c r="AX361" i="1"/>
  <c r="BF450" i="1"/>
  <c r="FH451" i="1" s="1"/>
  <c r="FI371" i="1"/>
  <c r="FS365" i="1"/>
  <c r="FG365" i="1"/>
  <c r="FS371" i="1"/>
  <c r="FN382" i="1"/>
  <c r="FN401" i="1"/>
  <c r="FH363" i="1"/>
  <c r="BP458" i="1"/>
  <c r="FQ366" i="1"/>
  <c r="FH454" i="1"/>
  <c r="AY123" i="1"/>
  <c r="AY132" i="1"/>
  <c r="FH392" i="1"/>
  <c r="BR231" i="1"/>
  <c r="FB373" i="1"/>
  <c r="FF377" i="1"/>
  <c r="S578" i="1"/>
  <c r="FH365" i="1"/>
  <c r="FP372" i="1"/>
  <c r="FT394" i="1"/>
  <c r="FT384" i="1"/>
  <c r="FT390" i="1"/>
  <c r="FO379" i="1"/>
  <c r="FH378" i="1"/>
  <c r="FH398" i="1"/>
  <c r="FS368" i="1"/>
  <c r="FT399" i="1"/>
  <c r="FT373" i="1"/>
  <c r="FF402" i="1"/>
  <c r="FH373" i="1"/>
  <c r="FA368" i="1"/>
  <c r="FG373" i="1"/>
  <c r="BO458" i="1"/>
  <c r="BO441" i="1"/>
  <c r="BP448" i="1"/>
  <c r="BN142" i="1"/>
  <c r="BP461" i="1"/>
  <c r="FR462" i="1" s="1"/>
  <c r="BP443" i="1"/>
  <c r="BP473" i="1"/>
  <c r="FR474" i="1" s="1"/>
  <c r="BO460" i="1"/>
  <c r="BE212" i="1"/>
  <c r="FG213" i="1" s="1"/>
  <c r="BE210" i="1"/>
  <c r="FH467" i="1"/>
  <c r="BO444" i="1"/>
  <c r="BE202" i="1"/>
  <c r="BK230" i="1"/>
  <c r="CY511" i="1" s="1"/>
  <c r="BO453" i="1"/>
  <c r="BO434" i="1"/>
  <c r="BP435" i="1"/>
  <c r="FR436" i="1" s="1"/>
  <c r="BQ240" i="1"/>
  <c r="BO461" i="1"/>
  <c r="FQ462" i="1" s="1"/>
  <c r="FW309" i="1"/>
  <c r="BQ199" i="1"/>
  <c r="BP433" i="1"/>
  <c r="BQ237" i="1"/>
  <c r="BO467" i="1"/>
  <c r="BP440" i="1"/>
  <c r="BE245" i="1"/>
  <c r="BQ207" i="1"/>
  <c r="BL230" i="1"/>
  <c r="BP441" i="1"/>
  <c r="BP470" i="1"/>
  <c r="FR471" i="1" s="1"/>
  <c r="BJ226" i="1"/>
  <c r="DK373" i="1"/>
  <c r="BF115" i="1"/>
  <c r="BF131" i="1"/>
  <c r="BF118" i="1"/>
  <c r="BP146" i="1"/>
  <c r="BR152" i="1"/>
  <c r="FH364" i="1"/>
  <c r="BF120" i="1"/>
  <c r="BR145" i="1"/>
  <c r="BR149" i="1"/>
  <c r="EW516" i="1" s="1"/>
  <c r="BR146" i="1"/>
  <c r="DH502" i="1"/>
  <c r="FO402" i="1"/>
  <c r="FG385" i="1"/>
  <c r="FT383" i="1"/>
  <c r="BR126" i="1"/>
  <c r="DT406" i="1"/>
  <c r="BN445" i="1"/>
  <c r="BK209" i="1"/>
  <c r="BP136" i="1"/>
  <c r="DR401" i="1"/>
  <c r="BR142" i="1"/>
  <c r="FN389" i="1"/>
  <c r="BK228" i="1"/>
  <c r="DZ382" i="1"/>
  <c r="BJ244" i="1"/>
  <c r="FT385" i="1"/>
  <c r="AY224" i="1"/>
  <c r="BJ239" i="1"/>
  <c r="BP122" i="1"/>
  <c r="BP125" i="1"/>
  <c r="AY219" i="1"/>
  <c r="BF147" i="1"/>
  <c r="BN514" i="1" s="1"/>
  <c r="BR141" i="1"/>
  <c r="EW508" i="1" s="1"/>
  <c r="BR132" i="1"/>
  <c r="EK495" i="1"/>
  <c r="DR397" i="1"/>
  <c r="BR143" i="1"/>
  <c r="EW510" i="1" s="1"/>
  <c r="FP373" i="1"/>
  <c r="FT386" i="1"/>
  <c r="DU363" i="1"/>
  <c r="EZ525" i="1"/>
  <c r="DO498" i="1"/>
  <c r="FT398" i="1"/>
  <c r="FR395" i="1"/>
  <c r="DK398" i="1"/>
  <c r="DN361" i="1"/>
  <c r="BR118" i="1"/>
  <c r="BK241" i="1"/>
  <c r="FH440" i="1"/>
  <c r="BP127" i="1"/>
  <c r="BR158" i="1"/>
  <c r="AY202" i="1"/>
  <c r="BP113" i="1"/>
  <c r="BJ211" i="1"/>
  <c r="BJ222" i="1"/>
  <c r="DP380" i="1"/>
  <c r="BR144" i="1"/>
  <c r="EW511" i="1" s="1"/>
  <c r="DY393" i="1"/>
  <c r="FG453" i="1"/>
  <c r="BR153" i="1"/>
  <c r="BJ216" i="1"/>
  <c r="AY199" i="1"/>
  <c r="AY237" i="1"/>
  <c r="DH397" i="1"/>
  <c r="AY200" i="1"/>
  <c r="FA201" i="1" s="1"/>
  <c r="BR114" i="1"/>
  <c r="AY223" i="1"/>
  <c r="FL382" i="1"/>
  <c r="EZ518" i="1"/>
  <c r="EZ588" i="1" s="1"/>
  <c r="FH371" i="1"/>
  <c r="BR116" i="1"/>
  <c r="BR136" i="1"/>
  <c r="DU369" i="1"/>
  <c r="FH391" i="1"/>
  <c r="DO398" i="1"/>
  <c r="AY215" i="1"/>
  <c r="BJ230" i="1"/>
  <c r="BR138" i="1"/>
  <c r="BF141" i="1"/>
  <c r="DQ367" i="1"/>
  <c r="BJ242" i="1"/>
  <c r="CR523" i="1" s="1"/>
  <c r="FT404" i="1"/>
  <c r="BP121" i="1"/>
  <c r="DY378" i="1"/>
  <c r="DM380" i="1"/>
  <c r="BJ201" i="1"/>
  <c r="BF124" i="1"/>
  <c r="BR124" i="1"/>
  <c r="BF159" i="1"/>
  <c r="AY207" i="1"/>
  <c r="BF126" i="1"/>
  <c r="BJ219" i="1"/>
  <c r="CR500" i="1" s="1"/>
  <c r="AY231" i="1"/>
  <c r="FA231" i="1" s="1"/>
  <c r="DM371" i="1"/>
  <c r="BR140" i="1"/>
  <c r="GA306" i="1"/>
  <c r="FS366" i="1"/>
  <c r="FT364" i="1"/>
  <c r="FT393" i="1"/>
  <c r="FT405" i="1"/>
  <c r="BP142" i="1"/>
  <c r="BK235" i="1"/>
  <c r="BP135" i="1"/>
  <c r="BK226" i="1"/>
  <c r="CY507" i="1" s="1"/>
  <c r="BR134" i="1"/>
  <c r="EW501" i="1" s="1"/>
  <c r="DT391" i="1"/>
  <c r="FS375" i="1"/>
  <c r="BF113" i="1"/>
  <c r="BF127" i="1"/>
  <c r="BP145" i="1"/>
  <c r="DJ380" i="1"/>
  <c r="BR117" i="1"/>
  <c r="DJ393" i="1"/>
  <c r="BR127" i="1"/>
  <c r="AY217" i="1"/>
  <c r="BR129" i="1"/>
  <c r="EW496" i="1" s="1"/>
  <c r="BC496" i="1"/>
  <c r="BC566" i="1" s="1"/>
  <c r="AY209" i="1"/>
  <c r="FA210" i="1" s="1"/>
  <c r="FF382" i="1"/>
  <c r="S503" i="1"/>
  <c r="FR396" i="1"/>
  <c r="FA373" i="1"/>
  <c r="FA379" i="1"/>
  <c r="BR154" i="1"/>
  <c r="EW521" i="1" s="1"/>
  <c r="BR121" i="1"/>
  <c r="DY398" i="1"/>
  <c r="BF145" i="1"/>
  <c r="DJ401" i="1"/>
  <c r="AY228" i="1"/>
  <c r="AY203" i="1"/>
  <c r="BJ220" i="1"/>
  <c r="DS367" i="1"/>
  <c r="BJ245" i="1"/>
  <c r="DM378" i="1"/>
  <c r="AY232" i="1"/>
  <c r="BF119" i="1"/>
  <c r="FH119" i="1" s="1"/>
  <c r="BR123" i="1"/>
  <c r="DK406" i="1"/>
  <c r="BF125" i="1"/>
  <c r="AY234" i="1"/>
  <c r="FA234" i="1" s="1"/>
  <c r="AY218" i="1"/>
  <c r="FA219" i="1" s="1"/>
  <c r="DS393" i="1"/>
  <c r="BF122" i="1"/>
  <c r="FS394" i="1"/>
  <c r="BJ236" i="1"/>
  <c r="BF134" i="1"/>
  <c r="AG522" i="1"/>
  <c r="DP397" i="1"/>
  <c r="FF389" i="1"/>
  <c r="BO240" i="1"/>
  <c r="BO230" i="1"/>
  <c r="DO363" i="1"/>
  <c r="DP363" i="1"/>
  <c r="AY220" i="1"/>
  <c r="BQ410" i="1"/>
  <c r="FT371" i="1"/>
  <c r="FP362" i="1"/>
  <c r="BR125" i="1"/>
  <c r="FS367" i="1"/>
  <c r="AY208" i="1"/>
  <c r="FR453" i="1"/>
  <c r="BJ215" i="1"/>
  <c r="AY241" i="1"/>
  <c r="AY240" i="1"/>
  <c r="AY225" i="1"/>
  <c r="FT374" i="1"/>
  <c r="DM401" i="1"/>
  <c r="DH401" i="1"/>
  <c r="DS373" i="1"/>
  <c r="BJ240" i="1"/>
  <c r="BD233" i="1"/>
  <c r="BR157" i="1"/>
  <c r="DJ406" i="1"/>
  <c r="BF144" i="1"/>
  <c r="DK380" i="1"/>
  <c r="AY227" i="1"/>
  <c r="Q508" i="1" s="1"/>
  <c r="FL368" i="1"/>
  <c r="DJ369" i="1"/>
  <c r="AY239" i="1"/>
  <c r="Q520" i="1" s="1"/>
  <c r="BR120" i="1"/>
  <c r="DQ365" i="1"/>
  <c r="EZ510" i="1"/>
  <c r="EZ580" i="1" s="1"/>
  <c r="AY206" i="1"/>
  <c r="FA399" i="1"/>
  <c r="FA389" i="1"/>
  <c r="CT585" i="1"/>
  <c r="BK208" i="1"/>
  <c r="FM209" i="1" s="1"/>
  <c r="DZ401" i="1"/>
  <c r="DF401" i="1"/>
  <c r="FQ201" i="1"/>
  <c r="BJ233" i="1"/>
  <c r="BK227" i="1"/>
  <c r="DJ391" i="1"/>
  <c r="DT382" i="1"/>
  <c r="BR135" i="1"/>
  <c r="AY216" i="1"/>
  <c r="BF153" i="1"/>
  <c r="BP133" i="1"/>
  <c r="CJ500" i="1" s="1"/>
  <c r="BF138" i="1"/>
  <c r="BP149" i="1"/>
  <c r="AY243" i="1"/>
  <c r="BR131" i="1"/>
  <c r="FR444" i="1"/>
  <c r="BP143" i="1"/>
  <c r="BP151" i="1"/>
  <c r="FR152" i="1" s="1"/>
  <c r="FT391" i="1"/>
  <c r="BR160" i="1"/>
  <c r="GA309" i="1"/>
  <c r="HN285" i="1"/>
  <c r="DI371" i="1"/>
  <c r="BF157" i="1"/>
  <c r="FJ364" i="1"/>
  <c r="BR130" i="1"/>
  <c r="DG363" i="1"/>
  <c r="AY213" i="1"/>
  <c r="FB384" i="1"/>
  <c r="FN383" i="1"/>
  <c r="FF376" i="1"/>
  <c r="FA126" i="1"/>
  <c r="BK239" i="1"/>
  <c r="DR391" i="1"/>
  <c r="BR122" i="1"/>
  <c r="BJ225" i="1"/>
  <c r="FL226" i="1" s="1"/>
  <c r="GE309" i="1"/>
  <c r="BJ246" i="1"/>
  <c r="DW371" i="1"/>
  <c r="FR463" i="1"/>
  <c r="FA388" i="1"/>
  <c r="DG365" i="1"/>
  <c r="DS397" i="1"/>
  <c r="AY222" i="1"/>
  <c r="BR147" i="1"/>
  <c r="BF139" i="1"/>
  <c r="DI373" i="1"/>
  <c r="BK231" i="1"/>
  <c r="CY512" i="1" s="1"/>
  <c r="BR137" i="1"/>
  <c r="BK245" i="1"/>
  <c r="BR115" i="1"/>
  <c r="FT115" i="1" s="1"/>
  <c r="BP141" i="1"/>
  <c r="BF132" i="1"/>
  <c r="BF154" i="1"/>
  <c r="BF156" i="1"/>
  <c r="BF150" i="1"/>
  <c r="BF130" i="1"/>
  <c r="DO575" i="1"/>
  <c r="DS365" i="1"/>
  <c r="AY229" i="1"/>
  <c r="Q510" i="1" s="1"/>
  <c r="FO378" i="1"/>
  <c r="FP371" i="1"/>
  <c r="GA293" i="1"/>
  <c r="DY363" i="1"/>
  <c r="AY244" i="1"/>
  <c r="AY205" i="1"/>
  <c r="BN228" i="1"/>
  <c r="FQ375" i="1"/>
  <c r="CT587" i="1"/>
  <c r="FJ399" i="1"/>
  <c r="FB363" i="1"/>
  <c r="BN230" i="1"/>
  <c r="DT511" i="1" s="1"/>
  <c r="FH406" i="1"/>
  <c r="BM206" i="1"/>
  <c r="FO342" i="1"/>
  <c r="FH366" i="1"/>
  <c r="FH384" i="1"/>
  <c r="BK246" i="1"/>
  <c r="FB348" i="1"/>
  <c r="FL403" i="1"/>
  <c r="FA364" i="1"/>
  <c r="AY443" i="1"/>
  <c r="BH440" i="1"/>
  <c r="AY467" i="1"/>
  <c r="BM443" i="1"/>
  <c r="BH455" i="1"/>
  <c r="BM447" i="1"/>
  <c r="BM234" i="1"/>
  <c r="BN434" i="1"/>
  <c r="BM233" i="1"/>
  <c r="BD461" i="1"/>
  <c r="BM243" i="1"/>
  <c r="DM524" i="1" s="1"/>
  <c r="BM460" i="1"/>
  <c r="BI116" i="1"/>
  <c r="BH434" i="1"/>
  <c r="FQ435" i="1"/>
  <c r="AY447" i="1"/>
  <c r="BH431" i="1"/>
  <c r="BN450" i="1"/>
  <c r="BN441" i="1"/>
  <c r="BH445" i="1"/>
  <c r="FJ445" i="1" s="1"/>
  <c r="BP144" i="1"/>
  <c r="BP132" i="1"/>
  <c r="FH125" i="1"/>
  <c r="FQ200" i="1"/>
  <c r="BL242" i="1"/>
  <c r="BH146" i="1"/>
  <c r="BH210" i="1"/>
  <c r="FJ210" i="1" s="1"/>
  <c r="BJ427" i="1"/>
  <c r="BM469" i="1"/>
  <c r="BH141" i="1"/>
  <c r="FB364" i="1"/>
  <c r="FR394" i="1"/>
  <c r="BJ231" i="1"/>
  <c r="FK400" i="1"/>
  <c r="FO361" i="1"/>
  <c r="FS364" i="1"/>
  <c r="BR234" i="1"/>
  <c r="BR148" i="1"/>
  <c r="EW515" i="1" s="1"/>
  <c r="BR436" i="1"/>
  <c r="FT437" i="1" s="1"/>
  <c r="EK514" i="1"/>
  <c r="BC506" i="1"/>
  <c r="BC576" i="1" s="1"/>
  <c r="FH367" i="1"/>
  <c r="BM437" i="1"/>
  <c r="BH461" i="1"/>
  <c r="AY440" i="1"/>
  <c r="BH124" i="1"/>
  <c r="FL397" i="1"/>
  <c r="BQ155" i="1"/>
  <c r="EO522" i="1" s="1"/>
  <c r="BH147" i="1"/>
  <c r="BM434" i="1"/>
  <c r="AY453" i="1"/>
  <c r="AY437" i="1"/>
  <c r="EZ572" i="1"/>
  <c r="BN474" i="1"/>
  <c r="BH474" i="1"/>
  <c r="BH438" i="1"/>
  <c r="BN460" i="1"/>
  <c r="BJ438" i="1"/>
  <c r="BM430" i="1"/>
  <c r="BN430" i="1"/>
  <c r="FR431" i="1"/>
  <c r="BP138" i="1"/>
  <c r="BM474" i="1"/>
  <c r="BL232" i="1"/>
  <c r="BL228" i="1"/>
  <c r="BH451" i="1"/>
  <c r="BH155" i="1"/>
  <c r="BJ435" i="1"/>
  <c r="BJ228" i="1"/>
  <c r="BJ449" i="1"/>
  <c r="FL450" i="1" s="1"/>
  <c r="BH144" i="1"/>
  <c r="CB511" i="1" s="1"/>
  <c r="S572" i="1"/>
  <c r="BH463" i="1"/>
  <c r="FL398" i="1"/>
  <c r="BJ452" i="1"/>
  <c r="BH459" i="1"/>
  <c r="BR150" i="1"/>
  <c r="BH152" i="1"/>
  <c r="BC579" i="1"/>
  <c r="FK363" i="1"/>
  <c r="BR462" i="1"/>
  <c r="FT463" i="1" s="1"/>
  <c r="FA354" i="1"/>
  <c r="BH125" i="1"/>
  <c r="BN437" i="1"/>
  <c r="FQ437" i="1"/>
  <c r="AY463" i="1"/>
  <c r="FA463" i="1" s="1"/>
  <c r="AY428" i="1"/>
  <c r="BI141" i="1"/>
  <c r="BH133" i="1"/>
  <c r="BI147" i="1"/>
  <c r="BM433" i="1"/>
  <c r="BN446" i="1"/>
  <c r="FP446" i="1" s="1"/>
  <c r="FH385" i="1"/>
  <c r="BI159" i="1"/>
  <c r="BH140" i="1"/>
  <c r="BH469" i="1"/>
  <c r="BH139" i="1"/>
  <c r="S498" i="1"/>
  <c r="S568" i="1" s="1"/>
  <c r="FH395" i="1"/>
  <c r="BM429" i="1"/>
  <c r="BJ453" i="1"/>
  <c r="BL237" i="1"/>
  <c r="BL219" i="1"/>
  <c r="BH242" i="1"/>
  <c r="BH127" i="1"/>
  <c r="DO569" i="1"/>
  <c r="BJ463" i="1"/>
  <c r="AY464" i="1"/>
  <c r="FO364" i="1"/>
  <c r="BP240" i="1"/>
  <c r="FR240" i="1" s="1"/>
  <c r="BH435" i="1"/>
  <c r="BR156" i="1"/>
  <c r="ER498" i="1"/>
  <c r="FB405" i="1"/>
  <c r="BN427" i="1"/>
  <c r="BD474" i="1"/>
  <c r="BQ505" i="1"/>
  <c r="BQ575" i="1" s="1"/>
  <c r="BJ451" i="1"/>
  <c r="BH447" i="1"/>
  <c r="BN466" i="1"/>
  <c r="FA378" i="1"/>
  <c r="AY436" i="1"/>
  <c r="BM461" i="1"/>
  <c r="AY438" i="1"/>
  <c r="BH437" i="1"/>
  <c r="BJ472" i="1"/>
  <c r="BJ439" i="1"/>
  <c r="FL401" i="1"/>
  <c r="AY439" i="1"/>
  <c r="FJ392" i="1"/>
  <c r="FK405" i="1"/>
  <c r="BH150" i="1"/>
  <c r="FG372" i="1"/>
  <c r="S595" i="1"/>
  <c r="BC567" i="1"/>
  <c r="BR457" i="1"/>
  <c r="FT458" i="1" s="1"/>
  <c r="BJ436" i="1"/>
  <c r="BJ448" i="1"/>
  <c r="BJ447" i="1"/>
  <c r="FH341" i="1"/>
  <c r="BH114" i="1"/>
  <c r="BQ154" i="1"/>
  <c r="EO521" i="1" s="1"/>
  <c r="FN374" i="1"/>
  <c r="BQ145" i="1"/>
  <c r="BJ459" i="1"/>
  <c r="BM471" i="1"/>
  <c r="AY458" i="1"/>
  <c r="FA458" i="1" s="1"/>
  <c r="BH122" i="1"/>
  <c r="FJ122" i="1" s="1"/>
  <c r="AY434" i="1"/>
  <c r="BM457" i="1"/>
  <c r="BJ468" i="1"/>
  <c r="BH219" i="1"/>
  <c r="EZ565" i="1"/>
  <c r="BH160" i="1"/>
  <c r="CB527" i="1" s="1"/>
  <c r="FR367" i="1"/>
  <c r="BJ462" i="1"/>
  <c r="FO362" i="1"/>
  <c r="S570" i="1"/>
  <c r="BH135" i="1"/>
  <c r="BR211" i="1"/>
  <c r="BH428" i="1"/>
  <c r="BD410" i="1"/>
  <c r="BN473" i="1"/>
  <c r="BI136" i="1"/>
  <c r="FA363" i="1"/>
  <c r="BD429" i="1"/>
  <c r="FF430" i="1" s="1"/>
  <c r="BH136" i="1"/>
  <c r="BN461" i="1"/>
  <c r="BH126" i="1"/>
  <c r="BJ446" i="1"/>
  <c r="BJ464" i="1"/>
  <c r="BH131" i="1"/>
  <c r="AY429" i="1"/>
  <c r="BI153" i="1"/>
  <c r="AY466" i="1"/>
  <c r="BH123" i="1"/>
  <c r="AY460" i="1"/>
  <c r="BH446" i="1"/>
  <c r="FJ446" i="1" s="1"/>
  <c r="BH467" i="1"/>
  <c r="BH137" i="1"/>
  <c r="BJ474" i="1"/>
  <c r="BH470" i="1"/>
  <c r="BN467" i="1"/>
  <c r="BX511" i="1"/>
  <c r="BN438" i="1"/>
  <c r="BJ432" i="1"/>
  <c r="BH149" i="1"/>
  <c r="AY441" i="1"/>
  <c r="BJ430" i="1"/>
  <c r="FM368" i="1"/>
  <c r="BC495" i="1"/>
  <c r="BC565" i="1" s="1"/>
  <c r="FH374" i="1"/>
  <c r="BD431" i="1"/>
  <c r="FF431" i="1" s="1"/>
  <c r="AY430" i="1"/>
  <c r="BN443" i="1"/>
  <c r="BQ117" i="1"/>
  <c r="FQ448" i="1"/>
  <c r="BM440" i="1"/>
  <c r="BH452" i="1"/>
  <c r="BI133" i="1"/>
  <c r="BN429" i="1"/>
  <c r="BH473" i="1"/>
  <c r="BN454" i="1"/>
  <c r="BM237" i="1"/>
  <c r="BN440" i="1"/>
  <c r="BH117" i="1"/>
  <c r="BM454" i="1"/>
  <c r="BP118" i="1"/>
  <c r="AY452" i="1"/>
  <c r="BJ466" i="1"/>
  <c r="AY427" i="1"/>
  <c r="BN470" i="1"/>
  <c r="BM456" i="1"/>
  <c r="BN428" i="1"/>
  <c r="BJ433" i="1"/>
  <c r="BH115" i="1"/>
  <c r="FJ374" i="1"/>
  <c r="FM361" i="1"/>
  <c r="BH429" i="1"/>
  <c r="BH430" i="1"/>
  <c r="BH134" i="1"/>
  <c r="BJ473" i="1"/>
  <c r="BH439" i="1"/>
  <c r="BJ431" i="1"/>
  <c r="FR406" i="1"/>
  <c r="FR371" i="1"/>
  <c r="BH441" i="1"/>
  <c r="BH468" i="1"/>
  <c r="BH457" i="1"/>
  <c r="FP201" i="1"/>
  <c r="BH154" i="1"/>
  <c r="AY459" i="1"/>
  <c r="BH448" i="1"/>
  <c r="FJ448" i="1" s="1"/>
  <c r="BI158" i="1"/>
  <c r="AY445" i="1"/>
  <c r="BM464" i="1"/>
  <c r="BJ457" i="1"/>
  <c r="FL457" i="1" s="1"/>
  <c r="BN469" i="1"/>
  <c r="BM445" i="1"/>
  <c r="BH460" i="1"/>
  <c r="FJ460" i="1" s="1"/>
  <c r="BM452" i="1"/>
  <c r="FN364" i="1"/>
  <c r="BM463" i="1"/>
  <c r="BJ461" i="1"/>
  <c r="FL461" i="1" s="1"/>
  <c r="BH120" i="1"/>
  <c r="BH145" i="1"/>
  <c r="BC572" i="1"/>
  <c r="FL400" i="1"/>
  <c r="FL380" i="1"/>
  <c r="FL379" i="1"/>
  <c r="BM459" i="1"/>
  <c r="AY474" i="1"/>
  <c r="BQ149" i="1"/>
  <c r="EO516" i="1" s="1"/>
  <c r="BH471" i="1"/>
  <c r="FJ471" i="1" s="1"/>
  <c r="BM470" i="1"/>
  <c r="BN444" i="1"/>
  <c r="BH436" i="1"/>
  <c r="FR466" i="1"/>
  <c r="BI135" i="1"/>
  <c r="FK136" i="1" s="1"/>
  <c r="AY469" i="1"/>
  <c r="AY454" i="1"/>
  <c r="BH156" i="1"/>
  <c r="FL388" i="1"/>
  <c r="FH372" i="1"/>
  <c r="BM439" i="1"/>
  <c r="BQ579" i="1"/>
  <c r="FH464" i="1"/>
  <c r="BH217" i="1"/>
  <c r="FQ429" i="1"/>
  <c r="BH199" i="1"/>
  <c r="BJ469" i="1"/>
  <c r="FL470" i="1" s="1"/>
  <c r="FQ450" i="1"/>
  <c r="S514" i="1"/>
  <c r="S584" i="1" s="1"/>
  <c r="FA395" i="1"/>
  <c r="BJ454" i="1"/>
  <c r="BJ429" i="1"/>
  <c r="FL429" i="1" s="1"/>
  <c r="BH119" i="1"/>
  <c r="BJ467" i="1"/>
  <c r="FL468" i="1" s="1"/>
  <c r="CE519" i="1"/>
  <c r="BR226" i="1"/>
  <c r="BR205" i="1"/>
  <c r="FT206" i="1" s="1"/>
  <c r="BC584" i="1"/>
  <c r="BM462" i="1"/>
  <c r="BH129" i="1"/>
  <c r="BI154" i="1"/>
  <c r="CJ521" i="1" s="1"/>
  <c r="FA208" i="1"/>
  <c r="BN453" i="1"/>
  <c r="BQ150" i="1"/>
  <c r="BM465" i="1"/>
  <c r="AZ236" i="1"/>
  <c r="X517" i="1" s="1"/>
  <c r="FR450" i="1"/>
  <c r="BJ443" i="1"/>
  <c r="BD238" i="1"/>
  <c r="BJ434" i="1"/>
  <c r="FL434" i="1" s="1"/>
  <c r="BQ126" i="1"/>
  <c r="FS127" i="1" s="1"/>
  <c r="BI157" i="1"/>
  <c r="CJ524" i="1" s="1"/>
  <c r="BJ458" i="1"/>
  <c r="BH245" i="1"/>
  <c r="BN463" i="1"/>
  <c r="BJ471" i="1"/>
  <c r="BH456" i="1"/>
  <c r="BN464" i="1"/>
  <c r="BN459" i="1"/>
  <c r="BM435" i="1"/>
  <c r="AY471" i="1"/>
  <c r="BM431" i="1"/>
  <c r="BN456" i="1"/>
  <c r="BJ455" i="1"/>
  <c r="BH151" i="1"/>
  <c r="BJ441" i="1"/>
  <c r="BR155" i="1"/>
  <c r="BR216" i="1"/>
  <c r="EX497" i="1" s="1"/>
  <c r="BJ445" i="1"/>
  <c r="FL445" i="1" s="1"/>
  <c r="BJ440" i="1"/>
  <c r="FA375" i="1"/>
  <c r="FF391" i="1"/>
  <c r="FG368" i="1"/>
  <c r="FN369" i="1"/>
  <c r="FT116" i="1"/>
  <c r="FO127" i="1"/>
  <c r="FI121" i="1"/>
  <c r="FL369" i="1"/>
  <c r="FL378" i="1"/>
  <c r="GE285" i="1"/>
  <c r="FA383" i="1"/>
  <c r="DL361" i="1"/>
  <c r="GE297" i="1"/>
  <c r="FT472" i="1"/>
  <c r="FL381" i="1"/>
  <c r="FA124" i="1"/>
  <c r="GA317" i="1"/>
  <c r="FR430" i="1"/>
  <c r="BE118" i="1"/>
  <c r="FW297" i="1"/>
  <c r="BF199" i="1"/>
  <c r="FO388" i="1"/>
  <c r="FO389" i="1"/>
  <c r="GE306" i="1"/>
  <c r="DT378" i="1"/>
  <c r="BF242" i="1"/>
  <c r="FH444" i="1"/>
  <c r="BF216" i="1"/>
  <c r="BN136" i="1"/>
  <c r="DL401" i="1"/>
  <c r="FW306" i="1"/>
  <c r="FG456" i="1"/>
  <c r="FH122" i="1"/>
  <c r="FA207" i="1"/>
  <c r="BL411" i="1"/>
  <c r="DH558" i="1" s="1"/>
  <c r="DH580" i="1" s="1"/>
  <c r="FF401" i="1"/>
  <c r="BF246" i="1"/>
  <c r="BO527" i="1" s="1"/>
  <c r="FL448" i="1"/>
  <c r="FG204" i="1"/>
  <c r="DX401" i="1"/>
  <c r="BC511" i="1"/>
  <c r="BC581" i="1" s="1"/>
  <c r="DP365" i="1"/>
  <c r="DF155" i="1"/>
  <c r="BE145" i="1"/>
  <c r="FR446" i="1"/>
  <c r="BE123" i="1"/>
  <c r="BN153" i="1"/>
  <c r="GK361" i="1"/>
  <c r="CB361" i="1" s="1"/>
  <c r="DW401" i="1"/>
  <c r="DU373" i="1"/>
  <c r="BD451" i="1"/>
  <c r="FH461" i="1"/>
  <c r="DM391" i="1"/>
  <c r="FL399" i="1"/>
  <c r="FN405" i="1"/>
  <c r="DX397" i="1"/>
  <c r="DT363" i="1"/>
  <c r="FW326" i="1"/>
  <c r="DJ361" i="1"/>
  <c r="DI401" i="1"/>
  <c r="FH457" i="1"/>
  <c r="DM393" i="1"/>
  <c r="CT519" i="1"/>
  <c r="CT500" i="1"/>
  <c r="CT570" i="1" s="1"/>
  <c r="DS371" i="1"/>
  <c r="FA365" i="1"/>
  <c r="BF210" i="1"/>
  <c r="DQ393" i="1"/>
  <c r="DH363" i="1"/>
  <c r="FW285" i="1"/>
  <c r="DQ398" i="1"/>
  <c r="FR211" i="1"/>
  <c r="BG207" i="1"/>
  <c r="FQ447" i="1"/>
  <c r="DW369" i="1"/>
  <c r="DK397" i="1"/>
  <c r="BE154" i="1"/>
  <c r="BE157" i="1"/>
  <c r="BG524" i="1" s="1"/>
  <c r="DQ401" i="1"/>
  <c r="DX367" i="1"/>
  <c r="EA367" i="1" s="1"/>
  <c r="DL382" i="1"/>
  <c r="DN406" i="1"/>
  <c r="FO430" i="1"/>
  <c r="DY380" i="1"/>
  <c r="DK365" i="1"/>
  <c r="DO577" i="1"/>
  <c r="BD130" i="1"/>
  <c r="BQ141" i="1"/>
  <c r="BD152" i="1"/>
  <c r="BR133" i="1"/>
  <c r="DF407" i="1"/>
  <c r="BQ436" i="1"/>
  <c r="BH225" i="1"/>
  <c r="FJ226" i="1" s="1"/>
  <c r="FA366" i="1"/>
  <c r="S569" i="1"/>
  <c r="FA371" i="1"/>
  <c r="BD204" i="1"/>
  <c r="BR440" i="1"/>
  <c r="FT441" i="1" s="1"/>
  <c r="FB370" i="1"/>
  <c r="FB350" i="1"/>
  <c r="FL365" i="1"/>
  <c r="FB361" i="1"/>
  <c r="FA374" i="1"/>
  <c r="FA369" i="1"/>
  <c r="FA372" i="1"/>
  <c r="FM374" i="1"/>
  <c r="FF367" i="1"/>
  <c r="FS358" i="1"/>
  <c r="BD440" i="1"/>
  <c r="BI131" i="1"/>
  <c r="BI151" i="1"/>
  <c r="CJ518" i="1" s="1"/>
  <c r="BQ238" i="1"/>
  <c r="EP519" i="1" s="1"/>
  <c r="BI148" i="1"/>
  <c r="BM438" i="1"/>
  <c r="BK200" i="1"/>
  <c r="FR373" i="1"/>
  <c r="FB349" i="1"/>
  <c r="FG459" i="1"/>
  <c r="BI146" i="1"/>
  <c r="FK147" i="1" s="1"/>
  <c r="FN358" i="1"/>
  <c r="BQ220" i="1"/>
  <c r="BQ139" i="1"/>
  <c r="FM371" i="1"/>
  <c r="FQ347" i="1"/>
  <c r="BE151" i="1"/>
  <c r="BD210" i="1"/>
  <c r="BD216" i="1"/>
  <c r="BI119" i="1"/>
  <c r="FT357" i="1"/>
  <c r="FL341" i="1"/>
  <c r="BD215" i="1"/>
  <c r="BI465" i="1"/>
  <c r="FW311" i="1"/>
  <c r="GA311" i="1"/>
  <c r="GE311" i="1"/>
  <c r="BP120" i="1"/>
  <c r="FR121" i="1" s="1"/>
  <c r="CI246" i="1"/>
  <c r="J10" i="70"/>
  <c r="FH433" i="1"/>
  <c r="BP153" i="1"/>
  <c r="EH520" i="1" s="1"/>
  <c r="FG370" i="1"/>
  <c r="S575" i="1"/>
  <c r="GE296" i="1"/>
  <c r="FW296" i="1"/>
  <c r="GA296" i="1"/>
  <c r="FH359" i="1"/>
  <c r="FJ349" i="1"/>
  <c r="FG348" i="1"/>
  <c r="H52" i="74"/>
  <c r="D52" i="74"/>
  <c r="FP349" i="1"/>
  <c r="FP357" i="1"/>
  <c r="CI474" i="1"/>
  <c r="J14" i="70"/>
  <c r="D51" i="74"/>
  <c r="H51" i="74"/>
  <c r="FQ359" i="1"/>
  <c r="H53" i="74"/>
  <c r="D53" i="74"/>
  <c r="FS352" i="1"/>
  <c r="BD227" i="1"/>
  <c r="BA508" i="1" s="1"/>
  <c r="BD237" i="1"/>
  <c r="FN356" i="1"/>
  <c r="FM345" i="1"/>
  <c r="BD121" i="1"/>
  <c r="FA345" i="1"/>
  <c r="FQ452" i="1"/>
  <c r="BP241" i="1"/>
  <c r="FR242" i="1" s="1"/>
  <c r="BP231" i="1"/>
  <c r="FK366" i="1"/>
  <c r="AZ125" i="1"/>
  <c r="BD438" i="1"/>
  <c r="FG361" i="1"/>
  <c r="FR454" i="1"/>
  <c r="BD472" i="1"/>
  <c r="BG115" i="1"/>
  <c r="FR353" i="1"/>
  <c r="FJ368" i="1"/>
  <c r="BP209" i="1"/>
  <c r="FR210" i="1" s="1"/>
  <c r="BG232" i="1"/>
  <c r="FJ345" i="1"/>
  <c r="BF135" i="1"/>
  <c r="BF123" i="1"/>
  <c r="FH124" i="1" s="1"/>
  <c r="AY236" i="1"/>
  <c r="FA237" i="1" s="1"/>
  <c r="FI362" i="1"/>
  <c r="FS344" i="1"/>
  <c r="BD462" i="1"/>
  <c r="FF462" i="1" s="1"/>
  <c r="FM347" i="1"/>
  <c r="FF371" i="1"/>
  <c r="FL367" i="1"/>
  <c r="BD454" i="1"/>
  <c r="FO359" i="1"/>
  <c r="BP202" i="1"/>
  <c r="FR203" i="1" s="1"/>
  <c r="BF142" i="1"/>
  <c r="FK351" i="1"/>
  <c r="FB404" i="1"/>
  <c r="BD456" i="1"/>
  <c r="BP224" i="1"/>
  <c r="EI505" i="1" s="1"/>
  <c r="BR439" i="1"/>
  <c r="BG146" i="1"/>
  <c r="FR469" i="1"/>
  <c r="FJ356" i="1"/>
  <c r="BR113" i="1"/>
  <c r="FT114" i="1" s="1"/>
  <c r="FL344" i="1"/>
  <c r="FH347" i="1"/>
  <c r="BR217" i="1"/>
  <c r="BE218" i="1"/>
  <c r="BL142" i="1"/>
  <c r="DE509" i="1" s="1"/>
  <c r="BF200" i="1"/>
  <c r="FH200" i="1" s="1"/>
  <c r="BF245" i="1"/>
  <c r="BO526" i="1" s="1"/>
  <c r="HN259" i="1"/>
  <c r="BQ456" i="1"/>
  <c r="BF237" i="1"/>
  <c r="BK119" i="1"/>
  <c r="BK429" i="1"/>
  <c r="BK133" i="1"/>
  <c r="FI366" i="1"/>
  <c r="BK466" i="1"/>
  <c r="BK454" i="1"/>
  <c r="HN316" i="1"/>
  <c r="BF244" i="1"/>
  <c r="BK468" i="1"/>
  <c r="BK149" i="1"/>
  <c r="CX516" i="1" s="1"/>
  <c r="BK464" i="1"/>
  <c r="FK344" i="1"/>
  <c r="HN263" i="1"/>
  <c r="FA342" i="1"/>
  <c r="BK451" i="1"/>
  <c r="HN272" i="1"/>
  <c r="FS349" i="1"/>
  <c r="FS356" i="1"/>
  <c r="FL353" i="1"/>
  <c r="BQ432" i="1"/>
  <c r="HN292" i="1"/>
  <c r="BK124" i="1"/>
  <c r="FM124" i="1" s="1"/>
  <c r="BQ460" i="1"/>
  <c r="BK456" i="1"/>
  <c r="BK460" i="1"/>
  <c r="HN296" i="1"/>
  <c r="FI363" i="1"/>
  <c r="BF215" i="1"/>
  <c r="BP160" i="1"/>
  <c r="BK467" i="1"/>
  <c r="BF229" i="1"/>
  <c r="FQ394" i="1"/>
  <c r="FS381" i="1"/>
  <c r="BK134" i="1"/>
  <c r="BK438" i="1"/>
  <c r="EZ576" i="1"/>
  <c r="FB371" i="1"/>
  <c r="BF203" i="1"/>
  <c r="EZ577" i="1"/>
  <c r="EZ570" i="1"/>
  <c r="FL404" i="1"/>
  <c r="BK147" i="1"/>
  <c r="EZ583" i="1"/>
  <c r="BK455" i="1"/>
  <c r="BQ468" i="1"/>
  <c r="FS469" i="1" s="1"/>
  <c r="BK458" i="1"/>
  <c r="BK146" i="1"/>
  <c r="BQ429" i="1"/>
  <c r="BQ474" i="1"/>
  <c r="HN271" i="1"/>
  <c r="BK138" i="1"/>
  <c r="BF217" i="1"/>
  <c r="EZ585" i="1"/>
  <c r="BF230" i="1"/>
  <c r="BO511" i="1" s="1"/>
  <c r="EZ579" i="1"/>
  <c r="BF243" i="1"/>
  <c r="FM342" i="1"/>
  <c r="FQ349" i="1"/>
  <c r="ER501" i="1"/>
  <c r="BK448" i="1"/>
  <c r="FM448" i="1" s="1"/>
  <c r="FG351" i="1"/>
  <c r="BF221" i="1"/>
  <c r="FF345" i="1"/>
  <c r="FK349" i="1"/>
  <c r="HN264" i="1"/>
  <c r="FA352" i="1"/>
  <c r="FA348" i="1"/>
  <c r="K576" i="1"/>
  <c r="BK449" i="1"/>
  <c r="K568" i="1"/>
  <c r="BQ439" i="1"/>
  <c r="FH340" i="1"/>
  <c r="BL118" i="1"/>
  <c r="HN310" i="1"/>
  <c r="HN319" i="1"/>
  <c r="HN275" i="1"/>
  <c r="HN303" i="1"/>
  <c r="BK440" i="1"/>
  <c r="BK437" i="1"/>
  <c r="FH448" i="1"/>
  <c r="BK155" i="1"/>
  <c r="BK114" i="1"/>
  <c r="BK444" i="1"/>
  <c r="BK436" i="1"/>
  <c r="BK151" i="1"/>
  <c r="BF211" i="1"/>
  <c r="BK113" i="1"/>
  <c r="BK148" i="1"/>
  <c r="BK472" i="1"/>
  <c r="FM473" i="1" s="1"/>
  <c r="BF209" i="1"/>
  <c r="FH210" i="1" s="1"/>
  <c r="BK127" i="1"/>
  <c r="FM127" i="1" s="1"/>
  <c r="BF222" i="1"/>
  <c r="EZ567" i="1"/>
  <c r="BF207" i="1"/>
  <c r="FH355" i="1"/>
  <c r="BQ427" i="1"/>
  <c r="BK453" i="1"/>
  <c r="BQ466" i="1"/>
  <c r="BK463" i="1"/>
  <c r="HN267" i="1"/>
  <c r="BQ440" i="1"/>
  <c r="BF218" i="1"/>
  <c r="BF202" i="1"/>
  <c r="HN302" i="1"/>
  <c r="FP343" i="1"/>
  <c r="EZ587" i="1"/>
  <c r="BF235" i="1"/>
  <c r="BO516" i="1" s="1"/>
  <c r="BK125" i="1"/>
  <c r="CT523" i="1"/>
  <c r="BQ445" i="1"/>
  <c r="BK435" i="1"/>
  <c r="BK136" i="1"/>
  <c r="BF201" i="1"/>
  <c r="BF227" i="1"/>
  <c r="EZ581" i="1"/>
  <c r="HN278" i="1"/>
  <c r="HN268" i="1"/>
  <c r="HN261" i="1"/>
  <c r="BF236" i="1"/>
  <c r="BK118" i="1"/>
  <c r="BF205" i="1"/>
  <c r="BK143" i="1"/>
  <c r="EZ568" i="1"/>
  <c r="FF364" i="1"/>
  <c r="FG369" i="1"/>
  <c r="BJ437" i="1"/>
  <c r="FL438" i="1" s="1"/>
  <c r="BQ458" i="1"/>
  <c r="EZ586" i="1"/>
  <c r="BL145" i="1"/>
  <c r="FS340" i="1"/>
  <c r="BL135" i="1"/>
  <c r="DE502" i="1" s="1"/>
  <c r="FH429" i="1"/>
  <c r="BL149" i="1"/>
  <c r="BK427" i="1"/>
  <c r="BK428" i="1"/>
  <c r="BQ430" i="1"/>
  <c r="BF231" i="1"/>
  <c r="BO512" i="1" s="1"/>
  <c r="BK121" i="1"/>
  <c r="FM122" i="1" s="1"/>
  <c r="FN370" i="1"/>
  <c r="HN266" i="1"/>
  <c r="BK461" i="1"/>
  <c r="HN262" i="1"/>
  <c r="BK450" i="1"/>
  <c r="HN265" i="1"/>
  <c r="FS406" i="1"/>
  <c r="FR459" i="1"/>
  <c r="BF241" i="1"/>
  <c r="BF223" i="1"/>
  <c r="BJ465" i="1"/>
  <c r="FL466" i="1" s="1"/>
  <c r="FA344" i="1"/>
  <c r="FA357" i="1"/>
  <c r="FR456" i="1"/>
  <c r="BF212" i="1"/>
  <c r="BK142" i="1"/>
  <c r="BK132" i="1"/>
  <c r="CX499" i="1" s="1"/>
  <c r="EZ584" i="1"/>
  <c r="EZ575" i="1"/>
  <c r="BF238" i="1"/>
  <c r="BK469" i="1"/>
  <c r="BK120" i="1"/>
  <c r="BK131" i="1"/>
  <c r="CX498" i="1" s="1"/>
  <c r="BK443" i="1"/>
  <c r="FM443" i="1" s="1"/>
  <c r="BK115" i="1"/>
  <c r="BK431" i="1"/>
  <c r="BK430" i="1"/>
  <c r="EZ569" i="1"/>
  <c r="FP404" i="1"/>
  <c r="DV523" i="1"/>
  <c r="BF219" i="1"/>
  <c r="FI120" i="1"/>
  <c r="BL140" i="1"/>
  <c r="DE507" i="1" s="1"/>
  <c r="BK433" i="1"/>
  <c r="FN468" i="1"/>
  <c r="HN288" i="1"/>
  <c r="FH446" i="1"/>
  <c r="HN273" i="1"/>
  <c r="BF233" i="1"/>
  <c r="HN258" i="1"/>
  <c r="BF204" i="1"/>
  <c r="BF224" i="1"/>
  <c r="FT459" i="1"/>
  <c r="HN260" i="1"/>
  <c r="BF206" i="1"/>
  <c r="HN276" i="1"/>
  <c r="BK439" i="1"/>
  <c r="BK446" i="1"/>
  <c r="HN290" i="1"/>
  <c r="BK137" i="1"/>
  <c r="CX504" i="1" s="1"/>
  <c r="HN282" i="1"/>
  <c r="FM362" i="1"/>
  <c r="FM352" i="1"/>
  <c r="BK152" i="1"/>
  <c r="EZ582" i="1"/>
  <c r="FF342" i="1"/>
  <c r="BF239" i="1"/>
  <c r="HN287" i="1"/>
  <c r="HN279" i="1"/>
  <c r="FH452" i="1"/>
  <c r="BQ435" i="1"/>
  <c r="BL158" i="1"/>
  <c r="BL144" i="1"/>
  <c r="HN284" i="1"/>
  <c r="BQ447" i="1"/>
  <c r="BF213" i="1"/>
  <c r="BQ470" i="1"/>
  <c r="HN270" i="1"/>
  <c r="AZ121" i="1"/>
  <c r="FB122" i="1" s="1"/>
  <c r="BF240" i="1"/>
  <c r="BO521" i="1" s="1"/>
  <c r="HN277" i="1"/>
  <c r="BK117" i="1"/>
  <c r="FT359" i="1"/>
  <c r="BK153" i="1"/>
  <c r="BK159" i="1"/>
  <c r="CX526" i="1" s="1"/>
  <c r="BF226" i="1"/>
  <c r="EZ574" i="1"/>
  <c r="HN297" i="1"/>
  <c r="FQ364" i="1"/>
  <c r="FB406" i="1"/>
  <c r="Z526" i="1"/>
  <c r="BF225" i="1"/>
  <c r="BF249" i="1" s="1"/>
  <c r="BK156" i="1"/>
  <c r="CX523" i="1" s="1"/>
  <c r="BK116" i="1"/>
  <c r="FF358" i="1"/>
  <c r="FL402" i="1"/>
  <c r="BK474" i="1"/>
  <c r="FM474" i="1" s="1"/>
  <c r="BQ452" i="1"/>
  <c r="FI355" i="1"/>
  <c r="BK141" i="1"/>
  <c r="FH459" i="1"/>
  <c r="BF232" i="1"/>
  <c r="BK459" i="1"/>
  <c r="FM459" i="1" s="1"/>
  <c r="HN291" i="1"/>
  <c r="HN301" i="1"/>
  <c r="BF220" i="1"/>
  <c r="BK130" i="1"/>
  <c r="HN309" i="1"/>
  <c r="BK135" i="1"/>
  <c r="BK129" i="1"/>
  <c r="BF228" i="1"/>
  <c r="BK144" i="1"/>
  <c r="CX511" i="1" s="1"/>
  <c r="BK445" i="1"/>
  <c r="HN295" i="1"/>
  <c r="BF208" i="1"/>
  <c r="BK140" i="1"/>
  <c r="BK145" i="1"/>
  <c r="FJ341" i="1"/>
  <c r="FQ363" i="1"/>
  <c r="BF234" i="1"/>
  <c r="FH235" i="1" s="1"/>
  <c r="BK158" i="1"/>
  <c r="CX525" i="1" s="1"/>
  <c r="BR119" i="1"/>
  <c r="BH132" i="1"/>
  <c r="BH158" i="1"/>
  <c r="BH118" i="1"/>
  <c r="BH130" i="1"/>
  <c r="BH142" i="1"/>
  <c r="CB509" i="1" s="1"/>
  <c r="BH116" i="1"/>
  <c r="FJ117" i="1" s="1"/>
  <c r="BH113" i="1"/>
  <c r="CI160" i="1"/>
  <c r="J13" i="70"/>
  <c r="BH143" i="1"/>
  <c r="CB510" i="1" s="1"/>
  <c r="BH157" i="1"/>
  <c r="CB524" i="1" s="1"/>
  <c r="FI343" i="1"/>
  <c r="FL358" i="1"/>
  <c r="FH356" i="1"/>
  <c r="FR357" i="1"/>
  <c r="FO347" i="1"/>
  <c r="FM358" i="1"/>
  <c r="FT352" i="1"/>
  <c r="FO350" i="1"/>
  <c r="FP350" i="1"/>
  <c r="FG364" i="1"/>
  <c r="FG340" i="1"/>
  <c r="BM442" i="1"/>
  <c r="FO443" i="1" s="1"/>
  <c r="FO348" i="1"/>
  <c r="FO358" i="1"/>
  <c r="FP367" i="1"/>
  <c r="FP355" i="1"/>
  <c r="FB354" i="1"/>
  <c r="FO345" i="1"/>
  <c r="FF355" i="1"/>
  <c r="FA353" i="1"/>
  <c r="FI348" i="1"/>
  <c r="FS350" i="1"/>
  <c r="FS346" i="1"/>
  <c r="FL351" i="1"/>
  <c r="FH343" i="1"/>
  <c r="FM340" i="1"/>
  <c r="FQ352" i="1"/>
  <c r="FI350" i="1"/>
  <c r="FJ365" i="1"/>
  <c r="FM354" i="1"/>
  <c r="FM356" i="1"/>
  <c r="FG358" i="1"/>
  <c r="FG355" i="1"/>
  <c r="FK355" i="1"/>
  <c r="FI358" i="1"/>
  <c r="FT358" i="1"/>
  <c r="FT340" i="1"/>
  <c r="FP361" i="1"/>
  <c r="FP341" i="1"/>
  <c r="FG345" i="1"/>
  <c r="FK356" i="1"/>
  <c r="FK359" i="1"/>
  <c r="BN226" i="1"/>
  <c r="DT507" i="1" s="1"/>
  <c r="FT354" i="1"/>
  <c r="FO371" i="1"/>
  <c r="FO355" i="1"/>
  <c r="FP345" i="1"/>
  <c r="FG357" i="1"/>
  <c r="FK347" i="1"/>
  <c r="FB346" i="1"/>
  <c r="FN354" i="1"/>
  <c r="FT349" i="1"/>
  <c r="BN472" i="1"/>
  <c r="FP347" i="1"/>
  <c r="FL349" i="1"/>
  <c r="FN348" i="1"/>
  <c r="FT341" i="1"/>
  <c r="FO352" i="1"/>
  <c r="BH427" i="1"/>
  <c r="FJ428" i="1" s="1"/>
  <c r="FF350" i="1"/>
  <c r="FL342" i="1"/>
  <c r="FH353" i="1"/>
  <c r="FN343" i="1"/>
  <c r="BP159" i="1"/>
  <c r="FQ353" i="1"/>
  <c r="FK376" i="1"/>
  <c r="FI353" i="1"/>
  <c r="FI344" i="1"/>
  <c r="FL359" i="1"/>
  <c r="FL347" i="1"/>
  <c r="FH349" i="1"/>
  <c r="FN345" i="1"/>
  <c r="FR346" i="1"/>
  <c r="FR352" i="1"/>
  <c r="FJ347" i="1"/>
  <c r="FG352" i="1"/>
  <c r="FF341" i="1"/>
  <c r="FK342" i="1"/>
  <c r="CT565" i="1"/>
  <c r="FN355" i="1"/>
  <c r="FG471" i="1"/>
  <c r="FJ353" i="1"/>
  <c r="FP358" i="1"/>
  <c r="DU396" i="1"/>
  <c r="FL370" i="1"/>
  <c r="FA355" i="1"/>
  <c r="FR356" i="1"/>
  <c r="FJ340" i="1"/>
  <c r="S576" i="1"/>
  <c r="FK369" i="1"/>
  <c r="FK354" i="1"/>
  <c r="BQ453" i="1"/>
  <c r="BL432" i="1"/>
  <c r="FR365" i="1"/>
  <c r="FJ355" i="1"/>
  <c r="FM346" i="1"/>
  <c r="FQ341" i="1"/>
  <c r="FG341" i="1"/>
  <c r="FG349" i="1"/>
  <c r="BR204" i="1"/>
  <c r="FT205" i="1" s="1"/>
  <c r="FF366" i="1"/>
  <c r="FF374" i="1"/>
  <c r="FF348" i="1"/>
  <c r="BC570" i="1"/>
  <c r="FB342" i="1"/>
  <c r="FT342" i="1"/>
  <c r="BL208" i="1"/>
  <c r="FN209" i="1" s="1"/>
  <c r="FR355" i="1"/>
  <c r="FF353" i="1"/>
  <c r="FA341" i="1"/>
  <c r="GK399" i="1"/>
  <c r="CB399" i="1" s="1"/>
  <c r="FT344" i="1"/>
  <c r="FQ365" i="1"/>
  <c r="FQ343" i="1"/>
  <c r="FP365" i="1"/>
  <c r="FP359" i="1"/>
  <c r="FG347" i="1"/>
  <c r="FK377" i="1"/>
  <c r="FB359" i="1"/>
  <c r="GK375" i="1"/>
  <c r="CB375" i="1" s="1"/>
  <c r="HD339" i="1" s="1"/>
  <c r="GY339" i="1" s="1"/>
  <c r="FL362" i="1"/>
  <c r="FN352" i="1"/>
  <c r="FR342" i="1"/>
  <c r="FJ352" i="1"/>
  <c r="FQ357" i="1"/>
  <c r="FF346" i="1"/>
  <c r="FK373" i="1"/>
  <c r="FS354" i="1"/>
  <c r="CT576" i="1"/>
  <c r="FR350" i="1"/>
  <c r="FJ358" i="1"/>
  <c r="FM369" i="1"/>
  <c r="FF354" i="1"/>
  <c r="FK352" i="1"/>
  <c r="FB357" i="1"/>
  <c r="FB347" i="1"/>
  <c r="FS341" i="1"/>
  <c r="FL352" i="1"/>
  <c r="BQ122" i="1"/>
  <c r="FB340" i="1"/>
  <c r="FL371" i="1"/>
  <c r="FI341" i="1"/>
  <c r="FL355" i="1"/>
  <c r="DH394" i="1"/>
  <c r="FJ344" i="1"/>
  <c r="FM349" i="1"/>
  <c r="FQ345" i="1"/>
  <c r="FG343" i="1"/>
  <c r="FF357" i="1"/>
  <c r="FF349" i="1"/>
  <c r="FB344" i="1"/>
  <c r="FB353" i="1"/>
  <c r="BI236" i="1"/>
  <c r="CK517" i="1" s="1"/>
  <c r="BI469" i="1"/>
  <c r="FK469" i="1" s="1"/>
  <c r="BI427" i="1"/>
  <c r="FJ455" i="1"/>
  <c r="BJ143" i="1"/>
  <c r="DF206" i="1"/>
  <c r="BJ140" i="1"/>
  <c r="BJ124" i="1"/>
  <c r="AZ430" i="1"/>
  <c r="BO132" i="1"/>
  <c r="DZ499" i="1" s="1"/>
  <c r="BO137" i="1"/>
  <c r="DZ504" i="1" s="1"/>
  <c r="BJ155" i="1"/>
  <c r="CQ522" i="1" s="1"/>
  <c r="BI444" i="1"/>
  <c r="AZ443" i="1"/>
  <c r="AZ432" i="1"/>
  <c r="FH463" i="1"/>
  <c r="AZ459" i="1"/>
  <c r="BG433" i="1"/>
  <c r="AZ452" i="1"/>
  <c r="AZ439" i="1"/>
  <c r="BJ133" i="1"/>
  <c r="BO157" i="1"/>
  <c r="DZ524" i="1" s="1"/>
  <c r="BI443" i="1"/>
  <c r="AZ466" i="1"/>
  <c r="AZ455" i="1"/>
  <c r="BO119" i="1"/>
  <c r="BO141" i="1"/>
  <c r="DZ508" i="1" s="1"/>
  <c r="BO122" i="1"/>
  <c r="BI463" i="1"/>
  <c r="BG448" i="1"/>
  <c r="BJ125" i="1"/>
  <c r="BI471" i="1"/>
  <c r="FQ211" i="1"/>
  <c r="FJ126" i="1"/>
  <c r="BO156" i="1"/>
  <c r="FQ156" i="1" s="1"/>
  <c r="AZ465" i="1"/>
  <c r="AZ453" i="1"/>
  <c r="AZ461" i="1"/>
  <c r="BO160" i="1"/>
  <c r="FL441" i="1"/>
  <c r="BO147" i="1"/>
  <c r="BO136" i="1"/>
  <c r="BF465" i="1"/>
  <c r="FH465" i="1" s="1"/>
  <c r="AZ431" i="1"/>
  <c r="FB431" i="1" s="1"/>
  <c r="BO123" i="1"/>
  <c r="FQ124" i="1" s="1"/>
  <c r="BI211" i="1"/>
  <c r="BJ116" i="1"/>
  <c r="FR449" i="1"/>
  <c r="BQ212" i="1"/>
  <c r="BJ136" i="1"/>
  <c r="CQ503" i="1" s="1"/>
  <c r="BO118" i="1"/>
  <c r="BO134" i="1"/>
  <c r="AZ447" i="1"/>
  <c r="BO121" i="1"/>
  <c r="BO150" i="1"/>
  <c r="BO125" i="1"/>
  <c r="BO115" i="1"/>
  <c r="BO133" i="1"/>
  <c r="DZ500" i="1" s="1"/>
  <c r="BO116" i="1"/>
  <c r="FW303" i="1"/>
  <c r="GA303" i="1"/>
  <c r="GE303" i="1"/>
  <c r="BO127" i="1"/>
  <c r="FW313" i="1"/>
  <c r="BO117" i="1"/>
  <c r="BG450" i="1"/>
  <c r="FO125" i="1"/>
  <c r="BJ137" i="1"/>
  <c r="CQ504" i="1" s="1"/>
  <c r="BJ120" i="1"/>
  <c r="DF146" i="1"/>
  <c r="BJ160" i="1"/>
  <c r="AZ463" i="1"/>
  <c r="BO126" i="1"/>
  <c r="GE313" i="1"/>
  <c r="BG452" i="1"/>
  <c r="BI447" i="1"/>
  <c r="AZ471" i="1"/>
  <c r="BJ156" i="1"/>
  <c r="BI458" i="1"/>
  <c r="BI460" i="1"/>
  <c r="BO144" i="1"/>
  <c r="DZ511" i="1" s="1"/>
  <c r="BO145" i="1"/>
  <c r="DZ512" i="1" s="1"/>
  <c r="BI436" i="1"/>
  <c r="BI208" i="1"/>
  <c r="BI445" i="1"/>
  <c r="FT446" i="1"/>
  <c r="BO142" i="1"/>
  <c r="FP209" i="1"/>
  <c r="BJ157" i="1"/>
  <c r="BO151" i="1"/>
  <c r="BO129" i="1"/>
  <c r="BO148" i="1"/>
  <c r="DZ515" i="1" s="1"/>
  <c r="BJ154" i="1"/>
  <c r="CQ521" i="1" s="1"/>
  <c r="BJ152" i="1"/>
  <c r="CQ519" i="1" s="1"/>
  <c r="BO140" i="1"/>
  <c r="DZ507" i="1" s="1"/>
  <c r="AZ462" i="1"/>
  <c r="BI218" i="1"/>
  <c r="FT461" i="1"/>
  <c r="BG457" i="1"/>
  <c r="BJ135" i="1"/>
  <c r="BJ130" i="1"/>
  <c r="AZ434" i="1"/>
  <c r="AZ464" i="1"/>
  <c r="BI470" i="1"/>
  <c r="FQ471" i="1"/>
  <c r="AZ456" i="1"/>
  <c r="BJ141" i="1"/>
  <c r="CQ508" i="1" s="1"/>
  <c r="BO113" i="1"/>
  <c r="BO138" i="1"/>
  <c r="DZ505" i="1" s="1"/>
  <c r="BO149" i="1"/>
  <c r="DZ516" i="1" s="1"/>
  <c r="BG431" i="1"/>
  <c r="BG468" i="1"/>
  <c r="BJ115" i="1"/>
  <c r="AZ460" i="1"/>
  <c r="BO159" i="1"/>
  <c r="DZ526" i="1" s="1"/>
  <c r="FL443" i="1"/>
  <c r="BI430" i="1"/>
  <c r="AZ458" i="1"/>
  <c r="AZ438" i="1"/>
  <c r="AZ474" i="1"/>
  <c r="AZ473" i="1"/>
  <c r="BO153" i="1"/>
  <c r="DZ520" i="1" s="1"/>
  <c r="AZ433" i="1"/>
  <c r="BO154" i="1"/>
  <c r="BR199" i="1"/>
  <c r="FT200" i="1" s="1"/>
  <c r="BJ158" i="1"/>
  <c r="CQ525" i="1" s="1"/>
  <c r="BI207" i="1"/>
  <c r="BO114" i="1"/>
  <c r="AZ444" i="1"/>
  <c r="BI441" i="1"/>
  <c r="BJ139" i="1"/>
  <c r="FA116" i="1"/>
  <c r="BO152" i="1"/>
  <c r="DZ519" i="1" s="1"/>
  <c r="BJ147" i="1"/>
  <c r="AZ429" i="1"/>
  <c r="AZ472" i="1"/>
  <c r="BO131" i="1"/>
  <c r="DZ498" i="1" s="1"/>
  <c r="BO139" i="1"/>
  <c r="BI450" i="1"/>
  <c r="BJ144" i="1"/>
  <c r="CQ511" i="1" s="1"/>
  <c r="BO135" i="1"/>
  <c r="FQ136" i="1" s="1"/>
  <c r="BI433" i="1"/>
  <c r="BJ159" i="1"/>
  <c r="BJ134" i="1"/>
  <c r="CQ501" i="1" s="1"/>
  <c r="BI446" i="1"/>
  <c r="AZ435" i="1"/>
  <c r="FB436" i="1" s="1"/>
  <c r="AZ450" i="1"/>
  <c r="AZ428" i="1"/>
  <c r="AY149" i="1"/>
  <c r="AZ245" i="1"/>
  <c r="X526" i="1" s="1"/>
  <c r="AZ442" i="1"/>
  <c r="BE214" i="1"/>
  <c r="BH495" i="1" s="1"/>
  <c r="AZ214" i="1"/>
  <c r="AZ248" i="1" s="1"/>
  <c r="BF155" i="1"/>
  <c r="FH156" i="1" s="1"/>
  <c r="BH458" i="1"/>
  <c r="FJ459" i="1" s="1"/>
  <c r="BF442" i="1"/>
  <c r="FH442" i="1" s="1"/>
  <c r="DF144" i="1"/>
  <c r="GA300" i="1"/>
  <c r="AY448" i="1"/>
  <c r="BD128" i="1"/>
  <c r="FW312" i="1"/>
  <c r="BQ214" i="1"/>
  <c r="BL204" i="1"/>
  <c r="AY442" i="1"/>
  <c r="FA442" i="1" s="1"/>
  <c r="DF116" i="1"/>
  <c r="BN227" i="1"/>
  <c r="FP228" i="1" s="1"/>
  <c r="FO126" i="1"/>
  <c r="BQ140" i="1"/>
  <c r="FS141" i="1" s="1"/>
  <c r="BD442" i="1"/>
  <c r="FN441" i="1"/>
  <c r="GA305" i="1"/>
  <c r="AY211" i="1"/>
  <c r="BI243" i="1"/>
  <c r="BQ121" i="1"/>
  <c r="BN449" i="1"/>
  <c r="FP450" i="1" s="1"/>
  <c r="FG465" i="1"/>
  <c r="BF143" i="1"/>
  <c r="FH143" i="1" s="1"/>
  <c r="AZ457" i="1"/>
  <c r="AZ239" i="1"/>
  <c r="X520" i="1" s="1"/>
  <c r="BQ442" i="1"/>
  <c r="BL214" i="1"/>
  <c r="FN215" i="1" s="1"/>
  <c r="AY150" i="1"/>
  <c r="P517" i="1" s="1"/>
  <c r="GE282" i="1"/>
  <c r="K590" i="1"/>
  <c r="GE281" i="1"/>
  <c r="DF468" i="1"/>
  <c r="BM242" i="1"/>
  <c r="DM523" i="1" s="1"/>
  <c r="DF125" i="1"/>
  <c r="BQ473" i="1"/>
  <c r="FW292" i="1"/>
  <c r="BJ113" i="1"/>
  <c r="BO443" i="1"/>
  <c r="FQ444" i="1" s="1"/>
  <c r="AY130" i="1"/>
  <c r="P497" i="1" s="1"/>
  <c r="BR442" i="1"/>
  <c r="FT443" i="1" s="1"/>
  <c r="FO448" i="1"/>
  <c r="BO442" i="1"/>
  <c r="FQ442" i="1" s="1"/>
  <c r="GE319" i="1"/>
  <c r="FT428" i="1"/>
  <c r="BG442" i="1"/>
  <c r="GE318" i="1"/>
  <c r="BR215" i="1"/>
  <c r="EX496" i="1" s="1"/>
  <c r="BH128" i="1"/>
  <c r="BE235" i="1"/>
  <c r="FW321" i="1"/>
  <c r="BK214" i="1"/>
  <c r="BK248" i="1" s="1"/>
  <c r="AZ128" i="1"/>
  <c r="FB129" i="1" s="1"/>
  <c r="FR472" i="1"/>
  <c r="FL463" i="1"/>
  <c r="BF128" i="1"/>
  <c r="DF474" i="1"/>
  <c r="GA295" i="1"/>
  <c r="BI246" i="1"/>
  <c r="CK527" i="1" s="1"/>
  <c r="DF159" i="1"/>
  <c r="FK448" i="1"/>
  <c r="GE320" i="1"/>
  <c r="BN442" i="1"/>
  <c r="BR210" i="1"/>
  <c r="FT211" i="1" s="1"/>
  <c r="BO130" i="1"/>
  <c r="BG429" i="1"/>
  <c r="BI214" i="1"/>
  <c r="AZ234" i="1"/>
  <c r="FP435" i="1"/>
  <c r="GA323" i="1"/>
  <c r="BP225" i="1"/>
  <c r="BO146" i="1"/>
  <c r="FQ147" i="1" s="1"/>
  <c r="L495" i="1"/>
  <c r="AX410" i="1"/>
  <c r="AZ505" i="1"/>
  <c r="FW301" i="1"/>
  <c r="GE301" i="1"/>
  <c r="GA301" i="1"/>
  <c r="FA359" i="1"/>
  <c r="FA360" i="1"/>
  <c r="DF398" i="1"/>
  <c r="DF399" i="1"/>
  <c r="FL230" i="1"/>
  <c r="CR511" i="1"/>
  <c r="FI347" i="1"/>
  <c r="FI357" i="1"/>
  <c r="CI438" i="1"/>
  <c r="CL438" i="1"/>
  <c r="CM438" i="1"/>
  <c r="CN438" i="1"/>
  <c r="AU438" i="1"/>
  <c r="CQ438" i="1"/>
  <c r="CZ438" i="1"/>
  <c r="CS438" i="1"/>
  <c r="CU438" i="1"/>
  <c r="CK438" i="1"/>
  <c r="CO438" i="1"/>
  <c r="DC438" i="1"/>
  <c r="CR438" i="1"/>
  <c r="CJ438" i="1"/>
  <c r="CY438" i="1"/>
  <c r="CX438" i="1"/>
  <c r="DB438" i="1"/>
  <c r="CP438" i="1"/>
  <c r="DA438" i="1"/>
  <c r="CV438" i="1"/>
  <c r="CT438" i="1"/>
  <c r="CW438" i="1"/>
  <c r="EI527" i="1"/>
  <c r="EO526" i="1"/>
  <c r="DT502" i="1"/>
  <c r="DY375" i="1"/>
  <c r="DB410" i="1"/>
  <c r="DR375" i="1"/>
  <c r="CU410" i="1"/>
  <c r="BX495" i="1"/>
  <c r="FI375" i="1"/>
  <c r="BG410" i="1"/>
  <c r="FI376" i="1"/>
  <c r="CB515" i="1"/>
  <c r="FJ148" i="1"/>
  <c r="CX495" i="1"/>
  <c r="BK162" i="1"/>
  <c r="GE287" i="1"/>
  <c r="FW287" i="1"/>
  <c r="GA287" i="1"/>
  <c r="FO220" i="1"/>
  <c r="DM501" i="1"/>
  <c r="W522" i="1"/>
  <c r="DF360" i="1"/>
  <c r="EA360" i="1" s="1"/>
  <c r="EC360" i="1" s="1"/>
  <c r="DF361" i="1"/>
  <c r="FA350" i="1"/>
  <c r="FA356" i="1"/>
  <c r="FN367" i="1"/>
  <c r="FN368" i="1"/>
  <c r="CN427" i="1"/>
  <c r="DK427" i="1" s="1"/>
  <c r="AU427" i="1"/>
  <c r="CL427" i="1"/>
  <c r="DI427" i="1" s="1"/>
  <c r="CM427" i="1"/>
  <c r="DJ427" i="1" s="1"/>
  <c r="F14" i="70"/>
  <c r="CX427" i="1"/>
  <c r="DU427" i="1" s="1"/>
  <c r="CO427" i="1"/>
  <c r="DL427" i="1" s="1"/>
  <c r="CT427" i="1"/>
  <c r="DQ427" i="1" s="1"/>
  <c r="CY427" i="1"/>
  <c r="DV427" i="1" s="1"/>
  <c r="DB427" i="1"/>
  <c r="DY427" i="1" s="1"/>
  <c r="CV427" i="1"/>
  <c r="DS427" i="1" s="1"/>
  <c r="DA427" i="1"/>
  <c r="DX427" i="1" s="1"/>
  <c r="CZ427" i="1"/>
  <c r="DW427" i="1" s="1"/>
  <c r="CQ427" i="1"/>
  <c r="DN427" i="1" s="1"/>
  <c r="CJ427" i="1"/>
  <c r="DG427" i="1" s="1"/>
  <c r="CU427" i="1"/>
  <c r="DR427" i="1" s="1"/>
  <c r="CR427" i="1"/>
  <c r="DO427" i="1" s="1"/>
  <c r="DC427" i="1"/>
  <c r="DZ427" i="1" s="1"/>
  <c r="CS427" i="1"/>
  <c r="DP427" i="1" s="1"/>
  <c r="CK427" i="1"/>
  <c r="DH427" i="1" s="1"/>
  <c r="CW427" i="1"/>
  <c r="DT427" i="1" s="1"/>
  <c r="CP427" i="1"/>
  <c r="DM427" i="1" s="1"/>
  <c r="CI427" i="1"/>
  <c r="DF427" i="1" s="1"/>
  <c r="EA427" i="1" s="1"/>
  <c r="EC427" i="1" s="1"/>
  <c r="CC527" i="1"/>
  <c r="FJ246" i="1"/>
  <c r="AE522" i="1"/>
  <c r="DM522" i="1"/>
  <c r="FA444" i="1"/>
  <c r="DU375" i="1"/>
  <c r="CX410" i="1"/>
  <c r="CN214" i="1"/>
  <c r="CM214" i="1"/>
  <c r="CL214" i="1"/>
  <c r="X248" i="1"/>
  <c r="H10" i="70"/>
  <c r="I11" i="70" s="1"/>
  <c r="AU214" i="1"/>
  <c r="CW214" i="1"/>
  <c r="CT214" i="1"/>
  <c r="CK214" i="1"/>
  <c r="CR214" i="1"/>
  <c r="DB214" i="1"/>
  <c r="CX214" i="1"/>
  <c r="CO214" i="1"/>
  <c r="CV214" i="1"/>
  <c r="CS214" i="1"/>
  <c r="CY214" i="1"/>
  <c r="CQ214" i="1"/>
  <c r="CU214" i="1"/>
  <c r="CZ214" i="1"/>
  <c r="DA214" i="1"/>
  <c r="DC214" i="1"/>
  <c r="CP214" i="1"/>
  <c r="CJ214" i="1"/>
  <c r="CI214" i="1"/>
  <c r="EP508" i="1"/>
  <c r="BU522" i="1"/>
  <c r="BN516" i="1"/>
  <c r="AZ515" i="1"/>
  <c r="FA346" i="1"/>
  <c r="FA358" i="1"/>
  <c r="FS373" i="1"/>
  <c r="FS372" i="1"/>
  <c r="P526" i="1"/>
  <c r="FA159" i="1"/>
  <c r="AZ519" i="1"/>
  <c r="CI114" i="1"/>
  <c r="DF114" i="1" s="1"/>
  <c r="AU114" i="1"/>
  <c r="CM114" i="1"/>
  <c r="CL114" i="1"/>
  <c r="CN114" i="1"/>
  <c r="CO114" i="1"/>
  <c r="CZ114" i="1"/>
  <c r="CS114" i="1"/>
  <c r="CY114" i="1"/>
  <c r="CP114" i="1"/>
  <c r="CJ114" i="1"/>
  <c r="CW114" i="1"/>
  <c r="CV114" i="1"/>
  <c r="CQ114" i="1"/>
  <c r="CK114" i="1"/>
  <c r="DC114" i="1"/>
  <c r="CT114" i="1"/>
  <c r="CX114" i="1"/>
  <c r="DA114" i="1"/>
  <c r="CR114" i="1"/>
  <c r="DB114" i="1"/>
  <c r="CU114" i="1"/>
  <c r="Q522" i="1"/>
  <c r="AV474" i="1"/>
  <c r="AV473" i="1"/>
  <c r="AV472" i="1"/>
  <c r="AV468" i="1"/>
  <c r="AV462" i="1"/>
  <c r="AV435" i="1"/>
  <c r="AV444" i="1"/>
  <c r="AV439" i="1"/>
  <c r="AV428" i="1"/>
  <c r="AV459" i="1"/>
  <c r="AV443" i="1"/>
  <c r="AV436" i="1"/>
  <c r="AV469" i="1"/>
  <c r="AV470" i="1"/>
  <c r="AV433" i="1"/>
  <c r="AV441" i="1"/>
  <c r="AV446" i="1"/>
  <c r="AV447" i="1"/>
  <c r="AV440" i="1"/>
  <c r="AV437" i="1"/>
  <c r="AV464" i="1"/>
  <c r="AV445" i="1"/>
  <c r="AV455" i="1"/>
  <c r="AV451" i="1"/>
  <c r="AV465" i="1"/>
  <c r="AV432" i="1"/>
  <c r="AV450" i="1"/>
  <c r="AV449" i="1"/>
  <c r="AV454" i="1"/>
  <c r="AV438" i="1"/>
  <c r="AV434" i="1"/>
  <c r="AV448" i="1"/>
  <c r="AV431" i="1"/>
  <c r="AV471" i="1"/>
  <c r="AV458" i="1"/>
  <c r="AV457" i="1"/>
  <c r="AV467" i="1"/>
  <c r="AV442" i="1"/>
  <c r="AV461" i="1"/>
  <c r="AV456" i="1"/>
  <c r="AV430" i="1"/>
  <c r="AV429" i="1"/>
  <c r="AV427" i="1"/>
  <c r="AV453" i="1"/>
  <c r="AV463" i="1"/>
  <c r="AV452" i="1"/>
  <c r="AV460" i="1"/>
  <c r="AV466" i="1"/>
  <c r="DV399" i="1"/>
  <c r="DI399" i="1"/>
  <c r="DF129" i="1"/>
  <c r="DF128" i="1"/>
  <c r="CI162" i="1"/>
  <c r="BV501" i="1"/>
  <c r="DF160" i="1"/>
  <c r="DF220" i="1"/>
  <c r="FR465" i="1"/>
  <c r="FR464" i="1"/>
  <c r="FG236" i="1"/>
  <c r="BH517" i="1"/>
  <c r="CI237" i="1"/>
  <c r="CN237" i="1"/>
  <c r="CL237" i="1"/>
  <c r="CM237" i="1"/>
  <c r="AU237" i="1"/>
  <c r="GK237" i="1"/>
  <c r="CB237" i="1" s="1"/>
  <c r="CS237" i="1"/>
  <c r="CP237" i="1"/>
  <c r="CQ237" i="1"/>
  <c r="DB237" i="1"/>
  <c r="CZ237" i="1"/>
  <c r="CX237" i="1"/>
  <c r="CO237" i="1"/>
  <c r="DC237" i="1"/>
  <c r="CW237" i="1"/>
  <c r="CT237" i="1"/>
  <c r="CK237" i="1"/>
  <c r="DA237" i="1"/>
  <c r="CR237" i="1"/>
  <c r="CJ237" i="1"/>
  <c r="CV237" i="1"/>
  <c r="CY237" i="1"/>
  <c r="CU237" i="1"/>
  <c r="BV503" i="1"/>
  <c r="FI222" i="1"/>
  <c r="DS520" i="1"/>
  <c r="FW286" i="1"/>
  <c r="GA286" i="1"/>
  <c r="GE286" i="1"/>
  <c r="W496" i="1"/>
  <c r="DF502" i="1"/>
  <c r="AX343" i="1"/>
  <c r="AX344" i="1"/>
  <c r="AX354" i="1"/>
  <c r="AX339" i="1"/>
  <c r="AX342" i="1"/>
  <c r="AX351" i="1"/>
  <c r="AX349" i="1"/>
  <c r="AX353" i="1"/>
  <c r="AX352" i="1"/>
  <c r="AX357" i="1"/>
  <c r="AX358" i="1"/>
  <c r="AX346" i="1"/>
  <c r="AX355" i="1"/>
  <c r="AX350" i="1"/>
  <c r="AX340" i="1"/>
  <c r="AX347" i="1"/>
  <c r="AX341" i="1"/>
  <c r="AX359" i="1"/>
  <c r="AX356" i="1"/>
  <c r="AX345" i="1"/>
  <c r="AX348" i="1"/>
  <c r="AX365" i="1"/>
  <c r="AX382" i="1"/>
  <c r="AX381" i="1"/>
  <c r="AX385" i="1"/>
  <c r="AX369" i="1"/>
  <c r="AX364" i="1"/>
  <c r="AX404" i="1"/>
  <c r="AX388" i="1"/>
  <c r="AX367" i="1"/>
  <c r="AX401" i="1"/>
  <c r="AX366" i="1"/>
  <c r="AX397" i="1"/>
  <c r="AX407" i="1"/>
  <c r="AX384" i="1"/>
  <c r="AX405" i="1"/>
  <c r="AX387" i="1"/>
  <c r="AX399" i="1"/>
  <c r="AX376" i="1"/>
  <c r="AX395" i="1"/>
  <c r="AX394" i="1"/>
  <c r="AX390" i="1"/>
  <c r="AX372" i="1"/>
  <c r="AX360" i="1"/>
  <c r="EZ361" i="1" s="1"/>
  <c r="AX402" i="1"/>
  <c r="AX391" i="1"/>
  <c r="AX400" i="1"/>
  <c r="AX377" i="1"/>
  <c r="AX370" i="1"/>
  <c r="AX403" i="1"/>
  <c r="AX362" i="1"/>
  <c r="EZ362" i="1" s="1"/>
  <c r="AX386" i="1"/>
  <c r="AX374" i="1"/>
  <c r="AX396" i="1"/>
  <c r="AX371" i="1"/>
  <c r="AX379" i="1"/>
  <c r="AX406" i="1"/>
  <c r="AX368" i="1"/>
  <c r="AX389" i="1"/>
  <c r="AX380" i="1"/>
  <c r="AX398" i="1"/>
  <c r="AX393" i="1"/>
  <c r="AX383" i="1"/>
  <c r="AX363" i="1"/>
  <c r="AX392" i="1"/>
  <c r="AX378" i="1"/>
  <c r="FI354" i="1"/>
  <c r="BV527" i="1"/>
  <c r="EH509" i="1"/>
  <c r="FR142" i="1"/>
  <c r="AX373" i="1"/>
  <c r="CI446" i="1"/>
  <c r="CL446" i="1"/>
  <c r="CM446" i="1"/>
  <c r="AU446" i="1"/>
  <c r="CN446" i="1"/>
  <c r="CX446" i="1"/>
  <c r="DA446" i="1"/>
  <c r="CQ446" i="1"/>
  <c r="CK446" i="1"/>
  <c r="CY446" i="1"/>
  <c r="CP446" i="1"/>
  <c r="CU446" i="1"/>
  <c r="CS446" i="1"/>
  <c r="CT446" i="1"/>
  <c r="CV446" i="1"/>
  <c r="CZ446" i="1"/>
  <c r="CW446" i="1"/>
  <c r="DB446" i="1"/>
  <c r="CO446" i="1"/>
  <c r="DC446" i="1"/>
  <c r="CR446" i="1"/>
  <c r="CJ446" i="1"/>
  <c r="BX501" i="1"/>
  <c r="FI381" i="1"/>
  <c r="DG399" i="1"/>
  <c r="H45" i="74"/>
  <c r="D45" i="74"/>
  <c r="GA322" i="1"/>
  <c r="CK514" i="1"/>
  <c r="AY162" i="1"/>
  <c r="P495" i="1"/>
  <c r="FA128" i="1"/>
  <c r="FA349" i="1"/>
  <c r="FA343" i="1"/>
  <c r="DH517" i="1"/>
  <c r="DH587" i="1" s="1"/>
  <c r="FN397" i="1"/>
  <c r="AU151" i="1"/>
  <c r="CL151" i="1"/>
  <c r="CM151" i="1"/>
  <c r="CN151" i="1"/>
  <c r="CK151" i="1"/>
  <c r="CP151" i="1"/>
  <c r="DC151" i="1"/>
  <c r="CX151" i="1"/>
  <c r="CZ151" i="1"/>
  <c r="CT151" i="1"/>
  <c r="DB151" i="1"/>
  <c r="DA151" i="1"/>
  <c r="CS151" i="1"/>
  <c r="CR151" i="1"/>
  <c r="CV151" i="1"/>
  <c r="CJ151" i="1"/>
  <c r="CY151" i="1"/>
  <c r="CW151" i="1"/>
  <c r="CO151" i="1"/>
  <c r="CU151" i="1"/>
  <c r="CQ151" i="1"/>
  <c r="CI151" i="1"/>
  <c r="EI509" i="1"/>
  <c r="FR228" i="1"/>
  <c r="P520" i="1"/>
  <c r="DS503" i="1"/>
  <c r="ER507" i="1"/>
  <c r="FS387" i="1"/>
  <c r="FI356" i="1"/>
  <c r="CR496" i="1"/>
  <c r="BH515" i="1"/>
  <c r="FG234" i="1"/>
  <c r="FQ238" i="1"/>
  <c r="EA519" i="1"/>
  <c r="BV502" i="1"/>
  <c r="FI221" i="1"/>
  <c r="CC514" i="1"/>
  <c r="FJ233" i="1"/>
  <c r="FW310" i="1"/>
  <c r="DF156" i="1"/>
  <c r="BA527" i="1"/>
  <c r="FA347" i="1"/>
  <c r="HD362" i="1"/>
  <c r="GY362" i="1" s="1"/>
  <c r="BG518" i="1"/>
  <c r="AZ497" i="1"/>
  <c r="FI359" i="1"/>
  <c r="FI360" i="1"/>
  <c r="FI345" i="1"/>
  <c r="P525" i="1"/>
  <c r="GQ133" i="1"/>
  <c r="L11" i="77" s="1"/>
  <c r="EP504" i="1"/>
  <c r="GP219" i="1"/>
  <c r="DF243" i="1"/>
  <c r="BG521" i="1"/>
  <c r="W505" i="1"/>
  <c r="FA340" i="1"/>
  <c r="S512" i="1"/>
  <c r="S582" i="1" s="1"/>
  <c r="FA392" i="1"/>
  <c r="FA393" i="1"/>
  <c r="BX499" i="1"/>
  <c r="FI379" i="1"/>
  <c r="FI380" i="1"/>
  <c r="H44" i="74"/>
  <c r="D44" i="74"/>
  <c r="FT147" i="1"/>
  <c r="EW514" i="1"/>
  <c r="CI460" i="1"/>
  <c r="DF460" i="1" s="1"/>
  <c r="CN460" i="1"/>
  <c r="AU460" i="1"/>
  <c r="CM460" i="1"/>
  <c r="CL460" i="1"/>
  <c r="CK460" i="1"/>
  <c r="DC460" i="1"/>
  <c r="DB460" i="1"/>
  <c r="CX460" i="1"/>
  <c r="CY460" i="1"/>
  <c r="DA460" i="1"/>
  <c r="CT460" i="1"/>
  <c r="CV460" i="1"/>
  <c r="CJ460" i="1"/>
  <c r="CS460" i="1"/>
  <c r="CZ460" i="1"/>
  <c r="CP460" i="1"/>
  <c r="CR460" i="1"/>
  <c r="CQ460" i="1"/>
  <c r="CO460" i="1"/>
  <c r="CU460" i="1"/>
  <c r="CW460" i="1"/>
  <c r="DF496" i="1"/>
  <c r="FI342" i="1"/>
  <c r="DH505" i="1"/>
  <c r="DH575" i="1" s="1"/>
  <c r="FN385" i="1"/>
  <c r="FN386" i="1"/>
  <c r="FP246" i="1"/>
  <c r="BN508" i="1"/>
  <c r="CY410" i="1"/>
  <c r="DV375" i="1"/>
  <c r="CN410" i="1"/>
  <c r="DK375" i="1"/>
  <c r="BQ411" i="1"/>
  <c r="ER558" i="1" s="1"/>
  <c r="ER506" i="1"/>
  <c r="FS386" i="1"/>
  <c r="DS515" i="1"/>
  <c r="GQ219" i="1"/>
  <c r="V11" i="77" s="1"/>
  <c r="DM517" i="1"/>
  <c r="GP133" i="1"/>
  <c r="DF133" i="1"/>
  <c r="EH519" i="1"/>
  <c r="EW526" i="1"/>
  <c r="FT159" i="1"/>
  <c r="AZ516" i="1"/>
  <c r="FF149" i="1"/>
  <c r="BG512" i="1"/>
  <c r="DL515" i="1"/>
  <c r="EO517" i="1"/>
  <c r="EP497" i="1"/>
  <c r="FA351" i="1"/>
  <c r="FW302" i="1"/>
  <c r="GE302" i="1"/>
  <c r="GA302" i="1"/>
  <c r="FT151" i="1"/>
  <c r="EW518" i="1"/>
  <c r="AY249" i="1"/>
  <c r="Q506" i="1"/>
  <c r="FA225" i="1"/>
  <c r="BV511" i="1"/>
  <c r="CV410" i="1"/>
  <c r="DS375" i="1"/>
  <c r="CL410" i="1"/>
  <c r="DI375" i="1"/>
  <c r="BJ162" i="1"/>
  <c r="CQ495" i="1"/>
  <c r="DF145" i="1"/>
  <c r="DE504" i="1"/>
  <c r="CR507" i="1"/>
  <c r="AU472" i="1"/>
  <c r="CL472" i="1"/>
  <c r="CM472" i="1"/>
  <c r="CN472" i="1"/>
  <c r="CP472" i="1"/>
  <c r="DC472" i="1"/>
  <c r="CQ472" i="1"/>
  <c r="CO472" i="1"/>
  <c r="CZ472" i="1"/>
  <c r="CU472" i="1"/>
  <c r="CY472" i="1"/>
  <c r="DA472" i="1"/>
  <c r="CX472" i="1"/>
  <c r="CK472" i="1"/>
  <c r="CV472" i="1"/>
  <c r="CR472" i="1"/>
  <c r="CT472" i="1"/>
  <c r="CW472" i="1"/>
  <c r="CS472" i="1"/>
  <c r="CJ472" i="1"/>
  <c r="DB472" i="1"/>
  <c r="BH504" i="1"/>
  <c r="FG223" i="1"/>
  <c r="FI351" i="1"/>
  <c r="EP500" i="1"/>
  <c r="H7" i="74"/>
  <c r="D7" i="74"/>
  <c r="BA505" i="1"/>
  <c r="BA515" i="1"/>
  <c r="FF234" i="1"/>
  <c r="DW399" i="1"/>
  <c r="DQ399" i="1"/>
  <c r="Q495" i="1"/>
  <c r="AY248" i="1"/>
  <c r="FA214" i="1"/>
  <c r="DT495" i="1"/>
  <c r="BN248" i="1"/>
  <c r="FP214" i="1"/>
  <c r="BO495" i="1"/>
  <c r="BF248" i="1"/>
  <c r="FH214" i="1"/>
  <c r="L324" i="45"/>
  <c r="F324" i="45"/>
  <c r="AI324" i="45" s="1"/>
  <c r="D153" i="45"/>
  <c r="D407" i="45"/>
  <c r="D69" i="45"/>
  <c r="CJ503" i="1"/>
  <c r="DF394" i="1"/>
  <c r="DF395" i="1"/>
  <c r="Q496" i="1"/>
  <c r="FA215" i="1"/>
  <c r="DF525" i="1"/>
  <c r="FM447" i="1"/>
  <c r="L287" i="45"/>
  <c r="F287" i="45"/>
  <c r="AI287" i="45" s="1"/>
  <c r="D32" i="45"/>
  <c r="D116" i="45"/>
  <c r="D370" i="45"/>
  <c r="EX516" i="1"/>
  <c r="FT235" i="1"/>
  <c r="CI461" i="1"/>
  <c r="CM461" i="1"/>
  <c r="DJ461" i="1" s="1"/>
  <c r="AU461" i="1"/>
  <c r="CN461" i="1"/>
  <c r="CL461" i="1"/>
  <c r="CS461" i="1"/>
  <c r="DC461" i="1"/>
  <c r="CO461" i="1"/>
  <c r="CY461" i="1"/>
  <c r="CQ461" i="1"/>
  <c r="CR461" i="1"/>
  <c r="CX461" i="1"/>
  <c r="CV461" i="1"/>
  <c r="CU461" i="1"/>
  <c r="CK461" i="1"/>
  <c r="CT461" i="1"/>
  <c r="CZ461" i="1"/>
  <c r="DW461" i="1" s="1"/>
  <c r="CP461" i="1"/>
  <c r="DA461" i="1"/>
  <c r="DB461" i="1"/>
  <c r="CW461" i="1"/>
  <c r="CJ461" i="1"/>
  <c r="DN399" i="1"/>
  <c r="CI238" i="1"/>
  <c r="CN238" i="1"/>
  <c r="DK238" i="1" s="1"/>
  <c r="CL238" i="1"/>
  <c r="CM238" i="1"/>
  <c r="AU238" i="1"/>
  <c r="GK238" i="1"/>
  <c r="CB238" i="1" s="1"/>
  <c r="CZ238" i="1"/>
  <c r="CY238" i="1"/>
  <c r="CO238" i="1"/>
  <c r="DB238" i="1"/>
  <c r="DA238" i="1"/>
  <c r="CP238" i="1"/>
  <c r="DM238" i="1" s="1"/>
  <c r="CR238" i="1"/>
  <c r="CQ238" i="1"/>
  <c r="CK238" i="1"/>
  <c r="CJ238" i="1"/>
  <c r="DG238" i="1" s="1"/>
  <c r="DC238" i="1"/>
  <c r="DZ238" i="1" s="1"/>
  <c r="CV238" i="1"/>
  <c r="CX238" i="1"/>
  <c r="CT238" i="1"/>
  <c r="CU238" i="1"/>
  <c r="CS238" i="1"/>
  <c r="CW238" i="1"/>
  <c r="EA506" i="1"/>
  <c r="FQ225" i="1"/>
  <c r="BO249" i="1"/>
  <c r="BH503" i="1"/>
  <c r="FG222" i="1"/>
  <c r="DF229" i="1"/>
  <c r="EX526" i="1"/>
  <c r="FT245" i="1"/>
  <c r="FI346" i="1"/>
  <c r="CY506" i="1"/>
  <c r="BK249" i="1"/>
  <c r="DL518" i="1"/>
  <c r="BO162" i="1"/>
  <c r="DZ495" i="1"/>
  <c r="FQ128" i="1"/>
  <c r="BU526" i="1"/>
  <c r="CI451" i="1"/>
  <c r="DF451" i="1" s="1"/>
  <c r="CN451" i="1"/>
  <c r="AU451" i="1"/>
  <c r="CM451" i="1"/>
  <c r="CL451" i="1"/>
  <c r="CW451" i="1"/>
  <c r="CV451" i="1"/>
  <c r="CO451" i="1"/>
  <c r="CR451" i="1"/>
  <c r="CU451" i="1"/>
  <c r="CZ451" i="1"/>
  <c r="DA451" i="1"/>
  <c r="CS451" i="1"/>
  <c r="CQ451" i="1"/>
  <c r="CX451" i="1"/>
  <c r="DC451" i="1"/>
  <c r="DB451" i="1"/>
  <c r="CY451" i="1"/>
  <c r="CJ451" i="1"/>
  <c r="CT451" i="1"/>
  <c r="CP451" i="1"/>
  <c r="CK451" i="1"/>
  <c r="AZ163" i="1"/>
  <c r="W558" i="1" s="1"/>
  <c r="W506" i="1"/>
  <c r="FB139" i="1"/>
  <c r="DY399" i="1"/>
  <c r="HD363" i="1"/>
  <c r="GY363" i="1" s="1"/>
  <c r="DF222" i="1"/>
  <c r="DL502" i="1"/>
  <c r="EI495" i="1"/>
  <c r="CK495" i="1"/>
  <c r="BP248" i="1"/>
  <c r="EX495" i="1"/>
  <c r="BR248" i="1"/>
  <c r="FT214" i="1"/>
  <c r="BE113" i="1"/>
  <c r="BE98" i="1"/>
  <c r="BE101" i="1"/>
  <c r="BE94" i="1"/>
  <c r="BE106" i="1"/>
  <c r="BE105" i="1"/>
  <c r="BE103" i="1"/>
  <c r="BE111" i="1"/>
  <c r="BE104" i="1"/>
  <c r="BE93" i="1"/>
  <c r="BE109" i="1"/>
  <c r="BE108" i="1"/>
  <c r="BE99" i="1"/>
  <c r="BE110" i="1"/>
  <c r="BE107" i="1"/>
  <c r="BE96" i="1"/>
  <c r="BE95" i="1"/>
  <c r="BE426" i="1"/>
  <c r="BE112" i="1"/>
  <c r="BE92" i="1"/>
  <c r="BE97" i="1"/>
  <c r="BE100" i="1"/>
  <c r="BE102" i="1"/>
  <c r="EI511" i="1"/>
  <c r="EA516" i="1"/>
  <c r="FQ235" i="1"/>
  <c r="FL354" i="1"/>
  <c r="CQ510" i="1"/>
  <c r="DT503" i="1"/>
  <c r="FP222" i="1"/>
  <c r="DN400" i="1"/>
  <c r="DR400" i="1"/>
  <c r="FW322" i="1"/>
  <c r="L304" i="45"/>
  <c r="F304" i="45"/>
  <c r="AI304" i="45" s="1"/>
  <c r="D387" i="45"/>
  <c r="D133" i="45"/>
  <c r="D49" i="45"/>
  <c r="DF506" i="1"/>
  <c r="BL249" i="1"/>
  <c r="CJ514" i="1"/>
  <c r="FH345" i="1"/>
  <c r="EW504" i="1"/>
  <c r="FT137" i="1"/>
  <c r="CQ507" i="1"/>
  <c r="FL140" i="1"/>
  <c r="BO523" i="1"/>
  <c r="FH242" i="1"/>
  <c r="DQ387" i="1"/>
  <c r="CT411" i="1"/>
  <c r="CM411" i="1"/>
  <c r="DJ387" i="1"/>
  <c r="DM496" i="1"/>
  <c r="DE516" i="1"/>
  <c r="CQ497" i="1"/>
  <c r="FP245" i="1"/>
  <c r="Z248" i="1"/>
  <c r="AX244" i="1" s="1"/>
  <c r="BI227" i="1"/>
  <c r="BG474" i="1"/>
  <c r="CQ517" i="1"/>
  <c r="DF428" i="1"/>
  <c r="FH153" i="1"/>
  <c r="BN520" i="1"/>
  <c r="BN160" i="1"/>
  <c r="DS527" i="1" s="1"/>
  <c r="CI454" i="1"/>
  <c r="CM454" i="1"/>
  <c r="CL454" i="1"/>
  <c r="CN454" i="1"/>
  <c r="AU454" i="1"/>
  <c r="CU454" i="1"/>
  <c r="CT454" i="1"/>
  <c r="CQ454" i="1"/>
  <c r="DA454" i="1"/>
  <c r="CJ454" i="1"/>
  <c r="CY454" i="1"/>
  <c r="CO454" i="1"/>
  <c r="CS454" i="1"/>
  <c r="CR454" i="1"/>
  <c r="CX454" i="1"/>
  <c r="CV454" i="1"/>
  <c r="CK454" i="1"/>
  <c r="CW454" i="1"/>
  <c r="DB454" i="1"/>
  <c r="CP454" i="1"/>
  <c r="CZ454" i="1"/>
  <c r="DC454" i="1"/>
  <c r="FS360" i="1"/>
  <c r="BN155" i="1"/>
  <c r="DS522" i="1" s="1"/>
  <c r="AZ216" i="1"/>
  <c r="EH512" i="1"/>
  <c r="FR145" i="1"/>
  <c r="Q524" i="1"/>
  <c r="FA243" i="1"/>
  <c r="DM388" i="1"/>
  <c r="CL141" i="1"/>
  <c r="CM141" i="1"/>
  <c r="CN141" i="1"/>
  <c r="AU141" i="1"/>
  <c r="CP141" i="1"/>
  <c r="CV141" i="1"/>
  <c r="CQ141" i="1"/>
  <c r="CT141" i="1"/>
  <c r="DB141" i="1"/>
  <c r="DA141" i="1"/>
  <c r="CO141" i="1"/>
  <c r="CJ141" i="1"/>
  <c r="CS141" i="1"/>
  <c r="CR141" i="1"/>
  <c r="CU141" i="1"/>
  <c r="CK141" i="1"/>
  <c r="CX141" i="1"/>
  <c r="DC141" i="1"/>
  <c r="CZ141" i="1"/>
  <c r="CW141" i="1"/>
  <c r="CY141" i="1"/>
  <c r="BN498" i="1"/>
  <c r="FH131" i="1"/>
  <c r="GA310" i="1"/>
  <c r="CC498" i="1"/>
  <c r="BD197" i="1"/>
  <c r="BD180" i="1"/>
  <c r="BD192" i="1"/>
  <c r="BD181" i="1"/>
  <c r="BD198" i="1"/>
  <c r="BD183" i="1"/>
  <c r="BD196" i="1"/>
  <c r="BD191" i="1"/>
  <c r="BD184" i="1"/>
  <c r="BD189" i="1"/>
  <c r="BD193" i="1"/>
  <c r="BD186" i="1"/>
  <c r="BD179" i="1"/>
  <c r="BD195" i="1"/>
  <c r="BD187" i="1"/>
  <c r="BD185" i="1"/>
  <c r="BD194" i="1"/>
  <c r="BD182" i="1"/>
  <c r="BD190" i="1"/>
  <c r="BD188" i="1"/>
  <c r="BD178" i="1"/>
  <c r="CT571" i="1"/>
  <c r="GK380" i="1"/>
  <c r="CB380" i="1" s="1"/>
  <c r="DM383" i="1"/>
  <c r="DU383" i="1"/>
  <c r="H29" i="74"/>
  <c r="D29" i="74"/>
  <c r="BL122" i="1"/>
  <c r="FA204" i="1"/>
  <c r="CN208" i="1"/>
  <c r="CM208" i="1"/>
  <c r="GK208" i="1"/>
  <c r="CB208" i="1" s="1"/>
  <c r="AU208" i="1"/>
  <c r="CL208" i="1"/>
  <c r="CT208" i="1"/>
  <c r="CV208" i="1"/>
  <c r="CS208" i="1"/>
  <c r="CJ208" i="1"/>
  <c r="DA208" i="1"/>
  <c r="CK208" i="1"/>
  <c r="CW208" i="1"/>
  <c r="CQ208" i="1"/>
  <c r="DC208" i="1"/>
  <c r="CP208" i="1"/>
  <c r="DB208" i="1"/>
  <c r="CY208" i="1"/>
  <c r="CX208" i="1"/>
  <c r="CO208" i="1"/>
  <c r="CZ208" i="1"/>
  <c r="CR208" i="1"/>
  <c r="CU208" i="1"/>
  <c r="BG243" i="1"/>
  <c r="BG434" i="1"/>
  <c r="FI434" i="1" s="1"/>
  <c r="BQ202" i="1"/>
  <c r="DF518" i="1"/>
  <c r="BH513" i="1"/>
  <c r="FG232" i="1"/>
  <c r="BI140" i="1"/>
  <c r="FK141" i="1" s="1"/>
  <c r="BI108" i="1"/>
  <c r="BI103" i="1"/>
  <c r="BI98" i="1"/>
  <c r="BI109" i="1"/>
  <c r="BI95" i="1"/>
  <c r="BI97" i="1"/>
  <c r="BI426" i="1"/>
  <c r="BI96" i="1"/>
  <c r="BI106" i="1"/>
  <c r="BI92" i="1"/>
  <c r="BI94" i="1"/>
  <c r="BI105" i="1"/>
  <c r="BI111" i="1"/>
  <c r="BI107" i="1"/>
  <c r="BI102" i="1"/>
  <c r="BI100" i="1"/>
  <c r="BI99" i="1"/>
  <c r="BI104" i="1"/>
  <c r="BI112" i="1"/>
  <c r="BI110" i="1"/>
  <c r="BI93" i="1"/>
  <c r="BI101" i="1"/>
  <c r="FQ439" i="1"/>
  <c r="BL114" i="1"/>
  <c r="DV389" i="1"/>
  <c r="H35" i="74"/>
  <c r="D35" i="74"/>
  <c r="FP216" i="1"/>
  <c r="DT497" i="1"/>
  <c r="FN340" i="1"/>
  <c r="FA239" i="1"/>
  <c r="Q519" i="1"/>
  <c r="FA238" i="1"/>
  <c r="DG402" i="1"/>
  <c r="CZ241" i="1"/>
  <c r="CN241" i="1"/>
  <c r="CM241" i="1"/>
  <c r="CL241" i="1"/>
  <c r="AU241" i="1"/>
  <c r="GK241" i="1"/>
  <c r="CB241" i="1" s="1"/>
  <c r="CY241" i="1"/>
  <c r="CJ241" i="1"/>
  <c r="CV241" i="1"/>
  <c r="CX241" i="1"/>
  <c r="CP241" i="1"/>
  <c r="CK241" i="1"/>
  <c r="CS241" i="1"/>
  <c r="CR241" i="1"/>
  <c r="CT241" i="1"/>
  <c r="CO241" i="1"/>
  <c r="DA241" i="1"/>
  <c r="CQ241" i="1"/>
  <c r="CU241" i="1"/>
  <c r="CW241" i="1"/>
  <c r="DC241" i="1"/>
  <c r="DB241" i="1"/>
  <c r="EI523" i="1"/>
  <c r="FT355" i="1"/>
  <c r="BQ573" i="1"/>
  <c r="BK224" i="1"/>
  <c r="FG201" i="1"/>
  <c r="H39" i="74"/>
  <c r="D39" i="74"/>
  <c r="EH527" i="1"/>
  <c r="FR160" i="1"/>
  <c r="DT499" i="1"/>
  <c r="FP218" i="1"/>
  <c r="DL384" i="1"/>
  <c r="DK384" i="1"/>
  <c r="DL522" i="1"/>
  <c r="AD522" i="1"/>
  <c r="BO507" i="1"/>
  <c r="CR517" i="1"/>
  <c r="DT520" i="1"/>
  <c r="FP239" i="1"/>
  <c r="BD445" i="1"/>
  <c r="GA320" i="1"/>
  <c r="DW390" i="1"/>
  <c r="CL229" i="1"/>
  <c r="CM229" i="1"/>
  <c r="AU229" i="1"/>
  <c r="CN229" i="1"/>
  <c r="GK229" i="1"/>
  <c r="CB229" i="1" s="1"/>
  <c r="CW229" i="1"/>
  <c r="CU229" i="1"/>
  <c r="CX229" i="1"/>
  <c r="CZ229" i="1"/>
  <c r="CT229" i="1"/>
  <c r="CP229" i="1"/>
  <c r="CY229" i="1"/>
  <c r="CR229" i="1"/>
  <c r="CJ229" i="1"/>
  <c r="CQ229" i="1"/>
  <c r="DB229" i="1"/>
  <c r="CV229" i="1"/>
  <c r="DA229" i="1"/>
  <c r="CO229" i="1"/>
  <c r="CK229" i="1"/>
  <c r="CS229" i="1"/>
  <c r="DC229" i="1"/>
  <c r="BI237" i="1"/>
  <c r="DZ394" i="1"/>
  <c r="DJ394" i="1"/>
  <c r="DL379" i="1"/>
  <c r="DR379" i="1"/>
  <c r="L305" i="45"/>
  <c r="F305" i="45"/>
  <c r="AI305" i="45" s="1"/>
  <c r="D134" i="45"/>
  <c r="D388" i="45"/>
  <c r="D50" i="45"/>
  <c r="FL141" i="1"/>
  <c r="L331" i="45"/>
  <c r="F331" i="45"/>
  <c r="AI331" i="45" s="1"/>
  <c r="D414" i="45"/>
  <c r="D160" i="45"/>
  <c r="D76" i="45"/>
  <c r="CT580" i="1"/>
  <c r="CI241" i="1"/>
  <c r="BH213" i="1"/>
  <c r="FJ213" i="1" s="1"/>
  <c r="BH185" i="1"/>
  <c r="BH198" i="1"/>
  <c r="FJ199" i="1" s="1"/>
  <c r="BH184" i="1"/>
  <c r="BH194" i="1"/>
  <c r="BH192" i="1"/>
  <c r="BH193" i="1"/>
  <c r="BH190" i="1"/>
  <c r="BH191" i="1"/>
  <c r="BH188" i="1"/>
  <c r="BH178" i="1"/>
  <c r="BH189" i="1"/>
  <c r="BH183" i="1"/>
  <c r="BH182" i="1"/>
  <c r="BH179" i="1"/>
  <c r="BH180" i="1"/>
  <c r="BH195" i="1"/>
  <c r="FJ195" i="1" s="1"/>
  <c r="BH181" i="1"/>
  <c r="BH196" i="1"/>
  <c r="BH186" i="1"/>
  <c r="BH187" i="1"/>
  <c r="BH197" i="1"/>
  <c r="BG134" i="1"/>
  <c r="BX517" i="1"/>
  <c r="FI397" i="1"/>
  <c r="FG243" i="1"/>
  <c r="BH524" i="1"/>
  <c r="BL463" i="1"/>
  <c r="FL217" i="1"/>
  <c r="FL216" i="1"/>
  <c r="CR497" i="1"/>
  <c r="BH237" i="1"/>
  <c r="FR205" i="1"/>
  <c r="BP116" i="1"/>
  <c r="EA498" i="1"/>
  <c r="BN524" i="1"/>
  <c r="EK523" i="1"/>
  <c r="FR403" i="1"/>
  <c r="EK517" i="1"/>
  <c r="FR397" i="1"/>
  <c r="BG218" i="1"/>
  <c r="FG464" i="1"/>
  <c r="FW324" i="1"/>
  <c r="GE324" i="1"/>
  <c r="GA324" i="1"/>
  <c r="BG470" i="1"/>
  <c r="DL403" i="1"/>
  <c r="DQ403" i="1"/>
  <c r="DK403" i="1"/>
  <c r="BL126" i="1"/>
  <c r="FL449" i="1"/>
  <c r="FH469" i="1"/>
  <c r="DT405" i="1"/>
  <c r="DT404" i="1"/>
  <c r="DH405" i="1"/>
  <c r="DH404" i="1"/>
  <c r="DW407" i="1"/>
  <c r="DR407" i="1"/>
  <c r="CL150" i="1"/>
  <c r="CM150" i="1"/>
  <c r="AU150" i="1"/>
  <c r="CN150" i="1"/>
  <c r="DB150" i="1"/>
  <c r="CU150" i="1"/>
  <c r="CO150" i="1"/>
  <c r="CK150" i="1"/>
  <c r="CT150" i="1"/>
  <c r="CZ150" i="1"/>
  <c r="CR150" i="1"/>
  <c r="CY150" i="1"/>
  <c r="CQ150" i="1"/>
  <c r="DA150" i="1"/>
  <c r="CS150" i="1"/>
  <c r="DC150" i="1"/>
  <c r="CJ150" i="1"/>
  <c r="CX150" i="1"/>
  <c r="CW150" i="1"/>
  <c r="CV150" i="1"/>
  <c r="CP150" i="1"/>
  <c r="BJ204" i="1"/>
  <c r="DV497" i="1"/>
  <c r="FP377" i="1"/>
  <c r="FO384" i="1"/>
  <c r="DO504" i="1"/>
  <c r="DO574" i="1" s="1"/>
  <c r="DO510" i="1"/>
  <c r="DO580" i="1" s="1"/>
  <c r="FO390" i="1"/>
  <c r="DY392" i="1"/>
  <c r="GK392" i="1"/>
  <c r="CB392" i="1" s="1"/>
  <c r="FG454" i="1"/>
  <c r="BJ214" i="1"/>
  <c r="FJ372" i="1"/>
  <c r="FM404" i="1"/>
  <c r="DA524" i="1"/>
  <c r="FM343" i="1"/>
  <c r="FQ382" i="1"/>
  <c r="EC502" i="1"/>
  <c r="EC519" i="1"/>
  <c r="FQ399" i="1"/>
  <c r="K593" i="1"/>
  <c r="DO576" i="1"/>
  <c r="AZ158" i="1"/>
  <c r="W525" i="1" s="1"/>
  <c r="BN455" i="1"/>
  <c r="FP455" i="1" s="1"/>
  <c r="BG447" i="1"/>
  <c r="FI448" i="1" s="1"/>
  <c r="EI522" i="1"/>
  <c r="BG444" i="1"/>
  <c r="FR451" i="1"/>
  <c r="K578" i="1"/>
  <c r="FJ373" i="1"/>
  <c r="FH462" i="1"/>
  <c r="BJ203" i="1"/>
  <c r="BH201" i="1"/>
  <c r="FJ201" i="1" s="1"/>
  <c r="FP364" i="1"/>
  <c r="FP351" i="1"/>
  <c r="AZ212" i="1"/>
  <c r="BK201" i="1"/>
  <c r="BN121" i="1"/>
  <c r="BI200" i="1"/>
  <c r="BQ230" i="1"/>
  <c r="BJ497" i="1"/>
  <c r="FG377" i="1"/>
  <c r="FG362" i="1"/>
  <c r="BJ517" i="1"/>
  <c r="FG397" i="1"/>
  <c r="BD116" i="1"/>
  <c r="BO208" i="1"/>
  <c r="FQ208" i="1" s="1"/>
  <c r="DV381" i="1"/>
  <c r="H27" i="74"/>
  <c r="D27" i="74"/>
  <c r="L289" i="45"/>
  <c r="F289" i="45"/>
  <c r="AI289" i="45" s="1"/>
  <c r="D372" i="45"/>
  <c r="D34" i="45"/>
  <c r="D118" i="45"/>
  <c r="AZ446" i="1"/>
  <c r="BG226" i="1"/>
  <c r="DH395" i="1"/>
  <c r="CN234" i="1"/>
  <c r="CL234" i="1"/>
  <c r="CM234" i="1"/>
  <c r="AU234" i="1"/>
  <c r="GK234" i="1"/>
  <c r="CB234" i="1" s="1"/>
  <c r="CP234" i="1"/>
  <c r="CO234" i="1"/>
  <c r="CZ234" i="1"/>
  <c r="CX234" i="1"/>
  <c r="CK234" i="1"/>
  <c r="CJ234" i="1"/>
  <c r="CT234" i="1"/>
  <c r="CW234" i="1"/>
  <c r="DC234" i="1"/>
  <c r="CV234" i="1"/>
  <c r="DA234" i="1"/>
  <c r="CS234" i="1"/>
  <c r="CU234" i="1"/>
  <c r="CQ234" i="1"/>
  <c r="CY234" i="1"/>
  <c r="DB234" i="1"/>
  <c r="CR234" i="1"/>
  <c r="BM200" i="1"/>
  <c r="FO200" i="1" s="1"/>
  <c r="DO376" i="1"/>
  <c r="DJ376" i="1"/>
  <c r="BJ212" i="1"/>
  <c r="FL212" i="1" s="1"/>
  <c r="BD136" i="1"/>
  <c r="BD160" i="1"/>
  <c r="S577" i="1"/>
  <c r="DS372" i="1"/>
  <c r="DI372" i="1"/>
  <c r="FO372" i="1"/>
  <c r="DZ396" i="1"/>
  <c r="CN149" i="1"/>
  <c r="AU149" i="1"/>
  <c r="CM149" i="1"/>
  <c r="CL149" i="1"/>
  <c r="CP149" i="1"/>
  <c r="CO149" i="1"/>
  <c r="DB149" i="1"/>
  <c r="CW149" i="1"/>
  <c r="CY149" i="1"/>
  <c r="DA149" i="1"/>
  <c r="CX149" i="1"/>
  <c r="DC149" i="1"/>
  <c r="CT149" i="1"/>
  <c r="CR149" i="1"/>
  <c r="CQ149" i="1"/>
  <c r="CK149" i="1"/>
  <c r="CS149" i="1"/>
  <c r="CV149" i="1"/>
  <c r="CU149" i="1"/>
  <c r="CJ149" i="1"/>
  <c r="CZ149" i="1"/>
  <c r="EK519" i="1"/>
  <c r="FR399" i="1"/>
  <c r="Q502" i="1"/>
  <c r="FA221" i="1"/>
  <c r="FR461" i="1"/>
  <c r="DL385" i="1"/>
  <c r="CN138" i="1"/>
  <c r="CM138" i="1"/>
  <c r="AU138" i="1"/>
  <c r="CL138" i="1"/>
  <c r="CK138" i="1"/>
  <c r="CO138" i="1"/>
  <c r="DC138" i="1"/>
  <c r="CX138" i="1"/>
  <c r="CQ138" i="1"/>
  <c r="DA138" i="1"/>
  <c r="CV138" i="1"/>
  <c r="CS138" i="1"/>
  <c r="DB138" i="1"/>
  <c r="CJ138" i="1"/>
  <c r="CR138" i="1"/>
  <c r="CT138" i="1"/>
  <c r="CZ138" i="1"/>
  <c r="CP138" i="1"/>
  <c r="CY138" i="1"/>
  <c r="CW138" i="1"/>
  <c r="CU138" i="1"/>
  <c r="EX522" i="1"/>
  <c r="DT370" i="1"/>
  <c r="H16" i="74"/>
  <c r="D16" i="74"/>
  <c r="BI451" i="1"/>
  <c r="BL121" i="1"/>
  <c r="FN121" i="1" s="1"/>
  <c r="BC527" i="1"/>
  <c r="FF407" i="1"/>
  <c r="FF393" i="1"/>
  <c r="BC513" i="1"/>
  <c r="BC583" i="1" s="1"/>
  <c r="GA319" i="1"/>
  <c r="BQ574" i="1"/>
  <c r="GA318" i="1"/>
  <c r="BH238" i="1"/>
  <c r="BQ234" i="1"/>
  <c r="FJ396" i="1"/>
  <c r="CE516" i="1"/>
  <c r="FP379" i="1"/>
  <c r="DV499" i="1"/>
  <c r="CM522" i="1"/>
  <c r="FK402" i="1"/>
  <c r="AY118" i="1"/>
  <c r="FA118" i="1" s="1"/>
  <c r="BH432" i="1"/>
  <c r="FJ432" i="1" s="1"/>
  <c r="DX377" i="1"/>
  <c r="DT377" i="1"/>
  <c r="BQ472" i="1"/>
  <c r="BN117" i="1"/>
  <c r="K565" i="1"/>
  <c r="DO568" i="1"/>
  <c r="BE117" i="1"/>
  <c r="FG118" i="1" s="1"/>
  <c r="DL362" i="1"/>
  <c r="DX362" i="1"/>
  <c r="BI455" i="1"/>
  <c r="DS366" i="1"/>
  <c r="CM119" i="1"/>
  <c r="CL119" i="1"/>
  <c r="CN119" i="1"/>
  <c r="AU119" i="1"/>
  <c r="CZ119" i="1"/>
  <c r="CQ119" i="1"/>
  <c r="CR119" i="1"/>
  <c r="CV119" i="1"/>
  <c r="CT119" i="1"/>
  <c r="CX119" i="1"/>
  <c r="CS119" i="1"/>
  <c r="DA119" i="1"/>
  <c r="CY119" i="1"/>
  <c r="CP119" i="1"/>
  <c r="CK119" i="1"/>
  <c r="CW119" i="1"/>
  <c r="CU119" i="1"/>
  <c r="CJ119" i="1"/>
  <c r="DC119" i="1"/>
  <c r="DB119" i="1"/>
  <c r="CO119" i="1"/>
  <c r="DA522" i="1"/>
  <c r="FM402" i="1"/>
  <c r="BI132" i="1"/>
  <c r="FK132" i="1" s="1"/>
  <c r="BN471" i="1"/>
  <c r="FP471" i="1" s="1"/>
  <c r="BR429" i="1"/>
  <c r="FT429" i="1" s="1"/>
  <c r="BE427" i="1"/>
  <c r="CI437" i="1"/>
  <c r="AU437" i="1"/>
  <c r="CM437" i="1"/>
  <c r="CN437" i="1"/>
  <c r="CL437" i="1"/>
  <c r="DC437" i="1"/>
  <c r="CY437" i="1"/>
  <c r="CZ437" i="1"/>
  <c r="CJ437" i="1"/>
  <c r="CW437" i="1"/>
  <c r="CR437" i="1"/>
  <c r="CT437" i="1"/>
  <c r="CV437" i="1"/>
  <c r="CP437" i="1"/>
  <c r="CX437" i="1"/>
  <c r="CS437" i="1"/>
  <c r="DA437" i="1"/>
  <c r="CQ437" i="1"/>
  <c r="CO437" i="1"/>
  <c r="CK437" i="1"/>
  <c r="DB437" i="1"/>
  <c r="CU437" i="1"/>
  <c r="AZ206" i="1"/>
  <c r="BH159" i="1"/>
  <c r="BQ446" i="1"/>
  <c r="FS446" i="1" s="1"/>
  <c r="BJ145" i="1"/>
  <c r="BQ244" i="1"/>
  <c r="FS245" i="1" s="1"/>
  <c r="BG217" i="1"/>
  <c r="DG368" i="1"/>
  <c r="DT368" i="1"/>
  <c r="DI368" i="1"/>
  <c r="Z503" i="1"/>
  <c r="FB383" i="1"/>
  <c r="Z505" i="1"/>
  <c r="FB385" i="1"/>
  <c r="Z506" i="1"/>
  <c r="AZ411" i="1"/>
  <c r="Z558" i="1" s="1"/>
  <c r="Z574" i="1" s="1"/>
  <c r="FB386" i="1"/>
  <c r="BQ222" i="1"/>
  <c r="AZ149" i="1"/>
  <c r="FB150" i="1" s="1"/>
  <c r="DY374" i="1"/>
  <c r="DV374" i="1"/>
  <c r="DK374" i="1"/>
  <c r="DN386" i="1"/>
  <c r="DX386" i="1"/>
  <c r="H32" i="74"/>
  <c r="D32" i="74"/>
  <c r="BH211" i="1"/>
  <c r="BQ586" i="1"/>
  <c r="DS364" i="1"/>
  <c r="DZ364" i="1"/>
  <c r="GE300" i="1"/>
  <c r="CB500" i="1"/>
  <c r="FJ133" i="1"/>
  <c r="CX509" i="1"/>
  <c r="DU400" i="1"/>
  <c r="DY400" i="1"/>
  <c r="EI508" i="1"/>
  <c r="CB521" i="1"/>
  <c r="FJ154" i="1"/>
  <c r="H24" i="74"/>
  <c r="D24" i="74"/>
  <c r="X515" i="1"/>
  <c r="CK502" i="1"/>
  <c r="EI502" i="1"/>
  <c r="CV411" i="1"/>
  <c r="DS387" i="1"/>
  <c r="CL411" i="1"/>
  <c r="DI387" i="1"/>
  <c r="BX527" i="1"/>
  <c r="FI407" i="1"/>
  <c r="EP521" i="1"/>
  <c r="BA519" i="1"/>
  <c r="BA496" i="1"/>
  <c r="FO121" i="1"/>
  <c r="H37" i="74"/>
  <c r="D37" i="74"/>
  <c r="H28" i="74"/>
  <c r="D28" i="74"/>
  <c r="DM500" i="1"/>
  <c r="DM518" i="1"/>
  <c r="FO237" i="1"/>
  <c r="FJ131" i="1"/>
  <c r="CB498" i="1"/>
  <c r="ER508" i="1"/>
  <c r="FS388" i="1"/>
  <c r="EP501" i="1"/>
  <c r="FS220" i="1"/>
  <c r="BI222" i="1"/>
  <c r="CK503" i="1" s="1"/>
  <c r="BH512" i="1"/>
  <c r="FG231" i="1"/>
  <c r="FT157" i="1"/>
  <c r="EW524" i="1"/>
  <c r="AZ204" i="1"/>
  <c r="FL211" i="1"/>
  <c r="K591" i="1"/>
  <c r="Z162" i="1"/>
  <c r="AX116" i="1" s="1"/>
  <c r="GA281" i="1"/>
  <c r="DH388" i="1"/>
  <c r="GK388" i="1"/>
  <c r="CB388" i="1" s="1"/>
  <c r="FB453" i="1"/>
  <c r="W517" i="1"/>
  <c r="CI434" i="1"/>
  <c r="CM434" i="1"/>
  <c r="AU434" i="1"/>
  <c r="CL434" i="1"/>
  <c r="CN434" i="1"/>
  <c r="CX434" i="1"/>
  <c r="CY434" i="1"/>
  <c r="CU434" i="1"/>
  <c r="CK434" i="1"/>
  <c r="CS434" i="1"/>
  <c r="DC434" i="1"/>
  <c r="CJ434" i="1"/>
  <c r="CR434" i="1"/>
  <c r="CT434" i="1"/>
  <c r="CW434" i="1"/>
  <c r="DB434" i="1"/>
  <c r="CZ434" i="1"/>
  <c r="CV434" i="1"/>
  <c r="DA434" i="1"/>
  <c r="CQ434" i="1"/>
  <c r="CP434" i="1"/>
  <c r="CO434" i="1"/>
  <c r="BA500" i="1"/>
  <c r="DS383" i="1"/>
  <c r="DG383" i="1"/>
  <c r="CY495" i="1"/>
  <c r="DH498" i="1"/>
  <c r="DH568" i="1" s="1"/>
  <c r="FN378" i="1"/>
  <c r="CB504" i="1"/>
  <c r="FJ137" i="1"/>
  <c r="GK369" i="1"/>
  <c r="CB369" i="1" s="1"/>
  <c r="BG201" i="1"/>
  <c r="BM211" i="1"/>
  <c r="BN134" i="1"/>
  <c r="BD200" i="1"/>
  <c r="FF200" i="1" s="1"/>
  <c r="AZ207" i="1"/>
  <c r="FT474" i="1"/>
  <c r="DL389" i="1"/>
  <c r="DK389" i="1"/>
  <c r="FN346" i="1"/>
  <c r="DP402" i="1"/>
  <c r="GK402" i="1"/>
  <c r="CB402" i="1" s="1"/>
  <c r="FH215" i="1"/>
  <c r="BO496" i="1"/>
  <c r="CC500" i="1"/>
  <c r="FJ219" i="1"/>
  <c r="BX519" i="1"/>
  <c r="FI399" i="1"/>
  <c r="BD217" i="1"/>
  <c r="BG136" i="1"/>
  <c r="BQ118" i="1"/>
  <c r="FS118" i="1" s="1"/>
  <c r="DZ517" i="1"/>
  <c r="DP384" i="1"/>
  <c r="DJ384" i="1"/>
  <c r="FG433" i="1"/>
  <c r="EH526" i="1"/>
  <c r="FA154" i="1"/>
  <c r="P521" i="1"/>
  <c r="ED360" i="1"/>
  <c r="FQ204" i="1"/>
  <c r="BE156" i="1"/>
  <c r="FW320" i="1"/>
  <c r="DR390" i="1"/>
  <c r="GK390" i="1"/>
  <c r="CB390" i="1" s="1"/>
  <c r="BG215" i="1"/>
  <c r="DO379" i="1"/>
  <c r="DT379" i="1"/>
  <c r="DI379" i="1"/>
  <c r="BN123" i="1"/>
  <c r="BN517" i="1"/>
  <c r="FH150" i="1"/>
  <c r="AX241" i="1"/>
  <c r="AX222" i="1"/>
  <c r="FT207" i="1"/>
  <c r="BK210" i="1"/>
  <c r="FM210" i="1" s="1"/>
  <c r="AZ201" i="1"/>
  <c r="AZ156" i="1"/>
  <c r="W523" i="1" s="1"/>
  <c r="FQ428" i="1"/>
  <c r="BD453" i="1"/>
  <c r="BD466" i="1"/>
  <c r="L297" i="45"/>
  <c r="F297" i="45"/>
  <c r="D42" i="45"/>
  <c r="D380" i="45"/>
  <c r="D126" i="45"/>
  <c r="BQ571" i="1"/>
  <c r="BI224" i="1"/>
  <c r="BL455" i="1"/>
  <c r="EK522" i="1"/>
  <c r="FR402" i="1"/>
  <c r="CM501" i="1"/>
  <c r="EK501" i="1"/>
  <c r="FR381" i="1"/>
  <c r="K579" i="1"/>
  <c r="BG206" i="1"/>
  <c r="BG219" i="1"/>
  <c r="FI220" i="1" s="1"/>
  <c r="DX403" i="1"/>
  <c r="DZ403" i="1"/>
  <c r="DI403" i="1"/>
  <c r="AU204" i="1"/>
  <c r="CN204" i="1"/>
  <c r="CM204" i="1"/>
  <c r="CL204" i="1"/>
  <c r="GK204" i="1"/>
  <c r="CB204" i="1" s="1"/>
  <c r="CW204" i="1"/>
  <c r="DA204" i="1"/>
  <c r="CP204" i="1"/>
  <c r="CU204" i="1"/>
  <c r="CQ204" i="1"/>
  <c r="CY204" i="1"/>
  <c r="CK204" i="1"/>
  <c r="CO204" i="1"/>
  <c r="DB204" i="1"/>
  <c r="CJ204" i="1"/>
  <c r="CZ204" i="1"/>
  <c r="CX204" i="1"/>
  <c r="CR204" i="1"/>
  <c r="CV204" i="1"/>
  <c r="CS204" i="1"/>
  <c r="DC204" i="1"/>
  <c r="CT204" i="1"/>
  <c r="DN405" i="1"/>
  <c r="DN404" i="1"/>
  <c r="DX405" i="1"/>
  <c r="DX404" i="1"/>
  <c r="DK405" i="1"/>
  <c r="DK404" i="1"/>
  <c r="DT407" i="1"/>
  <c r="DZ407" i="1"/>
  <c r="CN441" i="1"/>
  <c r="CM441" i="1"/>
  <c r="AU441" i="1"/>
  <c r="CL441" i="1"/>
  <c r="CX441" i="1"/>
  <c r="CP441" i="1"/>
  <c r="CS441" i="1"/>
  <c r="CQ441" i="1"/>
  <c r="CR441" i="1"/>
  <c r="CT441" i="1"/>
  <c r="CY441" i="1"/>
  <c r="CO441" i="1"/>
  <c r="DC441" i="1"/>
  <c r="CK441" i="1"/>
  <c r="CJ441" i="1"/>
  <c r="CZ441" i="1"/>
  <c r="CW441" i="1"/>
  <c r="CU441" i="1"/>
  <c r="CV441" i="1"/>
  <c r="DA441" i="1"/>
  <c r="DB441" i="1"/>
  <c r="GK397" i="1"/>
  <c r="CB397" i="1" s="1"/>
  <c r="BN119" i="1"/>
  <c r="AX201" i="1"/>
  <c r="FP406" i="1"/>
  <c r="DO519" i="1"/>
  <c r="FO399" i="1"/>
  <c r="AG519" i="1"/>
  <c r="DN392" i="1"/>
  <c r="DJ392" i="1"/>
  <c r="BM139" i="1"/>
  <c r="EA521" i="1"/>
  <c r="FQ240" i="1"/>
  <c r="BJ183" i="1"/>
  <c r="BJ196" i="1"/>
  <c r="BJ182" i="1"/>
  <c r="BJ192" i="1"/>
  <c r="BJ188" i="1"/>
  <c r="BJ187" i="1"/>
  <c r="BJ198" i="1"/>
  <c r="BJ180" i="1"/>
  <c r="BJ195" i="1"/>
  <c r="BJ186" i="1"/>
  <c r="BJ190" i="1"/>
  <c r="BJ194" i="1"/>
  <c r="BJ184" i="1"/>
  <c r="FL184" i="1" s="1"/>
  <c r="BJ189" i="1"/>
  <c r="BJ178" i="1"/>
  <c r="BJ193" i="1"/>
  <c r="FL193" i="1" s="1"/>
  <c r="BJ191" i="1"/>
  <c r="BJ179" i="1"/>
  <c r="BJ185" i="1"/>
  <c r="BJ181" i="1"/>
  <c r="FL181" i="1" s="1"/>
  <c r="BJ197" i="1"/>
  <c r="CE523" i="1"/>
  <c r="FJ403" i="1"/>
  <c r="CE517" i="1"/>
  <c r="FJ397" i="1"/>
  <c r="BI138" i="1"/>
  <c r="DA520" i="1"/>
  <c r="FM400" i="1"/>
  <c r="DA509" i="1"/>
  <c r="FM389" i="1"/>
  <c r="EC496" i="1"/>
  <c r="FQ376" i="1"/>
  <c r="EC525" i="1"/>
  <c r="FQ405" i="1"/>
  <c r="FQ350" i="1"/>
  <c r="DT514" i="1"/>
  <c r="FP233" i="1"/>
  <c r="BM225" i="1"/>
  <c r="AZ218" i="1"/>
  <c r="BH215" i="1"/>
  <c r="HN305" i="1"/>
  <c r="HN315" i="1"/>
  <c r="HN289" i="1"/>
  <c r="HN307" i="1"/>
  <c r="HN314" i="1"/>
  <c r="HN306" i="1"/>
  <c r="HN304" i="1"/>
  <c r="HN313" i="1"/>
  <c r="HN293" i="1"/>
  <c r="HN298" i="1"/>
  <c r="HN317" i="1"/>
  <c r="HN280" i="1"/>
  <c r="HN308" i="1"/>
  <c r="BD143" i="1"/>
  <c r="DO582" i="1"/>
  <c r="BL439" i="1"/>
  <c r="FN440" i="1" s="1"/>
  <c r="FA448" i="1"/>
  <c r="BJ524" i="1"/>
  <c r="FG404" i="1"/>
  <c r="BE126" i="1"/>
  <c r="FM149" i="1"/>
  <c r="CX515" i="1"/>
  <c r="FM148" i="1"/>
  <c r="BL119" i="1"/>
  <c r="FN119" i="1" s="1"/>
  <c r="BH220" i="1"/>
  <c r="DV521" i="1"/>
  <c r="FP401" i="1"/>
  <c r="FJ121" i="1"/>
  <c r="FM123" i="1"/>
  <c r="FT447" i="1"/>
  <c r="BQ567" i="1"/>
  <c r="BL147" i="1"/>
  <c r="BL152" i="1"/>
  <c r="BL445" i="1"/>
  <c r="BJ521" i="1"/>
  <c r="FG401" i="1"/>
  <c r="BJ527" i="1"/>
  <c r="FG407" i="1"/>
  <c r="FL360" i="1"/>
  <c r="CI471" i="1"/>
  <c r="CL471" i="1"/>
  <c r="CM471" i="1"/>
  <c r="AU471" i="1"/>
  <c r="CN471" i="1"/>
  <c r="CT471" i="1"/>
  <c r="CK471" i="1"/>
  <c r="CX471" i="1"/>
  <c r="CJ471" i="1"/>
  <c r="CU471" i="1"/>
  <c r="CZ471" i="1"/>
  <c r="DC471" i="1"/>
  <c r="CP471" i="1"/>
  <c r="CV471" i="1"/>
  <c r="CS471" i="1"/>
  <c r="CR471" i="1"/>
  <c r="DB471" i="1"/>
  <c r="DA471" i="1"/>
  <c r="CW471" i="1"/>
  <c r="CQ471" i="1"/>
  <c r="CO471" i="1"/>
  <c r="CY471" i="1"/>
  <c r="DF464" i="1"/>
  <c r="BJ243" i="1"/>
  <c r="FL244" i="1" s="1"/>
  <c r="DQ381" i="1"/>
  <c r="BP157" i="1"/>
  <c r="DL395" i="1"/>
  <c r="CI148" i="1"/>
  <c r="CM148" i="1"/>
  <c r="AU148" i="1"/>
  <c r="CN148" i="1"/>
  <c r="CL148" i="1"/>
  <c r="CO148" i="1"/>
  <c r="CX148" i="1"/>
  <c r="CP148" i="1"/>
  <c r="CT148" i="1"/>
  <c r="CJ148" i="1"/>
  <c r="CS148" i="1"/>
  <c r="CK148" i="1"/>
  <c r="CR148" i="1"/>
  <c r="CV148" i="1"/>
  <c r="CZ148" i="1"/>
  <c r="CQ148" i="1"/>
  <c r="CU148" i="1"/>
  <c r="DC148" i="1"/>
  <c r="CW148" i="1"/>
  <c r="DB148" i="1"/>
  <c r="DA148" i="1"/>
  <c r="CY148" i="1"/>
  <c r="BL132" i="1"/>
  <c r="DG376" i="1"/>
  <c r="DI376" i="1"/>
  <c r="AZ244" i="1"/>
  <c r="BG208" i="1"/>
  <c r="FI208" i="1" s="1"/>
  <c r="BH231" i="1"/>
  <c r="FJ232" i="1" s="1"/>
  <c r="BJ126" i="1"/>
  <c r="FL126" i="1" s="1"/>
  <c r="BN457" i="1"/>
  <c r="BO503" i="1"/>
  <c r="BK465" i="1"/>
  <c r="FM465" i="1" s="1"/>
  <c r="FH471" i="1"/>
  <c r="BI244" i="1"/>
  <c r="DO372" i="1"/>
  <c r="DK372" i="1"/>
  <c r="CM235" i="1"/>
  <c r="CN235" i="1"/>
  <c r="AU235" i="1"/>
  <c r="GK235" i="1"/>
  <c r="CB235" i="1" s="1"/>
  <c r="CL235" i="1"/>
  <c r="CX235" i="1"/>
  <c r="DU235" i="1" s="1"/>
  <c r="CY235" i="1"/>
  <c r="DV235" i="1" s="1"/>
  <c r="DC235" i="1"/>
  <c r="CV235" i="1"/>
  <c r="CZ235" i="1"/>
  <c r="DW235" i="1" s="1"/>
  <c r="CR235" i="1"/>
  <c r="CW235" i="1"/>
  <c r="CS235" i="1"/>
  <c r="CJ235" i="1"/>
  <c r="DG235" i="1" s="1"/>
  <c r="CT235" i="1"/>
  <c r="DQ235" i="1" s="1"/>
  <c r="DA235" i="1"/>
  <c r="DX235" i="1" s="1"/>
  <c r="CO235" i="1"/>
  <c r="DB235" i="1"/>
  <c r="DY235" i="1" s="1"/>
  <c r="CQ235" i="1"/>
  <c r="CU235" i="1"/>
  <c r="CK235" i="1"/>
  <c r="DH235" i="1" s="1"/>
  <c r="CP235" i="1"/>
  <c r="BD443" i="1"/>
  <c r="DH586" i="1"/>
  <c r="BN433" i="1"/>
  <c r="DY385" i="1"/>
  <c r="GK385" i="1"/>
  <c r="CB385" i="1" s="1"/>
  <c r="BN468" i="1"/>
  <c r="FP469" i="1" s="1"/>
  <c r="BN147" i="1"/>
  <c r="FP148" i="1" s="1"/>
  <c r="DZ370" i="1"/>
  <c r="DK370" i="1"/>
  <c r="FR435" i="1"/>
  <c r="S581" i="1"/>
  <c r="BC504" i="1"/>
  <c r="BC574" i="1" s="1"/>
  <c r="FF384" i="1"/>
  <c r="BC517" i="1"/>
  <c r="BC587" i="1" s="1"/>
  <c r="FF397" i="1"/>
  <c r="FW319" i="1"/>
  <c r="BP201" i="1"/>
  <c r="FR202" i="1" s="1"/>
  <c r="BQ461" i="1"/>
  <c r="FS461" i="1" s="1"/>
  <c r="FW318" i="1"/>
  <c r="AY134" i="1"/>
  <c r="FT468" i="1"/>
  <c r="FL440" i="1"/>
  <c r="CT572" i="1"/>
  <c r="HN318" i="1"/>
  <c r="FG218" i="1"/>
  <c r="BH499" i="1"/>
  <c r="CM511" i="1"/>
  <c r="FK391" i="1"/>
  <c r="AZ445" i="1"/>
  <c r="DO377" i="1"/>
  <c r="DW377" i="1"/>
  <c r="AY472" i="1"/>
  <c r="FA472" i="1" s="1"/>
  <c r="DV509" i="1"/>
  <c r="FP389" i="1"/>
  <c r="AZ123" i="1"/>
  <c r="FB123" i="1" s="1"/>
  <c r="BG440" i="1"/>
  <c r="BD123" i="1"/>
  <c r="DU362" i="1"/>
  <c r="DP362" i="1"/>
  <c r="BP206" i="1"/>
  <c r="FR206" i="1" s="1"/>
  <c r="DQ366" i="1"/>
  <c r="GK366" i="1"/>
  <c r="CB366" i="1" s="1"/>
  <c r="BG472" i="1"/>
  <c r="BP200" i="1"/>
  <c r="FR200" i="1" s="1"/>
  <c r="BD444" i="1"/>
  <c r="AZ451" i="1"/>
  <c r="FB451" i="1" s="1"/>
  <c r="BI142" i="1"/>
  <c r="FQ402" i="1"/>
  <c r="EC522" i="1"/>
  <c r="BR444" i="1"/>
  <c r="FT444" i="1" s="1"/>
  <c r="FJ366" i="1"/>
  <c r="AY152" i="1"/>
  <c r="FA153" i="1" s="1"/>
  <c r="BE445" i="1"/>
  <c r="FG445" i="1" s="1"/>
  <c r="BQ157" i="1"/>
  <c r="DQ368" i="1"/>
  <c r="DM368" i="1"/>
  <c r="H14" i="74"/>
  <c r="D14" i="74"/>
  <c r="BL434" i="1"/>
  <c r="BI223" i="1"/>
  <c r="DR374" i="1"/>
  <c r="DW374" i="1"/>
  <c r="BD473" i="1"/>
  <c r="DO386" i="1"/>
  <c r="DZ386" i="1"/>
  <c r="BI160" i="1"/>
  <c r="DG364" i="1"/>
  <c r="DQ364" i="1"/>
  <c r="FW300" i="1"/>
  <c r="DO583" i="1"/>
  <c r="DZ399" i="1"/>
  <c r="CI152" i="1"/>
  <c r="CL152" i="1"/>
  <c r="CN152" i="1"/>
  <c r="DK152" i="1" s="1"/>
  <c r="AU152" i="1"/>
  <c r="CM152" i="1"/>
  <c r="DA152" i="1"/>
  <c r="DX152" i="1" s="1"/>
  <c r="CO152" i="1"/>
  <c r="CY152" i="1"/>
  <c r="DV152" i="1" s="1"/>
  <c r="CZ152" i="1"/>
  <c r="DW152" i="1" s="1"/>
  <c r="DC152" i="1"/>
  <c r="DB152" i="1"/>
  <c r="DY152" i="1" s="1"/>
  <c r="CQ152" i="1"/>
  <c r="DN152" i="1" s="1"/>
  <c r="CU152" i="1"/>
  <c r="DR152" i="1" s="1"/>
  <c r="CJ152" i="1"/>
  <c r="CX152" i="1"/>
  <c r="DU152" i="1" s="1"/>
  <c r="CK152" i="1"/>
  <c r="DH152" i="1" s="1"/>
  <c r="CV152" i="1"/>
  <c r="CS152" i="1"/>
  <c r="DP152" i="1" s="1"/>
  <c r="CW152" i="1"/>
  <c r="CR152" i="1"/>
  <c r="CP152" i="1"/>
  <c r="DM152" i="1" s="1"/>
  <c r="CT152" i="1"/>
  <c r="CB503" i="1"/>
  <c r="CJ410" i="1"/>
  <c r="DG375" i="1"/>
  <c r="CZ410" i="1"/>
  <c r="DW375" i="1"/>
  <c r="AU410" i="1"/>
  <c r="BS394" i="1" s="1"/>
  <c r="BW394" i="1" s="1"/>
  <c r="FI383" i="1"/>
  <c r="BX503" i="1"/>
  <c r="FJ453" i="1"/>
  <c r="FJ452" i="1"/>
  <c r="FS342" i="1"/>
  <c r="BF163" i="1"/>
  <c r="BN558" i="1" s="1"/>
  <c r="BN506" i="1"/>
  <c r="CT509" i="1"/>
  <c r="CT579" i="1" s="1"/>
  <c r="FL389" i="1"/>
  <c r="K597" i="1"/>
  <c r="DX400" i="1"/>
  <c r="DL400" i="1"/>
  <c r="W509" i="1"/>
  <c r="EA378" i="1"/>
  <c r="EG378" i="1" s="1"/>
  <c r="BO518" i="1"/>
  <c r="FG242" i="1"/>
  <c r="FG241" i="1"/>
  <c r="BH522" i="1"/>
  <c r="CY509" i="1"/>
  <c r="FM228" i="1"/>
  <c r="FM227" i="1"/>
  <c r="CY508" i="1"/>
  <c r="GA312" i="1"/>
  <c r="DU387" i="1"/>
  <c r="CX411" i="1"/>
  <c r="GA294" i="1"/>
  <c r="FW294" i="1"/>
  <c r="GE294" i="1"/>
  <c r="FJ153" i="1"/>
  <c r="CB520" i="1"/>
  <c r="BD139" i="1"/>
  <c r="EW502" i="1"/>
  <c r="FQ223" i="1"/>
  <c r="EA504" i="1"/>
  <c r="FN245" i="1"/>
  <c r="DF526" i="1"/>
  <c r="AZ203" i="1"/>
  <c r="FK154" i="1"/>
  <c r="CJ520" i="1"/>
  <c r="CX513" i="1"/>
  <c r="EI519" i="1"/>
  <c r="FR238" i="1"/>
  <c r="FQ457" i="1"/>
  <c r="CL428" i="1"/>
  <c r="DI428" i="1" s="1"/>
  <c r="CN428" i="1"/>
  <c r="CM428" i="1"/>
  <c r="DJ428" i="1" s="1"/>
  <c r="AU428" i="1"/>
  <c r="CZ428" i="1"/>
  <c r="DC428" i="1"/>
  <c r="CP428" i="1"/>
  <c r="DM428" i="1" s="1"/>
  <c r="CJ428" i="1"/>
  <c r="DG428" i="1" s="1"/>
  <c r="CV428" i="1"/>
  <c r="DS428" i="1" s="1"/>
  <c r="CW428" i="1"/>
  <c r="DT428" i="1" s="1"/>
  <c r="CY428" i="1"/>
  <c r="DV428" i="1" s="1"/>
  <c r="CT428" i="1"/>
  <c r="DQ428" i="1" s="1"/>
  <c r="CK428" i="1"/>
  <c r="DH428" i="1" s="1"/>
  <c r="DA428" i="1"/>
  <c r="DX428" i="1" s="1"/>
  <c r="CU428" i="1"/>
  <c r="DR428" i="1" s="1"/>
  <c r="CX428" i="1"/>
  <c r="CO428" i="1"/>
  <c r="CQ428" i="1"/>
  <c r="DN428" i="1" s="1"/>
  <c r="DB428" i="1"/>
  <c r="DY428" i="1" s="1"/>
  <c r="CS428" i="1"/>
  <c r="CR428" i="1"/>
  <c r="DF520" i="1"/>
  <c r="BG449" i="1"/>
  <c r="FI449" i="1" s="1"/>
  <c r="EI513" i="1"/>
  <c r="FR232" i="1"/>
  <c r="FT467" i="1"/>
  <c r="CN159" i="1"/>
  <c r="CM159" i="1"/>
  <c r="CL159" i="1"/>
  <c r="AU159" i="1"/>
  <c r="CZ159" i="1"/>
  <c r="DB159" i="1"/>
  <c r="CR159" i="1"/>
  <c r="CY159" i="1"/>
  <c r="CU159" i="1"/>
  <c r="CP159" i="1"/>
  <c r="CT159" i="1"/>
  <c r="CW159" i="1"/>
  <c r="CV159" i="1"/>
  <c r="CK159" i="1"/>
  <c r="CQ159" i="1"/>
  <c r="DC159" i="1"/>
  <c r="CJ159" i="1"/>
  <c r="DA159" i="1"/>
  <c r="CX159" i="1"/>
  <c r="CO159" i="1"/>
  <c r="CS159" i="1"/>
  <c r="DL513" i="1"/>
  <c r="EH508" i="1"/>
  <c r="BU513" i="1"/>
  <c r="FW281" i="1"/>
  <c r="DL388" i="1"/>
  <c r="DJ388" i="1"/>
  <c r="DZ501" i="1"/>
  <c r="FR222" i="1"/>
  <c r="EI503" i="1"/>
  <c r="P498" i="1"/>
  <c r="FS470" i="1"/>
  <c r="CT584" i="1"/>
  <c r="EH511" i="1"/>
  <c r="FR144" i="1"/>
  <c r="DW383" i="1"/>
  <c r="DY383" i="1"/>
  <c r="BK180" i="1"/>
  <c r="BK184" i="1"/>
  <c r="BK197" i="1"/>
  <c r="BK193" i="1"/>
  <c r="BK185" i="1"/>
  <c r="BK194" i="1"/>
  <c r="BK187" i="1"/>
  <c r="BK198" i="1"/>
  <c r="BK192" i="1"/>
  <c r="BK188" i="1"/>
  <c r="BK190" i="1"/>
  <c r="BK191" i="1"/>
  <c r="BK179" i="1"/>
  <c r="BK181" i="1"/>
  <c r="BK195" i="1"/>
  <c r="BK189" i="1"/>
  <c r="BK183" i="1"/>
  <c r="BK182" i="1"/>
  <c r="BK196" i="1"/>
  <c r="BK186" i="1"/>
  <c r="BK178" i="1"/>
  <c r="BN140" i="1"/>
  <c r="AZ246" i="1"/>
  <c r="CB505" i="1"/>
  <c r="FJ138" i="1"/>
  <c r="BO509" i="1"/>
  <c r="BD240" i="1"/>
  <c r="BM202" i="1"/>
  <c r="FO119" i="1"/>
  <c r="BH514" i="1"/>
  <c r="FG233" i="1"/>
  <c r="EA523" i="1"/>
  <c r="BG458" i="1"/>
  <c r="FI458" i="1" s="1"/>
  <c r="DP389" i="1"/>
  <c r="DG389" i="1"/>
  <c r="L315" i="45"/>
  <c r="F315" i="45"/>
  <c r="AI315" i="45" s="1"/>
  <c r="D398" i="45"/>
  <c r="D144" i="45"/>
  <c r="D60" i="45"/>
  <c r="DF473" i="1"/>
  <c r="FN341" i="1"/>
  <c r="BI221" i="1"/>
  <c r="DV402" i="1"/>
  <c r="AX133" i="1"/>
  <c r="FT236" i="1"/>
  <c r="EX517" i="1"/>
  <c r="FT343" i="1"/>
  <c r="GA307" i="1"/>
  <c r="GE307" i="1"/>
  <c r="FW307" i="1"/>
  <c r="BL123" i="1"/>
  <c r="FN123" i="1" s="1"/>
  <c r="BI235" i="1"/>
  <c r="DH495" i="1"/>
  <c r="DH565" i="1" s="1"/>
  <c r="BL410" i="1"/>
  <c r="FN375" i="1"/>
  <c r="EW512" i="1"/>
  <c r="FT145" i="1"/>
  <c r="AZ159" i="1"/>
  <c r="DW384" i="1"/>
  <c r="H30" i="74"/>
  <c r="D30" i="74"/>
  <c r="BG150" i="1"/>
  <c r="BK217" i="1"/>
  <c r="CB508" i="1"/>
  <c r="CT575" i="1"/>
  <c r="DT390" i="1"/>
  <c r="L316" i="45"/>
  <c r="F316" i="45"/>
  <c r="AI316" i="45" s="1"/>
  <c r="D399" i="45"/>
  <c r="D145" i="45"/>
  <c r="D61" i="45"/>
  <c r="DU394" i="1"/>
  <c r="H40" i="74"/>
  <c r="D40" i="74"/>
  <c r="BG141" i="1"/>
  <c r="DG379" i="1"/>
  <c r="DH379" i="1"/>
  <c r="DF379" i="1"/>
  <c r="BI117" i="1"/>
  <c r="FK117" i="1" s="1"/>
  <c r="CR527" i="1"/>
  <c r="FL246" i="1"/>
  <c r="BI202" i="1"/>
  <c r="EA500" i="1"/>
  <c r="FQ219" i="1"/>
  <c r="BM130" i="1"/>
  <c r="EA503" i="1"/>
  <c r="FQ222" i="1"/>
  <c r="FT127" i="1"/>
  <c r="FH126" i="1"/>
  <c r="ER497" i="1"/>
  <c r="ER567" i="1" s="1"/>
  <c r="FS377" i="1"/>
  <c r="BM446" i="1"/>
  <c r="FO446" i="1" s="1"/>
  <c r="AZ151" i="1"/>
  <c r="BP154" i="1"/>
  <c r="H17" i="74"/>
  <c r="D17" i="74"/>
  <c r="CB516" i="1"/>
  <c r="FJ149" i="1"/>
  <c r="CE521" i="1"/>
  <c r="FJ401" i="1"/>
  <c r="BL115" i="1"/>
  <c r="CM496" i="1"/>
  <c r="EK496" i="1"/>
  <c r="FR376" i="1"/>
  <c r="CM500" i="1"/>
  <c r="EK500" i="1"/>
  <c r="FR380" i="1"/>
  <c r="FR343" i="1"/>
  <c r="FR340" i="1"/>
  <c r="FG208" i="1"/>
  <c r="CI433" i="1"/>
  <c r="CL433" i="1"/>
  <c r="AU433" i="1"/>
  <c r="CN433" i="1"/>
  <c r="CM433" i="1"/>
  <c r="CV433" i="1"/>
  <c r="CQ433" i="1"/>
  <c r="CR433" i="1"/>
  <c r="CX433" i="1"/>
  <c r="CT433" i="1"/>
  <c r="CO433" i="1"/>
  <c r="CP433" i="1"/>
  <c r="CZ433" i="1"/>
  <c r="CK433" i="1"/>
  <c r="CU433" i="1"/>
  <c r="DB433" i="1"/>
  <c r="DC433" i="1"/>
  <c r="CY433" i="1"/>
  <c r="CS433" i="1"/>
  <c r="DA433" i="1"/>
  <c r="CW433" i="1"/>
  <c r="CJ433" i="1"/>
  <c r="BQ454" i="1"/>
  <c r="FI374" i="1"/>
  <c r="BG229" i="1"/>
  <c r="FR457" i="1"/>
  <c r="DM403" i="1"/>
  <c r="DS403" i="1"/>
  <c r="L329" i="45"/>
  <c r="F329" i="45"/>
  <c r="AI329" i="45" s="1"/>
  <c r="D412" i="45"/>
  <c r="D158" i="45"/>
  <c r="D74" i="45"/>
  <c r="Q518" i="1"/>
  <c r="FL433" i="1"/>
  <c r="CI118" i="1"/>
  <c r="CN118" i="1"/>
  <c r="AU118" i="1"/>
  <c r="CM118" i="1"/>
  <c r="CL118" i="1"/>
  <c r="CP118" i="1"/>
  <c r="DC118" i="1"/>
  <c r="CW118" i="1"/>
  <c r="CZ118" i="1"/>
  <c r="DA118" i="1"/>
  <c r="CQ118" i="1"/>
  <c r="CX118" i="1"/>
  <c r="CO118" i="1"/>
  <c r="DB118" i="1"/>
  <c r="CK118" i="1"/>
  <c r="CU118" i="1"/>
  <c r="CV118" i="1"/>
  <c r="CR118" i="1"/>
  <c r="CS118" i="1"/>
  <c r="CY118" i="1"/>
  <c r="CT118" i="1"/>
  <c r="CJ118" i="1"/>
  <c r="DS405" i="1"/>
  <c r="DS404" i="1"/>
  <c r="DV405" i="1"/>
  <c r="DV404" i="1"/>
  <c r="DJ405" i="1"/>
  <c r="DJ404" i="1"/>
  <c r="DU407" i="1"/>
  <c r="FH453" i="1"/>
  <c r="ER573" i="1"/>
  <c r="FR468" i="1"/>
  <c r="DO500" i="1"/>
  <c r="DO570" i="1" s="1"/>
  <c r="FO380" i="1"/>
  <c r="FO366" i="1"/>
  <c r="P523" i="1"/>
  <c r="FA156" i="1"/>
  <c r="DT392" i="1"/>
  <c r="DK392" i="1"/>
  <c r="AZ154" i="1"/>
  <c r="FB155" i="1" s="1"/>
  <c r="AZ200" i="1"/>
  <c r="CE506" i="1"/>
  <c r="BH411" i="1"/>
  <c r="CE558" i="1" s="1"/>
  <c r="CE572" i="1" s="1"/>
  <c r="FJ386" i="1"/>
  <c r="FJ342" i="1"/>
  <c r="FJ348" i="1"/>
  <c r="DA514" i="1"/>
  <c r="FM394" i="1"/>
  <c r="FQ385" i="1"/>
  <c r="EC505" i="1"/>
  <c r="FT226" i="1"/>
  <c r="EX507" i="1"/>
  <c r="CT588" i="1"/>
  <c r="BN448" i="1"/>
  <c r="BO454" i="1"/>
  <c r="FQ454" i="1" s="1"/>
  <c r="K585" i="1"/>
  <c r="CI435" i="1"/>
  <c r="CM435" i="1"/>
  <c r="DJ435" i="1" s="1"/>
  <c r="AU435" i="1"/>
  <c r="CL435" i="1"/>
  <c r="CN435" i="1"/>
  <c r="DB435" i="1"/>
  <c r="CZ435" i="1"/>
  <c r="CP435" i="1"/>
  <c r="CV435" i="1"/>
  <c r="DS435" i="1" s="1"/>
  <c r="CX435" i="1"/>
  <c r="DU435" i="1" s="1"/>
  <c r="CK435" i="1"/>
  <c r="CO435" i="1"/>
  <c r="CQ435" i="1"/>
  <c r="DN435" i="1" s="1"/>
  <c r="CR435" i="1"/>
  <c r="CW435" i="1"/>
  <c r="CU435" i="1"/>
  <c r="DR435" i="1" s="1"/>
  <c r="CY435" i="1"/>
  <c r="CS435" i="1"/>
  <c r="CT435" i="1"/>
  <c r="DQ435" i="1" s="1"/>
  <c r="CJ435" i="1"/>
  <c r="DC435" i="1"/>
  <c r="DA435" i="1"/>
  <c r="DX435" i="1" s="1"/>
  <c r="HN286" i="1"/>
  <c r="BO459" i="1"/>
  <c r="FQ459" i="1" s="1"/>
  <c r="FT448" i="1"/>
  <c r="AX156" i="1"/>
  <c r="EC515" i="1"/>
  <c r="FQ395" i="1"/>
  <c r="FT453" i="1"/>
  <c r="EW507" i="1"/>
  <c r="DV517" i="1"/>
  <c r="FP397" i="1"/>
  <c r="FP342" i="1"/>
  <c r="BL465" i="1"/>
  <c r="BD232" i="1"/>
  <c r="FF233" i="1" s="1"/>
  <c r="Q514" i="1"/>
  <c r="FA233" i="1"/>
  <c r="BI209" i="1"/>
  <c r="FK209" i="1" s="1"/>
  <c r="BG465" i="1"/>
  <c r="BO214" i="1"/>
  <c r="FR368" i="1"/>
  <c r="EW522" i="1"/>
  <c r="FT155" i="1"/>
  <c r="BF133" i="1"/>
  <c r="BJ508" i="1"/>
  <c r="FG388" i="1"/>
  <c r="BJ512" i="1"/>
  <c r="FG392" i="1"/>
  <c r="FG353" i="1"/>
  <c r="BL201" i="1"/>
  <c r="FN201" i="1" s="1"/>
  <c r="Q504" i="1"/>
  <c r="FA223" i="1"/>
  <c r="DP381" i="1"/>
  <c r="DS381" i="1"/>
  <c r="DI381" i="1"/>
  <c r="BO466" i="1"/>
  <c r="FQ466" i="1" s="1"/>
  <c r="FL444" i="1"/>
  <c r="DU395" i="1"/>
  <c r="GK395" i="1"/>
  <c r="CB395" i="1" s="1"/>
  <c r="DM376" i="1"/>
  <c r="DU376" i="1"/>
  <c r="H22" i="74"/>
  <c r="D22" i="74"/>
  <c r="P516" i="1"/>
  <c r="FA149" i="1"/>
  <c r="BJ520" i="1"/>
  <c r="FG400" i="1"/>
  <c r="BP124" i="1"/>
  <c r="FR125" i="1" s="1"/>
  <c r="BH230" i="1"/>
  <c r="BN118" i="1"/>
  <c r="EW500" i="1"/>
  <c r="FT133" i="1"/>
  <c r="FR366" i="1"/>
  <c r="EX498" i="1"/>
  <c r="DP372" i="1"/>
  <c r="DV372" i="1"/>
  <c r="L298" i="45"/>
  <c r="F298" i="45"/>
  <c r="AI298" i="45" s="1"/>
  <c r="D127" i="45"/>
  <c r="D43" i="45"/>
  <c r="D381" i="45"/>
  <c r="BJ151" i="1"/>
  <c r="DQ396" i="1"/>
  <c r="GK396" i="1"/>
  <c r="CB396" i="1" s="1"/>
  <c r="FM116" i="1"/>
  <c r="AZ468" i="1"/>
  <c r="FB469" i="1" s="1"/>
  <c r="BG133" i="1"/>
  <c r="DG385" i="1"/>
  <c r="L311" i="45"/>
  <c r="F311" i="45"/>
  <c r="AI311" i="45" s="1"/>
  <c r="D56" i="45"/>
  <c r="D394" i="45"/>
  <c r="D140" i="45"/>
  <c r="DR370" i="1"/>
  <c r="DO370" i="1"/>
  <c r="BD436" i="1"/>
  <c r="BC499" i="1"/>
  <c r="BC569" i="1" s="1"/>
  <c r="FF379" i="1"/>
  <c r="FF372" i="1"/>
  <c r="FI367" i="1"/>
  <c r="BL127" i="1"/>
  <c r="FN127" i="1" s="1"/>
  <c r="BD460" i="1"/>
  <c r="FF461" i="1" s="1"/>
  <c r="BI204" i="1"/>
  <c r="BL148" i="1"/>
  <c r="AZ235" i="1"/>
  <c r="BO474" i="1"/>
  <c r="FQ474" i="1" s="1"/>
  <c r="CM524" i="1"/>
  <c r="FK404" i="1"/>
  <c r="FK389" i="1"/>
  <c r="CM509" i="1"/>
  <c r="FK346" i="1"/>
  <c r="ER565" i="1"/>
  <c r="DO579" i="1"/>
  <c r="DM377" i="1"/>
  <c r="AU130" i="1"/>
  <c r="CM130" i="1"/>
  <c r="CL130" i="1"/>
  <c r="CN130" i="1"/>
  <c r="CX130" i="1"/>
  <c r="CQ130" i="1"/>
  <c r="CO130" i="1"/>
  <c r="CK130" i="1"/>
  <c r="CP130" i="1"/>
  <c r="CU130" i="1"/>
  <c r="CY130" i="1"/>
  <c r="CV130" i="1"/>
  <c r="DB130" i="1"/>
  <c r="CR130" i="1"/>
  <c r="CT130" i="1"/>
  <c r="DC130" i="1"/>
  <c r="DA130" i="1"/>
  <c r="CW130" i="1"/>
  <c r="CS130" i="1"/>
  <c r="CJ130" i="1"/>
  <c r="CZ130" i="1"/>
  <c r="BQ136" i="1"/>
  <c r="BL211" i="1"/>
  <c r="FK390" i="1"/>
  <c r="DH573" i="1"/>
  <c r="BF146" i="1"/>
  <c r="BG131" i="1"/>
  <c r="BL223" i="1"/>
  <c r="DM362" i="1"/>
  <c r="CM201" i="1"/>
  <c r="CN201" i="1"/>
  <c r="AU201" i="1"/>
  <c r="CL201" i="1"/>
  <c r="GK201" i="1"/>
  <c r="CB201" i="1" s="1"/>
  <c r="CK201" i="1"/>
  <c r="CO201" i="1"/>
  <c r="CY201" i="1"/>
  <c r="CJ201" i="1"/>
  <c r="CX201" i="1"/>
  <c r="CQ201" i="1"/>
  <c r="CR201" i="1"/>
  <c r="CP201" i="1"/>
  <c r="CU201" i="1"/>
  <c r="DC201" i="1"/>
  <c r="CT201" i="1"/>
  <c r="CS201" i="1"/>
  <c r="CV201" i="1"/>
  <c r="CW201" i="1"/>
  <c r="DB201" i="1"/>
  <c r="DA201" i="1"/>
  <c r="CZ201" i="1"/>
  <c r="BM213" i="1"/>
  <c r="DW366" i="1"/>
  <c r="DJ366" i="1"/>
  <c r="BM450" i="1"/>
  <c r="AY136" i="1"/>
  <c r="FA137" i="1" s="1"/>
  <c r="BL212" i="1"/>
  <c r="ER570" i="1"/>
  <c r="AZ126" i="1"/>
  <c r="FB126" i="1" s="1"/>
  <c r="AY461" i="1"/>
  <c r="FA461" i="1" s="1"/>
  <c r="BE143" i="1"/>
  <c r="BG228" i="1"/>
  <c r="ER581" i="1"/>
  <c r="BR232" i="1"/>
  <c r="BE131" i="1"/>
  <c r="BN144" i="1"/>
  <c r="BF114" i="1"/>
  <c r="FH114" i="1" s="1"/>
  <c r="DL368" i="1"/>
  <c r="DV368" i="1"/>
  <c r="BL466" i="1"/>
  <c r="FB403" i="1"/>
  <c r="Z514" i="1"/>
  <c r="Z584" i="1" s="1"/>
  <c r="FB394" i="1"/>
  <c r="Z501" i="1"/>
  <c r="FB381" i="1"/>
  <c r="BO120" i="1"/>
  <c r="DT374" i="1"/>
  <c r="DG374" i="1"/>
  <c r="BM152" i="1"/>
  <c r="FO152" i="1" s="1"/>
  <c r="DH386" i="1"/>
  <c r="DU386" i="1"/>
  <c r="BD156" i="1"/>
  <c r="BM238" i="1"/>
  <c r="DM364" i="1"/>
  <c r="DT364" i="1"/>
  <c r="FH145" i="1"/>
  <c r="BN512" i="1"/>
  <c r="DT375" i="1"/>
  <c r="CW410" i="1"/>
  <c r="DX375" i="1"/>
  <c r="DA410" i="1"/>
  <c r="I12" i="70"/>
  <c r="L327" i="45"/>
  <c r="F327" i="45"/>
  <c r="AI327" i="45" s="1"/>
  <c r="D410" i="45"/>
  <c r="D156" i="45"/>
  <c r="D72" i="45"/>
  <c r="CJ502" i="1"/>
  <c r="EH502" i="1"/>
  <c r="CC507" i="1"/>
  <c r="DV400" i="1"/>
  <c r="CN153" i="1"/>
  <c r="AU153" i="1"/>
  <c r="CL153" i="1"/>
  <c r="CM153" i="1"/>
  <c r="DJ153" i="1" s="1"/>
  <c r="CK153" i="1"/>
  <c r="CZ153" i="1"/>
  <c r="CW153" i="1"/>
  <c r="CJ153" i="1"/>
  <c r="CY153" i="1"/>
  <c r="CR153" i="1"/>
  <c r="CS153" i="1"/>
  <c r="DP153" i="1" s="1"/>
  <c r="CT153" i="1"/>
  <c r="CQ153" i="1"/>
  <c r="DN153" i="1" s="1"/>
  <c r="CP153" i="1"/>
  <c r="DM153" i="1" s="1"/>
  <c r="CX153" i="1"/>
  <c r="DA153" i="1"/>
  <c r="DX153" i="1" s="1"/>
  <c r="CV153" i="1"/>
  <c r="DS153" i="1" s="1"/>
  <c r="DC153" i="1"/>
  <c r="DZ153" i="1" s="1"/>
  <c r="CU153" i="1"/>
  <c r="CO153" i="1"/>
  <c r="DB153" i="1"/>
  <c r="DY153" i="1" s="1"/>
  <c r="BI248" i="1"/>
  <c r="DH496" i="1"/>
  <c r="DH566" i="1" s="1"/>
  <c r="FN376" i="1"/>
  <c r="FG238" i="1"/>
  <c r="FG237" i="1"/>
  <c r="BH518" i="1"/>
  <c r="BE137" i="1"/>
  <c r="FH351" i="1"/>
  <c r="FP202" i="1"/>
  <c r="DE511" i="1"/>
  <c r="BU527" i="1"/>
  <c r="FI160" i="1"/>
  <c r="GE312" i="1"/>
  <c r="DC411" i="1"/>
  <c r="DZ387" i="1"/>
  <c r="CR411" i="1"/>
  <c r="DO387" i="1"/>
  <c r="CN411" i="1"/>
  <c r="DK387" i="1"/>
  <c r="CT566" i="1"/>
  <c r="L317" i="45"/>
  <c r="F317" i="45"/>
  <c r="AI317" i="45" s="1"/>
  <c r="D400" i="45"/>
  <c r="D146" i="45"/>
  <c r="D62" i="45"/>
  <c r="FT450" i="1"/>
  <c r="DH514" i="1"/>
  <c r="DH584" i="1" s="1"/>
  <c r="FN394" i="1"/>
  <c r="AZ215" i="1"/>
  <c r="BU511" i="1"/>
  <c r="FI144" i="1"/>
  <c r="FF454" i="1"/>
  <c r="CJ526" i="1"/>
  <c r="FK159" i="1"/>
  <c r="BN113" i="1"/>
  <c r="DY407" i="1"/>
  <c r="DY406" i="1"/>
  <c r="CZ245" i="1"/>
  <c r="CN245" i="1"/>
  <c r="CM245" i="1"/>
  <c r="CL245" i="1"/>
  <c r="AU245" i="1"/>
  <c r="GK245" i="1"/>
  <c r="CB245" i="1" s="1"/>
  <c r="O300" i="51" s="1"/>
  <c r="CT245" i="1"/>
  <c r="DC245" i="1"/>
  <c r="CK245" i="1"/>
  <c r="CU245" i="1"/>
  <c r="CQ245" i="1"/>
  <c r="DB245" i="1"/>
  <c r="CV245" i="1"/>
  <c r="CY245" i="1"/>
  <c r="CW245" i="1"/>
  <c r="CR245" i="1"/>
  <c r="CJ245" i="1"/>
  <c r="CS245" i="1"/>
  <c r="CX245" i="1"/>
  <c r="CP245" i="1"/>
  <c r="CO245" i="1"/>
  <c r="DA245" i="1"/>
  <c r="DX388" i="1"/>
  <c r="L314" i="45"/>
  <c r="F314" i="45"/>
  <c r="AI314" i="45" s="1"/>
  <c r="D143" i="45"/>
  <c r="D59" i="45"/>
  <c r="D397" i="45"/>
  <c r="BG461" i="1"/>
  <c r="BQ113" i="1"/>
  <c r="FN387" i="1"/>
  <c r="DH507" i="1"/>
  <c r="DH577" i="1" s="1"/>
  <c r="BI215" i="1"/>
  <c r="FK215" i="1" s="1"/>
  <c r="FJ139" i="1"/>
  <c r="CB506" i="1"/>
  <c r="BH163" i="1"/>
  <c r="CB558" i="1" s="1"/>
  <c r="FA224" i="1"/>
  <c r="Q505" i="1"/>
  <c r="K574" i="1"/>
  <c r="BG239" i="1"/>
  <c r="BI226" i="1"/>
  <c r="BM246" i="1"/>
  <c r="DQ383" i="1"/>
  <c r="DL383" i="1"/>
  <c r="FN459" i="1"/>
  <c r="CJ499" i="1"/>
  <c r="EH499" i="1"/>
  <c r="CI449" i="1"/>
  <c r="DF450" i="1" s="1"/>
  <c r="CL449" i="1"/>
  <c r="CN449" i="1"/>
  <c r="AU449" i="1"/>
  <c r="CM449" i="1"/>
  <c r="CZ449" i="1"/>
  <c r="CS449" i="1"/>
  <c r="CT449" i="1"/>
  <c r="DC449" i="1"/>
  <c r="CV449" i="1"/>
  <c r="CW449" i="1"/>
  <c r="DA449" i="1"/>
  <c r="CR449" i="1"/>
  <c r="DB449" i="1"/>
  <c r="CY449" i="1"/>
  <c r="CJ449" i="1"/>
  <c r="CQ449" i="1"/>
  <c r="CU449" i="1"/>
  <c r="CO449" i="1"/>
  <c r="CP449" i="1"/>
  <c r="CK449" i="1"/>
  <c r="CX449" i="1"/>
  <c r="BQ585" i="1"/>
  <c r="H15" i="74"/>
  <c r="D15" i="74"/>
  <c r="BK218" i="1"/>
  <c r="BD455" i="1"/>
  <c r="BD151" i="1"/>
  <c r="FT431" i="1"/>
  <c r="BN129" i="1"/>
  <c r="FT432" i="1"/>
  <c r="FI378" i="1"/>
  <c r="BX498" i="1"/>
  <c r="FQ472" i="1"/>
  <c r="EA369" i="1"/>
  <c r="ED369" i="1" s="1"/>
  <c r="FI377" i="1"/>
  <c r="BX497" i="1"/>
  <c r="BQ156" i="1"/>
  <c r="DF509" i="1"/>
  <c r="DY389" i="1"/>
  <c r="DN389" i="1"/>
  <c r="P508" i="1"/>
  <c r="FA141" i="1"/>
  <c r="DS402" i="1"/>
  <c r="AZ146" i="1"/>
  <c r="FB147" i="1" s="1"/>
  <c r="FT345" i="1"/>
  <c r="FT356" i="1"/>
  <c r="CI141" i="1"/>
  <c r="L319" i="45"/>
  <c r="F319" i="45"/>
  <c r="AI319" i="45" s="1"/>
  <c r="D64" i="45"/>
  <c r="D148" i="45"/>
  <c r="D402" i="45"/>
  <c r="FP210" i="1"/>
  <c r="BN523" i="1"/>
  <c r="CC521" i="1"/>
  <c r="CX522" i="1"/>
  <c r="BI229" i="1"/>
  <c r="DR384" i="1"/>
  <c r="L310" i="45"/>
  <c r="F310" i="45"/>
  <c r="AI310" i="45" s="1"/>
  <c r="D393" i="45"/>
  <c r="D55" i="45"/>
  <c r="D139" i="45"/>
  <c r="FA142" i="1"/>
  <c r="P509" i="1"/>
  <c r="FG229" i="1"/>
  <c r="BH510" i="1"/>
  <c r="EQ360" i="1"/>
  <c r="L286" i="45"/>
  <c r="F286" i="45"/>
  <c r="D31" i="45"/>
  <c r="D369" i="45"/>
  <c r="D115" i="45"/>
  <c r="AZ115" i="1"/>
  <c r="BI439" i="1"/>
  <c r="DO390" i="1"/>
  <c r="DJ390" i="1"/>
  <c r="BG435" i="1"/>
  <c r="DN394" i="1"/>
  <c r="DI394" i="1"/>
  <c r="BD127" i="1"/>
  <c r="DX379" i="1"/>
  <c r="DZ379" i="1"/>
  <c r="AZ118" i="1"/>
  <c r="BM129" i="1"/>
  <c r="FT154" i="1"/>
  <c r="FT153" i="1"/>
  <c r="EW520" i="1"/>
  <c r="BQ438" i="1"/>
  <c r="BL451" i="1"/>
  <c r="FN451" i="1" s="1"/>
  <c r="BD207" i="1"/>
  <c r="AZ160" i="1"/>
  <c r="BI129" i="1"/>
  <c r="BM427" i="1"/>
  <c r="BD452" i="1"/>
  <c r="FQ465" i="1"/>
  <c r="BM147" i="1"/>
  <c r="CQ527" i="1"/>
  <c r="FL160" i="1"/>
  <c r="AZ227" i="1"/>
  <c r="DT516" i="1"/>
  <c r="FP235" i="1"/>
  <c r="BM218" i="1"/>
  <c r="Q527" i="1"/>
  <c r="FA246" i="1"/>
  <c r="AZ232" i="1"/>
  <c r="BG138" i="1"/>
  <c r="BJ519" i="1"/>
  <c r="FG399" i="1"/>
  <c r="K569" i="1"/>
  <c r="FR360" i="1"/>
  <c r="FR359" i="1"/>
  <c r="FR344" i="1"/>
  <c r="BN146" i="1"/>
  <c r="EA507" i="1"/>
  <c r="FQ226" i="1"/>
  <c r="DO514" i="1"/>
  <c r="DO584" i="1" s="1"/>
  <c r="FO394" i="1"/>
  <c r="DV403" i="1"/>
  <c r="DO403" i="1"/>
  <c r="BK199" i="1"/>
  <c r="FM199" i="1" s="1"/>
  <c r="FH456" i="1"/>
  <c r="Q523" i="1"/>
  <c r="FA242" i="1"/>
  <c r="CX518" i="1"/>
  <c r="BM472" i="1"/>
  <c r="GK365" i="1"/>
  <c r="CB365" i="1" s="1"/>
  <c r="DR405" i="1"/>
  <c r="DR404" i="1"/>
  <c r="DL405" i="1"/>
  <c r="DL404" i="1"/>
  <c r="DI405" i="1"/>
  <c r="DI404" i="1"/>
  <c r="DL407" i="1"/>
  <c r="DG407" i="1"/>
  <c r="BL454" i="1"/>
  <c r="BM123" i="1"/>
  <c r="FO124" i="1" s="1"/>
  <c r="CI431" i="1"/>
  <c r="CM431" i="1"/>
  <c r="AU431" i="1"/>
  <c r="CN431" i="1"/>
  <c r="CL431" i="1"/>
  <c r="CR431" i="1"/>
  <c r="CK431" i="1"/>
  <c r="CT431" i="1"/>
  <c r="CO431" i="1"/>
  <c r="CZ431" i="1"/>
  <c r="CS431" i="1"/>
  <c r="DA431" i="1"/>
  <c r="CQ431" i="1"/>
  <c r="CP431" i="1"/>
  <c r="CX431" i="1"/>
  <c r="DB431" i="1"/>
  <c r="CV431" i="1"/>
  <c r="DC431" i="1"/>
  <c r="CU431" i="1"/>
  <c r="CY431" i="1"/>
  <c r="CW431" i="1"/>
  <c r="CJ431" i="1"/>
  <c r="BP139" i="1"/>
  <c r="BC508" i="1"/>
  <c r="BC578" i="1" s="1"/>
  <c r="FF388" i="1"/>
  <c r="DO524" i="1"/>
  <c r="AG524" i="1"/>
  <c r="FO404" i="1"/>
  <c r="FO351" i="1"/>
  <c r="BJ118" i="1"/>
  <c r="FP207" i="1"/>
  <c r="DG392" i="1"/>
  <c r="H38" i="74"/>
  <c r="D38" i="74"/>
  <c r="FN363" i="1"/>
  <c r="BK244" i="1"/>
  <c r="FM245" i="1" s="1"/>
  <c r="BN452" i="1"/>
  <c r="FP453" i="1" s="1"/>
  <c r="BI134" i="1"/>
  <c r="FK134" i="1" s="1"/>
  <c r="FJ370" i="1"/>
  <c r="FJ360" i="1"/>
  <c r="FJ350" i="1"/>
  <c r="FM353" i="1"/>
  <c r="EC520" i="1"/>
  <c r="FQ400" i="1"/>
  <c r="FQ367" i="1"/>
  <c r="AX213" i="1"/>
  <c r="FR447" i="1"/>
  <c r="BM226" i="1"/>
  <c r="DO565" i="1"/>
  <c r="BL224" i="1"/>
  <c r="BH207" i="1"/>
  <c r="FJ207" i="1" s="1"/>
  <c r="BJ232" i="1"/>
  <c r="FR438" i="1"/>
  <c r="DF365" i="1"/>
  <c r="BE116" i="1"/>
  <c r="GA280" i="1"/>
  <c r="GB280" i="1" s="1"/>
  <c r="FW280" i="1"/>
  <c r="GE280" i="1"/>
  <c r="GF280" i="1" s="1"/>
  <c r="BQ433" i="1"/>
  <c r="BO468" i="1"/>
  <c r="FQ468" i="1" s="1"/>
  <c r="BQ229" i="1"/>
  <c r="BN138" i="1"/>
  <c r="DS505" i="1" s="1"/>
  <c r="FA209" i="1"/>
  <c r="DV503" i="1"/>
  <c r="FP383" i="1"/>
  <c r="FP407" i="1"/>
  <c r="BN154" i="1"/>
  <c r="FS401" i="1"/>
  <c r="AX242" i="1"/>
  <c r="BO191" i="1"/>
  <c r="BO182" i="1"/>
  <c r="BO183" i="1"/>
  <c r="BO192" i="1"/>
  <c r="BO186" i="1"/>
  <c r="BO179" i="1"/>
  <c r="BO187" i="1"/>
  <c r="BO188" i="1"/>
  <c r="BO197" i="1"/>
  <c r="BO189" i="1"/>
  <c r="BO178" i="1"/>
  <c r="BO180" i="1"/>
  <c r="BO194" i="1"/>
  <c r="BO198" i="1"/>
  <c r="BO193" i="1"/>
  <c r="BO184" i="1"/>
  <c r="BO181" i="1"/>
  <c r="BO195" i="1"/>
  <c r="BO196" i="1"/>
  <c r="BO190" i="1"/>
  <c r="BO185" i="1"/>
  <c r="BO245" i="1"/>
  <c r="BO241" i="1"/>
  <c r="AZ221" i="1"/>
  <c r="BL117" i="1"/>
  <c r="FN118" i="1" s="1"/>
  <c r="BJ522" i="1"/>
  <c r="FG402" i="1"/>
  <c r="BJ515" i="1"/>
  <c r="FG395" i="1"/>
  <c r="CN464" i="1"/>
  <c r="CL464" i="1"/>
  <c r="CM464" i="1"/>
  <c r="AU464" i="1"/>
  <c r="CR464" i="1"/>
  <c r="CZ464" i="1"/>
  <c r="CK464" i="1"/>
  <c r="CU464" i="1"/>
  <c r="CX464" i="1"/>
  <c r="CQ464" i="1"/>
  <c r="CY464" i="1"/>
  <c r="CT464" i="1"/>
  <c r="CS464" i="1"/>
  <c r="DA464" i="1"/>
  <c r="CP464" i="1"/>
  <c r="CJ464" i="1"/>
  <c r="CV464" i="1"/>
  <c r="CO464" i="1"/>
  <c r="DC464" i="1"/>
  <c r="DB464" i="1"/>
  <c r="CW464" i="1"/>
  <c r="DU381" i="1"/>
  <c r="DX381" i="1"/>
  <c r="DJ381" i="1"/>
  <c r="BH521" i="1"/>
  <c r="FG240" i="1"/>
  <c r="DM395" i="1"/>
  <c r="DY376" i="1"/>
  <c r="DL376" i="1"/>
  <c r="L302" i="45"/>
  <c r="F302" i="45"/>
  <c r="AI302" i="45" s="1"/>
  <c r="D47" i="45"/>
  <c r="D385" i="45"/>
  <c r="D131" i="45"/>
  <c r="BO430" i="1"/>
  <c r="HN312" i="1"/>
  <c r="AZ132" i="1"/>
  <c r="W499" i="1" s="1"/>
  <c r="FP382" i="1"/>
  <c r="DV502" i="1"/>
  <c r="FA150" i="1"/>
  <c r="BJ121" i="1"/>
  <c r="BM150" i="1"/>
  <c r="FO151" i="1" s="1"/>
  <c r="BQ428" i="1"/>
  <c r="AY465" i="1"/>
  <c r="DZ372" i="1"/>
  <c r="DG372" i="1"/>
  <c r="DJ372" i="1"/>
  <c r="Q525" i="1"/>
  <c r="FA244" i="1"/>
  <c r="DO396" i="1"/>
  <c r="L322" i="45"/>
  <c r="F322" i="45"/>
  <c r="AI322" i="45" s="1"/>
  <c r="D151" i="45"/>
  <c r="D405" i="45"/>
  <c r="D67" i="45"/>
  <c r="BH221" i="1"/>
  <c r="FJ222" i="1" s="1"/>
  <c r="BH526" i="1"/>
  <c r="FG245" i="1"/>
  <c r="BJ511" i="1"/>
  <c r="FG391" i="1"/>
  <c r="FA222" i="1"/>
  <c r="Q503" i="1"/>
  <c r="DP385" i="1"/>
  <c r="H31" i="74"/>
  <c r="D31" i="74"/>
  <c r="BK441" i="1"/>
  <c r="DN370" i="1"/>
  <c r="DV370" i="1"/>
  <c r="L296" i="45"/>
  <c r="F296" i="45"/>
  <c r="AI296" i="45" s="1"/>
  <c r="D125" i="45"/>
  <c r="D41" i="45"/>
  <c r="D379" i="45"/>
  <c r="DO578" i="1"/>
  <c r="FF373" i="1"/>
  <c r="BC523" i="1"/>
  <c r="FF403" i="1"/>
  <c r="FF343" i="1"/>
  <c r="FF340" i="1"/>
  <c r="BI472" i="1"/>
  <c r="FK472" i="1" s="1"/>
  <c r="DT515" i="1"/>
  <c r="FP234" i="1"/>
  <c r="BG242" i="1"/>
  <c r="BO445" i="1"/>
  <c r="FQ445" i="1" s="1"/>
  <c r="FG203" i="1"/>
  <c r="FG202" i="1"/>
  <c r="BP131" i="1"/>
  <c r="FI369" i="1"/>
  <c r="CM503" i="1"/>
  <c r="FK383" i="1"/>
  <c r="CM516" i="1"/>
  <c r="FK396" i="1"/>
  <c r="FK387" i="1"/>
  <c r="CM507" i="1"/>
  <c r="FK343" i="1"/>
  <c r="FK348" i="1"/>
  <c r="BD230" i="1"/>
  <c r="BM145" i="1"/>
  <c r="FO146" i="1" s="1"/>
  <c r="DY377" i="1"/>
  <c r="CL216" i="1"/>
  <c r="CM216" i="1"/>
  <c r="CN216" i="1"/>
  <c r="AU216" i="1"/>
  <c r="GK216" i="1"/>
  <c r="CB216" i="1" s="1"/>
  <c r="CU216" i="1"/>
  <c r="DB216" i="1"/>
  <c r="CJ216" i="1"/>
  <c r="CK216" i="1"/>
  <c r="CT216" i="1"/>
  <c r="CV216" i="1"/>
  <c r="CY216" i="1"/>
  <c r="CP216" i="1"/>
  <c r="CQ216" i="1"/>
  <c r="CX216" i="1"/>
  <c r="CO216" i="1"/>
  <c r="CS216" i="1"/>
  <c r="CR216" i="1"/>
  <c r="CW216" i="1"/>
  <c r="DA216" i="1"/>
  <c r="DC216" i="1"/>
  <c r="CZ216" i="1"/>
  <c r="BM458" i="1"/>
  <c r="FO458" i="1" s="1"/>
  <c r="FK360" i="1"/>
  <c r="BH462" i="1"/>
  <c r="FJ462" i="1" s="1"/>
  <c r="BD457" i="1"/>
  <c r="BH516" i="1"/>
  <c r="FG235" i="1"/>
  <c r="DN362" i="1"/>
  <c r="CM115" i="1"/>
  <c r="DJ115" i="1" s="1"/>
  <c r="CL115" i="1"/>
  <c r="DI115" i="1" s="1"/>
  <c r="CN115" i="1"/>
  <c r="AU115" i="1"/>
  <c r="CO115" i="1"/>
  <c r="CU115" i="1"/>
  <c r="CY115" i="1"/>
  <c r="DV115" i="1" s="1"/>
  <c r="CQ115" i="1"/>
  <c r="DN115" i="1" s="1"/>
  <c r="CP115" i="1"/>
  <c r="DM115" i="1" s="1"/>
  <c r="CR115" i="1"/>
  <c r="DO115" i="1" s="1"/>
  <c r="CX115" i="1"/>
  <c r="CJ115" i="1"/>
  <c r="CK115" i="1"/>
  <c r="DH115" i="1" s="1"/>
  <c r="CV115" i="1"/>
  <c r="DS115" i="1" s="1"/>
  <c r="CZ115" i="1"/>
  <c r="DC115" i="1"/>
  <c r="DZ115" i="1" s="1"/>
  <c r="CW115" i="1"/>
  <c r="DT115" i="1" s="1"/>
  <c r="CS115" i="1"/>
  <c r="DP115" i="1" s="1"/>
  <c r="DB115" i="1"/>
  <c r="DY115" i="1" s="1"/>
  <c r="CT115" i="1"/>
  <c r="DA115" i="1"/>
  <c r="DM366" i="1"/>
  <c r="AG523" i="1"/>
  <c r="FO403" i="1"/>
  <c r="DO523" i="1"/>
  <c r="AZ143" i="1"/>
  <c r="BP126" i="1"/>
  <c r="FF380" i="1"/>
  <c r="BL429" i="1"/>
  <c r="FN429" i="1" s="1"/>
  <c r="BI152" i="1"/>
  <c r="FK153" i="1" s="1"/>
  <c r="BD144" i="1"/>
  <c r="AY122" i="1"/>
  <c r="FA123" i="1" s="1"/>
  <c r="AZ140" i="1"/>
  <c r="BQ569" i="1"/>
  <c r="BE438" i="1"/>
  <c r="FG438" i="1" s="1"/>
  <c r="DS368" i="1"/>
  <c r="DR368" i="1"/>
  <c r="BG116" i="1"/>
  <c r="Z498" i="1"/>
  <c r="FB378" i="1"/>
  <c r="FB362" i="1"/>
  <c r="BM216" i="1"/>
  <c r="BK154" i="1"/>
  <c r="CX521" i="1" s="1"/>
  <c r="DU374" i="1"/>
  <c r="DH374" i="1"/>
  <c r="DS386" i="1"/>
  <c r="DQ386" i="1"/>
  <c r="AY212" i="1"/>
  <c r="FA212" i="1" s="1"/>
  <c r="DN364" i="1"/>
  <c r="CI117" i="1"/>
  <c r="DF117" i="1" s="1"/>
  <c r="AU117" i="1"/>
  <c r="CM117" i="1"/>
  <c r="CN117" i="1"/>
  <c r="CL117" i="1"/>
  <c r="CO117" i="1"/>
  <c r="DB117" i="1"/>
  <c r="CZ117" i="1"/>
  <c r="CR117" i="1"/>
  <c r="CS117" i="1"/>
  <c r="CQ117" i="1"/>
  <c r="CX117" i="1"/>
  <c r="DC117" i="1"/>
  <c r="CJ117" i="1"/>
  <c r="CV117" i="1"/>
  <c r="DA117" i="1"/>
  <c r="CT117" i="1"/>
  <c r="CK117" i="1"/>
  <c r="CW117" i="1"/>
  <c r="CY117" i="1"/>
  <c r="CU117" i="1"/>
  <c r="CP117" i="1"/>
  <c r="FK392" i="1"/>
  <c r="FI352" i="1"/>
  <c r="DS509" i="1"/>
  <c r="CM200" i="1"/>
  <c r="CN200" i="1"/>
  <c r="CL200" i="1"/>
  <c r="AU200" i="1"/>
  <c r="GK200" i="1"/>
  <c r="CB200" i="1" s="1"/>
  <c r="DC200" i="1"/>
  <c r="CQ200" i="1"/>
  <c r="CS200" i="1"/>
  <c r="CY200" i="1"/>
  <c r="CP200" i="1"/>
  <c r="CV200" i="1"/>
  <c r="CZ200" i="1"/>
  <c r="CO200" i="1"/>
  <c r="CW200" i="1"/>
  <c r="CJ200" i="1"/>
  <c r="CK200" i="1"/>
  <c r="CR200" i="1"/>
  <c r="CT200" i="1"/>
  <c r="CX200" i="1"/>
  <c r="CU200" i="1"/>
  <c r="DB200" i="1"/>
  <c r="DA200" i="1"/>
  <c r="FG429" i="1"/>
  <c r="CL457" i="1"/>
  <c r="CN457" i="1"/>
  <c r="AU457" i="1"/>
  <c r="CM457" i="1"/>
  <c r="CR457" i="1"/>
  <c r="CZ457" i="1"/>
  <c r="CU457" i="1"/>
  <c r="CW457" i="1"/>
  <c r="CX457" i="1"/>
  <c r="CQ457" i="1"/>
  <c r="CJ457" i="1"/>
  <c r="DA457" i="1"/>
  <c r="CT457" i="1"/>
  <c r="DB457" i="1"/>
  <c r="CK457" i="1"/>
  <c r="CS457" i="1"/>
  <c r="CY457" i="1"/>
  <c r="DC457" i="1"/>
  <c r="CV457" i="1"/>
  <c r="CO457" i="1"/>
  <c r="CP457" i="1"/>
  <c r="CX508" i="1"/>
  <c r="ER509" i="1"/>
  <c r="ER579" i="1" s="1"/>
  <c r="FS389" i="1"/>
  <c r="DX399" i="1"/>
  <c r="DJ399" i="1"/>
  <c r="DE512" i="1"/>
  <c r="BU524" i="1"/>
  <c r="CR410" i="1"/>
  <c r="DO375" i="1"/>
  <c r="CQ410" i="1"/>
  <c r="DN375" i="1"/>
  <c r="H21" i="74"/>
  <c r="D21" i="74"/>
  <c r="FS343" i="1"/>
  <c r="CQ502" i="1"/>
  <c r="FL135" i="1"/>
  <c r="BN128" i="1"/>
  <c r="BO513" i="1"/>
  <c r="FL346" i="1"/>
  <c r="DG400" i="1"/>
  <c r="CM239" i="1"/>
  <c r="AU239" i="1"/>
  <c r="CL239" i="1"/>
  <c r="DI239" i="1" s="1"/>
  <c r="CN239" i="1"/>
  <c r="DK239" i="1" s="1"/>
  <c r="GK239" i="1"/>
  <c r="CB239" i="1" s="1"/>
  <c r="CZ239" i="1"/>
  <c r="DW239" i="1" s="1"/>
  <c r="CK239" i="1"/>
  <c r="CV239" i="1"/>
  <c r="DA239" i="1"/>
  <c r="DX239" i="1" s="1"/>
  <c r="CW239" i="1"/>
  <c r="DT239" i="1" s="1"/>
  <c r="CR239" i="1"/>
  <c r="DO239" i="1" s="1"/>
  <c r="CU239" i="1"/>
  <c r="CJ239" i="1"/>
  <c r="CT239" i="1"/>
  <c r="DQ239" i="1" s="1"/>
  <c r="CP239" i="1"/>
  <c r="DM239" i="1" s="1"/>
  <c r="CY239" i="1"/>
  <c r="DV239" i="1" s="1"/>
  <c r="CS239" i="1"/>
  <c r="CX239" i="1"/>
  <c r="DU239" i="1" s="1"/>
  <c r="CO239" i="1"/>
  <c r="DB239" i="1"/>
  <c r="CQ239" i="1"/>
  <c r="DN239" i="1" s="1"/>
  <c r="DC239" i="1"/>
  <c r="BN158" i="1"/>
  <c r="DS525" i="1" s="1"/>
  <c r="BI178" i="1"/>
  <c r="BI179" i="1"/>
  <c r="BI182" i="1"/>
  <c r="BI180" i="1"/>
  <c r="BI185" i="1"/>
  <c r="BI190" i="1"/>
  <c r="BI191" i="1"/>
  <c r="BI193" i="1"/>
  <c r="BI188" i="1"/>
  <c r="BI198" i="1"/>
  <c r="BI194" i="1"/>
  <c r="BI197" i="1"/>
  <c r="BI189" i="1"/>
  <c r="BI186" i="1"/>
  <c r="BI187" i="1"/>
  <c r="BI196" i="1"/>
  <c r="BI192" i="1"/>
  <c r="BI195" i="1"/>
  <c r="BI184" i="1"/>
  <c r="BI181" i="1"/>
  <c r="BI183" i="1"/>
  <c r="FQ438" i="1"/>
  <c r="AZ184" i="1"/>
  <c r="AZ196" i="1"/>
  <c r="AZ194" i="1"/>
  <c r="AZ197" i="1"/>
  <c r="AZ178" i="1"/>
  <c r="AZ198" i="1"/>
  <c r="AZ179" i="1"/>
  <c r="AZ183" i="1"/>
  <c r="AZ193" i="1"/>
  <c r="AZ195" i="1"/>
  <c r="AZ190" i="1"/>
  <c r="AZ186" i="1"/>
  <c r="AZ181" i="1"/>
  <c r="AZ187" i="1"/>
  <c r="AZ188" i="1"/>
  <c r="AZ182" i="1"/>
  <c r="AZ192" i="1"/>
  <c r="AZ185" i="1"/>
  <c r="AZ180" i="1"/>
  <c r="FB180" i="1" s="1"/>
  <c r="AZ191" i="1"/>
  <c r="AZ189" i="1"/>
  <c r="EP378" i="1"/>
  <c r="EQ378" i="1"/>
  <c r="DT519" i="1"/>
  <c r="FP238" i="1"/>
  <c r="FH346" i="1"/>
  <c r="FH342" i="1"/>
  <c r="K595" i="1"/>
  <c r="CK500" i="1"/>
  <c r="EI500" i="1"/>
  <c r="FR219" i="1"/>
  <c r="CT586" i="1"/>
  <c r="FB452" i="1"/>
  <c r="BA525" i="1"/>
  <c r="CW411" i="1"/>
  <c r="DT387" i="1"/>
  <c r="DN387" i="1"/>
  <c r="CQ411" i="1"/>
  <c r="H33" i="74"/>
  <c r="D33" i="74"/>
  <c r="FJ209" i="1"/>
  <c r="AX239" i="1"/>
  <c r="BG213" i="1"/>
  <c r="BN149" i="1"/>
  <c r="EA391" i="1"/>
  <c r="ER391" i="1" s="1"/>
  <c r="BD133" i="1"/>
  <c r="FP454" i="1"/>
  <c r="BG451" i="1"/>
  <c r="FI452" i="1" s="1"/>
  <c r="BG233" i="1"/>
  <c r="CB523" i="1"/>
  <c r="FJ156" i="1"/>
  <c r="FT435" i="1"/>
  <c r="FT434" i="1"/>
  <c r="BG245" i="1"/>
  <c r="FI246" i="1" s="1"/>
  <c r="BA514" i="1"/>
  <c r="EA382" i="1"/>
  <c r="EG382" i="1" s="1"/>
  <c r="CR525" i="1"/>
  <c r="FJ454" i="1"/>
  <c r="BQ566" i="1"/>
  <c r="FL471" i="1"/>
  <c r="GK406" i="1"/>
  <c r="CB406" i="1" s="1"/>
  <c r="Q526" i="1"/>
  <c r="FA245" i="1"/>
  <c r="FP441" i="1"/>
  <c r="BM214" i="1"/>
  <c r="DF516" i="1"/>
  <c r="BM201" i="1"/>
  <c r="FO201" i="1" s="1"/>
  <c r="DN388" i="1"/>
  <c r="BQ211" i="1"/>
  <c r="FS212" i="1" s="1"/>
  <c r="FH160" i="1"/>
  <c r="BN527" i="1"/>
  <c r="BQ128" i="1"/>
  <c r="CR503" i="1"/>
  <c r="FQ210" i="1"/>
  <c r="DH523" i="1"/>
  <c r="FN403" i="1"/>
  <c r="FI388" i="1"/>
  <c r="BX508" i="1"/>
  <c r="EW498" i="1"/>
  <c r="FT131" i="1"/>
  <c r="DH383" i="1"/>
  <c r="CL136" i="1"/>
  <c r="CM136" i="1"/>
  <c r="AU136" i="1"/>
  <c r="CN136" i="1"/>
  <c r="CT136" i="1"/>
  <c r="CY136" i="1"/>
  <c r="DA136" i="1"/>
  <c r="CS136" i="1"/>
  <c r="CK136" i="1"/>
  <c r="CU136" i="1"/>
  <c r="DC136" i="1"/>
  <c r="CV136" i="1"/>
  <c r="CR136" i="1"/>
  <c r="CQ136" i="1"/>
  <c r="CW136" i="1"/>
  <c r="CX136" i="1"/>
  <c r="CZ136" i="1"/>
  <c r="CP136" i="1"/>
  <c r="CO136" i="1"/>
  <c r="DB136" i="1"/>
  <c r="CJ136" i="1"/>
  <c r="FB447" i="1"/>
  <c r="EZ496" i="1"/>
  <c r="EZ566" i="1" s="1"/>
  <c r="FT376" i="1"/>
  <c r="EI499" i="1"/>
  <c r="CK499" i="1"/>
  <c r="L295" i="45"/>
  <c r="F295" i="45"/>
  <c r="AI295" i="45" s="1"/>
  <c r="D124" i="45"/>
  <c r="D40" i="45"/>
  <c r="D378" i="45"/>
  <c r="FR122" i="1"/>
  <c r="AZ233" i="1"/>
  <c r="BI156" i="1"/>
  <c r="CJ523" i="1" s="1"/>
  <c r="AZ117" i="1"/>
  <c r="EH510" i="1"/>
  <c r="FR143" i="1"/>
  <c r="FA125" i="1"/>
  <c r="BQ130" i="1"/>
  <c r="FG463" i="1"/>
  <c r="BI205" i="1"/>
  <c r="BE146" i="1"/>
  <c r="ER504" i="1"/>
  <c r="ER574" i="1" s="1"/>
  <c r="FS384" i="1"/>
  <c r="BE134" i="1"/>
  <c r="DX389" i="1"/>
  <c r="DO389" i="1"/>
  <c r="CP473" i="1"/>
  <c r="DM473" i="1" s="1"/>
  <c r="CM473" i="1"/>
  <c r="DJ473" i="1" s="1"/>
  <c r="AU473" i="1"/>
  <c r="CN473" i="1"/>
  <c r="CL473" i="1"/>
  <c r="DI473" i="1" s="1"/>
  <c r="CZ473" i="1"/>
  <c r="DC473" i="1"/>
  <c r="CR473" i="1"/>
  <c r="CS473" i="1"/>
  <c r="DP473" i="1" s="1"/>
  <c r="CW473" i="1"/>
  <c r="CJ473" i="1"/>
  <c r="DG473" i="1" s="1"/>
  <c r="DB473" i="1"/>
  <c r="CY473" i="1"/>
  <c r="DV473" i="1" s="1"/>
  <c r="CK473" i="1"/>
  <c r="DH473" i="1" s="1"/>
  <c r="CT473" i="1"/>
  <c r="CO473" i="1"/>
  <c r="DL473" i="1" s="1"/>
  <c r="CQ473" i="1"/>
  <c r="DN473" i="1" s="1"/>
  <c r="CV473" i="1"/>
  <c r="CU473" i="1"/>
  <c r="DR473" i="1" s="1"/>
  <c r="CX473" i="1"/>
  <c r="DA473" i="1"/>
  <c r="FN342" i="1"/>
  <c r="DT506" i="1"/>
  <c r="BN249" i="1"/>
  <c r="FP225" i="1"/>
  <c r="EA499" i="1"/>
  <c r="FQ218" i="1"/>
  <c r="DU402" i="1"/>
  <c r="DJ402" i="1"/>
  <c r="DL510" i="1"/>
  <c r="FT353" i="1"/>
  <c r="AX141" i="1"/>
  <c r="FP470" i="1"/>
  <c r="CR508" i="1"/>
  <c r="FL227" i="1"/>
  <c r="BI442" i="1"/>
  <c r="FK442" i="1" s="1"/>
  <c r="DH511" i="1"/>
  <c r="DH581" i="1" s="1"/>
  <c r="FN391" i="1"/>
  <c r="EW527" i="1"/>
  <c r="FT160" i="1"/>
  <c r="BM207" i="1"/>
  <c r="FO207" i="1" s="1"/>
  <c r="DQ384" i="1"/>
  <c r="DN384" i="1"/>
  <c r="DI384" i="1"/>
  <c r="FL428" i="1"/>
  <c r="BE138" i="1"/>
  <c r="FN230" i="1"/>
  <c r="DF511" i="1"/>
  <c r="DQ390" i="1"/>
  <c r="DI390" i="1"/>
  <c r="DG394" i="1"/>
  <c r="DL394" i="1"/>
  <c r="DK394" i="1"/>
  <c r="BQ146" i="1"/>
  <c r="DV379" i="1"/>
  <c r="DY379" i="1"/>
  <c r="BO497" i="1"/>
  <c r="FH216" i="1"/>
  <c r="BN526" i="1"/>
  <c r="BL435" i="1"/>
  <c r="FN435" i="1" s="1"/>
  <c r="EI525" i="1"/>
  <c r="FR244" i="1"/>
  <c r="BE149" i="1"/>
  <c r="BD115" i="1"/>
  <c r="CQ514" i="1"/>
  <c r="FQ449" i="1"/>
  <c r="BL153" i="1"/>
  <c r="FM467" i="1"/>
  <c r="AY163" i="1"/>
  <c r="P558" i="1" s="1"/>
  <c r="P506" i="1"/>
  <c r="FA139" i="1"/>
  <c r="BM203" i="1"/>
  <c r="FO203" i="1" s="1"/>
  <c r="BI245" i="1"/>
  <c r="FG244" i="1"/>
  <c r="BH525" i="1"/>
  <c r="BL436" i="1"/>
  <c r="FN437" i="1" s="1"/>
  <c r="FQ119" i="1"/>
  <c r="FM379" i="1"/>
  <c r="DA499" i="1"/>
  <c r="FR445" i="1"/>
  <c r="BD243" i="1"/>
  <c r="FF244" i="1" s="1"/>
  <c r="BM245" i="1"/>
  <c r="EK512" i="1"/>
  <c r="FR392" i="1"/>
  <c r="FR347" i="1"/>
  <c r="FR341" i="1"/>
  <c r="CI453" i="1"/>
  <c r="CL453" i="1"/>
  <c r="CN453" i="1"/>
  <c r="AU453" i="1"/>
  <c r="CM453" i="1"/>
  <c r="CO453" i="1"/>
  <c r="DA453" i="1"/>
  <c r="CY453" i="1"/>
  <c r="CJ453" i="1"/>
  <c r="CV453" i="1"/>
  <c r="CS453" i="1"/>
  <c r="CR453" i="1"/>
  <c r="CK453" i="1"/>
  <c r="DB453" i="1"/>
  <c r="CU453" i="1"/>
  <c r="CX453" i="1"/>
  <c r="CT453" i="1"/>
  <c r="CZ453" i="1"/>
  <c r="CQ453" i="1"/>
  <c r="CP453" i="1"/>
  <c r="DC453" i="1"/>
  <c r="CW453" i="1"/>
  <c r="EA512" i="1"/>
  <c r="FQ231" i="1"/>
  <c r="BQ448" i="1"/>
  <c r="FS448" i="1" s="1"/>
  <c r="BI199" i="1"/>
  <c r="BQ582" i="1"/>
  <c r="DH403" i="1"/>
  <c r="DG403" i="1"/>
  <c r="BJ142" i="1"/>
  <c r="FL143" i="1" s="1"/>
  <c r="BH505" i="1"/>
  <c r="FG224" i="1"/>
  <c r="BG151" i="1"/>
  <c r="FQ453" i="1"/>
  <c r="BE122" i="1"/>
  <c r="L291" i="45"/>
  <c r="F291" i="45"/>
  <c r="D36" i="45"/>
  <c r="D120" i="45"/>
  <c r="D374" i="45"/>
  <c r="DU405" i="1"/>
  <c r="DU404" i="1"/>
  <c r="DY405" i="1"/>
  <c r="DY404" i="1"/>
  <c r="FL462" i="1"/>
  <c r="DH407" i="1"/>
  <c r="CW246" i="1"/>
  <c r="CL246" i="1"/>
  <c r="CN246" i="1"/>
  <c r="CM246" i="1"/>
  <c r="DJ246" i="1" s="1"/>
  <c r="AU246" i="1"/>
  <c r="GK246" i="1"/>
  <c r="CB246" i="1" s="1"/>
  <c r="O301" i="51" s="1"/>
  <c r="CO246" i="1"/>
  <c r="DL246" i="1" s="1"/>
  <c r="CR246" i="1"/>
  <c r="CT246" i="1"/>
  <c r="CY246" i="1"/>
  <c r="DA246" i="1"/>
  <c r="DX246" i="1" s="1"/>
  <c r="CQ246" i="1"/>
  <c r="CS246" i="1"/>
  <c r="DP246" i="1" s="1"/>
  <c r="CV246" i="1"/>
  <c r="DS246" i="1" s="1"/>
  <c r="DC246" i="1"/>
  <c r="CP246" i="1"/>
  <c r="CX246" i="1"/>
  <c r="DU246" i="1" s="1"/>
  <c r="CK246" i="1"/>
  <c r="DH246" i="1" s="1"/>
  <c r="CU246" i="1"/>
  <c r="CZ246" i="1"/>
  <c r="DW246" i="1" s="1"/>
  <c r="CJ246" i="1"/>
  <c r="DB246" i="1"/>
  <c r="FQ224" i="1"/>
  <c r="EA505" i="1"/>
  <c r="ER569" i="1"/>
  <c r="FQ461" i="1"/>
  <c r="DO511" i="1"/>
  <c r="DO581" i="1" s="1"/>
  <c r="FO391" i="1"/>
  <c r="DO520" i="1"/>
  <c r="AG520" i="1"/>
  <c r="FO400" i="1"/>
  <c r="FO353" i="1"/>
  <c r="FO357" i="1"/>
  <c r="BD469" i="1"/>
  <c r="DZ392" i="1"/>
  <c r="BJ518" i="1"/>
  <c r="FG398" i="1"/>
  <c r="BM114" i="1"/>
  <c r="FO114" i="1" s="1"/>
  <c r="BI126" i="1"/>
  <c r="CE525" i="1"/>
  <c r="FJ405" i="1"/>
  <c r="CE511" i="1"/>
  <c r="FJ391" i="1"/>
  <c r="FJ343" i="1"/>
  <c r="FJ357" i="1"/>
  <c r="DA527" i="1"/>
  <c r="FM407" i="1"/>
  <c r="FM348" i="1"/>
  <c r="FM357" i="1"/>
  <c r="FQ391" i="1"/>
  <c r="EC511" i="1"/>
  <c r="FQ373" i="1"/>
  <c r="FQ346" i="1"/>
  <c r="FQ351" i="1"/>
  <c r="FN379" i="1"/>
  <c r="BL202" i="1"/>
  <c r="BD241" i="1"/>
  <c r="AZ119" i="1"/>
  <c r="BI145" i="1"/>
  <c r="FK146" i="1" s="1"/>
  <c r="FH135" i="1"/>
  <c r="BN502" i="1"/>
  <c r="BN572" i="1" s="1"/>
  <c r="BG204" i="1"/>
  <c r="DF127" i="1"/>
  <c r="AY455" i="1"/>
  <c r="FA455" i="1" s="1"/>
  <c r="BG199" i="1"/>
  <c r="FT454" i="1"/>
  <c r="BN462" i="1"/>
  <c r="FP462" i="1" s="1"/>
  <c r="BL157" i="1"/>
  <c r="DV496" i="1"/>
  <c r="FP376" i="1"/>
  <c r="DV520" i="1"/>
  <c r="FP400" i="1"/>
  <c r="FP354" i="1"/>
  <c r="FP340" i="1"/>
  <c r="AX246" i="1"/>
  <c r="BO432" i="1"/>
  <c r="FQ432" i="1" s="1"/>
  <c r="CB519" i="1"/>
  <c r="FJ152" i="1"/>
  <c r="BK219" i="1"/>
  <c r="BO233" i="1"/>
  <c r="FQ234" i="1" s="1"/>
  <c r="FJ439" i="1"/>
  <c r="DH571" i="1"/>
  <c r="FG363" i="1"/>
  <c r="BJ510" i="1"/>
  <c r="FG390" i="1"/>
  <c r="FG354" i="1"/>
  <c r="BI429" i="1"/>
  <c r="DO381" i="1"/>
  <c r="DG381" i="1"/>
  <c r="BJ148" i="1"/>
  <c r="BE136" i="1"/>
  <c r="BP147" i="1"/>
  <c r="DG395" i="1"/>
  <c r="L321" i="45"/>
  <c r="F321" i="45"/>
  <c r="AI321" i="45" s="1"/>
  <c r="D404" i="45"/>
  <c r="D66" i="45"/>
  <c r="D150" i="45"/>
  <c r="DR376" i="1"/>
  <c r="DZ376" i="1"/>
  <c r="FR369" i="1"/>
  <c r="BK234" i="1"/>
  <c r="BO463" i="1"/>
  <c r="FQ463" i="1" s="1"/>
  <c r="BI438" i="1"/>
  <c r="BP216" i="1"/>
  <c r="FG468" i="1"/>
  <c r="BD229" i="1"/>
  <c r="BQ210" i="1"/>
  <c r="DN372" i="1"/>
  <c r="DM372" i="1"/>
  <c r="DF372" i="1"/>
  <c r="DT396" i="1"/>
  <c r="DJ396" i="1"/>
  <c r="FT119" i="1"/>
  <c r="FM387" i="1"/>
  <c r="DA507" i="1"/>
  <c r="BL241" i="1"/>
  <c r="BL150" i="1"/>
  <c r="DU385" i="1"/>
  <c r="DI385" i="1"/>
  <c r="Z507" i="1"/>
  <c r="FB387" i="1"/>
  <c r="DH370" i="1"/>
  <c r="DY370" i="1"/>
  <c r="DO573" i="1"/>
  <c r="BD223" i="1"/>
  <c r="FN372" i="1"/>
  <c r="BI466" i="1"/>
  <c r="FK466" i="1" s="1"/>
  <c r="FT457" i="1"/>
  <c r="BC515" i="1"/>
  <c r="BC585" i="1" s="1"/>
  <c r="FF395" i="1"/>
  <c r="BC516" i="1"/>
  <c r="BC586" i="1" s="1"/>
  <c r="FF396" i="1"/>
  <c r="S589" i="1"/>
  <c r="BJ200" i="1"/>
  <c r="FL201" i="1" s="1"/>
  <c r="BQ577" i="1"/>
  <c r="BL433" i="1"/>
  <c r="FN433" i="1" s="1"/>
  <c r="FL460" i="1"/>
  <c r="ER580" i="1"/>
  <c r="CM517" i="1"/>
  <c r="FK397" i="1"/>
  <c r="CM521" i="1"/>
  <c r="FK401" i="1"/>
  <c r="FK340" i="1"/>
  <c r="CI439" i="1"/>
  <c r="DF439" i="1" s="1"/>
  <c r="AU439" i="1"/>
  <c r="CN439" i="1"/>
  <c r="DK439" i="1" s="1"/>
  <c r="CL439" i="1"/>
  <c r="DI439" i="1" s="1"/>
  <c r="CM439" i="1"/>
  <c r="CU439" i="1"/>
  <c r="DR439" i="1" s="1"/>
  <c r="DB439" i="1"/>
  <c r="DY439" i="1" s="1"/>
  <c r="CK439" i="1"/>
  <c r="CX439" i="1"/>
  <c r="DU439" i="1" s="1"/>
  <c r="DA439" i="1"/>
  <c r="CZ439" i="1"/>
  <c r="CV439" i="1"/>
  <c r="CR439" i="1"/>
  <c r="DO439" i="1" s="1"/>
  <c r="CT439" i="1"/>
  <c r="DQ439" i="1" s="1"/>
  <c r="CP439" i="1"/>
  <c r="CQ439" i="1"/>
  <c r="CJ439" i="1"/>
  <c r="DG439" i="1" s="1"/>
  <c r="CY439" i="1"/>
  <c r="CW439" i="1"/>
  <c r="CO439" i="1"/>
  <c r="DL439" i="1" s="1"/>
  <c r="CS439" i="1"/>
  <c r="DC439" i="1"/>
  <c r="DZ439" i="1" s="1"/>
  <c r="BP137" i="1"/>
  <c r="FP374" i="1"/>
  <c r="DQ377" i="1"/>
  <c r="GK377" i="1"/>
  <c r="CB377" i="1" s="1"/>
  <c r="BG142" i="1"/>
  <c r="FI143" i="1" s="1"/>
  <c r="BG231" i="1"/>
  <c r="FI232" i="1" s="1"/>
  <c r="BO163" i="1"/>
  <c r="DZ558" i="1" s="1"/>
  <c r="DZ506" i="1"/>
  <c r="BK243" i="1"/>
  <c r="AX220" i="1"/>
  <c r="DR362" i="1"/>
  <c r="GK362" i="1"/>
  <c r="CB362" i="1" s="1"/>
  <c r="S573" i="1"/>
  <c r="DY366" i="1"/>
  <c r="H12" i="74"/>
  <c r="D12" i="74"/>
  <c r="FN392" i="1"/>
  <c r="BQ218" i="1"/>
  <c r="FS219" i="1" s="1"/>
  <c r="AZ219" i="1"/>
  <c r="BN447" i="1"/>
  <c r="FP447" i="1" s="1"/>
  <c r="DA516" i="1"/>
  <c r="FM396" i="1"/>
  <c r="BM449" i="1"/>
  <c r="FO449" i="1" s="1"/>
  <c r="AZ226" i="1"/>
  <c r="BF140" i="1"/>
  <c r="FQ379" i="1"/>
  <c r="EC499" i="1"/>
  <c r="BP442" i="1"/>
  <c r="FR442" i="1" s="1"/>
  <c r="BM468" i="1"/>
  <c r="FO469" i="1" s="1"/>
  <c r="AZ441" i="1"/>
  <c r="DH368" i="1"/>
  <c r="DP368" i="1"/>
  <c r="BE226" i="1"/>
  <c r="FG227" i="1" s="1"/>
  <c r="FB365" i="1"/>
  <c r="FB396" i="1"/>
  <c r="Z516" i="1"/>
  <c r="Z586" i="1" s="1"/>
  <c r="BG445" i="1"/>
  <c r="DX374" i="1"/>
  <c r="CM213" i="1"/>
  <c r="AU213" i="1"/>
  <c r="CN213" i="1"/>
  <c r="CL213" i="1"/>
  <c r="GK213" i="1"/>
  <c r="CB213" i="1" s="1"/>
  <c r="DA213" i="1"/>
  <c r="CR213" i="1"/>
  <c r="CQ213" i="1"/>
  <c r="DC213" i="1"/>
  <c r="CT213" i="1"/>
  <c r="CP213" i="1"/>
  <c r="CO213" i="1"/>
  <c r="CY213" i="1"/>
  <c r="CS213" i="1"/>
  <c r="CW213" i="1"/>
  <c r="CZ213" i="1"/>
  <c r="CK213" i="1"/>
  <c r="DB213" i="1"/>
  <c r="CV213" i="1"/>
  <c r="CJ213" i="1"/>
  <c r="CU213" i="1"/>
  <c r="CX213" i="1"/>
  <c r="DP386" i="1"/>
  <c r="AU225" i="1"/>
  <c r="CM225" i="1"/>
  <c r="CN225" i="1"/>
  <c r="CL225" i="1"/>
  <c r="GK225" i="1"/>
  <c r="CB225" i="1" s="1"/>
  <c r="CV225" i="1"/>
  <c r="CJ225" i="1"/>
  <c r="CR225" i="1"/>
  <c r="CW225" i="1"/>
  <c r="CK225" i="1"/>
  <c r="CO225" i="1"/>
  <c r="CU225" i="1"/>
  <c r="CY225" i="1"/>
  <c r="CS225" i="1"/>
  <c r="DB225" i="1"/>
  <c r="DC225" i="1"/>
  <c r="CP225" i="1"/>
  <c r="CX225" i="1"/>
  <c r="CQ225" i="1"/>
  <c r="DA225" i="1"/>
  <c r="CZ225" i="1"/>
  <c r="CT225" i="1"/>
  <c r="BD463" i="1"/>
  <c r="DW364" i="1"/>
  <c r="AU203" i="1"/>
  <c r="CL203" i="1"/>
  <c r="CN203" i="1"/>
  <c r="CM203" i="1"/>
  <c r="GK203" i="1"/>
  <c r="CB203" i="1" s="1"/>
  <c r="CY203" i="1"/>
  <c r="CX203" i="1"/>
  <c r="CQ203" i="1"/>
  <c r="CS203" i="1"/>
  <c r="CR203" i="1"/>
  <c r="CJ203" i="1"/>
  <c r="DA203" i="1"/>
  <c r="CZ203" i="1"/>
  <c r="CP203" i="1"/>
  <c r="CK203" i="1"/>
  <c r="CO203" i="1"/>
  <c r="DB203" i="1"/>
  <c r="CT203" i="1"/>
  <c r="DC203" i="1"/>
  <c r="CU203" i="1"/>
  <c r="CV203" i="1"/>
  <c r="CW203" i="1"/>
  <c r="FW323" i="1"/>
  <c r="DL399" i="1"/>
  <c r="L325" i="45"/>
  <c r="F325" i="45"/>
  <c r="AI325" i="45" s="1"/>
  <c r="D154" i="45"/>
  <c r="D408" i="45"/>
  <c r="D70" i="45"/>
  <c r="DF244" i="1"/>
  <c r="CT410" i="1"/>
  <c r="DQ375" i="1"/>
  <c r="DC410" i="1"/>
  <c r="DZ375" i="1"/>
  <c r="DJ375" i="1"/>
  <c r="CM410" i="1"/>
  <c r="FS348" i="1"/>
  <c r="BN131" i="1"/>
  <c r="BN112" i="1"/>
  <c r="BN96" i="1"/>
  <c r="BN99" i="1"/>
  <c r="BN104" i="1"/>
  <c r="BN93" i="1"/>
  <c r="BN101" i="1"/>
  <c r="BN95" i="1"/>
  <c r="BN98" i="1"/>
  <c r="BN109" i="1"/>
  <c r="BN92" i="1"/>
  <c r="BN97" i="1"/>
  <c r="BN426" i="1"/>
  <c r="FP427" i="1" s="1"/>
  <c r="BN111" i="1"/>
  <c r="BN94" i="1"/>
  <c r="BN100" i="1"/>
  <c r="FP100" i="1" s="1"/>
  <c r="BN110" i="1"/>
  <c r="BN108" i="1"/>
  <c r="BN103" i="1"/>
  <c r="BN106" i="1"/>
  <c r="BN102" i="1"/>
  <c r="BN107" i="1"/>
  <c r="BN105" i="1"/>
  <c r="CR501" i="1"/>
  <c r="P507" i="1"/>
  <c r="FA140" i="1"/>
  <c r="CJ508" i="1"/>
  <c r="FP434" i="1"/>
  <c r="DT400" i="1"/>
  <c r="GK400" i="1"/>
  <c r="CB400" i="1" s="1"/>
  <c r="DM514" i="1"/>
  <c r="FT227" i="1"/>
  <c r="EX508" i="1"/>
  <c r="EK378" i="1"/>
  <c r="AU131" i="1"/>
  <c r="CN131" i="1"/>
  <c r="DK131" i="1" s="1"/>
  <c r="CL131" i="1"/>
  <c r="DI131" i="1" s="1"/>
  <c r="CM131" i="1"/>
  <c r="DJ131" i="1" s="1"/>
  <c r="CS131" i="1"/>
  <c r="CQ131" i="1"/>
  <c r="CT131" i="1"/>
  <c r="DQ131" i="1" s="1"/>
  <c r="CJ131" i="1"/>
  <c r="DC131" i="1"/>
  <c r="DZ131" i="1" s="1"/>
  <c r="CO131" i="1"/>
  <c r="CY131" i="1"/>
  <c r="CV131" i="1"/>
  <c r="DS131" i="1" s="1"/>
  <c r="CP131" i="1"/>
  <c r="DM131" i="1" s="1"/>
  <c r="DB131" i="1"/>
  <c r="DY131" i="1" s="1"/>
  <c r="CX131" i="1"/>
  <c r="CK131" i="1"/>
  <c r="DH131" i="1" s="1"/>
  <c r="CU131" i="1"/>
  <c r="CW131" i="1"/>
  <c r="CZ131" i="1"/>
  <c r="DW131" i="1" s="1"/>
  <c r="DA131" i="1"/>
  <c r="CR131" i="1"/>
  <c r="DO131" i="1" s="1"/>
  <c r="CR521" i="1"/>
  <c r="FL240" i="1"/>
  <c r="FH354" i="1"/>
  <c r="DH508" i="1"/>
  <c r="DH578" i="1" s="1"/>
  <c r="FN388" i="1"/>
  <c r="DX387" i="1"/>
  <c r="DA411" i="1"/>
  <c r="DH387" i="1"/>
  <c r="CK411" i="1"/>
  <c r="DF387" i="1"/>
  <c r="CI411" i="1"/>
  <c r="BG441" i="1"/>
  <c r="FI441" i="1" s="1"/>
  <c r="EP518" i="1"/>
  <c r="FS237" i="1"/>
  <c r="FG446" i="1"/>
  <c r="DT498" i="1"/>
  <c r="FP217" i="1"/>
  <c r="EN391" i="1"/>
  <c r="BE144" i="1"/>
  <c r="EL382" i="1"/>
  <c r="ED382" i="1"/>
  <c r="BL124" i="1"/>
  <c r="FM428" i="1"/>
  <c r="BG214" i="1"/>
  <c r="EA524" i="1"/>
  <c r="FQ243" i="1"/>
  <c r="FH213" i="1"/>
  <c r="BD113" i="1"/>
  <c r="BH498" i="1"/>
  <c r="FG217" i="1"/>
  <c r="AZ231" i="1"/>
  <c r="FN474" i="1"/>
  <c r="BD150" i="1"/>
  <c r="K583" i="1"/>
  <c r="ER527" i="1"/>
  <c r="FS407" i="1"/>
  <c r="FH224" i="1"/>
  <c r="BO505" i="1"/>
  <c r="BQ163" i="1"/>
  <c r="EO558" i="1" s="1"/>
  <c r="EO506" i="1"/>
  <c r="BE114" i="1"/>
  <c r="BM178" i="1"/>
  <c r="BM189" i="1"/>
  <c r="BM195" i="1"/>
  <c r="BM191" i="1"/>
  <c r="BM188" i="1"/>
  <c r="BM181" i="1"/>
  <c r="BM190" i="1"/>
  <c r="BM197" i="1"/>
  <c r="BM180" i="1"/>
  <c r="BM185" i="1"/>
  <c r="BM182" i="1"/>
  <c r="BM179" i="1"/>
  <c r="BM184" i="1"/>
  <c r="BM183" i="1"/>
  <c r="BM186" i="1"/>
  <c r="BM187" i="1"/>
  <c r="BM194" i="1"/>
  <c r="BM196" i="1"/>
  <c r="BM198" i="1"/>
  <c r="BM192" i="1"/>
  <c r="BM193" i="1"/>
  <c r="CI131" i="1"/>
  <c r="DF132" i="1" s="1"/>
  <c r="BG432" i="1"/>
  <c r="FI432" i="1" s="1"/>
  <c r="BI232" i="1"/>
  <c r="FK233" i="1" s="1"/>
  <c r="DZ388" i="1"/>
  <c r="DI388" i="1"/>
  <c r="BE148" i="1"/>
  <c r="EX527" i="1"/>
  <c r="FT246" i="1"/>
  <c r="BQ92" i="1"/>
  <c r="BQ99" i="1"/>
  <c r="BQ93" i="1"/>
  <c r="BQ103" i="1"/>
  <c r="BQ104" i="1"/>
  <c r="BQ426" i="1"/>
  <c r="BQ107" i="1"/>
  <c r="BQ97" i="1"/>
  <c r="BQ111" i="1"/>
  <c r="BQ105" i="1"/>
  <c r="BQ98" i="1"/>
  <c r="BQ109" i="1"/>
  <c r="BQ106" i="1"/>
  <c r="BQ95" i="1"/>
  <c r="BQ108" i="1"/>
  <c r="BQ100" i="1"/>
  <c r="BQ96" i="1"/>
  <c r="BQ112" i="1"/>
  <c r="BQ102" i="1"/>
  <c r="BQ110" i="1"/>
  <c r="BQ94" i="1"/>
  <c r="BQ101" i="1"/>
  <c r="BG463" i="1"/>
  <c r="BD213" i="1"/>
  <c r="FF213" i="1" s="1"/>
  <c r="H26" i="74"/>
  <c r="D26" i="74"/>
  <c r="E26" i="74" s="1"/>
  <c r="DO383" i="1"/>
  <c r="CM222" i="1"/>
  <c r="CL222" i="1"/>
  <c r="AU222" i="1"/>
  <c r="CN222" i="1"/>
  <c r="GK222" i="1"/>
  <c r="CB222" i="1" s="1"/>
  <c r="CZ222" i="1"/>
  <c r="CR222" i="1"/>
  <c r="DC222" i="1"/>
  <c r="CY222" i="1"/>
  <c r="CK222" i="1"/>
  <c r="CT222" i="1"/>
  <c r="DA222" i="1"/>
  <c r="CU222" i="1"/>
  <c r="CS222" i="1"/>
  <c r="DB222" i="1"/>
  <c r="CV222" i="1"/>
  <c r="CX222" i="1"/>
  <c r="CW222" i="1"/>
  <c r="CQ222" i="1"/>
  <c r="CJ222" i="1"/>
  <c r="CO222" i="1"/>
  <c r="CP222" i="1"/>
  <c r="BD221" i="1"/>
  <c r="FJ200" i="1"/>
  <c r="BM205" i="1"/>
  <c r="FO206" i="1" s="1"/>
  <c r="EG369" i="1"/>
  <c r="FH445" i="1"/>
  <c r="P500" i="1"/>
  <c r="FA133" i="1"/>
  <c r="BQ203" i="1"/>
  <c r="FR208" i="1"/>
  <c r="DF503" i="1"/>
  <c r="FN222" i="1"/>
  <c r="FN240" i="1"/>
  <c r="DF521" i="1"/>
  <c r="FP445" i="1"/>
  <c r="AZ208" i="1"/>
  <c r="FB208" i="1" s="1"/>
  <c r="BL143" i="1"/>
  <c r="BN126" i="1"/>
  <c r="CC523" i="1"/>
  <c r="FJ242" i="1"/>
  <c r="DS389" i="1"/>
  <c r="DR389" i="1"/>
  <c r="FN351" i="1"/>
  <c r="DW402" i="1"/>
  <c r="DK402" i="1"/>
  <c r="BO525" i="1"/>
  <c r="FT351" i="1"/>
  <c r="FJ451" i="1"/>
  <c r="CX527" i="1"/>
  <c r="BN120" i="1"/>
  <c r="FP120" i="1" s="1"/>
  <c r="CR504" i="1"/>
  <c r="FL223" i="1"/>
  <c r="DG384" i="1"/>
  <c r="DM384" i="1"/>
  <c r="BQ209" i="1"/>
  <c r="BD206" i="1"/>
  <c r="H6" i="74"/>
  <c r="D6" i="74"/>
  <c r="BN496" i="1"/>
  <c r="BN566" i="1" s="1"/>
  <c r="FH129" i="1"/>
  <c r="BI149" i="1"/>
  <c r="DX390" i="1"/>
  <c r="DQ394" i="1"/>
  <c r="DY394" i="1"/>
  <c r="L320" i="45"/>
  <c r="F320" i="45"/>
  <c r="AI320" i="45" s="1"/>
  <c r="D65" i="45"/>
  <c r="D149" i="45"/>
  <c r="D403" i="45"/>
  <c r="BK163" i="1"/>
  <c r="CX558" i="1" s="1"/>
  <c r="FM139" i="1"/>
  <c r="CX506" i="1"/>
  <c r="DS379" i="1"/>
  <c r="CI218" i="1"/>
  <c r="CM218" i="1"/>
  <c r="CL218" i="1"/>
  <c r="CN218" i="1"/>
  <c r="AU218" i="1"/>
  <c r="GK218" i="1"/>
  <c r="CB218" i="1" s="1"/>
  <c r="CX218" i="1"/>
  <c r="CP218" i="1"/>
  <c r="CT218" i="1"/>
  <c r="CS218" i="1"/>
  <c r="DA218" i="1"/>
  <c r="CV218" i="1"/>
  <c r="CZ218" i="1"/>
  <c r="CQ218" i="1"/>
  <c r="CJ218" i="1"/>
  <c r="CY218" i="1"/>
  <c r="CR218" i="1"/>
  <c r="CO218" i="1"/>
  <c r="CK218" i="1"/>
  <c r="CW218" i="1"/>
  <c r="CU218" i="1"/>
  <c r="DB218" i="1"/>
  <c r="DC218" i="1"/>
  <c r="ER517" i="1"/>
  <c r="ER587" i="1" s="1"/>
  <c r="FS397" i="1"/>
  <c r="GA292" i="1"/>
  <c r="CM158" i="1"/>
  <c r="CL158" i="1"/>
  <c r="CN158" i="1"/>
  <c r="AU158" i="1"/>
  <c r="CO158" i="1"/>
  <c r="CU158" i="1"/>
  <c r="CJ158" i="1"/>
  <c r="CY158" i="1"/>
  <c r="CW158" i="1"/>
  <c r="DC158" i="1"/>
  <c r="CP158" i="1"/>
  <c r="CT158" i="1"/>
  <c r="DB158" i="1"/>
  <c r="CK158" i="1"/>
  <c r="DA158" i="1"/>
  <c r="CX158" i="1"/>
  <c r="CS158" i="1"/>
  <c r="CQ158" i="1"/>
  <c r="CV158" i="1"/>
  <c r="CR158" i="1"/>
  <c r="CZ158" i="1"/>
  <c r="AX219" i="1"/>
  <c r="BE132" i="1"/>
  <c r="FH121" i="1"/>
  <c r="BH239" i="1"/>
  <c r="FJ240" i="1" s="1"/>
  <c r="FP203" i="1"/>
  <c r="BQ443" i="1"/>
  <c r="FS443" i="1" s="1"/>
  <c r="BG467" i="1"/>
  <c r="BI454" i="1"/>
  <c r="FT222" i="1"/>
  <c r="EX502" i="1"/>
  <c r="FT221" i="1"/>
  <c r="BM140" i="1"/>
  <c r="AZ205" i="1"/>
  <c r="EX506" i="1"/>
  <c r="BR249" i="1"/>
  <c r="FT225" i="1"/>
  <c r="FT132" i="1"/>
  <c r="EW499" i="1"/>
  <c r="FQ199" i="1"/>
  <c r="BG469" i="1"/>
  <c r="FI469" i="1" s="1"/>
  <c r="AZ120" i="1"/>
  <c r="EK497" i="1"/>
  <c r="CM497" i="1"/>
  <c r="FR377" i="1"/>
  <c r="FR351" i="1"/>
  <c r="FR349" i="1"/>
  <c r="BK222" i="1"/>
  <c r="BL155" i="1"/>
  <c r="DT403" i="1"/>
  <c r="DC242" i="1"/>
  <c r="CL242" i="1"/>
  <c r="DI242" i="1" s="1"/>
  <c r="CM242" i="1"/>
  <c r="DJ242" i="1" s="1"/>
  <c r="CN242" i="1"/>
  <c r="AU242" i="1"/>
  <c r="GK242" i="1"/>
  <c r="CB242" i="1" s="1"/>
  <c r="CY242" i="1"/>
  <c r="CU242" i="1"/>
  <c r="CQ242" i="1"/>
  <c r="CX242" i="1"/>
  <c r="DU242" i="1" s="1"/>
  <c r="CK242" i="1"/>
  <c r="DH242" i="1" s="1"/>
  <c r="CZ242" i="1"/>
  <c r="CS242" i="1"/>
  <c r="DA242" i="1"/>
  <c r="CW242" i="1"/>
  <c r="CT242" i="1"/>
  <c r="DQ242" i="1" s="1"/>
  <c r="DB242" i="1"/>
  <c r="DY242" i="1" s="1"/>
  <c r="CJ242" i="1"/>
  <c r="CV242" i="1"/>
  <c r="CP242" i="1"/>
  <c r="DM242" i="1" s="1"/>
  <c r="CO242" i="1"/>
  <c r="DL242" i="1" s="1"/>
  <c r="CR242" i="1"/>
  <c r="BJ146" i="1"/>
  <c r="FJ125" i="1"/>
  <c r="DG405" i="1"/>
  <c r="DG404" i="1"/>
  <c r="CJ157" i="1"/>
  <c r="CN157" i="1"/>
  <c r="AU157" i="1"/>
  <c r="CM157" i="1"/>
  <c r="CL157" i="1"/>
  <c r="CP157" i="1"/>
  <c r="CR157" i="1"/>
  <c r="CU157" i="1"/>
  <c r="DC157" i="1"/>
  <c r="CT157" i="1"/>
  <c r="CZ157" i="1"/>
  <c r="DB157" i="1"/>
  <c r="CV157" i="1"/>
  <c r="CX157" i="1"/>
  <c r="CY157" i="1"/>
  <c r="CQ157" i="1"/>
  <c r="CK157" i="1"/>
  <c r="CO157" i="1"/>
  <c r="CW157" i="1"/>
  <c r="DA157" i="1"/>
  <c r="CS157" i="1"/>
  <c r="EW513" i="1"/>
  <c r="DX407" i="1"/>
  <c r="CN160" i="1"/>
  <c r="CL160" i="1"/>
  <c r="DI160" i="1" s="1"/>
  <c r="CM160" i="1"/>
  <c r="AU160" i="1"/>
  <c r="CU160" i="1"/>
  <c r="DR160" i="1" s="1"/>
  <c r="CR160" i="1"/>
  <c r="DO160" i="1" s="1"/>
  <c r="CJ160" i="1"/>
  <c r="DG160" i="1" s="1"/>
  <c r="CY160" i="1"/>
  <c r="DV160" i="1" s="1"/>
  <c r="CQ160" i="1"/>
  <c r="DN160" i="1" s="1"/>
  <c r="CP160" i="1"/>
  <c r="DM160" i="1" s="1"/>
  <c r="DA160" i="1"/>
  <c r="DC160" i="1"/>
  <c r="DZ160" i="1" s="1"/>
  <c r="CS160" i="1"/>
  <c r="CK160" i="1"/>
  <c r="CV160" i="1"/>
  <c r="CZ160" i="1"/>
  <c r="DW160" i="1" s="1"/>
  <c r="DB160" i="1"/>
  <c r="CO160" i="1"/>
  <c r="DL160" i="1" s="1"/>
  <c r="CW160" i="1"/>
  <c r="CT160" i="1"/>
  <c r="CX160" i="1"/>
  <c r="DU160" i="1" s="1"/>
  <c r="BD132" i="1"/>
  <c r="BL217" i="1"/>
  <c r="BG216" i="1"/>
  <c r="BI457" i="1"/>
  <c r="FK458" i="1" s="1"/>
  <c r="BD147" i="1"/>
  <c r="BK206" i="1"/>
  <c r="FO367" i="1"/>
  <c r="DO525" i="1"/>
  <c r="AG525" i="1"/>
  <c r="FO405" i="1"/>
  <c r="FO341" i="1"/>
  <c r="FO354" i="1"/>
  <c r="BM217" i="1"/>
  <c r="DW392" i="1"/>
  <c r="DR392" i="1"/>
  <c r="L318" i="45"/>
  <c r="F318" i="45"/>
  <c r="AI318" i="45" s="1"/>
  <c r="D401" i="45"/>
  <c r="D63" i="45"/>
  <c r="D147" i="45"/>
  <c r="FQ441" i="1"/>
  <c r="BI114" i="1"/>
  <c r="FH437" i="1"/>
  <c r="EK506" i="1"/>
  <c r="FR386" i="1"/>
  <c r="BP411" i="1"/>
  <c r="EK558" i="1" s="1"/>
  <c r="EK580" i="1" s="1"/>
  <c r="FJ362" i="1"/>
  <c r="CE515" i="1"/>
  <c r="FJ395" i="1"/>
  <c r="FJ354" i="1"/>
  <c r="DA518" i="1"/>
  <c r="FM398" i="1"/>
  <c r="DA502" i="1"/>
  <c r="FM382" i="1"/>
  <c r="DA501" i="1"/>
  <c r="FM381" i="1"/>
  <c r="FM350" i="1"/>
  <c r="FM344" i="1"/>
  <c r="EC523" i="1"/>
  <c r="FQ403" i="1"/>
  <c r="EC510" i="1"/>
  <c r="FQ390" i="1"/>
  <c r="FQ358" i="1"/>
  <c r="FQ340" i="1"/>
  <c r="DH569" i="1"/>
  <c r="BJ129" i="1"/>
  <c r="FL130" i="1" s="1"/>
  <c r="DT500" i="1"/>
  <c r="FP219" i="1"/>
  <c r="DF115" i="1"/>
  <c r="AX205" i="1"/>
  <c r="FO375" i="1"/>
  <c r="FR428" i="1"/>
  <c r="FB472" i="1"/>
  <c r="AX243" i="1"/>
  <c r="AX127" i="1"/>
  <c r="BG205" i="1"/>
  <c r="BJ218" i="1"/>
  <c r="BI123" i="1"/>
  <c r="FK123" i="1" s="1"/>
  <c r="CT574" i="1"/>
  <c r="BJ132" i="1"/>
  <c r="FT433" i="1"/>
  <c r="BN465" i="1"/>
  <c r="FP366" i="1"/>
  <c r="DV512" i="1"/>
  <c r="FP392" i="1"/>
  <c r="FP344" i="1"/>
  <c r="CI204" i="1"/>
  <c r="DF204" i="1" s="1"/>
  <c r="BG202" i="1"/>
  <c r="FI202" i="1" s="1"/>
  <c r="BK213" i="1"/>
  <c r="BQ115" i="1"/>
  <c r="BN451" i="1"/>
  <c r="FP451" i="1" s="1"/>
  <c r="EA406" i="1"/>
  <c r="EN406" i="1" s="1"/>
  <c r="BI449" i="1"/>
  <c r="FK449" i="1" s="1"/>
  <c r="Z497" i="1"/>
  <c r="FB377" i="1"/>
  <c r="BJ131" i="1"/>
  <c r="BK434" i="1"/>
  <c r="FM434" i="1" s="1"/>
  <c r="BP114" i="1"/>
  <c r="FR114" i="1" s="1"/>
  <c r="DZ514" i="1"/>
  <c r="BJ496" i="1"/>
  <c r="FG376" i="1"/>
  <c r="BJ507" i="1"/>
  <c r="FG387" i="1"/>
  <c r="FG356" i="1"/>
  <c r="FG350" i="1"/>
  <c r="FR429" i="1"/>
  <c r="BM154" i="1"/>
  <c r="FO155" i="1" s="1"/>
  <c r="BI435" i="1"/>
  <c r="FK436" i="1" s="1"/>
  <c r="DR381" i="1"/>
  <c r="DL381" i="1"/>
  <c r="AU202" i="1"/>
  <c r="CN202" i="1"/>
  <c r="CM202" i="1"/>
  <c r="CL202" i="1"/>
  <c r="DI202" i="1" s="1"/>
  <c r="GK202" i="1"/>
  <c r="CB202" i="1" s="1"/>
  <c r="CY202" i="1"/>
  <c r="CJ202" i="1"/>
  <c r="DG202" i="1" s="1"/>
  <c r="DA202" i="1"/>
  <c r="DX202" i="1" s="1"/>
  <c r="DC202" i="1"/>
  <c r="CW202" i="1"/>
  <c r="DT202" i="1" s="1"/>
  <c r="CQ202" i="1"/>
  <c r="DN202" i="1" s="1"/>
  <c r="CT202" i="1"/>
  <c r="DQ202" i="1" s="1"/>
  <c r="CO202" i="1"/>
  <c r="DL202" i="1" s="1"/>
  <c r="CV202" i="1"/>
  <c r="CX202" i="1"/>
  <c r="DU202" i="1" s="1"/>
  <c r="CK202" i="1"/>
  <c r="CR202" i="1"/>
  <c r="DB202" i="1"/>
  <c r="CZ202" i="1"/>
  <c r="DW202" i="1" s="1"/>
  <c r="CU202" i="1"/>
  <c r="CP202" i="1"/>
  <c r="DM202" i="1" s="1"/>
  <c r="CS202" i="1"/>
  <c r="BQ208" i="1"/>
  <c r="FS208" i="1" s="1"/>
  <c r="DW395" i="1"/>
  <c r="DI395" i="1"/>
  <c r="DW376" i="1"/>
  <c r="DP376" i="1"/>
  <c r="BQ581" i="1"/>
  <c r="BD467" i="1"/>
  <c r="FQ362" i="1"/>
  <c r="BJ213" i="1"/>
  <c r="AZ440" i="1"/>
  <c r="FB440" i="1" s="1"/>
  <c r="FM367" i="1"/>
  <c r="BH234" i="1"/>
  <c r="FI402" i="1"/>
  <c r="FG461" i="1"/>
  <c r="FP386" i="1"/>
  <c r="DV506" i="1"/>
  <c r="BN411" i="1"/>
  <c r="DV558" i="1" s="1"/>
  <c r="DV578" i="1" s="1"/>
  <c r="DY372" i="1"/>
  <c r="DL372" i="1"/>
  <c r="AZ124" i="1"/>
  <c r="FB124" i="1" s="1"/>
  <c r="FQ397" i="1"/>
  <c r="EC517" i="1"/>
  <c r="DV396" i="1"/>
  <c r="BN125" i="1"/>
  <c r="CE520" i="1"/>
  <c r="FJ400" i="1"/>
  <c r="BM159" i="1"/>
  <c r="BG156" i="1"/>
  <c r="FI157" i="1" s="1"/>
  <c r="DX385" i="1"/>
  <c r="BI115" i="1"/>
  <c r="DG370" i="1"/>
  <c r="DQ370" i="1"/>
  <c r="BD134" i="1"/>
  <c r="BJ123" i="1"/>
  <c r="FL124" i="1" s="1"/>
  <c r="FT462" i="1"/>
  <c r="AX125" i="1"/>
  <c r="CI234" i="1"/>
  <c r="DF234" i="1" s="1"/>
  <c r="BJ202" i="1"/>
  <c r="FL202" i="1" s="1"/>
  <c r="FF387" i="1"/>
  <c r="BC507" i="1"/>
  <c r="BC577" i="1" s="1"/>
  <c r="FF390" i="1"/>
  <c r="BC510" i="1"/>
  <c r="BC580" i="1" s="1"/>
  <c r="FF356" i="1"/>
  <c r="BP123" i="1"/>
  <c r="FR123" i="1" s="1"/>
  <c r="BH433" i="1"/>
  <c r="EZ578" i="1"/>
  <c r="FR434" i="1"/>
  <c r="FR470" i="1"/>
  <c r="BO212" i="1"/>
  <c r="FQ212" i="1" s="1"/>
  <c r="BO206" i="1"/>
  <c r="FQ206" i="1" s="1"/>
  <c r="FK372" i="1"/>
  <c r="CM513" i="1"/>
  <c r="FK393" i="1"/>
  <c r="FK345" i="1"/>
  <c r="BM224" i="1"/>
  <c r="DM505" i="1" s="1"/>
  <c r="BE121" i="1"/>
  <c r="FG121" i="1" s="1"/>
  <c r="FP405" i="1"/>
  <c r="DS377" i="1"/>
  <c r="H23" i="74"/>
  <c r="D23" i="74"/>
  <c r="E23" i="74" s="1"/>
  <c r="BP148" i="1"/>
  <c r="FR149" i="1" s="1"/>
  <c r="BL243" i="1"/>
  <c r="BM134" i="1"/>
  <c r="BL460" i="1"/>
  <c r="DG362" i="1"/>
  <c r="DI362" i="1"/>
  <c r="BL464" i="1"/>
  <c r="FN464" i="1" s="1"/>
  <c r="DX366" i="1"/>
  <c r="DK366" i="1"/>
  <c r="BO143" i="1"/>
  <c r="BO101" i="1"/>
  <c r="BO111" i="1"/>
  <c r="BO107" i="1"/>
  <c r="BO102" i="1"/>
  <c r="BO99" i="1"/>
  <c r="BO98" i="1"/>
  <c r="BO106" i="1"/>
  <c r="BO108" i="1"/>
  <c r="BO426" i="1"/>
  <c r="FQ427" i="1" s="1"/>
  <c r="BO104" i="1"/>
  <c r="BO109" i="1"/>
  <c r="BO97" i="1"/>
  <c r="BO95" i="1"/>
  <c r="BO105" i="1"/>
  <c r="BO110" i="1"/>
  <c r="BO103" i="1"/>
  <c r="FQ103" i="1" s="1"/>
  <c r="BO112" i="1"/>
  <c r="FQ113" i="1" s="1"/>
  <c r="BO100" i="1"/>
  <c r="BO92" i="1"/>
  <c r="BO93" i="1"/>
  <c r="BO94" i="1"/>
  <c r="BO96" i="1"/>
  <c r="BD142" i="1"/>
  <c r="BE451" i="1"/>
  <c r="DH582" i="1"/>
  <c r="BP134" i="1"/>
  <c r="BE430" i="1"/>
  <c r="FG430" i="1" s="1"/>
  <c r="BQ153" i="1"/>
  <c r="BD159" i="1"/>
  <c r="BQ131" i="1"/>
  <c r="BQ467" i="1"/>
  <c r="FS467" i="1" s="1"/>
  <c r="BP155" i="1"/>
  <c r="DO368" i="1"/>
  <c r="CI207" i="1"/>
  <c r="DF207" i="1" s="1"/>
  <c r="CM207" i="1"/>
  <c r="CL207" i="1"/>
  <c r="CN207" i="1"/>
  <c r="AU207" i="1"/>
  <c r="GK207" i="1"/>
  <c r="CB207" i="1" s="1"/>
  <c r="CJ207" i="1"/>
  <c r="CO207" i="1"/>
  <c r="CZ207" i="1"/>
  <c r="CW207" i="1"/>
  <c r="CT207" i="1"/>
  <c r="CR207" i="1"/>
  <c r="CQ207" i="1"/>
  <c r="DB207" i="1"/>
  <c r="DA207" i="1"/>
  <c r="CV207" i="1"/>
  <c r="CK207" i="1"/>
  <c r="CX207" i="1"/>
  <c r="DC207" i="1"/>
  <c r="CY207" i="1"/>
  <c r="CS207" i="1"/>
  <c r="CP207" i="1"/>
  <c r="CU207" i="1"/>
  <c r="FF398" i="1"/>
  <c r="FB369" i="1"/>
  <c r="FB368" i="1"/>
  <c r="FB374" i="1"/>
  <c r="BQ471" i="1"/>
  <c r="FS471" i="1" s="1"/>
  <c r="DP374" i="1"/>
  <c r="CL127" i="1"/>
  <c r="AU127" i="1"/>
  <c r="CM127" i="1"/>
  <c r="CN127" i="1"/>
  <c r="DC127" i="1"/>
  <c r="CS127" i="1"/>
  <c r="CZ127" i="1"/>
  <c r="CX127" i="1"/>
  <c r="CR127" i="1"/>
  <c r="CP127" i="1"/>
  <c r="DA127" i="1"/>
  <c r="CQ127" i="1"/>
  <c r="CY127" i="1"/>
  <c r="CT127" i="1"/>
  <c r="CO127" i="1"/>
  <c r="CU127" i="1"/>
  <c r="CK127" i="1"/>
  <c r="CV127" i="1"/>
  <c r="DB127" i="1"/>
  <c r="CW127" i="1"/>
  <c r="CJ127" i="1"/>
  <c r="BD450" i="1"/>
  <c r="DY386" i="1"/>
  <c r="CN139" i="1"/>
  <c r="DK139" i="1" s="1"/>
  <c r="CM139" i="1"/>
  <c r="CL139" i="1"/>
  <c r="DI139" i="1" s="1"/>
  <c r="AU139" i="1"/>
  <c r="CJ139" i="1"/>
  <c r="DC139" i="1"/>
  <c r="DZ139" i="1" s="1"/>
  <c r="DA139" i="1"/>
  <c r="DX139" i="1" s="1"/>
  <c r="CK139" i="1"/>
  <c r="DH139" i="1" s="1"/>
  <c r="CQ139" i="1"/>
  <c r="DN139" i="1" s="1"/>
  <c r="CP139" i="1"/>
  <c r="CR139" i="1"/>
  <c r="CO139" i="1"/>
  <c r="CU139" i="1"/>
  <c r="DR139" i="1" s="1"/>
  <c r="CY139" i="1"/>
  <c r="DV139" i="1" s="1"/>
  <c r="DB139" i="1"/>
  <c r="DY139" i="1" s="1"/>
  <c r="CS139" i="1"/>
  <c r="DP139" i="1" s="1"/>
  <c r="CV139" i="1"/>
  <c r="DS139" i="1" s="1"/>
  <c r="CW139" i="1"/>
  <c r="DT139" i="1" s="1"/>
  <c r="CT139" i="1"/>
  <c r="DQ139" i="1" s="1"/>
  <c r="CX139" i="1"/>
  <c r="DU139" i="1" s="1"/>
  <c r="CZ139" i="1"/>
  <c r="AZ114" i="1"/>
  <c r="FB114" i="1" s="1"/>
  <c r="BR469" i="1"/>
  <c r="FT469" i="1" s="1"/>
  <c r="DX364" i="1"/>
  <c r="GK364" i="1"/>
  <c r="CB364" i="1" s="1"/>
  <c r="GE323" i="1"/>
  <c r="FS347" i="1"/>
  <c r="DM502" i="1"/>
  <c r="FO221" i="1"/>
  <c r="CT513" i="1"/>
  <c r="CT583" i="1" s="1"/>
  <c r="FL393" i="1"/>
  <c r="FW113" i="1"/>
  <c r="GE113" i="1"/>
  <c r="GF113" i="1" s="1"/>
  <c r="GA113" i="1"/>
  <c r="GB113" i="1" s="1"/>
  <c r="AX151" i="1"/>
  <c r="AD523" i="1"/>
  <c r="DL523" i="1"/>
  <c r="FO156" i="1"/>
  <c r="DS400" i="1"/>
  <c r="H46" i="74"/>
  <c r="D46" i="74"/>
  <c r="E46" i="74" s="1"/>
  <c r="K586" i="1"/>
  <c r="EM378" i="1"/>
  <c r="CI217" i="1"/>
  <c r="DF217" i="1" s="1"/>
  <c r="AU217" i="1"/>
  <c r="CM217" i="1"/>
  <c r="CN217" i="1"/>
  <c r="CL217" i="1"/>
  <c r="GK217" i="1"/>
  <c r="CB217" i="1" s="1"/>
  <c r="CJ217" i="1"/>
  <c r="CY217" i="1"/>
  <c r="CP217" i="1"/>
  <c r="CS217" i="1"/>
  <c r="DP217" i="1" s="1"/>
  <c r="CQ217" i="1"/>
  <c r="DN217" i="1" s="1"/>
  <c r="DC217" i="1"/>
  <c r="CO217" i="1"/>
  <c r="CT217" i="1"/>
  <c r="DQ217" i="1" s="1"/>
  <c r="CV217" i="1"/>
  <c r="DS217" i="1" s="1"/>
  <c r="DB217" i="1"/>
  <c r="DY217" i="1" s="1"/>
  <c r="CR217" i="1"/>
  <c r="CZ217" i="1"/>
  <c r="CW217" i="1"/>
  <c r="DT217" i="1" s="1"/>
  <c r="CX217" i="1"/>
  <c r="CK217" i="1"/>
  <c r="DA217" i="1"/>
  <c r="CU217" i="1"/>
  <c r="AX124" i="1"/>
  <c r="FH344" i="1"/>
  <c r="EX500" i="1"/>
  <c r="GE199" i="1"/>
  <c r="GF199" i="1" s="1"/>
  <c r="FW199" i="1"/>
  <c r="GA199" i="1"/>
  <c r="GB199" i="1" s="1"/>
  <c r="P513" i="1"/>
  <c r="FA146" i="1"/>
  <c r="DL387" i="1"/>
  <c r="CO411" i="1"/>
  <c r="DW387" i="1"/>
  <c r="CZ411" i="1"/>
  <c r="BU520" i="1"/>
  <c r="EQ391" i="1"/>
  <c r="EI391" i="1"/>
  <c r="FO117" i="1"/>
  <c r="FO116" i="1"/>
  <c r="EP382" i="1"/>
  <c r="CM135" i="1"/>
  <c r="CN135" i="1"/>
  <c r="CL135" i="1"/>
  <c r="AU135" i="1"/>
  <c r="CO135" i="1"/>
  <c r="DA135" i="1"/>
  <c r="CW135" i="1"/>
  <c r="CZ135" i="1"/>
  <c r="CT135" i="1"/>
  <c r="DC135" i="1"/>
  <c r="CP135" i="1"/>
  <c r="CV135" i="1"/>
  <c r="CR135" i="1"/>
  <c r="DB135" i="1"/>
  <c r="CY135" i="1"/>
  <c r="CU135" i="1"/>
  <c r="CQ135" i="1"/>
  <c r="CS135" i="1"/>
  <c r="CK135" i="1"/>
  <c r="CX135" i="1"/>
  <c r="CJ135" i="1"/>
  <c r="CC524" i="1"/>
  <c r="FJ243" i="1"/>
  <c r="W514" i="1"/>
  <c r="BG181" i="1"/>
  <c r="BG197" i="1"/>
  <c r="BG185" i="1"/>
  <c r="BG186" i="1"/>
  <c r="BG196" i="1"/>
  <c r="BG188" i="1"/>
  <c r="BG192" i="1"/>
  <c r="BG183" i="1"/>
  <c r="BG179" i="1"/>
  <c r="BG187" i="1"/>
  <c r="BG180" i="1"/>
  <c r="BG182" i="1"/>
  <c r="BG184" i="1"/>
  <c r="BG193" i="1"/>
  <c r="BG178" i="1"/>
  <c r="BG195" i="1"/>
  <c r="BG194" i="1"/>
  <c r="BG189" i="1"/>
  <c r="FI189" i="1" s="1"/>
  <c r="BG190" i="1"/>
  <c r="BG198" i="1"/>
  <c r="BG191" i="1"/>
  <c r="BN130" i="1"/>
  <c r="P512" i="1"/>
  <c r="FA145" i="1"/>
  <c r="EA517" i="1"/>
  <c r="FQ236" i="1"/>
  <c r="CT578" i="1"/>
  <c r="BE135" i="1"/>
  <c r="BL128" i="1"/>
  <c r="FS374" i="1"/>
  <c r="FS436" i="1"/>
  <c r="FA202" i="1"/>
  <c r="FR467" i="1"/>
  <c r="FO133" i="1"/>
  <c r="DL500" i="1"/>
  <c r="BG209" i="1"/>
  <c r="FI209" i="1" s="1"/>
  <c r="AX131" i="1"/>
  <c r="AX221" i="1"/>
  <c r="DY388" i="1"/>
  <c r="DG388" i="1"/>
  <c r="H34" i="74"/>
  <c r="D34" i="74"/>
  <c r="E34" i="74" s="1"/>
  <c r="BI213" i="1"/>
  <c r="DL520" i="1"/>
  <c r="AD520" i="1"/>
  <c r="BQ576" i="1"/>
  <c r="BH527" i="1"/>
  <c r="FG246" i="1"/>
  <c r="BQ221" i="1"/>
  <c r="BH508" i="1"/>
  <c r="L306" i="45"/>
  <c r="F306" i="45"/>
  <c r="AI306" i="45" s="1"/>
  <c r="D51" i="45"/>
  <c r="D135" i="45"/>
  <c r="D389" i="45"/>
  <c r="DV383" i="1"/>
  <c r="GK383" i="1"/>
  <c r="CB383" i="1" s="1"/>
  <c r="BM212" i="1"/>
  <c r="FO212" i="1" s="1"/>
  <c r="CI445" i="1"/>
  <c r="CM445" i="1"/>
  <c r="AU445" i="1"/>
  <c r="CN445" i="1"/>
  <c r="CL445" i="1"/>
  <c r="CT445" i="1"/>
  <c r="DB445" i="1"/>
  <c r="CJ445" i="1"/>
  <c r="CS445" i="1"/>
  <c r="CQ445" i="1"/>
  <c r="CV445" i="1"/>
  <c r="CO445" i="1"/>
  <c r="CY445" i="1"/>
  <c r="CP445" i="1"/>
  <c r="CR445" i="1"/>
  <c r="DA445" i="1"/>
  <c r="CX445" i="1"/>
  <c r="CW445" i="1"/>
  <c r="DC445" i="1"/>
  <c r="CZ445" i="1"/>
  <c r="CU445" i="1"/>
  <c r="CK445" i="1"/>
  <c r="BO519" i="1"/>
  <c r="FH238" i="1"/>
  <c r="GE289" i="1"/>
  <c r="FW289" i="1"/>
  <c r="AZ230" i="1"/>
  <c r="DF500" i="1"/>
  <c r="FT471" i="1"/>
  <c r="BM229" i="1"/>
  <c r="GE310" i="1"/>
  <c r="Q500" i="1"/>
  <c r="BG437" i="1"/>
  <c r="BG128" i="1"/>
  <c r="DT389" i="1"/>
  <c r="DQ389" i="1"/>
  <c r="FN347" i="1"/>
  <c r="DX402" i="1"/>
  <c r="DR402" i="1"/>
  <c r="DI402" i="1"/>
  <c r="BI239" i="1"/>
  <c r="BH497" i="1"/>
  <c r="FG216" i="1"/>
  <c r="EA510" i="1"/>
  <c r="FQ229" i="1"/>
  <c r="DT504" i="1"/>
  <c r="FP223" i="1"/>
  <c r="FA115" i="1"/>
  <c r="BG129" i="1"/>
  <c r="Q511" i="1"/>
  <c r="BQ459" i="1"/>
  <c r="FS459" i="1" s="1"/>
  <c r="DS384" i="1"/>
  <c r="DX384" i="1"/>
  <c r="FB466" i="1"/>
  <c r="DH524" i="1"/>
  <c r="FN404" i="1"/>
  <c r="BQ225" i="1"/>
  <c r="DG390" i="1"/>
  <c r="DY390" i="1"/>
  <c r="DK390" i="1"/>
  <c r="DV394" i="1"/>
  <c r="DW394" i="1"/>
  <c r="DU379" i="1"/>
  <c r="AU132" i="1"/>
  <c r="CL132" i="1"/>
  <c r="CM132" i="1"/>
  <c r="CN132" i="1"/>
  <c r="DK132" i="1" s="1"/>
  <c r="CV132" i="1"/>
  <c r="DS132" i="1" s="1"/>
  <c r="CZ132" i="1"/>
  <c r="CX132" i="1"/>
  <c r="DA132" i="1"/>
  <c r="DX132" i="1" s="1"/>
  <c r="CY132" i="1"/>
  <c r="DV132" i="1" s="1"/>
  <c r="CQ132" i="1"/>
  <c r="DN132" i="1" s="1"/>
  <c r="CP132" i="1"/>
  <c r="DC132" i="1"/>
  <c r="DZ132" i="1" s="1"/>
  <c r="CO132" i="1"/>
  <c r="DL132" i="1" s="1"/>
  <c r="CJ132" i="1"/>
  <c r="DG132" i="1" s="1"/>
  <c r="CU132" i="1"/>
  <c r="DR132" i="1" s="1"/>
  <c r="CR132" i="1"/>
  <c r="DO132" i="1" s="1"/>
  <c r="CW132" i="1"/>
  <c r="DT132" i="1" s="1"/>
  <c r="CK132" i="1"/>
  <c r="DH132" i="1" s="1"/>
  <c r="CS132" i="1"/>
  <c r="DP132" i="1" s="1"/>
  <c r="DB132" i="1"/>
  <c r="CT132" i="1"/>
  <c r="AZ237" i="1"/>
  <c r="BP117" i="1"/>
  <c r="FR117" i="1" s="1"/>
  <c r="CN244" i="1"/>
  <c r="CL244" i="1"/>
  <c r="AU244" i="1"/>
  <c r="CM244" i="1"/>
  <c r="CP244" i="1"/>
  <c r="CW244" i="1"/>
  <c r="CO244" i="1"/>
  <c r="CY244" i="1"/>
  <c r="CZ244" i="1"/>
  <c r="CU244" i="1"/>
  <c r="DC244" i="1"/>
  <c r="CQ244" i="1"/>
  <c r="DA244" i="1"/>
  <c r="DB244" i="1"/>
  <c r="CR244" i="1"/>
  <c r="CV244" i="1"/>
  <c r="CX244" i="1"/>
  <c r="CK244" i="1"/>
  <c r="CS244" i="1"/>
  <c r="CT244" i="1"/>
  <c r="CJ244" i="1"/>
  <c r="AZ141" i="1"/>
  <c r="FB142" i="1" s="1"/>
  <c r="BK212" i="1"/>
  <c r="BQ217" i="1"/>
  <c r="EX501" i="1"/>
  <c r="FT220" i="1"/>
  <c r="BI432" i="1"/>
  <c r="FP242" i="1"/>
  <c r="BL442" i="1"/>
  <c r="FN442" i="1" s="1"/>
  <c r="DH504" i="1"/>
  <c r="DH574" i="1" s="1"/>
  <c r="FN384" i="1"/>
  <c r="BQ224" i="1"/>
  <c r="CI456" i="1"/>
  <c r="CL456" i="1"/>
  <c r="CN456" i="1"/>
  <c r="AU456" i="1"/>
  <c r="CM456" i="1"/>
  <c r="DC456" i="1"/>
  <c r="DA456" i="1"/>
  <c r="DB456" i="1"/>
  <c r="CV456" i="1"/>
  <c r="CO456" i="1"/>
  <c r="CZ456" i="1"/>
  <c r="CP456" i="1"/>
  <c r="CS456" i="1"/>
  <c r="CW456" i="1"/>
  <c r="CK456" i="1"/>
  <c r="CY456" i="1"/>
  <c r="CX456" i="1"/>
  <c r="CU456" i="1"/>
  <c r="CQ456" i="1"/>
  <c r="CJ456" i="1"/>
  <c r="CR456" i="1"/>
  <c r="CT456" i="1"/>
  <c r="BM128" i="1"/>
  <c r="BI462" i="1"/>
  <c r="FK463" i="1" s="1"/>
  <c r="BN497" i="1"/>
  <c r="BN567" i="1" s="1"/>
  <c r="FH130" i="1"/>
  <c r="BI428" i="1"/>
  <c r="BL227" i="1"/>
  <c r="FN228" i="1" s="1"/>
  <c r="BN157" i="1"/>
  <c r="DS524" i="1" s="1"/>
  <c r="K571" i="1"/>
  <c r="BG244" i="1"/>
  <c r="BI139" i="1"/>
  <c r="EK509" i="1"/>
  <c r="FR389" i="1"/>
  <c r="FR407" i="1"/>
  <c r="EK527" i="1"/>
  <c r="BD226" i="1"/>
  <c r="CT568" i="1"/>
  <c r="BL206" i="1"/>
  <c r="FN207" i="1" s="1"/>
  <c r="FL231" i="1"/>
  <c r="CR512" i="1"/>
  <c r="BG122" i="1"/>
  <c r="FI122" i="1" s="1"/>
  <c r="DU403" i="1"/>
  <c r="CW156" i="1"/>
  <c r="CN156" i="1"/>
  <c r="CL156" i="1"/>
  <c r="CM156" i="1"/>
  <c r="AU156" i="1"/>
  <c r="CK156" i="1"/>
  <c r="CX156" i="1"/>
  <c r="CZ156" i="1"/>
  <c r="CU156" i="1"/>
  <c r="CS156" i="1"/>
  <c r="CT156" i="1"/>
  <c r="CY156" i="1"/>
  <c r="DB156" i="1"/>
  <c r="CQ156" i="1"/>
  <c r="CP156" i="1"/>
  <c r="CO156" i="1"/>
  <c r="CJ156" i="1"/>
  <c r="DA156" i="1"/>
  <c r="DC156" i="1"/>
  <c r="CV156" i="1"/>
  <c r="CR156" i="1"/>
  <c r="BD211" i="1"/>
  <c r="FF211" i="1" s="1"/>
  <c r="BM451" i="1"/>
  <c r="BD470" i="1"/>
  <c r="DP405" i="1"/>
  <c r="DP404" i="1"/>
  <c r="X332" i="1"/>
  <c r="CL243" i="1"/>
  <c r="CM243" i="1"/>
  <c r="CN243" i="1"/>
  <c r="AU243" i="1"/>
  <c r="GK243" i="1"/>
  <c r="CB243" i="1" s="1"/>
  <c r="DC243" i="1"/>
  <c r="DZ243" i="1" s="1"/>
  <c r="CP243" i="1"/>
  <c r="DA243" i="1"/>
  <c r="CX243" i="1"/>
  <c r="CT243" i="1"/>
  <c r="DQ243" i="1" s="1"/>
  <c r="CS243" i="1"/>
  <c r="DP243" i="1" s="1"/>
  <c r="CZ243" i="1"/>
  <c r="DW243" i="1" s="1"/>
  <c r="CJ243" i="1"/>
  <c r="CK243" i="1"/>
  <c r="CR243" i="1"/>
  <c r="DO243" i="1" s="1"/>
  <c r="CO243" i="1"/>
  <c r="DB243" i="1"/>
  <c r="DY243" i="1" s="1"/>
  <c r="CQ243" i="1"/>
  <c r="CY243" i="1"/>
  <c r="CU243" i="1"/>
  <c r="CV243" i="1"/>
  <c r="CW243" i="1"/>
  <c r="DO407" i="1"/>
  <c r="GK407" i="1"/>
  <c r="CB407" i="1" s="1"/>
  <c r="H43" i="74"/>
  <c r="D43" i="74"/>
  <c r="E43" i="74" s="1"/>
  <c r="FA200" i="1"/>
  <c r="BD218" i="1"/>
  <c r="P518" i="1"/>
  <c r="FA151" i="1"/>
  <c r="FO395" i="1"/>
  <c r="DO515" i="1"/>
  <c r="DO585" i="1" s="1"/>
  <c r="FO340" i="1"/>
  <c r="FO356" i="1"/>
  <c r="BD154" i="1"/>
  <c r="DH392" i="1"/>
  <c r="DU392" i="1"/>
  <c r="DI392" i="1"/>
  <c r="EK511" i="1"/>
  <c r="FR391" i="1"/>
  <c r="BI474" i="1"/>
  <c r="BK411" i="1"/>
  <c r="DA558" i="1" s="1"/>
  <c r="DA580" i="1" s="1"/>
  <c r="FM386" i="1"/>
  <c r="DA506" i="1"/>
  <c r="DA497" i="1"/>
  <c r="FM377" i="1"/>
  <c r="DA517" i="1"/>
  <c r="FM397" i="1"/>
  <c r="EC504" i="1"/>
  <c r="FQ384" i="1"/>
  <c r="FQ383" i="1"/>
  <c r="EC503" i="1"/>
  <c r="FQ355" i="1"/>
  <c r="BI241" i="1"/>
  <c r="AX115" i="1"/>
  <c r="BP150" i="1"/>
  <c r="FR151" i="1" s="1"/>
  <c r="BQ233" i="1"/>
  <c r="BD465" i="1"/>
  <c r="CI470" i="1"/>
  <c r="DF470" i="1" s="1"/>
  <c r="CL470" i="1"/>
  <c r="CN470" i="1"/>
  <c r="CM470" i="1"/>
  <c r="AU470" i="1"/>
  <c r="CZ470" i="1"/>
  <c r="CX470" i="1"/>
  <c r="DC470" i="1"/>
  <c r="CQ470" i="1"/>
  <c r="CT470" i="1"/>
  <c r="DB470" i="1"/>
  <c r="CU470" i="1"/>
  <c r="CK470" i="1"/>
  <c r="CS470" i="1"/>
  <c r="CY470" i="1"/>
  <c r="CW470" i="1"/>
  <c r="CP470" i="1"/>
  <c r="CR470" i="1"/>
  <c r="CO470" i="1"/>
  <c r="CV470" i="1"/>
  <c r="CJ470" i="1"/>
  <c r="DA470" i="1"/>
  <c r="FM464" i="1"/>
  <c r="BL233" i="1"/>
  <c r="DF514" i="1" s="1"/>
  <c r="BE140" i="1"/>
  <c r="BG507" i="1" s="1"/>
  <c r="BD464" i="1"/>
  <c r="BD439" i="1"/>
  <c r="FF439" i="1" s="1"/>
  <c r="BM208" i="1"/>
  <c r="BL471" i="1"/>
  <c r="FN471" i="1" s="1"/>
  <c r="BJ506" i="1"/>
  <c r="FG386" i="1"/>
  <c r="BE411" i="1"/>
  <c r="BJ558" i="1" s="1"/>
  <c r="BJ573" i="1" s="1"/>
  <c r="FQ230" i="1"/>
  <c r="EA511" i="1"/>
  <c r="FP393" i="1"/>
  <c r="DV513" i="1"/>
  <c r="DV504" i="1"/>
  <c r="FP384" i="1"/>
  <c r="AX204" i="1"/>
  <c r="BN116" i="1"/>
  <c r="BG439" i="1"/>
  <c r="FB442" i="1"/>
  <c r="BF162" i="1"/>
  <c r="BN495" i="1"/>
  <c r="BN565" i="1" s="1"/>
  <c r="FH128" i="1"/>
  <c r="BM136" i="1"/>
  <c r="BG113" i="1"/>
  <c r="BD242" i="1"/>
  <c r="BL234" i="1"/>
  <c r="FJ398" i="1"/>
  <c r="BG236" i="1"/>
  <c r="DW381" i="1"/>
  <c r="DH381" i="1"/>
  <c r="DZ503" i="1"/>
  <c r="AU116" i="1"/>
  <c r="CN116" i="1"/>
  <c r="CL116" i="1"/>
  <c r="DI116" i="1" s="1"/>
  <c r="CM116" i="1"/>
  <c r="DJ116" i="1" s="1"/>
  <c r="CU116" i="1"/>
  <c r="DR116" i="1" s="1"/>
  <c r="CT116" i="1"/>
  <c r="DC116" i="1"/>
  <c r="CX116" i="1"/>
  <c r="DB116" i="1"/>
  <c r="CJ116" i="1"/>
  <c r="DG116" i="1" s="1"/>
  <c r="CW116" i="1"/>
  <c r="DT116" i="1" s="1"/>
  <c r="CQ116" i="1"/>
  <c r="CR116" i="1"/>
  <c r="DA116" i="1"/>
  <c r="DX116" i="1" s="1"/>
  <c r="CZ116" i="1"/>
  <c r="CP116" i="1"/>
  <c r="CY116" i="1"/>
  <c r="CO116" i="1"/>
  <c r="DL116" i="1" s="1"/>
  <c r="CV116" i="1"/>
  <c r="DS116" i="1" s="1"/>
  <c r="CK116" i="1"/>
  <c r="DH116" i="1" s="1"/>
  <c r="CS116" i="1"/>
  <c r="DP116" i="1" s="1"/>
  <c r="AZ454" i="1"/>
  <c r="BP215" i="1"/>
  <c r="BP196" i="1"/>
  <c r="BP178" i="1"/>
  <c r="BP179" i="1"/>
  <c r="BP198" i="1"/>
  <c r="BP185" i="1"/>
  <c r="BP180" i="1"/>
  <c r="BP193" i="1"/>
  <c r="BP189" i="1"/>
  <c r="BP195" i="1"/>
  <c r="BP194" i="1"/>
  <c r="BP192" i="1"/>
  <c r="BP183" i="1"/>
  <c r="BP187" i="1"/>
  <c r="BP188" i="1"/>
  <c r="BP184" i="1"/>
  <c r="BP181" i="1"/>
  <c r="BP182" i="1"/>
  <c r="BP197" i="1"/>
  <c r="BP190" i="1"/>
  <c r="BP191" i="1"/>
  <c r="BP186" i="1"/>
  <c r="DQ395" i="1"/>
  <c r="H41" i="74"/>
  <c r="D41" i="74"/>
  <c r="E41" i="74" s="1"/>
  <c r="DN376" i="1"/>
  <c r="DX376" i="1"/>
  <c r="CE526" i="1"/>
  <c r="FJ406" i="1"/>
  <c r="BG456" i="1"/>
  <c r="FI457" i="1" s="1"/>
  <c r="Z513" i="1"/>
  <c r="FB393" i="1"/>
  <c r="DT505" i="1"/>
  <c r="FP224" i="1"/>
  <c r="AY468" i="1"/>
  <c r="FJ132" i="1"/>
  <c r="CB499" i="1"/>
  <c r="DQ372" i="1"/>
  <c r="DT372" i="1"/>
  <c r="FQ368" i="1"/>
  <c r="DX396" i="1"/>
  <c r="DI396" i="1"/>
  <c r="FA220" i="1"/>
  <c r="Q501" i="1"/>
  <c r="CB525" i="1"/>
  <c r="Z519" i="1"/>
  <c r="FB399" i="1"/>
  <c r="DR385" i="1"/>
  <c r="DO385" i="1"/>
  <c r="DK385" i="1"/>
  <c r="BG114" i="1"/>
  <c r="DL370" i="1"/>
  <c r="DX370" i="1"/>
  <c r="BL160" i="1"/>
  <c r="BI124" i="1"/>
  <c r="BQ125" i="1"/>
  <c r="BJ238" i="1"/>
  <c r="FL239" i="1" s="1"/>
  <c r="BP226" i="1"/>
  <c r="BJ509" i="1"/>
  <c r="FG389" i="1"/>
  <c r="AX234" i="1"/>
  <c r="FM372" i="1"/>
  <c r="BC505" i="1"/>
  <c r="BC575" i="1" s="1"/>
  <c r="FF385" i="1"/>
  <c r="FF383" i="1"/>
  <c r="BC503" i="1"/>
  <c r="BC573" i="1" s="1"/>
  <c r="BQ241" i="1"/>
  <c r="BQ114" i="1"/>
  <c r="FS114" i="1" s="1"/>
  <c r="BL461" i="1"/>
  <c r="CT582" i="1"/>
  <c r="EW495" i="1"/>
  <c r="BR162" i="1"/>
  <c r="FT128" i="1"/>
  <c r="BJ224" i="1"/>
  <c r="CM505" i="1"/>
  <c r="FK385" i="1"/>
  <c r="CM508" i="1"/>
  <c r="FK388" i="1"/>
  <c r="FK374" i="1"/>
  <c r="FH360" i="1"/>
  <c r="BH472" i="1"/>
  <c r="AY135" i="1"/>
  <c r="DV377" i="1"/>
  <c r="DI377" i="1"/>
  <c r="FR473" i="1"/>
  <c r="BL138" i="1"/>
  <c r="BN141" i="1"/>
  <c r="FP142" i="1" s="1"/>
  <c r="BE443" i="1"/>
  <c r="FG444" i="1" s="1"/>
  <c r="K573" i="1"/>
  <c r="BQ455" i="1"/>
  <c r="FS455" i="1" s="1"/>
  <c r="BH227" i="1"/>
  <c r="DO362" i="1"/>
  <c r="DV366" i="1"/>
  <c r="DH366" i="1"/>
  <c r="L292" i="45"/>
  <c r="F292" i="45"/>
  <c r="AI292" i="45" s="1"/>
  <c r="D375" i="45"/>
  <c r="D121" i="45"/>
  <c r="D37" i="45"/>
  <c r="HN299" i="1"/>
  <c r="BK104" i="1"/>
  <c r="BK98" i="1"/>
  <c r="BK92" i="1"/>
  <c r="BK94" i="1"/>
  <c r="BK106" i="1"/>
  <c r="BK112" i="1"/>
  <c r="FM113" i="1" s="1"/>
  <c r="BK99" i="1"/>
  <c r="BK111" i="1"/>
  <c r="BK96" i="1"/>
  <c r="BK108" i="1"/>
  <c r="BK93" i="1"/>
  <c r="BK107" i="1"/>
  <c r="BK95" i="1"/>
  <c r="BK97" i="1"/>
  <c r="BK102" i="1"/>
  <c r="BK105" i="1"/>
  <c r="BK100" i="1"/>
  <c r="BK426" i="1"/>
  <c r="FM427" i="1" s="1"/>
  <c r="BK109" i="1"/>
  <c r="BK103" i="1"/>
  <c r="BK110" i="1"/>
  <c r="BK101" i="1"/>
  <c r="AZ210" i="1"/>
  <c r="FB210" i="1" s="1"/>
  <c r="CI130" i="1"/>
  <c r="DF130" i="1" s="1"/>
  <c r="GE314" i="1"/>
  <c r="FW314" i="1"/>
  <c r="GA314" i="1"/>
  <c r="BR218" i="1"/>
  <c r="FT219" i="1" s="1"/>
  <c r="BM466" i="1"/>
  <c r="EK521" i="1"/>
  <c r="FR401" i="1"/>
  <c r="BK220" i="1"/>
  <c r="BD434" i="1"/>
  <c r="BE439" i="1"/>
  <c r="FG439" i="1" s="1"/>
  <c r="BD448" i="1"/>
  <c r="FL442" i="1"/>
  <c r="DW368" i="1"/>
  <c r="CN121" i="1"/>
  <c r="CL121" i="1"/>
  <c r="AU121" i="1"/>
  <c r="CM121" i="1"/>
  <c r="CR121" i="1"/>
  <c r="DC121" i="1"/>
  <c r="CO121" i="1"/>
  <c r="DA121" i="1"/>
  <c r="CX121" i="1"/>
  <c r="DB121" i="1"/>
  <c r="CV121" i="1"/>
  <c r="CK121" i="1"/>
  <c r="CZ121" i="1"/>
  <c r="CT121" i="1"/>
  <c r="CQ121" i="1"/>
  <c r="CS121" i="1"/>
  <c r="CY121" i="1"/>
  <c r="CU121" i="1"/>
  <c r="CW121" i="1"/>
  <c r="CJ121" i="1"/>
  <c r="CP121" i="1"/>
  <c r="BC588" i="1"/>
  <c r="Z522" i="1"/>
  <c r="FB402" i="1"/>
  <c r="BK157" i="1"/>
  <c r="BO246" i="1"/>
  <c r="DQ374" i="1"/>
  <c r="GK374" i="1"/>
  <c r="CB374" i="1" s="1"/>
  <c r="BL210" i="1"/>
  <c r="FN210" i="1" s="1"/>
  <c r="DG386" i="1"/>
  <c r="GK386" i="1"/>
  <c r="CB386" i="1" s="1"/>
  <c r="BD202" i="1"/>
  <c r="FF202" i="1" s="1"/>
  <c r="DL364" i="1"/>
  <c r="H10" i="74"/>
  <c r="D10" i="74"/>
  <c r="E10" i="74" s="1"/>
  <c r="BU514" i="1"/>
  <c r="FI147" i="1"/>
  <c r="FL356" i="1"/>
  <c r="AX113" i="1"/>
  <c r="AU126" i="1"/>
  <c r="CN126" i="1"/>
  <c r="CL126" i="1"/>
  <c r="CM126" i="1"/>
  <c r="CQ126" i="1"/>
  <c r="CS126" i="1"/>
  <c r="DB126" i="1"/>
  <c r="DC126" i="1"/>
  <c r="CJ126" i="1"/>
  <c r="CO126" i="1"/>
  <c r="CV126" i="1"/>
  <c r="CY126" i="1"/>
  <c r="CR126" i="1"/>
  <c r="CW126" i="1"/>
  <c r="CZ126" i="1"/>
  <c r="CX126" i="1"/>
  <c r="CT126" i="1"/>
  <c r="CP126" i="1"/>
  <c r="CU126" i="1"/>
  <c r="DA126" i="1"/>
  <c r="CK126" i="1"/>
  <c r="DF233" i="1"/>
  <c r="EP526" i="1"/>
  <c r="CN206" i="1"/>
  <c r="AU206" i="1"/>
  <c r="CL206" i="1"/>
  <c r="CM206" i="1"/>
  <c r="GK206" i="1"/>
  <c r="CB206" i="1" s="1"/>
  <c r="CY206" i="1"/>
  <c r="CS206" i="1"/>
  <c r="CX206" i="1"/>
  <c r="CQ206" i="1"/>
  <c r="DC206" i="1"/>
  <c r="CU206" i="1"/>
  <c r="CR206" i="1"/>
  <c r="CJ206" i="1"/>
  <c r="CO206" i="1"/>
  <c r="CT206" i="1"/>
  <c r="CP206" i="1"/>
  <c r="CV206" i="1"/>
  <c r="DB206" i="1"/>
  <c r="CW206" i="1"/>
  <c r="CZ206" i="1"/>
  <c r="DA206" i="1"/>
  <c r="CK206" i="1"/>
  <c r="DO400" i="1"/>
  <c r="BS400" i="1"/>
  <c r="BW400" i="1" s="1"/>
  <c r="AX158" i="1"/>
  <c r="BV513" i="1"/>
  <c r="CC505" i="1"/>
  <c r="ED378" i="1"/>
  <c r="GK378" i="1"/>
  <c r="CB378" i="1" s="1"/>
  <c r="FH357" i="1"/>
  <c r="EX505" i="1"/>
  <c r="FT224" i="1"/>
  <c r="AX199" i="1"/>
  <c r="DH518" i="1"/>
  <c r="DH588" i="1" s="1"/>
  <c r="FN398" i="1"/>
  <c r="CY411" i="1"/>
  <c r="DV387" i="1"/>
  <c r="CP411" i="1"/>
  <c r="DM387" i="1"/>
  <c r="EW391" i="1"/>
  <c r="CN230" i="1"/>
  <c r="GK230" i="1"/>
  <c r="CB230" i="1" s="1"/>
  <c r="AU230" i="1"/>
  <c r="CM230" i="1"/>
  <c r="DJ230" i="1" s="1"/>
  <c r="CL230" i="1"/>
  <c r="DI230" i="1" s="1"/>
  <c r="DC230" i="1"/>
  <c r="DZ230" i="1" s="1"/>
  <c r="CQ230" i="1"/>
  <c r="CU230" i="1"/>
  <c r="DR230" i="1" s="1"/>
  <c r="CR230" i="1"/>
  <c r="DO230" i="1" s="1"/>
  <c r="DA230" i="1"/>
  <c r="CV230" i="1"/>
  <c r="DS230" i="1" s="1"/>
  <c r="CJ230" i="1"/>
  <c r="DG230" i="1" s="1"/>
  <c r="CP230" i="1"/>
  <c r="DM230" i="1" s="1"/>
  <c r="CW230" i="1"/>
  <c r="DT230" i="1" s="1"/>
  <c r="CT230" i="1"/>
  <c r="DQ230" i="1" s="1"/>
  <c r="CZ230" i="1"/>
  <c r="DB230" i="1"/>
  <c r="CK230" i="1"/>
  <c r="CS230" i="1"/>
  <c r="CX230" i="1"/>
  <c r="CY230" i="1"/>
  <c r="DV230" i="1" s="1"/>
  <c r="CO230" i="1"/>
  <c r="DL230" i="1" s="1"/>
  <c r="EV382" i="1"/>
  <c r="CM221" i="1"/>
  <c r="AU221" i="1"/>
  <c r="CN221" i="1"/>
  <c r="CL221" i="1"/>
  <c r="GK221" i="1"/>
  <c r="CB221" i="1" s="1"/>
  <c r="DC221" i="1"/>
  <c r="CW221" i="1"/>
  <c r="CR221" i="1"/>
  <c r="CY221" i="1"/>
  <c r="CX221" i="1"/>
  <c r="CZ221" i="1"/>
  <c r="CP221" i="1"/>
  <c r="DA221" i="1"/>
  <c r="DB221" i="1"/>
  <c r="CO221" i="1"/>
  <c r="CV221" i="1"/>
  <c r="CT221" i="1"/>
  <c r="CU221" i="1"/>
  <c r="CK221" i="1"/>
  <c r="CS221" i="1"/>
  <c r="CJ221" i="1"/>
  <c r="CQ221" i="1"/>
  <c r="AX126" i="1"/>
  <c r="EZ126" i="1" s="1"/>
  <c r="BN159" i="1"/>
  <c r="DS526" i="1" s="1"/>
  <c r="BN145" i="1"/>
  <c r="CQ526" i="1"/>
  <c r="P527" i="1"/>
  <c r="FA160" i="1"/>
  <c r="CJ525" i="1"/>
  <c r="Q497" i="1"/>
  <c r="FA216" i="1"/>
  <c r="BL110" i="1"/>
  <c r="BL102" i="1"/>
  <c r="BL99" i="1"/>
  <c r="BL112" i="1"/>
  <c r="BL93" i="1"/>
  <c r="BL104" i="1"/>
  <c r="BL97" i="1"/>
  <c r="BL94" i="1"/>
  <c r="BL108" i="1"/>
  <c r="BL95" i="1"/>
  <c r="BL105" i="1"/>
  <c r="BL107" i="1"/>
  <c r="BL111" i="1"/>
  <c r="FN111" i="1" s="1"/>
  <c r="BL92" i="1"/>
  <c r="BL109" i="1"/>
  <c r="BL426" i="1"/>
  <c r="BL106" i="1"/>
  <c r="BL101" i="1"/>
  <c r="BL103" i="1"/>
  <c r="BL96" i="1"/>
  <c r="BL100" i="1"/>
  <c r="BL98" i="1"/>
  <c r="BL156" i="1"/>
  <c r="DT512" i="1"/>
  <c r="BD145" i="1"/>
  <c r="FM126" i="1"/>
  <c r="BN511" i="1"/>
  <c r="BN581" i="1" s="1"/>
  <c r="ER505" i="1"/>
  <c r="ER575" i="1" s="1"/>
  <c r="FS385" i="1"/>
  <c r="DP388" i="1"/>
  <c r="DW388" i="1"/>
  <c r="DK388" i="1"/>
  <c r="EO507" i="1"/>
  <c r="EO577" i="1" s="1"/>
  <c r="CJ513" i="1"/>
  <c r="BE115" i="1"/>
  <c r="CI466" i="1"/>
  <c r="DF467" i="1" s="1"/>
  <c r="CN466" i="1"/>
  <c r="CL466" i="1"/>
  <c r="AU466" i="1"/>
  <c r="CM466" i="1"/>
  <c r="CO466" i="1"/>
  <c r="DC466" i="1"/>
  <c r="DA466" i="1"/>
  <c r="DB466" i="1"/>
  <c r="CJ466" i="1"/>
  <c r="CY466" i="1"/>
  <c r="CV466" i="1"/>
  <c r="CU466" i="1"/>
  <c r="CQ466" i="1"/>
  <c r="CK466" i="1"/>
  <c r="CP466" i="1"/>
  <c r="CW466" i="1"/>
  <c r="CZ466" i="1"/>
  <c r="CT466" i="1"/>
  <c r="CS466" i="1"/>
  <c r="CX466" i="1"/>
  <c r="CR466" i="1"/>
  <c r="EW503" i="1"/>
  <c r="FT136" i="1"/>
  <c r="CC526" i="1"/>
  <c r="EA380" i="1"/>
  <c r="ER380" i="1" s="1"/>
  <c r="DX383" i="1"/>
  <c r="DK383" i="1"/>
  <c r="BN127" i="1"/>
  <c r="FP127" i="1" s="1"/>
  <c r="CR520" i="1"/>
  <c r="FQ436" i="1"/>
  <c r="BL159" i="1"/>
  <c r="EJ369" i="1"/>
  <c r="ES369" i="1"/>
  <c r="EH369" i="1"/>
  <c r="BQ580" i="1"/>
  <c r="AX206" i="1"/>
  <c r="CI230" i="1"/>
  <c r="AX211" i="1"/>
  <c r="BH496" i="1"/>
  <c r="FG215" i="1"/>
  <c r="EI517" i="1"/>
  <c r="FR236" i="1"/>
  <c r="P515" i="1"/>
  <c r="FA148" i="1"/>
  <c r="BK221" i="1"/>
  <c r="BG104" i="1"/>
  <c r="BG108" i="1"/>
  <c r="BG112" i="1"/>
  <c r="BG106" i="1"/>
  <c r="BG98" i="1"/>
  <c r="BG96" i="1"/>
  <c r="BG100" i="1"/>
  <c r="BG426" i="1"/>
  <c r="FI427" i="1" s="1"/>
  <c r="BG107" i="1"/>
  <c r="BG105" i="1"/>
  <c r="BG93" i="1"/>
  <c r="BG99" i="1"/>
  <c r="BG109" i="1"/>
  <c r="BG103" i="1"/>
  <c r="BG97" i="1"/>
  <c r="BG111" i="1"/>
  <c r="BG95" i="1"/>
  <c r="BG110" i="1"/>
  <c r="BG92" i="1"/>
  <c r="BG101" i="1"/>
  <c r="BG94" i="1"/>
  <c r="BG102" i="1"/>
  <c r="DM389" i="1"/>
  <c r="CI142" i="1"/>
  <c r="CL142" i="1"/>
  <c r="CM142" i="1"/>
  <c r="DJ142" i="1" s="1"/>
  <c r="CN142" i="1"/>
  <c r="DK142" i="1" s="1"/>
  <c r="AU142" i="1"/>
  <c r="CP142" i="1"/>
  <c r="DM142" i="1" s="1"/>
  <c r="CX142" i="1"/>
  <c r="DU142" i="1" s="1"/>
  <c r="CW142" i="1"/>
  <c r="DT142" i="1" s="1"/>
  <c r="CY142" i="1"/>
  <c r="DV142" i="1" s="1"/>
  <c r="DA142" i="1"/>
  <c r="CV142" i="1"/>
  <c r="DS142" i="1" s="1"/>
  <c r="DC142" i="1"/>
  <c r="DZ142" i="1" s="1"/>
  <c r="CK142" i="1"/>
  <c r="DH142" i="1" s="1"/>
  <c r="CZ142" i="1"/>
  <c r="DW142" i="1" s="1"/>
  <c r="CJ142" i="1"/>
  <c r="CU142" i="1"/>
  <c r="DR142" i="1" s="1"/>
  <c r="DB142" i="1"/>
  <c r="CQ142" i="1"/>
  <c r="DN142" i="1" s="1"/>
  <c r="CS142" i="1"/>
  <c r="CR142" i="1"/>
  <c r="DO142" i="1" s="1"/>
  <c r="CO142" i="1"/>
  <c r="CT142" i="1"/>
  <c r="DQ142" i="1" s="1"/>
  <c r="DZ402" i="1"/>
  <c r="DL402" i="1"/>
  <c r="L328" i="45"/>
  <c r="F328" i="45"/>
  <c r="AI328" i="45" s="1"/>
  <c r="D157" i="45"/>
  <c r="D73" i="45"/>
  <c r="D411" i="45"/>
  <c r="FN242" i="1"/>
  <c r="DF523" i="1"/>
  <c r="FS363" i="1"/>
  <c r="FS362" i="1"/>
  <c r="CN232" i="1"/>
  <c r="CM232" i="1"/>
  <c r="AU232" i="1"/>
  <c r="CL232" i="1"/>
  <c r="GK232" i="1"/>
  <c r="CB232" i="1" s="1"/>
  <c r="CQ232" i="1"/>
  <c r="CR232" i="1"/>
  <c r="CJ232" i="1"/>
  <c r="DA232" i="1"/>
  <c r="CT232" i="1"/>
  <c r="CX232" i="1"/>
  <c r="CW232" i="1"/>
  <c r="CP232" i="1"/>
  <c r="DB232" i="1"/>
  <c r="CY232" i="1"/>
  <c r="CS232" i="1"/>
  <c r="CV232" i="1"/>
  <c r="CK232" i="1"/>
  <c r="CZ232" i="1"/>
  <c r="CU232" i="1"/>
  <c r="CO232" i="1"/>
  <c r="DC232" i="1"/>
  <c r="BI240" i="1"/>
  <c r="BI150" i="1"/>
  <c r="BN521" i="1"/>
  <c r="FH154" i="1"/>
  <c r="BQ152" i="1"/>
  <c r="DY384" i="1"/>
  <c r="DH384" i="1"/>
  <c r="BD447" i="1"/>
  <c r="GA326" i="1"/>
  <c r="GE326" i="1"/>
  <c r="BQ228" i="1"/>
  <c r="DL390" i="1"/>
  <c r="DH390" i="1"/>
  <c r="H36" i="74"/>
  <c r="D36" i="74"/>
  <c r="E36" i="74" s="1"/>
  <c r="DM394" i="1"/>
  <c r="DX394" i="1"/>
  <c r="ER516" i="1"/>
  <c r="ER586" i="1" s="1"/>
  <c r="FS396" i="1"/>
  <c r="DW379" i="1"/>
  <c r="GK379" i="1"/>
  <c r="CB379" i="1" s="1"/>
  <c r="BN150" i="1"/>
  <c r="DS517" i="1" s="1"/>
  <c r="BM228" i="1"/>
  <c r="BG411" i="1"/>
  <c r="BX558" i="1" s="1"/>
  <c r="BX583" i="1" s="1"/>
  <c r="FI386" i="1"/>
  <c r="BX506" i="1"/>
  <c r="GK405" i="1"/>
  <c r="CB405" i="1" s="1"/>
  <c r="FR237" i="1"/>
  <c r="EI518" i="1"/>
  <c r="FT204" i="1"/>
  <c r="FT203" i="1"/>
  <c r="FH473" i="1"/>
  <c r="FL454" i="1"/>
  <c r="BN137" i="1"/>
  <c r="BD158" i="1"/>
  <c r="CI208" i="1"/>
  <c r="DH527" i="1"/>
  <c r="FN407" i="1"/>
  <c r="EX524" i="1"/>
  <c r="BE142" i="1"/>
  <c r="BM138" i="1"/>
  <c r="BM112" i="1"/>
  <c r="BM102" i="1"/>
  <c r="BM92" i="1"/>
  <c r="BM106" i="1"/>
  <c r="BM110" i="1"/>
  <c r="BM98" i="1"/>
  <c r="BM105" i="1"/>
  <c r="BM100" i="1"/>
  <c r="BM109" i="1"/>
  <c r="BM107" i="1"/>
  <c r="BM104" i="1"/>
  <c r="BM101" i="1"/>
  <c r="BM96" i="1"/>
  <c r="BM103" i="1"/>
  <c r="FO103" i="1" s="1"/>
  <c r="BM97" i="1"/>
  <c r="BM94" i="1"/>
  <c r="BM108" i="1"/>
  <c r="BM426" i="1"/>
  <c r="BM95" i="1"/>
  <c r="BM93" i="1"/>
  <c r="BM99" i="1"/>
  <c r="BM111" i="1"/>
  <c r="DF469" i="1"/>
  <c r="BQ134" i="1"/>
  <c r="BI234" i="1"/>
  <c r="CN463" i="1"/>
  <c r="CL463" i="1"/>
  <c r="AU463" i="1"/>
  <c r="CM463" i="1"/>
  <c r="CW463" i="1"/>
  <c r="CT463" i="1"/>
  <c r="CV463" i="1"/>
  <c r="CR463" i="1"/>
  <c r="CY463" i="1"/>
  <c r="DB463" i="1"/>
  <c r="CP463" i="1"/>
  <c r="CX463" i="1"/>
  <c r="DC463" i="1"/>
  <c r="CO463" i="1"/>
  <c r="DA463" i="1"/>
  <c r="CQ463" i="1"/>
  <c r="CK463" i="1"/>
  <c r="CU463" i="1"/>
  <c r="CS463" i="1"/>
  <c r="CZ463" i="1"/>
  <c r="CJ463" i="1"/>
  <c r="BG145" i="1"/>
  <c r="Z509" i="1"/>
  <c r="Z579" i="1" s="1"/>
  <c r="FB389" i="1"/>
  <c r="BH216" i="1"/>
  <c r="Z495" i="1"/>
  <c r="FB375" i="1"/>
  <c r="AZ410" i="1"/>
  <c r="EK502" i="1"/>
  <c r="CM502" i="1"/>
  <c r="FR382" i="1"/>
  <c r="EK507" i="1"/>
  <c r="FR387" i="1"/>
  <c r="BJ95" i="1"/>
  <c r="BJ98" i="1"/>
  <c r="BJ109" i="1"/>
  <c r="BJ96" i="1"/>
  <c r="BJ100" i="1"/>
  <c r="BJ110" i="1"/>
  <c r="BJ108" i="1"/>
  <c r="BJ93" i="1"/>
  <c r="BJ94" i="1"/>
  <c r="BJ426" i="1"/>
  <c r="FL427" i="1" s="1"/>
  <c r="BJ92" i="1"/>
  <c r="BJ97" i="1"/>
  <c r="BJ103" i="1"/>
  <c r="BJ102" i="1"/>
  <c r="BJ99" i="1"/>
  <c r="BJ105" i="1"/>
  <c r="BJ101" i="1"/>
  <c r="FL101" i="1" s="1"/>
  <c r="BJ112" i="1"/>
  <c r="BJ107" i="1"/>
  <c r="BJ111" i="1"/>
  <c r="BJ104" i="1"/>
  <c r="BJ106" i="1"/>
  <c r="CI429" i="1"/>
  <c r="DF429" i="1" s="1"/>
  <c r="AU429" i="1"/>
  <c r="CM429" i="1"/>
  <c r="CL429" i="1"/>
  <c r="CN429" i="1"/>
  <c r="CU429" i="1"/>
  <c r="CO429" i="1"/>
  <c r="CP429" i="1"/>
  <c r="DM429" i="1" s="1"/>
  <c r="CR429" i="1"/>
  <c r="DO429" i="1" s="1"/>
  <c r="CY429" i="1"/>
  <c r="CQ429" i="1"/>
  <c r="DN429" i="1" s="1"/>
  <c r="CJ429" i="1"/>
  <c r="DG429" i="1" s="1"/>
  <c r="CV429" i="1"/>
  <c r="DS429" i="1" s="1"/>
  <c r="DB429" i="1"/>
  <c r="DY429" i="1" s="1"/>
  <c r="CZ429" i="1"/>
  <c r="CX429" i="1"/>
  <c r="CK429" i="1"/>
  <c r="CS429" i="1"/>
  <c r="DP429" i="1" s="1"/>
  <c r="DA429" i="1"/>
  <c r="CT429" i="1"/>
  <c r="DQ429" i="1" s="1"/>
  <c r="DC429" i="1"/>
  <c r="DZ429" i="1" s="1"/>
  <c r="CW429" i="1"/>
  <c r="DT429" i="1" s="1"/>
  <c r="BG223" i="1"/>
  <c r="FB388" i="1"/>
  <c r="Z508" i="1"/>
  <c r="DO496" i="1"/>
  <c r="DO566" i="1" s="1"/>
  <c r="FO376" i="1"/>
  <c r="DW403" i="1"/>
  <c r="GK403" i="1"/>
  <c r="CB403" i="1" s="1"/>
  <c r="CB518" i="1"/>
  <c r="FJ151" i="1"/>
  <c r="BI220" i="1"/>
  <c r="BD235" i="1"/>
  <c r="H11" i="74"/>
  <c r="D11" i="74"/>
  <c r="E11" i="74" s="1"/>
  <c r="DQ405" i="1"/>
  <c r="DQ404" i="1"/>
  <c r="GK404" i="1"/>
  <c r="CB404" i="1" s="1"/>
  <c r="DS407" i="1"/>
  <c r="L323" i="45"/>
  <c r="F323" i="45"/>
  <c r="AI323" i="45" s="1"/>
  <c r="D406" i="45"/>
  <c r="D68" i="45"/>
  <c r="D152" i="45"/>
  <c r="AX225" i="1"/>
  <c r="Z249" i="1"/>
  <c r="DF119" i="1"/>
  <c r="DH572" i="1"/>
  <c r="FO365" i="1"/>
  <c r="DO501" i="1"/>
  <c r="DO571" i="1" s="1"/>
  <c r="FO381" i="1"/>
  <c r="BN151" i="1"/>
  <c r="BQ243" i="1"/>
  <c r="DX392" i="1"/>
  <c r="DP392" i="1"/>
  <c r="DF392" i="1"/>
  <c r="BQ143" i="1"/>
  <c r="CE500" i="1"/>
  <c r="FJ380" i="1"/>
  <c r="CE507" i="1"/>
  <c r="FJ387" i="1"/>
  <c r="DA521" i="1"/>
  <c r="FM401" i="1"/>
  <c r="DA512" i="1"/>
  <c r="FM392" i="1"/>
  <c r="DA496" i="1"/>
  <c r="DA566" i="1" s="1"/>
  <c r="FM376" i="1"/>
  <c r="EC521" i="1"/>
  <c r="FQ401" i="1"/>
  <c r="FM152" i="1"/>
  <c r="CX519" i="1"/>
  <c r="BP158" i="1"/>
  <c r="BL218" i="1"/>
  <c r="CT567" i="1"/>
  <c r="BI137" i="1"/>
  <c r="BK242" i="1"/>
  <c r="GA298" i="1"/>
  <c r="GE298" i="1"/>
  <c r="FW298" i="1"/>
  <c r="AZ148" i="1"/>
  <c r="FM375" i="1"/>
  <c r="FT125" i="1"/>
  <c r="HN294" i="1"/>
  <c r="BG430" i="1"/>
  <c r="FL473" i="1"/>
  <c r="BN509" i="1"/>
  <c r="BN579" i="1" s="1"/>
  <c r="FH142" i="1"/>
  <c r="BG148" i="1"/>
  <c r="AZ157" i="1"/>
  <c r="W524" i="1" s="1"/>
  <c r="BM428" i="1"/>
  <c r="FO428" i="1" s="1"/>
  <c r="AZ131" i="1"/>
  <c r="AX121" i="1"/>
  <c r="DV514" i="1"/>
  <c r="DV584" i="1" s="1"/>
  <c r="FP394" i="1"/>
  <c r="FP363" i="1"/>
  <c r="BD437" i="1"/>
  <c r="BQ160" i="1"/>
  <c r="BF116" i="1"/>
  <c r="FH117" i="1" s="1"/>
  <c r="BF105" i="1"/>
  <c r="BF99" i="1"/>
  <c r="BF93" i="1"/>
  <c r="BF112" i="1"/>
  <c r="BF106" i="1"/>
  <c r="BF92" i="1"/>
  <c r="BF103" i="1"/>
  <c r="BF109" i="1"/>
  <c r="BF102" i="1"/>
  <c r="BF111" i="1"/>
  <c r="BF426" i="1"/>
  <c r="FH427" i="1" s="1"/>
  <c r="BF108" i="1"/>
  <c r="BF110" i="1"/>
  <c r="BF97" i="1"/>
  <c r="BF98" i="1"/>
  <c r="BF107" i="1"/>
  <c r="BF95" i="1"/>
  <c r="BF104" i="1"/>
  <c r="BF94" i="1"/>
  <c r="BF101" i="1"/>
  <c r="BF100" i="1"/>
  <c r="BF96" i="1"/>
  <c r="BK432" i="1"/>
  <c r="BO202" i="1"/>
  <c r="FQ202" i="1" s="1"/>
  <c r="BK229" i="1"/>
  <c r="BJ513" i="1"/>
  <c r="FG393" i="1"/>
  <c r="CT569" i="1"/>
  <c r="BP156" i="1"/>
  <c r="DM381" i="1"/>
  <c r="CL134" i="1"/>
  <c r="AU134" i="1"/>
  <c r="CN134" i="1"/>
  <c r="CM134" i="1"/>
  <c r="CR134" i="1"/>
  <c r="DC134" i="1"/>
  <c r="CW134" i="1"/>
  <c r="CU134" i="1"/>
  <c r="CZ134" i="1"/>
  <c r="CP134" i="1"/>
  <c r="DB134" i="1"/>
  <c r="CQ134" i="1"/>
  <c r="CK134" i="1"/>
  <c r="CT134" i="1"/>
  <c r="CY134" i="1"/>
  <c r="CV134" i="1"/>
  <c r="CS134" i="1"/>
  <c r="CO134" i="1"/>
  <c r="CJ134" i="1"/>
  <c r="CX134" i="1"/>
  <c r="DA134" i="1"/>
  <c r="BL462" i="1"/>
  <c r="GK363" i="1"/>
  <c r="CB363" i="1" s="1"/>
  <c r="BK462" i="1"/>
  <c r="FM462" i="1" s="1"/>
  <c r="DP395" i="1"/>
  <c r="DO395" i="1"/>
  <c r="DJ395" i="1"/>
  <c r="DV376" i="1"/>
  <c r="CI215" i="1"/>
  <c r="DF216" i="1" s="1"/>
  <c r="CN215" i="1"/>
  <c r="CM215" i="1"/>
  <c r="DJ215" i="1" s="1"/>
  <c r="CL215" i="1"/>
  <c r="DI215" i="1" s="1"/>
  <c r="AU215" i="1"/>
  <c r="GK215" i="1"/>
  <c r="CB215" i="1" s="1"/>
  <c r="CV215" i="1"/>
  <c r="DS215" i="1" s="1"/>
  <c r="CW215" i="1"/>
  <c r="DT215" i="1" s="1"/>
  <c r="CJ215" i="1"/>
  <c r="CU215" i="1"/>
  <c r="DR215" i="1" s="1"/>
  <c r="CY215" i="1"/>
  <c r="DV215" i="1" s="1"/>
  <c r="CX215" i="1"/>
  <c r="DU215" i="1" s="1"/>
  <c r="CO215" i="1"/>
  <c r="DL215" i="1" s="1"/>
  <c r="CK215" i="1"/>
  <c r="DH215" i="1" s="1"/>
  <c r="CT215" i="1"/>
  <c r="DQ215" i="1" s="1"/>
  <c r="CZ215" i="1"/>
  <c r="DW215" i="1" s="1"/>
  <c r="CP215" i="1"/>
  <c r="CQ215" i="1"/>
  <c r="DN215" i="1" s="1"/>
  <c r="CR215" i="1"/>
  <c r="DO215" i="1" s="1"/>
  <c r="DB215" i="1"/>
  <c r="CS215" i="1"/>
  <c r="DP215" i="1" s="1"/>
  <c r="DA215" i="1"/>
  <c r="DX215" i="1" s="1"/>
  <c r="DC215" i="1"/>
  <c r="DZ215" i="1" s="1"/>
  <c r="AY432" i="1"/>
  <c r="FR440" i="1"/>
  <c r="BP234" i="1"/>
  <c r="FR235" i="1" s="1"/>
  <c r="BN133" i="1"/>
  <c r="DS500" i="1" s="1"/>
  <c r="BO522" i="1"/>
  <c r="AZ228" i="1"/>
  <c r="DH372" i="1"/>
  <c r="CN211" i="1"/>
  <c r="CL211" i="1"/>
  <c r="CM211" i="1"/>
  <c r="AU211" i="1"/>
  <c r="GK211" i="1"/>
  <c r="CB211" i="1" s="1"/>
  <c r="CY211" i="1"/>
  <c r="CT211" i="1"/>
  <c r="DA211" i="1"/>
  <c r="CR211" i="1"/>
  <c r="CZ211" i="1"/>
  <c r="DB211" i="1"/>
  <c r="CU211" i="1"/>
  <c r="CX211" i="1"/>
  <c r="CK211" i="1"/>
  <c r="CV211" i="1"/>
  <c r="CS211" i="1"/>
  <c r="CO211" i="1"/>
  <c r="CQ211" i="1"/>
  <c r="DC211" i="1"/>
  <c r="CP211" i="1"/>
  <c r="CW211" i="1"/>
  <c r="CJ211" i="1"/>
  <c r="BM231" i="1"/>
  <c r="DH396" i="1"/>
  <c r="DS396" i="1"/>
  <c r="DK396" i="1"/>
  <c r="BM158" i="1"/>
  <c r="BQ119" i="1"/>
  <c r="BQ132" i="1"/>
  <c r="DW385" i="1"/>
  <c r="DM385" i="1"/>
  <c r="DJ385" i="1"/>
  <c r="DS370" i="1"/>
  <c r="CI123" i="1"/>
  <c r="CM123" i="1"/>
  <c r="AU123" i="1"/>
  <c r="CL123" i="1"/>
  <c r="CN123" i="1"/>
  <c r="CP123" i="1"/>
  <c r="CZ123" i="1"/>
  <c r="CR123" i="1"/>
  <c r="CS123" i="1"/>
  <c r="DC123" i="1"/>
  <c r="DB123" i="1"/>
  <c r="CW123" i="1"/>
  <c r="CY123" i="1"/>
  <c r="CX123" i="1"/>
  <c r="CJ123" i="1"/>
  <c r="CQ123" i="1"/>
  <c r="CT123" i="1"/>
  <c r="CV123" i="1"/>
  <c r="CU123" i="1"/>
  <c r="DA123" i="1"/>
  <c r="CK123" i="1"/>
  <c r="CO123" i="1"/>
  <c r="BQ588" i="1"/>
  <c r="BM230" i="1"/>
  <c r="BG152" i="1"/>
  <c r="FQ122" i="1"/>
  <c r="FR441" i="1"/>
  <c r="BQ437" i="1"/>
  <c r="BI459" i="1"/>
  <c r="FF368" i="1"/>
  <c r="FF359" i="1"/>
  <c r="BH466" i="1"/>
  <c r="FJ467" i="1" s="1"/>
  <c r="FJ379" i="1"/>
  <c r="CE499" i="1"/>
  <c r="DV498" i="1"/>
  <c r="FP378" i="1"/>
  <c r="BP115" i="1"/>
  <c r="BG459" i="1"/>
  <c r="BJ235" i="1"/>
  <c r="BR93" i="1"/>
  <c r="BR108" i="1"/>
  <c r="BR105" i="1"/>
  <c r="BR98" i="1"/>
  <c r="BR97" i="1"/>
  <c r="BR106" i="1"/>
  <c r="BR107" i="1"/>
  <c r="BR92" i="1"/>
  <c r="BR94" i="1"/>
  <c r="BR103" i="1"/>
  <c r="BR101" i="1"/>
  <c r="BR111" i="1"/>
  <c r="BR99" i="1"/>
  <c r="BR95" i="1"/>
  <c r="BR96" i="1"/>
  <c r="BR100" i="1"/>
  <c r="BR426" i="1"/>
  <c r="FT427" i="1" s="1"/>
  <c r="BR110" i="1"/>
  <c r="BR112" i="1"/>
  <c r="BR109" i="1"/>
  <c r="BR104" i="1"/>
  <c r="BR102" i="1"/>
  <c r="BJ208" i="1"/>
  <c r="FM365" i="1"/>
  <c r="BI410" i="1"/>
  <c r="FK375" i="1"/>
  <c r="FK381" i="1"/>
  <c r="FK353" i="1"/>
  <c r="DT509" i="1"/>
  <c r="BG224" i="1"/>
  <c r="FI225" i="1" s="1"/>
  <c r="FF375" i="1"/>
  <c r="DZ513" i="1"/>
  <c r="DH377" i="1"/>
  <c r="L303" i="45"/>
  <c r="F303" i="45"/>
  <c r="AI303" i="45" s="1"/>
  <c r="D132" i="45"/>
  <c r="D48" i="45"/>
  <c r="D386" i="45"/>
  <c r="FT442" i="1"/>
  <c r="BH202" i="1"/>
  <c r="BJ138" i="1"/>
  <c r="FL139" i="1" s="1"/>
  <c r="BP220" i="1"/>
  <c r="BG158" i="1"/>
  <c r="DV362" i="1"/>
  <c r="H8" i="74"/>
  <c r="D8" i="74"/>
  <c r="E8" i="74" s="1"/>
  <c r="DR366" i="1"/>
  <c r="DG366" i="1"/>
  <c r="DI366" i="1"/>
  <c r="FT367" i="1"/>
  <c r="BE211" i="1"/>
  <c r="FG211" i="1" s="1"/>
  <c r="BE179" i="1"/>
  <c r="BE195" i="1"/>
  <c r="BE196" i="1"/>
  <c r="BE187" i="1"/>
  <c r="BE178" i="1"/>
  <c r="BE180" i="1"/>
  <c r="BE190" i="1"/>
  <c r="BE182" i="1"/>
  <c r="BE193" i="1"/>
  <c r="BE184" i="1"/>
  <c r="BE183" i="1"/>
  <c r="BE197" i="1"/>
  <c r="BE185" i="1"/>
  <c r="BE191" i="1"/>
  <c r="BE181" i="1"/>
  <c r="BE194" i="1"/>
  <c r="BE192" i="1"/>
  <c r="BE198" i="1"/>
  <c r="BE188" i="1"/>
  <c r="BE189" i="1"/>
  <c r="BE186" i="1"/>
  <c r="BL238" i="1"/>
  <c r="CI149" i="1"/>
  <c r="BG428" i="1"/>
  <c r="AX130" i="1"/>
  <c r="AZ220" i="1"/>
  <c r="BE434" i="1"/>
  <c r="BG466" i="1"/>
  <c r="BM444" i="1"/>
  <c r="BL125" i="1"/>
  <c r="DN368" i="1"/>
  <c r="GK368" i="1"/>
  <c r="CB368" i="1" s="1"/>
  <c r="BL444" i="1"/>
  <c r="FN444" i="1" s="1"/>
  <c r="FB395" i="1"/>
  <c r="Z515" i="1"/>
  <c r="FB372" i="1"/>
  <c r="FB358" i="1"/>
  <c r="FB355" i="1"/>
  <c r="DM374" i="1"/>
  <c r="L300" i="45"/>
  <c r="F300" i="45"/>
  <c r="AI300" i="45" s="1"/>
  <c r="D45" i="45"/>
  <c r="D383" i="45"/>
  <c r="D129" i="45"/>
  <c r="BQ462" i="1"/>
  <c r="DR386" i="1"/>
  <c r="AU411" i="1"/>
  <c r="BF136" i="1"/>
  <c r="FH137" i="1" s="1"/>
  <c r="BG126" i="1"/>
  <c r="DP364" i="1"/>
  <c r="L290" i="45"/>
  <c r="F290" i="45"/>
  <c r="AI290" i="45" s="1"/>
  <c r="AL290" i="45" s="1"/>
  <c r="D35" i="45"/>
  <c r="D119" i="45"/>
  <c r="D373" i="45"/>
  <c r="DF381" i="1"/>
  <c r="DU399" i="1"/>
  <c r="DH399" i="1"/>
  <c r="EH503" i="1"/>
  <c r="FR136" i="1"/>
  <c r="CO410" i="1"/>
  <c r="DL375" i="1"/>
  <c r="CN128" i="1"/>
  <c r="CL128" i="1"/>
  <c r="AU128" i="1"/>
  <c r="X162" i="1"/>
  <c r="GK142" i="1" s="1"/>
  <c r="CB142" i="1" s="1"/>
  <c r="H13" i="70"/>
  <c r="U197" i="51"/>
  <c r="U306" i="51"/>
  <c r="CM128" i="1"/>
  <c r="CX128" i="1"/>
  <c r="CO128" i="1"/>
  <c r="CP128" i="1"/>
  <c r="CW128" i="1"/>
  <c r="DB128" i="1"/>
  <c r="CT128" i="1"/>
  <c r="CR128" i="1"/>
  <c r="CZ128" i="1"/>
  <c r="DA128" i="1"/>
  <c r="CK128" i="1"/>
  <c r="CU128" i="1"/>
  <c r="CY128" i="1"/>
  <c r="CQ128" i="1"/>
  <c r="CJ128" i="1"/>
  <c r="DC128" i="1"/>
  <c r="CS128" i="1"/>
  <c r="CV128" i="1"/>
  <c r="BN504" i="1"/>
  <c r="BN574" i="1" s="1"/>
  <c r="CM240" i="1"/>
  <c r="CN240" i="1"/>
  <c r="DK240" i="1" s="1"/>
  <c r="CL240" i="1"/>
  <c r="DI240" i="1" s="1"/>
  <c r="AU240" i="1"/>
  <c r="GK240" i="1"/>
  <c r="CB240" i="1" s="1"/>
  <c r="CJ240" i="1"/>
  <c r="CU240" i="1"/>
  <c r="DR240" i="1" s="1"/>
  <c r="CR240" i="1"/>
  <c r="DO240" i="1" s="1"/>
  <c r="DB240" i="1"/>
  <c r="DY240" i="1" s="1"/>
  <c r="CQ240" i="1"/>
  <c r="DN240" i="1" s="1"/>
  <c r="CT240" i="1"/>
  <c r="CS240" i="1"/>
  <c r="DC240" i="1"/>
  <c r="CX240" i="1"/>
  <c r="CW240" i="1"/>
  <c r="CO240" i="1"/>
  <c r="DL240" i="1" s="1"/>
  <c r="CZ240" i="1"/>
  <c r="DA240" i="1"/>
  <c r="DX240" i="1" s="1"/>
  <c r="CK240" i="1"/>
  <c r="DH240" i="1" s="1"/>
  <c r="CY240" i="1"/>
  <c r="DV240" i="1" s="1"/>
  <c r="CP240" i="1"/>
  <c r="DM240" i="1" s="1"/>
  <c r="CV240" i="1"/>
  <c r="DS240" i="1" s="1"/>
  <c r="FI401" i="1"/>
  <c r="BX520" i="1"/>
  <c r="FI400" i="1"/>
  <c r="EI524" i="1"/>
  <c r="FR243" i="1"/>
  <c r="FS345" i="1"/>
  <c r="CB514" i="1"/>
  <c r="FL345" i="1"/>
  <c r="CN212" i="1"/>
  <c r="CM212" i="1"/>
  <c r="CL212" i="1"/>
  <c r="AU212" i="1"/>
  <c r="GK212" i="1"/>
  <c r="CB212" i="1" s="1"/>
  <c r="CY212" i="1"/>
  <c r="CO212" i="1"/>
  <c r="CQ212" i="1"/>
  <c r="CS212" i="1"/>
  <c r="CT212" i="1"/>
  <c r="DB212" i="1"/>
  <c r="CX212" i="1"/>
  <c r="CV212" i="1"/>
  <c r="DS212" i="1" s="1"/>
  <c r="DC212" i="1"/>
  <c r="CJ212" i="1"/>
  <c r="CR212" i="1"/>
  <c r="DO212" i="1" s="1"/>
  <c r="CK212" i="1"/>
  <c r="CU212" i="1"/>
  <c r="CP212" i="1"/>
  <c r="CZ212" i="1"/>
  <c r="DA212" i="1"/>
  <c r="CW212" i="1"/>
  <c r="AX233" i="1"/>
  <c r="AU120" i="1"/>
  <c r="CM120" i="1"/>
  <c r="DJ120" i="1" s="1"/>
  <c r="CN120" i="1"/>
  <c r="DK120" i="1" s="1"/>
  <c r="CL120" i="1"/>
  <c r="DI120" i="1" s="1"/>
  <c r="CX120" i="1"/>
  <c r="CJ120" i="1"/>
  <c r="DG120" i="1" s="1"/>
  <c r="CP120" i="1"/>
  <c r="DM120" i="1" s="1"/>
  <c r="CR120" i="1"/>
  <c r="CU120" i="1"/>
  <c r="DR120" i="1" s="1"/>
  <c r="CQ120" i="1"/>
  <c r="DN120" i="1" s="1"/>
  <c r="DA120" i="1"/>
  <c r="DX120" i="1" s="1"/>
  <c r="CY120" i="1"/>
  <c r="DV120" i="1" s="1"/>
  <c r="DC120" i="1"/>
  <c r="CT120" i="1"/>
  <c r="DQ120" i="1" s="1"/>
  <c r="CV120" i="1"/>
  <c r="CS120" i="1"/>
  <c r="CZ120" i="1"/>
  <c r="DW120" i="1" s="1"/>
  <c r="CK120" i="1"/>
  <c r="DH120" i="1" s="1"/>
  <c r="DB120" i="1"/>
  <c r="CO120" i="1"/>
  <c r="DL120" i="1" s="1"/>
  <c r="CW120" i="1"/>
  <c r="DT120" i="1" s="1"/>
  <c r="FI207" i="1"/>
  <c r="DZ400" i="1"/>
  <c r="DK400" i="1"/>
  <c r="P511" i="1"/>
  <c r="ES378" i="1"/>
  <c r="EF378" i="1"/>
  <c r="FH350" i="1"/>
  <c r="BE127" i="1"/>
  <c r="FG127" i="1" s="1"/>
  <c r="FF451" i="1"/>
  <c r="K589" i="1"/>
  <c r="CI465" i="1"/>
  <c r="DF465" i="1" s="1"/>
  <c r="CL465" i="1"/>
  <c r="CN465" i="1"/>
  <c r="DK465" i="1" s="1"/>
  <c r="AU465" i="1"/>
  <c r="CM465" i="1"/>
  <c r="CZ465" i="1"/>
  <c r="DW465" i="1" s="1"/>
  <c r="CJ465" i="1"/>
  <c r="CX465" i="1"/>
  <c r="DU465" i="1" s="1"/>
  <c r="CK465" i="1"/>
  <c r="DC465" i="1"/>
  <c r="CT465" i="1"/>
  <c r="DQ465" i="1" s="1"/>
  <c r="DB465" i="1"/>
  <c r="DA465" i="1"/>
  <c r="CQ465" i="1"/>
  <c r="DN465" i="1" s="1"/>
  <c r="CP465" i="1"/>
  <c r="CO465" i="1"/>
  <c r="DL465" i="1" s="1"/>
  <c r="CY465" i="1"/>
  <c r="DV465" i="1" s="1"/>
  <c r="CW465" i="1"/>
  <c r="DT465" i="1" s="1"/>
  <c r="CR465" i="1"/>
  <c r="DO465" i="1" s="1"/>
  <c r="CV465" i="1"/>
  <c r="DS465" i="1" s="1"/>
  <c r="CS465" i="1"/>
  <c r="DP465" i="1" s="1"/>
  <c r="CU465" i="1"/>
  <c r="BG163" i="1"/>
  <c r="BU558" i="1" s="1"/>
  <c r="BU506" i="1"/>
  <c r="FI139" i="1"/>
  <c r="DB411" i="1"/>
  <c r="DY387" i="1"/>
  <c r="CI226" i="1"/>
  <c r="AU226" i="1"/>
  <c r="CN226" i="1"/>
  <c r="CL226" i="1"/>
  <c r="CM226" i="1"/>
  <c r="GK226" i="1"/>
  <c r="CB226" i="1" s="1"/>
  <c r="CZ226" i="1"/>
  <c r="CU226" i="1"/>
  <c r="CS226" i="1"/>
  <c r="CV226" i="1"/>
  <c r="CJ226" i="1"/>
  <c r="CT226" i="1"/>
  <c r="CR226" i="1"/>
  <c r="CX226" i="1"/>
  <c r="CQ226" i="1"/>
  <c r="DB226" i="1"/>
  <c r="CK226" i="1"/>
  <c r="CP226" i="1"/>
  <c r="CO226" i="1"/>
  <c r="CW226" i="1"/>
  <c r="DC226" i="1"/>
  <c r="DA226" i="1"/>
  <c r="CY226" i="1"/>
  <c r="DH526" i="1"/>
  <c r="FN406" i="1"/>
  <c r="BN152" i="1"/>
  <c r="EL391" i="1"/>
  <c r="AU144" i="1"/>
  <c r="CN144" i="1"/>
  <c r="CM144" i="1"/>
  <c r="GK144" i="1"/>
  <c r="CB144" i="1" s="1"/>
  <c r="CL144" i="1"/>
  <c r="CU144" i="1"/>
  <c r="CJ144" i="1"/>
  <c r="CW144" i="1"/>
  <c r="CR144" i="1"/>
  <c r="CQ144" i="1"/>
  <c r="DA144" i="1"/>
  <c r="CV144" i="1"/>
  <c r="DC144" i="1"/>
  <c r="CY144" i="1"/>
  <c r="CT144" i="1"/>
  <c r="CP144" i="1"/>
  <c r="CS144" i="1"/>
  <c r="DB144" i="1"/>
  <c r="CZ144" i="1"/>
  <c r="CK144" i="1"/>
  <c r="CX144" i="1"/>
  <c r="CO144" i="1"/>
  <c r="CI200" i="1"/>
  <c r="ET382" i="1"/>
  <c r="GK382" i="1"/>
  <c r="CB382" i="1" s="1"/>
  <c r="CQ524" i="1"/>
  <c r="DF510" i="1"/>
  <c r="FN229" i="1"/>
  <c r="K566" i="1"/>
  <c r="FP244" i="1"/>
  <c r="CY526" i="1"/>
  <c r="CI240" i="1"/>
  <c r="DF240" i="1" s="1"/>
  <c r="EA525" i="1"/>
  <c r="FQ244" i="1"/>
  <c r="CC522" i="1"/>
  <c r="FJ241" i="1"/>
  <c r="CI212" i="1"/>
  <c r="AZ225" i="1"/>
  <c r="FA445" i="1"/>
  <c r="BE133" i="1"/>
  <c r="EP495" i="1"/>
  <c r="BQ248" i="1"/>
  <c r="BG454" i="1"/>
  <c r="AX144" i="1"/>
  <c r="P504" i="1"/>
  <c r="DQ388" i="1"/>
  <c r="DU388" i="1"/>
  <c r="CY527" i="1"/>
  <c r="FM246" i="1"/>
  <c r="CI440" i="1"/>
  <c r="CL440" i="1"/>
  <c r="DI440" i="1" s="1"/>
  <c r="CN440" i="1"/>
  <c r="DK440" i="1" s="1"/>
  <c r="AU440" i="1"/>
  <c r="CM440" i="1"/>
  <c r="DJ440" i="1" s="1"/>
  <c r="DC440" i="1"/>
  <c r="DZ440" i="1" s="1"/>
  <c r="CS440" i="1"/>
  <c r="CJ440" i="1"/>
  <c r="DG440" i="1" s="1"/>
  <c r="CQ440" i="1"/>
  <c r="DN440" i="1" s="1"/>
  <c r="CX440" i="1"/>
  <c r="CY440" i="1"/>
  <c r="DV440" i="1" s="1"/>
  <c r="DB440" i="1"/>
  <c r="CO440" i="1"/>
  <c r="CV440" i="1"/>
  <c r="CW440" i="1"/>
  <c r="CP440" i="1"/>
  <c r="DM440" i="1" s="1"/>
  <c r="CZ440" i="1"/>
  <c r="CT440" i="1"/>
  <c r="DQ440" i="1" s="1"/>
  <c r="DA440" i="1"/>
  <c r="DX440" i="1" s="1"/>
  <c r="CK440" i="1"/>
  <c r="CU440" i="1"/>
  <c r="DR440" i="1" s="1"/>
  <c r="CR440" i="1"/>
  <c r="DO440" i="1" s="1"/>
  <c r="BD141" i="1"/>
  <c r="EX518" i="1"/>
  <c r="FT237" i="1"/>
  <c r="DR383" i="1"/>
  <c r="DI383" i="1"/>
  <c r="FT438" i="1"/>
  <c r="FK148" i="1"/>
  <c r="CJ515" i="1"/>
  <c r="FA474" i="1"/>
  <c r="BD225" i="1"/>
  <c r="CX503" i="1"/>
  <c r="BD231" i="1"/>
  <c r="BD124" i="1"/>
  <c r="FF124" i="1" s="1"/>
  <c r="ET369" i="1"/>
  <c r="EI369" i="1"/>
  <c r="BM232" i="1"/>
  <c r="BQ568" i="1"/>
  <c r="AX230" i="1"/>
  <c r="FA127" i="1"/>
  <c r="FI392" i="1"/>
  <c r="BX512" i="1"/>
  <c r="BG130" i="1"/>
  <c r="AX227" i="1"/>
  <c r="AZ211" i="1"/>
  <c r="EH518" i="1"/>
  <c r="BD435" i="1"/>
  <c r="DW389" i="1"/>
  <c r="AU228" i="1"/>
  <c r="CL228" i="1"/>
  <c r="CN228" i="1"/>
  <c r="CM228" i="1"/>
  <c r="GK228" i="1"/>
  <c r="CB228" i="1" s="1"/>
  <c r="DA228" i="1"/>
  <c r="CV228" i="1"/>
  <c r="CZ228" i="1"/>
  <c r="CW228" i="1"/>
  <c r="CK228" i="1"/>
  <c r="DB228" i="1"/>
  <c r="CP228" i="1"/>
  <c r="DC228" i="1"/>
  <c r="CX228" i="1"/>
  <c r="CU228" i="1"/>
  <c r="CJ228" i="1"/>
  <c r="CO228" i="1"/>
  <c r="CT228" i="1"/>
  <c r="CS228" i="1"/>
  <c r="CY228" i="1"/>
  <c r="CQ228" i="1"/>
  <c r="CR228" i="1"/>
  <c r="P496" i="1"/>
  <c r="FA129" i="1"/>
  <c r="FN349" i="1"/>
  <c r="FN350" i="1"/>
  <c r="BK211" i="1"/>
  <c r="FM211" i="1" s="1"/>
  <c r="DN402" i="1"/>
  <c r="DY402" i="1"/>
  <c r="H48" i="74"/>
  <c r="D48" i="74"/>
  <c r="E48" i="74" s="1"/>
  <c r="BI121" i="1"/>
  <c r="FG437" i="1"/>
  <c r="DT513" i="1"/>
  <c r="FP232" i="1"/>
  <c r="CB522" i="1"/>
  <c r="FJ155" i="1"/>
  <c r="CI436" i="1"/>
  <c r="DF436" i="1" s="1"/>
  <c r="CN436" i="1"/>
  <c r="CL436" i="1"/>
  <c r="CM436" i="1"/>
  <c r="DJ436" i="1" s="1"/>
  <c r="AU436" i="1"/>
  <c r="CV436" i="1"/>
  <c r="DS436" i="1" s="1"/>
  <c r="DA436" i="1"/>
  <c r="DX436" i="1" s="1"/>
  <c r="CW436" i="1"/>
  <c r="DT436" i="1" s="1"/>
  <c r="CT436" i="1"/>
  <c r="CK436" i="1"/>
  <c r="DH436" i="1" s="1"/>
  <c r="CS436" i="1"/>
  <c r="DP436" i="1" s="1"/>
  <c r="CP436" i="1"/>
  <c r="DB436" i="1"/>
  <c r="CZ436" i="1"/>
  <c r="CQ436" i="1"/>
  <c r="DN436" i="1" s="1"/>
  <c r="CJ436" i="1"/>
  <c r="CR436" i="1"/>
  <c r="DO436" i="1" s="1"/>
  <c r="CY436" i="1"/>
  <c r="CX436" i="1"/>
  <c r="DU436" i="1" s="1"/>
  <c r="CO436" i="1"/>
  <c r="DL436" i="1" s="1"/>
  <c r="CU436" i="1"/>
  <c r="DR436" i="1" s="1"/>
  <c r="DC436" i="1"/>
  <c r="DZ436" i="1" s="1"/>
  <c r="CL146" i="1"/>
  <c r="CM146" i="1"/>
  <c r="AU146" i="1"/>
  <c r="CN146" i="1"/>
  <c r="GK146" i="1"/>
  <c r="CB146" i="1" s="1"/>
  <c r="CJ146" i="1"/>
  <c r="CV146" i="1"/>
  <c r="CX146" i="1"/>
  <c r="CR146" i="1"/>
  <c r="CT146" i="1"/>
  <c r="DA146" i="1"/>
  <c r="CP146" i="1"/>
  <c r="CK146" i="1"/>
  <c r="CS146" i="1"/>
  <c r="DB146" i="1"/>
  <c r="CO146" i="1"/>
  <c r="CY146" i="1"/>
  <c r="CU146" i="1"/>
  <c r="DC146" i="1"/>
  <c r="CW146" i="1"/>
  <c r="CZ146" i="1"/>
  <c r="CQ146" i="1"/>
  <c r="BQ431" i="1"/>
  <c r="BD441" i="1"/>
  <c r="FF441" i="1" s="1"/>
  <c r="BI120" i="1"/>
  <c r="DT384" i="1"/>
  <c r="DU384" i="1"/>
  <c r="BM227" i="1"/>
  <c r="BI217" i="1"/>
  <c r="F10" i="70"/>
  <c r="CM199" i="1"/>
  <c r="DJ199" i="1" s="1"/>
  <c r="EG199" i="1" s="1"/>
  <c r="AU199" i="1"/>
  <c r="CN199" i="1"/>
  <c r="DK199" i="1" s="1"/>
  <c r="EH199" i="1" s="1"/>
  <c r="CL199" i="1"/>
  <c r="DI199" i="1" s="1"/>
  <c r="EF199" i="1" s="1"/>
  <c r="GK199" i="1"/>
  <c r="CB199" i="1" s="1"/>
  <c r="CY199" i="1"/>
  <c r="DV199" i="1" s="1"/>
  <c r="ES199" i="1" s="1"/>
  <c r="CQ199" i="1"/>
  <c r="DN199" i="1" s="1"/>
  <c r="EK199" i="1" s="1"/>
  <c r="CJ199" i="1"/>
  <c r="DG199" i="1" s="1"/>
  <c r="ED199" i="1" s="1"/>
  <c r="CT199" i="1"/>
  <c r="DQ199" i="1" s="1"/>
  <c r="EN199" i="1" s="1"/>
  <c r="CX199" i="1"/>
  <c r="DU199" i="1" s="1"/>
  <c r="ER199" i="1" s="1"/>
  <c r="DA199" i="1"/>
  <c r="DX199" i="1" s="1"/>
  <c r="EU199" i="1" s="1"/>
  <c r="CO199" i="1"/>
  <c r="DL199" i="1" s="1"/>
  <c r="EI199" i="1" s="1"/>
  <c r="DB199" i="1"/>
  <c r="DY199" i="1" s="1"/>
  <c r="EV199" i="1" s="1"/>
  <c r="CS199" i="1"/>
  <c r="DP199" i="1" s="1"/>
  <c r="EM199" i="1" s="1"/>
  <c r="CW199" i="1"/>
  <c r="DT199" i="1" s="1"/>
  <c r="EQ199" i="1" s="1"/>
  <c r="CP199" i="1"/>
  <c r="DM199" i="1" s="1"/>
  <c r="EJ199" i="1" s="1"/>
  <c r="CZ199" i="1"/>
  <c r="DW199" i="1" s="1"/>
  <c r="ET199" i="1" s="1"/>
  <c r="CV199" i="1"/>
  <c r="DS199" i="1" s="1"/>
  <c r="EP199" i="1" s="1"/>
  <c r="CK199" i="1"/>
  <c r="DH199" i="1" s="1"/>
  <c r="EE199" i="1" s="1"/>
  <c r="CR199" i="1"/>
  <c r="DO199" i="1" s="1"/>
  <c r="EL199" i="1" s="1"/>
  <c r="DC199" i="1"/>
  <c r="DZ199" i="1" s="1"/>
  <c r="EW199" i="1" s="1"/>
  <c r="CU199" i="1"/>
  <c r="DR199" i="1" s="1"/>
  <c r="EO199" i="1" s="1"/>
  <c r="CI455" i="1"/>
  <c r="DF455" i="1" s="1"/>
  <c r="AU455" i="1"/>
  <c r="CL455" i="1"/>
  <c r="DI455" i="1" s="1"/>
  <c r="CN455" i="1"/>
  <c r="DK455" i="1" s="1"/>
  <c r="CM455" i="1"/>
  <c r="DJ455" i="1" s="1"/>
  <c r="GK455" i="1"/>
  <c r="CB455" i="1" s="1"/>
  <c r="O336" i="51" s="1"/>
  <c r="CU455" i="1"/>
  <c r="CK455" i="1"/>
  <c r="CZ455" i="1"/>
  <c r="DW455" i="1" s="1"/>
  <c r="CQ455" i="1"/>
  <c r="CJ455" i="1"/>
  <c r="DG455" i="1" s="1"/>
  <c r="CS455" i="1"/>
  <c r="DP455" i="1" s="1"/>
  <c r="CV455" i="1"/>
  <c r="DS455" i="1" s="1"/>
  <c r="DC455" i="1"/>
  <c r="DZ455" i="1" s="1"/>
  <c r="CR455" i="1"/>
  <c r="DO455" i="1" s="1"/>
  <c r="CP455" i="1"/>
  <c r="DA455" i="1"/>
  <c r="DX455" i="1" s="1"/>
  <c r="CO455" i="1"/>
  <c r="DL455" i="1" s="1"/>
  <c r="CW455" i="1"/>
  <c r="CY455" i="1"/>
  <c r="DV455" i="1" s="1"/>
  <c r="DB455" i="1"/>
  <c r="CT455" i="1"/>
  <c r="CX455" i="1"/>
  <c r="DU455" i="1" s="1"/>
  <c r="DV390" i="1"/>
  <c r="DP390" i="1"/>
  <c r="DF390" i="1"/>
  <c r="DP394" i="1"/>
  <c r="DT394" i="1"/>
  <c r="BQ138" i="1"/>
  <c r="FL472" i="1"/>
  <c r="DN379" i="1"/>
  <c r="BX504" i="1"/>
  <c r="FI384" i="1"/>
  <c r="FG447" i="1"/>
  <c r="BS405" i="1"/>
  <c r="BW405" i="1" s="1"/>
  <c r="BL116" i="1"/>
  <c r="FN116" i="1" s="1"/>
  <c r="BI473" i="1"/>
  <c r="FH436" i="1"/>
  <c r="CC503" i="1"/>
  <c r="FI364" i="1"/>
  <c r="AZ153" i="1"/>
  <c r="BD114" i="1"/>
  <c r="AX208" i="1"/>
  <c r="DF495" i="1"/>
  <c r="BL248" i="1"/>
  <c r="FQ470" i="1"/>
  <c r="DB469" i="1"/>
  <c r="CN469" i="1"/>
  <c r="CM469" i="1"/>
  <c r="AU469" i="1"/>
  <c r="CL469" i="1"/>
  <c r="GK469" i="1"/>
  <c r="CB469" i="1" s="1"/>
  <c r="O350" i="51" s="1"/>
  <c r="CT469" i="1"/>
  <c r="CW469" i="1"/>
  <c r="CJ469" i="1"/>
  <c r="CS469" i="1"/>
  <c r="CY469" i="1"/>
  <c r="CV469" i="1"/>
  <c r="CU469" i="1"/>
  <c r="DC469" i="1"/>
  <c r="CK469" i="1"/>
  <c r="CR469" i="1"/>
  <c r="DA469" i="1"/>
  <c r="CQ469" i="1"/>
  <c r="CO469" i="1"/>
  <c r="CX469" i="1"/>
  <c r="CP469" i="1"/>
  <c r="CZ469" i="1"/>
  <c r="BD135" i="1"/>
  <c r="CI210" i="1"/>
  <c r="CM210" i="1"/>
  <c r="CN210" i="1"/>
  <c r="AU210" i="1"/>
  <c r="CL210" i="1"/>
  <c r="GK210" i="1"/>
  <c r="CB210" i="1" s="1"/>
  <c r="CV210" i="1"/>
  <c r="CJ210" i="1"/>
  <c r="CO210" i="1"/>
  <c r="CU210" i="1"/>
  <c r="CX210" i="1"/>
  <c r="CZ210" i="1"/>
  <c r="CQ210" i="1"/>
  <c r="DB210" i="1"/>
  <c r="CY210" i="1"/>
  <c r="CS210" i="1"/>
  <c r="CW210" i="1"/>
  <c r="DA210" i="1"/>
  <c r="CR210" i="1"/>
  <c r="DC210" i="1"/>
  <c r="CP210" i="1"/>
  <c r="CT210" i="1"/>
  <c r="CK210" i="1"/>
  <c r="BM160" i="1"/>
  <c r="BP119" i="1"/>
  <c r="FR119" i="1" s="1"/>
  <c r="EI504" i="1"/>
  <c r="FR223" i="1"/>
  <c r="BM453" i="1"/>
  <c r="BI461" i="1"/>
  <c r="FK461" i="1" s="1"/>
  <c r="EK520" i="1"/>
  <c r="FR400" i="1"/>
  <c r="FR378" i="1"/>
  <c r="CM498" i="1"/>
  <c r="EK498" i="1"/>
  <c r="BE155" i="1"/>
  <c r="FH439" i="1"/>
  <c r="FP402" i="1"/>
  <c r="DN403" i="1"/>
  <c r="DZ405" i="1"/>
  <c r="DZ404" i="1"/>
  <c r="DV407" i="1"/>
  <c r="DK407" i="1"/>
  <c r="BE124" i="1"/>
  <c r="AX119" i="1"/>
  <c r="BI130" i="1"/>
  <c r="FK130" i="1" s="1"/>
  <c r="FS400" i="1"/>
  <c r="K587" i="1"/>
  <c r="DO497" i="1"/>
  <c r="DO567" i="1" s="1"/>
  <c r="FO377" i="1"/>
  <c r="DO502" i="1"/>
  <c r="DO572" i="1" s="1"/>
  <c r="FO382" i="1"/>
  <c r="FO396" i="1"/>
  <c r="DO516" i="1"/>
  <c r="DO586" i="1" s="1"/>
  <c r="BH506" i="1"/>
  <c r="BE249" i="1"/>
  <c r="FG225" i="1"/>
  <c r="DM392" i="1"/>
  <c r="DQ392" i="1"/>
  <c r="FI393" i="1"/>
  <c r="FQ434" i="1"/>
  <c r="BG212" i="1"/>
  <c r="FI212" i="1" s="1"/>
  <c r="CE522" i="1"/>
  <c r="FJ402" i="1"/>
  <c r="CE508" i="1"/>
  <c r="FJ388" i="1"/>
  <c r="CE527" i="1"/>
  <c r="FJ407" i="1"/>
  <c r="DA508" i="1"/>
  <c r="FM388" i="1"/>
  <c r="DA525" i="1"/>
  <c r="FM405" i="1"/>
  <c r="DA504" i="1"/>
  <c r="FM384" i="1"/>
  <c r="BO411" i="1"/>
  <c r="EC558" i="1" s="1"/>
  <c r="EC586" i="1" s="1"/>
  <c r="FQ386" i="1"/>
  <c r="EC506" i="1"/>
  <c r="EC524" i="1"/>
  <c r="FQ404" i="1"/>
  <c r="BQ215" i="1"/>
  <c r="FS215" i="1" s="1"/>
  <c r="BL113" i="1"/>
  <c r="BG118" i="1"/>
  <c r="FI118" i="1" s="1"/>
  <c r="AX203" i="1"/>
  <c r="BE119" i="1"/>
  <c r="BI143" i="1"/>
  <c r="BN436" i="1"/>
  <c r="BL216" i="1"/>
  <c r="EW497" i="1"/>
  <c r="DA565" i="1"/>
  <c r="BM122" i="1"/>
  <c r="FO122" i="1" s="1"/>
  <c r="CB501" i="1"/>
  <c r="FJ134" i="1"/>
  <c r="BG140" i="1"/>
  <c r="AZ202" i="1"/>
  <c r="FB202" i="1" s="1"/>
  <c r="AZ213" i="1"/>
  <c r="BI201" i="1"/>
  <c r="DV510" i="1"/>
  <c r="FP390" i="1"/>
  <c r="FP352" i="1"/>
  <c r="FP368" i="1"/>
  <c r="BH235" i="1"/>
  <c r="EX512" i="1"/>
  <c r="FT231" i="1"/>
  <c r="BG210" i="1"/>
  <c r="FI210" i="1" s="1"/>
  <c r="BQ450" i="1"/>
  <c r="BP249" i="1"/>
  <c r="EI506" i="1"/>
  <c r="FR225" i="1"/>
  <c r="BD208" i="1"/>
  <c r="BJ499" i="1"/>
  <c r="FG379" i="1"/>
  <c r="FG371" i="1"/>
  <c r="BJ523" i="1"/>
  <c r="FG403" i="1"/>
  <c r="FG344" i="1"/>
  <c r="AY446" i="1"/>
  <c r="BF148" i="1"/>
  <c r="DN381" i="1"/>
  <c r="CN220" i="1"/>
  <c r="CL220" i="1"/>
  <c r="CM220" i="1"/>
  <c r="AU220" i="1"/>
  <c r="GK220" i="1"/>
  <c r="CB220" i="1" s="1"/>
  <c r="CX220" i="1"/>
  <c r="CU220" i="1"/>
  <c r="CP220" i="1"/>
  <c r="DB220" i="1"/>
  <c r="CZ220" i="1"/>
  <c r="CQ220" i="1"/>
  <c r="CT220" i="1"/>
  <c r="CW220" i="1"/>
  <c r="CS220" i="1"/>
  <c r="CR220" i="1"/>
  <c r="DC220" i="1"/>
  <c r="CY220" i="1"/>
  <c r="CJ220" i="1"/>
  <c r="CO220" i="1"/>
  <c r="DA220" i="1"/>
  <c r="CK220" i="1"/>
  <c r="CV220" i="1"/>
  <c r="BE153" i="1"/>
  <c r="GE295" i="1"/>
  <c r="DR395" i="1"/>
  <c r="DS395" i="1"/>
  <c r="DK395" i="1"/>
  <c r="DQ376" i="1"/>
  <c r="CM129" i="1"/>
  <c r="AU129" i="1"/>
  <c r="CN129" i="1"/>
  <c r="CL129" i="1"/>
  <c r="GK129" i="1"/>
  <c r="CB129" i="1" s="1"/>
  <c r="CW129" i="1"/>
  <c r="DT129" i="1" s="1"/>
  <c r="CT129" i="1"/>
  <c r="CK129" i="1"/>
  <c r="CZ129" i="1"/>
  <c r="DW129" i="1" s="1"/>
  <c r="CV129" i="1"/>
  <c r="CY129" i="1"/>
  <c r="CJ129" i="1"/>
  <c r="CR129" i="1"/>
  <c r="CQ129" i="1"/>
  <c r="CX129" i="1"/>
  <c r="DC129" i="1"/>
  <c r="DZ129" i="1" s="1"/>
  <c r="CU129" i="1"/>
  <c r="CP129" i="1"/>
  <c r="DM129" i="1" s="1"/>
  <c r="CS129" i="1"/>
  <c r="DP129" i="1" s="1"/>
  <c r="DA129" i="1"/>
  <c r="DX129" i="1" s="1"/>
  <c r="DB129" i="1"/>
  <c r="CO129" i="1"/>
  <c r="BD449" i="1"/>
  <c r="BD245" i="1"/>
  <c r="BH244" i="1"/>
  <c r="BQ201" i="1"/>
  <c r="BH228" i="1"/>
  <c r="BP217" i="1"/>
  <c r="FM363" i="1"/>
  <c r="BO504" i="1"/>
  <c r="FH223" i="1"/>
  <c r="DW372" i="1"/>
  <c r="CN125" i="1"/>
  <c r="CL125" i="1"/>
  <c r="AU125" i="1"/>
  <c r="CM125" i="1"/>
  <c r="GK125" i="1"/>
  <c r="CB125" i="1" s="1"/>
  <c r="CU125" i="1"/>
  <c r="CR125" i="1"/>
  <c r="CX125" i="1"/>
  <c r="CV125" i="1"/>
  <c r="CK125" i="1"/>
  <c r="CQ125" i="1"/>
  <c r="DA125" i="1"/>
  <c r="CT125" i="1"/>
  <c r="CZ125" i="1"/>
  <c r="CP125" i="1"/>
  <c r="CW125" i="1"/>
  <c r="CJ125" i="1"/>
  <c r="CO125" i="1"/>
  <c r="CS125" i="1"/>
  <c r="DC125" i="1"/>
  <c r="CY125" i="1"/>
  <c r="DB125" i="1"/>
  <c r="FR458" i="1"/>
  <c r="DR396" i="1"/>
  <c r="DP396" i="1"/>
  <c r="H42" i="74"/>
  <c r="D42" i="74"/>
  <c r="E42" i="74" s="1"/>
  <c r="AZ116" i="1"/>
  <c r="FB116" i="1" s="1"/>
  <c r="HN311" i="1"/>
  <c r="Z511" i="1"/>
  <c r="FB391" i="1"/>
  <c r="FR448" i="1"/>
  <c r="DS385" i="1"/>
  <c r="DT385" i="1"/>
  <c r="DA500" i="1"/>
  <c r="DA570" i="1" s="1"/>
  <c r="FM380" i="1"/>
  <c r="DU370" i="1"/>
  <c r="CI209" i="1"/>
  <c r="DF209" i="1" s="1"/>
  <c r="CL209" i="1"/>
  <c r="AU209" i="1"/>
  <c r="CM209" i="1"/>
  <c r="DJ209" i="1" s="1"/>
  <c r="CN209" i="1"/>
  <c r="DK209" i="1" s="1"/>
  <c r="GK209" i="1"/>
  <c r="CB209" i="1" s="1"/>
  <c r="CV209" i="1"/>
  <c r="DS209" i="1" s="1"/>
  <c r="CW209" i="1"/>
  <c r="DT209" i="1" s="1"/>
  <c r="CX209" i="1"/>
  <c r="CO209" i="1"/>
  <c r="DL209" i="1" s="1"/>
  <c r="CS209" i="1"/>
  <c r="DP209" i="1" s="1"/>
  <c r="CY209" i="1"/>
  <c r="CR209" i="1"/>
  <c r="DO209" i="1" s="1"/>
  <c r="CP209" i="1"/>
  <c r="DM209" i="1" s="1"/>
  <c r="CZ209" i="1"/>
  <c r="DW209" i="1" s="1"/>
  <c r="DB209" i="1"/>
  <c r="DC209" i="1"/>
  <c r="DZ209" i="1" s="1"/>
  <c r="CK209" i="1"/>
  <c r="DH209" i="1" s="1"/>
  <c r="DA209" i="1"/>
  <c r="DX209" i="1" s="1"/>
  <c r="CU209" i="1"/>
  <c r="DR209" i="1" s="1"/>
  <c r="CJ209" i="1"/>
  <c r="DG209" i="1" s="1"/>
  <c r="CQ209" i="1"/>
  <c r="DN209" i="1" s="1"/>
  <c r="CT209" i="1"/>
  <c r="BF158" i="1"/>
  <c r="CI134" i="1"/>
  <c r="FN377" i="1"/>
  <c r="BQ587" i="1"/>
  <c r="FT210" i="1"/>
  <c r="FF362" i="1"/>
  <c r="BC526" i="1"/>
  <c r="FF406" i="1"/>
  <c r="FF352" i="1"/>
  <c r="AZ449" i="1"/>
  <c r="DV516" i="1"/>
  <c r="FP396" i="1"/>
  <c r="BQ120" i="1"/>
  <c r="BR188" i="1"/>
  <c r="BR185" i="1"/>
  <c r="BR187" i="1"/>
  <c r="BR190" i="1"/>
  <c r="BR192" i="1"/>
  <c r="BR183" i="1"/>
  <c r="BR194" i="1"/>
  <c r="BR198" i="1"/>
  <c r="BR179" i="1"/>
  <c r="BR193" i="1"/>
  <c r="BR189" i="1"/>
  <c r="BR182" i="1"/>
  <c r="BR196" i="1"/>
  <c r="BR191" i="1"/>
  <c r="BR180" i="1"/>
  <c r="BR195" i="1"/>
  <c r="BR186" i="1"/>
  <c r="BR181" i="1"/>
  <c r="BR178" i="1"/>
  <c r="BR197" i="1"/>
  <c r="BR184" i="1"/>
  <c r="BR242" i="1"/>
  <c r="FT243" i="1" s="1"/>
  <c r="FG378" i="1"/>
  <c r="AY121" i="1"/>
  <c r="FA121" i="1" s="1"/>
  <c r="BD120" i="1"/>
  <c r="FF120" i="1" s="1"/>
  <c r="BN431" i="1"/>
  <c r="CI430" i="1"/>
  <c r="CL430" i="1"/>
  <c r="DI430" i="1" s="1"/>
  <c r="CM430" i="1"/>
  <c r="AU430" i="1"/>
  <c r="CN430" i="1"/>
  <c r="DK430" i="1" s="1"/>
  <c r="GK430" i="1"/>
  <c r="CB430" i="1" s="1"/>
  <c r="O311" i="51" s="1"/>
  <c r="CQ430" i="1"/>
  <c r="DN430" i="1" s="1"/>
  <c r="CT430" i="1"/>
  <c r="DQ430" i="1" s="1"/>
  <c r="CJ430" i="1"/>
  <c r="DB430" i="1"/>
  <c r="CK430" i="1"/>
  <c r="DH430" i="1" s="1"/>
  <c r="CX430" i="1"/>
  <c r="DU430" i="1" s="1"/>
  <c r="CY430" i="1"/>
  <c r="DV430" i="1" s="1"/>
  <c r="CW430" i="1"/>
  <c r="DC430" i="1"/>
  <c r="DZ430" i="1" s="1"/>
  <c r="CU430" i="1"/>
  <c r="CV430" i="1"/>
  <c r="DA430" i="1"/>
  <c r="DX430" i="1" s="1"/>
  <c r="CO430" i="1"/>
  <c r="DL430" i="1" s="1"/>
  <c r="CS430" i="1"/>
  <c r="CR430" i="1"/>
  <c r="DO430" i="1" s="1"/>
  <c r="CZ430" i="1"/>
  <c r="CP430" i="1"/>
  <c r="FK394" i="1"/>
  <c r="CM514" i="1"/>
  <c r="BR139" i="1"/>
  <c r="BH162" i="1"/>
  <c r="CB495" i="1"/>
  <c r="FJ128" i="1"/>
  <c r="BP245" i="1"/>
  <c r="DN377" i="1"/>
  <c r="DJ377" i="1"/>
  <c r="BD220" i="1"/>
  <c r="BI210" i="1"/>
  <c r="ER584" i="1"/>
  <c r="AZ467" i="1"/>
  <c r="DS362" i="1"/>
  <c r="L288" i="45"/>
  <c r="F288" i="45"/>
  <c r="AI288" i="45" s="1"/>
  <c r="D117" i="45"/>
  <c r="D33" i="45"/>
  <c r="D371" i="45"/>
  <c r="DL366" i="1"/>
  <c r="DP366" i="1"/>
  <c r="GA304" i="1"/>
  <c r="FW304" i="1"/>
  <c r="GE304" i="1"/>
  <c r="AX149" i="1"/>
  <c r="BL203" i="1"/>
  <c r="FA211" i="1"/>
  <c r="AY190" i="1"/>
  <c r="AY195" i="1"/>
  <c r="AY188" i="1"/>
  <c r="AY187" i="1"/>
  <c r="AY178" i="1"/>
  <c r="AY197" i="1"/>
  <c r="AY192" i="1"/>
  <c r="AY179" i="1"/>
  <c r="AY186" i="1"/>
  <c r="AY182" i="1"/>
  <c r="AY193" i="1"/>
  <c r="AY181" i="1"/>
  <c r="AY184" i="1"/>
  <c r="AY180" i="1"/>
  <c r="AY198" i="1"/>
  <c r="AY189" i="1"/>
  <c r="AY185" i="1"/>
  <c r="AY183" i="1"/>
  <c r="AY196" i="1"/>
  <c r="AY194" i="1"/>
  <c r="AY191" i="1"/>
  <c r="BI456" i="1"/>
  <c r="AZ448" i="1"/>
  <c r="FB448" i="1" s="1"/>
  <c r="AY431" i="1"/>
  <c r="AY449" i="1"/>
  <c r="FA449" i="1" s="1"/>
  <c r="AX129" i="1"/>
  <c r="EC500" i="1"/>
  <c r="FQ380" i="1"/>
  <c r="FF386" i="1"/>
  <c r="BR240" i="1"/>
  <c r="DU368" i="1"/>
  <c r="DK368" i="1"/>
  <c r="CI452" i="1"/>
  <c r="DF452" i="1" s="1"/>
  <c r="AU452" i="1"/>
  <c r="CM452" i="1"/>
  <c r="DJ452" i="1" s="1"/>
  <c r="CL452" i="1"/>
  <c r="DI452" i="1" s="1"/>
  <c r="CN452" i="1"/>
  <c r="GK452" i="1"/>
  <c r="CB452" i="1" s="1"/>
  <c r="O333" i="51" s="1"/>
  <c r="CO452" i="1"/>
  <c r="DB452" i="1"/>
  <c r="DY452" i="1" s="1"/>
  <c r="DC452" i="1"/>
  <c r="DZ452" i="1" s="1"/>
  <c r="CR452" i="1"/>
  <c r="DO452" i="1" s="1"/>
  <c r="CS452" i="1"/>
  <c r="DP452" i="1" s="1"/>
  <c r="CQ452" i="1"/>
  <c r="CZ452" i="1"/>
  <c r="DW452" i="1" s="1"/>
  <c r="CK452" i="1"/>
  <c r="DH452" i="1" s="1"/>
  <c r="DA452" i="1"/>
  <c r="DX452" i="1" s="1"/>
  <c r="CJ452" i="1"/>
  <c r="DG452" i="1" s="1"/>
  <c r="CX452" i="1"/>
  <c r="CW452" i="1"/>
  <c r="DT452" i="1" s="1"/>
  <c r="CV452" i="1"/>
  <c r="DS452" i="1" s="1"/>
  <c r="CY452" i="1"/>
  <c r="DV452" i="1" s="1"/>
  <c r="CU452" i="1"/>
  <c r="DR452" i="1" s="1"/>
  <c r="CT452" i="1"/>
  <c r="CP452" i="1"/>
  <c r="DM452" i="1" s="1"/>
  <c r="Z521" i="1"/>
  <c r="FB401" i="1"/>
  <c r="Z520" i="1"/>
  <c r="FB400" i="1"/>
  <c r="FB343" i="1"/>
  <c r="BF187" i="1"/>
  <c r="BF191" i="1"/>
  <c r="BF194" i="1"/>
  <c r="BF184" i="1"/>
  <c r="BF189" i="1"/>
  <c r="BF183" i="1"/>
  <c r="BF196" i="1"/>
  <c r="BF178" i="1"/>
  <c r="BF198" i="1"/>
  <c r="BF181" i="1"/>
  <c r="BF179" i="1"/>
  <c r="BF197" i="1"/>
  <c r="BF182" i="1"/>
  <c r="BF195" i="1"/>
  <c r="BF186" i="1"/>
  <c r="BF188" i="1"/>
  <c r="BF180" i="1"/>
  <c r="BF192" i="1"/>
  <c r="BF190" i="1"/>
  <c r="BF185" i="1"/>
  <c r="BF193" i="1"/>
  <c r="DZ374" i="1"/>
  <c r="DJ374" i="1"/>
  <c r="BR208" i="1"/>
  <c r="DV386" i="1"/>
  <c r="D336" i="45"/>
  <c r="L312" i="45"/>
  <c r="L336" i="45" s="1"/>
  <c r="F312" i="45"/>
  <c r="AI312" i="45" s="1"/>
  <c r="D141" i="45"/>
  <c r="D395" i="45"/>
  <c r="D57" i="45"/>
  <c r="BE206" i="1"/>
  <c r="BN432" i="1"/>
  <c r="DU364" i="1"/>
  <c r="DK364" i="1"/>
  <c r="DO399" i="1"/>
  <c r="DM399" i="1"/>
  <c r="DK399" i="1"/>
  <c r="CY522" i="1"/>
  <c r="FG205" i="1"/>
  <c r="EA515" i="1"/>
  <c r="CK410" i="1"/>
  <c r="DH375" i="1"/>
  <c r="AZ495" i="1"/>
  <c r="FF128" i="1"/>
  <c r="BD162" i="1"/>
  <c r="CL154" i="1"/>
  <c r="DI154" i="1" s="1"/>
  <c r="CN154" i="1"/>
  <c r="CM154" i="1"/>
  <c r="DJ154" i="1" s="1"/>
  <c r="GK154" i="1"/>
  <c r="CB154" i="1" s="1"/>
  <c r="AU154" i="1"/>
  <c r="DA154" i="1"/>
  <c r="DX154" i="1" s="1"/>
  <c r="CP154" i="1"/>
  <c r="CT154" i="1"/>
  <c r="CS154" i="1"/>
  <c r="DP154" i="1" s="1"/>
  <c r="DB154" i="1"/>
  <c r="CU154" i="1"/>
  <c r="DR154" i="1" s="1"/>
  <c r="CR154" i="1"/>
  <c r="DO154" i="1" s="1"/>
  <c r="CQ154" i="1"/>
  <c r="CJ154" i="1"/>
  <c r="DG154" i="1" s="1"/>
  <c r="CV154" i="1"/>
  <c r="DS154" i="1" s="1"/>
  <c r="CW154" i="1"/>
  <c r="DT154" i="1" s="1"/>
  <c r="CZ154" i="1"/>
  <c r="CO154" i="1"/>
  <c r="DL154" i="1" s="1"/>
  <c r="DC154" i="1"/>
  <c r="CK154" i="1"/>
  <c r="CY154" i="1"/>
  <c r="CX154" i="1"/>
  <c r="DU154" i="1" s="1"/>
  <c r="ER518" i="1"/>
  <c r="ER588" i="1" s="1"/>
  <c r="FS398" i="1"/>
  <c r="FS351" i="1"/>
  <c r="FS357" i="1"/>
  <c r="FQ239" i="1"/>
  <c r="EA520" i="1"/>
  <c r="FL348" i="1"/>
  <c r="CR514" i="1"/>
  <c r="FL233" i="1"/>
  <c r="GK373" i="1"/>
  <c r="CB373" i="1" s="1"/>
  <c r="FO234" i="1"/>
  <c r="DM515" i="1"/>
  <c r="GK367" i="1"/>
  <c r="CB367" i="1" s="1"/>
  <c r="DP400" i="1"/>
  <c r="DJ400" i="1"/>
  <c r="EA502" i="1"/>
  <c r="FQ221" i="1"/>
  <c r="FH441" i="1"/>
  <c r="BH502" i="1"/>
  <c r="FG221" i="1"/>
  <c r="EV378" i="1"/>
  <c r="FH352" i="1"/>
  <c r="CK524" i="1"/>
  <c r="BE130" i="1"/>
  <c r="FR214" i="1"/>
  <c r="CJ411" i="1"/>
  <c r="DG387" i="1"/>
  <c r="CI140" i="1"/>
  <c r="AU140" i="1"/>
  <c r="CL140" i="1"/>
  <c r="CN140" i="1"/>
  <c r="CM140" i="1"/>
  <c r="GK140" i="1"/>
  <c r="CB140" i="1" s="1"/>
  <c r="CV140" i="1"/>
  <c r="CX140" i="1"/>
  <c r="CW140" i="1"/>
  <c r="CJ140" i="1"/>
  <c r="CU140" i="1"/>
  <c r="CO140" i="1"/>
  <c r="CS140" i="1"/>
  <c r="DB140" i="1"/>
  <c r="CT140" i="1"/>
  <c r="CY140" i="1"/>
  <c r="CR140" i="1"/>
  <c r="CQ140" i="1"/>
  <c r="CK140" i="1"/>
  <c r="CZ140" i="1"/>
  <c r="CP140" i="1"/>
  <c r="DC140" i="1"/>
  <c r="DA140" i="1"/>
  <c r="FK433" i="1"/>
  <c r="CY520" i="1"/>
  <c r="EA518" i="1"/>
  <c r="FQ237" i="1"/>
  <c r="BU510" i="1"/>
  <c r="AX154" i="1"/>
  <c r="ED391" i="1"/>
  <c r="GK391" i="1"/>
  <c r="CB391" i="1" s="1"/>
  <c r="BD155" i="1"/>
  <c r="AX200" i="1"/>
  <c r="EQ382" i="1"/>
  <c r="BG455" i="1"/>
  <c r="CQ506" i="1"/>
  <c r="BJ163" i="1"/>
  <c r="CQ558" i="1" s="1"/>
  <c r="EA509" i="1"/>
  <c r="EW525" i="1"/>
  <c r="FT158" i="1"/>
  <c r="GE321" i="1"/>
  <c r="BL134" i="1"/>
  <c r="AX240" i="1"/>
  <c r="BO501" i="1"/>
  <c r="FH220" i="1"/>
  <c r="AX212" i="1"/>
  <c r="EZ212" i="1" s="1"/>
  <c r="CM467" i="1"/>
  <c r="GK467" i="1"/>
  <c r="CB467" i="1" s="1"/>
  <c r="O348" i="51" s="1"/>
  <c r="CL467" i="1"/>
  <c r="AU467" i="1"/>
  <c r="CN467" i="1"/>
  <c r="CX467" i="1"/>
  <c r="CR467" i="1"/>
  <c r="DO467" i="1" s="1"/>
  <c r="CV467" i="1"/>
  <c r="DS467" i="1" s="1"/>
  <c r="CT467" i="1"/>
  <c r="DQ467" i="1" s="1"/>
  <c r="CJ467" i="1"/>
  <c r="DG467" i="1" s="1"/>
  <c r="CW467" i="1"/>
  <c r="CP467" i="1"/>
  <c r="DM467" i="1" s="1"/>
  <c r="DA467" i="1"/>
  <c r="DC467" i="1"/>
  <c r="CS467" i="1"/>
  <c r="CQ467" i="1"/>
  <c r="CY467" i="1"/>
  <c r="DV467" i="1" s="1"/>
  <c r="DB467" i="1"/>
  <c r="CZ467" i="1"/>
  <c r="DW467" i="1" s="1"/>
  <c r="CU467" i="1"/>
  <c r="CO467" i="1"/>
  <c r="DL467" i="1" s="1"/>
  <c r="CK467" i="1"/>
  <c r="FT244" i="1"/>
  <c r="EX525" i="1"/>
  <c r="D161" i="45"/>
  <c r="L332" i="45"/>
  <c r="F332" i="45"/>
  <c r="AI332" i="45" s="1"/>
  <c r="AL332" i="45" s="1"/>
  <c r="D415" i="45"/>
  <c r="D77" i="45"/>
  <c r="BQ239" i="1"/>
  <c r="BQ185" i="1"/>
  <c r="BQ198" i="1"/>
  <c r="BQ187" i="1"/>
  <c r="BQ178" i="1"/>
  <c r="BQ196" i="1"/>
  <c r="BQ191" i="1"/>
  <c r="BQ192" i="1"/>
  <c r="BQ193" i="1"/>
  <c r="BQ195" i="1"/>
  <c r="BQ197" i="1"/>
  <c r="BQ188" i="1"/>
  <c r="BQ189" i="1"/>
  <c r="BQ190" i="1"/>
  <c r="BQ179" i="1"/>
  <c r="BQ180" i="1"/>
  <c r="BQ182" i="1"/>
  <c r="BQ184" i="1"/>
  <c r="BQ181" i="1"/>
  <c r="BQ186" i="1"/>
  <c r="BQ183" i="1"/>
  <c r="BQ194" i="1"/>
  <c r="EH516" i="1"/>
  <c r="CX497" i="1"/>
  <c r="FM130" i="1"/>
  <c r="BM210" i="1"/>
  <c r="FO210" i="1" s="1"/>
  <c r="DO388" i="1"/>
  <c r="DV388" i="1"/>
  <c r="BI216" i="1"/>
  <c r="FK216" i="1" s="1"/>
  <c r="FR118" i="1"/>
  <c r="BQ204" i="1"/>
  <c r="FS204" i="1" s="1"/>
  <c r="EO380" i="1"/>
  <c r="FJ468" i="1"/>
  <c r="DP383" i="1"/>
  <c r="L309" i="45"/>
  <c r="F309" i="45"/>
  <c r="AI309" i="45" s="1"/>
  <c r="D392" i="45"/>
  <c r="D138" i="45"/>
  <c r="D54" i="45"/>
  <c r="DL499" i="1"/>
  <c r="CX505" i="1"/>
  <c r="FM138" i="1"/>
  <c r="FQ215" i="1"/>
  <c r="EA496" i="1"/>
  <c r="BN132" i="1"/>
  <c r="EW369" i="1"/>
  <c r="EL369" i="1"/>
  <c r="CT577" i="1"/>
  <c r="BQ123" i="1"/>
  <c r="EX520" i="1"/>
  <c r="FT239" i="1"/>
  <c r="AZ152" i="1"/>
  <c r="AZ426" i="1"/>
  <c r="AZ94" i="1"/>
  <c r="AZ109" i="1"/>
  <c r="AZ100" i="1"/>
  <c r="AZ111" i="1"/>
  <c r="AZ98" i="1"/>
  <c r="AZ93" i="1"/>
  <c r="AZ99" i="1"/>
  <c r="AZ110" i="1"/>
  <c r="AZ95" i="1"/>
  <c r="AZ92" i="1"/>
  <c r="AZ96" i="1"/>
  <c r="AZ106" i="1"/>
  <c r="AZ105" i="1"/>
  <c r="AZ97" i="1"/>
  <c r="AZ107" i="1"/>
  <c r="AZ103" i="1"/>
  <c r="AZ102" i="1"/>
  <c r="AZ108" i="1"/>
  <c r="AZ101" i="1"/>
  <c r="AZ104" i="1"/>
  <c r="AZ112" i="1"/>
  <c r="FN450" i="1"/>
  <c r="BD433" i="1"/>
  <c r="AZ242" i="1"/>
  <c r="X523" i="1" s="1"/>
  <c r="BG137" i="1"/>
  <c r="BK205" i="1"/>
  <c r="FM205" i="1" s="1"/>
  <c r="FT223" i="1"/>
  <c r="EX504" i="1"/>
  <c r="K582" i="1"/>
  <c r="BN124" i="1"/>
  <c r="FN200" i="1"/>
  <c r="BQ232" i="1"/>
  <c r="DZ389" i="1"/>
  <c r="GK389" i="1"/>
  <c r="CB389" i="1" s="1"/>
  <c r="FN344" i="1"/>
  <c r="FN353" i="1"/>
  <c r="DQ402" i="1"/>
  <c r="DT402" i="1"/>
  <c r="DF402" i="1"/>
  <c r="CN450" i="1"/>
  <c r="CL450" i="1"/>
  <c r="DI450" i="1" s="1"/>
  <c r="CM450" i="1"/>
  <c r="AU450" i="1"/>
  <c r="GK450" i="1"/>
  <c r="CB450" i="1" s="1"/>
  <c r="O331" i="51" s="1"/>
  <c r="CT450" i="1"/>
  <c r="DQ450" i="1" s="1"/>
  <c r="CP450" i="1"/>
  <c r="DM450" i="1" s="1"/>
  <c r="CU450" i="1"/>
  <c r="DR450" i="1" s="1"/>
  <c r="CR450" i="1"/>
  <c r="DA450" i="1"/>
  <c r="CS450" i="1"/>
  <c r="DC450" i="1"/>
  <c r="DZ450" i="1" s="1"/>
  <c r="CY450" i="1"/>
  <c r="CX450" i="1"/>
  <c r="DU450" i="1" s="1"/>
  <c r="CK450" i="1"/>
  <c r="DH450" i="1" s="1"/>
  <c r="CZ450" i="1"/>
  <c r="DW450" i="1" s="1"/>
  <c r="CV450" i="1"/>
  <c r="DS450" i="1" s="1"/>
  <c r="CO450" i="1"/>
  <c r="DB450" i="1"/>
  <c r="DY450" i="1" s="1"/>
  <c r="CW450" i="1"/>
  <c r="DT450" i="1" s="1"/>
  <c r="CJ450" i="1"/>
  <c r="CQ450" i="1"/>
  <c r="DN450" i="1" s="1"/>
  <c r="EZ521" i="1"/>
  <c r="FT401" i="1"/>
  <c r="FT346" i="1"/>
  <c r="BE160" i="1"/>
  <c r="GK393" i="1"/>
  <c r="CB393" i="1" s="1"/>
  <c r="DL516" i="1"/>
  <c r="FO149" i="1"/>
  <c r="CC513" i="1"/>
  <c r="GE292" i="1"/>
  <c r="K570" i="1"/>
  <c r="CI447" i="1"/>
  <c r="DF447" i="1" s="1"/>
  <c r="CM447" i="1"/>
  <c r="AU447" i="1"/>
  <c r="CN447" i="1"/>
  <c r="DK447" i="1" s="1"/>
  <c r="CL447" i="1"/>
  <c r="DI447" i="1" s="1"/>
  <c r="GK447" i="1"/>
  <c r="CB447" i="1" s="1"/>
  <c r="CV447" i="1"/>
  <c r="CU447" i="1"/>
  <c r="DR447" i="1" s="1"/>
  <c r="CX447" i="1"/>
  <c r="DU447" i="1" s="1"/>
  <c r="CT447" i="1"/>
  <c r="DQ447" i="1" s="1"/>
  <c r="DB447" i="1"/>
  <c r="DY447" i="1" s="1"/>
  <c r="CZ447" i="1"/>
  <c r="CJ447" i="1"/>
  <c r="DG447" i="1" s="1"/>
  <c r="CS447" i="1"/>
  <c r="DP447" i="1" s="1"/>
  <c r="CK447" i="1"/>
  <c r="CO447" i="1"/>
  <c r="DL447" i="1" s="1"/>
  <c r="CP447" i="1"/>
  <c r="DM447" i="1" s="1"/>
  <c r="DA447" i="1"/>
  <c r="DX447" i="1" s="1"/>
  <c r="CQ447" i="1"/>
  <c r="CR447" i="1"/>
  <c r="DC447" i="1"/>
  <c r="DZ447" i="1" s="1"/>
  <c r="CW447" i="1"/>
  <c r="DT447" i="1" s="1"/>
  <c r="CY447" i="1"/>
  <c r="DV447" i="1" s="1"/>
  <c r="DV384" i="1"/>
  <c r="CI223" i="1"/>
  <c r="DF223" i="1" s="1"/>
  <c r="CN223" i="1"/>
  <c r="DK223" i="1" s="1"/>
  <c r="AU223" i="1"/>
  <c r="CL223" i="1"/>
  <c r="CM223" i="1"/>
  <c r="GK223" i="1"/>
  <c r="CB223" i="1" s="1"/>
  <c r="CP223" i="1"/>
  <c r="DM223" i="1" s="1"/>
  <c r="CZ223" i="1"/>
  <c r="DC223" i="1"/>
  <c r="DZ223" i="1" s="1"/>
  <c r="CY223" i="1"/>
  <c r="DV223" i="1" s="1"/>
  <c r="CU223" i="1"/>
  <c r="CS223" i="1"/>
  <c r="CT223" i="1"/>
  <c r="DQ223" i="1" s="1"/>
  <c r="DA223" i="1"/>
  <c r="DX223" i="1" s="1"/>
  <c r="CV223" i="1"/>
  <c r="DS223" i="1" s="1"/>
  <c r="CR223" i="1"/>
  <c r="DO223" i="1" s="1"/>
  <c r="CK223" i="1"/>
  <c r="DH223" i="1" s="1"/>
  <c r="CJ223" i="1"/>
  <c r="DG223" i="1" s="1"/>
  <c r="CO223" i="1"/>
  <c r="DL223" i="1" s="1"/>
  <c r="CQ223" i="1"/>
  <c r="DN223" i="1" s="1"/>
  <c r="CX223" i="1"/>
  <c r="DU223" i="1" s="1"/>
  <c r="CW223" i="1"/>
  <c r="DB223" i="1"/>
  <c r="DY223" i="1" s="1"/>
  <c r="BH511" i="1"/>
  <c r="FG230" i="1"/>
  <c r="BG460" i="1"/>
  <c r="ER524" i="1"/>
  <c r="FS404" i="1"/>
  <c r="BQ137" i="1"/>
  <c r="FR433" i="1"/>
  <c r="FR432" i="1"/>
  <c r="CM113" i="1"/>
  <c r="DJ113" i="1" s="1"/>
  <c r="EG113" i="1" s="1"/>
  <c r="GK113" i="1"/>
  <c r="CB113" i="1" s="1"/>
  <c r="AU113" i="1"/>
  <c r="F13" i="70"/>
  <c r="B13" i="70" s="1"/>
  <c r="CL113" i="1"/>
  <c r="DI113" i="1" s="1"/>
  <c r="EF113" i="1" s="1"/>
  <c r="CN113" i="1"/>
  <c r="DK113" i="1" s="1"/>
  <c r="EH113" i="1" s="1"/>
  <c r="CT113" i="1"/>
  <c r="DQ113" i="1" s="1"/>
  <c r="EN113" i="1" s="1"/>
  <c r="CO113" i="1"/>
  <c r="DL113" i="1" s="1"/>
  <c r="EI113" i="1" s="1"/>
  <c r="DA113" i="1"/>
  <c r="DX113" i="1" s="1"/>
  <c r="EU113" i="1" s="1"/>
  <c r="CQ113" i="1"/>
  <c r="DN113" i="1" s="1"/>
  <c r="EK113" i="1" s="1"/>
  <c r="CY113" i="1"/>
  <c r="DV113" i="1" s="1"/>
  <c r="ES113" i="1" s="1"/>
  <c r="CX113" i="1"/>
  <c r="DU113" i="1" s="1"/>
  <c r="ER113" i="1" s="1"/>
  <c r="DB113" i="1"/>
  <c r="DY113" i="1" s="1"/>
  <c r="EV113" i="1" s="1"/>
  <c r="CU113" i="1"/>
  <c r="DR113" i="1" s="1"/>
  <c r="EO113" i="1" s="1"/>
  <c r="CJ113" i="1"/>
  <c r="DG113" i="1" s="1"/>
  <c r="ED113" i="1" s="1"/>
  <c r="CW113" i="1"/>
  <c r="DT113" i="1" s="1"/>
  <c r="EQ113" i="1" s="1"/>
  <c r="CV113" i="1"/>
  <c r="DS113" i="1" s="1"/>
  <c r="EP113" i="1" s="1"/>
  <c r="CZ113" i="1"/>
  <c r="DW113" i="1" s="1"/>
  <c r="ET113" i="1" s="1"/>
  <c r="CP113" i="1"/>
  <c r="DM113" i="1" s="1"/>
  <c r="EJ113" i="1" s="1"/>
  <c r="CR113" i="1"/>
  <c r="DO113" i="1" s="1"/>
  <c r="EL113" i="1" s="1"/>
  <c r="DC113" i="1"/>
  <c r="DZ113" i="1" s="1"/>
  <c r="EW113" i="1" s="1"/>
  <c r="CS113" i="1"/>
  <c r="DP113" i="1" s="1"/>
  <c r="EM113" i="1" s="1"/>
  <c r="CK113" i="1"/>
  <c r="DH113" i="1" s="1"/>
  <c r="EE113" i="1" s="1"/>
  <c r="FQ125" i="1"/>
  <c r="FO438" i="1"/>
  <c r="DM390" i="1"/>
  <c r="DZ390" i="1"/>
  <c r="DR394" i="1"/>
  <c r="AU233" i="1"/>
  <c r="CM233" i="1"/>
  <c r="DJ233" i="1" s="1"/>
  <c r="CL233" i="1"/>
  <c r="DI233" i="1" s="1"/>
  <c r="CN233" i="1"/>
  <c r="DK233" i="1" s="1"/>
  <c r="GK233" i="1"/>
  <c r="CB233" i="1" s="1"/>
  <c r="CV233" i="1"/>
  <c r="CS233" i="1"/>
  <c r="DP233" i="1" s="1"/>
  <c r="CU233" i="1"/>
  <c r="DR233" i="1" s="1"/>
  <c r="CX233" i="1"/>
  <c r="CQ233" i="1"/>
  <c r="CR233" i="1"/>
  <c r="CO233" i="1"/>
  <c r="DC233" i="1"/>
  <c r="CK233" i="1"/>
  <c r="CP233" i="1"/>
  <c r="DM233" i="1" s="1"/>
  <c r="CY233" i="1"/>
  <c r="DV233" i="1" s="1"/>
  <c r="DB233" i="1"/>
  <c r="CW233" i="1"/>
  <c r="DT233" i="1" s="1"/>
  <c r="CJ233" i="1"/>
  <c r="DG233" i="1" s="1"/>
  <c r="CZ233" i="1"/>
  <c r="DW233" i="1" s="1"/>
  <c r="CT233" i="1"/>
  <c r="DA233" i="1"/>
  <c r="BH223" i="1"/>
  <c r="DM379" i="1"/>
  <c r="H25" i="74"/>
  <c r="D25" i="74"/>
  <c r="E25" i="74" s="1"/>
  <c r="BQ133" i="1"/>
  <c r="BG149" i="1"/>
  <c r="BN501" i="1"/>
  <c r="BN571" i="1" s="1"/>
  <c r="FH134" i="1"/>
  <c r="BI434" i="1"/>
  <c r="FP472" i="1"/>
  <c r="BM441" i="1"/>
  <c r="BL129" i="1"/>
  <c r="BL183" i="1"/>
  <c r="BL196" i="1"/>
  <c r="BL193" i="1"/>
  <c r="BL191" i="1"/>
  <c r="BL184" i="1"/>
  <c r="BL192" i="1"/>
  <c r="BL179" i="1"/>
  <c r="BL185" i="1"/>
  <c r="BL195" i="1"/>
  <c r="BL188" i="1"/>
  <c r="BL187" i="1"/>
  <c r="BL197" i="1"/>
  <c r="BL190" i="1"/>
  <c r="BL189" i="1"/>
  <c r="BL178" i="1"/>
  <c r="BL182" i="1"/>
  <c r="BL180" i="1"/>
  <c r="BL186" i="1"/>
  <c r="BL181" i="1"/>
  <c r="BL198" i="1"/>
  <c r="BL194" i="1"/>
  <c r="BL246" i="1"/>
  <c r="FP241" i="1"/>
  <c r="GA315" i="1"/>
  <c r="FW315" i="1"/>
  <c r="GE315" i="1"/>
  <c r="K588" i="1"/>
  <c r="FA217" i="1"/>
  <c r="Q498" i="1"/>
  <c r="CM124" i="1"/>
  <c r="DJ124" i="1" s="1"/>
  <c r="AU124" i="1"/>
  <c r="CN124" i="1"/>
  <c r="DK124" i="1" s="1"/>
  <c r="CL124" i="1"/>
  <c r="GK124" i="1"/>
  <c r="CB124" i="1" s="1"/>
  <c r="CR124" i="1"/>
  <c r="DO124" i="1" s="1"/>
  <c r="CZ124" i="1"/>
  <c r="CS124" i="1"/>
  <c r="CV124" i="1"/>
  <c r="CU124" i="1"/>
  <c r="CX124" i="1"/>
  <c r="DU124" i="1" s="1"/>
  <c r="CW124" i="1"/>
  <c r="DT124" i="1" s="1"/>
  <c r="CO124" i="1"/>
  <c r="CJ124" i="1"/>
  <c r="CY124" i="1"/>
  <c r="DV124" i="1" s="1"/>
  <c r="CQ124" i="1"/>
  <c r="CP124" i="1"/>
  <c r="DC124" i="1"/>
  <c r="DA124" i="1"/>
  <c r="DX124" i="1" s="1"/>
  <c r="CK124" i="1"/>
  <c r="CT124" i="1"/>
  <c r="DB124" i="1"/>
  <c r="DY124" i="1" s="1"/>
  <c r="BI467" i="1"/>
  <c r="BN135" i="1"/>
  <c r="AX216" i="1"/>
  <c r="FQ440" i="1"/>
  <c r="BD446" i="1"/>
  <c r="FF446" i="1" s="1"/>
  <c r="AZ127" i="1"/>
  <c r="FJ444" i="1"/>
  <c r="EK518" i="1"/>
  <c r="FR398" i="1"/>
  <c r="FR358" i="1"/>
  <c r="BL226" i="1"/>
  <c r="BI230" i="1"/>
  <c r="BQ434" i="1"/>
  <c r="DR403" i="1"/>
  <c r="BS403" i="1"/>
  <c r="BW403" i="1" s="1"/>
  <c r="BI453" i="1"/>
  <c r="FM430" i="1"/>
  <c r="DW405" i="1"/>
  <c r="DW404" i="1"/>
  <c r="H50" i="74"/>
  <c r="D50" i="74"/>
  <c r="FR375" i="1"/>
  <c r="DM407" i="1"/>
  <c r="DJ407" i="1"/>
  <c r="BI440" i="1"/>
  <c r="BM204" i="1"/>
  <c r="BM239" i="1"/>
  <c r="EA513" i="1"/>
  <c r="FQ232" i="1"/>
  <c r="FO401" i="1"/>
  <c r="DO521" i="1"/>
  <c r="AG521" i="1"/>
  <c r="DO526" i="1"/>
  <c r="FO406" i="1"/>
  <c r="AG526" i="1"/>
  <c r="BQ206" i="1"/>
  <c r="DL392" i="1"/>
  <c r="DO392" i="1"/>
  <c r="BQ584" i="1"/>
  <c r="FG383" i="1"/>
  <c r="FG382" i="1"/>
  <c r="BJ502" i="1"/>
  <c r="CE514" i="1"/>
  <c r="FJ394" i="1"/>
  <c r="FJ361" i="1"/>
  <c r="CE504" i="1"/>
  <c r="FJ384" i="1"/>
  <c r="EC513" i="1"/>
  <c r="FQ393" i="1"/>
  <c r="DA498" i="1"/>
  <c r="DA568" i="1" s="1"/>
  <c r="FM378" i="1"/>
  <c r="DA505" i="1"/>
  <c r="DA575" i="1" s="1"/>
  <c r="FM385" i="1"/>
  <c r="EC527" i="1"/>
  <c r="FQ407" i="1"/>
  <c r="EC526" i="1"/>
  <c r="FQ406" i="1"/>
  <c r="FQ342" i="1"/>
  <c r="FA443" i="1"/>
  <c r="BL151" i="1"/>
  <c r="BD146" i="1"/>
  <c r="BG462" i="1"/>
  <c r="FI462" i="1" s="1"/>
  <c r="BD228" i="1"/>
  <c r="BN439" i="1"/>
  <c r="FP440" i="1" s="1"/>
  <c r="BM222" i="1"/>
  <c r="FX263" i="1"/>
  <c r="FQ388" i="1"/>
  <c r="EC508" i="1"/>
  <c r="FJ375" i="1"/>
  <c r="BL146" i="1"/>
  <c r="FH123" i="1"/>
  <c r="BQ235" i="1"/>
  <c r="FS236" i="1" s="1"/>
  <c r="CB517" i="1"/>
  <c r="FJ150" i="1"/>
  <c r="BQ142" i="1"/>
  <c r="BL220" i="1"/>
  <c r="DA513" i="1"/>
  <c r="DA583" i="1" s="1"/>
  <c r="FM393" i="1"/>
  <c r="FP399" i="1"/>
  <c r="DV519" i="1"/>
  <c r="BG200" i="1"/>
  <c r="DV500" i="1"/>
  <c r="FP380" i="1"/>
  <c r="FP403" i="1"/>
  <c r="CI157" i="1"/>
  <c r="AZ145" i="1"/>
  <c r="BG446" i="1"/>
  <c r="BI203" i="1"/>
  <c r="FK203" i="1" s="1"/>
  <c r="AZ135" i="1"/>
  <c r="FB136" i="1" s="1"/>
  <c r="BQ147" i="1"/>
  <c r="EX515" i="1"/>
  <c r="FT234" i="1"/>
  <c r="BL131" i="1"/>
  <c r="FG396" i="1"/>
  <c r="BJ516" i="1"/>
  <c r="FG342" i="1"/>
  <c r="DV495" i="1"/>
  <c r="FP375" i="1"/>
  <c r="BN410" i="1"/>
  <c r="FQ396" i="1"/>
  <c r="BK203" i="1"/>
  <c r="DY381" i="1"/>
  <c r="GK381" i="1"/>
  <c r="CB381" i="1" s="1"/>
  <c r="BD432" i="1"/>
  <c r="FF432" i="1" s="1"/>
  <c r="BL448" i="1"/>
  <c r="FW295" i="1"/>
  <c r="DT395" i="1"/>
  <c r="DV395" i="1"/>
  <c r="FH434" i="1"/>
  <c r="DT376" i="1"/>
  <c r="GK376" i="1"/>
  <c r="CB376" i="1" s="1"/>
  <c r="BH204" i="1"/>
  <c r="FJ204" i="1" s="1"/>
  <c r="AY451" i="1"/>
  <c r="BH236" i="1"/>
  <c r="CB497" i="1"/>
  <c r="FG469" i="1"/>
  <c r="EC509" i="1"/>
  <c r="FQ389" i="1"/>
  <c r="DR372" i="1"/>
  <c r="GK372" i="1"/>
  <c r="CB372" i="1" s="1"/>
  <c r="BI431" i="1"/>
  <c r="DL396" i="1"/>
  <c r="DG396" i="1"/>
  <c r="BL205" i="1"/>
  <c r="FN205" i="1" s="1"/>
  <c r="FA205" i="1"/>
  <c r="BJ234" i="1"/>
  <c r="DH385" i="1"/>
  <c r="DQ385" i="1"/>
  <c r="DM370" i="1"/>
  <c r="GK370" i="1"/>
  <c r="CB370" i="1" s="1"/>
  <c r="BP129" i="1"/>
  <c r="AX134" i="1"/>
  <c r="DH567" i="1"/>
  <c r="BQ570" i="1"/>
  <c r="BL469" i="1"/>
  <c r="BQ124" i="1"/>
  <c r="FF378" i="1"/>
  <c r="BC498" i="1"/>
  <c r="BC568" i="1" s="1"/>
  <c r="FF365" i="1"/>
  <c r="FF363" i="1"/>
  <c r="FF347" i="1"/>
  <c r="FF344" i="1"/>
  <c r="BK457" i="1"/>
  <c r="FS378" i="1"/>
  <c r="AY143" i="1"/>
  <c r="BL236" i="1"/>
  <c r="FW282" i="1"/>
  <c r="CI448" i="1"/>
  <c r="CM448" i="1"/>
  <c r="AU448" i="1"/>
  <c r="CL448" i="1"/>
  <c r="DI448" i="1" s="1"/>
  <c r="CN448" i="1"/>
  <c r="GK448" i="1"/>
  <c r="CB448" i="1" s="1"/>
  <c r="O329" i="51" s="1"/>
  <c r="CW448" i="1"/>
  <c r="DB448" i="1"/>
  <c r="CU448" i="1"/>
  <c r="CR448" i="1"/>
  <c r="CZ448" i="1"/>
  <c r="CS448" i="1"/>
  <c r="CP448" i="1"/>
  <c r="CY448" i="1"/>
  <c r="CQ448" i="1"/>
  <c r="CO448" i="1"/>
  <c r="CX448" i="1"/>
  <c r="CJ448" i="1"/>
  <c r="DC448" i="1"/>
  <c r="CV448" i="1"/>
  <c r="CT448" i="1"/>
  <c r="DA448" i="1"/>
  <c r="CK448" i="1"/>
  <c r="CM518" i="1"/>
  <c r="FK398" i="1"/>
  <c r="CM504" i="1"/>
  <c r="FK384" i="1"/>
  <c r="FK350" i="1"/>
  <c r="FK358" i="1"/>
  <c r="BH104" i="1"/>
  <c r="BH108" i="1"/>
  <c r="BH92" i="1"/>
  <c r="BH111" i="1"/>
  <c r="BH110" i="1"/>
  <c r="BH109" i="1"/>
  <c r="BH105" i="1"/>
  <c r="BH98" i="1"/>
  <c r="BH96" i="1"/>
  <c r="BH99" i="1"/>
  <c r="BH94" i="1"/>
  <c r="BH97" i="1"/>
  <c r="BH112" i="1"/>
  <c r="BH101" i="1"/>
  <c r="BH107" i="1"/>
  <c r="BH95" i="1"/>
  <c r="BH100" i="1"/>
  <c r="BH93" i="1"/>
  <c r="BH426" i="1"/>
  <c r="BH106" i="1"/>
  <c r="BH103" i="1"/>
  <c r="BH102" i="1"/>
  <c r="DZ377" i="1"/>
  <c r="DR377" i="1"/>
  <c r="AY450" i="1"/>
  <c r="BJ207" i="1"/>
  <c r="FL207" i="1" s="1"/>
  <c r="BM144" i="1"/>
  <c r="BJ117" i="1"/>
  <c r="BE457" i="1"/>
  <c r="FG457" i="1" s="1"/>
  <c r="DQ362" i="1"/>
  <c r="DW362" i="1"/>
  <c r="DK362" i="1"/>
  <c r="DN366" i="1"/>
  <c r="DZ366" i="1"/>
  <c r="BO520" i="1"/>
  <c r="FH239" i="1"/>
  <c r="BL453" i="1"/>
  <c r="BE152" i="1"/>
  <c r="BJ237" i="1"/>
  <c r="BG234" i="1"/>
  <c r="BK240" i="1"/>
  <c r="CI138" i="1"/>
  <c r="DF139" i="1" s="1"/>
  <c r="S579" i="1"/>
  <c r="BL431" i="1"/>
  <c r="BE150" i="1"/>
  <c r="FM395" i="1"/>
  <c r="BI437" i="1"/>
  <c r="FK437" i="1" s="1"/>
  <c r="BE125" i="1"/>
  <c r="CI235" i="1"/>
  <c r="DF235" i="1" s="1"/>
  <c r="FO363" i="1"/>
  <c r="DY368" i="1"/>
  <c r="DJ368" i="1"/>
  <c r="Z518" i="1"/>
  <c r="FB398" i="1"/>
  <c r="Z512" i="1"/>
  <c r="FB392" i="1"/>
  <c r="FB352" i="1"/>
  <c r="FB341" i="1"/>
  <c r="BL452" i="1"/>
  <c r="DO374" i="1"/>
  <c r="DI374" i="1"/>
  <c r="BF449" i="1"/>
  <c r="DL386" i="1"/>
  <c r="DJ386" i="1"/>
  <c r="BM157" i="1"/>
  <c r="BJ127" i="1"/>
  <c r="BK452" i="1"/>
  <c r="DO364" i="1"/>
  <c r="DI364" i="1"/>
  <c r="GE305" i="1"/>
  <c r="FI349" i="1"/>
  <c r="FI340" i="1"/>
  <c r="FF121" i="1"/>
  <c r="FN393" i="1"/>
  <c r="DH513" i="1"/>
  <c r="DH583" i="1" s="1"/>
  <c r="EW505" i="1"/>
  <c r="FT138" i="1"/>
  <c r="FS231" i="1"/>
  <c r="EP512" i="1"/>
  <c r="DS399" i="1"/>
  <c r="DT399" i="1"/>
  <c r="ID273" i="1"/>
  <c r="ID266" i="1"/>
  <c r="ID267" i="1"/>
  <c r="ID269" i="1"/>
  <c r="ID274" i="1"/>
  <c r="ID259" i="1"/>
  <c r="ID272" i="1"/>
  <c r="ID264" i="1"/>
  <c r="ID265" i="1"/>
  <c r="ID275" i="1"/>
  <c r="ID271" i="1"/>
  <c r="ID258" i="1"/>
  <c r="ID276" i="1"/>
  <c r="ID262" i="1"/>
  <c r="ID263" i="1"/>
  <c r="ID278" i="1"/>
  <c r="ID260" i="1"/>
  <c r="ID277" i="1"/>
  <c r="ID268" i="1"/>
  <c r="ID270" i="1"/>
  <c r="ID261" i="1"/>
  <c r="FN231" i="1"/>
  <c r="DF512" i="1"/>
  <c r="CP410" i="1"/>
  <c r="DM375" i="1"/>
  <c r="L301" i="45"/>
  <c r="L335" i="45" s="1"/>
  <c r="D335" i="45"/>
  <c r="F301" i="45"/>
  <c r="AI301" i="45" s="1"/>
  <c r="D46" i="45"/>
  <c r="D130" i="45"/>
  <c r="D384" i="45"/>
  <c r="BD125" i="1"/>
  <c r="BD109" i="1"/>
  <c r="BD95" i="1"/>
  <c r="BD101" i="1"/>
  <c r="BD106" i="1"/>
  <c r="BD92" i="1"/>
  <c r="BD97" i="1"/>
  <c r="BD103" i="1"/>
  <c r="BD98" i="1"/>
  <c r="BD100" i="1"/>
  <c r="BD96" i="1"/>
  <c r="BD111" i="1"/>
  <c r="BD99" i="1"/>
  <c r="BD93" i="1"/>
  <c r="BD104" i="1"/>
  <c r="BD94" i="1"/>
  <c r="BD108" i="1"/>
  <c r="BD426" i="1"/>
  <c r="BD102" i="1"/>
  <c r="BD105" i="1"/>
  <c r="BD110" i="1"/>
  <c r="BD112" i="1"/>
  <c r="BD107" i="1"/>
  <c r="DN401" i="1"/>
  <c r="GK401" i="1"/>
  <c r="CB401" i="1" s="1"/>
  <c r="FJ212" i="1"/>
  <c r="BG473" i="1"/>
  <c r="FS359" i="1"/>
  <c r="FS355" i="1"/>
  <c r="FL350" i="1"/>
  <c r="FL357" i="1"/>
  <c r="BG464" i="1"/>
  <c r="FI464" i="1" s="1"/>
  <c r="H19" i="74"/>
  <c r="D19" i="74"/>
  <c r="E19" i="74" s="1"/>
  <c r="EP517" i="1"/>
  <c r="DF143" i="1"/>
  <c r="L293" i="45"/>
  <c r="F293" i="45"/>
  <c r="AI293" i="45" s="1"/>
  <c r="D376" i="45"/>
  <c r="D38" i="45"/>
  <c r="D122" i="45"/>
  <c r="DW400" i="1"/>
  <c r="DQ400" i="1"/>
  <c r="L326" i="45"/>
  <c r="F326" i="45"/>
  <c r="AI326" i="45" s="1"/>
  <c r="D155" i="45"/>
  <c r="D409" i="45"/>
  <c r="D71" i="45"/>
  <c r="BN115" i="1"/>
  <c r="GE322" i="1"/>
  <c r="BE139" i="1"/>
  <c r="EW378" i="1"/>
  <c r="EH378" i="1"/>
  <c r="FH348" i="1"/>
  <c r="BX509" i="1"/>
  <c r="FI389" i="1"/>
  <c r="BG227" i="1"/>
  <c r="BH500" i="1"/>
  <c r="FG219" i="1"/>
  <c r="CU411" i="1"/>
  <c r="DR387" i="1"/>
  <c r="GK387" i="1"/>
  <c r="CB387" i="1" s="1"/>
  <c r="BX514" i="1"/>
  <c r="FI394" i="1"/>
  <c r="FS447" i="1"/>
  <c r="EO391" i="1"/>
  <c r="EG391" i="1"/>
  <c r="BD122" i="1"/>
  <c r="FF122" i="1" s="1"/>
  <c r="BI212" i="1"/>
  <c r="FF210" i="1"/>
  <c r="EN382" i="1"/>
  <c r="AZ241" i="1"/>
  <c r="W503" i="1"/>
  <c r="W573" i="1" s="1"/>
  <c r="GA321" i="1"/>
  <c r="BH501" i="1"/>
  <c r="FG220" i="1"/>
  <c r="FL451" i="1"/>
  <c r="AW472" i="1"/>
  <c r="AW473" i="1"/>
  <c r="AW474" i="1"/>
  <c r="AW445" i="1"/>
  <c r="AW467" i="1"/>
  <c r="AW454" i="1"/>
  <c r="AW431" i="1"/>
  <c r="AW465" i="1"/>
  <c r="AW443" i="1"/>
  <c r="AW453" i="1"/>
  <c r="AW436" i="1"/>
  <c r="AW438" i="1"/>
  <c r="AW451" i="1"/>
  <c r="AW452" i="1"/>
  <c r="AW455" i="1"/>
  <c r="AW437" i="1"/>
  <c r="AW456" i="1"/>
  <c r="AW459" i="1"/>
  <c r="AW447" i="1"/>
  <c r="AW439" i="1"/>
  <c r="AW462" i="1"/>
  <c r="AW435" i="1"/>
  <c r="AW466" i="1"/>
  <c r="AW446" i="1"/>
  <c r="AW434" i="1"/>
  <c r="AW463" i="1"/>
  <c r="AW458" i="1"/>
  <c r="AW457" i="1"/>
  <c r="Z482" i="1"/>
  <c r="AX470" i="1" s="1"/>
  <c r="AW448" i="1"/>
  <c r="AW464" i="1"/>
  <c r="AW450" i="1"/>
  <c r="AW433" i="1"/>
  <c r="AW469" i="1"/>
  <c r="AW432" i="1"/>
  <c r="AW441" i="1"/>
  <c r="AW449" i="1"/>
  <c r="AW471" i="1"/>
  <c r="AW427" i="1"/>
  <c r="AW444" i="1"/>
  <c r="AW429" i="1"/>
  <c r="AW470" i="1"/>
  <c r="AW430" i="1"/>
  <c r="AW440" i="1"/>
  <c r="AW428" i="1"/>
  <c r="AW442" i="1"/>
  <c r="AW468" i="1"/>
  <c r="AW461" i="1"/>
  <c r="AW460" i="1"/>
  <c r="BE159" i="1"/>
  <c r="BG436" i="1"/>
  <c r="EI520" i="1"/>
  <c r="FR239" i="1"/>
  <c r="FJ123" i="1"/>
  <c r="BD140" i="1"/>
  <c r="BD203" i="1"/>
  <c r="K575" i="1"/>
  <c r="CX500" i="1"/>
  <c r="BN122" i="1"/>
  <c r="BE147" i="1"/>
  <c r="DR388" i="1"/>
  <c r="DT388" i="1"/>
  <c r="FO471" i="1"/>
  <c r="FN395" i="1"/>
  <c r="DH515" i="1"/>
  <c r="DH585" i="1" s="1"/>
  <c r="BK216" i="1"/>
  <c r="EX514" i="1"/>
  <c r="FT233" i="1"/>
  <c r="BQ116" i="1"/>
  <c r="FS117" i="1" s="1"/>
  <c r="FP466" i="1"/>
  <c r="GE283" i="1"/>
  <c r="GA283" i="1"/>
  <c r="FW283" i="1"/>
  <c r="AU219" i="1"/>
  <c r="CM219" i="1"/>
  <c r="CN219" i="1"/>
  <c r="DK219" i="1" s="1"/>
  <c r="CL219" i="1"/>
  <c r="DI219" i="1" s="1"/>
  <c r="GK219" i="1"/>
  <c r="CB219" i="1" s="1"/>
  <c r="CU219" i="1"/>
  <c r="DB219" i="1"/>
  <c r="DY219" i="1" s="1"/>
  <c r="DA219" i="1"/>
  <c r="DX219" i="1" s="1"/>
  <c r="DC219" i="1"/>
  <c r="DZ219" i="1" s="1"/>
  <c r="CP219" i="1"/>
  <c r="CX219" i="1"/>
  <c r="DU219" i="1" s="1"/>
  <c r="CT219" i="1"/>
  <c r="CO219" i="1"/>
  <c r="CW219" i="1"/>
  <c r="CJ219" i="1"/>
  <c r="CS219" i="1"/>
  <c r="DP219" i="1" s="1"/>
  <c r="CZ219" i="1"/>
  <c r="DW219" i="1" s="1"/>
  <c r="CR219" i="1"/>
  <c r="DO219" i="1" s="1"/>
  <c r="CY219" i="1"/>
  <c r="DV219" i="1" s="1"/>
  <c r="CV219" i="1"/>
  <c r="DS219" i="1" s="1"/>
  <c r="CQ219" i="1"/>
  <c r="DN219" i="1" s="1"/>
  <c r="CK219" i="1"/>
  <c r="FH118" i="1"/>
  <c r="DZ383" i="1"/>
  <c r="DJ383" i="1"/>
  <c r="BD468" i="1"/>
  <c r="CI458" i="1"/>
  <c r="DF458" i="1" s="1"/>
  <c r="CM458" i="1"/>
  <c r="DJ458" i="1" s="1"/>
  <c r="AU458" i="1"/>
  <c r="CL458" i="1"/>
  <c r="DI458" i="1" s="1"/>
  <c r="CN458" i="1"/>
  <c r="GK458" i="1"/>
  <c r="CB458" i="1" s="1"/>
  <c r="O339" i="51" s="1"/>
  <c r="CW458" i="1"/>
  <c r="CV458" i="1"/>
  <c r="CP458" i="1"/>
  <c r="CT458" i="1"/>
  <c r="DQ458" i="1" s="1"/>
  <c r="CK458" i="1"/>
  <c r="CQ458" i="1"/>
  <c r="DN458" i="1" s="1"/>
  <c r="CJ458" i="1"/>
  <c r="DG458" i="1" s="1"/>
  <c r="CU458" i="1"/>
  <c r="DC458" i="1"/>
  <c r="DZ458" i="1" s="1"/>
  <c r="CR458" i="1"/>
  <c r="DO458" i="1" s="1"/>
  <c r="CO458" i="1"/>
  <c r="CZ458" i="1"/>
  <c r="DW458" i="1" s="1"/>
  <c r="CY458" i="1"/>
  <c r="DV458" i="1" s="1"/>
  <c r="DA458" i="1"/>
  <c r="DX458" i="1" s="1"/>
  <c r="CX458" i="1"/>
  <c r="DB458" i="1"/>
  <c r="CS458" i="1"/>
  <c r="DP458" i="1" s="1"/>
  <c r="EH505" i="1"/>
  <c r="FO118" i="1"/>
  <c r="S517" i="1"/>
  <c r="S587" i="1" s="1"/>
  <c r="FA397" i="1"/>
  <c r="CX496" i="1"/>
  <c r="FM129" i="1"/>
  <c r="EV369" i="1"/>
  <c r="ER369" i="1"/>
  <c r="BI127" i="1"/>
  <c r="BN499" i="1"/>
  <c r="BN569" i="1" s="1"/>
  <c r="FH132" i="1"/>
  <c r="FT430" i="1"/>
  <c r="BD129" i="1"/>
  <c r="K580" i="1"/>
  <c r="FO115" i="1"/>
  <c r="FN232" i="1"/>
  <c r="DF513" i="1"/>
  <c r="BQ151" i="1"/>
  <c r="FN380" i="1"/>
  <c r="DH500" i="1"/>
  <c r="DH570" i="1" s="1"/>
  <c r="FT152" i="1"/>
  <c r="EW519" i="1"/>
  <c r="DU389" i="1"/>
  <c r="DI389" i="1"/>
  <c r="FN357" i="1"/>
  <c r="FN359" i="1"/>
  <c r="DM402" i="1"/>
  <c r="DO402" i="1"/>
  <c r="FH120" i="1"/>
  <c r="BI125" i="1"/>
  <c r="FT347" i="1"/>
  <c r="FT348" i="1"/>
  <c r="ER496" i="1"/>
  <c r="ER566" i="1" s="1"/>
  <c r="FS376" i="1"/>
  <c r="CB513" i="1"/>
  <c r="FJ146" i="1"/>
  <c r="CI136" i="1"/>
  <c r="DF136" i="1" s="1"/>
  <c r="DZ384" i="1"/>
  <c r="CI137" i="1"/>
  <c r="CN137" i="1"/>
  <c r="CL137" i="1"/>
  <c r="DI137" i="1" s="1"/>
  <c r="CM137" i="1"/>
  <c r="AU137" i="1"/>
  <c r="GK137" i="1"/>
  <c r="CB137" i="1" s="1"/>
  <c r="CY137" i="1"/>
  <c r="DV137" i="1" s="1"/>
  <c r="CO137" i="1"/>
  <c r="DL137" i="1" s="1"/>
  <c r="CW137" i="1"/>
  <c r="DT137" i="1" s="1"/>
  <c r="CQ137" i="1"/>
  <c r="CP137" i="1"/>
  <c r="DM137" i="1" s="1"/>
  <c r="DC137" i="1"/>
  <c r="DZ137" i="1" s="1"/>
  <c r="CU137" i="1"/>
  <c r="DR137" i="1" s="1"/>
  <c r="CJ137" i="1"/>
  <c r="DG137" i="1" s="1"/>
  <c r="CZ137" i="1"/>
  <c r="CS137" i="1"/>
  <c r="DP137" i="1" s="1"/>
  <c r="CR137" i="1"/>
  <c r="DO137" i="1" s="1"/>
  <c r="DB137" i="1"/>
  <c r="DY137" i="1" s="1"/>
  <c r="CX137" i="1"/>
  <c r="CV137" i="1"/>
  <c r="DS137" i="1" s="1"/>
  <c r="CT137" i="1"/>
  <c r="CK137" i="1"/>
  <c r="DH137" i="1" s="1"/>
  <c r="DA137" i="1"/>
  <c r="DX137" i="1" s="1"/>
  <c r="BI242" i="1"/>
  <c r="FK243" i="1" s="1"/>
  <c r="BP128" i="1"/>
  <c r="FT124" i="1"/>
  <c r="BN519" i="1"/>
  <c r="GK360" i="1"/>
  <c r="CB360" i="1" s="1"/>
  <c r="BI464" i="1"/>
  <c r="BD459" i="1"/>
  <c r="FJ437" i="1"/>
  <c r="DN390" i="1"/>
  <c r="DS390" i="1"/>
  <c r="DO394" i="1"/>
  <c r="CI147" i="1"/>
  <c r="DF147" i="1" s="1"/>
  <c r="AU147" i="1"/>
  <c r="CM147" i="1"/>
  <c r="DJ147" i="1" s="1"/>
  <c r="CN147" i="1"/>
  <c r="CL147" i="1"/>
  <c r="GK147" i="1"/>
  <c r="CB147" i="1" s="1"/>
  <c r="CU147" i="1"/>
  <c r="CX147" i="1"/>
  <c r="DU147" i="1" s="1"/>
  <c r="DC147" i="1"/>
  <c r="CS147" i="1"/>
  <c r="DP147" i="1" s="1"/>
  <c r="CR147" i="1"/>
  <c r="CV147" i="1"/>
  <c r="CT147" i="1"/>
  <c r="CK147" i="1"/>
  <c r="CP147" i="1"/>
  <c r="CQ147" i="1"/>
  <c r="CJ147" i="1"/>
  <c r="CO147" i="1"/>
  <c r="DB147" i="1"/>
  <c r="DY147" i="1" s="1"/>
  <c r="CW147" i="1"/>
  <c r="DT147" i="1" s="1"/>
  <c r="CZ147" i="1"/>
  <c r="DA147" i="1"/>
  <c r="CY147" i="1"/>
  <c r="DV147" i="1" s="1"/>
  <c r="AZ224" i="1"/>
  <c r="FT228" i="1"/>
  <c r="EX509" i="1"/>
  <c r="DP379" i="1"/>
  <c r="DK379" i="1"/>
  <c r="BQ242" i="1"/>
  <c r="DZ522" i="1"/>
  <c r="FQ155" i="1"/>
  <c r="BL139" i="1"/>
  <c r="P505" i="1"/>
  <c r="P575" i="1" s="1"/>
  <c r="FA138" i="1"/>
  <c r="BG471" i="1"/>
  <c r="FI471" i="1" s="1"/>
  <c r="BK233" i="1"/>
  <c r="EX511" i="1"/>
  <c r="BD137" i="1"/>
  <c r="BK215" i="1"/>
  <c r="BM235" i="1"/>
  <c r="BM142" i="1"/>
  <c r="CT581" i="1"/>
  <c r="BL136" i="1"/>
  <c r="BK202" i="1"/>
  <c r="CR509" i="1"/>
  <c r="FL228" i="1"/>
  <c r="EK524" i="1"/>
  <c r="FR404" i="1"/>
  <c r="FR379" i="1"/>
  <c r="EK499" i="1"/>
  <c r="CM499" i="1"/>
  <c r="FR348" i="1"/>
  <c r="BK223" i="1"/>
  <c r="FG460" i="1"/>
  <c r="BQ158" i="1"/>
  <c r="DP403" i="1"/>
  <c r="DJ403" i="1"/>
  <c r="BG237" i="1"/>
  <c r="BM141" i="1"/>
  <c r="BJ526" i="1"/>
  <c r="FG406" i="1"/>
  <c r="DH576" i="1"/>
  <c r="K577" i="1"/>
  <c r="DM405" i="1"/>
  <c r="DM404" i="1"/>
  <c r="L330" i="45"/>
  <c r="F330" i="45"/>
  <c r="AI330" i="45" s="1"/>
  <c r="D413" i="45"/>
  <c r="D159" i="45"/>
  <c r="D75" i="45"/>
  <c r="DN407" i="1"/>
  <c r="DI407" i="1"/>
  <c r="FQ458" i="1"/>
  <c r="FO370" i="1"/>
  <c r="DO518" i="1"/>
  <c r="DO588" i="1" s="1"/>
  <c r="FO398" i="1"/>
  <c r="FO349" i="1"/>
  <c r="DV392" i="1"/>
  <c r="CM231" i="1"/>
  <c r="DJ231" i="1" s="1"/>
  <c r="CN231" i="1"/>
  <c r="DK231" i="1" s="1"/>
  <c r="CL231" i="1"/>
  <c r="DI231" i="1" s="1"/>
  <c r="AU231" i="1"/>
  <c r="GK231" i="1"/>
  <c r="CB231" i="1" s="1"/>
  <c r="CJ231" i="1"/>
  <c r="DB231" i="1"/>
  <c r="DY231" i="1" s="1"/>
  <c r="CW231" i="1"/>
  <c r="CV231" i="1"/>
  <c r="CK231" i="1"/>
  <c r="DH231" i="1" s="1"/>
  <c r="CP231" i="1"/>
  <c r="DM231" i="1" s="1"/>
  <c r="CY231" i="1"/>
  <c r="CQ231" i="1"/>
  <c r="CX231" i="1"/>
  <c r="DU231" i="1" s="1"/>
  <c r="CO231" i="1"/>
  <c r="CZ231" i="1"/>
  <c r="DW231" i="1" s="1"/>
  <c r="CU231" i="1"/>
  <c r="DR231" i="1" s="1"/>
  <c r="CT231" i="1"/>
  <c r="DQ231" i="1" s="1"/>
  <c r="DA231" i="1"/>
  <c r="DC231" i="1"/>
  <c r="CS231" i="1"/>
  <c r="CR231" i="1"/>
  <c r="AZ223" i="1"/>
  <c r="FJ389" i="1"/>
  <c r="CE509" i="1"/>
  <c r="FJ378" i="1"/>
  <c r="CE498" i="1"/>
  <c r="CE497" i="1"/>
  <c r="CE567" i="1" s="1"/>
  <c r="FJ377" i="1"/>
  <c r="FJ346" i="1"/>
  <c r="AZ199" i="1"/>
  <c r="FB199" i="1" s="1"/>
  <c r="FM383" i="1"/>
  <c r="DA503" i="1"/>
  <c r="DA573" i="1" s="1"/>
  <c r="FM355" i="1"/>
  <c r="EC501" i="1"/>
  <c r="FQ381" i="1"/>
  <c r="EC518" i="1"/>
  <c r="FQ398" i="1"/>
  <c r="FQ377" i="1"/>
  <c r="EC497" i="1"/>
  <c r="FQ344" i="1"/>
  <c r="Z163" i="1"/>
  <c r="AX139" i="1"/>
  <c r="FT451" i="1"/>
  <c r="BD427" i="1"/>
  <c r="FH447" i="1"/>
  <c r="BJ209" i="1"/>
  <c r="BM436" i="1"/>
  <c r="EI512" i="1"/>
  <c r="FR231" i="1"/>
  <c r="P499" i="1"/>
  <c r="FA132" i="1"/>
  <c r="HN281" i="1"/>
  <c r="BQ205" i="1"/>
  <c r="FP208" i="1"/>
  <c r="FT464" i="1"/>
  <c r="CE503" i="1"/>
  <c r="FJ383" i="1"/>
  <c r="BK237" i="1"/>
  <c r="BM244" i="1"/>
  <c r="AZ137" i="1"/>
  <c r="FP360" i="1"/>
  <c r="FP353" i="1"/>
  <c r="FP346" i="1"/>
  <c r="AX157" i="1"/>
  <c r="BI228" i="1"/>
  <c r="BD428" i="1"/>
  <c r="BJ119" i="1"/>
  <c r="FL119" i="1" s="1"/>
  <c r="EK503" i="1"/>
  <c r="FR383" i="1"/>
  <c r="FP243" i="1"/>
  <c r="BQ578" i="1"/>
  <c r="BJ221" i="1"/>
  <c r="AX231" i="1"/>
  <c r="FP237" i="1"/>
  <c r="DT518" i="1"/>
  <c r="BD239" i="1"/>
  <c r="FG367" i="1"/>
  <c r="BJ525" i="1"/>
  <c r="FG405" i="1"/>
  <c r="FG346" i="1"/>
  <c r="GE291" i="1"/>
  <c r="FW291" i="1"/>
  <c r="GA291" i="1"/>
  <c r="CI432" i="1"/>
  <c r="DF432" i="1" s="1"/>
  <c r="CM432" i="1"/>
  <c r="DJ432" i="1" s="1"/>
  <c r="AU432" i="1"/>
  <c r="GK432" i="1"/>
  <c r="CB432" i="1" s="1"/>
  <c r="O313" i="51" s="1"/>
  <c r="CL432" i="1"/>
  <c r="DI432" i="1" s="1"/>
  <c r="CN432" i="1"/>
  <c r="DK432" i="1" s="1"/>
  <c r="CT432" i="1"/>
  <c r="CP432" i="1"/>
  <c r="DM432" i="1" s="1"/>
  <c r="CQ432" i="1"/>
  <c r="DB432" i="1"/>
  <c r="DY432" i="1" s="1"/>
  <c r="CR432" i="1"/>
  <c r="DO432" i="1" s="1"/>
  <c r="DC432" i="1"/>
  <c r="DZ432" i="1" s="1"/>
  <c r="DA432" i="1"/>
  <c r="CK432" i="1"/>
  <c r="CW432" i="1"/>
  <c r="DT432" i="1" s="1"/>
  <c r="CU432" i="1"/>
  <c r="CY432" i="1"/>
  <c r="CZ432" i="1"/>
  <c r="DW432" i="1" s="1"/>
  <c r="CV432" i="1"/>
  <c r="DS432" i="1" s="1"/>
  <c r="CO432" i="1"/>
  <c r="DL432" i="1" s="1"/>
  <c r="CJ432" i="1"/>
  <c r="DG432" i="1" s="1"/>
  <c r="CX432" i="1"/>
  <c r="DU432" i="1" s="1"/>
  <c r="CS432" i="1"/>
  <c r="BJ149" i="1"/>
  <c r="DZ381" i="1"/>
  <c r="DK381" i="1"/>
  <c r="BQ246" i="1"/>
  <c r="CB512" i="1"/>
  <c r="DZ395" i="1"/>
  <c r="DX395" i="1"/>
  <c r="DH376" i="1"/>
  <c r="BS376" i="1"/>
  <c r="BW376" i="1" s="1"/>
  <c r="AU459" i="1"/>
  <c r="CN459" i="1"/>
  <c r="CL459" i="1"/>
  <c r="CM459" i="1"/>
  <c r="GK459" i="1"/>
  <c r="CB459" i="1" s="1"/>
  <c r="O340" i="51" s="1"/>
  <c r="CQ459" i="1"/>
  <c r="CP459" i="1"/>
  <c r="DM459" i="1" s="1"/>
  <c r="CV459" i="1"/>
  <c r="CJ459" i="1"/>
  <c r="CX459" i="1"/>
  <c r="CU459" i="1"/>
  <c r="DR459" i="1" s="1"/>
  <c r="DC459" i="1"/>
  <c r="CW459" i="1"/>
  <c r="CY459" i="1"/>
  <c r="DB459" i="1"/>
  <c r="CO459" i="1"/>
  <c r="CK459" i="1"/>
  <c r="CS459" i="1"/>
  <c r="CZ459" i="1"/>
  <c r="DA459" i="1"/>
  <c r="CT459" i="1"/>
  <c r="CR459" i="1"/>
  <c r="BN458" i="1"/>
  <c r="BJ504" i="1"/>
  <c r="FG384" i="1"/>
  <c r="BE410" i="1"/>
  <c r="FG375" i="1"/>
  <c r="BJ495" i="1"/>
  <c r="BL141" i="1"/>
  <c r="BQ444" i="1"/>
  <c r="FJ390" i="1"/>
  <c r="BQ565" i="1"/>
  <c r="FP211" i="1"/>
  <c r="DU372" i="1"/>
  <c r="BS372" i="1"/>
  <c r="BW372" i="1" s="1"/>
  <c r="DM396" i="1"/>
  <c r="DW396" i="1"/>
  <c r="BJ241" i="1"/>
  <c r="BM473" i="1"/>
  <c r="FO473" i="1" s="1"/>
  <c r="BK470" i="1"/>
  <c r="FM470" i="1" s="1"/>
  <c r="EZ571" i="1"/>
  <c r="DZ385" i="1"/>
  <c r="DV385" i="1"/>
  <c r="FM360" i="1"/>
  <c r="DW370" i="1"/>
  <c r="DI370" i="1"/>
  <c r="BJ205" i="1"/>
  <c r="BL447" i="1"/>
  <c r="FN447" i="1" s="1"/>
  <c r="FJ363" i="1"/>
  <c r="BI155" i="1"/>
  <c r="BQ148" i="1"/>
  <c r="BO227" i="1"/>
  <c r="S566" i="1"/>
  <c r="BH229" i="1"/>
  <c r="BC512" i="1"/>
  <c r="BC582" i="1" s="1"/>
  <c r="FF392" i="1"/>
  <c r="FF351" i="1"/>
  <c r="EZ573" i="1"/>
  <c r="AZ427" i="1"/>
  <c r="BL427" i="1"/>
  <c r="BO216" i="1"/>
  <c r="BM432" i="1"/>
  <c r="FQ374" i="1"/>
  <c r="GA282" i="1"/>
  <c r="BQ441" i="1"/>
  <c r="FT439" i="1"/>
  <c r="CM506" i="1"/>
  <c r="BI411" i="1"/>
  <c r="CM558" i="1" s="1"/>
  <c r="CM585" i="1" s="1"/>
  <c r="FK386" i="1"/>
  <c r="FK378" i="1"/>
  <c r="FK341" i="1"/>
  <c r="BH449" i="1"/>
  <c r="BL472" i="1"/>
  <c r="FN472" i="1" s="1"/>
  <c r="BE442" i="1"/>
  <c r="FG442" i="1" s="1"/>
  <c r="DP377" i="1"/>
  <c r="DG377" i="1"/>
  <c r="DK377" i="1"/>
  <c r="BD222" i="1"/>
  <c r="FS370" i="1"/>
  <c r="BD205" i="1"/>
  <c r="FF205" i="1" s="1"/>
  <c r="FA398" i="1"/>
  <c r="FS395" i="1"/>
  <c r="FB390" i="1"/>
  <c r="DY362" i="1"/>
  <c r="DZ362" i="1"/>
  <c r="DJ362" i="1"/>
  <c r="DO366" i="1"/>
  <c r="DT366" i="1"/>
  <c r="BL438" i="1"/>
  <c r="FN438" i="1" s="1"/>
  <c r="CI462" i="1"/>
  <c r="CN462" i="1"/>
  <c r="CL462" i="1"/>
  <c r="CM462" i="1"/>
  <c r="DJ462" i="1" s="1"/>
  <c r="AU462" i="1"/>
  <c r="GK462" i="1"/>
  <c r="CB462" i="1" s="1"/>
  <c r="O343" i="51" s="1"/>
  <c r="CJ462" i="1"/>
  <c r="DG462" i="1" s="1"/>
  <c r="CT462" i="1"/>
  <c r="CZ462" i="1"/>
  <c r="CV462" i="1"/>
  <c r="DS462" i="1" s="1"/>
  <c r="CP462" i="1"/>
  <c r="DM462" i="1" s="1"/>
  <c r="CO462" i="1"/>
  <c r="CX462" i="1"/>
  <c r="DU462" i="1" s="1"/>
  <c r="DB462" i="1"/>
  <c r="CU462" i="1"/>
  <c r="DR462" i="1" s="1"/>
  <c r="CK462" i="1"/>
  <c r="CR462" i="1"/>
  <c r="DO462" i="1" s="1"/>
  <c r="DA462" i="1"/>
  <c r="DX462" i="1" s="1"/>
  <c r="CQ462" i="1"/>
  <c r="DN462" i="1" s="1"/>
  <c r="CY462" i="1"/>
  <c r="CW462" i="1"/>
  <c r="DC462" i="1"/>
  <c r="DZ462" i="1" s="1"/>
  <c r="CS462" i="1"/>
  <c r="DP462" i="1" s="1"/>
  <c r="BD471" i="1"/>
  <c r="FF471" i="1" s="1"/>
  <c r="BJ114" i="1"/>
  <c r="BP233" i="1"/>
  <c r="FF360" i="1"/>
  <c r="BI225" i="1"/>
  <c r="AX138" i="1"/>
  <c r="BK150" i="1"/>
  <c r="FQ360" i="1"/>
  <c r="DA585" i="1"/>
  <c r="AY235" i="1"/>
  <c r="AX235" i="1"/>
  <c r="BN220" i="1"/>
  <c r="BN183" i="1"/>
  <c r="BN194" i="1"/>
  <c r="BN196" i="1"/>
  <c r="BN178" i="1"/>
  <c r="BN187" i="1"/>
  <c r="BN191" i="1"/>
  <c r="BN188" i="1"/>
  <c r="BN195" i="1"/>
  <c r="BN192" i="1"/>
  <c r="BN189" i="1"/>
  <c r="BN190" i="1"/>
  <c r="BN197" i="1"/>
  <c r="BN182" i="1"/>
  <c r="BN193" i="1"/>
  <c r="BN180" i="1"/>
  <c r="BN181" i="1"/>
  <c r="BN186" i="1"/>
  <c r="BN179" i="1"/>
  <c r="BN184" i="1"/>
  <c r="BN185" i="1"/>
  <c r="BN198" i="1"/>
  <c r="BJ153" i="1"/>
  <c r="BH464" i="1"/>
  <c r="FJ464" i="1" s="1"/>
  <c r="DX368" i="1"/>
  <c r="BS368" i="1"/>
  <c r="BW368" i="1" s="1"/>
  <c r="BM240" i="1"/>
  <c r="FB407" i="1"/>
  <c r="FB345" i="1"/>
  <c r="FB356" i="1"/>
  <c r="CL474" i="1"/>
  <c r="DI474" i="1" s="1"/>
  <c r="CN474" i="1"/>
  <c r="DK474" i="1" s="1"/>
  <c r="CM474" i="1"/>
  <c r="DJ474" i="1" s="1"/>
  <c r="AU474" i="1"/>
  <c r="GK474" i="1"/>
  <c r="CB474" i="1" s="1"/>
  <c r="O355" i="51" s="1"/>
  <c r="DA474" i="1"/>
  <c r="DX474" i="1" s="1"/>
  <c r="CQ474" i="1"/>
  <c r="DN474" i="1" s="1"/>
  <c r="CY474" i="1"/>
  <c r="DV474" i="1" s="1"/>
  <c r="CO474" i="1"/>
  <c r="DL474" i="1" s="1"/>
  <c r="CR474" i="1"/>
  <c r="DO474" i="1" s="1"/>
  <c r="CS474" i="1"/>
  <c r="DP474" i="1" s="1"/>
  <c r="CW474" i="1"/>
  <c r="DT474" i="1" s="1"/>
  <c r="DB474" i="1"/>
  <c r="CX474" i="1"/>
  <c r="DU474" i="1" s="1"/>
  <c r="CU474" i="1"/>
  <c r="CP474" i="1"/>
  <c r="DC474" i="1"/>
  <c r="CK474" i="1"/>
  <c r="DH474" i="1" s="1"/>
  <c r="CV474" i="1"/>
  <c r="CT474" i="1"/>
  <c r="DQ474" i="1" s="1"/>
  <c r="CZ474" i="1"/>
  <c r="CJ474" i="1"/>
  <c r="DL374" i="1"/>
  <c r="BS374" i="1"/>
  <c r="BW374" i="1" s="1"/>
  <c r="BI144" i="1"/>
  <c r="DT386" i="1"/>
  <c r="DK386" i="1"/>
  <c r="FB382" i="1"/>
  <c r="BL213" i="1"/>
  <c r="DR364" i="1"/>
  <c r="DY364" i="1"/>
  <c r="BS364" i="1"/>
  <c r="BW364" i="1" s="1"/>
  <c r="DA581" i="1"/>
  <c r="FJ385" i="1"/>
  <c r="FW305" i="1"/>
  <c r="DT496" i="1"/>
  <c r="FP215" i="1"/>
  <c r="FF212" i="1"/>
  <c r="W497" i="1"/>
  <c r="W567" i="1" s="1"/>
  <c r="FB130" i="1"/>
  <c r="DR399" i="1"/>
  <c r="DP399" i="1"/>
  <c r="K581" i="1"/>
  <c r="K592" i="1"/>
  <c r="K572" i="1"/>
  <c r="K567" i="1"/>
  <c r="BX502" i="1"/>
  <c r="FI382" i="1"/>
  <c r="CS410" i="1"/>
  <c r="DP375" i="1"/>
  <c r="GK355" i="1"/>
  <c r="CB355" i="1" s="1"/>
  <c r="GK352" i="1"/>
  <c r="CB352" i="1" s="1"/>
  <c r="GK351" i="1"/>
  <c r="CB351" i="1" s="1"/>
  <c r="GK356" i="1"/>
  <c r="CB356" i="1" s="1"/>
  <c r="GK340" i="1"/>
  <c r="CB340" i="1" s="1"/>
  <c r="GK343" i="1"/>
  <c r="CB343" i="1" s="1"/>
  <c r="GK359" i="1"/>
  <c r="CB359" i="1" s="1"/>
  <c r="GK346" i="1"/>
  <c r="CB346" i="1" s="1"/>
  <c r="GK358" i="1"/>
  <c r="CB358" i="1" s="1"/>
  <c r="GK350" i="1"/>
  <c r="CB350" i="1" s="1"/>
  <c r="GK339" i="1"/>
  <c r="CB339" i="1" s="1"/>
  <c r="GK354" i="1"/>
  <c r="CB354" i="1" s="1"/>
  <c r="GK344" i="1"/>
  <c r="CB344" i="1" s="1"/>
  <c r="GK357" i="1"/>
  <c r="CB357" i="1" s="1"/>
  <c r="GK341" i="1"/>
  <c r="CB341" i="1" s="1"/>
  <c r="GK342" i="1"/>
  <c r="CB342" i="1" s="1"/>
  <c r="GK347" i="1"/>
  <c r="CB347" i="1" s="1"/>
  <c r="GK349" i="1"/>
  <c r="CB349" i="1" s="1"/>
  <c r="GK345" i="1"/>
  <c r="CB345" i="1" s="1"/>
  <c r="GK353" i="1"/>
  <c r="CB353" i="1" s="1"/>
  <c r="GK348" i="1"/>
  <c r="CB348" i="1" s="1"/>
  <c r="BE128" i="1"/>
  <c r="H47" i="74"/>
  <c r="D47" i="74"/>
  <c r="E47" i="74" s="1"/>
  <c r="FM235" i="1"/>
  <c r="CY516" i="1"/>
  <c r="FS353" i="1"/>
  <c r="BG249" i="1"/>
  <c r="BV506" i="1"/>
  <c r="FL343" i="1"/>
  <c r="FL340" i="1"/>
  <c r="L299" i="45"/>
  <c r="F299" i="45"/>
  <c r="AI299" i="45" s="1"/>
  <c r="D128" i="45"/>
  <c r="D44" i="45"/>
  <c r="D382" i="45"/>
  <c r="AX143" i="1"/>
  <c r="H13" i="74"/>
  <c r="D13" i="74"/>
  <c r="E13" i="74" s="1"/>
  <c r="DH400" i="1"/>
  <c r="DM400" i="1"/>
  <c r="DI400" i="1"/>
  <c r="CR526" i="1"/>
  <c r="FL245" i="1"/>
  <c r="EJ378" i="1"/>
  <c r="BS378" i="1"/>
  <c r="BW378" i="1" s="1"/>
  <c r="FA438" i="1"/>
  <c r="FA437" i="1"/>
  <c r="FH358" i="1"/>
  <c r="Q513" i="1"/>
  <c r="Q507" i="1"/>
  <c r="FA226" i="1"/>
  <c r="DP387" i="1"/>
  <c r="CS411" i="1"/>
  <c r="L313" i="45"/>
  <c r="F313" i="45"/>
  <c r="AI313" i="45" s="1"/>
  <c r="D396" i="45"/>
  <c r="D142" i="45"/>
  <c r="D58" i="45"/>
  <c r="BG240" i="1"/>
  <c r="AZ222" i="1"/>
  <c r="FH430" i="1"/>
  <c r="DZ509" i="1"/>
  <c r="DZ579" i="1" s="1"/>
  <c r="K594" i="1"/>
  <c r="EP391" i="1"/>
  <c r="EF391" i="1"/>
  <c r="BO514" i="1"/>
  <c r="FH233" i="1"/>
  <c r="BN114" i="1"/>
  <c r="FP114" i="1" s="1"/>
  <c r="EJ382" i="1"/>
  <c r="L308" i="45"/>
  <c r="F308" i="45"/>
  <c r="AI308" i="45" s="1"/>
  <c r="D391" i="45"/>
  <c r="D53" i="45"/>
  <c r="D137" i="45"/>
  <c r="DT517" i="1"/>
  <c r="FP236" i="1"/>
  <c r="BG235" i="1"/>
  <c r="BE158" i="1"/>
  <c r="EO512" i="1"/>
  <c r="EO582" i="1" s="1"/>
  <c r="BI219" i="1"/>
  <c r="CI442" i="1"/>
  <c r="DF442" i="1" s="1"/>
  <c r="CN442" i="1"/>
  <c r="AU442" i="1"/>
  <c r="CM442" i="1"/>
  <c r="DJ442" i="1" s="1"/>
  <c r="CL442" i="1"/>
  <c r="DI442" i="1" s="1"/>
  <c r="H14" i="70"/>
  <c r="GK442" i="1"/>
  <c r="CB442" i="1" s="1"/>
  <c r="O323" i="51" s="1"/>
  <c r="CW442" i="1"/>
  <c r="DT442" i="1" s="1"/>
  <c r="CY442" i="1"/>
  <c r="CR442" i="1"/>
  <c r="DO442" i="1" s="1"/>
  <c r="DB442" i="1"/>
  <c r="DY442" i="1" s="1"/>
  <c r="CO442" i="1"/>
  <c r="CT442" i="1"/>
  <c r="DQ442" i="1" s="1"/>
  <c r="CX442" i="1"/>
  <c r="DU442" i="1" s="1"/>
  <c r="DA442" i="1"/>
  <c r="DX442" i="1" s="1"/>
  <c r="CU442" i="1"/>
  <c r="DR442" i="1" s="1"/>
  <c r="CQ442" i="1"/>
  <c r="DN442" i="1" s="1"/>
  <c r="CJ442" i="1"/>
  <c r="CZ442" i="1"/>
  <c r="DW442" i="1" s="1"/>
  <c r="CK442" i="1"/>
  <c r="DH442" i="1" s="1"/>
  <c r="CV442" i="1"/>
  <c r="DS442" i="1" s="1"/>
  <c r="CS442" i="1"/>
  <c r="DP442" i="1" s="1"/>
  <c r="CP442" i="1"/>
  <c r="DM442" i="1" s="1"/>
  <c r="DC442" i="1"/>
  <c r="BA497" i="1"/>
  <c r="FP205" i="1"/>
  <c r="FP204" i="1"/>
  <c r="EO508" i="1"/>
  <c r="BD126" i="1"/>
  <c r="FQ220" i="1"/>
  <c r="EA501" i="1"/>
  <c r="CI120" i="1"/>
  <c r="DF120" i="1" s="1"/>
  <c r="BN139" i="1"/>
  <c r="CC499" i="1"/>
  <c r="FJ218" i="1"/>
  <c r="AU468" i="1"/>
  <c r="CN468" i="1"/>
  <c r="CM468" i="1"/>
  <c r="CL468" i="1"/>
  <c r="DI468" i="1" s="1"/>
  <c r="GK468" i="1"/>
  <c r="CB468" i="1" s="1"/>
  <c r="O349" i="51" s="1"/>
  <c r="CR468" i="1"/>
  <c r="CW468" i="1"/>
  <c r="DT468" i="1" s="1"/>
  <c r="CT468" i="1"/>
  <c r="DB468" i="1"/>
  <c r="DY468" i="1" s="1"/>
  <c r="CO468" i="1"/>
  <c r="CU468" i="1"/>
  <c r="DR468" i="1" s="1"/>
  <c r="CS468" i="1"/>
  <c r="DP468" i="1" s="1"/>
  <c r="CQ468" i="1"/>
  <c r="CX468" i="1"/>
  <c r="CV468" i="1"/>
  <c r="DA468" i="1"/>
  <c r="CZ468" i="1"/>
  <c r="DW468" i="1" s="1"/>
  <c r="CP468" i="1"/>
  <c r="CJ468" i="1"/>
  <c r="CK468" i="1"/>
  <c r="CY468" i="1"/>
  <c r="DV468" i="1" s="1"/>
  <c r="DC468" i="1"/>
  <c r="BL133" i="1"/>
  <c r="BG238" i="1"/>
  <c r="CR510" i="1"/>
  <c r="FL229" i="1"/>
  <c r="DS388" i="1"/>
  <c r="AU227" i="1"/>
  <c r="CM227" i="1"/>
  <c r="CN227" i="1"/>
  <c r="DK227" i="1" s="1"/>
  <c r="CL227" i="1"/>
  <c r="GK227" i="1"/>
  <c r="CB227" i="1" s="1"/>
  <c r="CK227" i="1"/>
  <c r="CZ227" i="1"/>
  <c r="DB227" i="1"/>
  <c r="DA227" i="1"/>
  <c r="DX227" i="1" s="1"/>
  <c r="DC227" i="1"/>
  <c r="DZ227" i="1" s="1"/>
  <c r="CR227" i="1"/>
  <c r="CV227" i="1"/>
  <c r="DS227" i="1" s="1"/>
  <c r="CT227" i="1"/>
  <c r="CO227" i="1"/>
  <c r="CP227" i="1"/>
  <c r="CJ227" i="1"/>
  <c r="DG227" i="1" s="1"/>
  <c r="CQ227" i="1"/>
  <c r="DN227" i="1" s="1"/>
  <c r="CU227" i="1"/>
  <c r="CX227" i="1"/>
  <c r="CW227" i="1"/>
  <c r="CS227" i="1"/>
  <c r="DP227" i="1" s="1"/>
  <c r="CY227" i="1"/>
  <c r="DV227" i="1" s="1"/>
  <c r="BG453" i="1"/>
  <c r="FI453" i="1" s="1"/>
  <c r="FH431" i="1"/>
  <c r="FB471" i="1"/>
  <c r="FB470" i="1"/>
  <c r="FR455" i="1"/>
  <c r="BD214" i="1"/>
  <c r="GA289" i="1"/>
  <c r="CN133" i="1"/>
  <c r="AU133" i="1"/>
  <c r="CM133" i="1"/>
  <c r="DJ133" i="1" s="1"/>
  <c r="CL133" i="1"/>
  <c r="DI133" i="1" s="1"/>
  <c r="GK133" i="1"/>
  <c r="CB133" i="1" s="1"/>
  <c r="CZ133" i="1"/>
  <c r="CS133" i="1"/>
  <c r="CT133" i="1"/>
  <c r="DQ133" i="1" s="1"/>
  <c r="CU133" i="1"/>
  <c r="DA133" i="1"/>
  <c r="DX133" i="1" s="1"/>
  <c r="CX133" i="1"/>
  <c r="CP133" i="1"/>
  <c r="DM133" i="1" s="1"/>
  <c r="CV133" i="1"/>
  <c r="CW133" i="1"/>
  <c r="CJ133" i="1"/>
  <c r="DB133" i="1"/>
  <c r="DY133" i="1" s="1"/>
  <c r="CQ133" i="1"/>
  <c r="DN133" i="1" s="1"/>
  <c r="CY133" i="1"/>
  <c r="DV133" i="1" s="1"/>
  <c r="DC133" i="1"/>
  <c r="CK133" i="1"/>
  <c r="CR133" i="1"/>
  <c r="CO133" i="1"/>
  <c r="DN383" i="1"/>
  <c r="DT383" i="1"/>
  <c r="BS383" i="1"/>
  <c r="BW383" i="1" s="1"/>
  <c r="FT117" i="1"/>
  <c r="K596" i="1"/>
  <c r="BQ463" i="1"/>
  <c r="FQ129" i="1"/>
  <c r="DZ496" i="1"/>
  <c r="DZ566" i="1" s="1"/>
  <c r="EE369" i="1"/>
  <c r="CI122" i="1"/>
  <c r="DF122" i="1" s="1"/>
  <c r="CL122" i="1"/>
  <c r="DI122" i="1" s="1"/>
  <c r="GK122" i="1"/>
  <c r="CB122" i="1" s="1"/>
  <c r="CN122" i="1"/>
  <c r="DK122" i="1" s="1"/>
  <c r="AU122" i="1"/>
  <c r="CM122" i="1"/>
  <c r="DJ122" i="1" s="1"/>
  <c r="CK122" i="1"/>
  <c r="DH122" i="1" s="1"/>
  <c r="CO122" i="1"/>
  <c r="DL122" i="1" s="1"/>
  <c r="DC122" i="1"/>
  <c r="CY122" i="1"/>
  <c r="DB122" i="1"/>
  <c r="CS122" i="1"/>
  <c r="DP122" i="1" s="1"/>
  <c r="CW122" i="1"/>
  <c r="DA122" i="1"/>
  <c r="CT122" i="1"/>
  <c r="DQ122" i="1" s="1"/>
  <c r="CV122" i="1"/>
  <c r="DS122" i="1" s="1"/>
  <c r="CQ122" i="1"/>
  <c r="DN122" i="1" s="1"/>
  <c r="CJ122" i="1"/>
  <c r="CR122" i="1"/>
  <c r="CP122" i="1"/>
  <c r="CX122" i="1"/>
  <c r="CU122" i="1"/>
  <c r="CZ122" i="1"/>
  <c r="DW122" i="1" s="1"/>
  <c r="FR146" i="1"/>
  <c r="EH513" i="1"/>
  <c r="CI245" i="1"/>
  <c r="AZ238" i="1"/>
  <c r="BG438" i="1"/>
  <c r="FI438" i="1" s="1"/>
  <c r="EI516" i="1"/>
  <c r="AZ144" i="1"/>
  <c r="BN156" i="1"/>
  <c r="DS523" i="1" s="1"/>
  <c r="BK207" i="1"/>
  <c r="BD118" i="1"/>
  <c r="BD131" i="1"/>
  <c r="BI128" i="1"/>
  <c r="BG135" i="1"/>
  <c r="BU502" i="1" s="1"/>
  <c r="BU572" i="1" s="1"/>
  <c r="FH217" i="1"/>
  <c r="BO498" i="1"/>
  <c r="DH389" i="1"/>
  <c r="DJ389" i="1"/>
  <c r="BQ449" i="1"/>
  <c r="FS449" i="1" s="1"/>
  <c r="DH402" i="1"/>
  <c r="CL155" i="1"/>
  <c r="CM155" i="1"/>
  <c r="CN155" i="1"/>
  <c r="AU155" i="1"/>
  <c r="GK155" i="1"/>
  <c r="CB155" i="1" s="1"/>
  <c r="O241" i="51" s="1"/>
  <c r="CK155" i="1"/>
  <c r="DH155" i="1" s="1"/>
  <c r="DB155" i="1"/>
  <c r="DY155" i="1" s="1"/>
  <c r="CO155" i="1"/>
  <c r="DL155" i="1" s="1"/>
  <c r="CY155" i="1"/>
  <c r="CS155" i="1"/>
  <c r="CV155" i="1"/>
  <c r="CX155" i="1"/>
  <c r="DU155" i="1" s="1"/>
  <c r="CZ155" i="1"/>
  <c r="DA155" i="1"/>
  <c r="CP155" i="1"/>
  <c r="DM155" i="1" s="1"/>
  <c r="CJ155" i="1"/>
  <c r="CW155" i="1"/>
  <c r="CQ155" i="1"/>
  <c r="DC155" i="1"/>
  <c r="DZ155" i="1" s="1"/>
  <c r="CT155" i="1"/>
  <c r="DQ155" i="1" s="1"/>
  <c r="CU155" i="1"/>
  <c r="CR155" i="1"/>
  <c r="BH520" i="1"/>
  <c r="FG239" i="1"/>
  <c r="FN360" i="1"/>
  <c r="BQ135" i="1"/>
  <c r="BS393" i="1"/>
  <c r="BW393" i="1" s="1"/>
  <c r="BG154" i="1"/>
  <c r="FT238" i="1"/>
  <c r="EX519" i="1"/>
  <c r="AX136" i="1"/>
  <c r="DO384" i="1"/>
  <c r="GK384" i="1"/>
  <c r="CB384" i="1" s="1"/>
  <c r="FS393" i="1"/>
  <c r="ER513" i="1"/>
  <c r="ER583" i="1" s="1"/>
  <c r="BP140" i="1"/>
  <c r="BP100" i="1"/>
  <c r="BP108" i="1"/>
  <c r="BP112" i="1"/>
  <c r="BP110" i="1"/>
  <c r="BP94" i="1"/>
  <c r="BP95" i="1"/>
  <c r="BP426" i="1"/>
  <c r="FR427" i="1" s="1"/>
  <c r="BP106" i="1"/>
  <c r="BP99" i="1"/>
  <c r="BP92" i="1"/>
  <c r="BP93" i="1"/>
  <c r="BP104" i="1"/>
  <c r="BP102" i="1"/>
  <c r="BP97" i="1"/>
  <c r="BP105" i="1"/>
  <c r="BP111" i="1"/>
  <c r="BP107" i="1"/>
  <c r="BP96" i="1"/>
  <c r="BP98" i="1"/>
  <c r="BP109" i="1"/>
  <c r="BP101" i="1"/>
  <c r="BP103" i="1"/>
  <c r="BN143" i="1"/>
  <c r="BQ226" i="1"/>
  <c r="BS360" i="1"/>
  <c r="BW360" i="1" s="1"/>
  <c r="BK238" i="1"/>
  <c r="ER585" i="1"/>
  <c r="DU390" i="1"/>
  <c r="AU143" i="1"/>
  <c r="CL143" i="1"/>
  <c r="DI143" i="1" s="1"/>
  <c r="CM143" i="1"/>
  <c r="CN143" i="1"/>
  <c r="GK143" i="1"/>
  <c r="CB143" i="1" s="1"/>
  <c r="CU143" i="1"/>
  <c r="CR143" i="1"/>
  <c r="CZ143" i="1"/>
  <c r="DW143" i="1" s="1"/>
  <c r="CW143" i="1"/>
  <c r="CX143" i="1"/>
  <c r="DU143" i="1" s="1"/>
  <c r="CY143" i="1"/>
  <c r="DC143" i="1"/>
  <c r="DZ143" i="1" s="1"/>
  <c r="DB143" i="1"/>
  <c r="CT143" i="1"/>
  <c r="DQ143" i="1" s="1"/>
  <c r="CO143" i="1"/>
  <c r="DA143" i="1"/>
  <c r="DX143" i="1" s="1"/>
  <c r="CV143" i="1"/>
  <c r="DS143" i="1" s="1"/>
  <c r="CQ143" i="1"/>
  <c r="DN143" i="1" s="1"/>
  <c r="CS143" i="1"/>
  <c r="DP143" i="1" s="1"/>
  <c r="CJ143" i="1"/>
  <c r="CK143" i="1"/>
  <c r="DH143" i="1" s="1"/>
  <c r="CP143" i="1"/>
  <c r="DM143" i="1" s="1"/>
  <c r="DS394" i="1"/>
  <c r="GK394" i="1"/>
  <c r="CB394" i="1" s="1"/>
  <c r="BH509" i="1"/>
  <c r="FG228" i="1"/>
  <c r="BQ465" i="1"/>
  <c r="FS466" i="1" s="1"/>
  <c r="DQ379" i="1"/>
  <c r="DJ379" i="1"/>
  <c r="BK232" i="1"/>
  <c r="FL390" i="1"/>
  <c r="FQ433" i="1"/>
  <c r="FH468" i="1"/>
  <c r="BH214" i="1"/>
  <c r="S523" i="1"/>
  <c r="S593" i="1" s="1"/>
  <c r="FA403" i="1"/>
  <c r="BM467" i="1"/>
  <c r="BE141" i="1"/>
  <c r="FL439" i="1"/>
  <c r="BG443" i="1"/>
  <c r="FI443" i="1" s="1"/>
  <c r="BI113" i="1"/>
  <c r="GE299" i="1"/>
  <c r="FW299" i="1"/>
  <c r="GA299" i="1"/>
  <c r="FJ393" i="1"/>
  <c r="CE513" i="1"/>
  <c r="BL154" i="1"/>
  <c r="FL435" i="1"/>
  <c r="BM137" i="1"/>
  <c r="FA147" i="1"/>
  <c r="P514" i="1"/>
  <c r="P584" i="1" s="1"/>
  <c r="EK513" i="1"/>
  <c r="FR393" i="1"/>
  <c r="FR354" i="1"/>
  <c r="FR345" i="1"/>
  <c r="FP229" i="1"/>
  <c r="DT510" i="1"/>
  <c r="P522" i="1"/>
  <c r="FA155" i="1"/>
  <c r="FG380" i="1"/>
  <c r="BJ500" i="1"/>
  <c r="FT201" i="1"/>
  <c r="FA441" i="1"/>
  <c r="DY403" i="1"/>
  <c r="H49" i="74"/>
  <c r="D49" i="74"/>
  <c r="E49" i="74" s="1"/>
  <c r="BG241" i="1"/>
  <c r="BD458" i="1"/>
  <c r="FR437" i="1"/>
  <c r="DZ521" i="1"/>
  <c r="DO405" i="1"/>
  <c r="DO404" i="1"/>
  <c r="K12" i="70"/>
  <c r="C33" i="70"/>
  <c r="DQ407" i="1"/>
  <c r="DP407" i="1"/>
  <c r="L333" i="45"/>
  <c r="F333" i="45"/>
  <c r="AI333" i="45" s="1"/>
  <c r="AL333" i="45" s="1"/>
  <c r="D162" i="45"/>
  <c r="D78" i="45"/>
  <c r="D416" i="45"/>
  <c r="CN236" i="1"/>
  <c r="DK236" i="1" s="1"/>
  <c r="CM236" i="1"/>
  <c r="DJ236" i="1" s="1"/>
  <c r="AU236" i="1"/>
  <c r="CL236" i="1"/>
  <c r="GK236" i="1"/>
  <c r="CB236" i="1" s="1"/>
  <c r="CQ236" i="1"/>
  <c r="DN236" i="1" s="1"/>
  <c r="CP236" i="1"/>
  <c r="CT236" i="1"/>
  <c r="DQ236" i="1" s="1"/>
  <c r="CK236" i="1"/>
  <c r="DH236" i="1" s="1"/>
  <c r="DB236" i="1"/>
  <c r="DY236" i="1" s="1"/>
  <c r="CY236" i="1"/>
  <c r="DV236" i="1" s="1"/>
  <c r="CZ236" i="1"/>
  <c r="DA236" i="1"/>
  <c r="DC236" i="1"/>
  <c r="DZ236" i="1" s="1"/>
  <c r="CU236" i="1"/>
  <c r="DR236" i="1" s="1"/>
  <c r="CX236" i="1"/>
  <c r="DU236" i="1" s="1"/>
  <c r="CV236" i="1"/>
  <c r="DS236" i="1" s="1"/>
  <c r="CR236" i="1"/>
  <c r="CS236" i="1"/>
  <c r="DP236" i="1" s="1"/>
  <c r="CJ236" i="1"/>
  <c r="DG236" i="1" s="1"/>
  <c r="CW236" i="1"/>
  <c r="CO236" i="1"/>
  <c r="FH211" i="1"/>
  <c r="CT573" i="1"/>
  <c r="ER582" i="1"/>
  <c r="FO397" i="1"/>
  <c r="DO517" i="1"/>
  <c r="DO587" i="1" s="1"/>
  <c r="FO360" i="1"/>
  <c r="FO346" i="1"/>
  <c r="FO344" i="1"/>
  <c r="BQ144" i="1"/>
  <c r="FO368" i="1"/>
  <c r="DS392" i="1"/>
  <c r="AU145" i="1"/>
  <c r="CL145" i="1"/>
  <c r="CN145" i="1"/>
  <c r="CM145" i="1"/>
  <c r="DJ145" i="1" s="1"/>
  <c r="GK145" i="1"/>
  <c r="CB145" i="1" s="1"/>
  <c r="CV145" i="1"/>
  <c r="DS145" i="1" s="1"/>
  <c r="CP145" i="1"/>
  <c r="CW145" i="1"/>
  <c r="DT145" i="1" s="1"/>
  <c r="CQ145" i="1"/>
  <c r="CS145" i="1"/>
  <c r="CJ145" i="1"/>
  <c r="DG145" i="1" s="1"/>
  <c r="CY145" i="1"/>
  <c r="DB145" i="1"/>
  <c r="DY145" i="1" s="1"/>
  <c r="CO145" i="1"/>
  <c r="DA145" i="1"/>
  <c r="DC145" i="1"/>
  <c r="CU145" i="1"/>
  <c r="DR145" i="1" s="1"/>
  <c r="CR145" i="1"/>
  <c r="CT145" i="1"/>
  <c r="CK145" i="1"/>
  <c r="DH145" i="1" s="1"/>
  <c r="CZ145" i="1"/>
  <c r="DW145" i="1" s="1"/>
  <c r="CX145" i="1"/>
  <c r="BI238" i="1"/>
  <c r="BI231" i="1"/>
  <c r="CE524" i="1"/>
  <c r="FJ404" i="1"/>
  <c r="FJ381" i="1"/>
  <c r="CE501" i="1"/>
  <c r="CE571" i="1" s="1"/>
  <c r="CE496" i="1"/>
  <c r="CE566" i="1" s="1"/>
  <c r="FJ376" i="1"/>
  <c r="FJ351" i="1"/>
  <c r="DA519" i="1"/>
  <c r="FM399" i="1"/>
  <c r="FM351" i="1"/>
  <c r="FM341" i="1"/>
  <c r="EC512" i="1"/>
  <c r="FQ392" i="1"/>
  <c r="FQ370" i="1"/>
  <c r="FQ356" i="1"/>
  <c r="FQ348" i="1"/>
  <c r="BE129" i="1"/>
  <c r="DT521" i="1"/>
  <c r="FP240" i="1"/>
  <c r="EK508" i="1"/>
  <c r="FR388" i="1"/>
  <c r="BI452" i="1"/>
  <c r="FM134" i="1"/>
  <c r="CX501" i="1"/>
  <c r="AZ240" i="1"/>
  <c r="EA397" i="1"/>
  <c r="EU397" i="1" s="1"/>
  <c r="FI398" i="1"/>
  <c r="EW517" i="1"/>
  <c r="FM144" i="1"/>
  <c r="CX510" i="1"/>
  <c r="FM143" i="1"/>
  <c r="AY456" i="1"/>
  <c r="AX145" i="1"/>
  <c r="I512" i="1" s="1"/>
  <c r="BD157" i="1"/>
  <c r="DV505" i="1"/>
  <c r="FP385" i="1"/>
  <c r="DV507" i="1"/>
  <c r="FP387" i="1"/>
  <c r="FP348" i="1"/>
  <c r="FP356" i="1"/>
  <c r="BQ213" i="1"/>
  <c r="FS213" i="1" s="1"/>
  <c r="CI236" i="1"/>
  <c r="BP130" i="1"/>
  <c r="BQ451" i="1"/>
  <c r="FS452" i="1" s="1"/>
  <c r="BQ464" i="1"/>
  <c r="BG124" i="1"/>
  <c r="BQ457" i="1"/>
  <c r="BL130" i="1"/>
  <c r="DE497" i="1" s="1"/>
  <c r="BK236" i="1"/>
  <c r="BG132" i="1"/>
  <c r="BU499" i="1" s="1"/>
  <c r="BU569" i="1" s="1"/>
  <c r="BJ514" i="1"/>
  <c r="FG394" i="1"/>
  <c r="FG359" i="1"/>
  <c r="AZ217" i="1"/>
  <c r="BD153" i="1"/>
  <c r="AY435" i="1"/>
  <c r="DT381" i="1"/>
  <c r="L307" i="45"/>
  <c r="F307" i="45"/>
  <c r="AI307" i="45" s="1"/>
  <c r="D136" i="45"/>
  <c r="D52" i="45"/>
  <c r="D390" i="45"/>
  <c r="AZ437" i="1"/>
  <c r="H9" i="74"/>
  <c r="D9" i="74"/>
  <c r="E9" i="74" s="1"/>
  <c r="EW523" i="1"/>
  <c r="FT156" i="1"/>
  <c r="DY395" i="1"/>
  <c r="DN395" i="1"/>
  <c r="DS376" i="1"/>
  <c r="DK376" i="1"/>
  <c r="BP229" i="1"/>
  <c r="BJ122" i="1"/>
  <c r="EK505" i="1"/>
  <c r="FR385" i="1"/>
  <c r="AY98" i="1"/>
  <c r="AY97" i="1"/>
  <c r="AY106" i="1"/>
  <c r="AY107" i="1"/>
  <c r="AY111" i="1"/>
  <c r="AY95" i="1"/>
  <c r="AY112" i="1"/>
  <c r="AY102" i="1"/>
  <c r="AY94" i="1"/>
  <c r="AY109" i="1"/>
  <c r="AY104" i="1"/>
  <c r="AY99" i="1"/>
  <c r="AY108" i="1"/>
  <c r="AY105" i="1"/>
  <c r="AY426" i="1"/>
  <c r="FA427" i="1" s="1"/>
  <c r="AY100" i="1"/>
  <c r="AY103" i="1"/>
  <c r="AY93" i="1"/>
  <c r="AY110" i="1"/>
  <c r="AY92" i="1"/>
  <c r="AY96" i="1"/>
  <c r="AY101" i="1"/>
  <c r="AY157" i="1"/>
  <c r="CI150" i="1"/>
  <c r="DF150" i="1" s="1"/>
  <c r="GA316" i="1"/>
  <c r="GE316" i="1"/>
  <c r="FW316" i="1"/>
  <c r="FT360" i="1"/>
  <c r="DX372" i="1"/>
  <c r="H18" i="74"/>
  <c r="D18" i="74"/>
  <c r="E18" i="74" s="1"/>
  <c r="FG449" i="1"/>
  <c r="DY396" i="1"/>
  <c r="DN396" i="1"/>
  <c r="AZ133" i="1"/>
  <c r="AZ229" i="1"/>
  <c r="DN385" i="1"/>
  <c r="CI224" i="1"/>
  <c r="CN224" i="1"/>
  <c r="AU224" i="1"/>
  <c r="CL224" i="1"/>
  <c r="CM224" i="1"/>
  <c r="DJ224" i="1" s="1"/>
  <c r="GK224" i="1"/>
  <c r="CB224" i="1" s="1"/>
  <c r="DB224" i="1"/>
  <c r="CR224" i="1"/>
  <c r="DO224" i="1" s="1"/>
  <c r="CO224" i="1"/>
  <c r="CS224" i="1"/>
  <c r="DC224" i="1"/>
  <c r="CQ224" i="1"/>
  <c r="CJ224" i="1"/>
  <c r="DG224" i="1" s="1"/>
  <c r="CV224" i="1"/>
  <c r="DS224" i="1" s="1"/>
  <c r="CK224" i="1"/>
  <c r="DH224" i="1" s="1"/>
  <c r="CT224" i="1"/>
  <c r="CP224" i="1"/>
  <c r="DM224" i="1" s="1"/>
  <c r="CZ224" i="1"/>
  <c r="CW224" i="1"/>
  <c r="DA224" i="1"/>
  <c r="CY224" i="1"/>
  <c r="CU224" i="1"/>
  <c r="CX224" i="1"/>
  <c r="AY470" i="1"/>
  <c r="DP370" i="1"/>
  <c r="DJ370" i="1"/>
  <c r="BI118" i="1"/>
  <c r="BQ129" i="1"/>
  <c r="FH460" i="1"/>
  <c r="FH221" i="1"/>
  <c r="BO502" i="1"/>
  <c r="ER572" i="1"/>
  <c r="BH465" i="1"/>
  <c r="BC501" i="1"/>
  <c r="BC571" i="1" s="1"/>
  <c r="FF381" i="1"/>
  <c r="BC520" i="1"/>
  <c r="FF400" i="1"/>
  <c r="BC525" i="1"/>
  <c r="FF405" i="1"/>
  <c r="BH442" i="1"/>
  <c r="FJ442" i="1" s="1"/>
  <c r="BF151" i="1"/>
  <c r="FH152" i="1" s="1"/>
  <c r="BH205" i="1"/>
  <c r="FG210" i="1"/>
  <c r="FL436" i="1"/>
  <c r="BM223" i="1"/>
  <c r="FR390" i="1"/>
  <c r="BD236" i="1"/>
  <c r="CM527" i="1"/>
  <c r="FK407" i="1"/>
  <c r="FK357" i="1"/>
  <c r="BP212" i="1"/>
  <c r="FR212" i="1" s="1"/>
  <c r="AZ243" i="1"/>
  <c r="X524" i="1" s="1"/>
  <c r="CI443" i="1"/>
  <c r="CL443" i="1"/>
  <c r="CM443" i="1"/>
  <c r="DJ443" i="1" s="1"/>
  <c r="AU443" i="1"/>
  <c r="CN443" i="1"/>
  <c r="GK443" i="1"/>
  <c r="CB443" i="1" s="1"/>
  <c r="O324" i="51" s="1"/>
  <c r="CQ443" i="1"/>
  <c r="DB443" i="1"/>
  <c r="CR443" i="1"/>
  <c r="CY443" i="1"/>
  <c r="CJ443" i="1"/>
  <c r="CX443" i="1"/>
  <c r="CU443" i="1"/>
  <c r="DR443" i="1" s="1"/>
  <c r="CT443" i="1"/>
  <c r="CW443" i="1"/>
  <c r="CK443" i="1"/>
  <c r="CV443" i="1"/>
  <c r="CS443" i="1"/>
  <c r="DC443" i="1"/>
  <c r="CZ443" i="1"/>
  <c r="DW443" i="1" s="1"/>
  <c r="CO443" i="1"/>
  <c r="DL443" i="1" s="1"/>
  <c r="DA443" i="1"/>
  <c r="CP443" i="1"/>
  <c r="FG473" i="1"/>
  <c r="DU377" i="1"/>
  <c r="DL377" i="1"/>
  <c r="BO500" i="1"/>
  <c r="S597" i="1"/>
  <c r="BQ200" i="1"/>
  <c r="FS200" i="1" s="1"/>
  <c r="S588" i="1"/>
  <c r="DH362" i="1"/>
  <c r="DT362" i="1"/>
  <c r="HN283" i="1"/>
  <c r="DU366" i="1"/>
  <c r="AU205" i="1"/>
  <c r="CL205" i="1"/>
  <c r="DI205" i="1" s="1"/>
  <c r="CN205" i="1"/>
  <c r="DK205" i="1" s="1"/>
  <c r="CM205" i="1"/>
  <c r="DJ205" i="1" s="1"/>
  <c r="GK205" i="1"/>
  <c r="CB205" i="1" s="1"/>
  <c r="DB205" i="1"/>
  <c r="DY205" i="1" s="1"/>
  <c r="CK205" i="1"/>
  <c r="DH205" i="1" s="1"/>
  <c r="CZ205" i="1"/>
  <c r="DW205" i="1" s="1"/>
  <c r="CP205" i="1"/>
  <c r="DM205" i="1" s="1"/>
  <c r="CX205" i="1"/>
  <c r="CV205" i="1"/>
  <c r="DS205" i="1" s="1"/>
  <c r="CT205" i="1"/>
  <c r="DQ205" i="1" s="1"/>
  <c r="DA205" i="1"/>
  <c r="CQ205" i="1"/>
  <c r="DN205" i="1" s="1"/>
  <c r="DC205" i="1"/>
  <c r="CR205" i="1"/>
  <c r="CY205" i="1"/>
  <c r="DV205" i="1" s="1"/>
  <c r="CW205" i="1"/>
  <c r="CJ205" i="1"/>
  <c r="DG205" i="1" s="1"/>
  <c r="CU205" i="1"/>
  <c r="CS205" i="1"/>
  <c r="DP205" i="1" s="1"/>
  <c r="CO205" i="1"/>
  <c r="DL205" i="1" s="1"/>
  <c r="CI202" i="1"/>
  <c r="DF202" i="1" s="1"/>
  <c r="BJ199" i="1"/>
  <c r="BM455" i="1"/>
  <c r="AY433" i="1"/>
  <c r="FA434" i="1" s="1"/>
  <c r="DA526" i="1"/>
  <c r="FM406" i="1"/>
  <c r="BR229" i="1"/>
  <c r="EX510" i="1" s="1"/>
  <c r="FI385" i="1"/>
  <c r="FR363" i="1"/>
  <c r="BO158" i="1"/>
  <c r="BI206" i="1"/>
  <c r="BR212" i="1"/>
  <c r="CI444" i="1"/>
  <c r="CL444" i="1"/>
  <c r="CN444" i="1"/>
  <c r="AU444" i="1"/>
  <c r="CM444" i="1"/>
  <c r="GK444" i="1"/>
  <c r="CB444" i="1" s="1"/>
  <c r="O325" i="51" s="1"/>
  <c r="CV444" i="1"/>
  <c r="CY444" i="1"/>
  <c r="CJ444" i="1"/>
  <c r="CK444" i="1"/>
  <c r="CQ444" i="1"/>
  <c r="DA444" i="1"/>
  <c r="CT444" i="1"/>
  <c r="CW444" i="1"/>
  <c r="CZ444" i="1"/>
  <c r="CR444" i="1"/>
  <c r="CU444" i="1"/>
  <c r="CP444" i="1"/>
  <c r="DB444" i="1"/>
  <c r="CS444" i="1"/>
  <c r="CO444" i="1"/>
  <c r="DC444" i="1"/>
  <c r="CX444" i="1"/>
  <c r="AZ134" i="1"/>
  <c r="BM131" i="1"/>
  <c r="FO132" i="1" s="1"/>
  <c r="DZ368" i="1"/>
  <c r="L294" i="45"/>
  <c r="F294" i="45"/>
  <c r="AI294" i="45" s="1"/>
  <c r="D39" i="45"/>
  <c r="D377" i="45"/>
  <c r="D123" i="45"/>
  <c r="Z496" i="1"/>
  <c r="FB376" i="1"/>
  <c r="FB360" i="1"/>
  <c r="Z517" i="1"/>
  <c r="FB397" i="1"/>
  <c r="FB351" i="1"/>
  <c r="DS374" i="1"/>
  <c r="DN374" i="1"/>
  <c r="H20" i="74"/>
  <c r="D20" i="74"/>
  <c r="E20" i="74" s="1"/>
  <c r="DW386" i="1"/>
  <c r="DM386" i="1"/>
  <c r="DI386" i="1"/>
  <c r="DV364" i="1"/>
  <c r="DH364" i="1"/>
  <c r="DJ364" i="1"/>
  <c r="CE575" i="1"/>
  <c r="FP461" i="1" l="1"/>
  <c r="FP467" i="1"/>
  <c r="FO461" i="1"/>
  <c r="FH139" i="1"/>
  <c r="DQ224" i="1"/>
  <c r="DG124" i="1"/>
  <c r="DX243" i="1"/>
  <c r="DZ584" i="1"/>
  <c r="DS238" i="1"/>
  <c r="DV217" i="1"/>
  <c r="DR246" i="1"/>
  <c r="DX145" i="1"/>
  <c r="DU227" i="1"/>
  <c r="DT467" i="1"/>
  <c r="DM435" i="1"/>
  <c r="DO152" i="1"/>
  <c r="FJ429" i="1"/>
  <c r="DL224" i="1"/>
  <c r="DH468" i="1"/>
  <c r="DZ573" i="1"/>
  <c r="DQ132" i="1"/>
  <c r="EF369" i="1"/>
  <c r="DO217" i="1"/>
  <c r="DR153" i="1"/>
  <c r="FM137" i="1"/>
  <c r="DN238" i="1"/>
  <c r="DN147" i="1"/>
  <c r="DS448" i="1"/>
  <c r="EO369" i="1"/>
  <c r="DX160" i="1"/>
  <c r="FN125" i="1"/>
  <c r="EQ369" i="1"/>
  <c r="DZ583" i="1"/>
  <c r="DY116" i="1"/>
  <c r="DW132" i="1"/>
  <c r="DY202" i="1"/>
  <c r="DV202" i="1"/>
  <c r="DT435" i="1"/>
  <c r="DT235" i="1"/>
  <c r="DQ147" i="1"/>
  <c r="DI152" i="1"/>
  <c r="FF443" i="1"/>
  <c r="FT440" i="1"/>
  <c r="DN448" i="1"/>
  <c r="DR217" i="1"/>
  <c r="EM369" i="1"/>
  <c r="DV116" i="1"/>
  <c r="DK202" i="1"/>
  <c r="DY160" i="1"/>
  <c r="DG246" i="1"/>
  <c r="DH435" i="1"/>
  <c r="DP461" i="1"/>
  <c r="FJ135" i="1"/>
  <c r="FJ456" i="1"/>
  <c r="FJ120" i="1"/>
  <c r="FF238" i="1"/>
  <c r="FL455" i="1"/>
  <c r="FM429" i="1"/>
  <c r="FP444" i="1"/>
  <c r="FL464" i="1"/>
  <c r="FP464" i="1"/>
  <c r="FA430" i="1"/>
  <c r="FH230" i="1"/>
  <c r="AX245" i="1"/>
  <c r="FJ436" i="1"/>
  <c r="FA428" i="1"/>
  <c r="FH157" i="1"/>
  <c r="FA240" i="1"/>
  <c r="FJ147" i="1"/>
  <c r="FT123" i="1"/>
  <c r="FA454" i="1"/>
  <c r="EM380" i="1"/>
  <c r="FJ441" i="1"/>
  <c r="EA373" i="1"/>
  <c r="EP373" i="1" s="1"/>
  <c r="FT143" i="1"/>
  <c r="FA228" i="1"/>
  <c r="FL125" i="1"/>
  <c r="FJ118" i="1"/>
  <c r="FO435" i="1"/>
  <c r="FA241" i="1"/>
  <c r="BN584" i="1"/>
  <c r="FT146" i="1"/>
  <c r="FM436" i="1"/>
  <c r="FJ458" i="1"/>
  <c r="FQ130" i="1"/>
  <c r="FF216" i="1"/>
  <c r="FJ124" i="1"/>
  <c r="FA206" i="1"/>
  <c r="FQ126" i="1"/>
  <c r="FH219" i="1"/>
  <c r="FM147" i="1"/>
  <c r="FM468" i="1"/>
  <c r="FM454" i="1"/>
  <c r="FH127" i="1"/>
  <c r="DX444" i="1"/>
  <c r="DZ582" i="1"/>
  <c r="DZ570" i="1"/>
  <c r="FM141" i="1"/>
  <c r="EJ367" i="1"/>
  <c r="EP367" i="1"/>
  <c r="EV367" i="1"/>
  <c r="EM367" i="1"/>
  <c r="ES367" i="1"/>
  <c r="EI367" i="1"/>
  <c r="ER367" i="1"/>
  <c r="EW367" i="1"/>
  <c r="EE367" i="1"/>
  <c r="EP406" i="1"/>
  <c r="FL465" i="1"/>
  <c r="EA398" i="1"/>
  <c r="EC398" i="1" s="1"/>
  <c r="AL307" i="45"/>
  <c r="DL236" i="1"/>
  <c r="FF458" i="1"/>
  <c r="DG143" i="1"/>
  <c r="EI360" i="1"/>
  <c r="DS147" i="1"/>
  <c r="DH124" i="1"/>
  <c r="DP124" i="1"/>
  <c r="DW447" i="1"/>
  <c r="DO450" i="1"/>
  <c r="EK380" i="1"/>
  <c r="DI467" i="1"/>
  <c r="DW154" i="1"/>
  <c r="DU209" i="1"/>
  <c r="FK473" i="1"/>
  <c r="ES360" i="1"/>
  <c r="DY440" i="1"/>
  <c r="DJ240" i="1"/>
  <c r="DK215" i="1"/>
  <c r="FH144" i="1"/>
  <c r="DK230" i="1"/>
  <c r="FL225" i="1"/>
  <c r="DU243" i="1"/>
  <c r="FA230" i="1"/>
  <c r="DM139" i="1"/>
  <c r="FP465" i="1"/>
  <c r="DK242" i="1"/>
  <c r="ES391" i="1"/>
  <c r="DP439" i="1"/>
  <c r="EJ360" i="1"/>
  <c r="FO472" i="1"/>
  <c r="Q512" i="1"/>
  <c r="EP360" i="1"/>
  <c r="DZ435" i="1"/>
  <c r="EI521" i="1"/>
  <c r="EF360" i="1"/>
  <c r="DW238" i="1"/>
  <c r="FA429" i="1"/>
  <c r="FH202" i="1"/>
  <c r="FM438" i="1"/>
  <c r="FH243" i="1"/>
  <c r="FA203" i="1"/>
  <c r="DG152" i="1"/>
  <c r="FP468" i="1"/>
  <c r="DI236" i="1"/>
  <c r="DG122" i="1"/>
  <c r="CX514" i="1"/>
  <c r="CX584" i="1" s="1"/>
  <c r="AL330" i="45"/>
  <c r="DZ147" i="1"/>
  <c r="FL117" i="1"/>
  <c r="DQ455" i="1"/>
  <c r="AL328" i="45"/>
  <c r="EK406" i="1"/>
  <c r="ER360" i="1"/>
  <c r="DH202" i="1"/>
  <c r="EL360" i="1"/>
  <c r="FM441" i="1"/>
  <c r="Q499" i="1"/>
  <c r="DY435" i="1"/>
  <c r="FT122" i="1"/>
  <c r="Q521" i="1"/>
  <c r="FH208" i="1"/>
  <c r="DR143" i="1"/>
  <c r="DQ240" i="1"/>
  <c r="FT150" i="1"/>
  <c r="DK143" i="1"/>
  <c r="DK133" i="1"/>
  <c r="EO406" i="1"/>
  <c r="DZ442" i="1"/>
  <c r="DW462" i="1"/>
  <c r="DP432" i="1"/>
  <c r="FB127" i="1"/>
  <c r="EU360" i="1"/>
  <c r="FS123" i="1"/>
  <c r="FA431" i="1"/>
  <c r="FA229" i="1"/>
  <c r="DY455" i="1"/>
  <c r="DH440" i="1"/>
  <c r="FT129" i="1"/>
  <c r="FT149" i="1"/>
  <c r="DW242" i="1"/>
  <c r="EM360" i="1"/>
  <c r="EA393" i="1"/>
  <c r="EH393" i="1" s="1"/>
  <c r="FA218" i="1"/>
  <c r="DI153" i="1"/>
  <c r="DV435" i="1"/>
  <c r="FJ136" i="1"/>
  <c r="DK235" i="1"/>
  <c r="FM201" i="1"/>
  <c r="FS150" i="1"/>
  <c r="FA459" i="1"/>
  <c r="FP473" i="1"/>
  <c r="FT135" i="1"/>
  <c r="DJ143" i="1"/>
  <c r="DH227" i="1"/>
  <c r="ET406" i="1"/>
  <c r="FB236" i="1"/>
  <c r="DM474" i="1"/>
  <c r="DQ462" i="1"/>
  <c r="FT144" i="1"/>
  <c r="DU458" i="1"/>
  <c r="DM458" i="1"/>
  <c r="FI436" i="1"/>
  <c r="FK434" i="1"/>
  <c r="DS447" i="1"/>
  <c r="CR506" i="1"/>
  <c r="DH467" i="1"/>
  <c r="FN203" i="1"/>
  <c r="DW436" i="1"/>
  <c r="FO466" i="1"/>
  <c r="FJ472" i="1"/>
  <c r="FT215" i="1"/>
  <c r="FH155" i="1"/>
  <c r="DU217" i="1"/>
  <c r="DS202" i="1"/>
  <c r="FL219" i="1"/>
  <c r="DQ160" i="1"/>
  <c r="DV131" i="1"/>
  <c r="FL220" i="1"/>
  <c r="Q509" i="1"/>
  <c r="DZ239" i="1"/>
  <c r="DR115" i="1"/>
  <c r="DI435" i="1"/>
  <c r="FT121" i="1"/>
  <c r="DS231" i="1"/>
  <c r="BJ249" i="1"/>
  <c r="FG124" i="1"/>
  <c r="FH147" i="1"/>
  <c r="FM231" i="1"/>
  <c r="DF208" i="1"/>
  <c r="FP231" i="1"/>
  <c r="DN230" i="1"/>
  <c r="BN522" i="1"/>
  <c r="FT141" i="1"/>
  <c r="EH406" i="1"/>
  <c r="DT160" i="1"/>
  <c r="DO242" i="1"/>
  <c r="DO473" i="1"/>
  <c r="FH232" i="1"/>
  <c r="FH138" i="1"/>
  <c r="FT217" i="1"/>
  <c r="FJ474" i="1"/>
  <c r="FL452" i="1"/>
  <c r="EG406" i="1"/>
  <c r="DX236" i="1"/>
  <c r="DK145" i="1"/>
  <c r="DX122" i="1"/>
  <c r="DI227" i="1"/>
  <c r="EK360" i="1"/>
  <c r="FL467" i="1"/>
  <c r="FH199" i="1"/>
  <c r="FJ457" i="1"/>
  <c r="FT130" i="1"/>
  <c r="DG240" i="1"/>
  <c r="FS437" i="1"/>
  <c r="EL406" i="1"/>
  <c r="EU367" i="1"/>
  <c r="FA227" i="1"/>
  <c r="DS239" i="1"/>
  <c r="FP230" i="1"/>
  <c r="EA365" i="1"/>
  <c r="BN505" i="1"/>
  <c r="FT142" i="1"/>
  <c r="DQ153" i="1"/>
  <c r="EO360" i="1"/>
  <c r="AX135" i="1"/>
  <c r="DP428" i="1"/>
  <c r="DO235" i="1"/>
  <c r="ER578" i="1"/>
  <c r="FT436" i="1"/>
  <c r="FT126" i="1"/>
  <c r="DN233" i="1"/>
  <c r="EW360" i="1"/>
  <c r="DZ145" i="1"/>
  <c r="FJ205" i="1"/>
  <c r="FH225" i="1"/>
  <c r="DT122" i="1"/>
  <c r="DO133" i="1"/>
  <c r="DR133" i="1"/>
  <c r="AL299" i="45"/>
  <c r="DY474" i="1"/>
  <c r="EJ406" i="1"/>
  <c r="FM226" i="1"/>
  <c r="DX429" i="1"/>
  <c r="EE360" i="1"/>
  <c r="DL142" i="1"/>
  <c r="DY230" i="1"/>
  <c r="FK246" i="1"/>
  <c r="EW509" i="1"/>
  <c r="AX160" i="1"/>
  <c r="DM235" i="1"/>
  <c r="BN510" i="1"/>
  <c r="BN580" i="1" s="1"/>
  <c r="EG360" i="1"/>
  <c r="FJ430" i="1"/>
  <c r="FT120" i="1"/>
  <c r="FO462" i="1"/>
  <c r="DK442" i="1"/>
  <c r="CB583" i="1"/>
  <c r="DG459" i="1"/>
  <c r="DG231" i="1"/>
  <c r="FA464" i="1"/>
  <c r="EM406" i="1"/>
  <c r="DH154" i="1"/>
  <c r="Q517" i="1"/>
  <c r="FF435" i="1"/>
  <c r="EL380" i="1"/>
  <c r="DT440" i="1"/>
  <c r="EE406" i="1"/>
  <c r="DY465" i="1"/>
  <c r="FI459" i="1"/>
  <c r="EV360" i="1"/>
  <c r="EA363" i="1"/>
  <c r="DY132" i="1"/>
  <c r="DK217" i="1"/>
  <c r="DP202" i="1"/>
  <c r="FJ435" i="1"/>
  <c r="EA371" i="1"/>
  <c r="EF371" i="1" s="1"/>
  <c r="FI445" i="1"/>
  <c r="DS439" i="1"/>
  <c r="DN246" i="1"/>
  <c r="CB502" i="1"/>
  <c r="FT134" i="1"/>
  <c r="FL152" i="1"/>
  <c r="DZ428" i="1"/>
  <c r="FT216" i="1"/>
  <c r="FJ211" i="1"/>
  <c r="EN360" i="1"/>
  <c r="FR133" i="1"/>
  <c r="DY238" i="1"/>
  <c r="FP443" i="1"/>
  <c r="FL447" i="1"/>
  <c r="DX432" i="1"/>
  <c r="DP120" i="1"/>
  <c r="DO116" i="1"/>
  <c r="DV145" i="1"/>
  <c r="DX468" i="1"/>
  <c r="DI462" i="1"/>
  <c r="DX459" i="1"/>
  <c r="DS459" i="1"/>
  <c r="EI406" i="1"/>
  <c r="FT148" i="1"/>
  <c r="DH233" i="1"/>
  <c r="DJ447" i="1"/>
  <c r="DK467" i="1"/>
  <c r="DZ154" i="1"/>
  <c r="DQ209" i="1"/>
  <c r="DQ436" i="1"/>
  <c r="EU380" i="1"/>
  <c r="DN212" i="1"/>
  <c r="DH429" i="1"/>
  <c r="DK429" i="1"/>
  <c r="FH231" i="1"/>
  <c r="DJ217" i="1"/>
  <c r="DL139" i="1"/>
  <c r="FR138" i="1"/>
  <c r="EH360" i="1"/>
  <c r="DK473" i="1"/>
  <c r="Q515" i="1"/>
  <c r="DL428" i="1"/>
  <c r="DR235" i="1"/>
  <c r="EH500" i="1"/>
  <c r="DR238" i="1"/>
  <c r="DG142" i="1"/>
  <c r="DJ227" i="1"/>
  <c r="FO455" i="1"/>
  <c r="DX205" i="1"/>
  <c r="FK118" i="1"/>
  <c r="DJ468" i="1"/>
  <c r="FA232" i="1"/>
  <c r="DK462" i="1"/>
  <c r="DX450" i="1"/>
  <c r="DN467" i="1"/>
  <c r="DL440" i="1"/>
  <c r="DR465" i="1"/>
  <c r="DI429" i="1"/>
  <c r="DM116" i="1"/>
  <c r="FM472" i="1"/>
  <c r="DR131" i="1"/>
  <c r="DY246" i="1"/>
  <c r="ET360" i="1"/>
  <c r="DQ473" i="1"/>
  <c r="DG115" i="1"/>
  <c r="DU428" i="1"/>
  <c r="DS152" i="1"/>
  <c r="DJ152" i="1"/>
  <c r="FB445" i="1"/>
  <c r="DV238" i="1"/>
  <c r="DX461" i="1"/>
  <c r="ER568" i="1"/>
  <c r="FT118" i="1"/>
  <c r="FP457" i="1"/>
  <c r="FH244" i="1"/>
  <c r="FH228" i="1"/>
  <c r="FJ431" i="1"/>
  <c r="FQ116" i="1"/>
  <c r="FA453" i="1"/>
  <c r="FA467" i="1"/>
  <c r="FL474" i="1"/>
  <c r="FL459" i="1"/>
  <c r="DH579" i="1"/>
  <c r="FJ469" i="1"/>
  <c r="FP438" i="1"/>
  <c r="FP430" i="1"/>
  <c r="FO460" i="1"/>
  <c r="FP428" i="1"/>
  <c r="FJ141" i="1"/>
  <c r="FO431" i="1"/>
  <c r="FM450" i="1"/>
  <c r="FJ130" i="1"/>
  <c r="FO464" i="1"/>
  <c r="FL432" i="1"/>
  <c r="FO457" i="1"/>
  <c r="FL430" i="1"/>
  <c r="FA460" i="1"/>
  <c r="FJ115" i="1"/>
  <c r="FA439" i="1"/>
  <c r="FJ127" i="1"/>
  <c r="FP227" i="1"/>
  <c r="FQ135" i="1"/>
  <c r="Z587" i="1"/>
  <c r="FK206" i="1"/>
  <c r="EC582" i="1"/>
  <c r="FJ145" i="1"/>
  <c r="FL469" i="1"/>
  <c r="FK157" i="1"/>
  <c r="AE524" i="1"/>
  <c r="FK431" i="1"/>
  <c r="EC578" i="1"/>
  <c r="EZ200" i="1"/>
  <c r="CB565" i="1"/>
  <c r="FS119" i="1"/>
  <c r="DZ502" i="1"/>
  <c r="DZ572" i="1" s="1"/>
  <c r="FH218" i="1"/>
  <c r="FJ447" i="1"/>
  <c r="FK158" i="1"/>
  <c r="FM466" i="1"/>
  <c r="FF473" i="1"/>
  <c r="CB579" i="1"/>
  <c r="Z580" i="1"/>
  <c r="FL456" i="1"/>
  <c r="FO467" i="1"/>
  <c r="CB582" i="1"/>
  <c r="FR224" i="1"/>
  <c r="Z585" i="1"/>
  <c r="FH229" i="1"/>
  <c r="Z578" i="1"/>
  <c r="FM140" i="1"/>
  <c r="CB569" i="1"/>
  <c r="FJ470" i="1"/>
  <c r="BO499" i="1"/>
  <c r="FJ116" i="1"/>
  <c r="BO508" i="1"/>
  <c r="FM128" i="1"/>
  <c r="FJ119" i="1"/>
  <c r="FO439" i="1"/>
  <c r="FP460" i="1"/>
  <c r="FA440" i="1"/>
  <c r="FQ145" i="1"/>
  <c r="FP429" i="1"/>
  <c r="Z572" i="1"/>
  <c r="Z581" i="1"/>
  <c r="CB584" i="1"/>
  <c r="BO510" i="1"/>
  <c r="CX507" i="1"/>
  <c r="CX577" i="1" s="1"/>
  <c r="FQ144" i="1"/>
  <c r="FB205" i="1"/>
  <c r="CC506" i="1"/>
  <c r="FO463" i="1"/>
  <c r="FH227" i="1"/>
  <c r="FL144" i="1"/>
  <c r="FH246" i="1"/>
  <c r="FO440" i="1"/>
  <c r="FJ438" i="1"/>
  <c r="FJ461" i="1"/>
  <c r="FI446" i="1"/>
  <c r="FQ467" i="1"/>
  <c r="CB507" i="1"/>
  <c r="CB577" i="1" s="1"/>
  <c r="FL431" i="1"/>
  <c r="Z569" i="1"/>
  <c r="Z567" i="1"/>
  <c r="FJ225" i="1"/>
  <c r="FS155" i="1"/>
  <c r="FL453" i="1"/>
  <c r="EC579" i="1"/>
  <c r="FP431" i="1"/>
  <c r="FJ140" i="1"/>
  <c r="BE248" i="1"/>
  <c r="BH249" i="1"/>
  <c r="CC558" i="1" s="1"/>
  <c r="CC570" i="1" s="1"/>
  <c r="FO470" i="1"/>
  <c r="FP474" i="1"/>
  <c r="FR111" i="1"/>
  <c r="FH116" i="1"/>
  <c r="FK135" i="1"/>
  <c r="FG214" i="1"/>
  <c r="FJ129" i="1"/>
  <c r="FO465" i="1"/>
  <c r="FO243" i="1"/>
  <c r="FQ455" i="1"/>
  <c r="FH245" i="1"/>
  <c r="FK212" i="1"/>
  <c r="CB567" i="1"/>
  <c r="FA462" i="1"/>
  <c r="FP226" i="1"/>
  <c r="FH209" i="1"/>
  <c r="CB571" i="1"/>
  <c r="FH241" i="1"/>
  <c r="FS126" i="1"/>
  <c r="BA518" i="1"/>
  <c r="CB496" i="1"/>
  <c r="CB566" i="1" s="1"/>
  <c r="FH240" i="1"/>
  <c r="FH201" i="1"/>
  <c r="FJ160" i="1"/>
  <c r="AX202" i="1"/>
  <c r="FB462" i="1"/>
  <c r="FB432" i="1"/>
  <c r="FH237" i="1"/>
  <c r="FM444" i="1"/>
  <c r="FS430" i="1"/>
  <c r="FM456" i="1"/>
  <c r="FL446" i="1"/>
  <c r="FG458" i="1"/>
  <c r="FL121" i="1"/>
  <c r="Z566" i="1"/>
  <c r="EC565" i="1"/>
  <c r="EC588" i="1"/>
  <c r="FR207" i="1"/>
  <c r="Z582" i="1"/>
  <c r="CB587" i="1"/>
  <c r="FO204" i="1"/>
  <c r="Z565" i="1"/>
  <c r="FK124" i="1"/>
  <c r="FK430" i="1"/>
  <c r="Z570" i="1"/>
  <c r="FO459" i="1"/>
  <c r="EC567" i="1"/>
  <c r="BO506" i="1"/>
  <c r="FP456" i="1"/>
  <c r="CB588" i="1"/>
  <c r="Z583" i="1"/>
  <c r="FF457" i="1"/>
  <c r="BO524" i="1"/>
  <c r="FH226" i="1"/>
  <c r="FL458" i="1"/>
  <c r="FO434" i="1"/>
  <c r="FJ440" i="1"/>
  <c r="FL199" i="1"/>
  <c r="EC571" i="1"/>
  <c r="FQ203" i="1"/>
  <c r="Z588" i="1"/>
  <c r="FL437" i="1"/>
  <c r="Z577" i="1"/>
  <c r="FS433" i="1"/>
  <c r="FF456" i="1"/>
  <c r="Z571" i="1"/>
  <c r="FB459" i="1"/>
  <c r="FQ134" i="1"/>
  <c r="FS453" i="1"/>
  <c r="FJ114" i="1"/>
  <c r="FM145" i="1"/>
  <c r="FH222" i="1"/>
  <c r="FH205" i="1"/>
  <c r="FM131" i="1"/>
  <c r="FP122" i="1"/>
  <c r="FG114" i="1"/>
  <c r="FB119" i="1"/>
  <c r="FR115" i="1"/>
  <c r="FQ133" i="1"/>
  <c r="FR153" i="1"/>
  <c r="FJ142" i="1"/>
  <c r="FM136" i="1"/>
  <c r="FK120" i="1"/>
  <c r="FL116" i="1"/>
  <c r="DZ473" i="1"/>
  <c r="FT445" i="1"/>
  <c r="DK153" i="1"/>
  <c r="DK435" i="1"/>
  <c r="CX512" i="1"/>
  <c r="CX582" i="1" s="1"/>
  <c r="DL145" i="1"/>
  <c r="DO155" i="1"/>
  <c r="FS460" i="1"/>
  <c r="DF448" i="1"/>
  <c r="DM124" i="1"/>
  <c r="DN129" i="1"/>
  <c r="DM217" i="1"/>
  <c r="DZ523" i="1"/>
  <c r="FN233" i="1"/>
  <c r="DY443" i="1"/>
  <c r="DU133" i="1"/>
  <c r="DQ468" i="1"/>
  <c r="DW474" i="1"/>
  <c r="DJ129" i="1"/>
  <c r="DX212" i="1"/>
  <c r="DY142" i="1"/>
  <c r="DN116" i="1"/>
  <c r="DV243" i="1"/>
  <c r="FF470" i="1"/>
  <c r="DV439" i="1"/>
  <c r="FN202" i="1"/>
  <c r="FM156" i="1"/>
  <c r="FM146" i="1"/>
  <c r="FF427" i="1"/>
  <c r="DW124" i="1"/>
  <c r="DZ231" i="1"/>
  <c r="DG444" i="1"/>
  <c r="DI147" i="1"/>
  <c r="DR458" i="1"/>
  <c r="DQ154" i="1"/>
  <c r="DV429" i="1"/>
  <c r="FL155" i="1"/>
  <c r="DP160" i="1"/>
  <c r="FB120" i="1"/>
  <c r="DJ439" i="1"/>
  <c r="DO246" i="1"/>
  <c r="FS454" i="1"/>
  <c r="FM469" i="1"/>
  <c r="DU145" i="1"/>
  <c r="DN155" i="1"/>
  <c r="FK210" i="1"/>
  <c r="DV129" i="1"/>
  <c r="DZ465" i="1"/>
  <c r="DY120" i="1"/>
  <c r="DN461" i="1"/>
  <c r="DN145" i="1"/>
  <c r="DJ219" i="1"/>
  <c r="DJ450" i="1"/>
  <c r="DU440" i="1"/>
  <c r="DH465" i="1"/>
  <c r="FJ463" i="1"/>
  <c r="DI217" i="1"/>
  <c r="DJ202" i="1"/>
  <c r="FI116" i="1"/>
  <c r="DW428" i="1"/>
  <c r="EA384" i="1"/>
  <c r="EC384" i="1" s="1"/>
  <c r="DT143" i="1"/>
  <c r="DP133" i="1"/>
  <c r="DQ227" i="1"/>
  <c r="DH212" i="1"/>
  <c r="DZ497" i="1"/>
  <c r="DZ567" i="1" s="1"/>
  <c r="FF452" i="1"/>
  <c r="X495" i="1"/>
  <c r="DY461" i="1"/>
  <c r="DL461" i="1"/>
  <c r="DR122" i="1"/>
  <c r="DS468" i="1"/>
  <c r="DI436" i="1"/>
  <c r="FO208" i="1"/>
  <c r="DT473" i="1"/>
  <c r="FP449" i="1"/>
  <c r="FK446" i="1"/>
  <c r="FM461" i="1"/>
  <c r="DO145" i="1"/>
  <c r="DZ122" i="1"/>
  <c r="DO227" i="1"/>
  <c r="DU468" i="1"/>
  <c r="DG448" i="1"/>
  <c r="DR124" i="1"/>
  <c r="DP440" i="1"/>
  <c r="DQ116" i="1"/>
  <c r="DT131" i="1"/>
  <c r="DN131" i="1"/>
  <c r="DU153" i="1"/>
  <c r="DW435" i="1"/>
  <c r="DK428" i="1"/>
  <c r="FB457" i="1"/>
  <c r="DM444" i="1"/>
  <c r="DS458" i="1"/>
  <c r="FN452" i="1"/>
  <c r="DS124" i="1"/>
  <c r="FF463" i="1"/>
  <c r="DI246" i="1"/>
  <c r="FM431" i="1"/>
  <c r="FQ118" i="1"/>
  <c r="FQ160" i="1"/>
  <c r="FM153" i="1"/>
  <c r="FN145" i="1"/>
  <c r="FM118" i="1"/>
  <c r="FM125" i="1"/>
  <c r="FM120" i="1"/>
  <c r="FL120" i="1"/>
  <c r="FS473" i="1"/>
  <c r="DZ586" i="1"/>
  <c r="DZ578" i="1"/>
  <c r="DZ443" i="1"/>
  <c r="FJ194" i="1"/>
  <c r="EP398" i="1"/>
  <c r="DZ575" i="1"/>
  <c r="FK427" i="1"/>
  <c r="CB580" i="1"/>
  <c r="FS439" i="1"/>
  <c r="ER571" i="1"/>
  <c r="DN235" i="1"/>
  <c r="DQ461" i="1"/>
  <c r="DP212" i="1"/>
  <c r="GK436" i="1"/>
  <c r="CB436" i="1" s="1"/>
  <c r="O317" i="51" s="1"/>
  <c r="DN243" i="1"/>
  <c r="DL235" i="1"/>
  <c r="DL243" i="1"/>
  <c r="EM391" i="1"/>
  <c r="DO238" i="1"/>
  <c r="FG427" i="1"/>
  <c r="EE378" i="1"/>
  <c r="DX238" i="1"/>
  <c r="FH206" i="1"/>
  <c r="EI378" i="1"/>
  <c r="DP238" i="1"/>
  <c r="DT461" i="1"/>
  <c r="DV461" i="1"/>
  <c r="GK440" i="1"/>
  <c r="CB440" i="1" s="1"/>
  <c r="O321" i="51" s="1"/>
  <c r="CX586" i="1"/>
  <c r="DO443" i="1"/>
  <c r="DV575" i="1"/>
  <c r="EK583" i="1"/>
  <c r="DL442" i="1"/>
  <c r="FK219" i="1"/>
  <c r="DZ459" i="1"/>
  <c r="DZ527" i="1"/>
  <c r="DL231" i="1"/>
  <c r="EK565" i="1"/>
  <c r="DU137" i="1"/>
  <c r="CX566" i="1"/>
  <c r="DR219" i="1"/>
  <c r="DU448" i="1"/>
  <c r="DV209" i="1"/>
  <c r="DO120" i="1"/>
  <c r="DW240" i="1"/>
  <c r="DF149" i="1"/>
  <c r="DJ429" i="1"/>
  <c r="DX142" i="1"/>
  <c r="FS140" i="1"/>
  <c r="DT243" i="1"/>
  <c r="DV571" i="1"/>
  <c r="DJ139" i="1"/>
  <c r="DP131" i="1"/>
  <c r="DL115" i="1"/>
  <c r="DZ152" i="1"/>
  <c r="DJ235" i="1"/>
  <c r="FR241" i="1"/>
  <c r="DT238" i="1"/>
  <c r="DG461" i="1"/>
  <c r="EI398" i="1"/>
  <c r="DG468" i="1"/>
  <c r="EK579" i="1"/>
  <c r="EE398" i="1"/>
  <c r="DT205" i="1"/>
  <c r="DP443" i="1"/>
  <c r="DN224" i="1"/>
  <c r="DV588" i="1"/>
  <c r="ER365" i="1"/>
  <c r="DO468" i="1"/>
  <c r="DV442" i="1"/>
  <c r="DV231" i="1"/>
  <c r="DH147" i="1"/>
  <c r="FJ427" i="1"/>
  <c r="DN447" i="1"/>
  <c r="CX575" i="1"/>
  <c r="FS440" i="1"/>
  <c r="DK154" i="1"/>
  <c r="DQ129" i="1"/>
  <c r="DV580" i="1"/>
  <c r="EK568" i="1"/>
  <c r="FH236" i="1"/>
  <c r="DU240" i="1"/>
  <c r="DV585" i="1"/>
  <c r="DU230" i="1"/>
  <c r="DO139" i="1"/>
  <c r="EE365" i="1"/>
  <c r="DX439" i="1"/>
  <c r="DX473" i="1"/>
  <c r="FB433" i="1"/>
  <c r="DT152" i="1"/>
  <c r="DL152" i="1"/>
  <c r="DQ238" i="1"/>
  <c r="FM115" i="1"/>
  <c r="DP239" i="1"/>
  <c r="FJ157" i="1"/>
  <c r="DV565" i="1"/>
  <c r="FM135" i="1"/>
  <c r="FA473" i="1"/>
  <c r="DN154" i="1"/>
  <c r="DU452" i="1"/>
  <c r="DK452" i="1"/>
  <c r="DS430" i="1"/>
  <c r="BO517" i="1"/>
  <c r="DM215" i="1"/>
  <c r="DP230" i="1"/>
  <c r="DJ132" i="1"/>
  <c r="DZ217" i="1"/>
  <c r="FM160" i="1"/>
  <c r="FR209" i="1"/>
  <c r="DT246" i="1"/>
  <c r="EQ365" i="1"/>
  <c r="DU473" i="1"/>
  <c r="FB234" i="1"/>
  <c r="DS235" i="1"/>
  <c r="EH398" i="1"/>
  <c r="DU238" i="1"/>
  <c r="DM461" i="1"/>
  <c r="EF398" i="1"/>
  <c r="DM147" i="1"/>
  <c r="FJ158" i="1"/>
  <c r="DK137" i="1"/>
  <c r="EF365" i="1"/>
  <c r="DJ223" i="1"/>
  <c r="EU393" i="1"/>
  <c r="CX502" i="1"/>
  <c r="CX572" i="1" s="1"/>
  <c r="DW440" i="1"/>
  <c r="DS120" i="1"/>
  <c r="DP240" i="1"/>
  <c r="EV365" i="1"/>
  <c r="EK572" i="1"/>
  <c r="DH230" i="1"/>
  <c r="EK585" i="1"/>
  <c r="DZ116" i="1"/>
  <c r="EK574" i="1"/>
  <c r="FO451" i="1"/>
  <c r="DI132" i="1"/>
  <c r="EA132" i="1" s="1"/>
  <c r="DO153" i="1"/>
  <c r="FQ120" i="1"/>
  <c r="DO435" i="1"/>
  <c r="DZ235" i="1"/>
  <c r="EG398" i="1"/>
  <c r="EK398" i="1"/>
  <c r="DI461" i="1"/>
  <c r="EM398" i="1"/>
  <c r="EU398" i="1"/>
  <c r="CX567" i="1"/>
  <c r="DH129" i="1"/>
  <c r="DW439" i="1"/>
  <c r="DW115" i="1"/>
  <c r="FQ149" i="1"/>
  <c r="DL227" i="1"/>
  <c r="DY462" i="1"/>
  <c r="DH443" i="1"/>
  <c r="FQ154" i="1"/>
  <c r="FF126" i="1"/>
  <c r="DO231" i="1"/>
  <c r="DI155" i="1"/>
  <c r="DW133" i="1"/>
  <c r="DL462" i="1"/>
  <c r="DN459" i="1"/>
  <c r="DV432" i="1"/>
  <c r="DO147" i="1"/>
  <c r="DY458" i="1"/>
  <c r="DQ219" i="1"/>
  <c r="EO365" i="1"/>
  <c r="DQ124" i="1"/>
  <c r="DI223" i="1"/>
  <c r="DJ430" i="1"/>
  <c r="DV436" i="1"/>
  <c r="FB211" i="1"/>
  <c r="DJ465" i="1"/>
  <c r="DI212" i="1"/>
  <c r="FI466" i="1"/>
  <c r="DV568" i="1"/>
  <c r="DA582" i="1"/>
  <c r="EZ206" i="1"/>
  <c r="DX217" i="1"/>
  <c r="DU115" i="1"/>
  <c r="DV153" i="1"/>
  <c r="DF435" i="1"/>
  <c r="FN208" i="1"/>
  <c r="EQ398" i="1"/>
  <c r="DK461" i="1"/>
  <c r="DO447" i="1"/>
  <c r="DV586" i="1"/>
  <c r="EK577" i="1"/>
  <c r="DK246" i="1"/>
  <c r="DU224" i="1"/>
  <c r="CX571" i="1"/>
  <c r="DO143" i="1"/>
  <c r="DG474" i="1"/>
  <c r="FJ143" i="1"/>
  <c r="CX580" i="1"/>
  <c r="DT443" i="1"/>
  <c r="DV224" i="1"/>
  <c r="FK452" i="1"/>
  <c r="EA377" i="1"/>
  <c r="EC377" i="1" s="1"/>
  <c r="DU122" i="1"/>
  <c r="EO578" i="1"/>
  <c r="FQ142" i="1"/>
  <c r="FH115" i="1"/>
  <c r="DR432" i="1"/>
  <c r="CX568" i="1"/>
  <c r="DX448" i="1"/>
  <c r="FK440" i="1"/>
  <c r="EL365" i="1"/>
  <c r="DZ233" i="1"/>
  <c r="DH447" i="1"/>
  <c r="DV450" i="1"/>
  <c r="DK450" i="1"/>
  <c r="DT430" i="1"/>
  <c r="DA574" i="1"/>
  <c r="FO429" i="1"/>
  <c r="DZ120" i="1"/>
  <c r="DJ212" i="1"/>
  <c r="FT113" i="1"/>
  <c r="DW230" i="1"/>
  <c r="EK581" i="1"/>
  <c r="DK243" i="1"/>
  <c r="EO393" i="1"/>
  <c r="FO153" i="1"/>
  <c r="DH217" i="1"/>
  <c r="DZ202" i="1"/>
  <c r="DL131" i="1"/>
  <c r="DV246" i="1"/>
  <c r="DR239" i="1"/>
  <c r="FS238" i="1"/>
  <c r="DJ238" i="1"/>
  <c r="DH461" i="1"/>
  <c r="FM202" i="1"/>
  <c r="DH458" i="1"/>
  <c r="DT236" i="1"/>
  <c r="DT224" i="1"/>
  <c r="EK575" i="1"/>
  <c r="DM122" i="1"/>
  <c r="FS463" i="1"/>
  <c r="DL459" i="1"/>
  <c r="DJ459" i="1"/>
  <c r="DX231" i="1"/>
  <c r="ED365" i="1"/>
  <c r="DW147" i="1"/>
  <c r="FK125" i="1"/>
  <c r="FK127" i="1"/>
  <c r="DM219" i="1"/>
  <c r="DQ448" i="1"/>
  <c r="DV570" i="1"/>
  <c r="FJ144" i="1"/>
  <c r="DL233" i="1"/>
  <c r="DP467" i="1"/>
  <c r="BU580" i="1"/>
  <c r="FO447" i="1"/>
  <c r="FP432" i="1"/>
  <c r="DF430" i="1"/>
  <c r="EK365" i="1"/>
  <c r="DM465" i="1"/>
  <c r="FF464" i="1"/>
  <c r="DH243" i="1"/>
  <c r="DJ243" i="1"/>
  <c r="DR202" i="1"/>
  <c r="FN144" i="1"/>
  <c r="FQ139" i="1"/>
  <c r="FN430" i="1"/>
  <c r="DX115" i="1"/>
  <c r="FQ153" i="1"/>
  <c r="DI235" i="1"/>
  <c r="DI238" i="1"/>
  <c r="ED398" i="1"/>
  <c r="ET398" i="1"/>
  <c r="DO236" i="1"/>
  <c r="DT462" i="1"/>
  <c r="DH432" i="1"/>
  <c r="ES365" i="1"/>
  <c r="EK588" i="1"/>
  <c r="DO233" i="1"/>
  <c r="DZ467" i="1"/>
  <c r="DN452" i="1"/>
  <c r="DO129" i="1"/>
  <c r="EN365" i="1"/>
  <c r="FF114" i="1"/>
  <c r="DH455" i="1"/>
  <c r="DI465" i="1"/>
  <c r="DR429" i="1"/>
  <c r="DF142" i="1"/>
  <c r="FL136" i="1"/>
  <c r="DW116" i="1"/>
  <c r="DV574" i="1"/>
  <c r="DI243" i="1"/>
  <c r="DG217" i="1"/>
  <c r="DG139" i="1"/>
  <c r="FL213" i="1"/>
  <c r="DS160" i="1"/>
  <c r="DS242" i="1"/>
  <c r="FM159" i="1"/>
  <c r="FN124" i="1"/>
  <c r="DG131" i="1"/>
  <c r="DN439" i="1"/>
  <c r="DW153" i="1"/>
  <c r="FK113" i="1"/>
  <c r="EK573" i="1"/>
  <c r="DQ432" i="1"/>
  <c r="DT219" i="1"/>
  <c r="DO205" i="1"/>
  <c r="DW224" i="1"/>
  <c r="DM443" i="1"/>
  <c r="DV577" i="1"/>
  <c r="DM145" i="1"/>
  <c r="DT133" i="1"/>
  <c r="DY227" i="1"/>
  <c r="EM373" i="1"/>
  <c r="DV462" i="1"/>
  <c r="DK459" i="1"/>
  <c r="DQ137" i="1"/>
  <c r="CX581" i="1"/>
  <c r="CX570" i="1"/>
  <c r="DT448" i="1"/>
  <c r="FQ141" i="1"/>
  <c r="DP223" i="1"/>
  <c r="DX467" i="1"/>
  <c r="DJ467" i="1"/>
  <c r="DM154" i="1"/>
  <c r="DI209" i="1"/>
  <c r="DG129" i="1"/>
  <c r="DT455" i="1"/>
  <c r="DR455" i="1"/>
  <c r="CX573" i="1"/>
  <c r="DX465" i="1"/>
  <c r="FS456" i="1"/>
  <c r="DV581" i="1"/>
  <c r="FM158" i="1"/>
  <c r="DK116" i="1"/>
  <c r="DV583" i="1"/>
  <c r="DW217" i="1"/>
  <c r="DH160" i="1"/>
  <c r="DG242" i="1"/>
  <c r="FS429" i="1"/>
  <c r="DM439" i="1"/>
  <c r="FF455" i="1"/>
  <c r="DZ224" i="1"/>
  <c r="DW137" i="1"/>
  <c r="DU205" i="1"/>
  <c r="DS133" i="1"/>
  <c r="DW227" i="1"/>
  <c r="DL468" i="1"/>
  <c r="EK569" i="1"/>
  <c r="DK458" i="1"/>
  <c r="FM133" i="1"/>
  <c r="FM457" i="1"/>
  <c r="DQ233" i="1"/>
  <c r="DU233" i="1"/>
  <c r="DR223" i="1"/>
  <c r="DG450" i="1"/>
  <c r="DW430" i="1"/>
  <c r="DY430" i="1"/>
  <c r="DA578" i="1"/>
  <c r="DY436" i="1"/>
  <c r="DK436" i="1"/>
  <c r="DU429" i="1"/>
  <c r="FK151" i="1"/>
  <c r="DK160" i="1"/>
  <c r="DY239" i="1"/>
  <c r="DG435" i="1"/>
  <c r="EJ398" i="1"/>
  <c r="EW398" i="1"/>
  <c r="EZ373" i="1"/>
  <c r="FK187" i="1"/>
  <c r="FF198" i="1"/>
  <c r="FB188" i="1"/>
  <c r="FK470" i="1"/>
  <c r="DK448" i="1"/>
  <c r="DT212" i="1"/>
  <c r="DS461" i="1"/>
  <c r="DF461" i="1"/>
  <c r="FQ140" i="1"/>
  <c r="DL444" i="1"/>
  <c r="DU459" i="1"/>
  <c r="EC570" i="1"/>
  <c r="DW212" i="1"/>
  <c r="DV444" i="1"/>
  <c r="DM212" i="1"/>
  <c r="E52" i="74"/>
  <c r="DM448" i="1"/>
  <c r="FH182" i="1"/>
  <c r="DZ461" i="1"/>
  <c r="FH203" i="1"/>
  <c r="E53" i="74"/>
  <c r="DW444" i="1"/>
  <c r="E33" i="74"/>
  <c r="EE380" i="1"/>
  <c r="DG443" i="1"/>
  <c r="FJ197" i="1"/>
  <c r="E51" i="74"/>
  <c r="FS184" i="1"/>
  <c r="DH238" i="1"/>
  <c r="EZ350" i="1"/>
  <c r="FW350" i="1" s="1"/>
  <c r="ES398" i="1"/>
  <c r="FK133" i="1"/>
  <c r="FJ433" i="1"/>
  <c r="FN181" i="1"/>
  <c r="BN582" i="1"/>
  <c r="FF468" i="1"/>
  <c r="FI179" i="1"/>
  <c r="FS124" i="1"/>
  <c r="DA576" i="1"/>
  <c r="FS107" i="1"/>
  <c r="BN575" i="1"/>
  <c r="FM460" i="1"/>
  <c r="FN158" i="1"/>
  <c r="FK199" i="1"/>
  <c r="FQ115" i="1"/>
  <c r="FM142" i="1"/>
  <c r="FH207" i="1"/>
  <c r="FM439" i="1"/>
  <c r="FM119" i="1"/>
  <c r="FO242" i="1"/>
  <c r="FB464" i="1"/>
  <c r="FH212" i="1"/>
  <c r="W569" i="1"/>
  <c r="W587" i="1"/>
  <c r="AE523" i="1"/>
  <c r="FB460" i="1"/>
  <c r="FB434" i="1"/>
  <c r="FT196" i="1"/>
  <c r="FQ117" i="1"/>
  <c r="FM446" i="1"/>
  <c r="W584" i="1"/>
  <c r="FK205" i="1"/>
  <c r="FB182" i="1"/>
  <c r="FB197" i="1"/>
  <c r="W579" i="1"/>
  <c r="FM121" i="1"/>
  <c r="FJ465" i="1"/>
  <c r="CE583" i="1"/>
  <c r="BS363" i="1"/>
  <c r="BW363" i="1" s="1"/>
  <c r="FF94" i="1"/>
  <c r="FJ99" i="1"/>
  <c r="CE574" i="1"/>
  <c r="BS386" i="1"/>
  <c r="BS411" i="1" s="1"/>
  <c r="BX586" i="1"/>
  <c r="FN466" i="1"/>
  <c r="FA131" i="1"/>
  <c r="FB465" i="1"/>
  <c r="FP442" i="1"/>
  <c r="FB207" i="1"/>
  <c r="EZ355" i="1"/>
  <c r="FW355" i="1" s="1"/>
  <c r="FB443" i="1"/>
  <c r="FB444" i="1"/>
  <c r="FM451" i="1"/>
  <c r="BS396" i="1"/>
  <c r="BW396" i="1" s="1"/>
  <c r="BS388" i="1"/>
  <c r="BW388" i="1" s="1"/>
  <c r="FN213" i="1"/>
  <c r="BX579" i="1"/>
  <c r="CE584" i="1"/>
  <c r="FI455" i="1"/>
  <c r="FH190" i="1"/>
  <c r="BS365" i="1"/>
  <c r="BW365" i="1" s="1"/>
  <c r="FS462" i="1"/>
  <c r="CE577" i="1"/>
  <c r="FS427" i="1"/>
  <c r="BS406" i="1"/>
  <c r="BW406" i="1" s="1"/>
  <c r="CE581" i="1"/>
  <c r="EZ365" i="1"/>
  <c r="FM117" i="1"/>
  <c r="FM114" i="1"/>
  <c r="CE580" i="1"/>
  <c r="BJ572" i="1"/>
  <c r="FN185" i="1"/>
  <c r="FG193" i="1"/>
  <c r="BS407" i="1"/>
  <c r="BW407" i="1" s="1"/>
  <c r="FG115" i="1"/>
  <c r="BS366" i="1"/>
  <c r="BW366" i="1" s="1"/>
  <c r="CB572" i="1"/>
  <c r="FB246" i="1"/>
  <c r="X527" i="1"/>
  <c r="FB439" i="1"/>
  <c r="FM449" i="1"/>
  <c r="BX574" i="1"/>
  <c r="CE570" i="1"/>
  <c r="FM132" i="1"/>
  <c r="FB429" i="1"/>
  <c r="BJ574" i="1"/>
  <c r="CE568" i="1"/>
  <c r="BX585" i="1"/>
  <c r="BS379" i="1"/>
  <c r="BW379" i="1" s="1"/>
  <c r="BS390" i="1"/>
  <c r="BW390" i="1" s="1"/>
  <c r="BS384" i="1"/>
  <c r="BW384" i="1" s="1"/>
  <c r="FP463" i="1"/>
  <c r="BS371" i="1"/>
  <c r="BW371" i="1" s="1"/>
  <c r="FK451" i="1"/>
  <c r="FG102" i="1"/>
  <c r="FS474" i="1"/>
  <c r="FM437" i="1"/>
  <c r="BX572" i="1"/>
  <c r="BS382" i="1"/>
  <c r="BW382" i="1" s="1"/>
  <c r="BX582" i="1"/>
  <c r="CE588" i="1"/>
  <c r="DE525" i="1"/>
  <c r="BS385" i="1"/>
  <c r="BW385" i="1" s="1"/>
  <c r="FF467" i="1"/>
  <c r="CE585" i="1"/>
  <c r="FN115" i="1"/>
  <c r="CX520" i="1"/>
  <c r="AX236" i="1"/>
  <c r="EZ236" i="1" s="1"/>
  <c r="FM440" i="1"/>
  <c r="FM455" i="1"/>
  <c r="BJ570" i="1"/>
  <c r="CE579" i="1"/>
  <c r="BJ568" i="1"/>
  <c r="BJ586" i="1"/>
  <c r="FP124" i="1"/>
  <c r="FT109" i="1"/>
  <c r="FL137" i="1"/>
  <c r="FS428" i="1"/>
  <c r="BO515" i="1"/>
  <c r="FQ148" i="1"/>
  <c r="FM445" i="1"/>
  <c r="BJ584" i="1"/>
  <c r="BJ565" i="1"/>
  <c r="BS377" i="1"/>
  <c r="BW377" i="1" s="1"/>
  <c r="CE565" i="1"/>
  <c r="CE569" i="1"/>
  <c r="BS362" i="1"/>
  <c r="BW362" i="1" s="1"/>
  <c r="FH234" i="1"/>
  <c r="FA130" i="1"/>
  <c r="FL191" i="1"/>
  <c r="FH204" i="1"/>
  <c r="FJ182" i="1"/>
  <c r="FI460" i="1"/>
  <c r="CE578" i="1"/>
  <c r="FQ157" i="1"/>
  <c r="BS397" i="1"/>
  <c r="BW397" i="1" s="1"/>
  <c r="BS392" i="1"/>
  <c r="BW392" i="1" s="1"/>
  <c r="FR96" i="1"/>
  <c r="CE573" i="1"/>
  <c r="BS399" i="1"/>
  <c r="BW399" i="1" s="1"/>
  <c r="FF474" i="1"/>
  <c r="FI435" i="1"/>
  <c r="FB245" i="1"/>
  <c r="X525" i="1"/>
  <c r="FB456" i="1"/>
  <c r="FS100" i="1"/>
  <c r="FK93" i="1"/>
  <c r="FM97" i="1"/>
  <c r="FN98" i="1"/>
  <c r="FB160" i="1"/>
  <c r="W527" i="1"/>
  <c r="FB159" i="1"/>
  <c r="W526" i="1"/>
  <c r="FS122" i="1"/>
  <c r="AL293" i="45"/>
  <c r="AL303" i="45"/>
  <c r="AL326" i="45"/>
  <c r="AL301" i="45"/>
  <c r="BS402" i="1"/>
  <c r="BW402" i="1" s="1"/>
  <c r="BS370" i="1"/>
  <c r="BW370" i="1" s="1"/>
  <c r="BS395" i="1"/>
  <c r="BW395" i="1" s="1"/>
  <c r="BS389" i="1"/>
  <c r="BW389" i="1" s="1"/>
  <c r="AX432" i="1"/>
  <c r="DK155" i="1"/>
  <c r="DM468" i="1"/>
  <c r="AX454" i="1"/>
  <c r="FJ93" i="1"/>
  <c r="DU129" i="1"/>
  <c r="DK129" i="1"/>
  <c r="DY212" i="1"/>
  <c r="FO101" i="1"/>
  <c r="FN93" i="1"/>
  <c r="EU382" i="1"/>
  <c r="FQ195" i="1"/>
  <c r="FQ179" i="1"/>
  <c r="BJ583" i="1"/>
  <c r="AL317" i="45"/>
  <c r="DI444" i="1"/>
  <c r="AX462" i="1"/>
  <c r="DF443" i="1"/>
  <c r="DY224" i="1"/>
  <c r="DH448" i="1"/>
  <c r="DL124" i="1"/>
  <c r="FL106" i="1"/>
  <c r="FO107" i="1"/>
  <c r="E6" i="74"/>
  <c r="FA196" i="1"/>
  <c r="FR181" i="1"/>
  <c r="DG243" i="1"/>
  <c r="FB189" i="1"/>
  <c r="FK183" i="1"/>
  <c r="EZ353" i="1"/>
  <c r="FW353" i="1" s="1"/>
  <c r="DU443" i="1"/>
  <c r="DK468" i="1"/>
  <c r="FA450" i="1"/>
  <c r="FA183" i="1"/>
  <c r="DL212" i="1"/>
  <c r="FQ112" i="1"/>
  <c r="EZ349" i="1"/>
  <c r="FW349" i="1" s="1"/>
  <c r="FQ152" i="1"/>
  <c r="FQ150" i="1"/>
  <c r="DQ444" i="1"/>
  <c r="DU444" i="1"/>
  <c r="DN444" i="1"/>
  <c r="DI224" i="1"/>
  <c r="DW459" i="1"/>
  <c r="DY448" i="1"/>
  <c r="DY233" i="1"/>
  <c r="DS129" i="1"/>
  <c r="DR212" i="1"/>
  <c r="BX576" i="1"/>
  <c r="EJ371" i="1"/>
  <c r="DZ448" i="1"/>
  <c r="AL312" i="45"/>
  <c r="DP430" i="1"/>
  <c r="DY129" i="1"/>
  <c r="BJ569" i="1"/>
  <c r="FH111" i="1"/>
  <c r="EI371" i="1"/>
  <c r="E12" i="74"/>
  <c r="FB185" i="1"/>
  <c r="EZ341" i="1"/>
  <c r="FW341" i="1" s="1"/>
  <c r="FK447" i="1"/>
  <c r="DS243" i="1"/>
  <c r="EU369" i="1"/>
  <c r="EZ363" i="1"/>
  <c r="EL398" i="1"/>
  <c r="FQ127" i="1"/>
  <c r="FS197" i="1"/>
  <c r="DL448" i="1"/>
  <c r="DZ124" i="1"/>
  <c r="DZ212" i="1"/>
  <c r="DR227" i="1"/>
  <c r="DK443" i="1"/>
  <c r="DX147" i="1"/>
  <c r="DR430" i="1"/>
  <c r="EC576" i="1"/>
  <c r="FN462" i="1"/>
  <c r="FI105" i="1"/>
  <c r="FR186" i="1"/>
  <c r="DU132" i="1"/>
  <c r="FQ109" i="1"/>
  <c r="DR444" i="1"/>
  <c r="DR224" i="1"/>
  <c r="DI145" i="1"/>
  <c r="FR97" i="1"/>
  <c r="DG155" i="1"/>
  <c r="FF125" i="1"/>
  <c r="DV448" i="1"/>
  <c r="AL288" i="45"/>
  <c r="DI129" i="1"/>
  <c r="FP94" i="1"/>
  <c r="EV398" i="1"/>
  <c r="FL179" i="1"/>
  <c r="FT191" i="1"/>
  <c r="EQ380" i="1"/>
  <c r="FF465" i="1"/>
  <c r="AL320" i="45"/>
  <c r="EC367" i="1"/>
  <c r="FB179" i="1"/>
  <c r="EO378" i="1"/>
  <c r="FF107" i="1"/>
  <c r="FA192" i="1"/>
  <c r="FI101" i="1"/>
  <c r="DA587" i="1"/>
  <c r="EZ346" i="1"/>
  <c r="FW346" i="1" s="1"/>
  <c r="FB107" i="1"/>
  <c r="FL133" i="1"/>
  <c r="FP189" i="1"/>
  <c r="FJ107" i="1"/>
  <c r="EK567" i="1"/>
  <c r="ED371" i="1"/>
  <c r="FP109" i="1"/>
  <c r="FK196" i="1"/>
  <c r="Z576" i="1"/>
  <c r="EZ357" i="1"/>
  <c r="FW357" i="1" s="1"/>
  <c r="DZ568" i="1"/>
  <c r="FL156" i="1"/>
  <c r="FK471" i="1"/>
  <c r="FA110" i="1"/>
  <c r="FA189" i="1"/>
  <c r="FO182" i="1"/>
  <c r="FL183" i="1"/>
  <c r="FB458" i="1"/>
  <c r="AL313" i="45"/>
  <c r="FT102" i="1"/>
  <c r="FB187" i="1"/>
  <c r="FT197" i="1"/>
  <c r="AL306" i="45"/>
  <c r="DV582" i="1"/>
  <c r="FS108" i="1"/>
  <c r="FS93" i="1"/>
  <c r="FH95" i="1"/>
  <c r="FH106" i="1"/>
  <c r="FL96" i="1"/>
  <c r="Z573" i="1"/>
  <c r="FJ179" i="1"/>
  <c r="FG109" i="1"/>
  <c r="EZ367" i="1"/>
  <c r="EZ359" i="1"/>
  <c r="FW359" i="1" s="1"/>
  <c r="EZ351" i="1"/>
  <c r="FW351" i="1" s="1"/>
  <c r="EK367" i="1"/>
  <c r="EZ374" i="1"/>
  <c r="FK445" i="1"/>
  <c r="AL294" i="45"/>
  <c r="FN192" i="1"/>
  <c r="EC380" i="1"/>
  <c r="FM179" i="1"/>
  <c r="FF189" i="1"/>
  <c r="EZ347" i="1"/>
  <c r="FW347" i="1" s="1"/>
  <c r="FB474" i="1"/>
  <c r="FR108" i="1"/>
  <c r="CM576" i="1"/>
  <c r="FG179" i="1"/>
  <c r="FS98" i="1"/>
  <c r="EC378" i="1"/>
  <c r="EZ354" i="1"/>
  <c r="FW354" i="1" s="1"/>
  <c r="BJ585" i="1"/>
  <c r="DO122" i="1"/>
  <c r="DG442" i="1"/>
  <c r="DT459" i="1"/>
  <c r="DP450" i="1"/>
  <c r="DG436" i="1"/>
  <c r="FL157" i="1"/>
  <c r="FQ146" i="1"/>
  <c r="FL159" i="1"/>
  <c r="DW139" i="1"/>
  <c r="DJ160" i="1"/>
  <c r="DN242" i="1"/>
  <c r="P570" i="1"/>
  <c r="FO188" i="1"/>
  <c r="DZ205" i="1"/>
  <c r="DP224" i="1"/>
  <c r="FA105" i="1"/>
  <c r="DZ468" i="1"/>
  <c r="DH462" i="1"/>
  <c r="P569" i="1"/>
  <c r="FG125" i="1"/>
  <c r="FN188" i="1"/>
  <c r="DL452" i="1"/>
  <c r="DT240" i="1"/>
  <c r="DT508" i="1"/>
  <c r="DL429" i="1"/>
  <c r="DM132" i="1"/>
  <c r="FI190" i="1"/>
  <c r="CQ523" i="1"/>
  <c r="DW473" i="1"/>
  <c r="DW236" i="1"/>
  <c r="DN137" i="1"/>
  <c r="DT223" i="1"/>
  <c r="DS440" i="1"/>
  <c r="DU120" i="1"/>
  <c r="EA120" i="1" s="1"/>
  <c r="DV212" i="1"/>
  <c r="FO106" i="1"/>
  <c r="P577" i="1"/>
  <c r="FQ187" i="1"/>
  <c r="DT153" i="1"/>
  <c r="DP435" i="1"/>
  <c r="FB430" i="1"/>
  <c r="DK444" i="1"/>
  <c r="DQ443" i="1"/>
  <c r="DI443" i="1"/>
  <c r="FN473" i="1"/>
  <c r="FH187" i="1"/>
  <c r="FA190" i="1"/>
  <c r="FT194" i="1"/>
  <c r="FQ138" i="1"/>
  <c r="DM455" i="1"/>
  <c r="DM436" i="1"/>
  <c r="W495" i="1"/>
  <c r="W565" i="1" s="1"/>
  <c r="DG465" i="1"/>
  <c r="DZ240" i="1"/>
  <c r="DI142" i="1"/>
  <c r="FR194" i="1"/>
  <c r="DR243" i="1"/>
  <c r="DM246" i="1"/>
  <c r="DQ115" i="1"/>
  <c r="FQ151" i="1"/>
  <c r="FF182" i="1"/>
  <c r="DF238" i="1"/>
  <c r="FL158" i="1"/>
  <c r="FH466" i="1"/>
  <c r="DN432" i="1"/>
  <c r="DL147" i="1"/>
  <c r="DT458" i="1"/>
  <c r="FJ102" i="1"/>
  <c r="DS233" i="1"/>
  <c r="DW223" i="1"/>
  <c r="DL450" i="1"/>
  <c r="FB95" i="1"/>
  <c r="AZ162" i="1"/>
  <c r="P581" i="1"/>
  <c r="DX230" i="1"/>
  <c r="DU116" i="1"/>
  <c r="EA116" i="1" s="1"/>
  <c r="DM243" i="1"/>
  <c r="DH439" i="1"/>
  <c r="DZ246" i="1"/>
  <c r="FL134" i="1"/>
  <c r="DZ518" i="1"/>
  <c r="DZ588" i="1" s="1"/>
  <c r="FJ190" i="1"/>
  <c r="DO461" i="1"/>
  <c r="P592" i="1"/>
  <c r="DJ155" i="1"/>
  <c r="DM227" i="1"/>
  <c r="CQ500" i="1"/>
  <c r="CQ570" i="1" s="1"/>
  <c r="FI473" i="1"/>
  <c r="DY154" i="1"/>
  <c r="DR129" i="1"/>
  <c r="EZ203" i="1"/>
  <c r="DG212" i="1"/>
  <c r="DW429" i="1"/>
  <c r="DQ244" i="1"/>
  <c r="DX131" i="1"/>
  <c r="DT439" i="1"/>
  <c r="FQ137" i="1"/>
  <c r="FF185" i="1"/>
  <c r="FB473" i="1"/>
  <c r="DF444" i="1"/>
  <c r="DP459" i="1"/>
  <c r="DK147" i="1"/>
  <c r="DL458" i="1"/>
  <c r="FI200" i="1"/>
  <c r="FS190" i="1"/>
  <c r="DV154" i="1"/>
  <c r="P566" i="1"/>
  <c r="FT96" i="1"/>
  <c r="P585" i="1"/>
  <c r="P588" i="1"/>
  <c r="DL217" i="1"/>
  <c r="FB461" i="1"/>
  <c r="FQ183" i="1"/>
  <c r="DF152" i="1"/>
  <c r="FB435" i="1"/>
  <c r="FK208" i="1"/>
  <c r="FB463" i="1"/>
  <c r="DH444" i="1"/>
  <c r="DM236" i="1"/>
  <c r="DZ133" i="1"/>
  <c r="DH459" i="1"/>
  <c r="DY209" i="1"/>
  <c r="FO104" i="1"/>
  <c r="FI107" i="1"/>
  <c r="FI184" i="1"/>
  <c r="DY473" i="1"/>
  <c r="DL238" i="1"/>
  <c r="DR205" i="1"/>
  <c r="FR106" i="1"/>
  <c r="DS155" i="1"/>
  <c r="DV122" i="1"/>
  <c r="DZ474" i="1"/>
  <c r="DJ137" i="1"/>
  <c r="FJ109" i="1"/>
  <c r="DY467" i="1"/>
  <c r="DU467" i="1"/>
  <c r="FN113" i="1"/>
  <c r="DG215" i="1"/>
  <c r="FB194" i="1"/>
  <c r="DK115" i="1"/>
  <c r="DL435" i="1"/>
  <c r="DO428" i="1"/>
  <c r="FF179" i="1"/>
  <c r="FG108" i="1"/>
  <c r="FH443" i="1"/>
  <c r="DQ145" i="1"/>
  <c r="DY143" i="1"/>
  <c r="FH196" i="1"/>
  <c r="DM430" i="1"/>
  <c r="FK201" i="1"/>
  <c r="DN455" i="1"/>
  <c r="DY215" i="1"/>
  <c r="P597" i="1"/>
  <c r="FQ131" i="1"/>
  <c r="P582" i="1"/>
  <c r="FQ132" i="1"/>
  <c r="FI451" i="1"/>
  <c r="DJ239" i="1"/>
  <c r="DQ152" i="1"/>
  <c r="DP235" i="1"/>
  <c r="FJ198" i="1"/>
  <c r="DY444" i="1"/>
  <c r="DN443" i="1"/>
  <c r="DR474" i="1"/>
  <c r="DV459" i="1"/>
  <c r="DT231" i="1"/>
  <c r="FF100" i="1"/>
  <c r="DW448" i="1"/>
  <c r="FN183" i="1"/>
  <c r="DQ452" i="1"/>
  <c r="P574" i="1"/>
  <c r="DP142" i="1"/>
  <c r="EA142" i="1" s="1"/>
  <c r="FR184" i="1"/>
  <c r="P583" i="1"/>
  <c r="DO202" i="1"/>
  <c r="DU131" i="1"/>
  <c r="FQ114" i="1"/>
  <c r="FQ123" i="1"/>
  <c r="FK444" i="1"/>
  <c r="FT110" i="1"/>
  <c r="FT106" i="1"/>
  <c r="FP193" i="1"/>
  <c r="FH197" i="1"/>
  <c r="FA181" i="1"/>
  <c r="FI195" i="1"/>
  <c r="FI186" i="1"/>
  <c r="FQ98" i="1"/>
  <c r="FO179" i="1"/>
  <c r="DZ576" i="1"/>
  <c r="FG184" i="1"/>
  <c r="FL103" i="1"/>
  <c r="FL95" i="1"/>
  <c r="FI93" i="1"/>
  <c r="FQ192" i="1"/>
  <c r="FM191" i="1"/>
  <c r="FK94" i="1"/>
  <c r="FF181" i="1"/>
  <c r="FR103" i="1"/>
  <c r="FP197" i="1"/>
  <c r="FF93" i="1"/>
  <c r="FS103" i="1"/>
  <c r="FO185" i="1"/>
  <c r="FM190" i="1"/>
  <c r="FT180" i="1"/>
  <c r="FR197" i="1"/>
  <c r="FQ107" i="1"/>
  <c r="FK180" i="1"/>
  <c r="FL197" i="1"/>
  <c r="FO198" i="1"/>
  <c r="FO190" i="1"/>
  <c r="FR95" i="1"/>
  <c r="FP185" i="1"/>
  <c r="FP195" i="1"/>
  <c r="FJ95" i="1"/>
  <c r="FJ111" i="1"/>
  <c r="FN190" i="1"/>
  <c r="FH192" i="1"/>
  <c r="FI110" i="1"/>
  <c r="FN104" i="1"/>
  <c r="FM101" i="1"/>
  <c r="FM108" i="1"/>
  <c r="FR179" i="1"/>
  <c r="FF193" i="1"/>
  <c r="FG100" i="1"/>
  <c r="FA100" i="1"/>
  <c r="FP184" i="1"/>
  <c r="FQ189" i="1"/>
  <c r="FM182" i="1"/>
  <c r="FM194" i="1"/>
  <c r="FL187" i="1"/>
  <c r="FA106" i="1"/>
  <c r="FO98" i="1"/>
  <c r="FM103" i="1"/>
  <c r="FB190" i="1"/>
  <c r="FK194" i="1"/>
  <c r="FQ197" i="1"/>
  <c r="FM185" i="1"/>
  <c r="FO110" i="1"/>
  <c r="FS111" i="1"/>
  <c r="FB195" i="1"/>
  <c r="FK198" i="1"/>
  <c r="FK102" i="1"/>
  <c r="FF188" i="1"/>
  <c r="FP181" i="1"/>
  <c r="FL105" i="1"/>
  <c r="FO94" i="1"/>
  <c r="FK107" i="1"/>
  <c r="FG105" i="1"/>
  <c r="DX443" i="1"/>
  <c r="DV443" i="1"/>
  <c r="DL143" i="1"/>
  <c r="DY122" i="1"/>
  <c r="FP190" i="1"/>
  <c r="FF101" i="1"/>
  <c r="FA184" i="1"/>
  <c r="FO108" i="1"/>
  <c r="FM111" i="1"/>
  <c r="DX244" i="1"/>
  <c r="DK244" i="1"/>
  <c r="FQ104" i="1"/>
  <c r="DX158" i="1"/>
  <c r="DK158" i="1"/>
  <c r="FS105" i="1"/>
  <c r="FO187" i="1"/>
  <c r="FF444" i="1"/>
  <c r="FL185" i="1"/>
  <c r="FT183" i="1"/>
  <c r="FG212" i="1"/>
  <c r="FN109" i="1"/>
  <c r="FN99" i="1"/>
  <c r="FM99" i="1"/>
  <c r="FI192" i="1"/>
  <c r="EZ125" i="1"/>
  <c r="DK224" i="1"/>
  <c r="FA93" i="1"/>
  <c r="FA95" i="1"/>
  <c r="AX443" i="1"/>
  <c r="FF109" i="1"/>
  <c r="FN186" i="1"/>
  <c r="FB104" i="1"/>
  <c r="FS179" i="1"/>
  <c r="FH179" i="1"/>
  <c r="GK465" i="1"/>
  <c r="CB465" i="1" s="1"/>
  <c r="O346" i="51" s="1"/>
  <c r="FT97" i="1"/>
  <c r="FH98" i="1"/>
  <c r="FL99" i="1"/>
  <c r="FL109" i="1"/>
  <c r="FO97" i="1"/>
  <c r="FI109" i="1"/>
  <c r="FI104" i="1"/>
  <c r="FR192" i="1"/>
  <c r="FI188" i="1"/>
  <c r="FQ93" i="1"/>
  <c r="FQ108" i="1"/>
  <c r="FS110" i="1"/>
  <c r="FS97" i="1"/>
  <c r="FP111" i="1"/>
  <c r="FB193" i="1"/>
  <c r="FL188" i="1"/>
  <c r="FG93" i="1"/>
  <c r="FR109" i="1"/>
  <c r="DS444" i="1"/>
  <c r="DN468" i="1"/>
  <c r="DY459" i="1"/>
  <c r="DI459" i="1"/>
  <c r="DP231" i="1"/>
  <c r="FF99" i="1"/>
  <c r="FB101" i="1"/>
  <c r="FB99" i="1"/>
  <c r="DR467" i="1"/>
  <c r="FT100" i="1"/>
  <c r="FL102" i="1"/>
  <c r="FL98" i="1"/>
  <c r="FI99" i="1"/>
  <c r="FM106" i="1"/>
  <c r="FS102" i="1"/>
  <c r="FK193" i="1"/>
  <c r="FL192" i="1"/>
  <c r="FJ189" i="1"/>
  <c r="FK100" i="1"/>
  <c r="FK109" i="1"/>
  <c r="FA107" i="1"/>
  <c r="DV143" i="1"/>
  <c r="FP188" i="1"/>
  <c r="FS205" i="1"/>
  <c r="FF111" i="1"/>
  <c r="DJ448" i="1"/>
  <c r="FN182" i="1"/>
  <c r="FB93" i="1"/>
  <c r="FA191" i="1"/>
  <c r="FT187" i="1"/>
  <c r="FG186" i="1"/>
  <c r="DG244" i="1"/>
  <c r="FM197" i="1"/>
  <c r="FK98" i="1"/>
  <c r="FF191" i="1"/>
  <c r="FG111" i="1"/>
  <c r="DJ444" i="1"/>
  <c r="DT227" i="1"/>
  <c r="DF137" i="1"/>
  <c r="FF96" i="1"/>
  <c r="FS188" i="1"/>
  <c r="DK212" i="1"/>
  <c r="FG189" i="1"/>
  <c r="FG182" i="1"/>
  <c r="FT108" i="1"/>
  <c r="FH108" i="1"/>
  <c r="FI102" i="1"/>
  <c r="FQ99" i="1"/>
  <c r="DZ158" i="1"/>
  <c r="FK195" i="1"/>
  <c r="FK190" i="1"/>
  <c r="FQ181" i="1"/>
  <c r="FL189" i="1"/>
  <c r="DR461" i="1"/>
  <c r="DS443" i="1"/>
  <c r="DP448" i="1"/>
  <c r="DU212" i="1"/>
  <c r="FR190" i="1"/>
  <c r="FI197" i="1"/>
  <c r="DW158" i="1"/>
  <c r="DT158" i="1"/>
  <c r="FQ184" i="1"/>
  <c r="FM95" i="1"/>
  <c r="FR180" i="1"/>
  <c r="DH244" i="1"/>
  <c r="DT244" i="1"/>
  <c r="FI181" i="1"/>
  <c r="DV158" i="1"/>
  <c r="FJ186" i="1"/>
  <c r="FK105" i="1"/>
  <c r="FF194" i="1"/>
  <c r="DU461" i="1"/>
  <c r="DT444" i="1"/>
  <c r="DX224" i="1"/>
  <c r="FA99" i="1"/>
  <c r="FR102" i="1"/>
  <c r="FR100" i="1"/>
  <c r="DO459" i="1"/>
  <c r="FF105" i="1"/>
  <c r="FK211" i="1"/>
  <c r="DO448" i="1"/>
  <c r="DN124" i="1"/>
  <c r="DI124" i="1"/>
  <c r="FB97" i="1"/>
  <c r="FS183" i="1"/>
  <c r="FS193" i="1"/>
  <c r="FH180" i="1"/>
  <c r="FH189" i="1"/>
  <c r="FA185" i="1"/>
  <c r="DG430" i="1"/>
  <c r="FF449" i="1"/>
  <c r="FH100" i="1"/>
  <c r="FH102" i="1"/>
  <c r="FN96" i="1"/>
  <c r="FI114" i="1"/>
  <c r="DU244" i="1"/>
  <c r="FQ111" i="1"/>
  <c r="FK115" i="1"/>
  <c r="FO197" i="1"/>
  <c r="FP106" i="1"/>
  <c r="FP95" i="1"/>
  <c r="FK182" i="1"/>
  <c r="FQ182" i="1"/>
  <c r="DI150" i="1"/>
  <c r="FJ196" i="1"/>
  <c r="FG96" i="1"/>
  <c r="FA104" i="1"/>
  <c r="DQ459" i="1"/>
  <c r="DR147" i="1"/>
  <c r="FJ101" i="1"/>
  <c r="DR448" i="1"/>
  <c r="DX233" i="1"/>
  <c r="DL129" i="1"/>
  <c r="FL111" i="1"/>
  <c r="FL93" i="1"/>
  <c r="FI96" i="1"/>
  <c r="FQ95" i="1"/>
  <c r="DR158" i="1"/>
  <c r="FS106" i="1"/>
  <c r="FP103" i="1"/>
  <c r="FP101" i="1"/>
  <c r="FK186" i="1"/>
  <c r="FQ191" i="1"/>
  <c r="FM188" i="1"/>
  <c r="DV150" i="1"/>
  <c r="FF187" i="1"/>
  <c r="FG107" i="1"/>
  <c r="FA109" i="1"/>
  <c r="FR93" i="1"/>
  <c r="FJ104" i="1"/>
  <c r="FB106" i="1"/>
  <c r="FS181" i="1"/>
  <c r="FH186" i="1"/>
  <c r="FT184" i="1"/>
  <c r="FG181" i="1"/>
  <c r="FT94" i="1"/>
  <c r="FL107" i="1"/>
  <c r="FO105" i="1"/>
  <c r="FN101" i="1"/>
  <c r="FI187" i="1"/>
  <c r="DP158" i="1"/>
  <c r="FB184" i="1"/>
  <c r="FL195" i="1"/>
  <c r="DO150" i="1"/>
  <c r="AX214" i="1"/>
  <c r="FQ443" i="1"/>
  <c r="DP145" i="1"/>
  <c r="DW155" i="1"/>
  <c r="DN231" i="1"/>
  <c r="DG147" i="1"/>
  <c r="AX468" i="1"/>
  <c r="AX442" i="1"/>
  <c r="FN194" i="1"/>
  <c r="FB96" i="1"/>
  <c r="FS196" i="1"/>
  <c r="FG191" i="1"/>
  <c r="FH104" i="1"/>
  <c r="FI106" i="1"/>
  <c r="FN106" i="1"/>
  <c r="FO194" i="1"/>
  <c r="P576" i="1"/>
  <c r="FM186" i="1"/>
  <c r="FM198" i="1"/>
  <c r="FL180" i="1"/>
  <c r="FL204" i="1"/>
  <c r="FJ184" i="1"/>
  <c r="FK96" i="1"/>
  <c r="FF197" i="1"/>
  <c r="O228" i="51"/>
  <c r="HD106" i="1"/>
  <c r="GY106" i="1" s="1"/>
  <c r="O279" i="51"/>
  <c r="HD188" i="1"/>
  <c r="GY188" i="1" s="1"/>
  <c r="CJ497" i="1"/>
  <c r="FR130" i="1"/>
  <c r="EH497" i="1"/>
  <c r="CK512" i="1"/>
  <c r="FK231" i="1"/>
  <c r="EI397" i="1"/>
  <c r="FJ214" i="1"/>
  <c r="CC495" i="1"/>
  <c r="BH248" i="1"/>
  <c r="FM238" i="1"/>
  <c r="CY519" i="1"/>
  <c r="FR110" i="1"/>
  <c r="DR156" i="1"/>
  <c r="DR155" i="1"/>
  <c r="DV156" i="1"/>
  <c r="DV155" i="1"/>
  <c r="W511" i="1"/>
  <c r="W581" i="1" s="1"/>
  <c r="FB144" i="1"/>
  <c r="BV521" i="1"/>
  <c r="FI240" i="1"/>
  <c r="FP458" i="1"/>
  <c r="FP459" i="1"/>
  <c r="W504" i="1"/>
  <c r="W574" i="1" s="1"/>
  <c r="FB137" i="1"/>
  <c r="FB138" i="1"/>
  <c r="HD195" i="1"/>
  <c r="GY195" i="1" s="1"/>
  <c r="O286" i="51"/>
  <c r="EO525" i="1"/>
  <c r="FS158" i="1"/>
  <c r="FS159" i="1"/>
  <c r="DE503" i="1"/>
  <c r="FN136" i="1"/>
  <c r="FN137" i="1"/>
  <c r="CY514" i="1"/>
  <c r="FM233" i="1"/>
  <c r="BG526" i="1"/>
  <c r="FG159" i="1"/>
  <c r="X522" i="1"/>
  <c r="FB241" i="1"/>
  <c r="L155" i="45"/>
  <c r="FH449" i="1"/>
  <c r="FH450" i="1"/>
  <c r="EA368" i="1"/>
  <c r="EC368" i="1" s="1"/>
  <c r="CY521" i="1"/>
  <c r="FM240" i="1"/>
  <c r="AX459" i="1"/>
  <c r="EO509" i="1"/>
  <c r="EO579" i="1" s="1"/>
  <c r="FS142" i="1"/>
  <c r="EP397" i="1"/>
  <c r="HD197" i="1"/>
  <c r="GY197" i="1" s="1"/>
  <c r="O288" i="51"/>
  <c r="FF433" i="1"/>
  <c r="W519" i="1"/>
  <c r="FB152" i="1"/>
  <c r="FP133" i="1"/>
  <c r="DS499" i="1"/>
  <c r="FP132" i="1"/>
  <c r="AL309" i="45"/>
  <c r="L415" i="45"/>
  <c r="CQ576" i="1"/>
  <c r="DN140" i="1"/>
  <c r="CQ163" i="1"/>
  <c r="HD104" i="1"/>
  <c r="GY104" i="1" s="1"/>
  <c r="O226" i="51"/>
  <c r="FG206" i="1"/>
  <c r="FG207" i="1"/>
  <c r="FH193" i="1"/>
  <c r="FH198" i="1"/>
  <c r="FA186" i="1"/>
  <c r="BR163" i="1"/>
  <c r="EW558" i="1" s="1"/>
  <c r="EW585" i="1" s="1"/>
  <c r="EW506" i="1"/>
  <c r="FT139" i="1"/>
  <c r="FT140" i="1"/>
  <c r="FT186" i="1"/>
  <c r="FT192" i="1"/>
  <c r="DZ125" i="1"/>
  <c r="DU125" i="1"/>
  <c r="EI498" i="1"/>
  <c r="CK498" i="1"/>
  <c r="FR217" i="1"/>
  <c r="FR218" i="1"/>
  <c r="DP220" i="1"/>
  <c r="DI220" i="1"/>
  <c r="CC516" i="1"/>
  <c r="FJ235" i="1"/>
  <c r="FP436" i="1"/>
  <c r="FP437" i="1"/>
  <c r="EW397" i="1"/>
  <c r="DQ210" i="1"/>
  <c r="DR210" i="1"/>
  <c r="DW469" i="1"/>
  <c r="DP469" i="1"/>
  <c r="EA390" i="1"/>
  <c r="EI390" i="1" s="1"/>
  <c r="AX447" i="1"/>
  <c r="DV146" i="1"/>
  <c r="O232" i="51"/>
  <c r="HD110" i="1"/>
  <c r="GY110" i="1" s="1"/>
  <c r="AX450" i="1"/>
  <c r="DV228" i="1"/>
  <c r="DW228" i="1"/>
  <c r="BA506" i="1"/>
  <c r="FF225" i="1"/>
  <c r="BD249" i="1"/>
  <c r="AZ249" i="1"/>
  <c r="X506" i="1"/>
  <c r="FB225" i="1"/>
  <c r="DH144" i="1"/>
  <c r="DT144" i="1"/>
  <c r="DV226" i="1"/>
  <c r="CY249" i="1"/>
  <c r="DG226" i="1"/>
  <c r="CJ249" i="1"/>
  <c r="O267" i="51"/>
  <c r="CU162" i="1"/>
  <c r="DR128" i="1"/>
  <c r="CM162" i="1"/>
  <c r="DJ128" i="1"/>
  <c r="FI126" i="1"/>
  <c r="FI127" i="1"/>
  <c r="FG198" i="1"/>
  <c r="FG199" i="1"/>
  <c r="FG180" i="1"/>
  <c r="AJ303" i="45"/>
  <c r="D53" i="72"/>
  <c r="FT95" i="1"/>
  <c r="DS123" i="1"/>
  <c r="DM123" i="1"/>
  <c r="DP211" i="1"/>
  <c r="FA433" i="1"/>
  <c r="FA432" i="1"/>
  <c r="DP134" i="1"/>
  <c r="DO134" i="1"/>
  <c r="FH97" i="1"/>
  <c r="FH99" i="1"/>
  <c r="EP524" i="1"/>
  <c r="FS243" i="1"/>
  <c r="L152" i="45"/>
  <c r="FL97" i="1"/>
  <c r="DG463" i="1"/>
  <c r="DV463" i="1"/>
  <c r="FO102" i="1"/>
  <c r="AZ525" i="1"/>
  <c r="FF158" i="1"/>
  <c r="EE384" i="1"/>
  <c r="DR232" i="1"/>
  <c r="DG232" i="1"/>
  <c r="DJ466" i="1"/>
  <c r="FN102" i="1"/>
  <c r="DW221" i="1"/>
  <c r="FK441" i="1"/>
  <c r="DI126" i="1"/>
  <c r="DF515" i="1"/>
  <c r="FN234" i="1"/>
  <c r="FN235" i="1"/>
  <c r="DK156" i="1"/>
  <c r="EA405" i="1"/>
  <c r="EJ405" i="1" s="1"/>
  <c r="AL329" i="45"/>
  <c r="DZ444" i="1"/>
  <c r="FQ158" i="1"/>
  <c r="DZ525" i="1"/>
  <c r="FQ159" i="1"/>
  <c r="EO496" i="1"/>
  <c r="EO566" i="1" s="1"/>
  <c r="FS129" i="1"/>
  <c r="P524" i="1"/>
  <c r="P594" i="1" s="1"/>
  <c r="FA157" i="1"/>
  <c r="FA158" i="1"/>
  <c r="X498" i="1"/>
  <c r="FB217" i="1"/>
  <c r="DF237" i="1"/>
  <c r="DF236" i="1"/>
  <c r="L416" i="45"/>
  <c r="FR105" i="1"/>
  <c r="FR112" i="1"/>
  <c r="FR113" i="1"/>
  <c r="BG525" i="1"/>
  <c r="FG158" i="1"/>
  <c r="L58" i="45"/>
  <c r="AJ299" i="45"/>
  <c r="D49" i="72"/>
  <c r="FP180" i="1"/>
  <c r="FP196" i="1"/>
  <c r="FR233" i="1"/>
  <c r="EI514" i="1"/>
  <c r="CM574" i="1"/>
  <c r="CM582" i="1"/>
  <c r="CM580" i="1"/>
  <c r="ED397" i="1"/>
  <c r="O223" i="51"/>
  <c r="HD101" i="1"/>
  <c r="GY101" i="1" s="1"/>
  <c r="DL219" i="1"/>
  <c r="GP222" i="1" a="1"/>
  <c r="HD351" i="1"/>
  <c r="GY351" i="1" s="1"/>
  <c r="FF104" i="1"/>
  <c r="FF95" i="1"/>
  <c r="FI234" i="1"/>
  <c r="BV515" i="1"/>
  <c r="FJ100" i="1"/>
  <c r="FJ110" i="1"/>
  <c r="HD345" i="1"/>
  <c r="GY345" i="1" s="1"/>
  <c r="EJ397" i="1"/>
  <c r="FN180" i="1"/>
  <c r="FN184" i="1"/>
  <c r="BU516" i="1"/>
  <c r="BU586" i="1" s="1"/>
  <c r="FI149" i="1"/>
  <c r="EO504" i="1"/>
  <c r="EO574" i="1" s="1"/>
  <c r="FS137" i="1"/>
  <c r="O278" i="51"/>
  <c r="HD187" i="1"/>
  <c r="GY187" i="1" s="1"/>
  <c r="O328" i="51"/>
  <c r="CB481" i="1"/>
  <c r="HD357" i="1"/>
  <c r="GY357" i="1" s="1"/>
  <c r="EP513" i="1"/>
  <c r="FS232" i="1"/>
  <c r="AJ309" i="45"/>
  <c r="D59" i="72"/>
  <c r="FS194" i="1"/>
  <c r="FS195" i="1"/>
  <c r="EZ240" i="1"/>
  <c r="J521" i="1"/>
  <c r="DO140" i="1"/>
  <c r="CR163" i="1"/>
  <c r="CM163" i="1"/>
  <c r="DJ140" i="1"/>
  <c r="O240" i="51"/>
  <c r="HD118" i="1"/>
  <c r="GY118" i="1" s="1"/>
  <c r="L57" i="45"/>
  <c r="L81" i="45" s="1"/>
  <c r="D81" i="45"/>
  <c r="FH185" i="1"/>
  <c r="EH368" i="1"/>
  <c r="FA194" i="1"/>
  <c r="FA179" i="1"/>
  <c r="CM584" i="1"/>
  <c r="FT195" i="1"/>
  <c r="FT190" i="1"/>
  <c r="O264" i="51"/>
  <c r="DP125" i="1"/>
  <c r="DO125" i="1"/>
  <c r="CC509" i="1"/>
  <c r="FJ228" i="1"/>
  <c r="BG520" i="1"/>
  <c r="FG153" i="1"/>
  <c r="FG154" i="1"/>
  <c r="DT220" i="1"/>
  <c r="DK220" i="1"/>
  <c r="BU507" i="1"/>
  <c r="BU577" i="1" s="1"/>
  <c r="FI140" i="1"/>
  <c r="CJ510" i="1"/>
  <c r="FK143" i="1"/>
  <c r="EC583" i="1"/>
  <c r="EC568" i="1"/>
  <c r="EC577" i="1"/>
  <c r="ER397" i="1"/>
  <c r="DM210" i="1"/>
  <c r="DL210" i="1"/>
  <c r="DM469" i="1"/>
  <c r="DG469" i="1"/>
  <c r="DL146" i="1"/>
  <c r="DK146" i="1"/>
  <c r="DP228" i="1"/>
  <c r="DS228" i="1"/>
  <c r="AX466" i="1"/>
  <c r="FI454" i="1"/>
  <c r="DF212" i="1"/>
  <c r="DF213" i="1"/>
  <c r="DW144" i="1"/>
  <c r="DG144" i="1"/>
  <c r="DA249" i="1"/>
  <c r="DX226" i="1"/>
  <c r="DS226" i="1"/>
  <c r="CV249" i="1"/>
  <c r="DH128" i="1"/>
  <c r="CK162" i="1"/>
  <c r="FH136" i="1"/>
  <c r="BN503" i="1"/>
  <c r="BN573" i="1" s="1"/>
  <c r="FG434" i="1"/>
  <c r="FG435" i="1"/>
  <c r="FG192" i="1"/>
  <c r="AX430" i="1"/>
  <c r="FT99" i="1"/>
  <c r="FT93" i="1"/>
  <c r="FK459" i="1"/>
  <c r="FK460" i="1"/>
  <c r="DQ123" i="1"/>
  <c r="GK123" i="1"/>
  <c r="CB123" i="1" s="1"/>
  <c r="AD525" i="1"/>
  <c r="DL525" i="1"/>
  <c r="FO158" i="1"/>
  <c r="DS211" i="1"/>
  <c r="DJ211" i="1"/>
  <c r="DS134" i="1"/>
  <c r="DJ134" i="1"/>
  <c r="FM230" i="1"/>
  <c r="FM229" i="1"/>
  <c r="CY510" i="1"/>
  <c r="FH110" i="1"/>
  <c r="FH105" i="1"/>
  <c r="W515" i="1"/>
  <c r="W585" i="1" s="1"/>
  <c r="FB148" i="1"/>
  <c r="DS518" i="1"/>
  <c r="FP151" i="1"/>
  <c r="L68" i="45"/>
  <c r="DW463" i="1"/>
  <c r="DO463" i="1"/>
  <c r="FO96" i="1"/>
  <c r="FO112" i="1"/>
  <c r="FO113" i="1"/>
  <c r="FP138" i="1"/>
  <c r="FP137" i="1"/>
  <c r="DS504" i="1"/>
  <c r="BX584" i="1"/>
  <c r="BX580" i="1"/>
  <c r="BX575" i="1"/>
  <c r="BX588" i="1"/>
  <c r="BX570" i="1"/>
  <c r="BX581" i="1"/>
  <c r="BX577" i="1"/>
  <c r="EV384" i="1"/>
  <c r="DW232" i="1"/>
  <c r="DE526" i="1"/>
  <c r="FN159" i="1"/>
  <c r="DM466" i="1"/>
  <c r="DG206" i="1"/>
  <c r="DK206" i="1"/>
  <c r="DT126" i="1"/>
  <c r="DK126" i="1"/>
  <c r="DY156" i="1"/>
  <c r="AL324" i="45"/>
  <c r="FA101" i="1"/>
  <c r="FB437" i="1"/>
  <c r="FB438" i="1"/>
  <c r="CK519" i="1"/>
  <c r="FK238" i="1"/>
  <c r="L78" i="45"/>
  <c r="DL504" i="1"/>
  <c r="FO137" i="1"/>
  <c r="O219" i="51"/>
  <c r="HD97" i="1"/>
  <c r="GY97" i="1" s="1"/>
  <c r="BV516" i="1"/>
  <c r="FI235" i="1"/>
  <c r="L142" i="45"/>
  <c r="DM521" i="1"/>
  <c r="AE521" i="1"/>
  <c r="FO240" i="1"/>
  <c r="FO241" i="1"/>
  <c r="FP194" i="1"/>
  <c r="FL114" i="1"/>
  <c r="FL115" i="1"/>
  <c r="DF462" i="1"/>
  <c r="DF463" i="1"/>
  <c r="BA503" i="1"/>
  <c r="FF222" i="1"/>
  <c r="CY504" i="1"/>
  <c r="FM223" i="1"/>
  <c r="FT229" i="1"/>
  <c r="AJ326" i="45"/>
  <c r="D76" i="72"/>
  <c r="CR518" i="1"/>
  <c r="FL237" i="1"/>
  <c r="DL511" i="1"/>
  <c r="FO144" i="1"/>
  <c r="DF517" i="1"/>
  <c r="FN236" i="1"/>
  <c r="FN237" i="1"/>
  <c r="EA385" i="1"/>
  <c r="EC385" i="1" s="1"/>
  <c r="EO514" i="1"/>
  <c r="EO584" i="1" s="1"/>
  <c r="FS147" i="1"/>
  <c r="FK454" i="1"/>
  <c r="FK453" i="1"/>
  <c r="FN191" i="1"/>
  <c r="EO500" i="1"/>
  <c r="EO570" i="1" s="1"/>
  <c r="FS133" i="1"/>
  <c r="FB112" i="1"/>
  <c r="FB113" i="1"/>
  <c r="AX440" i="1"/>
  <c r="D82" i="72"/>
  <c r="AJ332" i="45"/>
  <c r="DE501" i="1"/>
  <c r="FN134" i="1"/>
  <c r="FN135" i="1"/>
  <c r="DV140" i="1"/>
  <c r="CY163" i="1"/>
  <c r="CN163" i="1"/>
  <c r="DK140" i="1"/>
  <c r="D419" i="45"/>
  <c r="L395" i="45"/>
  <c r="L419" i="45" s="1"/>
  <c r="FB468" i="1"/>
  <c r="FB467" i="1"/>
  <c r="AX448" i="1"/>
  <c r="DL125" i="1"/>
  <c r="DR125" i="1"/>
  <c r="FS201" i="1"/>
  <c r="DQ220" i="1"/>
  <c r="FO453" i="1"/>
  <c r="FO454" i="1"/>
  <c r="DZ210" i="1"/>
  <c r="DG210" i="1"/>
  <c r="DU469" i="1"/>
  <c r="DT469" i="1"/>
  <c r="FN214" i="1"/>
  <c r="DY146" i="1"/>
  <c r="DQ228" i="1"/>
  <c r="DX228" i="1"/>
  <c r="FO232" i="1"/>
  <c r="DM513" i="1"/>
  <c r="FO233" i="1"/>
  <c r="AZ508" i="1"/>
  <c r="FF141" i="1"/>
  <c r="DY144" i="1"/>
  <c r="DR144" i="1"/>
  <c r="DC249" i="1"/>
  <c r="DZ226" i="1"/>
  <c r="CS249" i="1"/>
  <c r="DP226" i="1"/>
  <c r="DX128" i="1"/>
  <c r="DA162" i="1"/>
  <c r="FB220" i="1"/>
  <c r="X501" i="1"/>
  <c r="FG194" i="1"/>
  <c r="FG187" i="1"/>
  <c r="EC584" i="1"/>
  <c r="EE377" i="1"/>
  <c r="FT111" i="1"/>
  <c r="CR516" i="1"/>
  <c r="FL235" i="1"/>
  <c r="FL236" i="1"/>
  <c r="DN123" i="1"/>
  <c r="DK123" i="1"/>
  <c r="DH211" i="1"/>
  <c r="DI211" i="1"/>
  <c r="DV134" i="1"/>
  <c r="GK134" i="1"/>
  <c r="CB134" i="1" s="1"/>
  <c r="FB132" i="1"/>
  <c r="FB131" i="1"/>
  <c r="W498" i="1"/>
  <c r="W568" i="1" s="1"/>
  <c r="DF203" i="1"/>
  <c r="L406" i="45"/>
  <c r="BV504" i="1"/>
  <c r="FI223" i="1"/>
  <c r="DP463" i="1"/>
  <c r="DS463" i="1"/>
  <c r="DL505" i="1"/>
  <c r="FO138" i="1"/>
  <c r="DM509" i="1"/>
  <c r="FO228" i="1"/>
  <c r="DH232" i="1"/>
  <c r="DN232" i="1"/>
  <c r="L411" i="45"/>
  <c r="DH466" i="1"/>
  <c r="DI466" i="1"/>
  <c r="FN107" i="1"/>
  <c r="DG221" i="1"/>
  <c r="DV221" i="1"/>
  <c r="CQ574" i="1"/>
  <c r="DO206" i="1"/>
  <c r="DO126" i="1"/>
  <c r="EA386" i="1"/>
  <c r="EC386" i="1" s="1"/>
  <c r="DR121" i="1"/>
  <c r="DZ121" i="1"/>
  <c r="FR198" i="1"/>
  <c r="FR199" i="1"/>
  <c r="AL322" i="45"/>
  <c r="AL321" i="45"/>
  <c r="L123" i="45"/>
  <c r="DP444" i="1"/>
  <c r="FA96" i="1"/>
  <c r="FA94" i="1"/>
  <c r="FL123" i="1"/>
  <c r="FL122" i="1"/>
  <c r="L390" i="45"/>
  <c r="EO511" i="1"/>
  <c r="EO581" i="1" s="1"/>
  <c r="FS144" i="1"/>
  <c r="L162" i="45"/>
  <c r="FS226" i="1"/>
  <c r="EP507" i="1"/>
  <c r="FS227" i="1"/>
  <c r="BU521" i="1"/>
  <c r="FI154" i="1"/>
  <c r="FI155" i="1"/>
  <c r="L396" i="45"/>
  <c r="FP182" i="1"/>
  <c r="FP183" i="1"/>
  <c r="EH377" i="1"/>
  <c r="FO244" i="1"/>
  <c r="AE525" i="1"/>
  <c r="DM525" i="1"/>
  <c r="FO437" i="1"/>
  <c r="FO436" i="1"/>
  <c r="FB224" i="1"/>
  <c r="X505" i="1"/>
  <c r="BG514" i="1"/>
  <c r="FG147" i="1"/>
  <c r="AX474" i="1"/>
  <c r="BG519" i="1"/>
  <c r="FG152" i="1"/>
  <c r="P510" i="1"/>
  <c r="P580" i="1" s="1"/>
  <c r="FA143" i="1"/>
  <c r="CR515" i="1"/>
  <c r="FL234" i="1"/>
  <c r="HD340" i="1"/>
  <c r="GY340" i="1" s="1"/>
  <c r="FM203" i="1"/>
  <c r="FM204" i="1"/>
  <c r="FB135" i="1"/>
  <c r="W502" i="1"/>
  <c r="W572" i="1" s="1"/>
  <c r="EP516" i="1"/>
  <c r="FS235" i="1"/>
  <c r="FJ443" i="1"/>
  <c r="FN193" i="1"/>
  <c r="AX436" i="1"/>
  <c r="FB110" i="1"/>
  <c r="FS186" i="1"/>
  <c r="FS192" i="1"/>
  <c r="FM239" i="1"/>
  <c r="DQ140" i="1"/>
  <c r="CT163" i="1"/>
  <c r="DI140" i="1"/>
  <c r="CL163" i="1"/>
  <c r="D165" i="45"/>
  <c r="L141" i="45"/>
  <c r="L165" i="45" s="1"/>
  <c r="FH183" i="1"/>
  <c r="EX521" i="1"/>
  <c r="FT240" i="1"/>
  <c r="FT241" i="1"/>
  <c r="FA197" i="1"/>
  <c r="FT185" i="1"/>
  <c r="DG125" i="1"/>
  <c r="O211" i="51"/>
  <c r="CC525" i="1"/>
  <c r="FJ244" i="1"/>
  <c r="O215" i="51"/>
  <c r="HD93" i="1"/>
  <c r="GY93" i="1" s="1"/>
  <c r="DN220" i="1"/>
  <c r="FG119" i="1"/>
  <c r="FG120" i="1"/>
  <c r="DO210" i="1"/>
  <c r="DS210" i="1"/>
  <c r="DL469" i="1"/>
  <c r="DQ469" i="1"/>
  <c r="G11" i="70"/>
  <c r="G12" i="70"/>
  <c r="DP146" i="1"/>
  <c r="DJ146" i="1"/>
  <c r="DL228" i="1"/>
  <c r="O283" i="51"/>
  <c r="HD192" i="1"/>
  <c r="GY192" i="1" s="1"/>
  <c r="J508" i="1"/>
  <c r="FF472" i="1"/>
  <c r="DF440" i="1"/>
  <c r="DF441" i="1"/>
  <c r="FS214" i="1"/>
  <c r="FI119" i="1"/>
  <c r="DP144" i="1"/>
  <c r="DI144" i="1"/>
  <c r="CW249" i="1"/>
  <c r="DT226" i="1"/>
  <c r="DR226" i="1"/>
  <c r="CU249" i="1"/>
  <c r="BU576" i="1"/>
  <c r="DW128" i="1"/>
  <c r="CZ162" i="1"/>
  <c r="FG196" i="1"/>
  <c r="BU525" i="1"/>
  <c r="FI158" i="1"/>
  <c r="FI159" i="1"/>
  <c r="FL208" i="1"/>
  <c r="FT101" i="1"/>
  <c r="DG123" i="1"/>
  <c r="DI123" i="1"/>
  <c r="DU211" i="1"/>
  <c r="DK211" i="1"/>
  <c r="DQ134" i="1"/>
  <c r="DK134" i="1"/>
  <c r="FM432" i="1"/>
  <c r="FM433" i="1"/>
  <c r="BA516" i="1"/>
  <c r="FF235" i="1"/>
  <c r="FL104" i="1"/>
  <c r="FL94" i="1"/>
  <c r="CM572" i="1"/>
  <c r="DR463" i="1"/>
  <c r="DQ463" i="1"/>
  <c r="EO519" i="1"/>
  <c r="FS152" i="1"/>
  <c r="DS232" i="1"/>
  <c r="HD196" i="1"/>
  <c r="GY196" i="1" s="1"/>
  <c r="O287" i="51"/>
  <c r="L73" i="45"/>
  <c r="FI95" i="1"/>
  <c r="FI98" i="1"/>
  <c r="BX566" i="1"/>
  <c r="FJ245" i="1"/>
  <c r="DN466" i="1"/>
  <c r="DK466" i="1"/>
  <c r="DR206" i="1"/>
  <c r="DV126" i="1"/>
  <c r="AL310" i="45"/>
  <c r="AL327" i="45"/>
  <c r="L377" i="45"/>
  <c r="BA517" i="1"/>
  <c r="FF236" i="1"/>
  <c r="FF237" i="1"/>
  <c r="FA102" i="1"/>
  <c r="FR229" i="1"/>
  <c r="EI510" i="1"/>
  <c r="FR230" i="1"/>
  <c r="L52" i="45"/>
  <c r="FN154" i="1"/>
  <c r="DE521" i="1"/>
  <c r="FM232" i="1"/>
  <c r="CY513" i="1"/>
  <c r="FP143" i="1"/>
  <c r="DS510" i="1"/>
  <c r="FR104" i="1"/>
  <c r="EH507" i="1"/>
  <c r="FR140" i="1"/>
  <c r="FR141" i="1"/>
  <c r="DT156" i="1"/>
  <c r="DT155" i="1"/>
  <c r="DG133" i="1"/>
  <c r="GP134" i="1"/>
  <c r="BV519" i="1"/>
  <c r="FI238" i="1"/>
  <c r="BG495" i="1"/>
  <c r="BE162" i="1"/>
  <c r="FG128" i="1"/>
  <c r="EU368" i="1"/>
  <c r="DT501" i="1"/>
  <c r="FP220" i="1"/>
  <c r="FP221" i="1"/>
  <c r="ED377" i="1"/>
  <c r="FS441" i="1"/>
  <c r="FS442" i="1"/>
  <c r="CC510" i="1"/>
  <c r="FJ229" i="1"/>
  <c r="FM237" i="1"/>
  <c r="CY518" i="1"/>
  <c r="FL209" i="1"/>
  <c r="FL210" i="1"/>
  <c r="CM569" i="1"/>
  <c r="BL163" i="1"/>
  <c r="DE558" i="1" s="1"/>
  <c r="DE506" i="1"/>
  <c r="FN139" i="1"/>
  <c r="FN140" i="1"/>
  <c r="FM471" i="1"/>
  <c r="DH219" i="1"/>
  <c r="GP221" i="1"/>
  <c r="EA401" i="1"/>
  <c r="EK401" i="1" s="1"/>
  <c r="D418" i="45"/>
  <c r="L384" i="45"/>
  <c r="L418" i="45" s="1"/>
  <c r="L46" i="45"/>
  <c r="L80" i="45" s="1"/>
  <c r="FN453" i="1"/>
  <c r="FJ108" i="1"/>
  <c r="FN469" i="1"/>
  <c r="FN470" i="1"/>
  <c r="FF228" i="1"/>
  <c r="BA509" i="1"/>
  <c r="O210" i="51"/>
  <c r="FN189" i="1"/>
  <c r="FN196" i="1"/>
  <c r="BG527" i="1"/>
  <c r="FG160" i="1"/>
  <c r="FS191" i="1"/>
  <c r="L161" i="45"/>
  <c r="AZ522" i="1"/>
  <c r="FF155" i="1"/>
  <c r="DB163" i="1"/>
  <c r="DY140" i="1"/>
  <c r="FT188" i="1"/>
  <c r="DT125" i="1"/>
  <c r="DJ125" i="1"/>
  <c r="BA526" i="1"/>
  <c r="FF245" i="1"/>
  <c r="FF246" i="1"/>
  <c r="DS220" i="1"/>
  <c r="DW220" i="1"/>
  <c r="FF208" i="1"/>
  <c r="FF209" i="1"/>
  <c r="CM565" i="1"/>
  <c r="DX210" i="1"/>
  <c r="O265" i="51"/>
  <c r="DN469" i="1"/>
  <c r="FP439" i="1"/>
  <c r="DH146" i="1"/>
  <c r="DI146" i="1"/>
  <c r="DG228" i="1"/>
  <c r="DJ228" i="1"/>
  <c r="BU497" i="1"/>
  <c r="BU567" i="1" s="1"/>
  <c r="FI130" i="1"/>
  <c r="FK131" i="1"/>
  <c r="DM144" i="1"/>
  <c r="HD108" i="1"/>
  <c r="GY108" i="1" s="1"/>
  <c r="O230" i="51"/>
  <c r="CO249" i="1"/>
  <c r="DL226" i="1"/>
  <c r="DW226" i="1"/>
  <c r="CZ249" i="1"/>
  <c r="CR162" i="1"/>
  <c r="DO128" i="1"/>
  <c r="GK441" i="1"/>
  <c r="CB441" i="1" s="1"/>
  <c r="O322" i="51" s="1"/>
  <c r="GK102" i="1"/>
  <c r="CB102" i="1" s="1"/>
  <c r="GK103" i="1"/>
  <c r="CB103" i="1" s="1"/>
  <c r="GK112" i="1"/>
  <c r="CB112" i="1" s="1"/>
  <c r="GK101" i="1"/>
  <c r="CB101" i="1" s="1"/>
  <c r="GK105" i="1"/>
  <c r="CB105" i="1" s="1"/>
  <c r="GK93" i="1"/>
  <c r="CB93" i="1" s="1"/>
  <c r="GK104" i="1"/>
  <c r="CB104" i="1" s="1"/>
  <c r="GK100" i="1"/>
  <c r="CB100" i="1" s="1"/>
  <c r="GK94" i="1"/>
  <c r="CB94" i="1" s="1"/>
  <c r="GK96" i="1"/>
  <c r="CB96" i="1" s="1"/>
  <c r="GK95" i="1"/>
  <c r="CB95" i="1" s="1"/>
  <c r="GK110" i="1"/>
  <c r="CB110" i="1" s="1"/>
  <c r="GK98" i="1"/>
  <c r="CB98" i="1" s="1"/>
  <c r="GK99" i="1"/>
  <c r="CB99" i="1" s="1"/>
  <c r="GK97" i="1"/>
  <c r="CB97" i="1" s="1"/>
  <c r="GK107" i="1"/>
  <c r="CB107" i="1" s="1"/>
  <c r="GK426" i="1"/>
  <c r="GK92" i="1"/>
  <c r="CB92" i="1" s="1"/>
  <c r="GK108" i="1"/>
  <c r="CB108" i="1" s="1"/>
  <c r="GK109" i="1"/>
  <c r="CB109" i="1" s="1"/>
  <c r="GK111" i="1"/>
  <c r="CB111" i="1" s="1"/>
  <c r="GK106" i="1"/>
  <c r="CB106" i="1" s="1"/>
  <c r="GK130" i="1"/>
  <c r="CB130" i="1" s="1"/>
  <c r="GK453" i="1"/>
  <c r="CB453" i="1" s="1"/>
  <c r="O334" i="51" s="1"/>
  <c r="GK427" i="1"/>
  <c r="CB427" i="1" s="1"/>
  <c r="O308" i="51" s="1"/>
  <c r="GK153" i="1"/>
  <c r="CB153" i="1" s="1"/>
  <c r="GK139" i="1"/>
  <c r="CB139" i="1" s="1"/>
  <c r="GK126" i="1"/>
  <c r="CB126" i="1" s="1"/>
  <c r="GK461" i="1"/>
  <c r="CB461" i="1" s="1"/>
  <c r="O342" i="51" s="1"/>
  <c r="GK451" i="1"/>
  <c r="CB451" i="1" s="1"/>
  <c r="O332" i="51" s="1"/>
  <c r="GK141" i="1"/>
  <c r="CB141" i="1" s="1"/>
  <c r="GK433" i="1"/>
  <c r="CB433" i="1" s="1"/>
  <c r="O314" i="51" s="1"/>
  <c r="GK456" i="1"/>
  <c r="CB456" i="1" s="1"/>
  <c r="O337" i="51" s="1"/>
  <c r="GK156" i="1"/>
  <c r="CB156" i="1" s="1"/>
  <c r="O242" i="51" s="1"/>
  <c r="GK470" i="1"/>
  <c r="CB470" i="1" s="1"/>
  <c r="O351" i="51" s="1"/>
  <c r="GK438" i="1"/>
  <c r="CB438" i="1" s="1"/>
  <c r="O319" i="51" s="1"/>
  <c r="GK454" i="1"/>
  <c r="CB454" i="1" s="1"/>
  <c r="O335" i="51" s="1"/>
  <c r="GK150" i="1"/>
  <c r="CB150" i="1" s="1"/>
  <c r="GK149" i="1"/>
  <c r="CB149" i="1" s="1"/>
  <c r="GK434" i="1"/>
  <c r="CB434" i="1" s="1"/>
  <c r="O315" i="51" s="1"/>
  <c r="GK449" i="1"/>
  <c r="CB449" i="1" s="1"/>
  <c r="O330" i="51" s="1"/>
  <c r="GK445" i="1"/>
  <c r="CB445" i="1" s="1"/>
  <c r="O326" i="51" s="1"/>
  <c r="GK132" i="1"/>
  <c r="CB132" i="1" s="1"/>
  <c r="GK148" i="1"/>
  <c r="CB148" i="1" s="1"/>
  <c r="GK117" i="1"/>
  <c r="CB117" i="1" s="1"/>
  <c r="GK158" i="1"/>
  <c r="CB158" i="1" s="1"/>
  <c r="O244" i="51" s="1"/>
  <c r="GK116" i="1"/>
  <c r="CB116" i="1" s="1"/>
  <c r="GK466" i="1"/>
  <c r="CB466" i="1" s="1"/>
  <c r="O347" i="51" s="1"/>
  <c r="GK119" i="1"/>
  <c r="CB119" i="1" s="1"/>
  <c r="GK136" i="1"/>
  <c r="CB136" i="1" s="1"/>
  <c r="GK472" i="1"/>
  <c r="CB472" i="1" s="1"/>
  <c r="O353" i="51" s="1"/>
  <c r="GK437" i="1"/>
  <c r="CB437" i="1" s="1"/>
  <c r="O318" i="51" s="1"/>
  <c r="GK159" i="1"/>
  <c r="CB159" i="1" s="1"/>
  <c r="O245" i="51" s="1"/>
  <c r="GK431" i="1"/>
  <c r="CB431" i="1" s="1"/>
  <c r="O312" i="51" s="1"/>
  <c r="GK446" i="1"/>
  <c r="CB446" i="1" s="1"/>
  <c r="O327" i="51" s="1"/>
  <c r="GK138" i="1"/>
  <c r="CB138" i="1" s="1"/>
  <c r="GK471" i="1"/>
  <c r="CB471" i="1" s="1"/>
  <c r="O352" i="51" s="1"/>
  <c r="GK460" i="1"/>
  <c r="CB460" i="1" s="1"/>
  <c r="O341" i="51" s="1"/>
  <c r="GK428" i="1"/>
  <c r="CB428" i="1" s="1"/>
  <c r="O309" i="51" s="1"/>
  <c r="GK118" i="1"/>
  <c r="CB118" i="1" s="1"/>
  <c r="GK435" i="1"/>
  <c r="CB435" i="1" s="1"/>
  <c r="O316" i="51" s="1"/>
  <c r="GK473" i="1"/>
  <c r="CB473" i="1" s="1"/>
  <c r="O354" i="51" s="1"/>
  <c r="GK131" i="1"/>
  <c r="CB131" i="1" s="1"/>
  <c r="GK157" i="1"/>
  <c r="CB157" i="1" s="1"/>
  <c r="O243" i="51" s="1"/>
  <c r="GK160" i="1"/>
  <c r="CB160" i="1" s="1"/>
  <c r="O246" i="51" s="1"/>
  <c r="GK127" i="1"/>
  <c r="CB127" i="1" s="1"/>
  <c r="GK151" i="1"/>
  <c r="CB151" i="1" s="1"/>
  <c r="GK152" i="1"/>
  <c r="CB152" i="1" s="1"/>
  <c r="GK464" i="1"/>
  <c r="CB464" i="1" s="1"/>
  <c r="O345" i="51" s="1"/>
  <c r="GK115" i="1"/>
  <c r="CB115" i="1" s="1"/>
  <c r="GK439" i="1"/>
  <c r="CB439" i="1" s="1"/>
  <c r="O320" i="51" s="1"/>
  <c r="GK135" i="1"/>
  <c r="CB135" i="1" s="1"/>
  <c r="GK114" i="1"/>
  <c r="CB114" i="1" s="1"/>
  <c r="GK457" i="1"/>
  <c r="CB457" i="1" s="1"/>
  <c r="O338" i="51" s="1"/>
  <c r="EA381" i="1"/>
  <c r="EC381" i="1" s="1"/>
  <c r="FG195" i="1"/>
  <c r="EI501" i="1"/>
  <c r="FR220" i="1"/>
  <c r="CK501" i="1"/>
  <c r="FR221" i="1"/>
  <c r="FT103" i="1"/>
  <c r="DU123" i="1"/>
  <c r="DR211" i="1"/>
  <c r="DH134" i="1"/>
  <c r="FH96" i="1"/>
  <c r="FB157" i="1"/>
  <c r="AJ323" i="45"/>
  <c r="D73" i="72"/>
  <c r="FK220" i="1"/>
  <c r="DH463" i="1"/>
  <c r="DT463" i="1"/>
  <c r="FO111" i="1"/>
  <c r="HD343" i="1"/>
  <c r="GY343" i="1" s="1"/>
  <c r="AX455" i="1"/>
  <c r="EZ455" i="1" s="1"/>
  <c r="DP232" i="1"/>
  <c r="DI232" i="1"/>
  <c r="L157" i="45"/>
  <c r="FI111" i="1"/>
  <c r="DR466" i="1"/>
  <c r="FN95" i="1"/>
  <c r="DH221" i="1"/>
  <c r="DT221" i="1"/>
  <c r="FM463" i="1"/>
  <c r="DP121" i="1"/>
  <c r="GK121" i="1"/>
  <c r="CB121" i="1" s="1"/>
  <c r="CY501" i="1"/>
  <c r="FM220" i="1"/>
  <c r="L37" i="45"/>
  <c r="DI470" i="1"/>
  <c r="AL314" i="45"/>
  <c r="GS339" i="1" a="1"/>
  <c r="AL331" i="45"/>
  <c r="FA112" i="1"/>
  <c r="FA113" i="1"/>
  <c r="L136" i="45"/>
  <c r="D83" i="72"/>
  <c r="AJ333" i="45"/>
  <c r="O229" i="51"/>
  <c r="HD107" i="1"/>
  <c r="GY107" i="1" s="1"/>
  <c r="FK128" i="1"/>
  <c r="BI162" i="1"/>
  <c r="DE500" i="1"/>
  <c r="FN133" i="1"/>
  <c r="AJ313" i="45"/>
  <c r="D63" i="72"/>
  <c r="FJ206" i="1"/>
  <c r="J516" i="1"/>
  <c r="EZ235" i="1"/>
  <c r="EM377" i="1"/>
  <c r="FS444" i="1"/>
  <c r="FS445" i="1"/>
  <c r="DL509" i="1"/>
  <c r="FO142" i="1"/>
  <c r="FO143" i="1"/>
  <c r="L130" i="45"/>
  <c r="L164" i="45" s="1"/>
  <c r="D164" i="45"/>
  <c r="FJ112" i="1"/>
  <c r="FJ113" i="1"/>
  <c r="DE513" i="1"/>
  <c r="DE583" i="1" s="1"/>
  <c r="FN146" i="1"/>
  <c r="FB108" i="1"/>
  <c r="HD355" i="1"/>
  <c r="GY355" i="1" s="1"/>
  <c r="DP140" i="1"/>
  <c r="CS163" i="1"/>
  <c r="CI163" i="1"/>
  <c r="DF140" i="1"/>
  <c r="FM241" i="1"/>
  <c r="AJ312" i="45"/>
  <c r="D62" i="72"/>
  <c r="F336" i="45"/>
  <c r="FH188" i="1"/>
  <c r="FH184" i="1"/>
  <c r="FA187" i="1"/>
  <c r="BA501" i="1"/>
  <c r="FF220" i="1"/>
  <c r="FT182" i="1"/>
  <c r="FS120" i="1"/>
  <c r="FS121" i="1"/>
  <c r="DM125" i="1"/>
  <c r="DH220" i="1"/>
  <c r="DY220" i="1"/>
  <c r="BN515" i="1"/>
  <c r="BN585" i="1" s="1"/>
  <c r="FH148" i="1"/>
  <c r="FH149" i="1"/>
  <c r="AX429" i="1"/>
  <c r="DT210" i="1"/>
  <c r="DI210" i="1"/>
  <c r="DX469" i="1"/>
  <c r="DI469" i="1"/>
  <c r="FK218" i="1"/>
  <c r="FK217" i="1"/>
  <c r="FS432" i="1"/>
  <c r="FS431" i="1"/>
  <c r="DM146" i="1"/>
  <c r="DR228" i="1"/>
  <c r="DK228" i="1"/>
  <c r="DQ144" i="1"/>
  <c r="DJ144" i="1"/>
  <c r="DM226" i="1"/>
  <c r="CP249" i="1"/>
  <c r="HD190" i="1"/>
  <c r="GY190" i="1" s="1"/>
  <c r="O281" i="51"/>
  <c r="J514" i="1"/>
  <c r="EK373" i="1"/>
  <c r="DQ128" i="1"/>
  <c r="CT162" i="1"/>
  <c r="AU162" i="1"/>
  <c r="BS120" i="1" s="1"/>
  <c r="BW120" i="1" s="1"/>
  <c r="L373" i="45"/>
  <c r="EO386" i="1"/>
  <c r="I497" i="1"/>
  <c r="EZ130" i="1"/>
  <c r="FG185" i="1"/>
  <c r="CQ505" i="1"/>
  <c r="CQ575" i="1" s="1"/>
  <c r="FL138" i="1"/>
  <c r="FT104" i="1"/>
  <c r="BU519" i="1"/>
  <c r="FI152" i="1"/>
  <c r="FI153" i="1"/>
  <c r="DV123" i="1"/>
  <c r="DJ123" i="1"/>
  <c r="DM512" i="1"/>
  <c r="FO231" i="1"/>
  <c r="DY211" i="1"/>
  <c r="X509" i="1"/>
  <c r="FB228" i="1"/>
  <c r="DN134" i="1"/>
  <c r="DI134" i="1"/>
  <c r="EO527" i="1"/>
  <c r="FS160" i="1"/>
  <c r="FI148" i="1"/>
  <c r="BU515" i="1"/>
  <c r="BU585" i="1" s="1"/>
  <c r="CY523" i="1"/>
  <c r="FM242" i="1"/>
  <c r="FL108" i="1"/>
  <c r="DN463" i="1"/>
  <c r="GK463" i="1"/>
  <c r="CB463" i="1" s="1"/>
  <c r="O344" i="51" s="1"/>
  <c r="O359" i="51" s="1"/>
  <c r="FO99" i="1"/>
  <c r="FO109" i="1"/>
  <c r="BG509" i="1"/>
  <c r="FG142" i="1"/>
  <c r="DV232" i="1"/>
  <c r="FI97" i="1"/>
  <c r="FI112" i="1"/>
  <c r="FN100" i="1"/>
  <c r="FN108" i="1"/>
  <c r="DR221" i="1"/>
  <c r="DZ221" i="1"/>
  <c r="FM458" i="1"/>
  <c r="DN121" i="1"/>
  <c r="DJ121" i="1"/>
  <c r="FM109" i="1"/>
  <c r="DH470" i="1"/>
  <c r="AL302" i="45"/>
  <c r="L39" i="45"/>
  <c r="DF224" i="1"/>
  <c r="DF225" i="1"/>
  <c r="FO224" i="1"/>
  <c r="DM504" i="1"/>
  <c r="FO223" i="1"/>
  <c r="FA470" i="1"/>
  <c r="FA471" i="1"/>
  <c r="CY517" i="1"/>
  <c r="FM236" i="1"/>
  <c r="ET397" i="1"/>
  <c r="EC397" i="1"/>
  <c r="EH397" i="1"/>
  <c r="EV397" i="1"/>
  <c r="ES397" i="1"/>
  <c r="EM397" i="1"/>
  <c r="EK397" i="1"/>
  <c r="EL397" i="1"/>
  <c r="EE397" i="1"/>
  <c r="EN397" i="1"/>
  <c r="EO397" i="1"/>
  <c r="EG397" i="1"/>
  <c r="EF397" i="1"/>
  <c r="BG508" i="1"/>
  <c r="FG141" i="1"/>
  <c r="FS135" i="1"/>
  <c r="EO502" i="1"/>
  <c r="EO572" i="1" s="1"/>
  <c r="AZ498" i="1"/>
  <c r="FF131" i="1"/>
  <c r="L137" i="45"/>
  <c r="I510" i="1"/>
  <c r="CQ520" i="1"/>
  <c r="FL153" i="1"/>
  <c r="FL154" i="1"/>
  <c r="Q516" i="1"/>
  <c r="FA235" i="1"/>
  <c r="EA508" i="1"/>
  <c r="FQ227" i="1"/>
  <c r="DE508" i="1"/>
  <c r="DE578" i="1" s="1"/>
  <c r="FN141" i="1"/>
  <c r="FN142" i="1"/>
  <c r="FF428" i="1"/>
  <c r="FF429" i="1"/>
  <c r="X504" i="1"/>
  <c r="FB223" i="1"/>
  <c r="L75" i="45"/>
  <c r="FO235" i="1"/>
  <c r="DM516" i="1"/>
  <c r="FO236" i="1"/>
  <c r="EH495" i="1"/>
  <c r="FR128" i="1"/>
  <c r="CJ495" i="1"/>
  <c r="BP162" i="1"/>
  <c r="FF204" i="1"/>
  <c r="FF203" i="1"/>
  <c r="L122" i="45"/>
  <c r="FF112" i="1"/>
  <c r="D80" i="45"/>
  <c r="EO377" i="1"/>
  <c r="FJ97" i="1"/>
  <c r="AZ513" i="1"/>
  <c r="FF146" i="1"/>
  <c r="FN197" i="1"/>
  <c r="CC504" i="1"/>
  <c r="FJ223" i="1"/>
  <c r="FJ224" i="1"/>
  <c r="EA447" i="1"/>
  <c r="EL447" i="1" s="1"/>
  <c r="EA402" i="1"/>
  <c r="EG402" i="1" s="1"/>
  <c r="FB102" i="1"/>
  <c r="FB98" i="1"/>
  <c r="AX458" i="1"/>
  <c r="FS182" i="1"/>
  <c r="DL140" i="1"/>
  <c r="CO163" i="1"/>
  <c r="FH194" i="1"/>
  <c r="FA198" i="1"/>
  <c r="FA199" i="1"/>
  <c r="FA188" i="1"/>
  <c r="EG377" i="1"/>
  <c r="FT189" i="1"/>
  <c r="FA236" i="1"/>
  <c r="DF134" i="1"/>
  <c r="DF135" i="1"/>
  <c r="EA209" i="1"/>
  <c r="EU209" i="1" s="1"/>
  <c r="DW125" i="1"/>
  <c r="DI125" i="1"/>
  <c r="DX220" i="1"/>
  <c r="DM220" i="1"/>
  <c r="FA447" i="1"/>
  <c r="FA446" i="1"/>
  <c r="EW405" i="1"/>
  <c r="BG522" i="1"/>
  <c r="FG155" i="1"/>
  <c r="DP210" i="1"/>
  <c r="DO469" i="1"/>
  <c r="DX146" i="1"/>
  <c r="DU228" i="1"/>
  <c r="DI228" i="1"/>
  <c r="HD346" i="1"/>
  <c r="GY346" i="1" s="1"/>
  <c r="DV144" i="1"/>
  <c r="DK144" i="1"/>
  <c r="CK249" i="1"/>
  <c r="DH226" i="1"/>
  <c r="DJ226" i="1"/>
  <c r="CM249" i="1"/>
  <c r="FK207" i="1"/>
  <c r="DS128" i="1"/>
  <c r="CV162" i="1"/>
  <c r="DB162" i="1"/>
  <c r="DY128" i="1"/>
  <c r="CL162" i="1"/>
  <c r="DI128" i="1"/>
  <c r="L119" i="45"/>
  <c r="FI428" i="1"/>
  <c r="FI429" i="1"/>
  <c r="FG197" i="1"/>
  <c r="FJ202" i="1"/>
  <c r="FJ203" i="1"/>
  <c r="FI224" i="1"/>
  <c r="BV505" i="1"/>
  <c r="FO230" i="1"/>
  <c r="DM511" i="1"/>
  <c r="DT123" i="1"/>
  <c r="DF123" i="1"/>
  <c r="DF124" i="1"/>
  <c r="DG211" i="1"/>
  <c r="DW211" i="1"/>
  <c r="O270" i="51"/>
  <c r="HD179" i="1"/>
  <c r="GY179" i="1" s="1"/>
  <c r="DY134" i="1"/>
  <c r="FH101" i="1"/>
  <c r="FH109" i="1"/>
  <c r="FF437" i="1"/>
  <c r="FF438" i="1"/>
  <c r="CJ504" i="1"/>
  <c r="FK137" i="1"/>
  <c r="EQ397" i="1"/>
  <c r="FL112" i="1"/>
  <c r="FL113" i="1"/>
  <c r="FL110" i="1"/>
  <c r="DX463" i="1"/>
  <c r="DJ463" i="1"/>
  <c r="FO93" i="1"/>
  <c r="FO100" i="1"/>
  <c r="DF230" i="1"/>
  <c r="DF231" i="1"/>
  <c r="EW573" i="1"/>
  <c r="DV466" i="1"/>
  <c r="CQ573" i="1"/>
  <c r="FN94" i="1"/>
  <c r="DQ221" i="1"/>
  <c r="HD185" i="1"/>
  <c r="GY185" i="1" s="1"/>
  <c r="O276" i="51"/>
  <c r="DW206" i="1"/>
  <c r="DU206" i="1"/>
  <c r="DH126" i="1"/>
  <c r="DG126" i="1"/>
  <c r="BU584" i="1"/>
  <c r="EA400" i="1"/>
  <c r="EL400" i="1" s="1"/>
  <c r="EK385" i="1"/>
  <c r="AJ294" i="45"/>
  <c r="D44" i="72"/>
  <c r="DO444" i="1"/>
  <c r="FA103" i="1"/>
  <c r="FA111" i="1"/>
  <c r="D57" i="72"/>
  <c r="AJ307" i="45"/>
  <c r="DE567" i="1"/>
  <c r="FG129" i="1"/>
  <c r="BG496" i="1"/>
  <c r="HD200" i="1"/>
  <c r="GY200" i="1" s="1"/>
  <c r="O291" i="51"/>
  <c r="FI241" i="1"/>
  <c r="BV522" i="1"/>
  <c r="FR101" i="1"/>
  <c r="FR99" i="1"/>
  <c r="HD348" i="1"/>
  <c r="GY348" i="1" s="1"/>
  <c r="DX156" i="1"/>
  <c r="DX155" i="1"/>
  <c r="FF118" i="1"/>
  <c r="FF119" i="1"/>
  <c r="FB238" i="1"/>
  <c r="X519" i="1"/>
  <c r="FB239" i="1"/>
  <c r="AU482" i="1"/>
  <c r="BS466" i="1" s="1"/>
  <c r="BW466" i="1" s="1"/>
  <c r="L53" i="45"/>
  <c r="FP198" i="1"/>
  <c r="FP199" i="1"/>
  <c r="FP192" i="1"/>
  <c r="FO432" i="1"/>
  <c r="FO433" i="1"/>
  <c r="EO515" i="1"/>
  <c r="EO585" i="1" s="1"/>
  <c r="FS148" i="1"/>
  <c r="FS149" i="1"/>
  <c r="EP527" i="1"/>
  <c r="FS246" i="1"/>
  <c r="BA520" i="1"/>
  <c r="FF239" i="1"/>
  <c r="CK509" i="1"/>
  <c r="FK228" i="1"/>
  <c r="L159" i="45"/>
  <c r="FM215" i="1"/>
  <c r="CY496" i="1"/>
  <c r="EP523" i="1"/>
  <c r="FS242" i="1"/>
  <c r="CK523" i="1"/>
  <c r="FK242" i="1"/>
  <c r="EW384" i="1"/>
  <c r="AZ496" i="1"/>
  <c r="FF129" i="1"/>
  <c r="FF130" i="1"/>
  <c r="AZ507" i="1"/>
  <c r="FF140" i="1"/>
  <c r="FG140" i="1"/>
  <c r="BG506" i="1"/>
  <c r="BE163" i="1"/>
  <c r="BG558" i="1" s="1"/>
  <c r="FG139" i="1"/>
  <c r="L38" i="45"/>
  <c r="FF110" i="1"/>
  <c r="FF98" i="1"/>
  <c r="FM453" i="1"/>
  <c r="FM452" i="1"/>
  <c r="EW377" i="1"/>
  <c r="FJ94" i="1"/>
  <c r="EZ134" i="1"/>
  <c r="I501" i="1"/>
  <c r="W512" i="1"/>
  <c r="W582" i="1" s="1"/>
  <c r="FB145" i="1"/>
  <c r="DE518" i="1"/>
  <c r="DE588" i="1" s="1"/>
  <c r="FN151" i="1"/>
  <c r="AE520" i="1"/>
  <c r="DM520" i="1"/>
  <c r="FO239" i="1"/>
  <c r="FS434" i="1"/>
  <c r="FS435" i="1"/>
  <c r="FN187" i="1"/>
  <c r="FN130" i="1"/>
  <c r="DE496" i="1"/>
  <c r="DE566" i="1" s="1"/>
  <c r="FN129" i="1"/>
  <c r="ES384" i="1"/>
  <c r="FB103" i="1"/>
  <c r="FB111" i="1"/>
  <c r="CR558" i="1"/>
  <c r="CR568" i="1" s="1"/>
  <c r="BJ251" i="1"/>
  <c r="FS180" i="1"/>
  <c r="FS187" i="1"/>
  <c r="I521" i="1"/>
  <c r="DX140" i="1"/>
  <c r="DA163" i="1"/>
  <c r="DR140" i="1"/>
  <c r="CU163" i="1"/>
  <c r="FH195" i="1"/>
  <c r="FH191" i="1"/>
  <c r="I496" i="1"/>
  <c r="FA180" i="1"/>
  <c r="FA195" i="1"/>
  <c r="L371" i="45"/>
  <c r="EK377" i="1"/>
  <c r="EX523" i="1"/>
  <c r="FT242" i="1"/>
  <c r="FT193" i="1"/>
  <c r="FH158" i="1"/>
  <c r="BN525" i="1"/>
  <c r="FH159" i="1"/>
  <c r="DQ125" i="1"/>
  <c r="DK125" i="1"/>
  <c r="DL220" i="1"/>
  <c r="DR220" i="1"/>
  <c r="EI558" i="1"/>
  <c r="EI586" i="1" s="1"/>
  <c r="BP251" i="1"/>
  <c r="EA374" i="1"/>
  <c r="EC374" i="1" s="1"/>
  <c r="DV210" i="1"/>
  <c r="DK210" i="1"/>
  <c r="DH469" i="1"/>
  <c r="DJ469" i="1"/>
  <c r="W520" i="1"/>
  <c r="FB153" i="1"/>
  <c r="DN146" i="1"/>
  <c r="DQ146" i="1"/>
  <c r="DZ228" i="1"/>
  <c r="DZ144" i="1"/>
  <c r="DY226" i="1"/>
  <c r="DB249" i="1"/>
  <c r="DI226" i="1"/>
  <c r="CL249" i="1"/>
  <c r="DQ212" i="1"/>
  <c r="DP128" i="1"/>
  <c r="CS162" i="1"/>
  <c r="DT128" i="1"/>
  <c r="CW162" i="1"/>
  <c r="CN162" i="1"/>
  <c r="DK128" i="1"/>
  <c r="L35" i="45"/>
  <c r="L129" i="45"/>
  <c r="FG183" i="1"/>
  <c r="FT112" i="1"/>
  <c r="FT107" i="1"/>
  <c r="DY123" i="1"/>
  <c r="DT211" i="1"/>
  <c r="DO211" i="1"/>
  <c r="DM134" i="1"/>
  <c r="EH523" i="1"/>
  <c r="FR156" i="1"/>
  <c r="FH94" i="1"/>
  <c r="FH103" i="1"/>
  <c r="EO510" i="1"/>
  <c r="EO580" i="1" s="1"/>
  <c r="FS143" i="1"/>
  <c r="FL100" i="1"/>
  <c r="DL463" i="1"/>
  <c r="FO95" i="1"/>
  <c r="FS228" i="1"/>
  <c r="EP509" i="1"/>
  <c r="CK521" i="1"/>
  <c r="FK240" i="1"/>
  <c r="DM232" i="1"/>
  <c r="DK232" i="1"/>
  <c r="DO466" i="1"/>
  <c r="DG466" i="1"/>
  <c r="FS125" i="1"/>
  <c r="FB454" i="1"/>
  <c r="FB455" i="1"/>
  <c r="EA388" i="1"/>
  <c r="ES388" i="1" s="1"/>
  <c r="J525" i="1"/>
  <c r="EZ244" i="1"/>
  <c r="FS457" i="1"/>
  <c r="FS458" i="1"/>
  <c r="O231" i="51"/>
  <c r="HD109" i="1"/>
  <c r="GY109" i="1" s="1"/>
  <c r="EL384" i="1"/>
  <c r="DF245" i="1"/>
  <c r="DF246" i="1"/>
  <c r="O208" i="51"/>
  <c r="O282" i="51"/>
  <c r="HD191" i="1"/>
  <c r="GY191" i="1" s="1"/>
  <c r="L391" i="45"/>
  <c r="BG251" i="1"/>
  <c r="BV558" i="1"/>
  <c r="BV576" i="1" s="1"/>
  <c r="EH386" i="1"/>
  <c r="FQ216" i="1"/>
  <c r="EA497" i="1"/>
  <c r="FQ217" i="1"/>
  <c r="FK156" i="1"/>
  <c r="CJ522" i="1"/>
  <c r="FK155" i="1"/>
  <c r="I524" i="1"/>
  <c r="EZ157" i="1"/>
  <c r="L413" i="45"/>
  <c r="DL508" i="1"/>
  <c r="FO141" i="1"/>
  <c r="FO474" i="1"/>
  <c r="EC373" i="1"/>
  <c r="EF373" i="1"/>
  <c r="ED373" i="1"/>
  <c r="EV373" i="1"/>
  <c r="EO373" i="1"/>
  <c r="ET373" i="1"/>
  <c r="ER373" i="1"/>
  <c r="EN373" i="1"/>
  <c r="EG373" i="1"/>
  <c r="EL373" i="1"/>
  <c r="EJ373" i="1"/>
  <c r="EI373" i="1"/>
  <c r="EW373" i="1"/>
  <c r="EU373" i="1"/>
  <c r="EE373" i="1"/>
  <c r="EH373" i="1"/>
  <c r="EQ373" i="1"/>
  <c r="L376" i="45"/>
  <c r="FF103" i="1"/>
  <c r="AJ301" i="45"/>
  <c r="D51" i="72"/>
  <c r="F335" i="45"/>
  <c r="AB309" i="45" s="1"/>
  <c r="FL127" i="1"/>
  <c r="FL128" i="1"/>
  <c r="FG150" i="1"/>
  <c r="BG517" i="1"/>
  <c r="FG151" i="1"/>
  <c r="CJ496" i="1"/>
  <c r="EH496" i="1"/>
  <c r="FR129" i="1"/>
  <c r="EA396" i="1"/>
  <c r="EP396" i="1" s="1"/>
  <c r="DF157" i="1"/>
  <c r="DF158" i="1"/>
  <c r="ET405" i="1"/>
  <c r="J497" i="1"/>
  <c r="DF527" i="1"/>
  <c r="FN246" i="1"/>
  <c r="FO441" i="1"/>
  <c r="FO442" i="1"/>
  <c r="O199" i="51"/>
  <c r="FB100" i="1"/>
  <c r="FS198" i="1"/>
  <c r="FS199" i="1"/>
  <c r="FQ228" i="1"/>
  <c r="DC163" i="1"/>
  <c r="DZ140" i="1"/>
  <c r="DG140" i="1"/>
  <c r="CJ163" i="1"/>
  <c r="ES386" i="1"/>
  <c r="L33" i="45"/>
  <c r="EI526" i="1"/>
  <c r="FR245" i="1"/>
  <c r="FR246" i="1"/>
  <c r="FT179" i="1"/>
  <c r="DX125" i="1"/>
  <c r="DF459" i="1"/>
  <c r="DG220" i="1"/>
  <c r="DU220" i="1"/>
  <c r="FS451" i="1"/>
  <c r="FS450" i="1"/>
  <c r="EP496" i="1"/>
  <c r="FS216" i="1"/>
  <c r="AX463" i="1"/>
  <c r="DY210" i="1"/>
  <c r="DJ210" i="1"/>
  <c r="DZ469" i="1"/>
  <c r="DK469" i="1"/>
  <c r="DM508" i="1"/>
  <c r="FO227" i="1"/>
  <c r="DW146" i="1"/>
  <c r="DO146" i="1"/>
  <c r="DM228" i="1"/>
  <c r="DF200" i="1"/>
  <c r="DF201" i="1"/>
  <c r="DS144" i="1"/>
  <c r="DN226" i="1"/>
  <c r="CQ249" i="1"/>
  <c r="CN249" i="1"/>
  <c r="DK226" i="1"/>
  <c r="DZ128" i="1"/>
  <c r="DC162" i="1"/>
  <c r="DM128" i="1"/>
  <c r="CP162" i="1"/>
  <c r="L383" i="45"/>
  <c r="DF519" i="1"/>
  <c r="FN238" i="1"/>
  <c r="FN239" i="1"/>
  <c r="L386" i="45"/>
  <c r="DL123" i="1"/>
  <c r="DZ123" i="1"/>
  <c r="DM211" i="1"/>
  <c r="DX211" i="1"/>
  <c r="DX134" i="1"/>
  <c r="DW134" i="1"/>
  <c r="DF499" i="1"/>
  <c r="FN218" i="1"/>
  <c r="FN219" i="1"/>
  <c r="EA392" i="1"/>
  <c r="EC392" i="1" s="1"/>
  <c r="GK429" i="1"/>
  <c r="CB429" i="1" s="1"/>
  <c r="O310" i="51" s="1"/>
  <c r="FJ216" i="1"/>
  <c r="CC497" i="1"/>
  <c r="FJ217" i="1"/>
  <c r="DZ463" i="1"/>
  <c r="DI463" i="1"/>
  <c r="FN204" i="1"/>
  <c r="DT232" i="1"/>
  <c r="CY502" i="1"/>
  <c r="FM221" i="1"/>
  <c r="DU466" i="1"/>
  <c r="DY466" i="1"/>
  <c r="DL221" i="1"/>
  <c r="DK221" i="1"/>
  <c r="DY206" i="1"/>
  <c r="DV206" i="1"/>
  <c r="DR126" i="1"/>
  <c r="DY126" i="1"/>
  <c r="CR505" i="1"/>
  <c r="FL224" i="1"/>
  <c r="AL304" i="45"/>
  <c r="EI377" i="1"/>
  <c r="X510" i="1"/>
  <c r="FB229" i="1"/>
  <c r="FI124" i="1"/>
  <c r="FI125" i="1"/>
  <c r="AZ524" i="1"/>
  <c r="FF157" i="1"/>
  <c r="BO558" i="1"/>
  <c r="BO579" i="1" s="1"/>
  <c r="BF251" i="1"/>
  <c r="FR98" i="1"/>
  <c r="I503" i="1"/>
  <c r="EZ136" i="1"/>
  <c r="DL133" i="1"/>
  <c r="GP136" i="1" a="1"/>
  <c r="BA495" i="1"/>
  <c r="FF214" i="1"/>
  <c r="BD248" i="1"/>
  <c r="FF215" i="1"/>
  <c r="AL308" i="45"/>
  <c r="L382" i="45"/>
  <c r="EQ386" i="1"/>
  <c r="CX517" i="1"/>
  <c r="CX587" i="1" s="1"/>
  <c r="FM150" i="1"/>
  <c r="FM151" i="1"/>
  <c r="FJ449" i="1"/>
  <c r="FJ450" i="1"/>
  <c r="FN427" i="1"/>
  <c r="FN428" i="1"/>
  <c r="FL241" i="1"/>
  <c r="CR522" i="1"/>
  <c r="FL242" i="1"/>
  <c r="I506" i="1"/>
  <c r="EZ139" i="1"/>
  <c r="AX163" i="1"/>
  <c r="I558" i="1" s="1"/>
  <c r="I582" i="1" s="1"/>
  <c r="BV518" i="1"/>
  <c r="FI237" i="1"/>
  <c r="AZ504" i="1"/>
  <c r="FF137" i="1"/>
  <c r="FF138" i="1"/>
  <c r="HD111" i="1"/>
  <c r="GY111" i="1" s="1"/>
  <c r="O233" i="51"/>
  <c r="FF459" i="1"/>
  <c r="O274" i="51"/>
  <c r="HD183" i="1"/>
  <c r="GY183" i="1" s="1"/>
  <c r="CY497" i="1"/>
  <c r="FM216" i="1"/>
  <c r="BV508" i="1"/>
  <c r="FI227" i="1"/>
  <c r="FP115" i="1"/>
  <c r="FF102" i="1"/>
  <c r="FF97" i="1"/>
  <c r="DL524" i="1"/>
  <c r="FO157" i="1"/>
  <c r="AD524" i="1"/>
  <c r="FN431" i="1"/>
  <c r="FN432" i="1"/>
  <c r="FJ103" i="1"/>
  <c r="FJ96" i="1"/>
  <c r="CC517" i="1"/>
  <c r="FJ236" i="1"/>
  <c r="FN448" i="1"/>
  <c r="FN449" i="1"/>
  <c r="CK511" i="1"/>
  <c r="FK230" i="1"/>
  <c r="DS502" i="1"/>
  <c r="FP135" i="1"/>
  <c r="FP136" i="1"/>
  <c r="FN195" i="1"/>
  <c r="FB109" i="1"/>
  <c r="FK119" i="1"/>
  <c r="L54" i="45"/>
  <c r="FS185" i="1"/>
  <c r="CP163" i="1"/>
  <c r="DM140" i="1"/>
  <c r="CW163" i="1"/>
  <c r="DT140" i="1"/>
  <c r="FR213" i="1"/>
  <c r="ES373" i="1"/>
  <c r="FT208" i="1"/>
  <c r="FT209" i="1"/>
  <c r="L117" i="45"/>
  <c r="FT199" i="1"/>
  <c r="FT198" i="1"/>
  <c r="DN125" i="1"/>
  <c r="DV220" i="1"/>
  <c r="O275" i="51"/>
  <c r="HD184" i="1"/>
  <c r="GY184" i="1" s="1"/>
  <c r="FB213" i="1"/>
  <c r="FB214" i="1"/>
  <c r="BH558" i="1"/>
  <c r="BH587" i="1" s="1"/>
  <c r="BE251" i="1"/>
  <c r="CM568" i="1"/>
  <c r="FO160" i="1"/>
  <c r="DL527" i="1"/>
  <c r="AD527" i="1"/>
  <c r="DN210" i="1"/>
  <c r="DF210" i="1"/>
  <c r="DF211" i="1"/>
  <c r="DR469" i="1"/>
  <c r="DY469" i="1"/>
  <c r="FS138" i="1"/>
  <c r="EO505" i="1"/>
  <c r="EO575" i="1" s="1"/>
  <c r="FS139" i="1"/>
  <c r="FO456" i="1"/>
  <c r="DT146" i="1"/>
  <c r="DU146" i="1"/>
  <c r="DY228" i="1"/>
  <c r="BA512" i="1"/>
  <c r="FF231" i="1"/>
  <c r="AX467" i="1"/>
  <c r="DX144" i="1"/>
  <c r="DS519" i="1"/>
  <c r="FP152" i="1"/>
  <c r="FP153" i="1"/>
  <c r="CX249" i="1"/>
  <c r="DU226" i="1"/>
  <c r="DG128" i="1"/>
  <c r="CJ162" i="1"/>
  <c r="DL128" i="1"/>
  <c r="CO162" i="1"/>
  <c r="AJ290" i="45"/>
  <c r="D40" i="72"/>
  <c r="L45" i="45"/>
  <c r="EK368" i="1"/>
  <c r="EA366" i="1"/>
  <c r="EW366" i="1" s="1"/>
  <c r="L48" i="45"/>
  <c r="FJ466" i="1"/>
  <c r="DH123" i="1"/>
  <c r="DP123" i="1"/>
  <c r="DZ211" i="1"/>
  <c r="DQ211" i="1"/>
  <c r="DU134" i="1"/>
  <c r="DR134" i="1"/>
  <c r="FI431" i="1"/>
  <c r="FI430" i="1"/>
  <c r="DU463" i="1"/>
  <c r="DK463" i="1"/>
  <c r="DU232" i="1"/>
  <c r="DP466" i="1"/>
  <c r="DX466" i="1"/>
  <c r="DY221" i="1"/>
  <c r="DS206" i="1"/>
  <c r="O261" i="51"/>
  <c r="DM126" i="1"/>
  <c r="DP126" i="1"/>
  <c r="DS121" i="1"/>
  <c r="ET368" i="1"/>
  <c r="FM102" i="1"/>
  <c r="EF377" i="1"/>
  <c r="O260" i="51"/>
  <c r="EW368" i="1"/>
  <c r="ER377" i="1"/>
  <c r="BN518" i="1"/>
  <c r="BN588" i="1" s="1"/>
  <c r="FH151" i="1"/>
  <c r="W500" i="1"/>
  <c r="W570" i="1" s="1"/>
  <c r="FB133" i="1"/>
  <c r="FA97" i="1"/>
  <c r="FA436" i="1"/>
  <c r="FA435" i="1"/>
  <c r="FS465" i="1"/>
  <c r="FS464" i="1"/>
  <c r="HD358" i="1"/>
  <c r="GY358" i="1" s="1"/>
  <c r="FM207" i="1"/>
  <c r="FM208" i="1"/>
  <c r="DS506" i="1"/>
  <c r="FP139" i="1"/>
  <c r="BN163" i="1"/>
  <c r="DS558" i="1" s="1"/>
  <c r="DS570" i="1" s="1"/>
  <c r="AJ308" i="45"/>
  <c r="D58" i="72"/>
  <c r="L44" i="45"/>
  <c r="FK144" i="1"/>
  <c r="CJ511" i="1"/>
  <c r="FP179" i="1"/>
  <c r="FP191" i="1"/>
  <c r="I505" i="1"/>
  <c r="FB427" i="1"/>
  <c r="FB428" i="1"/>
  <c r="CQ516" i="1"/>
  <c r="CQ586" i="1" s="1"/>
  <c r="FL149" i="1"/>
  <c r="FL150" i="1"/>
  <c r="J512" i="1"/>
  <c r="EZ231" i="1"/>
  <c r="AJ330" i="45"/>
  <c r="D80" i="72"/>
  <c r="FK464" i="1"/>
  <c r="FK465" i="1"/>
  <c r="EO518" i="1"/>
  <c r="EO588" i="1" s="1"/>
  <c r="FS151" i="1"/>
  <c r="AX446" i="1"/>
  <c r="AX445" i="1"/>
  <c r="AX451" i="1"/>
  <c r="AX435" i="1"/>
  <c r="AX431" i="1"/>
  <c r="AX456" i="1"/>
  <c r="AX427" i="1"/>
  <c r="AX473" i="1"/>
  <c r="AX453" i="1"/>
  <c r="AX465" i="1"/>
  <c r="AX472" i="1"/>
  <c r="AX433" i="1"/>
  <c r="AX461" i="1"/>
  <c r="AX471" i="1"/>
  <c r="EZ471" i="1" s="1"/>
  <c r="AX444" i="1"/>
  <c r="EZ444" i="1" s="1"/>
  <c r="AX464" i="1"/>
  <c r="AX457" i="1"/>
  <c r="AX437" i="1"/>
  <c r="AX438" i="1"/>
  <c r="AX428" i="1"/>
  <c r="AX434" i="1"/>
  <c r="AX449" i="1"/>
  <c r="AX439" i="1"/>
  <c r="AX441" i="1"/>
  <c r="EZ441" i="1" s="1"/>
  <c r="AX460" i="1"/>
  <c r="L71" i="45"/>
  <c r="AJ293" i="45"/>
  <c r="D43" i="72"/>
  <c r="EG386" i="1"/>
  <c r="FJ106" i="1"/>
  <c r="FJ98" i="1"/>
  <c r="FA451" i="1"/>
  <c r="FA452" i="1"/>
  <c r="DF501" i="1"/>
  <c r="FN220" i="1"/>
  <c r="FN221" i="1"/>
  <c r="FX264" i="1"/>
  <c r="FS206" i="1"/>
  <c r="FS207" i="1"/>
  <c r="DF507" i="1"/>
  <c r="FN226" i="1"/>
  <c r="FK467" i="1"/>
  <c r="FK468" i="1"/>
  <c r="AX469" i="1"/>
  <c r="FN198" i="1"/>
  <c r="FN199" i="1"/>
  <c r="BU504" i="1"/>
  <c r="BU574" i="1" s="1"/>
  <c r="FI137" i="1"/>
  <c r="FB105" i="1"/>
  <c r="FB94" i="1"/>
  <c r="L138" i="45"/>
  <c r="FS189" i="1"/>
  <c r="EP520" i="1"/>
  <c r="FS239" i="1"/>
  <c r="FS240" i="1"/>
  <c r="CZ163" i="1"/>
  <c r="DW140" i="1"/>
  <c r="CX163" i="1"/>
  <c r="DU140" i="1"/>
  <c r="FA193" i="1"/>
  <c r="FB449" i="1"/>
  <c r="EQ385" i="1"/>
  <c r="DY125" i="1"/>
  <c r="DH125" i="1"/>
  <c r="DZ220" i="1"/>
  <c r="DW210" i="1"/>
  <c r="DS469" i="1"/>
  <c r="O254" i="51"/>
  <c r="ER384" i="1"/>
  <c r="DZ146" i="1"/>
  <c r="DS146" i="1"/>
  <c r="FR120" i="1"/>
  <c r="DO228" i="1"/>
  <c r="DH228" i="1"/>
  <c r="FB128" i="1"/>
  <c r="FF442" i="1"/>
  <c r="EZ145" i="1"/>
  <c r="EZ144" i="1"/>
  <c r="I511" i="1"/>
  <c r="BG500" i="1"/>
  <c r="BG570" i="1" s="1"/>
  <c r="FG133" i="1"/>
  <c r="DL144" i="1"/>
  <c r="DN144" i="1"/>
  <c r="DO226" i="1"/>
  <c r="CR249" i="1"/>
  <c r="CI249" i="1"/>
  <c r="DF226" i="1"/>
  <c r="DF227" i="1"/>
  <c r="HD204" i="1"/>
  <c r="GY204" i="1" s="1"/>
  <c r="O295" i="51"/>
  <c r="DN128" i="1"/>
  <c r="CQ162" i="1"/>
  <c r="DU128" i="1"/>
  <c r="CX162" i="1"/>
  <c r="FI211" i="1"/>
  <c r="AL300" i="45"/>
  <c r="EO366" i="1"/>
  <c r="L132" i="45"/>
  <c r="FT98" i="1"/>
  <c r="DX123" i="1"/>
  <c r="DO123" i="1"/>
  <c r="DN211" i="1"/>
  <c r="DV211" i="1"/>
  <c r="EI515" i="1"/>
  <c r="FR234" i="1"/>
  <c r="DG134" i="1"/>
  <c r="DT134" i="1"/>
  <c r="FH107" i="1"/>
  <c r="FH112" i="1"/>
  <c r="FH113" i="1"/>
  <c r="DM463" i="1"/>
  <c r="CK515" i="1"/>
  <c r="FK234" i="1"/>
  <c r="DZ232" i="1"/>
  <c r="DQ232" i="1"/>
  <c r="DQ466" i="1"/>
  <c r="DZ466" i="1"/>
  <c r="DY121" i="1"/>
  <c r="FM98" i="1"/>
  <c r="EE366" i="1"/>
  <c r="AL315" i="45"/>
  <c r="AL289" i="45"/>
  <c r="DL498" i="1"/>
  <c r="FO131" i="1"/>
  <c r="EA364" i="1"/>
  <c r="EE364" i="1" s="1"/>
  <c r="W501" i="1"/>
  <c r="W571" i="1" s="1"/>
  <c r="FB134" i="1"/>
  <c r="FT212" i="1"/>
  <c r="FT213" i="1"/>
  <c r="EA202" i="1"/>
  <c r="EN202" i="1" s="1"/>
  <c r="FB243" i="1"/>
  <c r="FA108" i="1"/>
  <c r="FA98" i="1"/>
  <c r="FF153" i="1"/>
  <c r="AZ520" i="1"/>
  <c r="FA456" i="1"/>
  <c r="FA457" i="1"/>
  <c r="X521" i="1"/>
  <c r="FB240" i="1"/>
  <c r="FR107" i="1"/>
  <c r="FR94" i="1"/>
  <c r="DP156" i="1"/>
  <c r="DP155" i="1"/>
  <c r="FP156" i="1"/>
  <c r="DH133" i="1"/>
  <c r="GP135" i="1"/>
  <c r="FS145" i="1"/>
  <c r="FB222" i="1"/>
  <c r="X503" i="1"/>
  <c r="L128" i="45"/>
  <c r="FP186" i="1"/>
  <c r="FP187" i="1"/>
  <c r="BI249" i="1"/>
  <c r="CK506" i="1"/>
  <c r="FK225" i="1"/>
  <c r="FL205" i="1"/>
  <c r="FL206" i="1"/>
  <c r="FL221" i="1"/>
  <c r="CR502" i="1"/>
  <c r="FL222" i="1"/>
  <c r="FT230" i="1"/>
  <c r="EA458" i="1"/>
  <c r="EQ458" i="1" s="1"/>
  <c r="DG219" i="1"/>
  <c r="GP220" i="1"/>
  <c r="L409" i="45"/>
  <c r="FF108" i="1"/>
  <c r="FF106" i="1"/>
  <c r="EI386" i="1"/>
  <c r="AX452" i="1"/>
  <c r="DF138" i="1"/>
  <c r="FJ105" i="1"/>
  <c r="CM588" i="1"/>
  <c r="DE498" i="1"/>
  <c r="DE568" i="1" s="1"/>
  <c r="FN131" i="1"/>
  <c r="DM503" i="1"/>
  <c r="FO222" i="1"/>
  <c r="FN179" i="1"/>
  <c r="HD353" i="1"/>
  <c r="GY353" i="1" s="1"/>
  <c r="FB242" i="1"/>
  <c r="L392" i="45"/>
  <c r="L77" i="45"/>
  <c r="DH140" i="1"/>
  <c r="CK163" i="1"/>
  <c r="CV163" i="1"/>
  <c r="DS140" i="1"/>
  <c r="BG497" i="1"/>
  <c r="BG567" i="1" s="1"/>
  <c r="FG130" i="1"/>
  <c r="FH181" i="1"/>
  <c r="FK457" i="1"/>
  <c r="FK456" i="1"/>
  <c r="FA182" i="1"/>
  <c r="I516" i="1"/>
  <c r="D38" i="72"/>
  <c r="AJ288" i="45"/>
  <c r="FT181" i="1"/>
  <c r="DV125" i="1"/>
  <c r="DS125" i="1"/>
  <c r="DO220" i="1"/>
  <c r="DJ220" i="1"/>
  <c r="DF497" i="1"/>
  <c r="FN216" i="1"/>
  <c r="DH210" i="1"/>
  <c r="DU210" i="1"/>
  <c r="AZ502" i="1"/>
  <c r="FF135" i="1"/>
  <c r="DV469" i="1"/>
  <c r="EQ384" i="1"/>
  <c r="DR146" i="1"/>
  <c r="DG146" i="1"/>
  <c r="FK121" i="1"/>
  <c r="FK122" i="1"/>
  <c r="DN228" i="1"/>
  <c r="DT228" i="1"/>
  <c r="J511" i="1"/>
  <c r="DU144" i="1"/>
  <c r="DO144" i="1"/>
  <c r="CT249" i="1"/>
  <c r="DQ226" i="1"/>
  <c r="FA144" i="1"/>
  <c r="GK120" i="1"/>
  <c r="CB120" i="1" s="1"/>
  <c r="DV128" i="1"/>
  <c r="CY162" i="1"/>
  <c r="GK128" i="1"/>
  <c r="CB128" i="1" s="1"/>
  <c r="D50" i="72"/>
  <c r="AJ300" i="45"/>
  <c r="FO444" i="1"/>
  <c r="FO445" i="1"/>
  <c r="FG188" i="1"/>
  <c r="FG190" i="1"/>
  <c r="FT105" i="1"/>
  <c r="DR123" i="1"/>
  <c r="DW123" i="1"/>
  <c r="EO499" i="1"/>
  <c r="EO569" i="1" s="1"/>
  <c r="FS132" i="1"/>
  <c r="DL211" i="1"/>
  <c r="O266" i="51"/>
  <c r="DL134" i="1"/>
  <c r="DZ134" i="1"/>
  <c r="FH93" i="1"/>
  <c r="EH525" i="1"/>
  <c r="FR158" i="1"/>
  <c r="FR159" i="1"/>
  <c r="J506" i="1"/>
  <c r="AX249" i="1"/>
  <c r="EN405" i="1"/>
  <c r="BU512" i="1"/>
  <c r="BU582" i="1" s="1"/>
  <c r="FI145" i="1"/>
  <c r="FI146" i="1"/>
  <c r="DY463" i="1"/>
  <c r="EO501" i="1"/>
  <c r="EO571" i="1" s="1"/>
  <c r="FS134" i="1"/>
  <c r="FF447" i="1"/>
  <c r="DL232" i="1"/>
  <c r="DX232" i="1"/>
  <c r="FI94" i="1"/>
  <c r="FB450" i="1"/>
  <c r="DW466" i="1"/>
  <c r="DL466" i="1"/>
  <c r="AZ512" i="1"/>
  <c r="FF145" i="1"/>
  <c r="FP159" i="1"/>
  <c r="DM221" i="1"/>
  <c r="O285" i="51"/>
  <c r="HD194" i="1"/>
  <c r="GY194" i="1" s="1"/>
  <c r="DM121" i="1"/>
  <c r="DU121" i="1"/>
  <c r="FF448" i="1"/>
  <c r="FM104" i="1"/>
  <c r="ES366" i="1"/>
  <c r="DF121" i="1"/>
  <c r="DL470" i="1"/>
  <c r="DU470" i="1"/>
  <c r="BG577" i="1"/>
  <c r="DP470" i="1"/>
  <c r="DK470" i="1"/>
  <c r="BA499" i="1"/>
  <c r="FF218" i="1"/>
  <c r="DN156" i="1"/>
  <c r="DI156" i="1"/>
  <c r="DT456" i="1"/>
  <c r="DK456" i="1"/>
  <c r="DV445" i="1"/>
  <c r="DJ445" i="1"/>
  <c r="EW380" i="1"/>
  <c r="FI193" i="1"/>
  <c r="DN135" i="1"/>
  <c r="DL135" i="1"/>
  <c r="HD181" i="1"/>
  <c r="GY181" i="1" s="1"/>
  <c r="O272" i="51"/>
  <c r="DQ127" i="1"/>
  <c r="DV207" i="1"/>
  <c r="DL207" i="1"/>
  <c r="AZ526" i="1"/>
  <c r="FF159" i="1"/>
  <c r="FQ100" i="1"/>
  <c r="FN461" i="1"/>
  <c r="FN460" i="1"/>
  <c r="BJ577" i="1"/>
  <c r="L401" i="45"/>
  <c r="DT157" i="1"/>
  <c r="DO157" i="1"/>
  <c r="HD206" i="1"/>
  <c r="GY206" i="1" s="1"/>
  <c r="O297" i="51"/>
  <c r="EX558" i="1"/>
  <c r="EX574" i="1" s="1"/>
  <c r="BR251" i="1"/>
  <c r="J500" i="1"/>
  <c r="DN218" i="1"/>
  <c r="DJ218" i="1"/>
  <c r="FF206" i="1"/>
  <c r="DM222" i="1"/>
  <c r="DH222" i="1"/>
  <c r="FP96" i="1"/>
  <c r="DW203" i="1"/>
  <c r="DP225" i="1"/>
  <c r="DJ225" i="1"/>
  <c r="DV213" i="1"/>
  <c r="DJ213" i="1"/>
  <c r="EC569" i="1"/>
  <c r="CQ515" i="1"/>
  <c r="CQ585" i="1" s="1"/>
  <c r="FL148" i="1"/>
  <c r="CY500" i="1"/>
  <c r="FM219" i="1"/>
  <c r="DF205" i="1"/>
  <c r="AJ291" i="45"/>
  <c r="AM291" i="45" s="1"/>
  <c r="D41" i="72"/>
  <c r="DU453" i="1"/>
  <c r="DJ453" i="1"/>
  <c r="FG440" i="1"/>
  <c r="DG136" i="1"/>
  <c r="DH136" i="1"/>
  <c r="ET380" i="1"/>
  <c r="FM435" i="1"/>
  <c r="DZ569" i="1"/>
  <c r="CX569" i="1"/>
  <c r="DE582" i="1"/>
  <c r="DP457" i="1"/>
  <c r="DH200" i="1"/>
  <c r="DN117" i="1"/>
  <c r="EO368" i="1"/>
  <c r="DZ216" i="1"/>
  <c r="DH216" i="1"/>
  <c r="DS464" i="1"/>
  <c r="DO464" i="1"/>
  <c r="EA522" i="1"/>
  <c r="FQ241" i="1"/>
  <c r="EP510" i="1"/>
  <c r="FS229" i="1"/>
  <c r="FL118" i="1"/>
  <c r="DT431" i="1"/>
  <c r="DL431" i="1"/>
  <c r="EU365" i="1"/>
  <c r="BU505" i="1"/>
  <c r="BU575" i="1" s="1"/>
  <c r="FI138" i="1"/>
  <c r="FS438" i="1"/>
  <c r="AJ286" i="45"/>
  <c r="AM286" i="45" s="1"/>
  <c r="D36" i="72"/>
  <c r="DO449" i="1"/>
  <c r="DI449" i="1"/>
  <c r="FO246" i="1"/>
  <c r="AE527" i="1"/>
  <c r="DM527" i="1"/>
  <c r="DN245" i="1"/>
  <c r="FB215" i="1"/>
  <c r="X496" i="1"/>
  <c r="EU391" i="1"/>
  <c r="EQ364" i="1"/>
  <c r="DW201" i="1"/>
  <c r="DU201" i="1"/>
  <c r="FI132" i="1"/>
  <c r="BU498" i="1"/>
  <c r="BU568" i="1" s="1"/>
  <c r="FI131" i="1"/>
  <c r="DQ130" i="1"/>
  <c r="DK130" i="1"/>
  <c r="FI133" i="1"/>
  <c r="BU500" i="1"/>
  <c r="BU570" i="1" s="1"/>
  <c r="I523" i="1"/>
  <c r="FP448" i="1"/>
  <c r="DP118" i="1"/>
  <c r="DZ118" i="1"/>
  <c r="DL433" i="1"/>
  <c r="L145" i="45"/>
  <c r="FK236" i="1"/>
  <c r="CK516" i="1"/>
  <c r="FK235" i="1"/>
  <c r="EK369" i="1"/>
  <c r="FM180" i="1"/>
  <c r="DL159" i="1"/>
  <c r="DV159" i="1"/>
  <c r="BS375" i="1"/>
  <c r="ED364" i="1"/>
  <c r="EN368" i="1"/>
  <c r="HD349" i="1"/>
  <c r="GY349" i="1" s="1"/>
  <c r="HD199" i="1"/>
  <c r="GY199" i="1" s="1"/>
  <c r="O290" i="51"/>
  <c r="DV148" i="1"/>
  <c r="DG148" i="1"/>
  <c r="EH524" i="1"/>
  <c r="FR157" i="1"/>
  <c r="DN471" i="1"/>
  <c r="DU471" i="1"/>
  <c r="FN439" i="1"/>
  <c r="DX441" i="1"/>
  <c r="DN441" i="1"/>
  <c r="DY204" i="1"/>
  <c r="DK204" i="1"/>
  <c r="EK571" i="1"/>
  <c r="D47" i="72"/>
  <c r="AJ297" i="45"/>
  <c r="ER393" i="1"/>
  <c r="FF219" i="1"/>
  <c r="DO434" i="1"/>
  <c r="DJ434" i="1"/>
  <c r="AX100" i="1"/>
  <c r="AX110" i="1"/>
  <c r="AX97" i="1"/>
  <c r="AX98" i="1"/>
  <c r="AX96" i="1"/>
  <c r="AX105" i="1"/>
  <c r="AX102" i="1"/>
  <c r="AX104" i="1"/>
  <c r="AX112" i="1"/>
  <c r="AX93" i="1"/>
  <c r="AX108" i="1"/>
  <c r="AX94" i="1"/>
  <c r="AX111" i="1"/>
  <c r="AX99" i="1"/>
  <c r="AX426" i="1"/>
  <c r="AX107" i="1"/>
  <c r="AX92" i="1"/>
  <c r="AX101" i="1"/>
  <c r="AX103" i="1"/>
  <c r="EZ103" i="1" s="1"/>
  <c r="FW103" i="1" s="1"/>
  <c r="AX109" i="1"/>
  <c r="AX106" i="1"/>
  <c r="AX95" i="1"/>
  <c r="AX122" i="1"/>
  <c r="EZ122" i="1" s="1"/>
  <c r="AX140" i="1"/>
  <c r="AX114" i="1"/>
  <c r="EZ114" i="1" s="1"/>
  <c r="AX123" i="1"/>
  <c r="EZ124" i="1" s="1"/>
  <c r="AX147" i="1"/>
  <c r="AX148" i="1"/>
  <c r="EZ149" i="1" s="1"/>
  <c r="AX152" i="1"/>
  <c r="AX142" i="1"/>
  <c r="EZ143" i="1" s="1"/>
  <c r="AX117" i="1"/>
  <c r="EZ117" i="1" s="1"/>
  <c r="AX118" i="1"/>
  <c r="AX137" i="1"/>
  <c r="EZ138" i="1" s="1"/>
  <c r="EI382" i="1"/>
  <c r="FI442" i="1"/>
  <c r="EK386" i="1"/>
  <c r="DY437" i="1"/>
  <c r="DG437" i="1"/>
  <c r="DR119" i="1"/>
  <c r="DW119" i="1"/>
  <c r="DM138" i="1"/>
  <c r="DL138" i="1"/>
  <c r="DZ149" i="1"/>
  <c r="DK149" i="1"/>
  <c r="DQ234" i="1"/>
  <c r="FK200" i="1"/>
  <c r="DZ577" i="1"/>
  <c r="FJ180" i="1"/>
  <c r="CK518" i="1"/>
  <c r="FK237" i="1"/>
  <c r="DM229" i="1"/>
  <c r="EM393" i="1"/>
  <c r="DN241" i="1"/>
  <c r="HD205" i="1"/>
  <c r="GY205" i="1" s="1"/>
  <c r="O296" i="51"/>
  <c r="DR208" i="1"/>
  <c r="DX208" i="1"/>
  <c r="FF183" i="1"/>
  <c r="DG141" i="1"/>
  <c r="DI141" i="1"/>
  <c r="EQ406" i="1"/>
  <c r="DP454" i="1"/>
  <c r="DJ454" i="1"/>
  <c r="CQ587" i="1"/>
  <c r="CQ567" i="1"/>
  <c r="DF558" i="1"/>
  <c r="DF579" i="1" s="1"/>
  <c r="BL251" i="1"/>
  <c r="DW451" i="1"/>
  <c r="FJ208" i="1"/>
  <c r="E7" i="74"/>
  <c r="DG472" i="1"/>
  <c r="DL472" i="1"/>
  <c r="BV581" i="1"/>
  <c r="GW133" i="1"/>
  <c r="J11" i="77"/>
  <c r="IK133" i="1"/>
  <c r="DN460" i="1"/>
  <c r="DZ460" i="1"/>
  <c r="DF153" i="1"/>
  <c r="DG151" i="1"/>
  <c r="DK151" i="1"/>
  <c r="DZ446" i="1"/>
  <c r="DN446" i="1"/>
  <c r="EZ378" i="1"/>
  <c r="L498" i="1"/>
  <c r="L516" i="1"/>
  <c r="EZ396" i="1"/>
  <c r="L510" i="1"/>
  <c r="EZ390" i="1"/>
  <c r="DH237" i="1"/>
  <c r="DQ114" i="1"/>
  <c r="CY248" i="1"/>
  <c r="DV214" i="1"/>
  <c r="ET427" i="1"/>
  <c r="DO438" i="1"/>
  <c r="DI438" i="1"/>
  <c r="DP456" i="1"/>
  <c r="DI456" i="1"/>
  <c r="EP498" i="1"/>
  <c r="FS217" i="1"/>
  <c r="DN244" i="1"/>
  <c r="FI129" i="1"/>
  <c r="BU496" i="1"/>
  <c r="BU566" i="1" s="1"/>
  <c r="CK520" i="1"/>
  <c r="FK239" i="1"/>
  <c r="DL445" i="1"/>
  <c r="DF445" i="1"/>
  <c r="FK213" i="1"/>
  <c r="DR135" i="1"/>
  <c r="EU364" i="1"/>
  <c r="DV127" i="1"/>
  <c r="DI127" i="1"/>
  <c r="DZ207" i="1"/>
  <c r="DG207" i="1"/>
  <c r="DL501" i="1"/>
  <c r="FO134" i="1"/>
  <c r="FS116" i="1"/>
  <c r="FS115" i="1"/>
  <c r="EC580" i="1"/>
  <c r="AL318" i="45"/>
  <c r="FM206" i="1"/>
  <c r="DL157" i="1"/>
  <c r="DM157" i="1"/>
  <c r="CM567" i="1"/>
  <c r="DW218" i="1"/>
  <c r="DF218" i="1"/>
  <c r="FG431" i="1"/>
  <c r="DL222" i="1"/>
  <c r="DV222" i="1"/>
  <c r="EI380" i="1"/>
  <c r="FI214" i="1"/>
  <c r="BV495" i="1"/>
  <c r="BV565" i="1" s="1"/>
  <c r="BG248" i="1"/>
  <c r="FP112" i="1"/>
  <c r="DX203" i="1"/>
  <c r="ET364" i="1"/>
  <c r="DV225" i="1"/>
  <c r="AU249" i="1"/>
  <c r="DL213" i="1"/>
  <c r="BV512" i="1"/>
  <c r="BV582" i="1" s="1"/>
  <c r="FI231" i="1"/>
  <c r="L150" i="45"/>
  <c r="FF469" i="1"/>
  <c r="DR453" i="1"/>
  <c r="DA569" i="1"/>
  <c r="FO452" i="1"/>
  <c r="DS474" i="1"/>
  <c r="DS473" i="1"/>
  <c r="EA473" i="1" s="1"/>
  <c r="DY136" i="1"/>
  <c r="DP136" i="1"/>
  <c r="FP150" i="1"/>
  <c r="DS516" i="1"/>
  <c r="FP149" i="1"/>
  <c r="DH457" i="1"/>
  <c r="DJ457" i="1"/>
  <c r="DG200" i="1"/>
  <c r="DI200" i="1"/>
  <c r="DM117" i="1"/>
  <c r="DP117" i="1"/>
  <c r="EP368" i="1"/>
  <c r="DX216" i="1"/>
  <c r="DG216" i="1"/>
  <c r="CC502" i="1"/>
  <c r="FJ221" i="1"/>
  <c r="DG464" i="1"/>
  <c r="EA526" i="1"/>
  <c r="FQ245" i="1"/>
  <c r="DF505" i="1"/>
  <c r="FN224" i="1"/>
  <c r="DV431" i="1"/>
  <c r="DQ431" i="1"/>
  <c r="X513" i="1"/>
  <c r="FB232" i="1"/>
  <c r="AJ310" i="45"/>
  <c r="D60" i="72"/>
  <c r="BX568" i="1"/>
  <c r="DX449" i="1"/>
  <c r="DF449" i="1"/>
  <c r="FS113" i="1"/>
  <c r="DX245" i="1"/>
  <c r="DR245" i="1"/>
  <c r="FP113" i="1"/>
  <c r="EO382" i="1"/>
  <c r="ET391" i="1"/>
  <c r="FG137" i="1"/>
  <c r="BG504" i="1"/>
  <c r="BG574" i="1" s="1"/>
  <c r="FK214" i="1"/>
  <c r="BV509" i="1"/>
  <c r="BV579" i="1" s="1"/>
  <c r="FI228" i="1"/>
  <c r="DX201" i="1"/>
  <c r="DG201" i="1"/>
  <c r="BN513" i="1"/>
  <c r="BN583" i="1" s="1"/>
  <c r="FH146" i="1"/>
  <c r="DO130" i="1"/>
  <c r="DI130" i="1"/>
  <c r="X516" i="1"/>
  <c r="FB235" i="1"/>
  <c r="BJ578" i="1"/>
  <c r="DO118" i="1"/>
  <c r="DM118" i="1"/>
  <c r="L74" i="45"/>
  <c r="DG433" i="1"/>
  <c r="DQ433" i="1"/>
  <c r="L399" i="45"/>
  <c r="D65" i="72"/>
  <c r="AJ315" i="45"/>
  <c r="EZ135" i="1"/>
  <c r="I502" i="1"/>
  <c r="DS507" i="1"/>
  <c r="FP140" i="1"/>
  <c r="P568" i="1"/>
  <c r="DU159" i="1"/>
  <c r="DO159" i="1"/>
  <c r="BS357" i="1"/>
  <c r="BW357" i="1" s="1"/>
  <c r="BS358" i="1"/>
  <c r="BW358" i="1" s="1"/>
  <c r="BS343" i="1"/>
  <c r="BW343" i="1" s="1"/>
  <c r="BS341" i="1"/>
  <c r="BW341" i="1" s="1"/>
  <c r="BS348" i="1"/>
  <c r="BW348" i="1" s="1"/>
  <c r="BS356" i="1"/>
  <c r="BW356" i="1" s="1"/>
  <c r="BS350" i="1"/>
  <c r="BW350" i="1" s="1"/>
  <c r="BS355" i="1"/>
  <c r="BW355" i="1" s="1"/>
  <c r="BS351" i="1"/>
  <c r="BW351" i="1" s="1"/>
  <c r="BS353" i="1"/>
  <c r="BW353" i="1" s="1"/>
  <c r="BS344" i="1"/>
  <c r="BW344" i="1" s="1"/>
  <c r="BS339" i="1"/>
  <c r="BW339" i="1" s="1"/>
  <c r="BS345" i="1"/>
  <c r="BW345" i="1" s="1"/>
  <c r="BS352" i="1"/>
  <c r="BW352" i="1" s="1"/>
  <c r="BS347" i="1"/>
  <c r="BW347" i="1" s="1"/>
  <c r="BS342" i="1"/>
  <c r="BW342" i="1" s="1"/>
  <c r="BS346" i="1"/>
  <c r="BW346" i="1" s="1"/>
  <c r="BS354" i="1"/>
  <c r="BW354" i="1" s="1"/>
  <c r="BS359" i="1"/>
  <c r="BW359" i="1" s="1"/>
  <c r="BS349" i="1"/>
  <c r="BW349" i="1" s="1"/>
  <c r="BS340" i="1"/>
  <c r="BW340" i="1" s="1"/>
  <c r="CJ527" i="1"/>
  <c r="FK160" i="1"/>
  <c r="EO524" i="1"/>
  <c r="FS157" i="1"/>
  <c r="DV579" i="1"/>
  <c r="DX148" i="1"/>
  <c r="DQ148" i="1"/>
  <c r="DT471" i="1"/>
  <c r="DH471" i="1"/>
  <c r="DS441" i="1"/>
  <c r="DP441" i="1"/>
  <c r="EU405" i="1"/>
  <c r="DL204" i="1"/>
  <c r="CM571" i="1"/>
  <c r="J503" i="1"/>
  <c r="EZ222" i="1"/>
  <c r="FO211" i="1"/>
  <c r="DG434" i="1"/>
  <c r="DF434" i="1"/>
  <c r="EK382" i="1"/>
  <c r="BS373" i="1"/>
  <c r="BW373" i="1" s="1"/>
  <c r="EF368" i="1"/>
  <c r="DH437" i="1"/>
  <c r="DW437" i="1"/>
  <c r="DT119" i="1"/>
  <c r="FP117" i="1"/>
  <c r="CE586" i="1"/>
  <c r="DW138" i="1"/>
  <c r="DH138" i="1"/>
  <c r="DU149" i="1"/>
  <c r="DG234" i="1"/>
  <c r="BV507" i="1"/>
  <c r="BV577" i="1" s="1"/>
  <c r="FI226" i="1"/>
  <c r="FP121" i="1"/>
  <c r="FR116" i="1"/>
  <c r="CQ578" i="1"/>
  <c r="DZ229" i="1"/>
  <c r="DQ229" i="1"/>
  <c r="FF445" i="1"/>
  <c r="DX242" i="1"/>
  <c r="DX241" i="1"/>
  <c r="E35" i="74"/>
  <c r="DO208" i="1"/>
  <c r="DG208" i="1"/>
  <c r="FN122" i="1"/>
  <c r="DL141" i="1"/>
  <c r="DL454" i="1"/>
  <c r="DF454" i="1"/>
  <c r="DH451" i="1"/>
  <c r="DR451" i="1"/>
  <c r="EA395" i="1"/>
  <c r="EC395" i="1" s="1"/>
  <c r="DP472" i="1"/>
  <c r="DN472" i="1"/>
  <c r="CQ565" i="1"/>
  <c r="BS398" i="1"/>
  <c r="BW398" i="1" s="1"/>
  <c r="DO460" i="1"/>
  <c r="DH460" i="1"/>
  <c r="P595" i="1"/>
  <c r="DS573" i="1"/>
  <c r="DS151" i="1"/>
  <c r="DE577" i="1"/>
  <c r="DL446" i="1"/>
  <c r="DX446" i="1"/>
  <c r="L512" i="1"/>
  <c r="EZ392" i="1"/>
  <c r="EZ394" i="1"/>
  <c r="L514" i="1"/>
  <c r="L508" i="1"/>
  <c r="EZ388" i="1"/>
  <c r="EZ342" i="1"/>
  <c r="FW342" i="1" s="1"/>
  <c r="DQ237" i="1"/>
  <c r="DJ237" i="1"/>
  <c r="DZ114" i="1"/>
  <c r="DK114" i="1"/>
  <c r="DP214" i="1"/>
  <c r="CS248" i="1"/>
  <c r="GK244" i="1"/>
  <c r="CB244" i="1" s="1"/>
  <c r="GK192" i="1"/>
  <c r="CB192" i="1" s="1"/>
  <c r="GK185" i="1"/>
  <c r="CB185" i="1" s="1"/>
  <c r="GK193" i="1"/>
  <c r="CB193" i="1" s="1"/>
  <c r="GK189" i="1"/>
  <c r="CB189" i="1" s="1"/>
  <c r="GK179" i="1"/>
  <c r="CB179" i="1" s="1"/>
  <c r="GK181" i="1"/>
  <c r="CB181" i="1" s="1"/>
  <c r="GK198" i="1"/>
  <c r="CB198" i="1" s="1"/>
  <c r="GK186" i="1"/>
  <c r="CB186" i="1" s="1"/>
  <c r="GK183" i="1"/>
  <c r="CB183" i="1" s="1"/>
  <c r="GK187" i="1"/>
  <c r="CB187" i="1" s="1"/>
  <c r="GK182" i="1"/>
  <c r="CB182" i="1" s="1"/>
  <c r="GK191" i="1"/>
  <c r="CB191" i="1" s="1"/>
  <c r="GK196" i="1"/>
  <c r="CB196" i="1" s="1"/>
  <c r="GK195" i="1"/>
  <c r="CB195" i="1" s="1"/>
  <c r="GK197" i="1"/>
  <c r="CB197" i="1" s="1"/>
  <c r="GK188" i="1"/>
  <c r="CB188" i="1" s="1"/>
  <c r="GK190" i="1"/>
  <c r="CB190" i="1" s="1"/>
  <c r="GK180" i="1"/>
  <c r="CB180" i="1" s="1"/>
  <c r="GK194" i="1"/>
  <c r="CB194" i="1" s="1"/>
  <c r="GK184" i="1"/>
  <c r="CB184" i="1" s="1"/>
  <c r="EU427" i="1"/>
  <c r="EH427" i="1"/>
  <c r="BX565" i="1"/>
  <c r="DZ438" i="1"/>
  <c r="DF438" i="1"/>
  <c r="ES377" i="1"/>
  <c r="DE527" i="1"/>
  <c r="FN160" i="1"/>
  <c r="FR195" i="1"/>
  <c r="DR470" i="1"/>
  <c r="EC574" i="1"/>
  <c r="HD207" i="1"/>
  <c r="GY207" i="1" s="1"/>
  <c r="O298" i="51"/>
  <c r="CJ506" i="1"/>
  <c r="BI163" i="1"/>
  <c r="CJ558" i="1" s="1"/>
  <c r="CJ572" i="1" s="1"/>
  <c r="FK139" i="1"/>
  <c r="FK462" i="1"/>
  <c r="DM456" i="1"/>
  <c r="DF456" i="1"/>
  <c r="FM212" i="1"/>
  <c r="DZ244" i="1"/>
  <c r="X518" i="1"/>
  <c r="FB237" i="1"/>
  <c r="DM510" i="1"/>
  <c r="FO229" i="1"/>
  <c r="X511" i="1"/>
  <c r="FB230" i="1"/>
  <c r="DS445" i="1"/>
  <c r="FI182" i="1"/>
  <c r="DV135" i="1"/>
  <c r="DN127" i="1"/>
  <c r="DU207" i="1"/>
  <c r="O262" i="51"/>
  <c r="EO520" i="1"/>
  <c r="FS153" i="1"/>
  <c r="FQ102" i="1"/>
  <c r="FN243" i="1"/>
  <c r="DF524" i="1"/>
  <c r="FP125" i="1"/>
  <c r="BJ566" i="1"/>
  <c r="FM213" i="1"/>
  <c r="CQ499" i="1"/>
  <c r="CQ569" i="1" s="1"/>
  <c r="FL132" i="1"/>
  <c r="AJ318" i="45"/>
  <c r="D68" i="72"/>
  <c r="AZ514" i="1"/>
  <c r="FF147" i="1"/>
  <c r="DH157" i="1"/>
  <c r="CQ513" i="1"/>
  <c r="CQ583" i="1" s="1"/>
  <c r="FL146" i="1"/>
  <c r="FQ213" i="1"/>
  <c r="DO158" i="1"/>
  <c r="DS218" i="1"/>
  <c r="FS209" i="1"/>
  <c r="DG222" i="1"/>
  <c r="DZ222" i="1"/>
  <c r="ES380" i="1"/>
  <c r="FS95" i="1"/>
  <c r="FS99" i="1"/>
  <c r="DF131" i="1"/>
  <c r="ED406" i="1"/>
  <c r="AZ517" i="1"/>
  <c r="FF150" i="1"/>
  <c r="HD364" i="1"/>
  <c r="GY364" i="1" s="1"/>
  <c r="DS498" i="1"/>
  <c r="DS568" i="1" s="1"/>
  <c r="FP131" i="1"/>
  <c r="DG203" i="1"/>
  <c r="DR225" i="1"/>
  <c r="EM386" i="1"/>
  <c r="DM213" i="1"/>
  <c r="BN507" i="1"/>
  <c r="BN577" i="1" s="1"/>
  <c r="FH140" i="1"/>
  <c r="EV366" i="1"/>
  <c r="BU509" i="1"/>
  <c r="BU579" i="1" s="1"/>
  <c r="FI142" i="1"/>
  <c r="FS211" i="1"/>
  <c r="FS210" i="1"/>
  <c r="L66" i="45"/>
  <c r="FI199" i="1"/>
  <c r="DY453" i="1"/>
  <c r="DK453" i="1"/>
  <c r="BG513" i="1"/>
  <c r="BG583" i="1" s="1"/>
  <c r="FG146" i="1"/>
  <c r="FB117" i="1"/>
  <c r="DL136" i="1"/>
  <c r="DX136" i="1"/>
  <c r="DM495" i="1"/>
  <c r="FO214" i="1"/>
  <c r="BM248" i="1"/>
  <c r="BV514" i="1"/>
  <c r="BV584" i="1" s="1"/>
  <c r="FI233" i="1"/>
  <c r="FI213" i="1"/>
  <c r="FK188" i="1"/>
  <c r="DY457" i="1"/>
  <c r="DT200" i="1"/>
  <c r="DK200" i="1"/>
  <c r="DR117" i="1"/>
  <c r="DO117" i="1"/>
  <c r="EN386" i="1"/>
  <c r="DT216" i="1"/>
  <c r="DY216" i="1"/>
  <c r="EH498" i="1"/>
  <c r="CJ498" i="1"/>
  <c r="FR131" i="1"/>
  <c r="L67" i="45"/>
  <c r="FA466" i="1"/>
  <c r="FA465" i="1"/>
  <c r="FQ431" i="1"/>
  <c r="FQ430" i="1"/>
  <c r="DM464" i="1"/>
  <c r="FQ185" i="1"/>
  <c r="DR431" i="1"/>
  <c r="DH431" i="1"/>
  <c r="FN454" i="1"/>
  <c r="CX588" i="1"/>
  <c r="DS513" i="1"/>
  <c r="DS583" i="1" s="1"/>
  <c r="FP146" i="1"/>
  <c r="FO147" i="1"/>
  <c r="DL514" i="1"/>
  <c r="L402" i="45"/>
  <c r="DT449" i="1"/>
  <c r="FR132" i="1"/>
  <c r="CK507" i="1"/>
  <c r="FK226" i="1"/>
  <c r="FI461" i="1"/>
  <c r="DL245" i="1"/>
  <c r="DH245" i="1"/>
  <c r="EW382" i="1"/>
  <c r="BH588" i="1"/>
  <c r="DM519" i="1"/>
  <c r="FO238" i="1"/>
  <c r="AE519" i="1"/>
  <c r="BG510" i="1"/>
  <c r="BG580" i="1" s="1"/>
  <c r="FG143" i="1"/>
  <c r="DY201" i="1"/>
  <c r="DV201" i="1"/>
  <c r="DY130" i="1"/>
  <c r="DJ130" i="1"/>
  <c r="FN148" i="1"/>
  <c r="DE515" i="1"/>
  <c r="DE585" i="1" s="1"/>
  <c r="P586" i="1"/>
  <c r="BN500" i="1"/>
  <c r="BN570" i="1" s="1"/>
  <c r="FH133" i="1"/>
  <c r="FF232" i="1"/>
  <c r="BA513" i="1"/>
  <c r="DS118" i="1"/>
  <c r="L158" i="45"/>
  <c r="DT433" i="1"/>
  <c r="DU433" i="1"/>
  <c r="CB586" i="1"/>
  <c r="AL316" i="45"/>
  <c r="BU517" i="1"/>
  <c r="BU587" i="1" s="1"/>
  <c r="FI150" i="1"/>
  <c r="FO202" i="1"/>
  <c r="DX159" i="1"/>
  <c r="DY159" i="1"/>
  <c r="EW386" i="1"/>
  <c r="FI472" i="1"/>
  <c r="FP433" i="1"/>
  <c r="DY148" i="1"/>
  <c r="DM148" i="1"/>
  <c r="DX471" i="1"/>
  <c r="AZ510" i="1"/>
  <c r="FF143" i="1"/>
  <c r="EC566" i="1"/>
  <c r="FL198" i="1"/>
  <c r="DR441" i="1"/>
  <c r="DM441" i="1"/>
  <c r="DH204" i="1"/>
  <c r="EW365" i="1"/>
  <c r="EV371" i="1"/>
  <c r="EZ241" i="1"/>
  <c r="J522" i="1"/>
  <c r="HD354" i="1"/>
  <c r="GY354" i="1" s="1"/>
  <c r="EG384" i="1"/>
  <c r="FM214" i="1"/>
  <c r="DZ434" i="1"/>
  <c r="CB568" i="1"/>
  <c r="EQ368" i="1"/>
  <c r="DL437" i="1"/>
  <c r="DV437" i="1"/>
  <c r="DH119" i="1"/>
  <c r="DK119" i="1"/>
  <c r="FS472" i="1"/>
  <c r="DQ138" i="1"/>
  <c r="DI138" i="1"/>
  <c r="DX149" i="1"/>
  <c r="DO234" i="1"/>
  <c r="DH234" i="1"/>
  <c r="FB446" i="1"/>
  <c r="BJ248" i="1"/>
  <c r="FL214" i="1"/>
  <c r="CR495" i="1"/>
  <c r="DW150" i="1"/>
  <c r="BV499" i="1"/>
  <c r="BV569" i="1" s="1"/>
  <c r="FI218" i="1"/>
  <c r="FJ185" i="1"/>
  <c r="L50" i="45"/>
  <c r="DP229" i="1"/>
  <c r="DW229" i="1"/>
  <c r="EH384" i="1"/>
  <c r="CY505" i="1"/>
  <c r="FM224" i="1"/>
  <c r="DL241" i="1"/>
  <c r="DI241" i="1"/>
  <c r="FK103" i="1"/>
  <c r="FA119" i="1"/>
  <c r="DW208" i="1"/>
  <c r="DP208" i="1"/>
  <c r="E29" i="74"/>
  <c r="BN568" i="1"/>
  <c r="DX141" i="1"/>
  <c r="AX120" i="1"/>
  <c r="EZ120" i="1" s="1"/>
  <c r="DV454" i="1"/>
  <c r="FP160" i="1"/>
  <c r="FI474" i="1"/>
  <c r="FN149" i="1"/>
  <c r="FN225" i="1"/>
  <c r="CQ580" i="1"/>
  <c r="DM451" i="1"/>
  <c r="DO451" i="1"/>
  <c r="FB209" i="1"/>
  <c r="EA238" i="1"/>
  <c r="EC238" i="1" s="1"/>
  <c r="EA394" i="1"/>
  <c r="EJ394" i="1" s="1"/>
  <c r="DT472" i="1"/>
  <c r="DZ472" i="1"/>
  <c r="DM460" i="1"/>
  <c r="DO151" i="1"/>
  <c r="DJ151" i="1"/>
  <c r="DY446" i="1"/>
  <c r="DU446" i="1"/>
  <c r="AX411" i="1"/>
  <c r="L558" i="1" s="1"/>
  <c r="L565" i="1" s="1"/>
  <c r="L506" i="1"/>
  <c r="EZ386" i="1"/>
  <c r="EZ395" i="1"/>
  <c r="L515" i="1"/>
  <c r="L524" i="1"/>
  <c r="EZ404" i="1"/>
  <c r="DT237" i="1"/>
  <c r="DI237" i="1"/>
  <c r="BV571" i="1"/>
  <c r="DH114" i="1"/>
  <c r="DI114" i="1"/>
  <c r="FF201" i="1"/>
  <c r="CV248" i="1"/>
  <c r="DS214" i="1"/>
  <c r="CL248" i="1"/>
  <c r="DI214" i="1"/>
  <c r="GE427" i="1"/>
  <c r="GF427" i="1" s="1"/>
  <c r="GA427" i="1"/>
  <c r="GB427" i="1" s="1"/>
  <c r="FW427" i="1"/>
  <c r="FX427" i="1" s="1"/>
  <c r="EP427" i="1"/>
  <c r="CX565" i="1"/>
  <c r="DL438" i="1"/>
  <c r="FN103" i="1"/>
  <c r="FN97" i="1"/>
  <c r="DS221" i="1"/>
  <c r="DI221" i="1"/>
  <c r="HD342" i="1"/>
  <c r="GY342" i="1" s="1"/>
  <c r="DH206" i="1"/>
  <c r="DZ206" i="1"/>
  <c r="DS126" i="1"/>
  <c r="DG121" i="1"/>
  <c r="DX121" i="1"/>
  <c r="FM107" i="1"/>
  <c r="P502" i="1"/>
  <c r="P572" i="1" s="1"/>
  <c r="FA135" i="1"/>
  <c r="FR191" i="1"/>
  <c r="FR189" i="1"/>
  <c r="FI439" i="1"/>
  <c r="DY470" i="1"/>
  <c r="DQ156" i="1"/>
  <c r="BV525" i="1"/>
  <c r="FI244" i="1"/>
  <c r="DL495" i="1"/>
  <c r="BM162" i="1"/>
  <c r="FO128" i="1"/>
  <c r="DW456" i="1"/>
  <c r="FS224" i="1"/>
  <c r="EP505" i="1"/>
  <c r="FB141" i="1"/>
  <c r="W508" i="1"/>
  <c r="W578" i="1" s="1"/>
  <c r="DR244" i="1"/>
  <c r="DH445" i="1"/>
  <c r="DN445" i="1"/>
  <c r="HD347" i="1"/>
  <c r="GY347" i="1" s="1"/>
  <c r="FI180" i="1"/>
  <c r="DY135" i="1"/>
  <c r="DI135" i="1"/>
  <c r="EX570" i="1"/>
  <c r="EV386" i="1"/>
  <c r="DX127" i="1"/>
  <c r="DH207" i="1"/>
  <c r="FQ110" i="1"/>
  <c r="CC515" i="1"/>
  <c r="FJ234" i="1"/>
  <c r="EZ205" i="1"/>
  <c r="DN157" i="1"/>
  <c r="DI157" i="1"/>
  <c r="DS158" i="1"/>
  <c r="DG158" i="1"/>
  <c r="DZ218" i="1"/>
  <c r="DX218" i="1"/>
  <c r="CX576" i="1"/>
  <c r="DN222" i="1"/>
  <c r="DO222" i="1"/>
  <c r="FO193" i="1"/>
  <c r="FO180" i="1"/>
  <c r="FP97" i="1"/>
  <c r="DT203" i="1"/>
  <c r="DO203" i="1"/>
  <c r="BJ575" i="1"/>
  <c r="DL225" i="1"/>
  <c r="DU213" i="1"/>
  <c r="DQ213" i="1"/>
  <c r="X507" i="1"/>
  <c r="FB226" i="1"/>
  <c r="HD341" i="1"/>
  <c r="GY341" i="1" s="1"/>
  <c r="FF229" i="1"/>
  <c r="BA510" i="1"/>
  <c r="L404" i="45"/>
  <c r="FG122" i="1"/>
  <c r="DH453" i="1"/>
  <c r="DI453" i="1"/>
  <c r="EF384" i="1"/>
  <c r="DM136" i="1"/>
  <c r="DV136" i="1"/>
  <c r="BX578" i="1"/>
  <c r="EC382" i="1"/>
  <c r="J520" i="1"/>
  <c r="FB191" i="1"/>
  <c r="FB183" i="1"/>
  <c r="FK181" i="1"/>
  <c r="GQ222" i="1" a="1"/>
  <c r="DL239" i="1"/>
  <c r="GQ221" i="1"/>
  <c r="V13" i="77" s="1"/>
  <c r="DH239" i="1"/>
  <c r="E50" i="74"/>
  <c r="E21" i="74"/>
  <c r="DQ457" i="1"/>
  <c r="DK457" i="1"/>
  <c r="DL200" i="1"/>
  <c r="DJ200" i="1"/>
  <c r="DV117" i="1"/>
  <c r="DW117" i="1"/>
  <c r="EP386" i="1"/>
  <c r="DO216" i="1"/>
  <c r="DR216" i="1"/>
  <c r="L405" i="45"/>
  <c r="L131" i="45"/>
  <c r="DX464" i="1"/>
  <c r="DJ464" i="1"/>
  <c r="FQ190" i="1"/>
  <c r="FQ188" i="1"/>
  <c r="DS521" i="1"/>
  <c r="FP154" i="1"/>
  <c r="FO226" i="1"/>
  <c r="DM507" i="1"/>
  <c r="DZ431" i="1"/>
  <c r="DO431" i="1"/>
  <c r="EA407" i="1"/>
  <c r="EK407" i="1" s="1"/>
  <c r="FK439" i="1"/>
  <c r="EO384" i="1"/>
  <c r="L148" i="45"/>
  <c r="FS156" i="1"/>
  <c r="EO523" i="1"/>
  <c r="DU449" i="1"/>
  <c r="DS449" i="1"/>
  <c r="BV520" i="1"/>
  <c r="FI239" i="1"/>
  <c r="L397" i="45"/>
  <c r="DM245" i="1"/>
  <c r="DZ245" i="1"/>
  <c r="FF156" i="1"/>
  <c r="AZ523" i="1"/>
  <c r="DT201" i="1"/>
  <c r="DL201" i="1"/>
  <c r="DS130" i="1"/>
  <c r="BS130" i="1"/>
  <c r="BW130" i="1" s="1"/>
  <c r="FK204" i="1"/>
  <c r="HD360" i="1"/>
  <c r="GY360" i="1" s="1"/>
  <c r="E22" i="74"/>
  <c r="FN465" i="1"/>
  <c r="CE576" i="1"/>
  <c r="DR118" i="1"/>
  <c r="DI118" i="1"/>
  <c r="L412" i="45"/>
  <c r="DX433" i="1"/>
  <c r="DO433" i="1"/>
  <c r="E17" i="74"/>
  <c r="AJ316" i="45"/>
  <c r="D66" i="72"/>
  <c r="E30" i="74"/>
  <c r="EG393" i="1"/>
  <c r="FF240" i="1"/>
  <c r="BA521" i="1"/>
  <c r="EG380" i="1"/>
  <c r="BU583" i="1"/>
  <c r="DG159" i="1"/>
  <c r="DW159" i="1"/>
  <c r="EF382" i="1"/>
  <c r="EL386" i="1"/>
  <c r="P519" i="1"/>
  <c r="P589" i="1" s="1"/>
  <c r="FA152" i="1"/>
  <c r="ET377" i="1"/>
  <c r="P501" i="1"/>
  <c r="P571" i="1" s="1"/>
  <c r="FA134" i="1"/>
  <c r="EZ116" i="1"/>
  <c r="DT148" i="1"/>
  <c r="DU148" i="1"/>
  <c r="DY471" i="1"/>
  <c r="FJ220" i="1"/>
  <c r="CC501" i="1"/>
  <c r="DT441" i="1"/>
  <c r="DU441" i="1"/>
  <c r="EK405" i="1"/>
  <c r="DV204" i="1"/>
  <c r="EM384" i="1"/>
  <c r="FI201" i="1"/>
  <c r="DL434" i="1"/>
  <c r="DP434" i="1"/>
  <c r="E37" i="74"/>
  <c r="ED368" i="1"/>
  <c r="DN437" i="1"/>
  <c r="DZ437" i="1"/>
  <c r="DM119" i="1"/>
  <c r="DI119" i="1"/>
  <c r="EP515" i="1"/>
  <c r="FS234" i="1"/>
  <c r="DO138" i="1"/>
  <c r="DW149" i="1"/>
  <c r="DV149" i="1"/>
  <c r="DY234" i="1"/>
  <c r="DU234" i="1"/>
  <c r="L118" i="45"/>
  <c r="DM150" i="1"/>
  <c r="DQ150" i="1"/>
  <c r="FN126" i="1"/>
  <c r="EH371" i="1"/>
  <c r="BX587" i="1"/>
  <c r="FJ183" i="1"/>
  <c r="L388" i="45"/>
  <c r="DH229" i="1"/>
  <c r="DU229" i="1"/>
  <c r="EI384" i="1"/>
  <c r="DQ241" i="1"/>
  <c r="DJ241" i="1"/>
  <c r="FK111" i="1"/>
  <c r="FK108" i="1"/>
  <c r="DL208" i="1"/>
  <c r="DS208" i="1"/>
  <c r="FF192" i="1"/>
  <c r="DV141" i="1"/>
  <c r="DY141" i="1"/>
  <c r="DZ454" i="1"/>
  <c r="DG454" i="1"/>
  <c r="EH382" i="1"/>
  <c r="DE586" i="1"/>
  <c r="L49" i="45"/>
  <c r="FG97" i="1"/>
  <c r="FG104" i="1"/>
  <c r="DQ451" i="1"/>
  <c r="DL451" i="1"/>
  <c r="DF457" i="1"/>
  <c r="BO565" i="1"/>
  <c r="DQ472" i="1"/>
  <c r="DM472" i="1"/>
  <c r="Q558" i="1"/>
  <c r="Q583" i="1" s="1"/>
  <c r="AY251" i="1"/>
  <c r="DF239" i="1"/>
  <c r="DW460" i="1"/>
  <c r="DI460" i="1"/>
  <c r="BX569" i="1"/>
  <c r="P590" i="1"/>
  <c r="DP151" i="1"/>
  <c r="DI151" i="1"/>
  <c r="P565" i="1"/>
  <c r="DT446" i="1"/>
  <c r="EZ383" i="1"/>
  <c r="L503" i="1"/>
  <c r="L496" i="1"/>
  <c r="EZ376" i="1"/>
  <c r="EZ364" i="1"/>
  <c r="EZ340" i="1"/>
  <c r="FW340" i="1" s="1"/>
  <c r="FX340" i="1" s="1"/>
  <c r="DZ237" i="1"/>
  <c r="DK237" i="1"/>
  <c r="FO199" i="1"/>
  <c r="DN114" i="1"/>
  <c r="DJ114" i="1"/>
  <c r="CO248" i="1"/>
  <c r="DL214" i="1"/>
  <c r="DJ214" i="1"/>
  <c r="CM248" i="1"/>
  <c r="EJ427" i="1"/>
  <c r="EV427" i="1"/>
  <c r="DT438" i="1"/>
  <c r="DH438" i="1"/>
  <c r="DX206" i="1"/>
  <c r="DN206" i="1"/>
  <c r="DL126" i="1"/>
  <c r="EZ113" i="1"/>
  <c r="HD350" i="1"/>
  <c r="GY350" i="1" s="1"/>
  <c r="CB411" i="1"/>
  <c r="HS387" i="1" s="1"/>
  <c r="IN351" i="1" s="1"/>
  <c r="II351" i="1" s="1"/>
  <c r="DT121" i="1"/>
  <c r="DL121" i="1"/>
  <c r="FM93" i="1"/>
  <c r="FI456" i="1"/>
  <c r="FR193" i="1"/>
  <c r="FI236" i="1"/>
  <c r="BV517" i="1"/>
  <c r="BV587" i="1" s="1"/>
  <c r="DX470" i="1"/>
  <c r="DQ471" i="1"/>
  <c r="DQ470" i="1"/>
  <c r="DQ456" i="1"/>
  <c r="DL456" i="1"/>
  <c r="DW244" i="1"/>
  <c r="ET394" i="1"/>
  <c r="DR445" i="1"/>
  <c r="DP445" i="1"/>
  <c r="BH578" i="1"/>
  <c r="DS497" i="1"/>
  <c r="DS567" i="1" s="1"/>
  <c r="FP130" i="1"/>
  <c r="DO135" i="1"/>
  <c r="DK135" i="1"/>
  <c r="FF450" i="1"/>
  <c r="DM127" i="1"/>
  <c r="DS207" i="1"/>
  <c r="DK207" i="1"/>
  <c r="CJ501" i="1"/>
  <c r="EH501" i="1"/>
  <c r="FR134" i="1"/>
  <c r="FQ105" i="1"/>
  <c r="FF134" i="1"/>
  <c r="AZ501" i="1"/>
  <c r="EK578" i="1"/>
  <c r="FI216" i="1"/>
  <c r="BV497" i="1"/>
  <c r="BV567" i="1" s="1"/>
  <c r="DV157" i="1"/>
  <c r="DJ157" i="1"/>
  <c r="EC371" i="1"/>
  <c r="DN158" i="1"/>
  <c r="DY218" i="1"/>
  <c r="DP218" i="1"/>
  <c r="CJ516" i="1"/>
  <c r="CJ586" i="1" s="1"/>
  <c r="FK149" i="1"/>
  <c r="EJ384" i="1"/>
  <c r="DT222" i="1"/>
  <c r="DW222" i="1"/>
  <c r="FI463" i="1"/>
  <c r="FS109" i="1"/>
  <c r="FO192" i="1"/>
  <c r="EO576" i="1"/>
  <c r="FP105" i="1"/>
  <c r="DS203" i="1"/>
  <c r="DP203" i="1"/>
  <c r="DQ225" i="1"/>
  <c r="DH225" i="1"/>
  <c r="DR213" i="1"/>
  <c r="DZ213" i="1"/>
  <c r="EN377" i="1"/>
  <c r="DE517" i="1"/>
  <c r="DE587" i="1" s="1"/>
  <c r="FN150" i="1"/>
  <c r="J527" i="1"/>
  <c r="EZ246" i="1"/>
  <c r="DO453" i="1"/>
  <c r="DF453" i="1"/>
  <c r="EE371" i="1"/>
  <c r="EK384" i="1"/>
  <c r="EC393" i="1"/>
  <c r="X514" i="1"/>
  <c r="FB233" i="1"/>
  <c r="DW136" i="1"/>
  <c r="DQ136" i="1"/>
  <c r="FJ434" i="1"/>
  <c r="FQ464" i="1"/>
  <c r="FK184" i="1"/>
  <c r="FK191" i="1"/>
  <c r="DX457" i="1"/>
  <c r="DI457" i="1"/>
  <c r="DW200" i="1"/>
  <c r="DT117" i="1"/>
  <c r="DY117" i="1"/>
  <c r="W507" i="1"/>
  <c r="W577" i="1" s="1"/>
  <c r="FB140" i="1"/>
  <c r="EJ366" i="1"/>
  <c r="DP216" i="1"/>
  <c r="HD180" i="1"/>
  <c r="GY180" i="1" s="1"/>
  <c r="O271" i="51"/>
  <c r="CM577" i="1"/>
  <c r="E31" i="74"/>
  <c r="L151" i="45"/>
  <c r="L385" i="45"/>
  <c r="DP464" i="1"/>
  <c r="DI464" i="1"/>
  <c r="FQ196" i="1"/>
  <c r="GF281" i="1"/>
  <c r="DS431" i="1"/>
  <c r="EW371" i="1"/>
  <c r="FB115" i="1"/>
  <c r="BH580" i="1"/>
  <c r="CK510" i="1"/>
  <c r="FK229" i="1"/>
  <c r="L64" i="45"/>
  <c r="W513" i="1"/>
  <c r="W583" i="1" s="1"/>
  <c r="FB146" i="1"/>
  <c r="BX567" i="1"/>
  <c r="DS496" i="1"/>
  <c r="DS566" i="1" s="1"/>
  <c r="FP129" i="1"/>
  <c r="DH449" i="1"/>
  <c r="DZ449" i="1"/>
  <c r="CJ569" i="1"/>
  <c r="L59" i="45"/>
  <c r="DU245" i="1"/>
  <c r="DQ246" i="1"/>
  <c r="DQ245" i="1"/>
  <c r="ER386" i="1"/>
  <c r="DS201" i="1"/>
  <c r="DH201" i="1"/>
  <c r="FN211" i="1"/>
  <c r="DV130" i="1"/>
  <c r="EJ377" i="1"/>
  <c r="FF460" i="1"/>
  <c r="FB200" i="1"/>
  <c r="EG405" i="1"/>
  <c r="DH118" i="1"/>
  <c r="DJ118" i="1"/>
  <c r="DP433" i="1"/>
  <c r="DN433" i="1"/>
  <c r="EK570" i="1"/>
  <c r="EA379" i="1"/>
  <c r="EP379" i="1" s="1"/>
  <c r="K315" i="45"/>
  <c r="EP393" i="1"/>
  <c r="I500" i="1"/>
  <c r="FM192" i="1"/>
  <c r="ED380" i="1"/>
  <c r="DZ159" i="1"/>
  <c r="EM382" i="1"/>
  <c r="BS387" i="1"/>
  <c r="BW387" i="1" s="1"/>
  <c r="BN576" i="1"/>
  <c r="EN366" i="1"/>
  <c r="EL377" i="1"/>
  <c r="EK584" i="1"/>
  <c r="DZ148" i="1"/>
  <c r="DL148" i="1"/>
  <c r="BS381" i="1"/>
  <c r="BW381" i="1" s="1"/>
  <c r="DO471" i="1"/>
  <c r="DK471" i="1"/>
  <c r="FN446" i="1"/>
  <c r="FN445" i="1"/>
  <c r="CC496" i="1"/>
  <c r="FJ215" i="1"/>
  <c r="DA579" i="1"/>
  <c r="DW441" i="1"/>
  <c r="DI441" i="1"/>
  <c r="DQ204" i="1"/>
  <c r="DN204" i="1"/>
  <c r="FN455" i="1"/>
  <c r="FF466" i="1"/>
  <c r="BN587" i="1"/>
  <c r="FQ121" i="1"/>
  <c r="DM434" i="1"/>
  <c r="DH434" i="1"/>
  <c r="ER406" i="1"/>
  <c r="E24" i="74"/>
  <c r="FN467" i="1"/>
  <c r="W516" i="1"/>
  <c r="W586" i="1" s="1"/>
  <c r="FB149" i="1"/>
  <c r="BV498" i="1"/>
  <c r="BV568" i="1" s="1"/>
  <c r="FI217" i="1"/>
  <c r="DX437" i="1"/>
  <c r="DV119" i="1"/>
  <c r="DJ119" i="1"/>
  <c r="EQ377" i="1"/>
  <c r="CC519" i="1"/>
  <c r="FJ238" i="1"/>
  <c r="E16" i="74"/>
  <c r="DG138" i="1"/>
  <c r="DG149" i="1"/>
  <c r="DT149" i="1"/>
  <c r="DV234" i="1"/>
  <c r="DW234" i="1"/>
  <c r="L34" i="45"/>
  <c r="HD356" i="1"/>
  <c r="GY356" i="1" s="1"/>
  <c r="DS150" i="1"/>
  <c r="DH150" i="1"/>
  <c r="BS404" i="1"/>
  <c r="BW404" i="1" s="1"/>
  <c r="EK587" i="1"/>
  <c r="EK371" i="1"/>
  <c r="FI135" i="1"/>
  <c r="BU501" i="1"/>
  <c r="BU571" i="1" s="1"/>
  <c r="FI134" i="1"/>
  <c r="DF241" i="1"/>
  <c r="L134" i="45"/>
  <c r="DL229" i="1"/>
  <c r="DR229" i="1"/>
  <c r="AX159" i="1"/>
  <c r="EZ160" i="1" s="1"/>
  <c r="FK443" i="1"/>
  <c r="DO241" i="1"/>
  <c r="DK241" i="1"/>
  <c r="FN114" i="1"/>
  <c r="CJ507" i="1"/>
  <c r="CJ577" i="1" s="1"/>
  <c r="FK140" i="1"/>
  <c r="DZ585" i="1"/>
  <c r="DU208" i="1"/>
  <c r="DQ208" i="1"/>
  <c r="FF195" i="1"/>
  <c r="FF180" i="1"/>
  <c r="DT141" i="1"/>
  <c r="DQ141" i="1"/>
  <c r="DW454" i="1"/>
  <c r="DX454" i="1"/>
  <c r="ES382" i="1"/>
  <c r="FK116" i="1"/>
  <c r="CQ577" i="1"/>
  <c r="L133" i="45"/>
  <c r="EO400" i="1"/>
  <c r="DG451" i="1"/>
  <c r="DS451" i="1"/>
  <c r="BK251" i="1"/>
  <c r="CY558" i="1"/>
  <c r="CY581" i="1" s="1"/>
  <c r="FN244" i="1"/>
  <c r="DO472" i="1"/>
  <c r="DE579" i="1"/>
  <c r="EA389" i="1"/>
  <c r="EC389" i="1" s="1"/>
  <c r="FK450" i="1"/>
  <c r="DP460" i="1"/>
  <c r="DJ460" i="1"/>
  <c r="DX151" i="1"/>
  <c r="DW446" i="1"/>
  <c r="DK446" i="1"/>
  <c r="L513" i="1"/>
  <c r="EZ393" i="1"/>
  <c r="EZ403" i="1"/>
  <c r="L523" i="1"/>
  <c r="L519" i="1"/>
  <c r="EZ399" i="1"/>
  <c r="EZ370" i="1"/>
  <c r="EZ369" i="1"/>
  <c r="EZ344" i="1"/>
  <c r="FW344" i="1" s="1"/>
  <c r="DL237" i="1"/>
  <c r="DS114" i="1"/>
  <c r="DF215" i="1"/>
  <c r="DF214" i="1"/>
  <c r="CI248" i="1"/>
  <c r="CX248" i="1"/>
  <c r="DU214" i="1"/>
  <c r="DK214" i="1"/>
  <c r="CN248" i="1"/>
  <c r="EQ427" i="1"/>
  <c r="ES427" i="1"/>
  <c r="CB585" i="1"/>
  <c r="DQ438" i="1"/>
  <c r="DR438" i="1"/>
  <c r="CC508" i="1"/>
  <c r="FJ227" i="1"/>
  <c r="J515" i="1"/>
  <c r="EZ234" i="1"/>
  <c r="DG470" i="1"/>
  <c r="DN470" i="1"/>
  <c r="FS233" i="1"/>
  <c r="EP514" i="1"/>
  <c r="AZ521" i="1"/>
  <c r="FF154" i="1"/>
  <c r="DO156" i="1"/>
  <c r="FP157" i="1"/>
  <c r="DO456" i="1"/>
  <c r="DS456" i="1"/>
  <c r="DV244" i="1"/>
  <c r="ES394" i="1"/>
  <c r="DW445" i="1"/>
  <c r="DG445" i="1"/>
  <c r="L389" i="45"/>
  <c r="FS221" i="1"/>
  <c r="EP502" i="1"/>
  <c r="FI191" i="1"/>
  <c r="DS135" i="1"/>
  <c r="DJ135" i="1"/>
  <c r="DG127" i="1"/>
  <c r="DO127" i="1"/>
  <c r="DX207" i="1"/>
  <c r="DI207" i="1"/>
  <c r="FQ101" i="1"/>
  <c r="CM583" i="1"/>
  <c r="EC587" i="1"/>
  <c r="EM202" i="1"/>
  <c r="EQ202" i="1"/>
  <c r="CR499" i="1"/>
  <c r="FL218" i="1"/>
  <c r="DF498" i="1"/>
  <c r="DF568" i="1" s="1"/>
  <c r="FN217" i="1"/>
  <c r="DU157" i="1"/>
  <c r="DL158" i="1"/>
  <c r="DR218" i="1"/>
  <c r="DQ218" i="1"/>
  <c r="ED384" i="1"/>
  <c r="DU222" i="1"/>
  <c r="O277" i="51"/>
  <c r="HD186" i="1"/>
  <c r="GY186" i="1" s="1"/>
  <c r="FB231" i="1"/>
  <c r="X512" i="1"/>
  <c r="FP107" i="1"/>
  <c r="DR203" i="1"/>
  <c r="DN203" i="1"/>
  <c r="DW225" i="1"/>
  <c r="DT225" i="1"/>
  <c r="DG213" i="1"/>
  <c r="DN213" i="1"/>
  <c r="DF522" i="1"/>
  <c r="FN241" i="1"/>
  <c r="AJ321" i="45"/>
  <c r="D71" i="72"/>
  <c r="FI205" i="1"/>
  <c r="FI204" i="1"/>
  <c r="EV405" i="1"/>
  <c r="BU518" i="1"/>
  <c r="BU588" i="1" s="1"/>
  <c r="FI151" i="1"/>
  <c r="DP453" i="1"/>
  <c r="EP371" i="1"/>
  <c r="DE520" i="1"/>
  <c r="FN153" i="1"/>
  <c r="EN384" i="1"/>
  <c r="DU136" i="1"/>
  <c r="Q596" i="1"/>
  <c r="FB198" i="1"/>
  <c r="O294" i="51"/>
  <c r="HD203" i="1"/>
  <c r="GY203" i="1" s="1"/>
  <c r="CX578" i="1"/>
  <c r="DG457" i="1"/>
  <c r="DS200" i="1"/>
  <c r="DH117" i="1"/>
  <c r="DL117" i="1"/>
  <c r="FA122" i="1"/>
  <c r="BH586" i="1"/>
  <c r="DL216" i="1"/>
  <c r="AL323" i="45"/>
  <c r="L47" i="45"/>
  <c r="DQ464" i="1"/>
  <c r="DK464" i="1"/>
  <c r="FP452" i="1"/>
  <c r="DY431" i="1"/>
  <c r="DI431" i="1"/>
  <c r="EQ371" i="1"/>
  <c r="FO427" i="1"/>
  <c r="DL496" i="1"/>
  <c r="FO129" i="1"/>
  <c r="FM155" i="1"/>
  <c r="AL319" i="45"/>
  <c r="DM449" i="1"/>
  <c r="DQ449" i="1"/>
  <c r="L143" i="45"/>
  <c r="DP245" i="1"/>
  <c r="EH367" i="1"/>
  <c r="FT470" i="1"/>
  <c r="EE386" i="1"/>
  <c r="ES368" i="1"/>
  <c r="DP201" i="1"/>
  <c r="O256" i="51"/>
  <c r="EO503" i="1"/>
  <c r="EO573" i="1" s="1"/>
  <c r="FS136" i="1"/>
  <c r="DR130" i="1"/>
  <c r="L140" i="45"/>
  <c r="FL151" i="1"/>
  <c r="CQ518" i="1"/>
  <c r="CQ588" i="1" s="1"/>
  <c r="EC575" i="1"/>
  <c r="DY118" i="1"/>
  <c r="BS118" i="1"/>
  <c r="BW118" i="1" s="1"/>
  <c r="AJ329" i="45"/>
  <c r="D79" i="72"/>
  <c r="DV433" i="1"/>
  <c r="DS433" i="1"/>
  <c r="CM570" i="1"/>
  <c r="EL371" i="1"/>
  <c r="ET384" i="1"/>
  <c r="EI393" i="1"/>
  <c r="DN159" i="1"/>
  <c r="FB203" i="1"/>
  <c r="ER382" i="1"/>
  <c r="EI400" i="1"/>
  <c r="DZ581" i="1"/>
  <c r="DR148" i="1"/>
  <c r="DI148" i="1"/>
  <c r="DP471" i="1"/>
  <c r="FN152" i="1"/>
  <c r="DE519" i="1"/>
  <c r="X499" i="1"/>
  <c r="FB218" i="1"/>
  <c r="DG441" i="1"/>
  <c r="DZ204" i="1"/>
  <c r="DR204" i="1"/>
  <c r="CK505" i="1"/>
  <c r="FK224" i="1"/>
  <c r="FF453" i="1"/>
  <c r="FP123" i="1"/>
  <c r="FG156" i="1"/>
  <c r="BG523" i="1"/>
  <c r="DZ587" i="1"/>
  <c r="BO566" i="1"/>
  <c r="FN456" i="1"/>
  <c r="DN434" i="1"/>
  <c r="DR434" i="1"/>
  <c r="EW406" i="1"/>
  <c r="EJ391" i="1"/>
  <c r="EG367" i="1"/>
  <c r="EW364" i="1"/>
  <c r="EP503" i="1"/>
  <c r="FS222" i="1"/>
  <c r="EP525" i="1"/>
  <c r="FS244" i="1"/>
  <c r="DP437" i="1"/>
  <c r="DI437" i="1"/>
  <c r="DX119" i="1"/>
  <c r="EU377" i="1"/>
  <c r="DY138" i="1"/>
  <c r="DJ138" i="1"/>
  <c r="DR149" i="1"/>
  <c r="DY149" i="1"/>
  <c r="DN234" i="1"/>
  <c r="DL234" i="1"/>
  <c r="L372" i="45"/>
  <c r="FF116" i="1"/>
  <c r="FB212" i="1"/>
  <c r="FI444" i="1"/>
  <c r="DT150" i="1"/>
  <c r="DL150" i="1"/>
  <c r="FJ237" i="1"/>
  <c r="CC518" i="1"/>
  <c r="AL305" i="45"/>
  <c r="DX229" i="1"/>
  <c r="DT229" i="1"/>
  <c r="DP242" i="1"/>
  <c r="DP241" i="1"/>
  <c r="DW241" i="1"/>
  <c r="FS203" i="1"/>
  <c r="FS202" i="1"/>
  <c r="DV208" i="1"/>
  <c r="DI208" i="1"/>
  <c r="DW141" i="1"/>
  <c r="DN141" i="1"/>
  <c r="DM454" i="1"/>
  <c r="DN454" i="1"/>
  <c r="CK508" i="1"/>
  <c r="FK227" i="1"/>
  <c r="FO215" i="1"/>
  <c r="L387" i="45"/>
  <c r="FG113" i="1"/>
  <c r="FG112" i="1"/>
  <c r="FG103" i="1"/>
  <c r="DV451" i="1"/>
  <c r="DT451" i="1"/>
  <c r="AX132" i="1"/>
  <c r="EZ133" i="1" s="1"/>
  <c r="FM225" i="1"/>
  <c r="L370" i="45"/>
  <c r="DS472" i="1"/>
  <c r="DK472" i="1"/>
  <c r="FN120" i="1"/>
  <c r="FG123" i="1"/>
  <c r="FH141" i="1"/>
  <c r="DG460" i="1"/>
  <c r="BH585" i="1"/>
  <c r="DY151" i="1"/>
  <c r="E45" i="74"/>
  <c r="DS446" i="1"/>
  <c r="L518" i="1"/>
  <c r="EZ398" i="1"/>
  <c r="L507" i="1"/>
  <c r="EZ387" i="1"/>
  <c r="EZ385" i="1"/>
  <c r="L505" i="1"/>
  <c r="EZ343" i="1"/>
  <c r="FW343" i="1" s="1"/>
  <c r="BV573" i="1"/>
  <c r="DU237" i="1"/>
  <c r="DT114" i="1"/>
  <c r="DG214" i="1"/>
  <c r="CJ248" i="1"/>
  <c r="DY214" i="1"/>
  <c r="DB248" i="1"/>
  <c r="EE427" i="1"/>
  <c r="EN427" i="1"/>
  <c r="DS438" i="1"/>
  <c r="DP438" i="1"/>
  <c r="DO232" i="1"/>
  <c r="FI100" i="1"/>
  <c r="DT466" i="1"/>
  <c r="FN112" i="1"/>
  <c r="DS512" i="1"/>
  <c r="DS582" i="1" s="1"/>
  <c r="FP145" i="1"/>
  <c r="DX221" i="1"/>
  <c r="DJ221" i="1"/>
  <c r="DT206" i="1"/>
  <c r="DP206" i="1"/>
  <c r="DX126" i="1"/>
  <c r="DZ126" i="1"/>
  <c r="DV121" i="1"/>
  <c r="DO121" i="1"/>
  <c r="FF434" i="1"/>
  <c r="FM110" i="1"/>
  <c r="FM96" i="1"/>
  <c r="EX566" i="1"/>
  <c r="FR182" i="1"/>
  <c r="FR185" i="1"/>
  <c r="BJ576" i="1"/>
  <c r="DS470" i="1"/>
  <c r="DZ470" i="1"/>
  <c r="EH517" i="1"/>
  <c r="FR150" i="1"/>
  <c r="DA567" i="1"/>
  <c r="DS156" i="1"/>
  <c r="DW156" i="1"/>
  <c r="DF508" i="1"/>
  <c r="FN227" i="1"/>
  <c r="DG456" i="1"/>
  <c r="DY456" i="1"/>
  <c r="DP244" i="1"/>
  <c r="DL244" i="1"/>
  <c r="FN443" i="1"/>
  <c r="DZ445" i="1"/>
  <c r="DY445" i="1"/>
  <c r="L135" i="45"/>
  <c r="J502" i="1"/>
  <c r="EZ221" i="1"/>
  <c r="FI198" i="1"/>
  <c r="FI183" i="1"/>
  <c r="DM135" i="1"/>
  <c r="DT127" i="1"/>
  <c r="DU127" i="1"/>
  <c r="DY207" i="1"/>
  <c r="DJ207" i="1"/>
  <c r="FG452" i="1"/>
  <c r="FG451" i="1"/>
  <c r="FQ97" i="1"/>
  <c r="DZ510" i="1"/>
  <c r="DZ580" i="1" s="1"/>
  <c r="FQ143" i="1"/>
  <c r="EH515" i="1"/>
  <c r="FR148" i="1"/>
  <c r="EA370" i="1"/>
  <c r="EP370" i="1" s="1"/>
  <c r="FK435" i="1"/>
  <c r="EK576" i="1"/>
  <c r="FO217" i="1"/>
  <c r="DM498" i="1"/>
  <c r="DS157" i="1"/>
  <c r="DK157" i="1"/>
  <c r="EU371" i="1"/>
  <c r="FI467" i="1"/>
  <c r="DU158" i="1"/>
  <c r="DT218" i="1"/>
  <c r="DM218" i="1"/>
  <c r="L403" i="45"/>
  <c r="FO205" i="1"/>
  <c r="DS222" i="1"/>
  <c r="DK222" i="1"/>
  <c r="FS101" i="1"/>
  <c r="BG515" i="1"/>
  <c r="BG585" i="1" s="1"/>
  <c r="FG148" i="1"/>
  <c r="FO196" i="1"/>
  <c r="FO181" i="1"/>
  <c r="BO575" i="1"/>
  <c r="IC339" i="1" a="1"/>
  <c r="FP102" i="1"/>
  <c r="FP98" i="1"/>
  <c r="DZ203" i="1"/>
  <c r="DU203" i="1"/>
  <c r="DX225" i="1"/>
  <c r="DO225" i="1"/>
  <c r="DS213" i="1"/>
  <c r="DO213" i="1"/>
  <c r="BH507" i="1"/>
  <c r="BH577" i="1" s="1"/>
  <c r="FG226" i="1"/>
  <c r="DA586" i="1"/>
  <c r="J501" i="1"/>
  <c r="EZ220" i="1"/>
  <c r="EH504" i="1"/>
  <c r="FR137" i="1"/>
  <c r="BA504" i="1"/>
  <c r="FF223" i="1"/>
  <c r="DA577" i="1"/>
  <c r="EI497" i="1"/>
  <c r="FR216" i="1"/>
  <c r="CK497" i="1"/>
  <c r="EC581" i="1"/>
  <c r="FK126" i="1"/>
  <c r="DT453" i="1"/>
  <c r="DS453" i="1"/>
  <c r="EE393" i="1"/>
  <c r="FB121" i="1"/>
  <c r="DT136" i="1"/>
  <c r="DK136" i="1"/>
  <c r="EE382" i="1"/>
  <c r="FB192" i="1"/>
  <c r="FK192" i="1"/>
  <c r="FK185" i="1"/>
  <c r="DN457" i="1"/>
  <c r="DX200" i="1"/>
  <c r="DM200" i="1"/>
  <c r="DS579" i="1"/>
  <c r="DQ117" i="1"/>
  <c r="AZ511" i="1"/>
  <c r="FF144" i="1"/>
  <c r="DU216" i="1"/>
  <c r="DK216" i="1"/>
  <c r="BV523" i="1"/>
  <c r="FI242" i="1"/>
  <c r="EM385" i="1"/>
  <c r="AJ322" i="45"/>
  <c r="D72" i="72"/>
  <c r="DL517" i="1"/>
  <c r="FO150" i="1"/>
  <c r="DV464" i="1"/>
  <c r="FQ186" i="1"/>
  <c r="GB281" i="1"/>
  <c r="EZ213" i="1"/>
  <c r="CY525" i="1"/>
  <c r="FM244" i="1"/>
  <c r="DU431" i="1"/>
  <c r="DK431" i="1"/>
  <c r="EF405" i="1"/>
  <c r="FK129" i="1"/>
  <c r="FB118" i="1"/>
  <c r="AJ319" i="45"/>
  <c r="D69" i="72"/>
  <c r="EC369" i="1"/>
  <c r="DL449" i="1"/>
  <c r="DP449" i="1"/>
  <c r="DG245" i="1"/>
  <c r="L62" i="45"/>
  <c r="GQ136" i="1" a="1"/>
  <c r="DL153" i="1"/>
  <c r="GQ134" i="1"/>
  <c r="L12" i="77" s="1"/>
  <c r="DG153" i="1"/>
  <c r="EN367" i="1"/>
  <c r="L72" i="45"/>
  <c r="AD519" i="1"/>
  <c r="DL519" i="1"/>
  <c r="EI368" i="1"/>
  <c r="FN212" i="1"/>
  <c r="DQ201" i="1"/>
  <c r="DI201" i="1"/>
  <c r="DW130" i="1"/>
  <c r="DM130" i="1"/>
  <c r="L394" i="45"/>
  <c r="L381" i="45"/>
  <c r="BO248" i="1"/>
  <c r="EA495" i="1"/>
  <c r="FQ214" i="1"/>
  <c r="DV587" i="1"/>
  <c r="I527" i="1"/>
  <c r="ES405" i="1"/>
  <c r="DL118" i="1"/>
  <c r="DK118" i="1"/>
  <c r="DZ433" i="1"/>
  <c r="DJ433" i="1"/>
  <c r="EH521" i="1"/>
  <c r="FR154" i="1"/>
  <c r="FK222" i="1"/>
  <c r="FK221" i="1"/>
  <c r="FQ242" i="1"/>
  <c r="FM196" i="1"/>
  <c r="FM187" i="1"/>
  <c r="DZ574" i="1"/>
  <c r="DH159" i="1"/>
  <c r="DI159" i="1"/>
  <c r="BS391" i="1"/>
  <c r="BW391" i="1" s="1"/>
  <c r="EO374" i="1"/>
  <c r="FR201" i="1"/>
  <c r="EX567" i="1"/>
  <c r="P567" i="1"/>
  <c r="CC512" i="1"/>
  <c r="FJ231" i="1"/>
  <c r="DN148" i="1"/>
  <c r="DS471" i="1"/>
  <c r="DJ471" i="1"/>
  <c r="DE514" i="1"/>
  <c r="DE584" i="1" s="1"/>
  <c r="FN147" i="1"/>
  <c r="CX585" i="1"/>
  <c r="DM506" i="1"/>
  <c r="FO225" i="1"/>
  <c r="BM249" i="1"/>
  <c r="FL182" i="1"/>
  <c r="DH441" i="1"/>
  <c r="DJ441" i="1"/>
  <c r="DP204" i="1"/>
  <c r="DM204" i="1"/>
  <c r="BV500" i="1"/>
  <c r="BV570" i="1" s="1"/>
  <c r="FI219" i="1"/>
  <c r="EA383" i="1"/>
  <c r="EC383" i="1" s="1"/>
  <c r="DX434" i="1"/>
  <c r="DV434" i="1"/>
  <c r="HD352" i="1"/>
  <c r="GY352" i="1" s="1"/>
  <c r="FB204" i="1"/>
  <c r="ET378" i="1"/>
  <c r="EL367" i="1"/>
  <c r="EP364" i="1"/>
  <c r="DU437" i="1"/>
  <c r="DK437" i="1"/>
  <c r="DP119" i="1"/>
  <c r="EP366" i="1"/>
  <c r="DP138" i="1"/>
  <c r="DK138" i="1"/>
  <c r="DS149" i="1"/>
  <c r="DL149" i="1"/>
  <c r="FF160" i="1"/>
  <c r="AZ527" i="1"/>
  <c r="DR234" i="1"/>
  <c r="DM234" i="1"/>
  <c r="EC572" i="1"/>
  <c r="DU150" i="1"/>
  <c r="DR150" i="1"/>
  <c r="EE405" i="1"/>
  <c r="FJ188" i="1"/>
  <c r="L76" i="45"/>
  <c r="AJ305" i="45"/>
  <c r="D55" i="72"/>
  <c r="DS229" i="1"/>
  <c r="O284" i="51"/>
  <c r="HD193" i="1"/>
  <c r="GY193" i="1" s="1"/>
  <c r="DH241" i="1"/>
  <c r="FK101" i="1"/>
  <c r="DY208" i="1"/>
  <c r="HD344" i="1"/>
  <c r="GY344" i="1" s="1"/>
  <c r="HS380" i="1"/>
  <c r="IN344" i="1" s="1"/>
  <c r="II344" i="1" s="1"/>
  <c r="FF186" i="1"/>
  <c r="DZ141" i="1"/>
  <c r="DS141" i="1"/>
  <c r="DY454" i="1"/>
  <c r="DQ454" i="1"/>
  <c r="CJ570" i="1"/>
  <c r="EH391" i="1"/>
  <c r="FI117" i="1"/>
  <c r="FI433" i="1"/>
  <c r="DY451" i="1"/>
  <c r="DI451" i="1"/>
  <c r="L116" i="45"/>
  <c r="L69" i="45"/>
  <c r="DH472" i="1"/>
  <c r="DJ472" i="1"/>
  <c r="DE574" i="1"/>
  <c r="BN578" i="1"/>
  <c r="FF117" i="1"/>
  <c r="DS460" i="1"/>
  <c r="DK460" i="1"/>
  <c r="FL215" i="1"/>
  <c r="DF151" i="1"/>
  <c r="DQ151" i="1"/>
  <c r="DQ446" i="1"/>
  <c r="DJ446" i="1"/>
  <c r="EZ380" i="1"/>
  <c r="L500" i="1"/>
  <c r="EZ377" i="1"/>
  <c r="L497" i="1"/>
  <c r="L525" i="1"/>
  <c r="EZ405" i="1"/>
  <c r="EZ381" i="1"/>
  <c r="L501" i="1"/>
  <c r="DF572" i="1"/>
  <c r="DR237" i="1"/>
  <c r="DW237" i="1"/>
  <c r="DG114" i="1"/>
  <c r="DM214" i="1"/>
  <c r="CP248" i="1"/>
  <c r="CR248" i="1"/>
  <c r="DO214" i="1"/>
  <c r="EM427" i="1"/>
  <c r="EI427" i="1"/>
  <c r="DX438" i="1"/>
  <c r="DW438" i="1"/>
  <c r="AX229" i="1"/>
  <c r="EZ230" i="1" s="1"/>
  <c r="K11" i="70"/>
  <c r="DZ156" i="1"/>
  <c r="DU156" i="1"/>
  <c r="FN206" i="1"/>
  <c r="DN456" i="1"/>
  <c r="DX456" i="1"/>
  <c r="DF570" i="1"/>
  <c r="DT445" i="1"/>
  <c r="DQ445" i="1"/>
  <c r="L51" i="45"/>
  <c r="DZ135" i="1"/>
  <c r="DY127" i="1"/>
  <c r="DW127" i="1"/>
  <c r="DN207" i="1"/>
  <c r="AZ509" i="1"/>
  <c r="FF142" i="1"/>
  <c r="EH366" i="1"/>
  <c r="AD521" i="1"/>
  <c r="FO154" i="1"/>
  <c r="DL521" i="1"/>
  <c r="CQ498" i="1"/>
  <c r="CQ568" i="1" s="1"/>
  <c r="FL131" i="1"/>
  <c r="DA571" i="1"/>
  <c r="EU407" i="1"/>
  <c r="DY157" i="1"/>
  <c r="DE522" i="1"/>
  <c r="FN155" i="1"/>
  <c r="DH218" i="1"/>
  <c r="DU218" i="1"/>
  <c r="L149" i="45"/>
  <c r="DF573" i="1"/>
  <c r="DY222" i="1"/>
  <c r="FS94" i="1"/>
  <c r="BH568" i="1"/>
  <c r="EA387" i="1"/>
  <c r="EJ387" i="1" s="1"/>
  <c r="L70" i="45"/>
  <c r="DQ203" i="1"/>
  <c r="DV203" i="1"/>
  <c r="DN225" i="1"/>
  <c r="DG225" i="1"/>
  <c r="DY213" i="1"/>
  <c r="DX213" i="1"/>
  <c r="EM368" i="1"/>
  <c r="CY524" i="1"/>
  <c r="FM243" i="1"/>
  <c r="FL200" i="1"/>
  <c r="FK438" i="1"/>
  <c r="BJ580" i="1"/>
  <c r="ER405" i="1"/>
  <c r="BH575" i="1"/>
  <c r="DZ453" i="1"/>
  <c r="DG453" i="1"/>
  <c r="CQ584" i="1"/>
  <c r="BN251" i="1"/>
  <c r="DT558" i="1"/>
  <c r="DT570" i="1" s="1"/>
  <c r="L378" i="45"/>
  <c r="DN136" i="1"/>
  <c r="ES406" i="1"/>
  <c r="BV526" i="1"/>
  <c r="FI245" i="1"/>
  <c r="BO583" i="1"/>
  <c r="DM457" i="1"/>
  <c r="DU457" i="1"/>
  <c r="DY200" i="1"/>
  <c r="DV200" i="1"/>
  <c r="DX117" i="1"/>
  <c r="DI117" i="1"/>
  <c r="DM497" i="1"/>
  <c r="FO216" i="1"/>
  <c r="CJ519" i="1"/>
  <c r="FK152" i="1"/>
  <c r="DN216" i="1"/>
  <c r="DJ216" i="1"/>
  <c r="CM586" i="1"/>
  <c r="L379" i="45"/>
  <c r="AJ302" i="45"/>
  <c r="D52" i="72"/>
  <c r="DN464" i="1"/>
  <c r="DV573" i="1"/>
  <c r="FG116" i="1"/>
  <c r="BP163" i="1"/>
  <c r="EH558" i="1" s="1"/>
  <c r="EH579" i="1" s="1"/>
  <c r="FR139" i="1"/>
  <c r="EH506" i="1"/>
  <c r="DM431" i="1"/>
  <c r="P579" i="1"/>
  <c r="FF151" i="1"/>
  <c r="AZ518" i="1"/>
  <c r="DR449" i="1"/>
  <c r="DW449" i="1"/>
  <c r="CB581" i="1"/>
  <c r="AJ314" i="45"/>
  <c r="AM314" i="45" s="1"/>
  <c r="D64" i="72"/>
  <c r="AB314" i="45"/>
  <c r="DO245" i="1"/>
  <c r="DI245" i="1"/>
  <c r="L146" i="45"/>
  <c r="EQ367" i="1"/>
  <c r="L156" i="45"/>
  <c r="ED374" i="1"/>
  <c r="P503" i="1"/>
  <c r="P573" i="1" s="1"/>
  <c r="FA136" i="1"/>
  <c r="DZ201" i="1"/>
  <c r="DG130" i="1"/>
  <c r="DH130" i="1"/>
  <c r="L56" i="45"/>
  <c r="L43" i="45"/>
  <c r="FP119" i="1"/>
  <c r="FP118" i="1"/>
  <c r="HD359" i="1"/>
  <c r="GY359" i="1" s="1"/>
  <c r="HS395" i="1"/>
  <c r="IN359" i="1" s="1"/>
  <c r="II359" i="1" s="1"/>
  <c r="FI465" i="1"/>
  <c r="W521" i="1"/>
  <c r="FB154" i="1"/>
  <c r="DU118" i="1"/>
  <c r="DF118" i="1"/>
  <c r="DY433" i="1"/>
  <c r="DK433" i="1"/>
  <c r="EK566" i="1"/>
  <c r="W518" i="1"/>
  <c r="W588" i="1" s="1"/>
  <c r="FB151" i="1"/>
  <c r="DL497" i="1"/>
  <c r="FO130" i="1"/>
  <c r="FI141" i="1"/>
  <c r="BU508" i="1"/>
  <c r="BU578" i="1" s="1"/>
  <c r="DS159" i="1"/>
  <c r="DJ159" i="1"/>
  <c r="EE391" i="1"/>
  <c r="BO588" i="1"/>
  <c r="EF367" i="1"/>
  <c r="CB573" i="1"/>
  <c r="FK223" i="1"/>
  <c r="CK504" i="1"/>
  <c r="CM581" i="1"/>
  <c r="DW148" i="1"/>
  <c r="DK148" i="1"/>
  <c r="CR524" i="1"/>
  <c r="FL243" i="1"/>
  <c r="DM471" i="1"/>
  <c r="DI471" i="1"/>
  <c r="FK138" i="1"/>
  <c r="CJ505" i="1"/>
  <c r="CJ575" i="1" s="1"/>
  <c r="FL196" i="1"/>
  <c r="EZ201" i="1"/>
  <c r="DZ441" i="1"/>
  <c r="DK441" i="1"/>
  <c r="DS204" i="1"/>
  <c r="DX204" i="1"/>
  <c r="FI206" i="1"/>
  <c r="AX146" i="1"/>
  <c r="FQ446" i="1"/>
  <c r="EP369" i="1"/>
  <c r="DS434" i="1"/>
  <c r="DU434" i="1"/>
  <c r="EU378" i="1"/>
  <c r="Z568" i="1"/>
  <c r="FL145" i="1"/>
  <c r="CQ512" i="1"/>
  <c r="CQ582" i="1" s="1"/>
  <c r="DM437" i="1"/>
  <c r="DJ437" i="1"/>
  <c r="EZ202" i="1"/>
  <c r="DU119" i="1"/>
  <c r="FK455" i="1"/>
  <c r="FR443" i="1"/>
  <c r="DS138" i="1"/>
  <c r="DP149" i="1"/>
  <c r="DM149" i="1"/>
  <c r="AX150" i="1"/>
  <c r="EZ151" i="1" s="1"/>
  <c r="DP234" i="1"/>
  <c r="O289" i="51"/>
  <c r="HD198" i="1"/>
  <c r="GY198" i="1" s="1"/>
  <c r="AJ289" i="45"/>
  <c r="D39" i="72"/>
  <c r="BJ587" i="1"/>
  <c r="DG150" i="1"/>
  <c r="DY150" i="1"/>
  <c r="FI470" i="1"/>
  <c r="FJ187" i="1"/>
  <c r="FJ191" i="1"/>
  <c r="L160" i="45"/>
  <c r="DY229" i="1"/>
  <c r="DK229" i="1"/>
  <c r="DM241" i="1"/>
  <c r="FK106" i="1"/>
  <c r="DM208" i="1"/>
  <c r="O263" i="51"/>
  <c r="EJ380" i="1"/>
  <c r="DU141" i="1"/>
  <c r="DM141" i="1"/>
  <c r="DT454" i="1"/>
  <c r="DR454" i="1"/>
  <c r="EK391" i="1"/>
  <c r="FS468" i="1"/>
  <c r="AJ304" i="45"/>
  <c r="AM304" i="45" s="1"/>
  <c r="D54" i="72"/>
  <c r="BS367" i="1"/>
  <c r="BW367" i="1" s="1"/>
  <c r="FG95" i="1"/>
  <c r="FG106" i="1"/>
  <c r="FQ469" i="1"/>
  <c r="DZ451" i="1"/>
  <c r="DJ451" i="1"/>
  <c r="L32" i="45"/>
  <c r="L407" i="45"/>
  <c r="DU472" i="1"/>
  <c r="DI472" i="1"/>
  <c r="FO209" i="1"/>
  <c r="FI203" i="1"/>
  <c r="EO587" i="1"/>
  <c r="DS585" i="1"/>
  <c r="FG428" i="1"/>
  <c r="DQ460" i="1"/>
  <c r="DF219" i="1"/>
  <c r="BS361" i="1"/>
  <c r="BW361" i="1" s="1"/>
  <c r="AX232" i="1"/>
  <c r="DN151" i="1"/>
  <c r="DW151" i="1"/>
  <c r="DP446" i="1"/>
  <c r="DI446" i="1"/>
  <c r="L509" i="1"/>
  <c r="EZ389" i="1"/>
  <c r="L520" i="1"/>
  <c r="EZ400" i="1"/>
  <c r="L504" i="1"/>
  <c r="EZ384" i="1"/>
  <c r="L502" i="1"/>
  <c r="EZ382" i="1"/>
  <c r="EZ358" i="1"/>
  <c r="FW358" i="1" s="1"/>
  <c r="DV237" i="1"/>
  <c r="DY237" i="1"/>
  <c r="DR114" i="1"/>
  <c r="DM114" i="1"/>
  <c r="FF152" i="1"/>
  <c r="DC248" i="1"/>
  <c r="DZ214" i="1"/>
  <c r="CK248" i="1"/>
  <c r="DH214" i="1"/>
  <c r="EW427" i="1"/>
  <c r="ER427" i="1"/>
  <c r="FI468" i="1"/>
  <c r="DM438" i="1"/>
  <c r="DN438" i="1"/>
  <c r="EA399" i="1"/>
  <c r="EC399" i="1" s="1"/>
  <c r="ER398" i="1"/>
  <c r="L121" i="45"/>
  <c r="FG443" i="1"/>
  <c r="CM578" i="1"/>
  <c r="FF242" i="1"/>
  <c r="BA523" i="1"/>
  <c r="FP116" i="1"/>
  <c r="DO470" i="1"/>
  <c r="DW470" i="1"/>
  <c r="DH156" i="1"/>
  <c r="FK429" i="1"/>
  <c r="FK428" i="1"/>
  <c r="DR456" i="1"/>
  <c r="DZ456" i="1"/>
  <c r="DM244" i="1"/>
  <c r="EU384" i="1"/>
  <c r="DU445" i="1"/>
  <c r="DG135" i="1"/>
  <c r="DQ135" i="1"/>
  <c r="DS127" i="1"/>
  <c r="DP127" i="1"/>
  <c r="DO207" i="1"/>
  <c r="EL368" i="1"/>
  <c r="FQ96" i="1"/>
  <c r="EU366" i="1"/>
  <c r="EZ127" i="1"/>
  <c r="CQ496" i="1"/>
  <c r="CQ566" i="1" s="1"/>
  <c r="FL129" i="1"/>
  <c r="FK114" i="1"/>
  <c r="AZ499" i="1"/>
  <c r="FF132" i="1"/>
  <c r="DW157" i="1"/>
  <c r="DG157" i="1"/>
  <c r="FM222" i="1"/>
  <c r="CY503" i="1"/>
  <c r="FQ207" i="1"/>
  <c r="DH158" i="1"/>
  <c r="DL218" i="1"/>
  <c r="HD182" i="1"/>
  <c r="GY182" i="1" s="1"/>
  <c r="O273" i="51"/>
  <c r="L65" i="45"/>
  <c r="FP126" i="1"/>
  <c r="DP222" i="1"/>
  <c r="DI222" i="1"/>
  <c r="EW388" i="1"/>
  <c r="FO191" i="1"/>
  <c r="FF113" i="1"/>
  <c r="BG511" i="1"/>
  <c r="FG144" i="1"/>
  <c r="FJ473" i="1"/>
  <c r="L408" i="45"/>
  <c r="DY203" i="1"/>
  <c r="O258" i="51"/>
  <c r="DU225" i="1"/>
  <c r="DS225" i="1"/>
  <c r="DH213" i="1"/>
  <c r="O268" i="51"/>
  <c r="EE368" i="1"/>
  <c r="X500" i="1"/>
  <c r="FB219" i="1"/>
  <c r="EH514" i="1"/>
  <c r="EH584" i="1" s="1"/>
  <c r="FR147" i="1"/>
  <c r="CJ512" i="1"/>
  <c r="CJ582" i="1" s="1"/>
  <c r="FK145" i="1"/>
  <c r="L374" i="45"/>
  <c r="CQ509" i="1"/>
  <c r="CQ579" i="1" s="1"/>
  <c r="FL142" i="1"/>
  <c r="DM453" i="1"/>
  <c r="DV453" i="1"/>
  <c r="EK582" i="1"/>
  <c r="FN436" i="1"/>
  <c r="FL147" i="1"/>
  <c r="BO567" i="1"/>
  <c r="L40" i="45"/>
  <c r="DO136" i="1"/>
  <c r="DJ136" i="1"/>
  <c r="FF440" i="1"/>
  <c r="AZ500" i="1"/>
  <c r="FF133" i="1"/>
  <c r="BN162" i="1"/>
  <c r="FP128" i="1"/>
  <c r="DS495" i="1"/>
  <c r="DS565" i="1" s="1"/>
  <c r="DL457" i="1"/>
  <c r="DT457" i="1"/>
  <c r="DR200" i="1"/>
  <c r="DP200" i="1"/>
  <c r="DS117" i="1"/>
  <c r="DK117" i="1"/>
  <c r="DM216" i="1"/>
  <c r="DI216" i="1"/>
  <c r="L41" i="45"/>
  <c r="EL396" i="1"/>
  <c r="DT464" i="1"/>
  <c r="DU464" i="1"/>
  <c r="FQ193" i="1"/>
  <c r="E38" i="74"/>
  <c r="DN431" i="1"/>
  <c r="DJ431" i="1"/>
  <c r="DM499" i="1"/>
  <c r="FO218" i="1"/>
  <c r="FF207" i="1"/>
  <c r="L115" i="45"/>
  <c r="EL393" i="1"/>
  <c r="P578" i="1"/>
  <c r="DN449" i="1"/>
  <c r="CB576" i="1"/>
  <c r="DT245" i="1"/>
  <c r="DJ245" i="1"/>
  <c r="CQ571" i="1"/>
  <c r="L400" i="45"/>
  <c r="L410" i="45"/>
  <c r="FO450" i="1"/>
  <c r="DR201" i="1"/>
  <c r="DK201" i="1"/>
  <c r="DP130" i="1"/>
  <c r="DL130" i="1"/>
  <c r="CM579" i="1"/>
  <c r="AL311" i="45"/>
  <c r="L127" i="45"/>
  <c r="CC511" i="1"/>
  <c r="FJ230" i="1"/>
  <c r="DA584" i="1"/>
  <c r="EP405" i="1"/>
  <c r="DN118" i="1"/>
  <c r="EI365" i="1"/>
  <c r="DR433" i="1"/>
  <c r="CM566" i="1"/>
  <c r="E40" i="74"/>
  <c r="FM154" i="1"/>
  <c r="FM183" i="1"/>
  <c r="FI115" i="1"/>
  <c r="DZ571" i="1"/>
  <c r="DT159" i="1"/>
  <c r="DK159" i="1"/>
  <c r="AZ506" i="1"/>
  <c r="BD163" i="1"/>
  <c r="AZ558" i="1" s="1"/>
  <c r="FF139" i="1"/>
  <c r="ED367" i="1"/>
  <c r="FN434" i="1"/>
  <c r="FF123" i="1"/>
  <c r="BH569" i="1"/>
  <c r="EH370" i="1"/>
  <c r="FB244" i="1"/>
  <c r="DS148" i="1"/>
  <c r="DZ471" i="1"/>
  <c r="FG126" i="1"/>
  <c r="DL441" i="1"/>
  <c r="DO204" i="1"/>
  <c r="DT204" i="1"/>
  <c r="L126" i="45"/>
  <c r="FB156" i="1"/>
  <c r="FI136" i="1"/>
  <c r="BU503" i="1"/>
  <c r="BU573" i="1" s="1"/>
  <c r="BS380" i="1"/>
  <c r="BW380" i="1" s="1"/>
  <c r="DW434" i="1"/>
  <c r="AX153" i="1"/>
  <c r="EZ154" i="1" s="1"/>
  <c r="FO219" i="1"/>
  <c r="CX579" i="1"/>
  <c r="DS437" i="1"/>
  <c r="DL119" i="1"/>
  <c r="DQ119" i="1"/>
  <c r="DX138" i="1"/>
  <c r="DH149" i="1"/>
  <c r="AZ503" i="1"/>
  <c r="FF136" i="1"/>
  <c r="DX234" i="1"/>
  <c r="FI447" i="1"/>
  <c r="DZ150" i="1"/>
  <c r="EQ405" i="1"/>
  <c r="L414" i="45"/>
  <c r="DN229" i="1"/>
  <c r="DY241" i="1"/>
  <c r="DU241" i="1"/>
  <c r="FK110" i="1"/>
  <c r="DZ208" i="1"/>
  <c r="DJ208" i="1"/>
  <c r="DH141" i="1"/>
  <c r="X497" i="1"/>
  <c r="FB216" i="1"/>
  <c r="DH454" i="1"/>
  <c r="AX248" i="1"/>
  <c r="J495" i="1"/>
  <c r="EZ214" i="1"/>
  <c r="EO367" i="1"/>
  <c r="FG94" i="1"/>
  <c r="FO135" i="1"/>
  <c r="DU451" i="1"/>
  <c r="DZ565" i="1"/>
  <c r="L153" i="45"/>
  <c r="DX472" i="1"/>
  <c r="FO148" i="1"/>
  <c r="DF566" i="1"/>
  <c r="DX460" i="1"/>
  <c r="IK219" i="1"/>
  <c r="HA219" i="1"/>
  <c r="GZ219" i="1"/>
  <c r="HE219" i="1" s="1"/>
  <c r="T11" i="77"/>
  <c r="BG588" i="1"/>
  <c r="DR151" i="1"/>
  <c r="DU151" i="1"/>
  <c r="DR446" i="1"/>
  <c r="DF446" i="1"/>
  <c r="EZ368" i="1"/>
  <c r="L511" i="1"/>
  <c r="EZ391" i="1"/>
  <c r="L527" i="1"/>
  <c r="EZ407" i="1"/>
  <c r="DS237" i="1"/>
  <c r="DN237" i="1"/>
  <c r="DY114" i="1"/>
  <c r="DV114" i="1"/>
  <c r="EO586" i="1"/>
  <c r="DA248" i="1"/>
  <c r="DX214" i="1"/>
  <c r="DQ214" i="1"/>
  <c r="CT248" i="1"/>
  <c r="EL427" i="1"/>
  <c r="B14" i="70"/>
  <c r="C13" i="70" s="1"/>
  <c r="DY438" i="1"/>
  <c r="FN110" i="1"/>
  <c r="DN221" i="1"/>
  <c r="DU221" i="1"/>
  <c r="BV583" i="1"/>
  <c r="DM206" i="1"/>
  <c r="DJ206" i="1"/>
  <c r="DQ126" i="1"/>
  <c r="DN126" i="1"/>
  <c r="EA527" i="1"/>
  <c r="FQ246" i="1"/>
  <c r="DQ121" i="1"/>
  <c r="FM112" i="1"/>
  <c r="L375" i="45"/>
  <c r="DS508" i="1"/>
  <c r="DS578" i="1" s="1"/>
  <c r="FP141" i="1"/>
  <c r="BJ579" i="1"/>
  <c r="FR188" i="1"/>
  <c r="FI113" i="1"/>
  <c r="EZ204" i="1"/>
  <c r="DM470" i="1"/>
  <c r="CK522" i="1"/>
  <c r="FK241" i="1"/>
  <c r="DG156" i="1"/>
  <c r="BA507" i="1"/>
  <c r="FF226" i="1"/>
  <c r="DU456" i="1"/>
  <c r="DS244" i="1"/>
  <c r="DJ244" i="1"/>
  <c r="EP506" i="1"/>
  <c r="BQ249" i="1"/>
  <c r="FS225" i="1"/>
  <c r="EP384" i="1"/>
  <c r="BG162" i="1"/>
  <c r="BU495" i="1"/>
  <c r="BU565" i="1" s="1"/>
  <c r="FI128" i="1"/>
  <c r="DX445" i="1"/>
  <c r="DI445" i="1"/>
  <c r="AJ306" i="45"/>
  <c r="D56" i="72"/>
  <c r="I498" i="1"/>
  <c r="EZ131" i="1"/>
  <c r="FN128" i="1"/>
  <c r="DE495" i="1"/>
  <c r="DE565" i="1" s="1"/>
  <c r="BL162" i="1"/>
  <c r="FI194" i="1"/>
  <c r="FI196" i="1"/>
  <c r="DU135" i="1"/>
  <c r="DW135" i="1"/>
  <c r="I518" i="1"/>
  <c r="DH127" i="1"/>
  <c r="DZ127" i="1"/>
  <c r="DR207" i="1"/>
  <c r="DQ207" i="1"/>
  <c r="EH522" i="1"/>
  <c r="FR155" i="1"/>
  <c r="FQ94" i="1"/>
  <c r="EP377" i="1"/>
  <c r="J524" i="1"/>
  <c r="EZ243" i="1"/>
  <c r="DA572" i="1"/>
  <c r="DQ157" i="1"/>
  <c r="FO140" i="1"/>
  <c r="DL507" i="1"/>
  <c r="FJ239" i="1"/>
  <c r="CC520" i="1"/>
  <c r="DY158" i="1"/>
  <c r="DI158" i="1"/>
  <c r="DO218" i="1"/>
  <c r="DE510" i="1"/>
  <c r="DE580" i="1" s="1"/>
  <c r="FN143" i="1"/>
  <c r="BA502" i="1"/>
  <c r="FF221" i="1"/>
  <c r="DR222" i="1"/>
  <c r="DJ222" i="1"/>
  <c r="CK513" i="1"/>
  <c r="FK232" i="1"/>
  <c r="FO186" i="1"/>
  <c r="FO195" i="1"/>
  <c r="CJ578" i="1"/>
  <c r="FP108" i="1"/>
  <c r="FP93" i="1"/>
  <c r="L154" i="45"/>
  <c r="DL203" i="1"/>
  <c r="DJ203" i="1"/>
  <c r="DM225" i="1"/>
  <c r="HD189" i="1"/>
  <c r="GY189" i="1" s="1"/>
  <c r="O280" i="51"/>
  <c r="CB249" i="1"/>
  <c r="HS210" i="1" s="1"/>
  <c r="DW213" i="1"/>
  <c r="DI213" i="1"/>
  <c r="FB441" i="1"/>
  <c r="EP499" i="1"/>
  <c r="FS218" i="1"/>
  <c r="CY515" i="1"/>
  <c r="FM234" i="1"/>
  <c r="BG503" i="1"/>
  <c r="BG573" i="1" s="1"/>
  <c r="FG136" i="1"/>
  <c r="BJ588" i="1"/>
  <c r="L120" i="45"/>
  <c r="DN453" i="1"/>
  <c r="DX453" i="1"/>
  <c r="FO245" i="1"/>
  <c r="AE526" i="1"/>
  <c r="DM526" i="1"/>
  <c r="FF115" i="1"/>
  <c r="EV379" i="1"/>
  <c r="DF581" i="1"/>
  <c r="I508" i="1"/>
  <c r="EZ141" i="1"/>
  <c r="EO497" i="1"/>
  <c r="EO567" i="1" s="1"/>
  <c r="FS130" i="1"/>
  <c r="L124" i="45"/>
  <c r="DS136" i="1"/>
  <c r="DI136" i="1"/>
  <c r="DF586" i="1"/>
  <c r="EC391" i="1"/>
  <c r="FB196" i="1"/>
  <c r="FK179" i="1"/>
  <c r="DG239" i="1"/>
  <c r="GQ220" i="1"/>
  <c r="V12" i="77" s="1"/>
  <c r="DS457" i="1"/>
  <c r="DR457" i="1"/>
  <c r="DU200" i="1"/>
  <c r="DN200" i="1"/>
  <c r="DG117" i="1"/>
  <c r="DJ117" i="1"/>
  <c r="DV216" i="1"/>
  <c r="EV377" i="1"/>
  <c r="CM573" i="1"/>
  <c r="L125" i="45"/>
  <c r="P587" i="1"/>
  <c r="DY464" i="1"/>
  <c r="DR464" i="1"/>
  <c r="FQ198" i="1"/>
  <c r="DX431" i="1"/>
  <c r="DF431" i="1"/>
  <c r="FF127" i="1"/>
  <c r="L369" i="45"/>
  <c r="L139" i="45"/>
  <c r="EQ393" i="1"/>
  <c r="CY499" i="1"/>
  <c r="FM218" i="1"/>
  <c r="DG449" i="1"/>
  <c r="DJ449" i="1"/>
  <c r="EN383" i="1"/>
  <c r="DV245" i="1"/>
  <c r="DK245" i="1"/>
  <c r="DE581" i="1"/>
  <c r="GQ135" i="1"/>
  <c r="L13" i="77" s="1"/>
  <c r="DH153" i="1"/>
  <c r="DS511" i="1"/>
  <c r="DS581" i="1" s="1"/>
  <c r="FP144" i="1"/>
  <c r="DM201" i="1"/>
  <c r="DJ201" i="1"/>
  <c r="DT130" i="1"/>
  <c r="DN130" i="1"/>
  <c r="D61" i="72"/>
  <c r="AJ311" i="45"/>
  <c r="AM311" i="45" s="1"/>
  <c r="DG118" i="1"/>
  <c r="DX118" i="1"/>
  <c r="DH433" i="1"/>
  <c r="L60" i="45"/>
  <c r="BH584" i="1"/>
  <c r="CB575" i="1"/>
  <c r="FM189" i="1"/>
  <c r="FM193" i="1"/>
  <c r="DQ159" i="1"/>
  <c r="FS154" i="1"/>
  <c r="ET367" i="1"/>
  <c r="E14" i="74"/>
  <c r="FI440" i="1"/>
  <c r="EW370" i="1"/>
  <c r="CK525" i="1"/>
  <c r="FK244" i="1"/>
  <c r="DO148" i="1"/>
  <c r="DJ148" i="1"/>
  <c r="DW471" i="1"/>
  <c r="DF471" i="1"/>
  <c r="CE587" i="1"/>
  <c r="FL194" i="1"/>
  <c r="HD361" i="1"/>
  <c r="GY361" i="1" s="1"/>
  <c r="HS397" i="1"/>
  <c r="IN361" i="1" s="1"/>
  <c r="II361" i="1" s="1"/>
  <c r="DV441" i="1"/>
  <c r="DU204" i="1"/>
  <c r="O259" i="51"/>
  <c r="L380" i="45"/>
  <c r="FB201" i="1"/>
  <c r="P591" i="1"/>
  <c r="FF217" i="1"/>
  <c r="BA498" i="1"/>
  <c r="CB574" i="1"/>
  <c r="EN380" i="1"/>
  <c r="DY434" i="1"/>
  <c r="DK434" i="1"/>
  <c r="E32" i="74"/>
  <c r="CB526" i="1"/>
  <c r="FJ159" i="1"/>
  <c r="DQ437" i="1"/>
  <c r="DF437" i="1"/>
  <c r="DY119" i="1"/>
  <c r="DS119" i="1"/>
  <c r="DR138" i="1"/>
  <c r="DN138" i="1"/>
  <c r="DN149" i="1"/>
  <c r="DI149" i="1"/>
  <c r="FA213" i="1"/>
  <c r="DS234" i="1"/>
  <c r="DJ234" i="1"/>
  <c r="DP150" i="1"/>
  <c r="DK150" i="1"/>
  <c r="EM365" i="1"/>
  <c r="FQ460" i="1"/>
  <c r="FN463" i="1"/>
  <c r="FJ193" i="1"/>
  <c r="DG229" i="1"/>
  <c r="DJ229" i="1"/>
  <c r="BO577" i="1"/>
  <c r="DZ242" i="1"/>
  <c r="DZ241" i="1"/>
  <c r="DS241" i="1"/>
  <c r="FK112" i="1"/>
  <c r="J526" i="1"/>
  <c r="EZ245" i="1"/>
  <c r="DN208" i="1"/>
  <c r="DK208" i="1"/>
  <c r="FF184" i="1"/>
  <c r="FM200" i="1"/>
  <c r="DR141" i="1"/>
  <c r="FP155" i="1"/>
  <c r="DS454" i="1"/>
  <c r="BS454" i="1"/>
  <c r="BW454" i="1" s="1"/>
  <c r="AX195" i="1"/>
  <c r="AX191" i="1"/>
  <c r="AX184" i="1"/>
  <c r="AX196" i="1"/>
  <c r="AX190" i="1"/>
  <c r="AX189" i="1"/>
  <c r="AX192" i="1"/>
  <c r="AX187" i="1"/>
  <c r="AX183" i="1"/>
  <c r="AX179" i="1"/>
  <c r="AX197" i="1"/>
  <c r="AX198" i="1"/>
  <c r="AX178" i="1"/>
  <c r="AX180" i="1"/>
  <c r="AX181" i="1"/>
  <c r="AX193" i="1"/>
  <c r="AX188" i="1"/>
  <c r="AX194" i="1"/>
  <c r="AX182" i="1"/>
  <c r="AX185" i="1"/>
  <c r="AX186" i="1"/>
  <c r="AX209" i="1"/>
  <c r="EZ209" i="1" s="1"/>
  <c r="AX223" i="1"/>
  <c r="AX215" i="1"/>
  <c r="EZ216" i="1" s="1"/>
  <c r="AX224" i="1"/>
  <c r="EZ225" i="1" s="1"/>
  <c r="AX238" i="1"/>
  <c r="AX217" i="1"/>
  <c r="AX218" i="1"/>
  <c r="AX226" i="1"/>
  <c r="AX207" i="1"/>
  <c r="EZ207" i="1" s="1"/>
  <c r="AX210" i="1"/>
  <c r="EZ211" i="1" s="1"/>
  <c r="AX237" i="1"/>
  <c r="ER378" i="1"/>
  <c r="FG101" i="1"/>
  <c r="DN451" i="1"/>
  <c r="BH573" i="1"/>
  <c r="O293" i="51"/>
  <c r="HD202" i="1"/>
  <c r="GY202" i="1" s="1"/>
  <c r="AJ287" i="45"/>
  <c r="AM287" i="45" s="1"/>
  <c r="D37" i="72"/>
  <c r="CQ581" i="1"/>
  <c r="BH574" i="1"/>
  <c r="DV472" i="1"/>
  <c r="DT460" i="1"/>
  <c r="DV460" i="1"/>
  <c r="W575" i="1"/>
  <c r="DL151" i="1"/>
  <c r="DZ151" i="1"/>
  <c r="DF242" i="1"/>
  <c r="BX571" i="1"/>
  <c r="DM446" i="1"/>
  <c r="FG157" i="1"/>
  <c r="EZ406" i="1"/>
  <c r="L526" i="1"/>
  <c r="L522" i="1"/>
  <c r="EZ402" i="1"/>
  <c r="L517" i="1"/>
  <c r="EZ397" i="1"/>
  <c r="EZ348" i="1"/>
  <c r="FW348" i="1" s="1"/>
  <c r="EZ352" i="1"/>
  <c r="FW352" i="1" s="1"/>
  <c r="W566" i="1"/>
  <c r="DG237" i="1"/>
  <c r="DM237" i="1"/>
  <c r="DO114" i="1"/>
  <c r="DP114" i="1"/>
  <c r="AZ585" i="1"/>
  <c r="CZ248" i="1"/>
  <c r="DW214" i="1"/>
  <c r="CW248" i="1"/>
  <c r="DT214" i="1"/>
  <c r="EO427" i="1"/>
  <c r="EG427" i="1"/>
  <c r="DU438" i="1"/>
  <c r="EO398" i="1"/>
  <c r="EZ375" i="1"/>
  <c r="I525" i="1"/>
  <c r="EZ158" i="1"/>
  <c r="DQ206" i="1"/>
  <c r="DI206" i="1"/>
  <c r="DU126" i="1"/>
  <c r="CX524" i="1"/>
  <c r="FM157" i="1"/>
  <c r="DW121" i="1"/>
  <c r="DI121" i="1"/>
  <c r="FM100" i="1"/>
  <c r="CM575" i="1"/>
  <c r="EP522" i="1"/>
  <c r="FS241" i="1"/>
  <c r="EI507" i="1"/>
  <c r="FR226" i="1"/>
  <c r="FR187" i="1"/>
  <c r="FR196" i="1"/>
  <c r="DL503" i="1"/>
  <c r="FO136" i="1"/>
  <c r="DT470" i="1"/>
  <c r="FK474" i="1"/>
  <c r="EM405" i="1"/>
  <c r="DL156" i="1"/>
  <c r="BS156" i="1"/>
  <c r="BW156" i="1" s="1"/>
  <c r="DV456" i="1"/>
  <c r="DJ456" i="1"/>
  <c r="FK432" i="1"/>
  <c r="DO244" i="1"/>
  <c r="FI437" i="1"/>
  <c r="DO445" i="1"/>
  <c r="DK445" i="1"/>
  <c r="BG502" i="1"/>
  <c r="BG572" i="1" s="1"/>
  <c r="FG135" i="1"/>
  <c r="DH135" i="1"/>
  <c r="DT135" i="1"/>
  <c r="DR127" i="1"/>
  <c r="DK127" i="1"/>
  <c r="DM207" i="1"/>
  <c r="DT207" i="1"/>
  <c r="FI156" i="1"/>
  <c r="BU523" i="1"/>
  <c r="O257" i="51"/>
  <c r="L147" i="45"/>
  <c r="DP157" i="1"/>
  <c r="DZ157" i="1"/>
  <c r="ED405" i="1"/>
  <c r="DQ158" i="1"/>
  <c r="DJ158" i="1"/>
  <c r="DV218" i="1"/>
  <c r="DK218" i="1"/>
  <c r="AJ320" i="45"/>
  <c r="D70" i="72"/>
  <c r="DX222" i="1"/>
  <c r="EL383" i="1"/>
  <c r="FS112" i="1"/>
  <c r="FO183" i="1"/>
  <c r="FO189" i="1"/>
  <c r="EX578" i="1"/>
  <c r="FP110" i="1"/>
  <c r="FP104" i="1"/>
  <c r="AL325" i="45"/>
  <c r="DH203" i="1"/>
  <c r="DK203" i="1"/>
  <c r="DZ225" i="1"/>
  <c r="DI225" i="1"/>
  <c r="DT213" i="1"/>
  <c r="DK213" i="1"/>
  <c r="FO468" i="1"/>
  <c r="EV370" i="1"/>
  <c r="DV566" i="1"/>
  <c r="FF241" i="1"/>
  <c r="BA522" i="1"/>
  <c r="L36" i="45"/>
  <c r="DW453" i="1"/>
  <c r="DL453" i="1"/>
  <c r="BA524" i="1"/>
  <c r="FF243" i="1"/>
  <c r="FG149" i="1"/>
  <c r="BG516" i="1"/>
  <c r="BG586" i="1" s="1"/>
  <c r="FG134" i="1"/>
  <c r="BG501" i="1"/>
  <c r="BG571" i="1" s="1"/>
  <c r="AL295" i="45"/>
  <c r="DZ136" i="1"/>
  <c r="EE383" i="1"/>
  <c r="FB181" i="1"/>
  <c r="FK189" i="1"/>
  <c r="CQ572" i="1"/>
  <c r="DZ457" i="1"/>
  <c r="DW457" i="1"/>
  <c r="DQ200" i="1"/>
  <c r="DZ200" i="1"/>
  <c r="DZ117" i="1"/>
  <c r="FR127" i="1"/>
  <c r="FR126" i="1"/>
  <c r="DS216" i="1"/>
  <c r="FO145" i="1"/>
  <c r="DL512" i="1"/>
  <c r="AL296" i="45"/>
  <c r="BJ581" i="1"/>
  <c r="DV572" i="1"/>
  <c r="DZ464" i="1"/>
  <c r="DH464" i="1"/>
  <c r="FN117" i="1"/>
  <c r="FQ194" i="1"/>
  <c r="DP431" i="1"/>
  <c r="EO405" i="1"/>
  <c r="L31" i="45"/>
  <c r="L55" i="45"/>
  <c r="DV449" i="1"/>
  <c r="EF380" i="1"/>
  <c r="FB125" i="1"/>
  <c r="DS245" i="1"/>
  <c r="DW245" i="1"/>
  <c r="AJ317" i="45"/>
  <c r="D67" i="72"/>
  <c r="FR135" i="1"/>
  <c r="AJ327" i="45"/>
  <c r="AM327" i="45" s="1"/>
  <c r="D77" i="72"/>
  <c r="EK586" i="1"/>
  <c r="BG498" i="1"/>
  <c r="BG568" i="1" s="1"/>
  <c r="FG131" i="1"/>
  <c r="ET366" i="1"/>
  <c r="DO201" i="1"/>
  <c r="DX130" i="1"/>
  <c r="DU130" i="1"/>
  <c r="FF436" i="1"/>
  <c r="AJ298" i="45"/>
  <c r="D48" i="72"/>
  <c r="FR124" i="1"/>
  <c r="EA404" i="1"/>
  <c r="EF404" i="1" s="1"/>
  <c r="DQ118" i="1"/>
  <c r="DW118" i="1"/>
  <c r="BV510" i="1"/>
  <c r="BV580" i="1" s="1"/>
  <c r="FI229" i="1"/>
  <c r="DW433" i="1"/>
  <c r="DI433" i="1"/>
  <c r="FK202" i="1"/>
  <c r="ER394" i="1"/>
  <c r="CB578" i="1"/>
  <c r="L144" i="45"/>
  <c r="FM195" i="1"/>
  <c r="DM159" i="1"/>
  <c r="CX583" i="1"/>
  <c r="BX573" i="1"/>
  <c r="CJ509" i="1"/>
  <c r="CJ579" i="1" s="1"/>
  <c r="FK142" i="1"/>
  <c r="DS514" i="1"/>
  <c r="DS584" i="1" s="1"/>
  <c r="FP147" i="1"/>
  <c r="EA376" i="1"/>
  <c r="EC376" i="1" s="1"/>
  <c r="DH148" i="1"/>
  <c r="DF148" i="1"/>
  <c r="DV471" i="1"/>
  <c r="DR471" i="1"/>
  <c r="FL190" i="1"/>
  <c r="DQ441" i="1"/>
  <c r="DW204" i="1"/>
  <c r="DI204" i="1"/>
  <c r="CE582" i="1"/>
  <c r="L42" i="45"/>
  <c r="DT434" i="1"/>
  <c r="DI434" i="1"/>
  <c r="E28" i="74"/>
  <c r="CB570" i="1"/>
  <c r="Z575" i="1"/>
  <c r="FB206" i="1"/>
  <c r="DO437" i="1"/>
  <c r="DZ119" i="1"/>
  <c r="DO119" i="1"/>
  <c r="FG117" i="1"/>
  <c r="DV569" i="1"/>
  <c r="DT138" i="1"/>
  <c r="DU138" i="1"/>
  <c r="DO149" i="1"/>
  <c r="DJ149" i="1"/>
  <c r="DZ234" i="1"/>
  <c r="DI234" i="1"/>
  <c r="EI363" i="1"/>
  <c r="BJ567" i="1"/>
  <c r="FL203" i="1"/>
  <c r="FB158" i="1"/>
  <c r="DX150" i="1"/>
  <c r="ET365" i="1"/>
  <c r="FJ181" i="1"/>
  <c r="FJ192" i="1"/>
  <c r="D81" i="72"/>
  <c r="AJ331" i="45"/>
  <c r="EG394" i="1"/>
  <c r="DO229" i="1"/>
  <c r="DI229" i="1"/>
  <c r="E39" i="74"/>
  <c r="DT242" i="1"/>
  <c r="DT241" i="1"/>
  <c r="DG241" i="1"/>
  <c r="FK104" i="1"/>
  <c r="FK97" i="1"/>
  <c r="BV524" i="1"/>
  <c r="FI243" i="1"/>
  <c r="DT208" i="1"/>
  <c r="EN369" i="1"/>
  <c r="DO141" i="1"/>
  <c r="DK141" i="1"/>
  <c r="DU454" i="1"/>
  <c r="DK454" i="1"/>
  <c r="FF227" i="1"/>
  <c r="CJ584" i="1"/>
  <c r="EL378" i="1"/>
  <c r="DE572" i="1"/>
  <c r="FG110" i="1"/>
  <c r="FG98" i="1"/>
  <c r="DP451" i="1"/>
  <c r="DK451" i="1"/>
  <c r="BO251" i="1"/>
  <c r="EA558" i="1"/>
  <c r="AJ324" i="45"/>
  <c r="D74" i="72"/>
  <c r="FF224" i="1"/>
  <c r="AX155" i="1"/>
  <c r="DR472" i="1"/>
  <c r="FG145" i="1"/>
  <c r="EA403" i="1"/>
  <c r="EP403" i="1" s="1"/>
  <c r="DR460" i="1"/>
  <c r="DU460" i="1"/>
  <c r="E44" i="74"/>
  <c r="FS223" i="1"/>
  <c r="DT151" i="1"/>
  <c r="DM151" i="1"/>
  <c r="DG446" i="1"/>
  <c r="DV446" i="1"/>
  <c r="L499" i="1"/>
  <c r="EZ379" i="1"/>
  <c r="EZ360" i="1"/>
  <c r="FW360" i="1" s="1"/>
  <c r="EZ366" i="1"/>
  <c r="EZ345" i="1"/>
  <c r="FW345" i="1" s="1"/>
  <c r="DO237" i="1"/>
  <c r="DP237" i="1"/>
  <c r="ES399" i="1"/>
  <c r="DX114" i="1"/>
  <c r="DW114" i="1"/>
  <c r="FF148" i="1"/>
  <c r="CU248" i="1"/>
  <c r="DR214" i="1"/>
  <c r="GK214" i="1"/>
  <c r="CB214" i="1" s="1"/>
  <c r="ED427" i="1"/>
  <c r="EA361" i="1"/>
  <c r="DV438" i="1"/>
  <c r="DK438" i="1"/>
  <c r="EN398" i="1"/>
  <c r="FK150" i="1"/>
  <c r="CJ517" i="1"/>
  <c r="CJ587" i="1" s="1"/>
  <c r="DY232" i="1"/>
  <c r="DJ232" i="1"/>
  <c r="AJ328" i="45"/>
  <c r="D78" i="72"/>
  <c r="FI103" i="1"/>
  <c r="FI108" i="1"/>
  <c r="DS466" i="1"/>
  <c r="DF466" i="1"/>
  <c r="DE523" i="1"/>
  <c r="FN156" i="1"/>
  <c r="FN105" i="1"/>
  <c r="DP221" i="1"/>
  <c r="DO221" i="1"/>
  <c r="DL206" i="1"/>
  <c r="DW126" i="1"/>
  <c r="DJ126" i="1"/>
  <c r="DH121" i="1"/>
  <c r="DK121" i="1"/>
  <c r="EX499" i="1"/>
  <c r="EX569" i="1" s="1"/>
  <c r="FT218" i="1"/>
  <c r="FM105" i="1"/>
  <c r="FM94" i="1"/>
  <c r="D42" i="72"/>
  <c r="AJ292" i="45"/>
  <c r="DE505" i="1"/>
  <c r="DE575" i="1" s="1"/>
  <c r="FN138" i="1"/>
  <c r="CR519" i="1"/>
  <c r="FL238" i="1"/>
  <c r="FA469" i="1"/>
  <c r="FA468" i="1"/>
  <c r="FR183" i="1"/>
  <c r="EI496" i="1"/>
  <c r="CK496" i="1"/>
  <c r="FR215" i="1"/>
  <c r="DV470" i="1"/>
  <c r="DJ470" i="1"/>
  <c r="EC573" i="1"/>
  <c r="DM156" i="1"/>
  <c r="DJ156" i="1"/>
  <c r="DH456" i="1"/>
  <c r="BS456" i="1"/>
  <c r="BW456" i="1" s="1"/>
  <c r="DY244" i="1"/>
  <c r="DI244" i="1"/>
  <c r="DM445" i="1"/>
  <c r="EP380" i="1"/>
  <c r="FI185" i="1"/>
  <c r="DP135" i="1"/>
  <c r="DX135" i="1"/>
  <c r="AU163" i="1"/>
  <c r="DL127" i="1"/>
  <c r="DJ127" i="1"/>
  <c r="DP207" i="1"/>
  <c r="DW207" i="1"/>
  <c r="EO498" i="1"/>
  <c r="EO568" i="1" s="1"/>
  <c r="FS131" i="1"/>
  <c r="FQ106" i="1"/>
  <c r="EA362" i="1"/>
  <c r="ED362" i="1" s="1"/>
  <c r="BO586" i="1"/>
  <c r="AD526" i="1"/>
  <c r="DL526" i="1"/>
  <c r="FO159" i="1"/>
  <c r="DV576" i="1"/>
  <c r="EF406" i="1"/>
  <c r="EC406" i="1"/>
  <c r="DA588" i="1"/>
  <c r="L63" i="45"/>
  <c r="DX157" i="1"/>
  <c r="DR157" i="1"/>
  <c r="FG132" i="1"/>
  <c r="BG499" i="1"/>
  <c r="BG569" i="1" s="1"/>
  <c r="DM158" i="1"/>
  <c r="DG218" i="1"/>
  <c r="DI218" i="1"/>
  <c r="DQ222" i="1"/>
  <c r="FS96" i="1"/>
  <c r="FS104" i="1"/>
  <c r="FO184" i="1"/>
  <c r="FP99" i="1"/>
  <c r="D75" i="72"/>
  <c r="AJ325" i="45"/>
  <c r="DM203" i="1"/>
  <c r="DI203" i="1"/>
  <c r="DY225" i="1"/>
  <c r="DK225" i="1"/>
  <c r="DP213" i="1"/>
  <c r="CM587" i="1"/>
  <c r="EE370" i="1"/>
  <c r="EA372" i="1"/>
  <c r="EC372" i="1" s="1"/>
  <c r="EA514" i="1"/>
  <c r="FQ233" i="1"/>
  <c r="FN157" i="1"/>
  <c r="DE524" i="1"/>
  <c r="AI291" i="45"/>
  <c r="AL291" i="45" s="1"/>
  <c r="DQ453" i="1"/>
  <c r="CK526" i="1"/>
  <c r="FK245" i="1"/>
  <c r="EO513" i="1"/>
  <c r="EO583" i="1" s="1"/>
  <c r="FS146" i="1"/>
  <c r="BG505" i="1"/>
  <c r="BG575" i="1" s="1"/>
  <c r="FG138" i="1"/>
  <c r="D45" i="72"/>
  <c r="AJ295" i="45"/>
  <c r="DR136" i="1"/>
  <c r="EH380" i="1"/>
  <c r="EO495" i="1"/>
  <c r="EO565" i="1" s="1"/>
  <c r="BQ162" i="1"/>
  <c r="FS128" i="1"/>
  <c r="EV391" i="1"/>
  <c r="FB186" i="1"/>
  <c r="FK197" i="1"/>
  <c r="FP158" i="1"/>
  <c r="DV457" i="1"/>
  <c r="DO457" i="1"/>
  <c r="DO200" i="1"/>
  <c r="O255" i="51"/>
  <c r="HS200" i="1"/>
  <c r="BJ571" i="1"/>
  <c r="DU117" i="1"/>
  <c r="W510" i="1"/>
  <c r="W580" i="1" s="1"/>
  <c r="FB143" i="1"/>
  <c r="DW216" i="1"/>
  <c r="DQ216" i="1"/>
  <c r="FF230" i="1"/>
  <c r="BA511" i="1"/>
  <c r="AJ296" i="45"/>
  <c r="D46" i="72"/>
  <c r="DL464" i="1"/>
  <c r="DW464" i="1"/>
  <c r="X502" i="1"/>
  <c r="FB221" i="1"/>
  <c r="FQ180" i="1"/>
  <c r="EZ242" i="1"/>
  <c r="J523" i="1"/>
  <c r="DS575" i="1"/>
  <c r="CR513" i="1"/>
  <c r="FL232" i="1"/>
  <c r="DG431" i="1"/>
  <c r="DW431" i="1"/>
  <c r="FO123" i="1"/>
  <c r="FB227" i="1"/>
  <c r="X508" i="1"/>
  <c r="EK394" i="1"/>
  <c r="AI286" i="45"/>
  <c r="L393" i="45"/>
  <c r="DF141" i="1"/>
  <c r="E15" i="74"/>
  <c r="DY449" i="1"/>
  <c r="DK449" i="1"/>
  <c r="EV380" i="1"/>
  <c r="DY245" i="1"/>
  <c r="EV406" i="1"/>
  <c r="BU581" i="1"/>
  <c r="EH572" i="1"/>
  <c r="FT232" i="1"/>
  <c r="EX513" i="1"/>
  <c r="EX583" i="1" s="1"/>
  <c r="FO213" i="1"/>
  <c r="DN201" i="1"/>
  <c r="DF504" i="1"/>
  <c r="DF574" i="1" s="1"/>
  <c r="FN223" i="1"/>
  <c r="DZ130" i="1"/>
  <c r="EP363" i="1"/>
  <c r="BJ582" i="1"/>
  <c r="EC585" i="1"/>
  <c r="P593" i="1"/>
  <c r="DV118" i="1"/>
  <c r="DT118" i="1"/>
  <c r="DM433" i="1"/>
  <c r="DF433" i="1"/>
  <c r="L61" i="45"/>
  <c r="FM217" i="1"/>
  <c r="CY498" i="1"/>
  <c r="L398" i="45"/>
  <c r="BS369" i="1"/>
  <c r="BW369" i="1" s="1"/>
  <c r="FM181" i="1"/>
  <c r="FM184" i="1"/>
  <c r="DP159" i="1"/>
  <c r="DR159" i="1"/>
  <c r="EN378" i="1"/>
  <c r="EN364" i="1"/>
  <c r="EJ368" i="1"/>
  <c r="DE499" i="1"/>
  <c r="DE569" i="1" s="1"/>
  <c r="FN132" i="1"/>
  <c r="DP148" i="1"/>
  <c r="DL471" i="1"/>
  <c r="DG471" i="1"/>
  <c r="FL186" i="1"/>
  <c r="BM163" i="1"/>
  <c r="DL558" i="1" s="1"/>
  <c r="FO139" i="1"/>
  <c r="DL506" i="1"/>
  <c r="DY441" i="1"/>
  <c r="DO441" i="1"/>
  <c r="EH405" i="1"/>
  <c r="DG204" i="1"/>
  <c r="DJ204" i="1"/>
  <c r="AI297" i="45"/>
  <c r="BV496" i="1"/>
  <c r="BV566" i="1" s="1"/>
  <c r="FI215" i="1"/>
  <c r="EF393" i="1"/>
  <c r="FP134" i="1"/>
  <c r="DS501" i="1"/>
  <c r="DS571" i="1" s="1"/>
  <c r="DQ434" i="1"/>
  <c r="AX128" i="1"/>
  <c r="EZ129" i="1" s="1"/>
  <c r="FR227" i="1"/>
  <c r="FI123" i="1"/>
  <c r="EU386" i="1"/>
  <c r="DR437" i="1"/>
  <c r="DT437" i="1"/>
  <c r="DG119" i="1"/>
  <c r="DN119" i="1"/>
  <c r="DV138" i="1"/>
  <c r="DZ138" i="1"/>
  <c r="DQ149" i="1"/>
  <c r="DT234" i="1"/>
  <c r="DK234" i="1"/>
  <c r="E27" i="74"/>
  <c r="EP511" i="1"/>
  <c r="FS230" i="1"/>
  <c r="DV567" i="1"/>
  <c r="DN150" i="1"/>
  <c r="DJ150" i="1"/>
  <c r="CX574" i="1"/>
  <c r="EW394" i="1"/>
  <c r="DV229" i="1"/>
  <c r="DR242" i="1"/>
  <c r="DR241" i="1"/>
  <c r="DV242" i="1"/>
  <c r="DV241" i="1"/>
  <c r="FK99" i="1"/>
  <c r="FK95" i="1"/>
  <c r="BH583" i="1"/>
  <c r="FQ209" i="1"/>
  <c r="DH208" i="1"/>
  <c r="FF190" i="1"/>
  <c r="FF196" i="1"/>
  <c r="DP141" i="1"/>
  <c r="DJ141" i="1"/>
  <c r="EU406" i="1"/>
  <c r="DO454" i="1"/>
  <c r="DI454" i="1"/>
  <c r="EA375" i="1"/>
  <c r="BS401" i="1"/>
  <c r="BW401" i="1" s="1"/>
  <c r="FG99" i="1"/>
  <c r="FF199" i="1"/>
  <c r="W576" i="1"/>
  <c r="DX451" i="1"/>
  <c r="FI450" i="1"/>
  <c r="AX228" i="1"/>
  <c r="FM442" i="1"/>
  <c r="DY472" i="1"/>
  <c r="DW472" i="1"/>
  <c r="FI230" i="1"/>
  <c r="BG582" i="1"/>
  <c r="ER576" i="1"/>
  <c r="DL460" i="1"/>
  <c r="DY460" i="1"/>
  <c r="BV572" i="1"/>
  <c r="ER577" i="1"/>
  <c r="DV151" i="1"/>
  <c r="DH151" i="1"/>
  <c r="DO446" i="1"/>
  <c r="DH446" i="1"/>
  <c r="EZ371" i="1"/>
  <c r="EZ372" i="1"/>
  <c r="L521" i="1"/>
  <c r="EZ401" i="1"/>
  <c r="EZ356" i="1"/>
  <c r="FW356" i="1" s="1"/>
  <c r="DX237" i="1"/>
  <c r="O292" i="51"/>
  <c r="HD201" i="1"/>
  <c r="GY201" i="1" s="1"/>
  <c r="HS237" i="1"/>
  <c r="IN201" i="1" s="1"/>
  <c r="II201" i="1" s="1"/>
  <c r="DU114" i="1"/>
  <c r="DL114" i="1"/>
  <c r="P596" i="1"/>
  <c r="BN586" i="1"/>
  <c r="DN214" i="1"/>
  <c r="CQ248" i="1"/>
  <c r="AU248" i="1"/>
  <c r="BS238" i="1" s="1"/>
  <c r="BW238" i="1" s="1"/>
  <c r="EK427" i="1"/>
  <c r="EF427" i="1"/>
  <c r="GA360" i="1"/>
  <c r="GB360" i="1" s="1"/>
  <c r="GE360" i="1"/>
  <c r="GF360" i="1" s="1"/>
  <c r="DG438" i="1"/>
  <c r="DJ438" i="1"/>
  <c r="DF472" i="1"/>
  <c r="DE570" i="1" l="1"/>
  <c r="EC132" i="1"/>
  <c r="ED132" i="1"/>
  <c r="EI132" i="1"/>
  <c r="EG132" i="1"/>
  <c r="EV132" i="1"/>
  <c r="EJ132" i="1"/>
  <c r="EU132" i="1"/>
  <c r="ET132" i="1"/>
  <c r="EO132" i="1"/>
  <c r="EN132" i="1"/>
  <c r="EM132" i="1"/>
  <c r="EH132" i="1"/>
  <c r="ES132" i="1"/>
  <c r="ER132" i="1"/>
  <c r="EK132" i="1"/>
  <c r="EW132" i="1"/>
  <c r="EQ132" i="1"/>
  <c r="EL132" i="1"/>
  <c r="EE132" i="1"/>
  <c r="EF132" i="1"/>
  <c r="EP132" i="1"/>
  <c r="EQ374" i="1"/>
  <c r="EW374" i="1"/>
  <c r="ES393" i="1"/>
  <c r="ET374" i="1"/>
  <c r="ER374" i="1"/>
  <c r="EE374" i="1"/>
  <c r="EV393" i="1"/>
  <c r="DF578" i="1"/>
  <c r="EZ469" i="1"/>
  <c r="EW393" i="1"/>
  <c r="ES374" i="1"/>
  <c r="EU374" i="1"/>
  <c r="EK393" i="1"/>
  <c r="EM374" i="1"/>
  <c r="EA432" i="1"/>
  <c r="EU432" i="1" s="1"/>
  <c r="HF432" i="1" s="1"/>
  <c r="EJ393" i="1"/>
  <c r="EV374" i="1"/>
  <c r="EH374" i="1"/>
  <c r="EP374" i="1"/>
  <c r="EA137" i="1"/>
  <c r="EG374" i="1"/>
  <c r="EN447" i="1"/>
  <c r="EO447" i="1"/>
  <c r="EQ447" i="1"/>
  <c r="EF386" i="1"/>
  <c r="EQ370" i="1"/>
  <c r="BG587" i="1"/>
  <c r="EA468" i="1"/>
  <c r="ER468" i="1" s="1"/>
  <c r="EA436" i="1"/>
  <c r="EP436" i="1" s="1"/>
  <c r="HA436" i="1" s="1"/>
  <c r="EA455" i="1"/>
  <c r="ED455" i="1" s="1"/>
  <c r="EE202" i="1"/>
  <c r="EC436" i="1"/>
  <c r="EO436" i="1"/>
  <c r="GZ436" i="1" s="1"/>
  <c r="ER436" i="1"/>
  <c r="HC436" i="1" s="1"/>
  <c r="EU436" i="1"/>
  <c r="HF436" i="1" s="1"/>
  <c r="EL436" i="1"/>
  <c r="GW436" i="1" s="1"/>
  <c r="ES436" i="1"/>
  <c r="HD436" i="1" s="1"/>
  <c r="EV455" i="1"/>
  <c r="ER455" i="1"/>
  <c r="EM455" i="1"/>
  <c r="ES455" i="1"/>
  <c r="EW473" i="1"/>
  <c r="EL473" i="1"/>
  <c r="EN436" i="1"/>
  <c r="GY436" i="1" s="1"/>
  <c r="EC363" i="1"/>
  <c r="ER363" i="1"/>
  <c r="EQ363" i="1"/>
  <c r="EG363" i="1"/>
  <c r="EK363" i="1"/>
  <c r="EU363" i="1"/>
  <c r="EH363" i="1"/>
  <c r="EJ363" i="1"/>
  <c r="ES202" i="1"/>
  <c r="EF363" i="1"/>
  <c r="EZ467" i="1"/>
  <c r="EN402" i="1"/>
  <c r="AM298" i="45"/>
  <c r="EF399" i="1"/>
  <c r="EV202" i="1"/>
  <c r="EU381" i="1"/>
  <c r="EW202" i="1"/>
  <c r="EK400" i="1"/>
  <c r="ER400" i="1"/>
  <c r="EI402" i="1"/>
  <c r="EZ463" i="1"/>
  <c r="EV447" i="1"/>
  <c r="ET447" i="1"/>
  <c r="EC365" i="1"/>
  <c r="EJ365" i="1"/>
  <c r="EG365" i="1"/>
  <c r="EH365" i="1"/>
  <c r="AM317" i="45"/>
  <c r="EJ202" i="1"/>
  <c r="ES402" i="1"/>
  <c r="ED363" i="1"/>
  <c r="EI381" i="1"/>
  <c r="EL363" i="1"/>
  <c r="EQ400" i="1"/>
  <c r="EM363" i="1"/>
  <c r="EF402" i="1"/>
  <c r="ES447" i="1"/>
  <c r="EW363" i="1"/>
  <c r="EF202" i="1"/>
  <c r="EH392" i="1"/>
  <c r="EK202" i="1"/>
  <c r="EV363" i="1"/>
  <c r="EG202" i="1"/>
  <c r="EI364" i="1"/>
  <c r="EA442" i="1"/>
  <c r="EA429" i="1"/>
  <c r="EE429" i="1" s="1"/>
  <c r="GP429" i="1" s="1"/>
  <c r="EP381" i="1"/>
  <c r="EM402" i="1"/>
  <c r="EO363" i="1"/>
  <c r="EI238" i="1"/>
  <c r="EU400" i="1"/>
  <c r="EE392" i="1"/>
  <c r="EL381" i="1"/>
  <c r="ER202" i="1"/>
  <c r="EA143" i="1"/>
  <c r="EV143" i="1" s="1"/>
  <c r="EA115" i="1"/>
  <c r="EQ115" i="1" s="1"/>
  <c r="EA465" i="1"/>
  <c r="EH465" i="1" s="1"/>
  <c r="EA243" i="1"/>
  <c r="EQ243" i="1" s="1"/>
  <c r="EA152" i="1"/>
  <c r="EK152" i="1" s="1"/>
  <c r="EL202" i="1"/>
  <c r="EW577" i="1"/>
  <c r="EN381" i="1"/>
  <c r="EG381" i="1"/>
  <c r="ES400" i="1"/>
  <c r="ET402" i="1"/>
  <c r="ED381" i="1"/>
  <c r="EQ455" i="1"/>
  <c r="ER447" i="1"/>
  <c r="EA428" i="1"/>
  <c r="EG371" i="1"/>
  <c r="ET371" i="1"/>
  <c r="EO371" i="1"/>
  <c r="EM371" i="1"/>
  <c r="ES371" i="1"/>
  <c r="EN371" i="1"/>
  <c r="ER371" i="1"/>
  <c r="EN363" i="1"/>
  <c r="ED400" i="1"/>
  <c r="EW571" i="1"/>
  <c r="ET363" i="1"/>
  <c r="EO402" i="1"/>
  <c r="EE381" i="1"/>
  <c r="EW447" i="1"/>
  <c r="ER368" i="1"/>
  <c r="EV368" i="1"/>
  <c r="ED202" i="1"/>
  <c r="ER381" i="1"/>
  <c r="EM381" i="1"/>
  <c r="EW568" i="1"/>
  <c r="ES363" i="1"/>
  <c r="AM300" i="45"/>
  <c r="AN300" i="45" s="1"/>
  <c r="AP300" i="45" s="1"/>
  <c r="EW402" i="1"/>
  <c r="EQ381" i="1"/>
  <c r="ED393" i="1"/>
  <c r="ET393" i="1"/>
  <c r="EE363" i="1"/>
  <c r="EP402" i="1"/>
  <c r="ET202" i="1"/>
  <c r="EU202" i="1"/>
  <c r="ED402" i="1"/>
  <c r="EA215" i="1"/>
  <c r="ER402" i="1"/>
  <c r="EV400" i="1"/>
  <c r="ES381" i="1"/>
  <c r="BH576" i="1"/>
  <c r="ET381" i="1"/>
  <c r="EO202" i="1"/>
  <c r="ET388" i="1"/>
  <c r="EO381" i="1"/>
  <c r="CJ571" i="1"/>
  <c r="EU402" i="1"/>
  <c r="EI202" i="1"/>
  <c r="EF381" i="1"/>
  <c r="AM310" i="45"/>
  <c r="AN310" i="45" s="1"/>
  <c r="AP310" i="45" s="1"/>
  <c r="EK364" i="1"/>
  <c r="EM364" i="1"/>
  <c r="ET386" i="1"/>
  <c r="EN393" i="1"/>
  <c r="EP365" i="1"/>
  <c r="BO578" i="1"/>
  <c r="L573" i="1"/>
  <c r="EZ449" i="1"/>
  <c r="L587" i="1"/>
  <c r="L596" i="1"/>
  <c r="L571" i="1"/>
  <c r="L579" i="1"/>
  <c r="BH251" i="1"/>
  <c r="EO243" i="1"/>
  <c r="EU243" i="1"/>
  <c r="EP442" i="1"/>
  <c r="HA442" i="1" s="1"/>
  <c r="EV442" i="1"/>
  <c r="HG442" i="1" s="1"/>
  <c r="EJ442" i="1"/>
  <c r="GU442" i="1" s="1"/>
  <c r="BS445" i="1"/>
  <c r="BW445" i="1" s="1"/>
  <c r="EK389" i="1"/>
  <c r="EQ387" i="1"/>
  <c r="BS471" i="1"/>
  <c r="BW471" i="1" s="1"/>
  <c r="EA122" i="1"/>
  <c r="ED122" i="1" s="1"/>
  <c r="EH387" i="1"/>
  <c r="EG396" i="1"/>
  <c r="BS451" i="1"/>
  <c r="BW451" i="1" s="1"/>
  <c r="BS464" i="1"/>
  <c r="BW464" i="1" s="1"/>
  <c r="EH381" i="1"/>
  <c r="EA160" i="1"/>
  <c r="EP160" i="1" s="1"/>
  <c r="EF388" i="1"/>
  <c r="EL379" i="1"/>
  <c r="EQ407" i="1"/>
  <c r="CR587" i="1"/>
  <c r="FX341" i="1"/>
  <c r="EJ388" i="1"/>
  <c r="EP400" i="1"/>
  <c r="EQ402" i="1"/>
  <c r="EA236" i="1"/>
  <c r="EC236" i="1" s="1"/>
  <c r="AM295" i="45"/>
  <c r="EN387" i="1"/>
  <c r="EF379" i="1"/>
  <c r="ED379" i="1"/>
  <c r="AM319" i="45"/>
  <c r="BS460" i="1"/>
  <c r="BW460" i="1" s="1"/>
  <c r="EU396" i="1"/>
  <c r="BS448" i="1"/>
  <c r="BW448" i="1" s="1"/>
  <c r="ES379" i="1"/>
  <c r="EQ396" i="1"/>
  <c r="EI379" i="1"/>
  <c r="EL407" i="1"/>
  <c r="BS441" i="1"/>
  <c r="BW441" i="1" s="1"/>
  <c r="ES396" i="1"/>
  <c r="BS457" i="1"/>
  <c r="BW457" i="1" s="1"/>
  <c r="EF400" i="1"/>
  <c r="EU388" i="1"/>
  <c r="EO379" i="1"/>
  <c r="BS437" i="1"/>
  <c r="BW437" i="1" s="1"/>
  <c r="EL389" i="1"/>
  <c r="EQ389" i="1"/>
  <c r="BS473" i="1"/>
  <c r="BW473" i="1" s="1"/>
  <c r="CR569" i="1"/>
  <c r="EF396" i="1"/>
  <c r="EE402" i="1"/>
  <c r="EJ381" i="1"/>
  <c r="EA450" i="1"/>
  <c r="EC450" i="1" s="1"/>
  <c r="BS434" i="1"/>
  <c r="BW434" i="1" s="1"/>
  <c r="BS449" i="1"/>
  <c r="BW449" i="1" s="1"/>
  <c r="EU389" i="1"/>
  <c r="BS433" i="1"/>
  <c r="BW433" i="1" s="1"/>
  <c r="EE388" i="1"/>
  <c r="EW379" i="1"/>
  <c r="EN389" i="1"/>
  <c r="EN396" i="1"/>
  <c r="EU387" i="1"/>
  <c r="BS438" i="1"/>
  <c r="BW438" i="1" s="1"/>
  <c r="EG388" i="1"/>
  <c r="BS472" i="1"/>
  <c r="BW472" i="1" s="1"/>
  <c r="EW407" i="1"/>
  <c r="EI383" i="1"/>
  <c r="BS431" i="1"/>
  <c r="BW431" i="1" s="1"/>
  <c r="EV388" i="1"/>
  <c r="ED388" i="1"/>
  <c r="EW396" i="1"/>
  <c r="EH402" i="1"/>
  <c r="BS461" i="1"/>
  <c r="BW461" i="1" s="1"/>
  <c r="EW381" i="1"/>
  <c r="EU379" i="1"/>
  <c r="BS428" i="1"/>
  <c r="BW428" i="1" s="1"/>
  <c r="EI388" i="1"/>
  <c r="BS470" i="1"/>
  <c r="BW470" i="1" s="1"/>
  <c r="EQ379" i="1"/>
  <c r="BS446" i="1"/>
  <c r="BW446" i="1" s="1"/>
  <c r="BS435" i="1"/>
  <c r="BW435" i="1" s="1"/>
  <c r="BS439" i="1"/>
  <c r="BW439" i="1" s="1"/>
  <c r="I595" i="1"/>
  <c r="I593" i="1"/>
  <c r="I572" i="1"/>
  <c r="I570" i="1"/>
  <c r="I586" i="1"/>
  <c r="I578" i="1"/>
  <c r="I588" i="1"/>
  <c r="I597" i="1"/>
  <c r="EE387" i="1"/>
  <c r="EJ396" i="1"/>
  <c r="HS388" i="1"/>
  <c r="IN352" i="1" s="1"/>
  <c r="II352" i="1" s="1"/>
  <c r="EE379" i="1"/>
  <c r="EI396" i="1"/>
  <c r="EQ473" i="1"/>
  <c r="EG387" i="1"/>
  <c r="EJ386" i="1"/>
  <c r="BS459" i="1"/>
  <c r="BW459" i="1" s="1"/>
  <c r="EK387" i="1"/>
  <c r="HS369" i="1"/>
  <c r="CJ573" i="1"/>
  <c r="EK396" i="1"/>
  <c r="ET396" i="1"/>
  <c r="EA435" i="1"/>
  <c r="ER435" i="1" s="1"/>
  <c r="HC435" i="1" s="1"/>
  <c r="EA430" i="1"/>
  <c r="EI430" i="1" s="1"/>
  <c r="GT430" i="1" s="1"/>
  <c r="EA461" i="1"/>
  <c r="EK461" i="1" s="1"/>
  <c r="EA217" i="1"/>
  <c r="EU217" i="1" s="1"/>
  <c r="EA139" i="1"/>
  <c r="EN139" i="1" s="1"/>
  <c r="EO396" i="1"/>
  <c r="EH388" i="1"/>
  <c r="BO574" i="1"/>
  <c r="EM137" i="1"/>
  <c r="EN137" i="1"/>
  <c r="EQ137" i="1"/>
  <c r="EP137" i="1"/>
  <c r="EE137" i="1"/>
  <c r="EI137" i="1"/>
  <c r="EK137" i="1"/>
  <c r="EU137" i="1"/>
  <c r="EW137" i="1"/>
  <c r="EJ137" i="1"/>
  <c r="EH430" i="1"/>
  <c r="GS430" i="1" s="1"/>
  <c r="EG116" i="1"/>
  <c r="EW116" i="1"/>
  <c r="EQ116" i="1"/>
  <c r="EK116" i="1"/>
  <c r="EL116" i="1"/>
  <c r="EN116" i="1"/>
  <c r="EM116" i="1"/>
  <c r="EE116" i="1"/>
  <c r="ES116" i="1"/>
  <c r="EF116" i="1"/>
  <c r="EO116" i="1"/>
  <c r="EJ116" i="1"/>
  <c r="EU116" i="1"/>
  <c r="EP116" i="1"/>
  <c r="EH116" i="1"/>
  <c r="EQ142" i="1"/>
  <c r="EU142" i="1"/>
  <c r="EI142" i="1"/>
  <c r="ES142" i="1"/>
  <c r="ET142" i="1"/>
  <c r="EG142" i="1"/>
  <c r="EP142" i="1"/>
  <c r="ER142" i="1"/>
  <c r="AB292" i="45"/>
  <c r="ET390" i="1"/>
  <c r="AB325" i="45"/>
  <c r="AB324" i="45"/>
  <c r="AM306" i="45"/>
  <c r="AN306" i="45" s="1"/>
  <c r="AP306" i="45" s="1"/>
  <c r="AB329" i="45"/>
  <c r="ER385" i="1"/>
  <c r="AB318" i="45"/>
  <c r="EP390" i="1"/>
  <c r="ER473" i="1"/>
  <c r="AB321" i="45"/>
  <c r="AB310" i="45"/>
  <c r="AB291" i="45"/>
  <c r="EP385" i="1"/>
  <c r="ER390" i="1"/>
  <c r="EW238" i="1"/>
  <c r="AB317" i="45"/>
  <c r="AB320" i="45"/>
  <c r="EO385" i="1"/>
  <c r="ES238" i="1"/>
  <c r="EM142" i="1"/>
  <c r="EV238" i="1"/>
  <c r="AB316" i="45"/>
  <c r="EL390" i="1"/>
  <c r="ET385" i="1"/>
  <c r="EJ385" i="1"/>
  <c r="EW390" i="1"/>
  <c r="EK390" i="1"/>
  <c r="EM390" i="1"/>
  <c r="GE398" i="1"/>
  <c r="ET238" i="1"/>
  <c r="EN238" i="1"/>
  <c r="EU390" i="1"/>
  <c r="EF385" i="1"/>
  <c r="AB300" i="45"/>
  <c r="EZ464" i="1"/>
  <c r="EA230" i="1"/>
  <c r="ED230" i="1" s="1"/>
  <c r="EA235" i="1"/>
  <c r="EM235" i="1" s="1"/>
  <c r="AB287" i="45"/>
  <c r="ER238" i="1"/>
  <c r="EV390" i="1"/>
  <c r="AB319" i="45"/>
  <c r="EF390" i="1"/>
  <c r="AB315" i="45"/>
  <c r="EG390" i="1"/>
  <c r="AB286" i="45"/>
  <c r="EA205" i="1"/>
  <c r="EC205" i="1" s="1"/>
  <c r="AB288" i="45"/>
  <c r="EG385" i="1"/>
  <c r="GA367" i="1"/>
  <c r="EA147" i="1"/>
  <c r="ES147" i="1" s="1"/>
  <c r="EK115" i="1"/>
  <c r="EH385" i="1"/>
  <c r="EQ390" i="1"/>
  <c r="EA462" i="1"/>
  <c r="EC462" i="1" s="1"/>
  <c r="EA240" i="1"/>
  <c r="EE240" i="1" s="1"/>
  <c r="AB331" i="45"/>
  <c r="EM473" i="1"/>
  <c r="CY573" i="1"/>
  <c r="EV385" i="1"/>
  <c r="EZ462" i="1"/>
  <c r="EJ390" i="1"/>
  <c r="EA467" i="1"/>
  <c r="EM467" i="1" s="1"/>
  <c r="EU473" i="1"/>
  <c r="AB311" i="45"/>
  <c r="EI385" i="1"/>
  <c r="EP389" i="1"/>
  <c r="HS362" i="1"/>
  <c r="EA459" i="1"/>
  <c r="EC459" i="1" s="1"/>
  <c r="EG238" i="1"/>
  <c r="ED385" i="1"/>
  <c r="AB296" i="45"/>
  <c r="AB328" i="45"/>
  <c r="EW385" i="1"/>
  <c r="ED238" i="1"/>
  <c r="EU385" i="1"/>
  <c r="ED390" i="1"/>
  <c r="AB302" i="45"/>
  <c r="CA288" i="45" s="1"/>
  <c r="AB322" i="45"/>
  <c r="EH390" i="1"/>
  <c r="EO390" i="1"/>
  <c r="AB297" i="45"/>
  <c r="AB295" i="45"/>
  <c r="AB327" i="45"/>
  <c r="AB306" i="45"/>
  <c r="AB298" i="45"/>
  <c r="EP238" i="1"/>
  <c r="DT572" i="1"/>
  <c r="AB304" i="45"/>
  <c r="AB289" i="45"/>
  <c r="EP383" i="1"/>
  <c r="AB305" i="45"/>
  <c r="EN390" i="1"/>
  <c r="ET407" i="1"/>
  <c r="EN209" i="1"/>
  <c r="ES390" i="1"/>
  <c r="EA233" i="1"/>
  <c r="EC233" i="1" s="1"/>
  <c r="AM302" i="45"/>
  <c r="HD208" i="1"/>
  <c r="GY208" i="1" s="1"/>
  <c r="O299" i="51"/>
  <c r="BS149" i="1"/>
  <c r="BW149" i="1" s="1"/>
  <c r="DT567" i="1"/>
  <c r="EW376" i="1"/>
  <c r="AM325" i="45"/>
  <c r="EI581" i="1"/>
  <c r="BS117" i="1"/>
  <c r="BW117" i="1" s="1"/>
  <c r="GE367" i="1"/>
  <c r="DT585" i="1"/>
  <c r="DT574" i="1"/>
  <c r="BS136" i="1"/>
  <c r="BW136" i="1" s="1"/>
  <c r="EI567" i="1"/>
  <c r="EI569" i="1"/>
  <c r="EA474" i="1"/>
  <c r="EN474" i="1" s="1"/>
  <c r="EI578" i="1"/>
  <c r="EJ468" i="1"/>
  <c r="EU429" i="1"/>
  <c r="HF429" i="1" s="1"/>
  <c r="EN429" i="1"/>
  <c r="GY429" i="1" s="1"/>
  <c r="DT584" i="1"/>
  <c r="BS159" i="1"/>
  <c r="BW159" i="1" s="1"/>
  <c r="EI570" i="1"/>
  <c r="BS152" i="1"/>
  <c r="BW152" i="1" s="1"/>
  <c r="EI583" i="1"/>
  <c r="BS113" i="1"/>
  <c r="BW113" i="1" s="1"/>
  <c r="EI566" i="1"/>
  <c r="EJ152" i="1"/>
  <c r="EI579" i="1"/>
  <c r="BS157" i="1"/>
  <c r="BW157" i="1" s="1"/>
  <c r="BS114" i="1"/>
  <c r="BW114" i="1" s="1"/>
  <c r="EZ431" i="1"/>
  <c r="BS143" i="1"/>
  <c r="BW143" i="1" s="1"/>
  <c r="ES429" i="1"/>
  <c r="HD429" i="1" s="1"/>
  <c r="BS150" i="1"/>
  <c r="BW150" i="1" s="1"/>
  <c r="EI577" i="1"/>
  <c r="BS121" i="1"/>
  <c r="BW121" i="1" s="1"/>
  <c r="EA439" i="1"/>
  <c r="ER439" i="1" s="1"/>
  <c r="HC439" i="1" s="1"/>
  <c r="BS151" i="1"/>
  <c r="BW151" i="1" s="1"/>
  <c r="EV429" i="1"/>
  <c r="HG429" i="1" s="1"/>
  <c r="ET429" i="1"/>
  <c r="HE429" i="1" s="1"/>
  <c r="ER366" i="1"/>
  <c r="EK429" i="1"/>
  <c r="GV429" i="1" s="1"/>
  <c r="DT582" i="1"/>
  <c r="DT569" i="1"/>
  <c r="BS153" i="1"/>
  <c r="BW153" i="1" s="1"/>
  <c r="EO429" i="1"/>
  <c r="GZ429" i="1" s="1"/>
  <c r="EA227" i="1"/>
  <c r="EW227" i="1" s="1"/>
  <c r="AM320" i="45"/>
  <c r="AN320" i="45" s="1"/>
  <c r="AP320" i="45" s="1"/>
  <c r="EP230" i="1"/>
  <c r="EI572" i="1"/>
  <c r="BS141" i="1"/>
  <c r="BW141" i="1" s="1"/>
  <c r="AM289" i="45"/>
  <c r="EI573" i="1"/>
  <c r="EM429" i="1"/>
  <c r="GX429" i="1" s="1"/>
  <c r="DT576" i="1"/>
  <c r="EZ433" i="1"/>
  <c r="DT586" i="1"/>
  <c r="BS148" i="1"/>
  <c r="BW148" i="1" s="1"/>
  <c r="BS158" i="1"/>
  <c r="BW158" i="1" s="1"/>
  <c r="BS131" i="1"/>
  <c r="BW131" i="1" s="1"/>
  <c r="BS135" i="1"/>
  <c r="BW135" i="1" s="1"/>
  <c r="BW386" i="1"/>
  <c r="EI152" i="1"/>
  <c r="EQ152" i="1"/>
  <c r="BS115" i="1"/>
  <c r="BW115" i="1" s="1"/>
  <c r="BS138" i="1"/>
  <c r="BW138" i="1" s="1"/>
  <c r="BS139" i="1"/>
  <c r="ES152" i="1"/>
  <c r="EC379" i="1"/>
  <c r="BS160" i="1"/>
  <c r="BW160" i="1" s="1"/>
  <c r="BS119" i="1"/>
  <c r="BW119" i="1" s="1"/>
  <c r="BS127" i="1"/>
  <c r="BW127" i="1" s="1"/>
  <c r="BS132" i="1"/>
  <c r="BW132" i="1" s="1"/>
  <c r="BS144" i="1"/>
  <c r="BW144" i="1" s="1"/>
  <c r="EW429" i="1"/>
  <c r="HH429" i="1" s="1"/>
  <c r="FW367" i="1"/>
  <c r="EL152" i="1"/>
  <c r="BS116" i="1"/>
  <c r="BW116" i="1" s="1"/>
  <c r="EI565" i="1"/>
  <c r="EI585" i="1"/>
  <c r="EL468" i="1"/>
  <c r="EI429" i="1"/>
  <c r="GT429" i="1" s="1"/>
  <c r="EJ429" i="1"/>
  <c r="GU429" i="1" s="1"/>
  <c r="L592" i="1"/>
  <c r="L575" i="1"/>
  <c r="Q591" i="1"/>
  <c r="L583" i="1"/>
  <c r="L566" i="1"/>
  <c r="EW579" i="1"/>
  <c r="EX565" i="1"/>
  <c r="Q565" i="1"/>
  <c r="EW583" i="1"/>
  <c r="EX586" i="1"/>
  <c r="Q594" i="1"/>
  <c r="BO585" i="1"/>
  <c r="Q567" i="1"/>
  <c r="L569" i="1"/>
  <c r="EW582" i="1"/>
  <c r="EW578" i="1"/>
  <c r="L577" i="1"/>
  <c r="Q593" i="1"/>
  <c r="EX568" i="1"/>
  <c r="Q574" i="1"/>
  <c r="Q572" i="1"/>
  <c r="EW584" i="1"/>
  <c r="Q585" i="1"/>
  <c r="L567" i="1"/>
  <c r="EW574" i="1"/>
  <c r="L588" i="1"/>
  <c r="EZ460" i="1"/>
  <c r="L581" i="1"/>
  <c r="EW567" i="1"/>
  <c r="L595" i="1"/>
  <c r="L572" i="1"/>
  <c r="Q582" i="1"/>
  <c r="L570" i="1"/>
  <c r="L597" i="1"/>
  <c r="L591" i="1"/>
  <c r="Q595" i="1"/>
  <c r="EW569" i="1"/>
  <c r="J517" i="1"/>
  <c r="L589" i="1"/>
  <c r="EW588" i="1"/>
  <c r="EW565" i="1"/>
  <c r="EX577" i="1"/>
  <c r="EW581" i="1"/>
  <c r="Q578" i="1"/>
  <c r="Q589" i="1"/>
  <c r="L574" i="1"/>
  <c r="EW570" i="1"/>
  <c r="L593" i="1"/>
  <c r="EW586" i="1"/>
  <c r="EW587" i="1"/>
  <c r="EW575" i="1"/>
  <c r="EW572" i="1"/>
  <c r="Q588" i="1"/>
  <c r="L590" i="1"/>
  <c r="EX572" i="1"/>
  <c r="I581" i="1"/>
  <c r="I575" i="1"/>
  <c r="EZ448" i="1"/>
  <c r="DS577" i="1"/>
  <c r="DS586" i="1"/>
  <c r="EA129" i="1"/>
  <c r="EN129" i="1" s="1"/>
  <c r="AB308" i="45"/>
  <c r="CA294" i="45" s="1"/>
  <c r="AB290" i="45"/>
  <c r="AM292" i="45"/>
  <c r="AB330" i="45"/>
  <c r="AN317" i="45"/>
  <c r="AP317" i="45" s="1"/>
  <c r="AB293" i="45"/>
  <c r="AM316" i="45"/>
  <c r="BS129" i="1"/>
  <c r="BW129" i="1" s="1"/>
  <c r="EW461" i="1"/>
  <c r="EF392" i="1"/>
  <c r="EK392" i="1"/>
  <c r="CR570" i="1"/>
  <c r="EW392" i="1"/>
  <c r="EO236" i="1"/>
  <c r="ED236" i="1"/>
  <c r="EV236" i="1"/>
  <c r="EI236" i="1"/>
  <c r="CY568" i="1"/>
  <c r="CY569" i="1"/>
  <c r="CR572" i="1"/>
  <c r="EA443" i="1"/>
  <c r="ER443" i="1" s="1"/>
  <c r="AM328" i="45"/>
  <c r="AN328" i="45" s="1"/>
  <c r="AP328" i="45" s="1"/>
  <c r="CR567" i="1"/>
  <c r="CR584" i="1"/>
  <c r="CR575" i="1"/>
  <c r="CY585" i="1"/>
  <c r="ER395" i="1"/>
  <c r="ES385" i="1"/>
  <c r="EE236" i="1"/>
  <c r="CR583" i="1"/>
  <c r="EO392" i="1"/>
  <c r="ER392" i="1"/>
  <c r="EH236" i="1"/>
  <c r="EM392" i="1"/>
  <c r="EJ236" i="1"/>
  <c r="EQ236" i="1"/>
  <c r="ED392" i="1"/>
  <c r="EQ392" i="1"/>
  <c r="EU236" i="1"/>
  <c r="EI392" i="1"/>
  <c r="EM236" i="1"/>
  <c r="EA145" i="1"/>
  <c r="EW145" i="1" s="1"/>
  <c r="EH461" i="1"/>
  <c r="EE461" i="1"/>
  <c r="AM324" i="45"/>
  <c r="CY578" i="1"/>
  <c r="EI461" i="1"/>
  <c r="CR578" i="1"/>
  <c r="EG236" i="1"/>
  <c r="EK236" i="1"/>
  <c r="EA452" i="1"/>
  <c r="EF461" i="1"/>
  <c r="ED395" i="1"/>
  <c r="EV461" i="1"/>
  <c r="CR582" i="1"/>
  <c r="CR577" i="1"/>
  <c r="EU392" i="1"/>
  <c r="EW236" i="1"/>
  <c r="EL236" i="1"/>
  <c r="CR574" i="1"/>
  <c r="EV392" i="1"/>
  <c r="ET395" i="1"/>
  <c r="CR571" i="1"/>
  <c r="EZ437" i="1"/>
  <c r="EF236" i="1"/>
  <c r="EL385" i="1"/>
  <c r="CR566" i="1"/>
  <c r="CY576" i="1"/>
  <c r="CR581" i="1"/>
  <c r="CR565" i="1"/>
  <c r="ER236" i="1"/>
  <c r="EP236" i="1"/>
  <c r="EI395" i="1"/>
  <c r="CR573" i="1"/>
  <c r="ET392" i="1"/>
  <c r="EG392" i="1"/>
  <c r="CR579" i="1"/>
  <c r="EN236" i="1"/>
  <c r="EA220" i="1"/>
  <c r="EC220" i="1" s="1"/>
  <c r="EZ182" i="1"/>
  <c r="FW182" i="1" s="1"/>
  <c r="EW399" i="1"/>
  <c r="GE377" i="1"/>
  <c r="ED370" i="1"/>
  <c r="EN370" i="1"/>
  <c r="L594" i="1"/>
  <c r="EZ439" i="1"/>
  <c r="ED447" i="1"/>
  <c r="ED399" i="1"/>
  <c r="L585" i="1"/>
  <c r="ED396" i="1"/>
  <c r="EN388" i="1"/>
  <c r="GA365" i="1"/>
  <c r="ED383" i="1"/>
  <c r="EZ94" i="1"/>
  <c r="FW94" i="1" s="1"/>
  <c r="EA133" i="1"/>
  <c r="EU133" i="1" s="1"/>
  <c r="EA444" i="1"/>
  <c r="EN444" i="1" s="1"/>
  <c r="EA154" i="1"/>
  <c r="EV154" i="1" s="1"/>
  <c r="ET399" i="1"/>
  <c r="EA128" i="1"/>
  <c r="ER128" i="1" s="1"/>
  <c r="EA448" i="1"/>
  <c r="EJ448" i="1" s="1"/>
  <c r="CJ568" i="1"/>
  <c r="FW384" i="1"/>
  <c r="EP387" i="1"/>
  <c r="ED366" i="1"/>
  <c r="EQ468" i="1"/>
  <c r="EG368" i="1"/>
  <c r="EO428" i="1"/>
  <c r="GZ428" i="1" s="1"/>
  <c r="EI428" i="1"/>
  <c r="GT428" i="1" s="1"/>
  <c r="EQ120" i="1"/>
  <c r="EM120" i="1"/>
  <c r="EI240" i="1"/>
  <c r="ET240" i="1"/>
  <c r="ED240" i="1"/>
  <c r="EO240" i="1"/>
  <c r="EU240" i="1"/>
  <c r="EI115" i="1"/>
  <c r="BS214" i="1"/>
  <c r="BW214" i="1" s="1"/>
  <c r="EN115" i="1"/>
  <c r="AZ569" i="1"/>
  <c r="EA223" i="1"/>
  <c r="ET223" i="1" s="1"/>
  <c r="EH115" i="1"/>
  <c r="EV152" i="1"/>
  <c r="ET115" i="1"/>
  <c r="EO115" i="1"/>
  <c r="EM115" i="1"/>
  <c r="EC473" i="1"/>
  <c r="ES115" i="1"/>
  <c r="EM122" i="1"/>
  <c r="EZ445" i="1"/>
  <c r="EC142" i="1"/>
  <c r="EW115" i="1"/>
  <c r="EV115" i="1"/>
  <c r="EJ115" i="1"/>
  <c r="EW442" i="1"/>
  <c r="HH442" i="1" s="1"/>
  <c r="DL576" i="1"/>
  <c r="GS92" i="1" a="1"/>
  <c r="GS99" i="1" s="1"/>
  <c r="EA451" i="1"/>
  <c r="EN451" i="1" s="1"/>
  <c r="EZ183" i="1"/>
  <c r="FW183" i="1" s="1"/>
  <c r="EX571" i="1"/>
  <c r="EZ185" i="1"/>
  <c r="FW185" i="1" s="1"/>
  <c r="EF152" i="1"/>
  <c r="DS576" i="1"/>
  <c r="EA222" i="1"/>
  <c r="EC222" i="1" s="1"/>
  <c r="EZ434" i="1"/>
  <c r="EF122" i="1"/>
  <c r="EZ194" i="1"/>
  <c r="FW194" i="1" s="1"/>
  <c r="EH576" i="1"/>
  <c r="EC137" i="1"/>
  <c r="BV578" i="1"/>
  <c r="EO137" i="1"/>
  <c r="EW576" i="1"/>
  <c r="EZ180" i="1"/>
  <c r="FW180" i="1" s="1"/>
  <c r="EZ118" i="1"/>
  <c r="EZ104" i="1"/>
  <c r="FW104" i="1" s="1"/>
  <c r="EZ435" i="1"/>
  <c r="EZ111" i="1"/>
  <c r="FW111" i="1" s="1"/>
  <c r="EZ100" i="1"/>
  <c r="FW100" i="1" s="1"/>
  <c r="EC202" i="1"/>
  <c r="EZ451" i="1"/>
  <c r="ED462" i="1"/>
  <c r="EP465" i="1"/>
  <c r="ET462" i="1"/>
  <c r="EV465" i="1"/>
  <c r="EZ198" i="1"/>
  <c r="FW198" i="1" s="1"/>
  <c r="EC428" i="1"/>
  <c r="AZ576" i="1"/>
  <c r="ER461" i="1"/>
  <c r="EU154" i="1"/>
  <c r="EC432" i="1"/>
  <c r="EV116" i="1"/>
  <c r="EM209" i="1"/>
  <c r="EK462" i="1"/>
  <c r="BS442" i="1"/>
  <c r="BW442" i="1" s="1"/>
  <c r="EG143" i="1"/>
  <c r="BS469" i="1"/>
  <c r="BW469" i="1" s="1"/>
  <c r="EQ462" i="1"/>
  <c r="EM436" i="1"/>
  <c r="GX436" i="1" s="1"/>
  <c r="EL154" i="1"/>
  <c r="EJ435" i="1"/>
  <c r="GU435" i="1" s="1"/>
  <c r="EJ428" i="1"/>
  <c r="GU428" i="1" s="1"/>
  <c r="ED435" i="1"/>
  <c r="GO435" i="1" s="1"/>
  <c r="ET428" i="1"/>
  <c r="HE428" i="1" s="1"/>
  <c r="EZ179" i="1"/>
  <c r="FW179" i="1" s="1"/>
  <c r="FX179" i="1" s="1"/>
  <c r="EN243" i="1"/>
  <c r="ED473" i="1"/>
  <c r="Q573" i="1"/>
  <c r="EM238" i="1"/>
  <c r="ER116" i="1"/>
  <c r="BH582" i="1"/>
  <c r="EZ93" i="1"/>
  <c r="FW93" i="1" s="1"/>
  <c r="FX93" i="1" s="1"/>
  <c r="EI575" i="1"/>
  <c r="EG458" i="1"/>
  <c r="EO432" i="1"/>
  <c r="GZ432" i="1" s="1"/>
  <c r="ED116" i="1"/>
  <c r="EC223" i="1"/>
  <c r="EW465" i="1"/>
  <c r="EP462" i="1"/>
  <c r="EL461" i="1"/>
  <c r="EG465" i="1"/>
  <c r="EW154" i="1"/>
  <c r="BS444" i="1"/>
  <c r="BW444" i="1" s="1"/>
  <c r="EO465" i="1"/>
  <c r="EW462" i="1"/>
  <c r="EI462" i="1"/>
  <c r="EZ109" i="1"/>
  <c r="FW109" i="1" s="1"/>
  <c r="EI465" i="1"/>
  <c r="EZ465" i="1"/>
  <c r="ET465" i="1"/>
  <c r="ED465" i="1"/>
  <c r="BS463" i="1"/>
  <c r="BW463" i="1" s="1"/>
  <c r="EN462" i="1"/>
  <c r="EN465" i="1"/>
  <c r="EZ443" i="1"/>
  <c r="EZ187" i="1"/>
  <c r="FW187" i="1" s="1"/>
  <c r="ER428" i="1"/>
  <c r="HC428" i="1" s="1"/>
  <c r="ED461" i="1"/>
  <c r="EH202" i="1"/>
  <c r="EG462" i="1"/>
  <c r="ER209" i="1"/>
  <c r="BS462" i="1"/>
  <c r="BW462" i="1" s="1"/>
  <c r="EQ465" i="1"/>
  <c r="BV588" i="1"/>
  <c r="EL465" i="1"/>
  <c r="ES462" i="1"/>
  <c r="EZ189" i="1"/>
  <c r="FW189" i="1" s="1"/>
  <c r="HS204" i="1"/>
  <c r="EW152" i="1"/>
  <c r="Q566" i="1"/>
  <c r="EO238" i="1"/>
  <c r="EH582" i="1"/>
  <c r="Q575" i="1"/>
  <c r="EU238" i="1"/>
  <c r="BO573" i="1"/>
  <c r="EP202" i="1"/>
  <c r="EZ101" i="1"/>
  <c r="FW101" i="1" s="1"/>
  <c r="EZ105" i="1"/>
  <c r="FW105" i="1" s="1"/>
  <c r="EE462" i="1"/>
  <c r="ES465" i="1"/>
  <c r="ED209" i="1"/>
  <c r="EZ428" i="1"/>
  <c r="EZ473" i="1"/>
  <c r="EL462" i="1"/>
  <c r="EI442" i="1"/>
  <c r="GT442" i="1" s="1"/>
  <c r="BO572" i="1"/>
  <c r="BS458" i="1"/>
  <c r="BW458" i="1" s="1"/>
  <c r="EN442" i="1"/>
  <c r="GY442" i="1" s="1"/>
  <c r="EA469" i="1"/>
  <c r="EH469" i="1" s="1"/>
  <c r="EV240" i="1"/>
  <c r="DE576" i="1"/>
  <c r="EA119" i="1"/>
  <c r="EC119" i="1" s="1"/>
  <c r="EA584" i="1"/>
  <c r="ER243" i="1"/>
  <c r="CC584" i="1"/>
  <c r="EK428" i="1"/>
  <c r="GV428" i="1" s="1"/>
  <c r="CC577" i="1"/>
  <c r="EN152" i="1"/>
  <c r="EW439" i="1"/>
  <c r="HH439" i="1" s="1"/>
  <c r="Q592" i="1"/>
  <c r="EQ238" i="1"/>
  <c r="EZ452" i="1"/>
  <c r="EG432" i="1"/>
  <c r="GR432" i="1" s="1"/>
  <c r="EI209" i="1"/>
  <c r="EI588" i="1"/>
  <c r="EE468" i="1"/>
  <c r="EF432" i="1"/>
  <c r="GQ432" i="1" s="1"/>
  <c r="EJ462" i="1"/>
  <c r="EA117" i="1"/>
  <c r="EC117" i="1" s="1"/>
  <c r="EW435" i="1"/>
  <c r="HH435" i="1" s="1"/>
  <c r="EP243" i="1"/>
  <c r="EZ193" i="1"/>
  <c r="FW193" i="1" s="1"/>
  <c r="EZ196" i="1"/>
  <c r="FW196" i="1" s="1"/>
  <c r="EE435" i="1"/>
  <c r="GP435" i="1" s="1"/>
  <c r="EX587" i="1"/>
  <c r="EA208" i="1"/>
  <c r="EC208" i="1" s="1"/>
  <c r="BS453" i="1"/>
  <c r="BW453" i="1" s="1"/>
  <c r="BS427" i="1"/>
  <c r="BW427" i="1" s="1"/>
  <c r="EZ107" i="1"/>
  <c r="FW107" i="1" s="1"/>
  <c r="EZ98" i="1"/>
  <c r="FW98" i="1" s="1"/>
  <c r="EQ209" i="1"/>
  <c r="BS452" i="1"/>
  <c r="BW452" i="1" s="1"/>
  <c r="EN142" i="1"/>
  <c r="BS430" i="1"/>
  <c r="BW430" i="1" s="1"/>
  <c r="EZ456" i="1"/>
  <c r="EE432" i="1"/>
  <c r="GP432" i="1" s="1"/>
  <c r="EK209" i="1"/>
  <c r="BH572" i="1"/>
  <c r="I576" i="1"/>
  <c r="EV230" i="1"/>
  <c r="ES240" i="1"/>
  <c r="ES432" i="1"/>
  <c r="HD432" i="1" s="1"/>
  <c r="EE465" i="1"/>
  <c r="CR576" i="1"/>
  <c r="EC455" i="1"/>
  <c r="EM462" i="1"/>
  <c r="EZ199" i="1"/>
  <c r="DT565" i="1"/>
  <c r="BO569" i="1"/>
  <c r="BH567" i="1"/>
  <c r="EQ230" i="1"/>
  <c r="EO209" i="1"/>
  <c r="BS432" i="1"/>
  <c r="BW432" i="1" s="1"/>
  <c r="EU462" i="1"/>
  <c r="ED468" i="1"/>
  <c r="BS474" i="1"/>
  <c r="BW474" i="1" s="1"/>
  <c r="EM465" i="1"/>
  <c r="EC465" i="1"/>
  <c r="DF575" i="1"/>
  <c r="EA204" i="1"/>
  <c r="EC204" i="1" s="1"/>
  <c r="EA127" i="1"/>
  <c r="EI127" i="1" s="1"/>
  <c r="BS248" i="1"/>
  <c r="EA234" i="1"/>
  <c r="EA433" i="1"/>
  <c r="EU433" i="1" s="1"/>
  <c r="HF433" i="1" s="1"/>
  <c r="EC215" i="1"/>
  <c r="ED215" i="1"/>
  <c r="EL215" i="1"/>
  <c r="EP215" i="1"/>
  <c r="ET215" i="1"/>
  <c r="EI215" i="1"/>
  <c r="EF215" i="1"/>
  <c r="EJ215" i="1"/>
  <c r="EN215" i="1"/>
  <c r="EW215" i="1"/>
  <c r="EG215" i="1"/>
  <c r="ER215" i="1"/>
  <c r="EV215" i="1"/>
  <c r="ES215" i="1"/>
  <c r="EQ215" i="1"/>
  <c r="EU215" i="1"/>
  <c r="EE215" i="1"/>
  <c r="EO215" i="1"/>
  <c r="EK215" i="1"/>
  <c r="EH215" i="1"/>
  <c r="EM215" i="1"/>
  <c r="GE378" i="1"/>
  <c r="EA244" i="1"/>
  <c r="EP244" i="1" s="1"/>
  <c r="BS206" i="1"/>
  <c r="BW206" i="1" s="1"/>
  <c r="J518" i="1"/>
  <c r="EZ237" i="1"/>
  <c r="CA295" i="45"/>
  <c r="BS178" i="1"/>
  <c r="BW178" i="1" s="1"/>
  <c r="BS187" i="1"/>
  <c r="BW187" i="1" s="1"/>
  <c r="BS197" i="1"/>
  <c r="BW197" i="1" s="1"/>
  <c r="BS181" i="1"/>
  <c r="BW181" i="1" s="1"/>
  <c r="BS190" i="1"/>
  <c r="BW190" i="1" s="1"/>
  <c r="BS185" i="1"/>
  <c r="BW185" i="1" s="1"/>
  <c r="BS183" i="1"/>
  <c r="BW183" i="1" s="1"/>
  <c r="BS188" i="1"/>
  <c r="BW188" i="1" s="1"/>
  <c r="BS182" i="1"/>
  <c r="BW182" i="1" s="1"/>
  <c r="BS192" i="1"/>
  <c r="BW192" i="1" s="1"/>
  <c r="BS189" i="1"/>
  <c r="BW189" i="1" s="1"/>
  <c r="BS179" i="1"/>
  <c r="BW179" i="1" s="1"/>
  <c r="BS186" i="1"/>
  <c r="BW186" i="1" s="1"/>
  <c r="BS194" i="1"/>
  <c r="BW194" i="1" s="1"/>
  <c r="BS195" i="1"/>
  <c r="BW195" i="1" s="1"/>
  <c r="BS198" i="1"/>
  <c r="BW198" i="1" s="1"/>
  <c r="BS196" i="1"/>
  <c r="BW196" i="1" s="1"/>
  <c r="BS180" i="1"/>
  <c r="BW180" i="1" s="1"/>
  <c r="BS184" i="1"/>
  <c r="BW184" i="1" s="1"/>
  <c r="BS191" i="1"/>
  <c r="BW191" i="1" s="1"/>
  <c r="BS193" i="1"/>
  <c r="BW193" i="1" s="1"/>
  <c r="BS231" i="1"/>
  <c r="BW231" i="1" s="1"/>
  <c r="BS228" i="1"/>
  <c r="BW228" i="1" s="1"/>
  <c r="BS200" i="1"/>
  <c r="BW200" i="1" s="1"/>
  <c r="BS221" i="1"/>
  <c r="BW221" i="1" s="1"/>
  <c r="BS237" i="1"/>
  <c r="BW237" i="1" s="1"/>
  <c r="BS229" i="1"/>
  <c r="BW229" i="1" s="1"/>
  <c r="BS227" i="1"/>
  <c r="BW227" i="1" s="1"/>
  <c r="BS219" i="1"/>
  <c r="BW219" i="1" s="1"/>
  <c r="BS240" i="1"/>
  <c r="BW240" i="1" s="1"/>
  <c r="BS235" i="1"/>
  <c r="BW235" i="1" s="1"/>
  <c r="BS204" i="1"/>
  <c r="BW204" i="1" s="1"/>
  <c r="BS239" i="1"/>
  <c r="BW239" i="1" s="1"/>
  <c r="BS202" i="1"/>
  <c r="BW202" i="1" s="1"/>
  <c r="BS245" i="1"/>
  <c r="BW245" i="1" s="1"/>
  <c r="BS218" i="1"/>
  <c r="BW218" i="1" s="1"/>
  <c r="BS213" i="1"/>
  <c r="BW213" i="1" s="1"/>
  <c r="BS211" i="1"/>
  <c r="BW211" i="1" s="1"/>
  <c r="BS199" i="1"/>
  <c r="BW199" i="1" s="1"/>
  <c r="BS210" i="1"/>
  <c r="BW210" i="1" s="1"/>
  <c r="BS241" i="1"/>
  <c r="BW241" i="1" s="1"/>
  <c r="BS222" i="1"/>
  <c r="BW222" i="1" s="1"/>
  <c r="BS234" i="1"/>
  <c r="BW234" i="1" s="1"/>
  <c r="BS212" i="1"/>
  <c r="BW212" i="1" s="1"/>
  <c r="BS233" i="1"/>
  <c r="BW233" i="1" s="1"/>
  <c r="BS215" i="1"/>
  <c r="BW215" i="1" s="1"/>
  <c r="BS205" i="1"/>
  <c r="BW205" i="1" s="1"/>
  <c r="BS242" i="1"/>
  <c r="BW242" i="1" s="1"/>
  <c r="BS217" i="1"/>
  <c r="BW217" i="1" s="1"/>
  <c r="BS201" i="1"/>
  <c r="BW201" i="1" s="1"/>
  <c r="BS224" i="1"/>
  <c r="BW224" i="1" s="1"/>
  <c r="BS223" i="1"/>
  <c r="BW223" i="1" s="1"/>
  <c r="BS220" i="1"/>
  <c r="BW220" i="1" s="1"/>
  <c r="BS203" i="1"/>
  <c r="BW203" i="1" s="1"/>
  <c r="BS216" i="1"/>
  <c r="BW216" i="1" s="1"/>
  <c r="BS230" i="1"/>
  <c r="BW230" i="1" s="1"/>
  <c r="BS225" i="1"/>
  <c r="BS246" i="1"/>
  <c r="BW246" i="1" s="1"/>
  <c r="BS207" i="1"/>
  <c r="BW207" i="1" s="1"/>
  <c r="BS232" i="1"/>
  <c r="BW232" i="1" s="1"/>
  <c r="BS226" i="1"/>
  <c r="BW226" i="1" s="1"/>
  <c r="BS243" i="1"/>
  <c r="BW243" i="1" s="1"/>
  <c r="BS208" i="1"/>
  <c r="BW208" i="1" s="1"/>
  <c r="BS209" i="1"/>
  <c r="BW209" i="1" s="1"/>
  <c r="BS236" i="1"/>
  <c r="BW236" i="1" s="1"/>
  <c r="EC375" i="1"/>
  <c r="EE375" i="1"/>
  <c r="ES375" i="1"/>
  <c r="EF375" i="1"/>
  <c r="ER375" i="1"/>
  <c r="EJ375" i="1"/>
  <c r="EV375" i="1"/>
  <c r="EQ375" i="1"/>
  <c r="EH375" i="1"/>
  <c r="EO375" i="1"/>
  <c r="EL375" i="1"/>
  <c r="EW375" i="1"/>
  <c r="ED375" i="1"/>
  <c r="EI375" i="1"/>
  <c r="EN375" i="1"/>
  <c r="EK375" i="1"/>
  <c r="EM375" i="1"/>
  <c r="EP375" i="1"/>
  <c r="EU375" i="1"/>
  <c r="ET375" i="1"/>
  <c r="ES372" i="1"/>
  <c r="EM372" i="1"/>
  <c r="EK372" i="1"/>
  <c r="ER372" i="1"/>
  <c r="EJ372" i="1"/>
  <c r="EW372" i="1"/>
  <c r="EI372" i="1"/>
  <c r="EL372" i="1"/>
  <c r="EE372" i="1"/>
  <c r="ET372" i="1"/>
  <c r="EQ372" i="1"/>
  <c r="EV372" i="1"/>
  <c r="EG372" i="1"/>
  <c r="EN372" i="1"/>
  <c r="EU372" i="1"/>
  <c r="ED372" i="1"/>
  <c r="EF372" i="1"/>
  <c r="EP372" i="1"/>
  <c r="EO372" i="1"/>
  <c r="EH372" i="1"/>
  <c r="EU362" i="1"/>
  <c r="EC362" i="1"/>
  <c r="EQ362" i="1"/>
  <c r="EF362" i="1"/>
  <c r="EE362" i="1"/>
  <c r="EI362" i="1"/>
  <c r="EP362" i="1"/>
  <c r="ES362" i="1"/>
  <c r="EH362" i="1"/>
  <c r="EM362" i="1"/>
  <c r="EN362" i="1"/>
  <c r="ER362" i="1"/>
  <c r="EV362" i="1"/>
  <c r="EJ362" i="1"/>
  <c r="EW362" i="1"/>
  <c r="EG362" i="1"/>
  <c r="EK362" i="1"/>
  <c r="EL362" i="1"/>
  <c r="EO362" i="1"/>
  <c r="ET362" i="1"/>
  <c r="EF474" i="1"/>
  <c r="EW474" i="1"/>
  <c r="EQ474" i="1"/>
  <c r="EG474" i="1"/>
  <c r="EM474" i="1"/>
  <c r="EK474" i="1"/>
  <c r="EU474" i="1"/>
  <c r="ET474" i="1"/>
  <c r="EA460" i="1"/>
  <c r="EC460" i="1" s="1"/>
  <c r="EA583" i="1"/>
  <c r="EA585" i="1"/>
  <c r="EA587" i="1"/>
  <c r="EA582" i="1"/>
  <c r="EA571" i="1"/>
  <c r="EA572" i="1"/>
  <c r="EA570" i="1"/>
  <c r="EA574" i="1"/>
  <c r="EA577" i="1"/>
  <c r="EA568" i="1"/>
  <c r="EA581" i="1"/>
  <c r="EA575" i="1"/>
  <c r="EA579" i="1"/>
  <c r="EA573" i="1"/>
  <c r="EA569" i="1"/>
  <c r="EA586" i="1"/>
  <c r="EA580" i="1"/>
  <c r="EA588" i="1"/>
  <c r="EA566" i="1"/>
  <c r="EA576" i="1"/>
  <c r="EA148" i="1"/>
  <c r="EH148" i="1" s="1"/>
  <c r="DL575" i="1"/>
  <c r="DL569" i="1"/>
  <c r="DL572" i="1"/>
  <c r="DL586" i="1"/>
  <c r="DL588" i="1"/>
  <c r="DL583" i="1"/>
  <c r="DL570" i="1"/>
  <c r="DL580" i="1"/>
  <c r="GA406" i="1"/>
  <c r="GE406" i="1"/>
  <c r="EA207" i="1"/>
  <c r="EQ207" i="1" s="1"/>
  <c r="EA470" i="1"/>
  <c r="EQ470" i="1" s="1"/>
  <c r="GA380" i="1"/>
  <c r="FX342" i="1"/>
  <c r="J509" i="1"/>
  <c r="EZ228" i="1"/>
  <c r="EA141" i="1"/>
  <c r="EU141" i="1" s="1"/>
  <c r="EG375" i="1"/>
  <c r="EA156" i="1"/>
  <c r="EC156" i="1" s="1"/>
  <c r="EA464" i="1"/>
  <c r="EC464" i="1" s="1"/>
  <c r="GA132" i="1"/>
  <c r="EA136" i="1"/>
  <c r="EC136" i="1" s="1"/>
  <c r="AM296" i="45"/>
  <c r="AN296" i="45" s="1"/>
  <c r="AQ296" i="45" s="1"/>
  <c r="EU222" i="1"/>
  <c r="BS244" i="1"/>
  <c r="BW244" i="1" s="1"/>
  <c r="DL585" i="1"/>
  <c r="AL297" i="45"/>
  <c r="AL298" i="45"/>
  <c r="AN298" i="45" s="1"/>
  <c r="AP298" i="45" s="1"/>
  <c r="ES361" i="1"/>
  <c r="EU361" i="1"/>
  <c r="EW361" i="1"/>
  <c r="EM361" i="1"/>
  <c r="EJ361" i="1"/>
  <c r="EF361" i="1"/>
  <c r="EI361" i="1"/>
  <c r="EL361" i="1"/>
  <c r="ER361" i="1"/>
  <c r="EP361" i="1"/>
  <c r="ET361" i="1"/>
  <c r="EQ361" i="1"/>
  <c r="EE361" i="1"/>
  <c r="ED361" i="1"/>
  <c r="EG361" i="1"/>
  <c r="EN361" i="1"/>
  <c r="EO361" i="1"/>
  <c r="EV361" i="1"/>
  <c r="EH361" i="1"/>
  <c r="EK361" i="1"/>
  <c r="EC361" i="1"/>
  <c r="FW406" i="1"/>
  <c r="AL286" i="45"/>
  <c r="AL287" i="45"/>
  <c r="EW234" i="1"/>
  <c r="EZ186" i="1"/>
  <c r="FW186" i="1" s="1"/>
  <c r="EA437" i="1"/>
  <c r="EC437" i="1" s="1"/>
  <c r="EA431" i="1"/>
  <c r="ET431" i="1" s="1"/>
  <c r="HE431" i="1" s="1"/>
  <c r="AZ570" i="1"/>
  <c r="HS203" i="1"/>
  <c r="DL567" i="1"/>
  <c r="ET439" i="1"/>
  <c r="HE439" i="1" s="1"/>
  <c r="CA291" i="45"/>
  <c r="BM251" i="1"/>
  <c r="DM558" i="1"/>
  <c r="DM567" i="1" s="1"/>
  <c r="CC582" i="1"/>
  <c r="GE369" i="1"/>
  <c r="FW369" i="1"/>
  <c r="GA369" i="1"/>
  <c r="EN117" i="1"/>
  <c r="EP222" i="1"/>
  <c r="EC243" i="1"/>
  <c r="DL566" i="1"/>
  <c r="EG243" i="1"/>
  <c r="CC578" i="1"/>
  <c r="EA214" i="1"/>
  <c r="EC214" i="1" s="1"/>
  <c r="EP451" i="1"/>
  <c r="ES234" i="1"/>
  <c r="EC115" i="1"/>
  <c r="EA239" i="1"/>
  <c r="EE239" i="1" s="1"/>
  <c r="EF403" i="1"/>
  <c r="EU370" i="1"/>
  <c r="AZ580" i="1"/>
  <c r="ED115" i="1"/>
  <c r="AZ587" i="1"/>
  <c r="HS190" i="1"/>
  <c r="HS179" i="1"/>
  <c r="EL370" i="1"/>
  <c r="EE238" i="1"/>
  <c r="EE395" i="1"/>
  <c r="EU404" i="1"/>
  <c r="EO473" i="1"/>
  <c r="Q570" i="1"/>
  <c r="EJ243" i="1"/>
  <c r="O206" i="51"/>
  <c r="ES469" i="1"/>
  <c r="EO395" i="1"/>
  <c r="AM288" i="45"/>
  <c r="HS372" i="1"/>
  <c r="DT566" i="1"/>
  <c r="EC120" i="1"/>
  <c r="EI145" i="1"/>
  <c r="EJ364" i="1"/>
  <c r="EC364" i="1"/>
  <c r="EZ472" i="1"/>
  <c r="EX581" i="1"/>
  <c r="EH227" i="1"/>
  <c r="EV469" i="1"/>
  <c r="AZ574" i="1"/>
  <c r="CC575" i="1"/>
  <c r="EP407" i="1"/>
  <c r="EA200" i="1"/>
  <c r="EW200" i="1" s="1"/>
  <c r="ER220" i="1"/>
  <c r="ER233" i="1"/>
  <c r="EA158" i="1"/>
  <c r="EE158" i="1" s="1"/>
  <c r="EF458" i="1"/>
  <c r="EN468" i="1"/>
  <c r="EA246" i="1"/>
  <c r="EC246" i="1" s="1"/>
  <c r="FW377" i="1"/>
  <c r="EM396" i="1"/>
  <c r="EJ399" i="1"/>
  <c r="HS345" i="1"/>
  <c r="HS384" i="1"/>
  <c r="IN348" i="1" s="1"/>
  <c r="II348" i="1" s="1"/>
  <c r="AB294" i="45"/>
  <c r="EA126" i="1"/>
  <c r="EW126" i="1" s="1"/>
  <c r="EP128" i="1"/>
  <c r="DS171" i="1"/>
  <c r="EC209" i="1"/>
  <c r="EZ458" i="1"/>
  <c r="HS346" i="1"/>
  <c r="EI468" i="1"/>
  <c r="EA224" i="1"/>
  <c r="EC224" i="1" s="1"/>
  <c r="EK240" i="1"/>
  <c r="EN392" i="1"/>
  <c r="HS391" i="1"/>
  <c r="IN355" i="1" s="1"/>
  <c r="II355" i="1" s="1"/>
  <c r="EU223" i="1"/>
  <c r="ES458" i="1"/>
  <c r="EP432" i="1"/>
  <c r="HA432" i="1" s="1"/>
  <c r="EF442" i="1"/>
  <c r="GQ442" i="1" s="1"/>
  <c r="CY571" i="1"/>
  <c r="O238" i="51"/>
  <c r="HD116" i="1"/>
  <c r="GY116" i="1" s="1"/>
  <c r="HD102" i="1"/>
  <c r="GY102" i="1" s="1"/>
  <c r="O224" i="51"/>
  <c r="HD112" i="1"/>
  <c r="GY112" i="1" s="1"/>
  <c r="O234" i="51"/>
  <c r="EC235" i="1"/>
  <c r="EI432" i="1"/>
  <c r="GT432" i="1" s="1"/>
  <c r="EM468" i="1"/>
  <c r="BO581" i="1"/>
  <c r="EI580" i="1"/>
  <c r="EQ205" i="1"/>
  <c r="BW411" i="1"/>
  <c r="HN369" i="1" s="1"/>
  <c r="EG209" i="1"/>
  <c r="EF223" i="1"/>
  <c r="ED432" i="1"/>
  <c r="GO432" i="1" s="1"/>
  <c r="HS339" i="1"/>
  <c r="ET116" i="1"/>
  <c r="EL395" i="1"/>
  <c r="DF580" i="1"/>
  <c r="ET436" i="1"/>
  <c r="HE436" i="1" s="1"/>
  <c r="EG154" i="1"/>
  <c r="EG223" i="1"/>
  <c r="EO388" i="1"/>
  <c r="EH468" i="1"/>
  <c r="AN324" i="45"/>
  <c r="AP324" i="45" s="1"/>
  <c r="EK465" i="1"/>
  <c r="EZ466" i="1"/>
  <c r="EQ220" i="1"/>
  <c r="EG383" i="1"/>
  <c r="EH462" i="1"/>
  <c r="EP468" i="1"/>
  <c r="EM205" i="1"/>
  <c r="DR171" i="1"/>
  <c r="EO128" i="1"/>
  <c r="EG455" i="1"/>
  <c r="EC452" i="1"/>
  <c r="EJ223" i="1"/>
  <c r="HS360" i="1"/>
  <c r="EJ404" i="1"/>
  <c r="EI205" i="1"/>
  <c r="GA384" i="1"/>
  <c r="EG222" i="1"/>
  <c r="FW398" i="1"/>
  <c r="ER451" i="1"/>
  <c r="ER464" i="1"/>
  <c r="EF222" i="1"/>
  <c r="EP428" i="1"/>
  <c r="HA428" i="1" s="1"/>
  <c r="EL439" i="1"/>
  <c r="GW439" i="1" s="1"/>
  <c r="EI387" i="1"/>
  <c r="ED451" i="1"/>
  <c r="EV404" i="1"/>
  <c r="EH243" i="1"/>
  <c r="EI370" i="1"/>
  <c r="EV399" i="1"/>
  <c r="ER234" i="1"/>
  <c r="EF428" i="1"/>
  <c r="GQ428" i="1" s="1"/>
  <c r="HS378" i="1"/>
  <c r="IN342" i="1" s="1"/>
  <c r="II342" i="1" s="1"/>
  <c r="EA454" i="1"/>
  <c r="EC454" i="1" s="1"/>
  <c r="CY575" i="1"/>
  <c r="ES437" i="1"/>
  <c r="HD437" i="1" s="1"/>
  <c r="EK473" i="1"/>
  <c r="EV243" i="1"/>
  <c r="HS188" i="1"/>
  <c r="HS189" i="1"/>
  <c r="DT568" i="1"/>
  <c r="EA445" i="1"/>
  <c r="EK445" i="1" s="1"/>
  <c r="EF141" i="1"/>
  <c r="EN234" i="1"/>
  <c r="EZ140" i="1"/>
  <c r="I507" i="1"/>
  <c r="I577" i="1" s="1"/>
  <c r="EV407" i="1"/>
  <c r="EP464" i="1"/>
  <c r="HS217" i="1"/>
  <c r="IN181" i="1" s="1"/>
  <c r="II181" i="1" s="1"/>
  <c r="ES243" i="1"/>
  <c r="J558" i="1"/>
  <c r="J571" i="1" s="1"/>
  <c r="AX251" i="1"/>
  <c r="ET129" i="1"/>
  <c r="EM379" i="1"/>
  <c r="HS351" i="1"/>
  <c r="Q580" i="1"/>
  <c r="EM233" i="1"/>
  <c r="HS394" i="1"/>
  <c r="IN358" i="1" s="1"/>
  <c r="II358" i="1" s="1"/>
  <c r="AM290" i="45"/>
  <c r="AN290" i="45" s="1"/>
  <c r="EO469" i="1"/>
  <c r="HS220" i="1"/>
  <c r="IN184" i="1" s="1"/>
  <c r="II184" i="1" s="1"/>
  <c r="HS370" i="1"/>
  <c r="HS368" i="1"/>
  <c r="ED220" i="1"/>
  <c r="HS373" i="1"/>
  <c r="EN233" i="1"/>
  <c r="EA157" i="1"/>
  <c r="EK157" i="1" s="1"/>
  <c r="EL458" i="1"/>
  <c r="HS343" i="1"/>
  <c r="EA245" i="1"/>
  <c r="EK245" i="1" s="1"/>
  <c r="EO145" i="1"/>
  <c r="EF205" i="1"/>
  <c r="EQ128" i="1"/>
  <c r="ER370" i="1"/>
  <c r="EK233" i="1"/>
  <c r="AZ577" i="1"/>
  <c r="EQ383" i="1"/>
  <c r="EP145" i="1"/>
  <c r="EL233" i="1"/>
  <c r="BH570" i="1"/>
  <c r="EA578" i="1"/>
  <c r="HS353" i="1"/>
  <c r="EW468" i="1"/>
  <c r="CY587" i="1"/>
  <c r="EM443" i="1"/>
  <c r="EO230" i="1"/>
  <c r="EP240" i="1"/>
  <c r="EO394" i="1"/>
  <c r="EF364" i="1"/>
  <c r="ER389" i="1"/>
  <c r="EK442" i="1"/>
  <c r="GV442" i="1" s="1"/>
  <c r="AB333" i="45"/>
  <c r="O207" i="51"/>
  <c r="BS142" i="1"/>
  <c r="BW142" i="1" s="1"/>
  <c r="BS134" i="1"/>
  <c r="BW134" i="1" s="1"/>
  <c r="HD115" i="1"/>
  <c r="GY115" i="1" s="1"/>
  <c r="O237" i="51"/>
  <c r="HD96" i="1"/>
  <c r="GY96" i="1" s="1"/>
  <c r="O218" i="51"/>
  <c r="HD105" i="1"/>
  <c r="GY105" i="1" s="1"/>
  <c r="O227" i="51"/>
  <c r="ET209" i="1"/>
  <c r="EJ459" i="1"/>
  <c r="EX580" i="1"/>
  <c r="EV209" i="1"/>
  <c r="EF467" i="1"/>
  <c r="EL223" i="1"/>
  <c r="EI122" i="1"/>
  <c r="BV574" i="1"/>
  <c r="EG120" i="1"/>
  <c r="BS146" i="1"/>
  <c r="BW146" i="1" s="1"/>
  <c r="EH407" i="1"/>
  <c r="EP154" i="1"/>
  <c r="EE223" i="1"/>
  <c r="CR588" i="1"/>
  <c r="EF374" i="1"/>
  <c r="EE458" i="1"/>
  <c r="EV462" i="1"/>
  <c r="AB299" i="45"/>
  <c r="EP388" i="1"/>
  <c r="EM388" i="1"/>
  <c r="AB303" i="45"/>
  <c r="EU455" i="1"/>
  <c r="CC586" i="1"/>
  <c r="EP209" i="1"/>
  <c r="DS569" i="1"/>
  <c r="EI223" i="1"/>
  <c r="EG147" i="1"/>
  <c r="HS231" i="1"/>
  <c r="IN195" i="1" s="1"/>
  <c r="II195" i="1" s="1"/>
  <c r="EJ400" i="1"/>
  <c r="EV122" i="1"/>
  <c r="EH567" i="1"/>
  <c r="GE384" i="1"/>
  <c r="EN222" i="1"/>
  <c r="BW139" i="1"/>
  <c r="BW163" i="1" s="1"/>
  <c r="HN139" i="1" s="1"/>
  <c r="BS163" i="1"/>
  <c r="EG470" i="1"/>
  <c r="EH404" i="1"/>
  <c r="EN200" i="1"/>
  <c r="EK376" i="1"/>
  <c r="EZ210" i="1"/>
  <c r="EZ192" i="1"/>
  <c r="FW192" i="1" s="1"/>
  <c r="GT114" i="1" a="1"/>
  <c r="GT114" i="1" s="1"/>
  <c r="EG234" i="1"/>
  <c r="EG117" i="1"/>
  <c r="FW391" i="1"/>
  <c r="GA391" i="1"/>
  <c r="GE391" i="1"/>
  <c r="EO222" i="1"/>
  <c r="DL577" i="1"/>
  <c r="GA398" i="1"/>
  <c r="EA446" i="1"/>
  <c r="EO446" i="1" s="1"/>
  <c r="EE141" i="1"/>
  <c r="EV428" i="1"/>
  <c r="HG428" i="1" s="1"/>
  <c r="EQ464" i="1"/>
  <c r="EG136" i="1"/>
  <c r="EM222" i="1"/>
  <c r="J513" i="1"/>
  <c r="EZ232" i="1"/>
  <c r="EG451" i="1"/>
  <c r="EU117" i="1"/>
  <c r="EC387" i="1"/>
  <c r="EW156" i="1"/>
  <c r="AM305" i="45"/>
  <c r="AN305" i="45" s="1"/>
  <c r="EH437" i="1"/>
  <c r="GS437" i="1" s="1"/>
  <c r="EL428" i="1"/>
  <c r="GW428" i="1" s="1"/>
  <c r="EA565" i="1"/>
  <c r="EH585" i="1"/>
  <c r="ET141" i="1"/>
  <c r="CC588" i="1"/>
  <c r="EI234" i="1"/>
  <c r="EO152" i="1"/>
  <c r="ES404" i="1"/>
  <c r="I526" i="1"/>
  <c r="I596" i="1" s="1"/>
  <c r="EZ159" i="1"/>
  <c r="EH403" i="1"/>
  <c r="EM389" i="1"/>
  <c r="EV117" i="1"/>
  <c r="ET136" i="1"/>
  <c r="GE371" i="1"/>
  <c r="GA371" i="1"/>
  <c r="FW371" i="1"/>
  <c r="ES383" i="1"/>
  <c r="EL243" i="1"/>
  <c r="ES387" i="1"/>
  <c r="Q577" i="1"/>
  <c r="Q590" i="1"/>
  <c r="EV234" i="1"/>
  <c r="EN428" i="1"/>
  <c r="GY428" i="1" s="1"/>
  <c r="CA302" i="45"/>
  <c r="EG404" i="1"/>
  <c r="EI243" i="1"/>
  <c r="EL238" i="1"/>
  <c r="EI437" i="1"/>
  <c r="GT437" i="1" s="1"/>
  <c r="EE428" i="1"/>
  <c r="GP428" i="1" s="1"/>
  <c r="EQ433" i="1"/>
  <c r="HB433" i="1" s="1"/>
  <c r="ED394" i="1"/>
  <c r="EA131" i="1"/>
  <c r="HS197" i="1"/>
  <c r="HS193" i="1"/>
  <c r="EI141" i="1"/>
  <c r="EA434" i="1"/>
  <c r="ER434" i="1" s="1"/>
  <c r="HC434" i="1" s="1"/>
  <c r="CA296" i="45"/>
  <c r="EE115" i="1"/>
  <c r="EA153" i="1"/>
  <c r="ED153" i="1" s="1"/>
  <c r="ED141" i="1"/>
  <c r="EL376" i="1"/>
  <c r="EZ108" i="1"/>
  <c r="FW108" i="1" s="1"/>
  <c r="EJ395" i="1"/>
  <c r="EH394" i="1"/>
  <c r="EV394" i="1"/>
  <c r="Q581" i="1"/>
  <c r="AZ582" i="1"/>
  <c r="AZ572" i="1"/>
  <c r="EV129" i="1"/>
  <c r="EH586" i="1"/>
  <c r="HS341" i="1"/>
  <c r="EG227" i="1"/>
  <c r="EC467" i="1"/>
  <c r="ER120" i="1"/>
  <c r="ED233" i="1"/>
  <c r="FX265" i="1"/>
  <c r="EZ453" i="1"/>
  <c r="EO458" i="1"/>
  <c r="EG403" i="1"/>
  <c r="EH383" i="1"/>
  <c r="EL450" i="1"/>
  <c r="EW458" i="1"/>
  <c r="ET468" i="1"/>
  <c r="EC468" i="1"/>
  <c r="EU122" i="1"/>
  <c r="EG145" i="1"/>
  <c r="EU394" i="1"/>
  <c r="EJ120" i="1"/>
  <c r="ET389" i="1"/>
  <c r="EW469" i="1"/>
  <c r="EN376" i="1"/>
  <c r="EU450" i="1"/>
  <c r="EA567" i="1"/>
  <c r="HS349" i="1"/>
  <c r="HS227" i="1"/>
  <c r="IN191" i="1" s="1"/>
  <c r="II191" i="1" s="1"/>
  <c r="BO576" i="1"/>
  <c r="EK205" i="1"/>
  <c r="CJ583" i="1"/>
  <c r="ES209" i="1"/>
  <c r="EU233" i="1"/>
  <c r="EH122" i="1"/>
  <c r="EL145" i="1"/>
  <c r="AM294" i="45"/>
  <c r="EA231" i="1"/>
  <c r="EC231" i="1" s="1"/>
  <c r="EJ240" i="1"/>
  <c r="HS382" i="1"/>
  <c r="IN346" i="1" s="1"/>
  <c r="II346" i="1" s="1"/>
  <c r="EJ392" i="1"/>
  <c r="EL209" i="1"/>
  <c r="CJ565" i="1"/>
  <c r="ET227" i="1"/>
  <c r="EP376" i="1"/>
  <c r="ER230" i="1"/>
  <c r="AB312" i="45"/>
  <c r="EI233" i="1"/>
  <c r="EH137" i="1"/>
  <c r="CC569" i="1"/>
  <c r="BS155" i="1"/>
  <c r="BW155" i="1" s="1"/>
  <c r="EM370" i="1"/>
  <c r="EO142" i="1"/>
  <c r="EI571" i="1"/>
  <c r="O213" i="51"/>
  <c r="EU120" i="1"/>
  <c r="BS447" i="1"/>
  <c r="BW447" i="1" s="1"/>
  <c r="BW481" i="1" s="1"/>
  <c r="EO403" i="1"/>
  <c r="GZ221" i="1"/>
  <c r="HE221" i="1" s="1"/>
  <c r="HA221" i="1"/>
  <c r="T13" i="77"/>
  <c r="IK221" i="1"/>
  <c r="HD221" i="1"/>
  <c r="GY221" i="1" s="1"/>
  <c r="DT571" i="1"/>
  <c r="ER399" i="1"/>
  <c r="CJ588" i="1"/>
  <c r="EK220" i="1"/>
  <c r="EG233" i="1"/>
  <c r="EJ122" i="1"/>
  <c r="EX575" i="1"/>
  <c r="EW120" i="1"/>
  <c r="EK381" i="1"/>
  <c r="EM400" i="1"/>
  <c r="AB332" i="45"/>
  <c r="EF233" i="1"/>
  <c r="EV381" i="1"/>
  <c r="EL374" i="1"/>
  <c r="CY574" i="1"/>
  <c r="EA463" i="1"/>
  <c r="EE463" i="1" s="1"/>
  <c r="EO399" i="1"/>
  <c r="EL227" i="1"/>
  <c r="EW243" i="1"/>
  <c r="DS588" i="1"/>
  <c r="EG395" i="1"/>
  <c r="EC430" i="1"/>
  <c r="ED223" i="1"/>
  <c r="EX585" i="1"/>
  <c r="EP399" i="1"/>
  <c r="EM458" i="1"/>
  <c r="EL432" i="1"/>
  <c r="GW432" i="1" s="1"/>
  <c r="EI584" i="1"/>
  <c r="EP227" i="1"/>
  <c r="EI405" i="1"/>
  <c r="EC405" i="1"/>
  <c r="BS429" i="1"/>
  <c r="BW429" i="1" s="1"/>
  <c r="EF240" i="1"/>
  <c r="EC390" i="1"/>
  <c r="EF220" i="1"/>
  <c r="ET452" i="1"/>
  <c r="HS233" i="1"/>
  <c r="IN197" i="1" s="1"/>
  <c r="II197" i="1" s="1"/>
  <c r="EJ147" i="1"/>
  <c r="ET122" i="1"/>
  <c r="EG364" i="1"/>
  <c r="AN325" i="45"/>
  <c r="AQ325" i="45" s="1"/>
  <c r="EO127" i="1"/>
  <c r="EO141" i="1"/>
  <c r="EP234" i="1"/>
  <c r="EO464" i="1"/>
  <c r="ED117" i="1"/>
  <c r="ED156" i="1"/>
  <c r="EU376" i="1"/>
  <c r="EG245" i="1"/>
  <c r="EL136" i="1"/>
  <c r="EW451" i="1"/>
  <c r="EQ454" i="1"/>
  <c r="AZ588" i="1"/>
  <c r="EJ234" i="1"/>
  <c r="ER437" i="1"/>
  <c r="HC437" i="1" s="1"/>
  <c r="EG473" i="1"/>
  <c r="ET156" i="1"/>
  <c r="EJ383" i="1"/>
  <c r="HS222" i="1"/>
  <c r="IN186" i="1" s="1"/>
  <c r="II186" i="1" s="1"/>
  <c r="CC566" i="1"/>
  <c r="EQ117" i="1"/>
  <c r="EM445" i="1"/>
  <c r="EG464" i="1"/>
  <c r="ER115" i="1"/>
  <c r="EE207" i="1"/>
  <c r="EO117" i="1"/>
  <c r="AM318" i="45"/>
  <c r="HS195" i="1"/>
  <c r="HS185" i="1"/>
  <c r="EG461" i="1"/>
  <c r="CY579" i="1"/>
  <c r="ET451" i="1"/>
  <c r="EZ95" i="1"/>
  <c r="FW95" i="1" s="1"/>
  <c r="HS385" i="1"/>
  <c r="IN349" i="1" s="1"/>
  <c r="II349" i="1" s="1"/>
  <c r="ET435" i="1"/>
  <c r="HE435" i="1" s="1"/>
  <c r="CY570" i="1"/>
  <c r="EL160" i="1"/>
  <c r="EP233" i="1"/>
  <c r="EM403" i="1"/>
  <c r="ET120" i="1"/>
  <c r="EJ389" i="1"/>
  <c r="EI128" i="1"/>
  <c r="EA210" i="1"/>
  <c r="EC210" i="1" s="1"/>
  <c r="ED450" i="1"/>
  <c r="DS572" i="1"/>
  <c r="EF443" i="1"/>
  <c r="EN395" i="1"/>
  <c r="EV120" i="1"/>
  <c r="ED129" i="1"/>
  <c r="EK450" i="1"/>
  <c r="EA149" i="1"/>
  <c r="EC149" i="1" s="1"/>
  <c r="EM128" i="1"/>
  <c r="CY577" i="1"/>
  <c r="EP122" i="1"/>
  <c r="BG566" i="1"/>
  <c r="EK374" i="1"/>
  <c r="CJ574" i="1"/>
  <c r="EA211" i="1"/>
  <c r="EU211" i="1" s="1"/>
  <c r="EI576" i="1"/>
  <c r="EA135" i="1"/>
  <c r="EE135" i="1" s="1"/>
  <c r="EL364" i="1"/>
  <c r="I580" i="1"/>
  <c r="ER227" i="1"/>
  <c r="ET379" i="1"/>
  <c r="I567" i="1"/>
  <c r="EG467" i="1"/>
  <c r="EJ379" i="1"/>
  <c r="ED137" i="1"/>
  <c r="EO468" i="1"/>
  <c r="EA155" i="1"/>
  <c r="ES155" i="1" s="1"/>
  <c r="ES205" i="1"/>
  <c r="HS374" i="1"/>
  <c r="CY582" i="1"/>
  <c r="ET220" i="1"/>
  <c r="EE447" i="1"/>
  <c r="EU227" i="1"/>
  <c r="J578" i="1"/>
  <c r="EE233" i="1"/>
  <c r="EZ474" i="1"/>
  <c r="EF407" i="1"/>
  <c r="EW400" i="1"/>
  <c r="EF455" i="1"/>
  <c r="EN220" i="1"/>
  <c r="AM333" i="45"/>
  <c r="AN333" i="45" s="1"/>
  <c r="AM332" i="45"/>
  <c r="AN332" i="45" s="1"/>
  <c r="EJ233" i="1"/>
  <c r="EW383" i="1"/>
  <c r="EK243" i="1"/>
  <c r="EE128" i="1"/>
  <c r="EG436" i="1"/>
  <c r="GR436" i="1" s="1"/>
  <c r="HS381" i="1"/>
  <c r="IN345" i="1" s="1"/>
  <c r="II345" i="1" s="1"/>
  <c r="DF582" i="1"/>
  <c r="EJ402" i="1"/>
  <c r="EM432" i="1"/>
  <c r="GX432" i="1" s="1"/>
  <c r="AM299" i="45"/>
  <c r="AN299" i="45" s="1"/>
  <c r="EH156" i="1"/>
  <c r="EL142" i="1"/>
  <c r="EP429" i="1"/>
  <c r="HA429" i="1" s="1"/>
  <c r="ES376" i="1"/>
  <c r="AM303" i="45"/>
  <c r="AN303" i="45" s="1"/>
  <c r="EQ240" i="1"/>
  <c r="EM220" i="1"/>
  <c r="EX579" i="1"/>
  <c r="EF370" i="1"/>
  <c r="CJ567" i="1"/>
  <c r="EA472" i="1"/>
  <c r="ER472" i="1" s="1"/>
  <c r="EL454" i="1"/>
  <c r="I522" i="1"/>
  <c r="I592" i="1" s="1"/>
  <c r="EZ155" i="1"/>
  <c r="ER454" i="1"/>
  <c r="DL582" i="1"/>
  <c r="EW136" i="1"/>
  <c r="EC145" i="1"/>
  <c r="HS238" i="1"/>
  <c r="IN202" i="1" s="1"/>
  <c r="II202" i="1" s="1"/>
  <c r="J507" i="1"/>
  <c r="J577" i="1" s="1"/>
  <c r="EZ226" i="1"/>
  <c r="EZ188" i="1"/>
  <c r="FW188" i="1" s="1"/>
  <c r="EZ190" i="1"/>
  <c r="FW190" i="1" s="1"/>
  <c r="CA297" i="45"/>
  <c r="EV464" i="1"/>
  <c r="EK200" i="1"/>
  <c r="EF136" i="1"/>
  <c r="EM404" i="1"/>
  <c r="FW378" i="1"/>
  <c r="EO433" i="1"/>
  <c r="GZ433" i="1" s="1"/>
  <c r="CC581" i="1"/>
  <c r="EQ245" i="1"/>
  <c r="EC128" i="1"/>
  <c r="EA219" i="1"/>
  <c r="EC219" i="1" s="1"/>
  <c r="EJ141" i="1"/>
  <c r="EH433" i="1"/>
  <c r="GS433" i="1" s="1"/>
  <c r="EO234" i="1"/>
  <c r="EW433" i="1"/>
  <c r="HH433" i="1" s="1"/>
  <c r="EJ376" i="1"/>
  <c r="GQ137" i="1"/>
  <c r="L15" i="77" s="1"/>
  <c r="GQ150" i="1"/>
  <c r="L28" i="77" s="1"/>
  <c r="GQ144" i="1"/>
  <c r="L22" i="77" s="1"/>
  <c r="GQ148" i="1"/>
  <c r="L26" i="77" s="1"/>
  <c r="GQ142" i="1"/>
  <c r="L20" i="77" s="1"/>
  <c r="GQ140" i="1"/>
  <c r="L18" i="77" s="1"/>
  <c r="GQ149" i="1"/>
  <c r="L27" i="77" s="1"/>
  <c r="GQ147" i="1"/>
  <c r="L25" i="77" s="1"/>
  <c r="GQ141" i="1"/>
  <c r="L19" i="77" s="1"/>
  <c r="GQ139" i="1"/>
  <c r="L17" i="77" s="1"/>
  <c r="GQ146" i="1"/>
  <c r="L24" i="77" s="1"/>
  <c r="GQ138" i="1"/>
  <c r="L16" i="77" s="1"/>
  <c r="GQ136" i="1"/>
  <c r="L14" i="77" s="1"/>
  <c r="GQ145" i="1"/>
  <c r="L23" i="77" s="1"/>
  <c r="GQ143" i="1"/>
  <c r="L21" i="77" s="1"/>
  <c r="L39" i="77" s="1"/>
  <c r="ES473" i="1"/>
  <c r="IC354" i="1"/>
  <c r="IC347" i="1"/>
  <c r="IC357" i="1"/>
  <c r="IC349" i="1"/>
  <c r="IC346" i="1"/>
  <c r="IC356" i="1"/>
  <c r="IC350" i="1"/>
  <c r="IC339" i="1"/>
  <c r="IC355" i="1"/>
  <c r="IC352" i="1"/>
  <c r="IC353" i="1"/>
  <c r="IC358" i="1"/>
  <c r="IC343" i="1"/>
  <c r="IC345" i="1"/>
  <c r="IC359" i="1"/>
  <c r="IC351" i="1"/>
  <c r="IC340" i="1"/>
  <c r="IC348" i="1"/>
  <c r="IC341" i="1"/>
  <c r="IC342" i="1"/>
  <c r="IC344" i="1"/>
  <c r="EP156" i="1"/>
  <c r="EA114" i="1"/>
  <c r="EC114" i="1" s="1"/>
  <c r="EN403" i="1"/>
  <c r="HS201" i="1"/>
  <c r="EE473" i="1"/>
  <c r="EF207" i="1"/>
  <c r="ER383" i="1"/>
  <c r="HN138" i="1"/>
  <c r="EH152" i="1"/>
  <c r="EF435" i="1"/>
  <c r="GQ435" i="1" s="1"/>
  <c r="ET222" i="1"/>
  <c r="EN470" i="1"/>
  <c r="ES149" i="1"/>
  <c r="EA159" i="1"/>
  <c r="ED159" i="1" s="1"/>
  <c r="EH435" i="1"/>
  <c r="GS435" i="1" s="1"/>
  <c r="Q597" i="1"/>
  <c r="EU464" i="1"/>
  <c r="EF473" i="1"/>
  <c r="EL222" i="1"/>
  <c r="HS383" i="1"/>
  <c r="IN347" i="1" s="1"/>
  <c r="II347" i="1" s="1"/>
  <c r="EV470" i="1"/>
  <c r="EL451" i="1"/>
  <c r="EH200" i="1"/>
  <c r="EG439" i="1"/>
  <c r="GR439" i="1" s="1"/>
  <c r="EA438" i="1"/>
  <c r="EV438" i="1" s="1"/>
  <c r="HG438" i="1" s="1"/>
  <c r="HS196" i="1"/>
  <c r="HS192" i="1"/>
  <c r="EP461" i="1"/>
  <c r="EM117" i="1"/>
  <c r="EM136" i="1"/>
  <c r="L580" i="1"/>
  <c r="DT573" i="1"/>
  <c r="EZ137" i="1"/>
  <c r="I504" i="1"/>
  <c r="I574" i="1" s="1"/>
  <c r="EZ106" i="1"/>
  <c r="FW106" i="1" s="1"/>
  <c r="EZ112" i="1"/>
  <c r="FW112" i="1" s="1"/>
  <c r="EN435" i="1"/>
  <c r="GY435" i="1" s="1"/>
  <c r="EI160" i="1"/>
  <c r="EH470" i="1"/>
  <c r="EA125" i="1"/>
  <c r="ES125" i="1" s="1"/>
  <c r="EQ233" i="1"/>
  <c r="T12" i="77"/>
  <c r="HA220" i="1"/>
  <c r="HD220" i="1"/>
  <c r="GY220" i="1" s="1"/>
  <c r="IK220" i="1"/>
  <c r="GZ220" i="1"/>
  <c r="HE220" i="1" s="1"/>
  <c r="EI227" i="1"/>
  <c r="EP205" i="1"/>
  <c r="EZ438" i="1"/>
  <c r="EZ427" i="1"/>
  <c r="AM309" i="45"/>
  <c r="AM308" i="45"/>
  <c r="EC122" i="1"/>
  <c r="EV403" i="1"/>
  <c r="EN205" i="1"/>
  <c r="EJ126" i="1"/>
  <c r="EG366" i="1"/>
  <c r="EC366" i="1"/>
  <c r="EK210" i="1"/>
  <c r="ES220" i="1"/>
  <c r="CC583" i="1"/>
  <c r="HS340" i="1"/>
  <c r="EF227" i="1"/>
  <c r="EN443" i="1"/>
  <c r="DT575" i="1"/>
  <c r="DT583" i="1"/>
  <c r="EC396" i="1"/>
  <c r="ER396" i="1"/>
  <c r="I594" i="1"/>
  <c r="EL240" i="1"/>
  <c r="EH458" i="1"/>
  <c r="BS443" i="1"/>
  <c r="BW443" i="1" s="1"/>
  <c r="EK230" i="1"/>
  <c r="EA124" i="1"/>
  <c r="EC124" i="1" s="1"/>
  <c r="ER388" i="1"/>
  <c r="EA134" i="1"/>
  <c r="EI134" i="1" s="1"/>
  <c r="EC402" i="1"/>
  <c r="CC574" i="1"/>
  <c r="EH565" i="1"/>
  <c r="EN379" i="1"/>
  <c r="EZ233" i="1"/>
  <c r="EV220" i="1"/>
  <c r="EU467" i="1"/>
  <c r="EM459" i="1"/>
  <c r="EO364" i="1"/>
  <c r="DT578" i="1"/>
  <c r="O212" i="51"/>
  <c r="EZ208" i="1"/>
  <c r="EP220" i="1"/>
  <c r="EP458" i="1"/>
  <c r="EM227" i="1"/>
  <c r="EH577" i="1"/>
  <c r="ET128" i="1"/>
  <c r="EZ227" i="1"/>
  <c r="BS455" i="1"/>
  <c r="BW455" i="1" s="1"/>
  <c r="EI444" i="1"/>
  <c r="EF465" i="1"/>
  <c r="AZ578" i="1"/>
  <c r="EL455" i="1"/>
  <c r="EQ129" i="1"/>
  <c r="EE385" i="1"/>
  <c r="EN458" i="1"/>
  <c r="ER462" i="1"/>
  <c r="HS354" i="1"/>
  <c r="EH240" i="1"/>
  <c r="EK436" i="1"/>
  <c r="GV436" i="1" s="1"/>
  <c r="EM129" i="1"/>
  <c r="ES430" i="1"/>
  <c r="HD430" i="1" s="1"/>
  <c r="J591" i="1"/>
  <c r="EU395" i="1"/>
  <c r="EA232" i="1"/>
  <c r="ES232" i="1" s="1"/>
  <c r="EZ450" i="1"/>
  <c r="BO587" i="1"/>
  <c r="EF430" i="1"/>
  <c r="GQ430" i="1" s="1"/>
  <c r="EF462" i="1"/>
  <c r="EL442" i="1"/>
  <c r="GW442" i="1" s="1"/>
  <c r="CC565" i="1"/>
  <c r="EZ432" i="1"/>
  <c r="HD218" i="1"/>
  <c r="GY218" i="1" s="1"/>
  <c r="HD178" i="1"/>
  <c r="GY178" i="1" s="1"/>
  <c r="O269" i="51"/>
  <c r="EH451" i="1"/>
  <c r="EH141" i="1"/>
  <c r="EE404" i="1"/>
  <c r="EC404" i="1"/>
  <c r="EA242" i="1"/>
  <c r="EW242" i="1" s="1"/>
  <c r="EZ218" i="1"/>
  <c r="J499" i="1"/>
  <c r="J569" i="1" s="1"/>
  <c r="EA471" i="1"/>
  <c r="EG471" i="1" s="1"/>
  <c r="EI376" i="1"/>
  <c r="ER200" i="1"/>
  <c r="EP136" i="1"/>
  <c r="EP437" i="1"/>
  <c r="HA437" i="1" s="1"/>
  <c r="GA378" i="1"/>
  <c r="EJ403" i="1"/>
  <c r="EL403" i="1"/>
  <c r="EE156" i="1"/>
  <c r="ER141" i="1"/>
  <c r="ED428" i="1"/>
  <c r="GO428" i="1" s="1"/>
  <c r="EV433" i="1"/>
  <c r="HG433" i="1" s="1"/>
  <c r="EZ229" i="1"/>
  <c r="J510" i="1"/>
  <c r="J580" i="1" s="1"/>
  <c r="GS102" i="1"/>
  <c r="GS104" i="1"/>
  <c r="EN454" i="1"/>
  <c r="EA218" i="1"/>
  <c r="EG218" i="1" s="1"/>
  <c r="EF243" i="1"/>
  <c r="EP433" i="1"/>
  <c r="HA433" i="1" s="1"/>
  <c r="EL435" i="1"/>
  <c r="GW435" i="1" s="1"/>
  <c r="HS239" i="1"/>
  <c r="IN203" i="1" s="1"/>
  <c r="II203" i="1" s="1"/>
  <c r="EU207" i="1"/>
  <c r="EK470" i="1"/>
  <c r="ED152" i="1"/>
  <c r="EQ435" i="1"/>
  <c r="HB435" i="1" s="1"/>
  <c r="GF282" i="1"/>
  <c r="HS216" i="1"/>
  <c r="IN180" i="1" s="1"/>
  <c r="II180" i="1" s="1"/>
  <c r="EH473" i="1"/>
  <c r="EQ222" i="1"/>
  <c r="CC571" i="1"/>
  <c r="HS366" i="1"/>
  <c r="EO435" i="1"/>
  <c r="GZ435" i="1" s="1"/>
  <c r="EI407" i="1"/>
  <c r="EC407" i="1"/>
  <c r="GQ223" i="1"/>
  <c r="V15" i="77" s="1"/>
  <c r="GQ222" i="1"/>
  <c r="V14" i="77" s="1"/>
  <c r="GQ231" i="1"/>
  <c r="V23" i="77" s="1"/>
  <c r="GQ226" i="1"/>
  <c r="V18" i="77" s="1"/>
  <c r="GQ230" i="1"/>
  <c r="V22" i="77" s="1"/>
  <c r="GQ224" i="1"/>
  <c r="V16" i="77" s="1"/>
  <c r="GQ225" i="1"/>
  <c r="V17" i="77" s="1"/>
  <c r="GQ234" i="1"/>
  <c r="V26" i="77" s="1"/>
  <c r="GQ232" i="1"/>
  <c r="V24" i="77" s="1"/>
  <c r="GQ236" i="1"/>
  <c r="V28" i="77" s="1"/>
  <c r="GQ233" i="1"/>
  <c r="V25" i="77" s="1"/>
  <c r="GQ229" i="1"/>
  <c r="V21" i="77" s="1"/>
  <c r="GQ235" i="1"/>
  <c r="V27" i="77" s="1"/>
  <c r="GQ227" i="1"/>
  <c r="V19" i="77" s="1"/>
  <c r="GQ228" i="1"/>
  <c r="V20" i="77" s="1"/>
  <c r="EI473" i="1"/>
  <c r="EK222" i="1"/>
  <c r="EF214" i="1"/>
  <c r="Q576" i="1"/>
  <c r="EJ451" i="1"/>
  <c r="EE234" i="1"/>
  <c r="EO370" i="1"/>
  <c r="EK370" i="1"/>
  <c r="EQ200" i="1"/>
  <c r="EE407" i="1"/>
  <c r="EK439" i="1"/>
  <c r="GV439" i="1" s="1"/>
  <c r="HS207" i="1"/>
  <c r="EA456" i="1"/>
  <c r="EK456" i="1" s="1"/>
  <c r="EW438" i="1"/>
  <c r="HH438" i="1" s="1"/>
  <c r="HS191" i="1"/>
  <c r="L578" i="1"/>
  <c r="EH238" i="1"/>
  <c r="EQ119" i="1"/>
  <c r="EH389" i="1"/>
  <c r="EP152" i="1"/>
  <c r="CA301" i="45"/>
  <c r="EJ117" i="1"/>
  <c r="EV136" i="1"/>
  <c r="EZ156" i="1"/>
  <c r="EI207" i="1"/>
  <c r="GE380" i="1"/>
  <c r="EV387" i="1"/>
  <c r="EK403" i="1"/>
  <c r="DL568" i="1"/>
  <c r="EC227" i="1"/>
  <c r="HS199" i="1"/>
  <c r="EW220" i="1"/>
  <c r="DF571" i="1"/>
  <c r="CJ581" i="1"/>
  <c r="HS206" i="1"/>
  <c r="ED128" i="1"/>
  <c r="EH395" i="1"/>
  <c r="HS347" i="1"/>
  <c r="ED227" i="1"/>
  <c r="Q571" i="1"/>
  <c r="DT579" i="1"/>
  <c r="DT588" i="1"/>
  <c r="EM387" i="1"/>
  <c r="EK227" i="1"/>
  <c r="EV395" i="1"/>
  <c r="J595" i="1"/>
  <c r="EI458" i="1"/>
  <c r="EE443" i="1"/>
  <c r="EH443" i="1"/>
  <c r="EM230" i="1"/>
  <c r="EA123" i="1"/>
  <c r="EU123" i="1" s="1"/>
  <c r="EO120" i="1"/>
  <c r="EH399" i="1"/>
  <c r="EZ468" i="1"/>
  <c r="AN302" i="45"/>
  <c r="AP302" i="45" s="1"/>
  <c r="BG579" i="1"/>
  <c r="J584" i="1"/>
  <c r="EF469" i="1"/>
  <c r="EE220" i="1"/>
  <c r="AM312" i="45"/>
  <c r="HS358" i="1"/>
  <c r="GS340" i="1"/>
  <c r="GS355" i="1"/>
  <c r="GS349" i="1"/>
  <c r="GS345" i="1"/>
  <c r="GS347" i="1"/>
  <c r="GS358" i="1"/>
  <c r="GS359" i="1"/>
  <c r="GS346" i="1"/>
  <c r="GS351" i="1"/>
  <c r="GS342" i="1"/>
  <c r="GS352" i="1"/>
  <c r="GS353" i="1"/>
  <c r="GS341" i="1"/>
  <c r="GS357" i="1"/>
  <c r="GS350" i="1"/>
  <c r="GS354" i="1"/>
  <c r="GS348" i="1"/>
  <c r="GS356" i="1"/>
  <c r="GS343" i="1"/>
  <c r="GS339" i="1"/>
  <c r="GS344" i="1"/>
  <c r="EL230" i="1"/>
  <c r="HD95" i="1"/>
  <c r="GY95" i="1" s="1"/>
  <c r="O217" i="51"/>
  <c r="O235" i="51"/>
  <c r="HD113" i="1"/>
  <c r="GY113" i="1" s="1"/>
  <c r="CB163" i="1"/>
  <c r="HS152" i="1" s="1"/>
  <c r="IN116" i="1" s="1"/>
  <c r="II116" i="1" s="1"/>
  <c r="HD103" i="1"/>
  <c r="GY103" i="1" s="1"/>
  <c r="O225" i="51"/>
  <c r="EK469" i="1"/>
  <c r="EF129" i="1"/>
  <c r="DT577" i="1"/>
  <c r="EW467" i="1"/>
  <c r="EP223" i="1"/>
  <c r="EQ376" i="1"/>
  <c r="EU458" i="1"/>
  <c r="CC580" i="1"/>
  <c r="EV364" i="1"/>
  <c r="EK145" i="1"/>
  <c r="DS587" i="1"/>
  <c r="EM240" i="1"/>
  <c r="HS228" i="1"/>
  <c r="IN192" i="1" s="1"/>
  <c r="II192" i="1" s="1"/>
  <c r="EW455" i="1"/>
  <c r="EN154" i="1"/>
  <c r="EC154" i="1"/>
  <c r="EM383" i="1"/>
  <c r="HS376" i="1"/>
  <c r="IN340" i="1" s="1"/>
  <c r="II340" i="1" s="1"/>
  <c r="BG584" i="1"/>
  <c r="BO584" i="1"/>
  <c r="BH565" i="1"/>
  <c r="EA221" i="1"/>
  <c r="ES221" i="1" s="1"/>
  <c r="EA203" i="1"/>
  <c r="ED203" i="1" s="1"/>
  <c r="EH396" i="1"/>
  <c r="EU465" i="1"/>
  <c r="CJ585" i="1"/>
  <c r="EJ129" i="1"/>
  <c r="EZ440" i="1"/>
  <c r="EV458" i="1"/>
  <c r="EI582" i="1"/>
  <c r="DL574" i="1"/>
  <c r="EH126" i="1"/>
  <c r="EL463" i="1"/>
  <c r="EZ430" i="1"/>
  <c r="ER240" i="1"/>
  <c r="EA144" i="1"/>
  <c r="EC144" i="1" s="1"/>
  <c r="EP450" i="1"/>
  <c r="EH233" i="1"/>
  <c r="EN385" i="1"/>
  <c r="ES122" i="1"/>
  <c r="HS212" i="1"/>
  <c r="BS436" i="1"/>
  <c r="BW436" i="1" s="1"/>
  <c r="EM469" i="1"/>
  <c r="EE129" i="1"/>
  <c r="EQ430" i="1"/>
  <c r="HB430" i="1" s="1"/>
  <c r="BO571" i="1"/>
  <c r="EV233" i="1"/>
  <c r="CY584" i="1"/>
  <c r="EO462" i="1"/>
  <c r="EM442" i="1"/>
  <c r="GX442" i="1" s="1"/>
  <c r="EE389" i="1"/>
  <c r="ET126" i="1"/>
  <c r="EA466" i="1"/>
  <c r="EC466" i="1" s="1"/>
  <c r="EO214" i="1"/>
  <c r="EL141" i="1"/>
  <c r="EE464" i="1"/>
  <c r="AN295" i="45"/>
  <c r="AQ295" i="45" s="1"/>
  <c r="EE403" i="1"/>
  <c r="HS202" i="1"/>
  <c r="ES472" i="1"/>
  <c r="J498" i="1"/>
  <c r="J568" i="1" s="1"/>
  <c r="EZ217" i="1"/>
  <c r="EZ181" i="1"/>
  <c r="FW181" i="1" s="1"/>
  <c r="EZ184" i="1"/>
  <c r="FW184" i="1" s="1"/>
  <c r="EH245" i="1"/>
  <c r="HS225" i="1"/>
  <c r="IN189" i="1" s="1"/>
  <c r="II189" i="1" s="1"/>
  <c r="EP558" i="1"/>
  <c r="EP584" i="1" s="1"/>
  <c r="BQ251" i="1"/>
  <c r="HD219" i="1"/>
  <c r="GY219" i="1" s="1"/>
  <c r="EE214" i="1"/>
  <c r="EM446" i="1"/>
  <c r="CC568" i="1"/>
  <c r="HS234" i="1"/>
  <c r="IN198" i="1" s="1"/>
  <c r="II198" i="1" s="1"/>
  <c r="EM428" i="1"/>
  <c r="GX428" i="1" s="1"/>
  <c r="EF245" i="1"/>
  <c r="EK464" i="1"/>
  <c r="EV454" i="1"/>
  <c r="EH581" i="1"/>
  <c r="ES464" i="1"/>
  <c r="ED243" i="1"/>
  <c r="AZ575" i="1"/>
  <c r="EQ428" i="1"/>
  <c r="HB428" i="1" s="1"/>
  <c r="ES433" i="1"/>
  <c r="HD433" i="1" s="1"/>
  <c r="ER222" i="1"/>
  <c r="EL127" i="1"/>
  <c r="ED470" i="1"/>
  <c r="HS392" i="1"/>
  <c r="IN356" i="1" s="1"/>
  <c r="II356" i="1" s="1"/>
  <c r="EN473" i="1"/>
  <c r="EO389" i="1"/>
  <c r="EU470" i="1"/>
  <c r="HS386" i="1"/>
  <c r="IN350" i="1" s="1"/>
  <c r="II350" i="1" s="1"/>
  <c r="ES389" i="1"/>
  <c r="ED407" i="1"/>
  <c r="ET117" i="1"/>
  <c r="EW472" i="1"/>
  <c r="EL234" i="1"/>
  <c r="EK404" i="1"/>
  <c r="ET383" i="1"/>
  <c r="ER407" i="1"/>
  <c r="Q569" i="1"/>
  <c r="EW222" i="1"/>
  <c r="EP445" i="1"/>
  <c r="EO470" i="1"/>
  <c r="HS182" i="1"/>
  <c r="L584" i="1"/>
  <c r="EK238" i="1"/>
  <c r="EH428" i="1"/>
  <c r="GS428" i="1" s="1"/>
  <c r="AM315" i="45"/>
  <c r="AN315" i="45" s="1"/>
  <c r="AQ315" i="45" s="1"/>
  <c r="EV435" i="1"/>
  <c r="HG435" i="1" s="1"/>
  <c r="ED464" i="1"/>
  <c r="EF200" i="1"/>
  <c r="EH580" i="1"/>
  <c r="L586" i="1"/>
  <c r="DF588" i="1"/>
  <c r="EZ102" i="1"/>
  <c r="FW102" i="1" s="1"/>
  <c r="EQ431" i="1"/>
  <c r="HB431" i="1" s="1"/>
  <c r="EF115" i="1"/>
  <c r="EO376" i="1"/>
  <c r="J570" i="1"/>
  <c r="ES207" i="1"/>
  <c r="HS230" i="1"/>
  <c r="IN194" i="1" s="1"/>
  <c r="II194" i="1" s="1"/>
  <c r="FW380" i="1"/>
  <c r="EV463" i="1"/>
  <c r="HD92" i="1"/>
  <c r="GY92" i="1" s="1"/>
  <c r="O214" i="51"/>
  <c r="Q568" i="1"/>
  <c r="EA138" i="1"/>
  <c r="ET138" i="1" s="1"/>
  <c r="EC458" i="1"/>
  <c r="GW135" i="1"/>
  <c r="IK135" i="1"/>
  <c r="J13" i="77"/>
  <c r="EP394" i="1"/>
  <c r="EN404" i="1"/>
  <c r="EA226" i="1"/>
  <c r="EN226" i="1" s="1"/>
  <c r="EP395" i="1"/>
  <c r="EP467" i="1"/>
  <c r="AM293" i="45"/>
  <c r="AN293" i="45" s="1"/>
  <c r="EZ457" i="1"/>
  <c r="EQ122" i="1"/>
  <c r="HS205" i="1"/>
  <c r="ES129" i="1"/>
  <c r="EN467" i="1"/>
  <c r="I568" i="1"/>
  <c r="I573" i="1"/>
  <c r="BO582" i="1"/>
  <c r="DF569" i="1"/>
  <c r="EZ119" i="1"/>
  <c r="AB301" i="45"/>
  <c r="EK388" i="1"/>
  <c r="EC388" i="1"/>
  <c r="EC240" i="1"/>
  <c r="EO220" i="1"/>
  <c r="EM450" i="1"/>
  <c r="EQ395" i="1"/>
  <c r="CY566" i="1"/>
  <c r="BO570" i="1"/>
  <c r="EL205" i="1"/>
  <c r="HS221" i="1"/>
  <c r="IN185" i="1" s="1"/>
  <c r="II185" i="1" s="1"/>
  <c r="EL469" i="1"/>
  <c r="EJ220" i="1"/>
  <c r="EW450" i="1"/>
  <c r="EH432" i="1"/>
  <c r="GS432" i="1" s="1"/>
  <c r="Q586" i="1"/>
  <c r="BG578" i="1"/>
  <c r="EE470" i="1"/>
  <c r="EK120" i="1"/>
  <c r="EF383" i="1"/>
  <c r="EU469" i="1"/>
  <c r="EH129" i="1"/>
  <c r="HS348" i="1"/>
  <c r="EV227" i="1"/>
  <c r="EQ145" i="1"/>
  <c r="AN314" i="45"/>
  <c r="AP314" i="45" s="1"/>
  <c r="ES230" i="1"/>
  <c r="AB323" i="45"/>
  <c r="EO211" i="1"/>
  <c r="O222" i="51"/>
  <c r="HD100" i="1"/>
  <c r="GY100" i="1" s="1"/>
  <c r="O236" i="51"/>
  <c r="HD114" i="1"/>
  <c r="GY114" i="1" s="1"/>
  <c r="HD117" i="1"/>
  <c r="GY117" i="1" s="1"/>
  <c r="O239" i="51"/>
  <c r="EW129" i="1"/>
  <c r="EF389" i="1"/>
  <c r="HS350" i="1"/>
  <c r="J12" i="77"/>
  <c r="IK134" i="1"/>
  <c r="GW134" i="1"/>
  <c r="DS580" i="1"/>
  <c r="ET145" i="1"/>
  <c r="DF565" i="1"/>
  <c r="EO129" i="1"/>
  <c r="ED154" i="1"/>
  <c r="ET442" i="1"/>
  <c r="HE442" i="1" s="1"/>
  <c r="EV443" i="1"/>
  <c r="EE399" i="1"/>
  <c r="EM226" i="1"/>
  <c r="DF583" i="1"/>
  <c r="EQ126" i="1"/>
  <c r="EZ121" i="1"/>
  <c r="CC579" i="1"/>
  <c r="EH467" i="1"/>
  <c r="HS393" i="1"/>
  <c r="IN357" i="1" s="1"/>
  <c r="II357" i="1" s="1"/>
  <c r="ES233" i="1"/>
  <c r="EV137" i="1"/>
  <c r="EO122" i="1"/>
  <c r="ES236" i="1"/>
  <c r="EV396" i="1"/>
  <c r="DF585" i="1"/>
  <c r="ED436" i="1"/>
  <c r="GO436" i="1" s="1"/>
  <c r="ET469" i="1"/>
  <c r="EU129" i="1"/>
  <c r="ER467" i="1"/>
  <c r="EW389" i="1"/>
  <c r="GA368" i="1"/>
  <c r="FW368" i="1"/>
  <c r="GE368" i="1"/>
  <c r="EZ454" i="1"/>
  <c r="EL405" i="1"/>
  <c r="EA150" i="1"/>
  <c r="EK150" i="1" s="1"/>
  <c r="J519" i="1"/>
  <c r="J589" i="1" s="1"/>
  <c r="EZ238" i="1"/>
  <c r="EZ191" i="1"/>
  <c r="FW191" i="1" s="1"/>
  <c r="GT113" i="1" a="1"/>
  <c r="GT113" i="1" s="1"/>
  <c r="ES245" i="1"/>
  <c r="HS214" i="1"/>
  <c r="IN221" i="1" s="1"/>
  <c r="II221" i="1" s="1"/>
  <c r="HS178" i="1"/>
  <c r="ED404" i="1"/>
  <c r="CA292" i="45"/>
  <c r="HS213" i="1"/>
  <c r="HS218" i="1"/>
  <c r="IN182" i="1" s="1"/>
  <c r="II182" i="1" s="1"/>
  <c r="HN367" i="1"/>
  <c r="EG437" i="1"/>
  <c r="GR437" i="1" s="1"/>
  <c r="EG159" i="1"/>
  <c r="EA118" i="1"/>
  <c r="EU118" i="1" s="1"/>
  <c r="EL245" i="1"/>
  <c r="EU438" i="1"/>
  <c r="HF438" i="1" s="1"/>
  <c r="HS229" i="1"/>
  <c r="IN193" i="1" s="1"/>
  <c r="II193" i="1" s="1"/>
  <c r="EI149" i="1"/>
  <c r="EM438" i="1"/>
  <c r="GX438" i="1" s="1"/>
  <c r="ER376" i="1"/>
  <c r="ED127" i="1"/>
  <c r="EL456" i="1"/>
  <c r="ER245" i="1"/>
  <c r="EF464" i="1"/>
  <c r="GE393" i="1"/>
  <c r="GA393" i="1"/>
  <c r="FW393" i="1"/>
  <c r="J597" i="1"/>
  <c r="AZ571" i="1"/>
  <c r="HS365" i="1"/>
  <c r="HS371" i="1"/>
  <c r="HS361" i="1"/>
  <c r="HS399" i="1"/>
  <c r="HS398" i="1"/>
  <c r="IN362" i="1" s="1"/>
  <c r="II362" i="1" s="1"/>
  <c r="HS375" i="1"/>
  <c r="IN339" i="1" s="1"/>
  <c r="II339" i="1" s="1"/>
  <c r="EK399" i="1"/>
  <c r="EL433" i="1"/>
  <c r="GW433" i="1" s="1"/>
  <c r="EH569" i="1"/>
  <c r="ES117" i="1"/>
  <c r="EA130" i="1"/>
  <c r="EE130" i="1" s="1"/>
  <c r="EP214" i="1"/>
  <c r="EQ472" i="1"/>
  <c r="EU149" i="1"/>
  <c r="EU136" i="1"/>
  <c r="ED222" i="1"/>
  <c r="ER207" i="1"/>
  <c r="HS187" i="1"/>
  <c r="EM214" i="1"/>
  <c r="ET437" i="1"/>
  <c r="HE437" i="1" s="1"/>
  <c r="J573" i="1"/>
  <c r="HN355" i="1"/>
  <c r="EU428" i="1"/>
  <c r="HF428" i="1" s="1"/>
  <c r="EM435" i="1"/>
  <c r="GX435" i="1" s="1"/>
  <c r="EO245" i="1"/>
  <c r="ED200" i="1"/>
  <c r="ET473" i="1"/>
  <c r="ES222" i="1"/>
  <c r="ET376" i="1"/>
  <c r="ES214" i="1"/>
  <c r="L568" i="1"/>
  <c r="ED472" i="1"/>
  <c r="ET119" i="1"/>
  <c r="EZ142" i="1"/>
  <c r="I509" i="1"/>
  <c r="I579" i="1" s="1"/>
  <c r="AM297" i="45"/>
  <c r="EU152" i="1"/>
  <c r="EP115" i="1"/>
  <c r="EZ219" i="1"/>
  <c r="EA146" i="1"/>
  <c r="EC146" i="1" s="1"/>
  <c r="DF567" i="1"/>
  <c r="CK558" i="1"/>
  <c r="CK568" i="1" s="1"/>
  <c r="BI251" i="1"/>
  <c r="EE133" i="1"/>
  <c r="AN289" i="45"/>
  <c r="AP289" i="45" s="1"/>
  <c r="EU383" i="1"/>
  <c r="IC178" i="1" a="1"/>
  <c r="EP129" i="1"/>
  <c r="EO467" i="1"/>
  <c r="EO450" i="1"/>
  <c r="AM331" i="45"/>
  <c r="AN331" i="45" s="1"/>
  <c r="AM330" i="45"/>
  <c r="HS356" i="1"/>
  <c r="EH583" i="1"/>
  <c r="EH145" i="1"/>
  <c r="EN211" i="1"/>
  <c r="EK125" i="1"/>
  <c r="EI467" i="1"/>
  <c r="EU205" i="1"/>
  <c r="EJ128" i="1"/>
  <c r="ED467" i="1"/>
  <c r="EH566" i="1"/>
  <c r="GE373" i="1"/>
  <c r="GA373" i="1"/>
  <c r="FW373" i="1"/>
  <c r="EN407" i="1"/>
  <c r="ET243" i="1"/>
  <c r="EK379" i="1"/>
  <c r="EI220" i="1"/>
  <c r="Q587" i="1"/>
  <c r="I571" i="1"/>
  <c r="EU442" i="1"/>
  <c r="HF442" i="1" s="1"/>
  <c r="AB307" i="45"/>
  <c r="EH205" i="1"/>
  <c r="EF128" i="1"/>
  <c r="EO383" i="1"/>
  <c r="EU220" i="1"/>
  <c r="ED387" i="1"/>
  <c r="EC447" i="1"/>
  <c r="ET432" i="1"/>
  <c r="HE432" i="1" s="1"/>
  <c r="EG442" i="1"/>
  <c r="GR442" i="1" s="1"/>
  <c r="BS122" i="1"/>
  <c r="BW122" i="1" s="1"/>
  <c r="DF584" i="1"/>
  <c r="EF210" i="1"/>
  <c r="ER129" i="1"/>
  <c r="EM366" i="1"/>
  <c r="EH450" i="1"/>
  <c r="ET400" i="1"/>
  <c r="GB282" i="1"/>
  <c r="EQ227" i="1"/>
  <c r="EE145" i="1"/>
  <c r="EF470" i="1"/>
  <c r="EQ221" i="1"/>
  <c r="EE396" i="1"/>
  <c r="O200" i="51"/>
  <c r="O205" i="51"/>
  <c r="EA228" i="1"/>
  <c r="EW228" i="1" s="1"/>
  <c r="EW233" i="1"/>
  <c r="EF137" i="1"/>
  <c r="EV142" i="1"/>
  <c r="EN469" i="1"/>
  <c r="HS367" i="1"/>
  <c r="EG450" i="1"/>
  <c r="BS468" i="1"/>
  <c r="BW468" i="1" s="1"/>
  <c r="EM145" i="1"/>
  <c r="ET443" i="1"/>
  <c r="EF466" i="1"/>
  <c r="EQ469" i="1"/>
  <c r="EO125" i="1"/>
  <c r="DF587" i="1"/>
  <c r="AB326" i="45"/>
  <c r="BS137" i="1"/>
  <c r="BW137" i="1" s="1"/>
  <c r="EV432" i="1"/>
  <c r="HG432" i="1" s="1"/>
  <c r="EW122" i="1"/>
  <c r="EL443" i="1"/>
  <c r="EC429" i="1"/>
  <c r="EA213" i="1"/>
  <c r="EL213" i="1" s="1"/>
  <c r="EL125" i="1"/>
  <c r="EQ154" i="1"/>
  <c r="ES467" i="1"/>
  <c r="BS147" i="1"/>
  <c r="BW147" i="1" s="1"/>
  <c r="EP392" i="1"/>
  <c r="EF126" i="1"/>
  <c r="EE390" i="1"/>
  <c r="EF120" i="1"/>
  <c r="X558" i="1"/>
  <c r="X567" i="1" s="1"/>
  <c r="AZ251" i="1"/>
  <c r="EO210" i="1"/>
  <c r="BS154" i="1"/>
  <c r="BW154" i="1" s="1"/>
  <c r="EV467" i="1"/>
  <c r="EN450" i="1"/>
  <c r="EK458" i="1"/>
  <c r="EI374" i="1"/>
  <c r="EF468" i="1"/>
  <c r="ES156" i="1"/>
  <c r="HS224" i="1"/>
  <c r="IN188" i="1" s="1"/>
  <c r="II188" i="1" s="1"/>
  <c r="EE456" i="1"/>
  <c r="ET403" i="1"/>
  <c r="EC403" i="1"/>
  <c r="EV376" i="1"/>
  <c r="ES218" i="1"/>
  <c r="AL292" i="45"/>
  <c r="J505" i="1"/>
  <c r="J575" i="1" s="1"/>
  <c r="EZ224" i="1"/>
  <c r="EZ195" i="1"/>
  <c r="FW195" i="1" s="1"/>
  <c r="EQ130" i="1"/>
  <c r="J565" i="1"/>
  <c r="EU234" i="1"/>
  <c r="AN311" i="45"/>
  <c r="AQ311" i="45" s="1"/>
  <c r="ET470" i="1"/>
  <c r="EW214" i="1"/>
  <c r="HS208" i="1"/>
  <c r="EJ437" i="1"/>
  <c r="GU437" i="1" s="1"/>
  <c r="EZ146" i="1"/>
  <c r="I513" i="1"/>
  <c r="I583" i="1" s="1"/>
  <c r="EP159" i="1"/>
  <c r="EJ473" i="1"/>
  <c r="EV222" i="1"/>
  <c r="EV157" i="1"/>
  <c r="EF451" i="1"/>
  <c r="EP141" i="1"/>
  <c r="EI403" i="1"/>
  <c r="EP149" i="1"/>
  <c r="EC152" i="1"/>
  <c r="EG435" i="1"/>
  <c r="GR435" i="1" s="1"/>
  <c r="ER404" i="1"/>
  <c r="EP439" i="1"/>
  <c r="HA439" i="1" s="1"/>
  <c r="EG207" i="1"/>
  <c r="EP438" i="1"/>
  <c r="HA438" i="1" s="1"/>
  <c r="FX343" i="1"/>
  <c r="EH472" i="1"/>
  <c r="I499" i="1"/>
  <c r="I569" i="1" s="1"/>
  <c r="EZ132" i="1"/>
  <c r="FW132" i="1" s="1"/>
  <c r="EU403" i="1"/>
  <c r="EK159" i="1"/>
  <c r="AN319" i="45"/>
  <c r="AP319" i="45" s="1"/>
  <c r="EU115" i="1"/>
  <c r="EH214" i="1"/>
  <c r="EA241" i="1"/>
  <c r="EC241" i="1" s="1"/>
  <c r="EF387" i="1"/>
  <c r="EW403" i="1"/>
  <c r="HN381" i="1"/>
  <c r="HN387" i="1"/>
  <c r="EM464" i="1"/>
  <c r="EJ238" i="1"/>
  <c r="EN150" i="1"/>
  <c r="CY565" i="1"/>
  <c r="EG200" i="1"/>
  <c r="DL565" i="1"/>
  <c r="EC394" i="1"/>
  <c r="ES435" i="1"/>
  <c r="HD435" i="1" s="1"/>
  <c r="EG130" i="1"/>
  <c r="EW387" i="1"/>
  <c r="EH568" i="1"/>
  <c r="EU399" i="1"/>
  <c r="EI136" i="1"/>
  <c r="HS400" i="1"/>
  <c r="EK127" i="1"/>
  <c r="HS183" i="1"/>
  <c r="EO451" i="1"/>
  <c r="EE437" i="1"/>
  <c r="GP437" i="1" s="1"/>
  <c r="EL159" i="1"/>
  <c r="Q584" i="1"/>
  <c r="EU245" i="1"/>
  <c r="EP473" i="1"/>
  <c r="EI399" i="1"/>
  <c r="EI222" i="1"/>
  <c r="ER379" i="1"/>
  <c r="I519" i="1"/>
  <c r="I589" i="1" s="1"/>
  <c r="EZ152" i="1"/>
  <c r="EZ96" i="1"/>
  <c r="FW96" i="1" s="1"/>
  <c r="EM152" i="1"/>
  <c r="EV389" i="1"/>
  <c r="EN127" i="1"/>
  <c r="EH456" i="1"/>
  <c r="ER470" i="1"/>
  <c r="ES128" i="1"/>
  <c r="HS389" i="1"/>
  <c r="IN353" i="1" s="1"/>
  <c r="II353" i="1" s="1"/>
  <c r="ED458" i="1"/>
  <c r="EL404" i="1"/>
  <c r="EK128" i="1"/>
  <c r="EH588" i="1"/>
  <c r="EI129" i="1"/>
  <c r="EQ450" i="1"/>
  <c r="EJ370" i="1"/>
  <c r="HS342" i="1"/>
  <c r="EU145" i="1"/>
  <c r="EW211" i="1"/>
  <c r="EH364" i="1"/>
  <c r="CY567" i="1"/>
  <c r="EV126" i="1"/>
  <c r="CY572" i="1"/>
  <c r="CC567" i="1"/>
  <c r="EU134" i="1"/>
  <c r="EE467" i="1"/>
  <c r="CJ566" i="1"/>
  <c r="D85" i="72"/>
  <c r="EZ442" i="1"/>
  <c r="EK383" i="1"/>
  <c r="EG443" i="1"/>
  <c r="EI116" i="1"/>
  <c r="EC116" i="1"/>
  <c r="EF142" i="1"/>
  <c r="EL211" i="1"/>
  <c r="EL120" i="1"/>
  <c r="EG129" i="1"/>
  <c r="I566" i="1"/>
  <c r="AZ566" i="1"/>
  <c r="EV468" i="1"/>
  <c r="EM407" i="1"/>
  <c r="AM307" i="45"/>
  <c r="EW205" i="1"/>
  <c r="EM210" i="1"/>
  <c r="ET458" i="1"/>
  <c r="EO442" i="1"/>
  <c r="GZ442" i="1" s="1"/>
  <c r="EK122" i="1"/>
  <c r="EP443" i="1"/>
  <c r="BS128" i="1"/>
  <c r="EQ210" i="1"/>
  <c r="BS125" i="1"/>
  <c r="BW125" i="1" s="1"/>
  <c r="EA140" i="1"/>
  <c r="EE140" i="1" s="1"/>
  <c r="ES450" i="1"/>
  <c r="BH571" i="1"/>
  <c r="DL579" i="1"/>
  <c r="BS133" i="1"/>
  <c r="BW133" i="1" s="1"/>
  <c r="EE221" i="1"/>
  <c r="HS379" i="1"/>
  <c r="IN343" i="1" s="1"/>
  <c r="II343" i="1" s="1"/>
  <c r="AM323" i="45"/>
  <c r="AN323" i="45" s="1"/>
  <c r="AP323" i="45" s="1"/>
  <c r="BS123" i="1"/>
  <c r="BW123" i="1" s="1"/>
  <c r="HN123" i="1" s="1"/>
  <c r="HD99" i="1"/>
  <c r="GY99" i="1" s="1"/>
  <c r="O221" i="51"/>
  <c r="O204" i="51"/>
  <c r="EK402" i="1"/>
  <c r="EU210" i="1"/>
  <c r="EC401" i="1"/>
  <c r="EN401" i="1"/>
  <c r="EI401" i="1"/>
  <c r="EU401" i="1"/>
  <c r="ED401" i="1"/>
  <c r="EP401" i="1"/>
  <c r="ER401" i="1"/>
  <c r="EW401" i="1"/>
  <c r="EF401" i="1"/>
  <c r="EH401" i="1"/>
  <c r="EJ401" i="1"/>
  <c r="ES401" i="1"/>
  <c r="EE401" i="1"/>
  <c r="EL401" i="1"/>
  <c r="EQ401" i="1"/>
  <c r="ET401" i="1"/>
  <c r="EG401" i="1"/>
  <c r="EM401" i="1"/>
  <c r="EV401" i="1"/>
  <c r="EO401" i="1"/>
  <c r="ET137" i="1"/>
  <c r="EE122" i="1"/>
  <c r="EI469" i="1"/>
  <c r="EE450" i="1"/>
  <c r="CR585" i="1"/>
  <c r="EJ458" i="1"/>
  <c r="EK468" i="1"/>
  <c r="ER145" i="1"/>
  <c r="EE205" i="1"/>
  <c r="EU128" i="1"/>
  <c r="EW226" i="1"/>
  <c r="ER469" i="1"/>
  <c r="BS450" i="1"/>
  <c r="BW450" i="1" s="1"/>
  <c r="EL137" i="1"/>
  <c r="ER432" i="1"/>
  <c r="HC432" i="1" s="1"/>
  <c r="ER122" i="1"/>
  <c r="EI443" i="1"/>
  <c r="EA206" i="1"/>
  <c r="EC206" i="1" s="1"/>
  <c r="EH120" i="1"/>
  <c r="EA212" i="1"/>
  <c r="EC212" i="1" s="1"/>
  <c r="EH455" i="1"/>
  <c r="CJ580" i="1"/>
  <c r="EM125" i="1"/>
  <c r="EG400" i="1"/>
  <c r="EQ388" i="1"/>
  <c r="EE147" i="1"/>
  <c r="ET370" i="1"/>
  <c r="ES145" i="1"/>
  <c r="ES443" i="1"/>
  <c r="EJ443" i="1"/>
  <c r="EH230" i="1"/>
  <c r="EM211" i="1"/>
  <c r="EP120" i="1"/>
  <c r="BS440" i="1"/>
  <c r="BW440" i="1" s="1"/>
  <c r="EN210" i="1"/>
  <c r="ET154" i="1"/>
  <c r="EI450" i="1"/>
  <c r="EH575" i="1"/>
  <c r="DE573" i="1"/>
  <c r="EU468" i="1"/>
  <c r="ET236" i="1"/>
  <c r="AQ317" i="45"/>
  <c r="EG158" i="1"/>
  <c r="DL573" i="1"/>
  <c r="ET214" i="1"/>
  <c r="EK451" i="1"/>
  <c r="J496" i="1"/>
  <c r="J566" i="1" s="1"/>
  <c r="EZ215" i="1"/>
  <c r="GN428" i="1"/>
  <c r="J596" i="1"/>
  <c r="EF376" i="1"/>
  <c r="AQ306" i="45"/>
  <c r="EJ470" i="1"/>
  <c r="ER221" i="1"/>
  <c r="EN214" i="1"/>
  <c r="I520" i="1"/>
  <c r="I590" i="1" s="1"/>
  <c r="EZ153" i="1"/>
  <c r="EL470" i="1"/>
  <c r="CA290" i="45"/>
  <c r="EM234" i="1"/>
  <c r="EP404" i="1"/>
  <c r="CA300" i="45"/>
  <c r="EV473" i="1"/>
  <c r="EA151" i="1"/>
  <c r="EC151" i="1" s="1"/>
  <c r="EV451" i="1"/>
  <c r="EW141" i="1"/>
  <c r="EH138" i="1"/>
  <c r="EK435" i="1"/>
  <c r="GV435" i="1" s="1"/>
  <c r="ED245" i="1"/>
  <c r="DL587" i="1"/>
  <c r="EV207" i="1"/>
  <c r="J572" i="1"/>
  <c r="EI244" i="1"/>
  <c r="EH587" i="1"/>
  <c r="EP472" i="1"/>
  <c r="EQ451" i="1"/>
  <c r="EH578" i="1"/>
  <c r="EH464" i="1"/>
  <c r="AM322" i="45"/>
  <c r="AN322" i="45" s="1"/>
  <c r="AM321" i="45"/>
  <c r="AN321" i="45" s="1"/>
  <c r="ER214" i="1"/>
  <c r="EU454" i="1"/>
  <c r="ES130" i="1"/>
  <c r="EL115" i="1"/>
  <c r="EA229" i="1"/>
  <c r="EC229" i="1" s="1"/>
  <c r="ED454" i="1"/>
  <c r="EJ150" i="1"/>
  <c r="EI200" i="1"/>
  <c r="EZ239" i="1"/>
  <c r="EF439" i="1"/>
  <c r="GQ439" i="1" s="1"/>
  <c r="Q579" i="1"/>
  <c r="EU218" i="1"/>
  <c r="EF394" i="1"/>
  <c r="EE394" i="1"/>
  <c r="EI389" i="1"/>
  <c r="EV130" i="1"/>
  <c r="EJ464" i="1"/>
  <c r="HS184" i="1"/>
  <c r="HS186" i="1"/>
  <c r="L582" i="1"/>
  <c r="AZ586" i="1"/>
  <c r="EE451" i="1"/>
  <c r="ED234" i="1"/>
  <c r="ER159" i="1"/>
  <c r="CC572" i="1"/>
  <c r="EP474" i="1"/>
  <c r="EK446" i="1"/>
  <c r="ED437" i="1"/>
  <c r="GO437" i="1" s="1"/>
  <c r="I515" i="1"/>
  <c r="I585" i="1" s="1"/>
  <c r="EZ148" i="1"/>
  <c r="BS410" i="1"/>
  <c r="BW375" i="1"/>
  <c r="EL387" i="1"/>
  <c r="EE136" i="1"/>
  <c r="AN291" i="45"/>
  <c r="AQ291" i="45" s="1"/>
  <c r="EO439" i="1"/>
  <c r="GZ439" i="1" s="1"/>
  <c r="EX576" i="1"/>
  <c r="EX573" i="1"/>
  <c r="EQ456" i="1"/>
  <c r="EI470" i="1"/>
  <c r="EX582" i="1"/>
  <c r="GN432" i="1"/>
  <c r="EZ115" i="1"/>
  <c r="EL226" i="1"/>
  <c r="EQ394" i="1"/>
  <c r="CY586" i="1"/>
  <c r="ED120" i="1"/>
  <c r="EO233" i="1"/>
  <c r="AN308" i="45"/>
  <c r="AQ308" i="45" s="1"/>
  <c r="EF444" i="1"/>
  <c r="EO126" i="1"/>
  <c r="EF366" i="1"/>
  <c r="EW128" i="1"/>
  <c r="EK226" i="1"/>
  <c r="EL399" i="1"/>
  <c r="J567" i="1"/>
  <c r="AM301" i="45"/>
  <c r="AN301" i="45" s="1"/>
  <c r="EX584" i="1"/>
  <c r="DL578" i="1"/>
  <c r="EH442" i="1"/>
  <c r="GS442" i="1" s="1"/>
  <c r="EQ443" i="1"/>
  <c r="EE142" i="1"/>
  <c r="EQ211" i="1"/>
  <c r="EI120" i="1"/>
  <c r="EL129" i="1"/>
  <c r="I591" i="1"/>
  <c r="BG581" i="1"/>
  <c r="ES468" i="1"/>
  <c r="HS236" i="1"/>
  <c r="IN200" i="1" s="1"/>
  <c r="II200" i="1" s="1"/>
  <c r="EN221" i="1"/>
  <c r="BV575" i="1"/>
  <c r="EV128" i="1"/>
  <c r="EG226" i="1"/>
  <c r="EK129" i="1"/>
  <c r="AZ583" i="1"/>
  <c r="EJ145" i="1"/>
  <c r="EG205" i="1"/>
  <c r="EH142" i="1"/>
  <c r="HS363" i="1"/>
  <c r="BS124" i="1"/>
  <c r="BW124" i="1" s="1"/>
  <c r="BS92" i="1"/>
  <c r="BW92" i="1" s="1"/>
  <c r="BS93" i="1"/>
  <c r="BW93" i="1" s="1"/>
  <c r="BS106" i="1"/>
  <c r="BW106" i="1" s="1"/>
  <c r="BS109" i="1"/>
  <c r="BW109" i="1" s="1"/>
  <c r="HN109" i="1" s="1"/>
  <c r="BS96" i="1"/>
  <c r="BW96" i="1" s="1"/>
  <c r="BS108" i="1"/>
  <c r="BW108" i="1" s="1"/>
  <c r="BS94" i="1"/>
  <c r="BW94" i="1" s="1"/>
  <c r="BS97" i="1"/>
  <c r="BW97" i="1" s="1"/>
  <c r="BS95" i="1"/>
  <c r="BW95" i="1" s="1"/>
  <c r="BS426" i="1"/>
  <c r="BS107" i="1"/>
  <c r="BW107" i="1" s="1"/>
  <c r="BS101" i="1"/>
  <c r="BW101" i="1" s="1"/>
  <c r="BS111" i="1"/>
  <c r="BW111" i="1" s="1"/>
  <c r="BS103" i="1"/>
  <c r="BW103" i="1" s="1"/>
  <c r="BS112" i="1"/>
  <c r="BW112" i="1" s="1"/>
  <c r="BS100" i="1"/>
  <c r="BW100" i="1" s="1"/>
  <c r="HN100" i="1" s="1"/>
  <c r="BS110" i="1"/>
  <c r="BW110" i="1" s="1"/>
  <c r="BS98" i="1"/>
  <c r="BW98" i="1" s="1"/>
  <c r="BS99" i="1"/>
  <c r="BW99" i="1" s="1"/>
  <c r="BS102" i="1"/>
  <c r="BW102" i="1" s="1"/>
  <c r="BS104" i="1"/>
  <c r="BW104" i="1" s="1"/>
  <c r="BS105" i="1"/>
  <c r="BW105" i="1" s="1"/>
  <c r="HS226" i="1"/>
  <c r="IN190" i="1" s="1"/>
  <c r="II190" i="1" s="1"/>
  <c r="EI574" i="1"/>
  <c r="EJ125" i="1"/>
  <c r="IC92" i="1" a="1"/>
  <c r="EG447" i="1"/>
  <c r="ES392" i="1"/>
  <c r="EL366" i="1"/>
  <c r="AB313" i="45"/>
  <c r="EG379" i="1"/>
  <c r="O202" i="51"/>
  <c r="HS116" i="1"/>
  <c r="O216" i="51"/>
  <c r="HD94" i="1"/>
  <c r="GY94" i="1" s="1"/>
  <c r="EL128" i="1"/>
  <c r="GN436" i="1"/>
  <c r="EL388" i="1"/>
  <c r="CY588" i="1"/>
  <c r="EQ366" i="1"/>
  <c r="BG565" i="1"/>
  <c r="EL122" i="1"/>
  <c r="EK443" i="1"/>
  <c r="AN327" i="45"/>
  <c r="AP327" i="45" s="1"/>
  <c r="EN134" i="1"/>
  <c r="ES120" i="1"/>
  <c r="EV402" i="1"/>
  <c r="EP210" i="1"/>
  <c r="EZ436" i="1"/>
  <c r="EJ407" i="1"/>
  <c r="ER458" i="1"/>
  <c r="CR580" i="1"/>
  <c r="ED205" i="1"/>
  <c r="EI587" i="1"/>
  <c r="EG240" i="1"/>
  <c r="ED210" i="1"/>
  <c r="EH209" i="1"/>
  <c r="DE571" i="1"/>
  <c r="ET450" i="1"/>
  <c r="AM326" i="45"/>
  <c r="EC147" i="1"/>
  <c r="EW395" i="1"/>
  <c r="BV586" i="1"/>
  <c r="ET205" i="1"/>
  <c r="ED429" i="1"/>
  <c r="GO429" i="1" s="1"/>
  <c r="CY580" i="1"/>
  <c r="EN120" i="1"/>
  <c r="EJ455" i="1"/>
  <c r="HS209" i="1"/>
  <c r="EM399" i="1"/>
  <c r="ES442" i="1"/>
  <c r="HD442" i="1" s="1"/>
  <c r="EU443" i="1"/>
  <c r="ER205" i="1"/>
  <c r="EJ230" i="1"/>
  <c r="EH573" i="1"/>
  <c r="BS465" i="1"/>
  <c r="BW465" i="1" s="1"/>
  <c r="EW580" i="1"/>
  <c r="EW566" i="1"/>
  <c r="EL402" i="1"/>
  <c r="EW432" i="1"/>
  <c r="HH432" i="1" s="1"/>
  <c r="HS352" i="1"/>
  <c r="EO156" i="1"/>
  <c r="BS145" i="1"/>
  <c r="BW145" i="1" s="1"/>
  <c r="EG376" i="1"/>
  <c r="AX162" i="1"/>
  <c r="I495" i="1"/>
  <c r="I565" i="1" s="1"/>
  <c r="EZ128" i="1"/>
  <c r="EL200" i="1"/>
  <c r="ET207" i="1"/>
  <c r="EJ156" i="1"/>
  <c r="ES446" i="1"/>
  <c r="EL437" i="1"/>
  <c r="GW437" i="1" s="1"/>
  <c r="ED376" i="1"/>
  <c r="ET245" i="1"/>
  <c r="EN158" i="1"/>
  <c r="EG456" i="1"/>
  <c r="EZ223" i="1"/>
  <c r="J504" i="1"/>
  <c r="J574" i="1" s="1"/>
  <c r="EZ197" i="1"/>
  <c r="FW197" i="1" s="1"/>
  <c r="EW428" i="1"/>
  <c r="HH428" i="1" s="1"/>
  <c r="EE433" i="1"/>
  <c r="GP433" i="1" s="1"/>
  <c r="ES403" i="1"/>
  <c r="ED239" i="1"/>
  <c r="EN207" i="1"/>
  <c r="EK221" i="1"/>
  <c r="EU214" i="1"/>
  <c r="EE454" i="1"/>
  <c r="AZ573" i="1"/>
  <c r="EI130" i="1"/>
  <c r="GE365" i="1"/>
  <c r="EI218" i="1"/>
  <c r="EQ404" i="1"/>
  <c r="I517" i="1"/>
  <c r="I587" i="1" s="1"/>
  <c r="EZ150" i="1"/>
  <c r="EI404" i="1"/>
  <c r="AZ579" i="1"/>
  <c r="EU456" i="1"/>
  <c r="EO150" i="1"/>
  <c r="EM138" i="1"/>
  <c r="EH431" i="1"/>
  <c r="GS431" i="1" s="1"/>
  <c r="EH574" i="1"/>
  <c r="EQ403" i="1"/>
  <c r="ER127" i="1"/>
  <c r="EW470" i="1"/>
  <c r="ES451" i="1"/>
  <c r="EH570" i="1"/>
  <c r="CC576" i="1"/>
  <c r="EN464" i="1"/>
  <c r="EO218" i="1"/>
  <c r="J585" i="1"/>
  <c r="ET454" i="1"/>
  <c r="ES428" i="1"/>
  <c r="HD428" i="1" s="1"/>
  <c r="EK433" i="1"/>
  <c r="GV433" i="1" s="1"/>
  <c r="EH439" i="1"/>
  <c r="GS439" i="1" s="1"/>
  <c r="EM218" i="1"/>
  <c r="EI126" i="1"/>
  <c r="EA457" i="1"/>
  <c r="EP457" i="1" s="1"/>
  <c r="EW454" i="1"/>
  <c r="EJ119" i="1"/>
  <c r="ER152" i="1"/>
  <c r="ED389" i="1"/>
  <c r="HS396" i="1"/>
  <c r="IN360" i="1" s="1"/>
  <c r="II360" i="1" s="1"/>
  <c r="J590" i="1"/>
  <c r="EJ439" i="1"/>
  <c r="GU439" i="1" s="1"/>
  <c r="EW218" i="1"/>
  <c r="EP126" i="1"/>
  <c r="EI438" i="1"/>
  <c r="GT438" i="1" s="1"/>
  <c r="L576" i="1"/>
  <c r="EC461" i="1"/>
  <c r="EF241" i="1"/>
  <c r="EG152" i="1"/>
  <c r="EE245" i="1"/>
  <c r="AZ584" i="1"/>
  <c r="EF395" i="1"/>
  <c r="DM580" i="1"/>
  <c r="CJ576" i="1"/>
  <c r="HS194" i="1"/>
  <c r="HS198" i="1"/>
  <c r="EC160" i="1"/>
  <c r="DF576" i="1"/>
  <c r="HN346" i="1"/>
  <c r="HN348" i="1"/>
  <c r="EA449" i="1"/>
  <c r="EC449" i="1" s="1"/>
  <c r="ES370" i="1"/>
  <c r="EG399" i="1"/>
  <c r="ED439" i="1"/>
  <c r="GO439" i="1" s="1"/>
  <c r="EO160" i="1"/>
  <c r="DL571" i="1"/>
  <c r="EW446" i="1"/>
  <c r="EO461" i="1"/>
  <c r="EG454" i="1"/>
  <c r="EV437" i="1"/>
  <c r="HG437" i="1" s="1"/>
  <c r="I514" i="1"/>
  <c r="I584" i="1" s="1"/>
  <c r="EZ147" i="1"/>
  <c r="EZ97" i="1"/>
  <c r="FW97" i="1" s="1"/>
  <c r="EG428" i="1"/>
  <c r="GR428" i="1" s="1"/>
  <c r="EK117" i="1"/>
  <c r="ED136" i="1"/>
  <c r="ES439" i="1"/>
  <c r="HD439" i="1" s="1"/>
  <c r="EE222" i="1"/>
  <c r="EF156" i="1"/>
  <c r="EA121" i="1"/>
  <c r="EC121" i="1" s="1"/>
  <c r="EJ221" i="1"/>
  <c r="EG220" i="1"/>
  <c r="ET467" i="1"/>
  <c r="EJ450" i="1"/>
  <c r="CC573" i="1"/>
  <c r="EE125" i="1"/>
  <c r="ER364" i="1"/>
  <c r="DF577" i="1"/>
  <c r="EZ461" i="1"/>
  <c r="EZ446" i="1"/>
  <c r="EE120" i="1"/>
  <c r="ET233" i="1"/>
  <c r="HS219" i="1"/>
  <c r="IN183" i="1" s="1"/>
  <c r="II183" i="1" s="1"/>
  <c r="EC442" i="1"/>
  <c r="BH579" i="1"/>
  <c r="AZ565" i="1"/>
  <c r="ER442" i="1"/>
  <c r="HC442" i="1" s="1"/>
  <c r="GA377" i="1"/>
  <c r="BO580" i="1"/>
  <c r="EH128" i="1"/>
  <c r="EH125" i="1"/>
  <c r="EQ467" i="1"/>
  <c r="BH581" i="1"/>
  <c r="ET404" i="1"/>
  <c r="BG576" i="1"/>
  <c r="EE227" i="1"/>
  <c r="EK395" i="1"/>
  <c r="EE400" i="1"/>
  <c r="EC400" i="1"/>
  <c r="HS215" i="1"/>
  <c r="IN179" i="1" s="1"/>
  <c r="II179" i="1" s="1"/>
  <c r="EE226" i="1"/>
  <c r="EA216" i="1"/>
  <c r="EO216" i="1" s="1"/>
  <c r="EF125" i="1"/>
  <c r="EI366" i="1"/>
  <c r="EJ467" i="1"/>
  <c r="ES395" i="1"/>
  <c r="AZ568" i="1"/>
  <c r="EN145" i="1"/>
  <c r="FW397" i="1"/>
  <c r="GE397" i="1"/>
  <c r="GA397" i="1"/>
  <c r="ED142" i="1"/>
  <c r="EZ429" i="1"/>
  <c r="EF209" i="1"/>
  <c r="EM447" i="1"/>
  <c r="EG122" i="1"/>
  <c r="DT580" i="1"/>
  <c r="EO466" i="1"/>
  <c r="O201" i="51"/>
  <c r="EJ436" i="1"/>
  <c r="GU436" i="1" s="1"/>
  <c r="EG125" i="1"/>
  <c r="EF450" i="1"/>
  <c r="DT587" i="1"/>
  <c r="CY583" i="1"/>
  <c r="EW443" i="1"/>
  <c r="EM395" i="1"/>
  <c r="EA441" i="1"/>
  <c r="EE441" i="1" s="1"/>
  <c r="GP441" i="1" s="1"/>
  <c r="EH436" i="1"/>
  <c r="GS436" i="1" s="1"/>
  <c r="EL210" i="1"/>
  <c r="EH447" i="1"/>
  <c r="EG137" i="1"/>
  <c r="ES227" i="1"/>
  <c r="GE132" i="1"/>
  <c r="ED386" i="1"/>
  <c r="FW386" i="1" s="1"/>
  <c r="EJ142" i="1"/>
  <c r="HD98" i="1"/>
  <c r="GY98" i="1" s="1"/>
  <c r="O220" i="51"/>
  <c r="CR586" i="1"/>
  <c r="EW240" i="1"/>
  <c r="EW210" i="1"/>
  <c r="EW209" i="1"/>
  <c r="BS467" i="1"/>
  <c r="BW467" i="1" s="1"/>
  <c r="EF447" i="1"/>
  <c r="EO387" i="1"/>
  <c r="EQ442" i="1"/>
  <c r="HB442" i="1" s="1"/>
  <c r="EO205" i="1"/>
  <c r="EJ374" i="1"/>
  <c r="EH400" i="1"/>
  <c r="EU447" i="1"/>
  <c r="BV585" i="1"/>
  <c r="GP228" i="1"/>
  <c r="GP234" i="1"/>
  <c r="GP229" i="1"/>
  <c r="GP236" i="1"/>
  <c r="GP222" i="1"/>
  <c r="GP230" i="1"/>
  <c r="GP232" i="1"/>
  <c r="GP223" i="1"/>
  <c r="GP224" i="1"/>
  <c r="GP225" i="1"/>
  <c r="GP231" i="1"/>
  <c r="GP227" i="1"/>
  <c r="GP233" i="1"/>
  <c r="GP235" i="1"/>
  <c r="GP226" i="1"/>
  <c r="HS355" i="1"/>
  <c r="EA237" i="1"/>
  <c r="EC237" i="1" s="1"/>
  <c r="EG128" i="1"/>
  <c r="EJ465" i="1"/>
  <c r="EX588" i="1"/>
  <c r="EI568" i="1"/>
  <c r="EP447" i="1"/>
  <c r="EQ399" i="1"/>
  <c r="ES137" i="1"/>
  <c r="EE376" i="1"/>
  <c r="HS357" i="1"/>
  <c r="EN227" i="1"/>
  <c r="EV145" i="1"/>
  <c r="ED443" i="1"/>
  <c r="EZ470" i="1"/>
  <c r="EM207" i="1"/>
  <c r="ED446" i="1"/>
  <c r="EF234" i="1"/>
  <c r="EF433" i="1"/>
  <c r="GQ433" i="1" s="1"/>
  <c r="EP245" i="1"/>
  <c r="ES456" i="1"/>
  <c r="EP241" i="1"/>
  <c r="EH150" i="1"/>
  <c r="ED449" i="1"/>
  <c r="EO404" i="1"/>
  <c r="ED403" i="1"/>
  <c r="EE149" i="1"/>
  <c r="HN380" i="1"/>
  <c r="EL207" i="1"/>
  <c r="EK438" i="1"/>
  <c r="GV438" i="1" s="1"/>
  <c r="EV150" i="1"/>
  <c r="EJ149" i="1"/>
  <c r="AQ314" i="45"/>
  <c r="EL214" i="1"/>
  <c r="AZ567" i="1"/>
  <c r="ER150" i="1"/>
  <c r="ER387" i="1"/>
  <c r="AZ581" i="1"/>
  <c r="EH222" i="1"/>
  <c r="EG370" i="1"/>
  <c r="EC370" i="1"/>
  <c r="EQ127" i="1"/>
  <c r="EV456" i="1"/>
  <c r="EP470" i="1"/>
  <c r="EN399" i="1"/>
  <c r="EK454" i="1"/>
  <c r="EQ229" i="1"/>
  <c r="EF437" i="1"/>
  <c r="GQ437" i="1" s="1"/>
  <c r="AM329" i="45"/>
  <c r="AN329" i="45" s="1"/>
  <c r="AP329" i="45" s="1"/>
  <c r="EI117" i="1"/>
  <c r="EI158" i="1"/>
  <c r="ED445" i="1"/>
  <c r="EL156" i="1"/>
  <c r="GS178" i="1" a="1"/>
  <c r="EH241" i="1"/>
  <c r="ET234" i="1"/>
  <c r="EW159" i="1"/>
  <c r="EM433" i="1"/>
  <c r="GX433" i="1" s="1"/>
  <c r="EA453" i="1"/>
  <c r="EN453" i="1" s="1"/>
  <c r="EN439" i="1"/>
  <c r="GY439" i="1" s="1"/>
  <c r="EV218" i="1"/>
  <c r="EH571" i="1"/>
  <c r="EI456" i="1"/>
  <c r="EG214" i="1"/>
  <c r="EI451" i="1"/>
  <c r="EV141" i="1"/>
  <c r="EW437" i="1"/>
  <c r="HH437" i="1" s="1"/>
  <c r="GE382" i="1"/>
  <c r="GA382" i="1"/>
  <c r="FW382" i="1"/>
  <c r="HS377" i="1"/>
  <c r="IN341" i="1" s="1"/>
  <c r="II341" i="1" s="1"/>
  <c r="CC585" i="1"/>
  <c r="ET387" i="1"/>
  <c r="ER403" i="1"/>
  <c r="EI241" i="1"/>
  <c r="EO407" i="1"/>
  <c r="HS390" i="1"/>
  <c r="IN354" i="1" s="1"/>
  <c r="II354" i="1" s="1"/>
  <c r="EE152" i="1"/>
  <c r="AN316" i="45"/>
  <c r="AP316" i="45" s="1"/>
  <c r="EI245" i="1"/>
  <c r="DL584" i="1"/>
  <c r="EG115" i="1"/>
  <c r="EP218" i="1"/>
  <c r="HS180" i="1"/>
  <c r="HS181" i="1"/>
  <c r="EU446" i="1"/>
  <c r="ER149" i="1"/>
  <c r="EV383" i="1"/>
  <c r="EN433" i="1"/>
  <c r="GY433" i="1" s="1"/>
  <c r="EU449" i="1"/>
  <c r="DT581" i="1"/>
  <c r="EI394" i="1"/>
  <c r="EN394" i="1"/>
  <c r="EV160" i="1"/>
  <c r="ED207" i="1"/>
  <c r="EF238" i="1"/>
  <c r="EM454" i="1"/>
  <c r="EZ123" i="1"/>
  <c r="EZ99" i="1"/>
  <c r="FW99" i="1" s="1"/>
  <c r="EZ110" i="1"/>
  <c r="FW110" i="1" s="1"/>
  <c r="HS235" i="1"/>
  <c r="IN199" i="1" s="1"/>
  <c r="II199" i="1" s="1"/>
  <c r="EI433" i="1"/>
  <c r="GT433" i="1" s="1"/>
  <c r="EH130" i="1"/>
  <c r="EJ222" i="1"/>
  <c r="EM376" i="1"/>
  <c r="HS364" i="1"/>
  <c r="EK156" i="1"/>
  <c r="HS211" i="1"/>
  <c r="EM394" i="1"/>
  <c r="EL220" i="1"/>
  <c r="EV450" i="1"/>
  <c r="EG389" i="1"/>
  <c r="EF145" i="1"/>
  <c r="EW232" i="1"/>
  <c r="EP469" i="1"/>
  <c r="EV125" i="1"/>
  <c r="EH379" i="1"/>
  <c r="J582" i="1"/>
  <c r="EV221" i="1"/>
  <c r="CC587" i="1"/>
  <c r="GP136" i="1"/>
  <c r="GP139" i="1"/>
  <c r="GP145" i="1"/>
  <c r="GP150" i="1"/>
  <c r="GP143" i="1"/>
  <c r="GP137" i="1"/>
  <c r="GP144" i="1"/>
  <c r="GP142" i="1"/>
  <c r="GP149" i="1"/>
  <c r="GP141" i="1"/>
  <c r="GP147" i="1"/>
  <c r="GP146" i="1"/>
  <c r="GP148" i="1"/>
  <c r="GP138" i="1"/>
  <c r="GP140" i="1"/>
  <c r="AN304" i="45"/>
  <c r="AP304" i="45" s="1"/>
  <c r="EW142" i="1"/>
  <c r="EA201" i="1"/>
  <c r="EW201" i="1" s="1"/>
  <c r="EL392" i="1"/>
  <c r="EK366" i="1"/>
  <c r="EN122" i="1"/>
  <c r="EE469" i="1"/>
  <c r="EN125" i="1"/>
  <c r="HS359" i="1"/>
  <c r="EO227" i="1"/>
  <c r="EU156" i="1"/>
  <c r="ET125" i="1"/>
  <c r="EA225" i="1"/>
  <c r="EC225" i="1" s="1"/>
  <c r="EN374" i="1"/>
  <c r="EN128" i="1"/>
  <c r="EW404" i="1"/>
  <c r="EJ209" i="1"/>
  <c r="EH223" i="1"/>
  <c r="EN432" i="1"/>
  <c r="GY432" i="1" s="1"/>
  <c r="AM313" i="45"/>
  <c r="EH376" i="1"/>
  <c r="BH566" i="1"/>
  <c r="O203" i="51"/>
  <c r="EN240" i="1"/>
  <c r="EQ125" i="1"/>
  <c r="BS140" i="1"/>
  <c r="BW140" i="1" s="1"/>
  <c r="ER450" i="1"/>
  <c r="EN400" i="1"/>
  <c r="EJ432" i="1"/>
  <c r="GU432" i="1" s="1"/>
  <c r="ED442" i="1"/>
  <c r="GO442" i="1" s="1"/>
  <c r="EV205" i="1"/>
  <c r="ES126" i="1"/>
  <c r="HS232" i="1"/>
  <c r="IN196" i="1" s="1"/>
  <c r="II196" i="1" s="1"/>
  <c r="EA440" i="1"/>
  <c r="EC440" i="1" s="1"/>
  <c r="EV436" i="1"/>
  <c r="HG436" i="1" s="1"/>
  <c r="ES407" i="1"/>
  <c r="ED125" i="1"/>
  <c r="EI447" i="1"/>
  <c r="EL394" i="1"/>
  <c r="EK432" i="1"/>
  <c r="GV432" i="1" s="1"/>
  <c r="BS126" i="1"/>
  <c r="BW126" i="1" s="1"/>
  <c r="EK142" i="1"/>
  <c r="ES134" i="1"/>
  <c r="EF436" i="1"/>
  <c r="GQ436" i="1" s="1"/>
  <c r="EK467" i="1"/>
  <c r="EJ447" i="1"/>
  <c r="EG407" i="1"/>
  <c r="DL581" i="1"/>
  <c r="EN147" i="1"/>
  <c r="EN459" i="1"/>
  <c r="EE442" i="1"/>
  <c r="GP442" i="1" s="1"/>
  <c r="BO568" i="1"/>
  <c r="ED145" i="1"/>
  <c r="EJ466" i="1"/>
  <c r="DS574" i="1"/>
  <c r="O209" i="51"/>
  <c r="ED469" i="1"/>
  <c r="EH220" i="1"/>
  <c r="EE209" i="1"/>
  <c r="HS223" i="1"/>
  <c r="IN187" i="1" s="1"/>
  <c r="II187" i="1" s="1"/>
  <c r="EI219" i="1"/>
  <c r="HS344" i="1"/>
  <c r="EG468" i="1"/>
  <c r="EJ205" i="1"/>
  <c r="ES364" i="1"/>
  <c r="ET221" i="1"/>
  <c r="BA558" i="1"/>
  <c r="BA583" i="1" s="1"/>
  <c r="BD251" i="1"/>
  <c r="EZ447" i="1"/>
  <c r="ER125" i="1"/>
  <c r="AN309" i="45"/>
  <c r="AQ309" i="45" s="1"/>
  <c r="EK447" i="1"/>
  <c r="EZ459" i="1"/>
  <c r="ER137" i="1"/>
  <c r="ES200" i="1" l="1"/>
  <c r="FW365" i="1"/>
  <c r="ED160" i="1"/>
  <c r="EJ160" i="1"/>
  <c r="EG472" i="1"/>
  <c r="EO200" i="1"/>
  <c r="EL467" i="1"/>
  <c r="EF147" i="1"/>
  <c r="EM160" i="1"/>
  <c r="EU125" i="1"/>
  <c r="EI472" i="1"/>
  <c r="ED214" i="1"/>
  <c r="EH160" i="1"/>
  <c r="EE243" i="1"/>
  <c r="EQ432" i="1"/>
  <c r="HB432" i="1" s="1"/>
  <c r="EJ200" i="1"/>
  <c r="EU439" i="1"/>
  <c r="HF439" i="1" s="1"/>
  <c r="GE363" i="1"/>
  <c r="EE472" i="1"/>
  <c r="ET200" i="1"/>
  <c r="EM200" i="1"/>
  <c r="ET455" i="1"/>
  <c r="EK211" i="1"/>
  <c r="EU200" i="1"/>
  <c r="EQ147" i="1"/>
  <c r="EE455" i="1"/>
  <c r="EV200" i="1"/>
  <c r="EU147" i="1"/>
  <c r="EP455" i="1"/>
  <c r="EQ438" i="1"/>
  <c r="HB438" i="1" s="1"/>
  <c r="EM461" i="1"/>
  <c r="ET438" i="1"/>
  <c r="HE438" i="1" s="1"/>
  <c r="EQ436" i="1"/>
  <c r="HB436" i="1" s="1"/>
  <c r="EK141" i="1"/>
  <c r="EK455" i="1"/>
  <c r="EI436" i="1"/>
  <c r="GT436" i="1" s="1"/>
  <c r="EU230" i="1"/>
  <c r="ER465" i="1"/>
  <c r="EN455" i="1"/>
  <c r="EW436" i="1"/>
  <c r="HH436" i="1" s="1"/>
  <c r="HN117" i="1"/>
  <c r="EV214" i="1"/>
  <c r="EQ429" i="1"/>
  <c r="HB429" i="1" s="1"/>
  <c r="EI455" i="1"/>
  <c r="EO448" i="1"/>
  <c r="ER448" i="1"/>
  <c r="EJ461" i="1"/>
  <c r="EG429" i="1"/>
  <c r="GR429" i="1" s="1"/>
  <c r="EO455" i="1"/>
  <c r="EE436" i="1"/>
  <c r="GP436" i="1" s="1"/>
  <c r="EV448" i="1"/>
  <c r="EQ217" i="1"/>
  <c r="EN430" i="1"/>
  <c r="GY430" i="1" s="1"/>
  <c r="EF429" i="1"/>
  <c r="GQ429" i="1" s="1"/>
  <c r="EN157" i="1"/>
  <c r="HN95" i="1"/>
  <c r="HN354" i="1"/>
  <c r="HN342" i="1"/>
  <c r="ES444" i="1"/>
  <c r="EO459" i="1"/>
  <c r="EM444" i="1"/>
  <c r="HN110" i="1"/>
  <c r="HN96" i="1"/>
  <c r="EJ471" i="1"/>
  <c r="EG211" i="1"/>
  <c r="EW463" i="1"/>
  <c r="ES471" i="1"/>
  <c r="EF463" i="1"/>
  <c r="ES211" i="1"/>
  <c r="EE211" i="1"/>
  <c r="ET217" i="1"/>
  <c r="EI239" i="1"/>
  <c r="EV444" i="1"/>
  <c r="EK126" i="1"/>
  <c r="EU459" i="1"/>
  <c r="FW363" i="1"/>
  <c r="EP143" i="1"/>
  <c r="EF143" i="1"/>
  <c r="EC139" i="1"/>
  <c r="EO147" i="1"/>
  <c r="ES461" i="1"/>
  <c r="EI230" i="1"/>
  <c r="EL429" i="1"/>
  <c r="GW429" i="1" s="1"/>
  <c r="ET152" i="1"/>
  <c r="EQ461" i="1"/>
  <c r="ER429" i="1"/>
  <c r="HC429" i="1" s="1"/>
  <c r="EH143" i="1"/>
  <c r="EN143" i="1"/>
  <c r="HN140" i="1"/>
  <c r="EI204" i="1"/>
  <c r="ER229" i="1"/>
  <c r="HN103" i="1"/>
  <c r="HN93" i="1"/>
  <c r="EI157" i="1"/>
  <c r="EF119" i="1"/>
  <c r="HN137" i="1"/>
  <c r="HN349" i="1"/>
  <c r="ET157" i="1"/>
  <c r="EQ444" i="1"/>
  <c r="EM471" i="1"/>
  <c r="EF471" i="1"/>
  <c r="HN144" i="1"/>
  <c r="ET446" i="1"/>
  <c r="EM126" i="1"/>
  <c r="HN339" i="1"/>
  <c r="EV217" i="1"/>
  <c r="EK207" i="1"/>
  <c r="EC143" i="1"/>
  <c r="EK217" i="1"/>
  <c r="HN112" i="1"/>
  <c r="HN121" i="1"/>
  <c r="EU445" i="1"/>
  <c r="EF445" i="1"/>
  <c r="HN145" i="1"/>
  <c r="HN111" i="1"/>
  <c r="HN92" i="1"/>
  <c r="EW119" i="1"/>
  <c r="EE459" i="1"/>
  <c r="HN350" i="1"/>
  <c r="ED133" i="1"/>
  <c r="EE445" i="1"/>
  <c r="EP471" i="1"/>
  <c r="EW444" i="1"/>
  <c r="ES157" i="1"/>
  <c r="EP446" i="1"/>
  <c r="EF446" i="1"/>
  <c r="EH444" i="1"/>
  <c r="EH446" i="1"/>
  <c r="EK444" i="1"/>
  <c r="EO244" i="1"/>
  <c r="EN217" i="1"/>
  <c r="EI143" i="1"/>
  <c r="EC217" i="1"/>
  <c r="HN153" i="1"/>
  <c r="EM463" i="1"/>
  <c r="ER463" i="1"/>
  <c r="HN398" i="1"/>
  <c r="EU119" i="1"/>
  <c r="HN101" i="1"/>
  <c r="HN124" i="1"/>
  <c r="EH463" i="1"/>
  <c r="EL218" i="1"/>
  <c r="HN133" i="1"/>
  <c r="HN359" i="1"/>
  <c r="HN147" i="1"/>
  <c r="EI463" i="1"/>
  <c r="EP444" i="1"/>
  <c r="EC444" i="1"/>
  <c r="EJ227" i="1"/>
  <c r="GE227" i="1" s="1"/>
  <c r="EV147" i="1"/>
  <c r="EE430" i="1"/>
  <c r="GP430" i="1" s="1"/>
  <c r="EM243" i="1"/>
  <c r="HN107" i="1"/>
  <c r="EO119" i="1"/>
  <c r="EU463" i="1"/>
  <c r="EL459" i="1"/>
  <c r="EN246" i="1"/>
  <c r="ER459" i="1"/>
  <c r="ET444" i="1"/>
  <c r="HN361" i="1"/>
  <c r="ER143" i="1"/>
  <c r="EQ143" i="1"/>
  <c r="EI217" i="1"/>
  <c r="EL143" i="1"/>
  <c r="EQ459" i="1"/>
  <c r="HN116" i="1"/>
  <c r="HN106" i="1"/>
  <c r="HN152" i="1"/>
  <c r="ET463" i="1"/>
  <c r="ET471" i="1"/>
  <c r="EG445" i="1"/>
  <c r="EF217" i="1"/>
  <c r="EQ463" i="1"/>
  <c r="ER444" i="1"/>
  <c r="ED459" i="1"/>
  <c r="HN105" i="1"/>
  <c r="EK463" i="1"/>
  <c r="EI459" i="1"/>
  <c r="HN356" i="1"/>
  <c r="HN143" i="1"/>
  <c r="EG217" i="1"/>
  <c r="AN292" i="45"/>
  <c r="AQ292" i="45" s="1"/>
  <c r="EO444" i="1"/>
  <c r="HN127" i="1"/>
  <c r="EN446" i="1"/>
  <c r="EH471" i="1"/>
  <c r="EO208" i="1"/>
  <c r="HN150" i="1"/>
  <c r="EJ460" i="1"/>
  <c r="EO445" i="1"/>
  <c r="EW244" i="1"/>
  <c r="ER445" i="1"/>
  <c r="EJ446" i="1"/>
  <c r="ET459" i="1"/>
  <c r="ER136" i="1"/>
  <c r="EJ214" i="1"/>
  <c r="EH217" i="1"/>
  <c r="EH207" i="1"/>
  <c r="EW207" i="1"/>
  <c r="ET433" i="1"/>
  <c r="HE433" i="1" s="1"/>
  <c r="EO133" i="1"/>
  <c r="ES143" i="1"/>
  <c r="GA202" i="1"/>
  <c r="EK143" i="1"/>
  <c r="EN461" i="1"/>
  <c r="EN160" i="1"/>
  <c r="EH429" i="1"/>
  <c r="GS429" i="1" s="1"/>
  <c r="ED430" i="1"/>
  <c r="GO430" i="1" s="1"/>
  <c r="HN104" i="1"/>
  <c r="EN463" i="1"/>
  <c r="EV471" i="1"/>
  <c r="EG463" i="1"/>
  <c r="HN351" i="1"/>
  <c r="ED157" i="1"/>
  <c r="EG157" i="1"/>
  <c r="FW381" i="1"/>
  <c r="EI445" i="1"/>
  <c r="EP459" i="1"/>
  <c r="EL133" i="1"/>
  <c r="ED143" i="1"/>
  <c r="EW217" i="1"/>
  <c r="EV459" i="1"/>
  <c r="GA363" i="1"/>
  <c r="EQ139" i="1"/>
  <c r="EE229" i="1"/>
  <c r="EP463" i="1"/>
  <c r="HN102" i="1"/>
  <c r="HN97" i="1"/>
  <c r="EJ444" i="1"/>
  <c r="EJ157" i="1"/>
  <c r="EE157" i="1"/>
  <c r="EK471" i="1"/>
  <c r="HN340" i="1"/>
  <c r="HN151" i="1"/>
  <c r="EE444" i="1"/>
  <c r="EK459" i="1"/>
  <c r="EP207" i="1"/>
  <c r="ER433" i="1"/>
  <c r="HC433" i="1" s="1"/>
  <c r="ED433" i="1"/>
  <c r="GO433" i="1" s="1"/>
  <c r="EF133" i="1"/>
  <c r="EW143" i="1"/>
  <c r="EM143" i="1"/>
  <c r="EU143" i="1"/>
  <c r="EO217" i="1"/>
  <c r="EH139" i="1"/>
  <c r="ES463" i="1"/>
  <c r="EV119" i="1"/>
  <c r="EO463" i="1"/>
  <c r="EP217" i="1"/>
  <c r="HN373" i="1"/>
  <c r="EH119" i="1"/>
  <c r="EP119" i="1"/>
  <c r="HN99" i="1"/>
  <c r="HN94" i="1"/>
  <c r="EU444" i="1"/>
  <c r="HN125" i="1"/>
  <c r="EF459" i="1"/>
  <c r="EL119" i="1"/>
  <c r="EP211" i="1"/>
  <c r="HN122" i="1"/>
  <c r="EG446" i="1"/>
  <c r="EE143" i="1"/>
  <c r="ET143" i="1"/>
  <c r="EM133" i="1"/>
  <c r="EO143" i="1"/>
  <c r="EL139" i="1"/>
  <c r="HN341" i="1"/>
  <c r="ES119" i="1"/>
  <c r="EG444" i="1"/>
  <c r="EL217" i="1"/>
  <c r="ED444" i="1"/>
  <c r="HN126" i="1"/>
  <c r="ES445" i="1"/>
  <c r="EL444" i="1"/>
  <c r="EG119" i="1"/>
  <c r="HN98" i="1"/>
  <c r="HN108" i="1"/>
  <c r="EN218" i="1"/>
  <c r="EG459" i="1"/>
  <c r="EL471" i="1"/>
  <c r="HN353" i="1"/>
  <c r="HN344" i="1"/>
  <c r="EN126" i="1"/>
  <c r="EG433" i="1"/>
  <c r="GR433" i="1" s="1"/>
  <c r="HN148" i="1"/>
  <c r="EJ143" i="1"/>
  <c r="EU461" i="1"/>
  <c r="EE139" i="1"/>
  <c r="DM574" i="1"/>
  <c r="DM578" i="1"/>
  <c r="DM586" i="1"/>
  <c r="DM581" i="1"/>
  <c r="DM573" i="1"/>
  <c r="EP585" i="1"/>
  <c r="DM579" i="1"/>
  <c r="DM568" i="1"/>
  <c r="DM582" i="1"/>
  <c r="DM583" i="1"/>
  <c r="DM577" i="1"/>
  <c r="DM576" i="1"/>
  <c r="DM569" i="1"/>
  <c r="DM565" i="1"/>
  <c r="EV206" i="1"/>
  <c r="EN245" i="1"/>
  <c r="EV127" i="1"/>
  <c r="EE117" i="1"/>
  <c r="EV474" i="1"/>
  <c r="EC474" i="1"/>
  <c r="EO154" i="1"/>
  <c r="EH147" i="1"/>
  <c r="EK160" i="1"/>
  <c r="EM430" i="1"/>
  <c r="GX430" i="1" s="1"/>
  <c r="EJ217" i="1"/>
  <c r="EL430" i="1"/>
  <c r="GW430" i="1" s="1"/>
  <c r="EK136" i="1"/>
  <c r="EJ136" i="1"/>
  <c r="ET127" i="1"/>
  <c r="EP117" i="1"/>
  <c r="EF154" i="1"/>
  <c r="EF160" i="1"/>
  <c r="ER430" i="1"/>
  <c r="HC430" i="1" s="1"/>
  <c r="ET430" i="1"/>
  <c r="HE430" i="1" s="1"/>
  <c r="EJ456" i="1"/>
  <c r="EV210" i="1"/>
  <c r="EL474" i="1"/>
  <c r="AQ320" i="45"/>
  <c r="EK147" i="1"/>
  <c r="ER160" i="1"/>
  <c r="EO430" i="1"/>
  <c r="GZ430" i="1" s="1"/>
  <c r="EG430" i="1"/>
  <c r="GR430" i="1" s="1"/>
  <c r="ET151" i="1"/>
  <c r="EF134" i="1"/>
  <c r="EO474" i="1"/>
  <c r="EC443" i="1"/>
  <c r="ES459" i="1"/>
  <c r="ES160" i="1"/>
  <c r="EG160" i="1"/>
  <c r="EH459" i="1"/>
  <c r="ET461" i="1"/>
  <c r="EW430" i="1"/>
  <c r="HH430" i="1" s="1"/>
  <c r="EF139" i="1"/>
  <c r="EM123" i="1"/>
  <c r="EE466" i="1"/>
  <c r="EE210" i="1"/>
  <c r="EU431" i="1"/>
  <c r="HF431" i="1" s="1"/>
  <c r="EC469" i="1"/>
  <c r="EI474" i="1"/>
  <c r="ED474" i="1"/>
  <c r="EK154" i="1"/>
  <c r="EE154" i="1"/>
  <c r="EI154" i="1"/>
  <c r="ER147" i="1"/>
  <c r="EP147" i="1"/>
  <c r="EM147" i="1"/>
  <c r="ET147" i="1"/>
  <c r="EE160" i="1"/>
  <c r="EU160" i="1"/>
  <c r="EK430" i="1"/>
  <c r="GV430" i="1" s="1"/>
  <c r="EI139" i="1"/>
  <c r="EV123" i="1"/>
  <c r="EE123" i="1"/>
  <c r="EL117" i="1"/>
  <c r="EE126" i="1"/>
  <c r="EW117" i="1"/>
  <c r="EG469" i="1"/>
  <c r="FW469" i="1" s="1"/>
  <c r="EH474" i="1"/>
  <c r="ES474" i="1"/>
  <c r="EL147" i="1"/>
  <c r="EQ160" i="1"/>
  <c r="EW160" i="1"/>
  <c r="ER217" i="1"/>
  <c r="EU430" i="1"/>
  <c r="HF430" i="1" s="1"/>
  <c r="ES139" i="1"/>
  <c r="EH151" i="1"/>
  <c r="ES127" i="1"/>
  <c r="EJ469" i="1"/>
  <c r="ER474" i="1"/>
  <c r="EJ474" i="1"/>
  <c r="EC435" i="1"/>
  <c r="GN435" i="1" s="1"/>
  <c r="EP435" i="1"/>
  <c r="HA435" i="1" s="1"/>
  <c r="EI435" i="1"/>
  <c r="GT435" i="1" s="1"/>
  <c r="EI147" i="1"/>
  <c r="EW147" i="1"/>
  <c r="ET160" i="1"/>
  <c r="ED217" i="1"/>
  <c r="EP430" i="1"/>
  <c r="HA430" i="1" s="1"/>
  <c r="EM139" i="1"/>
  <c r="EW206" i="1"/>
  <c r="EJ127" i="1"/>
  <c r="EE474" i="1"/>
  <c r="EU435" i="1"/>
  <c r="HF435" i="1" s="1"/>
  <c r="ED147" i="1"/>
  <c r="ES217" i="1"/>
  <c r="EV430" i="1"/>
  <c r="HG430" i="1" s="1"/>
  <c r="HN113" i="1"/>
  <c r="ES154" i="1"/>
  <c r="EQ156" i="1"/>
  <c r="EJ154" i="1"/>
  <c r="EC129" i="1"/>
  <c r="EH134" i="1"/>
  <c r="ET133" i="1"/>
  <c r="GE133" i="1" s="1"/>
  <c r="EC133" i="1"/>
  <c r="EL123" i="1"/>
  <c r="EH133" i="1"/>
  <c r="EV134" i="1"/>
  <c r="EW114" i="1"/>
  <c r="ET134" i="1"/>
  <c r="ES133" i="1"/>
  <c r="EU114" i="1"/>
  <c r="EN114" i="1"/>
  <c r="EN133" i="1"/>
  <c r="ES146" i="1"/>
  <c r="EU155" i="1"/>
  <c r="EP133" i="1"/>
  <c r="EH114" i="1"/>
  <c r="ES136" i="1"/>
  <c r="EG133" i="1"/>
  <c r="EG139" i="1"/>
  <c r="EF146" i="1"/>
  <c r="ER123" i="1"/>
  <c r="EK134" i="1"/>
  <c r="EW134" i="1"/>
  <c r="ES123" i="1"/>
  <c r="EK133" i="1"/>
  <c r="ES121" i="1"/>
  <c r="EI133" i="1"/>
  <c r="EJ133" i="1"/>
  <c r="ER133" i="1"/>
  <c r="FX94" i="1"/>
  <c r="EP123" i="1"/>
  <c r="EJ123" i="1"/>
  <c r="EK123" i="1"/>
  <c r="ER126" i="1"/>
  <c r="EV133" i="1"/>
  <c r="EQ133" i="1"/>
  <c r="EK139" i="1"/>
  <c r="EQ134" i="1"/>
  <c r="EF114" i="1"/>
  <c r="EJ146" i="1"/>
  <c r="ET146" i="1"/>
  <c r="EW133" i="1"/>
  <c r="ET139" i="1"/>
  <c r="EF228" i="1"/>
  <c r="EF138" i="1"/>
  <c r="EC451" i="1"/>
  <c r="EN138" i="1"/>
  <c r="EH213" i="1"/>
  <c r="EO138" i="1"/>
  <c r="EK149" i="1"/>
  <c r="EG221" i="1"/>
  <c r="ED219" i="1"/>
  <c r="EN437" i="1"/>
  <c r="GY437" i="1" s="1"/>
  <c r="EJ213" i="1"/>
  <c r="EQ213" i="1"/>
  <c r="EF230" i="1"/>
  <c r="EE230" i="1"/>
  <c r="ED139" i="1"/>
  <c r="EW149" i="1"/>
  <c r="EW230" i="1"/>
  <c r="EE217" i="1"/>
  <c r="EV139" i="1"/>
  <c r="EW139" i="1"/>
  <c r="EP221" i="1"/>
  <c r="ET149" i="1"/>
  <c r="ER139" i="1"/>
  <c r="EP139" i="1"/>
  <c r="EU221" i="1"/>
  <c r="EM217" i="1"/>
  <c r="EJ430" i="1"/>
  <c r="GU430" i="1" s="1"/>
  <c r="EJ139" i="1"/>
  <c r="EU139" i="1"/>
  <c r="EE213" i="1"/>
  <c r="EO149" i="1"/>
  <c r="EF149" i="1"/>
  <c r="EF211" i="1"/>
  <c r="EW445" i="1"/>
  <c r="ET230" i="1"/>
  <c r="EO139" i="1"/>
  <c r="EI449" i="1"/>
  <c r="EF441" i="1"/>
  <c r="GQ441" i="1" s="1"/>
  <c r="GA381" i="1"/>
  <c r="EI235" i="1"/>
  <c r="EO235" i="1"/>
  <c r="EF235" i="1"/>
  <c r="EW235" i="1"/>
  <c r="ED235" i="1"/>
  <c r="EG235" i="1"/>
  <c r="EL235" i="1"/>
  <c r="EH235" i="1"/>
  <c r="EE235" i="1"/>
  <c r="EN235" i="1"/>
  <c r="EP235" i="1"/>
  <c r="EV235" i="1"/>
  <c r="EQ235" i="1"/>
  <c r="EK235" i="1"/>
  <c r="EU235" i="1"/>
  <c r="EJ235" i="1"/>
  <c r="ES235" i="1"/>
  <c r="ET235" i="1"/>
  <c r="ER235" i="1"/>
  <c r="EO443" i="1"/>
  <c r="EP200" i="1"/>
  <c r="EC433" i="1"/>
  <c r="GE236" i="1"/>
  <c r="EW459" i="1"/>
  <c r="EC230" i="1"/>
  <c r="EN230" i="1"/>
  <c r="EG230" i="1"/>
  <c r="AQ324" i="45"/>
  <c r="HN357" i="1"/>
  <c r="HN119" i="1"/>
  <c r="EJ204" i="1"/>
  <c r="GS96" i="1"/>
  <c r="EJ434" i="1"/>
  <c r="GU434" i="1" s="1"/>
  <c r="EV144" i="1"/>
  <c r="GE392" i="1"/>
  <c r="ED158" i="1"/>
  <c r="EP204" i="1"/>
  <c r="EG203" i="1"/>
  <c r="EO144" i="1"/>
  <c r="EQ148" i="1"/>
  <c r="EE434" i="1"/>
  <c r="GP434" i="1" s="1"/>
  <c r="EU204" i="1"/>
  <c r="EU228" i="1"/>
  <c r="EP580" i="1"/>
  <c r="EO203" i="1"/>
  <c r="ER203" i="1"/>
  <c r="ES203" i="1"/>
  <c r="EE148" i="1"/>
  <c r="EW434" i="1"/>
  <c r="HH434" i="1" s="1"/>
  <c r="GS106" i="1"/>
  <c r="GS95" i="1"/>
  <c r="EQ448" i="1"/>
  <c r="ET144" i="1"/>
  <c r="ES204" i="1"/>
  <c r="EG204" i="1"/>
  <c r="EI144" i="1"/>
  <c r="EP144" i="1"/>
  <c r="EW203" i="1"/>
  <c r="AP315" i="45"/>
  <c r="EL148" i="1"/>
  <c r="EU148" i="1"/>
  <c r="EQ123" i="1"/>
  <c r="GS97" i="1"/>
  <c r="GS105" i="1"/>
  <c r="ER148" i="1"/>
  <c r="EQ155" i="1"/>
  <c r="EN229" i="1"/>
  <c r="ES206" i="1"/>
  <c r="ER144" i="1"/>
  <c r="ED148" i="1"/>
  <c r="EO228" i="1"/>
  <c r="EH135" i="1"/>
  <c r="EF148" i="1"/>
  <c r="EV434" i="1"/>
  <c r="HG434" i="1" s="1"/>
  <c r="GS103" i="1"/>
  <c r="GS93" i="1"/>
  <c r="EP148" i="1"/>
  <c r="EC439" i="1"/>
  <c r="GN439" i="1" s="1"/>
  <c r="EI439" i="1"/>
  <c r="GT439" i="1" s="1"/>
  <c r="EE439" i="1"/>
  <c r="GP439" i="1" s="1"/>
  <c r="EV439" i="1"/>
  <c r="HG439" i="1" s="1"/>
  <c r="EM439" i="1"/>
  <c r="GX439" i="1" s="1"/>
  <c r="EF158" i="1"/>
  <c r="EK148" i="1"/>
  <c r="FW236" i="1"/>
  <c r="EP577" i="1"/>
  <c r="EU242" i="1"/>
  <c r="ER204" i="1"/>
  <c r="GA236" i="1"/>
  <c r="EM204" i="1"/>
  <c r="EM203" i="1"/>
  <c r="GS94" i="1"/>
  <c r="GS111" i="1"/>
  <c r="EJ148" i="1"/>
  <c r="EN135" i="1"/>
  <c r="EO155" i="1"/>
  <c r="EL203" i="1"/>
  <c r="EK203" i="1"/>
  <c r="EN148" i="1"/>
  <c r="GE202" i="1"/>
  <c r="GS98" i="1"/>
  <c r="GS110" i="1"/>
  <c r="EL228" i="1"/>
  <c r="EK144" i="1"/>
  <c r="EW204" i="1"/>
  <c r="ET434" i="1"/>
  <c r="HE434" i="1" s="1"/>
  <c r="EO204" i="1"/>
  <c r="EL144" i="1"/>
  <c r="EU203" i="1"/>
  <c r="FW202" i="1"/>
  <c r="GS100" i="1"/>
  <c r="GS108" i="1"/>
  <c r="EN141" i="1"/>
  <c r="EN140" i="1"/>
  <c r="EM140" i="1"/>
  <c r="EV204" i="1"/>
  <c r="EK229" i="1"/>
  <c r="ES148" i="1"/>
  <c r="EK434" i="1"/>
  <c r="GV434" i="1" s="1"/>
  <c r="EP229" i="1"/>
  <c r="EO434" i="1"/>
  <c r="GZ434" i="1" s="1"/>
  <c r="EL204" i="1"/>
  <c r="EM144" i="1"/>
  <c r="EP203" i="1"/>
  <c r="EV138" i="1"/>
  <c r="GS101" i="1"/>
  <c r="EG448" i="1"/>
  <c r="AQ302" i="45"/>
  <c r="EH204" i="1"/>
  <c r="EG140" i="1"/>
  <c r="EI140" i="1"/>
  <c r="EP566" i="1"/>
  <c r="EE228" i="1"/>
  <c r="EI148" i="1"/>
  <c r="EG148" i="1"/>
  <c r="GS112" i="1"/>
  <c r="EV148" i="1"/>
  <c r="EQ141" i="1"/>
  <c r="EK448" i="1"/>
  <c r="EW148" i="1"/>
  <c r="EF140" i="1"/>
  <c r="EK204" i="1"/>
  <c r="EI228" i="1"/>
  <c r="EQ203" i="1"/>
  <c r="EQ204" i="1"/>
  <c r="EH434" i="1"/>
  <c r="GS434" i="1" s="1"/>
  <c r="EH123" i="1"/>
  <c r="GS107" i="1"/>
  <c r="EF204" i="1"/>
  <c r="ES448" i="1"/>
  <c r="GS92" i="1"/>
  <c r="EO148" i="1"/>
  <c r="ET148" i="1"/>
  <c r="EV158" i="1"/>
  <c r="EN228" i="1"/>
  <c r="EN204" i="1"/>
  <c r="ER228" i="1"/>
  <c r="EN203" i="1"/>
  <c r="EU144" i="1"/>
  <c r="EI434" i="1"/>
  <c r="GT434" i="1" s="1"/>
  <c r="ER158" i="1"/>
  <c r="EK138" i="1"/>
  <c r="EM434" i="1"/>
  <c r="GX434" i="1" s="1"/>
  <c r="EE204" i="1"/>
  <c r="GS109" i="1"/>
  <c r="ET448" i="1"/>
  <c r="EQ439" i="1"/>
  <c r="HB439" i="1" s="1"/>
  <c r="EQ136" i="1"/>
  <c r="EJ134" i="1"/>
  <c r="EC140" i="1"/>
  <c r="HN129" i="1"/>
  <c r="X566" i="1"/>
  <c r="EH136" i="1"/>
  <c r="EN136" i="1"/>
  <c r="EN119" i="1"/>
  <c r="EM119" i="1"/>
  <c r="EE119" i="1"/>
  <c r="EG127" i="1"/>
  <c r="ED119" i="1"/>
  <c r="ER119" i="1"/>
  <c r="EK119" i="1"/>
  <c r="EH154" i="1"/>
  <c r="EI119" i="1"/>
  <c r="ER154" i="1"/>
  <c r="GA154" i="1" s="1"/>
  <c r="EM154" i="1"/>
  <c r="EO146" i="1"/>
  <c r="HN132" i="1"/>
  <c r="HN135" i="1"/>
  <c r="AP309" i="45"/>
  <c r="AQ300" i="45"/>
  <c r="HN352" i="1"/>
  <c r="EI226" i="1"/>
  <c r="O249" i="51"/>
  <c r="EP456" i="1"/>
  <c r="GE381" i="1"/>
  <c r="EH127" i="1"/>
  <c r="EV241" i="1"/>
  <c r="EU241" i="1"/>
  <c r="J583" i="1"/>
  <c r="EH117" i="1"/>
  <c r="GA372" i="1"/>
  <c r="EM223" i="1"/>
  <c r="EW127" i="1"/>
  <c r="EP434" i="1"/>
  <c r="HA434" i="1" s="1"/>
  <c r="EF434" i="1"/>
  <c r="GQ434" i="1" s="1"/>
  <c r="EV156" i="1"/>
  <c r="EJ433" i="1"/>
  <c r="GU433" i="1" s="1"/>
  <c r="EC448" i="1"/>
  <c r="EQ157" i="1"/>
  <c r="EE127" i="1"/>
  <c r="EU451" i="1"/>
  <c r="AP311" i="45"/>
  <c r="EV149" i="1"/>
  <c r="HN345" i="1"/>
  <c r="EL158" i="1"/>
  <c r="EO223" i="1"/>
  <c r="ED448" i="1"/>
  <c r="ED452" i="1"/>
  <c r="ES452" i="1"/>
  <c r="ER452" i="1"/>
  <c r="EV452" i="1"/>
  <c r="EH452" i="1"/>
  <c r="EU452" i="1"/>
  <c r="EP452" i="1"/>
  <c r="EF452" i="1"/>
  <c r="EG452" i="1"/>
  <c r="EO452" i="1"/>
  <c r="EW452" i="1"/>
  <c r="EJ452" i="1"/>
  <c r="EM452" i="1"/>
  <c r="EK452" i="1"/>
  <c r="EQ452" i="1"/>
  <c r="EN452" i="1"/>
  <c r="EL452" i="1"/>
  <c r="EE452" i="1"/>
  <c r="EM156" i="1"/>
  <c r="EM451" i="1"/>
  <c r="EK241" i="1"/>
  <c r="EQ218" i="1"/>
  <c r="EF157" i="1"/>
  <c r="EF117" i="1"/>
  <c r="ER117" i="1"/>
  <c r="EW448" i="1"/>
  <c r="EP448" i="1"/>
  <c r="EN466" i="1"/>
  <c r="EF448" i="1"/>
  <c r="EM241" i="1"/>
  <c r="EN241" i="1"/>
  <c r="EQ434" i="1"/>
  <c r="HB434" i="1" s="1"/>
  <c r="EF127" i="1"/>
  <c r="EP127" i="1"/>
  <c r="EM127" i="1"/>
  <c r="EN448" i="1"/>
  <c r="EI452" i="1"/>
  <c r="FW379" i="1"/>
  <c r="GA385" i="1"/>
  <c r="EC438" i="1"/>
  <c r="GN438" i="1" s="1"/>
  <c r="AP325" i="45"/>
  <c r="HN386" i="1"/>
  <c r="AP296" i="45"/>
  <c r="FW399" i="1"/>
  <c r="FW374" i="1"/>
  <c r="GE395" i="1"/>
  <c r="EP576" i="1"/>
  <c r="J576" i="1"/>
  <c r="AQ298" i="45"/>
  <c r="GA376" i="1"/>
  <c r="ES454" i="1"/>
  <c r="ER156" i="1"/>
  <c r="EE448" i="1"/>
  <c r="FW233" i="1"/>
  <c r="FW383" i="1"/>
  <c r="EJ445" i="1"/>
  <c r="EU448" i="1"/>
  <c r="EM448" i="1"/>
  <c r="EN156" i="1"/>
  <c r="EL448" i="1"/>
  <c r="EH448" i="1"/>
  <c r="FW407" i="1"/>
  <c r="FW389" i="1"/>
  <c r="EE438" i="1"/>
  <c r="GP438" i="1" s="1"/>
  <c r="EO454" i="1"/>
  <c r="EI448" i="1"/>
  <c r="GA137" i="1"/>
  <c r="EJ208" i="1"/>
  <c r="EF144" i="1"/>
  <c r="HS153" i="1"/>
  <c r="IN117" i="1" s="1"/>
  <c r="II117" i="1" s="1"/>
  <c r="ER232" i="1"/>
  <c r="EO431" i="1"/>
  <c r="GZ431" i="1" s="1"/>
  <c r="EC135" i="1"/>
  <c r="HS134" i="1"/>
  <c r="IN98" i="1" s="1"/>
  <c r="II98" i="1" s="1"/>
  <c r="EM242" i="1"/>
  <c r="EG244" i="1"/>
  <c r="HS110" i="1"/>
  <c r="EW135" i="1"/>
  <c r="EK208" i="1"/>
  <c r="EG431" i="1"/>
  <c r="GR431" i="1" s="1"/>
  <c r="ER460" i="1"/>
  <c r="ED208" i="1"/>
  <c r="ES244" i="1"/>
  <c r="EG208" i="1"/>
  <c r="EI460" i="1"/>
  <c r="GA238" i="1"/>
  <c r="HS96" i="1"/>
  <c r="ES431" i="1"/>
  <c r="HD431" i="1" s="1"/>
  <c r="HS118" i="1"/>
  <c r="EU135" i="1"/>
  <c r="HS150" i="1"/>
  <c r="IN114" i="1" s="1"/>
  <c r="II114" i="1" s="1"/>
  <c r="ES208" i="1"/>
  <c r="EW208" i="1"/>
  <c r="EP208" i="1"/>
  <c r="EH460" i="1"/>
  <c r="HS94" i="1"/>
  <c r="HS106" i="1"/>
  <c r="ED135" i="1"/>
  <c r="ER135" i="1"/>
  <c r="ED146" i="1"/>
  <c r="EK431" i="1"/>
  <c r="GV431" i="1" s="1"/>
  <c r="EI135" i="1"/>
  <c r="ER208" i="1"/>
  <c r="EG232" i="1"/>
  <c r="EW460" i="1"/>
  <c r="EQ460" i="1"/>
  <c r="FX180" i="1"/>
  <c r="FX181" i="1" s="1"/>
  <c r="FX182" i="1" s="1"/>
  <c r="EN431" i="1"/>
  <c r="GY431" i="1" s="1"/>
  <c r="EF460" i="1"/>
  <c r="HS135" i="1"/>
  <c r="IN99" i="1" s="1"/>
  <c r="II99" i="1" s="1"/>
  <c r="HS102" i="1"/>
  <c r="EK135" i="1"/>
  <c r="EL431" i="1"/>
  <c r="GW431" i="1" s="1"/>
  <c r="EK118" i="1"/>
  <c r="EL460" i="1"/>
  <c r="EN208" i="1"/>
  <c r="EU208" i="1"/>
  <c r="ED431" i="1"/>
  <c r="GO431" i="1" s="1"/>
  <c r="ED460" i="1"/>
  <c r="ER431" i="1"/>
  <c r="HC431" i="1" s="1"/>
  <c r="EM244" i="1"/>
  <c r="ET244" i="1"/>
  <c r="GA473" i="1"/>
  <c r="HS98" i="1"/>
  <c r="HS136" i="1"/>
  <c r="IN100" i="1" s="1"/>
  <c r="II100" i="1" s="1"/>
  <c r="EI208" i="1"/>
  <c r="EP460" i="1"/>
  <c r="HS117" i="1"/>
  <c r="EL135" i="1"/>
  <c r="EM460" i="1"/>
  <c r="EW431" i="1"/>
  <c r="HH431" i="1" s="1"/>
  <c r="HS119" i="1"/>
  <c r="EL146" i="1"/>
  <c r="ET208" i="1"/>
  <c r="EV244" i="1"/>
  <c r="EO232" i="1"/>
  <c r="EK460" i="1"/>
  <c r="HS111" i="1"/>
  <c r="CK580" i="1"/>
  <c r="EU460" i="1"/>
  <c r="EH232" i="1"/>
  <c r="EK244" i="1"/>
  <c r="EL244" i="1"/>
  <c r="EH208" i="1"/>
  <c r="EJ135" i="1"/>
  <c r="ES135" i="1"/>
  <c r="EF208" i="1"/>
  <c r="EC446" i="1"/>
  <c r="ET460" i="1"/>
  <c r="EJ232" i="1"/>
  <c r="GA233" i="1"/>
  <c r="ES460" i="1"/>
  <c r="EO135" i="1"/>
  <c r="HS95" i="1"/>
  <c r="CK578" i="1"/>
  <c r="ER118" i="1"/>
  <c r="EQ135" i="1"/>
  <c r="HS114" i="1"/>
  <c r="EM208" i="1"/>
  <c r="EI431" i="1"/>
  <c r="GT431" i="1" s="1"/>
  <c r="EL208" i="1"/>
  <c r="HS123" i="1"/>
  <c r="GE233" i="1"/>
  <c r="HS130" i="1"/>
  <c r="IN94" i="1" s="1"/>
  <c r="II94" i="1" s="1"/>
  <c r="HS103" i="1"/>
  <c r="HS128" i="1"/>
  <c r="IN139" i="1" s="1"/>
  <c r="II139" i="1" s="1"/>
  <c r="EN460" i="1"/>
  <c r="EE431" i="1"/>
  <c r="GP431" i="1" s="1"/>
  <c r="EJ218" i="1"/>
  <c r="EP431" i="1"/>
  <c r="HA431" i="1" s="1"/>
  <c r="EE200" i="1"/>
  <c r="EN223" i="1"/>
  <c r="EK223" i="1"/>
  <c r="ER223" i="1"/>
  <c r="EW223" i="1"/>
  <c r="EQ223" i="1"/>
  <c r="EV223" i="1"/>
  <c r="ES223" i="1"/>
  <c r="HS115" i="1"/>
  <c r="GE465" i="1"/>
  <c r="EE208" i="1"/>
  <c r="ET135" i="1"/>
  <c r="EG460" i="1"/>
  <c r="EQ208" i="1"/>
  <c r="HS99" i="1"/>
  <c r="EM232" i="1"/>
  <c r="EV431" i="1"/>
  <c r="HG431" i="1" s="1"/>
  <c r="ER471" i="1"/>
  <c r="EE460" i="1"/>
  <c r="EF431" i="1"/>
  <c r="GQ431" i="1" s="1"/>
  <c r="EV208" i="1"/>
  <c r="EG123" i="1"/>
  <c r="EP572" i="1"/>
  <c r="EU159" i="1"/>
  <c r="EL464" i="1"/>
  <c r="EC445" i="1"/>
  <c r="ED123" i="1"/>
  <c r="EC441" i="1"/>
  <c r="GE473" i="1"/>
  <c r="EC118" i="1"/>
  <c r="HS112" i="1"/>
  <c r="HN130" i="1"/>
  <c r="EK158" i="1"/>
  <c r="ES141" i="1"/>
  <c r="HS139" i="1"/>
  <c r="IN103" i="1" s="1"/>
  <c r="II103" i="1" s="1"/>
  <c r="EF232" i="1"/>
  <c r="EN471" i="1"/>
  <c r="EQ114" i="1"/>
  <c r="ED211" i="1"/>
  <c r="EI153" i="1"/>
  <c r="EL232" i="1"/>
  <c r="EM157" i="1"/>
  <c r="J586" i="1"/>
  <c r="EJ463" i="1"/>
  <c r="EJ431" i="1"/>
  <c r="GU431" i="1" s="1"/>
  <c r="EV460" i="1"/>
  <c r="EC456" i="1"/>
  <c r="FW455" i="1"/>
  <c r="EC434" i="1"/>
  <c r="GE220" i="1"/>
  <c r="EC201" i="1"/>
  <c r="EC453" i="1"/>
  <c r="FW205" i="1"/>
  <c r="GE462" i="1"/>
  <c r="FW473" i="1"/>
  <c r="ED434" i="1"/>
  <c r="GO434" i="1" s="1"/>
  <c r="HN131" i="1"/>
  <c r="FW137" i="1"/>
  <c r="EO471" i="1"/>
  <c r="ED126" i="1"/>
  <c r="EI441" i="1"/>
  <c r="GT441" i="1" s="1"/>
  <c r="EW144" i="1"/>
  <c r="ET456" i="1"/>
  <c r="HN136" i="1"/>
  <c r="EC158" i="1"/>
  <c r="ES441" i="1"/>
  <c r="HD441" i="1" s="1"/>
  <c r="X573" i="1"/>
  <c r="EC138" i="1"/>
  <c r="ED144" i="1"/>
  <c r="ER466" i="1"/>
  <c r="HN114" i="1"/>
  <c r="EC245" i="1"/>
  <c r="X583" i="1"/>
  <c r="FX95" i="1"/>
  <c r="FX96" i="1" s="1"/>
  <c r="FX97" i="1" s="1"/>
  <c r="FX98" i="1" s="1"/>
  <c r="FX99" i="1" s="1"/>
  <c r="FW450" i="1"/>
  <c r="ED228" i="1"/>
  <c r="HS131" i="1"/>
  <c r="IN95" i="1" s="1"/>
  <c r="II95" i="1" s="1"/>
  <c r="FW129" i="1"/>
  <c r="EC200" i="1"/>
  <c r="EC431" i="1"/>
  <c r="GN431" i="1" s="1"/>
  <c r="FW465" i="1"/>
  <c r="EH457" i="1"/>
  <c r="ED206" i="1"/>
  <c r="EC123" i="1"/>
  <c r="EL126" i="1"/>
  <c r="GA465" i="1"/>
  <c r="GA222" i="1"/>
  <c r="EC471" i="1"/>
  <c r="J592" i="1"/>
  <c r="GE142" i="1"/>
  <c r="ET241" i="1"/>
  <c r="GA217" i="1"/>
  <c r="EN472" i="1"/>
  <c r="EL434" i="1"/>
  <c r="GW434" i="1" s="1"/>
  <c r="AQ321" i="45"/>
  <c r="AP321" i="45"/>
  <c r="AQ305" i="45"/>
  <c r="AP305" i="45"/>
  <c r="AQ322" i="45"/>
  <c r="AP322" i="45"/>
  <c r="GN440" i="1"/>
  <c r="AQ331" i="45"/>
  <c r="AP331" i="45"/>
  <c r="IK139" i="1"/>
  <c r="J17" i="77"/>
  <c r="GW139" i="1"/>
  <c r="ER225" i="1"/>
  <c r="T14" i="77"/>
  <c r="GZ222" i="1"/>
  <c r="HE222" i="1" s="1"/>
  <c r="IN222" i="1"/>
  <c r="II222" i="1" s="1"/>
  <c r="IK222" i="1"/>
  <c r="HD222" i="1"/>
  <c r="GY222" i="1" s="1"/>
  <c r="HA222" i="1"/>
  <c r="EK453" i="1"/>
  <c r="IC105" i="1"/>
  <c r="IC101" i="1"/>
  <c r="IC110" i="1"/>
  <c r="IC103" i="1"/>
  <c r="IC99" i="1"/>
  <c r="IC92" i="1"/>
  <c r="IC107" i="1"/>
  <c r="IC96" i="1"/>
  <c r="IC111" i="1"/>
  <c r="IC106" i="1"/>
  <c r="IC97" i="1"/>
  <c r="IC95" i="1"/>
  <c r="IC109" i="1"/>
  <c r="IC100" i="1"/>
  <c r="IC104" i="1"/>
  <c r="IC102" i="1"/>
  <c r="IC98" i="1"/>
  <c r="IC112" i="1"/>
  <c r="IC94" i="1"/>
  <c r="IC108" i="1"/>
  <c r="IC93" i="1"/>
  <c r="FW142" i="1"/>
  <c r="EO121" i="1"/>
  <c r="GE401" i="1"/>
  <c r="GA401" i="1"/>
  <c r="FW401" i="1"/>
  <c r="GA116" i="1"/>
  <c r="GE116" i="1"/>
  <c r="FW116" i="1"/>
  <c r="EU201" i="1"/>
  <c r="EU121" i="1"/>
  <c r="CK587" i="1"/>
  <c r="CK565" i="1"/>
  <c r="CK570" i="1"/>
  <c r="CK569" i="1"/>
  <c r="CK584" i="1"/>
  <c r="CK572" i="1"/>
  <c r="CK573" i="1"/>
  <c r="GE379" i="1"/>
  <c r="EN212" i="1"/>
  <c r="EL138" i="1"/>
  <c r="ET225" i="1"/>
  <c r="EI118" i="1"/>
  <c r="EQ121" i="1"/>
  <c r="AQ289" i="45"/>
  <c r="EI457" i="1"/>
  <c r="EP583" i="1"/>
  <c r="ET466" i="1"/>
  <c r="EJ118" i="1"/>
  <c r="ES159" i="1"/>
  <c r="EC159" i="1"/>
  <c r="GA450" i="1"/>
  <c r="EK457" i="1"/>
  <c r="EC472" i="1"/>
  <c r="AQ332" i="45"/>
  <c r="AP332" i="45"/>
  <c r="ET206" i="1"/>
  <c r="EV226" i="1"/>
  <c r="EM225" i="1"/>
  <c r="EK213" i="1"/>
  <c r="EU472" i="1"/>
  <c r="EG229" i="1"/>
  <c r="ET457" i="1"/>
  <c r="EG466" i="1"/>
  <c r="ER211" i="1"/>
  <c r="HS93" i="1"/>
  <c r="GE374" i="1"/>
  <c r="EP146" i="1"/>
  <c r="CK588" i="1"/>
  <c r="X586" i="1"/>
  <c r="EP151" i="1"/>
  <c r="EG114" i="1"/>
  <c r="EQ241" i="1"/>
  <c r="HN146" i="1"/>
  <c r="X575" i="1"/>
  <c r="EC157" i="1"/>
  <c r="GE205" i="1"/>
  <c r="EV135" i="1"/>
  <c r="EG134" i="1"/>
  <c r="FW120" i="1"/>
  <c r="GA120" i="1"/>
  <c r="GE120" i="1"/>
  <c r="EU232" i="1"/>
  <c r="EM441" i="1"/>
  <c r="GX441" i="1" s="1"/>
  <c r="EL453" i="1"/>
  <c r="GE389" i="1"/>
  <c r="EJ241" i="1"/>
  <c r="EU138" i="1"/>
  <c r="EN159" i="1"/>
  <c r="EW225" i="1"/>
  <c r="EU157" i="1"/>
  <c r="ET472" i="1"/>
  <c r="EI471" i="1"/>
  <c r="EI114" i="1"/>
  <c r="ES242" i="1"/>
  <c r="EQ437" i="1"/>
  <c r="HB437" i="1" s="1"/>
  <c r="EC141" i="1"/>
  <c r="EQ242" i="1"/>
  <c r="EP466" i="1"/>
  <c r="EV441" i="1"/>
  <c r="HG441" i="1" s="1"/>
  <c r="EL441" i="1"/>
  <c r="GW441" i="1" s="1"/>
  <c r="EK234" i="1"/>
  <c r="EC234" i="1"/>
  <c r="EM148" i="1"/>
  <c r="HD236" i="1"/>
  <c r="GY236" i="1" s="1"/>
  <c r="HA236" i="1"/>
  <c r="GZ236" i="1"/>
  <c r="HE236" i="1" s="1"/>
  <c r="IN236" i="1"/>
  <c r="II236" i="1" s="1"/>
  <c r="T28" i="77"/>
  <c r="IK236" i="1"/>
  <c r="EP216" i="1"/>
  <c r="EC216" i="1"/>
  <c r="GN442" i="1"/>
  <c r="HI442" i="1" s="1"/>
  <c r="HK442" i="1" s="1"/>
  <c r="FW442" i="1"/>
  <c r="GA442" i="1"/>
  <c r="GE442" i="1"/>
  <c r="EF121" i="1"/>
  <c r="EU237" i="1"/>
  <c r="GA436" i="1"/>
  <c r="EE457" i="1"/>
  <c r="ED121" i="1"/>
  <c r="EI206" i="1"/>
  <c r="GE447" i="1"/>
  <c r="FW447" i="1"/>
  <c r="GA447" i="1"/>
  <c r="EU140" i="1"/>
  <c r="EJ441" i="1"/>
  <c r="GU441" i="1" s="1"/>
  <c r="GA379" i="1"/>
  <c r="EQ453" i="1"/>
  <c r="EK225" i="1"/>
  <c r="EH146" i="1"/>
  <c r="EQ201" i="1"/>
  <c r="ED138" i="1"/>
  <c r="EI216" i="1"/>
  <c r="EH118" i="1"/>
  <c r="EW150" i="1"/>
  <c r="ET453" i="1"/>
  <c r="EF229" i="1"/>
  <c r="EQ226" i="1"/>
  <c r="EO221" i="1"/>
  <c r="EJ121" i="1"/>
  <c r="EV453" i="1"/>
  <c r="ER213" i="1"/>
  <c r="EU213" i="1"/>
  <c r="EV229" i="1"/>
  <c r="EQ457" i="1"/>
  <c r="BA572" i="1"/>
  <c r="EW457" i="1"/>
  <c r="FW462" i="1"/>
  <c r="AQ333" i="45"/>
  <c r="AP333" i="45"/>
  <c r="X574" i="1"/>
  <c r="EP575" i="1"/>
  <c r="EW453" i="1"/>
  <c r="EO114" i="1"/>
  <c r="GE129" i="1"/>
  <c r="GA405" i="1"/>
  <c r="GE405" i="1"/>
  <c r="ET232" i="1"/>
  <c r="EP232" i="1"/>
  <c r="HS92" i="1"/>
  <c r="AB336" i="45"/>
  <c r="CL312" i="45" s="1"/>
  <c r="CL336" i="45" s="1"/>
  <c r="CA298" i="45"/>
  <c r="ET211" i="1"/>
  <c r="EP579" i="1"/>
  <c r="EQ149" i="1"/>
  <c r="X569" i="1"/>
  <c r="EF201" i="1"/>
  <c r="EP569" i="1"/>
  <c r="EL237" i="1"/>
  <c r="HS151" i="1"/>
  <c r="IN115" i="1" s="1"/>
  <c r="II115" i="1" s="1"/>
  <c r="EV228" i="1"/>
  <c r="EV121" i="1"/>
  <c r="EM457" i="1"/>
  <c r="EF456" i="1"/>
  <c r="EP441" i="1"/>
  <c r="HA441" i="1" s="1"/>
  <c r="EU471" i="1"/>
  <c r="EU206" i="1"/>
  <c r="GA435" i="1"/>
  <c r="EO201" i="1"/>
  <c r="EW125" i="1"/>
  <c r="EJ229" i="1"/>
  <c r="EE138" i="1"/>
  <c r="EW245" i="1"/>
  <c r="EW449" i="1"/>
  <c r="EK151" i="1"/>
  <c r="GN437" i="1"/>
  <c r="EV225" i="1"/>
  <c r="EL446" i="1"/>
  <c r="HN120" i="1"/>
  <c r="EW157" i="1"/>
  <c r="HN115" i="1"/>
  <c r="GE469" i="1"/>
  <c r="EH454" i="1"/>
  <c r="HN149" i="1"/>
  <c r="AQ328" i="45"/>
  <c r="ES229" i="1"/>
  <c r="GW138" i="1"/>
  <c r="J16" i="77"/>
  <c r="IK138" i="1"/>
  <c r="GW148" i="1"/>
  <c r="IK148" i="1"/>
  <c r="J26" i="77"/>
  <c r="J14" i="77"/>
  <c r="GW136" i="1"/>
  <c r="IK136" i="1"/>
  <c r="AN313" i="45"/>
  <c r="AP313" i="45" s="1"/>
  <c r="IK146" i="1"/>
  <c r="J24" i="77"/>
  <c r="GW146" i="1"/>
  <c r="EV201" i="1"/>
  <c r="GS193" i="1"/>
  <c r="GS182" i="1"/>
  <c r="GS181" i="1"/>
  <c r="GS183" i="1"/>
  <c r="GS194" i="1"/>
  <c r="GS196" i="1"/>
  <c r="GS186" i="1"/>
  <c r="GS178" i="1"/>
  <c r="GS188" i="1"/>
  <c r="GS179" i="1"/>
  <c r="GS198" i="1"/>
  <c r="GS197" i="1"/>
  <c r="GS192" i="1"/>
  <c r="GS187" i="1"/>
  <c r="GS180" i="1"/>
  <c r="GS189" i="1"/>
  <c r="GS190" i="1"/>
  <c r="GS184" i="1"/>
  <c r="GS185" i="1"/>
  <c r="GS195" i="1"/>
  <c r="GS191" i="1"/>
  <c r="ET121" i="1"/>
  <c r="HA226" i="1"/>
  <c r="GZ226" i="1"/>
  <c r="HE226" i="1" s="1"/>
  <c r="IN226" i="1"/>
  <c r="II226" i="1" s="1"/>
  <c r="IK226" i="1"/>
  <c r="T18" i="77"/>
  <c r="HD226" i="1"/>
  <c r="GY226" i="1" s="1"/>
  <c r="T21" i="77"/>
  <c r="IK229" i="1"/>
  <c r="HD229" i="1"/>
  <c r="GY229" i="1" s="1"/>
  <c r="HA229" i="1"/>
  <c r="GZ229" i="1"/>
  <c r="HE229" i="1" s="1"/>
  <c r="IN229" i="1"/>
  <c r="II229" i="1" s="1"/>
  <c r="GE436" i="1"/>
  <c r="BA587" i="1"/>
  <c r="EM216" i="1"/>
  <c r="EF216" i="1"/>
  <c r="X581" i="1"/>
  <c r="X587" i="1"/>
  <c r="X565" i="1"/>
  <c r="X585" i="1"/>
  <c r="GN429" i="1"/>
  <c r="HI429" i="1" s="1"/>
  <c r="HK429" i="1" s="1"/>
  <c r="FW429" i="1"/>
  <c r="GA429" i="1"/>
  <c r="GE429" i="1"/>
  <c r="GB283" i="1"/>
  <c r="CK575" i="1"/>
  <c r="ER216" i="1"/>
  <c r="GA388" i="1"/>
  <c r="FW388" i="1"/>
  <c r="GE388" i="1"/>
  <c r="EC226" i="1"/>
  <c r="EM151" i="1"/>
  <c r="EE241" i="1"/>
  <c r="CK574" i="1"/>
  <c r="EO457" i="1"/>
  <c r="HS97" i="1"/>
  <c r="CK581" i="1"/>
  <c r="EO123" i="1"/>
  <c r="EP150" i="1"/>
  <c r="HS101" i="1"/>
  <c r="EK146" i="1"/>
  <c r="FW459" i="1"/>
  <c r="EQ441" i="1"/>
  <c r="HB441" i="1" s="1"/>
  <c r="ED213" i="1"/>
  <c r="EF213" i="1"/>
  <c r="GA462" i="1"/>
  <c r="EH140" i="1"/>
  <c r="HS105" i="1"/>
  <c r="EP125" i="1"/>
  <c r="EH453" i="1"/>
  <c r="GA129" i="1"/>
  <c r="ES449" i="1"/>
  <c r="GE390" i="1"/>
  <c r="FW390" i="1"/>
  <c r="GA390" i="1"/>
  <c r="EK466" i="1"/>
  <c r="HS127" i="1"/>
  <c r="EG144" i="1"/>
  <c r="EH221" i="1"/>
  <c r="CK585" i="1"/>
  <c r="EC153" i="1"/>
  <c r="CK577" i="1"/>
  <c r="GA387" i="1"/>
  <c r="GE387" i="1"/>
  <c r="FW387" i="1"/>
  <c r="BA576" i="1"/>
  <c r="EI210" i="1"/>
  <c r="GE455" i="1"/>
  <c r="AQ290" i="45"/>
  <c r="AP290" i="45"/>
  <c r="EI211" i="1"/>
  <c r="EM472" i="1"/>
  <c r="EL216" i="1"/>
  <c r="ER157" i="1"/>
  <c r="GE435" i="1"/>
  <c r="HS138" i="1"/>
  <c r="IN102" i="1" s="1"/>
  <c r="II102" i="1" s="1"/>
  <c r="X580" i="1"/>
  <c r="EW229" i="1"/>
  <c r="ET150" i="1"/>
  <c r="EF118" i="1"/>
  <c r="EP201" i="1"/>
  <c r="EU229" i="1"/>
  <c r="FW405" i="1"/>
  <c r="EJ438" i="1"/>
  <c r="GU438" i="1" s="1"/>
  <c r="EN121" i="1"/>
  <c r="EM150" i="1"/>
  <c r="EJ151" i="1"/>
  <c r="AN287" i="45"/>
  <c r="AQ287" i="45" s="1"/>
  <c r="AN297" i="45"/>
  <c r="AQ297" i="45" s="1"/>
  <c r="FW443" i="1"/>
  <c r="EN434" i="1"/>
  <c r="GY434" i="1" s="1"/>
  <c r="EG149" i="1"/>
  <c r="EG126" i="1"/>
  <c r="ES151" i="1"/>
  <c r="ED204" i="1"/>
  <c r="IK149" i="1"/>
  <c r="GW149" i="1"/>
  <c r="J27" i="77"/>
  <c r="EU440" i="1"/>
  <c r="HF440" i="1" s="1"/>
  <c r="EP440" i="1"/>
  <c r="HA440" i="1" s="1"/>
  <c r="EJ440" i="1"/>
  <c r="GU440" i="1" s="1"/>
  <c r="EH440" i="1"/>
  <c r="GS440" i="1" s="1"/>
  <c r="EE440" i="1"/>
  <c r="GP440" i="1" s="1"/>
  <c r="EN440" i="1"/>
  <c r="GY440" i="1" s="1"/>
  <c r="EG440" i="1"/>
  <c r="GR440" i="1" s="1"/>
  <c r="EQ440" i="1"/>
  <c r="HB440" i="1" s="1"/>
  <c r="ED440" i="1"/>
  <c r="GO440" i="1" s="1"/>
  <c r="EW440" i="1"/>
  <c r="HH440" i="1" s="1"/>
  <c r="EO440" i="1"/>
  <c r="GZ440" i="1" s="1"/>
  <c r="EL440" i="1"/>
  <c r="GW440" i="1" s="1"/>
  <c r="EK440" i="1"/>
  <c r="GV440" i="1" s="1"/>
  <c r="ET440" i="1"/>
  <c r="HE440" i="1" s="1"/>
  <c r="ER440" i="1"/>
  <c r="HC440" i="1" s="1"/>
  <c r="EI440" i="1"/>
  <c r="GT440" i="1" s="1"/>
  <c r="ES440" i="1"/>
  <c r="HD440" i="1" s="1"/>
  <c r="EF440" i="1"/>
  <c r="GQ440" i="1" s="1"/>
  <c r="EM440" i="1"/>
  <c r="GX440" i="1" s="1"/>
  <c r="EV440" i="1"/>
  <c r="HG440" i="1" s="1"/>
  <c r="HG444" i="1" s="1"/>
  <c r="J25" i="77"/>
  <c r="IK147" i="1"/>
  <c r="GW147" i="1"/>
  <c r="T27" i="77"/>
  <c r="HD235" i="1"/>
  <c r="GY235" i="1" s="1"/>
  <c r="HA235" i="1"/>
  <c r="GZ235" i="1"/>
  <c r="HE235" i="1" s="1"/>
  <c r="IN235" i="1"/>
  <c r="II235" i="1" s="1"/>
  <c r="IK235" i="1"/>
  <c r="IN234" i="1"/>
  <c r="II234" i="1" s="1"/>
  <c r="T26" i="77"/>
  <c r="IK234" i="1"/>
  <c r="HD234" i="1"/>
  <c r="GY234" i="1" s="1"/>
  <c r="HA234" i="1"/>
  <c r="GZ234" i="1"/>
  <c r="HE234" i="1" s="1"/>
  <c r="GN441" i="1"/>
  <c r="GE137" i="1"/>
  <c r="GA399" i="1"/>
  <c r="EG449" i="1"/>
  <c r="FW436" i="1"/>
  <c r="AQ301" i="45"/>
  <c r="AP301" i="45"/>
  <c r="BA565" i="1"/>
  <c r="FW428" i="1"/>
  <c r="FX428" i="1" s="1"/>
  <c r="EK212" i="1"/>
  <c r="EF212" i="1"/>
  <c r="EO212" i="1"/>
  <c r="ES212" i="1"/>
  <c r="ET212" i="1"/>
  <c r="EL212" i="1"/>
  <c r="EW212" i="1"/>
  <c r="EQ212" i="1"/>
  <c r="EE212" i="1"/>
  <c r="EG212" i="1"/>
  <c r="EV212" i="1"/>
  <c r="ER212" i="1"/>
  <c r="EP212" i="1"/>
  <c r="EU212" i="1"/>
  <c r="EJ212" i="1"/>
  <c r="ED212" i="1"/>
  <c r="EH212" i="1"/>
  <c r="EM212" i="1"/>
  <c r="EI212" i="1"/>
  <c r="EH206" i="1"/>
  <c r="EK130" i="1"/>
  <c r="EW237" i="1"/>
  <c r="EN449" i="1"/>
  <c r="EL225" i="1"/>
  <c r="EF221" i="1"/>
  <c r="EV213" i="1"/>
  <c r="EO151" i="1"/>
  <c r="EL201" i="1"/>
  <c r="EE144" i="1"/>
  <c r="EF123" i="1"/>
  <c r="HS107" i="1"/>
  <c r="ER146" i="1"/>
  <c r="EQ471" i="1"/>
  <c r="EQ449" i="1"/>
  <c r="EN118" i="1"/>
  <c r="AQ299" i="45"/>
  <c r="AP299" i="45"/>
  <c r="ED466" i="1"/>
  <c r="EW123" i="1"/>
  <c r="ER210" i="1"/>
  <c r="EF130" i="1"/>
  <c r="ED149" i="1"/>
  <c r="EU130" i="1"/>
  <c r="ET228" i="1"/>
  <c r="EV146" i="1"/>
  <c r="EV211" i="1"/>
  <c r="EJ231" i="1"/>
  <c r="EL231" i="1"/>
  <c r="ES231" i="1"/>
  <c r="EE231" i="1"/>
  <c r="EU231" i="1"/>
  <c r="EV231" i="1"/>
  <c r="EK231" i="1"/>
  <c r="ER231" i="1"/>
  <c r="EG231" i="1"/>
  <c r="EW231" i="1"/>
  <c r="EN231" i="1"/>
  <c r="EO231" i="1"/>
  <c r="EI231" i="1"/>
  <c r="EH231" i="1"/>
  <c r="EQ231" i="1"/>
  <c r="ED231" i="1"/>
  <c r="EF231" i="1"/>
  <c r="EM231" i="1"/>
  <c r="EP231" i="1"/>
  <c r="ET231" i="1"/>
  <c r="EP121" i="1"/>
  <c r="GA467" i="1"/>
  <c r="GE467" i="1"/>
  <c r="FW467" i="1"/>
  <c r="ER153" i="1"/>
  <c r="ES153" i="1"/>
  <c r="EM153" i="1"/>
  <c r="EJ153" i="1"/>
  <c r="EW153" i="1"/>
  <c r="EF153" i="1"/>
  <c r="ET153" i="1"/>
  <c r="EN153" i="1"/>
  <c r="EH153" i="1"/>
  <c r="EP153" i="1"/>
  <c r="EU153" i="1"/>
  <c r="EL153" i="1"/>
  <c r="EO153" i="1"/>
  <c r="EQ153" i="1"/>
  <c r="EK153" i="1"/>
  <c r="EV153" i="1"/>
  <c r="EG153" i="1"/>
  <c r="X588" i="1"/>
  <c r="ED453" i="1"/>
  <c r="CA289" i="45"/>
  <c r="EP228" i="1"/>
  <c r="GA455" i="1"/>
  <c r="ES144" i="1"/>
  <c r="ES210" i="1"/>
  <c r="ID178" i="1" a="1"/>
  <c r="EN237" i="1"/>
  <c r="EJ245" i="1"/>
  <c r="ET130" i="1"/>
  <c r="HI435" i="1"/>
  <c r="HK435" i="1" s="1"/>
  <c r="EW471" i="1"/>
  <c r="ED226" i="1"/>
  <c r="ET210" i="1"/>
  <c r="EG213" i="1"/>
  <c r="ED151" i="1"/>
  <c r="EI454" i="1"/>
  <c r="ER446" i="1"/>
  <c r="EG118" i="1"/>
  <c r="EJ454" i="1"/>
  <c r="EN445" i="1"/>
  <c r="ER456" i="1"/>
  <c r="EW241" i="1"/>
  <c r="FW220" i="1"/>
  <c r="AN286" i="45"/>
  <c r="AQ286" i="45" s="1"/>
  <c r="EO437" i="1"/>
  <c r="GZ437" i="1" s="1"/>
  <c r="EP581" i="1"/>
  <c r="GA443" i="1"/>
  <c r="EM470" i="1"/>
  <c r="EC470" i="1"/>
  <c r="EJ158" i="1"/>
  <c r="CK566" i="1"/>
  <c r="EJ244" i="1"/>
  <c r="ED244" i="1"/>
  <c r="EC244" i="1"/>
  <c r="EE244" i="1"/>
  <c r="EQ244" i="1"/>
  <c r="EU244" i="1"/>
  <c r="EH244" i="1"/>
  <c r="EN244" i="1"/>
  <c r="ER244" i="1"/>
  <c r="ES470" i="1"/>
  <c r="EH234" i="1"/>
  <c r="J20" i="77"/>
  <c r="IK142" i="1"/>
  <c r="GW142" i="1"/>
  <c r="J19" i="77"/>
  <c r="GW141" i="1"/>
  <c r="IK141" i="1"/>
  <c r="EF453" i="1"/>
  <c r="EF225" i="1"/>
  <c r="T25" i="77"/>
  <c r="HD233" i="1"/>
  <c r="GY233" i="1" s="1"/>
  <c r="HA233" i="1"/>
  <c r="GZ233" i="1"/>
  <c r="HE233" i="1" s="1"/>
  <c r="IN233" i="1"/>
  <c r="II233" i="1" s="1"/>
  <c r="IK233" i="1"/>
  <c r="IK228" i="1"/>
  <c r="T20" i="77"/>
  <c r="HD228" i="1"/>
  <c r="GY228" i="1" s="1"/>
  <c r="HA228" i="1"/>
  <c r="GZ228" i="1"/>
  <c r="HE228" i="1" s="1"/>
  <c r="IN228" i="1"/>
  <c r="II228" i="1" s="1"/>
  <c r="FW400" i="1"/>
  <c r="GE400" i="1"/>
  <c r="GA400" i="1"/>
  <c r="EQ216" i="1"/>
  <c r="GE399" i="1"/>
  <c r="EJ201" i="1"/>
  <c r="HI436" i="1"/>
  <c r="HK436" i="1" s="1"/>
  <c r="AP308" i="45"/>
  <c r="GA432" i="1"/>
  <c r="GA428" i="1"/>
  <c r="GB428" i="1" s="1"/>
  <c r="AP292" i="45"/>
  <c r="EU151" i="1"/>
  <c r="EV151" i="1"/>
  <c r="EI151" i="1"/>
  <c r="ES140" i="1"/>
  <c r="CA287" i="45"/>
  <c r="EM201" i="1"/>
  <c r="BA574" i="1"/>
  <c r="EW151" i="1"/>
  <c r="EL229" i="1"/>
  <c r="EQ146" i="1"/>
  <c r="EI138" i="1"/>
  <c r="EN225" i="1"/>
  <c r="EK237" i="1"/>
  <c r="GE404" i="1"/>
  <c r="GA404" i="1"/>
  <c r="FW404" i="1"/>
  <c r="BA586" i="1"/>
  <c r="HS126" i="1"/>
  <c r="GA366" i="1"/>
  <c r="FW366" i="1"/>
  <c r="GE366" i="1"/>
  <c r="EE150" i="1"/>
  <c r="EN144" i="1"/>
  <c r="FW392" i="1"/>
  <c r="EK228" i="1"/>
  <c r="EN213" i="1"/>
  <c r="ET159" i="1"/>
  <c r="EO229" i="1"/>
  <c r="ET118" i="1"/>
  <c r="ES226" i="1"/>
  <c r="ER206" i="1"/>
  <c r="GE444" i="1"/>
  <c r="EM456" i="1"/>
  <c r="EJ114" i="1"/>
  <c r="EL134" i="1"/>
  <c r="EP134" i="1"/>
  <c r="HN134" i="1"/>
  <c r="EJ226" i="1"/>
  <c r="EF226" i="1"/>
  <c r="EM466" i="1"/>
  <c r="EM118" i="1"/>
  <c r="EO118" i="1"/>
  <c r="EQ445" i="1"/>
  <c r="FW435" i="1"/>
  <c r="EP586" i="1"/>
  <c r="EP568" i="1"/>
  <c r="EK472" i="1"/>
  <c r="EE114" i="1"/>
  <c r="EK437" i="1"/>
  <c r="GV437" i="1" s="1"/>
  <c r="ET441" i="1"/>
  <c r="HE441" i="1" s="1"/>
  <c r="ET445" i="1"/>
  <c r="GA243" i="1"/>
  <c r="GE243" i="1"/>
  <c r="FW243" i="1"/>
  <c r="ER218" i="1"/>
  <c r="EP454" i="1"/>
  <c r="GA220" i="1"/>
  <c r="EG438" i="1"/>
  <c r="GR438" i="1" s="1"/>
  <c r="EO241" i="1"/>
  <c r="EM221" i="1"/>
  <c r="EK201" i="1"/>
  <c r="GA362" i="1"/>
  <c r="FW362" i="1"/>
  <c r="GE362" i="1"/>
  <c r="EF244" i="1"/>
  <c r="GE215" i="1"/>
  <c r="GA215" i="1"/>
  <c r="FW215" i="1"/>
  <c r="EJ203" i="1"/>
  <c r="ET204" i="1"/>
  <c r="EV472" i="1"/>
  <c r="GZ227" i="1"/>
  <c r="HE227" i="1" s="1"/>
  <c r="IN227" i="1"/>
  <c r="II227" i="1" s="1"/>
  <c r="T19" i="77"/>
  <c r="IK227" i="1"/>
  <c r="HD227" i="1"/>
  <c r="GY227" i="1" s="1"/>
  <c r="HA227" i="1"/>
  <c r="FW432" i="1"/>
  <c r="GE428" i="1"/>
  <c r="GF428" i="1" s="1"/>
  <c r="EN151" i="1"/>
  <c r="ED201" i="1"/>
  <c r="EI146" i="1"/>
  <c r="BA571" i="1"/>
  <c r="EF449" i="1"/>
  <c r="EP453" i="1"/>
  <c r="AN312" i="45"/>
  <c r="AP312" i="45" s="1"/>
  <c r="EW466" i="1"/>
  <c r="FX344" i="1"/>
  <c r="EG206" i="1"/>
  <c r="EN232" i="1"/>
  <c r="EC232" i="1"/>
  <c r="GA402" i="1"/>
  <c r="FW402" i="1"/>
  <c r="GE402" i="1"/>
  <c r="EL466" i="1"/>
  <c r="EI125" i="1"/>
  <c r="EC125" i="1"/>
  <c r="EK218" i="1"/>
  <c r="EI121" i="1"/>
  <c r="EI229" i="1"/>
  <c r="EP573" i="1"/>
  <c r="FW145" i="1"/>
  <c r="GE145" i="1"/>
  <c r="GA145" i="1"/>
  <c r="ER138" i="1"/>
  <c r="ED218" i="1"/>
  <c r="GA392" i="1"/>
  <c r="EO134" i="1"/>
  <c r="ET140" i="1"/>
  <c r="ER441" i="1"/>
  <c r="HC441" i="1" s="1"/>
  <c r="EN201" i="1"/>
  <c r="EJ453" i="1"/>
  <c r="EJ237" i="1"/>
  <c r="EN441" i="1"/>
  <c r="GY441" i="1" s="1"/>
  <c r="EE134" i="1"/>
  <c r="AN294" i="45"/>
  <c r="AP294" i="45" s="1"/>
  <c r="GA468" i="1"/>
  <c r="GE468" i="1"/>
  <c r="FW468" i="1"/>
  <c r="EG225" i="1"/>
  <c r="EL472" i="1"/>
  <c r="EM206" i="1"/>
  <c r="GA383" i="1"/>
  <c r="EO456" i="1"/>
  <c r="HS104" i="1"/>
  <c r="HN142" i="1"/>
  <c r="GE128" i="1"/>
  <c r="EI232" i="1"/>
  <c r="EI159" i="1"/>
  <c r="AN318" i="45"/>
  <c r="AP318" i="45" s="1"/>
  <c r="EU434" i="1"/>
  <c r="HF434" i="1" s="1"/>
  <c r="EW441" i="1"/>
  <c r="HH441" i="1" s="1"/>
  <c r="HN141" i="1"/>
  <c r="GA209" i="1"/>
  <c r="FW209" i="1"/>
  <c r="GE209" i="1"/>
  <c r="EI446" i="1"/>
  <c r="EE206" i="1"/>
  <c r="EU437" i="1"/>
  <c r="HF437" i="1" s="1"/>
  <c r="X582" i="1"/>
  <c r="EQ466" i="1"/>
  <c r="EJ130" i="1"/>
  <c r="EG141" i="1"/>
  <c r="EW464" i="1"/>
  <c r="EM213" i="1"/>
  <c r="EF454" i="1"/>
  <c r="ES118" i="1"/>
  <c r="BW225" i="1"/>
  <c r="BS249" i="1"/>
  <c r="BS251" i="1" s="1"/>
  <c r="EF218" i="1"/>
  <c r="EO460" i="1"/>
  <c r="EE151" i="1"/>
  <c r="EE201" i="1"/>
  <c r="HA231" i="1"/>
  <c r="GZ231" i="1"/>
  <c r="HE231" i="1" s="1"/>
  <c r="IN231" i="1"/>
  <c r="II231" i="1" s="1"/>
  <c r="IK231" i="1"/>
  <c r="T23" i="77"/>
  <c r="HD231" i="1"/>
  <c r="GY231" i="1" s="1"/>
  <c r="ES201" i="1"/>
  <c r="EH225" i="1"/>
  <c r="EG121" i="1"/>
  <c r="GE432" i="1"/>
  <c r="EV216" i="1"/>
  <c r="HI428" i="1"/>
  <c r="HK428" i="1" s="1"/>
  <c r="EP449" i="1"/>
  <c r="EW121" i="1"/>
  <c r="IC195" i="1"/>
  <c r="IC189" i="1"/>
  <c r="IC196" i="1"/>
  <c r="IC198" i="1"/>
  <c r="IC193" i="1"/>
  <c r="IC180" i="1"/>
  <c r="IC185" i="1"/>
  <c r="IC190" i="1"/>
  <c r="IC188" i="1"/>
  <c r="IC191" i="1"/>
  <c r="IC179" i="1"/>
  <c r="IC192" i="1"/>
  <c r="IC182" i="1"/>
  <c r="IC184" i="1"/>
  <c r="IC197" i="1"/>
  <c r="IC187" i="1"/>
  <c r="IC178" i="1"/>
  <c r="IC183" i="1"/>
  <c r="IC186" i="1"/>
  <c r="IC181" i="1"/>
  <c r="IC194" i="1"/>
  <c r="IN218" i="1"/>
  <c r="II218" i="1" s="1"/>
  <c r="IN178" i="1"/>
  <c r="II178" i="1" s="1"/>
  <c r="IN219" i="1"/>
  <c r="II219" i="1" s="1"/>
  <c r="EU150" i="1"/>
  <c r="ES150" i="1"/>
  <c r="EF150" i="1"/>
  <c r="EC150" i="1"/>
  <c r="EL150" i="1"/>
  <c r="X576" i="1"/>
  <c r="CK586" i="1"/>
  <c r="EH216" i="1"/>
  <c r="ET237" i="1"/>
  <c r="HS137" i="1"/>
  <c r="IN101" i="1" s="1"/>
  <c r="II101" i="1" s="1"/>
  <c r="HS124" i="1"/>
  <c r="HS140" i="1"/>
  <c r="IN104" i="1" s="1"/>
  <c r="II104" i="1" s="1"/>
  <c r="HS145" i="1"/>
  <c r="IN109" i="1" s="1"/>
  <c r="II109" i="1" s="1"/>
  <c r="HS125" i="1"/>
  <c r="HS144" i="1"/>
  <c r="IN108" i="1" s="1"/>
  <c r="II108" i="1" s="1"/>
  <c r="HS122" i="1"/>
  <c r="HS113" i="1"/>
  <c r="HS142" i="1"/>
  <c r="IN106" i="1" s="1"/>
  <c r="II106" i="1" s="1"/>
  <c r="HS146" i="1"/>
  <c r="IN110" i="1" s="1"/>
  <c r="II110" i="1" s="1"/>
  <c r="HS143" i="1"/>
  <c r="IN107" i="1" s="1"/>
  <c r="II107" i="1" s="1"/>
  <c r="HS147" i="1"/>
  <c r="IN111" i="1" s="1"/>
  <c r="II111" i="1" s="1"/>
  <c r="HS133" i="1"/>
  <c r="IN97" i="1" s="1"/>
  <c r="II97" i="1" s="1"/>
  <c r="HS129" i="1"/>
  <c r="IN93" i="1" s="1"/>
  <c r="II93" i="1" s="1"/>
  <c r="ET203" i="1"/>
  <c r="ES225" i="1"/>
  <c r="EI225" i="1"/>
  <c r="EF457" i="1"/>
  <c r="EI150" i="1"/>
  <c r="ET213" i="1"/>
  <c r="ED232" i="1"/>
  <c r="X571" i="1"/>
  <c r="EC134" i="1"/>
  <c r="EI123" i="1"/>
  <c r="ER134" i="1"/>
  <c r="IN220" i="1"/>
  <c r="II220" i="1" s="1"/>
  <c r="EG453" i="1"/>
  <c r="EM229" i="1"/>
  <c r="ED130" i="1"/>
  <c r="EQ159" i="1"/>
  <c r="ED237" i="1"/>
  <c r="EO226" i="1"/>
  <c r="ED140" i="1"/>
  <c r="EW146" i="1"/>
  <c r="EI466" i="1"/>
  <c r="EH149" i="1"/>
  <c r="EE471" i="1"/>
  <c r="ER438" i="1"/>
  <c r="HC438" i="1" s="1"/>
  <c r="EC463" i="1"/>
  <c r="GN434" i="1"/>
  <c r="GE383" i="1"/>
  <c r="EE153" i="1"/>
  <c r="EE203" i="1"/>
  <c r="BA573" i="1"/>
  <c r="EL206" i="1"/>
  <c r="HS108" i="1"/>
  <c r="HS121" i="1"/>
  <c r="X579" i="1"/>
  <c r="EK441" i="1"/>
  <c r="GV441" i="1" s="1"/>
  <c r="ET218" i="1"/>
  <c r="EV445" i="1"/>
  <c r="J587" i="1"/>
  <c r="EE218" i="1"/>
  <c r="EF472" i="1"/>
  <c r="EL140" i="1"/>
  <c r="EV140" i="1"/>
  <c r="EU146" i="1"/>
  <c r="EH210" i="1"/>
  <c r="EM158" i="1"/>
  <c r="EH158" i="1"/>
  <c r="EW158" i="1"/>
  <c r="ET158" i="1"/>
  <c r="EU158" i="1"/>
  <c r="EQ158" i="1"/>
  <c r="ES158" i="1"/>
  <c r="EO158" i="1"/>
  <c r="BA582" i="1"/>
  <c r="AN288" i="45"/>
  <c r="AP288" i="45" s="1"/>
  <c r="EC218" i="1"/>
  <c r="EG237" i="1"/>
  <c r="HN391" i="1"/>
  <c r="CK583" i="1"/>
  <c r="EH438" i="1"/>
  <c r="GS438" i="1" s="1"/>
  <c r="EL114" i="1"/>
  <c r="EH121" i="1"/>
  <c r="EE446" i="1"/>
  <c r="EJ159" i="1"/>
  <c r="EM237" i="1"/>
  <c r="GA133" i="1"/>
  <c r="EQ151" i="1"/>
  <c r="EG150" i="1"/>
  <c r="EI464" i="1"/>
  <c r="J588" i="1"/>
  <c r="ES457" i="1"/>
  <c r="GW144" i="1"/>
  <c r="IK144" i="1"/>
  <c r="J22" i="77"/>
  <c r="HA225" i="1"/>
  <c r="GZ225" i="1"/>
  <c r="HE225" i="1" s="1"/>
  <c r="IN225" i="1"/>
  <c r="II225" i="1" s="1"/>
  <c r="T17" i="77"/>
  <c r="IK225" i="1"/>
  <c r="HD225" i="1"/>
  <c r="GY225" i="1" s="1"/>
  <c r="GE386" i="1"/>
  <c r="HI432" i="1"/>
  <c r="HK432" i="1" s="1"/>
  <c r="ER241" i="1"/>
  <c r="EP206" i="1"/>
  <c r="EM130" i="1"/>
  <c r="EC130" i="1"/>
  <c r="EG241" i="1"/>
  <c r="EG228" i="1"/>
  <c r="EH226" i="1"/>
  <c r="HS149" i="1"/>
  <c r="IN113" i="1" s="1"/>
  <c r="II113" i="1" s="1"/>
  <c r="ER453" i="1"/>
  <c r="EP213" i="1"/>
  <c r="ER457" i="1"/>
  <c r="EV466" i="1"/>
  <c r="EE216" i="1"/>
  <c r="EL438" i="1"/>
  <c r="GW438" i="1" s="1"/>
  <c r="EE219" i="1"/>
  <c r="EL219" i="1"/>
  <c r="EF219" i="1"/>
  <c r="EK219" i="1"/>
  <c r="EO219" i="1"/>
  <c r="EW219" i="1"/>
  <c r="ER219" i="1"/>
  <c r="EP219" i="1"/>
  <c r="EQ219" i="1"/>
  <c r="EU219" i="1"/>
  <c r="EG219" i="1"/>
  <c r="ES219" i="1"/>
  <c r="EH219" i="1"/>
  <c r="EN219" i="1"/>
  <c r="EV219" i="1"/>
  <c r="EJ219" i="1"/>
  <c r="ET219" i="1"/>
  <c r="EM219" i="1"/>
  <c r="EN206" i="1"/>
  <c r="AP291" i="45"/>
  <c r="ES228" i="1"/>
  <c r="EW221" i="1"/>
  <c r="ER121" i="1"/>
  <c r="EV159" i="1"/>
  <c r="EJ472" i="1"/>
  <c r="EP114" i="1"/>
  <c r="EF159" i="1"/>
  <c r="EF206" i="1"/>
  <c r="GN430" i="1"/>
  <c r="FW430" i="1"/>
  <c r="EM121" i="1"/>
  <c r="EI213" i="1"/>
  <c r="EG151" i="1"/>
  <c r="EO438" i="1"/>
  <c r="GZ438" i="1" s="1"/>
  <c r="EV203" i="1"/>
  <c r="HS141" i="1"/>
  <c r="IN105" i="1" s="1"/>
  <c r="II105" i="1" s="1"/>
  <c r="EJ211" i="1"/>
  <c r="EG434" i="1"/>
  <c r="GR434" i="1" s="1"/>
  <c r="GE238" i="1"/>
  <c r="EP157" i="1"/>
  <c r="EW456" i="1"/>
  <c r="ES114" i="1"/>
  <c r="ED463" i="1"/>
  <c r="EG146" i="1"/>
  <c r="EE146" i="1"/>
  <c r="EH144" i="1"/>
  <c r="ED134" i="1"/>
  <c r="EN130" i="1"/>
  <c r="ED216" i="1"/>
  <c r="EC239" i="1"/>
  <c r="EU239" i="1"/>
  <c r="EV239" i="1"/>
  <c r="EJ239" i="1"/>
  <c r="EN239" i="1"/>
  <c r="EP239" i="1"/>
  <c r="EF239" i="1"/>
  <c r="ER239" i="1"/>
  <c r="EM239" i="1"/>
  <c r="EG239" i="1"/>
  <c r="ET239" i="1"/>
  <c r="ES239" i="1"/>
  <c r="EH239" i="1"/>
  <c r="EW239" i="1"/>
  <c r="EQ239" i="1"/>
  <c r="EK239" i="1"/>
  <c r="EO239" i="1"/>
  <c r="EL239" i="1"/>
  <c r="EL241" i="1"/>
  <c r="ED456" i="1"/>
  <c r="EI203" i="1"/>
  <c r="EL221" i="1"/>
  <c r="EO159" i="1"/>
  <c r="EH203" i="1"/>
  <c r="EO157" i="1"/>
  <c r="ER114" i="1"/>
  <c r="FW222" i="1"/>
  <c r="EM135" i="1"/>
  <c r="J579" i="1"/>
  <c r="EK214" i="1"/>
  <c r="EQ214" i="1"/>
  <c r="EV449" i="1"/>
  <c r="GE375" i="1"/>
  <c r="FW375" i="1"/>
  <c r="GA375" i="1"/>
  <c r="EI156" i="1"/>
  <c r="FW372" i="1"/>
  <c r="ET216" i="1"/>
  <c r="EF203" i="1"/>
  <c r="BA568" i="1"/>
  <c r="BA567" i="1"/>
  <c r="BA584" i="1"/>
  <c r="BA588" i="1"/>
  <c r="BA585" i="1"/>
  <c r="BA566" i="1"/>
  <c r="BA578" i="1"/>
  <c r="BA570" i="1"/>
  <c r="BA575" i="1"/>
  <c r="J15" i="77"/>
  <c r="GW137" i="1"/>
  <c r="IK137" i="1"/>
  <c r="EN457" i="1"/>
  <c r="AQ304" i="45"/>
  <c r="IK224" i="1"/>
  <c r="T16" i="77"/>
  <c r="HD224" i="1"/>
  <c r="GY224" i="1" s="1"/>
  <c r="HA224" i="1"/>
  <c r="GZ224" i="1"/>
  <c r="HE224" i="1" s="1"/>
  <c r="IN224" i="1"/>
  <c r="II224" i="1" s="1"/>
  <c r="EK121" i="1"/>
  <c r="EC457" i="1"/>
  <c r="EP225" i="1"/>
  <c r="GA386" i="1"/>
  <c r="CA299" i="45"/>
  <c r="EJ216" i="1"/>
  <c r="GE376" i="1"/>
  <c r="EH228" i="1"/>
  <c r="EC228" i="1"/>
  <c r="EU225" i="1"/>
  <c r="ET226" i="1"/>
  <c r="CK576" i="1"/>
  <c r="BA580" i="1"/>
  <c r="EG138" i="1"/>
  <c r="AQ319" i="45"/>
  <c r="ED225" i="1"/>
  <c r="EV237" i="1"/>
  <c r="EP237" i="1"/>
  <c r="AP295" i="45"/>
  <c r="EC203" i="1"/>
  <c r="EO140" i="1"/>
  <c r="EW216" i="1"/>
  <c r="EP118" i="1"/>
  <c r="GF283" i="1"/>
  <c r="EQ225" i="1"/>
  <c r="EG216" i="1"/>
  <c r="X570" i="1"/>
  <c r="EC242" i="1"/>
  <c r="ET242" i="1"/>
  <c r="EJ242" i="1"/>
  <c r="EP242" i="1"/>
  <c r="EV242" i="1"/>
  <c r="EE242" i="1"/>
  <c r="EI242" i="1"/>
  <c r="EL242" i="1"/>
  <c r="EK242" i="1"/>
  <c r="EN242" i="1"/>
  <c r="ER242" i="1"/>
  <c r="EH242" i="1"/>
  <c r="EF242" i="1"/>
  <c r="EG242" i="1"/>
  <c r="ED242" i="1"/>
  <c r="EE232" i="1"/>
  <c r="GE396" i="1"/>
  <c r="GA396" i="1"/>
  <c r="FW396" i="1"/>
  <c r="ER201" i="1"/>
  <c r="EE159" i="1"/>
  <c r="FW128" i="1"/>
  <c r="GA128" i="1"/>
  <c r="EQ144" i="1"/>
  <c r="GE385" i="1"/>
  <c r="BA569" i="1"/>
  <c r="EK114" i="1"/>
  <c r="EN438" i="1"/>
  <c r="GY438" i="1" s="1"/>
  <c r="EQ206" i="1"/>
  <c r="EH229" i="1"/>
  <c r="EJ210" i="1"/>
  <c r="EU441" i="1"/>
  <c r="HF441" i="1" s="1"/>
  <c r="EO453" i="1"/>
  <c r="EF237" i="1"/>
  <c r="EW213" i="1"/>
  <c r="EG135" i="1"/>
  <c r="ES453" i="1"/>
  <c r="EV114" i="1"/>
  <c r="AQ327" i="45"/>
  <c r="EM146" i="1"/>
  <c r="EQ232" i="1"/>
  <c r="EL157" i="1"/>
  <c r="EU216" i="1"/>
  <c r="FW238" i="1"/>
  <c r="EM245" i="1"/>
  <c r="CK567" i="1"/>
  <c r="CK582" i="1"/>
  <c r="EJ144" i="1"/>
  <c r="CK571" i="1"/>
  <c r="GA364" i="1"/>
  <c r="FW364" i="1"/>
  <c r="GE364" i="1"/>
  <c r="EW118" i="1"/>
  <c r="EI214" i="1"/>
  <c r="HN118" i="1"/>
  <c r="EH157" i="1"/>
  <c r="DM585" i="1"/>
  <c r="DM584" i="1"/>
  <c r="DM575" i="1"/>
  <c r="DM587" i="1"/>
  <c r="DM570" i="1"/>
  <c r="DM572" i="1"/>
  <c r="DM566" i="1"/>
  <c r="DM588" i="1"/>
  <c r="DM571" i="1"/>
  <c r="ES216" i="1"/>
  <c r="BA581" i="1"/>
  <c r="ED438" i="1"/>
  <c r="GO438" i="1" s="1"/>
  <c r="GE222" i="1"/>
  <c r="EG156" i="1"/>
  <c r="EM431" i="1"/>
  <c r="GX431" i="1" s="1"/>
  <c r="EQ118" i="1"/>
  <c r="EH218" i="1"/>
  <c r="GE372" i="1"/>
  <c r="X572" i="1"/>
  <c r="EV245" i="1"/>
  <c r="EU127" i="1"/>
  <c r="EC127" i="1"/>
  <c r="EO136" i="1"/>
  <c r="GE117" i="1"/>
  <c r="IK143" i="1"/>
  <c r="J21" i="77"/>
  <c r="GW143" i="1"/>
  <c r="IN143" i="1"/>
  <c r="II143" i="1" s="1"/>
  <c r="EE237" i="1"/>
  <c r="IK223" i="1"/>
  <c r="HD223" i="1"/>
  <c r="GY223" i="1" s="1"/>
  <c r="HA223" i="1"/>
  <c r="GZ223" i="1"/>
  <c r="HE223" i="1" s="1"/>
  <c r="IN223" i="1"/>
  <c r="II223" i="1" s="1"/>
  <c r="T15" i="77"/>
  <c r="GA160" i="1"/>
  <c r="GE160" i="1"/>
  <c r="FW160" i="1"/>
  <c r="EM449" i="1"/>
  <c r="FW376" i="1"/>
  <c r="EO441" i="1"/>
  <c r="GZ441" i="1" s="1"/>
  <c r="EL449" i="1"/>
  <c r="EJ449" i="1"/>
  <c r="FW439" i="1"/>
  <c r="GE458" i="1"/>
  <c r="FW458" i="1"/>
  <c r="GA458" i="1"/>
  <c r="EQ150" i="1"/>
  <c r="EJ457" i="1"/>
  <c r="EJ206" i="1"/>
  <c r="EL118" i="1"/>
  <c r="EF151" i="1"/>
  <c r="EW140" i="1"/>
  <c r="EI201" i="1"/>
  <c r="FW385" i="1"/>
  <c r="EC155" i="1"/>
  <c r="EH155" i="1"/>
  <c r="EP155" i="1"/>
  <c r="EG155" i="1"/>
  <c r="EN155" i="1"/>
  <c r="EI155" i="1"/>
  <c r="EK155" i="1"/>
  <c r="ED155" i="1"/>
  <c r="ER155" i="1"/>
  <c r="EE155" i="1"/>
  <c r="ET155" i="1"/>
  <c r="EF155" i="1"/>
  <c r="EL155" i="1"/>
  <c r="EW155" i="1"/>
  <c r="EV155" i="1"/>
  <c r="EJ155" i="1"/>
  <c r="FW230" i="1"/>
  <c r="EG210" i="1"/>
  <c r="EF438" i="1"/>
  <c r="GQ438" i="1" s="1"/>
  <c r="ET229" i="1"/>
  <c r="EH159" i="1"/>
  <c r="EM228" i="1"/>
  <c r="EC211" i="1"/>
  <c r="FX266" i="1"/>
  <c r="FW395" i="1"/>
  <c r="EN131" i="1"/>
  <c r="EM131" i="1"/>
  <c r="EJ131" i="1"/>
  <c r="EE131" i="1"/>
  <c r="EV131" i="1"/>
  <c r="EH131" i="1"/>
  <c r="EQ131" i="1"/>
  <c r="EF131" i="1"/>
  <c r="EK131" i="1"/>
  <c r="EU131" i="1"/>
  <c r="EI131" i="1"/>
  <c r="EL131" i="1"/>
  <c r="EW131" i="1"/>
  <c r="EP131" i="1"/>
  <c r="ER131" i="1"/>
  <c r="ES131" i="1"/>
  <c r="EO131" i="1"/>
  <c r="EG131" i="1"/>
  <c r="ET131" i="1"/>
  <c r="ED131" i="1"/>
  <c r="EO449" i="1"/>
  <c r="ER130" i="1"/>
  <c r="EH211" i="1"/>
  <c r="ES213" i="1"/>
  <c r="EE449" i="1"/>
  <c r="EO130" i="1"/>
  <c r="ET449" i="1"/>
  <c r="X568" i="1"/>
  <c r="HN375" i="1"/>
  <c r="HN382" i="1"/>
  <c r="HN364" i="1"/>
  <c r="HN374" i="1"/>
  <c r="HN376" i="1"/>
  <c r="HN370" i="1"/>
  <c r="HN390" i="1"/>
  <c r="HN371" i="1"/>
  <c r="HN368" i="1"/>
  <c r="HN385" i="1"/>
  <c r="HN383" i="1"/>
  <c r="HN384" i="1"/>
  <c r="HN379" i="1"/>
  <c r="HN362" i="1"/>
  <c r="HN366" i="1"/>
  <c r="HN397" i="1"/>
  <c r="HN389" i="1"/>
  <c r="HN365" i="1"/>
  <c r="HN372" i="1"/>
  <c r="HN363" i="1"/>
  <c r="HN399" i="1"/>
  <c r="HN393" i="1"/>
  <c r="HN378" i="1"/>
  <c r="HN388" i="1"/>
  <c r="HN394" i="1"/>
  <c r="HN360" i="1"/>
  <c r="HN377" i="1"/>
  <c r="HN396" i="1"/>
  <c r="HN392" i="1"/>
  <c r="HN400" i="1"/>
  <c r="HN395" i="1"/>
  <c r="HS100" i="1"/>
  <c r="EK224" i="1"/>
  <c r="EV224" i="1"/>
  <c r="ED224" i="1"/>
  <c r="ET224" i="1"/>
  <c r="EO224" i="1"/>
  <c r="EU224" i="1"/>
  <c r="EN224" i="1"/>
  <c r="EM224" i="1"/>
  <c r="EL224" i="1"/>
  <c r="EJ224" i="1"/>
  <c r="EF224" i="1"/>
  <c r="EE224" i="1"/>
  <c r="EP224" i="1"/>
  <c r="EG224" i="1"/>
  <c r="EH224" i="1"/>
  <c r="ER224" i="1"/>
  <c r="EW224" i="1"/>
  <c r="ES224" i="1"/>
  <c r="EI224" i="1"/>
  <c r="EQ224" i="1"/>
  <c r="J581" i="1"/>
  <c r="EF135" i="1"/>
  <c r="EK206" i="1"/>
  <c r="ED441" i="1"/>
  <c r="GO441" i="1" s="1"/>
  <c r="EH441" i="1"/>
  <c r="GS441" i="1" s="1"/>
  <c r="EM114" i="1"/>
  <c r="EO242" i="1"/>
  <c r="GE361" i="1"/>
  <c r="GF361" i="1" s="1"/>
  <c r="GA361" i="1"/>
  <c r="GB361" i="1" s="1"/>
  <c r="FW361" i="1"/>
  <c r="J593" i="1"/>
  <c r="FW451" i="1"/>
  <c r="EO207" i="1"/>
  <c r="EC207" i="1"/>
  <c r="EN149" i="1"/>
  <c r="EL445" i="1"/>
  <c r="ES138" i="1"/>
  <c r="ET114" i="1"/>
  <c r="ED241" i="1"/>
  <c r="X578" i="1"/>
  <c r="GE433" i="1"/>
  <c r="GA433" i="1"/>
  <c r="FW433" i="1"/>
  <c r="GN433" i="1"/>
  <c r="EL457" i="1"/>
  <c r="FW117" i="1"/>
  <c r="J28" i="77"/>
  <c r="GW150" i="1"/>
  <c r="IK150" i="1"/>
  <c r="AQ329" i="45"/>
  <c r="GZ232" i="1"/>
  <c r="HE232" i="1" s="1"/>
  <c r="IN232" i="1"/>
  <c r="II232" i="1" s="1"/>
  <c r="IK232" i="1"/>
  <c r="HD232" i="1"/>
  <c r="GY232" i="1" s="1"/>
  <c r="T24" i="77"/>
  <c r="HA232" i="1"/>
  <c r="GE461" i="1"/>
  <c r="GA461" i="1"/>
  <c r="FW461" i="1"/>
  <c r="EM453" i="1"/>
  <c r="AN326" i="45"/>
  <c r="AP326" i="45" s="1"/>
  <c r="GA142" i="1"/>
  <c r="ER449" i="1"/>
  <c r="EU453" i="1"/>
  <c r="AQ323" i="45"/>
  <c r="AN307" i="45"/>
  <c r="AP307" i="45" s="1"/>
  <c r="EG457" i="1"/>
  <c r="CA293" i="45"/>
  <c r="GA439" i="1"/>
  <c r="ES237" i="1"/>
  <c r="EK449" i="1"/>
  <c r="EU457" i="1"/>
  <c r="ER237" i="1"/>
  <c r="EK216" i="1"/>
  <c r="EI221" i="1"/>
  <c r="EC221" i="1"/>
  <c r="ET201" i="1"/>
  <c r="EH237" i="1"/>
  <c r="EO124" i="1"/>
  <c r="EM124" i="1"/>
  <c r="EU124" i="1"/>
  <c r="EN124" i="1"/>
  <c r="ET124" i="1"/>
  <c r="EW124" i="1"/>
  <c r="ES124" i="1"/>
  <c r="ED124" i="1"/>
  <c r="EI124" i="1"/>
  <c r="EV124" i="1"/>
  <c r="EP124" i="1"/>
  <c r="EL124" i="1"/>
  <c r="EK124" i="1"/>
  <c r="EH124" i="1"/>
  <c r="EG124" i="1"/>
  <c r="ER124" i="1"/>
  <c r="EF124" i="1"/>
  <c r="EJ124" i="1"/>
  <c r="EE124" i="1"/>
  <c r="EQ124" i="1"/>
  <c r="FW122" i="1"/>
  <c r="GA122" i="1"/>
  <c r="GE122" i="1"/>
  <c r="AQ310" i="45"/>
  <c r="EE225" i="1"/>
  <c r="GE450" i="1"/>
  <c r="ER151" i="1"/>
  <c r="ES241" i="1"/>
  <c r="AQ303" i="45"/>
  <c r="AP303" i="45"/>
  <c r="EU226" i="1"/>
  <c r="EK232" i="1"/>
  <c r="BA579" i="1"/>
  <c r="GE230" i="1"/>
  <c r="EJ228" i="1"/>
  <c r="EL151" i="1"/>
  <c r="EP135" i="1"/>
  <c r="EM134" i="1"/>
  <c r="EP226" i="1"/>
  <c r="GA374" i="1"/>
  <c r="ER226" i="1"/>
  <c r="EQ228" i="1"/>
  <c r="GA395" i="1"/>
  <c r="EC131" i="1"/>
  <c r="ED457" i="1"/>
  <c r="EP138" i="1"/>
  <c r="BA577" i="1"/>
  <c r="EH466" i="1"/>
  <c r="HS132" i="1"/>
  <c r="IN96" i="1" s="1"/>
  <c r="II96" i="1" s="1"/>
  <c r="EQ140" i="1"/>
  <c r="GA205" i="1"/>
  <c r="EO225" i="1"/>
  <c r="EV446" i="1"/>
  <c r="EE118" i="1"/>
  <c r="EV118" i="1"/>
  <c r="J594" i="1"/>
  <c r="EO206" i="1"/>
  <c r="HS109" i="1"/>
  <c r="ES466" i="1"/>
  <c r="ED246" i="1"/>
  <c r="EP246" i="1"/>
  <c r="EJ246" i="1"/>
  <c r="EF246" i="1"/>
  <c r="ET246" i="1"/>
  <c r="EG246" i="1"/>
  <c r="EL246" i="1"/>
  <c r="EE246" i="1"/>
  <c r="EO246" i="1"/>
  <c r="EK246" i="1"/>
  <c r="EI246" i="1"/>
  <c r="EM246" i="1"/>
  <c r="ER246" i="1"/>
  <c r="EQ246" i="1"/>
  <c r="EV246" i="1"/>
  <c r="EU246" i="1"/>
  <c r="ES246" i="1"/>
  <c r="EW246" i="1"/>
  <c r="EH246" i="1"/>
  <c r="HS120" i="1"/>
  <c r="HN343" i="1"/>
  <c r="EP158" i="1"/>
  <c r="EN456" i="1"/>
  <c r="GA389" i="1"/>
  <c r="EM437" i="1"/>
  <c r="GX437" i="1" s="1"/>
  <c r="ES434" i="1"/>
  <c r="HD434" i="1" s="1"/>
  <c r="EM149" i="1"/>
  <c r="EH445" i="1"/>
  <c r="EE121" i="1"/>
  <c r="EM141" i="1"/>
  <c r="GE451" i="1"/>
  <c r="EJ207" i="1"/>
  <c r="EC148" i="1"/>
  <c r="EO472" i="1"/>
  <c r="ET464" i="1"/>
  <c r="EW130" i="1"/>
  <c r="EN216" i="1"/>
  <c r="IK140" i="1"/>
  <c r="J18" i="77"/>
  <c r="GW140" i="1"/>
  <c r="J23" i="77"/>
  <c r="GW145" i="1"/>
  <c r="IK145" i="1"/>
  <c r="GA370" i="1"/>
  <c r="GE370" i="1"/>
  <c r="FW370" i="1"/>
  <c r="HD230" i="1"/>
  <c r="GY230" i="1" s="1"/>
  <c r="GZ230" i="1"/>
  <c r="HE230" i="1" s="1"/>
  <c r="IK230" i="1"/>
  <c r="T22" i="77"/>
  <c r="IN230" i="1"/>
  <c r="II230" i="1" s="1"/>
  <c r="HA230" i="1"/>
  <c r="EL121" i="1"/>
  <c r="EJ225" i="1"/>
  <c r="EG441" i="1"/>
  <c r="GR441" i="1" s="1"/>
  <c r="GR444" i="1" s="1"/>
  <c r="EG201" i="1"/>
  <c r="BW128" i="1"/>
  <c r="HN128" i="1" s="1"/>
  <c r="BS162" i="1"/>
  <c r="FW394" i="1"/>
  <c r="GE394" i="1"/>
  <c r="GA394" i="1"/>
  <c r="FW152" i="1"/>
  <c r="GE152" i="1"/>
  <c r="GA152" i="1"/>
  <c r="FW403" i="1"/>
  <c r="GA403" i="1"/>
  <c r="GE403" i="1"/>
  <c r="EC213" i="1"/>
  <c r="AN330" i="45"/>
  <c r="AP330" i="45" s="1"/>
  <c r="EV457" i="1"/>
  <c r="GE439" i="1"/>
  <c r="EO237" i="1"/>
  <c r="GA240" i="1"/>
  <c r="FW240" i="1"/>
  <c r="GE240" i="1"/>
  <c r="AQ293" i="45"/>
  <c r="AP293" i="45"/>
  <c r="EJ138" i="1"/>
  <c r="EP582" i="1"/>
  <c r="EP588" i="1"/>
  <c r="EP587" i="1"/>
  <c r="EP570" i="1"/>
  <c r="EP578" i="1"/>
  <c r="EP574" i="1"/>
  <c r="EP571" i="1"/>
  <c r="EP567" i="1"/>
  <c r="EP565" i="1"/>
  <c r="ED221" i="1"/>
  <c r="EP140" i="1"/>
  <c r="GA407" i="1"/>
  <c r="GE407" i="1"/>
  <c r="EQ138" i="1"/>
  <c r="ET123" i="1"/>
  <c r="EL130" i="1"/>
  <c r="AQ316" i="45"/>
  <c r="X584" i="1"/>
  <c r="EI237" i="1"/>
  <c r="ED229" i="1"/>
  <c r="EI453" i="1"/>
  <c r="EN146" i="1"/>
  <c r="EJ140" i="1"/>
  <c r="EQ237" i="1"/>
  <c r="EP130" i="1"/>
  <c r="EO213" i="1"/>
  <c r="ED114" i="1"/>
  <c r="EK140" i="1"/>
  <c r="X577" i="1"/>
  <c r="EQ446" i="1"/>
  <c r="EL149" i="1"/>
  <c r="CK579" i="1"/>
  <c r="ER140" i="1"/>
  <c r="HN358" i="1"/>
  <c r="EN123" i="1"/>
  <c r="HS148" i="1"/>
  <c r="IN112" i="1" s="1"/>
  <c r="II112" i="1" s="1"/>
  <c r="EU126" i="1"/>
  <c r="EC126" i="1"/>
  <c r="EU466" i="1"/>
  <c r="EM155" i="1"/>
  <c r="HN347" i="1"/>
  <c r="EE453" i="1"/>
  <c r="GA115" i="1"/>
  <c r="GE115" i="1"/>
  <c r="FW115" i="1"/>
  <c r="ED150" i="1"/>
  <c r="EH201" i="1"/>
  <c r="ED118" i="1"/>
  <c r="ES438" i="1"/>
  <c r="HD438" i="1" s="1"/>
  <c r="ED471" i="1"/>
  <c r="EW138" i="1"/>
  <c r="EV232" i="1"/>
  <c r="EH449" i="1"/>
  <c r="EQ234" i="1"/>
  <c r="EM159" i="1"/>
  <c r="GE474" i="1" l="1"/>
  <c r="GA444" i="1"/>
  <c r="FW147" i="1"/>
  <c r="GE443" i="1"/>
  <c r="GE139" i="1"/>
  <c r="GE459" i="1"/>
  <c r="FW217" i="1"/>
  <c r="FW143" i="1"/>
  <c r="GE147" i="1"/>
  <c r="GE217" i="1"/>
  <c r="GA430" i="1"/>
  <c r="FW444" i="1"/>
  <c r="GA469" i="1"/>
  <c r="HI430" i="1"/>
  <c r="HK430" i="1" s="1"/>
  <c r="FW133" i="1"/>
  <c r="FW474" i="1"/>
  <c r="GA459" i="1"/>
  <c r="GA143" i="1"/>
  <c r="GA474" i="1"/>
  <c r="HH444" i="1"/>
  <c r="FW227" i="1"/>
  <c r="GA227" i="1"/>
  <c r="GE143" i="1"/>
  <c r="GA230" i="1"/>
  <c r="GA147" i="1"/>
  <c r="GA451" i="1"/>
  <c r="GE430" i="1"/>
  <c r="HI439" i="1"/>
  <c r="HK439" i="1" s="1"/>
  <c r="GE235" i="1"/>
  <c r="FW200" i="1"/>
  <c r="FW154" i="1"/>
  <c r="FW139" i="1"/>
  <c r="GE454" i="1"/>
  <c r="GA139" i="1"/>
  <c r="FW119" i="1"/>
  <c r="GT444" i="1"/>
  <c r="GE119" i="1"/>
  <c r="GA235" i="1"/>
  <c r="GA119" i="1"/>
  <c r="FW235" i="1"/>
  <c r="GA452" i="1"/>
  <c r="FW118" i="1"/>
  <c r="FW454" i="1"/>
  <c r="CL303" i="45"/>
  <c r="CL301" i="45"/>
  <c r="CL326" i="45"/>
  <c r="CL313" i="45"/>
  <c r="CL294" i="45"/>
  <c r="CL323" i="45"/>
  <c r="CL307" i="45"/>
  <c r="CL299" i="45"/>
  <c r="GP444" i="1"/>
  <c r="GE229" i="1"/>
  <c r="IN140" i="1"/>
  <c r="II140" i="1" s="1"/>
  <c r="GA431" i="1"/>
  <c r="IN148" i="1"/>
  <c r="II148" i="1" s="1"/>
  <c r="GS444" i="1"/>
  <c r="GE154" i="1"/>
  <c r="IN141" i="1"/>
  <c r="II141" i="1" s="1"/>
  <c r="GE448" i="1"/>
  <c r="IN135" i="1"/>
  <c r="II135" i="1" s="1"/>
  <c r="FW452" i="1"/>
  <c r="IN137" i="1"/>
  <c r="II137" i="1" s="1"/>
  <c r="IN142" i="1"/>
  <c r="II142" i="1" s="1"/>
  <c r="IN138" i="1"/>
  <c r="II138" i="1" s="1"/>
  <c r="IN146" i="1"/>
  <c r="II146" i="1" s="1"/>
  <c r="GA136" i="1"/>
  <c r="IN133" i="1"/>
  <c r="II133" i="1" s="1"/>
  <c r="IN145" i="1"/>
  <c r="II145" i="1" s="1"/>
  <c r="IN144" i="1"/>
  <c r="II144" i="1" s="1"/>
  <c r="IN132" i="1"/>
  <c r="II132" i="1" s="1"/>
  <c r="GE452" i="1"/>
  <c r="IN92" i="1"/>
  <c r="II92" i="1" s="1"/>
  <c r="IN150" i="1"/>
  <c r="II150" i="1" s="1"/>
  <c r="GQ444" i="1"/>
  <c r="IN147" i="1"/>
  <c r="II147" i="1" s="1"/>
  <c r="IN136" i="1"/>
  <c r="II136" i="1" s="1"/>
  <c r="IN134" i="1"/>
  <c r="II134" i="1" s="1"/>
  <c r="GA117" i="1"/>
  <c r="GE431" i="1"/>
  <c r="IN149" i="1"/>
  <c r="II149" i="1" s="1"/>
  <c r="GE156" i="1"/>
  <c r="GY444" i="1"/>
  <c r="HC444" i="1"/>
  <c r="HI433" i="1"/>
  <c r="HK433" i="1" s="1"/>
  <c r="AQ326" i="45"/>
  <c r="AP287" i="45"/>
  <c r="HF444" i="1"/>
  <c r="HB444" i="1"/>
  <c r="FW448" i="1"/>
  <c r="GA225" i="1"/>
  <c r="HA444" i="1"/>
  <c r="GW444" i="1"/>
  <c r="FW223" i="1"/>
  <c r="AQ294" i="45"/>
  <c r="GA208" i="1"/>
  <c r="GE460" i="1"/>
  <c r="FW431" i="1"/>
  <c r="GA448" i="1"/>
  <c r="AP297" i="45"/>
  <c r="GE223" i="1"/>
  <c r="GA454" i="1"/>
  <c r="GO444" i="1"/>
  <c r="AQ307" i="45"/>
  <c r="AP286" i="45"/>
  <c r="BP286" i="45" s="1"/>
  <c r="BQ286" i="45" s="1"/>
  <c r="GA210" i="1"/>
  <c r="GE208" i="1"/>
  <c r="GA446" i="1"/>
  <c r="GA200" i="1"/>
  <c r="GB200" i="1" s="1"/>
  <c r="GA223" i="1"/>
  <c r="GA456" i="1"/>
  <c r="GE200" i="1"/>
  <c r="GF200" i="1" s="1"/>
  <c r="FW460" i="1"/>
  <c r="GA241" i="1"/>
  <c r="HI431" i="1"/>
  <c r="HK431" i="1" s="1"/>
  <c r="FW208" i="1"/>
  <c r="GA460" i="1"/>
  <c r="GE214" i="1"/>
  <c r="GA471" i="1"/>
  <c r="GA114" i="1"/>
  <c r="GB114" i="1" s="1"/>
  <c r="GB115" i="1" s="1"/>
  <c r="GB116" i="1" s="1"/>
  <c r="GE445" i="1"/>
  <c r="GA245" i="1"/>
  <c r="FW135" i="1"/>
  <c r="GA158" i="1"/>
  <c r="GE212" i="1"/>
  <c r="GE246" i="1"/>
  <c r="FW224" i="1"/>
  <c r="GA237" i="1"/>
  <c r="FW204" i="1"/>
  <c r="GU444" i="1"/>
  <c r="GE140" i="1"/>
  <c r="HD444" i="1"/>
  <c r="GE149" i="1"/>
  <c r="FW206" i="1"/>
  <c r="FW231" i="1"/>
  <c r="GA246" i="1"/>
  <c r="FW464" i="1"/>
  <c r="GV444" i="1"/>
  <c r="GA201" i="1"/>
  <c r="GE124" i="1"/>
  <c r="GE449" i="1"/>
  <c r="GX444" i="1"/>
  <c r="GE225" i="1"/>
  <c r="FW146" i="1"/>
  <c r="GA149" i="1"/>
  <c r="GA466" i="1"/>
  <c r="GE206" i="1"/>
  <c r="FW245" i="1"/>
  <c r="GE472" i="1"/>
  <c r="GE123" i="1"/>
  <c r="FW138" i="1"/>
  <c r="GE219" i="1"/>
  <c r="FW140" i="1"/>
  <c r="FW151" i="1"/>
  <c r="GE144" i="1"/>
  <c r="GA121" i="1"/>
  <c r="FW225" i="1"/>
  <c r="GA151" i="1"/>
  <c r="GE453" i="1"/>
  <c r="FW471" i="1"/>
  <c r="FW456" i="1"/>
  <c r="FW155" i="1"/>
  <c r="GE155" i="1"/>
  <c r="GA155" i="1"/>
  <c r="HI438" i="1"/>
  <c r="HK438" i="1" s="1"/>
  <c r="GE239" i="1"/>
  <c r="FW239" i="1"/>
  <c r="GA239" i="1"/>
  <c r="FW446" i="1"/>
  <c r="GA134" i="1"/>
  <c r="GE134" i="1"/>
  <c r="FW134" i="1"/>
  <c r="FW150" i="1"/>
  <c r="GA150" i="1"/>
  <c r="GE150" i="1"/>
  <c r="GA140" i="1"/>
  <c r="GA156" i="1"/>
  <c r="GA206" i="1"/>
  <c r="ID197" i="1"/>
  <c r="ID184" i="1"/>
  <c r="ID196" i="1"/>
  <c r="ID189" i="1"/>
  <c r="ID193" i="1"/>
  <c r="ID187" i="1"/>
  <c r="ID192" i="1"/>
  <c r="ID195" i="1"/>
  <c r="ID181" i="1"/>
  <c r="ID178" i="1"/>
  <c r="ID182" i="1"/>
  <c r="ID188" i="1"/>
  <c r="ID179" i="1"/>
  <c r="ID183" i="1"/>
  <c r="ID194" i="1"/>
  <c r="ID190" i="1"/>
  <c r="ID198" i="1"/>
  <c r="ID185" i="1"/>
  <c r="ID180" i="1"/>
  <c r="ID186" i="1"/>
  <c r="ID191" i="1"/>
  <c r="GE210" i="1"/>
  <c r="GE441" i="1"/>
  <c r="GA464" i="1"/>
  <c r="GA144" i="1"/>
  <c r="GF429" i="1"/>
  <c r="GF430" i="1" s="1"/>
  <c r="FW453" i="1"/>
  <c r="GA213" i="1"/>
  <c r="GE213" i="1"/>
  <c r="FW213" i="1"/>
  <c r="GE471" i="1"/>
  <c r="GE456" i="1"/>
  <c r="GA138" i="1"/>
  <c r="FW201" i="1"/>
  <c r="GE245" i="1"/>
  <c r="GE130" i="1"/>
  <c r="FW130" i="1"/>
  <c r="GA130" i="1"/>
  <c r="FW218" i="1"/>
  <c r="GA218" i="1"/>
  <c r="GE218" i="1"/>
  <c r="GE446" i="1"/>
  <c r="FW136" i="1"/>
  <c r="FX100" i="1"/>
  <c r="GE470" i="1"/>
  <c r="FW470" i="1"/>
  <c r="GA470" i="1"/>
  <c r="GA441" i="1"/>
  <c r="GE464" i="1"/>
  <c r="GE226" i="1"/>
  <c r="GA226" i="1"/>
  <c r="FW226" i="1"/>
  <c r="GB429" i="1"/>
  <c r="FW219" i="1"/>
  <c r="GE440" i="1"/>
  <c r="GE138" i="1"/>
  <c r="GE201" i="1"/>
  <c r="GE242" i="1"/>
  <c r="GA242" i="1"/>
  <c r="FW242" i="1"/>
  <c r="GE136" i="1"/>
  <c r="FW441" i="1"/>
  <c r="FX429" i="1"/>
  <c r="FX430" i="1" s="1"/>
  <c r="GA214" i="1"/>
  <c r="AQ318" i="45"/>
  <c r="FX183" i="1"/>
  <c r="GA219" i="1"/>
  <c r="FW440" i="1"/>
  <c r="AQ288" i="45"/>
  <c r="BW249" i="1"/>
  <c r="HN225" i="1" s="1"/>
  <c r="GE135" i="1"/>
  <c r="HI441" i="1"/>
  <c r="HK441" i="1" s="1"/>
  <c r="FW214" i="1"/>
  <c r="FW123" i="1"/>
  <c r="FW237" i="1"/>
  <c r="GA440" i="1"/>
  <c r="FW246" i="1"/>
  <c r="GE114" i="1"/>
  <c r="GF114" i="1" s="1"/>
  <c r="GF115" i="1" s="1"/>
  <c r="GF116" i="1" s="1"/>
  <c r="GE203" i="1"/>
  <c r="GA203" i="1"/>
  <c r="FW203" i="1"/>
  <c r="GE457" i="1"/>
  <c r="FW457" i="1"/>
  <c r="GA457" i="1"/>
  <c r="GN444" i="1"/>
  <c r="GF362" i="1"/>
  <c r="GA135" i="1"/>
  <c r="CL302" i="45"/>
  <c r="CL296" i="45"/>
  <c r="CL305" i="45"/>
  <c r="CL300" i="45"/>
  <c r="CL310" i="45"/>
  <c r="CL320" i="45"/>
  <c r="CL315" i="45"/>
  <c r="CL324" i="45"/>
  <c r="CL314" i="45"/>
  <c r="CL298" i="45"/>
  <c r="CL311" i="45"/>
  <c r="CL288" i="45"/>
  <c r="CL318" i="45"/>
  <c r="CL297" i="45"/>
  <c r="CL321" i="45"/>
  <c r="CL295" i="45"/>
  <c r="CL287" i="45"/>
  <c r="CL289" i="45"/>
  <c r="CL291" i="45"/>
  <c r="CL286" i="45"/>
  <c r="CL325" i="45"/>
  <c r="CL316" i="45"/>
  <c r="CL308" i="45"/>
  <c r="CL309" i="45"/>
  <c r="CL293" i="45"/>
  <c r="CL304" i="45"/>
  <c r="CL290" i="45"/>
  <c r="CL317" i="45"/>
  <c r="CL292" i="45"/>
  <c r="CL319" i="45"/>
  <c r="CL306" i="45"/>
  <c r="CL322" i="45"/>
  <c r="GA123" i="1"/>
  <c r="FW472" i="1"/>
  <c r="GA472" i="1"/>
  <c r="GE237" i="1"/>
  <c r="GA212" i="1"/>
  <c r="HI440" i="1"/>
  <c r="HK440" i="1" s="1"/>
  <c r="FX267" i="1"/>
  <c r="FW114" i="1"/>
  <c r="FW125" i="1"/>
  <c r="GA125" i="1"/>
  <c r="GE125" i="1"/>
  <c r="FX345" i="1"/>
  <c r="GE151" i="1"/>
  <c r="FW212" i="1"/>
  <c r="GA131" i="1"/>
  <c r="FW131" i="1"/>
  <c r="GE131" i="1"/>
  <c r="GE127" i="1"/>
  <c r="GA127" i="1"/>
  <c r="FW127" i="1"/>
  <c r="GA228" i="1"/>
  <c r="GE228" i="1"/>
  <c r="FW228" i="1"/>
  <c r="FW158" i="1"/>
  <c r="GB362" i="1"/>
  <c r="GE118" i="1"/>
  <c r="FW149" i="1"/>
  <c r="AQ313" i="45"/>
  <c r="FW232" i="1"/>
  <c r="GE234" i="1"/>
  <c r="FW234" i="1"/>
  <c r="GA234" i="1"/>
  <c r="GA141" i="1"/>
  <c r="GE141" i="1"/>
  <c r="FW141" i="1"/>
  <c r="GA124" i="1"/>
  <c r="GA221" i="1"/>
  <c r="GE221" i="1"/>
  <c r="FW221" i="1"/>
  <c r="GE207" i="1"/>
  <c r="GA207" i="1"/>
  <c r="FW207" i="1"/>
  <c r="FW211" i="1"/>
  <c r="GE211" i="1"/>
  <c r="GA211" i="1"/>
  <c r="GE224" i="1"/>
  <c r="HI434" i="1"/>
  <c r="HK434" i="1" s="1"/>
  <c r="GE158" i="1"/>
  <c r="GA118" i="1"/>
  <c r="GA146" i="1"/>
  <c r="GE204" i="1"/>
  <c r="GE121" i="1"/>
  <c r="FW124" i="1"/>
  <c r="GA231" i="1"/>
  <c r="GA224" i="1"/>
  <c r="GA434" i="1"/>
  <c r="FW229" i="1"/>
  <c r="GZ444" i="1"/>
  <c r="GA449" i="1"/>
  <c r="GE146" i="1"/>
  <c r="GA204" i="1"/>
  <c r="GE437" i="1"/>
  <c r="FW121" i="1"/>
  <c r="GE231" i="1"/>
  <c r="FW241" i="1"/>
  <c r="GE438" i="1"/>
  <c r="GF284" i="1"/>
  <c r="GE434" i="1"/>
  <c r="GA229" i="1"/>
  <c r="FW449" i="1"/>
  <c r="FW445" i="1"/>
  <c r="GA437" i="1"/>
  <c r="FW216" i="1"/>
  <c r="GE216" i="1"/>
  <c r="GA216" i="1"/>
  <c r="GA157" i="1"/>
  <c r="FW157" i="1"/>
  <c r="GE157" i="1"/>
  <c r="GE466" i="1"/>
  <c r="GE126" i="1"/>
  <c r="GA126" i="1"/>
  <c r="FW126" i="1"/>
  <c r="GE241" i="1"/>
  <c r="AQ330" i="45"/>
  <c r="GA148" i="1"/>
  <c r="FW148" i="1"/>
  <c r="GE148" i="1"/>
  <c r="FW438" i="1"/>
  <c r="FW434" i="1"/>
  <c r="FW156" i="1"/>
  <c r="AQ312" i="45"/>
  <c r="FW210" i="1"/>
  <c r="GA445" i="1"/>
  <c r="FW144" i="1"/>
  <c r="GB284" i="1"/>
  <c r="FW437" i="1"/>
  <c r="FW159" i="1"/>
  <c r="GA159" i="1"/>
  <c r="GE159" i="1"/>
  <c r="FW466" i="1"/>
  <c r="GA453" i="1"/>
  <c r="GA438" i="1"/>
  <c r="GE463" i="1"/>
  <c r="FW463" i="1"/>
  <c r="GA463" i="1"/>
  <c r="GA232" i="1"/>
  <c r="GE232" i="1"/>
  <c r="GA244" i="1"/>
  <c r="GE244" i="1"/>
  <c r="FW244" i="1"/>
  <c r="HE444" i="1"/>
  <c r="GA153" i="1"/>
  <c r="GE153" i="1"/>
  <c r="FW153" i="1"/>
  <c r="HI437" i="1"/>
  <c r="HK437" i="1" s="1"/>
  <c r="GB430" i="1" l="1"/>
  <c r="BH286" i="45"/>
  <c r="BI286" i="45" s="1"/>
  <c r="GF201" i="1"/>
  <c r="GF202" i="1" s="1"/>
  <c r="GB201" i="1"/>
  <c r="GB202" i="1" s="1"/>
  <c r="GB203" i="1" s="1"/>
  <c r="GB431" i="1"/>
  <c r="GF117" i="1"/>
  <c r="GF118" i="1" s="1"/>
  <c r="GB117" i="1"/>
  <c r="GB118" i="1" s="1"/>
  <c r="GF363" i="1"/>
  <c r="FX101" i="1"/>
  <c r="FX184" i="1"/>
  <c r="GB285" i="1"/>
  <c r="GB363" i="1"/>
  <c r="GF431" i="1"/>
  <c r="GF285" i="1"/>
  <c r="FX346" i="1"/>
  <c r="FX268" i="1"/>
  <c r="FX431" i="1"/>
  <c r="HN236" i="1"/>
  <c r="HN238" i="1"/>
  <c r="HN179" i="1"/>
  <c r="HN231" i="1"/>
  <c r="HN193" i="1"/>
  <c r="HN230" i="1"/>
  <c r="HN190" i="1"/>
  <c r="HN226" i="1"/>
  <c r="HN192" i="1"/>
  <c r="HN182" i="1"/>
  <c r="HN212" i="1"/>
  <c r="HN208" i="1"/>
  <c r="HN224" i="1"/>
  <c r="HN217" i="1"/>
  <c r="HN204" i="1"/>
  <c r="HN199" i="1"/>
  <c r="HN213" i="1"/>
  <c r="HN191" i="1"/>
  <c r="HN221" i="1"/>
  <c r="HN188" i="1"/>
  <c r="HN229" i="1"/>
  <c r="HN195" i="1"/>
  <c r="HN209" i="1"/>
  <c r="HN186" i="1"/>
  <c r="HN216" i="1"/>
  <c r="HN178" i="1"/>
  <c r="HN207" i="1"/>
  <c r="HN234" i="1"/>
  <c r="HN203" i="1"/>
  <c r="HN197" i="1"/>
  <c r="HN201" i="1"/>
  <c r="HN205" i="1"/>
  <c r="HN214" i="1"/>
  <c r="HN235" i="1"/>
  <c r="HN222" i="1"/>
  <c r="HN223" i="1"/>
  <c r="HN211" i="1"/>
  <c r="HN206" i="1"/>
  <c r="HN228" i="1"/>
  <c r="HN184" i="1"/>
  <c r="HN180" i="1"/>
  <c r="HN210" i="1"/>
  <c r="HN237" i="1"/>
  <c r="HN232" i="1"/>
  <c r="HN189" i="1"/>
  <c r="HN183" i="1"/>
  <c r="HN185" i="1"/>
  <c r="HN220" i="1"/>
  <c r="HN227" i="1"/>
  <c r="HN194" i="1"/>
  <c r="HN218" i="1"/>
  <c r="HN215" i="1"/>
  <c r="HN233" i="1"/>
  <c r="HN219" i="1"/>
  <c r="HN198" i="1"/>
  <c r="HN187" i="1"/>
  <c r="HN200" i="1"/>
  <c r="HN202" i="1"/>
  <c r="HN239" i="1"/>
  <c r="HN196" i="1"/>
  <c r="HN181" i="1"/>
  <c r="GB119" i="1" l="1"/>
  <c r="GF119" i="1"/>
  <c r="GB286" i="1"/>
  <c r="FX185" i="1"/>
  <c r="GF364" i="1"/>
  <c r="FX269" i="1"/>
  <c r="FX347" i="1"/>
  <c r="GF432" i="1"/>
  <c r="GB432" i="1"/>
  <c r="FX432" i="1"/>
  <c r="GF286" i="1"/>
  <c r="FX102" i="1"/>
  <c r="GF203" i="1"/>
  <c r="GB364" i="1"/>
  <c r="GB204" i="1"/>
  <c r="GF433" i="1" l="1"/>
  <c r="FX348" i="1"/>
  <c r="GB433" i="1"/>
  <c r="GF365" i="1"/>
  <c r="FX433" i="1"/>
  <c r="FX186" i="1"/>
  <c r="GF287" i="1"/>
  <c r="GB205" i="1"/>
  <c r="GF204" i="1"/>
  <c r="FX103" i="1"/>
  <c r="FX270" i="1"/>
  <c r="GB287" i="1"/>
  <c r="GB365" i="1"/>
  <c r="GB120" i="1"/>
  <c r="GF120" i="1"/>
  <c r="GF205" i="1" l="1"/>
  <c r="GB434" i="1"/>
  <c r="FX187" i="1"/>
  <c r="FX434" i="1"/>
  <c r="GF434" i="1"/>
  <c r="GB288" i="1"/>
  <c r="FX271" i="1"/>
  <c r="GB206" i="1"/>
  <c r="GF121" i="1"/>
  <c r="GB121" i="1"/>
  <c r="FX104" i="1"/>
  <c r="GB366" i="1"/>
  <c r="GF288" i="1"/>
  <c r="GF366" i="1"/>
  <c r="FX349" i="1"/>
  <c r="GB367" i="1" l="1"/>
  <c r="FX350" i="1"/>
  <c r="FX435" i="1"/>
  <c r="GF206" i="1"/>
  <c r="GF435" i="1"/>
  <c r="FX105" i="1"/>
  <c r="GB122" i="1"/>
  <c r="GB207" i="1"/>
  <c r="FX188" i="1"/>
  <c r="GF122" i="1"/>
  <c r="GB289" i="1"/>
  <c r="GF367" i="1"/>
  <c r="GB435" i="1"/>
  <c r="FX272" i="1"/>
  <c r="GF289" i="1"/>
  <c r="GF436" i="1" l="1"/>
  <c r="GB436" i="1"/>
  <c r="GF123" i="1"/>
  <c r="FX189" i="1"/>
  <c r="GF368" i="1"/>
  <c r="FX106" i="1"/>
  <c r="GF207" i="1"/>
  <c r="FX273" i="1"/>
  <c r="FX436" i="1"/>
  <c r="GB290" i="1"/>
  <c r="FX351" i="1"/>
  <c r="GB368" i="1"/>
  <c r="GB208" i="1"/>
  <c r="GF290" i="1"/>
  <c r="GB123" i="1"/>
  <c r="FX107" i="1" l="1"/>
  <c r="FX190" i="1"/>
  <c r="GB209" i="1"/>
  <c r="GB369" i="1"/>
  <c r="FX352" i="1"/>
  <c r="FX437" i="1"/>
  <c r="GF124" i="1"/>
  <c r="FX274" i="1"/>
  <c r="GB124" i="1"/>
  <c r="GB437" i="1"/>
  <c r="GF369" i="1"/>
  <c r="GF437" i="1"/>
  <c r="GF291" i="1"/>
  <c r="GF208" i="1"/>
  <c r="GB291" i="1"/>
  <c r="FX353" i="1" l="1"/>
  <c r="GF370" i="1"/>
  <c r="GF209" i="1"/>
  <c r="FX438" i="1"/>
  <c r="GB370" i="1"/>
  <c r="GB210" i="1"/>
  <c r="GF292" i="1"/>
  <c r="GF125" i="1"/>
  <c r="FX275" i="1"/>
  <c r="GB438" i="1"/>
  <c r="GF438" i="1"/>
  <c r="FX108" i="1"/>
  <c r="GB292" i="1"/>
  <c r="FX191" i="1"/>
  <c r="GB125" i="1"/>
  <c r="GF126" i="1" l="1"/>
  <c r="GF210" i="1"/>
  <c r="GF371" i="1"/>
  <c r="GB126" i="1"/>
  <c r="GB439" i="1"/>
  <c r="GB211" i="1"/>
  <c r="FX439" i="1"/>
  <c r="FX276" i="1"/>
  <c r="FX354" i="1"/>
  <c r="FX192" i="1"/>
  <c r="GB371" i="1"/>
  <c r="FX109" i="1"/>
  <c r="GF439" i="1"/>
  <c r="GF293" i="1"/>
  <c r="GB293" i="1"/>
  <c r="GB440" i="1" l="1"/>
  <c r="FX355" i="1"/>
  <c r="GF372" i="1"/>
  <c r="GB294" i="1"/>
  <c r="FX193" i="1"/>
  <c r="GF127" i="1"/>
  <c r="FX277" i="1"/>
  <c r="FX110" i="1"/>
  <c r="GF211" i="1"/>
  <c r="GF294" i="1"/>
  <c r="GB212" i="1"/>
  <c r="GB127" i="1"/>
  <c r="GB372" i="1"/>
  <c r="FX440" i="1"/>
  <c r="FX441" i="1" s="1"/>
  <c r="GF440" i="1"/>
  <c r="GF373" i="1" l="1"/>
  <c r="GF329" i="1"/>
  <c r="GG294" i="1" s="1"/>
  <c r="BY294" i="1" s="1"/>
  <c r="GF295" i="1"/>
  <c r="FX356" i="1"/>
  <c r="GF212" i="1"/>
  <c r="FX194" i="1"/>
  <c r="FX442" i="1"/>
  <c r="GF128" i="1"/>
  <c r="GB373" i="1"/>
  <c r="GB441" i="1"/>
  <c r="GB128" i="1"/>
  <c r="GB329" i="1"/>
  <c r="GB295" i="1"/>
  <c r="GB213" i="1"/>
  <c r="FX278" i="1"/>
  <c r="GF441" i="1"/>
  <c r="GF442" i="1" s="1"/>
  <c r="FX111" i="1"/>
  <c r="HH258" i="1" l="1"/>
  <c r="FY440" i="1"/>
  <c r="FY426" i="1"/>
  <c r="FY442" i="1"/>
  <c r="FY427" i="1"/>
  <c r="FY428" i="1"/>
  <c r="FX443" i="1"/>
  <c r="FY429" i="1"/>
  <c r="FY430" i="1"/>
  <c r="FY431" i="1"/>
  <c r="FY432" i="1"/>
  <c r="FY433" i="1"/>
  <c r="FY434" i="1"/>
  <c r="FY435" i="1"/>
  <c r="FY436" i="1"/>
  <c r="FY437" i="1"/>
  <c r="FY438" i="1"/>
  <c r="FY439" i="1"/>
  <c r="GC295" i="1"/>
  <c r="BX295" i="1" s="1"/>
  <c r="GB296" i="1"/>
  <c r="FX357" i="1"/>
  <c r="FX279" i="1"/>
  <c r="GG441" i="1"/>
  <c r="BY441" i="1" s="1"/>
  <c r="CF441" i="1" s="1"/>
  <c r="GG426" i="1"/>
  <c r="GG442" i="1"/>
  <c r="BY442" i="1" s="1"/>
  <c r="CF442" i="1" s="1"/>
  <c r="GG427" i="1"/>
  <c r="BY427" i="1" s="1"/>
  <c r="CF427" i="1" s="1"/>
  <c r="GF443" i="1"/>
  <c r="GG428" i="1"/>
  <c r="BY428" i="1" s="1"/>
  <c r="CF428" i="1" s="1"/>
  <c r="GG429" i="1"/>
  <c r="BY429" i="1" s="1"/>
  <c r="CF429" i="1" s="1"/>
  <c r="GG430" i="1"/>
  <c r="BY430" i="1" s="1"/>
  <c r="CF430" i="1" s="1"/>
  <c r="GG431" i="1"/>
  <c r="BY431" i="1" s="1"/>
  <c r="CF431" i="1" s="1"/>
  <c r="GG432" i="1"/>
  <c r="BY432" i="1" s="1"/>
  <c r="CF432" i="1" s="1"/>
  <c r="GG433" i="1"/>
  <c r="BY433" i="1" s="1"/>
  <c r="CF433" i="1" s="1"/>
  <c r="GG434" i="1"/>
  <c r="BY434" i="1" s="1"/>
  <c r="CF434" i="1" s="1"/>
  <c r="GG435" i="1"/>
  <c r="BY435" i="1" s="1"/>
  <c r="CF435" i="1" s="1"/>
  <c r="GG436" i="1"/>
  <c r="BY436" i="1" s="1"/>
  <c r="CF436" i="1" s="1"/>
  <c r="GG437" i="1"/>
  <c r="BY437" i="1" s="1"/>
  <c r="CF437" i="1" s="1"/>
  <c r="GG438" i="1"/>
  <c r="BY438" i="1" s="1"/>
  <c r="CF438" i="1" s="1"/>
  <c r="GG439" i="1"/>
  <c r="BY439" i="1" s="1"/>
  <c r="CF439" i="1" s="1"/>
  <c r="GG274" i="1"/>
  <c r="BY274" i="1" s="1"/>
  <c r="GG269" i="1"/>
  <c r="BY269" i="1" s="1"/>
  <c r="GG262" i="1"/>
  <c r="BY262" i="1" s="1"/>
  <c r="GG277" i="1"/>
  <c r="BY277" i="1" s="1"/>
  <c r="GG272" i="1"/>
  <c r="BY272" i="1" s="1"/>
  <c r="GG259" i="1"/>
  <c r="BY259" i="1" s="1"/>
  <c r="GG260" i="1"/>
  <c r="BY260" i="1" s="1"/>
  <c r="GG270" i="1"/>
  <c r="BY270" i="1" s="1"/>
  <c r="GG265" i="1"/>
  <c r="BY265" i="1" s="1"/>
  <c r="GG276" i="1"/>
  <c r="BY276" i="1" s="1"/>
  <c r="GG263" i="1"/>
  <c r="BY263" i="1" s="1"/>
  <c r="GG273" i="1"/>
  <c r="BY273" i="1" s="1"/>
  <c r="GG264" i="1"/>
  <c r="BY264" i="1" s="1"/>
  <c r="GG261" i="1"/>
  <c r="BY261" i="1" s="1"/>
  <c r="GG267" i="1"/>
  <c r="BY267" i="1" s="1"/>
  <c r="GG268" i="1"/>
  <c r="BY268" i="1" s="1"/>
  <c r="GG278" i="1"/>
  <c r="BY278" i="1" s="1"/>
  <c r="GG258" i="1"/>
  <c r="BY258" i="1" s="1"/>
  <c r="GG275" i="1"/>
  <c r="BY275" i="1" s="1"/>
  <c r="GG266" i="1"/>
  <c r="BY266" i="1" s="1"/>
  <c r="GG271" i="1"/>
  <c r="BY271" i="1" s="1"/>
  <c r="GG279" i="1"/>
  <c r="BY279" i="1" s="1"/>
  <c r="GG280" i="1"/>
  <c r="BY280" i="1" s="1"/>
  <c r="GG281" i="1"/>
  <c r="BY281" i="1" s="1"/>
  <c r="GG282" i="1"/>
  <c r="BY282" i="1" s="1"/>
  <c r="GG283" i="1"/>
  <c r="BY283" i="1" s="1"/>
  <c r="GG284" i="1"/>
  <c r="BY284" i="1" s="1"/>
  <c r="GG285" i="1"/>
  <c r="BY285" i="1" s="1"/>
  <c r="GG286" i="1"/>
  <c r="BY286" i="1" s="1"/>
  <c r="GG287" i="1"/>
  <c r="BY287" i="1" s="1"/>
  <c r="GG288" i="1"/>
  <c r="BY288" i="1" s="1"/>
  <c r="GG289" i="1"/>
  <c r="BY289" i="1" s="1"/>
  <c r="GG290" i="1"/>
  <c r="BY290" i="1" s="1"/>
  <c r="GG291" i="1"/>
  <c r="BY291" i="1" s="1"/>
  <c r="GG292" i="1"/>
  <c r="BY292" i="1" s="1"/>
  <c r="GG293" i="1"/>
  <c r="BY293" i="1" s="1"/>
  <c r="GF374" i="1"/>
  <c r="GG295" i="1"/>
  <c r="BY295" i="1" s="1"/>
  <c r="GF296" i="1"/>
  <c r="GB442" i="1"/>
  <c r="GC441" i="1" s="1"/>
  <c r="BX441" i="1" s="1"/>
  <c r="GC294" i="1"/>
  <c r="BX294" i="1" s="1"/>
  <c r="GC276" i="1"/>
  <c r="BX276" i="1" s="1"/>
  <c r="GC272" i="1"/>
  <c r="BX272" i="1" s="1"/>
  <c r="GC261" i="1"/>
  <c r="BX261" i="1" s="1"/>
  <c r="GC275" i="1"/>
  <c r="BX275" i="1" s="1"/>
  <c r="GC268" i="1"/>
  <c r="BX268" i="1" s="1"/>
  <c r="GC263" i="1"/>
  <c r="BX263" i="1" s="1"/>
  <c r="GC270" i="1"/>
  <c r="BX270" i="1" s="1"/>
  <c r="GC258" i="1"/>
  <c r="BX258" i="1" s="1"/>
  <c r="GC265" i="1"/>
  <c r="BX265" i="1" s="1"/>
  <c r="GC269" i="1"/>
  <c r="BX269" i="1" s="1"/>
  <c r="GC271" i="1"/>
  <c r="BX271" i="1" s="1"/>
  <c r="GC262" i="1"/>
  <c r="BX262" i="1" s="1"/>
  <c r="GC274" i="1"/>
  <c r="BX274" i="1" s="1"/>
  <c r="GC267" i="1"/>
  <c r="BX267" i="1" s="1"/>
  <c r="GC260" i="1"/>
  <c r="BX260" i="1" s="1"/>
  <c r="GC264" i="1"/>
  <c r="BX264" i="1" s="1"/>
  <c r="GC277" i="1"/>
  <c r="BX277" i="1" s="1"/>
  <c r="GC266" i="1"/>
  <c r="BX266" i="1" s="1"/>
  <c r="GC273" i="1"/>
  <c r="BX273" i="1" s="1"/>
  <c r="GC259" i="1"/>
  <c r="BX259" i="1" s="1"/>
  <c r="GC278" i="1"/>
  <c r="BX278" i="1" s="1"/>
  <c r="GC279" i="1"/>
  <c r="BX279" i="1" s="1"/>
  <c r="GC280" i="1"/>
  <c r="BX280" i="1" s="1"/>
  <c r="GC281" i="1"/>
  <c r="BX281" i="1" s="1"/>
  <c r="GC282" i="1"/>
  <c r="BX282" i="1" s="1"/>
  <c r="GC283" i="1"/>
  <c r="BX283" i="1" s="1"/>
  <c r="GC284" i="1"/>
  <c r="BX284" i="1" s="1"/>
  <c r="GC285" i="1"/>
  <c r="BX285" i="1" s="1"/>
  <c r="GC286" i="1"/>
  <c r="BX286" i="1" s="1"/>
  <c r="GC287" i="1"/>
  <c r="BX287" i="1" s="1"/>
  <c r="GC288" i="1"/>
  <c r="BX288" i="1" s="1"/>
  <c r="GC289" i="1"/>
  <c r="BX289" i="1" s="1"/>
  <c r="GC290" i="1"/>
  <c r="BX290" i="1" s="1"/>
  <c r="GC291" i="1"/>
  <c r="BX291" i="1" s="1"/>
  <c r="GC292" i="1"/>
  <c r="BX292" i="1" s="1"/>
  <c r="GC293" i="1"/>
  <c r="BX293" i="1" s="1"/>
  <c r="GG440" i="1"/>
  <c r="BY440" i="1" s="1"/>
  <c r="CF440" i="1" s="1"/>
  <c r="GB162" i="1"/>
  <c r="GB129" i="1"/>
  <c r="GB374" i="1"/>
  <c r="GB214" i="1"/>
  <c r="GF213" i="1"/>
  <c r="FX112" i="1"/>
  <c r="FY441" i="1"/>
  <c r="FX195" i="1"/>
  <c r="GF162" i="1"/>
  <c r="GF129" i="1"/>
  <c r="CD441" i="1" l="1"/>
  <c r="CD283" i="1"/>
  <c r="CD267" i="1"/>
  <c r="CD272" i="1"/>
  <c r="BZ432" i="1"/>
  <c r="CD282" i="1"/>
  <c r="FX358" i="1"/>
  <c r="BZ431" i="1"/>
  <c r="CD281" i="1"/>
  <c r="CD262" i="1"/>
  <c r="HG258" i="1"/>
  <c r="CD294" i="1"/>
  <c r="BZ430" i="1"/>
  <c r="CD271" i="1"/>
  <c r="GC296" i="1"/>
  <c r="BX296" i="1" s="1"/>
  <c r="GB297" i="1"/>
  <c r="BZ429" i="1"/>
  <c r="FX196" i="1"/>
  <c r="CD280" i="1"/>
  <c r="CD291" i="1"/>
  <c r="CD269" i="1"/>
  <c r="P322" i="51"/>
  <c r="CD295" i="1"/>
  <c r="HG259" i="1"/>
  <c r="FY443" i="1"/>
  <c r="FX444" i="1"/>
  <c r="CD276" i="1"/>
  <c r="CD292" i="1"/>
  <c r="CD279" i="1"/>
  <c r="GB375" i="1"/>
  <c r="CD290" i="1"/>
  <c r="CD278" i="1"/>
  <c r="CD265" i="1"/>
  <c r="GC426" i="1"/>
  <c r="GJ426" i="1" s="1"/>
  <c r="GC442" i="1"/>
  <c r="BX442" i="1" s="1"/>
  <c r="GC427" i="1"/>
  <c r="BX427" i="1" s="1"/>
  <c r="GC428" i="1"/>
  <c r="BX428" i="1" s="1"/>
  <c r="GB443" i="1"/>
  <c r="GC429" i="1"/>
  <c r="BX429" i="1" s="1"/>
  <c r="GC430" i="1"/>
  <c r="BX430" i="1" s="1"/>
  <c r="GC431" i="1"/>
  <c r="BX431" i="1" s="1"/>
  <c r="GC432" i="1"/>
  <c r="BX432" i="1" s="1"/>
  <c r="GC433" i="1"/>
  <c r="BX433" i="1" s="1"/>
  <c r="GC434" i="1"/>
  <c r="BX434" i="1" s="1"/>
  <c r="GC435" i="1"/>
  <c r="BX435" i="1" s="1"/>
  <c r="GC436" i="1"/>
  <c r="BX436" i="1" s="1"/>
  <c r="GC437" i="1"/>
  <c r="BX437" i="1" s="1"/>
  <c r="GC438" i="1"/>
  <c r="BX438" i="1" s="1"/>
  <c r="GC439" i="1"/>
  <c r="BX439" i="1" s="1"/>
  <c r="GC440" i="1"/>
  <c r="BX440" i="1" s="1"/>
  <c r="BZ439" i="1"/>
  <c r="BZ428" i="1"/>
  <c r="GJ428" i="1"/>
  <c r="CD293" i="1"/>
  <c r="GB248" i="1"/>
  <c r="GB215" i="1"/>
  <c r="CD289" i="1"/>
  <c r="CD259" i="1"/>
  <c r="CD258" i="1"/>
  <c r="GG443" i="1"/>
  <c r="BY443" i="1" s="1"/>
  <c r="CF443" i="1" s="1"/>
  <c r="GF444" i="1"/>
  <c r="BZ438" i="1"/>
  <c r="BZ427" i="1"/>
  <c r="CD288" i="1"/>
  <c r="BZ437" i="1"/>
  <c r="BZ442" i="1"/>
  <c r="GF214" i="1"/>
  <c r="CD273" i="1"/>
  <c r="CD270" i="1"/>
  <c r="BZ441" i="1"/>
  <c r="CE441" i="1" s="1"/>
  <c r="GJ441" i="1"/>
  <c r="CD287" i="1"/>
  <c r="CD266" i="1"/>
  <c r="CD263" i="1"/>
  <c r="GG296" i="1"/>
  <c r="BY296" i="1" s="1"/>
  <c r="GF297" i="1"/>
  <c r="BZ436" i="1"/>
  <c r="HH259" i="1"/>
  <c r="BZ435" i="1"/>
  <c r="BZ440" i="1"/>
  <c r="GJ440" i="1"/>
  <c r="CD274" i="1"/>
  <c r="GC129" i="1"/>
  <c r="BX129" i="1" s="1"/>
  <c r="GB130" i="1"/>
  <c r="CD277" i="1"/>
  <c r="CD268" i="1"/>
  <c r="GG129" i="1"/>
  <c r="BY129" i="1" s="1"/>
  <c r="GF130" i="1"/>
  <c r="GC128" i="1"/>
  <c r="BX128" i="1" s="1"/>
  <c r="GC92" i="1"/>
  <c r="BX92" i="1" s="1"/>
  <c r="GC106" i="1"/>
  <c r="BX106" i="1" s="1"/>
  <c r="GC105" i="1"/>
  <c r="BX105" i="1" s="1"/>
  <c r="GC100" i="1"/>
  <c r="BX100" i="1" s="1"/>
  <c r="GC112" i="1"/>
  <c r="BX112" i="1" s="1"/>
  <c r="GC108" i="1"/>
  <c r="BX108" i="1" s="1"/>
  <c r="GC111" i="1"/>
  <c r="BX111" i="1" s="1"/>
  <c r="GC104" i="1"/>
  <c r="BX104" i="1" s="1"/>
  <c r="GC103" i="1"/>
  <c r="BX103" i="1" s="1"/>
  <c r="GC107" i="1"/>
  <c r="BX107" i="1" s="1"/>
  <c r="GC94" i="1"/>
  <c r="BX94" i="1" s="1"/>
  <c r="GC99" i="1"/>
  <c r="BX99" i="1" s="1"/>
  <c r="GC96" i="1"/>
  <c r="BX96" i="1" s="1"/>
  <c r="GC101" i="1"/>
  <c r="BX101" i="1" s="1"/>
  <c r="GC97" i="1"/>
  <c r="BX97" i="1" s="1"/>
  <c r="GC109" i="1"/>
  <c r="BX109" i="1" s="1"/>
  <c r="GC93" i="1"/>
  <c r="BX93" i="1" s="1"/>
  <c r="GC98" i="1"/>
  <c r="BX98" i="1" s="1"/>
  <c r="GC102" i="1"/>
  <c r="BX102" i="1" s="1"/>
  <c r="GC110" i="1"/>
  <c r="BX110" i="1" s="1"/>
  <c r="GC95" i="1"/>
  <c r="BX95" i="1" s="1"/>
  <c r="GC113" i="1"/>
  <c r="BX113" i="1" s="1"/>
  <c r="GC114" i="1"/>
  <c r="BX114" i="1" s="1"/>
  <c r="GC116" i="1"/>
  <c r="BX116" i="1" s="1"/>
  <c r="GC115" i="1"/>
  <c r="BX115" i="1" s="1"/>
  <c r="GC118" i="1"/>
  <c r="BX118" i="1" s="1"/>
  <c r="GC117" i="1"/>
  <c r="BX117" i="1" s="1"/>
  <c r="GC119" i="1"/>
  <c r="BX119" i="1" s="1"/>
  <c r="GC120" i="1"/>
  <c r="BX120" i="1" s="1"/>
  <c r="GC121" i="1"/>
  <c r="BX121" i="1" s="1"/>
  <c r="GC122" i="1"/>
  <c r="BX122" i="1" s="1"/>
  <c r="GC123" i="1"/>
  <c r="BX123" i="1" s="1"/>
  <c r="GC124" i="1"/>
  <c r="BX124" i="1" s="1"/>
  <c r="GC125" i="1"/>
  <c r="BX125" i="1" s="1"/>
  <c r="GC126" i="1"/>
  <c r="BX126" i="1" s="1"/>
  <c r="GC127" i="1"/>
  <c r="BX127" i="1" s="1"/>
  <c r="CD285" i="1"/>
  <c r="CD264" i="1"/>
  <c r="CD275" i="1"/>
  <c r="GF375" i="1"/>
  <c r="BZ434" i="1"/>
  <c r="GJ434" i="1"/>
  <c r="FX113" i="1"/>
  <c r="CD286" i="1"/>
  <c r="GG128" i="1"/>
  <c r="BY128" i="1" s="1"/>
  <c r="GG100" i="1"/>
  <c r="BY100" i="1" s="1"/>
  <c r="GG102" i="1"/>
  <c r="BY102" i="1" s="1"/>
  <c r="GG101" i="1"/>
  <c r="BY101" i="1" s="1"/>
  <c r="GG93" i="1"/>
  <c r="BY93" i="1" s="1"/>
  <c r="GG103" i="1"/>
  <c r="BY103" i="1" s="1"/>
  <c r="GG106" i="1"/>
  <c r="BY106" i="1" s="1"/>
  <c r="GG112" i="1"/>
  <c r="BY112" i="1" s="1"/>
  <c r="GG94" i="1"/>
  <c r="BY94" i="1" s="1"/>
  <c r="GG105" i="1"/>
  <c r="BY105" i="1" s="1"/>
  <c r="GG96" i="1"/>
  <c r="BY96" i="1" s="1"/>
  <c r="GG92" i="1"/>
  <c r="BY92" i="1" s="1"/>
  <c r="GG109" i="1"/>
  <c r="BY109" i="1" s="1"/>
  <c r="GG107" i="1"/>
  <c r="BY107" i="1" s="1"/>
  <c r="GG104" i="1"/>
  <c r="BY104" i="1" s="1"/>
  <c r="GG98" i="1"/>
  <c r="BY98" i="1" s="1"/>
  <c r="GG110" i="1"/>
  <c r="BY110" i="1" s="1"/>
  <c r="GG99" i="1"/>
  <c r="BY99" i="1" s="1"/>
  <c r="GG108" i="1"/>
  <c r="BY108" i="1" s="1"/>
  <c r="GG95" i="1"/>
  <c r="BY95" i="1" s="1"/>
  <c r="GG111" i="1"/>
  <c r="BY111" i="1" s="1"/>
  <c r="GG97" i="1"/>
  <c r="BY97" i="1" s="1"/>
  <c r="GG113" i="1"/>
  <c r="BY113" i="1" s="1"/>
  <c r="GG115" i="1"/>
  <c r="BY115" i="1" s="1"/>
  <c r="GG114" i="1"/>
  <c r="BY114" i="1" s="1"/>
  <c r="GG116" i="1"/>
  <c r="BY116" i="1" s="1"/>
  <c r="GG117" i="1"/>
  <c r="BY117" i="1" s="1"/>
  <c r="GG118" i="1"/>
  <c r="BY118" i="1" s="1"/>
  <c r="GG119" i="1"/>
  <c r="BY119" i="1" s="1"/>
  <c r="GG120" i="1"/>
  <c r="BY120" i="1" s="1"/>
  <c r="GG121" i="1"/>
  <c r="BY121" i="1" s="1"/>
  <c r="GG122" i="1"/>
  <c r="BY122" i="1" s="1"/>
  <c r="GG123" i="1"/>
  <c r="BY123" i="1" s="1"/>
  <c r="GG124" i="1"/>
  <c r="BY124" i="1" s="1"/>
  <c r="GG125" i="1"/>
  <c r="BY125" i="1" s="1"/>
  <c r="GG126" i="1"/>
  <c r="BY126" i="1" s="1"/>
  <c r="GG127" i="1"/>
  <c r="BY127" i="1" s="1"/>
  <c r="CD284" i="1"/>
  <c r="CD260" i="1"/>
  <c r="CD261" i="1"/>
  <c r="FX280" i="1"/>
  <c r="BZ433" i="1"/>
  <c r="GJ433" i="1"/>
  <c r="GJ439" i="1" l="1"/>
  <c r="GJ442" i="1"/>
  <c r="GJ437" i="1"/>
  <c r="GJ427" i="1"/>
  <c r="GJ438" i="1"/>
  <c r="CD117" i="1"/>
  <c r="P374" i="51"/>
  <c r="Q318" i="51"/>
  <c r="GC214" i="1"/>
  <c r="BX214" i="1" s="1"/>
  <c r="GC189" i="1"/>
  <c r="BX189" i="1" s="1"/>
  <c r="GC179" i="1"/>
  <c r="BX179" i="1" s="1"/>
  <c r="GC195" i="1"/>
  <c r="BX195" i="1" s="1"/>
  <c r="GC181" i="1"/>
  <c r="BX181" i="1" s="1"/>
  <c r="GC190" i="1"/>
  <c r="BX190" i="1" s="1"/>
  <c r="GC183" i="1"/>
  <c r="BX183" i="1" s="1"/>
  <c r="GC191" i="1"/>
  <c r="BX191" i="1" s="1"/>
  <c r="GC185" i="1"/>
  <c r="BX185" i="1" s="1"/>
  <c r="GC182" i="1"/>
  <c r="BX182" i="1" s="1"/>
  <c r="GC184" i="1"/>
  <c r="BX184" i="1" s="1"/>
  <c r="GC188" i="1"/>
  <c r="BX188" i="1" s="1"/>
  <c r="GC180" i="1"/>
  <c r="BX180" i="1" s="1"/>
  <c r="GC193" i="1"/>
  <c r="BX193" i="1" s="1"/>
  <c r="GC198" i="1"/>
  <c r="BX198" i="1" s="1"/>
  <c r="GC197" i="1"/>
  <c r="BX197" i="1" s="1"/>
  <c r="GC187" i="1"/>
  <c r="BX187" i="1" s="1"/>
  <c r="GC186" i="1"/>
  <c r="BX186" i="1" s="1"/>
  <c r="GC178" i="1"/>
  <c r="BX178" i="1" s="1"/>
  <c r="GC194" i="1"/>
  <c r="BX194" i="1" s="1"/>
  <c r="GC196" i="1"/>
  <c r="BX196" i="1" s="1"/>
  <c r="GC192" i="1"/>
  <c r="BX192" i="1" s="1"/>
  <c r="GC199" i="1"/>
  <c r="BX199" i="1" s="1"/>
  <c r="GC201" i="1"/>
  <c r="BX201" i="1" s="1"/>
  <c r="GC200" i="1"/>
  <c r="BX200" i="1" s="1"/>
  <c r="GC202" i="1"/>
  <c r="BX202" i="1" s="1"/>
  <c r="GC203" i="1"/>
  <c r="BX203" i="1" s="1"/>
  <c r="GC204" i="1"/>
  <c r="BX204" i="1" s="1"/>
  <c r="GC205" i="1"/>
  <c r="BX205" i="1" s="1"/>
  <c r="GC206" i="1"/>
  <c r="BX206" i="1" s="1"/>
  <c r="GC207" i="1"/>
  <c r="BX207" i="1" s="1"/>
  <c r="GC208" i="1"/>
  <c r="BX208" i="1" s="1"/>
  <c r="GC209" i="1"/>
  <c r="BX209" i="1" s="1"/>
  <c r="GC210" i="1"/>
  <c r="BX210" i="1" s="1"/>
  <c r="GC211" i="1"/>
  <c r="BX211" i="1" s="1"/>
  <c r="GC212" i="1"/>
  <c r="BX212" i="1" s="1"/>
  <c r="GC213" i="1"/>
  <c r="BX213" i="1" s="1"/>
  <c r="CD435" i="1"/>
  <c r="CA435" i="1"/>
  <c r="S199" i="45"/>
  <c r="S204" i="45"/>
  <c r="CD115" i="1"/>
  <c r="S189" i="45"/>
  <c r="CA434" i="1"/>
  <c r="CD434" i="1"/>
  <c r="S202" i="45"/>
  <c r="FY444" i="1"/>
  <c r="FX445" i="1"/>
  <c r="GJ431" i="1"/>
  <c r="S205" i="45"/>
  <c r="GC130" i="1"/>
  <c r="BX130" i="1" s="1"/>
  <c r="GB131" i="1"/>
  <c r="S193" i="45"/>
  <c r="S181" i="45"/>
  <c r="CD433" i="1"/>
  <c r="CA433" i="1"/>
  <c r="S188" i="45"/>
  <c r="BZ443" i="1"/>
  <c r="S203" i="45"/>
  <c r="P368" i="51"/>
  <c r="Q312" i="51"/>
  <c r="GJ432" i="1"/>
  <c r="S195" i="45"/>
  <c r="CD118" i="1"/>
  <c r="CD127" i="1"/>
  <c r="CD114" i="1"/>
  <c r="CD94" i="1"/>
  <c r="GG130" i="1"/>
  <c r="BY130" i="1" s="1"/>
  <c r="GF131" i="1"/>
  <c r="S216" i="45"/>
  <c r="CA432" i="1"/>
  <c r="CD432" i="1"/>
  <c r="FX197" i="1"/>
  <c r="FX359" i="1"/>
  <c r="Q313" i="51"/>
  <c r="P369" i="51"/>
  <c r="CD436" i="1"/>
  <c r="CA436" i="1"/>
  <c r="CD116" i="1"/>
  <c r="CD105" i="1"/>
  <c r="S209" i="45"/>
  <c r="CD113" i="1"/>
  <c r="HH93" i="1"/>
  <c r="S210" i="45"/>
  <c r="CA431" i="1"/>
  <c r="CD431" i="1"/>
  <c r="S194" i="45"/>
  <c r="HG93" i="1"/>
  <c r="CD129" i="1"/>
  <c r="CD96" i="1"/>
  <c r="CD124" i="1"/>
  <c r="Q314" i="51"/>
  <c r="P370" i="51"/>
  <c r="CD123" i="1"/>
  <c r="CD111" i="1"/>
  <c r="FX114" i="1"/>
  <c r="S197" i="45"/>
  <c r="S196" i="45"/>
  <c r="S182" i="45"/>
  <c r="CD430" i="1"/>
  <c r="CA430" i="1"/>
  <c r="S201" i="45"/>
  <c r="GJ429" i="1"/>
  <c r="GJ430" i="1"/>
  <c r="S217" i="45"/>
  <c r="HB258" i="1"/>
  <c r="GW258" i="1" s="1"/>
  <c r="S190" i="45"/>
  <c r="BD190" i="45" s="1"/>
  <c r="CD104" i="1"/>
  <c r="GG444" i="1"/>
  <c r="BY444" i="1" s="1"/>
  <c r="CF444" i="1" s="1"/>
  <c r="GF445" i="1"/>
  <c r="CD107" i="1"/>
  <c r="HG132" i="1"/>
  <c r="HG92" i="1"/>
  <c r="CD128" i="1"/>
  <c r="HG133" i="1"/>
  <c r="HG134" i="1"/>
  <c r="HG135" i="1"/>
  <c r="HG147" i="1"/>
  <c r="HG141" i="1"/>
  <c r="HG139" i="1"/>
  <c r="HG142" i="1"/>
  <c r="HG144" i="1"/>
  <c r="HG143" i="1"/>
  <c r="HG137" i="1"/>
  <c r="HG136" i="1"/>
  <c r="HG138" i="1"/>
  <c r="HG148" i="1"/>
  <c r="HG145" i="1"/>
  <c r="HG146" i="1"/>
  <c r="HG149" i="1"/>
  <c r="HG150" i="1"/>
  <c r="HG140" i="1"/>
  <c r="CD125" i="1"/>
  <c r="CD122" i="1"/>
  <c r="GG297" i="1"/>
  <c r="BY297" i="1" s="1"/>
  <c r="GF298" i="1"/>
  <c r="CA441" i="1"/>
  <c r="P378" i="51"/>
  <c r="Q322" i="51"/>
  <c r="GF248" i="1"/>
  <c r="GG214" i="1" s="1"/>
  <c r="BY214" i="1" s="1"/>
  <c r="GF215" i="1"/>
  <c r="S211" i="45"/>
  <c r="CA429" i="1"/>
  <c r="CD429" i="1"/>
  <c r="HB259" i="1"/>
  <c r="GW259" i="1" s="1"/>
  <c r="S218" i="45"/>
  <c r="Q310" i="51"/>
  <c r="P366" i="51"/>
  <c r="P367" i="51"/>
  <c r="Q311" i="51"/>
  <c r="CD97" i="1"/>
  <c r="GF410" i="1"/>
  <c r="GG375" i="1" s="1"/>
  <c r="BY375" i="1" s="1"/>
  <c r="GF376" i="1"/>
  <c r="S184" i="45"/>
  <c r="CD95" i="1"/>
  <c r="CD121" i="1"/>
  <c r="CD106" i="1"/>
  <c r="S198" i="45"/>
  <c r="S191" i="45"/>
  <c r="Q321" i="51"/>
  <c r="P377" i="51"/>
  <c r="GJ436" i="1"/>
  <c r="HH260" i="1"/>
  <c r="Q309" i="51"/>
  <c r="P365" i="51"/>
  <c r="CD440" i="1"/>
  <c r="CA440" i="1"/>
  <c r="GC443" i="1"/>
  <c r="BX443" i="1" s="1"/>
  <c r="GB444" i="1"/>
  <c r="S192" i="45"/>
  <c r="GC297" i="1"/>
  <c r="BX297" i="1" s="1"/>
  <c r="GB298" i="1"/>
  <c r="CD102" i="1"/>
  <c r="GC215" i="1"/>
  <c r="BX215" i="1" s="1"/>
  <c r="GB216" i="1"/>
  <c r="CD100" i="1"/>
  <c r="HH92" i="1"/>
  <c r="HH132" i="1"/>
  <c r="HH133" i="1"/>
  <c r="HH134" i="1"/>
  <c r="HH135" i="1"/>
  <c r="HH146" i="1"/>
  <c r="HH149" i="1"/>
  <c r="HH150" i="1"/>
  <c r="HH140" i="1"/>
  <c r="HH147" i="1"/>
  <c r="HH141" i="1"/>
  <c r="HH139" i="1"/>
  <c r="HH142" i="1"/>
  <c r="HH144" i="1"/>
  <c r="HH143" i="1"/>
  <c r="HH137" i="1"/>
  <c r="HH136" i="1"/>
  <c r="HH138" i="1"/>
  <c r="HH148" i="1"/>
  <c r="HH145" i="1"/>
  <c r="S183" i="45"/>
  <c r="CD99" i="1"/>
  <c r="CD103" i="1"/>
  <c r="P371" i="51"/>
  <c r="Q315" i="51"/>
  <c r="CD108" i="1"/>
  <c r="GJ435" i="1"/>
  <c r="Q317" i="51"/>
  <c r="P373" i="51"/>
  <c r="Q308" i="51"/>
  <c r="P364" i="51"/>
  <c r="S212" i="45"/>
  <c r="CA439" i="1"/>
  <c r="CD439" i="1"/>
  <c r="CD428" i="1"/>
  <c r="CA428" i="1"/>
  <c r="S213" i="45"/>
  <c r="HG260" i="1"/>
  <c r="CD296" i="1"/>
  <c r="S206" i="45"/>
  <c r="BD206" i="45" s="1"/>
  <c r="S208" i="45"/>
  <c r="CD92" i="1"/>
  <c r="FX281" i="1"/>
  <c r="CD120" i="1"/>
  <c r="CD110" i="1"/>
  <c r="CD93" i="1"/>
  <c r="CD112" i="1"/>
  <c r="P372" i="51"/>
  <c r="Q316" i="51"/>
  <c r="P379" i="51"/>
  <c r="Q323" i="51"/>
  <c r="T323" i="51" s="1"/>
  <c r="U323" i="51" s="1"/>
  <c r="Q320" i="51"/>
  <c r="P376" i="51"/>
  <c r="CA438" i="1"/>
  <c r="CD438" i="1"/>
  <c r="CD427" i="1"/>
  <c r="CA427" i="1"/>
  <c r="GB410" i="1"/>
  <c r="GB376" i="1"/>
  <c r="S215" i="45"/>
  <c r="S185" i="45"/>
  <c r="CD126" i="1"/>
  <c r="S207" i="45"/>
  <c r="CD98" i="1"/>
  <c r="CD101" i="1"/>
  <c r="S187" i="45"/>
  <c r="CD119" i="1"/>
  <c r="CD109" i="1"/>
  <c r="S200" i="45"/>
  <c r="S186" i="45"/>
  <c r="P375" i="51"/>
  <c r="Q319" i="51"/>
  <c r="CD437" i="1"/>
  <c r="CA437" i="1"/>
  <c r="CD442" i="1"/>
  <c r="CA442" i="1"/>
  <c r="S214" i="45"/>
  <c r="BD185" i="45" l="1"/>
  <c r="BD203" i="45"/>
  <c r="BD183" i="45"/>
  <c r="BD210" i="45"/>
  <c r="BD182" i="45"/>
  <c r="BD200" i="45"/>
  <c r="BD211" i="45"/>
  <c r="BD217" i="45"/>
  <c r="BD186" i="45"/>
  <c r="BD192" i="45"/>
  <c r="BD197" i="45"/>
  <c r="BD184" i="45"/>
  <c r="BD214" i="45"/>
  <c r="BD198" i="45"/>
  <c r="BD218" i="45"/>
  <c r="BD195" i="45"/>
  <c r="BD204" i="45"/>
  <c r="BD209" i="45"/>
  <c r="BD201" i="45"/>
  <c r="BD212" i="45"/>
  <c r="BD207" i="45"/>
  <c r="HH178" i="1"/>
  <c r="HH218" i="1"/>
  <c r="HH219" i="1"/>
  <c r="HH220" i="1"/>
  <c r="HH221" i="1"/>
  <c r="HH234" i="1"/>
  <c r="HH233" i="1"/>
  <c r="HH223" i="1"/>
  <c r="HH230" i="1"/>
  <c r="HH236" i="1"/>
  <c r="HH226" i="1"/>
  <c r="HH228" i="1"/>
  <c r="HH222" i="1"/>
  <c r="HH232" i="1"/>
  <c r="HH229" i="1"/>
  <c r="HH231" i="1"/>
  <c r="HH224" i="1"/>
  <c r="HH227" i="1"/>
  <c r="HH225" i="1"/>
  <c r="HH235" i="1"/>
  <c r="HH339" i="1"/>
  <c r="HG179" i="1"/>
  <c r="FX198" i="1"/>
  <c r="HB260" i="1"/>
  <c r="GW260" i="1" s="1"/>
  <c r="S219" i="45"/>
  <c r="BD219" i="45" s="1"/>
  <c r="GG215" i="1"/>
  <c r="BY215" i="1" s="1"/>
  <c r="GF216" i="1"/>
  <c r="BD193" i="45"/>
  <c r="S13" i="45"/>
  <c r="S37" i="45"/>
  <c r="P205" i="51"/>
  <c r="S10" i="45"/>
  <c r="S20" i="45"/>
  <c r="CE430" i="1"/>
  <c r="P311" i="51"/>
  <c r="S23" i="45"/>
  <c r="CE432" i="1"/>
  <c r="P313" i="51"/>
  <c r="S32" i="45"/>
  <c r="P200" i="51"/>
  <c r="FY445" i="1"/>
  <c r="FX446" i="1"/>
  <c r="GG181" i="1"/>
  <c r="BY181" i="1" s="1"/>
  <c r="GG183" i="1"/>
  <c r="BY183" i="1" s="1"/>
  <c r="GG184" i="1"/>
  <c r="BY184" i="1" s="1"/>
  <c r="GG189" i="1"/>
  <c r="BY189" i="1" s="1"/>
  <c r="GG179" i="1"/>
  <c r="BY179" i="1" s="1"/>
  <c r="GG197" i="1"/>
  <c r="BY197" i="1" s="1"/>
  <c r="GG187" i="1"/>
  <c r="BY187" i="1" s="1"/>
  <c r="GG182" i="1"/>
  <c r="BY182" i="1" s="1"/>
  <c r="CD182" i="1" s="1"/>
  <c r="GG186" i="1"/>
  <c r="BY186" i="1" s="1"/>
  <c r="GG195" i="1"/>
  <c r="BY195" i="1" s="1"/>
  <c r="GG194" i="1"/>
  <c r="BY194" i="1" s="1"/>
  <c r="CD194" i="1" s="1"/>
  <c r="GG185" i="1"/>
  <c r="BY185" i="1" s="1"/>
  <c r="CD185" i="1" s="1"/>
  <c r="GG192" i="1"/>
  <c r="BY192" i="1" s="1"/>
  <c r="GG190" i="1"/>
  <c r="BY190" i="1" s="1"/>
  <c r="GG196" i="1"/>
  <c r="BY196" i="1" s="1"/>
  <c r="GG180" i="1"/>
  <c r="BY180" i="1" s="1"/>
  <c r="GG188" i="1"/>
  <c r="BY188" i="1" s="1"/>
  <c r="CD188" i="1" s="1"/>
  <c r="GG193" i="1"/>
  <c r="BY193" i="1" s="1"/>
  <c r="GG178" i="1"/>
  <c r="BY178" i="1" s="1"/>
  <c r="GG198" i="1"/>
  <c r="BY198" i="1" s="1"/>
  <c r="GG191" i="1"/>
  <c r="BY191" i="1" s="1"/>
  <c r="GG199" i="1"/>
  <c r="BY199" i="1" s="1"/>
  <c r="GG200" i="1"/>
  <c r="BY200" i="1" s="1"/>
  <c r="GG201" i="1"/>
  <c r="BY201" i="1" s="1"/>
  <c r="CD201" i="1" s="1"/>
  <c r="GG202" i="1"/>
  <c r="BY202" i="1" s="1"/>
  <c r="GG203" i="1"/>
  <c r="BY203" i="1" s="1"/>
  <c r="GG204" i="1"/>
  <c r="BY204" i="1" s="1"/>
  <c r="GG205" i="1"/>
  <c r="BY205" i="1" s="1"/>
  <c r="GG206" i="1"/>
  <c r="BY206" i="1" s="1"/>
  <c r="GG207" i="1"/>
  <c r="BY207" i="1" s="1"/>
  <c r="GG208" i="1"/>
  <c r="BY208" i="1" s="1"/>
  <c r="GG209" i="1"/>
  <c r="BY209" i="1" s="1"/>
  <c r="GG210" i="1"/>
  <c r="BY210" i="1" s="1"/>
  <c r="GG211" i="1"/>
  <c r="BY211" i="1" s="1"/>
  <c r="GG212" i="1"/>
  <c r="BY212" i="1" s="1"/>
  <c r="GG213" i="1"/>
  <c r="BY213" i="1" s="1"/>
  <c r="CD213" i="1" s="1"/>
  <c r="P214" i="51"/>
  <c r="S46" i="45"/>
  <c r="HB92" i="1"/>
  <c r="GW92" i="1" s="1"/>
  <c r="BZ444" i="1"/>
  <c r="BD199" i="45"/>
  <c r="S22" i="45"/>
  <c r="Q324" i="51"/>
  <c r="T324" i="51" s="1"/>
  <c r="U324" i="51" s="1"/>
  <c r="P380" i="51"/>
  <c r="P212" i="51"/>
  <c r="S44" i="45"/>
  <c r="BD215" i="45"/>
  <c r="S21" i="45"/>
  <c r="CD297" i="1"/>
  <c r="HG261" i="1"/>
  <c r="GG376" i="1"/>
  <c r="BY376" i="1" s="1"/>
  <c r="GF377" i="1"/>
  <c r="S40" i="45"/>
  <c r="P208" i="51"/>
  <c r="S42" i="45"/>
  <c r="P210" i="51"/>
  <c r="GC131" i="1"/>
  <c r="BX131" i="1" s="1"/>
  <c r="GB132" i="1"/>
  <c r="GC298" i="1"/>
  <c r="BX298" i="1" s="1"/>
  <c r="GB299" i="1"/>
  <c r="BD187" i="45"/>
  <c r="GC376" i="1"/>
  <c r="BX376" i="1" s="1"/>
  <c r="GB377" i="1"/>
  <c r="S28" i="45"/>
  <c r="BD208" i="45"/>
  <c r="BD213" i="45"/>
  <c r="BD194" i="45"/>
  <c r="S34" i="45"/>
  <c r="P202" i="51"/>
  <c r="BD188" i="45"/>
  <c r="HG94" i="1"/>
  <c r="CD130" i="1"/>
  <c r="P316" i="51"/>
  <c r="CE435" i="1"/>
  <c r="S11" i="45"/>
  <c r="S17" i="45"/>
  <c r="GG348" i="1"/>
  <c r="BY348" i="1" s="1"/>
  <c r="GG343" i="1"/>
  <c r="BY343" i="1" s="1"/>
  <c r="GG359" i="1"/>
  <c r="BY359" i="1" s="1"/>
  <c r="GG340" i="1"/>
  <c r="BY340" i="1" s="1"/>
  <c r="GG339" i="1"/>
  <c r="BY339" i="1" s="1"/>
  <c r="GG346" i="1"/>
  <c r="BY346" i="1" s="1"/>
  <c r="GG352" i="1"/>
  <c r="BY352" i="1" s="1"/>
  <c r="GG347" i="1"/>
  <c r="BY347" i="1" s="1"/>
  <c r="GG350" i="1"/>
  <c r="BY350" i="1" s="1"/>
  <c r="GG355" i="1"/>
  <c r="BY355" i="1" s="1"/>
  <c r="GG356" i="1"/>
  <c r="BY356" i="1" s="1"/>
  <c r="GG342" i="1"/>
  <c r="BY342" i="1" s="1"/>
  <c r="GG345" i="1"/>
  <c r="BY345" i="1" s="1"/>
  <c r="GG357" i="1"/>
  <c r="BY357" i="1" s="1"/>
  <c r="GG341" i="1"/>
  <c r="BY341" i="1" s="1"/>
  <c r="GG344" i="1"/>
  <c r="BY344" i="1" s="1"/>
  <c r="GG358" i="1"/>
  <c r="BY358" i="1" s="1"/>
  <c r="GG349" i="1"/>
  <c r="BY349" i="1" s="1"/>
  <c r="GG354" i="1"/>
  <c r="BY354" i="1" s="1"/>
  <c r="GG351" i="1"/>
  <c r="BY351" i="1" s="1"/>
  <c r="GG353" i="1"/>
  <c r="BY353" i="1" s="1"/>
  <c r="GG360" i="1"/>
  <c r="BY360" i="1" s="1"/>
  <c r="GG361" i="1"/>
  <c r="BY361" i="1" s="1"/>
  <c r="GG362" i="1"/>
  <c r="BY362" i="1" s="1"/>
  <c r="GG363" i="1"/>
  <c r="BY363" i="1" s="1"/>
  <c r="GG364" i="1"/>
  <c r="BY364" i="1" s="1"/>
  <c r="GG365" i="1"/>
  <c r="BY365" i="1" s="1"/>
  <c r="GG366" i="1"/>
  <c r="BY366" i="1" s="1"/>
  <c r="GG367" i="1"/>
  <c r="BY367" i="1" s="1"/>
  <c r="GG368" i="1"/>
  <c r="BY368" i="1" s="1"/>
  <c r="GG369" i="1"/>
  <c r="BY369" i="1" s="1"/>
  <c r="GG370" i="1"/>
  <c r="BY370" i="1" s="1"/>
  <c r="GG371" i="1"/>
  <c r="BY371" i="1" s="1"/>
  <c r="GG372" i="1"/>
  <c r="BY372" i="1" s="1"/>
  <c r="GG373" i="1"/>
  <c r="BY373" i="1" s="1"/>
  <c r="GG374" i="1"/>
  <c r="BY374" i="1" s="1"/>
  <c r="S43" i="45"/>
  <c r="P211" i="51"/>
  <c r="FX115" i="1"/>
  <c r="S14" i="45"/>
  <c r="CE431" i="1"/>
  <c r="P312" i="51"/>
  <c r="BD216" i="45"/>
  <c r="P213" i="51"/>
  <c r="S45" i="45"/>
  <c r="HG218" i="1"/>
  <c r="HG178" i="1"/>
  <c r="CD214" i="1"/>
  <c r="HG219" i="1"/>
  <c r="HG220" i="1"/>
  <c r="HG221" i="1"/>
  <c r="HG223" i="1"/>
  <c r="HG236" i="1"/>
  <c r="HG226" i="1"/>
  <c r="HG228" i="1"/>
  <c r="HG222" i="1"/>
  <c r="HG232" i="1"/>
  <c r="HG229" i="1"/>
  <c r="HG231" i="1"/>
  <c r="HG230" i="1"/>
  <c r="HG224" i="1"/>
  <c r="HG227" i="1"/>
  <c r="HG225" i="1"/>
  <c r="HG235" i="1"/>
  <c r="HG234" i="1"/>
  <c r="HG233" i="1"/>
  <c r="P209" i="51"/>
  <c r="S41" i="45"/>
  <c r="CE428" i="1"/>
  <c r="P309" i="51"/>
  <c r="GG298" i="1"/>
  <c r="BY298" i="1" s="1"/>
  <c r="GF299" i="1"/>
  <c r="S31" i="45"/>
  <c r="P199" i="51"/>
  <c r="CE436" i="1"/>
  <c r="P317" i="51"/>
  <c r="GG131" i="1"/>
  <c r="BY131" i="1" s="1"/>
  <c r="GF132" i="1"/>
  <c r="P314" i="51"/>
  <c r="CE433" i="1"/>
  <c r="CE434" i="1"/>
  <c r="P315" i="51"/>
  <c r="P323" i="51"/>
  <c r="CE442" i="1"/>
  <c r="P318" i="51"/>
  <c r="CE437" i="1"/>
  <c r="P308" i="51"/>
  <c r="CE427" i="1"/>
  <c r="P206" i="51"/>
  <c r="S38" i="45"/>
  <c r="CE439" i="1"/>
  <c r="P320" i="51"/>
  <c r="S26" i="45"/>
  <c r="GC444" i="1"/>
  <c r="BX444" i="1" s="1"/>
  <c r="GB445" i="1"/>
  <c r="S24" i="45"/>
  <c r="CE429" i="1"/>
  <c r="P310" i="51"/>
  <c r="HH261" i="1"/>
  <c r="S25" i="45"/>
  <c r="BD196" i="45"/>
  <c r="HH94" i="1"/>
  <c r="BD205" i="45"/>
  <c r="P201" i="51"/>
  <c r="S33" i="45"/>
  <c r="CD184" i="1"/>
  <c r="CE438" i="1"/>
  <c r="P319" i="51"/>
  <c r="S30" i="45"/>
  <c r="CA443" i="1"/>
  <c r="CD443" i="1"/>
  <c r="BD191" i="45"/>
  <c r="GG445" i="1"/>
  <c r="BY445" i="1" s="1"/>
  <c r="CF445" i="1" s="1"/>
  <c r="GF446" i="1"/>
  <c r="S36" i="45"/>
  <c r="P204" i="51"/>
  <c r="GC375" i="1"/>
  <c r="BX375" i="1" s="1"/>
  <c r="GC341" i="1"/>
  <c r="BX341" i="1" s="1"/>
  <c r="GC359" i="1"/>
  <c r="BX359" i="1" s="1"/>
  <c r="GC357" i="1"/>
  <c r="BX357" i="1" s="1"/>
  <c r="GC352" i="1"/>
  <c r="BX352" i="1" s="1"/>
  <c r="GC342" i="1"/>
  <c r="BX342" i="1" s="1"/>
  <c r="GC343" i="1"/>
  <c r="BX343" i="1" s="1"/>
  <c r="GC350" i="1"/>
  <c r="BX350" i="1" s="1"/>
  <c r="GC356" i="1"/>
  <c r="BX356" i="1" s="1"/>
  <c r="GC339" i="1"/>
  <c r="BX339" i="1" s="1"/>
  <c r="GC355" i="1"/>
  <c r="BX355" i="1" s="1"/>
  <c r="GC354" i="1"/>
  <c r="BX354" i="1" s="1"/>
  <c r="GC345" i="1"/>
  <c r="BX345" i="1" s="1"/>
  <c r="GC353" i="1"/>
  <c r="BX353" i="1" s="1"/>
  <c r="GC344" i="1"/>
  <c r="BX344" i="1" s="1"/>
  <c r="GC347" i="1"/>
  <c r="BX347" i="1" s="1"/>
  <c r="GC349" i="1"/>
  <c r="BX349" i="1" s="1"/>
  <c r="GC348" i="1"/>
  <c r="BX348" i="1" s="1"/>
  <c r="GC340" i="1"/>
  <c r="BX340" i="1" s="1"/>
  <c r="GC351" i="1"/>
  <c r="BX351" i="1" s="1"/>
  <c r="GC358" i="1"/>
  <c r="BX358" i="1" s="1"/>
  <c r="GC346" i="1"/>
  <c r="BX346" i="1" s="1"/>
  <c r="GC360" i="1"/>
  <c r="BX360" i="1" s="1"/>
  <c r="GC361" i="1"/>
  <c r="BX361" i="1" s="1"/>
  <c r="GC362" i="1"/>
  <c r="BX362" i="1" s="1"/>
  <c r="GC363" i="1"/>
  <c r="BX363" i="1" s="1"/>
  <c r="GC364" i="1"/>
  <c r="BX364" i="1" s="1"/>
  <c r="GC365" i="1"/>
  <c r="BX365" i="1" s="1"/>
  <c r="GC366" i="1"/>
  <c r="BX366" i="1" s="1"/>
  <c r="GC367" i="1"/>
  <c r="BX367" i="1" s="1"/>
  <c r="GC368" i="1"/>
  <c r="BX368" i="1" s="1"/>
  <c r="GC369" i="1"/>
  <c r="BX369" i="1" s="1"/>
  <c r="GC370" i="1"/>
  <c r="BX370" i="1" s="1"/>
  <c r="GC371" i="1"/>
  <c r="BX371" i="1" s="1"/>
  <c r="GC372" i="1"/>
  <c r="BX372" i="1" s="1"/>
  <c r="GC373" i="1"/>
  <c r="BX373" i="1" s="1"/>
  <c r="GC374" i="1"/>
  <c r="BX374" i="1" s="1"/>
  <c r="S16" i="45"/>
  <c r="S18" i="45"/>
  <c r="S39" i="45"/>
  <c r="P207" i="51"/>
  <c r="S29" i="45"/>
  <c r="FX360" i="1"/>
  <c r="S19" i="45"/>
  <c r="S27" i="45"/>
  <c r="FX282" i="1"/>
  <c r="GC216" i="1"/>
  <c r="BX216" i="1" s="1"/>
  <c r="GB217" i="1"/>
  <c r="P321" i="51"/>
  <c r="CE440" i="1"/>
  <c r="S15" i="45"/>
  <c r="HB93" i="1"/>
  <c r="GW93" i="1" s="1"/>
  <c r="P215" i="51"/>
  <c r="S47" i="45"/>
  <c r="S12" i="45"/>
  <c r="GJ443" i="1"/>
  <c r="BD189" i="45"/>
  <c r="S35" i="45"/>
  <c r="P203" i="51"/>
  <c r="BD18" i="45" l="1"/>
  <c r="BD33" i="45"/>
  <c r="BD39" i="45"/>
  <c r="BD41" i="45"/>
  <c r="BD15" i="45"/>
  <c r="BD29" i="45"/>
  <c r="BD25" i="45"/>
  <c r="BD47" i="45"/>
  <c r="BD22" i="45"/>
  <c r="BD11" i="45"/>
  <c r="BD45" i="45"/>
  <c r="BD27" i="45"/>
  <c r="BD23" i="45"/>
  <c r="BD20" i="45"/>
  <c r="BD16" i="45"/>
  <c r="BD37" i="45"/>
  <c r="BD34" i="45"/>
  <c r="BD31" i="45"/>
  <c r="S98" i="45"/>
  <c r="CD365" i="1"/>
  <c r="GJ444" i="1"/>
  <c r="CD178" i="1"/>
  <c r="BD35" i="45"/>
  <c r="GC217" i="1"/>
  <c r="BX217" i="1" s="1"/>
  <c r="GB218" i="1"/>
  <c r="CD364" i="1"/>
  <c r="CD344" i="1"/>
  <c r="CD359" i="1"/>
  <c r="HB261" i="1"/>
  <c r="GW261" i="1" s="1"/>
  <c r="S220" i="45"/>
  <c r="BD220" i="45" s="1"/>
  <c r="P381" i="51"/>
  <c r="Q325" i="51"/>
  <c r="T325" i="51" s="1"/>
  <c r="U325" i="51" s="1"/>
  <c r="CD207" i="1"/>
  <c r="CD193" i="1"/>
  <c r="CD197" i="1"/>
  <c r="CA444" i="1"/>
  <c r="CD444" i="1"/>
  <c r="CD347" i="1"/>
  <c r="HG180" i="1"/>
  <c r="S101" i="45"/>
  <c r="CD363" i="1"/>
  <c r="CD353" i="1"/>
  <c r="CD341" i="1"/>
  <c r="BD36" i="45"/>
  <c r="BD26" i="45"/>
  <c r="BD17" i="45"/>
  <c r="CD206" i="1"/>
  <c r="CD179" i="1"/>
  <c r="FY446" i="1"/>
  <c r="FX447" i="1"/>
  <c r="CD374" i="1"/>
  <c r="CD362" i="1"/>
  <c r="CD345" i="1"/>
  <c r="HG339" i="1"/>
  <c r="CD375" i="1"/>
  <c r="GG446" i="1"/>
  <c r="BY446" i="1" s="1"/>
  <c r="CF446" i="1" s="1"/>
  <c r="GF447" i="1"/>
  <c r="GG299" i="1"/>
  <c r="BY299" i="1" s="1"/>
  <c r="GF300" i="1"/>
  <c r="BD42" i="45"/>
  <c r="CD205" i="1"/>
  <c r="CD180" i="1"/>
  <c r="CD189" i="1"/>
  <c r="BZ445" i="1"/>
  <c r="CD366" i="1"/>
  <c r="CD187" i="1"/>
  <c r="BD12" i="45"/>
  <c r="FX283" i="1"/>
  <c r="CD373" i="1"/>
  <c r="CD361" i="1"/>
  <c r="CD354" i="1"/>
  <c r="HH262" i="1"/>
  <c r="BD14" i="45"/>
  <c r="BD21" i="45"/>
  <c r="CD204" i="1"/>
  <c r="CD196" i="1"/>
  <c r="HG95" i="1"/>
  <c r="CD183" i="1"/>
  <c r="CD371" i="1"/>
  <c r="CD346" i="1"/>
  <c r="CD339" i="1"/>
  <c r="CE443" i="1"/>
  <c r="P324" i="51"/>
  <c r="GG132" i="1"/>
  <c r="BY132" i="1" s="1"/>
  <c r="GF133" i="1"/>
  <c r="P268" i="51"/>
  <c r="S129" i="45"/>
  <c r="S48" i="45"/>
  <c r="BD48" i="45" s="1"/>
  <c r="HB94" i="1"/>
  <c r="GW94" i="1" s="1"/>
  <c r="P216" i="51"/>
  <c r="BD28" i="45"/>
  <c r="CD202" i="1"/>
  <c r="CD192" i="1"/>
  <c r="CD181" i="1"/>
  <c r="CD357" i="1"/>
  <c r="CD355" i="1"/>
  <c r="FX116" i="1"/>
  <c r="CD370" i="1"/>
  <c r="CD358" i="1"/>
  <c r="CD356" i="1"/>
  <c r="BD38" i="45"/>
  <c r="S104" i="45"/>
  <c r="CD131" i="1"/>
  <c r="HH95" i="1"/>
  <c r="GC377" i="1"/>
  <c r="BX377" i="1" s="1"/>
  <c r="GB378" i="1"/>
  <c r="CD198" i="1"/>
  <c r="BD378" i="45"/>
  <c r="BD40" i="45"/>
  <c r="BD32" i="45"/>
  <c r="FX199" i="1"/>
  <c r="BD384" i="45"/>
  <c r="BD46" i="45"/>
  <c r="S110" i="45"/>
  <c r="CD369" i="1"/>
  <c r="CD351" i="1"/>
  <c r="CD350" i="1"/>
  <c r="CD376" i="1"/>
  <c r="HG340" i="1"/>
  <c r="GG377" i="1"/>
  <c r="BY377" i="1" s="1"/>
  <c r="GF378" i="1"/>
  <c r="BD44" i="45"/>
  <c r="CD212" i="1"/>
  <c r="CD200" i="1"/>
  <c r="CD352" i="1"/>
  <c r="CD360" i="1"/>
  <c r="CD203" i="1"/>
  <c r="BD13" i="45"/>
  <c r="CD368" i="1"/>
  <c r="CD340" i="1"/>
  <c r="CD343" i="1"/>
  <c r="S100" i="45"/>
  <c r="BD24" i="45"/>
  <c r="HB218" i="1"/>
  <c r="GW218" i="1" s="1"/>
  <c r="P269" i="51"/>
  <c r="HB178" i="1"/>
  <c r="GW178" i="1" s="1"/>
  <c r="S130" i="45"/>
  <c r="HB219" i="1"/>
  <c r="GW219" i="1" s="1"/>
  <c r="HB220" i="1"/>
  <c r="GW220" i="1" s="1"/>
  <c r="HB221" i="1"/>
  <c r="GW221" i="1" s="1"/>
  <c r="HB234" i="1"/>
  <c r="GW234" i="1" s="1"/>
  <c r="HB233" i="1"/>
  <c r="GW233" i="1" s="1"/>
  <c r="HB223" i="1"/>
  <c r="GW223" i="1" s="1"/>
  <c r="HB236" i="1"/>
  <c r="GW236" i="1" s="1"/>
  <c r="HB226" i="1"/>
  <c r="GW226" i="1" s="1"/>
  <c r="HB228" i="1"/>
  <c r="GW228" i="1" s="1"/>
  <c r="HB222" i="1"/>
  <c r="GW222" i="1" s="1"/>
  <c r="HB232" i="1"/>
  <c r="GW232" i="1" s="1"/>
  <c r="HB229" i="1"/>
  <c r="GW229" i="1" s="1"/>
  <c r="HB231" i="1"/>
  <c r="GW231" i="1" s="1"/>
  <c r="HB230" i="1"/>
  <c r="GW230" i="1" s="1"/>
  <c r="HB224" i="1"/>
  <c r="GW224" i="1" s="1"/>
  <c r="HB227" i="1"/>
  <c r="GW227" i="1" s="1"/>
  <c r="HB225" i="1"/>
  <c r="GW225" i="1" s="1"/>
  <c r="HB235" i="1"/>
  <c r="GW235" i="1" s="1"/>
  <c r="HH340" i="1"/>
  <c r="CD211" i="1"/>
  <c r="CD199" i="1"/>
  <c r="CD195" i="1"/>
  <c r="GG216" i="1"/>
  <c r="BY216" i="1" s="1"/>
  <c r="CD216" i="1" s="1"/>
  <c r="GF217" i="1"/>
  <c r="CD349" i="1"/>
  <c r="CD372" i="1"/>
  <c r="CD208" i="1"/>
  <c r="BD19" i="45"/>
  <c r="FX361" i="1"/>
  <c r="CD367" i="1"/>
  <c r="CD348" i="1"/>
  <c r="CD342" i="1"/>
  <c r="BD30" i="45"/>
  <c r="GC445" i="1"/>
  <c r="BX445" i="1" s="1"/>
  <c r="GB446" i="1"/>
  <c r="P256" i="51"/>
  <c r="S117" i="45"/>
  <c r="BD43" i="45"/>
  <c r="GC299" i="1"/>
  <c r="BX299" i="1" s="1"/>
  <c r="GB300" i="1"/>
  <c r="GC132" i="1"/>
  <c r="BX132" i="1" s="1"/>
  <c r="GB133" i="1"/>
  <c r="CD210" i="1"/>
  <c r="CD191" i="1"/>
  <c r="CD186" i="1"/>
  <c r="CD190" i="1"/>
  <c r="CD215" i="1"/>
  <c r="HH179" i="1"/>
  <c r="HG262" i="1"/>
  <c r="CD298" i="1"/>
  <c r="CD209" i="1"/>
  <c r="HB180" i="1" l="1"/>
  <c r="GW180" i="1" s="1"/>
  <c r="S132" i="45"/>
  <c r="P271" i="51"/>
  <c r="S107" i="45"/>
  <c r="S221" i="45"/>
  <c r="BD221" i="45" s="1"/>
  <c r="HB262" i="1"/>
  <c r="GW262" i="1" s="1"/>
  <c r="S111" i="45"/>
  <c r="BD111" i="45" s="1"/>
  <c r="S266" i="45"/>
  <c r="S302" i="45"/>
  <c r="HB340" i="1"/>
  <c r="GW340" i="1" s="1"/>
  <c r="S295" i="45"/>
  <c r="S282" i="45"/>
  <c r="FX117" i="1"/>
  <c r="S121" i="45"/>
  <c r="P260" i="51"/>
  <c r="S300" i="45"/>
  <c r="CE444" i="1"/>
  <c r="P325" i="51"/>
  <c r="P262" i="51"/>
  <c r="S123" i="45"/>
  <c r="HG181" i="1"/>
  <c r="S97" i="45"/>
  <c r="BD98" i="45" s="1"/>
  <c r="S95" i="45"/>
  <c r="BD101" i="45"/>
  <c r="P265" i="51"/>
  <c r="S126" i="45"/>
  <c r="S299" i="45"/>
  <c r="S292" i="45"/>
  <c r="HB339" i="1"/>
  <c r="GW339" i="1" s="1"/>
  <c r="S301" i="45"/>
  <c r="S267" i="45"/>
  <c r="S285" i="45"/>
  <c r="HG96" i="1"/>
  <c r="S294" i="45"/>
  <c r="S286" i="45"/>
  <c r="S116" i="45"/>
  <c r="BD117" i="45" s="1"/>
  <c r="P255" i="51"/>
  <c r="S284" i="45"/>
  <c r="S108" i="45"/>
  <c r="S265" i="45"/>
  <c r="GC133" i="1"/>
  <c r="BX133" i="1" s="1"/>
  <c r="GB134" i="1"/>
  <c r="GC446" i="1"/>
  <c r="BX446" i="1" s="1"/>
  <c r="GB447" i="1"/>
  <c r="GC300" i="1"/>
  <c r="BX300" i="1" s="1"/>
  <c r="GB301" i="1"/>
  <c r="CA445" i="1"/>
  <c r="CD445" i="1"/>
  <c r="S298" i="45"/>
  <c r="P266" i="51"/>
  <c r="S127" i="45"/>
  <c r="S281" i="45"/>
  <c r="S112" i="45"/>
  <c r="S122" i="45"/>
  <c r="P261" i="51"/>
  <c r="S94" i="45"/>
  <c r="S128" i="45"/>
  <c r="BD129" i="45" s="1"/>
  <c r="P267" i="51"/>
  <c r="S49" i="45"/>
  <c r="BD49" i="45" s="1"/>
  <c r="HB95" i="1"/>
  <c r="GW95" i="1" s="1"/>
  <c r="P217" i="51"/>
  <c r="P257" i="51"/>
  <c r="S118" i="45"/>
  <c r="BD118" i="45" s="1"/>
  <c r="FX284" i="1"/>
  <c r="GJ445" i="1"/>
  <c r="S279" i="45"/>
  <c r="S270" i="45"/>
  <c r="S276" i="45"/>
  <c r="BD276" i="45" s="1"/>
  <c r="S296" i="45"/>
  <c r="S272" i="45"/>
  <c r="P259" i="51"/>
  <c r="S120" i="45"/>
  <c r="P382" i="51"/>
  <c r="Q326" i="51"/>
  <c r="T326" i="51" s="1"/>
  <c r="U326" i="51" s="1"/>
  <c r="GG300" i="1"/>
  <c r="BY300" i="1" s="1"/>
  <c r="GF301" i="1"/>
  <c r="S271" i="45"/>
  <c r="S293" i="45"/>
  <c r="HG263" i="1"/>
  <c r="CD299" i="1"/>
  <c r="GG378" i="1"/>
  <c r="BY378" i="1" s="1"/>
  <c r="GF379" i="1"/>
  <c r="S283" i="45"/>
  <c r="HH263" i="1"/>
  <c r="S268" i="45"/>
  <c r="S275" i="45"/>
  <c r="BD130" i="45"/>
  <c r="HH341" i="1"/>
  <c r="GG133" i="1"/>
  <c r="BY133" i="1" s="1"/>
  <c r="GF134" i="1"/>
  <c r="S280" i="45"/>
  <c r="S105" i="45"/>
  <c r="BD105" i="45" s="1"/>
  <c r="S289" i="45"/>
  <c r="S113" i="45"/>
  <c r="BD113" i="45" s="1"/>
  <c r="S290" i="45"/>
  <c r="S115" i="45"/>
  <c r="P254" i="51"/>
  <c r="HB179" i="1"/>
  <c r="GW179" i="1" s="1"/>
  <c r="P270" i="51"/>
  <c r="S131" i="45"/>
  <c r="BD131" i="45" s="1"/>
  <c r="FX362" i="1"/>
  <c r="S125" i="45"/>
  <c r="P264" i="51"/>
  <c r="S102" i="45"/>
  <c r="BD102" i="45" s="1"/>
  <c r="P263" i="51"/>
  <c r="S124" i="45"/>
  <c r="GG217" i="1"/>
  <c r="BY217" i="1" s="1"/>
  <c r="GF218" i="1"/>
  <c r="S269" i="45"/>
  <c r="BD269" i="45" s="1"/>
  <c r="S278" i="45"/>
  <c r="S277" i="45"/>
  <c r="S114" i="45"/>
  <c r="CD132" i="1"/>
  <c r="HH96" i="1"/>
  <c r="S297" i="45"/>
  <c r="S103" i="45"/>
  <c r="S288" i="45"/>
  <c r="S291" i="45"/>
  <c r="S106" i="45"/>
  <c r="HH180" i="1"/>
  <c r="FX200" i="1"/>
  <c r="GC378" i="1"/>
  <c r="BX378" i="1" s="1"/>
  <c r="GB379" i="1"/>
  <c r="S99" i="45"/>
  <c r="BD99" i="45" s="1"/>
  <c r="S96" i="45"/>
  <c r="GG447" i="1"/>
  <c r="BY447" i="1" s="1"/>
  <c r="GF448" i="1"/>
  <c r="FY447" i="1"/>
  <c r="FX448" i="1"/>
  <c r="S273" i="45"/>
  <c r="BD273" i="45" s="1"/>
  <c r="S109" i="45"/>
  <c r="BD109" i="45" s="1"/>
  <c r="S274" i="45"/>
  <c r="S119" i="45"/>
  <c r="P258" i="51"/>
  <c r="CD377" i="1"/>
  <c r="HG341" i="1"/>
  <c r="S287" i="45"/>
  <c r="BZ446" i="1"/>
  <c r="GJ446" i="1"/>
  <c r="GC218" i="1"/>
  <c r="BX218" i="1" s="1"/>
  <c r="GB219" i="1"/>
  <c r="BD283" i="45" l="1"/>
  <c r="BD293" i="45"/>
  <c r="BD301" i="45"/>
  <c r="BD108" i="45"/>
  <c r="BD271" i="45"/>
  <c r="BD296" i="45"/>
  <c r="BD103" i="45"/>
  <c r="BD96" i="45"/>
  <c r="BD119" i="45"/>
  <c r="BD291" i="45"/>
  <c r="BD287" i="45"/>
  <c r="BD123" i="45"/>
  <c r="BD277" i="45"/>
  <c r="BD268" i="45"/>
  <c r="BD114" i="45"/>
  <c r="BD106" i="45"/>
  <c r="BD290" i="45"/>
  <c r="BD302" i="45"/>
  <c r="BD266" i="45"/>
  <c r="BD299" i="45"/>
  <c r="BD297" i="45"/>
  <c r="BD289" i="45"/>
  <c r="BD274" i="45"/>
  <c r="BD285" i="45"/>
  <c r="BD267" i="45"/>
  <c r="BD124" i="45"/>
  <c r="BD100" i="45"/>
  <c r="BD112" i="45"/>
  <c r="BD125" i="45"/>
  <c r="BD127" i="45"/>
  <c r="FY448" i="1"/>
  <c r="FX449" i="1"/>
  <c r="HG342" i="1"/>
  <c r="CD378" i="1"/>
  <c r="BD278" i="45"/>
  <c r="BD104" i="45"/>
  <c r="BD120" i="45"/>
  <c r="CA446" i="1"/>
  <c r="CD446" i="1"/>
  <c r="BD95" i="45"/>
  <c r="BD121" i="45"/>
  <c r="GC219" i="1"/>
  <c r="BX219" i="1" s="1"/>
  <c r="GB220" i="1"/>
  <c r="BZ447" i="1"/>
  <c r="FX201" i="1"/>
  <c r="GC134" i="1"/>
  <c r="BX134" i="1" s="1"/>
  <c r="GB135" i="1"/>
  <c r="HG97" i="1"/>
  <c r="FX118" i="1"/>
  <c r="GG448" i="1"/>
  <c r="BY448" i="1" s="1"/>
  <c r="CF448" i="1" s="1"/>
  <c r="GF449" i="1"/>
  <c r="CF447" i="1"/>
  <c r="BY481" i="1"/>
  <c r="BD279" i="45"/>
  <c r="BD107" i="45"/>
  <c r="HG182" i="1"/>
  <c r="GG218" i="1"/>
  <c r="BY218" i="1" s="1"/>
  <c r="GF219" i="1"/>
  <c r="CD217" i="1"/>
  <c r="HH181" i="1"/>
  <c r="FX363" i="1"/>
  <c r="HB263" i="1"/>
  <c r="GW263" i="1" s="1"/>
  <c r="S222" i="45"/>
  <c r="BD222" i="45" s="1"/>
  <c r="BD272" i="45"/>
  <c r="FX285" i="1"/>
  <c r="BD284" i="45"/>
  <c r="BD97" i="45"/>
  <c r="S303" i="45"/>
  <c r="BD303" i="45" s="1"/>
  <c r="HB341" i="1"/>
  <c r="GW341" i="1" s="1"/>
  <c r="GG301" i="1"/>
  <c r="BY301" i="1" s="1"/>
  <c r="GF302" i="1"/>
  <c r="BD110" i="45"/>
  <c r="BD298" i="45"/>
  <c r="BD294" i="45"/>
  <c r="BD126" i="45"/>
  <c r="BD282" i="45"/>
  <c r="BD288" i="45"/>
  <c r="HB96" i="1"/>
  <c r="GW96" i="1" s="1"/>
  <c r="S50" i="45"/>
  <c r="BD50" i="45" s="1"/>
  <c r="P218" i="51"/>
  <c r="HH264" i="1"/>
  <c r="P326" i="51"/>
  <c r="CE445" i="1"/>
  <c r="BD280" i="45"/>
  <c r="BD281" i="45"/>
  <c r="BD300" i="45"/>
  <c r="BD270" i="45"/>
  <c r="GC301" i="1"/>
  <c r="BX301" i="1" s="1"/>
  <c r="GB302" i="1"/>
  <c r="BD116" i="45"/>
  <c r="Q327" i="51"/>
  <c r="T327" i="51" s="1"/>
  <c r="U327" i="51" s="1"/>
  <c r="P383" i="51"/>
  <c r="GG134" i="1"/>
  <c r="BY134" i="1" s="1"/>
  <c r="GF135" i="1"/>
  <c r="BD275" i="45"/>
  <c r="GG379" i="1"/>
  <c r="BY379" i="1" s="1"/>
  <c r="GF380" i="1"/>
  <c r="BD128" i="45"/>
  <c r="CD300" i="1"/>
  <c r="HG264" i="1"/>
  <c r="BD132" i="45"/>
  <c r="GC379" i="1"/>
  <c r="BX379" i="1" s="1"/>
  <c r="GB380" i="1"/>
  <c r="CD133" i="1"/>
  <c r="HH97" i="1"/>
  <c r="HH342" i="1"/>
  <c r="BD122" i="45"/>
  <c r="GC447" i="1"/>
  <c r="BX447" i="1" s="1"/>
  <c r="GB448" i="1"/>
  <c r="BD292" i="45"/>
  <c r="BD295" i="45"/>
  <c r="GG302" i="1" l="1"/>
  <c r="BY302" i="1" s="1"/>
  <c r="GF303" i="1"/>
  <c r="GG219" i="1"/>
  <c r="BY219" i="1" s="1"/>
  <c r="GF220" i="1"/>
  <c r="HH265" i="1"/>
  <c r="FX364" i="1"/>
  <c r="HH182" i="1"/>
  <c r="CE446" i="1"/>
  <c r="P327" i="51"/>
  <c r="GG449" i="1"/>
  <c r="BY449" i="1" s="1"/>
  <c r="CF449" i="1" s="1"/>
  <c r="GF450" i="1"/>
  <c r="GC135" i="1"/>
  <c r="BX135" i="1" s="1"/>
  <c r="GB136" i="1"/>
  <c r="HB342" i="1"/>
  <c r="GW342" i="1" s="1"/>
  <c r="S304" i="45"/>
  <c r="BD304" i="45" s="1"/>
  <c r="GC380" i="1"/>
  <c r="BX380" i="1" s="1"/>
  <c r="GB381" i="1"/>
  <c r="FX119" i="1"/>
  <c r="HG98" i="1"/>
  <c r="FX286" i="1"/>
  <c r="S133" i="45"/>
  <c r="BD133" i="45" s="1"/>
  <c r="HB181" i="1"/>
  <c r="GW181" i="1" s="1"/>
  <c r="P272" i="51"/>
  <c r="GC220" i="1"/>
  <c r="BX220" i="1" s="1"/>
  <c r="GB221" i="1"/>
  <c r="FY449" i="1"/>
  <c r="FX450" i="1"/>
  <c r="CA447" i="1"/>
  <c r="CD447" i="1"/>
  <c r="BX481" i="1"/>
  <c r="HG183" i="1"/>
  <c r="CD219" i="1"/>
  <c r="BZ448" i="1"/>
  <c r="S51" i="45"/>
  <c r="BD51" i="45" s="1"/>
  <c r="P219" i="51"/>
  <c r="HB97" i="1"/>
  <c r="GW97" i="1" s="1"/>
  <c r="HG343" i="1"/>
  <c r="CD379" i="1"/>
  <c r="HH343" i="1"/>
  <c r="GG380" i="1"/>
  <c r="BY380" i="1" s="1"/>
  <c r="GF381" i="1"/>
  <c r="CD218" i="1"/>
  <c r="FX202" i="1"/>
  <c r="GG135" i="1"/>
  <c r="BY135" i="1" s="1"/>
  <c r="GF136" i="1"/>
  <c r="GC302" i="1"/>
  <c r="BX302" i="1" s="1"/>
  <c r="GB303" i="1"/>
  <c r="CD134" i="1"/>
  <c r="HH98" i="1"/>
  <c r="CD301" i="1"/>
  <c r="HG265" i="1"/>
  <c r="GJ447" i="1"/>
  <c r="S223" i="45"/>
  <c r="BD223" i="45" s="1"/>
  <c r="HB264" i="1"/>
  <c r="GW264" i="1" s="1"/>
  <c r="GC448" i="1"/>
  <c r="BX448" i="1" s="1"/>
  <c r="GB449" i="1"/>
  <c r="P384" i="51"/>
  <c r="Q328" i="51"/>
  <c r="T328" i="51" s="1"/>
  <c r="U328" i="51" s="1"/>
  <c r="BZ481" i="1"/>
  <c r="HB183" i="1" l="1"/>
  <c r="GW183" i="1" s="1"/>
  <c r="S135" i="45"/>
  <c r="P274" i="51"/>
  <c r="HG184" i="1"/>
  <c r="FX120" i="1"/>
  <c r="P273" i="51"/>
  <c r="S134" i="45"/>
  <c r="BD134" i="45" s="1"/>
  <c r="HB182" i="1"/>
  <c r="GW182" i="1" s="1"/>
  <c r="GG450" i="1"/>
  <c r="BY450" i="1" s="1"/>
  <c r="GF451" i="1"/>
  <c r="GC136" i="1"/>
  <c r="BX136" i="1" s="1"/>
  <c r="GB137" i="1"/>
  <c r="S305" i="45"/>
  <c r="BD305" i="45" s="1"/>
  <c r="HB343" i="1"/>
  <c r="GW343" i="1" s="1"/>
  <c r="GG136" i="1"/>
  <c r="BY136" i="1" s="1"/>
  <c r="GF137" i="1"/>
  <c r="HH344" i="1"/>
  <c r="HG99" i="1"/>
  <c r="CE447" i="1"/>
  <c r="P328" i="51"/>
  <c r="CD481" i="1"/>
  <c r="GG220" i="1"/>
  <c r="BY220" i="1" s="1"/>
  <c r="GF221" i="1"/>
  <c r="GJ448" i="1"/>
  <c r="HH183" i="1"/>
  <c r="HG266" i="1"/>
  <c r="CD302" i="1"/>
  <c r="P385" i="51"/>
  <c r="Q329" i="51"/>
  <c r="T329" i="51" s="1"/>
  <c r="U329" i="51" s="1"/>
  <c r="FY450" i="1"/>
  <c r="FX451" i="1"/>
  <c r="GG303" i="1"/>
  <c r="BY303" i="1" s="1"/>
  <c r="GF304" i="1"/>
  <c r="FX203" i="1"/>
  <c r="GC303" i="1"/>
  <c r="BX303" i="1" s="1"/>
  <c r="GB304" i="1"/>
  <c r="CD135" i="1"/>
  <c r="HH99" i="1"/>
  <c r="GC449" i="1"/>
  <c r="BX449" i="1" s="1"/>
  <c r="GB450" i="1"/>
  <c r="HB265" i="1"/>
  <c r="GW265" i="1" s="1"/>
  <c r="S224" i="45"/>
  <c r="BD224" i="45" s="1"/>
  <c r="BZ449" i="1"/>
  <c r="GJ449" i="1"/>
  <c r="FX287" i="1"/>
  <c r="GC381" i="1"/>
  <c r="BX381" i="1" s="1"/>
  <c r="GB382" i="1"/>
  <c r="HH266" i="1"/>
  <c r="GG381" i="1"/>
  <c r="BY381" i="1" s="1"/>
  <c r="GF382" i="1"/>
  <c r="CA448" i="1"/>
  <c r="CD448" i="1"/>
  <c r="S52" i="45"/>
  <c r="BD52" i="45" s="1"/>
  <c r="P220" i="51"/>
  <c r="HB98" i="1"/>
  <c r="GW98" i="1" s="1"/>
  <c r="GC221" i="1"/>
  <c r="BX221" i="1" s="1"/>
  <c r="GB222" i="1"/>
  <c r="CD380" i="1"/>
  <c r="HG344" i="1"/>
  <c r="FX365" i="1"/>
  <c r="HB266" i="1" l="1"/>
  <c r="GW266" i="1" s="1"/>
  <c r="S225" i="45"/>
  <c r="BD225" i="45" s="1"/>
  <c r="GC137" i="1"/>
  <c r="BX137" i="1" s="1"/>
  <c r="GB138" i="1"/>
  <c r="HB344" i="1"/>
  <c r="GW344" i="1" s="1"/>
  <c r="S306" i="45"/>
  <c r="BD306" i="45" s="1"/>
  <c r="HG185" i="1"/>
  <c r="GG221" i="1"/>
  <c r="BY221" i="1" s="1"/>
  <c r="GF222" i="1"/>
  <c r="HG100" i="1"/>
  <c r="CD136" i="1"/>
  <c r="CD220" i="1"/>
  <c r="HH184" i="1"/>
  <c r="GG137" i="1"/>
  <c r="BY137" i="1" s="1"/>
  <c r="GF138" i="1"/>
  <c r="GG451" i="1"/>
  <c r="BY451" i="1" s="1"/>
  <c r="CF451" i="1" s="1"/>
  <c r="GF452" i="1"/>
  <c r="GG304" i="1"/>
  <c r="BY304" i="1" s="1"/>
  <c r="GF305" i="1"/>
  <c r="HH100" i="1"/>
  <c r="CD450" i="1"/>
  <c r="CF450" i="1"/>
  <c r="CD303" i="1"/>
  <c r="HG267" i="1"/>
  <c r="GC222" i="1"/>
  <c r="BX222" i="1" s="1"/>
  <c r="GB223" i="1"/>
  <c r="HH345" i="1"/>
  <c r="GC450" i="1"/>
  <c r="BX450" i="1" s="1"/>
  <c r="GB451" i="1"/>
  <c r="HH267" i="1"/>
  <c r="FX204" i="1"/>
  <c r="CD449" i="1"/>
  <c r="CA449" i="1"/>
  <c r="GC382" i="1"/>
  <c r="BX382" i="1" s="1"/>
  <c r="GB383" i="1"/>
  <c r="FY451" i="1"/>
  <c r="FX452" i="1"/>
  <c r="BZ450" i="1"/>
  <c r="BD135" i="45"/>
  <c r="Q330" i="51"/>
  <c r="T330" i="51" s="1"/>
  <c r="U330" i="51" s="1"/>
  <c r="P386" i="51"/>
  <c r="FX366" i="1"/>
  <c r="CD381" i="1"/>
  <c r="HG345" i="1"/>
  <c r="FX288" i="1"/>
  <c r="P221" i="51"/>
  <c r="S53" i="45"/>
  <c r="BD53" i="45" s="1"/>
  <c r="HB99" i="1"/>
  <c r="GW99" i="1" s="1"/>
  <c r="CE448" i="1"/>
  <c r="P329" i="51"/>
  <c r="GG382" i="1"/>
  <c r="BY382" i="1" s="1"/>
  <c r="GF383" i="1"/>
  <c r="GC304" i="1"/>
  <c r="BX304" i="1" s="1"/>
  <c r="GB305" i="1"/>
  <c r="FX121" i="1"/>
  <c r="GJ450" i="1" l="1"/>
  <c r="Q331" i="51"/>
  <c r="T331" i="51" s="1"/>
  <c r="U331" i="51" s="1"/>
  <c r="P387" i="51"/>
  <c r="HH268" i="1"/>
  <c r="FX122" i="1"/>
  <c r="FX367" i="1"/>
  <c r="GG452" i="1"/>
  <c r="BY452" i="1" s="1"/>
  <c r="CF452" i="1" s="1"/>
  <c r="GF453" i="1"/>
  <c r="P222" i="51"/>
  <c r="HB100" i="1"/>
  <c r="GW100" i="1" s="1"/>
  <c r="S54" i="45"/>
  <c r="BD54" i="45" s="1"/>
  <c r="S226" i="45"/>
  <c r="BD226" i="45" s="1"/>
  <c r="HB267" i="1"/>
  <c r="GW267" i="1" s="1"/>
  <c r="GC138" i="1"/>
  <c r="BX138" i="1" s="1"/>
  <c r="GB139" i="1"/>
  <c r="FY452" i="1"/>
  <c r="FX453" i="1"/>
  <c r="GG138" i="1"/>
  <c r="BY138" i="1" s="1"/>
  <c r="GF139" i="1"/>
  <c r="GG222" i="1"/>
  <c r="BY222" i="1" s="1"/>
  <c r="GF223" i="1"/>
  <c r="HG101" i="1"/>
  <c r="GG305" i="1"/>
  <c r="BY305" i="1" s="1"/>
  <c r="GF306" i="1"/>
  <c r="HB345" i="1"/>
  <c r="GW345" i="1" s="1"/>
  <c r="S307" i="45"/>
  <c r="BD307" i="45" s="1"/>
  <c r="BZ451" i="1"/>
  <c r="P330" i="51"/>
  <c r="CE449" i="1"/>
  <c r="CE450" i="1"/>
  <c r="P331" i="51"/>
  <c r="CD137" i="1"/>
  <c r="HH101" i="1"/>
  <c r="CD221" i="1"/>
  <c r="HH185" i="1"/>
  <c r="HG186" i="1"/>
  <c r="GC383" i="1"/>
  <c r="BX383" i="1" s="1"/>
  <c r="GB384" i="1"/>
  <c r="FX205" i="1"/>
  <c r="GC451" i="1"/>
  <c r="BX451" i="1" s="1"/>
  <c r="GB452" i="1"/>
  <c r="CD382" i="1"/>
  <c r="HG346" i="1"/>
  <c r="CA450" i="1"/>
  <c r="GC223" i="1"/>
  <c r="BX223" i="1" s="1"/>
  <c r="GB224" i="1"/>
  <c r="GC305" i="1"/>
  <c r="BX305" i="1" s="1"/>
  <c r="GB306" i="1"/>
  <c r="HG268" i="1"/>
  <c r="CD304" i="1"/>
  <c r="GG383" i="1"/>
  <c r="BY383" i="1" s="1"/>
  <c r="GF384" i="1"/>
  <c r="HH346" i="1"/>
  <c r="FX289" i="1"/>
  <c r="HB184" i="1"/>
  <c r="GW184" i="1" s="1"/>
  <c r="P275" i="51"/>
  <c r="S136" i="45"/>
  <c r="BD136" i="45" s="1"/>
  <c r="CD305" i="1" l="1"/>
  <c r="HG269" i="1"/>
  <c r="BX330" i="1"/>
  <c r="HO305" i="1" s="1"/>
  <c r="GG223" i="1"/>
  <c r="BY223" i="1" s="1"/>
  <c r="CD223" i="1" s="1"/>
  <c r="GF224" i="1"/>
  <c r="FX206" i="1"/>
  <c r="GC224" i="1"/>
  <c r="BX224" i="1" s="1"/>
  <c r="GB225" i="1"/>
  <c r="GG139" i="1"/>
  <c r="BY139" i="1" s="1"/>
  <c r="GF140" i="1"/>
  <c r="S55" i="45"/>
  <c r="BD55" i="45" s="1"/>
  <c r="P223" i="51"/>
  <c r="HB101" i="1"/>
  <c r="GW101" i="1" s="1"/>
  <c r="FY453" i="1"/>
  <c r="FX454" i="1"/>
  <c r="GG384" i="1"/>
  <c r="BY384" i="1" s="1"/>
  <c r="GF385" i="1"/>
  <c r="GG306" i="1"/>
  <c r="BY306" i="1" s="1"/>
  <c r="GF307" i="1"/>
  <c r="BZ452" i="1"/>
  <c r="FX368" i="1"/>
  <c r="HB185" i="1"/>
  <c r="GW185" i="1" s="1"/>
  <c r="S137" i="45"/>
  <c r="BD137" i="45" s="1"/>
  <c r="P276" i="51"/>
  <c r="HB346" i="1"/>
  <c r="GW346" i="1" s="1"/>
  <c r="S308" i="45"/>
  <c r="BD308" i="45" s="1"/>
  <c r="BY330" i="1"/>
  <c r="HP305" i="1" s="1"/>
  <c r="HH269" i="1"/>
  <c r="FX123" i="1"/>
  <c r="HG187" i="1"/>
  <c r="GC139" i="1"/>
  <c r="BX139" i="1" s="1"/>
  <c r="GB140" i="1"/>
  <c r="CD222" i="1"/>
  <c r="HH186" i="1"/>
  <c r="CD138" i="1"/>
  <c r="HH102" i="1"/>
  <c r="HB268" i="1"/>
  <c r="GW268" i="1" s="1"/>
  <c r="S227" i="45"/>
  <c r="BD227" i="45" s="1"/>
  <c r="GJ451" i="1"/>
  <c r="HG102" i="1"/>
  <c r="GC452" i="1"/>
  <c r="BX452" i="1" s="1"/>
  <c r="GB453" i="1"/>
  <c r="Q332" i="51"/>
  <c r="T332" i="51" s="1"/>
  <c r="U332" i="51" s="1"/>
  <c r="P388" i="51"/>
  <c r="FX290" i="1"/>
  <c r="GC384" i="1"/>
  <c r="BX384" i="1" s="1"/>
  <c r="GB385" i="1"/>
  <c r="HG347" i="1"/>
  <c r="CD383" i="1"/>
  <c r="HH347" i="1"/>
  <c r="GC306" i="1"/>
  <c r="BX306" i="1" s="1"/>
  <c r="GB307" i="1"/>
  <c r="CA451" i="1"/>
  <c r="CD451" i="1"/>
  <c r="GG453" i="1"/>
  <c r="BY453" i="1" s="1"/>
  <c r="CF453" i="1" s="1"/>
  <c r="GF454" i="1"/>
  <c r="IR350" i="1" l="1"/>
  <c r="IR269" i="1"/>
  <c r="IQ269" i="1"/>
  <c r="IQ350" i="1"/>
  <c r="CD384" i="1"/>
  <c r="HG348" i="1"/>
  <c r="FX207" i="1"/>
  <c r="GG454" i="1"/>
  <c r="BY454" i="1" s="1"/>
  <c r="CF454" i="1" s="1"/>
  <c r="GF455" i="1"/>
  <c r="FX369" i="1"/>
  <c r="P332" i="51"/>
  <c r="CE451" i="1"/>
  <c r="HO306" i="1"/>
  <c r="HG270" i="1"/>
  <c r="CD306" i="1"/>
  <c r="GJ452" i="1"/>
  <c r="GG224" i="1"/>
  <c r="BY224" i="1" s="1"/>
  <c r="GF225" i="1"/>
  <c r="P389" i="51"/>
  <c r="Q333" i="51"/>
  <c r="T333" i="51" s="1"/>
  <c r="U333" i="51" s="1"/>
  <c r="HH187" i="1"/>
  <c r="GC140" i="1"/>
  <c r="BX140" i="1" s="1"/>
  <c r="GB141" i="1"/>
  <c r="GC307" i="1"/>
  <c r="BX307" i="1" s="1"/>
  <c r="GB308" i="1"/>
  <c r="GC453" i="1"/>
  <c r="BX453" i="1" s="1"/>
  <c r="GB454" i="1"/>
  <c r="GG307" i="1"/>
  <c r="BY307" i="1" s="1"/>
  <c r="GF308" i="1"/>
  <c r="FX291" i="1"/>
  <c r="BX163" i="1"/>
  <c r="HO139" i="1" s="1"/>
  <c r="HG103" i="1"/>
  <c r="CA452" i="1"/>
  <c r="CD452" i="1"/>
  <c r="P224" i="51"/>
  <c r="S56" i="45"/>
  <c r="BD56" i="45" s="1"/>
  <c r="HB102" i="1"/>
  <c r="GW102" i="1" s="1"/>
  <c r="P278" i="51"/>
  <c r="HB187" i="1"/>
  <c r="GW187" i="1" s="1"/>
  <c r="S139" i="45"/>
  <c r="HH270" i="1"/>
  <c r="HP306" i="1"/>
  <c r="FY454" i="1"/>
  <c r="FX455" i="1"/>
  <c r="HP294" i="1"/>
  <c r="HP286" i="1"/>
  <c r="HP277" i="1"/>
  <c r="HP269" i="1"/>
  <c r="HP280" i="1"/>
  <c r="HP275" i="1"/>
  <c r="HP287" i="1"/>
  <c r="HP278" i="1"/>
  <c r="HP293" i="1"/>
  <c r="HP289" i="1"/>
  <c r="HP267" i="1"/>
  <c r="HP258" i="1"/>
  <c r="HP272" i="1"/>
  <c r="HP281" i="1"/>
  <c r="HP268" i="1"/>
  <c r="HP259" i="1"/>
  <c r="HP273" i="1"/>
  <c r="HP266" i="1"/>
  <c r="HP270" i="1"/>
  <c r="HP291" i="1"/>
  <c r="HP295" i="1"/>
  <c r="HP288" i="1"/>
  <c r="HP261" i="1"/>
  <c r="HP279" i="1"/>
  <c r="HP290" i="1"/>
  <c r="HP265" i="1"/>
  <c r="HP292" i="1"/>
  <c r="HP260" i="1"/>
  <c r="HP282" i="1"/>
  <c r="HP263" i="1"/>
  <c r="HP276" i="1"/>
  <c r="HP271" i="1"/>
  <c r="HP264" i="1"/>
  <c r="HP284" i="1"/>
  <c r="HP274" i="1"/>
  <c r="HP285" i="1"/>
  <c r="HP262" i="1"/>
  <c r="HP283" i="1"/>
  <c r="HP296" i="1"/>
  <c r="HP297" i="1"/>
  <c r="HP298" i="1"/>
  <c r="HP299" i="1"/>
  <c r="HP300" i="1"/>
  <c r="HP301" i="1"/>
  <c r="HP302" i="1"/>
  <c r="HP303" i="1"/>
  <c r="HP304" i="1"/>
  <c r="BZ453" i="1"/>
  <c r="GJ453" i="1"/>
  <c r="GG140" i="1"/>
  <c r="BY140" i="1" s="1"/>
  <c r="GF141" i="1"/>
  <c r="HO291" i="1"/>
  <c r="HO263" i="1"/>
  <c r="HO277" i="1"/>
  <c r="HO264" i="1"/>
  <c r="HO284" i="1"/>
  <c r="HO286" i="1"/>
  <c r="HO261" i="1"/>
  <c r="HO262" i="1"/>
  <c r="HO292" i="1"/>
  <c r="HO275" i="1"/>
  <c r="HO260" i="1"/>
  <c r="HO283" i="1"/>
  <c r="HO290" i="1"/>
  <c r="HO289" i="1"/>
  <c r="HO276" i="1"/>
  <c r="HO269" i="1"/>
  <c r="HO268" i="1"/>
  <c r="HO281" i="1"/>
  <c r="HO288" i="1"/>
  <c r="HO267" i="1"/>
  <c r="HO294" i="1"/>
  <c r="HO295" i="1"/>
  <c r="HO278" i="1"/>
  <c r="HO259" i="1"/>
  <c r="HO273" i="1"/>
  <c r="HO274" i="1"/>
  <c r="HO271" i="1"/>
  <c r="HO287" i="1"/>
  <c r="HO293" i="1"/>
  <c r="HO272" i="1"/>
  <c r="HO280" i="1"/>
  <c r="HO265" i="1"/>
  <c r="HO258" i="1"/>
  <c r="HO270" i="1"/>
  <c r="HO282" i="1"/>
  <c r="HO279" i="1"/>
  <c r="HO266" i="1"/>
  <c r="HO285" i="1"/>
  <c r="HO296" i="1"/>
  <c r="HO297" i="1"/>
  <c r="HO298" i="1"/>
  <c r="HO299" i="1"/>
  <c r="HO300" i="1"/>
  <c r="HO301" i="1"/>
  <c r="HO302" i="1"/>
  <c r="HO303" i="1"/>
  <c r="HO304" i="1"/>
  <c r="HB347" i="1"/>
  <c r="GW347" i="1" s="1"/>
  <c r="S309" i="45"/>
  <c r="BD309" i="45" s="1"/>
  <c r="CD139" i="1"/>
  <c r="BY163" i="1"/>
  <c r="HH103" i="1"/>
  <c r="HB186" i="1"/>
  <c r="GW186" i="1" s="1"/>
  <c r="S138" i="45"/>
  <c r="BD138" i="45" s="1"/>
  <c r="P277" i="51"/>
  <c r="FX124" i="1"/>
  <c r="GG385" i="1"/>
  <c r="BY385" i="1" s="1"/>
  <c r="GF386" i="1"/>
  <c r="GC225" i="1"/>
  <c r="BX225" i="1" s="1"/>
  <c r="GB226" i="1"/>
  <c r="HB269" i="1"/>
  <c r="GW269" i="1" s="1"/>
  <c r="S228" i="45"/>
  <c r="BD228" i="45" s="1"/>
  <c r="CD330" i="1"/>
  <c r="HU305" i="1" s="1"/>
  <c r="GC385" i="1"/>
  <c r="BX385" i="1" s="1"/>
  <c r="GB386" i="1"/>
  <c r="HH348" i="1"/>
  <c r="HG188" i="1"/>
  <c r="CD224" i="1"/>
  <c r="IL269" i="1" l="1"/>
  <c r="IG269" i="1" s="1"/>
  <c r="IQ103" i="1"/>
  <c r="GG141" i="1"/>
  <c r="BY141" i="1" s="1"/>
  <c r="GF142" i="1"/>
  <c r="IR262" i="1"/>
  <c r="IR343" i="1"/>
  <c r="CD453" i="1"/>
  <c r="CA453" i="1"/>
  <c r="CA481" i="1" s="1"/>
  <c r="CD140" i="1"/>
  <c r="HH104" i="1"/>
  <c r="HP140" i="1"/>
  <c r="IR104" i="1" s="1"/>
  <c r="IR261" i="1"/>
  <c r="IR342" i="1"/>
  <c r="BD139" i="45"/>
  <c r="GC308" i="1"/>
  <c r="BX308" i="1" s="1"/>
  <c r="GB309" i="1"/>
  <c r="IR260" i="1"/>
  <c r="IR341" i="1"/>
  <c r="CD307" i="1"/>
  <c r="HG271" i="1"/>
  <c r="HO307" i="1"/>
  <c r="IQ266" i="1"/>
  <c r="IQ347" i="1"/>
  <c r="IQ258" i="1"/>
  <c r="IQ339" i="1"/>
  <c r="Q334" i="51"/>
  <c r="T334" i="51" s="1"/>
  <c r="U334" i="51" s="1"/>
  <c r="P390" i="51"/>
  <c r="GC141" i="1"/>
  <c r="BX141" i="1" s="1"/>
  <c r="GB142" i="1"/>
  <c r="IQ346" i="1"/>
  <c r="IQ265" i="1"/>
  <c r="IR258" i="1"/>
  <c r="IR339" i="1"/>
  <c r="HO111" i="1"/>
  <c r="HO126" i="1"/>
  <c r="HO93" i="1"/>
  <c r="HO117" i="1"/>
  <c r="HO94" i="1"/>
  <c r="HO129" i="1"/>
  <c r="HO104" i="1"/>
  <c r="HO97" i="1"/>
  <c r="HO98" i="1"/>
  <c r="HO109" i="1"/>
  <c r="HO100" i="1"/>
  <c r="HO125" i="1"/>
  <c r="HO121" i="1"/>
  <c r="HO118" i="1"/>
  <c r="HO99" i="1"/>
  <c r="HO116" i="1"/>
  <c r="HO112" i="1"/>
  <c r="HO115" i="1"/>
  <c r="HO108" i="1"/>
  <c r="HO101" i="1"/>
  <c r="HO110" i="1"/>
  <c r="HO113" i="1"/>
  <c r="HO106" i="1"/>
  <c r="HO96" i="1"/>
  <c r="HO124" i="1"/>
  <c r="HO119" i="1"/>
  <c r="HO107" i="1"/>
  <c r="HO92" i="1"/>
  <c r="HO127" i="1"/>
  <c r="HO95" i="1"/>
  <c r="HO122" i="1"/>
  <c r="HO105" i="1"/>
  <c r="HO128" i="1"/>
  <c r="HO123" i="1"/>
  <c r="HO114" i="1"/>
  <c r="HO103" i="1"/>
  <c r="HO102" i="1"/>
  <c r="HO120" i="1"/>
  <c r="HO130" i="1"/>
  <c r="HO131" i="1"/>
  <c r="HO132" i="1"/>
  <c r="HO133" i="1"/>
  <c r="HO134" i="1"/>
  <c r="HO135" i="1"/>
  <c r="HO136" i="1"/>
  <c r="HO137" i="1"/>
  <c r="HO138" i="1"/>
  <c r="HO140" i="1"/>
  <c r="HG104" i="1"/>
  <c r="GC226" i="1"/>
  <c r="BX226" i="1" s="1"/>
  <c r="GB227" i="1"/>
  <c r="IQ264" i="1"/>
  <c r="IQ345" i="1"/>
  <c r="FX292" i="1"/>
  <c r="IQ267" i="1"/>
  <c r="IQ348" i="1"/>
  <c r="P279" i="51"/>
  <c r="HB188" i="1"/>
  <c r="GW188" i="1" s="1"/>
  <c r="S140" i="45"/>
  <c r="BD140" i="45" s="1"/>
  <c r="IR349" i="1"/>
  <c r="IR268" i="1"/>
  <c r="GG455" i="1"/>
  <c r="BY455" i="1" s="1"/>
  <c r="CF455" i="1" s="1"/>
  <c r="GF456" i="1"/>
  <c r="S310" i="45"/>
  <c r="BD310" i="45" s="1"/>
  <c r="HB348" i="1"/>
  <c r="GW348" i="1" s="1"/>
  <c r="IQ349" i="1"/>
  <c r="IQ268" i="1"/>
  <c r="IQ343" i="1"/>
  <c r="IQ262" i="1"/>
  <c r="IR348" i="1"/>
  <c r="IR267" i="1"/>
  <c r="FY455" i="1"/>
  <c r="FX456" i="1"/>
  <c r="GG386" i="1"/>
  <c r="BY386" i="1" s="1"/>
  <c r="GF387" i="1"/>
  <c r="HH349" i="1"/>
  <c r="P225" i="51"/>
  <c r="CD163" i="1"/>
  <c r="HB103" i="1"/>
  <c r="GW103" i="1" s="1"/>
  <c r="S57" i="45"/>
  <c r="BD57" i="45" s="1"/>
  <c r="IQ342" i="1"/>
  <c r="IQ261" i="1"/>
  <c r="IR266" i="1"/>
  <c r="IR347" i="1"/>
  <c r="IR340" i="1"/>
  <c r="IR259" i="1"/>
  <c r="BZ454" i="1"/>
  <c r="IQ340" i="1"/>
  <c r="IQ259" i="1"/>
  <c r="IQ341" i="1"/>
  <c r="IQ260" i="1"/>
  <c r="IR346" i="1"/>
  <c r="IR265" i="1"/>
  <c r="IR351" i="1"/>
  <c r="IR270" i="1"/>
  <c r="CE452" i="1"/>
  <c r="P333" i="51"/>
  <c r="GG308" i="1"/>
  <c r="BY308" i="1" s="1"/>
  <c r="GF309" i="1"/>
  <c r="S229" i="45"/>
  <c r="BD229" i="45" s="1"/>
  <c r="HB270" i="1"/>
  <c r="GW270" i="1" s="1"/>
  <c r="HU306" i="1"/>
  <c r="FX208" i="1"/>
  <c r="HP139" i="1"/>
  <c r="IR103" i="1" s="1"/>
  <c r="HP123" i="1"/>
  <c r="HP104" i="1"/>
  <c r="HP95" i="1"/>
  <c r="HP117" i="1"/>
  <c r="HP112" i="1"/>
  <c r="HP118" i="1"/>
  <c r="HP120" i="1"/>
  <c r="HP114" i="1"/>
  <c r="HP111" i="1"/>
  <c r="HP121" i="1"/>
  <c r="HP100" i="1"/>
  <c r="HP108" i="1"/>
  <c r="HP94" i="1"/>
  <c r="HP98" i="1"/>
  <c r="HP107" i="1"/>
  <c r="HP106" i="1"/>
  <c r="HP103" i="1"/>
  <c r="HP109" i="1"/>
  <c r="HP128" i="1"/>
  <c r="HP119" i="1"/>
  <c r="HP101" i="1"/>
  <c r="HP127" i="1"/>
  <c r="HP96" i="1"/>
  <c r="HP125" i="1"/>
  <c r="HP99" i="1"/>
  <c r="HP115" i="1"/>
  <c r="HP116" i="1"/>
  <c r="HP110" i="1"/>
  <c r="HP113" i="1"/>
  <c r="HP97" i="1"/>
  <c r="HP124" i="1"/>
  <c r="HP122" i="1"/>
  <c r="HP126" i="1"/>
  <c r="HP93" i="1"/>
  <c r="HP105" i="1"/>
  <c r="HP129" i="1"/>
  <c r="IR93" i="1" s="1"/>
  <c r="HP102" i="1"/>
  <c r="HP92" i="1"/>
  <c r="HP130" i="1"/>
  <c r="IR94" i="1" s="1"/>
  <c r="HP131" i="1"/>
  <c r="IR95" i="1" s="1"/>
  <c r="HP132" i="1"/>
  <c r="IR96" i="1" s="1"/>
  <c r="HP133" i="1"/>
  <c r="IR97" i="1" s="1"/>
  <c r="HP134" i="1"/>
  <c r="IR98" i="1" s="1"/>
  <c r="HP135" i="1"/>
  <c r="IR99" i="1" s="1"/>
  <c r="HP136" i="1"/>
  <c r="IR100" i="1" s="1"/>
  <c r="HP137" i="1"/>
  <c r="IR101" i="1" s="1"/>
  <c r="HP138" i="1"/>
  <c r="IR102" i="1" s="1"/>
  <c r="GC386" i="1"/>
  <c r="BX386" i="1" s="1"/>
  <c r="GB387" i="1"/>
  <c r="FX125" i="1"/>
  <c r="IR264" i="1"/>
  <c r="IR345" i="1"/>
  <c r="HH271" i="1"/>
  <c r="HP307" i="1"/>
  <c r="GG225" i="1"/>
  <c r="BY225" i="1" s="1"/>
  <c r="GF226" i="1"/>
  <c r="FX370" i="1"/>
  <c r="HU281" i="1"/>
  <c r="HU286" i="1"/>
  <c r="HU287" i="1"/>
  <c r="HU278" i="1"/>
  <c r="HU288" i="1"/>
  <c r="HU289" i="1"/>
  <c r="HU292" i="1"/>
  <c r="HU266" i="1"/>
  <c r="HU274" i="1"/>
  <c r="HU272" i="1"/>
  <c r="HU258" i="1"/>
  <c r="HU283" i="1"/>
  <c r="HU270" i="1"/>
  <c r="HU268" i="1"/>
  <c r="HU260" i="1"/>
  <c r="HU284" i="1"/>
  <c r="HU282" i="1"/>
  <c r="HU273" i="1"/>
  <c r="HU280" i="1"/>
  <c r="HU269" i="1"/>
  <c r="HU279" i="1"/>
  <c r="HU293" i="1"/>
  <c r="HU294" i="1"/>
  <c r="HU295" i="1"/>
  <c r="HU275" i="1"/>
  <c r="HU277" i="1"/>
  <c r="HU264" i="1"/>
  <c r="HU265" i="1"/>
  <c r="HU271" i="1"/>
  <c r="HU259" i="1"/>
  <c r="HU290" i="1"/>
  <c r="HU285" i="1"/>
  <c r="HU291" i="1"/>
  <c r="HU276" i="1"/>
  <c r="HU267" i="1"/>
  <c r="HU261" i="1"/>
  <c r="HU263" i="1"/>
  <c r="HU262" i="1"/>
  <c r="HU296" i="1"/>
  <c r="HU297" i="1"/>
  <c r="HU298" i="1"/>
  <c r="HU299" i="1"/>
  <c r="HU300" i="1"/>
  <c r="HU301" i="1"/>
  <c r="HU302" i="1"/>
  <c r="HU303" i="1"/>
  <c r="HU304" i="1"/>
  <c r="HG189" i="1"/>
  <c r="BX249" i="1"/>
  <c r="IQ263" i="1"/>
  <c r="IQ344" i="1"/>
  <c r="HG349" i="1"/>
  <c r="CD385" i="1"/>
  <c r="IR344" i="1"/>
  <c r="IR263" i="1"/>
  <c r="GC454" i="1"/>
  <c r="BX454" i="1" s="1"/>
  <c r="GB455" i="1"/>
  <c r="HH188" i="1"/>
  <c r="IQ351" i="1"/>
  <c r="IQ270" i="1"/>
  <c r="GG226" i="1" l="1"/>
  <c r="BY226" i="1" s="1"/>
  <c r="GF227" i="1"/>
  <c r="HU105" i="1"/>
  <c r="HU119" i="1"/>
  <c r="HU116" i="1"/>
  <c r="HU123" i="1"/>
  <c r="HU101" i="1"/>
  <c r="HU97" i="1"/>
  <c r="HU109" i="1"/>
  <c r="HU112" i="1"/>
  <c r="HU125" i="1"/>
  <c r="HU127" i="1"/>
  <c r="HU106" i="1"/>
  <c r="HU100" i="1"/>
  <c r="HU114" i="1"/>
  <c r="HU122" i="1"/>
  <c r="HU92" i="1"/>
  <c r="HU126" i="1"/>
  <c r="HU110" i="1"/>
  <c r="HU120" i="1"/>
  <c r="HU117" i="1"/>
  <c r="HU95" i="1"/>
  <c r="HU102" i="1"/>
  <c r="HU93" i="1"/>
  <c r="HU121" i="1"/>
  <c r="HU129" i="1"/>
  <c r="HU118" i="1"/>
  <c r="HU113" i="1"/>
  <c r="HU128" i="1"/>
  <c r="HU103" i="1"/>
  <c r="HU96" i="1"/>
  <c r="HU115" i="1"/>
  <c r="HU104" i="1"/>
  <c r="HU124" i="1"/>
  <c r="HU99" i="1"/>
  <c r="HU108" i="1"/>
  <c r="HU107" i="1"/>
  <c r="HU98" i="1"/>
  <c r="HU111" i="1"/>
  <c r="HU94" i="1"/>
  <c r="HU130" i="1"/>
  <c r="HU131" i="1"/>
  <c r="HU132" i="1"/>
  <c r="HU133" i="1"/>
  <c r="HU134" i="1"/>
  <c r="HU135" i="1"/>
  <c r="HU136" i="1"/>
  <c r="HU137" i="1"/>
  <c r="HU138" i="1"/>
  <c r="IQ102" i="1"/>
  <c r="HU307" i="1"/>
  <c r="S230" i="45"/>
  <c r="BD230" i="45" s="1"/>
  <c r="HB271" i="1"/>
  <c r="GW271" i="1" s="1"/>
  <c r="P334" i="51"/>
  <c r="CE453" i="1"/>
  <c r="BX411" i="1"/>
  <c r="HO386" i="1" s="1"/>
  <c r="CD386" i="1"/>
  <c r="HG350" i="1"/>
  <c r="IQ101" i="1"/>
  <c r="IL263" i="1"/>
  <c r="IG263" i="1" s="1"/>
  <c r="IR271" i="1"/>
  <c r="IR352" i="1"/>
  <c r="IQ100" i="1"/>
  <c r="IQ92" i="1"/>
  <c r="IQ132" i="1"/>
  <c r="IQ133" i="1"/>
  <c r="IQ134" i="1"/>
  <c r="IQ135" i="1"/>
  <c r="IQ138" i="1"/>
  <c r="IQ148" i="1"/>
  <c r="IQ146" i="1"/>
  <c r="IQ149" i="1"/>
  <c r="IQ150" i="1"/>
  <c r="IQ140" i="1"/>
  <c r="IQ147" i="1"/>
  <c r="IQ141" i="1"/>
  <c r="IQ139" i="1"/>
  <c r="IQ142" i="1"/>
  <c r="IQ144" i="1"/>
  <c r="IQ143" i="1"/>
  <c r="IQ137" i="1"/>
  <c r="IQ136" i="1"/>
  <c r="IQ145" i="1"/>
  <c r="IL262" i="1"/>
  <c r="IG262" i="1" s="1"/>
  <c r="GC227" i="1"/>
  <c r="BX227" i="1" s="1"/>
  <c r="GB228" i="1"/>
  <c r="IQ99" i="1"/>
  <c r="GG142" i="1"/>
  <c r="BY142" i="1" s="1"/>
  <c r="GF143" i="1"/>
  <c r="GC387" i="1"/>
  <c r="BX387" i="1" s="1"/>
  <c r="GB388" i="1"/>
  <c r="IL264" i="1"/>
  <c r="IG264" i="1" s="1"/>
  <c r="IL261" i="1"/>
  <c r="IG261" i="1" s="1"/>
  <c r="FX209" i="1"/>
  <c r="FY456" i="1"/>
  <c r="FX457" i="1"/>
  <c r="HG190" i="1"/>
  <c r="HO226" i="1"/>
  <c r="IQ98" i="1"/>
  <c r="HH105" i="1"/>
  <c r="HP141" i="1"/>
  <c r="IR105" i="1" s="1"/>
  <c r="HO225" i="1"/>
  <c r="HO215" i="1"/>
  <c r="HO187" i="1"/>
  <c r="HO204" i="1"/>
  <c r="HO210" i="1"/>
  <c r="HO208" i="1"/>
  <c r="HO190" i="1"/>
  <c r="HO181" i="1"/>
  <c r="HO203" i="1"/>
  <c r="HO189" i="1"/>
  <c r="HO201" i="1"/>
  <c r="HO213" i="1"/>
  <c r="HO197" i="1"/>
  <c r="HO214" i="1"/>
  <c r="HO207" i="1"/>
  <c r="HO184" i="1"/>
  <c r="HO192" i="1"/>
  <c r="HO209" i="1"/>
  <c r="HO182" i="1"/>
  <c r="HO194" i="1"/>
  <c r="HO178" i="1"/>
  <c r="HO195" i="1"/>
  <c r="HO198" i="1"/>
  <c r="HO188" i="1"/>
  <c r="HO193" i="1"/>
  <c r="HO199" i="1"/>
  <c r="HO179" i="1"/>
  <c r="HO183" i="1"/>
  <c r="HO196" i="1"/>
  <c r="HO200" i="1"/>
  <c r="HO191" i="1"/>
  <c r="HO206" i="1"/>
  <c r="HO186" i="1"/>
  <c r="HO212" i="1"/>
  <c r="HO205" i="1"/>
  <c r="HO202" i="1"/>
  <c r="HO180" i="1"/>
  <c r="HO211" i="1"/>
  <c r="HO185" i="1"/>
  <c r="HO216" i="1"/>
  <c r="HO217" i="1"/>
  <c r="HO218" i="1"/>
  <c r="HO219" i="1"/>
  <c r="HO220" i="1"/>
  <c r="HO221" i="1"/>
  <c r="HO222" i="1"/>
  <c r="HO223" i="1"/>
  <c r="HO224" i="1"/>
  <c r="IL260" i="1"/>
  <c r="IG260" i="1" s="1"/>
  <c r="GG387" i="1"/>
  <c r="BY387" i="1" s="1"/>
  <c r="GF388" i="1"/>
  <c r="BZ455" i="1"/>
  <c r="FX293" i="1"/>
  <c r="IQ97" i="1"/>
  <c r="IQ93" i="1"/>
  <c r="S58" i="45"/>
  <c r="BD58" i="45" s="1"/>
  <c r="HB104" i="1"/>
  <c r="GW104" i="1" s="1"/>
  <c r="P226" i="51"/>
  <c r="HU140" i="1"/>
  <c r="BY411" i="1"/>
  <c r="HH350" i="1"/>
  <c r="IQ96" i="1"/>
  <c r="CD225" i="1"/>
  <c r="BY249" i="1"/>
  <c r="HH189" i="1"/>
  <c r="IR132" i="1"/>
  <c r="IR92" i="1"/>
  <c r="IR133" i="1"/>
  <c r="IR134" i="1"/>
  <c r="IR135" i="1"/>
  <c r="IR138" i="1"/>
  <c r="IR148" i="1"/>
  <c r="IR136" i="1"/>
  <c r="IR146" i="1"/>
  <c r="IR149" i="1"/>
  <c r="IR150" i="1"/>
  <c r="IR140" i="1"/>
  <c r="IR145" i="1"/>
  <c r="IR147" i="1"/>
  <c r="IR139" i="1"/>
  <c r="IR141" i="1"/>
  <c r="IR143" i="1"/>
  <c r="IR142" i="1"/>
  <c r="IR144" i="1"/>
  <c r="IR137" i="1"/>
  <c r="IL270" i="1"/>
  <c r="IG270" i="1" s="1"/>
  <c r="GG456" i="1"/>
  <c r="BY456" i="1" s="1"/>
  <c r="CF456" i="1" s="1"/>
  <c r="GF457" i="1"/>
  <c r="IQ95" i="1"/>
  <c r="GC142" i="1"/>
  <c r="BX142" i="1" s="1"/>
  <c r="GB143" i="1"/>
  <c r="IL259" i="1"/>
  <c r="IG259" i="1" s="1"/>
  <c r="FX371" i="1"/>
  <c r="GJ454" i="1"/>
  <c r="IQ94" i="1"/>
  <c r="HO141" i="1"/>
  <c r="HG105" i="1"/>
  <c r="CD141" i="1"/>
  <c r="IL258" i="1"/>
  <c r="IG258" i="1" s="1"/>
  <c r="Q335" i="51"/>
  <c r="T335" i="51" s="1"/>
  <c r="U335" i="51" s="1"/>
  <c r="P391" i="51"/>
  <c r="HU139" i="1"/>
  <c r="IL267" i="1"/>
  <c r="IG267" i="1" s="1"/>
  <c r="FX126" i="1"/>
  <c r="GG309" i="1"/>
  <c r="BY309" i="1" s="1"/>
  <c r="GF310" i="1"/>
  <c r="IQ271" i="1"/>
  <c r="IQ352" i="1"/>
  <c r="GC309" i="1"/>
  <c r="BX309" i="1" s="1"/>
  <c r="GB310" i="1"/>
  <c r="IL265" i="1"/>
  <c r="IG265" i="1" s="1"/>
  <c r="IL268" i="1"/>
  <c r="IG268" i="1" s="1"/>
  <c r="GC455" i="1"/>
  <c r="BX455" i="1" s="1"/>
  <c r="GB456" i="1"/>
  <c r="CA454" i="1"/>
  <c r="CD454" i="1"/>
  <c r="HB349" i="1"/>
  <c r="GW349" i="1" s="1"/>
  <c r="S311" i="45"/>
  <c r="BD311" i="45" s="1"/>
  <c r="IL266" i="1"/>
  <c r="IG266" i="1" s="1"/>
  <c r="HH272" i="1"/>
  <c r="HP308" i="1"/>
  <c r="IQ104" i="1"/>
  <c r="HG272" i="1"/>
  <c r="HO308" i="1"/>
  <c r="CD308" i="1"/>
  <c r="GJ455" i="1" l="1"/>
  <c r="CD249" i="1"/>
  <c r="HU225" i="1" s="1"/>
  <c r="P280" i="51"/>
  <c r="S141" i="45"/>
  <c r="BD141" i="45" s="1"/>
  <c r="HB189" i="1"/>
  <c r="GW189" i="1" s="1"/>
  <c r="HP386" i="1"/>
  <c r="HP375" i="1"/>
  <c r="HP363" i="1"/>
  <c r="HP352" i="1"/>
  <c r="HP345" i="1"/>
  <c r="HP370" i="1"/>
  <c r="HP365" i="1"/>
  <c r="HP373" i="1"/>
  <c r="HP372" i="1"/>
  <c r="HP351" i="1"/>
  <c r="HP348" i="1"/>
  <c r="HP341" i="1"/>
  <c r="HP364" i="1"/>
  <c r="HP361" i="1"/>
  <c r="HP360" i="1"/>
  <c r="HP347" i="1"/>
  <c r="HP354" i="1"/>
  <c r="HP359" i="1"/>
  <c r="HP357" i="1"/>
  <c r="HP343" i="1"/>
  <c r="HP356" i="1"/>
  <c r="HP342" i="1"/>
  <c r="HP355" i="1"/>
  <c r="HP376" i="1"/>
  <c r="HP369" i="1"/>
  <c r="HP374" i="1"/>
  <c r="HP371" i="1"/>
  <c r="HP362" i="1"/>
  <c r="HP353" i="1"/>
  <c r="HP350" i="1"/>
  <c r="HP368" i="1"/>
  <c r="HP366" i="1"/>
  <c r="HP349" i="1"/>
  <c r="HP367" i="1"/>
  <c r="HP344" i="1"/>
  <c r="HP346" i="1"/>
  <c r="HP358" i="1"/>
  <c r="HP340" i="1"/>
  <c r="HP339" i="1"/>
  <c r="HP377" i="1"/>
  <c r="HP378" i="1"/>
  <c r="HP379" i="1"/>
  <c r="HP380" i="1"/>
  <c r="HP381" i="1"/>
  <c r="HP382" i="1"/>
  <c r="HP383" i="1"/>
  <c r="HP384" i="1"/>
  <c r="HP385" i="1"/>
  <c r="IQ186" i="1"/>
  <c r="BZ456" i="1"/>
  <c r="GC388" i="1"/>
  <c r="BX388" i="1" s="1"/>
  <c r="GB389" i="1"/>
  <c r="IL100" i="1"/>
  <c r="IG100" i="1" s="1"/>
  <c r="IQ185" i="1"/>
  <c r="FX210" i="1"/>
  <c r="HG351" i="1"/>
  <c r="CD387" i="1"/>
  <c r="HO387" i="1"/>
  <c r="IL99" i="1"/>
  <c r="IG99" i="1" s="1"/>
  <c r="Q336" i="51"/>
  <c r="T336" i="51" s="1"/>
  <c r="U336" i="51" s="1"/>
  <c r="P392" i="51"/>
  <c r="IQ184" i="1"/>
  <c r="GG143" i="1"/>
  <c r="BY143" i="1" s="1"/>
  <c r="GF144" i="1"/>
  <c r="IL98" i="1"/>
  <c r="IG98" i="1" s="1"/>
  <c r="HH273" i="1"/>
  <c r="HP309" i="1"/>
  <c r="GG388" i="1"/>
  <c r="BY388" i="1" s="1"/>
  <c r="GF389" i="1"/>
  <c r="IQ183" i="1"/>
  <c r="CD142" i="1"/>
  <c r="HP142" i="1"/>
  <c r="IR106" i="1" s="1"/>
  <c r="HH106" i="1"/>
  <c r="IL97" i="1"/>
  <c r="IG97" i="1" s="1"/>
  <c r="HH351" i="1"/>
  <c r="HP387" i="1"/>
  <c r="IQ182" i="1"/>
  <c r="IL271" i="1"/>
  <c r="IG271" i="1" s="1"/>
  <c r="IL96" i="1"/>
  <c r="IG96" i="1" s="1"/>
  <c r="IR353" i="1"/>
  <c r="IR272" i="1"/>
  <c r="HU308" i="1"/>
  <c r="S231" i="45"/>
  <c r="BD231" i="45" s="1"/>
  <c r="HB272" i="1"/>
  <c r="GW272" i="1" s="1"/>
  <c r="GC456" i="1"/>
  <c r="BX456" i="1" s="1"/>
  <c r="CD456" i="1" s="1"/>
  <c r="GB457" i="1"/>
  <c r="FX127" i="1"/>
  <c r="IQ353" i="1"/>
  <c r="IQ272" i="1"/>
  <c r="CA455" i="1"/>
  <c r="CD455" i="1"/>
  <c r="FX372" i="1"/>
  <c r="GC143" i="1"/>
  <c r="BX143" i="1" s="1"/>
  <c r="GB144" i="1"/>
  <c r="GG457" i="1"/>
  <c r="BY457" i="1" s="1"/>
  <c r="CF457" i="1" s="1"/>
  <c r="GF458" i="1"/>
  <c r="IQ181" i="1"/>
  <c r="IL95" i="1"/>
  <c r="IG95" i="1" s="1"/>
  <c r="P335" i="51"/>
  <c r="CE454" i="1"/>
  <c r="HU141" i="1"/>
  <c r="S59" i="45"/>
  <c r="BD59" i="45" s="1"/>
  <c r="P227" i="51"/>
  <c r="HB105" i="1"/>
  <c r="GW105" i="1" s="1"/>
  <c r="HG106" i="1"/>
  <c r="HO142" i="1"/>
  <c r="IQ180" i="1"/>
  <c r="IL94" i="1"/>
  <c r="IG94" i="1" s="1"/>
  <c r="IL132" i="1"/>
  <c r="IG132" i="1" s="1"/>
  <c r="IL92" i="1"/>
  <c r="IG92" i="1" s="1"/>
  <c r="IL133" i="1"/>
  <c r="IG133" i="1" s="1"/>
  <c r="IL135" i="1"/>
  <c r="IG135" i="1" s="1"/>
  <c r="IL134" i="1"/>
  <c r="IG134" i="1" s="1"/>
  <c r="IL136" i="1"/>
  <c r="IG136" i="1" s="1"/>
  <c r="IL145" i="1"/>
  <c r="IG145" i="1" s="1"/>
  <c r="IL138" i="1"/>
  <c r="IG138" i="1" s="1"/>
  <c r="IL148" i="1"/>
  <c r="IG148" i="1" s="1"/>
  <c r="IL140" i="1"/>
  <c r="IG140" i="1" s="1"/>
  <c r="IL146" i="1"/>
  <c r="IG146" i="1" s="1"/>
  <c r="IL149" i="1"/>
  <c r="IG149" i="1" s="1"/>
  <c r="IL147" i="1"/>
  <c r="IG147" i="1" s="1"/>
  <c r="IL150" i="1"/>
  <c r="IG150" i="1" s="1"/>
  <c r="IL141" i="1"/>
  <c r="IG141" i="1" s="1"/>
  <c r="IL142" i="1"/>
  <c r="IG142" i="1" s="1"/>
  <c r="IL144" i="1"/>
  <c r="IG144" i="1" s="1"/>
  <c r="IL139" i="1"/>
  <c r="IG139" i="1" s="1"/>
  <c r="IL143" i="1"/>
  <c r="IG143" i="1" s="1"/>
  <c r="IL137" i="1"/>
  <c r="IG137" i="1" s="1"/>
  <c r="IL104" i="1"/>
  <c r="IG104" i="1" s="1"/>
  <c r="CD411" i="1"/>
  <c r="S312" i="45"/>
  <c r="BD312" i="45" s="1"/>
  <c r="HB350" i="1"/>
  <c r="GW350" i="1" s="1"/>
  <c r="GC310" i="1"/>
  <c r="BX310" i="1" s="1"/>
  <c r="GB311" i="1"/>
  <c r="HO309" i="1"/>
  <c r="CD309" i="1"/>
  <c r="HG273" i="1"/>
  <c r="GG310" i="1"/>
  <c r="BY310" i="1" s="1"/>
  <c r="GF311" i="1"/>
  <c r="IQ105" i="1"/>
  <c r="IQ218" i="1"/>
  <c r="IQ178" i="1"/>
  <c r="IQ219" i="1"/>
  <c r="IQ221" i="1"/>
  <c r="IQ220" i="1"/>
  <c r="IQ234" i="1"/>
  <c r="IQ233" i="1"/>
  <c r="IQ223" i="1"/>
  <c r="IQ236" i="1"/>
  <c r="IQ226" i="1"/>
  <c r="IQ228" i="1"/>
  <c r="IQ222" i="1"/>
  <c r="IQ232" i="1"/>
  <c r="IQ229" i="1"/>
  <c r="IQ231" i="1"/>
  <c r="IQ230" i="1"/>
  <c r="IQ224" i="1"/>
  <c r="IQ227" i="1"/>
  <c r="IQ225" i="1"/>
  <c r="IQ235" i="1"/>
  <c r="IQ179" i="1"/>
  <c r="HO374" i="1"/>
  <c r="HO356" i="1"/>
  <c r="HO369" i="1"/>
  <c r="HO340" i="1"/>
  <c r="HO361" i="1"/>
  <c r="HO376" i="1"/>
  <c r="HO348" i="1"/>
  <c r="HO347" i="1"/>
  <c r="HO342" i="1"/>
  <c r="HO365" i="1"/>
  <c r="HO362" i="1"/>
  <c r="HO371" i="1"/>
  <c r="HO351" i="1"/>
  <c r="HO352" i="1"/>
  <c r="HO343" i="1"/>
  <c r="HO367" i="1"/>
  <c r="HO364" i="1"/>
  <c r="HO363" i="1"/>
  <c r="HO354" i="1"/>
  <c r="HO349" i="1"/>
  <c r="HO357" i="1"/>
  <c r="HO345" i="1"/>
  <c r="HO346" i="1"/>
  <c r="HO370" i="1"/>
  <c r="HO350" i="1"/>
  <c r="HO344" i="1"/>
  <c r="HO353" i="1"/>
  <c r="HO372" i="1"/>
  <c r="HO355" i="1"/>
  <c r="HO339" i="1"/>
  <c r="HO358" i="1"/>
  <c r="HO360" i="1"/>
  <c r="HO368" i="1"/>
  <c r="HO359" i="1"/>
  <c r="HO341" i="1"/>
  <c r="HO375" i="1"/>
  <c r="HO366" i="1"/>
  <c r="HO373" i="1"/>
  <c r="HO377" i="1"/>
  <c r="HO378" i="1"/>
  <c r="HO379" i="1"/>
  <c r="HO380" i="1"/>
  <c r="HO381" i="1"/>
  <c r="HO382" i="1"/>
  <c r="HO383" i="1"/>
  <c r="HO384" i="1"/>
  <c r="HO385" i="1"/>
  <c r="IQ189" i="1"/>
  <c r="IQ190" i="1"/>
  <c r="GC228" i="1"/>
  <c r="BX228" i="1" s="1"/>
  <c r="GB229" i="1"/>
  <c r="IL93" i="1"/>
  <c r="IG93" i="1" s="1"/>
  <c r="GG227" i="1"/>
  <c r="BY227" i="1" s="1"/>
  <c r="GF228" i="1"/>
  <c r="IQ188" i="1"/>
  <c r="HG191" i="1"/>
  <c r="HO227" i="1"/>
  <c r="IL102" i="1"/>
  <c r="IG102" i="1" s="1"/>
  <c r="CD226" i="1"/>
  <c r="HH190" i="1"/>
  <c r="HP226" i="1"/>
  <c r="IR190" i="1" s="1"/>
  <c r="IL103" i="1"/>
  <c r="IG103" i="1" s="1"/>
  <c r="HP225" i="1"/>
  <c r="IR189" i="1" s="1"/>
  <c r="HP214" i="1"/>
  <c r="HP207" i="1"/>
  <c r="HP205" i="1"/>
  <c r="HP195" i="1"/>
  <c r="HP203" i="1"/>
  <c r="HP190" i="1"/>
  <c r="HP191" i="1"/>
  <c r="HP193" i="1"/>
  <c r="HP180" i="1"/>
  <c r="HP183" i="1"/>
  <c r="HP198" i="1"/>
  <c r="HP182" i="1"/>
  <c r="HP187" i="1"/>
  <c r="HP186" i="1"/>
  <c r="HP209" i="1"/>
  <c r="HP197" i="1"/>
  <c r="HP189" i="1"/>
  <c r="HP208" i="1"/>
  <c r="HP199" i="1"/>
  <c r="HP204" i="1"/>
  <c r="HP213" i="1"/>
  <c r="HP202" i="1"/>
  <c r="HP201" i="1"/>
  <c r="HP212" i="1"/>
  <c r="HP211" i="1"/>
  <c r="HP215" i="1"/>
  <c r="IR179" i="1" s="1"/>
  <c r="HP178" i="1"/>
  <c r="HP206" i="1"/>
  <c r="HP196" i="1"/>
  <c r="HP185" i="1"/>
  <c r="HP188" i="1"/>
  <c r="HP184" i="1"/>
  <c r="HP192" i="1"/>
  <c r="HP200" i="1"/>
  <c r="HP194" i="1"/>
  <c r="HP179" i="1"/>
  <c r="HP181" i="1"/>
  <c r="HP210" i="1"/>
  <c r="HP216" i="1"/>
  <c r="IR180" i="1" s="1"/>
  <c r="HP217" i="1"/>
  <c r="IR181" i="1" s="1"/>
  <c r="HP218" i="1"/>
  <c r="IR182" i="1" s="1"/>
  <c r="HP219" i="1"/>
  <c r="IR183" i="1" s="1"/>
  <c r="HP220" i="1"/>
  <c r="IR184" i="1" s="1"/>
  <c r="HP221" i="1"/>
  <c r="IR185" i="1" s="1"/>
  <c r="HP222" i="1"/>
  <c r="IR186" i="1" s="1"/>
  <c r="HP223" i="1"/>
  <c r="IR187" i="1" s="1"/>
  <c r="HP224" i="1"/>
  <c r="IR188" i="1" s="1"/>
  <c r="FX294" i="1"/>
  <c r="IQ187" i="1"/>
  <c r="FY457" i="1"/>
  <c r="FX458" i="1"/>
  <c r="IL101" i="1"/>
  <c r="IG101" i="1" s="1"/>
  <c r="GJ456" i="1" l="1"/>
  <c r="HH352" i="1"/>
  <c r="HP388" i="1"/>
  <c r="BZ457" i="1"/>
  <c r="GC311" i="1"/>
  <c r="BX311" i="1" s="1"/>
  <c r="GB312" i="1"/>
  <c r="FX128" i="1"/>
  <c r="FX211" i="1"/>
  <c r="HG274" i="1"/>
  <c r="HO310" i="1"/>
  <c r="CD310" i="1"/>
  <c r="GG458" i="1"/>
  <c r="BY458" i="1" s="1"/>
  <c r="CF458" i="1" s="1"/>
  <c r="GF459" i="1"/>
  <c r="HP227" i="1"/>
  <c r="IR191" i="1" s="1"/>
  <c r="HH191" i="1"/>
  <c r="IQ354" i="1"/>
  <c r="IQ273" i="1"/>
  <c r="GC457" i="1"/>
  <c r="BX457" i="1" s="1"/>
  <c r="CD457" i="1" s="1"/>
  <c r="GB458" i="1"/>
  <c r="GC389" i="1"/>
  <c r="BX389" i="1" s="1"/>
  <c r="GB390" i="1"/>
  <c r="GC144" i="1"/>
  <c r="BX144" i="1" s="1"/>
  <c r="GB145" i="1"/>
  <c r="P337" i="51"/>
  <c r="CE456" i="1"/>
  <c r="GG144" i="1"/>
  <c r="BY144" i="1" s="1"/>
  <c r="GF145" i="1"/>
  <c r="HG352" i="1"/>
  <c r="HO388" i="1"/>
  <c r="CD388" i="1"/>
  <c r="S142" i="45"/>
  <c r="BD142" i="45" s="1"/>
  <c r="P281" i="51"/>
  <c r="HB190" i="1"/>
  <c r="GW190" i="1" s="1"/>
  <c r="HU226" i="1"/>
  <c r="GC229" i="1"/>
  <c r="BX229" i="1" s="1"/>
  <c r="GB230" i="1"/>
  <c r="IQ106" i="1"/>
  <c r="HG107" i="1"/>
  <c r="HO143" i="1"/>
  <c r="HU142" i="1"/>
  <c r="P228" i="51"/>
  <c r="S60" i="45"/>
  <c r="BD60" i="45" s="1"/>
  <c r="HB106" i="1"/>
  <c r="GW106" i="1" s="1"/>
  <c r="CD143" i="1"/>
  <c r="HH107" i="1"/>
  <c r="HP143" i="1"/>
  <c r="IR107" i="1" s="1"/>
  <c r="CA456" i="1"/>
  <c r="Q337" i="51"/>
  <c r="T337" i="51" s="1"/>
  <c r="U337" i="51" s="1"/>
  <c r="P393" i="51"/>
  <c r="IL189" i="1"/>
  <c r="IG189" i="1" s="1"/>
  <c r="FX373" i="1"/>
  <c r="IR273" i="1"/>
  <c r="IR354" i="1"/>
  <c r="GG311" i="1"/>
  <c r="BY311" i="1" s="1"/>
  <c r="GF312" i="1"/>
  <c r="FX329" i="1"/>
  <c r="FY294" i="1" s="1"/>
  <c r="FX295" i="1"/>
  <c r="IR178" i="1"/>
  <c r="IR218" i="1"/>
  <c r="IR219" i="1"/>
  <c r="IR221" i="1"/>
  <c r="IR220" i="1"/>
  <c r="IR235" i="1"/>
  <c r="IR233" i="1"/>
  <c r="IR234" i="1"/>
  <c r="IR223" i="1"/>
  <c r="IR228" i="1"/>
  <c r="IR236" i="1"/>
  <c r="IR226" i="1"/>
  <c r="IR222" i="1"/>
  <c r="IR232" i="1"/>
  <c r="IR231" i="1"/>
  <c r="IR230" i="1"/>
  <c r="IR229" i="1"/>
  <c r="IR224" i="1"/>
  <c r="IR227" i="1"/>
  <c r="IR225" i="1"/>
  <c r="HP310" i="1"/>
  <c r="HH274" i="1"/>
  <c r="CE455" i="1"/>
  <c r="P336" i="51"/>
  <c r="IL272" i="1"/>
  <c r="IG272" i="1" s="1"/>
  <c r="HG192" i="1"/>
  <c r="HO228" i="1"/>
  <c r="CD227" i="1"/>
  <c r="HU182" i="1"/>
  <c r="HU188" i="1"/>
  <c r="HU214" i="1"/>
  <c r="HU213" i="1"/>
  <c r="HU184" i="1"/>
  <c r="HU194" i="1"/>
  <c r="HU185" i="1"/>
  <c r="HU201" i="1"/>
  <c r="HU179" i="1"/>
  <c r="HU204" i="1"/>
  <c r="HU186" i="1"/>
  <c r="HU187" i="1"/>
  <c r="HU203" i="1"/>
  <c r="HU205" i="1"/>
  <c r="HU202" i="1"/>
  <c r="HU190" i="1"/>
  <c r="HU206" i="1"/>
  <c r="HU216" i="1"/>
  <c r="HU212" i="1"/>
  <c r="HU197" i="1"/>
  <c r="HU215" i="1"/>
  <c r="HU183" i="1"/>
  <c r="HU200" i="1"/>
  <c r="HU208" i="1"/>
  <c r="HU193" i="1"/>
  <c r="HU178" i="1"/>
  <c r="HU195" i="1"/>
  <c r="HU210" i="1"/>
  <c r="HU180" i="1"/>
  <c r="HU181" i="1"/>
  <c r="HU189" i="1"/>
  <c r="HU191" i="1"/>
  <c r="HU196" i="1"/>
  <c r="HU209" i="1"/>
  <c r="HU198" i="1"/>
  <c r="HU207" i="1"/>
  <c r="HU192" i="1"/>
  <c r="HU211" i="1"/>
  <c r="HU199" i="1"/>
  <c r="HU217" i="1"/>
  <c r="HU218" i="1"/>
  <c r="HU219" i="1"/>
  <c r="HU220" i="1"/>
  <c r="HU221" i="1"/>
  <c r="HU222" i="1"/>
  <c r="HU223" i="1"/>
  <c r="HU224" i="1"/>
  <c r="IQ191" i="1"/>
  <c r="HU386" i="1"/>
  <c r="HU359" i="1"/>
  <c r="HU363" i="1"/>
  <c r="HU352" i="1"/>
  <c r="HU361" i="1"/>
  <c r="HU369" i="1"/>
  <c r="HU366" i="1"/>
  <c r="HU339" i="1"/>
  <c r="HU347" i="1"/>
  <c r="HU349" i="1"/>
  <c r="HU344" i="1"/>
  <c r="HU370" i="1"/>
  <c r="HU367" i="1"/>
  <c r="HU374" i="1"/>
  <c r="HU355" i="1"/>
  <c r="HU357" i="1"/>
  <c r="HU354" i="1"/>
  <c r="HU362" i="1"/>
  <c r="HU375" i="1"/>
  <c r="HU356" i="1"/>
  <c r="HU368" i="1"/>
  <c r="HU372" i="1"/>
  <c r="HU364" i="1"/>
  <c r="HU351" i="1"/>
  <c r="HU358" i="1"/>
  <c r="HU346" i="1"/>
  <c r="HU345" i="1"/>
  <c r="HU341" i="1"/>
  <c r="HU371" i="1"/>
  <c r="HU365" i="1"/>
  <c r="HU348" i="1"/>
  <c r="HU340" i="1"/>
  <c r="HU360" i="1"/>
  <c r="HU353" i="1"/>
  <c r="HU343" i="1"/>
  <c r="HU376" i="1"/>
  <c r="HU373" i="1"/>
  <c r="HU350" i="1"/>
  <c r="HU342" i="1"/>
  <c r="HU377" i="1"/>
  <c r="HU378" i="1"/>
  <c r="HU379" i="1"/>
  <c r="HU380" i="1"/>
  <c r="HU381" i="1"/>
  <c r="HU382" i="1"/>
  <c r="HU383" i="1"/>
  <c r="HU384" i="1"/>
  <c r="HU385" i="1"/>
  <c r="FY458" i="1"/>
  <c r="FX459" i="1"/>
  <c r="GG228" i="1"/>
  <c r="BY228" i="1" s="1"/>
  <c r="CD228" i="1" s="1"/>
  <c r="GF229" i="1"/>
  <c r="HB273" i="1"/>
  <c r="GW273" i="1" s="1"/>
  <c r="HU309" i="1"/>
  <c r="S232" i="45"/>
  <c r="BD232" i="45" s="1"/>
  <c r="IL105" i="1"/>
  <c r="IG105" i="1" s="1"/>
  <c r="GG389" i="1"/>
  <c r="BY389" i="1" s="1"/>
  <c r="GF390" i="1"/>
  <c r="HU387" i="1"/>
  <c r="S313" i="45"/>
  <c r="BD313" i="45" s="1"/>
  <c r="HB351" i="1"/>
  <c r="GW351" i="1" s="1"/>
  <c r="P283" i="51" l="1"/>
  <c r="HB192" i="1"/>
  <c r="GW192" i="1" s="1"/>
  <c r="HU228" i="1"/>
  <c r="S144" i="45"/>
  <c r="GJ294" i="1"/>
  <c r="BZ294" i="1"/>
  <c r="IL186" i="1"/>
  <c r="IG186" i="1" s="1"/>
  <c r="IL179" i="1"/>
  <c r="IG179" i="1" s="1"/>
  <c r="IL185" i="1"/>
  <c r="IG185" i="1" s="1"/>
  <c r="IQ192" i="1"/>
  <c r="GC458" i="1"/>
  <c r="BX458" i="1" s="1"/>
  <c r="GB459" i="1"/>
  <c r="S233" i="45"/>
  <c r="BD233" i="45" s="1"/>
  <c r="HB274" i="1"/>
  <c r="GW274" i="1" s="1"/>
  <c r="HU310" i="1"/>
  <c r="IL350" i="1"/>
  <c r="IG350" i="1" s="1"/>
  <c r="GG312" i="1"/>
  <c r="BY312" i="1" s="1"/>
  <c r="GF313" i="1"/>
  <c r="CE457" i="1"/>
  <c r="P338" i="51"/>
  <c r="IQ274" i="1"/>
  <c r="IQ355" i="1"/>
  <c r="IL351" i="1"/>
  <c r="IG351" i="1" s="1"/>
  <c r="IL349" i="1"/>
  <c r="IG349" i="1" s="1"/>
  <c r="IL183" i="1"/>
  <c r="IG183" i="1" s="1"/>
  <c r="IL180" i="1"/>
  <c r="IG180" i="1" s="1"/>
  <c r="FY295" i="1"/>
  <c r="FX296" i="1"/>
  <c r="HP311" i="1"/>
  <c r="HH275" i="1"/>
  <c r="HB352" i="1"/>
  <c r="GW352" i="1" s="1"/>
  <c r="S314" i="45"/>
  <c r="BD314" i="45" s="1"/>
  <c r="HU388" i="1"/>
  <c r="CA457" i="1"/>
  <c r="Q338" i="51"/>
  <c r="T338" i="51" s="1"/>
  <c r="U338" i="51" s="1"/>
  <c r="P394" i="51"/>
  <c r="IL184" i="1"/>
  <c r="IG184" i="1" s="1"/>
  <c r="IL340" i="1"/>
  <c r="IG340" i="1" s="1"/>
  <c r="GG390" i="1"/>
  <c r="BY390" i="1" s="1"/>
  <c r="GF391" i="1"/>
  <c r="GG229" i="1"/>
  <c r="BY229" i="1" s="1"/>
  <c r="GF230" i="1"/>
  <c r="IL348" i="1"/>
  <c r="IG348" i="1" s="1"/>
  <c r="IL182" i="1"/>
  <c r="IG182" i="1" s="1"/>
  <c r="FX162" i="1"/>
  <c r="FX129" i="1"/>
  <c r="GJ457" i="1"/>
  <c r="FY258" i="1"/>
  <c r="FY259" i="1"/>
  <c r="FY261" i="1"/>
  <c r="FY260" i="1"/>
  <c r="FY262" i="1"/>
  <c r="FY263" i="1"/>
  <c r="FY264" i="1"/>
  <c r="FY265" i="1"/>
  <c r="FY266" i="1"/>
  <c r="FY267" i="1"/>
  <c r="FY268" i="1"/>
  <c r="FY269" i="1"/>
  <c r="FY270" i="1"/>
  <c r="FY271" i="1"/>
  <c r="FY272" i="1"/>
  <c r="FY273" i="1"/>
  <c r="FY274" i="1"/>
  <c r="FY275" i="1"/>
  <c r="FY276" i="1"/>
  <c r="FY277" i="1"/>
  <c r="FY278" i="1"/>
  <c r="FY279" i="1"/>
  <c r="FY280" i="1"/>
  <c r="FY281" i="1"/>
  <c r="FY282" i="1"/>
  <c r="FY283" i="1"/>
  <c r="FY284" i="1"/>
  <c r="FY285" i="1"/>
  <c r="FY286" i="1"/>
  <c r="FY287" i="1"/>
  <c r="FY288" i="1"/>
  <c r="FY289" i="1"/>
  <c r="FY290" i="1"/>
  <c r="FY291" i="1"/>
  <c r="FY292" i="1"/>
  <c r="FY293" i="1"/>
  <c r="HP228" i="1"/>
  <c r="IR192" i="1" s="1"/>
  <c r="HH192" i="1"/>
  <c r="IL346" i="1"/>
  <c r="IG346" i="1" s="1"/>
  <c r="IL218" i="1"/>
  <c r="IG218" i="1" s="1"/>
  <c r="IL178" i="1"/>
  <c r="IG178" i="1" s="1"/>
  <c r="IL219" i="1"/>
  <c r="IG219" i="1" s="1"/>
  <c r="IL221" i="1"/>
  <c r="IG221" i="1" s="1"/>
  <c r="IL220" i="1"/>
  <c r="IG220" i="1" s="1"/>
  <c r="IL227" i="1"/>
  <c r="IG227" i="1" s="1"/>
  <c r="IL225" i="1"/>
  <c r="IG225" i="1" s="1"/>
  <c r="IL235" i="1"/>
  <c r="IG235" i="1" s="1"/>
  <c r="IL234" i="1"/>
  <c r="IG234" i="1" s="1"/>
  <c r="IL233" i="1"/>
  <c r="IG233" i="1" s="1"/>
  <c r="IL223" i="1"/>
  <c r="IG223" i="1" s="1"/>
  <c r="IL236" i="1"/>
  <c r="IG236" i="1" s="1"/>
  <c r="IL226" i="1"/>
  <c r="IG226" i="1" s="1"/>
  <c r="IL222" i="1"/>
  <c r="IG222" i="1" s="1"/>
  <c r="IL228" i="1"/>
  <c r="IG228" i="1" s="1"/>
  <c r="IL229" i="1"/>
  <c r="IG229" i="1" s="1"/>
  <c r="IL232" i="1"/>
  <c r="IG232" i="1" s="1"/>
  <c r="IL231" i="1"/>
  <c r="IG231" i="1" s="1"/>
  <c r="IL230" i="1"/>
  <c r="IG230" i="1" s="1"/>
  <c r="IL224" i="1"/>
  <c r="IG224" i="1" s="1"/>
  <c r="GC230" i="1"/>
  <c r="BX230" i="1" s="1"/>
  <c r="GB231" i="1"/>
  <c r="GG145" i="1"/>
  <c r="BY145" i="1" s="1"/>
  <c r="GF146" i="1"/>
  <c r="IL106" i="1"/>
  <c r="IG106" i="1" s="1"/>
  <c r="HO229" i="1"/>
  <c r="HG193" i="1"/>
  <c r="CD229" i="1"/>
  <c r="CD144" i="1"/>
  <c r="HH108" i="1"/>
  <c r="HP144" i="1"/>
  <c r="IR108" i="1" s="1"/>
  <c r="GC390" i="1"/>
  <c r="BX390" i="1" s="1"/>
  <c r="GB391" i="1"/>
  <c r="IL347" i="1"/>
  <c r="IG347" i="1" s="1"/>
  <c r="FY459" i="1"/>
  <c r="FX460" i="1"/>
  <c r="IL344" i="1"/>
  <c r="IG344" i="1" s="1"/>
  <c r="IL339" i="1"/>
  <c r="IG339" i="1" s="1"/>
  <c r="HO389" i="1"/>
  <c r="HG353" i="1"/>
  <c r="CD389" i="1"/>
  <c r="HH353" i="1"/>
  <c r="HP389" i="1"/>
  <c r="IL345" i="1"/>
  <c r="IG345" i="1" s="1"/>
  <c r="BZ458" i="1"/>
  <c r="IL343" i="1"/>
  <c r="IG343" i="1" s="1"/>
  <c r="HB191" i="1"/>
  <c r="GW191" i="1" s="1"/>
  <c r="P282" i="51"/>
  <c r="S143" i="45"/>
  <c r="BD143" i="45" s="1"/>
  <c r="HU227" i="1"/>
  <c r="HB107" i="1"/>
  <c r="GW107" i="1" s="1"/>
  <c r="P229" i="51"/>
  <c r="HU143" i="1"/>
  <c r="S61" i="45"/>
  <c r="BD61" i="45" s="1"/>
  <c r="IQ107" i="1"/>
  <c r="IL190" i="1"/>
  <c r="IG190" i="1" s="1"/>
  <c r="GG459" i="1"/>
  <c r="BY459" i="1" s="1"/>
  <c r="CF459" i="1" s="1"/>
  <c r="GF460" i="1"/>
  <c r="GC312" i="1"/>
  <c r="BX312" i="1" s="1"/>
  <c r="GB313" i="1"/>
  <c r="IL181" i="1"/>
  <c r="IG181" i="1" s="1"/>
  <c r="IL273" i="1"/>
  <c r="IG273" i="1" s="1"/>
  <c r="IL342" i="1"/>
  <c r="IG342" i="1" s="1"/>
  <c r="IL188" i="1"/>
  <c r="IG188" i="1" s="1"/>
  <c r="GC145" i="1"/>
  <c r="BX145" i="1" s="1"/>
  <c r="GB146" i="1"/>
  <c r="FX212" i="1"/>
  <c r="HO311" i="1"/>
  <c r="CD311" i="1"/>
  <c r="HG275" i="1"/>
  <c r="IL341" i="1"/>
  <c r="IG341" i="1" s="1"/>
  <c r="IL187" i="1"/>
  <c r="IG187" i="1" s="1"/>
  <c r="IR274" i="1"/>
  <c r="IR355" i="1"/>
  <c r="FX374" i="1"/>
  <c r="HG108" i="1"/>
  <c r="HO144" i="1"/>
  <c r="GJ458" i="1" l="1"/>
  <c r="HO145" i="1"/>
  <c r="HG109" i="1"/>
  <c r="BZ293" i="1"/>
  <c r="GJ293" i="1"/>
  <c r="GJ281" i="1"/>
  <c r="BZ281" i="1"/>
  <c r="BZ269" i="1"/>
  <c r="GJ269" i="1"/>
  <c r="FY296" i="1"/>
  <c r="FX297" i="1"/>
  <c r="BZ292" i="1"/>
  <c r="GJ292" i="1"/>
  <c r="BZ280" i="1"/>
  <c r="GJ280" i="1"/>
  <c r="GJ268" i="1"/>
  <c r="BZ268" i="1"/>
  <c r="GJ295" i="1"/>
  <c r="BZ295" i="1"/>
  <c r="GG313" i="1"/>
  <c r="BY313" i="1" s="1"/>
  <c r="GF314" i="1"/>
  <c r="GJ291" i="1"/>
  <c r="BZ291" i="1"/>
  <c r="GJ279" i="1"/>
  <c r="BZ279" i="1"/>
  <c r="BZ267" i="1"/>
  <c r="GJ267" i="1"/>
  <c r="GG230" i="1"/>
  <c r="BY230" i="1" s="1"/>
  <c r="GF231" i="1"/>
  <c r="HP312" i="1"/>
  <c r="HH276" i="1"/>
  <c r="IL191" i="1"/>
  <c r="IG191" i="1" s="1"/>
  <c r="GC391" i="1"/>
  <c r="BX391" i="1" s="1"/>
  <c r="GB392" i="1"/>
  <c r="GJ290" i="1"/>
  <c r="BZ290" i="1"/>
  <c r="GJ278" i="1"/>
  <c r="BZ278" i="1"/>
  <c r="GJ266" i="1"/>
  <c r="BZ266" i="1"/>
  <c r="HP229" i="1"/>
  <c r="IR193" i="1" s="1"/>
  <c r="HH193" i="1"/>
  <c r="S234" i="45"/>
  <c r="BD234" i="45" s="1"/>
  <c r="HU311" i="1"/>
  <c r="HB275" i="1"/>
  <c r="GW275" i="1" s="1"/>
  <c r="Q339" i="51"/>
  <c r="T339" i="51" s="1"/>
  <c r="U339" i="51" s="1"/>
  <c r="P395" i="51"/>
  <c r="S315" i="45"/>
  <c r="BD315" i="45" s="1"/>
  <c r="HB353" i="1"/>
  <c r="GW353" i="1" s="1"/>
  <c r="HU389" i="1"/>
  <c r="CD390" i="1"/>
  <c r="HO390" i="1"/>
  <c r="HG354" i="1"/>
  <c r="BZ289" i="1"/>
  <c r="GJ289" i="1"/>
  <c r="GJ277" i="1"/>
  <c r="BZ277" i="1"/>
  <c r="GJ265" i="1"/>
  <c r="BZ265" i="1"/>
  <c r="GG391" i="1"/>
  <c r="BY391" i="1" s="1"/>
  <c r="GF392" i="1"/>
  <c r="IQ356" i="1"/>
  <c r="IQ275" i="1"/>
  <c r="FY460" i="1"/>
  <c r="FX461" i="1"/>
  <c r="GJ288" i="1"/>
  <c r="BZ288" i="1"/>
  <c r="GJ276" i="1"/>
  <c r="BZ276" i="1"/>
  <c r="GJ264" i="1"/>
  <c r="BZ264" i="1"/>
  <c r="HP390" i="1"/>
  <c r="HH354" i="1"/>
  <c r="HC258" i="1"/>
  <c r="GX258" i="1" s="1"/>
  <c r="HF258" i="1"/>
  <c r="N379" i="51"/>
  <c r="P217" i="45"/>
  <c r="CA294" i="1"/>
  <c r="CE294" i="1"/>
  <c r="BZ459" i="1"/>
  <c r="BZ287" i="1"/>
  <c r="GJ287" i="1"/>
  <c r="GJ275" i="1"/>
  <c r="BZ275" i="1"/>
  <c r="BZ263" i="1"/>
  <c r="GJ263" i="1"/>
  <c r="FY129" i="1"/>
  <c r="FX130" i="1"/>
  <c r="FX213" i="1"/>
  <c r="HB108" i="1"/>
  <c r="GW108" i="1" s="1"/>
  <c r="P230" i="51"/>
  <c r="S62" i="45"/>
  <c r="BD62" i="45" s="1"/>
  <c r="HU144" i="1"/>
  <c r="GG146" i="1"/>
  <c r="BY146" i="1" s="1"/>
  <c r="GF147" i="1"/>
  <c r="BZ286" i="1"/>
  <c r="GJ286" i="1"/>
  <c r="GJ274" i="1"/>
  <c r="BZ274" i="1"/>
  <c r="GJ262" i="1"/>
  <c r="BZ262" i="1"/>
  <c r="FY128" i="1"/>
  <c r="FY92" i="1"/>
  <c r="FY94" i="1"/>
  <c r="FY93" i="1"/>
  <c r="FY98" i="1"/>
  <c r="FY95" i="1"/>
  <c r="FY97" i="1"/>
  <c r="FY96" i="1"/>
  <c r="FY99" i="1"/>
  <c r="FY100" i="1"/>
  <c r="FY101" i="1"/>
  <c r="FY102" i="1"/>
  <c r="FY103" i="1"/>
  <c r="FY104" i="1"/>
  <c r="FY105" i="1"/>
  <c r="FY106" i="1"/>
  <c r="FY107" i="1"/>
  <c r="FY108" i="1"/>
  <c r="FY109" i="1"/>
  <c r="FY110" i="1"/>
  <c r="FY111" i="1"/>
  <c r="FY112" i="1"/>
  <c r="FY113" i="1"/>
  <c r="FY114" i="1"/>
  <c r="FY115" i="1"/>
  <c r="FY116" i="1"/>
  <c r="FY117" i="1"/>
  <c r="FY118" i="1"/>
  <c r="FY119" i="1"/>
  <c r="FY120" i="1"/>
  <c r="FY121" i="1"/>
  <c r="FY122" i="1"/>
  <c r="FY123" i="1"/>
  <c r="FY124" i="1"/>
  <c r="FY125" i="1"/>
  <c r="FY126" i="1"/>
  <c r="FY127" i="1"/>
  <c r="IL352" i="1"/>
  <c r="IG352" i="1" s="1"/>
  <c r="IL274" i="1"/>
  <c r="IG274" i="1" s="1"/>
  <c r="CD145" i="1"/>
  <c r="HP145" i="1"/>
  <c r="IR109" i="1" s="1"/>
  <c r="HH109" i="1"/>
  <c r="GJ285" i="1"/>
  <c r="BZ285" i="1"/>
  <c r="GJ273" i="1"/>
  <c r="BZ273" i="1"/>
  <c r="BZ260" i="1"/>
  <c r="GJ260" i="1"/>
  <c r="BD144" i="45"/>
  <c r="IQ108" i="1"/>
  <c r="FX375" i="1"/>
  <c r="IL107" i="1"/>
  <c r="IG107" i="1" s="1"/>
  <c r="P284" i="51"/>
  <c r="S145" i="45"/>
  <c r="BD145" i="45" s="1"/>
  <c r="HU229" i="1"/>
  <c r="HB193" i="1"/>
  <c r="GW193" i="1" s="1"/>
  <c r="GC231" i="1"/>
  <c r="BX231" i="1" s="1"/>
  <c r="GB232" i="1"/>
  <c r="GJ284" i="1"/>
  <c r="BZ284" i="1"/>
  <c r="GJ272" i="1"/>
  <c r="BZ272" i="1"/>
  <c r="GJ261" i="1"/>
  <c r="BZ261" i="1"/>
  <c r="IL192" i="1"/>
  <c r="IG192" i="1" s="1"/>
  <c r="HG194" i="1"/>
  <c r="HO230" i="1"/>
  <c r="CD230" i="1"/>
  <c r="GJ283" i="1"/>
  <c r="BZ283" i="1"/>
  <c r="BZ271" i="1"/>
  <c r="GJ271" i="1"/>
  <c r="BZ259" i="1"/>
  <c r="GJ259" i="1"/>
  <c r="GC459" i="1"/>
  <c r="BX459" i="1" s="1"/>
  <c r="GB460" i="1"/>
  <c r="GC313" i="1"/>
  <c r="BX313" i="1" s="1"/>
  <c r="GB314" i="1"/>
  <c r="HG276" i="1"/>
  <c r="CD312" i="1"/>
  <c r="HO312" i="1"/>
  <c r="GC146" i="1"/>
  <c r="BX146" i="1" s="1"/>
  <c r="GB147" i="1"/>
  <c r="GG460" i="1"/>
  <c r="BY460" i="1" s="1"/>
  <c r="CF460" i="1" s="1"/>
  <c r="GF461" i="1"/>
  <c r="IQ193" i="1"/>
  <c r="BZ282" i="1"/>
  <c r="GJ282" i="1"/>
  <c r="BZ270" i="1"/>
  <c r="GJ270" i="1"/>
  <c r="GJ258" i="1"/>
  <c r="BZ258" i="1"/>
  <c r="IR356" i="1"/>
  <c r="IR275" i="1"/>
  <c r="CA458" i="1"/>
  <c r="CD458" i="1"/>
  <c r="P196" i="45" l="1"/>
  <c r="CA273" i="1"/>
  <c r="CE273" i="1"/>
  <c r="GJ117" i="1"/>
  <c r="BZ117" i="1"/>
  <c r="GJ105" i="1"/>
  <c r="BZ105" i="1"/>
  <c r="BZ94" i="1"/>
  <c r="GJ94" i="1"/>
  <c r="FY130" i="1"/>
  <c r="FX131" i="1"/>
  <c r="P396" i="51"/>
  <c r="Q340" i="51"/>
  <c r="T340" i="51" s="1"/>
  <c r="U340" i="51" s="1"/>
  <c r="FY461" i="1"/>
  <c r="FX462" i="1"/>
  <c r="HO391" i="1"/>
  <c r="CD391" i="1"/>
  <c r="HG355" i="1"/>
  <c r="GJ116" i="1"/>
  <c r="BZ116" i="1"/>
  <c r="BZ104" i="1"/>
  <c r="GJ104" i="1"/>
  <c r="GJ92" i="1"/>
  <c r="BZ92" i="1"/>
  <c r="GJ129" i="1"/>
  <c r="BZ129" i="1"/>
  <c r="BZ460" i="1"/>
  <c r="P201" i="45"/>
  <c r="CA278" i="1"/>
  <c r="CE278" i="1"/>
  <c r="P190" i="45"/>
  <c r="CA267" i="1"/>
  <c r="CE267" i="1"/>
  <c r="N365" i="51"/>
  <c r="P203" i="45"/>
  <c r="CA280" i="1"/>
  <c r="CE280" i="1"/>
  <c r="FY297" i="1"/>
  <c r="FX298" i="1"/>
  <c r="HO146" i="1"/>
  <c r="HG110" i="1"/>
  <c r="CD146" i="1"/>
  <c r="N370" i="51"/>
  <c r="P208" i="45"/>
  <c r="CA285" i="1"/>
  <c r="CE285" i="1"/>
  <c r="BZ127" i="1"/>
  <c r="GJ127" i="1"/>
  <c r="GJ115" i="1"/>
  <c r="BZ115" i="1"/>
  <c r="GJ103" i="1"/>
  <c r="BZ103" i="1"/>
  <c r="GJ128" i="1"/>
  <c r="BZ128" i="1"/>
  <c r="GG392" i="1"/>
  <c r="BY392" i="1" s="1"/>
  <c r="GF393" i="1"/>
  <c r="P202" i="45"/>
  <c r="N364" i="51"/>
  <c r="CA279" i="1"/>
  <c r="CE279" i="1"/>
  <c r="GG314" i="1"/>
  <c r="BY314" i="1" s="1"/>
  <c r="GF315" i="1"/>
  <c r="BZ296" i="1"/>
  <c r="GJ296" i="1"/>
  <c r="P182" i="45"/>
  <c r="CA259" i="1"/>
  <c r="CE259" i="1"/>
  <c r="BZ126" i="1"/>
  <c r="GJ126" i="1"/>
  <c r="GJ114" i="1"/>
  <c r="BZ114" i="1"/>
  <c r="GJ102" i="1"/>
  <c r="BZ102" i="1"/>
  <c r="P185" i="45"/>
  <c r="CA262" i="1"/>
  <c r="CE262" i="1"/>
  <c r="IL108" i="1"/>
  <c r="IG108" i="1" s="1"/>
  <c r="P186" i="45"/>
  <c r="CA263" i="1"/>
  <c r="CE263" i="1"/>
  <c r="P187" i="45"/>
  <c r="CA264" i="1"/>
  <c r="CE264" i="1"/>
  <c r="HH355" i="1"/>
  <c r="HP391" i="1"/>
  <c r="N375" i="51"/>
  <c r="P213" i="45"/>
  <c r="CA290" i="1"/>
  <c r="CE290" i="1"/>
  <c r="HP313" i="1"/>
  <c r="HH277" i="1"/>
  <c r="N377" i="51"/>
  <c r="P215" i="45"/>
  <c r="AT215" i="45" s="1"/>
  <c r="CA292" i="1"/>
  <c r="CE292" i="1"/>
  <c r="FX410" i="1"/>
  <c r="FY375" i="1" s="1"/>
  <c r="FX376" i="1"/>
  <c r="BZ125" i="1"/>
  <c r="GJ125" i="1"/>
  <c r="GJ113" i="1"/>
  <c r="BZ113" i="1"/>
  <c r="BZ101" i="1"/>
  <c r="GJ101" i="1"/>
  <c r="P198" i="45"/>
  <c r="CA275" i="1"/>
  <c r="CE275" i="1"/>
  <c r="P188" i="45"/>
  <c r="CA265" i="1"/>
  <c r="CE265" i="1"/>
  <c r="P214" i="45"/>
  <c r="N376" i="51"/>
  <c r="CA291" i="1"/>
  <c r="CE291" i="1"/>
  <c r="HC259" i="1"/>
  <c r="GX259" i="1" s="1"/>
  <c r="HF259" i="1"/>
  <c r="N380" i="51"/>
  <c r="P218" i="45"/>
  <c r="AT218" i="45" s="1"/>
  <c r="CA295" i="1"/>
  <c r="CE295" i="1"/>
  <c r="GC232" i="1"/>
  <c r="BX232" i="1" s="1"/>
  <c r="GB233" i="1"/>
  <c r="HB276" i="1"/>
  <c r="GW276" i="1" s="1"/>
  <c r="S235" i="45"/>
  <c r="BD235" i="45" s="1"/>
  <c r="HU312" i="1"/>
  <c r="P194" i="45"/>
  <c r="CA271" i="1"/>
  <c r="CE271" i="1"/>
  <c r="HG195" i="1"/>
  <c r="HO231" i="1"/>
  <c r="GJ124" i="1"/>
  <c r="BZ124" i="1"/>
  <c r="GJ112" i="1"/>
  <c r="BZ112" i="1"/>
  <c r="BZ100" i="1"/>
  <c r="GJ100" i="1"/>
  <c r="P197" i="45"/>
  <c r="CA274" i="1"/>
  <c r="CE274" i="1"/>
  <c r="P199" i="45"/>
  <c r="CA276" i="1"/>
  <c r="CE276" i="1"/>
  <c r="IL275" i="1"/>
  <c r="IG275" i="1" s="1"/>
  <c r="CA459" i="1"/>
  <c r="CD459" i="1"/>
  <c r="P206" i="45"/>
  <c r="N368" i="51"/>
  <c r="CA283" i="1"/>
  <c r="CE283" i="1"/>
  <c r="S63" i="45"/>
  <c r="BD63" i="45" s="1"/>
  <c r="P231" i="51"/>
  <c r="HU145" i="1"/>
  <c r="HB109" i="1"/>
  <c r="GW109" i="1" s="1"/>
  <c r="BZ123" i="1"/>
  <c r="GJ123" i="1"/>
  <c r="GJ111" i="1"/>
  <c r="BZ111" i="1"/>
  <c r="BZ99" i="1"/>
  <c r="GJ99" i="1"/>
  <c r="P200" i="45"/>
  <c r="CA277" i="1"/>
  <c r="CE277" i="1"/>
  <c r="P192" i="45"/>
  <c r="CA269" i="1"/>
  <c r="CE269" i="1"/>
  <c r="GC460" i="1"/>
  <c r="BX460" i="1" s="1"/>
  <c r="GB461" i="1"/>
  <c r="P193" i="45"/>
  <c r="CA270" i="1"/>
  <c r="CE270" i="1"/>
  <c r="IQ276" i="1"/>
  <c r="IQ357" i="1"/>
  <c r="GJ122" i="1"/>
  <c r="BZ122" i="1"/>
  <c r="BZ110" i="1"/>
  <c r="GJ110" i="1"/>
  <c r="BZ96" i="1"/>
  <c r="GJ96" i="1"/>
  <c r="FX214" i="1"/>
  <c r="N372" i="51"/>
  <c r="P210" i="45"/>
  <c r="CA287" i="1"/>
  <c r="CE287" i="1"/>
  <c r="P211" i="45"/>
  <c r="N373" i="51"/>
  <c r="CA288" i="1"/>
  <c r="CE288" i="1"/>
  <c r="HU390" i="1"/>
  <c r="HB354" i="1"/>
  <c r="GW354" i="1" s="1"/>
  <c r="S316" i="45"/>
  <c r="BD316" i="45" s="1"/>
  <c r="IR357" i="1"/>
  <c r="IR276" i="1"/>
  <c r="N366" i="51"/>
  <c r="P204" i="45"/>
  <c r="CA281" i="1"/>
  <c r="CE281" i="1"/>
  <c r="P207" i="45"/>
  <c r="N369" i="51"/>
  <c r="CA284" i="1"/>
  <c r="CE284" i="1"/>
  <c r="BZ121" i="1"/>
  <c r="GJ121" i="1"/>
  <c r="BZ109" i="1"/>
  <c r="GJ109" i="1"/>
  <c r="BZ97" i="1"/>
  <c r="GJ97" i="1"/>
  <c r="N371" i="51"/>
  <c r="P209" i="45"/>
  <c r="CA286" i="1"/>
  <c r="CE286" i="1"/>
  <c r="GG231" i="1"/>
  <c r="BY231" i="1" s="1"/>
  <c r="GF232" i="1"/>
  <c r="CE458" i="1"/>
  <c r="P339" i="51"/>
  <c r="P184" i="45"/>
  <c r="CA261" i="1"/>
  <c r="CE261" i="1"/>
  <c r="GC314" i="1"/>
  <c r="BX314" i="1" s="1"/>
  <c r="GB315" i="1"/>
  <c r="S146" i="45"/>
  <c r="BD146" i="45" s="1"/>
  <c r="P285" i="51"/>
  <c r="HB194" i="1"/>
  <c r="GW194" i="1" s="1"/>
  <c r="HU230" i="1"/>
  <c r="GJ120" i="1"/>
  <c r="BZ120" i="1"/>
  <c r="BZ108" i="1"/>
  <c r="GJ108" i="1"/>
  <c r="GJ95" i="1"/>
  <c r="BZ95" i="1"/>
  <c r="GG147" i="1"/>
  <c r="BY147" i="1" s="1"/>
  <c r="GF148" i="1"/>
  <c r="N374" i="51"/>
  <c r="P212" i="45"/>
  <c r="CA289" i="1"/>
  <c r="CE289" i="1"/>
  <c r="IL353" i="1"/>
  <c r="IG353" i="1" s="1"/>
  <c r="HP230" i="1"/>
  <c r="IR194" i="1" s="1"/>
  <c r="HH194" i="1"/>
  <c r="GC147" i="1"/>
  <c r="BX147" i="1" s="1"/>
  <c r="GB148" i="1"/>
  <c r="P181" i="45"/>
  <c r="CA258" i="1"/>
  <c r="CE258" i="1"/>
  <c r="HG277" i="1"/>
  <c r="HO313" i="1"/>
  <c r="CD313" i="1"/>
  <c r="IQ194" i="1"/>
  <c r="P195" i="45"/>
  <c r="CA272" i="1"/>
  <c r="CE272" i="1"/>
  <c r="BZ119" i="1"/>
  <c r="GJ119" i="1"/>
  <c r="BZ107" i="1"/>
  <c r="GJ107" i="1"/>
  <c r="BZ98" i="1"/>
  <c r="GJ98" i="1"/>
  <c r="HP146" i="1"/>
  <c r="IR110" i="1" s="1"/>
  <c r="HH110" i="1"/>
  <c r="P191" i="45"/>
  <c r="AT191" i="45" s="1"/>
  <c r="CA268" i="1"/>
  <c r="CE268" i="1"/>
  <c r="P216" i="45"/>
  <c r="AT216" i="45" s="1"/>
  <c r="N378" i="51"/>
  <c r="CA293" i="1"/>
  <c r="CE293" i="1"/>
  <c r="P205" i="45"/>
  <c r="AT205" i="45" s="1"/>
  <c r="N367" i="51"/>
  <c r="CA282" i="1"/>
  <c r="CE282" i="1"/>
  <c r="GG461" i="1"/>
  <c r="BY461" i="1" s="1"/>
  <c r="CF461" i="1" s="1"/>
  <c r="GF462" i="1"/>
  <c r="IL193" i="1"/>
  <c r="IG193" i="1" s="1"/>
  <c r="P183" i="45"/>
  <c r="AT183" i="45" s="1"/>
  <c r="CA260" i="1"/>
  <c r="CE260" i="1"/>
  <c r="GJ118" i="1"/>
  <c r="BZ118" i="1"/>
  <c r="BZ106" i="1"/>
  <c r="GJ106" i="1"/>
  <c r="GJ93" i="1"/>
  <c r="BZ93" i="1"/>
  <c r="GJ459" i="1"/>
  <c r="P189" i="45"/>
  <c r="CA266" i="1"/>
  <c r="CE266" i="1"/>
  <c r="GC392" i="1"/>
  <c r="BX392" i="1" s="1"/>
  <c r="GB393" i="1"/>
  <c r="IQ109" i="1"/>
  <c r="AT195" i="45" l="1"/>
  <c r="AT209" i="45"/>
  <c r="AT207" i="45"/>
  <c r="AT197" i="45"/>
  <c r="AT189" i="45"/>
  <c r="AT211" i="45"/>
  <c r="AT204" i="45"/>
  <c r="AT200" i="45"/>
  <c r="AT210" i="45"/>
  <c r="AT199" i="45"/>
  <c r="AT186" i="45"/>
  <c r="AT193" i="45"/>
  <c r="AT188" i="45"/>
  <c r="BZ375" i="1"/>
  <c r="GJ375" i="1"/>
  <c r="IL194" i="1"/>
  <c r="IG194" i="1" s="1"/>
  <c r="P15" i="45"/>
  <c r="CA97" i="1"/>
  <c r="CE97" i="1"/>
  <c r="P28" i="45"/>
  <c r="CA110" i="1"/>
  <c r="CE110" i="1"/>
  <c r="P340" i="51"/>
  <c r="CE459" i="1"/>
  <c r="HO232" i="1"/>
  <c r="HG196" i="1"/>
  <c r="Q199" i="51"/>
  <c r="P31" i="45"/>
  <c r="CA113" i="1"/>
  <c r="CE113" i="1"/>
  <c r="GG315" i="1"/>
  <c r="BY315" i="1" s="1"/>
  <c r="GF316" i="1"/>
  <c r="AT190" i="45"/>
  <c r="Q215" i="51"/>
  <c r="T215" i="51" s="1"/>
  <c r="U215" i="51" s="1"/>
  <c r="HF93" i="1"/>
  <c r="P47" i="45"/>
  <c r="HC93" i="1"/>
  <c r="GX93" i="1" s="1"/>
  <c r="CA129" i="1"/>
  <c r="CE129" i="1"/>
  <c r="P40" i="45"/>
  <c r="Q208" i="51"/>
  <c r="CA122" i="1"/>
  <c r="CE122" i="1"/>
  <c r="P41" i="45"/>
  <c r="Q209" i="51"/>
  <c r="CA123" i="1"/>
  <c r="CE123" i="1"/>
  <c r="Q212" i="51"/>
  <c r="P44" i="45"/>
  <c r="CA126" i="1"/>
  <c r="CE126" i="1"/>
  <c r="HH278" i="1"/>
  <c r="HP314" i="1"/>
  <c r="Q201" i="51"/>
  <c r="P33" i="45"/>
  <c r="CA115" i="1"/>
  <c r="CE115" i="1"/>
  <c r="IQ110" i="1"/>
  <c r="S317" i="45"/>
  <c r="BD317" i="45" s="1"/>
  <c r="HU391" i="1"/>
  <c r="HB355" i="1"/>
  <c r="GW355" i="1" s="1"/>
  <c r="P27" i="45"/>
  <c r="CA109" i="1"/>
  <c r="CE109" i="1"/>
  <c r="AT213" i="45"/>
  <c r="FY298" i="1"/>
  <c r="FX299" i="1"/>
  <c r="P10" i="45"/>
  <c r="CA92" i="1"/>
  <c r="CE92" i="1"/>
  <c r="P12" i="45"/>
  <c r="CA94" i="1"/>
  <c r="CE94" i="1"/>
  <c r="P25" i="45"/>
  <c r="CA107" i="1"/>
  <c r="CE107" i="1"/>
  <c r="P18" i="45"/>
  <c r="CA100" i="1"/>
  <c r="CE100" i="1"/>
  <c r="AT194" i="45"/>
  <c r="Q211" i="51"/>
  <c r="P43" i="45"/>
  <c r="CA125" i="1"/>
  <c r="CE125" i="1"/>
  <c r="BZ297" i="1"/>
  <c r="GJ297" i="1"/>
  <c r="P23" i="45"/>
  <c r="CA105" i="1"/>
  <c r="CE105" i="1"/>
  <c r="P16" i="45"/>
  <c r="CA98" i="1"/>
  <c r="CE98" i="1"/>
  <c r="IQ277" i="1"/>
  <c r="IQ358" i="1"/>
  <c r="P24" i="45"/>
  <c r="CA106" i="1"/>
  <c r="CE106" i="1"/>
  <c r="GG148" i="1"/>
  <c r="BY148" i="1" s="1"/>
  <c r="GF149" i="1"/>
  <c r="Q204" i="51"/>
  <c r="P36" i="45"/>
  <c r="CA118" i="1"/>
  <c r="CE118" i="1"/>
  <c r="HP147" i="1"/>
  <c r="IR111" i="1" s="1"/>
  <c r="HH111" i="1"/>
  <c r="GC315" i="1"/>
  <c r="BX315" i="1" s="1"/>
  <c r="GB316" i="1"/>
  <c r="GG232" i="1"/>
  <c r="BY232" i="1" s="1"/>
  <c r="CD232" i="1" s="1"/>
  <c r="GF233" i="1"/>
  <c r="Q207" i="51"/>
  <c r="P39" i="45"/>
  <c r="CA121" i="1"/>
  <c r="CE121" i="1"/>
  <c r="GC461" i="1"/>
  <c r="BX461" i="1" s="1"/>
  <c r="GB462" i="1"/>
  <c r="IL109" i="1"/>
  <c r="IG109" i="1" s="1"/>
  <c r="P30" i="45"/>
  <c r="CA112" i="1"/>
  <c r="CE112" i="1"/>
  <c r="FY376" i="1"/>
  <c r="FX377" i="1"/>
  <c r="Q213" i="51"/>
  <c r="P45" i="45"/>
  <c r="CA127" i="1"/>
  <c r="CE127" i="1"/>
  <c r="AT201" i="45"/>
  <c r="HB277" i="1"/>
  <c r="GW277" i="1" s="1"/>
  <c r="HU313" i="1"/>
  <c r="S236" i="45"/>
  <c r="BD236" i="45" s="1"/>
  <c r="HO392" i="1"/>
  <c r="HG356" i="1"/>
  <c r="CD392" i="1"/>
  <c r="Q205" i="51"/>
  <c r="P37" i="45"/>
  <c r="CA119" i="1"/>
  <c r="CE119" i="1"/>
  <c r="P13" i="45"/>
  <c r="CA95" i="1"/>
  <c r="CE95" i="1"/>
  <c r="HO314" i="1"/>
  <c r="CD314" i="1"/>
  <c r="HG278" i="1"/>
  <c r="HP231" i="1"/>
  <c r="IR195" i="1" s="1"/>
  <c r="HH195" i="1"/>
  <c r="CD460" i="1"/>
  <c r="CA460" i="1"/>
  <c r="IL276" i="1"/>
  <c r="IG276" i="1" s="1"/>
  <c r="P22" i="45"/>
  <c r="CA104" i="1"/>
  <c r="CE104" i="1"/>
  <c r="FX500" i="1"/>
  <c r="FY462" i="1"/>
  <c r="FX463" i="1"/>
  <c r="P35" i="45"/>
  <c r="Q203" i="51"/>
  <c r="CA117" i="1"/>
  <c r="CE117" i="1"/>
  <c r="Q210" i="51"/>
  <c r="P42" i="45"/>
  <c r="CA124" i="1"/>
  <c r="CE124" i="1"/>
  <c r="FY339" i="1"/>
  <c r="FY341" i="1"/>
  <c r="FY340" i="1"/>
  <c r="FY343" i="1"/>
  <c r="FY342" i="1"/>
  <c r="FY344" i="1"/>
  <c r="FY345" i="1"/>
  <c r="FY346" i="1"/>
  <c r="FY347" i="1"/>
  <c r="FY348" i="1"/>
  <c r="FY349" i="1"/>
  <c r="FY350" i="1"/>
  <c r="FY351" i="1"/>
  <c r="FY352" i="1"/>
  <c r="FY353" i="1"/>
  <c r="FY354" i="1"/>
  <c r="FY355" i="1"/>
  <c r="FY356" i="1"/>
  <c r="FY357" i="1"/>
  <c r="FY358" i="1"/>
  <c r="FY359" i="1"/>
  <c r="FY360" i="1"/>
  <c r="FY361" i="1"/>
  <c r="FY362" i="1"/>
  <c r="FY363" i="1"/>
  <c r="FY364" i="1"/>
  <c r="FY365" i="1"/>
  <c r="FY366" i="1"/>
  <c r="FY367" i="1"/>
  <c r="FY368" i="1"/>
  <c r="FY369" i="1"/>
  <c r="FY370" i="1"/>
  <c r="FY371" i="1"/>
  <c r="FY372" i="1"/>
  <c r="FY373" i="1"/>
  <c r="FY374" i="1"/>
  <c r="Q202" i="51"/>
  <c r="P34" i="45"/>
  <c r="AT34" i="45" s="1"/>
  <c r="CA116" i="1"/>
  <c r="CE116" i="1"/>
  <c r="BZ461" i="1"/>
  <c r="FX248" i="1"/>
  <c r="FX215" i="1"/>
  <c r="AT217" i="45"/>
  <c r="AT185" i="45"/>
  <c r="AT182" i="45"/>
  <c r="GG393" i="1"/>
  <c r="BY393" i="1" s="1"/>
  <c r="GF394" i="1"/>
  <c r="AT203" i="45"/>
  <c r="GC148" i="1"/>
  <c r="BX148" i="1" s="1"/>
  <c r="GB149" i="1"/>
  <c r="P26" i="45"/>
  <c r="CA108" i="1"/>
  <c r="CE108" i="1"/>
  <c r="IL354" i="1"/>
  <c r="IG354" i="1" s="1"/>
  <c r="AT214" i="45"/>
  <c r="AT198" i="45"/>
  <c r="IR358" i="1"/>
  <c r="IR277" i="1"/>
  <c r="P20" i="45"/>
  <c r="CA102" i="1"/>
  <c r="CE102" i="1"/>
  <c r="HH356" i="1"/>
  <c r="HP392" i="1"/>
  <c r="AT208" i="45"/>
  <c r="GC393" i="1"/>
  <c r="BX393" i="1" s="1"/>
  <c r="GB394" i="1"/>
  <c r="HG111" i="1"/>
  <c r="HO147" i="1"/>
  <c r="CD147" i="1"/>
  <c r="AT212" i="45"/>
  <c r="P38" i="45"/>
  <c r="Q206" i="51"/>
  <c r="CA120" i="1"/>
  <c r="CE120" i="1"/>
  <c r="AT184" i="45"/>
  <c r="P17" i="45"/>
  <c r="CA99" i="1"/>
  <c r="CE99" i="1"/>
  <c r="CD231" i="1"/>
  <c r="AT187" i="45"/>
  <c r="HF92" i="1"/>
  <c r="Q214" i="51"/>
  <c r="T214" i="51" s="1"/>
  <c r="U214" i="51" s="1"/>
  <c r="HC92" i="1"/>
  <c r="GX92" i="1" s="1"/>
  <c r="HF132" i="1"/>
  <c r="P46" i="45"/>
  <c r="HF133" i="1"/>
  <c r="HF135" i="1"/>
  <c r="HF134" i="1"/>
  <c r="HF145" i="1"/>
  <c r="HF136" i="1"/>
  <c r="HF138" i="1"/>
  <c r="HF148" i="1"/>
  <c r="HF146" i="1"/>
  <c r="HF149" i="1"/>
  <c r="HF150" i="1"/>
  <c r="HF140" i="1"/>
  <c r="HF147" i="1"/>
  <c r="HF141" i="1"/>
  <c r="HF139" i="1"/>
  <c r="HF142" i="1"/>
  <c r="HF144" i="1"/>
  <c r="HF143" i="1"/>
  <c r="HF137" i="1"/>
  <c r="CA128" i="1"/>
  <c r="CE128" i="1"/>
  <c r="FY131" i="1"/>
  <c r="FX132" i="1"/>
  <c r="P11" i="45"/>
  <c r="CA93" i="1"/>
  <c r="CE93" i="1"/>
  <c r="P14" i="45"/>
  <c r="CA96" i="1"/>
  <c r="CE96" i="1"/>
  <c r="AT192" i="45"/>
  <c r="P29" i="45"/>
  <c r="CA111" i="1"/>
  <c r="CE111" i="1"/>
  <c r="IQ195" i="1"/>
  <c r="P32" i="45"/>
  <c r="Q200" i="51"/>
  <c r="CA114" i="1"/>
  <c r="CE114" i="1"/>
  <c r="GJ460" i="1"/>
  <c r="GJ130" i="1"/>
  <c r="BZ130" i="1"/>
  <c r="AT196" i="45"/>
  <c r="GG462" i="1"/>
  <c r="BY462" i="1" s="1"/>
  <c r="CF462" i="1" s="1"/>
  <c r="GF500" i="1"/>
  <c r="GF463" i="1"/>
  <c r="AT206" i="45"/>
  <c r="GC233" i="1"/>
  <c r="BX233" i="1" s="1"/>
  <c r="GB234" i="1"/>
  <c r="P19" i="45"/>
  <c r="AT19" i="45" s="1"/>
  <c r="BH19" i="45" s="1"/>
  <c r="CA101" i="1"/>
  <c r="CE101" i="1"/>
  <c r="HF260" i="1"/>
  <c r="HC260" i="1"/>
  <c r="GX260" i="1" s="1"/>
  <c r="P219" i="45"/>
  <c r="AT219" i="45" s="1"/>
  <c r="N381" i="51"/>
  <c r="CA296" i="1"/>
  <c r="CE296" i="1"/>
  <c r="P21" i="45"/>
  <c r="AT21" i="45" s="1"/>
  <c r="CA103" i="1"/>
  <c r="CE103" i="1"/>
  <c r="HU146" i="1"/>
  <c r="P232" i="51"/>
  <c r="S64" i="45"/>
  <c r="BD64" i="45" s="1"/>
  <c r="HB110" i="1"/>
  <c r="GW110" i="1" s="1"/>
  <c r="Q341" i="51"/>
  <c r="T341" i="51" s="1"/>
  <c r="U341" i="51" s="1"/>
  <c r="P397" i="51"/>
  <c r="AT11" i="45" l="1"/>
  <c r="AT29" i="45"/>
  <c r="AT38" i="45"/>
  <c r="AT32" i="45"/>
  <c r="AT14" i="45"/>
  <c r="AT26" i="45"/>
  <c r="AT46" i="45"/>
  <c r="AT16" i="45"/>
  <c r="BH16" i="45" s="1"/>
  <c r="BI16" i="45" s="1"/>
  <c r="BI17" i="45" s="1"/>
  <c r="AT45" i="45"/>
  <c r="AT17" i="45"/>
  <c r="GJ461" i="1"/>
  <c r="AT28" i="45"/>
  <c r="BH28" i="45" s="1"/>
  <c r="AT35" i="45"/>
  <c r="AT24" i="45"/>
  <c r="BH24" i="45" s="1"/>
  <c r="HB196" i="1"/>
  <c r="GW196" i="1" s="1"/>
  <c r="HU232" i="1"/>
  <c r="P287" i="51"/>
  <c r="S148" i="45"/>
  <c r="HU147" i="1"/>
  <c r="P233" i="51"/>
  <c r="S65" i="45"/>
  <c r="BD65" i="45" s="1"/>
  <c r="HB111" i="1"/>
  <c r="GW111" i="1" s="1"/>
  <c r="BZ363" i="1"/>
  <c r="GJ363" i="1"/>
  <c r="GJ351" i="1"/>
  <c r="BZ351" i="1"/>
  <c r="BZ339" i="1"/>
  <c r="GJ339" i="1"/>
  <c r="P220" i="45"/>
  <c r="AT220" i="45" s="1"/>
  <c r="HF261" i="1"/>
  <c r="HC261" i="1"/>
  <c r="GX261" i="1" s="1"/>
  <c r="N382" i="51"/>
  <c r="CA297" i="1"/>
  <c r="CE297" i="1"/>
  <c r="O369" i="45"/>
  <c r="AT31" i="45"/>
  <c r="HF94" i="1"/>
  <c r="Q216" i="51"/>
  <c r="T216" i="51" s="1"/>
  <c r="U216" i="51" s="1"/>
  <c r="HC94" i="1"/>
  <c r="GX94" i="1" s="1"/>
  <c r="P48" i="45"/>
  <c r="AT48" i="45" s="1"/>
  <c r="CA130" i="1"/>
  <c r="CE130" i="1"/>
  <c r="IQ111" i="1"/>
  <c r="GJ374" i="1"/>
  <c r="BZ374" i="1"/>
  <c r="BZ362" i="1"/>
  <c r="GJ362" i="1"/>
  <c r="BZ350" i="1"/>
  <c r="GJ350" i="1"/>
  <c r="AT18" i="45"/>
  <c r="BH18" i="45" s="1"/>
  <c r="AT12" i="45"/>
  <c r="AT47" i="45"/>
  <c r="FY215" i="1"/>
  <c r="FX216" i="1"/>
  <c r="GJ373" i="1"/>
  <c r="BZ373" i="1"/>
  <c r="BZ361" i="1"/>
  <c r="GJ361" i="1"/>
  <c r="BZ349" i="1"/>
  <c r="GJ349" i="1"/>
  <c r="CE460" i="1"/>
  <c r="P341" i="51"/>
  <c r="FY377" i="1"/>
  <c r="FX378" i="1"/>
  <c r="AT36" i="45"/>
  <c r="AT20" i="45"/>
  <c r="BH20" i="45" s="1"/>
  <c r="FY214" i="1"/>
  <c r="FY178" i="1"/>
  <c r="FY179" i="1"/>
  <c r="FY180" i="1"/>
  <c r="FY181" i="1"/>
  <c r="FY182" i="1"/>
  <c r="FY183" i="1"/>
  <c r="FY184" i="1"/>
  <c r="FY185" i="1"/>
  <c r="FY186" i="1"/>
  <c r="FY187" i="1"/>
  <c r="FY188" i="1"/>
  <c r="FY189" i="1"/>
  <c r="FY190" i="1"/>
  <c r="FY191" i="1"/>
  <c r="FY192" i="1"/>
  <c r="FY193" i="1"/>
  <c r="FY194" i="1"/>
  <c r="FY195" i="1"/>
  <c r="FY196" i="1"/>
  <c r="FY197" i="1"/>
  <c r="FY198" i="1"/>
  <c r="FY199" i="1"/>
  <c r="FY200" i="1"/>
  <c r="FY201" i="1"/>
  <c r="FY202" i="1"/>
  <c r="FY203" i="1"/>
  <c r="FY204" i="1"/>
  <c r="FY205" i="1"/>
  <c r="FY206" i="1"/>
  <c r="FY207" i="1"/>
  <c r="FY208" i="1"/>
  <c r="FY209" i="1"/>
  <c r="FY210" i="1"/>
  <c r="FY211" i="1"/>
  <c r="FY212" i="1"/>
  <c r="FY213" i="1"/>
  <c r="BZ372" i="1"/>
  <c r="GJ372" i="1"/>
  <c r="GJ360" i="1"/>
  <c r="BZ360" i="1"/>
  <c r="GJ348" i="1"/>
  <c r="BZ348" i="1"/>
  <c r="FY463" i="1"/>
  <c r="FX464" i="1"/>
  <c r="AT13" i="45"/>
  <c r="IL277" i="1"/>
  <c r="IG277" i="1" s="1"/>
  <c r="BZ376" i="1"/>
  <c r="GJ376" i="1"/>
  <c r="AT377" i="45"/>
  <c r="AT39" i="45"/>
  <c r="GJ371" i="1"/>
  <c r="BZ371" i="1"/>
  <c r="GJ359" i="1"/>
  <c r="BZ359" i="1"/>
  <c r="BZ347" i="1"/>
  <c r="GJ347" i="1"/>
  <c r="BZ462" i="1"/>
  <c r="GG149" i="1"/>
  <c r="BY149" i="1" s="1"/>
  <c r="GF150" i="1"/>
  <c r="AT371" i="45"/>
  <c r="AT33" i="45"/>
  <c r="AT40" i="45"/>
  <c r="GC394" i="1"/>
  <c r="BX394" i="1" s="1"/>
  <c r="GB395" i="1"/>
  <c r="GJ370" i="1"/>
  <c r="BZ370" i="1"/>
  <c r="GJ358" i="1"/>
  <c r="BZ358" i="1"/>
  <c r="BZ346" i="1"/>
  <c r="GJ346" i="1"/>
  <c r="AT380" i="45"/>
  <c r="AT42" i="45"/>
  <c r="GG233" i="1"/>
  <c r="BY233" i="1" s="1"/>
  <c r="GF234" i="1"/>
  <c r="CD148" i="1"/>
  <c r="HH112" i="1"/>
  <c r="HP148" i="1"/>
  <c r="IR112" i="1" s="1"/>
  <c r="GG316" i="1"/>
  <c r="BY316" i="1" s="1"/>
  <c r="GF317" i="1"/>
  <c r="AT15" i="45"/>
  <c r="GC234" i="1"/>
  <c r="BX234" i="1" s="1"/>
  <c r="GB235" i="1"/>
  <c r="HO233" i="1"/>
  <c r="HG197" i="1"/>
  <c r="HO393" i="1"/>
  <c r="HG357" i="1"/>
  <c r="CD393" i="1"/>
  <c r="GC149" i="1"/>
  <c r="BX149" i="1" s="1"/>
  <c r="GB150" i="1"/>
  <c r="P398" i="51"/>
  <c r="Q342" i="51"/>
  <c r="T342" i="51" s="1"/>
  <c r="U342" i="51" s="1"/>
  <c r="BZ369" i="1"/>
  <c r="GJ369" i="1"/>
  <c r="GJ357" i="1"/>
  <c r="BZ357" i="1"/>
  <c r="BZ345" i="1"/>
  <c r="GJ345" i="1"/>
  <c r="HH196" i="1"/>
  <c r="HP232" i="1"/>
  <c r="IR196" i="1" s="1"/>
  <c r="AT27" i="45"/>
  <c r="BH27" i="45" s="1"/>
  <c r="IR359" i="1"/>
  <c r="IR278" i="1"/>
  <c r="HP315" i="1"/>
  <c r="HH279" i="1"/>
  <c r="IQ196" i="1"/>
  <c r="HO148" i="1"/>
  <c r="HG112" i="1"/>
  <c r="BZ368" i="1"/>
  <c r="GJ368" i="1"/>
  <c r="BZ356" i="1"/>
  <c r="GJ356" i="1"/>
  <c r="GJ344" i="1"/>
  <c r="BZ344" i="1"/>
  <c r="AT375" i="45"/>
  <c r="AT37" i="45"/>
  <c r="AT30" i="45"/>
  <c r="BH30" i="45" s="1"/>
  <c r="GC316" i="1"/>
  <c r="BX316" i="1" s="1"/>
  <c r="GB317" i="1"/>
  <c r="AT381" i="45"/>
  <c r="AT43" i="45"/>
  <c r="FY299" i="1"/>
  <c r="FX300" i="1"/>
  <c r="HB195" i="1"/>
  <c r="GW195" i="1" s="1"/>
  <c r="P286" i="51"/>
  <c r="S147" i="45"/>
  <c r="BD147" i="45" s="1"/>
  <c r="HU231" i="1"/>
  <c r="BZ367" i="1"/>
  <c r="GJ367" i="1"/>
  <c r="BZ355" i="1"/>
  <c r="GJ355" i="1"/>
  <c r="BZ342" i="1"/>
  <c r="GJ342" i="1"/>
  <c r="HO315" i="1"/>
  <c r="CD315" i="1"/>
  <c r="HG279" i="1"/>
  <c r="AT23" i="45"/>
  <c r="BH23" i="45" s="1"/>
  <c r="GJ298" i="1"/>
  <c r="BZ298" i="1"/>
  <c r="IL110" i="1"/>
  <c r="IG110" i="1" s="1"/>
  <c r="FY132" i="1"/>
  <c r="FX133" i="1"/>
  <c r="GG394" i="1"/>
  <c r="BY394" i="1" s="1"/>
  <c r="GF395" i="1"/>
  <c r="BZ366" i="1"/>
  <c r="GJ366" i="1"/>
  <c r="BZ354" i="1"/>
  <c r="GJ354" i="1"/>
  <c r="BZ343" i="1"/>
  <c r="GJ343" i="1"/>
  <c r="AT22" i="45"/>
  <c r="AT25" i="45"/>
  <c r="BH25" i="45" s="1"/>
  <c r="IL355" i="1"/>
  <c r="IG355" i="1" s="1"/>
  <c r="GG463" i="1"/>
  <c r="BY463" i="1" s="1"/>
  <c r="CF463" i="1" s="1"/>
  <c r="GF464" i="1"/>
  <c r="BZ131" i="1"/>
  <c r="GJ131" i="1"/>
  <c r="HP393" i="1"/>
  <c r="HH357" i="1"/>
  <c r="BZ365" i="1"/>
  <c r="GJ365" i="1"/>
  <c r="GJ353" i="1"/>
  <c r="BZ353" i="1"/>
  <c r="GJ340" i="1"/>
  <c r="BZ340" i="1"/>
  <c r="S237" i="45"/>
  <c r="BD237" i="45" s="1"/>
  <c r="HU314" i="1"/>
  <c r="HB278" i="1"/>
  <c r="GW278" i="1" s="1"/>
  <c r="S318" i="45"/>
  <c r="BD318" i="45" s="1"/>
  <c r="HU392" i="1"/>
  <c r="HB356" i="1"/>
  <c r="GW356" i="1" s="1"/>
  <c r="GC462" i="1"/>
  <c r="BX462" i="1" s="1"/>
  <c r="GB500" i="1"/>
  <c r="GB463" i="1"/>
  <c r="BZ364" i="1"/>
  <c r="GJ364" i="1"/>
  <c r="GJ352" i="1"/>
  <c r="BZ352" i="1"/>
  <c r="BZ341" i="1"/>
  <c r="GJ341" i="1"/>
  <c r="IQ278" i="1"/>
  <c r="IQ359" i="1"/>
  <c r="CA461" i="1"/>
  <c r="CD461" i="1"/>
  <c r="AT44" i="45"/>
  <c r="AT379" i="45"/>
  <c r="AT41" i="45"/>
  <c r="P301" i="45"/>
  <c r="O379" i="51"/>
  <c r="HF339" i="1"/>
  <c r="HC339" i="1"/>
  <c r="GX339" i="1" s="1"/>
  <c r="CA375" i="1"/>
  <c r="CE375" i="1"/>
  <c r="P270" i="45" l="1"/>
  <c r="CA344" i="1"/>
  <c r="CE344" i="1"/>
  <c r="GG234" i="1"/>
  <c r="BY234" i="1" s="1"/>
  <c r="GF235" i="1"/>
  <c r="GJ462" i="1"/>
  <c r="P274" i="45"/>
  <c r="CA348" i="1"/>
  <c r="CE348" i="1"/>
  <c r="BZ207" i="1"/>
  <c r="GJ207" i="1"/>
  <c r="GJ195" i="1"/>
  <c r="BZ195" i="1"/>
  <c r="BZ183" i="1"/>
  <c r="GJ183" i="1"/>
  <c r="P288" i="45"/>
  <c r="O366" i="51"/>
  <c r="CA362" i="1"/>
  <c r="CE362" i="1"/>
  <c r="P271" i="45"/>
  <c r="CA345" i="1"/>
  <c r="CE345" i="1"/>
  <c r="HH197" i="1"/>
  <c r="HP233" i="1"/>
  <c r="IR197" i="1" s="1"/>
  <c r="Q343" i="51"/>
  <c r="T343" i="51" s="1"/>
  <c r="U343" i="51" s="1"/>
  <c r="P399" i="51"/>
  <c r="GJ206" i="1"/>
  <c r="BZ206" i="1"/>
  <c r="GJ194" i="1"/>
  <c r="BZ194" i="1"/>
  <c r="GJ182" i="1"/>
  <c r="BZ182" i="1"/>
  <c r="P300" i="45"/>
  <c r="AT301" i="45" s="1"/>
  <c r="O378" i="51"/>
  <c r="CA374" i="1"/>
  <c r="CE374" i="1"/>
  <c r="BZ132" i="1"/>
  <c r="GJ132" i="1"/>
  <c r="P269" i="45"/>
  <c r="CA343" i="1"/>
  <c r="CE343" i="1"/>
  <c r="P293" i="45"/>
  <c r="O371" i="51"/>
  <c r="CA367" i="1"/>
  <c r="CE367" i="1"/>
  <c r="P283" i="45"/>
  <c r="AT283" i="45" s="1"/>
  <c r="CA357" i="1"/>
  <c r="CE357" i="1"/>
  <c r="P286" i="45"/>
  <c r="O364" i="51"/>
  <c r="CA360" i="1"/>
  <c r="CE360" i="1"/>
  <c r="GJ205" i="1"/>
  <c r="BZ205" i="1"/>
  <c r="GJ193" i="1"/>
  <c r="BZ193" i="1"/>
  <c r="GJ181" i="1"/>
  <c r="BZ181" i="1"/>
  <c r="P281" i="45"/>
  <c r="CA355" i="1"/>
  <c r="CE355" i="1"/>
  <c r="FY300" i="1"/>
  <c r="FX301" i="1"/>
  <c r="P282" i="45"/>
  <c r="CA356" i="1"/>
  <c r="CE356" i="1"/>
  <c r="CD233" i="1"/>
  <c r="P273" i="45"/>
  <c r="CA347" i="1"/>
  <c r="CE347" i="1"/>
  <c r="BZ204" i="1"/>
  <c r="GJ204" i="1"/>
  <c r="BZ192" i="1"/>
  <c r="GJ192" i="1"/>
  <c r="BZ180" i="1"/>
  <c r="GJ180" i="1"/>
  <c r="P275" i="45"/>
  <c r="CA349" i="1"/>
  <c r="CE349" i="1"/>
  <c r="CE461" i="1"/>
  <c r="P342" i="51"/>
  <c r="P291" i="45"/>
  <c r="O369" i="51"/>
  <c r="CA365" i="1"/>
  <c r="CE365" i="1"/>
  <c r="P280" i="45"/>
  <c r="CA354" i="1"/>
  <c r="CE354" i="1"/>
  <c r="BZ299" i="1"/>
  <c r="GJ299" i="1"/>
  <c r="P285" i="45"/>
  <c r="CA359" i="1"/>
  <c r="CE359" i="1"/>
  <c r="HF340" i="1"/>
  <c r="HC340" i="1"/>
  <c r="GX340" i="1" s="1"/>
  <c r="O380" i="51"/>
  <c r="P302" i="45"/>
  <c r="AT302" i="45" s="1"/>
  <c r="CA376" i="1"/>
  <c r="CE376" i="1"/>
  <c r="BZ203" i="1"/>
  <c r="GJ203" i="1"/>
  <c r="GJ191" i="1"/>
  <c r="BZ191" i="1"/>
  <c r="BZ179" i="1"/>
  <c r="GJ179" i="1"/>
  <c r="IL356" i="1"/>
  <c r="IG356" i="1" s="1"/>
  <c r="HB279" i="1"/>
  <c r="GW279" i="1" s="1"/>
  <c r="S238" i="45"/>
  <c r="BD238" i="45" s="1"/>
  <c r="HU315" i="1"/>
  <c r="O372" i="51"/>
  <c r="P294" i="45"/>
  <c r="CA368" i="1"/>
  <c r="CE368" i="1"/>
  <c r="IR360" i="1"/>
  <c r="IR279" i="1"/>
  <c r="O373" i="51"/>
  <c r="P295" i="45"/>
  <c r="AT295" i="45" s="1"/>
  <c r="CA369" i="1"/>
  <c r="CE369" i="1"/>
  <c r="IQ197" i="1"/>
  <c r="P272" i="45"/>
  <c r="CA346" i="1"/>
  <c r="CE346" i="1"/>
  <c r="P298" i="45"/>
  <c r="O376" i="51"/>
  <c r="CA372" i="1"/>
  <c r="CE372" i="1"/>
  <c r="BZ202" i="1"/>
  <c r="GJ202" i="1"/>
  <c r="BZ190" i="1"/>
  <c r="GJ190" i="1"/>
  <c r="GJ178" i="1"/>
  <c r="BZ178" i="1"/>
  <c r="O365" i="51"/>
  <c r="P287" i="45"/>
  <c r="CA361" i="1"/>
  <c r="CE361" i="1"/>
  <c r="P267" i="45"/>
  <c r="CA341" i="1"/>
  <c r="CE341" i="1"/>
  <c r="O370" i="51"/>
  <c r="P292" i="45"/>
  <c r="AT292" i="45" s="1"/>
  <c r="CA366" i="1"/>
  <c r="CE366" i="1"/>
  <c r="IQ279" i="1"/>
  <c r="IQ360" i="1"/>
  <c r="IL195" i="1"/>
  <c r="IG195" i="1" s="1"/>
  <c r="GC235" i="1"/>
  <c r="BX235" i="1" s="1"/>
  <c r="GB236" i="1"/>
  <c r="P284" i="45"/>
  <c r="CA358" i="1"/>
  <c r="CE358" i="1"/>
  <c r="O375" i="51"/>
  <c r="P297" i="45"/>
  <c r="CA371" i="1"/>
  <c r="CE371" i="1"/>
  <c r="BZ213" i="1"/>
  <c r="GJ213" i="1"/>
  <c r="GJ201" i="1"/>
  <c r="BZ201" i="1"/>
  <c r="GJ189" i="1"/>
  <c r="BZ189" i="1"/>
  <c r="BZ214" i="1"/>
  <c r="GJ214" i="1"/>
  <c r="P299" i="45"/>
  <c r="O377" i="51"/>
  <c r="CA373" i="1"/>
  <c r="CE373" i="1"/>
  <c r="IL111" i="1"/>
  <c r="IG111" i="1" s="1"/>
  <c r="GG395" i="1"/>
  <c r="BY395" i="1" s="1"/>
  <c r="GF396" i="1"/>
  <c r="GC317" i="1"/>
  <c r="BX317" i="1" s="1"/>
  <c r="GB318" i="1"/>
  <c r="HG198" i="1"/>
  <c r="HO234" i="1"/>
  <c r="CD234" i="1"/>
  <c r="GJ212" i="1"/>
  <c r="BZ212" i="1"/>
  <c r="BZ200" i="1"/>
  <c r="GJ200" i="1"/>
  <c r="GJ188" i="1"/>
  <c r="BZ188" i="1"/>
  <c r="P265" i="45"/>
  <c r="CA339" i="1"/>
  <c r="CE339" i="1"/>
  <c r="P279" i="45"/>
  <c r="CA353" i="1"/>
  <c r="CE353" i="1"/>
  <c r="P278" i="45"/>
  <c r="CA352" i="1"/>
  <c r="CE352" i="1"/>
  <c r="HF95" i="1"/>
  <c r="HC95" i="1"/>
  <c r="GX95" i="1" s="1"/>
  <c r="P49" i="45"/>
  <c r="AT49" i="45" s="1"/>
  <c r="Q217" i="51"/>
  <c r="T217" i="51" s="1"/>
  <c r="U217" i="51" s="1"/>
  <c r="CA131" i="1"/>
  <c r="CE131" i="1"/>
  <c r="HP394" i="1"/>
  <c r="HH358" i="1"/>
  <c r="HG280" i="1"/>
  <c r="HO316" i="1"/>
  <c r="CD316" i="1"/>
  <c r="IQ112" i="1"/>
  <c r="GC150" i="1"/>
  <c r="BX150" i="1" s="1"/>
  <c r="GB151" i="1"/>
  <c r="P296" i="45"/>
  <c r="O374" i="51"/>
  <c r="CA370" i="1"/>
  <c r="CE370" i="1"/>
  <c r="GJ211" i="1"/>
  <c r="BZ211" i="1"/>
  <c r="GJ199" i="1"/>
  <c r="BZ199" i="1"/>
  <c r="GJ187" i="1"/>
  <c r="BZ187" i="1"/>
  <c r="FY378" i="1"/>
  <c r="FX379" i="1"/>
  <c r="FY216" i="1"/>
  <c r="FX217" i="1"/>
  <c r="BI18" i="45"/>
  <c r="P277" i="45"/>
  <c r="CA351" i="1"/>
  <c r="CE351" i="1"/>
  <c r="BD148" i="45"/>
  <c r="CD462" i="1"/>
  <c r="CA462" i="1"/>
  <c r="GG464" i="1"/>
  <c r="BY464" i="1" s="1"/>
  <c r="CF464" i="1" s="1"/>
  <c r="GF465" i="1"/>
  <c r="HO149" i="1"/>
  <c r="HG113" i="1"/>
  <c r="GG317" i="1"/>
  <c r="BY317" i="1" s="1"/>
  <c r="GF318" i="1"/>
  <c r="BZ210" i="1"/>
  <c r="GJ210" i="1"/>
  <c r="GJ198" i="1"/>
  <c r="BZ198" i="1"/>
  <c r="GJ186" i="1"/>
  <c r="BZ186" i="1"/>
  <c r="GJ377" i="1"/>
  <c r="BZ377" i="1"/>
  <c r="BZ215" i="1"/>
  <c r="GJ215" i="1"/>
  <c r="N383" i="51"/>
  <c r="HF262" i="1"/>
  <c r="P221" i="45"/>
  <c r="AT221" i="45" s="1"/>
  <c r="HC262" i="1"/>
  <c r="GX262" i="1" s="1"/>
  <c r="CA298" i="1"/>
  <c r="CE298" i="1"/>
  <c r="O368" i="51"/>
  <c r="P290" i="45"/>
  <c r="CA364" i="1"/>
  <c r="CE364" i="1"/>
  <c r="P266" i="45"/>
  <c r="CA340" i="1"/>
  <c r="CE340" i="1"/>
  <c r="P268" i="45"/>
  <c r="CA342" i="1"/>
  <c r="CE342" i="1"/>
  <c r="HP316" i="1"/>
  <c r="HH280" i="1"/>
  <c r="GC395" i="1"/>
  <c r="BX395" i="1" s="1"/>
  <c r="GB396" i="1"/>
  <c r="GG150" i="1"/>
  <c r="BY150" i="1" s="1"/>
  <c r="GF151" i="1"/>
  <c r="FY464" i="1"/>
  <c r="FX465" i="1"/>
  <c r="BZ209" i="1"/>
  <c r="GJ209" i="1"/>
  <c r="GJ197" i="1"/>
  <c r="BZ197" i="1"/>
  <c r="BZ185" i="1"/>
  <c r="GJ185" i="1"/>
  <c r="P276" i="45"/>
  <c r="AT276" i="45" s="1"/>
  <c r="CA350" i="1"/>
  <c r="CE350" i="1"/>
  <c r="IL196" i="1"/>
  <c r="IG196" i="1" s="1"/>
  <c r="GC463" i="1"/>
  <c r="BX463" i="1" s="1"/>
  <c r="GB464" i="1"/>
  <c r="FY133" i="1"/>
  <c r="FX134" i="1"/>
  <c r="S319" i="45"/>
  <c r="BD319" i="45" s="1"/>
  <c r="HB357" i="1"/>
  <c r="GW357" i="1" s="1"/>
  <c r="HU393" i="1"/>
  <c r="HB112" i="1"/>
  <c r="GW112" i="1" s="1"/>
  <c r="HU148" i="1"/>
  <c r="S66" i="45"/>
  <c r="BD66" i="45" s="1"/>
  <c r="P234" i="51"/>
  <c r="HO394" i="1"/>
  <c r="CD394" i="1"/>
  <c r="HG358" i="1"/>
  <c r="CD149" i="1"/>
  <c r="HP149" i="1"/>
  <c r="IR113" i="1" s="1"/>
  <c r="HH113" i="1"/>
  <c r="BZ463" i="1"/>
  <c r="GJ208" i="1"/>
  <c r="BZ208" i="1"/>
  <c r="GJ196" i="1"/>
  <c r="BZ196" i="1"/>
  <c r="GJ184" i="1"/>
  <c r="BZ184" i="1"/>
  <c r="O367" i="51"/>
  <c r="P289" i="45"/>
  <c r="AT289" i="45" s="1"/>
  <c r="CA363" i="1"/>
  <c r="CE363" i="1"/>
  <c r="AT271" i="45" l="1"/>
  <c r="AT287" i="45"/>
  <c r="AT268" i="45"/>
  <c r="GJ463" i="1"/>
  <c r="AT294" i="45"/>
  <c r="AT274" i="45"/>
  <c r="AT298" i="45"/>
  <c r="AT266" i="45"/>
  <c r="AT284" i="45"/>
  <c r="AT278" i="45"/>
  <c r="AT281" i="45"/>
  <c r="GJ216" i="1"/>
  <c r="BZ216" i="1"/>
  <c r="Q263" i="51"/>
  <c r="P124" i="45"/>
  <c r="CA208" i="1"/>
  <c r="CE208" i="1"/>
  <c r="FY379" i="1"/>
  <c r="FX380" i="1"/>
  <c r="HB280" i="1"/>
  <c r="GW280" i="1" s="1"/>
  <c r="S239" i="45"/>
  <c r="BD239" i="45" s="1"/>
  <c r="HU316" i="1"/>
  <c r="HP395" i="1"/>
  <c r="HH359" i="1"/>
  <c r="P105" i="45"/>
  <c r="CA189" i="1"/>
  <c r="CE189" i="1"/>
  <c r="IQ113" i="1"/>
  <c r="Q261" i="51"/>
  <c r="P122" i="45"/>
  <c r="CA206" i="1"/>
  <c r="CE206" i="1"/>
  <c r="P125" i="45"/>
  <c r="Q264" i="51"/>
  <c r="CA209" i="1"/>
  <c r="CE209" i="1"/>
  <c r="P114" i="45"/>
  <c r="CA198" i="1"/>
  <c r="CE198" i="1"/>
  <c r="BZ378" i="1"/>
  <c r="GJ378" i="1"/>
  <c r="IQ361" i="1"/>
  <c r="IQ280" i="1"/>
  <c r="Q255" i="51"/>
  <c r="P116" i="45"/>
  <c r="CA200" i="1"/>
  <c r="CE200" i="1"/>
  <c r="P94" i="45"/>
  <c r="CA178" i="1"/>
  <c r="CE178" i="1"/>
  <c r="P95" i="45"/>
  <c r="CA179" i="1"/>
  <c r="CE179" i="1"/>
  <c r="AT280" i="45"/>
  <c r="AT275" i="45"/>
  <c r="AT273" i="45"/>
  <c r="P123" i="45"/>
  <c r="Q262" i="51"/>
  <c r="CA207" i="1"/>
  <c r="CE207" i="1"/>
  <c r="GG465" i="1"/>
  <c r="BY465" i="1" s="1"/>
  <c r="CF465" i="1" s="1"/>
  <c r="GF466" i="1"/>
  <c r="P128" i="45"/>
  <c r="Q267" i="51"/>
  <c r="CA212" i="1"/>
  <c r="CE212" i="1"/>
  <c r="P117" i="45"/>
  <c r="Q256" i="51"/>
  <c r="CA201" i="1"/>
  <c r="CE201" i="1"/>
  <c r="P107" i="45"/>
  <c r="CA191" i="1"/>
  <c r="CE191" i="1"/>
  <c r="P288" i="51"/>
  <c r="HU233" i="1"/>
  <c r="S149" i="45"/>
  <c r="BD149" i="45" s="1"/>
  <c r="HB197" i="1"/>
  <c r="GW197" i="1" s="1"/>
  <c r="AT293" i="45"/>
  <c r="FY465" i="1"/>
  <c r="FX466" i="1"/>
  <c r="BZ464" i="1"/>
  <c r="P343" i="51"/>
  <c r="CE462" i="1"/>
  <c r="GC318" i="1"/>
  <c r="BX318" i="1" s="1"/>
  <c r="GB319" i="1"/>
  <c r="P102" i="45"/>
  <c r="CA186" i="1"/>
  <c r="CE186" i="1"/>
  <c r="GG396" i="1"/>
  <c r="BY396" i="1" s="1"/>
  <c r="GF397" i="1"/>
  <c r="P400" i="51"/>
  <c r="Q344" i="51"/>
  <c r="T344" i="51" s="1"/>
  <c r="U344" i="51" s="1"/>
  <c r="IL112" i="1"/>
  <c r="IG112" i="1" s="1"/>
  <c r="Q270" i="51"/>
  <c r="HC179" i="1"/>
  <c r="GX179" i="1" s="1"/>
  <c r="HF179" i="1"/>
  <c r="P131" i="45"/>
  <c r="CA215" i="1"/>
  <c r="CE215" i="1"/>
  <c r="P126" i="45"/>
  <c r="Q265" i="51"/>
  <c r="CA210" i="1"/>
  <c r="CE210" i="1"/>
  <c r="P103" i="45"/>
  <c r="CA187" i="1"/>
  <c r="CE187" i="1"/>
  <c r="AT279" i="45"/>
  <c r="HG281" i="1"/>
  <c r="CD317" i="1"/>
  <c r="HO317" i="1"/>
  <c r="P106" i="45"/>
  <c r="CA190" i="1"/>
  <c r="CE190" i="1"/>
  <c r="AT285" i="45"/>
  <c r="AT300" i="45"/>
  <c r="HF218" i="1"/>
  <c r="Q269" i="51"/>
  <c r="P130" i="45"/>
  <c r="HC218" i="1"/>
  <c r="GX218" i="1" s="1"/>
  <c r="HF178" i="1"/>
  <c r="HC178" i="1"/>
  <c r="GX178" i="1" s="1"/>
  <c r="HC219" i="1"/>
  <c r="GX219" i="1" s="1"/>
  <c r="HF219" i="1"/>
  <c r="HF220" i="1"/>
  <c r="HC220" i="1"/>
  <c r="GX220" i="1" s="1"/>
  <c r="HF221" i="1"/>
  <c r="HC221" i="1"/>
  <c r="GX221" i="1" s="1"/>
  <c r="HF229" i="1"/>
  <c r="HC231" i="1"/>
  <c r="GX231" i="1" s="1"/>
  <c r="HC224" i="1"/>
  <c r="GX224" i="1" s="1"/>
  <c r="HC230" i="1"/>
  <c r="GX230" i="1" s="1"/>
  <c r="HF227" i="1"/>
  <c r="HC225" i="1"/>
  <c r="GX225" i="1" s="1"/>
  <c r="HF224" i="1"/>
  <c r="HF235" i="1"/>
  <c r="HC227" i="1"/>
  <c r="GX227" i="1" s="1"/>
  <c r="HF225" i="1"/>
  <c r="HC235" i="1"/>
  <c r="GX235" i="1" s="1"/>
  <c r="HC234" i="1"/>
  <c r="GX234" i="1" s="1"/>
  <c r="HF233" i="1"/>
  <c r="HF234" i="1"/>
  <c r="HC233" i="1"/>
  <c r="GX233" i="1" s="1"/>
  <c r="HF223" i="1"/>
  <c r="HC223" i="1"/>
  <c r="GX223" i="1" s="1"/>
  <c r="HF236" i="1"/>
  <c r="HF226" i="1"/>
  <c r="HC228" i="1"/>
  <c r="GX228" i="1" s="1"/>
  <c r="HC222" i="1"/>
  <c r="GX222" i="1" s="1"/>
  <c r="HC236" i="1"/>
  <c r="GX236" i="1" s="1"/>
  <c r="HC226" i="1"/>
  <c r="GX226" i="1" s="1"/>
  <c r="HF228" i="1"/>
  <c r="HF222" i="1"/>
  <c r="HC232" i="1"/>
  <c r="GX232" i="1" s="1"/>
  <c r="HC229" i="1"/>
  <c r="GX229" i="1" s="1"/>
  <c r="HF231" i="1"/>
  <c r="HF232" i="1"/>
  <c r="HF230" i="1"/>
  <c r="CA214" i="1"/>
  <c r="CE214" i="1"/>
  <c r="AT272" i="45"/>
  <c r="P96" i="45"/>
  <c r="CA180" i="1"/>
  <c r="CE180" i="1"/>
  <c r="Q254" i="51"/>
  <c r="P115" i="45"/>
  <c r="CA199" i="1"/>
  <c r="CE199" i="1"/>
  <c r="AT296" i="45"/>
  <c r="HU234" i="1"/>
  <c r="P289" i="51"/>
  <c r="S150" i="45"/>
  <c r="HB198" i="1"/>
  <c r="GW198" i="1" s="1"/>
  <c r="HO235" i="1"/>
  <c r="HG199" i="1"/>
  <c r="AT267" i="45"/>
  <c r="Q257" i="51"/>
  <c r="P118" i="45"/>
  <c r="AT118" i="45" s="1"/>
  <c r="CA202" i="1"/>
  <c r="CE202" i="1"/>
  <c r="AT291" i="45"/>
  <c r="P97" i="45"/>
  <c r="CA181" i="1"/>
  <c r="CE181" i="1"/>
  <c r="AT270" i="45"/>
  <c r="P303" i="45"/>
  <c r="AT303" i="45" s="1"/>
  <c r="HF341" i="1"/>
  <c r="O381" i="51"/>
  <c r="HC341" i="1"/>
  <c r="GX341" i="1" s="1"/>
  <c r="CA377" i="1"/>
  <c r="CE377" i="1"/>
  <c r="FY134" i="1"/>
  <c r="FX135" i="1"/>
  <c r="CD150" i="1"/>
  <c r="HP150" i="1"/>
  <c r="IR114" i="1" s="1"/>
  <c r="HH114" i="1"/>
  <c r="GG318" i="1"/>
  <c r="BY318" i="1" s="1"/>
  <c r="GF319" i="1"/>
  <c r="GC151" i="1"/>
  <c r="BX151" i="1" s="1"/>
  <c r="GB152" i="1"/>
  <c r="IQ198" i="1"/>
  <c r="P108" i="45"/>
  <c r="CA192" i="1"/>
  <c r="CE192" i="1"/>
  <c r="AT269" i="45"/>
  <c r="P98" i="45"/>
  <c r="CE182" i="1"/>
  <c r="CA182" i="1"/>
  <c r="AT288" i="45"/>
  <c r="Q268" i="51"/>
  <c r="P129" i="45"/>
  <c r="CA213" i="1"/>
  <c r="CE213" i="1"/>
  <c r="P119" i="45"/>
  <c r="AT119" i="45" s="1"/>
  <c r="Q258" i="51"/>
  <c r="CA203" i="1"/>
  <c r="CE203" i="1"/>
  <c r="HB113" i="1"/>
  <c r="GW113" i="1" s="1"/>
  <c r="P235" i="51"/>
  <c r="HU149" i="1"/>
  <c r="S67" i="45"/>
  <c r="BD67" i="45" s="1"/>
  <c r="P100" i="45"/>
  <c r="CA184" i="1"/>
  <c r="CE184" i="1"/>
  <c r="IL357" i="1"/>
  <c r="IG357" i="1" s="1"/>
  <c r="BZ133" i="1"/>
  <c r="GJ133" i="1"/>
  <c r="GC396" i="1"/>
  <c r="BX396" i="1" s="1"/>
  <c r="GB397" i="1"/>
  <c r="AT290" i="45"/>
  <c r="HH281" i="1"/>
  <c r="HP317" i="1"/>
  <c r="AT277" i="45"/>
  <c r="P127" i="45"/>
  <c r="Q266" i="51"/>
  <c r="CA211" i="1"/>
  <c r="CE211" i="1"/>
  <c r="HO150" i="1"/>
  <c r="HG114" i="1"/>
  <c r="P222" i="45"/>
  <c r="AT222" i="45" s="1"/>
  <c r="HF263" i="1"/>
  <c r="HC263" i="1"/>
  <c r="GX263" i="1" s="1"/>
  <c r="N384" i="51"/>
  <c r="CA299" i="1"/>
  <c r="CE299" i="1"/>
  <c r="AT282" i="45"/>
  <c r="P109" i="45"/>
  <c r="CA193" i="1"/>
  <c r="CE193" i="1"/>
  <c r="GG235" i="1"/>
  <c r="BY235" i="1" s="1"/>
  <c r="GF236" i="1"/>
  <c r="GC236" i="1"/>
  <c r="BX236" i="1" s="1"/>
  <c r="GB237" i="1"/>
  <c r="HG359" i="1"/>
  <c r="HO395" i="1"/>
  <c r="CD395" i="1"/>
  <c r="BI19" i="45"/>
  <c r="AT299" i="45"/>
  <c r="AT297" i="45"/>
  <c r="P120" i="45"/>
  <c r="Q259" i="51"/>
  <c r="CA204" i="1"/>
  <c r="CE204" i="1"/>
  <c r="FY301" i="1"/>
  <c r="FX302" i="1"/>
  <c r="HF96" i="1"/>
  <c r="HC96" i="1"/>
  <c r="GX96" i="1" s="1"/>
  <c r="P50" i="45"/>
  <c r="AT50" i="45" s="1"/>
  <c r="Q218" i="51"/>
  <c r="T218" i="51" s="1"/>
  <c r="U218" i="51" s="1"/>
  <c r="CA132" i="1"/>
  <c r="CE132" i="1"/>
  <c r="P110" i="45"/>
  <c r="CA194" i="1"/>
  <c r="CE194" i="1"/>
  <c r="P99" i="45"/>
  <c r="CA183" i="1"/>
  <c r="CE183" i="1"/>
  <c r="HH198" i="1"/>
  <c r="HP234" i="1"/>
  <c r="IR198" i="1" s="1"/>
  <c r="IR280" i="1"/>
  <c r="IR361" i="1"/>
  <c r="GG151" i="1"/>
  <c r="BY151" i="1" s="1"/>
  <c r="GF152" i="1"/>
  <c r="GC464" i="1"/>
  <c r="BX464" i="1" s="1"/>
  <c r="GB465" i="1"/>
  <c r="P101" i="45"/>
  <c r="CA185" i="1"/>
  <c r="CE185" i="1"/>
  <c r="P112" i="45"/>
  <c r="CA196" i="1"/>
  <c r="CE196" i="1"/>
  <c r="HU394" i="1"/>
  <c r="HB358" i="1"/>
  <c r="GW358" i="1" s="1"/>
  <c r="S320" i="45"/>
  <c r="BD320" i="45" s="1"/>
  <c r="CA463" i="1"/>
  <c r="CD463" i="1"/>
  <c r="P113" i="45"/>
  <c r="CA197" i="1"/>
  <c r="CE197" i="1"/>
  <c r="FY217" i="1"/>
  <c r="FX218" i="1"/>
  <c r="P104" i="45"/>
  <c r="CA188" i="1"/>
  <c r="CE188" i="1"/>
  <c r="GJ300" i="1"/>
  <c r="BZ300" i="1"/>
  <c r="P121" i="45"/>
  <c r="Q260" i="51"/>
  <c r="CA205" i="1"/>
  <c r="CE205" i="1"/>
  <c r="P111" i="45"/>
  <c r="CA195" i="1"/>
  <c r="CE195" i="1"/>
  <c r="AT104" i="45" l="1"/>
  <c r="AT108" i="45"/>
  <c r="AT117" i="45"/>
  <c r="AT126" i="45"/>
  <c r="AT106" i="45"/>
  <c r="AT96" i="45"/>
  <c r="AT129" i="45"/>
  <c r="AT99" i="45"/>
  <c r="AT127" i="45"/>
  <c r="BD150" i="45"/>
  <c r="AT111" i="45"/>
  <c r="AT123" i="45"/>
  <c r="AT121" i="45"/>
  <c r="AT98" i="45"/>
  <c r="AT125" i="45"/>
  <c r="AT113" i="45"/>
  <c r="AT109" i="45"/>
  <c r="AT110" i="45"/>
  <c r="AT120" i="45"/>
  <c r="CD464" i="1"/>
  <c r="CA464" i="1"/>
  <c r="IQ114" i="1"/>
  <c r="GC152" i="1"/>
  <c r="BX152" i="1" s="1"/>
  <c r="GB153" i="1"/>
  <c r="AT102" i="45"/>
  <c r="Q219" i="51"/>
  <c r="T219" i="51" s="1"/>
  <c r="U219" i="51" s="1"/>
  <c r="HC97" i="1"/>
  <c r="GX97" i="1" s="1"/>
  <c r="HF97" i="1"/>
  <c r="P51" i="45"/>
  <c r="AT51" i="45" s="1"/>
  <c r="CA133" i="1"/>
  <c r="CE133" i="1"/>
  <c r="HG115" i="1"/>
  <c r="HO151" i="1"/>
  <c r="AT107" i="45"/>
  <c r="AT105" i="45"/>
  <c r="GG319" i="1"/>
  <c r="BY319" i="1" s="1"/>
  <c r="GF320" i="1"/>
  <c r="IL198" i="1"/>
  <c r="IG198" i="1" s="1"/>
  <c r="AT130" i="45"/>
  <c r="AT128" i="45"/>
  <c r="P304" i="45"/>
  <c r="AT304" i="45" s="1"/>
  <c r="HF342" i="1"/>
  <c r="HC342" i="1"/>
  <c r="GX342" i="1" s="1"/>
  <c r="O382" i="51"/>
  <c r="CA378" i="1"/>
  <c r="CE378" i="1"/>
  <c r="FY380" i="1"/>
  <c r="FX381" i="1"/>
  <c r="HP318" i="1"/>
  <c r="HH282" i="1"/>
  <c r="GJ464" i="1"/>
  <c r="BZ379" i="1"/>
  <c r="GJ379" i="1"/>
  <c r="AT124" i="45"/>
  <c r="GC237" i="1"/>
  <c r="BX237" i="1" s="1"/>
  <c r="GB238" i="1"/>
  <c r="IQ362" i="1"/>
  <c r="IQ281" i="1"/>
  <c r="P401" i="51"/>
  <c r="Q345" i="51"/>
  <c r="T345" i="51" s="1"/>
  <c r="U345" i="51" s="1"/>
  <c r="P223" i="45"/>
  <c r="AT223" i="45" s="1"/>
  <c r="HC264" i="1"/>
  <c r="GX264" i="1" s="1"/>
  <c r="N385" i="51"/>
  <c r="HF264" i="1"/>
  <c r="CA300" i="1"/>
  <c r="CE300" i="1"/>
  <c r="FY302" i="1"/>
  <c r="FX303" i="1"/>
  <c r="HO236" i="1"/>
  <c r="HG200" i="1"/>
  <c r="HB281" i="1"/>
  <c r="GW281" i="1" s="1"/>
  <c r="S240" i="45"/>
  <c r="BD240" i="45" s="1"/>
  <c r="HU317" i="1"/>
  <c r="FY466" i="1"/>
  <c r="FX467" i="1"/>
  <c r="IL197" i="1"/>
  <c r="IG197" i="1" s="1"/>
  <c r="AT112" i="45"/>
  <c r="GJ301" i="1"/>
  <c r="BZ301" i="1"/>
  <c r="BI20" i="45"/>
  <c r="GG236" i="1"/>
  <c r="BY236" i="1" s="1"/>
  <c r="GF237" i="1"/>
  <c r="HB114" i="1"/>
  <c r="GW114" i="1" s="1"/>
  <c r="HU150" i="1"/>
  <c r="P236" i="51"/>
  <c r="S68" i="45"/>
  <c r="BD68" i="45" s="1"/>
  <c r="GC319" i="1"/>
  <c r="BX319" i="1" s="1"/>
  <c r="GB320" i="1"/>
  <c r="BZ465" i="1"/>
  <c r="AT114" i="45"/>
  <c r="BZ217" i="1"/>
  <c r="GJ217" i="1"/>
  <c r="CD151" i="1"/>
  <c r="HH115" i="1"/>
  <c r="HP151" i="1"/>
  <c r="IR115" i="1" s="1"/>
  <c r="HH199" i="1"/>
  <c r="HP235" i="1"/>
  <c r="IR199" i="1" s="1"/>
  <c r="IR362" i="1"/>
  <c r="IR281" i="1"/>
  <c r="AT100" i="45"/>
  <c r="FY135" i="1"/>
  <c r="FX136" i="1"/>
  <c r="CD235" i="1"/>
  <c r="GG397" i="1"/>
  <c r="BY397" i="1" s="1"/>
  <c r="GF398" i="1"/>
  <c r="CD318" i="1"/>
  <c r="HO318" i="1"/>
  <c r="HG282" i="1"/>
  <c r="AT95" i="45"/>
  <c r="AT116" i="45"/>
  <c r="IL358" i="1"/>
  <c r="IG358" i="1" s="1"/>
  <c r="CE463" i="1"/>
  <c r="P344" i="51"/>
  <c r="GJ134" i="1"/>
  <c r="BZ134" i="1"/>
  <c r="AT97" i="45"/>
  <c r="HP396" i="1"/>
  <c r="HH360" i="1"/>
  <c r="GG152" i="1"/>
  <c r="BY152" i="1" s="1"/>
  <c r="GF153" i="1"/>
  <c r="IQ199" i="1"/>
  <c r="HF180" i="1"/>
  <c r="HC180" i="1"/>
  <c r="GX180" i="1" s="1"/>
  <c r="Q271" i="51"/>
  <c r="P132" i="45"/>
  <c r="AT132" i="45" s="1"/>
  <c r="CE216" i="1"/>
  <c r="CA216" i="1"/>
  <c r="AT101" i="45"/>
  <c r="HU395" i="1"/>
  <c r="HB359" i="1"/>
  <c r="GW359" i="1" s="1"/>
  <c r="S321" i="45"/>
  <c r="BD321" i="45" s="1"/>
  <c r="GC397" i="1"/>
  <c r="BX397" i="1" s="1"/>
  <c r="GB398" i="1"/>
  <c r="IL113" i="1"/>
  <c r="IG113" i="1" s="1"/>
  <c r="AT122" i="45"/>
  <c r="FY218" i="1"/>
  <c r="FX219" i="1"/>
  <c r="GC465" i="1"/>
  <c r="BX465" i="1" s="1"/>
  <c r="CD465" i="1" s="1"/>
  <c r="GB466" i="1"/>
  <c r="CD396" i="1"/>
  <c r="HG360" i="1"/>
  <c r="HO396" i="1"/>
  <c r="AT103" i="45"/>
  <c r="AT131" i="45"/>
  <c r="GG466" i="1"/>
  <c r="BY466" i="1" s="1"/>
  <c r="CF466" i="1" s="1"/>
  <c r="GF467" i="1"/>
  <c r="BZ302" i="1" l="1"/>
  <c r="GJ302" i="1"/>
  <c r="FY136" i="1"/>
  <c r="FX137" i="1"/>
  <c r="IL114" i="1"/>
  <c r="IG114" i="1" s="1"/>
  <c r="GC238" i="1"/>
  <c r="BX238" i="1" s="1"/>
  <c r="GB239" i="1"/>
  <c r="HH116" i="1"/>
  <c r="HP152" i="1"/>
  <c r="IR116" i="1" s="1"/>
  <c r="IQ282" i="1"/>
  <c r="IQ363" i="1"/>
  <c r="GJ465" i="1"/>
  <c r="HG201" i="1"/>
  <c r="HO237" i="1"/>
  <c r="IR282" i="1"/>
  <c r="IR363" i="1"/>
  <c r="GG320" i="1"/>
  <c r="BY320" i="1" s="1"/>
  <c r="GF321" i="1"/>
  <c r="HU318" i="1"/>
  <c r="HB282" i="1"/>
  <c r="GW282" i="1" s="1"/>
  <c r="S241" i="45"/>
  <c r="BD241" i="45" s="1"/>
  <c r="CA465" i="1"/>
  <c r="Q346" i="51"/>
  <c r="T346" i="51" s="1"/>
  <c r="U346" i="51" s="1"/>
  <c r="P402" i="51"/>
  <c r="P305" i="45"/>
  <c r="AT305" i="45" s="1"/>
  <c r="HC343" i="1"/>
  <c r="GX343" i="1" s="1"/>
  <c r="O383" i="51"/>
  <c r="HF343" i="1"/>
  <c r="CA379" i="1"/>
  <c r="CE379" i="1"/>
  <c r="HP319" i="1"/>
  <c r="HH283" i="1"/>
  <c r="BZ135" i="1"/>
  <c r="GJ135" i="1"/>
  <c r="HB360" i="1"/>
  <c r="GW360" i="1" s="1"/>
  <c r="HU396" i="1"/>
  <c r="S322" i="45"/>
  <c r="BD322" i="45" s="1"/>
  <c r="GG398" i="1"/>
  <c r="BY398" i="1" s="1"/>
  <c r="GF399" i="1"/>
  <c r="GC320" i="1"/>
  <c r="BX320" i="1" s="1"/>
  <c r="GB321" i="1"/>
  <c r="GC398" i="1"/>
  <c r="BX398" i="1" s="1"/>
  <c r="GB399" i="1"/>
  <c r="Q220" i="51"/>
  <c r="T220" i="51" s="1"/>
  <c r="U220" i="51" s="1"/>
  <c r="P52" i="45"/>
  <c r="AT52" i="45" s="1"/>
  <c r="HF98" i="1"/>
  <c r="HC98" i="1"/>
  <c r="GX98" i="1" s="1"/>
  <c r="CA134" i="1"/>
  <c r="CE134" i="1"/>
  <c r="HP397" i="1"/>
  <c r="HH361" i="1"/>
  <c r="CD319" i="1"/>
  <c r="HO319" i="1"/>
  <c r="HG283" i="1"/>
  <c r="IQ115" i="1"/>
  <c r="GJ218" i="1"/>
  <c r="BZ218" i="1"/>
  <c r="HO397" i="1"/>
  <c r="HG361" i="1"/>
  <c r="CD397" i="1"/>
  <c r="GG237" i="1"/>
  <c r="BY237" i="1" s="1"/>
  <c r="CD237" i="1" s="1"/>
  <c r="GF238" i="1"/>
  <c r="FY219" i="1"/>
  <c r="FX220" i="1"/>
  <c r="P237" i="51"/>
  <c r="S69" i="45"/>
  <c r="BD69" i="45" s="1"/>
  <c r="HU151" i="1"/>
  <c r="HB115" i="1"/>
  <c r="GW115" i="1" s="1"/>
  <c r="HP236" i="1"/>
  <c r="IR200" i="1" s="1"/>
  <c r="HH200" i="1"/>
  <c r="FY467" i="1"/>
  <c r="FX468" i="1"/>
  <c r="CD236" i="1"/>
  <c r="FY381" i="1"/>
  <c r="FX382" i="1"/>
  <c r="CE464" i="1"/>
  <c r="P345" i="51"/>
  <c r="GG467" i="1"/>
  <c r="BY467" i="1" s="1"/>
  <c r="CF467" i="1" s="1"/>
  <c r="GF468" i="1"/>
  <c r="BZ466" i="1"/>
  <c r="GJ466" i="1"/>
  <c r="BZ380" i="1"/>
  <c r="GJ380" i="1"/>
  <c r="IL359" i="1"/>
  <c r="IG359" i="1" s="1"/>
  <c r="GC466" i="1"/>
  <c r="BX466" i="1" s="1"/>
  <c r="GB467" i="1"/>
  <c r="P133" i="45"/>
  <c r="AT133" i="45" s="1"/>
  <c r="HC181" i="1"/>
  <c r="GX181" i="1" s="1"/>
  <c r="Q272" i="51"/>
  <c r="HF181" i="1"/>
  <c r="CA217" i="1"/>
  <c r="CE217" i="1"/>
  <c r="BI21" i="45"/>
  <c r="IQ200" i="1"/>
  <c r="GC153" i="1"/>
  <c r="BX153" i="1" s="1"/>
  <c r="GB154" i="1"/>
  <c r="GG153" i="1"/>
  <c r="BY153" i="1" s="1"/>
  <c r="GF154" i="1"/>
  <c r="P346" i="51"/>
  <c r="CE465" i="1"/>
  <c r="HB199" i="1"/>
  <c r="GW199" i="1" s="1"/>
  <c r="P290" i="51"/>
  <c r="HU235" i="1"/>
  <c r="S151" i="45"/>
  <c r="BD151" i="45" s="1"/>
  <c r="N386" i="51"/>
  <c r="HC265" i="1"/>
  <c r="GX265" i="1" s="1"/>
  <c r="P224" i="45"/>
  <c r="AT224" i="45" s="1"/>
  <c r="HF265" i="1"/>
  <c r="CA301" i="1"/>
  <c r="CE301" i="1"/>
  <c r="FY303" i="1"/>
  <c r="FX304" i="1"/>
  <c r="HO152" i="1"/>
  <c r="HG116" i="1"/>
  <c r="CD152" i="1"/>
  <c r="HU237" i="1" l="1"/>
  <c r="P292" i="51"/>
  <c r="HB201" i="1"/>
  <c r="GW201" i="1" s="1"/>
  <c r="S153" i="45"/>
  <c r="BD424" i="45"/>
  <c r="IQ201" i="1"/>
  <c r="GJ381" i="1"/>
  <c r="BZ381" i="1"/>
  <c r="Q273" i="51"/>
  <c r="P134" i="45"/>
  <c r="AT134" i="45" s="1"/>
  <c r="HC182" i="1"/>
  <c r="GX182" i="1" s="1"/>
  <c r="HF182" i="1"/>
  <c r="CA218" i="1"/>
  <c r="CE218" i="1"/>
  <c r="GG399" i="1"/>
  <c r="BY399" i="1" s="1"/>
  <c r="GF400" i="1"/>
  <c r="GC154" i="1"/>
  <c r="BX154" i="1" s="1"/>
  <c r="GB155" i="1"/>
  <c r="HC344" i="1"/>
  <c r="GX344" i="1" s="1"/>
  <c r="O384" i="51"/>
  <c r="HF344" i="1"/>
  <c r="P306" i="45"/>
  <c r="AT306" i="45" s="1"/>
  <c r="CA380" i="1"/>
  <c r="CE380" i="1"/>
  <c r="HH362" i="1"/>
  <c r="HP398" i="1"/>
  <c r="P225" i="45"/>
  <c r="AT225" i="45" s="1"/>
  <c r="HC266" i="1"/>
  <c r="GX266" i="1" s="1"/>
  <c r="N387" i="51"/>
  <c r="HF266" i="1"/>
  <c r="CA302" i="1"/>
  <c r="CE302" i="1"/>
  <c r="GG468" i="1"/>
  <c r="BY468" i="1" s="1"/>
  <c r="GF469" i="1"/>
  <c r="S152" i="45"/>
  <c r="BD152" i="45" s="1"/>
  <c r="P291" i="51"/>
  <c r="HU236" i="1"/>
  <c r="HB200" i="1"/>
  <c r="GW200" i="1" s="1"/>
  <c r="GG238" i="1"/>
  <c r="BY238" i="1" s="1"/>
  <c r="GF239" i="1"/>
  <c r="IR283" i="1"/>
  <c r="IR364" i="1"/>
  <c r="FY468" i="1"/>
  <c r="FX469" i="1"/>
  <c r="HP237" i="1"/>
  <c r="IR201" i="1" s="1"/>
  <c r="HH201" i="1"/>
  <c r="FY304" i="1"/>
  <c r="FX305" i="1"/>
  <c r="IL199" i="1"/>
  <c r="IG199" i="1" s="1"/>
  <c r="BZ467" i="1"/>
  <c r="IL360" i="1"/>
  <c r="IG360" i="1" s="1"/>
  <c r="GG321" i="1"/>
  <c r="BY321" i="1" s="1"/>
  <c r="GF322" i="1"/>
  <c r="GG154" i="1"/>
  <c r="BY154" i="1" s="1"/>
  <c r="HH118" i="1" s="1"/>
  <c r="GF155" i="1"/>
  <c r="HH117" i="1"/>
  <c r="HP153" i="1"/>
  <c r="IR117" i="1" s="1"/>
  <c r="HG117" i="1"/>
  <c r="HO153" i="1"/>
  <c r="CD153" i="1"/>
  <c r="HH365" i="1"/>
  <c r="HH284" i="1"/>
  <c r="BI22" i="45"/>
  <c r="CD466" i="1"/>
  <c r="CA466" i="1"/>
  <c r="Q347" i="51"/>
  <c r="T347" i="51" s="1"/>
  <c r="U347" i="51" s="1"/>
  <c r="P403" i="51"/>
  <c r="GC399" i="1"/>
  <c r="BX399" i="1" s="1"/>
  <c r="GB400" i="1"/>
  <c r="GC321" i="1"/>
  <c r="BX321" i="1" s="1"/>
  <c r="GB322" i="1"/>
  <c r="HC99" i="1"/>
  <c r="GX99" i="1" s="1"/>
  <c r="Q221" i="51"/>
  <c r="T221" i="51" s="1"/>
  <c r="U221" i="51" s="1"/>
  <c r="P53" i="45"/>
  <c r="AT53" i="45" s="1"/>
  <c r="HF99" i="1"/>
  <c r="CA135" i="1"/>
  <c r="CE135" i="1"/>
  <c r="FY137" i="1"/>
  <c r="FX138" i="1"/>
  <c r="FY220" i="1"/>
  <c r="FX221" i="1"/>
  <c r="IQ283" i="1"/>
  <c r="IQ364" i="1"/>
  <c r="HG362" i="1"/>
  <c r="HO398" i="1"/>
  <c r="CD398" i="1"/>
  <c r="HG284" i="1"/>
  <c r="HG365" i="1"/>
  <c r="CD320" i="1"/>
  <c r="GC239" i="1"/>
  <c r="BX239" i="1" s="1"/>
  <c r="GB240" i="1"/>
  <c r="GJ136" i="1"/>
  <c r="BZ136" i="1"/>
  <c r="GJ303" i="1"/>
  <c r="BZ303" i="1"/>
  <c r="GC467" i="1"/>
  <c r="BX467" i="1" s="1"/>
  <c r="GB468" i="1"/>
  <c r="S70" i="45"/>
  <c r="BD70" i="45" s="1"/>
  <c r="P238" i="51"/>
  <c r="HB116" i="1"/>
  <c r="GW116" i="1" s="1"/>
  <c r="HU152" i="1"/>
  <c r="IQ116" i="1"/>
  <c r="FY382" i="1"/>
  <c r="FX383" i="1"/>
  <c r="IL115" i="1"/>
  <c r="IG115" i="1" s="1"/>
  <c r="GJ219" i="1"/>
  <c r="BZ219" i="1"/>
  <c r="S323" i="45"/>
  <c r="BD323" i="45" s="1"/>
  <c r="HB361" i="1"/>
  <c r="GW361" i="1" s="1"/>
  <c r="HU397" i="1"/>
  <c r="HU319" i="1"/>
  <c r="HB283" i="1"/>
  <c r="GW283" i="1" s="1"/>
  <c r="S242" i="45"/>
  <c r="BD242" i="45" s="1"/>
  <c r="HG202" i="1"/>
  <c r="HO238" i="1"/>
  <c r="FY138" i="1" l="1"/>
  <c r="FX139" i="1"/>
  <c r="HG366" i="1"/>
  <c r="CD321" i="1"/>
  <c r="HG285" i="1"/>
  <c r="S71" i="45"/>
  <c r="BD71" i="45" s="1"/>
  <c r="P239" i="51"/>
  <c r="HU153" i="1"/>
  <c r="HB117" i="1"/>
  <c r="GW117" i="1" s="1"/>
  <c r="GG239" i="1"/>
  <c r="BY239" i="1" s="1"/>
  <c r="CD239" i="1" s="1"/>
  <c r="GF240" i="1"/>
  <c r="HG118" i="1"/>
  <c r="BX171" i="1"/>
  <c r="CD154" i="1"/>
  <c r="IQ117" i="1"/>
  <c r="GG322" i="1"/>
  <c r="BY322" i="1" s="1"/>
  <c r="GF323" i="1"/>
  <c r="HP238" i="1"/>
  <c r="IR202" i="1" s="1"/>
  <c r="HH202" i="1"/>
  <c r="HO399" i="1"/>
  <c r="HG363" i="1"/>
  <c r="CD399" i="1"/>
  <c r="HH285" i="1"/>
  <c r="HH366" i="1"/>
  <c r="FY469" i="1"/>
  <c r="FX470" i="1"/>
  <c r="GJ467" i="1"/>
  <c r="BZ468" i="1"/>
  <c r="GC240" i="1"/>
  <c r="BX240" i="1" s="1"/>
  <c r="GB241" i="1"/>
  <c r="HO239" i="1"/>
  <c r="HG203" i="1"/>
  <c r="Q348" i="51"/>
  <c r="T348" i="51" s="1"/>
  <c r="U348" i="51" s="1"/>
  <c r="P404" i="51"/>
  <c r="IL200" i="1"/>
  <c r="IG200" i="1" s="1"/>
  <c r="GC468" i="1"/>
  <c r="BX468" i="1" s="1"/>
  <c r="GB469" i="1"/>
  <c r="FY221" i="1"/>
  <c r="FX222" i="1"/>
  <c r="GG155" i="1"/>
  <c r="BY155" i="1" s="1"/>
  <c r="HH119" i="1" s="1"/>
  <c r="GF156" i="1"/>
  <c r="GG400" i="1"/>
  <c r="BY400" i="1" s="1"/>
  <c r="GF401" i="1"/>
  <c r="GJ137" i="1"/>
  <c r="BZ137" i="1"/>
  <c r="GJ220" i="1"/>
  <c r="BZ220" i="1"/>
  <c r="P347" i="51"/>
  <c r="CE466" i="1"/>
  <c r="HH363" i="1"/>
  <c r="HP399" i="1"/>
  <c r="GC400" i="1"/>
  <c r="BX400" i="1" s="1"/>
  <c r="GB401" i="1"/>
  <c r="GG469" i="1"/>
  <c r="BY469" i="1" s="1"/>
  <c r="CF469" i="1" s="1"/>
  <c r="GF470" i="1"/>
  <c r="HC183" i="1"/>
  <c r="GX183" i="1" s="1"/>
  <c r="Q274" i="51"/>
  <c r="P135" i="45"/>
  <c r="AT135" i="45" s="1"/>
  <c r="HF183" i="1"/>
  <c r="CA219" i="1"/>
  <c r="CE219" i="1"/>
  <c r="BI23" i="45"/>
  <c r="CH86" i="1"/>
  <c r="CF468" i="1"/>
  <c r="P307" i="45"/>
  <c r="AT307" i="45" s="1"/>
  <c r="HC345" i="1"/>
  <c r="GX345" i="1" s="1"/>
  <c r="O385" i="51"/>
  <c r="HF345" i="1"/>
  <c r="CA381" i="1"/>
  <c r="CE381" i="1"/>
  <c r="BD153" i="45"/>
  <c r="GJ382" i="1"/>
  <c r="BZ382" i="1"/>
  <c r="P226" i="45"/>
  <c r="AT226" i="45" s="1"/>
  <c r="N388" i="51"/>
  <c r="HF267" i="1"/>
  <c r="HC267" i="1"/>
  <c r="GX267" i="1" s="1"/>
  <c r="CA303" i="1"/>
  <c r="CE303" i="1"/>
  <c r="FY305" i="1"/>
  <c r="FX306" i="1"/>
  <c r="IL361" i="1"/>
  <c r="IG361" i="1" s="1"/>
  <c r="CD467" i="1"/>
  <c r="CA467" i="1"/>
  <c r="S243" i="45"/>
  <c r="BD243" i="45" s="1"/>
  <c r="HB365" i="1"/>
  <c r="HB284" i="1"/>
  <c r="GW284" i="1" s="1"/>
  <c r="CD238" i="1"/>
  <c r="GJ304" i="1"/>
  <c r="BZ304" i="1"/>
  <c r="IL116" i="1"/>
  <c r="IG116" i="1" s="1"/>
  <c r="FY383" i="1"/>
  <c r="FX384" i="1"/>
  <c r="IQ202" i="1"/>
  <c r="Q222" i="51"/>
  <c r="T222" i="51" s="1"/>
  <c r="U222" i="51" s="1"/>
  <c r="HC100" i="1"/>
  <c r="GX100" i="1" s="1"/>
  <c r="P54" i="45"/>
  <c r="AT54" i="45" s="1"/>
  <c r="HF100" i="1"/>
  <c r="CA136" i="1"/>
  <c r="CE136" i="1"/>
  <c r="HU398" i="1"/>
  <c r="S324" i="45"/>
  <c r="BD324" i="45" s="1"/>
  <c r="HB362" i="1"/>
  <c r="GW362" i="1" s="1"/>
  <c r="GC322" i="1"/>
  <c r="BX322" i="1" s="1"/>
  <c r="GB323" i="1"/>
  <c r="GC155" i="1"/>
  <c r="BX155" i="1" s="1"/>
  <c r="GB156" i="1"/>
  <c r="IL201" i="1"/>
  <c r="IG201" i="1" s="1"/>
  <c r="GJ468" i="1" l="1"/>
  <c r="GC401" i="1"/>
  <c r="BX401" i="1" s="1"/>
  <c r="GB402" i="1"/>
  <c r="HG204" i="1"/>
  <c r="FY470" i="1"/>
  <c r="FX471" i="1"/>
  <c r="HG364" i="1"/>
  <c r="CD400" i="1"/>
  <c r="HO400" i="1"/>
  <c r="BZ469" i="1"/>
  <c r="HC268" i="1"/>
  <c r="GX268" i="1" s="1"/>
  <c r="P227" i="45"/>
  <c r="AT227" i="45" s="1"/>
  <c r="N389" i="51"/>
  <c r="HF268" i="1"/>
  <c r="CA304" i="1"/>
  <c r="CE304" i="1"/>
  <c r="GJ305" i="1"/>
  <c r="BZ305" i="1"/>
  <c r="HF184" i="1"/>
  <c r="Q275" i="51"/>
  <c r="P136" i="45"/>
  <c r="AT136" i="45" s="1"/>
  <c r="HC184" i="1"/>
  <c r="GX184" i="1" s="1"/>
  <c r="CA220" i="1"/>
  <c r="CE220" i="1"/>
  <c r="GG156" i="1"/>
  <c r="BY156" i="1" s="1"/>
  <c r="HH120" i="1" s="1"/>
  <c r="GF157" i="1"/>
  <c r="IL117" i="1"/>
  <c r="IG117" i="1" s="1"/>
  <c r="BI24" i="45"/>
  <c r="P55" i="45"/>
  <c r="AT55" i="45" s="1"/>
  <c r="HF101" i="1"/>
  <c r="Q223" i="51"/>
  <c r="T223" i="51" s="1"/>
  <c r="U223" i="51" s="1"/>
  <c r="HC101" i="1"/>
  <c r="GX101" i="1" s="1"/>
  <c r="CA137" i="1"/>
  <c r="CE137" i="1"/>
  <c r="FY222" i="1"/>
  <c r="FX223" i="1"/>
  <c r="P405" i="51"/>
  <c r="Q349" i="51"/>
  <c r="FY384" i="1"/>
  <c r="FX385" i="1"/>
  <c r="GJ383" i="1"/>
  <c r="BZ383" i="1"/>
  <c r="GJ221" i="1"/>
  <c r="BZ221" i="1"/>
  <c r="S72" i="45"/>
  <c r="BD72" i="45" s="1"/>
  <c r="HB118" i="1"/>
  <c r="GW118" i="1" s="1"/>
  <c r="P240" i="51"/>
  <c r="GC469" i="1"/>
  <c r="BX469" i="1" s="1"/>
  <c r="GB470" i="1"/>
  <c r="GC156" i="1"/>
  <c r="BX156" i="1" s="1"/>
  <c r="GB157" i="1"/>
  <c r="GG470" i="1"/>
  <c r="BY470" i="1" s="1"/>
  <c r="CF470" i="1" s="1"/>
  <c r="GF471" i="1"/>
  <c r="CA468" i="1"/>
  <c r="CD468" i="1"/>
  <c r="HB366" i="1"/>
  <c r="HB285" i="1"/>
  <c r="GW285" i="1" s="1"/>
  <c r="S244" i="45"/>
  <c r="BD244" i="45" s="1"/>
  <c r="HG119" i="1"/>
  <c r="CD155" i="1"/>
  <c r="P348" i="51"/>
  <c r="R348" i="51" s="1"/>
  <c r="CE467" i="1"/>
  <c r="GG401" i="1"/>
  <c r="BY401" i="1" s="1"/>
  <c r="GF402" i="1"/>
  <c r="P294" i="51"/>
  <c r="HU239" i="1"/>
  <c r="S155" i="45"/>
  <c r="HB203" i="1"/>
  <c r="GW203" i="1" s="1"/>
  <c r="GG240" i="1"/>
  <c r="BY240" i="1" s="1"/>
  <c r="HH204" i="1" s="1"/>
  <c r="GF241" i="1"/>
  <c r="HP400" i="1"/>
  <c r="HH364" i="1"/>
  <c r="HU399" i="1"/>
  <c r="HB363" i="1"/>
  <c r="GW363" i="1" s="1"/>
  <c r="S325" i="45"/>
  <c r="BD325" i="45" s="1"/>
  <c r="GG323" i="1"/>
  <c r="BY323" i="1" s="1"/>
  <c r="GF324" i="1"/>
  <c r="HP239" i="1"/>
  <c r="IR203" i="1" s="1"/>
  <c r="HH203" i="1"/>
  <c r="FY139" i="1"/>
  <c r="FX140" i="1"/>
  <c r="HG367" i="1"/>
  <c r="HG286" i="1"/>
  <c r="CD322" i="1"/>
  <c r="FY306" i="1"/>
  <c r="FX307" i="1"/>
  <c r="IL362" i="1"/>
  <c r="IG362" i="1" s="1"/>
  <c r="IQ203" i="1"/>
  <c r="HH286" i="1"/>
  <c r="HH367" i="1"/>
  <c r="BZ138" i="1"/>
  <c r="GJ138" i="1"/>
  <c r="P308" i="45"/>
  <c r="AT308" i="45" s="1"/>
  <c r="O386" i="51"/>
  <c r="HF346" i="1"/>
  <c r="HC346" i="1"/>
  <c r="GX346" i="1" s="1"/>
  <c r="CA382" i="1"/>
  <c r="CE382" i="1"/>
  <c r="HB202" i="1"/>
  <c r="GW202" i="1" s="1"/>
  <c r="S154" i="45"/>
  <c r="BD154" i="45" s="1"/>
  <c r="HU238" i="1"/>
  <c r="P293" i="51"/>
  <c r="GC323" i="1"/>
  <c r="BX323" i="1" s="1"/>
  <c r="GB324" i="1"/>
  <c r="GC241" i="1"/>
  <c r="BX241" i="1" s="1"/>
  <c r="GB242" i="1"/>
  <c r="BD155" i="45" l="1"/>
  <c r="BZ384" i="1"/>
  <c r="GJ384" i="1"/>
  <c r="IL203" i="1"/>
  <c r="IG203" i="1" s="1"/>
  <c r="GC470" i="1"/>
  <c r="BX470" i="1" s="1"/>
  <c r="GB471" i="1"/>
  <c r="GJ469" i="1"/>
  <c r="GC242" i="1"/>
  <c r="BX242" i="1" s="1"/>
  <c r="GB243" i="1"/>
  <c r="HH368" i="1"/>
  <c r="HH287" i="1"/>
  <c r="CA469" i="1"/>
  <c r="CD469" i="1"/>
  <c r="T349" i="51"/>
  <c r="U349" i="51" s="1"/>
  <c r="BZ330" i="1"/>
  <c r="P228" i="45"/>
  <c r="AT228" i="45" s="1"/>
  <c r="HF269" i="1"/>
  <c r="N390" i="51"/>
  <c r="HC269" i="1"/>
  <c r="GX269" i="1" s="1"/>
  <c r="HQ305" i="1"/>
  <c r="CA305" i="1"/>
  <c r="CA330" i="1" s="1"/>
  <c r="CE305" i="1"/>
  <c r="Q350" i="51"/>
  <c r="P406" i="51"/>
  <c r="FY471" i="1"/>
  <c r="FX472" i="1"/>
  <c r="FY307" i="1"/>
  <c r="FX308" i="1"/>
  <c r="GG402" i="1"/>
  <c r="BY402" i="1" s="1"/>
  <c r="GF403" i="1"/>
  <c r="HF185" i="1"/>
  <c r="P137" i="45"/>
  <c r="AT137" i="45" s="1"/>
  <c r="HC185" i="1"/>
  <c r="GX185" i="1" s="1"/>
  <c r="Q276" i="51"/>
  <c r="CA221" i="1"/>
  <c r="CE221" i="1"/>
  <c r="GG157" i="1"/>
  <c r="BY157" i="1" s="1"/>
  <c r="GF158" i="1"/>
  <c r="BZ470" i="1"/>
  <c r="GG241" i="1"/>
  <c r="BY241" i="1" s="1"/>
  <c r="HH205" i="1" s="1"/>
  <c r="GF242" i="1"/>
  <c r="FY223" i="1"/>
  <c r="FX224" i="1"/>
  <c r="HC102" i="1"/>
  <c r="GX102" i="1" s="1"/>
  <c r="HF102" i="1"/>
  <c r="P56" i="45"/>
  <c r="AT56" i="45" s="1"/>
  <c r="Q224" i="51"/>
  <c r="T224" i="51" s="1"/>
  <c r="U224" i="51" s="1"/>
  <c r="CA138" i="1"/>
  <c r="CE138" i="1"/>
  <c r="BZ222" i="1"/>
  <c r="GJ222" i="1"/>
  <c r="CD240" i="1"/>
  <c r="HG205" i="1"/>
  <c r="CD241" i="1"/>
  <c r="GJ306" i="1"/>
  <c r="BZ306" i="1"/>
  <c r="HB286" i="1"/>
  <c r="GW286" i="1" s="1"/>
  <c r="HB367" i="1"/>
  <c r="S245" i="45"/>
  <c r="BD245" i="45" s="1"/>
  <c r="IL202" i="1"/>
  <c r="IG202" i="1" s="1"/>
  <c r="S326" i="45"/>
  <c r="BD326" i="45" s="1"/>
  <c r="HU400" i="1"/>
  <c r="HB364" i="1"/>
  <c r="GW364" i="1" s="1"/>
  <c r="GC324" i="1"/>
  <c r="BX324" i="1" s="1"/>
  <c r="GB325" i="1"/>
  <c r="CD323" i="1"/>
  <c r="HG368" i="1"/>
  <c r="HG287" i="1"/>
  <c r="S73" i="45"/>
  <c r="P241" i="51"/>
  <c r="CE468" i="1"/>
  <c r="P349" i="51"/>
  <c r="R349" i="51" s="1"/>
  <c r="GC157" i="1"/>
  <c r="BX157" i="1" s="1"/>
  <c r="GB158" i="1"/>
  <c r="GG324" i="1"/>
  <c r="BY324" i="1" s="1"/>
  <c r="GF325" i="1"/>
  <c r="HG120" i="1"/>
  <c r="CD156" i="1"/>
  <c r="P309" i="45"/>
  <c r="AT309" i="45" s="1"/>
  <c r="HF347" i="1"/>
  <c r="HC347" i="1"/>
  <c r="GX347" i="1" s="1"/>
  <c r="O387" i="51"/>
  <c r="CA383" i="1"/>
  <c r="CE383" i="1"/>
  <c r="GC402" i="1"/>
  <c r="BX402" i="1" s="1"/>
  <c r="GB403" i="1"/>
  <c r="FY140" i="1"/>
  <c r="FX141" i="1"/>
  <c r="BZ139" i="1"/>
  <c r="GJ139" i="1"/>
  <c r="GG471" i="1"/>
  <c r="BY471" i="1" s="1"/>
  <c r="CF471" i="1" s="1"/>
  <c r="GF472" i="1"/>
  <c r="BI25" i="45"/>
  <c r="CD401" i="1"/>
  <c r="FY385" i="1"/>
  <c r="FX386" i="1"/>
  <c r="GJ470" i="1" l="1"/>
  <c r="HB204" i="1"/>
  <c r="GW204" i="1" s="1"/>
  <c r="P295" i="51"/>
  <c r="S156" i="45"/>
  <c r="BD156" i="45" s="1"/>
  <c r="FY224" i="1"/>
  <c r="FX225" i="1"/>
  <c r="BZ471" i="1"/>
  <c r="BZ223" i="1"/>
  <c r="GJ223" i="1"/>
  <c r="GG158" i="1"/>
  <c r="BY158" i="1" s="1"/>
  <c r="HH122" i="1" s="1"/>
  <c r="GF159" i="1"/>
  <c r="P350" i="51"/>
  <c r="R350" i="51" s="1"/>
  <c r="CE469" i="1"/>
  <c r="P138" i="45"/>
  <c r="AT138" i="45" s="1"/>
  <c r="HF186" i="1"/>
  <c r="Q277" i="51"/>
  <c r="HC186" i="1"/>
  <c r="GX186" i="1" s="1"/>
  <c r="CA222" i="1"/>
  <c r="CE222" i="1"/>
  <c r="BY172" i="1"/>
  <c r="HH121" i="1"/>
  <c r="CD402" i="1"/>
  <c r="GG325" i="1"/>
  <c r="BY325" i="1" s="1"/>
  <c r="GF326" i="1"/>
  <c r="GG326" i="1" s="1"/>
  <c r="BY326" i="1" s="1"/>
  <c r="S74" i="45"/>
  <c r="P242" i="51"/>
  <c r="HF103" i="1"/>
  <c r="Q225" i="51"/>
  <c r="T225" i="51" s="1"/>
  <c r="U225" i="51" s="1"/>
  <c r="BZ163" i="1"/>
  <c r="HQ139" i="1" s="1"/>
  <c r="HC103" i="1"/>
  <c r="GX103" i="1" s="1"/>
  <c r="P57" i="45"/>
  <c r="AT57" i="45" s="1"/>
  <c r="CA139" i="1"/>
  <c r="CA163" i="1" s="1"/>
  <c r="CE139" i="1"/>
  <c r="BD411" i="45"/>
  <c r="BD73" i="45"/>
  <c r="S327" i="45"/>
  <c r="BD327" i="45" s="1"/>
  <c r="HH369" i="1"/>
  <c r="HH288" i="1"/>
  <c r="HQ306" i="1"/>
  <c r="N391" i="51"/>
  <c r="P229" i="45"/>
  <c r="AT229" i="45" s="1"/>
  <c r="HF270" i="1"/>
  <c r="HC270" i="1"/>
  <c r="GX270" i="1" s="1"/>
  <c r="CA306" i="1"/>
  <c r="CE306" i="1"/>
  <c r="IM269" i="1"/>
  <c r="HR305" i="1"/>
  <c r="HV305" i="1"/>
  <c r="GG242" i="1"/>
  <c r="BY242" i="1" s="1"/>
  <c r="HH206" i="1" s="1"/>
  <c r="GF243" i="1"/>
  <c r="GG403" i="1"/>
  <c r="BY403" i="1" s="1"/>
  <c r="GF404" i="1"/>
  <c r="FY386" i="1"/>
  <c r="FX387" i="1"/>
  <c r="FY141" i="1"/>
  <c r="FX142" i="1"/>
  <c r="GC243" i="1"/>
  <c r="BX243" i="1" s="1"/>
  <c r="GB244" i="1"/>
  <c r="P310" i="45"/>
  <c r="AT310" i="45" s="1"/>
  <c r="O388" i="51"/>
  <c r="HF348" i="1"/>
  <c r="HC348" i="1"/>
  <c r="GX348" i="1" s="1"/>
  <c r="CA384" i="1"/>
  <c r="CE384" i="1"/>
  <c r="BZ140" i="1"/>
  <c r="GJ140" i="1"/>
  <c r="HB205" i="1"/>
  <c r="GW205" i="1" s="1"/>
  <c r="P296" i="51"/>
  <c r="S157" i="45"/>
  <c r="BD157" i="45" s="1"/>
  <c r="FY308" i="1"/>
  <c r="FX309" i="1"/>
  <c r="HG206" i="1"/>
  <c r="S246" i="45"/>
  <c r="BD246" i="45" s="1"/>
  <c r="HB368" i="1"/>
  <c r="HB287" i="1"/>
  <c r="GW287" i="1" s="1"/>
  <c r="GJ307" i="1"/>
  <c r="BZ307" i="1"/>
  <c r="GC471" i="1"/>
  <c r="BX471" i="1" s="1"/>
  <c r="GB472" i="1"/>
  <c r="GC403" i="1"/>
  <c r="BX403" i="1" s="1"/>
  <c r="GB404" i="1"/>
  <c r="GC158" i="1"/>
  <c r="BX158" i="1" s="1"/>
  <c r="GB159" i="1"/>
  <c r="GC325" i="1"/>
  <c r="BX325" i="1" s="1"/>
  <c r="GB326" i="1"/>
  <c r="GC326" i="1" s="1"/>
  <c r="BX326" i="1" s="1"/>
  <c r="Q351" i="51"/>
  <c r="P407" i="51"/>
  <c r="HQ294" i="1"/>
  <c r="HQ267" i="1"/>
  <c r="HQ295" i="1"/>
  <c r="HQ288" i="1"/>
  <c r="HQ266" i="1"/>
  <c r="HQ284" i="1"/>
  <c r="HQ293" i="1"/>
  <c r="HQ273" i="1"/>
  <c r="HQ283" i="1"/>
  <c r="HQ269" i="1"/>
  <c r="HQ264" i="1"/>
  <c r="HQ276" i="1"/>
  <c r="HQ286" i="1"/>
  <c r="HQ261" i="1"/>
  <c r="HQ289" i="1"/>
  <c r="HQ272" i="1"/>
  <c r="HQ260" i="1"/>
  <c r="HQ258" i="1"/>
  <c r="HQ285" i="1"/>
  <c r="HQ275" i="1"/>
  <c r="HQ280" i="1"/>
  <c r="HQ259" i="1"/>
  <c r="HQ262" i="1"/>
  <c r="HQ291" i="1"/>
  <c r="HQ277" i="1"/>
  <c r="HQ281" i="1"/>
  <c r="HQ279" i="1"/>
  <c r="HQ292" i="1"/>
  <c r="HQ287" i="1"/>
  <c r="HQ282" i="1"/>
  <c r="HQ278" i="1"/>
  <c r="HQ265" i="1"/>
  <c r="HQ271" i="1"/>
  <c r="HQ270" i="1"/>
  <c r="HQ268" i="1"/>
  <c r="HQ290" i="1"/>
  <c r="HQ263" i="1"/>
  <c r="HQ274" i="1"/>
  <c r="HQ296" i="1"/>
  <c r="HQ297" i="1"/>
  <c r="HQ298" i="1"/>
  <c r="HQ299" i="1"/>
  <c r="HQ300" i="1"/>
  <c r="HQ301" i="1"/>
  <c r="HQ302" i="1"/>
  <c r="HQ303" i="1"/>
  <c r="HQ304" i="1"/>
  <c r="CD470" i="1"/>
  <c r="CA470" i="1"/>
  <c r="GJ385" i="1"/>
  <c r="BZ385" i="1"/>
  <c r="BI26" i="45"/>
  <c r="GG472" i="1"/>
  <c r="BY472" i="1" s="1"/>
  <c r="GF473" i="1"/>
  <c r="BX172" i="1"/>
  <c r="HG121" i="1"/>
  <c r="CD157" i="1"/>
  <c r="CD324" i="1"/>
  <c r="HG369" i="1"/>
  <c r="HG288" i="1"/>
  <c r="FY472" i="1"/>
  <c r="FX473" i="1"/>
  <c r="R359" i="51"/>
  <c r="IM264" i="1" l="1"/>
  <c r="HR300" i="1"/>
  <c r="HV300" i="1"/>
  <c r="HR285" i="1"/>
  <c r="HV285" i="1"/>
  <c r="HR293" i="1"/>
  <c r="HV293" i="1"/>
  <c r="CD471" i="1"/>
  <c r="CA471" i="1"/>
  <c r="GG404" i="1"/>
  <c r="BY404" i="1" s="1"/>
  <c r="GF405" i="1"/>
  <c r="HH371" i="1"/>
  <c r="HH290" i="1"/>
  <c r="GJ471" i="1"/>
  <c r="HC349" i="1"/>
  <c r="GX349" i="1" s="1"/>
  <c r="O389" i="51"/>
  <c r="HF349" i="1"/>
  <c r="P311" i="45"/>
  <c r="AT311" i="45" s="1"/>
  <c r="CA385" i="1"/>
  <c r="CE385" i="1"/>
  <c r="HR278" i="1"/>
  <c r="HV278" i="1"/>
  <c r="IM263" i="1"/>
  <c r="HR299" i="1"/>
  <c r="HV299" i="1"/>
  <c r="HR282" i="1"/>
  <c r="HV282" i="1"/>
  <c r="HR258" i="1"/>
  <c r="HV258" i="1"/>
  <c r="HR284" i="1"/>
  <c r="HV284" i="1"/>
  <c r="CD242" i="1"/>
  <c r="HC104" i="1"/>
  <c r="GX104" i="1" s="1"/>
  <c r="Q226" i="51"/>
  <c r="T226" i="51" s="1"/>
  <c r="U226" i="51" s="1"/>
  <c r="P58" i="45"/>
  <c r="AT58" i="45" s="1"/>
  <c r="HF104" i="1"/>
  <c r="HQ140" i="1"/>
  <c r="CA140" i="1"/>
  <c r="CE140" i="1"/>
  <c r="HH370" i="1"/>
  <c r="HH289" i="1"/>
  <c r="GG159" i="1"/>
  <c r="BY159" i="1" s="1"/>
  <c r="GF160" i="1"/>
  <c r="GG160" i="1" s="1"/>
  <c r="BY160" i="1" s="1"/>
  <c r="Q352" i="51"/>
  <c r="P408" i="51"/>
  <c r="FY142" i="1"/>
  <c r="FX143" i="1"/>
  <c r="GG243" i="1"/>
  <c r="BY243" i="1" s="1"/>
  <c r="HH207" i="1" s="1"/>
  <c r="GF244" i="1"/>
  <c r="IM270" i="1"/>
  <c r="HR306" i="1"/>
  <c r="HV306" i="1"/>
  <c r="FY309" i="1"/>
  <c r="FX310" i="1"/>
  <c r="BZ141" i="1"/>
  <c r="GJ141" i="1"/>
  <c r="IM103" i="1"/>
  <c r="HR139" i="1"/>
  <c r="HV139" i="1"/>
  <c r="HR260" i="1"/>
  <c r="HV260" i="1"/>
  <c r="GG473" i="1"/>
  <c r="BY473" i="1" s="1"/>
  <c r="GF474" i="1"/>
  <c r="GG474" i="1" s="1"/>
  <c r="BY474" i="1" s="1"/>
  <c r="IM261" i="1"/>
  <c r="HR297" i="1"/>
  <c r="HV297" i="1"/>
  <c r="HR272" i="1"/>
  <c r="HV272" i="1"/>
  <c r="HR288" i="1"/>
  <c r="HV288" i="1"/>
  <c r="IM260" i="1"/>
  <c r="HR296" i="1"/>
  <c r="HV296" i="1"/>
  <c r="HR279" i="1"/>
  <c r="HV279" i="1"/>
  <c r="HR289" i="1"/>
  <c r="HV289" i="1"/>
  <c r="IM259" i="1"/>
  <c r="HR295" i="1"/>
  <c r="HV295" i="1"/>
  <c r="GC159" i="1"/>
  <c r="BX159" i="1" s="1"/>
  <c r="GB160" i="1"/>
  <c r="GC160" i="1" s="1"/>
  <c r="BX160" i="1" s="1"/>
  <c r="BZ308" i="1"/>
  <c r="GJ308" i="1"/>
  <c r="FY387" i="1"/>
  <c r="FX388" i="1"/>
  <c r="P139" i="45"/>
  <c r="AT139" i="45" s="1"/>
  <c r="Q278" i="51"/>
  <c r="HC187" i="1"/>
  <c r="GX187" i="1" s="1"/>
  <c r="HF187" i="1"/>
  <c r="CA223" i="1"/>
  <c r="CE223" i="1"/>
  <c r="BZ472" i="1"/>
  <c r="HR292" i="1"/>
  <c r="HV292" i="1"/>
  <c r="HG370" i="1"/>
  <c r="HG289" i="1"/>
  <c r="CD325" i="1"/>
  <c r="HR274" i="1"/>
  <c r="HV274" i="1"/>
  <c r="HR281" i="1"/>
  <c r="HV281" i="1"/>
  <c r="HR261" i="1"/>
  <c r="HV261" i="1"/>
  <c r="HR267" i="1"/>
  <c r="HV267" i="1"/>
  <c r="HG122" i="1"/>
  <c r="CD158" i="1"/>
  <c r="HC271" i="1"/>
  <c r="GX271" i="1" s="1"/>
  <c r="HF271" i="1"/>
  <c r="P230" i="45"/>
  <c r="AT230" i="45" s="1"/>
  <c r="HQ307" i="1"/>
  <c r="N392" i="51"/>
  <c r="CA307" i="1"/>
  <c r="CE307" i="1"/>
  <c r="BZ386" i="1"/>
  <c r="GJ386" i="1"/>
  <c r="FY225" i="1"/>
  <c r="FX226" i="1"/>
  <c r="HR286" i="1"/>
  <c r="HV286" i="1"/>
  <c r="HQ113" i="1"/>
  <c r="HQ129" i="1"/>
  <c r="HQ127" i="1"/>
  <c r="HQ99" i="1"/>
  <c r="HQ96" i="1"/>
  <c r="HQ126" i="1"/>
  <c r="HQ123" i="1"/>
  <c r="HQ116" i="1"/>
  <c r="HQ107" i="1"/>
  <c r="HQ106" i="1"/>
  <c r="HQ104" i="1"/>
  <c r="HQ105" i="1"/>
  <c r="HQ120" i="1"/>
  <c r="HQ128" i="1"/>
  <c r="HQ93" i="1"/>
  <c r="HQ114" i="1"/>
  <c r="HQ125" i="1"/>
  <c r="HQ112" i="1"/>
  <c r="HQ119" i="1"/>
  <c r="HQ111" i="1"/>
  <c r="HQ109" i="1"/>
  <c r="HQ92" i="1"/>
  <c r="HQ97" i="1"/>
  <c r="HQ124" i="1"/>
  <c r="HQ108" i="1"/>
  <c r="HQ103" i="1"/>
  <c r="HQ115" i="1"/>
  <c r="HQ98" i="1"/>
  <c r="HQ101" i="1"/>
  <c r="HQ122" i="1"/>
  <c r="HQ121" i="1"/>
  <c r="HQ95" i="1"/>
  <c r="HQ102" i="1"/>
  <c r="HQ118" i="1"/>
  <c r="HQ110" i="1"/>
  <c r="HQ94" i="1"/>
  <c r="HQ100" i="1"/>
  <c r="HQ117" i="1"/>
  <c r="HQ130" i="1"/>
  <c r="HQ131" i="1"/>
  <c r="HQ132" i="1"/>
  <c r="HQ133" i="1"/>
  <c r="HQ134" i="1"/>
  <c r="HQ135" i="1"/>
  <c r="HQ136" i="1"/>
  <c r="HQ137" i="1"/>
  <c r="HQ138" i="1"/>
  <c r="S328" i="45"/>
  <c r="BD328" i="45" s="1"/>
  <c r="GJ224" i="1"/>
  <c r="BZ224" i="1"/>
  <c r="HR266" i="1"/>
  <c r="HV266" i="1"/>
  <c r="CE470" i="1"/>
  <c r="P351" i="51"/>
  <c r="R351" i="51" s="1"/>
  <c r="HR263" i="1"/>
  <c r="HV263" i="1"/>
  <c r="HR290" i="1"/>
  <c r="HV290" i="1"/>
  <c r="HR291" i="1"/>
  <c r="HV291" i="1"/>
  <c r="HR276" i="1"/>
  <c r="HV276" i="1"/>
  <c r="CD403" i="1"/>
  <c r="IP269" i="1"/>
  <c r="IH269" i="1"/>
  <c r="HG371" i="1"/>
  <c r="HG290" i="1"/>
  <c r="CD326" i="1"/>
  <c r="HR277" i="1"/>
  <c r="HV277" i="1"/>
  <c r="HR268" i="1"/>
  <c r="HV268" i="1"/>
  <c r="BZ172" i="1"/>
  <c r="S75" i="45"/>
  <c r="P243" i="51"/>
  <c r="IM262" i="1"/>
  <c r="HR298" i="1"/>
  <c r="HV298" i="1"/>
  <c r="IM258" i="1"/>
  <c r="HR294" i="1"/>
  <c r="HV294" i="1"/>
  <c r="HR264" i="1"/>
  <c r="HV264" i="1"/>
  <c r="IM267" i="1"/>
  <c r="HR303" i="1"/>
  <c r="HV303" i="1"/>
  <c r="HR270" i="1"/>
  <c r="HV270" i="1"/>
  <c r="HR259" i="1"/>
  <c r="HV259" i="1"/>
  <c r="HR269" i="1"/>
  <c r="HV269" i="1"/>
  <c r="HR287" i="1"/>
  <c r="HV287" i="1"/>
  <c r="GC404" i="1"/>
  <c r="BX404" i="1" s="1"/>
  <c r="GB405" i="1"/>
  <c r="IM268" i="1"/>
  <c r="HR304" i="1"/>
  <c r="HV304" i="1"/>
  <c r="HR262" i="1"/>
  <c r="HV262" i="1"/>
  <c r="HB288" i="1"/>
  <c r="GW288" i="1" s="1"/>
  <c r="S247" i="45"/>
  <c r="BD247" i="45" s="1"/>
  <c r="HB369" i="1"/>
  <c r="IM266" i="1"/>
  <c r="HR302" i="1"/>
  <c r="HV302" i="1"/>
  <c r="HR271" i="1"/>
  <c r="HV271" i="1"/>
  <c r="HR280" i="1"/>
  <c r="HV280" i="1"/>
  <c r="HR283" i="1"/>
  <c r="HV283" i="1"/>
  <c r="GC244" i="1"/>
  <c r="BX244" i="1" s="1"/>
  <c r="GB245" i="1"/>
  <c r="FY473" i="1"/>
  <c r="FX474" i="1"/>
  <c r="FY474" i="1" s="1"/>
  <c r="BI27" i="45"/>
  <c r="IM265" i="1"/>
  <c r="HR301" i="1"/>
  <c r="HV301" i="1"/>
  <c r="HR265" i="1"/>
  <c r="HV265" i="1"/>
  <c r="HR275" i="1"/>
  <c r="HV275" i="1"/>
  <c r="HR273" i="1"/>
  <c r="HV273" i="1"/>
  <c r="GC472" i="1"/>
  <c r="BX472" i="1" s="1"/>
  <c r="GB473" i="1"/>
  <c r="HG207" i="1"/>
  <c r="CD243" i="1"/>
  <c r="BD412" i="45"/>
  <c r="BD74" i="45"/>
  <c r="P409" i="51" l="1"/>
  <c r="Q353" i="51"/>
  <c r="CA472" i="1"/>
  <c r="IP267" i="1"/>
  <c r="IH267" i="1"/>
  <c r="IM100" i="1"/>
  <c r="HR136" i="1"/>
  <c r="HV136" i="1"/>
  <c r="HR102" i="1"/>
  <c r="HV102" i="1"/>
  <c r="HR109" i="1"/>
  <c r="HV109" i="1"/>
  <c r="HR107" i="1"/>
  <c r="HV107" i="1"/>
  <c r="GJ472" i="1"/>
  <c r="FY388" i="1"/>
  <c r="FX389" i="1"/>
  <c r="IP262" i="1"/>
  <c r="IH262" i="1"/>
  <c r="IM99" i="1"/>
  <c r="HR135" i="1"/>
  <c r="HV135" i="1"/>
  <c r="HR95" i="1"/>
  <c r="HV95" i="1"/>
  <c r="HR111" i="1"/>
  <c r="HV111" i="1"/>
  <c r="HR116" i="1"/>
  <c r="HV116" i="1"/>
  <c r="HF350" i="1"/>
  <c r="P312" i="45"/>
  <c r="AT312" i="45" s="1"/>
  <c r="O390" i="51"/>
  <c r="BZ411" i="1"/>
  <c r="HC350" i="1"/>
  <c r="GX350" i="1" s="1"/>
  <c r="CA386" i="1"/>
  <c r="CA411" i="1" s="1"/>
  <c r="CE386" i="1"/>
  <c r="GJ387" i="1"/>
  <c r="BZ387" i="1"/>
  <c r="IM98" i="1"/>
  <c r="HR134" i="1"/>
  <c r="HV134" i="1"/>
  <c r="HR121" i="1"/>
  <c r="HV121" i="1"/>
  <c r="HR119" i="1"/>
  <c r="HV119" i="1"/>
  <c r="HR123" i="1"/>
  <c r="HV123" i="1"/>
  <c r="IP270" i="1"/>
  <c r="IH270" i="1"/>
  <c r="P352" i="51"/>
  <c r="R352" i="51" s="1"/>
  <c r="CE471" i="1"/>
  <c r="S249" i="45"/>
  <c r="HB371" i="1"/>
  <c r="HB290" i="1"/>
  <c r="S329" i="45"/>
  <c r="BD329" i="45" s="1"/>
  <c r="IM97" i="1"/>
  <c r="HR133" i="1"/>
  <c r="HV133" i="1"/>
  <c r="HR122" i="1"/>
  <c r="HV122" i="1"/>
  <c r="HR112" i="1"/>
  <c r="HV112" i="1"/>
  <c r="HR126" i="1"/>
  <c r="HV126" i="1"/>
  <c r="FY226" i="1"/>
  <c r="FX227" i="1"/>
  <c r="N393" i="51"/>
  <c r="HC272" i="1"/>
  <c r="GX272" i="1" s="1"/>
  <c r="P231" i="45"/>
  <c r="AT231" i="45" s="1"/>
  <c r="HQ308" i="1"/>
  <c r="HF272" i="1"/>
  <c r="CA308" i="1"/>
  <c r="CE308" i="1"/>
  <c r="IH260" i="1"/>
  <c r="IP260" i="1"/>
  <c r="IH103" i="1"/>
  <c r="IP103" i="1"/>
  <c r="GG244" i="1"/>
  <c r="BY244" i="1" s="1"/>
  <c r="HH208" i="1" s="1"/>
  <c r="GF245" i="1"/>
  <c r="IM104" i="1"/>
  <c r="HR140" i="1"/>
  <c r="HV140" i="1"/>
  <c r="BD413" i="45"/>
  <c r="BD75" i="45"/>
  <c r="HC188" i="1"/>
  <c r="GX188" i="1" s="1"/>
  <c r="HF188" i="1"/>
  <c r="Q279" i="51"/>
  <c r="P140" i="45"/>
  <c r="AT140" i="45" s="1"/>
  <c r="CA224" i="1"/>
  <c r="CE224" i="1"/>
  <c r="IM96" i="1"/>
  <c r="HR132" i="1"/>
  <c r="HV132" i="1"/>
  <c r="HR101" i="1"/>
  <c r="HV101" i="1"/>
  <c r="HR125" i="1"/>
  <c r="HV125" i="1"/>
  <c r="HR96" i="1"/>
  <c r="HV96" i="1"/>
  <c r="GJ225" i="1"/>
  <c r="BZ225" i="1"/>
  <c r="CD160" i="1"/>
  <c r="CD472" i="1"/>
  <c r="IP265" i="1"/>
  <c r="IH265" i="1"/>
  <c r="BI28" i="45"/>
  <c r="IM95" i="1"/>
  <c r="HR131" i="1"/>
  <c r="HV131" i="1"/>
  <c r="HR98" i="1"/>
  <c r="HV98" i="1"/>
  <c r="HR114" i="1"/>
  <c r="HV114" i="1"/>
  <c r="HR99" i="1"/>
  <c r="HV99" i="1"/>
  <c r="IM271" i="1"/>
  <c r="HR307" i="1"/>
  <c r="HV307" i="1"/>
  <c r="CD159" i="1"/>
  <c r="Q227" i="51"/>
  <c r="T227" i="51" s="1"/>
  <c r="U227" i="51" s="1"/>
  <c r="HF105" i="1"/>
  <c r="HQ141" i="1"/>
  <c r="P59" i="45"/>
  <c r="AT59" i="45" s="1"/>
  <c r="HC105" i="1"/>
  <c r="GX105" i="1" s="1"/>
  <c r="CA141" i="1"/>
  <c r="CE141" i="1"/>
  <c r="FY143" i="1"/>
  <c r="FX144" i="1"/>
  <c r="GC473" i="1"/>
  <c r="BX473" i="1" s="1"/>
  <c r="GB474" i="1"/>
  <c r="GC474" i="1" s="1"/>
  <c r="BX474" i="1" s="1"/>
  <c r="CD474" i="1" s="1"/>
  <c r="P355" i="51" s="1"/>
  <c r="IM94" i="1"/>
  <c r="HR130" i="1"/>
  <c r="HV130" i="1"/>
  <c r="HR115" i="1"/>
  <c r="HV115" i="1"/>
  <c r="HR93" i="1"/>
  <c r="HV93" i="1"/>
  <c r="HR127" i="1"/>
  <c r="HV127" i="1"/>
  <c r="FY310" i="1"/>
  <c r="FX311" i="1"/>
  <c r="BZ142" i="1"/>
  <c r="GJ142" i="1"/>
  <c r="HR117" i="1"/>
  <c r="HV117" i="1"/>
  <c r="HR103" i="1"/>
  <c r="HV103" i="1"/>
  <c r="IM132" i="1"/>
  <c r="IM92" i="1"/>
  <c r="IM133" i="1"/>
  <c r="IM135" i="1"/>
  <c r="IM134" i="1"/>
  <c r="IM137" i="1"/>
  <c r="IM136" i="1"/>
  <c r="IM140" i="1"/>
  <c r="IM138" i="1"/>
  <c r="IM148" i="1"/>
  <c r="IM145" i="1"/>
  <c r="IM146" i="1"/>
  <c r="IM149" i="1"/>
  <c r="IM150" i="1"/>
  <c r="IM147" i="1"/>
  <c r="IM141" i="1"/>
  <c r="IM139" i="1"/>
  <c r="IM142" i="1"/>
  <c r="IM144" i="1"/>
  <c r="IM143" i="1"/>
  <c r="HR128" i="1"/>
  <c r="HV128" i="1"/>
  <c r="IM93" i="1"/>
  <c r="HR129" i="1"/>
  <c r="HV129" i="1"/>
  <c r="S248" i="45"/>
  <c r="BD248" i="45" s="1"/>
  <c r="HB370" i="1"/>
  <c r="HB289" i="1"/>
  <c r="GJ309" i="1"/>
  <c r="BZ309" i="1"/>
  <c r="IP263" i="1"/>
  <c r="IH263" i="1"/>
  <c r="IP268" i="1"/>
  <c r="IH268" i="1"/>
  <c r="HR100" i="1"/>
  <c r="HV100" i="1"/>
  <c r="HR108" i="1"/>
  <c r="HV108" i="1"/>
  <c r="HR120" i="1"/>
  <c r="HV120" i="1"/>
  <c r="HR113" i="1"/>
  <c r="HV113" i="1"/>
  <c r="IH259" i="1"/>
  <c r="IP259" i="1"/>
  <c r="HB206" i="1"/>
  <c r="GW206" i="1" s="1"/>
  <c r="S158" i="45"/>
  <c r="BD158" i="45" s="1"/>
  <c r="P297" i="51"/>
  <c r="GC245" i="1"/>
  <c r="BX245" i="1" s="1"/>
  <c r="GB246" i="1"/>
  <c r="GC246" i="1" s="1"/>
  <c r="BX246" i="1" s="1"/>
  <c r="HG208" i="1"/>
  <c r="CD244" i="1"/>
  <c r="P299" i="51" s="1"/>
  <c r="GC405" i="1"/>
  <c r="BX405" i="1" s="1"/>
  <c r="GB406" i="1"/>
  <c r="HR94" i="1"/>
  <c r="HV94" i="1"/>
  <c r="HR124" i="1"/>
  <c r="HV124" i="1"/>
  <c r="HR105" i="1"/>
  <c r="HV105" i="1"/>
  <c r="BZ474" i="1"/>
  <c r="BZ473" i="1"/>
  <c r="CD404" i="1"/>
  <c r="IH258" i="1"/>
  <c r="IP258" i="1"/>
  <c r="IM102" i="1"/>
  <c r="HR138" i="1"/>
  <c r="HV138" i="1"/>
  <c r="HR110" i="1"/>
  <c r="HV110" i="1"/>
  <c r="HR97" i="1"/>
  <c r="HV97" i="1"/>
  <c r="HR104" i="1"/>
  <c r="HV104" i="1"/>
  <c r="S76" i="45"/>
  <c r="P244" i="51"/>
  <c r="S159" i="45"/>
  <c r="P298" i="51"/>
  <c r="HB207" i="1"/>
  <c r="GW207" i="1" s="1"/>
  <c r="IP266" i="1"/>
  <c r="IH266" i="1"/>
  <c r="IM101" i="1"/>
  <c r="HR137" i="1"/>
  <c r="HV137" i="1"/>
  <c r="HR118" i="1"/>
  <c r="HV118" i="1"/>
  <c r="HR92" i="1"/>
  <c r="HV92" i="1"/>
  <c r="HR106" i="1"/>
  <c r="HV106" i="1"/>
  <c r="IP261" i="1"/>
  <c r="IH261" i="1"/>
  <c r="GG405" i="1"/>
  <c r="BY405" i="1" s="1"/>
  <c r="GF406" i="1"/>
  <c r="IP264" i="1"/>
  <c r="IH264" i="1"/>
  <c r="CE472" i="1" l="1"/>
  <c r="P353" i="51"/>
  <c r="R353" i="51" s="1"/>
  <c r="Q354" i="51"/>
  <c r="P410" i="51"/>
  <c r="P411" i="51"/>
  <c r="Q355" i="51"/>
  <c r="R355" i="51" s="1"/>
  <c r="GJ473" i="1"/>
  <c r="BD159" i="45"/>
  <c r="CE474" i="1"/>
  <c r="GJ474" i="1"/>
  <c r="IH96" i="1"/>
  <c r="IP96" i="1"/>
  <c r="IP143" i="1"/>
  <c r="IH143" i="1"/>
  <c r="IP140" i="1"/>
  <c r="IH140" i="1"/>
  <c r="BZ143" i="1"/>
  <c r="GJ143" i="1"/>
  <c r="S78" i="45"/>
  <c r="P246" i="51"/>
  <c r="HF273" i="1"/>
  <c r="HQ309" i="1"/>
  <c r="P232" i="45"/>
  <c r="AT232" i="45" s="1"/>
  <c r="N394" i="51"/>
  <c r="HC273" i="1"/>
  <c r="GX273" i="1" s="1"/>
  <c r="CA309" i="1"/>
  <c r="CE309" i="1"/>
  <c r="IP144" i="1"/>
  <c r="IH144" i="1"/>
  <c r="IP136" i="1"/>
  <c r="IH136" i="1"/>
  <c r="P141" i="45"/>
  <c r="AT141" i="45" s="1"/>
  <c r="HF189" i="1"/>
  <c r="HC189" i="1"/>
  <c r="GX189" i="1" s="1"/>
  <c r="Q280" i="51"/>
  <c r="BZ249" i="1"/>
  <c r="CA225" i="1"/>
  <c r="CA249" i="1" s="1"/>
  <c r="CE225" i="1"/>
  <c r="GJ226" i="1"/>
  <c r="BZ226" i="1"/>
  <c r="GC406" i="1"/>
  <c r="BX406" i="1" s="1"/>
  <c r="GB407" i="1"/>
  <c r="GC407" i="1" s="1"/>
  <c r="BX407" i="1" s="1"/>
  <c r="IP142" i="1"/>
  <c r="IH142" i="1"/>
  <c r="IH137" i="1"/>
  <c r="IP137" i="1"/>
  <c r="S77" i="45"/>
  <c r="P245" i="51"/>
  <c r="BD249" i="45"/>
  <c r="HQ386" i="1"/>
  <c r="HQ375" i="1"/>
  <c r="HQ345" i="1"/>
  <c r="HQ369" i="1"/>
  <c r="HQ361" i="1"/>
  <c r="HQ366" i="1"/>
  <c r="HQ368" i="1"/>
  <c r="HQ363" i="1"/>
  <c r="HQ372" i="1"/>
  <c r="HQ376" i="1"/>
  <c r="HQ371" i="1"/>
  <c r="HQ342" i="1"/>
  <c r="HQ344" i="1"/>
  <c r="HQ341" i="1"/>
  <c r="HQ356" i="1"/>
  <c r="HQ373" i="1"/>
  <c r="HQ339" i="1"/>
  <c r="HQ351" i="1"/>
  <c r="HQ364" i="1"/>
  <c r="HQ362" i="1"/>
  <c r="HQ343" i="1"/>
  <c r="HQ350" i="1"/>
  <c r="HQ348" i="1"/>
  <c r="HQ355" i="1"/>
  <c r="HQ365" i="1"/>
  <c r="HQ346" i="1"/>
  <c r="HQ370" i="1"/>
  <c r="HQ359" i="1"/>
  <c r="HQ353" i="1"/>
  <c r="HQ340" i="1"/>
  <c r="HQ374" i="1"/>
  <c r="HQ360" i="1"/>
  <c r="HQ357" i="1"/>
  <c r="HQ358" i="1"/>
  <c r="HQ367" i="1"/>
  <c r="HQ347" i="1"/>
  <c r="HQ349" i="1"/>
  <c r="HQ354" i="1"/>
  <c r="HQ352" i="1"/>
  <c r="HQ377" i="1"/>
  <c r="HQ378" i="1"/>
  <c r="HQ379" i="1"/>
  <c r="HQ380" i="1"/>
  <c r="HQ381" i="1"/>
  <c r="HQ382" i="1"/>
  <c r="HQ383" i="1"/>
  <c r="HQ384" i="1"/>
  <c r="HQ385" i="1"/>
  <c r="IP99" i="1"/>
  <c r="IH99" i="1"/>
  <c r="FY144" i="1"/>
  <c r="FX145" i="1"/>
  <c r="CD405" i="1"/>
  <c r="IH139" i="1"/>
  <c r="IP139" i="1"/>
  <c r="IP134" i="1"/>
  <c r="IH134" i="1"/>
  <c r="GG406" i="1"/>
  <c r="BY406" i="1" s="1"/>
  <c r="GF407" i="1"/>
  <c r="GG407" i="1" s="1"/>
  <c r="BY407" i="1" s="1"/>
  <c r="IP141" i="1"/>
  <c r="IH141" i="1"/>
  <c r="IH135" i="1"/>
  <c r="IP135" i="1"/>
  <c r="IP98" i="1"/>
  <c r="IH98" i="1"/>
  <c r="IP102" i="1"/>
  <c r="IH102" i="1"/>
  <c r="IH150" i="1"/>
  <c r="IP150" i="1"/>
  <c r="IP92" i="1"/>
  <c r="IH92" i="1"/>
  <c r="IH271" i="1"/>
  <c r="IP271" i="1"/>
  <c r="BI29" i="45"/>
  <c r="IM272" i="1"/>
  <c r="HR308" i="1"/>
  <c r="HV308" i="1"/>
  <c r="IH147" i="1"/>
  <c r="IP147" i="1"/>
  <c r="IH149" i="1"/>
  <c r="IP149" i="1"/>
  <c r="IP132" i="1"/>
  <c r="IH132" i="1"/>
  <c r="Q228" i="51"/>
  <c r="T228" i="51" s="1"/>
  <c r="U228" i="51" s="1"/>
  <c r="HC106" i="1"/>
  <c r="GX106" i="1" s="1"/>
  <c r="HF106" i="1"/>
  <c r="P60" i="45"/>
  <c r="AT60" i="45" s="1"/>
  <c r="HQ142" i="1"/>
  <c r="CA142" i="1"/>
  <c r="CE142" i="1"/>
  <c r="IH94" i="1"/>
  <c r="IP94" i="1"/>
  <c r="IP100" i="1"/>
  <c r="IH100" i="1"/>
  <c r="IP138" i="1"/>
  <c r="IH138" i="1"/>
  <c r="BD414" i="45"/>
  <c r="BD76" i="45"/>
  <c r="IP146" i="1"/>
  <c r="IH146" i="1"/>
  <c r="FY311" i="1"/>
  <c r="FX312" i="1"/>
  <c r="CA474" i="1"/>
  <c r="IH104" i="1"/>
  <c r="IP104" i="1"/>
  <c r="IH97" i="1"/>
  <c r="IP97" i="1"/>
  <c r="FY389" i="1"/>
  <c r="FX390" i="1"/>
  <c r="HB208" i="1"/>
  <c r="GW208" i="1" s="1"/>
  <c r="S160" i="45"/>
  <c r="BD160" i="45" s="1"/>
  <c r="IH133" i="1"/>
  <c r="IP133" i="1"/>
  <c r="IM105" i="1"/>
  <c r="HR141" i="1"/>
  <c r="HV141" i="1"/>
  <c r="IP101" i="1"/>
  <c r="IH101" i="1"/>
  <c r="IH93" i="1"/>
  <c r="IP93" i="1"/>
  <c r="IH145" i="1"/>
  <c r="IP145" i="1"/>
  <c r="BZ310" i="1"/>
  <c r="GJ310" i="1"/>
  <c r="CD473" i="1"/>
  <c r="CA473" i="1"/>
  <c r="GG245" i="1"/>
  <c r="BY245" i="1" s="1"/>
  <c r="CD245" i="1" s="1"/>
  <c r="P300" i="51" s="1"/>
  <c r="GF246" i="1"/>
  <c r="GG246" i="1" s="1"/>
  <c r="BY246" i="1" s="1"/>
  <c r="CD246" i="1" s="1"/>
  <c r="P301" i="51" s="1"/>
  <c r="P313" i="45"/>
  <c r="AT313" i="45" s="1"/>
  <c r="HF351" i="1"/>
  <c r="HQ387" i="1"/>
  <c r="HC351" i="1"/>
  <c r="GX351" i="1" s="1"/>
  <c r="O391" i="51"/>
  <c r="CA387" i="1"/>
  <c r="CE387" i="1"/>
  <c r="BZ388" i="1"/>
  <c r="GJ388" i="1"/>
  <c r="IH95" i="1"/>
  <c r="IP95" i="1"/>
  <c r="S330" i="45"/>
  <c r="BD330" i="45" s="1"/>
  <c r="IP148" i="1"/>
  <c r="IH148" i="1"/>
  <c r="FY227" i="1"/>
  <c r="FX228" i="1"/>
  <c r="CE473" i="1" l="1"/>
  <c r="P354" i="51"/>
  <c r="R354" i="51"/>
  <c r="S162" i="45"/>
  <c r="BI30" i="45"/>
  <c r="HR354" i="1"/>
  <c r="HV354" i="1"/>
  <c r="HR346" i="1"/>
  <c r="HV346" i="1"/>
  <c r="HR341" i="1"/>
  <c r="HV341" i="1"/>
  <c r="IM339" i="1"/>
  <c r="HR375" i="1"/>
  <c r="HV375" i="1"/>
  <c r="HQ225" i="1"/>
  <c r="HQ186" i="1"/>
  <c r="HQ182" i="1"/>
  <c r="HQ215" i="1"/>
  <c r="HQ187" i="1"/>
  <c r="HQ214" i="1"/>
  <c r="HQ205" i="1"/>
  <c r="HQ185" i="1"/>
  <c r="HQ206" i="1"/>
  <c r="HQ204" i="1"/>
  <c r="HQ207" i="1"/>
  <c r="HQ199" i="1"/>
  <c r="HQ213" i="1"/>
  <c r="HQ194" i="1"/>
  <c r="HQ188" i="1"/>
  <c r="HQ201" i="1"/>
  <c r="HQ181" i="1"/>
  <c r="HQ200" i="1"/>
  <c r="HQ179" i="1"/>
  <c r="HQ184" i="1"/>
  <c r="HQ193" i="1"/>
  <c r="HQ197" i="1"/>
  <c r="HQ195" i="1"/>
  <c r="HQ196" i="1"/>
  <c r="HQ198" i="1"/>
  <c r="HQ210" i="1"/>
  <c r="HQ192" i="1"/>
  <c r="HQ183" i="1"/>
  <c r="HQ203" i="1"/>
  <c r="HQ211" i="1"/>
  <c r="HQ208" i="1"/>
  <c r="HQ202" i="1"/>
  <c r="HQ190" i="1"/>
  <c r="HQ180" i="1"/>
  <c r="HQ189" i="1"/>
  <c r="HQ209" i="1"/>
  <c r="HQ178" i="1"/>
  <c r="HQ212" i="1"/>
  <c r="HQ191" i="1"/>
  <c r="HQ216" i="1"/>
  <c r="HQ217" i="1"/>
  <c r="HQ218" i="1"/>
  <c r="HQ219" i="1"/>
  <c r="HQ220" i="1"/>
  <c r="HQ221" i="1"/>
  <c r="HQ222" i="1"/>
  <c r="HQ223" i="1"/>
  <c r="HQ224" i="1"/>
  <c r="FY390" i="1"/>
  <c r="FX391" i="1"/>
  <c r="S161" i="45"/>
  <c r="BD161" i="45" s="1"/>
  <c r="HR349" i="1"/>
  <c r="HV349" i="1"/>
  <c r="HR365" i="1"/>
  <c r="HV365" i="1"/>
  <c r="HR344" i="1"/>
  <c r="HV344" i="1"/>
  <c r="IM350" i="1"/>
  <c r="HR386" i="1"/>
  <c r="HV386" i="1"/>
  <c r="HC107" i="1"/>
  <c r="GX107" i="1" s="1"/>
  <c r="Q229" i="51"/>
  <c r="T229" i="51" s="1"/>
  <c r="U229" i="51" s="1"/>
  <c r="P61" i="45"/>
  <c r="AT61" i="45" s="1"/>
  <c r="HQ143" i="1"/>
  <c r="HF107" i="1"/>
  <c r="CA143" i="1"/>
  <c r="CE143" i="1"/>
  <c r="IM351" i="1"/>
  <c r="HR387" i="1"/>
  <c r="HV387" i="1"/>
  <c r="GJ389" i="1"/>
  <c r="BZ389" i="1"/>
  <c r="S331" i="45"/>
  <c r="BD331" i="45" s="1"/>
  <c r="IM349" i="1"/>
  <c r="HR385" i="1"/>
  <c r="HV385" i="1"/>
  <c r="HR347" i="1"/>
  <c r="HV347" i="1"/>
  <c r="HR355" i="1"/>
  <c r="HV355" i="1"/>
  <c r="HR342" i="1"/>
  <c r="HV342" i="1"/>
  <c r="IM348" i="1"/>
  <c r="HR384" i="1"/>
  <c r="HV384" i="1"/>
  <c r="HR367" i="1"/>
  <c r="HV367" i="1"/>
  <c r="HR348" i="1"/>
  <c r="HV348" i="1"/>
  <c r="HR371" i="1"/>
  <c r="HV371" i="1"/>
  <c r="BZ227" i="1"/>
  <c r="GJ227" i="1"/>
  <c r="IM347" i="1"/>
  <c r="HR383" i="1"/>
  <c r="HV383" i="1"/>
  <c r="HR358" i="1"/>
  <c r="HV358" i="1"/>
  <c r="HR350" i="1"/>
  <c r="HV350" i="1"/>
  <c r="IM340" i="1"/>
  <c r="HR376" i="1"/>
  <c r="HV376" i="1"/>
  <c r="IM273" i="1"/>
  <c r="HR309" i="1"/>
  <c r="HV309" i="1"/>
  <c r="IM346" i="1"/>
  <c r="HR382" i="1"/>
  <c r="HV382" i="1"/>
  <c r="HR357" i="1"/>
  <c r="HV357" i="1"/>
  <c r="HR343" i="1"/>
  <c r="HV343" i="1"/>
  <c r="HR372" i="1"/>
  <c r="HV372" i="1"/>
  <c r="BD415" i="45"/>
  <c r="BD77" i="45"/>
  <c r="IM345" i="1"/>
  <c r="HR381" i="1"/>
  <c r="HV381" i="1"/>
  <c r="HR360" i="1"/>
  <c r="HV360" i="1"/>
  <c r="HR362" i="1"/>
  <c r="HV362" i="1"/>
  <c r="HR363" i="1"/>
  <c r="HV363" i="1"/>
  <c r="IM344" i="1"/>
  <c r="HR380" i="1"/>
  <c r="HV380" i="1"/>
  <c r="HR374" i="1"/>
  <c r="HV374" i="1"/>
  <c r="HR364" i="1"/>
  <c r="HV364" i="1"/>
  <c r="HR368" i="1"/>
  <c r="HV368" i="1"/>
  <c r="P142" i="45"/>
  <c r="AT142" i="45" s="1"/>
  <c r="HQ226" i="1"/>
  <c r="HC190" i="1"/>
  <c r="GX190" i="1" s="1"/>
  <c r="HF190" i="1"/>
  <c r="Q281" i="51"/>
  <c r="CA226" i="1"/>
  <c r="CE226" i="1"/>
  <c r="FY312" i="1"/>
  <c r="FX313" i="1"/>
  <c r="IM106" i="1"/>
  <c r="HR142" i="1"/>
  <c r="HV142" i="1"/>
  <c r="FY145" i="1"/>
  <c r="FX146" i="1"/>
  <c r="IM343" i="1"/>
  <c r="HR379" i="1"/>
  <c r="HV379" i="1"/>
  <c r="HR340" i="1"/>
  <c r="HV340" i="1"/>
  <c r="HR351" i="1"/>
  <c r="HV351" i="1"/>
  <c r="HR366" i="1"/>
  <c r="HV366" i="1"/>
  <c r="IH105" i="1"/>
  <c r="IP105" i="1"/>
  <c r="GJ311" i="1"/>
  <c r="BZ311" i="1"/>
  <c r="GJ144" i="1"/>
  <c r="BZ144" i="1"/>
  <c r="IM342" i="1"/>
  <c r="HR378" i="1"/>
  <c r="HV378" i="1"/>
  <c r="HR353" i="1"/>
  <c r="HV353" i="1"/>
  <c r="HR339" i="1"/>
  <c r="HV339" i="1"/>
  <c r="HR361" i="1"/>
  <c r="HV361" i="1"/>
  <c r="FY228" i="1"/>
  <c r="FX229" i="1"/>
  <c r="HF352" i="1"/>
  <c r="P314" i="45"/>
  <c r="AT314" i="45" s="1"/>
  <c r="O392" i="51"/>
  <c r="HC352" i="1"/>
  <c r="GX352" i="1" s="1"/>
  <c r="HQ388" i="1"/>
  <c r="CA388" i="1"/>
  <c r="CE388" i="1"/>
  <c r="HQ310" i="1"/>
  <c r="N395" i="51"/>
  <c r="HC274" i="1"/>
  <c r="GX274" i="1" s="1"/>
  <c r="HF274" i="1"/>
  <c r="P233" i="45"/>
  <c r="AT233" i="45" s="1"/>
  <c r="CA310" i="1"/>
  <c r="CE310" i="1"/>
  <c r="IP272" i="1"/>
  <c r="IH272" i="1"/>
  <c r="IM341" i="1"/>
  <c r="HR377" i="1"/>
  <c r="HV377" i="1"/>
  <c r="HR359" i="1"/>
  <c r="HV359" i="1"/>
  <c r="HR373" i="1"/>
  <c r="HV373" i="1"/>
  <c r="HR369" i="1"/>
  <c r="HV369" i="1"/>
  <c r="CD407" i="1"/>
  <c r="HR352" i="1"/>
  <c r="HV352" i="1"/>
  <c r="HR370" i="1"/>
  <c r="HV370" i="1"/>
  <c r="HR356" i="1"/>
  <c r="HV356" i="1"/>
  <c r="HR345" i="1"/>
  <c r="HV345" i="1"/>
  <c r="CD406" i="1"/>
  <c r="BD78" i="45"/>
  <c r="FY146" i="1" l="1"/>
  <c r="FX147" i="1"/>
  <c r="IP345" i="1"/>
  <c r="IH345" i="1"/>
  <c r="IM188" i="1"/>
  <c r="HR224" i="1"/>
  <c r="HV224" i="1"/>
  <c r="HR209" i="1"/>
  <c r="HV209" i="1"/>
  <c r="HR196" i="1"/>
  <c r="HV196" i="1"/>
  <c r="HR199" i="1"/>
  <c r="HV199" i="1"/>
  <c r="BZ145" i="1"/>
  <c r="GJ145" i="1"/>
  <c r="IH350" i="1"/>
  <c r="IP350" i="1"/>
  <c r="IM187" i="1"/>
  <c r="HR223" i="1"/>
  <c r="HV223" i="1"/>
  <c r="HR189" i="1"/>
  <c r="HV189" i="1"/>
  <c r="HR195" i="1"/>
  <c r="HV195" i="1"/>
  <c r="HR207" i="1"/>
  <c r="HV207" i="1"/>
  <c r="HC191" i="1"/>
  <c r="GX191" i="1" s="1"/>
  <c r="HQ227" i="1"/>
  <c r="HF191" i="1"/>
  <c r="P143" i="45"/>
  <c r="AT143" i="45" s="1"/>
  <c r="Q282" i="51"/>
  <c r="CA227" i="1"/>
  <c r="CE227" i="1"/>
  <c r="IP348" i="1"/>
  <c r="IH348" i="1"/>
  <c r="IM186" i="1"/>
  <c r="HR222" i="1"/>
  <c r="HV222" i="1"/>
  <c r="HR180" i="1"/>
  <c r="HV180" i="1"/>
  <c r="HR197" i="1"/>
  <c r="HV197" i="1"/>
  <c r="HR204" i="1"/>
  <c r="HV204" i="1"/>
  <c r="IP339" i="1"/>
  <c r="IH339" i="1"/>
  <c r="IP273" i="1"/>
  <c r="IH273" i="1"/>
  <c r="IH347" i="1"/>
  <c r="IP347" i="1"/>
  <c r="IH351" i="1"/>
  <c r="IP351" i="1"/>
  <c r="IM185" i="1"/>
  <c r="HR221" i="1"/>
  <c r="HV221" i="1"/>
  <c r="HR190" i="1"/>
  <c r="HV190" i="1"/>
  <c r="HR193" i="1"/>
  <c r="HV193" i="1"/>
  <c r="HR206" i="1"/>
  <c r="HV206" i="1"/>
  <c r="IH106" i="1"/>
  <c r="IP106" i="1"/>
  <c r="IH344" i="1"/>
  <c r="IP344" i="1"/>
  <c r="IH349" i="1"/>
  <c r="IP349" i="1"/>
  <c r="IM184" i="1"/>
  <c r="HR220" i="1"/>
  <c r="HV220" i="1"/>
  <c r="HR202" i="1"/>
  <c r="HV202" i="1"/>
  <c r="HR184" i="1"/>
  <c r="HV184" i="1"/>
  <c r="HR185" i="1"/>
  <c r="HV185" i="1"/>
  <c r="IP342" i="1"/>
  <c r="IH342" i="1"/>
  <c r="IM183" i="1"/>
  <c r="HR219" i="1"/>
  <c r="HV219" i="1"/>
  <c r="HR208" i="1"/>
  <c r="HV208" i="1"/>
  <c r="HR179" i="1"/>
  <c r="HV179" i="1"/>
  <c r="HR205" i="1"/>
  <c r="HV205" i="1"/>
  <c r="IM190" i="1"/>
  <c r="HR226" i="1"/>
  <c r="HV226" i="1"/>
  <c r="IM182" i="1"/>
  <c r="HR218" i="1"/>
  <c r="HV218" i="1"/>
  <c r="HR211" i="1"/>
  <c r="HV211" i="1"/>
  <c r="HR200" i="1"/>
  <c r="HV200" i="1"/>
  <c r="IM178" i="1"/>
  <c r="IM218" i="1"/>
  <c r="IM219" i="1"/>
  <c r="IM220" i="1"/>
  <c r="IM221" i="1"/>
  <c r="IM232" i="1"/>
  <c r="IM229" i="1"/>
  <c r="IM231" i="1"/>
  <c r="IM230" i="1"/>
  <c r="IM224" i="1"/>
  <c r="IM227" i="1"/>
  <c r="IM225" i="1"/>
  <c r="IM235" i="1"/>
  <c r="IM234" i="1"/>
  <c r="IM233" i="1"/>
  <c r="IM223" i="1"/>
  <c r="IM236" i="1"/>
  <c r="IM226" i="1"/>
  <c r="IM228" i="1"/>
  <c r="IM222" i="1"/>
  <c r="HR214" i="1"/>
  <c r="HV214" i="1"/>
  <c r="FY313" i="1"/>
  <c r="FX314" i="1"/>
  <c r="IM107" i="1"/>
  <c r="HR143" i="1"/>
  <c r="HV143" i="1"/>
  <c r="IM181" i="1"/>
  <c r="HR217" i="1"/>
  <c r="HV217" i="1"/>
  <c r="HR203" i="1"/>
  <c r="HV203" i="1"/>
  <c r="HR181" i="1"/>
  <c r="HV181" i="1"/>
  <c r="HR187" i="1"/>
  <c r="HV187" i="1"/>
  <c r="IM274" i="1"/>
  <c r="HR310" i="1"/>
  <c r="HV310" i="1"/>
  <c r="GJ312" i="1"/>
  <c r="BZ312" i="1"/>
  <c r="IP340" i="1"/>
  <c r="IH340" i="1"/>
  <c r="IM180" i="1"/>
  <c r="HR216" i="1"/>
  <c r="HV216" i="1"/>
  <c r="HR183" i="1"/>
  <c r="HV183" i="1"/>
  <c r="HR201" i="1"/>
  <c r="HV201" i="1"/>
  <c r="IM179" i="1"/>
  <c r="HR215" i="1"/>
  <c r="HV215" i="1"/>
  <c r="P62" i="45"/>
  <c r="AT62" i="45" s="1"/>
  <c r="HC108" i="1"/>
  <c r="GX108" i="1" s="1"/>
  <c r="HF108" i="1"/>
  <c r="Q230" i="51"/>
  <c r="T230" i="51" s="1"/>
  <c r="U230" i="51" s="1"/>
  <c r="HQ144" i="1"/>
  <c r="CA144" i="1"/>
  <c r="CE144" i="1"/>
  <c r="IH341" i="1"/>
  <c r="IP341" i="1"/>
  <c r="HR191" i="1"/>
  <c r="HV191" i="1"/>
  <c r="HR192" i="1"/>
  <c r="HV192" i="1"/>
  <c r="HR188" i="1"/>
  <c r="HV188" i="1"/>
  <c r="HR182" i="1"/>
  <c r="HV182" i="1"/>
  <c r="S332" i="45"/>
  <c r="BD332" i="45" s="1"/>
  <c r="FY229" i="1"/>
  <c r="FX230" i="1"/>
  <c r="IH346" i="1"/>
  <c r="IP346" i="1"/>
  <c r="FY391" i="1"/>
  <c r="FX392" i="1"/>
  <c r="HR212" i="1"/>
  <c r="HV212" i="1"/>
  <c r="HR210" i="1"/>
  <c r="HV210" i="1"/>
  <c r="HR194" i="1"/>
  <c r="HV194" i="1"/>
  <c r="HR186" i="1"/>
  <c r="HV186" i="1"/>
  <c r="S333" i="45"/>
  <c r="BZ228" i="1"/>
  <c r="GJ228" i="1"/>
  <c r="IM352" i="1"/>
  <c r="HR388" i="1"/>
  <c r="HV388" i="1"/>
  <c r="HQ311" i="1"/>
  <c r="HF275" i="1"/>
  <c r="HC275" i="1"/>
  <c r="GX275" i="1" s="1"/>
  <c r="N396" i="51"/>
  <c r="P234" i="45"/>
  <c r="AT234" i="45" s="1"/>
  <c r="CA311" i="1"/>
  <c r="CE311" i="1"/>
  <c r="IP343" i="1"/>
  <c r="IH343" i="1"/>
  <c r="HF353" i="1"/>
  <c r="HQ389" i="1"/>
  <c r="O393" i="51"/>
  <c r="HC353" i="1"/>
  <c r="GX353" i="1" s="1"/>
  <c r="P315" i="45"/>
  <c r="AT315" i="45" s="1"/>
  <c r="CA389" i="1"/>
  <c r="CE389" i="1"/>
  <c r="BZ390" i="1"/>
  <c r="GJ390" i="1"/>
  <c r="HR178" i="1"/>
  <c r="HV178" i="1"/>
  <c r="HR198" i="1"/>
  <c r="HV198" i="1"/>
  <c r="HR213" i="1"/>
  <c r="HV213" i="1"/>
  <c r="IM189" i="1"/>
  <c r="HR225" i="1"/>
  <c r="HV225" i="1"/>
  <c r="BD162" i="45"/>
  <c r="GJ229" i="1" l="1"/>
  <c r="BZ229" i="1"/>
  <c r="IH183" i="1"/>
  <c r="IP183" i="1"/>
  <c r="P63" i="45"/>
  <c r="AT63" i="45" s="1"/>
  <c r="HF109" i="1"/>
  <c r="HC109" i="1"/>
  <c r="GX109" i="1" s="1"/>
  <c r="Q231" i="51"/>
  <c r="T231" i="51" s="1"/>
  <c r="U231" i="51" s="1"/>
  <c r="HQ145" i="1"/>
  <c r="CA145" i="1"/>
  <c r="CE145" i="1"/>
  <c r="IH223" i="1"/>
  <c r="IP223" i="1"/>
  <c r="IH220" i="1"/>
  <c r="IP220" i="1"/>
  <c r="IH190" i="1"/>
  <c r="IP190" i="1"/>
  <c r="IH233" i="1"/>
  <c r="IP233" i="1"/>
  <c r="IP219" i="1"/>
  <c r="IH219" i="1"/>
  <c r="IH184" i="1"/>
  <c r="IP184" i="1"/>
  <c r="IH187" i="1"/>
  <c r="IP187" i="1"/>
  <c r="IP181" i="1"/>
  <c r="IH181" i="1"/>
  <c r="IP234" i="1"/>
  <c r="IH234" i="1"/>
  <c r="IP218" i="1"/>
  <c r="IH218" i="1"/>
  <c r="GJ146" i="1"/>
  <c r="BZ146" i="1"/>
  <c r="Q283" i="51"/>
  <c r="HC192" i="1"/>
  <c r="GX192" i="1" s="1"/>
  <c r="HF192" i="1"/>
  <c r="HQ228" i="1"/>
  <c r="P144" i="45"/>
  <c r="AT144" i="45" s="1"/>
  <c r="CA228" i="1"/>
  <c r="CE228" i="1"/>
  <c r="IH180" i="1"/>
  <c r="IP180" i="1"/>
  <c r="IH274" i="1"/>
  <c r="IP274" i="1"/>
  <c r="IP235" i="1"/>
  <c r="IH235" i="1"/>
  <c r="IH178" i="1"/>
  <c r="IP178" i="1"/>
  <c r="IM191" i="1"/>
  <c r="HR227" i="1"/>
  <c r="HV227" i="1"/>
  <c r="FY314" i="1"/>
  <c r="FX315" i="1"/>
  <c r="IH225" i="1"/>
  <c r="IP225" i="1"/>
  <c r="IH236" i="1"/>
  <c r="IP236" i="1"/>
  <c r="GJ313" i="1"/>
  <c r="BZ313" i="1"/>
  <c r="IH224" i="1"/>
  <c r="IP224" i="1"/>
  <c r="IM353" i="1"/>
  <c r="HR389" i="1"/>
  <c r="HV389" i="1"/>
  <c r="HQ312" i="1"/>
  <c r="N397" i="51"/>
  <c r="HF276" i="1"/>
  <c r="HC276" i="1"/>
  <c r="GX276" i="1" s="1"/>
  <c r="P235" i="45"/>
  <c r="AT235" i="45" s="1"/>
  <c r="CA312" i="1"/>
  <c r="CE312" i="1"/>
  <c r="IH227" i="1"/>
  <c r="IP227" i="1"/>
  <c r="IM275" i="1"/>
  <c r="HR311" i="1"/>
  <c r="HV311" i="1"/>
  <c r="BD333" i="45"/>
  <c r="IP230" i="1"/>
  <c r="IH230" i="1"/>
  <c r="IH186" i="1"/>
  <c r="IP186" i="1"/>
  <c r="IH107" i="1"/>
  <c r="IP107" i="1"/>
  <c r="IM108" i="1"/>
  <c r="HR144" i="1"/>
  <c r="HV144" i="1"/>
  <c r="IP179" i="1"/>
  <c r="IH179" i="1"/>
  <c r="IH222" i="1"/>
  <c r="IP222" i="1"/>
  <c r="IP231" i="1"/>
  <c r="IH231" i="1"/>
  <c r="IH188" i="1"/>
  <c r="IP188" i="1"/>
  <c r="HQ390" i="1"/>
  <c r="HC354" i="1"/>
  <c r="GX354" i="1" s="1"/>
  <c r="P316" i="45"/>
  <c r="O394" i="51"/>
  <c r="HF354" i="1"/>
  <c r="CA390" i="1"/>
  <c r="CE390" i="1"/>
  <c r="FY392" i="1"/>
  <c r="FX393" i="1"/>
  <c r="IP228" i="1"/>
  <c r="IH228" i="1"/>
  <c r="IP229" i="1"/>
  <c r="IH229" i="1"/>
  <c r="IP185" i="1"/>
  <c r="IH185" i="1"/>
  <c r="IH221" i="1"/>
  <c r="IP221" i="1"/>
  <c r="IH189" i="1"/>
  <c r="IP189" i="1"/>
  <c r="IH352" i="1"/>
  <c r="IP352" i="1"/>
  <c r="BZ391" i="1"/>
  <c r="GJ391" i="1"/>
  <c r="FY230" i="1"/>
  <c r="FX231" i="1"/>
  <c r="IP226" i="1"/>
  <c r="IH226" i="1"/>
  <c r="IH232" i="1"/>
  <c r="IP232" i="1"/>
  <c r="IP182" i="1"/>
  <c r="IH182" i="1"/>
  <c r="FY147" i="1"/>
  <c r="FX148" i="1"/>
  <c r="HQ313" i="1" l="1"/>
  <c r="P236" i="45"/>
  <c r="AT236" i="45" s="1"/>
  <c r="HC277" i="1"/>
  <c r="GX277" i="1" s="1"/>
  <c r="N398" i="51"/>
  <c r="HF277" i="1"/>
  <c r="CA313" i="1"/>
  <c r="CE313" i="1"/>
  <c r="IM354" i="1"/>
  <c r="HR390" i="1"/>
  <c r="HV390" i="1"/>
  <c r="IH275" i="1"/>
  <c r="IP275" i="1"/>
  <c r="IM276" i="1"/>
  <c r="HR312" i="1"/>
  <c r="HV312" i="1"/>
  <c r="IM109" i="1"/>
  <c r="HR145" i="1"/>
  <c r="HV145" i="1"/>
  <c r="HC110" i="1"/>
  <c r="GX110" i="1" s="1"/>
  <c r="P64" i="45"/>
  <c r="AT64" i="45" s="1"/>
  <c r="Q232" i="51"/>
  <c r="T232" i="51" s="1"/>
  <c r="U232" i="51" s="1"/>
  <c r="HQ146" i="1"/>
  <c r="HF110" i="1"/>
  <c r="CA146" i="1"/>
  <c r="CE146" i="1"/>
  <c r="HQ391" i="1"/>
  <c r="P317" i="45"/>
  <c r="AT317" i="45" s="1"/>
  <c r="HC355" i="1"/>
  <c r="GX355" i="1" s="1"/>
  <c r="HF355" i="1"/>
  <c r="O395" i="51"/>
  <c r="CA391" i="1"/>
  <c r="CE391" i="1"/>
  <c r="FY393" i="1"/>
  <c r="FX394" i="1"/>
  <c r="IP353" i="1"/>
  <c r="IH353" i="1"/>
  <c r="FY231" i="1"/>
  <c r="FX232" i="1"/>
  <c r="IP108" i="1"/>
  <c r="IH108" i="1"/>
  <c r="IP191" i="1"/>
  <c r="IH191" i="1"/>
  <c r="AT316" i="45"/>
  <c r="O316" i="45"/>
  <c r="BZ147" i="1"/>
  <c r="GJ147" i="1"/>
  <c r="GJ392" i="1"/>
  <c r="BZ392" i="1"/>
  <c r="FY315" i="1"/>
  <c r="FX316" i="1"/>
  <c r="FY148" i="1"/>
  <c r="FX149" i="1"/>
  <c r="GJ230" i="1"/>
  <c r="BZ230" i="1"/>
  <c r="GJ314" i="1"/>
  <c r="BZ314" i="1"/>
  <c r="IM192" i="1"/>
  <c r="HR228" i="1"/>
  <c r="HV228" i="1"/>
  <c r="HF193" i="1"/>
  <c r="HC193" i="1"/>
  <c r="GX193" i="1" s="1"/>
  <c r="P145" i="45"/>
  <c r="AT145" i="45" s="1"/>
  <c r="HQ229" i="1"/>
  <c r="Q284" i="51"/>
  <c r="CA229" i="1"/>
  <c r="CE229" i="1"/>
  <c r="IM110" i="1" l="1"/>
  <c r="HR146" i="1"/>
  <c r="HV146" i="1"/>
  <c r="FY149" i="1"/>
  <c r="FX150" i="1"/>
  <c r="GJ148" i="1"/>
  <c r="BZ148" i="1"/>
  <c r="IP276" i="1"/>
  <c r="IH276" i="1"/>
  <c r="IM193" i="1"/>
  <c r="HR229" i="1"/>
  <c r="HV229" i="1"/>
  <c r="O396" i="51"/>
  <c r="P318" i="45"/>
  <c r="AT318" i="45" s="1"/>
  <c r="HC356" i="1"/>
  <c r="GX356" i="1" s="1"/>
  <c r="HQ392" i="1"/>
  <c r="HF356" i="1"/>
  <c r="CA392" i="1"/>
  <c r="CE392" i="1"/>
  <c r="FY316" i="1"/>
  <c r="FX317" i="1"/>
  <c r="IM355" i="1"/>
  <c r="HR391" i="1"/>
  <c r="HV391" i="1"/>
  <c r="BZ315" i="1"/>
  <c r="GJ315" i="1"/>
  <c r="FY394" i="1"/>
  <c r="FX395" i="1"/>
  <c r="HQ230" i="1"/>
  <c r="HC194" i="1"/>
  <c r="GX194" i="1" s="1"/>
  <c r="Q285" i="51"/>
  <c r="P146" i="45"/>
  <c r="AT146" i="45" s="1"/>
  <c r="HF194" i="1"/>
  <c r="CA230" i="1"/>
  <c r="CE230" i="1"/>
  <c r="HF111" i="1"/>
  <c r="HC111" i="1"/>
  <c r="GX111" i="1" s="1"/>
  <c r="Q233" i="51"/>
  <c r="T233" i="51" s="1"/>
  <c r="U233" i="51" s="1"/>
  <c r="HQ147" i="1"/>
  <c r="P65" i="45"/>
  <c r="AT65" i="45" s="1"/>
  <c r="CA147" i="1"/>
  <c r="CE147" i="1"/>
  <c r="IH192" i="1"/>
  <c r="IP192" i="1"/>
  <c r="FY232" i="1"/>
  <c r="FX233" i="1"/>
  <c r="BZ393" i="1"/>
  <c r="GJ393" i="1"/>
  <c r="IH109" i="1"/>
  <c r="IP109" i="1"/>
  <c r="IP354" i="1"/>
  <c r="IH354" i="1"/>
  <c r="P237" i="45"/>
  <c r="AT237" i="45" s="1"/>
  <c r="N399" i="51"/>
  <c r="HQ314" i="1"/>
  <c r="HF278" i="1"/>
  <c r="HC278" i="1"/>
  <c r="GX278" i="1" s="1"/>
  <c r="CA314" i="1"/>
  <c r="CE314" i="1"/>
  <c r="GJ231" i="1"/>
  <c r="BZ231" i="1"/>
  <c r="IM277" i="1"/>
  <c r="HR313" i="1"/>
  <c r="HV313" i="1"/>
  <c r="IM111" i="1" l="1"/>
  <c r="HR147" i="1"/>
  <c r="HV147" i="1"/>
  <c r="FY395" i="1"/>
  <c r="FX396" i="1"/>
  <c r="FY317" i="1"/>
  <c r="FX318" i="1"/>
  <c r="IH193" i="1"/>
  <c r="IP193" i="1"/>
  <c r="HC357" i="1"/>
  <c r="GX357" i="1" s="1"/>
  <c r="O397" i="51"/>
  <c r="HF357" i="1"/>
  <c r="P319" i="45"/>
  <c r="AT319" i="45" s="1"/>
  <c r="HQ393" i="1"/>
  <c r="CA393" i="1"/>
  <c r="CE393" i="1"/>
  <c r="N400" i="51"/>
  <c r="HC279" i="1"/>
  <c r="GX279" i="1" s="1"/>
  <c r="HQ315" i="1"/>
  <c r="HF279" i="1"/>
  <c r="P238" i="45"/>
  <c r="AT238" i="45" s="1"/>
  <c r="CA315" i="1"/>
  <c r="CE315" i="1"/>
  <c r="IM278" i="1"/>
  <c r="HR314" i="1"/>
  <c r="HV314" i="1"/>
  <c r="IL278" i="1" s="1"/>
  <c r="IG278" i="1" s="1"/>
  <c r="IH110" i="1"/>
  <c r="IP110" i="1"/>
  <c r="GJ316" i="1"/>
  <c r="BZ316" i="1"/>
  <c r="IP355" i="1"/>
  <c r="IH355" i="1"/>
  <c r="FY150" i="1"/>
  <c r="FX151" i="1"/>
  <c r="FY233" i="1"/>
  <c r="FX234" i="1"/>
  <c r="HF195" i="1"/>
  <c r="HQ231" i="1"/>
  <c r="HC195" i="1"/>
  <c r="GX195" i="1" s="1"/>
  <c r="Q286" i="51"/>
  <c r="P147" i="45"/>
  <c r="AT147" i="45" s="1"/>
  <c r="CA231" i="1"/>
  <c r="CE231" i="1"/>
  <c r="BZ149" i="1"/>
  <c r="GJ149" i="1"/>
  <c r="Q234" i="51"/>
  <c r="T234" i="51" s="1"/>
  <c r="U234" i="51" s="1"/>
  <c r="HF112" i="1"/>
  <c r="HC112" i="1"/>
  <c r="GX112" i="1" s="1"/>
  <c r="P66" i="45"/>
  <c r="AT66" i="45" s="1"/>
  <c r="HQ148" i="1"/>
  <c r="CA148" i="1"/>
  <c r="CE148" i="1"/>
  <c r="IM194" i="1"/>
  <c r="HV230" i="1"/>
  <c r="HR230" i="1"/>
  <c r="GJ394" i="1"/>
  <c r="BZ394" i="1"/>
  <c r="GJ232" i="1"/>
  <c r="BZ232" i="1"/>
  <c r="IP277" i="1"/>
  <c r="IH277" i="1"/>
  <c r="IM356" i="1"/>
  <c r="HR392" i="1"/>
  <c r="HV392" i="1"/>
  <c r="BZ150" i="1" l="1"/>
  <c r="GJ150" i="1"/>
  <c r="IH278" i="1"/>
  <c r="IP278" i="1"/>
  <c r="FY318" i="1"/>
  <c r="FX319" i="1"/>
  <c r="IH194" i="1"/>
  <c r="IP194" i="1"/>
  <c r="GJ317" i="1"/>
  <c r="BZ317" i="1"/>
  <c r="FY396" i="1"/>
  <c r="FX397" i="1"/>
  <c r="IM195" i="1"/>
  <c r="HR231" i="1"/>
  <c r="HV231" i="1"/>
  <c r="BZ395" i="1"/>
  <c r="GJ395" i="1"/>
  <c r="HQ149" i="1"/>
  <c r="HF113" i="1"/>
  <c r="P67" i="45"/>
  <c r="AT67" i="45" s="1"/>
  <c r="HC113" i="1"/>
  <c r="GX113" i="1" s="1"/>
  <c r="Q235" i="51"/>
  <c r="T235" i="51" s="1"/>
  <c r="U235" i="51" s="1"/>
  <c r="CA149" i="1"/>
  <c r="CE149" i="1"/>
  <c r="FY234" i="1"/>
  <c r="FX235" i="1"/>
  <c r="IM357" i="1"/>
  <c r="HR393" i="1"/>
  <c r="HV393" i="1"/>
  <c r="IH111" i="1"/>
  <c r="IP111" i="1"/>
  <c r="HC196" i="1"/>
  <c r="GX196" i="1" s="1"/>
  <c r="P148" i="45"/>
  <c r="AT148" i="45" s="1"/>
  <c r="HQ232" i="1"/>
  <c r="Q287" i="51"/>
  <c r="HF196" i="1"/>
  <c r="CE232" i="1"/>
  <c r="CA232" i="1"/>
  <c r="BZ233" i="1"/>
  <c r="GJ233" i="1"/>
  <c r="IP356" i="1"/>
  <c r="IH356" i="1"/>
  <c r="IM279" i="1"/>
  <c r="HR315" i="1"/>
  <c r="HV315" i="1"/>
  <c r="IL279" i="1" s="1"/>
  <c r="IG279" i="1" s="1"/>
  <c r="IM112" i="1"/>
  <c r="HR148" i="1"/>
  <c r="HV148" i="1"/>
  <c r="N401" i="51"/>
  <c r="HQ316" i="1"/>
  <c r="HF280" i="1"/>
  <c r="P239" i="45"/>
  <c r="AT239" i="45" s="1"/>
  <c r="HC280" i="1"/>
  <c r="GX280" i="1" s="1"/>
  <c r="CA316" i="1"/>
  <c r="CE316" i="1"/>
  <c r="O398" i="51"/>
  <c r="HF358" i="1"/>
  <c r="HC358" i="1"/>
  <c r="GX358" i="1" s="1"/>
  <c r="HQ394" i="1"/>
  <c r="P320" i="45"/>
  <c r="AT320" i="45" s="1"/>
  <c r="CA394" i="1"/>
  <c r="CE394" i="1"/>
  <c r="FY151" i="1"/>
  <c r="FX152" i="1"/>
  <c r="HC281" i="1" l="1"/>
  <c r="GX281" i="1" s="1"/>
  <c r="HF281" i="1"/>
  <c r="P240" i="45"/>
  <c r="AT240" i="45" s="1"/>
  <c r="HQ317" i="1"/>
  <c r="N402" i="51"/>
  <c r="CA317" i="1"/>
  <c r="CE317" i="1"/>
  <c r="FY319" i="1"/>
  <c r="FX320" i="1"/>
  <c r="BZ318" i="1"/>
  <c r="GJ318" i="1"/>
  <c r="IH357" i="1"/>
  <c r="IP357" i="1"/>
  <c r="IM113" i="1"/>
  <c r="HR149" i="1"/>
  <c r="HV149" i="1"/>
  <c r="FY152" i="1"/>
  <c r="FX153" i="1"/>
  <c r="IM196" i="1"/>
  <c r="HR232" i="1"/>
  <c r="HV232" i="1"/>
  <c r="FY235" i="1"/>
  <c r="FX236" i="1"/>
  <c r="FY397" i="1"/>
  <c r="FX398" i="1"/>
  <c r="BZ234" i="1"/>
  <c r="GJ234" i="1"/>
  <c r="IP195" i="1"/>
  <c r="IH195" i="1"/>
  <c r="BZ396" i="1"/>
  <c r="GJ396" i="1"/>
  <c r="GJ151" i="1"/>
  <c r="BZ151" i="1"/>
  <c r="IM280" i="1"/>
  <c r="HR316" i="1"/>
  <c r="HV316" i="1"/>
  <c r="IL280" i="1" s="1"/>
  <c r="IG280" i="1" s="1"/>
  <c r="IH279" i="1"/>
  <c r="IP279" i="1"/>
  <c r="IP112" i="1"/>
  <c r="IH112" i="1"/>
  <c r="O399" i="51"/>
  <c r="HF359" i="1"/>
  <c r="HQ395" i="1"/>
  <c r="P321" i="45"/>
  <c r="AT321" i="45" s="1"/>
  <c r="HC359" i="1"/>
  <c r="GX359" i="1" s="1"/>
  <c r="CA395" i="1"/>
  <c r="CE395" i="1"/>
  <c r="IM358" i="1"/>
  <c r="HR394" i="1"/>
  <c r="HV394" i="1"/>
  <c r="HF197" i="1"/>
  <c r="P149" i="45"/>
  <c r="AT149" i="45" s="1"/>
  <c r="HC197" i="1"/>
  <c r="GX197" i="1" s="1"/>
  <c r="Q288" i="51"/>
  <c r="HQ233" i="1"/>
  <c r="CA233" i="1"/>
  <c r="CE233" i="1"/>
  <c r="Q236" i="51"/>
  <c r="T236" i="51" s="1"/>
  <c r="U236" i="51" s="1"/>
  <c r="HC114" i="1"/>
  <c r="GX114" i="1" s="1"/>
  <c r="P68" i="45"/>
  <c r="AT68" i="45" s="1"/>
  <c r="HQ150" i="1"/>
  <c r="HF114" i="1"/>
  <c r="CA150" i="1"/>
  <c r="CE150" i="1"/>
  <c r="BZ397" i="1" l="1"/>
  <c r="GJ397" i="1"/>
  <c r="IH280" i="1"/>
  <c r="IP280" i="1"/>
  <c r="FY236" i="1"/>
  <c r="FX237" i="1"/>
  <c r="GJ235" i="1"/>
  <c r="BZ235" i="1"/>
  <c r="IH358" i="1"/>
  <c r="IP358" i="1"/>
  <c r="IM114" i="1"/>
  <c r="HR150" i="1"/>
  <c r="HV150" i="1"/>
  <c r="FY320" i="1"/>
  <c r="FX321" i="1"/>
  <c r="IH196" i="1"/>
  <c r="IP196" i="1"/>
  <c r="BZ319" i="1"/>
  <c r="GJ319" i="1"/>
  <c r="Q237" i="51"/>
  <c r="T237" i="51" s="1"/>
  <c r="U237" i="51" s="1"/>
  <c r="HQ151" i="1"/>
  <c r="HC115" i="1"/>
  <c r="GX115" i="1" s="1"/>
  <c r="HF115" i="1"/>
  <c r="P69" i="45"/>
  <c r="AT69" i="45" s="1"/>
  <c r="CA151" i="1"/>
  <c r="CE151" i="1"/>
  <c r="P150" i="45"/>
  <c r="AT150" i="45" s="1"/>
  <c r="Q289" i="51"/>
  <c r="HC198" i="1"/>
  <c r="GX198" i="1" s="1"/>
  <c r="HQ234" i="1"/>
  <c r="HF198" i="1"/>
  <c r="CA234" i="1"/>
  <c r="CE234" i="1"/>
  <c r="HC282" i="1"/>
  <c r="GX282" i="1" s="1"/>
  <c r="N403" i="51"/>
  <c r="HF282" i="1"/>
  <c r="HQ318" i="1"/>
  <c r="P241" i="45"/>
  <c r="AT241" i="45" s="1"/>
  <c r="CA318" i="1"/>
  <c r="CE318" i="1"/>
  <c r="IM197" i="1"/>
  <c r="HR233" i="1"/>
  <c r="HV233" i="1"/>
  <c r="FY153" i="1"/>
  <c r="FX154" i="1"/>
  <c r="IM359" i="1"/>
  <c r="HR395" i="1"/>
  <c r="HV395" i="1"/>
  <c r="BZ152" i="1"/>
  <c r="GJ152" i="1"/>
  <c r="IH113" i="1"/>
  <c r="IP113" i="1"/>
  <c r="IM281" i="1"/>
  <c r="HR317" i="1"/>
  <c r="HV317" i="1"/>
  <c r="IL281" i="1" s="1"/>
  <c r="IG281" i="1" s="1"/>
  <c r="HF360" i="1"/>
  <c r="HQ396" i="1"/>
  <c r="P322" i="45"/>
  <c r="AT322" i="45" s="1"/>
  <c r="O400" i="51"/>
  <c r="HC360" i="1"/>
  <c r="GX360" i="1" s="1"/>
  <c r="CA396" i="1"/>
  <c r="CE396" i="1"/>
  <c r="FY398" i="1"/>
  <c r="FX399" i="1"/>
  <c r="IM198" i="1" l="1"/>
  <c r="HR234" i="1"/>
  <c r="HV234" i="1"/>
  <c r="FY321" i="1"/>
  <c r="FX322" i="1"/>
  <c r="GJ320" i="1"/>
  <c r="BZ320" i="1"/>
  <c r="FY237" i="1"/>
  <c r="FX238" i="1"/>
  <c r="HQ152" i="1"/>
  <c r="Q238" i="51"/>
  <c r="T238" i="51" s="1"/>
  <c r="U238" i="51" s="1"/>
  <c r="P70" i="45"/>
  <c r="AT70" i="45" s="1"/>
  <c r="HF116" i="1"/>
  <c r="HC116" i="1"/>
  <c r="GX116" i="1" s="1"/>
  <c r="CA152" i="1"/>
  <c r="CE152" i="1"/>
  <c r="BZ236" i="1"/>
  <c r="GJ236" i="1"/>
  <c r="IM360" i="1"/>
  <c r="HR396" i="1"/>
  <c r="HV396" i="1"/>
  <c r="FY154" i="1"/>
  <c r="FX155" i="1"/>
  <c r="N404" i="51"/>
  <c r="HQ319" i="1"/>
  <c r="HC283" i="1"/>
  <c r="GX283" i="1" s="1"/>
  <c r="HF283" i="1"/>
  <c r="P242" i="45"/>
  <c r="AT242" i="45" s="1"/>
  <c r="CA319" i="1"/>
  <c r="CE319" i="1"/>
  <c r="IH114" i="1"/>
  <c r="IP114" i="1"/>
  <c r="FY399" i="1"/>
  <c r="FX400" i="1"/>
  <c r="IM363" i="1"/>
  <c r="IM282" i="1"/>
  <c r="HR318" i="1"/>
  <c r="HV318" i="1"/>
  <c r="GJ398" i="1"/>
  <c r="BZ398" i="1"/>
  <c r="AT424" i="45"/>
  <c r="BZ153" i="1"/>
  <c r="GJ153" i="1"/>
  <c r="P151" i="45"/>
  <c r="AT151" i="45" s="1"/>
  <c r="HF199" i="1"/>
  <c r="HQ235" i="1"/>
  <c r="Q290" i="51"/>
  <c r="HC199" i="1"/>
  <c r="GX199" i="1" s="1"/>
  <c r="CA235" i="1"/>
  <c r="CE235" i="1"/>
  <c r="P323" i="45"/>
  <c r="AT323" i="45" s="1"/>
  <c r="HQ397" i="1"/>
  <c r="O401" i="51"/>
  <c r="HF361" i="1"/>
  <c r="HC361" i="1"/>
  <c r="GX361" i="1" s="1"/>
  <c r="CA397" i="1"/>
  <c r="CE397" i="1"/>
  <c r="IH197" i="1"/>
  <c r="IP197" i="1"/>
  <c r="IH359" i="1"/>
  <c r="IP359" i="1"/>
  <c r="IH281" i="1"/>
  <c r="IP281" i="1"/>
  <c r="IM115" i="1"/>
  <c r="HR151" i="1"/>
  <c r="HV151" i="1"/>
  <c r="FY238" i="1" l="1"/>
  <c r="FX239" i="1"/>
  <c r="IH198" i="1"/>
  <c r="IP198" i="1"/>
  <c r="FY155" i="1"/>
  <c r="FX156" i="1"/>
  <c r="BZ237" i="1"/>
  <c r="GJ237" i="1"/>
  <c r="IM361" i="1"/>
  <c r="HR397" i="1"/>
  <c r="HV397" i="1"/>
  <c r="BZ154" i="1"/>
  <c r="GJ154" i="1"/>
  <c r="HC365" i="1"/>
  <c r="P243" i="45"/>
  <c r="AT243" i="45" s="1"/>
  <c r="HC284" i="1"/>
  <c r="GX284" i="1" s="1"/>
  <c r="HF284" i="1"/>
  <c r="N405" i="51"/>
  <c r="HF365" i="1"/>
  <c r="CA320" i="1"/>
  <c r="CE320" i="1"/>
  <c r="O402" i="51"/>
  <c r="P324" i="45"/>
  <c r="AT324" i="45" s="1"/>
  <c r="HQ398" i="1"/>
  <c r="HF362" i="1"/>
  <c r="HC362" i="1"/>
  <c r="GX362" i="1" s="1"/>
  <c r="CA398" i="1"/>
  <c r="CE398" i="1"/>
  <c r="IL282" i="1"/>
  <c r="IG282" i="1" s="1"/>
  <c r="IL363" i="1"/>
  <c r="IG363" i="1" s="1"/>
  <c r="IH282" i="1"/>
  <c r="IP282" i="1"/>
  <c r="P71" i="45"/>
  <c r="AT71" i="45" s="1"/>
  <c r="HC117" i="1"/>
  <c r="GX117" i="1" s="1"/>
  <c r="HF117" i="1"/>
  <c r="HQ153" i="1"/>
  <c r="Q239" i="51"/>
  <c r="CA153" i="1"/>
  <c r="CE153" i="1"/>
  <c r="IM364" i="1"/>
  <c r="IM283" i="1"/>
  <c r="HR319" i="1"/>
  <c r="HV319" i="1"/>
  <c r="IP360" i="1"/>
  <c r="IH360" i="1"/>
  <c r="FY400" i="1"/>
  <c r="FX401" i="1"/>
  <c r="IP363" i="1"/>
  <c r="IH363" i="1"/>
  <c r="GJ399" i="1"/>
  <c r="BZ399" i="1"/>
  <c r="P152" i="45"/>
  <c r="AT152" i="45" s="1"/>
  <c r="HC200" i="1"/>
  <c r="GX200" i="1" s="1"/>
  <c r="HQ236" i="1"/>
  <c r="HF200" i="1"/>
  <c r="Q291" i="51"/>
  <c r="CA236" i="1"/>
  <c r="CE236" i="1"/>
  <c r="IM116" i="1"/>
  <c r="HR152" i="1"/>
  <c r="HV152" i="1"/>
  <c r="FY322" i="1"/>
  <c r="FX323" i="1"/>
  <c r="IM199" i="1"/>
  <c r="HR235" i="1"/>
  <c r="HV235" i="1"/>
  <c r="IP115" i="1"/>
  <c r="IH115" i="1"/>
  <c r="BZ321" i="1"/>
  <c r="GJ321" i="1"/>
  <c r="N406" i="51" l="1"/>
  <c r="P244" i="45"/>
  <c r="AT244" i="45" s="1"/>
  <c r="HF366" i="1"/>
  <c r="HF285" i="1"/>
  <c r="HC285" i="1"/>
  <c r="GX285" i="1" s="1"/>
  <c r="HC366" i="1"/>
  <c r="CA321" i="1"/>
  <c r="CE321" i="1"/>
  <c r="IM362" i="1"/>
  <c r="HR398" i="1"/>
  <c r="HV398" i="1"/>
  <c r="BZ155" i="1"/>
  <c r="GJ155" i="1"/>
  <c r="IP116" i="1"/>
  <c r="IH116" i="1"/>
  <c r="P72" i="45"/>
  <c r="AT72" i="45" s="1"/>
  <c r="HC118" i="1"/>
  <c r="GX118" i="1" s="1"/>
  <c r="BZ171" i="1"/>
  <c r="HF118" i="1"/>
  <c r="Q240" i="51"/>
  <c r="CA154" i="1"/>
  <c r="CE154" i="1"/>
  <c r="IP364" i="1"/>
  <c r="IH364" i="1"/>
  <c r="IM200" i="1"/>
  <c r="HR236" i="1"/>
  <c r="HV236" i="1"/>
  <c r="FY239" i="1"/>
  <c r="FX240" i="1"/>
  <c r="IH361" i="1"/>
  <c r="IP361" i="1"/>
  <c r="GJ238" i="1"/>
  <c r="BZ238" i="1"/>
  <c r="T239" i="51"/>
  <c r="U239" i="51" s="1"/>
  <c r="R239" i="51"/>
  <c r="IH283" i="1"/>
  <c r="IP283" i="1"/>
  <c r="FY323" i="1"/>
  <c r="FX324" i="1"/>
  <c r="IM117" i="1"/>
  <c r="HR153" i="1"/>
  <c r="HV153" i="1"/>
  <c r="GJ400" i="1"/>
  <c r="BZ400" i="1"/>
  <c r="IP199" i="1"/>
  <c r="IH199" i="1"/>
  <c r="GJ322" i="1"/>
  <c r="BZ322" i="1"/>
  <c r="HQ237" i="1"/>
  <c r="HF201" i="1"/>
  <c r="P153" i="45"/>
  <c r="AT153" i="45" s="1"/>
  <c r="HC201" i="1"/>
  <c r="GX201" i="1" s="1"/>
  <c r="Q292" i="51"/>
  <c r="CE237" i="1"/>
  <c r="CA237" i="1"/>
  <c r="HF363" i="1"/>
  <c r="P325" i="45"/>
  <c r="AT325" i="45" s="1"/>
  <c r="HQ399" i="1"/>
  <c r="O403" i="51"/>
  <c r="HC363" i="1"/>
  <c r="GX363" i="1" s="1"/>
  <c r="CA399" i="1"/>
  <c r="CE399" i="1"/>
  <c r="FY401" i="1"/>
  <c r="FX402" i="1"/>
  <c r="IL364" i="1"/>
  <c r="IG364" i="1" s="1"/>
  <c r="IL283" i="1"/>
  <c r="IG283" i="1" s="1"/>
  <c r="FY156" i="1"/>
  <c r="FX157" i="1"/>
  <c r="P154" i="45" l="1"/>
  <c r="AT154" i="45" s="1"/>
  <c r="Q293" i="51"/>
  <c r="HC202" i="1"/>
  <c r="GX202" i="1" s="1"/>
  <c r="HQ238" i="1"/>
  <c r="HF202" i="1"/>
  <c r="CA238" i="1"/>
  <c r="CE238" i="1"/>
  <c r="FY157" i="1"/>
  <c r="FX158" i="1"/>
  <c r="GJ156" i="1"/>
  <c r="BZ156" i="1"/>
  <c r="IH362" i="1"/>
  <c r="IP362" i="1"/>
  <c r="P326" i="45"/>
  <c r="AT326" i="45" s="1"/>
  <c r="HC364" i="1"/>
  <c r="GX364" i="1" s="1"/>
  <c r="HF364" i="1"/>
  <c r="O404" i="51"/>
  <c r="HQ400" i="1"/>
  <c r="CA400" i="1"/>
  <c r="CE400" i="1"/>
  <c r="IH200" i="1"/>
  <c r="IP200" i="1"/>
  <c r="HR399" i="1"/>
  <c r="HV399" i="1"/>
  <c r="IH117" i="1"/>
  <c r="IP117" i="1"/>
  <c r="FY402" i="1"/>
  <c r="FX403" i="1"/>
  <c r="HF367" i="1"/>
  <c r="N407" i="51"/>
  <c r="P245" i="45"/>
  <c r="AT245" i="45" s="1"/>
  <c r="HC286" i="1"/>
  <c r="GX286" i="1" s="1"/>
  <c r="HF286" i="1"/>
  <c r="HC367" i="1"/>
  <c r="CA322" i="1"/>
  <c r="CE322" i="1"/>
  <c r="FY324" i="1"/>
  <c r="FX325" i="1"/>
  <c r="FY240" i="1"/>
  <c r="FX241" i="1"/>
  <c r="IM201" i="1"/>
  <c r="HV237" i="1"/>
  <c r="HR237" i="1"/>
  <c r="BZ401" i="1"/>
  <c r="GJ401" i="1"/>
  <c r="GJ323" i="1"/>
  <c r="BZ323" i="1"/>
  <c r="GJ239" i="1"/>
  <c r="BZ239" i="1"/>
  <c r="P73" i="45"/>
  <c r="HF119" i="1"/>
  <c r="Q241" i="51"/>
  <c r="CA155" i="1"/>
  <c r="CE155" i="1"/>
  <c r="BZ402" i="1" l="1"/>
  <c r="GJ402" i="1"/>
  <c r="HR400" i="1"/>
  <c r="HV400" i="1"/>
  <c r="AT411" i="45"/>
  <c r="AT73" i="45"/>
  <c r="P74" i="45"/>
  <c r="HF120" i="1"/>
  <c r="Q242" i="51"/>
  <c r="CA156" i="1"/>
  <c r="CE156" i="1"/>
  <c r="HC203" i="1"/>
  <c r="GX203" i="1" s="1"/>
  <c r="Q294" i="51"/>
  <c r="HF203" i="1"/>
  <c r="P155" i="45"/>
  <c r="AT155" i="45" s="1"/>
  <c r="HQ239" i="1"/>
  <c r="CA239" i="1"/>
  <c r="CE239" i="1"/>
  <c r="IM202" i="1"/>
  <c r="HR238" i="1"/>
  <c r="HV238" i="1"/>
  <c r="O405" i="51"/>
  <c r="P327" i="45"/>
  <c r="AT327" i="45" s="1"/>
  <c r="CA401" i="1"/>
  <c r="CE401" i="1"/>
  <c r="FY158" i="1"/>
  <c r="FX159" i="1"/>
  <c r="BZ157" i="1"/>
  <c r="GJ157" i="1"/>
  <c r="FY241" i="1"/>
  <c r="FX242" i="1"/>
  <c r="P246" i="45"/>
  <c r="AT246" i="45" s="1"/>
  <c r="N408" i="51"/>
  <c r="HC368" i="1"/>
  <c r="HC287" i="1"/>
  <c r="GX287" i="1" s="1"/>
  <c r="HF368" i="1"/>
  <c r="HF287" i="1"/>
  <c r="CA323" i="1"/>
  <c r="CE323" i="1"/>
  <c r="BZ240" i="1"/>
  <c r="GJ240" i="1"/>
  <c r="GJ324" i="1"/>
  <c r="BZ324" i="1"/>
  <c r="N409" i="51" s="1"/>
  <c r="IH201" i="1"/>
  <c r="IP201" i="1"/>
  <c r="FY325" i="1"/>
  <c r="FX326" i="1"/>
  <c r="FY326" i="1" s="1"/>
  <c r="FY403" i="1"/>
  <c r="FX404" i="1"/>
  <c r="P75" i="45" l="1"/>
  <c r="Q243" i="51"/>
  <c r="HF121" i="1"/>
  <c r="CA157" i="1"/>
  <c r="CE157" i="1"/>
  <c r="IM203" i="1"/>
  <c r="HV239" i="1"/>
  <c r="HR239" i="1"/>
  <c r="BZ241" i="1"/>
  <c r="GJ241" i="1"/>
  <c r="HF204" i="1"/>
  <c r="Q295" i="51"/>
  <c r="P156" i="45"/>
  <c r="AT156" i="45" s="1"/>
  <c r="HC204" i="1"/>
  <c r="GX204" i="1" s="1"/>
  <c r="CA240" i="1"/>
  <c r="CE240" i="1"/>
  <c r="BZ403" i="1"/>
  <c r="GJ403" i="1"/>
  <c r="IP202" i="1"/>
  <c r="IH202" i="1"/>
  <c r="FY242" i="1"/>
  <c r="FX243" i="1"/>
  <c r="FY404" i="1"/>
  <c r="FX405" i="1"/>
  <c r="GJ325" i="1"/>
  <c r="BZ325" i="1"/>
  <c r="N410" i="51" s="1"/>
  <c r="P247" i="45"/>
  <c r="AT247" i="45" s="1"/>
  <c r="HF369" i="1"/>
  <c r="HC369" i="1"/>
  <c r="HC288" i="1"/>
  <c r="GX288" i="1" s="1"/>
  <c r="HF288" i="1"/>
  <c r="CA324" i="1"/>
  <c r="CE324" i="1"/>
  <c r="FY159" i="1"/>
  <c r="FX160" i="1"/>
  <c r="FY160" i="1" s="1"/>
  <c r="AT412" i="45"/>
  <c r="AT74" i="45"/>
  <c r="BZ326" i="1"/>
  <c r="N411" i="51" s="1"/>
  <c r="GJ326" i="1"/>
  <c r="BZ158" i="1"/>
  <c r="GJ158" i="1"/>
  <c r="O406" i="51"/>
  <c r="P328" i="45"/>
  <c r="AT328" i="45" s="1"/>
  <c r="CA402" i="1"/>
  <c r="CE402" i="1"/>
  <c r="AT413" i="45" l="1"/>
  <c r="AT75" i="45"/>
  <c r="GJ160" i="1"/>
  <c r="BZ160" i="1"/>
  <c r="IP203" i="1"/>
  <c r="IH203" i="1"/>
  <c r="BZ159" i="1"/>
  <c r="GJ159" i="1"/>
  <c r="P248" i="45"/>
  <c r="AT248" i="45" s="1"/>
  <c r="HF370" i="1"/>
  <c r="HC370" i="1"/>
  <c r="HC289" i="1"/>
  <c r="HF289" i="1"/>
  <c r="CA325" i="1"/>
  <c r="CE325" i="1"/>
  <c r="O407" i="51"/>
  <c r="P329" i="45"/>
  <c r="AT329" i="45" s="1"/>
  <c r="CA403" i="1"/>
  <c r="CE403" i="1"/>
  <c r="FY405" i="1"/>
  <c r="FX406" i="1"/>
  <c r="GJ404" i="1"/>
  <c r="BZ404" i="1"/>
  <c r="HF122" i="1"/>
  <c r="P76" i="45"/>
  <c r="Q244" i="51"/>
  <c r="CA158" i="1"/>
  <c r="CE158" i="1"/>
  <c r="FY243" i="1"/>
  <c r="FX244" i="1"/>
  <c r="P249" i="45"/>
  <c r="HF290" i="1"/>
  <c r="HC371" i="1"/>
  <c r="HF371" i="1"/>
  <c r="HC290" i="1"/>
  <c r="CA326" i="1"/>
  <c r="CE326" i="1"/>
  <c r="BZ242" i="1"/>
  <c r="GJ242" i="1"/>
  <c r="P157" i="45"/>
  <c r="AT157" i="45" s="1"/>
  <c r="Q296" i="51"/>
  <c r="HC205" i="1"/>
  <c r="GX205" i="1" s="1"/>
  <c r="HF205" i="1"/>
  <c r="CA241" i="1"/>
  <c r="CE241" i="1"/>
  <c r="FY406" i="1" l="1"/>
  <c r="FX407" i="1"/>
  <c r="FY407" i="1" s="1"/>
  <c r="P78" i="45"/>
  <c r="Q246" i="51"/>
  <c r="CA160" i="1"/>
  <c r="CE160" i="1"/>
  <c r="AT249" i="45"/>
  <c r="GJ405" i="1"/>
  <c r="BZ405" i="1"/>
  <c r="O409" i="51" s="1"/>
  <c r="FY244" i="1"/>
  <c r="FX245" i="1"/>
  <c r="AT414" i="45"/>
  <c r="AT76" i="45"/>
  <c r="BZ243" i="1"/>
  <c r="GJ243" i="1"/>
  <c r="P158" i="45"/>
  <c r="AT158" i="45" s="1"/>
  <c r="HC206" i="1"/>
  <c r="GX206" i="1" s="1"/>
  <c r="Q297" i="51"/>
  <c r="HF206" i="1"/>
  <c r="CA242" i="1"/>
  <c r="CE242" i="1"/>
  <c r="O408" i="51"/>
  <c r="P330" i="45"/>
  <c r="AT330" i="45" s="1"/>
  <c r="CA404" i="1"/>
  <c r="CE404" i="1"/>
  <c r="P77" i="45"/>
  <c r="Q245" i="51"/>
  <c r="CA159" i="1"/>
  <c r="CE159" i="1"/>
  <c r="AT415" i="45" l="1"/>
  <c r="AT77" i="45"/>
  <c r="GJ406" i="1"/>
  <c r="BZ406" i="1"/>
  <c r="O410" i="51" s="1"/>
  <c r="GJ407" i="1"/>
  <c r="BZ407" i="1"/>
  <c r="O411" i="51" s="1"/>
  <c r="FY245" i="1"/>
  <c r="FX246" i="1"/>
  <c r="FY246" i="1" s="1"/>
  <c r="P159" i="45"/>
  <c r="AT159" i="45" s="1"/>
  <c r="HF207" i="1"/>
  <c r="Q298" i="51"/>
  <c r="HC207" i="1"/>
  <c r="GX207" i="1" s="1"/>
  <c r="CA243" i="1"/>
  <c r="CE243" i="1"/>
  <c r="P331" i="45"/>
  <c r="AT331" i="45" s="1"/>
  <c r="CA405" i="1"/>
  <c r="CE405" i="1"/>
  <c r="GJ244" i="1"/>
  <c r="BZ244" i="1"/>
  <c r="Q299" i="51" s="1"/>
  <c r="AT416" i="45"/>
  <c r="AT78" i="45"/>
  <c r="P332" i="45" l="1"/>
  <c r="AT332" i="45" s="1"/>
  <c r="CA406" i="1"/>
  <c r="CE406" i="1"/>
  <c r="GJ246" i="1"/>
  <c r="BZ246" i="1"/>
  <c r="Q301" i="51" s="1"/>
  <c r="GJ245" i="1"/>
  <c r="BZ245" i="1"/>
  <c r="Q300" i="51" s="1"/>
  <c r="P160" i="45"/>
  <c r="AT160" i="45" s="1"/>
  <c r="HF208" i="1"/>
  <c r="HC208" i="1"/>
  <c r="GX208" i="1" s="1"/>
  <c r="CA244" i="1"/>
  <c r="CE244" i="1"/>
  <c r="P333" i="45"/>
  <c r="AT333" i="45" s="1"/>
  <c r="CA407" i="1"/>
  <c r="CE407" i="1"/>
  <c r="P162" i="45" l="1"/>
  <c r="CA246" i="1"/>
  <c r="CE246" i="1"/>
  <c r="P161" i="45"/>
  <c r="AT161" i="45" s="1"/>
  <c r="CA245" i="1"/>
  <c r="CE245" i="1"/>
  <c r="AT162" i="45" l="1"/>
  <c r="K81" i="75" l="1"/>
  <c r="K82" i="75"/>
  <c r="K83" i="75"/>
  <c r="S81" i="75" l="1"/>
  <c r="K320" i="75"/>
  <c r="K160" i="75"/>
  <c r="K239" i="75"/>
  <c r="Y239" i="75" s="1"/>
  <c r="AR81" i="75"/>
  <c r="Y81" i="75"/>
  <c r="K240" i="75"/>
  <c r="K321" i="75"/>
  <c r="S82" i="75"/>
  <c r="K161" i="75"/>
  <c r="Y161" i="75" s="1"/>
  <c r="Y82" i="75"/>
  <c r="K162" i="75"/>
  <c r="K322" i="75"/>
  <c r="K241" i="75"/>
  <c r="Y241" i="75" s="1"/>
  <c r="S83" i="75"/>
  <c r="AR83" i="75" s="1"/>
  <c r="Y83" i="75"/>
  <c r="J81" i="75"/>
  <c r="J82" i="75"/>
  <c r="Y162" i="75" l="1"/>
  <c r="AR82" i="75"/>
  <c r="S161" i="75"/>
  <c r="S321" i="75"/>
  <c r="AF321" i="75" s="1"/>
  <c r="S240" i="75"/>
  <c r="AF240" i="75" s="1"/>
  <c r="AF82" i="75"/>
  <c r="AR321" i="75"/>
  <c r="Y321" i="75"/>
  <c r="Y240" i="75"/>
  <c r="BJ81" i="75"/>
  <c r="J161" i="75"/>
  <c r="R82" i="75"/>
  <c r="J240" i="75"/>
  <c r="J321" i="75"/>
  <c r="N321" i="75" s="1"/>
  <c r="N82" i="75"/>
  <c r="J160" i="75"/>
  <c r="J239" i="75"/>
  <c r="J320" i="75"/>
  <c r="R81" i="75"/>
  <c r="N81" i="75"/>
  <c r="S322" i="75"/>
  <c r="AF322" i="75" s="1"/>
  <c r="S162" i="75"/>
  <c r="AF162" i="75" s="1"/>
  <c r="S241" i="75"/>
  <c r="AF83" i="75"/>
  <c r="Y160" i="75"/>
  <c r="Y320" i="75"/>
  <c r="BJ83" i="75"/>
  <c r="DF83" i="75"/>
  <c r="Y322" i="75"/>
  <c r="S239" i="75"/>
  <c r="S160" i="75"/>
  <c r="AF160" i="75" s="1"/>
  <c r="S320" i="75"/>
  <c r="AF320" i="75" s="1"/>
  <c r="AF81" i="75"/>
  <c r="J83" i="75"/>
  <c r="AR322" i="75" l="1"/>
  <c r="DF322" i="75" s="1"/>
  <c r="AR160" i="75"/>
  <c r="N239" i="75"/>
  <c r="DH239" i="75" s="1"/>
  <c r="BJ160" i="75"/>
  <c r="N240" i="75"/>
  <c r="N160" i="75"/>
  <c r="AR239" i="75"/>
  <c r="AF239" i="75"/>
  <c r="N161" i="75"/>
  <c r="BJ321" i="75"/>
  <c r="DH82" i="75"/>
  <c r="K82" i="71"/>
  <c r="K406" i="71" s="1"/>
  <c r="N406" i="71" s="1"/>
  <c r="AR241" i="75"/>
  <c r="AF241" i="75"/>
  <c r="AR161" i="75"/>
  <c r="BJ161" i="75" s="1"/>
  <c r="AF161" i="75"/>
  <c r="AQ82" i="75"/>
  <c r="R240" i="75"/>
  <c r="V240" i="75" s="1"/>
  <c r="R321" i="75"/>
  <c r="R161" i="75"/>
  <c r="V161" i="75" s="1"/>
  <c r="V82" i="75"/>
  <c r="AW82" i="75" s="1"/>
  <c r="K81" i="71"/>
  <c r="K405" i="71" s="1"/>
  <c r="N405" i="71" s="1"/>
  <c r="DH81" i="75"/>
  <c r="BJ82" i="75"/>
  <c r="DQ82" i="75" s="1"/>
  <c r="DF82" i="75"/>
  <c r="DH321" i="75"/>
  <c r="AR320" i="75"/>
  <c r="AQ81" i="75"/>
  <c r="R239" i="75"/>
  <c r="V239" i="75" s="1"/>
  <c r="R160" i="75"/>
  <c r="V160" i="75" s="1"/>
  <c r="R320" i="75"/>
  <c r="V320" i="75" s="1"/>
  <c r="V81" i="75"/>
  <c r="AW81" i="75" s="1"/>
  <c r="J241" i="75"/>
  <c r="N241" i="75" s="1"/>
  <c r="DH241" i="75" s="1"/>
  <c r="J322" i="75"/>
  <c r="J162" i="75"/>
  <c r="R83" i="75"/>
  <c r="N83" i="75"/>
  <c r="N320" i="75"/>
  <c r="DH320" i="75" s="1"/>
  <c r="AR240" i="75"/>
  <c r="AR162" i="75"/>
  <c r="K78" i="75"/>
  <c r="K79" i="75"/>
  <c r="K80" i="75"/>
  <c r="J78" i="75"/>
  <c r="J79" i="75"/>
  <c r="J80" i="75"/>
  <c r="BJ322" i="75" l="1"/>
  <c r="DQ322" i="75" s="1"/>
  <c r="DZ406" i="71"/>
  <c r="DZ405" i="71"/>
  <c r="DQ161" i="75"/>
  <c r="AQ240" i="75"/>
  <c r="BI240" i="75" s="1"/>
  <c r="AU82" i="75"/>
  <c r="AQ161" i="75"/>
  <c r="BI161" i="75" s="1"/>
  <c r="K317" i="75"/>
  <c r="Y317" i="75" s="1"/>
  <c r="K236" i="75"/>
  <c r="Y236" i="75" s="1"/>
  <c r="K157" i="75"/>
  <c r="Y157" i="75" s="1"/>
  <c r="S78" i="75"/>
  <c r="AR78" i="75" s="1"/>
  <c r="Y78" i="75"/>
  <c r="DF240" i="75"/>
  <c r="BJ240" i="75"/>
  <c r="BJ239" i="75"/>
  <c r="BJ162" i="75"/>
  <c r="DQ162" i="75" s="1"/>
  <c r="DF162" i="75"/>
  <c r="J238" i="75"/>
  <c r="J159" i="75"/>
  <c r="R80" i="75"/>
  <c r="AQ80" i="75" s="1"/>
  <c r="J319" i="75"/>
  <c r="N80" i="75"/>
  <c r="AQ320" i="75"/>
  <c r="DH83" i="75"/>
  <c r="K83" i="71"/>
  <c r="K407" i="71" s="1"/>
  <c r="N407" i="71" s="1"/>
  <c r="DF241" i="75"/>
  <c r="BJ241" i="75"/>
  <c r="AY81" i="75"/>
  <c r="Q81" i="71"/>
  <c r="AX81" i="75"/>
  <c r="DQ83" i="75"/>
  <c r="AU81" i="75"/>
  <c r="AQ83" i="75"/>
  <c r="R322" i="75"/>
  <c r="V322" i="75" s="1"/>
  <c r="R241" i="75"/>
  <c r="R162" i="75"/>
  <c r="V162" i="75" s="1"/>
  <c r="V83" i="75"/>
  <c r="AW83" i="75" s="1"/>
  <c r="AW321" i="75"/>
  <c r="DK82" i="75"/>
  <c r="BN82" i="75"/>
  <c r="AW161" i="75"/>
  <c r="AW240" i="75"/>
  <c r="DH240" i="75"/>
  <c r="AU240" i="75"/>
  <c r="J317" i="75"/>
  <c r="J157" i="75"/>
  <c r="N157" i="75" s="1"/>
  <c r="J236" i="75"/>
  <c r="R78" i="75"/>
  <c r="N78" i="75"/>
  <c r="BJ320" i="75"/>
  <c r="DQ321" i="75" s="1"/>
  <c r="AY82" i="75"/>
  <c r="Q82" i="71"/>
  <c r="AX82" i="75"/>
  <c r="K243" i="71"/>
  <c r="K325" i="71"/>
  <c r="N82" i="71"/>
  <c r="DZ82" i="71" s="1"/>
  <c r="K161" i="71"/>
  <c r="DH160" i="75"/>
  <c r="AU160" i="75"/>
  <c r="AQ160" i="75"/>
  <c r="K159" i="75"/>
  <c r="Y159" i="75" s="1"/>
  <c r="S80" i="75"/>
  <c r="AR80" i="75" s="1"/>
  <c r="K238" i="75"/>
  <c r="K319" i="75"/>
  <c r="Y319" i="75" s="1"/>
  <c r="Y80" i="75"/>
  <c r="AU239" i="75"/>
  <c r="AQ321" i="75"/>
  <c r="V321" i="75"/>
  <c r="DF321" i="75"/>
  <c r="DF161" i="75"/>
  <c r="BN81" i="75"/>
  <c r="AW320" i="75"/>
  <c r="AW160" i="75"/>
  <c r="AW239" i="75"/>
  <c r="BI81" i="75"/>
  <c r="N162" i="75"/>
  <c r="DH162" i="75" s="1"/>
  <c r="N322" i="75"/>
  <c r="AU320" i="75"/>
  <c r="K242" i="71"/>
  <c r="K160" i="71"/>
  <c r="K324" i="71"/>
  <c r="N81" i="71"/>
  <c r="DZ81" i="71" s="1"/>
  <c r="J237" i="75"/>
  <c r="J158" i="75"/>
  <c r="R79" i="75"/>
  <c r="J318" i="75"/>
  <c r="N79" i="75"/>
  <c r="K237" i="75"/>
  <c r="Y237" i="75" s="1"/>
  <c r="K158" i="75"/>
  <c r="S79" i="75"/>
  <c r="AR79" i="75" s="1"/>
  <c r="K318" i="75"/>
  <c r="Y79" i="75"/>
  <c r="DE82" i="75"/>
  <c r="BI82" i="75"/>
  <c r="DH161" i="75"/>
  <c r="AU161" i="75"/>
  <c r="AQ239" i="75"/>
  <c r="BI239" i="75" s="1"/>
  <c r="BA81" i="75" l="1"/>
  <c r="AW82" i="71"/>
  <c r="AW325" i="71" s="1"/>
  <c r="Q406" i="71"/>
  <c r="DZ407" i="71"/>
  <c r="AQ81" i="71"/>
  <c r="AQ405" i="71" s="1"/>
  <c r="AW81" i="71"/>
  <c r="AW324" i="71" s="1"/>
  <c r="Q405" i="71"/>
  <c r="DP82" i="75"/>
  <c r="AU162" i="75"/>
  <c r="DH79" i="75"/>
  <c r="K79" i="71"/>
  <c r="DQ240" i="75"/>
  <c r="AQ241" i="75"/>
  <c r="V241" i="75"/>
  <c r="DL82" i="75"/>
  <c r="BO82" i="75"/>
  <c r="AX161" i="75"/>
  <c r="AX321" i="75"/>
  <c r="AX240" i="75"/>
  <c r="BI320" i="75"/>
  <c r="BA82" i="75"/>
  <c r="DH80" i="75"/>
  <c r="K80" i="71"/>
  <c r="N325" i="71"/>
  <c r="X325" i="71"/>
  <c r="BI83" i="75"/>
  <c r="DP83" i="75" s="1"/>
  <c r="DE83" i="75"/>
  <c r="BI160" i="75"/>
  <c r="DP161" i="75" s="1"/>
  <c r="Q161" i="71"/>
  <c r="T161" i="71" s="1"/>
  <c r="Q325" i="71"/>
  <c r="AQ325" i="71" s="1"/>
  <c r="Q243" i="71"/>
  <c r="T243" i="71" s="1"/>
  <c r="CL243" i="71" s="1"/>
  <c r="T82" i="71"/>
  <c r="DK240" i="75"/>
  <c r="BI80" i="75"/>
  <c r="DP81" i="75" s="1"/>
  <c r="BJ78" i="75"/>
  <c r="BJ80" i="75"/>
  <c r="DF81" i="75"/>
  <c r="N317" i="75"/>
  <c r="DH317" i="75" s="1"/>
  <c r="DP240" i="75"/>
  <c r="AU321" i="75"/>
  <c r="AY240" i="75"/>
  <c r="AY321" i="75"/>
  <c r="DM82" i="75"/>
  <c r="BP82" i="75"/>
  <c r="AY161" i="75"/>
  <c r="DK161" i="75"/>
  <c r="N319" i="75"/>
  <c r="DH319" i="75" s="1"/>
  <c r="S157" i="75"/>
  <c r="S317" i="75"/>
  <c r="S236" i="75"/>
  <c r="AF78" i="75"/>
  <c r="DH157" i="75"/>
  <c r="N243" i="71"/>
  <c r="AQ162" i="75"/>
  <c r="BI321" i="75"/>
  <c r="DE321" i="75"/>
  <c r="DJ321" i="75" s="1"/>
  <c r="DU82" i="75"/>
  <c r="AX239" i="75"/>
  <c r="AX320" i="75"/>
  <c r="AX160" i="75"/>
  <c r="BO81" i="75"/>
  <c r="R319" i="75"/>
  <c r="R238" i="75"/>
  <c r="R159" i="75"/>
  <c r="AQ159" i="75" s="1"/>
  <c r="V80" i="75"/>
  <c r="AW80" i="75" s="1"/>
  <c r="N237" i="75"/>
  <c r="DE81" i="75"/>
  <c r="DE240" i="75"/>
  <c r="N159" i="75"/>
  <c r="N158" i="75"/>
  <c r="DH158" i="75" s="1"/>
  <c r="N324" i="71"/>
  <c r="X324" i="71"/>
  <c r="K78" i="71"/>
  <c r="DH78" i="75"/>
  <c r="Q160" i="71"/>
  <c r="T160" i="71" s="1"/>
  <c r="Q242" i="71"/>
  <c r="T242" i="71" s="1"/>
  <c r="CL242" i="71" s="1"/>
  <c r="Q324" i="71"/>
  <c r="T81" i="71"/>
  <c r="N238" i="75"/>
  <c r="Y238" i="75"/>
  <c r="S319" i="75"/>
  <c r="S159" i="75"/>
  <c r="S238" i="75"/>
  <c r="AF238" i="75" s="1"/>
  <c r="AF80" i="75"/>
  <c r="DH322" i="75"/>
  <c r="AU322" i="75"/>
  <c r="AQ322" i="75"/>
  <c r="DF80" i="75"/>
  <c r="BJ79" i="75"/>
  <c r="DF79" i="75"/>
  <c r="DK321" i="75"/>
  <c r="Y318" i="75"/>
  <c r="N160" i="71"/>
  <c r="AQ82" i="71"/>
  <c r="AQ78" i="75"/>
  <c r="R317" i="75"/>
  <c r="R157" i="75"/>
  <c r="R236" i="75"/>
  <c r="V78" i="75"/>
  <c r="AW78" i="75" s="1"/>
  <c r="DK83" i="75"/>
  <c r="BN83" i="75"/>
  <c r="DU83" i="75" s="1"/>
  <c r="AW322" i="75"/>
  <c r="AW162" i="75"/>
  <c r="AW241" i="75"/>
  <c r="AY160" i="75"/>
  <c r="AY320" i="75"/>
  <c r="BP81" i="75"/>
  <c r="AY239" i="75"/>
  <c r="Y158" i="75"/>
  <c r="N83" i="71"/>
  <c r="K162" i="71"/>
  <c r="K326" i="71"/>
  <c r="K244" i="71"/>
  <c r="N318" i="75"/>
  <c r="DH318" i="75" s="1"/>
  <c r="AQ79" i="75"/>
  <c r="DE80" i="75" s="1"/>
  <c r="R237" i="75"/>
  <c r="R318" i="75"/>
  <c r="R158" i="75"/>
  <c r="V79" i="75"/>
  <c r="AW79" i="75" s="1"/>
  <c r="S318" i="75"/>
  <c r="AF318" i="75" s="1"/>
  <c r="S237" i="75"/>
  <c r="S158" i="75"/>
  <c r="AF158" i="75" s="1"/>
  <c r="AF79" i="75"/>
  <c r="N242" i="71"/>
  <c r="N161" i="71"/>
  <c r="N236" i="75"/>
  <c r="DH236" i="75" s="1"/>
  <c r="AU83" i="75"/>
  <c r="AY83" i="75"/>
  <c r="Q83" i="71"/>
  <c r="AX83" i="75"/>
  <c r="BA83" i="75" s="1"/>
  <c r="DQ241" i="75"/>
  <c r="DE161" i="75"/>
  <c r="AT242" i="71" l="1"/>
  <c r="AR318" i="75"/>
  <c r="DX82" i="71"/>
  <c r="AQ406" i="71"/>
  <c r="DX406" i="71" s="1"/>
  <c r="AZ82" i="71"/>
  <c r="T406" i="71"/>
  <c r="AQ83" i="71"/>
  <c r="AQ407" i="71" s="1"/>
  <c r="DX407" i="71" s="1"/>
  <c r="AW83" i="71"/>
  <c r="AW326" i="71" s="1"/>
  <c r="Q407" i="71"/>
  <c r="AZ81" i="71"/>
  <c r="T405" i="71"/>
  <c r="BA321" i="75"/>
  <c r="AT243" i="71"/>
  <c r="V319" i="75"/>
  <c r="AQ243" i="71"/>
  <c r="AX80" i="75"/>
  <c r="DL81" i="75" s="1"/>
  <c r="AQ160" i="71"/>
  <c r="AR158" i="75"/>
  <c r="BJ158" i="75" s="1"/>
  <c r="V236" i="75"/>
  <c r="AU236" i="75" s="1"/>
  <c r="V318" i="75"/>
  <c r="AU318" i="75" s="1"/>
  <c r="DM161" i="75"/>
  <c r="AQ236" i="75"/>
  <c r="BI236" i="75" s="1"/>
  <c r="V237" i="75"/>
  <c r="AU237" i="75" s="1"/>
  <c r="V317" i="75"/>
  <c r="AU317" i="75" s="1"/>
  <c r="DW82" i="75"/>
  <c r="AQ161" i="71"/>
  <c r="AW242" i="71"/>
  <c r="CC81" i="71"/>
  <c r="AW160" i="71"/>
  <c r="DH159" i="75"/>
  <c r="AQ238" i="75"/>
  <c r="V238" i="75"/>
  <c r="AU238" i="75" s="1"/>
  <c r="AZ161" i="71"/>
  <c r="K404" i="71"/>
  <c r="N404" i="71" s="1"/>
  <c r="DZ404" i="71" s="1"/>
  <c r="K159" i="71"/>
  <c r="N80" i="71"/>
  <c r="K241" i="71"/>
  <c r="K323" i="71"/>
  <c r="BI159" i="75"/>
  <c r="DP160" i="75" s="1"/>
  <c r="AU319" i="75"/>
  <c r="DZ243" i="71"/>
  <c r="DQ81" i="75"/>
  <c r="DQ80" i="75"/>
  <c r="DE160" i="75"/>
  <c r="AU241" i="75"/>
  <c r="AQ324" i="71"/>
  <c r="DX325" i="71" s="1"/>
  <c r="T324" i="71"/>
  <c r="AE324" i="71"/>
  <c r="DE241" i="75"/>
  <c r="BI241" i="75"/>
  <c r="DP241" i="75" s="1"/>
  <c r="AZ242" i="71"/>
  <c r="DZ83" i="71"/>
  <c r="AX79" i="75"/>
  <c r="AY79" i="75"/>
  <c r="Q79" i="71"/>
  <c r="AW79" i="71" s="1"/>
  <c r="AW322" i="71" s="1"/>
  <c r="AQ158" i="75"/>
  <c r="DE159" i="75" s="1"/>
  <c r="V158" i="75"/>
  <c r="AW317" i="75"/>
  <c r="AW157" i="75"/>
  <c r="AW236" i="75"/>
  <c r="BN78" i="75"/>
  <c r="BJ318" i="75"/>
  <c r="AZ160" i="71"/>
  <c r="DM321" i="75"/>
  <c r="AU79" i="75"/>
  <c r="AW158" i="75"/>
  <c r="AW237" i="75"/>
  <c r="DK79" i="75"/>
  <c r="BN79" i="75"/>
  <c r="AW318" i="75"/>
  <c r="AY78" i="75"/>
  <c r="Q78" i="71"/>
  <c r="AW78" i="71" s="1"/>
  <c r="AW321" i="71" s="1"/>
  <c r="AR159" i="75"/>
  <c r="AF159" i="75"/>
  <c r="AU78" i="75"/>
  <c r="DH237" i="75"/>
  <c r="AX78" i="75"/>
  <c r="DM240" i="75"/>
  <c r="K158" i="71"/>
  <c r="K322" i="71"/>
  <c r="N79" i="71"/>
  <c r="K240" i="71"/>
  <c r="K403" i="71"/>
  <c r="N403" i="71" s="1"/>
  <c r="N162" i="71"/>
  <c r="AQ242" i="71"/>
  <c r="DX243" i="71" s="1"/>
  <c r="DE79" i="75"/>
  <c r="BI79" i="75"/>
  <c r="AR319" i="75"/>
  <c r="AF319" i="75"/>
  <c r="AQ237" i="75"/>
  <c r="AR236" i="75"/>
  <c r="AF236" i="75"/>
  <c r="BA320" i="75"/>
  <c r="AT81" i="71"/>
  <c r="AX159" i="75"/>
  <c r="BO80" i="75"/>
  <c r="DV81" i="75" s="1"/>
  <c r="AQ157" i="75"/>
  <c r="V157" i="75"/>
  <c r="K239" i="71"/>
  <c r="K157" i="71"/>
  <c r="K321" i="71"/>
  <c r="K402" i="71"/>
  <c r="N402" i="71" s="1"/>
  <c r="N78" i="71"/>
  <c r="AR317" i="75"/>
  <c r="DF318" i="75" s="1"/>
  <c r="AF317" i="75"/>
  <c r="BA240" i="75"/>
  <c r="DP321" i="75"/>
  <c r="AX241" i="75"/>
  <c r="DL241" i="75" s="1"/>
  <c r="BO83" i="75"/>
  <c r="DV83" i="75" s="1"/>
  <c r="AX322" i="75"/>
  <c r="DL322" i="75" s="1"/>
  <c r="AX162" i="75"/>
  <c r="DL162" i="75" s="1"/>
  <c r="DL83" i="75"/>
  <c r="AQ318" i="75"/>
  <c r="AR238" i="75"/>
  <c r="AR157" i="75"/>
  <c r="AF157" i="75"/>
  <c r="AW161" i="71"/>
  <c r="AW243" i="71"/>
  <c r="CC82" i="71"/>
  <c r="ED82" i="71"/>
  <c r="DL240" i="75"/>
  <c r="AT160" i="71"/>
  <c r="DZ160" i="71"/>
  <c r="BI78" i="75"/>
  <c r="DQ79" i="75"/>
  <c r="AA324" i="71"/>
  <c r="DZ324" i="71"/>
  <c r="BN80" i="75"/>
  <c r="AW319" i="75"/>
  <c r="AW238" i="75"/>
  <c r="DK80" i="75"/>
  <c r="AW159" i="75"/>
  <c r="DK81" i="75"/>
  <c r="AT82" i="71"/>
  <c r="DZ325" i="71"/>
  <c r="AA325" i="71"/>
  <c r="DL321" i="75"/>
  <c r="DK322" i="75"/>
  <c r="DZ161" i="71"/>
  <c r="AT161" i="71"/>
  <c r="T83" i="71"/>
  <c r="Q162" i="71"/>
  <c r="T162" i="71" s="1"/>
  <c r="Q244" i="71"/>
  <c r="T244" i="71" s="1"/>
  <c r="CL244" i="71" s="1"/>
  <c r="Q326" i="71"/>
  <c r="AQ326" i="71" s="1"/>
  <c r="DX326" i="71" s="1"/>
  <c r="AR237" i="75"/>
  <c r="AF237" i="75"/>
  <c r="N244" i="71"/>
  <c r="DK241" i="75"/>
  <c r="Q80" i="71"/>
  <c r="AW80" i="71" s="1"/>
  <c r="AW323" i="71" s="1"/>
  <c r="AY80" i="75"/>
  <c r="BA80" i="75" s="1"/>
  <c r="DE162" i="75"/>
  <c r="BI162" i="75"/>
  <c r="DP162" i="75" s="1"/>
  <c r="AQ319" i="75"/>
  <c r="AZ243" i="71"/>
  <c r="DL161" i="75"/>
  <c r="BA160" i="75"/>
  <c r="DZ242" i="71"/>
  <c r="DM83" i="75"/>
  <c r="AY162" i="75"/>
  <c r="DM162" i="75" s="1"/>
  <c r="AY241" i="75"/>
  <c r="DM241" i="75" s="1"/>
  <c r="AY322" i="75"/>
  <c r="DM322" i="75" s="1"/>
  <c r="BP83" i="75"/>
  <c r="DW83" i="75" s="1"/>
  <c r="X326" i="71"/>
  <c r="N326" i="71"/>
  <c r="DK162" i="75"/>
  <c r="BA239" i="75"/>
  <c r="BI322" i="75"/>
  <c r="DP322" i="75" s="1"/>
  <c r="DE322" i="75"/>
  <c r="DJ322" i="75" s="1"/>
  <c r="DH238" i="75"/>
  <c r="V159" i="75"/>
  <c r="BA161" i="75"/>
  <c r="AQ317" i="75"/>
  <c r="T325" i="71"/>
  <c r="AE325" i="71"/>
  <c r="AU80" i="75"/>
  <c r="DV82" i="75"/>
  <c r="AX319" i="75" l="1"/>
  <c r="DL320" i="75" s="1"/>
  <c r="AX238" i="75"/>
  <c r="AZ405" i="71"/>
  <c r="AV405" i="71"/>
  <c r="AX405" i="71"/>
  <c r="AT405" i="71"/>
  <c r="AW405" i="71"/>
  <c r="DX83" i="71"/>
  <c r="AZ406" i="71"/>
  <c r="AV406" i="71"/>
  <c r="EC406" i="71" s="1"/>
  <c r="AX406" i="71"/>
  <c r="EE406" i="71" s="1"/>
  <c r="AT406" i="71"/>
  <c r="AT244" i="71"/>
  <c r="AW406" i="71"/>
  <c r="AT325" i="71"/>
  <c r="CL325" i="71"/>
  <c r="DU79" i="75"/>
  <c r="AT324" i="71"/>
  <c r="CL324" i="71"/>
  <c r="AT83" i="71"/>
  <c r="AZ83" i="71"/>
  <c r="T407" i="71"/>
  <c r="DX161" i="71"/>
  <c r="DP79" i="75"/>
  <c r="BJ157" i="75"/>
  <c r="DQ158" i="75" s="1"/>
  <c r="N239" i="71"/>
  <c r="DP80" i="75"/>
  <c r="DZ326" i="71"/>
  <c r="FN326" i="71" s="1"/>
  <c r="AA326" i="71"/>
  <c r="DF237" i="75"/>
  <c r="BJ237" i="75"/>
  <c r="DK238" i="75"/>
  <c r="DK239" i="75"/>
  <c r="I414" i="45"/>
  <c r="I247" i="45"/>
  <c r="I331" i="45"/>
  <c r="I160" i="45"/>
  <c r="J76" i="45"/>
  <c r="AX76" i="45" s="1"/>
  <c r="AQ79" i="71"/>
  <c r="Q240" i="71"/>
  <c r="T240" i="71" s="1"/>
  <c r="CL240" i="71" s="1"/>
  <c r="T79" i="71"/>
  <c r="Q322" i="71"/>
  <c r="Q158" i="71"/>
  <c r="T158" i="71" s="1"/>
  <c r="Q403" i="71"/>
  <c r="BI317" i="75"/>
  <c r="BI319" i="75"/>
  <c r="DE319" i="75"/>
  <c r="DE320" i="75"/>
  <c r="T326" i="71"/>
  <c r="CL326" i="71" s="1"/>
  <c r="AE326" i="71"/>
  <c r="DK319" i="75"/>
  <c r="DK320" i="75"/>
  <c r="AU157" i="75"/>
  <c r="AX242" i="71"/>
  <c r="CD81" i="71"/>
  <c r="AX160" i="71"/>
  <c r="AX157" i="75"/>
  <c r="BO78" i="75"/>
  <c r="AX236" i="75"/>
  <c r="AX317" i="75"/>
  <c r="AY237" i="75"/>
  <c r="BP79" i="75"/>
  <c r="DM79" i="75"/>
  <c r="AY158" i="75"/>
  <c r="AY318" i="75"/>
  <c r="AZ244" i="71"/>
  <c r="DU80" i="75"/>
  <c r="DU81" i="75"/>
  <c r="DF238" i="75"/>
  <c r="BJ238" i="75"/>
  <c r="DF239" i="75"/>
  <c r="BI157" i="75"/>
  <c r="DK318" i="75"/>
  <c r="DL79" i="75"/>
  <c r="AX237" i="75"/>
  <c r="DL238" i="75" s="1"/>
  <c r="AX318" i="75"/>
  <c r="BO79" i="75"/>
  <c r="AX158" i="75"/>
  <c r="AZ162" i="71"/>
  <c r="FB325" i="71"/>
  <c r="FN325" i="71"/>
  <c r="BA79" i="75"/>
  <c r="AZ325" i="71"/>
  <c r="I332" i="45"/>
  <c r="I248" i="45"/>
  <c r="I161" i="45"/>
  <c r="I415" i="45"/>
  <c r="J77" i="45"/>
  <c r="AX77" i="45" s="1"/>
  <c r="DL80" i="75"/>
  <c r="AQ162" i="71"/>
  <c r="DX162" i="71" s="1"/>
  <c r="AZ324" i="71"/>
  <c r="DE239" i="75"/>
  <c r="BI238" i="75"/>
  <c r="AY159" i="75"/>
  <c r="BA159" i="75" s="1"/>
  <c r="AY319" i="75"/>
  <c r="DM80" i="75"/>
  <c r="BP80" i="75"/>
  <c r="AY238" i="75"/>
  <c r="DM81" i="75"/>
  <c r="AV161" i="71"/>
  <c r="EC82" i="71"/>
  <c r="CB82" i="71"/>
  <c r="AV243" i="71"/>
  <c r="BJ236" i="75"/>
  <c r="DZ162" i="71"/>
  <c r="AT162" i="71"/>
  <c r="AU159" i="75"/>
  <c r="Q323" i="71"/>
  <c r="T80" i="71"/>
  <c r="Q404" i="71"/>
  <c r="Q241" i="71"/>
  <c r="T241" i="71" s="1"/>
  <c r="CL241" i="71" s="1"/>
  <c r="Q159" i="71"/>
  <c r="T159" i="71" s="1"/>
  <c r="AX161" i="71"/>
  <c r="CD82" i="71"/>
  <c r="EE82" i="71"/>
  <c r="AX243" i="71"/>
  <c r="DE318" i="75"/>
  <c r="DJ318" i="75" s="1"/>
  <c r="BI318" i="75"/>
  <c r="BJ317" i="75"/>
  <c r="DQ318" i="75" s="1"/>
  <c r="DL239" i="75"/>
  <c r="DZ403" i="71"/>
  <c r="DK237" i="75"/>
  <c r="AQ80" i="71"/>
  <c r="BA241" i="75"/>
  <c r="DZ78" i="71"/>
  <c r="DE238" i="75"/>
  <c r="DE237" i="75"/>
  <c r="BI237" i="75"/>
  <c r="DP237" i="75" s="1"/>
  <c r="N240" i="71"/>
  <c r="AT240" i="71" s="1"/>
  <c r="DF160" i="75"/>
  <c r="BJ159" i="75"/>
  <c r="DK158" i="75"/>
  <c r="BA78" i="75"/>
  <c r="X323" i="71"/>
  <c r="N323" i="71"/>
  <c r="CC160" i="71"/>
  <c r="ED243" i="71"/>
  <c r="CC243" i="71"/>
  <c r="DZ402" i="71"/>
  <c r="DZ79" i="71"/>
  <c r="N241" i="71"/>
  <c r="DZ244" i="71"/>
  <c r="BA322" i="75"/>
  <c r="DK159" i="75"/>
  <c r="DK160" i="75"/>
  <c r="CC161" i="71"/>
  <c r="ED161" i="71"/>
  <c r="X321" i="71"/>
  <c r="N321" i="71"/>
  <c r="DF319" i="75"/>
  <c r="BJ319" i="75"/>
  <c r="DF320" i="75"/>
  <c r="N322" i="71"/>
  <c r="X322" i="71"/>
  <c r="AQ78" i="71"/>
  <c r="Q239" i="71"/>
  <c r="T239" i="71" s="1"/>
  <c r="CL239" i="71" s="1"/>
  <c r="Q402" i="71"/>
  <c r="Q157" i="71"/>
  <c r="T157" i="71" s="1"/>
  <c r="T78" i="71"/>
  <c r="AZ78" i="71" s="1"/>
  <c r="Q321" i="71"/>
  <c r="AQ321" i="71" s="1"/>
  <c r="AU158" i="75"/>
  <c r="DF158" i="75"/>
  <c r="DZ80" i="71"/>
  <c r="BA162" i="75"/>
  <c r="AQ244" i="71"/>
  <c r="DX244" i="71" s="1"/>
  <c r="N157" i="71"/>
  <c r="AV160" i="71"/>
  <c r="CB81" i="71"/>
  <c r="AV242" i="71"/>
  <c r="N158" i="71"/>
  <c r="AY317" i="75"/>
  <c r="AY236" i="75"/>
  <c r="BP78" i="75"/>
  <c r="AY157" i="75"/>
  <c r="DL160" i="75"/>
  <c r="BI158" i="75"/>
  <c r="DE158" i="75"/>
  <c r="DF159" i="75"/>
  <c r="N159" i="71"/>
  <c r="CC242" i="71"/>
  <c r="BA237" i="75" l="1"/>
  <c r="BA157" i="75"/>
  <c r="DP158" i="75"/>
  <c r="BA317" i="75"/>
  <c r="DL318" i="75"/>
  <c r="AZ407" i="71"/>
  <c r="AV407" i="71"/>
  <c r="EC407" i="71" s="1"/>
  <c r="AX407" i="71"/>
  <c r="EE407" i="71" s="1"/>
  <c r="AT407" i="71"/>
  <c r="AW407" i="71"/>
  <c r="ED407" i="71" s="1"/>
  <c r="AT79" i="71"/>
  <c r="AZ79" i="71"/>
  <c r="DL237" i="75"/>
  <c r="AT80" i="71"/>
  <c r="AZ80" i="71"/>
  <c r="AT239" i="71"/>
  <c r="ED406" i="71"/>
  <c r="AT241" i="71"/>
  <c r="AQ157" i="71"/>
  <c r="AQ241" i="71"/>
  <c r="DX242" i="71" s="1"/>
  <c r="AQ240" i="71"/>
  <c r="AQ159" i="71"/>
  <c r="DX160" i="71" s="1"/>
  <c r="AQ158" i="71"/>
  <c r="DX158" i="71" s="1"/>
  <c r="DL319" i="75"/>
  <c r="DL158" i="75"/>
  <c r="DV79" i="75"/>
  <c r="DL159" i="75"/>
  <c r="DP318" i="75"/>
  <c r="DV80" i="75"/>
  <c r="CC325" i="71"/>
  <c r="ED325" i="71"/>
  <c r="DQ160" i="75"/>
  <c r="DQ159" i="75"/>
  <c r="EE243" i="71"/>
  <c r="CD243" i="71"/>
  <c r="CD160" i="71"/>
  <c r="DJ319" i="75"/>
  <c r="BA236" i="75"/>
  <c r="DM238" i="75"/>
  <c r="DM239" i="75"/>
  <c r="CB324" i="71"/>
  <c r="BM324" i="71" s="1"/>
  <c r="EC83" i="71"/>
  <c r="AV162" i="71"/>
  <c r="AV244" i="71"/>
  <c r="CB83" i="71"/>
  <c r="DM318" i="75"/>
  <c r="DP319" i="75"/>
  <c r="DP320" i="75"/>
  <c r="AW76" i="45"/>
  <c r="J414" i="45"/>
  <c r="AX414" i="45" s="1"/>
  <c r="K81" i="72"/>
  <c r="J160" i="45"/>
  <c r="AW160" i="45" s="1"/>
  <c r="J331" i="45"/>
  <c r="DW80" i="75"/>
  <c r="DW81" i="75"/>
  <c r="CC324" i="71"/>
  <c r="BA318" i="75"/>
  <c r="DM158" i="75"/>
  <c r="CD242" i="71"/>
  <c r="EE161" i="71"/>
  <c r="CD161" i="71"/>
  <c r="I333" i="45"/>
  <c r="I249" i="45"/>
  <c r="J78" i="45"/>
  <c r="AX78" i="45" s="1"/>
  <c r="BA78" i="45" s="1"/>
  <c r="I416" i="45"/>
  <c r="I162" i="45"/>
  <c r="M331" i="45"/>
  <c r="AT158" i="71"/>
  <c r="DZ158" i="71"/>
  <c r="AW159" i="71"/>
  <c r="AW241" i="71"/>
  <c r="CC80" i="71"/>
  <c r="ED81" i="71"/>
  <c r="DM319" i="75"/>
  <c r="DM320" i="75"/>
  <c r="CD83" i="71"/>
  <c r="AX162" i="71"/>
  <c r="EE83" i="71"/>
  <c r="AX244" i="71"/>
  <c r="DW79" i="75"/>
  <c r="J247" i="45"/>
  <c r="AW247" i="45" s="1"/>
  <c r="DZ240" i="71"/>
  <c r="CB242" i="71"/>
  <c r="DZ241" i="71"/>
  <c r="AZ159" i="71"/>
  <c r="DM159" i="75"/>
  <c r="DM160" i="75"/>
  <c r="CC83" i="71"/>
  <c r="AW244" i="71"/>
  <c r="AW162" i="71"/>
  <c r="ED83" i="71"/>
  <c r="DM237" i="75"/>
  <c r="AQ239" i="71"/>
  <c r="DX240" i="71" s="1"/>
  <c r="T321" i="71"/>
  <c r="CL321" i="71" s="1"/>
  <c r="AE321" i="71"/>
  <c r="DZ321" i="71"/>
  <c r="AA321" i="71"/>
  <c r="AZ241" i="71"/>
  <c r="DP238" i="75"/>
  <c r="DP239" i="75"/>
  <c r="BA77" i="45"/>
  <c r="DZ239" i="71"/>
  <c r="CB160" i="71"/>
  <c r="T402" i="71"/>
  <c r="AA323" i="71"/>
  <c r="DZ323" i="71"/>
  <c r="J332" i="45"/>
  <c r="AX332" i="45" s="1"/>
  <c r="J161" i="45"/>
  <c r="AW161" i="45" s="1"/>
  <c r="AW77" i="45"/>
  <c r="J415" i="45"/>
  <c r="AX415" i="45" s="1"/>
  <c r="K82" i="72"/>
  <c r="DQ238" i="75"/>
  <c r="DQ239" i="75"/>
  <c r="AZ158" i="71"/>
  <c r="BA238" i="75"/>
  <c r="AZ157" i="71"/>
  <c r="AT78" i="71"/>
  <c r="J40" i="70"/>
  <c r="T404" i="71"/>
  <c r="CB243" i="71"/>
  <c r="EC243" i="71"/>
  <c r="DP159" i="75"/>
  <c r="BA319" i="75"/>
  <c r="AQ322" i="71"/>
  <c r="DX322" i="71" s="1"/>
  <c r="T322" i="71"/>
  <c r="CL322" i="71" s="1"/>
  <c r="AE322" i="71"/>
  <c r="DZ159" i="71"/>
  <c r="AT159" i="71"/>
  <c r="DZ157" i="71"/>
  <c r="AT157" i="71"/>
  <c r="AQ323" i="71"/>
  <c r="T323" i="71"/>
  <c r="AE323" i="71"/>
  <c r="CD325" i="71"/>
  <c r="BO325" i="71" s="1"/>
  <c r="EE325" i="71"/>
  <c r="T403" i="71"/>
  <c r="DQ237" i="75"/>
  <c r="AA322" i="71"/>
  <c r="DZ322" i="71"/>
  <c r="AZ239" i="71"/>
  <c r="BA158" i="75"/>
  <c r="J248" i="45"/>
  <c r="AW248" i="45" s="1"/>
  <c r="EC325" i="71"/>
  <c r="CB325" i="71"/>
  <c r="BM325" i="71" s="1"/>
  <c r="AZ326" i="71"/>
  <c r="AZ240" i="71"/>
  <c r="FB326" i="71"/>
  <c r="DQ319" i="75"/>
  <c r="DQ320" i="75"/>
  <c r="AQ402" i="71"/>
  <c r="AQ404" i="71"/>
  <c r="DX80" i="71"/>
  <c r="DX81" i="71"/>
  <c r="EC161" i="71"/>
  <c r="CB161" i="71"/>
  <c r="CD324" i="71"/>
  <c r="BO324" i="71" s="1"/>
  <c r="M332" i="45"/>
  <c r="DJ320" i="75"/>
  <c r="DX79" i="71"/>
  <c r="AQ403" i="71"/>
  <c r="AT326" i="71"/>
  <c r="DX241" i="71" l="1"/>
  <c r="DX404" i="71"/>
  <c r="DX405" i="71"/>
  <c r="AT323" i="71"/>
  <c r="CL323" i="71"/>
  <c r="DX159" i="71"/>
  <c r="AX248" i="45"/>
  <c r="FF325" i="71"/>
  <c r="AZ248" i="45"/>
  <c r="BA415" i="45"/>
  <c r="AZ77" i="45"/>
  <c r="AX161" i="45"/>
  <c r="AX160" i="45"/>
  <c r="CC321" i="71"/>
  <c r="CC322" i="71"/>
  <c r="ED322" i="71"/>
  <c r="AZ404" i="71"/>
  <c r="AX404" i="71"/>
  <c r="AV404" i="71"/>
  <c r="AT404" i="71"/>
  <c r="CC159" i="71"/>
  <c r="ED160" i="71"/>
  <c r="CB162" i="71"/>
  <c r="EC162" i="71"/>
  <c r="AZ321" i="71"/>
  <c r="AT322" i="71"/>
  <c r="AZ322" i="71"/>
  <c r="CB80" i="71"/>
  <c r="AV159" i="71"/>
  <c r="AV241" i="71"/>
  <c r="EC80" i="71"/>
  <c r="EC81" i="71"/>
  <c r="CD244" i="71"/>
  <c r="EE244" i="71"/>
  <c r="AW331" i="45"/>
  <c r="N331" i="45"/>
  <c r="EC326" i="71"/>
  <c r="CB326" i="71"/>
  <c r="BM326" i="71" s="1"/>
  <c r="FN322" i="71"/>
  <c r="FB322" i="71"/>
  <c r="I246" i="45"/>
  <c r="I413" i="45"/>
  <c r="I159" i="45"/>
  <c r="J75" i="45"/>
  <c r="I330" i="45"/>
  <c r="M330" i="45" s="1"/>
  <c r="AX331" i="45"/>
  <c r="BA332" i="45" s="1"/>
  <c r="AZ323" i="71"/>
  <c r="CD162" i="71"/>
  <c r="EE162" i="71"/>
  <c r="I158" i="45"/>
  <c r="J74" i="45"/>
  <c r="I412" i="45"/>
  <c r="I329" i="45"/>
  <c r="I245" i="45"/>
  <c r="AX74" i="45"/>
  <c r="DX323" i="71"/>
  <c r="DX324" i="71"/>
  <c r="AW414" i="45"/>
  <c r="AX240" i="71"/>
  <c r="CD79" i="71"/>
  <c r="EE79" i="71"/>
  <c r="AX158" i="71"/>
  <c r="AW415" i="45"/>
  <c r="J73" i="45"/>
  <c r="I157" i="45"/>
  <c r="I244" i="45"/>
  <c r="I328" i="45"/>
  <c r="M328" i="45" s="1"/>
  <c r="I411" i="45"/>
  <c r="AW402" i="71"/>
  <c r="AX402" i="71"/>
  <c r="AZ402" i="71"/>
  <c r="AV402" i="71"/>
  <c r="AT402" i="71"/>
  <c r="EC79" i="71"/>
  <c r="AV158" i="71"/>
  <c r="CB79" i="71"/>
  <c r="AV240" i="71"/>
  <c r="AZ161" i="45"/>
  <c r="AX157" i="71"/>
  <c r="CD78" i="71"/>
  <c r="AX239" i="71"/>
  <c r="AT321" i="71"/>
  <c r="CC162" i="71"/>
  <c r="ED162" i="71"/>
  <c r="DX403" i="71"/>
  <c r="AW403" i="71"/>
  <c r="AZ403" i="71"/>
  <c r="AV403" i="71"/>
  <c r="AX403" i="71"/>
  <c r="AT403" i="71"/>
  <c r="AW332" i="45"/>
  <c r="N332" i="45"/>
  <c r="CB78" i="71"/>
  <c r="AV157" i="71"/>
  <c r="AV239" i="71"/>
  <c r="ED244" i="71"/>
  <c r="CC244" i="71"/>
  <c r="K83" i="72"/>
  <c r="J333" i="45"/>
  <c r="J416" i="45"/>
  <c r="AX416" i="45" s="1"/>
  <c r="BA416" i="45" s="1"/>
  <c r="AW78" i="45"/>
  <c r="AZ78" i="45" s="1"/>
  <c r="J162" i="45"/>
  <c r="AW162" i="45" s="1"/>
  <c r="AZ162" i="45" s="1"/>
  <c r="AW240" i="71"/>
  <c r="ED79" i="71"/>
  <c r="AW158" i="71"/>
  <c r="CC79" i="71"/>
  <c r="AW404" i="71"/>
  <c r="CC78" i="71"/>
  <c r="AW157" i="71"/>
  <c r="AW239" i="71"/>
  <c r="CC241" i="71"/>
  <c r="ED242" i="71"/>
  <c r="J249" i="45"/>
  <c r="AW249" i="45" s="1"/>
  <c r="AZ249" i="45" s="1"/>
  <c r="CC326" i="71"/>
  <c r="ED326" i="71"/>
  <c r="EE326" i="71"/>
  <c r="CD326" i="71"/>
  <c r="BO326" i="71" s="1"/>
  <c r="AX241" i="71"/>
  <c r="EE80" i="71"/>
  <c r="CD80" i="71"/>
  <c r="AX159" i="71"/>
  <c r="EE81" i="71"/>
  <c r="AX247" i="45"/>
  <c r="ED80" i="71"/>
  <c r="M333" i="45"/>
  <c r="AX333" i="45"/>
  <c r="BA333" i="45" s="1"/>
  <c r="CB244" i="71"/>
  <c r="EC244" i="71"/>
  <c r="AX249" i="45" l="1"/>
  <c r="BA249" i="45"/>
  <c r="BA248" i="45"/>
  <c r="EC404" i="71"/>
  <c r="EC405" i="71"/>
  <c r="EE404" i="71"/>
  <c r="EE405" i="71"/>
  <c r="ED404" i="71"/>
  <c r="ED405" i="71"/>
  <c r="AZ332" i="45"/>
  <c r="BL332" i="45" s="1"/>
  <c r="BA161" i="45"/>
  <c r="EE159" i="71"/>
  <c r="CD159" i="71"/>
  <c r="EE160" i="71"/>
  <c r="CB157" i="71"/>
  <c r="AX162" i="45"/>
  <c r="BA162" i="45" s="1"/>
  <c r="J244" i="45"/>
  <c r="AW244" i="45" s="1"/>
  <c r="FB324" i="71"/>
  <c r="FN324" i="71"/>
  <c r="J246" i="45"/>
  <c r="AW246" i="45" s="1"/>
  <c r="CD321" i="71"/>
  <c r="BO321" i="71" s="1"/>
  <c r="AX73" i="45"/>
  <c r="J328" i="45"/>
  <c r="J157" i="45"/>
  <c r="AW157" i="45" s="1"/>
  <c r="AW73" i="45"/>
  <c r="J411" i="45"/>
  <c r="K78" i="72"/>
  <c r="FB323" i="71"/>
  <c r="FN323" i="71"/>
  <c r="CB241" i="71"/>
  <c r="EC241" i="71"/>
  <c r="EC242" i="71"/>
  <c r="CB321" i="71"/>
  <c r="BM321" i="71" s="1"/>
  <c r="CC157" i="71"/>
  <c r="EE323" i="71"/>
  <c r="CD323" i="71"/>
  <c r="BO323" i="71" s="1"/>
  <c r="EE324" i="71"/>
  <c r="EC159" i="71"/>
  <c r="CB159" i="71"/>
  <c r="EC160" i="71"/>
  <c r="AW333" i="45"/>
  <c r="AZ333" i="45" s="1"/>
  <c r="BL333" i="45" s="1"/>
  <c r="N333" i="45"/>
  <c r="CD239" i="71"/>
  <c r="AZ415" i="45"/>
  <c r="J245" i="45"/>
  <c r="AW245" i="45" s="1"/>
  <c r="CB323" i="71"/>
  <c r="BM323" i="71" s="1"/>
  <c r="EC323" i="71"/>
  <c r="EC324" i="71"/>
  <c r="EE158" i="71"/>
  <c r="CD158" i="71"/>
  <c r="M329" i="45"/>
  <c r="CC323" i="71"/>
  <c r="ED324" i="71"/>
  <c r="FF326" i="71"/>
  <c r="EC403" i="71"/>
  <c r="CD157" i="71"/>
  <c r="CD241" i="71"/>
  <c r="EE241" i="71"/>
  <c r="EE242" i="71"/>
  <c r="ED158" i="71"/>
  <c r="CC158" i="71"/>
  <c r="J329" i="45"/>
  <c r="AX329" i="45" s="1"/>
  <c r="AW74" i="45"/>
  <c r="J412" i="45"/>
  <c r="K79" i="72"/>
  <c r="J158" i="45"/>
  <c r="AW158" i="45" s="1"/>
  <c r="CB322" i="71"/>
  <c r="BM322" i="71" s="1"/>
  <c r="EC322" i="71"/>
  <c r="ED403" i="71"/>
  <c r="CB240" i="71"/>
  <c r="EC240" i="71"/>
  <c r="EE240" i="71"/>
  <c r="CD240" i="71"/>
  <c r="ED159" i="71"/>
  <c r="ED323" i="71"/>
  <c r="CC239" i="71"/>
  <c r="AW416" i="45"/>
  <c r="AZ416" i="45" s="1"/>
  <c r="EE403" i="71"/>
  <c r="ED240" i="71"/>
  <c r="CC240" i="71"/>
  <c r="EE322" i="71"/>
  <c r="CD322" i="71"/>
  <c r="BO322" i="71" s="1"/>
  <c r="ED241" i="71"/>
  <c r="CB239" i="71"/>
  <c r="EC158" i="71"/>
  <c r="CB158" i="71"/>
  <c r="AX75" i="45"/>
  <c r="J159" i="45"/>
  <c r="AW159" i="45" s="1"/>
  <c r="AZ160" i="45" s="1"/>
  <c r="J330" i="45"/>
  <c r="J413" i="45"/>
  <c r="AW75" i="45"/>
  <c r="K80" i="72"/>
  <c r="AX245" i="45" l="1"/>
  <c r="AX244" i="45"/>
  <c r="BA245" i="45" s="1"/>
  <c r="AX157" i="45"/>
  <c r="AZ245" i="45"/>
  <c r="AX158" i="45"/>
  <c r="BA158" i="45" s="1"/>
  <c r="AZ74" i="45"/>
  <c r="AW412" i="45"/>
  <c r="AX412" i="45"/>
  <c r="AX246" i="45"/>
  <c r="AX159" i="45"/>
  <c r="AZ75" i="45"/>
  <c r="AZ76" i="45"/>
  <c r="BA74" i="45"/>
  <c r="AZ246" i="45"/>
  <c r="AZ247" i="45"/>
  <c r="AX413" i="45"/>
  <c r="AW413" i="45"/>
  <c r="AX411" i="45"/>
  <c r="AW411" i="45"/>
  <c r="AW329" i="45"/>
  <c r="N329" i="45"/>
  <c r="BA75" i="45"/>
  <c r="BA76" i="45"/>
  <c r="FF322" i="71"/>
  <c r="FF324" i="71"/>
  <c r="AZ159" i="45"/>
  <c r="AZ158" i="45"/>
  <c r="AX330" i="45"/>
  <c r="AW330" i="45"/>
  <c r="N330" i="45"/>
  <c r="FF323" i="71"/>
  <c r="AX328" i="45"/>
  <c r="AW328" i="45"/>
  <c r="N328" i="45"/>
  <c r="K36" i="75"/>
  <c r="K37" i="75"/>
  <c r="K38" i="75"/>
  <c r="K39" i="75"/>
  <c r="K40" i="75"/>
  <c r="K41" i="75"/>
  <c r="K42" i="75"/>
  <c r="K43" i="75"/>
  <c r="K44" i="75"/>
  <c r="K45" i="75"/>
  <c r="K46" i="75"/>
  <c r="K47" i="75"/>
  <c r="K48" i="75"/>
  <c r="K49" i="75"/>
  <c r="K50" i="75"/>
  <c r="K51" i="75"/>
  <c r="K52" i="75"/>
  <c r="K53" i="75"/>
  <c r="K54" i="75"/>
  <c r="K55" i="75"/>
  <c r="K56" i="75"/>
  <c r="K57" i="75"/>
  <c r="K58" i="75"/>
  <c r="K59" i="75"/>
  <c r="K60" i="75"/>
  <c r="K61" i="75"/>
  <c r="K62" i="75"/>
  <c r="K63" i="75"/>
  <c r="K64" i="75"/>
  <c r="K65" i="75"/>
  <c r="BA412" i="45" l="1"/>
  <c r="AZ412" i="45"/>
  <c r="K293" i="75"/>
  <c r="Y293" i="75" s="1"/>
  <c r="K212" i="75"/>
  <c r="S54" i="75"/>
  <c r="K133" i="75"/>
  <c r="K373" i="75"/>
  <c r="Y54" i="75"/>
  <c r="S42" i="75"/>
  <c r="AR42" i="75" s="1"/>
  <c r="K200" i="75"/>
  <c r="K121" i="75"/>
  <c r="K281" i="75"/>
  <c r="Y281" i="75" s="1"/>
  <c r="K361" i="75"/>
  <c r="Y361" i="75" s="1"/>
  <c r="Y42" i="75"/>
  <c r="BA413" i="45"/>
  <c r="BA414" i="45"/>
  <c r="BA246" i="45"/>
  <c r="BA247" i="45"/>
  <c r="K304" i="75"/>
  <c r="K223" i="75"/>
  <c r="S65" i="75"/>
  <c r="AR65" i="75" s="1"/>
  <c r="K144" i="75"/>
  <c r="K384" i="75"/>
  <c r="Y65" i="75"/>
  <c r="K292" i="75"/>
  <c r="K211" i="75"/>
  <c r="K132" i="75"/>
  <c r="Y132" i="75" s="1"/>
  <c r="S53" i="75"/>
  <c r="K372" i="75"/>
  <c r="Y53" i="75"/>
  <c r="K280" i="75"/>
  <c r="Y280" i="75" s="1"/>
  <c r="K199" i="75"/>
  <c r="Y199" i="75" s="1"/>
  <c r="K120" i="75"/>
  <c r="Y120" i="75" s="1"/>
  <c r="S41" i="75"/>
  <c r="K360" i="75"/>
  <c r="Y360" i="75" s="1"/>
  <c r="Y41" i="75"/>
  <c r="S52" i="75"/>
  <c r="AR52" i="75" s="1"/>
  <c r="K291" i="75"/>
  <c r="K371" i="75"/>
  <c r="Y371" i="75" s="1"/>
  <c r="K210" i="75"/>
  <c r="K131" i="75"/>
  <c r="Y131" i="75" s="1"/>
  <c r="Y52" i="75"/>
  <c r="K119" i="75"/>
  <c r="K359" i="75"/>
  <c r="Y359" i="75" s="1"/>
  <c r="S40" i="75"/>
  <c r="K279" i="75"/>
  <c r="K198" i="75"/>
  <c r="Y198" i="75" s="1"/>
  <c r="Y40" i="75"/>
  <c r="K382" i="75"/>
  <c r="Y382" i="75" s="1"/>
  <c r="K142" i="75"/>
  <c r="S63" i="75"/>
  <c r="K302" i="75"/>
  <c r="Y302" i="75" s="1"/>
  <c r="K221" i="75"/>
  <c r="Y221" i="75" s="1"/>
  <c r="AR63" i="75"/>
  <c r="Y63" i="75"/>
  <c r="K370" i="75"/>
  <c r="Y370" i="75" s="1"/>
  <c r="K290" i="75"/>
  <c r="S51" i="75"/>
  <c r="K130" i="75"/>
  <c r="Y130" i="75" s="1"/>
  <c r="K209" i="75"/>
  <c r="Y209" i="75" s="1"/>
  <c r="Y243" i="75" s="1"/>
  <c r="Y51" i="75"/>
  <c r="K278" i="75"/>
  <c r="Y278" i="75" s="1"/>
  <c r="K197" i="75"/>
  <c r="Y197" i="75" s="1"/>
  <c r="K118" i="75"/>
  <c r="Y118" i="75" s="1"/>
  <c r="S39" i="75"/>
  <c r="K358" i="75"/>
  <c r="Y358" i="75" s="1"/>
  <c r="Y39" i="75"/>
  <c r="K141" i="75"/>
  <c r="S62" i="75"/>
  <c r="AR62" i="75" s="1"/>
  <c r="K381" i="75"/>
  <c r="K220" i="75"/>
  <c r="K301" i="75"/>
  <c r="Y62" i="75"/>
  <c r="S38" i="75"/>
  <c r="K196" i="75"/>
  <c r="K277" i="75"/>
  <c r="K117" i="75"/>
  <c r="K357" i="75"/>
  <c r="Y357" i="75" s="1"/>
  <c r="Y38" i="75"/>
  <c r="AZ330" i="45"/>
  <c r="AZ331" i="45"/>
  <c r="AZ329" i="45"/>
  <c r="K289" i="75"/>
  <c r="S50" i="75"/>
  <c r="AR50" i="75" s="1"/>
  <c r="K129" i="75"/>
  <c r="Y129" i="75" s="1"/>
  <c r="K208" i="75"/>
  <c r="K369" i="75"/>
  <c r="Y369" i="75" s="1"/>
  <c r="Y50" i="75"/>
  <c r="K380" i="75"/>
  <c r="S61" i="75"/>
  <c r="AR61" i="75" s="1"/>
  <c r="K219" i="75"/>
  <c r="Y219" i="75" s="1"/>
  <c r="K140" i="75"/>
  <c r="Y140" i="75" s="1"/>
  <c r="K300" i="75"/>
  <c r="Y61" i="75"/>
  <c r="K128" i="75"/>
  <c r="K368" i="75"/>
  <c r="S49" i="75"/>
  <c r="K288" i="75"/>
  <c r="Y288" i="75" s="1"/>
  <c r="K207" i="75"/>
  <c r="Y49" i="75"/>
  <c r="K116" i="75"/>
  <c r="Y116" i="75" s="1"/>
  <c r="S37" i="75"/>
  <c r="AR37" i="75" s="1"/>
  <c r="K356" i="75"/>
  <c r="Y356" i="75" s="1"/>
  <c r="K276" i="75"/>
  <c r="Y276" i="75" s="1"/>
  <c r="K195" i="75"/>
  <c r="Y195" i="75" s="1"/>
  <c r="Y37" i="75"/>
  <c r="BA330" i="45"/>
  <c r="BA331" i="45"/>
  <c r="K139" i="75"/>
  <c r="K379" i="75"/>
  <c r="S60" i="75"/>
  <c r="K218" i="75"/>
  <c r="K299" i="75"/>
  <c r="Y60" i="75"/>
  <c r="K287" i="75"/>
  <c r="K127" i="75"/>
  <c r="K367" i="75"/>
  <c r="Y367" i="75" s="1"/>
  <c r="K206" i="75"/>
  <c r="Y206" i="75" s="1"/>
  <c r="S48" i="75"/>
  <c r="Y48" i="75"/>
  <c r="K115" i="75"/>
  <c r="S36" i="75"/>
  <c r="K275" i="75"/>
  <c r="K355" i="75"/>
  <c r="Y355" i="75" s="1"/>
  <c r="K194" i="75"/>
  <c r="AR36" i="75"/>
  <c r="Y36" i="75"/>
  <c r="K378" i="75"/>
  <c r="S59" i="75"/>
  <c r="K138" i="75"/>
  <c r="K217" i="75"/>
  <c r="Y217" i="75" s="1"/>
  <c r="K298" i="75"/>
  <c r="Y59" i="75"/>
  <c r="K126" i="75"/>
  <c r="Y126" i="75" s="1"/>
  <c r="K366" i="75"/>
  <c r="Y366" i="75" s="1"/>
  <c r="S47" i="75"/>
  <c r="AR47" i="75" s="1"/>
  <c r="K286" i="75"/>
  <c r="K205" i="75"/>
  <c r="Y47" i="75"/>
  <c r="BA329" i="45"/>
  <c r="K377" i="75"/>
  <c r="Y377" i="75" s="1"/>
  <c r="K137" i="75"/>
  <c r="Y137" i="75" s="1"/>
  <c r="K297" i="75"/>
  <c r="Y297" i="75" s="1"/>
  <c r="S58" i="75"/>
  <c r="K216" i="75"/>
  <c r="Y216" i="75" s="1"/>
  <c r="Y58" i="75"/>
  <c r="K125" i="75"/>
  <c r="Y125" i="75" s="1"/>
  <c r="S46" i="75"/>
  <c r="AR46" i="75" s="1"/>
  <c r="K365" i="75"/>
  <c r="K285" i="75"/>
  <c r="K204" i="75"/>
  <c r="Y46" i="75"/>
  <c r="K376" i="75"/>
  <c r="K296" i="75"/>
  <c r="Y296" i="75" s="1"/>
  <c r="K215" i="75"/>
  <c r="Y215" i="75" s="1"/>
  <c r="S57" i="75"/>
  <c r="AR57" i="75" s="1"/>
  <c r="K136" i="75"/>
  <c r="Y136" i="75" s="1"/>
  <c r="Y57" i="75"/>
  <c r="K124" i="75"/>
  <c r="Y124" i="75" s="1"/>
  <c r="K203" i="75"/>
  <c r="K364" i="75"/>
  <c r="Y364" i="75" s="1"/>
  <c r="K284" i="75"/>
  <c r="S45" i="75"/>
  <c r="AR45" i="75" s="1"/>
  <c r="Y45" i="75"/>
  <c r="K214" i="75"/>
  <c r="K375" i="75"/>
  <c r="S56" i="75"/>
  <c r="AR56" i="75" s="1"/>
  <c r="K295" i="75"/>
  <c r="K135" i="75"/>
  <c r="Y56" i="75"/>
  <c r="K123" i="75"/>
  <c r="Y123" i="75" s="1"/>
  <c r="K283" i="75"/>
  <c r="Y283" i="75" s="1"/>
  <c r="K202" i="75"/>
  <c r="S44" i="75"/>
  <c r="K363" i="75"/>
  <c r="Y363" i="75" s="1"/>
  <c r="Y44" i="75"/>
  <c r="K143" i="75"/>
  <c r="Y143" i="75" s="1"/>
  <c r="S64" i="75"/>
  <c r="AR64" i="75" s="1"/>
  <c r="K303" i="75"/>
  <c r="K222" i="75"/>
  <c r="K383" i="75"/>
  <c r="Y64" i="75"/>
  <c r="K374" i="75"/>
  <c r="K134" i="75"/>
  <c r="K294" i="75"/>
  <c r="S55" i="75"/>
  <c r="K213" i="75"/>
  <c r="Y55" i="75"/>
  <c r="S43" i="75"/>
  <c r="K122" i="75"/>
  <c r="K362" i="75"/>
  <c r="Y362" i="75" s="1"/>
  <c r="K282" i="75"/>
  <c r="Y282" i="75" s="1"/>
  <c r="K201" i="75"/>
  <c r="Y201" i="75" s="1"/>
  <c r="Y43" i="75"/>
  <c r="AZ413" i="45"/>
  <c r="AZ414" i="45"/>
  <c r="BA159" i="45"/>
  <c r="BA160" i="45"/>
  <c r="AL217" i="75" l="1"/>
  <c r="BE217" i="75" s="1"/>
  <c r="AL206" i="75"/>
  <c r="BE206" i="75" s="1"/>
  <c r="AL215" i="75"/>
  <c r="BE215" i="75" s="1"/>
  <c r="AL219" i="75"/>
  <c r="BE219" i="75" s="1"/>
  <c r="AL201" i="75"/>
  <c r="BE201" i="75" s="1"/>
  <c r="AL195" i="75"/>
  <c r="BE195" i="75" s="1"/>
  <c r="AL199" i="75"/>
  <c r="BE199" i="75" s="1"/>
  <c r="AL216" i="75"/>
  <c r="BE216" i="75" s="1"/>
  <c r="DA216" i="75" s="1"/>
  <c r="AL221" i="75"/>
  <c r="BE221" i="75" s="1"/>
  <c r="AL197" i="75"/>
  <c r="BE197" i="75" s="1"/>
  <c r="AR365" i="75"/>
  <c r="BJ46" i="75"/>
  <c r="DF46" i="75"/>
  <c r="BJ57" i="75"/>
  <c r="DF57" i="75"/>
  <c r="AR376" i="75"/>
  <c r="BJ64" i="75"/>
  <c r="AR383" i="75"/>
  <c r="DF64" i="75"/>
  <c r="AR375" i="75"/>
  <c r="BJ56" i="75"/>
  <c r="Y138" i="75"/>
  <c r="S206" i="75"/>
  <c r="S287" i="75"/>
  <c r="AF287" i="75" s="1"/>
  <c r="S367" i="75"/>
  <c r="S127" i="75"/>
  <c r="AF127" i="75" s="1"/>
  <c r="AF48" i="75"/>
  <c r="BJ50" i="75"/>
  <c r="AR369" i="75"/>
  <c r="Y277" i="75"/>
  <c r="S359" i="75"/>
  <c r="S119" i="75"/>
  <c r="AF119" i="75" s="1"/>
  <c r="S198" i="75"/>
  <c r="S279" i="75"/>
  <c r="AF279" i="75" s="1"/>
  <c r="AF40" i="75"/>
  <c r="Y384" i="75"/>
  <c r="BJ42" i="75"/>
  <c r="AR361" i="75"/>
  <c r="Y303" i="75"/>
  <c r="Y135" i="75"/>
  <c r="Y203" i="75"/>
  <c r="AL203" i="75" s="1"/>
  <c r="BE203" i="75" s="1"/>
  <c r="Y204" i="75"/>
  <c r="AL204" i="75" s="1"/>
  <c r="BE204" i="75" s="1"/>
  <c r="S378" i="75"/>
  <c r="S217" i="75"/>
  <c r="S138" i="75"/>
  <c r="AF138" i="75" s="1"/>
  <c r="S298" i="75"/>
  <c r="AF298" i="75" s="1"/>
  <c r="AF59" i="75"/>
  <c r="S128" i="75"/>
  <c r="AF128" i="75" s="1"/>
  <c r="S368" i="75"/>
  <c r="S288" i="75"/>
  <c r="S207" i="75"/>
  <c r="AF207" i="75" s="1"/>
  <c r="AF49" i="75"/>
  <c r="Y196" i="75"/>
  <c r="AL196" i="75" s="1"/>
  <c r="BE196" i="75" s="1"/>
  <c r="AR382" i="75"/>
  <c r="BJ63" i="75"/>
  <c r="DF63" i="75"/>
  <c r="AR41" i="75"/>
  <c r="S360" i="75"/>
  <c r="S120" i="75"/>
  <c r="S199" i="75"/>
  <c r="S280" i="75"/>
  <c r="AF41" i="75"/>
  <c r="Y144" i="75"/>
  <c r="AR43" i="75"/>
  <c r="S122" i="75"/>
  <c r="AF122" i="75" s="1"/>
  <c r="S201" i="75"/>
  <c r="S282" i="75"/>
  <c r="S362" i="75"/>
  <c r="AF43" i="75"/>
  <c r="S222" i="75"/>
  <c r="AF222" i="75" s="1"/>
  <c r="S303" i="75"/>
  <c r="AF303" i="75" s="1"/>
  <c r="S143" i="75"/>
  <c r="S383" i="75"/>
  <c r="AF64" i="75"/>
  <c r="Y295" i="75"/>
  <c r="Y285" i="75"/>
  <c r="BJ47" i="75"/>
  <c r="AR366" i="75"/>
  <c r="DF47" i="75"/>
  <c r="Y378" i="75"/>
  <c r="Y368" i="75"/>
  <c r="Y208" i="75"/>
  <c r="AL208" i="75" s="1"/>
  <c r="BE208" i="75" s="1"/>
  <c r="AR38" i="75"/>
  <c r="S117" i="75"/>
  <c r="AF117" i="75" s="1"/>
  <c r="S357" i="75"/>
  <c r="S277" i="75"/>
  <c r="AF277" i="75" s="1"/>
  <c r="S196" i="75"/>
  <c r="AF196" i="75" s="1"/>
  <c r="AF38" i="75"/>
  <c r="AR39" i="75"/>
  <c r="S197" i="75"/>
  <c r="S278" i="75"/>
  <c r="S358" i="75"/>
  <c r="S118" i="75"/>
  <c r="AF39" i="75"/>
  <c r="Y119" i="75"/>
  <c r="AR384" i="75"/>
  <c r="DF65" i="75"/>
  <c r="BJ65" i="75"/>
  <c r="DQ65" i="75" s="1"/>
  <c r="S295" i="75"/>
  <c r="AF295" i="75" s="1"/>
  <c r="S375" i="75"/>
  <c r="S135" i="75"/>
  <c r="AF135" i="75" s="1"/>
  <c r="S214" i="75"/>
  <c r="AF214" i="75" s="1"/>
  <c r="AF56" i="75"/>
  <c r="Y365" i="75"/>
  <c r="Y205" i="75"/>
  <c r="AL205" i="75" s="1"/>
  <c r="BE205" i="75" s="1"/>
  <c r="Y127" i="75"/>
  <c r="DF38" i="75"/>
  <c r="BJ37" i="75"/>
  <c r="DF37" i="75"/>
  <c r="AR356" i="75"/>
  <c r="Y128" i="75"/>
  <c r="S144" i="75"/>
  <c r="AF144" i="75" s="1"/>
  <c r="S384" i="75"/>
  <c r="S304" i="75"/>
  <c r="AF304" i="75" s="1"/>
  <c r="S223" i="75"/>
  <c r="AF223" i="75" s="1"/>
  <c r="AF65" i="75"/>
  <c r="Y121" i="75"/>
  <c r="Y375" i="75"/>
  <c r="S204" i="75"/>
  <c r="AF204" i="75" s="1"/>
  <c r="S285" i="75"/>
  <c r="AF285" i="75" s="1"/>
  <c r="S125" i="75"/>
  <c r="S365" i="75"/>
  <c r="AF46" i="75"/>
  <c r="Y286" i="75"/>
  <c r="AR355" i="75"/>
  <c r="BJ36" i="75"/>
  <c r="Y287" i="75"/>
  <c r="S289" i="75"/>
  <c r="AF289" i="75" s="1"/>
  <c r="S369" i="75"/>
  <c r="S129" i="75"/>
  <c r="S208" i="75"/>
  <c r="AF208" i="75" s="1"/>
  <c r="AF50" i="75"/>
  <c r="Y301" i="75"/>
  <c r="S221" i="75"/>
  <c r="S142" i="75"/>
  <c r="AF142" i="75" s="1"/>
  <c r="S382" i="75"/>
  <c r="S302" i="75"/>
  <c r="AF63" i="75"/>
  <c r="BJ52" i="75"/>
  <c r="AR371" i="75"/>
  <c r="Y223" i="75"/>
  <c r="AL223" i="75" s="1"/>
  <c r="BE223" i="75" s="1"/>
  <c r="Y200" i="75"/>
  <c r="AL200" i="75" s="1"/>
  <c r="BE200" i="75" s="1"/>
  <c r="DA200" i="75" s="1"/>
  <c r="Y122" i="75"/>
  <c r="Y213" i="75"/>
  <c r="AL213" i="75" s="1"/>
  <c r="BE213" i="75" s="1"/>
  <c r="AR55" i="75"/>
  <c r="S134" i="75"/>
  <c r="AF134" i="75" s="1"/>
  <c r="S294" i="75"/>
  <c r="AF294" i="75" s="1"/>
  <c r="S213" i="75"/>
  <c r="AF213" i="75" s="1"/>
  <c r="S374" i="75"/>
  <c r="AF55" i="75"/>
  <c r="Y214" i="75"/>
  <c r="AL214" i="75" s="1"/>
  <c r="BE214" i="75" s="1"/>
  <c r="S366" i="75"/>
  <c r="S205" i="75"/>
  <c r="AF205" i="75" s="1"/>
  <c r="S286" i="75"/>
  <c r="AF286" i="75" s="1"/>
  <c r="S126" i="75"/>
  <c r="AF47" i="75"/>
  <c r="Y194" i="75"/>
  <c r="AL194" i="75" s="1"/>
  <c r="BE194" i="75" s="1"/>
  <c r="DA195" i="75" s="1"/>
  <c r="BJ61" i="75"/>
  <c r="AR380" i="75"/>
  <c r="Y289" i="75"/>
  <c r="BJ62" i="75"/>
  <c r="AR381" i="75"/>
  <c r="DF62" i="75"/>
  <c r="Y142" i="75"/>
  <c r="Y304" i="75"/>
  <c r="S281" i="75"/>
  <c r="S361" i="75"/>
  <c r="S121" i="75"/>
  <c r="AF121" i="75" s="1"/>
  <c r="S200" i="75"/>
  <c r="AF200" i="75" s="1"/>
  <c r="AF42" i="75"/>
  <c r="Y294" i="75"/>
  <c r="S296" i="75"/>
  <c r="S136" i="75"/>
  <c r="S376" i="75"/>
  <c r="S215" i="75"/>
  <c r="AF57" i="75"/>
  <c r="Y299" i="75"/>
  <c r="Y300" i="75"/>
  <c r="BL329" i="45"/>
  <c r="Y220" i="75"/>
  <c r="AL220" i="75" s="1"/>
  <c r="BE220" i="75" s="1"/>
  <c r="DA220" i="75" s="1"/>
  <c r="Y85" i="75"/>
  <c r="AL51" i="75" s="1"/>
  <c r="BE51" i="75" s="1"/>
  <c r="Y210" i="75"/>
  <c r="AL210" i="75" s="1"/>
  <c r="BE210" i="75" s="1"/>
  <c r="Y372" i="75"/>
  <c r="Y275" i="75"/>
  <c r="Y218" i="75"/>
  <c r="AL218" i="75" s="1"/>
  <c r="BE218" i="75" s="1"/>
  <c r="DA218" i="75" s="1"/>
  <c r="S116" i="75"/>
  <c r="S276" i="75"/>
  <c r="S356" i="75"/>
  <c r="S195" i="75"/>
  <c r="AF37" i="75"/>
  <c r="BL331" i="45"/>
  <c r="Y381" i="75"/>
  <c r="AL209" i="75"/>
  <c r="BE209" i="75" s="1"/>
  <c r="AL241" i="75"/>
  <c r="BE241" i="75" s="1"/>
  <c r="AL239" i="75"/>
  <c r="BE239" i="75" s="1"/>
  <c r="AL240" i="75"/>
  <c r="BE240" i="75" s="1"/>
  <c r="AL236" i="75"/>
  <c r="BE236" i="75" s="1"/>
  <c r="AL237" i="75"/>
  <c r="BE237" i="75" s="1"/>
  <c r="AL238" i="75"/>
  <c r="BE238" i="75" s="1"/>
  <c r="AR53" i="75"/>
  <c r="S211" i="75"/>
  <c r="AF211" i="75" s="1"/>
  <c r="S292" i="75"/>
  <c r="AF292" i="75" s="1"/>
  <c r="S132" i="75"/>
  <c r="S372" i="75"/>
  <c r="AF53" i="75"/>
  <c r="Y373" i="75"/>
  <c r="Y374" i="75"/>
  <c r="Y202" i="75"/>
  <c r="AL202" i="75" s="1"/>
  <c r="BE202" i="75" s="1"/>
  <c r="AR58" i="75"/>
  <c r="S137" i="75"/>
  <c r="S216" i="75"/>
  <c r="S297" i="75"/>
  <c r="S377" i="75"/>
  <c r="AF58" i="75"/>
  <c r="S355" i="75"/>
  <c r="S275" i="75"/>
  <c r="AF275" i="75" s="1"/>
  <c r="S115" i="75"/>
  <c r="AF115" i="75" s="1"/>
  <c r="S194" i="75"/>
  <c r="AF194" i="75" s="1"/>
  <c r="AF36" i="75"/>
  <c r="S379" i="75"/>
  <c r="S299" i="75"/>
  <c r="AF299" i="75" s="1"/>
  <c r="S139" i="75"/>
  <c r="AF139" i="75" s="1"/>
  <c r="S218" i="75"/>
  <c r="AF218" i="75" s="1"/>
  <c r="AF60" i="75"/>
  <c r="BL330" i="45"/>
  <c r="S381" i="75"/>
  <c r="S220" i="75"/>
  <c r="AF220" i="75" s="1"/>
  <c r="S141" i="75"/>
  <c r="AF141" i="75" s="1"/>
  <c r="S301" i="75"/>
  <c r="AF301" i="75" s="1"/>
  <c r="AF62" i="75"/>
  <c r="Y164" i="75"/>
  <c r="AL130" i="75" s="1"/>
  <c r="BE130" i="75" s="1"/>
  <c r="Y291" i="75"/>
  <c r="Y133" i="75"/>
  <c r="BJ45" i="75"/>
  <c r="AR364" i="75"/>
  <c r="Y376" i="75"/>
  <c r="AR59" i="75"/>
  <c r="Y115" i="75"/>
  <c r="Y379" i="75"/>
  <c r="S380" i="75"/>
  <c r="S140" i="75"/>
  <c r="S219" i="75"/>
  <c r="S300" i="75"/>
  <c r="AF300" i="75" s="1"/>
  <c r="AF61" i="75"/>
  <c r="Y141" i="75"/>
  <c r="AR51" i="75"/>
  <c r="DF51" i="75" s="1"/>
  <c r="S130" i="75"/>
  <c r="S209" i="75"/>
  <c r="S370" i="75"/>
  <c r="S290" i="75"/>
  <c r="AF290" i="75" s="1"/>
  <c r="AF324" i="75" s="1"/>
  <c r="AF51" i="75"/>
  <c r="AF85" i="75" s="1"/>
  <c r="AR40" i="75"/>
  <c r="S131" i="75"/>
  <c r="S210" i="75"/>
  <c r="AF210" i="75" s="1"/>
  <c r="S291" i="75"/>
  <c r="AF291" i="75" s="1"/>
  <c r="S371" i="75"/>
  <c r="AF52" i="75"/>
  <c r="Y211" i="75"/>
  <c r="AL211" i="75" s="1"/>
  <c r="BE211" i="75" s="1"/>
  <c r="AR54" i="75"/>
  <c r="S133" i="75"/>
  <c r="AF133" i="75" s="1"/>
  <c r="S293" i="75"/>
  <c r="S212" i="75"/>
  <c r="AF212" i="75" s="1"/>
  <c r="S373" i="75"/>
  <c r="AF54" i="75"/>
  <c r="AR44" i="75"/>
  <c r="DF45" i="75" s="1"/>
  <c r="S123" i="75"/>
  <c r="S202" i="75"/>
  <c r="AF202" i="75" s="1"/>
  <c r="S283" i="75"/>
  <c r="S363" i="75"/>
  <c r="AF44" i="75"/>
  <c r="Y383" i="75"/>
  <c r="S364" i="75"/>
  <c r="S203" i="75"/>
  <c r="AF203" i="75" s="1"/>
  <c r="S124" i="75"/>
  <c r="S284" i="75"/>
  <c r="AF284" i="75" s="1"/>
  <c r="AF45" i="75"/>
  <c r="Y298" i="75"/>
  <c r="AR60" i="75"/>
  <c r="AR49" i="75"/>
  <c r="DF50" i="75" s="1"/>
  <c r="Y380" i="75"/>
  <c r="Y290" i="75"/>
  <c r="AL198" i="75"/>
  <c r="BE198" i="75" s="1"/>
  <c r="DA198" i="75" s="1"/>
  <c r="Y292" i="75"/>
  <c r="Y212" i="75"/>
  <c r="AL212" i="75" s="1"/>
  <c r="BE212" i="75" s="1"/>
  <c r="Y134" i="75"/>
  <c r="AR222" i="75"/>
  <c r="Y222" i="75"/>
  <c r="AL222" i="75" s="1"/>
  <c r="BE222" i="75" s="1"/>
  <c r="DA222" i="75" s="1"/>
  <c r="Y284" i="75"/>
  <c r="DA217" i="75"/>
  <c r="AR48" i="75"/>
  <c r="Y139" i="75"/>
  <c r="AR207" i="75"/>
  <c r="Y207" i="75"/>
  <c r="AL207" i="75" s="1"/>
  <c r="BE207" i="75" s="1"/>
  <c r="DA207" i="75" s="1"/>
  <c r="Y117" i="75"/>
  <c r="AR279" i="75"/>
  <c r="Y279" i="75"/>
  <c r="AR298" i="75" l="1"/>
  <c r="DA196" i="75"/>
  <c r="DA201" i="75"/>
  <c r="DA209" i="75"/>
  <c r="AR117" i="75"/>
  <c r="AR292" i="75"/>
  <c r="DA206" i="75"/>
  <c r="DA202" i="75"/>
  <c r="DQ47" i="75"/>
  <c r="AR289" i="75"/>
  <c r="BJ289" i="75" s="1"/>
  <c r="AR211" i="75"/>
  <c r="BJ211" i="75" s="1"/>
  <c r="AR294" i="75"/>
  <c r="DA211" i="75"/>
  <c r="AR284" i="75"/>
  <c r="AR287" i="75"/>
  <c r="BJ287" i="75" s="1"/>
  <c r="DA204" i="75"/>
  <c r="AR115" i="75"/>
  <c r="BJ115" i="75" s="1"/>
  <c r="DQ115" i="75" s="1"/>
  <c r="AR213" i="75"/>
  <c r="BJ213" i="75" s="1"/>
  <c r="AR141" i="75"/>
  <c r="AR200" i="75"/>
  <c r="AR134" i="75"/>
  <c r="BJ134" i="75" s="1"/>
  <c r="AR127" i="75"/>
  <c r="BJ127" i="75" s="1"/>
  <c r="AL38" i="75"/>
  <c r="BE38" i="75" s="1"/>
  <c r="AL59" i="75"/>
  <c r="BE59" i="75" s="1"/>
  <c r="AL50" i="75"/>
  <c r="BE50" i="75" s="1"/>
  <c r="DA51" i="75" s="1"/>
  <c r="AL42" i="75"/>
  <c r="BE42" i="75" s="1"/>
  <c r="AL58" i="75"/>
  <c r="BE58" i="75" s="1"/>
  <c r="AL49" i="75"/>
  <c r="BE49" i="75" s="1"/>
  <c r="AL64" i="75"/>
  <c r="BE64" i="75" s="1"/>
  <c r="AL56" i="75"/>
  <c r="BE56" i="75" s="1"/>
  <c r="AL43" i="75"/>
  <c r="BE43" i="75" s="1"/>
  <c r="AL65" i="75"/>
  <c r="BE65" i="75" s="1"/>
  <c r="AL40" i="75"/>
  <c r="BE40" i="75" s="1"/>
  <c r="AL41" i="75"/>
  <c r="BE41" i="75" s="1"/>
  <c r="AL48" i="75"/>
  <c r="BE48" i="75" s="1"/>
  <c r="AL46" i="75"/>
  <c r="BE46" i="75" s="1"/>
  <c r="AR139" i="75"/>
  <c r="BJ139" i="75" s="1"/>
  <c r="DA240" i="75"/>
  <c r="AR304" i="75"/>
  <c r="BJ304" i="75" s="1"/>
  <c r="DA197" i="75"/>
  <c r="DA239" i="75"/>
  <c r="AR122" i="75"/>
  <c r="AL141" i="75"/>
  <c r="BE141" i="75" s="1"/>
  <c r="AR286" i="75"/>
  <c r="DA210" i="75"/>
  <c r="AR142" i="75"/>
  <c r="DF142" i="75" s="1"/>
  <c r="AL134" i="75"/>
  <c r="BE134" i="75" s="1"/>
  <c r="AR210" i="75"/>
  <c r="BJ210" i="75" s="1"/>
  <c r="AL139" i="75"/>
  <c r="BE139" i="75" s="1"/>
  <c r="DQ37" i="75"/>
  <c r="DA212" i="75"/>
  <c r="AR119" i="75"/>
  <c r="BJ119" i="75" s="1"/>
  <c r="BJ60" i="75"/>
  <c r="DQ61" i="75" s="1"/>
  <c r="AR379" i="75"/>
  <c r="BJ40" i="75"/>
  <c r="AR359" i="75"/>
  <c r="DF40" i="75"/>
  <c r="DA237" i="75"/>
  <c r="AX356" i="75"/>
  <c r="AF356" i="75"/>
  <c r="AL356" i="75" s="1"/>
  <c r="AX361" i="75"/>
  <c r="AF361" i="75"/>
  <c r="AL361" i="75" s="1"/>
  <c r="AL120" i="75"/>
  <c r="BE120" i="75" s="1"/>
  <c r="AR280" i="75"/>
  <c r="AF280" i="75"/>
  <c r="AR293" i="75"/>
  <c r="AF293" i="75"/>
  <c r="AR219" i="75"/>
  <c r="BJ219" i="75" s="1"/>
  <c r="AF219" i="75"/>
  <c r="AR276" i="75"/>
  <c r="AF276" i="75"/>
  <c r="AR281" i="75"/>
  <c r="AF281" i="75"/>
  <c r="AX366" i="75"/>
  <c r="AF366" i="75"/>
  <c r="AL366" i="75" s="1"/>
  <c r="DF55" i="75"/>
  <c r="BJ55" i="75"/>
  <c r="DQ56" i="75" s="1"/>
  <c r="AR374" i="75"/>
  <c r="DF52" i="75"/>
  <c r="AL119" i="75"/>
  <c r="BE119" i="75" s="1"/>
  <c r="AR199" i="75"/>
  <c r="DF200" i="75" s="1"/>
  <c r="AF199" i="75"/>
  <c r="AR288" i="75"/>
  <c r="DF289" i="75" s="1"/>
  <c r="AF288" i="75"/>
  <c r="AR204" i="75"/>
  <c r="AR140" i="75"/>
  <c r="AF140" i="75"/>
  <c r="AL161" i="75"/>
  <c r="BE161" i="75" s="1"/>
  <c r="AL160" i="75"/>
  <c r="BE160" i="75" s="1"/>
  <c r="AL162" i="75"/>
  <c r="BE162" i="75" s="1"/>
  <c r="DA162" i="75" s="1"/>
  <c r="AL157" i="75"/>
  <c r="BE157" i="75" s="1"/>
  <c r="AL159" i="75"/>
  <c r="BE159" i="75" s="1"/>
  <c r="AL158" i="75"/>
  <c r="BE158" i="75" s="1"/>
  <c r="AR116" i="75"/>
  <c r="AF116" i="75"/>
  <c r="AL125" i="75"/>
  <c r="BE125" i="75" s="1"/>
  <c r="DA213" i="75"/>
  <c r="AR129" i="75"/>
  <c r="AF129" i="75"/>
  <c r="AX365" i="75"/>
  <c r="AF365" i="75"/>
  <c r="AL365" i="75" s="1"/>
  <c r="AX384" i="75"/>
  <c r="AF384" i="75"/>
  <c r="AL384" i="75" s="1"/>
  <c r="AX357" i="75"/>
  <c r="AF357" i="75"/>
  <c r="AR120" i="75"/>
  <c r="AF120" i="75"/>
  <c r="AX368" i="75"/>
  <c r="AF368" i="75"/>
  <c r="DA203" i="75"/>
  <c r="DF56" i="75"/>
  <c r="DF48" i="75"/>
  <c r="BJ48" i="75"/>
  <c r="DQ48" i="75" s="1"/>
  <c r="AR367" i="75"/>
  <c r="AR212" i="75"/>
  <c r="DF213" i="75" s="1"/>
  <c r="BJ298" i="75"/>
  <c r="DF54" i="75"/>
  <c r="BJ54" i="75"/>
  <c r="AR373" i="75"/>
  <c r="AX370" i="75"/>
  <c r="AF370" i="75"/>
  <c r="AX380" i="75"/>
  <c r="AF380" i="75"/>
  <c r="AL380" i="75" s="1"/>
  <c r="AX377" i="75"/>
  <c r="AF377" i="75"/>
  <c r="AR215" i="75"/>
  <c r="AF215" i="75"/>
  <c r="DF61" i="75"/>
  <c r="AL136" i="75"/>
  <c r="BE136" i="75" s="1"/>
  <c r="AX369" i="75"/>
  <c r="AF369" i="75"/>
  <c r="AL369" i="75" s="1"/>
  <c r="AR125" i="75"/>
  <c r="AF125" i="75"/>
  <c r="DA221" i="75"/>
  <c r="AX360" i="75"/>
  <c r="AF360" i="75"/>
  <c r="AR203" i="75"/>
  <c r="AL137" i="75"/>
  <c r="BE137" i="75" s="1"/>
  <c r="AX363" i="75"/>
  <c r="AF363" i="75"/>
  <c r="AR209" i="75"/>
  <c r="AF209" i="75"/>
  <c r="AF243" i="75" s="1"/>
  <c r="AR297" i="75"/>
  <c r="DF298" i="75" s="1"/>
  <c r="AF297" i="75"/>
  <c r="DA241" i="75"/>
  <c r="AR218" i="75"/>
  <c r="AL82" i="75"/>
  <c r="BE82" i="75" s="1"/>
  <c r="AL83" i="75"/>
  <c r="BE83" i="75" s="1"/>
  <c r="AL81" i="75"/>
  <c r="BE81" i="75" s="1"/>
  <c r="AL78" i="75"/>
  <c r="BE78" i="75" s="1"/>
  <c r="AL80" i="75"/>
  <c r="BE80" i="75" s="1"/>
  <c r="AL79" i="75"/>
  <c r="BE79" i="75" s="1"/>
  <c r="AX376" i="75"/>
  <c r="AF376" i="75"/>
  <c r="AL376" i="75" s="1"/>
  <c r="AL53" i="75"/>
  <c r="BE53" i="75" s="1"/>
  <c r="DA214" i="75"/>
  <c r="AL122" i="75"/>
  <c r="BE122" i="75" s="1"/>
  <c r="AR302" i="75"/>
  <c r="AF302" i="75"/>
  <c r="DA199" i="75"/>
  <c r="AL127" i="75"/>
  <c r="BE127" i="75" s="1"/>
  <c r="AX375" i="75"/>
  <c r="AF375" i="75"/>
  <c r="AL375" i="75" s="1"/>
  <c r="AR357" i="75"/>
  <c r="BJ38" i="75"/>
  <c r="DQ38" i="75" s="1"/>
  <c r="AR285" i="75"/>
  <c r="AX362" i="75"/>
  <c r="AF362" i="75"/>
  <c r="BJ41" i="75"/>
  <c r="DF41" i="75"/>
  <c r="AR360" i="75"/>
  <c r="AL135" i="75"/>
  <c r="BE135" i="75" s="1"/>
  <c r="BJ292" i="75"/>
  <c r="AR283" i="75"/>
  <c r="DF284" i="75" s="1"/>
  <c r="AF283" i="75"/>
  <c r="AR130" i="75"/>
  <c r="AF130" i="75"/>
  <c r="AF164" i="75" s="1"/>
  <c r="AX379" i="75"/>
  <c r="AF379" i="75"/>
  <c r="AR216" i="75"/>
  <c r="AF216" i="75"/>
  <c r="AR136" i="75"/>
  <c r="BJ136" i="75" s="1"/>
  <c r="AF136" i="75"/>
  <c r="AL131" i="75"/>
  <c r="BE131" i="75" s="1"/>
  <c r="DA131" i="75" s="1"/>
  <c r="AR214" i="75"/>
  <c r="BJ122" i="75"/>
  <c r="AX382" i="75"/>
  <c r="AF382" i="75"/>
  <c r="AL382" i="75" s="1"/>
  <c r="AL61" i="75"/>
  <c r="BE61" i="75" s="1"/>
  <c r="AL52" i="75"/>
  <c r="BE52" i="75" s="1"/>
  <c r="DA52" i="75" s="1"/>
  <c r="AR118" i="75"/>
  <c r="BJ118" i="75" s="1"/>
  <c r="AF118" i="75"/>
  <c r="DA208" i="75"/>
  <c r="AL124" i="75"/>
  <c r="BE124" i="75" s="1"/>
  <c r="AR282" i="75"/>
  <c r="AF282" i="75"/>
  <c r="AR135" i="75"/>
  <c r="AR198" i="75"/>
  <c r="AF198" i="75"/>
  <c r="DQ64" i="75"/>
  <c r="AR370" i="75"/>
  <c r="BJ51" i="75"/>
  <c r="DQ51" i="75" s="1"/>
  <c r="AR137" i="75"/>
  <c r="AF137" i="75"/>
  <c r="AX372" i="75"/>
  <c r="AF372" i="75"/>
  <c r="AR275" i="75"/>
  <c r="BJ275" i="75" s="1"/>
  <c r="AR220" i="75"/>
  <c r="AR296" i="75"/>
  <c r="BJ296" i="75" s="1"/>
  <c r="AF296" i="75"/>
  <c r="AL142" i="75"/>
  <c r="BE142" i="75" s="1"/>
  <c r="DA142" i="75" s="1"/>
  <c r="AL60" i="75"/>
  <c r="BE60" i="75" s="1"/>
  <c r="DA60" i="75" s="1"/>
  <c r="AL44" i="75"/>
  <c r="BE44" i="75" s="1"/>
  <c r="DA44" i="75" s="1"/>
  <c r="AL36" i="75"/>
  <c r="BE36" i="75" s="1"/>
  <c r="AL143" i="75"/>
  <c r="BE143" i="75" s="1"/>
  <c r="AX358" i="75"/>
  <c r="AF358" i="75"/>
  <c r="AR208" i="75"/>
  <c r="AR201" i="75"/>
  <c r="AF201" i="75"/>
  <c r="DQ63" i="75"/>
  <c r="AL115" i="75"/>
  <c r="BE115" i="75" s="1"/>
  <c r="AL133" i="75"/>
  <c r="BE133" i="75" s="1"/>
  <c r="BJ58" i="75"/>
  <c r="DQ58" i="75" s="1"/>
  <c r="AR377" i="75"/>
  <c r="DF58" i="75"/>
  <c r="AR132" i="75"/>
  <c r="BJ132" i="75" s="1"/>
  <c r="AF132" i="75"/>
  <c r="AL126" i="75"/>
  <c r="BE126" i="75" s="1"/>
  <c r="BJ200" i="75"/>
  <c r="AR221" i="75"/>
  <c r="DF222" i="75" s="1"/>
  <c r="AF221" i="75"/>
  <c r="AL118" i="75"/>
  <c r="BE118" i="75" s="1"/>
  <c r="DA205" i="75"/>
  <c r="AL55" i="75"/>
  <c r="BE55" i="75" s="1"/>
  <c r="AR278" i="75"/>
  <c r="BJ278" i="75" s="1"/>
  <c r="AF278" i="75"/>
  <c r="AR295" i="75"/>
  <c r="AR303" i="75"/>
  <c r="AX359" i="75"/>
  <c r="AF359" i="75"/>
  <c r="AL359" i="75" s="1"/>
  <c r="AX367" i="75"/>
  <c r="AF367" i="75"/>
  <c r="BJ207" i="75"/>
  <c r="AX381" i="75"/>
  <c r="AF381" i="75"/>
  <c r="AL381" i="75" s="1"/>
  <c r="DF294" i="75"/>
  <c r="BJ294" i="75"/>
  <c r="AR194" i="75"/>
  <c r="BJ194" i="75" s="1"/>
  <c r="DA223" i="75"/>
  <c r="AL121" i="75"/>
  <c r="BE121" i="75" s="1"/>
  <c r="AL62" i="75"/>
  <c r="BE62" i="75" s="1"/>
  <c r="AR205" i="75"/>
  <c r="AR197" i="75"/>
  <c r="AF197" i="75"/>
  <c r="BJ43" i="75"/>
  <c r="DQ43" i="75" s="1"/>
  <c r="AR362" i="75"/>
  <c r="DF42" i="75"/>
  <c r="AL63" i="75"/>
  <c r="BE63" i="75" s="1"/>
  <c r="DQ57" i="75"/>
  <c r="BJ284" i="75"/>
  <c r="AR124" i="75"/>
  <c r="AF124" i="75"/>
  <c r="BJ141" i="75"/>
  <c r="AX364" i="75"/>
  <c r="AF364" i="75"/>
  <c r="AL364" i="75" s="1"/>
  <c r="DF60" i="75"/>
  <c r="DF59" i="75"/>
  <c r="AR378" i="75"/>
  <c r="BJ59" i="75"/>
  <c r="AL132" i="75"/>
  <c r="BE132" i="75" s="1"/>
  <c r="AL45" i="75"/>
  <c r="BE45" i="75" s="1"/>
  <c r="AL140" i="75"/>
  <c r="BE140" i="75" s="1"/>
  <c r="DA140" i="75" s="1"/>
  <c r="DA215" i="75"/>
  <c r="AR300" i="75"/>
  <c r="AX374" i="75"/>
  <c r="AF374" i="75"/>
  <c r="AL374" i="75" s="1"/>
  <c r="AR223" i="75"/>
  <c r="AR121" i="75"/>
  <c r="DF122" i="75" s="1"/>
  <c r="AL129" i="75"/>
  <c r="BE129" i="75" s="1"/>
  <c r="AR358" i="75"/>
  <c r="BJ39" i="75"/>
  <c r="DQ39" i="75" s="1"/>
  <c r="DF39" i="75"/>
  <c r="AL37" i="75"/>
  <c r="BE37" i="75" s="1"/>
  <c r="AL144" i="75"/>
  <c r="BE144" i="75" s="1"/>
  <c r="AR196" i="75"/>
  <c r="AR217" i="75"/>
  <c r="BJ217" i="75" s="1"/>
  <c r="AF217" i="75"/>
  <c r="AL39" i="75"/>
  <c r="BE39" i="75" s="1"/>
  <c r="AR206" i="75"/>
  <c r="AF206" i="75"/>
  <c r="Y324" i="75"/>
  <c r="AL289" i="75" s="1"/>
  <c r="BE289" i="75" s="1"/>
  <c r="DF44" i="75"/>
  <c r="BJ44" i="75"/>
  <c r="AR363" i="75"/>
  <c r="AR133" i="75"/>
  <c r="DF117" i="75"/>
  <c r="BJ117" i="75"/>
  <c r="BJ222" i="75"/>
  <c r="DA219" i="75"/>
  <c r="AR372" i="75"/>
  <c r="BJ53" i="75"/>
  <c r="DQ53" i="75" s="1"/>
  <c r="DF53" i="75"/>
  <c r="AL54" i="75"/>
  <c r="BE54" i="75" s="1"/>
  <c r="AR126" i="75"/>
  <c r="AF126" i="75"/>
  <c r="AR301" i="75"/>
  <c r="AL128" i="75"/>
  <c r="BE128" i="75" s="1"/>
  <c r="AX383" i="75"/>
  <c r="AF383" i="75"/>
  <c r="AL383" i="75" s="1"/>
  <c r="AR144" i="75"/>
  <c r="AX378" i="75"/>
  <c r="AF378" i="75"/>
  <c r="DQ42" i="75"/>
  <c r="AL138" i="75"/>
  <c r="BE138" i="75" s="1"/>
  <c r="DQ46" i="75"/>
  <c r="BJ279" i="75"/>
  <c r="AR123" i="75"/>
  <c r="AF123" i="75"/>
  <c r="AL117" i="75"/>
  <c r="BE117" i="75" s="1"/>
  <c r="AR290" i="75"/>
  <c r="AX371" i="75"/>
  <c r="AF371" i="75"/>
  <c r="AL371" i="75" s="1"/>
  <c r="AL123" i="75"/>
  <c r="BE123" i="75" s="1"/>
  <c r="DA123" i="75" s="1"/>
  <c r="AR368" i="75"/>
  <c r="BJ49" i="75"/>
  <c r="DF49" i="75"/>
  <c r="AX373" i="75"/>
  <c r="AF373" i="75"/>
  <c r="AR131" i="75"/>
  <c r="AF131" i="75"/>
  <c r="AR291" i="75"/>
  <c r="DF292" i="75" s="1"/>
  <c r="AL116" i="75"/>
  <c r="BE116" i="75" s="1"/>
  <c r="AX355" i="75"/>
  <c r="AF355" i="75"/>
  <c r="AL355" i="75" s="1"/>
  <c r="AR202" i="75"/>
  <c r="DA238" i="75"/>
  <c r="AR195" i="75"/>
  <c r="AF195" i="75"/>
  <c r="AR299" i="75"/>
  <c r="DQ62" i="75"/>
  <c r="AR128" i="75"/>
  <c r="AL57" i="75"/>
  <c r="BE57" i="75" s="1"/>
  <c r="DA57" i="75" s="1"/>
  <c r="AR143" i="75"/>
  <c r="AF143" i="75"/>
  <c r="AL47" i="75"/>
  <c r="BE47" i="75" s="1"/>
  <c r="DA47" i="75" s="1"/>
  <c r="DF43" i="75"/>
  <c r="AR277" i="75"/>
  <c r="AR138" i="75"/>
  <c r="DF139" i="75" s="1"/>
  <c r="DQ49" i="75" l="1"/>
  <c r="DA144" i="75"/>
  <c r="DF211" i="75"/>
  <c r="DA39" i="75"/>
  <c r="BJ142" i="75"/>
  <c r="DQ142" i="75" s="1"/>
  <c r="AL379" i="75"/>
  <c r="DA54" i="75"/>
  <c r="DA135" i="75"/>
  <c r="DF141" i="75"/>
  <c r="AL277" i="75"/>
  <c r="BE277" i="75" s="1"/>
  <c r="DA50" i="75"/>
  <c r="DA59" i="75"/>
  <c r="DF287" i="75"/>
  <c r="DA65" i="75"/>
  <c r="DQ44" i="75"/>
  <c r="DA128" i="75"/>
  <c r="DA132" i="75"/>
  <c r="DA138" i="75"/>
  <c r="DA43" i="75"/>
  <c r="AL378" i="75"/>
  <c r="DF118" i="75"/>
  <c r="DF279" i="75"/>
  <c r="DA121" i="75"/>
  <c r="DA126" i="75"/>
  <c r="DF134" i="75"/>
  <c r="AL373" i="75"/>
  <c r="AL290" i="75"/>
  <c r="BE290" i="75" s="1"/>
  <c r="DA79" i="75"/>
  <c r="DA41" i="75"/>
  <c r="DA49" i="75"/>
  <c r="DA42" i="75"/>
  <c r="DA62" i="75"/>
  <c r="DA37" i="75"/>
  <c r="DA46" i="75"/>
  <c r="BJ286" i="75"/>
  <c r="DQ287" i="75" s="1"/>
  <c r="DA63" i="75"/>
  <c r="DA158" i="75"/>
  <c r="DA38" i="75"/>
  <c r="DQ41" i="75"/>
  <c r="DQ211" i="75"/>
  <c r="DA117" i="75"/>
  <c r="AL301" i="75"/>
  <c r="BE301" i="75" s="1"/>
  <c r="AL286" i="75"/>
  <c r="BE286" i="75" s="1"/>
  <c r="DA81" i="75"/>
  <c r="DA137" i="75"/>
  <c r="DQ279" i="75"/>
  <c r="AL367" i="75"/>
  <c r="DA141" i="75"/>
  <c r="AL284" i="75"/>
  <c r="BE284" i="75" s="1"/>
  <c r="AL360" i="75"/>
  <c r="AL299" i="75"/>
  <c r="BE299" i="75" s="1"/>
  <c r="AL303" i="75"/>
  <c r="BE303" i="75" s="1"/>
  <c r="DA122" i="75"/>
  <c r="BJ123" i="75"/>
  <c r="DQ123" i="75" s="1"/>
  <c r="DF123" i="75"/>
  <c r="BJ290" i="75"/>
  <c r="DQ290" i="75" s="1"/>
  <c r="DF290" i="75"/>
  <c r="DF132" i="75"/>
  <c r="BJ131" i="75"/>
  <c r="DQ132" i="75" s="1"/>
  <c r="DF131" i="75"/>
  <c r="DF121" i="75"/>
  <c r="BJ121" i="75"/>
  <c r="DQ122" i="75" s="1"/>
  <c r="DA133" i="75"/>
  <c r="DA124" i="75"/>
  <c r="BJ214" i="75"/>
  <c r="DQ214" i="75" s="1"/>
  <c r="DF214" i="75"/>
  <c r="DF302" i="75"/>
  <c r="BJ302" i="75"/>
  <c r="DA82" i="75"/>
  <c r="DQ119" i="75"/>
  <c r="BJ206" i="75"/>
  <c r="DQ207" i="75" s="1"/>
  <c r="DF206" i="75"/>
  <c r="DF219" i="75"/>
  <c r="BJ218" i="75"/>
  <c r="DQ218" i="75" s="1"/>
  <c r="DF218" i="75"/>
  <c r="DA48" i="75"/>
  <c r="DA136" i="75"/>
  <c r="AL370" i="75"/>
  <c r="BJ116" i="75"/>
  <c r="DQ116" i="75" s="1"/>
  <c r="DF116" i="75"/>
  <c r="DF204" i="75"/>
  <c r="BJ204" i="75"/>
  <c r="DA139" i="75"/>
  <c r="DA58" i="75"/>
  <c r="DF299" i="75"/>
  <c r="BJ299" i="75"/>
  <c r="DQ299" i="75" s="1"/>
  <c r="BJ303" i="75"/>
  <c r="DF303" i="75"/>
  <c r="AL362" i="75"/>
  <c r="BJ203" i="75"/>
  <c r="DF203" i="75"/>
  <c r="DF223" i="75"/>
  <c r="BJ223" i="75"/>
  <c r="DQ223" i="75" s="1"/>
  <c r="DF296" i="75"/>
  <c r="BJ295" i="75"/>
  <c r="DQ295" i="75" s="1"/>
  <c r="DF295" i="75"/>
  <c r="DQ118" i="75"/>
  <c r="DF283" i="75"/>
  <c r="BJ283" i="75"/>
  <c r="DQ284" i="75" s="1"/>
  <c r="DQ50" i="75"/>
  <c r="BJ288" i="75"/>
  <c r="DQ288" i="75" s="1"/>
  <c r="DF288" i="75"/>
  <c r="BJ138" i="75"/>
  <c r="DF138" i="75"/>
  <c r="DF195" i="75"/>
  <c r="BJ195" i="75"/>
  <c r="DQ195" i="75" s="1"/>
  <c r="BJ126" i="75"/>
  <c r="DQ127" i="75" s="1"/>
  <c r="DF126" i="75"/>
  <c r="AL300" i="75"/>
  <c r="BE300" i="75" s="1"/>
  <c r="AL294" i="75"/>
  <c r="BE294" i="75" s="1"/>
  <c r="AL279" i="75"/>
  <c r="BE279" i="75" s="1"/>
  <c r="DF127" i="75"/>
  <c r="AL275" i="75"/>
  <c r="BE275" i="75" s="1"/>
  <c r="BJ285" i="75"/>
  <c r="DQ285" i="75" s="1"/>
  <c r="DF285" i="75"/>
  <c r="DA53" i="75"/>
  <c r="BJ297" i="75"/>
  <c r="DQ297" i="75" s="1"/>
  <c r="DF297" i="75"/>
  <c r="DF304" i="75"/>
  <c r="DQ54" i="75"/>
  <c r="DA159" i="75"/>
  <c r="DF281" i="75"/>
  <c r="BJ281" i="75"/>
  <c r="BJ280" i="75"/>
  <c r="DQ280" i="75" s="1"/>
  <c r="DF280" i="75"/>
  <c r="DF278" i="75"/>
  <c r="BJ277" i="75"/>
  <c r="DF277" i="75"/>
  <c r="DF133" i="75"/>
  <c r="BJ133" i="75"/>
  <c r="DQ133" i="75" s="1"/>
  <c r="BJ196" i="75"/>
  <c r="DF196" i="75"/>
  <c r="DF300" i="75"/>
  <c r="BJ300" i="75"/>
  <c r="DA134" i="75"/>
  <c r="AL285" i="75"/>
  <c r="BE285" i="75" s="1"/>
  <c r="AL368" i="75"/>
  <c r="BJ199" i="75"/>
  <c r="DF199" i="75"/>
  <c r="DA120" i="75"/>
  <c r="DA40" i="75"/>
  <c r="BJ202" i="75"/>
  <c r="DF202" i="75"/>
  <c r="BJ197" i="75"/>
  <c r="DF197" i="75"/>
  <c r="DA55" i="75"/>
  <c r="BJ201" i="75"/>
  <c r="DQ201" i="75" s="1"/>
  <c r="DF201" i="75"/>
  <c r="DF220" i="75"/>
  <c r="BJ220" i="75"/>
  <c r="DQ220" i="75" s="1"/>
  <c r="DF217" i="75"/>
  <c r="BJ216" i="75"/>
  <c r="DF216" i="75"/>
  <c r="BJ215" i="75"/>
  <c r="DF215" i="75"/>
  <c r="BJ129" i="75"/>
  <c r="DF129" i="75"/>
  <c r="DA119" i="75"/>
  <c r="BJ276" i="75"/>
  <c r="DQ276" i="75" s="1"/>
  <c r="DF276" i="75"/>
  <c r="DF205" i="75"/>
  <c r="BJ205" i="75"/>
  <c r="AL295" i="75"/>
  <c r="BE295" i="75" s="1"/>
  <c r="DA61" i="75"/>
  <c r="DF209" i="75"/>
  <c r="BJ209" i="75"/>
  <c r="DQ210" i="75" s="1"/>
  <c r="DA160" i="75"/>
  <c r="DF286" i="75"/>
  <c r="BJ301" i="75"/>
  <c r="DF301" i="75"/>
  <c r="DA45" i="75"/>
  <c r="DF207" i="75"/>
  <c r="DA118" i="75"/>
  <c r="BJ208" i="75"/>
  <c r="DQ208" i="75" s="1"/>
  <c r="DF208" i="75"/>
  <c r="AL372" i="75"/>
  <c r="BJ198" i="75"/>
  <c r="DF198" i="75"/>
  <c r="DA80" i="75"/>
  <c r="AL363" i="75"/>
  <c r="BJ125" i="75"/>
  <c r="DF125" i="75"/>
  <c r="AL377" i="75"/>
  <c r="DF212" i="75"/>
  <c r="BJ212" i="75"/>
  <c r="DQ212" i="75" s="1"/>
  <c r="DF120" i="75"/>
  <c r="BJ120" i="75"/>
  <c r="DQ120" i="75" s="1"/>
  <c r="DA125" i="75"/>
  <c r="DA161" i="75"/>
  <c r="DQ40" i="75"/>
  <c r="BJ143" i="75"/>
  <c r="DQ143" i="75" s="1"/>
  <c r="DF143" i="75"/>
  <c r="DA116" i="75"/>
  <c r="DA56" i="75"/>
  <c r="BJ124" i="75"/>
  <c r="DQ124" i="75" s="1"/>
  <c r="DF124" i="75"/>
  <c r="AL287" i="75"/>
  <c r="BE287" i="75" s="1"/>
  <c r="AL358" i="75"/>
  <c r="DF136" i="75"/>
  <c r="BJ135" i="75"/>
  <c r="DQ135" i="75" s="1"/>
  <c r="DF135" i="75"/>
  <c r="DA64" i="75"/>
  <c r="AL298" i="75"/>
  <c r="BE298" i="75" s="1"/>
  <c r="DA127" i="75"/>
  <c r="AL357" i="75"/>
  <c r="AL304" i="75"/>
  <c r="BE304" i="75" s="1"/>
  <c r="DQ55" i="75"/>
  <c r="DQ52" i="75"/>
  <c r="DF144" i="75"/>
  <c r="BJ144" i="75"/>
  <c r="DQ45" i="75"/>
  <c r="DF210" i="75"/>
  <c r="BJ140" i="75"/>
  <c r="DQ140" i="75" s="1"/>
  <c r="DF140" i="75"/>
  <c r="BJ291" i="75"/>
  <c r="DQ291" i="75" s="1"/>
  <c r="DF291" i="75"/>
  <c r="DA290" i="75"/>
  <c r="BJ128" i="75"/>
  <c r="DQ128" i="75" s="1"/>
  <c r="DF128" i="75"/>
  <c r="AL291" i="75"/>
  <c r="BE291" i="75" s="1"/>
  <c r="DA291" i="75" s="1"/>
  <c r="AL322" i="75"/>
  <c r="BE322" i="75" s="1"/>
  <c r="AL321" i="75"/>
  <c r="BE321" i="75" s="1"/>
  <c r="AL320" i="75"/>
  <c r="BE320" i="75" s="1"/>
  <c r="AL317" i="75"/>
  <c r="BE317" i="75" s="1"/>
  <c r="AL319" i="75"/>
  <c r="BE319" i="75" s="1"/>
  <c r="AL318" i="75"/>
  <c r="BE318" i="75" s="1"/>
  <c r="AL282" i="75"/>
  <c r="BE282" i="75" s="1"/>
  <c r="AL280" i="75"/>
  <c r="BE280" i="75" s="1"/>
  <c r="AL297" i="75"/>
  <c r="BE297" i="75" s="1"/>
  <c r="AL281" i="75"/>
  <c r="BE281" i="75" s="1"/>
  <c r="AL278" i="75"/>
  <c r="BE278" i="75" s="1"/>
  <c r="AL296" i="75"/>
  <c r="BE296" i="75" s="1"/>
  <c r="AL293" i="75"/>
  <c r="BE293" i="75" s="1"/>
  <c r="AL302" i="75"/>
  <c r="BE302" i="75" s="1"/>
  <c r="DA302" i="75" s="1"/>
  <c r="AL276" i="75"/>
  <c r="BE276" i="75" s="1"/>
  <c r="AL288" i="75"/>
  <c r="BE288" i="75" s="1"/>
  <c r="AL283" i="75"/>
  <c r="BE283" i="75" s="1"/>
  <c r="DA129" i="75"/>
  <c r="DQ60" i="75"/>
  <c r="DQ59" i="75"/>
  <c r="BJ221" i="75"/>
  <c r="DQ222" i="75" s="1"/>
  <c r="DF221" i="75"/>
  <c r="DA143" i="75"/>
  <c r="DF137" i="75"/>
  <c r="BJ137" i="75"/>
  <c r="DQ137" i="75" s="1"/>
  <c r="DF282" i="75"/>
  <c r="BJ282" i="75"/>
  <c r="BJ130" i="75"/>
  <c r="DF130" i="75"/>
  <c r="DA83" i="75"/>
  <c r="AL292" i="75"/>
  <c r="BE292" i="75" s="1"/>
  <c r="DF119" i="75"/>
  <c r="DQ139" i="75"/>
  <c r="DF293" i="75"/>
  <c r="BJ293" i="75"/>
  <c r="DQ293" i="75" s="1"/>
  <c r="DA130" i="75"/>
  <c r="DA304" i="75" l="1"/>
  <c r="DQ219" i="75"/>
  <c r="DQ282" i="75"/>
  <c r="DA278" i="75"/>
  <c r="DA280" i="75"/>
  <c r="DQ301" i="75"/>
  <c r="DQ205" i="75"/>
  <c r="DQ286" i="75"/>
  <c r="DQ117" i="75"/>
  <c r="DA284" i="75"/>
  <c r="DQ130" i="75"/>
  <c r="DA318" i="75"/>
  <c r="DQ300" i="75"/>
  <c r="DA276" i="75"/>
  <c r="DQ198" i="75"/>
  <c r="DQ144" i="75"/>
  <c r="DQ215" i="75"/>
  <c r="DA287" i="75"/>
  <c r="DQ216" i="75"/>
  <c r="DA300" i="75"/>
  <c r="DQ202" i="75"/>
  <c r="DA301" i="75"/>
  <c r="DQ277" i="75"/>
  <c r="DA282" i="75"/>
  <c r="DA285" i="75"/>
  <c r="DA292" i="75"/>
  <c r="DQ134" i="75"/>
  <c r="DA288" i="75"/>
  <c r="DQ296" i="75"/>
  <c r="DA297" i="75"/>
  <c r="DA320" i="75"/>
  <c r="DQ298" i="75"/>
  <c r="DQ281" i="75"/>
  <c r="DQ303" i="75"/>
  <c r="DQ209" i="75"/>
  <c r="DA277" i="75"/>
  <c r="DQ121" i="75"/>
  <c r="DQ206" i="75"/>
  <c r="DQ278" i="75"/>
  <c r="DQ138" i="75"/>
  <c r="DA303" i="75"/>
  <c r="DA319" i="75"/>
  <c r="DQ131" i="75"/>
  <c r="DQ294" i="75"/>
  <c r="DA279" i="75"/>
  <c r="DQ302" i="75"/>
  <c r="DA286" i="75"/>
  <c r="DA322" i="75"/>
  <c r="DA321" i="75"/>
  <c r="DA296" i="75"/>
  <c r="DA295" i="75"/>
  <c r="DQ129" i="75"/>
  <c r="DQ199" i="75"/>
  <c r="DQ196" i="75"/>
  <c r="DA294" i="75"/>
  <c r="DA293" i="75"/>
  <c r="DQ304" i="75"/>
  <c r="DA298" i="75"/>
  <c r="DQ197" i="75"/>
  <c r="DQ217" i="75"/>
  <c r="DQ283" i="75"/>
  <c r="DQ289" i="75"/>
  <c r="DA283" i="75"/>
  <c r="DQ125" i="75"/>
  <c r="DA299" i="75"/>
  <c r="DQ204" i="75"/>
  <c r="DQ200" i="75"/>
  <c r="DQ213" i="75"/>
  <c r="DQ221" i="75"/>
  <c r="DA281" i="75"/>
  <c r="DQ141" i="75"/>
  <c r="DQ292" i="75"/>
  <c r="DQ126" i="75"/>
  <c r="DQ136" i="75"/>
  <c r="DQ203" i="75"/>
  <c r="DA289" i="75"/>
  <c r="J49" i="75"/>
  <c r="J53" i="75"/>
  <c r="J54" i="75"/>
  <c r="J55" i="75"/>
  <c r="J56" i="75"/>
  <c r="J57" i="75"/>
  <c r="J59" i="75"/>
  <c r="J60" i="75"/>
  <c r="J61" i="75"/>
  <c r="J62" i="75"/>
  <c r="J64" i="75"/>
  <c r="J65" i="75"/>
  <c r="R57" i="75" l="1"/>
  <c r="J215" i="75"/>
  <c r="J376" i="75"/>
  <c r="J136" i="75"/>
  <c r="J296" i="75"/>
  <c r="N57" i="75"/>
  <c r="J128" i="75"/>
  <c r="R49" i="75"/>
  <c r="J368" i="75"/>
  <c r="J288" i="75"/>
  <c r="N288" i="75" s="1"/>
  <c r="DH288" i="75" s="1"/>
  <c r="J207" i="75"/>
  <c r="N49" i="75"/>
  <c r="J143" i="75"/>
  <c r="J383" i="75"/>
  <c r="J303" i="75"/>
  <c r="N303" i="75" s="1"/>
  <c r="DH303" i="75" s="1"/>
  <c r="J222" i="75"/>
  <c r="N222" i="75" s="1"/>
  <c r="DH222" i="75" s="1"/>
  <c r="R64" i="75"/>
  <c r="N64" i="75"/>
  <c r="J134" i="75"/>
  <c r="N134" i="75" s="1"/>
  <c r="DH134" i="75" s="1"/>
  <c r="J294" i="75"/>
  <c r="J213" i="75"/>
  <c r="R55" i="75"/>
  <c r="J374" i="75"/>
  <c r="N55" i="75"/>
  <c r="J372" i="75"/>
  <c r="J292" i="75"/>
  <c r="R53" i="75"/>
  <c r="J132" i="75"/>
  <c r="J211" i="75"/>
  <c r="N53" i="75"/>
  <c r="J301" i="75"/>
  <c r="J141" i="75"/>
  <c r="J381" i="75"/>
  <c r="J220" i="75"/>
  <c r="R62" i="75"/>
  <c r="N62" i="75"/>
  <c r="J293" i="75"/>
  <c r="J133" i="75"/>
  <c r="J212" i="75"/>
  <c r="R54" i="75"/>
  <c r="J373" i="75"/>
  <c r="N54" i="75"/>
  <c r="J140" i="75"/>
  <c r="J219" i="75"/>
  <c r="R61" i="75"/>
  <c r="J380" i="75"/>
  <c r="J300" i="75"/>
  <c r="N300" i="75" s="1"/>
  <c r="DH300" i="75" s="1"/>
  <c r="N61" i="75"/>
  <c r="J375" i="75"/>
  <c r="R56" i="75"/>
  <c r="J295" i="75"/>
  <c r="N295" i="75" s="1"/>
  <c r="DH295" i="75" s="1"/>
  <c r="J214" i="75"/>
  <c r="J135" i="75"/>
  <c r="N56" i="75"/>
  <c r="J218" i="75"/>
  <c r="N218" i="75" s="1"/>
  <c r="DH218" i="75" s="1"/>
  <c r="J299" i="75"/>
  <c r="N299" i="75" s="1"/>
  <c r="DH299" i="75" s="1"/>
  <c r="J139" i="75"/>
  <c r="R60" i="75"/>
  <c r="AQ60" i="75" s="1"/>
  <c r="J379" i="75"/>
  <c r="N60" i="75"/>
  <c r="J384" i="75"/>
  <c r="J304" i="75"/>
  <c r="J223" i="75"/>
  <c r="J144" i="75"/>
  <c r="R65" i="75"/>
  <c r="AQ65" i="75"/>
  <c r="N65" i="75"/>
  <c r="J378" i="75"/>
  <c r="J217" i="75"/>
  <c r="R59" i="75"/>
  <c r="J298" i="75"/>
  <c r="J138" i="75"/>
  <c r="N59" i="75"/>
  <c r="J52" i="75"/>
  <c r="J40" i="75"/>
  <c r="J63" i="75"/>
  <c r="J58" i="75"/>
  <c r="DH65" i="75" l="1"/>
  <c r="K65" i="71"/>
  <c r="R219" i="75"/>
  <c r="V219" i="75" s="1"/>
  <c r="R140" i="75"/>
  <c r="V140" i="75" s="1"/>
  <c r="R300" i="75"/>
  <c r="R380" i="75"/>
  <c r="AW380" i="75" s="1"/>
  <c r="V61" i="75"/>
  <c r="AU61" i="75" s="1"/>
  <c r="N381" i="75"/>
  <c r="DE381" i="75" s="1"/>
  <c r="N374" i="75"/>
  <c r="N207" i="75"/>
  <c r="DH207" i="75" s="1"/>
  <c r="DH56" i="75"/>
  <c r="K56" i="71"/>
  <c r="N140" i="75"/>
  <c r="N301" i="75"/>
  <c r="N213" i="75"/>
  <c r="DH213" i="75" s="1"/>
  <c r="N368" i="75"/>
  <c r="DE368" i="75" s="1"/>
  <c r="N135" i="75"/>
  <c r="DH135" i="75" s="1"/>
  <c r="K54" i="71"/>
  <c r="DH54" i="75"/>
  <c r="K53" i="71"/>
  <c r="DH53" i="75"/>
  <c r="N294" i="75"/>
  <c r="DH294" i="75" s="1"/>
  <c r="AQ49" i="75"/>
  <c r="R128" i="75"/>
  <c r="V128" i="75" s="1"/>
  <c r="R207" i="75"/>
  <c r="V207" i="75" s="1"/>
  <c r="R288" i="75"/>
  <c r="R368" i="75"/>
  <c r="AW368" i="75" s="1"/>
  <c r="V49" i="75"/>
  <c r="AW49" i="75" s="1"/>
  <c r="AQ219" i="75"/>
  <c r="N219" i="75"/>
  <c r="DH219" i="75" s="1"/>
  <c r="N373" i="75"/>
  <c r="DE373" i="75" s="1"/>
  <c r="N128" i="75"/>
  <c r="DH128" i="75" s="1"/>
  <c r="BI65" i="75"/>
  <c r="AQ384" i="75"/>
  <c r="N214" i="75"/>
  <c r="DH214" i="75" s="1"/>
  <c r="AQ54" i="75"/>
  <c r="R293" i="75"/>
  <c r="V293" i="75" s="1"/>
  <c r="R373" i="75"/>
  <c r="AW373" i="75" s="1"/>
  <c r="R212" i="75"/>
  <c r="V212" i="75" s="1"/>
  <c r="R133" i="75"/>
  <c r="V133" i="75" s="1"/>
  <c r="V54" i="75"/>
  <c r="AW54" i="75" s="1"/>
  <c r="N132" i="75"/>
  <c r="DH132" i="75" s="1"/>
  <c r="K64" i="71"/>
  <c r="DH64" i="75"/>
  <c r="N211" i="75"/>
  <c r="DH211" i="75" s="1"/>
  <c r="AQ56" i="75"/>
  <c r="R135" i="75"/>
  <c r="V135" i="75" s="1"/>
  <c r="R295" i="75"/>
  <c r="R375" i="75"/>
  <c r="AW375" i="75" s="1"/>
  <c r="R214" i="75"/>
  <c r="V214" i="75" s="1"/>
  <c r="V56" i="75"/>
  <c r="N212" i="75"/>
  <c r="DH212" i="75" s="1"/>
  <c r="R132" i="75"/>
  <c r="V132" i="75" s="1"/>
  <c r="R372" i="75"/>
  <c r="AW372" i="75" s="1"/>
  <c r="R292" i="75"/>
  <c r="V292" i="75" s="1"/>
  <c r="R211" i="75"/>
  <c r="V211" i="75" s="1"/>
  <c r="V53" i="75"/>
  <c r="AW53" i="75" s="1"/>
  <c r="AQ64" i="75"/>
  <c r="DE65" i="75" s="1"/>
  <c r="R143" i="75"/>
  <c r="V143" i="75" s="1"/>
  <c r="R383" i="75"/>
  <c r="AW383" i="75" s="1"/>
  <c r="R303" i="75"/>
  <c r="R222" i="75"/>
  <c r="V64" i="75"/>
  <c r="AU64" i="75" s="1"/>
  <c r="DH57" i="75"/>
  <c r="K57" i="71"/>
  <c r="J359" i="75"/>
  <c r="J198" i="75"/>
  <c r="J279" i="75"/>
  <c r="N279" i="75" s="1"/>
  <c r="J119" i="75"/>
  <c r="R40" i="75"/>
  <c r="N40" i="75"/>
  <c r="N138" i="75"/>
  <c r="DH138" i="75" s="1"/>
  <c r="K60" i="71"/>
  <c r="DH60" i="75"/>
  <c r="N375" i="75"/>
  <c r="DE375" i="75" s="1"/>
  <c r="N133" i="75"/>
  <c r="DH133" i="75" s="1"/>
  <c r="N292" i="75"/>
  <c r="DH292" i="75" s="1"/>
  <c r="N296" i="75"/>
  <c r="DH296" i="75" s="1"/>
  <c r="AQ55" i="75"/>
  <c r="R294" i="75"/>
  <c r="V294" i="75" s="1"/>
  <c r="R213" i="75"/>
  <c r="V213" i="75" s="1"/>
  <c r="R374" i="75"/>
  <c r="AW374" i="75" s="1"/>
  <c r="R134" i="75"/>
  <c r="V55" i="75"/>
  <c r="AW55" i="75" s="1"/>
  <c r="N144" i="75"/>
  <c r="J371" i="75"/>
  <c r="J291" i="75"/>
  <c r="R52" i="75"/>
  <c r="J131" i="75"/>
  <c r="J210" i="75"/>
  <c r="N52" i="75"/>
  <c r="N298" i="75"/>
  <c r="DH298" i="75" s="1"/>
  <c r="AQ379" i="75"/>
  <c r="BI60" i="75"/>
  <c r="K61" i="71"/>
  <c r="DH61" i="75"/>
  <c r="N293" i="75"/>
  <c r="AQ53" i="75"/>
  <c r="N136" i="75"/>
  <c r="DH136" i="75" s="1"/>
  <c r="J302" i="75"/>
  <c r="J142" i="75"/>
  <c r="J221" i="75"/>
  <c r="R63" i="75"/>
  <c r="AQ63" i="75" s="1"/>
  <c r="J382" i="75"/>
  <c r="N63" i="75"/>
  <c r="AQ59" i="75"/>
  <c r="DE60" i="75" s="1"/>
  <c r="R298" i="75"/>
  <c r="V298" i="75" s="1"/>
  <c r="R138" i="75"/>
  <c r="V138" i="75" s="1"/>
  <c r="R378" i="75"/>
  <c r="AW378" i="75" s="1"/>
  <c r="R217" i="75"/>
  <c r="V217" i="75" s="1"/>
  <c r="V59" i="75"/>
  <c r="AW59" i="75" s="1"/>
  <c r="N379" i="75"/>
  <c r="DE379" i="75" s="1"/>
  <c r="K62" i="71"/>
  <c r="DH62" i="75"/>
  <c r="N372" i="75"/>
  <c r="N383" i="75"/>
  <c r="DE383" i="75" s="1"/>
  <c r="N376" i="75"/>
  <c r="DE376" i="75" s="1"/>
  <c r="R384" i="75"/>
  <c r="AW384" i="75" s="1"/>
  <c r="R144" i="75"/>
  <c r="V144" i="75" s="1"/>
  <c r="R223" i="75"/>
  <c r="V223" i="75" s="1"/>
  <c r="R304" i="75"/>
  <c r="V304" i="75" s="1"/>
  <c r="V65" i="75"/>
  <c r="AW65" i="75" s="1"/>
  <c r="N223" i="75"/>
  <c r="DH223" i="75" s="1"/>
  <c r="N384" i="75"/>
  <c r="DE384" i="75" s="1"/>
  <c r="N217" i="75"/>
  <c r="DH217" i="75" s="1"/>
  <c r="R379" i="75"/>
  <c r="AW379" i="75" s="1"/>
  <c r="R139" i="75"/>
  <c r="V139" i="75" s="1"/>
  <c r="R218" i="75"/>
  <c r="R299" i="75"/>
  <c r="V60" i="75"/>
  <c r="AW60" i="75" s="1"/>
  <c r="N380" i="75"/>
  <c r="AQ62" i="75"/>
  <c r="R220" i="75"/>
  <c r="V220" i="75" s="1"/>
  <c r="R141" i="75"/>
  <c r="V141" i="75" s="1"/>
  <c r="R301" i="75"/>
  <c r="V301" i="75" s="1"/>
  <c r="R381" i="75"/>
  <c r="AW381" i="75" s="1"/>
  <c r="V62" i="75"/>
  <c r="AW62" i="75" s="1"/>
  <c r="N143" i="75"/>
  <c r="DH143" i="75" s="1"/>
  <c r="N215" i="75"/>
  <c r="DH215" i="75" s="1"/>
  <c r="N141" i="75"/>
  <c r="R58" i="75"/>
  <c r="J137" i="75"/>
  <c r="J377" i="75"/>
  <c r="J216" i="75"/>
  <c r="J297" i="75"/>
  <c r="N297" i="75" s="1"/>
  <c r="N58" i="75"/>
  <c r="N304" i="75"/>
  <c r="DH304" i="75" s="1"/>
  <c r="K59" i="71"/>
  <c r="DH59" i="75"/>
  <c r="N378" i="75"/>
  <c r="DE378" i="75" s="1"/>
  <c r="N139" i="75"/>
  <c r="DH139" i="75" s="1"/>
  <c r="AQ61" i="75"/>
  <c r="DE61" i="75" s="1"/>
  <c r="N220" i="75"/>
  <c r="DH220" i="75" s="1"/>
  <c r="DH55" i="75"/>
  <c r="K55" i="71"/>
  <c r="K49" i="71"/>
  <c r="DH49" i="75"/>
  <c r="AQ57" i="75"/>
  <c r="R136" i="75"/>
  <c r="V136" i="75" s="1"/>
  <c r="R296" i="75"/>
  <c r="V296" i="75" s="1"/>
  <c r="R376" i="75"/>
  <c r="AW376" i="75" s="1"/>
  <c r="R215" i="75"/>
  <c r="V215" i="75" s="1"/>
  <c r="V57" i="75"/>
  <c r="AW57" i="75" s="1"/>
  <c r="J43" i="75"/>
  <c r="J46" i="75"/>
  <c r="J47" i="75"/>
  <c r="J36" i="75"/>
  <c r="J44" i="75"/>
  <c r="J39" i="75"/>
  <c r="J45" i="75"/>
  <c r="J51" i="75"/>
  <c r="J50" i="75"/>
  <c r="J41" i="75"/>
  <c r="J38" i="75"/>
  <c r="J37" i="75"/>
  <c r="J48" i="75"/>
  <c r="J42" i="75"/>
  <c r="D279" i="75"/>
  <c r="D198" i="75"/>
  <c r="D195" i="75"/>
  <c r="D194" i="75"/>
  <c r="AU49" i="75" l="1"/>
  <c r="AW61" i="75"/>
  <c r="DK376" i="75"/>
  <c r="AQ220" i="75"/>
  <c r="AQ292" i="75"/>
  <c r="BI292" i="75" s="1"/>
  <c r="DK384" i="75"/>
  <c r="AU55" i="75"/>
  <c r="AQ223" i="75"/>
  <c r="DK379" i="75"/>
  <c r="AQ215" i="75"/>
  <c r="BI215" i="75" s="1"/>
  <c r="AQ296" i="75"/>
  <c r="AQ213" i="75"/>
  <c r="BI213" i="75" s="1"/>
  <c r="AQ143" i="75"/>
  <c r="AQ304" i="75"/>
  <c r="AQ140" i="75"/>
  <c r="AQ132" i="75"/>
  <c r="BI132" i="75" s="1"/>
  <c r="AQ294" i="75"/>
  <c r="BI294" i="75" s="1"/>
  <c r="AW217" i="75"/>
  <c r="AW298" i="75"/>
  <c r="AW138" i="75"/>
  <c r="BN59" i="75"/>
  <c r="AW220" i="75"/>
  <c r="DK62" i="75"/>
  <c r="AW301" i="75"/>
  <c r="BN62" i="75"/>
  <c r="AW141" i="75"/>
  <c r="AW296" i="75"/>
  <c r="BN57" i="75"/>
  <c r="AW136" i="75"/>
  <c r="AW215" i="75"/>
  <c r="DK55" i="75"/>
  <c r="AW294" i="75"/>
  <c r="BN55" i="75"/>
  <c r="AW213" i="75"/>
  <c r="AW134" i="75"/>
  <c r="J195" i="75"/>
  <c r="X195" i="75" s="1"/>
  <c r="J116" i="75"/>
  <c r="J276" i="75"/>
  <c r="J356" i="75"/>
  <c r="R37" i="75"/>
  <c r="N37" i="75"/>
  <c r="DG380" i="75"/>
  <c r="DH380" i="75"/>
  <c r="DF380" i="75"/>
  <c r="BI223" i="75"/>
  <c r="DG372" i="75"/>
  <c r="DH372" i="75"/>
  <c r="DF372" i="75"/>
  <c r="K63" i="71"/>
  <c r="DH63" i="75"/>
  <c r="AQ52" i="75"/>
  <c r="R371" i="75"/>
  <c r="AW371" i="75" s="1"/>
  <c r="R291" i="75"/>
  <c r="V291" i="75" s="1"/>
  <c r="R131" i="75"/>
  <c r="V131" i="75" s="1"/>
  <c r="R210" i="75"/>
  <c r="V210" i="75" s="1"/>
  <c r="V52" i="75"/>
  <c r="AW52" i="75" s="1"/>
  <c r="DK53" i="75" s="1"/>
  <c r="DH40" i="75"/>
  <c r="K40" i="71"/>
  <c r="AY56" i="75"/>
  <c r="V375" i="75"/>
  <c r="BA375" i="75" s="1"/>
  <c r="Q56" i="71"/>
  <c r="AW56" i="71" s="1"/>
  <c r="AW299" i="71" s="1"/>
  <c r="AX56" i="75"/>
  <c r="AU128" i="75"/>
  <c r="DG374" i="75"/>
  <c r="DH374" i="75"/>
  <c r="DF374" i="75"/>
  <c r="R38" i="75"/>
  <c r="J196" i="75"/>
  <c r="J117" i="75"/>
  <c r="N117" i="75" s="1"/>
  <c r="J357" i="75"/>
  <c r="J277" i="75"/>
  <c r="N277" i="75" s="1"/>
  <c r="N38" i="75"/>
  <c r="K210" i="71"/>
  <c r="K373" i="71"/>
  <c r="N373" i="71" s="1"/>
  <c r="K292" i="71"/>
  <c r="K128" i="71"/>
  <c r="N49" i="71"/>
  <c r="DZ49" i="71" s="1"/>
  <c r="K138" i="71"/>
  <c r="N59" i="71"/>
  <c r="K220" i="71"/>
  <c r="K302" i="71"/>
  <c r="K383" i="71"/>
  <c r="N383" i="71" s="1"/>
  <c r="AW218" i="75"/>
  <c r="AW139" i="75"/>
  <c r="DK60" i="75"/>
  <c r="BN60" i="75"/>
  <c r="AW299" i="75"/>
  <c r="BN65" i="75"/>
  <c r="AW144" i="75"/>
  <c r="AW223" i="75"/>
  <c r="AW304" i="75"/>
  <c r="N382" i="75"/>
  <c r="N291" i="75"/>
  <c r="DH291" i="75" s="1"/>
  <c r="BI296" i="75"/>
  <c r="AQ40" i="75"/>
  <c r="R119" i="75"/>
  <c r="V119" i="75" s="1"/>
  <c r="R198" i="75"/>
  <c r="V198" i="75" s="1"/>
  <c r="R359" i="75"/>
  <c r="AW359" i="75" s="1"/>
  <c r="R279" i="75"/>
  <c r="V40" i="75"/>
  <c r="AW40" i="75" s="1"/>
  <c r="AU143" i="75"/>
  <c r="AU214" i="75"/>
  <c r="DK54" i="75"/>
  <c r="AW133" i="75"/>
  <c r="AW212" i="75"/>
  <c r="AW293" i="75"/>
  <c r="BN54" i="75"/>
  <c r="AQ368" i="75"/>
  <c r="BI49" i="75"/>
  <c r="J360" i="75"/>
  <c r="J280" i="75"/>
  <c r="J199" i="75"/>
  <c r="N199" i="75" s="1"/>
  <c r="J120" i="75"/>
  <c r="R41" i="75"/>
  <c r="N41" i="75"/>
  <c r="AU60" i="75"/>
  <c r="Q60" i="71"/>
  <c r="AW60" i="71" s="1"/>
  <c r="AW303" i="71" s="1"/>
  <c r="AY60" i="75"/>
  <c r="V379" i="75"/>
  <c r="BA379" i="75" s="1"/>
  <c r="AX60" i="75"/>
  <c r="AY65" i="75"/>
  <c r="Q65" i="71"/>
  <c r="AW65" i="71" s="1"/>
  <c r="AW308" i="71" s="1"/>
  <c r="V384" i="75"/>
  <c r="BA384" i="75" s="1"/>
  <c r="AX65" i="75"/>
  <c r="K223" i="71"/>
  <c r="K305" i="71"/>
  <c r="K386" i="71"/>
  <c r="N386" i="71" s="1"/>
  <c r="K141" i="71"/>
  <c r="N62" i="71"/>
  <c r="AQ382" i="75"/>
  <c r="BI63" i="75"/>
  <c r="DE63" i="75"/>
  <c r="K222" i="71"/>
  <c r="K140" i="71"/>
  <c r="K304" i="71"/>
  <c r="K385" i="71"/>
  <c r="N385" i="71" s="1"/>
  <c r="N61" i="71"/>
  <c r="N371" i="75"/>
  <c r="N119" i="75"/>
  <c r="DH119" i="75" s="1"/>
  <c r="DE64" i="75"/>
  <c r="AQ383" i="75"/>
  <c r="BI64" i="75"/>
  <c r="DP65" i="75" s="1"/>
  <c r="AU54" i="75"/>
  <c r="AY54" i="75"/>
  <c r="Q54" i="71"/>
  <c r="V373" i="75"/>
  <c r="BA373" i="75" s="1"/>
  <c r="AX54" i="75"/>
  <c r="AQ128" i="75"/>
  <c r="DH301" i="75"/>
  <c r="AU301" i="75"/>
  <c r="DG381" i="75"/>
  <c r="DM381" i="75" s="1"/>
  <c r="DH381" i="75"/>
  <c r="DF381" i="75"/>
  <c r="R50" i="75"/>
  <c r="J289" i="75"/>
  <c r="J129" i="75"/>
  <c r="J208" i="75"/>
  <c r="J369" i="75"/>
  <c r="N50" i="75"/>
  <c r="K134" i="71"/>
  <c r="N55" i="71"/>
  <c r="DZ55" i="71" s="1"/>
  <c r="K379" i="71"/>
  <c r="N379" i="71" s="1"/>
  <c r="K298" i="71"/>
  <c r="K216" i="71"/>
  <c r="BI304" i="75"/>
  <c r="BI143" i="75"/>
  <c r="AQ299" i="75"/>
  <c r="V299" i="75"/>
  <c r="AU304" i="75"/>
  <c r="R142" i="75"/>
  <c r="V142" i="75" s="1"/>
  <c r="R221" i="75"/>
  <c r="V221" i="75" s="1"/>
  <c r="R302" i="75"/>
  <c r="V302" i="75" s="1"/>
  <c r="R382" i="75"/>
  <c r="AW382" i="75" s="1"/>
  <c r="V63" i="75"/>
  <c r="AW63" i="75" s="1"/>
  <c r="AU144" i="75"/>
  <c r="DH144" i="75"/>
  <c r="DH279" i="75"/>
  <c r="AW211" i="75"/>
  <c r="AW132" i="75"/>
  <c r="AW292" i="75"/>
  <c r="BN53" i="75"/>
  <c r="AQ295" i="75"/>
  <c r="V295" i="75"/>
  <c r="AU133" i="75"/>
  <c r="AQ301" i="75"/>
  <c r="AW300" i="75"/>
  <c r="AW219" i="75"/>
  <c r="DK61" i="75"/>
  <c r="AW140" i="75"/>
  <c r="BN61" i="75"/>
  <c r="J370" i="75"/>
  <c r="J290" i="75"/>
  <c r="N290" i="75" s="1"/>
  <c r="J209" i="75"/>
  <c r="N209" i="75" s="1"/>
  <c r="R51" i="75"/>
  <c r="J130" i="75"/>
  <c r="N51" i="75"/>
  <c r="DH58" i="75"/>
  <c r="K58" i="71"/>
  <c r="AQ218" i="75"/>
  <c r="V218" i="75"/>
  <c r="AU223" i="75"/>
  <c r="DG379" i="75"/>
  <c r="DH379" i="75"/>
  <c r="DF379" i="75"/>
  <c r="N221" i="75"/>
  <c r="AQ144" i="75"/>
  <c r="N198" i="75"/>
  <c r="AU53" i="75"/>
  <c r="AY53" i="75"/>
  <c r="V372" i="75"/>
  <c r="BA372" i="75" s="1"/>
  <c r="Q53" i="71"/>
  <c r="AX53" i="75"/>
  <c r="AU135" i="75"/>
  <c r="AU212" i="75"/>
  <c r="DH373" i="75"/>
  <c r="DG373" i="75"/>
  <c r="DF373" i="75"/>
  <c r="AU140" i="75"/>
  <c r="DH140" i="75"/>
  <c r="V380" i="75"/>
  <c r="BA380" i="75" s="1"/>
  <c r="Q61" i="71"/>
  <c r="AW61" i="71" s="1"/>
  <c r="AW304" i="71" s="1"/>
  <c r="AY61" i="75"/>
  <c r="AX61" i="75"/>
  <c r="J124" i="75"/>
  <c r="J364" i="75"/>
  <c r="J284" i="75"/>
  <c r="J203" i="75"/>
  <c r="R45" i="75"/>
  <c r="N45" i="75"/>
  <c r="AU57" i="75"/>
  <c r="Q57" i="71"/>
  <c r="AW57" i="71" s="1"/>
  <c r="AW300" i="71" s="1"/>
  <c r="AY57" i="75"/>
  <c r="V376" i="75"/>
  <c r="BA376" i="75" s="1"/>
  <c r="AX57" i="75"/>
  <c r="DH297" i="75"/>
  <c r="AU62" i="75"/>
  <c r="AY62" i="75"/>
  <c r="V381" i="75"/>
  <c r="BA381" i="75" s="1"/>
  <c r="Q62" i="71"/>
  <c r="AX62" i="75"/>
  <c r="AU139" i="75"/>
  <c r="N142" i="75"/>
  <c r="DH142" i="75" s="1"/>
  <c r="AQ133" i="75"/>
  <c r="N359" i="75"/>
  <c r="DE359" i="75" s="1"/>
  <c r="AU211" i="75"/>
  <c r="AQ375" i="75"/>
  <c r="BI56" i="75"/>
  <c r="DE56" i="75"/>
  <c r="K132" i="71"/>
  <c r="K296" i="71"/>
  <c r="K377" i="71"/>
  <c r="N377" i="71" s="1"/>
  <c r="K214" i="71"/>
  <c r="N53" i="71"/>
  <c r="BI140" i="75"/>
  <c r="J197" i="75"/>
  <c r="R39" i="75"/>
  <c r="J358" i="75"/>
  <c r="J118" i="75"/>
  <c r="J278" i="75"/>
  <c r="N39" i="75"/>
  <c r="AU215" i="75"/>
  <c r="BI220" i="75"/>
  <c r="DE220" i="75"/>
  <c r="N216" i="75"/>
  <c r="DH216" i="75" s="1"/>
  <c r="AU59" i="75"/>
  <c r="V378" i="75"/>
  <c r="BA378" i="75" s="1"/>
  <c r="AY59" i="75"/>
  <c r="Q59" i="71"/>
  <c r="AX59" i="75"/>
  <c r="AQ302" i="75"/>
  <c r="N302" i="75"/>
  <c r="AY55" i="75"/>
  <c r="V374" i="75"/>
  <c r="BA374" i="75" s="1"/>
  <c r="Q55" i="71"/>
  <c r="AW55" i="71" s="1"/>
  <c r="AW298" i="71" s="1"/>
  <c r="AX55" i="75"/>
  <c r="K300" i="71"/>
  <c r="N57" i="71"/>
  <c r="K136" i="71"/>
  <c r="K218" i="71"/>
  <c r="K381" i="71"/>
  <c r="N381" i="71" s="1"/>
  <c r="AQ57" i="71"/>
  <c r="AU292" i="75"/>
  <c r="BI219" i="75"/>
  <c r="AU56" i="75"/>
  <c r="AQ300" i="75"/>
  <c r="V300" i="75"/>
  <c r="J283" i="75"/>
  <c r="J202" i="75"/>
  <c r="N202" i="75" s="1"/>
  <c r="DH202" i="75" s="1"/>
  <c r="J363" i="75"/>
  <c r="J123" i="75"/>
  <c r="R44" i="75"/>
  <c r="N44" i="75"/>
  <c r="BI61" i="75"/>
  <c r="DP61" i="75" s="1"/>
  <c r="AQ380" i="75"/>
  <c r="N377" i="75"/>
  <c r="AU217" i="75"/>
  <c r="AQ134" i="75"/>
  <c r="BI134" i="75" s="1"/>
  <c r="V134" i="75"/>
  <c r="DG375" i="75"/>
  <c r="DM375" i="75" s="1"/>
  <c r="DH375" i="75"/>
  <c r="DN375" i="75" s="1"/>
  <c r="DF375" i="75"/>
  <c r="DL375" i="75" s="1"/>
  <c r="AQ211" i="75"/>
  <c r="DE54" i="75"/>
  <c r="AQ373" i="75"/>
  <c r="BI54" i="75"/>
  <c r="BN49" i="75"/>
  <c r="AW128" i="75"/>
  <c r="AW207" i="75"/>
  <c r="AW288" i="75"/>
  <c r="K297" i="71"/>
  <c r="K378" i="71"/>
  <c r="N378" i="71" s="1"/>
  <c r="K133" i="71"/>
  <c r="N54" i="71"/>
  <c r="DZ54" i="71" s="1"/>
  <c r="K215" i="71"/>
  <c r="K380" i="71"/>
  <c r="N380" i="71" s="1"/>
  <c r="K217" i="71"/>
  <c r="K135" i="71"/>
  <c r="K299" i="71"/>
  <c r="N56" i="71"/>
  <c r="DZ56" i="71" s="1"/>
  <c r="H194" i="75"/>
  <c r="CI194" i="75" s="1"/>
  <c r="CN194" i="75" s="1"/>
  <c r="J115" i="75"/>
  <c r="R36" i="75"/>
  <c r="J355" i="75"/>
  <c r="J275" i="75"/>
  <c r="J194" i="75"/>
  <c r="X194" i="75" s="1"/>
  <c r="N36" i="75"/>
  <c r="AU296" i="75"/>
  <c r="N137" i="75"/>
  <c r="DH137" i="75" s="1"/>
  <c r="AQ217" i="75"/>
  <c r="BI217" i="75" s="1"/>
  <c r="DG376" i="75"/>
  <c r="DH376" i="75"/>
  <c r="DF376" i="75"/>
  <c r="DL376" i="75" s="1"/>
  <c r="AQ136" i="75"/>
  <c r="AQ298" i="75"/>
  <c r="AW64" i="75"/>
  <c r="DK65" i="75" s="1"/>
  <c r="AU132" i="75"/>
  <c r="AY49" i="75"/>
  <c r="Q49" i="71"/>
  <c r="AW49" i="71" s="1"/>
  <c r="AW292" i="71" s="1"/>
  <c r="V368" i="75"/>
  <c r="BA368" i="75" s="1"/>
  <c r="AX49" i="75"/>
  <c r="AU219" i="75"/>
  <c r="J205" i="75"/>
  <c r="J126" i="75"/>
  <c r="J286" i="75"/>
  <c r="J366" i="75"/>
  <c r="R47" i="75"/>
  <c r="N47" i="75"/>
  <c r="AU136" i="75"/>
  <c r="AQ139" i="75"/>
  <c r="BI139" i="75" s="1"/>
  <c r="AQ58" i="75"/>
  <c r="DE59" i="75" s="1"/>
  <c r="R216" i="75"/>
  <c r="V216" i="75" s="1"/>
  <c r="R137" i="75"/>
  <c r="V137" i="75" s="1"/>
  <c r="R377" i="75"/>
  <c r="AW377" i="75" s="1"/>
  <c r="R297" i="75"/>
  <c r="V58" i="75"/>
  <c r="AW58" i="75" s="1"/>
  <c r="AU220" i="75"/>
  <c r="AU138" i="75"/>
  <c r="AQ372" i="75"/>
  <c r="BI53" i="75"/>
  <c r="DE53" i="75"/>
  <c r="DH52" i="75"/>
  <c r="K52" i="71"/>
  <c r="AU52" i="75"/>
  <c r="AU213" i="75"/>
  <c r="K139" i="71"/>
  <c r="K384" i="71"/>
  <c r="N384" i="71" s="1"/>
  <c r="K221" i="71"/>
  <c r="K303" i="71"/>
  <c r="N60" i="71"/>
  <c r="AQ60" i="71"/>
  <c r="AY64" i="75"/>
  <c r="V383" i="75"/>
  <c r="BA383" i="75" s="1"/>
  <c r="Q64" i="71"/>
  <c r="AW64" i="71" s="1"/>
  <c r="AW307" i="71" s="1"/>
  <c r="AX64" i="75"/>
  <c r="AQ214" i="75"/>
  <c r="AQ135" i="75"/>
  <c r="N65" i="71"/>
  <c r="K389" i="71"/>
  <c r="N389" i="71" s="1"/>
  <c r="K308" i="71"/>
  <c r="K144" i="71"/>
  <c r="K226" i="71"/>
  <c r="AQ65" i="71"/>
  <c r="D119" i="75"/>
  <c r="X198" i="75"/>
  <c r="D359" i="75"/>
  <c r="D40" i="75"/>
  <c r="AE198" i="75"/>
  <c r="H198" i="75"/>
  <c r="CI198" i="75" s="1"/>
  <c r="J361" i="75"/>
  <c r="J281" i="75"/>
  <c r="J200" i="75"/>
  <c r="J121" i="75"/>
  <c r="R42" i="75"/>
  <c r="N42" i="75"/>
  <c r="J125" i="75"/>
  <c r="N125" i="75" s="1"/>
  <c r="DH125" i="75" s="1"/>
  <c r="R46" i="75"/>
  <c r="J204" i="75"/>
  <c r="N204" i="75" s="1"/>
  <c r="J285" i="75"/>
  <c r="N285" i="75" s="1"/>
  <c r="J365" i="75"/>
  <c r="N46" i="75"/>
  <c r="DE57" i="75"/>
  <c r="BI57" i="75"/>
  <c r="AQ376" i="75"/>
  <c r="DH141" i="75"/>
  <c r="AU141" i="75"/>
  <c r="AQ381" i="75"/>
  <c r="BI62" i="75"/>
  <c r="DP62" i="75" s="1"/>
  <c r="DE62" i="75"/>
  <c r="DG384" i="75"/>
  <c r="DH384" i="75"/>
  <c r="DF384" i="75"/>
  <c r="DG383" i="75"/>
  <c r="DH383" i="75"/>
  <c r="DF383" i="75"/>
  <c r="AU298" i="75"/>
  <c r="DH293" i="75"/>
  <c r="AU293" i="75"/>
  <c r="AQ210" i="75"/>
  <c r="N210" i="75"/>
  <c r="DH210" i="75" s="1"/>
  <c r="AU294" i="75"/>
  <c r="AQ222" i="75"/>
  <c r="V222" i="75"/>
  <c r="AQ212" i="75"/>
  <c r="K307" i="71"/>
  <c r="K388" i="71"/>
  <c r="N388" i="71" s="1"/>
  <c r="K143" i="71"/>
  <c r="K225" i="71"/>
  <c r="N64" i="71"/>
  <c r="AQ288" i="75"/>
  <c r="V288" i="75"/>
  <c r="AQ207" i="75"/>
  <c r="AU65" i="75"/>
  <c r="H195" i="75"/>
  <c r="CI195" i="75" s="1"/>
  <c r="X279" i="75"/>
  <c r="AE279" i="75"/>
  <c r="H279" i="75"/>
  <c r="CI279" i="75" s="1"/>
  <c r="J206" i="75"/>
  <c r="J287" i="75"/>
  <c r="J367" i="75"/>
  <c r="J127" i="75"/>
  <c r="R48" i="75"/>
  <c r="N48" i="75"/>
  <c r="J362" i="75"/>
  <c r="J282" i="75"/>
  <c r="J201" i="75"/>
  <c r="J122" i="75"/>
  <c r="R43" i="75"/>
  <c r="AQ43" i="75" s="1"/>
  <c r="N43" i="75"/>
  <c r="DG378" i="75"/>
  <c r="DH378" i="75"/>
  <c r="DF378" i="75"/>
  <c r="AQ141" i="75"/>
  <c r="DE380" i="75"/>
  <c r="DK380" i="75" s="1"/>
  <c r="DE372" i="75"/>
  <c r="BI59" i="75"/>
  <c r="AQ378" i="75"/>
  <c r="AQ293" i="75"/>
  <c r="AQ131" i="75"/>
  <c r="BI131" i="75" s="1"/>
  <c r="N131" i="75"/>
  <c r="DH131" i="75" s="1"/>
  <c r="AQ374" i="75"/>
  <c r="BI55" i="75"/>
  <c r="DE55" i="75"/>
  <c r="AQ138" i="75"/>
  <c r="AQ303" i="75"/>
  <c r="DE304" i="75" s="1"/>
  <c r="V303" i="75"/>
  <c r="AW56" i="75"/>
  <c r="DK57" i="75" s="1"/>
  <c r="AU207" i="75"/>
  <c r="DG368" i="75"/>
  <c r="DH368" i="75"/>
  <c r="DF368" i="75"/>
  <c r="DE374" i="75"/>
  <c r="DK374" i="75" s="1"/>
  <c r="D201" i="75"/>
  <c r="D282" i="75"/>
  <c r="D276" i="75"/>
  <c r="D37" i="75" s="1"/>
  <c r="D278" i="75"/>
  <c r="D197" i="75"/>
  <c r="D196" i="75"/>
  <c r="D281" i="75"/>
  <c r="D200" i="75"/>
  <c r="D277" i="75"/>
  <c r="D275" i="75"/>
  <c r="D36" i="75" s="1"/>
  <c r="D280" i="75"/>
  <c r="D199" i="75"/>
  <c r="DP57" i="75" l="1"/>
  <c r="DE215" i="75"/>
  <c r="DP55" i="75"/>
  <c r="DN373" i="75"/>
  <c r="DE296" i="75"/>
  <c r="DL373" i="75"/>
  <c r="AQ53" i="71"/>
  <c r="AQ377" i="71" s="1"/>
  <c r="AW53" i="71"/>
  <c r="AW296" i="71" s="1"/>
  <c r="AQ59" i="71"/>
  <c r="AQ383" i="71" s="1"/>
  <c r="AW59" i="71"/>
  <c r="AW302" i="71" s="1"/>
  <c r="D356" i="75"/>
  <c r="H356" i="75" s="1"/>
  <c r="CI356" i="75" s="1"/>
  <c r="AQ221" i="75"/>
  <c r="DE221" i="75" s="1"/>
  <c r="AQ54" i="71"/>
  <c r="AQ378" i="71" s="1"/>
  <c r="AW54" i="71"/>
  <c r="AW297" i="71" s="1"/>
  <c r="DU60" i="75"/>
  <c r="AQ62" i="71"/>
  <c r="AW62" i="71"/>
  <c r="AW305" i="71" s="1"/>
  <c r="BA49" i="75"/>
  <c r="BA53" i="75"/>
  <c r="CN195" i="75"/>
  <c r="DP64" i="75"/>
  <c r="DL381" i="75"/>
  <c r="DN381" i="75"/>
  <c r="DU62" i="75"/>
  <c r="AU40" i="75"/>
  <c r="BA55" i="75"/>
  <c r="AQ142" i="75"/>
  <c r="BI142" i="75" s="1"/>
  <c r="DP143" i="75" s="1"/>
  <c r="AQ198" i="75"/>
  <c r="DP220" i="75"/>
  <c r="BA62" i="75"/>
  <c r="DU55" i="75"/>
  <c r="X37" i="75"/>
  <c r="AE37" i="75"/>
  <c r="H37" i="75"/>
  <c r="CI37" i="75" s="1"/>
  <c r="BN63" i="75"/>
  <c r="DU63" i="75" s="1"/>
  <c r="AW302" i="75"/>
  <c r="AW142" i="75"/>
  <c r="AW221" i="75"/>
  <c r="DK63" i="75"/>
  <c r="AW216" i="75"/>
  <c r="AW137" i="75"/>
  <c r="BN58" i="75"/>
  <c r="DU58" i="75" s="1"/>
  <c r="AW297" i="75"/>
  <c r="DK58" i="75"/>
  <c r="DK59" i="75"/>
  <c r="X36" i="75"/>
  <c r="AE36" i="75"/>
  <c r="H36" i="75"/>
  <c r="CI36" i="75" s="1"/>
  <c r="AW279" i="75"/>
  <c r="AW198" i="75"/>
  <c r="AW119" i="75"/>
  <c r="BN40" i="75"/>
  <c r="X196" i="75"/>
  <c r="D357" i="75"/>
  <c r="D38" i="75"/>
  <c r="D117" i="75"/>
  <c r="H196" i="75"/>
  <c r="AU303" i="75"/>
  <c r="N282" i="75"/>
  <c r="DZ64" i="71"/>
  <c r="DH204" i="75"/>
  <c r="X40" i="75"/>
  <c r="AE40" i="75"/>
  <c r="H40" i="75"/>
  <c r="CI40" i="75" s="1"/>
  <c r="AX222" i="75"/>
  <c r="AX303" i="75"/>
  <c r="BO64" i="75"/>
  <c r="AX143" i="75"/>
  <c r="N366" i="75"/>
  <c r="DE366" i="75" s="1"/>
  <c r="DZ378" i="71"/>
  <c r="AQ216" i="75"/>
  <c r="DP140" i="75"/>
  <c r="DF359" i="75"/>
  <c r="DG359" i="75"/>
  <c r="DH359" i="75"/>
  <c r="BP62" i="75"/>
  <c r="AY141" i="75"/>
  <c r="AY220" i="75"/>
  <c r="AY301" i="75"/>
  <c r="DM62" i="75"/>
  <c r="N203" i="75"/>
  <c r="DM374" i="75"/>
  <c r="DM373" i="75"/>
  <c r="AU218" i="75"/>
  <c r="DK140" i="75"/>
  <c r="AQ50" i="75"/>
  <c r="R208" i="75"/>
  <c r="V208" i="75" s="1"/>
  <c r="R289" i="75"/>
  <c r="V289" i="75" s="1"/>
  <c r="R129" i="75"/>
  <c r="V129" i="75" s="1"/>
  <c r="R369" i="75"/>
  <c r="AW369" i="75" s="1"/>
  <c r="V50" i="75"/>
  <c r="AW50" i="75" s="1"/>
  <c r="DM55" i="75"/>
  <c r="AY133" i="75"/>
  <c r="DM54" i="75"/>
  <c r="AY293" i="75"/>
  <c r="AY212" i="75"/>
  <c r="BP54" i="75"/>
  <c r="X304" i="71"/>
  <c r="N304" i="71"/>
  <c r="AX304" i="75"/>
  <c r="AX144" i="75"/>
  <c r="DL65" i="75"/>
  <c r="BO65" i="75"/>
  <c r="DV65" i="75" s="1"/>
  <c r="AX223" i="75"/>
  <c r="AQ41" i="75"/>
  <c r="R280" i="75"/>
  <c r="V280" i="75" s="1"/>
  <c r="R360" i="75"/>
  <c r="AW360" i="75" s="1"/>
  <c r="R199" i="75"/>
  <c r="AE199" i="75" s="1"/>
  <c r="R120" i="75"/>
  <c r="V120" i="75" s="1"/>
  <c r="V41" i="75"/>
  <c r="AW41" i="75" s="1"/>
  <c r="DK293" i="75"/>
  <c r="DH277" i="75"/>
  <c r="DE132" i="75"/>
  <c r="AU131" i="75"/>
  <c r="DK213" i="75"/>
  <c r="AQ46" i="75"/>
  <c r="R204" i="75"/>
  <c r="R125" i="75"/>
  <c r="R285" i="75"/>
  <c r="R365" i="75"/>
  <c r="AW365" i="75" s="1"/>
  <c r="V46" i="75"/>
  <c r="AW46" i="75" s="1"/>
  <c r="X359" i="75"/>
  <c r="AE359" i="75"/>
  <c r="H359" i="75"/>
  <c r="CI359" i="75" s="1"/>
  <c r="AU58" i="75"/>
  <c r="V377" i="75"/>
  <c r="BA377" i="75" s="1"/>
  <c r="Q58" i="71"/>
  <c r="AY58" i="75"/>
  <c r="AX58" i="75"/>
  <c r="N286" i="75"/>
  <c r="BN64" i="75"/>
  <c r="AW222" i="75"/>
  <c r="DK223" i="75" s="1"/>
  <c r="BA64" i="75"/>
  <c r="AW303" i="75"/>
  <c r="AW143" i="75"/>
  <c r="DK64" i="75"/>
  <c r="N297" i="71"/>
  <c r="X297" i="71"/>
  <c r="K44" i="71"/>
  <c r="DH44" i="75"/>
  <c r="N284" i="75"/>
  <c r="DH198" i="75"/>
  <c r="AU198" i="75"/>
  <c r="DE218" i="75"/>
  <c r="BI218" i="75"/>
  <c r="DP218" i="75" s="1"/>
  <c r="V382" i="75"/>
  <c r="BA382" i="75" s="1"/>
  <c r="Q63" i="71"/>
  <c r="AW63" i="71" s="1"/>
  <c r="AW306" i="71" s="1"/>
  <c r="AY63" i="75"/>
  <c r="AX63" i="75"/>
  <c r="N140" i="71"/>
  <c r="N120" i="75"/>
  <c r="DK212" i="75"/>
  <c r="DZ383" i="71"/>
  <c r="N357" i="75"/>
  <c r="DE357" i="75" s="1"/>
  <c r="AX135" i="75"/>
  <c r="AX295" i="75"/>
  <c r="BO56" i="75"/>
  <c r="AX214" i="75"/>
  <c r="DL56" i="75"/>
  <c r="AU291" i="75"/>
  <c r="DL380" i="75"/>
  <c r="DE139" i="75"/>
  <c r="BI138" i="75"/>
  <c r="BI141" i="75"/>
  <c r="DP141" i="75" s="1"/>
  <c r="DE141" i="75"/>
  <c r="K48" i="71"/>
  <c r="DH48" i="75"/>
  <c r="X356" i="75"/>
  <c r="N143" i="71"/>
  <c r="Q143" i="71"/>
  <c r="T143" i="71" s="1"/>
  <c r="T64" i="71"/>
  <c r="Q307" i="71"/>
  <c r="Q225" i="71"/>
  <c r="T225" i="71" s="1"/>
  <c r="CL225" i="71" s="1"/>
  <c r="Q388" i="71"/>
  <c r="K131" i="71"/>
  <c r="K376" i="71"/>
  <c r="N376" i="71" s="1"/>
  <c r="K295" i="71"/>
  <c r="K213" i="71"/>
  <c r="N52" i="71"/>
  <c r="AQ297" i="75"/>
  <c r="V297" i="75"/>
  <c r="N126" i="75"/>
  <c r="BI298" i="75"/>
  <c r="K36" i="71"/>
  <c r="AQ44" i="75"/>
  <c r="R123" i="75"/>
  <c r="V123" i="75" s="1"/>
  <c r="R283" i="75"/>
  <c r="V283" i="75" s="1"/>
  <c r="R202" i="75"/>
  <c r="R363" i="75"/>
  <c r="AW363" i="75" s="1"/>
  <c r="V44" i="75"/>
  <c r="BP55" i="75"/>
  <c r="AY294" i="75"/>
  <c r="AY213" i="75"/>
  <c r="AY134" i="75"/>
  <c r="DZ53" i="71"/>
  <c r="DE134" i="75"/>
  <c r="DE133" i="75"/>
  <c r="BI133" i="75"/>
  <c r="N364" i="75"/>
  <c r="DE364" i="75" s="1"/>
  <c r="BI198" i="75"/>
  <c r="K382" i="71"/>
  <c r="N382" i="71" s="1"/>
  <c r="K137" i="71"/>
  <c r="K219" i="71"/>
  <c r="K301" i="71"/>
  <c r="N58" i="71"/>
  <c r="DK219" i="75"/>
  <c r="N216" i="71"/>
  <c r="N222" i="71"/>
  <c r="Q308" i="71"/>
  <c r="AQ308" i="71" s="1"/>
  <c r="Q389" i="71"/>
  <c r="Q144" i="71"/>
  <c r="T144" i="71" s="1"/>
  <c r="Q226" i="71"/>
  <c r="T226" i="71" s="1"/>
  <c r="CL226" i="71" s="1"/>
  <c r="T65" i="71"/>
  <c r="AZ65" i="71" s="1"/>
  <c r="DH199" i="75"/>
  <c r="DK133" i="75"/>
  <c r="AU119" i="75"/>
  <c r="N302" i="71"/>
  <c r="X302" i="71"/>
  <c r="DH117" i="75"/>
  <c r="AQ56" i="71"/>
  <c r="DX57" i="71" s="1"/>
  <c r="Q380" i="71"/>
  <c r="Q217" i="71"/>
  <c r="T217" i="71" s="1"/>
  <c r="CL217" i="71" s="1"/>
  <c r="Q135" i="71"/>
  <c r="T135" i="71" s="1"/>
  <c r="T56" i="71"/>
  <c r="AZ56" i="71" s="1"/>
  <c r="Q299" i="71"/>
  <c r="DK301" i="75"/>
  <c r="AQ48" i="75"/>
  <c r="R367" i="75"/>
  <c r="AW367" i="75" s="1"/>
  <c r="R127" i="75"/>
  <c r="V127" i="75" s="1"/>
  <c r="R206" i="75"/>
  <c r="V206" i="75" s="1"/>
  <c r="R287" i="75"/>
  <c r="V287" i="75" s="1"/>
  <c r="V48" i="75"/>
  <c r="AW48" i="75" s="1"/>
  <c r="DZ388" i="71"/>
  <c r="K42" i="71"/>
  <c r="DH42" i="75"/>
  <c r="X119" i="75"/>
  <c r="AE119" i="75"/>
  <c r="H119" i="75"/>
  <c r="CI119" i="75" s="1"/>
  <c r="N205" i="75"/>
  <c r="BI136" i="75"/>
  <c r="DE136" i="75"/>
  <c r="N194" i="75"/>
  <c r="N123" i="75"/>
  <c r="DH123" i="75" s="1"/>
  <c r="AQ381" i="71"/>
  <c r="DH302" i="75"/>
  <c r="AU302" i="75"/>
  <c r="N214" i="71"/>
  <c r="N124" i="75"/>
  <c r="DH124" i="75" s="1"/>
  <c r="BI144" i="75"/>
  <c r="DP144" i="75" s="1"/>
  <c r="DE144" i="75"/>
  <c r="DK300" i="75"/>
  <c r="N298" i="71"/>
  <c r="X298" i="71"/>
  <c r="N280" i="75"/>
  <c r="BA54" i="75"/>
  <c r="AQ359" i="75"/>
  <c r="BI40" i="75"/>
  <c r="BA65" i="75"/>
  <c r="N220" i="71"/>
  <c r="N196" i="75"/>
  <c r="AQ371" i="75"/>
  <c r="BI52" i="75"/>
  <c r="DP53" i="75" s="1"/>
  <c r="DN380" i="75"/>
  <c r="DK294" i="75"/>
  <c r="X278" i="75"/>
  <c r="H278" i="75"/>
  <c r="CI278" i="75" s="1"/>
  <c r="CN279" i="75" s="1"/>
  <c r="N127" i="75"/>
  <c r="DH127" i="75" s="1"/>
  <c r="X307" i="71"/>
  <c r="N307" i="71"/>
  <c r="AQ307" i="71"/>
  <c r="AQ42" i="75"/>
  <c r="R121" i="75"/>
  <c r="V121" i="75" s="1"/>
  <c r="R361" i="75"/>
  <c r="AW361" i="75" s="1"/>
  <c r="R281" i="75"/>
  <c r="V281" i="75" s="1"/>
  <c r="R200" i="75"/>
  <c r="V200" i="75" s="1"/>
  <c r="V42" i="75"/>
  <c r="AQ389" i="71"/>
  <c r="AY303" i="75"/>
  <c r="AY222" i="75"/>
  <c r="BP64" i="75"/>
  <c r="AY143" i="75"/>
  <c r="AU137" i="75"/>
  <c r="N275" i="75"/>
  <c r="N299" i="71"/>
  <c r="X299" i="71"/>
  <c r="AU134" i="75"/>
  <c r="N363" i="75"/>
  <c r="DE363" i="75" s="1"/>
  <c r="DZ381" i="71"/>
  <c r="DE302" i="75"/>
  <c r="BI302" i="75"/>
  <c r="DZ377" i="71"/>
  <c r="AX136" i="75"/>
  <c r="AX215" i="75"/>
  <c r="DL215" i="75" s="1"/>
  <c r="AX296" i="75"/>
  <c r="BO57" i="75"/>
  <c r="DL57" i="75"/>
  <c r="BO61" i="75"/>
  <c r="DL61" i="75"/>
  <c r="AX140" i="75"/>
  <c r="AX219" i="75"/>
  <c r="AX300" i="75"/>
  <c r="DH221" i="75"/>
  <c r="AU221" i="75"/>
  <c r="K51" i="71"/>
  <c r="DH51" i="75"/>
  <c r="N85" i="75"/>
  <c r="BT371" i="75" s="1"/>
  <c r="DE301" i="75"/>
  <c r="BI301" i="75"/>
  <c r="DZ379" i="71"/>
  <c r="DP63" i="75"/>
  <c r="AY223" i="75"/>
  <c r="AY144" i="75"/>
  <c r="AY304" i="75"/>
  <c r="BA304" i="75" s="1"/>
  <c r="BP65" i="75"/>
  <c r="DM65" i="75"/>
  <c r="N360" i="75"/>
  <c r="DE360" i="75"/>
  <c r="DK360" i="75" s="1"/>
  <c r="DK299" i="75"/>
  <c r="DZ59" i="71"/>
  <c r="AQ38" i="75"/>
  <c r="R357" i="75"/>
  <c r="AW357" i="75" s="1"/>
  <c r="R117" i="75"/>
  <c r="R277" i="75"/>
  <c r="AE277" i="75" s="1"/>
  <c r="R196" i="75"/>
  <c r="V196" i="75" s="1"/>
  <c r="V38" i="75"/>
  <c r="AW38" i="75" s="1"/>
  <c r="AU63" i="75"/>
  <c r="DM380" i="75"/>
  <c r="DK220" i="75"/>
  <c r="D39" i="75"/>
  <c r="D358" i="75"/>
  <c r="D118" i="75"/>
  <c r="X197" i="75"/>
  <c r="H197" i="75"/>
  <c r="CI197" i="75" s="1"/>
  <c r="X199" i="75"/>
  <c r="D41" i="75"/>
  <c r="D360" i="75"/>
  <c r="D120" i="75"/>
  <c r="H199" i="75"/>
  <c r="CI199" i="75" s="1"/>
  <c r="CN199" i="75" s="1"/>
  <c r="X276" i="75"/>
  <c r="H276" i="75"/>
  <c r="CI276" i="75" s="1"/>
  <c r="N367" i="75"/>
  <c r="DE367" i="75" s="1"/>
  <c r="D116" i="75"/>
  <c r="BI212" i="75"/>
  <c r="DE212" i="75"/>
  <c r="N121" i="75"/>
  <c r="DH121" i="75" s="1"/>
  <c r="N226" i="71"/>
  <c r="AQ384" i="71"/>
  <c r="DX60" i="71"/>
  <c r="AU216" i="75"/>
  <c r="DN376" i="75"/>
  <c r="N355" i="75"/>
  <c r="N135" i="71"/>
  <c r="AQ135" i="71"/>
  <c r="N218" i="71"/>
  <c r="AX217" i="75"/>
  <c r="AX138" i="75"/>
  <c r="AX298" i="75"/>
  <c r="BO59" i="75"/>
  <c r="K39" i="71"/>
  <c r="DH39" i="75"/>
  <c r="N296" i="71"/>
  <c r="X296" i="71"/>
  <c r="DM61" i="75"/>
  <c r="AY219" i="75"/>
  <c r="AY300" i="75"/>
  <c r="BP61" i="75"/>
  <c r="AY140" i="75"/>
  <c r="N130" i="75"/>
  <c r="DH130" i="75" s="1"/>
  <c r="AU142" i="75"/>
  <c r="DL60" i="75"/>
  <c r="AX299" i="75"/>
  <c r="AX139" i="75"/>
  <c r="AX218" i="75"/>
  <c r="BO60" i="75"/>
  <c r="DK381" i="75"/>
  <c r="BA60" i="75"/>
  <c r="N138" i="71"/>
  <c r="DL374" i="75"/>
  <c r="AY214" i="75"/>
  <c r="AY295" i="75"/>
  <c r="DM56" i="75"/>
  <c r="AY135" i="75"/>
  <c r="DM135" i="75" s="1"/>
  <c r="BP56" i="75"/>
  <c r="DW56" i="75" s="1"/>
  <c r="DH37" i="75"/>
  <c r="K37" i="71"/>
  <c r="X282" i="75"/>
  <c r="H282" i="75"/>
  <c r="CI282" i="75" s="1"/>
  <c r="N287" i="75"/>
  <c r="AU222" i="75"/>
  <c r="N200" i="75"/>
  <c r="DH200" i="75" s="1"/>
  <c r="N144" i="71"/>
  <c r="DZ60" i="71"/>
  <c r="DE58" i="75"/>
  <c r="AQ377" i="75"/>
  <c r="BI58" i="75"/>
  <c r="DP58" i="75" s="1"/>
  <c r="AX128" i="75"/>
  <c r="AX288" i="75"/>
  <c r="AX207" i="75"/>
  <c r="BO49" i="75"/>
  <c r="AQ36" i="75"/>
  <c r="R275" i="75"/>
  <c r="V275" i="75" s="1"/>
  <c r="R355" i="75"/>
  <c r="AW355" i="75" s="1"/>
  <c r="R115" i="75"/>
  <c r="V115" i="75" s="1"/>
  <c r="R194" i="75"/>
  <c r="V36" i="75"/>
  <c r="AW36" i="75" s="1"/>
  <c r="N217" i="71"/>
  <c r="AT217" i="71" s="1"/>
  <c r="AQ217" i="71"/>
  <c r="N283" i="75"/>
  <c r="DH283" i="75" s="1"/>
  <c r="N136" i="71"/>
  <c r="N278" i="75"/>
  <c r="DH278" i="75" s="1"/>
  <c r="N132" i="71"/>
  <c r="DM57" i="75"/>
  <c r="AY296" i="75"/>
  <c r="BP57" i="75"/>
  <c r="AY136" i="75"/>
  <c r="AY215" i="75"/>
  <c r="Q222" i="71"/>
  <c r="T222" i="71" s="1"/>
  <c r="CL222" i="71" s="1"/>
  <c r="Q304" i="71"/>
  <c r="AQ304" i="71" s="1"/>
  <c r="Q385" i="71"/>
  <c r="T61" i="71"/>
  <c r="AZ61" i="71" s="1"/>
  <c r="Q140" i="71"/>
  <c r="T140" i="71" s="1"/>
  <c r="DL379" i="75"/>
  <c r="AQ51" i="75"/>
  <c r="R370" i="75"/>
  <c r="AW370" i="75" s="1"/>
  <c r="R290" i="75"/>
  <c r="R209" i="75"/>
  <c r="R130" i="75"/>
  <c r="V130" i="75" s="1"/>
  <c r="V51" i="75"/>
  <c r="AW51" i="75" s="1"/>
  <c r="DK373" i="75"/>
  <c r="N134" i="71"/>
  <c r="AQ119" i="75"/>
  <c r="AQ386" i="71"/>
  <c r="DE213" i="75"/>
  <c r="DN374" i="75"/>
  <c r="K142" i="71"/>
  <c r="K224" i="71"/>
  <c r="K306" i="71"/>
  <c r="K387" i="71"/>
  <c r="N387" i="71" s="1"/>
  <c r="N63" i="71"/>
  <c r="AQ63" i="71"/>
  <c r="AQ37" i="75"/>
  <c r="R356" i="75"/>
  <c r="AW356" i="75" s="1"/>
  <c r="R276" i="75"/>
  <c r="V276" i="75" s="1"/>
  <c r="R195" i="75"/>
  <c r="AQ195" i="75" s="1"/>
  <c r="R116" i="75"/>
  <c r="V116" i="75" s="1"/>
  <c r="V37" i="75"/>
  <c r="AW37" i="75" s="1"/>
  <c r="BA59" i="75"/>
  <c r="N225" i="71"/>
  <c r="AT225" i="71" s="1"/>
  <c r="AQ225" i="71"/>
  <c r="DP132" i="75"/>
  <c r="K43" i="71"/>
  <c r="DH43" i="75"/>
  <c r="AQ206" i="75"/>
  <c r="DE207" i="75" s="1"/>
  <c r="N206" i="75"/>
  <c r="BI222" i="75"/>
  <c r="AQ281" i="75"/>
  <c r="N281" i="75"/>
  <c r="X308" i="71"/>
  <c r="N308" i="71"/>
  <c r="X303" i="71"/>
  <c r="N303" i="71"/>
  <c r="DM376" i="75"/>
  <c r="N115" i="75"/>
  <c r="DZ380" i="71"/>
  <c r="AU300" i="75"/>
  <c r="DZ57" i="71"/>
  <c r="Q220" i="71"/>
  <c r="T220" i="71" s="1"/>
  <c r="CL220" i="71" s="1"/>
  <c r="Q302" i="71"/>
  <c r="T59" i="71"/>
  <c r="AZ59" i="71" s="1"/>
  <c r="Q383" i="71"/>
  <c r="Q138" i="71"/>
  <c r="T138" i="71" s="1"/>
  <c r="N118" i="75"/>
  <c r="DH118" i="75" s="1"/>
  <c r="AX211" i="75"/>
  <c r="AX132" i="75"/>
  <c r="BO53" i="75"/>
  <c r="AX292" i="75"/>
  <c r="DN379" i="75"/>
  <c r="DH209" i="75"/>
  <c r="K50" i="71"/>
  <c r="DH50" i="75"/>
  <c r="BI128" i="75"/>
  <c r="DF371" i="75"/>
  <c r="DL372" i="75" s="1"/>
  <c r="DH371" i="75"/>
  <c r="DN372" i="75" s="1"/>
  <c r="DG371" i="75"/>
  <c r="DZ62" i="71"/>
  <c r="AY139" i="75"/>
  <c r="BP60" i="75"/>
  <c r="AY299" i="75"/>
  <c r="AY218" i="75"/>
  <c r="DM60" i="75"/>
  <c r="DP213" i="75"/>
  <c r="AQ291" i="75"/>
  <c r="N128" i="71"/>
  <c r="N40" i="71"/>
  <c r="DZ40" i="71" s="1"/>
  <c r="K283" i="71"/>
  <c r="K119" i="71"/>
  <c r="K364" i="71"/>
  <c r="N364" i="71" s="1"/>
  <c r="K201" i="71"/>
  <c r="N356" i="75"/>
  <c r="DE356" i="75" s="1"/>
  <c r="CJ195" i="75"/>
  <c r="E198" i="71"/>
  <c r="CL195" i="75"/>
  <c r="CK195" i="75"/>
  <c r="DE294" i="75"/>
  <c r="DE293" i="75"/>
  <c r="BI293" i="75"/>
  <c r="DE44" i="75"/>
  <c r="AQ362" i="75"/>
  <c r="BI43" i="75"/>
  <c r="DE43" i="75"/>
  <c r="BI207" i="75"/>
  <c r="DL384" i="75"/>
  <c r="N361" i="75"/>
  <c r="DE361" i="75" s="1"/>
  <c r="DZ389" i="71"/>
  <c r="N221" i="71"/>
  <c r="AQ49" i="71"/>
  <c r="Q128" i="71"/>
  <c r="T128" i="71" s="1"/>
  <c r="Q210" i="71"/>
  <c r="T210" i="71" s="1"/>
  <c r="CL210" i="71" s="1"/>
  <c r="Q292" i="71"/>
  <c r="AQ292" i="71" s="1"/>
  <c r="Q373" i="71"/>
  <c r="T49" i="71"/>
  <c r="AZ49" i="71" s="1"/>
  <c r="CR194" i="75"/>
  <c r="CW194" i="75" s="1"/>
  <c r="DP54" i="75"/>
  <c r="BI300" i="75"/>
  <c r="DE300" i="75"/>
  <c r="N300" i="71"/>
  <c r="X300" i="71"/>
  <c r="BP59" i="75"/>
  <c r="AY217" i="75"/>
  <c r="AY138" i="75"/>
  <c r="DM59" i="75"/>
  <c r="AY298" i="75"/>
  <c r="N358" i="75"/>
  <c r="DE358" i="75" s="1"/>
  <c r="DP56" i="75"/>
  <c r="AX220" i="75"/>
  <c r="AX301" i="75"/>
  <c r="DL62" i="75"/>
  <c r="AX141" i="75"/>
  <c r="BO62" i="75"/>
  <c r="DV62" i="75" s="1"/>
  <c r="Q300" i="71"/>
  <c r="Q381" i="71"/>
  <c r="Q136" i="71"/>
  <c r="T136" i="71" s="1"/>
  <c r="Q218" i="71"/>
  <c r="T218" i="71" s="1"/>
  <c r="CL218" i="71" s="1"/>
  <c r="T57" i="71"/>
  <c r="Q132" i="71"/>
  <c r="T132" i="71" s="1"/>
  <c r="Q214" i="71"/>
  <c r="T214" i="71" s="1"/>
  <c r="CL214" i="71" s="1"/>
  <c r="Q377" i="71"/>
  <c r="Q296" i="71"/>
  <c r="T53" i="71"/>
  <c r="AZ53" i="71" s="1"/>
  <c r="DH290" i="75"/>
  <c r="AU299" i="75"/>
  <c r="N369" i="75"/>
  <c r="DE369" i="75" s="1"/>
  <c r="DK369" i="75" s="1"/>
  <c r="BO54" i="75"/>
  <c r="DV54" i="75" s="1"/>
  <c r="AX212" i="75"/>
  <c r="DL54" i="75"/>
  <c r="AX293" i="75"/>
  <c r="AX133" i="75"/>
  <c r="DE371" i="75"/>
  <c r="N141" i="71"/>
  <c r="Q139" i="71"/>
  <c r="T139" i="71" s="1"/>
  <c r="Q303" i="71"/>
  <c r="Q384" i="71"/>
  <c r="Q221" i="71"/>
  <c r="T221" i="71" s="1"/>
  <c r="CL221" i="71" s="1"/>
  <c r="T60" i="71"/>
  <c r="DF382" i="75"/>
  <c r="DL382" i="75" s="1"/>
  <c r="DH382" i="75"/>
  <c r="DN382" i="75" s="1"/>
  <c r="DG382" i="75"/>
  <c r="DM382" i="75" s="1"/>
  <c r="DK139" i="75"/>
  <c r="N292" i="71"/>
  <c r="X292" i="71"/>
  <c r="N276" i="75"/>
  <c r="DK138" i="75"/>
  <c r="BI303" i="75"/>
  <c r="DP304" i="75" s="1"/>
  <c r="DE303" i="75"/>
  <c r="X280" i="75"/>
  <c r="H280" i="75"/>
  <c r="CI280" i="75" s="1"/>
  <c r="CN280" i="75" s="1"/>
  <c r="X277" i="75"/>
  <c r="H277" i="75"/>
  <c r="CI277" i="75" s="1"/>
  <c r="CN277" i="75" s="1"/>
  <c r="R362" i="75"/>
  <c r="AW362" i="75" s="1"/>
  <c r="R122" i="75"/>
  <c r="V122" i="75" s="1"/>
  <c r="R201" i="75"/>
  <c r="V201" i="75" s="1"/>
  <c r="R282" i="75"/>
  <c r="V282" i="75" s="1"/>
  <c r="V43" i="75"/>
  <c r="AW43" i="75" s="1"/>
  <c r="CK279" i="75"/>
  <c r="CJ279" i="75"/>
  <c r="CL279" i="75"/>
  <c r="AB279" i="75"/>
  <c r="AU288" i="75"/>
  <c r="DN384" i="75"/>
  <c r="DH46" i="75"/>
  <c r="K46" i="71"/>
  <c r="DZ65" i="71"/>
  <c r="DZ384" i="71"/>
  <c r="CJ194" i="75"/>
  <c r="CO194" i="75" s="1"/>
  <c r="CU194" i="75" s="1"/>
  <c r="E197" i="71"/>
  <c r="CL194" i="75"/>
  <c r="CK194" i="75"/>
  <c r="CP194" i="75" s="1"/>
  <c r="CV194" i="75" s="1"/>
  <c r="AB194" i="75"/>
  <c r="N215" i="71"/>
  <c r="DF377" i="75"/>
  <c r="DL377" i="75" s="1"/>
  <c r="DH377" i="75"/>
  <c r="DN377" i="75" s="1"/>
  <c r="DG377" i="75"/>
  <c r="DM378" i="75" s="1"/>
  <c r="DK375" i="75"/>
  <c r="AQ39" i="75"/>
  <c r="DE40" i="75" s="1"/>
  <c r="R197" i="75"/>
  <c r="V197" i="75" s="1"/>
  <c r="R278" i="75"/>
  <c r="V278" i="75" s="1"/>
  <c r="R358" i="75"/>
  <c r="AW358" i="75" s="1"/>
  <c r="R118" i="75"/>
  <c r="V118" i="75" s="1"/>
  <c r="V39" i="75"/>
  <c r="AW39" i="75" s="1"/>
  <c r="DM379" i="75"/>
  <c r="N370" i="75"/>
  <c r="DE370" i="75" s="1"/>
  <c r="AU295" i="75"/>
  <c r="BI299" i="75"/>
  <c r="DP299" i="75" s="1"/>
  <c r="DE299" i="75"/>
  <c r="AQ208" i="75"/>
  <c r="N208" i="75"/>
  <c r="DH208" i="75" s="1"/>
  <c r="AQ61" i="71"/>
  <c r="DZ386" i="71"/>
  <c r="DE382" i="75"/>
  <c r="DK218" i="75"/>
  <c r="DZ373" i="71"/>
  <c r="AW291" i="75"/>
  <c r="DK292" i="75" s="1"/>
  <c r="AW210" i="75"/>
  <c r="DK211" i="75" s="1"/>
  <c r="AW131" i="75"/>
  <c r="BN52" i="75"/>
  <c r="N116" i="75"/>
  <c r="BA57" i="75"/>
  <c r="DK298" i="75"/>
  <c r="X201" i="75"/>
  <c r="D122" i="75"/>
  <c r="D362" i="75"/>
  <c r="D43" i="75"/>
  <c r="H201" i="75"/>
  <c r="CI201" i="75" s="1"/>
  <c r="N122" i="75"/>
  <c r="DH122" i="75" s="1"/>
  <c r="BI288" i="75"/>
  <c r="N365" i="75"/>
  <c r="AB198" i="75"/>
  <c r="CK198" i="75"/>
  <c r="AI198" i="75"/>
  <c r="CJ198" i="75"/>
  <c r="E201" i="71"/>
  <c r="CL198" i="75"/>
  <c r="BI135" i="75"/>
  <c r="DP135" i="75" s="1"/>
  <c r="DE135" i="75"/>
  <c r="N139" i="71"/>
  <c r="K47" i="71"/>
  <c r="DH47" i="75"/>
  <c r="BP49" i="75"/>
  <c r="AY128" i="75"/>
  <c r="AY288" i="75"/>
  <c r="AY207" i="75"/>
  <c r="DE377" i="75"/>
  <c r="DE219" i="75"/>
  <c r="AX213" i="75"/>
  <c r="AX134" i="75"/>
  <c r="BO55" i="75"/>
  <c r="DL55" i="75"/>
  <c r="AX294" i="75"/>
  <c r="N197" i="75"/>
  <c r="Q223" i="71"/>
  <c r="T223" i="71" s="1"/>
  <c r="CL223" i="71" s="1"/>
  <c r="Q305" i="71"/>
  <c r="Q386" i="71"/>
  <c r="Q141" i="71"/>
  <c r="T141" i="71" s="1"/>
  <c r="T62" i="71"/>
  <c r="AZ62" i="71" s="1"/>
  <c r="K45" i="71"/>
  <c r="DH45" i="75"/>
  <c r="BA61" i="75"/>
  <c r="BI295" i="75"/>
  <c r="DP295" i="75" s="1"/>
  <c r="DE295" i="75"/>
  <c r="DE143" i="75"/>
  <c r="AQ129" i="75"/>
  <c r="N129" i="75"/>
  <c r="Q297" i="71"/>
  <c r="Q215" i="71"/>
  <c r="T215" i="71" s="1"/>
  <c r="CL215" i="71" s="1"/>
  <c r="Q133" i="71"/>
  <c r="T133" i="71" s="1"/>
  <c r="Q378" i="71"/>
  <c r="T54" i="71"/>
  <c r="AZ54" i="71" s="1"/>
  <c r="DZ61" i="71"/>
  <c r="N305" i="71"/>
  <c r="X305" i="71"/>
  <c r="Q40" i="71"/>
  <c r="AY40" i="75"/>
  <c r="V359" i="75"/>
  <c r="BA359" i="75" s="1"/>
  <c r="AX40" i="75"/>
  <c r="DK304" i="75"/>
  <c r="N210" i="71"/>
  <c r="AT210" i="71" s="1"/>
  <c r="V371" i="75"/>
  <c r="BA371" i="75" s="1"/>
  <c r="Q52" i="71"/>
  <c r="AW52" i="71" s="1"/>
  <c r="AW295" i="71" s="1"/>
  <c r="AY52" i="75"/>
  <c r="DM53" i="75" s="1"/>
  <c r="AX52" i="75"/>
  <c r="DM372" i="75"/>
  <c r="N195" i="75"/>
  <c r="AB195" i="75" s="1"/>
  <c r="DK217" i="75"/>
  <c r="N362" i="75"/>
  <c r="D115" i="75"/>
  <c r="X275" i="75"/>
  <c r="H275" i="75"/>
  <c r="CI275" i="75" s="1"/>
  <c r="CN275" i="75" s="1"/>
  <c r="X200" i="75"/>
  <c r="D42" i="75"/>
  <c r="D121" i="75"/>
  <c r="D361" i="75"/>
  <c r="H200" i="75"/>
  <c r="CI200" i="75" s="1"/>
  <c r="X281" i="75"/>
  <c r="AE281" i="75"/>
  <c r="H281" i="75"/>
  <c r="CI281" i="75" s="1"/>
  <c r="BA56" i="75"/>
  <c r="BN56" i="75"/>
  <c r="DU56" i="75" s="1"/>
  <c r="AW295" i="75"/>
  <c r="AW214" i="75"/>
  <c r="DK215" i="75" s="1"/>
  <c r="AW135" i="75"/>
  <c r="DK56" i="75"/>
  <c r="N201" i="75"/>
  <c r="AQ64" i="71"/>
  <c r="AQ388" i="71" s="1"/>
  <c r="BI210" i="75"/>
  <c r="DM384" i="75"/>
  <c r="DH285" i="75"/>
  <c r="DE214" i="75"/>
  <c r="BI214" i="75"/>
  <c r="DP214" i="75" s="1"/>
  <c r="AQ47" i="75"/>
  <c r="R366" i="75"/>
  <c r="AW366" i="75" s="1"/>
  <c r="R126" i="75"/>
  <c r="V126" i="75" s="1"/>
  <c r="R205" i="75"/>
  <c r="V205" i="75" s="1"/>
  <c r="R286" i="75"/>
  <c r="V286" i="75" s="1"/>
  <c r="V47" i="75"/>
  <c r="AW47" i="75" s="1"/>
  <c r="AQ137" i="75"/>
  <c r="D355" i="75"/>
  <c r="N133" i="71"/>
  <c r="BI211" i="75"/>
  <c r="DE211" i="75"/>
  <c r="AQ55" i="71"/>
  <c r="T55" i="71"/>
  <c r="AZ55" i="71" s="1"/>
  <c r="Q216" i="71"/>
  <c r="T216" i="71" s="1"/>
  <c r="CL216" i="71" s="1"/>
  <c r="Q298" i="71"/>
  <c r="Q379" i="71"/>
  <c r="Q134" i="71"/>
  <c r="T134" i="71" s="1"/>
  <c r="DE140" i="75"/>
  <c r="AQ45" i="75"/>
  <c r="R124" i="75"/>
  <c r="V124" i="75" s="1"/>
  <c r="R203" i="75"/>
  <c r="V203" i="75" s="1"/>
  <c r="R364" i="75"/>
  <c r="AW364" i="75" s="1"/>
  <c r="R284" i="75"/>
  <c r="V284" i="75" s="1"/>
  <c r="V45" i="75"/>
  <c r="AW45" i="75" s="1"/>
  <c r="AY211" i="75"/>
  <c r="BP53" i="75"/>
  <c r="AY292" i="75"/>
  <c r="AY132" i="75"/>
  <c r="DU61" i="75"/>
  <c r="DU53" i="75"/>
  <c r="DP60" i="75"/>
  <c r="AQ289" i="75"/>
  <c r="N289" i="75"/>
  <c r="DZ385" i="71"/>
  <c r="N223" i="71"/>
  <c r="K41" i="71"/>
  <c r="DH41" i="75"/>
  <c r="AU41" i="75"/>
  <c r="DU54" i="75"/>
  <c r="AQ279" i="75"/>
  <c r="BI279" i="75" s="1"/>
  <c r="V279" i="75"/>
  <c r="K38" i="71"/>
  <c r="DH38" i="75"/>
  <c r="AU210" i="75"/>
  <c r="DE223" i="75"/>
  <c r="DK134" i="75"/>
  <c r="BA134" i="75"/>
  <c r="BA141" i="75"/>
  <c r="DK141" i="75"/>
  <c r="DL134" i="75" l="1"/>
  <c r="AT223" i="71"/>
  <c r="CN281" i="75"/>
  <c r="DP211" i="75"/>
  <c r="BA58" i="75"/>
  <c r="AT61" i="71"/>
  <c r="DL220" i="75"/>
  <c r="DL296" i="75"/>
  <c r="BA218" i="75"/>
  <c r="DL301" i="75"/>
  <c r="DX54" i="71"/>
  <c r="DM214" i="75"/>
  <c r="DV57" i="75"/>
  <c r="DP219" i="75"/>
  <c r="AQ116" i="75"/>
  <c r="AU38" i="75"/>
  <c r="AU46" i="75"/>
  <c r="DL294" i="75"/>
  <c r="BA219" i="75"/>
  <c r="BA298" i="75"/>
  <c r="DM134" i="75"/>
  <c r="DM304" i="75"/>
  <c r="BA296" i="75"/>
  <c r="AQ276" i="75"/>
  <c r="DE142" i="75"/>
  <c r="DE222" i="75"/>
  <c r="BA63" i="75"/>
  <c r="AE200" i="75"/>
  <c r="BT382" i="75"/>
  <c r="DU59" i="75"/>
  <c r="BA299" i="75"/>
  <c r="DP59" i="75"/>
  <c r="BI221" i="75"/>
  <c r="DP221" i="75" s="1"/>
  <c r="BA40" i="75"/>
  <c r="AT226" i="71"/>
  <c r="DL212" i="75"/>
  <c r="BA138" i="75"/>
  <c r="AT65" i="71"/>
  <c r="AQ197" i="75"/>
  <c r="BI197" i="75" s="1"/>
  <c r="DM223" i="75"/>
  <c r="DL304" i="75"/>
  <c r="BA139" i="75"/>
  <c r="DM294" i="75"/>
  <c r="AT60" i="71"/>
  <c r="AZ60" i="71"/>
  <c r="AT218" i="71"/>
  <c r="AT221" i="71"/>
  <c r="AT220" i="71"/>
  <c r="AT214" i="71"/>
  <c r="AQ40" i="71"/>
  <c r="AW40" i="71"/>
  <c r="AW283" i="71" s="1"/>
  <c r="DL139" i="75"/>
  <c r="AQ58" i="71"/>
  <c r="AW58" i="71"/>
  <c r="AW301" i="71" s="1"/>
  <c r="AT222" i="71"/>
  <c r="AT215" i="71"/>
  <c r="AT216" i="71"/>
  <c r="AT64" i="71"/>
  <c r="AZ64" i="71"/>
  <c r="AT57" i="71"/>
  <c r="AZ57" i="71"/>
  <c r="DX308" i="71"/>
  <c r="AQ226" i="71"/>
  <c r="BA217" i="75"/>
  <c r="AE201" i="75"/>
  <c r="BA223" i="75"/>
  <c r="DM295" i="75"/>
  <c r="DP142" i="75"/>
  <c r="DL141" i="75"/>
  <c r="DU64" i="75"/>
  <c r="AQ133" i="71"/>
  <c r="DM144" i="75"/>
  <c r="DK361" i="75"/>
  <c r="DL59" i="75"/>
  <c r="AQ280" i="75"/>
  <c r="AQ123" i="75"/>
  <c r="AE280" i="75"/>
  <c r="DV61" i="75"/>
  <c r="DL133" i="75"/>
  <c r="AQ201" i="75"/>
  <c r="DP222" i="75"/>
  <c r="DM213" i="75"/>
  <c r="DP215" i="75"/>
  <c r="DM296" i="75"/>
  <c r="AQ144" i="71"/>
  <c r="AQ215" i="71"/>
  <c r="DK364" i="75"/>
  <c r="AQ200" i="75"/>
  <c r="BI200" i="75" s="1"/>
  <c r="BA292" i="75"/>
  <c r="DL136" i="75"/>
  <c r="AQ115" i="75"/>
  <c r="BI115" i="75" s="1"/>
  <c r="DP115" i="75" s="1"/>
  <c r="AQ283" i="75"/>
  <c r="BI283" i="75" s="1"/>
  <c r="AQ287" i="75"/>
  <c r="DE288" i="75" s="1"/>
  <c r="AQ196" i="75"/>
  <c r="BI196" i="75" s="1"/>
  <c r="DU65" i="75"/>
  <c r="AE275" i="75"/>
  <c r="AQ221" i="71"/>
  <c r="BA211" i="75"/>
  <c r="DW65" i="75"/>
  <c r="AQ121" i="75"/>
  <c r="DL223" i="75"/>
  <c r="AQ223" i="71"/>
  <c r="AQ210" i="71"/>
  <c r="DV55" i="75"/>
  <c r="AQ122" i="75"/>
  <c r="BI122" i="75" s="1"/>
  <c r="DM215" i="75"/>
  <c r="BA300" i="75"/>
  <c r="AQ143" i="71"/>
  <c r="CN201" i="75"/>
  <c r="DM136" i="75"/>
  <c r="BA215" i="75"/>
  <c r="AO359" i="75"/>
  <c r="DL213" i="75"/>
  <c r="DL293" i="75"/>
  <c r="DW57" i="75"/>
  <c r="DL218" i="75"/>
  <c r="AW287" i="75"/>
  <c r="DK48" i="75"/>
  <c r="AW127" i="75"/>
  <c r="AW206" i="75"/>
  <c r="BN48" i="75"/>
  <c r="DK49" i="75"/>
  <c r="AW280" i="75"/>
  <c r="BN41" i="75"/>
  <c r="AW120" i="75"/>
  <c r="AW199" i="75"/>
  <c r="DK41" i="75"/>
  <c r="DK357" i="75"/>
  <c r="AW118" i="75"/>
  <c r="AW278" i="75"/>
  <c r="DK279" i="75" s="1"/>
  <c r="DK39" i="75"/>
  <c r="BN39" i="75"/>
  <c r="DU40" i="75" s="1"/>
  <c r="AW197" i="75"/>
  <c r="DK198" i="75" s="1"/>
  <c r="DK40" i="75"/>
  <c r="AQ364" i="71"/>
  <c r="CR275" i="75"/>
  <c r="CT275" i="75" s="1"/>
  <c r="AW209" i="75"/>
  <c r="DK51" i="75"/>
  <c r="AW130" i="75"/>
  <c r="BN51" i="75"/>
  <c r="AW290" i="75"/>
  <c r="DK52" i="75"/>
  <c r="BN50" i="75"/>
  <c r="DU50" i="75" s="1"/>
  <c r="AW129" i="75"/>
  <c r="AW289" i="75"/>
  <c r="AW208" i="75"/>
  <c r="DK50" i="75"/>
  <c r="DK358" i="75"/>
  <c r="DK359" i="75"/>
  <c r="AW138" i="71"/>
  <c r="CC59" i="71"/>
  <c r="AW220" i="71"/>
  <c r="CN198" i="75"/>
  <c r="DZ223" i="71"/>
  <c r="K362" i="71"/>
  <c r="N362" i="71" s="1"/>
  <c r="K117" i="71"/>
  <c r="K199" i="71"/>
  <c r="N38" i="71"/>
  <c r="K281" i="71"/>
  <c r="AX47" i="75"/>
  <c r="V366" i="75"/>
  <c r="BA366" i="75" s="1"/>
  <c r="Q47" i="71"/>
  <c r="AW47" i="71" s="1"/>
  <c r="AW290" i="71" s="1"/>
  <c r="AY47" i="75"/>
  <c r="BI195" i="75"/>
  <c r="AZ215" i="71"/>
  <c r="T386" i="71"/>
  <c r="AW386" i="71" s="1"/>
  <c r="DH116" i="75"/>
  <c r="AU116" i="75"/>
  <c r="DK382" i="75"/>
  <c r="DK383" i="75"/>
  <c r="DF370" i="75"/>
  <c r="BT370" i="75"/>
  <c r="DH370" i="75"/>
  <c r="DG370" i="75"/>
  <c r="CJ280" i="75"/>
  <c r="CO280" i="75" s="1"/>
  <c r="CK280" i="75"/>
  <c r="CP280" i="75" s="1"/>
  <c r="CL280" i="75"/>
  <c r="AB280" i="75"/>
  <c r="AI280" i="75"/>
  <c r="AQ303" i="71"/>
  <c r="T303" i="71"/>
  <c r="CL303" i="71" s="1"/>
  <c r="AE303" i="71"/>
  <c r="N224" i="71"/>
  <c r="AU130" i="75"/>
  <c r="V164" i="75"/>
  <c r="BT130" i="75" s="1"/>
  <c r="AE282" i="75"/>
  <c r="AQ138" i="71"/>
  <c r="AT135" i="71"/>
  <c r="DZ135" i="71"/>
  <c r="DN383" i="75"/>
  <c r="X120" i="75"/>
  <c r="AE120" i="75"/>
  <c r="H120" i="75"/>
  <c r="CI120" i="75" s="1"/>
  <c r="CN120" i="75" s="1"/>
  <c r="DL140" i="75"/>
  <c r="DP303" i="75"/>
  <c r="DP302" i="75"/>
  <c r="AA299" i="71"/>
  <c r="DZ299" i="71"/>
  <c r="AX42" i="75"/>
  <c r="Q42" i="71"/>
  <c r="AW42" i="71" s="1"/>
  <c r="AW285" i="71" s="1"/>
  <c r="AY42" i="75"/>
  <c r="V361" i="75"/>
  <c r="BA361" i="75" s="1"/>
  <c r="DN378" i="75"/>
  <c r="DH196" i="75"/>
  <c r="AU196" i="75"/>
  <c r="DZ214" i="71"/>
  <c r="DP136" i="75"/>
  <c r="AT56" i="71"/>
  <c r="T380" i="71"/>
  <c r="AQ216" i="71"/>
  <c r="DX217" i="71" s="1"/>
  <c r="AU44" i="75"/>
  <c r="V363" i="75"/>
  <c r="BA363" i="75" s="1"/>
  <c r="AY44" i="75"/>
  <c r="Q44" i="71"/>
  <c r="AW44" i="71" s="1"/>
  <c r="AW287" i="71" s="1"/>
  <c r="AX44" i="75"/>
  <c r="AU297" i="75"/>
  <c r="AZ143" i="71"/>
  <c r="AT140" i="71"/>
  <c r="DZ140" i="71"/>
  <c r="AQ204" i="75"/>
  <c r="BI204" i="75" s="1"/>
  <c r="V204" i="75"/>
  <c r="DH203" i="75"/>
  <c r="AU203" i="75"/>
  <c r="DE217" i="75"/>
  <c r="DE216" i="75"/>
  <c r="BI216" i="75"/>
  <c r="E199" i="71"/>
  <c r="CJ196" i="75"/>
  <c r="CO196" i="75" s="1"/>
  <c r="AB196" i="75"/>
  <c r="AI196" i="75"/>
  <c r="CK196" i="75"/>
  <c r="CP196" i="75" s="1"/>
  <c r="CL196" i="75"/>
  <c r="AE298" i="71"/>
  <c r="T298" i="71"/>
  <c r="CL298" i="71" s="1"/>
  <c r="CK275" i="75"/>
  <c r="CP275" i="75" s="1"/>
  <c r="CJ275" i="75"/>
  <c r="CO275" i="75" s="1"/>
  <c r="AB275" i="75"/>
  <c r="CL275" i="75"/>
  <c r="AI275" i="75"/>
  <c r="AY119" i="75"/>
  <c r="AY198" i="75"/>
  <c r="BP40" i="75"/>
  <c r="AY279" i="75"/>
  <c r="T297" i="71"/>
  <c r="CL297" i="71" s="1"/>
  <c r="AE297" i="71"/>
  <c r="AZ141" i="71"/>
  <c r="DK377" i="75"/>
  <c r="DK378" i="75"/>
  <c r="BI116" i="75"/>
  <c r="AW201" i="75"/>
  <c r="AW122" i="75"/>
  <c r="AW282" i="75"/>
  <c r="BN43" i="75"/>
  <c r="DZ292" i="71"/>
  <c r="AA292" i="71"/>
  <c r="AZ139" i="71"/>
  <c r="AQ300" i="71"/>
  <c r="AE300" i="71"/>
  <c r="T300" i="71"/>
  <c r="CL300" i="71" s="1"/>
  <c r="DM218" i="75"/>
  <c r="AW210" i="71"/>
  <c r="AW128" i="71"/>
  <c r="CC49" i="71"/>
  <c r="DF361" i="75"/>
  <c r="DH361" i="75"/>
  <c r="BT361" i="75"/>
  <c r="DG361" i="75"/>
  <c r="CP195" i="75"/>
  <c r="K293" i="71"/>
  <c r="K211" i="71"/>
  <c r="K129" i="71"/>
  <c r="N50" i="71"/>
  <c r="K374" i="71"/>
  <c r="N374" i="71" s="1"/>
  <c r="AZ138" i="71"/>
  <c r="BN37" i="75"/>
  <c r="AW195" i="75"/>
  <c r="AW116" i="75"/>
  <c r="AW276" i="75"/>
  <c r="DK37" i="75"/>
  <c r="N142" i="71"/>
  <c r="AQ209" i="75"/>
  <c r="V209" i="75"/>
  <c r="AT138" i="71"/>
  <c r="DZ138" i="71"/>
  <c r="AQ130" i="75"/>
  <c r="K363" i="71"/>
  <c r="N363" i="71" s="1"/>
  <c r="K118" i="71"/>
  <c r="K200" i="71"/>
  <c r="N39" i="71"/>
  <c r="K282" i="71"/>
  <c r="DF355" i="75"/>
  <c r="DL355" i="75" s="1"/>
  <c r="DH355" i="75"/>
  <c r="DN355" i="75" s="1"/>
  <c r="BT355" i="75"/>
  <c r="DG355" i="75"/>
  <c r="DM355" i="75" s="1"/>
  <c r="BA220" i="75"/>
  <c r="AU275" i="75"/>
  <c r="AU200" i="75"/>
  <c r="DZ298" i="71"/>
  <c r="AA298" i="71"/>
  <c r="DH205" i="75"/>
  <c r="AU205" i="75"/>
  <c r="AX48" i="75"/>
  <c r="V367" i="75"/>
  <c r="BA367" i="75" s="1"/>
  <c r="Q48" i="71"/>
  <c r="AW48" i="71" s="1"/>
  <c r="AW291" i="71" s="1"/>
  <c r="AY48" i="75"/>
  <c r="AZ135" i="71"/>
  <c r="BA133" i="75"/>
  <c r="DZ216" i="71"/>
  <c r="DF364" i="75"/>
  <c r="BT364" i="75"/>
  <c r="DH364" i="75"/>
  <c r="DG364" i="75"/>
  <c r="DE297" i="75"/>
  <c r="BI297" i="75"/>
  <c r="DP297" i="75" s="1"/>
  <c r="DF357" i="75"/>
  <c r="DH357" i="75"/>
  <c r="DG357" i="75"/>
  <c r="BT357" i="75"/>
  <c r="AU284" i="75"/>
  <c r="DH284" i="75"/>
  <c r="BA143" i="75"/>
  <c r="DK143" i="75"/>
  <c r="BI46" i="75"/>
  <c r="AQ365" i="75"/>
  <c r="DE46" i="75"/>
  <c r="AX41" i="75"/>
  <c r="Q41" i="71"/>
  <c r="AW41" i="71" s="1"/>
  <c r="AW284" i="71" s="1"/>
  <c r="AY41" i="75"/>
  <c r="V360" i="75"/>
  <c r="BA360" i="75" s="1"/>
  <c r="DZ304" i="71"/>
  <c r="AA304" i="71"/>
  <c r="AQ203" i="75"/>
  <c r="X117" i="75"/>
  <c r="AE117" i="75"/>
  <c r="H117" i="75"/>
  <c r="CI117" i="75" s="1"/>
  <c r="AW124" i="75"/>
  <c r="BN45" i="75"/>
  <c r="AW284" i="75"/>
  <c r="AW203" i="75"/>
  <c r="AZ216" i="71"/>
  <c r="AB281" i="75"/>
  <c r="CL281" i="75"/>
  <c r="CK281" i="75"/>
  <c r="CP281" i="75" s="1"/>
  <c r="AI281" i="75"/>
  <c r="CJ281" i="75"/>
  <c r="CO281" i="75" s="1"/>
  <c r="BO52" i="75"/>
  <c r="AX291" i="75"/>
  <c r="AX131" i="75"/>
  <c r="AX210" i="75"/>
  <c r="DL211" i="75" s="1"/>
  <c r="Q364" i="71"/>
  <c r="Q283" i="71"/>
  <c r="T40" i="71"/>
  <c r="AZ40" i="71" s="1"/>
  <c r="Q119" i="71"/>
  <c r="T119" i="71" s="1"/>
  <c r="Q201" i="71"/>
  <c r="T201" i="71" s="1"/>
  <c r="CL201" i="71" s="1"/>
  <c r="DH129" i="75"/>
  <c r="AU129" i="75"/>
  <c r="DU52" i="75"/>
  <c r="DZ215" i="71"/>
  <c r="K207" i="71"/>
  <c r="K289" i="71"/>
  <c r="N46" i="71"/>
  <c r="DZ46" i="71" s="1"/>
  <c r="K370" i="71"/>
  <c r="N370" i="71" s="1"/>
  <c r="K125" i="71"/>
  <c r="Q43" i="71"/>
  <c r="AW43" i="71" s="1"/>
  <c r="AW286" i="71" s="1"/>
  <c r="V362" i="75"/>
  <c r="BA362" i="75" s="1"/>
  <c r="AY43" i="75"/>
  <c r="AX43" i="75"/>
  <c r="DZ141" i="71"/>
  <c r="AT141" i="71"/>
  <c r="AT49" i="71"/>
  <c r="T373" i="71"/>
  <c r="N201" i="71"/>
  <c r="DW60" i="75"/>
  <c r="AU206" i="75"/>
  <c r="DH206" i="75"/>
  <c r="AX37" i="75"/>
  <c r="Q37" i="71"/>
  <c r="AW37" i="71" s="1"/>
  <c r="AW280" i="71" s="1"/>
  <c r="V356" i="75"/>
  <c r="BA356" i="75" s="1"/>
  <c r="AY37" i="75"/>
  <c r="AQ290" i="75"/>
  <c r="BI290" i="75" s="1"/>
  <c r="V290" i="75"/>
  <c r="DE355" i="75"/>
  <c r="DK355" i="75" s="1"/>
  <c r="DP212" i="75"/>
  <c r="AE360" i="75"/>
  <c r="X360" i="75"/>
  <c r="H360" i="75"/>
  <c r="DP301" i="75"/>
  <c r="AQ275" i="75"/>
  <c r="BI275" i="75" s="1"/>
  <c r="CN278" i="75"/>
  <c r="AQ220" i="71"/>
  <c r="AQ205" i="75"/>
  <c r="DE206" i="75" s="1"/>
  <c r="AZ217" i="71"/>
  <c r="DP134" i="75"/>
  <c r="DP133" i="75"/>
  <c r="AQ202" i="75"/>
  <c r="BI202" i="75" s="1"/>
  <c r="V202" i="75"/>
  <c r="DZ52" i="71"/>
  <c r="DP139" i="75"/>
  <c r="BO63" i="75"/>
  <c r="DV63" i="75" s="1"/>
  <c r="AX221" i="75"/>
  <c r="DL221" i="75" s="1"/>
  <c r="AX142" i="75"/>
  <c r="DL142" i="75" s="1"/>
  <c r="DL63" i="75"/>
  <c r="AX302" i="75"/>
  <c r="DL302" i="75" s="1"/>
  <c r="AQ284" i="75"/>
  <c r="BA303" i="75"/>
  <c r="DK303" i="75"/>
  <c r="BT120" i="75"/>
  <c r="AU208" i="75"/>
  <c r="AE38" i="75"/>
  <c r="X38" i="75"/>
  <c r="H38" i="75"/>
  <c r="CI38" i="75" s="1"/>
  <c r="CN38" i="75" s="1"/>
  <c r="CJ36" i="75"/>
  <c r="CL36" i="75"/>
  <c r="AB36" i="75"/>
  <c r="CK36" i="75"/>
  <c r="AI36" i="75"/>
  <c r="DK221" i="75"/>
  <c r="AX45" i="75"/>
  <c r="Q45" i="71"/>
  <c r="AW45" i="71" s="1"/>
  <c r="AW288" i="71" s="1"/>
  <c r="V364" i="75"/>
  <c r="BA364" i="75" s="1"/>
  <c r="AY45" i="75"/>
  <c r="AT55" i="71"/>
  <c r="T379" i="71"/>
  <c r="AY131" i="75"/>
  <c r="DM132" i="75" s="1"/>
  <c r="AY210" i="75"/>
  <c r="BP52" i="75"/>
  <c r="AY291" i="75"/>
  <c r="DE129" i="75"/>
  <c r="BI129" i="75"/>
  <c r="DP129" i="75" s="1"/>
  <c r="AQ305" i="71"/>
  <c r="DX305" i="71" s="1"/>
  <c r="AE305" i="71"/>
  <c r="T305" i="71"/>
  <c r="CL305" i="71" s="1"/>
  <c r="E40" i="71"/>
  <c r="E364" i="71"/>
  <c r="X201" i="71"/>
  <c r="H201" i="71"/>
  <c r="AH201" i="71" s="1"/>
  <c r="E119" i="71"/>
  <c r="CJ201" i="75"/>
  <c r="CK201" i="75"/>
  <c r="AB201" i="75"/>
  <c r="E204" i="71"/>
  <c r="CL201" i="75"/>
  <c r="AI201" i="75"/>
  <c r="DK131" i="75"/>
  <c r="AX39" i="75"/>
  <c r="DL40" i="75" s="1"/>
  <c r="Q39" i="71"/>
  <c r="V358" i="75"/>
  <c r="BA358" i="75" s="1"/>
  <c r="AY39" i="75"/>
  <c r="DM40" i="75" s="1"/>
  <c r="AQ141" i="71"/>
  <c r="DZ364" i="71"/>
  <c r="DM139" i="75"/>
  <c r="T383" i="71"/>
  <c r="AW383" i="71" s="1"/>
  <c r="DM377" i="75"/>
  <c r="BI206" i="75"/>
  <c r="DP207" i="75" s="1"/>
  <c r="BT116" i="75"/>
  <c r="DZ217" i="71"/>
  <c r="AU37" i="75"/>
  <c r="DP296" i="75"/>
  <c r="X116" i="75"/>
  <c r="AE116" i="75"/>
  <c r="H116" i="75"/>
  <c r="CI116" i="75" s="1"/>
  <c r="X41" i="75"/>
  <c r="AE41" i="75"/>
  <c r="H41" i="75"/>
  <c r="CI41" i="75" s="1"/>
  <c r="CN41" i="75" s="1"/>
  <c r="CK278" i="75"/>
  <c r="AB278" i="75"/>
  <c r="AI278" i="75"/>
  <c r="CJ278" i="75"/>
  <c r="CL278" i="75"/>
  <c r="DZ220" i="71"/>
  <c r="AW380" i="71"/>
  <c r="AU283" i="75"/>
  <c r="N213" i="71"/>
  <c r="DZ143" i="71"/>
  <c r="AT143" i="71"/>
  <c r="DM64" i="75"/>
  <c r="AY221" i="75"/>
  <c r="DM221" i="75" s="1"/>
  <c r="AY302" i="75"/>
  <c r="DM302" i="75" s="1"/>
  <c r="BP63" i="75"/>
  <c r="DW63" i="75" s="1"/>
  <c r="AY142" i="75"/>
  <c r="DM142" i="75" s="1"/>
  <c r="DM63" i="75"/>
  <c r="CK359" i="75"/>
  <c r="CJ359" i="75"/>
  <c r="CL359" i="75"/>
  <c r="AB359" i="75"/>
  <c r="BU359" i="75" s="1"/>
  <c r="AI359" i="75"/>
  <c r="BA213" i="75"/>
  <c r="AQ199" i="75"/>
  <c r="DE200" i="75" s="1"/>
  <c r="V199" i="75"/>
  <c r="DW54" i="75"/>
  <c r="BI50" i="75"/>
  <c r="DP50" i="75" s="1"/>
  <c r="DE50" i="75"/>
  <c r="AQ369" i="75"/>
  <c r="DM301" i="75"/>
  <c r="X357" i="75"/>
  <c r="AE357" i="75"/>
  <c r="H357" i="75"/>
  <c r="CI357" i="75" s="1"/>
  <c r="CN357" i="75" s="1"/>
  <c r="DK142" i="75"/>
  <c r="DK47" i="75"/>
  <c r="AW286" i="75"/>
  <c r="BN47" i="75"/>
  <c r="AW126" i="75"/>
  <c r="AW205" i="75"/>
  <c r="BA47" i="75"/>
  <c r="DH289" i="75"/>
  <c r="AU289" i="75"/>
  <c r="DE290" i="75"/>
  <c r="DE289" i="75"/>
  <c r="BI289" i="75"/>
  <c r="DP289" i="75" s="1"/>
  <c r="AU279" i="75"/>
  <c r="AQ379" i="71"/>
  <c r="DX379" i="71" s="1"/>
  <c r="DX55" i="71"/>
  <c r="BT126" i="75"/>
  <c r="DH201" i="75"/>
  <c r="AU201" i="75"/>
  <c r="X115" i="75"/>
  <c r="AE115" i="75"/>
  <c r="H115" i="75"/>
  <c r="CI115" i="75" s="1"/>
  <c r="CN115" i="75" s="1"/>
  <c r="AQ52" i="71"/>
  <c r="T52" i="71"/>
  <c r="AZ52" i="71" s="1"/>
  <c r="Q131" i="71"/>
  <c r="T131" i="71" s="1"/>
  <c r="Q376" i="71"/>
  <c r="Q295" i="71"/>
  <c r="Q213" i="71"/>
  <c r="T213" i="71" s="1"/>
  <c r="CL213" i="71" s="1"/>
  <c r="AZ223" i="71"/>
  <c r="DK210" i="75"/>
  <c r="AQ385" i="71"/>
  <c r="DX61" i="71"/>
  <c r="AU118" i="75"/>
  <c r="BT118" i="75"/>
  <c r="FI353" i="75"/>
  <c r="FB360" i="75"/>
  <c r="DK371" i="75"/>
  <c r="ED54" i="71"/>
  <c r="T377" i="71"/>
  <c r="DZ300" i="71"/>
  <c r="AA300" i="71"/>
  <c r="AT300" i="71"/>
  <c r="T292" i="71"/>
  <c r="CL292" i="71" s="1"/>
  <c r="AE292" i="71"/>
  <c r="N119" i="71"/>
  <c r="AT62" i="71"/>
  <c r="AQ302" i="71"/>
  <c r="T302" i="71"/>
  <c r="CL302" i="71" s="1"/>
  <c r="AE302" i="71"/>
  <c r="AA303" i="71"/>
  <c r="DZ303" i="71"/>
  <c r="AU43" i="75"/>
  <c r="V195" i="75"/>
  <c r="AE195" i="75"/>
  <c r="DX62" i="71"/>
  <c r="AQ370" i="75"/>
  <c r="BI51" i="75"/>
  <c r="DE51" i="75"/>
  <c r="AW115" i="75"/>
  <c r="BN36" i="75"/>
  <c r="DU37" i="75" s="1"/>
  <c r="AW275" i="75"/>
  <c r="AW194" i="75"/>
  <c r="DH287" i="75"/>
  <c r="AU287" i="75"/>
  <c r="K361" i="71"/>
  <c r="N361" i="71" s="1"/>
  <c r="K116" i="71"/>
  <c r="K198" i="71"/>
  <c r="X198" i="71" s="1"/>
  <c r="K280" i="71"/>
  <c r="N37" i="71"/>
  <c r="DM140" i="75"/>
  <c r="DK367" i="75"/>
  <c r="DK368" i="75"/>
  <c r="AW117" i="75"/>
  <c r="DK38" i="75"/>
  <c r="AW277" i="75"/>
  <c r="AW196" i="75"/>
  <c r="DK196" i="75" s="1"/>
  <c r="BN38" i="75"/>
  <c r="DU38" i="75" s="1"/>
  <c r="DF360" i="75"/>
  <c r="DL360" i="75" s="1"/>
  <c r="DH360" i="75"/>
  <c r="DN360" i="75" s="1"/>
  <c r="BT360" i="75"/>
  <c r="DG360" i="75"/>
  <c r="DM360" i="75" s="1"/>
  <c r="AU51" i="75"/>
  <c r="AU121" i="75"/>
  <c r="BT121" i="75"/>
  <c r="AE278" i="75"/>
  <c r="CJ119" i="75"/>
  <c r="CL119" i="75"/>
  <c r="AB119" i="75"/>
  <c r="AI119" i="75"/>
  <c r="CK119" i="75"/>
  <c r="AU127" i="75"/>
  <c r="BT127" i="75"/>
  <c r="AQ380" i="71"/>
  <c r="DX381" i="71" s="1"/>
  <c r="DX56" i="71"/>
  <c r="AW144" i="71"/>
  <c r="ED65" i="71"/>
  <c r="CC65" i="71"/>
  <c r="AW226" i="71"/>
  <c r="AQ382" i="71"/>
  <c r="DX382" i="71" s="1"/>
  <c r="DX58" i="71"/>
  <c r="AU123" i="75"/>
  <c r="BT123" i="75"/>
  <c r="N295" i="71"/>
  <c r="X295" i="71"/>
  <c r="DK144" i="75"/>
  <c r="Q142" i="71"/>
  <c r="T142" i="71" s="1"/>
  <c r="Q224" i="71"/>
  <c r="T224" i="71" s="1"/>
  <c r="CL224" i="71" s="1"/>
  <c r="Q306" i="71"/>
  <c r="AQ306" i="71" s="1"/>
  <c r="DX306" i="71" s="1"/>
  <c r="Q387" i="71"/>
  <c r="T63" i="71"/>
  <c r="DK222" i="75"/>
  <c r="BA222" i="75"/>
  <c r="DP223" i="75"/>
  <c r="DM212" i="75"/>
  <c r="DM220" i="75"/>
  <c r="DF366" i="75"/>
  <c r="BT366" i="75"/>
  <c r="DH366" i="75"/>
  <c r="DG366" i="75"/>
  <c r="DK302" i="75"/>
  <c r="DE202" i="75"/>
  <c r="DE201" i="75"/>
  <c r="BI201" i="75"/>
  <c r="CN200" i="75"/>
  <c r="DF362" i="75"/>
  <c r="DL362" i="75" s="1"/>
  <c r="DG362" i="75"/>
  <c r="DM362" i="75" s="1"/>
  <c r="DH362" i="75"/>
  <c r="BT362" i="75"/>
  <c r="DZ305" i="71"/>
  <c r="AA305" i="71"/>
  <c r="DH197" i="75"/>
  <c r="AU197" i="75"/>
  <c r="X43" i="75"/>
  <c r="AE43" i="75"/>
  <c r="H43" i="75"/>
  <c r="CI43" i="75" s="1"/>
  <c r="AU122" i="75"/>
  <c r="BT122" i="75"/>
  <c r="AQ296" i="71"/>
  <c r="T296" i="71"/>
  <c r="CL296" i="71" s="1"/>
  <c r="AE296" i="71"/>
  <c r="AZ210" i="71"/>
  <c r="H198" i="71"/>
  <c r="E361" i="71"/>
  <c r="E116" i="71"/>
  <c r="E37" i="71"/>
  <c r="X283" i="71"/>
  <c r="N283" i="71"/>
  <c r="AQ283" i="71"/>
  <c r="DL53" i="75"/>
  <c r="AZ220" i="71"/>
  <c r="DX386" i="71"/>
  <c r="AQ132" i="71"/>
  <c r="V355" i="75"/>
  <c r="BA355" i="75" s="1"/>
  <c r="Q36" i="71"/>
  <c r="AW36" i="71" s="1"/>
  <c r="AW279" i="71" s="1"/>
  <c r="AY36" i="75"/>
  <c r="AX36" i="75"/>
  <c r="BI287" i="75"/>
  <c r="DV60" i="75"/>
  <c r="DW61" i="75"/>
  <c r="DF367" i="75"/>
  <c r="BT367" i="75"/>
  <c r="DH367" i="75"/>
  <c r="DG367" i="75"/>
  <c r="AY38" i="75"/>
  <c r="Q38" i="71"/>
  <c r="AW38" i="71" s="1"/>
  <c r="AW281" i="71" s="1"/>
  <c r="V357" i="75"/>
  <c r="BA357" i="75" s="1"/>
  <c r="AX38" i="75"/>
  <c r="BT377" i="75"/>
  <c r="BT384" i="75"/>
  <c r="BT372" i="75"/>
  <c r="BT379" i="75"/>
  <c r="BT374" i="75"/>
  <c r="BT376" i="75"/>
  <c r="BT383" i="75"/>
  <c r="BT378" i="75"/>
  <c r="BT368" i="75"/>
  <c r="BT381" i="75"/>
  <c r="BT380" i="75"/>
  <c r="BT373" i="75"/>
  <c r="BT375" i="75"/>
  <c r="DF363" i="75"/>
  <c r="BT363" i="75"/>
  <c r="DH363" i="75"/>
  <c r="DG363" i="75"/>
  <c r="AQ361" i="75"/>
  <c r="AO361" i="75" s="1"/>
  <c r="DE42" i="75"/>
  <c r="BI42" i="75"/>
  <c r="DP43" i="75" s="1"/>
  <c r="T389" i="71"/>
  <c r="DZ58" i="71"/>
  <c r="AT53" i="71"/>
  <c r="AQ363" i="75"/>
  <c r="BI44" i="75"/>
  <c r="DP44" i="75" s="1"/>
  <c r="DZ376" i="71"/>
  <c r="BA144" i="75"/>
  <c r="AK359" i="75"/>
  <c r="DM293" i="75"/>
  <c r="DM141" i="75"/>
  <c r="AE196" i="75"/>
  <c r="AQ366" i="75"/>
  <c r="DE47" i="75"/>
  <c r="BI47" i="75"/>
  <c r="DP47" i="75" s="1"/>
  <c r="AI200" i="75"/>
  <c r="E203" i="71"/>
  <c r="CK200" i="75"/>
  <c r="CL200" i="75"/>
  <c r="CJ200" i="75"/>
  <c r="AB200" i="75"/>
  <c r="DE362" i="75"/>
  <c r="DK362" i="75" s="1"/>
  <c r="AE362" i="75"/>
  <c r="AK362" i="75" s="1"/>
  <c r="X362" i="75"/>
  <c r="H362" i="75"/>
  <c r="CI362" i="75" s="1"/>
  <c r="DK291" i="75"/>
  <c r="BA291" i="75"/>
  <c r="BI208" i="75"/>
  <c r="DP208" i="75" s="1"/>
  <c r="DE208" i="75"/>
  <c r="AU278" i="75"/>
  <c r="AW377" i="71"/>
  <c r="DP300" i="75"/>
  <c r="AZ128" i="71"/>
  <c r="CO195" i="75"/>
  <c r="FB349" i="75"/>
  <c r="FI342" i="75"/>
  <c r="DL292" i="75"/>
  <c r="K204" i="71"/>
  <c r="N43" i="71"/>
  <c r="K122" i="71"/>
  <c r="K286" i="71"/>
  <c r="K367" i="71"/>
  <c r="N367" i="71" s="1"/>
  <c r="AQ43" i="71"/>
  <c r="BI119" i="75"/>
  <c r="AW140" i="71"/>
  <c r="CC61" i="71"/>
  <c r="AW222" i="71"/>
  <c r="ED61" i="71"/>
  <c r="AT132" i="71"/>
  <c r="DZ132" i="71"/>
  <c r="V194" i="75"/>
  <c r="AU194" i="75" s="1"/>
  <c r="AE194" i="75"/>
  <c r="DM300" i="75"/>
  <c r="CN276" i="75"/>
  <c r="CJ197" i="75"/>
  <c r="CO197" i="75" s="1"/>
  <c r="E200" i="71"/>
  <c r="AB197" i="75"/>
  <c r="CL197" i="75"/>
  <c r="AI197" i="75"/>
  <c r="CK197" i="75"/>
  <c r="CP197" i="75" s="1"/>
  <c r="DW64" i="75"/>
  <c r="DL383" i="75"/>
  <c r="BI123" i="75"/>
  <c r="DE123" i="75"/>
  <c r="BI48" i="75"/>
  <c r="DE48" i="75"/>
  <c r="AQ367" i="75"/>
  <c r="DE49" i="75"/>
  <c r="AZ226" i="71"/>
  <c r="N301" i="71"/>
  <c r="X301" i="71"/>
  <c r="AU36" i="75"/>
  <c r="N131" i="71"/>
  <c r="CK356" i="75"/>
  <c r="CJ356" i="75"/>
  <c r="CL356" i="75"/>
  <c r="AB356" i="75"/>
  <c r="BU356" i="75" s="1"/>
  <c r="AI356" i="75"/>
  <c r="DH286" i="75"/>
  <c r="AU286" i="75"/>
  <c r="DE41" i="75"/>
  <c r="BI41" i="75"/>
  <c r="DP41" i="75" s="1"/>
  <c r="AQ360" i="75"/>
  <c r="AO360" i="75" s="1"/>
  <c r="DW62" i="75"/>
  <c r="DL64" i="75"/>
  <c r="DH282" i="75"/>
  <c r="AU282" i="75"/>
  <c r="CN37" i="75"/>
  <c r="AU124" i="75"/>
  <c r="BT124" i="75"/>
  <c r="AU47" i="75"/>
  <c r="X122" i="75"/>
  <c r="AE122" i="75"/>
  <c r="H122" i="75"/>
  <c r="CI122" i="75" s="1"/>
  <c r="BA52" i="75"/>
  <c r="E36" i="71"/>
  <c r="H197" i="71"/>
  <c r="E360" i="71"/>
  <c r="E115" i="71"/>
  <c r="DU57" i="75"/>
  <c r="AZ214" i="71"/>
  <c r="AQ373" i="71"/>
  <c r="AQ128" i="71"/>
  <c r="DV53" i="75"/>
  <c r="DZ308" i="71"/>
  <c r="FN308" i="71" s="1"/>
  <c r="AA308" i="71"/>
  <c r="DE37" i="75"/>
  <c r="BI37" i="75"/>
  <c r="AQ356" i="75"/>
  <c r="AO356" i="75" s="1"/>
  <c r="AQ134" i="71"/>
  <c r="DX134" i="71" s="1"/>
  <c r="AZ140" i="71"/>
  <c r="AU115" i="75"/>
  <c r="BT115" i="75"/>
  <c r="DM219" i="75"/>
  <c r="AQ218" i="71"/>
  <c r="DX218" i="71" s="1"/>
  <c r="DX385" i="71"/>
  <c r="DX384" i="71"/>
  <c r="CK276" i="75"/>
  <c r="CP276" i="75" s="1"/>
  <c r="CJ276" i="75"/>
  <c r="CO276" i="75" s="1"/>
  <c r="CL276" i="75"/>
  <c r="AB276" i="75"/>
  <c r="AI276" i="75"/>
  <c r="AQ277" i="75"/>
  <c r="V277" i="75"/>
  <c r="AI277" i="75" s="1"/>
  <c r="K294" i="71"/>
  <c r="N51" i="71"/>
  <c r="K375" i="71"/>
  <c r="N375" i="71" s="1"/>
  <c r="K212" i="71"/>
  <c r="K130" i="71"/>
  <c r="DM222" i="75"/>
  <c r="BA294" i="75"/>
  <c r="BA288" i="75"/>
  <c r="AU42" i="75"/>
  <c r="DL378" i="75"/>
  <c r="AZ144" i="71"/>
  <c r="N219" i="71"/>
  <c r="K115" i="71"/>
  <c r="K197" i="71"/>
  <c r="X197" i="71" s="1"/>
  <c r="K279" i="71"/>
  <c r="K360" i="71"/>
  <c r="N360" i="71" s="1"/>
  <c r="N36" i="71"/>
  <c r="AQ36" i="71"/>
  <c r="AW225" i="71"/>
  <c r="AW143" i="71"/>
  <c r="CC64" i="71"/>
  <c r="AE356" i="75"/>
  <c r="BA212" i="75"/>
  <c r="DK132" i="75"/>
  <c r="K123" i="71"/>
  <c r="K368" i="71"/>
  <c r="N368" i="71" s="1"/>
  <c r="K205" i="71"/>
  <c r="K287" i="71"/>
  <c r="N44" i="71"/>
  <c r="DZ44" i="71" s="1"/>
  <c r="AQ44" i="71"/>
  <c r="AQ286" i="75"/>
  <c r="AW125" i="75"/>
  <c r="AW285" i="75"/>
  <c r="AW204" i="75"/>
  <c r="DK46" i="75"/>
  <c r="BN46" i="75"/>
  <c r="DM133" i="75"/>
  <c r="BA140" i="75"/>
  <c r="BT359" i="75"/>
  <c r="DV64" i="75"/>
  <c r="AQ282" i="75"/>
  <c r="DE283" i="75" s="1"/>
  <c r="DU41" i="75"/>
  <c r="CK37" i="75"/>
  <c r="CP37" i="75" s="1"/>
  <c r="CJ37" i="75"/>
  <c r="AB37" i="75"/>
  <c r="CL37" i="75"/>
  <c r="AI37" i="75"/>
  <c r="DE45" i="75"/>
  <c r="BI45" i="75"/>
  <c r="AQ364" i="75"/>
  <c r="BA135" i="75"/>
  <c r="DK135" i="75"/>
  <c r="X361" i="75"/>
  <c r="AE361" i="75"/>
  <c r="H361" i="75"/>
  <c r="DZ210" i="71"/>
  <c r="CC54" i="71"/>
  <c r="AW215" i="71"/>
  <c r="AW133" i="71"/>
  <c r="AU45" i="75"/>
  <c r="DG365" i="75"/>
  <c r="DM365" i="75" s="1"/>
  <c r="DH365" i="75"/>
  <c r="DN365" i="75" s="1"/>
  <c r="BT365" i="75"/>
  <c r="DF365" i="75"/>
  <c r="DL365" i="75" s="1"/>
  <c r="AQ358" i="75"/>
  <c r="BI39" i="75"/>
  <c r="DE39" i="75"/>
  <c r="AI279" i="75"/>
  <c r="CK277" i="75"/>
  <c r="CJ277" i="75"/>
  <c r="AB277" i="75"/>
  <c r="CL277" i="75"/>
  <c r="DH276" i="75"/>
  <c r="AU276" i="75"/>
  <c r="AW221" i="71"/>
  <c r="ED60" i="71"/>
  <c r="AW139" i="71"/>
  <c r="CC60" i="71"/>
  <c r="AZ132" i="71"/>
  <c r="BA136" i="75"/>
  <c r="DZ128" i="71"/>
  <c r="AT128" i="71"/>
  <c r="DL132" i="75"/>
  <c r="DX64" i="71"/>
  <c r="DX63" i="71"/>
  <c r="AQ387" i="71"/>
  <c r="AT134" i="71"/>
  <c r="DZ134" i="71"/>
  <c r="T385" i="71"/>
  <c r="AW385" i="71" s="1"/>
  <c r="AQ278" i="75"/>
  <c r="DL299" i="75"/>
  <c r="DZ218" i="71"/>
  <c r="DX226" i="71"/>
  <c r="AE276" i="75"/>
  <c r="X118" i="75"/>
  <c r="AE118" i="75"/>
  <c r="H118" i="75"/>
  <c r="CI118" i="75" s="1"/>
  <c r="CN118" i="75" s="1"/>
  <c r="AQ117" i="75"/>
  <c r="BI117" i="75" s="1"/>
  <c r="V117" i="75"/>
  <c r="BA207" i="75"/>
  <c r="DM303" i="75"/>
  <c r="DZ307" i="71"/>
  <c r="AA307" i="71"/>
  <c r="BA301" i="75"/>
  <c r="AA302" i="71"/>
  <c r="DZ302" i="71"/>
  <c r="AW389" i="71"/>
  <c r="N137" i="71"/>
  <c r="DE298" i="75"/>
  <c r="DL214" i="75"/>
  <c r="BA132" i="75"/>
  <c r="AX137" i="75"/>
  <c r="DL137" i="75" s="1"/>
  <c r="AX297" i="75"/>
  <c r="DL297" i="75" s="1"/>
  <c r="BO58" i="75"/>
  <c r="DV58" i="75" s="1"/>
  <c r="DL58" i="75"/>
  <c r="AX216" i="75"/>
  <c r="DL216" i="75" s="1"/>
  <c r="AX46" i="75"/>
  <c r="V365" i="75"/>
  <c r="BA365" i="75" s="1"/>
  <c r="Q46" i="71"/>
  <c r="AW46" i="71" s="1"/>
  <c r="AW289" i="71" s="1"/>
  <c r="AY46" i="75"/>
  <c r="DL303" i="75"/>
  <c r="DK372" i="75"/>
  <c r="DK120" i="75"/>
  <c r="DK119" i="75"/>
  <c r="DK297" i="75"/>
  <c r="AT133" i="71"/>
  <c r="DZ133" i="71"/>
  <c r="DK214" i="75"/>
  <c r="BA214" i="75"/>
  <c r="X121" i="75"/>
  <c r="AE121" i="75"/>
  <c r="H121" i="75"/>
  <c r="CI121" i="75" s="1"/>
  <c r="AT54" i="71"/>
  <c r="T378" i="71"/>
  <c r="AW378" i="71" s="1"/>
  <c r="K208" i="71"/>
  <c r="K290" i="71"/>
  <c r="K371" i="71"/>
  <c r="N371" i="71" s="1"/>
  <c r="K126" i="71"/>
  <c r="N47" i="71"/>
  <c r="DE365" i="75"/>
  <c r="DK365" i="75" s="1"/>
  <c r="BI276" i="75"/>
  <c r="T384" i="71"/>
  <c r="T381" i="71"/>
  <c r="DF358" i="75"/>
  <c r="DL358" i="75" s="1"/>
  <c r="DH358" i="75"/>
  <c r="DN358" i="75" s="1"/>
  <c r="BT358" i="75"/>
  <c r="DG358" i="75"/>
  <c r="DM358" i="75" s="1"/>
  <c r="DX378" i="71"/>
  <c r="DZ221" i="71"/>
  <c r="DK136" i="75"/>
  <c r="DE292" i="75"/>
  <c r="BI291" i="75"/>
  <c r="DE291" i="75"/>
  <c r="DL371" i="75"/>
  <c r="DH281" i="75"/>
  <c r="AU281" i="75"/>
  <c r="DZ63" i="71"/>
  <c r="AT63" i="71"/>
  <c r="AQ136" i="71"/>
  <c r="DX136" i="71" s="1"/>
  <c r="CN282" i="75"/>
  <c r="BA128" i="75"/>
  <c r="DZ226" i="71"/>
  <c r="AE197" i="75"/>
  <c r="DX65" i="71"/>
  <c r="DE52" i="75"/>
  <c r="DH280" i="75"/>
  <c r="AU280" i="75"/>
  <c r="K366" i="71"/>
  <c r="N366" i="71" s="1"/>
  <c r="K121" i="71"/>
  <c r="K203" i="71"/>
  <c r="K285" i="71"/>
  <c r="N42" i="71"/>
  <c r="DZ42" i="71" s="1"/>
  <c r="T308" i="71"/>
  <c r="AE308" i="71"/>
  <c r="DZ382" i="71"/>
  <c r="DP298" i="75"/>
  <c r="AZ225" i="71"/>
  <c r="AU48" i="75"/>
  <c r="DV56" i="75"/>
  <c r="DH120" i="75"/>
  <c r="AU120" i="75"/>
  <c r="AA297" i="71"/>
  <c r="DZ297" i="71"/>
  <c r="AT297" i="71"/>
  <c r="DK199" i="75"/>
  <c r="K120" i="71"/>
  <c r="K365" i="71"/>
  <c r="N365" i="71" s="1"/>
  <c r="K284" i="71"/>
  <c r="K202" i="71"/>
  <c r="N41" i="71"/>
  <c r="DZ41" i="71" s="1"/>
  <c r="AQ41" i="71"/>
  <c r="AE355" i="75"/>
  <c r="X355" i="75"/>
  <c r="H355" i="75"/>
  <c r="CI355" i="75" s="1"/>
  <c r="BA295" i="75"/>
  <c r="DK295" i="75"/>
  <c r="X42" i="75"/>
  <c r="AE42" i="75"/>
  <c r="H42" i="75"/>
  <c r="CI42" i="75" s="1"/>
  <c r="DK296" i="75"/>
  <c r="K288" i="71"/>
  <c r="K206" i="71"/>
  <c r="K124" i="71"/>
  <c r="AQ45" i="71"/>
  <c r="AQ369" i="71" s="1"/>
  <c r="N45" i="71"/>
  <c r="K369" i="71"/>
  <c r="N369" i="71" s="1"/>
  <c r="AQ139" i="71"/>
  <c r="DX139" i="71" s="1"/>
  <c r="AZ221" i="71"/>
  <c r="AZ218" i="71"/>
  <c r="DM299" i="75"/>
  <c r="CT194" i="75"/>
  <c r="DP293" i="75"/>
  <c r="DP294" i="75"/>
  <c r="BI281" i="75"/>
  <c r="DE281" i="75"/>
  <c r="DZ387" i="71"/>
  <c r="AE304" i="71"/>
  <c r="T304" i="71"/>
  <c r="CL304" i="71" s="1"/>
  <c r="DZ136" i="71"/>
  <c r="AT136" i="71"/>
  <c r="BI36" i="75"/>
  <c r="AQ355" i="75"/>
  <c r="DZ144" i="71"/>
  <c r="AT144" i="71"/>
  <c r="AB282" i="75"/>
  <c r="CJ282" i="75"/>
  <c r="CO282" i="75" s="1"/>
  <c r="CL282" i="75"/>
  <c r="AI282" i="75"/>
  <c r="CK282" i="75"/>
  <c r="CP282" i="75" s="1"/>
  <c r="DZ296" i="71"/>
  <c r="AA296" i="71"/>
  <c r="X358" i="75"/>
  <c r="AE358" i="75"/>
  <c r="AO358" i="75"/>
  <c r="H358" i="75"/>
  <c r="CI358" i="75" s="1"/>
  <c r="CN359" i="75" s="1"/>
  <c r="AQ357" i="75"/>
  <c r="AO357" i="75" s="1"/>
  <c r="BI38" i="75"/>
  <c r="DP38" i="75" s="1"/>
  <c r="DE38" i="75"/>
  <c r="DL300" i="75"/>
  <c r="DX389" i="71"/>
  <c r="DE280" i="75"/>
  <c r="BI280" i="75"/>
  <c r="DP280" i="75" s="1"/>
  <c r="AQ124" i="75"/>
  <c r="AQ194" i="75"/>
  <c r="BI194" i="75" s="1"/>
  <c r="AQ222" i="71"/>
  <c r="DE198" i="75"/>
  <c r="DW55" i="75"/>
  <c r="DH126" i="75"/>
  <c r="AU126" i="75"/>
  <c r="AE307" i="71"/>
  <c r="T307" i="71"/>
  <c r="CL307" i="71" s="1"/>
  <c r="DL295" i="75"/>
  <c r="AQ120" i="75"/>
  <c r="AQ297" i="71"/>
  <c r="AY216" i="75"/>
  <c r="DM216" i="75" s="1"/>
  <c r="DM58" i="75"/>
  <c r="AY137" i="75"/>
  <c r="DM137" i="75" s="1"/>
  <c r="BP58" i="75"/>
  <c r="DW58" i="75" s="1"/>
  <c r="AY297" i="75"/>
  <c r="DM297" i="75" s="1"/>
  <c r="AQ285" i="75"/>
  <c r="BI285" i="75" s="1"/>
  <c r="V285" i="75"/>
  <c r="DL144" i="75"/>
  <c r="AU50" i="75"/>
  <c r="AY50" i="75"/>
  <c r="Q50" i="71"/>
  <c r="V369" i="75"/>
  <c r="BA369" i="75" s="1"/>
  <c r="AX50" i="75"/>
  <c r="DK280" i="75"/>
  <c r="DK137" i="75"/>
  <c r="DX59" i="71"/>
  <c r="AZ134" i="71"/>
  <c r="DE138" i="75"/>
  <c r="DE137" i="75"/>
  <c r="BI137" i="75"/>
  <c r="DP137" i="75" s="1"/>
  <c r="DH195" i="75"/>
  <c r="AU195" i="75"/>
  <c r="AX119" i="75"/>
  <c r="BA119" i="75" s="1"/>
  <c r="AX198" i="75"/>
  <c r="AX279" i="75"/>
  <c r="BA279" i="75" s="1"/>
  <c r="BO40" i="75"/>
  <c r="AZ133" i="71"/>
  <c r="AW141" i="71"/>
  <c r="AW223" i="71"/>
  <c r="CC62" i="71"/>
  <c r="ED62" i="71"/>
  <c r="AT139" i="71"/>
  <c r="DZ139" i="71"/>
  <c r="DP288" i="75"/>
  <c r="DK370" i="75"/>
  <c r="CO279" i="75"/>
  <c r="CR280" i="75"/>
  <c r="CW280" i="75" s="1"/>
  <c r="DF369" i="75"/>
  <c r="DL369" i="75" s="1"/>
  <c r="BT369" i="75"/>
  <c r="DH369" i="75"/>
  <c r="DN369" i="75" s="1"/>
  <c r="DG369" i="75"/>
  <c r="DM369" i="75" s="1"/>
  <c r="AZ136" i="71"/>
  <c r="DF356" i="75"/>
  <c r="DL356" i="75" s="1"/>
  <c r="BT356" i="75"/>
  <c r="DH356" i="75"/>
  <c r="DN356" i="75" s="1"/>
  <c r="DG356" i="75"/>
  <c r="DM356" i="75" s="1"/>
  <c r="AQ118" i="75"/>
  <c r="DM383" i="75"/>
  <c r="DZ225" i="71"/>
  <c r="N306" i="71"/>
  <c r="X306" i="71"/>
  <c r="AX51" i="75"/>
  <c r="V85" i="75"/>
  <c r="BT42" i="75" s="1"/>
  <c r="V370" i="75"/>
  <c r="BA370" i="75" s="1"/>
  <c r="Q51" i="71"/>
  <c r="AW51" i="71" s="1"/>
  <c r="AW294" i="71" s="1"/>
  <c r="AY51" i="75"/>
  <c r="DM52" i="75" s="1"/>
  <c r="AZ222" i="71"/>
  <c r="AU39" i="75"/>
  <c r="BI121" i="75"/>
  <c r="CL199" i="75"/>
  <c r="CJ199" i="75"/>
  <c r="CO199" i="75" s="1"/>
  <c r="AI199" i="75"/>
  <c r="CK199" i="75"/>
  <c r="CP199" i="75" s="1"/>
  <c r="AB199" i="75"/>
  <c r="E202" i="71"/>
  <c r="AE39" i="75"/>
  <c r="X39" i="75"/>
  <c r="H39" i="75"/>
  <c r="CI39" i="75" s="1"/>
  <c r="AT59" i="71"/>
  <c r="DL219" i="75"/>
  <c r="AW42" i="75"/>
  <c r="AQ127" i="75"/>
  <c r="AQ298" i="71"/>
  <c r="AQ214" i="71"/>
  <c r="DX215" i="71" s="1"/>
  <c r="AQ299" i="71"/>
  <c r="T299" i="71"/>
  <c r="AE299" i="71"/>
  <c r="DZ222" i="71"/>
  <c r="DP198" i="75"/>
  <c r="AW44" i="75"/>
  <c r="AQ126" i="75"/>
  <c r="T388" i="71"/>
  <c r="K372" i="71"/>
  <c r="N372" i="71" s="1"/>
  <c r="K127" i="71"/>
  <c r="N48" i="71"/>
  <c r="K209" i="71"/>
  <c r="K291" i="71"/>
  <c r="AQ48" i="71"/>
  <c r="DL135" i="75"/>
  <c r="AQ140" i="71"/>
  <c r="Q382" i="71"/>
  <c r="T58" i="71"/>
  <c r="Q219" i="71"/>
  <c r="T219" i="71" s="1"/>
  <c r="CL219" i="71" s="1"/>
  <c r="Q301" i="71"/>
  <c r="Q137" i="71"/>
  <c r="T137" i="71" s="1"/>
  <c r="AQ125" i="75"/>
  <c r="V125" i="75"/>
  <c r="AU125" i="75" s="1"/>
  <c r="BA293" i="75"/>
  <c r="CK40" i="75"/>
  <c r="CJ40" i="75"/>
  <c r="AI40" i="75"/>
  <c r="CL40" i="75"/>
  <c r="AB40" i="75"/>
  <c r="CI196" i="75"/>
  <c r="CN196" i="75" s="1"/>
  <c r="DK216" i="75"/>
  <c r="DX383" i="71"/>
  <c r="DX221" i="71" l="1"/>
  <c r="AO355" i="75"/>
  <c r="DX222" i="71"/>
  <c r="DN362" i="75"/>
  <c r="BA198" i="75"/>
  <c r="DN363" i="75"/>
  <c r="CN121" i="75"/>
  <c r="DU46" i="75"/>
  <c r="DX298" i="71"/>
  <c r="AU359" i="75"/>
  <c r="DP201" i="75"/>
  <c r="BA210" i="75"/>
  <c r="DP197" i="75"/>
  <c r="AK358" i="75"/>
  <c r="AQ131" i="71"/>
  <c r="DM359" i="75"/>
  <c r="AK361" i="75"/>
  <c r="DL143" i="75"/>
  <c r="DP117" i="75"/>
  <c r="DE196" i="75"/>
  <c r="DP45" i="75"/>
  <c r="DE197" i="75"/>
  <c r="DM143" i="75"/>
  <c r="DP196" i="75"/>
  <c r="DE116" i="75"/>
  <c r="DL222" i="75"/>
  <c r="DE276" i="75"/>
  <c r="DM363" i="75"/>
  <c r="DP276" i="75"/>
  <c r="CO37" i="75"/>
  <c r="AT201" i="71"/>
  <c r="AO362" i="75"/>
  <c r="BA302" i="75"/>
  <c r="BA131" i="75"/>
  <c r="AT305" i="71"/>
  <c r="BA142" i="75"/>
  <c r="AT298" i="71"/>
  <c r="DX140" i="71"/>
  <c r="AT213" i="71"/>
  <c r="DB201" i="71"/>
  <c r="AE201" i="71"/>
  <c r="DB198" i="71"/>
  <c r="AH198" i="71"/>
  <c r="AT224" i="71"/>
  <c r="AQ50" i="71"/>
  <c r="DX50" i="71" s="1"/>
  <c r="AW50" i="71"/>
  <c r="AW293" i="71" s="1"/>
  <c r="AT308" i="71"/>
  <c r="CL308" i="71"/>
  <c r="AT219" i="71"/>
  <c r="AQ39" i="71"/>
  <c r="AQ363" i="71" s="1"/>
  <c r="DX364" i="71" s="1"/>
  <c r="AW39" i="71"/>
  <c r="AW282" i="71" s="1"/>
  <c r="CP277" i="75"/>
  <c r="AT58" i="71"/>
  <c r="AZ58" i="71"/>
  <c r="DP116" i="75"/>
  <c r="AT299" i="71"/>
  <c r="CL299" i="71"/>
  <c r="DB197" i="71"/>
  <c r="DG197" i="71" s="1"/>
  <c r="AH197" i="71"/>
  <c r="ED64" i="71"/>
  <c r="AZ63" i="71"/>
  <c r="CU275" i="75"/>
  <c r="BA38" i="75"/>
  <c r="DX133" i="71"/>
  <c r="AQ119" i="71"/>
  <c r="DX135" i="71"/>
  <c r="DX297" i="71"/>
  <c r="AK356" i="75"/>
  <c r="DL363" i="75"/>
  <c r="BA36" i="75"/>
  <c r="DU51" i="75"/>
  <c r="CO277" i="75"/>
  <c r="DX216" i="71"/>
  <c r="BA51" i="75"/>
  <c r="BA43" i="75"/>
  <c r="DX223" i="71"/>
  <c r="CN42" i="75"/>
  <c r="BT50" i="75"/>
  <c r="BA39" i="75"/>
  <c r="CR199" i="75"/>
  <c r="CU199" i="75" s="1"/>
  <c r="CT280" i="75"/>
  <c r="BA137" i="75"/>
  <c r="DP123" i="75"/>
  <c r="BA48" i="75"/>
  <c r="DE122" i="75"/>
  <c r="DX144" i="71"/>
  <c r="BT51" i="75"/>
  <c r="CN43" i="75"/>
  <c r="FB21" i="75"/>
  <c r="CC297" i="71"/>
  <c r="CR115" i="75"/>
  <c r="CW115" i="75" s="1"/>
  <c r="CN116" i="75"/>
  <c r="CN355" i="75"/>
  <c r="CR355" i="75" s="1"/>
  <c r="CT355" i="75" s="1"/>
  <c r="CN356" i="75"/>
  <c r="FB107" i="75"/>
  <c r="FI100" i="75"/>
  <c r="CR196" i="75"/>
  <c r="CT196" i="75" s="1"/>
  <c r="AV225" i="71"/>
  <c r="CB64" i="71"/>
  <c r="AV143" i="71"/>
  <c r="DX299" i="71"/>
  <c r="E365" i="71"/>
  <c r="E41" i="71"/>
  <c r="X202" i="71"/>
  <c r="H202" i="71"/>
  <c r="E120" i="71"/>
  <c r="ED223" i="71"/>
  <c r="CC223" i="71"/>
  <c r="BO50" i="75"/>
  <c r="DV50" i="75" s="1"/>
  <c r="AX208" i="75"/>
  <c r="DL208" i="75" s="1"/>
  <c r="AX129" i="75"/>
  <c r="DL129" i="75" s="1"/>
  <c r="AX289" i="75"/>
  <c r="DL289" i="75" s="1"/>
  <c r="DL50" i="75"/>
  <c r="ED57" i="71"/>
  <c r="ED56" i="71"/>
  <c r="CC56" i="71"/>
  <c r="AW135" i="71"/>
  <c r="AW217" i="71"/>
  <c r="DZ365" i="71"/>
  <c r="FB336" i="75"/>
  <c r="CD60" i="71"/>
  <c r="EE60" i="71"/>
  <c r="AX139" i="71"/>
  <c r="AX221" i="71"/>
  <c r="N208" i="71"/>
  <c r="BT46" i="75"/>
  <c r="DE279" i="75"/>
  <c r="BI278" i="75"/>
  <c r="DE278" i="75"/>
  <c r="DK285" i="75"/>
  <c r="AQ219" i="71"/>
  <c r="DX219" i="71" s="1"/>
  <c r="N212" i="71"/>
  <c r="DZ43" i="71"/>
  <c r="CP198" i="75"/>
  <c r="FB356" i="75"/>
  <c r="FI349" i="75"/>
  <c r="BT38" i="75"/>
  <c r="Q115" i="71"/>
  <c r="T115" i="71" s="1"/>
  <c r="Q197" i="71"/>
  <c r="AQ197" i="71" s="1"/>
  <c r="DX197" i="71" s="1"/>
  <c r="Q360" i="71"/>
  <c r="Q279" i="71"/>
  <c r="T36" i="71"/>
  <c r="AZ36" i="71" s="1"/>
  <c r="AT302" i="71"/>
  <c r="AZ302" i="71"/>
  <c r="I303" i="45"/>
  <c r="I386" i="45"/>
  <c r="J48" i="45"/>
  <c r="I132" i="45"/>
  <c r="I219" i="45"/>
  <c r="FB95" i="75"/>
  <c r="AZ213" i="71"/>
  <c r="DZ213" i="71"/>
  <c r="CP278" i="75"/>
  <c r="J54" i="45"/>
  <c r="AX54" i="45" s="1"/>
  <c r="I138" i="45"/>
  <c r="I225" i="45"/>
  <c r="I309" i="45"/>
  <c r="I392" i="45"/>
  <c r="BT45" i="75"/>
  <c r="CK360" i="75"/>
  <c r="CP360" i="75" s="1"/>
  <c r="CJ360" i="75"/>
  <c r="CO360" i="75" s="1"/>
  <c r="CL360" i="75"/>
  <c r="CQ360" i="75" s="1"/>
  <c r="AB360" i="75"/>
  <c r="BU360" i="75" s="1"/>
  <c r="CB360" i="75" s="1"/>
  <c r="AI360" i="75"/>
  <c r="AU360" i="75" s="1"/>
  <c r="AW373" i="71"/>
  <c r="AV373" i="71"/>
  <c r="AZ373" i="71"/>
  <c r="AX373" i="71"/>
  <c r="AT373" i="71"/>
  <c r="Q367" i="71"/>
  <c r="Q204" i="71"/>
  <c r="T204" i="71" s="1"/>
  <c r="CL204" i="71" s="1"/>
  <c r="Q122" i="71"/>
  <c r="T122" i="71" s="1"/>
  <c r="T43" i="71"/>
  <c r="AZ43" i="71" s="1"/>
  <c r="Q286" i="71"/>
  <c r="ED386" i="71"/>
  <c r="V243" i="75"/>
  <c r="BT209" i="75" s="1"/>
  <c r="AU209" i="75"/>
  <c r="DP122" i="75"/>
  <c r="FI341" i="75"/>
  <c r="FB348" i="75"/>
  <c r="DZ38" i="71"/>
  <c r="CC141" i="71"/>
  <c r="ED141" i="71"/>
  <c r="EF194" i="75"/>
  <c r="EG194" i="75" s="1"/>
  <c r="EJ194" i="75"/>
  <c r="EK194" i="75" s="1"/>
  <c r="EB194" i="75"/>
  <c r="EC194" i="75" s="1"/>
  <c r="N124" i="71"/>
  <c r="N120" i="71"/>
  <c r="N285" i="71"/>
  <c r="X285" i="71"/>
  <c r="I310" i="45"/>
  <c r="J55" i="45"/>
  <c r="I226" i="45"/>
  <c r="I393" i="45"/>
  <c r="I139" i="45"/>
  <c r="AY204" i="75"/>
  <c r="AY285" i="75"/>
  <c r="BP46" i="75"/>
  <c r="AY125" i="75"/>
  <c r="DM46" i="75"/>
  <c r="BT117" i="75"/>
  <c r="AU117" i="75"/>
  <c r="FB343" i="75"/>
  <c r="FI336" i="75"/>
  <c r="AB361" i="75"/>
  <c r="BU361" i="75" s="1"/>
  <c r="CB361" i="75" s="1"/>
  <c r="CL361" i="75"/>
  <c r="AI361" i="75"/>
  <c r="AU361" i="75" s="1"/>
  <c r="CK361" i="75"/>
  <c r="CJ361" i="75"/>
  <c r="BA46" i="75"/>
  <c r="DZ375" i="71"/>
  <c r="N410" i="71"/>
  <c r="DZ301" i="71"/>
  <c r="AA301" i="71"/>
  <c r="N204" i="71"/>
  <c r="FB361" i="75"/>
  <c r="FI354" i="75"/>
  <c r="DM367" i="75"/>
  <c r="DM368" i="75"/>
  <c r="BT36" i="75"/>
  <c r="AT296" i="71"/>
  <c r="AZ296" i="71"/>
  <c r="CC63" i="71"/>
  <c r="ED63" i="71"/>
  <c r="AW224" i="71"/>
  <c r="ED225" i="71" s="1"/>
  <c r="AW142" i="71"/>
  <c r="ED143" i="71" s="1"/>
  <c r="DZ37" i="71"/>
  <c r="AV214" i="71"/>
  <c r="CB53" i="71"/>
  <c r="AV132" i="71"/>
  <c r="AQ295" i="71"/>
  <c r="DX296" i="71" s="1"/>
  <c r="T295" i="71"/>
  <c r="CL295" i="71" s="1"/>
  <c r="AE295" i="71"/>
  <c r="FI96" i="75"/>
  <c r="FB103" i="75"/>
  <c r="DK205" i="75"/>
  <c r="DK366" i="75"/>
  <c r="X364" i="71"/>
  <c r="AE364" i="71"/>
  <c r="H364" i="71"/>
  <c r="DM211" i="75"/>
  <c r="AY124" i="75"/>
  <c r="AY284" i="75"/>
  <c r="AY203" i="75"/>
  <c r="DM45" i="75"/>
  <c r="BP45" i="75"/>
  <c r="CK38" i="75"/>
  <c r="CP38" i="75" s="1"/>
  <c r="CL38" i="75"/>
  <c r="AI38" i="75"/>
  <c r="AB38" i="75"/>
  <c r="CJ38" i="75"/>
  <c r="CO38" i="75" s="1"/>
  <c r="AQ37" i="71"/>
  <c r="Q361" i="71"/>
  <c r="Q280" i="71"/>
  <c r="Q198" i="71"/>
  <c r="Q116" i="71"/>
  <c r="T116" i="71" s="1"/>
  <c r="T37" i="71"/>
  <c r="AV128" i="71"/>
  <c r="CB49" i="71"/>
  <c r="AV210" i="71"/>
  <c r="BT43" i="75"/>
  <c r="BI209" i="75"/>
  <c r="DE209" i="75"/>
  <c r="DE210" i="75"/>
  <c r="DZ374" i="71"/>
  <c r="CC128" i="71"/>
  <c r="AT303" i="71"/>
  <c r="AZ303" i="71"/>
  <c r="DL370" i="75"/>
  <c r="N199" i="71"/>
  <c r="DK130" i="75"/>
  <c r="DK197" i="75"/>
  <c r="DE118" i="75"/>
  <c r="BI118" i="75"/>
  <c r="DP118" i="75" s="1"/>
  <c r="I397" i="45"/>
  <c r="J59" i="45"/>
  <c r="I230" i="45"/>
  <c r="I314" i="45"/>
  <c r="I143" i="45"/>
  <c r="FN298" i="71"/>
  <c r="FB298" i="71"/>
  <c r="BP51" i="75"/>
  <c r="AY130" i="75"/>
  <c r="DM131" i="75" s="1"/>
  <c r="AY209" i="75"/>
  <c r="DM51" i="75"/>
  <c r="AY290" i="75"/>
  <c r="FB297" i="71"/>
  <c r="FN297" i="71"/>
  <c r="BI124" i="75"/>
  <c r="DE124" i="75"/>
  <c r="DM298" i="75"/>
  <c r="N206" i="71"/>
  <c r="CK355" i="75"/>
  <c r="CP355" i="75" s="1"/>
  <c r="CJ355" i="75"/>
  <c r="CO355" i="75" s="1"/>
  <c r="AB355" i="75"/>
  <c r="BU355" i="75" s="1"/>
  <c r="CB355" i="75" s="1"/>
  <c r="AI355" i="75"/>
  <c r="AU355" i="75" s="1"/>
  <c r="CL355" i="75"/>
  <c r="CQ355" i="75" s="1"/>
  <c r="N203" i="71"/>
  <c r="AV139" i="71"/>
  <c r="AV221" i="71"/>
  <c r="EC60" i="71"/>
  <c r="CB60" i="71"/>
  <c r="T46" i="71"/>
  <c r="AZ46" i="71" s="1"/>
  <c r="Q207" i="71"/>
  <c r="T207" i="71" s="1"/>
  <c r="CL207" i="71" s="1"/>
  <c r="Q289" i="71"/>
  <c r="AQ289" i="71" s="1"/>
  <c r="Q370" i="71"/>
  <c r="Q125" i="71"/>
  <c r="T125" i="71" s="1"/>
  <c r="AQ137" i="71"/>
  <c r="DX137" i="71" s="1"/>
  <c r="AV385" i="71"/>
  <c r="AZ385" i="71"/>
  <c r="AX385" i="71"/>
  <c r="AT385" i="71"/>
  <c r="DK125" i="75"/>
  <c r="CC143" i="71"/>
  <c r="DZ51" i="71"/>
  <c r="N85" i="71"/>
  <c r="AE115" i="71"/>
  <c r="H115" i="71"/>
  <c r="X115" i="71"/>
  <c r="FB308" i="71"/>
  <c r="FI347" i="75"/>
  <c r="FB354" i="75"/>
  <c r="DN367" i="75"/>
  <c r="DN368" i="75"/>
  <c r="T387" i="71"/>
  <c r="AW387" i="71" s="1"/>
  <c r="AQ280" i="71"/>
  <c r="N280" i="71"/>
  <c r="X280" i="71"/>
  <c r="DP52" i="75"/>
  <c r="DP51" i="75"/>
  <c r="AX214" i="71"/>
  <c r="AX132" i="71"/>
  <c r="CD53" i="71"/>
  <c r="DK126" i="75"/>
  <c r="CK41" i="75"/>
  <c r="CP41" i="75" s="1"/>
  <c r="CJ41" i="75"/>
  <c r="CO41" i="75" s="1"/>
  <c r="AB41" i="75"/>
  <c r="AI41" i="75"/>
  <c r="CL41" i="75"/>
  <c r="AE40" i="71"/>
  <c r="H40" i="71"/>
  <c r="AH40" i="71" s="1"/>
  <c r="X40" i="71"/>
  <c r="BT37" i="75"/>
  <c r="N125" i="71"/>
  <c r="FB335" i="75"/>
  <c r="AQ142" i="71"/>
  <c r="DZ50" i="71"/>
  <c r="CC210" i="71"/>
  <c r="DX303" i="71"/>
  <c r="DE195" i="75"/>
  <c r="N117" i="71"/>
  <c r="DU39" i="75"/>
  <c r="Q293" i="71"/>
  <c r="Q374" i="71"/>
  <c r="Q129" i="71"/>
  <c r="T129" i="71" s="1"/>
  <c r="Q211" i="71"/>
  <c r="T211" i="71" s="1"/>
  <c r="CL211" i="71" s="1"/>
  <c r="T50" i="71"/>
  <c r="AZ50" i="71" s="1"/>
  <c r="BI120" i="75"/>
  <c r="DP120" i="75" s="1"/>
  <c r="DE120" i="75"/>
  <c r="N288" i="71"/>
  <c r="X288" i="71"/>
  <c r="N121" i="71"/>
  <c r="CB54" i="71"/>
  <c r="AV215" i="71"/>
  <c r="AV133" i="71"/>
  <c r="EC54" i="71"/>
  <c r="AT137" i="71"/>
  <c r="DZ137" i="71"/>
  <c r="BI286" i="75"/>
  <c r="DP286" i="75" s="1"/>
  <c r="DE286" i="75"/>
  <c r="CC225" i="71"/>
  <c r="N294" i="71"/>
  <c r="X294" i="71"/>
  <c r="X329" i="71" s="1"/>
  <c r="AK301" i="71" s="1"/>
  <c r="BD301" i="71" s="1"/>
  <c r="CC222" i="71"/>
  <c r="ED222" i="71"/>
  <c r="FB352" i="75"/>
  <c r="FI345" i="75"/>
  <c r="FB345" i="75"/>
  <c r="FI338" i="75"/>
  <c r="DX132" i="71"/>
  <c r="X37" i="71"/>
  <c r="AE37" i="71"/>
  <c r="H37" i="71"/>
  <c r="AH37" i="71" s="1"/>
  <c r="FB99" i="75"/>
  <c r="FI92" i="75"/>
  <c r="ED226" i="71"/>
  <c r="CC226" i="71"/>
  <c r="N198" i="71"/>
  <c r="AQ198" i="71"/>
  <c r="AX377" i="71"/>
  <c r="AZ377" i="71"/>
  <c r="AV377" i="71"/>
  <c r="AT377" i="71"/>
  <c r="AZ131" i="71"/>
  <c r="DU47" i="75"/>
  <c r="FB93" i="75"/>
  <c r="Q206" i="71"/>
  <c r="T206" i="71" s="1"/>
  <c r="CL206" i="71" s="1"/>
  <c r="Q124" i="71"/>
  <c r="T124" i="71" s="1"/>
  <c r="Q369" i="71"/>
  <c r="Q288" i="71"/>
  <c r="T45" i="71"/>
  <c r="AZ45" i="71" s="1"/>
  <c r="AK360" i="75"/>
  <c r="AX276" i="75"/>
  <c r="BO37" i="75"/>
  <c r="AX195" i="75"/>
  <c r="AX116" i="75"/>
  <c r="DL37" i="75"/>
  <c r="CD49" i="71"/>
  <c r="AX128" i="71"/>
  <c r="AX210" i="71"/>
  <c r="DZ370" i="71"/>
  <c r="AW201" i="71"/>
  <c r="AW119" i="71"/>
  <c r="CC40" i="71"/>
  <c r="AY280" i="75"/>
  <c r="AY120" i="75"/>
  <c r="DM120" i="75" s="1"/>
  <c r="DM41" i="75"/>
  <c r="BP41" i="75"/>
  <c r="DW41" i="75" s="1"/>
  <c r="AY199" i="75"/>
  <c r="DM357" i="75"/>
  <c r="N282" i="71"/>
  <c r="X282" i="71"/>
  <c r="DZ142" i="71"/>
  <c r="AT142" i="71"/>
  <c r="N129" i="71"/>
  <c r="DM217" i="75"/>
  <c r="CU196" i="75"/>
  <c r="I306" i="45"/>
  <c r="M306" i="45" s="1"/>
  <c r="I135" i="45"/>
  <c r="I389" i="45"/>
  <c r="J51" i="45"/>
  <c r="AX51" i="45" s="1"/>
  <c r="I222" i="45"/>
  <c r="DP195" i="75"/>
  <c r="DZ362" i="71"/>
  <c r="FI23" i="75"/>
  <c r="FU13" i="75"/>
  <c r="FB30" i="75"/>
  <c r="AW388" i="71"/>
  <c r="AX388" i="71"/>
  <c r="AV388" i="71"/>
  <c r="AZ388" i="71"/>
  <c r="AT388" i="71"/>
  <c r="Q212" i="71"/>
  <c r="T212" i="71" s="1"/>
  <c r="CL212" i="71" s="1"/>
  <c r="Q294" i="71"/>
  <c r="Q375" i="71"/>
  <c r="Q130" i="71"/>
  <c r="T130" i="71" s="1"/>
  <c r="T51" i="71"/>
  <c r="AZ51" i="71" s="1"/>
  <c r="CD64" i="71"/>
  <c r="AX143" i="71"/>
  <c r="AX225" i="71"/>
  <c r="EE64" i="71"/>
  <c r="AW200" i="75"/>
  <c r="DK201" i="75" s="1"/>
  <c r="DK42" i="75"/>
  <c r="AW121" i="75"/>
  <c r="DK122" i="75" s="1"/>
  <c r="BN42" i="75"/>
  <c r="DU42" i="75" s="1"/>
  <c r="BA42" i="75"/>
  <c r="AW281" i="75"/>
  <c r="DK282" i="75" s="1"/>
  <c r="DM50" i="75"/>
  <c r="AY129" i="75"/>
  <c r="DM129" i="75" s="1"/>
  <c r="AY208" i="75"/>
  <c r="DM208" i="75" s="1"/>
  <c r="BP50" i="75"/>
  <c r="DW50" i="75" s="1"/>
  <c r="AY289" i="75"/>
  <c r="DM289" i="75" s="1"/>
  <c r="CC304" i="71"/>
  <c r="AZ304" i="71"/>
  <c r="ED378" i="71"/>
  <c r="AK355" i="75"/>
  <c r="DZ366" i="71"/>
  <c r="DP291" i="75"/>
  <c r="DP292" i="75"/>
  <c r="I136" i="45"/>
  <c r="I223" i="45"/>
  <c r="I390" i="45"/>
  <c r="J52" i="45"/>
  <c r="I307" i="45"/>
  <c r="I387" i="45"/>
  <c r="J49" i="45"/>
  <c r="AX49" i="45" s="1"/>
  <c r="I133" i="45"/>
  <c r="I220" i="45"/>
  <c r="I304" i="45"/>
  <c r="BA297" i="75"/>
  <c r="BO46" i="75"/>
  <c r="AX285" i="75"/>
  <c r="AX125" i="75"/>
  <c r="AX204" i="75"/>
  <c r="DL46" i="75"/>
  <c r="AB118" i="75"/>
  <c r="AI118" i="75"/>
  <c r="CL118" i="75"/>
  <c r="CK118" i="75"/>
  <c r="CJ118" i="75"/>
  <c r="CO119" i="75" s="1"/>
  <c r="AV222" i="71"/>
  <c r="EC61" i="71"/>
  <c r="CB61" i="71"/>
  <c r="AV140" i="71"/>
  <c r="BI282" i="75"/>
  <c r="DP282" i="75" s="1"/>
  <c r="DE282" i="75"/>
  <c r="DX45" i="71"/>
  <c r="AQ368" i="71"/>
  <c r="DX44" i="71"/>
  <c r="AU277" i="75"/>
  <c r="FB92" i="75"/>
  <c r="AE360" i="71"/>
  <c r="X360" i="71"/>
  <c r="H360" i="71"/>
  <c r="DB360" i="71" s="1"/>
  <c r="DG360" i="71" s="1"/>
  <c r="FB101" i="75"/>
  <c r="FI94" i="75"/>
  <c r="AU356" i="75"/>
  <c r="CO200" i="75"/>
  <c r="FI350" i="75"/>
  <c r="FB357" i="75"/>
  <c r="DL367" i="75"/>
  <c r="DL368" i="75"/>
  <c r="X116" i="71"/>
  <c r="AE116" i="71"/>
  <c r="H116" i="71"/>
  <c r="AH116" i="71" s="1"/>
  <c r="FB340" i="75"/>
  <c r="DM366" i="75"/>
  <c r="T306" i="71"/>
  <c r="CL306" i="71" s="1"/>
  <c r="AE306" i="71"/>
  <c r="DK277" i="75"/>
  <c r="N116" i="71"/>
  <c r="AQ116" i="71"/>
  <c r="DZ119" i="71"/>
  <c r="AT119" i="71"/>
  <c r="T376" i="71"/>
  <c r="DK286" i="75"/>
  <c r="X204" i="71"/>
  <c r="E43" i="71"/>
  <c r="E122" i="71"/>
  <c r="E367" i="71"/>
  <c r="H204" i="71"/>
  <c r="AH204" i="71" s="1"/>
  <c r="CC305" i="71"/>
  <c r="AX124" i="75"/>
  <c r="AX203" i="75"/>
  <c r="BA203" i="75" s="1"/>
  <c r="BO45" i="75"/>
  <c r="AX284" i="75"/>
  <c r="BA284" i="75" s="1"/>
  <c r="DL45" i="75"/>
  <c r="AQ46" i="71"/>
  <c r="AZ201" i="71"/>
  <c r="CN117" i="75"/>
  <c r="BT41" i="75"/>
  <c r="DN357" i="75"/>
  <c r="DZ39" i="71"/>
  <c r="N211" i="71"/>
  <c r="AT211" i="71" s="1"/>
  <c r="AQ211" i="71"/>
  <c r="DX211" i="71" s="1"/>
  <c r="E362" i="71"/>
  <c r="E117" i="71"/>
  <c r="X199" i="71"/>
  <c r="H199" i="71"/>
  <c r="AH199" i="71" s="1"/>
  <c r="E38" i="71"/>
  <c r="AX380" i="71"/>
  <c r="AZ380" i="71"/>
  <c r="AV380" i="71"/>
  <c r="AT380" i="71"/>
  <c r="CK120" i="75"/>
  <c r="CP120" i="75" s="1"/>
  <c r="CL120" i="75"/>
  <c r="CJ120" i="75"/>
  <c r="CO120" i="75" s="1"/>
  <c r="AB120" i="75"/>
  <c r="AI120" i="75"/>
  <c r="DK209" i="75"/>
  <c r="DU48" i="75"/>
  <c r="DU49" i="75"/>
  <c r="FI22" i="75"/>
  <c r="FB29" i="75"/>
  <c r="BI127" i="75"/>
  <c r="DE127" i="75"/>
  <c r="DE128" i="75"/>
  <c r="AQ372" i="71"/>
  <c r="DX373" i="71" s="1"/>
  <c r="BI126" i="75"/>
  <c r="DE126" i="75"/>
  <c r="BT47" i="75"/>
  <c r="BT81" i="75"/>
  <c r="BT82" i="75"/>
  <c r="BT83" i="75"/>
  <c r="BT78" i="75"/>
  <c r="BT80" i="75"/>
  <c r="BT79" i="75"/>
  <c r="BT54" i="75"/>
  <c r="BT53" i="75"/>
  <c r="BT60" i="75"/>
  <c r="BT62" i="75"/>
  <c r="BT49" i="75"/>
  <c r="BT61" i="75"/>
  <c r="BT57" i="75"/>
  <c r="BT59" i="75"/>
  <c r="BT56" i="75"/>
  <c r="BT65" i="75"/>
  <c r="BT55" i="75"/>
  <c r="BT64" i="75"/>
  <c r="BT58" i="75"/>
  <c r="BT63" i="75"/>
  <c r="BT52" i="75"/>
  <c r="BT40" i="75"/>
  <c r="FB334" i="75"/>
  <c r="AZ307" i="71"/>
  <c r="AW134" i="71"/>
  <c r="AW216" i="71"/>
  <c r="CC216" i="71" s="1"/>
  <c r="CC55" i="71"/>
  <c r="ED55" i="71"/>
  <c r="CR282" i="75"/>
  <c r="CW282" i="75" s="1"/>
  <c r="AX136" i="71"/>
  <c r="EE57" i="71"/>
  <c r="CD57" i="71"/>
  <c r="AX218" i="71"/>
  <c r="CD54" i="71"/>
  <c r="AX215" i="71"/>
  <c r="AX133" i="71"/>
  <c r="EE54" i="71"/>
  <c r="I394" i="45"/>
  <c r="I227" i="45"/>
  <c r="I311" i="45"/>
  <c r="M311" i="45" s="1"/>
  <c r="I140" i="45"/>
  <c r="J56" i="45"/>
  <c r="AX56" i="45" s="1"/>
  <c r="CC133" i="71"/>
  <c r="DX36" i="71"/>
  <c r="AQ360" i="71"/>
  <c r="DE277" i="75"/>
  <c r="BI277" i="75"/>
  <c r="DP277" i="75" s="1"/>
  <c r="DD197" i="71"/>
  <c r="DA197" i="71"/>
  <c r="DF197" i="71" s="1"/>
  <c r="DJ197" i="71" s="1"/>
  <c r="E202" i="45"/>
  <c r="F32" i="70"/>
  <c r="DC197" i="71"/>
  <c r="DH197" i="71" s="1"/>
  <c r="CB356" i="75"/>
  <c r="ED140" i="71"/>
  <c r="CC140" i="71"/>
  <c r="EE65" i="71"/>
  <c r="AX144" i="71"/>
  <c r="AX226" i="71"/>
  <c r="CD65" i="71"/>
  <c r="FB341" i="75"/>
  <c r="FI334" i="75"/>
  <c r="FB350" i="75"/>
  <c r="FI343" i="75"/>
  <c r="DL217" i="75"/>
  <c r="X361" i="71"/>
  <c r="AE361" i="71"/>
  <c r="H361" i="71"/>
  <c r="DN366" i="75"/>
  <c r="AZ224" i="71"/>
  <c r="DZ361" i="71"/>
  <c r="CC53" i="71"/>
  <c r="AW214" i="71"/>
  <c r="ED215" i="71" s="1"/>
  <c r="AW132" i="71"/>
  <c r="CC132" i="71" s="1"/>
  <c r="AQ376" i="71"/>
  <c r="DX53" i="71"/>
  <c r="CN119" i="75"/>
  <c r="DX141" i="71"/>
  <c r="AZ305" i="71"/>
  <c r="BA221" i="75"/>
  <c r="DP138" i="75"/>
  <c r="BI205" i="75"/>
  <c r="DP205" i="75" s="1"/>
  <c r="DE205" i="75"/>
  <c r="DW59" i="75"/>
  <c r="AZ119" i="71"/>
  <c r="CK117" i="75"/>
  <c r="CL117" i="75"/>
  <c r="AB117" i="75"/>
  <c r="AI117" i="75"/>
  <c r="CJ117" i="75"/>
  <c r="Q365" i="71"/>
  <c r="Q284" i="71"/>
  <c r="Q202" i="71"/>
  <c r="T202" i="71" s="1"/>
  <c r="CL202" i="71" s="1"/>
  <c r="Q120" i="71"/>
  <c r="T120" i="71" s="1"/>
  <c r="T41" i="71"/>
  <c r="AZ41" i="71" s="1"/>
  <c r="DL357" i="75"/>
  <c r="BP48" i="75"/>
  <c r="AY127" i="75"/>
  <c r="AY206" i="75"/>
  <c r="DM48" i="75"/>
  <c r="AY287" i="75"/>
  <c r="DM49" i="75"/>
  <c r="N200" i="71"/>
  <c r="DK276" i="75"/>
  <c r="N293" i="71"/>
  <c r="X293" i="71"/>
  <c r="AK293" i="71" s="1"/>
  <c r="BD293" i="71" s="1"/>
  <c r="AQ293" i="71"/>
  <c r="DX293" i="71" s="1"/>
  <c r="AZ300" i="71"/>
  <c r="DK43" i="75"/>
  <c r="DP216" i="75"/>
  <c r="DP217" i="75"/>
  <c r="AY205" i="75"/>
  <c r="DM47" i="75"/>
  <c r="AY126" i="75"/>
  <c r="DM126" i="75" s="1"/>
  <c r="AY286" i="75"/>
  <c r="DM286" i="75" s="1"/>
  <c r="BP47" i="75"/>
  <c r="DW47" i="75" s="1"/>
  <c r="BA50" i="75"/>
  <c r="DX304" i="71"/>
  <c r="DK278" i="75"/>
  <c r="DK206" i="75"/>
  <c r="DK207" i="75"/>
  <c r="N291" i="71"/>
  <c r="X291" i="71"/>
  <c r="AK291" i="71" s="1"/>
  <c r="BD291" i="71" s="1"/>
  <c r="AW123" i="75"/>
  <c r="AW202" i="75"/>
  <c r="DK203" i="75" s="1"/>
  <c r="BA44" i="75"/>
  <c r="BN44" i="75"/>
  <c r="DU44" i="75" s="1"/>
  <c r="AW283" i="75"/>
  <c r="DK284" i="75" s="1"/>
  <c r="DK44" i="75"/>
  <c r="DE121" i="75"/>
  <c r="AX290" i="75"/>
  <c r="DL290" i="75" s="1"/>
  <c r="AX209" i="75"/>
  <c r="DL209" i="75" s="1"/>
  <c r="AX130" i="75"/>
  <c r="DL130" i="75" s="1"/>
  <c r="DL51" i="75"/>
  <c r="BO51" i="75"/>
  <c r="DV51" i="75" s="1"/>
  <c r="AX378" i="71"/>
  <c r="AZ378" i="71"/>
  <c r="AV378" i="71"/>
  <c r="AT378" i="71"/>
  <c r="EE61" i="71"/>
  <c r="CD61" i="71"/>
  <c r="AX222" i="71"/>
  <c r="AX140" i="71"/>
  <c r="CC215" i="71"/>
  <c r="FB337" i="75"/>
  <c r="X287" i="71"/>
  <c r="AK287" i="71" s="1"/>
  <c r="BD287" i="71" s="1"/>
  <c r="N287" i="71"/>
  <c r="DZ36" i="71"/>
  <c r="AT36" i="71"/>
  <c r="DX49" i="71"/>
  <c r="AE36" i="71"/>
  <c r="X36" i="71"/>
  <c r="H36" i="71"/>
  <c r="AH36" i="71" s="1"/>
  <c r="CR37" i="75"/>
  <c r="E39" i="71"/>
  <c r="X200" i="71"/>
  <c r="E363" i="71"/>
  <c r="H200" i="71"/>
  <c r="E118" i="71"/>
  <c r="DE119" i="75"/>
  <c r="CP200" i="75"/>
  <c r="CR200" i="75" s="1"/>
  <c r="FB362" i="75"/>
  <c r="FI355" i="75"/>
  <c r="DC198" i="71"/>
  <c r="DD198" i="71"/>
  <c r="AA198" i="71"/>
  <c r="DA198" i="71"/>
  <c r="DF198" i="71" s="1"/>
  <c r="E203" i="45"/>
  <c r="CJ43" i="75"/>
  <c r="CL43" i="75"/>
  <c r="CK43" i="75"/>
  <c r="AI43" i="75"/>
  <c r="AB43" i="75"/>
  <c r="FI337" i="75"/>
  <c r="FB344" i="75"/>
  <c r="AZ142" i="71"/>
  <c r="CC144" i="71"/>
  <c r="ED144" i="71"/>
  <c r="FB98" i="75"/>
  <c r="DK117" i="75"/>
  <c r="BT195" i="75"/>
  <c r="AI195" i="75"/>
  <c r="CO198" i="75"/>
  <c r="CR198" i="75" s="1"/>
  <c r="AB116" i="75"/>
  <c r="AI116" i="75"/>
  <c r="CK116" i="75"/>
  <c r="CJ116" i="75"/>
  <c r="CL116" i="75"/>
  <c r="CP201" i="75"/>
  <c r="AX216" i="71"/>
  <c r="AX134" i="71"/>
  <c r="EE55" i="71"/>
  <c r="CD55" i="71"/>
  <c r="DV59" i="75"/>
  <c r="N289" i="71"/>
  <c r="X289" i="71"/>
  <c r="AK289" i="71" s="1"/>
  <c r="BD289" i="71" s="1"/>
  <c r="AT40" i="71"/>
  <c r="T364" i="71"/>
  <c r="AX199" i="75"/>
  <c r="DL199" i="75" s="1"/>
  <c r="AX280" i="75"/>
  <c r="DL280" i="75" s="1"/>
  <c r="BO41" i="75"/>
  <c r="DV41" i="75" s="1"/>
  <c r="AX120" i="75"/>
  <c r="DL120" i="75" s="1"/>
  <c r="DL41" i="75"/>
  <c r="Q291" i="71"/>
  <c r="Q127" i="71"/>
  <c r="T127" i="71" s="1"/>
  <c r="Q209" i="71"/>
  <c r="T209" i="71" s="1"/>
  <c r="CL209" i="71" s="1"/>
  <c r="Q372" i="71"/>
  <c r="T48" i="71"/>
  <c r="AZ48" i="71" s="1"/>
  <c r="N118" i="71"/>
  <c r="DK116" i="75"/>
  <c r="AV135" i="71"/>
  <c r="EC56" i="71"/>
  <c r="AV217" i="71"/>
  <c r="CB56" i="71"/>
  <c r="BP42" i="75"/>
  <c r="AY281" i="75"/>
  <c r="DM281" i="75" s="1"/>
  <c r="AY200" i="75"/>
  <c r="DM42" i="75"/>
  <c r="AY121" i="75"/>
  <c r="DM121" i="75" s="1"/>
  <c r="BT125" i="75"/>
  <c r="BT161" i="75"/>
  <c r="BT160" i="75"/>
  <c r="BT162" i="75"/>
  <c r="BT158" i="75"/>
  <c r="BT159" i="75"/>
  <c r="BT157" i="75"/>
  <c r="BT132" i="75"/>
  <c r="BT128" i="75"/>
  <c r="BT141" i="75"/>
  <c r="BT136" i="75"/>
  <c r="BT143" i="75"/>
  <c r="BT133" i="75"/>
  <c r="BT138" i="75"/>
  <c r="BT139" i="75"/>
  <c r="BT135" i="75"/>
  <c r="BT144" i="75"/>
  <c r="BT140" i="75"/>
  <c r="BT119" i="75"/>
  <c r="BT142" i="75"/>
  <c r="BT134" i="75"/>
  <c r="BT131" i="75"/>
  <c r="BT137" i="75"/>
  <c r="AQ47" i="71"/>
  <c r="Q208" i="71"/>
  <c r="T208" i="71" s="1"/>
  <c r="CL208" i="71" s="1"/>
  <c r="Q371" i="71"/>
  <c r="Q290" i="71"/>
  <c r="Q126" i="71"/>
  <c r="T126" i="71" s="1"/>
  <c r="T47" i="71"/>
  <c r="BA208" i="75"/>
  <c r="DK208" i="75"/>
  <c r="DK118" i="75"/>
  <c r="DK127" i="75"/>
  <c r="DK128" i="75"/>
  <c r="N209" i="71"/>
  <c r="AT209" i="71" s="1"/>
  <c r="DP121" i="75"/>
  <c r="AU285" i="75"/>
  <c r="AI42" i="75"/>
  <c r="CK42" i="75"/>
  <c r="CJ42" i="75"/>
  <c r="AB42" i="75"/>
  <c r="CL42" i="75"/>
  <c r="AV136" i="71"/>
  <c r="AV218" i="71"/>
  <c r="CB57" i="71"/>
  <c r="EC57" i="71"/>
  <c r="N205" i="71"/>
  <c r="DP48" i="75"/>
  <c r="DP49" i="75"/>
  <c r="E366" i="71"/>
  <c r="E121" i="71"/>
  <c r="E42" i="71"/>
  <c r="X203" i="71"/>
  <c r="H203" i="71"/>
  <c r="AH203" i="71" s="1"/>
  <c r="AV389" i="71"/>
  <c r="AZ389" i="71"/>
  <c r="AX389" i="71"/>
  <c r="AT389" i="71"/>
  <c r="FB353" i="75"/>
  <c r="FI346" i="75"/>
  <c r="FB355" i="75"/>
  <c r="FI348" i="75"/>
  <c r="DL366" i="75"/>
  <c r="AZ292" i="71"/>
  <c r="AI115" i="75"/>
  <c r="CJ115" i="75"/>
  <c r="CO115" i="75" s="1"/>
  <c r="CU115" i="75" s="1"/>
  <c r="CK115" i="75"/>
  <c r="CP115" i="75" s="1"/>
  <c r="CV115" i="75" s="1"/>
  <c r="CL115" i="75"/>
  <c r="AB115" i="75"/>
  <c r="BT199" i="75"/>
  <c r="AU199" i="75"/>
  <c r="AY118" i="75"/>
  <c r="AY197" i="75"/>
  <c r="DM198" i="75" s="1"/>
  <c r="AY278" i="75"/>
  <c r="DM279" i="75" s="1"/>
  <c r="BP39" i="75"/>
  <c r="DM39" i="75"/>
  <c r="CO201" i="75"/>
  <c r="FN305" i="71"/>
  <c r="FB305" i="71"/>
  <c r="FB97" i="75"/>
  <c r="N207" i="71"/>
  <c r="AT207" i="71" s="1"/>
  <c r="AQ207" i="71"/>
  <c r="T283" i="71"/>
  <c r="CL283" i="71" s="1"/>
  <c r="AE283" i="71"/>
  <c r="DZ363" i="71"/>
  <c r="DK195" i="75"/>
  <c r="DM361" i="75"/>
  <c r="DX300" i="71"/>
  <c r="AZ297" i="71"/>
  <c r="CR281" i="75"/>
  <c r="BO44" i="75"/>
  <c r="AX202" i="75"/>
  <c r="AX123" i="75"/>
  <c r="AX283" i="75"/>
  <c r="DL44" i="75"/>
  <c r="AX135" i="71"/>
  <c r="AX217" i="71"/>
  <c r="EE56" i="71"/>
  <c r="CD56" i="71"/>
  <c r="AQ42" i="71"/>
  <c r="AQ366" i="71" s="1"/>
  <c r="Q366" i="71"/>
  <c r="Q121" i="71"/>
  <c r="T121" i="71" s="1"/>
  <c r="Q203" i="71"/>
  <c r="T203" i="71" s="1"/>
  <c r="CL203" i="71" s="1"/>
  <c r="Q285" i="71"/>
  <c r="T42" i="71"/>
  <c r="AZ42" i="71" s="1"/>
  <c r="CV280" i="75"/>
  <c r="CN197" i="75"/>
  <c r="DK289" i="75"/>
  <c r="BA289" i="75"/>
  <c r="CV275" i="75"/>
  <c r="CW275" i="75"/>
  <c r="T382" i="71"/>
  <c r="CN39" i="75"/>
  <c r="AQ365" i="71"/>
  <c r="DX365" i="71" s="1"/>
  <c r="DX41" i="71"/>
  <c r="AW381" i="71"/>
  <c r="AV381" i="71"/>
  <c r="AZ381" i="71"/>
  <c r="AX381" i="71"/>
  <c r="AT381" i="71"/>
  <c r="DZ47" i="71"/>
  <c r="AT307" i="71"/>
  <c r="DZ368" i="71"/>
  <c r="N279" i="71"/>
  <c r="X279" i="71"/>
  <c r="AQ279" i="71"/>
  <c r="DX279" i="71" s="1"/>
  <c r="DX307" i="71"/>
  <c r="CP356" i="75"/>
  <c r="CR276" i="75"/>
  <c r="CW276" i="75" s="1"/>
  <c r="AQ367" i="71"/>
  <c r="CR195" i="75"/>
  <c r="CV195" i="75" s="1"/>
  <c r="I144" i="45"/>
  <c r="J60" i="45"/>
  <c r="I398" i="45"/>
  <c r="I315" i="45"/>
  <c r="M315" i="45" s="1"/>
  <c r="I231" i="45"/>
  <c r="FB351" i="75"/>
  <c r="FI344" i="75"/>
  <c r="AX196" i="75"/>
  <c r="DL38" i="75"/>
  <c r="AX117" i="75"/>
  <c r="DL117" i="75" s="1"/>
  <c r="BO38" i="75"/>
  <c r="DV38" i="75" s="1"/>
  <c r="AX277" i="75"/>
  <c r="DL277" i="75" s="1"/>
  <c r="DP287" i="75"/>
  <c r="DX380" i="71"/>
  <c r="DK363" i="75"/>
  <c r="DE199" i="75"/>
  <c r="BI199" i="75"/>
  <c r="DP199" i="75" s="1"/>
  <c r="CB59" i="71"/>
  <c r="AV220" i="71"/>
  <c r="AV138" i="71"/>
  <c r="EC59" i="71"/>
  <c r="BT39" i="75"/>
  <c r="AV379" i="71"/>
  <c r="AZ379" i="71"/>
  <c r="AX379" i="71"/>
  <c r="AT379" i="71"/>
  <c r="AT52" i="71"/>
  <c r="AQ201" i="71"/>
  <c r="DM364" i="75"/>
  <c r="BT48" i="75"/>
  <c r="DE131" i="75"/>
  <c r="BI130" i="75"/>
  <c r="DE130" i="75"/>
  <c r="FB339" i="75"/>
  <c r="DM280" i="75"/>
  <c r="ED298" i="71"/>
  <c r="CC298" i="71"/>
  <c r="T44" i="71"/>
  <c r="AZ44" i="71" s="1"/>
  <c r="Q368" i="71"/>
  <c r="Q287" i="71"/>
  <c r="Q123" i="71"/>
  <c r="T123" i="71" s="1"/>
  <c r="Q205" i="71"/>
  <c r="T205" i="71" s="1"/>
  <c r="CL205" i="71" s="1"/>
  <c r="AX121" i="75"/>
  <c r="AX200" i="75"/>
  <c r="DL200" i="75" s="1"/>
  <c r="AX281" i="75"/>
  <c r="BO42" i="75"/>
  <c r="DV42" i="75" s="1"/>
  <c r="DL42" i="75"/>
  <c r="AQ224" i="71"/>
  <c r="CU280" i="75"/>
  <c r="AX386" i="71"/>
  <c r="AV386" i="71"/>
  <c r="AZ386" i="71"/>
  <c r="AT386" i="71"/>
  <c r="AX126" i="75"/>
  <c r="DL126" i="75" s="1"/>
  <c r="DL47" i="75"/>
  <c r="AX286" i="75"/>
  <c r="BO47" i="75"/>
  <c r="DV47" i="75" s="1"/>
  <c r="AX205" i="75"/>
  <c r="DL205" i="75" s="1"/>
  <c r="CC220" i="71"/>
  <c r="DK129" i="75"/>
  <c r="BA129" i="75"/>
  <c r="DK356" i="75"/>
  <c r="AZ137" i="71"/>
  <c r="CK39" i="75"/>
  <c r="CP39" i="75" s="1"/>
  <c r="AI39" i="75"/>
  <c r="AB39" i="75"/>
  <c r="CJ39" i="75"/>
  <c r="CL39" i="75"/>
  <c r="AT306" i="71"/>
  <c r="DZ306" i="71"/>
  <c r="FN306" i="71" s="1"/>
  <c r="AA306" i="71"/>
  <c r="AW218" i="71"/>
  <c r="CC57" i="71"/>
  <c r="AW136" i="71"/>
  <c r="N126" i="71"/>
  <c r="CK121" i="75"/>
  <c r="CJ121" i="75"/>
  <c r="AB121" i="75"/>
  <c r="AI121" i="75"/>
  <c r="CL121" i="75"/>
  <c r="DX388" i="71"/>
  <c r="DX387" i="71"/>
  <c r="ED139" i="71"/>
  <c r="CC139" i="71"/>
  <c r="DP40" i="75"/>
  <c r="DP39" i="75"/>
  <c r="N123" i="71"/>
  <c r="N197" i="71"/>
  <c r="CN122" i="75"/>
  <c r="DZ367" i="71"/>
  <c r="CJ362" i="75"/>
  <c r="CO362" i="75" s="1"/>
  <c r="CL362" i="75"/>
  <c r="CQ362" i="75" s="1"/>
  <c r="AI362" i="75"/>
  <c r="AU362" i="75" s="1"/>
  <c r="AB362" i="75"/>
  <c r="BU362" i="75" s="1"/>
  <c r="CB362" i="75" s="1"/>
  <c r="CK362" i="75"/>
  <c r="CP362" i="75" s="1"/>
  <c r="AV226" i="71"/>
  <c r="AV144" i="71"/>
  <c r="EC65" i="71"/>
  <c r="CB65" i="71"/>
  <c r="FI351" i="75"/>
  <c r="FB358" i="75"/>
  <c r="DE287" i="75"/>
  <c r="AK295" i="71"/>
  <c r="BD295" i="71" s="1"/>
  <c r="FB104" i="75"/>
  <c r="FI97" i="75"/>
  <c r="CO278" i="75"/>
  <c r="CR278" i="75" s="1"/>
  <c r="DL298" i="75"/>
  <c r="CD59" i="71"/>
  <c r="AX138" i="71"/>
  <c r="EE59" i="71"/>
  <c r="AX220" i="71"/>
  <c r="I388" i="45"/>
  <c r="I134" i="45"/>
  <c r="J50" i="45"/>
  <c r="I305" i="45"/>
  <c r="I221" i="45"/>
  <c r="V324" i="75"/>
  <c r="BT285" i="75" s="1"/>
  <c r="AU290" i="75"/>
  <c r="DZ201" i="71"/>
  <c r="DL43" i="75"/>
  <c r="AX201" i="75"/>
  <c r="AX282" i="75"/>
  <c r="BO43" i="75"/>
  <c r="AX122" i="75"/>
  <c r="DL52" i="75"/>
  <c r="DE204" i="75"/>
  <c r="DE203" i="75"/>
  <c r="BI203" i="75"/>
  <c r="DP203" i="75" s="1"/>
  <c r="DP46" i="75"/>
  <c r="DN364" i="75"/>
  <c r="DL48" i="75"/>
  <c r="AX206" i="75"/>
  <c r="AX287" i="75"/>
  <c r="AX127" i="75"/>
  <c r="BA127" i="75" s="1"/>
  <c r="BO48" i="75"/>
  <c r="DL49" i="75"/>
  <c r="BA37" i="75"/>
  <c r="DN361" i="75"/>
  <c r="DW40" i="75"/>
  <c r="AZ298" i="71"/>
  <c r="AY123" i="75"/>
  <c r="BP44" i="75"/>
  <c r="AY202" i="75"/>
  <c r="AY283" i="75"/>
  <c r="DM44" i="75"/>
  <c r="DZ224" i="71"/>
  <c r="CP279" i="75"/>
  <c r="CD62" i="71"/>
  <c r="AX223" i="71"/>
  <c r="EE62" i="71"/>
  <c r="AX141" i="71"/>
  <c r="AW379" i="71"/>
  <c r="ED380" i="71" s="1"/>
  <c r="DK287" i="75"/>
  <c r="DK288" i="75"/>
  <c r="BI125" i="75"/>
  <c r="DE125" i="75"/>
  <c r="N127" i="71"/>
  <c r="AQ301" i="71"/>
  <c r="DX301" i="71" s="1"/>
  <c r="T301" i="71"/>
  <c r="CL301" i="71" s="1"/>
  <c r="AE301" i="71"/>
  <c r="CN358" i="75"/>
  <c r="DP281" i="75"/>
  <c r="DZ369" i="71"/>
  <c r="N202" i="71"/>
  <c r="DZ371" i="71"/>
  <c r="N115" i="71"/>
  <c r="AQ51" i="71"/>
  <c r="DX52" i="71" s="1"/>
  <c r="DP37" i="75"/>
  <c r="CJ122" i="75"/>
  <c r="CK122" i="75"/>
  <c r="AI122" i="75"/>
  <c r="CL122" i="75"/>
  <c r="AB122" i="75"/>
  <c r="AT131" i="71"/>
  <c r="DZ131" i="71"/>
  <c r="X286" i="71"/>
  <c r="AK286" i="71" s="1"/>
  <c r="BD286" i="71" s="1"/>
  <c r="N286" i="71"/>
  <c r="AQ286" i="71"/>
  <c r="FI352" i="75"/>
  <c r="FB359" i="75"/>
  <c r="Q117" i="71"/>
  <c r="T117" i="71" s="1"/>
  <c r="Q199" i="71"/>
  <c r="T199" i="71" s="1"/>
  <c r="T38" i="71"/>
  <c r="AZ38" i="71" s="1"/>
  <c r="Q281" i="71"/>
  <c r="AQ281" i="71" s="1"/>
  <c r="DX281" i="71" s="1"/>
  <c r="Q362" i="71"/>
  <c r="AX194" i="75"/>
  <c r="BO36" i="75"/>
  <c r="DV37" i="75" s="1"/>
  <c r="AX275" i="75"/>
  <c r="DL276" i="75" s="1"/>
  <c r="AX115" i="75"/>
  <c r="DZ295" i="71"/>
  <c r="AA295" i="71"/>
  <c r="AT295" i="71"/>
  <c r="AI357" i="75"/>
  <c r="AU357" i="75" s="1"/>
  <c r="CJ357" i="75"/>
  <c r="CO357" i="75" s="1"/>
  <c r="CL357" i="75"/>
  <c r="CQ357" i="75" s="1"/>
  <c r="AB357" i="75"/>
  <c r="BU357" i="75" s="1"/>
  <c r="CB357" i="75" s="1"/>
  <c r="CK357" i="75"/>
  <c r="CP357" i="75" s="1"/>
  <c r="AX383" i="71"/>
  <c r="AZ383" i="71"/>
  <c r="AV383" i="71"/>
  <c r="AT383" i="71"/>
  <c r="Q118" i="71"/>
  <c r="T118" i="71" s="1"/>
  <c r="T39" i="71"/>
  <c r="AZ39" i="71" s="1"/>
  <c r="Q282" i="71"/>
  <c r="AQ282" i="71" s="1"/>
  <c r="Q200" i="71"/>
  <c r="T200" i="71" s="1"/>
  <c r="Q363" i="71"/>
  <c r="H119" i="71"/>
  <c r="AH119" i="71" s="1"/>
  <c r="X119" i="71"/>
  <c r="AE119" i="71"/>
  <c r="DM292" i="75"/>
  <c r="AV216" i="71"/>
  <c r="EC55" i="71"/>
  <c r="AV134" i="71"/>
  <c r="CB55" i="71"/>
  <c r="AU202" i="75"/>
  <c r="BT202" i="75"/>
  <c r="DP290" i="75"/>
  <c r="DM43" i="75"/>
  <c r="AY122" i="75"/>
  <c r="AY201" i="75"/>
  <c r="DM201" i="75" s="1"/>
  <c r="BP43" i="75"/>
  <c r="DW43" i="75" s="1"/>
  <c r="AY282" i="75"/>
  <c r="DM282" i="75" s="1"/>
  <c r="DL210" i="75"/>
  <c r="DK45" i="75"/>
  <c r="FB342" i="75"/>
  <c r="FI335" i="75"/>
  <c r="DL361" i="75"/>
  <c r="AT292" i="71"/>
  <c r="DE117" i="75"/>
  <c r="BT129" i="75"/>
  <c r="DX138" i="71"/>
  <c r="DM138" i="75"/>
  <c r="DM371" i="75"/>
  <c r="DM370" i="75"/>
  <c r="AV141" i="71"/>
  <c r="CB62" i="71"/>
  <c r="EC62" i="71"/>
  <c r="AV223" i="71"/>
  <c r="AQ38" i="71"/>
  <c r="CC138" i="71"/>
  <c r="BA41" i="75"/>
  <c r="CN40" i="75"/>
  <c r="AT48" i="71"/>
  <c r="DZ48" i="71"/>
  <c r="AK306" i="71"/>
  <c r="BD306" i="71" s="1"/>
  <c r="BA216" i="75"/>
  <c r="DZ372" i="71"/>
  <c r="AZ219" i="71"/>
  <c r="AZ299" i="71"/>
  <c r="FB347" i="75"/>
  <c r="FI340" i="75"/>
  <c r="DL359" i="75"/>
  <c r="CK358" i="75"/>
  <c r="AI358" i="75"/>
  <c r="AU358" i="75" s="1"/>
  <c r="AB358" i="75"/>
  <c r="BU358" i="75" s="1"/>
  <c r="CB358" i="75" s="1"/>
  <c r="CL358" i="75"/>
  <c r="CQ359" i="75" s="1"/>
  <c r="CJ358" i="75"/>
  <c r="DZ45" i="71"/>
  <c r="AT45" i="71"/>
  <c r="N284" i="71"/>
  <c r="X284" i="71"/>
  <c r="AK284" i="71" s="1"/>
  <c r="BD284" i="71" s="1"/>
  <c r="AQ284" i="71"/>
  <c r="DX284" i="71" s="1"/>
  <c r="AZ308" i="71"/>
  <c r="AW384" i="71"/>
  <c r="ED385" i="71" s="1"/>
  <c r="AX384" i="71"/>
  <c r="AV384" i="71"/>
  <c r="AZ384" i="71"/>
  <c r="AT384" i="71"/>
  <c r="N290" i="71"/>
  <c r="X290" i="71"/>
  <c r="AK290" i="71" s="1"/>
  <c r="BD290" i="71" s="1"/>
  <c r="DN359" i="75"/>
  <c r="CC221" i="71"/>
  <c r="ED221" i="71"/>
  <c r="CI361" i="75"/>
  <c r="CN362" i="75" s="1"/>
  <c r="BA204" i="75"/>
  <c r="DK204" i="75"/>
  <c r="DZ219" i="71"/>
  <c r="N130" i="71"/>
  <c r="AQ130" i="71"/>
  <c r="BT194" i="75"/>
  <c r="AI194" i="75"/>
  <c r="AQ122" i="71"/>
  <c r="N122" i="71"/>
  <c r="DP42" i="75"/>
  <c r="FB346" i="75"/>
  <c r="FI339" i="75"/>
  <c r="BP38" i="75"/>
  <c r="AY277" i="75"/>
  <c r="AY196" i="75"/>
  <c r="DM38" i="75"/>
  <c r="AY117" i="75"/>
  <c r="AY275" i="75"/>
  <c r="AY194" i="75"/>
  <c r="AY115" i="75"/>
  <c r="BP36" i="75"/>
  <c r="DZ283" i="71"/>
  <c r="AA283" i="71"/>
  <c r="ED297" i="71"/>
  <c r="FB100" i="75"/>
  <c r="FI93" i="75"/>
  <c r="CP119" i="75"/>
  <c r="FB338" i="75"/>
  <c r="DL138" i="75"/>
  <c r="ED53" i="71"/>
  <c r="AK357" i="75"/>
  <c r="CB359" i="75"/>
  <c r="AQ213" i="71"/>
  <c r="AX278" i="75"/>
  <c r="AX197" i="75"/>
  <c r="BO39" i="75"/>
  <c r="AX118" i="75"/>
  <c r="DL39" i="75"/>
  <c r="AA201" i="71"/>
  <c r="DA201" i="71"/>
  <c r="DC201" i="71"/>
  <c r="DD201" i="71"/>
  <c r="E206" i="45"/>
  <c r="DW53" i="75"/>
  <c r="DW52" i="75"/>
  <c r="DE285" i="75"/>
  <c r="DE284" i="75"/>
  <c r="BI284" i="75"/>
  <c r="DP284" i="75" s="1"/>
  <c r="DP202" i="75"/>
  <c r="CI360" i="75"/>
  <c r="CN360" i="75" s="1"/>
  <c r="AY276" i="75"/>
  <c r="BP37" i="75"/>
  <c r="AY195" i="75"/>
  <c r="AY116" i="75"/>
  <c r="DM37" i="75"/>
  <c r="I128" i="45"/>
  <c r="I215" i="45"/>
  <c r="I382" i="45"/>
  <c r="J44" i="45"/>
  <c r="I299" i="45"/>
  <c r="M299" i="45" s="1"/>
  <c r="BA45" i="75"/>
  <c r="AT304" i="71"/>
  <c r="DL364" i="75"/>
  <c r="FB333" i="75"/>
  <c r="FI333" i="75" s="1"/>
  <c r="DM119" i="75"/>
  <c r="BT204" i="75"/>
  <c r="AU204" i="75"/>
  <c r="BT44" i="75"/>
  <c r="DN371" i="75"/>
  <c r="DN370" i="75"/>
  <c r="I395" i="45"/>
  <c r="J57" i="45"/>
  <c r="I141" i="45"/>
  <c r="I165" i="45" s="1"/>
  <c r="I228" i="45"/>
  <c r="I252" i="45" s="1"/>
  <c r="I81" i="45"/>
  <c r="I312" i="45"/>
  <c r="X281" i="71"/>
  <c r="AK281" i="71" s="1"/>
  <c r="BD281" i="71" s="1"/>
  <c r="N281" i="71"/>
  <c r="DK290" i="75"/>
  <c r="BA199" i="75" l="1"/>
  <c r="DG198" i="71"/>
  <c r="DM199" i="75"/>
  <c r="CP42" i="75"/>
  <c r="DM200" i="75"/>
  <c r="CO39" i="75"/>
  <c r="DH198" i="71"/>
  <c r="CW199" i="75"/>
  <c r="CO356" i="75"/>
  <c r="DL122" i="75"/>
  <c r="DV39" i="75"/>
  <c r="DL197" i="75"/>
  <c r="BA116" i="75"/>
  <c r="CV276" i="75"/>
  <c r="CU282" i="75"/>
  <c r="DW42" i="75"/>
  <c r="DL118" i="75"/>
  <c r="DL201" i="75"/>
  <c r="EF280" i="75"/>
  <c r="CU276" i="75"/>
  <c r="DP119" i="75"/>
  <c r="DL116" i="75"/>
  <c r="AQ374" i="71"/>
  <c r="DX374" i="71" s="1"/>
  <c r="CR277" i="75"/>
  <c r="CU277" i="75" s="1"/>
  <c r="AT203" i="71"/>
  <c r="BA290" i="75"/>
  <c r="AT204" i="71"/>
  <c r="AT47" i="71"/>
  <c r="AZ47" i="71"/>
  <c r="AT212" i="71"/>
  <c r="DM195" i="75"/>
  <c r="DM291" i="75"/>
  <c r="AQ202" i="71"/>
  <c r="AT202" i="71"/>
  <c r="AT200" i="71"/>
  <c r="DB202" i="71"/>
  <c r="DG202" i="71" s="1"/>
  <c r="AH202" i="71"/>
  <c r="AQ129" i="71"/>
  <c r="DX129" i="71" s="1"/>
  <c r="BA287" i="75"/>
  <c r="DB115" i="71"/>
  <c r="DG115" i="71" s="1"/>
  <c r="AH115" i="71"/>
  <c r="AT199" i="71"/>
  <c r="CO121" i="75"/>
  <c r="AT205" i="71"/>
  <c r="AT37" i="71"/>
  <c r="AZ37" i="71"/>
  <c r="AA197" i="71"/>
  <c r="AT206" i="71"/>
  <c r="AT208" i="71"/>
  <c r="AQ126" i="71"/>
  <c r="DX220" i="71"/>
  <c r="DB200" i="71"/>
  <c r="DG201" i="71" s="1"/>
  <c r="AH200" i="71"/>
  <c r="DP283" i="75"/>
  <c r="DX40" i="71"/>
  <c r="CP358" i="75"/>
  <c r="CQ361" i="75"/>
  <c r="ED216" i="71"/>
  <c r="CU355" i="75"/>
  <c r="CV355" i="75"/>
  <c r="CQ356" i="75"/>
  <c r="CW355" i="75"/>
  <c r="AQ127" i="71"/>
  <c r="AQ115" i="71"/>
  <c r="DX115" i="71" s="1"/>
  <c r="AE204" i="71"/>
  <c r="AQ123" i="71"/>
  <c r="AK282" i="71"/>
  <c r="BD282" i="71" s="1"/>
  <c r="DL286" i="75"/>
  <c r="DX43" i="71"/>
  <c r="DM276" i="75"/>
  <c r="DM122" i="75"/>
  <c r="CO42" i="75"/>
  <c r="ED305" i="71"/>
  <c r="CV199" i="75"/>
  <c r="DL282" i="75"/>
  <c r="DM205" i="75"/>
  <c r="DL131" i="75"/>
  <c r="CR357" i="75"/>
  <c r="CT357" i="75" s="1"/>
  <c r="EF357" i="75" s="1"/>
  <c r="CP121" i="75"/>
  <c r="CR121" i="75" s="1"/>
  <c r="CT199" i="75"/>
  <c r="DL278" i="75"/>
  <c r="DX42" i="71"/>
  <c r="DM116" i="75"/>
  <c r="DM117" i="75"/>
  <c r="BA194" i="75"/>
  <c r="DM196" i="75"/>
  <c r="DL121" i="75"/>
  <c r="CU195" i="75"/>
  <c r="CO358" i="75"/>
  <c r="DX367" i="71"/>
  <c r="CV277" i="75"/>
  <c r="CT276" i="75"/>
  <c r="EF276" i="75" s="1"/>
  <c r="EG276" i="75" s="1"/>
  <c r="DV44" i="75"/>
  <c r="AQ125" i="71"/>
  <c r="ED389" i="71"/>
  <c r="BT290" i="75"/>
  <c r="DL204" i="75"/>
  <c r="BA115" i="75"/>
  <c r="DL125" i="75"/>
  <c r="AK280" i="71"/>
  <c r="BD280" i="71" s="1"/>
  <c r="ED42" i="71"/>
  <c r="CC42" i="71"/>
  <c r="AW203" i="71"/>
  <c r="AW121" i="71"/>
  <c r="DX282" i="71"/>
  <c r="DX283" i="71"/>
  <c r="CR362" i="75"/>
  <c r="CU362" i="75" s="1"/>
  <c r="CU278" i="75"/>
  <c r="CW278" i="75"/>
  <c r="CT278" i="75"/>
  <c r="CC295" i="71"/>
  <c r="AQ362" i="71"/>
  <c r="DX38" i="71"/>
  <c r="DB119" i="71"/>
  <c r="DA119" i="71"/>
  <c r="DD119" i="71"/>
  <c r="AA119" i="71"/>
  <c r="DC119" i="71"/>
  <c r="AA286" i="71"/>
  <c r="DZ286" i="71"/>
  <c r="CD141" i="71"/>
  <c r="EE141" i="71"/>
  <c r="DL206" i="75"/>
  <c r="DL207" i="75"/>
  <c r="DZ123" i="71"/>
  <c r="AT123" i="71"/>
  <c r="DX224" i="71"/>
  <c r="DX225" i="71"/>
  <c r="EE58" i="71"/>
  <c r="AX219" i="71"/>
  <c r="EE220" i="71" s="1"/>
  <c r="CD58" i="71"/>
  <c r="AX137" i="71"/>
  <c r="AZ203" i="71"/>
  <c r="AE203" i="71"/>
  <c r="DX47" i="71"/>
  <c r="AQ371" i="71"/>
  <c r="FB120" i="75"/>
  <c r="FI113" i="75"/>
  <c r="DJ198" i="71"/>
  <c r="DO198" i="71" s="1"/>
  <c r="AE200" i="71"/>
  <c r="AA287" i="71"/>
  <c r="DZ287" i="71"/>
  <c r="E31" i="45"/>
  <c r="E369" i="45"/>
  <c r="E115" i="45"/>
  <c r="F202" i="45"/>
  <c r="AJ202" i="45" s="1"/>
  <c r="AM202" i="45" s="1"/>
  <c r="FB43" i="75"/>
  <c r="FI36" i="75"/>
  <c r="FU26" i="75"/>
  <c r="AA199" i="71"/>
  <c r="DA199" i="71"/>
  <c r="DF199" i="71" s="1"/>
  <c r="E204" i="45"/>
  <c r="DC199" i="71"/>
  <c r="DH199" i="71" s="1"/>
  <c r="DD199" i="71"/>
  <c r="FB20" i="75"/>
  <c r="AV213" i="71"/>
  <c r="CB52" i="71"/>
  <c r="AV131" i="71"/>
  <c r="EC140" i="71"/>
  <c r="CB140" i="71"/>
  <c r="AX52" i="45"/>
  <c r="BA52" i="45" s="1"/>
  <c r="J136" i="45"/>
  <c r="AW136" i="45" s="1"/>
  <c r="J390" i="45"/>
  <c r="J307" i="45"/>
  <c r="K57" i="72"/>
  <c r="AW52" i="45"/>
  <c r="J223" i="45"/>
  <c r="AW223" i="45" s="1"/>
  <c r="T375" i="71"/>
  <c r="T85" i="71"/>
  <c r="H40" i="70"/>
  <c r="DL195" i="75"/>
  <c r="FN303" i="71"/>
  <c r="FB303" i="71"/>
  <c r="DZ125" i="71"/>
  <c r="AT125" i="71"/>
  <c r="AW207" i="71"/>
  <c r="AW125" i="71"/>
  <c r="CC46" i="71"/>
  <c r="ED46" i="71"/>
  <c r="DM290" i="75"/>
  <c r="J397" i="45"/>
  <c r="AX397" i="45" s="1"/>
  <c r="K64" i="72"/>
  <c r="J143" i="45"/>
  <c r="AW143" i="45" s="1"/>
  <c r="J230" i="45"/>
  <c r="AW230" i="45" s="1"/>
  <c r="AW59" i="45"/>
  <c r="J314" i="45"/>
  <c r="AZ116" i="71"/>
  <c r="DM203" i="75"/>
  <c r="CB214" i="71"/>
  <c r="CB296" i="71"/>
  <c r="T367" i="71"/>
  <c r="CV278" i="75"/>
  <c r="AW48" i="45"/>
  <c r="J303" i="45"/>
  <c r="AX303" i="45" s="1"/>
  <c r="K53" i="72"/>
  <c r="J219" i="45"/>
  <c r="AW219" i="45" s="1"/>
  <c r="J132" i="45"/>
  <c r="AW132" i="45" s="1"/>
  <c r="J386" i="45"/>
  <c r="T360" i="71"/>
  <c r="AW360" i="71" s="1"/>
  <c r="F40" i="70"/>
  <c r="CB225" i="71"/>
  <c r="BA196" i="75"/>
  <c r="DL196" i="75"/>
  <c r="I137" i="45"/>
  <c r="I224" i="45"/>
  <c r="I308" i="45"/>
  <c r="M308" i="45" s="1"/>
  <c r="I391" i="45"/>
  <c r="J53" i="45"/>
  <c r="AX53" i="45" s="1"/>
  <c r="BA54" i="45" s="1"/>
  <c r="AZ121" i="71"/>
  <c r="CW281" i="75"/>
  <c r="CT281" i="75"/>
  <c r="DB203" i="71"/>
  <c r="DA203" i="71"/>
  <c r="DC203" i="71"/>
  <c r="E208" i="45"/>
  <c r="DD203" i="71"/>
  <c r="AA203" i="71"/>
  <c r="FI107" i="75"/>
  <c r="FB114" i="75"/>
  <c r="FI106" i="75"/>
  <c r="FB113" i="75"/>
  <c r="DZ289" i="71"/>
  <c r="AA289" i="71"/>
  <c r="DZ293" i="71"/>
  <c r="AA293" i="71"/>
  <c r="AW120" i="71"/>
  <c r="CC41" i="71"/>
  <c r="AW202" i="71"/>
  <c r="ED41" i="71"/>
  <c r="DL197" i="71"/>
  <c r="DO197" i="71"/>
  <c r="K61" i="72"/>
  <c r="J394" i="45"/>
  <c r="J227" i="45"/>
  <c r="AW227" i="45" s="1"/>
  <c r="AW56" i="45"/>
  <c r="J311" i="45"/>
  <c r="J140" i="45"/>
  <c r="AW140" i="45" s="1"/>
  <c r="CB307" i="71"/>
  <c r="FI27" i="75"/>
  <c r="FB34" i="75"/>
  <c r="FU17" i="75"/>
  <c r="AE199" i="71"/>
  <c r="DB204" i="71"/>
  <c r="DC204" i="71"/>
  <c r="DD204" i="71"/>
  <c r="AA204" i="71"/>
  <c r="DA204" i="71"/>
  <c r="E209" i="45"/>
  <c r="EE52" i="71"/>
  <c r="AX131" i="71"/>
  <c r="EE132" i="71" s="1"/>
  <c r="CD52" i="71"/>
  <c r="AX213" i="71"/>
  <c r="AZ306" i="71"/>
  <c r="EC307" i="71"/>
  <c r="CU200" i="75"/>
  <c r="EC304" i="71"/>
  <c r="CB304" i="71"/>
  <c r="AZ130" i="71"/>
  <c r="T164" i="71"/>
  <c r="DZ282" i="71"/>
  <c r="AA282" i="71"/>
  <c r="DX198" i="71"/>
  <c r="T374" i="71"/>
  <c r="DZ280" i="71"/>
  <c r="AA280" i="71"/>
  <c r="AZ125" i="71"/>
  <c r="DP209" i="75"/>
  <c r="DP210" i="75"/>
  <c r="T198" i="71"/>
  <c r="AT198" i="71" s="1"/>
  <c r="AE198" i="71"/>
  <c r="DM284" i="75"/>
  <c r="DX302" i="71"/>
  <c r="AZ122" i="71"/>
  <c r="AE279" i="71"/>
  <c r="T279" i="71"/>
  <c r="CL279" i="71" s="1"/>
  <c r="AT43" i="71"/>
  <c r="FI18" i="75"/>
  <c r="FB25" i="75"/>
  <c r="ED217" i="71"/>
  <c r="CC217" i="71"/>
  <c r="ED58" i="71"/>
  <c r="AW137" i="71"/>
  <c r="CC58" i="71"/>
  <c r="AW219" i="71"/>
  <c r="ED59" i="71"/>
  <c r="EB355" i="75"/>
  <c r="EC355" i="75" s="1"/>
  <c r="ED355" i="75" s="1"/>
  <c r="BZ355" i="75" s="1"/>
  <c r="FE333" i="75" s="1"/>
  <c r="EJ355" i="75"/>
  <c r="EK355" i="75" s="1"/>
  <c r="EL355" i="75" s="1"/>
  <c r="BW355" i="75" s="1"/>
  <c r="EF355" i="75"/>
  <c r="EG355" i="75" s="1"/>
  <c r="EH355" i="75" s="1"/>
  <c r="BV355" i="75" s="1"/>
  <c r="CL200" i="71"/>
  <c r="AZ200" i="71"/>
  <c r="AW199" i="71"/>
  <c r="AW117" i="71"/>
  <c r="CC38" i="71"/>
  <c r="FN301" i="71"/>
  <c r="FB301" i="71"/>
  <c r="EE223" i="71"/>
  <c r="CD223" i="71"/>
  <c r="CD298" i="71"/>
  <c r="EE298" i="71"/>
  <c r="CD297" i="71"/>
  <c r="EE297" i="71"/>
  <c r="CC283" i="71"/>
  <c r="FB108" i="75"/>
  <c r="FI101" i="75"/>
  <c r="FI111" i="75"/>
  <c r="FB118" i="75"/>
  <c r="CU198" i="75"/>
  <c r="AT41" i="71"/>
  <c r="T365" i="71"/>
  <c r="CR119" i="75"/>
  <c r="EE226" i="71"/>
  <c r="CD226" i="71"/>
  <c r="CD136" i="71"/>
  <c r="EE136" i="71"/>
  <c r="FB44" i="75"/>
  <c r="FU27" i="75"/>
  <c r="FI37" i="75"/>
  <c r="DP127" i="75"/>
  <c r="DP128" i="75"/>
  <c r="CV281" i="75"/>
  <c r="X367" i="71"/>
  <c r="AE367" i="71"/>
  <c r="H367" i="71"/>
  <c r="DB367" i="71" s="1"/>
  <c r="I131" i="45"/>
  <c r="I302" i="45"/>
  <c r="I385" i="45"/>
  <c r="I218" i="45"/>
  <c r="J47" i="45"/>
  <c r="AX47" i="45" s="1"/>
  <c r="DL285" i="75"/>
  <c r="BA121" i="75"/>
  <c r="DK121" i="75"/>
  <c r="CC119" i="71"/>
  <c r="DZ198" i="71"/>
  <c r="CB133" i="71"/>
  <c r="EC133" i="71"/>
  <c r="AZ211" i="71"/>
  <c r="DU43" i="75"/>
  <c r="FB16" i="75"/>
  <c r="CP359" i="75"/>
  <c r="DX280" i="71"/>
  <c r="DM209" i="75"/>
  <c r="EE303" i="71"/>
  <c r="CD303" i="71"/>
  <c r="T280" i="71"/>
  <c r="AE280" i="71"/>
  <c r="DM124" i="75"/>
  <c r="DM197" i="71"/>
  <c r="AZ204" i="71"/>
  <c r="M303" i="45"/>
  <c r="AQ208" i="71"/>
  <c r="DX208" i="71" s="1"/>
  <c r="ED135" i="71"/>
  <c r="CC135" i="71"/>
  <c r="AE202" i="71"/>
  <c r="DM277" i="75"/>
  <c r="DZ130" i="71"/>
  <c r="AT130" i="71"/>
  <c r="DZ290" i="71"/>
  <c r="AA290" i="71"/>
  <c r="CC308" i="71"/>
  <c r="ED308" i="71"/>
  <c r="T282" i="71"/>
  <c r="CL282" i="71" s="1"/>
  <c r="AE282" i="71"/>
  <c r="EC298" i="71"/>
  <c r="CB298" i="71"/>
  <c r="CD138" i="71"/>
  <c r="AT126" i="71"/>
  <c r="DZ126" i="71"/>
  <c r="DL281" i="75"/>
  <c r="EE379" i="71"/>
  <c r="DX366" i="71"/>
  <c r="CR201" i="75"/>
  <c r="CU201" i="75" s="1"/>
  <c r="H42" i="71"/>
  <c r="AH42" i="71" s="1"/>
  <c r="X42" i="71"/>
  <c r="AE42" i="71"/>
  <c r="AQ205" i="71"/>
  <c r="BA118" i="75"/>
  <c r="FI104" i="75"/>
  <c r="FB111" i="75"/>
  <c r="FI98" i="75"/>
  <c r="FB105" i="75"/>
  <c r="AQ118" i="71"/>
  <c r="DN198" i="71"/>
  <c r="H39" i="71"/>
  <c r="AH39" i="71" s="1"/>
  <c r="X39" i="71"/>
  <c r="AE39" i="71"/>
  <c r="BA206" i="75"/>
  <c r="BA276" i="75"/>
  <c r="AZ120" i="71"/>
  <c r="DB361" i="71"/>
  <c r="DG361" i="71" s="1"/>
  <c r="DC361" i="71"/>
  <c r="DD361" i="71"/>
  <c r="DA361" i="71"/>
  <c r="EE144" i="71"/>
  <c r="CD144" i="71"/>
  <c r="CT282" i="75"/>
  <c r="CC307" i="71"/>
  <c r="FU18" i="75"/>
  <c r="FB35" i="75"/>
  <c r="FI28" i="75"/>
  <c r="AE117" i="71"/>
  <c r="H117" i="71"/>
  <c r="AH117" i="71" s="1"/>
  <c r="X117" i="71"/>
  <c r="X122" i="71"/>
  <c r="AE122" i="71"/>
  <c r="H122" i="71"/>
  <c r="CB222" i="71"/>
  <c r="EC222" i="71"/>
  <c r="DV46" i="75"/>
  <c r="CD304" i="71"/>
  <c r="EE304" i="71"/>
  <c r="AQ294" i="71"/>
  <c r="DX294" i="71" s="1"/>
  <c r="T294" i="71"/>
  <c r="CL294" i="71" s="1"/>
  <c r="AE294" i="71"/>
  <c r="AE329" i="71" s="1"/>
  <c r="CC201" i="71"/>
  <c r="AK294" i="71"/>
  <c r="BD294" i="71" s="1"/>
  <c r="AK325" i="71"/>
  <c r="BI325" i="71"/>
  <c r="BI324" i="71"/>
  <c r="AK324" i="71"/>
  <c r="AK326" i="71"/>
  <c r="BI326" i="71"/>
  <c r="AK323" i="71"/>
  <c r="BI323" i="71"/>
  <c r="BI322" i="71"/>
  <c r="AK322" i="71"/>
  <c r="BI321" i="71"/>
  <c r="AK321" i="71"/>
  <c r="AK305" i="71"/>
  <c r="BD305" i="71" s="1"/>
  <c r="AK297" i="71"/>
  <c r="BD297" i="71" s="1"/>
  <c r="AK307" i="71"/>
  <c r="BD307" i="71" s="1"/>
  <c r="AK304" i="71"/>
  <c r="BD304" i="71" s="1"/>
  <c r="AK303" i="71"/>
  <c r="BD303" i="71" s="1"/>
  <c r="AK299" i="71"/>
  <c r="BD299" i="71" s="1"/>
  <c r="AK300" i="71"/>
  <c r="BD300" i="71" s="1"/>
  <c r="AK296" i="71"/>
  <c r="BD296" i="71" s="1"/>
  <c r="AK292" i="71"/>
  <c r="BD292" i="71" s="1"/>
  <c r="AK302" i="71"/>
  <c r="BD302" i="71" s="1"/>
  <c r="AK298" i="71"/>
  <c r="BD298" i="71" s="1"/>
  <c r="AK308" i="71"/>
  <c r="BD308" i="71" s="1"/>
  <c r="EC215" i="71"/>
  <c r="CB215" i="71"/>
  <c r="AZ129" i="71"/>
  <c r="T289" i="71"/>
  <c r="CL289" i="71" s="1"/>
  <c r="AE289" i="71"/>
  <c r="DM130" i="75"/>
  <c r="CB303" i="71"/>
  <c r="EC303" i="71"/>
  <c r="DM210" i="75"/>
  <c r="DM198" i="71"/>
  <c r="AX55" i="45"/>
  <c r="BA55" i="45" s="1"/>
  <c r="AW55" i="45"/>
  <c r="J310" i="45"/>
  <c r="J226" i="45"/>
  <c r="AW226" i="45" s="1"/>
  <c r="K60" i="72"/>
  <c r="J393" i="45"/>
  <c r="AX393" i="45" s="1"/>
  <c r="J139" i="45"/>
  <c r="AW139" i="45" s="1"/>
  <c r="BT240" i="75"/>
  <c r="BT239" i="75"/>
  <c r="BT236" i="75"/>
  <c r="BT241" i="75"/>
  <c r="BT237" i="75"/>
  <c r="BT238" i="75"/>
  <c r="BT213" i="75"/>
  <c r="BT223" i="75"/>
  <c r="BT211" i="75"/>
  <c r="BT220" i="75"/>
  <c r="BT207" i="75"/>
  <c r="BT217" i="75"/>
  <c r="BT214" i="75"/>
  <c r="BT219" i="75"/>
  <c r="BT212" i="75"/>
  <c r="BT215" i="75"/>
  <c r="BT210" i="75"/>
  <c r="BT218" i="75"/>
  <c r="BT198" i="75"/>
  <c r="BT216" i="75"/>
  <c r="BT221" i="75"/>
  <c r="BT222" i="75"/>
  <c r="BT201" i="75"/>
  <c r="BT197" i="75"/>
  <c r="BT200" i="75"/>
  <c r="BT208" i="75"/>
  <c r="BT205" i="75"/>
  <c r="BT206" i="75"/>
  <c r="BT196" i="75"/>
  <c r="BT203" i="75"/>
  <c r="FB24" i="75"/>
  <c r="FI17" i="75"/>
  <c r="T197" i="71"/>
  <c r="AT197" i="71" s="1"/>
  <c r="AE197" i="71"/>
  <c r="DZ208" i="71"/>
  <c r="X120" i="71"/>
  <c r="AE120" i="71"/>
  <c r="H120" i="71"/>
  <c r="AH120" i="71" s="1"/>
  <c r="CV196" i="75"/>
  <c r="CW196" i="75"/>
  <c r="M312" i="45"/>
  <c r="M336" i="45" s="1"/>
  <c r="I336" i="45"/>
  <c r="EC223" i="71"/>
  <c r="CB223" i="71"/>
  <c r="EC308" i="71"/>
  <c r="CB308" i="71"/>
  <c r="CW357" i="75"/>
  <c r="E35" i="45"/>
  <c r="E373" i="45"/>
  <c r="E119" i="45"/>
  <c r="F206" i="45"/>
  <c r="AJ206" i="45" s="1"/>
  <c r="DW38" i="75"/>
  <c r="EC141" i="71"/>
  <c r="CB141" i="71"/>
  <c r="T363" i="71"/>
  <c r="AE281" i="71"/>
  <c r="T281" i="71"/>
  <c r="CL281" i="71" s="1"/>
  <c r="AT127" i="71"/>
  <c r="DZ127" i="71"/>
  <c r="CC136" i="71"/>
  <c r="ED136" i="71"/>
  <c r="AT283" i="71"/>
  <c r="AZ283" i="71"/>
  <c r="X121" i="71"/>
  <c r="AE121" i="71"/>
  <c r="H121" i="71"/>
  <c r="DZ205" i="71"/>
  <c r="FB119" i="75"/>
  <c r="FI112" i="75"/>
  <c r="FI102" i="75"/>
  <c r="FB109" i="75"/>
  <c r="DZ118" i="71"/>
  <c r="AT118" i="71"/>
  <c r="EC378" i="71"/>
  <c r="BA283" i="75"/>
  <c r="DK283" i="75"/>
  <c r="AQ200" i="71"/>
  <c r="AZ202" i="71"/>
  <c r="FB38" i="75"/>
  <c r="FI31" i="75"/>
  <c r="FU21" i="75"/>
  <c r="CR120" i="75"/>
  <c r="CV120" i="75" s="1"/>
  <c r="X362" i="71"/>
  <c r="AE362" i="71"/>
  <c r="H362" i="71"/>
  <c r="X43" i="71"/>
  <c r="AE43" i="71"/>
  <c r="H43" i="71"/>
  <c r="AX376" i="71"/>
  <c r="AZ376" i="71"/>
  <c r="AV376" i="71"/>
  <c r="EC377" i="71" s="1"/>
  <c r="AT376" i="71"/>
  <c r="CO118" i="75"/>
  <c r="DK200" i="75"/>
  <c r="BA200" i="75"/>
  <c r="AZ212" i="71"/>
  <c r="T247" i="71"/>
  <c r="AW124" i="71"/>
  <c r="AW206" i="71"/>
  <c r="CC45" i="71"/>
  <c r="DZ294" i="71"/>
  <c r="AT294" i="71"/>
  <c r="N329" i="71"/>
  <c r="AA294" i="71"/>
  <c r="BA126" i="75"/>
  <c r="I229" i="45"/>
  <c r="I396" i="45"/>
  <c r="J58" i="45"/>
  <c r="AX58" i="45" s="1"/>
  <c r="I313" i="45"/>
  <c r="I142" i="45"/>
  <c r="BA125" i="75"/>
  <c r="AZ207" i="71"/>
  <c r="DW51" i="75"/>
  <c r="AQ361" i="71"/>
  <c r="DX361" i="71" s="1"/>
  <c r="DX37" i="71"/>
  <c r="FB15" i="75"/>
  <c r="M310" i="45"/>
  <c r="BA120" i="75"/>
  <c r="CD302" i="71"/>
  <c r="AZ115" i="71"/>
  <c r="AQ212" i="71"/>
  <c r="DX212" i="71" s="1"/>
  <c r="EE221" i="71"/>
  <c r="CD221" i="71"/>
  <c r="DA202" i="71"/>
  <c r="DF202" i="71" s="1"/>
  <c r="E207" i="45"/>
  <c r="DC202" i="71"/>
  <c r="DH202" i="71" s="1"/>
  <c r="DD202" i="71"/>
  <c r="AA202" i="71"/>
  <c r="AT301" i="71"/>
  <c r="EE302" i="71"/>
  <c r="AZ301" i="71"/>
  <c r="AX57" i="45"/>
  <c r="BA57" i="45" s="1"/>
  <c r="J228" i="45"/>
  <c r="K62" i="72"/>
  <c r="J141" i="45"/>
  <c r="J81" i="45"/>
  <c r="J395" i="45"/>
  <c r="AX395" i="45" s="1"/>
  <c r="J312" i="45"/>
  <c r="AX312" i="45" s="1"/>
  <c r="AW57" i="45"/>
  <c r="CC296" i="71"/>
  <c r="ED296" i="71"/>
  <c r="EC134" i="71"/>
  <c r="CB134" i="71"/>
  <c r="AZ118" i="71"/>
  <c r="CC302" i="71"/>
  <c r="T362" i="71"/>
  <c r="DZ202" i="71"/>
  <c r="BT320" i="75"/>
  <c r="BT321" i="75"/>
  <c r="BT322" i="75"/>
  <c r="BT318" i="75"/>
  <c r="BT317" i="75"/>
  <c r="BT319" i="75"/>
  <c r="BT301" i="75"/>
  <c r="BT294" i="75"/>
  <c r="BT304" i="75"/>
  <c r="BT298" i="75"/>
  <c r="BT292" i="75"/>
  <c r="BT293" i="75"/>
  <c r="BT296" i="75"/>
  <c r="BT303" i="75"/>
  <c r="BT295" i="75"/>
  <c r="BT300" i="75"/>
  <c r="BT288" i="75"/>
  <c r="BT291" i="75"/>
  <c r="BT302" i="75"/>
  <c r="BT299" i="75"/>
  <c r="BT289" i="75"/>
  <c r="BT281" i="75"/>
  <c r="BT286" i="75"/>
  <c r="BT297" i="75"/>
  <c r="BT282" i="75"/>
  <c r="BT279" i="75"/>
  <c r="BT275" i="75"/>
  <c r="BT276" i="75"/>
  <c r="BT280" i="75"/>
  <c r="BT287" i="75"/>
  <c r="BT284" i="75"/>
  <c r="BT283" i="75"/>
  <c r="BT278" i="75"/>
  <c r="EC379" i="71"/>
  <c r="DW39" i="75"/>
  <c r="H366" i="71"/>
  <c r="X366" i="71"/>
  <c r="AE366" i="71"/>
  <c r="DL198" i="75"/>
  <c r="FB96" i="75"/>
  <c r="T372" i="71"/>
  <c r="BA117" i="75"/>
  <c r="CT37" i="75"/>
  <c r="CW37" i="75"/>
  <c r="BA278" i="75"/>
  <c r="EC300" i="71"/>
  <c r="CB300" i="71"/>
  <c r="DZ200" i="71"/>
  <c r="T284" i="71"/>
  <c r="CL284" i="71" s="1"/>
  <c r="AE284" i="71"/>
  <c r="DX377" i="71"/>
  <c r="AX394" i="45"/>
  <c r="CR279" i="75"/>
  <c r="CV279" i="75" s="1"/>
  <c r="FB36" i="75"/>
  <c r="FU19" i="75"/>
  <c r="FI29" i="75"/>
  <c r="DX46" i="71"/>
  <c r="AQ370" i="71"/>
  <c r="DX370" i="71" s="1"/>
  <c r="DB116" i="71"/>
  <c r="DG116" i="71" s="1"/>
  <c r="AA116" i="71"/>
  <c r="DA116" i="71"/>
  <c r="DC116" i="71"/>
  <c r="DD116" i="71"/>
  <c r="BT277" i="75"/>
  <c r="CP118" i="75"/>
  <c r="BA282" i="75"/>
  <c r="T369" i="71"/>
  <c r="AQ121" i="71"/>
  <c r="DX122" i="71" s="1"/>
  <c r="T293" i="71"/>
  <c r="CL293" i="71" s="1"/>
  <c r="AE293" i="71"/>
  <c r="AT50" i="71"/>
  <c r="AW376" i="71"/>
  <c r="AZ387" i="71"/>
  <c r="AV387" i="71"/>
  <c r="EC388" i="71" s="1"/>
  <c r="AX387" i="71"/>
  <c r="EE388" i="71" s="1"/>
  <c r="AT387" i="71"/>
  <c r="AT46" i="71"/>
  <c r="T370" i="71"/>
  <c r="AQ206" i="71"/>
  <c r="DX207" i="71" s="1"/>
  <c r="BA197" i="75"/>
  <c r="DV52" i="75"/>
  <c r="DB364" i="71"/>
  <c r="DA364" i="71"/>
  <c r="DD364" i="71"/>
  <c r="AA364" i="71"/>
  <c r="AH364" i="71"/>
  <c r="DC364" i="71"/>
  <c r="CC142" i="71"/>
  <c r="ED142" i="71"/>
  <c r="AK285" i="71"/>
  <c r="BD285" i="71" s="1"/>
  <c r="AT38" i="71"/>
  <c r="FB17" i="75"/>
  <c r="DZ212" i="71"/>
  <c r="N247" i="71"/>
  <c r="CD139" i="71"/>
  <c r="EE139" i="71"/>
  <c r="DX39" i="71"/>
  <c r="I419" i="45"/>
  <c r="AA284" i="71"/>
  <c r="DZ284" i="71"/>
  <c r="FB284" i="71" s="1"/>
  <c r="AZ199" i="71"/>
  <c r="CL199" i="71"/>
  <c r="CC218" i="71"/>
  <c r="ED218" i="71"/>
  <c r="ED45" i="71"/>
  <c r="AW123" i="71"/>
  <c r="AW205" i="71"/>
  <c r="CC44" i="71"/>
  <c r="CT200" i="75"/>
  <c r="CW200" i="75"/>
  <c r="DP285" i="75"/>
  <c r="EE217" i="71"/>
  <c r="CD217" i="71"/>
  <c r="CB297" i="71"/>
  <c r="EC297" i="71"/>
  <c r="DZ207" i="71"/>
  <c r="DM278" i="75"/>
  <c r="CD292" i="71"/>
  <c r="FB306" i="71"/>
  <c r="CT198" i="75"/>
  <c r="CW198" i="75"/>
  <c r="FI110" i="75"/>
  <c r="FB117" i="75"/>
  <c r="AW364" i="71"/>
  <c r="AX364" i="71"/>
  <c r="AZ364" i="71"/>
  <c r="AV364" i="71"/>
  <c r="AT364" i="71"/>
  <c r="CD134" i="71"/>
  <c r="EE134" i="71"/>
  <c r="DB36" i="71"/>
  <c r="DC36" i="71"/>
  <c r="DD36" i="71"/>
  <c r="DA36" i="71"/>
  <c r="F34" i="70"/>
  <c r="AA36" i="71"/>
  <c r="EE378" i="71"/>
  <c r="FN304" i="71"/>
  <c r="FB304" i="71"/>
  <c r="FI33" i="75"/>
  <c r="FU23" i="75"/>
  <c r="FB40" i="75"/>
  <c r="FB26" i="75"/>
  <c r="FI19" i="75"/>
  <c r="BA122" i="75"/>
  <c r="M304" i="45"/>
  <c r="CD225" i="71"/>
  <c r="CD210" i="71"/>
  <c r="T288" i="71"/>
  <c r="CL288" i="71" s="1"/>
  <c r="AE288" i="71"/>
  <c r="ED388" i="71"/>
  <c r="ED387" i="71"/>
  <c r="DZ121" i="71"/>
  <c r="AT121" i="71"/>
  <c r="DB40" i="71"/>
  <c r="DD40" i="71"/>
  <c r="DC40" i="71"/>
  <c r="AA40" i="71"/>
  <c r="DA40" i="71"/>
  <c r="EE63" i="71"/>
  <c r="CD63" i="71"/>
  <c r="AX142" i="71"/>
  <c r="EE143" i="71" s="1"/>
  <c r="AX224" i="71"/>
  <c r="DZ206" i="71"/>
  <c r="BA130" i="75"/>
  <c r="FI15" i="75"/>
  <c r="FB22" i="75"/>
  <c r="ED224" i="71"/>
  <c r="CC224" i="71"/>
  <c r="FB94" i="75"/>
  <c r="DZ285" i="71"/>
  <c r="AA285" i="71"/>
  <c r="CB302" i="71"/>
  <c r="EC302" i="71"/>
  <c r="H41" i="71"/>
  <c r="AH41" i="71" s="1"/>
  <c r="X41" i="71"/>
  <c r="AE41" i="71"/>
  <c r="DX363" i="71"/>
  <c r="J382" i="45"/>
  <c r="AW44" i="45"/>
  <c r="J299" i="45"/>
  <c r="K49" i="72"/>
  <c r="J215" i="45"/>
  <c r="AW215" i="45" s="1"/>
  <c r="J128" i="45"/>
  <c r="AW128" i="45" s="1"/>
  <c r="DZ115" i="71"/>
  <c r="AT115" i="71"/>
  <c r="EC384" i="71"/>
  <c r="EC299" i="71"/>
  <c r="CB299" i="71"/>
  <c r="EC216" i="71"/>
  <c r="CB216" i="71"/>
  <c r="AZ117" i="71"/>
  <c r="CP122" i="75"/>
  <c r="DX214" i="71"/>
  <c r="DX131" i="71"/>
  <c r="AZ205" i="71"/>
  <c r="DP130" i="75"/>
  <c r="DP131" i="75"/>
  <c r="FB18" i="75"/>
  <c r="FN307" i="71"/>
  <c r="FB307" i="71"/>
  <c r="DL119" i="75"/>
  <c r="CR197" i="75"/>
  <c r="CT197" i="75" s="1"/>
  <c r="CD135" i="71"/>
  <c r="EE135" i="71"/>
  <c r="FN300" i="71"/>
  <c r="FB300" i="71"/>
  <c r="DM197" i="75"/>
  <c r="CB292" i="71"/>
  <c r="T371" i="71"/>
  <c r="FB121" i="75"/>
  <c r="FI114" i="75"/>
  <c r="EC217" i="71"/>
  <c r="CB217" i="71"/>
  <c r="AZ209" i="71"/>
  <c r="EC41" i="71"/>
  <c r="AV119" i="71"/>
  <c r="EC40" i="71"/>
  <c r="AV201" i="71"/>
  <c r="CB40" i="71"/>
  <c r="CD216" i="71"/>
  <c r="EE216" i="71"/>
  <c r="CP43" i="75"/>
  <c r="CV200" i="75"/>
  <c r="BA202" i="75"/>
  <c r="DK202" i="75"/>
  <c r="CD300" i="71"/>
  <c r="EE300" i="71"/>
  <c r="DM287" i="75"/>
  <c r="DM288" i="75"/>
  <c r="CO117" i="75"/>
  <c r="FB28" i="75"/>
  <c r="FI21" i="75"/>
  <c r="EC380" i="71"/>
  <c r="DP206" i="75"/>
  <c r="DX116" i="71"/>
  <c r="DX369" i="71"/>
  <c r="DX368" i="71"/>
  <c r="CD143" i="71"/>
  <c r="CD128" i="71"/>
  <c r="AQ288" i="71"/>
  <c r="DX289" i="71" s="1"/>
  <c r="BA280" i="75"/>
  <c r="DX142" i="71"/>
  <c r="DX143" i="71"/>
  <c r="CD132" i="71"/>
  <c r="CB210" i="71"/>
  <c r="AZ295" i="71"/>
  <c r="AQ120" i="71"/>
  <c r="DX120" i="71" s="1"/>
  <c r="DL291" i="75"/>
  <c r="H365" i="71"/>
  <c r="DB365" i="71" s="1"/>
  <c r="DG365" i="71" s="1"/>
  <c r="AE365" i="71"/>
  <c r="X365" i="71"/>
  <c r="EE384" i="71"/>
  <c r="EE299" i="71"/>
  <c r="CD299" i="71"/>
  <c r="CO122" i="75"/>
  <c r="DM283" i="75"/>
  <c r="M305" i="45"/>
  <c r="AZ123" i="71"/>
  <c r="AX60" i="45"/>
  <c r="AW60" i="45"/>
  <c r="AZ60" i="45" s="1"/>
  <c r="J144" i="45"/>
  <c r="AW144" i="45" s="1"/>
  <c r="AZ144" i="45" s="1"/>
  <c r="J231" i="45"/>
  <c r="AW231" i="45" s="1"/>
  <c r="AZ231" i="45" s="1"/>
  <c r="K65" i="72"/>
  <c r="J398" i="45"/>
  <c r="J315" i="45"/>
  <c r="EE381" i="71"/>
  <c r="CR39" i="75"/>
  <c r="CT39" i="75" s="1"/>
  <c r="DM118" i="75"/>
  <c r="CB218" i="71"/>
  <c r="EC218" i="71"/>
  <c r="AZ126" i="71"/>
  <c r="FI105" i="75"/>
  <c r="FB112" i="75"/>
  <c r="AZ127" i="71"/>
  <c r="I119" i="45"/>
  <c r="I290" i="45"/>
  <c r="M290" i="45" s="1"/>
  <c r="I373" i="45"/>
  <c r="I206" i="45"/>
  <c r="M206" i="45" s="1"/>
  <c r="J35" i="45"/>
  <c r="AX35" i="45" s="1"/>
  <c r="CV201" i="75"/>
  <c r="CD140" i="71"/>
  <c r="EE140" i="71"/>
  <c r="DL279" i="75"/>
  <c r="BA123" i="75"/>
  <c r="DK123" i="75"/>
  <c r="CB305" i="71"/>
  <c r="EC305" i="71"/>
  <c r="CC214" i="71"/>
  <c r="ED133" i="71"/>
  <c r="CD133" i="71"/>
  <c r="EE133" i="71"/>
  <c r="CC134" i="71"/>
  <c r="ED134" i="71"/>
  <c r="FB19" i="75"/>
  <c r="FB41" i="75"/>
  <c r="FI34" i="75"/>
  <c r="FU24" i="75"/>
  <c r="DP126" i="75"/>
  <c r="DZ211" i="71"/>
  <c r="DV45" i="75"/>
  <c r="DZ116" i="71"/>
  <c r="AT116" i="71"/>
  <c r="DD360" i="71"/>
  <c r="F35" i="70"/>
  <c r="DC360" i="71"/>
  <c r="DH360" i="71" s="1"/>
  <c r="DA360" i="71"/>
  <c r="DF360" i="71" s="1"/>
  <c r="DJ360" i="71" s="1"/>
  <c r="AA360" i="71"/>
  <c r="AH360" i="71"/>
  <c r="AZ124" i="71"/>
  <c r="AK288" i="71"/>
  <c r="BD288" i="71" s="1"/>
  <c r="EE214" i="71"/>
  <c r="CD214" i="71"/>
  <c r="EC63" i="71"/>
  <c r="AV224" i="71"/>
  <c r="EC225" i="71" s="1"/>
  <c r="AV142" i="71"/>
  <c r="CB63" i="71"/>
  <c r="F31" i="70"/>
  <c r="G33" i="70" s="1"/>
  <c r="DD115" i="71"/>
  <c r="DC115" i="71"/>
  <c r="DH115" i="71" s="1"/>
  <c r="DA115" i="71"/>
  <c r="DF115" i="71" s="1"/>
  <c r="AA115" i="71"/>
  <c r="EE385" i="71"/>
  <c r="EC221" i="71"/>
  <c r="CB221" i="71"/>
  <c r="AX59" i="45"/>
  <c r="AQ199" i="71"/>
  <c r="DX199" i="71" s="1"/>
  <c r="CR41" i="75"/>
  <c r="DX295" i="71"/>
  <c r="FB295" i="71" s="1"/>
  <c r="CV37" i="75"/>
  <c r="DM125" i="75"/>
  <c r="AT120" i="71"/>
  <c r="DZ120" i="71"/>
  <c r="M309" i="45"/>
  <c r="BA285" i="75"/>
  <c r="FN299" i="71"/>
  <c r="FB299" i="71"/>
  <c r="CT115" i="75"/>
  <c r="CR360" i="75"/>
  <c r="CU360" i="75" s="1"/>
  <c r="AT122" i="71"/>
  <c r="DZ122" i="71"/>
  <c r="CN361" i="75"/>
  <c r="ED384" i="71"/>
  <c r="FB106" i="75"/>
  <c r="FI99" i="75"/>
  <c r="DM202" i="75"/>
  <c r="DV48" i="75"/>
  <c r="DV49" i="75"/>
  <c r="DV43" i="75"/>
  <c r="AX50" i="45"/>
  <c r="BA50" i="45" s="1"/>
  <c r="J134" i="45"/>
  <c r="AW134" i="45" s="1"/>
  <c r="J388" i="45"/>
  <c r="J305" i="45"/>
  <c r="AX305" i="45" s="1"/>
  <c r="J221" i="45"/>
  <c r="AW221" i="45" s="1"/>
  <c r="K55" i="72"/>
  <c r="AW50" i="45"/>
  <c r="EC386" i="71"/>
  <c r="AQ287" i="71"/>
  <c r="DX287" i="71" s="1"/>
  <c r="T287" i="71"/>
  <c r="CL287" i="71" s="1"/>
  <c r="AE287" i="71"/>
  <c r="FI20" i="75"/>
  <c r="FB27" i="75"/>
  <c r="CB138" i="71"/>
  <c r="BO279" i="71"/>
  <c r="BN279" i="71" s="1"/>
  <c r="AK279" i="71"/>
  <c r="BD279" i="71" s="1"/>
  <c r="DL284" i="75"/>
  <c r="DL283" i="75"/>
  <c r="CC292" i="71"/>
  <c r="EE389" i="71"/>
  <c r="CB136" i="71"/>
  <c r="EC136" i="71"/>
  <c r="AQ209" i="71"/>
  <c r="AQ290" i="71"/>
  <c r="DX290" i="71" s="1"/>
  <c r="AE290" i="71"/>
  <c r="T290" i="71"/>
  <c r="FI109" i="75"/>
  <c r="FB116" i="75"/>
  <c r="CB135" i="71"/>
  <c r="EC135" i="71"/>
  <c r="T291" i="71"/>
  <c r="CL291" i="71" s="1"/>
  <c r="AE291" i="71"/>
  <c r="EE40" i="71"/>
  <c r="CD40" i="71"/>
  <c r="AX201" i="71"/>
  <c r="AX119" i="71"/>
  <c r="CO43" i="75"/>
  <c r="CR43" i="75" s="1"/>
  <c r="CT43" i="75" s="1"/>
  <c r="X118" i="71"/>
  <c r="H118" i="71"/>
  <c r="AE118" i="71"/>
  <c r="EE222" i="71"/>
  <c r="CD222" i="71"/>
  <c r="AQ291" i="71"/>
  <c r="DM206" i="75"/>
  <c r="DM207" i="75"/>
  <c r="CD215" i="71"/>
  <c r="EE215" i="71"/>
  <c r="CV282" i="75"/>
  <c r="FB31" i="75"/>
  <c r="FU14" i="75"/>
  <c r="FI24" i="75"/>
  <c r="FU22" i="75"/>
  <c r="FI32" i="75"/>
  <c r="FB39" i="75"/>
  <c r="DX48" i="71"/>
  <c r="BA209" i="75"/>
  <c r="EE380" i="71"/>
  <c r="AT39" i="71"/>
  <c r="DL203" i="75"/>
  <c r="BA286" i="75"/>
  <c r="BA277" i="75"/>
  <c r="J304" i="45"/>
  <c r="AX304" i="45" s="1"/>
  <c r="J133" i="45"/>
  <c r="AW133" i="45" s="1"/>
  <c r="AZ133" i="45" s="1"/>
  <c r="AW49" i="45"/>
  <c r="K54" i="72"/>
  <c r="J220" i="45"/>
  <c r="AW220" i="45" s="1"/>
  <c r="AZ220" i="45" s="1"/>
  <c r="J387" i="45"/>
  <c r="AX387" i="45" s="1"/>
  <c r="CO40" i="75"/>
  <c r="DZ129" i="71"/>
  <c r="AT129" i="71"/>
  <c r="DK124" i="75"/>
  <c r="AZ206" i="71"/>
  <c r="DZ288" i="71"/>
  <c r="AT288" i="71"/>
  <c r="AA288" i="71"/>
  <c r="AQ117" i="71"/>
  <c r="DX117" i="71" s="1"/>
  <c r="EE53" i="71"/>
  <c r="CB139" i="71"/>
  <c r="EC139" i="71"/>
  <c r="DP125" i="75"/>
  <c r="DP124" i="75"/>
  <c r="AX143" i="45"/>
  <c r="DZ199" i="71"/>
  <c r="CB128" i="71"/>
  <c r="CO359" i="75"/>
  <c r="EC53" i="71"/>
  <c r="CO361" i="75"/>
  <c r="DW46" i="75"/>
  <c r="AQ124" i="71"/>
  <c r="AX48" i="45"/>
  <c r="CV198" i="75"/>
  <c r="CU37" i="75"/>
  <c r="CB143" i="71"/>
  <c r="CC52" i="71"/>
  <c r="AW131" i="71"/>
  <c r="AW213" i="71"/>
  <c r="ED52" i="71"/>
  <c r="DW37" i="75"/>
  <c r="AX44" i="45"/>
  <c r="CQ358" i="75"/>
  <c r="CR358" i="75" s="1"/>
  <c r="DW44" i="75"/>
  <c r="DL127" i="75"/>
  <c r="DL128" i="75"/>
  <c r="BA275" i="75"/>
  <c r="EC144" i="71"/>
  <c r="CB144" i="71"/>
  <c r="DZ197" i="71"/>
  <c r="EE386" i="71"/>
  <c r="CB220" i="71"/>
  <c r="DZ279" i="71"/>
  <c r="AA279" i="71"/>
  <c r="EC381" i="71"/>
  <c r="CB58" i="71"/>
  <c r="EC58" i="71"/>
  <c r="AV219" i="71"/>
  <c r="EC220" i="71" s="1"/>
  <c r="AV137" i="71"/>
  <c r="EC138" i="71" s="1"/>
  <c r="AT42" i="71"/>
  <c r="T366" i="71"/>
  <c r="DL123" i="75"/>
  <c r="BA195" i="75"/>
  <c r="DZ209" i="71"/>
  <c r="FB115" i="75"/>
  <c r="FI108" i="75"/>
  <c r="BA201" i="75"/>
  <c r="CO116" i="75"/>
  <c r="DC200" i="71"/>
  <c r="DH200" i="71" s="1"/>
  <c r="DD200" i="71"/>
  <c r="AA200" i="71"/>
  <c r="DA200" i="71"/>
  <c r="DF200" i="71" s="1"/>
  <c r="E205" i="45"/>
  <c r="CC300" i="71"/>
  <c r="ED300" i="71"/>
  <c r="DM127" i="75"/>
  <c r="DM128" i="75"/>
  <c r="CD305" i="71"/>
  <c r="EE305" i="71"/>
  <c r="DN197" i="71"/>
  <c r="FI35" i="75"/>
  <c r="FU25" i="75"/>
  <c r="FB42" i="75"/>
  <c r="FB32" i="75"/>
  <c r="FU15" i="75"/>
  <c r="FI25" i="75"/>
  <c r="DX372" i="71"/>
  <c r="DB199" i="71"/>
  <c r="DG199" i="71" s="1"/>
  <c r="DL124" i="75"/>
  <c r="DV40" i="75"/>
  <c r="EJ280" i="75"/>
  <c r="BA124" i="75"/>
  <c r="DZ117" i="71"/>
  <c r="AT117" i="71"/>
  <c r="DU45" i="75"/>
  <c r="FB296" i="71"/>
  <c r="FN296" i="71"/>
  <c r="AT51" i="71"/>
  <c r="EC385" i="71"/>
  <c r="AQ203" i="71"/>
  <c r="DX203" i="71" s="1"/>
  <c r="M314" i="45"/>
  <c r="AX314" i="45"/>
  <c r="DW45" i="75"/>
  <c r="EC132" i="71"/>
  <c r="CB132" i="71"/>
  <c r="CD296" i="71"/>
  <c r="EE296" i="71"/>
  <c r="AQ204" i="71"/>
  <c r="CP361" i="75"/>
  <c r="DM285" i="75"/>
  <c r="DZ124" i="71"/>
  <c r="AT124" i="71"/>
  <c r="DP200" i="75"/>
  <c r="ED44" i="71"/>
  <c r="AX219" i="45"/>
  <c r="AK283" i="71"/>
  <c r="BD283" i="71" s="1"/>
  <c r="CR38" i="75"/>
  <c r="CV38" i="75" s="1"/>
  <c r="CD220" i="71"/>
  <c r="ED304" i="71"/>
  <c r="CC303" i="71"/>
  <c r="ED303" i="71"/>
  <c r="DZ281" i="71"/>
  <c r="FN281" i="71" s="1"/>
  <c r="AA281" i="71"/>
  <c r="FB23" i="75"/>
  <c r="FI16" i="75"/>
  <c r="CD308" i="71"/>
  <c r="EE308" i="71"/>
  <c r="CC299" i="71"/>
  <c r="ED299" i="71"/>
  <c r="DX51" i="71"/>
  <c r="AQ375" i="71"/>
  <c r="DX375" i="71" s="1"/>
  <c r="ED302" i="71"/>
  <c r="ED379" i="71"/>
  <c r="DM123" i="75"/>
  <c r="DL287" i="75"/>
  <c r="DL288" i="75"/>
  <c r="AX388" i="45"/>
  <c r="EC226" i="71"/>
  <c r="CB226" i="71"/>
  <c r="DX123" i="71"/>
  <c r="AT44" i="71"/>
  <c r="T368" i="71"/>
  <c r="AW368" i="71" s="1"/>
  <c r="DX202" i="71"/>
  <c r="DX201" i="71"/>
  <c r="CT195" i="75"/>
  <c r="CW195" i="75"/>
  <c r="ED381" i="71"/>
  <c r="AW382" i="71"/>
  <c r="AZ382" i="71"/>
  <c r="AV382" i="71"/>
  <c r="AX382" i="71"/>
  <c r="EE383" i="71" s="1"/>
  <c r="AT382" i="71"/>
  <c r="AQ285" i="71"/>
  <c r="DX285" i="71" s="1"/>
  <c r="AE285" i="71"/>
  <c r="T285" i="71"/>
  <c r="DL202" i="75"/>
  <c r="EC389" i="71"/>
  <c r="AZ208" i="71"/>
  <c r="FI103" i="75"/>
  <c r="FB110" i="75"/>
  <c r="FI95" i="75"/>
  <c r="FB102" i="75"/>
  <c r="CP116" i="75"/>
  <c r="E32" i="45"/>
  <c r="E116" i="45"/>
  <c r="E370" i="45"/>
  <c r="F203" i="45"/>
  <c r="AJ203" i="45" s="1"/>
  <c r="X363" i="71"/>
  <c r="AE363" i="71"/>
  <c r="H363" i="71"/>
  <c r="DB363" i="71" s="1"/>
  <c r="DZ291" i="71"/>
  <c r="AT291" i="71"/>
  <c r="AA291" i="71"/>
  <c r="FB293" i="71"/>
  <c r="FN293" i="71"/>
  <c r="DW48" i="75"/>
  <c r="DW49" i="75"/>
  <c r="CP117" i="75"/>
  <c r="CW277" i="75"/>
  <c r="CT277" i="75"/>
  <c r="EE218" i="71"/>
  <c r="CD218" i="71"/>
  <c r="CD307" i="71"/>
  <c r="EE307" i="71"/>
  <c r="FB37" i="75"/>
  <c r="FI30" i="75"/>
  <c r="FU20" i="75"/>
  <c r="FU16" i="75"/>
  <c r="FB33" i="75"/>
  <c r="FI26" i="75"/>
  <c r="CP40" i="75"/>
  <c r="X38" i="71"/>
  <c r="AE38" i="71"/>
  <c r="H38" i="71"/>
  <c r="AH38" i="71" s="1"/>
  <c r="DX128" i="71"/>
  <c r="M307" i="45"/>
  <c r="AX307" i="45"/>
  <c r="BA281" i="75"/>
  <c r="DK281" i="75"/>
  <c r="K56" i="72"/>
  <c r="J135" i="45"/>
  <c r="AW135" i="45" s="1"/>
  <c r="J222" i="45"/>
  <c r="AW222" i="45" s="1"/>
  <c r="AW51" i="45"/>
  <c r="J306" i="45"/>
  <c r="J389" i="45"/>
  <c r="DB37" i="71"/>
  <c r="DG37" i="71" s="1"/>
  <c r="AA37" i="71"/>
  <c r="DD37" i="71"/>
  <c r="DC37" i="71"/>
  <c r="DH37" i="71" s="1"/>
  <c r="DA37" i="71"/>
  <c r="DF37" i="71" s="1"/>
  <c r="CU281" i="75"/>
  <c r="DZ203" i="71"/>
  <c r="AX230" i="45"/>
  <c r="T361" i="71"/>
  <c r="AW361" i="71" s="1"/>
  <c r="BA205" i="75"/>
  <c r="DZ204" i="71"/>
  <c r="DM204" i="75"/>
  <c r="DP204" i="75"/>
  <c r="AE286" i="71"/>
  <c r="T286" i="71"/>
  <c r="J309" i="45"/>
  <c r="AX309" i="45" s="1"/>
  <c r="J225" i="45"/>
  <c r="AW225" i="45" s="1"/>
  <c r="J392" i="45"/>
  <c r="AX392" i="45" s="1"/>
  <c r="AW54" i="45"/>
  <c r="K59" i="72"/>
  <c r="J138" i="45"/>
  <c r="AW138" i="45" s="1"/>
  <c r="AX132" i="45"/>
  <c r="DP278" i="75"/>
  <c r="DP279" i="75"/>
  <c r="EC64" i="71"/>
  <c r="CR42" i="75"/>
  <c r="CV42" i="75" s="1"/>
  <c r="DX127" i="71" l="1"/>
  <c r="CR356" i="75"/>
  <c r="DG203" i="71"/>
  <c r="AX134" i="45"/>
  <c r="AZ135" i="45"/>
  <c r="FF297" i="71"/>
  <c r="AZ49" i="45"/>
  <c r="EJ199" i="75"/>
  <c r="EF199" i="75"/>
  <c r="DX126" i="71"/>
  <c r="EJ276" i="75"/>
  <c r="EK276" i="75" s="1"/>
  <c r="CU357" i="75"/>
  <c r="CW362" i="75"/>
  <c r="AT279" i="71"/>
  <c r="EF196" i="75"/>
  <c r="CU121" i="75"/>
  <c r="CV121" i="75"/>
  <c r="DB121" i="71"/>
  <c r="AH121" i="71"/>
  <c r="AT280" i="71"/>
  <c r="CL280" i="71"/>
  <c r="DX130" i="71"/>
  <c r="DB118" i="71"/>
  <c r="DG119" i="71" s="1"/>
  <c r="AH118" i="71"/>
  <c r="AT286" i="71"/>
  <c r="CL286" i="71"/>
  <c r="AT285" i="71"/>
  <c r="CL285" i="71"/>
  <c r="AT290" i="71"/>
  <c r="CL290" i="71"/>
  <c r="DH201" i="71"/>
  <c r="CR122" i="75"/>
  <c r="CW122" i="75" s="1"/>
  <c r="DB122" i="71"/>
  <c r="AH122" i="71"/>
  <c r="CW356" i="75"/>
  <c r="CU356" i="75"/>
  <c r="CV356" i="75"/>
  <c r="DB43" i="71"/>
  <c r="AH43" i="71"/>
  <c r="AX136" i="45"/>
  <c r="AZ51" i="45"/>
  <c r="AZ222" i="45"/>
  <c r="EB357" i="75"/>
  <c r="BA388" i="45"/>
  <c r="AX140" i="45"/>
  <c r="BA304" i="45"/>
  <c r="AX223" i="45"/>
  <c r="FB281" i="71"/>
  <c r="EF195" i="75"/>
  <c r="EG195" i="75" s="1"/>
  <c r="DF204" i="71"/>
  <c r="CT121" i="75"/>
  <c r="EJ121" i="75" s="1"/>
  <c r="CW121" i="75"/>
  <c r="BA58" i="45"/>
  <c r="EJ357" i="75"/>
  <c r="CV357" i="75"/>
  <c r="CW358" i="75"/>
  <c r="CV358" i="75"/>
  <c r="CU358" i="75"/>
  <c r="CU120" i="75"/>
  <c r="BA48" i="45"/>
  <c r="CV39" i="75"/>
  <c r="BP279" i="71"/>
  <c r="AX222" i="45"/>
  <c r="BA49" i="45"/>
  <c r="EJ196" i="75"/>
  <c r="CR116" i="75"/>
  <c r="CU116" i="75" s="1"/>
  <c r="AZ56" i="45"/>
  <c r="AM203" i="45"/>
  <c r="DH204" i="71"/>
  <c r="CT356" i="75"/>
  <c r="EF356" i="75" s="1"/>
  <c r="EG356" i="75" s="1"/>
  <c r="AX133" i="45"/>
  <c r="BA133" i="45" s="1"/>
  <c r="ED361" i="71"/>
  <c r="BA393" i="45"/>
  <c r="I121" i="45"/>
  <c r="J37" i="45"/>
  <c r="I375" i="45"/>
  <c r="I208" i="45"/>
  <c r="I292" i="45"/>
  <c r="CC213" i="71"/>
  <c r="CD119" i="71"/>
  <c r="AZ287" i="71"/>
  <c r="CT41" i="75"/>
  <c r="CW41" i="75"/>
  <c r="CB201" i="71"/>
  <c r="AW382" i="45"/>
  <c r="I214" i="45"/>
  <c r="I298" i="45"/>
  <c r="M298" i="45" s="1"/>
  <c r="I127" i="45"/>
  <c r="I381" i="45"/>
  <c r="J43" i="45"/>
  <c r="AX43" i="45" s="1"/>
  <c r="BA44" i="45" s="1"/>
  <c r="DB366" i="71"/>
  <c r="DG366" i="71" s="1"/>
  <c r="AH366" i="71"/>
  <c r="DC366" i="71"/>
  <c r="DA366" i="71"/>
  <c r="DD366" i="71"/>
  <c r="AA366" i="71"/>
  <c r="J33" i="45"/>
  <c r="AX33" i="45" s="1"/>
  <c r="I204" i="45"/>
  <c r="M204" i="45" s="1"/>
  <c r="I117" i="45"/>
  <c r="I288" i="45"/>
  <c r="I371" i="45"/>
  <c r="CL197" i="71"/>
  <c r="AZ197" i="71"/>
  <c r="CC289" i="71"/>
  <c r="BA323" i="71"/>
  <c r="BD323" i="71"/>
  <c r="FB294" i="71"/>
  <c r="FN294" i="71"/>
  <c r="DG200" i="71"/>
  <c r="CL198" i="71"/>
  <c r="AZ198" i="71"/>
  <c r="AW374" i="71"/>
  <c r="AX374" i="71"/>
  <c r="AV374" i="71"/>
  <c r="AZ374" i="71"/>
  <c r="AT374" i="71"/>
  <c r="EJ281" i="75"/>
  <c r="EF281" i="75"/>
  <c r="AW386" i="45"/>
  <c r="CD43" i="71"/>
  <c r="AX204" i="71"/>
  <c r="AX122" i="71"/>
  <c r="EE43" i="71"/>
  <c r="AV212" i="71"/>
  <c r="EC51" i="71"/>
  <c r="CB51" i="71"/>
  <c r="AV130" i="71"/>
  <c r="EC131" i="71" s="1"/>
  <c r="AW307" i="45"/>
  <c r="N307" i="45"/>
  <c r="DL198" i="71"/>
  <c r="ED121" i="71"/>
  <c r="CC121" i="71"/>
  <c r="FN287" i="71"/>
  <c r="FB287" i="71"/>
  <c r="BA305" i="45"/>
  <c r="GK19" i="71"/>
  <c r="GD26" i="71"/>
  <c r="FF299" i="71"/>
  <c r="AX207" i="71"/>
  <c r="CD46" i="71"/>
  <c r="EE46" i="71"/>
  <c r="AX125" i="71"/>
  <c r="AZ284" i="71"/>
  <c r="CB48" i="71"/>
  <c r="EC48" i="71"/>
  <c r="AV209" i="71"/>
  <c r="AV127" i="71"/>
  <c r="EC49" i="71"/>
  <c r="AX141" i="45"/>
  <c r="J165" i="45"/>
  <c r="AW141" i="45"/>
  <c r="AZ141" i="45" s="1"/>
  <c r="AX382" i="45"/>
  <c r="GD18" i="71"/>
  <c r="DX213" i="71"/>
  <c r="AZ226" i="45"/>
  <c r="DB117" i="71"/>
  <c r="DG117" i="71" s="1"/>
  <c r="DA117" i="71"/>
  <c r="DF117" i="71" s="1"/>
  <c r="DD117" i="71"/>
  <c r="DC117" i="71"/>
  <c r="DH117" i="71" s="1"/>
  <c r="AA117" i="71"/>
  <c r="AA361" i="71"/>
  <c r="DB39" i="71"/>
  <c r="DG40" i="71" s="1"/>
  <c r="DC39" i="71"/>
  <c r="DA39" i="71"/>
  <c r="DD39" i="71"/>
  <c r="AA39" i="71"/>
  <c r="AZ282" i="71"/>
  <c r="AX226" i="45"/>
  <c r="CD131" i="71"/>
  <c r="CC125" i="71"/>
  <c r="ED125" i="71"/>
  <c r="I384" i="45"/>
  <c r="I80" i="45"/>
  <c r="I217" i="45"/>
  <c r="I130" i="45"/>
  <c r="I301" i="45"/>
  <c r="J46" i="45"/>
  <c r="AW390" i="45"/>
  <c r="CD137" i="71"/>
  <c r="EE137" i="71"/>
  <c r="ED203" i="71"/>
  <c r="CC203" i="71"/>
  <c r="BA59" i="45"/>
  <c r="EC142" i="71"/>
  <c r="CB142" i="71"/>
  <c r="AX315" i="45"/>
  <c r="BA315" i="45" s="1"/>
  <c r="AW315" i="45"/>
  <c r="N315" i="45"/>
  <c r="CB119" i="71"/>
  <c r="AX126" i="71"/>
  <c r="AX208" i="71"/>
  <c r="EE47" i="71"/>
  <c r="CD47" i="71"/>
  <c r="I296" i="45"/>
  <c r="M296" i="45" s="1"/>
  <c r="I212" i="45"/>
  <c r="J41" i="45"/>
  <c r="I379" i="45"/>
  <c r="I125" i="45"/>
  <c r="CC293" i="71"/>
  <c r="ED293" i="71"/>
  <c r="AW372" i="71"/>
  <c r="AX372" i="71"/>
  <c r="AZ372" i="71"/>
  <c r="AV372" i="71"/>
  <c r="AT372" i="71"/>
  <c r="AA329" i="71"/>
  <c r="AN294" i="71" s="1"/>
  <c r="I118" i="45"/>
  <c r="I205" i="45"/>
  <c r="M205" i="45" s="1"/>
  <c r="I372" i="45"/>
  <c r="J34" i="45"/>
  <c r="I289" i="45"/>
  <c r="M289" i="45" s="1"/>
  <c r="AT289" i="71"/>
  <c r="AZ289" i="71"/>
  <c r="BA326" i="71"/>
  <c r="BD326" i="71"/>
  <c r="AH361" i="71"/>
  <c r="DX205" i="71"/>
  <c r="CC279" i="71"/>
  <c r="CD279" i="71"/>
  <c r="AZ279" i="71"/>
  <c r="CB279" i="71"/>
  <c r="AV211" i="71"/>
  <c r="AV129" i="71"/>
  <c r="CB50" i="71"/>
  <c r="EC50" i="71"/>
  <c r="AZ227" i="45"/>
  <c r="GD98" i="71"/>
  <c r="GK15" i="71"/>
  <c r="GD22" i="71"/>
  <c r="ED207" i="71"/>
  <c r="CC207" i="71"/>
  <c r="AX212" i="71"/>
  <c r="CD51" i="71"/>
  <c r="AX130" i="71"/>
  <c r="EE51" i="71"/>
  <c r="AZ136" i="45"/>
  <c r="AI202" i="45"/>
  <c r="AL202" i="45" s="1"/>
  <c r="AN202" i="45" s="1"/>
  <c r="E36" i="72"/>
  <c r="DX362" i="71"/>
  <c r="FN285" i="71"/>
  <c r="FB285" i="71"/>
  <c r="ED132" i="71"/>
  <c r="CC131" i="71"/>
  <c r="CB295" i="71"/>
  <c r="I297" i="45"/>
  <c r="I380" i="45"/>
  <c r="J42" i="45"/>
  <c r="I213" i="45"/>
  <c r="I126" i="45"/>
  <c r="EE224" i="71"/>
  <c r="CD224" i="71"/>
  <c r="EC46" i="71"/>
  <c r="AV207" i="71"/>
  <c r="CB46" i="71"/>
  <c r="AV125" i="71"/>
  <c r="CD48" i="71"/>
  <c r="AX209" i="71"/>
  <c r="AX127" i="71"/>
  <c r="EE48" i="71"/>
  <c r="EE49" i="71"/>
  <c r="AX228" i="45"/>
  <c r="J252" i="45"/>
  <c r="AW228" i="45"/>
  <c r="AZ228" i="45" s="1"/>
  <c r="GD92" i="71"/>
  <c r="DC43" i="71"/>
  <c r="DD43" i="71"/>
  <c r="DA43" i="71"/>
  <c r="AA43" i="71"/>
  <c r="DD121" i="71"/>
  <c r="AA121" i="71"/>
  <c r="DC121" i="71"/>
  <c r="DA121" i="71"/>
  <c r="AW363" i="71"/>
  <c r="ED364" i="71" s="1"/>
  <c r="AV363" i="71"/>
  <c r="AX363" i="71"/>
  <c r="EE364" i="71" s="1"/>
  <c r="AZ363" i="71"/>
  <c r="AT363" i="71"/>
  <c r="AI206" i="45"/>
  <c r="E40" i="72"/>
  <c r="AW310" i="45"/>
  <c r="N310" i="45"/>
  <c r="BA324" i="71"/>
  <c r="BD324" i="71"/>
  <c r="DF361" i="71"/>
  <c r="AW47" i="45"/>
  <c r="AZ48" i="45" s="1"/>
  <c r="J302" i="45"/>
  <c r="AX302" i="45" s="1"/>
  <c r="BA303" i="45" s="1"/>
  <c r="J131" i="45"/>
  <c r="AW131" i="45" s="1"/>
  <c r="J218" i="45"/>
  <c r="AW218" i="45" s="1"/>
  <c r="K52" i="72"/>
  <c r="J385" i="45"/>
  <c r="AX385" i="45" s="1"/>
  <c r="CC117" i="71"/>
  <c r="ED219" i="71"/>
  <c r="CC219" i="71"/>
  <c r="ED220" i="71"/>
  <c r="AX211" i="71"/>
  <c r="AX129" i="71"/>
  <c r="EE50" i="71"/>
  <c r="CD50" i="71"/>
  <c r="FF304" i="71"/>
  <c r="E376" i="45"/>
  <c r="E38" i="45"/>
  <c r="E122" i="45"/>
  <c r="F209" i="45"/>
  <c r="AJ209" i="45" s="1"/>
  <c r="AW394" i="45"/>
  <c r="AW314" i="45"/>
  <c r="N314" i="45"/>
  <c r="CU41" i="75"/>
  <c r="E33" i="45"/>
  <c r="E117" i="45"/>
  <c r="E371" i="45"/>
  <c r="F204" i="45"/>
  <c r="AJ204" i="45" s="1"/>
  <c r="AM204" i="45" s="1"/>
  <c r="F115" i="45"/>
  <c r="AJ115" i="45" s="1"/>
  <c r="AM115" i="45" s="1"/>
  <c r="EE219" i="71"/>
  <c r="CD219" i="71"/>
  <c r="AW198" i="71"/>
  <c r="AW116" i="71"/>
  <c r="ED117" i="71" s="1"/>
  <c r="CC37" i="71"/>
  <c r="ED37" i="71"/>
  <c r="ED290" i="71"/>
  <c r="CC290" i="71"/>
  <c r="E118" i="45"/>
  <c r="E372" i="45"/>
  <c r="E34" i="45"/>
  <c r="F205" i="45"/>
  <c r="AJ205" i="45" s="1"/>
  <c r="AX306" i="45"/>
  <c r="BA306" i="45" s="1"/>
  <c r="AW306" i="45"/>
  <c r="N306" i="45"/>
  <c r="CR361" i="75"/>
  <c r="CV361" i="75" s="1"/>
  <c r="F116" i="45"/>
  <c r="AJ116" i="45" s="1"/>
  <c r="EE382" i="71"/>
  <c r="CB219" i="71"/>
  <c r="EC219" i="71"/>
  <c r="DX291" i="71"/>
  <c r="DX292" i="71"/>
  <c r="FB290" i="71"/>
  <c r="FN290" i="71"/>
  <c r="AX144" i="45"/>
  <c r="BA144" i="45" s="1"/>
  <c r="AW35" i="45"/>
  <c r="J373" i="45"/>
  <c r="AX373" i="45" s="1"/>
  <c r="J290" i="45"/>
  <c r="K40" i="72"/>
  <c r="J119" i="45"/>
  <c r="AW119" i="45" s="1"/>
  <c r="GD103" i="71"/>
  <c r="GK96" i="71"/>
  <c r="CD295" i="71"/>
  <c r="AV126" i="71"/>
  <c r="CB47" i="71"/>
  <c r="EC47" i="71"/>
  <c r="AV208" i="71"/>
  <c r="CW197" i="75"/>
  <c r="CU197" i="75"/>
  <c r="CV197" i="75"/>
  <c r="AX221" i="45"/>
  <c r="DB41" i="71"/>
  <c r="DG41" i="71" s="1"/>
  <c r="DC41" i="71"/>
  <c r="DH41" i="71" s="1"/>
  <c r="DA41" i="71"/>
  <c r="DF41" i="71" s="1"/>
  <c r="DD41" i="71"/>
  <c r="AA41" i="71"/>
  <c r="CD142" i="71"/>
  <c r="EE142" i="71"/>
  <c r="EJ198" i="75"/>
  <c r="EF198" i="75"/>
  <c r="EJ200" i="75"/>
  <c r="AW370" i="71"/>
  <c r="AV370" i="71"/>
  <c r="AZ370" i="71"/>
  <c r="AX370" i="71"/>
  <c r="AT370" i="71"/>
  <c r="AT293" i="71"/>
  <c r="AZ293" i="71"/>
  <c r="ED48" i="71"/>
  <c r="CC48" i="71"/>
  <c r="AW209" i="71"/>
  <c r="AW127" i="71"/>
  <c r="ED49" i="71"/>
  <c r="GD95" i="71"/>
  <c r="EC39" i="71"/>
  <c r="CB39" i="71"/>
  <c r="AV118" i="71"/>
  <c r="EC119" i="71" s="1"/>
  <c r="AV200" i="71"/>
  <c r="AZ55" i="45"/>
  <c r="DX118" i="71"/>
  <c r="DX119" i="71"/>
  <c r="AX218" i="45"/>
  <c r="BA219" i="45" s="1"/>
  <c r="CT119" i="75"/>
  <c r="CW119" i="75"/>
  <c r="CC199" i="71"/>
  <c r="AX386" i="45"/>
  <c r="AW129" i="71"/>
  <c r="AW211" i="71"/>
  <c r="CC50" i="71"/>
  <c r="ED50" i="71"/>
  <c r="AX390" i="45"/>
  <c r="BA53" i="45"/>
  <c r="AW303" i="45"/>
  <c r="N303" i="45"/>
  <c r="AX139" i="45"/>
  <c r="DJ199" i="71"/>
  <c r="F369" i="45"/>
  <c r="AJ369" i="45" s="1"/>
  <c r="AM369" i="45" s="1"/>
  <c r="BA51" i="45"/>
  <c r="AI203" i="45"/>
  <c r="E37" i="72"/>
  <c r="AX366" i="71"/>
  <c r="AV366" i="71"/>
  <c r="AZ366" i="71"/>
  <c r="AT366" i="71"/>
  <c r="CD201" i="71"/>
  <c r="DJ200" i="71"/>
  <c r="DO200" i="71" s="1"/>
  <c r="AV205" i="71"/>
  <c r="AV123" i="71"/>
  <c r="CB44" i="71"/>
  <c r="EC44" i="71"/>
  <c r="M32" i="45"/>
  <c r="F32" i="45"/>
  <c r="AJ32" i="45" s="1"/>
  <c r="EC382" i="71"/>
  <c r="CT38" i="75"/>
  <c r="CW38" i="75"/>
  <c r="CV43" i="75"/>
  <c r="CW43" i="75"/>
  <c r="AZ291" i="71"/>
  <c r="DX209" i="71"/>
  <c r="DX210" i="71"/>
  <c r="AZ50" i="45"/>
  <c r="CT358" i="75"/>
  <c r="ED214" i="71"/>
  <c r="FN295" i="71"/>
  <c r="DX288" i="71"/>
  <c r="AW371" i="71"/>
  <c r="AV371" i="71"/>
  <c r="AZ371" i="71"/>
  <c r="AX371" i="71"/>
  <c r="AT371" i="71"/>
  <c r="FF302" i="71"/>
  <c r="EF200" i="75"/>
  <c r="AT284" i="71"/>
  <c r="DX121" i="71"/>
  <c r="DH116" i="71"/>
  <c r="FF300" i="71"/>
  <c r="AX231" i="45"/>
  <c r="BA231" i="45" s="1"/>
  <c r="AX227" i="45"/>
  <c r="M119" i="45"/>
  <c r="F119" i="45"/>
  <c r="AJ119" i="45" s="1"/>
  <c r="DH361" i="71"/>
  <c r="DB42" i="71"/>
  <c r="DD42" i="71"/>
  <c r="DC42" i="71"/>
  <c r="DA42" i="71"/>
  <c r="AA42" i="71"/>
  <c r="AZ280" i="71"/>
  <c r="GD20" i="71"/>
  <c r="ED38" i="71"/>
  <c r="CC137" i="71"/>
  <c r="ED137" i="71"/>
  <c r="ED138" i="71"/>
  <c r="AN289" i="71"/>
  <c r="AW53" i="45"/>
  <c r="AZ53" i="45" s="1"/>
  <c r="J308" i="45"/>
  <c r="J391" i="45"/>
  <c r="AX391" i="45" s="1"/>
  <c r="K58" i="72"/>
  <c r="J137" i="45"/>
  <c r="AW137" i="45" s="1"/>
  <c r="AZ137" i="45" s="1"/>
  <c r="J224" i="45"/>
  <c r="AW224" i="45" s="1"/>
  <c r="AZ224" i="45" s="1"/>
  <c r="I286" i="45"/>
  <c r="I115" i="45"/>
  <c r="I202" i="45"/>
  <c r="I369" i="45"/>
  <c r="M369" i="45" s="1"/>
  <c r="J31" i="45"/>
  <c r="AX31" i="45" s="1"/>
  <c r="BA31" i="45" s="1"/>
  <c r="AW375" i="71"/>
  <c r="ED376" i="71" s="1"/>
  <c r="AX375" i="71"/>
  <c r="AV375" i="71"/>
  <c r="EC376" i="71" s="1"/>
  <c r="T410" i="71"/>
  <c r="CL361" i="71" s="1"/>
  <c r="AZ375" i="71"/>
  <c r="AT375" i="71"/>
  <c r="M31" i="45"/>
  <c r="F31" i="45"/>
  <c r="AJ31" i="45" s="1"/>
  <c r="AM31" i="45" s="1"/>
  <c r="BA56" i="45"/>
  <c r="DB38" i="71"/>
  <c r="DG38" i="71" s="1"/>
  <c r="AA38" i="71"/>
  <c r="DC38" i="71"/>
  <c r="DH38" i="71" s="1"/>
  <c r="DA38" i="71"/>
  <c r="DF38" i="71" s="1"/>
  <c r="DD38" i="71"/>
  <c r="EC224" i="71"/>
  <c r="CB224" i="71"/>
  <c r="EC143" i="71"/>
  <c r="CR40" i="75"/>
  <c r="CU40" i="75" s="1"/>
  <c r="FF305" i="71"/>
  <c r="EC364" i="71"/>
  <c r="DG364" i="71"/>
  <c r="GK17" i="71"/>
  <c r="GD24" i="71"/>
  <c r="DF116" i="71"/>
  <c r="AX215" i="45"/>
  <c r="DB362" i="71"/>
  <c r="DG362" i="71" s="1"/>
  <c r="AA362" i="71"/>
  <c r="AH362" i="71"/>
  <c r="DD362" i="71"/>
  <c r="DC362" i="71"/>
  <c r="DH362" i="71" s="1"/>
  <c r="DA362" i="71"/>
  <c r="DF362" i="71" s="1"/>
  <c r="AX200" i="71"/>
  <c r="EE201" i="71" s="1"/>
  <c r="AX118" i="71"/>
  <c r="EE119" i="71" s="1"/>
  <c r="EE39" i="71"/>
  <c r="CD39" i="71"/>
  <c r="M373" i="45"/>
  <c r="F373" i="45"/>
  <c r="AJ373" i="45" s="1"/>
  <c r="DB120" i="71"/>
  <c r="DG120" i="71" s="1"/>
  <c r="DA120" i="71"/>
  <c r="DF120" i="71" s="1"/>
  <c r="DD120" i="71"/>
  <c r="AA120" i="71"/>
  <c r="DC120" i="71"/>
  <c r="DH120" i="71" s="1"/>
  <c r="BA325" i="71"/>
  <c r="BD325" i="71"/>
  <c r="EE138" i="71"/>
  <c r="M302" i="45"/>
  <c r="AW366" i="71"/>
  <c r="FJ197" i="71"/>
  <c r="FK197" i="71" s="1"/>
  <c r="FB197" i="71"/>
  <c r="FC197" i="71" s="1"/>
  <c r="FN197" i="71"/>
  <c r="FO197" i="71" s="1"/>
  <c r="EX197" i="71"/>
  <c r="EY197" i="71" s="1"/>
  <c r="FF197" i="71"/>
  <c r="FG197" i="71" s="1"/>
  <c r="M208" i="45"/>
  <c r="E121" i="45"/>
  <c r="E37" i="45"/>
  <c r="E375" i="45"/>
  <c r="F208" i="45"/>
  <c r="AJ208" i="45" s="1"/>
  <c r="ED51" i="71"/>
  <c r="CC51" i="71"/>
  <c r="AW130" i="71"/>
  <c r="AW212" i="71"/>
  <c r="CB131" i="71"/>
  <c r="AW304" i="45"/>
  <c r="N304" i="45"/>
  <c r="CC306" i="71"/>
  <c r="ED306" i="71"/>
  <c r="DX125" i="71"/>
  <c r="DX124" i="71"/>
  <c r="AW398" i="45"/>
  <c r="CV116" i="75"/>
  <c r="FN289" i="71"/>
  <c r="FB289" i="71"/>
  <c r="ED382" i="71"/>
  <c r="ED383" i="71"/>
  <c r="AX123" i="71"/>
  <c r="CD44" i="71"/>
  <c r="AX205" i="71"/>
  <c r="EE44" i="71"/>
  <c r="CC301" i="71"/>
  <c r="ED301" i="71"/>
  <c r="CR359" i="75"/>
  <c r="AW387" i="45"/>
  <c r="AZ387" i="45" s="1"/>
  <c r="AZ221" i="45"/>
  <c r="CT360" i="75"/>
  <c r="EC383" i="71"/>
  <c r="AW208" i="71"/>
  <c r="AW126" i="71"/>
  <c r="ED47" i="71"/>
  <c r="CC47" i="71"/>
  <c r="GD94" i="71"/>
  <c r="DF40" i="71"/>
  <c r="ED289" i="71"/>
  <c r="AZ288" i="71"/>
  <c r="CU38" i="75"/>
  <c r="AX206" i="71"/>
  <c r="CD45" i="71"/>
  <c r="AX124" i="71"/>
  <c r="EE45" i="71"/>
  <c r="CW279" i="75"/>
  <c r="CT279" i="75"/>
  <c r="CU279" i="75"/>
  <c r="EF37" i="75"/>
  <c r="EG37" i="75" s="1"/>
  <c r="GD17" i="71"/>
  <c r="ED206" i="71"/>
  <c r="CC206" i="71"/>
  <c r="AW200" i="71"/>
  <c r="CC39" i="71"/>
  <c r="AW118" i="71"/>
  <c r="ED39" i="71"/>
  <c r="ED40" i="71"/>
  <c r="M35" i="45"/>
  <c r="F35" i="45"/>
  <c r="AJ35" i="45" s="1"/>
  <c r="BA321" i="71"/>
  <c r="BD321" i="71"/>
  <c r="CW201" i="75"/>
  <c r="CT201" i="75"/>
  <c r="CD41" i="71"/>
  <c r="AX120" i="71"/>
  <c r="CD120" i="71" s="1"/>
  <c r="AX202" i="71"/>
  <c r="EE41" i="71"/>
  <c r="AT282" i="71"/>
  <c r="EC296" i="71"/>
  <c r="FF296" i="71" s="1"/>
  <c r="DX371" i="71"/>
  <c r="CV119" i="75"/>
  <c r="CT362" i="75"/>
  <c r="AX198" i="71"/>
  <c r="AX116" i="71"/>
  <c r="CD37" i="71"/>
  <c r="EE37" i="71"/>
  <c r="AW115" i="71"/>
  <c r="CC115" i="71" s="1"/>
  <c r="AW197" i="71"/>
  <c r="CC197" i="71" s="1"/>
  <c r="CC36" i="71"/>
  <c r="AX368" i="71"/>
  <c r="AZ368" i="71"/>
  <c r="AV368" i="71"/>
  <c r="AT368" i="71"/>
  <c r="DM199" i="71"/>
  <c r="AX138" i="45"/>
  <c r="GD21" i="71"/>
  <c r="AW305" i="45"/>
  <c r="N305" i="45"/>
  <c r="DJ115" i="71"/>
  <c r="DL115" i="71" s="1"/>
  <c r="BA60" i="45"/>
  <c r="DA365" i="71"/>
  <c r="DF365" i="71" s="1"/>
  <c r="DD365" i="71"/>
  <c r="AA365" i="71"/>
  <c r="AH365" i="71"/>
  <c r="DC365" i="71"/>
  <c r="DH365" i="71" s="1"/>
  <c r="AX398" i="45"/>
  <c r="BA398" i="45" s="1"/>
  <c r="EE387" i="71"/>
  <c r="AW369" i="71"/>
  <c r="AZ369" i="71"/>
  <c r="AX369" i="71"/>
  <c r="AV369" i="71"/>
  <c r="AT369" i="71"/>
  <c r="BA394" i="45"/>
  <c r="AW362" i="71"/>
  <c r="AV362" i="71"/>
  <c r="AZ362" i="71"/>
  <c r="CL362" i="71"/>
  <c r="AX362" i="71"/>
  <c r="AT362" i="71"/>
  <c r="AX310" i="45"/>
  <c r="ED124" i="71"/>
  <c r="CC124" i="71"/>
  <c r="CR118" i="75"/>
  <c r="CV118" i="75" s="1"/>
  <c r="DX200" i="71"/>
  <c r="DC122" i="71"/>
  <c r="DA122" i="71"/>
  <c r="AA122" i="71"/>
  <c r="DD122" i="71"/>
  <c r="ED307" i="71"/>
  <c r="FF307" i="71" s="1"/>
  <c r="CV360" i="75"/>
  <c r="AW365" i="71"/>
  <c r="AV365" i="71"/>
  <c r="AZ365" i="71"/>
  <c r="AX365" i="71"/>
  <c r="CL365" i="71"/>
  <c r="AT365" i="71"/>
  <c r="CD306" i="71"/>
  <c r="EE306" i="71"/>
  <c r="CC202" i="71"/>
  <c r="ED202" i="71"/>
  <c r="DH203" i="71"/>
  <c r="CD36" i="71"/>
  <c r="AX197" i="71"/>
  <c r="CD197" i="71" s="1"/>
  <c r="AX115" i="71"/>
  <c r="CD115" i="71" s="1"/>
  <c r="CW360" i="75"/>
  <c r="CB213" i="71"/>
  <c r="EC213" i="71"/>
  <c r="AT287" i="71"/>
  <c r="AW389" i="45"/>
  <c r="GK16" i="71"/>
  <c r="GD23" i="71"/>
  <c r="CW42" i="75"/>
  <c r="CT42" i="75"/>
  <c r="AW309" i="45"/>
  <c r="N309" i="45"/>
  <c r="AX361" i="71"/>
  <c r="AV361" i="71"/>
  <c r="AZ361" i="71"/>
  <c r="AT361" i="71"/>
  <c r="DJ37" i="71"/>
  <c r="DM37" i="71" s="1"/>
  <c r="EF277" i="75"/>
  <c r="EG277" i="75" s="1"/>
  <c r="EJ277" i="75"/>
  <c r="EK277" i="75" s="1"/>
  <c r="DC363" i="71"/>
  <c r="DH363" i="71" s="1"/>
  <c r="AA363" i="71"/>
  <c r="DA363" i="71"/>
  <c r="AH363" i="71"/>
  <c r="DD363" i="71"/>
  <c r="AW204" i="71"/>
  <c r="ED205" i="71" s="1"/>
  <c r="AW122" i="71"/>
  <c r="ED123" i="71" s="1"/>
  <c r="CC43" i="71"/>
  <c r="ED43" i="71"/>
  <c r="CB42" i="71"/>
  <c r="AV121" i="71"/>
  <c r="AV203" i="71"/>
  <c r="EC42" i="71"/>
  <c r="DC118" i="71"/>
  <c r="DD118" i="71"/>
  <c r="DA118" i="71"/>
  <c r="DF118" i="71" s="1"/>
  <c r="AA118" i="71"/>
  <c r="DF201" i="71"/>
  <c r="GD104" i="71"/>
  <c r="GK97" i="71"/>
  <c r="DH40" i="71"/>
  <c r="CC205" i="71"/>
  <c r="BA395" i="45"/>
  <c r="EC387" i="71"/>
  <c r="AZ57" i="45"/>
  <c r="EC301" i="71"/>
  <c r="CB301" i="71"/>
  <c r="E36" i="45"/>
  <c r="E374" i="45"/>
  <c r="E120" i="45"/>
  <c r="F207" i="45"/>
  <c r="AJ207" i="45" s="1"/>
  <c r="AM207" i="45" s="1"/>
  <c r="M313" i="45"/>
  <c r="EC283" i="71"/>
  <c r="CB283" i="71"/>
  <c r="FF303" i="71"/>
  <c r="BA322" i="71"/>
  <c r="BD322" i="71"/>
  <c r="FF298" i="71"/>
  <c r="FN280" i="71"/>
  <c r="FO280" i="71" s="1"/>
  <c r="FP280" i="71" s="1"/>
  <c r="FB280" i="71"/>
  <c r="FC280" i="71" s="1"/>
  <c r="AA367" i="71"/>
  <c r="DD367" i="71"/>
  <c r="DA367" i="71"/>
  <c r="DF367" i="71" s="1"/>
  <c r="DC367" i="71"/>
  <c r="AH367" i="71"/>
  <c r="CB41" i="71"/>
  <c r="AV202" i="71"/>
  <c r="CB202" i="71" s="1"/>
  <c r="AV120" i="71"/>
  <c r="FN302" i="71"/>
  <c r="FB302" i="71"/>
  <c r="CV41" i="75"/>
  <c r="EC306" i="71"/>
  <c r="CB306" i="71"/>
  <c r="DG204" i="71"/>
  <c r="DJ204" i="71" s="1"/>
  <c r="DF203" i="71"/>
  <c r="AX137" i="45"/>
  <c r="BA137" i="45" s="1"/>
  <c r="CL360" i="71"/>
  <c r="AX360" i="71"/>
  <c r="AV360" i="71"/>
  <c r="AZ360" i="71"/>
  <c r="AT360" i="71"/>
  <c r="AW367" i="71"/>
  <c r="CL367" i="71"/>
  <c r="AX367" i="71"/>
  <c r="AV367" i="71"/>
  <c r="AZ367" i="71"/>
  <c r="AT367" i="71"/>
  <c r="AW397" i="45"/>
  <c r="AX389" i="45"/>
  <c r="BA389" i="45" s="1"/>
  <c r="AZ223" i="45"/>
  <c r="EC52" i="71"/>
  <c r="CU42" i="75"/>
  <c r="FN283" i="71"/>
  <c r="FB283" i="71"/>
  <c r="DX204" i="71"/>
  <c r="EC137" i="71"/>
  <c r="CB137" i="71"/>
  <c r="GD16" i="71"/>
  <c r="DX286" i="71"/>
  <c r="AX203" i="71"/>
  <c r="CD42" i="71"/>
  <c r="AX121" i="71"/>
  <c r="EE42" i="71"/>
  <c r="AW388" i="45"/>
  <c r="AZ388" i="45" s="1"/>
  <c r="EJ37" i="75"/>
  <c r="EK37" i="75" s="1"/>
  <c r="CU39" i="75"/>
  <c r="CW39" i="75"/>
  <c r="GK93" i="71"/>
  <c r="GD100" i="71"/>
  <c r="AX220" i="45"/>
  <c r="BA220" i="45" s="1"/>
  <c r="AX299" i="45"/>
  <c r="AW299" i="45"/>
  <c r="N299" i="45"/>
  <c r="EE225" i="71"/>
  <c r="CC123" i="71"/>
  <c r="DX206" i="71"/>
  <c r="I295" i="45"/>
  <c r="I378" i="45"/>
  <c r="J40" i="45"/>
  <c r="I124" i="45"/>
  <c r="I211" i="45"/>
  <c r="AX199" i="71"/>
  <c r="EE38" i="71"/>
  <c r="AX117" i="71"/>
  <c r="CD38" i="71"/>
  <c r="AW312" i="45"/>
  <c r="J336" i="45"/>
  <c r="N312" i="45"/>
  <c r="DJ202" i="71"/>
  <c r="DL202" i="71" s="1"/>
  <c r="J396" i="45"/>
  <c r="AX396" i="45" s="1"/>
  <c r="BA396" i="45" s="1"/>
  <c r="K63" i="72"/>
  <c r="J313" i="45"/>
  <c r="J142" i="45"/>
  <c r="AW142" i="45" s="1"/>
  <c r="AZ142" i="45" s="1"/>
  <c r="J229" i="45"/>
  <c r="AW229" i="45" s="1"/>
  <c r="AZ229" i="45" s="1"/>
  <c r="AW58" i="45"/>
  <c r="AZ58" i="45" s="1"/>
  <c r="CW120" i="75"/>
  <c r="CT120" i="75"/>
  <c r="CD283" i="71"/>
  <c r="EE283" i="71"/>
  <c r="ED281" i="71"/>
  <c r="CC281" i="71"/>
  <c r="FN284" i="71"/>
  <c r="FF308" i="71"/>
  <c r="AZ139" i="45"/>
  <c r="EF282" i="75"/>
  <c r="EJ282" i="75"/>
  <c r="AX128" i="45"/>
  <c r="CV359" i="75"/>
  <c r="J36" i="45"/>
  <c r="I120" i="45"/>
  <c r="I207" i="45"/>
  <c r="M207" i="45" s="1"/>
  <c r="I374" i="45"/>
  <c r="I291" i="45"/>
  <c r="M291" i="45" s="1"/>
  <c r="GK22" i="71"/>
  <c r="GD29" i="71"/>
  <c r="AX135" i="45"/>
  <c r="BA135" i="45" s="1"/>
  <c r="AZ140" i="45"/>
  <c r="CC120" i="71"/>
  <c r="ED120" i="71"/>
  <c r="AV197" i="71"/>
  <c r="CB197" i="71" s="1"/>
  <c r="CB36" i="71"/>
  <c r="AV115" i="71"/>
  <c r="CB115" i="71" s="1"/>
  <c r="AV122" i="71"/>
  <c r="CB43" i="71"/>
  <c r="AV204" i="71"/>
  <c r="EC43" i="71"/>
  <c r="EC214" i="71"/>
  <c r="AZ52" i="45"/>
  <c r="CV362" i="75"/>
  <c r="FB282" i="71"/>
  <c r="FN282" i="71"/>
  <c r="AZ290" i="71"/>
  <c r="F370" i="45"/>
  <c r="CV40" i="75"/>
  <c r="I377" i="45"/>
  <c r="I294" i="45"/>
  <c r="I210" i="45"/>
  <c r="I123" i="45"/>
  <c r="J39" i="45"/>
  <c r="AX39" i="45" s="1"/>
  <c r="AW392" i="45"/>
  <c r="CC286" i="71"/>
  <c r="AV116" i="71"/>
  <c r="CB37" i="71"/>
  <c r="AV198" i="71"/>
  <c r="EC37" i="71"/>
  <c r="AZ286" i="71"/>
  <c r="J32" i="45"/>
  <c r="I370" i="45"/>
  <c r="M370" i="45" s="1"/>
  <c r="I287" i="45"/>
  <c r="M287" i="45" s="1"/>
  <c r="I116" i="45"/>
  <c r="M116" i="45" s="1"/>
  <c r="I203" i="45"/>
  <c r="G32" i="70"/>
  <c r="ED286" i="71"/>
  <c r="AZ285" i="71"/>
  <c r="EJ195" i="75"/>
  <c r="EK195" i="75" s="1"/>
  <c r="EE377" i="71"/>
  <c r="AX225" i="45"/>
  <c r="CU43" i="75"/>
  <c r="AZ134" i="45"/>
  <c r="EJ115" i="75"/>
  <c r="EK115" i="75" s="1"/>
  <c r="EB115" i="75"/>
  <c r="EC115" i="75" s="1"/>
  <c r="EF115" i="75"/>
  <c r="EG115" i="75" s="1"/>
  <c r="GD101" i="71"/>
  <c r="GK94" i="71"/>
  <c r="CT122" i="75"/>
  <c r="AN285" i="71"/>
  <c r="GK18" i="71"/>
  <c r="GD25" i="71"/>
  <c r="ED377" i="71"/>
  <c r="AV206" i="71"/>
  <c r="AV124" i="71"/>
  <c r="EC45" i="71"/>
  <c r="CB45" i="71"/>
  <c r="DX376" i="71"/>
  <c r="EC38" i="71"/>
  <c r="CB38" i="71"/>
  <c r="AV199" i="71"/>
  <c r="AV117" i="71"/>
  <c r="J419" i="45"/>
  <c r="AW395" i="45"/>
  <c r="AZ395" i="45" s="1"/>
  <c r="CD301" i="71"/>
  <c r="EE301" i="71"/>
  <c r="AT281" i="71"/>
  <c r="AZ281" i="71"/>
  <c r="AW393" i="45"/>
  <c r="AZ294" i="71"/>
  <c r="EE295" i="71"/>
  <c r="EC295" i="71"/>
  <c r="T329" i="71"/>
  <c r="CD355" i="75"/>
  <c r="FD333" i="75"/>
  <c r="CA355" i="75"/>
  <c r="I216" i="45"/>
  <c r="J45" i="45"/>
  <c r="I383" i="45"/>
  <c r="I129" i="45"/>
  <c r="I300" i="45"/>
  <c r="CD213" i="71"/>
  <c r="EE213" i="71"/>
  <c r="CR117" i="75"/>
  <c r="CU117" i="75" s="1"/>
  <c r="AX311" i="45"/>
  <c r="BA312" i="45" s="1"/>
  <c r="AW311" i="45"/>
  <c r="AZ311" i="45" s="1"/>
  <c r="N311" i="45"/>
  <c r="J38" i="45"/>
  <c r="AX38" i="45" s="1"/>
  <c r="I122" i="45"/>
  <c r="I209" i="45"/>
  <c r="I376" i="45"/>
  <c r="I293" i="45"/>
  <c r="EF278" i="75"/>
  <c r="EJ278" i="75"/>
  <c r="CU119" i="75"/>
  <c r="AX131" i="45" l="1"/>
  <c r="BA132" i="45" s="1"/>
  <c r="BA141" i="45"/>
  <c r="AZ304" i="45"/>
  <c r="BL304" i="45" s="1"/>
  <c r="EG196" i="75"/>
  <c r="BA307" i="45"/>
  <c r="AN282" i="71"/>
  <c r="DG122" i="71"/>
  <c r="AL203" i="45"/>
  <c r="AN203" i="45" s="1"/>
  <c r="AP203" i="45" s="1"/>
  <c r="EK278" i="75"/>
  <c r="EJ356" i="75"/>
  <c r="EK356" i="75" s="1"/>
  <c r="AZ225" i="45"/>
  <c r="DF122" i="71"/>
  <c r="FF306" i="71"/>
  <c r="DF363" i="71"/>
  <c r="AX224" i="45"/>
  <c r="BA224" i="45" s="1"/>
  <c r="EF121" i="75"/>
  <c r="BA134" i="45"/>
  <c r="EG278" i="75"/>
  <c r="DG118" i="71"/>
  <c r="AN291" i="71"/>
  <c r="CU122" i="75"/>
  <c r="AN279" i="71"/>
  <c r="DH118" i="71"/>
  <c r="DH122" i="71"/>
  <c r="CL368" i="71"/>
  <c r="AN281" i="71"/>
  <c r="CL369" i="71"/>
  <c r="GD347" i="71" s="1"/>
  <c r="DF119" i="71"/>
  <c r="DG363" i="71"/>
  <c r="DH367" i="71"/>
  <c r="CV122" i="75"/>
  <c r="AN286" i="71"/>
  <c r="AN287" i="71"/>
  <c r="DG367" i="71"/>
  <c r="AN280" i="71"/>
  <c r="AN288" i="71"/>
  <c r="AN293" i="71"/>
  <c r="EJ43" i="75"/>
  <c r="AN290" i="71"/>
  <c r="CL370" i="71"/>
  <c r="GK341" i="71" s="1"/>
  <c r="CL405" i="71"/>
  <c r="CL406" i="71"/>
  <c r="CL407" i="71"/>
  <c r="EH356" i="75"/>
  <c r="BV356" i="75" s="1"/>
  <c r="EG357" i="75"/>
  <c r="EH357" i="75" s="1"/>
  <c r="BV357" i="75" s="1"/>
  <c r="FD335" i="75" s="1"/>
  <c r="EB356" i="75"/>
  <c r="EC356" i="75" s="1"/>
  <c r="AX119" i="45"/>
  <c r="BA227" i="45"/>
  <c r="BA391" i="45"/>
  <c r="BA223" i="45"/>
  <c r="DN37" i="71"/>
  <c r="DG42" i="71"/>
  <c r="AZ54" i="45"/>
  <c r="AZ305" i="45"/>
  <c r="BL305" i="45" s="1"/>
  <c r="EF39" i="75"/>
  <c r="CU118" i="75"/>
  <c r="DF42" i="71"/>
  <c r="DN200" i="71"/>
  <c r="DH42" i="71"/>
  <c r="AM116" i="45"/>
  <c r="CT116" i="75"/>
  <c r="EF197" i="75"/>
  <c r="EG197" i="75" s="1"/>
  <c r="EG198" i="75" s="1"/>
  <c r="CW116" i="75"/>
  <c r="EJ116" i="75" s="1"/>
  <c r="EK116" i="75" s="1"/>
  <c r="DJ117" i="71"/>
  <c r="FB115" i="71"/>
  <c r="FC115" i="71" s="1"/>
  <c r="FJ115" i="71"/>
  <c r="FK115" i="71" s="1"/>
  <c r="FN115" i="71"/>
  <c r="FO115" i="71" s="1"/>
  <c r="FF115" i="71"/>
  <c r="FG115" i="71" s="1"/>
  <c r="EX115" i="71"/>
  <c r="EY115" i="71" s="1"/>
  <c r="AP202" i="45"/>
  <c r="AQ202" i="45"/>
  <c r="DL204" i="71"/>
  <c r="DO204" i="71"/>
  <c r="DN204" i="71"/>
  <c r="BQ288" i="71"/>
  <c r="AM32" i="45"/>
  <c r="EC281" i="71"/>
  <c r="CB281" i="71"/>
  <c r="AH329" i="71"/>
  <c r="CM279" i="71" s="1"/>
  <c r="AH332" i="71"/>
  <c r="EE281" i="71"/>
  <c r="CD281" i="71"/>
  <c r="AI370" i="45"/>
  <c r="EE117" i="71"/>
  <c r="CD117" i="71"/>
  <c r="CD121" i="71"/>
  <c r="EE121" i="71"/>
  <c r="EC367" i="71"/>
  <c r="DJ201" i="71"/>
  <c r="EE368" i="71"/>
  <c r="CD202" i="71"/>
  <c r="EE202" i="71"/>
  <c r="CD288" i="71"/>
  <c r="EE288" i="71"/>
  <c r="M375" i="45"/>
  <c r="F375" i="45"/>
  <c r="AJ375" i="45" s="1"/>
  <c r="DJ362" i="71"/>
  <c r="DN362" i="71" s="1"/>
  <c r="CL375" i="71"/>
  <c r="EE371" i="71"/>
  <c r="EC366" i="71"/>
  <c r="GD41" i="71"/>
  <c r="GK34" i="71"/>
  <c r="GW24" i="71"/>
  <c r="GD27" i="71"/>
  <c r="GK20" i="71"/>
  <c r="CC211" i="71"/>
  <c r="ED211" i="71"/>
  <c r="GD106" i="71"/>
  <c r="GK99" i="71"/>
  <c r="CB126" i="71"/>
  <c r="EC126" i="71"/>
  <c r="EF43" i="75"/>
  <c r="CU361" i="75"/>
  <c r="CW361" i="75"/>
  <c r="M371" i="45"/>
  <c r="F371" i="45"/>
  <c r="AJ371" i="45" s="1"/>
  <c r="M122" i="45"/>
  <c r="F122" i="45"/>
  <c r="AJ122" i="45" s="1"/>
  <c r="CD126" i="71"/>
  <c r="EE126" i="71"/>
  <c r="I335" i="45"/>
  <c r="M301" i="45"/>
  <c r="M335" i="45" s="1"/>
  <c r="EC209" i="71"/>
  <c r="CB209" i="71"/>
  <c r="EC210" i="71"/>
  <c r="EE207" i="71"/>
  <c r="CD207" i="71"/>
  <c r="EE122" i="71"/>
  <c r="CD122" i="71"/>
  <c r="GK114" i="71"/>
  <c r="GD121" i="71"/>
  <c r="EJ41" i="75"/>
  <c r="EF41" i="75"/>
  <c r="M292" i="45"/>
  <c r="BQ285" i="71"/>
  <c r="M295" i="45"/>
  <c r="EE367" i="71"/>
  <c r="FC281" i="71"/>
  <c r="FF301" i="71"/>
  <c r="GD339" i="71"/>
  <c r="DJ122" i="71"/>
  <c r="DO122" i="71" s="1"/>
  <c r="EC362" i="71"/>
  <c r="EC369" i="71"/>
  <c r="DH119" i="71"/>
  <c r="EF279" i="75"/>
  <c r="EJ279" i="75"/>
  <c r="ED126" i="71"/>
  <c r="CC126" i="71"/>
  <c r="M37" i="45"/>
  <c r="F37" i="45"/>
  <c r="AJ37" i="45" s="1"/>
  <c r="DJ38" i="71"/>
  <c r="DN38" i="71" s="1"/>
  <c r="M286" i="45"/>
  <c r="AW263" i="45"/>
  <c r="AI119" i="45"/>
  <c r="N119" i="45"/>
  <c r="EE366" i="71"/>
  <c r="DL199" i="71"/>
  <c r="DO199" i="71"/>
  <c r="GW21" i="71"/>
  <c r="GK31" i="71"/>
  <c r="GD38" i="71"/>
  <c r="AZ59" i="45"/>
  <c r="CC129" i="71"/>
  <c r="ED129" i="71"/>
  <c r="ED127" i="71"/>
  <c r="CC127" i="71"/>
  <c r="ED128" i="71"/>
  <c r="EE370" i="71"/>
  <c r="AX290" i="45"/>
  <c r="AW290" i="45"/>
  <c r="N290" i="45"/>
  <c r="M117" i="45"/>
  <c r="F117" i="45"/>
  <c r="AJ117" i="45" s="1"/>
  <c r="AM117" i="45" s="1"/>
  <c r="M38" i="45"/>
  <c r="F38" i="45"/>
  <c r="AJ38" i="45" s="1"/>
  <c r="EE363" i="71"/>
  <c r="DH43" i="71"/>
  <c r="AW42" i="45"/>
  <c r="J126" i="45"/>
  <c r="AW126" i="45" s="1"/>
  <c r="J380" i="45"/>
  <c r="J213" i="45"/>
  <c r="AW213" i="45" s="1"/>
  <c r="J297" i="45"/>
  <c r="AX297" i="45" s="1"/>
  <c r="K47" i="72"/>
  <c r="J372" i="45"/>
  <c r="AX372" i="45" s="1"/>
  <c r="BA373" i="45" s="1"/>
  <c r="J289" i="45"/>
  <c r="K39" i="72"/>
  <c r="J118" i="45"/>
  <c r="AW118" i="45" s="1"/>
  <c r="AW34" i="45"/>
  <c r="AZ35" i="45" s="1"/>
  <c r="I164" i="45"/>
  <c r="DH364" i="71"/>
  <c r="EE204" i="71"/>
  <c r="CD204" i="71"/>
  <c r="GD110" i="71"/>
  <c r="GK103" i="71"/>
  <c r="GD15" i="71"/>
  <c r="CB285" i="71"/>
  <c r="EC285" i="71"/>
  <c r="AX32" i="45"/>
  <c r="BA32" i="45" s="1"/>
  <c r="AW32" i="45"/>
  <c r="K37" i="72"/>
  <c r="J370" i="45"/>
  <c r="N370" i="45" s="1"/>
  <c r="J287" i="45"/>
  <c r="J116" i="45"/>
  <c r="AW116" i="45" s="1"/>
  <c r="EC290" i="71"/>
  <c r="CB290" i="71"/>
  <c r="GK23" i="71"/>
  <c r="GD30" i="71"/>
  <c r="GW13" i="71"/>
  <c r="AW313" i="45"/>
  <c r="AZ313" i="45" s="1"/>
  <c r="N313" i="45"/>
  <c r="EE199" i="71"/>
  <c r="CD199" i="71"/>
  <c r="CD203" i="71"/>
  <c r="EE203" i="71"/>
  <c r="GD345" i="71"/>
  <c r="DJ118" i="71"/>
  <c r="DL118" i="71" s="1"/>
  <c r="ED122" i="71"/>
  <c r="CC122" i="71"/>
  <c r="GD343" i="71"/>
  <c r="ED362" i="71"/>
  <c r="EE369" i="71"/>
  <c r="BA138" i="45"/>
  <c r="ED208" i="71"/>
  <c r="CC208" i="71"/>
  <c r="M121" i="45"/>
  <c r="F121" i="45"/>
  <c r="AJ121" i="45" s="1"/>
  <c r="CL371" i="71"/>
  <c r="CL402" i="71"/>
  <c r="CL403" i="71"/>
  <c r="CL404" i="71"/>
  <c r="CL389" i="71"/>
  <c r="CL385" i="71"/>
  <c r="CL377" i="71"/>
  <c r="CL381" i="71"/>
  <c r="CL386" i="71"/>
  <c r="CL383" i="71"/>
  <c r="CL388" i="71"/>
  <c r="CL380" i="71"/>
  <c r="CL373" i="71"/>
  <c r="CL384" i="71"/>
  <c r="CL378" i="71"/>
  <c r="CL379" i="71"/>
  <c r="CL376" i="71"/>
  <c r="CL387" i="71"/>
  <c r="CL364" i="71"/>
  <c r="CL382" i="71"/>
  <c r="EC371" i="71"/>
  <c r="GK35" i="71"/>
  <c r="GW25" i="71"/>
  <c r="GD42" i="71"/>
  <c r="GD39" i="71"/>
  <c r="GW22" i="71"/>
  <c r="GK32" i="71"/>
  <c r="BA139" i="45"/>
  <c r="GK95" i="71"/>
  <c r="GD102" i="71"/>
  <c r="ED209" i="71"/>
  <c r="CC209" i="71"/>
  <c r="ED210" i="71"/>
  <c r="J206" i="45"/>
  <c r="AW373" i="45"/>
  <c r="AZ306" i="45"/>
  <c r="BL306" i="45" s="1"/>
  <c r="CC116" i="71"/>
  <c r="ED116" i="71"/>
  <c r="M33" i="45"/>
  <c r="F33" i="45"/>
  <c r="AJ33" i="45" s="1"/>
  <c r="AM33" i="45" s="1"/>
  <c r="M376" i="45"/>
  <c r="F376" i="45"/>
  <c r="AJ376" i="45" s="1"/>
  <c r="AW385" i="45"/>
  <c r="AZ310" i="45"/>
  <c r="EC363" i="71"/>
  <c r="AX41" i="45"/>
  <c r="J212" i="45"/>
  <c r="AW212" i="45" s="1"/>
  <c r="J125" i="45"/>
  <c r="AW125" i="45" s="1"/>
  <c r="J296" i="45"/>
  <c r="AW41" i="45"/>
  <c r="K46" i="72"/>
  <c r="J379" i="45"/>
  <c r="I251" i="45"/>
  <c r="BA140" i="45"/>
  <c r="DF39" i="71"/>
  <c r="GK105" i="71"/>
  <c r="GD112" i="71"/>
  <c r="EJ39" i="75"/>
  <c r="CC294" i="71"/>
  <c r="ED294" i="71"/>
  <c r="ED295" i="71"/>
  <c r="FF295" i="71" s="1"/>
  <c r="CB117" i="71"/>
  <c r="EC117" i="71"/>
  <c r="FN286" i="71"/>
  <c r="FB286" i="71"/>
  <c r="ED367" i="71"/>
  <c r="ED204" i="71"/>
  <c r="CC204" i="71"/>
  <c r="EC361" i="71"/>
  <c r="EE365" i="71"/>
  <c r="CC288" i="71"/>
  <c r="ED288" i="71"/>
  <c r="ED212" i="71"/>
  <c r="CC212" i="71"/>
  <c r="DJ120" i="71"/>
  <c r="DO120" i="71" s="1"/>
  <c r="DJ116" i="71"/>
  <c r="DL116" i="71" s="1"/>
  <c r="EC375" i="71"/>
  <c r="ED371" i="71"/>
  <c r="AI32" i="45"/>
  <c r="N32" i="45"/>
  <c r="AZ138" i="45"/>
  <c r="F37" i="72"/>
  <c r="BM37" i="72"/>
  <c r="BL37" i="72"/>
  <c r="GD19" i="71"/>
  <c r="GK21" i="71"/>
  <c r="GD28" i="71"/>
  <c r="BA386" i="45"/>
  <c r="EC370" i="71"/>
  <c r="DJ41" i="71"/>
  <c r="DN41" i="71" s="1"/>
  <c r="CC198" i="71"/>
  <c r="ED198" i="71"/>
  <c r="ED363" i="71"/>
  <c r="M297" i="45"/>
  <c r="F36" i="72"/>
  <c r="BL36" i="72"/>
  <c r="BO36" i="72" s="1"/>
  <c r="BM36" i="72"/>
  <c r="BP36" i="72" s="1"/>
  <c r="CD289" i="71"/>
  <c r="EE289" i="71"/>
  <c r="BA226" i="45"/>
  <c r="DH39" i="71"/>
  <c r="FN198" i="71"/>
  <c r="FO198" i="71" s="1"/>
  <c r="FB198" i="71"/>
  <c r="FC198" i="71" s="1"/>
  <c r="GD118" i="71"/>
  <c r="GK111" i="71"/>
  <c r="AX229" i="45"/>
  <c r="AX37" i="45"/>
  <c r="BA38" i="45" s="1"/>
  <c r="J121" i="45"/>
  <c r="AW121" i="45" s="1"/>
  <c r="AW37" i="45"/>
  <c r="J292" i="45"/>
  <c r="AX292" i="45" s="1"/>
  <c r="K42" i="72"/>
  <c r="J375" i="45"/>
  <c r="EC124" i="71"/>
  <c r="CB124" i="71"/>
  <c r="BQ286" i="71"/>
  <c r="BA39" i="45"/>
  <c r="EE290" i="71"/>
  <c r="CD290" i="71"/>
  <c r="AX313" i="45"/>
  <c r="EE361" i="71"/>
  <c r="AZ389" i="45"/>
  <c r="ED369" i="71"/>
  <c r="DJ365" i="71"/>
  <c r="DL365" i="71" s="1"/>
  <c r="AI35" i="45"/>
  <c r="N35" i="45"/>
  <c r="DJ40" i="71"/>
  <c r="DM40" i="71" s="1"/>
  <c r="CC130" i="71"/>
  <c r="ED130" i="71"/>
  <c r="EE375" i="71"/>
  <c r="FB288" i="71"/>
  <c r="FN288" i="71"/>
  <c r="EC291" i="71"/>
  <c r="CB291" i="71"/>
  <c r="EC292" i="71"/>
  <c r="GD37" i="71"/>
  <c r="GK30" i="71"/>
  <c r="GW20" i="71"/>
  <c r="GW26" i="71"/>
  <c r="GD43" i="71"/>
  <c r="GK36" i="71"/>
  <c r="ED370" i="71"/>
  <c r="BA387" i="45"/>
  <c r="AM205" i="45"/>
  <c r="AZ219" i="45"/>
  <c r="DF121" i="71"/>
  <c r="CL372" i="71"/>
  <c r="AZ315" i="45"/>
  <c r="BL315" i="45" s="1"/>
  <c r="I418" i="45"/>
  <c r="DG39" i="71"/>
  <c r="GD120" i="71"/>
  <c r="GK113" i="71"/>
  <c r="DM200" i="71"/>
  <c r="DF366" i="71"/>
  <c r="CB287" i="71"/>
  <c r="EC287" i="71"/>
  <c r="EC199" i="71"/>
  <c r="CB199" i="71"/>
  <c r="FA333" i="75"/>
  <c r="FH333" i="75"/>
  <c r="EC206" i="71"/>
  <c r="CB206" i="71"/>
  <c r="CD285" i="71"/>
  <c r="EE285" i="71"/>
  <c r="CB286" i="71"/>
  <c r="EC286" i="71"/>
  <c r="J294" i="45"/>
  <c r="AX294" i="45" s="1"/>
  <c r="J377" i="45"/>
  <c r="AX377" i="45" s="1"/>
  <c r="K44" i="72"/>
  <c r="J210" i="45"/>
  <c r="AW210" i="45" s="1"/>
  <c r="AW39" i="45"/>
  <c r="J123" i="45"/>
  <c r="AW123" i="45" s="1"/>
  <c r="CB204" i="71"/>
  <c r="EC204" i="71"/>
  <c r="AW396" i="45"/>
  <c r="AZ396" i="45" s="1"/>
  <c r="CB120" i="71"/>
  <c r="EC120" i="71"/>
  <c r="EC365" i="71"/>
  <c r="AX142" i="45"/>
  <c r="EF201" i="75"/>
  <c r="EJ201" i="75"/>
  <c r="DN202" i="71"/>
  <c r="EE124" i="71"/>
  <c r="CD124" i="71"/>
  <c r="EF360" i="75"/>
  <c r="EJ360" i="75"/>
  <c r="EB360" i="75"/>
  <c r="AZ398" i="45"/>
  <c r="DM362" i="71"/>
  <c r="ED375" i="71"/>
  <c r="DF364" i="71"/>
  <c r="DJ364" i="71" s="1"/>
  <c r="DM364" i="71" s="1"/>
  <c r="CD291" i="71"/>
  <c r="EE291" i="71"/>
  <c r="EE292" i="71"/>
  <c r="DL200" i="71"/>
  <c r="GK24" i="71"/>
  <c r="GW14" i="71"/>
  <c r="GD31" i="71"/>
  <c r="GD32" i="71"/>
  <c r="GK25" i="71"/>
  <c r="GW15" i="71"/>
  <c r="ED199" i="71"/>
  <c r="BA222" i="45"/>
  <c r="BA221" i="45"/>
  <c r="AI205" i="45"/>
  <c r="AL206" i="45" s="1"/>
  <c r="E39" i="72"/>
  <c r="AZ314" i="45"/>
  <c r="DH121" i="71"/>
  <c r="EE127" i="71"/>
  <c r="CD127" i="71"/>
  <c r="EE128" i="71"/>
  <c r="DN199" i="71"/>
  <c r="CB289" i="71"/>
  <c r="EC289" i="71"/>
  <c r="EC372" i="71"/>
  <c r="EC373" i="71"/>
  <c r="CD284" i="71"/>
  <c r="EE284" i="71"/>
  <c r="AZ307" i="45"/>
  <c r="BL307" i="45" s="1"/>
  <c r="GD111" i="71"/>
  <c r="GK104" i="71"/>
  <c r="DH366" i="71"/>
  <c r="DG121" i="71"/>
  <c r="AZ394" i="45"/>
  <c r="AZ393" i="45"/>
  <c r="CC285" i="71"/>
  <c r="ED285" i="71"/>
  <c r="EJ120" i="75"/>
  <c r="EF120" i="75"/>
  <c r="ED365" i="71"/>
  <c r="BA311" i="45"/>
  <c r="BL311" i="45" s="1"/>
  <c r="BA310" i="45"/>
  <c r="AI373" i="45"/>
  <c r="N373" i="45"/>
  <c r="CW40" i="75"/>
  <c r="CT40" i="75"/>
  <c r="AZ230" i="45"/>
  <c r="AW391" i="45"/>
  <c r="AZ391" i="45" s="1"/>
  <c r="CC291" i="71"/>
  <c r="ED291" i="71"/>
  <c r="ED292" i="71"/>
  <c r="GW16" i="71"/>
  <c r="GK26" i="71"/>
  <c r="GD33" i="71"/>
  <c r="CD129" i="71"/>
  <c r="EE129" i="71"/>
  <c r="EE209" i="71"/>
  <c r="CD209" i="71"/>
  <c r="EE210" i="71"/>
  <c r="CB284" i="71"/>
  <c r="EC284" i="71"/>
  <c r="EC130" i="71"/>
  <c r="CB130" i="71"/>
  <c r="GK110" i="71"/>
  <c r="GD117" i="71"/>
  <c r="EK196" i="75"/>
  <c r="M288" i="45"/>
  <c r="CD287" i="71"/>
  <c r="EE287" i="71"/>
  <c r="DG43" i="71"/>
  <c r="CD286" i="71"/>
  <c r="EE286" i="71"/>
  <c r="CB122" i="71"/>
  <c r="EC122" i="71"/>
  <c r="DO202" i="71"/>
  <c r="DM202" i="71"/>
  <c r="AI207" i="45"/>
  <c r="AL207" i="45" s="1"/>
  <c r="E41" i="72"/>
  <c r="EJ42" i="75"/>
  <c r="EF42" i="75"/>
  <c r="GD97" i="71"/>
  <c r="EE206" i="71"/>
  <c r="CD206" i="71"/>
  <c r="DM118" i="71"/>
  <c r="CD205" i="71"/>
  <c r="EE205" i="71"/>
  <c r="AX308" i="45"/>
  <c r="AW308" i="45"/>
  <c r="AZ308" i="45" s="1"/>
  <c r="N308" i="45"/>
  <c r="GK33" i="71"/>
  <c r="GW23" i="71"/>
  <c r="GD40" i="71"/>
  <c r="EJ119" i="75"/>
  <c r="EF119" i="75"/>
  <c r="EC200" i="71"/>
  <c r="CB200" i="71"/>
  <c r="M34" i="45"/>
  <c r="F34" i="45"/>
  <c r="AJ34" i="45" s="1"/>
  <c r="AI115" i="45"/>
  <c r="AL115" i="45" s="1"/>
  <c r="AN115" i="45" s="1"/>
  <c r="AP115" i="45" s="1"/>
  <c r="CD211" i="71"/>
  <c r="EE211" i="71"/>
  <c r="AW302" i="45"/>
  <c r="N302" i="45"/>
  <c r="ED131" i="71"/>
  <c r="EE372" i="71"/>
  <c r="EE373" i="71"/>
  <c r="AZ132" i="45"/>
  <c r="GK102" i="71"/>
  <c r="GD109" i="71"/>
  <c r="CL374" i="71"/>
  <c r="EC201" i="71"/>
  <c r="M294" i="45"/>
  <c r="N336" i="45"/>
  <c r="CC287" i="71"/>
  <c r="ED287" i="71"/>
  <c r="GD338" i="71"/>
  <c r="GK338" i="71" s="1"/>
  <c r="EC203" i="71"/>
  <c r="CB203" i="71"/>
  <c r="DO115" i="71"/>
  <c r="DM115" i="71"/>
  <c r="CC118" i="71"/>
  <c r="ED118" i="71"/>
  <c r="ED119" i="71"/>
  <c r="AZ143" i="45"/>
  <c r="AI31" i="45"/>
  <c r="AL31" i="45" s="1"/>
  <c r="AN31" i="45" s="1"/>
  <c r="N31" i="45"/>
  <c r="GD35" i="71"/>
  <c r="GK28" i="71"/>
  <c r="GW18" i="71"/>
  <c r="CB118" i="71"/>
  <c r="EC118" i="71"/>
  <c r="CB293" i="71"/>
  <c r="EC293" i="71"/>
  <c r="FB292" i="71"/>
  <c r="FN292" i="71"/>
  <c r="M372" i="45"/>
  <c r="F372" i="45"/>
  <c r="AJ372" i="45" s="1"/>
  <c r="M115" i="45"/>
  <c r="BA397" i="45"/>
  <c r="F40" i="72"/>
  <c r="BL40" i="72"/>
  <c r="BM40" i="72"/>
  <c r="EJ197" i="75"/>
  <c r="CD130" i="71"/>
  <c r="EE130" i="71"/>
  <c r="ED372" i="71"/>
  <c r="ED373" i="71"/>
  <c r="EC282" i="71"/>
  <c r="CB282" i="71"/>
  <c r="DN117" i="71"/>
  <c r="CC284" i="71"/>
  <c r="ED284" i="71"/>
  <c r="GD119" i="71"/>
  <c r="GK112" i="71"/>
  <c r="GD113" i="71"/>
  <c r="GK106" i="71"/>
  <c r="EC202" i="71"/>
  <c r="BA392" i="45"/>
  <c r="CD294" i="71"/>
  <c r="EE294" i="71"/>
  <c r="DJ119" i="71"/>
  <c r="CV117" i="75"/>
  <c r="CW117" i="75"/>
  <c r="CT117" i="75"/>
  <c r="BQ294" i="71"/>
  <c r="CB198" i="71"/>
  <c r="EC198" i="71"/>
  <c r="M120" i="45"/>
  <c r="F120" i="45"/>
  <c r="AJ120" i="45" s="1"/>
  <c r="AM120" i="45" s="1"/>
  <c r="EC121" i="71"/>
  <c r="CB121" i="71"/>
  <c r="GD346" i="71"/>
  <c r="GK339" i="71"/>
  <c r="CD116" i="71"/>
  <c r="EE116" i="71"/>
  <c r="CD123" i="71"/>
  <c r="EE123" i="71"/>
  <c r="GD99" i="71"/>
  <c r="GK92" i="71"/>
  <c r="K36" i="72"/>
  <c r="AW31" i="45"/>
  <c r="AZ31" i="45" s="1"/>
  <c r="J369" i="45"/>
  <c r="AX369" i="45" s="1"/>
  <c r="BA369" i="45" s="1"/>
  <c r="J115" i="45"/>
  <c r="AW115" i="45" s="1"/>
  <c r="AZ115" i="45" s="1"/>
  <c r="J286" i="45"/>
  <c r="CB280" i="71"/>
  <c r="EC280" i="71"/>
  <c r="EJ358" i="75"/>
  <c r="EB358" i="75"/>
  <c r="EF358" i="75"/>
  <c r="EG358" i="75" s="1"/>
  <c r="EH358" i="75" s="1"/>
  <c r="BV358" i="75" s="1"/>
  <c r="GK29" i="71"/>
  <c r="GW19" i="71"/>
  <c r="GD36" i="71"/>
  <c r="BA390" i="45"/>
  <c r="CD293" i="71"/>
  <c r="EE293" i="71"/>
  <c r="CB208" i="71"/>
  <c r="EC208" i="71"/>
  <c r="FN291" i="71"/>
  <c r="FB291" i="71"/>
  <c r="AI116" i="45"/>
  <c r="M118" i="45"/>
  <c r="F118" i="45"/>
  <c r="AJ118" i="45" s="1"/>
  <c r="AM209" i="45"/>
  <c r="DJ361" i="71"/>
  <c r="EC125" i="71"/>
  <c r="CB125" i="71"/>
  <c r="AN284" i="71"/>
  <c r="AN325" i="71"/>
  <c r="AN324" i="71"/>
  <c r="AN326" i="71"/>
  <c r="AN322" i="71"/>
  <c r="AN321" i="71"/>
  <c r="AN323" i="71"/>
  <c r="AN299" i="71"/>
  <c r="AN297" i="71"/>
  <c r="AN296" i="71"/>
  <c r="AN305" i="71"/>
  <c r="AN303" i="71"/>
  <c r="AN307" i="71"/>
  <c r="AN300" i="71"/>
  <c r="AN304" i="71"/>
  <c r="AN292" i="71"/>
  <c r="AN308" i="71"/>
  <c r="AN298" i="71"/>
  <c r="AN302" i="71"/>
  <c r="AN295" i="71"/>
  <c r="AN283" i="71"/>
  <c r="AN301" i="71"/>
  <c r="AN306" i="71"/>
  <c r="AZ390" i="45"/>
  <c r="FD334" i="75"/>
  <c r="EE282" i="71"/>
  <c r="CD282" i="71"/>
  <c r="EE376" i="71"/>
  <c r="CD125" i="71"/>
  <c r="EE125" i="71"/>
  <c r="EC212" i="71"/>
  <c r="CB212" i="71"/>
  <c r="GD96" i="71"/>
  <c r="GK109" i="71"/>
  <c r="GD116" i="71"/>
  <c r="EC374" i="71"/>
  <c r="J117" i="45"/>
  <c r="AW117" i="45" s="1"/>
  <c r="J371" i="45"/>
  <c r="J288" i="45"/>
  <c r="AW33" i="45"/>
  <c r="AZ33" i="45" s="1"/>
  <c r="K38" i="72"/>
  <c r="J381" i="45"/>
  <c r="AX381" i="45" s="1"/>
  <c r="J127" i="45"/>
  <c r="AW127" i="45" s="1"/>
  <c r="K48" i="72"/>
  <c r="J298" i="45"/>
  <c r="J214" i="45"/>
  <c r="AW214" i="45" s="1"/>
  <c r="AW43" i="45"/>
  <c r="EE120" i="71"/>
  <c r="M293" i="45"/>
  <c r="GK100" i="71"/>
  <c r="GD107" i="71"/>
  <c r="M203" i="45"/>
  <c r="DJ203" i="71"/>
  <c r="DL203" i="71" s="1"/>
  <c r="M374" i="45"/>
  <c r="F374" i="45"/>
  <c r="AJ374" i="45" s="1"/>
  <c r="AM374" i="45" s="1"/>
  <c r="EE362" i="71"/>
  <c r="EC368" i="71"/>
  <c r="CD198" i="71"/>
  <c r="EE198" i="71"/>
  <c r="CC200" i="71"/>
  <c r="ED200" i="71"/>
  <c r="ED201" i="71"/>
  <c r="CT359" i="75"/>
  <c r="CW359" i="75"/>
  <c r="AM208" i="45"/>
  <c r="ED366" i="71"/>
  <c r="EE118" i="71"/>
  <c r="CD118" i="71"/>
  <c r="AW346" i="45"/>
  <c r="CD280" i="71"/>
  <c r="EE280" i="71"/>
  <c r="CB123" i="71"/>
  <c r="EC123" i="71"/>
  <c r="CL366" i="71"/>
  <c r="GD44" i="71"/>
  <c r="GW27" i="71"/>
  <c r="GK37" i="71"/>
  <c r="AI204" i="45"/>
  <c r="AL204" i="45" s="1"/>
  <c r="E38" i="72"/>
  <c r="AI209" i="45"/>
  <c r="E43" i="72"/>
  <c r="BA136" i="45"/>
  <c r="DF43" i="71"/>
  <c r="DJ43" i="71" s="1"/>
  <c r="BA228" i="45"/>
  <c r="AX42" i="45"/>
  <c r="BA42" i="45" s="1"/>
  <c r="CD212" i="71"/>
  <c r="EE212" i="71"/>
  <c r="EC129" i="71"/>
  <c r="CB129" i="71"/>
  <c r="ED368" i="71"/>
  <c r="CC282" i="71"/>
  <c r="ED282" i="71"/>
  <c r="ED283" i="71"/>
  <c r="FF283" i="71" s="1"/>
  <c r="DL117" i="71"/>
  <c r="DO117" i="71"/>
  <c r="GD93" i="71"/>
  <c r="GK101" i="71"/>
  <c r="GD108" i="71"/>
  <c r="GD105" i="71"/>
  <c r="GK98" i="71"/>
  <c r="EE374" i="71"/>
  <c r="FO281" i="71"/>
  <c r="FP281" i="71" s="1"/>
  <c r="K43" i="72"/>
  <c r="J376" i="45"/>
  <c r="J293" i="45"/>
  <c r="J122" i="45"/>
  <c r="AW122" i="45" s="1"/>
  <c r="AW38" i="45"/>
  <c r="AX45" i="45"/>
  <c r="BA45" i="45" s="1"/>
  <c r="J129" i="45"/>
  <c r="AW129" i="45" s="1"/>
  <c r="AZ129" i="45" s="1"/>
  <c r="J300" i="45"/>
  <c r="AX300" i="45" s="1"/>
  <c r="BA300" i="45" s="1"/>
  <c r="J216" i="45"/>
  <c r="AW216" i="45" s="1"/>
  <c r="AZ216" i="45" s="1"/>
  <c r="AW45" i="45"/>
  <c r="AZ45" i="45" s="1"/>
  <c r="J383" i="45"/>
  <c r="K50" i="72"/>
  <c r="AZ312" i="45"/>
  <c r="BL312" i="45" s="1"/>
  <c r="DJ367" i="71"/>
  <c r="DM367" i="71" s="1"/>
  <c r="M300" i="45"/>
  <c r="EC294" i="71"/>
  <c r="CB294" i="71"/>
  <c r="CB116" i="71"/>
  <c r="EC116" i="71"/>
  <c r="AJ370" i="45"/>
  <c r="AM370" i="45" s="1"/>
  <c r="AX36" i="45"/>
  <c r="BA36" i="45" s="1"/>
  <c r="AW36" i="45"/>
  <c r="AZ36" i="45" s="1"/>
  <c r="J374" i="45"/>
  <c r="J291" i="45"/>
  <c r="J120" i="45"/>
  <c r="AW120" i="45" s="1"/>
  <c r="AZ120" i="45" s="1"/>
  <c r="K41" i="72"/>
  <c r="AX40" i="45"/>
  <c r="BA40" i="45" s="1"/>
  <c r="J211" i="45"/>
  <c r="AW211" i="45" s="1"/>
  <c r="K45" i="72"/>
  <c r="AW40" i="45"/>
  <c r="AZ40" i="45" s="1"/>
  <c r="J295" i="45"/>
  <c r="AX295" i="45" s="1"/>
  <c r="J378" i="45"/>
  <c r="J124" i="45"/>
  <c r="AW124" i="45" s="1"/>
  <c r="AZ124" i="45" s="1"/>
  <c r="DM204" i="71"/>
  <c r="FN204" i="71" s="1"/>
  <c r="M36" i="45"/>
  <c r="F36" i="45"/>
  <c r="AJ36" i="45" s="1"/>
  <c r="AM36" i="45" s="1"/>
  <c r="DN115" i="71"/>
  <c r="DL37" i="71"/>
  <c r="DO37" i="71"/>
  <c r="CW118" i="75"/>
  <c r="CT118" i="75"/>
  <c r="GD340" i="71"/>
  <c r="EJ362" i="75"/>
  <c r="EB362" i="75"/>
  <c r="EF362" i="75"/>
  <c r="EC288" i="71"/>
  <c r="FF288" i="71" s="1"/>
  <c r="CB288" i="71"/>
  <c r="CU359" i="75"/>
  <c r="AI208" i="45"/>
  <c r="E42" i="72"/>
  <c r="DN120" i="71"/>
  <c r="EE200" i="71"/>
  <c r="CD200" i="71"/>
  <c r="M202" i="45"/>
  <c r="CC280" i="71"/>
  <c r="ED280" i="71"/>
  <c r="EJ38" i="75"/>
  <c r="EK38" i="75" s="1"/>
  <c r="EF38" i="75"/>
  <c r="EG38" i="75" s="1"/>
  <c r="EG39" i="75" s="1"/>
  <c r="CB205" i="71"/>
  <c r="EC205" i="71"/>
  <c r="AI369" i="45"/>
  <c r="AL369" i="45" s="1"/>
  <c r="AN369" i="45" s="1"/>
  <c r="AP369" i="45" s="1"/>
  <c r="GW17" i="71"/>
  <c r="GD34" i="71"/>
  <c r="GK27" i="71"/>
  <c r="AZ119" i="45"/>
  <c r="CT361" i="75"/>
  <c r="M209" i="45"/>
  <c r="CL363" i="71"/>
  <c r="EC207" i="71"/>
  <c r="CB207" i="71"/>
  <c r="AX126" i="45"/>
  <c r="CB211" i="71"/>
  <c r="EC211" i="71"/>
  <c r="AX34" i="45"/>
  <c r="CD208" i="71"/>
  <c r="EE208" i="71"/>
  <c r="AX46" i="45"/>
  <c r="J80" i="45"/>
  <c r="V32" i="45" s="1"/>
  <c r="J130" i="45"/>
  <c r="AX130" i="45" s="1"/>
  <c r="K51" i="72"/>
  <c r="J217" i="45"/>
  <c r="AX217" i="45" s="1"/>
  <c r="BA218" i="45" s="1"/>
  <c r="J301" i="45"/>
  <c r="AW46" i="45"/>
  <c r="J384" i="45"/>
  <c r="AX384" i="45" s="1"/>
  <c r="EE131" i="71"/>
  <c r="DM117" i="71"/>
  <c r="EC127" i="71"/>
  <c r="CB127" i="71"/>
  <c r="EC128" i="71"/>
  <c r="GD114" i="71"/>
  <c r="GK107" i="71"/>
  <c r="GD115" i="71"/>
  <c r="GK108" i="71"/>
  <c r="ED374" i="71"/>
  <c r="ED213" i="71"/>
  <c r="AM206" i="45"/>
  <c r="EK279" i="75" l="1"/>
  <c r="AX210" i="45"/>
  <c r="EJ122" i="75"/>
  <c r="DJ363" i="71"/>
  <c r="DL363" i="71" s="1"/>
  <c r="FF289" i="71"/>
  <c r="EL356" i="75"/>
  <c r="BW356" i="75" s="1"/>
  <c r="CD356" i="75" s="1"/>
  <c r="EK357" i="75"/>
  <c r="EL357" i="75" s="1"/>
  <c r="BW357" i="75" s="1"/>
  <c r="CD357" i="75" s="1"/>
  <c r="CM280" i="71"/>
  <c r="CT280" i="71" s="1"/>
  <c r="CM286" i="71"/>
  <c r="CT286" i="71" s="1"/>
  <c r="CM287" i="71"/>
  <c r="FU256" i="71" s="1"/>
  <c r="FF294" i="71"/>
  <c r="AZ122" i="45"/>
  <c r="CM293" i="71"/>
  <c r="FU262" i="71" s="1"/>
  <c r="EG279" i="75"/>
  <c r="EG280" i="75" s="1"/>
  <c r="EK197" i="75"/>
  <c r="CM284" i="71"/>
  <c r="CT284" i="71" s="1"/>
  <c r="CM281" i="71"/>
  <c r="AL208" i="45"/>
  <c r="BA225" i="45"/>
  <c r="CM291" i="71"/>
  <c r="FU260" i="71" s="1"/>
  <c r="EF122" i="75"/>
  <c r="CM285" i="71"/>
  <c r="CT285" i="71" s="1"/>
  <c r="CM282" i="71"/>
  <c r="CM288" i="71"/>
  <c r="FU257" i="71" s="1"/>
  <c r="CM289" i="71"/>
  <c r="FU258" i="71" s="1"/>
  <c r="CM290" i="71"/>
  <c r="FU259" i="71" s="1"/>
  <c r="EF116" i="75"/>
  <c r="EG116" i="75" s="1"/>
  <c r="DM122" i="71"/>
  <c r="GK340" i="71"/>
  <c r="GD348" i="71"/>
  <c r="AQ203" i="45"/>
  <c r="BA33" i="45"/>
  <c r="DJ42" i="71"/>
  <c r="DN42" i="71" s="1"/>
  <c r="ED356" i="75"/>
  <c r="BZ356" i="75" s="1"/>
  <c r="EC357" i="75"/>
  <c r="ED357" i="75" s="1"/>
  <c r="BZ357" i="75" s="1"/>
  <c r="FE335" i="75" s="1"/>
  <c r="AZ397" i="45"/>
  <c r="AX118" i="45"/>
  <c r="BA119" i="45" s="1"/>
  <c r="AZ38" i="45"/>
  <c r="N116" i="45"/>
  <c r="O37" i="72" s="1"/>
  <c r="AZ117" i="45"/>
  <c r="AX116" i="45"/>
  <c r="AX127" i="45"/>
  <c r="DN122" i="71"/>
  <c r="DL38" i="71"/>
  <c r="DL122" i="71"/>
  <c r="DL40" i="71"/>
  <c r="AM38" i="45"/>
  <c r="DN363" i="71"/>
  <c r="DM41" i="71"/>
  <c r="AX121" i="45"/>
  <c r="N369" i="45"/>
  <c r="AX123" i="45"/>
  <c r="V40" i="45"/>
  <c r="V124" i="45" s="1"/>
  <c r="V46" i="45"/>
  <c r="FF281" i="71"/>
  <c r="FF284" i="71"/>
  <c r="AX122" i="45"/>
  <c r="FF198" i="71"/>
  <c r="FG198" i="71" s="1"/>
  <c r="AZ46" i="45"/>
  <c r="V36" i="45"/>
  <c r="V207" i="45" s="1"/>
  <c r="DM120" i="71"/>
  <c r="AM122" i="45"/>
  <c r="AZ211" i="45"/>
  <c r="AQ369" i="45"/>
  <c r="AM375" i="45"/>
  <c r="FB202" i="71"/>
  <c r="AM372" i="45"/>
  <c r="BA295" i="45"/>
  <c r="V38" i="45"/>
  <c r="V122" i="45" s="1"/>
  <c r="AX120" i="45"/>
  <c r="BA120" i="45" s="1"/>
  <c r="BA385" i="45"/>
  <c r="BA131" i="45"/>
  <c r="V203" i="45"/>
  <c r="V287" i="45"/>
  <c r="V116" i="45"/>
  <c r="AP31" i="45"/>
  <c r="AQ31" i="45"/>
  <c r="BQ306" i="71"/>
  <c r="BQ305" i="71"/>
  <c r="AW288" i="45"/>
  <c r="N288" i="45"/>
  <c r="H40" i="72"/>
  <c r="G40" i="72"/>
  <c r="AW40" i="72" s="1"/>
  <c r="BP115" i="45"/>
  <c r="BQ115" i="45" s="1"/>
  <c r="BH115" i="45"/>
  <c r="BI115" i="45" s="1"/>
  <c r="BL115" i="45"/>
  <c r="BM115" i="45" s="1"/>
  <c r="BQ282" i="71"/>
  <c r="AZ37" i="45"/>
  <c r="BQ287" i="71"/>
  <c r="GK359" i="71"/>
  <c r="GD366" i="71"/>
  <c r="CT279" i="71"/>
  <c r="FN199" i="71"/>
  <c r="FO199" i="71" s="1"/>
  <c r="FB199" i="71"/>
  <c r="FC199" i="71" s="1"/>
  <c r="AX129" i="45"/>
  <c r="BA129" i="45" s="1"/>
  <c r="CT288" i="71"/>
  <c r="FF202" i="71"/>
  <c r="J335" i="45"/>
  <c r="AW301" i="45"/>
  <c r="AZ302" i="45" s="1"/>
  <c r="N301" i="45"/>
  <c r="N335" i="45" s="1"/>
  <c r="W313" i="45" s="1"/>
  <c r="FB37" i="71"/>
  <c r="FC37" i="71" s="1"/>
  <c r="FF37" i="71"/>
  <c r="FG37" i="71" s="1"/>
  <c r="FN37" i="71"/>
  <c r="FO37" i="71" s="1"/>
  <c r="FP37" i="71" s="1"/>
  <c r="BQ301" i="71"/>
  <c r="BQ304" i="71"/>
  <c r="AW383" i="45"/>
  <c r="AZ383" i="45" s="1"/>
  <c r="V383" i="45"/>
  <c r="DN203" i="71"/>
  <c r="DO203" i="71"/>
  <c r="DM203" i="71"/>
  <c r="J204" i="45"/>
  <c r="V371" i="45"/>
  <c r="AW371" i="45"/>
  <c r="FD336" i="75"/>
  <c r="AZ47" i="45"/>
  <c r="AM34" i="45"/>
  <c r="AX371" i="45"/>
  <c r="V377" i="45"/>
  <c r="AW377" i="45"/>
  <c r="DJ121" i="71"/>
  <c r="DL121" i="71" s="1"/>
  <c r="AZ121" i="45"/>
  <c r="BQ284" i="71"/>
  <c r="DN116" i="71"/>
  <c r="DO116" i="71"/>
  <c r="DM116" i="71"/>
  <c r="BL310" i="45"/>
  <c r="GD361" i="71"/>
  <c r="GK354" i="71"/>
  <c r="V42" i="45"/>
  <c r="AI38" i="45"/>
  <c r="N38" i="45"/>
  <c r="AW217" i="45"/>
  <c r="J251" i="45"/>
  <c r="BQ283" i="71"/>
  <c r="BQ303" i="71"/>
  <c r="F43" i="72"/>
  <c r="BM43" i="72"/>
  <c r="BL43" i="72"/>
  <c r="AX124" i="45"/>
  <c r="V43" i="45"/>
  <c r="AI34" i="45"/>
  <c r="AL35" i="45" s="1"/>
  <c r="N34" i="45"/>
  <c r="F41" i="72"/>
  <c r="BL41" i="72"/>
  <c r="BO41" i="72" s="1"/>
  <c r="BM41" i="72"/>
  <c r="BP41" i="72" s="1"/>
  <c r="F39" i="72"/>
  <c r="BL39" i="72"/>
  <c r="BM39" i="72"/>
  <c r="AW294" i="45"/>
  <c r="N294" i="45"/>
  <c r="BA37" i="45"/>
  <c r="V385" i="45"/>
  <c r="V373" i="45"/>
  <c r="GD364" i="71"/>
  <c r="GK357" i="71"/>
  <c r="AM121" i="45"/>
  <c r="FF290" i="71"/>
  <c r="DN364" i="71"/>
  <c r="AM37" i="45"/>
  <c r="AI122" i="45"/>
  <c r="N122" i="45"/>
  <c r="AI375" i="45"/>
  <c r="N375" i="45"/>
  <c r="DO201" i="71"/>
  <c r="DM201" i="71"/>
  <c r="DN201" i="71"/>
  <c r="AM373" i="45"/>
  <c r="AM35" i="45"/>
  <c r="K85" i="72"/>
  <c r="AC48" i="72" s="1"/>
  <c r="BQ298" i="71"/>
  <c r="BQ321" i="71"/>
  <c r="AL209" i="45"/>
  <c r="AZ43" i="45"/>
  <c r="AZ44" i="45"/>
  <c r="EJ117" i="75"/>
  <c r="EK117" i="75" s="1"/>
  <c r="EF117" i="75"/>
  <c r="FF282" i="71"/>
  <c r="AN207" i="45"/>
  <c r="AQ207" i="45" s="1"/>
  <c r="AX383" i="45"/>
  <c r="BA383" i="45" s="1"/>
  <c r="DL364" i="71"/>
  <c r="DO364" i="71"/>
  <c r="FF286" i="71"/>
  <c r="AL32" i="45"/>
  <c r="AN32" i="45" s="1"/>
  <c r="AQ32" i="45" s="1"/>
  <c r="DL120" i="71"/>
  <c r="AX379" i="45"/>
  <c r="V379" i="45"/>
  <c r="AW379" i="45"/>
  <c r="AZ386" i="45"/>
  <c r="AW206" i="45"/>
  <c r="N206" i="45"/>
  <c r="AX206" i="45"/>
  <c r="GK353" i="71"/>
  <c r="GD360" i="71"/>
  <c r="GD359" i="71"/>
  <c r="GK352" i="71"/>
  <c r="AI121" i="45"/>
  <c r="N121" i="45"/>
  <c r="AZ392" i="45"/>
  <c r="AW297" i="45"/>
  <c r="N297" i="45"/>
  <c r="BQ291" i="71"/>
  <c r="CT291" i="71"/>
  <c r="AI37" i="45"/>
  <c r="N37" i="45"/>
  <c r="DL201" i="71"/>
  <c r="AN206" i="45"/>
  <c r="AQ206" i="45" s="1"/>
  <c r="AI36" i="45"/>
  <c r="AL36" i="45" s="1"/>
  <c r="N36" i="45"/>
  <c r="BQ296" i="71"/>
  <c r="BQ323" i="71"/>
  <c r="AW300" i="45"/>
  <c r="AZ300" i="45" s="1"/>
  <c r="BL300" i="45" s="1"/>
  <c r="N300" i="45"/>
  <c r="F38" i="72"/>
  <c r="BL38" i="72"/>
  <c r="BO38" i="72" s="1"/>
  <c r="BM38" i="72"/>
  <c r="BP38" i="72" s="1"/>
  <c r="GD344" i="71"/>
  <c r="AZ214" i="45"/>
  <c r="AZ215" i="45"/>
  <c r="DL361" i="71"/>
  <c r="DO361" i="71"/>
  <c r="DM361" i="71"/>
  <c r="FF280" i="71"/>
  <c r="FG280" i="71" s="1"/>
  <c r="AI120" i="45"/>
  <c r="AL120" i="45" s="1"/>
  <c r="N120" i="45"/>
  <c r="AX117" i="45"/>
  <c r="DN361" i="71"/>
  <c r="DM43" i="71"/>
  <c r="AQ115" i="45"/>
  <c r="AL205" i="45"/>
  <c r="AN205" i="45" s="1"/>
  <c r="AQ205" i="45" s="1"/>
  <c r="BA121" i="45"/>
  <c r="BA229" i="45"/>
  <c r="BA230" i="45"/>
  <c r="AM376" i="45"/>
  <c r="GD342" i="71"/>
  <c r="GK348" i="71"/>
  <c r="GD355" i="71"/>
  <c r="AZ213" i="45"/>
  <c r="AI117" i="45"/>
  <c r="AL117" i="45" s="1"/>
  <c r="N117" i="45"/>
  <c r="AM371" i="45"/>
  <c r="J164" i="45"/>
  <c r="AW130" i="45"/>
  <c r="GD341" i="71"/>
  <c r="BA127" i="45"/>
  <c r="V41" i="45"/>
  <c r="V77" i="45"/>
  <c r="N37" i="51" s="1"/>
  <c r="V76" i="45"/>
  <c r="N36" i="51" s="1"/>
  <c r="V414" i="45"/>
  <c r="U51" i="51" s="1"/>
  <c r="V415" i="45"/>
  <c r="U52" i="51" s="1"/>
  <c r="V78" i="45"/>
  <c r="N38" i="51" s="1"/>
  <c r="V75" i="45"/>
  <c r="V416" i="45"/>
  <c r="U53" i="51" s="1"/>
  <c r="V74" i="45"/>
  <c r="V73" i="45"/>
  <c r="V413" i="45"/>
  <c r="V411" i="45"/>
  <c r="V412" i="45"/>
  <c r="V50" i="45"/>
  <c r="V52" i="45"/>
  <c r="V59" i="45"/>
  <c r="V48" i="45"/>
  <c r="V44" i="45"/>
  <c r="V57" i="45"/>
  <c r="V51" i="45"/>
  <c r="V54" i="45"/>
  <c r="V55" i="45"/>
  <c r="V56" i="45"/>
  <c r="V60" i="45"/>
  <c r="V49" i="45"/>
  <c r="V390" i="45"/>
  <c r="V35" i="45"/>
  <c r="V387" i="45"/>
  <c r="V397" i="45"/>
  <c r="V394" i="45"/>
  <c r="V47" i="45"/>
  <c r="V388" i="45"/>
  <c r="V393" i="45"/>
  <c r="V398" i="45"/>
  <c r="V58" i="45"/>
  <c r="V382" i="45"/>
  <c r="V386" i="45"/>
  <c r="V53" i="45"/>
  <c r="V389" i="45"/>
  <c r="V392" i="45"/>
  <c r="V395" i="45"/>
  <c r="BH369" i="45"/>
  <c r="BI369" i="45" s="1"/>
  <c r="BP369" i="45"/>
  <c r="BQ369" i="45" s="1"/>
  <c r="BL369" i="45"/>
  <c r="BM369" i="45" s="1"/>
  <c r="BQ307" i="71"/>
  <c r="BQ322" i="71"/>
  <c r="AX298" i="45"/>
  <c r="AW298" i="45"/>
  <c r="N298" i="45"/>
  <c r="AN209" i="45"/>
  <c r="AQ209" i="45" s="1"/>
  <c r="N372" i="45"/>
  <c r="AI372" i="45"/>
  <c r="AL373" i="45" s="1"/>
  <c r="GK345" i="71"/>
  <c r="GD352" i="71"/>
  <c r="BQ280" i="71"/>
  <c r="V396" i="45"/>
  <c r="FF287" i="71"/>
  <c r="DN365" i="71"/>
  <c r="DO365" i="71"/>
  <c r="DM365" i="71"/>
  <c r="AX212" i="45"/>
  <c r="AZ41" i="45"/>
  <c r="N376" i="45"/>
  <c r="AI376" i="45"/>
  <c r="GD365" i="71"/>
  <c r="GK358" i="71"/>
  <c r="GD363" i="71"/>
  <c r="GK356" i="71"/>
  <c r="AZ116" i="45"/>
  <c r="V34" i="45"/>
  <c r="AX380" i="45"/>
  <c r="V380" i="45"/>
  <c r="AW380" i="45"/>
  <c r="O40" i="72"/>
  <c r="AX301" i="45"/>
  <c r="AI371" i="45"/>
  <c r="AL371" i="45" s="1"/>
  <c r="N371" i="45"/>
  <c r="BP202" i="45"/>
  <c r="BQ202" i="45" s="1"/>
  <c r="BH202" i="45"/>
  <c r="BI202" i="45" s="1"/>
  <c r="AX291" i="45"/>
  <c r="BA291" i="45" s="1"/>
  <c r="AW291" i="45"/>
  <c r="AZ291" i="45" s="1"/>
  <c r="N291" i="45"/>
  <c r="BQ302" i="71"/>
  <c r="BQ326" i="71"/>
  <c r="AN208" i="45"/>
  <c r="AQ208" i="45" s="1"/>
  <c r="AM118" i="45"/>
  <c r="AX286" i="45"/>
  <c r="BA286" i="45" s="1"/>
  <c r="AW286" i="45"/>
  <c r="AZ286" i="45" s="1"/>
  <c r="BL286" i="45" s="1"/>
  <c r="BM286" i="45" s="1"/>
  <c r="N286" i="45"/>
  <c r="W286" i="45" s="1"/>
  <c r="DL119" i="71"/>
  <c r="DO119" i="71"/>
  <c r="V391" i="45"/>
  <c r="AX296" i="45"/>
  <c r="BA296" i="45" s="1"/>
  <c r="AW296" i="45"/>
  <c r="N296" i="45"/>
  <c r="GD354" i="71"/>
  <c r="GK347" i="71"/>
  <c r="GK360" i="71"/>
  <c r="GD367" i="71"/>
  <c r="AX287" i="45"/>
  <c r="AW287" i="45"/>
  <c r="N287" i="45"/>
  <c r="AX214" i="45"/>
  <c r="AZ34" i="45"/>
  <c r="AZ126" i="45"/>
  <c r="AL370" i="45"/>
  <c r="AN370" i="45" s="1"/>
  <c r="AP370" i="45" s="1"/>
  <c r="AM119" i="45"/>
  <c r="F42" i="72"/>
  <c r="BM42" i="72"/>
  <c r="BL42" i="72"/>
  <c r="AX374" i="45"/>
  <c r="BA374" i="45" s="1"/>
  <c r="V374" i="45"/>
  <c r="J207" i="45"/>
  <c r="AW374" i="45"/>
  <c r="AZ374" i="45" s="1"/>
  <c r="DL367" i="71"/>
  <c r="BQ292" i="71"/>
  <c r="BQ325" i="71"/>
  <c r="AN204" i="45"/>
  <c r="AQ204" i="45" s="1"/>
  <c r="AZ127" i="45"/>
  <c r="AZ128" i="45"/>
  <c r="AI118" i="45"/>
  <c r="N118" i="45"/>
  <c r="AX211" i="45"/>
  <c r="BA211" i="45" s="1"/>
  <c r="FO282" i="71"/>
  <c r="BQ293" i="71"/>
  <c r="AZ125" i="45"/>
  <c r="GK350" i="71"/>
  <c r="GD357" i="71"/>
  <c r="BA128" i="45"/>
  <c r="AX370" i="45"/>
  <c r="BA370" i="45" s="1"/>
  <c r="V370" i="45"/>
  <c r="AW370" i="45"/>
  <c r="J203" i="45"/>
  <c r="AZ118" i="45"/>
  <c r="AZ42" i="45"/>
  <c r="BA46" i="45"/>
  <c r="BA47" i="45"/>
  <c r="AX378" i="45"/>
  <c r="BA378" i="45" s="1"/>
  <c r="V378" i="45"/>
  <c r="AW378" i="45"/>
  <c r="DN367" i="71"/>
  <c r="DO367" i="71"/>
  <c r="BQ297" i="71"/>
  <c r="BQ324" i="71"/>
  <c r="V381" i="45"/>
  <c r="AW381" i="45"/>
  <c r="AX263" i="45"/>
  <c r="AX346" i="45"/>
  <c r="V369" i="45"/>
  <c r="J202" i="45"/>
  <c r="AW369" i="45"/>
  <c r="AZ369" i="45" s="1"/>
  <c r="BA308" i="45"/>
  <c r="BL308" i="45" s="1"/>
  <c r="BA309" i="45"/>
  <c r="AZ309" i="45"/>
  <c r="BA142" i="45"/>
  <c r="BA143" i="45"/>
  <c r="V39" i="45"/>
  <c r="DJ366" i="71"/>
  <c r="DN366" i="71" s="1"/>
  <c r="V37" i="45"/>
  <c r="AX216" i="45"/>
  <c r="DM119" i="71"/>
  <c r="AZ212" i="45"/>
  <c r="AI33" i="45"/>
  <c r="AL33" i="45" s="1"/>
  <c r="AN33" i="45" s="1"/>
  <c r="N33" i="45"/>
  <c r="GK349" i="71"/>
  <c r="GD356" i="71"/>
  <c r="DN43" i="71"/>
  <c r="AX115" i="45"/>
  <c r="BA115" i="45" s="1"/>
  <c r="EG199" i="75"/>
  <c r="FB204" i="71"/>
  <c r="FF204" i="71"/>
  <c r="BA34" i="45"/>
  <c r="BA35" i="45"/>
  <c r="EF118" i="75"/>
  <c r="EJ118" i="75"/>
  <c r="AW295" i="45"/>
  <c r="N295" i="45"/>
  <c r="BQ300" i="71"/>
  <c r="BQ290" i="71"/>
  <c r="AW293" i="45"/>
  <c r="N293" i="45"/>
  <c r="W293" i="45" s="1"/>
  <c r="FN117" i="71"/>
  <c r="FF117" i="71"/>
  <c r="FB117" i="71"/>
  <c r="EJ359" i="75"/>
  <c r="EB359" i="75"/>
  <c r="EF359" i="75"/>
  <c r="EG359" i="75" s="1"/>
  <c r="EH359" i="75" s="1"/>
  <c r="BV359" i="75" s="1"/>
  <c r="V33" i="45"/>
  <c r="EK198" i="75"/>
  <c r="FF293" i="71"/>
  <c r="AX288" i="45"/>
  <c r="CT282" i="71"/>
  <c r="EF40" i="75"/>
  <c r="EG40" i="75" s="1"/>
  <c r="EJ40" i="75"/>
  <c r="AZ123" i="45"/>
  <c r="FF292" i="71"/>
  <c r="V375" i="45"/>
  <c r="J208" i="45"/>
  <c r="AW375" i="45"/>
  <c r="BO37" i="72"/>
  <c r="CT281" i="71"/>
  <c r="BA41" i="45"/>
  <c r="GK355" i="71"/>
  <c r="GD362" i="71"/>
  <c r="DN118" i="71"/>
  <c r="DO118" i="71"/>
  <c r="AZ32" i="45"/>
  <c r="AX289" i="45"/>
  <c r="BA290" i="45" s="1"/>
  <c r="AW289" i="45"/>
  <c r="AZ289" i="45" s="1"/>
  <c r="N289" i="45"/>
  <c r="AX125" i="45"/>
  <c r="GK346" i="71"/>
  <c r="GD353" i="71"/>
  <c r="AI374" i="45"/>
  <c r="AL374" i="45" s="1"/>
  <c r="AN374" i="45" s="1"/>
  <c r="N374" i="45"/>
  <c r="V31" i="45"/>
  <c r="BP40" i="72"/>
  <c r="DM363" i="71"/>
  <c r="DO363" i="71"/>
  <c r="EK280" i="75"/>
  <c r="DN121" i="71"/>
  <c r="FN200" i="71"/>
  <c r="FB200" i="71"/>
  <c r="FC200" i="71" s="1"/>
  <c r="FF200" i="71"/>
  <c r="AZ39" i="45"/>
  <c r="GK343" i="71"/>
  <c r="GD350" i="71"/>
  <c r="AZ303" i="45"/>
  <c r="BL303" i="45" s="1"/>
  <c r="BP37" i="72"/>
  <c r="EK39" i="75"/>
  <c r="BA382" i="45"/>
  <c r="BA372" i="45"/>
  <c r="GD351" i="71"/>
  <c r="GK344" i="71"/>
  <c r="GD349" i="71"/>
  <c r="GK342" i="71"/>
  <c r="V372" i="45"/>
  <c r="AW372" i="45"/>
  <c r="AZ372" i="45" s="1"/>
  <c r="J205" i="45"/>
  <c r="DN119" i="71"/>
  <c r="FN202" i="71"/>
  <c r="EJ361" i="75"/>
  <c r="EF361" i="75"/>
  <c r="EB361" i="75"/>
  <c r="V217" i="45"/>
  <c r="N6" i="51"/>
  <c r="V130" i="45"/>
  <c r="V301" i="45"/>
  <c r="BX32" i="45"/>
  <c r="N124" i="51"/>
  <c r="AP208" i="45"/>
  <c r="BQ281" i="71"/>
  <c r="BQ308" i="71"/>
  <c r="AX376" i="45"/>
  <c r="V376" i="45"/>
  <c r="J209" i="45"/>
  <c r="AW376" i="45"/>
  <c r="DL43" i="71"/>
  <c r="DO43" i="71"/>
  <c r="AX293" i="45"/>
  <c r="BA293" i="45" s="1"/>
  <c r="AW384" i="45"/>
  <c r="AZ384" i="45" s="1"/>
  <c r="V384" i="45"/>
  <c r="J418" i="45"/>
  <c r="BQ295" i="71"/>
  <c r="BQ299" i="71"/>
  <c r="V45" i="45"/>
  <c r="AL116" i="45"/>
  <c r="AN116" i="45" s="1"/>
  <c r="AC36" i="72"/>
  <c r="BA43" i="45"/>
  <c r="BO40" i="72"/>
  <c r="N115" i="45"/>
  <c r="FF291" i="71"/>
  <c r="DN40" i="71"/>
  <c r="DO40" i="71"/>
  <c r="BA313" i="45"/>
  <c r="BL313" i="45" s="1"/>
  <c r="BA314" i="45"/>
  <c r="BL314" i="45" s="1"/>
  <c r="AW292" i="45"/>
  <c r="N292" i="45"/>
  <c r="W292" i="45" s="1"/>
  <c r="H36" i="72"/>
  <c r="BV36" i="72" s="1"/>
  <c r="G36" i="72"/>
  <c r="AW36" i="72" s="1"/>
  <c r="AZ36" i="72" s="1"/>
  <c r="DL41" i="71"/>
  <c r="DO41" i="71"/>
  <c r="H37" i="72"/>
  <c r="G37" i="72"/>
  <c r="AW37" i="72" s="1"/>
  <c r="AX375" i="45"/>
  <c r="DJ39" i="71"/>
  <c r="DM39" i="71" s="1"/>
  <c r="GD358" i="71"/>
  <c r="GK351" i="71"/>
  <c r="FF285" i="71"/>
  <c r="BQ289" i="71"/>
  <c r="FF199" i="71"/>
  <c r="DM38" i="71"/>
  <c r="DO38" i="71"/>
  <c r="FC282" i="71"/>
  <c r="AX213" i="45"/>
  <c r="BA213" i="45" s="1"/>
  <c r="DL362" i="71"/>
  <c r="DO362" i="71"/>
  <c r="CM294" i="71"/>
  <c r="CM324" i="71"/>
  <c r="CT324" i="71" s="1"/>
  <c r="CM325" i="71"/>
  <c r="CT325" i="71" s="1"/>
  <c r="CM326" i="71"/>
  <c r="CT326" i="71" s="1"/>
  <c r="CM322" i="71"/>
  <c r="CT322" i="71" s="1"/>
  <c r="CM323" i="71"/>
  <c r="CT323" i="71" s="1"/>
  <c r="CM321" i="71"/>
  <c r="CT321" i="71" s="1"/>
  <c r="CM299" i="71"/>
  <c r="FU268" i="71" s="1"/>
  <c r="CM307" i="71"/>
  <c r="FU276" i="71" s="1"/>
  <c r="CM305" i="71"/>
  <c r="FU274" i="71" s="1"/>
  <c r="CM298" i="71"/>
  <c r="FU267" i="71" s="1"/>
  <c r="CM300" i="71"/>
  <c r="FU269" i="71" s="1"/>
  <c r="CM302" i="71"/>
  <c r="FU271" i="71" s="1"/>
  <c r="CM304" i="71"/>
  <c r="FU273" i="71" s="1"/>
  <c r="CM308" i="71"/>
  <c r="FU277" i="71" s="1"/>
  <c r="CM296" i="71"/>
  <c r="FU265" i="71" s="1"/>
  <c r="CM303" i="71"/>
  <c r="FU272" i="71" s="1"/>
  <c r="CM292" i="71"/>
  <c r="FU261" i="71" s="1"/>
  <c r="CM297" i="71"/>
  <c r="FU266" i="71" s="1"/>
  <c r="CM283" i="71"/>
  <c r="CT283" i="71" s="1"/>
  <c r="CM301" i="71"/>
  <c r="FU270" i="71" s="1"/>
  <c r="CM306" i="71"/>
  <c r="FU275" i="71" s="1"/>
  <c r="CM295" i="71"/>
  <c r="FU264" i="71" s="1"/>
  <c r="AN373" i="45" l="1"/>
  <c r="AP373" i="45" s="1"/>
  <c r="BO42" i="72"/>
  <c r="AC43" i="72"/>
  <c r="CT293" i="71"/>
  <c r="AC45" i="72"/>
  <c r="AC38" i="72"/>
  <c r="CT289" i="71"/>
  <c r="CT290" i="71"/>
  <c r="CT287" i="71"/>
  <c r="EC358" i="75"/>
  <c r="ED358" i="75" s="1"/>
  <c r="BZ358" i="75" s="1"/>
  <c r="FE336" i="75" s="1"/>
  <c r="EG117" i="75"/>
  <c r="AL118" i="45"/>
  <c r="AN118" i="45" s="1"/>
  <c r="AP118" i="45" s="1"/>
  <c r="DL42" i="71"/>
  <c r="FB122" i="71"/>
  <c r="EK358" i="75"/>
  <c r="EL358" i="75" s="1"/>
  <c r="BW358" i="75" s="1"/>
  <c r="FN122" i="71"/>
  <c r="FF122" i="71"/>
  <c r="EK118" i="75"/>
  <c r="AN371" i="45"/>
  <c r="AP371" i="45" s="1"/>
  <c r="BA117" i="45"/>
  <c r="AZ378" i="45"/>
  <c r="DM42" i="71"/>
  <c r="DO42" i="71"/>
  <c r="FE334" i="75"/>
  <c r="CA356" i="75"/>
  <c r="FA334" i="75" s="1"/>
  <c r="CA357" i="75"/>
  <c r="FA335" i="75" s="1"/>
  <c r="AC39" i="72"/>
  <c r="AC37" i="72"/>
  <c r="W295" i="45"/>
  <c r="W289" i="45"/>
  <c r="W296" i="45"/>
  <c r="FG199" i="71"/>
  <c r="FG200" i="71" s="1"/>
  <c r="AZ292" i="45"/>
  <c r="AZ375" i="45"/>
  <c r="AZ295" i="45"/>
  <c r="BL295" i="45" s="1"/>
  <c r="AZ380" i="45"/>
  <c r="BA124" i="45"/>
  <c r="W294" i="45"/>
  <c r="AP204" i="45"/>
  <c r="FF41" i="71"/>
  <c r="V211" i="45"/>
  <c r="FF40" i="71"/>
  <c r="V295" i="45"/>
  <c r="BA122" i="45"/>
  <c r="W290" i="45"/>
  <c r="BA375" i="45"/>
  <c r="W287" i="45"/>
  <c r="W298" i="45"/>
  <c r="BA287" i="45"/>
  <c r="W308" i="45"/>
  <c r="W302" i="45"/>
  <c r="W291" i="45"/>
  <c r="V291" i="45"/>
  <c r="BL291" i="45"/>
  <c r="W300" i="45"/>
  <c r="BA380" i="45"/>
  <c r="BA123" i="45"/>
  <c r="V120" i="45"/>
  <c r="AZ287" i="45"/>
  <c r="W297" i="45"/>
  <c r="AQ370" i="45"/>
  <c r="BP370" i="45" s="1"/>
  <c r="BQ370" i="45" s="1"/>
  <c r="BA288" i="45"/>
  <c r="AL376" i="45"/>
  <c r="FO200" i="71"/>
  <c r="V293" i="45"/>
  <c r="V209" i="45"/>
  <c r="BA125" i="45"/>
  <c r="BP42" i="72"/>
  <c r="BV37" i="72"/>
  <c r="BA118" i="45"/>
  <c r="AL121" i="45"/>
  <c r="AN121" i="45" s="1"/>
  <c r="AP121" i="45" s="1"/>
  <c r="FN40" i="71"/>
  <c r="CT300" i="71"/>
  <c r="FB38" i="71"/>
  <c r="FC38" i="71" s="1"/>
  <c r="FN201" i="71"/>
  <c r="FN116" i="71"/>
  <c r="FO116" i="71" s="1"/>
  <c r="FB40" i="71"/>
  <c r="FJ363" i="71"/>
  <c r="FF365" i="71"/>
  <c r="AL37" i="45"/>
  <c r="AN37" i="45" s="1"/>
  <c r="AQ37" i="45" s="1"/>
  <c r="BO39" i="72"/>
  <c r="BL309" i="45"/>
  <c r="BA289" i="45"/>
  <c r="BL289" i="45" s="1"/>
  <c r="AZ379" i="45"/>
  <c r="FF203" i="71"/>
  <c r="CT299" i="71"/>
  <c r="FN118" i="71"/>
  <c r="AP33" i="45"/>
  <c r="AQ33" i="45"/>
  <c r="EG41" i="75"/>
  <c r="AP374" i="45"/>
  <c r="AQ374" i="45"/>
  <c r="U9" i="51"/>
  <c r="FD337" i="75"/>
  <c r="V123" i="45"/>
  <c r="V294" i="45"/>
  <c r="V210" i="45"/>
  <c r="CT292" i="71"/>
  <c r="U25" i="51"/>
  <c r="BX37" i="45"/>
  <c r="N11" i="51"/>
  <c r="N129" i="51"/>
  <c r="V135" i="45"/>
  <c r="V306" i="45"/>
  <c r="V222" i="45"/>
  <c r="AZ130" i="45"/>
  <c r="AZ131" i="45"/>
  <c r="FG281" i="71"/>
  <c r="AZ385" i="45"/>
  <c r="AC42" i="72"/>
  <c r="AC21" i="72"/>
  <c r="AC15" i="72"/>
  <c r="AC34" i="72"/>
  <c r="AC31" i="72"/>
  <c r="AC16" i="72"/>
  <c r="AC35" i="72"/>
  <c r="AC25" i="72"/>
  <c r="AC28" i="72"/>
  <c r="AC29" i="72"/>
  <c r="AC17" i="72"/>
  <c r="AC24" i="72"/>
  <c r="AC27" i="72"/>
  <c r="AC32" i="72"/>
  <c r="AC22" i="72"/>
  <c r="AC30" i="72"/>
  <c r="AC19" i="72"/>
  <c r="AC26" i="72"/>
  <c r="AC20" i="72"/>
  <c r="AC23" i="72"/>
  <c r="AC33" i="72"/>
  <c r="AC18" i="72"/>
  <c r="AC81" i="72"/>
  <c r="AC82" i="72"/>
  <c r="AC83" i="72"/>
  <c r="AC80" i="72"/>
  <c r="AC79" i="72"/>
  <c r="AC78" i="72"/>
  <c r="AC64" i="72"/>
  <c r="AC62" i="72"/>
  <c r="AC57" i="72"/>
  <c r="AC61" i="72"/>
  <c r="AC59" i="72"/>
  <c r="AC53" i="72"/>
  <c r="AC54" i="72"/>
  <c r="AC49" i="72"/>
  <c r="AC65" i="72"/>
  <c r="AC55" i="72"/>
  <c r="AC60" i="72"/>
  <c r="AC56" i="72"/>
  <c r="AC63" i="72"/>
  <c r="AC40" i="72"/>
  <c r="AC58" i="72"/>
  <c r="AC52" i="72"/>
  <c r="AL34" i="45"/>
  <c r="AN34" i="45" s="1"/>
  <c r="AQ34" i="45" s="1"/>
  <c r="EG360" i="75"/>
  <c r="EH360" i="75" s="1"/>
  <c r="BV360" i="75" s="1"/>
  <c r="U8" i="51"/>
  <c r="FF116" i="71"/>
  <c r="FG116" i="71" s="1"/>
  <c r="FG117" i="71" s="1"/>
  <c r="FB203" i="71"/>
  <c r="EX363" i="71"/>
  <c r="EK281" i="75"/>
  <c r="EG200" i="75"/>
  <c r="AZ381" i="45"/>
  <c r="AZ382" i="45"/>
  <c r="FB367" i="71"/>
  <c r="EX367" i="71"/>
  <c r="FN367" i="71"/>
  <c r="FF367" i="71"/>
  <c r="CT302" i="71"/>
  <c r="BA301" i="45"/>
  <c r="BA302" i="45"/>
  <c r="V302" i="45"/>
  <c r="N7" i="51"/>
  <c r="V131" i="45"/>
  <c r="N125" i="51"/>
  <c r="BX33" i="45"/>
  <c r="V218" i="45"/>
  <c r="N135" i="51"/>
  <c r="N17" i="51"/>
  <c r="V141" i="45"/>
  <c r="V312" i="45"/>
  <c r="BX43" i="45"/>
  <c r="V81" i="45"/>
  <c r="CF51" i="45" s="1"/>
  <c r="V228" i="45"/>
  <c r="V246" i="45"/>
  <c r="N35" i="51"/>
  <c r="V330" i="45"/>
  <c r="V159" i="45"/>
  <c r="N153" i="51"/>
  <c r="AP205" i="45"/>
  <c r="BA126" i="45"/>
  <c r="O42" i="72"/>
  <c r="CT298" i="71"/>
  <c r="AN35" i="45"/>
  <c r="AP35" i="45" s="1"/>
  <c r="AC47" i="72"/>
  <c r="V127" i="45"/>
  <c r="V298" i="45"/>
  <c r="V214" i="45"/>
  <c r="AZ217" i="45"/>
  <c r="AZ218" i="45"/>
  <c r="BA371" i="45"/>
  <c r="AW204" i="45"/>
  <c r="N204" i="45"/>
  <c r="AX204" i="45"/>
  <c r="BA116" i="45"/>
  <c r="FB116" i="71"/>
  <c r="FC116" i="71" s="1"/>
  <c r="FC117" i="71" s="1"/>
  <c r="FN203" i="71"/>
  <c r="CT306" i="71"/>
  <c r="FN363" i="71"/>
  <c r="U18" i="51"/>
  <c r="O39" i="72"/>
  <c r="BA214" i="45"/>
  <c r="BA215" i="45"/>
  <c r="AZ296" i="45"/>
  <c r="BL296" i="45" s="1"/>
  <c r="FB119" i="71"/>
  <c r="FN119" i="71"/>
  <c r="FF119" i="71"/>
  <c r="U31" i="51"/>
  <c r="V215" i="45"/>
  <c r="V128" i="45"/>
  <c r="V299" i="45"/>
  <c r="V249" i="45"/>
  <c r="V333" i="45"/>
  <c r="V162" i="45"/>
  <c r="AQ371" i="45"/>
  <c r="BP371" i="45" s="1"/>
  <c r="AQ373" i="45"/>
  <c r="AZ294" i="45"/>
  <c r="FF363" i="71"/>
  <c r="U21" i="51"/>
  <c r="BA294" i="45"/>
  <c r="AW207" i="45"/>
  <c r="AZ207" i="45" s="1"/>
  <c r="AX207" i="45"/>
  <c r="BA207" i="45" s="1"/>
  <c r="N207" i="45"/>
  <c r="U32" i="51"/>
  <c r="U34" i="51"/>
  <c r="BX34" i="45"/>
  <c r="V219" i="45"/>
  <c r="N126" i="51"/>
  <c r="N8" i="51"/>
  <c r="V132" i="45"/>
  <c r="V303" i="45"/>
  <c r="AN376" i="45"/>
  <c r="AP376" i="45" s="1"/>
  <c r="FJ361" i="71"/>
  <c r="FK361" i="71" s="1"/>
  <c r="EX361" i="71"/>
  <c r="EY361" i="71" s="1"/>
  <c r="FN361" i="71"/>
  <c r="FO361" i="71" s="1"/>
  <c r="FP361" i="71" s="1"/>
  <c r="FB361" i="71"/>
  <c r="FC361" i="71" s="1"/>
  <c r="FF361" i="71"/>
  <c r="FG361" i="71" s="1"/>
  <c r="U16" i="51"/>
  <c r="EG118" i="75"/>
  <c r="FF201" i="71"/>
  <c r="BP39" i="72"/>
  <c r="BO43" i="72"/>
  <c r="BA297" i="45"/>
  <c r="FB363" i="71"/>
  <c r="AZ290" i="45"/>
  <c r="BL290" i="45" s="1"/>
  <c r="U11" i="51"/>
  <c r="U33" i="51"/>
  <c r="AZ298" i="45"/>
  <c r="AZ299" i="45"/>
  <c r="U29" i="51"/>
  <c r="U24" i="51"/>
  <c r="BX45" i="45"/>
  <c r="V143" i="45"/>
  <c r="V230" i="45"/>
  <c r="N137" i="51"/>
  <c r="N19" i="51"/>
  <c r="V314" i="45"/>
  <c r="AC46" i="72"/>
  <c r="CT296" i="71"/>
  <c r="BA379" i="45"/>
  <c r="BP43" i="72"/>
  <c r="AL38" i="45"/>
  <c r="AN38" i="45" s="1"/>
  <c r="BA292" i="45"/>
  <c r="BL292" i="45" s="1"/>
  <c r="AZ376" i="45"/>
  <c r="U12" i="51"/>
  <c r="FO117" i="71"/>
  <c r="FO118" i="71" s="1"/>
  <c r="U17" i="51"/>
  <c r="BA298" i="45"/>
  <c r="BA299" i="45"/>
  <c r="U26" i="51"/>
  <c r="V290" i="45"/>
  <c r="V119" i="45"/>
  <c r="V206" i="45"/>
  <c r="N12" i="51"/>
  <c r="BX38" i="45"/>
  <c r="V307" i="45"/>
  <c r="N130" i="51"/>
  <c r="V136" i="45"/>
  <c r="V223" i="45"/>
  <c r="V160" i="45"/>
  <c r="V331" i="45"/>
  <c r="V247" i="45"/>
  <c r="FB120" i="71"/>
  <c r="FN120" i="71"/>
  <c r="FF120" i="71"/>
  <c r="AP206" i="45"/>
  <c r="FB201" i="71"/>
  <c r="H39" i="72"/>
  <c r="BV40" i="72" s="1"/>
  <c r="G39" i="72"/>
  <c r="AW39" i="72" s="1"/>
  <c r="AZ40" i="72" s="1"/>
  <c r="H43" i="72"/>
  <c r="G43" i="72"/>
  <c r="AW43" i="72" s="1"/>
  <c r="V297" i="45"/>
  <c r="V126" i="45"/>
  <c r="V213" i="45"/>
  <c r="U20" i="51"/>
  <c r="W301" i="45"/>
  <c r="W331" i="45"/>
  <c r="W332" i="45"/>
  <c r="W333" i="45"/>
  <c r="W330" i="45"/>
  <c r="W329" i="45"/>
  <c r="W328" i="45"/>
  <c r="W310" i="45"/>
  <c r="W309" i="45"/>
  <c r="W305" i="45"/>
  <c r="W304" i="45"/>
  <c r="W306" i="45"/>
  <c r="W312" i="45"/>
  <c r="W315" i="45"/>
  <c r="W314" i="45"/>
  <c r="W307" i="45"/>
  <c r="W303" i="45"/>
  <c r="W299" i="45"/>
  <c r="W311" i="45"/>
  <c r="AP116" i="45"/>
  <c r="AQ116" i="45"/>
  <c r="AZ37" i="72"/>
  <c r="V129" i="45"/>
  <c r="V216" i="45"/>
  <c r="V300" i="45"/>
  <c r="FN41" i="71"/>
  <c r="FB41" i="71"/>
  <c r="AW209" i="45"/>
  <c r="AX209" i="45"/>
  <c r="N209" i="45"/>
  <c r="EK119" i="75"/>
  <c r="FB43" i="71"/>
  <c r="CT297" i="71"/>
  <c r="N13" i="51"/>
  <c r="V308" i="45"/>
  <c r="V224" i="45"/>
  <c r="N131" i="51"/>
  <c r="BX39" i="45"/>
  <c r="V137" i="45"/>
  <c r="U27" i="51"/>
  <c r="N10" i="51"/>
  <c r="V221" i="45"/>
  <c r="BX36" i="45"/>
  <c r="N128" i="51"/>
  <c r="V305" i="45"/>
  <c r="V134" i="45"/>
  <c r="V161" i="45"/>
  <c r="V248" i="45"/>
  <c r="V332" i="45"/>
  <c r="AC41" i="72"/>
  <c r="AP32" i="45"/>
  <c r="AZ301" i="45"/>
  <c r="BA384" i="45"/>
  <c r="FF43" i="71"/>
  <c r="FN43" i="71"/>
  <c r="FN38" i="71"/>
  <c r="FO38" i="71" s="1"/>
  <c r="FP38" i="71" s="1"/>
  <c r="U13" i="51"/>
  <c r="BX287" i="45"/>
  <c r="V202" i="45"/>
  <c r="V286" i="45"/>
  <c r="V115" i="45"/>
  <c r="EK199" i="75"/>
  <c r="AZ293" i="45"/>
  <c r="BL293" i="45" s="1"/>
  <c r="AW203" i="45"/>
  <c r="N203" i="45"/>
  <c r="AX203" i="45"/>
  <c r="V118" i="45"/>
  <c r="V289" i="45"/>
  <c r="V205" i="45"/>
  <c r="U23" i="51"/>
  <c r="V304" i="45"/>
  <c r="N9" i="51"/>
  <c r="V133" i="45"/>
  <c r="BX35" i="45"/>
  <c r="N127" i="51"/>
  <c r="V220" i="45"/>
  <c r="U49" i="51"/>
  <c r="V125" i="45"/>
  <c r="V212" i="45"/>
  <c r="V296" i="45"/>
  <c r="O38" i="72"/>
  <c r="BI38" i="72" s="1"/>
  <c r="BJ38" i="72" s="1"/>
  <c r="FB365" i="71"/>
  <c r="CT303" i="71"/>
  <c r="AC44" i="72"/>
  <c r="AV40" i="72"/>
  <c r="Q40" i="72"/>
  <c r="BA130" i="45"/>
  <c r="CT295" i="71"/>
  <c r="BA376" i="45"/>
  <c r="BX116" i="45"/>
  <c r="FF38" i="71"/>
  <c r="FG38" i="71" s="1"/>
  <c r="BA377" i="45"/>
  <c r="AZ370" i="45"/>
  <c r="H42" i="72"/>
  <c r="G42" i="72"/>
  <c r="AW42" i="72" s="1"/>
  <c r="BA212" i="45"/>
  <c r="U19" i="51"/>
  <c r="BX46" i="45"/>
  <c r="N20" i="51"/>
  <c r="V315" i="45"/>
  <c r="V231" i="45"/>
  <c r="V144" i="45"/>
  <c r="N138" i="51"/>
  <c r="U48" i="51"/>
  <c r="AN117" i="45"/>
  <c r="AQ117" i="45" s="1"/>
  <c r="EX365" i="71"/>
  <c r="AP209" i="45"/>
  <c r="AL375" i="45"/>
  <c r="U10" i="51"/>
  <c r="CT304" i="71"/>
  <c r="AC50" i="72"/>
  <c r="FJ367" i="71"/>
  <c r="EG361" i="75"/>
  <c r="AV37" i="72"/>
  <c r="Q37" i="72"/>
  <c r="FU263" i="71"/>
  <c r="CT294" i="71"/>
  <c r="EK40" i="75"/>
  <c r="V204" i="45"/>
  <c r="V288" i="45"/>
  <c r="V117" i="45"/>
  <c r="FB118" i="71"/>
  <c r="BA217" i="45"/>
  <c r="BA216" i="45"/>
  <c r="AW202" i="45"/>
  <c r="AZ202" i="45" s="1"/>
  <c r="BL202" i="45" s="1"/>
  <c r="BM202" i="45" s="1"/>
  <c r="N202" i="45"/>
  <c r="AX202" i="45"/>
  <c r="BA202" i="45" s="1"/>
  <c r="U7" i="51"/>
  <c r="BL302" i="45"/>
  <c r="U28" i="51"/>
  <c r="CT307" i="71"/>
  <c r="N136" i="51"/>
  <c r="N18" i="51"/>
  <c r="V229" i="45"/>
  <c r="CF58" i="45"/>
  <c r="V142" i="45"/>
  <c r="BX44" i="45"/>
  <c r="V313" i="45"/>
  <c r="V140" i="45"/>
  <c r="N134" i="51"/>
  <c r="V311" i="45"/>
  <c r="N16" i="51"/>
  <c r="V227" i="45"/>
  <c r="BX42" i="45"/>
  <c r="U50" i="51"/>
  <c r="FN365" i="71"/>
  <c r="FF364" i="71"/>
  <c r="EX364" i="71"/>
  <c r="FJ364" i="71"/>
  <c r="FN364" i="71"/>
  <c r="FB364" i="71"/>
  <c r="BA381" i="45"/>
  <c r="U22" i="51"/>
  <c r="H41" i="72"/>
  <c r="BV41" i="72" s="1"/>
  <c r="G41" i="72"/>
  <c r="AW41" i="72" s="1"/>
  <c r="AZ41" i="72" s="1"/>
  <c r="AZ373" i="45"/>
  <c r="DM121" i="71"/>
  <c r="DO121" i="71"/>
  <c r="BH31" i="45"/>
  <c r="BI31" i="45" s="1"/>
  <c r="BL31" i="45"/>
  <c r="BM31" i="45" s="1"/>
  <c r="BP31" i="45"/>
  <c r="BQ31" i="45" s="1"/>
  <c r="DN39" i="71"/>
  <c r="DO39" i="71"/>
  <c r="AW208" i="45"/>
  <c r="N208" i="45"/>
  <c r="AX208" i="45"/>
  <c r="FB362" i="71"/>
  <c r="FC362" i="71" s="1"/>
  <c r="EX362" i="71"/>
  <c r="EY362" i="71" s="1"/>
  <c r="FF362" i="71"/>
  <c r="FG362" i="71" s="1"/>
  <c r="FJ362" i="71"/>
  <c r="FN362" i="71"/>
  <c r="FO362" i="71" s="1"/>
  <c r="FP362" i="71" s="1"/>
  <c r="AV36" i="72"/>
  <c r="AY36" i="72" s="1"/>
  <c r="BA36" i="72" s="1"/>
  <c r="BC36" i="72" s="1"/>
  <c r="Q36" i="72"/>
  <c r="O36" i="72"/>
  <c r="BI36" i="72" s="1"/>
  <c r="BJ36" i="72" s="1"/>
  <c r="CT308" i="71"/>
  <c r="BX203" i="45"/>
  <c r="AW205" i="45"/>
  <c r="AX205" i="45"/>
  <c r="BA205" i="45" s="1"/>
  <c r="N205" i="45"/>
  <c r="FC201" i="71"/>
  <c r="EG281" i="75"/>
  <c r="FF118" i="71"/>
  <c r="V292" i="45"/>
  <c r="V121" i="45"/>
  <c r="V208" i="45"/>
  <c r="CF37" i="45"/>
  <c r="U6" i="51"/>
  <c r="AA21" i="51" s="1"/>
  <c r="A63" i="51" s="1"/>
  <c r="FP282" i="71"/>
  <c r="FO283" i="71"/>
  <c r="U35" i="51"/>
  <c r="BX41" i="45"/>
  <c r="V139" i="45"/>
  <c r="N15" i="51"/>
  <c r="V310" i="45"/>
  <c r="V226" i="45"/>
  <c r="N133" i="51"/>
  <c r="CF55" i="45"/>
  <c r="V157" i="45"/>
  <c r="N151" i="51"/>
  <c r="V328" i="45"/>
  <c r="V244" i="45"/>
  <c r="N33" i="51"/>
  <c r="FJ365" i="71"/>
  <c r="O41" i="72"/>
  <c r="BI41" i="72" s="1"/>
  <c r="BJ41" i="72" s="1"/>
  <c r="H38" i="72"/>
  <c r="BV38" i="72" s="1"/>
  <c r="G38" i="72"/>
  <c r="AW38" i="72" s="1"/>
  <c r="AZ38" i="72" s="1"/>
  <c r="AZ297" i="45"/>
  <c r="BL297" i="45" s="1"/>
  <c r="AN36" i="45"/>
  <c r="AQ36" i="45" s="1"/>
  <c r="O43" i="72"/>
  <c r="AZ377" i="45"/>
  <c r="W288" i="45"/>
  <c r="CT305" i="71"/>
  <c r="FC283" i="71"/>
  <c r="DL39" i="71"/>
  <c r="FO201" i="71"/>
  <c r="DL366" i="71"/>
  <c r="DO366" i="71"/>
  <c r="DM366" i="71"/>
  <c r="U15" i="51"/>
  <c r="AL119" i="45"/>
  <c r="AN119" i="45" s="1"/>
  <c r="AP119" i="45" s="1"/>
  <c r="AL372" i="45"/>
  <c r="U30" i="51"/>
  <c r="BX40" i="45"/>
  <c r="V225" i="45"/>
  <c r="N14" i="51"/>
  <c r="V138" i="45"/>
  <c r="CF54" i="45"/>
  <c r="N132" i="51"/>
  <c r="V309" i="45"/>
  <c r="V158" i="45"/>
  <c r="V329" i="45"/>
  <c r="N152" i="51"/>
  <c r="V245" i="45"/>
  <c r="N34" i="51"/>
  <c r="AP207" i="45"/>
  <c r="AC51" i="72"/>
  <c r="AL122" i="45"/>
  <c r="U14" i="51"/>
  <c r="AZ371" i="45"/>
  <c r="CT301" i="71"/>
  <c r="AZ288" i="45"/>
  <c r="BL288" i="45" s="1"/>
  <c r="AN120" i="45"/>
  <c r="AQ120" i="45" s="1"/>
  <c r="BI43" i="72" l="1"/>
  <c r="BJ43" i="72" s="1"/>
  <c r="EC359" i="75"/>
  <c r="FF42" i="71"/>
  <c r="BL301" i="45"/>
  <c r="BQ371" i="45"/>
  <c r="BH370" i="45"/>
  <c r="BI370" i="45" s="1"/>
  <c r="BL370" i="45"/>
  <c r="BM370" i="45" s="1"/>
  <c r="CF41" i="45"/>
  <c r="CF33" i="45"/>
  <c r="CF60" i="45"/>
  <c r="CF49" i="45"/>
  <c r="CF207" i="45"/>
  <c r="CF217" i="45"/>
  <c r="CF48" i="45"/>
  <c r="FB42" i="71"/>
  <c r="CD358" i="75"/>
  <c r="CA358" i="75"/>
  <c r="FA336" i="75" s="1"/>
  <c r="FN42" i="71"/>
  <c r="EK359" i="75"/>
  <c r="AQ121" i="45"/>
  <c r="BL121" i="45" s="1"/>
  <c r="AZ205" i="45"/>
  <c r="FC118" i="71"/>
  <c r="CF34" i="45"/>
  <c r="FK362" i="71"/>
  <c r="FK363" i="71" s="1"/>
  <c r="BA208" i="45"/>
  <c r="CF45" i="45"/>
  <c r="CF211" i="45"/>
  <c r="FG118" i="71"/>
  <c r="FG119" i="71" s="1"/>
  <c r="CF50" i="45"/>
  <c r="AZ208" i="45"/>
  <c r="BL33" i="45"/>
  <c r="AZ206" i="45"/>
  <c r="BL374" i="45"/>
  <c r="CF53" i="45"/>
  <c r="BL287" i="45"/>
  <c r="BM287" i="45" s="1"/>
  <c r="BM288" i="45" s="1"/>
  <c r="BM289" i="45" s="1"/>
  <c r="BM290" i="45" s="1"/>
  <c r="CF209" i="45"/>
  <c r="CF42" i="45"/>
  <c r="CF31" i="45"/>
  <c r="CF35" i="45"/>
  <c r="CF203" i="45"/>
  <c r="CF52" i="45"/>
  <c r="AP117" i="45"/>
  <c r="AY37" i="72"/>
  <c r="BA37" i="72" s="1"/>
  <c r="BC37" i="72" s="1"/>
  <c r="AP120" i="45"/>
  <c r="BL120" i="45" s="1"/>
  <c r="CF57" i="45"/>
  <c r="CF81" i="45" s="1"/>
  <c r="AQ35" i="45"/>
  <c r="BL35" i="45" s="1"/>
  <c r="BL294" i="45"/>
  <c r="BL299" i="45"/>
  <c r="BL298" i="45"/>
  <c r="CF59" i="45"/>
  <c r="CF47" i="45"/>
  <c r="FF121" i="71"/>
  <c r="BV42" i="72"/>
  <c r="AZ203" i="45"/>
  <c r="CF44" i="45"/>
  <c r="FO119" i="71"/>
  <c r="FB121" i="71"/>
  <c r="BX290" i="45"/>
  <c r="BA203" i="45"/>
  <c r="BX120" i="45"/>
  <c r="EK120" i="75"/>
  <c r="CF216" i="45"/>
  <c r="AP37" i="45"/>
  <c r="BX129" i="45"/>
  <c r="BX118" i="45"/>
  <c r="BX297" i="45"/>
  <c r="FN121" i="71"/>
  <c r="CF212" i="45"/>
  <c r="BX291" i="45"/>
  <c r="AZ43" i="72"/>
  <c r="BA204" i="45"/>
  <c r="BH371" i="45"/>
  <c r="BI371" i="45" s="1"/>
  <c r="BX211" i="45"/>
  <c r="CF225" i="45"/>
  <c r="FG363" i="71"/>
  <c r="AZ42" i="72"/>
  <c r="BX210" i="45"/>
  <c r="CF224" i="45"/>
  <c r="AV43" i="72"/>
  <c r="Q43" i="72"/>
  <c r="BI39" i="72"/>
  <c r="BJ39" i="72" s="1"/>
  <c r="BX204" i="45"/>
  <c r="CF218" i="45"/>
  <c r="BX296" i="45"/>
  <c r="BX125" i="45"/>
  <c r="CF208" i="45"/>
  <c r="EY363" i="71"/>
  <c r="EY364" i="71" s="1"/>
  <c r="BA206" i="45"/>
  <c r="BX126" i="45"/>
  <c r="AV42" i="72"/>
  <c r="Q42" i="72"/>
  <c r="BX294" i="45"/>
  <c r="BL116" i="45"/>
  <c r="BM116" i="45" s="1"/>
  <c r="BV43" i="72"/>
  <c r="BX205" i="45"/>
  <c r="CF219" i="45"/>
  <c r="CF215" i="45"/>
  <c r="AZ204" i="45"/>
  <c r="BX208" i="45"/>
  <c r="CF222" i="45"/>
  <c r="FC363" i="71"/>
  <c r="FC364" i="71" s="1"/>
  <c r="EH361" i="75"/>
  <c r="BV361" i="75" s="1"/>
  <c r="EG362" i="75"/>
  <c r="EH362" i="75" s="1"/>
  <c r="BV362" i="75" s="1"/>
  <c r="AN375" i="45"/>
  <c r="AQ375" i="45" s="1"/>
  <c r="BX130" i="45"/>
  <c r="BA209" i="45"/>
  <c r="BA210" i="45"/>
  <c r="AZ39" i="72"/>
  <c r="CF206" i="45"/>
  <c r="BL373" i="45"/>
  <c r="BX292" i="45"/>
  <c r="AV41" i="72"/>
  <c r="AY41" i="72" s="1"/>
  <c r="BA41" i="72" s="1"/>
  <c r="BD41" i="72" s="1"/>
  <c r="Q41" i="72"/>
  <c r="AP36" i="45"/>
  <c r="BX299" i="45"/>
  <c r="AQ119" i="45"/>
  <c r="BL119" i="45" s="1"/>
  <c r="BX217" i="45"/>
  <c r="CF231" i="45"/>
  <c r="CF205" i="45"/>
  <c r="BX207" i="45"/>
  <c r="CF221" i="45"/>
  <c r="AZ209" i="45"/>
  <c r="AZ210" i="45"/>
  <c r="W336" i="45"/>
  <c r="CG305" i="45" s="1"/>
  <c r="AV39" i="72"/>
  <c r="AY40" i="72" s="1"/>
  <c r="BA40" i="72" s="1"/>
  <c r="Q39" i="72"/>
  <c r="AQ376" i="45"/>
  <c r="BL376" i="45" s="1"/>
  <c r="BX214" i="45"/>
  <c r="V252" i="45"/>
  <c r="CF228" i="45"/>
  <c r="CF252" i="45" s="1"/>
  <c r="BX117" i="45"/>
  <c r="BX121" i="45"/>
  <c r="BH374" i="45"/>
  <c r="BP374" i="45"/>
  <c r="FF366" i="71"/>
  <c r="FN366" i="71"/>
  <c r="FB366" i="71"/>
  <c r="FJ366" i="71"/>
  <c r="EX366" i="71"/>
  <c r="AN372" i="45"/>
  <c r="AQ372" i="45" s="1"/>
  <c r="BX301" i="45"/>
  <c r="EK200" i="75"/>
  <c r="BL32" i="45"/>
  <c r="BM32" i="45" s="1"/>
  <c r="AQ118" i="45"/>
  <c r="BL118" i="45" s="1"/>
  <c r="BV39" i="72"/>
  <c r="BI42" i="72"/>
  <c r="BJ42" i="72" s="1"/>
  <c r="CF56" i="45"/>
  <c r="CF26" i="45"/>
  <c r="CF16" i="45"/>
  <c r="CF30" i="45"/>
  <c r="CF198" i="45"/>
  <c r="CF13" i="45"/>
  <c r="CF188" i="45"/>
  <c r="CF185" i="45"/>
  <c r="CF10" i="45"/>
  <c r="CF24" i="45"/>
  <c r="CF14" i="45"/>
  <c r="CF28" i="45"/>
  <c r="CF191" i="45"/>
  <c r="CF199" i="45"/>
  <c r="CF187" i="45"/>
  <c r="CF194" i="45"/>
  <c r="CF21" i="45"/>
  <c r="CF15" i="45"/>
  <c r="CF184" i="45"/>
  <c r="CF183" i="45"/>
  <c r="CF23" i="45"/>
  <c r="CF25" i="45"/>
  <c r="CF189" i="45"/>
  <c r="CF27" i="45"/>
  <c r="CF192" i="45"/>
  <c r="CF181" i="45"/>
  <c r="CF17" i="45"/>
  <c r="CF12" i="45"/>
  <c r="CF19" i="45"/>
  <c r="CF200" i="45"/>
  <c r="CF20" i="45"/>
  <c r="CF186" i="45"/>
  <c r="CF22" i="45"/>
  <c r="CF18" i="45"/>
  <c r="CF193" i="45"/>
  <c r="CF201" i="45"/>
  <c r="CF197" i="45"/>
  <c r="CF195" i="45"/>
  <c r="CF196" i="45"/>
  <c r="CF29" i="45"/>
  <c r="CF182" i="45"/>
  <c r="CF11" i="45"/>
  <c r="CF190" i="45"/>
  <c r="CF46" i="45"/>
  <c r="CF36" i="45"/>
  <c r="CF40" i="45"/>
  <c r="CF38" i="45"/>
  <c r="CF32" i="45"/>
  <c r="CF39" i="45"/>
  <c r="BD36" i="72"/>
  <c r="EG42" i="75"/>
  <c r="BX124" i="45"/>
  <c r="EG282" i="75"/>
  <c r="BX128" i="45"/>
  <c r="CF204" i="45"/>
  <c r="BX206" i="45"/>
  <c r="CF220" i="45"/>
  <c r="BL371" i="45"/>
  <c r="BM371" i="45" s="1"/>
  <c r="FO363" i="71"/>
  <c r="FP363" i="71" s="1"/>
  <c r="BX288" i="45"/>
  <c r="FD338" i="75"/>
  <c r="CF210" i="45"/>
  <c r="CF226" i="45"/>
  <c r="BX212" i="45"/>
  <c r="BI37" i="72"/>
  <c r="BJ37" i="72" s="1"/>
  <c r="CF223" i="45"/>
  <c r="BX209" i="45"/>
  <c r="BX300" i="45"/>
  <c r="CF43" i="45"/>
  <c r="BL205" i="45"/>
  <c r="V336" i="45"/>
  <c r="CF311" i="45" s="1"/>
  <c r="BX298" i="45"/>
  <c r="EG201" i="75"/>
  <c r="AP34" i="45"/>
  <c r="FF39" i="71"/>
  <c r="FG39" i="71" s="1"/>
  <c r="FB39" i="71"/>
  <c r="FC39" i="71" s="1"/>
  <c r="FN39" i="71"/>
  <c r="FO39" i="71" s="1"/>
  <c r="AN122" i="45"/>
  <c r="AQ122" i="45" s="1"/>
  <c r="BX295" i="45"/>
  <c r="FC284" i="71"/>
  <c r="FP283" i="71"/>
  <c r="FO284" i="71"/>
  <c r="BX215" i="45"/>
  <c r="CF229" i="45"/>
  <c r="FG201" i="71"/>
  <c r="BX122" i="45"/>
  <c r="FO202" i="71"/>
  <c r="FO203" i="71" s="1"/>
  <c r="AP38" i="45"/>
  <c r="AQ38" i="45"/>
  <c r="EG119" i="75"/>
  <c r="FC119" i="71"/>
  <c r="FC120" i="71" s="1"/>
  <c r="CF214" i="45"/>
  <c r="V165" i="45"/>
  <c r="CF137" i="45" s="1"/>
  <c r="BX127" i="45"/>
  <c r="FG282" i="71"/>
  <c r="AV38" i="72"/>
  <c r="AY38" i="72" s="1"/>
  <c r="BA38" i="72" s="1"/>
  <c r="BC38" i="72" s="1"/>
  <c r="Q38" i="72"/>
  <c r="BL117" i="45"/>
  <c r="BX119" i="45"/>
  <c r="CF213" i="45"/>
  <c r="EK282" i="75"/>
  <c r="BH373" i="45"/>
  <c r="BL207" i="45"/>
  <c r="FC202" i="71"/>
  <c r="CR36" i="72"/>
  <c r="CN36" i="72"/>
  <c r="CH36" i="72"/>
  <c r="BX213" i="45"/>
  <c r="CF227" i="45"/>
  <c r="EK41" i="75"/>
  <c r="CF202" i="45"/>
  <c r="BX123" i="45"/>
  <c r="BX293" i="45"/>
  <c r="BX216" i="45"/>
  <c r="CF230" i="45"/>
  <c r="BX289" i="45"/>
  <c r="BI40" i="72"/>
  <c r="BJ40" i="72" s="1"/>
  <c r="BP373" i="45"/>
  <c r="BL206" i="45" l="1"/>
  <c r="ED359" i="75"/>
  <c r="BZ359" i="75" s="1"/>
  <c r="FE337" i="75" s="1"/>
  <c r="EC360" i="75"/>
  <c r="EL359" i="75"/>
  <c r="BW359" i="75" s="1"/>
  <c r="EK360" i="75"/>
  <c r="BL208" i="45"/>
  <c r="BD37" i="72"/>
  <c r="CH37" i="72" s="1"/>
  <c r="CI37" i="72" s="1"/>
  <c r="FO364" i="71"/>
  <c r="FP364" i="71" s="1"/>
  <c r="BM33" i="45"/>
  <c r="BL209" i="45"/>
  <c r="BM117" i="45"/>
  <c r="BM118" i="45" s="1"/>
  <c r="BM119" i="45" s="1"/>
  <c r="BM120" i="45" s="1"/>
  <c r="BP376" i="45"/>
  <c r="AP122" i="45"/>
  <c r="BL122" i="45" s="1"/>
  <c r="BH376" i="45"/>
  <c r="BL204" i="45"/>
  <c r="CG311" i="45"/>
  <c r="CG310" i="45"/>
  <c r="CF307" i="45"/>
  <c r="CG309" i="45"/>
  <c r="CF300" i="45"/>
  <c r="CF303" i="45"/>
  <c r="CF286" i="45"/>
  <c r="CF314" i="45"/>
  <c r="BL203" i="45"/>
  <c r="BM203" i="45" s="1"/>
  <c r="CF309" i="45"/>
  <c r="CF127" i="45"/>
  <c r="CF298" i="45"/>
  <c r="AY42" i="72"/>
  <c r="BA42" i="72" s="1"/>
  <c r="BC42" i="72" s="1"/>
  <c r="CF133" i="45"/>
  <c r="FG40" i="71"/>
  <c r="BC40" i="72"/>
  <c r="BD40" i="72"/>
  <c r="FG120" i="71"/>
  <c r="EK201" i="75"/>
  <c r="CG300" i="45"/>
  <c r="CG271" i="45"/>
  <c r="CG285" i="45"/>
  <c r="CG278" i="45"/>
  <c r="CG279" i="45"/>
  <c r="CG270" i="45"/>
  <c r="CG265" i="45"/>
  <c r="CG268" i="45"/>
  <c r="CG272" i="45"/>
  <c r="CG281" i="45"/>
  <c r="CG283" i="45"/>
  <c r="CG275" i="45"/>
  <c r="CG274" i="45"/>
  <c r="CG284" i="45"/>
  <c r="CG267" i="45"/>
  <c r="CG276" i="45"/>
  <c r="CG266" i="45"/>
  <c r="CG280" i="45"/>
  <c r="CG269" i="45"/>
  <c r="CG277" i="45"/>
  <c r="CG273" i="45"/>
  <c r="CG282" i="45"/>
  <c r="CG289" i="45"/>
  <c r="CG298" i="45"/>
  <c r="CG308" i="45"/>
  <c r="CG295" i="45"/>
  <c r="CG292" i="45"/>
  <c r="CG297" i="45"/>
  <c r="CG302" i="45"/>
  <c r="CG290" i="45"/>
  <c r="CG287" i="45"/>
  <c r="CG286" i="45"/>
  <c r="CG293" i="45"/>
  <c r="CG313" i="45"/>
  <c r="CG296" i="45"/>
  <c r="CG294" i="45"/>
  <c r="CG291" i="45"/>
  <c r="CF117" i="45"/>
  <c r="CF139" i="45"/>
  <c r="CF129" i="45"/>
  <c r="EY365" i="71"/>
  <c r="EY366" i="71" s="1"/>
  <c r="BL37" i="45"/>
  <c r="CF304" i="45"/>
  <c r="CF289" i="45"/>
  <c r="CF121" i="45"/>
  <c r="CF144" i="45"/>
  <c r="CF305" i="45"/>
  <c r="BD38" i="72"/>
  <c r="CH38" i="72" s="1"/>
  <c r="CI38" i="72" s="1"/>
  <c r="FO204" i="71"/>
  <c r="FC285" i="71"/>
  <c r="AP372" i="45"/>
  <c r="CF135" i="45"/>
  <c r="CF313" i="45"/>
  <c r="CF310" i="45"/>
  <c r="CF297" i="45"/>
  <c r="FC40" i="71"/>
  <c r="EK42" i="75"/>
  <c r="CF126" i="45"/>
  <c r="CF123" i="45"/>
  <c r="CF115" i="45"/>
  <c r="CF294" i="45"/>
  <c r="CG304" i="45"/>
  <c r="CF138" i="45"/>
  <c r="CF290" i="45"/>
  <c r="CF315" i="45"/>
  <c r="BM291" i="45"/>
  <c r="AP375" i="45"/>
  <c r="CG314" i="45"/>
  <c r="CF140" i="45"/>
  <c r="CF128" i="45"/>
  <c r="CF125" i="45"/>
  <c r="CG299" i="45"/>
  <c r="CF296" i="45"/>
  <c r="BL36" i="45"/>
  <c r="CF306" i="45"/>
  <c r="FP284" i="71"/>
  <c r="FO285" i="71"/>
  <c r="FG283" i="71"/>
  <c r="EG120" i="75"/>
  <c r="BL34" i="45"/>
  <c r="BM34" i="45" s="1"/>
  <c r="BM35" i="45" s="1"/>
  <c r="CG306" i="45"/>
  <c r="CF119" i="45"/>
  <c r="CG315" i="45"/>
  <c r="FD340" i="75"/>
  <c r="AY43" i="72"/>
  <c r="BA43" i="72" s="1"/>
  <c r="BC43" i="72" s="1"/>
  <c r="FC121" i="71"/>
  <c r="BL38" i="45"/>
  <c r="CF142" i="45"/>
  <c r="EG43" i="75"/>
  <c r="BC41" i="72"/>
  <c r="FD339" i="75"/>
  <c r="FC203" i="71"/>
  <c r="CG307" i="45"/>
  <c r="CF299" i="45"/>
  <c r="CF132" i="45"/>
  <c r="FK364" i="71"/>
  <c r="FC365" i="71"/>
  <c r="CF288" i="45"/>
  <c r="CF131" i="45"/>
  <c r="CF308" i="45"/>
  <c r="EK121" i="75"/>
  <c r="FG202" i="71"/>
  <c r="CF141" i="45"/>
  <c r="CF165" i="45" s="1"/>
  <c r="CF302" i="45"/>
  <c r="CF118" i="45"/>
  <c r="AY39" i="72"/>
  <c r="BA39" i="72" s="1"/>
  <c r="BC39" i="72" s="1"/>
  <c r="CF292" i="45"/>
  <c r="FG364" i="71"/>
  <c r="FO120" i="71"/>
  <c r="FO121" i="71" s="1"/>
  <c r="FO365" i="71"/>
  <c r="FP365" i="71" s="1"/>
  <c r="CG301" i="45"/>
  <c r="CG288" i="45"/>
  <c r="CG303" i="45"/>
  <c r="CF134" i="45"/>
  <c r="CF99" i="45"/>
  <c r="CF106" i="45"/>
  <c r="CF102" i="45"/>
  <c r="CF108" i="45"/>
  <c r="CF113" i="45"/>
  <c r="CF105" i="45"/>
  <c r="CF101" i="45"/>
  <c r="CF112" i="45"/>
  <c r="CF94" i="45"/>
  <c r="CF109" i="45"/>
  <c r="CF104" i="45"/>
  <c r="CF103" i="45"/>
  <c r="CF98" i="45"/>
  <c r="CF100" i="45"/>
  <c r="CF111" i="45"/>
  <c r="CF110" i="45"/>
  <c r="CF107" i="45"/>
  <c r="CF114" i="45"/>
  <c r="CF96" i="45"/>
  <c r="CF97" i="45"/>
  <c r="CF95" i="45"/>
  <c r="CF116" i="45"/>
  <c r="CF124" i="45"/>
  <c r="CF130" i="45"/>
  <c r="CF122" i="45"/>
  <c r="CF120" i="45"/>
  <c r="CF136" i="45"/>
  <c r="FP39" i="71"/>
  <c r="FO40" i="71"/>
  <c r="CF312" i="45"/>
  <c r="CF336" i="45" s="1"/>
  <c r="CF285" i="45"/>
  <c r="CF269" i="45"/>
  <c r="CF282" i="45"/>
  <c r="CF275" i="45"/>
  <c r="CF283" i="45"/>
  <c r="CF274" i="45"/>
  <c r="CF284" i="45"/>
  <c r="CF279" i="45"/>
  <c r="CF265" i="45"/>
  <c r="CF270" i="45"/>
  <c r="CF267" i="45"/>
  <c r="CF276" i="45"/>
  <c r="CF266" i="45"/>
  <c r="CF272" i="45"/>
  <c r="CF277" i="45"/>
  <c r="CF268" i="45"/>
  <c r="CF273" i="45"/>
  <c r="CF281" i="45"/>
  <c r="CF278" i="45"/>
  <c r="CF280" i="45"/>
  <c r="CF271" i="45"/>
  <c r="CF293" i="45"/>
  <c r="CF295" i="45"/>
  <c r="CF291" i="45"/>
  <c r="CF287" i="45"/>
  <c r="CF301" i="45"/>
  <c r="CG312" i="45"/>
  <c r="CG336" i="45" s="1"/>
  <c r="CF143" i="45"/>
  <c r="CN37" i="72" l="1"/>
  <c r="CO37" i="72" s="1"/>
  <c r="ED360" i="75"/>
  <c r="BZ360" i="75" s="1"/>
  <c r="FE338" i="75" s="1"/>
  <c r="EC361" i="75"/>
  <c r="EL360" i="75"/>
  <c r="BW360" i="75" s="1"/>
  <c r="EK361" i="75"/>
  <c r="CD359" i="75"/>
  <c r="CA359" i="75"/>
  <c r="FA337" i="75" s="1"/>
  <c r="CR37" i="72"/>
  <c r="CS37" i="72" s="1"/>
  <c r="CH40" i="72"/>
  <c r="BM204" i="45"/>
  <c r="BM205" i="45" s="1"/>
  <c r="BM206" i="45" s="1"/>
  <c r="BM207" i="45" s="1"/>
  <c r="BM208" i="45" s="1"/>
  <c r="CR38" i="72"/>
  <c r="CS38" i="72" s="1"/>
  <c r="BD42" i="72"/>
  <c r="CN42" i="72" s="1"/>
  <c r="BD43" i="72"/>
  <c r="CH43" i="72" s="1"/>
  <c r="CN38" i="72"/>
  <c r="CO38" i="72" s="1"/>
  <c r="FO122" i="71"/>
  <c r="BM292" i="45"/>
  <c r="FC286" i="71"/>
  <c r="FG284" i="71"/>
  <c r="BM121" i="45"/>
  <c r="BM122" i="45" s="1"/>
  <c r="BM36" i="45"/>
  <c r="BM37" i="45" s="1"/>
  <c r="FC41" i="71"/>
  <c r="CN41" i="72"/>
  <c r="CH41" i="72"/>
  <c r="CR41" i="72"/>
  <c r="FP285" i="71"/>
  <c r="FO286" i="71"/>
  <c r="EY367" i="71"/>
  <c r="FC366" i="71"/>
  <c r="FG121" i="71"/>
  <c r="FG365" i="71"/>
  <c r="FK365" i="71"/>
  <c r="FG203" i="71"/>
  <c r="FC122" i="71"/>
  <c r="BL372" i="45"/>
  <c r="BM372" i="45" s="1"/>
  <c r="BP372" i="45"/>
  <c r="BQ372" i="45" s="1"/>
  <c r="BH372" i="45"/>
  <c r="BI372" i="45" s="1"/>
  <c r="CR40" i="72"/>
  <c r="CN40" i="72"/>
  <c r="FP40" i="71"/>
  <c r="FO41" i="71"/>
  <c r="BD39" i="72"/>
  <c r="CH39" i="72" s="1"/>
  <c r="CI39" i="72" s="1"/>
  <c r="FG41" i="71"/>
  <c r="FO366" i="71"/>
  <c r="EK122" i="75"/>
  <c r="FC204" i="71"/>
  <c r="EG121" i="75"/>
  <c r="BP375" i="45"/>
  <c r="BL375" i="45"/>
  <c r="BH375" i="45"/>
  <c r="EK43" i="75"/>
  <c r="ED361" i="75" l="1"/>
  <c r="BZ361" i="75" s="1"/>
  <c r="FE339" i="75" s="1"/>
  <c r="EC362" i="75"/>
  <c r="ED362" i="75" s="1"/>
  <c r="BZ362" i="75" s="1"/>
  <c r="CR42" i="72"/>
  <c r="CH42" i="72"/>
  <c r="EL361" i="75"/>
  <c r="BW361" i="75" s="1"/>
  <c r="EK362" i="75"/>
  <c r="EL362" i="75" s="1"/>
  <c r="BW362" i="75" s="1"/>
  <c r="CD360" i="75"/>
  <c r="CA360" i="75"/>
  <c r="FA338" i="75" s="1"/>
  <c r="CN43" i="72"/>
  <c r="CR43" i="72"/>
  <c r="CI40" i="72"/>
  <c r="FG285" i="71"/>
  <c r="FG366" i="71"/>
  <c r="FP286" i="71"/>
  <c r="FO287" i="71"/>
  <c r="FC287" i="71"/>
  <c r="EG122" i="75"/>
  <c r="BM293" i="45"/>
  <c r="BQ373" i="45"/>
  <c r="CR39" i="72"/>
  <c r="CS39" i="72" s="1"/>
  <c r="FP366" i="71"/>
  <c r="FO367" i="71"/>
  <c r="FP367" i="71" s="1"/>
  <c r="FP41" i="71"/>
  <c r="FO42" i="71"/>
  <c r="FC42" i="71"/>
  <c r="BI373" i="45"/>
  <c r="FG122" i="71"/>
  <c r="CN39" i="72"/>
  <c r="CO39" i="72" s="1"/>
  <c r="BM38" i="45"/>
  <c r="FC367" i="71"/>
  <c r="FK366" i="71"/>
  <c r="BM373" i="45"/>
  <c r="FG42" i="71"/>
  <c r="FG204" i="71"/>
  <c r="BM209" i="45"/>
  <c r="FJ333" i="75" l="1"/>
  <c r="FE340" i="75"/>
  <c r="CD362" i="75"/>
  <c r="CA362" i="75"/>
  <c r="FA340" i="75" s="1"/>
  <c r="CD361" i="75"/>
  <c r="CA361" i="75"/>
  <c r="FA339" i="75" s="1"/>
  <c r="CO40" i="72"/>
  <c r="FG367" i="71"/>
  <c r="BM374" i="45"/>
  <c r="FG43" i="71"/>
  <c r="FK367" i="71"/>
  <c r="FG286" i="71"/>
  <c r="BQ374" i="45"/>
  <c r="FC43" i="71"/>
  <c r="BM294" i="45"/>
  <c r="BI374" i="45"/>
  <c r="FC288" i="71"/>
  <c r="FP42" i="71"/>
  <c r="FO43" i="71"/>
  <c r="FP43" i="71" s="1"/>
  <c r="FP287" i="71"/>
  <c r="FO288" i="71"/>
  <c r="CS40" i="72"/>
  <c r="CI41" i="72"/>
  <c r="FG287" i="71" l="1"/>
  <c r="BM375" i="45"/>
  <c r="FC289" i="71"/>
  <c r="CS41" i="72"/>
  <c r="BI375" i="45"/>
  <c r="BM295" i="45"/>
  <c r="BQ375" i="45"/>
  <c r="CO41" i="72"/>
  <c r="CI42" i="72"/>
  <c r="FP288" i="71"/>
  <c r="FO289" i="71"/>
  <c r="FC290" i="71" l="1"/>
  <c r="BI376" i="45"/>
  <c r="CS42" i="72"/>
  <c r="CO42" i="72"/>
  <c r="BM296" i="45"/>
  <c r="CI43" i="72"/>
  <c r="BM376" i="45"/>
  <c r="FP289" i="71"/>
  <c r="FO290" i="71"/>
  <c r="BQ376" i="45"/>
  <c r="FG288" i="71"/>
  <c r="FP290" i="71" l="1"/>
  <c r="FO291" i="71"/>
  <c r="BM297" i="45"/>
  <c r="FG289" i="71"/>
  <c r="FC291" i="71"/>
  <c r="CO43" i="72"/>
  <c r="CS43" i="72"/>
  <c r="FC292" i="71" l="1"/>
  <c r="FP291" i="71"/>
  <c r="FO292" i="71"/>
  <c r="FG290" i="71"/>
  <c r="BM298" i="45"/>
  <c r="FG291" i="71" l="1"/>
  <c r="FC293" i="71"/>
  <c r="BM299" i="45"/>
  <c r="FP292" i="71"/>
  <c r="FO293" i="71"/>
  <c r="FP293" i="71" l="1"/>
  <c r="FO294" i="71"/>
  <c r="BM300" i="45"/>
  <c r="FG292" i="71"/>
  <c r="FC294" i="71"/>
  <c r="FG293" i="71" l="1"/>
  <c r="FC329" i="71"/>
  <c r="FC295" i="71"/>
  <c r="FP294" i="71"/>
  <c r="FO295" i="71"/>
  <c r="BM301" i="45"/>
  <c r="BM335" i="45" l="1"/>
  <c r="BN301" i="45" s="1"/>
  <c r="X301" i="45" s="1"/>
  <c r="BM302" i="45"/>
  <c r="FD279" i="71"/>
  <c r="CN279" i="71" s="1"/>
  <c r="FD280" i="71"/>
  <c r="CN280" i="71" s="1"/>
  <c r="FD281" i="71"/>
  <c r="CN281" i="71" s="1"/>
  <c r="FD282" i="71"/>
  <c r="CN282" i="71" s="1"/>
  <c r="FD283" i="71"/>
  <c r="CN283" i="71" s="1"/>
  <c r="FD284" i="71"/>
  <c r="CN284" i="71" s="1"/>
  <c r="FD285" i="71"/>
  <c r="CN285" i="71" s="1"/>
  <c r="FD286" i="71"/>
  <c r="CN286" i="71" s="1"/>
  <c r="FD287" i="71"/>
  <c r="CN287" i="71" s="1"/>
  <c r="FD288" i="71"/>
  <c r="CN288" i="71" s="1"/>
  <c r="FD289" i="71"/>
  <c r="CN289" i="71" s="1"/>
  <c r="FD290" i="71"/>
  <c r="CN290" i="71" s="1"/>
  <c r="FD291" i="71"/>
  <c r="CN291" i="71" s="1"/>
  <c r="FD292" i="71"/>
  <c r="CN292" i="71" s="1"/>
  <c r="FD293" i="71"/>
  <c r="CN293" i="71" s="1"/>
  <c r="FP295" i="71"/>
  <c r="FO296" i="71"/>
  <c r="FD295" i="71"/>
  <c r="CN295" i="71" s="1"/>
  <c r="FC296" i="71"/>
  <c r="FD294" i="71"/>
  <c r="CN294" i="71" s="1"/>
  <c r="FG294" i="71"/>
  <c r="FV263" i="71" l="1"/>
  <c r="FD296" i="71"/>
  <c r="CN296" i="71" s="1"/>
  <c r="FC297" i="71"/>
  <c r="FV261" i="71"/>
  <c r="FV256" i="71"/>
  <c r="FV264" i="71"/>
  <c r="FV262" i="71"/>
  <c r="FV259" i="71"/>
  <c r="BN302" i="45"/>
  <c r="X302" i="45" s="1"/>
  <c r="BM303" i="45"/>
  <c r="FP296" i="71"/>
  <c r="FO297" i="71"/>
  <c r="FV260" i="71"/>
  <c r="FV258" i="71"/>
  <c r="FG329" i="71"/>
  <c r="FH294" i="71"/>
  <c r="CO294" i="71" s="1"/>
  <c r="FW263" i="71" s="1"/>
  <c r="FG295" i="71"/>
  <c r="FV257" i="71"/>
  <c r="BN266" i="45"/>
  <c r="BN265" i="45"/>
  <c r="BN283" i="45"/>
  <c r="BN271" i="45"/>
  <c r="BN267" i="45"/>
  <c r="BN272" i="45"/>
  <c r="BN284" i="45"/>
  <c r="BN274" i="45"/>
  <c r="BN276" i="45"/>
  <c r="BN279" i="45"/>
  <c r="BN285" i="45"/>
  <c r="BN275" i="45"/>
  <c r="BN280" i="45"/>
  <c r="BN270" i="45"/>
  <c r="BN277" i="45"/>
  <c r="BN278" i="45"/>
  <c r="BN281" i="45"/>
  <c r="BN273" i="45"/>
  <c r="BN269" i="45"/>
  <c r="BN282" i="45"/>
  <c r="BN268" i="45"/>
  <c r="BN286" i="45"/>
  <c r="X286" i="45" s="1"/>
  <c r="BN287" i="45"/>
  <c r="X287" i="45" s="1"/>
  <c r="BN289" i="45"/>
  <c r="X289" i="45" s="1"/>
  <c r="BN288" i="45"/>
  <c r="X288" i="45" s="1"/>
  <c r="BN290" i="45"/>
  <c r="X290" i="45" s="1"/>
  <c r="BN291" i="45"/>
  <c r="X291" i="45" s="1"/>
  <c r="BN292" i="45"/>
  <c r="X292" i="45" s="1"/>
  <c r="BN293" i="45"/>
  <c r="X293" i="45" s="1"/>
  <c r="BN294" i="45"/>
  <c r="X294" i="45" s="1"/>
  <c r="BN295" i="45"/>
  <c r="X295" i="45" s="1"/>
  <c r="BN296" i="45"/>
  <c r="X296" i="45" s="1"/>
  <c r="BN297" i="45"/>
  <c r="X297" i="45" s="1"/>
  <c r="BN298" i="45"/>
  <c r="X298" i="45" s="1"/>
  <c r="BN299" i="45"/>
  <c r="X299" i="45" s="1"/>
  <c r="BN300" i="45"/>
  <c r="X300" i="45" s="1"/>
  <c r="FV265" i="71" l="1"/>
  <c r="FD297" i="71"/>
  <c r="CN297" i="71" s="1"/>
  <c r="FC298" i="71"/>
  <c r="FH295" i="71"/>
  <c r="CO295" i="71" s="1"/>
  <c r="FG296" i="71"/>
  <c r="FP297" i="71"/>
  <c r="FO298" i="71"/>
  <c r="BN303" i="45"/>
  <c r="X303" i="45" s="1"/>
  <c r="BM304" i="45"/>
  <c r="FH279" i="71"/>
  <c r="CO279" i="71" s="1"/>
  <c r="FH280" i="71"/>
  <c r="CO280" i="71" s="1"/>
  <c r="FH281" i="71"/>
  <c r="CO281" i="71" s="1"/>
  <c r="FH282" i="71"/>
  <c r="CO282" i="71" s="1"/>
  <c r="FH283" i="71"/>
  <c r="CO283" i="71" s="1"/>
  <c r="FH284" i="71"/>
  <c r="CO284" i="71" s="1"/>
  <c r="FH285" i="71"/>
  <c r="CO285" i="71" s="1"/>
  <c r="FH286" i="71"/>
  <c r="CO286" i="71" s="1"/>
  <c r="FH287" i="71"/>
  <c r="CO287" i="71" s="1"/>
  <c r="FH288" i="71"/>
  <c r="CO288" i="71" s="1"/>
  <c r="FH289" i="71"/>
  <c r="CO289" i="71" s="1"/>
  <c r="FH290" i="71"/>
  <c r="CO290" i="71" s="1"/>
  <c r="FH291" i="71"/>
  <c r="CO291" i="71" s="1"/>
  <c r="FH292" i="71"/>
  <c r="CO292" i="71" s="1"/>
  <c r="FH293" i="71"/>
  <c r="CO293" i="71" s="1"/>
  <c r="FW257" i="71" l="1"/>
  <c r="FW261" i="71"/>
  <c r="FW260" i="71"/>
  <c r="FW259" i="71"/>
  <c r="FH296" i="71"/>
  <c r="CO296" i="71" s="1"/>
  <c r="FG297" i="71"/>
  <c r="FW264" i="71"/>
  <c r="FP298" i="71"/>
  <c r="FO299" i="71"/>
  <c r="FD298" i="71"/>
  <c r="CN298" i="71" s="1"/>
  <c r="FC299" i="71"/>
  <c r="FV266" i="71"/>
  <c r="BN304" i="45"/>
  <c r="X304" i="45" s="1"/>
  <c r="BM305" i="45"/>
  <c r="FW258" i="71"/>
  <c r="FW256" i="71"/>
  <c r="FW262" i="71"/>
  <c r="FP299" i="71" l="1"/>
  <c r="FO300" i="71"/>
  <c r="FD299" i="71"/>
  <c r="CN299" i="71" s="1"/>
  <c r="FC300" i="71"/>
  <c r="BN305" i="45"/>
  <c r="X305" i="45" s="1"/>
  <c r="BM306" i="45"/>
  <c r="FV267" i="71"/>
  <c r="FH297" i="71"/>
  <c r="CO297" i="71" s="1"/>
  <c r="FG298" i="71"/>
  <c r="FW265" i="71"/>
  <c r="FV268" i="71" l="1"/>
  <c r="BN306" i="45"/>
  <c r="X306" i="45" s="1"/>
  <c r="BM307" i="45"/>
  <c r="FD300" i="71"/>
  <c r="CN300" i="71" s="1"/>
  <c r="FC301" i="71"/>
  <c r="FP300" i="71"/>
  <c r="FO301" i="71"/>
  <c r="FH298" i="71"/>
  <c r="CO298" i="71" s="1"/>
  <c r="FG299" i="71"/>
  <c r="FW266" i="71"/>
  <c r="FP301" i="71" l="1"/>
  <c r="FO302" i="71"/>
  <c r="BN307" i="45"/>
  <c r="X307" i="45" s="1"/>
  <c r="BM308" i="45"/>
  <c r="FD301" i="71"/>
  <c r="CN301" i="71" s="1"/>
  <c r="FC302" i="71"/>
  <c r="FV269" i="71"/>
  <c r="FH299" i="71"/>
  <c r="CO299" i="71" s="1"/>
  <c r="FG300" i="71"/>
  <c r="FW267" i="71"/>
  <c r="FW268" i="71" l="1"/>
  <c r="FD302" i="71"/>
  <c r="CN302" i="71" s="1"/>
  <c r="FC303" i="71"/>
  <c r="BN308" i="45"/>
  <c r="X308" i="45" s="1"/>
  <c r="BM309" i="45"/>
  <c r="FP302" i="71"/>
  <c r="FO303" i="71"/>
  <c r="FH300" i="71"/>
  <c r="CO300" i="71" s="1"/>
  <c r="FG301" i="71"/>
  <c r="FV270" i="71"/>
  <c r="BN309" i="45" l="1"/>
  <c r="X309" i="45" s="1"/>
  <c r="BM310" i="45"/>
  <c r="FP303" i="71"/>
  <c r="FO304" i="71"/>
  <c r="FV271" i="71"/>
  <c r="FD303" i="71"/>
  <c r="CN303" i="71" s="1"/>
  <c r="FC304" i="71"/>
  <c r="FH301" i="71"/>
  <c r="CO301" i="71" s="1"/>
  <c r="FG302" i="71"/>
  <c r="FW269" i="71"/>
  <c r="FP304" i="71" l="1"/>
  <c r="FO305" i="71"/>
  <c r="FD304" i="71"/>
  <c r="CN304" i="71" s="1"/>
  <c r="FC305" i="71"/>
  <c r="BN310" i="45"/>
  <c r="X310" i="45" s="1"/>
  <c r="BM311" i="45"/>
  <c r="FV272" i="71"/>
  <c r="FH302" i="71"/>
  <c r="CO302" i="71" s="1"/>
  <c r="FG303" i="71"/>
  <c r="FW270" i="71"/>
  <c r="FV273" i="71" l="1"/>
  <c r="FD305" i="71"/>
  <c r="CN305" i="71" s="1"/>
  <c r="FC306" i="71"/>
  <c r="FP305" i="71"/>
  <c r="FO306" i="71"/>
  <c r="BN311" i="45"/>
  <c r="X311" i="45" s="1"/>
  <c r="BM312" i="45"/>
  <c r="FH303" i="71"/>
  <c r="CO303" i="71" s="1"/>
  <c r="FG304" i="71"/>
  <c r="FW271" i="71"/>
  <c r="FV274" i="71" l="1"/>
  <c r="FP306" i="71"/>
  <c r="FO307" i="71"/>
  <c r="BM336" i="45"/>
  <c r="BN312" i="45"/>
  <c r="X312" i="45" s="1"/>
  <c r="BM313" i="45"/>
  <c r="FD306" i="71"/>
  <c r="CN306" i="71" s="1"/>
  <c r="FC307" i="71"/>
  <c r="FH304" i="71"/>
  <c r="CO304" i="71" s="1"/>
  <c r="FG305" i="71"/>
  <c r="FW272" i="71"/>
  <c r="FV275" i="71" l="1"/>
  <c r="BN313" i="45"/>
  <c r="X313" i="45" s="1"/>
  <c r="BM314" i="45"/>
  <c r="X336" i="45"/>
  <c r="FP307" i="71"/>
  <c r="FO308" i="71"/>
  <c r="FP308" i="71" s="1"/>
  <c r="FH305" i="71"/>
  <c r="CO305" i="71" s="1"/>
  <c r="FG306" i="71"/>
  <c r="FW273" i="71"/>
  <c r="FD307" i="71"/>
  <c r="CN307" i="71" s="1"/>
  <c r="FC308" i="71"/>
  <c r="FD308" i="71" s="1"/>
  <c r="CN308" i="71" s="1"/>
  <c r="FH306" i="71" l="1"/>
  <c r="CO306" i="71" s="1"/>
  <c r="FG307" i="71"/>
  <c r="CH312" i="45"/>
  <c r="CH336" i="45" s="1"/>
  <c r="CH281" i="45"/>
  <c r="CH272" i="45"/>
  <c r="CH280" i="45"/>
  <c r="CH267" i="45"/>
  <c r="CH268" i="45"/>
  <c r="CH284" i="45"/>
  <c r="CH283" i="45"/>
  <c r="CH269" i="45"/>
  <c r="CH282" i="45"/>
  <c r="CH279" i="45"/>
  <c r="CH277" i="45"/>
  <c r="CH285" i="45"/>
  <c r="CH265" i="45"/>
  <c r="CH278" i="45"/>
  <c r="CH271" i="45"/>
  <c r="CH276" i="45"/>
  <c r="CH274" i="45"/>
  <c r="CH275" i="45"/>
  <c r="CH270" i="45"/>
  <c r="CH273" i="45"/>
  <c r="CH266" i="45"/>
  <c r="CH301" i="45"/>
  <c r="CH293" i="45"/>
  <c r="CH298" i="45"/>
  <c r="CH300" i="45"/>
  <c r="CH286" i="45"/>
  <c r="CH292" i="45"/>
  <c r="CH294" i="45"/>
  <c r="CH290" i="45"/>
  <c r="CH295" i="45"/>
  <c r="CH291" i="45"/>
  <c r="CH297" i="45"/>
  <c r="CH302" i="45"/>
  <c r="CH299" i="45"/>
  <c r="CH296" i="45"/>
  <c r="CH289" i="45"/>
  <c r="CH288" i="45"/>
  <c r="CH287" i="45"/>
  <c r="CH303" i="45"/>
  <c r="CH304" i="45"/>
  <c r="CH305" i="45"/>
  <c r="CH306" i="45"/>
  <c r="CH307" i="45"/>
  <c r="CH308" i="45"/>
  <c r="CH309" i="45"/>
  <c r="CH310" i="45"/>
  <c r="CH311" i="45"/>
  <c r="FW274" i="71"/>
  <c r="FV277" i="71"/>
  <c r="FV276" i="71"/>
  <c r="BN314" i="45"/>
  <c r="X314" i="45" s="1"/>
  <c r="BM315" i="45"/>
  <c r="BN315" i="45" s="1"/>
  <c r="X315" i="45" s="1"/>
  <c r="CH313" i="45"/>
  <c r="CH314" i="45" l="1"/>
  <c r="FH307" i="71"/>
  <c r="CO307" i="71" s="1"/>
  <c r="FG308" i="71"/>
  <c r="FH308" i="71" s="1"/>
  <c r="CO308" i="71" s="1"/>
  <c r="CH315" i="45"/>
  <c r="FW275" i="71"/>
  <c r="FW277" i="71" l="1"/>
  <c r="FW276" i="71"/>
  <c r="D236" i="75" l="1"/>
  <c r="D221" i="75"/>
  <c r="AE221" i="75" l="1"/>
  <c r="X221" i="75"/>
  <c r="H221" i="75"/>
  <c r="CI221" i="75" s="1"/>
  <c r="X236" i="75"/>
  <c r="AE236" i="75"/>
  <c r="H236" i="75"/>
  <c r="D237" i="75"/>
  <c r="D220" i="75"/>
  <c r="D219" i="75"/>
  <c r="D218" i="75"/>
  <c r="D217" i="75"/>
  <c r="D216" i="75"/>
  <c r="AE218" i="75" l="1"/>
  <c r="X218" i="75"/>
  <c r="H218" i="75"/>
  <c r="CI218" i="75" s="1"/>
  <c r="AE237" i="75"/>
  <c r="X237" i="75"/>
  <c r="H237" i="75"/>
  <c r="CI237" i="75" s="1"/>
  <c r="CJ221" i="75"/>
  <c r="CK221" i="75"/>
  <c r="E224" i="71"/>
  <c r="CL221" i="75"/>
  <c r="AB221" i="75"/>
  <c r="AI221" i="75"/>
  <c r="AE219" i="75"/>
  <c r="X219" i="75"/>
  <c r="H219" i="75"/>
  <c r="CI219" i="75" s="1"/>
  <c r="X220" i="75"/>
  <c r="AE220" i="75"/>
  <c r="H220" i="75"/>
  <c r="CI220" i="75" s="1"/>
  <c r="CN221" i="75" s="1"/>
  <c r="CK236" i="75"/>
  <c r="CL236" i="75"/>
  <c r="E239" i="71"/>
  <c r="CJ236" i="75"/>
  <c r="AB236" i="75"/>
  <c r="AI236" i="75"/>
  <c r="X216" i="75"/>
  <c r="AE216" i="75"/>
  <c r="H216" i="75"/>
  <c r="CI216" i="75" s="1"/>
  <c r="CI236" i="75"/>
  <c r="AE217" i="75"/>
  <c r="X217" i="75"/>
  <c r="H217" i="75"/>
  <c r="CI217" i="75" s="1"/>
  <c r="D238" i="75"/>
  <c r="D202" i="75"/>
  <c r="CN219" i="75" l="1"/>
  <c r="CN237" i="75"/>
  <c r="CN218" i="75"/>
  <c r="AE202" i="75"/>
  <c r="X202" i="75"/>
  <c r="H202" i="75"/>
  <c r="CI202" i="75" s="1"/>
  <c r="CN202" i="75" s="1"/>
  <c r="CJ219" i="75"/>
  <c r="CK219" i="75"/>
  <c r="AI219" i="75"/>
  <c r="AB219" i="75"/>
  <c r="CL219" i="75"/>
  <c r="E222" i="71"/>
  <c r="CJ237" i="75"/>
  <c r="CO237" i="75" s="1"/>
  <c r="E240" i="71"/>
  <c r="CK237" i="75"/>
  <c r="CP237" i="75" s="1"/>
  <c r="AB237" i="75"/>
  <c r="CL237" i="75"/>
  <c r="AI237" i="75"/>
  <c r="E78" i="71"/>
  <c r="E157" i="71"/>
  <c r="X239" i="71"/>
  <c r="E402" i="71"/>
  <c r="AE239" i="71"/>
  <c r="H239" i="71"/>
  <c r="X238" i="75"/>
  <c r="AE238" i="75"/>
  <c r="H238" i="75"/>
  <c r="CI238" i="75" s="1"/>
  <c r="CN238" i="75" s="1"/>
  <c r="CN220" i="75"/>
  <c r="AB216" i="75"/>
  <c r="E219" i="71"/>
  <c r="CJ216" i="75"/>
  <c r="CK216" i="75"/>
  <c r="CL216" i="75"/>
  <c r="AI216" i="75"/>
  <c r="CJ220" i="75"/>
  <c r="CO220" i="75" s="1"/>
  <c r="CK220" i="75"/>
  <c r="CP221" i="75" s="1"/>
  <c r="AI220" i="75"/>
  <c r="AB220" i="75"/>
  <c r="E223" i="71"/>
  <c r="CL220" i="75"/>
  <c r="CJ218" i="75"/>
  <c r="CL218" i="75"/>
  <c r="AB218" i="75"/>
  <c r="AI218" i="75"/>
  <c r="CK218" i="75"/>
  <c r="E221" i="71"/>
  <c r="CN217" i="75"/>
  <c r="E387" i="71"/>
  <c r="X224" i="71"/>
  <c r="AE224" i="71"/>
  <c r="H224" i="71"/>
  <c r="AH224" i="71" s="1"/>
  <c r="E142" i="71"/>
  <c r="E63" i="71"/>
  <c r="AI217" i="75"/>
  <c r="E220" i="71"/>
  <c r="AB217" i="75"/>
  <c r="CL217" i="75"/>
  <c r="CJ217" i="75"/>
  <c r="CO217" i="75" s="1"/>
  <c r="CK217" i="75"/>
  <c r="CP217" i="75" s="1"/>
  <c r="D239" i="75"/>
  <c r="D203" i="75"/>
  <c r="DB239" i="71" l="1"/>
  <c r="AH239" i="71"/>
  <c r="CP220" i="75"/>
  <c r="CR220" i="75" s="1"/>
  <c r="CU220" i="75" s="1"/>
  <c r="X240" i="71"/>
  <c r="E403" i="71"/>
  <c r="AE240" i="71"/>
  <c r="E158" i="71"/>
  <c r="H240" i="71"/>
  <c r="AH240" i="71" s="1"/>
  <c r="E79" i="71"/>
  <c r="DB240" i="71"/>
  <c r="DG240" i="71" s="1"/>
  <c r="DC239" i="71"/>
  <c r="DD239" i="71"/>
  <c r="AA239" i="71"/>
  <c r="DA239" i="71"/>
  <c r="E244" i="45"/>
  <c r="CR217" i="75"/>
  <c r="CU217" i="75" s="1"/>
  <c r="E385" i="71"/>
  <c r="E140" i="71"/>
  <c r="E61" i="71"/>
  <c r="AE222" i="71"/>
  <c r="H222" i="71"/>
  <c r="X222" i="71"/>
  <c r="CJ202" i="75"/>
  <c r="CO202" i="75" s="1"/>
  <c r="AB202" i="75"/>
  <c r="AI202" i="75"/>
  <c r="CK202" i="75"/>
  <c r="CP202" i="75" s="1"/>
  <c r="CL202" i="75"/>
  <c r="E205" i="71"/>
  <c r="H402" i="71"/>
  <c r="X402" i="71"/>
  <c r="AE402" i="71"/>
  <c r="DB402" i="71"/>
  <c r="CP218" i="75"/>
  <c r="AE387" i="71"/>
  <c r="X387" i="71"/>
  <c r="H387" i="71"/>
  <c r="DB387" i="71" s="1"/>
  <c r="X239" i="75"/>
  <c r="AE239" i="75"/>
  <c r="H239" i="75"/>
  <c r="CI239" i="75" s="1"/>
  <c r="CN239" i="75" s="1"/>
  <c r="CL238" i="75"/>
  <c r="AB238" i="75"/>
  <c r="CK238" i="75"/>
  <c r="CP238" i="75" s="1"/>
  <c r="CJ238" i="75"/>
  <c r="CO238" i="75" s="1"/>
  <c r="E241" i="71"/>
  <c r="AI238" i="75"/>
  <c r="H157" i="71"/>
  <c r="AE157" i="71"/>
  <c r="X157" i="71"/>
  <c r="AE220" i="71"/>
  <c r="E59" i="71"/>
  <c r="E383" i="71"/>
  <c r="E138" i="71"/>
  <c r="H220" i="71"/>
  <c r="AH220" i="71" s="1"/>
  <c r="X220" i="71"/>
  <c r="X78" i="71"/>
  <c r="AE78" i="71"/>
  <c r="H78" i="71"/>
  <c r="CP219" i="75"/>
  <c r="CO219" i="75"/>
  <c r="H63" i="71"/>
  <c r="AH63" i="71" s="1"/>
  <c r="AE63" i="71"/>
  <c r="X63" i="71"/>
  <c r="CO218" i="75"/>
  <c r="E382" i="71"/>
  <c r="E137" i="71"/>
  <c r="AE219" i="71"/>
  <c r="X219" i="71"/>
  <c r="H219" i="71"/>
  <c r="AH219" i="71" s="1"/>
  <c r="E58" i="71"/>
  <c r="CO221" i="75"/>
  <c r="X142" i="71"/>
  <c r="AE142" i="71"/>
  <c r="H142" i="71"/>
  <c r="AH142" i="71" s="1"/>
  <c r="CR237" i="75"/>
  <c r="X221" i="71"/>
  <c r="AE221" i="71"/>
  <c r="E384" i="71"/>
  <c r="E139" i="71"/>
  <c r="E60" i="71"/>
  <c r="H221" i="71"/>
  <c r="DB224" i="71"/>
  <c r="E229" i="45"/>
  <c r="DC224" i="71"/>
  <c r="DD224" i="71"/>
  <c r="AA224" i="71"/>
  <c r="DA224" i="71"/>
  <c r="AE203" i="75"/>
  <c r="X203" i="75"/>
  <c r="H203" i="75"/>
  <c r="CI203" i="75" s="1"/>
  <c r="CN203" i="75" s="1"/>
  <c r="E141" i="71"/>
  <c r="H223" i="71"/>
  <c r="AH223" i="71" s="1"/>
  <c r="AE223" i="71"/>
  <c r="X223" i="71"/>
  <c r="E62" i="71"/>
  <c r="E386" i="71"/>
  <c r="D241" i="75"/>
  <c r="D240" i="75"/>
  <c r="D204" i="75"/>
  <c r="DB63" i="71" l="1"/>
  <c r="DB157" i="71"/>
  <c r="AH157" i="71"/>
  <c r="DB222" i="71"/>
  <c r="AH222" i="71"/>
  <c r="DB221" i="71"/>
  <c r="DG222" i="71" s="1"/>
  <c r="AH221" i="71"/>
  <c r="DB78" i="71"/>
  <c r="AH78" i="71"/>
  <c r="CR238" i="75"/>
  <c r="CW238" i="75" s="1"/>
  <c r="CR218" i="75"/>
  <c r="CU218" i="75" s="1"/>
  <c r="DB223" i="71"/>
  <c r="DG223" i="71" s="1"/>
  <c r="E228" i="45"/>
  <c r="DA223" i="71"/>
  <c r="DF224" i="71" s="1"/>
  <c r="DC223" i="71"/>
  <c r="DH224" i="71" s="1"/>
  <c r="DD223" i="71"/>
  <c r="AA223" i="71"/>
  <c r="AA219" i="71"/>
  <c r="DC219" i="71"/>
  <c r="DD219" i="71"/>
  <c r="E224" i="45"/>
  <c r="DA219" i="71"/>
  <c r="AE383" i="71"/>
  <c r="X383" i="71"/>
  <c r="H383" i="71"/>
  <c r="AE140" i="71"/>
  <c r="H140" i="71"/>
  <c r="AH140" i="71" s="1"/>
  <c r="X140" i="71"/>
  <c r="CV220" i="75"/>
  <c r="CW220" i="75"/>
  <c r="AE141" i="71"/>
  <c r="H141" i="71"/>
  <c r="AH141" i="71" s="1"/>
  <c r="X141" i="71"/>
  <c r="DB141" i="71"/>
  <c r="AE59" i="71"/>
  <c r="X59" i="71"/>
  <c r="H59" i="71"/>
  <c r="E44" i="71"/>
  <c r="E123" i="71"/>
  <c r="X205" i="71"/>
  <c r="E368" i="71"/>
  <c r="AE205" i="71"/>
  <c r="H205" i="71"/>
  <c r="X385" i="71"/>
  <c r="AE385" i="71"/>
  <c r="H385" i="71"/>
  <c r="DB385" i="71" s="1"/>
  <c r="CW237" i="75"/>
  <c r="CT237" i="75"/>
  <c r="CT217" i="75"/>
  <c r="CW217" i="75"/>
  <c r="X240" i="75"/>
  <c r="AE240" i="75"/>
  <c r="H240" i="75"/>
  <c r="CI240" i="75" s="1"/>
  <c r="CN240" i="75" s="1"/>
  <c r="H137" i="71"/>
  <c r="AH137" i="71" s="1"/>
  <c r="X137" i="71"/>
  <c r="AE137" i="71"/>
  <c r="CR202" i="75"/>
  <c r="X79" i="71"/>
  <c r="H79" i="71"/>
  <c r="AH79" i="71" s="1"/>
  <c r="AE79" i="71"/>
  <c r="X204" i="75"/>
  <c r="AE204" i="75"/>
  <c r="H204" i="75"/>
  <c r="CI204" i="75" s="1"/>
  <c r="CN204" i="75" s="1"/>
  <c r="AE241" i="75"/>
  <c r="X241" i="75"/>
  <c r="H241" i="75"/>
  <c r="M229" i="45"/>
  <c r="E142" i="45"/>
  <c r="E58" i="45"/>
  <c r="E396" i="45"/>
  <c r="F229" i="45"/>
  <c r="AJ229" i="45" s="1"/>
  <c r="DB142" i="71"/>
  <c r="DA142" i="71"/>
  <c r="DD142" i="71"/>
  <c r="AA142" i="71"/>
  <c r="DC142" i="71"/>
  <c r="X382" i="71"/>
  <c r="H382" i="71"/>
  <c r="DB382" i="71" s="1"/>
  <c r="AE382" i="71"/>
  <c r="AA78" i="71"/>
  <c r="DA78" i="71"/>
  <c r="DC78" i="71"/>
  <c r="DD78" i="71"/>
  <c r="CU237" i="75"/>
  <c r="E245" i="45"/>
  <c r="DD240" i="71"/>
  <c r="DC240" i="71"/>
  <c r="DH240" i="71" s="1"/>
  <c r="AA240" i="71"/>
  <c r="DA240" i="71"/>
  <c r="DF240" i="71" s="1"/>
  <c r="AI239" i="75"/>
  <c r="AB239" i="75"/>
  <c r="CK239" i="75"/>
  <c r="CP239" i="75" s="1"/>
  <c r="CL239" i="75"/>
  <c r="CJ239" i="75"/>
  <c r="CO239" i="75" s="1"/>
  <c r="E242" i="71"/>
  <c r="E405" i="71" s="1"/>
  <c r="X158" i="71"/>
  <c r="AE158" i="71"/>
  <c r="H158" i="71"/>
  <c r="AI203" i="75"/>
  <c r="CJ203" i="75"/>
  <c r="CO203" i="75" s="1"/>
  <c r="CL203" i="75"/>
  <c r="E206" i="71"/>
  <c r="AB203" i="75"/>
  <c r="CK203" i="75"/>
  <c r="CP203" i="75" s="1"/>
  <c r="E411" i="45"/>
  <c r="E157" i="45"/>
  <c r="E73" i="45"/>
  <c r="M244" i="45"/>
  <c r="F244" i="45"/>
  <c r="AJ244" i="45" s="1"/>
  <c r="CV237" i="75"/>
  <c r="E226" i="45"/>
  <c r="DD221" i="71"/>
  <c r="AA221" i="71"/>
  <c r="DC221" i="71"/>
  <c r="DA221" i="71"/>
  <c r="CR221" i="75"/>
  <c r="DA157" i="71"/>
  <c r="AA157" i="71"/>
  <c r="DC157" i="71"/>
  <c r="DD157" i="71"/>
  <c r="X403" i="71"/>
  <c r="AE403" i="71"/>
  <c r="H403" i="71"/>
  <c r="DB403" i="71" s="1"/>
  <c r="DG403" i="71" s="1"/>
  <c r="X386" i="71"/>
  <c r="AE386" i="71"/>
  <c r="H386" i="71"/>
  <c r="DB386" i="71" s="1"/>
  <c r="X60" i="71"/>
  <c r="AE60" i="71"/>
  <c r="H60" i="71"/>
  <c r="AE62" i="71"/>
  <c r="H62" i="71"/>
  <c r="X62" i="71"/>
  <c r="CV217" i="75"/>
  <c r="AE139" i="71"/>
  <c r="X139" i="71"/>
  <c r="H139" i="71"/>
  <c r="DC63" i="71"/>
  <c r="DA63" i="71"/>
  <c r="DD63" i="71"/>
  <c r="AA63" i="71"/>
  <c r="X241" i="71"/>
  <c r="AE241" i="71"/>
  <c r="E404" i="71"/>
  <c r="E80" i="71"/>
  <c r="E159" i="71"/>
  <c r="H241" i="71"/>
  <c r="DA222" i="71"/>
  <c r="DC222" i="71"/>
  <c r="E227" i="45"/>
  <c r="DD222" i="71"/>
  <c r="AA222" i="71"/>
  <c r="X384" i="71"/>
  <c r="AE384" i="71"/>
  <c r="H384" i="71"/>
  <c r="DB384" i="71" s="1"/>
  <c r="DB219" i="71"/>
  <c r="CR219" i="75"/>
  <c r="DB220" i="71"/>
  <c r="DG221" i="71" s="1"/>
  <c r="DA220" i="71"/>
  <c r="E225" i="45"/>
  <c r="DC220" i="71"/>
  <c r="DD220" i="71"/>
  <c r="AA220" i="71"/>
  <c r="DA387" i="71"/>
  <c r="AA387" i="71"/>
  <c r="DD387" i="71"/>
  <c r="AH387" i="71"/>
  <c r="DC387" i="71"/>
  <c r="H58" i="71"/>
  <c r="AE58" i="71"/>
  <c r="X58" i="71"/>
  <c r="H138" i="71"/>
  <c r="X138" i="71"/>
  <c r="AE138" i="71"/>
  <c r="AA402" i="71"/>
  <c r="DC402" i="71"/>
  <c r="DD402" i="71"/>
  <c r="DA402" i="71"/>
  <c r="AH402" i="71"/>
  <c r="AE61" i="71"/>
  <c r="H61" i="71"/>
  <c r="X61" i="71"/>
  <c r="CT220" i="75"/>
  <c r="D205" i="75"/>
  <c r="CV238" i="75" l="1"/>
  <c r="CU238" i="75"/>
  <c r="DG386" i="71"/>
  <c r="CV218" i="75"/>
  <c r="DG142" i="71"/>
  <c r="CT218" i="75"/>
  <c r="CW218" i="75"/>
  <c r="DF220" i="71"/>
  <c r="DB139" i="71"/>
  <c r="AH139" i="71"/>
  <c r="DB138" i="71"/>
  <c r="AH138" i="71"/>
  <c r="DB241" i="71"/>
  <c r="DG241" i="71" s="1"/>
  <c r="AH241" i="71"/>
  <c r="DB158" i="71"/>
  <c r="DG158" i="71" s="1"/>
  <c r="AH158" i="71"/>
  <c r="DG224" i="71"/>
  <c r="DJ224" i="71" s="1"/>
  <c r="DL224" i="71" s="1"/>
  <c r="DB205" i="71"/>
  <c r="DG205" i="71" s="1"/>
  <c r="AH205" i="71"/>
  <c r="AE405" i="71"/>
  <c r="X405" i="71"/>
  <c r="H405" i="71"/>
  <c r="DB62" i="71"/>
  <c r="DG63" i="71" s="1"/>
  <c r="AH62" i="71"/>
  <c r="DB59" i="71"/>
  <c r="AH59" i="71"/>
  <c r="DB60" i="71"/>
  <c r="AH60" i="71"/>
  <c r="DB61" i="71"/>
  <c r="AH61" i="71"/>
  <c r="DB58" i="71"/>
  <c r="AH58" i="71"/>
  <c r="DF222" i="71"/>
  <c r="DH222" i="71"/>
  <c r="CR239" i="75"/>
  <c r="CV239" i="75" s="1"/>
  <c r="CT238" i="75"/>
  <c r="EJ238" i="75" s="1"/>
  <c r="DH220" i="71"/>
  <c r="CJ241" i="75"/>
  <c r="AB241" i="75"/>
  <c r="CK241" i="75"/>
  <c r="E244" i="71"/>
  <c r="E407" i="71" s="1"/>
  <c r="AI241" i="75"/>
  <c r="CL241" i="75"/>
  <c r="AA137" i="71"/>
  <c r="DA137" i="71"/>
  <c r="DD137" i="71"/>
  <c r="DC137" i="71"/>
  <c r="M226" i="45"/>
  <c r="E55" i="45"/>
  <c r="E393" i="45"/>
  <c r="E139" i="45"/>
  <c r="F226" i="45"/>
  <c r="AJ226" i="45" s="1"/>
  <c r="AA79" i="71"/>
  <c r="DC79" i="71"/>
  <c r="DH79" i="71" s="1"/>
  <c r="DD79" i="71"/>
  <c r="DA79" i="71"/>
  <c r="DF79" i="71" s="1"/>
  <c r="DG385" i="71"/>
  <c r="DC59" i="71"/>
  <c r="AA59" i="71"/>
  <c r="DD59" i="71"/>
  <c r="DA59" i="71"/>
  <c r="DC140" i="71"/>
  <c r="DA140" i="71"/>
  <c r="DD140" i="71"/>
  <c r="AA140" i="71"/>
  <c r="M227" i="45"/>
  <c r="E140" i="45"/>
  <c r="E56" i="45"/>
  <c r="E394" i="45"/>
  <c r="F227" i="45"/>
  <c r="AJ227" i="45" s="1"/>
  <c r="DD62" i="71"/>
  <c r="AA62" i="71"/>
  <c r="DC62" i="71"/>
  <c r="DA62" i="71"/>
  <c r="AH385" i="71"/>
  <c r="DC385" i="71"/>
  <c r="DA385" i="71"/>
  <c r="AA385" i="71"/>
  <c r="DD385" i="71"/>
  <c r="EJ220" i="75"/>
  <c r="EF220" i="75"/>
  <c r="CW219" i="75"/>
  <c r="CT219" i="75"/>
  <c r="AH386" i="71"/>
  <c r="AA386" i="71"/>
  <c r="DA386" i="71"/>
  <c r="DF387" i="71" s="1"/>
  <c r="DC386" i="71"/>
  <c r="DD386" i="71"/>
  <c r="DJ240" i="71"/>
  <c r="DL240" i="71" s="1"/>
  <c r="CT202" i="75"/>
  <c r="CW202" i="75"/>
  <c r="CL240" i="75"/>
  <c r="AI240" i="75"/>
  <c r="CJ240" i="75"/>
  <c r="CO240" i="75" s="1"/>
  <c r="E243" i="71"/>
  <c r="E406" i="71" s="1"/>
  <c r="CK240" i="75"/>
  <c r="CP240" i="75" s="1"/>
  <c r="AB240" i="75"/>
  <c r="CU219" i="75"/>
  <c r="X242" i="71"/>
  <c r="AE242" i="71"/>
  <c r="H242" i="71"/>
  <c r="AH242" i="71" s="1"/>
  <c r="E160" i="71"/>
  <c r="E81" i="71"/>
  <c r="CV202" i="75"/>
  <c r="DB383" i="71"/>
  <c r="DG384" i="71" s="1"/>
  <c r="DD383" i="71"/>
  <c r="AH383" i="71"/>
  <c r="AA383" i="71"/>
  <c r="DC383" i="71"/>
  <c r="DA383" i="71"/>
  <c r="DG220" i="71"/>
  <c r="DG387" i="71"/>
  <c r="E78" i="72"/>
  <c r="AI244" i="45"/>
  <c r="N244" i="45"/>
  <c r="F157" i="45"/>
  <c r="AJ157" i="45" s="1"/>
  <c r="DC61" i="71"/>
  <c r="DA61" i="71"/>
  <c r="DD61" i="71"/>
  <c r="AA61" i="71"/>
  <c r="AA138" i="71"/>
  <c r="DC138" i="71"/>
  <c r="DA138" i="71"/>
  <c r="DD138" i="71"/>
  <c r="CW221" i="75"/>
  <c r="CT221" i="75"/>
  <c r="CV221" i="75"/>
  <c r="E45" i="71"/>
  <c r="E369" i="71"/>
  <c r="E124" i="71"/>
  <c r="AE206" i="71"/>
  <c r="X206" i="71"/>
  <c r="H206" i="71"/>
  <c r="AI229" i="45"/>
  <c r="N229" i="45"/>
  <c r="E63" i="72"/>
  <c r="DA205" i="71"/>
  <c r="DF205" i="71" s="1"/>
  <c r="E210" i="45"/>
  <c r="DD205" i="71"/>
  <c r="AA205" i="71"/>
  <c r="DC205" i="71"/>
  <c r="DH205" i="71" s="1"/>
  <c r="DH223" i="71"/>
  <c r="AH384" i="71"/>
  <c r="DC384" i="71"/>
  <c r="DD384" i="71"/>
  <c r="DA384" i="71"/>
  <c r="AA384" i="71"/>
  <c r="E246" i="45"/>
  <c r="DD241" i="71"/>
  <c r="AA241" i="71"/>
  <c r="DA241" i="71"/>
  <c r="DF241" i="71" s="1"/>
  <c r="DC241" i="71"/>
  <c r="DH241" i="71" s="1"/>
  <c r="DD403" i="71"/>
  <c r="AH403" i="71"/>
  <c r="AA403" i="71"/>
  <c r="DA403" i="71"/>
  <c r="DF403" i="71" s="1"/>
  <c r="DC403" i="71"/>
  <c r="DH403" i="71" s="1"/>
  <c r="CU221" i="75"/>
  <c r="M73" i="45"/>
  <c r="F73" i="45"/>
  <c r="E74" i="45"/>
  <c r="E412" i="45"/>
  <c r="M245" i="45"/>
  <c r="E158" i="45"/>
  <c r="F245" i="45"/>
  <c r="AJ245" i="45" s="1"/>
  <c r="AM245" i="45" s="1"/>
  <c r="M396" i="45"/>
  <c r="F396" i="45"/>
  <c r="AJ396" i="45" s="1"/>
  <c r="DD141" i="71"/>
  <c r="AA141" i="71"/>
  <c r="DC141" i="71"/>
  <c r="DH141" i="71" s="1"/>
  <c r="DA141" i="71"/>
  <c r="DF223" i="71"/>
  <c r="H159" i="71"/>
  <c r="X159" i="71"/>
  <c r="AE159" i="71"/>
  <c r="AA139" i="71"/>
  <c r="DC139" i="71"/>
  <c r="DD139" i="71"/>
  <c r="DA139" i="71"/>
  <c r="DF221" i="71"/>
  <c r="M157" i="45"/>
  <c r="M58" i="45"/>
  <c r="F58" i="45"/>
  <c r="AJ58" i="45" s="1"/>
  <c r="CJ204" i="75"/>
  <c r="CO204" i="75" s="1"/>
  <c r="CL204" i="75"/>
  <c r="AB204" i="75"/>
  <c r="E207" i="71"/>
  <c r="CK204" i="75"/>
  <c r="CP204" i="75" s="1"/>
  <c r="AI204" i="75"/>
  <c r="EF217" i="75"/>
  <c r="EJ217" i="75"/>
  <c r="X368" i="71"/>
  <c r="AE368" i="71"/>
  <c r="H368" i="71"/>
  <c r="DB368" i="71" s="1"/>
  <c r="DG368" i="71" s="1"/>
  <c r="E57" i="45"/>
  <c r="E395" i="45"/>
  <c r="M228" i="45"/>
  <c r="M252" i="45" s="1"/>
  <c r="E252" i="45"/>
  <c r="E141" i="45"/>
  <c r="F228" i="45"/>
  <c r="AJ228" i="45" s="1"/>
  <c r="AE80" i="71"/>
  <c r="H80" i="71"/>
  <c r="X80" i="71"/>
  <c r="DH221" i="71"/>
  <c r="M411" i="45"/>
  <c r="F411" i="45"/>
  <c r="AJ411" i="45" s="1"/>
  <c r="DA382" i="71"/>
  <c r="AH382" i="71"/>
  <c r="DD382" i="71"/>
  <c r="AA382" i="71"/>
  <c r="DC382" i="71"/>
  <c r="M142" i="45"/>
  <c r="F142" i="45"/>
  <c r="AJ142" i="45" s="1"/>
  <c r="CV219" i="75"/>
  <c r="M224" i="45"/>
  <c r="E137" i="45"/>
  <c r="E391" i="45"/>
  <c r="E53" i="45"/>
  <c r="F224" i="45"/>
  <c r="AJ224" i="45" s="1"/>
  <c r="X205" i="75"/>
  <c r="AE205" i="75"/>
  <c r="H205" i="75"/>
  <c r="CI205" i="75" s="1"/>
  <c r="CN205" i="75" s="1"/>
  <c r="AA58" i="71"/>
  <c r="DC58" i="71"/>
  <c r="DA58" i="71"/>
  <c r="DD58" i="71"/>
  <c r="X404" i="71"/>
  <c r="AE404" i="71"/>
  <c r="H404" i="71"/>
  <c r="DB404" i="71" s="1"/>
  <c r="DG404" i="71" s="1"/>
  <c r="CU202" i="75"/>
  <c r="EF237" i="75"/>
  <c r="EJ237" i="75"/>
  <c r="AE123" i="71"/>
  <c r="X123" i="71"/>
  <c r="H123" i="71"/>
  <c r="E54" i="45"/>
  <c r="E138" i="45"/>
  <c r="E392" i="45"/>
  <c r="M225" i="45"/>
  <c r="F225" i="45"/>
  <c r="AJ225" i="45" s="1"/>
  <c r="DD60" i="71"/>
  <c r="AA60" i="71"/>
  <c r="DC60" i="71"/>
  <c r="DA60" i="71"/>
  <c r="DC158" i="71"/>
  <c r="DH158" i="71" s="1"/>
  <c r="DA158" i="71"/>
  <c r="DF158" i="71" s="1"/>
  <c r="DD158" i="71"/>
  <c r="AA158" i="71"/>
  <c r="EF218" i="75"/>
  <c r="CT239" i="75"/>
  <c r="CI241" i="75"/>
  <c r="CN241" i="75" s="1"/>
  <c r="DB79" i="71"/>
  <c r="DG79" i="71" s="1"/>
  <c r="DB137" i="71"/>
  <c r="AE44" i="71"/>
  <c r="X44" i="71"/>
  <c r="H44" i="71"/>
  <c r="DB140" i="71"/>
  <c r="CR203" i="75"/>
  <c r="CV203" i="75" s="1"/>
  <c r="D206" i="75"/>
  <c r="CU239" i="75" l="1"/>
  <c r="EF238" i="75"/>
  <c r="DG139" i="71"/>
  <c r="EJ218" i="75"/>
  <c r="DG60" i="71"/>
  <c r="DG140" i="71"/>
  <c r="DJ222" i="71"/>
  <c r="DO222" i="71" s="1"/>
  <c r="DF141" i="71"/>
  <c r="DH142" i="71"/>
  <c r="DH60" i="71"/>
  <c r="AM225" i="45"/>
  <c r="DG383" i="71"/>
  <c r="CW239" i="75"/>
  <c r="DG61" i="71"/>
  <c r="DB123" i="71"/>
  <c r="DG123" i="71" s="1"/>
  <c r="AH123" i="71"/>
  <c r="AE406" i="71"/>
  <c r="X406" i="71"/>
  <c r="H406" i="71"/>
  <c r="DB159" i="71"/>
  <c r="DG159" i="71" s="1"/>
  <c r="AH159" i="71"/>
  <c r="DD404" i="71"/>
  <c r="DA404" i="71"/>
  <c r="DF404" i="71" s="1"/>
  <c r="DC404" i="71"/>
  <c r="DH404" i="71" s="1"/>
  <c r="AH405" i="71"/>
  <c r="AA405" i="71"/>
  <c r="DD405" i="71"/>
  <c r="DA405" i="71"/>
  <c r="DC405" i="71"/>
  <c r="DF138" i="71"/>
  <c r="X407" i="71"/>
  <c r="AE407" i="71"/>
  <c r="H407" i="71"/>
  <c r="DB405" i="71"/>
  <c r="DG405" i="71" s="1"/>
  <c r="DH138" i="71"/>
  <c r="DJ220" i="71"/>
  <c r="DN220" i="71" s="1"/>
  <c r="DB206" i="71"/>
  <c r="DG206" i="71" s="1"/>
  <c r="AH206" i="71"/>
  <c r="DG59" i="71"/>
  <c r="DG62" i="71"/>
  <c r="DB80" i="71"/>
  <c r="AH80" i="71"/>
  <c r="DF60" i="71"/>
  <c r="DB44" i="71"/>
  <c r="DG44" i="71" s="1"/>
  <c r="AH44" i="71"/>
  <c r="DH386" i="71"/>
  <c r="DJ221" i="71"/>
  <c r="DL221" i="71" s="1"/>
  <c r="DF139" i="71"/>
  <c r="DJ139" i="71" s="1"/>
  <c r="DN139" i="71" s="1"/>
  <c r="DF386" i="71"/>
  <c r="DH139" i="71"/>
  <c r="DF384" i="71"/>
  <c r="DN240" i="71"/>
  <c r="DH384" i="71"/>
  <c r="DJ384" i="71" s="1"/>
  <c r="DL384" i="71" s="1"/>
  <c r="AM228" i="45"/>
  <c r="AM229" i="45"/>
  <c r="M392" i="45"/>
  <c r="F392" i="45"/>
  <c r="AJ392" i="45" s="1"/>
  <c r="AI73" i="45"/>
  <c r="N73" i="45"/>
  <c r="DF61" i="71"/>
  <c r="DH383" i="71"/>
  <c r="DA242" i="71"/>
  <c r="DF242" i="71" s="1"/>
  <c r="DD242" i="71"/>
  <c r="E247" i="45"/>
  <c r="AA242" i="71"/>
  <c r="DC242" i="71"/>
  <c r="DH242" i="71" s="1"/>
  <c r="M138" i="45"/>
  <c r="F138" i="45"/>
  <c r="AJ138" i="45" s="1"/>
  <c r="E419" i="45"/>
  <c r="M395" i="45"/>
  <c r="M419" i="45" s="1"/>
  <c r="F395" i="45"/>
  <c r="AJ395" i="45" s="1"/>
  <c r="E370" i="71"/>
  <c r="E125" i="71"/>
  <c r="E46" i="71"/>
  <c r="AE207" i="71"/>
  <c r="H207" i="71"/>
  <c r="AH207" i="71" s="1"/>
  <c r="X207" i="71"/>
  <c r="AI396" i="45"/>
  <c r="N396" i="45"/>
  <c r="DH61" i="71"/>
  <c r="X243" i="71"/>
  <c r="E82" i="71"/>
  <c r="AE243" i="71"/>
  <c r="E161" i="71"/>
  <c r="H243" i="71"/>
  <c r="DF62" i="71"/>
  <c r="DJ79" i="71"/>
  <c r="DN79" i="71" s="1"/>
  <c r="M54" i="45"/>
  <c r="F54" i="45"/>
  <c r="AJ54" i="45" s="1"/>
  <c r="AI224" i="45"/>
  <c r="N224" i="45"/>
  <c r="E58" i="72"/>
  <c r="DG80" i="71"/>
  <c r="M57" i="45"/>
  <c r="M81" i="45" s="1"/>
  <c r="E81" i="45"/>
  <c r="F57" i="45"/>
  <c r="AJ57" i="45" s="1"/>
  <c r="DJ223" i="71"/>
  <c r="DL223" i="71" s="1"/>
  <c r="E159" i="45"/>
  <c r="E75" i="45"/>
  <c r="E413" i="45"/>
  <c r="M246" i="45"/>
  <c r="F246" i="45"/>
  <c r="AJ246" i="45" s="1"/>
  <c r="AM246" i="45" s="1"/>
  <c r="DA206" i="71"/>
  <c r="DF206" i="71" s="1"/>
  <c r="DD206" i="71"/>
  <c r="E211" i="45"/>
  <c r="AA206" i="71"/>
  <c r="DC206" i="71"/>
  <c r="DH206" i="71" s="1"/>
  <c r="F78" i="72"/>
  <c r="BL78" i="72"/>
  <c r="BM78" i="72"/>
  <c r="DH62" i="71"/>
  <c r="M53" i="45"/>
  <c r="F53" i="45"/>
  <c r="AJ53" i="45" s="1"/>
  <c r="DF385" i="71"/>
  <c r="H244" i="71"/>
  <c r="AE244" i="71"/>
  <c r="E162" i="71"/>
  <c r="X244" i="71"/>
  <c r="E83" i="71"/>
  <c r="DN224" i="71"/>
  <c r="DO224" i="71"/>
  <c r="M391" i="45"/>
  <c r="F391" i="45"/>
  <c r="AJ391" i="45" s="1"/>
  <c r="DD80" i="71"/>
  <c r="AA80" i="71"/>
  <c r="DA80" i="71"/>
  <c r="DF80" i="71" s="1"/>
  <c r="DC80" i="71"/>
  <c r="DH80" i="71" s="1"/>
  <c r="DJ403" i="71"/>
  <c r="E39" i="45"/>
  <c r="E123" i="45"/>
  <c r="E377" i="45"/>
  <c r="M210" i="45"/>
  <c r="F210" i="45"/>
  <c r="AJ210" i="45" s="1"/>
  <c r="AM210" i="45" s="1"/>
  <c r="DG141" i="71"/>
  <c r="DH63" i="71"/>
  <c r="DH385" i="71"/>
  <c r="DF140" i="71"/>
  <c r="CP241" i="75"/>
  <c r="EF239" i="75"/>
  <c r="EJ239" i="75"/>
  <c r="M137" i="45"/>
  <c r="F137" i="45"/>
  <c r="DA368" i="71"/>
  <c r="DF368" i="71" s="1"/>
  <c r="AA368" i="71"/>
  <c r="DD368" i="71"/>
  <c r="DC368" i="71"/>
  <c r="DH368" i="71" s="1"/>
  <c r="AH368" i="71"/>
  <c r="DJ205" i="71"/>
  <c r="DN205" i="71" s="1"/>
  <c r="AE124" i="71"/>
  <c r="H124" i="71"/>
  <c r="X124" i="71"/>
  <c r="DF63" i="71"/>
  <c r="DH140" i="71"/>
  <c r="DM221" i="71"/>
  <c r="CW203" i="75"/>
  <c r="CT203" i="75"/>
  <c r="AI58" i="45"/>
  <c r="N58" i="45"/>
  <c r="AI245" i="45"/>
  <c r="AL245" i="45" s="1"/>
  <c r="E79" i="72"/>
  <c r="N245" i="45"/>
  <c r="F158" i="45"/>
  <c r="AJ158" i="45" s="1"/>
  <c r="AM158" i="45" s="1"/>
  <c r="H369" i="71"/>
  <c r="X369" i="71"/>
  <c r="AE369" i="71"/>
  <c r="EF202" i="75"/>
  <c r="EG202" i="75" s="1"/>
  <c r="EJ202" i="75"/>
  <c r="EK202" i="75" s="1"/>
  <c r="EJ219" i="75"/>
  <c r="EF219" i="75"/>
  <c r="CR240" i="75"/>
  <c r="DF59" i="71"/>
  <c r="AM226" i="45"/>
  <c r="CO241" i="75"/>
  <c r="DC123" i="71"/>
  <c r="DH123" i="71" s="1"/>
  <c r="DD123" i="71"/>
  <c r="AA123" i="71"/>
  <c r="DA123" i="71"/>
  <c r="DF123" i="71" s="1"/>
  <c r="M158" i="45"/>
  <c r="X45" i="71"/>
  <c r="AE45" i="71"/>
  <c r="H45" i="71"/>
  <c r="AM227" i="45"/>
  <c r="AI226" i="45"/>
  <c r="E60" i="72"/>
  <c r="N226" i="45"/>
  <c r="AH404" i="71"/>
  <c r="AA404" i="71"/>
  <c r="AI227" i="45"/>
  <c r="N227" i="45"/>
  <c r="E61" i="72"/>
  <c r="M139" i="45"/>
  <c r="F139" i="45"/>
  <c r="AJ139" i="45" s="1"/>
  <c r="CJ205" i="75"/>
  <c r="CO205" i="75" s="1"/>
  <c r="CL205" i="75"/>
  <c r="AB205" i="75"/>
  <c r="E208" i="71"/>
  <c r="CK205" i="75"/>
  <c r="CP205" i="75" s="1"/>
  <c r="AI205" i="75"/>
  <c r="AI411" i="45"/>
  <c r="N411" i="45"/>
  <c r="AI228" i="45"/>
  <c r="F252" i="45"/>
  <c r="E62" i="72"/>
  <c r="N228" i="45"/>
  <c r="M412" i="45"/>
  <c r="F412" i="45"/>
  <c r="AJ412" i="45" s="1"/>
  <c r="AM412" i="45" s="1"/>
  <c r="F63" i="72"/>
  <c r="BL63" i="72"/>
  <c r="BM63" i="72"/>
  <c r="EJ221" i="75"/>
  <c r="EF221" i="75"/>
  <c r="DB242" i="71"/>
  <c r="DG242" i="71" s="1"/>
  <c r="DH387" i="71"/>
  <c r="DF142" i="71"/>
  <c r="M394" i="45"/>
  <c r="F394" i="45"/>
  <c r="AJ394" i="45" s="1"/>
  <c r="M393" i="45"/>
  <c r="F393" i="45"/>
  <c r="AJ393" i="45" s="1"/>
  <c r="AE206" i="75"/>
  <c r="X206" i="75"/>
  <c r="H206" i="75"/>
  <c r="DC44" i="71"/>
  <c r="DH44" i="71" s="1"/>
  <c r="DD44" i="71"/>
  <c r="DA44" i="71"/>
  <c r="DF44" i="71" s="1"/>
  <c r="AA44" i="71"/>
  <c r="AI225" i="45"/>
  <c r="AL225" i="45" s="1"/>
  <c r="AN225" i="45" s="1"/>
  <c r="AP225" i="45" s="1"/>
  <c r="N225" i="45"/>
  <c r="E59" i="72"/>
  <c r="M141" i="45"/>
  <c r="M165" i="45" s="1"/>
  <c r="E165" i="45"/>
  <c r="F141" i="45"/>
  <c r="AJ141" i="45" s="1"/>
  <c r="CU203" i="75"/>
  <c r="DC159" i="71"/>
  <c r="DH159" i="71" s="1"/>
  <c r="AA159" i="71"/>
  <c r="DA159" i="71"/>
  <c r="DF159" i="71" s="1"/>
  <c r="DD159" i="71"/>
  <c r="M74" i="45"/>
  <c r="F74" i="45"/>
  <c r="AJ74" i="45" s="1"/>
  <c r="DJ241" i="71"/>
  <c r="DL241" i="71" s="1"/>
  <c r="N157" i="45"/>
  <c r="AI157" i="45"/>
  <c r="AE81" i="71"/>
  <c r="H81" i="71"/>
  <c r="X81" i="71"/>
  <c r="DM240" i="71"/>
  <c r="DO240" i="71"/>
  <c r="DM224" i="71"/>
  <c r="FF224" i="71" s="1"/>
  <c r="M56" i="45"/>
  <c r="F56" i="45"/>
  <c r="DH59" i="71"/>
  <c r="M55" i="45"/>
  <c r="F55" i="45"/>
  <c r="AJ55" i="45" s="1"/>
  <c r="DJ158" i="71"/>
  <c r="DL158" i="71" s="1"/>
  <c r="AI142" i="45"/>
  <c r="N142" i="45"/>
  <c r="DN221" i="71"/>
  <c r="CR204" i="75"/>
  <c r="CV204" i="75" s="1"/>
  <c r="AJ73" i="45"/>
  <c r="DF383" i="71"/>
  <c r="AE160" i="71"/>
  <c r="X160" i="71"/>
  <c r="H160" i="71"/>
  <c r="M140" i="45"/>
  <c r="F140" i="45"/>
  <c r="AJ140" i="45" s="1"/>
  <c r="DG138" i="71"/>
  <c r="D207" i="75"/>
  <c r="DJ141" i="71" l="1"/>
  <c r="DN222" i="71"/>
  <c r="DL222" i="71"/>
  <c r="DM220" i="71"/>
  <c r="DO221" i="71"/>
  <c r="DJ60" i="71"/>
  <c r="DO60" i="71" s="1"/>
  <c r="DM222" i="71"/>
  <c r="FF222" i="71" s="1"/>
  <c r="DJ62" i="71"/>
  <c r="DO62" i="71" s="1"/>
  <c r="DO220" i="71"/>
  <c r="DN223" i="71"/>
  <c r="FB222" i="71"/>
  <c r="FN222" i="71"/>
  <c r="DL220" i="71"/>
  <c r="FB220" i="71" s="1"/>
  <c r="DJ386" i="71"/>
  <c r="DB243" i="71"/>
  <c r="DG243" i="71" s="1"/>
  <c r="AH243" i="71"/>
  <c r="DJ404" i="71"/>
  <c r="DL404" i="71"/>
  <c r="AA407" i="71"/>
  <c r="AH407" i="71"/>
  <c r="J35" i="70"/>
  <c r="C35" i="70" s="1"/>
  <c r="DD407" i="71"/>
  <c r="DA407" i="71"/>
  <c r="DC407" i="71"/>
  <c r="DB407" i="71"/>
  <c r="DB124" i="71"/>
  <c r="DG124" i="71" s="1"/>
  <c r="AH124" i="71"/>
  <c r="J32" i="70"/>
  <c r="C32" i="70" s="1"/>
  <c r="AH244" i="71"/>
  <c r="DD406" i="71"/>
  <c r="AH406" i="71"/>
  <c r="AA406" i="71"/>
  <c r="DA406" i="71"/>
  <c r="DF406" i="71" s="1"/>
  <c r="DC406" i="71"/>
  <c r="DB160" i="71"/>
  <c r="DG160" i="71" s="1"/>
  <c r="AH160" i="71"/>
  <c r="DB406" i="71"/>
  <c r="DG406" i="71" s="1"/>
  <c r="DH405" i="71"/>
  <c r="DF405" i="71"/>
  <c r="DB207" i="71"/>
  <c r="DG207" i="71" s="1"/>
  <c r="DB81" i="71"/>
  <c r="DG81" i="71" s="1"/>
  <c r="AH81" i="71"/>
  <c r="DM79" i="71"/>
  <c r="DB45" i="71"/>
  <c r="DG45" i="71" s="1"/>
  <c r="AH45" i="71"/>
  <c r="AM55" i="45"/>
  <c r="AM393" i="45"/>
  <c r="AL228" i="45"/>
  <c r="AN228" i="45" s="1"/>
  <c r="AP228" i="45" s="1"/>
  <c r="FF240" i="71"/>
  <c r="AM140" i="45"/>
  <c r="DO141" i="71"/>
  <c r="DL141" i="71"/>
  <c r="AL229" i="45"/>
  <c r="AN229" i="45" s="1"/>
  <c r="AP229" i="45" s="1"/>
  <c r="AM139" i="45"/>
  <c r="AL227" i="45"/>
  <c r="AN227" i="45" s="1"/>
  <c r="AP227" i="45" s="1"/>
  <c r="DM384" i="71"/>
  <c r="DM139" i="71"/>
  <c r="CR241" i="75"/>
  <c r="CT241" i="75" s="1"/>
  <c r="AM74" i="45"/>
  <c r="AM141" i="45"/>
  <c r="AM142" i="45"/>
  <c r="DJ383" i="71"/>
  <c r="DN383" i="71" s="1"/>
  <c r="AI56" i="45"/>
  <c r="N56" i="45"/>
  <c r="O78" i="72"/>
  <c r="DJ159" i="71"/>
  <c r="DL159" i="71" s="1"/>
  <c r="CJ206" i="75"/>
  <c r="CO206" i="75" s="1"/>
  <c r="AI206" i="75"/>
  <c r="CK206" i="75"/>
  <c r="CP206" i="75" s="1"/>
  <c r="E209" i="71"/>
  <c r="CL206" i="75"/>
  <c r="AB206" i="75"/>
  <c r="X208" i="71"/>
  <c r="AE208" i="71"/>
  <c r="H208" i="71"/>
  <c r="AH208" i="71" s="1"/>
  <c r="E371" i="71"/>
  <c r="E126" i="71"/>
  <c r="E47" i="71"/>
  <c r="AI137" i="45"/>
  <c r="N137" i="45"/>
  <c r="DL403" i="71"/>
  <c r="DO403" i="71"/>
  <c r="DM403" i="71"/>
  <c r="X162" i="71"/>
  <c r="H162" i="71"/>
  <c r="AH162" i="71" s="1"/>
  <c r="AE162" i="71"/>
  <c r="M159" i="45"/>
  <c r="X161" i="71"/>
  <c r="H161" i="71"/>
  <c r="AH161" i="71" s="1"/>
  <c r="AE161" i="71"/>
  <c r="FF221" i="71"/>
  <c r="FB221" i="71"/>
  <c r="FN221" i="71"/>
  <c r="E414" i="45"/>
  <c r="E160" i="45"/>
  <c r="E76" i="45"/>
  <c r="M247" i="45"/>
  <c r="F247" i="45"/>
  <c r="AJ247" i="45" s="1"/>
  <c r="AM247" i="45" s="1"/>
  <c r="FB240" i="71"/>
  <c r="F79" i="72"/>
  <c r="BL79" i="72"/>
  <c r="BO79" i="72" s="1"/>
  <c r="BM79" i="72"/>
  <c r="BP79" i="72" s="1"/>
  <c r="AI391" i="45"/>
  <c r="N391" i="45"/>
  <c r="FN240" i="71"/>
  <c r="DN158" i="71"/>
  <c r="DO158" i="71"/>
  <c r="DM158" i="71"/>
  <c r="AN245" i="45"/>
  <c r="AQ245" i="45" s="1"/>
  <c r="DM141" i="71"/>
  <c r="DC244" i="71"/>
  <c r="AA244" i="71"/>
  <c r="E249" i="45"/>
  <c r="DD244" i="71"/>
  <c r="DA244" i="71"/>
  <c r="DN403" i="71"/>
  <c r="DO223" i="71"/>
  <c r="DM223" i="71"/>
  <c r="H82" i="71"/>
  <c r="AH82" i="71" s="1"/>
  <c r="AE82" i="71"/>
  <c r="X82" i="71"/>
  <c r="DJ242" i="71"/>
  <c r="DO242" i="71" s="1"/>
  <c r="N252" i="45"/>
  <c r="DN141" i="71"/>
  <c r="DJ63" i="71"/>
  <c r="DL63" i="71" s="1"/>
  <c r="E124" i="45"/>
  <c r="E378" i="45"/>
  <c r="E40" i="45"/>
  <c r="M211" i="45"/>
  <c r="F211" i="45"/>
  <c r="AJ211" i="45" s="1"/>
  <c r="AM211" i="45" s="1"/>
  <c r="AM54" i="45"/>
  <c r="DC207" i="71"/>
  <c r="DH207" i="71" s="1"/>
  <c r="DD207" i="71"/>
  <c r="E212" i="45"/>
  <c r="AA207" i="71"/>
  <c r="DA207" i="71"/>
  <c r="DF207" i="71" s="1"/>
  <c r="AI138" i="45"/>
  <c r="N138" i="45"/>
  <c r="AM392" i="45"/>
  <c r="X207" i="75"/>
  <c r="AE207" i="75"/>
  <c r="H207" i="75"/>
  <c r="CI207" i="75" s="1"/>
  <c r="AI140" i="45"/>
  <c r="N140" i="45"/>
  <c r="CW204" i="75"/>
  <c r="CT204" i="75"/>
  <c r="DJ44" i="71"/>
  <c r="DL44" i="71" s="1"/>
  <c r="F62" i="72"/>
  <c r="BL62" i="72"/>
  <c r="BO63" i="72" s="1"/>
  <c r="BM62" i="72"/>
  <c r="BP63" i="72" s="1"/>
  <c r="F60" i="72"/>
  <c r="BL60" i="72"/>
  <c r="BM60" i="72"/>
  <c r="DL139" i="71"/>
  <c r="DO139" i="71"/>
  <c r="CU204" i="75"/>
  <c r="AI54" i="45"/>
  <c r="N54" i="45"/>
  <c r="AI392" i="45"/>
  <c r="N392" i="45"/>
  <c r="DN241" i="71"/>
  <c r="DO241" i="71"/>
  <c r="DM241" i="71"/>
  <c r="AI393" i="45"/>
  <c r="AL393" i="45" s="1"/>
  <c r="N393" i="45"/>
  <c r="AL226" i="45"/>
  <c r="DJ59" i="71"/>
  <c r="DL59" i="71" s="1"/>
  <c r="DJ138" i="71"/>
  <c r="DJ385" i="71"/>
  <c r="DL385" i="71" s="1"/>
  <c r="AI53" i="45"/>
  <c r="N53" i="45"/>
  <c r="DL386" i="71"/>
  <c r="DO386" i="71"/>
  <c r="DM386" i="71"/>
  <c r="AI57" i="45"/>
  <c r="AL57" i="45" s="1"/>
  <c r="F81" i="45"/>
  <c r="N57" i="45"/>
  <c r="AE46" i="71"/>
  <c r="H46" i="71"/>
  <c r="AH46" i="71" s="1"/>
  <c r="X46" i="71"/>
  <c r="AI141" i="45"/>
  <c r="AL142" i="45" s="1"/>
  <c r="N141" i="45"/>
  <c r="F165" i="45"/>
  <c r="CT240" i="75"/>
  <c r="CW240" i="75"/>
  <c r="AI210" i="45"/>
  <c r="AL210" i="45" s="1"/>
  <c r="AN210" i="45" s="1"/>
  <c r="AP210" i="45" s="1"/>
  <c r="N210" i="45"/>
  <c r="E44" i="72"/>
  <c r="CU240" i="75"/>
  <c r="DJ206" i="71"/>
  <c r="DL206" i="71" s="1"/>
  <c r="DL79" i="71"/>
  <c r="DO79" i="71"/>
  <c r="H125" i="71"/>
  <c r="AH125" i="71" s="1"/>
  <c r="X125" i="71"/>
  <c r="AE125" i="71"/>
  <c r="DJ61" i="71"/>
  <c r="AI74" i="45"/>
  <c r="AL74" i="45" s="1"/>
  <c r="N74" i="45"/>
  <c r="AI139" i="45"/>
  <c r="AL139" i="45" s="1"/>
  <c r="N139" i="45"/>
  <c r="DC124" i="71"/>
  <c r="DH124" i="71" s="1"/>
  <c r="DD124" i="71"/>
  <c r="AA124" i="71"/>
  <c r="DA124" i="71"/>
  <c r="DF124" i="71" s="1"/>
  <c r="X370" i="71"/>
  <c r="AE370" i="71"/>
  <c r="H370" i="71"/>
  <c r="DB370" i="71" s="1"/>
  <c r="AI55" i="45"/>
  <c r="N55" i="45"/>
  <c r="AA81" i="71"/>
  <c r="DA81" i="71"/>
  <c r="DF81" i="71" s="1"/>
  <c r="DD81" i="71"/>
  <c r="DC81" i="71"/>
  <c r="DH81" i="71" s="1"/>
  <c r="AM394" i="45"/>
  <c r="H63" i="72"/>
  <c r="G63" i="72"/>
  <c r="AW63" i="72" s="1"/>
  <c r="DB369" i="71"/>
  <c r="DG369" i="71" s="1"/>
  <c r="AA369" i="71"/>
  <c r="DD369" i="71"/>
  <c r="DA369" i="71"/>
  <c r="DF369" i="71" s="1"/>
  <c r="AH369" i="71"/>
  <c r="DC369" i="71"/>
  <c r="DH369" i="71" s="1"/>
  <c r="M377" i="45"/>
  <c r="F377" i="45"/>
  <c r="AJ377" i="45" s="1"/>
  <c r="AM377" i="45" s="1"/>
  <c r="DJ80" i="71"/>
  <c r="DN80" i="71" s="1"/>
  <c r="FB224" i="71"/>
  <c r="AI246" i="45"/>
  <c r="AL246" i="45" s="1"/>
  <c r="AN246" i="45" s="1"/>
  <c r="AP246" i="45" s="1"/>
  <c r="N246" i="45"/>
  <c r="E80" i="72"/>
  <c r="F159" i="45"/>
  <c r="DL62" i="71"/>
  <c r="AM395" i="45"/>
  <c r="CR205" i="75"/>
  <c r="CU205" i="75" s="1"/>
  <c r="AM58" i="45"/>
  <c r="DA160" i="71"/>
  <c r="DF160" i="71" s="1"/>
  <c r="AA160" i="71"/>
  <c r="DD160" i="71"/>
  <c r="DC160" i="71"/>
  <c r="DH160" i="71" s="1"/>
  <c r="O63" i="72"/>
  <c r="AI394" i="45"/>
  <c r="N394" i="45"/>
  <c r="EF203" i="75"/>
  <c r="EG203" i="75" s="1"/>
  <c r="EJ203" i="75"/>
  <c r="EK203" i="75" s="1"/>
  <c r="DL205" i="71"/>
  <c r="DO205" i="71"/>
  <c r="DM205" i="71"/>
  <c r="DJ368" i="71"/>
  <c r="DL368" i="71" s="1"/>
  <c r="DJ140" i="71"/>
  <c r="DN140" i="71" s="1"/>
  <c r="M123" i="45"/>
  <c r="F123" i="45"/>
  <c r="AJ123" i="45" s="1"/>
  <c r="AM123" i="45" s="1"/>
  <c r="DB244" i="71"/>
  <c r="DG244" i="71" s="1"/>
  <c r="DJ387" i="71"/>
  <c r="FN224" i="71"/>
  <c r="DN386" i="71"/>
  <c r="AI395" i="45"/>
  <c r="N395" i="45"/>
  <c r="F419" i="45"/>
  <c r="CV240" i="75"/>
  <c r="AI412" i="45"/>
  <c r="AL412" i="45" s="1"/>
  <c r="N412" i="45"/>
  <c r="F61" i="72"/>
  <c r="BL61" i="72"/>
  <c r="BM61" i="72"/>
  <c r="DJ123" i="71"/>
  <c r="DL123" i="71" s="1"/>
  <c r="AI158" i="45"/>
  <c r="AL158" i="45" s="1"/>
  <c r="N158" i="45"/>
  <c r="M39" i="45"/>
  <c r="F39" i="45"/>
  <c r="AJ39" i="45" s="1"/>
  <c r="AM39" i="45" s="1"/>
  <c r="X83" i="71"/>
  <c r="H83" i="71"/>
  <c r="AE83" i="71"/>
  <c r="M413" i="45"/>
  <c r="F413" i="45"/>
  <c r="AJ413" i="45" s="1"/>
  <c r="AM413" i="45" s="1"/>
  <c r="AQ225" i="45"/>
  <c r="BL225" i="45" s="1"/>
  <c r="AJ56" i="45"/>
  <c r="AM56" i="45" s="1"/>
  <c r="F59" i="72"/>
  <c r="BL59" i="72"/>
  <c r="BM59" i="72"/>
  <c r="CI206" i="75"/>
  <c r="CN206" i="75" s="1"/>
  <c r="DJ142" i="71"/>
  <c r="DL142" i="71" s="1"/>
  <c r="DD45" i="71"/>
  <c r="AA45" i="71"/>
  <c r="DC45" i="71"/>
  <c r="DH45" i="71" s="1"/>
  <c r="DA45" i="71"/>
  <c r="DF45" i="71" s="1"/>
  <c r="DN384" i="71"/>
  <c r="DO384" i="71"/>
  <c r="AJ137" i="45"/>
  <c r="DN385" i="71"/>
  <c r="DL60" i="71"/>
  <c r="H78" i="72"/>
  <c r="G78" i="72"/>
  <c r="M75" i="45"/>
  <c r="F75" i="45"/>
  <c r="AJ75" i="45" s="1"/>
  <c r="AM75" i="45" s="1"/>
  <c r="F58" i="72"/>
  <c r="BL58" i="72"/>
  <c r="BM58" i="72"/>
  <c r="DA243" i="71"/>
  <c r="DF243" i="71" s="1"/>
  <c r="AA243" i="71"/>
  <c r="E248" i="45"/>
  <c r="DC243" i="71"/>
  <c r="DH243" i="71" s="1"/>
  <c r="DD243" i="71"/>
  <c r="AM396" i="45"/>
  <c r="D208" i="75"/>
  <c r="DN60" i="71" l="1"/>
  <c r="DM60" i="71"/>
  <c r="AN393" i="45"/>
  <c r="AP393" i="45" s="1"/>
  <c r="AQ228" i="45"/>
  <c r="BL228" i="45" s="1"/>
  <c r="CV241" i="75"/>
  <c r="CU241" i="75"/>
  <c r="FF220" i="71"/>
  <c r="DB125" i="71"/>
  <c r="DG125" i="71" s="1"/>
  <c r="FN220" i="71"/>
  <c r="FN241" i="71"/>
  <c r="DN62" i="71"/>
  <c r="DM62" i="71"/>
  <c r="DN242" i="71"/>
  <c r="DF407" i="71"/>
  <c r="CV205" i="75"/>
  <c r="DH407" i="71"/>
  <c r="DH406" i="71"/>
  <c r="DJ406" i="71" s="1"/>
  <c r="DO406" i="71" s="1"/>
  <c r="DO404" i="71"/>
  <c r="DM404" i="71"/>
  <c r="DJ405" i="71"/>
  <c r="DN405" i="71" s="1"/>
  <c r="DN404" i="71"/>
  <c r="DG407" i="71"/>
  <c r="AL55" i="45"/>
  <c r="AN55" i="45" s="1"/>
  <c r="AP55" i="45" s="1"/>
  <c r="J34" i="70"/>
  <c r="C34" i="70" s="1"/>
  <c r="AH83" i="71"/>
  <c r="AN74" i="45"/>
  <c r="AP74" i="45" s="1"/>
  <c r="FF223" i="71"/>
  <c r="FF158" i="71"/>
  <c r="BO61" i="72"/>
  <c r="AL395" i="45"/>
  <c r="AN395" i="45" s="1"/>
  <c r="AQ395" i="45" s="1"/>
  <c r="BP61" i="72"/>
  <c r="FF384" i="71"/>
  <c r="DL242" i="71"/>
  <c r="DB162" i="71"/>
  <c r="J31" i="70"/>
  <c r="DN59" i="71"/>
  <c r="AL392" i="45"/>
  <c r="AN392" i="45" s="1"/>
  <c r="AP392" i="45" s="1"/>
  <c r="AL138" i="45"/>
  <c r="CW241" i="75"/>
  <c r="EF241" i="75" s="1"/>
  <c r="FN158" i="71"/>
  <c r="DL140" i="71"/>
  <c r="FN384" i="71"/>
  <c r="DM80" i="71"/>
  <c r="AL141" i="45"/>
  <c r="AN141" i="45" s="1"/>
  <c r="AP141" i="45" s="1"/>
  <c r="DG370" i="71"/>
  <c r="FB141" i="71"/>
  <c r="FB158" i="71"/>
  <c r="AL396" i="45"/>
  <c r="AN396" i="45" s="1"/>
  <c r="AP396" i="45" s="1"/>
  <c r="FN223" i="71"/>
  <c r="AE208" i="75"/>
  <c r="X208" i="75"/>
  <c r="H208" i="75"/>
  <c r="CI208" i="75" s="1"/>
  <c r="CN208" i="75" s="1"/>
  <c r="AV78" i="72"/>
  <c r="Q78" i="72"/>
  <c r="DJ45" i="71"/>
  <c r="DL45" i="71" s="1"/>
  <c r="AA83" i="71"/>
  <c r="DA83" i="71"/>
  <c r="DC83" i="71"/>
  <c r="DD83" i="71"/>
  <c r="AN158" i="45"/>
  <c r="AQ158" i="45" s="1"/>
  <c r="DO387" i="71"/>
  <c r="DL387" i="71"/>
  <c r="DM387" i="71"/>
  <c r="FF205" i="71"/>
  <c r="FG205" i="71" s="1"/>
  <c r="FN205" i="71"/>
  <c r="FO205" i="71" s="1"/>
  <c r="FB205" i="71"/>
  <c r="FC205" i="71" s="1"/>
  <c r="AQ227" i="45"/>
  <c r="BL227" i="45" s="1"/>
  <c r="EJ240" i="75"/>
  <c r="EF240" i="75"/>
  <c r="AL54" i="45"/>
  <c r="AN54" i="45" s="1"/>
  <c r="AP54" i="45" s="1"/>
  <c r="H62" i="72"/>
  <c r="BV63" i="72" s="1"/>
  <c r="G62" i="72"/>
  <c r="AW62" i="72" s="1"/>
  <c r="M124" i="45"/>
  <c r="F124" i="45"/>
  <c r="AJ124" i="45" s="1"/>
  <c r="AM124" i="45" s="1"/>
  <c r="DH244" i="71"/>
  <c r="AE371" i="71"/>
  <c r="X371" i="71"/>
  <c r="H371" i="71"/>
  <c r="DB371" i="71" s="1"/>
  <c r="DG371" i="71" s="1"/>
  <c r="N159" i="45"/>
  <c r="AI159" i="45"/>
  <c r="AL159" i="45" s="1"/>
  <c r="DO206" i="71"/>
  <c r="DM206" i="71"/>
  <c r="DA46" i="71"/>
  <c r="DF46" i="71" s="1"/>
  <c r="DC46" i="71"/>
  <c r="DH46" i="71" s="1"/>
  <c r="DD46" i="71"/>
  <c r="AA46" i="71"/>
  <c r="AM57" i="45"/>
  <c r="AN57" i="45" s="1"/>
  <c r="AP57" i="45" s="1"/>
  <c r="CN207" i="75"/>
  <c r="E379" i="45"/>
  <c r="M212" i="45"/>
  <c r="E41" i="45"/>
  <c r="E125" i="45"/>
  <c r="F212" i="45"/>
  <c r="AJ212" i="45" s="1"/>
  <c r="AM212" i="45" s="1"/>
  <c r="DB82" i="71"/>
  <c r="DG82" i="71" s="1"/>
  <c r="DA82" i="71"/>
  <c r="DF82" i="71" s="1"/>
  <c r="DC82" i="71"/>
  <c r="DH82" i="71" s="1"/>
  <c r="AA82" i="71"/>
  <c r="DD82" i="71"/>
  <c r="AA208" i="71"/>
  <c r="DD208" i="71"/>
  <c r="E213" i="45"/>
  <c r="DA208" i="71"/>
  <c r="DF208" i="71" s="1"/>
  <c r="DC208" i="71"/>
  <c r="DH208" i="71" s="1"/>
  <c r="DN159" i="71"/>
  <c r="DO159" i="71"/>
  <c r="DM159" i="71"/>
  <c r="FF60" i="71"/>
  <c r="FN60" i="71"/>
  <c r="FB60" i="71"/>
  <c r="DO123" i="71"/>
  <c r="DM123" i="71"/>
  <c r="DJ369" i="71"/>
  <c r="DO369" i="71" s="1"/>
  <c r="DJ81" i="71"/>
  <c r="DL81" i="71" s="1"/>
  <c r="AQ246" i="45"/>
  <c r="BL246" i="45" s="1"/>
  <c r="AQ229" i="45"/>
  <c r="BL229" i="45" s="1"/>
  <c r="DM385" i="71"/>
  <c r="DO385" i="71"/>
  <c r="CJ207" i="75"/>
  <c r="CO207" i="75" s="1"/>
  <c r="CK207" i="75"/>
  <c r="CP207" i="75" s="1"/>
  <c r="AB207" i="75"/>
  <c r="E210" i="71"/>
  <c r="CL207" i="75"/>
  <c r="AI207" i="75"/>
  <c r="AP245" i="45"/>
  <c r="FB223" i="71"/>
  <c r="FF403" i="71"/>
  <c r="FJ403" i="71"/>
  <c r="FN403" i="71"/>
  <c r="FB403" i="71"/>
  <c r="EX403" i="71"/>
  <c r="AQ210" i="45"/>
  <c r="BL210" i="45" s="1"/>
  <c r="BM210" i="45" s="1"/>
  <c r="DJ243" i="71"/>
  <c r="DN243" i="71" s="1"/>
  <c r="F80" i="72"/>
  <c r="BL80" i="72"/>
  <c r="BO80" i="72" s="1"/>
  <c r="BM80" i="72"/>
  <c r="BP80" i="72" s="1"/>
  <c r="DM44" i="71"/>
  <c r="DO44" i="71"/>
  <c r="DO63" i="71"/>
  <c r="DM63" i="71"/>
  <c r="H79" i="72"/>
  <c r="BV79" i="72" s="1"/>
  <c r="G79" i="72"/>
  <c r="AW79" i="72" s="1"/>
  <c r="DB161" i="71"/>
  <c r="DG161" i="71" s="1"/>
  <c r="DC161" i="71"/>
  <c r="DH161" i="71" s="1"/>
  <c r="DA161" i="71"/>
  <c r="DF161" i="71" s="1"/>
  <c r="DD161" i="71"/>
  <c r="AA161" i="71"/>
  <c r="AI39" i="45"/>
  <c r="AL39" i="45" s="1"/>
  <c r="N39" i="45"/>
  <c r="AI123" i="45"/>
  <c r="AL123" i="45" s="1"/>
  <c r="AN123" i="45" s="1"/>
  <c r="AQ123" i="45" s="1"/>
  <c r="N123" i="45"/>
  <c r="DL61" i="71"/>
  <c r="DO61" i="71"/>
  <c r="DM61" i="71"/>
  <c r="F44" i="72"/>
  <c r="BL44" i="72"/>
  <c r="BO44" i="72" s="1"/>
  <c r="BM44" i="72"/>
  <c r="BP44" i="72" s="1"/>
  <c r="N81" i="45"/>
  <c r="DN206" i="71"/>
  <c r="O58" i="72"/>
  <c r="DN387" i="71"/>
  <c r="AQ393" i="45"/>
  <c r="BL393" i="45" s="1"/>
  <c r="DJ124" i="71"/>
  <c r="DL124" i="71" s="1"/>
  <c r="O60" i="72"/>
  <c r="DO138" i="71"/>
  <c r="DN138" i="71"/>
  <c r="DL138" i="71"/>
  <c r="EJ204" i="75"/>
  <c r="EK204" i="75" s="1"/>
  <c r="EF204" i="75"/>
  <c r="EG204" i="75" s="1"/>
  <c r="DM138" i="71"/>
  <c r="DN123" i="71"/>
  <c r="FF241" i="71"/>
  <c r="EX384" i="71"/>
  <c r="H61" i="72"/>
  <c r="G61" i="72"/>
  <c r="AW61" i="72" s="1"/>
  <c r="N419" i="45"/>
  <c r="DJ160" i="71"/>
  <c r="DL160" i="71" s="1"/>
  <c r="AN139" i="45"/>
  <c r="AQ139" i="45" s="1"/>
  <c r="FB139" i="71"/>
  <c r="FF139" i="71"/>
  <c r="FN139" i="71"/>
  <c r="AI247" i="45"/>
  <c r="AL247" i="45" s="1"/>
  <c r="AN247" i="45" s="1"/>
  <c r="AQ247" i="45" s="1"/>
  <c r="N247" i="45"/>
  <c r="E81" i="72"/>
  <c r="F160" i="45"/>
  <c r="AJ160" i="45" s="1"/>
  <c r="AJ159" i="45"/>
  <c r="AM159" i="45" s="1"/>
  <c r="AL56" i="45"/>
  <c r="AN56" i="45" s="1"/>
  <c r="AP56" i="45" s="1"/>
  <c r="FB241" i="71"/>
  <c r="H58" i="72"/>
  <c r="G58" i="72"/>
  <c r="AW58" i="72" s="1"/>
  <c r="FJ384" i="71"/>
  <c r="DO140" i="71"/>
  <c r="DM140" i="71"/>
  <c r="DL80" i="71"/>
  <c r="DO80" i="71"/>
  <c r="DO59" i="71"/>
  <c r="DM59" i="71"/>
  <c r="BP60" i="72"/>
  <c r="O61" i="72"/>
  <c r="DF244" i="71"/>
  <c r="E127" i="71"/>
  <c r="E48" i="71"/>
  <c r="E372" i="71"/>
  <c r="AE209" i="71"/>
  <c r="X209" i="71"/>
  <c r="H209" i="71"/>
  <c r="DO383" i="71"/>
  <c r="DM383" i="71"/>
  <c r="AI413" i="45"/>
  <c r="AL413" i="45" s="1"/>
  <c r="N413" i="45"/>
  <c r="CR206" i="75"/>
  <c r="CW206" i="75" s="1"/>
  <c r="FB384" i="71"/>
  <c r="DN44" i="71"/>
  <c r="DC125" i="71"/>
  <c r="DH125" i="71" s="1"/>
  <c r="DD125" i="71"/>
  <c r="DA125" i="71"/>
  <c r="DF125" i="71" s="1"/>
  <c r="AA125" i="71"/>
  <c r="N165" i="45"/>
  <c r="O62" i="72"/>
  <c r="BI63" i="72" s="1"/>
  <c r="BJ63" i="72" s="1"/>
  <c r="AN226" i="45"/>
  <c r="AQ226" i="45" s="1"/>
  <c r="BO60" i="72"/>
  <c r="AI211" i="45"/>
  <c r="AL211" i="45" s="1"/>
  <c r="E45" i="72"/>
  <c r="N211" i="45"/>
  <c r="AM138" i="45"/>
  <c r="DN63" i="71"/>
  <c r="DM242" i="71"/>
  <c r="M76" i="45"/>
  <c r="F76" i="45"/>
  <c r="AJ76" i="45" s="1"/>
  <c r="AM76" i="45" s="1"/>
  <c r="DL383" i="71"/>
  <c r="E415" i="45"/>
  <c r="M248" i="45"/>
  <c r="E77" i="45"/>
  <c r="E161" i="45"/>
  <c r="F248" i="45"/>
  <c r="AI75" i="45"/>
  <c r="AL75" i="45" s="1"/>
  <c r="AN75" i="45" s="1"/>
  <c r="AP75" i="45" s="1"/>
  <c r="N75" i="45"/>
  <c r="BP59" i="72"/>
  <c r="DN368" i="71"/>
  <c r="DO368" i="71"/>
  <c r="DM368" i="71"/>
  <c r="CW205" i="75"/>
  <c r="CT205" i="75"/>
  <c r="AI377" i="45"/>
  <c r="AL377" i="45" s="1"/>
  <c r="N377" i="45"/>
  <c r="AV63" i="72"/>
  <c r="Q63" i="72"/>
  <c r="DN61" i="71"/>
  <c r="FB386" i="71"/>
  <c r="FJ386" i="71"/>
  <c r="EX386" i="71"/>
  <c r="FF386" i="71"/>
  <c r="FN386" i="71"/>
  <c r="H60" i="72"/>
  <c r="G60" i="72"/>
  <c r="AW60" i="72" s="1"/>
  <c r="AL140" i="45"/>
  <c r="AN140" i="45" s="1"/>
  <c r="O59" i="72"/>
  <c r="FN141" i="71"/>
  <c r="M160" i="45"/>
  <c r="DB208" i="71"/>
  <c r="DG208" i="71" s="1"/>
  <c r="EJ241" i="75"/>
  <c r="DM142" i="71"/>
  <c r="DO142" i="71"/>
  <c r="DN142" i="71"/>
  <c r="BO59" i="72"/>
  <c r="DB83" i="71"/>
  <c r="AN412" i="45"/>
  <c r="AQ412" i="45" s="1"/>
  <c r="AL394" i="45"/>
  <c r="AN394" i="45" s="1"/>
  <c r="AP394" i="45" s="1"/>
  <c r="AL58" i="45"/>
  <c r="AN58" i="45" s="1"/>
  <c r="AP58" i="45" s="1"/>
  <c r="BP62" i="72"/>
  <c r="M40" i="45"/>
  <c r="F40" i="45"/>
  <c r="AJ40" i="45" s="1"/>
  <c r="AM40" i="45" s="1"/>
  <c r="E416" i="45"/>
  <c r="E162" i="45"/>
  <c r="E78" i="45"/>
  <c r="M249" i="45"/>
  <c r="F249" i="45"/>
  <c r="AJ249" i="45" s="1"/>
  <c r="FF141" i="71"/>
  <c r="M414" i="45"/>
  <c r="F414" i="45"/>
  <c r="AJ414" i="45" s="1"/>
  <c r="AM414" i="45" s="1"/>
  <c r="DC162" i="71"/>
  <c r="DA162" i="71"/>
  <c r="DD162" i="71"/>
  <c r="AA162" i="71"/>
  <c r="H47" i="71"/>
  <c r="X47" i="71"/>
  <c r="AE47" i="71"/>
  <c r="AN142" i="45"/>
  <c r="AQ142" i="45" s="1"/>
  <c r="AW78" i="72"/>
  <c r="H59" i="72"/>
  <c r="G59" i="72"/>
  <c r="AW59" i="72" s="1"/>
  <c r="O79" i="72"/>
  <c r="BI79" i="72" s="1"/>
  <c r="BJ79" i="72" s="1"/>
  <c r="FF62" i="71"/>
  <c r="AH370" i="71"/>
  <c r="DA370" i="71"/>
  <c r="DF370" i="71" s="1"/>
  <c r="AA370" i="71"/>
  <c r="DD370" i="71"/>
  <c r="DC370" i="71"/>
  <c r="DH370" i="71" s="1"/>
  <c r="FN79" i="71"/>
  <c r="FB79" i="71"/>
  <c r="FF79" i="71"/>
  <c r="DB46" i="71"/>
  <c r="DG46" i="71" s="1"/>
  <c r="BO62" i="72"/>
  <c r="DJ207" i="71"/>
  <c r="DL207" i="71" s="1"/>
  <c r="M378" i="45"/>
  <c r="F378" i="45"/>
  <c r="AJ378" i="45" s="1"/>
  <c r="AM378" i="45" s="1"/>
  <c r="AE126" i="71"/>
  <c r="X126" i="71"/>
  <c r="H126" i="71"/>
  <c r="AQ141" i="45"/>
  <c r="BL141" i="45" s="1"/>
  <c r="D209" i="75"/>
  <c r="DH162" i="71" l="1"/>
  <c r="FB62" i="71"/>
  <c r="DJ244" i="71"/>
  <c r="FN242" i="71"/>
  <c r="FN62" i="71"/>
  <c r="DL405" i="71"/>
  <c r="DF162" i="71"/>
  <c r="FB404" i="71"/>
  <c r="EF205" i="75"/>
  <c r="AQ74" i="45"/>
  <c r="BL74" i="45" s="1"/>
  <c r="FN404" i="71"/>
  <c r="EX404" i="71"/>
  <c r="FJ404" i="71"/>
  <c r="AQ394" i="45"/>
  <c r="BL394" i="45" s="1"/>
  <c r="DN124" i="71"/>
  <c r="DM406" i="71"/>
  <c r="DL406" i="71"/>
  <c r="DO405" i="71"/>
  <c r="DM405" i="71"/>
  <c r="FN405" i="71" s="1"/>
  <c r="DN406" i="71"/>
  <c r="DB126" i="71"/>
  <c r="DG126" i="71" s="1"/>
  <c r="AH126" i="71"/>
  <c r="CU206" i="75"/>
  <c r="DJ407" i="71"/>
  <c r="DB209" i="71"/>
  <c r="AH209" i="71"/>
  <c r="FF404" i="71"/>
  <c r="FF44" i="71"/>
  <c r="FG44" i="71" s="1"/>
  <c r="AQ55" i="45"/>
  <c r="BL55" i="45" s="1"/>
  <c r="DG83" i="71"/>
  <c r="DB47" i="71"/>
  <c r="AH47" i="71"/>
  <c r="AQ54" i="45"/>
  <c r="BL54" i="45" s="1"/>
  <c r="AM160" i="45"/>
  <c r="DL369" i="71"/>
  <c r="FF140" i="71"/>
  <c r="K33" i="70"/>
  <c r="C31" i="70"/>
  <c r="K32" i="70"/>
  <c r="FF123" i="71"/>
  <c r="FG123" i="71" s="1"/>
  <c r="DN45" i="71"/>
  <c r="BI59" i="72"/>
  <c r="BJ59" i="72" s="1"/>
  <c r="DM369" i="71"/>
  <c r="AP158" i="45"/>
  <c r="BL158" i="45" s="1"/>
  <c r="FF206" i="71"/>
  <c r="FG206" i="71" s="1"/>
  <c r="DN160" i="71"/>
  <c r="DG47" i="71"/>
  <c r="FB140" i="71"/>
  <c r="FN140" i="71"/>
  <c r="FB242" i="71"/>
  <c r="CT206" i="75"/>
  <c r="FF242" i="71"/>
  <c r="AZ61" i="72"/>
  <c r="DL243" i="71"/>
  <c r="FF142" i="71"/>
  <c r="FN63" i="71"/>
  <c r="AZ59" i="72"/>
  <c r="EX368" i="71"/>
  <c r="EY368" i="71" s="1"/>
  <c r="CV206" i="75"/>
  <c r="BI61" i="72"/>
  <c r="BJ61" i="72" s="1"/>
  <c r="FB44" i="71"/>
  <c r="FC44" i="71" s="1"/>
  <c r="EX385" i="71"/>
  <c r="FF59" i="71"/>
  <c r="FB159" i="71"/>
  <c r="AZ62" i="72"/>
  <c r="AZ63" i="72"/>
  <c r="AI248" i="45"/>
  <c r="AL248" i="45" s="1"/>
  <c r="E82" i="72"/>
  <c r="N248" i="45"/>
  <c r="F161" i="45"/>
  <c r="AJ161" i="45" s="1"/>
  <c r="AM161" i="45" s="1"/>
  <c r="AQ396" i="45"/>
  <c r="BL396" i="45" s="1"/>
  <c r="FB59" i="71"/>
  <c r="BI60" i="72"/>
  <c r="BJ60" i="72" s="1"/>
  <c r="DJ208" i="71"/>
  <c r="DL208" i="71" s="1"/>
  <c r="FB385" i="71"/>
  <c r="AQ75" i="45"/>
  <c r="BL75" i="45" s="1"/>
  <c r="FB368" i="71"/>
  <c r="FC368" i="71" s="1"/>
  <c r="FN44" i="71"/>
  <c r="FO44" i="71" s="1"/>
  <c r="FP44" i="71" s="1"/>
  <c r="AI378" i="45"/>
  <c r="AL378" i="45" s="1"/>
  <c r="AN378" i="45" s="1"/>
  <c r="AP378" i="45" s="1"/>
  <c r="N378" i="45"/>
  <c r="M161" i="45"/>
  <c r="X372" i="71"/>
  <c r="H372" i="71"/>
  <c r="DB372" i="71" s="1"/>
  <c r="DG372" i="71" s="1"/>
  <c r="AE372" i="71"/>
  <c r="FN59" i="71"/>
  <c r="FF61" i="71"/>
  <c r="FB61" i="71"/>
  <c r="AZ79" i="72"/>
  <c r="H80" i="72"/>
  <c r="BV80" i="72" s="1"/>
  <c r="G80" i="72"/>
  <c r="AW80" i="72" s="1"/>
  <c r="AZ80" i="72" s="1"/>
  <c r="E126" i="45"/>
  <c r="M213" i="45"/>
  <c r="E42" i="45"/>
  <c r="E380" i="45"/>
  <c r="F213" i="45"/>
  <c r="AJ213" i="45" s="1"/>
  <c r="AM213" i="45" s="1"/>
  <c r="FF385" i="71"/>
  <c r="FB387" i="71"/>
  <c r="FN387" i="71"/>
  <c r="FJ387" i="71"/>
  <c r="FF387" i="71"/>
  <c r="EX387" i="71"/>
  <c r="FN368" i="71"/>
  <c r="FO368" i="71" s="1"/>
  <c r="FP368" i="71" s="1"/>
  <c r="AP140" i="45"/>
  <c r="AQ140" i="45"/>
  <c r="M77" i="45"/>
  <c r="F77" i="45"/>
  <c r="AJ77" i="45" s="1"/>
  <c r="AM77" i="45" s="1"/>
  <c r="AP395" i="45"/>
  <c r="H48" i="71"/>
  <c r="AH48" i="71" s="1"/>
  <c r="X48" i="71"/>
  <c r="AE48" i="71"/>
  <c r="AV58" i="72"/>
  <c r="Q58" i="72"/>
  <c r="AV79" i="72"/>
  <c r="AY79" i="72" s="1"/>
  <c r="Q79" i="72"/>
  <c r="AI212" i="45"/>
  <c r="AL212" i="45" s="1"/>
  <c r="AN212" i="45" s="1"/>
  <c r="AP212" i="45" s="1"/>
  <c r="E46" i="72"/>
  <c r="N212" i="45"/>
  <c r="FJ385" i="71"/>
  <c r="FF368" i="71"/>
  <c r="FG368" i="71" s="1"/>
  <c r="FF159" i="71"/>
  <c r="AV59" i="72"/>
  <c r="Q59" i="72"/>
  <c r="DA47" i="71"/>
  <c r="DF47" i="71" s="1"/>
  <c r="DD47" i="71"/>
  <c r="AA47" i="71"/>
  <c r="DC47" i="71"/>
  <c r="DH47" i="71" s="1"/>
  <c r="AI249" i="45"/>
  <c r="N249" i="45"/>
  <c r="E83" i="72"/>
  <c r="F162" i="45"/>
  <c r="AJ162" i="45" s="1"/>
  <c r="AZ60" i="72"/>
  <c r="DJ125" i="71"/>
  <c r="DL125" i="71" s="1"/>
  <c r="X127" i="71"/>
  <c r="AE127" i="71"/>
  <c r="H127" i="71"/>
  <c r="DO124" i="71"/>
  <c r="DM124" i="71"/>
  <c r="M125" i="45"/>
  <c r="F125" i="45"/>
  <c r="AJ125" i="45" s="1"/>
  <c r="AM125" i="45" s="1"/>
  <c r="FN385" i="71"/>
  <c r="DN244" i="71"/>
  <c r="AP142" i="45"/>
  <c r="FJ368" i="71"/>
  <c r="FK368" i="71" s="1"/>
  <c r="FN159" i="71"/>
  <c r="DO207" i="71"/>
  <c r="DM207" i="71"/>
  <c r="BV59" i="72"/>
  <c r="AV60" i="72"/>
  <c r="Q60" i="72"/>
  <c r="M415" i="45"/>
  <c r="F415" i="45"/>
  <c r="BL245" i="45"/>
  <c r="M41" i="45"/>
  <c r="F41" i="45"/>
  <c r="O80" i="72"/>
  <c r="BI80" i="72" s="1"/>
  <c r="BJ80" i="72" s="1"/>
  <c r="DG162" i="71"/>
  <c r="DJ162" i="71" s="1"/>
  <c r="AA126" i="71"/>
  <c r="DD126" i="71"/>
  <c r="DC126" i="71"/>
  <c r="DH126" i="71" s="1"/>
  <c r="DA126" i="71"/>
  <c r="DF126" i="71" s="1"/>
  <c r="DJ370" i="71"/>
  <c r="DL370" i="71" s="1"/>
  <c r="M78" i="45"/>
  <c r="F78" i="45"/>
  <c r="AJ78" i="45" s="1"/>
  <c r="BV60" i="72"/>
  <c r="EX383" i="71"/>
  <c r="FJ383" i="71"/>
  <c r="FB383" i="71"/>
  <c r="FN383" i="71"/>
  <c r="FF383" i="71"/>
  <c r="F45" i="72"/>
  <c r="BL45" i="72"/>
  <c r="BO45" i="72" s="1"/>
  <c r="BM45" i="72"/>
  <c r="BP45" i="72" s="1"/>
  <c r="AN413" i="45"/>
  <c r="AQ413" i="45" s="1"/>
  <c r="DL244" i="71"/>
  <c r="DO244" i="71"/>
  <c r="AP139" i="45"/>
  <c r="AV61" i="72"/>
  <c r="Q61" i="72"/>
  <c r="DO81" i="71"/>
  <c r="DM81" i="71"/>
  <c r="DM244" i="71"/>
  <c r="FN123" i="71"/>
  <c r="FO123" i="71" s="1"/>
  <c r="AI124" i="45"/>
  <c r="AL124" i="45" s="1"/>
  <c r="AN124" i="45" s="1"/>
  <c r="N124" i="45"/>
  <c r="FB206" i="71"/>
  <c r="FC206" i="71" s="1"/>
  <c r="M162" i="45"/>
  <c r="AN159" i="45"/>
  <c r="AP159" i="45" s="1"/>
  <c r="BV61" i="72"/>
  <c r="EG205" i="75"/>
  <c r="O44" i="72"/>
  <c r="BI44" i="72" s="1"/>
  <c r="BJ44" i="72" s="1"/>
  <c r="M379" i="45"/>
  <c r="F379" i="45"/>
  <c r="AJ379" i="45" s="1"/>
  <c r="AM379" i="45" s="1"/>
  <c r="FN206" i="71"/>
  <c r="FO206" i="71" s="1"/>
  <c r="FB142" i="71"/>
  <c r="M416" i="45"/>
  <c r="F416" i="45"/>
  <c r="AJ416" i="45" s="1"/>
  <c r="BH394" i="45"/>
  <c r="BP394" i="45"/>
  <c r="AN211" i="45"/>
  <c r="AQ211" i="45" s="1"/>
  <c r="AI160" i="45"/>
  <c r="AL160" i="45" s="1"/>
  <c r="N160" i="45"/>
  <c r="AQ392" i="45"/>
  <c r="BL392" i="45" s="1"/>
  <c r="AP123" i="45"/>
  <c r="DN207" i="71"/>
  <c r="FF207" i="71" s="1"/>
  <c r="FG207" i="71" s="1"/>
  <c r="DO243" i="71"/>
  <c r="DM243" i="71"/>
  <c r="E49" i="71"/>
  <c r="AE210" i="71"/>
  <c r="E373" i="71"/>
  <c r="E128" i="71"/>
  <c r="H210" i="71"/>
  <c r="X210" i="71"/>
  <c r="CR207" i="75"/>
  <c r="CW207" i="75" s="1"/>
  <c r="DN81" i="71"/>
  <c r="DH83" i="71"/>
  <c r="AN39" i="45"/>
  <c r="AQ39" i="45" s="1"/>
  <c r="AE209" i="75"/>
  <c r="AE243" i="75" s="1"/>
  <c r="X209" i="75"/>
  <c r="H209" i="75"/>
  <c r="CI209" i="75" s="1"/>
  <c r="CN209" i="75" s="1"/>
  <c r="FN142" i="71"/>
  <c r="AP412" i="45"/>
  <c r="DM208" i="71"/>
  <c r="AI76" i="45"/>
  <c r="AL76" i="45" s="1"/>
  <c r="N76" i="45"/>
  <c r="AP226" i="45"/>
  <c r="AQ58" i="45"/>
  <c r="FF80" i="71"/>
  <c r="FN80" i="71"/>
  <c r="FB80" i="71"/>
  <c r="FF138" i="71"/>
  <c r="FN138" i="71"/>
  <c r="FB138" i="71"/>
  <c r="AQ57" i="45"/>
  <c r="BL57" i="45" s="1"/>
  <c r="DJ46" i="71"/>
  <c r="DO46" i="71" s="1"/>
  <c r="DN369" i="71"/>
  <c r="FB369" i="71" s="1"/>
  <c r="CJ208" i="75"/>
  <c r="CO208" i="75" s="1"/>
  <c r="E211" i="71"/>
  <c r="CL208" i="75"/>
  <c r="AI208" i="75"/>
  <c r="AB208" i="75"/>
  <c r="CK208" i="75"/>
  <c r="CP208" i="75" s="1"/>
  <c r="FF63" i="71"/>
  <c r="AI40" i="45"/>
  <c r="AL40" i="45" s="1"/>
  <c r="AN40" i="45" s="1"/>
  <c r="N40" i="45"/>
  <c r="AN377" i="45"/>
  <c r="AQ377" i="45" s="1"/>
  <c r="DG209" i="71"/>
  <c r="F81" i="72"/>
  <c r="BL81" i="72"/>
  <c r="BO81" i="72" s="1"/>
  <c r="BM81" i="72"/>
  <c r="BP81" i="72" s="1"/>
  <c r="DJ161" i="71"/>
  <c r="DN161" i="71" s="1"/>
  <c r="FB123" i="71"/>
  <c r="FC123" i="71" s="1"/>
  <c r="BP393" i="45"/>
  <c r="AV62" i="72"/>
  <c r="Q62" i="72"/>
  <c r="DF83" i="71"/>
  <c r="FB63" i="71"/>
  <c r="AI414" i="45"/>
  <c r="AL414" i="45" s="1"/>
  <c r="N414" i="45"/>
  <c r="EJ205" i="75"/>
  <c r="EK205" i="75" s="1"/>
  <c r="BI62" i="72"/>
  <c r="BJ62" i="72" s="1"/>
  <c r="DD209" i="71"/>
  <c r="DC209" i="71"/>
  <c r="DH209" i="71" s="1"/>
  <c r="AA209" i="71"/>
  <c r="DA209" i="71"/>
  <c r="DF209" i="71" s="1"/>
  <c r="E214" i="45"/>
  <c r="H44" i="72"/>
  <c r="BV44" i="72" s="1"/>
  <c r="G44" i="72"/>
  <c r="AW44" i="72" s="1"/>
  <c r="AZ44" i="72" s="1"/>
  <c r="BH393" i="45"/>
  <c r="DA371" i="71"/>
  <c r="DF371" i="71" s="1"/>
  <c r="AA371" i="71"/>
  <c r="DD371" i="71"/>
  <c r="AH371" i="71"/>
  <c r="DC371" i="71"/>
  <c r="DH371" i="71" s="1"/>
  <c r="BV62" i="72"/>
  <c r="AN138" i="45"/>
  <c r="AP138" i="45" s="1"/>
  <c r="AJ248" i="45"/>
  <c r="AM248" i="45" s="1"/>
  <c r="AP247" i="45"/>
  <c r="DO160" i="71"/>
  <c r="DM160" i="71"/>
  <c r="FN61" i="71"/>
  <c r="AQ56" i="45"/>
  <c r="BL56" i="45" s="1"/>
  <c r="DJ82" i="71"/>
  <c r="DM82" i="71" s="1"/>
  <c r="DM45" i="71"/>
  <c r="DO45" i="71"/>
  <c r="D210" i="75"/>
  <c r="EX405" i="71" l="1"/>
  <c r="FJ405" i="71"/>
  <c r="EF206" i="75"/>
  <c r="EG206" i="75" s="1"/>
  <c r="FF405" i="71"/>
  <c r="FB405" i="71"/>
  <c r="EJ206" i="75"/>
  <c r="EK206" i="75" s="1"/>
  <c r="FF406" i="71"/>
  <c r="FJ406" i="71"/>
  <c r="EX406" i="71"/>
  <c r="FB406" i="71"/>
  <c r="DB127" i="71"/>
  <c r="DG127" i="71" s="1"/>
  <c r="AH127" i="71"/>
  <c r="DO407" i="71"/>
  <c r="DL407" i="71"/>
  <c r="DN407" i="71"/>
  <c r="FN406" i="71"/>
  <c r="DB210" i="71"/>
  <c r="DG210" i="71" s="1"/>
  <c r="AH210" i="71"/>
  <c r="DM407" i="71"/>
  <c r="CU207" i="75"/>
  <c r="BH392" i="45"/>
  <c r="AY62" i="72"/>
  <c r="BA62" i="72" s="1"/>
  <c r="BD62" i="72" s="1"/>
  <c r="FF124" i="71"/>
  <c r="FG124" i="71" s="1"/>
  <c r="DJ83" i="71"/>
  <c r="DN83" i="71" s="1"/>
  <c r="AL249" i="45"/>
  <c r="FF160" i="71"/>
  <c r="AM162" i="45"/>
  <c r="AM78" i="45"/>
  <c r="DN125" i="71"/>
  <c r="AY60" i="72"/>
  <c r="BA60" i="72" s="1"/>
  <c r="BC60" i="72" s="1"/>
  <c r="BL140" i="45"/>
  <c r="FB81" i="71"/>
  <c r="BP392" i="45"/>
  <c r="AQ159" i="45"/>
  <c r="BL159" i="45" s="1"/>
  <c r="FB45" i="71"/>
  <c r="FC45" i="71" s="1"/>
  <c r="DM46" i="71"/>
  <c r="AY61" i="72"/>
  <c r="DM161" i="71"/>
  <c r="CV207" i="75"/>
  <c r="AP377" i="45"/>
  <c r="BP377" i="45" s="1"/>
  <c r="BQ377" i="45" s="1"/>
  <c r="FB207" i="71"/>
  <c r="FC207" i="71" s="1"/>
  <c r="FN243" i="71"/>
  <c r="DN82" i="71"/>
  <c r="AP413" i="45"/>
  <c r="BH413" i="45" s="1"/>
  <c r="CR208" i="75"/>
  <c r="CV208" i="75" s="1"/>
  <c r="AY59" i="72"/>
  <c r="BA59" i="72" s="1"/>
  <c r="BC59" i="72" s="1"/>
  <c r="AP124" i="45"/>
  <c r="AQ124" i="45"/>
  <c r="AP40" i="45"/>
  <c r="AQ40" i="45"/>
  <c r="DJ209" i="71"/>
  <c r="DN209" i="71" s="1"/>
  <c r="CT207" i="75"/>
  <c r="AI41" i="45"/>
  <c r="AL41" i="45" s="1"/>
  <c r="N41" i="45"/>
  <c r="AI415" i="45"/>
  <c r="AL415" i="45" s="1"/>
  <c r="N415" i="45"/>
  <c r="FN207" i="71"/>
  <c r="FO207" i="71" s="1"/>
  <c r="FN45" i="71"/>
  <c r="FO45" i="71" s="1"/>
  <c r="FP45" i="71" s="1"/>
  <c r="BH396" i="45"/>
  <c r="BL123" i="45"/>
  <c r="BM123" i="45" s="1"/>
  <c r="FF369" i="71"/>
  <c r="FG369" i="71" s="1"/>
  <c r="FN244" i="71"/>
  <c r="FB244" i="71"/>
  <c r="FF244" i="71"/>
  <c r="DM162" i="71"/>
  <c r="F83" i="72"/>
  <c r="BL83" i="72"/>
  <c r="BM83" i="72"/>
  <c r="BL58" i="45"/>
  <c r="AI161" i="45"/>
  <c r="AL161" i="45" s="1"/>
  <c r="AN161" i="45" s="1"/>
  <c r="AQ161" i="45" s="1"/>
  <c r="N161" i="45"/>
  <c r="AQ212" i="45"/>
  <c r="BL212" i="45" s="1"/>
  <c r="BP396" i="45"/>
  <c r="AN76" i="45"/>
  <c r="AQ76" i="45" s="1"/>
  <c r="EX369" i="71"/>
  <c r="EY369" i="71" s="1"/>
  <c r="DL162" i="71"/>
  <c r="DO162" i="71"/>
  <c r="FN81" i="71"/>
  <c r="DA48" i="71"/>
  <c r="DF48" i="71" s="1"/>
  <c r="DD48" i="71"/>
  <c r="AA48" i="71"/>
  <c r="DC48" i="71"/>
  <c r="DH48" i="71" s="1"/>
  <c r="AI416" i="45"/>
  <c r="N416" i="45"/>
  <c r="FN369" i="71"/>
  <c r="FO369" i="71" s="1"/>
  <c r="FP369" i="71" s="1"/>
  <c r="FF81" i="71"/>
  <c r="BL395" i="45"/>
  <c r="BP395" i="45"/>
  <c r="BH395" i="45"/>
  <c r="DN370" i="71"/>
  <c r="AI213" i="45"/>
  <c r="AL213" i="45" s="1"/>
  <c r="N213" i="45"/>
  <c r="E47" i="72"/>
  <c r="DL161" i="71"/>
  <c r="DO161" i="71"/>
  <c r="DD210" i="71"/>
  <c r="DA210" i="71"/>
  <c r="DF210" i="71" s="1"/>
  <c r="DC210" i="71"/>
  <c r="DH210" i="71" s="1"/>
  <c r="AA210" i="71"/>
  <c r="E215" i="45"/>
  <c r="FJ369" i="71"/>
  <c r="FK369" i="71" s="1"/>
  <c r="AI78" i="45"/>
  <c r="N78" i="45"/>
  <c r="AI125" i="45"/>
  <c r="AL125" i="45" s="1"/>
  <c r="AN125" i="45" s="1"/>
  <c r="AP125" i="45" s="1"/>
  <c r="N125" i="45"/>
  <c r="M380" i="45"/>
  <c r="F380" i="45"/>
  <c r="AJ380" i="45" s="1"/>
  <c r="AM380" i="45" s="1"/>
  <c r="DN208" i="71"/>
  <c r="DO208" i="71"/>
  <c r="F82" i="72"/>
  <c r="BL82" i="72"/>
  <c r="BO82" i="72" s="1"/>
  <c r="BM82" i="72"/>
  <c r="BP82" i="72" s="1"/>
  <c r="FB160" i="71"/>
  <c r="AE210" i="75"/>
  <c r="X210" i="75"/>
  <c r="H210" i="75"/>
  <c r="CI210" i="75" s="1"/>
  <c r="CN210" i="75" s="1"/>
  <c r="BL247" i="45"/>
  <c r="E374" i="71"/>
  <c r="H211" i="71"/>
  <c r="E129" i="71"/>
  <c r="E50" i="71"/>
  <c r="AE211" i="71"/>
  <c r="X211" i="71"/>
  <c r="CJ209" i="75"/>
  <c r="CO209" i="75" s="1"/>
  <c r="CL209" i="75"/>
  <c r="E212" i="71"/>
  <c r="AB209" i="75"/>
  <c r="AB243" i="75" s="1"/>
  <c r="AO208" i="75" s="1"/>
  <c r="CK209" i="75"/>
  <c r="CP209" i="75" s="1"/>
  <c r="AI209" i="75"/>
  <c r="H128" i="71"/>
  <c r="AE128" i="71"/>
  <c r="X128" i="71"/>
  <c r="DN162" i="71"/>
  <c r="DD127" i="71"/>
  <c r="AA127" i="71"/>
  <c r="DC127" i="71"/>
  <c r="DH127" i="71" s="1"/>
  <c r="DA127" i="71"/>
  <c r="DF127" i="71" s="1"/>
  <c r="AQ138" i="45"/>
  <c r="BL138" i="45" s="1"/>
  <c r="M42" i="45"/>
  <c r="F42" i="45"/>
  <c r="AJ42" i="45" s="1"/>
  <c r="AN248" i="45"/>
  <c r="AP248" i="45" s="1"/>
  <c r="FN160" i="71"/>
  <c r="AV44" i="72"/>
  <c r="AY44" i="72" s="1"/>
  <c r="BA44" i="72" s="1"/>
  <c r="BC44" i="72" s="1"/>
  <c r="Q44" i="72"/>
  <c r="X243" i="75"/>
  <c r="AK209" i="75" s="1"/>
  <c r="BD209" i="75" s="1"/>
  <c r="X373" i="71"/>
  <c r="H373" i="71"/>
  <c r="AE373" i="71"/>
  <c r="FB243" i="71"/>
  <c r="AP39" i="45"/>
  <c r="O81" i="72"/>
  <c r="BI81" i="72" s="1"/>
  <c r="BJ81" i="72" s="1"/>
  <c r="FF243" i="71"/>
  <c r="H45" i="72"/>
  <c r="BV45" i="72" s="1"/>
  <c r="G45" i="72"/>
  <c r="AW45" i="72" s="1"/>
  <c r="AZ45" i="72" s="1"/>
  <c r="DO370" i="71"/>
  <c r="DM370" i="71"/>
  <c r="BA79" i="72"/>
  <c r="BC79" i="72" s="1"/>
  <c r="N77" i="45"/>
  <c r="AI77" i="45"/>
  <c r="AL77" i="45" s="1"/>
  <c r="AN77" i="45" s="1"/>
  <c r="AP77" i="45" s="1"/>
  <c r="M126" i="45"/>
  <c r="F126" i="45"/>
  <c r="AJ126" i="45" s="1"/>
  <c r="AM126" i="45" s="1"/>
  <c r="AM249" i="45"/>
  <c r="AN249" i="45" s="1"/>
  <c r="FB124" i="71"/>
  <c r="FC124" i="71" s="1"/>
  <c r="AN414" i="45"/>
  <c r="AQ414" i="45" s="1"/>
  <c r="BP412" i="45"/>
  <c r="BL412" i="45"/>
  <c r="BH412" i="45"/>
  <c r="H49" i="71"/>
  <c r="AH49" i="71" s="1"/>
  <c r="X49" i="71"/>
  <c r="AE49" i="71"/>
  <c r="AN160" i="45"/>
  <c r="AQ160" i="45" s="1"/>
  <c r="BL139" i="45"/>
  <c r="DJ47" i="71"/>
  <c r="FC369" i="71"/>
  <c r="AQ378" i="45"/>
  <c r="BL378" i="45" s="1"/>
  <c r="FN124" i="71"/>
  <c r="FO124" i="71" s="1"/>
  <c r="DL82" i="71"/>
  <c r="DO82" i="71"/>
  <c r="DL46" i="71"/>
  <c r="DN46" i="71"/>
  <c r="AP211" i="45"/>
  <c r="O45" i="72"/>
  <c r="BI45" i="72" s="1"/>
  <c r="BJ45" i="72" s="1"/>
  <c r="DJ126" i="71"/>
  <c r="DL126" i="71" s="1"/>
  <c r="DO125" i="71"/>
  <c r="DM125" i="71"/>
  <c r="DD372" i="71"/>
  <c r="AA372" i="71"/>
  <c r="DC372" i="71"/>
  <c r="DH372" i="71" s="1"/>
  <c r="DA372" i="71"/>
  <c r="DF372" i="71" s="1"/>
  <c r="AH372" i="71"/>
  <c r="DJ371" i="71"/>
  <c r="H81" i="72"/>
  <c r="BV81" i="72" s="1"/>
  <c r="G81" i="72"/>
  <c r="AW81" i="72" s="1"/>
  <c r="AZ81" i="72" s="1"/>
  <c r="AY63" i="72"/>
  <c r="BA63" i="72" s="1"/>
  <c r="BC63" i="72" s="1"/>
  <c r="F46" i="72"/>
  <c r="BL46" i="72"/>
  <c r="BO46" i="72" s="1"/>
  <c r="BM46" i="72"/>
  <c r="BP46" i="72" s="1"/>
  <c r="FF45" i="71"/>
  <c r="FG45" i="71" s="1"/>
  <c r="E43" i="45"/>
  <c r="E381" i="45"/>
  <c r="M214" i="45"/>
  <c r="E127" i="45"/>
  <c r="F214" i="45"/>
  <c r="AJ214" i="45" s="1"/>
  <c r="AM214" i="45" s="1"/>
  <c r="BL226" i="45"/>
  <c r="AI379" i="45"/>
  <c r="AL379" i="45" s="1"/>
  <c r="AN379" i="45" s="1"/>
  <c r="N379" i="45"/>
  <c r="AJ41" i="45"/>
  <c r="AM41" i="45" s="1"/>
  <c r="AJ415" i="45"/>
  <c r="AM415" i="45" s="1"/>
  <c r="BL142" i="45"/>
  <c r="AI162" i="45"/>
  <c r="N162" i="45"/>
  <c r="DB48" i="71"/>
  <c r="DG48" i="71" s="1"/>
  <c r="AV80" i="72"/>
  <c r="AY80" i="72" s="1"/>
  <c r="Q80" i="72"/>
  <c r="BA61" i="72"/>
  <c r="BD61" i="72" s="1"/>
  <c r="D211" i="75"/>
  <c r="AL162" i="45" l="1"/>
  <c r="AN162" i="45" s="1"/>
  <c r="AP162" i="45" s="1"/>
  <c r="DL83" i="71"/>
  <c r="DM83" i="71"/>
  <c r="CU208" i="75"/>
  <c r="DO83" i="71"/>
  <c r="BD59" i="72"/>
  <c r="CR59" i="72" s="1"/>
  <c r="CW208" i="75"/>
  <c r="DM209" i="71"/>
  <c r="CT208" i="75"/>
  <c r="FN407" i="71"/>
  <c r="EX407" i="71"/>
  <c r="FB407" i="71"/>
  <c r="FJ407" i="71"/>
  <c r="FF407" i="71"/>
  <c r="DB211" i="71"/>
  <c r="DG211" i="71" s="1"/>
  <c r="AH211" i="71"/>
  <c r="AL416" i="45"/>
  <c r="DB128" i="71"/>
  <c r="DG128" i="71" s="1"/>
  <c r="AH128" i="71"/>
  <c r="FB125" i="71"/>
  <c r="BL377" i="45"/>
  <c r="BM377" i="45" s="1"/>
  <c r="BM378" i="45" s="1"/>
  <c r="BP413" i="45"/>
  <c r="BL413" i="45"/>
  <c r="FJ370" i="71"/>
  <c r="FK370" i="71" s="1"/>
  <c r="FN208" i="71"/>
  <c r="FO208" i="71" s="1"/>
  <c r="AQ248" i="45"/>
  <c r="BL248" i="45" s="1"/>
  <c r="BL124" i="45"/>
  <c r="BM124" i="45" s="1"/>
  <c r="BH377" i="45"/>
  <c r="BI377" i="45" s="1"/>
  <c r="AP160" i="45"/>
  <c r="BL160" i="45" s="1"/>
  <c r="FF208" i="71"/>
  <c r="FG208" i="71" s="1"/>
  <c r="AM42" i="45"/>
  <c r="CN59" i="72"/>
  <c r="CH59" i="72"/>
  <c r="FN125" i="71"/>
  <c r="FO125" i="71" s="1"/>
  <c r="BL40" i="45"/>
  <c r="AP379" i="45"/>
  <c r="AQ379" i="45"/>
  <c r="AQ249" i="45"/>
  <c r="AP249" i="45"/>
  <c r="DO371" i="71"/>
  <c r="DM371" i="71"/>
  <c r="DM47" i="71"/>
  <c r="DO47" i="71"/>
  <c r="O46" i="72"/>
  <c r="BI46" i="72" s="1"/>
  <c r="BJ46" i="72" s="1"/>
  <c r="FF162" i="71"/>
  <c r="FN162" i="71"/>
  <c r="FB162" i="71"/>
  <c r="BO83" i="72"/>
  <c r="BL39" i="45"/>
  <c r="BM39" i="45" s="1"/>
  <c r="DC373" i="71"/>
  <c r="DH373" i="71" s="1"/>
  <c r="DA373" i="71"/>
  <c r="DF373" i="71" s="1"/>
  <c r="DD373" i="71"/>
  <c r="AH373" i="71"/>
  <c r="AA373" i="71"/>
  <c r="H82" i="72"/>
  <c r="BV82" i="72" s="1"/>
  <c r="G82" i="72"/>
  <c r="AW82" i="72" s="1"/>
  <c r="AZ82" i="72" s="1"/>
  <c r="AN213" i="45"/>
  <c r="AQ213" i="45" s="1"/>
  <c r="H83" i="72"/>
  <c r="G83" i="72"/>
  <c r="AW83" i="72" s="1"/>
  <c r="CR209" i="75"/>
  <c r="CV209" i="75" s="1"/>
  <c r="M127" i="45"/>
  <c r="F127" i="45"/>
  <c r="AJ127" i="45" s="1"/>
  <c r="AM127" i="45" s="1"/>
  <c r="FF125" i="71"/>
  <c r="FG125" i="71" s="1"/>
  <c r="DB49" i="71"/>
  <c r="DG49" i="71" s="1"/>
  <c r="AA49" i="71"/>
  <c r="DC49" i="71"/>
  <c r="DH49" i="71" s="1"/>
  <c r="DD49" i="71"/>
  <c r="DA49" i="71"/>
  <c r="DF49" i="71" s="1"/>
  <c r="BH378" i="45"/>
  <c r="DJ48" i="71"/>
  <c r="DO48" i="71" s="1"/>
  <c r="EF208" i="75"/>
  <c r="EJ208" i="75"/>
  <c r="X211" i="75"/>
  <c r="AK211" i="75" s="1"/>
  <c r="BD211" i="75" s="1"/>
  <c r="AE211" i="75"/>
  <c r="H211" i="75"/>
  <c r="CI211" i="75" s="1"/>
  <c r="CN211" i="75" s="1"/>
  <c r="AI126" i="45"/>
  <c r="AL126" i="45" s="1"/>
  <c r="N126" i="45"/>
  <c r="AV45" i="72"/>
  <c r="AY45" i="72" s="1"/>
  <c r="BA45" i="72" s="1"/>
  <c r="BC45" i="72" s="1"/>
  <c r="Q45" i="72"/>
  <c r="BP378" i="45"/>
  <c r="BQ378" i="45" s="1"/>
  <c r="AM416" i="45"/>
  <c r="O82" i="72"/>
  <c r="BI82" i="72" s="1"/>
  <c r="BJ82" i="72" s="1"/>
  <c r="FN46" i="71"/>
  <c r="FO46" i="71" s="1"/>
  <c r="FP46" i="71" s="1"/>
  <c r="FF46" i="71"/>
  <c r="FG46" i="71" s="1"/>
  <c r="FB46" i="71"/>
  <c r="FC46" i="71" s="1"/>
  <c r="O83" i="72"/>
  <c r="M381" i="45"/>
  <c r="F381" i="45"/>
  <c r="AJ381" i="45" s="1"/>
  <c r="AM381" i="45" s="1"/>
  <c r="AQ77" i="45"/>
  <c r="BL77" i="45" s="1"/>
  <c r="AK194" i="75"/>
  <c r="BD194" i="75" s="1"/>
  <c r="AK195" i="75"/>
  <c r="BD195" i="75" s="1"/>
  <c r="AK198" i="75"/>
  <c r="BD198" i="75" s="1"/>
  <c r="AK201" i="75"/>
  <c r="BD201" i="75" s="1"/>
  <c r="AK200" i="75"/>
  <c r="BD200" i="75" s="1"/>
  <c r="AK199" i="75"/>
  <c r="BD199" i="75" s="1"/>
  <c r="AK197" i="75"/>
  <c r="BD197" i="75" s="1"/>
  <c r="AK196" i="75"/>
  <c r="BD196" i="75" s="1"/>
  <c r="AK221" i="75"/>
  <c r="BD221" i="75" s="1"/>
  <c r="AK236" i="75"/>
  <c r="BD236" i="75" s="1"/>
  <c r="AK237" i="75"/>
  <c r="BD237" i="75" s="1"/>
  <c r="AK216" i="75"/>
  <c r="BD216" i="75" s="1"/>
  <c r="AK220" i="75"/>
  <c r="BD220" i="75" s="1"/>
  <c r="AK217" i="75"/>
  <c r="BD217" i="75" s="1"/>
  <c r="AK219" i="75"/>
  <c r="BD219" i="75" s="1"/>
  <c r="AK218" i="75"/>
  <c r="BD218" i="75" s="1"/>
  <c r="AK238" i="75"/>
  <c r="BD238" i="75" s="1"/>
  <c r="AK202" i="75"/>
  <c r="BD202" i="75" s="1"/>
  <c r="AK239" i="75"/>
  <c r="BD239" i="75" s="1"/>
  <c r="AK203" i="75"/>
  <c r="BD203" i="75" s="1"/>
  <c r="AK241" i="75"/>
  <c r="BD241" i="75" s="1"/>
  <c r="AK240" i="75"/>
  <c r="BD240" i="75" s="1"/>
  <c r="AK204" i="75"/>
  <c r="BD204" i="75" s="1"/>
  <c r="AK205" i="75"/>
  <c r="BD205" i="75" s="1"/>
  <c r="AK206" i="75"/>
  <c r="BD206" i="75" s="1"/>
  <c r="AK207" i="75"/>
  <c r="BD207" i="75" s="1"/>
  <c r="AK208" i="75"/>
  <c r="BD208" i="75" s="1"/>
  <c r="FF161" i="71"/>
  <c r="FB161" i="71"/>
  <c r="FN161" i="71"/>
  <c r="AP161" i="45"/>
  <c r="AQ162" i="45"/>
  <c r="BL162" i="45" s="1"/>
  <c r="BD44" i="72"/>
  <c r="CH44" i="72" s="1"/>
  <c r="CI44" i="72" s="1"/>
  <c r="M43" i="45"/>
  <c r="F43" i="45"/>
  <c r="AJ43" i="45" s="1"/>
  <c r="AM43" i="45" s="1"/>
  <c r="H46" i="72"/>
  <c r="BV46" i="72" s="1"/>
  <c r="G46" i="72"/>
  <c r="AW46" i="72" s="1"/>
  <c r="AZ46" i="72" s="1"/>
  <c r="DJ372" i="71"/>
  <c r="DL372" i="71" s="1"/>
  <c r="FB82" i="71"/>
  <c r="FF82" i="71"/>
  <c r="FN82" i="71"/>
  <c r="BC61" i="72"/>
  <c r="AI42" i="45"/>
  <c r="AL42" i="45" s="1"/>
  <c r="AN42" i="45" s="1"/>
  <c r="AP42" i="45" s="1"/>
  <c r="N42" i="45"/>
  <c r="AI380" i="45"/>
  <c r="AL380" i="45" s="1"/>
  <c r="AN380" i="45" s="1"/>
  <c r="AP380" i="45" s="1"/>
  <c r="N380" i="45"/>
  <c r="AL78" i="45"/>
  <c r="AP76" i="45"/>
  <c r="EX370" i="71"/>
  <c r="EY370" i="71" s="1"/>
  <c r="DN126" i="71"/>
  <c r="DO126" i="71"/>
  <c r="DM126" i="71"/>
  <c r="X50" i="71"/>
  <c r="H50" i="71"/>
  <c r="AE50" i="71"/>
  <c r="FB208" i="71"/>
  <c r="FC208" i="71" s="1"/>
  <c r="BD79" i="72"/>
  <c r="CN79" i="72" s="1"/>
  <c r="EF207" i="75"/>
  <c r="EG207" i="75" s="1"/>
  <c r="EJ207" i="75"/>
  <c r="EK207" i="75" s="1"/>
  <c r="FN370" i="71"/>
  <c r="FO370" i="71" s="1"/>
  <c r="FP370" i="71" s="1"/>
  <c r="BD63" i="72"/>
  <c r="CH63" i="72" s="1"/>
  <c r="DA128" i="71"/>
  <c r="DF128" i="71" s="1"/>
  <c r="DD128" i="71"/>
  <c r="AA128" i="71"/>
  <c r="DC128" i="71"/>
  <c r="DH128" i="71" s="1"/>
  <c r="X129" i="71"/>
  <c r="H129" i="71"/>
  <c r="AE129" i="71"/>
  <c r="CJ210" i="75"/>
  <c r="CO210" i="75" s="1"/>
  <c r="E213" i="71"/>
  <c r="AB210" i="75"/>
  <c r="AO210" i="75" s="1"/>
  <c r="CL210" i="75"/>
  <c r="AI210" i="75"/>
  <c r="CK210" i="75"/>
  <c r="CP210" i="75" s="1"/>
  <c r="FB370" i="71"/>
  <c r="FC370" i="71" s="1"/>
  <c r="AV81" i="72"/>
  <c r="AY81" i="72" s="1"/>
  <c r="BA81" i="72" s="1"/>
  <c r="Q81" i="72"/>
  <c r="BD60" i="72"/>
  <c r="CN60" i="72" s="1"/>
  <c r="AH194" i="75"/>
  <c r="AI243" i="75"/>
  <c r="DA211" i="71"/>
  <c r="DF211" i="71" s="1"/>
  <c r="E216" i="45"/>
  <c r="AA211" i="71"/>
  <c r="DC211" i="71"/>
  <c r="DH211" i="71" s="1"/>
  <c r="DD211" i="71"/>
  <c r="AK210" i="75"/>
  <c r="BD210" i="75" s="1"/>
  <c r="CZ210" i="75" s="1"/>
  <c r="M215" i="45"/>
  <c r="E382" i="45"/>
  <c r="E128" i="45"/>
  <c r="E44" i="45"/>
  <c r="F215" i="45"/>
  <c r="AJ215" i="45" s="1"/>
  <c r="AM215" i="45" s="1"/>
  <c r="FF370" i="71"/>
  <c r="FG370" i="71" s="1"/>
  <c r="FB83" i="71"/>
  <c r="FF83" i="71"/>
  <c r="FN83" i="71"/>
  <c r="DJ127" i="71"/>
  <c r="DL127" i="71" s="1"/>
  <c r="AE374" i="71"/>
  <c r="X374" i="71"/>
  <c r="H374" i="71"/>
  <c r="DB374" i="71" s="1"/>
  <c r="AP414" i="45"/>
  <c r="DL209" i="71"/>
  <c r="DO209" i="71"/>
  <c r="BA80" i="72"/>
  <c r="BD80" i="72" s="1"/>
  <c r="BC62" i="72"/>
  <c r="BL211" i="45"/>
  <c r="BM211" i="45" s="1"/>
  <c r="FC125" i="71"/>
  <c r="DN371" i="71"/>
  <c r="AO209" i="75"/>
  <c r="AO195" i="75"/>
  <c r="AO194" i="75"/>
  <c r="AO198" i="75"/>
  <c r="AO200" i="75"/>
  <c r="AO197" i="75"/>
  <c r="AO199" i="75"/>
  <c r="AO196" i="75"/>
  <c r="AO201" i="75"/>
  <c r="AO221" i="75"/>
  <c r="AO236" i="75"/>
  <c r="AO237" i="75"/>
  <c r="AO220" i="75"/>
  <c r="AO218" i="75"/>
  <c r="AO217" i="75"/>
  <c r="AO216" i="75"/>
  <c r="AO219" i="75"/>
  <c r="AO238" i="75"/>
  <c r="AO202" i="75"/>
  <c r="AO203" i="75"/>
  <c r="AO239" i="75"/>
  <c r="AO240" i="75"/>
  <c r="AO204" i="75"/>
  <c r="AO241" i="75"/>
  <c r="AO205" i="75"/>
  <c r="AO206" i="75"/>
  <c r="AO207" i="75"/>
  <c r="DN47" i="71"/>
  <c r="AQ125" i="45"/>
  <c r="BL125" i="45" s="1"/>
  <c r="AN415" i="45"/>
  <c r="AQ415" i="45" s="1"/>
  <c r="AI214" i="45"/>
  <c r="AL214" i="45" s="1"/>
  <c r="AN214" i="45" s="1"/>
  <c r="AP214" i="45" s="1"/>
  <c r="N214" i="45"/>
  <c r="E48" i="72"/>
  <c r="AN41" i="45"/>
  <c r="AQ41" i="45" s="1"/>
  <c r="DL371" i="71"/>
  <c r="DL47" i="71"/>
  <c r="DB373" i="71"/>
  <c r="DG373" i="71" s="1"/>
  <c r="E51" i="71"/>
  <c r="E375" i="71"/>
  <c r="X212" i="71"/>
  <c r="BO211" i="71" s="1"/>
  <c r="AE212" i="71"/>
  <c r="H212" i="71"/>
  <c r="AH212" i="71" s="1"/>
  <c r="E130" i="71"/>
  <c r="DJ210" i="71"/>
  <c r="DN210" i="71" s="1"/>
  <c r="F47" i="72"/>
  <c r="BL47" i="72"/>
  <c r="BO47" i="72" s="1"/>
  <c r="BM47" i="72"/>
  <c r="BP47" i="72" s="1"/>
  <c r="BP83" i="72"/>
  <c r="D212" i="75"/>
  <c r="DN48" i="71" l="1"/>
  <c r="CZ203" i="75"/>
  <c r="EB203" i="75" s="1"/>
  <c r="AN416" i="45"/>
  <c r="AP416" i="45" s="1"/>
  <c r="DB129" i="71"/>
  <c r="DG129" i="71" s="1"/>
  <c r="AH129" i="71"/>
  <c r="CZ240" i="75"/>
  <c r="EB240" i="75" s="1"/>
  <c r="DB50" i="71"/>
  <c r="AH50" i="71"/>
  <c r="DG50" i="71"/>
  <c r="CH79" i="72"/>
  <c r="CR79" i="72"/>
  <c r="CN44" i="72"/>
  <c r="CO44" i="72" s="1"/>
  <c r="DN127" i="71"/>
  <c r="BM125" i="45"/>
  <c r="BL379" i="45"/>
  <c r="BM379" i="45" s="1"/>
  <c r="DL48" i="71"/>
  <c r="BI378" i="45"/>
  <c r="DG374" i="71"/>
  <c r="AP213" i="45"/>
  <c r="CZ238" i="75"/>
  <c r="EB238" i="75" s="1"/>
  <c r="CZ200" i="75"/>
  <c r="EB200" i="75" s="1"/>
  <c r="CZ207" i="75"/>
  <c r="EB207" i="75" s="1"/>
  <c r="CZ217" i="75"/>
  <c r="EB217" i="75" s="1"/>
  <c r="CZ195" i="75"/>
  <c r="EB195" i="75" s="1"/>
  <c r="EC195" i="75" s="1"/>
  <c r="DM48" i="71"/>
  <c r="BC80" i="72"/>
  <c r="CH80" i="72" s="1"/>
  <c r="CN63" i="72"/>
  <c r="CR63" i="72"/>
  <c r="FB126" i="71"/>
  <c r="FC126" i="71" s="1"/>
  <c r="CZ241" i="75"/>
  <c r="EB241" i="75" s="1"/>
  <c r="CZ239" i="75"/>
  <c r="EB239" i="75" s="1"/>
  <c r="CZ201" i="75"/>
  <c r="EB201" i="75" s="1"/>
  <c r="CZ208" i="75"/>
  <c r="EB208" i="75" s="1"/>
  <c r="CZ219" i="75"/>
  <c r="EB219" i="75" s="1"/>
  <c r="CZ198" i="75"/>
  <c r="EB198" i="75" s="1"/>
  <c r="CZ206" i="75"/>
  <c r="EB206" i="75" s="1"/>
  <c r="CZ205" i="75"/>
  <c r="EB205" i="75" s="1"/>
  <c r="BC81" i="72"/>
  <c r="BD81" i="72"/>
  <c r="BP414" i="45"/>
  <c r="BL414" i="45"/>
  <c r="BH414" i="45"/>
  <c r="DJ211" i="71"/>
  <c r="DL211" i="71" s="1"/>
  <c r="AN78" i="45"/>
  <c r="AQ78" i="45" s="1"/>
  <c r="CZ218" i="75"/>
  <c r="EB218" i="75" s="1"/>
  <c r="BP212" i="71"/>
  <c r="AE247" i="71"/>
  <c r="BP201" i="71"/>
  <c r="BP204" i="71"/>
  <c r="BP203" i="71"/>
  <c r="BP197" i="71"/>
  <c r="BP199" i="71"/>
  <c r="BP200" i="71"/>
  <c r="BP202" i="71"/>
  <c r="BP198" i="71"/>
  <c r="BP205" i="71"/>
  <c r="BP206" i="71"/>
  <c r="BP207" i="71"/>
  <c r="BP208" i="71"/>
  <c r="BP209" i="71"/>
  <c r="BP210" i="71"/>
  <c r="AI215" i="45"/>
  <c r="AL215" i="45" s="1"/>
  <c r="AN215" i="45" s="1"/>
  <c r="AP215" i="45" s="1"/>
  <c r="N215" i="45"/>
  <c r="E49" i="72"/>
  <c r="BD45" i="72"/>
  <c r="CR45" i="72" s="1"/>
  <c r="FN126" i="71"/>
  <c r="FO126" i="71" s="1"/>
  <c r="DJ49" i="71"/>
  <c r="DO49" i="71" s="1"/>
  <c r="CW209" i="75"/>
  <c r="CT209" i="75"/>
  <c r="Q82" i="72"/>
  <c r="AV82" i="72"/>
  <c r="AY82" i="72" s="1"/>
  <c r="FF126" i="71"/>
  <c r="FG126" i="71" s="1"/>
  <c r="X247" i="71"/>
  <c r="AK212" i="71" s="1"/>
  <c r="BD212" i="71" s="1"/>
  <c r="BO212" i="71"/>
  <c r="BO201" i="71"/>
  <c r="BO197" i="71"/>
  <c r="BN197" i="71" s="1"/>
  <c r="BO198" i="71"/>
  <c r="BO204" i="71"/>
  <c r="BO200" i="71"/>
  <c r="BO199" i="71"/>
  <c r="BO202" i="71"/>
  <c r="BO203" i="71"/>
  <c r="BO205" i="71"/>
  <c r="BO206" i="71"/>
  <c r="BO207" i="71"/>
  <c r="BO208" i="71"/>
  <c r="BO209" i="71"/>
  <c r="BO210" i="71"/>
  <c r="M128" i="45"/>
  <c r="F128" i="45"/>
  <c r="AJ128" i="45" s="1"/>
  <c r="AM128" i="45" s="1"/>
  <c r="CR210" i="75"/>
  <c r="CU210" i="75" s="1"/>
  <c r="DO372" i="71"/>
  <c r="DM372" i="71"/>
  <c r="CZ220" i="75"/>
  <c r="EB220" i="75" s="1"/>
  <c r="O47" i="72"/>
  <c r="BI47" i="72" s="1"/>
  <c r="BJ47" i="72" s="1"/>
  <c r="EK208" i="75"/>
  <c r="AP41" i="45"/>
  <c r="AQ42" i="45"/>
  <c r="BL42" i="45" s="1"/>
  <c r="BU209" i="75"/>
  <c r="BU198" i="75"/>
  <c r="CB198" i="75" s="1"/>
  <c r="BU200" i="75"/>
  <c r="CB200" i="75" s="1"/>
  <c r="BU201" i="75"/>
  <c r="CB201" i="75" s="1"/>
  <c r="BU196" i="75"/>
  <c r="CB196" i="75" s="1"/>
  <c r="BU197" i="75"/>
  <c r="CB197" i="75" s="1"/>
  <c r="BU199" i="75"/>
  <c r="CB199" i="75" s="1"/>
  <c r="BU194" i="75"/>
  <c r="CB194" i="75" s="1"/>
  <c r="BU195" i="75"/>
  <c r="CB195" i="75" s="1"/>
  <c r="BU236" i="75"/>
  <c r="CB236" i="75" s="1"/>
  <c r="BU221" i="75"/>
  <c r="BU237" i="75"/>
  <c r="CB237" i="75" s="1"/>
  <c r="BU216" i="75"/>
  <c r="BU219" i="75"/>
  <c r="BU218" i="75"/>
  <c r="BU220" i="75"/>
  <c r="BU217" i="75"/>
  <c r="BU202" i="75"/>
  <c r="BU238" i="75"/>
  <c r="CB238" i="75" s="1"/>
  <c r="BU203" i="75"/>
  <c r="BU239" i="75"/>
  <c r="CB239" i="75" s="1"/>
  <c r="BU240" i="75"/>
  <c r="CB240" i="75" s="1"/>
  <c r="BU204" i="75"/>
  <c r="BU241" i="75"/>
  <c r="CB241" i="75" s="1"/>
  <c r="BU205" i="75"/>
  <c r="BU206" i="75"/>
  <c r="BU207" i="75"/>
  <c r="BU208" i="75"/>
  <c r="AE212" i="75"/>
  <c r="X212" i="75"/>
  <c r="AK212" i="75" s="1"/>
  <c r="BD212" i="75" s="1"/>
  <c r="CZ212" i="75" s="1"/>
  <c r="H212" i="75"/>
  <c r="CI212" i="75" s="1"/>
  <c r="CN212" i="75" s="1"/>
  <c r="CH62" i="72"/>
  <c r="CN62" i="72"/>
  <c r="CR62" i="72"/>
  <c r="BU210" i="75"/>
  <c r="BP211" i="71"/>
  <c r="BL161" i="45"/>
  <c r="AN126" i="45"/>
  <c r="AQ126" i="45" s="1"/>
  <c r="EG208" i="75"/>
  <c r="AZ83" i="72"/>
  <c r="CU209" i="75"/>
  <c r="AQ214" i="45"/>
  <c r="BL214" i="45" s="1"/>
  <c r="M382" i="45"/>
  <c r="F382" i="45"/>
  <c r="AJ382" i="45" s="1"/>
  <c r="AM382" i="45" s="1"/>
  <c r="AP415" i="45"/>
  <c r="AH374" i="71"/>
  <c r="DA374" i="71"/>
  <c r="DF374" i="71" s="1"/>
  <c r="AA374" i="71"/>
  <c r="DD374" i="71"/>
  <c r="DC374" i="71"/>
  <c r="DH374" i="71" s="1"/>
  <c r="DJ128" i="71"/>
  <c r="DL128" i="71" s="1"/>
  <c r="DN372" i="71"/>
  <c r="AV46" i="72"/>
  <c r="AY46" i="72" s="1"/>
  <c r="BA46" i="72" s="1"/>
  <c r="Q46" i="72"/>
  <c r="CZ204" i="75"/>
  <c r="EB204" i="75" s="1"/>
  <c r="CZ237" i="75"/>
  <c r="EB237" i="75" s="1"/>
  <c r="BM40" i="45"/>
  <c r="AV83" i="72"/>
  <c r="Q83" i="72"/>
  <c r="AQ380" i="45"/>
  <c r="BL380" i="45" s="1"/>
  <c r="BV83" i="72"/>
  <c r="CH60" i="72"/>
  <c r="AE213" i="71"/>
  <c r="BP213" i="71" s="1"/>
  <c r="X213" i="71"/>
  <c r="H213" i="71"/>
  <c r="AH213" i="71" s="1"/>
  <c r="E131" i="71"/>
  <c r="E52" i="71"/>
  <c r="E376" i="71"/>
  <c r="CZ221" i="75"/>
  <c r="EB221" i="75" s="1"/>
  <c r="AQ416" i="45"/>
  <c r="BP416" i="45" s="1"/>
  <c r="BM212" i="45"/>
  <c r="CR60" i="72"/>
  <c r="F48" i="72"/>
  <c r="BM48" i="72"/>
  <c r="BP48" i="72" s="1"/>
  <c r="BL48" i="72"/>
  <c r="BO48" i="72" s="1"/>
  <c r="X375" i="71"/>
  <c r="AE375" i="71"/>
  <c r="AE410" i="71" s="1"/>
  <c r="H375" i="71"/>
  <c r="H35" i="70" s="1"/>
  <c r="X51" i="71"/>
  <c r="AE51" i="71"/>
  <c r="AE85" i="71" s="1"/>
  <c r="H51" i="71"/>
  <c r="DN211" i="71"/>
  <c r="AI43" i="45"/>
  <c r="AL43" i="45" s="1"/>
  <c r="AN43" i="45" s="1"/>
  <c r="AP43" i="45" s="1"/>
  <c r="N43" i="45"/>
  <c r="CZ196" i="75"/>
  <c r="EB196" i="75" s="1"/>
  <c r="AI381" i="45"/>
  <c r="AL381" i="45" s="1"/>
  <c r="N381" i="45"/>
  <c r="CJ211" i="75"/>
  <c r="CO211" i="75" s="1"/>
  <c r="E214" i="71"/>
  <c r="CK211" i="75"/>
  <c r="CP211" i="75" s="1"/>
  <c r="CL211" i="75"/>
  <c r="AI211" i="75"/>
  <c r="BU211" i="75" s="1"/>
  <c r="AB211" i="75"/>
  <c r="AO211" i="75" s="1"/>
  <c r="FN48" i="71"/>
  <c r="FB48" i="71"/>
  <c r="BL213" i="45"/>
  <c r="BL249" i="45"/>
  <c r="DB212" i="71"/>
  <c r="DG212" i="71" s="1"/>
  <c r="H32" i="70"/>
  <c r="CM211" i="71"/>
  <c r="DC212" i="71"/>
  <c r="DH212" i="71" s="1"/>
  <c r="DD212" i="71"/>
  <c r="AA212" i="71"/>
  <c r="AA247" i="71" s="1"/>
  <c r="AN211" i="71" s="1"/>
  <c r="DA212" i="71"/>
  <c r="DF212" i="71" s="1"/>
  <c r="E217" i="45"/>
  <c r="H250" i="71"/>
  <c r="M44" i="45"/>
  <c r="F44" i="45"/>
  <c r="AJ44" i="45" s="1"/>
  <c r="AM44" i="45" s="1"/>
  <c r="H47" i="72"/>
  <c r="BV47" i="72" s="1"/>
  <c r="G47" i="72"/>
  <c r="AW47" i="72" s="1"/>
  <c r="AZ47" i="72" s="1"/>
  <c r="FF209" i="71"/>
  <c r="FG209" i="71" s="1"/>
  <c r="FN209" i="71"/>
  <c r="FO209" i="71" s="1"/>
  <c r="FB209" i="71"/>
  <c r="FC209" i="71" s="1"/>
  <c r="AA50" i="71"/>
  <c r="DC50" i="71"/>
  <c r="DH50" i="71" s="1"/>
  <c r="DA50" i="71"/>
  <c r="DF50" i="71" s="1"/>
  <c r="DD50" i="71"/>
  <c r="CH61" i="72"/>
  <c r="CR61" i="72"/>
  <c r="CN61" i="72"/>
  <c r="CZ197" i="75"/>
  <c r="EB197" i="75" s="1"/>
  <c r="FN47" i="71"/>
  <c r="FO47" i="71" s="1"/>
  <c r="FP47" i="71" s="1"/>
  <c r="FF47" i="71"/>
  <c r="FG47" i="71" s="1"/>
  <c r="FB47" i="71"/>
  <c r="FC47" i="71" s="1"/>
  <c r="FF371" i="71"/>
  <c r="FG371" i="71" s="1"/>
  <c r="FN371" i="71"/>
  <c r="FO371" i="71" s="1"/>
  <c r="FP371" i="71" s="1"/>
  <c r="FJ371" i="71"/>
  <c r="FK371" i="71" s="1"/>
  <c r="FB371" i="71"/>
  <c r="FC371" i="71" s="1"/>
  <c r="EX371" i="71"/>
  <c r="EY371" i="71" s="1"/>
  <c r="DL210" i="71"/>
  <c r="DO210" i="71"/>
  <c r="DM210" i="71"/>
  <c r="DO127" i="71"/>
  <c r="DM127" i="71"/>
  <c r="BL76" i="45"/>
  <c r="CZ202" i="75"/>
  <c r="EB202" i="75" s="1"/>
  <c r="CZ199" i="75"/>
  <c r="EB199" i="75" s="1"/>
  <c r="CZ209" i="75"/>
  <c r="AI127" i="45"/>
  <c r="AL127" i="45" s="1"/>
  <c r="N127" i="45"/>
  <c r="BH379" i="45"/>
  <c r="BI379" i="45" s="1"/>
  <c r="BP379" i="45"/>
  <c r="BQ379" i="45" s="1"/>
  <c r="AE130" i="71"/>
  <c r="AE164" i="71" s="1"/>
  <c r="H130" i="71"/>
  <c r="AH130" i="71" s="1"/>
  <c r="X130" i="71"/>
  <c r="X164" i="71" s="1"/>
  <c r="CR44" i="72"/>
  <c r="CS44" i="72" s="1"/>
  <c r="M216" i="45"/>
  <c r="E129" i="45"/>
  <c r="E383" i="45"/>
  <c r="E45" i="45"/>
  <c r="F216" i="45"/>
  <c r="AJ216" i="45" s="1"/>
  <c r="AM216" i="45" s="1"/>
  <c r="DC129" i="71"/>
  <c r="DH129" i="71" s="1"/>
  <c r="DD129" i="71"/>
  <c r="AA129" i="71"/>
  <c r="DA129" i="71"/>
  <c r="DF129" i="71" s="1"/>
  <c r="H167" i="71"/>
  <c r="BI83" i="72"/>
  <c r="BJ83" i="72" s="1"/>
  <c r="CZ211" i="75"/>
  <c r="DJ373" i="71"/>
  <c r="D213" i="75"/>
  <c r="BM380" i="45" l="1"/>
  <c r="FF48" i="71"/>
  <c r="EC196" i="75"/>
  <c r="CR80" i="72"/>
  <c r="CR81" i="72"/>
  <c r="BM213" i="45"/>
  <c r="CN80" i="72"/>
  <c r="DB51" i="71"/>
  <c r="DG51" i="71" s="1"/>
  <c r="AH51" i="71"/>
  <c r="DL49" i="71"/>
  <c r="AP78" i="45"/>
  <c r="BL78" i="45" s="1"/>
  <c r="FF127" i="71"/>
  <c r="FG127" i="71" s="1"/>
  <c r="AY83" i="72"/>
  <c r="BA83" i="72" s="1"/>
  <c r="BD83" i="72" s="1"/>
  <c r="FN127" i="71"/>
  <c r="FO127" i="71" s="1"/>
  <c r="DJ374" i="71"/>
  <c r="DO374" i="71" s="1"/>
  <c r="AP126" i="45"/>
  <c r="BL126" i="45" s="1"/>
  <c r="BM126" i="45" s="1"/>
  <c r="AQ43" i="45"/>
  <c r="BL43" i="45" s="1"/>
  <c r="FB127" i="71"/>
  <c r="FC127" i="71" s="1"/>
  <c r="CV210" i="75"/>
  <c r="EX372" i="71"/>
  <c r="EY372" i="71" s="1"/>
  <c r="DJ129" i="71"/>
  <c r="DO129" i="71" s="1"/>
  <c r="DM49" i="71"/>
  <c r="BC46" i="72"/>
  <c r="BD46" i="72"/>
  <c r="EC197" i="75"/>
  <c r="DN373" i="71"/>
  <c r="DO373" i="71"/>
  <c r="AK130" i="71"/>
  <c r="AK164" i="71" s="1"/>
  <c r="BD130" i="71" s="1"/>
  <c r="AK115" i="71"/>
  <c r="AK119" i="71"/>
  <c r="AK116" i="71"/>
  <c r="AK118" i="71"/>
  <c r="AK117" i="71"/>
  <c r="AK120" i="71"/>
  <c r="AK122" i="71"/>
  <c r="AK121" i="71"/>
  <c r="AK157" i="71"/>
  <c r="AK142" i="71"/>
  <c r="AK141" i="71"/>
  <c r="AK138" i="71"/>
  <c r="BD138" i="71" s="1"/>
  <c r="AK140" i="71"/>
  <c r="AK158" i="71"/>
  <c r="AK139" i="71"/>
  <c r="AK137" i="71"/>
  <c r="AK123" i="71"/>
  <c r="AK159" i="71"/>
  <c r="AK124" i="71"/>
  <c r="AK160" i="71"/>
  <c r="AK162" i="71"/>
  <c r="AK125" i="71"/>
  <c r="AK161" i="71"/>
  <c r="AK126" i="71"/>
  <c r="BD126" i="71" s="1"/>
  <c r="AK127" i="71"/>
  <c r="AK128" i="71"/>
  <c r="FN210" i="71"/>
  <c r="FO210" i="71" s="1"/>
  <c r="FB210" i="71"/>
  <c r="FC210" i="71" s="1"/>
  <c r="FF210" i="71"/>
  <c r="FG210" i="71" s="1"/>
  <c r="X410" i="71"/>
  <c r="ES179" i="75"/>
  <c r="CB210" i="75"/>
  <c r="ES186" i="75"/>
  <c r="CB217" i="75"/>
  <c r="E53" i="71"/>
  <c r="AE214" i="71"/>
  <c r="BP214" i="71" s="1"/>
  <c r="E132" i="71"/>
  <c r="X214" i="71"/>
  <c r="E377" i="71"/>
  <c r="H214" i="71"/>
  <c r="DO128" i="71"/>
  <c r="DM128" i="71"/>
  <c r="ES177" i="75"/>
  <c r="CB208" i="75"/>
  <c r="ES189" i="75"/>
  <c r="CB220" i="75"/>
  <c r="E384" i="45"/>
  <c r="E46" i="45"/>
  <c r="E251" i="45"/>
  <c r="M217" i="45"/>
  <c r="M251" i="45" s="1"/>
  <c r="E130" i="45"/>
  <c r="F217" i="45"/>
  <c r="AJ217" i="45" s="1"/>
  <c r="AM217" i="45" s="1"/>
  <c r="ES176" i="75"/>
  <c r="CB207" i="75"/>
  <c r="ES187" i="75"/>
  <c r="CB218" i="75"/>
  <c r="H48" i="72"/>
  <c r="BV48" i="72" s="1"/>
  <c r="G48" i="72"/>
  <c r="AW48" i="72" s="1"/>
  <c r="AZ48" i="72" s="1"/>
  <c r="ES175" i="75"/>
  <c r="CB206" i="75"/>
  <c r="ES188" i="75"/>
  <c r="CB219" i="75"/>
  <c r="CS45" i="72"/>
  <c r="CN81" i="72"/>
  <c r="CH81" i="72"/>
  <c r="AN212" i="71"/>
  <c r="AN197" i="71"/>
  <c r="AN201" i="71"/>
  <c r="AN198" i="71"/>
  <c r="AN204" i="71"/>
  <c r="AN199" i="71"/>
  <c r="AN202" i="71"/>
  <c r="AN203" i="71"/>
  <c r="AN200" i="71"/>
  <c r="AN239" i="71"/>
  <c r="AN224" i="71"/>
  <c r="AN220" i="71"/>
  <c r="AN223" i="71"/>
  <c r="AN240" i="71"/>
  <c r="AN222" i="71"/>
  <c r="AN219" i="71"/>
  <c r="AN221" i="71"/>
  <c r="AN205" i="71"/>
  <c r="AN241" i="71"/>
  <c r="AN242" i="71"/>
  <c r="AN206" i="71"/>
  <c r="AN244" i="71"/>
  <c r="AN207" i="71"/>
  <c r="AN243" i="71"/>
  <c r="AN208" i="71"/>
  <c r="AN209" i="71"/>
  <c r="AN210" i="71"/>
  <c r="ES174" i="75"/>
  <c r="CB205" i="75"/>
  <c r="ES185" i="75"/>
  <c r="CB216" i="75"/>
  <c r="ES178" i="75"/>
  <c r="CB209" i="75"/>
  <c r="BP380" i="45"/>
  <c r="BQ380" i="45" s="1"/>
  <c r="CN45" i="72"/>
  <c r="CO45" i="72" s="1"/>
  <c r="DB130" i="71"/>
  <c r="DG130" i="71" s="1"/>
  <c r="AA130" i="71"/>
  <c r="H31" i="70"/>
  <c r="I33" i="70" s="1"/>
  <c r="AH164" i="71"/>
  <c r="DD130" i="71"/>
  <c r="DC130" i="71"/>
  <c r="DH130" i="71" s="1"/>
  <c r="DA130" i="71"/>
  <c r="DF130" i="71" s="1"/>
  <c r="AN381" i="45"/>
  <c r="AQ381" i="45" s="1"/>
  <c r="BH380" i="45"/>
  <c r="BI380" i="45" s="1"/>
  <c r="AK198" i="71"/>
  <c r="BD198" i="71" s="1"/>
  <c r="AK201" i="71"/>
  <c r="BD201" i="71" s="1"/>
  <c r="AK197" i="71"/>
  <c r="BD197" i="71" s="1"/>
  <c r="AK203" i="71"/>
  <c r="BD203" i="71" s="1"/>
  <c r="AK204" i="71"/>
  <c r="BD204" i="71" s="1"/>
  <c r="AK200" i="71"/>
  <c r="BD200" i="71" s="1"/>
  <c r="AK199" i="71"/>
  <c r="BD199" i="71" s="1"/>
  <c r="AK202" i="71"/>
  <c r="BD202" i="71" s="1"/>
  <c r="AK224" i="71"/>
  <c r="BD224" i="71" s="1"/>
  <c r="AK239" i="71"/>
  <c r="AK223" i="71"/>
  <c r="BD223" i="71" s="1"/>
  <c r="AK222" i="71"/>
  <c r="BD222" i="71" s="1"/>
  <c r="AK219" i="71"/>
  <c r="BD219" i="71" s="1"/>
  <c r="AK240" i="71"/>
  <c r="AK221" i="71"/>
  <c r="BD221" i="71" s="1"/>
  <c r="AK220" i="71"/>
  <c r="BD220" i="71" s="1"/>
  <c r="AK241" i="71"/>
  <c r="AK205" i="71"/>
  <c r="BD205" i="71" s="1"/>
  <c r="AK206" i="71"/>
  <c r="BD206" i="71" s="1"/>
  <c r="AK242" i="71"/>
  <c r="AK207" i="71"/>
  <c r="BD207" i="71" s="1"/>
  <c r="AK243" i="71"/>
  <c r="AK244" i="71"/>
  <c r="AK208" i="71"/>
  <c r="BD208" i="71" s="1"/>
  <c r="AK209" i="71"/>
  <c r="BD209" i="71" s="1"/>
  <c r="AK210" i="71"/>
  <c r="BD210" i="71" s="1"/>
  <c r="AK211" i="71"/>
  <c r="BD211" i="71" s="1"/>
  <c r="CH45" i="72"/>
  <c r="CI45" i="72" s="1"/>
  <c r="AE213" i="75"/>
  <c r="X213" i="75"/>
  <c r="AK213" i="75" s="1"/>
  <c r="BD213" i="75" s="1"/>
  <c r="CZ213" i="75" s="1"/>
  <c r="H213" i="75"/>
  <c r="CI213" i="75" s="1"/>
  <c r="CN213" i="75" s="1"/>
  <c r="FG48" i="71"/>
  <c r="AE376" i="71"/>
  <c r="X376" i="71"/>
  <c r="H376" i="71"/>
  <c r="DB376" i="71" s="1"/>
  <c r="ES173" i="75"/>
  <c r="CB204" i="75"/>
  <c r="ES190" i="75"/>
  <c r="CB221" i="75"/>
  <c r="DN128" i="71"/>
  <c r="O48" i="72"/>
  <c r="BI48" i="72" s="1"/>
  <c r="BJ48" i="72" s="1"/>
  <c r="AH247" i="71"/>
  <c r="CM212" i="71"/>
  <c r="CM201" i="71"/>
  <c r="CT201" i="71" s="1"/>
  <c r="CM199" i="71"/>
  <c r="CT199" i="71" s="1"/>
  <c r="CM202" i="71"/>
  <c r="CT202" i="71" s="1"/>
  <c r="CM204" i="71"/>
  <c r="CT204" i="71" s="1"/>
  <c r="CM203" i="71"/>
  <c r="CT203" i="71" s="1"/>
  <c r="CM200" i="71"/>
  <c r="CT200" i="71" s="1"/>
  <c r="CM198" i="71"/>
  <c r="CT198" i="71" s="1"/>
  <c r="CM197" i="71"/>
  <c r="CT197" i="71" s="1"/>
  <c r="CM239" i="71"/>
  <c r="CT239" i="71" s="1"/>
  <c r="CM224" i="71"/>
  <c r="CM221" i="71"/>
  <c r="CM240" i="71"/>
  <c r="CT240" i="71" s="1"/>
  <c r="CM222" i="71"/>
  <c r="CM219" i="71"/>
  <c r="CM223" i="71"/>
  <c r="CM220" i="71"/>
  <c r="CM241" i="71"/>
  <c r="CT241" i="71" s="1"/>
  <c r="CM205" i="71"/>
  <c r="CM242" i="71"/>
  <c r="CT242" i="71" s="1"/>
  <c r="CM206" i="71"/>
  <c r="CM243" i="71"/>
  <c r="CT243" i="71" s="1"/>
  <c r="CM207" i="71"/>
  <c r="CM244" i="71"/>
  <c r="AH250" i="71"/>
  <c r="CM208" i="71"/>
  <c r="CM209" i="71"/>
  <c r="CM210" i="71"/>
  <c r="FC48" i="71"/>
  <c r="DD51" i="71"/>
  <c r="H34" i="70"/>
  <c r="AA51" i="71"/>
  <c r="AA85" i="71" s="1"/>
  <c r="DC51" i="71"/>
  <c r="DH51" i="71" s="1"/>
  <c r="DA51" i="71"/>
  <c r="DF51" i="71" s="1"/>
  <c r="AE52" i="71"/>
  <c r="X52" i="71"/>
  <c r="H52" i="71"/>
  <c r="CL212" i="75"/>
  <c r="CJ212" i="75"/>
  <c r="CO212" i="75" s="1"/>
  <c r="E215" i="71"/>
  <c r="CK212" i="75"/>
  <c r="CP212" i="75" s="1"/>
  <c r="AI212" i="75"/>
  <c r="BU212" i="75" s="1"/>
  <c r="AB212" i="75"/>
  <c r="AO212" i="75" s="1"/>
  <c r="BL41" i="45"/>
  <c r="BM41" i="45" s="1"/>
  <c r="BM42" i="45" s="1"/>
  <c r="FJ372" i="71"/>
  <c r="FK372" i="71" s="1"/>
  <c r="AK129" i="71"/>
  <c r="BD129" i="71" s="1"/>
  <c r="AV47" i="72"/>
  <c r="AY47" i="72" s="1"/>
  <c r="BA47" i="72" s="1"/>
  <c r="BC47" i="72" s="1"/>
  <c r="Q47" i="72"/>
  <c r="FO48" i="71"/>
  <c r="FP48" i="71" s="1"/>
  <c r="X131" i="71"/>
  <c r="AK131" i="71" s="1"/>
  <c r="BD131" i="71" s="1"/>
  <c r="AE131" i="71"/>
  <c r="H131" i="71"/>
  <c r="BP415" i="45"/>
  <c r="BL415" i="45"/>
  <c r="BH415" i="45"/>
  <c r="BM214" i="45"/>
  <c r="CT210" i="75"/>
  <c r="CW210" i="75"/>
  <c r="FB372" i="71"/>
  <c r="FC372" i="71" s="1"/>
  <c r="BH416" i="45"/>
  <c r="FU180" i="71"/>
  <c r="CT211" i="71"/>
  <c r="M129" i="45"/>
  <c r="F129" i="45"/>
  <c r="AJ129" i="45" s="1"/>
  <c r="AM129" i="45" s="1"/>
  <c r="DJ50" i="71"/>
  <c r="DN50" i="71" s="1"/>
  <c r="DJ212" i="71"/>
  <c r="DM212" i="71" s="1"/>
  <c r="X85" i="71"/>
  <c r="DB213" i="71"/>
  <c r="DG213" i="71" s="1"/>
  <c r="DA213" i="71"/>
  <c r="DF213" i="71" s="1"/>
  <c r="DD213" i="71"/>
  <c r="DC213" i="71"/>
  <c r="DH213" i="71" s="1"/>
  <c r="CM213" i="71"/>
  <c r="AA213" i="71"/>
  <c r="AN213" i="71" s="1"/>
  <c r="E218" i="45"/>
  <c r="ES172" i="75"/>
  <c r="CB203" i="75"/>
  <c r="BA82" i="72"/>
  <c r="BD82" i="72" s="1"/>
  <c r="FF372" i="71"/>
  <c r="FG372" i="71" s="1"/>
  <c r="DO211" i="71"/>
  <c r="DM211" i="71"/>
  <c r="BL416" i="45"/>
  <c r="AI216" i="45"/>
  <c r="AL216" i="45" s="1"/>
  <c r="AN216" i="45" s="1"/>
  <c r="AP216" i="45" s="1"/>
  <c r="E50" i="72"/>
  <c r="N216" i="45"/>
  <c r="M45" i="45"/>
  <c r="F45" i="45"/>
  <c r="M383" i="45"/>
  <c r="F383" i="45"/>
  <c r="AJ383" i="45" s="1"/>
  <c r="AM383" i="45" s="1"/>
  <c r="AN127" i="45"/>
  <c r="AQ127" i="45" s="1"/>
  <c r="DL129" i="71"/>
  <c r="ES180" i="75"/>
  <c r="CB211" i="75"/>
  <c r="DB375" i="71"/>
  <c r="DG375" i="71" s="1"/>
  <c r="DD375" i="71"/>
  <c r="AH375" i="71"/>
  <c r="DA375" i="71"/>
  <c r="DF375" i="71" s="1"/>
  <c r="AA375" i="71"/>
  <c r="DC375" i="71"/>
  <c r="DH375" i="71" s="1"/>
  <c r="CR211" i="75"/>
  <c r="CU211" i="75" s="1"/>
  <c r="BO213" i="71"/>
  <c r="AK213" i="71"/>
  <c r="BD213" i="71" s="1"/>
  <c r="AI382" i="45"/>
  <c r="AL382" i="45" s="1"/>
  <c r="AN382" i="45" s="1"/>
  <c r="AP382" i="45" s="1"/>
  <c r="N382" i="45"/>
  <c r="AI128" i="45"/>
  <c r="AL128" i="45" s="1"/>
  <c r="AN128" i="45" s="1"/>
  <c r="AP128" i="45" s="1"/>
  <c r="N128" i="45"/>
  <c r="FN372" i="71"/>
  <c r="FO372" i="71" s="1"/>
  <c r="FP372" i="71" s="1"/>
  <c r="DL373" i="71"/>
  <c r="AI44" i="45"/>
  <c r="AL44" i="45" s="1"/>
  <c r="AN44" i="45" s="1"/>
  <c r="AP44" i="45" s="1"/>
  <c r="N44" i="45"/>
  <c r="DM373" i="71"/>
  <c r="DN49" i="71"/>
  <c r="ES171" i="75"/>
  <c r="CB202" i="75"/>
  <c r="EF209" i="75"/>
  <c r="EG209" i="75" s="1"/>
  <c r="EG243" i="75" s="1"/>
  <c r="EJ209" i="75"/>
  <c r="EK209" i="75" s="1"/>
  <c r="EB209" i="75"/>
  <c r="F49" i="72"/>
  <c r="BL49" i="72"/>
  <c r="BO49" i="72" s="1"/>
  <c r="BM49" i="72"/>
  <c r="BP49" i="72" s="1"/>
  <c r="AQ215" i="45"/>
  <c r="BL215" i="45" s="1"/>
  <c r="D215" i="75"/>
  <c r="D214" i="75"/>
  <c r="DL374" i="71" l="1"/>
  <c r="I32" i="70"/>
  <c r="DN374" i="71"/>
  <c r="DM374" i="71"/>
  <c r="FN374" i="71" s="1"/>
  <c r="DB131" i="71"/>
  <c r="DG131" i="71" s="1"/>
  <c r="AH131" i="71"/>
  <c r="DB214" i="71"/>
  <c r="DG214" i="71" s="1"/>
  <c r="AH214" i="71"/>
  <c r="BD123" i="71"/>
  <c r="BD117" i="71"/>
  <c r="BD137" i="71"/>
  <c r="DB52" i="71"/>
  <c r="DG52" i="71" s="1"/>
  <c r="AH52" i="71"/>
  <c r="AN374" i="71"/>
  <c r="AN407" i="71"/>
  <c r="AN405" i="71"/>
  <c r="AN406" i="71"/>
  <c r="AK51" i="71"/>
  <c r="AK85" i="71" s="1"/>
  <c r="BD51" i="71" s="1"/>
  <c r="AK407" i="71"/>
  <c r="AK405" i="71"/>
  <c r="AK406" i="71"/>
  <c r="AN50" i="71"/>
  <c r="BC83" i="72"/>
  <c r="CR83" i="72" s="1"/>
  <c r="AP381" i="45"/>
  <c r="BH381" i="45" s="1"/>
  <c r="BI381" i="45" s="1"/>
  <c r="BD118" i="71"/>
  <c r="BD139" i="71"/>
  <c r="BD116" i="71"/>
  <c r="FF128" i="71"/>
  <c r="FG128" i="71" s="1"/>
  <c r="BD128" i="71"/>
  <c r="BD119" i="71"/>
  <c r="FF49" i="71"/>
  <c r="FG49" i="71" s="1"/>
  <c r="AP127" i="45"/>
  <c r="BL127" i="45" s="1"/>
  <c r="BM127" i="45" s="1"/>
  <c r="BD127" i="71"/>
  <c r="BD140" i="71"/>
  <c r="BD115" i="71"/>
  <c r="BD141" i="71"/>
  <c r="CH46" i="72"/>
  <c r="CI46" i="72" s="1"/>
  <c r="BM215" i="45"/>
  <c r="FN211" i="71"/>
  <c r="FO211" i="71" s="1"/>
  <c r="DN129" i="71"/>
  <c r="FB129" i="71" s="1"/>
  <c r="DM129" i="71"/>
  <c r="DL50" i="71"/>
  <c r="FF211" i="71"/>
  <c r="FG211" i="71" s="1"/>
  <c r="FB211" i="71"/>
  <c r="FC211" i="71" s="1"/>
  <c r="CR212" i="75"/>
  <c r="CU212" i="75" s="1"/>
  <c r="AQ128" i="45"/>
  <c r="BL128" i="45" s="1"/>
  <c r="DG376" i="71"/>
  <c r="CT212" i="75"/>
  <c r="EH209" i="75"/>
  <c r="BV209" i="75" s="1"/>
  <c r="EH179" i="75"/>
  <c r="EH180" i="75"/>
  <c r="EH186" i="75"/>
  <c r="EH192" i="75"/>
  <c r="EH191" i="75"/>
  <c r="EH177" i="75"/>
  <c r="EH193" i="75"/>
  <c r="EH190" i="75"/>
  <c r="EH175" i="75"/>
  <c r="EH187" i="75"/>
  <c r="EH185" i="75"/>
  <c r="EH182" i="75"/>
  <c r="EH183" i="75"/>
  <c r="EH189" i="75"/>
  <c r="EH181" i="75"/>
  <c r="EH188" i="75"/>
  <c r="EH178" i="75"/>
  <c r="EH173" i="75"/>
  <c r="EH176" i="75"/>
  <c r="EH184" i="75"/>
  <c r="EH174" i="75"/>
  <c r="EH194" i="75"/>
  <c r="BV194" i="75" s="1"/>
  <c r="EH195" i="75"/>
  <c r="BV195" i="75" s="1"/>
  <c r="EH197" i="75"/>
  <c r="BV197" i="75" s="1"/>
  <c r="EH196" i="75"/>
  <c r="BV196" i="75" s="1"/>
  <c r="EH198" i="75"/>
  <c r="BV198" i="75" s="1"/>
  <c r="EH199" i="75"/>
  <c r="BV199" i="75" s="1"/>
  <c r="EH200" i="75"/>
  <c r="BV200" i="75" s="1"/>
  <c r="EH201" i="75"/>
  <c r="BV201" i="75" s="1"/>
  <c r="EH202" i="75"/>
  <c r="BV202" i="75" s="1"/>
  <c r="EH203" i="75"/>
  <c r="BV203" i="75" s="1"/>
  <c r="EH204" i="75"/>
  <c r="BV204" i="75" s="1"/>
  <c r="EH206" i="75"/>
  <c r="BV206" i="75" s="1"/>
  <c r="EH205" i="75"/>
  <c r="BV205" i="75" s="1"/>
  <c r="EH207" i="75"/>
  <c r="BV207" i="75" s="1"/>
  <c r="AI45" i="45"/>
  <c r="AL45" i="45" s="1"/>
  <c r="N45" i="45"/>
  <c r="AQ216" i="45"/>
  <c r="BL216" i="45" s="1"/>
  <c r="BM216" i="45" s="1"/>
  <c r="FU174" i="71"/>
  <c r="CT205" i="71"/>
  <c r="AK361" i="71"/>
  <c r="AK36" i="71"/>
  <c r="AK364" i="71"/>
  <c r="AK37" i="71"/>
  <c r="AK360" i="71"/>
  <c r="AK40" i="71"/>
  <c r="AK362" i="71"/>
  <c r="AK42" i="71"/>
  <c r="AK367" i="71"/>
  <c r="AK39" i="71"/>
  <c r="AK363" i="71"/>
  <c r="AK41" i="71"/>
  <c r="AK38" i="71"/>
  <c r="AK43" i="71"/>
  <c r="AK365" i="71"/>
  <c r="AK366" i="71"/>
  <c r="AK63" i="71"/>
  <c r="AK402" i="71"/>
  <c r="AK387" i="71"/>
  <c r="AK78" i="71"/>
  <c r="AK61" i="71"/>
  <c r="AK79" i="71"/>
  <c r="AK384" i="71"/>
  <c r="AK385" i="71"/>
  <c r="AK386" i="71"/>
  <c r="AK383" i="71"/>
  <c r="AK382" i="71"/>
  <c r="AK62" i="71"/>
  <c r="AK60" i="71"/>
  <c r="AK59" i="71"/>
  <c r="AK58" i="71"/>
  <c r="AK403" i="71"/>
  <c r="AK404" i="71"/>
  <c r="AK368" i="71"/>
  <c r="AK80" i="71"/>
  <c r="AK44" i="71"/>
  <c r="AK369" i="71"/>
  <c r="AK45" i="71"/>
  <c r="AK81" i="71"/>
  <c r="AK82" i="71"/>
  <c r="AK83" i="71"/>
  <c r="AK46" i="71"/>
  <c r="AK370" i="71"/>
  <c r="AK371" i="71"/>
  <c r="AK47" i="71"/>
  <c r="AK372" i="71"/>
  <c r="AK48" i="71"/>
  <c r="AK373" i="71"/>
  <c r="AK49" i="71"/>
  <c r="AK374" i="71"/>
  <c r="AK50" i="71"/>
  <c r="FN49" i="71"/>
  <c r="FO49" i="71" s="1"/>
  <c r="FP49" i="71" s="1"/>
  <c r="FU189" i="71"/>
  <c r="CT220" i="71"/>
  <c r="AI217" i="45"/>
  <c r="AL217" i="45" s="1"/>
  <c r="AN217" i="45" s="1"/>
  <c r="AP217" i="45" s="1"/>
  <c r="N217" i="45"/>
  <c r="F251" i="45"/>
  <c r="E51" i="72"/>
  <c r="FB49" i="71"/>
  <c r="FC49" i="71" s="1"/>
  <c r="FN373" i="71"/>
  <c r="FO373" i="71" s="1"/>
  <c r="FP373" i="71" s="1"/>
  <c r="EX373" i="71"/>
  <c r="EY373" i="71" s="1"/>
  <c r="FB373" i="71"/>
  <c r="FC373" i="71" s="1"/>
  <c r="FF373" i="71"/>
  <c r="FG373" i="71" s="1"/>
  <c r="FJ373" i="71"/>
  <c r="FK373" i="71" s="1"/>
  <c r="DN212" i="71"/>
  <c r="DO212" i="71"/>
  <c r="FU179" i="71"/>
  <c r="CT210" i="71"/>
  <c r="FU192" i="71"/>
  <c r="CT223" i="71"/>
  <c r="M130" i="45"/>
  <c r="M164" i="45" s="1"/>
  <c r="E164" i="45"/>
  <c r="F130" i="45"/>
  <c r="AJ130" i="45" s="1"/>
  <c r="AM130" i="45" s="1"/>
  <c r="E219" i="45"/>
  <c r="DC214" i="71"/>
  <c r="DH214" i="71" s="1"/>
  <c r="DD214" i="71"/>
  <c r="CM214" i="71"/>
  <c r="AA214" i="71"/>
  <c r="AN214" i="71" s="1"/>
  <c r="DA214" i="71"/>
  <c r="DF214" i="71" s="1"/>
  <c r="AQ44" i="45"/>
  <c r="BL44" i="45" s="1"/>
  <c r="DD52" i="71"/>
  <c r="AA52" i="71"/>
  <c r="AN52" i="71" s="1"/>
  <c r="DC52" i="71"/>
  <c r="DH52" i="71" s="1"/>
  <c r="DA52" i="71"/>
  <c r="DF52" i="71" s="1"/>
  <c r="FU178" i="71"/>
  <c r="CT209" i="71"/>
  <c r="FU188" i="71"/>
  <c r="CT219" i="71"/>
  <c r="X377" i="71"/>
  <c r="AK377" i="71" s="1"/>
  <c r="H377" i="71"/>
  <c r="DB377" i="71" s="1"/>
  <c r="DG377" i="71" s="1"/>
  <c r="AE377" i="71"/>
  <c r="FN128" i="71"/>
  <c r="FO128" i="71" s="1"/>
  <c r="CW211" i="75"/>
  <c r="CT211" i="75"/>
  <c r="E385" i="45"/>
  <c r="E131" i="45"/>
  <c r="E47" i="45"/>
  <c r="M218" i="45"/>
  <c r="F218" i="45"/>
  <c r="AJ218" i="45" s="1"/>
  <c r="AM218" i="45" s="1"/>
  <c r="AA131" i="71"/>
  <c r="DA131" i="71"/>
  <c r="DF131" i="71" s="1"/>
  <c r="DD131" i="71"/>
  <c r="CM131" i="71"/>
  <c r="DC131" i="71"/>
  <c r="DH131" i="71" s="1"/>
  <c r="AK52" i="71"/>
  <c r="FU177" i="71"/>
  <c r="CT208" i="71"/>
  <c r="FU191" i="71"/>
  <c r="CT222" i="71"/>
  <c r="BO214" i="71"/>
  <c r="AK214" i="71"/>
  <c r="BD214" i="71" s="1"/>
  <c r="EH208" i="75"/>
  <c r="BV208" i="75" s="1"/>
  <c r="FB128" i="71"/>
  <c r="FC128" i="71" s="1"/>
  <c r="AA410" i="71"/>
  <c r="AN375" i="71"/>
  <c r="DO50" i="71"/>
  <c r="DM50" i="71"/>
  <c r="CK213" i="75"/>
  <c r="CP213" i="75" s="1"/>
  <c r="CJ213" i="75"/>
  <c r="CO213" i="75" s="1"/>
  <c r="CL213" i="75"/>
  <c r="AB213" i="75"/>
  <c r="AO213" i="75" s="1"/>
  <c r="AI213" i="75"/>
  <c r="BU213" i="75" s="1"/>
  <c r="E216" i="71"/>
  <c r="CM130" i="71"/>
  <c r="CM116" i="71"/>
  <c r="CM119" i="71"/>
  <c r="CM115" i="71"/>
  <c r="CM117" i="71"/>
  <c r="CM118" i="71"/>
  <c r="CM122" i="71"/>
  <c r="CM121" i="71"/>
  <c r="CM120" i="71"/>
  <c r="CM157" i="71"/>
  <c r="CT157" i="71" s="1"/>
  <c r="CM142" i="71"/>
  <c r="CM137" i="71"/>
  <c r="CM158" i="71"/>
  <c r="CT158" i="71" s="1"/>
  <c r="CM139" i="71"/>
  <c r="CM138" i="71"/>
  <c r="CM140" i="71"/>
  <c r="CM141" i="71"/>
  <c r="CM123" i="71"/>
  <c r="CM159" i="71"/>
  <c r="CT159" i="71" s="1"/>
  <c r="CM160" i="71"/>
  <c r="CT160" i="71" s="1"/>
  <c r="CM124" i="71"/>
  <c r="CM161" i="71"/>
  <c r="CT161" i="71" s="1"/>
  <c r="CM162" i="71"/>
  <c r="CT162" i="71" s="1"/>
  <c r="CM125" i="71"/>
  <c r="CM126" i="71"/>
  <c r="CM127" i="71"/>
  <c r="CM128" i="71"/>
  <c r="M46" i="45"/>
  <c r="M80" i="45" s="1"/>
  <c r="E80" i="45"/>
  <c r="F46" i="45"/>
  <c r="AJ46" i="45" s="1"/>
  <c r="AE132" i="71"/>
  <c r="X132" i="71"/>
  <c r="AK132" i="71" s="1"/>
  <c r="BD132" i="71" s="1"/>
  <c r="H132" i="71"/>
  <c r="DJ375" i="71"/>
  <c r="DO375" i="71" s="1"/>
  <c r="FU182" i="71"/>
  <c r="CT213" i="71"/>
  <c r="CS248" i="71"/>
  <c r="CT244" i="71"/>
  <c r="FU190" i="71"/>
  <c r="CT221" i="71"/>
  <c r="FU181" i="71"/>
  <c r="CT212" i="71"/>
  <c r="FF374" i="71"/>
  <c r="E418" i="45"/>
  <c r="M384" i="45"/>
  <c r="M418" i="45" s="1"/>
  <c r="F384" i="45"/>
  <c r="AJ384" i="45" s="1"/>
  <c r="AM384" i="45" s="1"/>
  <c r="BD125" i="71"/>
  <c r="BD142" i="71"/>
  <c r="AH410" i="71"/>
  <c r="AI129" i="45"/>
  <c r="AL129" i="45" s="1"/>
  <c r="AN129" i="45" s="1"/>
  <c r="N129" i="45"/>
  <c r="EF210" i="75"/>
  <c r="EG210" i="75" s="1"/>
  <c r="EH210" i="75" s="1"/>
  <c r="BV210" i="75" s="1"/>
  <c r="EB210" i="75"/>
  <c r="EJ210" i="75"/>
  <c r="EK210" i="75" s="1"/>
  <c r="ES181" i="75"/>
  <c r="CB212" i="75"/>
  <c r="DJ51" i="71"/>
  <c r="DL51" i="71" s="1"/>
  <c r="FU176" i="71"/>
  <c r="CT207" i="71"/>
  <c r="FU193" i="71"/>
  <c r="CT224" i="71"/>
  <c r="AA164" i="71"/>
  <c r="AN130" i="71" s="1"/>
  <c r="AN164" i="71" s="1"/>
  <c r="AV48" i="72"/>
  <c r="AY48" i="72" s="1"/>
  <c r="Q48" i="72"/>
  <c r="X53" i="71"/>
  <c r="AK53" i="71" s="1"/>
  <c r="AE53" i="71"/>
  <c r="H53" i="71"/>
  <c r="AK375" i="71"/>
  <c r="EC198" i="75"/>
  <c r="AQ382" i="45"/>
  <c r="BP382" i="45" s="1"/>
  <c r="H49" i="72"/>
  <c r="BV49" i="72" s="1"/>
  <c r="G49" i="72"/>
  <c r="AW49" i="72" s="1"/>
  <c r="AZ49" i="72" s="1"/>
  <c r="BM43" i="45"/>
  <c r="O49" i="72"/>
  <c r="BI49" i="72" s="1"/>
  <c r="BJ49" i="72" s="1"/>
  <c r="AI383" i="45"/>
  <c r="AL383" i="45" s="1"/>
  <c r="AN383" i="45" s="1"/>
  <c r="AP383" i="45" s="1"/>
  <c r="N383" i="45"/>
  <c r="BD47" i="72"/>
  <c r="CH47" i="72" s="1"/>
  <c r="DJ130" i="71"/>
  <c r="DO130" i="71" s="1"/>
  <c r="CM129" i="71"/>
  <c r="BD121" i="71"/>
  <c r="DJ213" i="71"/>
  <c r="DL213" i="71" s="1"/>
  <c r="E54" i="71"/>
  <c r="E378" i="71"/>
  <c r="E133" i="71"/>
  <c r="X215" i="71"/>
  <c r="AK215" i="71" s="1"/>
  <c r="BD215" i="71" s="1"/>
  <c r="AE215" i="71"/>
  <c r="H215" i="71"/>
  <c r="AH215" i="71" s="1"/>
  <c r="AH85" i="71"/>
  <c r="CM51" i="71" s="1"/>
  <c r="FU175" i="71"/>
  <c r="CT206" i="71"/>
  <c r="DD376" i="71"/>
  <c r="DA376" i="71"/>
  <c r="DF376" i="71" s="1"/>
  <c r="AA376" i="71"/>
  <c r="AN376" i="71" s="1"/>
  <c r="AH376" i="71"/>
  <c r="DC376" i="71"/>
  <c r="DH376" i="71" s="1"/>
  <c r="DL212" i="71"/>
  <c r="CV211" i="75"/>
  <c r="BD124" i="71"/>
  <c r="BD122" i="71"/>
  <c r="CR46" i="72"/>
  <c r="CS46" i="72" s="1"/>
  <c r="CN46" i="72"/>
  <c r="CO46" i="72" s="1"/>
  <c r="X215" i="75"/>
  <c r="AK215" i="75" s="1"/>
  <c r="BD215" i="75" s="1"/>
  <c r="AE215" i="75"/>
  <c r="H215" i="75"/>
  <c r="CI215" i="75" s="1"/>
  <c r="F50" i="72"/>
  <c r="BM50" i="72"/>
  <c r="BP50" i="72" s="1"/>
  <c r="BL50" i="72"/>
  <c r="BO50" i="72" s="1"/>
  <c r="AE214" i="75"/>
  <c r="X214" i="75"/>
  <c r="AK214" i="75" s="1"/>
  <c r="BD214" i="75" s="1"/>
  <c r="CZ214" i="75" s="1"/>
  <c r="H214" i="75"/>
  <c r="CI214" i="75" s="1"/>
  <c r="CN214" i="75" s="1"/>
  <c r="EK243" i="75"/>
  <c r="EL209" i="75" s="1"/>
  <c r="BW209" i="75" s="1"/>
  <c r="AJ45" i="45"/>
  <c r="AM45" i="45" s="1"/>
  <c r="BC82" i="72"/>
  <c r="AN51" i="71"/>
  <c r="AN85" i="71" s="1"/>
  <c r="AN37" i="71"/>
  <c r="AN36" i="71"/>
  <c r="AN40" i="71"/>
  <c r="AN360" i="71"/>
  <c r="AN364" i="71"/>
  <c r="AN361" i="71"/>
  <c r="AN363" i="71"/>
  <c r="AN365" i="71"/>
  <c r="AN38" i="71"/>
  <c r="AN42" i="71"/>
  <c r="AN367" i="71"/>
  <c r="AN362" i="71"/>
  <c r="AN39" i="71"/>
  <c r="AN43" i="71"/>
  <c r="AN41" i="71"/>
  <c r="AN366" i="71"/>
  <c r="AN387" i="71"/>
  <c r="AN63" i="71"/>
  <c r="AN402" i="71"/>
  <c r="AN78" i="71"/>
  <c r="AN384" i="71"/>
  <c r="AN62" i="71"/>
  <c r="AN382" i="71"/>
  <c r="AN79" i="71"/>
  <c r="AN60" i="71"/>
  <c r="AN59" i="71"/>
  <c r="AN386" i="71"/>
  <c r="AN383" i="71"/>
  <c r="AN385" i="71"/>
  <c r="AN58" i="71"/>
  <c r="AN61" i="71"/>
  <c r="AN403" i="71"/>
  <c r="AN44" i="71"/>
  <c r="AN368" i="71"/>
  <c r="AN80" i="71"/>
  <c r="AN404" i="71"/>
  <c r="AN81" i="71"/>
  <c r="AN369" i="71"/>
  <c r="AN45" i="71"/>
  <c r="AN46" i="71"/>
  <c r="AN370" i="71"/>
  <c r="AN83" i="71"/>
  <c r="AN82" i="71"/>
  <c r="AN47" i="71"/>
  <c r="AN371" i="71"/>
  <c r="AN48" i="71"/>
  <c r="AN372" i="71"/>
  <c r="AN49" i="71"/>
  <c r="AN373" i="71"/>
  <c r="AK376" i="71"/>
  <c r="BD120" i="71"/>
  <c r="DM375" i="71" l="1"/>
  <c r="CM376" i="71"/>
  <c r="CT376" i="71" s="1"/>
  <c r="GJ347" i="71" s="1"/>
  <c r="BP381" i="45"/>
  <c r="BQ381" i="45" s="1"/>
  <c r="BL381" i="45"/>
  <c r="BM381" i="45" s="1"/>
  <c r="FB374" i="71"/>
  <c r="FC374" i="71" s="1"/>
  <c r="CW212" i="75"/>
  <c r="CV212" i="75"/>
  <c r="FJ374" i="71"/>
  <c r="FK374" i="71" s="1"/>
  <c r="DB132" i="71"/>
  <c r="DG132" i="71" s="1"/>
  <c r="AH132" i="71"/>
  <c r="CM132" i="71" s="1"/>
  <c r="EX374" i="71"/>
  <c r="EY374" i="71" s="1"/>
  <c r="FN129" i="71"/>
  <c r="CM375" i="71"/>
  <c r="CT375" i="71" s="1"/>
  <c r="GJ346" i="71" s="1"/>
  <c r="CM405" i="71"/>
  <c r="CT405" i="71" s="1"/>
  <c r="CM407" i="71"/>
  <c r="CT407" i="71" s="1"/>
  <c r="CM406" i="71"/>
  <c r="CT406" i="71" s="1"/>
  <c r="FF129" i="71"/>
  <c r="FG129" i="71" s="1"/>
  <c r="DB53" i="71"/>
  <c r="DG53" i="71" s="1"/>
  <c r="AH53" i="71"/>
  <c r="BD46" i="71"/>
  <c r="BD59" i="71"/>
  <c r="BD60" i="71"/>
  <c r="BD52" i="71"/>
  <c r="BD375" i="71"/>
  <c r="CI47" i="72"/>
  <c r="BD53" i="71"/>
  <c r="CH83" i="72"/>
  <c r="CN83" i="72"/>
  <c r="BD376" i="71"/>
  <c r="BD377" i="71"/>
  <c r="BH382" i="45"/>
  <c r="BI382" i="45" s="1"/>
  <c r="DN51" i="71"/>
  <c r="BL382" i="45"/>
  <c r="BM382" i="45" s="1"/>
  <c r="FO374" i="71"/>
  <c r="FP374" i="71" s="1"/>
  <c r="BD63" i="71"/>
  <c r="CR47" i="72"/>
  <c r="CS47" i="72" s="1"/>
  <c r="BD360" i="71"/>
  <c r="FF50" i="71"/>
  <c r="FG50" i="71" s="1"/>
  <c r="DM213" i="71"/>
  <c r="DM130" i="71"/>
  <c r="BD47" i="71"/>
  <c r="BD61" i="71"/>
  <c r="BD367" i="71"/>
  <c r="BD371" i="71"/>
  <c r="AM46" i="45"/>
  <c r="BD370" i="71"/>
  <c r="BD58" i="71"/>
  <c r="BD387" i="71"/>
  <c r="BD362" i="71"/>
  <c r="CN47" i="72"/>
  <c r="CO47" i="72" s="1"/>
  <c r="BD50" i="71"/>
  <c r="FG374" i="71"/>
  <c r="FC129" i="71"/>
  <c r="BD49" i="71"/>
  <c r="BD373" i="71"/>
  <c r="BD44" i="71"/>
  <c r="BD48" i="71"/>
  <c r="BD384" i="71"/>
  <c r="BD363" i="71"/>
  <c r="BQ382" i="45"/>
  <c r="BD372" i="71"/>
  <c r="BD368" i="71"/>
  <c r="AP129" i="45"/>
  <c r="AQ129" i="45"/>
  <c r="GX13" i="71"/>
  <c r="CT51" i="71"/>
  <c r="GV13" i="71" s="1"/>
  <c r="DA215" i="71"/>
  <c r="DF215" i="71" s="1"/>
  <c r="E220" i="45"/>
  <c r="CM215" i="71"/>
  <c r="DC215" i="71"/>
  <c r="DH215" i="71" s="1"/>
  <c r="DD215" i="71"/>
  <c r="AA215" i="71"/>
  <c r="AN215" i="71" s="1"/>
  <c r="ET179" i="75"/>
  <c r="FU99" i="71"/>
  <c r="GL92" i="71"/>
  <c r="CT122" i="71"/>
  <c r="GJ92" i="71" s="1"/>
  <c r="ET177" i="75"/>
  <c r="ET176" i="75"/>
  <c r="CN215" i="75"/>
  <c r="CN216" i="75"/>
  <c r="EL187" i="75"/>
  <c r="EL192" i="75"/>
  <c r="EL189" i="75"/>
  <c r="EL193" i="75"/>
  <c r="EL174" i="75"/>
  <c r="EL177" i="75"/>
  <c r="EL182" i="75"/>
  <c r="EL179" i="75"/>
  <c r="EL178" i="75"/>
  <c r="EL173" i="75"/>
  <c r="EL184" i="75"/>
  <c r="EL180" i="75"/>
  <c r="EL188" i="75"/>
  <c r="EL186" i="75"/>
  <c r="EL175" i="75"/>
  <c r="EL176" i="75"/>
  <c r="EL183" i="75"/>
  <c r="EL181" i="75"/>
  <c r="EL190" i="75"/>
  <c r="EL191" i="75"/>
  <c r="EL185" i="75"/>
  <c r="EL194" i="75"/>
  <c r="BW194" i="75" s="1"/>
  <c r="BX197" i="71" s="1"/>
  <c r="EL195" i="75"/>
  <c r="BW195" i="75" s="1"/>
  <c r="BX198" i="71" s="1"/>
  <c r="EL197" i="75"/>
  <c r="BW197" i="75" s="1"/>
  <c r="BX200" i="71" s="1"/>
  <c r="EL196" i="75"/>
  <c r="BW196" i="75" s="1"/>
  <c r="BX199" i="71" s="1"/>
  <c r="EL198" i="75"/>
  <c r="BW198" i="75" s="1"/>
  <c r="BX201" i="71" s="1"/>
  <c r="EL199" i="75"/>
  <c r="BW199" i="75" s="1"/>
  <c r="BX202" i="71" s="1"/>
  <c r="EL200" i="75"/>
  <c r="BW200" i="75" s="1"/>
  <c r="BX203" i="71" s="1"/>
  <c r="EL201" i="75"/>
  <c r="BW201" i="75" s="1"/>
  <c r="BX204" i="71" s="1"/>
  <c r="EL202" i="75"/>
  <c r="BW202" i="75" s="1"/>
  <c r="EL203" i="75"/>
  <c r="BW203" i="75" s="1"/>
  <c r="EL204" i="75"/>
  <c r="BW204" i="75" s="1"/>
  <c r="EL205" i="75"/>
  <c r="BW205" i="75" s="1"/>
  <c r="EL206" i="75"/>
  <c r="BW206" i="75" s="1"/>
  <c r="CD206" i="75" s="1"/>
  <c r="EL207" i="75"/>
  <c r="BW207" i="75" s="1"/>
  <c r="EL208" i="75"/>
  <c r="BW208" i="75" s="1"/>
  <c r="CK215" i="75"/>
  <c r="E218" i="71"/>
  <c r="CL215" i="75"/>
  <c r="AI215" i="75"/>
  <c r="BU215" i="75" s="1"/>
  <c r="AB215" i="75"/>
  <c r="AO215" i="75" s="1"/>
  <c r="CJ215" i="75"/>
  <c r="FB212" i="71"/>
  <c r="FC212" i="71" s="1"/>
  <c r="FN212" i="71"/>
  <c r="FO212" i="71" s="1"/>
  <c r="FO247" i="71" s="1"/>
  <c r="FF212" i="71"/>
  <c r="FG212" i="71" s="1"/>
  <c r="AN115" i="71"/>
  <c r="AN116" i="71"/>
  <c r="AN119" i="71"/>
  <c r="AN122" i="71"/>
  <c r="AN117" i="71"/>
  <c r="AN118" i="71"/>
  <c r="AN121" i="71"/>
  <c r="AN120" i="71"/>
  <c r="AN157" i="71"/>
  <c r="AN142" i="71"/>
  <c r="AN140" i="71"/>
  <c r="AN141" i="71"/>
  <c r="AN139" i="71"/>
  <c r="AN158" i="71"/>
  <c r="AN137" i="71"/>
  <c r="AN138" i="71"/>
  <c r="AN159" i="71"/>
  <c r="AN123" i="71"/>
  <c r="AN160" i="71"/>
  <c r="AN124" i="71"/>
  <c r="AN125" i="71"/>
  <c r="AN162" i="71"/>
  <c r="AN161" i="71"/>
  <c r="AN126" i="71"/>
  <c r="AN127" i="71"/>
  <c r="AN128" i="71"/>
  <c r="AN129" i="71"/>
  <c r="AI46" i="45"/>
  <c r="AL46" i="45" s="1"/>
  <c r="F80" i="45"/>
  <c r="AB384" i="45" s="1"/>
  <c r="V21" i="51" s="1"/>
  <c r="N46" i="45"/>
  <c r="N80" i="45" s="1"/>
  <c r="W45" i="45" s="1"/>
  <c r="FU100" i="71"/>
  <c r="GL93" i="71"/>
  <c r="CT123" i="71"/>
  <c r="GJ93" i="71" s="1"/>
  <c r="FU95" i="71"/>
  <c r="CT118" i="71"/>
  <c r="FU108" i="71"/>
  <c r="GL101" i="71"/>
  <c r="CT131" i="71"/>
  <c r="GJ101" i="71" s="1"/>
  <c r="M47" i="45"/>
  <c r="F47" i="45"/>
  <c r="AJ47" i="45" s="1"/>
  <c r="AM47" i="45" s="1"/>
  <c r="E48" i="45"/>
  <c r="M219" i="45"/>
  <c r="E386" i="45"/>
  <c r="E132" i="45"/>
  <c r="F219" i="45"/>
  <c r="AJ219" i="45" s="1"/>
  <c r="AM219" i="45" s="1"/>
  <c r="ET174" i="75"/>
  <c r="CD205" i="75"/>
  <c r="EU178" i="75"/>
  <c r="BX212" i="71"/>
  <c r="EC199" i="75"/>
  <c r="O50" i="72"/>
  <c r="BI50" i="72" s="1"/>
  <c r="BJ50" i="72" s="1"/>
  <c r="GL111" i="71"/>
  <c r="FU118" i="71"/>
  <c r="CT141" i="71"/>
  <c r="GJ111" i="71" s="1"/>
  <c r="FU94" i="71"/>
  <c r="CT117" i="71"/>
  <c r="M131" i="45"/>
  <c r="F131" i="45"/>
  <c r="AJ131" i="45" s="1"/>
  <c r="AM131" i="45" s="1"/>
  <c r="CM52" i="71"/>
  <c r="F51" i="72"/>
  <c r="BL51" i="72"/>
  <c r="BO51" i="72" s="1"/>
  <c r="BM51" i="72"/>
  <c r="BP51" i="72" s="1"/>
  <c r="ET175" i="75"/>
  <c r="CK214" i="75"/>
  <c r="CP214" i="75" s="1"/>
  <c r="AB214" i="75"/>
  <c r="AO214" i="75" s="1"/>
  <c r="CL214" i="75"/>
  <c r="AI214" i="75"/>
  <c r="BU214" i="75" s="1"/>
  <c r="CJ214" i="75"/>
  <c r="CO214" i="75" s="1"/>
  <c r="E217" i="71"/>
  <c r="H133" i="71"/>
  <c r="AH133" i="71" s="1"/>
  <c r="X133" i="71"/>
  <c r="AK133" i="71" s="1"/>
  <c r="BD133" i="71" s="1"/>
  <c r="AE133" i="71"/>
  <c r="GL110" i="71"/>
  <c r="FU117" i="71"/>
  <c r="CT140" i="71"/>
  <c r="GJ110" i="71" s="1"/>
  <c r="FU92" i="71"/>
  <c r="CT115" i="71"/>
  <c r="DJ131" i="71"/>
  <c r="DL131" i="71" s="1"/>
  <c r="M385" i="45"/>
  <c r="F385" i="45"/>
  <c r="AJ385" i="45" s="1"/>
  <c r="AM385" i="45" s="1"/>
  <c r="DC377" i="71"/>
  <c r="DH377" i="71" s="1"/>
  <c r="DD377" i="71"/>
  <c r="AH377" i="71"/>
  <c r="CM377" i="71" s="1"/>
  <c r="CT377" i="71" s="1"/>
  <c r="GJ348" i="71" s="1"/>
  <c r="DA377" i="71"/>
  <c r="DF377" i="71" s="1"/>
  <c r="AA377" i="71"/>
  <c r="AN377" i="71" s="1"/>
  <c r="AI130" i="45"/>
  <c r="AL130" i="45" s="1"/>
  <c r="AN130" i="45" s="1"/>
  <c r="N130" i="45"/>
  <c r="F164" i="45"/>
  <c r="AB217" i="45"/>
  <c r="AB206" i="45"/>
  <c r="AB203" i="45"/>
  <c r="AB202" i="45"/>
  <c r="AB208" i="45"/>
  <c r="AB204" i="45"/>
  <c r="AB205" i="45"/>
  <c r="AB207" i="45"/>
  <c r="AB209" i="45"/>
  <c r="AB244" i="45"/>
  <c r="AB229" i="45"/>
  <c r="AB245" i="45"/>
  <c r="AB224" i="45"/>
  <c r="AB227" i="45"/>
  <c r="AB226" i="45"/>
  <c r="AB228" i="45"/>
  <c r="AB225" i="45"/>
  <c r="AB210" i="45"/>
  <c r="AB246" i="45"/>
  <c r="AB247" i="45"/>
  <c r="AB211" i="45"/>
  <c r="AB212" i="45"/>
  <c r="AB248" i="45"/>
  <c r="AB249" i="45"/>
  <c r="AB213" i="45"/>
  <c r="AB214" i="45"/>
  <c r="AB215" i="45"/>
  <c r="AB216" i="45"/>
  <c r="ET173" i="75"/>
  <c r="CD204" i="75"/>
  <c r="BD37" i="71"/>
  <c r="BD36" i="71"/>
  <c r="BD38" i="71"/>
  <c r="BD43" i="71"/>
  <c r="BD42" i="71"/>
  <c r="BD40" i="71"/>
  <c r="BD39" i="71"/>
  <c r="BD41" i="71"/>
  <c r="X378" i="71"/>
  <c r="AK378" i="71" s="1"/>
  <c r="BD378" i="71" s="1"/>
  <c r="H378" i="71"/>
  <c r="AE378" i="71"/>
  <c r="AQ383" i="45"/>
  <c r="BP383" i="45" s="1"/>
  <c r="FU105" i="71"/>
  <c r="GL98" i="71"/>
  <c r="CT128" i="71"/>
  <c r="GJ98" i="71" s="1"/>
  <c r="GL108" i="71"/>
  <c r="FU115" i="71"/>
  <c r="CT138" i="71"/>
  <c r="GJ108" i="71" s="1"/>
  <c r="FU96" i="71"/>
  <c r="CT119" i="71"/>
  <c r="AN131" i="71"/>
  <c r="N251" i="45"/>
  <c r="W217" i="45" s="1"/>
  <c r="AQ217" i="45"/>
  <c r="BL217" i="45" s="1"/>
  <c r="BM217" i="45" s="1"/>
  <c r="ET172" i="75"/>
  <c r="CD203" i="75"/>
  <c r="X54" i="71"/>
  <c r="AK54" i="71" s="1"/>
  <c r="BD54" i="71" s="1"/>
  <c r="AE54" i="71"/>
  <c r="H54" i="71"/>
  <c r="FU104" i="71"/>
  <c r="GL97" i="71"/>
  <c r="CT127" i="71"/>
  <c r="GJ97" i="71" s="1"/>
  <c r="GL109" i="71"/>
  <c r="FU116" i="71"/>
  <c r="CT139" i="71"/>
  <c r="GJ109" i="71" s="1"/>
  <c r="FU93" i="71"/>
  <c r="CT116" i="71"/>
  <c r="DN130" i="71"/>
  <c r="ET171" i="75"/>
  <c r="CD202" i="75"/>
  <c r="CZ215" i="75"/>
  <c r="CZ216" i="75"/>
  <c r="FU106" i="71"/>
  <c r="GL99" i="71"/>
  <c r="CT129" i="71"/>
  <c r="GJ99" i="71" s="1"/>
  <c r="DC53" i="71"/>
  <c r="DH53" i="71" s="1"/>
  <c r="CM53" i="71"/>
  <c r="DA53" i="71"/>
  <c r="DF53" i="71" s="1"/>
  <c r="AA53" i="71"/>
  <c r="AN53" i="71" s="1"/>
  <c r="DD53" i="71"/>
  <c r="CM364" i="71"/>
  <c r="CT364" i="71" s="1"/>
  <c r="CM360" i="71"/>
  <c r="CM365" i="71"/>
  <c r="CT365" i="71" s="1"/>
  <c r="CM367" i="71"/>
  <c r="CT367" i="71" s="1"/>
  <c r="CM366" i="71"/>
  <c r="CT366" i="71" s="1"/>
  <c r="CM362" i="71"/>
  <c r="CT362" i="71" s="1"/>
  <c r="CM361" i="71"/>
  <c r="CT361" i="71" s="1"/>
  <c r="CM363" i="71"/>
  <c r="CT363" i="71" s="1"/>
  <c r="CM387" i="71"/>
  <c r="CT387" i="71" s="1"/>
  <c r="GJ358" i="71" s="1"/>
  <c r="CM402" i="71"/>
  <c r="CT402" i="71" s="1"/>
  <c r="CM382" i="71"/>
  <c r="CT382" i="71" s="1"/>
  <c r="GJ353" i="71" s="1"/>
  <c r="CM403" i="71"/>
  <c r="CT403" i="71" s="1"/>
  <c r="CM383" i="71"/>
  <c r="CT383" i="71" s="1"/>
  <c r="GJ354" i="71" s="1"/>
  <c r="CM385" i="71"/>
  <c r="CT385" i="71" s="1"/>
  <c r="GJ356" i="71" s="1"/>
  <c r="CM384" i="71"/>
  <c r="CT384" i="71" s="1"/>
  <c r="GJ355" i="71" s="1"/>
  <c r="CM386" i="71"/>
  <c r="CT386" i="71" s="1"/>
  <c r="GJ357" i="71" s="1"/>
  <c r="CM404" i="71"/>
  <c r="CT404" i="71" s="1"/>
  <c r="CM368" i="71"/>
  <c r="CT368" i="71" s="1"/>
  <c r="GJ339" i="71" s="1"/>
  <c r="CM369" i="71"/>
  <c r="CT369" i="71" s="1"/>
  <c r="GJ340" i="71" s="1"/>
  <c r="CM370" i="71"/>
  <c r="CT370" i="71" s="1"/>
  <c r="GJ341" i="71" s="1"/>
  <c r="CM371" i="71"/>
  <c r="CT371" i="71" s="1"/>
  <c r="GJ342" i="71" s="1"/>
  <c r="CM372" i="71"/>
  <c r="CT372" i="71" s="1"/>
  <c r="GJ343" i="71" s="1"/>
  <c r="CM373" i="71"/>
  <c r="CT373" i="71" s="1"/>
  <c r="GJ344" i="71" s="1"/>
  <c r="CM374" i="71"/>
  <c r="CT374" i="71" s="1"/>
  <c r="GJ345" i="71" s="1"/>
  <c r="DL375" i="71"/>
  <c r="GL96" i="71"/>
  <c r="FU103" i="71"/>
  <c r="CT126" i="71"/>
  <c r="GJ96" i="71" s="1"/>
  <c r="GL100" i="71"/>
  <c r="FU107" i="71"/>
  <c r="CT130" i="71"/>
  <c r="GJ100" i="71" s="1"/>
  <c r="CR213" i="75"/>
  <c r="CV213" i="75" s="1"/>
  <c r="FO129" i="71"/>
  <c r="DO51" i="71"/>
  <c r="DM51" i="71"/>
  <c r="FU102" i="71"/>
  <c r="GL95" i="71"/>
  <c r="CT125" i="71"/>
  <c r="GJ95" i="71" s="1"/>
  <c r="GL107" i="71"/>
  <c r="FU114" i="71"/>
  <c r="CT137" i="71"/>
  <c r="GJ107" i="71" s="1"/>
  <c r="E379" i="71"/>
  <c r="X216" i="71"/>
  <c r="AK216" i="71" s="1"/>
  <c r="BD216" i="71" s="1"/>
  <c r="AE216" i="71"/>
  <c r="H216" i="71"/>
  <c r="E134" i="71"/>
  <c r="E55" i="71"/>
  <c r="FN50" i="71"/>
  <c r="FO50" i="71" s="1"/>
  <c r="FP50" i="71" s="1"/>
  <c r="BM44" i="45"/>
  <c r="DL130" i="71"/>
  <c r="BD62" i="71"/>
  <c r="BD366" i="71"/>
  <c r="DJ376" i="71"/>
  <c r="DL376" i="71" s="1"/>
  <c r="FU119" i="71"/>
  <c r="GL112" i="71"/>
  <c r="CT142" i="71"/>
  <c r="GJ112" i="71" s="1"/>
  <c r="ES182" i="75"/>
  <c r="CB213" i="75"/>
  <c r="FB50" i="71"/>
  <c r="FC50" i="71" s="1"/>
  <c r="DJ214" i="71"/>
  <c r="DO214" i="71" s="1"/>
  <c r="BD382" i="71"/>
  <c r="BD365" i="71"/>
  <c r="BD364" i="71"/>
  <c r="AN45" i="45"/>
  <c r="AP45" i="45" s="1"/>
  <c r="EJ212" i="75"/>
  <c r="EF212" i="75"/>
  <c r="EB212" i="75"/>
  <c r="CR82" i="72"/>
  <c r="CH82" i="72"/>
  <c r="CN82" i="72"/>
  <c r="DN213" i="71"/>
  <c r="DO213" i="71"/>
  <c r="AA132" i="71"/>
  <c r="AN132" i="71" s="1"/>
  <c r="DA132" i="71"/>
  <c r="DF132" i="71" s="1"/>
  <c r="DC132" i="71"/>
  <c r="DH132" i="71" s="1"/>
  <c r="DD132" i="71"/>
  <c r="DN375" i="71"/>
  <c r="BD374" i="71"/>
  <c r="BD45" i="71"/>
  <c r="BD383" i="71"/>
  <c r="CM37" i="71"/>
  <c r="CT37" i="71" s="1"/>
  <c r="CM36" i="71"/>
  <c r="CT36" i="71" s="1"/>
  <c r="CM40" i="71"/>
  <c r="CT40" i="71" s="1"/>
  <c r="CM38" i="71"/>
  <c r="CT38" i="71" s="1"/>
  <c r="CM41" i="71"/>
  <c r="CT41" i="71" s="1"/>
  <c r="CM39" i="71"/>
  <c r="CT39" i="71" s="1"/>
  <c r="CM42" i="71"/>
  <c r="CT42" i="71" s="1"/>
  <c r="CM43" i="71"/>
  <c r="CT43" i="71" s="1"/>
  <c r="CM78" i="71"/>
  <c r="CT78" i="71" s="1"/>
  <c r="CM63" i="71"/>
  <c r="CM79" i="71"/>
  <c r="CT79" i="71" s="1"/>
  <c r="CM60" i="71"/>
  <c r="CM59" i="71"/>
  <c r="CM62" i="71"/>
  <c r="CM58" i="71"/>
  <c r="CM61" i="71"/>
  <c r="CM44" i="71"/>
  <c r="CT44" i="71" s="1"/>
  <c r="CM80" i="71"/>
  <c r="CT80" i="71" s="1"/>
  <c r="CM45" i="71"/>
  <c r="CT45" i="71" s="1"/>
  <c r="CM81" i="71"/>
  <c r="CT81" i="71" s="1"/>
  <c r="CM46" i="71"/>
  <c r="CT46" i="71" s="1"/>
  <c r="CM83" i="71"/>
  <c r="CT83" i="71" s="1"/>
  <c r="CM82" i="71"/>
  <c r="CT82" i="71" s="1"/>
  <c r="CM47" i="71"/>
  <c r="CT47" i="71" s="1"/>
  <c r="CM48" i="71"/>
  <c r="CT48" i="71" s="1"/>
  <c r="CM49" i="71"/>
  <c r="CT49" i="71" s="1"/>
  <c r="CM50" i="71"/>
  <c r="CT50" i="71" s="1"/>
  <c r="EL210" i="75"/>
  <c r="BW210" i="75" s="1"/>
  <c r="CD210" i="75" s="1"/>
  <c r="AI384" i="45"/>
  <c r="AL384" i="45" s="1"/>
  <c r="AN384" i="45" s="1"/>
  <c r="AP384" i="45" s="1"/>
  <c r="N384" i="45"/>
  <c r="F418" i="45"/>
  <c r="FU101" i="71"/>
  <c r="GL94" i="71"/>
  <c r="CT124" i="71"/>
  <c r="GJ94" i="71" s="1"/>
  <c r="FU97" i="71"/>
  <c r="CT120" i="71"/>
  <c r="EB211" i="75"/>
  <c r="EJ211" i="75"/>
  <c r="EK211" i="75" s="1"/>
  <c r="EL211" i="75" s="1"/>
  <c r="BW211" i="75" s="1"/>
  <c r="EF211" i="75"/>
  <c r="EG211" i="75" s="1"/>
  <c r="EH211" i="75" s="1"/>
  <c r="BV211" i="75" s="1"/>
  <c r="FU183" i="71"/>
  <c r="CT214" i="71"/>
  <c r="BD369" i="71"/>
  <c r="BD386" i="71"/>
  <c r="BD361" i="71"/>
  <c r="CD196" i="75"/>
  <c r="H50" i="72"/>
  <c r="BV50" i="72" s="1"/>
  <c r="G50" i="72"/>
  <c r="AW50" i="72" s="1"/>
  <c r="AZ50" i="72" s="1"/>
  <c r="DB215" i="71"/>
  <c r="DG215" i="71" s="1"/>
  <c r="AV49" i="72"/>
  <c r="AY49" i="72" s="1"/>
  <c r="BA49" i="72" s="1"/>
  <c r="BC49" i="72" s="1"/>
  <c r="Q49" i="72"/>
  <c r="FU98" i="71"/>
  <c r="CT121" i="71"/>
  <c r="CU213" i="75"/>
  <c r="AI218" i="45"/>
  <c r="AL218" i="45" s="1"/>
  <c r="AN218" i="45" s="1"/>
  <c r="AP218" i="45" s="1"/>
  <c r="E52" i="72"/>
  <c r="N218" i="45"/>
  <c r="AB218" i="45"/>
  <c r="DJ52" i="71"/>
  <c r="BD385" i="71"/>
  <c r="BM128" i="45"/>
  <c r="CD197" i="75"/>
  <c r="ET178" i="75"/>
  <c r="CD209" i="75"/>
  <c r="BA48" i="72"/>
  <c r="BD48" i="72" s="1"/>
  <c r="CD199" i="75" l="1"/>
  <c r="CD194" i="75"/>
  <c r="CD198" i="75"/>
  <c r="CD200" i="75"/>
  <c r="DB216" i="71"/>
  <c r="AH216" i="71"/>
  <c r="CD201" i="75"/>
  <c r="CR214" i="75"/>
  <c r="CT214" i="75" s="1"/>
  <c r="BQ383" i="45"/>
  <c r="DB54" i="71"/>
  <c r="DG54" i="71" s="1"/>
  <c r="AH54" i="71"/>
  <c r="CM54" i="71" s="1"/>
  <c r="BL129" i="45"/>
  <c r="BM129" i="45" s="1"/>
  <c r="DB378" i="71"/>
  <c r="DG378" i="71" s="1"/>
  <c r="AN46" i="45"/>
  <c r="AQ46" i="45" s="1"/>
  <c r="W218" i="45"/>
  <c r="BH383" i="45"/>
  <c r="BI383" i="45" s="1"/>
  <c r="FB213" i="71"/>
  <c r="FC213" i="71" s="1"/>
  <c r="DL214" i="71"/>
  <c r="W383" i="45"/>
  <c r="BL383" i="45"/>
  <c r="BM383" i="45" s="1"/>
  <c r="FF51" i="71"/>
  <c r="FG51" i="71" s="1"/>
  <c r="FG85" i="71" s="1"/>
  <c r="FH32" i="71" s="1"/>
  <c r="AQ384" i="45"/>
  <c r="BH384" i="45" s="1"/>
  <c r="AQ45" i="45"/>
  <c r="AP130" i="45"/>
  <c r="AQ130" i="45"/>
  <c r="BC48" i="72"/>
  <c r="AV50" i="72"/>
  <c r="AY50" i="72" s="1"/>
  <c r="BA50" i="72" s="1"/>
  <c r="BC50" i="72" s="1"/>
  <c r="Q50" i="72"/>
  <c r="DO52" i="71"/>
  <c r="DM52" i="71"/>
  <c r="GX15" i="71"/>
  <c r="CT53" i="71"/>
  <c r="GV15" i="71" s="1"/>
  <c r="CA210" i="45"/>
  <c r="CA203" i="45"/>
  <c r="X218" i="71"/>
  <c r="AK218" i="71" s="1"/>
  <c r="BD218" i="71" s="1"/>
  <c r="AE218" i="71"/>
  <c r="H218" i="71"/>
  <c r="E381" i="71"/>
  <c r="E57" i="71"/>
  <c r="E136" i="71"/>
  <c r="EI201" i="71"/>
  <c r="EN201" i="71"/>
  <c r="FJ201" i="71" s="1"/>
  <c r="AB130" i="45"/>
  <c r="AB115" i="45"/>
  <c r="AB116" i="45"/>
  <c r="AB119" i="45"/>
  <c r="AB122" i="45"/>
  <c r="AB120" i="45"/>
  <c r="AB117" i="45"/>
  <c r="AB118" i="45"/>
  <c r="AB121" i="45"/>
  <c r="AB157" i="45"/>
  <c r="O151" i="51" s="1"/>
  <c r="AB142" i="45"/>
  <c r="AB158" i="45"/>
  <c r="O152" i="51" s="1"/>
  <c r="AB138" i="45"/>
  <c r="AB140" i="45"/>
  <c r="AB141" i="45"/>
  <c r="AB139" i="45"/>
  <c r="AB137" i="45"/>
  <c r="AB123" i="45"/>
  <c r="AB159" i="45"/>
  <c r="O153" i="51" s="1"/>
  <c r="AB124" i="45"/>
  <c r="AB160" i="45"/>
  <c r="AB125" i="45"/>
  <c r="AB162" i="45"/>
  <c r="AB161" i="45"/>
  <c r="AB126" i="45"/>
  <c r="AB127" i="45"/>
  <c r="AB128" i="45"/>
  <c r="AB129" i="45"/>
  <c r="DO131" i="71"/>
  <c r="DM131" i="71"/>
  <c r="CP215" i="75"/>
  <c r="CP216" i="75"/>
  <c r="EN199" i="71"/>
  <c r="FJ199" i="71" s="1"/>
  <c r="EI199" i="71"/>
  <c r="DN131" i="71"/>
  <c r="DG216" i="71"/>
  <c r="CA215" i="45"/>
  <c r="O51" i="72"/>
  <c r="BI51" i="72" s="1"/>
  <c r="BJ51" i="72" s="1"/>
  <c r="N164" i="45"/>
  <c r="DD133" i="71"/>
  <c r="AA133" i="71"/>
  <c r="AN133" i="71" s="1"/>
  <c r="CM133" i="71"/>
  <c r="DC133" i="71"/>
  <c r="DH133" i="71" s="1"/>
  <c r="DA133" i="71"/>
  <c r="DF133" i="71" s="1"/>
  <c r="H51" i="72"/>
  <c r="BV51" i="72" s="1"/>
  <c r="G51" i="72"/>
  <c r="AW51" i="72" s="1"/>
  <c r="AZ51" i="72" s="1"/>
  <c r="BX211" i="71"/>
  <c r="EU177" i="75"/>
  <c r="EI200" i="71"/>
  <c r="EN200" i="71"/>
  <c r="FJ200" i="71" s="1"/>
  <c r="ET180" i="75"/>
  <c r="CD211" i="75"/>
  <c r="X55" i="71"/>
  <c r="AK55" i="71" s="1"/>
  <c r="BD55" i="71" s="1"/>
  <c r="AE55" i="71"/>
  <c r="H55" i="71"/>
  <c r="BM251" i="45"/>
  <c r="BN217" i="45" s="1"/>
  <c r="X217" i="45" s="1"/>
  <c r="W191" i="45"/>
  <c r="W190" i="45"/>
  <c r="W184" i="45"/>
  <c r="W198" i="45"/>
  <c r="W188" i="45"/>
  <c r="W195" i="45"/>
  <c r="W192" i="45"/>
  <c r="W193" i="45"/>
  <c r="W197" i="45"/>
  <c r="W185" i="45"/>
  <c r="W201" i="45"/>
  <c r="W196" i="45"/>
  <c r="W199" i="45"/>
  <c r="W183" i="45"/>
  <c r="W194" i="45"/>
  <c r="W187" i="45"/>
  <c r="W200" i="45"/>
  <c r="W189" i="45"/>
  <c r="W181" i="45"/>
  <c r="W186" i="45"/>
  <c r="W182" i="45"/>
  <c r="W206" i="45"/>
  <c r="W208" i="45"/>
  <c r="W205" i="45"/>
  <c r="W207" i="45"/>
  <c r="W202" i="45"/>
  <c r="W209" i="45"/>
  <c r="W203" i="45"/>
  <c r="W204" i="45"/>
  <c r="W244" i="45"/>
  <c r="W229" i="45"/>
  <c r="W225" i="45"/>
  <c r="W228" i="45"/>
  <c r="W226" i="45"/>
  <c r="W245" i="45"/>
  <c r="W224" i="45"/>
  <c r="W227" i="45"/>
  <c r="W246" i="45"/>
  <c r="W210" i="45"/>
  <c r="W211" i="45"/>
  <c r="W247" i="45"/>
  <c r="W248" i="45"/>
  <c r="W249" i="45"/>
  <c r="W212" i="45"/>
  <c r="W213" i="45"/>
  <c r="W214" i="45"/>
  <c r="W215" i="45"/>
  <c r="W216" i="45"/>
  <c r="E380" i="71"/>
  <c r="E135" i="71"/>
  <c r="H217" i="71"/>
  <c r="X217" i="71"/>
  <c r="AK217" i="71" s="1"/>
  <c r="BD217" i="71" s="1"/>
  <c r="AE217" i="71"/>
  <c r="E56" i="71"/>
  <c r="GX14" i="71"/>
  <c r="CT52" i="71"/>
  <c r="GV14" i="71" s="1"/>
  <c r="EU176" i="75"/>
  <c r="BX210" i="71"/>
  <c r="EI198" i="71"/>
  <c r="EN198" i="71"/>
  <c r="FJ198" i="71" s="1"/>
  <c r="FK198" i="71" s="1"/>
  <c r="CD208" i="75"/>
  <c r="GX23" i="71"/>
  <c r="CT61" i="71"/>
  <c r="GV23" i="71" s="1"/>
  <c r="GL102" i="71"/>
  <c r="FU109" i="71"/>
  <c r="CT132" i="71"/>
  <c r="GJ102" i="71" s="1"/>
  <c r="FF213" i="71"/>
  <c r="FG213" i="71" s="1"/>
  <c r="DO376" i="71"/>
  <c r="DM376" i="71"/>
  <c r="AE134" i="71"/>
  <c r="X134" i="71"/>
  <c r="AK134" i="71" s="1"/>
  <c r="BD134" i="71" s="1"/>
  <c r="H134" i="71"/>
  <c r="CK360" i="71"/>
  <c r="CT360" i="71"/>
  <c r="CU214" i="75"/>
  <c r="EC200" i="75"/>
  <c r="AI219" i="45"/>
  <c r="AL219" i="45" s="1"/>
  <c r="AB219" i="45"/>
  <c r="E53" i="72"/>
  <c r="N219" i="45"/>
  <c r="W219" i="45" s="1"/>
  <c r="EU175" i="75"/>
  <c r="BX209" i="71"/>
  <c r="FU184" i="71"/>
  <c r="CT215" i="71"/>
  <c r="GX20" i="71"/>
  <c r="CT58" i="71"/>
  <c r="GV20" i="71" s="1"/>
  <c r="DJ132" i="71"/>
  <c r="DL132" i="71" s="1"/>
  <c r="E221" i="45"/>
  <c r="CM216" i="71"/>
  <c r="DC216" i="71"/>
  <c r="DH216" i="71" s="1"/>
  <c r="DD216" i="71"/>
  <c r="AA216" i="71"/>
  <c r="AN216" i="71" s="1"/>
  <c r="DA216" i="71"/>
  <c r="DF216" i="71" s="1"/>
  <c r="EX375" i="71"/>
  <c r="EY375" i="71" s="1"/>
  <c r="FF375" i="71"/>
  <c r="FG375" i="71" s="1"/>
  <c r="FJ375" i="71"/>
  <c r="FK375" i="71" s="1"/>
  <c r="FN375" i="71"/>
  <c r="FO375" i="71" s="1"/>
  <c r="FB375" i="71"/>
  <c r="FC375" i="71" s="1"/>
  <c r="FC410" i="71" s="1"/>
  <c r="DJ377" i="71"/>
  <c r="DN377" i="71" s="1"/>
  <c r="ES183" i="75"/>
  <c r="CB214" i="75"/>
  <c r="AI131" i="45"/>
  <c r="AL131" i="45" s="1"/>
  <c r="AN131" i="45" s="1"/>
  <c r="AP131" i="45" s="1"/>
  <c r="N131" i="45"/>
  <c r="AB131" i="45"/>
  <c r="M132" i="45"/>
  <c r="F132" i="45"/>
  <c r="AJ132" i="45" s="1"/>
  <c r="AM132" i="45" s="1"/>
  <c r="FG247" i="71"/>
  <c r="FH212" i="71" s="1"/>
  <c r="CO212" i="71" s="1"/>
  <c r="FW181" i="71" s="1"/>
  <c r="BX208" i="71"/>
  <c r="EU174" i="75"/>
  <c r="CD195" i="75"/>
  <c r="E133" i="45"/>
  <c r="M220" i="45"/>
  <c r="E387" i="45"/>
  <c r="E49" i="45"/>
  <c r="F220" i="45"/>
  <c r="AJ220" i="45" s="1"/>
  <c r="AM220" i="45" s="1"/>
  <c r="GX24" i="71"/>
  <c r="CT62" i="71"/>
  <c r="GV24" i="71" s="1"/>
  <c r="EG212" i="75"/>
  <c r="EH212" i="75" s="1"/>
  <c r="BV212" i="75" s="1"/>
  <c r="FN51" i="71"/>
  <c r="FO51" i="71" s="1"/>
  <c r="FP51" i="71" s="1"/>
  <c r="DA54" i="71"/>
  <c r="DF54" i="71" s="1"/>
  <c r="AA54" i="71"/>
  <c r="AN54" i="71" s="1"/>
  <c r="DC54" i="71"/>
  <c r="DH54" i="71" s="1"/>
  <c r="DD54" i="71"/>
  <c r="DN376" i="71"/>
  <c r="M386" i="45"/>
  <c r="F386" i="45"/>
  <c r="AJ386" i="45" s="1"/>
  <c r="AM386" i="45" s="1"/>
  <c r="FP212" i="71"/>
  <c r="FP193" i="71"/>
  <c r="FP181" i="71"/>
  <c r="FP188" i="71"/>
  <c r="FP191" i="71"/>
  <c r="FP184" i="71"/>
  <c r="FP180" i="71"/>
  <c r="FP177" i="71"/>
  <c r="FP176" i="71"/>
  <c r="FP185" i="71"/>
  <c r="FP196" i="71"/>
  <c r="FP186" i="71"/>
  <c r="FP192" i="71"/>
  <c r="FP195" i="71"/>
  <c r="FP178" i="71"/>
  <c r="FP187" i="71"/>
  <c r="FP190" i="71"/>
  <c r="FP183" i="71"/>
  <c r="FP194" i="71"/>
  <c r="FP189" i="71"/>
  <c r="FP179" i="71"/>
  <c r="FP182" i="71"/>
  <c r="FP197" i="71"/>
  <c r="FP198" i="71"/>
  <c r="FP199" i="71"/>
  <c r="FP200" i="71"/>
  <c r="FP201" i="71"/>
  <c r="FP202" i="71"/>
  <c r="FP203" i="71"/>
  <c r="FP204" i="71"/>
  <c r="FP205" i="71"/>
  <c r="FP206" i="71"/>
  <c r="FP208" i="71"/>
  <c r="FP207" i="71"/>
  <c r="FP209" i="71"/>
  <c r="FP210" i="71"/>
  <c r="FP211" i="71"/>
  <c r="BX207" i="71"/>
  <c r="EU173" i="75"/>
  <c r="DJ215" i="71"/>
  <c r="AQ218" i="45"/>
  <c r="BL218" i="45" s="1"/>
  <c r="BM218" i="45" s="1"/>
  <c r="BN218" i="45" s="1"/>
  <c r="X218" i="45" s="1"/>
  <c r="EK212" i="75"/>
  <c r="EL212" i="75" s="1"/>
  <c r="BW212" i="75" s="1"/>
  <c r="FB51" i="71"/>
  <c r="FC51" i="71" s="1"/>
  <c r="AH378" i="71"/>
  <c r="CM378" i="71" s="1"/>
  <c r="CT378" i="71" s="1"/>
  <c r="GJ349" i="71" s="1"/>
  <c r="DA378" i="71"/>
  <c r="DF378" i="71" s="1"/>
  <c r="DD378" i="71"/>
  <c r="AA378" i="71"/>
  <c r="AN378" i="71" s="1"/>
  <c r="DC378" i="71"/>
  <c r="DH378" i="71" s="1"/>
  <c r="EI212" i="71"/>
  <c r="EN212" i="71"/>
  <c r="FJ212" i="71" s="1"/>
  <c r="FC247" i="71"/>
  <c r="FD212" i="71" s="1"/>
  <c r="CN212" i="71" s="1"/>
  <c r="BX206" i="71"/>
  <c r="EU172" i="75"/>
  <c r="CD207" i="75"/>
  <c r="BD49" i="72"/>
  <c r="CR49" i="72" s="1"/>
  <c r="AE379" i="71"/>
  <c r="H379" i="71"/>
  <c r="X379" i="71"/>
  <c r="AK379" i="71" s="1"/>
  <c r="BD379" i="71" s="1"/>
  <c r="CA211" i="45"/>
  <c r="CV214" i="75"/>
  <c r="M48" i="45"/>
  <c r="F48" i="45"/>
  <c r="AJ48" i="45" s="1"/>
  <c r="AM48" i="45" s="1"/>
  <c r="CO215" i="75"/>
  <c r="CO216" i="75"/>
  <c r="CR216" i="75" s="1"/>
  <c r="BX205" i="71"/>
  <c r="EU171" i="75"/>
  <c r="FN213" i="71"/>
  <c r="FO213" i="71" s="1"/>
  <c r="FP213" i="71" s="1"/>
  <c r="CA204" i="45"/>
  <c r="F52" i="72"/>
  <c r="BL52" i="72"/>
  <c r="BO52" i="72" s="1"/>
  <c r="BM52" i="72"/>
  <c r="BP52" i="72" s="1"/>
  <c r="GX21" i="71"/>
  <c r="CT59" i="71"/>
  <c r="GV21" i="71" s="1"/>
  <c r="FB130" i="71"/>
  <c r="FC130" i="71" s="1"/>
  <c r="FC164" i="71" s="1"/>
  <c r="FN130" i="71"/>
  <c r="FO130" i="71" s="1"/>
  <c r="FF130" i="71"/>
  <c r="FG130" i="71" s="1"/>
  <c r="FG164" i="71" s="1"/>
  <c r="CA214" i="45"/>
  <c r="AB252" i="45"/>
  <c r="W46" i="45"/>
  <c r="W32" i="45"/>
  <c r="W369" i="45"/>
  <c r="U369" i="45" s="1"/>
  <c r="W370" i="45"/>
  <c r="W35" i="45"/>
  <c r="W31" i="45"/>
  <c r="W373" i="45"/>
  <c r="W371" i="45"/>
  <c r="W36" i="45"/>
  <c r="W376" i="45"/>
  <c r="W38" i="45"/>
  <c r="W375" i="45"/>
  <c r="W34" i="45"/>
  <c r="W374" i="45"/>
  <c r="W37" i="45"/>
  <c r="W33" i="45"/>
  <c r="W372" i="45"/>
  <c r="W58" i="45"/>
  <c r="W73" i="45"/>
  <c r="W396" i="45"/>
  <c r="W411" i="45"/>
  <c r="W392" i="45"/>
  <c r="W56" i="45"/>
  <c r="W55" i="45"/>
  <c r="W53" i="45"/>
  <c r="W57" i="45"/>
  <c r="W81" i="45" s="1"/>
  <c r="W54" i="45"/>
  <c r="W412" i="45"/>
  <c r="W395" i="45"/>
  <c r="W74" i="45"/>
  <c r="W393" i="45"/>
  <c r="W391" i="45"/>
  <c r="W394" i="45"/>
  <c r="W75" i="45"/>
  <c r="W413" i="45"/>
  <c r="W377" i="45"/>
  <c r="W39" i="45"/>
  <c r="W40" i="45"/>
  <c r="W414" i="45"/>
  <c r="W76" i="45"/>
  <c r="W378" i="45"/>
  <c r="W78" i="45"/>
  <c r="W415" i="45"/>
  <c r="W41" i="45"/>
  <c r="W416" i="45"/>
  <c r="W77" i="45"/>
  <c r="W379" i="45"/>
  <c r="W42" i="45"/>
  <c r="W380" i="45"/>
  <c r="W381" i="45"/>
  <c r="W43" i="45"/>
  <c r="W44" i="45"/>
  <c r="W382" i="45"/>
  <c r="EI204" i="71"/>
  <c r="EN204" i="71"/>
  <c r="FJ204" i="71" s="1"/>
  <c r="DM214" i="71"/>
  <c r="BX214" i="71"/>
  <c r="EU180" i="75"/>
  <c r="GX25" i="71"/>
  <c r="CT63" i="71"/>
  <c r="GV25" i="71" s="1"/>
  <c r="CT213" i="75"/>
  <c r="CW213" i="75"/>
  <c r="CA212" i="45"/>
  <c r="AI385" i="45"/>
  <c r="AL385" i="45" s="1"/>
  <c r="AN385" i="45" s="1"/>
  <c r="AP385" i="45" s="1"/>
  <c r="N385" i="45"/>
  <c r="W385" i="45" s="1"/>
  <c r="AB385" i="45"/>
  <c r="V22" i="51" s="1"/>
  <c r="AB46" i="45"/>
  <c r="AB373" i="45"/>
  <c r="V10" i="51" s="1"/>
  <c r="AB31" i="45"/>
  <c r="AB369" i="45"/>
  <c r="V6" i="51" s="1"/>
  <c r="AB370" i="45"/>
  <c r="V7" i="51" s="1"/>
  <c r="AB32" i="45"/>
  <c r="AB35" i="45"/>
  <c r="AB34" i="45"/>
  <c r="AB374" i="45"/>
  <c r="V11" i="51" s="1"/>
  <c r="AB372" i="45"/>
  <c r="V9" i="51" s="1"/>
  <c r="AB371" i="45"/>
  <c r="V8" i="51" s="1"/>
  <c r="AB36" i="45"/>
  <c r="AB375" i="45"/>
  <c r="V12" i="51" s="1"/>
  <c r="AB376" i="45"/>
  <c r="V13" i="51" s="1"/>
  <c r="AB33" i="45"/>
  <c r="AB37" i="45"/>
  <c r="AB38" i="45"/>
  <c r="AB73" i="45"/>
  <c r="O33" i="51" s="1"/>
  <c r="AB396" i="45"/>
  <c r="V33" i="51" s="1"/>
  <c r="AB411" i="45"/>
  <c r="V48" i="51" s="1"/>
  <c r="AB58" i="45"/>
  <c r="AB393" i="45"/>
  <c r="V30" i="51" s="1"/>
  <c r="AB54" i="45"/>
  <c r="AB53" i="45"/>
  <c r="AB74" i="45"/>
  <c r="O34" i="51" s="1"/>
  <c r="AB394" i="45"/>
  <c r="V31" i="51" s="1"/>
  <c r="AB412" i="45"/>
  <c r="V49" i="51" s="1"/>
  <c r="AB391" i="45"/>
  <c r="V28" i="51" s="1"/>
  <c r="AB392" i="45"/>
  <c r="V29" i="51" s="1"/>
  <c r="AB55" i="45"/>
  <c r="AB56" i="45"/>
  <c r="AB395" i="45"/>
  <c r="V32" i="51" s="1"/>
  <c r="AB57" i="45"/>
  <c r="AB39" i="45"/>
  <c r="AB377" i="45"/>
  <c r="V14" i="51" s="1"/>
  <c r="AB75" i="45"/>
  <c r="O35" i="51" s="1"/>
  <c r="AB413" i="45"/>
  <c r="V50" i="51" s="1"/>
  <c r="AB378" i="45"/>
  <c r="V15" i="51" s="1"/>
  <c r="AB40" i="45"/>
  <c r="AB76" i="45"/>
  <c r="O36" i="51" s="1"/>
  <c r="AB414" i="45"/>
  <c r="V51" i="51" s="1"/>
  <c r="AB41" i="45"/>
  <c r="AB415" i="45"/>
  <c r="V52" i="51" s="1"/>
  <c r="AB77" i="45"/>
  <c r="O37" i="51" s="1"/>
  <c r="AB78" i="45"/>
  <c r="O38" i="51" s="1"/>
  <c r="AB379" i="45"/>
  <c r="V16" i="51" s="1"/>
  <c r="AB416" i="45"/>
  <c r="V53" i="51" s="1"/>
  <c r="AB42" i="45"/>
  <c r="AB380" i="45"/>
  <c r="V17" i="51" s="1"/>
  <c r="AB43" i="45"/>
  <c r="AB381" i="45"/>
  <c r="V18" i="51" s="1"/>
  <c r="AB382" i="45"/>
  <c r="V19" i="51" s="1"/>
  <c r="AB44" i="45"/>
  <c r="AB45" i="45"/>
  <c r="AB383" i="45"/>
  <c r="V20" i="51" s="1"/>
  <c r="ES184" i="75"/>
  <c r="CB215" i="75"/>
  <c r="EN203" i="71"/>
  <c r="FJ203" i="71" s="1"/>
  <c r="EI203" i="71"/>
  <c r="DN214" i="71"/>
  <c r="EU179" i="75"/>
  <c r="BX213" i="71"/>
  <c r="GX22" i="71"/>
  <c r="CT60" i="71"/>
  <c r="GV22" i="71" s="1"/>
  <c r="BL45" i="45"/>
  <c r="BM45" i="45" s="1"/>
  <c r="DL52" i="71"/>
  <c r="CH49" i="72"/>
  <c r="N418" i="45"/>
  <c r="W384" i="45"/>
  <c r="DJ53" i="71"/>
  <c r="DL53" i="71" s="1"/>
  <c r="CA213" i="45"/>
  <c r="DB133" i="71"/>
  <c r="DG133" i="71" s="1"/>
  <c r="AI47" i="45"/>
  <c r="AL47" i="45" s="1"/>
  <c r="AN47" i="45" s="1"/>
  <c r="AQ47" i="45" s="1"/>
  <c r="N47" i="45"/>
  <c r="W47" i="45" s="1"/>
  <c r="AB47" i="45"/>
  <c r="EI202" i="71"/>
  <c r="EN202" i="71"/>
  <c r="FJ202" i="71" s="1"/>
  <c r="DN52" i="71"/>
  <c r="CW214" i="75" l="1"/>
  <c r="CG218" i="45"/>
  <c r="DB218" i="71"/>
  <c r="AH218" i="71"/>
  <c r="FN376" i="71"/>
  <c r="FO376" i="71" s="1"/>
  <c r="FP376" i="71" s="1"/>
  <c r="DB217" i="71"/>
  <c r="DG217" i="71" s="1"/>
  <c r="AH217" i="71"/>
  <c r="CM217" i="71" s="1"/>
  <c r="AP46" i="45"/>
  <c r="BL46" i="45" s="1"/>
  <c r="BM46" i="45" s="1"/>
  <c r="DB134" i="71"/>
  <c r="AH134" i="71"/>
  <c r="BI384" i="45"/>
  <c r="BI418" i="45" s="1"/>
  <c r="BJ381" i="45" s="1"/>
  <c r="Z381" i="45" s="1"/>
  <c r="DB55" i="71"/>
  <c r="DG55" i="71" s="1"/>
  <c r="AH55" i="71"/>
  <c r="CM55" i="71" s="1"/>
  <c r="FH47" i="71"/>
  <c r="CO47" i="71" s="1"/>
  <c r="BD50" i="72"/>
  <c r="CH50" i="72" s="1"/>
  <c r="FH46" i="71"/>
  <c r="CO46" i="71" s="1"/>
  <c r="FH45" i="71"/>
  <c r="CO45" i="71" s="1"/>
  <c r="FH39" i="71"/>
  <c r="CO39" i="71" s="1"/>
  <c r="FH38" i="71"/>
  <c r="CO38" i="71" s="1"/>
  <c r="BP384" i="45"/>
  <c r="BQ384" i="45" s="1"/>
  <c r="BQ418" i="45" s="1"/>
  <c r="BR383" i="45" s="1"/>
  <c r="Y383" i="45" s="1"/>
  <c r="BL130" i="45"/>
  <c r="BM130" i="45" s="1"/>
  <c r="BM164" i="45" s="1"/>
  <c r="DL377" i="71"/>
  <c r="FH30" i="71"/>
  <c r="BL384" i="45"/>
  <c r="BM384" i="45" s="1"/>
  <c r="BM418" i="45" s="1"/>
  <c r="FH24" i="71"/>
  <c r="FH28" i="71"/>
  <c r="FH35" i="71"/>
  <c r="FH18" i="71"/>
  <c r="CN49" i="72"/>
  <c r="FN214" i="71"/>
  <c r="FO214" i="71" s="1"/>
  <c r="FP214" i="71" s="1"/>
  <c r="FH44" i="71"/>
  <c r="CO44" i="71" s="1"/>
  <c r="FH34" i="71"/>
  <c r="EX376" i="71"/>
  <c r="EY376" i="71" s="1"/>
  <c r="FH40" i="71"/>
  <c r="CO40" i="71" s="1"/>
  <c r="FH19" i="71"/>
  <c r="FH37" i="71"/>
  <c r="CO37" i="71" s="1"/>
  <c r="FH20" i="71"/>
  <c r="FB131" i="71"/>
  <c r="FC131" i="71" s="1"/>
  <c r="FD131" i="71" s="1"/>
  <c r="CN131" i="71" s="1"/>
  <c r="FH16" i="71"/>
  <c r="FH23" i="71"/>
  <c r="FH50" i="71"/>
  <c r="CO50" i="71" s="1"/>
  <c r="FH21" i="71"/>
  <c r="FH33" i="71"/>
  <c r="FH49" i="71"/>
  <c r="CO49" i="71" s="1"/>
  <c r="FH36" i="71"/>
  <c r="CO36" i="71" s="1"/>
  <c r="FH27" i="71"/>
  <c r="FH48" i="71"/>
  <c r="CO48" i="71" s="1"/>
  <c r="FH29" i="71"/>
  <c r="FH51" i="71"/>
  <c r="CO51" i="71" s="1"/>
  <c r="FF376" i="71"/>
  <c r="FG376" i="71" s="1"/>
  <c r="CG43" i="45"/>
  <c r="CG54" i="45"/>
  <c r="CG37" i="45"/>
  <c r="CG42" i="45"/>
  <c r="CG55" i="45"/>
  <c r="FH43" i="71"/>
  <c r="CO43" i="71" s="1"/>
  <c r="FH25" i="71"/>
  <c r="FH17" i="71"/>
  <c r="CG40" i="45"/>
  <c r="FH42" i="71"/>
  <c r="CO42" i="71" s="1"/>
  <c r="FH31" i="71"/>
  <c r="FH15" i="71"/>
  <c r="CG47" i="45"/>
  <c r="FB376" i="71"/>
  <c r="FC376" i="71" s="1"/>
  <c r="FD376" i="71" s="1"/>
  <c r="CN376" i="71" s="1"/>
  <c r="GF354" i="71" s="1"/>
  <c r="FH41" i="71"/>
  <c r="CO41" i="71" s="1"/>
  <c r="FH26" i="71"/>
  <c r="FH22" i="71"/>
  <c r="CG44" i="45"/>
  <c r="CG39" i="45"/>
  <c r="CG53" i="45"/>
  <c r="CG34" i="45"/>
  <c r="CG46" i="45"/>
  <c r="CG56" i="45"/>
  <c r="CG38" i="45"/>
  <c r="CG36" i="45"/>
  <c r="CG41" i="45"/>
  <c r="CG35" i="45"/>
  <c r="FH213" i="71"/>
  <c r="CO213" i="71" s="1"/>
  <c r="FW182" i="71" s="1"/>
  <c r="FV181" i="71"/>
  <c r="CW216" i="75"/>
  <c r="CT216" i="75"/>
  <c r="CA44" i="45"/>
  <c r="O18" i="51"/>
  <c r="AA379" i="71"/>
  <c r="AN379" i="71" s="1"/>
  <c r="AH379" i="71"/>
  <c r="CM379" i="71" s="1"/>
  <c r="CT379" i="71" s="1"/>
  <c r="GJ350" i="71" s="1"/>
  <c r="DD379" i="71"/>
  <c r="DC379" i="71"/>
  <c r="DH379" i="71" s="1"/>
  <c r="DA379" i="71"/>
  <c r="DF379" i="71" s="1"/>
  <c r="DN215" i="71"/>
  <c r="DO215" i="71"/>
  <c r="M387" i="45"/>
  <c r="F387" i="45"/>
  <c r="AJ387" i="45" s="1"/>
  <c r="AM387" i="45" s="1"/>
  <c r="O125" i="51"/>
  <c r="CA117" i="45"/>
  <c r="FG410" i="71"/>
  <c r="F53" i="72"/>
  <c r="BL53" i="72"/>
  <c r="BO53" i="72" s="1"/>
  <c r="BM53" i="72"/>
  <c r="BP53" i="72" s="1"/>
  <c r="CG213" i="45"/>
  <c r="W252" i="45"/>
  <c r="CG228" i="45"/>
  <c r="CG252" i="45" s="1"/>
  <c r="CG182" i="45"/>
  <c r="CG197" i="45"/>
  <c r="FF131" i="71"/>
  <c r="FG131" i="71" s="1"/>
  <c r="FH131" i="71" s="1"/>
  <c r="CO131" i="71" s="1"/>
  <c r="FW108" i="71" s="1"/>
  <c r="AQ385" i="45"/>
  <c r="BP385" i="45" s="1"/>
  <c r="GX16" i="71"/>
  <c r="CT54" i="71"/>
  <c r="GV16" i="71" s="1"/>
  <c r="O52" i="72"/>
  <c r="BI52" i="72" s="1"/>
  <c r="BJ52" i="72" s="1"/>
  <c r="W131" i="45"/>
  <c r="EY410" i="71"/>
  <c r="EZ375" i="71" s="1"/>
  <c r="CR375" i="71" s="1"/>
  <c r="CA205" i="45"/>
  <c r="X56" i="71"/>
  <c r="AK56" i="71" s="1"/>
  <c r="BD56" i="71" s="1"/>
  <c r="AE56" i="71"/>
  <c r="H56" i="71"/>
  <c r="CG212" i="45"/>
  <c r="CG225" i="45"/>
  <c r="CG186" i="45"/>
  <c r="CG193" i="45"/>
  <c r="AA55" i="71"/>
  <c r="AN55" i="71" s="1"/>
  <c r="DA55" i="71"/>
  <c r="DF55" i="71" s="1"/>
  <c r="DD55" i="71"/>
  <c r="DC55" i="71"/>
  <c r="DH55" i="71" s="1"/>
  <c r="FK199" i="71"/>
  <c r="FN131" i="71"/>
  <c r="FO131" i="71" s="1"/>
  <c r="AI48" i="45"/>
  <c r="AL48" i="45" s="1"/>
  <c r="N48" i="45"/>
  <c r="W48" i="45" s="1"/>
  <c r="CG48" i="45" s="1"/>
  <c r="AB48" i="45"/>
  <c r="DJ54" i="71"/>
  <c r="DL54" i="71" s="1"/>
  <c r="M133" i="45"/>
  <c r="F133" i="45"/>
  <c r="AJ133" i="45" s="1"/>
  <c r="AM133" i="45" s="1"/>
  <c r="DJ216" i="71"/>
  <c r="DO216" i="71" s="1"/>
  <c r="CG229" i="45"/>
  <c r="CG181" i="45"/>
  <c r="CG192" i="45"/>
  <c r="W130" i="45"/>
  <c r="W116" i="45"/>
  <c r="W119" i="45"/>
  <c r="W117" i="45"/>
  <c r="W115" i="45"/>
  <c r="W121" i="45"/>
  <c r="W122" i="45"/>
  <c r="W120" i="45"/>
  <c r="W118" i="45"/>
  <c r="W157" i="45"/>
  <c r="W142" i="45"/>
  <c r="W137" i="45"/>
  <c r="W141" i="45"/>
  <c r="W140" i="45"/>
  <c r="W139" i="45"/>
  <c r="W138" i="45"/>
  <c r="W158" i="45"/>
  <c r="W123" i="45"/>
  <c r="W159" i="45"/>
  <c r="W124" i="45"/>
  <c r="W160" i="45"/>
  <c r="W162" i="45"/>
  <c r="W125" i="45"/>
  <c r="W161" i="45"/>
  <c r="W126" i="45"/>
  <c r="W127" i="45"/>
  <c r="W128" i="45"/>
  <c r="W129" i="45"/>
  <c r="CV216" i="75"/>
  <c r="DG218" i="71"/>
  <c r="DG219" i="71"/>
  <c r="FB52" i="71"/>
  <c r="FC52" i="71" s="1"/>
  <c r="FF52" i="71"/>
  <c r="FG52" i="71" s="1"/>
  <c r="FH52" i="71" s="1"/>
  <c r="CO52" i="71" s="1"/>
  <c r="FN52" i="71"/>
  <c r="FO52" i="71" s="1"/>
  <c r="FP52" i="71" s="1"/>
  <c r="CA42" i="45"/>
  <c r="O16" i="51"/>
  <c r="O15" i="51"/>
  <c r="CA41" i="45"/>
  <c r="EI207" i="71"/>
  <c r="EN207" i="71"/>
  <c r="FJ207" i="71" s="1"/>
  <c r="FJ376" i="71"/>
  <c r="FK376" i="71" s="1"/>
  <c r="EC201" i="75"/>
  <c r="CR215" i="75"/>
  <c r="CU215" i="75" s="1"/>
  <c r="CG189" i="45"/>
  <c r="CG195" i="45"/>
  <c r="AE136" i="71"/>
  <c r="X136" i="71"/>
  <c r="AK136" i="71" s="1"/>
  <c r="BD136" i="71" s="1"/>
  <c r="H136" i="71"/>
  <c r="FD213" i="71"/>
  <c r="CN213" i="71" s="1"/>
  <c r="H52" i="72"/>
  <c r="BV52" i="72" s="1"/>
  <c r="G52" i="72"/>
  <c r="AW52" i="72" s="1"/>
  <c r="AZ52" i="72" s="1"/>
  <c r="DJ378" i="71"/>
  <c r="DL378" i="71" s="1"/>
  <c r="DC217" i="71"/>
  <c r="DH217" i="71" s="1"/>
  <c r="AA217" i="71"/>
  <c r="AN217" i="71" s="1"/>
  <c r="DD217" i="71"/>
  <c r="E222" i="45"/>
  <c r="DA217" i="71"/>
  <c r="DF217" i="71" s="1"/>
  <c r="CG204" i="45"/>
  <c r="CG200" i="45"/>
  <c r="CG188" i="45"/>
  <c r="FF214" i="71"/>
  <c r="FG214" i="71" s="1"/>
  <c r="FH214" i="71" s="1"/>
  <c r="CO214" i="71" s="1"/>
  <c r="FW183" i="71" s="1"/>
  <c r="H57" i="71"/>
  <c r="X57" i="71"/>
  <c r="AK57" i="71" s="1"/>
  <c r="BD57" i="71" s="1"/>
  <c r="AE57" i="71"/>
  <c r="ET181" i="75"/>
  <c r="CD212" i="75"/>
  <c r="EN208" i="71"/>
  <c r="FJ208" i="71" s="1"/>
  <c r="EI208" i="71"/>
  <c r="H135" i="71"/>
  <c r="X135" i="71"/>
  <c r="AK135" i="71" s="1"/>
  <c r="BD135" i="71" s="1"/>
  <c r="AE135" i="71"/>
  <c r="CG211" i="45"/>
  <c r="CG203" i="45"/>
  <c r="CG187" i="45"/>
  <c r="CG198" i="45"/>
  <c r="FB214" i="71"/>
  <c r="FC214" i="71" s="1"/>
  <c r="FD214" i="71" s="1"/>
  <c r="CN214" i="71" s="1"/>
  <c r="EI211" i="71"/>
  <c r="EN211" i="71"/>
  <c r="FJ211" i="71" s="1"/>
  <c r="O131" i="51"/>
  <c r="CA123" i="45"/>
  <c r="AE381" i="71"/>
  <c r="H381" i="71"/>
  <c r="X381" i="71"/>
  <c r="AK381" i="71" s="1"/>
  <c r="BD381" i="71" s="1"/>
  <c r="EJ214" i="75"/>
  <c r="EF214" i="75"/>
  <c r="EB214" i="75"/>
  <c r="EN206" i="71"/>
  <c r="FJ206" i="71" s="1"/>
  <c r="EI206" i="71"/>
  <c r="FC85" i="71"/>
  <c r="AI386" i="45"/>
  <c r="AL386" i="45" s="1"/>
  <c r="AN386" i="45" s="1"/>
  <c r="N386" i="45"/>
  <c r="W386" i="45" s="1"/>
  <c r="AB386" i="45"/>
  <c r="V23" i="51" s="1"/>
  <c r="DO377" i="71"/>
  <c r="DM377" i="71"/>
  <c r="FU185" i="71"/>
  <c r="CT216" i="71"/>
  <c r="EI210" i="71"/>
  <c r="EN210" i="71"/>
  <c r="FJ210" i="71" s="1"/>
  <c r="AE380" i="71"/>
  <c r="H380" i="71"/>
  <c r="DB380" i="71" s="1"/>
  <c r="X380" i="71"/>
  <c r="AK380" i="71" s="1"/>
  <c r="BD380" i="71" s="1"/>
  <c r="CG210" i="45"/>
  <c r="CG209" i="45"/>
  <c r="CG194" i="45"/>
  <c r="CG184" i="45"/>
  <c r="O133" i="51"/>
  <c r="CA125" i="45"/>
  <c r="DC218" i="71"/>
  <c r="DD218" i="71"/>
  <c r="AA218" i="71"/>
  <c r="AN218" i="71" s="1"/>
  <c r="E223" i="45"/>
  <c r="DA218" i="71"/>
  <c r="CM218" i="71"/>
  <c r="DO53" i="71"/>
  <c r="DM53" i="71"/>
  <c r="EI213" i="71"/>
  <c r="EN213" i="71"/>
  <c r="FJ213" i="71" s="1"/>
  <c r="CG58" i="45"/>
  <c r="CG31" i="45"/>
  <c r="BX215" i="71"/>
  <c r="EU181" i="75"/>
  <c r="FH178" i="71"/>
  <c r="FH182" i="71"/>
  <c r="FH188" i="71"/>
  <c r="FH189" i="71"/>
  <c r="FH193" i="71"/>
  <c r="FH179" i="71"/>
  <c r="FH176" i="71"/>
  <c r="FH190" i="71"/>
  <c r="FH180" i="71"/>
  <c r="FH183" i="71"/>
  <c r="FH184" i="71"/>
  <c r="FH191" i="71"/>
  <c r="FH181" i="71"/>
  <c r="FH185" i="71"/>
  <c r="FH195" i="71"/>
  <c r="FH186" i="71"/>
  <c r="FH196" i="71"/>
  <c r="FH187" i="71"/>
  <c r="FH192" i="71"/>
  <c r="FH194" i="71"/>
  <c r="FH177" i="71"/>
  <c r="FH197" i="71"/>
  <c r="CO197" i="71" s="1"/>
  <c r="FH198" i="71"/>
  <c r="CO198" i="71" s="1"/>
  <c r="FH199" i="71"/>
  <c r="CO199" i="71" s="1"/>
  <c r="FH200" i="71"/>
  <c r="CO200" i="71" s="1"/>
  <c r="FH201" i="71"/>
  <c r="CO201" i="71" s="1"/>
  <c r="FH202" i="71"/>
  <c r="CO202" i="71" s="1"/>
  <c r="FH203" i="71"/>
  <c r="CO203" i="71" s="1"/>
  <c r="FH204" i="71"/>
  <c r="CO204" i="71" s="1"/>
  <c r="FH205" i="71"/>
  <c r="CO205" i="71" s="1"/>
  <c r="FW174" i="71" s="1"/>
  <c r="FH206" i="71"/>
  <c r="CO206" i="71" s="1"/>
  <c r="FW175" i="71" s="1"/>
  <c r="FH207" i="71"/>
  <c r="CO207" i="71" s="1"/>
  <c r="FW176" i="71" s="1"/>
  <c r="FH208" i="71"/>
  <c r="CO208" i="71" s="1"/>
  <c r="FW177" i="71" s="1"/>
  <c r="FH209" i="71"/>
  <c r="CO209" i="71" s="1"/>
  <c r="FW178" i="71" s="1"/>
  <c r="FH210" i="71"/>
  <c r="CO210" i="71" s="1"/>
  <c r="FW179" i="71" s="1"/>
  <c r="FH211" i="71"/>
  <c r="CO211" i="71" s="1"/>
  <c r="FW180" i="71" s="1"/>
  <c r="M221" i="45"/>
  <c r="E388" i="45"/>
  <c r="E50" i="45"/>
  <c r="E134" i="45"/>
  <c r="F221" i="45"/>
  <c r="AJ221" i="45" s="1"/>
  <c r="AM221" i="45" s="1"/>
  <c r="CG202" i="45"/>
  <c r="CG183" i="45"/>
  <c r="CG190" i="45"/>
  <c r="DN132" i="71"/>
  <c r="AV51" i="72"/>
  <c r="AY51" i="72" s="1"/>
  <c r="Q51" i="72"/>
  <c r="AB165" i="45"/>
  <c r="CL139" i="45" s="1"/>
  <c r="O135" i="51"/>
  <c r="CA127" i="45"/>
  <c r="AQ131" i="45"/>
  <c r="BL131" i="45" s="1"/>
  <c r="CA32" i="45"/>
  <c r="O6" i="51"/>
  <c r="EJ213" i="75"/>
  <c r="EK213" i="75" s="1"/>
  <c r="EL213" i="75" s="1"/>
  <c r="BW213" i="75" s="1"/>
  <c r="EB213" i="75"/>
  <c r="EF213" i="75"/>
  <c r="EG213" i="75" s="1"/>
  <c r="EH213" i="75" s="1"/>
  <c r="BV213" i="75" s="1"/>
  <c r="FH130" i="71"/>
  <c r="CO130" i="71" s="1"/>
  <c r="FW107" i="71" s="1"/>
  <c r="FH95" i="71"/>
  <c r="FH109" i="71"/>
  <c r="FH112" i="71"/>
  <c r="FH94" i="71"/>
  <c r="FH104" i="71"/>
  <c r="FH96" i="71"/>
  <c r="FH105" i="71"/>
  <c r="FH114" i="71"/>
  <c r="FH102" i="71"/>
  <c r="FH111" i="71"/>
  <c r="FH108" i="71"/>
  <c r="FH98" i="71"/>
  <c r="FH106" i="71"/>
  <c r="FH100" i="71"/>
  <c r="FH103" i="71"/>
  <c r="FH101" i="71"/>
  <c r="FH107" i="71"/>
  <c r="FH99" i="71"/>
  <c r="FH113" i="71"/>
  <c r="FH97" i="71"/>
  <c r="FH110" i="71"/>
  <c r="FH115" i="71"/>
  <c r="CO115" i="71" s="1"/>
  <c r="FW92" i="71" s="1"/>
  <c r="FH116" i="71"/>
  <c r="CO116" i="71" s="1"/>
  <c r="FW93" i="71" s="1"/>
  <c r="FH117" i="71"/>
  <c r="CO117" i="71" s="1"/>
  <c r="FW94" i="71" s="1"/>
  <c r="FH118" i="71"/>
  <c r="CO118" i="71" s="1"/>
  <c r="FW95" i="71" s="1"/>
  <c r="FH119" i="71"/>
  <c r="CO119" i="71" s="1"/>
  <c r="FW96" i="71" s="1"/>
  <c r="FH120" i="71"/>
  <c r="CO120" i="71" s="1"/>
  <c r="FW97" i="71" s="1"/>
  <c r="FH121" i="71"/>
  <c r="CO121" i="71" s="1"/>
  <c r="FW98" i="71" s="1"/>
  <c r="FH122" i="71"/>
  <c r="CO122" i="71" s="1"/>
  <c r="FW99" i="71" s="1"/>
  <c r="FH123" i="71"/>
  <c r="CO123" i="71" s="1"/>
  <c r="FW100" i="71" s="1"/>
  <c r="FH124" i="71"/>
  <c r="CO124" i="71" s="1"/>
  <c r="FW101" i="71" s="1"/>
  <c r="FH125" i="71"/>
  <c r="CO125" i="71" s="1"/>
  <c r="FW102" i="71" s="1"/>
  <c r="FH127" i="71"/>
  <c r="CO127" i="71" s="1"/>
  <c r="FW104" i="71" s="1"/>
  <c r="FH126" i="71"/>
  <c r="CO126" i="71" s="1"/>
  <c r="FW103" i="71" s="1"/>
  <c r="FH128" i="71"/>
  <c r="CO128" i="71" s="1"/>
  <c r="FW105" i="71" s="1"/>
  <c r="FH129" i="71"/>
  <c r="CO129" i="71" s="1"/>
  <c r="FW106" i="71" s="1"/>
  <c r="FD191" i="71"/>
  <c r="FD190" i="71"/>
  <c r="FD196" i="71"/>
  <c r="FD188" i="71"/>
  <c r="FD193" i="71"/>
  <c r="FD182" i="71"/>
  <c r="FD183" i="71"/>
  <c r="FD178" i="71"/>
  <c r="FD180" i="71"/>
  <c r="FD179" i="71"/>
  <c r="FD195" i="71"/>
  <c r="FD194" i="71"/>
  <c r="FD192" i="71"/>
  <c r="FD181" i="71"/>
  <c r="FD189" i="71"/>
  <c r="FD186" i="71"/>
  <c r="FD176" i="71"/>
  <c r="FD177" i="71"/>
  <c r="FD184" i="71"/>
  <c r="FD187" i="71"/>
  <c r="FD185" i="71"/>
  <c r="FD197" i="71"/>
  <c r="CN197" i="71" s="1"/>
  <c r="FD198" i="71"/>
  <c r="CN198" i="71" s="1"/>
  <c r="FD200" i="71"/>
  <c r="CN200" i="71" s="1"/>
  <c r="FD199" i="71"/>
  <c r="CN199" i="71" s="1"/>
  <c r="FD201" i="71"/>
  <c r="CN201" i="71" s="1"/>
  <c r="FD202" i="71"/>
  <c r="CN202" i="71" s="1"/>
  <c r="FD203" i="71"/>
  <c r="CN203" i="71" s="1"/>
  <c r="FD204" i="71"/>
  <c r="CN204" i="71" s="1"/>
  <c r="FD205" i="71"/>
  <c r="CN205" i="71" s="1"/>
  <c r="FD207" i="71"/>
  <c r="CN207" i="71" s="1"/>
  <c r="FD206" i="71"/>
  <c r="CN206" i="71" s="1"/>
  <c r="FD208" i="71"/>
  <c r="CN208" i="71" s="1"/>
  <c r="FD209" i="71"/>
  <c r="CN209" i="71" s="1"/>
  <c r="FD211" i="71"/>
  <c r="CN211" i="71" s="1"/>
  <c r="FD210" i="71"/>
  <c r="CN210" i="71" s="1"/>
  <c r="CG227" i="45"/>
  <c r="CG207" i="45"/>
  <c r="CG199" i="45"/>
  <c r="CG191" i="45"/>
  <c r="DM216" i="71"/>
  <c r="CA126" i="45"/>
  <c r="O134" i="51"/>
  <c r="CG217" i="45"/>
  <c r="O17" i="51"/>
  <c r="AB81" i="45"/>
  <c r="CL35" i="45" s="1"/>
  <c r="CA43" i="45"/>
  <c r="O7" i="51"/>
  <c r="CA33" i="45"/>
  <c r="CA39" i="45"/>
  <c r="O13" i="51"/>
  <c r="CG33" i="45"/>
  <c r="FO164" i="71"/>
  <c r="FP130" i="71" s="1"/>
  <c r="CG45" i="45"/>
  <c r="DM215" i="71"/>
  <c r="AI132" i="45"/>
  <c r="AL132" i="45" s="1"/>
  <c r="AN132" i="45" s="1"/>
  <c r="AP132" i="45" s="1"/>
  <c r="N132" i="45"/>
  <c r="AB132" i="45"/>
  <c r="FD375" i="71"/>
  <c r="CN375" i="71" s="1"/>
  <c r="FD360" i="71"/>
  <c r="CN360" i="71" s="1"/>
  <c r="FD359" i="71"/>
  <c r="FD349" i="71"/>
  <c r="FD342" i="71"/>
  <c r="FD343" i="71"/>
  <c r="FD345" i="71"/>
  <c r="FD346" i="71"/>
  <c r="FD340" i="71"/>
  <c r="FD347" i="71"/>
  <c r="FD341" i="71"/>
  <c r="FD339" i="71"/>
  <c r="FD344" i="71"/>
  <c r="FD348" i="71"/>
  <c r="FD361" i="71"/>
  <c r="CN361" i="71" s="1"/>
  <c r="FD362" i="71"/>
  <c r="CN362" i="71" s="1"/>
  <c r="FD363" i="71"/>
  <c r="CN363" i="71" s="1"/>
  <c r="FD364" i="71"/>
  <c r="CN364" i="71" s="1"/>
  <c r="FD365" i="71"/>
  <c r="CN365" i="71" s="1"/>
  <c r="FD366" i="71"/>
  <c r="CN366" i="71" s="1"/>
  <c r="FD367" i="71"/>
  <c r="CN367" i="71" s="1"/>
  <c r="FD368" i="71"/>
  <c r="CN368" i="71" s="1"/>
  <c r="FD369" i="71"/>
  <c r="CN369" i="71" s="1"/>
  <c r="FD370" i="71"/>
  <c r="CN370" i="71" s="1"/>
  <c r="FD371" i="71"/>
  <c r="CN371" i="71" s="1"/>
  <c r="FD372" i="71"/>
  <c r="CN372" i="71" s="1"/>
  <c r="FD374" i="71"/>
  <c r="CN374" i="71" s="1"/>
  <c r="FD373" i="71"/>
  <c r="CN373" i="71" s="1"/>
  <c r="EI209" i="71"/>
  <c r="EN209" i="71"/>
  <c r="FJ209" i="71" s="1"/>
  <c r="AN219" i="45"/>
  <c r="AQ219" i="45" s="1"/>
  <c r="CG216" i="45"/>
  <c r="CG224" i="45"/>
  <c r="CG205" i="45"/>
  <c r="CG196" i="45"/>
  <c r="DJ133" i="71"/>
  <c r="DO133" i="71" s="1"/>
  <c r="O132" i="51"/>
  <c r="CA124" i="45"/>
  <c r="CA116" i="45"/>
  <c r="O124" i="51"/>
  <c r="CN50" i="72"/>
  <c r="CR50" i="72"/>
  <c r="EI214" i="71"/>
  <c r="EN214" i="71"/>
  <c r="FJ214" i="71" s="1"/>
  <c r="O14" i="51"/>
  <c r="CA40" i="45"/>
  <c r="FD130" i="71"/>
  <c r="CN130" i="71" s="1"/>
  <c r="FD109" i="71"/>
  <c r="FD110" i="71"/>
  <c r="FD107" i="71"/>
  <c r="FD105" i="71"/>
  <c r="FD103" i="71"/>
  <c r="FD94" i="71"/>
  <c r="FD97" i="71"/>
  <c r="FD102" i="71"/>
  <c r="FD106" i="71"/>
  <c r="FD99" i="71"/>
  <c r="FD95" i="71"/>
  <c r="FD112" i="71"/>
  <c r="FD108" i="71"/>
  <c r="FD104" i="71"/>
  <c r="FD101" i="71"/>
  <c r="FD96" i="71"/>
  <c r="FD98" i="71"/>
  <c r="FD114" i="71"/>
  <c r="FD111" i="71"/>
  <c r="FD100" i="71"/>
  <c r="FD113" i="71"/>
  <c r="FD115" i="71"/>
  <c r="CN115" i="71" s="1"/>
  <c r="FD118" i="71"/>
  <c r="CN118" i="71" s="1"/>
  <c r="FD117" i="71"/>
  <c r="CN117" i="71" s="1"/>
  <c r="FD116" i="71"/>
  <c r="CN116" i="71" s="1"/>
  <c r="FD119" i="71"/>
  <c r="CN119" i="71" s="1"/>
  <c r="FD120" i="71"/>
  <c r="CN120" i="71" s="1"/>
  <c r="FD121" i="71"/>
  <c r="CN121" i="71" s="1"/>
  <c r="FD122" i="71"/>
  <c r="CN122" i="71" s="1"/>
  <c r="FD123" i="71"/>
  <c r="CN123" i="71" s="1"/>
  <c r="FD124" i="71"/>
  <c r="CN124" i="71" s="1"/>
  <c r="FD125" i="71"/>
  <c r="CN125" i="71" s="1"/>
  <c r="FD126" i="71"/>
  <c r="CN126" i="71" s="1"/>
  <c r="FD127" i="71"/>
  <c r="CN127" i="71" s="1"/>
  <c r="FD129" i="71"/>
  <c r="CN129" i="71" s="1"/>
  <c r="FD128" i="71"/>
  <c r="CN128" i="71" s="1"/>
  <c r="EI205" i="71"/>
  <c r="EN205" i="71"/>
  <c r="FJ205" i="71" s="1"/>
  <c r="DB379" i="71"/>
  <c r="DG379" i="71" s="1"/>
  <c r="AI220" i="45"/>
  <c r="AL220" i="45" s="1"/>
  <c r="AN220" i="45" s="1"/>
  <c r="AP220" i="45" s="1"/>
  <c r="AB220" i="45"/>
  <c r="N220" i="45"/>
  <c r="W220" i="45" s="1"/>
  <c r="CG220" i="45" s="1"/>
  <c r="E54" i="72"/>
  <c r="FO410" i="71"/>
  <c r="FP375" i="71"/>
  <c r="DO132" i="71"/>
  <c r="DM132" i="71"/>
  <c r="DG134" i="71"/>
  <c r="CG215" i="45"/>
  <c r="CG208" i="45"/>
  <c r="CG201" i="45"/>
  <c r="BN182" i="45"/>
  <c r="BN189" i="45"/>
  <c r="BN199" i="45"/>
  <c r="BN185" i="45"/>
  <c r="BN200" i="45"/>
  <c r="BN190" i="45"/>
  <c r="BN183" i="45"/>
  <c r="BN197" i="45"/>
  <c r="BN196" i="45"/>
  <c r="BN194" i="45"/>
  <c r="BN195" i="45"/>
  <c r="BN184" i="45"/>
  <c r="BN193" i="45"/>
  <c r="BN186" i="45"/>
  <c r="BN191" i="45"/>
  <c r="BN198" i="45"/>
  <c r="BN188" i="45"/>
  <c r="BN187" i="45"/>
  <c r="BN192" i="45"/>
  <c r="BN181" i="45"/>
  <c r="BN201" i="45"/>
  <c r="BN202" i="45"/>
  <c r="X202" i="45" s="1"/>
  <c r="BN204" i="45"/>
  <c r="X204" i="45" s="1"/>
  <c r="BN203" i="45"/>
  <c r="X203" i="45" s="1"/>
  <c r="BN205" i="45"/>
  <c r="X205" i="45" s="1"/>
  <c r="BN207" i="45"/>
  <c r="X207" i="45" s="1"/>
  <c r="BN206" i="45"/>
  <c r="X206" i="45" s="1"/>
  <c r="BN208" i="45"/>
  <c r="X208" i="45" s="1"/>
  <c r="BN209" i="45"/>
  <c r="X209" i="45" s="1"/>
  <c r="BN210" i="45"/>
  <c r="X210" i="45" s="1"/>
  <c r="BN211" i="45"/>
  <c r="X211" i="45" s="1"/>
  <c r="BN212" i="45"/>
  <c r="X212" i="45" s="1"/>
  <c r="BN213" i="45"/>
  <c r="X213" i="45" s="1"/>
  <c r="BN215" i="45"/>
  <c r="X215" i="45" s="1"/>
  <c r="BN214" i="45"/>
  <c r="X214" i="45" s="1"/>
  <c r="BN216" i="45"/>
  <c r="X216" i="45" s="1"/>
  <c r="DN53" i="71"/>
  <c r="CN48" i="72"/>
  <c r="CO48" i="72" s="1"/>
  <c r="CO49" i="72" s="1"/>
  <c r="CR48" i="72"/>
  <c r="CS48" i="72" s="1"/>
  <c r="CS49" i="72" s="1"/>
  <c r="CH48" i="72"/>
  <c r="CI48" i="72" s="1"/>
  <c r="CI49" i="72" s="1"/>
  <c r="AP47" i="45"/>
  <c r="CG57" i="45"/>
  <c r="CG81" i="45" s="1"/>
  <c r="CG29" i="45"/>
  <c r="CG27" i="45"/>
  <c r="CG30" i="45"/>
  <c r="CG15" i="45"/>
  <c r="CG19" i="45"/>
  <c r="CG11" i="45"/>
  <c r="CG14" i="45"/>
  <c r="CG10" i="45"/>
  <c r="CG18" i="45"/>
  <c r="CG24" i="45"/>
  <c r="CG13" i="45"/>
  <c r="CG26" i="45"/>
  <c r="CG25" i="45"/>
  <c r="CG12" i="45"/>
  <c r="CG21" i="45"/>
  <c r="CG28" i="45"/>
  <c r="CG20" i="45"/>
  <c r="CG16" i="45"/>
  <c r="CG23" i="45"/>
  <c r="CG17" i="45"/>
  <c r="CG22" i="45"/>
  <c r="CG32" i="45"/>
  <c r="CU216" i="75"/>
  <c r="DL215" i="71"/>
  <c r="DN54" i="71"/>
  <c r="M49" i="45"/>
  <c r="F49" i="45"/>
  <c r="AJ49" i="45" s="1"/>
  <c r="AM49" i="45" s="1"/>
  <c r="FK410" i="71"/>
  <c r="CG219" i="45"/>
  <c r="DC134" i="71"/>
  <c r="DH134" i="71" s="1"/>
  <c r="DA134" i="71"/>
  <c r="DF134" i="71" s="1"/>
  <c r="AA134" i="71"/>
  <c r="AN134" i="71" s="1"/>
  <c r="DD134" i="71"/>
  <c r="CM134" i="71"/>
  <c r="CG214" i="45"/>
  <c r="CG226" i="45"/>
  <c r="CG206" i="45"/>
  <c r="CG185" i="45"/>
  <c r="FU110" i="71"/>
  <c r="GL103" i="71"/>
  <c r="CT133" i="71"/>
  <c r="GJ103" i="71" s="1"/>
  <c r="CA128" i="45"/>
  <c r="O136" i="51"/>
  <c r="FN377" i="71" l="1"/>
  <c r="FO377" i="71" s="1"/>
  <c r="FP377" i="71" s="1"/>
  <c r="BJ373" i="45"/>
  <c r="Z373" i="45" s="1"/>
  <c r="BL385" i="45"/>
  <c r="BM385" i="45" s="1"/>
  <c r="BN385" i="45" s="1"/>
  <c r="X385" i="45" s="1"/>
  <c r="BH385" i="45"/>
  <c r="BI385" i="45" s="1"/>
  <c r="BJ385" i="45" s="1"/>
  <c r="Z385" i="45" s="1"/>
  <c r="CV215" i="75"/>
  <c r="BJ369" i="45"/>
  <c r="Z369" i="45" s="1"/>
  <c r="DB136" i="71"/>
  <c r="AH136" i="71"/>
  <c r="DB135" i="71"/>
  <c r="T33" i="77" s="1"/>
  <c r="AH135" i="71"/>
  <c r="CM135" i="71" s="1"/>
  <c r="BR375" i="45"/>
  <c r="Y375" i="45" s="1"/>
  <c r="BJ378" i="45"/>
  <c r="Z378" i="45" s="1"/>
  <c r="BJ379" i="45"/>
  <c r="Z379" i="45" s="1"/>
  <c r="BJ380" i="45"/>
  <c r="Z380" i="45" s="1"/>
  <c r="BJ384" i="45"/>
  <c r="Z384" i="45" s="1"/>
  <c r="FF53" i="71"/>
  <c r="FG53" i="71" s="1"/>
  <c r="FH53" i="71" s="1"/>
  <c r="CO53" i="71" s="1"/>
  <c r="BR380" i="45"/>
  <c r="Y380" i="45" s="1"/>
  <c r="BR374" i="45"/>
  <c r="Y374" i="45" s="1"/>
  <c r="BR373" i="45"/>
  <c r="Y373" i="45" s="1"/>
  <c r="BR372" i="45"/>
  <c r="Y372" i="45" s="1"/>
  <c r="BJ374" i="45"/>
  <c r="Z374" i="45" s="1"/>
  <c r="BR370" i="45"/>
  <c r="Y370" i="45" s="1"/>
  <c r="BJ383" i="45"/>
  <c r="Z383" i="45" s="1"/>
  <c r="BJ370" i="45"/>
  <c r="Z370" i="45" s="1"/>
  <c r="BR369" i="45"/>
  <c r="Y369" i="45" s="1"/>
  <c r="BJ382" i="45"/>
  <c r="Z382" i="45" s="1"/>
  <c r="BJ371" i="45"/>
  <c r="Z371" i="45" s="1"/>
  <c r="BR384" i="45"/>
  <c r="Y384" i="45" s="1"/>
  <c r="BJ372" i="45"/>
  <c r="Z372" i="45" s="1"/>
  <c r="BJ375" i="45"/>
  <c r="Z375" i="45" s="1"/>
  <c r="BJ376" i="45"/>
  <c r="Z376" i="45" s="1"/>
  <c r="BR382" i="45"/>
  <c r="Y382" i="45" s="1"/>
  <c r="BJ377" i="45"/>
  <c r="Z377" i="45" s="1"/>
  <c r="BR381" i="45"/>
  <c r="Y381" i="45" s="1"/>
  <c r="DB56" i="71"/>
  <c r="DG56" i="71" s="1"/>
  <c r="AH56" i="71"/>
  <c r="DB57" i="71"/>
  <c r="AH57" i="71"/>
  <c r="CM57" i="71" s="1"/>
  <c r="BR371" i="45"/>
  <c r="Y371" i="45" s="1"/>
  <c r="BR379" i="45"/>
  <c r="Y379" i="45" s="1"/>
  <c r="BR378" i="45"/>
  <c r="Y378" i="45" s="1"/>
  <c r="BQ385" i="45"/>
  <c r="BR385" i="45" s="1"/>
  <c r="Y385" i="45" s="1"/>
  <c r="BR377" i="45"/>
  <c r="Y377" i="45" s="1"/>
  <c r="BR376" i="45"/>
  <c r="Y376" i="45" s="1"/>
  <c r="FV108" i="71"/>
  <c r="GF108" i="71"/>
  <c r="DN133" i="71"/>
  <c r="FF133" i="71" s="1"/>
  <c r="DL133" i="71"/>
  <c r="EZ376" i="71"/>
  <c r="CR376" i="71" s="1"/>
  <c r="U380" i="51" s="1"/>
  <c r="DM133" i="71"/>
  <c r="DN216" i="71"/>
  <c r="CL39" i="45"/>
  <c r="CL42" i="45"/>
  <c r="CL33" i="45"/>
  <c r="FN132" i="71"/>
  <c r="FO132" i="71" s="1"/>
  <c r="FP132" i="71" s="1"/>
  <c r="CL54" i="45"/>
  <c r="DG380" i="71"/>
  <c r="FH376" i="71"/>
  <c r="CO376" i="71" s="1"/>
  <c r="CL47" i="45"/>
  <c r="CL34" i="45"/>
  <c r="CL130" i="45"/>
  <c r="CL46" i="45"/>
  <c r="AP386" i="45"/>
  <c r="AQ386" i="45"/>
  <c r="CI50" i="72"/>
  <c r="DJ134" i="71"/>
  <c r="DO134" i="71" s="1"/>
  <c r="FV98" i="71"/>
  <c r="GF98" i="71"/>
  <c r="CO50" i="72"/>
  <c r="GF345" i="71"/>
  <c r="CL140" i="45"/>
  <c r="FV178" i="71"/>
  <c r="M50" i="45"/>
  <c r="F50" i="45"/>
  <c r="AJ50" i="45" s="1"/>
  <c r="AM50" i="45" s="1"/>
  <c r="BN369" i="45"/>
  <c r="X369" i="45" s="1"/>
  <c r="BN370" i="45"/>
  <c r="X370" i="45" s="1"/>
  <c r="BN371" i="45"/>
  <c r="X371" i="45" s="1"/>
  <c r="BN372" i="45"/>
  <c r="X372" i="45" s="1"/>
  <c r="BN373" i="45"/>
  <c r="X373" i="45" s="1"/>
  <c r="BN374" i="45"/>
  <c r="X374" i="45" s="1"/>
  <c r="BN375" i="45"/>
  <c r="X375" i="45" s="1"/>
  <c r="BN376" i="45"/>
  <c r="X376" i="45" s="1"/>
  <c r="BN378" i="45"/>
  <c r="X378" i="45" s="1"/>
  <c r="BN377" i="45"/>
  <c r="X377" i="45" s="1"/>
  <c r="BN379" i="45"/>
  <c r="X379" i="45" s="1"/>
  <c r="BN380" i="45"/>
  <c r="X380" i="45" s="1"/>
  <c r="BN382" i="45"/>
  <c r="X382" i="45" s="1"/>
  <c r="BN381" i="45"/>
  <c r="X381" i="45" s="1"/>
  <c r="BN383" i="45"/>
  <c r="X383" i="45" s="1"/>
  <c r="EX377" i="71"/>
  <c r="EY377" i="71" s="1"/>
  <c r="EZ377" i="71" s="1"/>
  <c r="CR377" i="71" s="1"/>
  <c r="M222" i="45"/>
  <c r="E51" i="45"/>
  <c r="E135" i="45"/>
  <c r="E389" i="45"/>
  <c r="F222" i="45"/>
  <c r="AJ222" i="45" s="1"/>
  <c r="AM222" i="45" s="1"/>
  <c r="DJ55" i="71"/>
  <c r="DL55" i="71" s="1"/>
  <c r="EU182" i="75"/>
  <c r="BX216" i="71"/>
  <c r="M388" i="45"/>
  <c r="F388" i="45"/>
  <c r="AJ388" i="45" s="1"/>
  <c r="AM388" i="45" s="1"/>
  <c r="DH218" i="71"/>
  <c r="DH219" i="71"/>
  <c r="FD51" i="71"/>
  <c r="CN51" i="71" s="1"/>
  <c r="FD31" i="71"/>
  <c r="FD35" i="71"/>
  <c r="FD22" i="71"/>
  <c r="FD30" i="71"/>
  <c r="FD20" i="71"/>
  <c r="FD29" i="71"/>
  <c r="FD24" i="71"/>
  <c r="FD32" i="71"/>
  <c r="FD27" i="71"/>
  <c r="FD23" i="71"/>
  <c r="FD15" i="71"/>
  <c r="FD34" i="71"/>
  <c r="FD25" i="71"/>
  <c r="FD36" i="71"/>
  <c r="CN36" i="71" s="1"/>
  <c r="FD26" i="71"/>
  <c r="FD16" i="71"/>
  <c r="FD28" i="71"/>
  <c r="FD18" i="71"/>
  <c r="FD19" i="71"/>
  <c r="FD21" i="71"/>
  <c r="FD33" i="71"/>
  <c r="FD17" i="71"/>
  <c r="FD38" i="71"/>
  <c r="CN38" i="71" s="1"/>
  <c r="FD37" i="71"/>
  <c r="CN37" i="71" s="1"/>
  <c r="FD39" i="71"/>
  <c r="CN39" i="71" s="1"/>
  <c r="FD40" i="71"/>
  <c r="CN40" i="71" s="1"/>
  <c r="FD41" i="71"/>
  <c r="CN41" i="71" s="1"/>
  <c r="FD42" i="71"/>
  <c r="CN42" i="71" s="1"/>
  <c r="FD43" i="71"/>
  <c r="CN43" i="71" s="1"/>
  <c r="FD44" i="71"/>
  <c r="CN44" i="71" s="1"/>
  <c r="FD45" i="71"/>
  <c r="CN45" i="71" s="1"/>
  <c r="FD46" i="71"/>
  <c r="CN46" i="71" s="1"/>
  <c r="FD47" i="71"/>
  <c r="CN47" i="71" s="1"/>
  <c r="FD48" i="71"/>
  <c r="CN48" i="71" s="1"/>
  <c r="FD49" i="71"/>
  <c r="CN49" i="71" s="1"/>
  <c r="FD50" i="71"/>
  <c r="CN50" i="71" s="1"/>
  <c r="DA136" i="71"/>
  <c r="DD136" i="71"/>
  <c r="CM136" i="71"/>
  <c r="AA136" i="71"/>
  <c r="AN136" i="71" s="1"/>
  <c r="DC136" i="71"/>
  <c r="W165" i="45"/>
  <c r="CG141" i="45" s="1"/>
  <c r="CG165" i="45" s="1"/>
  <c r="GX17" i="71"/>
  <c r="CT55" i="71"/>
  <c r="GV17" i="71" s="1"/>
  <c r="GG353" i="71"/>
  <c r="U379" i="51"/>
  <c r="CL58" i="45"/>
  <c r="BL47" i="45"/>
  <c r="BM47" i="45" s="1"/>
  <c r="GF96" i="71"/>
  <c r="FV96" i="71"/>
  <c r="GF343" i="71"/>
  <c r="FV175" i="71"/>
  <c r="CL128" i="45"/>
  <c r="CL40" i="45"/>
  <c r="CL119" i="45"/>
  <c r="DC380" i="71"/>
  <c r="DH380" i="71" s="1"/>
  <c r="DA380" i="71"/>
  <c r="DF380" i="71" s="1"/>
  <c r="AA380" i="71"/>
  <c r="AN380" i="71" s="1"/>
  <c r="DD380" i="71"/>
  <c r="AH380" i="71"/>
  <c r="CM380" i="71" s="1"/>
  <c r="CT380" i="71" s="1"/>
  <c r="GJ351" i="71" s="1"/>
  <c r="FD52" i="71"/>
  <c r="CN52" i="71" s="1"/>
  <c r="DB381" i="71"/>
  <c r="DD381" i="71"/>
  <c r="AA381" i="71"/>
  <c r="AN381" i="71" s="1"/>
  <c r="AH381" i="71"/>
  <c r="CM381" i="71" s="1"/>
  <c r="CT381" i="71" s="1"/>
  <c r="GJ352" i="71" s="1"/>
  <c r="DC381" i="71"/>
  <c r="DA381" i="71"/>
  <c r="DO54" i="71"/>
  <c r="DM54" i="71"/>
  <c r="EZ345" i="71"/>
  <c r="EZ360" i="71"/>
  <c r="CR360" i="71" s="1"/>
  <c r="EZ344" i="71"/>
  <c r="EZ348" i="71"/>
  <c r="EZ346" i="71"/>
  <c r="EZ343" i="71"/>
  <c r="EZ339" i="71"/>
  <c r="EZ349" i="71"/>
  <c r="EZ341" i="71"/>
  <c r="EZ342" i="71"/>
  <c r="EZ359" i="71"/>
  <c r="EZ347" i="71"/>
  <c r="EZ340" i="71"/>
  <c r="EZ362" i="71"/>
  <c r="CR362" i="71" s="1"/>
  <c r="EZ361" i="71"/>
  <c r="CR361" i="71" s="1"/>
  <c r="EZ364" i="71"/>
  <c r="CR364" i="71" s="1"/>
  <c r="EZ363" i="71"/>
  <c r="CR363" i="71" s="1"/>
  <c r="EZ365" i="71"/>
  <c r="CR365" i="71" s="1"/>
  <c r="EZ366" i="71"/>
  <c r="CR366" i="71" s="1"/>
  <c r="EZ367" i="71"/>
  <c r="CR367" i="71" s="1"/>
  <c r="EZ368" i="71"/>
  <c r="CR368" i="71" s="1"/>
  <c r="EZ369" i="71"/>
  <c r="CR369" i="71" s="1"/>
  <c r="EZ370" i="71"/>
  <c r="CR370" i="71" s="1"/>
  <c r="EZ372" i="71"/>
  <c r="CR372" i="71" s="1"/>
  <c r="EZ371" i="71"/>
  <c r="CR371" i="71" s="1"/>
  <c r="EZ374" i="71"/>
  <c r="CR374" i="71" s="1"/>
  <c r="EZ373" i="71"/>
  <c r="CR373" i="71" s="1"/>
  <c r="BN130" i="45"/>
  <c r="X130" i="45" s="1"/>
  <c r="BN98" i="45"/>
  <c r="BN109" i="45"/>
  <c r="BN102" i="45"/>
  <c r="BN113" i="45"/>
  <c r="BN111" i="45"/>
  <c r="BN95" i="45"/>
  <c r="BN106" i="45"/>
  <c r="BN97" i="45"/>
  <c r="BN100" i="45"/>
  <c r="BN105" i="45"/>
  <c r="BN104" i="45"/>
  <c r="BN110" i="45"/>
  <c r="BN101" i="45"/>
  <c r="BN114" i="45"/>
  <c r="BN94" i="45"/>
  <c r="BN108" i="45"/>
  <c r="BN103" i="45"/>
  <c r="BN107" i="45"/>
  <c r="BN99" i="45"/>
  <c r="BN96" i="45"/>
  <c r="BN112" i="45"/>
  <c r="BN115" i="45"/>
  <c r="X115" i="45" s="1"/>
  <c r="BN116" i="45"/>
  <c r="X116" i="45" s="1"/>
  <c r="BN118" i="45"/>
  <c r="X118" i="45" s="1"/>
  <c r="BN117" i="45"/>
  <c r="X117" i="45" s="1"/>
  <c r="BN119" i="45"/>
  <c r="X119" i="45" s="1"/>
  <c r="BN120" i="45"/>
  <c r="X120" i="45" s="1"/>
  <c r="BN121" i="45"/>
  <c r="X121" i="45" s="1"/>
  <c r="BN122" i="45"/>
  <c r="X122" i="45" s="1"/>
  <c r="BN123" i="45"/>
  <c r="X123" i="45" s="1"/>
  <c r="BN125" i="45"/>
  <c r="X125" i="45" s="1"/>
  <c r="BN124" i="45"/>
  <c r="X124" i="45" s="1"/>
  <c r="BN126" i="45"/>
  <c r="X126" i="45" s="1"/>
  <c r="BN127" i="45"/>
  <c r="X127" i="45" s="1"/>
  <c r="BN128" i="45"/>
  <c r="X128" i="45" s="1"/>
  <c r="GF93" i="71"/>
  <c r="FV93" i="71"/>
  <c r="GF342" i="71"/>
  <c r="CL127" i="45"/>
  <c r="FV176" i="71"/>
  <c r="Q85" i="72"/>
  <c r="FN53" i="71"/>
  <c r="FO53" i="71" s="1"/>
  <c r="FP53" i="71" s="1"/>
  <c r="AA57" i="71"/>
  <c r="AN57" i="71" s="1"/>
  <c r="DD57" i="71"/>
  <c r="DA57" i="71"/>
  <c r="DC57" i="71"/>
  <c r="CL32" i="45"/>
  <c r="CA34" i="45"/>
  <c r="O8" i="51"/>
  <c r="CL48" i="45"/>
  <c r="AI387" i="45"/>
  <c r="AL387" i="45" s="1"/>
  <c r="N387" i="45"/>
  <c r="W387" i="45" s="1"/>
  <c r="AB387" i="45"/>
  <c r="V24" i="51" s="1"/>
  <c r="FB132" i="71"/>
  <c r="FC132" i="71" s="1"/>
  <c r="FD132" i="71" s="1"/>
  <c r="CN132" i="71" s="1"/>
  <c r="GF344" i="71"/>
  <c r="FV174" i="71"/>
  <c r="EN215" i="71"/>
  <c r="FJ215" i="71" s="1"/>
  <c r="EI215" i="71"/>
  <c r="FB53" i="71"/>
  <c r="FC53" i="71" s="1"/>
  <c r="FD53" i="71" s="1"/>
  <c r="CN53" i="71" s="1"/>
  <c r="CL122" i="45"/>
  <c r="CL120" i="45"/>
  <c r="CL117" i="45"/>
  <c r="CL55" i="45"/>
  <c r="EB216" i="75"/>
  <c r="EF216" i="75"/>
  <c r="EJ216" i="75"/>
  <c r="FF132" i="71"/>
  <c r="FG132" i="71" s="1"/>
  <c r="FH132" i="71" s="1"/>
  <c r="CO132" i="71" s="1"/>
  <c r="FW109" i="71" s="1"/>
  <c r="FV177" i="71"/>
  <c r="FV107" i="71"/>
  <c r="GF107" i="71"/>
  <c r="GF341" i="71"/>
  <c r="FP345" i="71"/>
  <c r="FP346" i="71"/>
  <c r="FP339" i="71"/>
  <c r="FP344" i="71"/>
  <c r="FP340" i="71"/>
  <c r="FP341" i="71"/>
  <c r="FP342" i="71"/>
  <c r="FP349" i="71"/>
  <c r="FP347" i="71"/>
  <c r="FP348" i="71"/>
  <c r="FP343" i="71"/>
  <c r="FP359" i="71"/>
  <c r="FV106" i="71"/>
  <c r="GF106" i="71"/>
  <c r="GF95" i="71"/>
  <c r="FV95" i="71"/>
  <c r="GF351" i="71"/>
  <c r="GF340" i="71"/>
  <c r="CL57" i="45"/>
  <c r="CL81" i="45" s="1"/>
  <c r="BN129" i="45"/>
  <c r="X129" i="45" s="1"/>
  <c r="CL129" i="45"/>
  <c r="CL137" i="45"/>
  <c r="CL123" i="45"/>
  <c r="AP219" i="45"/>
  <c r="AN48" i="45"/>
  <c r="AQ48" i="45" s="1"/>
  <c r="CL138" i="45"/>
  <c r="FP109" i="71"/>
  <c r="FP99" i="71"/>
  <c r="FP108" i="71"/>
  <c r="FP111" i="71"/>
  <c r="FP96" i="71"/>
  <c r="FP95" i="71"/>
  <c r="FP106" i="71"/>
  <c r="FP98" i="71"/>
  <c r="FP105" i="71"/>
  <c r="FP107" i="71"/>
  <c r="FP114" i="71"/>
  <c r="FP110" i="71"/>
  <c r="FP112" i="71"/>
  <c r="FP100" i="71"/>
  <c r="FP101" i="71"/>
  <c r="FP94" i="71"/>
  <c r="FP113" i="71"/>
  <c r="FP103" i="71"/>
  <c r="FP102" i="71"/>
  <c r="FP104" i="71"/>
  <c r="FP97" i="71"/>
  <c r="FP115" i="71"/>
  <c r="FP116" i="71"/>
  <c r="FP118" i="71"/>
  <c r="FP117" i="71"/>
  <c r="FP119" i="71"/>
  <c r="FP121" i="71"/>
  <c r="FP120" i="71"/>
  <c r="FP122" i="71"/>
  <c r="FP123" i="71"/>
  <c r="FP124" i="71"/>
  <c r="FP125" i="71"/>
  <c r="FP127" i="71"/>
  <c r="FP126" i="71"/>
  <c r="FP128" i="71"/>
  <c r="FP129" i="71"/>
  <c r="AI49" i="45"/>
  <c r="AL49" i="45" s="1"/>
  <c r="AN49" i="45" s="1"/>
  <c r="AP49" i="45" s="1"/>
  <c r="N49" i="45"/>
  <c r="W49" i="45" s="1"/>
  <c r="CG49" i="45" s="1"/>
  <c r="AB49" i="45"/>
  <c r="CL49" i="45" s="1"/>
  <c r="F54" i="72"/>
  <c r="BL54" i="72"/>
  <c r="BO54" i="72" s="1"/>
  <c r="BM54" i="72"/>
  <c r="BP54" i="72" s="1"/>
  <c r="FV104" i="71"/>
  <c r="GF104" i="71"/>
  <c r="FV92" i="71"/>
  <c r="GF92" i="71"/>
  <c r="GF352" i="71"/>
  <c r="GF339" i="71"/>
  <c r="CL36" i="45"/>
  <c r="CL38" i="45"/>
  <c r="CL31" i="45"/>
  <c r="DD135" i="71"/>
  <c r="AA135" i="71"/>
  <c r="AN135" i="71" s="1"/>
  <c r="DC135" i="71"/>
  <c r="DA135" i="71"/>
  <c r="DL216" i="71"/>
  <c r="FV94" i="71"/>
  <c r="GF94" i="71"/>
  <c r="GF103" i="71"/>
  <c r="FV103" i="71"/>
  <c r="CL126" i="45"/>
  <c r="GF350" i="71"/>
  <c r="GF338" i="71"/>
  <c r="CL224" i="45"/>
  <c r="CL204" i="45"/>
  <c r="CL217" i="45"/>
  <c r="CL205" i="45"/>
  <c r="CL212" i="45"/>
  <c r="CL211" i="45"/>
  <c r="CL207" i="45"/>
  <c r="CL225" i="45"/>
  <c r="CL215" i="45"/>
  <c r="CL209" i="45"/>
  <c r="CL208" i="45"/>
  <c r="CL216" i="45"/>
  <c r="CL218" i="45"/>
  <c r="CL214" i="45"/>
  <c r="CL229" i="45"/>
  <c r="CL226" i="45"/>
  <c r="CL228" i="45"/>
  <c r="CL252" i="45" s="1"/>
  <c r="CL203" i="45"/>
  <c r="CL227" i="45"/>
  <c r="CL206" i="45"/>
  <c r="CL202" i="45"/>
  <c r="CL213" i="45"/>
  <c r="CL210" i="45"/>
  <c r="BM80" i="45"/>
  <c r="BN46" i="45" s="1"/>
  <c r="X46" i="45" s="1"/>
  <c r="CL44" i="45"/>
  <c r="BA51" i="72"/>
  <c r="BD51" i="72" s="1"/>
  <c r="DO378" i="71"/>
  <c r="DM378" i="71"/>
  <c r="CL41" i="45"/>
  <c r="CL118" i="45"/>
  <c r="FP131" i="71"/>
  <c r="DN378" i="71"/>
  <c r="DJ379" i="71"/>
  <c r="DL379" i="71" s="1"/>
  <c r="FV97" i="71"/>
  <c r="GF97" i="71"/>
  <c r="GF105" i="71"/>
  <c r="FV105" i="71"/>
  <c r="CA206" i="45"/>
  <c r="CL220" i="45"/>
  <c r="FV102" i="71"/>
  <c r="GF102" i="71"/>
  <c r="GF349" i="71"/>
  <c r="GF353" i="71"/>
  <c r="BM131" i="45"/>
  <c r="BN131" i="45" s="1"/>
  <c r="X131" i="45" s="1"/>
  <c r="CL43" i="45"/>
  <c r="FU187" i="71"/>
  <c r="CT218" i="71"/>
  <c r="FB377" i="71"/>
  <c r="FC377" i="71" s="1"/>
  <c r="FD377" i="71" s="1"/>
  <c r="CN377" i="71" s="1"/>
  <c r="CL37" i="45"/>
  <c r="CW215" i="75"/>
  <c r="CT215" i="75"/>
  <c r="CL45" i="45"/>
  <c r="CL124" i="45"/>
  <c r="CL121" i="45"/>
  <c r="DA56" i="71"/>
  <c r="DD56" i="71"/>
  <c r="CM56" i="71"/>
  <c r="AA56" i="71"/>
  <c r="AN56" i="71" s="1"/>
  <c r="DC56" i="71"/>
  <c r="H53" i="72"/>
  <c r="BV53" i="72" s="1"/>
  <c r="G53" i="72"/>
  <c r="AW53" i="72" s="1"/>
  <c r="AZ53" i="72" s="1"/>
  <c r="FV101" i="71"/>
  <c r="GF101" i="71"/>
  <c r="GF348" i="71"/>
  <c r="CL132" i="45"/>
  <c r="CA118" i="45"/>
  <c r="O126" i="51"/>
  <c r="CL53" i="45"/>
  <c r="CL116" i="45"/>
  <c r="DF218" i="71"/>
  <c r="DF219" i="71"/>
  <c r="EG214" i="75"/>
  <c r="EH214" i="75" s="1"/>
  <c r="BV214" i="75" s="1"/>
  <c r="FF377" i="71"/>
  <c r="FG377" i="71" s="1"/>
  <c r="FH377" i="71" s="1"/>
  <c r="CO377" i="71" s="1"/>
  <c r="AV52" i="72"/>
  <c r="AY52" i="72" s="1"/>
  <c r="BA52" i="72" s="1"/>
  <c r="BD52" i="72" s="1"/>
  <c r="Q52" i="72"/>
  <c r="EC202" i="75"/>
  <c r="FK200" i="71"/>
  <c r="FH375" i="71"/>
  <c r="CO375" i="71" s="1"/>
  <c r="FH340" i="71"/>
  <c r="FH344" i="71"/>
  <c r="FH343" i="71"/>
  <c r="FH342" i="71"/>
  <c r="FH345" i="71"/>
  <c r="FH346" i="71"/>
  <c r="FH347" i="71"/>
  <c r="FH341" i="71"/>
  <c r="FH360" i="71"/>
  <c r="CO360" i="71" s="1"/>
  <c r="FH349" i="71"/>
  <c r="FH339" i="71"/>
  <c r="FH359" i="71"/>
  <c r="FH348" i="71"/>
  <c r="FH361" i="71"/>
  <c r="CO361" i="71" s="1"/>
  <c r="FH362" i="71"/>
  <c r="CO362" i="71" s="1"/>
  <c r="FH363" i="71"/>
  <c r="CO363" i="71" s="1"/>
  <c r="FH364" i="71"/>
  <c r="CO364" i="71" s="1"/>
  <c r="FH365" i="71"/>
  <c r="CO365" i="71" s="1"/>
  <c r="FH366" i="71"/>
  <c r="CO366" i="71" s="1"/>
  <c r="FH367" i="71"/>
  <c r="CO367" i="71" s="1"/>
  <c r="FH368" i="71"/>
  <c r="CO368" i="71" s="1"/>
  <c r="FH369" i="71"/>
  <c r="CO369" i="71" s="1"/>
  <c r="FH370" i="71"/>
  <c r="CO370" i="71" s="1"/>
  <c r="FH371" i="71"/>
  <c r="CO371" i="71" s="1"/>
  <c r="FH372" i="71"/>
  <c r="CO372" i="71" s="1"/>
  <c r="FH373" i="71"/>
  <c r="CO373" i="71" s="1"/>
  <c r="FH374" i="71"/>
  <c r="CO374" i="71" s="1"/>
  <c r="AQ220" i="45"/>
  <c r="BL220" i="45" s="1"/>
  <c r="FU111" i="71"/>
  <c r="GL104" i="71"/>
  <c r="CT134" i="71"/>
  <c r="GJ104" i="71" s="1"/>
  <c r="FV100" i="71"/>
  <c r="GF100" i="71"/>
  <c r="GF347" i="71"/>
  <c r="W132" i="45"/>
  <c r="O53" i="72"/>
  <c r="BI53" i="72" s="1"/>
  <c r="BJ53" i="72" s="1"/>
  <c r="FV179" i="71"/>
  <c r="CL141" i="45"/>
  <c r="CL165" i="45" s="1"/>
  <c r="E55" i="72"/>
  <c r="AI221" i="45"/>
  <c r="AL221" i="45" s="1"/>
  <c r="AN221" i="45" s="1"/>
  <c r="AP221" i="45" s="1"/>
  <c r="N221" i="45"/>
  <c r="W221" i="45" s="1"/>
  <c r="CG221" i="45" s="1"/>
  <c r="AB221" i="45"/>
  <c r="M223" i="45"/>
  <c r="E390" i="45"/>
  <c r="E136" i="45"/>
  <c r="E52" i="45"/>
  <c r="F223" i="45"/>
  <c r="AJ223" i="45" s="1"/>
  <c r="EK214" i="75"/>
  <c r="EL214" i="75" s="1"/>
  <c r="BW214" i="75" s="1"/>
  <c r="FV183" i="71"/>
  <c r="FJ377" i="71"/>
  <c r="FK377" i="71" s="1"/>
  <c r="FU186" i="71"/>
  <c r="CT217" i="71"/>
  <c r="CL56" i="45"/>
  <c r="CL125" i="45"/>
  <c r="AQ132" i="45"/>
  <c r="BL132" i="45" s="1"/>
  <c r="FF215" i="71"/>
  <c r="FG215" i="71" s="1"/>
  <c r="FH215" i="71" s="1"/>
  <c r="CO215" i="71" s="1"/>
  <c r="FW184" i="71" s="1"/>
  <c r="FB215" i="71"/>
  <c r="FC215" i="71" s="1"/>
  <c r="FD215" i="71" s="1"/>
  <c r="CN215" i="71" s="1"/>
  <c r="FN215" i="71"/>
  <c r="FO215" i="71" s="1"/>
  <c r="FP215" i="71" s="1"/>
  <c r="CL142" i="45"/>
  <c r="GF99" i="71"/>
  <c r="FV99" i="71"/>
  <c r="CS50" i="72"/>
  <c r="GF346" i="71"/>
  <c r="CL115" i="45"/>
  <c r="FV180" i="71"/>
  <c r="ET182" i="75"/>
  <c r="CD213" i="75"/>
  <c r="M134" i="45"/>
  <c r="F134" i="45"/>
  <c r="AJ134" i="45" s="1"/>
  <c r="AM134" i="45" s="1"/>
  <c r="BN384" i="45"/>
  <c r="X384" i="45" s="1"/>
  <c r="DJ217" i="71"/>
  <c r="DN217" i="71" s="1"/>
  <c r="FV182" i="71"/>
  <c r="AI133" i="45"/>
  <c r="AL133" i="45" s="1"/>
  <c r="AN133" i="45" s="1"/>
  <c r="AP133" i="45" s="1"/>
  <c r="N133" i="45"/>
  <c r="AB133" i="45"/>
  <c r="CL219" i="45"/>
  <c r="CL131" i="45"/>
  <c r="K76" i="75"/>
  <c r="K77" i="75"/>
  <c r="K75" i="75"/>
  <c r="J77" i="75"/>
  <c r="J76" i="75"/>
  <c r="J75" i="75"/>
  <c r="J74" i="75"/>
  <c r="J72" i="75"/>
  <c r="J71" i="75"/>
  <c r="J70" i="75"/>
  <c r="J69" i="75"/>
  <c r="J67" i="75"/>
  <c r="J66" i="75"/>
  <c r="K74" i="75"/>
  <c r="K73" i="75"/>
  <c r="K72" i="75"/>
  <c r="K71" i="75"/>
  <c r="K70" i="75"/>
  <c r="K69" i="75"/>
  <c r="K68" i="75"/>
  <c r="K67" i="75"/>
  <c r="K66" i="75"/>
  <c r="FB133" i="71" l="1"/>
  <c r="FC133" i="71" s="1"/>
  <c r="FD133" i="71" s="1"/>
  <c r="CN133" i="71" s="1"/>
  <c r="FN133" i="71"/>
  <c r="FO133" i="71" s="1"/>
  <c r="FP133" i="71" s="1"/>
  <c r="BP386" i="45"/>
  <c r="BQ386" i="45" s="1"/>
  <c r="BR386" i="45" s="1"/>
  <c r="Y386" i="45" s="1"/>
  <c r="AD385" i="45"/>
  <c r="W22" i="51" s="1"/>
  <c r="J33" i="77"/>
  <c r="DN55" i="71"/>
  <c r="DG135" i="71"/>
  <c r="DG57" i="71"/>
  <c r="DM134" i="71"/>
  <c r="DG136" i="71"/>
  <c r="AA385" i="45"/>
  <c r="DG137" i="71"/>
  <c r="DG58" i="71"/>
  <c r="AD52" i="72"/>
  <c r="AI52" i="72" s="1"/>
  <c r="CG125" i="45"/>
  <c r="GG354" i="71"/>
  <c r="FG133" i="71"/>
  <c r="FH133" i="71" s="1"/>
  <c r="CO133" i="71" s="1"/>
  <c r="FW110" i="71" s="1"/>
  <c r="DN134" i="71"/>
  <c r="AP48" i="45"/>
  <c r="BL48" i="45" s="1"/>
  <c r="BM48" i="45" s="1"/>
  <c r="BN48" i="45" s="1"/>
  <c r="X48" i="45" s="1"/>
  <c r="CG115" i="45"/>
  <c r="CG121" i="45"/>
  <c r="CG117" i="45"/>
  <c r="CG123" i="45"/>
  <c r="CG129" i="45"/>
  <c r="CG139" i="45"/>
  <c r="CG128" i="45"/>
  <c r="CG122" i="45"/>
  <c r="CG138" i="45"/>
  <c r="CG120" i="45"/>
  <c r="CG119" i="45"/>
  <c r="CG124" i="45"/>
  <c r="BM132" i="45"/>
  <c r="BN132" i="45" s="1"/>
  <c r="X132" i="45" s="1"/>
  <c r="O165" i="51" s="1"/>
  <c r="CG132" i="45"/>
  <c r="CG142" i="45"/>
  <c r="CG130" i="45"/>
  <c r="EX378" i="71"/>
  <c r="EY378" i="71" s="1"/>
  <c r="EZ378" i="71" s="1"/>
  <c r="CR378" i="71" s="1"/>
  <c r="GG356" i="71" s="1"/>
  <c r="CG116" i="45"/>
  <c r="CG118" i="45"/>
  <c r="CG131" i="45"/>
  <c r="FB54" i="71"/>
  <c r="FC54" i="71" s="1"/>
  <c r="FD54" i="71" s="1"/>
  <c r="CN54" i="71" s="1"/>
  <c r="AM223" i="45"/>
  <c r="AM224" i="45"/>
  <c r="N82" i="51"/>
  <c r="J394" i="75"/>
  <c r="R75" i="75"/>
  <c r="J233" i="75"/>
  <c r="J154" i="75"/>
  <c r="J314" i="75"/>
  <c r="N75" i="75"/>
  <c r="J34" i="77"/>
  <c r="DH56" i="71"/>
  <c r="AD25" i="72"/>
  <c r="AI25" i="72" s="1"/>
  <c r="AD35" i="72"/>
  <c r="AI35" i="72" s="1"/>
  <c r="AD23" i="72"/>
  <c r="AI23" i="72" s="1"/>
  <c r="AD29" i="72"/>
  <c r="AI29" i="72" s="1"/>
  <c r="AD17" i="72"/>
  <c r="AI17" i="72" s="1"/>
  <c r="AD18" i="72"/>
  <c r="AI18" i="72" s="1"/>
  <c r="AD22" i="72"/>
  <c r="AI22" i="72" s="1"/>
  <c r="AD33" i="72"/>
  <c r="AI33" i="72" s="1"/>
  <c r="AD32" i="72"/>
  <c r="AI32" i="72" s="1"/>
  <c r="AD20" i="72"/>
  <c r="AI20" i="72" s="1"/>
  <c r="AD21" i="72"/>
  <c r="AI21" i="72" s="1"/>
  <c r="AD31" i="72"/>
  <c r="AI31" i="72" s="1"/>
  <c r="AD28" i="72"/>
  <c r="AI28" i="72" s="1"/>
  <c r="AD16" i="72"/>
  <c r="AI16" i="72" s="1"/>
  <c r="AD30" i="72"/>
  <c r="AI30" i="72" s="1"/>
  <c r="AD15" i="72"/>
  <c r="AI15" i="72" s="1"/>
  <c r="AD19" i="72"/>
  <c r="AI19" i="72" s="1"/>
  <c r="AD27" i="72"/>
  <c r="AI27" i="72" s="1"/>
  <c r="AD26" i="72"/>
  <c r="AI26" i="72" s="1"/>
  <c r="AD24" i="72"/>
  <c r="AI24" i="72" s="1"/>
  <c r="AD34" i="72"/>
  <c r="AI34" i="72" s="1"/>
  <c r="AD36" i="72"/>
  <c r="AI36" i="72" s="1"/>
  <c r="AD37" i="72"/>
  <c r="AI37" i="72" s="1"/>
  <c r="AD40" i="72"/>
  <c r="AI40" i="72" s="1"/>
  <c r="AD43" i="72"/>
  <c r="AI43" i="72" s="1"/>
  <c r="AD39" i="72"/>
  <c r="AI39" i="72" s="1"/>
  <c r="AD38" i="72"/>
  <c r="AI38" i="72" s="1"/>
  <c r="AD42" i="72"/>
  <c r="AI42" i="72" s="1"/>
  <c r="AD41" i="72"/>
  <c r="AI41" i="72" s="1"/>
  <c r="AD78" i="72"/>
  <c r="AI78" i="72" s="1"/>
  <c r="AD63" i="72"/>
  <c r="AI63" i="72" s="1"/>
  <c r="AD58" i="72"/>
  <c r="AI58" i="72" s="1"/>
  <c r="AD62" i="72"/>
  <c r="AI62" i="72" s="1"/>
  <c r="AD61" i="72"/>
  <c r="AI61" i="72" s="1"/>
  <c r="AD60" i="72"/>
  <c r="AI60" i="72" s="1"/>
  <c r="AD79" i="72"/>
  <c r="AI79" i="72" s="1"/>
  <c r="AD59" i="72"/>
  <c r="AI59" i="72" s="1"/>
  <c r="AD80" i="72"/>
  <c r="AI80" i="72" s="1"/>
  <c r="AD44" i="72"/>
  <c r="AI44" i="72" s="1"/>
  <c r="AD81" i="72"/>
  <c r="AI81" i="72" s="1"/>
  <c r="AD45" i="72"/>
  <c r="AI45" i="72" s="1"/>
  <c r="AD83" i="72"/>
  <c r="AI83" i="72" s="1"/>
  <c r="AD82" i="72"/>
  <c r="AI82" i="72" s="1"/>
  <c r="AD46" i="72"/>
  <c r="AI46" i="72" s="1"/>
  <c r="AD47" i="72"/>
  <c r="AI47" i="72" s="1"/>
  <c r="AD48" i="72"/>
  <c r="AI48" i="72" s="1"/>
  <c r="AD49" i="72"/>
  <c r="AI49" i="72" s="1"/>
  <c r="AD50" i="72"/>
  <c r="AI50" i="72" s="1"/>
  <c r="U372" i="51"/>
  <c r="GG346" i="71"/>
  <c r="GF21" i="71"/>
  <c r="U381" i="51"/>
  <c r="GG355" i="71"/>
  <c r="AD372" i="45"/>
  <c r="W9" i="51" s="1"/>
  <c r="AA372" i="45"/>
  <c r="J395" i="75"/>
  <c r="J315" i="75"/>
  <c r="R76" i="75"/>
  <c r="J234" i="75"/>
  <c r="J155" i="75"/>
  <c r="N76" i="75"/>
  <c r="EC203" i="75"/>
  <c r="U371" i="51"/>
  <c r="GG345" i="71"/>
  <c r="DF381" i="71"/>
  <c r="DF382" i="71"/>
  <c r="FU113" i="71"/>
  <c r="GL106" i="71"/>
  <c r="CT136" i="71"/>
  <c r="GJ106" i="71" s="1"/>
  <c r="GF20" i="71"/>
  <c r="DO55" i="71"/>
  <c r="DM55" i="71"/>
  <c r="AD383" i="45"/>
  <c r="W20" i="51" s="1"/>
  <c r="AA383" i="45"/>
  <c r="AD371" i="45"/>
  <c r="W8" i="51" s="1"/>
  <c r="AA371" i="45"/>
  <c r="DL134" i="71"/>
  <c r="K313" i="75"/>
  <c r="Y313" i="75" s="1"/>
  <c r="AL313" i="75" s="1"/>
  <c r="BE313" i="75" s="1"/>
  <c r="S74" i="75"/>
  <c r="K232" i="75"/>
  <c r="Y232" i="75" s="1"/>
  <c r="AL232" i="75" s="1"/>
  <c r="BE232" i="75" s="1"/>
  <c r="K153" i="75"/>
  <c r="K393" i="75"/>
  <c r="Y74" i="75"/>
  <c r="AL74" i="75" s="1"/>
  <c r="BE74" i="75" s="1"/>
  <c r="J316" i="75"/>
  <c r="J156" i="75"/>
  <c r="J235" i="75"/>
  <c r="R77" i="75"/>
  <c r="N77" i="75"/>
  <c r="DL217" i="71"/>
  <c r="F55" i="72"/>
  <c r="BL55" i="72"/>
  <c r="BO55" i="72" s="1"/>
  <c r="BM55" i="72"/>
  <c r="BP55" i="72" s="1"/>
  <c r="GX18" i="71"/>
  <c r="CT56" i="71"/>
  <c r="GV18" i="71" s="1"/>
  <c r="GG344" i="71"/>
  <c r="U370" i="51"/>
  <c r="DH381" i="71"/>
  <c r="DH382" i="71"/>
  <c r="GF19" i="71"/>
  <c r="GF15" i="71"/>
  <c r="AD381" i="45"/>
  <c r="W18" i="51" s="1"/>
  <c r="AA381" i="45"/>
  <c r="AD370" i="45"/>
  <c r="W7" i="51" s="1"/>
  <c r="AA370" i="45"/>
  <c r="S73" i="75"/>
  <c r="AR73" i="75" s="1"/>
  <c r="K152" i="75"/>
  <c r="K392" i="75"/>
  <c r="K312" i="75"/>
  <c r="K231" i="75"/>
  <c r="Y73" i="75"/>
  <c r="AL73" i="75" s="1"/>
  <c r="BE73" i="75" s="1"/>
  <c r="J224" i="75"/>
  <c r="J145" i="75"/>
  <c r="R66" i="75"/>
  <c r="J305" i="75"/>
  <c r="J385" i="75"/>
  <c r="N66" i="75"/>
  <c r="DO217" i="71"/>
  <c r="DM217" i="71"/>
  <c r="CA35" i="45"/>
  <c r="O9" i="51"/>
  <c r="FV109" i="71"/>
  <c r="GF109" i="71"/>
  <c r="DH57" i="71"/>
  <c r="DH58" i="71"/>
  <c r="U369" i="51"/>
  <c r="GG343" i="71"/>
  <c r="DF136" i="71"/>
  <c r="DF137" i="71"/>
  <c r="GF18" i="71"/>
  <c r="CG140" i="45"/>
  <c r="AD382" i="45"/>
  <c r="W19" i="51" s="1"/>
  <c r="AA382" i="45"/>
  <c r="AD369" i="45"/>
  <c r="W6" i="51" s="1"/>
  <c r="AA369" i="45"/>
  <c r="AQ49" i="45"/>
  <c r="BL49" i="45" s="1"/>
  <c r="BL386" i="45"/>
  <c r="BM386" i="45" s="1"/>
  <c r="BN386" i="45" s="1"/>
  <c r="X386" i="45" s="1"/>
  <c r="BH386" i="45"/>
  <c r="BI386" i="45" s="1"/>
  <c r="BJ386" i="45" s="1"/>
  <c r="Z386" i="45" s="1"/>
  <c r="J146" i="75"/>
  <c r="R67" i="75"/>
  <c r="AQ67" i="75" s="1"/>
  <c r="J225" i="75"/>
  <c r="J386" i="75"/>
  <c r="J306" i="75"/>
  <c r="N67" i="75"/>
  <c r="AD384" i="45"/>
  <c r="W21" i="51" s="1"/>
  <c r="AA384" i="45"/>
  <c r="BC52" i="72"/>
  <c r="J32" i="77"/>
  <c r="DF56" i="71"/>
  <c r="GF355" i="71"/>
  <c r="BN351" i="45"/>
  <c r="BN353" i="45"/>
  <c r="BN363" i="45"/>
  <c r="BN365" i="45"/>
  <c r="BN10" i="45"/>
  <c r="BN20" i="45"/>
  <c r="BN367" i="45"/>
  <c r="BN23" i="45"/>
  <c r="BN29" i="45"/>
  <c r="BN364" i="45"/>
  <c r="BN359" i="45"/>
  <c r="BN27" i="45"/>
  <c r="BN11" i="45"/>
  <c r="BN24" i="45"/>
  <c r="BN13" i="45"/>
  <c r="BN355" i="45"/>
  <c r="BN16" i="45"/>
  <c r="BN350" i="45"/>
  <c r="BN21" i="45"/>
  <c r="BN362" i="45"/>
  <c r="BN354" i="45"/>
  <c r="BN360" i="45"/>
  <c r="BN15" i="45"/>
  <c r="BN366" i="45"/>
  <c r="BN368" i="45"/>
  <c r="BN25" i="45"/>
  <c r="BN348" i="45"/>
  <c r="BN18" i="45"/>
  <c r="BN28" i="45"/>
  <c r="BN356" i="45"/>
  <c r="BN26" i="45"/>
  <c r="BN30" i="45"/>
  <c r="BN357" i="45"/>
  <c r="BN358" i="45"/>
  <c r="BN352" i="45"/>
  <c r="BN17" i="45"/>
  <c r="BN361" i="45"/>
  <c r="BN22" i="45"/>
  <c r="BN12" i="45"/>
  <c r="BN349" i="45"/>
  <c r="BN14" i="45"/>
  <c r="BN19" i="45"/>
  <c r="BN31" i="45"/>
  <c r="X31" i="45" s="1"/>
  <c r="BN32" i="45"/>
  <c r="X32" i="45" s="1"/>
  <c r="BN33" i="45"/>
  <c r="X33" i="45" s="1"/>
  <c r="BN35" i="45"/>
  <c r="X35" i="45" s="1"/>
  <c r="BN34" i="45"/>
  <c r="X34" i="45" s="1"/>
  <c r="BN36" i="45"/>
  <c r="X36" i="45" s="1"/>
  <c r="BN37" i="45"/>
  <c r="X37" i="45" s="1"/>
  <c r="BN38" i="45"/>
  <c r="X38" i="45" s="1"/>
  <c r="BN39" i="45"/>
  <c r="X39" i="45" s="1"/>
  <c r="BN40" i="45"/>
  <c r="X40" i="45" s="1"/>
  <c r="BN42" i="45"/>
  <c r="X42" i="45" s="1"/>
  <c r="BN41" i="45"/>
  <c r="X41" i="45" s="1"/>
  <c r="BN43" i="45"/>
  <c r="X43" i="45" s="1"/>
  <c r="BN44" i="45"/>
  <c r="X44" i="45" s="1"/>
  <c r="BN45" i="45"/>
  <c r="X45" i="45" s="1"/>
  <c r="FF216" i="71"/>
  <c r="FG216" i="71" s="1"/>
  <c r="FH216" i="71" s="1"/>
  <c r="CO216" i="71" s="1"/>
  <c r="FW185" i="71" s="1"/>
  <c r="FB216" i="71"/>
  <c r="FC216" i="71" s="1"/>
  <c r="FD216" i="71" s="1"/>
  <c r="CN216" i="71" s="1"/>
  <c r="FN216" i="71"/>
  <c r="FO216" i="71" s="1"/>
  <c r="FP216" i="71" s="1"/>
  <c r="GM25" i="71"/>
  <c r="GF32" i="71"/>
  <c r="GX19" i="71"/>
  <c r="CT57" i="71"/>
  <c r="GV19" i="71" s="1"/>
  <c r="U367" i="51"/>
  <c r="GG341" i="71"/>
  <c r="FF54" i="71"/>
  <c r="FG54" i="71" s="1"/>
  <c r="FH54" i="71" s="1"/>
  <c r="CO54" i="71" s="1"/>
  <c r="GM22" i="71"/>
  <c r="GF29" i="71"/>
  <c r="GF16" i="71"/>
  <c r="GM23" i="71"/>
  <c r="GF30" i="71"/>
  <c r="CG127" i="45"/>
  <c r="AD380" i="45"/>
  <c r="W17" i="51" s="1"/>
  <c r="AA380" i="45"/>
  <c r="FB378" i="71"/>
  <c r="FC378" i="71" s="1"/>
  <c r="FD378" i="71" s="1"/>
  <c r="CN378" i="71" s="1"/>
  <c r="K307" i="75"/>
  <c r="K226" i="75"/>
  <c r="Y226" i="75" s="1"/>
  <c r="AL226" i="75" s="1"/>
  <c r="BE226" i="75" s="1"/>
  <c r="K147" i="75"/>
  <c r="K387" i="75"/>
  <c r="Y387" i="75" s="1"/>
  <c r="S68" i="75"/>
  <c r="AR68" i="75" s="1"/>
  <c r="Y68" i="75"/>
  <c r="AL68" i="75" s="1"/>
  <c r="BE68" i="75" s="1"/>
  <c r="K388" i="75"/>
  <c r="Y388" i="75" s="1"/>
  <c r="K308" i="75"/>
  <c r="K148" i="75"/>
  <c r="K227" i="75"/>
  <c r="S69" i="75"/>
  <c r="Y69" i="75"/>
  <c r="AL69" i="75" s="1"/>
  <c r="BE69" i="75" s="1"/>
  <c r="CA119" i="45"/>
  <c r="O127" i="51"/>
  <c r="CL133" i="45"/>
  <c r="BX217" i="71"/>
  <c r="EU183" i="75"/>
  <c r="O54" i="72"/>
  <c r="BI54" i="72" s="1"/>
  <c r="BJ54" i="72" s="1"/>
  <c r="W133" i="45"/>
  <c r="CG133" i="45" s="1"/>
  <c r="AQ133" i="45"/>
  <c r="BL133" i="45" s="1"/>
  <c r="BM133" i="45" s="1"/>
  <c r="BN133" i="45" s="1"/>
  <c r="X133" i="45" s="1"/>
  <c r="DN379" i="71"/>
  <c r="DO379" i="71"/>
  <c r="DF57" i="71"/>
  <c r="DF58" i="71"/>
  <c r="O163" i="51"/>
  <c r="U368" i="51"/>
  <c r="GG342" i="71"/>
  <c r="FN54" i="71"/>
  <c r="FO54" i="71" s="1"/>
  <c r="FP54" i="71" s="1"/>
  <c r="GF28" i="71"/>
  <c r="GM21" i="71"/>
  <c r="GF17" i="71"/>
  <c r="AD379" i="45"/>
  <c r="W16" i="51" s="1"/>
  <c r="AA379" i="45"/>
  <c r="AI50" i="45"/>
  <c r="AL50" i="45" s="1"/>
  <c r="AB50" i="45"/>
  <c r="N50" i="45"/>
  <c r="W50" i="45" s="1"/>
  <c r="CG50" i="45" s="1"/>
  <c r="FF378" i="71"/>
  <c r="FG378" i="71" s="1"/>
  <c r="FH378" i="71" s="1"/>
  <c r="CO378" i="71" s="1"/>
  <c r="AI134" i="45"/>
  <c r="AL134" i="45" s="1"/>
  <c r="AN134" i="45" s="1"/>
  <c r="AP134" i="45" s="1"/>
  <c r="N134" i="45"/>
  <c r="AB134" i="45"/>
  <c r="AI223" i="45"/>
  <c r="E57" i="72"/>
  <c r="N223" i="45"/>
  <c r="W223" i="45" s="1"/>
  <c r="CG223" i="45" s="1"/>
  <c r="AB223" i="45"/>
  <c r="CD214" i="75"/>
  <c r="ET183" i="75"/>
  <c r="GG351" i="71"/>
  <c r="U377" i="51"/>
  <c r="GG339" i="71"/>
  <c r="U365" i="51"/>
  <c r="DG381" i="71"/>
  <c r="DG382" i="71"/>
  <c r="GF27" i="71"/>
  <c r="GM20" i="71"/>
  <c r="AD377" i="45"/>
  <c r="W14" i="51" s="1"/>
  <c r="AA377" i="45"/>
  <c r="AN387" i="45"/>
  <c r="AQ387" i="45" s="1"/>
  <c r="FJ378" i="71"/>
  <c r="FK378" i="71" s="1"/>
  <c r="K154" i="75"/>
  <c r="K233" i="75"/>
  <c r="K394" i="75"/>
  <c r="Y394" i="75" s="1"/>
  <c r="K314" i="75"/>
  <c r="S75" i="75"/>
  <c r="Y75" i="75"/>
  <c r="AL75" i="75" s="1"/>
  <c r="BE75" i="75" s="1"/>
  <c r="J228" i="75"/>
  <c r="J149" i="75"/>
  <c r="R70" i="75"/>
  <c r="J309" i="75"/>
  <c r="J389" i="75"/>
  <c r="N70" i="75"/>
  <c r="M52" i="45"/>
  <c r="F52" i="45"/>
  <c r="AJ52" i="45" s="1"/>
  <c r="DJ219" i="71"/>
  <c r="DL219" i="71" s="1"/>
  <c r="FV110" i="71"/>
  <c r="GF110" i="71"/>
  <c r="DM379" i="71"/>
  <c r="BC51" i="72"/>
  <c r="GG352" i="71"/>
  <c r="U378" i="51"/>
  <c r="U366" i="51"/>
  <c r="GG340" i="71"/>
  <c r="U364" i="51"/>
  <c r="GG338" i="71"/>
  <c r="GF31" i="71"/>
  <c r="GM24" i="71"/>
  <c r="GF26" i="71"/>
  <c r="GM19" i="71"/>
  <c r="AI222" i="45"/>
  <c r="AL222" i="45" s="1"/>
  <c r="AN222" i="45" s="1"/>
  <c r="AP222" i="45" s="1"/>
  <c r="AB222" i="45"/>
  <c r="E56" i="72"/>
  <c r="N222" i="45"/>
  <c r="W222" i="45" s="1"/>
  <c r="CG222" i="45" s="1"/>
  <c r="AD378" i="45"/>
  <c r="W15" i="51" s="1"/>
  <c r="AA378" i="45"/>
  <c r="FN378" i="71"/>
  <c r="FO378" i="71" s="1"/>
  <c r="FP378" i="71" s="1"/>
  <c r="J308" i="75"/>
  <c r="J227" i="75"/>
  <c r="J388" i="75"/>
  <c r="R69" i="75"/>
  <c r="J148" i="75"/>
  <c r="N69" i="75"/>
  <c r="S77" i="75"/>
  <c r="K316" i="75"/>
  <c r="Y316" i="75" s="1"/>
  <c r="AL316" i="75" s="1"/>
  <c r="BE316" i="75" s="1"/>
  <c r="K235" i="75"/>
  <c r="Y235" i="75" s="1"/>
  <c r="AL235" i="75" s="1"/>
  <c r="BE235" i="75" s="1"/>
  <c r="K156" i="75"/>
  <c r="Y156" i="75" s="1"/>
  <c r="AL156" i="75" s="1"/>
  <c r="BE156" i="75" s="1"/>
  <c r="Y77" i="75"/>
  <c r="AL77" i="75" s="1"/>
  <c r="BE77" i="75" s="1"/>
  <c r="M136" i="45"/>
  <c r="F136" i="45"/>
  <c r="AJ136" i="45" s="1"/>
  <c r="DJ218" i="71"/>
  <c r="DL218" i="71" s="1"/>
  <c r="FU112" i="71"/>
  <c r="GL105" i="71"/>
  <c r="CT135" i="71"/>
  <c r="GJ105" i="71" s="1"/>
  <c r="GG349" i="71"/>
  <c r="U375" i="51"/>
  <c r="GF25" i="71"/>
  <c r="GM18" i="71"/>
  <c r="AI388" i="45"/>
  <c r="AL388" i="45" s="1"/>
  <c r="AN388" i="45" s="1"/>
  <c r="AP388" i="45" s="1"/>
  <c r="N388" i="45"/>
  <c r="W388" i="45" s="1"/>
  <c r="AB388" i="45"/>
  <c r="V25" i="51" s="1"/>
  <c r="M389" i="45"/>
  <c r="F389" i="45"/>
  <c r="AJ389" i="45" s="1"/>
  <c r="AM389" i="45" s="1"/>
  <c r="AD376" i="45"/>
  <c r="W13" i="51" s="1"/>
  <c r="AA376" i="45"/>
  <c r="K228" i="75"/>
  <c r="K389" i="75"/>
  <c r="Y389" i="75" s="1"/>
  <c r="K149" i="75"/>
  <c r="Y149" i="75" s="1"/>
  <c r="AL149" i="75" s="1"/>
  <c r="BE149" i="75" s="1"/>
  <c r="K309" i="75"/>
  <c r="S70" i="75"/>
  <c r="AR70" i="75" s="1"/>
  <c r="Y70" i="75"/>
  <c r="AL70" i="75" s="1"/>
  <c r="BE70" i="75" s="1"/>
  <c r="J151" i="75"/>
  <c r="J391" i="75"/>
  <c r="J311" i="75"/>
  <c r="J230" i="75"/>
  <c r="R72" i="75"/>
  <c r="N72" i="75"/>
  <c r="M390" i="45"/>
  <c r="F390" i="45"/>
  <c r="T32" i="77"/>
  <c r="DF135" i="71"/>
  <c r="U376" i="51"/>
  <c r="GG350" i="71"/>
  <c r="BN47" i="45"/>
  <c r="X47" i="45" s="1"/>
  <c r="CG95" i="45"/>
  <c r="CG94" i="45"/>
  <c r="CG103" i="45"/>
  <c r="CG98" i="45"/>
  <c r="CG113" i="45"/>
  <c r="CG108" i="45"/>
  <c r="CG104" i="45"/>
  <c r="CG112" i="45"/>
  <c r="CG96" i="45"/>
  <c r="CG99" i="45"/>
  <c r="CG100" i="45"/>
  <c r="CG111" i="45"/>
  <c r="CG114" i="45"/>
  <c r="CG107" i="45"/>
  <c r="CG97" i="45"/>
  <c r="CG105" i="45"/>
  <c r="CG102" i="45"/>
  <c r="CG106" i="45"/>
  <c r="CG109" i="45"/>
  <c r="CG110" i="45"/>
  <c r="CG101" i="45"/>
  <c r="GM17" i="71"/>
  <c r="GF24" i="71"/>
  <c r="M135" i="45"/>
  <c r="F135" i="45"/>
  <c r="AJ135" i="45" s="1"/>
  <c r="AD375" i="45"/>
  <c r="W12" i="51" s="1"/>
  <c r="AA375" i="45"/>
  <c r="K386" i="75"/>
  <c r="Y386" i="75" s="1"/>
  <c r="K306" i="75"/>
  <c r="K225" i="75"/>
  <c r="Y225" i="75" s="1"/>
  <c r="AL225" i="75" s="1"/>
  <c r="BE225" i="75" s="1"/>
  <c r="K146" i="75"/>
  <c r="S67" i="75"/>
  <c r="AR67" i="75" s="1"/>
  <c r="Y67" i="75"/>
  <c r="AL67" i="75" s="1"/>
  <c r="BE67" i="75" s="1"/>
  <c r="K229" i="75"/>
  <c r="K310" i="75"/>
  <c r="S71" i="75"/>
  <c r="AR71" i="75" s="1"/>
  <c r="K390" i="75"/>
  <c r="K150" i="75"/>
  <c r="Y150" i="75" s="1"/>
  <c r="AL150" i="75" s="1"/>
  <c r="BE150" i="75" s="1"/>
  <c r="Y71" i="75"/>
  <c r="AL71" i="75" s="1"/>
  <c r="BE71" i="75" s="1"/>
  <c r="K385" i="75"/>
  <c r="Y385" i="75" s="1"/>
  <c r="K224" i="75"/>
  <c r="Y224" i="75" s="1"/>
  <c r="AL224" i="75" s="1"/>
  <c r="BE224" i="75" s="1"/>
  <c r="DA224" i="75" s="1"/>
  <c r="K305" i="75"/>
  <c r="K145" i="75"/>
  <c r="Y145" i="75" s="1"/>
  <c r="AL145" i="75" s="1"/>
  <c r="BE145" i="75" s="1"/>
  <c r="DA145" i="75" s="1"/>
  <c r="S66" i="75"/>
  <c r="AR66" i="75" s="1"/>
  <c r="Y66" i="75"/>
  <c r="AL66" i="75" s="1"/>
  <c r="BE66" i="75" s="1"/>
  <c r="DA66" i="75" s="1"/>
  <c r="K315" i="75"/>
  <c r="K395" i="75"/>
  <c r="Y395" i="75" s="1"/>
  <c r="K234" i="75"/>
  <c r="K155" i="75"/>
  <c r="S76" i="75"/>
  <c r="Y76" i="75"/>
  <c r="AL76" i="75" s="1"/>
  <c r="BE76" i="75" s="1"/>
  <c r="FK201" i="71"/>
  <c r="AV53" i="72"/>
  <c r="AY53" i="72" s="1"/>
  <c r="Q53" i="72"/>
  <c r="AD53" i="72" s="1"/>
  <c r="AI53" i="72" s="1"/>
  <c r="O164" i="51"/>
  <c r="T34" i="77"/>
  <c r="DH135" i="71"/>
  <c r="H54" i="72"/>
  <c r="BV54" i="72" s="1"/>
  <c r="G54" i="72"/>
  <c r="AW54" i="72" s="1"/>
  <c r="AZ54" i="72" s="1"/>
  <c r="BL219" i="45"/>
  <c r="BM219" i="45" s="1"/>
  <c r="BN219" i="45" s="1"/>
  <c r="X219" i="45" s="1"/>
  <c r="U374" i="51"/>
  <c r="GG348" i="71"/>
  <c r="CG126" i="45"/>
  <c r="GF23" i="71"/>
  <c r="GM16" i="71"/>
  <c r="EI216" i="71"/>
  <c r="EN216" i="71"/>
  <c r="FJ216" i="71" s="1"/>
  <c r="M51" i="45"/>
  <c r="F51" i="45"/>
  <c r="AJ51" i="45" s="1"/>
  <c r="AD374" i="45"/>
  <c r="W11" i="51" s="1"/>
  <c r="AA374" i="45"/>
  <c r="J310" i="75"/>
  <c r="J229" i="75"/>
  <c r="J150" i="75"/>
  <c r="R71" i="75"/>
  <c r="J390" i="75"/>
  <c r="N71" i="75"/>
  <c r="K311" i="75"/>
  <c r="Y311" i="75" s="1"/>
  <c r="AL311" i="75" s="1"/>
  <c r="BE311" i="75" s="1"/>
  <c r="K230" i="75"/>
  <c r="K151" i="75"/>
  <c r="S72" i="75"/>
  <c r="K391" i="75"/>
  <c r="Y391" i="75" s="1"/>
  <c r="Y72" i="75"/>
  <c r="AL72" i="75" s="1"/>
  <c r="BE72" i="75" s="1"/>
  <c r="J232" i="75"/>
  <c r="N232" i="75" s="1"/>
  <c r="J393" i="75"/>
  <c r="J313" i="75"/>
  <c r="R74" i="75"/>
  <c r="J153" i="75"/>
  <c r="N74" i="75"/>
  <c r="FV184" i="71"/>
  <c r="CA207" i="45"/>
  <c r="CL221" i="45"/>
  <c r="EF215" i="75"/>
  <c r="EG215" i="75" s="1"/>
  <c r="EH215" i="75" s="1"/>
  <c r="BV215" i="75" s="1"/>
  <c r="EJ215" i="75"/>
  <c r="EK215" i="75" s="1"/>
  <c r="EL215" i="75" s="1"/>
  <c r="BW215" i="75" s="1"/>
  <c r="EB215" i="75"/>
  <c r="AD51" i="72"/>
  <c r="AI51" i="72" s="1"/>
  <c r="U373" i="51"/>
  <c r="GG347" i="71"/>
  <c r="CG137" i="45"/>
  <c r="DJ380" i="71"/>
  <c r="DN380" i="71" s="1"/>
  <c r="DH136" i="71"/>
  <c r="DH137" i="71"/>
  <c r="GM15" i="71"/>
  <c r="GF22" i="71"/>
  <c r="AD373" i="45"/>
  <c r="W10" i="51" s="1"/>
  <c r="AA373" i="45"/>
  <c r="AQ221" i="45"/>
  <c r="BL221" i="45" s="1"/>
  <c r="J68" i="75"/>
  <c r="J73" i="75"/>
  <c r="N310" i="75" l="1"/>
  <c r="DA70" i="75"/>
  <c r="DA150" i="75"/>
  <c r="DJ57" i="71"/>
  <c r="DM57" i="71" s="1"/>
  <c r="DA75" i="75"/>
  <c r="N308" i="75"/>
  <c r="DA76" i="75"/>
  <c r="DA72" i="75"/>
  <c r="GM26" i="71"/>
  <c r="U382" i="51"/>
  <c r="FN379" i="71"/>
  <c r="FO379" i="71" s="1"/>
  <c r="FP379" i="71" s="1"/>
  <c r="FB55" i="71"/>
  <c r="FC55" i="71" s="1"/>
  <c r="FD55" i="71" s="1"/>
  <c r="CN55" i="71" s="1"/>
  <c r="FF55" i="71"/>
  <c r="FG55" i="71" s="1"/>
  <c r="FH55" i="71" s="1"/>
  <c r="CO55" i="71" s="1"/>
  <c r="DL380" i="71"/>
  <c r="FN55" i="71"/>
  <c r="FO55" i="71" s="1"/>
  <c r="FP55" i="71" s="1"/>
  <c r="DA67" i="75"/>
  <c r="DA225" i="75"/>
  <c r="AQ222" i="45"/>
  <c r="BL222" i="45" s="1"/>
  <c r="DA71" i="75"/>
  <c r="AR387" i="75"/>
  <c r="BJ68" i="75"/>
  <c r="DF68" i="75"/>
  <c r="T30" i="77"/>
  <c r="AM135" i="45"/>
  <c r="DF71" i="75"/>
  <c r="BJ71" i="75"/>
  <c r="AR390" i="75"/>
  <c r="J30" i="77"/>
  <c r="AM51" i="45"/>
  <c r="BJ67" i="75"/>
  <c r="DF67" i="75"/>
  <c r="AR386" i="75"/>
  <c r="BJ66" i="75"/>
  <c r="DQ66" i="75" s="1"/>
  <c r="AR385" i="75"/>
  <c r="DF66" i="75"/>
  <c r="J226" i="75"/>
  <c r="J147" i="75"/>
  <c r="J307" i="75"/>
  <c r="N307" i="75" s="1"/>
  <c r="J387" i="75"/>
  <c r="R68" i="75"/>
  <c r="N68" i="75"/>
  <c r="Y230" i="75"/>
  <c r="AL230" i="75" s="1"/>
  <c r="BE230" i="75" s="1"/>
  <c r="Y155" i="75"/>
  <c r="AL155" i="75" s="1"/>
  <c r="BE155" i="75" s="1"/>
  <c r="AI390" i="45"/>
  <c r="N390" i="45"/>
  <c r="W390" i="45" s="1"/>
  <c r="AB390" i="45"/>
  <c r="V27" i="51" s="1"/>
  <c r="Y309" i="75"/>
  <c r="AL309" i="75" s="1"/>
  <c r="BE309" i="75" s="1"/>
  <c r="EG216" i="75"/>
  <c r="DA77" i="75"/>
  <c r="DA78" i="75"/>
  <c r="AQ70" i="75"/>
  <c r="R309" i="75"/>
  <c r="R389" i="75"/>
  <c r="AW389" i="75" s="1"/>
  <c r="R228" i="75"/>
  <c r="R149" i="75"/>
  <c r="AQ149" i="75" s="1"/>
  <c r="V70" i="75"/>
  <c r="AW70" i="75" s="1"/>
  <c r="DL57" i="71"/>
  <c r="DO57" i="71"/>
  <c r="N81" i="51"/>
  <c r="N69" i="51"/>
  <c r="FJ379" i="71"/>
  <c r="FK379" i="71" s="1"/>
  <c r="N306" i="75"/>
  <c r="N305" i="75"/>
  <c r="Y153" i="75"/>
  <c r="AL153" i="75" s="1"/>
  <c r="BE153" i="75" s="1"/>
  <c r="N395" i="75"/>
  <c r="DE395" i="75" s="1"/>
  <c r="DA157" i="75"/>
  <c r="N149" i="75"/>
  <c r="CA209" i="45"/>
  <c r="CL223" i="45"/>
  <c r="O10" i="51"/>
  <c r="CA36" i="45"/>
  <c r="CL50" i="45"/>
  <c r="EN217" i="71"/>
  <c r="FJ217" i="71" s="1"/>
  <c r="EI217" i="71"/>
  <c r="S226" i="75"/>
  <c r="S147" i="75"/>
  <c r="AF147" i="75" s="1"/>
  <c r="S307" i="75"/>
  <c r="AF307" i="75" s="1"/>
  <c r="S387" i="75"/>
  <c r="AF68" i="75"/>
  <c r="N80" i="51"/>
  <c r="N68" i="51"/>
  <c r="EX379" i="71"/>
  <c r="EY379" i="71" s="1"/>
  <c r="EZ379" i="71" s="1"/>
  <c r="CR379" i="71" s="1"/>
  <c r="N386" i="75"/>
  <c r="DE386" i="75" s="1"/>
  <c r="DN57" i="71"/>
  <c r="AQ66" i="75"/>
  <c r="DE67" i="75" s="1"/>
  <c r="R385" i="75"/>
  <c r="AW385" i="75" s="1"/>
  <c r="R224" i="75"/>
  <c r="R305" i="75"/>
  <c r="R145" i="75"/>
  <c r="AQ145" i="75" s="1"/>
  <c r="V66" i="75"/>
  <c r="AW66" i="75" s="1"/>
  <c r="K75" i="71"/>
  <c r="DH75" i="75"/>
  <c r="AI51" i="45"/>
  <c r="AB51" i="45"/>
  <c r="N51" i="45"/>
  <c r="W51" i="45" s="1"/>
  <c r="CG51" i="45" s="1"/>
  <c r="K74" i="71"/>
  <c r="DH74" i="75"/>
  <c r="K71" i="71"/>
  <c r="DH71" i="75"/>
  <c r="Y390" i="75"/>
  <c r="DH72" i="75"/>
  <c r="K72" i="71"/>
  <c r="DA236" i="75"/>
  <c r="N228" i="75"/>
  <c r="AN50" i="45"/>
  <c r="AQ50" i="45" s="1"/>
  <c r="N79" i="51"/>
  <c r="N67" i="51"/>
  <c r="N225" i="75"/>
  <c r="N145" i="75"/>
  <c r="S313" i="75"/>
  <c r="S393" i="75"/>
  <c r="S232" i="75"/>
  <c r="S153" i="75"/>
  <c r="AF153" i="75" s="1"/>
  <c r="AF74" i="75"/>
  <c r="N314" i="75"/>
  <c r="Y234" i="75"/>
  <c r="AL234" i="75" s="1"/>
  <c r="BE234" i="75" s="1"/>
  <c r="DA235" i="75" s="1"/>
  <c r="Y315" i="75"/>
  <c r="AL315" i="75" s="1"/>
  <c r="BE315" i="75" s="1"/>
  <c r="DA316" i="75" s="1"/>
  <c r="S229" i="75"/>
  <c r="AF229" i="75" s="1"/>
  <c r="S310" i="75"/>
  <c r="AF310" i="75" s="1"/>
  <c r="S390" i="75"/>
  <c r="S150" i="75"/>
  <c r="AF71" i="75"/>
  <c r="R311" i="75"/>
  <c r="R391" i="75"/>
  <c r="AW391" i="75" s="1"/>
  <c r="R151" i="75"/>
  <c r="R230" i="75"/>
  <c r="V72" i="75"/>
  <c r="Y228" i="75"/>
  <c r="AL228" i="75" s="1"/>
  <c r="BE228" i="75" s="1"/>
  <c r="N84" i="51"/>
  <c r="DA317" i="75"/>
  <c r="F56" i="72"/>
  <c r="BL56" i="72"/>
  <c r="BO56" i="72" s="1"/>
  <c r="BM56" i="72"/>
  <c r="BP56" i="72" s="1"/>
  <c r="F57" i="72"/>
  <c r="BL57" i="72"/>
  <c r="BM57" i="72"/>
  <c r="AR147" i="75"/>
  <c r="Y147" i="75"/>
  <c r="AL147" i="75" s="1"/>
  <c r="BE147" i="75" s="1"/>
  <c r="N77" i="51"/>
  <c r="AQ386" i="75"/>
  <c r="BI67" i="75"/>
  <c r="N224" i="75"/>
  <c r="FN217" i="71"/>
  <c r="FO217" i="71" s="1"/>
  <c r="FP217" i="71" s="1"/>
  <c r="FF217" i="71"/>
  <c r="FG217" i="71" s="1"/>
  <c r="FH217" i="71" s="1"/>
  <c r="CO217" i="71" s="1"/>
  <c r="FW186" i="71" s="1"/>
  <c r="FB217" i="71"/>
  <c r="FC217" i="71" s="1"/>
  <c r="FD217" i="71" s="1"/>
  <c r="CN217" i="71" s="1"/>
  <c r="EC204" i="75"/>
  <c r="N154" i="75"/>
  <c r="AQ74" i="75"/>
  <c r="R313" i="75"/>
  <c r="V313" i="75" s="1"/>
  <c r="BT313" i="75" s="1"/>
  <c r="R393" i="75"/>
  <c r="AW393" i="75" s="1"/>
  <c r="R153" i="75"/>
  <c r="AQ153" i="75" s="1"/>
  <c r="R232" i="75"/>
  <c r="V74" i="75"/>
  <c r="AX74" i="75" s="1"/>
  <c r="Y310" i="75"/>
  <c r="AL310" i="75" s="1"/>
  <c r="BE310" i="75" s="1"/>
  <c r="AQ72" i="75"/>
  <c r="AR77" i="75"/>
  <c r="S235" i="75"/>
  <c r="S156" i="75"/>
  <c r="S316" i="75"/>
  <c r="AF77" i="75"/>
  <c r="CA208" i="45"/>
  <c r="CL222" i="45"/>
  <c r="AR75" i="75"/>
  <c r="S233" i="75"/>
  <c r="AF233" i="75" s="1"/>
  <c r="S394" i="75"/>
  <c r="S314" i="75"/>
  <c r="AF314" i="75" s="1"/>
  <c r="S154" i="75"/>
  <c r="AF154" i="75" s="1"/>
  <c r="AF75" i="75"/>
  <c r="AL223" i="45"/>
  <c r="AN223" i="45" s="1"/>
  <c r="AP223" i="45" s="1"/>
  <c r="AL224" i="45"/>
  <c r="AN224" i="45" s="1"/>
  <c r="AP224" i="45" s="1"/>
  <c r="BM49" i="45"/>
  <c r="BN49" i="45" s="1"/>
  <c r="X49" i="45" s="1"/>
  <c r="DA226" i="75"/>
  <c r="N78" i="51"/>
  <c r="R306" i="75"/>
  <c r="R386" i="75"/>
  <c r="AW386" i="75" s="1"/>
  <c r="R146" i="75"/>
  <c r="R225" i="75"/>
  <c r="V67" i="75"/>
  <c r="AU67" i="75" s="1"/>
  <c r="DA73" i="75"/>
  <c r="K77" i="71"/>
  <c r="DH77" i="75"/>
  <c r="FF134" i="71"/>
  <c r="FG134" i="71" s="1"/>
  <c r="FH134" i="71" s="1"/>
  <c r="CO134" i="71" s="1"/>
  <c r="FW111" i="71" s="1"/>
  <c r="FN134" i="71"/>
  <c r="FO134" i="71" s="1"/>
  <c r="FP134" i="71" s="1"/>
  <c r="FB134" i="71"/>
  <c r="FC134" i="71" s="1"/>
  <c r="FD134" i="71" s="1"/>
  <c r="CN134" i="71" s="1"/>
  <c r="N233" i="75"/>
  <c r="N153" i="75"/>
  <c r="N390" i="75"/>
  <c r="AQ71" i="75"/>
  <c r="R229" i="75"/>
  <c r="R150" i="75"/>
  <c r="R310" i="75"/>
  <c r="R390" i="75"/>
  <c r="AW390" i="75" s="1"/>
  <c r="V71" i="75"/>
  <c r="AW71" i="75" s="1"/>
  <c r="AQ313" i="75"/>
  <c r="N313" i="75"/>
  <c r="N150" i="75"/>
  <c r="Y229" i="75"/>
  <c r="AL229" i="75" s="1"/>
  <c r="BE229" i="75" s="1"/>
  <c r="N230" i="75"/>
  <c r="K69" i="71"/>
  <c r="DH69" i="75"/>
  <c r="DO219" i="71"/>
  <c r="DM219" i="71"/>
  <c r="Y314" i="75"/>
  <c r="AL314" i="75" s="1"/>
  <c r="BE314" i="75" s="1"/>
  <c r="DA314" i="75" s="1"/>
  <c r="O128" i="51"/>
  <c r="CA120" i="45"/>
  <c r="CL134" i="45"/>
  <c r="DN219" i="71"/>
  <c r="DA69" i="75"/>
  <c r="AR307" i="75"/>
  <c r="Y307" i="75"/>
  <c r="AL307" i="75" s="1"/>
  <c r="BE307" i="75" s="1"/>
  <c r="N76" i="51"/>
  <c r="AQ146" i="75"/>
  <c r="N146" i="75"/>
  <c r="DJ137" i="71"/>
  <c r="DL137" i="71" s="1"/>
  <c r="AR392" i="75"/>
  <c r="BJ73" i="75"/>
  <c r="AQ77" i="75"/>
  <c r="R316" i="75"/>
  <c r="R235" i="75"/>
  <c r="R156" i="75"/>
  <c r="V156" i="75" s="1"/>
  <c r="BT156" i="75" s="1"/>
  <c r="V77" i="75"/>
  <c r="AW77" i="75" s="1"/>
  <c r="DJ382" i="71"/>
  <c r="DO382" i="71" s="1"/>
  <c r="AQ75" i="75"/>
  <c r="R394" i="75"/>
  <c r="AW394" i="75" s="1"/>
  <c r="R154" i="75"/>
  <c r="R233" i="75"/>
  <c r="R314" i="75"/>
  <c r="V75" i="75"/>
  <c r="AW75" i="75" s="1"/>
  <c r="N393" i="75"/>
  <c r="N229" i="75"/>
  <c r="S145" i="75"/>
  <c r="S224" i="75"/>
  <c r="S305" i="75"/>
  <c r="AF305" i="75" s="1"/>
  <c r="S385" i="75"/>
  <c r="AF66" i="75"/>
  <c r="AI135" i="45"/>
  <c r="AB135" i="45"/>
  <c r="N135" i="45"/>
  <c r="AQ311" i="75"/>
  <c r="N311" i="75"/>
  <c r="N148" i="75"/>
  <c r="AQ388" i="45"/>
  <c r="BH388" i="45" s="1"/>
  <c r="CR51" i="72"/>
  <c r="CS51" i="72" s="1"/>
  <c r="CN51" i="72"/>
  <c r="CO51" i="72" s="1"/>
  <c r="CO85" i="72" s="1"/>
  <c r="CH51" i="72"/>
  <c r="CI51" i="72" s="1"/>
  <c r="AM52" i="45"/>
  <c r="AM53" i="45"/>
  <c r="O55" i="72"/>
  <c r="BI55" i="72" s="1"/>
  <c r="BJ55" i="72" s="1"/>
  <c r="W134" i="45"/>
  <c r="CG134" i="45" s="1"/>
  <c r="AR69" i="75"/>
  <c r="DF70" i="75" s="1"/>
  <c r="S388" i="75"/>
  <c r="S308" i="75"/>
  <c r="AF308" i="75" s="1"/>
  <c r="S148" i="75"/>
  <c r="AF148" i="75" s="1"/>
  <c r="S227" i="75"/>
  <c r="AF227" i="75" s="1"/>
  <c r="AF69" i="75"/>
  <c r="GF356" i="71"/>
  <c r="N75" i="51"/>
  <c r="DJ56" i="71"/>
  <c r="DL56" i="71" s="1"/>
  <c r="DJ136" i="71"/>
  <c r="DL136" i="71" s="1"/>
  <c r="Y231" i="75"/>
  <c r="AL231" i="75" s="1"/>
  <c r="BE231" i="75" s="1"/>
  <c r="DA231" i="75" s="1"/>
  <c r="N235" i="75"/>
  <c r="DJ381" i="71"/>
  <c r="DO381" i="71" s="1"/>
  <c r="N394" i="75"/>
  <c r="DE394" i="75" s="1"/>
  <c r="AQ134" i="45"/>
  <c r="BL134" i="45" s="1"/>
  <c r="BM134" i="45" s="1"/>
  <c r="BN134" i="45" s="1"/>
  <c r="X134" i="45" s="1"/>
  <c r="EU184" i="75"/>
  <c r="BX218" i="71"/>
  <c r="DH232" i="75"/>
  <c r="DH310" i="75"/>
  <c r="DJ135" i="71"/>
  <c r="DL135" i="71" s="1"/>
  <c r="N391" i="75"/>
  <c r="DE391" i="75" s="1"/>
  <c r="AQ69" i="75"/>
  <c r="R388" i="75"/>
  <c r="AW388" i="75" s="1"/>
  <c r="R148" i="75"/>
  <c r="R227" i="75"/>
  <c r="AQ227" i="75" s="1"/>
  <c r="R308" i="75"/>
  <c r="V69" i="75"/>
  <c r="AU69" i="75" s="1"/>
  <c r="EK216" i="75"/>
  <c r="AI52" i="45"/>
  <c r="AB52" i="45"/>
  <c r="N52" i="45"/>
  <c r="W52" i="45" s="1"/>
  <c r="CG52" i="45" s="1"/>
  <c r="AR233" i="75"/>
  <c r="Y233" i="75"/>
  <c r="AL233" i="75" s="1"/>
  <c r="BE233" i="75" s="1"/>
  <c r="DA233" i="75" s="1"/>
  <c r="AP387" i="45"/>
  <c r="Y227" i="75"/>
  <c r="AL227" i="75" s="1"/>
  <c r="BE227" i="75" s="1"/>
  <c r="DA227" i="75" s="1"/>
  <c r="N74" i="51"/>
  <c r="AD386" i="45"/>
  <c r="W23" i="51" s="1"/>
  <c r="AA386" i="45"/>
  <c r="Y312" i="75"/>
  <c r="AL312" i="75" s="1"/>
  <c r="BE312" i="75" s="1"/>
  <c r="DA312" i="75" s="1"/>
  <c r="N156" i="75"/>
  <c r="DH76" i="75"/>
  <c r="K76" i="71"/>
  <c r="AQ224" i="45"/>
  <c r="BL224" i="45" s="1"/>
  <c r="ET184" i="75"/>
  <c r="CD215" i="75"/>
  <c r="AV54" i="72"/>
  <c r="AY54" i="72" s="1"/>
  <c r="BA54" i="72" s="1"/>
  <c r="BC54" i="72" s="1"/>
  <c r="Q54" i="72"/>
  <c r="AD54" i="72" s="1"/>
  <c r="AI54" i="72" s="1"/>
  <c r="FK202" i="71"/>
  <c r="Y305" i="75"/>
  <c r="AL305" i="75" s="1"/>
  <c r="BE305" i="75" s="1"/>
  <c r="DA305" i="75" s="1"/>
  <c r="S225" i="75"/>
  <c r="S306" i="75"/>
  <c r="AF306" i="75" s="1"/>
  <c r="S386" i="75"/>
  <c r="S146" i="75"/>
  <c r="AF146" i="75" s="1"/>
  <c r="AF67" i="75"/>
  <c r="AQ151" i="75"/>
  <c r="N151" i="75"/>
  <c r="AI389" i="45"/>
  <c r="AL389" i="45" s="1"/>
  <c r="AN389" i="45" s="1"/>
  <c r="AB389" i="45"/>
  <c r="V26" i="51" s="1"/>
  <c r="N389" i="45"/>
  <c r="W389" i="45" s="1"/>
  <c r="DN218" i="71"/>
  <c r="DO218" i="71"/>
  <c r="DM218" i="71"/>
  <c r="N388" i="75"/>
  <c r="DE388" i="75" s="1"/>
  <c r="Y154" i="75"/>
  <c r="AL154" i="75" s="1"/>
  <c r="BE154" i="75" s="1"/>
  <c r="DA154" i="75" s="1"/>
  <c r="O166" i="51"/>
  <c r="AR148" i="75"/>
  <c r="Y148" i="75"/>
  <c r="AL148" i="75" s="1"/>
  <c r="BE148" i="75" s="1"/>
  <c r="DA148" i="75" s="1"/>
  <c r="N73" i="51"/>
  <c r="CH52" i="72"/>
  <c r="CR52" i="72"/>
  <c r="CN52" i="72"/>
  <c r="Y392" i="75"/>
  <c r="AQ316" i="75"/>
  <c r="N316" i="75"/>
  <c r="N155" i="75"/>
  <c r="DO380" i="71"/>
  <c r="DM380" i="71"/>
  <c r="Y146" i="75"/>
  <c r="AL146" i="75" s="1"/>
  <c r="BE146" i="75" s="1"/>
  <c r="DA146" i="75" s="1"/>
  <c r="AM136" i="45"/>
  <c r="AM137" i="45"/>
  <c r="N227" i="75"/>
  <c r="K70" i="71"/>
  <c r="DH70" i="75"/>
  <c r="AU70" i="75"/>
  <c r="Y308" i="75"/>
  <c r="AL308" i="75" s="1"/>
  <c r="BE308" i="75" s="1"/>
  <c r="N72" i="51"/>
  <c r="FF379" i="71"/>
  <c r="FG379" i="71" s="1"/>
  <c r="FH379" i="71" s="1"/>
  <c r="CO379" i="71" s="1"/>
  <c r="Y152" i="75"/>
  <c r="AL152" i="75" s="1"/>
  <c r="BE152" i="75" s="1"/>
  <c r="DA74" i="75"/>
  <c r="N234" i="75"/>
  <c r="BM220" i="45"/>
  <c r="BN220" i="45" s="1"/>
  <c r="X220" i="45" s="1"/>
  <c r="N83" i="51"/>
  <c r="BA53" i="72"/>
  <c r="BD53" i="72" s="1"/>
  <c r="BJ70" i="75"/>
  <c r="AR389" i="75"/>
  <c r="AI136" i="45"/>
  <c r="AB136" i="45"/>
  <c r="N136" i="45"/>
  <c r="DH308" i="75"/>
  <c r="N389" i="75"/>
  <c r="DE389" i="75" s="1"/>
  <c r="FV185" i="71"/>
  <c r="N70" i="51"/>
  <c r="FB379" i="71"/>
  <c r="FC379" i="71" s="1"/>
  <c r="FD379" i="71" s="1"/>
  <c r="CN379" i="71" s="1"/>
  <c r="DH66" i="75"/>
  <c r="K66" i="71"/>
  <c r="S152" i="75"/>
  <c r="AF152" i="75" s="1"/>
  <c r="S231" i="75"/>
  <c r="AF231" i="75" s="1"/>
  <c r="S312" i="75"/>
  <c r="AF312" i="75" s="1"/>
  <c r="S392" i="75"/>
  <c r="AF73" i="75"/>
  <c r="H55" i="72"/>
  <c r="BV55" i="72" s="1"/>
  <c r="G55" i="72"/>
  <c r="AW55" i="72" s="1"/>
  <c r="AZ55" i="72" s="1"/>
  <c r="AR74" i="75"/>
  <c r="AQ76" i="75"/>
  <c r="R395" i="75"/>
  <c r="AW395" i="75" s="1"/>
  <c r="R315" i="75"/>
  <c r="R234" i="75"/>
  <c r="R155" i="75"/>
  <c r="V76" i="75"/>
  <c r="AW76" i="75" s="1"/>
  <c r="GF33" i="71"/>
  <c r="J392" i="75"/>
  <c r="J312" i="75"/>
  <c r="J231" i="75"/>
  <c r="R73" i="75"/>
  <c r="J152" i="75"/>
  <c r="N73" i="75"/>
  <c r="AR72" i="75"/>
  <c r="S151" i="75"/>
  <c r="AF151" i="75" s="1"/>
  <c r="S391" i="75"/>
  <c r="S230" i="75"/>
  <c r="AF230" i="75" s="1"/>
  <c r="S311" i="75"/>
  <c r="AX72" i="75"/>
  <c r="AF72" i="75"/>
  <c r="Y151" i="75"/>
  <c r="AL151" i="75" s="1"/>
  <c r="BE151" i="75" s="1"/>
  <c r="DA151" i="75" s="1"/>
  <c r="AR76" i="75"/>
  <c r="S395" i="75"/>
  <c r="S155" i="75"/>
  <c r="AF155" i="75" s="1"/>
  <c r="S234" i="75"/>
  <c r="AF234" i="75" s="1"/>
  <c r="S315" i="75"/>
  <c r="AF315" i="75" s="1"/>
  <c r="AF76" i="75"/>
  <c r="Y306" i="75"/>
  <c r="AL306" i="75" s="1"/>
  <c r="BE306" i="75" s="1"/>
  <c r="AJ390" i="45"/>
  <c r="S228" i="75"/>
  <c r="AF228" i="75" s="1"/>
  <c r="S309" i="75"/>
  <c r="AF309" i="75" s="1"/>
  <c r="S389" i="75"/>
  <c r="S149" i="75"/>
  <c r="AX70" i="75"/>
  <c r="AF70" i="75"/>
  <c r="N309" i="75"/>
  <c r="DJ58" i="71"/>
  <c r="DN58" i="71" s="1"/>
  <c r="DA68" i="75"/>
  <c r="N71" i="51"/>
  <c r="K67" i="71"/>
  <c r="DH67" i="75"/>
  <c r="N385" i="75"/>
  <c r="DE385" i="75" s="1"/>
  <c r="DK385" i="75" s="1"/>
  <c r="DF393" i="75"/>
  <c r="Y393" i="75"/>
  <c r="N315" i="75"/>
  <c r="D235" i="75"/>
  <c r="D222" i="75"/>
  <c r="D225" i="75"/>
  <c r="D230" i="75"/>
  <c r="D228" i="75"/>
  <c r="D229" i="75"/>
  <c r="D224" i="75"/>
  <c r="D223" i="75"/>
  <c r="D226" i="75"/>
  <c r="D227" i="75"/>
  <c r="D231" i="75"/>
  <c r="AR308" i="75" l="1"/>
  <c r="DA310" i="75"/>
  <c r="V229" i="75"/>
  <c r="BT229" i="75" s="1"/>
  <c r="AR306" i="75"/>
  <c r="BJ306" i="75" s="1"/>
  <c r="AU66" i="75"/>
  <c r="AX66" i="75"/>
  <c r="AQ223" i="45"/>
  <c r="BL223" i="45" s="1"/>
  <c r="AR310" i="75"/>
  <c r="AW69" i="75"/>
  <c r="DN136" i="71"/>
  <c r="AR229" i="75"/>
  <c r="BJ229" i="75" s="1"/>
  <c r="DN137" i="71"/>
  <c r="AR305" i="75"/>
  <c r="AR154" i="75"/>
  <c r="BJ154" i="75" s="1"/>
  <c r="V314" i="75"/>
  <c r="BT314" i="75" s="1"/>
  <c r="DN382" i="71"/>
  <c r="AR314" i="75"/>
  <c r="FB219" i="71"/>
  <c r="GM27" i="71"/>
  <c r="CS52" i="72"/>
  <c r="FF380" i="71"/>
  <c r="FG380" i="71" s="1"/>
  <c r="FH380" i="71" s="1"/>
  <c r="CO380" i="71" s="1"/>
  <c r="CO52" i="72"/>
  <c r="CP52" i="72" s="1"/>
  <c r="DN381" i="71"/>
  <c r="DM381" i="71"/>
  <c r="DM382" i="71"/>
  <c r="DN135" i="71"/>
  <c r="CI52" i="72"/>
  <c r="BM221" i="45"/>
  <c r="BN221" i="45" s="1"/>
  <c r="X221" i="45" s="1"/>
  <c r="AR146" i="75"/>
  <c r="BJ146" i="75" s="1"/>
  <c r="AW74" i="75"/>
  <c r="DK75" i="75" s="1"/>
  <c r="AX76" i="75"/>
  <c r="AX155" i="75" s="1"/>
  <c r="DL58" i="71"/>
  <c r="V148" i="75"/>
  <c r="BT148" i="75" s="1"/>
  <c r="FI118" i="75" s="1"/>
  <c r="DL381" i="71"/>
  <c r="FB218" i="71"/>
  <c r="FC218" i="71" s="1"/>
  <c r="FD218" i="71" s="1"/>
  <c r="CN218" i="71" s="1"/>
  <c r="FV187" i="71" s="1"/>
  <c r="AR227" i="75"/>
  <c r="AX69" i="75"/>
  <c r="AX308" i="75" s="1"/>
  <c r="DK395" i="75"/>
  <c r="DA229" i="75"/>
  <c r="DK389" i="75"/>
  <c r="V316" i="75"/>
  <c r="BT316" i="75" s="1"/>
  <c r="DA306" i="75"/>
  <c r="DN56" i="71"/>
  <c r="AW235" i="75"/>
  <c r="BN77" i="75"/>
  <c r="DK77" i="75"/>
  <c r="AW156" i="75"/>
  <c r="AW316" i="75"/>
  <c r="DK78" i="75"/>
  <c r="AX232" i="75"/>
  <c r="BO74" i="75"/>
  <c r="AX313" i="75"/>
  <c r="AX153" i="75"/>
  <c r="DK386" i="75"/>
  <c r="O167" i="51"/>
  <c r="AP389" i="45"/>
  <c r="AQ389" i="45"/>
  <c r="N231" i="75"/>
  <c r="GF357" i="71"/>
  <c r="O57" i="72"/>
  <c r="W136" i="45"/>
  <c r="CG136" i="45" s="1"/>
  <c r="DH151" i="75"/>
  <c r="AR312" i="75"/>
  <c r="BL387" i="45"/>
  <c r="BM387" i="45" s="1"/>
  <c r="BN387" i="45" s="1"/>
  <c r="X387" i="45" s="1"/>
  <c r="BP387" i="45"/>
  <c r="BQ387" i="45" s="1"/>
  <c r="BR387" i="45" s="1"/>
  <c r="Y387" i="45" s="1"/>
  <c r="BH387" i="45"/>
  <c r="BI387" i="45" s="1"/>
  <c r="BJ387" i="45" s="1"/>
  <c r="Z387" i="45" s="1"/>
  <c r="CI85" i="72"/>
  <c r="CJ51" i="72" s="1"/>
  <c r="AX305" i="75"/>
  <c r="DL305" i="75" s="1"/>
  <c r="BO66" i="75"/>
  <c r="DV66" i="75" s="1"/>
  <c r="AX224" i="75"/>
  <c r="DL224" i="75" s="1"/>
  <c r="AX145" i="75"/>
  <c r="DL145" i="75" s="1"/>
  <c r="DL66" i="75"/>
  <c r="DG393" i="75"/>
  <c r="BT393" i="75"/>
  <c r="DH393" i="75"/>
  <c r="BI146" i="75"/>
  <c r="DE146" i="75"/>
  <c r="DG390" i="75"/>
  <c r="BT390" i="75"/>
  <c r="DH390" i="75"/>
  <c r="AX67" i="75"/>
  <c r="AY67" i="75"/>
  <c r="Q67" i="71"/>
  <c r="AW67" i="71" s="1"/>
  <c r="AW310" i="71" s="1"/>
  <c r="V386" i="75"/>
  <c r="BA386" i="75" s="1"/>
  <c r="BT67" i="75"/>
  <c r="AY72" i="75"/>
  <c r="V391" i="75"/>
  <c r="BA391" i="75" s="1"/>
  <c r="Q72" i="71"/>
  <c r="AW72" i="71" s="1"/>
  <c r="AW315" i="71" s="1"/>
  <c r="BT72" i="75"/>
  <c r="BI145" i="75"/>
  <c r="DP145" i="75" s="1"/>
  <c r="DE145" i="75"/>
  <c r="DH228" i="75"/>
  <c r="AQ305" i="75"/>
  <c r="V305" i="75"/>
  <c r="BT305" i="75" s="1"/>
  <c r="AQ309" i="75"/>
  <c r="V309" i="75"/>
  <c r="BT309" i="75" s="1"/>
  <c r="DA155" i="75"/>
  <c r="DQ71" i="75"/>
  <c r="X230" i="75"/>
  <c r="AK230" i="75" s="1"/>
  <c r="BD230" i="75" s="1"/>
  <c r="AE230" i="75"/>
  <c r="H230" i="75"/>
  <c r="CI230" i="75" s="1"/>
  <c r="DH309" i="75"/>
  <c r="AX391" i="75"/>
  <c r="AF391" i="75"/>
  <c r="N312" i="75"/>
  <c r="AV55" i="72"/>
  <c r="AY55" i="72" s="1"/>
  <c r="Q55" i="72"/>
  <c r="AD55" i="72" s="1"/>
  <c r="AI55" i="72" s="1"/>
  <c r="CA122" i="45"/>
  <c r="O130" i="51"/>
  <c r="CL136" i="45"/>
  <c r="DA309" i="75"/>
  <c r="DA308" i="75"/>
  <c r="BI151" i="75"/>
  <c r="EN218" i="71"/>
  <c r="FJ218" i="71" s="1"/>
  <c r="EI218" i="71"/>
  <c r="CP51" i="72"/>
  <c r="CP24" i="72"/>
  <c r="CP36" i="72"/>
  <c r="CP23" i="72"/>
  <c r="CP32" i="72"/>
  <c r="CP34" i="72"/>
  <c r="CP28" i="72"/>
  <c r="CP16" i="72"/>
  <c r="CP33" i="72"/>
  <c r="CP17" i="72"/>
  <c r="CP25" i="72"/>
  <c r="CP31" i="72"/>
  <c r="CP29" i="72"/>
  <c r="CP20" i="72"/>
  <c r="CP21" i="72"/>
  <c r="CP15" i="72"/>
  <c r="CP26" i="72"/>
  <c r="CP19" i="72"/>
  <c r="CP18" i="72"/>
  <c r="CP27" i="72"/>
  <c r="CP35" i="72"/>
  <c r="CP22" i="72"/>
  <c r="CP30" i="72"/>
  <c r="CP37" i="72"/>
  <c r="CP38" i="72"/>
  <c r="CP39" i="72"/>
  <c r="CP40" i="72"/>
  <c r="CP41" i="72"/>
  <c r="CP42" i="72"/>
  <c r="CP43" i="72"/>
  <c r="CP44" i="72"/>
  <c r="CP45" i="72"/>
  <c r="CP47" i="72"/>
  <c r="CP46" i="72"/>
  <c r="CP49" i="72"/>
  <c r="CP48" i="72"/>
  <c r="CP50" i="72"/>
  <c r="AX385" i="75"/>
  <c r="AF385" i="75"/>
  <c r="AL385" i="75" s="1"/>
  <c r="AX77" i="75"/>
  <c r="BT77" i="75"/>
  <c r="Q77" i="71"/>
  <c r="AW77" i="71" s="1"/>
  <c r="AW320" i="71" s="1"/>
  <c r="AY77" i="75"/>
  <c r="BJ314" i="75"/>
  <c r="DH150" i="75"/>
  <c r="DH153" i="75"/>
  <c r="AQ225" i="75"/>
  <c r="V225" i="75"/>
  <c r="BT225" i="75" s="1"/>
  <c r="AR316" i="75"/>
  <c r="AF316" i="75"/>
  <c r="V230" i="75"/>
  <c r="BT230" i="75" s="1"/>
  <c r="DA234" i="75"/>
  <c r="DH225" i="75"/>
  <c r="K153" i="71"/>
  <c r="K398" i="71"/>
  <c r="N398" i="71" s="1"/>
  <c r="K317" i="71"/>
  <c r="K235" i="71"/>
  <c r="N74" i="71"/>
  <c r="DZ74" i="71" s="1"/>
  <c r="AQ224" i="75"/>
  <c r="V224" i="75"/>
  <c r="BT224" i="75" s="1"/>
  <c r="DF395" i="75"/>
  <c r="DG395" i="75"/>
  <c r="BT395" i="75"/>
  <c r="DH395" i="75"/>
  <c r="AQ389" i="75"/>
  <c r="BI70" i="75"/>
  <c r="DE70" i="75"/>
  <c r="AR155" i="75"/>
  <c r="BI69" i="75"/>
  <c r="AQ388" i="75"/>
  <c r="DO136" i="71"/>
  <c r="DM136" i="71"/>
  <c r="CS85" i="72"/>
  <c r="CT51" i="72" s="1"/>
  <c r="AP51" i="72" s="1"/>
  <c r="AP121" i="72" s="1"/>
  <c r="BN75" i="75"/>
  <c r="AW154" i="75"/>
  <c r="AW314" i="75"/>
  <c r="AW233" i="75"/>
  <c r="DH313" i="75"/>
  <c r="AU313" i="75"/>
  <c r="BI153" i="75"/>
  <c r="V146" i="75"/>
  <c r="BT146" i="75" s="1"/>
  <c r="AR156" i="75"/>
  <c r="AF156" i="75"/>
  <c r="AQ393" i="75"/>
  <c r="BI74" i="75"/>
  <c r="H56" i="72"/>
  <c r="BV56" i="72" s="1"/>
  <c r="G56" i="72"/>
  <c r="AW56" i="72" s="1"/>
  <c r="AZ56" i="72" s="1"/>
  <c r="V151" i="75"/>
  <c r="BT151" i="75" s="1"/>
  <c r="AR234" i="75"/>
  <c r="DA153" i="75"/>
  <c r="DA230" i="75"/>
  <c r="AE225" i="75"/>
  <c r="X225" i="75"/>
  <c r="AK225" i="75" s="1"/>
  <c r="BD225" i="75" s="1"/>
  <c r="H225" i="75"/>
  <c r="CI225" i="75" s="1"/>
  <c r="N392" i="75"/>
  <c r="BJ308" i="75"/>
  <c r="DF308" i="75"/>
  <c r="AX309" i="75"/>
  <c r="BO70" i="75"/>
  <c r="AX149" i="75"/>
  <c r="AX228" i="75"/>
  <c r="BJ72" i="75"/>
  <c r="DQ72" i="75" s="1"/>
  <c r="AR391" i="75"/>
  <c r="DF72" i="75"/>
  <c r="CJ52" i="72"/>
  <c r="BJ233" i="75"/>
  <c r="AR224" i="75"/>
  <c r="AF224" i="75"/>
  <c r="AX75" i="75"/>
  <c r="AY75" i="75"/>
  <c r="V394" i="75"/>
  <c r="BA394" i="75" s="1"/>
  <c r="Q75" i="71"/>
  <c r="AW75" i="71" s="1"/>
  <c r="AW318" i="71" s="1"/>
  <c r="BT75" i="75"/>
  <c r="AQ235" i="75"/>
  <c r="V235" i="75"/>
  <c r="BT235" i="75" s="1"/>
  <c r="BI313" i="75"/>
  <c r="P233" i="75"/>
  <c r="DH233" i="75"/>
  <c r="AR235" i="75"/>
  <c r="AF235" i="75"/>
  <c r="DH154" i="75"/>
  <c r="DH314" i="75"/>
  <c r="AU314" i="75"/>
  <c r="AU72" i="75"/>
  <c r="O11" i="51"/>
  <c r="CA37" i="45"/>
  <c r="CL51" i="45"/>
  <c r="AQ385" i="75"/>
  <c r="DE66" i="75"/>
  <c r="BI66" i="75"/>
  <c r="DP66" i="75" s="1"/>
  <c r="AR153" i="75"/>
  <c r="AR230" i="75"/>
  <c r="AR149" i="75"/>
  <c r="AF149" i="75"/>
  <c r="FB380" i="71"/>
  <c r="FC380" i="71" s="1"/>
  <c r="FD380" i="71" s="1"/>
  <c r="CN380" i="71" s="1"/>
  <c r="BN76" i="75"/>
  <c r="AW315" i="75"/>
  <c r="DK76" i="75"/>
  <c r="AW155" i="75"/>
  <c r="AW234" i="75"/>
  <c r="DH234" i="75"/>
  <c r="AX386" i="75"/>
  <c r="AF386" i="75"/>
  <c r="AL386" i="75" s="1"/>
  <c r="DF391" i="75"/>
  <c r="DG391" i="75"/>
  <c r="BT391" i="75"/>
  <c r="DH391" i="75"/>
  <c r="DN391" i="75" s="1"/>
  <c r="DO56" i="71"/>
  <c r="DM56" i="71"/>
  <c r="DH148" i="75"/>
  <c r="AR145" i="75"/>
  <c r="AF145" i="75"/>
  <c r="BN71" i="75"/>
  <c r="DK71" i="75"/>
  <c r="AW150" i="75"/>
  <c r="AW310" i="75"/>
  <c r="AW229" i="75"/>
  <c r="FV111" i="71"/>
  <c r="GF111" i="71"/>
  <c r="V306" i="75"/>
  <c r="BT306" i="75" s="1"/>
  <c r="AX394" i="75"/>
  <c r="AF394" i="75"/>
  <c r="BJ77" i="75"/>
  <c r="DF77" i="75"/>
  <c r="DF78" i="75"/>
  <c r="EC205" i="75"/>
  <c r="V311" i="75"/>
  <c r="BT311" i="75" s="1"/>
  <c r="AQ314" i="75"/>
  <c r="K151" i="71"/>
  <c r="K233" i="71"/>
  <c r="K315" i="71"/>
  <c r="K396" i="71"/>
  <c r="N396" i="71" s="1"/>
  <c r="N72" i="71"/>
  <c r="AL51" i="45"/>
  <c r="AN51" i="45" s="1"/>
  <c r="AP51" i="45" s="1"/>
  <c r="J9" i="77"/>
  <c r="DH305" i="75"/>
  <c r="EH216" i="75"/>
  <c r="BV216" i="75" s="1"/>
  <c r="EG217" i="75"/>
  <c r="K68" i="71"/>
  <c r="DH68" i="75"/>
  <c r="DQ67" i="75"/>
  <c r="X228" i="75"/>
  <c r="AK228" i="75" s="1"/>
  <c r="BD228" i="75" s="1"/>
  <c r="AE228" i="75"/>
  <c r="H228" i="75"/>
  <c r="CI228" i="75"/>
  <c r="DF385" i="75"/>
  <c r="DL385" i="75" s="1"/>
  <c r="DG385" i="75"/>
  <c r="DM385" i="75" s="1"/>
  <c r="BT385" i="75"/>
  <c r="DH385" i="75"/>
  <c r="DN385" i="75" s="1"/>
  <c r="AL136" i="45"/>
  <c r="AL137" i="45"/>
  <c r="AN137" i="45" s="1"/>
  <c r="AP137" i="45" s="1"/>
  <c r="X222" i="75"/>
  <c r="AK222" i="75" s="1"/>
  <c r="BD222" i="75" s="1"/>
  <c r="CZ222" i="75" s="1"/>
  <c r="AE222" i="75"/>
  <c r="H222" i="75"/>
  <c r="CI222" i="75" s="1"/>
  <c r="CN222" i="75" s="1"/>
  <c r="K391" i="71"/>
  <c r="N391" i="71" s="1"/>
  <c r="K146" i="71"/>
  <c r="K228" i="71"/>
  <c r="K310" i="71"/>
  <c r="N67" i="71"/>
  <c r="AX389" i="75"/>
  <c r="AF389" i="75"/>
  <c r="AL389" i="75" s="1"/>
  <c r="AX395" i="75"/>
  <c r="AF395" i="75"/>
  <c r="FJ380" i="71"/>
  <c r="FK380" i="71" s="1"/>
  <c r="AU76" i="75"/>
  <c r="BT76" i="75"/>
  <c r="AY76" i="75"/>
  <c r="Q76" i="71"/>
  <c r="AW76" i="71" s="1"/>
  <c r="AW319" i="71" s="1"/>
  <c r="V395" i="75"/>
  <c r="BA395" i="75" s="1"/>
  <c r="AX392" i="75"/>
  <c r="AF392" i="75"/>
  <c r="AL392" i="75" s="1"/>
  <c r="DF388" i="75"/>
  <c r="DG388" i="75"/>
  <c r="DH388" i="75"/>
  <c r="BT388" i="75"/>
  <c r="O12" i="51"/>
  <c r="CA38" i="45"/>
  <c r="CL52" i="45"/>
  <c r="DF394" i="75"/>
  <c r="DL394" i="75" s="1"/>
  <c r="BT394" i="75"/>
  <c r="DG394" i="75"/>
  <c r="DH394" i="75"/>
  <c r="DN394" i="75" s="1"/>
  <c r="AX388" i="75"/>
  <c r="AF388" i="75"/>
  <c r="AQ148" i="75"/>
  <c r="DE149" i="75" s="1"/>
  <c r="BC53" i="72"/>
  <c r="AQ233" i="75"/>
  <c r="V233" i="75"/>
  <c r="BI77" i="75"/>
  <c r="DE77" i="75"/>
  <c r="DE78" i="75"/>
  <c r="DA307" i="75"/>
  <c r="AX71" i="75"/>
  <c r="DL72" i="75" s="1"/>
  <c r="AY71" i="75"/>
  <c r="Q71" i="71"/>
  <c r="AW71" i="71" s="1"/>
  <c r="AW314" i="71" s="1"/>
  <c r="V390" i="75"/>
  <c r="BA390" i="75" s="1"/>
  <c r="BT71" i="75"/>
  <c r="AQ391" i="75"/>
  <c r="BI72" i="75"/>
  <c r="DE72" i="75"/>
  <c r="AU75" i="75"/>
  <c r="BP388" i="45"/>
  <c r="AQ68" i="75"/>
  <c r="R387" i="75"/>
  <c r="AW387" i="75" s="1"/>
  <c r="R226" i="75"/>
  <c r="AQ226" i="75" s="1"/>
  <c r="DE227" i="75" s="1"/>
  <c r="R147" i="75"/>
  <c r="V147" i="75" s="1"/>
  <c r="BT147" i="75" s="1"/>
  <c r="R307" i="75"/>
  <c r="V68" i="75"/>
  <c r="AW68" i="75" s="1"/>
  <c r="DQ68" i="75"/>
  <c r="DF76" i="75"/>
  <c r="AR395" i="75"/>
  <c r="BJ76" i="75"/>
  <c r="EX380" i="71"/>
  <c r="EY380" i="71" s="1"/>
  <c r="EZ380" i="71" s="1"/>
  <c r="CR380" i="71" s="1"/>
  <c r="AQ155" i="75"/>
  <c r="V155" i="75"/>
  <c r="BT155" i="75" s="1"/>
  <c r="DA152" i="75"/>
  <c r="K149" i="71"/>
  <c r="K394" i="71"/>
  <c r="N394" i="71" s="1"/>
  <c r="N70" i="71"/>
  <c r="K231" i="71"/>
  <c r="K313" i="71"/>
  <c r="AR225" i="75"/>
  <c r="AF225" i="75"/>
  <c r="AL52" i="45"/>
  <c r="AN52" i="45" s="1"/>
  <c r="AP52" i="45" s="1"/>
  <c r="AL53" i="45"/>
  <c r="AN53" i="45" s="1"/>
  <c r="AP53" i="45" s="1"/>
  <c r="DO135" i="71"/>
  <c r="DM135" i="71"/>
  <c r="BJ69" i="75"/>
  <c r="DQ69" i="75" s="1"/>
  <c r="AR388" i="75"/>
  <c r="DF69" i="75"/>
  <c r="DH311" i="75"/>
  <c r="AQ154" i="75"/>
  <c r="V154" i="75"/>
  <c r="BT154" i="75" s="1"/>
  <c r="BJ307" i="75"/>
  <c r="DQ307" i="75" s="1"/>
  <c r="DF307" i="75"/>
  <c r="AR394" i="75"/>
  <c r="BJ75" i="75"/>
  <c r="DF75" i="75"/>
  <c r="DA313" i="75"/>
  <c r="DA147" i="75"/>
  <c r="AR150" i="75"/>
  <c r="AF150" i="75"/>
  <c r="DF386" i="75"/>
  <c r="DG386" i="75"/>
  <c r="DM386" i="75" s="1"/>
  <c r="DH386" i="75"/>
  <c r="DN386" i="75" s="1"/>
  <c r="BT386" i="75"/>
  <c r="AX387" i="75"/>
  <c r="AF387" i="75"/>
  <c r="AL387" i="75" s="1"/>
  <c r="DH149" i="75"/>
  <c r="DH306" i="75"/>
  <c r="FB57" i="71"/>
  <c r="FN57" i="71"/>
  <c r="FF57" i="71"/>
  <c r="BL388" i="45"/>
  <c r="N387" i="75"/>
  <c r="DE387" i="75" s="1"/>
  <c r="FN380" i="71"/>
  <c r="FO380" i="71" s="1"/>
  <c r="FP380" i="71" s="1"/>
  <c r="AQ234" i="75"/>
  <c r="V234" i="75"/>
  <c r="BT234" i="75" s="1"/>
  <c r="AR152" i="75"/>
  <c r="DH227" i="75"/>
  <c r="K155" i="71"/>
  <c r="K319" i="71"/>
  <c r="K237" i="71"/>
  <c r="K400" i="71"/>
  <c r="N400" i="71" s="1"/>
  <c r="N76" i="71"/>
  <c r="BJ227" i="75"/>
  <c r="EL216" i="75"/>
  <c r="BW216" i="75" s="1"/>
  <c r="EK217" i="75"/>
  <c r="BI311" i="75"/>
  <c r="DF73" i="75"/>
  <c r="AQ310" i="75"/>
  <c r="V310" i="75"/>
  <c r="AU77" i="75"/>
  <c r="FN219" i="71"/>
  <c r="BJ310" i="75"/>
  <c r="FV186" i="71"/>
  <c r="BJ147" i="75"/>
  <c r="DF147" i="75"/>
  <c r="AX390" i="75"/>
  <c r="AF390" i="75"/>
  <c r="AL390" i="75" s="1"/>
  <c r="DF390" i="75"/>
  <c r="K318" i="71"/>
  <c r="K236" i="71"/>
  <c r="K399" i="71"/>
  <c r="N399" i="71" s="1"/>
  <c r="K154" i="71"/>
  <c r="N75" i="71"/>
  <c r="GG357" i="71"/>
  <c r="U383" i="51"/>
  <c r="BI149" i="75"/>
  <c r="AQ306" i="75"/>
  <c r="BN70" i="75"/>
  <c r="AW309" i="75"/>
  <c r="AW149" i="75"/>
  <c r="AW228" i="75"/>
  <c r="DK70" i="75"/>
  <c r="DH307" i="75"/>
  <c r="GF34" i="71"/>
  <c r="FF218" i="71"/>
  <c r="FG218" i="71" s="1"/>
  <c r="FH218" i="71" s="1"/>
  <c r="CO218" i="71" s="1"/>
  <c r="FW187" i="71" s="1"/>
  <c r="X231" i="75"/>
  <c r="AK231" i="75" s="1"/>
  <c r="BD231" i="75" s="1"/>
  <c r="CZ231" i="75" s="1"/>
  <c r="H231" i="75"/>
  <c r="CI231" i="75" s="1"/>
  <c r="AM390" i="45"/>
  <c r="AM391" i="45"/>
  <c r="V315" i="75"/>
  <c r="BT315" i="75" s="1"/>
  <c r="BI227" i="75"/>
  <c r="DH155" i="75"/>
  <c r="AW148" i="75"/>
  <c r="AW227" i="75"/>
  <c r="AW308" i="75"/>
  <c r="BN69" i="75"/>
  <c r="BD54" i="72"/>
  <c r="CN54" i="72" s="1"/>
  <c r="FJ381" i="71"/>
  <c r="O56" i="72"/>
  <c r="BI56" i="72" s="1"/>
  <c r="BJ56" i="72" s="1"/>
  <c r="W135" i="45"/>
  <c r="CG135" i="45" s="1"/>
  <c r="DE75" i="75"/>
  <c r="AQ394" i="75"/>
  <c r="BI75" i="75"/>
  <c r="K312" i="71"/>
  <c r="K148" i="71"/>
  <c r="K230" i="71"/>
  <c r="K393" i="71"/>
  <c r="N393" i="71" s="1"/>
  <c r="N69" i="71"/>
  <c r="AQ150" i="75"/>
  <c r="DE151" i="75" s="1"/>
  <c r="V150" i="75"/>
  <c r="BT150" i="75" s="1"/>
  <c r="FF219" i="71"/>
  <c r="AW153" i="75"/>
  <c r="AW313" i="75"/>
  <c r="AW232" i="75"/>
  <c r="BN74" i="75"/>
  <c r="BP57" i="72"/>
  <c r="BP58" i="72"/>
  <c r="AR232" i="75"/>
  <c r="AF232" i="75"/>
  <c r="AU71" i="75"/>
  <c r="DA232" i="75"/>
  <c r="BT70" i="75"/>
  <c r="Q70" i="71"/>
  <c r="V389" i="75"/>
  <c r="BA389" i="75" s="1"/>
  <c r="AY70" i="75"/>
  <c r="AR309" i="75"/>
  <c r="AQ147" i="75"/>
  <c r="N147" i="75"/>
  <c r="FN218" i="71"/>
  <c r="FO218" i="71" s="1"/>
  <c r="FP218" i="71" s="1"/>
  <c r="AE235" i="75"/>
  <c r="X235" i="75"/>
  <c r="AK235" i="75" s="1"/>
  <c r="BD235" i="75" s="1"/>
  <c r="H235" i="75"/>
  <c r="CI235" i="75" s="1"/>
  <c r="X226" i="75"/>
  <c r="AK226" i="75" s="1"/>
  <c r="BD226" i="75" s="1"/>
  <c r="CZ226" i="75" s="1"/>
  <c r="H226" i="75"/>
  <c r="CI226" i="75" s="1"/>
  <c r="DH315" i="75"/>
  <c r="AE223" i="75"/>
  <c r="X223" i="75"/>
  <c r="AK223" i="75" s="1"/>
  <c r="BD223" i="75" s="1"/>
  <c r="H223" i="75"/>
  <c r="CI223" i="75" s="1"/>
  <c r="AQ315" i="75"/>
  <c r="DE316" i="75" s="1"/>
  <c r="K73" i="71"/>
  <c r="DH73" i="75"/>
  <c r="DF389" i="75"/>
  <c r="DL389" i="75" s="1"/>
  <c r="DG389" i="75"/>
  <c r="DH389" i="75"/>
  <c r="DN389" i="75" s="1"/>
  <c r="BT389" i="75"/>
  <c r="AQ137" i="45"/>
  <c r="DH316" i="75"/>
  <c r="AU316" i="75"/>
  <c r="BJ148" i="75"/>
  <c r="DF148" i="75"/>
  <c r="FK203" i="71"/>
  <c r="DH156" i="75"/>
  <c r="AU156" i="75"/>
  <c r="AY69" i="75"/>
  <c r="Q69" i="71"/>
  <c r="V388" i="75"/>
  <c r="BA388" i="75" s="1"/>
  <c r="BT69" i="75"/>
  <c r="CA121" i="45"/>
  <c r="O129" i="51"/>
  <c r="CL135" i="45"/>
  <c r="DH229" i="75"/>
  <c r="AU229" i="75"/>
  <c r="DH230" i="75"/>
  <c r="AU230" i="75"/>
  <c r="K156" i="71"/>
  <c r="K238" i="71"/>
  <c r="K401" i="71"/>
  <c r="N401" i="71" s="1"/>
  <c r="K320" i="71"/>
  <c r="N77" i="71"/>
  <c r="AY74" i="75"/>
  <c r="BT74" i="75"/>
  <c r="V393" i="75"/>
  <c r="BA393" i="75" s="1"/>
  <c r="Q74" i="71"/>
  <c r="BO57" i="72"/>
  <c r="BO58" i="72"/>
  <c r="DA228" i="75"/>
  <c r="AX393" i="75"/>
  <c r="AF393" i="75"/>
  <c r="AW145" i="75"/>
  <c r="AW224" i="75"/>
  <c r="DK66" i="75"/>
  <c r="BN66" i="75"/>
  <c r="DU66" i="75" s="1"/>
  <c r="AW305" i="75"/>
  <c r="AR226" i="75"/>
  <c r="DF227" i="75" s="1"/>
  <c r="AF226" i="75"/>
  <c r="DA156" i="75"/>
  <c r="V149" i="75"/>
  <c r="BT149" i="75" s="1"/>
  <c r="N226" i="75"/>
  <c r="X227" i="75"/>
  <c r="AK227" i="75" s="1"/>
  <c r="BD227" i="75" s="1"/>
  <c r="AE227" i="75"/>
  <c r="H227" i="75"/>
  <c r="AR151" i="75"/>
  <c r="X224" i="75"/>
  <c r="AK224" i="75" s="1"/>
  <c r="BD224" i="75" s="1"/>
  <c r="AE224" i="75"/>
  <c r="H224" i="75"/>
  <c r="CI224" i="75" s="1"/>
  <c r="BO72" i="75"/>
  <c r="AX151" i="75"/>
  <c r="AX230" i="75"/>
  <c r="AX311" i="75"/>
  <c r="N152" i="75"/>
  <c r="BI76" i="75"/>
  <c r="DP76" i="75" s="1"/>
  <c r="DE76" i="75"/>
  <c r="AQ395" i="75"/>
  <c r="K390" i="71"/>
  <c r="N390" i="71" s="1"/>
  <c r="K227" i="71"/>
  <c r="N66" i="71"/>
  <c r="K145" i="71"/>
  <c r="K309" i="71"/>
  <c r="BI316" i="75"/>
  <c r="DE317" i="75"/>
  <c r="AQ156" i="75"/>
  <c r="AQ308" i="75"/>
  <c r="BI308" i="75" s="1"/>
  <c r="V308" i="75"/>
  <c r="DH235" i="75"/>
  <c r="AU235" i="75"/>
  <c r="AQ53" i="45"/>
  <c r="BL53" i="45" s="1"/>
  <c r="T9" i="77"/>
  <c r="AL135" i="45"/>
  <c r="AN135" i="45" s="1"/>
  <c r="AP135" i="45" s="1"/>
  <c r="AQ229" i="75"/>
  <c r="DL382" i="71"/>
  <c r="DO137" i="71"/>
  <c r="DM137" i="71"/>
  <c r="AQ230" i="75"/>
  <c r="AQ390" i="75"/>
  <c r="DE71" i="75"/>
  <c r="BI71" i="75"/>
  <c r="N85" i="51"/>
  <c r="AQ232" i="75"/>
  <c r="BI232" i="75" s="1"/>
  <c r="V232" i="75"/>
  <c r="DH224" i="75"/>
  <c r="H57" i="72"/>
  <c r="G57" i="72"/>
  <c r="AW57" i="72" s="1"/>
  <c r="AR228" i="75"/>
  <c r="DA315" i="75"/>
  <c r="AR313" i="75"/>
  <c r="DF314" i="75" s="1"/>
  <c r="AF313" i="75"/>
  <c r="AP50" i="45"/>
  <c r="K150" i="71"/>
  <c r="N71" i="71"/>
  <c r="K232" i="71"/>
  <c r="K314" i="71"/>
  <c r="K395" i="71"/>
  <c r="N395" i="71" s="1"/>
  <c r="Q66" i="71"/>
  <c r="AY66" i="75"/>
  <c r="BA66" i="75" s="1"/>
  <c r="V385" i="75"/>
  <c r="BA385" i="75" s="1"/>
  <c r="BT66" i="75"/>
  <c r="DA149" i="75"/>
  <c r="AQ228" i="75"/>
  <c r="BI228" i="75" s="1"/>
  <c r="V228" i="75"/>
  <c r="BT228" i="75" s="1"/>
  <c r="DA311" i="75"/>
  <c r="X229" i="75"/>
  <c r="AK229" i="75" s="1"/>
  <c r="BD229" i="75" s="1"/>
  <c r="CZ229" i="75" s="1"/>
  <c r="AE229" i="75"/>
  <c r="H229" i="75"/>
  <c r="CI229" i="75" s="1"/>
  <c r="DO58" i="71"/>
  <c r="DM58" i="71"/>
  <c r="AR311" i="75"/>
  <c r="AF311" i="75"/>
  <c r="AQ73" i="75"/>
  <c r="DE74" i="75" s="1"/>
  <c r="R231" i="75"/>
  <c r="V231" i="75" s="1"/>
  <c r="BT231" i="75" s="1"/>
  <c r="R312" i="75"/>
  <c r="V312" i="75" s="1"/>
  <c r="BT312" i="75" s="1"/>
  <c r="R392" i="75"/>
  <c r="AW392" i="75" s="1"/>
  <c r="R152" i="75"/>
  <c r="V152" i="75" s="1"/>
  <c r="BT152" i="75" s="1"/>
  <c r="V73" i="75"/>
  <c r="AU73" i="75" s="1"/>
  <c r="BJ74" i="75"/>
  <c r="DQ74" i="75" s="1"/>
  <c r="DF74" i="75"/>
  <c r="AR393" i="75"/>
  <c r="V227" i="75"/>
  <c r="BT227" i="75" s="1"/>
  <c r="AR231" i="75"/>
  <c r="DE393" i="75"/>
  <c r="DK394" i="75" s="1"/>
  <c r="DH146" i="75"/>
  <c r="DE390" i="75"/>
  <c r="DK390" i="75" s="1"/>
  <c r="AW67" i="75"/>
  <c r="V153" i="75"/>
  <c r="BT153" i="75" s="1"/>
  <c r="DP67" i="75"/>
  <c r="AW72" i="75"/>
  <c r="AR315" i="75"/>
  <c r="BJ315" i="75" s="1"/>
  <c r="DQ315" i="75" s="1"/>
  <c r="DH145" i="75"/>
  <c r="AU74" i="75"/>
  <c r="V145" i="75"/>
  <c r="BT145" i="75" s="1"/>
  <c r="AL390" i="45"/>
  <c r="AL391" i="45"/>
  <c r="D232" i="75"/>
  <c r="AU305" i="75" l="1"/>
  <c r="DF306" i="75"/>
  <c r="FF381" i="71"/>
  <c r="BJ305" i="75"/>
  <c r="DF305" i="75"/>
  <c r="DQ73" i="75"/>
  <c r="FK381" i="71"/>
  <c r="AU155" i="75"/>
  <c r="AU146" i="75"/>
  <c r="AN391" i="45"/>
  <c r="AP391" i="45" s="1"/>
  <c r="CN223" i="75"/>
  <c r="AW73" i="75"/>
  <c r="AW152" i="75" s="1"/>
  <c r="DP228" i="75"/>
  <c r="AU224" i="75"/>
  <c r="FB125" i="75"/>
  <c r="CZ224" i="75"/>
  <c r="DM391" i="75"/>
  <c r="AU311" i="75"/>
  <c r="CZ227" i="75"/>
  <c r="AX234" i="75"/>
  <c r="DM394" i="75"/>
  <c r="BO76" i="75"/>
  <c r="FG381" i="71"/>
  <c r="FH381" i="71" s="1"/>
  <c r="CO381" i="71" s="1"/>
  <c r="AU148" i="75"/>
  <c r="AX315" i="75"/>
  <c r="AQ52" i="45"/>
  <c r="BL52" i="45" s="1"/>
  <c r="AQ69" i="71"/>
  <c r="AQ393" i="71" s="1"/>
  <c r="AW69" i="71"/>
  <c r="AW312" i="71" s="1"/>
  <c r="FB381" i="71"/>
  <c r="FC381" i="71" s="1"/>
  <c r="FD381" i="71" s="1"/>
  <c r="CN381" i="71" s="1"/>
  <c r="GF359" i="71" s="1"/>
  <c r="DL70" i="75"/>
  <c r="FN381" i="71"/>
  <c r="FO381" i="71" s="1"/>
  <c r="FP381" i="71" s="1"/>
  <c r="DU70" i="75"/>
  <c r="EX381" i="71"/>
  <c r="EY381" i="71" s="1"/>
  <c r="EZ381" i="71" s="1"/>
  <c r="CR381" i="71" s="1"/>
  <c r="AQ66" i="71"/>
  <c r="AW66" i="71"/>
  <c r="AW309" i="71" s="1"/>
  <c r="AQ74" i="71"/>
  <c r="AQ398" i="71" s="1"/>
  <c r="AW74" i="71"/>
  <c r="AW317" i="71" s="1"/>
  <c r="CN224" i="75"/>
  <c r="DP75" i="75"/>
  <c r="DQ147" i="75"/>
  <c r="CZ223" i="75"/>
  <c r="AX148" i="75"/>
  <c r="DL149" i="75" s="1"/>
  <c r="AX227" i="75"/>
  <c r="AQ77" i="71"/>
  <c r="AQ401" i="71" s="1"/>
  <c r="BO69" i="75"/>
  <c r="DV70" i="75" s="1"/>
  <c r="AN390" i="45"/>
  <c r="AP390" i="45" s="1"/>
  <c r="DP71" i="75"/>
  <c r="AQ70" i="71"/>
  <c r="AQ394" i="71" s="1"/>
  <c r="AW70" i="71"/>
  <c r="AW313" i="71" s="1"/>
  <c r="BQ388" i="45"/>
  <c r="BR388" i="45" s="1"/>
  <c r="Y388" i="45" s="1"/>
  <c r="BM222" i="45"/>
  <c r="BN222" i="45" s="1"/>
  <c r="X222" i="45" s="1"/>
  <c r="BM388" i="45"/>
  <c r="BN388" i="45" s="1"/>
  <c r="X388" i="45" s="1"/>
  <c r="FB56" i="71"/>
  <c r="FC56" i="71" s="1"/>
  <c r="FD56" i="71" s="1"/>
  <c r="CN56" i="71" s="1"/>
  <c r="FN137" i="71"/>
  <c r="FB137" i="71"/>
  <c r="FF58" i="71"/>
  <c r="DP146" i="75"/>
  <c r="FC219" i="71"/>
  <c r="CT52" i="72"/>
  <c r="AP52" i="72" s="1"/>
  <c r="AP122" i="72" s="1"/>
  <c r="DU76" i="75"/>
  <c r="FF137" i="71"/>
  <c r="FB135" i="71"/>
  <c r="FC135" i="71" s="1"/>
  <c r="FD135" i="71" s="1"/>
  <c r="CN135" i="71" s="1"/>
  <c r="FV112" i="71" s="1"/>
  <c r="FF136" i="71"/>
  <c r="CN230" i="75"/>
  <c r="CN225" i="75"/>
  <c r="DQ76" i="75"/>
  <c r="DL386" i="75"/>
  <c r="CN229" i="75"/>
  <c r="AU315" i="75"/>
  <c r="CN231" i="75"/>
  <c r="AQ51" i="45"/>
  <c r="BL51" i="45" s="1"/>
  <c r="AU306" i="75"/>
  <c r="BI388" i="45"/>
  <c r="BJ388" i="45" s="1"/>
  <c r="Z388" i="45" s="1"/>
  <c r="BL389" i="45"/>
  <c r="BM389" i="45" s="1"/>
  <c r="BN389" i="45" s="1"/>
  <c r="X389" i="45" s="1"/>
  <c r="DK387" i="75"/>
  <c r="DK388" i="75"/>
  <c r="DK69" i="75"/>
  <c r="BN68" i="75"/>
  <c r="DU69" i="75" s="1"/>
  <c r="AW226" i="75"/>
  <c r="AW147" i="75"/>
  <c r="DK68" i="75"/>
  <c r="AW307" i="75"/>
  <c r="AF51" i="72"/>
  <c r="AQ51" i="72"/>
  <c r="AQ121" i="72" s="1"/>
  <c r="CN236" i="75"/>
  <c r="AE232" i="75"/>
  <c r="X232" i="75"/>
  <c r="AK232" i="75" s="1"/>
  <c r="BD232" i="75" s="1"/>
  <c r="CZ232" i="75" s="1"/>
  <c r="H232" i="75"/>
  <c r="CI232" i="75" s="1"/>
  <c r="CN232" i="75" s="1"/>
  <c r="FI38" i="75"/>
  <c r="FB45" i="75"/>
  <c r="FU28" i="75"/>
  <c r="DZ66" i="71"/>
  <c r="CJ227" i="75"/>
  <c r="E230" i="71"/>
  <c r="AI227" i="75"/>
  <c r="BU227" i="75" s="1"/>
  <c r="ES196" i="75" s="1"/>
  <c r="AB227" i="75"/>
  <c r="AO227" i="75" s="1"/>
  <c r="CK227" i="75"/>
  <c r="CL227" i="75"/>
  <c r="DK305" i="75"/>
  <c r="AY148" i="75"/>
  <c r="AY227" i="75"/>
  <c r="AY308" i="75"/>
  <c r="BA308" i="75" s="1"/>
  <c r="BP69" i="75"/>
  <c r="DK309" i="75"/>
  <c r="N318" i="71"/>
  <c r="X318" i="71"/>
  <c r="DZ400" i="71"/>
  <c r="FB364" i="75"/>
  <c r="FI357" i="75"/>
  <c r="BI155" i="75"/>
  <c r="DE155" i="75"/>
  <c r="AX229" i="75"/>
  <c r="DL230" i="75" s="1"/>
  <c r="AX310" i="75"/>
  <c r="DL310" i="75" s="1"/>
  <c r="AX150" i="75"/>
  <c r="DL150" i="75" s="1"/>
  <c r="BO71" i="75"/>
  <c r="DV71" i="75" s="1"/>
  <c r="DL71" i="75"/>
  <c r="N310" i="71"/>
  <c r="X310" i="71"/>
  <c r="N151" i="71"/>
  <c r="DF145" i="75"/>
  <c r="BJ145" i="75"/>
  <c r="DQ145" i="75" s="1"/>
  <c r="BJ149" i="75"/>
  <c r="DF149" i="75"/>
  <c r="FI47" i="75"/>
  <c r="FB54" i="75"/>
  <c r="AQ52" i="72"/>
  <c r="AQ122" i="72" s="1"/>
  <c r="AF52" i="72"/>
  <c r="DG392" i="75"/>
  <c r="DM392" i="75" s="1"/>
  <c r="BT392" i="75"/>
  <c r="DH392" i="75"/>
  <c r="DN392" i="75" s="1"/>
  <c r="DF392" i="75"/>
  <c r="FB373" i="75"/>
  <c r="DM72" i="75"/>
  <c r="AY151" i="75"/>
  <c r="AY230" i="75"/>
  <c r="BP72" i="75"/>
  <c r="AY311" i="75"/>
  <c r="FN58" i="71"/>
  <c r="FF56" i="71"/>
  <c r="FG56" i="71" s="1"/>
  <c r="FH56" i="71" s="1"/>
  <c r="CO56" i="71" s="1"/>
  <c r="N227" i="71"/>
  <c r="FU36" i="75"/>
  <c r="FB53" i="75"/>
  <c r="FI46" i="75"/>
  <c r="DH147" i="75"/>
  <c r="AU147" i="75"/>
  <c r="BJ232" i="75"/>
  <c r="DF232" i="75"/>
  <c r="DZ69" i="71"/>
  <c r="DL391" i="75"/>
  <c r="DL390" i="75"/>
  <c r="BT310" i="75"/>
  <c r="AU310" i="75"/>
  <c r="N237" i="71"/>
  <c r="DF387" i="75"/>
  <c r="DL387" i="75" s="1"/>
  <c r="DH387" i="75"/>
  <c r="DN387" i="75" s="1"/>
  <c r="BT387" i="75"/>
  <c r="DG387" i="75"/>
  <c r="DM387" i="75" s="1"/>
  <c r="GG358" i="71"/>
  <c r="U384" i="51"/>
  <c r="AQ387" i="75"/>
  <c r="BI68" i="75"/>
  <c r="DP68" i="75" s="1"/>
  <c r="DE68" i="75"/>
  <c r="FI365" i="75"/>
  <c r="FB372" i="75"/>
  <c r="N228" i="71"/>
  <c r="FI356" i="75"/>
  <c r="FB363" i="75"/>
  <c r="K229" i="71"/>
  <c r="K392" i="71"/>
  <c r="N392" i="71" s="1"/>
  <c r="K311" i="71"/>
  <c r="N68" i="71"/>
  <c r="DZ68" i="71" s="1"/>
  <c r="K147" i="71"/>
  <c r="DE314" i="75"/>
  <c r="DJ314" i="75" s="1"/>
  <c r="BI314" i="75"/>
  <c r="DP314" i="75" s="1"/>
  <c r="AU234" i="75"/>
  <c r="DF230" i="75"/>
  <c r="BJ230" i="75"/>
  <c r="DQ230" i="75" s="1"/>
  <c r="AU154" i="75"/>
  <c r="AQ75" i="71"/>
  <c r="AQ399" i="71" s="1"/>
  <c r="T75" i="71"/>
  <c r="AZ75" i="71" s="1"/>
  <c r="Q399" i="71"/>
  <c r="Q236" i="71"/>
  <c r="T236" i="71" s="1"/>
  <c r="CL236" i="71" s="1"/>
  <c r="Q154" i="71"/>
  <c r="T154" i="71" s="1"/>
  <c r="Q318" i="71"/>
  <c r="AQ318" i="71" s="1"/>
  <c r="AV56" i="72"/>
  <c r="AY56" i="72" s="1"/>
  <c r="BA56" i="72" s="1"/>
  <c r="BC56" i="72" s="1"/>
  <c r="Q56" i="72"/>
  <c r="AD56" i="72" s="1"/>
  <c r="AI56" i="72" s="1"/>
  <c r="DM395" i="75"/>
  <c r="FB58" i="71"/>
  <c r="FN56" i="71"/>
  <c r="FO56" i="71" s="1"/>
  <c r="FP56" i="71" s="1"/>
  <c r="CN226" i="75"/>
  <c r="DE147" i="75"/>
  <c r="BI147" i="75"/>
  <c r="DP147" i="75" s="1"/>
  <c r="DZ393" i="71"/>
  <c r="AE231" i="75"/>
  <c r="BI306" i="75"/>
  <c r="DE306" i="75"/>
  <c r="DJ306" i="75" s="1"/>
  <c r="DE310" i="75"/>
  <c r="BI310" i="75"/>
  <c r="DP311" i="75" s="1"/>
  <c r="X319" i="71"/>
  <c r="N319" i="71"/>
  <c r="FI124" i="75"/>
  <c r="FB131" i="75"/>
  <c r="BJ225" i="75"/>
  <c r="DF225" i="75"/>
  <c r="Q319" i="71"/>
  <c r="AQ319" i="71" s="1"/>
  <c r="Q237" i="71"/>
  <c r="T237" i="71" s="1"/>
  <c r="CL237" i="71" s="1"/>
  <c r="Q400" i="71"/>
  <c r="Q155" i="71"/>
  <c r="T155" i="71" s="1"/>
  <c r="T76" i="71"/>
  <c r="AZ76" i="71" s="1"/>
  <c r="N146" i="71"/>
  <c r="EH217" i="75"/>
  <c r="BV217" i="75" s="1"/>
  <c r="EG218" i="75"/>
  <c r="CJ225" i="75"/>
  <c r="E228" i="71"/>
  <c r="CK225" i="75"/>
  <c r="AB225" i="75"/>
  <c r="AO225" i="75" s="1"/>
  <c r="CL225" i="75"/>
  <c r="AI225" i="75"/>
  <c r="BU225" i="75" s="1"/>
  <c r="ES194" i="75" s="1"/>
  <c r="DE69" i="75"/>
  <c r="DL395" i="75"/>
  <c r="DF315" i="75"/>
  <c r="BI309" i="75"/>
  <c r="DP309" i="75" s="1"/>
  <c r="DE309" i="75"/>
  <c r="FB371" i="75"/>
  <c r="FI364" i="75"/>
  <c r="CJ229" i="75"/>
  <c r="CL229" i="75"/>
  <c r="AI229" i="75"/>
  <c r="BU229" i="75" s="1"/>
  <c r="E232" i="71"/>
  <c r="AB229" i="75"/>
  <c r="AO229" i="75" s="1"/>
  <c r="CK229" i="75"/>
  <c r="BT308" i="75"/>
  <c r="AU308" i="75"/>
  <c r="DZ390" i="71"/>
  <c r="FK204" i="71"/>
  <c r="CJ226" i="75"/>
  <c r="CK226" i="75"/>
  <c r="CL226" i="75"/>
  <c r="AB226" i="75"/>
  <c r="AO226" i="75" s="1"/>
  <c r="E229" i="71"/>
  <c r="DF309" i="75"/>
  <c r="BJ309" i="75"/>
  <c r="DQ309" i="75" s="1"/>
  <c r="N230" i="71"/>
  <c r="N155" i="71"/>
  <c r="DE154" i="75"/>
  <c r="BI154" i="75"/>
  <c r="DP154" i="75" s="1"/>
  <c r="AY234" i="75"/>
  <c r="AY315" i="75"/>
  <c r="BP76" i="75"/>
  <c r="DM76" i="75"/>
  <c r="AY155" i="75"/>
  <c r="DZ391" i="71"/>
  <c r="CD216" i="75"/>
  <c r="ET185" i="75"/>
  <c r="EC206" i="75"/>
  <c r="BA71" i="75"/>
  <c r="DQ70" i="75"/>
  <c r="BJ153" i="75"/>
  <c r="DF153" i="75"/>
  <c r="AY233" i="75"/>
  <c r="AY314" i="75"/>
  <c r="DM75" i="75"/>
  <c r="AY154" i="75"/>
  <c r="BP75" i="75"/>
  <c r="AY316" i="75"/>
  <c r="AY235" i="75"/>
  <c r="DM77" i="75"/>
  <c r="BP77" i="75"/>
  <c r="AY156" i="75"/>
  <c r="DM78" i="75"/>
  <c r="AU309" i="75"/>
  <c r="FB46" i="75"/>
  <c r="FI39" i="75"/>
  <c r="FU29" i="75"/>
  <c r="BP389" i="45"/>
  <c r="BQ389" i="45" s="1"/>
  <c r="BR389" i="45" s="1"/>
  <c r="Y389" i="45" s="1"/>
  <c r="BH389" i="45"/>
  <c r="DK74" i="75"/>
  <c r="AW312" i="75"/>
  <c r="AX73" i="75"/>
  <c r="V392" i="75"/>
  <c r="BA392" i="75" s="1"/>
  <c r="BT73" i="75"/>
  <c r="Q73" i="71"/>
  <c r="AY73" i="75"/>
  <c r="DM74" i="75" s="1"/>
  <c r="BP74" i="75"/>
  <c r="AY232" i="75"/>
  <c r="BA232" i="75" s="1"/>
  <c r="AY313" i="75"/>
  <c r="BA313" i="75" s="1"/>
  <c r="AY153" i="75"/>
  <c r="BA153" i="75" s="1"/>
  <c r="DZ395" i="71"/>
  <c r="DK224" i="75"/>
  <c r="DZ77" i="71"/>
  <c r="K397" i="71"/>
  <c r="N397" i="71" s="1"/>
  <c r="N73" i="71"/>
  <c r="DZ73" i="71" s="1"/>
  <c r="K152" i="71"/>
  <c r="K234" i="71"/>
  <c r="K316" i="71"/>
  <c r="BP70" i="75"/>
  <c r="AY228" i="75"/>
  <c r="AY309" i="75"/>
  <c r="DM70" i="75"/>
  <c r="AY149" i="75"/>
  <c r="DM149" i="75" s="1"/>
  <c r="N148" i="71"/>
  <c r="AU227" i="75"/>
  <c r="DP77" i="75"/>
  <c r="DP78" i="75"/>
  <c r="FB55" i="75"/>
  <c r="DK229" i="75"/>
  <c r="DK234" i="75"/>
  <c r="BJ235" i="75"/>
  <c r="DF235" i="75"/>
  <c r="DF236" i="75"/>
  <c r="AX154" i="75"/>
  <c r="DL154" i="75" s="1"/>
  <c r="AX233" i="75"/>
  <c r="DL233" i="75" s="1"/>
  <c r="AX314" i="75"/>
  <c r="DL314" i="75" s="1"/>
  <c r="BO75" i="75"/>
  <c r="DV75" i="75" s="1"/>
  <c r="BA75" i="75"/>
  <c r="BI224" i="75"/>
  <c r="DP224" i="75" s="1"/>
  <c r="DE224" i="75"/>
  <c r="Q320" i="71"/>
  <c r="Q401" i="71"/>
  <c r="Q156" i="71"/>
  <c r="T156" i="71" s="1"/>
  <c r="Q238" i="71"/>
  <c r="T238" i="71" s="1"/>
  <c r="CL238" i="71" s="1"/>
  <c r="T77" i="71"/>
  <c r="AZ77" i="71" s="1"/>
  <c r="DE305" i="75"/>
  <c r="BI305" i="75"/>
  <c r="DP305" i="75" s="1"/>
  <c r="FN136" i="71"/>
  <c r="DL75" i="75"/>
  <c r="AZ57" i="72"/>
  <c r="AZ58" i="72"/>
  <c r="FB129" i="75"/>
  <c r="FI122" i="75"/>
  <c r="N314" i="71"/>
  <c r="X314" i="71"/>
  <c r="DE230" i="75"/>
  <c r="BI230" i="75"/>
  <c r="E227" i="71"/>
  <c r="CL224" i="75"/>
  <c r="CK224" i="75"/>
  <c r="CJ224" i="75"/>
  <c r="AI224" i="75"/>
  <c r="BU224" i="75" s="1"/>
  <c r="ES193" i="75" s="1"/>
  <c r="AB224" i="75"/>
  <c r="AO224" i="75" s="1"/>
  <c r="DK145" i="75"/>
  <c r="X320" i="71"/>
  <c r="N320" i="71"/>
  <c r="BI315" i="75"/>
  <c r="DP316" i="75" s="1"/>
  <c r="DE315" i="75"/>
  <c r="N312" i="71"/>
  <c r="X312" i="71"/>
  <c r="BA69" i="75"/>
  <c r="DE311" i="75"/>
  <c r="DF150" i="75"/>
  <c r="BJ150" i="75"/>
  <c r="DQ150" i="75" s="1"/>
  <c r="N313" i="71"/>
  <c r="X313" i="71"/>
  <c r="BT233" i="75"/>
  <c r="W233" i="75"/>
  <c r="CJ222" i="75"/>
  <c r="CO222" i="75" s="1"/>
  <c r="CK222" i="75"/>
  <c r="CP222" i="75" s="1"/>
  <c r="AI222" i="75"/>
  <c r="BU222" i="75" s="1"/>
  <c r="E225" i="71"/>
  <c r="AB222" i="75"/>
  <c r="AO222" i="75" s="1"/>
  <c r="CL222" i="75"/>
  <c r="CJ228" i="75"/>
  <c r="CO228" i="75" s="1"/>
  <c r="E231" i="71"/>
  <c r="AB228" i="75"/>
  <c r="AO228" i="75" s="1"/>
  <c r="CK228" i="75"/>
  <c r="CL228" i="75"/>
  <c r="AI228" i="75"/>
  <c r="BU228" i="75" s="1"/>
  <c r="ES197" i="75" s="1"/>
  <c r="DK310" i="75"/>
  <c r="BA76" i="75"/>
  <c r="AU233" i="75"/>
  <c r="DL228" i="75"/>
  <c r="CZ225" i="75"/>
  <c r="DK233" i="75"/>
  <c r="BJ316" i="75"/>
  <c r="DF316" i="75"/>
  <c r="DJ316" i="75" s="1"/>
  <c r="DF317" i="75"/>
  <c r="DJ317" i="75" s="1"/>
  <c r="BA55" i="72"/>
  <c r="BD55" i="72" s="1"/>
  <c r="AU228" i="75"/>
  <c r="AQ67" i="71"/>
  <c r="Q310" i="71"/>
  <c r="Q391" i="71"/>
  <c r="Q146" i="71"/>
  <c r="T146" i="71" s="1"/>
  <c r="Q228" i="71"/>
  <c r="T228" i="71" s="1"/>
  <c r="CL228" i="71" s="1"/>
  <c r="T67" i="71"/>
  <c r="BI57" i="72"/>
  <c r="BJ57" i="72" s="1"/>
  <c r="BI58" i="72"/>
  <c r="BJ58" i="72" s="1"/>
  <c r="FB136" i="71"/>
  <c r="DX66" i="71"/>
  <c r="AQ390" i="71"/>
  <c r="DX390" i="71" s="1"/>
  <c r="FB122" i="75"/>
  <c r="FI115" i="75"/>
  <c r="N232" i="71"/>
  <c r="DE156" i="75"/>
  <c r="BI156" i="75"/>
  <c r="DE157" i="75"/>
  <c r="DH226" i="75"/>
  <c r="AL393" i="75"/>
  <c r="DZ401" i="71"/>
  <c r="DQ149" i="75"/>
  <c r="DQ148" i="75"/>
  <c r="Q394" i="71"/>
  <c r="Q149" i="71"/>
  <c r="T149" i="71" s="1"/>
  <c r="Q231" i="71"/>
  <c r="T231" i="71" s="1"/>
  <c r="CL231" i="71" s="1"/>
  <c r="Q313" i="71"/>
  <c r="T70" i="71"/>
  <c r="AZ70" i="71" s="1"/>
  <c r="DE228" i="75"/>
  <c r="EL217" i="75"/>
  <c r="BW217" i="75" s="1"/>
  <c r="EK218" i="75"/>
  <c r="BJ152" i="75"/>
  <c r="DF152" i="75"/>
  <c r="N231" i="71"/>
  <c r="DP72" i="75"/>
  <c r="BI233" i="75"/>
  <c r="DP233" i="75" s="1"/>
  <c r="DE233" i="75"/>
  <c r="DK150" i="75"/>
  <c r="DK155" i="75"/>
  <c r="BA155" i="75"/>
  <c r="DF224" i="75"/>
  <c r="BJ224" i="75"/>
  <c r="DQ224" i="75" s="1"/>
  <c r="DK314" i="75"/>
  <c r="BO77" i="75"/>
  <c r="AX156" i="75"/>
  <c r="AX235" i="75"/>
  <c r="AX316" i="75"/>
  <c r="DL77" i="75"/>
  <c r="DL78" i="75"/>
  <c r="DH312" i="75"/>
  <c r="AU312" i="75"/>
  <c r="CJ230" i="75"/>
  <c r="CO230" i="75" s="1"/>
  <c r="CL230" i="75"/>
  <c r="CK230" i="75"/>
  <c r="AI230" i="75"/>
  <c r="BU230" i="75" s="1"/>
  <c r="ES199" i="75" s="1"/>
  <c r="AB230" i="75"/>
  <c r="AO230" i="75" s="1"/>
  <c r="E233" i="71"/>
  <c r="BP67" i="75"/>
  <c r="AY306" i="75"/>
  <c r="AY225" i="75"/>
  <c r="AY146" i="75"/>
  <c r="DM67" i="75"/>
  <c r="AD387" i="45"/>
  <c r="W24" i="51" s="1"/>
  <c r="AA387" i="45"/>
  <c r="BA77" i="75"/>
  <c r="DM66" i="75"/>
  <c r="BP66" i="75"/>
  <c r="DW66" i="75" s="1"/>
  <c r="AY145" i="75"/>
  <c r="DM145" i="75" s="1"/>
  <c r="AY305" i="75"/>
  <c r="DM305" i="75" s="1"/>
  <c r="AY224" i="75"/>
  <c r="DM224" i="75" s="1"/>
  <c r="DE73" i="75"/>
  <c r="BI73" i="75"/>
  <c r="DP73" i="75" s="1"/>
  <c r="AQ392" i="75"/>
  <c r="DZ71" i="71"/>
  <c r="BT232" i="75"/>
  <c r="AU232" i="75"/>
  <c r="DH152" i="75"/>
  <c r="AU152" i="75"/>
  <c r="BI226" i="75"/>
  <c r="DE226" i="75"/>
  <c r="N238" i="71"/>
  <c r="CJ223" i="75"/>
  <c r="E226" i="71"/>
  <c r="AB223" i="75"/>
  <c r="AO223" i="75" s="1"/>
  <c r="CK223" i="75"/>
  <c r="CL223" i="75"/>
  <c r="AI223" i="75"/>
  <c r="BU223" i="75" s="1"/>
  <c r="FB49" i="75"/>
  <c r="FU32" i="75"/>
  <c r="FI42" i="75"/>
  <c r="DK308" i="75"/>
  <c r="BX219" i="71"/>
  <c r="EU185" i="75"/>
  <c r="DZ70" i="71"/>
  <c r="CR53" i="72"/>
  <c r="CS53" i="72" s="1"/>
  <c r="CT53" i="72" s="1"/>
  <c r="AP53" i="72" s="1"/>
  <c r="AP123" i="72" s="1"/>
  <c r="CH53" i="72"/>
  <c r="CI53" i="72" s="1"/>
  <c r="CJ53" i="72" s="1"/>
  <c r="CN53" i="72"/>
  <c r="CO53" i="72" s="1"/>
  <c r="CP53" i="72" s="1"/>
  <c r="FB366" i="75"/>
  <c r="FI359" i="75"/>
  <c r="AL395" i="75"/>
  <c r="DQ77" i="75"/>
  <c r="DQ78" i="75"/>
  <c r="FI362" i="75"/>
  <c r="FB369" i="75"/>
  <c r="AQ135" i="45"/>
  <c r="BL135" i="45" s="1"/>
  <c r="BM135" i="45" s="1"/>
  <c r="BN135" i="45" s="1"/>
  <c r="X135" i="45" s="1"/>
  <c r="BJ156" i="75"/>
  <c r="DF156" i="75"/>
  <c r="DF157" i="75"/>
  <c r="DK154" i="75"/>
  <c r="BJ155" i="75"/>
  <c r="DQ155" i="75" s="1"/>
  <c r="DF155" i="75"/>
  <c r="N235" i="71"/>
  <c r="DE225" i="75"/>
  <c r="BI225" i="75"/>
  <c r="DF146" i="75"/>
  <c r="AQ312" i="75"/>
  <c r="AX146" i="75"/>
  <c r="DL146" i="75" s="1"/>
  <c r="BO67" i="75"/>
  <c r="DV67" i="75" s="1"/>
  <c r="AX225" i="75"/>
  <c r="DL225" i="75" s="1"/>
  <c r="AX306" i="75"/>
  <c r="DL306" i="75" s="1"/>
  <c r="BJ312" i="75"/>
  <c r="DF312" i="75"/>
  <c r="FN135" i="71"/>
  <c r="FO135" i="71" s="1"/>
  <c r="FP135" i="71" s="1"/>
  <c r="DK316" i="75"/>
  <c r="DK317" i="75"/>
  <c r="Q57" i="72"/>
  <c r="AD57" i="72" s="1"/>
  <c r="AI57" i="72" s="1"/>
  <c r="AV57" i="72"/>
  <c r="DF231" i="75"/>
  <c r="BJ231" i="75"/>
  <c r="N150" i="71"/>
  <c r="EX382" i="71"/>
  <c r="FB382" i="71"/>
  <c r="FC382" i="71" s="1"/>
  <c r="FJ382" i="71"/>
  <c r="FK382" i="71" s="1"/>
  <c r="FN382" i="71"/>
  <c r="FO382" i="71" s="1"/>
  <c r="FF382" i="71"/>
  <c r="FG382" i="71" s="1"/>
  <c r="DP317" i="75"/>
  <c r="AQ152" i="75"/>
  <c r="FI119" i="75"/>
  <c r="FB126" i="75"/>
  <c r="N156" i="71"/>
  <c r="E238" i="71"/>
  <c r="CL235" i="75"/>
  <c r="CK235" i="75"/>
  <c r="AB235" i="75"/>
  <c r="AO235" i="75" s="1"/>
  <c r="AI235" i="75"/>
  <c r="BU235" i="75" s="1"/>
  <c r="BS235" i="75" s="1"/>
  <c r="CJ235" i="75"/>
  <c r="BA74" i="75"/>
  <c r="BA227" i="75"/>
  <c r="AQ391" i="45"/>
  <c r="BH391" i="45" s="1"/>
  <c r="DZ75" i="71"/>
  <c r="AT75" i="71"/>
  <c r="DE234" i="75"/>
  <c r="BI234" i="75"/>
  <c r="AU149" i="75"/>
  <c r="DZ394" i="71"/>
  <c r="Q68" i="71"/>
  <c r="AW68" i="71" s="1"/>
  <c r="AW311" i="71" s="1"/>
  <c r="AY68" i="75"/>
  <c r="DM69" i="75" s="1"/>
  <c r="BT68" i="75"/>
  <c r="V387" i="75"/>
  <c r="BA387" i="75" s="1"/>
  <c r="AX68" i="75"/>
  <c r="FB50" i="75"/>
  <c r="FI43" i="75"/>
  <c r="FU33" i="75"/>
  <c r="DE148" i="75"/>
  <c r="BI148" i="75"/>
  <c r="DN388" i="75"/>
  <c r="DZ72" i="71"/>
  <c r="AL394" i="75"/>
  <c r="DU71" i="75"/>
  <c r="DK315" i="75"/>
  <c r="DF233" i="75"/>
  <c r="DL309" i="75"/>
  <c r="FI116" i="75"/>
  <c r="FB123" i="75"/>
  <c r="DU75" i="75"/>
  <c r="N317" i="71"/>
  <c r="X317" i="71"/>
  <c r="AU153" i="75"/>
  <c r="AL391" i="75"/>
  <c r="DN390" i="75"/>
  <c r="CH54" i="72"/>
  <c r="FD219" i="71"/>
  <c r="CN219" i="71" s="1"/>
  <c r="FC220" i="71"/>
  <c r="FF135" i="71"/>
  <c r="FG135" i="71" s="1"/>
  <c r="FH135" i="71" s="1"/>
  <c r="CO135" i="71" s="1"/>
  <c r="FW112" i="71" s="1"/>
  <c r="DK156" i="75"/>
  <c r="DK157" i="75"/>
  <c r="Q309" i="71"/>
  <c r="AQ309" i="71" s="1"/>
  <c r="DX309" i="71" s="1"/>
  <c r="Q390" i="71"/>
  <c r="Q145" i="71"/>
  <c r="T145" i="71" s="1"/>
  <c r="Q227" i="71"/>
  <c r="T227" i="71" s="1"/>
  <c r="CL227" i="71" s="1"/>
  <c r="T66" i="71"/>
  <c r="DK72" i="75"/>
  <c r="BA72" i="75"/>
  <c r="AW151" i="75"/>
  <c r="AW230" i="75"/>
  <c r="BN72" i="75"/>
  <c r="DU72" i="75" s="1"/>
  <c r="AW311" i="75"/>
  <c r="BJ311" i="75"/>
  <c r="DQ311" i="75" s="1"/>
  <c r="DF311" i="75"/>
  <c r="BL50" i="45"/>
  <c r="BM50" i="45" s="1"/>
  <c r="BN50" i="45" s="1"/>
  <c r="X50" i="45" s="1"/>
  <c r="DE229" i="75"/>
  <c r="BI229" i="75"/>
  <c r="DP229" i="75" s="1"/>
  <c r="FB48" i="75"/>
  <c r="FU31" i="75"/>
  <c r="FI41" i="75"/>
  <c r="FG219" i="71"/>
  <c r="BA148" i="75"/>
  <c r="AQ390" i="45"/>
  <c r="BP390" i="45" s="1"/>
  <c r="BA228" i="75"/>
  <c r="DK228" i="75"/>
  <c r="N154" i="71"/>
  <c r="AQ154" i="71"/>
  <c r="DQ310" i="75"/>
  <c r="DQ75" i="75"/>
  <c r="N149" i="71"/>
  <c r="AQ307" i="75"/>
  <c r="V307" i="75"/>
  <c r="AL388" i="75"/>
  <c r="DM389" i="75"/>
  <c r="CZ228" i="75"/>
  <c r="DZ396" i="71"/>
  <c r="DQ233" i="75"/>
  <c r="DP70" i="75"/>
  <c r="DZ398" i="71"/>
  <c r="FB51" i="75"/>
  <c r="FI44" i="75"/>
  <c r="FU34" i="75"/>
  <c r="FB368" i="75"/>
  <c r="FI361" i="75"/>
  <c r="DL67" i="75"/>
  <c r="CR54" i="72"/>
  <c r="DH231" i="75"/>
  <c r="AU231" i="75"/>
  <c r="DF229" i="75"/>
  <c r="BJ228" i="75"/>
  <c r="DF228" i="75"/>
  <c r="AW225" i="75"/>
  <c r="DK67" i="75"/>
  <c r="AW306" i="75"/>
  <c r="AW146" i="75"/>
  <c r="BA67" i="75"/>
  <c r="BN67" i="75"/>
  <c r="DU67" i="75" s="1"/>
  <c r="X309" i="71"/>
  <c r="AK309" i="71" s="1"/>
  <c r="BD309" i="71" s="1"/>
  <c r="N309" i="71"/>
  <c r="DL311" i="75"/>
  <c r="BJ151" i="75"/>
  <c r="DQ151" i="75" s="1"/>
  <c r="DF151" i="75"/>
  <c r="FB367" i="75"/>
  <c r="FI360" i="75"/>
  <c r="CZ236" i="75"/>
  <c r="FI120" i="75"/>
  <c r="FB127" i="75"/>
  <c r="BA70" i="75"/>
  <c r="DZ399" i="71"/>
  <c r="DF310" i="75"/>
  <c r="AQ76" i="71"/>
  <c r="FB124" i="75"/>
  <c r="FI117" i="75"/>
  <c r="AQ71" i="71"/>
  <c r="Q150" i="71"/>
  <c r="T150" i="71" s="1"/>
  <c r="Q232" i="71"/>
  <c r="T232" i="71" s="1"/>
  <c r="CL232" i="71" s="1"/>
  <c r="Q314" i="71"/>
  <c r="Q395" i="71"/>
  <c r="T71" i="71"/>
  <c r="AZ71" i="71" s="1"/>
  <c r="DL388" i="75"/>
  <c r="BL137" i="45"/>
  <c r="N315" i="71"/>
  <c r="X315" i="71"/>
  <c r="GF358" i="71"/>
  <c r="DF154" i="75"/>
  <c r="DQ308" i="75"/>
  <c r="DF234" i="75"/>
  <c r="BJ234" i="75"/>
  <c r="DQ234" i="75" s="1"/>
  <c r="N153" i="71"/>
  <c r="AU150" i="75"/>
  <c r="DL76" i="75"/>
  <c r="CZ230" i="75"/>
  <c r="AQ72" i="71"/>
  <c r="Q151" i="71"/>
  <c r="T151" i="71" s="1"/>
  <c r="Q233" i="71"/>
  <c r="T233" i="71" s="1"/>
  <c r="CL233" i="71" s="1"/>
  <c r="Q315" i="71"/>
  <c r="Q396" i="71"/>
  <c r="T72" i="71"/>
  <c r="DM390" i="75"/>
  <c r="AU151" i="75"/>
  <c r="AQ231" i="75"/>
  <c r="DK391" i="75"/>
  <c r="DU77" i="75"/>
  <c r="DU78" i="75"/>
  <c r="BV57" i="72"/>
  <c r="BV58" i="72"/>
  <c r="AU145" i="75"/>
  <c r="FB130" i="75"/>
  <c r="FI123" i="75"/>
  <c r="BJ313" i="75"/>
  <c r="DQ313" i="75" s="1"/>
  <c r="DF313" i="75"/>
  <c r="N145" i="71"/>
  <c r="CI227" i="75"/>
  <c r="CN227" i="75" s="1"/>
  <c r="DF226" i="75"/>
  <c r="BJ226" i="75"/>
  <c r="DQ226" i="75" s="1"/>
  <c r="Q153" i="71"/>
  <c r="T153" i="71" s="1"/>
  <c r="Q235" i="71"/>
  <c r="T235" i="71" s="1"/>
  <c r="CL235" i="71" s="1"/>
  <c r="Q317" i="71"/>
  <c r="AQ317" i="71" s="1"/>
  <c r="T74" i="71"/>
  <c r="AZ74" i="71" s="1"/>
  <c r="Q398" i="71"/>
  <c r="Q230" i="71"/>
  <c r="T230" i="71" s="1"/>
  <c r="CL230" i="71" s="1"/>
  <c r="Q312" i="71"/>
  <c r="Q148" i="71"/>
  <c r="T148" i="71" s="1"/>
  <c r="Q393" i="71"/>
  <c r="T69" i="71"/>
  <c r="DE150" i="75"/>
  <c r="BI150" i="75"/>
  <c r="DP150" i="75" s="1"/>
  <c r="CJ231" i="75"/>
  <c r="E234" i="71"/>
  <c r="AB231" i="75"/>
  <c r="AO231" i="75" s="1"/>
  <c r="CL231" i="75"/>
  <c r="CK231" i="75"/>
  <c r="AI231" i="75"/>
  <c r="BU231" i="75" s="1"/>
  <c r="ES200" i="75" s="1"/>
  <c r="DK149" i="75"/>
  <c r="N236" i="71"/>
  <c r="AT236" i="71" s="1"/>
  <c r="AQ236" i="71"/>
  <c r="FO219" i="71"/>
  <c r="DZ76" i="71"/>
  <c r="AT76" i="71"/>
  <c r="FB132" i="75"/>
  <c r="AE226" i="75"/>
  <c r="V226" i="75"/>
  <c r="BT226" i="75" s="1"/>
  <c r="AY150" i="75"/>
  <c r="AY229" i="75"/>
  <c r="DM229" i="75" s="1"/>
  <c r="AY310" i="75"/>
  <c r="DM310" i="75" s="1"/>
  <c r="BP71" i="75"/>
  <c r="DM71" i="75"/>
  <c r="DZ67" i="71"/>
  <c r="AN136" i="45"/>
  <c r="AQ136" i="45" s="1"/>
  <c r="AU68" i="75"/>
  <c r="N233" i="71"/>
  <c r="BI235" i="75"/>
  <c r="DE235" i="75"/>
  <c r="DE236" i="75"/>
  <c r="DQ154" i="75"/>
  <c r="DE392" i="75"/>
  <c r="DK392" i="75" s="1"/>
  <c r="FI121" i="75"/>
  <c r="FB128" i="75"/>
  <c r="CT15" i="72"/>
  <c r="CT32" i="72"/>
  <c r="CT30" i="72"/>
  <c r="CT36" i="72"/>
  <c r="AP36" i="72" s="1"/>
  <c r="AP106" i="72" s="1"/>
  <c r="CT25" i="72"/>
  <c r="CT23" i="72"/>
  <c r="CT27" i="72"/>
  <c r="CT17" i="72"/>
  <c r="CT24" i="72"/>
  <c r="CT19" i="72"/>
  <c r="CT16" i="72"/>
  <c r="CT18" i="72"/>
  <c r="CT21" i="72"/>
  <c r="CT29" i="72"/>
  <c r="CT22" i="72"/>
  <c r="CT33" i="72"/>
  <c r="CT34" i="72"/>
  <c r="CT20" i="72"/>
  <c r="CT31" i="72"/>
  <c r="CT35" i="72"/>
  <c r="CT28" i="72"/>
  <c r="CT26" i="72"/>
  <c r="CT37" i="72"/>
  <c r="AP37" i="72" s="1"/>
  <c r="AP107" i="72" s="1"/>
  <c r="CT38" i="72"/>
  <c r="AP38" i="72" s="1"/>
  <c r="AP108" i="72" s="1"/>
  <c r="CT39" i="72"/>
  <c r="AP39" i="72" s="1"/>
  <c r="AP109" i="72" s="1"/>
  <c r="CT40" i="72"/>
  <c r="AP40" i="72" s="1"/>
  <c r="AP110" i="72" s="1"/>
  <c r="CT41" i="72"/>
  <c r="AP41" i="72" s="1"/>
  <c r="AP111" i="72" s="1"/>
  <c r="CT42" i="72"/>
  <c r="AP42" i="72" s="1"/>
  <c r="AP112" i="72" s="1"/>
  <c r="CT43" i="72"/>
  <c r="AP43" i="72" s="1"/>
  <c r="AP113" i="72" s="1"/>
  <c r="CT44" i="72"/>
  <c r="AP44" i="72" s="1"/>
  <c r="AP114" i="72" s="1"/>
  <c r="CT45" i="72"/>
  <c r="AP45" i="72" s="1"/>
  <c r="AP115" i="72" s="1"/>
  <c r="CT47" i="72"/>
  <c r="AP47" i="72" s="1"/>
  <c r="AP117" i="72" s="1"/>
  <c r="CT46" i="72"/>
  <c r="AP46" i="72" s="1"/>
  <c r="AP116" i="72" s="1"/>
  <c r="CT49" i="72"/>
  <c r="AP49" i="72" s="1"/>
  <c r="AP119" i="72" s="1"/>
  <c r="CT48" i="72"/>
  <c r="AP48" i="72" s="1"/>
  <c r="AP118" i="72" s="1"/>
  <c r="CT50" i="72"/>
  <c r="AP50" i="72" s="1"/>
  <c r="AP120" i="72" s="1"/>
  <c r="DN395" i="75"/>
  <c r="AU225" i="75"/>
  <c r="CJ19" i="72"/>
  <c r="AF19" i="72" s="1"/>
  <c r="CJ16" i="72"/>
  <c r="AF16" i="72" s="1"/>
  <c r="CJ34" i="72"/>
  <c r="AF34" i="72" s="1"/>
  <c r="CJ22" i="72"/>
  <c r="AF22" i="72" s="1"/>
  <c r="CJ30" i="72"/>
  <c r="AF30" i="72" s="1"/>
  <c r="CJ35" i="72"/>
  <c r="AF35" i="72" s="1"/>
  <c r="CJ15" i="72"/>
  <c r="AF15" i="72" s="1"/>
  <c r="CJ29" i="72"/>
  <c r="AF29" i="72" s="1"/>
  <c r="CJ23" i="72"/>
  <c r="AF23" i="72" s="1"/>
  <c r="CJ27" i="72"/>
  <c r="AF27" i="72" s="1"/>
  <c r="CJ36" i="72"/>
  <c r="CJ24" i="72"/>
  <c r="AF24" i="72" s="1"/>
  <c r="CJ25" i="72"/>
  <c r="AF25" i="72" s="1"/>
  <c r="CJ33" i="72"/>
  <c r="AF33" i="72" s="1"/>
  <c r="CJ28" i="72"/>
  <c r="AF28" i="72" s="1"/>
  <c r="CJ31" i="72"/>
  <c r="AF31" i="72" s="1"/>
  <c r="CJ20" i="72"/>
  <c r="AF20" i="72" s="1"/>
  <c r="CJ26" i="72"/>
  <c r="AF26" i="72" s="1"/>
  <c r="CJ17" i="72"/>
  <c r="AF17" i="72" s="1"/>
  <c r="CJ32" i="72"/>
  <c r="AF32" i="72" s="1"/>
  <c r="CJ18" i="72"/>
  <c r="AF18" i="72" s="1"/>
  <c r="CJ21" i="72"/>
  <c r="AF21" i="72" s="1"/>
  <c r="CJ37" i="72"/>
  <c r="CJ38" i="72"/>
  <c r="CJ39" i="72"/>
  <c r="CJ40" i="72"/>
  <c r="CJ41" i="72"/>
  <c r="CJ42" i="72"/>
  <c r="CJ43" i="72"/>
  <c r="CJ44" i="72"/>
  <c r="CJ45" i="72"/>
  <c r="CJ47" i="72"/>
  <c r="CJ46" i="72"/>
  <c r="CJ48" i="72"/>
  <c r="CJ49" i="72"/>
  <c r="CJ50" i="72"/>
  <c r="DK235" i="75"/>
  <c r="DK236" i="75"/>
  <c r="D233" i="75"/>
  <c r="BA315" i="75" l="1"/>
  <c r="CP231" i="75"/>
  <c r="DM388" i="75"/>
  <c r="BI389" i="45"/>
  <c r="BJ389" i="45" s="1"/>
  <c r="Z389" i="45" s="1"/>
  <c r="DQ146" i="75"/>
  <c r="CP228" i="75"/>
  <c r="CO223" i="75"/>
  <c r="BA235" i="75"/>
  <c r="DQ305" i="75"/>
  <c r="DQ306" i="75"/>
  <c r="FO57" i="71"/>
  <c r="FP57" i="71" s="1"/>
  <c r="FC57" i="71"/>
  <c r="FD57" i="71" s="1"/>
  <c r="CN57" i="71" s="1"/>
  <c r="DM228" i="75"/>
  <c r="BM223" i="45"/>
  <c r="BN223" i="45" s="1"/>
  <c r="X223" i="45" s="1"/>
  <c r="AD388" i="45"/>
  <c r="W25" i="51" s="1"/>
  <c r="DN393" i="75"/>
  <c r="BA316" i="75"/>
  <c r="DL234" i="75"/>
  <c r="AT233" i="71"/>
  <c r="DM393" i="75"/>
  <c r="CP230" i="75"/>
  <c r="DP69" i="75"/>
  <c r="AQ145" i="71"/>
  <c r="DX145" i="71" s="1"/>
  <c r="DK73" i="75"/>
  <c r="DW71" i="75"/>
  <c r="BA154" i="75"/>
  <c r="BN73" i="75"/>
  <c r="DU74" i="75" s="1"/>
  <c r="DX78" i="71"/>
  <c r="BM224" i="45"/>
  <c r="AW231" i="75"/>
  <c r="DK232" i="75" s="1"/>
  <c r="GM28" i="71"/>
  <c r="AQ149" i="71"/>
  <c r="AQ156" i="71"/>
  <c r="DJ315" i="75"/>
  <c r="BA156" i="75"/>
  <c r="CB227" i="75"/>
  <c r="CB235" i="75"/>
  <c r="DM309" i="75"/>
  <c r="CO231" i="75"/>
  <c r="CB228" i="75"/>
  <c r="CB225" i="75"/>
  <c r="DP234" i="75"/>
  <c r="FC136" i="71"/>
  <c r="FD136" i="71" s="1"/>
  <c r="CN136" i="71" s="1"/>
  <c r="FV113" i="71" s="1"/>
  <c r="DJ309" i="75"/>
  <c r="DQ231" i="75"/>
  <c r="BA149" i="75"/>
  <c r="DP225" i="75"/>
  <c r="AQ238" i="71"/>
  <c r="DM150" i="75"/>
  <c r="AT238" i="71"/>
  <c r="AA388" i="45"/>
  <c r="U385" i="51"/>
  <c r="GG359" i="71"/>
  <c r="DL229" i="75"/>
  <c r="AT72" i="71"/>
  <c r="AZ72" i="71"/>
  <c r="AT232" i="71"/>
  <c r="AT66" i="71"/>
  <c r="AZ66" i="71"/>
  <c r="AT235" i="71"/>
  <c r="AT231" i="71"/>
  <c r="AT230" i="71"/>
  <c r="AT228" i="71"/>
  <c r="AT237" i="71"/>
  <c r="EY382" i="71"/>
  <c r="AT227" i="71"/>
  <c r="AT69" i="71"/>
  <c r="AZ69" i="71"/>
  <c r="DW70" i="75"/>
  <c r="AT67" i="71"/>
  <c r="AZ67" i="71"/>
  <c r="AQ73" i="71"/>
  <c r="AQ397" i="71" s="1"/>
  <c r="DX398" i="71" s="1"/>
  <c r="AW73" i="71"/>
  <c r="AW316" i="71" s="1"/>
  <c r="DX70" i="71"/>
  <c r="CI54" i="72"/>
  <c r="CJ54" i="72" s="1"/>
  <c r="AQ54" i="72" s="1"/>
  <c r="AQ124" i="72" s="1"/>
  <c r="GF112" i="71"/>
  <c r="CS54" i="72"/>
  <c r="CT54" i="72" s="1"/>
  <c r="AP54" i="72" s="1"/>
  <c r="AP124" i="72" s="1"/>
  <c r="BQ390" i="45"/>
  <c r="BR390" i="45" s="1"/>
  <c r="Y390" i="45" s="1"/>
  <c r="DV72" i="75"/>
  <c r="DM234" i="75"/>
  <c r="DP315" i="75"/>
  <c r="FG57" i="71"/>
  <c r="FH57" i="71" s="1"/>
  <c r="CO57" i="71" s="1"/>
  <c r="CP223" i="75"/>
  <c r="CR223" i="75" s="1"/>
  <c r="DX399" i="71"/>
  <c r="AQ233" i="71"/>
  <c r="AQ231" i="71"/>
  <c r="DP310" i="75"/>
  <c r="BA314" i="75"/>
  <c r="DM225" i="75"/>
  <c r="BA233" i="75"/>
  <c r="BA234" i="75"/>
  <c r="DX318" i="71"/>
  <c r="FK383" i="71"/>
  <c r="AE233" i="75"/>
  <c r="X233" i="75"/>
  <c r="AK233" i="75" s="1"/>
  <c r="BD233" i="75" s="1"/>
  <c r="CZ233" i="75" s="1"/>
  <c r="H233" i="75"/>
  <c r="CI233" i="75" s="1"/>
  <c r="CN233" i="75" s="1"/>
  <c r="AQ43" i="72"/>
  <c r="AQ113" i="72" s="1"/>
  <c r="AF43" i="72"/>
  <c r="AQ400" i="71"/>
  <c r="DX400" i="71" s="1"/>
  <c r="DX76" i="71"/>
  <c r="DZ149" i="71"/>
  <c r="AT149" i="71"/>
  <c r="DZ235" i="71"/>
  <c r="DP226" i="75"/>
  <c r="DZ231" i="71"/>
  <c r="AZ149" i="71"/>
  <c r="DP156" i="75"/>
  <c r="DP157" i="75"/>
  <c r="BA310" i="75"/>
  <c r="AK312" i="71"/>
  <c r="BD312" i="71" s="1"/>
  <c r="BI312" i="71"/>
  <c r="T401" i="71"/>
  <c r="DM315" i="75"/>
  <c r="AT155" i="71"/>
  <c r="DZ155" i="71"/>
  <c r="DZ146" i="71"/>
  <c r="AT146" i="71"/>
  <c r="DL315" i="75"/>
  <c r="CO227" i="75"/>
  <c r="DU68" i="75"/>
  <c r="AT74" i="71"/>
  <c r="T398" i="71"/>
  <c r="T395" i="71"/>
  <c r="DK146" i="75"/>
  <c r="BA146" i="75"/>
  <c r="T309" i="71"/>
  <c r="CL309" i="71" s="1"/>
  <c r="AE309" i="71"/>
  <c r="AK317" i="71"/>
  <c r="BD317" i="71" s="1"/>
  <c r="BI317" i="71"/>
  <c r="DL69" i="75"/>
  <c r="AX226" i="75"/>
  <c r="AX147" i="75"/>
  <c r="DL68" i="75"/>
  <c r="AX307" i="75"/>
  <c r="BO68" i="75"/>
  <c r="AQ150" i="71"/>
  <c r="DM146" i="75"/>
  <c r="DZ312" i="71"/>
  <c r="AA312" i="71"/>
  <c r="AN312" i="71" s="1"/>
  <c r="CO224" i="75"/>
  <c r="AZ238" i="71"/>
  <c r="AX312" i="75"/>
  <c r="AX231" i="75"/>
  <c r="BO73" i="75"/>
  <c r="AX152" i="75"/>
  <c r="DL73" i="75"/>
  <c r="DL74" i="75"/>
  <c r="DM235" i="75"/>
  <c r="DM236" i="75"/>
  <c r="AQ230" i="71"/>
  <c r="CO229" i="75"/>
  <c r="T400" i="71"/>
  <c r="DV76" i="75"/>
  <c r="DL151" i="75"/>
  <c r="AF42" i="72"/>
  <c r="AQ42" i="72"/>
  <c r="AQ112" i="72" s="1"/>
  <c r="E397" i="71"/>
  <c r="H234" i="71"/>
  <c r="AH234" i="71" s="1"/>
  <c r="X234" i="71"/>
  <c r="E152" i="71"/>
  <c r="E73" i="71"/>
  <c r="T317" i="71"/>
  <c r="CL317" i="71" s="1"/>
  <c r="AE317" i="71"/>
  <c r="DK306" i="75"/>
  <c r="BA306" i="75"/>
  <c r="DQ227" i="75"/>
  <c r="DZ317" i="71"/>
  <c r="AA317" i="71"/>
  <c r="AN317" i="71" s="1"/>
  <c r="AT150" i="71"/>
  <c r="DZ150" i="71"/>
  <c r="DQ312" i="75"/>
  <c r="DZ232" i="71"/>
  <c r="T391" i="71"/>
  <c r="CP224" i="75"/>
  <c r="AZ156" i="71"/>
  <c r="DM316" i="75"/>
  <c r="DM317" i="75"/>
  <c r="EC207" i="75"/>
  <c r="DZ230" i="71"/>
  <c r="DX402" i="71"/>
  <c r="AD389" i="45"/>
  <c r="W26" i="51" s="1"/>
  <c r="AA389" i="45"/>
  <c r="AZ155" i="71"/>
  <c r="DX319" i="71"/>
  <c r="AZ235" i="71"/>
  <c r="DE232" i="75"/>
  <c r="BI231" i="75"/>
  <c r="DE231" i="75"/>
  <c r="T314" i="71"/>
  <c r="CL314" i="71" s="1"/>
  <c r="AE314" i="71"/>
  <c r="BA311" i="75"/>
  <c r="DK311" i="75"/>
  <c r="FB47" i="75"/>
  <c r="FI40" i="75"/>
  <c r="FU30" i="75"/>
  <c r="ES192" i="75"/>
  <c r="CB223" i="75"/>
  <c r="DM306" i="75"/>
  <c r="DQ152" i="75"/>
  <c r="AQ232" i="71"/>
  <c r="AZ228" i="71"/>
  <c r="DQ316" i="75"/>
  <c r="DQ317" i="75"/>
  <c r="BI313" i="71"/>
  <c r="AK313" i="71"/>
  <c r="BD313" i="71" s="1"/>
  <c r="DU73" i="75"/>
  <c r="DX77" i="71"/>
  <c r="DZ319" i="71"/>
  <c r="AA319" i="71"/>
  <c r="AN319" i="71" s="1"/>
  <c r="AQ228" i="71"/>
  <c r="FB365" i="75"/>
  <c r="FI358" i="75"/>
  <c r="AQ227" i="71"/>
  <c r="DX227" i="71" s="1"/>
  <c r="DQ314" i="75"/>
  <c r="AK318" i="71"/>
  <c r="BD318" i="71" s="1"/>
  <c r="BI318" i="71"/>
  <c r="CR231" i="75"/>
  <c r="CU231" i="75" s="1"/>
  <c r="AF46" i="72"/>
  <c r="AQ46" i="72"/>
  <c r="AQ116" i="72" s="1"/>
  <c r="AQ41" i="72"/>
  <c r="AQ111" i="72" s="1"/>
  <c r="AF41" i="72"/>
  <c r="AF40" i="72"/>
  <c r="AQ40" i="72"/>
  <c r="AQ110" i="72" s="1"/>
  <c r="AF39" i="72"/>
  <c r="AQ39" i="72"/>
  <c r="AQ109" i="72" s="1"/>
  <c r="AZ153" i="71"/>
  <c r="AQ153" i="71"/>
  <c r="DX154" i="71" s="1"/>
  <c r="AZ232" i="71"/>
  <c r="DK225" i="75"/>
  <c r="BA225" i="75"/>
  <c r="AY147" i="75"/>
  <c r="DM147" i="75" s="1"/>
  <c r="AY226" i="75"/>
  <c r="DM226" i="75" s="1"/>
  <c r="AY307" i="75"/>
  <c r="DM307" i="75" s="1"/>
  <c r="BP68" i="75"/>
  <c r="DW68" i="75" s="1"/>
  <c r="DM68" i="75"/>
  <c r="CO236" i="75"/>
  <c r="BI152" i="75"/>
  <c r="DE152" i="75"/>
  <c r="DE153" i="75"/>
  <c r="DW67" i="75"/>
  <c r="DL316" i="75"/>
  <c r="DL317" i="75"/>
  <c r="EL218" i="75"/>
  <c r="BW218" i="75" s="1"/>
  <c r="EK219" i="75"/>
  <c r="DK393" i="75"/>
  <c r="AZ146" i="71"/>
  <c r="DZ313" i="71"/>
  <c r="AA313" i="71"/>
  <c r="AN313" i="71" s="1"/>
  <c r="E66" i="71"/>
  <c r="H227" i="71"/>
  <c r="AH227" i="71" s="1"/>
  <c r="X227" i="71"/>
  <c r="AK227" i="71" s="1"/>
  <c r="BD227" i="71" s="1"/>
  <c r="AE227" i="71"/>
  <c r="E390" i="71"/>
  <c r="E145" i="71"/>
  <c r="AQ320" i="71"/>
  <c r="T320" i="71"/>
  <c r="AE320" i="71"/>
  <c r="DQ235" i="75"/>
  <c r="DQ236" i="75"/>
  <c r="N316" i="71"/>
  <c r="X316" i="71"/>
  <c r="DK313" i="75"/>
  <c r="DK312" i="75"/>
  <c r="CB224" i="75"/>
  <c r="AZ237" i="71"/>
  <c r="AK319" i="71"/>
  <c r="BD319" i="71" s="1"/>
  <c r="BI319" i="71"/>
  <c r="DZ228" i="71"/>
  <c r="DZ227" i="71"/>
  <c r="DZ318" i="71"/>
  <c r="AA318" i="71"/>
  <c r="AN318" i="71" s="1"/>
  <c r="DP235" i="75"/>
  <c r="DP236" i="75"/>
  <c r="FP219" i="71"/>
  <c r="FO220" i="71"/>
  <c r="DZ153" i="71"/>
  <c r="AT153" i="71"/>
  <c r="AZ150" i="71"/>
  <c r="DZ154" i="71"/>
  <c r="AT154" i="71"/>
  <c r="DK230" i="75"/>
  <c r="BA230" i="75"/>
  <c r="Q311" i="71"/>
  <c r="AQ311" i="71" s="1"/>
  <c r="Q147" i="71"/>
  <c r="T147" i="71" s="1"/>
  <c r="Q229" i="71"/>
  <c r="T229" i="71" s="1"/>
  <c r="CL229" i="71" s="1"/>
  <c r="Q392" i="71"/>
  <c r="T68" i="71"/>
  <c r="AZ68" i="71" s="1"/>
  <c r="EI219" i="71"/>
  <c r="EN219" i="71"/>
  <c r="FJ219" i="71" s="1"/>
  <c r="E151" i="71"/>
  <c r="E72" i="71"/>
  <c r="E396" i="71"/>
  <c r="H233" i="71"/>
  <c r="AH233" i="71" s="1"/>
  <c r="X233" i="71"/>
  <c r="AE233" i="71"/>
  <c r="DL235" i="75"/>
  <c r="DL236" i="75"/>
  <c r="BA150" i="75"/>
  <c r="EU186" i="75"/>
  <c r="BX220" i="71"/>
  <c r="X231" i="71"/>
  <c r="AE231" i="71"/>
  <c r="H231" i="71"/>
  <c r="AH231" i="71" s="1"/>
  <c r="E394" i="71"/>
  <c r="E149" i="71"/>
  <c r="E70" i="71"/>
  <c r="DP230" i="75"/>
  <c r="BL390" i="45"/>
  <c r="BM390" i="45" s="1"/>
  <c r="BN390" i="45" s="1"/>
  <c r="X390" i="45" s="1"/>
  <c r="N234" i="71"/>
  <c r="DW75" i="75"/>
  <c r="X229" i="71"/>
  <c r="H229" i="71"/>
  <c r="AH229" i="71" s="1"/>
  <c r="E147" i="71"/>
  <c r="E68" i="71"/>
  <c r="E392" i="71"/>
  <c r="CP225" i="75"/>
  <c r="T319" i="71"/>
  <c r="AE319" i="71"/>
  <c r="ED76" i="71"/>
  <c r="AW236" i="71"/>
  <c r="AW154" i="71"/>
  <c r="CC75" i="71"/>
  <c r="DQ232" i="75"/>
  <c r="BA305" i="75"/>
  <c r="AF38" i="72"/>
  <c r="AQ38" i="72"/>
  <c r="AQ108" i="72" s="1"/>
  <c r="AQ49" i="72"/>
  <c r="AQ119" i="72" s="1"/>
  <c r="AF49" i="72"/>
  <c r="AF37" i="72"/>
  <c r="AQ37" i="72"/>
  <c r="AQ107" i="72" s="1"/>
  <c r="AQ36" i="72"/>
  <c r="AQ106" i="72" s="1"/>
  <c r="AF36" i="72"/>
  <c r="DZ233" i="71"/>
  <c r="T393" i="71"/>
  <c r="T396" i="71"/>
  <c r="AK315" i="71"/>
  <c r="BD315" i="71" s="1"/>
  <c r="BI315" i="71"/>
  <c r="AQ395" i="71"/>
  <c r="DX395" i="71" s="1"/>
  <c r="DX71" i="71"/>
  <c r="DZ309" i="71"/>
  <c r="FN309" i="71" s="1"/>
  <c r="FO309" i="71" s="1"/>
  <c r="FP309" i="71" s="1"/>
  <c r="AA309" i="71"/>
  <c r="AN309" i="71" s="1"/>
  <c r="DQ229" i="75"/>
  <c r="DQ228" i="75"/>
  <c r="DK151" i="75"/>
  <c r="BA151" i="75"/>
  <c r="FD220" i="71"/>
  <c r="CN220" i="71" s="1"/>
  <c r="FC221" i="71"/>
  <c r="DP149" i="75"/>
  <c r="DP148" i="75"/>
  <c r="CB231" i="75"/>
  <c r="AT71" i="71"/>
  <c r="DL156" i="75"/>
  <c r="DL157" i="75"/>
  <c r="T310" i="71"/>
  <c r="CL310" i="71" s="1"/>
  <c r="AE310" i="71"/>
  <c r="DZ320" i="71"/>
  <c r="AA320" i="71"/>
  <c r="AN320" i="71" s="1"/>
  <c r="BH390" i="45"/>
  <c r="BI390" i="45" s="1"/>
  <c r="BJ390" i="45" s="1"/>
  <c r="Z390" i="45" s="1"/>
  <c r="CO54" i="72"/>
  <c r="CP54" i="72" s="1"/>
  <c r="N152" i="71"/>
  <c r="DK153" i="75"/>
  <c r="DK152" i="75"/>
  <c r="DM154" i="75"/>
  <c r="H228" i="71"/>
  <c r="AH228" i="71" s="1"/>
  <c r="X228" i="71"/>
  <c r="AE228" i="71"/>
  <c r="E391" i="71"/>
  <c r="E146" i="71"/>
  <c r="E67" i="71"/>
  <c r="DJ310" i="75"/>
  <c r="T318" i="71"/>
  <c r="CL318" i="71" s="1"/>
  <c r="AE318" i="71"/>
  <c r="AQ68" i="71"/>
  <c r="AQ237" i="71"/>
  <c r="DX237" i="71" s="1"/>
  <c r="FO58" i="71"/>
  <c r="DL392" i="75"/>
  <c r="DL393" i="75"/>
  <c r="DP155" i="75"/>
  <c r="BA309" i="75"/>
  <c r="DX75" i="71"/>
  <c r="BD56" i="72"/>
  <c r="CR56" i="72" s="1"/>
  <c r="AQ50" i="72"/>
  <c r="AQ120" i="72" s="1"/>
  <c r="AF50" i="72"/>
  <c r="AF48" i="72"/>
  <c r="AQ48" i="72"/>
  <c r="AQ118" i="72" s="1"/>
  <c r="O236" i="71"/>
  <c r="DZ236" i="71"/>
  <c r="DZ315" i="71"/>
  <c r="AA315" i="71"/>
  <c r="AN315" i="71" s="1"/>
  <c r="FV188" i="71"/>
  <c r="CP236" i="75"/>
  <c r="CR236" i="75" s="1"/>
  <c r="FH382" i="71"/>
  <c r="CO382" i="71" s="1"/>
  <c r="FG383" i="71"/>
  <c r="AY57" i="72"/>
  <c r="BA57" i="72" s="1"/>
  <c r="AY58" i="72"/>
  <c r="DE312" i="75"/>
  <c r="DJ312" i="75" s="1"/>
  <c r="BI312" i="75"/>
  <c r="DE313" i="75"/>
  <c r="DQ156" i="75"/>
  <c r="DQ157" i="75"/>
  <c r="X226" i="71"/>
  <c r="AK226" i="71" s="1"/>
  <c r="BD226" i="71" s="1"/>
  <c r="AE226" i="71"/>
  <c r="E144" i="71"/>
  <c r="E65" i="71"/>
  <c r="E389" i="71"/>
  <c r="H226" i="71"/>
  <c r="AH226" i="71" s="1"/>
  <c r="BP391" i="45"/>
  <c r="DV77" i="75"/>
  <c r="DV78" i="75"/>
  <c r="BN224" i="45"/>
  <c r="X224" i="45" s="1"/>
  <c r="BM225" i="45"/>
  <c r="DX67" i="71"/>
  <c r="AQ391" i="71"/>
  <c r="DX391" i="71" s="1"/>
  <c r="BI320" i="71"/>
  <c r="AK320" i="71"/>
  <c r="BD320" i="71" s="1"/>
  <c r="BI314" i="71"/>
  <c r="AK314" i="71"/>
  <c r="BD314" i="71" s="1"/>
  <c r="BA229" i="75"/>
  <c r="AQ148" i="71"/>
  <c r="DX149" i="71" s="1"/>
  <c r="BA73" i="75"/>
  <c r="AI226" i="75"/>
  <c r="BU226" i="75" s="1"/>
  <c r="ES195" i="75" s="1"/>
  <c r="CO225" i="75"/>
  <c r="DQ225" i="75"/>
  <c r="AZ154" i="71"/>
  <c r="N147" i="71"/>
  <c r="DZ237" i="71"/>
  <c r="DM311" i="75"/>
  <c r="AQ151" i="71"/>
  <c r="DX151" i="71" s="1"/>
  <c r="DK307" i="75"/>
  <c r="T315" i="71"/>
  <c r="CL315" i="71" s="1"/>
  <c r="AE315" i="71"/>
  <c r="AQ315" i="71"/>
  <c r="AF54" i="72"/>
  <c r="FP382" i="71"/>
  <c r="FO383" i="71"/>
  <c r="O168" i="51"/>
  <c r="BL391" i="45"/>
  <c r="DJ311" i="75"/>
  <c r="DZ314" i="71"/>
  <c r="AA314" i="71"/>
  <c r="AN314" i="71" s="1"/>
  <c r="AT314" i="71"/>
  <c r="DZ148" i="71"/>
  <c r="AT148" i="71"/>
  <c r="DZ397" i="71"/>
  <c r="DM314" i="75"/>
  <c r="CP229" i="75"/>
  <c r="DL155" i="75"/>
  <c r="DP306" i="75"/>
  <c r="AZ236" i="71"/>
  <c r="BA236" i="71" s="1"/>
  <c r="V236" i="71"/>
  <c r="DW72" i="75"/>
  <c r="FI363" i="75"/>
  <c r="FB370" i="75"/>
  <c r="AT151" i="71"/>
  <c r="DZ151" i="71"/>
  <c r="CP227" i="75"/>
  <c r="AF47" i="72"/>
  <c r="AQ47" i="72"/>
  <c r="AQ117" i="72" s="1"/>
  <c r="AP136" i="45"/>
  <c r="T312" i="71"/>
  <c r="CL312" i="71" s="1"/>
  <c r="AE312" i="71"/>
  <c r="AZ233" i="71"/>
  <c r="BT307" i="75"/>
  <c r="AU307" i="75"/>
  <c r="T390" i="71"/>
  <c r="E401" i="71"/>
  <c r="E156" i="71"/>
  <c r="X238" i="71"/>
  <c r="AE238" i="71"/>
  <c r="H238" i="71"/>
  <c r="E77" i="71"/>
  <c r="AQ53" i="72"/>
  <c r="AQ123" i="72" s="1"/>
  <c r="AF53" i="72"/>
  <c r="DX239" i="71"/>
  <c r="T394" i="71"/>
  <c r="AU226" i="75"/>
  <c r="BC55" i="72"/>
  <c r="X225" i="71"/>
  <c r="AK225" i="71" s="1"/>
  <c r="BD225" i="71" s="1"/>
  <c r="AE225" i="71"/>
  <c r="E64" i="71"/>
  <c r="E388" i="71"/>
  <c r="E143" i="71"/>
  <c r="H225" i="71"/>
  <c r="AH225" i="71" s="1"/>
  <c r="DP227" i="75"/>
  <c r="BA145" i="75"/>
  <c r="AQ314" i="71"/>
  <c r="FO136" i="71"/>
  <c r="DP74" i="75"/>
  <c r="CN228" i="75"/>
  <c r="AT77" i="71"/>
  <c r="DM73" i="75"/>
  <c r="AY231" i="75"/>
  <c r="DM231" i="75" s="1"/>
  <c r="AY152" i="75"/>
  <c r="DM152" i="75" s="1"/>
  <c r="AY312" i="75"/>
  <c r="DM312" i="75" s="1"/>
  <c r="BP73" i="75"/>
  <c r="DW73" i="75" s="1"/>
  <c r="DM233" i="75"/>
  <c r="DM155" i="75"/>
  <c r="CP226" i="75"/>
  <c r="EH218" i="75"/>
  <c r="BV218" i="75" s="1"/>
  <c r="EG219" i="75"/>
  <c r="FC58" i="71"/>
  <c r="X311" i="71"/>
  <c r="N311" i="71"/>
  <c r="DM230" i="75"/>
  <c r="AQ310" i="71"/>
  <c r="DX310" i="71" s="1"/>
  <c r="BA68" i="75"/>
  <c r="AF45" i="72"/>
  <c r="AQ45" i="72"/>
  <c r="AQ115" i="72" s="1"/>
  <c r="AZ230" i="71"/>
  <c r="AZ151" i="71"/>
  <c r="DE308" i="75"/>
  <c r="DJ308" i="75" s="1"/>
  <c r="BI307" i="75"/>
  <c r="DE307" i="75"/>
  <c r="DJ307" i="75" s="1"/>
  <c r="FH219" i="71"/>
  <c r="CO219" i="71" s="1"/>
  <c r="FW188" i="71" s="1"/>
  <c r="FG220" i="71"/>
  <c r="N86" i="51"/>
  <c r="AZ227" i="71"/>
  <c r="DX157" i="71"/>
  <c r="FD382" i="71"/>
  <c r="CN382" i="71" s="1"/>
  <c r="FC383" i="71"/>
  <c r="DZ238" i="71"/>
  <c r="AQ313" i="71"/>
  <c r="T313" i="71"/>
  <c r="CL313" i="71" s="1"/>
  <c r="AE313" i="71"/>
  <c r="ES191" i="75"/>
  <c r="CB222" i="75"/>
  <c r="BM51" i="45"/>
  <c r="CR222" i="75"/>
  <c r="CV222" i="75" s="1"/>
  <c r="Q152" i="71"/>
  <c r="T152" i="71" s="1"/>
  <c r="T73" i="71"/>
  <c r="AZ73" i="71" s="1"/>
  <c r="Q397" i="71"/>
  <c r="Q316" i="71"/>
  <c r="AQ316" i="71" s="1"/>
  <c r="Q234" i="71"/>
  <c r="T234" i="71" s="1"/>
  <c r="CL234" i="71" s="1"/>
  <c r="DM156" i="75"/>
  <c r="DM157" i="75"/>
  <c r="CO226" i="75"/>
  <c r="E71" i="71"/>
  <c r="X232" i="71"/>
  <c r="AE232" i="71"/>
  <c r="H232" i="71"/>
  <c r="AH232" i="71" s="1"/>
  <c r="E150" i="71"/>
  <c r="E395" i="71"/>
  <c r="CD217" i="75"/>
  <c r="ET186" i="75"/>
  <c r="T399" i="71"/>
  <c r="DZ392" i="71"/>
  <c r="DM151" i="75"/>
  <c r="AK310" i="71"/>
  <c r="BD310" i="71" s="1"/>
  <c r="BI310" i="71"/>
  <c r="DX394" i="71"/>
  <c r="CR230" i="75"/>
  <c r="DK148" i="75"/>
  <c r="DK147" i="75"/>
  <c r="BA147" i="75"/>
  <c r="GF35" i="71"/>
  <c r="AZ148" i="71"/>
  <c r="DZ145" i="71"/>
  <c r="AT145" i="71"/>
  <c r="AF44" i="72"/>
  <c r="AQ44" i="72"/>
  <c r="AQ114" i="72" s="1"/>
  <c r="ED75" i="71"/>
  <c r="DJ313" i="75"/>
  <c r="AQ396" i="71"/>
  <c r="DX396" i="71" s="1"/>
  <c r="DX72" i="71"/>
  <c r="AZ145" i="71"/>
  <c r="AT156" i="71"/>
  <c r="DZ156" i="71"/>
  <c r="EZ382" i="71"/>
  <c r="CR382" i="71" s="1"/>
  <c r="EY383" i="71"/>
  <c r="AQ235" i="71"/>
  <c r="AT70" i="71"/>
  <c r="AZ231" i="71"/>
  <c r="DP151" i="75"/>
  <c r="AQ312" i="71"/>
  <c r="BA224" i="75"/>
  <c r="FI45" i="75"/>
  <c r="FB52" i="75"/>
  <c r="FU35" i="75"/>
  <c r="DW77" i="75"/>
  <c r="DW78" i="75"/>
  <c r="DQ153" i="75"/>
  <c r="DW76" i="75"/>
  <c r="AQ155" i="71"/>
  <c r="DX155" i="71" s="1"/>
  <c r="FK205" i="71"/>
  <c r="ES198" i="75"/>
  <c r="CB229" i="75"/>
  <c r="CB230" i="75"/>
  <c r="AQ146" i="71"/>
  <c r="DX146" i="71" s="1"/>
  <c r="N229" i="71"/>
  <c r="AT229" i="71" s="1"/>
  <c r="AQ229" i="71"/>
  <c r="DZ310" i="71"/>
  <c r="AA310" i="71"/>
  <c r="AN310" i="71" s="1"/>
  <c r="X230" i="71"/>
  <c r="AE230" i="71"/>
  <c r="H230" i="71"/>
  <c r="E393" i="71"/>
  <c r="E148" i="71"/>
  <c r="E69" i="71"/>
  <c r="CJ232" i="75"/>
  <c r="CO232" i="75" s="1"/>
  <c r="E235" i="71"/>
  <c r="CK232" i="75"/>
  <c r="CP232" i="75" s="1"/>
  <c r="CL232" i="75"/>
  <c r="AI232" i="75"/>
  <c r="BU232" i="75" s="1"/>
  <c r="ES201" i="75" s="1"/>
  <c r="AB232" i="75"/>
  <c r="AO232" i="75" s="1"/>
  <c r="FG136" i="71"/>
  <c r="DK227" i="75"/>
  <c r="DK226" i="75"/>
  <c r="D234" i="75"/>
  <c r="DX150" i="71" l="1"/>
  <c r="DX233" i="71"/>
  <c r="GF36" i="71"/>
  <c r="BQ391" i="45"/>
  <c r="BQ392" i="45" s="1"/>
  <c r="DK231" i="75"/>
  <c r="GF113" i="71"/>
  <c r="FC137" i="71"/>
  <c r="FD137" i="71" s="1"/>
  <c r="CN137" i="71" s="1"/>
  <c r="BA226" i="75"/>
  <c r="DX229" i="71"/>
  <c r="CR232" i="75"/>
  <c r="CW232" i="75" s="1"/>
  <c r="BA307" i="75"/>
  <c r="CW223" i="75"/>
  <c r="CV223" i="75"/>
  <c r="CU223" i="75"/>
  <c r="DX74" i="71"/>
  <c r="DX312" i="71"/>
  <c r="FN312" i="71" s="1"/>
  <c r="DB238" i="71"/>
  <c r="AH238" i="71"/>
  <c r="AQ147" i="71"/>
  <c r="DX148" i="71" s="1"/>
  <c r="AT234" i="71"/>
  <c r="DX232" i="71"/>
  <c r="DB230" i="71"/>
  <c r="AH230" i="71"/>
  <c r="AT319" i="71"/>
  <c r="CL319" i="71"/>
  <c r="AT310" i="71"/>
  <c r="AT320" i="71"/>
  <c r="CL320" i="71"/>
  <c r="BM391" i="45"/>
  <c r="DX73" i="71"/>
  <c r="GM29" i="71"/>
  <c r="FG58" i="71"/>
  <c r="FG59" i="71" s="1"/>
  <c r="DX231" i="71"/>
  <c r="DX401" i="71"/>
  <c r="DX311" i="71"/>
  <c r="DX313" i="71"/>
  <c r="DX238" i="71"/>
  <c r="DM148" i="75"/>
  <c r="CT223" i="75"/>
  <c r="DM232" i="75"/>
  <c r="DW74" i="75"/>
  <c r="AE229" i="71"/>
  <c r="ED69" i="71"/>
  <c r="ED68" i="71"/>
  <c r="CC68" i="71"/>
  <c r="AW229" i="71"/>
  <c r="AW147" i="71"/>
  <c r="DX316" i="71"/>
  <c r="DX317" i="71"/>
  <c r="BC57" i="72"/>
  <c r="BD57" i="72"/>
  <c r="DG239" i="71"/>
  <c r="CC315" i="71"/>
  <c r="CV236" i="75"/>
  <c r="CW236" i="75"/>
  <c r="CT236" i="75"/>
  <c r="AE234" i="75"/>
  <c r="X234" i="75"/>
  <c r="AK234" i="75" s="1"/>
  <c r="BD234" i="75" s="1"/>
  <c r="H234" i="75"/>
  <c r="X69" i="71"/>
  <c r="AE69" i="71"/>
  <c r="H69" i="71"/>
  <c r="AH69" i="71" s="1"/>
  <c r="X150" i="71"/>
  <c r="AE150" i="71"/>
  <c r="H150" i="71"/>
  <c r="AH150" i="71" s="1"/>
  <c r="AT73" i="71"/>
  <c r="T397" i="71"/>
  <c r="AW397" i="71" s="1"/>
  <c r="FD383" i="71"/>
  <c r="CN383" i="71" s="1"/>
  <c r="FC384" i="71"/>
  <c r="X143" i="71"/>
  <c r="AK143" i="71" s="1"/>
  <c r="BD143" i="71" s="1"/>
  <c r="AE143" i="71"/>
  <c r="H143" i="71"/>
  <c r="I149" i="45"/>
  <c r="I320" i="45"/>
  <c r="I236" i="45"/>
  <c r="I403" i="45"/>
  <c r="J65" i="45"/>
  <c r="AX65" i="45" s="1"/>
  <c r="X401" i="71"/>
  <c r="AE401" i="71"/>
  <c r="H401" i="71"/>
  <c r="DB401" i="71" s="1"/>
  <c r="FP383" i="71"/>
  <c r="FO384" i="71"/>
  <c r="CC310" i="71"/>
  <c r="AZ310" i="71"/>
  <c r="CM310" i="71"/>
  <c r="FU279" i="71" s="1"/>
  <c r="AV151" i="71"/>
  <c r="EC72" i="71"/>
  <c r="CB72" i="71"/>
  <c r="BM72" i="71" s="1"/>
  <c r="AV233" i="71"/>
  <c r="AD390" i="45"/>
  <c r="W27" i="51" s="1"/>
  <c r="AA390" i="45"/>
  <c r="GD123" i="71"/>
  <c r="GK116" i="71"/>
  <c r="DP231" i="75"/>
  <c r="DP232" i="75"/>
  <c r="I233" i="45"/>
  <c r="I400" i="45"/>
  <c r="I317" i="45"/>
  <c r="J62" i="45"/>
  <c r="I146" i="45"/>
  <c r="DD234" i="71"/>
  <c r="AA234" i="71"/>
  <c r="AN234" i="71" s="1"/>
  <c r="DA234" i="71"/>
  <c r="E239" i="45"/>
  <c r="CM234" i="71"/>
  <c r="FU203" i="71" s="1"/>
  <c r="DC234" i="71"/>
  <c r="DL312" i="75"/>
  <c r="DL313" i="75"/>
  <c r="AW401" i="71"/>
  <c r="AX401" i="71"/>
  <c r="AZ401" i="71"/>
  <c r="AV401" i="71"/>
  <c r="CL401" i="71"/>
  <c r="AT401" i="71"/>
  <c r="GK119" i="71"/>
  <c r="GD126" i="71"/>
  <c r="AZ152" i="71"/>
  <c r="AE388" i="71"/>
  <c r="H388" i="71"/>
  <c r="DB388" i="71" s="1"/>
  <c r="DG388" i="71" s="1"/>
  <c r="X388" i="71"/>
  <c r="AK388" i="71" s="1"/>
  <c r="BD388" i="71" s="1"/>
  <c r="AW149" i="71"/>
  <c r="CC70" i="71"/>
  <c r="AW231" i="71"/>
  <c r="ED70" i="71"/>
  <c r="CD66" i="71"/>
  <c r="AX227" i="71"/>
  <c r="AX145" i="71"/>
  <c r="EE66" i="71"/>
  <c r="CD312" i="71"/>
  <c r="BO312" i="71" s="1"/>
  <c r="AZ312" i="71"/>
  <c r="CM312" i="71"/>
  <c r="CM318" i="71"/>
  <c r="AZ318" i="71"/>
  <c r="CC72" i="71"/>
  <c r="ED72" i="71"/>
  <c r="AW233" i="71"/>
  <c r="AW151" i="71"/>
  <c r="X392" i="71"/>
  <c r="AE392" i="71"/>
  <c r="H392" i="71"/>
  <c r="AT68" i="71"/>
  <c r="T392" i="71"/>
  <c r="GK120" i="71"/>
  <c r="GD127" i="71"/>
  <c r="BA312" i="75"/>
  <c r="DX397" i="71"/>
  <c r="AW391" i="71"/>
  <c r="AX391" i="71"/>
  <c r="AZ391" i="71"/>
  <c r="AV391" i="71"/>
  <c r="CL391" i="71"/>
  <c r="AT391" i="71"/>
  <c r="X397" i="71"/>
  <c r="AE397" i="71"/>
  <c r="H397" i="71"/>
  <c r="DB397" i="71" s="1"/>
  <c r="AX237" i="71"/>
  <c r="AX155" i="71"/>
  <c r="EE76" i="71"/>
  <c r="CD76" i="71"/>
  <c r="BO76" i="71" s="1"/>
  <c r="DL147" i="75"/>
  <c r="DL148" i="75"/>
  <c r="EC71" i="71"/>
  <c r="AV232" i="71"/>
  <c r="AV150" i="71"/>
  <c r="CB71" i="71"/>
  <c r="BM71" i="71" s="1"/>
  <c r="CJ233" i="75"/>
  <c r="CO233" i="75" s="1"/>
  <c r="AI233" i="75"/>
  <c r="BU233" i="75" s="1"/>
  <c r="CB233" i="75" s="1"/>
  <c r="AB233" i="75"/>
  <c r="AO233" i="75" s="1"/>
  <c r="E236" i="71"/>
  <c r="CL233" i="75"/>
  <c r="CK233" i="75"/>
  <c r="CP233" i="75" s="1"/>
  <c r="ED74" i="71"/>
  <c r="AW234" i="71"/>
  <c r="AW152" i="71"/>
  <c r="ED73" i="71"/>
  <c r="CC73" i="71"/>
  <c r="GF360" i="71"/>
  <c r="EC75" i="71"/>
  <c r="CB75" i="71"/>
  <c r="BM75" i="71" s="1"/>
  <c r="AV236" i="71"/>
  <c r="AV154" i="71"/>
  <c r="CT222" i="75"/>
  <c r="CW222" i="75"/>
  <c r="H64" i="71"/>
  <c r="X64" i="71"/>
  <c r="AK64" i="71" s="1"/>
  <c r="BD64" i="71" s="1"/>
  <c r="AE64" i="71"/>
  <c r="GD45" i="71"/>
  <c r="GW28" i="71"/>
  <c r="GK38" i="71"/>
  <c r="BL136" i="45"/>
  <c r="BM136" i="45" s="1"/>
  <c r="BN225" i="45"/>
  <c r="X225" i="45" s="1"/>
  <c r="BM226" i="45"/>
  <c r="FC138" i="71"/>
  <c r="DM313" i="75"/>
  <c r="GK41" i="71"/>
  <c r="GW31" i="71"/>
  <c r="GD48" i="71"/>
  <c r="X68" i="71"/>
  <c r="AE68" i="71"/>
  <c r="H68" i="71"/>
  <c r="X70" i="71"/>
  <c r="AE70" i="71"/>
  <c r="H70" i="71"/>
  <c r="AH70" i="71" s="1"/>
  <c r="AK233" i="71"/>
  <c r="BD233" i="71" s="1"/>
  <c r="BI233" i="71"/>
  <c r="X145" i="71"/>
  <c r="AK145" i="71" s="1"/>
  <c r="BD145" i="71" s="1"/>
  <c r="AE145" i="71"/>
  <c r="H145" i="71"/>
  <c r="AH145" i="71" s="1"/>
  <c r="EL219" i="75"/>
  <c r="BW219" i="75" s="1"/>
  <c r="EK220" i="75"/>
  <c r="CC76" i="71"/>
  <c r="AW155" i="71"/>
  <c r="CC155" i="71" s="1"/>
  <c r="AW237" i="71"/>
  <c r="DL226" i="75"/>
  <c r="DL227" i="75"/>
  <c r="J66" i="45"/>
  <c r="I150" i="45"/>
  <c r="I237" i="45"/>
  <c r="I404" i="45"/>
  <c r="I321" i="45"/>
  <c r="M321" i="45" s="1"/>
  <c r="EE77" i="71"/>
  <c r="CD77" i="71"/>
  <c r="BO77" i="71" s="1"/>
  <c r="AX156" i="71"/>
  <c r="AX238" i="71"/>
  <c r="EE78" i="71"/>
  <c r="AK232" i="71"/>
  <c r="BD232" i="71" s="1"/>
  <c r="BI232" i="71"/>
  <c r="BN51" i="45"/>
  <c r="X51" i="45" s="1"/>
  <c r="BM52" i="45"/>
  <c r="DX156" i="71"/>
  <c r="DZ311" i="71"/>
  <c r="FB311" i="71" s="1"/>
  <c r="AA311" i="71"/>
  <c r="AN311" i="71" s="1"/>
  <c r="EC66" i="71"/>
  <c r="CB66" i="71"/>
  <c r="AV227" i="71"/>
  <c r="AV145" i="71"/>
  <c r="AT152" i="71"/>
  <c r="DZ152" i="71"/>
  <c r="I235" i="45"/>
  <c r="I148" i="45"/>
  <c r="I319" i="45"/>
  <c r="M319" i="45" s="1"/>
  <c r="J64" i="45"/>
  <c r="AX64" i="45" s="1"/>
  <c r="I402" i="45"/>
  <c r="CC154" i="71"/>
  <c r="H147" i="71"/>
  <c r="AH147" i="71" s="1"/>
  <c r="X147" i="71"/>
  <c r="AE147" i="71"/>
  <c r="X149" i="71"/>
  <c r="AE149" i="71"/>
  <c r="H149" i="71"/>
  <c r="DB233" i="71"/>
  <c r="DD233" i="71"/>
  <c r="CM233" i="71"/>
  <c r="FU202" i="71" s="1"/>
  <c r="AA233" i="71"/>
  <c r="AN233" i="71" s="1"/>
  <c r="DA233" i="71"/>
  <c r="E238" i="45"/>
  <c r="DC233" i="71"/>
  <c r="AZ229" i="71"/>
  <c r="X390" i="71"/>
  <c r="AK390" i="71" s="1"/>
  <c r="BD390" i="71" s="1"/>
  <c r="AE390" i="71"/>
  <c r="H390" i="71"/>
  <c r="EU187" i="75"/>
  <c r="BX221" i="71"/>
  <c r="EC208" i="75"/>
  <c r="EC67" i="71"/>
  <c r="CB67" i="71"/>
  <c r="BM67" i="71" s="1"/>
  <c r="AV228" i="71"/>
  <c r="AV146" i="71"/>
  <c r="CR229" i="75"/>
  <c r="CR224" i="75"/>
  <c r="CV224" i="75" s="1"/>
  <c r="AW395" i="71"/>
  <c r="AX395" i="71"/>
  <c r="AZ395" i="71"/>
  <c r="AV395" i="71"/>
  <c r="CL395" i="71"/>
  <c r="AT395" i="71"/>
  <c r="J72" i="45"/>
  <c r="I156" i="45"/>
  <c r="I243" i="45"/>
  <c r="I410" i="45"/>
  <c r="I327" i="45"/>
  <c r="M327" i="45" s="1"/>
  <c r="DB232" i="71"/>
  <c r="DD232" i="71"/>
  <c r="AA232" i="71"/>
  <c r="AN232" i="71" s="1"/>
  <c r="DA232" i="71"/>
  <c r="CM232" i="71"/>
  <c r="FU201" i="71" s="1"/>
  <c r="E237" i="45"/>
  <c r="DC232" i="71"/>
  <c r="FH136" i="71"/>
  <c r="CO136" i="71" s="1"/>
  <c r="FG137" i="71"/>
  <c r="DD230" i="71"/>
  <c r="AA230" i="71"/>
  <c r="AN230" i="71" s="1"/>
  <c r="DA230" i="71"/>
  <c r="CM230" i="71"/>
  <c r="FU199" i="71" s="1"/>
  <c r="E235" i="45"/>
  <c r="DC230" i="71"/>
  <c r="FK206" i="71"/>
  <c r="CW230" i="75"/>
  <c r="CT230" i="75"/>
  <c r="AW399" i="71"/>
  <c r="CL399" i="71"/>
  <c r="AV399" i="71"/>
  <c r="AZ399" i="71"/>
  <c r="AX399" i="71"/>
  <c r="AT399" i="71"/>
  <c r="AE71" i="71"/>
  <c r="H71" i="71"/>
  <c r="X71" i="71"/>
  <c r="GD128" i="71"/>
  <c r="GK121" i="71"/>
  <c r="BI311" i="71"/>
  <c r="AK311" i="71"/>
  <c r="BD311" i="71" s="1"/>
  <c r="I145" i="45"/>
  <c r="I316" i="45"/>
  <c r="M316" i="45" s="1"/>
  <c r="K316" i="45" s="1"/>
  <c r="I232" i="45"/>
  <c r="I399" i="45"/>
  <c r="J61" i="45"/>
  <c r="DX315" i="71"/>
  <c r="FB315" i="71" s="1"/>
  <c r="DX147" i="71"/>
  <c r="DP312" i="75"/>
  <c r="DP313" i="75"/>
  <c r="AT315" i="71"/>
  <c r="AE67" i="71"/>
  <c r="X67" i="71"/>
  <c r="H67" i="71"/>
  <c r="AH67" i="71" s="1"/>
  <c r="AQ152" i="71"/>
  <c r="DX152" i="71" s="1"/>
  <c r="AX230" i="71"/>
  <c r="CD230" i="71" s="1"/>
  <c r="BO230" i="71" s="1"/>
  <c r="AX148" i="71"/>
  <c r="CD148" i="71" s="1"/>
  <c r="BO148" i="71" s="1"/>
  <c r="CD69" i="71"/>
  <c r="BO69" i="71" s="1"/>
  <c r="CC236" i="71"/>
  <c r="DC229" i="71"/>
  <c r="DD229" i="71"/>
  <c r="AA229" i="71"/>
  <c r="AN229" i="71" s="1"/>
  <c r="DA229" i="71"/>
  <c r="E234" i="45"/>
  <c r="CM229" i="71"/>
  <c r="FU198" i="71" s="1"/>
  <c r="H394" i="71"/>
  <c r="X394" i="71"/>
  <c r="AE394" i="71"/>
  <c r="AE396" i="71"/>
  <c r="H396" i="71"/>
  <c r="X396" i="71"/>
  <c r="AZ147" i="71"/>
  <c r="FP220" i="71"/>
  <c r="FO221" i="71"/>
  <c r="EE67" i="71"/>
  <c r="AX146" i="71"/>
  <c r="AX228" i="71"/>
  <c r="CD67" i="71"/>
  <c r="BO67" i="71" s="1"/>
  <c r="DX230" i="71"/>
  <c r="AT312" i="71"/>
  <c r="EE71" i="71"/>
  <c r="CD71" i="71"/>
  <c r="BO71" i="71" s="1"/>
  <c r="AX232" i="71"/>
  <c r="AX150" i="71"/>
  <c r="ED77" i="71"/>
  <c r="AW156" i="71"/>
  <c r="AW238" i="71"/>
  <c r="CC77" i="71"/>
  <c r="ED78" i="71"/>
  <c r="FN313" i="71"/>
  <c r="FB313" i="71"/>
  <c r="DP307" i="75"/>
  <c r="DP308" i="75"/>
  <c r="X393" i="71"/>
  <c r="H393" i="71"/>
  <c r="DB393" i="71" s="1"/>
  <c r="AE393" i="71"/>
  <c r="AW153" i="71"/>
  <c r="CC153" i="71" s="1"/>
  <c r="CC74" i="71"/>
  <c r="AW235" i="71"/>
  <c r="ED236" i="71" s="1"/>
  <c r="CT232" i="75"/>
  <c r="J70" i="45"/>
  <c r="AX70" i="45" s="1"/>
  <c r="I154" i="45"/>
  <c r="I408" i="45"/>
  <c r="I241" i="45"/>
  <c r="I325" i="45"/>
  <c r="M325" i="45" s="1"/>
  <c r="FD58" i="71"/>
  <c r="CN58" i="71" s="1"/>
  <c r="FC59" i="71"/>
  <c r="CR228" i="75"/>
  <c r="CT228" i="75" s="1"/>
  <c r="CH55" i="72"/>
  <c r="CI55" i="72" s="1"/>
  <c r="CJ55" i="72" s="1"/>
  <c r="CN55" i="72"/>
  <c r="CO55" i="72" s="1"/>
  <c r="CP55" i="72" s="1"/>
  <c r="CR55" i="72"/>
  <c r="CS55" i="72" s="1"/>
  <c r="CT55" i="72" s="1"/>
  <c r="AP55" i="72" s="1"/>
  <c r="AP125" i="72" s="1"/>
  <c r="CV230" i="75"/>
  <c r="AT147" i="71"/>
  <c r="DZ147" i="71"/>
  <c r="X146" i="71"/>
  <c r="AE146" i="71"/>
  <c r="H146" i="71"/>
  <c r="AH146" i="71" s="1"/>
  <c r="AV148" i="71"/>
  <c r="CB69" i="71"/>
  <c r="BM69" i="71" s="1"/>
  <c r="AV230" i="71"/>
  <c r="EC69" i="71"/>
  <c r="AK229" i="71"/>
  <c r="BD229" i="71" s="1"/>
  <c r="BI229" i="71"/>
  <c r="DB231" i="71"/>
  <c r="DG231" i="71" s="1"/>
  <c r="DC231" i="71"/>
  <c r="AA231" i="71"/>
  <c r="AN231" i="71" s="1"/>
  <c r="DA231" i="71"/>
  <c r="DD231" i="71"/>
  <c r="E236" i="45"/>
  <c r="CM231" i="71"/>
  <c r="FU200" i="71" s="1"/>
  <c r="X72" i="71"/>
  <c r="AE72" i="71"/>
  <c r="H72" i="71"/>
  <c r="T311" i="71"/>
  <c r="CL311" i="71" s="1"/>
  <c r="AE311" i="71"/>
  <c r="CH56" i="72"/>
  <c r="AK316" i="71"/>
  <c r="BD316" i="71" s="1"/>
  <c r="BI316" i="71"/>
  <c r="DM308" i="75"/>
  <c r="AW146" i="71"/>
  <c r="CC67" i="71"/>
  <c r="AW228" i="71"/>
  <c r="ED67" i="71"/>
  <c r="ED71" i="71"/>
  <c r="AW232" i="71"/>
  <c r="CC71" i="71"/>
  <c r="AW150" i="71"/>
  <c r="EZ383" i="71"/>
  <c r="CR383" i="71" s="1"/>
  <c r="EY384" i="71"/>
  <c r="CD75" i="71"/>
  <c r="BO75" i="71" s="1"/>
  <c r="EE75" i="71"/>
  <c r="AX236" i="71"/>
  <c r="AX154" i="71"/>
  <c r="EH219" i="75"/>
  <c r="BV219" i="75" s="1"/>
  <c r="EG220" i="75"/>
  <c r="AW390" i="71"/>
  <c r="AX390" i="71"/>
  <c r="AV390" i="71"/>
  <c r="AZ390" i="71"/>
  <c r="CL390" i="71"/>
  <c r="AT390" i="71"/>
  <c r="BN391" i="45"/>
  <c r="X391" i="45" s="1"/>
  <c r="BM392" i="45"/>
  <c r="BR391" i="45"/>
  <c r="Y391" i="45" s="1"/>
  <c r="BA58" i="72"/>
  <c r="BD58" i="72" s="1"/>
  <c r="CR227" i="75"/>
  <c r="CV227" i="75" s="1"/>
  <c r="X391" i="71"/>
  <c r="AE391" i="71"/>
  <c r="H391" i="71"/>
  <c r="AW393" i="71"/>
  <c r="AX393" i="71"/>
  <c r="AV393" i="71"/>
  <c r="BM393" i="71" s="1"/>
  <c r="AZ393" i="71"/>
  <c r="CL393" i="71"/>
  <c r="AT393" i="71"/>
  <c r="H151" i="71"/>
  <c r="AH151" i="71" s="1"/>
  <c r="AE151" i="71"/>
  <c r="X151" i="71"/>
  <c r="CN56" i="72"/>
  <c r="AA316" i="71"/>
  <c r="AN316" i="71" s="1"/>
  <c r="DZ316" i="71"/>
  <c r="DB227" i="71"/>
  <c r="CM227" i="71"/>
  <c r="FU196" i="71" s="1"/>
  <c r="E232" i="45"/>
  <c r="DC227" i="71"/>
  <c r="DD227" i="71"/>
  <c r="AA227" i="71"/>
  <c r="AN227" i="71" s="1"/>
  <c r="DA227" i="71"/>
  <c r="DX228" i="71"/>
  <c r="FB319" i="71"/>
  <c r="FN319" i="71"/>
  <c r="CM317" i="71"/>
  <c r="AZ317" i="71"/>
  <c r="CB317" i="71"/>
  <c r="BM317" i="71" s="1"/>
  <c r="DW69" i="75"/>
  <c r="ED310" i="71"/>
  <c r="CC309" i="71"/>
  <c r="ED309" i="71"/>
  <c r="GK46" i="71"/>
  <c r="GD53" i="71"/>
  <c r="GW36" i="71"/>
  <c r="X148" i="71"/>
  <c r="AE148" i="71"/>
  <c r="H148" i="71"/>
  <c r="AK230" i="71"/>
  <c r="BD230" i="71" s="1"/>
  <c r="BI230" i="71"/>
  <c r="U386" i="51"/>
  <c r="GG360" i="71"/>
  <c r="GD54" i="71"/>
  <c r="GK47" i="71"/>
  <c r="AZ313" i="71"/>
  <c r="CM313" i="71"/>
  <c r="ET187" i="75"/>
  <c r="CD218" i="75"/>
  <c r="FP136" i="71"/>
  <c r="FO137" i="71"/>
  <c r="X77" i="71"/>
  <c r="AE77" i="71"/>
  <c r="H77" i="71"/>
  <c r="AW145" i="71"/>
  <c r="CC66" i="71"/>
  <c r="AW227" i="71"/>
  <c r="ED66" i="71"/>
  <c r="AZ315" i="71"/>
  <c r="CM315" i="71"/>
  <c r="GD131" i="71"/>
  <c r="GK124" i="71"/>
  <c r="DB226" i="71"/>
  <c r="CM226" i="71"/>
  <c r="DC226" i="71"/>
  <c r="DD226" i="71"/>
  <c r="AA226" i="71"/>
  <c r="AN226" i="71" s="1"/>
  <c r="DA226" i="71"/>
  <c r="E231" i="45"/>
  <c r="FD221" i="71"/>
  <c r="CN221" i="71" s="1"/>
  <c r="FC222" i="71"/>
  <c r="GW34" i="71"/>
  <c r="GK44" i="71"/>
  <c r="GD51" i="71"/>
  <c r="CR226" i="75"/>
  <c r="CU226" i="75" s="1"/>
  <c r="BA231" i="75"/>
  <c r="AK231" i="71"/>
  <c r="BD231" i="71" s="1"/>
  <c r="BI231" i="71"/>
  <c r="X66" i="71"/>
  <c r="AK66" i="71" s="1"/>
  <c r="BD66" i="71" s="1"/>
  <c r="AE66" i="71"/>
  <c r="H66" i="71"/>
  <c r="AH66" i="71" s="1"/>
  <c r="GD132" i="71"/>
  <c r="AE234" i="71"/>
  <c r="I240" i="45"/>
  <c r="I153" i="45"/>
  <c r="I407" i="45"/>
  <c r="J69" i="45"/>
  <c r="I324" i="45"/>
  <c r="CU222" i="75"/>
  <c r="FK384" i="71"/>
  <c r="CC69" i="71"/>
  <c r="AW230" i="71"/>
  <c r="AW148" i="71"/>
  <c r="EI220" i="71"/>
  <c r="EN220" i="71"/>
  <c r="FJ220" i="71" s="1"/>
  <c r="CB232" i="75"/>
  <c r="FH58" i="71"/>
  <c r="CO58" i="71" s="1"/>
  <c r="AT313" i="71"/>
  <c r="DB234" i="71"/>
  <c r="DG234" i="71" s="1"/>
  <c r="GD55" i="71"/>
  <c r="AT309" i="71"/>
  <c r="CM309" i="71"/>
  <c r="FU278" i="71" s="1"/>
  <c r="AZ309" i="71"/>
  <c r="AW398" i="71"/>
  <c r="AX398" i="71"/>
  <c r="AZ398" i="71"/>
  <c r="AV398" i="71"/>
  <c r="BM398" i="71" s="1"/>
  <c r="CL398" i="71"/>
  <c r="AT398" i="71"/>
  <c r="DC238" i="71"/>
  <c r="DD238" i="71"/>
  <c r="AA238" i="71"/>
  <c r="AN238" i="71" s="1"/>
  <c r="DA238" i="71"/>
  <c r="E243" i="45"/>
  <c r="CM238" i="71"/>
  <c r="CT238" i="71" s="1"/>
  <c r="FV189" i="71"/>
  <c r="CV232" i="75"/>
  <c r="AZ234" i="71"/>
  <c r="CU230" i="75"/>
  <c r="AX231" i="71"/>
  <c r="CD70" i="71"/>
  <c r="BO70" i="71" s="1"/>
  <c r="AX149" i="71"/>
  <c r="EE70" i="71"/>
  <c r="CR225" i="75"/>
  <c r="CV225" i="75" s="1"/>
  <c r="X65" i="71"/>
  <c r="AK65" i="71" s="1"/>
  <c r="BD65" i="71" s="1"/>
  <c r="H65" i="71"/>
  <c r="AH65" i="71" s="1"/>
  <c r="AE65" i="71"/>
  <c r="FP58" i="71"/>
  <c r="FO59" i="71"/>
  <c r="DB228" i="71"/>
  <c r="DC228" i="71"/>
  <c r="DD228" i="71"/>
  <c r="AA228" i="71"/>
  <c r="AN228" i="71" s="1"/>
  <c r="DA228" i="71"/>
  <c r="E233" i="45"/>
  <c r="CM228" i="71"/>
  <c r="FU197" i="71" s="1"/>
  <c r="I151" i="45"/>
  <c r="I238" i="45"/>
  <c r="I322" i="45"/>
  <c r="I405" i="45"/>
  <c r="J67" i="45"/>
  <c r="DX236" i="71"/>
  <c r="AZ319" i="71"/>
  <c r="CM319" i="71"/>
  <c r="DM153" i="75"/>
  <c r="DP152" i="75"/>
  <c r="DP153" i="75"/>
  <c r="CT232" i="71"/>
  <c r="CV231" i="75"/>
  <c r="CW231" i="75"/>
  <c r="CT231" i="75"/>
  <c r="X73" i="71"/>
  <c r="AE73" i="71"/>
  <c r="H73" i="71"/>
  <c r="AW400" i="71"/>
  <c r="AX400" i="71"/>
  <c r="AV400" i="71"/>
  <c r="AZ400" i="71"/>
  <c r="CL400" i="71"/>
  <c r="AT400" i="71"/>
  <c r="DL153" i="75"/>
  <c r="DL152" i="75"/>
  <c r="BI391" i="45"/>
  <c r="FB318" i="71"/>
  <c r="FN318" i="71"/>
  <c r="DX314" i="71"/>
  <c r="FB314" i="71" s="1"/>
  <c r="X389" i="71"/>
  <c r="AK389" i="71" s="1"/>
  <c r="BD389" i="71" s="1"/>
  <c r="AE389" i="71"/>
  <c r="H389" i="71"/>
  <c r="T316" i="71"/>
  <c r="AE316" i="71"/>
  <c r="FH220" i="71"/>
  <c r="CO220" i="71" s="1"/>
  <c r="FW189" i="71" s="1"/>
  <c r="FG221" i="71"/>
  <c r="GW32" i="71"/>
  <c r="GK42" i="71"/>
  <c r="GD49" i="71"/>
  <c r="AK238" i="71"/>
  <c r="BD238" i="71" s="1"/>
  <c r="BI238" i="71"/>
  <c r="CT233" i="71"/>
  <c r="X144" i="71"/>
  <c r="AK144" i="71" s="1"/>
  <c r="BD144" i="71" s="1"/>
  <c r="AE144" i="71"/>
  <c r="H144" i="71"/>
  <c r="AH144" i="71" s="1"/>
  <c r="CD72" i="71"/>
  <c r="BO72" i="71" s="1"/>
  <c r="AX151" i="71"/>
  <c r="AX233" i="71"/>
  <c r="EE72" i="71"/>
  <c r="DZ234" i="71"/>
  <c r="FB309" i="71"/>
  <c r="FC309" i="71" s="1"/>
  <c r="FD309" i="71" s="1"/>
  <c r="CN309" i="71" s="1"/>
  <c r="AT318" i="71"/>
  <c r="AZ320" i="71"/>
  <c r="CM320" i="71"/>
  <c r="CU236" i="75"/>
  <c r="DM227" i="75"/>
  <c r="AZ314" i="71"/>
  <c r="CM314" i="71"/>
  <c r="X152" i="71"/>
  <c r="AE152" i="71"/>
  <c r="H152" i="71"/>
  <c r="I155" i="45"/>
  <c r="J71" i="45"/>
  <c r="AX71" i="45" s="1"/>
  <c r="I242" i="45"/>
  <c r="I409" i="45"/>
  <c r="I326" i="45"/>
  <c r="M326" i="45" s="1"/>
  <c r="DV74" i="75"/>
  <c r="DV73" i="75"/>
  <c r="DV68" i="75"/>
  <c r="DV69" i="75"/>
  <c r="AV235" i="71"/>
  <c r="CB74" i="71"/>
  <c r="BM74" i="71" s="1"/>
  <c r="AV153" i="71"/>
  <c r="CB153" i="71" s="1"/>
  <c r="BM153" i="71" s="1"/>
  <c r="AW394" i="71"/>
  <c r="AX394" i="71"/>
  <c r="AV394" i="71"/>
  <c r="AZ394" i="71"/>
  <c r="CL394" i="71"/>
  <c r="AT394" i="71"/>
  <c r="FH383" i="71"/>
  <c r="CO383" i="71" s="1"/>
  <c r="FG384" i="71"/>
  <c r="AK228" i="71"/>
  <c r="BD228" i="71" s="1"/>
  <c r="BI228" i="71"/>
  <c r="X235" i="71"/>
  <c r="AE235" i="71"/>
  <c r="H235" i="71"/>
  <c r="AH235" i="71" s="1"/>
  <c r="E398" i="71"/>
  <c r="E153" i="71"/>
  <c r="E74" i="71"/>
  <c r="CU232" i="75"/>
  <c r="DZ229" i="71"/>
  <c r="GK115" i="71"/>
  <c r="GD122" i="71"/>
  <c r="GD125" i="71"/>
  <c r="GK118" i="71"/>
  <c r="X395" i="71"/>
  <c r="AE395" i="71"/>
  <c r="H395" i="71"/>
  <c r="DB395" i="71" s="1"/>
  <c r="FN310" i="71"/>
  <c r="FO310" i="71" s="1"/>
  <c r="FP310" i="71" s="1"/>
  <c r="FB310" i="71"/>
  <c r="DB225" i="71"/>
  <c r="DG225" i="71" s="1"/>
  <c r="AA225" i="71"/>
  <c r="AN225" i="71" s="1"/>
  <c r="DA225" i="71"/>
  <c r="DF225" i="71" s="1"/>
  <c r="E230" i="45"/>
  <c r="CM225" i="71"/>
  <c r="DC225" i="71"/>
  <c r="DH225" i="71" s="1"/>
  <c r="DD225" i="71"/>
  <c r="AV149" i="71"/>
  <c r="CB70" i="71"/>
  <c r="BM70" i="71" s="1"/>
  <c r="EC70" i="71"/>
  <c r="AV231" i="71"/>
  <c r="X156" i="71"/>
  <c r="AE156" i="71"/>
  <c r="H156" i="71"/>
  <c r="AH156" i="71" s="1"/>
  <c r="DX69" i="71"/>
  <c r="DX68" i="71"/>
  <c r="AQ392" i="71"/>
  <c r="BA152" i="75"/>
  <c r="AW396" i="71"/>
  <c r="AZ396" i="71"/>
  <c r="AV396" i="71"/>
  <c r="AX396" i="71"/>
  <c r="CL396" i="71"/>
  <c r="AT396" i="71"/>
  <c r="CB226" i="75"/>
  <c r="DB229" i="71"/>
  <c r="AQ234" i="71"/>
  <c r="DX234" i="71" s="1"/>
  <c r="DX320" i="71"/>
  <c r="DX321" i="71"/>
  <c r="GD130" i="71"/>
  <c r="GK123" i="71"/>
  <c r="GW29" i="71"/>
  <c r="GK39" i="71"/>
  <c r="GD46" i="71"/>
  <c r="AT317" i="71"/>
  <c r="AK234" i="71"/>
  <c r="BD234" i="71" s="1"/>
  <c r="BI234" i="71"/>
  <c r="AV237" i="71"/>
  <c r="AV155" i="71"/>
  <c r="CB76" i="71"/>
  <c r="BM76" i="71" s="1"/>
  <c r="EC76" i="71"/>
  <c r="DL232" i="75"/>
  <c r="DL231" i="75"/>
  <c r="DL307" i="75"/>
  <c r="DL308" i="75"/>
  <c r="GK43" i="71"/>
  <c r="GW33" i="71"/>
  <c r="GD50" i="71"/>
  <c r="CD74" i="71"/>
  <c r="BO74" i="71" s="1"/>
  <c r="AX235" i="71"/>
  <c r="CD235" i="71" s="1"/>
  <c r="BO235" i="71" s="1"/>
  <c r="AX153" i="71"/>
  <c r="CD153" i="71" s="1"/>
  <c r="BO153" i="71" s="1"/>
  <c r="EC77" i="71"/>
  <c r="AV238" i="71"/>
  <c r="CB77" i="71"/>
  <c r="BM77" i="71" s="1"/>
  <c r="AV156" i="71"/>
  <c r="EC78" i="71"/>
  <c r="EJ223" i="75" l="1"/>
  <c r="EB223" i="75"/>
  <c r="EF223" i="75"/>
  <c r="CU225" i="75"/>
  <c r="DX153" i="71"/>
  <c r="FB312" i="71"/>
  <c r="DF228" i="71"/>
  <c r="DG229" i="71"/>
  <c r="DB152" i="71"/>
  <c r="AH152" i="71"/>
  <c r="DB156" i="71"/>
  <c r="AT316" i="71"/>
  <c r="CL316" i="71"/>
  <c r="DB143" i="71"/>
  <c r="DG143" i="71" s="1"/>
  <c r="AH143" i="71"/>
  <c r="DB148" i="71"/>
  <c r="AH148" i="71"/>
  <c r="DB149" i="71"/>
  <c r="AH149" i="71"/>
  <c r="DB64" i="71"/>
  <c r="DG64" i="71" s="1"/>
  <c r="AH64" i="71"/>
  <c r="DB77" i="71"/>
  <c r="AH77" i="71"/>
  <c r="DB72" i="71"/>
  <c r="AH72" i="71"/>
  <c r="CM72" i="71" s="1"/>
  <c r="DB73" i="71"/>
  <c r="AH73" i="71"/>
  <c r="DB68" i="71"/>
  <c r="AH68" i="71"/>
  <c r="CM68" i="71" s="1"/>
  <c r="GX30" i="71" s="1"/>
  <c r="DB71" i="71"/>
  <c r="AH71" i="71"/>
  <c r="CM71" i="71" s="1"/>
  <c r="BC58" i="72"/>
  <c r="DG228" i="71"/>
  <c r="DH228" i="71"/>
  <c r="DJ228" i="71" s="1"/>
  <c r="DO228" i="71" s="1"/>
  <c r="CO56" i="72"/>
  <c r="CP56" i="72" s="1"/>
  <c r="BA71" i="45"/>
  <c r="CR233" i="75"/>
  <c r="CW233" i="75" s="1"/>
  <c r="CI56" i="72"/>
  <c r="CJ56" i="72" s="1"/>
  <c r="AQ56" i="72" s="1"/>
  <c r="AQ126" i="72" s="1"/>
  <c r="DH230" i="71"/>
  <c r="CT230" i="71"/>
  <c r="DH232" i="71"/>
  <c r="CU227" i="75"/>
  <c r="DF231" i="71"/>
  <c r="FN315" i="71"/>
  <c r="DH231" i="71"/>
  <c r="CN57" i="72"/>
  <c r="DG402" i="71"/>
  <c r="X74" i="71"/>
  <c r="AE74" i="71"/>
  <c r="H74" i="71"/>
  <c r="AH74" i="71" s="1"/>
  <c r="BJ391" i="45"/>
  <c r="Z391" i="45" s="1"/>
  <c r="AA391" i="45" s="1"/>
  <c r="BI392" i="45"/>
  <c r="BQ309" i="71"/>
  <c r="CT309" i="71"/>
  <c r="CT227" i="71"/>
  <c r="DH233" i="71"/>
  <c r="DA70" i="71"/>
  <c r="DD70" i="71"/>
  <c r="AA70" i="71"/>
  <c r="AN70" i="71" s="1"/>
  <c r="CM70" i="71"/>
  <c r="DC70" i="71"/>
  <c r="X236" i="71"/>
  <c r="H236" i="71"/>
  <c r="AH236" i="71" s="1"/>
  <c r="E154" i="71"/>
  <c r="E75" i="71"/>
  <c r="E399" i="71"/>
  <c r="AE236" i="71"/>
  <c r="EE155" i="71"/>
  <c r="CD155" i="71"/>
  <c r="BO155" i="71" s="1"/>
  <c r="CB156" i="71"/>
  <c r="BM156" i="71" s="1"/>
  <c r="EC156" i="71"/>
  <c r="EC157" i="71"/>
  <c r="FU194" i="71"/>
  <c r="CT225" i="71"/>
  <c r="X153" i="71"/>
  <c r="AE153" i="71"/>
  <c r="H153" i="71"/>
  <c r="EC394" i="71"/>
  <c r="BM394" i="71"/>
  <c r="EC320" i="71"/>
  <c r="CB320" i="71"/>
  <c r="BM320" i="71" s="1"/>
  <c r="EC321" i="71"/>
  <c r="M243" i="45"/>
  <c r="E410" i="45"/>
  <c r="E156" i="45"/>
  <c r="E72" i="45"/>
  <c r="F243" i="45"/>
  <c r="CB309" i="71"/>
  <c r="EC309" i="71"/>
  <c r="FH59" i="71"/>
  <c r="CO59" i="71" s="1"/>
  <c r="FG60" i="71"/>
  <c r="AX69" i="45"/>
  <c r="J153" i="45"/>
  <c r="AW153" i="45" s="1"/>
  <c r="J407" i="45"/>
  <c r="K74" i="72"/>
  <c r="AC74" i="72" s="1"/>
  <c r="AW69" i="45"/>
  <c r="J324" i="45"/>
  <c r="AX324" i="45" s="1"/>
  <c r="J240" i="45"/>
  <c r="AW240" i="45" s="1"/>
  <c r="V69" i="45"/>
  <c r="FV190" i="71"/>
  <c r="BI77" i="71"/>
  <c r="AK77" i="71"/>
  <c r="DG227" i="71"/>
  <c r="BO393" i="71"/>
  <c r="AK146" i="71"/>
  <c r="BD146" i="71" s="1"/>
  <c r="BI146" i="71"/>
  <c r="CD228" i="71"/>
  <c r="BO228" i="71" s="1"/>
  <c r="EE228" i="71"/>
  <c r="BI394" i="71"/>
  <c r="AK394" i="71"/>
  <c r="BD394" i="71" s="1"/>
  <c r="FK207" i="71"/>
  <c r="M237" i="45"/>
  <c r="E150" i="45"/>
  <c r="E66" i="45"/>
  <c r="E404" i="45"/>
  <c r="F237" i="45"/>
  <c r="AJ237" i="45" s="1"/>
  <c r="E67" i="45"/>
  <c r="E405" i="45"/>
  <c r="M238" i="45"/>
  <c r="E151" i="45"/>
  <c r="F238" i="45"/>
  <c r="AJ238" i="45" s="1"/>
  <c r="AK147" i="71"/>
  <c r="BD147" i="71" s="1"/>
  <c r="BI147" i="71"/>
  <c r="FD138" i="71"/>
  <c r="CN138" i="71" s="1"/>
  <c r="FC139" i="71"/>
  <c r="EE237" i="71"/>
  <c r="CD237" i="71"/>
  <c r="BO237" i="71" s="1"/>
  <c r="DB392" i="71"/>
  <c r="DD392" i="71"/>
  <c r="AA392" i="71"/>
  <c r="AN392" i="71" s="1"/>
  <c r="AH392" i="71"/>
  <c r="CM392" i="71" s="1"/>
  <c r="DC392" i="71"/>
  <c r="DA392" i="71"/>
  <c r="CC318" i="71"/>
  <c r="ED318" i="71"/>
  <c r="ED231" i="71"/>
  <c r="CC231" i="71"/>
  <c r="DF234" i="71"/>
  <c r="CD310" i="71"/>
  <c r="BO310" i="71" s="1"/>
  <c r="EE310" i="71"/>
  <c r="AZ397" i="71"/>
  <c r="AV397" i="71"/>
  <c r="CL397" i="71"/>
  <c r="AX397" i="71"/>
  <c r="EE398" i="71" s="1"/>
  <c r="AT397" i="71"/>
  <c r="DX392" i="71"/>
  <c r="DX393" i="71"/>
  <c r="CC313" i="71"/>
  <c r="ED313" i="71"/>
  <c r="CJ234" i="75"/>
  <c r="E237" i="71"/>
  <c r="AI234" i="75"/>
  <c r="BU234" i="75" s="1"/>
  <c r="AB234" i="75"/>
  <c r="AO234" i="75" s="1"/>
  <c r="CL234" i="75"/>
  <c r="CK234" i="75"/>
  <c r="M230" i="45"/>
  <c r="E397" i="45"/>
  <c r="E59" i="45"/>
  <c r="E143" i="45"/>
  <c r="F230" i="45"/>
  <c r="AJ230" i="45" s="1"/>
  <c r="AM230" i="45" s="1"/>
  <c r="X398" i="71"/>
  <c r="AE398" i="71"/>
  <c r="H398" i="71"/>
  <c r="DB398" i="71" s="1"/>
  <c r="DG398" i="71" s="1"/>
  <c r="EE394" i="71"/>
  <c r="BO394" i="71"/>
  <c r="BQ314" i="71"/>
  <c r="CT314" i="71"/>
  <c r="EE320" i="71"/>
  <c r="CD320" i="71"/>
  <c r="BO320" i="71" s="1"/>
  <c r="EE321" i="71"/>
  <c r="DB144" i="71"/>
  <c r="DG144" i="71" s="1"/>
  <c r="DA144" i="71"/>
  <c r="DD144" i="71"/>
  <c r="AA144" i="71"/>
  <c r="AN144" i="71" s="1"/>
  <c r="CM144" i="71"/>
  <c r="DC144" i="71"/>
  <c r="FH221" i="71"/>
  <c r="CO221" i="71" s="1"/>
  <c r="FW190" i="71" s="1"/>
  <c r="FG222" i="71"/>
  <c r="EJ231" i="75"/>
  <c r="EF231" i="75"/>
  <c r="EB231" i="75"/>
  <c r="EE319" i="71"/>
  <c r="CD319" i="71"/>
  <c r="BO319" i="71" s="1"/>
  <c r="CD149" i="71"/>
  <c r="BO149" i="71" s="1"/>
  <c r="EE149" i="71"/>
  <c r="DF239" i="71"/>
  <c r="E60" i="45"/>
  <c r="E398" i="45"/>
  <c r="E144" i="45"/>
  <c r="M231" i="45"/>
  <c r="F231" i="45"/>
  <c r="AJ231" i="45" s="1"/>
  <c r="CB315" i="71"/>
  <c r="BM315" i="71" s="1"/>
  <c r="EC315" i="71"/>
  <c r="FP137" i="71"/>
  <c r="FO138" i="71"/>
  <c r="BQ317" i="71"/>
  <c r="CT317" i="71"/>
  <c r="BN393" i="71"/>
  <c r="EZ384" i="71"/>
  <c r="CR384" i="71" s="1"/>
  <c r="EY385" i="71"/>
  <c r="DX235" i="71"/>
  <c r="CD146" i="71"/>
  <c r="BO146" i="71" s="1"/>
  <c r="EE146" i="71"/>
  <c r="DA394" i="71"/>
  <c r="DD394" i="71"/>
  <c r="AA394" i="71"/>
  <c r="AN394" i="71" s="1"/>
  <c r="AH394" i="71"/>
  <c r="CM394" i="71" s="1"/>
  <c r="CT394" i="71" s="1"/>
  <c r="GJ365" i="71" s="1"/>
  <c r="DC394" i="71"/>
  <c r="AK71" i="71"/>
  <c r="BD71" i="71" s="1"/>
  <c r="BI71" i="71"/>
  <c r="GD373" i="71"/>
  <c r="GK366" i="71"/>
  <c r="DF233" i="71"/>
  <c r="DC147" i="71"/>
  <c r="DA147" i="71"/>
  <c r="AA147" i="71"/>
  <c r="AN147" i="71" s="1"/>
  <c r="CX147" i="71"/>
  <c r="DD147" i="71"/>
  <c r="CM147" i="71"/>
  <c r="BN52" i="45"/>
  <c r="X52" i="45" s="1"/>
  <c r="BM53" i="45"/>
  <c r="AK70" i="71"/>
  <c r="BD70" i="71" s="1"/>
  <c r="BI70" i="71"/>
  <c r="FV114" i="71"/>
  <c r="GF114" i="71"/>
  <c r="M320" i="45"/>
  <c r="EE74" i="71"/>
  <c r="EE73" i="71"/>
  <c r="AX234" i="71"/>
  <c r="AX152" i="71"/>
  <c r="CD73" i="71"/>
  <c r="BO73" i="71" s="1"/>
  <c r="EE151" i="71"/>
  <c r="CD151" i="71"/>
  <c r="BO151" i="71" s="1"/>
  <c r="AD391" i="45"/>
  <c r="W28" i="51" s="1"/>
  <c r="EC314" i="71"/>
  <c r="CB314" i="71"/>
  <c r="BM314" i="71" s="1"/>
  <c r="ED320" i="71"/>
  <c r="CC320" i="71"/>
  <c r="ED321" i="71"/>
  <c r="ED319" i="71"/>
  <c r="CC319" i="71"/>
  <c r="EE309" i="71"/>
  <c r="CD309" i="71"/>
  <c r="DF226" i="71"/>
  <c r="CD315" i="71"/>
  <c r="BO315" i="71" s="1"/>
  <c r="EE315" i="71"/>
  <c r="CC317" i="71"/>
  <c r="DB391" i="71"/>
  <c r="AA391" i="71"/>
  <c r="AN391" i="71" s="1"/>
  <c r="DD391" i="71"/>
  <c r="AH391" i="71"/>
  <c r="CM391" i="71" s="1"/>
  <c r="CT391" i="71" s="1"/>
  <c r="GJ362" i="71" s="1"/>
  <c r="DC391" i="71"/>
  <c r="DA391" i="71"/>
  <c r="GD368" i="71"/>
  <c r="GK361" i="71"/>
  <c r="U387" i="51"/>
  <c r="GG361" i="71"/>
  <c r="ED238" i="71"/>
  <c r="CC238" i="71"/>
  <c r="ED239" i="71"/>
  <c r="DB67" i="71"/>
  <c r="DA67" i="71"/>
  <c r="CM67" i="71"/>
  <c r="DD67" i="71"/>
  <c r="AA67" i="71"/>
  <c r="AN67" i="71" s="1"/>
  <c r="DC67" i="71"/>
  <c r="DA71" i="71"/>
  <c r="DF71" i="71" s="1"/>
  <c r="DD71" i="71"/>
  <c r="AA71" i="71"/>
  <c r="AN71" i="71" s="1"/>
  <c r="DC71" i="71"/>
  <c r="DF232" i="71"/>
  <c r="EC395" i="71"/>
  <c r="BM395" i="71"/>
  <c r="EC209" i="75"/>
  <c r="ED154" i="71"/>
  <c r="N87" i="51"/>
  <c r="BN226" i="45"/>
  <c r="X226" i="45" s="1"/>
  <c r="BM227" i="45"/>
  <c r="DA397" i="71"/>
  <c r="AH397" i="71"/>
  <c r="CM397" i="71" s="1"/>
  <c r="AA397" i="71"/>
  <c r="AN397" i="71" s="1"/>
  <c r="DD397" i="71"/>
  <c r="DC397" i="71"/>
  <c r="BI392" i="71"/>
  <c r="AK392" i="71"/>
  <c r="BD392" i="71" s="1"/>
  <c r="CC149" i="71"/>
  <c r="ED149" i="71"/>
  <c r="GW35" i="71"/>
  <c r="GK45" i="71"/>
  <c r="GD52" i="71"/>
  <c r="CZ234" i="75"/>
  <c r="CZ235" i="75"/>
  <c r="FD222" i="71"/>
  <c r="CN222" i="71" s="1"/>
  <c r="FC223" i="71"/>
  <c r="EC228" i="71"/>
  <c r="CB228" i="71"/>
  <c r="BM228" i="71" s="1"/>
  <c r="CD231" i="71"/>
  <c r="BO231" i="71" s="1"/>
  <c r="EE231" i="71"/>
  <c r="CT315" i="71"/>
  <c r="BQ315" i="71"/>
  <c r="ED150" i="71"/>
  <c r="CC150" i="71"/>
  <c r="ED156" i="71"/>
  <c r="CC156" i="71"/>
  <c r="ED157" i="71"/>
  <c r="FP221" i="71"/>
  <c r="FO222" i="71"/>
  <c r="E63" i="45"/>
  <c r="E147" i="45"/>
  <c r="E401" i="45"/>
  <c r="F234" i="45"/>
  <c r="AJ234" i="45" s="1"/>
  <c r="BI67" i="71"/>
  <c r="AK67" i="71"/>
  <c r="BD67" i="71" s="1"/>
  <c r="M235" i="45"/>
  <c r="E148" i="45"/>
  <c r="E64" i="45"/>
  <c r="E402" i="45"/>
  <c r="F235" i="45"/>
  <c r="AJ235" i="45" s="1"/>
  <c r="EL220" i="75"/>
  <c r="BW220" i="75" s="1"/>
  <c r="EK221" i="75"/>
  <c r="EL221" i="75" s="1"/>
  <c r="BW221" i="75" s="1"/>
  <c r="DD68" i="71"/>
  <c r="AA68" i="71"/>
  <c r="AN68" i="71" s="1"/>
  <c r="DA68" i="71"/>
  <c r="DC68" i="71"/>
  <c r="CC151" i="71"/>
  <c r="ED151" i="71"/>
  <c r="CB312" i="71"/>
  <c r="BM312" i="71" s="1"/>
  <c r="BM401" i="71"/>
  <c r="EC401" i="71"/>
  <c r="EC402" i="71"/>
  <c r="FP384" i="71"/>
  <c r="FO385" i="71"/>
  <c r="CR57" i="72"/>
  <c r="CH57" i="72"/>
  <c r="CI57" i="72" s="1"/>
  <c r="CJ57" i="72" s="1"/>
  <c r="AK235" i="71"/>
  <c r="BD235" i="71" s="1"/>
  <c r="BI235" i="71"/>
  <c r="ED317" i="71"/>
  <c r="AZ316" i="71"/>
  <c r="CM316" i="71"/>
  <c r="AX67" i="45"/>
  <c r="J151" i="45"/>
  <c r="AW151" i="45" s="1"/>
  <c r="K72" i="72"/>
  <c r="AC72" i="72" s="1"/>
  <c r="J238" i="45"/>
  <c r="AW238" i="45" s="1"/>
  <c r="J322" i="45"/>
  <c r="J405" i="45"/>
  <c r="AW67" i="45"/>
  <c r="V67" i="45"/>
  <c r="FP59" i="71"/>
  <c r="FO60" i="71"/>
  <c r="DH239" i="71"/>
  <c r="BI391" i="71"/>
  <c r="AK391" i="71"/>
  <c r="BD391" i="71" s="1"/>
  <c r="EC390" i="71"/>
  <c r="CM311" i="71"/>
  <c r="AZ311" i="71"/>
  <c r="EC312" i="71"/>
  <c r="J241" i="45"/>
  <c r="AW241" i="45" s="1"/>
  <c r="DG393" i="71"/>
  <c r="DF229" i="71"/>
  <c r="EE395" i="71"/>
  <c r="BO395" i="71"/>
  <c r="EN221" i="71"/>
  <c r="FJ221" i="71" s="1"/>
  <c r="EI221" i="71"/>
  <c r="ED155" i="71"/>
  <c r="FN314" i="71"/>
  <c r="AX66" i="45"/>
  <c r="AW66" i="45"/>
  <c r="V66" i="45"/>
  <c r="J404" i="45"/>
  <c r="J321" i="45"/>
  <c r="K71" i="72"/>
  <c r="AC71" i="72" s="1"/>
  <c r="J237" i="45"/>
  <c r="AW237" i="45" s="1"/>
  <c r="J150" i="45"/>
  <c r="AW150" i="45" s="1"/>
  <c r="BX222" i="71"/>
  <c r="EU188" i="75"/>
  <c r="DC64" i="71"/>
  <c r="DH64" i="71" s="1"/>
  <c r="DA64" i="71"/>
  <c r="DF64" i="71" s="1"/>
  <c r="DD64" i="71"/>
  <c r="CM64" i="71"/>
  <c r="AA64" i="71"/>
  <c r="AN64" i="71" s="1"/>
  <c r="CB150" i="71"/>
  <c r="BM150" i="71" s="1"/>
  <c r="EC150" i="71"/>
  <c r="BI397" i="71"/>
  <c r="AK397" i="71"/>
  <c r="BD397" i="71" s="1"/>
  <c r="ED233" i="71"/>
  <c r="CC233" i="71"/>
  <c r="CT312" i="71"/>
  <c r="BQ312" i="71"/>
  <c r="AX62" i="45"/>
  <c r="J233" i="45"/>
  <c r="AW233" i="45" s="1"/>
  <c r="AW62" i="45"/>
  <c r="J317" i="45"/>
  <c r="AX317" i="45" s="1"/>
  <c r="J146" i="45"/>
  <c r="AW146" i="45" s="1"/>
  <c r="K67" i="72"/>
  <c r="AC67" i="72" s="1"/>
  <c r="J400" i="45"/>
  <c r="AX400" i="45" s="1"/>
  <c r="V62" i="45"/>
  <c r="EC233" i="71"/>
  <c r="CB233" i="71"/>
  <c r="BM233" i="71" s="1"/>
  <c r="DC143" i="71"/>
  <c r="DH143" i="71" s="1"/>
  <c r="DA143" i="71"/>
  <c r="DF143" i="71" s="1"/>
  <c r="AA143" i="71"/>
  <c r="AN143" i="71" s="1"/>
  <c r="CM143" i="71"/>
  <c r="DD143" i="71"/>
  <c r="DB150" i="71"/>
  <c r="AA150" i="71"/>
  <c r="AN150" i="71" s="1"/>
  <c r="CM150" i="71"/>
  <c r="CX150" i="71"/>
  <c r="DC150" i="71"/>
  <c r="DA150" i="71"/>
  <c r="DD150" i="71"/>
  <c r="EF236" i="75"/>
  <c r="EB236" i="75"/>
  <c r="EJ236" i="75"/>
  <c r="FB317" i="71"/>
  <c r="FN317" i="71"/>
  <c r="GF37" i="71"/>
  <c r="GM30" i="71"/>
  <c r="CD314" i="71"/>
  <c r="BO314" i="71" s="1"/>
  <c r="EE314" i="71"/>
  <c r="GD374" i="71"/>
  <c r="GK367" i="71"/>
  <c r="BI156" i="71"/>
  <c r="AK156" i="71"/>
  <c r="BD156" i="71" s="1"/>
  <c r="FC310" i="71"/>
  <c r="FD310" i="71" s="1"/>
  <c r="CN310" i="71" s="1"/>
  <c r="J242" i="45"/>
  <c r="AW242" i="45" s="1"/>
  <c r="CC314" i="71"/>
  <c r="ED314" i="71"/>
  <c r="DB389" i="71"/>
  <c r="DG389" i="71" s="1"/>
  <c r="DC389" i="71"/>
  <c r="DA389" i="71"/>
  <c r="DD389" i="71"/>
  <c r="AH389" i="71"/>
  <c r="CM389" i="71" s="1"/>
  <c r="CT389" i="71" s="1"/>
  <c r="GJ360" i="71" s="1"/>
  <c r="AA389" i="71"/>
  <c r="AN389" i="71" s="1"/>
  <c r="BM400" i="71"/>
  <c r="EC400" i="71"/>
  <c r="CT234" i="71"/>
  <c r="CC148" i="71"/>
  <c r="ED148" i="71"/>
  <c r="CV226" i="75"/>
  <c r="CW226" i="75"/>
  <c r="CT226" i="75"/>
  <c r="DH226" i="71"/>
  <c r="BI151" i="71"/>
  <c r="AK151" i="71"/>
  <c r="BD151" i="71" s="1"/>
  <c r="CT227" i="75"/>
  <c r="CW227" i="75"/>
  <c r="EE390" i="71"/>
  <c r="ED232" i="71"/>
  <c r="CC232" i="71"/>
  <c r="EE150" i="71"/>
  <c r="CD150" i="71"/>
  <c r="BO150" i="71" s="1"/>
  <c r="GD124" i="71"/>
  <c r="GK117" i="71"/>
  <c r="BO399" i="71"/>
  <c r="EE399" i="71"/>
  <c r="DF230" i="71"/>
  <c r="DG232" i="71"/>
  <c r="ED395" i="71"/>
  <c r="BN395" i="71"/>
  <c r="DG233" i="71"/>
  <c r="CB145" i="71"/>
  <c r="EC145" i="71"/>
  <c r="DB145" i="71"/>
  <c r="DG145" i="71" s="1"/>
  <c r="AA145" i="71"/>
  <c r="AN145" i="71" s="1"/>
  <c r="DD145" i="71"/>
  <c r="CM145" i="71"/>
  <c r="DC145" i="71"/>
  <c r="DH145" i="71" s="1"/>
  <c r="DA145" i="71"/>
  <c r="BI68" i="71"/>
  <c r="AK68" i="71"/>
  <c r="BD68" i="71" s="1"/>
  <c r="FN311" i="71"/>
  <c r="FO311" i="71" s="1"/>
  <c r="FP311" i="71" s="1"/>
  <c r="EC232" i="71"/>
  <c r="CB232" i="71"/>
  <c r="BM232" i="71" s="1"/>
  <c r="GW30" i="71"/>
  <c r="GD47" i="71"/>
  <c r="GK40" i="71"/>
  <c r="DD388" i="71"/>
  <c r="AH388" i="71"/>
  <c r="CM388" i="71" s="1"/>
  <c r="CT388" i="71" s="1"/>
  <c r="GJ359" i="71" s="1"/>
  <c r="DA388" i="71"/>
  <c r="DF388" i="71" s="1"/>
  <c r="AA388" i="71"/>
  <c r="AN388" i="71" s="1"/>
  <c r="DC388" i="71"/>
  <c r="DH388" i="71" s="1"/>
  <c r="BO401" i="71"/>
  <c r="EE401" i="71"/>
  <c r="EE402" i="71"/>
  <c r="M317" i="45"/>
  <c r="FN316" i="71"/>
  <c r="FB316" i="71"/>
  <c r="BI152" i="71"/>
  <c r="AK152" i="71"/>
  <c r="BD152" i="71" s="1"/>
  <c r="EC319" i="71"/>
  <c r="CB319" i="71"/>
  <c r="BM319" i="71" s="1"/>
  <c r="M324" i="45"/>
  <c r="EC310" i="71"/>
  <c r="FF310" i="71" s="1"/>
  <c r="CB310" i="71"/>
  <c r="BM310" i="71" s="1"/>
  <c r="ED394" i="71"/>
  <c r="BN394" i="71"/>
  <c r="CB155" i="71"/>
  <c r="BM155" i="71" s="1"/>
  <c r="EC155" i="71"/>
  <c r="BO396" i="71"/>
  <c r="EE396" i="71"/>
  <c r="EC231" i="71"/>
  <c r="CB231" i="71"/>
  <c r="BM231" i="71" s="1"/>
  <c r="J155" i="45"/>
  <c r="AW155" i="45" s="1"/>
  <c r="AW71" i="45"/>
  <c r="J409" i="45"/>
  <c r="AX409" i="45" s="1"/>
  <c r="K76" i="72"/>
  <c r="AC76" i="72" s="1"/>
  <c r="J326" i="45"/>
  <c r="V71" i="45"/>
  <c r="BO400" i="71"/>
  <c r="EE400" i="71"/>
  <c r="AX322" i="45"/>
  <c r="M322" i="45"/>
  <c r="GK369" i="71"/>
  <c r="GD376" i="71"/>
  <c r="CC230" i="71"/>
  <c r="ED230" i="71"/>
  <c r="FU195" i="71"/>
  <c r="CT226" i="71"/>
  <c r="ED227" i="71"/>
  <c r="CC227" i="71"/>
  <c r="CB313" i="71"/>
  <c r="BM313" i="71" s="1"/>
  <c r="EC313" i="71"/>
  <c r="DF227" i="71"/>
  <c r="CR58" i="72"/>
  <c r="CN58" i="72"/>
  <c r="CH58" i="72"/>
  <c r="ED390" i="71"/>
  <c r="DC72" i="71"/>
  <c r="DH72" i="71" s="1"/>
  <c r="DA72" i="71"/>
  <c r="DF72" i="71" s="1"/>
  <c r="AA72" i="71"/>
  <c r="AN72" i="71" s="1"/>
  <c r="DD72" i="71"/>
  <c r="DC393" i="71"/>
  <c r="DH393" i="71" s="1"/>
  <c r="DA393" i="71"/>
  <c r="DD393" i="71"/>
  <c r="AH393" i="71"/>
  <c r="CM393" i="71" s="1"/>
  <c r="CT393" i="71" s="1"/>
  <c r="GJ364" i="71" s="1"/>
  <c r="AA393" i="71"/>
  <c r="AN393" i="71" s="1"/>
  <c r="EE232" i="71"/>
  <c r="CD232" i="71"/>
  <c r="BO232" i="71" s="1"/>
  <c r="CT224" i="75"/>
  <c r="CW224" i="75"/>
  <c r="DB390" i="71"/>
  <c r="DD390" i="71"/>
  <c r="AH390" i="71"/>
  <c r="CM390" i="71" s="1"/>
  <c r="CT390" i="71" s="1"/>
  <c r="GJ361" i="71" s="1"/>
  <c r="AA390" i="71"/>
  <c r="AN390" i="71" s="1"/>
  <c r="DA390" i="71"/>
  <c r="DC390" i="71"/>
  <c r="EC227" i="71"/>
  <c r="CB227" i="71"/>
  <c r="CT231" i="71"/>
  <c r="ED153" i="71"/>
  <c r="ED152" i="71"/>
  <c r="CC152" i="71"/>
  <c r="GK362" i="71"/>
  <c r="GD369" i="71"/>
  <c r="EC68" i="71"/>
  <c r="AV147" i="71"/>
  <c r="AV229" i="71"/>
  <c r="EC230" i="71" s="1"/>
  <c r="CB68" i="71"/>
  <c r="BM68" i="71" s="1"/>
  <c r="CC312" i="71"/>
  <c r="ED312" i="71"/>
  <c r="BN401" i="71"/>
  <c r="ED401" i="71"/>
  <c r="ED402" i="71"/>
  <c r="DC401" i="71"/>
  <c r="DA401" i="71"/>
  <c r="DD401" i="71"/>
  <c r="AH401" i="71"/>
  <c r="CM401" i="71" s="1"/>
  <c r="CT401" i="71" s="1"/>
  <c r="AA401" i="71"/>
  <c r="AN401" i="71" s="1"/>
  <c r="AK150" i="71"/>
  <c r="BD150" i="71" s="1"/>
  <c r="BI150" i="71"/>
  <c r="ED147" i="71"/>
  <c r="CC147" i="71"/>
  <c r="DB66" i="71"/>
  <c r="DC66" i="71"/>
  <c r="DA66" i="71"/>
  <c r="DD66" i="71"/>
  <c r="CM66" i="71"/>
  <c r="AA66" i="71"/>
  <c r="AN66" i="71" s="1"/>
  <c r="EC238" i="71"/>
  <c r="CB238" i="71"/>
  <c r="BM238" i="71" s="1"/>
  <c r="EC239" i="71"/>
  <c r="DB235" i="71"/>
  <c r="DG235" i="71" s="1"/>
  <c r="CM235" i="71"/>
  <c r="DD235" i="71"/>
  <c r="AA235" i="71"/>
  <c r="AN235" i="71" s="1"/>
  <c r="DA235" i="71"/>
  <c r="DF235" i="71" s="1"/>
  <c r="H164" i="71"/>
  <c r="DC235" i="71"/>
  <c r="DH235" i="71" s="1"/>
  <c r="E240" i="45"/>
  <c r="GD378" i="71"/>
  <c r="EC396" i="71"/>
  <c r="BM396" i="71"/>
  <c r="BN397" i="71"/>
  <c r="ED397" i="71"/>
  <c r="FH384" i="71"/>
  <c r="CO384" i="71" s="1"/>
  <c r="FG385" i="71"/>
  <c r="ED400" i="71"/>
  <c r="BN400" i="71"/>
  <c r="AX238" i="45"/>
  <c r="DB65" i="71"/>
  <c r="DG65" i="71" s="1"/>
  <c r="DA65" i="71"/>
  <c r="AA65" i="71"/>
  <c r="AN65" i="71" s="1"/>
  <c r="DD65" i="71"/>
  <c r="CM65" i="71"/>
  <c r="DC65" i="71"/>
  <c r="DG226" i="71"/>
  <c r="EE313" i="71"/>
  <c r="CD313" i="71"/>
  <c r="BO313" i="71" s="1"/>
  <c r="DB151" i="71"/>
  <c r="DA151" i="71"/>
  <c r="DF151" i="71" s="1"/>
  <c r="CM151" i="71"/>
  <c r="AA151" i="71"/>
  <c r="AN151" i="71" s="1"/>
  <c r="DD151" i="71"/>
  <c r="CX151" i="71"/>
  <c r="DC151" i="71"/>
  <c r="EH220" i="75"/>
  <c r="BV220" i="75" s="1"/>
  <c r="EG221" i="75"/>
  <c r="EH221" i="75" s="1"/>
  <c r="BV221" i="75" s="1"/>
  <c r="CB230" i="71"/>
  <c r="BM230" i="71" s="1"/>
  <c r="AQ55" i="72"/>
  <c r="AQ125" i="72" s="1"/>
  <c r="AF55" i="72"/>
  <c r="BA70" i="45"/>
  <c r="AK393" i="71"/>
  <c r="BD393" i="71" s="1"/>
  <c r="BI393" i="71"/>
  <c r="BI396" i="71"/>
  <c r="AK396" i="71"/>
  <c r="BD396" i="71" s="1"/>
  <c r="DH229" i="71"/>
  <c r="BM399" i="71"/>
  <c r="EC399" i="71"/>
  <c r="CU224" i="75"/>
  <c r="CX149" i="71"/>
  <c r="DC149" i="71"/>
  <c r="AA149" i="71"/>
  <c r="AN149" i="71" s="1"/>
  <c r="CM149" i="71"/>
  <c r="DD149" i="71"/>
  <c r="DA149" i="71"/>
  <c r="AW64" i="45"/>
  <c r="J235" i="45"/>
  <c r="AW235" i="45" s="1"/>
  <c r="V64" i="45"/>
  <c r="K69" i="72"/>
  <c r="AC69" i="72" s="1"/>
  <c r="J402" i="45"/>
  <c r="AX402" i="45" s="1"/>
  <c r="J148" i="45"/>
  <c r="AW148" i="45" s="1"/>
  <c r="J319" i="45"/>
  <c r="BN136" i="45"/>
  <c r="X136" i="45" s="1"/>
  <c r="BM137" i="45"/>
  <c r="ED234" i="71"/>
  <c r="CC234" i="71"/>
  <c r="BM391" i="71"/>
  <c r="EC391" i="71"/>
  <c r="CT318" i="71"/>
  <c r="BQ318" i="71"/>
  <c r="GD129" i="71"/>
  <c r="GK122" i="71"/>
  <c r="AX233" i="45"/>
  <c r="EC151" i="71"/>
  <c r="CB151" i="71"/>
  <c r="BM151" i="71" s="1"/>
  <c r="FD384" i="71"/>
  <c r="CN384" i="71" s="1"/>
  <c r="FC385" i="71"/>
  <c r="DB69" i="71"/>
  <c r="DA69" i="71"/>
  <c r="DF69" i="71" s="1"/>
  <c r="DD69" i="71"/>
  <c r="CM69" i="71"/>
  <c r="AA69" i="71"/>
  <c r="AN69" i="71" s="1"/>
  <c r="DC69" i="71"/>
  <c r="CC229" i="71"/>
  <c r="ED229" i="71"/>
  <c r="CD317" i="71"/>
  <c r="BO317" i="71" s="1"/>
  <c r="DJ225" i="71"/>
  <c r="DL225" i="71" s="1"/>
  <c r="FB321" i="71"/>
  <c r="FN321" i="71"/>
  <c r="AX151" i="45"/>
  <c r="ED145" i="71"/>
  <c r="CC145" i="71"/>
  <c r="BR392" i="45"/>
  <c r="Y392" i="45" s="1"/>
  <c r="BQ393" i="45"/>
  <c r="CD219" i="75"/>
  <c r="ET188" i="75"/>
  <c r="CC228" i="71"/>
  <c r="ED228" i="71"/>
  <c r="AK72" i="71"/>
  <c r="BD72" i="71" s="1"/>
  <c r="BI72" i="71"/>
  <c r="J154" i="45"/>
  <c r="AW154" i="45" s="1"/>
  <c r="AZ154" i="45" s="1"/>
  <c r="K75" i="72"/>
  <c r="AC75" i="72" s="1"/>
  <c r="J408" i="45"/>
  <c r="J325" i="45"/>
  <c r="AW70" i="45"/>
  <c r="AZ70" i="45" s="1"/>
  <c r="V70" i="45"/>
  <c r="DB396" i="71"/>
  <c r="DG396" i="71" s="1"/>
  <c r="AA396" i="71"/>
  <c r="AN396" i="71" s="1"/>
  <c r="AH396" i="71"/>
  <c r="CM396" i="71" s="1"/>
  <c r="CT396" i="71" s="1"/>
  <c r="GJ367" i="71" s="1"/>
  <c r="DC396" i="71"/>
  <c r="DA396" i="71"/>
  <c r="DD396" i="71"/>
  <c r="GK370" i="71"/>
  <c r="GD377" i="71"/>
  <c r="FH137" i="71"/>
  <c r="CO137" i="71" s="1"/>
  <c r="FW114" i="71" s="1"/>
  <c r="FG138" i="71"/>
  <c r="J243" i="45"/>
  <c r="AW243" i="45" s="1"/>
  <c r="CV229" i="75"/>
  <c r="CW229" i="75"/>
  <c r="CT229" i="75"/>
  <c r="EE238" i="71"/>
  <c r="CD238" i="71"/>
  <c r="BO238" i="71" s="1"/>
  <c r="EE239" i="71"/>
  <c r="CK238" i="71"/>
  <c r="EF222" i="75"/>
  <c r="EB222" i="75"/>
  <c r="EJ222" i="75"/>
  <c r="EK222" i="75" s="1"/>
  <c r="EL222" i="75" s="1"/>
  <c r="BW222" i="75" s="1"/>
  <c r="AW392" i="71"/>
  <c r="ED393" i="71" s="1"/>
  <c r="AX392" i="71"/>
  <c r="AZ392" i="71"/>
  <c r="AV392" i="71"/>
  <c r="CL392" i="71"/>
  <c r="AT392" i="71"/>
  <c r="EC318" i="71"/>
  <c r="CB318" i="71"/>
  <c r="BM318" i="71" s="1"/>
  <c r="CD145" i="71"/>
  <c r="EE145" i="71"/>
  <c r="AK401" i="71"/>
  <c r="BD401" i="71" s="1"/>
  <c r="BI401" i="71"/>
  <c r="GF361" i="71"/>
  <c r="ED315" i="71"/>
  <c r="AK395" i="71"/>
  <c r="BD395" i="71" s="1"/>
  <c r="BI395" i="71"/>
  <c r="AK73" i="71"/>
  <c r="BD73" i="71" s="1"/>
  <c r="BI73" i="71"/>
  <c r="BI148" i="71"/>
  <c r="AK148" i="71"/>
  <c r="BD148" i="71" s="1"/>
  <c r="E68" i="45"/>
  <c r="E406" i="45"/>
  <c r="E152" i="45"/>
  <c r="F239" i="45"/>
  <c r="AJ239" i="45" s="1"/>
  <c r="CX156" i="71"/>
  <c r="DC156" i="71"/>
  <c r="DA156" i="71"/>
  <c r="CM156" i="71"/>
  <c r="DD156" i="71"/>
  <c r="AA156" i="71"/>
  <c r="AN156" i="71" s="1"/>
  <c r="FV278" i="71"/>
  <c r="EC237" i="71"/>
  <c r="CB237" i="71"/>
  <c r="BM237" i="71" s="1"/>
  <c r="BN396" i="71"/>
  <c r="ED396" i="71"/>
  <c r="CB235" i="71"/>
  <c r="BM235" i="71" s="1"/>
  <c r="DC73" i="71"/>
  <c r="DA73" i="71"/>
  <c r="CM73" i="71"/>
  <c r="GX35" i="71" s="1"/>
  <c r="DD73" i="71"/>
  <c r="AA73" i="71"/>
  <c r="AN73" i="71" s="1"/>
  <c r="BO398" i="71"/>
  <c r="FK385" i="71"/>
  <c r="DG78" i="71"/>
  <c r="BQ313" i="71"/>
  <c r="CT313" i="71"/>
  <c r="DA148" i="71"/>
  <c r="DF148" i="71" s="1"/>
  <c r="DD148" i="71"/>
  <c r="AA148" i="71"/>
  <c r="AN148" i="71" s="1"/>
  <c r="CM148" i="71"/>
  <c r="DC148" i="71"/>
  <c r="DH148" i="71" s="1"/>
  <c r="CX148" i="71"/>
  <c r="DH227" i="71"/>
  <c r="GD371" i="71"/>
  <c r="GK364" i="71"/>
  <c r="CD154" i="71"/>
  <c r="BO154" i="71" s="1"/>
  <c r="EE154" i="71"/>
  <c r="CB148" i="71"/>
  <c r="BM148" i="71" s="1"/>
  <c r="EC148" i="71"/>
  <c r="CV228" i="75"/>
  <c r="CW228" i="75"/>
  <c r="CU228" i="75"/>
  <c r="EB232" i="75"/>
  <c r="EJ232" i="75"/>
  <c r="EF232" i="75"/>
  <c r="BN399" i="71"/>
  <c r="ED399" i="71"/>
  <c r="FW113" i="71"/>
  <c r="CU229" i="75"/>
  <c r="BI149" i="71"/>
  <c r="AK149" i="71"/>
  <c r="BD149" i="71" s="1"/>
  <c r="AT311" i="71"/>
  <c r="CD156" i="71"/>
  <c r="BO156" i="71" s="1"/>
  <c r="EE156" i="71"/>
  <c r="EE157" i="71"/>
  <c r="CB154" i="71"/>
  <c r="BM154" i="71" s="1"/>
  <c r="EC154" i="71"/>
  <c r="EE391" i="71"/>
  <c r="BO391" i="71"/>
  <c r="I318" i="45"/>
  <c r="M318" i="45" s="1"/>
  <c r="J63" i="45"/>
  <c r="AX63" i="45" s="1"/>
  <c r="I234" i="45"/>
  <c r="I147" i="45"/>
  <c r="I401" i="45"/>
  <c r="CD227" i="71"/>
  <c r="EE227" i="71"/>
  <c r="DH234" i="71"/>
  <c r="BQ310" i="71"/>
  <c r="CT310" i="71"/>
  <c r="BA66" i="45"/>
  <c r="BA65" i="45"/>
  <c r="EC74" i="71"/>
  <c r="AV152" i="71"/>
  <c r="CB73" i="71"/>
  <c r="BM73" i="71" s="1"/>
  <c r="EC73" i="71"/>
  <c r="AV234" i="71"/>
  <c r="AK69" i="71"/>
  <c r="BD69" i="71" s="1"/>
  <c r="BI69" i="71"/>
  <c r="CS56" i="72"/>
  <c r="CT56" i="72" s="1"/>
  <c r="AP56" i="72" s="1"/>
  <c r="AP126" i="72" s="1"/>
  <c r="J145" i="45"/>
  <c r="AW145" i="45" s="1"/>
  <c r="AZ145" i="45" s="1"/>
  <c r="AW61" i="45"/>
  <c r="AZ61" i="45" s="1"/>
  <c r="J399" i="45"/>
  <c r="K66" i="72"/>
  <c r="AC66" i="72" s="1"/>
  <c r="V61" i="45"/>
  <c r="J232" i="45"/>
  <c r="AW232" i="45" s="1"/>
  <c r="AZ232" i="45" s="1"/>
  <c r="J316" i="45"/>
  <c r="DG157" i="71"/>
  <c r="FN320" i="71"/>
  <c r="FB320" i="71"/>
  <c r="EC149" i="71"/>
  <c r="CB149" i="71"/>
  <c r="BM149" i="71" s="1"/>
  <c r="AA395" i="71"/>
  <c r="AN395" i="71" s="1"/>
  <c r="DD395" i="71"/>
  <c r="DC395" i="71"/>
  <c r="DH395" i="71" s="1"/>
  <c r="DA395" i="71"/>
  <c r="DF395" i="71" s="1"/>
  <c r="AH395" i="71"/>
  <c r="CM395" i="71" s="1"/>
  <c r="CT395" i="71" s="1"/>
  <c r="GJ366" i="71" s="1"/>
  <c r="AA152" i="71"/>
  <c r="AN152" i="71" s="1"/>
  <c r="DD152" i="71"/>
  <c r="DC152" i="71"/>
  <c r="CX152" i="71"/>
  <c r="DA152" i="71"/>
  <c r="CM152" i="71"/>
  <c r="GD372" i="71"/>
  <c r="GK365" i="71"/>
  <c r="CT320" i="71"/>
  <c r="BQ320" i="71"/>
  <c r="EE233" i="71"/>
  <c r="CD233" i="71"/>
  <c r="BO233" i="71" s="1"/>
  <c r="CT319" i="71"/>
  <c r="BQ319" i="71"/>
  <c r="E400" i="45"/>
  <c r="E146" i="45"/>
  <c r="M233" i="45"/>
  <c r="E62" i="45"/>
  <c r="F233" i="45"/>
  <c r="AJ233" i="45" s="1"/>
  <c r="CW225" i="75"/>
  <c r="CT225" i="75"/>
  <c r="BN398" i="71"/>
  <c r="ED398" i="71"/>
  <c r="CT228" i="71"/>
  <c r="CM77" i="71"/>
  <c r="CT77" i="71" s="1"/>
  <c r="DD77" i="71"/>
  <c r="AA77" i="71"/>
  <c r="AN77" i="71" s="1"/>
  <c r="DC77" i="71"/>
  <c r="DA77" i="71"/>
  <c r="E399" i="45"/>
  <c r="E145" i="45"/>
  <c r="E61" i="45"/>
  <c r="M232" i="45"/>
  <c r="F232" i="45"/>
  <c r="AJ232" i="45" s="1"/>
  <c r="BN392" i="45"/>
  <c r="X392" i="45" s="1"/>
  <c r="BM393" i="45"/>
  <c r="CD236" i="71"/>
  <c r="BO236" i="71" s="1"/>
  <c r="EE236" i="71"/>
  <c r="CC146" i="71"/>
  <c r="ED146" i="71"/>
  <c r="E65" i="45"/>
  <c r="E403" i="45"/>
  <c r="E149" i="45"/>
  <c r="M236" i="45"/>
  <c r="F236" i="45"/>
  <c r="AJ236" i="45" s="1"/>
  <c r="DB146" i="71"/>
  <c r="DD146" i="71"/>
  <c r="DC146" i="71"/>
  <c r="DH146" i="71" s="1"/>
  <c r="DA146" i="71"/>
  <c r="CM146" i="71"/>
  <c r="AA146" i="71"/>
  <c r="AN146" i="71" s="1"/>
  <c r="FD59" i="71"/>
  <c r="CN59" i="71" s="1"/>
  <c r="FC60" i="71"/>
  <c r="CC235" i="71"/>
  <c r="ED235" i="71"/>
  <c r="DB394" i="71"/>
  <c r="DG394" i="71" s="1"/>
  <c r="AX61" i="45"/>
  <c r="BA61" i="45" s="1"/>
  <c r="EB230" i="75"/>
  <c r="EJ230" i="75"/>
  <c r="EF230" i="75"/>
  <c r="DG230" i="71"/>
  <c r="AX72" i="45"/>
  <c r="J156" i="45"/>
  <c r="AW156" i="45" s="1"/>
  <c r="AW72" i="45"/>
  <c r="J410" i="45"/>
  <c r="K77" i="72"/>
  <c r="AC77" i="72" s="1"/>
  <c r="J327" i="45"/>
  <c r="V72" i="45"/>
  <c r="EC146" i="71"/>
  <c r="CB146" i="71"/>
  <c r="BM146" i="71" s="1"/>
  <c r="CT229" i="71"/>
  <c r="DB147" i="71"/>
  <c r="AX235" i="45"/>
  <c r="CC237" i="71"/>
  <c r="ED237" i="71"/>
  <c r="DB70" i="71"/>
  <c r="EC236" i="71"/>
  <c r="CB236" i="71"/>
  <c r="BM236" i="71" s="1"/>
  <c r="BN391" i="71"/>
  <c r="ED391" i="71"/>
  <c r="EE69" i="71"/>
  <c r="CD68" i="71"/>
  <c r="BO68" i="71" s="1"/>
  <c r="AX147" i="71"/>
  <c r="AX229" i="71"/>
  <c r="EE68" i="71"/>
  <c r="CD318" i="71"/>
  <c r="BO318" i="71" s="1"/>
  <c r="EE318" i="71"/>
  <c r="J236" i="45"/>
  <c r="AW236" i="45" s="1"/>
  <c r="AZ236" i="45" s="1"/>
  <c r="J403" i="45"/>
  <c r="AW65" i="45"/>
  <c r="J149" i="45"/>
  <c r="AW149" i="45" s="1"/>
  <c r="K70" i="72"/>
  <c r="AC70" i="72" s="1"/>
  <c r="J320" i="45"/>
  <c r="AX320" i="45" s="1"/>
  <c r="V65" i="45"/>
  <c r="I152" i="45"/>
  <c r="I239" i="45"/>
  <c r="M239" i="45" s="1"/>
  <c r="I323" i="45"/>
  <c r="M323" i="45" s="1"/>
  <c r="I406" i="45"/>
  <c r="J68" i="45"/>
  <c r="AX68" i="45" s="1"/>
  <c r="CI234" i="75"/>
  <c r="CO57" i="72" l="1"/>
  <c r="CP57" i="72" s="1"/>
  <c r="DF146" i="71"/>
  <c r="CV233" i="75"/>
  <c r="DF393" i="71"/>
  <c r="DH69" i="71"/>
  <c r="CU233" i="75"/>
  <c r="DG73" i="71"/>
  <c r="DG69" i="71"/>
  <c r="DJ69" i="71" s="1"/>
  <c r="DL69" i="71" s="1"/>
  <c r="AF56" i="72"/>
  <c r="CT233" i="75"/>
  <c r="DB74" i="71"/>
  <c r="DG74" i="71" s="1"/>
  <c r="DH151" i="71"/>
  <c r="DJ151" i="71" s="1"/>
  <c r="DM151" i="71" s="1"/>
  <c r="AZ65" i="45"/>
  <c r="DF152" i="71"/>
  <c r="DF73" i="71"/>
  <c r="DG70" i="71"/>
  <c r="DG390" i="71"/>
  <c r="DG151" i="71"/>
  <c r="CO58" i="72"/>
  <c r="CP58" i="72" s="1"/>
  <c r="FF319" i="71"/>
  <c r="EF227" i="75"/>
  <c r="DG72" i="71"/>
  <c r="DJ72" i="71" s="1"/>
  <c r="DG149" i="71"/>
  <c r="DH390" i="71"/>
  <c r="DG150" i="71"/>
  <c r="DM225" i="71"/>
  <c r="DB153" i="71"/>
  <c r="DG153" i="71" s="1"/>
  <c r="AH153" i="71"/>
  <c r="CI58" i="72"/>
  <c r="CI59" i="72" s="1"/>
  <c r="DH71" i="71"/>
  <c r="BA68" i="45"/>
  <c r="AX153" i="45"/>
  <c r="DH65" i="71"/>
  <c r="AM232" i="45"/>
  <c r="DF145" i="71"/>
  <c r="AZ149" i="45"/>
  <c r="AX148" i="45"/>
  <c r="AX243" i="45"/>
  <c r="BA244" i="45" s="1"/>
  <c r="AX242" i="45"/>
  <c r="DJ231" i="71"/>
  <c r="DM231" i="71" s="1"/>
  <c r="AZ242" i="45"/>
  <c r="BA67" i="45"/>
  <c r="AX145" i="45"/>
  <c r="BA145" i="45" s="1"/>
  <c r="AM231" i="45"/>
  <c r="AX156" i="45"/>
  <c r="BA157" i="45" s="1"/>
  <c r="DF389" i="71"/>
  <c r="CT73" i="71"/>
  <c r="GV35" i="71" s="1"/>
  <c r="AM238" i="45"/>
  <c r="AM233" i="45"/>
  <c r="EG222" i="75"/>
  <c r="EH222" i="75" s="1"/>
  <c r="BV222" i="75" s="1"/>
  <c r="AX241" i="45"/>
  <c r="AX150" i="45"/>
  <c r="BA151" i="45" s="1"/>
  <c r="DH67" i="71"/>
  <c r="AM235" i="45"/>
  <c r="DH66" i="71"/>
  <c r="DH396" i="71"/>
  <c r="DG147" i="71"/>
  <c r="EF228" i="75"/>
  <c r="BA63" i="45"/>
  <c r="BA64" i="45"/>
  <c r="DJ230" i="71"/>
  <c r="DM230" i="71" s="1"/>
  <c r="M146" i="45"/>
  <c r="F146" i="45"/>
  <c r="AJ146" i="45" s="1"/>
  <c r="V399" i="45"/>
  <c r="AW399" i="45"/>
  <c r="AZ399" i="45" s="1"/>
  <c r="AI239" i="45"/>
  <c r="AB239" i="45"/>
  <c r="CL239" i="45" s="1"/>
  <c r="E73" i="72"/>
  <c r="F152" i="45"/>
  <c r="AJ152" i="45" s="1"/>
  <c r="EC393" i="71"/>
  <c r="BM392" i="71"/>
  <c r="EC392" i="71"/>
  <c r="AW409" i="45"/>
  <c r="V409" i="45"/>
  <c r="DH389" i="71"/>
  <c r="N145" i="51"/>
  <c r="V322" i="45"/>
  <c r="V238" i="45"/>
  <c r="N27" i="51"/>
  <c r="V151" i="45"/>
  <c r="CF67" i="45"/>
  <c r="CT316" i="71"/>
  <c r="BQ316" i="71"/>
  <c r="DM228" i="71"/>
  <c r="EC243" i="75"/>
  <c r="EC210" i="75"/>
  <c r="CT147" i="71"/>
  <c r="GJ117" i="71" s="1"/>
  <c r="FU124" i="71"/>
  <c r="GL117" i="71"/>
  <c r="AX232" i="45"/>
  <c r="BA232" i="45" s="1"/>
  <c r="M144" i="45"/>
  <c r="F144" i="45"/>
  <c r="AJ144" i="45" s="1"/>
  <c r="FH222" i="71"/>
  <c r="CO222" i="71" s="1"/>
  <c r="FW191" i="71" s="1"/>
  <c r="FG223" i="71"/>
  <c r="M397" i="45"/>
  <c r="F397" i="45"/>
  <c r="AJ397" i="45" s="1"/>
  <c r="AM397" i="45" s="1"/>
  <c r="GF115" i="71"/>
  <c r="FV115" i="71"/>
  <c r="M66" i="45"/>
  <c r="F66" i="45"/>
  <c r="AJ66" i="45" s="1"/>
  <c r="AW324" i="45"/>
  <c r="N324" i="45"/>
  <c r="W324" i="45" s="1"/>
  <c r="CG324" i="45" s="1"/>
  <c r="M72" i="45"/>
  <c r="F72" i="45"/>
  <c r="AJ72" i="45" s="1"/>
  <c r="BI153" i="71"/>
  <c r="AK153" i="71"/>
  <c r="BD153" i="71" s="1"/>
  <c r="DB236" i="71"/>
  <c r="DG236" i="71" s="1"/>
  <c r="DD236" i="71"/>
  <c r="AA236" i="71"/>
  <c r="AN236" i="71" s="1"/>
  <c r="DA236" i="71"/>
  <c r="DF236" i="71" s="1"/>
  <c r="E241" i="45"/>
  <c r="CM236" i="71"/>
  <c r="CT236" i="71" s="1"/>
  <c r="DC236" i="71"/>
  <c r="DH236" i="71" s="1"/>
  <c r="BJ392" i="45"/>
  <c r="Z392" i="45" s="1"/>
  <c r="AA392" i="45" s="1"/>
  <c r="BI393" i="45"/>
  <c r="EF233" i="75"/>
  <c r="EJ233" i="75"/>
  <c r="EE148" i="71"/>
  <c r="EE147" i="71"/>
  <c r="CD147" i="71"/>
  <c r="BO147" i="71" s="1"/>
  <c r="N25" i="51"/>
  <c r="CF65" i="45"/>
  <c r="V236" i="45"/>
  <c r="V149" i="45"/>
  <c r="N143" i="51"/>
  <c r="V320" i="45"/>
  <c r="M400" i="45"/>
  <c r="F400" i="45"/>
  <c r="AJ400" i="45" s="1"/>
  <c r="GL118" i="71"/>
  <c r="FU125" i="71"/>
  <c r="CT148" i="71"/>
  <c r="GJ118" i="71" s="1"/>
  <c r="CB229" i="71"/>
  <c r="BM229" i="71" s="1"/>
  <c r="EC229" i="71"/>
  <c r="AZ71" i="45"/>
  <c r="EE312" i="71"/>
  <c r="FF312" i="71" s="1"/>
  <c r="EE311" i="71"/>
  <c r="CD311" i="71"/>
  <c r="BO311" i="71" s="1"/>
  <c r="AZ67" i="45"/>
  <c r="ED316" i="71"/>
  <c r="CC316" i="71"/>
  <c r="DF397" i="71"/>
  <c r="DH394" i="71"/>
  <c r="M398" i="45"/>
  <c r="F398" i="45"/>
  <c r="AJ398" i="45" s="1"/>
  <c r="M150" i="45"/>
  <c r="DN231" i="71"/>
  <c r="DO231" i="71"/>
  <c r="AW424" i="45"/>
  <c r="M156" i="45"/>
  <c r="AK236" i="71"/>
  <c r="BD236" i="71" s="1"/>
  <c r="BI236" i="71"/>
  <c r="DG397" i="71"/>
  <c r="EB229" i="75"/>
  <c r="EJ229" i="75"/>
  <c r="EF229" i="75"/>
  <c r="DJ64" i="71"/>
  <c r="DL64" i="71" s="1"/>
  <c r="CD316" i="71"/>
  <c r="BO316" i="71" s="1"/>
  <c r="EE316" i="71"/>
  <c r="BN393" i="45"/>
  <c r="X393" i="45" s="1"/>
  <c r="BM394" i="45"/>
  <c r="CT152" i="71"/>
  <c r="GJ122" i="71" s="1"/>
  <c r="FU129" i="71"/>
  <c r="GL122" i="71"/>
  <c r="M152" i="45"/>
  <c r="EE392" i="71"/>
  <c r="BO392" i="71"/>
  <c r="FD385" i="71"/>
  <c r="CN385" i="71" s="1"/>
  <c r="FC386" i="71"/>
  <c r="DF149" i="71"/>
  <c r="DF65" i="71"/>
  <c r="EC147" i="71"/>
  <c r="CB147" i="71"/>
  <c r="BM147" i="71" s="1"/>
  <c r="CJ58" i="72"/>
  <c r="AZ155" i="45"/>
  <c r="DF150" i="71"/>
  <c r="EN222" i="71"/>
  <c r="FJ222" i="71" s="1"/>
  <c r="EI222" i="71"/>
  <c r="CC311" i="71"/>
  <c r="ED311" i="71"/>
  <c r="AX405" i="45"/>
  <c r="AW405" i="45"/>
  <c r="V405" i="45"/>
  <c r="EU190" i="75"/>
  <c r="BX224" i="71"/>
  <c r="AM234" i="45"/>
  <c r="GX29" i="71"/>
  <c r="CT67" i="71"/>
  <c r="GV29" i="71" s="1"/>
  <c r="FF314" i="71"/>
  <c r="M60" i="45"/>
  <c r="F60" i="45"/>
  <c r="AJ60" i="45" s="1"/>
  <c r="DH144" i="71"/>
  <c r="CP234" i="75"/>
  <c r="CP235" i="75"/>
  <c r="EE393" i="71"/>
  <c r="M410" i="45"/>
  <c r="F410" i="45"/>
  <c r="AJ410" i="45" s="1"/>
  <c r="DH70" i="71"/>
  <c r="DG146" i="71"/>
  <c r="AD392" i="45"/>
  <c r="W29" i="51" s="1"/>
  <c r="EB233" i="75"/>
  <c r="M406" i="45"/>
  <c r="F406" i="45"/>
  <c r="AJ406" i="45" s="1"/>
  <c r="ED392" i="71"/>
  <c r="BN392" i="71"/>
  <c r="AZ243" i="45"/>
  <c r="AZ244" i="45"/>
  <c r="N30" i="51"/>
  <c r="N148" i="51"/>
  <c r="V241" i="45"/>
  <c r="V154" i="45"/>
  <c r="V325" i="45"/>
  <c r="CF70" i="45"/>
  <c r="DN225" i="71"/>
  <c r="DO225" i="71"/>
  <c r="GF362" i="71"/>
  <c r="FU128" i="71"/>
  <c r="GL121" i="71"/>
  <c r="CT151" i="71"/>
  <c r="GJ121" i="71" s="1"/>
  <c r="DH150" i="71"/>
  <c r="V146" i="45"/>
  <c r="N22" i="51"/>
  <c r="V233" i="45"/>
  <c r="CF62" i="45"/>
  <c r="N140" i="51"/>
  <c r="AZ150" i="45"/>
  <c r="AW322" i="45"/>
  <c r="N322" i="45"/>
  <c r="W322" i="45" s="1"/>
  <c r="CG322" i="45" s="1"/>
  <c r="BX223" i="71"/>
  <c r="EU189" i="75"/>
  <c r="AI234" i="45"/>
  <c r="AB234" i="45"/>
  <c r="CL234" i="45" s="1"/>
  <c r="E68" i="72"/>
  <c r="F147" i="45"/>
  <c r="AX149" i="45"/>
  <c r="BA149" i="45" s="1"/>
  <c r="BN227" i="45"/>
  <c r="X227" i="45" s="1"/>
  <c r="BM228" i="45"/>
  <c r="DF67" i="71"/>
  <c r="DJ226" i="71"/>
  <c r="DO226" i="71" s="1"/>
  <c r="DJ239" i="71"/>
  <c r="DL239" i="71" s="1"/>
  <c r="FU121" i="71"/>
  <c r="GL114" i="71"/>
  <c r="CT144" i="71"/>
  <c r="GJ114" i="71" s="1"/>
  <c r="BO397" i="71"/>
  <c r="EE397" i="71"/>
  <c r="DF392" i="71"/>
  <c r="FK208" i="71"/>
  <c r="AX407" i="45"/>
  <c r="AW407" i="45"/>
  <c r="V407" i="45"/>
  <c r="GX32" i="71"/>
  <c r="CT70" i="71"/>
  <c r="GV32" i="71" s="1"/>
  <c r="DD74" i="71"/>
  <c r="CM74" i="71"/>
  <c r="AA74" i="71"/>
  <c r="AN74" i="71" s="1"/>
  <c r="DC74" i="71"/>
  <c r="DH74" i="71" s="1"/>
  <c r="DA74" i="71"/>
  <c r="DF74" i="71" s="1"/>
  <c r="DG152" i="71"/>
  <c r="FD139" i="71"/>
  <c r="CN139" i="71" s="1"/>
  <c r="FC140" i="71"/>
  <c r="M68" i="45"/>
  <c r="F68" i="45"/>
  <c r="AJ68" i="45" s="1"/>
  <c r="EU191" i="75"/>
  <c r="BX225" i="71"/>
  <c r="FH138" i="71"/>
  <c r="CO138" i="71" s="1"/>
  <c r="FW115" i="71" s="1"/>
  <c r="FG139" i="71"/>
  <c r="BR393" i="45"/>
  <c r="Y393" i="45" s="1"/>
  <c r="BQ394" i="45"/>
  <c r="EE317" i="71"/>
  <c r="FU126" i="71"/>
  <c r="GL119" i="71"/>
  <c r="CT149" i="71"/>
  <c r="GJ119" i="71" s="1"/>
  <c r="M240" i="45"/>
  <c r="E69" i="45"/>
  <c r="E153" i="45"/>
  <c r="E407" i="45"/>
  <c r="F240" i="45"/>
  <c r="AJ240" i="45" s="1"/>
  <c r="AM240" i="45" s="1"/>
  <c r="GX28" i="71"/>
  <c r="CT66" i="71"/>
  <c r="GV28" i="71" s="1"/>
  <c r="DF402" i="71"/>
  <c r="DF390" i="71"/>
  <c r="V400" i="45"/>
  <c r="AW400" i="45"/>
  <c r="AZ237" i="45"/>
  <c r="AZ238" i="45"/>
  <c r="AQ57" i="72"/>
  <c r="AQ127" i="72" s="1"/>
  <c r="AF57" i="72"/>
  <c r="M401" i="45"/>
  <c r="F401" i="45"/>
  <c r="AJ401" i="45" s="1"/>
  <c r="DJ232" i="71"/>
  <c r="DL232" i="71" s="1"/>
  <c r="DG67" i="71"/>
  <c r="DF147" i="71"/>
  <c r="CT397" i="71"/>
  <c r="GJ368" i="71" s="1"/>
  <c r="GD375" i="71"/>
  <c r="GK368" i="71"/>
  <c r="DH392" i="71"/>
  <c r="AI238" i="45"/>
  <c r="N238" i="45"/>
  <c r="W238" i="45" s="1"/>
  <c r="CG238" i="45" s="1"/>
  <c r="E72" i="72"/>
  <c r="AB238" i="45"/>
  <c r="CL238" i="45" s="1"/>
  <c r="F151" i="45"/>
  <c r="FF321" i="71"/>
  <c r="DG71" i="71"/>
  <c r="AI243" i="45"/>
  <c r="E77" i="72"/>
  <c r="AB243" i="45"/>
  <c r="N243" i="45"/>
  <c r="W243" i="45" s="1"/>
  <c r="F156" i="45"/>
  <c r="AX327" i="45"/>
  <c r="AW327" i="45"/>
  <c r="N327" i="45"/>
  <c r="W327" i="45" s="1"/>
  <c r="N236" i="45"/>
  <c r="W236" i="45" s="1"/>
  <c r="CG236" i="45" s="1"/>
  <c r="E70" i="72"/>
  <c r="AI236" i="45"/>
  <c r="AB236" i="45"/>
  <c r="CL236" i="45" s="1"/>
  <c r="F149" i="45"/>
  <c r="AI232" i="45"/>
  <c r="N232" i="45"/>
  <c r="W232" i="45" s="1"/>
  <c r="CG232" i="45" s="1"/>
  <c r="AB232" i="45"/>
  <c r="E66" i="72"/>
  <c r="DH152" i="71"/>
  <c r="AX325" i="45"/>
  <c r="BA325" i="45" s="1"/>
  <c r="AW325" i="45"/>
  <c r="N325" i="45"/>
  <c r="W325" i="45" s="1"/>
  <c r="CG325" i="45" s="1"/>
  <c r="BN137" i="45"/>
  <c r="X137" i="45" s="1"/>
  <c r="BM138" i="45"/>
  <c r="DH402" i="71"/>
  <c r="DJ393" i="71"/>
  <c r="DO393" i="71" s="1"/>
  <c r="DJ227" i="71"/>
  <c r="DM227" i="71" s="1"/>
  <c r="DJ388" i="71"/>
  <c r="DL388" i="71" s="1"/>
  <c r="GL120" i="71"/>
  <c r="FU127" i="71"/>
  <c r="CT150" i="71"/>
  <c r="GJ120" i="71" s="1"/>
  <c r="DJ229" i="71"/>
  <c r="DL229" i="71" s="1"/>
  <c r="CS57" i="72"/>
  <c r="CT57" i="72" s="1"/>
  <c r="AP57" i="72" s="1"/>
  <c r="AP127" i="72" s="1"/>
  <c r="M147" i="45"/>
  <c r="FD223" i="71"/>
  <c r="CN223" i="71" s="1"/>
  <c r="FC224" i="71"/>
  <c r="FD224" i="71" s="1"/>
  <c r="CN224" i="71" s="1"/>
  <c r="DG68" i="71"/>
  <c r="DF391" i="71"/>
  <c r="DH147" i="71"/>
  <c r="DF394" i="71"/>
  <c r="FP138" i="71"/>
  <c r="FO139" i="71"/>
  <c r="DA398" i="71"/>
  <c r="DF398" i="71" s="1"/>
  <c r="DD398" i="71"/>
  <c r="AA398" i="71"/>
  <c r="AN398" i="71" s="1"/>
  <c r="AH398" i="71"/>
  <c r="CM398" i="71" s="1"/>
  <c r="CT398" i="71" s="1"/>
  <c r="GJ369" i="71" s="1"/>
  <c r="DC398" i="71"/>
  <c r="DH398" i="71" s="1"/>
  <c r="CB234" i="75"/>
  <c r="BS234" i="75"/>
  <c r="EC398" i="71"/>
  <c r="BM397" i="71"/>
  <c r="EC397" i="71"/>
  <c r="M151" i="45"/>
  <c r="AX399" i="45"/>
  <c r="BA399" i="45" s="1"/>
  <c r="AX424" i="45"/>
  <c r="BA69" i="45"/>
  <c r="BA424" i="45" s="1"/>
  <c r="AK74" i="71"/>
  <c r="BD74" i="71" s="1"/>
  <c r="BI74" i="71"/>
  <c r="DJ143" i="71"/>
  <c r="DL143" i="71" s="1"/>
  <c r="M59" i="45"/>
  <c r="F59" i="45"/>
  <c r="AJ59" i="45" s="1"/>
  <c r="AM59" i="45" s="1"/>
  <c r="X154" i="71"/>
  <c r="AE154" i="71"/>
  <c r="H154" i="71"/>
  <c r="EJ225" i="75"/>
  <c r="EB225" i="75"/>
  <c r="EF225" i="75"/>
  <c r="EC234" i="71"/>
  <c r="CB234" i="71"/>
  <c r="BM234" i="71" s="1"/>
  <c r="ET191" i="75"/>
  <c r="CD222" i="75"/>
  <c r="AX408" i="45"/>
  <c r="V408" i="45"/>
  <c r="AW408" i="45"/>
  <c r="O169" i="51"/>
  <c r="DH149" i="71"/>
  <c r="DF66" i="71"/>
  <c r="AX154" i="45"/>
  <c r="BA154" i="45" s="1"/>
  <c r="FF313" i="71"/>
  <c r="DJ145" i="71"/>
  <c r="DN145" i="71" s="1"/>
  <c r="DL230" i="71"/>
  <c r="EG223" i="75"/>
  <c r="EH223" i="75" s="1"/>
  <c r="BV223" i="75" s="1"/>
  <c r="AZ146" i="45"/>
  <c r="AX321" i="45"/>
  <c r="BA321" i="45" s="1"/>
  <c r="AW321" i="45"/>
  <c r="N321" i="45"/>
  <c r="W321" i="45" s="1"/>
  <c r="CG321" i="45" s="1"/>
  <c r="AZ151" i="45"/>
  <c r="AI235" i="45"/>
  <c r="N235" i="45"/>
  <c r="W235" i="45" s="1"/>
  <c r="CG235" i="45" s="1"/>
  <c r="E69" i="72"/>
  <c r="AB235" i="45"/>
  <c r="CL235" i="45" s="1"/>
  <c r="F148" i="45"/>
  <c r="AJ148" i="45" s="1"/>
  <c r="M63" i="45"/>
  <c r="F63" i="45"/>
  <c r="AJ63" i="45" s="1"/>
  <c r="FV191" i="71"/>
  <c r="AX237" i="45"/>
  <c r="BA238" i="45" s="1"/>
  <c r="DH391" i="71"/>
  <c r="DJ233" i="71"/>
  <c r="DM233" i="71" s="1"/>
  <c r="DF144" i="71"/>
  <c r="X237" i="71"/>
  <c r="AE237" i="71"/>
  <c r="E76" i="71"/>
  <c r="E400" i="71"/>
  <c r="E155" i="71"/>
  <c r="H237" i="71"/>
  <c r="AH237" i="71" s="1"/>
  <c r="FH60" i="71"/>
  <c r="CO60" i="71" s="1"/>
  <c r="FG61" i="71"/>
  <c r="FF320" i="71"/>
  <c r="DF70" i="71"/>
  <c r="DG395" i="71"/>
  <c r="DJ395" i="71" s="1"/>
  <c r="DN395" i="71" s="1"/>
  <c r="EE230" i="71"/>
  <c r="EE229" i="71"/>
  <c r="CD229" i="71"/>
  <c r="BO229" i="71" s="1"/>
  <c r="EJ226" i="75"/>
  <c r="EF226" i="75"/>
  <c r="EB226" i="75"/>
  <c r="AW320" i="45"/>
  <c r="N320" i="45"/>
  <c r="W320" i="45" s="1"/>
  <c r="CG320" i="45" s="1"/>
  <c r="AM236" i="45"/>
  <c r="AX410" i="45"/>
  <c r="V410" i="45"/>
  <c r="AW410" i="45"/>
  <c r="M149" i="45"/>
  <c r="M61" i="45"/>
  <c r="F61" i="45"/>
  <c r="AJ61" i="45" s="1"/>
  <c r="DH73" i="71"/>
  <c r="DJ73" i="71" s="1"/>
  <c r="DL73" i="71" s="1"/>
  <c r="CT156" i="71"/>
  <c r="CK156" i="71"/>
  <c r="AX319" i="45"/>
  <c r="AW319" i="45"/>
  <c r="N319" i="45"/>
  <c r="W319" i="45" s="1"/>
  <c r="CG319" i="45" s="1"/>
  <c r="AX155" i="45"/>
  <c r="DJ235" i="71"/>
  <c r="DO235" i="71" s="1"/>
  <c r="GX34" i="71"/>
  <c r="CT72" i="71"/>
  <c r="GV34" i="71" s="1"/>
  <c r="EJ227" i="75"/>
  <c r="EB227" i="75"/>
  <c r="FV279" i="71"/>
  <c r="AW317" i="45"/>
  <c r="V317" i="45"/>
  <c r="N317" i="45"/>
  <c r="W317" i="45" s="1"/>
  <c r="CG317" i="45" s="1"/>
  <c r="AW404" i="45"/>
  <c r="V404" i="45"/>
  <c r="FP385" i="71"/>
  <c r="FO386" i="71"/>
  <c r="M402" i="45"/>
  <c r="F402" i="45"/>
  <c r="AJ402" i="45" s="1"/>
  <c r="FP222" i="71"/>
  <c r="FO223" i="71"/>
  <c r="DN228" i="71"/>
  <c r="FF315" i="71"/>
  <c r="AK398" i="71"/>
  <c r="BD398" i="71" s="1"/>
  <c r="BI398" i="71"/>
  <c r="CO234" i="75"/>
  <c r="CO235" i="75"/>
  <c r="AX236" i="45"/>
  <c r="BA236" i="45" s="1"/>
  <c r="M405" i="45"/>
  <c r="F405" i="45"/>
  <c r="AJ405" i="45" s="1"/>
  <c r="EB228" i="75"/>
  <c r="DG148" i="71"/>
  <c r="DJ148" i="71" s="1"/>
  <c r="FU123" i="71"/>
  <c r="GL116" i="71"/>
  <c r="CT146" i="71"/>
  <c r="GJ116" i="71" s="1"/>
  <c r="J401" i="45"/>
  <c r="AX401" i="45" s="1"/>
  <c r="J234" i="45"/>
  <c r="AW234" i="45" s="1"/>
  <c r="AZ234" i="45" s="1"/>
  <c r="K68" i="72"/>
  <c r="AC68" i="72" s="1"/>
  <c r="AW63" i="45"/>
  <c r="AZ63" i="45" s="1"/>
  <c r="J318" i="45"/>
  <c r="J147" i="45"/>
  <c r="AW147" i="45" s="1"/>
  <c r="AZ147" i="45" s="1"/>
  <c r="V63" i="45"/>
  <c r="GD370" i="71"/>
  <c r="GK363" i="71"/>
  <c r="CT392" i="71"/>
  <c r="GJ363" i="71" s="1"/>
  <c r="N88" i="51"/>
  <c r="M404" i="45"/>
  <c r="F404" i="45"/>
  <c r="AJ404" i="45" s="1"/>
  <c r="CN234" i="75"/>
  <c r="CN235" i="75"/>
  <c r="AZ72" i="45"/>
  <c r="AZ73" i="45"/>
  <c r="FD60" i="71"/>
  <c r="CN60" i="71" s="1"/>
  <c r="FC61" i="71"/>
  <c r="M403" i="45"/>
  <c r="F403" i="45"/>
  <c r="M145" i="45"/>
  <c r="F145" i="45"/>
  <c r="AJ145" i="45" s="1"/>
  <c r="AX316" i="45"/>
  <c r="BA316" i="45" s="1"/>
  <c r="AW316" i="45"/>
  <c r="AZ316" i="45" s="1"/>
  <c r="N316" i="45"/>
  <c r="W316" i="45" s="1"/>
  <c r="CG316" i="45" s="1"/>
  <c r="DF157" i="71"/>
  <c r="FH385" i="71"/>
  <c r="CO385" i="71" s="1"/>
  <c r="FG386" i="71"/>
  <c r="DG66" i="71"/>
  <c r="FU122" i="71"/>
  <c r="GL115" i="71"/>
  <c r="CT145" i="71"/>
  <c r="GJ115" i="71" s="1"/>
  <c r="AZ62" i="45"/>
  <c r="N144" i="51"/>
  <c r="N26" i="51"/>
  <c r="CF66" i="45"/>
  <c r="V237" i="45"/>
  <c r="V321" i="45"/>
  <c r="V150" i="45"/>
  <c r="AZ241" i="45"/>
  <c r="M64" i="45"/>
  <c r="F64" i="45"/>
  <c r="AJ64" i="45" s="1"/>
  <c r="AX240" i="45"/>
  <c r="GX33" i="71"/>
  <c r="CT71" i="71"/>
  <c r="GV33" i="71" s="1"/>
  <c r="FO312" i="71"/>
  <c r="EE153" i="71"/>
  <c r="CD152" i="71"/>
  <c r="BO152" i="71" s="1"/>
  <c r="EE152" i="71"/>
  <c r="DG392" i="71"/>
  <c r="M67" i="45"/>
  <c r="F67" i="45"/>
  <c r="AJ67" i="45" s="1"/>
  <c r="FF309" i="71"/>
  <c r="FG309" i="71" s="1"/>
  <c r="FH309" i="71" s="1"/>
  <c r="CO309" i="71" s="1"/>
  <c r="EJ228" i="75"/>
  <c r="DH78" i="71"/>
  <c r="AM239" i="45"/>
  <c r="GX27" i="71"/>
  <c r="CT65" i="71"/>
  <c r="GV27" i="71" s="1"/>
  <c r="AZ156" i="45"/>
  <c r="AZ157" i="45"/>
  <c r="M65" i="45"/>
  <c r="F65" i="45"/>
  <c r="AJ65" i="45" s="1"/>
  <c r="AI233" i="45"/>
  <c r="E67" i="72"/>
  <c r="AB233" i="45"/>
  <c r="CL233" i="45" s="1"/>
  <c r="N233" i="45"/>
  <c r="W233" i="45" s="1"/>
  <c r="CG233" i="45" s="1"/>
  <c r="EC153" i="71"/>
  <c r="EC152" i="71"/>
  <c r="CB152" i="71"/>
  <c r="BM152" i="71" s="1"/>
  <c r="EC235" i="71"/>
  <c r="DH157" i="71"/>
  <c r="FF318" i="71"/>
  <c r="AW402" i="45"/>
  <c r="V402" i="45"/>
  <c r="CD221" i="75"/>
  <c r="ET190" i="75"/>
  <c r="N31" i="51"/>
  <c r="V326" i="45"/>
  <c r="V155" i="45"/>
  <c r="V242" i="45"/>
  <c r="N149" i="51"/>
  <c r="CF71" i="45"/>
  <c r="EK223" i="75"/>
  <c r="EL223" i="75" s="1"/>
  <c r="BW223" i="75" s="1"/>
  <c r="CT68" i="71"/>
  <c r="GV30" i="71" s="1"/>
  <c r="GL113" i="71"/>
  <c r="FU120" i="71"/>
  <c r="CT143" i="71"/>
  <c r="GJ113" i="71" s="1"/>
  <c r="AZ233" i="45"/>
  <c r="GX26" i="71"/>
  <c r="CT64" i="71"/>
  <c r="GV26" i="71" s="1"/>
  <c r="AZ66" i="45"/>
  <c r="BQ311" i="71"/>
  <c r="CT311" i="71"/>
  <c r="EC317" i="71"/>
  <c r="CB316" i="71"/>
  <c r="BM316" i="71" s="1"/>
  <c r="EC316" i="71"/>
  <c r="FF316" i="71" s="1"/>
  <c r="AX146" i="45"/>
  <c r="BA146" i="45" s="1"/>
  <c r="DH68" i="71"/>
  <c r="M148" i="45"/>
  <c r="DH397" i="71"/>
  <c r="EE235" i="71"/>
  <c r="EE234" i="71"/>
  <c r="CD234" i="71"/>
  <c r="BO234" i="71" s="1"/>
  <c r="AX404" i="45"/>
  <c r="AI230" i="45"/>
  <c r="AL230" i="45" s="1"/>
  <c r="E64" i="72"/>
  <c r="AB230" i="45"/>
  <c r="N230" i="45"/>
  <c r="W230" i="45" s="1"/>
  <c r="CG230" i="45" s="1"/>
  <c r="AM237" i="45"/>
  <c r="X399" i="71"/>
  <c r="AE399" i="71"/>
  <c r="H399" i="71"/>
  <c r="DB399" i="71" s="1"/>
  <c r="DG399" i="71" s="1"/>
  <c r="V235" i="45"/>
  <c r="V319" i="45"/>
  <c r="N24" i="51"/>
  <c r="N142" i="51"/>
  <c r="V148" i="45"/>
  <c r="CF64" i="45"/>
  <c r="U388" i="51"/>
  <c r="GG362" i="71"/>
  <c r="V243" i="45"/>
  <c r="V156" i="45"/>
  <c r="N150" i="51"/>
  <c r="N32" i="51"/>
  <c r="V327" i="45"/>
  <c r="AX403" i="45"/>
  <c r="BA403" i="45" s="1"/>
  <c r="AW403" i="45"/>
  <c r="V403" i="45"/>
  <c r="K73" i="72"/>
  <c r="AC73" i="72" s="1"/>
  <c r="J406" i="45"/>
  <c r="AX406" i="45" s="1"/>
  <c r="BA406" i="45" s="1"/>
  <c r="J323" i="45"/>
  <c r="J239" i="45"/>
  <c r="AW239" i="45" s="1"/>
  <c r="AZ239" i="45" s="1"/>
  <c r="AW68" i="45"/>
  <c r="AZ68" i="45" s="1"/>
  <c r="J152" i="45"/>
  <c r="AW152" i="45" s="1"/>
  <c r="AZ152" i="45" s="1"/>
  <c r="V68" i="45"/>
  <c r="GM31" i="71"/>
  <c r="GF38" i="71"/>
  <c r="M399" i="45"/>
  <c r="F399" i="45"/>
  <c r="AJ399" i="45" s="1"/>
  <c r="BA72" i="45"/>
  <c r="BA73" i="45"/>
  <c r="DF78" i="71"/>
  <c r="M62" i="45"/>
  <c r="F62" i="45"/>
  <c r="CF61" i="45"/>
  <c r="V316" i="45"/>
  <c r="BX47" i="45"/>
  <c r="V145" i="45"/>
  <c r="N21" i="51"/>
  <c r="N139" i="51"/>
  <c r="V232" i="45"/>
  <c r="M234" i="45"/>
  <c r="FK386" i="71"/>
  <c r="DF396" i="71"/>
  <c r="DJ396" i="71" s="1"/>
  <c r="GX31" i="71"/>
  <c r="CT69" i="71"/>
  <c r="GV31" i="71" s="1"/>
  <c r="ET189" i="75"/>
  <c r="CD220" i="75"/>
  <c r="FU204" i="71"/>
  <c r="CT235" i="71"/>
  <c r="EJ224" i="75"/>
  <c r="EB224" i="75"/>
  <c r="EF224" i="75"/>
  <c r="AX326" i="45"/>
  <c r="BA326" i="45" s="1"/>
  <c r="AW326" i="45"/>
  <c r="N326" i="45"/>
  <c r="W326" i="45" s="1"/>
  <c r="CG326" i="45" s="1"/>
  <c r="BA62" i="45"/>
  <c r="EC311" i="71"/>
  <c r="CB311" i="71"/>
  <c r="BM311" i="71" s="1"/>
  <c r="FP60" i="71"/>
  <c r="FO61" i="71"/>
  <c r="DF68" i="71"/>
  <c r="DJ71" i="71"/>
  <c r="DO71" i="71" s="1"/>
  <c r="DG391" i="71"/>
  <c r="BN53" i="45"/>
  <c r="X53" i="45" s="1"/>
  <c r="BM54" i="45"/>
  <c r="EZ385" i="71"/>
  <c r="CR385" i="71" s="1"/>
  <c r="EY386" i="71"/>
  <c r="AI231" i="45"/>
  <c r="E65" i="72"/>
  <c r="N231" i="45"/>
  <c r="W231" i="45" s="1"/>
  <c r="CG231" i="45" s="1"/>
  <c r="AB231" i="45"/>
  <c r="M143" i="45"/>
  <c r="F143" i="45"/>
  <c r="AJ143" i="45" s="1"/>
  <c r="AM143" i="45" s="1"/>
  <c r="DL228" i="71"/>
  <c r="DJ234" i="71"/>
  <c r="AI237" i="45"/>
  <c r="AL237" i="45" s="1"/>
  <c r="E71" i="72"/>
  <c r="N237" i="45"/>
  <c r="W237" i="45" s="1"/>
  <c r="CG237" i="45" s="1"/>
  <c r="AB237" i="45"/>
  <c r="CL237" i="45" s="1"/>
  <c r="F150" i="45"/>
  <c r="AJ150" i="45" s="1"/>
  <c r="V324" i="45"/>
  <c r="N147" i="51"/>
  <c r="N29" i="51"/>
  <c r="CF69" i="45"/>
  <c r="V153" i="45"/>
  <c r="V419" i="45"/>
  <c r="V240" i="45"/>
  <c r="AJ243" i="45"/>
  <c r="CX153" i="71"/>
  <c r="AA153" i="71"/>
  <c r="AN153" i="71" s="1"/>
  <c r="DC153" i="71"/>
  <c r="DH153" i="71" s="1"/>
  <c r="CM153" i="71"/>
  <c r="DD153" i="71"/>
  <c r="DA153" i="71"/>
  <c r="DF153" i="71" s="1"/>
  <c r="H75" i="71"/>
  <c r="X75" i="71"/>
  <c r="AE75" i="71"/>
  <c r="FC311" i="71"/>
  <c r="CO59" i="72" l="1"/>
  <c r="BA156" i="45"/>
  <c r="DM69" i="71"/>
  <c r="AL235" i="45"/>
  <c r="DN226" i="71"/>
  <c r="DJ65" i="71"/>
  <c r="DM65" i="71" s="1"/>
  <c r="DM145" i="71"/>
  <c r="DB154" i="71"/>
  <c r="DG154" i="71" s="1"/>
  <c r="AH154" i="71"/>
  <c r="BA243" i="45"/>
  <c r="DB75" i="71"/>
  <c r="DG75" i="71" s="1"/>
  <c r="AH75" i="71"/>
  <c r="CM75" i="71" s="1"/>
  <c r="CT75" i="71" s="1"/>
  <c r="AZ400" i="45"/>
  <c r="AZ408" i="45"/>
  <c r="DN239" i="71"/>
  <c r="BA233" i="45"/>
  <c r="BA242" i="45"/>
  <c r="AZ326" i="45"/>
  <c r="DM226" i="71"/>
  <c r="AM398" i="45"/>
  <c r="DJ389" i="71"/>
  <c r="DO389" i="71" s="1"/>
  <c r="AM399" i="45"/>
  <c r="FB225" i="71"/>
  <c r="FC225" i="71" s="1"/>
  <c r="FD225" i="71" s="1"/>
  <c r="CN225" i="71" s="1"/>
  <c r="AM145" i="45"/>
  <c r="AM64" i="45"/>
  <c r="AM401" i="45"/>
  <c r="AL233" i="45"/>
  <c r="AN233" i="45" s="1"/>
  <c r="AQ233" i="45" s="1"/>
  <c r="AM67" i="45"/>
  <c r="FF311" i="71"/>
  <c r="DL71" i="71"/>
  <c r="DL235" i="71"/>
  <c r="AX234" i="45"/>
  <c r="BA234" i="45" s="1"/>
  <c r="DL227" i="71"/>
  <c r="DL231" i="71"/>
  <c r="FF231" i="71" s="1"/>
  <c r="AZ325" i="45"/>
  <c r="BL325" i="45" s="1"/>
  <c r="CS58" i="72"/>
  <c r="CT58" i="72" s="1"/>
  <c r="AP58" i="72" s="1"/>
  <c r="AP128" i="72" s="1"/>
  <c r="AM405" i="45"/>
  <c r="BA150" i="45"/>
  <c r="DJ152" i="71"/>
  <c r="DO152" i="71" s="1"/>
  <c r="DM232" i="71"/>
  <c r="BA408" i="45"/>
  <c r="AN237" i="45"/>
  <c r="AP237" i="45" s="1"/>
  <c r="AZ321" i="45"/>
  <c r="BL321" i="45" s="1"/>
  <c r="DL151" i="71"/>
  <c r="DL226" i="71"/>
  <c r="FF226" i="71" s="1"/>
  <c r="N239" i="45"/>
  <c r="W239" i="45" s="1"/>
  <c r="CG239" i="45" s="1"/>
  <c r="AM402" i="45"/>
  <c r="BA322" i="45"/>
  <c r="AM60" i="45"/>
  <c r="AM400" i="45"/>
  <c r="BA404" i="45"/>
  <c r="FN225" i="71"/>
  <c r="FF225" i="71"/>
  <c r="BA401" i="45"/>
  <c r="BA402" i="45"/>
  <c r="AM411" i="45"/>
  <c r="DO396" i="71"/>
  <c r="DN396" i="71"/>
  <c r="DM396" i="71"/>
  <c r="AM65" i="45"/>
  <c r="DO148" i="71"/>
  <c r="DN148" i="71"/>
  <c r="DL148" i="71"/>
  <c r="FD311" i="71"/>
  <c r="CN311" i="71" s="1"/>
  <c r="FC312" i="71"/>
  <c r="U389" i="51"/>
  <c r="GG363" i="71"/>
  <c r="F64" i="72"/>
  <c r="BL64" i="72"/>
  <c r="BO64" i="72" s="1"/>
  <c r="BM64" i="72"/>
  <c r="BP64" i="72" s="1"/>
  <c r="AI67" i="45"/>
  <c r="N67" i="45"/>
  <c r="W67" i="45" s="1"/>
  <c r="CG67" i="45" s="1"/>
  <c r="AB67" i="45"/>
  <c r="DJ157" i="71"/>
  <c r="DL157" i="71" s="1"/>
  <c r="AX318" i="45"/>
  <c r="BA318" i="45" s="1"/>
  <c r="AW318" i="45"/>
  <c r="AZ318" i="45" s="1"/>
  <c r="N318" i="45"/>
  <c r="W318" i="45" s="1"/>
  <c r="CG318" i="45" s="1"/>
  <c r="U47" i="51"/>
  <c r="AK237" i="71"/>
  <c r="BD237" i="71" s="1"/>
  <c r="BI237" i="71"/>
  <c r="AI148" i="45"/>
  <c r="N148" i="45"/>
  <c r="AB148" i="45"/>
  <c r="DN143" i="71"/>
  <c r="DO143" i="71"/>
  <c r="DM143" i="71"/>
  <c r="F66" i="72"/>
  <c r="BL66" i="72"/>
  <c r="BM66" i="72"/>
  <c r="AZ153" i="45"/>
  <c r="AI401" i="45"/>
  <c r="N401" i="45"/>
  <c r="W401" i="45" s="1"/>
  <c r="AB401" i="45"/>
  <c r="V38" i="51" s="1"/>
  <c r="DL393" i="71"/>
  <c r="CF154" i="45"/>
  <c r="EI224" i="71"/>
  <c r="EN224" i="71"/>
  <c r="FJ224" i="71" s="1"/>
  <c r="GF363" i="71"/>
  <c r="N400" i="45"/>
  <c r="W400" i="45" s="1"/>
  <c r="AI400" i="45"/>
  <c r="AB400" i="45"/>
  <c r="V37" i="51" s="1"/>
  <c r="DJ236" i="71"/>
  <c r="DL236" i="71" s="1"/>
  <c r="FH223" i="71"/>
  <c r="CO223" i="71" s="1"/>
  <c r="FW192" i="71" s="1"/>
  <c r="FG224" i="71"/>
  <c r="FH224" i="71" s="1"/>
  <c r="CO224" i="71" s="1"/>
  <c r="FW193" i="71" s="1"/>
  <c r="F73" i="72"/>
  <c r="BL73" i="72"/>
  <c r="BM73" i="72"/>
  <c r="BA317" i="45"/>
  <c r="CF240" i="45"/>
  <c r="BN54" i="45"/>
  <c r="X54" i="45" s="1"/>
  <c r="BM55" i="45"/>
  <c r="V152" i="45"/>
  <c r="N28" i="51"/>
  <c r="V239" i="45"/>
  <c r="V323" i="45"/>
  <c r="N146" i="51"/>
  <c r="CF68" i="45"/>
  <c r="AZ240" i="45"/>
  <c r="AI64" i="45"/>
  <c r="N64" i="45"/>
  <c r="W64" i="45" s="1"/>
  <c r="CG64" i="45" s="1"/>
  <c r="AB64" i="45"/>
  <c r="FD61" i="71"/>
  <c r="CN61" i="71" s="1"/>
  <c r="FC62" i="71"/>
  <c r="AI405" i="45"/>
  <c r="N405" i="45"/>
  <c r="W405" i="45" s="1"/>
  <c r="AB405" i="45"/>
  <c r="V42" i="51" s="1"/>
  <c r="AI402" i="45"/>
  <c r="N402" i="45"/>
  <c r="W402" i="45" s="1"/>
  <c r="AB402" i="45"/>
  <c r="V39" i="51" s="1"/>
  <c r="BA410" i="45"/>
  <c r="BA411" i="45"/>
  <c r="DJ144" i="71"/>
  <c r="DL144" i="71" s="1"/>
  <c r="DL145" i="71"/>
  <c r="DO145" i="71"/>
  <c r="DJ391" i="71"/>
  <c r="DL391" i="71" s="1"/>
  <c r="CA218" i="45"/>
  <c r="CL232" i="45"/>
  <c r="DJ147" i="71"/>
  <c r="DJ390" i="71"/>
  <c r="DL390" i="71" s="1"/>
  <c r="AM68" i="45"/>
  <c r="CF241" i="45"/>
  <c r="FG310" i="71"/>
  <c r="FH310" i="71" s="1"/>
  <c r="CO310" i="71" s="1"/>
  <c r="U46" i="51"/>
  <c r="EZ386" i="71"/>
  <c r="CR386" i="71" s="1"/>
  <c r="EY387" i="71"/>
  <c r="EZ387" i="71" s="1"/>
  <c r="CR387" i="71" s="1"/>
  <c r="CA216" i="45"/>
  <c r="CL230" i="45"/>
  <c r="DJ74" i="71"/>
  <c r="DL74" i="71" s="1"/>
  <c r="DL234" i="71"/>
  <c r="DO234" i="71"/>
  <c r="DM234" i="71"/>
  <c r="DJ78" i="71"/>
  <c r="DL78" i="71" s="1"/>
  <c r="FN228" i="71"/>
  <c r="FF228" i="71"/>
  <c r="N89" i="51"/>
  <c r="CF232" i="45"/>
  <c r="BX218" i="45"/>
  <c r="CF319" i="45"/>
  <c r="DL395" i="71"/>
  <c r="DO395" i="71"/>
  <c r="GF39" i="71"/>
  <c r="GM32" i="71"/>
  <c r="DM395" i="71"/>
  <c r="DL233" i="71"/>
  <c r="DO233" i="71"/>
  <c r="F69" i="72"/>
  <c r="BL69" i="72"/>
  <c r="BM69" i="72"/>
  <c r="U45" i="51"/>
  <c r="AX239" i="45"/>
  <c r="BA239" i="45" s="1"/>
  <c r="DN235" i="71"/>
  <c r="AI151" i="45"/>
  <c r="N151" i="45"/>
  <c r="AB151" i="45"/>
  <c r="DJ402" i="71"/>
  <c r="DN402" i="71" s="1"/>
  <c r="DN151" i="71"/>
  <c r="DO151" i="71"/>
  <c r="AI68" i="45"/>
  <c r="N68" i="45"/>
  <c r="W68" i="45" s="1"/>
  <c r="CG68" i="45" s="1"/>
  <c r="AB68" i="45"/>
  <c r="GX36" i="71"/>
  <c r="CT74" i="71"/>
  <c r="GV36" i="71" s="1"/>
  <c r="AI147" i="45"/>
  <c r="N147" i="45"/>
  <c r="AB147" i="45"/>
  <c r="AI398" i="45"/>
  <c r="N398" i="45"/>
  <c r="W398" i="45" s="1"/>
  <c r="AB398" i="45"/>
  <c r="V35" i="51" s="1"/>
  <c r="AX152" i="45"/>
  <c r="AM66" i="45"/>
  <c r="AM144" i="45"/>
  <c r="AZ409" i="45"/>
  <c r="AL239" i="45"/>
  <c r="DO230" i="71"/>
  <c r="DN230" i="71"/>
  <c r="BM252" i="45"/>
  <c r="BN228" i="45"/>
  <c r="X228" i="45" s="1"/>
  <c r="BM229" i="45"/>
  <c r="BN229" i="45" s="1"/>
  <c r="X229" i="45" s="1"/>
  <c r="FD386" i="71"/>
  <c r="CN386" i="71" s="1"/>
  <c r="FC387" i="71"/>
  <c r="FD387" i="71" s="1"/>
  <c r="CN387" i="71" s="1"/>
  <c r="BL326" i="45"/>
  <c r="CF235" i="45"/>
  <c r="U39" i="51"/>
  <c r="FP386" i="71"/>
  <c r="FO387" i="71"/>
  <c r="FP387" i="71" s="1"/>
  <c r="DJ70" i="71"/>
  <c r="FV193" i="71"/>
  <c r="AL232" i="45"/>
  <c r="AB156" i="45"/>
  <c r="O150" i="51" s="1"/>
  <c r="N156" i="45"/>
  <c r="AI156" i="45"/>
  <c r="N234" i="45"/>
  <c r="W234" i="45" s="1"/>
  <c r="CG234" i="45" s="1"/>
  <c r="CF233" i="45"/>
  <c r="U42" i="51"/>
  <c r="BN394" i="45"/>
  <c r="X394" i="45" s="1"/>
  <c r="BM395" i="45"/>
  <c r="AI66" i="45"/>
  <c r="AB66" i="45"/>
  <c r="N66" i="45"/>
  <c r="W66" i="45" s="1"/>
  <c r="CG66" i="45" s="1"/>
  <c r="AI144" i="45"/>
  <c r="N144" i="45"/>
  <c r="AB144" i="45"/>
  <c r="AZ235" i="45"/>
  <c r="AN230" i="45"/>
  <c r="AQ230" i="45" s="1"/>
  <c r="AW401" i="45"/>
  <c r="AZ401" i="45" s="1"/>
  <c r="V401" i="45"/>
  <c r="DN71" i="71"/>
  <c r="AN235" i="45"/>
  <c r="AQ235" i="45" s="1"/>
  <c r="FV192" i="71"/>
  <c r="BN138" i="45"/>
  <c r="X138" i="45" s="1"/>
  <c r="BM139" i="45"/>
  <c r="N149" i="45"/>
  <c r="AI149" i="45"/>
  <c r="AB149" i="45"/>
  <c r="F72" i="72"/>
  <c r="BM72" i="72"/>
  <c r="BL72" i="72"/>
  <c r="DN234" i="71"/>
  <c r="F68" i="72"/>
  <c r="BL68" i="72"/>
  <c r="BM68" i="72"/>
  <c r="AZ405" i="45"/>
  <c r="CJ59" i="72"/>
  <c r="CI60" i="72"/>
  <c r="AD393" i="45"/>
  <c r="W30" i="51" s="1"/>
  <c r="EU192" i="75"/>
  <c r="BX226" i="71"/>
  <c r="DJ153" i="71"/>
  <c r="DL153" i="71" s="1"/>
  <c r="DL72" i="71"/>
  <c r="DO72" i="71"/>
  <c r="DM72" i="71"/>
  <c r="CF145" i="45"/>
  <c r="BX131" i="45"/>
  <c r="AX323" i="45"/>
  <c r="AW323" i="45"/>
  <c r="AZ323" i="45" s="1"/>
  <c r="N323" i="45"/>
  <c r="W323" i="45" s="1"/>
  <c r="CG323" i="45" s="1"/>
  <c r="DD399" i="71"/>
  <c r="AA399" i="71"/>
  <c r="AN399" i="71" s="1"/>
  <c r="AH399" i="71"/>
  <c r="CM399" i="71" s="1"/>
  <c r="CT399" i="71" s="1"/>
  <c r="GJ370" i="71" s="1"/>
  <c r="DC399" i="71"/>
  <c r="DH399" i="71" s="1"/>
  <c r="DA399" i="71"/>
  <c r="DF399" i="71" s="1"/>
  <c r="F67" i="72"/>
  <c r="BM67" i="72"/>
  <c r="BL67" i="72"/>
  <c r="BO67" i="72" s="1"/>
  <c r="AN239" i="45"/>
  <c r="AP239" i="45" s="1"/>
  <c r="BL316" i="45"/>
  <c r="BM316" i="45" s="1"/>
  <c r="BN316" i="45" s="1"/>
  <c r="X316" i="45" s="1"/>
  <c r="CR235" i="75"/>
  <c r="BA241" i="45"/>
  <c r="DN73" i="71"/>
  <c r="AZ320" i="45"/>
  <c r="FH61" i="71"/>
  <c r="CO61" i="71" s="1"/>
  <c r="FG62" i="71"/>
  <c r="BA237" i="45"/>
  <c r="BA400" i="45"/>
  <c r="CM154" i="71"/>
  <c r="AA154" i="71"/>
  <c r="AN154" i="71" s="1"/>
  <c r="DA154" i="71"/>
  <c r="DF154" i="71" s="1"/>
  <c r="CX154" i="71"/>
  <c r="DD154" i="71"/>
  <c r="DC154" i="71"/>
  <c r="DH154" i="71" s="1"/>
  <c r="AJ147" i="45"/>
  <c r="AM147" i="45" s="1"/>
  <c r="O170" i="51"/>
  <c r="CF146" i="45"/>
  <c r="BA405" i="45"/>
  <c r="AQ58" i="72"/>
  <c r="AQ128" i="72" s="1"/>
  <c r="AF58" i="72"/>
  <c r="AJ156" i="45"/>
  <c r="DJ397" i="71"/>
  <c r="DN397" i="71" s="1"/>
  <c r="AZ64" i="45"/>
  <c r="CF320" i="45"/>
  <c r="CF151" i="45"/>
  <c r="DN69" i="71"/>
  <c r="DO69" i="71"/>
  <c r="U36" i="51"/>
  <c r="BA320" i="45"/>
  <c r="AM244" i="45"/>
  <c r="AI403" i="45"/>
  <c r="N403" i="45"/>
  <c r="W403" i="45" s="1"/>
  <c r="AB403" i="45"/>
  <c r="V40" i="51" s="1"/>
  <c r="ET192" i="75"/>
  <c r="CD223" i="75"/>
  <c r="EI225" i="71"/>
  <c r="EN225" i="71"/>
  <c r="FJ225" i="71" s="1"/>
  <c r="DJ68" i="71"/>
  <c r="DO68" i="71" s="1"/>
  <c r="DL396" i="71"/>
  <c r="V406" i="45"/>
  <c r="AW406" i="45"/>
  <c r="AZ406" i="45" s="1"/>
  <c r="CF150" i="45"/>
  <c r="CR234" i="75"/>
  <c r="CT234" i="75" s="1"/>
  <c r="U41" i="51"/>
  <c r="AM61" i="45"/>
  <c r="DM393" i="71"/>
  <c r="DJ66" i="71"/>
  <c r="DL66" i="71" s="1"/>
  <c r="DO388" i="71"/>
  <c r="DM388" i="71"/>
  <c r="AL236" i="45"/>
  <c r="F77" i="72"/>
  <c r="BL77" i="72"/>
  <c r="BM77" i="72"/>
  <c r="AL238" i="45"/>
  <c r="FF317" i="71"/>
  <c r="U44" i="51"/>
  <c r="DO239" i="71"/>
  <c r="DM239" i="71"/>
  <c r="AL234" i="45"/>
  <c r="AN234" i="45" s="1"/>
  <c r="AQ234" i="45" s="1"/>
  <c r="DN229" i="71"/>
  <c r="AI60" i="45"/>
  <c r="N60" i="45"/>
  <c r="W60" i="45" s="1"/>
  <c r="CG60" i="45" s="1"/>
  <c r="AB60" i="45"/>
  <c r="AM73" i="45"/>
  <c r="AM146" i="45"/>
  <c r="CF325" i="45"/>
  <c r="CF153" i="45"/>
  <c r="AI143" i="45"/>
  <c r="AL143" i="45" s="1"/>
  <c r="AN143" i="45" s="1"/>
  <c r="AQ143" i="45" s="1"/>
  <c r="N143" i="45"/>
  <c r="AB143" i="45"/>
  <c r="EG224" i="75"/>
  <c r="EH224" i="75" s="1"/>
  <c r="BV224" i="75" s="1"/>
  <c r="FU130" i="71"/>
  <c r="GL123" i="71"/>
  <c r="CT153" i="71"/>
  <c r="GJ123" i="71" s="1"/>
  <c r="CF324" i="45"/>
  <c r="CA217" i="45"/>
  <c r="CL231" i="45"/>
  <c r="FP61" i="71"/>
  <c r="FO62" i="71"/>
  <c r="FK387" i="71"/>
  <c r="BX302" i="45"/>
  <c r="CF316" i="45"/>
  <c r="AI399" i="45"/>
  <c r="N399" i="45"/>
  <c r="W399" i="45" s="1"/>
  <c r="AB399" i="45"/>
  <c r="V36" i="51" s="1"/>
  <c r="AK399" i="71"/>
  <c r="BD399" i="71" s="1"/>
  <c r="BI399" i="71"/>
  <c r="CF321" i="45"/>
  <c r="AZ404" i="45"/>
  <c r="AI61" i="45"/>
  <c r="N61" i="45"/>
  <c r="W61" i="45" s="1"/>
  <c r="CG61" i="45" s="1"/>
  <c r="AB61" i="45"/>
  <c r="DB237" i="71"/>
  <c r="AA237" i="71"/>
  <c r="AN237" i="71" s="1"/>
  <c r="DA237" i="71"/>
  <c r="DD237" i="71"/>
  <c r="E242" i="45"/>
  <c r="CM237" i="71"/>
  <c r="DC237" i="71"/>
  <c r="AK154" i="71"/>
  <c r="BD154" i="71" s="1"/>
  <c r="BI154" i="71"/>
  <c r="F70" i="72"/>
  <c r="BL70" i="72"/>
  <c r="BM70" i="72"/>
  <c r="AL244" i="45"/>
  <c r="DN232" i="71"/>
  <c r="DO232" i="71"/>
  <c r="AI240" i="45"/>
  <c r="AL240" i="45" s="1"/>
  <c r="AN240" i="45" s="1"/>
  <c r="AP240" i="45" s="1"/>
  <c r="N240" i="45"/>
  <c r="W240" i="45" s="1"/>
  <c r="CG240" i="45" s="1"/>
  <c r="AB240" i="45"/>
  <c r="CL240" i="45" s="1"/>
  <c r="E74" i="72"/>
  <c r="F153" i="45"/>
  <c r="BR394" i="45"/>
  <c r="Y394" i="45" s="1"/>
  <c r="BQ395" i="45"/>
  <c r="FD140" i="71"/>
  <c r="CN140" i="71" s="1"/>
  <c r="FC141" i="71"/>
  <c r="DN388" i="71"/>
  <c r="AZ69" i="45"/>
  <c r="AZ424" i="45" s="1"/>
  <c r="BA409" i="45"/>
  <c r="CF149" i="45"/>
  <c r="BJ393" i="45"/>
  <c r="Z393" i="45" s="1"/>
  <c r="AA393" i="45" s="1"/>
  <c r="BI394" i="45"/>
  <c r="AI72" i="45"/>
  <c r="N72" i="45"/>
  <c r="W72" i="45" s="1"/>
  <c r="AB72" i="45"/>
  <c r="O32" i="51" s="1"/>
  <c r="CF238" i="45"/>
  <c r="AI146" i="45"/>
  <c r="N146" i="45"/>
  <c r="AB146" i="45"/>
  <c r="AI62" i="45"/>
  <c r="N62" i="45"/>
  <c r="W62" i="45" s="1"/>
  <c r="CG62" i="45" s="1"/>
  <c r="AB62" i="45"/>
  <c r="AZ148" i="45"/>
  <c r="AZ410" i="45"/>
  <c r="AZ411" i="45"/>
  <c r="DA75" i="71"/>
  <c r="DF75" i="71" s="1"/>
  <c r="AA75" i="71"/>
  <c r="AN75" i="71" s="1"/>
  <c r="DD75" i="71"/>
  <c r="DC75" i="71"/>
  <c r="DH75" i="71" s="1"/>
  <c r="AI150" i="45"/>
  <c r="N150" i="45"/>
  <c r="AB150" i="45"/>
  <c r="EK224" i="75"/>
  <c r="EL224" i="75" s="1"/>
  <c r="BW224" i="75" s="1"/>
  <c r="U40" i="51"/>
  <c r="CF242" i="45"/>
  <c r="AI65" i="45"/>
  <c r="N65" i="45"/>
  <c r="W65" i="45" s="1"/>
  <c r="CG65" i="45" s="1"/>
  <c r="AB65" i="45"/>
  <c r="FP312" i="71"/>
  <c r="FO313" i="71"/>
  <c r="CF237" i="45"/>
  <c r="FH386" i="71"/>
  <c r="CO386" i="71" s="1"/>
  <c r="FG387" i="71"/>
  <c r="FH387" i="71" s="1"/>
  <c r="CO387" i="71" s="1"/>
  <c r="AI145" i="45"/>
  <c r="N145" i="45"/>
  <c r="AB145" i="45"/>
  <c r="DJ394" i="71"/>
  <c r="DL394" i="71" s="1"/>
  <c r="DM148" i="71"/>
  <c r="AE155" i="71"/>
  <c r="X155" i="71"/>
  <c r="H155" i="71"/>
  <c r="AH155" i="71" s="1"/>
  <c r="DJ398" i="71"/>
  <c r="DN398" i="71" s="1"/>
  <c r="U37" i="51"/>
  <c r="M407" i="45"/>
  <c r="F407" i="45"/>
  <c r="AJ407" i="45" s="1"/>
  <c r="AM407" i="45" s="1"/>
  <c r="GF116" i="71"/>
  <c r="FV116" i="71"/>
  <c r="BA407" i="45"/>
  <c r="EI223" i="71"/>
  <c r="EN223" i="71"/>
  <c r="FJ223" i="71" s="1"/>
  <c r="CP59" i="72"/>
  <c r="CO60" i="72"/>
  <c r="AM406" i="45"/>
  <c r="CF236" i="45"/>
  <c r="CF322" i="45"/>
  <c r="DO73" i="71"/>
  <c r="DM73" i="71"/>
  <c r="CF148" i="45"/>
  <c r="M241" i="45"/>
  <c r="E154" i="45"/>
  <c r="E70" i="45"/>
  <c r="E408" i="45"/>
  <c r="F241" i="45"/>
  <c r="DN153" i="71"/>
  <c r="AQ237" i="45"/>
  <c r="CF155" i="45"/>
  <c r="FW278" i="71"/>
  <c r="FB228" i="71"/>
  <c r="CF317" i="45"/>
  <c r="AJ149" i="45"/>
  <c r="AM149" i="45" s="1"/>
  <c r="DN72" i="71"/>
  <c r="AE400" i="71"/>
  <c r="X400" i="71"/>
  <c r="H400" i="71"/>
  <c r="AI59" i="45"/>
  <c r="AL59" i="45" s="1"/>
  <c r="AN59" i="45" s="1"/>
  <c r="AP59" i="45" s="1"/>
  <c r="N59" i="45"/>
  <c r="W59" i="45" s="1"/>
  <c r="CG59" i="45" s="1"/>
  <c r="AB59" i="45"/>
  <c r="AJ151" i="45"/>
  <c r="AM151" i="45" s="1"/>
  <c r="FP139" i="71"/>
  <c r="FO140" i="71"/>
  <c r="DN227" i="71"/>
  <c r="DO227" i="71"/>
  <c r="M153" i="45"/>
  <c r="FH139" i="71"/>
  <c r="CO139" i="71" s="1"/>
  <c r="FW116" i="71" s="1"/>
  <c r="FG140" i="71"/>
  <c r="DM235" i="71"/>
  <c r="FK209" i="71"/>
  <c r="AI406" i="45"/>
  <c r="AL406" i="45" s="1"/>
  <c r="N406" i="45"/>
  <c r="W406" i="45" s="1"/>
  <c r="AB406" i="45"/>
  <c r="V43" i="51" s="1"/>
  <c r="DO64" i="71"/>
  <c r="DM64" i="71"/>
  <c r="DN236" i="71"/>
  <c r="ED210" i="75"/>
  <c r="BZ210" i="75" s="1"/>
  <c r="EC211" i="75"/>
  <c r="DJ146" i="71"/>
  <c r="DM146" i="71" s="1"/>
  <c r="F71" i="72"/>
  <c r="BL71" i="72"/>
  <c r="BM71" i="72"/>
  <c r="BA327" i="45"/>
  <c r="BA328" i="45"/>
  <c r="DJ392" i="71"/>
  <c r="DM392" i="71" s="1"/>
  <c r="DJ150" i="71"/>
  <c r="DL150" i="71" s="1"/>
  <c r="BI75" i="71"/>
  <c r="AK75" i="71"/>
  <c r="BD75" i="71" s="1"/>
  <c r="F65" i="72"/>
  <c r="BL65" i="72"/>
  <c r="BO65" i="72" s="1"/>
  <c r="BM65" i="72"/>
  <c r="BP65" i="72" s="1"/>
  <c r="AZ403" i="45"/>
  <c r="AL231" i="45"/>
  <c r="AJ62" i="45"/>
  <c r="AM62" i="45" s="1"/>
  <c r="CF326" i="45"/>
  <c r="AX147" i="45"/>
  <c r="AJ403" i="45"/>
  <c r="AM403" i="45" s="1"/>
  <c r="AI404" i="45"/>
  <c r="N404" i="45"/>
  <c r="W404" i="45" s="1"/>
  <c r="AB404" i="45"/>
  <c r="V41" i="51" s="1"/>
  <c r="V234" i="45"/>
  <c r="V318" i="45"/>
  <c r="N23" i="51"/>
  <c r="N141" i="51"/>
  <c r="V147" i="45"/>
  <c r="CF63" i="45"/>
  <c r="DN233" i="71"/>
  <c r="FP223" i="71"/>
  <c r="FO224" i="71"/>
  <c r="FP224" i="71" s="1"/>
  <c r="AZ317" i="45"/>
  <c r="BA155" i="45"/>
  <c r="X76" i="71"/>
  <c r="AE76" i="71"/>
  <c r="H76" i="71"/>
  <c r="AH76" i="71" s="1"/>
  <c r="AI63" i="45"/>
  <c r="N63" i="45"/>
  <c r="W63" i="45" s="1"/>
  <c r="CG63" i="45" s="1"/>
  <c r="AB63" i="45"/>
  <c r="DO229" i="71"/>
  <c r="DM229" i="71"/>
  <c r="DN393" i="71"/>
  <c r="AZ327" i="45"/>
  <c r="AZ328" i="45"/>
  <c r="DM71" i="71"/>
  <c r="M69" i="45"/>
  <c r="F69" i="45"/>
  <c r="AJ69" i="45" s="1"/>
  <c r="DJ67" i="71"/>
  <c r="DL67" i="71" s="1"/>
  <c r="AZ322" i="45"/>
  <c r="AI410" i="45"/>
  <c r="N410" i="45"/>
  <c r="W410" i="45" s="1"/>
  <c r="AB410" i="45"/>
  <c r="V47" i="51" s="1"/>
  <c r="DJ149" i="71"/>
  <c r="DN149" i="71" s="1"/>
  <c r="AI397" i="45"/>
  <c r="AL397" i="45" s="1"/>
  <c r="AN397" i="45" s="1"/>
  <c r="AQ397" i="45" s="1"/>
  <c r="N397" i="45"/>
  <c r="W397" i="45" s="1"/>
  <c r="AB397" i="45"/>
  <c r="V34" i="51" s="1"/>
  <c r="ED209" i="75"/>
  <c r="BZ209" i="75" s="1"/>
  <c r="ED179" i="75"/>
  <c r="ED191" i="75"/>
  <c r="ED190" i="75"/>
  <c r="ED189" i="75"/>
  <c r="ED174" i="75"/>
  <c r="ED178" i="75"/>
  <c r="ED181" i="75"/>
  <c r="ED193" i="75"/>
  <c r="ED183" i="75"/>
  <c r="ED182" i="75"/>
  <c r="ED175" i="75"/>
  <c r="ED173" i="75"/>
  <c r="ED188" i="75"/>
  <c r="ED180" i="75"/>
  <c r="ED184" i="75"/>
  <c r="ED187" i="75"/>
  <c r="ED192" i="75"/>
  <c r="ED185" i="75"/>
  <c r="ED177" i="75"/>
  <c r="ED186" i="75"/>
  <c r="ED176" i="75"/>
  <c r="ED194" i="75"/>
  <c r="BZ194" i="75" s="1"/>
  <c r="ED195" i="75"/>
  <c r="BZ195" i="75" s="1"/>
  <c r="ED196" i="75"/>
  <c r="BZ196" i="75" s="1"/>
  <c r="ED197" i="75"/>
  <c r="BZ197" i="75" s="1"/>
  <c r="ED198" i="75"/>
  <c r="BZ198" i="75" s="1"/>
  <c r="ED199" i="75"/>
  <c r="BZ199" i="75" s="1"/>
  <c r="ED200" i="75"/>
  <c r="BZ200" i="75" s="1"/>
  <c r="ED201" i="75"/>
  <c r="BZ201" i="75" s="1"/>
  <c r="ED202" i="75"/>
  <c r="BZ202" i="75" s="1"/>
  <c r="ED203" i="75"/>
  <c r="BZ203" i="75" s="1"/>
  <c r="ED204" i="75"/>
  <c r="BZ204" i="75" s="1"/>
  <c r="ED205" i="75"/>
  <c r="BZ205" i="75" s="1"/>
  <c r="ED206" i="75"/>
  <c r="BZ206" i="75" s="1"/>
  <c r="ED207" i="75"/>
  <c r="BZ207" i="75" s="1"/>
  <c r="ED208" i="75"/>
  <c r="BZ208" i="75" s="1"/>
  <c r="DN64" i="71"/>
  <c r="N152" i="45"/>
  <c r="AI152" i="45"/>
  <c r="AB152" i="45"/>
  <c r="FF235" i="71" l="1"/>
  <c r="BL322" i="45"/>
  <c r="AL68" i="45"/>
  <c r="DN65" i="71"/>
  <c r="BP71" i="72"/>
  <c r="DN157" i="71"/>
  <c r="DN152" i="71"/>
  <c r="FN231" i="71"/>
  <c r="AM148" i="45"/>
  <c r="FB231" i="71"/>
  <c r="BO71" i="72"/>
  <c r="AL152" i="45"/>
  <c r="DM152" i="71"/>
  <c r="AL402" i="45"/>
  <c r="AN402" i="45" s="1"/>
  <c r="AP402" i="45" s="1"/>
  <c r="DO65" i="71"/>
  <c r="DL65" i="71"/>
  <c r="AL399" i="45"/>
  <c r="AN399" i="45" s="1"/>
  <c r="AP399" i="45" s="1"/>
  <c r="DM389" i="71"/>
  <c r="DL389" i="71"/>
  <c r="FB229" i="71"/>
  <c r="BP70" i="72"/>
  <c r="AL65" i="45"/>
  <c r="AN65" i="45" s="1"/>
  <c r="AP65" i="45" s="1"/>
  <c r="AL404" i="45"/>
  <c r="FG311" i="71"/>
  <c r="FH311" i="71" s="1"/>
  <c r="CO311" i="71" s="1"/>
  <c r="FB69" i="71"/>
  <c r="AL63" i="45"/>
  <c r="AL145" i="45"/>
  <c r="DM391" i="71"/>
  <c r="AL149" i="45"/>
  <c r="AN149" i="45" s="1"/>
  <c r="DN389" i="71"/>
  <c r="FN227" i="71"/>
  <c r="AZ407" i="45"/>
  <c r="AM63" i="45"/>
  <c r="FG225" i="71"/>
  <c r="FH225" i="71" s="1"/>
  <c r="CO225" i="71" s="1"/>
  <c r="FW194" i="71" s="1"/>
  <c r="BL318" i="45"/>
  <c r="BA235" i="45"/>
  <c r="FB143" i="71"/>
  <c r="BL317" i="45"/>
  <c r="BM317" i="45" s="1"/>
  <c r="BN317" i="45" s="1"/>
  <c r="X317" i="45" s="1"/>
  <c r="CH317" i="45" s="1"/>
  <c r="DM66" i="71"/>
  <c r="DL392" i="71"/>
  <c r="FN230" i="71"/>
  <c r="AL150" i="45"/>
  <c r="EX388" i="71"/>
  <c r="EY388" i="71" s="1"/>
  <c r="EZ388" i="71" s="1"/>
  <c r="CR388" i="71" s="1"/>
  <c r="GG366" i="71" s="1"/>
  <c r="FF69" i="71"/>
  <c r="BA319" i="45"/>
  <c r="AZ324" i="45"/>
  <c r="FF143" i="71"/>
  <c r="CS59" i="72"/>
  <c r="CS60" i="72" s="1"/>
  <c r="DN144" i="71"/>
  <c r="BO68" i="72"/>
  <c r="FN232" i="71"/>
  <c r="BL328" i="45"/>
  <c r="FB226" i="71"/>
  <c r="FC226" i="71" s="1"/>
  <c r="FD226" i="71" s="1"/>
  <c r="CN226" i="71" s="1"/>
  <c r="FV195" i="71" s="1"/>
  <c r="BO70" i="72"/>
  <c r="FN226" i="71"/>
  <c r="DL152" i="71"/>
  <c r="AL61" i="45"/>
  <c r="AN61" i="45" s="1"/>
  <c r="AP61" i="45" s="1"/>
  <c r="FB235" i="71"/>
  <c r="FN239" i="71"/>
  <c r="DL68" i="71"/>
  <c r="FN143" i="71"/>
  <c r="FB227" i="71"/>
  <c r="FN151" i="71"/>
  <c r="FN71" i="71"/>
  <c r="FF227" i="71"/>
  <c r="BL327" i="45"/>
  <c r="AP233" i="45"/>
  <c r="BL233" i="45" s="1"/>
  <c r="DL402" i="71"/>
  <c r="AQ59" i="45"/>
  <c r="BL59" i="45" s="1"/>
  <c r="AL62" i="45"/>
  <c r="AN62" i="45" s="1"/>
  <c r="AQ62" i="45" s="1"/>
  <c r="DN68" i="71"/>
  <c r="FF73" i="71"/>
  <c r="FF232" i="71"/>
  <c r="FB388" i="71"/>
  <c r="FC388" i="71" s="1"/>
  <c r="FD388" i="71" s="1"/>
  <c r="CN388" i="71" s="1"/>
  <c r="GF366" i="71" s="1"/>
  <c r="FF393" i="71"/>
  <c r="FF64" i="71"/>
  <c r="AZ402" i="45"/>
  <c r="AM150" i="45"/>
  <c r="AL403" i="45"/>
  <c r="DM68" i="71"/>
  <c r="FB64" i="71"/>
  <c r="AQ402" i="45"/>
  <c r="O144" i="51"/>
  <c r="CL150" i="45"/>
  <c r="H71" i="72"/>
  <c r="G71" i="72"/>
  <c r="AW71" i="72" s="1"/>
  <c r="M408" i="45"/>
  <c r="F408" i="45"/>
  <c r="AJ408" i="45" s="1"/>
  <c r="AM408" i="45" s="1"/>
  <c r="FN235" i="71"/>
  <c r="O71" i="72"/>
  <c r="W150" i="45"/>
  <c r="CG150" i="45" s="1"/>
  <c r="O22" i="51"/>
  <c r="CL62" i="45"/>
  <c r="F74" i="72"/>
  <c r="BM74" i="72"/>
  <c r="BP74" i="72" s="1"/>
  <c r="BL74" i="72"/>
  <c r="BO74" i="72" s="1"/>
  <c r="DL397" i="71"/>
  <c r="DO397" i="71"/>
  <c r="BL320" i="45"/>
  <c r="FN69" i="71"/>
  <c r="H68" i="72"/>
  <c r="G68" i="72"/>
  <c r="AW68" i="72" s="1"/>
  <c r="AL144" i="45"/>
  <c r="BA152" i="45"/>
  <c r="BA153" i="45"/>
  <c r="O28" i="51"/>
  <c r="CL68" i="45"/>
  <c r="AP230" i="45"/>
  <c r="BO66" i="72"/>
  <c r="AL148" i="45"/>
  <c r="BL237" i="45"/>
  <c r="O21" i="51"/>
  <c r="CA47" i="45"/>
  <c r="CL61" i="45"/>
  <c r="GF364" i="71"/>
  <c r="DN147" i="71"/>
  <c r="DO147" i="71"/>
  <c r="DM147" i="71"/>
  <c r="FK210" i="71"/>
  <c r="O19" i="51"/>
  <c r="CA45" i="45"/>
  <c r="CL59" i="45"/>
  <c r="M70" i="45"/>
  <c r="F70" i="45"/>
  <c r="AJ70" i="45" s="1"/>
  <c r="AM70" i="45" s="1"/>
  <c r="AM157" i="45"/>
  <c r="FN73" i="71"/>
  <c r="FF72" i="71"/>
  <c r="FB72" i="71"/>
  <c r="FN72" i="71"/>
  <c r="X252" i="45"/>
  <c r="DO74" i="71"/>
  <c r="DM74" i="71"/>
  <c r="FO225" i="71"/>
  <c r="FP225" i="71" s="1"/>
  <c r="DM236" i="71"/>
  <c r="DO236" i="71"/>
  <c r="H66" i="72"/>
  <c r="G66" i="72"/>
  <c r="AW66" i="72" s="1"/>
  <c r="AL67" i="45"/>
  <c r="FD312" i="71"/>
  <c r="CN312" i="71" s="1"/>
  <c r="FC313" i="71"/>
  <c r="FB73" i="71"/>
  <c r="DO70" i="71"/>
  <c r="DM70" i="71"/>
  <c r="BS201" i="71"/>
  <c r="CA198" i="75"/>
  <c r="ED211" i="75"/>
  <c r="BZ211" i="75" s="1"/>
  <c r="EC212" i="75"/>
  <c r="AM404" i="45"/>
  <c r="M154" i="45"/>
  <c r="AM152" i="45"/>
  <c r="DO398" i="71"/>
  <c r="DM398" i="71"/>
  <c r="O25" i="51"/>
  <c r="CL65" i="45"/>
  <c r="BO72" i="72"/>
  <c r="O26" i="51"/>
  <c r="CL66" i="45"/>
  <c r="AL157" i="45"/>
  <c r="AN68" i="45"/>
  <c r="AQ68" i="45" s="1"/>
  <c r="DO149" i="71"/>
  <c r="DM149" i="71"/>
  <c r="FP313" i="71"/>
  <c r="FO314" i="71"/>
  <c r="AN236" i="45"/>
  <c r="AQ236" i="45" s="1"/>
  <c r="BS200" i="71"/>
  <c r="CA197" i="75"/>
  <c r="AL411" i="45"/>
  <c r="AN411" i="45" s="1"/>
  <c r="AP411" i="45" s="1"/>
  <c r="BA147" i="45"/>
  <c r="BA148" i="45"/>
  <c r="EX179" i="75"/>
  <c r="BS213" i="71"/>
  <c r="CA210" i="75"/>
  <c r="DL398" i="71"/>
  <c r="DO394" i="71"/>
  <c r="DM394" i="71"/>
  <c r="CL146" i="45"/>
  <c r="O140" i="51"/>
  <c r="DH237" i="71"/>
  <c r="DH238" i="71"/>
  <c r="AQ240" i="45"/>
  <c r="DO66" i="71"/>
  <c r="DN66" i="71"/>
  <c r="CT235" i="75"/>
  <c r="CW235" i="75"/>
  <c r="DO153" i="71"/>
  <c r="DM153" i="71"/>
  <c r="DN394" i="71"/>
  <c r="BP72" i="72"/>
  <c r="AP235" i="45"/>
  <c r="AL66" i="45"/>
  <c r="AN66" i="45" s="1"/>
  <c r="AP66" i="45" s="1"/>
  <c r="O77" i="72"/>
  <c r="W156" i="45"/>
  <c r="AL398" i="45"/>
  <c r="BP69" i="72"/>
  <c r="DN391" i="71"/>
  <c r="DO391" i="71"/>
  <c r="BA240" i="45"/>
  <c r="AL400" i="45"/>
  <c r="AN400" i="45" s="1"/>
  <c r="FN148" i="71"/>
  <c r="FB148" i="71"/>
  <c r="FF148" i="71"/>
  <c r="FB152" i="71"/>
  <c r="FN152" i="71"/>
  <c r="FF152" i="71"/>
  <c r="DN70" i="71"/>
  <c r="O139" i="51"/>
  <c r="CA131" i="45"/>
  <c r="CL145" i="45"/>
  <c r="W146" i="45"/>
  <c r="CG146" i="45" s="1"/>
  <c r="O67" i="72"/>
  <c r="CT237" i="71"/>
  <c r="CK237" i="71"/>
  <c r="CD224" i="75"/>
  <c r="ET193" i="75"/>
  <c r="O20" i="51"/>
  <c r="CA46" i="45"/>
  <c r="CL60" i="45"/>
  <c r="CH316" i="45"/>
  <c r="EN226" i="71"/>
  <c r="FJ226" i="71" s="1"/>
  <c r="EI226" i="71"/>
  <c r="H72" i="72"/>
  <c r="G72" i="72"/>
  <c r="AW72" i="72" s="1"/>
  <c r="DM397" i="71"/>
  <c r="BO69" i="72"/>
  <c r="EK225" i="75"/>
  <c r="CF323" i="45"/>
  <c r="FF239" i="71"/>
  <c r="O65" i="72"/>
  <c r="W144" i="45"/>
  <c r="CG144" i="45" s="1"/>
  <c r="BP66" i="72"/>
  <c r="O146" i="51"/>
  <c r="CL152" i="45"/>
  <c r="BS211" i="71"/>
  <c r="EX177" i="75"/>
  <c r="CA208" i="75"/>
  <c r="EX176" i="75"/>
  <c r="BS210" i="71"/>
  <c r="CA207" i="75"/>
  <c r="BS198" i="71"/>
  <c r="CA195" i="75"/>
  <c r="O23" i="51"/>
  <c r="CL63" i="45"/>
  <c r="DO150" i="71"/>
  <c r="DM150" i="71"/>
  <c r="DB400" i="71"/>
  <c r="DD400" i="71"/>
  <c r="AA400" i="71"/>
  <c r="AN400" i="71" s="1"/>
  <c r="DC400" i="71"/>
  <c r="DA400" i="71"/>
  <c r="AH400" i="71"/>
  <c r="CM400" i="71" s="1"/>
  <c r="CT400" i="71" s="1"/>
  <c r="AN406" i="45"/>
  <c r="AQ406" i="45" s="1"/>
  <c r="O66" i="72"/>
  <c r="W145" i="45"/>
  <c r="CG145" i="45" s="1"/>
  <c r="AL146" i="45"/>
  <c r="AN146" i="45" s="1"/>
  <c r="AQ146" i="45" s="1"/>
  <c r="E155" i="45"/>
  <c r="M242" i="45"/>
  <c r="E409" i="45"/>
  <c r="E71" i="45"/>
  <c r="F242" i="45"/>
  <c r="O137" i="51"/>
  <c r="CA129" i="45"/>
  <c r="CL143" i="45"/>
  <c r="FB232" i="71"/>
  <c r="U43" i="51"/>
  <c r="DJ154" i="71"/>
  <c r="DL154" i="71" s="1"/>
  <c r="AQ239" i="45"/>
  <c r="BL239" i="45" s="1"/>
  <c r="CL149" i="45"/>
  <c r="O143" i="51"/>
  <c r="BN395" i="45"/>
  <c r="X395" i="45" s="1"/>
  <c r="BM419" i="45"/>
  <c r="BM396" i="45"/>
  <c r="BN396" i="45" s="1"/>
  <c r="X396" i="45" s="1"/>
  <c r="AN232" i="45"/>
  <c r="AQ232" i="45" s="1"/>
  <c r="DO402" i="71"/>
  <c r="DM402" i="71"/>
  <c r="H69" i="72"/>
  <c r="G69" i="72"/>
  <c r="AW69" i="72" s="1"/>
  <c r="FN395" i="71"/>
  <c r="EX395" i="71"/>
  <c r="FB395" i="71"/>
  <c r="FF395" i="71"/>
  <c r="FJ395" i="71"/>
  <c r="U391" i="51"/>
  <c r="GG365" i="71"/>
  <c r="FF151" i="71"/>
  <c r="AL405" i="45"/>
  <c r="AN405" i="45" s="1"/>
  <c r="CF239" i="45"/>
  <c r="BP73" i="72"/>
  <c r="DN74" i="71"/>
  <c r="AZ319" i="45"/>
  <c r="H64" i="72"/>
  <c r="BV64" i="72" s="1"/>
  <c r="G64" i="72"/>
  <c r="AW64" i="72" s="1"/>
  <c r="AZ64" i="72" s="1"/>
  <c r="AI153" i="45"/>
  <c r="AL153" i="45" s="1"/>
  <c r="N153" i="45"/>
  <c r="AB153" i="45"/>
  <c r="O27" i="51"/>
  <c r="CL67" i="45"/>
  <c r="O73" i="72"/>
  <c r="W152" i="45"/>
  <c r="CG152" i="45" s="1"/>
  <c r="EX178" i="75"/>
  <c r="BS212" i="71"/>
  <c r="BQ212" i="71" s="1"/>
  <c r="CA209" i="75"/>
  <c r="DN67" i="71"/>
  <c r="DO67" i="71"/>
  <c r="CF147" i="45"/>
  <c r="AJ153" i="45"/>
  <c r="AM153" i="45" s="1"/>
  <c r="BI400" i="71"/>
  <c r="AK400" i="71"/>
  <c r="BD400" i="71" s="1"/>
  <c r="CP60" i="72"/>
  <c r="CO61" i="72"/>
  <c r="DB155" i="71"/>
  <c r="AA155" i="71"/>
  <c r="AN155" i="71" s="1"/>
  <c r="CX155" i="71"/>
  <c r="DD155" i="71"/>
  <c r="DC155" i="71"/>
  <c r="CM155" i="71"/>
  <c r="DA155" i="71"/>
  <c r="AN145" i="45"/>
  <c r="AQ145" i="45" s="1"/>
  <c r="AN244" i="45"/>
  <c r="AQ244" i="45" s="1"/>
  <c r="O64" i="72"/>
  <c r="BI64" i="72" s="1"/>
  <c r="BJ64" i="72" s="1"/>
  <c r="W143" i="45"/>
  <c r="CG143" i="45" s="1"/>
  <c r="AL60" i="45"/>
  <c r="AN60" i="45" s="1"/>
  <c r="AQ61" i="45"/>
  <c r="BL61" i="45" s="1"/>
  <c r="BA323" i="45"/>
  <c r="BL323" i="45" s="1"/>
  <c r="BA324" i="45"/>
  <c r="CJ60" i="72"/>
  <c r="CI61" i="72"/>
  <c r="AD394" i="45"/>
  <c r="W31" i="51" s="1"/>
  <c r="CV235" i="75"/>
  <c r="DN78" i="71"/>
  <c r="DO78" i="71"/>
  <c r="DM78" i="71"/>
  <c r="U390" i="51"/>
  <c r="GG364" i="71"/>
  <c r="FB151" i="71"/>
  <c r="FB145" i="71"/>
  <c r="FN145" i="71"/>
  <c r="FF145" i="71"/>
  <c r="FD62" i="71"/>
  <c r="CN62" i="71" s="1"/>
  <c r="FC63" i="71"/>
  <c r="FD63" i="71" s="1"/>
  <c r="CN63" i="71" s="1"/>
  <c r="BO73" i="72"/>
  <c r="EX393" i="71"/>
  <c r="FJ393" i="71"/>
  <c r="FN393" i="71"/>
  <c r="FB393" i="71"/>
  <c r="FF229" i="71"/>
  <c r="BJ394" i="45"/>
  <c r="Z394" i="45" s="1"/>
  <c r="AA394" i="45" s="1"/>
  <c r="BI395" i="45"/>
  <c r="DJ399" i="71"/>
  <c r="DL399" i="71" s="1"/>
  <c r="O69" i="72"/>
  <c r="W148" i="45"/>
  <c r="CG148" i="45" s="1"/>
  <c r="BS203" i="71"/>
  <c r="CA200" i="75"/>
  <c r="FH140" i="71"/>
  <c r="CO140" i="71" s="1"/>
  <c r="FW117" i="71" s="1"/>
  <c r="FG141" i="71"/>
  <c r="DN392" i="71"/>
  <c r="DO392" i="71"/>
  <c r="FN64" i="71"/>
  <c r="AI407" i="45"/>
  <c r="AL407" i="45" s="1"/>
  <c r="N407" i="45"/>
  <c r="AB407" i="45"/>
  <c r="V44" i="51" s="1"/>
  <c r="AK155" i="71"/>
  <c r="BD155" i="71" s="1"/>
  <c r="BI155" i="71"/>
  <c r="DJ75" i="71"/>
  <c r="FD141" i="71"/>
  <c r="CN141" i="71" s="1"/>
  <c r="FC142" i="71"/>
  <c r="FD142" i="71" s="1"/>
  <c r="CN142" i="71" s="1"/>
  <c r="DF237" i="71"/>
  <c r="DF238" i="71"/>
  <c r="FP62" i="71"/>
  <c r="FO63" i="71"/>
  <c r="FP63" i="71" s="1"/>
  <c r="AP143" i="45"/>
  <c r="AN238" i="45"/>
  <c r="AQ238" i="45" s="1"/>
  <c r="FJ396" i="71"/>
  <c r="EX396" i="71"/>
  <c r="FB396" i="71"/>
  <c r="FF396" i="71"/>
  <c r="FN396" i="71"/>
  <c r="GL124" i="71"/>
  <c r="CT154" i="71"/>
  <c r="GJ124" i="71" s="1"/>
  <c r="FF71" i="71"/>
  <c r="AQ59" i="72"/>
  <c r="AQ129" i="72" s="1"/>
  <c r="AF59" i="72"/>
  <c r="O70" i="72"/>
  <c r="W149" i="45"/>
  <c r="CG149" i="45" s="1"/>
  <c r="CU235" i="75"/>
  <c r="FV194" i="71"/>
  <c r="O141" i="51"/>
  <c r="CL147" i="45"/>
  <c r="O145" i="51"/>
  <c r="CL151" i="45"/>
  <c r="FB233" i="71"/>
  <c r="FF233" i="71"/>
  <c r="FN233" i="71"/>
  <c r="GF40" i="71"/>
  <c r="GM33" i="71"/>
  <c r="CF152" i="45"/>
  <c r="H73" i="72"/>
  <c r="G73" i="72"/>
  <c r="AW73" i="72" s="1"/>
  <c r="FF230" i="71"/>
  <c r="FJ388" i="71"/>
  <c r="FK388" i="71" s="1"/>
  <c r="FN229" i="71"/>
  <c r="AI241" i="45"/>
  <c r="AL241" i="45" s="1"/>
  <c r="AB241" i="45"/>
  <c r="CL241" i="45" s="1"/>
  <c r="E75" i="72"/>
  <c r="N241" i="45"/>
  <c r="W241" i="45" s="1"/>
  <c r="CG241" i="45" s="1"/>
  <c r="F154" i="45"/>
  <c r="AJ154" i="45" s="1"/>
  <c r="H65" i="72"/>
  <c r="G65" i="72"/>
  <c r="BS199" i="71"/>
  <c r="CA196" i="75"/>
  <c r="BS197" i="71"/>
  <c r="BQ197" i="71" s="1"/>
  <c r="CA194" i="75"/>
  <c r="BS194" i="75"/>
  <c r="AP397" i="45"/>
  <c r="DB76" i="71"/>
  <c r="AA76" i="71"/>
  <c r="AN76" i="71" s="1"/>
  <c r="DA76" i="71"/>
  <c r="DC76" i="71"/>
  <c r="CM76" i="71"/>
  <c r="CT76" i="71" s="1"/>
  <c r="DD76" i="71"/>
  <c r="GF117" i="71"/>
  <c r="FV117" i="71"/>
  <c r="DN150" i="71"/>
  <c r="BP78" i="72"/>
  <c r="DM67" i="71"/>
  <c r="BP67" i="72"/>
  <c r="FB71" i="71"/>
  <c r="BN139" i="45"/>
  <c r="X139" i="45" s="1"/>
  <c r="BM140" i="45"/>
  <c r="U38" i="51"/>
  <c r="O68" i="72"/>
  <c r="W147" i="45"/>
  <c r="CG147" i="45" s="1"/>
  <c r="O72" i="72"/>
  <c r="W151" i="45"/>
  <c r="CG151" i="45" s="1"/>
  <c r="DM144" i="71"/>
  <c r="DO144" i="71"/>
  <c r="O24" i="51"/>
  <c r="CL64" i="45"/>
  <c r="BN55" i="45"/>
  <c r="X55" i="45" s="1"/>
  <c r="BM56" i="45"/>
  <c r="FB230" i="71"/>
  <c r="FN388" i="71"/>
  <c r="FO388" i="71" s="1"/>
  <c r="FP388" i="71" s="1"/>
  <c r="BS204" i="71"/>
  <c r="CA201" i="75"/>
  <c r="FC64" i="71"/>
  <c r="FD64" i="71" s="1"/>
  <c r="CN64" i="71" s="1"/>
  <c r="BS202" i="71"/>
  <c r="CA199" i="75"/>
  <c r="DL146" i="71"/>
  <c r="DO146" i="71"/>
  <c r="DN146" i="71"/>
  <c r="EX175" i="75"/>
  <c r="BS209" i="71"/>
  <c r="CA206" i="75"/>
  <c r="EX174" i="75"/>
  <c r="BS208" i="71"/>
  <c r="CA205" i="75"/>
  <c r="BS207" i="71"/>
  <c r="EX173" i="75"/>
  <c r="CA204" i="75"/>
  <c r="AJ424" i="45"/>
  <c r="AM69" i="45"/>
  <c r="AM424" i="45" s="1"/>
  <c r="EX172" i="75"/>
  <c r="BS206" i="71"/>
  <c r="CA203" i="75"/>
  <c r="AI69" i="45"/>
  <c r="AB69" i="45"/>
  <c r="N69" i="45"/>
  <c r="W69" i="45" s="1"/>
  <c r="CF318" i="45"/>
  <c r="AN231" i="45"/>
  <c r="AQ231" i="45" s="1"/>
  <c r="FN65" i="71"/>
  <c r="FB65" i="71"/>
  <c r="FF65" i="71"/>
  <c r="BR395" i="45"/>
  <c r="Y395" i="45" s="1"/>
  <c r="BQ419" i="45"/>
  <c r="BQ396" i="45"/>
  <c r="BR396" i="45" s="1"/>
  <c r="Y396" i="45" s="1"/>
  <c r="DG237" i="71"/>
  <c r="DG238" i="71"/>
  <c r="AP234" i="45"/>
  <c r="BO78" i="72"/>
  <c r="H67" i="72"/>
  <c r="G67" i="72"/>
  <c r="AW67" i="72" s="1"/>
  <c r="AZ67" i="72" s="1"/>
  <c r="O171" i="51"/>
  <c r="AL147" i="45"/>
  <c r="AN147" i="45" s="1"/>
  <c r="AQ147" i="45" s="1"/>
  <c r="AL151" i="45"/>
  <c r="AN151" i="45" s="1"/>
  <c r="AP151" i="45" s="1"/>
  <c r="FF234" i="71"/>
  <c r="FB234" i="71"/>
  <c r="FN234" i="71"/>
  <c r="DO390" i="71"/>
  <c r="DN390" i="71"/>
  <c r="DM390" i="71"/>
  <c r="N90" i="51"/>
  <c r="AL401" i="45"/>
  <c r="AN401" i="45" s="1"/>
  <c r="FF388" i="71"/>
  <c r="FG388" i="71" s="1"/>
  <c r="FH388" i="71" s="1"/>
  <c r="CO388" i="71" s="1"/>
  <c r="BS205" i="71"/>
  <c r="EX171" i="75"/>
  <c r="CA202" i="75"/>
  <c r="DL149" i="71"/>
  <c r="AK76" i="71"/>
  <c r="BD76" i="71" s="1"/>
  <c r="BI76" i="71"/>
  <c r="CF234" i="45"/>
  <c r="FP140" i="71"/>
  <c r="FO141" i="71"/>
  <c r="AJ241" i="45"/>
  <c r="AM241" i="45" s="1"/>
  <c r="EU193" i="75"/>
  <c r="BX227" i="71"/>
  <c r="AL73" i="45"/>
  <c r="H70" i="72"/>
  <c r="G70" i="72"/>
  <c r="AW70" i="72" s="1"/>
  <c r="FB239" i="71"/>
  <c r="H77" i="72"/>
  <c r="G77" i="72"/>
  <c r="AW77" i="72" s="1"/>
  <c r="CU234" i="75"/>
  <c r="CW234" i="75"/>
  <c r="AN403" i="45"/>
  <c r="AP403" i="45" s="1"/>
  <c r="FH62" i="71"/>
  <c r="CO62" i="71" s="1"/>
  <c r="FG63" i="71"/>
  <c r="FH63" i="71" s="1"/>
  <c r="CO63" i="71" s="1"/>
  <c r="EG225" i="75"/>
  <c r="BP68" i="72"/>
  <c r="O138" i="51"/>
  <c r="CA130" i="45"/>
  <c r="CL144" i="45"/>
  <c r="CV234" i="75"/>
  <c r="DL70" i="71"/>
  <c r="GF365" i="71"/>
  <c r="AN144" i="45"/>
  <c r="AP144" i="45" s="1"/>
  <c r="FW279" i="71"/>
  <c r="DL147" i="71"/>
  <c r="AL64" i="45"/>
  <c r="O142" i="51"/>
  <c r="CL148" i="45"/>
  <c r="DO157" i="71"/>
  <c r="DM157" i="71"/>
  <c r="AN148" i="45" l="1"/>
  <c r="AQ148" i="45" s="1"/>
  <c r="FN68" i="71"/>
  <c r="FF68" i="71"/>
  <c r="FB68" i="71"/>
  <c r="AN404" i="45"/>
  <c r="AQ404" i="45" s="1"/>
  <c r="BL324" i="45"/>
  <c r="FG312" i="71"/>
  <c r="FB389" i="71"/>
  <c r="CT59" i="72"/>
  <c r="AP59" i="72" s="1"/>
  <c r="AP129" i="72" s="1"/>
  <c r="FJ402" i="71"/>
  <c r="BV70" i="72"/>
  <c r="FN389" i="71"/>
  <c r="FO389" i="71" s="1"/>
  <c r="FP389" i="71" s="1"/>
  <c r="AP149" i="45"/>
  <c r="AQ149" i="45"/>
  <c r="BV72" i="72"/>
  <c r="FF389" i="71"/>
  <c r="FG389" i="71" s="1"/>
  <c r="FH389" i="71" s="1"/>
  <c r="CO389" i="71" s="1"/>
  <c r="AN63" i="45"/>
  <c r="AQ63" i="45" s="1"/>
  <c r="AQ399" i="45"/>
  <c r="BL399" i="45" s="1"/>
  <c r="BI70" i="72"/>
  <c r="BJ70" i="72" s="1"/>
  <c r="BM318" i="45"/>
  <c r="BN318" i="45" s="1"/>
  <c r="X318" i="45" s="1"/>
  <c r="CH318" i="45" s="1"/>
  <c r="EX389" i="71"/>
  <c r="EY389" i="71" s="1"/>
  <c r="EZ389" i="71" s="1"/>
  <c r="CR389" i="71" s="1"/>
  <c r="BI72" i="72"/>
  <c r="BJ72" i="72" s="1"/>
  <c r="BV67" i="72"/>
  <c r="BV65" i="72"/>
  <c r="FN153" i="71"/>
  <c r="FJ389" i="71"/>
  <c r="FK389" i="71" s="1"/>
  <c r="FG226" i="71"/>
  <c r="FH226" i="71" s="1"/>
  <c r="CO226" i="71" s="1"/>
  <c r="FW195" i="71" s="1"/>
  <c r="AQ411" i="45"/>
  <c r="BL411" i="45" s="1"/>
  <c r="BH402" i="45"/>
  <c r="AQ65" i="45"/>
  <c r="BL65" i="45" s="1"/>
  <c r="BL319" i="45"/>
  <c r="BV69" i="72"/>
  <c r="AM154" i="45"/>
  <c r="FF150" i="71"/>
  <c r="AZ69" i="72"/>
  <c r="FN66" i="71"/>
  <c r="FB150" i="71"/>
  <c r="EX392" i="71"/>
  <c r="BI68" i="72"/>
  <c r="BJ68" i="72" s="1"/>
  <c r="FJ391" i="71"/>
  <c r="FC227" i="71"/>
  <c r="FN150" i="71"/>
  <c r="FB78" i="71"/>
  <c r="BI66" i="72"/>
  <c r="BJ66" i="72" s="1"/>
  <c r="U392" i="51"/>
  <c r="BV73" i="72"/>
  <c r="EX402" i="71"/>
  <c r="FN67" i="71"/>
  <c r="AN150" i="45"/>
  <c r="AP150" i="45" s="1"/>
  <c r="FF153" i="71"/>
  <c r="AZ73" i="72"/>
  <c r="FC65" i="71"/>
  <c r="FD65" i="71" s="1"/>
  <c r="CN65" i="71" s="1"/>
  <c r="FN144" i="71"/>
  <c r="AP232" i="45"/>
  <c r="EF234" i="75"/>
  <c r="FN390" i="71"/>
  <c r="FC389" i="71"/>
  <c r="FD389" i="71" s="1"/>
  <c r="CN389" i="71" s="1"/>
  <c r="GF367" i="71" s="1"/>
  <c r="AP62" i="45"/>
  <c r="BL62" i="45" s="1"/>
  <c r="AP404" i="45"/>
  <c r="BL404" i="45" s="1"/>
  <c r="AZ72" i="72"/>
  <c r="FN394" i="71"/>
  <c r="FB153" i="71"/>
  <c r="FF236" i="71"/>
  <c r="EJ234" i="75"/>
  <c r="FF144" i="71"/>
  <c r="FF391" i="71"/>
  <c r="FF157" i="71"/>
  <c r="FF390" i="71"/>
  <c r="FO64" i="71"/>
  <c r="FP64" i="71" s="1"/>
  <c r="AP244" i="45"/>
  <c r="BL244" i="45" s="1"/>
  <c r="FB391" i="71"/>
  <c r="FB74" i="71"/>
  <c r="FN391" i="71"/>
  <c r="FB392" i="71"/>
  <c r="BL240" i="45"/>
  <c r="AV65" i="72"/>
  <c r="Q65" i="72"/>
  <c r="AD65" i="72" s="1"/>
  <c r="AI65" i="72" s="1"/>
  <c r="DN75" i="71"/>
  <c r="DO75" i="71"/>
  <c r="DM75" i="71"/>
  <c r="DH400" i="71"/>
  <c r="DH401" i="71"/>
  <c r="DF76" i="71"/>
  <c r="L32" i="77"/>
  <c r="DF77" i="71"/>
  <c r="FB144" i="71"/>
  <c r="FF392" i="71"/>
  <c r="M71" i="45"/>
  <c r="F71" i="45"/>
  <c r="AJ71" i="45" s="1"/>
  <c r="BI78" i="72"/>
  <c r="BJ78" i="72" s="1"/>
  <c r="EX391" i="71"/>
  <c r="CT60" i="72"/>
  <c r="AP60" i="72" s="1"/>
  <c r="AP130" i="72" s="1"/>
  <c r="CS61" i="72"/>
  <c r="FB236" i="71"/>
  <c r="EB234" i="75"/>
  <c r="AP231" i="45"/>
  <c r="AP60" i="45"/>
  <c r="AQ60" i="45"/>
  <c r="O147" i="51"/>
  <c r="CL153" i="45"/>
  <c r="AV69" i="72"/>
  <c r="Q69" i="72"/>
  <c r="AD69" i="72" s="1"/>
  <c r="AI69" i="72" s="1"/>
  <c r="M409" i="45"/>
  <c r="F409" i="45"/>
  <c r="AJ409" i="45" s="1"/>
  <c r="AN152" i="45"/>
  <c r="AP152" i="45" s="1"/>
  <c r="FN236" i="71"/>
  <c r="AI408" i="45"/>
  <c r="AL408" i="45" s="1"/>
  <c r="N408" i="45"/>
  <c r="W408" i="45" s="1"/>
  <c r="AB408" i="45"/>
  <c r="V45" i="51" s="1"/>
  <c r="FB157" i="71"/>
  <c r="N91" i="51"/>
  <c r="DH76" i="71"/>
  <c r="L34" i="77"/>
  <c r="DH77" i="71"/>
  <c r="FH141" i="71"/>
  <c r="CO141" i="71" s="1"/>
  <c r="FW118" i="71" s="1"/>
  <c r="FG142" i="71"/>
  <c r="AI242" i="45"/>
  <c r="E76" i="72"/>
  <c r="AB242" i="45"/>
  <c r="CL242" i="45" s="1"/>
  <c r="N242" i="45"/>
  <c r="W242" i="45" s="1"/>
  <c r="CG242" i="45" s="1"/>
  <c r="F155" i="45"/>
  <c r="AJ155" i="45" s="1"/>
  <c r="BL234" i="45"/>
  <c r="BQ207" i="71"/>
  <c r="DS207" i="71"/>
  <c r="EX207" i="71" s="1"/>
  <c r="FB146" i="71"/>
  <c r="FF146" i="71"/>
  <c r="FN146" i="71"/>
  <c r="DG76" i="71"/>
  <c r="L33" i="77"/>
  <c r="DG77" i="71"/>
  <c r="AV73" i="72"/>
  <c r="Q73" i="72"/>
  <c r="AD73" i="72" s="1"/>
  <c r="AI73" i="72" s="1"/>
  <c r="AP238" i="45"/>
  <c r="FC143" i="71"/>
  <c r="FD143" i="71" s="1"/>
  <c r="CN143" i="71" s="1"/>
  <c r="DG155" i="71"/>
  <c r="V33" i="77"/>
  <c r="DG156" i="71"/>
  <c r="O74" i="72"/>
  <c r="BI74" i="72" s="1"/>
  <c r="BJ74" i="72" s="1"/>
  <c r="W153" i="45"/>
  <c r="CG153" i="45" s="1"/>
  <c r="AP405" i="45"/>
  <c r="AQ405" i="45"/>
  <c r="DG400" i="71"/>
  <c r="DG401" i="71"/>
  <c r="EL225" i="75"/>
  <c r="BW225" i="75" s="1"/>
  <c r="EK226" i="75"/>
  <c r="BL235" i="45"/>
  <c r="AP236" i="45"/>
  <c r="FF66" i="71"/>
  <c r="AI70" i="45"/>
  <c r="AL70" i="45" s="1"/>
  <c r="AN70" i="45" s="1"/>
  <c r="N70" i="45"/>
  <c r="W70" i="45" s="1"/>
  <c r="CG70" i="45" s="1"/>
  <c r="AB70" i="45"/>
  <c r="FN157" i="71"/>
  <c r="DS205" i="71"/>
  <c r="EX205" i="71" s="1"/>
  <c r="BQ205" i="71"/>
  <c r="AZ70" i="72"/>
  <c r="FP141" i="71"/>
  <c r="FO142" i="71"/>
  <c r="BL143" i="45"/>
  <c r="CP61" i="72"/>
  <c r="CO62" i="72"/>
  <c r="AN153" i="45"/>
  <c r="AP153" i="45" s="1"/>
  <c r="DN154" i="71"/>
  <c r="DO154" i="71"/>
  <c r="DM154" i="71"/>
  <c r="M155" i="45"/>
  <c r="BQ213" i="71"/>
  <c r="DS213" i="71"/>
  <c r="EX213" i="71" s="1"/>
  <c r="AP68" i="45"/>
  <c r="FB66" i="71"/>
  <c r="BL230" i="45"/>
  <c r="BM230" i="45" s="1"/>
  <c r="BN230" i="45" s="1"/>
  <c r="X230" i="45" s="1"/>
  <c r="FG64" i="71"/>
  <c r="FH64" i="71" s="1"/>
  <c r="CO64" i="71" s="1"/>
  <c r="GM36" i="71" s="1"/>
  <c r="FJ394" i="71"/>
  <c r="AN64" i="45"/>
  <c r="AQ64" i="45" s="1"/>
  <c r="BV78" i="72"/>
  <c r="AP147" i="45"/>
  <c r="FJ390" i="71"/>
  <c r="BH397" i="45"/>
  <c r="BL397" i="45"/>
  <c r="BM397" i="45" s="1"/>
  <c r="BN397" i="45" s="1"/>
  <c r="X397" i="45" s="1"/>
  <c r="BP397" i="45"/>
  <c r="BQ397" i="45" s="1"/>
  <c r="BR397" i="45" s="1"/>
  <c r="Y397" i="45" s="1"/>
  <c r="AI154" i="45"/>
  <c r="AL154" i="45" s="1"/>
  <c r="N154" i="45"/>
  <c r="AB154" i="45"/>
  <c r="DS203" i="71"/>
  <c r="EX203" i="71" s="1"/>
  <c r="BQ203" i="71"/>
  <c r="CJ61" i="72"/>
  <c r="CI62" i="72"/>
  <c r="AP146" i="45"/>
  <c r="DS212" i="71"/>
  <c r="EX212" i="71" s="1"/>
  <c r="DS211" i="71"/>
  <c r="EX211" i="71" s="1"/>
  <c r="BQ211" i="71"/>
  <c r="AP400" i="45"/>
  <c r="AQ400" i="45"/>
  <c r="FP314" i="71"/>
  <c r="FO315" i="71"/>
  <c r="FD313" i="71"/>
  <c r="CN313" i="71" s="1"/>
  <c r="FC314" i="71"/>
  <c r="FF74" i="71"/>
  <c r="AZ68" i="72"/>
  <c r="AQ151" i="45"/>
  <c r="BL151" i="45" s="1"/>
  <c r="FF67" i="71"/>
  <c r="FF394" i="71"/>
  <c r="AV70" i="72"/>
  <c r="Q70" i="72"/>
  <c r="AD70" i="72" s="1"/>
  <c r="AI70" i="72" s="1"/>
  <c r="AP401" i="45"/>
  <c r="AQ401" i="45"/>
  <c r="W419" i="45"/>
  <c r="CG69" i="45"/>
  <c r="DS208" i="71"/>
  <c r="EX208" i="71" s="1"/>
  <c r="BQ208" i="71"/>
  <c r="BQ202" i="71"/>
  <c r="DS202" i="71"/>
  <c r="EX202" i="71" s="1"/>
  <c r="AQ144" i="45"/>
  <c r="BL144" i="45" s="1"/>
  <c r="EH225" i="75"/>
  <c r="BV225" i="75" s="1"/>
  <c r="EG226" i="75"/>
  <c r="AB419" i="45"/>
  <c r="O29" i="51"/>
  <c r="CL69" i="45"/>
  <c r="EX390" i="71"/>
  <c r="BN140" i="45"/>
  <c r="X140" i="45" s="1"/>
  <c r="BM141" i="45"/>
  <c r="W407" i="45"/>
  <c r="O418" i="45"/>
  <c r="AF60" i="72"/>
  <c r="AQ60" i="72"/>
  <c r="AQ130" i="72" s="1"/>
  <c r="AN157" i="45"/>
  <c r="AQ157" i="45" s="1"/>
  <c r="ED212" i="75"/>
  <c r="BZ212" i="75" s="1"/>
  <c r="EC213" i="75"/>
  <c r="FN74" i="71"/>
  <c r="AV68" i="72"/>
  <c r="Q68" i="72"/>
  <c r="AD68" i="72" s="1"/>
  <c r="AI68" i="72" s="1"/>
  <c r="H74" i="72"/>
  <c r="BV74" i="72" s="1"/>
  <c r="G74" i="72"/>
  <c r="AW74" i="72" s="1"/>
  <c r="AZ74" i="72" s="1"/>
  <c r="AP406" i="45"/>
  <c r="FB67" i="71"/>
  <c r="FB394" i="71"/>
  <c r="EX397" i="71"/>
  <c r="FJ397" i="71"/>
  <c r="FB397" i="71"/>
  <c r="FF397" i="71"/>
  <c r="FN397" i="71"/>
  <c r="AV77" i="72"/>
  <c r="Q77" i="72"/>
  <c r="AD77" i="72" s="1"/>
  <c r="AI77" i="72" s="1"/>
  <c r="FF147" i="71"/>
  <c r="FB147" i="71"/>
  <c r="FN147" i="71"/>
  <c r="AI424" i="45"/>
  <c r="AL69" i="45"/>
  <c r="FB390" i="71"/>
  <c r="O172" i="51"/>
  <c r="F75" i="72"/>
  <c r="BL75" i="72"/>
  <c r="BO75" i="72" s="1"/>
  <c r="BM75" i="72"/>
  <c r="BP75" i="72" s="1"/>
  <c r="DJ238" i="71"/>
  <c r="DM238" i="71" s="1"/>
  <c r="AN407" i="45"/>
  <c r="AQ407" i="45" s="1"/>
  <c r="BI69" i="72"/>
  <c r="BJ69" i="72" s="1"/>
  <c r="GF42" i="71"/>
  <c r="GM35" i="71"/>
  <c r="FF402" i="71"/>
  <c r="AP145" i="45"/>
  <c r="BL232" i="45"/>
  <c r="FN70" i="71"/>
  <c r="EX180" i="75"/>
  <c r="BS214" i="71"/>
  <c r="CA211" i="75"/>
  <c r="AN67" i="45"/>
  <c r="AQ67" i="45" s="1"/>
  <c r="BV68" i="72"/>
  <c r="AZ71" i="72"/>
  <c r="FF78" i="71"/>
  <c r="EX394" i="71"/>
  <c r="DS209" i="71"/>
  <c r="EX209" i="71" s="1"/>
  <c r="BQ209" i="71"/>
  <c r="GF41" i="71"/>
  <c r="GM34" i="71"/>
  <c r="AV64" i="72"/>
  <c r="AY64" i="72" s="1"/>
  <c r="BA64" i="72" s="1"/>
  <c r="BC64" i="72" s="1"/>
  <c r="Q64" i="72"/>
  <c r="AD64" i="72" s="1"/>
  <c r="AI64" i="72" s="1"/>
  <c r="AD396" i="45"/>
  <c r="W33" i="51" s="1"/>
  <c r="Q72" i="72"/>
  <c r="AD72" i="72" s="1"/>
  <c r="AI72" i="72" s="1"/>
  <c r="AV72" i="72"/>
  <c r="AN73" i="45"/>
  <c r="AQ73" i="45" s="1"/>
  <c r="AQ403" i="45"/>
  <c r="BL403" i="45" s="1"/>
  <c r="FK211" i="71"/>
  <c r="AV71" i="72"/>
  <c r="Q71" i="72"/>
  <c r="AD71" i="72" s="1"/>
  <c r="AI71" i="72" s="1"/>
  <c r="FN78" i="71"/>
  <c r="EI227" i="71"/>
  <c r="EN227" i="71"/>
  <c r="FJ227" i="71" s="1"/>
  <c r="DS206" i="71"/>
  <c r="EX206" i="71" s="1"/>
  <c r="BQ206" i="71"/>
  <c r="AN241" i="45"/>
  <c r="AQ241" i="45" s="1"/>
  <c r="FV119" i="71"/>
  <c r="GF119" i="71"/>
  <c r="DO399" i="71"/>
  <c r="DM399" i="71"/>
  <c r="FB402" i="71"/>
  <c r="V32" i="77"/>
  <c r="DF155" i="71"/>
  <c r="DF156" i="71"/>
  <c r="FN392" i="71"/>
  <c r="DS198" i="71"/>
  <c r="EX198" i="71" s="1"/>
  <c r="EY198" i="71" s="1"/>
  <c r="BQ198" i="71"/>
  <c r="EB235" i="75"/>
  <c r="EJ235" i="75"/>
  <c r="EF235" i="75"/>
  <c r="AV66" i="72"/>
  <c r="Q66" i="72"/>
  <c r="AD66" i="72" s="1"/>
  <c r="AI66" i="72" s="1"/>
  <c r="FO226" i="71"/>
  <c r="DN399" i="71"/>
  <c r="BV71" i="72"/>
  <c r="DS204" i="71"/>
  <c r="EX204" i="71" s="1"/>
  <c r="BQ204" i="71"/>
  <c r="FF149" i="71"/>
  <c r="FN149" i="71"/>
  <c r="FB149" i="71"/>
  <c r="DS199" i="71"/>
  <c r="EX199" i="71" s="1"/>
  <c r="BQ199" i="71"/>
  <c r="FV118" i="71"/>
  <c r="GF118" i="71"/>
  <c r="BJ395" i="45"/>
  <c r="Z395" i="45" s="1"/>
  <c r="AA395" i="45" s="1"/>
  <c r="BI419" i="45"/>
  <c r="BI396" i="45"/>
  <c r="BJ396" i="45" s="1"/>
  <c r="Z396" i="45" s="1"/>
  <c r="AA396" i="45" s="1"/>
  <c r="FN402" i="71"/>
  <c r="CK155" i="71"/>
  <c r="CT155" i="71"/>
  <c r="FJ392" i="71"/>
  <c r="BI73" i="72"/>
  <c r="BJ73" i="72" s="1"/>
  <c r="AD395" i="45"/>
  <c r="W32" i="51" s="1"/>
  <c r="BI65" i="72"/>
  <c r="BJ65" i="72" s="1"/>
  <c r="FH312" i="71"/>
  <c r="CO312" i="71" s="1"/>
  <c r="FG313" i="71"/>
  <c r="DS201" i="71"/>
  <c r="EX201" i="71" s="1"/>
  <c r="BQ201" i="71"/>
  <c r="BV66" i="72"/>
  <c r="BI71" i="72"/>
  <c r="BJ71" i="72" s="1"/>
  <c r="AQ66" i="45"/>
  <c r="BL66" i="45" s="1"/>
  <c r="BL402" i="45"/>
  <c r="BP402" i="45"/>
  <c r="AZ78" i="72"/>
  <c r="DJ237" i="71"/>
  <c r="DO237" i="71" s="1"/>
  <c r="FF70" i="71"/>
  <c r="FB70" i="71"/>
  <c r="AV67" i="72"/>
  <c r="Q67" i="72"/>
  <c r="AD67" i="72" s="1"/>
  <c r="AI67" i="72" s="1"/>
  <c r="BN56" i="45"/>
  <c r="X56" i="45" s="1"/>
  <c r="BM57" i="45"/>
  <c r="AW65" i="72"/>
  <c r="AZ65" i="72" s="1"/>
  <c r="DL75" i="71"/>
  <c r="DH155" i="71"/>
  <c r="V34" i="77"/>
  <c r="DH156" i="71"/>
  <c r="AJ242" i="45"/>
  <c r="DF400" i="71"/>
  <c r="DF401" i="71"/>
  <c r="DS210" i="71"/>
  <c r="EX210" i="71" s="1"/>
  <c r="BQ210" i="71"/>
  <c r="BI67" i="72"/>
  <c r="BJ67" i="72" s="1"/>
  <c r="AN398" i="45"/>
  <c r="AQ398" i="45" s="1"/>
  <c r="FJ398" i="71"/>
  <c r="EX398" i="71"/>
  <c r="FN398" i="71"/>
  <c r="FF398" i="71"/>
  <c r="FB398" i="71"/>
  <c r="DS200" i="71"/>
  <c r="EX200" i="71" s="1"/>
  <c r="BQ200" i="71"/>
  <c r="AP148" i="45"/>
  <c r="D322" i="75"/>
  <c r="AN154" i="45" l="1"/>
  <c r="AP154" i="45" s="1"/>
  <c r="AQ150" i="45"/>
  <c r="BL150" i="45" s="1"/>
  <c r="DJ401" i="71"/>
  <c r="BM319" i="45"/>
  <c r="BN319" i="45" s="1"/>
  <c r="X319" i="45" s="1"/>
  <c r="BH411" i="45"/>
  <c r="FC66" i="71"/>
  <c r="FD66" i="71" s="1"/>
  <c r="CN66" i="71" s="1"/>
  <c r="BP411" i="45"/>
  <c r="BP399" i="45"/>
  <c r="BH399" i="45"/>
  <c r="AP63" i="45"/>
  <c r="BL63" i="45" s="1"/>
  <c r="U393" i="51"/>
  <c r="GG367" i="71"/>
  <c r="EY390" i="71"/>
  <c r="EZ390" i="71" s="1"/>
  <c r="CR390" i="71" s="1"/>
  <c r="U394" i="51" s="1"/>
  <c r="FC390" i="71"/>
  <c r="FD390" i="71" s="1"/>
  <c r="CN390" i="71" s="1"/>
  <c r="GF368" i="71" s="1"/>
  <c r="BL149" i="45"/>
  <c r="FK390" i="71"/>
  <c r="FK391" i="71" s="1"/>
  <c r="FG227" i="71"/>
  <c r="FJ399" i="71"/>
  <c r="BL60" i="45"/>
  <c r="FG390" i="71"/>
  <c r="FH390" i="71" s="1"/>
  <c r="CO390" i="71" s="1"/>
  <c r="FD227" i="71"/>
  <c r="CN227" i="71" s="1"/>
  <c r="FV196" i="71" s="1"/>
  <c r="FC228" i="71"/>
  <c r="AQ153" i="45"/>
  <c r="BL153" i="45" s="1"/>
  <c r="FB399" i="71"/>
  <c r="AY72" i="72"/>
  <c r="BA72" i="72" s="1"/>
  <c r="BC72" i="72" s="1"/>
  <c r="AP407" i="45"/>
  <c r="BL407" i="45" s="1"/>
  <c r="BH404" i="45"/>
  <c r="BP404" i="45"/>
  <c r="AY65" i="72"/>
  <c r="BA65" i="72" s="1"/>
  <c r="BC65" i="72" s="1"/>
  <c r="DL237" i="71"/>
  <c r="BL400" i="45"/>
  <c r="BD64" i="72"/>
  <c r="CR64" i="72" s="1"/>
  <c r="AP398" i="45"/>
  <c r="BP398" i="45" s="1"/>
  <c r="BQ398" i="45" s="1"/>
  <c r="BR398" i="45" s="1"/>
  <c r="Y398" i="45" s="1"/>
  <c r="AP67" i="45"/>
  <c r="BL67" i="45" s="1"/>
  <c r="AY69" i="72"/>
  <c r="BA69" i="72" s="1"/>
  <c r="BC69" i="72" s="1"/>
  <c r="BH403" i="45"/>
  <c r="BP403" i="45"/>
  <c r="FO65" i="71"/>
  <c r="FG65" i="71"/>
  <c r="FH65" i="71" s="1"/>
  <c r="CO65" i="71" s="1"/>
  <c r="GM37" i="71" s="1"/>
  <c r="GF43" i="71"/>
  <c r="AP157" i="45"/>
  <c r="BL157" i="45" s="1"/>
  <c r="FF154" i="71"/>
  <c r="AP70" i="45"/>
  <c r="AQ70" i="45"/>
  <c r="AM409" i="45"/>
  <c r="AM410" i="45"/>
  <c r="AY68" i="72"/>
  <c r="BP401" i="45"/>
  <c r="FD314" i="71"/>
  <c r="CN314" i="71" s="1"/>
  <c r="FC315" i="71"/>
  <c r="BI397" i="45"/>
  <c r="BJ397" i="45" s="1"/>
  <c r="Z397" i="45" s="1"/>
  <c r="AA397" i="45" s="1"/>
  <c r="DN237" i="71"/>
  <c r="AQ152" i="45"/>
  <c r="BL152" i="45" s="1"/>
  <c r="FN154" i="71"/>
  <c r="EH226" i="75"/>
  <c r="BV226" i="75" s="1"/>
  <c r="EG227" i="75"/>
  <c r="AP73" i="45"/>
  <c r="ET194" i="75"/>
  <c r="CD225" i="75"/>
  <c r="AY70" i="72"/>
  <c r="AQ61" i="72"/>
  <c r="AQ131" i="72" s="1"/>
  <c r="AF61" i="72"/>
  <c r="AL242" i="45"/>
  <c r="AL243" i="45"/>
  <c r="AI71" i="45"/>
  <c r="N71" i="45"/>
  <c r="W71" i="45" s="1"/>
  <c r="CG71" i="45" s="1"/>
  <c r="AB71" i="45"/>
  <c r="FV120" i="71"/>
  <c r="GF120" i="71"/>
  <c r="FH142" i="71"/>
  <c r="CO142" i="71" s="1"/>
  <c r="FG143" i="71"/>
  <c r="DN238" i="71"/>
  <c r="FP226" i="71"/>
  <c r="FO227" i="71"/>
  <c r="AY66" i="72"/>
  <c r="FN75" i="71"/>
  <c r="FF75" i="71"/>
  <c r="FB75" i="71"/>
  <c r="CH319" i="45"/>
  <c r="DJ155" i="71"/>
  <c r="DN155" i="71" s="1"/>
  <c r="AP241" i="45"/>
  <c r="BS215" i="71"/>
  <c r="DS215" i="71" s="1"/>
  <c r="EX215" i="71" s="1"/>
  <c r="EX181" i="75"/>
  <c r="CA212" i="75"/>
  <c r="O173" i="51"/>
  <c r="BP400" i="45"/>
  <c r="BH400" i="45"/>
  <c r="AP64" i="45"/>
  <c r="EL226" i="75"/>
  <c r="BW226" i="75" s="1"/>
  <c r="EK227" i="75"/>
  <c r="AZ66" i="72"/>
  <c r="EU194" i="75"/>
  <c r="BX228" i="71"/>
  <c r="BL238" i="45"/>
  <c r="CT61" i="72"/>
  <c r="AP61" i="72" s="1"/>
  <c r="AP131" i="72" s="1"/>
  <c r="CS62" i="72"/>
  <c r="CJ62" i="72"/>
  <c r="CI63" i="72"/>
  <c r="CJ63" i="72" s="1"/>
  <c r="ED213" i="75"/>
  <c r="BZ213" i="75" s="1"/>
  <c r="EC214" i="75"/>
  <c r="AY67" i="72"/>
  <c r="DJ400" i="71"/>
  <c r="AY71" i="72"/>
  <c r="BL145" i="45"/>
  <c r="H75" i="72"/>
  <c r="BV75" i="72" s="1"/>
  <c r="G75" i="72"/>
  <c r="BL406" i="45"/>
  <c r="BP406" i="45"/>
  <c r="BH406" i="45"/>
  <c r="O148" i="51"/>
  <c r="CL154" i="45"/>
  <c r="O30" i="51"/>
  <c r="CL70" i="45"/>
  <c r="DM401" i="71"/>
  <c r="DN401" i="71"/>
  <c r="FP315" i="71"/>
  <c r="FO316" i="71"/>
  <c r="F76" i="72"/>
  <c r="BL76" i="72"/>
  <c r="BM76" i="72"/>
  <c r="D162" i="75"/>
  <c r="X322" i="75"/>
  <c r="AE322" i="75"/>
  <c r="H322" i="75"/>
  <c r="CI322" i="75" s="1"/>
  <c r="D83" i="75"/>
  <c r="DL238" i="71"/>
  <c r="DO238" i="71"/>
  <c r="O75" i="72"/>
  <c r="BI75" i="72" s="1"/>
  <c r="BJ75" i="72" s="1"/>
  <c r="W154" i="45"/>
  <c r="CG154" i="45" s="1"/>
  <c r="FO390" i="71"/>
  <c r="AQ154" i="45"/>
  <c r="BL154" i="45" s="1"/>
  <c r="DJ76" i="71"/>
  <c r="BL147" i="45"/>
  <c r="AM155" i="45"/>
  <c r="V30" i="77"/>
  <c r="AM156" i="45"/>
  <c r="DJ156" i="71"/>
  <c r="DL156" i="71" s="1"/>
  <c r="BM165" i="45"/>
  <c r="BN141" i="45"/>
  <c r="X141" i="45" s="1"/>
  <c r="BM142" i="45"/>
  <c r="BN142" i="45" s="1"/>
  <c r="X142" i="45" s="1"/>
  <c r="AM242" i="45"/>
  <c r="AM243" i="45"/>
  <c r="FF399" i="71"/>
  <c r="FK212" i="71"/>
  <c r="AV74" i="72"/>
  <c r="AY74" i="72" s="1"/>
  <c r="BA74" i="72" s="1"/>
  <c r="BC74" i="72" s="1"/>
  <c r="Q74" i="72"/>
  <c r="AD74" i="72" s="1"/>
  <c r="AI74" i="72" s="1"/>
  <c r="BL146" i="45"/>
  <c r="BL68" i="45"/>
  <c r="CP62" i="72"/>
  <c r="CO63" i="72"/>
  <c r="CP63" i="72" s="1"/>
  <c r="AY73" i="72"/>
  <c r="FC144" i="71"/>
  <c r="AL424" i="45"/>
  <c r="AN69" i="45"/>
  <c r="AP69" i="45" s="1"/>
  <c r="BL401" i="45"/>
  <c r="BH401" i="45"/>
  <c r="BN57" i="45"/>
  <c r="X57" i="45" s="1"/>
  <c r="BM81" i="45"/>
  <c r="BM58" i="45"/>
  <c r="EX399" i="71"/>
  <c r="FN399" i="71"/>
  <c r="BQ214" i="71"/>
  <c r="DS214" i="71"/>
  <c r="EX214" i="71" s="1"/>
  <c r="AY78" i="72"/>
  <c r="FP142" i="71"/>
  <c r="FO143" i="71"/>
  <c r="BP405" i="45"/>
  <c r="BL405" i="45"/>
  <c r="BH405" i="45"/>
  <c r="AI409" i="45"/>
  <c r="N409" i="45"/>
  <c r="W409" i="45" s="1"/>
  <c r="AB409" i="45"/>
  <c r="V46" i="51" s="1"/>
  <c r="FB154" i="71"/>
  <c r="BL148" i="45"/>
  <c r="FC391" i="71"/>
  <c r="AM71" i="45"/>
  <c r="L30" i="77"/>
  <c r="AM72" i="45"/>
  <c r="DL401" i="71"/>
  <c r="DO401" i="71"/>
  <c r="N92" i="51"/>
  <c r="BM320" i="45"/>
  <c r="FH313" i="71"/>
  <c r="CO313" i="71" s="1"/>
  <c r="FG314" i="71"/>
  <c r="EY199" i="71"/>
  <c r="DM237" i="71"/>
  <c r="FB237" i="71" s="1"/>
  <c r="AD397" i="45"/>
  <c r="W34" i="51" s="1"/>
  <c r="BL236" i="45"/>
  <c r="N155" i="45"/>
  <c r="AB155" i="45"/>
  <c r="AI155" i="45"/>
  <c r="BL231" i="45"/>
  <c r="BM231" i="45" s="1"/>
  <c r="BN231" i="45" s="1"/>
  <c r="X231" i="45" s="1"/>
  <c r="DJ77" i="71"/>
  <c r="DM77" i="71" s="1"/>
  <c r="AN408" i="45"/>
  <c r="AQ408" i="45" s="1"/>
  <c r="D311" i="75"/>
  <c r="D310" i="75"/>
  <c r="D309" i="75"/>
  <c r="D307" i="75"/>
  <c r="D308" i="75"/>
  <c r="D298" i="75"/>
  <c r="D297" i="75"/>
  <c r="D299" i="75"/>
  <c r="D301" i="75"/>
  <c r="D300" i="75"/>
  <c r="D316" i="75"/>
  <c r="D315" i="75"/>
  <c r="D314" i="75"/>
  <c r="D313" i="75"/>
  <c r="D312" i="75"/>
  <c r="D318" i="75"/>
  <c r="D321" i="75"/>
  <c r="D320" i="75"/>
  <c r="D317" i="75"/>
  <c r="D302" i="75"/>
  <c r="D303" i="75"/>
  <c r="D304" i="75"/>
  <c r="D305" i="75"/>
  <c r="D306" i="75"/>
  <c r="D296" i="75"/>
  <c r="D294" i="75"/>
  <c r="D292" i="75"/>
  <c r="D293" i="75"/>
  <c r="D295" i="75"/>
  <c r="BL398" i="45" l="1"/>
  <c r="BM398" i="45" s="1"/>
  <c r="GG368" i="71"/>
  <c r="FC67" i="71"/>
  <c r="FD67" i="71" s="1"/>
  <c r="CN67" i="71" s="1"/>
  <c r="EY391" i="71"/>
  <c r="EZ391" i="71" s="1"/>
  <c r="CR391" i="71" s="1"/>
  <c r="FG391" i="71"/>
  <c r="FH391" i="71" s="1"/>
  <c r="CO391" i="71" s="1"/>
  <c r="BH398" i="45"/>
  <c r="BI398" i="45" s="1"/>
  <c r="BJ398" i="45" s="1"/>
  <c r="Z398" i="45" s="1"/>
  <c r="CH64" i="72"/>
  <c r="CI64" i="72" s="1"/>
  <c r="CJ64" i="72" s="1"/>
  <c r="FC68" i="71"/>
  <c r="FC69" i="71" s="1"/>
  <c r="FD69" i="71" s="1"/>
  <c r="CN69" i="71" s="1"/>
  <c r="BD72" i="72"/>
  <c r="CR72" i="72" s="1"/>
  <c r="CN64" i="72"/>
  <c r="CO64" i="72" s="1"/>
  <c r="CP64" i="72" s="1"/>
  <c r="BP407" i="45"/>
  <c r="FH227" i="71"/>
  <c r="CO227" i="71" s="1"/>
  <c r="FW196" i="71" s="1"/>
  <c r="FG228" i="71"/>
  <c r="BH407" i="45"/>
  <c r="BD65" i="72"/>
  <c r="CN65" i="72" s="1"/>
  <c r="FG66" i="71"/>
  <c r="FH66" i="71" s="1"/>
  <c r="CO66" i="71" s="1"/>
  <c r="GF45" i="71" s="1"/>
  <c r="BL70" i="45"/>
  <c r="DM155" i="71"/>
  <c r="FD228" i="71"/>
  <c r="CN228" i="71" s="1"/>
  <c r="FV197" i="71" s="1"/>
  <c r="FC229" i="71"/>
  <c r="BD69" i="72"/>
  <c r="CR69" i="72" s="1"/>
  <c r="GF44" i="71"/>
  <c r="FP65" i="71"/>
  <c r="FO66" i="71"/>
  <c r="AP424" i="45"/>
  <c r="V9" i="77"/>
  <c r="AL155" i="45"/>
  <c r="AL156" i="45"/>
  <c r="BA78" i="72"/>
  <c r="BD78" i="72" s="1"/>
  <c r="O175" i="51"/>
  <c r="DN76" i="71"/>
  <c r="DO76" i="71"/>
  <c r="FP316" i="71"/>
  <c r="FO317" i="71"/>
  <c r="AV75" i="72"/>
  <c r="AY75" i="72" s="1"/>
  <c r="Q75" i="72"/>
  <c r="AD75" i="72" s="1"/>
  <c r="AI75" i="72" s="1"/>
  <c r="DM400" i="71"/>
  <c r="DO400" i="71"/>
  <c r="EN228" i="71"/>
  <c r="FJ228" i="71" s="1"/>
  <c r="EI228" i="71"/>
  <c r="AN242" i="45"/>
  <c r="AP242" i="45" s="1"/>
  <c r="BL73" i="45"/>
  <c r="DM76" i="71"/>
  <c r="EY200" i="71"/>
  <c r="X295" i="75"/>
  <c r="AE295" i="75"/>
  <c r="H295" i="75"/>
  <c r="D56" i="75"/>
  <c r="D135" i="75"/>
  <c r="D375" i="75"/>
  <c r="D148" i="75"/>
  <c r="X308" i="75"/>
  <c r="AE308" i="75"/>
  <c r="H308" i="75"/>
  <c r="CI308" i="75" s="1"/>
  <c r="D388" i="75"/>
  <c r="D69" i="75"/>
  <c r="O149" i="51"/>
  <c r="CL155" i="45"/>
  <c r="O174" i="51"/>
  <c r="X165" i="45"/>
  <c r="CH141" i="45" s="1"/>
  <c r="CH165" i="45" s="1"/>
  <c r="DM156" i="71"/>
  <c r="BM143" i="45"/>
  <c r="D147" i="75"/>
  <c r="X307" i="75"/>
  <c r="AE307" i="75"/>
  <c r="H307" i="75"/>
  <c r="CI307" i="75" s="1"/>
  <c r="D387" i="75"/>
  <c r="D68" i="75"/>
  <c r="FK247" i="71"/>
  <c r="FK213" i="71"/>
  <c r="FF238" i="71"/>
  <c r="FB238" i="71"/>
  <c r="FN238" i="71"/>
  <c r="BA67" i="72"/>
  <c r="BD67" i="72" s="1"/>
  <c r="BQ399" i="45"/>
  <c r="BR399" i="45" s="1"/>
  <c r="Y399" i="45" s="1"/>
  <c r="X293" i="75"/>
  <c r="AE293" i="75"/>
  <c r="H293" i="75"/>
  <c r="CI293" i="75" s="1"/>
  <c r="D54" i="75"/>
  <c r="D133" i="75"/>
  <c r="D373" i="75"/>
  <c r="O76" i="72"/>
  <c r="W155" i="45"/>
  <c r="CG155" i="45" s="1"/>
  <c r="FH314" i="71"/>
  <c r="CO314" i="71" s="1"/>
  <c r="FG315" i="71"/>
  <c r="AL409" i="45"/>
  <c r="AN409" i="45" s="1"/>
  <c r="AP409" i="45" s="1"/>
  <c r="AL410" i="45"/>
  <c r="AN410" i="45" s="1"/>
  <c r="AE292" i="75"/>
  <c r="X292" i="75"/>
  <c r="H292" i="75"/>
  <c r="CI292" i="75" s="1"/>
  <c r="D372" i="75"/>
  <c r="D132" i="75"/>
  <c r="D53" i="75"/>
  <c r="D149" i="75"/>
  <c r="X309" i="75"/>
  <c r="AE309" i="75"/>
  <c r="H309" i="75"/>
  <c r="CI309" i="75" s="1"/>
  <c r="D389" i="75"/>
  <c r="D70" i="75"/>
  <c r="AE83" i="75"/>
  <c r="X83" i="75"/>
  <c r="H83" i="75"/>
  <c r="ED214" i="75"/>
  <c r="BZ214" i="75" s="1"/>
  <c r="EC215" i="75"/>
  <c r="BN398" i="45"/>
  <c r="X398" i="45" s="1"/>
  <c r="BM399" i="45"/>
  <c r="EL227" i="75"/>
  <c r="BW227" i="75" s="1"/>
  <c r="EK228" i="75"/>
  <c r="FD315" i="71"/>
  <c r="CN315" i="71" s="1"/>
  <c r="FC316" i="71"/>
  <c r="DN156" i="71"/>
  <c r="DO156" i="71"/>
  <c r="EX182" i="75"/>
  <c r="BS216" i="71"/>
  <c r="DS216" i="71" s="1"/>
  <c r="EX216" i="71" s="1"/>
  <c r="CA213" i="75"/>
  <c r="CT62" i="72"/>
  <c r="AP62" i="72" s="1"/>
  <c r="AP132" i="72" s="1"/>
  <c r="CS63" i="72"/>
  <c r="FF237" i="71"/>
  <c r="BX229" i="71"/>
  <c r="EU195" i="75"/>
  <c r="D151" i="75"/>
  <c r="AE311" i="75"/>
  <c r="X311" i="75"/>
  <c r="H311" i="75"/>
  <c r="CI311" i="75" s="1"/>
  <c r="D391" i="75"/>
  <c r="D72" i="75"/>
  <c r="FD391" i="71"/>
  <c r="CN391" i="71" s="1"/>
  <c r="FC392" i="71"/>
  <c r="CJ322" i="75"/>
  <c r="CL322" i="75"/>
  <c r="CK322" i="75"/>
  <c r="AI322" i="75"/>
  <c r="AB322" i="75"/>
  <c r="FN237" i="71"/>
  <c r="AP408" i="45"/>
  <c r="EH227" i="75"/>
  <c r="BV227" i="75" s="1"/>
  <c r="EG228" i="75"/>
  <c r="D152" i="75"/>
  <c r="X312" i="75"/>
  <c r="AE312" i="75"/>
  <c r="H312" i="75"/>
  <c r="CI312" i="75" s="1"/>
  <c r="D73" i="75"/>
  <c r="D392" i="75"/>
  <c r="D160" i="75"/>
  <c r="AE320" i="75"/>
  <c r="X320" i="75"/>
  <c r="H320" i="75"/>
  <c r="CI320" i="75" s="1"/>
  <c r="D81" i="75"/>
  <c r="D154" i="75"/>
  <c r="AE314" i="75"/>
  <c r="X314" i="75"/>
  <c r="H314" i="75"/>
  <c r="CI314" i="75" s="1"/>
  <c r="D394" i="75"/>
  <c r="D75" i="75"/>
  <c r="FP390" i="71"/>
  <c r="FO391" i="71"/>
  <c r="BL64" i="45"/>
  <c r="FH143" i="71"/>
  <c r="CO143" i="71" s="1"/>
  <c r="FG144" i="71"/>
  <c r="BA70" i="72"/>
  <c r="BD70" i="72" s="1"/>
  <c r="ET195" i="75"/>
  <c r="CD226" i="75"/>
  <c r="BA68" i="72"/>
  <c r="BD68" i="72" s="1"/>
  <c r="BN320" i="45"/>
  <c r="X320" i="45" s="1"/>
  <c r="BM321" i="45"/>
  <c r="D157" i="75"/>
  <c r="X317" i="75"/>
  <c r="AE317" i="75"/>
  <c r="H317" i="75"/>
  <c r="CI317" i="75" s="1"/>
  <c r="D78" i="75"/>
  <c r="D161" i="75"/>
  <c r="AE321" i="75"/>
  <c r="X321" i="75"/>
  <c r="H321" i="75"/>
  <c r="CI321" i="75" s="1"/>
  <c r="D82" i="75"/>
  <c r="D155" i="75"/>
  <c r="X315" i="75"/>
  <c r="AE315" i="75"/>
  <c r="H315" i="75"/>
  <c r="CI315" i="75" s="1"/>
  <c r="D395" i="75"/>
  <c r="D76" i="75"/>
  <c r="FD144" i="71"/>
  <c r="CN144" i="71" s="1"/>
  <c r="FC145" i="71"/>
  <c r="DN400" i="71"/>
  <c r="BM232" i="45"/>
  <c r="FW119" i="71"/>
  <c r="O31" i="51"/>
  <c r="CL71" i="45"/>
  <c r="CH69" i="72"/>
  <c r="FK392" i="71"/>
  <c r="X294" i="75"/>
  <c r="AE294" i="75"/>
  <c r="H294" i="75"/>
  <c r="CI294" i="75" s="1"/>
  <c r="D134" i="75"/>
  <c r="D55" i="75"/>
  <c r="D374" i="75"/>
  <c r="AE296" i="75"/>
  <c r="X296" i="75"/>
  <c r="H296" i="75"/>
  <c r="CI296" i="75" s="1"/>
  <c r="D376" i="75"/>
  <c r="D136" i="75"/>
  <c r="D57" i="75"/>
  <c r="D158" i="75"/>
  <c r="AE318" i="75"/>
  <c r="X318" i="75"/>
  <c r="H318" i="75"/>
  <c r="CI318" i="75" s="1"/>
  <c r="D79" i="75"/>
  <c r="D156" i="75"/>
  <c r="AE316" i="75"/>
  <c r="X316" i="75"/>
  <c r="H316" i="75"/>
  <c r="CI316" i="75" s="1"/>
  <c r="D77" i="75"/>
  <c r="D140" i="75"/>
  <c r="AE300" i="75"/>
  <c r="X300" i="75"/>
  <c r="H300" i="75"/>
  <c r="CI300" i="75" s="1"/>
  <c r="D380" i="75"/>
  <c r="D61" i="75"/>
  <c r="DL77" i="71"/>
  <c r="DO77" i="71"/>
  <c r="FP143" i="71"/>
  <c r="FO144" i="71"/>
  <c r="BN58" i="45"/>
  <c r="X58" i="45" s="1"/>
  <c r="BM59" i="45"/>
  <c r="AE162" i="75"/>
  <c r="X162" i="75"/>
  <c r="H162" i="75"/>
  <c r="CI162" i="75" s="1"/>
  <c r="AQ63" i="72"/>
  <c r="AQ133" i="72" s="1"/>
  <c r="AF63" i="72"/>
  <c r="DN77" i="71"/>
  <c r="BA71" i="72"/>
  <c r="BD71" i="72" s="1"/>
  <c r="BA66" i="72"/>
  <c r="BC66" i="72" s="1"/>
  <c r="D138" i="75"/>
  <c r="AE298" i="75"/>
  <c r="X298" i="75"/>
  <c r="H298" i="75"/>
  <c r="CI298" i="75" s="1"/>
  <c r="D59" i="75"/>
  <c r="D378" i="75"/>
  <c r="D153" i="75"/>
  <c r="X313" i="75"/>
  <c r="AE313" i="75"/>
  <c r="H313" i="75"/>
  <c r="CI313" i="75" s="1"/>
  <c r="D393" i="75"/>
  <c r="D74" i="75"/>
  <c r="D319" i="75"/>
  <c r="P54" i="78"/>
  <c r="D141" i="75"/>
  <c r="X301" i="75"/>
  <c r="AE301" i="75"/>
  <c r="H301" i="75"/>
  <c r="CI301" i="75" s="1"/>
  <c r="D62" i="75"/>
  <c r="D381" i="75"/>
  <c r="BP76" i="72"/>
  <c r="BP77" i="72"/>
  <c r="AF62" i="72"/>
  <c r="AQ62" i="72"/>
  <c r="AQ132" i="72" s="1"/>
  <c r="L9" i="77"/>
  <c r="L40" i="77" s="1"/>
  <c r="L41" i="77" s="1"/>
  <c r="L44" i="77" s="1"/>
  <c r="AL71" i="45"/>
  <c r="AL72" i="45"/>
  <c r="AN72" i="45" s="1"/>
  <c r="AP72" i="45" s="1"/>
  <c r="D146" i="75"/>
  <c r="AE306" i="75"/>
  <c r="X306" i="75"/>
  <c r="H306" i="75"/>
  <c r="CI306" i="75" s="1"/>
  <c r="D67" i="75"/>
  <c r="D386" i="75"/>
  <c r="D144" i="75"/>
  <c r="X304" i="75"/>
  <c r="AE304" i="75"/>
  <c r="H304" i="75"/>
  <c r="D384" i="75"/>
  <c r="D65" i="75"/>
  <c r="D139" i="75"/>
  <c r="AE299" i="75"/>
  <c r="X299" i="75"/>
  <c r="H299" i="75"/>
  <c r="CI299" i="75" s="1"/>
  <c r="D60" i="75"/>
  <c r="D379" i="75"/>
  <c r="FN401" i="71"/>
  <c r="EX401" i="71"/>
  <c r="FJ401" i="71"/>
  <c r="FF401" i="71"/>
  <c r="FB401" i="71"/>
  <c r="X81" i="45"/>
  <c r="N93" i="51"/>
  <c r="BA73" i="72"/>
  <c r="BD73" i="72" s="1"/>
  <c r="AQ242" i="45"/>
  <c r="BL242" i="45" s="1"/>
  <c r="BO76" i="72"/>
  <c r="BO77" i="72"/>
  <c r="FC70" i="71"/>
  <c r="CH65" i="72"/>
  <c r="BL241" i="45"/>
  <c r="FP227" i="71"/>
  <c r="FO228" i="71"/>
  <c r="D150" i="75"/>
  <c r="X310" i="75"/>
  <c r="AE310" i="75"/>
  <c r="H310" i="75"/>
  <c r="CI310" i="75" s="1"/>
  <c r="D71" i="75"/>
  <c r="D390" i="75"/>
  <c r="AQ69" i="45"/>
  <c r="AQ424" i="45" s="1"/>
  <c r="AN424" i="45"/>
  <c r="D145" i="75"/>
  <c r="X305" i="75"/>
  <c r="AE305" i="75"/>
  <c r="H305" i="75"/>
  <c r="D385" i="75"/>
  <c r="D66" i="75"/>
  <c r="D143" i="75"/>
  <c r="AE303" i="75"/>
  <c r="X303" i="75"/>
  <c r="H303" i="75"/>
  <c r="D383" i="75"/>
  <c r="D64" i="75"/>
  <c r="D142" i="75"/>
  <c r="X302" i="75"/>
  <c r="AE302" i="75"/>
  <c r="H302" i="75"/>
  <c r="CI302" i="75" s="1"/>
  <c r="D63" i="75"/>
  <c r="D382" i="75"/>
  <c r="D137" i="75"/>
  <c r="X297" i="75"/>
  <c r="AE297" i="75"/>
  <c r="H297" i="75"/>
  <c r="CI297" i="75" s="1"/>
  <c r="D58" i="75"/>
  <c r="D377" i="75"/>
  <c r="DL76" i="71"/>
  <c r="BD74" i="72"/>
  <c r="CR74" i="72" s="1"/>
  <c r="H76" i="72"/>
  <c r="G76" i="72"/>
  <c r="AW76" i="72" s="1"/>
  <c r="AW75" i="72"/>
  <c r="AZ75" i="72" s="1"/>
  <c r="DL400" i="71"/>
  <c r="CR65" i="72"/>
  <c r="DL155" i="71"/>
  <c r="DO155" i="71"/>
  <c r="AN243" i="45"/>
  <c r="AQ243" i="45" s="1"/>
  <c r="D283" i="75"/>
  <c r="FG392" i="71" l="1"/>
  <c r="CN69" i="72"/>
  <c r="CH72" i="72"/>
  <c r="CN72" i="72"/>
  <c r="BI399" i="45"/>
  <c r="BJ399" i="45" s="1"/>
  <c r="Z399" i="45" s="1"/>
  <c r="FD68" i="71"/>
  <c r="CN68" i="71" s="1"/>
  <c r="AQ64" i="72"/>
  <c r="AQ134" i="72" s="1"/>
  <c r="AF64" i="72"/>
  <c r="CN294" i="75"/>
  <c r="CI65" i="72"/>
  <c r="CJ65" i="72" s="1"/>
  <c r="CN310" i="75"/>
  <c r="EY392" i="71"/>
  <c r="CN315" i="75"/>
  <c r="BQ400" i="45"/>
  <c r="BR400" i="45" s="1"/>
  <c r="Y400" i="45" s="1"/>
  <c r="CO65" i="72"/>
  <c r="CP65" i="72" s="1"/>
  <c r="BI400" i="45"/>
  <c r="BJ400" i="45" s="1"/>
  <c r="Z400" i="45" s="1"/>
  <c r="FG67" i="71"/>
  <c r="FG68" i="71" s="1"/>
  <c r="FH228" i="71"/>
  <c r="CO228" i="71" s="1"/>
  <c r="FW197" i="71" s="1"/>
  <c r="FG229" i="71"/>
  <c r="GM38" i="71"/>
  <c r="FB156" i="71"/>
  <c r="BC73" i="72"/>
  <c r="CN73" i="72" s="1"/>
  <c r="FD229" i="71"/>
  <c r="CN229" i="71" s="1"/>
  <c r="FV198" i="71" s="1"/>
  <c r="FC230" i="71"/>
  <c r="BC70" i="72"/>
  <c r="CN70" i="72" s="1"/>
  <c r="BC67" i="72"/>
  <c r="CN67" i="72" s="1"/>
  <c r="CN309" i="75"/>
  <c r="CN299" i="75"/>
  <c r="BC68" i="72"/>
  <c r="CN68" i="72" s="1"/>
  <c r="CN318" i="75"/>
  <c r="CN300" i="75"/>
  <c r="CN321" i="75"/>
  <c r="FH392" i="71"/>
  <c r="CO392" i="71" s="1"/>
  <c r="FG393" i="71"/>
  <c r="CN312" i="75"/>
  <c r="FP66" i="71"/>
  <c r="FO67" i="71"/>
  <c r="CN316" i="75"/>
  <c r="BC78" i="72"/>
  <c r="CH78" i="72" s="1"/>
  <c r="CN313" i="75"/>
  <c r="AP410" i="45"/>
  <c r="AQ410" i="45"/>
  <c r="CN307" i="75"/>
  <c r="X58" i="75"/>
  <c r="AE58" i="75"/>
  <c r="H58" i="75"/>
  <c r="CI58" i="75" s="1"/>
  <c r="FJ400" i="71"/>
  <c r="FN400" i="71"/>
  <c r="EX400" i="71"/>
  <c r="FB400" i="71"/>
  <c r="FF400" i="71"/>
  <c r="X377" i="75"/>
  <c r="AE377" i="75"/>
  <c r="AK377" i="75" s="1"/>
  <c r="H377" i="75"/>
  <c r="CI377" i="75" s="1"/>
  <c r="AO377" i="75"/>
  <c r="CK305" i="75"/>
  <c r="AI305" i="75"/>
  <c r="CJ305" i="75"/>
  <c r="AB305" i="75"/>
  <c r="CL305" i="75"/>
  <c r="X150" i="75"/>
  <c r="AE150" i="75"/>
  <c r="H150" i="75"/>
  <c r="CI150" i="75" s="1"/>
  <c r="AE384" i="75"/>
  <c r="AK384" i="75" s="1"/>
  <c r="X384" i="75"/>
  <c r="AO384" i="75"/>
  <c r="H384" i="75"/>
  <c r="X146" i="75"/>
  <c r="AE146" i="75"/>
  <c r="H146" i="75"/>
  <c r="CI146" i="75" s="1"/>
  <c r="X374" i="75"/>
  <c r="AE374" i="75"/>
  <c r="AK374" i="75" s="1"/>
  <c r="H374" i="75"/>
  <c r="AO374" i="75"/>
  <c r="BC71" i="72"/>
  <c r="FW120" i="71"/>
  <c r="ET196" i="75"/>
  <c r="CD227" i="75"/>
  <c r="AE151" i="75"/>
  <c r="X151" i="75"/>
  <c r="H151" i="75"/>
  <c r="CI151" i="75" s="1"/>
  <c r="CJ83" i="75"/>
  <c r="CL83" i="75"/>
  <c r="CK83" i="75"/>
  <c r="AB83" i="75"/>
  <c r="AI83" i="75"/>
  <c r="X53" i="75"/>
  <c r="AE53" i="75"/>
  <c r="H53" i="75"/>
  <c r="CI53" i="75" s="1"/>
  <c r="BI76" i="72"/>
  <c r="BJ76" i="72" s="1"/>
  <c r="BI77" i="72"/>
  <c r="BJ77" i="72" s="1"/>
  <c r="X387" i="75"/>
  <c r="AE387" i="75"/>
  <c r="AK387" i="75" s="1"/>
  <c r="AO387" i="75"/>
  <c r="H387" i="75"/>
  <c r="CN308" i="75"/>
  <c r="EY201" i="71"/>
  <c r="BA75" i="72"/>
  <c r="BC75" i="72" s="1"/>
  <c r="AN156" i="45"/>
  <c r="AQ156" i="45" s="1"/>
  <c r="CJ304" i="75"/>
  <c r="CK304" i="75"/>
  <c r="CL304" i="75"/>
  <c r="AB304" i="75"/>
  <c r="AI304" i="75"/>
  <c r="X381" i="75"/>
  <c r="AE381" i="75"/>
  <c r="AK381" i="75" s="1"/>
  <c r="AO381" i="75"/>
  <c r="H381" i="75"/>
  <c r="CI381" i="75" s="1"/>
  <c r="CK313" i="75"/>
  <c r="CL313" i="75"/>
  <c r="CJ313" i="75"/>
  <c r="AB313" i="75"/>
  <c r="AI313" i="75"/>
  <c r="CJ300" i="75"/>
  <c r="CK300" i="75"/>
  <c r="CL300" i="75"/>
  <c r="AB300" i="75"/>
  <c r="AI300" i="75"/>
  <c r="CJ318" i="75"/>
  <c r="AB318" i="75"/>
  <c r="CK318" i="75"/>
  <c r="AI318" i="75"/>
  <c r="CL318" i="75"/>
  <c r="X55" i="75"/>
  <c r="AE55" i="75"/>
  <c r="H55" i="75"/>
  <c r="CI55" i="75" s="1"/>
  <c r="X155" i="75"/>
  <c r="AE155" i="75"/>
  <c r="H155" i="75"/>
  <c r="CI155" i="75" s="1"/>
  <c r="X157" i="75"/>
  <c r="AE157" i="75"/>
  <c r="H157" i="75"/>
  <c r="CI157" i="75" s="1"/>
  <c r="FD316" i="71"/>
  <c r="CN316" i="71" s="1"/>
  <c r="FC317" i="71"/>
  <c r="X132" i="75"/>
  <c r="AE132" i="75"/>
  <c r="H132" i="75"/>
  <c r="CI132" i="75" s="1"/>
  <c r="X373" i="75"/>
  <c r="AE373" i="75"/>
  <c r="AK373" i="75" s="1"/>
  <c r="H373" i="75"/>
  <c r="AO373" i="75"/>
  <c r="CI373" i="75"/>
  <c r="AB308" i="75"/>
  <c r="AI308" i="75"/>
  <c r="CL308" i="75"/>
  <c r="CK308" i="75"/>
  <c r="CJ308" i="75"/>
  <c r="FP317" i="71"/>
  <c r="FO318" i="71"/>
  <c r="AN155" i="45"/>
  <c r="AQ155" i="45" s="1"/>
  <c r="CI304" i="75"/>
  <c r="X62" i="75"/>
  <c r="AE62" i="75"/>
  <c r="H62" i="75"/>
  <c r="CI62" i="75" s="1"/>
  <c r="EZ392" i="71"/>
  <c r="CR392" i="71" s="1"/>
  <c r="EY393" i="71"/>
  <c r="X134" i="75"/>
  <c r="AE134" i="75"/>
  <c r="H134" i="75"/>
  <c r="CI134" i="75" s="1"/>
  <c r="X82" i="75"/>
  <c r="AE82" i="75"/>
  <c r="H82" i="75"/>
  <c r="CI82" i="75" s="1"/>
  <c r="BN321" i="45"/>
  <c r="X321" i="45" s="1"/>
  <c r="BM322" i="45"/>
  <c r="AE75" i="75"/>
  <c r="X75" i="75"/>
  <c r="H75" i="75"/>
  <c r="CI75" i="75" s="1"/>
  <c r="X160" i="75"/>
  <c r="AE160" i="75"/>
  <c r="H160" i="75"/>
  <c r="CI160" i="75" s="1"/>
  <c r="BP408" i="45"/>
  <c r="BH408" i="45"/>
  <c r="BL408" i="45"/>
  <c r="X372" i="75"/>
  <c r="AE372" i="75"/>
  <c r="AK372" i="75" s="1"/>
  <c r="AO372" i="75"/>
  <c r="H372" i="75"/>
  <c r="CI372" i="75" s="1"/>
  <c r="X133" i="75"/>
  <c r="AE133" i="75"/>
  <c r="H133" i="75"/>
  <c r="CI133" i="75" s="1"/>
  <c r="CJ307" i="75"/>
  <c r="AI307" i="75"/>
  <c r="CL307" i="75"/>
  <c r="AB307" i="75"/>
  <c r="CK307" i="75"/>
  <c r="X145" i="75"/>
  <c r="AE145" i="75"/>
  <c r="H145" i="75"/>
  <c r="U395" i="51"/>
  <c r="GG369" i="71"/>
  <c r="CH320" i="45"/>
  <c r="X394" i="75"/>
  <c r="AE394" i="75"/>
  <c r="AK394" i="75" s="1"/>
  <c r="H394" i="75"/>
  <c r="CI394" i="75" s="1"/>
  <c r="AO394" i="75"/>
  <c r="X392" i="75"/>
  <c r="AE392" i="75"/>
  <c r="AK392" i="75" s="1"/>
  <c r="AO392" i="75"/>
  <c r="H392" i="75"/>
  <c r="FD392" i="71"/>
  <c r="CN392" i="71" s="1"/>
  <c r="FC393" i="71"/>
  <c r="EL228" i="75"/>
  <c r="BW228" i="75" s="1"/>
  <c r="EK229" i="75"/>
  <c r="X54" i="75"/>
  <c r="AE54" i="75"/>
  <c r="H54" i="75"/>
  <c r="CI54" i="75" s="1"/>
  <c r="CH99" i="45"/>
  <c r="CH112" i="45"/>
  <c r="CH97" i="45"/>
  <c r="CH98" i="45"/>
  <c r="CH101" i="45"/>
  <c r="CH96" i="45"/>
  <c r="CH103" i="45"/>
  <c r="CH105" i="45"/>
  <c r="CH107" i="45"/>
  <c r="CH94" i="45"/>
  <c r="CH104" i="45"/>
  <c r="CH109" i="45"/>
  <c r="CH106" i="45"/>
  <c r="CH110" i="45"/>
  <c r="CH111" i="45"/>
  <c r="CH108" i="45"/>
  <c r="CH95" i="45"/>
  <c r="CH114" i="45"/>
  <c r="CH113" i="45"/>
  <c r="CH100" i="45"/>
  <c r="CH102" i="45"/>
  <c r="CH119" i="45"/>
  <c r="CH118" i="45"/>
  <c r="CH129" i="45"/>
  <c r="CH126" i="45"/>
  <c r="CH122" i="45"/>
  <c r="CH130" i="45"/>
  <c r="CH128" i="45"/>
  <c r="CH123" i="45"/>
  <c r="CH120" i="45"/>
  <c r="CH127" i="45"/>
  <c r="CH124" i="45"/>
  <c r="CH116" i="45"/>
  <c r="CH131" i="45"/>
  <c r="CH125" i="45"/>
  <c r="CH117" i="45"/>
  <c r="CH132" i="45"/>
  <c r="CH115" i="45"/>
  <c r="CH121" i="45"/>
  <c r="CH133" i="45"/>
  <c r="CH134" i="45"/>
  <c r="CH135" i="45"/>
  <c r="CH136" i="45"/>
  <c r="CH137" i="45"/>
  <c r="CH138" i="45"/>
  <c r="CH139" i="45"/>
  <c r="CH140" i="45"/>
  <c r="AZ76" i="72"/>
  <c r="AZ77" i="72"/>
  <c r="CN301" i="75"/>
  <c r="H85" i="72"/>
  <c r="BV76" i="72"/>
  <c r="BV77" i="72"/>
  <c r="CL303" i="75"/>
  <c r="CK303" i="75"/>
  <c r="AB303" i="75"/>
  <c r="CJ303" i="75"/>
  <c r="AI303" i="75"/>
  <c r="FP228" i="71"/>
  <c r="FO229" i="71"/>
  <c r="X379" i="75"/>
  <c r="AE379" i="75"/>
  <c r="AK379" i="75" s="1"/>
  <c r="AO379" i="75"/>
  <c r="H379" i="75"/>
  <c r="CI379" i="75" s="1"/>
  <c r="CL301" i="75"/>
  <c r="CK301" i="75"/>
  <c r="CP301" i="75" s="1"/>
  <c r="AB301" i="75"/>
  <c r="AI301" i="75"/>
  <c r="CJ301" i="75"/>
  <c r="CO301" i="75" s="1"/>
  <c r="X153" i="75"/>
  <c r="AE153" i="75"/>
  <c r="H153" i="75"/>
  <c r="CI153" i="75" s="1"/>
  <c r="BN59" i="45"/>
  <c r="X59" i="45" s="1"/>
  <c r="BM60" i="45"/>
  <c r="X140" i="75"/>
  <c r="AE140" i="75"/>
  <c r="H140" i="75"/>
  <c r="CI140" i="75" s="1"/>
  <c r="X158" i="75"/>
  <c r="AE158" i="75"/>
  <c r="H158" i="75"/>
  <c r="CI158" i="75" s="1"/>
  <c r="CK294" i="75"/>
  <c r="CL294" i="75"/>
  <c r="CJ294" i="75"/>
  <c r="AB294" i="75"/>
  <c r="AI294" i="75"/>
  <c r="BD66" i="72"/>
  <c r="CR66" i="72" s="1"/>
  <c r="FD145" i="71"/>
  <c r="CN145" i="71" s="1"/>
  <c r="FC146" i="71"/>
  <c r="CJ321" i="75"/>
  <c r="AI321" i="75"/>
  <c r="AB321" i="75"/>
  <c r="CK321" i="75"/>
  <c r="CP322" i="75" s="1"/>
  <c r="CL321" i="75"/>
  <c r="CH68" i="72"/>
  <c r="CR68" i="72"/>
  <c r="CN314" i="75"/>
  <c r="X73" i="75"/>
  <c r="AE73" i="75"/>
  <c r="H73" i="75"/>
  <c r="CI73" i="75" s="1"/>
  <c r="GF369" i="71"/>
  <c r="CN322" i="75"/>
  <c r="BX230" i="71"/>
  <c r="EU196" i="75"/>
  <c r="CJ292" i="75"/>
  <c r="AB292" i="75"/>
  <c r="AI292" i="75"/>
  <c r="CL292" i="75"/>
  <c r="CK292" i="75"/>
  <c r="CN293" i="75"/>
  <c r="AE148" i="75"/>
  <c r="X148" i="75"/>
  <c r="H148" i="75"/>
  <c r="AV76" i="72"/>
  <c r="Q76" i="72"/>
  <c r="AD76" i="72" s="1"/>
  <c r="AI76" i="72" s="1"/>
  <c r="AP243" i="45"/>
  <c r="CI303" i="75"/>
  <c r="CN303" i="75" s="1"/>
  <c r="X60" i="75"/>
  <c r="AE60" i="75"/>
  <c r="H60" i="75"/>
  <c r="CI60" i="75" s="1"/>
  <c r="X144" i="75"/>
  <c r="AE144" i="75"/>
  <c r="H144" i="75"/>
  <c r="CI144" i="75" s="1"/>
  <c r="X378" i="75"/>
  <c r="AE378" i="75"/>
  <c r="AK378" i="75" s="1"/>
  <c r="H378" i="75"/>
  <c r="CI378" i="75" s="1"/>
  <c r="AO378" i="75"/>
  <c r="N94" i="51"/>
  <c r="CH58" i="45"/>
  <c r="AE77" i="75"/>
  <c r="X77" i="75"/>
  <c r="H77" i="75"/>
  <c r="CI77" i="75" s="1"/>
  <c r="X57" i="75"/>
  <c r="AE57" i="75"/>
  <c r="H57" i="75"/>
  <c r="CI57" i="75" s="1"/>
  <c r="BN232" i="45"/>
  <c r="X232" i="45" s="1"/>
  <c r="BM233" i="45"/>
  <c r="FV121" i="71"/>
  <c r="GF121" i="71"/>
  <c r="CJ314" i="75"/>
  <c r="CL314" i="75"/>
  <c r="AB314" i="75"/>
  <c r="AI314" i="75"/>
  <c r="CK314" i="75"/>
  <c r="CP314" i="75" s="1"/>
  <c r="X70" i="75"/>
  <c r="AE70" i="75"/>
  <c r="H70" i="75"/>
  <c r="CI70" i="75" s="1"/>
  <c r="CJ293" i="75"/>
  <c r="CK293" i="75"/>
  <c r="CL293" i="75"/>
  <c r="AI293" i="75"/>
  <c r="AB293" i="75"/>
  <c r="FL213" i="71"/>
  <c r="CP213" i="71" s="1"/>
  <c r="FK214" i="71"/>
  <c r="X147" i="75"/>
  <c r="AE147" i="75"/>
  <c r="H147" i="75"/>
  <c r="CI147" i="75" s="1"/>
  <c r="CH74" i="72"/>
  <c r="X375" i="75"/>
  <c r="AE375" i="75"/>
  <c r="AK375" i="75" s="1"/>
  <c r="H375" i="75"/>
  <c r="CI375" i="75" s="1"/>
  <c r="AO375" i="75"/>
  <c r="BL69" i="45"/>
  <c r="FN76" i="71"/>
  <c r="FB76" i="71"/>
  <c r="FF76" i="71"/>
  <c r="X137" i="75"/>
  <c r="AE137" i="75"/>
  <c r="H137" i="75"/>
  <c r="CI137" i="75" s="1"/>
  <c r="X390" i="75"/>
  <c r="AE390" i="75"/>
  <c r="AK390" i="75" s="1"/>
  <c r="AO390" i="75"/>
  <c r="H390" i="75"/>
  <c r="CI390" i="75" s="1"/>
  <c r="X386" i="75"/>
  <c r="AE386" i="75"/>
  <c r="AK386" i="75" s="1"/>
  <c r="H386" i="75"/>
  <c r="CI386" i="75" s="1"/>
  <c r="AO386" i="75"/>
  <c r="X59" i="75"/>
  <c r="AE59" i="75"/>
  <c r="H59" i="75"/>
  <c r="CI59" i="75" s="1"/>
  <c r="FP144" i="71"/>
  <c r="FO145" i="71"/>
  <c r="AE136" i="75"/>
  <c r="X136" i="75"/>
  <c r="H136" i="75"/>
  <c r="CI136" i="75" s="1"/>
  <c r="CJ312" i="75"/>
  <c r="CK312" i="75"/>
  <c r="CL312" i="75"/>
  <c r="AB312" i="75"/>
  <c r="AI312" i="75"/>
  <c r="X72" i="75"/>
  <c r="AE72" i="75"/>
  <c r="H72" i="75"/>
  <c r="CI72" i="75" s="1"/>
  <c r="BN399" i="45"/>
  <c r="X399" i="45" s="1"/>
  <c r="BM400" i="45"/>
  <c r="AE389" i="75"/>
  <c r="AK389" i="75" s="1"/>
  <c r="X389" i="75"/>
  <c r="H389" i="75"/>
  <c r="CI389" i="75" s="1"/>
  <c r="AO389" i="75"/>
  <c r="FL212" i="71"/>
  <c r="CP212" i="71" s="1"/>
  <c r="FL193" i="71"/>
  <c r="FL191" i="71"/>
  <c r="FL178" i="71"/>
  <c r="FL177" i="71"/>
  <c r="FL186" i="71"/>
  <c r="FL179" i="71"/>
  <c r="FL189" i="71"/>
  <c r="FL190" i="71"/>
  <c r="FL183" i="71"/>
  <c r="FL188" i="71"/>
  <c r="FL184" i="71"/>
  <c r="FL194" i="71"/>
  <c r="FL176" i="71"/>
  <c r="FL196" i="71"/>
  <c r="CP196" i="71" s="1"/>
  <c r="FL181" i="71"/>
  <c r="FL185" i="71"/>
  <c r="FL180" i="71"/>
  <c r="FL192" i="71"/>
  <c r="FL187" i="71"/>
  <c r="FL182" i="71"/>
  <c r="FL195" i="71"/>
  <c r="FL197" i="71"/>
  <c r="CP197" i="71" s="1"/>
  <c r="FL198" i="71"/>
  <c r="CP198" i="71" s="1"/>
  <c r="FL199" i="71"/>
  <c r="CP199" i="71" s="1"/>
  <c r="FL200" i="71"/>
  <c r="CP200" i="71" s="1"/>
  <c r="FL201" i="71"/>
  <c r="CP201" i="71" s="1"/>
  <c r="FL202" i="71"/>
  <c r="CP202" i="71" s="1"/>
  <c r="FL203" i="71"/>
  <c r="CP203" i="71" s="1"/>
  <c r="FL204" i="71"/>
  <c r="CP204" i="71" s="1"/>
  <c r="FL205" i="71"/>
  <c r="CP205" i="71" s="1"/>
  <c r="FL206" i="71"/>
  <c r="CP206" i="71" s="1"/>
  <c r="FL207" i="71"/>
  <c r="CP207" i="71" s="1"/>
  <c r="FL208" i="71"/>
  <c r="CP208" i="71" s="1"/>
  <c r="FL209" i="71"/>
  <c r="CP209" i="71" s="1"/>
  <c r="FL210" i="71"/>
  <c r="CP210" i="71" s="1"/>
  <c r="FL211" i="71"/>
  <c r="CP211" i="71" s="1"/>
  <c r="CN74" i="72"/>
  <c r="X135" i="75"/>
  <c r="AE135" i="75"/>
  <c r="H135" i="75"/>
  <c r="CI135" i="75" s="1"/>
  <c r="AE382" i="75"/>
  <c r="AK382" i="75" s="1"/>
  <c r="X382" i="75"/>
  <c r="AO382" i="75"/>
  <c r="H382" i="75"/>
  <c r="CI382" i="75" s="1"/>
  <c r="X71" i="75"/>
  <c r="AE71" i="75"/>
  <c r="H71" i="75"/>
  <c r="CJ299" i="75"/>
  <c r="CK299" i="75"/>
  <c r="CL299" i="75"/>
  <c r="AB299" i="75"/>
  <c r="AI299" i="75"/>
  <c r="X67" i="75"/>
  <c r="AE67" i="75"/>
  <c r="H67" i="75"/>
  <c r="CI67" i="75" s="1"/>
  <c r="X141" i="75"/>
  <c r="AE141" i="75"/>
  <c r="H141" i="75"/>
  <c r="CI141" i="75" s="1"/>
  <c r="CJ298" i="75"/>
  <c r="AB298" i="75"/>
  <c r="AI298" i="75"/>
  <c r="CK298" i="75"/>
  <c r="CL298" i="75"/>
  <c r="CJ316" i="75"/>
  <c r="CL316" i="75"/>
  <c r="CK316" i="75"/>
  <c r="AB316" i="75"/>
  <c r="AI316" i="75"/>
  <c r="AE376" i="75"/>
  <c r="AK376" i="75" s="1"/>
  <c r="X376" i="75"/>
  <c r="AO376" i="75"/>
  <c r="H376" i="75"/>
  <c r="CI376" i="75" s="1"/>
  <c r="CN376" i="75" s="1"/>
  <c r="AE76" i="75"/>
  <c r="X76" i="75"/>
  <c r="H76" i="75"/>
  <c r="CI76" i="75" s="1"/>
  <c r="X161" i="75"/>
  <c r="AE161" i="75"/>
  <c r="H161" i="75"/>
  <c r="X391" i="75"/>
  <c r="AE391" i="75"/>
  <c r="AK391" i="75" s="1"/>
  <c r="AO391" i="75"/>
  <c r="H391" i="75"/>
  <c r="CI391" i="75" s="1"/>
  <c r="AD398" i="45"/>
  <c r="W35" i="51" s="1"/>
  <c r="AA398" i="45"/>
  <c r="BI401" i="45"/>
  <c r="AE56" i="75"/>
  <c r="X56" i="75"/>
  <c r="H56" i="75"/>
  <c r="CI56" i="75" s="1"/>
  <c r="CH142" i="45"/>
  <c r="CN297" i="75"/>
  <c r="X383" i="75"/>
  <c r="AE383" i="75"/>
  <c r="AK383" i="75" s="1"/>
  <c r="H383" i="75"/>
  <c r="CI383" i="75" s="1"/>
  <c r="AO383" i="75"/>
  <c r="FB155" i="71"/>
  <c r="FN155" i="71"/>
  <c r="FF155" i="71"/>
  <c r="X63" i="75"/>
  <c r="AE63" i="75"/>
  <c r="H63" i="75"/>
  <c r="CI63" i="75" s="1"/>
  <c r="CN63" i="75" s="1"/>
  <c r="X143" i="75"/>
  <c r="AE143" i="75"/>
  <c r="H143" i="75"/>
  <c r="CI143" i="75" s="1"/>
  <c r="CN298" i="75"/>
  <c r="FK393" i="71"/>
  <c r="AE395" i="75"/>
  <c r="AK395" i="75" s="1"/>
  <c r="X395" i="75"/>
  <c r="H395" i="75"/>
  <c r="CI395" i="75" s="1"/>
  <c r="AO395" i="75"/>
  <c r="X78" i="75"/>
  <c r="AE78" i="75"/>
  <c r="H78" i="75"/>
  <c r="X154" i="75"/>
  <c r="AE154" i="75"/>
  <c r="H154" i="75"/>
  <c r="CI154" i="75" s="1"/>
  <c r="CN311" i="75"/>
  <c r="EN229" i="71"/>
  <c r="FJ229" i="71" s="1"/>
  <c r="EI229" i="71"/>
  <c r="ED215" i="75"/>
  <c r="BZ215" i="75" s="1"/>
  <c r="EC216" i="75"/>
  <c r="CK309" i="75"/>
  <c r="CJ309" i="75"/>
  <c r="CL309" i="75"/>
  <c r="AB309" i="75"/>
  <c r="AI309" i="75"/>
  <c r="AQ409" i="45"/>
  <c r="BL409" i="45" s="1"/>
  <c r="BN143" i="45"/>
  <c r="X143" i="45" s="1"/>
  <c r="BM144" i="45"/>
  <c r="CI295" i="75"/>
  <c r="CN295" i="75" s="1"/>
  <c r="CK295" i="75"/>
  <c r="CJ295" i="75"/>
  <c r="AI295" i="75"/>
  <c r="AB295" i="75"/>
  <c r="CL295" i="75"/>
  <c r="FF156" i="71"/>
  <c r="BD75" i="72"/>
  <c r="CH75" i="72" s="1"/>
  <c r="AE64" i="75"/>
  <c r="X64" i="75"/>
  <c r="H64" i="75"/>
  <c r="CI64" i="75" s="1"/>
  <c r="CJ297" i="75"/>
  <c r="AI297" i="75"/>
  <c r="CL297" i="75"/>
  <c r="CK297" i="75"/>
  <c r="AB297" i="75"/>
  <c r="CN302" i="75"/>
  <c r="CL310" i="75"/>
  <c r="AB310" i="75"/>
  <c r="CJ310" i="75"/>
  <c r="CK310" i="75"/>
  <c r="AI310" i="75"/>
  <c r="CH57" i="45"/>
  <c r="CH81" i="45" s="1"/>
  <c r="CH193" i="45"/>
  <c r="CH24" i="45"/>
  <c r="CH14" i="45"/>
  <c r="CH17" i="45"/>
  <c r="CH196" i="45"/>
  <c r="CH195" i="45"/>
  <c r="CH30" i="45"/>
  <c r="CH12" i="45"/>
  <c r="CH11" i="45"/>
  <c r="CH20" i="45"/>
  <c r="CH22" i="45"/>
  <c r="CH27" i="45"/>
  <c r="CH15" i="45"/>
  <c r="CH201" i="45"/>
  <c r="CH194" i="45"/>
  <c r="CH26" i="45"/>
  <c r="CH10" i="45"/>
  <c r="CH191" i="45"/>
  <c r="CH186" i="45"/>
  <c r="CH197" i="45"/>
  <c r="CH16" i="45"/>
  <c r="CH25" i="45"/>
  <c r="CH183" i="45"/>
  <c r="CH182" i="45"/>
  <c r="CH28" i="45"/>
  <c r="CH200" i="45"/>
  <c r="CH21" i="45"/>
  <c r="CH184" i="45"/>
  <c r="CH192" i="45"/>
  <c r="CH188" i="45"/>
  <c r="CH23" i="45"/>
  <c r="CH189" i="45"/>
  <c r="CH199" i="45"/>
  <c r="CH13" i="45"/>
  <c r="CH29" i="45"/>
  <c r="CH18" i="45"/>
  <c r="CH190" i="45"/>
  <c r="CH187" i="45"/>
  <c r="CH181" i="45"/>
  <c r="CH198" i="45"/>
  <c r="CH19" i="45"/>
  <c r="CH185" i="45"/>
  <c r="CH217" i="45"/>
  <c r="CH218" i="45"/>
  <c r="CH214" i="45"/>
  <c r="CH207" i="45"/>
  <c r="CH216" i="45"/>
  <c r="CH204" i="45"/>
  <c r="CH215" i="45"/>
  <c r="CH205" i="45"/>
  <c r="CH211" i="45"/>
  <c r="CH210" i="45"/>
  <c r="CH203" i="45"/>
  <c r="CH202" i="45"/>
  <c r="CH208" i="45"/>
  <c r="CH212" i="45"/>
  <c r="CH209" i="45"/>
  <c r="CH206" i="45"/>
  <c r="CH213" i="45"/>
  <c r="CH46" i="45"/>
  <c r="CH33" i="45"/>
  <c r="CH36" i="45"/>
  <c r="CH32" i="45"/>
  <c r="CH35" i="45"/>
  <c r="CH47" i="45"/>
  <c r="CH43" i="45"/>
  <c r="CH219" i="45"/>
  <c r="CH48" i="45"/>
  <c r="CH42" i="45"/>
  <c r="CH39" i="45"/>
  <c r="CH37" i="45"/>
  <c r="CH38" i="45"/>
  <c r="CH31" i="45"/>
  <c r="CH41" i="45"/>
  <c r="CH45" i="45"/>
  <c r="CH40" i="45"/>
  <c r="CH34" i="45"/>
  <c r="CH44" i="45"/>
  <c r="CH49" i="45"/>
  <c r="CH221" i="45"/>
  <c r="CH220" i="45"/>
  <c r="CH223" i="45"/>
  <c r="CH222" i="45"/>
  <c r="CH50" i="45"/>
  <c r="CH224" i="45"/>
  <c r="CH51" i="45"/>
  <c r="CH225" i="45"/>
  <c r="CH226" i="45"/>
  <c r="CH52" i="45"/>
  <c r="CH227" i="45"/>
  <c r="CH53" i="45"/>
  <c r="CH228" i="45"/>
  <c r="CH252" i="45" s="1"/>
  <c r="CH54" i="45"/>
  <c r="CH229" i="45"/>
  <c r="CH55" i="45"/>
  <c r="CH56" i="45"/>
  <c r="CH230" i="45"/>
  <c r="CJ306" i="75"/>
  <c r="AB306" i="75"/>
  <c r="CK306" i="75"/>
  <c r="CL306" i="75"/>
  <c r="AI306" i="75"/>
  <c r="D159" i="75"/>
  <c r="X319" i="75"/>
  <c r="AE319" i="75"/>
  <c r="H319" i="75"/>
  <c r="CI319" i="75" s="1"/>
  <c r="D80" i="75"/>
  <c r="CK162" i="75"/>
  <c r="CJ162" i="75"/>
  <c r="CL162" i="75"/>
  <c r="AB162" i="75"/>
  <c r="AI162" i="75"/>
  <c r="FB77" i="71"/>
  <c r="FN77" i="71"/>
  <c r="FF77" i="71"/>
  <c r="CJ296" i="75"/>
  <c r="CO296" i="75" s="1"/>
  <c r="AB296" i="75"/>
  <c r="AI296" i="75"/>
  <c r="CK296" i="75"/>
  <c r="CL296" i="75"/>
  <c r="CN317" i="75"/>
  <c r="AE81" i="75"/>
  <c r="X81" i="75"/>
  <c r="H81" i="75"/>
  <c r="CI81" i="75" s="1"/>
  <c r="X152" i="75"/>
  <c r="AE152" i="75"/>
  <c r="H152" i="75"/>
  <c r="CI152" i="75" s="1"/>
  <c r="CK311" i="75"/>
  <c r="AI311" i="75"/>
  <c r="H243" i="75"/>
  <c r="CL311" i="75"/>
  <c r="CJ311" i="75"/>
  <c r="AB311" i="75"/>
  <c r="EX183" i="75"/>
  <c r="BS217" i="71"/>
  <c r="DS217" i="71" s="1"/>
  <c r="EX217" i="71" s="1"/>
  <c r="CA214" i="75"/>
  <c r="FH315" i="71"/>
  <c r="CO315" i="71" s="1"/>
  <c r="FG316" i="71"/>
  <c r="FN156" i="71"/>
  <c r="X283" i="75"/>
  <c r="AE283" i="75"/>
  <c r="H283" i="75"/>
  <c r="D44" i="75"/>
  <c r="D363" i="75"/>
  <c r="D123" i="75"/>
  <c r="AI302" i="75"/>
  <c r="CK302" i="75"/>
  <c r="CL302" i="75"/>
  <c r="AB302" i="75"/>
  <c r="CJ302" i="75"/>
  <c r="AE385" i="75"/>
  <c r="AK385" i="75" s="1"/>
  <c r="X385" i="75"/>
  <c r="AO385" i="75"/>
  <c r="H385" i="75"/>
  <c r="CI385" i="75" s="1"/>
  <c r="AQ65" i="72"/>
  <c r="AQ135" i="72" s="1"/>
  <c r="AF65" i="72"/>
  <c r="X139" i="75"/>
  <c r="AE139" i="75"/>
  <c r="H139" i="75"/>
  <c r="CI139" i="75" s="1"/>
  <c r="X74" i="75"/>
  <c r="AE74" i="75"/>
  <c r="H74" i="75"/>
  <c r="X61" i="75"/>
  <c r="AE61" i="75"/>
  <c r="H61" i="75"/>
  <c r="CI61" i="75" s="1"/>
  <c r="X156" i="75"/>
  <c r="AE156" i="75"/>
  <c r="H156" i="75"/>
  <c r="CI156" i="75" s="1"/>
  <c r="CJ315" i="75"/>
  <c r="CO315" i="75" s="1"/>
  <c r="CK315" i="75"/>
  <c r="CL315" i="75"/>
  <c r="AB315" i="75"/>
  <c r="AI315" i="75"/>
  <c r="CL317" i="75"/>
  <c r="CK317" i="75"/>
  <c r="CP317" i="75" s="1"/>
  <c r="AB317" i="75"/>
  <c r="AI317" i="75"/>
  <c r="CJ317" i="75"/>
  <c r="FP391" i="71"/>
  <c r="FO392" i="71"/>
  <c r="CT63" i="72"/>
  <c r="AP63" i="72" s="1"/>
  <c r="AP133" i="72" s="1"/>
  <c r="CS64" i="72"/>
  <c r="CT64" i="72" s="1"/>
  <c r="AP64" i="72" s="1"/>
  <c r="AP134" i="72" s="1"/>
  <c r="AN71" i="45"/>
  <c r="AQ71" i="45" s="1"/>
  <c r="X69" i="75"/>
  <c r="AE69" i="75"/>
  <c r="H69" i="75"/>
  <c r="CI69" i="75" s="1"/>
  <c r="AE142" i="75"/>
  <c r="X142" i="75"/>
  <c r="H142" i="75"/>
  <c r="CI142" i="75" s="1"/>
  <c r="AE66" i="75"/>
  <c r="X66" i="75"/>
  <c r="H66" i="75"/>
  <c r="CI66" i="75" s="1"/>
  <c r="CH231" i="45"/>
  <c r="CI305" i="75"/>
  <c r="CN305" i="75" s="1"/>
  <c r="FD70" i="71"/>
  <c r="CN70" i="71" s="1"/>
  <c r="FC71" i="71"/>
  <c r="X65" i="75"/>
  <c r="AE65" i="75"/>
  <c r="H65" i="75"/>
  <c r="CI65" i="75" s="1"/>
  <c r="X393" i="75"/>
  <c r="AE393" i="75"/>
  <c r="AK393" i="75" s="1"/>
  <c r="H393" i="75"/>
  <c r="CI393" i="75" s="1"/>
  <c r="AO393" i="75"/>
  <c r="AE138" i="75"/>
  <c r="X138" i="75"/>
  <c r="H138" i="75"/>
  <c r="CI138" i="75" s="1"/>
  <c r="AE380" i="75"/>
  <c r="AK380" i="75" s="1"/>
  <c r="X380" i="75"/>
  <c r="H380" i="75"/>
  <c r="CI380" i="75" s="1"/>
  <c r="AO380" i="75"/>
  <c r="X79" i="75"/>
  <c r="AE79" i="75"/>
  <c r="H79" i="75"/>
  <c r="FH144" i="71"/>
  <c r="CO144" i="71" s="1"/>
  <c r="FW121" i="71" s="1"/>
  <c r="FG145" i="71"/>
  <c r="CJ320" i="75"/>
  <c r="AI320" i="75"/>
  <c r="AB320" i="75"/>
  <c r="CL320" i="75"/>
  <c r="CK320" i="75"/>
  <c r="EH228" i="75"/>
  <c r="BV228" i="75" s="1"/>
  <c r="EG229" i="75"/>
  <c r="CO322" i="75"/>
  <c r="CI83" i="75"/>
  <c r="AE149" i="75"/>
  <c r="X149" i="75"/>
  <c r="H149" i="75"/>
  <c r="CI149" i="75" s="1"/>
  <c r="X68" i="75"/>
  <c r="AE68" i="75"/>
  <c r="H68" i="75"/>
  <c r="CI68" i="75" s="1"/>
  <c r="AE388" i="75"/>
  <c r="AK388" i="75" s="1"/>
  <c r="X388" i="75"/>
  <c r="H388" i="75"/>
  <c r="AO388" i="75"/>
  <c r="AQ72" i="45"/>
  <c r="BL72" i="45" s="1"/>
  <c r="D284" i="75"/>
  <c r="CH73" i="72" l="1"/>
  <c r="CR73" i="72"/>
  <c r="BQ401" i="45"/>
  <c r="CP309" i="75"/>
  <c r="CH70" i="72"/>
  <c r="CP295" i="75"/>
  <c r="CR70" i="72"/>
  <c r="CO309" i="75"/>
  <c r="CR309" i="75" s="1"/>
  <c r="CO314" i="75"/>
  <c r="CN78" i="72"/>
  <c r="CO302" i="75"/>
  <c r="CR78" i="72"/>
  <c r="FH67" i="71"/>
  <c r="CO67" i="71" s="1"/>
  <c r="CR67" i="72"/>
  <c r="CP311" i="75"/>
  <c r="CP315" i="75"/>
  <c r="CH67" i="72"/>
  <c r="CN156" i="75"/>
  <c r="CO317" i="75"/>
  <c r="CO311" i="75"/>
  <c r="CO295" i="75"/>
  <c r="CR295" i="75" s="1"/>
  <c r="CU295" i="75" s="1"/>
  <c r="CO306" i="75"/>
  <c r="CN378" i="75"/>
  <c r="CP302" i="75"/>
  <c r="CP306" i="75"/>
  <c r="AP156" i="45"/>
  <c r="CN138" i="75"/>
  <c r="CP296" i="75"/>
  <c r="CN142" i="75"/>
  <c r="CN54" i="75"/>
  <c r="CN382" i="75"/>
  <c r="CN59" i="75"/>
  <c r="CN61" i="75"/>
  <c r="CN380" i="75"/>
  <c r="FH229" i="71"/>
  <c r="CO229" i="71" s="1"/>
  <c r="FW198" i="71" s="1"/>
  <c r="FG230" i="71"/>
  <c r="FD230" i="71"/>
  <c r="CN230" i="71" s="1"/>
  <c r="FV199" i="71" s="1"/>
  <c r="FC231" i="71"/>
  <c r="CN134" i="75"/>
  <c r="CN395" i="75"/>
  <c r="CN68" i="75"/>
  <c r="CN390" i="75"/>
  <c r="CN141" i="75"/>
  <c r="CP293" i="75"/>
  <c r="CS65" i="72"/>
  <c r="CT65" i="72" s="1"/>
  <c r="AP65" i="72" s="1"/>
  <c r="AP135" i="72" s="1"/>
  <c r="CN66" i="75"/>
  <c r="CN56" i="75"/>
  <c r="CN153" i="75"/>
  <c r="CN69" i="75"/>
  <c r="CN151" i="75"/>
  <c r="FP67" i="71"/>
  <c r="FO68" i="71"/>
  <c r="CN62" i="75"/>
  <c r="CN144" i="75"/>
  <c r="FH393" i="71"/>
  <c r="CO393" i="71" s="1"/>
  <c r="FG394" i="71"/>
  <c r="CN64" i="75"/>
  <c r="CN391" i="75"/>
  <c r="CN73" i="75"/>
  <c r="CN383" i="75"/>
  <c r="CP299" i="75"/>
  <c r="CN135" i="75"/>
  <c r="CN136" i="75"/>
  <c r="CP310" i="75"/>
  <c r="CO310" i="75"/>
  <c r="BL410" i="45"/>
  <c r="CN157" i="75"/>
  <c r="CN57" i="75"/>
  <c r="CN139" i="75"/>
  <c r="CN83" i="75"/>
  <c r="CN82" i="75"/>
  <c r="CN319" i="75"/>
  <c r="CN320" i="75"/>
  <c r="CN65" i="75"/>
  <c r="CJ79" i="75"/>
  <c r="CL79" i="75"/>
  <c r="AB79" i="75"/>
  <c r="AI79" i="75"/>
  <c r="CK79" i="75"/>
  <c r="CJ74" i="75"/>
  <c r="CL74" i="75"/>
  <c r="AI74" i="75"/>
  <c r="CK74" i="75"/>
  <c r="AB74" i="75"/>
  <c r="CJ283" i="75"/>
  <c r="CO283" i="75" s="1"/>
  <c r="AB283" i="75"/>
  <c r="CK283" i="75"/>
  <c r="CP283" i="75" s="1"/>
  <c r="AI283" i="75"/>
  <c r="CL283" i="75"/>
  <c r="CO297" i="75"/>
  <c r="ED216" i="75"/>
  <c r="BZ216" i="75" s="1"/>
  <c r="EC217" i="75"/>
  <c r="CJ78" i="75"/>
  <c r="AB78" i="75"/>
  <c r="CK78" i="75"/>
  <c r="AI78" i="75"/>
  <c r="CL78" i="75"/>
  <c r="BJ401" i="45"/>
  <c r="Z401" i="45" s="1"/>
  <c r="BI402" i="45"/>
  <c r="CJ161" i="75"/>
  <c r="AI161" i="75"/>
  <c r="AB161" i="75"/>
  <c r="CL161" i="75"/>
  <c r="CK161" i="75"/>
  <c r="CP162" i="75" s="1"/>
  <c r="CJ71" i="75"/>
  <c r="CL71" i="75"/>
  <c r="AB71" i="75"/>
  <c r="AI71" i="75"/>
  <c r="CK71" i="75"/>
  <c r="CV202" i="71"/>
  <c r="T207" i="45" s="1"/>
  <c r="BL424" i="45"/>
  <c r="CH232" i="45"/>
  <c r="CK148" i="75"/>
  <c r="CJ148" i="75"/>
  <c r="AI148" i="75"/>
  <c r="CL148" i="75"/>
  <c r="AB148" i="75"/>
  <c r="EU197" i="75"/>
  <c r="BX231" i="71"/>
  <c r="CL145" i="75"/>
  <c r="AB145" i="75"/>
  <c r="CK145" i="75"/>
  <c r="AI145" i="75"/>
  <c r="CJ145" i="75"/>
  <c r="FD317" i="71"/>
  <c r="CN317" i="71" s="1"/>
  <c r="FC318" i="71"/>
  <c r="CN55" i="75"/>
  <c r="CP300" i="75"/>
  <c r="EY202" i="71"/>
  <c r="CJ384" i="75"/>
  <c r="AB384" i="75"/>
  <c r="BU384" i="75" s="1"/>
  <c r="CB384" i="75" s="1"/>
  <c r="FH355" i="75" s="1"/>
  <c r="CL384" i="75"/>
  <c r="CK384" i="75"/>
  <c r="AI384" i="75"/>
  <c r="AU384" i="75" s="1"/>
  <c r="CJ388" i="75"/>
  <c r="CK388" i="75"/>
  <c r="CL388" i="75"/>
  <c r="AB388" i="75"/>
  <c r="BU388" i="75" s="1"/>
  <c r="CB388" i="75" s="1"/>
  <c r="FH359" i="75" s="1"/>
  <c r="AI388" i="75"/>
  <c r="AU388" i="75" s="1"/>
  <c r="FP392" i="71"/>
  <c r="FO393" i="71"/>
  <c r="AE80" i="75"/>
  <c r="X80" i="75"/>
  <c r="H80" i="75"/>
  <c r="CI80" i="75" s="1"/>
  <c r="BS218" i="71"/>
  <c r="DS218" i="71" s="1"/>
  <c r="EX218" i="71" s="1"/>
  <c r="EX184" i="75"/>
  <c r="CA215" i="75"/>
  <c r="CV201" i="71"/>
  <c r="T206" i="45" s="1"/>
  <c r="CL72" i="75"/>
  <c r="AI72" i="75"/>
  <c r="CK72" i="75"/>
  <c r="CJ72" i="75"/>
  <c r="AB72" i="75"/>
  <c r="FL214" i="71"/>
  <c r="CP214" i="71" s="1"/>
  <c r="FK215" i="71"/>
  <c r="CR314" i="75"/>
  <c r="CW314" i="75" s="1"/>
  <c r="AP71" i="45"/>
  <c r="FD393" i="71"/>
  <c r="CN393" i="71" s="1"/>
  <c r="FC394" i="71"/>
  <c r="CJ160" i="75"/>
  <c r="CL160" i="75"/>
  <c r="CK160" i="75"/>
  <c r="AI160" i="75"/>
  <c r="AB160" i="75"/>
  <c r="CJ55" i="75"/>
  <c r="CL55" i="75"/>
  <c r="AB55" i="75"/>
  <c r="AI55" i="75"/>
  <c r="CK55" i="75"/>
  <c r="CO300" i="75"/>
  <c r="AI53" i="75"/>
  <c r="CJ53" i="75"/>
  <c r="CK53" i="75"/>
  <c r="AB53" i="75"/>
  <c r="CL53" i="75"/>
  <c r="CJ374" i="75"/>
  <c r="CL374" i="75"/>
  <c r="CK374" i="75"/>
  <c r="AB374" i="75"/>
  <c r="BU374" i="75" s="1"/>
  <c r="CB374" i="75" s="1"/>
  <c r="FH345" i="75" s="1"/>
  <c r="AI374" i="75"/>
  <c r="AU374" i="75" s="1"/>
  <c r="CP305" i="75"/>
  <c r="EH229" i="75"/>
  <c r="BV229" i="75" s="1"/>
  <c r="EG230" i="75"/>
  <c r="AB393" i="75"/>
  <c r="BU393" i="75" s="1"/>
  <c r="CB393" i="75" s="1"/>
  <c r="FH364" i="75" s="1"/>
  <c r="CL393" i="75"/>
  <c r="AI393" i="75"/>
  <c r="AU393" i="75" s="1"/>
  <c r="CK393" i="75"/>
  <c r="CJ393" i="75"/>
  <c r="CJ81" i="75"/>
  <c r="CL81" i="75"/>
  <c r="AB81" i="75"/>
  <c r="AI81" i="75"/>
  <c r="CK81" i="75"/>
  <c r="CJ64" i="75"/>
  <c r="AB64" i="75"/>
  <c r="AI64" i="75"/>
  <c r="CL64" i="75"/>
  <c r="CK64" i="75"/>
  <c r="BN144" i="45"/>
  <c r="X144" i="45" s="1"/>
  <c r="BM145" i="45"/>
  <c r="CN143" i="75"/>
  <c r="CP316" i="75"/>
  <c r="CN67" i="75"/>
  <c r="CV200" i="71"/>
  <c r="T205" i="45" s="1"/>
  <c r="CJ136" i="75"/>
  <c r="AB136" i="75"/>
  <c r="AI136" i="75"/>
  <c r="CK136" i="75"/>
  <c r="CL136" i="75"/>
  <c r="CN386" i="75"/>
  <c r="FX182" i="71"/>
  <c r="CV213" i="71"/>
  <c r="T218" i="45" s="1"/>
  <c r="AB57" i="75"/>
  <c r="AI57" i="75"/>
  <c r="CL57" i="75"/>
  <c r="CJ57" i="75"/>
  <c r="CK57" i="75"/>
  <c r="EN230" i="71"/>
  <c r="FJ230" i="71" s="1"/>
  <c r="EI230" i="71"/>
  <c r="BN60" i="45"/>
  <c r="X60" i="45" s="1"/>
  <c r="BM61" i="45"/>
  <c r="CO303" i="75"/>
  <c r="GF370" i="71"/>
  <c r="CJ372" i="75"/>
  <c r="AB372" i="75"/>
  <c r="BU372" i="75" s="1"/>
  <c r="CB372" i="75" s="1"/>
  <c r="FH343" i="75" s="1"/>
  <c r="CK372" i="75"/>
  <c r="AI372" i="75"/>
  <c r="AU372" i="75" s="1"/>
  <c r="CL372" i="75"/>
  <c r="CN304" i="75"/>
  <c r="CN373" i="75"/>
  <c r="CH66" i="72"/>
  <c r="CI66" i="72" s="1"/>
  <c r="CJ66" i="72" s="1"/>
  <c r="CJ387" i="75"/>
  <c r="CL387" i="75"/>
  <c r="AB387" i="75"/>
  <c r="BU387" i="75" s="1"/>
  <c r="CB387" i="75" s="1"/>
  <c r="FH358" i="75" s="1"/>
  <c r="AI387" i="75"/>
  <c r="AU387" i="75" s="1"/>
  <c r="CK387" i="75"/>
  <c r="CN58" i="75"/>
  <c r="ET197" i="75"/>
  <c r="CD228" i="75"/>
  <c r="CJ69" i="75"/>
  <c r="AB69" i="75"/>
  <c r="CK69" i="75"/>
  <c r="AI69" i="75"/>
  <c r="CL69" i="75"/>
  <c r="CJ156" i="75"/>
  <c r="AB156" i="75"/>
  <c r="CK156" i="75"/>
  <c r="AI156" i="75"/>
  <c r="CL156" i="75"/>
  <c r="CJ319" i="75"/>
  <c r="CO319" i="75" s="1"/>
  <c r="CL319" i="75"/>
  <c r="CK319" i="75"/>
  <c r="CP319" i="75" s="1"/>
  <c r="CF323" i="75"/>
  <c r="AB319" i="75"/>
  <c r="AI319" i="75"/>
  <c r="O176" i="51"/>
  <c r="CH143" i="45"/>
  <c r="CJ143" i="75"/>
  <c r="AB143" i="75"/>
  <c r="CL143" i="75"/>
  <c r="CK143" i="75"/>
  <c r="AI143" i="75"/>
  <c r="CJ383" i="75"/>
  <c r="CK383" i="75"/>
  <c r="CL383" i="75"/>
  <c r="AB383" i="75"/>
  <c r="BU383" i="75" s="1"/>
  <c r="CB383" i="75" s="1"/>
  <c r="FH354" i="75" s="1"/>
  <c r="AI383" i="75"/>
  <c r="AU383" i="75" s="1"/>
  <c r="CN76" i="75"/>
  <c r="CJ67" i="75"/>
  <c r="CL67" i="75"/>
  <c r="AB67" i="75"/>
  <c r="AI67" i="75"/>
  <c r="CK67" i="75"/>
  <c r="FX180" i="71"/>
  <c r="CV211" i="71"/>
  <c r="T216" i="45" s="1"/>
  <c r="CV199" i="71"/>
  <c r="T204" i="45" s="1"/>
  <c r="FX181" i="71"/>
  <c r="CV212" i="71"/>
  <c r="T217" i="45" s="1"/>
  <c r="CN137" i="75"/>
  <c r="CJ378" i="75"/>
  <c r="AB378" i="75"/>
  <c r="BU378" i="75" s="1"/>
  <c r="CB378" i="75" s="1"/>
  <c r="FH349" i="75" s="1"/>
  <c r="CL378" i="75"/>
  <c r="CK378" i="75"/>
  <c r="AI378" i="75"/>
  <c r="AU378" i="75" s="1"/>
  <c r="CR322" i="75"/>
  <c r="CU322" i="75" s="1"/>
  <c r="CO294" i="75"/>
  <c r="CH59" i="45"/>
  <c r="N95" i="51"/>
  <c r="CN379" i="75"/>
  <c r="CJ392" i="75"/>
  <c r="AB392" i="75"/>
  <c r="BU392" i="75" s="1"/>
  <c r="CB392" i="75" s="1"/>
  <c r="FH363" i="75" s="1"/>
  <c r="CK392" i="75"/>
  <c r="CL392" i="75"/>
  <c r="AI392" i="75"/>
  <c r="AU392" i="75" s="1"/>
  <c r="CP307" i="75"/>
  <c r="CK134" i="75"/>
  <c r="AI134" i="75"/>
  <c r="AB134" i="75"/>
  <c r="CL134" i="75"/>
  <c r="CJ134" i="75"/>
  <c r="CN66" i="72"/>
  <c r="CO66" i="72" s="1"/>
  <c r="CP66" i="72" s="1"/>
  <c r="CN377" i="75"/>
  <c r="CJ58" i="75"/>
  <c r="CL58" i="75"/>
  <c r="CK58" i="75"/>
  <c r="AI58" i="75"/>
  <c r="AB58" i="75"/>
  <c r="CJ68" i="75"/>
  <c r="CK68" i="75"/>
  <c r="CP68" i="75" s="1"/>
  <c r="AI68" i="75"/>
  <c r="AB68" i="75"/>
  <c r="CL68" i="75"/>
  <c r="CR311" i="75"/>
  <c r="CW311" i="75" s="1"/>
  <c r="I76" i="75"/>
  <c r="CK76" i="75"/>
  <c r="AI76" i="75"/>
  <c r="CJ76" i="75"/>
  <c r="CL76" i="75"/>
  <c r="AB76" i="75"/>
  <c r="CO316" i="75"/>
  <c r="CJ382" i="75"/>
  <c r="CK382" i="75"/>
  <c r="CL382" i="75"/>
  <c r="AI382" i="75"/>
  <c r="AU382" i="75" s="1"/>
  <c r="AB382" i="75"/>
  <c r="BU382" i="75" s="1"/>
  <c r="CB382" i="75" s="1"/>
  <c r="FH353" i="75" s="1"/>
  <c r="FX179" i="71"/>
  <c r="CV210" i="71"/>
  <c r="T215" i="45" s="1"/>
  <c r="CV198" i="71"/>
  <c r="T203" i="45" s="1"/>
  <c r="CJ386" i="75"/>
  <c r="AB386" i="75"/>
  <c r="BU386" i="75" s="1"/>
  <c r="CB386" i="75" s="1"/>
  <c r="FH357" i="75" s="1"/>
  <c r="AI386" i="75"/>
  <c r="AU386" i="75" s="1"/>
  <c r="CK386" i="75"/>
  <c r="CL386" i="75"/>
  <c r="CK137" i="75"/>
  <c r="CP137" i="75" s="1"/>
  <c r="AI137" i="75"/>
  <c r="CJ137" i="75"/>
  <c r="CL137" i="75"/>
  <c r="AB137" i="75"/>
  <c r="CJ379" i="75"/>
  <c r="CL379" i="75"/>
  <c r="AB379" i="75"/>
  <c r="BU379" i="75" s="1"/>
  <c r="CB379" i="75" s="1"/>
  <c r="FH350" i="75" s="1"/>
  <c r="AI379" i="75"/>
  <c r="AU379" i="75" s="1"/>
  <c r="CK379" i="75"/>
  <c r="CP379" i="75" s="1"/>
  <c r="CP303" i="75"/>
  <c r="CI392" i="75"/>
  <c r="CN392" i="75" s="1"/>
  <c r="AP155" i="45"/>
  <c r="CJ373" i="75"/>
  <c r="AB373" i="75"/>
  <c r="BU373" i="75" s="1"/>
  <c r="CB373" i="75" s="1"/>
  <c r="FH344" i="75" s="1"/>
  <c r="AI373" i="75"/>
  <c r="AU373" i="75" s="1"/>
  <c r="CL373" i="75"/>
  <c r="CK373" i="75"/>
  <c r="CI387" i="75"/>
  <c r="CN387" i="75" s="1"/>
  <c r="FH68" i="71"/>
  <c r="CO68" i="71" s="1"/>
  <c r="FG69" i="71"/>
  <c r="AI380" i="75"/>
  <c r="AU380" i="75" s="1"/>
  <c r="CK380" i="75"/>
  <c r="CJ380" i="75"/>
  <c r="CL380" i="75"/>
  <c r="AB380" i="75"/>
  <c r="BU380" i="75" s="1"/>
  <c r="CB380" i="75" s="1"/>
  <c r="FH351" i="75" s="1"/>
  <c r="CJ66" i="75"/>
  <c r="AI66" i="75"/>
  <c r="AB66" i="75"/>
  <c r="CL66" i="75"/>
  <c r="CK66" i="75"/>
  <c r="CF156" i="75"/>
  <c r="CJ139" i="75"/>
  <c r="AB139" i="75"/>
  <c r="CL139" i="75"/>
  <c r="AI139" i="75"/>
  <c r="CK139" i="75"/>
  <c r="BP409" i="45"/>
  <c r="CJ395" i="75"/>
  <c r="AI395" i="75"/>
  <c r="AU395" i="75" s="1"/>
  <c r="CK395" i="75"/>
  <c r="CL395" i="75"/>
  <c r="AB395" i="75"/>
  <c r="BU395" i="75" s="1"/>
  <c r="CB395" i="75" s="1"/>
  <c r="FX178" i="71"/>
  <c r="CV209" i="71"/>
  <c r="T214" i="45" s="1"/>
  <c r="CV197" i="71"/>
  <c r="T202" i="45" s="1"/>
  <c r="CJ375" i="75"/>
  <c r="AI375" i="75"/>
  <c r="AU375" i="75" s="1"/>
  <c r="CK375" i="75"/>
  <c r="CL375" i="75"/>
  <c r="AB375" i="75"/>
  <c r="BU375" i="75" s="1"/>
  <c r="CB375" i="75" s="1"/>
  <c r="FH346" i="75" s="1"/>
  <c r="CN77" i="75"/>
  <c r="BL243" i="45"/>
  <c r="CP294" i="75"/>
  <c r="CL153" i="75"/>
  <c r="CF153" i="75"/>
  <c r="AB153" i="75"/>
  <c r="AI153" i="75"/>
  <c r="CK153" i="75"/>
  <c r="CJ153" i="75"/>
  <c r="H164" i="75"/>
  <c r="AB164" i="75" s="1"/>
  <c r="AO162" i="75" s="1"/>
  <c r="CJ54" i="75"/>
  <c r="CO54" i="75" s="1"/>
  <c r="CL54" i="75"/>
  <c r="AI54" i="75"/>
  <c r="AB54" i="75"/>
  <c r="CK54" i="75"/>
  <c r="CP54" i="75" s="1"/>
  <c r="CJ75" i="75"/>
  <c r="I75" i="75"/>
  <c r="AB75" i="75"/>
  <c r="AI75" i="75"/>
  <c r="CK75" i="75"/>
  <c r="CL75" i="75"/>
  <c r="CJ157" i="75"/>
  <c r="CL157" i="75"/>
  <c r="AI157" i="75"/>
  <c r="CK157" i="75"/>
  <c r="CP157" i="75" s="1"/>
  <c r="AB157" i="75"/>
  <c r="CP304" i="75"/>
  <c r="GM39" i="71"/>
  <c r="GF46" i="71"/>
  <c r="CN150" i="75"/>
  <c r="CJ377" i="75"/>
  <c r="CL377" i="75"/>
  <c r="AB377" i="75"/>
  <c r="BU377" i="75" s="1"/>
  <c r="CB377" i="75" s="1"/>
  <c r="FH348" i="75" s="1"/>
  <c r="AI377" i="75"/>
  <c r="AU377" i="75" s="1"/>
  <c r="CK377" i="75"/>
  <c r="CJ65" i="75"/>
  <c r="CO65" i="75" s="1"/>
  <c r="CL65" i="75"/>
  <c r="AI65" i="75"/>
  <c r="CK65" i="75"/>
  <c r="CP65" i="75" s="1"/>
  <c r="AB65" i="75"/>
  <c r="CR317" i="75"/>
  <c r="CV317" i="75" s="1"/>
  <c r="X159" i="75"/>
  <c r="AE159" i="75"/>
  <c r="H159" i="75"/>
  <c r="CI159" i="75" s="1"/>
  <c r="BH409" i="45"/>
  <c r="CJ391" i="75"/>
  <c r="CL391" i="75"/>
  <c r="CK391" i="75"/>
  <c r="AI391" i="75"/>
  <c r="AU391" i="75" s="1"/>
  <c r="AB391" i="75"/>
  <c r="BU391" i="75" s="1"/>
  <c r="CB391" i="75" s="1"/>
  <c r="FH362" i="75" s="1"/>
  <c r="CP298" i="75"/>
  <c r="FX177" i="71"/>
  <c r="CV208" i="71"/>
  <c r="T213" i="45" s="1"/>
  <c r="CJ389" i="75"/>
  <c r="CO389" i="75" s="1"/>
  <c r="AI389" i="75"/>
  <c r="AU389" i="75" s="1"/>
  <c r="CL389" i="75"/>
  <c r="AB389" i="75"/>
  <c r="BU389" i="75" s="1"/>
  <c r="CB389" i="75" s="1"/>
  <c r="FH360" i="75" s="1"/>
  <c r="CK389" i="75"/>
  <c r="CP389" i="75" s="1"/>
  <c r="CJ77" i="75"/>
  <c r="AI77" i="75"/>
  <c r="CK77" i="75"/>
  <c r="CP77" i="75" s="1"/>
  <c r="AB77" i="75"/>
  <c r="CL77" i="75"/>
  <c r="CP321" i="75"/>
  <c r="CN158" i="75"/>
  <c r="FP318" i="71"/>
  <c r="FO319" i="71"/>
  <c r="CP318" i="75"/>
  <c r="CO313" i="75"/>
  <c r="CO304" i="75"/>
  <c r="CK150" i="75"/>
  <c r="CF150" i="75"/>
  <c r="AI150" i="75"/>
  <c r="CJ150" i="75"/>
  <c r="CL150" i="75"/>
  <c r="AB150" i="75"/>
  <c r="BH410" i="45"/>
  <c r="BP410" i="45"/>
  <c r="CJ61" i="75"/>
  <c r="CK61" i="75"/>
  <c r="AB61" i="75"/>
  <c r="CL61" i="75"/>
  <c r="AI61" i="75"/>
  <c r="CN154" i="75"/>
  <c r="CL63" i="75"/>
  <c r="CK63" i="75"/>
  <c r="AB63" i="75"/>
  <c r="AI63" i="75"/>
  <c r="CJ63" i="75"/>
  <c r="FX176" i="71"/>
  <c r="CV207" i="71"/>
  <c r="T212" i="45" s="1"/>
  <c r="CP312" i="75"/>
  <c r="FP145" i="71"/>
  <c r="FO146" i="71"/>
  <c r="CJ144" i="75"/>
  <c r="CO144" i="75" s="1"/>
  <c r="CK144" i="75"/>
  <c r="AB144" i="75"/>
  <c r="CL144" i="75"/>
  <c r="AI144" i="75"/>
  <c r="CJ158" i="75"/>
  <c r="CK158" i="75"/>
  <c r="CL158" i="75"/>
  <c r="AB158" i="75"/>
  <c r="AI158" i="75"/>
  <c r="CO307" i="75"/>
  <c r="CR310" i="75"/>
  <c r="CV310" i="75" s="1"/>
  <c r="CN296" i="75"/>
  <c r="CR296" i="75" s="1"/>
  <c r="CU296" i="75" s="1"/>
  <c r="X284" i="75"/>
  <c r="AE284" i="75"/>
  <c r="H284" i="75"/>
  <c r="CI284" i="75" s="1"/>
  <c r="D124" i="75"/>
  <c r="D364" i="75"/>
  <c r="D45" i="75"/>
  <c r="AE123" i="75"/>
  <c r="X123" i="75"/>
  <c r="H123" i="75"/>
  <c r="CI123" i="75" s="1"/>
  <c r="CN123" i="75" s="1"/>
  <c r="FH316" i="71"/>
  <c r="CO316" i="71" s="1"/>
  <c r="FG317" i="71"/>
  <c r="CJ154" i="75"/>
  <c r="AB154" i="75"/>
  <c r="AI154" i="75"/>
  <c r="CK154" i="75"/>
  <c r="CF154" i="75"/>
  <c r="CL154" i="75"/>
  <c r="FK394" i="71"/>
  <c r="AI376" i="75"/>
  <c r="AU376" i="75" s="1"/>
  <c r="CK376" i="75"/>
  <c r="CJ376" i="75"/>
  <c r="CL376" i="75"/>
  <c r="AB376" i="75"/>
  <c r="BU376" i="75" s="1"/>
  <c r="CB376" i="75" s="1"/>
  <c r="FH347" i="75" s="1"/>
  <c r="FX175" i="71"/>
  <c r="CV206" i="71"/>
  <c r="T211" i="45" s="1"/>
  <c r="CO312" i="75"/>
  <c r="AY76" i="72"/>
  <c r="BA76" i="72" s="1"/>
  <c r="BC76" i="72" s="1"/>
  <c r="AY77" i="72"/>
  <c r="BA77" i="72" s="1"/>
  <c r="BC77" i="72" s="1"/>
  <c r="CN394" i="75"/>
  <c r="BN322" i="45"/>
  <c r="X322" i="45" s="1"/>
  <c r="BM323" i="45"/>
  <c r="EZ393" i="71"/>
  <c r="CR393" i="71" s="1"/>
  <c r="EY394" i="71"/>
  <c r="CO308" i="75"/>
  <c r="CJ132" i="75"/>
  <c r="CL132" i="75"/>
  <c r="AB132" i="75"/>
  <c r="AI132" i="75"/>
  <c r="CK132" i="75"/>
  <c r="CN155" i="75"/>
  <c r="CO318" i="75"/>
  <c r="CP313" i="75"/>
  <c r="BL156" i="45"/>
  <c r="CJ146" i="75"/>
  <c r="CO146" i="75" s="1"/>
  <c r="AI146" i="75"/>
  <c r="CK146" i="75"/>
  <c r="CP146" i="75" s="1"/>
  <c r="AB146" i="75"/>
  <c r="CL146" i="75"/>
  <c r="CN306" i="75"/>
  <c r="CJ149" i="75"/>
  <c r="AI149" i="75"/>
  <c r="CF149" i="75"/>
  <c r="CL149" i="75"/>
  <c r="AB149" i="75"/>
  <c r="CK149" i="75"/>
  <c r="CP149" i="75" s="1"/>
  <c r="FH145" i="71"/>
  <c r="CO145" i="71" s="1"/>
  <c r="FW122" i="71" s="1"/>
  <c r="FG146" i="71"/>
  <c r="CJ138" i="75"/>
  <c r="CO138" i="75" s="1"/>
  <c r="AI138" i="75"/>
  <c r="CK138" i="75"/>
  <c r="CL138" i="75"/>
  <c r="AB138" i="75"/>
  <c r="X363" i="75"/>
  <c r="AE363" i="75"/>
  <c r="AK363" i="75" s="1"/>
  <c r="AO363" i="75"/>
  <c r="H363" i="75"/>
  <c r="CI363" i="75" s="1"/>
  <c r="CN363" i="75" s="1"/>
  <c r="CN152" i="75"/>
  <c r="CR315" i="75"/>
  <c r="CV315" i="75" s="1"/>
  <c r="CP297" i="75"/>
  <c r="CJ56" i="75"/>
  <c r="CK56" i="75"/>
  <c r="CL56" i="75"/>
  <c r="AB56" i="75"/>
  <c r="AI56" i="75"/>
  <c r="CO298" i="75"/>
  <c r="CR298" i="75" s="1"/>
  <c r="FX174" i="71"/>
  <c r="CV205" i="71"/>
  <c r="T210" i="45" s="1"/>
  <c r="BN400" i="45"/>
  <c r="X400" i="45" s="1"/>
  <c r="BM401" i="45"/>
  <c r="CN147" i="75"/>
  <c r="CN70" i="75"/>
  <c r="CO293" i="75"/>
  <c r="CJ73" i="75"/>
  <c r="CL73" i="75"/>
  <c r="AB73" i="75"/>
  <c r="AI73" i="75"/>
  <c r="CK73" i="75"/>
  <c r="CP73" i="75" s="1"/>
  <c r="CO321" i="75"/>
  <c r="CN133" i="75"/>
  <c r="CH321" i="45"/>
  <c r="GG370" i="71"/>
  <c r="U396" i="51"/>
  <c r="CP308" i="75"/>
  <c r="CJ155" i="75"/>
  <c r="CO155" i="75" s="1"/>
  <c r="AI155" i="75"/>
  <c r="CF155" i="75"/>
  <c r="CL155" i="75"/>
  <c r="CK155" i="75"/>
  <c r="AB155" i="75"/>
  <c r="CN381" i="75"/>
  <c r="FD71" i="71"/>
  <c r="CN71" i="71" s="1"/>
  <c r="FC72" i="71"/>
  <c r="CJ142" i="75"/>
  <c r="CL142" i="75"/>
  <c r="AB142" i="75"/>
  <c r="AI142" i="75"/>
  <c r="CK142" i="75"/>
  <c r="X44" i="75"/>
  <c r="AE44" i="75"/>
  <c r="H44" i="75"/>
  <c r="CI44" i="75" s="1"/>
  <c r="CN44" i="75" s="1"/>
  <c r="CJ152" i="75"/>
  <c r="CK152" i="75"/>
  <c r="CF152" i="75"/>
  <c r="AI152" i="75"/>
  <c r="AB152" i="75"/>
  <c r="CL152" i="75"/>
  <c r="CO162" i="75"/>
  <c r="CO299" i="75"/>
  <c r="CV204" i="71"/>
  <c r="T209" i="45" s="1"/>
  <c r="AD399" i="45"/>
  <c r="W36" i="51" s="1"/>
  <c r="AA399" i="45"/>
  <c r="CJ59" i="75"/>
  <c r="CK59" i="75"/>
  <c r="CP59" i="75" s="1"/>
  <c r="CL59" i="75"/>
  <c r="AB59" i="75"/>
  <c r="AI59" i="75"/>
  <c r="AB390" i="75"/>
  <c r="BU390" i="75" s="1"/>
  <c r="CB390" i="75" s="1"/>
  <c r="FH361" i="75" s="1"/>
  <c r="AI390" i="75"/>
  <c r="AU390" i="75" s="1"/>
  <c r="CL390" i="75"/>
  <c r="CJ390" i="75"/>
  <c r="CO390" i="75" s="1"/>
  <c r="CK390" i="75"/>
  <c r="CJ147" i="75"/>
  <c r="AI147" i="75"/>
  <c r="CL147" i="75"/>
  <c r="AB147" i="75"/>
  <c r="CK147" i="75"/>
  <c r="AI70" i="75"/>
  <c r="CJ70" i="75"/>
  <c r="CO70" i="75" s="1"/>
  <c r="AB70" i="75"/>
  <c r="CL70" i="75"/>
  <c r="CK70" i="75"/>
  <c r="CN60" i="75"/>
  <c r="FD146" i="71"/>
  <c r="CN146" i="71" s="1"/>
  <c r="FC147" i="71"/>
  <c r="CN140" i="75"/>
  <c r="CJ394" i="75"/>
  <c r="CL394" i="75"/>
  <c r="CQ394" i="75" s="1"/>
  <c r="AB394" i="75"/>
  <c r="BU394" i="75" s="1"/>
  <c r="CB394" i="75" s="1"/>
  <c r="FH365" i="75" s="1"/>
  <c r="AI394" i="75"/>
  <c r="AU394" i="75" s="1"/>
  <c r="CK394" i="75"/>
  <c r="CP394" i="75" s="1"/>
  <c r="CJ133" i="75"/>
  <c r="CL133" i="75"/>
  <c r="AB133" i="75"/>
  <c r="CK133" i="75"/>
  <c r="AI133" i="75"/>
  <c r="CJ381" i="75"/>
  <c r="CL381" i="75"/>
  <c r="AB381" i="75"/>
  <c r="BU381" i="75" s="1"/>
  <c r="CB381" i="75" s="1"/>
  <c r="FH352" i="75" s="1"/>
  <c r="AI381" i="75"/>
  <c r="AU381" i="75" s="1"/>
  <c r="CK381" i="75"/>
  <c r="CN75" i="72"/>
  <c r="CR75" i="72"/>
  <c r="AB151" i="75"/>
  <c r="CL151" i="75"/>
  <c r="AI151" i="75"/>
  <c r="CF151" i="75"/>
  <c r="CJ151" i="75"/>
  <c r="CO151" i="75" s="1"/>
  <c r="CK151" i="75"/>
  <c r="CR71" i="72"/>
  <c r="CN71" i="72"/>
  <c r="CH71" i="72"/>
  <c r="CI388" i="75"/>
  <c r="CN388" i="75" s="1"/>
  <c r="CI79" i="75"/>
  <c r="BR401" i="45"/>
  <c r="Y401" i="45" s="1"/>
  <c r="BQ402" i="45"/>
  <c r="CI74" i="75"/>
  <c r="CN74" i="75" s="1"/>
  <c r="CJ385" i="75"/>
  <c r="CL385" i="75"/>
  <c r="AB385" i="75"/>
  <c r="BU385" i="75" s="1"/>
  <c r="CB385" i="75" s="1"/>
  <c r="FH356" i="75" s="1"/>
  <c r="CK385" i="75"/>
  <c r="AI385" i="75"/>
  <c r="AU385" i="75" s="1"/>
  <c r="CI283" i="75"/>
  <c r="CN283" i="75" s="1"/>
  <c r="CI78" i="75"/>
  <c r="CN78" i="75" s="1"/>
  <c r="CI161" i="75"/>
  <c r="CJ141" i="75"/>
  <c r="CK141" i="75"/>
  <c r="CL141" i="75"/>
  <c r="AB141" i="75"/>
  <c r="AI141" i="75"/>
  <c r="CI71" i="75"/>
  <c r="CN71" i="75" s="1"/>
  <c r="CJ135" i="75"/>
  <c r="CO135" i="75" s="1"/>
  <c r="AI135" i="75"/>
  <c r="CL135" i="75"/>
  <c r="CK135" i="75"/>
  <c r="AB135" i="75"/>
  <c r="CV203" i="71"/>
  <c r="T208" i="45" s="1"/>
  <c r="BE208" i="45" s="1"/>
  <c r="BP208" i="45" s="1"/>
  <c r="BN233" i="45"/>
  <c r="X233" i="45" s="1"/>
  <c r="BM234" i="45"/>
  <c r="CK60" i="75"/>
  <c r="AI60" i="75"/>
  <c r="CJ60" i="75"/>
  <c r="AB60" i="75"/>
  <c r="CL60" i="75"/>
  <c r="CI148" i="75"/>
  <c r="CN148" i="75" s="1"/>
  <c r="GF122" i="71"/>
  <c r="FV122" i="71"/>
  <c r="AB140" i="75"/>
  <c r="AI140" i="75"/>
  <c r="CJ140" i="75"/>
  <c r="CO140" i="75" s="1"/>
  <c r="CK140" i="75"/>
  <c r="CL140" i="75"/>
  <c r="FP229" i="71"/>
  <c r="FO230" i="71"/>
  <c r="CR301" i="75"/>
  <c r="CT301" i="75" s="1"/>
  <c r="EL229" i="75"/>
  <c r="BW229" i="75" s="1"/>
  <c r="EK230" i="75"/>
  <c r="CI145" i="75"/>
  <c r="CN145" i="75" s="1"/>
  <c r="CK82" i="75"/>
  <c r="CJ82" i="75"/>
  <c r="CO82" i="75" s="1"/>
  <c r="AB82" i="75"/>
  <c r="CL82" i="75"/>
  <c r="AI82" i="75"/>
  <c r="AI62" i="75"/>
  <c r="AB62" i="75"/>
  <c r="CL62" i="75"/>
  <c r="CK62" i="75"/>
  <c r="CJ62" i="75"/>
  <c r="CI374" i="75"/>
  <c r="CN374" i="75" s="1"/>
  <c r="CI384" i="75"/>
  <c r="CN384" i="75" s="1"/>
  <c r="CO305" i="75"/>
  <c r="D285" i="75"/>
  <c r="CW309" i="75" l="1"/>
  <c r="CV309" i="75"/>
  <c r="CU309" i="75"/>
  <c r="CV311" i="75"/>
  <c r="CO137" i="75"/>
  <c r="CO73" i="75"/>
  <c r="CP56" i="75"/>
  <c r="CR302" i="75"/>
  <c r="CW302" i="75" s="1"/>
  <c r="CO75" i="75"/>
  <c r="CP82" i="75"/>
  <c r="CO394" i="75"/>
  <c r="CO62" i="75"/>
  <c r="AO152" i="75"/>
  <c r="AO158" i="75"/>
  <c r="AO140" i="75"/>
  <c r="AO135" i="75"/>
  <c r="AO151" i="75"/>
  <c r="AO138" i="75"/>
  <c r="CP60" i="75"/>
  <c r="CO379" i="75"/>
  <c r="CR379" i="75" s="1"/>
  <c r="CU379" i="75" s="1"/>
  <c r="CR313" i="75"/>
  <c r="CW313" i="75" s="1"/>
  <c r="CT311" i="75"/>
  <c r="CO320" i="75"/>
  <c r="CP375" i="75"/>
  <c r="CP381" i="75"/>
  <c r="CO68" i="75"/>
  <c r="CP144" i="75"/>
  <c r="CR144" i="75" s="1"/>
  <c r="CU144" i="75" s="1"/>
  <c r="CP75" i="75"/>
  <c r="CP133" i="75"/>
  <c r="CO385" i="75"/>
  <c r="CO56" i="75"/>
  <c r="CQ375" i="75"/>
  <c r="CP376" i="75"/>
  <c r="CV314" i="75"/>
  <c r="AO147" i="75"/>
  <c r="CR283" i="75"/>
  <c r="CU283" i="75" s="1"/>
  <c r="CP154" i="75"/>
  <c r="CQ381" i="75"/>
  <c r="CP62" i="75"/>
  <c r="CP385" i="75"/>
  <c r="CO381" i="75"/>
  <c r="CO147" i="75"/>
  <c r="AO154" i="75"/>
  <c r="AO141" i="75"/>
  <c r="CP138" i="75"/>
  <c r="CR138" i="75" s="1"/>
  <c r="CO154" i="75"/>
  <c r="CP373" i="75"/>
  <c r="AO146" i="75"/>
  <c r="CQ385" i="75"/>
  <c r="AO133" i="75"/>
  <c r="CU314" i="75"/>
  <c r="CP140" i="75"/>
  <c r="CR140" i="75" s="1"/>
  <c r="CW140" i="75" s="1"/>
  <c r="AO142" i="75"/>
  <c r="CO376" i="75"/>
  <c r="CP147" i="75"/>
  <c r="CQ390" i="75"/>
  <c r="CQ373" i="75"/>
  <c r="CO58" i="75"/>
  <c r="CO67" i="72"/>
  <c r="CP67" i="72" s="1"/>
  <c r="CO60" i="75"/>
  <c r="CO72" i="75"/>
  <c r="CP390" i="75"/>
  <c r="CQ379" i="75"/>
  <c r="FG231" i="71"/>
  <c r="FH230" i="71"/>
  <c r="CO230" i="71" s="1"/>
  <c r="FW199" i="71" s="1"/>
  <c r="CS66" i="72"/>
  <c r="FD231" i="71"/>
  <c r="CN231" i="71" s="1"/>
  <c r="FV200" i="71" s="1"/>
  <c r="FC232" i="71"/>
  <c r="CO373" i="75"/>
  <c r="BE204" i="45"/>
  <c r="BP204" i="45" s="1"/>
  <c r="CO149" i="75"/>
  <c r="CQ389" i="75"/>
  <c r="CO79" i="75"/>
  <c r="AO132" i="75"/>
  <c r="CO380" i="75"/>
  <c r="CT309" i="75"/>
  <c r="EJ309" i="75" s="1"/>
  <c r="CP135" i="75"/>
  <c r="CO158" i="75"/>
  <c r="CO375" i="75"/>
  <c r="CP380" i="75"/>
  <c r="CR303" i="75"/>
  <c r="CU303" i="75" s="1"/>
  <c r="CW298" i="75"/>
  <c r="CT298" i="75"/>
  <c r="AO157" i="75"/>
  <c r="FH394" i="71"/>
  <c r="CO394" i="71" s="1"/>
  <c r="FG395" i="71"/>
  <c r="CO142" i="75"/>
  <c r="CO59" i="75"/>
  <c r="CR59" i="75" s="1"/>
  <c r="CT59" i="75" s="1"/>
  <c r="CR73" i="75"/>
  <c r="CU73" i="75" s="1"/>
  <c r="CP151" i="75"/>
  <c r="CR151" i="75" s="1"/>
  <c r="CP152" i="75"/>
  <c r="FP68" i="71"/>
  <c r="FO69" i="71"/>
  <c r="AO153" i="75"/>
  <c r="AO155" i="75"/>
  <c r="AO150" i="75"/>
  <c r="CO152" i="75"/>
  <c r="CP70" i="75"/>
  <c r="CR70" i="75" s="1"/>
  <c r="CT70" i="75" s="1"/>
  <c r="CP155" i="75"/>
  <c r="CI67" i="72"/>
  <c r="CJ67" i="72" s="1"/>
  <c r="AQ67" i="72" s="1"/>
  <c r="AQ137" i="72" s="1"/>
  <c r="CQ376" i="75"/>
  <c r="CR376" i="75" s="1"/>
  <c r="AO144" i="75"/>
  <c r="CP72" i="75"/>
  <c r="AO149" i="75"/>
  <c r="CP58" i="75"/>
  <c r="CN159" i="75"/>
  <c r="CN160" i="75"/>
  <c r="BR402" i="45"/>
  <c r="Y402" i="45" s="1"/>
  <c r="BQ403" i="45"/>
  <c r="CR299" i="75"/>
  <c r="CU299" i="75" s="1"/>
  <c r="CP61" i="75"/>
  <c r="CP83" i="75"/>
  <c r="CT317" i="75"/>
  <c r="CW317" i="75"/>
  <c r="AO139" i="75"/>
  <c r="CQ380" i="75"/>
  <c r="CO392" i="75"/>
  <c r="CP378" i="75"/>
  <c r="CO67" i="75"/>
  <c r="CO157" i="75"/>
  <c r="CO156" i="75"/>
  <c r="CP387" i="75"/>
  <c r="CO55" i="75"/>
  <c r="BD76" i="72"/>
  <c r="CR76" i="72" s="1"/>
  <c r="CT295" i="75"/>
  <c r="CW295" i="75"/>
  <c r="CP388" i="75"/>
  <c r="EN231" i="71"/>
  <c r="FJ231" i="71" s="1"/>
  <c r="EI231" i="71"/>
  <c r="CN146" i="75"/>
  <c r="BN401" i="45"/>
  <c r="X401" i="45" s="1"/>
  <c r="BM402" i="45"/>
  <c r="CO83" i="75"/>
  <c r="CO133" i="75"/>
  <c r="X45" i="75"/>
  <c r="AE45" i="75"/>
  <c r="H45" i="75"/>
  <c r="CI45" i="75" s="1"/>
  <c r="CN45" i="75" s="1"/>
  <c r="CO61" i="75"/>
  <c r="CJ159" i="75"/>
  <c r="CO159" i="75" s="1"/>
  <c r="AI159" i="75"/>
  <c r="AB159" i="75"/>
  <c r="AO159" i="75" s="1"/>
  <c r="CL159" i="75"/>
  <c r="CK159" i="75"/>
  <c r="CP159" i="75" s="1"/>
  <c r="CQ377" i="75"/>
  <c r="CO395" i="75"/>
  <c r="CO139" i="75"/>
  <c r="CQ386" i="75"/>
  <c r="CO134" i="75"/>
  <c r="CQ378" i="75"/>
  <c r="CU317" i="75"/>
  <c r="CQ393" i="75"/>
  <c r="CN80" i="75"/>
  <c r="CO388" i="75"/>
  <c r="CR319" i="75"/>
  <c r="CR157" i="75"/>
  <c r="CW157" i="75" s="1"/>
  <c r="FD147" i="71"/>
  <c r="CN147" i="71" s="1"/>
  <c r="FC148" i="71"/>
  <c r="FD72" i="71"/>
  <c r="CN72" i="71" s="1"/>
  <c r="FC73" i="71"/>
  <c r="AD400" i="45"/>
  <c r="W37" i="51" s="1"/>
  <c r="AA400" i="45"/>
  <c r="AE364" i="75"/>
  <c r="AK364" i="75" s="1"/>
  <c r="X364" i="75"/>
  <c r="H364" i="75"/>
  <c r="CI364" i="75" s="1"/>
  <c r="CN364" i="75" s="1"/>
  <c r="AO364" i="75"/>
  <c r="CV298" i="75"/>
  <c r="CO377" i="75"/>
  <c r="CP386" i="75"/>
  <c r="BL71" i="45"/>
  <c r="CJ80" i="75"/>
  <c r="CO80" i="75" s="1"/>
  <c r="AB80" i="75"/>
  <c r="AI80" i="75"/>
  <c r="CL80" i="75"/>
  <c r="CK80" i="75"/>
  <c r="CP81" i="75" s="1"/>
  <c r="FD318" i="71"/>
  <c r="CN318" i="71" s="1"/>
  <c r="FC319" i="71"/>
  <c r="BD77" i="72"/>
  <c r="CH77" i="72" s="1"/>
  <c r="CO71" i="75"/>
  <c r="CP78" i="75"/>
  <c r="CN75" i="75"/>
  <c r="GF123" i="71"/>
  <c r="FV123" i="71"/>
  <c r="EZ394" i="71"/>
  <c r="CR394" i="71" s="1"/>
  <c r="EY395" i="71"/>
  <c r="X124" i="75"/>
  <c r="H124" i="75"/>
  <c r="CI124" i="75" s="1"/>
  <c r="CN124" i="75" s="1"/>
  <c r="AE124" i="75"/>
  <c r="CO78" i="75"/>
  <c r="CO77" i="75"/>
  <c r="CR77" i="75" s="1"/>
  <c r="CW77" i="75" s="1"/>
  <c r="CQ382" i="75"/>
  <c r="AO134" i="75"/>
  <c r="CO378" i="75"/>
  <c r="CQ387" i="75"/>
  <c r="BE210" i="45"/>
  <c r="BP210" i="45" s="1"/>
  <c r="GG371" i="71"/>
  <c r="U397" i="51"/>
  <c r="FH317" i="71"/>
  <c r="CO317" i="71" s="1"/>
  <c r="FG318" i="71"/>
  <c r="CN284" i="75"/>
  <c r="FP319" i="71"/>
  <c r="FO320" i="71"/>
  <c r="BE214" i="45"/>
  <c r="BP214" i="45" s="1"/>
  <c r="CP382" i="75"/>
  <c r="CU310" i="75"/>
  <c r="BE217" i="45"/>
  <c r="BP217" i="45" s="1"/>
  <c r="BE216" i="45"/>
  <c r="BP216" i="45" s="1"/>
  <c r="CQ383" i="75"/>
  <c r="CP69" i="75"/>
  <c r="CO387" i="75"/>
  <c r="CP136" i="75"/>
  <c r="EH230" i="75"/>
  <c r="BV230" i="75" s="1"/>
  <c r="EG231" i="75"/>
  <c r="BE206" i="45"/>
  <c r="BP206" i="45" s="1"/>
  <c r="CT314" i="75"/>
  <c r="CP161" i="75"/>
  <c r="EF309" i="75"/>
  <c r="CR82" i="75"/>
  <c r="CW82" i="75" s="1"/>
  <c r="BN234" i="45"/>
  <c r="X234" i="45" s="1"/>
  <c r="BM235" i="45"/>
  <c r="CR60" i="75"/>
  <c r="CV60" i="75" s="1"/>
  <c r="CK44" i="75"/>
  <c r="CP44" i="75" s="1"/>
  <c r="CJ44" i="75"/>
  <c r="CO44" i="75" s="1"/>
  <c r="AB44" i="75"/>
  <c r="CL44" i="75"/>
  <c r="AI44" i="75"/>
  <c r="CT315" i="75"/>
  <c r="CW315" i="75"/>
  <c r="CR306" i="75"/>
  <c r="BN323" i="45"/>
  <c r="X323" i="45" s="1"/>
  <c r="BM324" i="45"/>
  <c r="CR312" i="75"/>
  <c r="CU312" i="75" s="1"/>
  <c r="FK395" i="71"/>
  <c r="CJ284" i="75"/>
  <c r="CO284" i="75" s="1"/>
  <c r="AB284" i="75"/>
  <c r="AI284" i="75"/>
  <c r="CL284" i="75"/>
  <c r="CK284" i="75"/>
  <c r="CP284" i="75" s="1"/>
  <c r="CO63" i="75"/>
  <c r="CP391" i="75"/>
  <c r="AO115" i="75"/>
  <c r="AO119" i="75"/>
  <c r="AO122" i="75"/>
  <c r="AO121" i="75"/>
  <c r="AO118" i="75"/>
  <c r="AO116" i="75"/>
  <c r="AO120" i="75"/>
  <c r="AO117" i="75"/>
  <c r="CR68" i="75"/>
  <c r="CU68" i="75" s="1"/>
  <c r="CR293" i="75"/>
  <c r="CO386" i="75"/>
  <c r="CO382" i="75"/>
  <c r="CP134" i="75"/>
  <c r="CP383" i="75"/>
  <c r="CP57" i="75"/>
  <c r="BN145" i="45"/>
  <c r="X145" i="45" s="1"/>
  <c r="BM146" i="45"/>
  <c r="ET198" i="75"/>
  <c r="CD229" i="75"/>
  <c r="AO160" i="75"/>
  <c r="CP384" i="75"/>
  <c r="ED217" i="75"/>
  <c r="BZ217" i="75" s="1"/>
  <c r="EC218" i="75"/>
  <c r="CP74" i="75"/>
  <c r="EL230" i="75"/>
  <c r="BW230" i="75" s="1"/>
  <c r="EK231" i="75"/>
  <c r="CH233" i="45"/>
  <c r="CH322" i="45"/>
  <c r="CQ391" i="75"/>
  <c r="CO153" i="75"/>
  <c r="CP66" i="75"/>
  <c r="BL155" i="45"/>
  <c r="CR316" i="75"/>
  <c r="CV316" i="75" s="1"/>
  <c r="CN375" i="75"/>
  <c r="CO383" i="75"/>
  <c r="CU311" i="75"/>
  <c r="EF311" i="75" s="1"/>
  <c r="CO69" i="75"/>
  <c r="AF66" i="72"/>
  <c r="AQ66" i="72"/>
  <c r="AQ136" i="72" s="1"/>
  <c r="CO57" i="75"/>
  <c r="AO136" i="75"/>
  <c r="CH144" i="45"/>
  <c r="O177" i="51"/>
  <c r="CR305" i="75"/>
  <c r="CV305" i="75" s="1"/>
  <c r="CR308" i="75"/>
  <c r="FP393" i="71"/>
  <c r="FO394" i="71"/>
  <c r="CQ384" i="75"/>
  <c r="AO148" i="75"/>
  <c r="AO161" i="75"/>
  <c r="BS219" i="71"/>
  <c r="DS219" i="71" s="1"/>
  <c r="EX219" i="71" s="1"/>
  <c r="EX185" i="75"/>
  <c r="CA216" i="75"/>
  <c r="CN81" i="75"/>
  <c r="EU198" i="75"/>
  <c r="BX232" i="71"/>
  <c r="CP141" i="75"/>
  <c r="CU298" i="75"/>
  <c r="EJ298" i="75" s="1"/>
  <c r="CR318" i="75"/>
  <c r="CR394" i="75"/>
  <c r="CV394" i="75" s="1"/>
  <c r="BE211" i="45"/>
  <c r="BP211" i="45" s="1"/>
  <c r="CJ123" i="75"/>
  <c r="CO123" i="75" s="1"/>
  <c r="AI123" i="75"/>
  <c r="CL123" i="75"/>
  <c r="AB123" i="75"/>
  <c r="AO123" i="75" s="1"/>
  <c r="CK123" i="75"/>
  <c r="CP123" i="75" s="1"/>
  <c r="CP158" i="75"/>
  <c r="CR158" i="75" s="1"/>
  <c r="CT158" i="75" s="1"/>
  <c r="FP146" i="71"/>
  <c r="FO147" i="71"/>
  <c r="CO391" i="75"/>
  <c r="CP153" i="75"/>
  <c r="CR307" i="75"/>
  <c r="CN389" i="75"/>
  <c r="CR294" i="75"/>
  <c r="CV294" i="75" s="1"/>
  <c r="CR137" i="75"/>
  <c r="CW137" i="75" s="1"/>
  <c r="CU302" i="75"/>
  <c r="CO136" i="75"/>
  <c r="CP64" i="75"/>
  <c r="CR300" i="75"/>
  <c r="CP160" i="75"/>
  <c r="CO145" i="75"/>
  <c r="CN72" i="75"/>
  <c r="CV295" i="75"/>
  <c r="CO141" i="75"/>
  <c r="CN385" i="75"/>
  <c r="CJ363" i="75"/>
  <c r="CO363" i="75" s="1"/>
  <c r="AB363" i="75"/>
  <c r="BU363" i="75" s="1"/>
  <c r="CB363" i="75" s="1"/>
  <c r="FH334" i="75" s="1"/>
  <c r="CK363" i="75"/>
  <c r="CP363" i="75" s="1"/>
  <c r="AI363" i="75"/>
  <c r="AU363" i="75" s="1"/>
  <c r="CL363" i="75"/>
  <c r="CQ363" i="75" s="1"/>
  <c r="CR155" i="75"/>
  <c r="CW155" i="75" s="1"/>
  <c r="CT296" i="75"/>
  <c r="CW296" i="75"/>
  <c r="CP63" i="75"/>
  <c r="CO150" i="75"/>
  <c r="FH69" i="71"/>
  <c r="CO69" i="71" s="1"/>
  <c r="FG70" i="71"/>
  <c r="AO137" i="75"/>
  <c r="BE203" i="45"/>
  <c r="BP203" i="45" s="1"/>
  <c r="BQ203" i="45" s="1"/>
  <c r="CP67" i="75"/>
  <c r="CP143" i="75"/>
  <c r="CR304" i="75"/>
  <c r="CW304" i="75" s="1"/>
  <c r="CP55" i="75"/>
  <c r="CO384" i="75"/>
  <c r="CO161" i="75"/>
  <c r="CO74" i="75"/>
  <c r="CR62" i="75"/>
  <c r="CV301" i="75"/>
  <c r="CW301" i="75"/>
  <c r="CN161" i="75"/>
  <c r="CN162" i="75"/>
  <c r="BE209" i="45"/>
  <c r="BP209" i="45" s="1"/>
  <c r="CP142" i="75"/>
  <c r="CR321" i="75"/>
  <c r="CU321" i="75" s="1"/>
  <c r="FH146" i="71"/>
  <c r="CO146" i="71" s="1"/>
  <c r="FW123" i="71" s="1"/>
  <c r="FG147" i="71"/>
  <c r="CU301" i="75"/>
  <c r="CW310" i="75"/>
  <c r="CT310" i="75"/>
  <c r="CR297" i="75"/>
  <c r="CU297" i="75" s="1"/>
  <c r="CP139" i="75"/>
  <c r="GM40" i="71"/>
  <c r="GF47" i="71"/>
  <c r="CO76" i="75"/>
  <c r="CP320" i="75"/>
  <c r="CQ392" i="75"/>
  <c r="CV322" i="75"/>
  <c r="CW322" i="75"/>
  <c r="BN61" i="45"/>
  <c r="X61" i="45" s="1"/>
  <c r="BM62" i="45"/>
  <c r="BE205" i="45"/>
  <c r="BP205" i="45" s="1"/>
  <c r="CP374" i="75"/>
  <c r="FL215" i="71"/>
  <c r="CP215" i="71" s="1"/>
  <c r="FK216" i="71"/>
  <c r="CP145" i="75"/>
  <c r="CO148" i="75"/>
  <c r="BE207" i="45"/>
  <c r="BP207" i="45" s="1"/>
  <c r="BJ402" i="45"/>
  <c r="Z402" i="45" s="1"/>
  <c r="BI403" i="45"/>
  <c r="CV296" i="75"/>
  <c r="CU315" i="75"/>
  <c r="CR65" i="75"/>
  <c r="CW65" i="75" s="1"/>
  <c r="CR54" i="75"/>
  <c r="CV54" i="75" s="1"/>
  <c r="CR56" i="75"/>
  <c r="CV56" i="75" s="1"/>
  <c r="FP230" i="71"/>
  <c r="FO231" i="71"/>
  <c r="CN79" i="75"/>
  <c r="CP377" i="75"/>
  <c r="CQ395" i="75"/>
  <c r="CO66" i="75"/>
  <c r="CP392" i="75"/>
  <c r="CT322" i="75"/>
  <c r="AO143" i="75"/>
  <c r="CP156" i="75"/>
  <c r="N96" i="51"/>
  <c r="CH60" i="45"/>
  <c r="CO393" i="75"/>
  <c r="CQ374" i="75"/>
  <c r="FD394" i="71"/>
  <c r="CN394" i="71" s="1"/>
  <c r="FC395" i="71"/>
  <c r="FX183" i="71"/>
  <c r="CV214" i="71"/>
  <c r="T219" i="45" s="1"/>
  <c r="BE219" i="45" s="1"/>
  <c r="BP219" i="45" s="1"/>
  <c r="EY203" i="71"/>
  <c r="AO145" i="75"/>
  <c r="CP148" i="75"/>
  <c r="CP71" i="75"/>
  <c r="CN393" i="75"/>
  <c r="CN149" i="75"/>
  <c r="CU60" i="75"/>
  <c r="X285" i="75"/>
  <c r="AE285" i="75"/>
  <c r="H285" i="75"/>
  <c r="CI285" i="75" s="1"/>
  <c r="CN285" i="75" s="1"/>
  <c r="D125" i="75"/>
  <c r="D365" i="75"/>
  <c r="D46" i="75"/>
  <c r="CR135" i="75"/>
  <c r="CV135" i="75" s="1"/>
  <c r="BE212" i="45"/>
  <c r="BP212" i="45" s="1"/>
  <c r="CP150" i="75"/>
  <c r="BE213" i="45"/>
  <c r="BP213" i="45" s="1"/>
  <c r="CP395" i="75"/>
  <c r="BE215" i="45"/>
  <c r="BP215" i="45" s="1"/>
  <c r="CP76" i="75"/>
  <c r="CO143" i="75"/>
  <c r="AO156" i="75"/>
  <c r="CR58" i="75"/>
  <c r="CW58" i="75" s="1"/>
  <c r="BE218" i="45"/>
  <c r="BP218" i="45" s="1"/>
  <c r="CO64" i="75"/>
  <c r="CP393" i="75"/>
  <c r="CO374" i="75"/>
  <c r="GF371" i="71"/>
  <c r="CQ388" i="75"/>
  <c r="CP80" i="75"/>
  <c r="CP79" i="75"/>
  <c r="D286" i="75"/>
  <c r="CN76" i="72" l="1"/>
  <c r="CT313" i="75"/>
  <c r="CV312" i="75"/>
  <c r="CV313" i="75"/>
  <c r="CT302" i="75"/>
  <c r="CV302" i="75"/>
  <c r="CU313" i="75"/>
  <c r="CR57" i="75"/>
  <c r="CW57" i="75" s="1"/>
  <c r="CV379" i="75"/>
  <c r="CR152" i="75"/>
  <c r="CW152" i="75" s="1"/>
  <c r="CR381" i="75"/>
  <c r="CT381" i="75" s="1"/>
  <c r="EF298" i="75"/>
  <c r="CR154" i="75"/>
  <c r="CT154" i="75" s="1"/>
  <c r="CV138" i="75"/>
  <c r="CU138" i="75"/>
  <c r="CW138" i="75"/>
  <c r="CT138" i="75"/>
  <c r="CR373" i="75"/>
  <c r="CW373" i="75" s="1"/>
  <c r="EF313" i="75"/>
  <c r="CV283" i="75"/>
  <c r="CR377" i="75"/>
  <c r="CT377" i="75" s="1"/>
  <c r="CR320" i="75"/>
  <c r="CW320" i="75" s="1"/>
  <c r="CW283" i="75"/>
  <c r="CR147" i="75"/>
  <c r="CT147" i="75" s="1"/>
  <c r="CT283" i="75"/>
  <c r="CV303" i="75"/>
  <c r="CT303" i="75"/>
  <c r="CR390" i="75"/>
  <c r="CV390" i="75" s="1"/>
  <c r="CR71" i="75"/>
  <c r="CW71" i="75" s="1"/>
  <c r="CW303" i="75"/>
  <c r="CR387" i="75"/>
  <c r="CT387" i="75" s="1"/>
  <c r="EJ387" i="75" s="1"/>
  <c r="CR148" i="75"/>
  <c r="CV148" i="75" s="1"/>
  <c r="CV140" i="75"/>
  <c r="CV73" i="75"/>
  <c r="CU137" i="75"/>
  <c r="CU59" i="75"/>
  <c r="EJ322" i="75"/>
  <c r="CO160" i="75"/>
  <c r="CW59" i="75"/>
  <c r="CR74" i="75"/>
  <c r="CW74" i="75" s="1"/>
  <c r="CV59" i="75"/>
  <c r="CV82" i="75"/>
  <c r="BQ204" i="45"/>
  <c r="BQ205" i="45" s="1"/>
  <c r="BQ206" i="45" s="1"/>
  <c r="BQ207" i="45" s="1"/>
  <c r="CO68" i="72"/>
  <c r="CP68" i="72" s="1"/>
  <c r="CR380" i="75"/>
  <c r="CT380" i="75" s="1"/>
  <c r="CU70" i="75"/>
  <c r="CT77" i="75"/>
  <c r="CT65" i="75"/>
  <c r="CO81" i="75"/>
  <c r="CR81" i="75" s="1"/>
  <c r="CW81" i="75" s="1"/>
  <c r="CU82" i="75"/>
  <c r="CH76" i="72"/>
  <c r="FH231" i="71"/>
  <c r="CO231" i="71" s="1"/>
  <c r="FW200" i="71" s="1"/>
  <c r="FG232" i="71"/>
  <c r="AF67" i="72"/>
  <c r="CI68" i="72"/>
  <c r="CJ68" i="72" s="1"/>
  <c r="FD232" i="71"/>
  <c r="CN232" i="71" s="1"/>
  <c r="FV201" i="71" s="1"/>
  <c r="FC233" i="71"/>
  <c r="CT66" i="72"/>
  <c r="AP66" i="72" s="1"/>
  <c r="AP136" i="72" s="1"/>
  <c r="CS67" i="72"/>
  <c r="CT152" i="75"/>
  <c r="EJ301" i="75"/>
  <c r="CR44" i="75"/>
  <c r="CT44" i="75" s="1"/>
  <c r="CT73" i="75"/>
  <c r="CR150" i="75"/>
  <c r="CV150" i="75" s="1"/>
  <c r="CR384" i="75"/>
  <c r="CV384" i="75" s="1"/>
  <c r="CT82" i="75"/>
  <c r="CV376" i="75"/>
  <c r="CU376" i="75"/>
  <c r="CT376" i="75"/>
  <c r="CW151" i="75"/>
  <c r="CT151" i="75"/>
  <c r="CV151" i="75"/>
  <c r="CU151" i="75"/>
  <c r="CU394" i="75"/>
  <c r="FP69" i="71"/>
  <c r="FO70" i="71"/>
  <c r="CT373" i="75"/>
  <c r="EJ373" i="75" s="1"/>
  <c r="CW376" i="75"/>
  <c r="CR78" i="75"/>
  <c r="CW78" i="75" s="1"/>
  <c r="CT379" i="75"/>
  <c r="EB379" i="75" s="1"/>
  <c r="CW73" i="75"/>
  <c r="EF322" i="75"/>
  <c r="CU316" i="75"/>
  <c r="FH395" i="71"/>
  <c r="CO395" i="71" s="1"/>
  <c r="FG396" i="71"/>
  <c r="CR145" i="75"/>
  <c r="CV145" i="75" s="1"/>
  <c r="CW394" i="75"/>
  <c r="CR374" i="75"/>
  <c r="CT374" i="75" s="1"/>
  <c r="EB374" i="75" s="1"/>
  <c r="CR76" i="75"/>
  <c r="CW76" i="75" s="1"/>
  <c r="CU65" i="75"/>
  <c r="CR161" i="75"/>
  <c r="CW161" i="75" s="1"/>
  <c r="FH70" i="71"/>
  <c r="CO70" i="71" s="1"/>
  <c r="FG71" i="71"/>
  <c r="CT155" i="75"/>
  <c r="CR136" i="75"/>
  <c r="CR389" i="75"/>
  <c r="CT389" i="75" s="1"/>
  <c r="CU306" i="75"/>
  <c r="CW306" i="75"/>
  <c r="CV306" i="75"/>
  <c r="CR378" i="75"/>
  <c r="CT378" i="75" s="1"/>
  <c r="EJ311" i="75"/>
  <c r="EF301" i="75"/>
  <c r="FD395" i="71"/>
  <c r="CN395" i="71" s="1"/>
  <c r="FC396" i="71"/>
  <c r="CU158" i="75"/>
  <c r="CW158" i="75"/>
  <c r="GM41" i="71"/>
  <c r="GF48" i="71"/>
  <c r="CW307" i="75"/>
  <c r="CT307" i="75"/>
  <c r="CW144" i="75"/>
  <c r="CT144" i="75"/>
  <c r="CW308" i="75"/>
  <c r="CT308" i="75"/>
  <c r="ED218" i="75"/>
  <c r="BZ218" i="75" s="1"/>
  <c r="EC219" i="75"/>
  <c r="BN235" i="45"/>
  <c r="X235" i="45" s="1"/>
  <c r="BM236" i="45"/>
  <c r="CT319" i="75"/>
  <c r="CW319" i="75"/>
  <c r="EJ295" i="75"/>
  <c r="EF295" i="75"/>
  <c r="EJ302" i="75"/>
  <c r="GF372" i="71"/>
  <c r="CV154" i="75"/>
  <c r="CW154" i="75"/>
  <c r="BJ403" i="45"/>
  <c r="Z403" i="45" s="1"/>
  <c r="BI404" i="45"/>
  <c r="CV321" i="75"/>
  <c r="CW321" i="75"/>
  <c r="CT321" i="75"/>
  <c r="CT304" i="75"/>
  <c r="CU381" i="75"/>
  <c r="BS220" i="71"/>
  <c r="DS220" i="71" s="1"/>
  <c r="EX220" i="71" s="1"/>
  <c r="EX186" i="75"/>
  <c r="CA217" i="75"/>
  <c r="EJ315" i="75"/>
  <c r="EF315" i="75"/>
  <c r="CH234" i="45"/>
  <c r="CU155" i="75"/>
  <c r="CV144" i="75"/>
  <c r="CW379" i="75"/>
  <c r="CR146" i="75"/>
  <c r="CT146" i="75" s="1"/>
  <c r="CR149" i="75"/>
  <c r="CT149" i="75" s="1"/>
  <c r="BN62" i="45"/>
  <c r="X62" i="45" s="1"/>
  <c r="BM63" i="45"/>
  <c r="EF302" i="75"/>
  <c r="CT305" i="75"/>
  <c r="CW305" i="75"/>
  <c r="CR383" i="75"/>
  <c r="CW383" i="75" s="1"/>
  <c r="CV58" i="75"/>
  <c r="CV308" i="75"/>
  <c r="EF314" i="75"/>
  <c r="EJ314" i="75"/>
  <c r="CR284" i="75"/>
  <c r="CW284" i="75" s="1"/>
  <c r="CJ124" i="75"/>
  <c r="CO124" i="75" s="1"/>
  <c r="CK124" i="75"/>
  <c r="CP124" i="75" s="1"/>
  <c r="AB124" i="75"/>
  <c r="AO124" i="75" s="1"/>
  <c r="AI124" i="75"/>
  <c r="CL124" i="75"/>
  <c r="FD73" i="71"/>
  <c r="CN73" i="71" s="1"/>
  <c r="FC74" i="71"/>
  <c r="CV77" i="75"/>
  <c r="CV137" i="75"/>
  <c r="CU154" i="75"/>
  <c r="CR123" i="75"/>
  <c r="CU123" i="75" s="1"/>
  <c r="CR393" i="75"/>
  <c r="CW393" i="75" s="1"/>
  <c r="CH61" i="45"/>
  <c r="N97" i="51"/>
  <c r="EJ381" i="75"/>
  <c r="EB381" i="75"/>
  <c r="EF381" i="75"/>
  <c r="CR391" i="75"/>
  <c r="CT391" i="75" s="1"/>
  <c r="CR375" i="75"/>
  <c r="CT375" i="75" s="1"/>
  <c r="CR382" i="75"/>
  <c r="CU382" i="75" s="1"/>
  <c r="FK396" i="71"/>
  <c r="FH318" i="71"/>
  <c r="CO318" i="71" s="1"/>
  <c r="FG319" i="71"/>
  <c r="CR75" i="75"/>
  <c r="CT75" i="75" s="1"/>
  <c r="CV319" i="75"/>
  <c r="CU304" i="75"/>
  <c r="CR83" i="75"/>
  <c r="CU83" i="75" s="1"/>
  <c r="CR77" i="72"/>
  <c r="EJ303" i="75"/>
  <c r="EF303" i="75"/>
  <c r="CW148" i="75"/>
  <c r="CU148" i="75"/>
  <c r="EJ310" i="75"/>
  <c r="EF310" i="75"/>
  <c r="CW62" i="75"/>
  <c r="CT62" i="75"/>
  <c r="CT137" i="75"/>
  <c r="CT394" i="75"/>
  <c r="CW316" i="75"/>
  <c r="CT316" i="75"/>
  <c r="AB364" i="75"/>
  <c r="BU364" i="75" s="1"/>
  <c r="CB364" i="75" s="1"/>
  <c r="FH335" i="75" s="1"/>
  <c r="CL364" i="75"/>
  <c r="CQ364" i="75" s="1"/>
  <c r="AI364" i="75"/>
  <c r="AU364" i="75" s="1"/>
  <c r="CK364" i="75"/>
  <c r="CP364" i="75" s="1"/>
  <c r="CJ364" i="75"/>
  <c r="CO364" i="75" s="1"/>
  <c r="CV152" i="75"/>
  <c r="CR61" i="75"/>
  <c r="BN402" i="45"/>
  <c r="X402" i="45" s="1"/>
  <c r="BM403" i="45"/>
  <c r="CN77" i="72"/>
  <c r="CU305" i="75"/>
  <c r="EB376" i="75"/>
  <c r="EJ376" i="75"/>
  <c r="EF376" i="75"/>
  <c r="X46" i="75"/>
  <c r="AE46" i="75"/>
  <c r="H46" i="75"/>
  <c r="CI46" i="75" s="1"/>
  <c r="CN46" i="75" s="1"/>
  <c r="CW56" i="75"/>
  <c r="CT56" i="75"/>
  <c r="CU74" i="75"/>
  <c r="CR72" i="75"/>
  <c r="CT72" i="75" s="1"/>
  <c r="CV293" i="75"/>
  <c r="CW293" i="75"/>
  <c r="CT293" i="75"/>
  <c r="CW312" i="75"/>
  <c r="CT312" i="75"/>
  <c r="EH231" i="75"/>
  <c r="BV231" i="75" s="1"/>
  <c r="EG232" i="75"/>
  <c r="EZ395" i="71"/>
  <c r="CR395" i="71" s="1"/>
  <c r="EY396" i="71"/>
  <c r="CR55" i="75"/>
  <c r="CR395" i="75"/>
  <c r="CV395" i="75" s="1"/>
  <c r="CU307" i="75"/>
  <c r="AD401" i="45"/>
  <c r="W38" i="51" s="1"/>
  <c r="AA401" i="45"/>
  <c r="CR67" i="75"/>
  <c r="CU67" i="75" s="1"/>
  <c r="EF377" i="75"/>
  <c r="EB377" i="75"/>
  <c r="EJ377" i="75"/>
  <c r="CW294" i="75"/>
  <c r="CT294" i="75"/>
  <c r="FP147" i="71"/>
  <c r="FO148" i="71"/>
  <c r="CW318" i="75"/>
  <c r="CT318" i="75"/>
  <c r="EL231" i="75"/>
  <c r="BW231" i="75" s="1"/>
  <c r="EK232" i="75"/>
  <c r="CU373" i="75"/>
  <c r="ET199" i="75"/>
  <c r="CD230" i="75"/>
  <c r="CR143" i="75"/>
  <c r="CV65" i="75"/>
  <c r="GG372" i="71"/>
  <c r="U398" i="51"/>
  <c r="CU71" i="75"/>
  <c r="FD148" i="71"/>
  <c r="CN148" i="71" s="1"/>
  <c r="FC149" i="71"/>
  <c r="CU56" i="75"/>
  <c r="BR403" i="45"/>
  <c r="Y403" i="45" s="1"/>
  <c r="BQ404" i="45"/>
  <c r="AE365" i="75"/>
  <c r="AK365" i="75" s="1"/>
  <c r="H365" i="75"/>
  <c r="CI365" i="75" s="1"/>
  <c r="CN365" i="75" s="1"/>
  <c r="AO365" i="75"/>
  <c r="X365" i="75"/>
  <c r="EB387" i="75"/>
  <c r="EF387" i="75"/>
  <c r="CW135" i="75"/>
  <c r="CT135" i="75"/>
  <c r="EY204" i="71"/>
  <c r="CR66" i="75"/>
  <c r="CV66" i="75" s="1"/>
  <c r="FX184" i="71"/>
  <c r="CV215" i="71"/>
  <c r="T220" i="45" s="1"/>
  <c r="BE220" i="45" s="1"/>
  <c r="BP220" i="45" s="1"/>
  <c r="CU161" i="75"/>
  <c r="CR385" i="75"/>
  <c r="CT385" i="75" s="1"/>
  <c r="CU294" i="75"/>
  <c r="CU318" i="75"/>
  <c r="BX233" i="71"/>
  <c r="EU199" i="75"/>
  <c r="BN146" i="45"/>
  <c r="X146" i="45" s="1"/>
  <c r="BM147" i="45"/>
  <c r="CW68" i="75"/>
  <c r="CT68" i="75"/>
  <c r="BN324" i="45"/>
  <c r="X324" i="45" s="1"/>
  <c r="BM325" i="45"/>
  <c r="CR139" i="75"/>
  <c r="CU139" i="75" s="1"/>
  <c r="CU308" i="75"/>
  <c r="GF124" i="71"/>
  <c r="FV124" i="71"/>
  <c r="CR80" i="75"/>
  <c r="CW80" i="75" s="1"/>
  <c r="CV157" i="75"/>
  <c r="CJ45" i="75"/>
  <c r="CO45" i="75" s="1"/>
  <c r="AB45" i="75"/>
  <c r="CK45" i="75"/>
  <c r="CP45" i="75" s="1"/>
  <c r="AI45" i="75"/>
  <c r="CL45" i="75"/>
  <c r="CR133" i="75"/>
  <c r="CU133" i="75" s="1"/>
  <c r="CV387" i="75"/>
  <c r="CT54" i="75"/>
  <c r="CW54" i="75"/>
  <c r="CV304" i="75"/>
  <c r="CW300" i="75"/>
  <c r="CT300" i="75"/>
  <c r="CV307" i="75"/>
  <c r="CV158" i="75"/>
  <c r="EN232" i="71"/>
  <c r="FJ232" i="71" s="1"/>
  <c r="EI232" i="71"/>
  <c r="CW384" i="75"/>
  <c r="CU62" i="75"/>
  <c r="O178" i="51"/>
  <c r="CH145" i="45"/>
  <c r="CH323" i="45"/>
  <c r="CT60" i="75"/>
  <c r="CW60" i="75"/>
  <c r="CV136" i="75"/>
  <c r="CU54" i="75"/>
  <c r="CU135" i="75"/>
  <c r="CW387" i="75"/>
  <c r="CU77" i="75"/>
  <c r="CR142" i="75"/>
  <c r="CV142" i="75" s="1"/>
  <c r="FD319" i="71"/>
  <c r="CN319" i="71" s="1"/>
  <c r="FC320" i="71"/>
  <c r="CU377" i="75"/>
  <c r="CV381" i="75"/>
  <c r="CR134" i="75"/>
  <c r="CU134" i="75" s="1"/>
  <c r="CW377" i="75"/>
  <c r="EJ317" i="75"/>
  <c r="EF317" i="75"/>
  <c r="CV155" i="75"/>
  <c r="CU140" i="75"/>
  <c r="EJ138" i="75"/>
  <c r="EF138" i="75"/>
  <c r="FL216" i="71"/>
  <c r="CP216" i="71" s="1"/>
  <c r="FK217" i="71"/>
  <c r="CR64" i="75"/>
  <c r="CU64" i="75" s="1"/>
  <c r="X125" i="75"/>
  <c r="AE125" i="75"/>
  <c r="H125" i="75"/>
  <c r="CI125" i="75" s="1"/>
  <c r="CN125" i="75" s="1"/>
  <c r="CR79" i="75"/>
  <c r="CV79" i="75" s="1"/>
  <c r="CJ285" i="75"/>
  <c r="CO285" i="75" s="1"/>
  <c r="CK285" i="75"/>
  <c r="CP285" i="75" s="1"/>
  <c r="CL285" i="75"/>
  <c r="AB285" i="75"/>
  <c r="AI285" i="75"/>
  <c r="CW297" i="75"/>
  <c r="CT297" i="75"/>
  <c r="EJ296" i="75"/>
  <c r="EF296" i="75"/>
  <c r="CU300" i="75"/>
  <c r="CU58" i="75"/>
  <c r="FP394" i="71"/>
  <c r="FO395" i="71"/>
  <c r="CU57" i="75"/>
  <c r="CR63" i="75"/>
  <c r="CV63" i="75" s="1"/>
  <c r="CW381" i="75"/>
  <c r="CU387" i="75"/>
  <c r="CV297" i="75"/>
  <c r="CR386" i="75"/>
  <c r="CT386" i="75" s="1"/>
  <c r="CV68" i="75"/>
  <c r="CT140" i="75"/>
  <c r="CV300" i="75"/>
  <c r="CU157" i="75"/>
  <c r="CR160" i="75"/>
  <c r="CU160" i="75" s="1"/>
  <c r="X286" i="75"/>
  <c r="AE286" i="75"/>
  <c r="H286" i="75"/>
  <c r="D126" i="75"/>
  <c r="D47" i="75"/>
  <c r="D366" i="75"/>
  <c r="CT58" i="75"/>
  <c r="CR388" i="75"/>
  <c r="CT388" i="75" s="1"/>
  <c r="CR156" i="75"/>
  <c r="CV156" i="75" s="1"/>
  <c r="CV377" i="75"/>
  <c r="FP231" i="71"/>
  <c r="FO232" i="71"/>
  <c r="CU76" i="75"/>
  <c r="FH147" i="71"/>
  <c r="CO147" i="71" s="1"/>
  <c r="FW124" i="71" s="1"/>
  <c r="FG148" i="71"/>
  <c r="CR162" i="75"/>
  <c r="CT162" i="75" s="1"/>
  <c r="CR392" i="75"/>
  <c r="CT392" i="75" s="1"/>
  <c r="CR141" i="75"/>
  <c r="CV141" i="75" s="1"/>
  <c r="CV123" i="75"/>
  <c r="CR363" i="75"/>
  <c r="CT363" i="75" s="1"/>
  <c r="CV62" i="75"/>
  <c r="CR153" i="75"/>
  <c r="CV70" i="75"/>
  <c r="CW70" i="75"/>
  <c r="CV57" i="75"/>
  <c r="CT306" i="75"/>
  <c r="CR69" i="75"/>
  <c r="CU69" i="75" s="1"/>
  <c r="FP320" i="71"/>
  <c r="FO321" i="71"/>
  <c r="CU293" i="75"/>
  <c r="CU319" i="75"/>
  <c r="CV318" i="75"/>
  <c r="CT157" i="75"/>
  <c r="CW299" i="75"/>
  <c r="CT299" i="75"/>
  <c r="CV299" i="75"/>
  <c r="CR159" i="75"/>
  <c r="D287" i="75"/>
  <c r="CU152" i="75" l="1"/>
  <c r="EJ151" i="75"/>
  <c r="CT320" i="75"/>
  <c r="CV320" i="75"/>
  <c r="CT57" i="75"/>
  <c r="EJ313" i="75"/>
  <c r="CI69" i="72"/>
  <c r="CT71" i="75"/>
  <c r="CU374" i="75"/>
  <c r="CV71" i="75"/>
  <c r="CW390" i="75"/>
  <c r="CV74" i="75"/>
  <c r="CU390" i="75"/>
  <c r="CV44" i="75"/>
  <c r="EJ73" i="75"/>
  <c r="CU44" i="75"/>
  <c r="CV373" i="75"/>
  <c r="CV374" i="75"/>
  <c r="CT74" i="75"/>
  <c r="EJ82" i="75"/>
  <c r="EF283" i="75"/>
  <c r="EG283" i="75" s="1"/>
  <c r="EF59" i="75"/>
  <c r="CT390" i="75"/>
  <c r="EJ390" i="75" s="1"/>
  <c r="CT148" i="75"/>
  <c r="EJ59" i="75"/>
  <c r="CT150" i="75"/>
  <c r="EF82" i="75"/>
  <c r="CW380" i="75"/>
  <c r="CU81" i="75"/>
  <c r="CW147" i="75"/>
  <c r="CW150" i="75"/>
  <c r="CV147" i="75"/>
  <c r="CU147" i="75"/>
  <c r="CU320" i="75"/>
  <c r="EF320" i="75" s="1"/>
  <c r="CV380" i="75"/>
  <c r="EF65" i="75"/>
  <c r="CU78" i="75"/>
  <c r="CW378" i="75"/>
  <c r="CU145" i="75"/>
  <c r="EJ283" i="75"/>
  <c r="EK283" i="75" s="1"/>
  <c r="CV81" i="75"/>
  <c r="CU150" i="75"/>
  <c r="CU380" i="75"/>
  <c r="CV161" i="75"/>
  <c r="CV284" i="75"/>
  <c r="CV393" i="75"/>
  <c r="EF151" i="75"/>
  <c r="EF152" i="75"/>
  <c r="EF73" i="75"/>
  <c r="EF379" i="75"/>
  <c r="CO69" i="72"/>
  <c r="CO70" i="72" s="1"/>
  <c r="EF380" i="75"/>
  <c r="EJ380" i="75"/>
  <c r="EB380" i="75"/>
  <c r="CU393" i="75"/>
  <c r="EJ77" i="75"/>
  <c r="CT384" i="75"/>
  <c r="EB384" i="75" s="1"/>
  <c r="CV83" i="75"/>
  <c r="EJ379" i="75"/>
  <c r="EJ65" i="75"/>
  <c r="CV78" i="75"/>
  <c r="EF77" i="75"/>
  <c r="CU384" i="75"/>
  <c r="CW44" i="75"/>
  <c r="CV391" i="75"/>
  <c r="CV80" i="75"/>
  <c r="CV76" i="75"/>
  <c r="EB373" i="75"/>
  <c r="CV378" i="75"/>
  <c r="EF373" i="75"/>
  <c r="CV382" i="75"/>
  <c r="CW374" i="75"/>
  <c r="CV69" i="75"/>
  <c r="FG233" i="71"/>
  <c r="FH232" i="71"/>
  <c r="CO232" i="71" s="1"/>
  <c r="FW201" i="71" s="1"/>
  <c r="CT67" i="72"/>
  <c r="AP67" i="72" s="1"/>
  <c r="AP137" i="72" s="1"/>
  <c r="CS68" i="72"/>
  <c r="FD233" i="71"/>
  <c r="CN233" i="71" s="1"/>
  <c r="FV202" i="71" s="1"/>
  <c r="FC234" i="71"/>
  <c r="EF57" i="75"/>
  <c r="CU383" i="75"/>
  <c r="CT81" i="75"/>
  <c r="EJ70" i="75"/>
  <c r="EJ152" i="75"/>
  <c r="CW145" i="75"/>
  <c r="CT78" i="75"/>
  <c r="EJ78" i="75" s="1"/>
  <c r="EF374" i="75"/>
  <c r="CT76" i="75"/>
  <c r="EJ374" i="75"/>
  <c r="EF154" i="75"/>
  <c r="CT145" i="75"/>
  <c r="FH396" i="71"/>
  <c r="CO396" i="71" s="1"/>
  <c r="FG397" i="71"/>
  <c r="EJ57" i="75"/>
  <c r="EF158" i="75"/>
  <c r="CU141" i="75"/>
  <c r="CV388" i="75"/>
  <c r="CV64" i="75"/>
  <c r="CU63" i="75"/>
  <c r="CR45" i="75"/>
  <c r="CW45" i="75" s="1"/>
  <c r="FP70" i="71"/>
  <c r="FO71" i="71"/>
  <c r="EF385" i="75"/>
  <c r="EB385" i="75"/>
  <c r="EJ385" i="75"/>
  <c r="EJ306" i="75"/>
  <c r="EF306" i="75"/>
  <c r="CL286" i="75"/>
  <c r="AB286" i="75"/>
  <c r="CK286" i="75"/>
  <c r="CP286" i="75" s="1"/>
  <c r="AI286" i="75"/>
  <c r="CJ286" i="75"/>
  <c r="CO286" i="75" s="1"/>
  <c r="FP395" i="71"/>
  <c r="FO396" i="71"/>
  <c r="EF300" i="75"/>
  <c r="EJ300" i="75"/>
  <c r="BN147" i="45"/>
  <c r="X147" i="45" s="1"/>
  <c r="BM148" i="45"/>
  <c r="EF56" i="75"/>
  <c r="EJ56" i="75"/>
  <c r="CW382" i="75"/>
  <c r="CT382" i="75"/>
  <c r="EJ321" i="75"/>
  <c r="EF321" i="75"/>
  <c r="GF373" i="71"/>
  <c r="X287" i="75"/>
  <c r="AE287" i="75"/>
  <c r="H287" i="75"/>
  <c r="D127" i="75"/>
  <c r="D48" i="75"/>
  <c r="D367" i="75"/>
  <c r="O179" i="51"/>
  <c r="CH146" i="45"/>
  <c r="EL232" i="75"/>
  <c r="BW232" i="75" s="1"/>
  <c r="EK233" i="75"/>
  <c r="CW395" i="75"/>
  <c r="CT395" i="75"/>
  <c r="EJ293" i="75"/>
  <c r="EF293" i="75"/>
  <c r="EF308" i="75"/>
  <c r="EJ308" i="75"/>
  <c r="EJ389" i="75"/>
  <c r="EB389" i="75"/>
  <c r="EF389" i="75"/>
  <c r="EF150" i="75"/>
  <c r="CW133" i="75"/>
  <c r="CV133" i="75"/>
  <c r="CT133" i="75"/>
  <c r="BR404" i="45"/>
  <c r="Y404" i="45" s="1"/>
  <c r="BQ405" i="45"/>
  <c r="BX234" i="71"/>
  <c r="EU200" i="75"/>
  <c r="CU395" i="75"/>
  <c r="BN403" i="45"/>
  <c r="X403" i="45" s="1"/>
  <c r="BM404" i="45"/>
  <c r="CW75" i="75"/>
  <c r="CU75" i="75"/>
  <c r="CV75" i="75"/>
  <c r="EJ375" i="75"/>
  <c r="EF375" i="75"/>
  <c r="EB375" i="75"/>
  <c r="EF305" i="75"/>
  <c r="EJ305" i="75"/>
  <c r="CU389" i="75"/>
  <c r="CV389" i="75"/>
  <c r="CW389" i="75"/>
  <c r="CW388" i="75"/>
  <c r="CW134" i="75"/>
  <c r="CT134" i="75"/>
  <c r="CT160" i="75"/>
  <c r="CW392" i="75"/>
  <c r="EN233" i="71"/>
  <c r="FJ233" i="71" s="1"/>
  <c r="EI233" i="71"/>
  <c r="CW55" i="75"/>
  <c r="CT55" i="75"/>
  <c r="AD402" i="45"/>
  <c r="W39" i="51" s="1"/>
  <c r="AA402" i="45"/>
  <c r="CU55" i="75"/>
  <c r="CU375" i="75"/>
  <c r="CV375" i="75"/>
  <c r="CW375" i="75"/>
  <c r="CT284" i="75"/>
  <c r="BJ404" i="45"/>
  <c r="Z404" i="45" s="1"/>
  <c r="BI405" i="45"/>
  <c r="CU392" i="75"/>
  <c r="EJ144" i="75"/>
  <c r="EF144" i="75"/>
  <c r="EJ378" i="75"/>
  <c r="EF378" i="75"/>
  <c r="EB378" i="75"/>
  <c r="CT136" i="75"/>
  <c r="CW136" i="75"/>
  <c r="EJ157" i="75"/>
  <c r="EF157" i="75"/>
  <c r="CJ46" i="75"/>
  <c r="CO46" i="75" s="1"/>
  <c r="AB46" i="75"/>
  <c r="AI46" i="75"/>
  <c r="CK46" i="75"/>
  <c r="CP46" i="75" s="1"/>
  <c r="CL46" i="75"/>
  <c r="CU61" i="75"/>
  <c r="CW61" i="75"/>
  <c r="CT61" i="75"/>
  <c r="CJ69" i="72"/>
  <c r="CI70" i="72"/>
  <c r="FD74" i="71"/>
  <c r="CN74" i="71" s="1"/>
  <c r="FC75" i="71"/>
  <c r="EJ81" i="75"/>
  <c r="CR124" i="75"/>
  <c r="CU124" i="75" s="1"/>
  <c r="CU378" i="75"/>
  <c r="CU136" i="75"/>
  <c r="EJ150" i="75"/>
  <c r="EJ74" i="75"/>
  <c r="EF74" i="75"/>
  <c r="EF392" i="75"/>
  <c r="EB392" i="75"/>
  <c r="EJ392" i="75"/>
  <c r="CT153" i="75"/>
  <c r="CW153" i="75"/>
  <c r="EJ388" i="75"/>
  <c r="EF388" i="75"/>
  <c r="EB388" i="75"/>
  <c r="CP69" i="72"/>
  <c r="CW143" i="75"/>
  <c r="CT143" i="75"/>
  <c r="EZ396" i="71"/>
  <c r="CR396" i="71" s="1"/>
  <c r="EY397" i="71"/>
  <c r="CU386" i="75"/>
  <c r="CT83" i="75"/>
  <c r="CW83" i="75"/>
  <c r="AF68" i="72"/>
  <c r="AQ68" i="72"/>
  <c r="AQ138" i="72" s="1"/>
  <c r="CV392" i="75"/>
  <c r="BN63" i="45"/>
  <c r="X63" i="45" s="1"/>
  <c r="BM64" i="45"/>
  <c r="CW146" i="75"/>
  <c r="CU146" i="75"/>
  <c r="CV146" i="75"/>
  <c r="EJ71" i="75"/>
  <c r="EF71" i="75"/>
  <c r="FL217" i="71"/>
  <c r="CP217" i="71" s="1"/>
  <c r="FK218" i="71"/>
  <c r="CV160" i="75"/>
  <c r="CW160" i="75"/>
  <c r="CT159" i="75"/>
  <c r="CW159" i="75"/>
  <c r="CU153" i="75"/>
  <c r="EF297" i="75"/>
  <c r="EJ297" i="75"/>
  <c r="CW79" i="75"/>
  <c r="CU79" i="75"/>
  <c r="FD320" i="71"/>
  <c r="CN320" i="71" s="1"/>
  <c r="FC321" i="71"/>
  <c r="EJ60" i="75"/>
  <c r="EF60" i="75"/>
  <c r="EJ54" i="75"/>
  <c r="EF54" i="75"/>
  <c r="CW139" i="75"/>
  <c r="CT139" i="75"/>
  <c r="CT66" i="75"/>
  <c r="CW66" i="75"/>
  <c r="CJ365" i="75"/>
  <c r="CO365" i="75" s="1"/>
  <c r="AI365" i="75"/>
  <c r="AU365" i="75" s="1"/>
  <c r="CK365" i="75"/>
  <c r="CP365" i="75" s="1"/>
  <c r="AB365" i="75"/>
  <c r="BU365" i="75" s="1"/>
  <c r="CB365" i="75" s="1"/>
  <c r="FH336" i="75" s="1"/>
  <c r="CL365" i="75"/>
  <c r="CQ365" i="75" s="1"/>
  <c r="EJ318" i="75"/>
  <c r="EF318" i="75"/>
  <c r="U399" i="51"/>
  <c r="GG373" i="71"/>
  <c r="CW72" i="75"/>
  <c r="CV72" i="75"/>
  <c r="CU72" i="75"/>
  <c r="EJ316" i="75"/>
  <c r="EF316" i="75"/>
  <c r="FH319" i="71"/>
  <c r="CO319" i="71" s="1"/>
  <c r="FG320" i="71"/>
  <c r="EF391" i="75"/>
  <c r="EB391" i="75"/>
  <c r="EJ391" i="75"/>
  <c r="N98" i="51"/>
  <c r="CH62" i="45"/>
  <c r="CU159" i="75"/>
  <c r="BN236" i="45"/>
  <c r="X236" i="45" s="1"/>
  <c r="BM237" i="45"/>
  <c r="CV61" i="75"/>
  <c r="EF155" i="75"/>
  <c r="EJ155" i="75"/>
  <c r="FP321" i="71"/>
  <c r="FO322" i="71"/>
  <c r="EF58" i="75"/>
  <c r="EJ58" i="75"/>
  <c r="EF140" i="75"/>
  <c r="EJ140" i="75"/>
  <c r="CU66" i="75"/>
  <c r="CU388" i="75"/>
  <c r="CU363" i="75"/>
  <c r="CU391" i="75"/>
  <c r="CR364" i="75"/>
  <c r="CT364" i="75" s="1"/>
  <c r="CH235" i="45"/>
  <c r="FH71" i="71"/>
  <c r="CO71" i="71" s="1"/>
  <c r="FG72" i="71"/>
  <c r="EJ158" i="75"/>
  <c r="CU156" i="75"/>
  <c r="CW156" i="75"/>
  <c r="CT156" i="75"/>
  <c r="EF299" i="75"/>
  <c r="EJ299" i="75"/>
  <c r="EF363" i="75"/>
  <c r="EG363" i="75" s="1"/>
  <c r="EH363" i="75" s="1"/>
  <c r="BV363" i="75" s="1"/>
  <c r="EJ363" i="75"/>
  <c r="EK363" i="75" s="1"/>
  <c r="EL363" i="75" s="1"/>
  <c r="BW363" i="75" s="1"/>
  <c r="EB363" i="75"/>
  <c r="EC363" i="75" s="1"/>
  <c r="ED363" i="75" s="1"/>
  <c r="BZ363" i="75" s="1"/>
  <c r="AE366" i="75"/>
  <c r="AK366" i="75" s="1"/>
  <c r="X366" i="75"/>
  <c r="AO366" i="75"/>
  <c r="H366" i="75"/>
  <c r="CI366" i="75" s="1"/>
  <c r="CN366" i="75" s="1"/>
  <c r="CW63" i="75"/>
  <c r="CT63" i="75"/>
  <c r="CK125" i="75"/>
  <c r="CP125" i="75" s="1"/>
  <c r="CL125" i="75"/>
  <c r="CJ125" i="75"/>
  <c r="CO125" i="75" s="1"/>
  <c r="AB125" i="75"/>
  <c r="AO125" i="75" s="1"/>
  <c r="AI125" i="75"/>
  <c r="CW142" i="75"/>
  <c r="CT142" i="75"/>
  <c r="CU142" i="75"/>
  <c r="CR285" i="75"/>
  <c r="CV285" i="75" s="1"/>
  <c r="BN325" i="45"/>
  <c r="X325" i="45" s="1"/>
  <c r="BM326" i="45"/>
  <c r="EY205" i="71"/>
  <c r="FD149" i="71"/>
  <c r="CN149" i="71" s="1"/>
  <c r="FC150" i="71"/>
  <c r="FP148" i="71"/>
  <c r="FO149" i="71"/>
  <c r="EH232" i="75"/>
  <c r="BV232" i="75" s="1"/>
  <c r="EG233" i="75"/>
  <c r="EF394" i="75"/>
  <c r="EJ394" i="75"/>
  <c r="EB394" i="75"/>
  <c r="BQ208" i="45"/>
  <c r="EF319" i="75"/>
  <c r="CV363" i="75"/>
  <c r="CT393" i="75"/>
  <c r="CV386" i="75"/>
  <c r="CU284" i="75"/>
  <c r="EJ307" i="75"/>
  <c r="EF307" i="75"/>
  <c r="GM42" i="71"/>
  <c r="GF49" i="71"/>
  <c r="FX185" i="71"/>
  <c r="CV216" i="71"/>
  <c r="T221" i="45" s="1"/>
  <c r="BE221" i="45" s="1"/>
  <c r="BP221" i="45" s="1"/>
  <c r="CW162" i="75"/>
  <c r="CU162" i="75"/>
  <c r="CV162" i="75"/>
  <c r="X47" i="75"/>
  <c r="AE47" i="75"/>
  <c r="H47" i="75"/>
  <c r="CI47" i="75" s="1"/>
  <c r="CN47" i="75" s="1"/>
  <c r="CV159" i="75"/>
  <c r="CT79" i="75"/>
  <c r="CH324" i="45"/>
  <c r="FV125" i="71"/>
  <c r="GF125" i="71"/>
  <c r="CW67" i="75"/>
  <c r="CT67" i="75"/>
  <c r="ET200" i="75"/>
  <c r="CD231" i="75"/>
  <c r="EJ137" i="75"/>
  <c r="EF137" i="75"/>
  <c r="CV143" i="75"/>
  <c r="CW123" i="75"/>
  <c r="CT123" i="75"/>
  <c r="CU80" i="75"/>
  <c r="CV153" i="75"/>
  <c r="CW386" i="75"/>
  <c r="ED219" i="75"/>
  <c r="BZ219" i="75" s="1"/>
  <c r="EC220" i="75"/>
  <c r="EJ154" i="75"/>
  <c r="CV55" i="75"/>
  <c r="CW69" i="75"/>
  <c r="CT69" i="75"/>
  <c r="AE126" i="75"/>
  <c r="X126" i="75"/>
  <c r="H126" i="75"/>
  <c r="CI126" i="75" s="1"/>
  <c r="CN126" i="75" s="1"/>
  <c r="CT80" i="75"/>
  <c r="EJ68" i="75"/>
  <c r="EF68" i="75"/>
  <c r="EJ135" i="75"/>
  <c r="EF135" i="75"/>
  <c r="EJ294" i="75"/>
  <c r="EF294" i="75"/>
  <c r="CV67" i="75"/>
  <c r="EF148" i="75"/>
  <c r="EJ148" i="75"/>
  <c r="FK397" i="71"/>
  <c r="CW149" i="75"/>
  <c r="CU149" i="75"/>
  <c r="CV149" i="75"/>
  <c r="CW363" i="75"/>
  <c r="BS221" i="71"/>
  <c r="DS221" i="71" s="1"/>
  <c r="EX221" i="71" s="1"/>
  <c r="EX187" i="75"/>
  <c r="CA218" i="75"/>
  <c r="CT161" i="75"/>
  <c r="EF70" i="75"/>
  <c r="EJ44" i="75"/>
  <c r="EK44" i="75" s="1"/>
  <c r="EF44" i="75"/>
  <c r="EG44" i="75" s="1"/>
  <c r="FH148" i="71"/>
  <c r="CO148" i="71" s="1"/>
  <c r="FW125" i="71" s="1"/>
  <c r="FG149" i="71"/>
  <c r="CW141" i="75"/>
  <c r="CT141" i="75"/>
  <c r="FP232" i="71"/>
  <c r="FO233" i="71"/>
  <c r="CI286" i="75"/>
  <c r="CN286" i="75" s="1"/>
  <c r="EB386" i="75"/>
  <c r="EJ386" i="75"/>
  <c r="EF386" i="75"/>
  <c r="CW64" i="75"/>
  <c r="CT64" i="75"/>
  <c r="CW385" i="75"/>
  <c r="CV385" i="75"/>
  <c r="CU385" i="75"/>
  <c r="EJ312" i="75"/>
  <c r="EF312" i="75"/>
  <c r="CV139" i="75"/>
  <c r="EF62" i="75"/>
  <c r="EJ62" i="75"/>
  <c r="CV383" i="75"/>
  <c r="CT383" i="75"/>
  <c r="CU143" i="75"/>
  <c r="CV134" i="75"/>
  <c r="EJ304" i="75"/>
  <c r="EF304" i="75"/>
  <c r="EJ319" i="75"/>
  <c r="CW391" i="75"/>
  <c r="FD396" i="71"/>
  <c r="CN396" i="71" s="1"/>
  <c r="FC397" i="71"/>
  <c r="D288" i="75"/>
  <c r="CU45" i="75" l="1"/>
  <c r="EJ76" i="75"/>
  <c r="EF390" i="75"/>
  <c r="EB390" i="75"/>
  <c r="EJ147" i="75"/>
  <c r="EF147" i="75"/>
  <c r="EJ320" i="75"/>
  <c r="EF81" i="75"/>
  <c r="EJ384" i="75"/>
  <c r="EF384" i="75"/>
  <c r="EJ146" i="75"/>
  <c r="EJ145" i="75"/>
  <c r="EF76" i="75"/>
  <c r="EJ149" i="75"/>
  <c r="CV45" i="75"/>
  <c r="EF78" i="75"/>
  <c r="FH233" i="71"/>
  <c r="CO233" i="71" s="1"/>
  <c r="FW202" i="71" s="1"/>
  <c r="FG234" i="71"/>
  <c r="FD234" i="71"/>
  <c r="CN234" i="71" s="1"/>
  <c r="FV203" i="71" s="1"/>
  <c r="FC235" i="71"/>
  <c r="CT68" i="72"/>
  <c r="AP68" i="72" s="1"/>
  <c r="AP138" i="72" s="1"/>
  <c r="CS69" i="72"/>
  <c r="CW364" i="75"/>
  <c r="CU364" i="75"/>
  <c r="CR46" i="75"/>
  <c r="CW46" i="75" s="1"/>
  <c r="CV364" i="75"/>
  <c r="EF145" i="75"/>
  <c r="EJ72" i="75"/>
  <c r="EF67" i="75"/>
  <c r="CT45" i="75"/>
  <c r="EF136" i="75"/>
  <c r="EF162" i="75"/>
  <c r="EJ75" i="75"/>
  <c r="FH397" i="71"/>
  <c r="CO397" i="71" s="1"/>
  <c r="FG398" i="71"/>
  <c r="FP71" i="71"/>
  <c r="FO72" i="71"/>
  <c r="CR286" i="75"/>
  <c r="CW286" i="75" s="1"/>
  <c r="EF161" i="75"/>
  <c r="EJ161" i="75"/>
  <c r="BS222" i="71"/>
  <c r="DS222" i="71" s="1"/>
  <c r="EX222" i="71" s="1"/>
  <c r="EX188" i="75"/>
  <c r="CA219" i="75"/>
  <c r="BQ209" i="45"/>
  <c r="FD150" i="71"/>
  <c r="CN150" i="71" s="1"/>
  <c r="FC151" i="71"/>
  <c r="CD363" i="75"/>
  <c r="FD341" i="75"/>
  <c r="CA363" i="75"/>
  <c r="FA341" i="75" s="1"/>
  <c r="GF50" i="71"/>
  <c r="GM43" i="71"/>
  <c r="CP70" i="72"/>
  <c r="CO71" i="72"/>
  <c r="O180" i="51"/>
  <c r="CH147" i="45"/>
  <c r="FV126" i="71"/>
  <c r="GF126" i="71"/>
  <c r="CV124" i="75"/>
  <c r="CR125" i="75"/>
  <c r="CV125" i="75" s="1"/>
  <c r="EY206" i="71"/>
  <c r="EJ159" i="75"/>
  <c r="EF159" i="75"/>
  <c r="EF146" i="75"/>
  <c r="EF160" i="75"/>
  <c r="EJ160" i="75"/>
  <c r="BN404" i="45"/>
  <c r="X404" i="45" s="1"/>
  <c r="BM405" i="45"/>
  <c r="EJ382" i="75"/>
  <c r="EB382" i="75"/>
  <c r="EF382" i="75"/>
  <c r="EB383" i="75"/>
  <c r="EF383" i="75"/>
  <c r="EJ383" i="75"/>
  <c r="EJ69" i="75"/>
  <c r="EF69" i="75"/>
  <c r="EF63" i="75"/>
  <c r="EJ63" i="75"/>
  <c r="EJ156" i="75"/>
  <c r="EF156" i="75"/>
  <c r="BJ405" i="45"/>
  <c r="Z405" i="45" s="1"/>
  <c r="BI406" i="45"/>
  <c r="EF134" i="75"/>
  <c r="EJ134" i="75"/>
  <c r="AD403" i="45"/>
  <c r="W40" i="51" s="1"/>
  <c r="AA403" i="45"/>
  <c r="EJ80" i="75"/>
  <c r="EF80" i="75"/>
  <c r="BN326" i="45"/>
  <c r="X326" i="45" s="1"/>
  <c r="BM327" i="45"/>
  <c r="EJ55" i="75"/>
  <c r="FD397" i="71"/>
  <c r="CN397" i="71" s="1"/>
  <c r="FC398" i="71"/>
  <c r="EJ141" i="75"/>
  <c r="EF141" i="75"/>
  <c r="GF374" i="71"/>
  <c r="FH149" i="71"/>
  <c r="CO149" i="71" s="1"/>
  <c r="FW126" i="71" s="1"/>
  <c r="FG150" i="71"/>
  <c r="CH325" i="45"/>
  <c r="EB364" i="75"/>
  <c r="EC364" i="75" s="1"/>
  <c r="ED364" i="75" s="1"/>
  <c r="BZ364" i="75" s="1"/>
  <c r="EJ364" i="75"/>
  <c r="EK364" i="75" s="1"/>
  <c r="EL364" i="75" s="1"/>
  <c r="BW364" i="75" s="1"/>
  <c r="EF364" i="75"/>
  <c r="EG364" i="75" s="1"/>
  <c r="EH364" i="75" s="1"/>
  <c r="BV364" i="75" s="1"/>
  <c r="FD321" i="71"/>
  <c r="CN321" i="71" s="1"/>
  <c r="FC322" i="71"/>
  <c r="FL218" i="71"/>
  <c r="CP218" i="71" s="1"/>
  <c r="FK219" i="71"/>
  <c r="EJ83" i="75"/>
  <c r="EF83" i="75"/>
  <c r="FD75" i="71"/>
  <c r="CN75" i="71" s="1"/>
  <c r="FC76" i="71"/>
  <c r="EJ284" i="75"/>
  <c r="EK284" i="75" s="1"/>
  <c r="EF284" i="75"/>
  <c r="EG284" i="75" s="1"/>
  <c r="FP396" i="71"/>
  <c r="FO397" i="71"/>
  <c r="EF72" i="75"/>
  <c r="EJ64" i="75"/>
  <c r="EF64" i="75"/>
  <c r="EF149" i="75"/>
  <c r="CW285" i="75"/>
  <c r="CT285" i="75"/>
  <c r="CJ366" i="75"/>
  <c r="CO366" i="75" s="1"/>
  <c r="CL366" i="75"/>
  <c r="CQ366" i="75" s="1"/>
  <c r="AB366" i="75"/>
  <c r="BU366" i="75" s="1"/>
  <c r="CB366" i="75" s="1"/>
  <c r="FH337" i="75" s="1"/>
  <c r="CK366" i="75"/>
  <c r="CP366" i="75" s="1"/>
  <c r="AI366" i="75"/>
  <c r="AU366" i="75" s="1"/>
  <c r="EJ66" i="75"/>
  <c r="EF66" i="75"/>
  <c r="FX186" i="71"/>
  <c r="CV217" i="71"/>
  <c r="T222" i="45" s="1"/>
  <c r="BE222" i="45" s="1"/>
  <c r="BP222" i="45" s="1"/>
  <c r="BN64" i="45"/>
  <c r="X64" i="45" s="1"/>
  <c r="BM65" i="45"/>
  <c r="EJ136" i="75"/>
  <c r="AO367" i="75"/>
  <c r="H367" i="75"/>
  <c r="CI367" i="75" s="1"/>
  <c r="CN367" i="75" s="1"/>
  <c r="AE367" i="75"/>
  <c r="AK367" i="75" s="1"/>
  <c r="X367" i="75"/>
  <c r="EF75" i="75"/>
  <c r="AE288" i="75"/>
  <c r="X288" i="75"/>
  <c r="H288" i="75"/>
  <c r="CI288" i="75" s="1"/>
  <c r="D49" i="75"/>
  <c r="D128" i="75"/>
  <c r="D368" i="75"/>
  <c r="EJ67" i="75"/>
  <c r="EJ162" i="75"/>
  <c r="CH63" i="45"/>
  <c r="N99" i="51"/>
  <c r="EZ397" i="71"/>
  <c r="CR397" i="71" s="1"/>
  <c r="EY398" i="71"/>
  <c r="CJ70" i="72"/>
  <c r="CI71" i="72"/>
  <c r="EN234" i="71"/>
  <c r="FJ234" i="71" s="1"/>
  <c r="EI234" i="71"/>
  <c r="EF395" i="75"/>
  <c r="EB395" i="75"/>
  <c r="EJ395" i="75"/>
  <c r="H48" i="75"/>
  <c r="CI48" i="75" s="1"/>
  <c r="CN48" i="75" s="1"/>
  <c r="AE48" i="75"/>
  <c r="X48" i="75"/>
  <c r="CU286" i="75"/>
  <c r="EJ45" i="75"/>
  <c r="EK45" i="75" s="1"/>
  <c r="EF45" i="75"/>
  <c r="EG45" i="75" s="1"/>
  <c r="FP233" i="71"/>
  <c r="FO234" i="71"/>
  <c r="EJ79" i="75"/>
  <c r="EF79" i="75"/>
  <c r="EF393" i="75"/>
  <c r="EB393" i="75"/>
  <c r="EJ393" i="75"/>
  <c r="EH233" i="75"/>
  <c r="BV233" i="75" s="1"/>
  <c r="EG234" i="75"/>
  <c r="EF142" i="75"/>
  <c r="EJ142" i="75"/>
  <c r="FP322" i="71"/>
  <c r="FO323" i="71"/>
  <c r="BN237" i="45"/>
  <c r="X237" i="45" s="1"/>
  <c r="BM238" i="45"/>
  <c r="FH320" i="71"/>
  <c r="CO320" i="71" s="1"/>
  <c r="FG321" i="71"/>
  <c r="EF139" i="75"/>
  <c r="EJ139" i="75"/>
  <c r="GG374" i="71"/>
  <c r="U400" i="51"/>
  <c r="AQ69" i="72"/>
  <c r="AQ139" i="72" s="1"/>
  <c r="AF69" i="72"/>
  <c r="CR365" i="75"/>
  <c r="BR405" i="45"/>
  <c r="Y405" i="45" s="1"/>
  <c r="BQ406" i="45"/>
  <c r="H127" i="75"/>
  <c r="CI127" i="75" s="1"/>
  <c r="CN127" i="75" s="1"/>
  <c r="X127" i="75"/>
  <c r="AE127" i="75"/>
  <c r="EF123" i="75"/>
  <c r="EG123" i="75" s="1"/>
  <c r="EJ123" i="75"/>
  <c r="EK123" i="75" s="1"/>
  <c r="ET201" i="75"/>
  <c r="CD232" i="75"/>
  <c r="CH236" i="45"/>
  <c r="EJ153" i="75"/>
  <c r="EF153" i="75"/>
  <c r="CW124" i="75"/>
  <c r="CT124" i="75"/>
  <c r="EJ61" i="75"/>
  <c r="EF61" i="75"/>
  <c r="EF55" i="75"/>
  <c r="EL233" i="75"/>
  <c r="BW233" i="75" s="1"/>
  <c r="BX236" i="71" s="1"/>
  <c r="EK234" i="75"/>
  <c r="CJ287" i="75"/>
  <c r="CO287" i="75" s="1"/>
  <c r="CK287" i="75"/>
  <c r="CP287" i="75" s="1"/>
  <c r="CL287" i="75"/>
  <c r="AI287" i="75"/>
  <c r="AB287" i="75"/>
  <c r="FK398" i="71"/>
  <c r="CJ47" i="75"/>
  <c r="CO47" i="75" s="1"/>
  <c r="AI47" i="75"/>
  <c r="CL47" i="75"/>
  <c r="AB47" i="75"/>
  <c r="CK47" i="75"/>
  <c r="CP47" i="75" s="1"/>
  <c r="FP149" i="71"/>
  <c r="FO150" i="71"/>
  <c r="FE341" i="75"/>
  <c r="FJ334" i="75"/>
  <c r="EF143" i="75"/>
  <c r="EJ143" i="75"/>
  <c r="CU285" i="75"/>
  <c r="BX235" i="71"/>
  <c r="EU201" i="75"/>
  <c r="CI287" i="75"/>
  <c r="CN287" i="75" s="1"/>
  <c r="CK126" i="75"/>
  <c r="CP126" i="75" s="1"/>
  <c r="AB126" i="75"/>
  <c r="AO126" i="75" s="1"/>
  <c r="AI126" i="75"/>
  <c r="CL126" i="75"/>
  <c r="CJ126" i="75"/>
  <c r="CO126" i="75" s="1"/>
  <c r="ED220" i="75"/>
  <c r="BZ220" i="75" s="1"/>
  <c r="EC221" i="75"/>
  <c r="FH72" i="71"/>
  <c r="CO72" i="71" s="1"/>
  <c r="FG73" i="71"/>
  <c r="EF133" i="75"/>
  <c r="EJ133" i="75"/>
  <c r="BN148" i="45"/>
  <c r="X148" i="45" s="1"/>
  <c r="BM149" i="45"/>
  <c r="D289" i="75"/>
  <c r="CV286" i="75" l="1"/>
  <c r="CV46" i="75"/>
  <c r="CT46" i="75"/>
  <c r="CU46" i="75"/>
  <c r="FH234" i="71"/>
  <c r="CO234" i="71" s="1"/>
  <c r="FW203" i="71" s="1"/>
  <c r="FG235" i="71"/>
  <c r="CT69" i="72"/>
  <c r="AP69" i="72" s="1"/>
  <c r="AP139" i="72" s="1"/>
  <c r="CS70" i="72"/>
  <c r="FD235" i="71"/>
  <c r="CN235" i="71" s="1"/>
  <c r="FV204" i="71" s="1"/>
  <c r="FC236" i="71"/>
  <c r="CT286" i="75"/>
  <c r="CN288" i="75"/>
  <c r="FP72" i="71"/>
  <c r="FO73" i="71"/>
  <c r="FH398" i="71"/>
  <c r="CO398" i="71" s="1"/>
  <c r="FG399" i="71"/>
  <c r="CR47" i="75"/>
  <c r="CU47" i="75" s="1"/>
  <c r="BN238" i="45"/>
  <c r="X238" i="45" s="1"/>
  <c r="BM239" i="45"/>
  <c r="FD398" i="71"/>
  <c r="CN398" i="71" s="1"/>
  <c r="FC399" i="71"/>
  <c r="BN405" i="45"/>
  <c r="X405" i="45" s="1"/>
  <c r="BM406" i="45"/>
  <c r="CR287" i="75"/>
  <c r="CT287" i="75" s="1"/>
  <c r="CH237" i="45"/>
  <c r="CJ288" i="75"/>
  <c r="CO288" i="75" s="1"/>
  <c r="CL288" i="75"/>
  <c r="AB288" i="75"/>
  <c r="AI288" i="75"/>
  <c r="CK288" i="75"/>
  <c r="CP288" i="75" s="1"/>
  <c r="CR366" i="75"/>
  <c r="CW366" i="75" s="1"/>
  <c r="GF375" i="71"/>
  <c r="AD404" i="45"/>
  <c r="W41" i="51" s="1"/>
  <c r="AA404" i="45"/>
  <c r="EY207" i="71"/>
  <c r="EJ124" i="75"/>
  <c r="EK124" i="75" s="1"/>
  <c r="EF124" i="75"/>
  <c r="EG124" i="75" s="1"/>
  <c r="FP323" i="71"/>
  <c r="FO324" i="71"/>
  <c r="EF285" i="75"/>
  <c r="EG285" i="75" s="1"/>
  <c r="EJ285" i="75"/>
  <c r="EK285" i="75" s="1"/>
  <c r="FP397" i="71"/>
  <c r="FO398" i="71"/>
  <c r="BN327" i="45"/>
  <c r="X327" i="45" s="1"/>
  <c r="BM328" i="45"/>
  <c r="EI235" i="71"/>
  <c r="EN235" i="71"/>
  <c r="FJ235" i="71" s="1"/>
  <c r="FK399" i="71"/>
  <c r="FL219" i="71"/>
  <c r="CP219" i="71" s="1"/>
  <c r="FK220" i="71"/>
  <c r="CH326" i="45"/>
  <c r="AB127" i="75"/>
  <c r="AO127" i="75" s="1"/>
  <c r="CJ127" i="75"/>
  <c r="CO127" i="75" s="1"/>
  <c r="CL127" i="75"/>
  <c r="CK127" i="75"/>
  <c r="CP127" i="75" s="1"/>
  <c r="AI127" i="75"/>
  <c r="CJ71" i="72"/>
  <c r="CI72" i="72"/>
  <c r="FX187" i="71"/>
  <c r="CV218" i="71"/>
  <c r="T223" i="45" s="1"/>
  <c r="BE223" i="45" s="1"/>
  <c r="BP223" i="45" s="1"/>
  <c r="FH150" i="71"/>
  <c r="CO150" i="71" s="1"/>
  <c r="FW127" i="71" s="1"/>
  <c r="FG151" i="71"/>
  <c r="CH148" i="45"/>
  <c r="O181" i="51"/>
  <c r="AQ70" i="72"/>
  <c r="AQ140" i="72" s="1"/>
  <c r="AF70" i="72"/>
  <c r="FD322" i="71"/>
  <c r="CN322" i="71" s="1"/>
  <c r="FC323" i="71"/>
  <c r="AE289" i="75"/>
  <c r="X289" i="75"/>
  <c r="H289" i="75"/>
  <c r="CI289" i="75" s="1"/>
  <c r="CN289" i="75" s="1"/>
  <c r="D129" i="75"/>
  <c r="D369" i="75"/>
  <c r="D50" i="75"/>
  <c r="FP150" i="71"/>
  <c r="FO151" i="71"/>
  <c r="EL234" i="75"/>
  <c r="BW234" i="75" s="1"/>
  <c r="BX237" i="71" s="1"/>
  <c r="EK235" i="75"/>
  <c r="BR406" i="45"/>
  <c r="Y406" i="45" s="1"/>
  <c r="BQ407" i="45"/>
  <c r="CJ48" i="75"/>
  <c r="CO48" i="75" s="1"/>
  <c r="CK48" i="75"/>
  <c r="CP48" i="75" s="1"/>
  <c r="CL48" i="75"/>
  <c r="AI48" i="75"/>
  <c r="AB48" i="75"/>
  <c r="CW125" i="75"/>
  <c r="CT125" i="75"/>
  <c r="EN236" i="71"/>
  <c r="FJ236" i="71" s="1"/>
  <c r="EI236" i="71"/>
  <c r="EH234" i="75"/>
  <c r="BV234" i="75" s="1"/>
  <c r="EG235" i="75"/>
  <c r="EZ398" i="71"/>
  <c r="CR398" i="71" s="1"/>
  <c r="EY399" i="71"/>
  <c r="BJ406" i="45"/>
  <c r="Z406" i="45" s="1"/>
  <c r="BI407" i="45"/>
  <c r="CR126" i="75"/>
  <c r="CU126" i="75" s="1"/>
  <c r="GF51" i="71"/>
  <c r="GM44" i="71"/>
  <c r="CD233" i="75"/>
  <c r="FP234" i="71"/>
  <c r="FO235" i="71"/>
  <c r="U401" i="51"/>
  <c r="GG375" i="71"/>
  <c r="CJ367" i="75"/>
  <c r="CO367" i="75" s="1"/>
  <c r="CL367" i="75"/>
  <c r="CQ367" i="75" s="1"/>
  <c r="AI367" i="75"/>
  <c r="AU367" i="75" s="1"/>
  <c r="AB367" i="75"/>
  <c r="BU367" i="75" s="1"/>
  <c r="CB367" i="75" s="1"/>
  <c r="FH338" i="75" s="1"/>
  <c r="CK367" i="75"/>
  <c r="CP367" i="75" s="1"/>
  <c r="BN65" i="45"/>
  <c r="X65" i="45" s="1"/>
  <c r="BM66" i="45"/>
  <c r="FD76" i="71"/>
  <c r="CN76" i="71" s="1"/>
  <c r="FC77" i="71"/>
  <c r="CP71" i="72"/>
  <c r="CO72" i="72"/>
  <c r="CU125" i="75"/>
  <c r="FH73" i="71"/>
  <c r="CO73" i="71" s="1"/>
  <c r="FG74" i="71"/>
  <c r="CV365" i="75"/>
  <c r="CT365" i="75"/>
  <c r="H368" i="75"/>
  <c r="AE368" i="75"/>
  <c r="AK368" i="75" s="1"/>
  <c r="X368" i="75"/>
  <c r="AO368" i="75"/>
  <c r="N100" i="51"/>
  <c r="CH64" i="45"/>
  <c r="CD364" i="75"/>
  <c r="FD342" i="75"/>
  <c r="CA364" i="75"/>
  <c r="FA342" i="75" s="1"/>
  <c r="FD151" i="71"/>
  <c r="CN151" i="71" s="1"/>
  <c r="FC152" i="71"/>
  <c r="BN149" i="45"/>
  <c r="X149" i="45" s="1"/>
  <c r="BM150" i="45"/>
  <c r="ED221" i="75"/>
  <c r="BZ221" i="75" s="1"/>
  <c r="EC222" i="75"/>
  <c r="FH321" i="71"/>
  <c r="CO321" i="71" s="1"/>
  <c r="FG322" i="71"/>
  <c r="X128" i="75"/>
  <c r="AE128" i="75"/>
  <c r="H128" i="75"/>
  <c r="CI128" i="75" s="1"/>
  <c r="CN128" i="75" s="1"/>
  <c r="CW365" i="75"/>
  <c r="FV127" i="71"/>
  <c r="GF127" i="71"/>
  <c r="EF46" i="75"/>
  <c r="EG46" i="75" s="1"/>
  <c r="EJ46" i="75"/>
  <c r="EK46" i="75" s="1"/>
  <c r="BS223" i="71"/>
  <c r="DS223" i="71" s="1"/>
  <c r="EX223" i="71" s="1"/>
  <c r="EX189" i="75"/>
  <c r="CA220" i="75"/>
  <c r="X49" i="75"/>
  <c r="AE49" i="75"/>
  <c r="H49" i="75"/>
  <c r="FE342" i="75"/>
  <c r="FJ335" i="75"/>
  <c r="CU365" i="75"/>
  <c r="BQ210" i="45"/>
  <c r="D291" i="75"/>
  <c r="D290" i="75"/>
  <c r="EJ286" i="75" l="1"/>
  <c r="EF286" i="75"/>
  <c r="CV47" i="75"/>
  <c r="CU287" i="75"/>
  <c r="FG236" i="71"/>
  <c r="FH235" i="71"/>
  <c r="CO235" i="71" s="1"/>
  <c r="FW204" i="71" s="1"/>
  <c r="FD236" i="71"/>
  <c r="CN236" i="71" s="1"/>
  <c r="FC237" i="71"/>
  <c r="CT70" i="72"/>
  <c r="AP70" i="72" s="1"/>
  <c r="AP140" i="72" s="1"/>
  <c r="CS71" i="72"/>
  <c r="CR127" i="75"/>
  <c r="CW127" i="75" s="1"/>
  <c r="CU366" i="75"/>
  <c r="FH399" i="71"/>
  <c r="CO399" i="71" s="1"/>
  <c r="FG400" i="71"/>
  <c r="FP73" i="71"/>
  <c r="FO74" i="71"/>
  <c r="EK286" i="75"/>
  <c r="EG286" i="75"/>
  <c r="ED222" i="75"/>
  <c r="BZ222" i="75" s="1"/>
  <c r="EC223" i="75"/>
  <c r="EJ125" i="75"/>
  <c r="EK125" i="75" s="1"/>
  <c r="EF125" i="75"/>
  <c r="EG125" i="75" s="1"/>
  <c r="EX190" i="75"/>
  <c r="BS224" i="71"/>
  <c r="DS224" i="71" s="1"/>
  <c r="EX224" i="71" s="1"/>
  <c r="CA221" i="75"/>
  <c r="AE50" i="75"/>
  <c r="X50" i="75"/>
  <c r="H50" i="75"/>
  <c r="CI50" i="75" s="1"/>
  <c r="FD399" i="71"/>
  <c r="CN399" i="71" s="1"/>
  <c r="FC400" i="71"/>
  <c r="CJ368" i="75"/>
  <c r="CO368" i="75" s="1"/>
  <c r="CL368" i="75"/>
  <c r="CQ368" i="75" s="1"/>
  <c r="AI368" i="75"/>
  <c r="AU368" i="75" s="1"/>
  <c r="AB368" i="75"/>
  <c r="BU368" i="75" s="1"/>
  <c r="CB368" i="75" s="1"/>
  <c r="FH339" i="75" s="1"/>
  <c r="CK368" i="75"/>
  <c r="CP368" i="75" s="1"/>
  <c r="CP72" i="72"/>
  <c r="CO73" i="72"/>
  <c r="AE369" i="75"/>
  <c r="AK369" i="75" s="1"/>
  <c r="X369" i="75"/>
  <c r="AO369" i="75"/>
  <c r="H369" i="75"/>
  <c r="CI369" i="75" s="1"/>
  <c r="GF376" i="71"/>
  <c r="BN150" i="45"/>
  <c r="X150" i="45" s="1"/>
  <c r="BM151" i="45"/>
  <c r="AE129" i="75"/>
  <c r="X129" i="75"/>
  <c r="H129" i="75"/>
  <c r="CI129" i="75" s="1"/>
  <c r="CN129" i="75" s="1"/>
  <c r="CJ72" i="72"/>
  <c r="CI73" i="72"/>
  <c r="BN328" i="45"/>
  <c r="X328" i="45" s="1"/>
  <c r="BM329" i="45"/>
  <c r="FP324" i="71"/>
  <c r="FO325" i="71"/>
  <c r="BQ211" i="45"/>
  <c r="CJ128" i="75"/>
  <c r="CO128" i="75" s="1"/>
  <c r="CK128" i="75"/>
  <c r="CP128" i="75" s="1"/>
  <c r="AB128" i="75"/>
  <c r="AO128" i="75" s="1"/>
  <c r="CL128" i="75"/>
  <c r="AI128" i="75"/>
  <c r="CH149" i="45"/>
  <c r="O182" i="51"/>
  <c r="EZ399" i="71"/>
  <c r="CR399" i="71" s="1"/>
  <c r="EY400" i="71"/>
  <c r="AQ71" i="72"/>
  <c r="AQ141" i="72" s="1"/>
  <c r="AF71" i="72"/>
  <c r="CR288" i="75"/>
  <c r="EJ365" i="75"/>
  <c r="EK365" i="75" s="1"/>
  <c r="EL365" i="75" s="1"/>
  <c r="BW365" i="75" s="1"/>
  <c r="EB365" i="75"/>
  <c r="EC365" i="75" s="1"/>
  <c r="ED365" i="75" s="1"/>
  <c r="BZ365" i="75" s="1"/>
  <c r="EF365" i="75"/>
  <c r="EG365" i="75" s="1"/>
  <c r="EH365" i="75" s="1"/>
  <c r="BV365" i="75" s="1"/>
  <c r="FD77" i="71"/>
  <c r="CN77" i="71" s="1"/>
  <c r="FC78" i="71"/>
  <c r="U402" i="51"/>
  <c r="GG376" i="71"/>
  <c r="CK289" i="75"/>
  <c r="CP289" i="75" s="1"/>
  <c r="CL289" i="75"/>
  <c r="CJ289" i="75"/>
  <c r="CO289" i="75" s="1"/>
  <c r="AB289" i="75"/>
  <c r="AI289" i="75"/>
  <c r="FH151" i="71"/>
  <c r="CO151" i="71" s="1"/>
  <c r="FW128" i="71" s="1"/>
  <c r="FG152" i="71"/>
  <c r="BN239" i="45"/>
  <c r="X239" i="45" s="1"/>
  <c r="BM240" i="45"/>
  <c r="FD152" i="71"/>
  <c r="CN152" i="71" s="1"/>
  <c r="FC153" i="71"/>
  <c r="FP235" i="71"/>
  <c r="FO236" i="71"/>
  <c r="BR407" i="45"/>
  <c r="Y407" i="45" s="1"/>
  <c r="BQ408" i="45"/>
  <c r="FL220" i="71"/>
  <c r="CP220" i="71" s="1"/>
  <c r="FK221" i="71"/>
  <c r="FP398" i="71"/>
  <c r="FO399" i="71"/>
  <c r="CH238" i="45"/>
  <c r="FV128" i="71"/>
  <c r="GF128" i="71"/>
  <c r="BN66" i="45"/>
  <c r="X66" i="45" s="1"/>
  <c r="BM67" i="45"/>
  <c r="CW126" i="75"/>
  <c r="CT126" i="75"/>
  <c r="EH235" i="75"/>
  <c r="BV235" i="75" s="1"/>
  <c r="EG236" i="75"/>
  <c r="FX188" i="71"/>
  <c r="CV219" i="71"/>
  <c r="T224" i="45" s="1"/>
  <c r="BE224" i="45" s="1"/>
  <c r="BP224" i="45" s="1"/>
  <c r="CR367" i="75"/>
  <c r="CT367" i="75" s="1"/>
  <c r="FH322" i="71"/>
  <c r="CO322" i="71" s="1"/>
  <c r="FG323" i="71"/>
  <c r="CH65" i="45"/>
  <c r="N101" i="51"/>
  <c r="CD234" i="75"/>
  <c r="CV366" i="75"/>
  <c r="CT366" i="75"/>
  <c r="FH74" i="71"/>
  <c r="CO74" i="71" s="1"/>
  <c r="FG75" i="71"/>
  <c r="EL235" i="75"/>
  <c r="BW235" i="75" s="1"/>
  <c r="BX238" i="71" s="1"/>
  <c r="EK236" i="75"/>
  <c r="CV287" i="75"/>
  <c r="CW287" i="75"/>
  <c r="CR48" i="75"/>
  <c r="CV48" i="75" s="1"/>
  <c r="CL49" i="75"/>
  <c r="AB49" i="75"/>
  <c r="AI49" i="75"/>
  <c r="CK49" i="75"/>
  <c r="CP49" i="75" s="1"/>
  <c r="CJ49" i="75"/>
  <c r="CO49" i="75" s="1"/>
  <c r="X291" i="75"/>
  <c r="AE291" i="75"/>
  <c r="H291" i="75"/>
  <c r="CI291" i="75"/>
  <c r="D131" i="75"/>
  <c r="D52" i="75"/>
  <c r="D371" i="75"/>
  <c r="CI368" i="75"/>
  <c r="CN368" i="75" s="1"/>
  <c r="GF52" i="71"/>
  <c r="GM45" i="71"/>
  <c r="BJ407" i="45"/>
  <c r="Z407" i="45" s="1"/>
  <c r="BI408" i="45"/>
  <c r="EN237" i="71"/>
  <c r="FJ237" i="71" s="1"/>
  <c r="EI237" i="71"/>
  <c r="FD323" i="71"/>
  <c r="CN323" i="71" s="1"/>
  <c r="FC324" i="71"/>
  <c r="FK400" i="71"/>
  <c r="EY208" i="71"/>
  <c r="BN406" i="45"/>
  <c r="X406" i="45" s="1"/>
  <c r="BM407" i="45"/>
  <c r="AE290" i="75"/>
  <c r="AE324" i="75" s="1"/>
  <c r="X290" i="75"/>
  <c r="H290" i="75"/>
  <c r="CI290" i="75" s="1"/>
  <c r="CN290" i="75" s="1"/>
  <c r="D51" i="75"/>
  <c r="D130" i="75"/>
  <c r="D370" i="75"/>
  <c r="CI49" i="75"/>
  <c r="CN49" i="75" s="1"/>
  <c r="CV126" i="75"/>
  <c r="FP151" i="71"/>
  <c r="FO152" i="71"/>
  <c r="AD405" i="45"/>
  <c r="W42" i="51" s="1"/>
  <c r="AA405" i="45"/>
  <c r="CW47" i="75"/>
  <c r="CT47" i="75"/>
  <c r="EJ287" i="75" l="1"/>
  <c r="EK287" i="75" s="1"/>
  <c r="CR128" i="75"/>
  <c r="CV127" i="75"/>
  <c r="CU127" i="75"/>
  <c r="CT127" i="75"/>
  <c r="FG237" i="71"/>
  <c r="FH236" i="71"/>
  <c r="CO236" i="71" s="1"/>
  <c r="CT71" i="72"/>
  <c r="AP71" i="72" s="1"/>
  <c r="AP141" i="72" s="1"/>
  <c r="CS72" i="72"/>
  <c r="FD237" i="71"/>
  <c r="CN237" i="71" s="1"/>
  <c r="FC238" i="71"/>
  <c r="EF287" i="75"/>
  <c r="EG287" i="75" s="1"/>
  <c r="CW128" i="75"/>
  <c r="CT128" i="75"/>
  <c r="FP74" i="71"/>
  <c r="FO75" i="71"/>
  <c r="FH400" i="71"/>
  <c r="CO400" i="71" s="1"/>
  <c r="FG401" i="71"/>
  <c r="GF53" i="71"/>
  <c r="GM46" i="71"/>
  <c r="EF126" i="75"/>
  <c r="EG126" i="75" s="1"/>
  <c r="EJ126" i="75"/>
  <c r="EK126" i="75" s="1"/>
  <c r="FP399" i="71"/>
  <c r="FO400" i="71"/>
  <c r="O183" i="51"/>
  <c r="CH150" i="45"/>
  <c r="CU48" i="75"/>
  <c r="CW367" i="75"/>
  <c r="FP325" i="71"/>
  <c r="FO326" i="71"/>
  <c r="FP326" i="71" s="1"/>
  <c r="CP73" i="72"/>
  <c r="CO74" i="72"/>
  <c r="ED223" i="75"/>
  <c r="BZ223" i="75" s="1"/>
  <c r="EC224" i="75"/>
  <c r="FP152" i="71"/>
  <c r="FO153" i="71"/>
  <c r="FH323" i="71"/>
  <c r="CO323" i="71" s="1"/>
  <c r="FG324" i="71"/>
  <c r="BN67" i="45"/>
  <c r="X67" i="45" s="1"/>
  <c r="BM68" i="45"/>
  <c r="FL221" i="71"/>
  <c r="CP221" i="71" s="1"/>
  <c r="FK222" i="71"/>
  <c r="FD153" i="71"/>
  <c r="CN153" i="71" s="1"/>
  <c r="FC154" i="71"/>
  <c r="BS225" i="71"/>
  <c r="DS225" i="71" s="1"/>
  <c r="EX225" i="71" s="1"/>
  <c r="EX191" i="75"/>
  <c r="CA222" i="75"/>
  <c r="CH66" i="45"/>
  <c r="N102" i="51"/>
  <c r="FX189" i="71"/>
  <c r="CV220" i="71"/>
  <c r="T225" i="45" s="1"/>
  <c r="BE225" i="45" s="1"/>
  <c r="BP225" i="45" s="1"/>
  <c r="FV129" i="71"/>
  <c r="GF129" i="71"/>
  <c r="BN329" i="45"/>
  <c r="X329" i="45" s="1"/>
  <c r="BM330" i="45"/>
  <c r="CU367" i="75"/>
  <c r="AD406" i="45"/>
  <c r="W43" i="51" s="1"/>
  <c r="AA406" i="45"/>
  <c r="X371" i="75"/>
  <c r="AE371" i="75"/>
  <c r="AK371" i="75" s="1"/>
  <c r="AO371" i="75"/>
  <c r="H371" i="75"/>
  <c r="CI371" i="75" s="1"/>
  <c r="CW48" i="75"/>
  <c r="CT48" i="75"/>
  <c r="EF47" i="75"/>
  <c r="EG47" i="75" s="1"/>
  <c r="EJ47" i="75"/>
  <c r="EK47" i="75" s="1"/>
  <c r="X52" i="75"/>
  <c r="AE52" i="75"/>
  <c r="H52" i="75"/>
  <c r="CI52" i="75" s="1"/>
  <c r="EB366" i="75"/>
  <c r="EC366" i="75" s="1"/>
  <c r="ED366" i="75" s="1"/>
  <c r="BZ366" i="75" s="1"/>
  <c r="EJ366" i="75"/>
  <c r="EK366" i="75" s="1"/>
  <c r="EL366" i="75" s="1"/>
  <c r="BW366" i="75" s="1"/>
  <c r="EF366" i="75"/>
  <c r="EG366" i="75" s="1"/>
  <c r="EH366" i="75" s="1"/>
  <c r="BV366" i="75" s="1"/>
  <c r="EF367" i="75"/>
  <c r="EJ367" i="75"/>
  <c r="EB367" i="75"/>
  <c r="CV288" i="75"/>
  <c r="CW288" i="75"/>
  <c r="CT288" i="75"/>
  <c r="CJ73" i="72"/>
  <c r="CI74" i="72"/>
  <c r="CR289" i="75"/>
  <c r="CU289" i="75" s="1"/>
  <c r="EY209" i="71"/>
  <c r="AE370" i="75"/>
  <c r="AK370" i="75" s="1"/>
  <c r="X370" i="75"/>
  <c r="H370" i="75"/>
  <c r="CI370" i="75" s="1"/>
  <c r="CN370" i="75" s="1"/>
  <c r="AO370" i="75"/>
  <c r="FK401" i="71"/>
  <c r="X131" i="75"/>
  <c r="AE131" i="75"/>
  <c r="H131" i="75"/>
  <c r="CI131" i="75" s="1"/>
  <c r="BR408" i="45"/>
  <c r="Y408" i="45" s="1"/>
  <c r="BQ409" i="45"/>
  <c r="AQ72" i="72"/>
  <c r="AQ142" i="72" s="1"/>
  <c r="AF72" i="72"/>
  <c r="CU288" i="75"/>
  <c r="BN407" i="45"/>
  <c r="X407" i="45" s="1"/>
  <c r="BM408" i="45"/>
  <c r="CN291" i="75"/>
  <c r="CN292" i="75"/>
  <c r="BN240" i="45"/>
  <c r="X240" i="45" s="1"/>
  <c r="BM241" i="45"/>
  <c r="CV128" i="75"/>
  <c r="CN369" i="75"/>
  <c r="EJ127" i="75"/>
  <c r="EF127" i="75"/>
  <c r="CR49" i="75"/>
  <c r="CW49" i="75" s="1"/>
  <c r="AE130" i="75"/>
  <c r="AE164" i="75" s="1"/>
  <c r="X130" i="75"/>
  <c r="H130" i="75"/>
  <c r="CI130" i="75" s="1"/>
  <c r="CN130" i="75" s="1"/>
  <c r="X51" i="75"/>
  <c r="AE51" i="75"/>
  <c r="AE85" i="75" s="1"/>
  <c r="H51" i="75"/>
  <c r="CI51" i="75" s="1"/>
  <c r="CN51" i="75" s="1"/>
  <c r="CJ291" i="75"/>
  <c r="AB291" i="75"/>
  <c r="CL291" i="75"/>
  <c r="AI291" i="75"/>
  <c r="CK291" i="75"/>
  <c r="EL236" i="75"/>
  <c r="BW236" i="75" s="1"/>
  <c r="BX239" i="71" s="1"/>
  <c r="EK237" i="75"/>
  <c r="CH239" i="45"/>
  <c r="FD78" i="71"/>
  <c r="CN78" i="71" s="1"/>
  <c r="FC79" i="71"/>
  <c r="CU128" i="75"/>
  <c r="CK129" i="75"/>
  <c r="CP129" i="75" s="1"/>
  <c r="CJ129" i="75"/>
  <c r="CO129" i="75" s="1"/>
  <c r="CR129" i="75" s="1"/>
  <c r="CW129" i="75" s="1"/>
  <c r="CL129" i="75"/>
  <c r="AB129" i="75"/>
  <c r="AO129" i="75" s="1"/>
  <c r="AI129" i="75"/>
  <c r="AI369" i="75"/>
  <c r="AU369" i="75" s="1"/>
  <c r="CL369" i="75"/>
  <c r="CQ369" i="75" s="1"/>
  <c r="AB369" i="75"/>
  <c r="BU369" i="75" s="1"/>
  <c r="CB369" i="75" s="1"/>
  <c r="FH340" i="75" s="1"/>
  <c r="CK369" i="75"/>
  <c r="CP369" i="75" s="1"/>
  <c r="CJ369" i="75"/>
  <c r="CO369" i="75" s="1"/>
  <c r="FD400" i="71"/>
  <c r="CN400" i="71" s="1"/>
  <c r="FC401" i="71"/>
  <c r="EN238" i="71"/>
  <c r="FJ238" i="71" s="1"/>
  <c r="EI238" i="71"/>
  <c r="FP236" i="71"/>
  <c r="FO237" i="71"/>
  <c r="GF377" i="71"/>
  <c r="BJ408" i="45"/>
  <c r="Z408" i="45" s="1"/>
  <c r="BI409" i="45"/>
  <c r="CJ290" i="75"/>
  <c r="CO290" i="75" s="1"/>
  <c r="CR290" i="75" s="1"/>
  <c r="CL290" i="75"/>
  <c r="CF324" i="75"/>
  <c r="AI290" i="75"/>
  <c r="AB290" i="75"/>
  <c r="CK290" i="75"/>
  <c r="CP290" i="75" s="1"/>
  <c r="CF319" i="75"/>
  <c r="FD324" i="71"/>
  <c r="CN324" i="71" s="1"/>
  <c r="FC325" i="71"/>
  <c r="CV367" i="75"/>
  <c r="EH236" i="75"/>
  <c r="BV236" i="75" s="1"/>
  <c r="EG237" i="75"/>
  <c r="FH152" i="71"/>
  <c r="CO152" i="71" s="1"/>
  <c r="FW129" i="71" s="1"/>
  <c r="FG153" i="71"/>
  <c r="FD343" i="75"/>
  <c r="CD365" i="75"/>
  <c r="CA365" i="75"/>
  <c r="FA343" i="75" s="1"/>
  <c r="EZ400" i="71"/>
  <c r="CR400" i="71" s="1"/>
  <c r="EY401" i="71"/>
  <c r="CN50" i="75"/>
  <c r="X324" i="75"/>
  <c r="AK290" i="75" s="1"/>
  <c r="BD290" i="75" s="1"/>
  <c r="CR368" i="75"/>
  <c r="CU368" i="75" s="1"/>
  <c r="FH75" i="71"/>
  <c r="CO75" i="71" s="1"/>
  <c r="FG76" i="71"/>
  <c r="CD235" i="75"/>
  <c r="FJ336" i="75"/>
  <c r="FE343" i="75"/>
  <c r="U403" i="51"/>
  <c r="GG377" i="71"/>
  <c r="BQ212" i="45"/>
  <c r="BN151" i="45"/>
  <c r="X151" i="45" s="1"/>
  <c r="BM152" i="45"/>
  <c r="AB50" i="75"/>
  <c r="AI50" i="75"/>
  <c r="CL50" i="75"/>
  <c r="CK50" i="75"/>
  <c r="CP50" i="75" s="1"/>
  <c r="CJ50" i="75"/>
  <c r="CO50" i="75" s="1"/>
  <c r="EJ128" i="75" l="1"/>
  <c r="EK367" i="75"/>
  <c r="EL367" i="75" s="1"/>
  <c r="BW367" i="75" s="1"/>
  <c r="CU49" i="75"/>
  <c r="FH237" i="71"/>
  <c r="CO237" i="71" s="1"/>
  <c r="FG238" i="71"/>
  <c r="FD238" i="71"/>
  <c r="CN238" i="71" s="1"/>
  <c r="FC239" i="71"/>
  <c r="CT72" i="72"/>
  <c r="AP72" i="72" s="1"/>
  <c r="AP142" i="72" s="1"/>
  <c r="CS73" i="72"/>
  <c r="EK127" i="75"/>
  <c r="EK128" i="75" s="1"/>
  <c r="FH401" i="71"/>
  <c r="CO401" i="71" s="1"/>
  <c r="FG402" i="71"/>
  <c r="EC367" i="75"/>
  <c r="ED367" i="75" s="1"/>
  <c r="BZ367" i="75" s="1"/>
  <c r="FJ338" i="75" s="1"/>
  <c r="CW368" i="75"/>
  <c r="FP75" i="71"/>
  <c r="FO76" i="71"/>
  <c r="EG127" i="75"/>
  <c r="CW290" i="75"/>
  <c r="CT290" i="75"/>
  <c r="CN52" i="75"/>
  <c r="CN53" i="75"/>
  <c r="CN371" i="75"/>
  <c r="CN372" i="75"/>
  <c r="AB324" i="75"/>
  <c r="AO290" i="75" s="1"/>
  <c r="AD407" i="45"/>
  <c r="W44" i="51" s="1"/>
  <c r="AA407" i="45"/>
  <c r="EF288" i="75"/>
  <c r="EG288" i="75" s="1"/>
  <c r="EJ288" i="75"/>
  <c r="EK288" i="75" s="1"/>
  <c r="FP153" i="71"/>
  <c r="FO154" i="71"/>
  <c r="AI324" i="75"/>
  <c r="BU290" i="75" s="1"/>
  <c r="CJ371" i="75"/>
  <c r="CL371" i="75"/>
  <c r="AI371" i="75"/>
  <c r="AU371" i="75" s="1"/>
  <c r="CK371" i="75"/>
  <c r="AB371" i="75"/>
  <c r="BU371" i="75" s="1"/>
  <c r="CB371" i="75" s="1"/>
  <c r="FH342" i="75" s="1"/>
  <c r="AK279" i="75"/>
  <c r="BD279" i="75" s="1"/>
  <c r="AK282" i="75"/>
  <c r="BD282" i="75" s="1"/>
  <c r="AK281" i="75"/>
  <c r="BD281" i="75" s="1"/>
  <c r="AK278" i="75"/>
  <c r="BD278" i="75" s="1"/>
  <c r="AK280" i="75"/>
  <c r="BD280" i="75" s="1"/>
  <c r="AK277" i="75"/>
  <c r="BD277" i="75" s="1"/>
  <c r="AK275" i="75"/>
  <c r="BD275" i="75" s="1"/>
  <c r="AK276" i="75"/>
  <c r="BD276" i="75" s="1"/>
  <c r="AK322" i="75"/>
  <c r="BD322" i="75" s="1"/>
  <c r="AK316" i="75"/>
  <c r="BD316" i="75" s="1"/>
  <c r="AK311" i="75"/>
  <c r="BD311" i="75" s="1"/>
  <c r="AK315" i="75"/>
  <c r="BD315" i="75" s="1"/>
  <c r="AK314" i="75"/>
  <c r="BD314" i="75" s="1"/>
  <c r="AK317" i="75"/>
  <c r="BD317" i="75" s="1"/>
  <c r="AK292" i="75"/>
  <c r="BD292" i="75" s="1"/>
  <c r="AK300" i="75"/>
  <c r="BD300" i="75" s="1"/>
  <c r="AK309" i="75"/>
  <c r="BD309" i="75" s="1"/>
  <c r="AK318" i="75"/>
  <c r="BD318" i="75" s="1"/>
  <c r="AK313" i="75"/>
  <c r="BD313" i="75" s="1"/>
  <c r="AK321" i="75"/>
  <c r="BD321" i="75" s="1"/>
  <c r="AK312" i="75"/>
  <c r="BD312" i="75" s="1"/>
  <c r="AK320" i="75"/>
  <c r="BD320" i="75" s="1"/>
  <c r="AK308" i="75"/>
  <c r="BD308" i="75" s="1"/>
  <c r="AK307" i="75"/>
  <c r="BD307" i="75" s="1"/>
  <c r="AK297" i="75"/>
  <c r="BD297" i="75" s="1"/>
  <c r="AK306" i="75"/>
  <c r="BD306" i="75" s="1"/>
  <c r="AK302" i="75"/>
  <c r="BD302" i="75" s="1"/>
  <c r="AK304" i="75"/>
  <c r="BD304" i="75" s="1"/>
  <c r="AK303" i="75"/>
  <c r="BD303" i="75" s="1"/>
  <c r="AK305" i="75"/>
  <c r="BD305" i="75" s="1"/>
  <c r="AK301" i="75"/>
  <c r="BD301" i="75" s="1"/>
  <c r="AK293" i="75"/>
  <c r="BD293" i="75" s="1"/>
  <c r="AK296" i="75"/>
  <c r="BD296" i="75" s="1"/>
  <c r="AK295" i="75"/>
  <c r="BD295" i="75" s="1"/>
  <c r="AK294" i="75"/>
  <c r="BD294" i="75" s="1"/>
  <c r="AK299" i="75"/>
  <c r="BD299" i="75" s="1"/>
  <c r="AK298" i="75"/>
  <c r="BD298" i="75" s="1"/>
  <c r="CZ298" i="75" s="1"/>
  <c r="EB298" i="75" s="1"/>
  <c r="AK310" i="75"/>
  <c r="BD310" i="75" s="1"/>
  <c r="AK283" i="75"/>
  <c r="BD283" i="75" s="1"/>
  <c r="CZ283" i="75" s="1"/>
  <c r="EB283" i="75" s="1"/>
  <c r="AK319" i="75"/>
  <c r="BD319" i="75" s="1"/>
  <c r="AK284" i="75"/>
  <c r="BD284" i="75" s="1"/>
  <c r="AK285" i="75"/>
  <c r="BD285" i="75" s="1"/>
  <c r="AK286" i="75"/>
  <c r="BD286" i="75" s="1"/>
  <c r="AK287" i="75"/>
  <c r="BD287" i="75" s="1"/>
  <c r="AK288" i="75"/>
  <c r="BD288" i="75" s="1"/>
  <c r="AK289" i="75"/>
  <c r="BD289" i="75" s="1"/>
  <c r="FH153" i="71"/>
  <c r="CO153" i="71" s="1"/>
  <c r="FW130" i="71" s="1"/>
  <c r="FG154" i="71"/>
  <c r="AI51" i="75"/>
  <c r="AI85" i="75" s="1"/>
  <c r="BU50" i="75" s="1"/>
  <c r="CB50" i="75" s="1"/>
  <c r="CJ51" i="75"/>
  <c r="CO51" i="75" s="1"/>
  <c r="CK51" i="75"/>
  <c r="CP51" i="75" s="1"/>
  <c r="AB51" i="75"/>
  <c r="CL51" i="75"/>
  <c r="H85" i="75"/>
  <c r="CR369" i="75"/>
  <c r="CU369" i="75" s="1"/>
  <c r="ED224" i="75"/>
  <c r="BZ224" i="75" s="1"/>
  <c r="EC225" i="75"/>
  <c r="CT129" i="75"/>
  <c r="CL370" i="75"/>
  <c r="CQ370" i="75" s="1"/>
  <c r="AB370" i="75"/>
  <c r="BU370" i="75" s="1"/>
  <c r="CB370" i="75" s="1"/>
  <c r="FH341" i="75" s="1"/>
  <c r="AI370" i="75"/>
  <c r="AU370" i="75" s="1"/>
  <c r="CK370" i="75"/>
  <c r="CP370" i="75" s="1"/>
  <c r="CJ370" i="75"/>
  <c r="CO370" i="75" s="1"/>
  <c r="FD154" i="71"/>
  <c r="CN154" i="71" s="1"/>
  <c r="FC155" i="71"/>
  <c r="BS226" i="71"/>
  <c r="DS226" i="71" s="1"/>
  <c r="EX226" i="71" s="1"/>
  <c r="EX192" i="75"/>
  <c r="CA223" i="75"/>
  <c r="FV130" i="71"/>
  <c r="GF130" i="71"/>
  <c r="CP74" i="72"/>
  <c r="CO75" i="72"/>
  <c r="FP237" i="71"/>
  <c r="FO238" i="71"/>
  <c r="CD236" i="75"/>
  <c r="BJ409" i="45"/>
  <c r="Z409" i="45" s="1"/>
  <c r="BI410" i="45"/>
  <c r="EI239" i="71"/>
  <c r="EN239" i="71"/>
  <c r="FJ239" i="71" s="1"/>
  <c r="BR409" i="45"/>
  <c r="Y409" i="45" s="1"/>
  <c r="BQ410" i="45"/>
  <c r="EG367" i="75"/>
  <c r="EH367" i="75" s="1"/>
  <c r="BV367" i="75" s="1"/>
  <c r="FL222" i="71"/>
  <c r="CP222" i="71" s="1"/>
  <c r="FK223" i="71"/>
  <c r="CV49" i="75"/>
  <c r="CP291" i="75"/>
  <c r="CP292" i="75"/>
  <c r="CL130" i="75"/>
  <c r="AB130" i="75"/>
  <c r="AO130" i="75" s="1"/>
  <c r="CK130" i="75"/>
  <c r="CP130" i="75" s="1"/>
  <c r="AI130" i="75"/>
  <c r="AI164" i="75" s="1"/>
  <c r="BU129" i="75" s="1"/>
  <c r="CJ130" i="75"/>
  <c r="CO130" i="75" s="1"/>
  <c r="CF147" i="75"/>
  <c r="BN241" i="45"/>
  <c r="X241" i="45" s="1"/>
  <c r="BM242" i="45"/>
  <c r="EY210" i="71"/>
  <c r="FD344" i="75"/>
  <c r="CD366" i="75"/>
  <c r="CA366" i="75"/>
  <c r="FA344" i="75" s="1"/>
  <c r="FX190" i="71"/>
  <c r="CV221" i="71"/>
  <c r="T226" i="45" s="1"/>
  <c r="BE226" i="45" s="1"/>
  <c r="BP226" i="45" s="1"/>
  <c r="BU291" i="75"/>
  <c r="X164" i="75"/>
  <c r="AK130" i="75" s="1"/>
  <c r="BD130" i="75" s="1"/>
  <c r="CH240" i="45"/>
  <c r="CN131" i="75"/>
  <c r="CN132" i="75"/>
  <c r="BN68" i="45"/>
  <c r="X68" i="45" s="1"/>
  <c r="BM69" i="45"/>
  <c r="EF128" i="75"/>
  <c r="EL237" i="75"/>
  <c r="BW237" i="75" s="1"/>
  <c r="BX240" i="71" s="1"/>
  <c r="EK238" i="75"/>
  <c r="FH76" i="71"/>
  <c r="CO76" i="71" s="1"/>
  <c r="FG77" i="71"/>
  <c r="FD325" i="71"/>
  <c r="CN325" i="71" s="1"/>
  <c r="FC326" i="71"/>
  <c r="FD326" i="71" s="1"/>
  <c r="CN326" i="71" s="1"/>
  <c r="CL131" i="75"/>
  <c r="AI131" i="75"/>
  <c r="CJ131" i="75"/>
  <c r="AB131" i="75"/>
  <c r="AO131" i="75" s="1"/>
  <c r="CK131" i="75"/>
  <c r="CF148" i="75"/>
  <c r="CW289" i="75"/>
  <c r="CT289" i="75"/>
  <c r="FE344" i="75"/>
  <c r="FJ337" i="75"/>
  <c r="CV368" i="75"/>
  <c r="N103" i="51"/>
  <c r="CH67" i="45"/>
  <c r="FP400" i="71"/>
  <c r="FO401" i="71"/>
  <c r="EH237" i="75"/>
  <c r="BV237" i="75" s="1"/>
  <c r="EG238" i="75"/>
  <c r="X85" i="75"/>
  <c r="AK52" i="75" s="1"/>
  <c r="BD52" i="75" s="1"/>
  <c r="CU129" i="75"/>
  <c r="BQ213" i="45"/>
  <c r="EZ401" i="71"/>
  <c r="CR401" i="71" s="1"/>
  <c r="U405" i="51" s="1"/>
  <c r="EY402" i="71"/>
  <c r="CV129" i="75"/>
  <c r="CT49" i="75"/>
  <c r="CV289" i="75"/>
  <c r="BN330" i="45"/>
  <c r="X330" i="45" s="1"/>
  <c r="BM331" i="45"/>
  <c r="FH324" i="71"/>
  <c r="CO324" i="71" s="1"/>
  <c r="FG325" i="71"/>
  <c r="CU290" i="75"/>
  <c r="CR50" i="75"/>
  <c r="CW50" i="75" s="1"/>
  <c r="BN152" i="45"/>
  <c r="X152" i="45" s="1"/>
  <c r="BM153" i="45"/>
  <c r="AK291" i="75"/>
  <c r="BD291" i="75" s="1"/>
  <c r="CZ291" i="75" s="1"/>
  <c r="GM47" i="71"/>
  <c r="GF54" i="71"/>
  <c r="CT368" i="75"/>
  <c r="U404" i="51"/>
  <c r="GG378" i="71"/>
  <c r="FD401" i="71"/>
  <c r="CN401" i="71" s="1"/>
  <c r="FC402" i="71"/>
  <c r="CO291" i="75"/>
  <c r="CR291" i="75" s="1"/>
  <c r="CO292" i="75"/>
  <c r="CR292" i="75" s="1"/>
  <c r="CJ74" i="72"/>
  <c r="CI75" i="72"/>
  <c r="CJ52" i="75"/>
  <c r="AB52" i="75"/>
  <c r="AI52" i="75"/>
  <c r="CL52" i="75"/>
  <c r="CK52" i="75"/>
  <c r="EJ48" i="75"/>
  <c r="EK48" i="75" s="1"/>
  <c r="EF48" i="75"/>
  <c r="EG48" i="75" s="1"/>
  <c r="O184" i="51"/>
  <c r="CH151" i="45"/>
  <c r="CV290" i="75"/>
  <c r="GF378" i="71"/>
  <c r="FD79" i="71"/>
  <c r="CN79" i="71" s="1"/>
  <c r="FC80" i="71"/>
  <c r="BN408" i="45"/>
  <c r="X408" i="45" s="1"/>
  <c r="BM409" i="45"/>
  <c r="FK402" i="71"/>
  <c r="AQ73" i="72"/>
  <c r="AQ143" i="72" s="1"/>
  <c r="AF73" i="72"/>
  <c r="EG128" i="75" l="1"/>
  <c r="CR130" i="75"/>
  <c r="CZ287" i="75"/>
  <c r="EB287" i="75" s="1"/>
  <c r="CZ276" i="75"/>
  <c r="EB276" i="75" s="1"/>
  <c r="EC276" i="75" s="1"/>
  <c r="CZ297" i="75"/>
  <c r="EB297" i="75" s="1"/>
  <c r="CZ319" i="75"/>
  <c r="EB319" i="75" s="1"/>
  <c r="CZ302" i="75"/>
  <c r="EB302" i="75" s="1"/>
  <c r="CZ281" i="75"/>
  <c r="EB281" i="75" s="1"/>
  <c r="CZ314" i="75"/>
  <c r="EB314" i="75" s="1"/>
  <c r="CZ317" i="75"/>
  <c r="EB317" i="75" s="1"/>
  <c r="CV369" i="75"/>
  <c r="CT369" i="75"/>
  <c r="EF369" i="75" s="1"/>
  <c r="CT50" i="75"/>
  <c r="FE345" i="75"/>
  <c r="FH238" i="71"/>
  <c r="CO238" i="71" s="1"/>
  <c r="FG239" i="71"/>
  <c r="CT73" i="72"/>
  <c r="AP73" i="72" s="1"/>
  <c r="AP143" i="72" s="1"/>
  <c r="CS74" i="72"/>
  <c r="FD239" i="71"/>
  <c r="CN239" i="71" s="1"/>
  <c r="FC240" i="71"/>
  <c r="CR51" i="75"/>
  <c r="CW51" i="75" s="1"/>
  <c r="CZ289" i="75"/>
  <c r="CZ321" i="75"/>
  <c r="EB321" i="75" s="1"/>
  <c r="CZ300" i="75"/>
  <c r="EB300" i="75" s="1"/>
  <c r="CZ278" i="75"/>
  <c r="EB278" i="75" s="1"/>
  <c r="CZ315" i="75"/>
  <c r="EB315" i="75" s="1"/>
  <c r="FP76" i="71"/>
  <c r="FO77" i="71"/>
  <c r="BU52" i="75"/>
  <c r="CB52" i="75" s="1"/>
  <c r="FT14" i="75" s="1"/>
  <c r="CZ313" i="75"/>
  <c r="EB313" i="75" s="1"/>
  <c r="CZ318" i="75"/>
  <c r="EB318" i="75" s="1"/>
  <c r="CZ277" i="75"/>
  <c r="EB277" i="75" s="1"/>
  <c r="EC277" i="75" s="1"/>
  <c r="FH402" i="71"/>
  <c r="CO402" i="71" s="1"/>
  <c r="FG403" i="71"/>
  <c r="FG404" i="71" s="1"/>
  <c r="CZ290" i="75"/>
  <c r="EB290" i="75" s="1"/>
  <c r="CZ284" i="75"/>
  <c r="EB284" i="75" s="1"/>
  <c r="CZ303" i="75"/>
  <c r="EB303" i="75" s="1"/>
  <c r="CZ309" i="75"/>
  <c r="EB309" i="75" s="1"/>
  <c r="CZ280" i="75"/>
  <c r="EB280" i="75" s="1"/>
  <c r="CW130" i="75"/>
  <c r="CT130" i="75"/>
  <c r="CW292" i="75"/>
  <c r="CT292" i="75"/>
  <c r="CW291" i="75"/>
  <c r="CT291" i="75"/>
  <c r="AK51" i="75"/>
  <c r="BD51" i="75" s="1"/>
  <c r="CV291" i="75"/>
  <c r="ES106" i="75"/>
  <c r="FJ99" i="75"/>
  <c r="CB129" i="75"/>
  <c r="FH99" i="75" s="1"/>
  <c r="CZ285" i="75"/>
  <c r="EB285" i="75" s="1"/>
  <c r="CZ305" i="75"/>
  <c r="EB305" i="75" s="1"/>
  <c r="CQ371" i="75"/>
  <c r="CQ372" i="75"/>
  <c r="FH77" i="71"/>
  <c r="CO77" i="71" s="1"/>
  <c r="FG78" i="71"/>
  <c r="CO371" i="75"/>
  <c r="CO372" i="75"/>
  <c r="EJ49" i="75"/>
  <c r="EK49" i="75" s="1"/>
  <c r="EF49" i="75"/>
  <c r="EG49" i="75" s="1"/>
  <c r="GF55" i="71"/>
  <c r="AB85" i="75"/>
  <c r="AO51" i="75" s="1"/>
  <c r="CZ304" i="75"/>
  <c r="EB304" i="75" s="1"/>
  <c r="AO291" i="75"/>
  <c r="AO279" i="75"/>
  <c r="AO277" i="75"/>
  <c r="AO282" i="75"/>
  <c r="AO276" i="75"/>
  <c r="AO275" i="75"/>
  <c r="AO281" i="75"/>
  <c r="AO278" i="75"/>
  <c r="AO280" i="75"/>
  <c r="AO322" i="75"/>
  <c r="AO294" i="75"/>
  <c r="AO318" i="75"/>
  <c r="BA329" i="71" s="1"/>
  <c r="AO298" i="75"/>
  <c r="AO292" i="75"/>
  <c r="AO304" i="75"/>
  <c r="AO313" i="75"/>
  <c r="AO321" i="75"/>
  <c r="AO316" i="75"/>
  <c r="AO306" i="75"/>
  <c r="AO311" i="75"/>
  <c r="AO302" i="75"/>
  <c r="AO307" i="75"/>
  <c r="AO320" i="75"/>
  <c r="AO300" i="75"/>
  <c r="AO293" i="75"/>
  <c r="AO308" i="75"/>
  <c r="AO314" i="75"/>
  <c r="AO317" i="75"/>
  <c r="BA328" i="71" s="1"/>
  <c r="AO310" i="75"/>
  <c r="AO297" i="75"/>
  <c r="AO295" i="75"/>
  <c r="AO296" i="75"/>
  <c r="AO303" i="75"/>
  <c r="AO299" i="75"/>
  <c r="AO309" i="75"/>
  <c r="AO315" i="75"/>
  <c r="AO305" i="75"/>
  <c r="AO312" i="75"/>
  <c r="AO301" i="75"/>
  <c r="AO283" i="75"/>
  <c r="AO319" i="75"/>
  <c r="BA330" i="71" s="1"/>
  <c r="AO284" i="75"/>
  <c r="AO285" i="75"/>
  <c r="AO286" i="75"/>
  <c r="AO287" i="75"/>
  <c r="AO288" i="75"/>
  <c r="AO289" i="75"/>
  <c r="AK129" i="75"/>
  <c r="BD129" i="75" s="1"/>
  <c r="AK119" i="75"/>
  <c r="BD119" i="75" s="1"/>
  <c r="AK115" i="75"/>
  <c r="BD115" i="75" s="1"/>
  <c r="AK122" i="75"/>
  <c r="BD122" i="75" s="1"/>
  <c r="AK121" i="75"/>
  <c r="BD121" i="75" s="1"/>
  <c r="AK117" i="75"/>
  <c r="BD117" i="75" s="1"/>
  <c r="AK118" i="75"/>
  <c r="BD118" i="75" s="1"/>
  <c r="AK120" i="75"/>
  <c r="BD120" i="75" s="1"/>
  <c r="AK116" i="75"/>
  <c r="BD116" i="75" s="1"/>
  <c r="AK162" i="75"/>
  <c r="BD162" i="75" s="1"/>
  <c r="AK152" i="75"/>
  <c r="BD152" i="75" s="1"/>
  <c r="AK146" i="75"/>
  <c r="BD146" i="75" s="1"/>
  <c r="AK136" i="75"/>
  <c r="BD136" i="75" s="1"/>
  <c r="AK143" i="75"/>
  <c r="BD143" i="75" s="1"/>
  <c r="AK139" i="75"/>
  <c r="BD139" i="75" s="1"/>
  <c r="AK158" i="75"/>
  <c r="BD158" i="75" s="1"/>
  <c r="AK132" i="75"/>
  <c r="BD132" i="75" s="1"/>
  <c r="AK141" i="75"/>
  <c r="BD141" i="75" s="1"/>
  <c r="AK150" i="75"/>
  <c r="BD150" i="75" s="1"/>
  <c r="AK151" i="75"/>
  <c r="BD151" i="75" s="1"/>
  <c r="AK133" i="75"/>
  <c r="BD133" i="75" s="1"/>
  <c r="AK135" i="75"/>
  <c r="BD135" i="75" s="1"/>
  <c r="AK160" i="75"/>
  <c r="BD160" i="75" s="1"/>
  <c r="AK155" i="75"/>
  <c r="BD155" i="75" s="1"/>
  <c r="AK148" i="75"/>
  <c r="BD148" i="75" s="1"/>
  <c r="AK134" i="75"/>
  <c r="BD134" i="75" s="1"/>
  <c r="AK144" i="75"/>
  <c r="BD144" i="75" s="1"/>
  <c r="AK149" i="75"/>
  <c r="BD149" i="75" s="1"/>
  <c r="AK154" i="75"/>
  <c r="BD154" i="75" s="1"/>
  <c r="AK142" i="75"/>
  <c r="BD142" i="75" s="1"/>
  <c r="CZ142" i="75" s="1"/>
  <c r="EB142" i="75" s="1"/>
  <c r="AK145" i="75"/>
  <c r="BD145" i="75" s="1"/>
  <c r="AK137" i="75"/>
  <c r="BD137" i="75" s="1"/>
  <c r="AK138" i="75"/>
  <c r="BD138" i="75" s="1"/>
  <c r="AK147" i="75"/>
  <c r="BD147" i="75" s="1"/>
  <c r="AK140" i="75"/>
  <c r="BD140" i="75" s="1"/>
  <c r="AK156" i="75"/>
  <c r="BD156" i="75" s="1"/>
  <c r="CZ156" i="75" s="1"/>
  <c r="EB156" i="75" s="1"/>
  <c r="AK153" i="75"/>
  <c r="BD153" i="75" s="1"/>
  <c r="AK161" i="75"/>
  <c r="BD161" i="75" s="1"/>
  <c r="AK157" i="75"/>
  <c r="BD157" i="75" s="1"/>
  <c r="AK123" i="75"/>
  <c r="BD123" i="75" s="1"/>
  <c r="CZ123" i="75" s="1"/>
  <c r="EB123" i="75" s="1"/>
  <c r="AK159" i="75"/>
  <c r="BD159" i="75" s="1"/>
  <c r="AK124" i="75"/>
  <c r="BD124" i="75" s="1"/>
  <c r="CZ124" i="75" s="1"/>
  <c r="EB124" i="75" s="1"/>
  <c r="AK125" i="75"/>
  <c r="BD125" i="75" s="1"/>
  <c r="AK126" i="75"/>
  <c r="BD126" i="75" s="1"/>
  <c r="AK127" i="75"/>
  <c r="BD127" i="75" s="1"/>
  <c r="AK128" i="75"/>
  <c r="BD128" i="75" s="1"/>
  <c r="CZ292" i="75"/>
  <c r="EY211" i="71"/>
  <c r="EN240" i="71"/>
  <c r="FJ240" i="71" s="1"/>
  <c r="EI240" i="71"/>
  <c r="ES260" i="75"/>
  <c r="CB291" i="75"/>
  <c r="CH241" i="45"/>
  <c r="FL223" i="71"/>
  <c r="CP223" i="71" s="1"/>
  <c r="FK224" i="71"/>
  <c r="CZ310" i="75"/>
  <c r="EB310" i="75" s="1"/>
  <c r="CZ306" i="75"/>
  <c r="EB306" i="75" s="1"/>
  <c r="CZ282" i="75"/>
  <c r="EB282" i="75" s="1"/>
  <c r="BJ410" i="45"/>
  <c r="Z410" i="45" s="1"/>
  <c r="BI411" i="45"/>
  <c r="CP52" i="75"/>
  <c r="CP53" i="75"/>
  <c r="FV14" i="75"/>
  <c r="CV50" i="75"/>
  <c r="FX191" i="71"/>
  <c r="CV222" i="71"/>
  <c r="T227" i="45" s="1"/>
  <c r="BE227" i="45" s="1"/>
  <c r="BP227" i="45" s="1"/>
  <c r="BU51" i="75"/>
  <c r="BU40" i="75"/>
  <c r="CB40" i="75" s="1"/>
  <c r="BU37" i="75"/>
  <c r="CB37" i="75" s="1"/>
  <c r="BU36" i="75"/>
  <c r="CB36" i="75" s="1"/>
  <c r="BU42" i="75"/>
  <c r="CB42" i="75" s="1"/>
  <c r="BU38" i="75"/>
  <c r="CB38" i="75" s="1"/>
  <c r="BU41" i="75"/>
  <c r="CB41" i="75" s="1"/>
  <c r="BU39" i="75"/>
  <c r="CB39" i="75" s="1"/>
  <c r="BU43" i="75"/>
  <c r="CB43" i="75" s="1"/>
  <c r="BU83" i="75"/>
  <c r="CB83" i="75" s="1"/>
  <c r="BU71" i="75"/>
  <c r="BU69" i="75"/>
  <c r="BU65" i="75"/>
  <c r="BU60" i="75"/>
  <c r="BU55" i="75"/>
  <c r="BU59" i="75"/>
  <c r="BU73" i="75"/>
  <c r="BU70" i="75"/>
  <c r="BU54" i="75"/>
  <c r="BU56" i="75"/>
  <c r="BU67" i="75"/>
  <c r="BU79" i="75"/>
  <c r="CB79" i="75" s="1"/>
  <c r="BU81" i="75"/>
  <c r="CB81" i="75" s="1"/>
  <c r="BU53" i="75"/>
  <c r="BU75" i="75"/>
  <c r="CB75" i="75" s="1"/>
  <c r="BU66" i="75"/>
  <c r="BU76" i="75"/>
  <c r="BU82" i="75"/>
  <c r="CB82" i="75" s="1"/>
  <c r="BU78" i="75"/>
  <c r="CB78" i="75" s="1"/>
  <c r="BU72" i="75"/>
  <c r="BU58" i="75"/>
  <c r="BU74" i="75"/>
  <c r="BU61" i="75"/>
  <c r="BU68" i="75"/>
  <c r="BU63" i="75"/>
  <c r="BU57" i="75"/>
  <c r="BU62" i="75"/>
  <c r="BU77" i="75"/>
  <c r="CB77" i="75" s="1"/>
  <c r="BU64" i="75"/>
  <c r="BU44" i="75"/>
  <c r="CB44" i="75" s="1"/>
  <c r="BU80" i="75"/>
  <c r="CB80" i="75" s="1"/>
  <c r="BU45" i="75"/>
  <c r="CB45" i="75" s="1"/>
  <c r="BU46" i="75"/>
  <c r="CB46" i="75" s="1"/>
  <c r="BU47" i="75"/>
  <c r="CB47" i="75" s="1"/>
  <c r="BU48" i="75"/>
  <c r="CB48" i="75" s="1"/>
  <c r="BU49" i="75"/>
  <c r="CB49" i="75" s="1"/>
  <c r="CZ279" i="75"/>
  <c r="EB279" i="75" s="1"/>
  <c r="CR370" i="75"/>
  <c r="BN153" i="45"/>
  <c r="X153" i="45" s="1"/>
  <c r="BM154" i="45"/>
  <c r="CU291" i="75"/>
  <c r="CD237" i="75"/>
  <c r="FK403" i="71"/>
  <c r="FK404" i="71" s="1"/>
  <c r="FK405" i="71" s="1"/>
  <c r="FK406" i="71" s="1"/>
  <c r="FK407" i="71" s="1"/>
  <c r="FP401" i="71"/>
  <c r="FO402" i="71"/>
  <c r="CU130" i="75"/>
  <c r="FP238" i="71"/>
  <c r="FO239" i="71"/>
  <c r="EJ129" i="75"/>
  <c r="EK129" i="75" s="1"/>
  <c r="EF129" i="75"/>
  <c r="EG129" i="75" s="1"/>
  <c r="FH154" i="71"/>
  <c r="CO154" i="71" s="1"/>
  <c r="FG155" i="71"/>
  <c r="CZ299" i="75"/>
  <c r="EB299" i="75" s="1"/>
  <c r="CZ307" i="75"/>
  <c r="EB307" i="75" s="1"/>
  <c r="CU50" i="75"/>
  <c r="CU292" i="75"/>
  <c r="CZ130" i="75"/>
  <c r="CP131" i="75"/>
  <c r="CP132" i="75"/>
  <c r="BN409" i="45"/>
  <c r="X409" i="45" s="1"/>
  <c r="BM410" i="45"/>
  <c r="CO52" i="75"/>
  <c r="CO53" i="75"/>
  <c r="EF368" i="75"/>
  <c r="EG368" i="75" s="1"/>
  <c r="EH368" i="75" s="1"/>
  <c r="BV368" i="75" s="1"/>
  <c r="EB368" i="75"/>
  <c r="EC368" i="75" s="1"/>
  <c r="ED368" i="75" s="1"/>
  <c r="BZ368" i="75" s="1"/>
  <c r="EJ368" i="75"/>
  <c r="EK368" i="75" s="1"/>
  <c r="EL368" i="75" s="1"/>
  <c r="BW368" i="75" s="1"/>
  <c r="BQ214" i="45"/>
  <c r="BM424" i="45"/>
  <c r="BN69" i="45"/>
  <c r="BM70" i="45"/>
  <c r="BU130" i="75"/>
  <c r="BU119" i="75"/>
  <c r="BU118" i="75"/>
  <c r="BU117" i="75"/>
  <c r="BU120" i="75"/>
  <c r="BU115" i="75"/>
  <c r="BU121" i="75"/>
  <c r="BU116" i="75"/>
  <c r="BU122" i="75"/>
  <c r="BU162" i="75"/>
  <c r="CB162" i="75" s="1"/>
  <c r="BU137" i="75"/>
  <c r="BU152" i="75"/>
  <c r="BU136" i="75"/>
  <c r="BU145" i="75"/>
  <c r="BU147" i="75"/>
  <c r="BU138" i="75"/>
  <c r="BU148" i="75"/>
  <c r="BU151" i="75"/>
  <c r="BU133" i="75"/>
  <c r="BU139" i="75"/>
  <c r="BU157" i="75"/>
  <c r="CB157" i="75" s="1"/>
  <c r="BU149" i="75"/>
  <c r="BU142" i="75"/>
  <c r="BU141" i="75"/>
  <c r="BU161" i="75"/>
  <c r="CB161" i="75" s="1"/>
  <c r="BU156" i="75"/>
  <c r="BU143" i="75"/>
  <c r="BU153" i="75"/>
  <c r="BU135" i="75"/>
  <c r="BU132" i="75"/>
  <c r="BU146" i="75"/>
  <c r="BU134" i="75"/>
  <c r="BU154" i="75"/>
  <c r="BU144" i="75"/>
  <c r="BU155" i="75"/>
  <c r="BU158" i="75"/>
  <c r="CB158" i="75" s="1"/>
  <c r="BU150" i="75"/>
  <c r="BU140" i="75"/>
  <c r="BU160" i="75"/>
  <c r="CB160" i="75" s="1"/>
  <c r="BU159" i="75"/>
  <c r="CB159" i="75" s="1"/>
  <c r="BU123" i="75"/>
  <c r="BU124" i="75"/>
  <c r="BU125" i="75"/>
  <c r="BU126" i="75"/>
  <c r="BU127" i="75"/>
  <c r="BU128" i="75"/>
  <c r="FD345" i="75"/>
  <c r="CD367" i="75"/>
  <c r="CA367" i="75"/>
  <c r="FA345" i="75" s="1"/>
  <c r="CW369" i="75"/>
  <c r="CZ294" i="75"/>
  <c r="EB294" i="75" s="1"/>
  <c r="CZ308" i="75"/>
  <c r="EB308" i="75" s="1"/>
  <c r="CZ311" i="75"/>
  <c r="EB311" i="75" s="1"/>
  <c r="ES259" i="75"/>
  <c r="CB290" i="75"/>
  <c r="EH238" i="75"/>
  <c r="BV238" i="75" s="1"/>
  <c r="EG239" i="75"/>
  <c r="BN242" i="45"/>
  <c r="X242" i="45" s="1"/>
  <c r="BM243" i="45"/>
  <c r="EZ402" i="71"/>
  <c r="CR402" i="71" s="1"/>
  <c r="U406" i="51" s="1"/>
  <c r="EY403" i="71"/>
  <c r="EY404" i="71" s="1"/>
  <c r="AD408" i="45"/>
  <c r="W45" i="51" s="1"/>
  <c r="AA408" i="45"/>
  <c r="BN331" i="45"/>
  <c r="X331" i="45" s="1"/>
  <c r="BM332" i="45"/>
  <c r="CO131" i="75"/>
  <c r="CO132" i="75"/>
  <c r="N104" i="51"/>
  <c r="CH68" i="45"/>
  <c r="CV130" i="75"/>
  <c r="BR410" i="45"/>
  <c r="Y410" i="45" s="1"/>
  <c r="BQ411" i="45"/>
  <c r="ED225" i="75"/>
  <c r="BZ225" i="75" s="1"/>
  <c r="EC226" i="75"/>
  <c r="CZ295" i="75"/>
  <c r="EB295" i="75" s="1"/>
  <c r="CZ320" i="75"/>
  <c r="EB320" i="75" s="1"/>
  <c r="CZ316" i="75"/>
  <c r="EB316" i="75" s="1"/>
  <c r="BU281" i="75"/>
  <c r="CB281" i="75" s="1"/>
  <c r="BU278" i="75"/>
  <c r="CB278" i="75" s="1"/>
  <c r="BU280" i="75"/>
  <c r="CB280" i="75" s="1"/>
  <c r="BU282" i="75"/>
  <c r="CB282" i="75" s="1"/>
  <c r="BU275" i="75"/>
  <c r="CB275" i="75" s="1"/>
  <c r="BU277" i="75"/>
  <c r="CB277" i="75" s="1"/>
  <c r="BU279" i="75"/>
  <c r="CB279" i="75" s="1"/>
  <c r="BU276" i="75"/>
  <c r="CB276" i="75" s="1"/>
  <c r="BU322" i="75"/>
  <c r="CB322" i="75" s="1"/>
  <c r="BU318" i="75"/>
  <c r="CB318" i="75" s="1"/>
  <c r="BU309" i="75"/>
  <c r="CB309" i="75" s="1"/>
  <c r="BU314" i="75"/>
  <c r="CB314" i="75" s="1"/>
  <c r="BU292" i="75"/>
  <c r="BU315" i="75"/>
  <c r="CB315" i="75" s="1"/>
  <c r="BU321" i="75"/>
  <c r="CB321" i="75" s="1"/>
  <c r="BU300" i="75"/>
  <c r="BU317" i="75"/>
  <c r="CB317" i="75" s="1"/>
  <c r="BU307" i="75"/>
  <c r="CB307" i="75" s="1"/>
  <c r="BU293" i="75"/>
  <c r="BU302" i="75"/>
  <c r="BU301" i="75"/>
  <c r="BU295" i="75"/>
  <c r="BU312" i="75"/>
  <c r="CB312" i="75" s="1"/>
  <c r="BU311" i="75"/>
  <c r="CB311" i="75" s="1"/>
  <c r="BU308" i="75"/>
  <c r="CB308" i="75" s="1"/>
  <c r="BU296" i="75"/>
  <c r="BU304" i="75"/>
  <c r="BU294" i="75"/>
  <c r="BU297" i="75"/>
  <c r="BU316" i="75"/>
  <c r="CB316" i="75" s="1"/>
  <c r="BU305" i="75"/>
  <c r="BU320" i="75"/>
  <c r="CB320" i="75" s="1"/>
  <c r="BU306" i="75"/>
  <c r="BU298" i="75"/>
  <c r="BU303" i="75"/>
  <c r="BU299" i="75"/>
  <c r="BU310" i="75"/>
  <c r="CB310" i="75" s="1"/>
  <c r="BU313" i="75"/>
  <c r="CB313" i="75" s="1"/>
  <c r="BU283" i="75"/>
  <c r="BU319" i="75"/>
  <c r="CB319" i="75" s="1"/>
  <c r="BU284" i="75"/>
  <c r="BU285" i="75"/>
  <c r="BU286" i="75"/>
  <c r="BU287" i="75"/>
  <c r="BU288" i="75"/>
  <c r="BU289" i="75"/>
  <c r="CR52" i="75"/>
  <c r="CW52" i="75" s="1"/>
  <c r="EL238" i="75"/>
  <c r="BW238" i="75" s="1"/>
  <c r="BX241" i="71" s="1"/>
  <c r="EK239" i="75"/>
  <c r="FH325" i="71"/>
  <c r="CO325" i="71" s="1"/>
  <c r="FG326" i="71"/>
  <c r="FH326" i="71" s="1"/>
  <c r="CO326" i="71" s="1"/>
  <c r="CJ75" i="72"/>
  <c r="CI76" i="72"/>
  <c r="AF74" i="72"/>
  <c r="AQ74" i="72"/>
  <c r="AQ144" i="72" s="1"/>
  <c r="BU131" i="75"/>
  <c r="CP75" i="72"/>
  <c r="CO76" i="72"/>
  <c r="FD155" i="71"/>
  <c r="CN155" i="71" s="1"/>
  <c r="FC156" i="71"/>
  <c r="BS227" i="71"/>
  <c r="DS227" i="71" s="1"/>
  <c r="EX227" i="71" s="1"/>
  <c r="EX193" i="75"/>
  <c r="CA224" i="75"/>
  <c r="CZ288" i="75"/>
  <c r="EB288" i="75" s="1"/>
  <c r="CZ296" i="75"/>
  <c r="EB296" i="75" s="1"/>
  <c r="CZ312" i="75"/>
  <c r="EB312" i="75" s="1"/>
  <c r="CZ322" i="75"/>
  <c r="EB322" i="75" s="1"/>
  <c r="FD402" i="71"/>
  <c r="CN402" i="71" s="1"/>
  <c r="FC403" i="71"/>
  <c r="FC404" i="71" s="1"/>
  <c r="AK131" i="75"/>
  <c r="BD131" i="75" s="1"/>
  <c r="CZ131" i="75" s="1"/>
  <c r="GF131" i="71"/>
  <c r="CZ293" i="75"/>
  <c r="EB293" i="75" s="1"/>
  <c r="CP371" i="75"/>
  <c r="CP372" i="75"/>
  <c r="FP154" i="71"/>
  <c r="FO155" i="71"/>
  <c r="EJ290" i="75"/>
  <c r="EF290" i="75"/>
  <c r="AK50" i="75"/>
  <c r="BD50" i="75" s="1"/>
  <c r="AK40" i="75"/>
  <c r="BD40" i="75" s="1"/>
  <c r="AK37" i="75"/>
  <c r="BD37" i="75" s="1"/>
  <c r="AK36" i="75"/>
  <c r="BD36" i="75" s="1"/>
  <c r="AK39" i="75"/>
  <c r="BD39" i="75" s="1"/>
  <c r="AK41" i="75"/>
  <c r="BD41" i="75" s="1"/>
  <c r="AK43" i="75"/>
  <c r="BD43" i="75" s="1"/>
  <c r="AK42" i="75"/>
  <c r="BD42" i="75" s="1"/>
  <c r="AK38" i="75"/>
  <c r="BD38" i="75" s="1"/>
  <c r="AK83" i="75"/>
  <c r="BD83" i="75" s="1"/>
  <c r="AK71" i="75"/>
  <c r="BD71" i="75" s="1"/>
  <c r="AK65" i="75"/>
  <c r="BD65" i="75" s="1"/>
  <c r="AK73" i="75"/>
  <c r="BD73" i="75" s="1"/>
  <c r="AK74" i="75"/>
  <c r="BD74" i="75" s="1"/>
  <c r="AK72" i="75"/>
  <c r="BD72" i="75" s="1"/>
  <c r="AK53" i="75"/>
  <c r="BD53" i="75" s="1"/>
  <c r="CZ53" i="75" s="1"/>
  <c r="AK58" i="75"/>
  <c r="BD58" i="75" s="1"/>
  <c r="AK64" i="75"/>
  <c r="BD64" i="75" s="1"/>
  <c r="AK76" i="75"/>
  <c r="BD76" i="75" s="1"/>
  <c r="AK59" i="75"/>
  <c r="BD59" i="75" s="1"/>
  <c r="AK60" i="75"/>
  <c r="BD60" i="75" s="1"/>
  <c r="AK57" i="75"/>
  <c r="BD57" i="75" s="1"/>
  <c r="AK67" i="75"/>
  <c r="BD67" i="75" s="1"/>
  <c r="AK75" i="75"/>
  <c r="BD75" i="75" s="1"/>
  <c r="AK81" i="75"/>
  <c r="BD81" i="75" s="1"/>
  <c r="AK69" i="75"/>
  <c r="BD69" i="75" s="1"/>
  <c r="AK82" i="75"/>
  <c r="BD82" i="75" s="1"/>
  <c r="AK78" i="75"/>
  <c r="BD78" i="75" s="1"/>
  <c r="AK77" i="75"/>
  <c r="BD77" i="75" s="1"/>
  <c r="AK62" i="75"/>
  <c r="BD62" i="75" s="1"/>
  <c r="AK79" i="75"/>
  <c r="BD79" i="75" s="1"/>
  <c r="AK68" i="75"/>
  <c r="BD68" i="75" s="1"/>
  <c r="AK56" i="75"/>
  <c r="BD56" i="75" s="1"/>
  <c r="AK70" i="75"/>
  <c r="BD70" i="75" s="1"/>
  <c r="AK54" i="75"/>
  <c r="BD54" i="75" s="1"/>
  <c r="AK66" i="75"/>
  <c r="BD66" i="75" s="1"/>
  <c r="AK63" i="75"/>
  <c r="BD63" i="75" s="1"/>
  <c r="AK55" i="75"/>
  <c r="BD55" i="75" s="1"/>
  <c r="AK61" i="75"/>
  <c r="BD61" i="75" s="1"/>
  <c r="AK80" i="75"/>
  <c r="BD80" i="75" s="1"/>
  <c r="AK44" i="75"/>
  <c r="BD44" i="75" s="1"/>
  <c r="AK45" i="75"/>
  <c r="BD45" i="75" s="1"/>
  <c r="AK46" i="75"/>
  <c r="BD46" i="75" s="1"/>
  <c r="AK47" i="75"/>
  <c r="BD47" i="75" s="1"/>
  <c r="AK48" i="75"/>
  <c r="BD48" i="75" s="1"/>
  <c r="AK49" i="75"/>
  <c r="BD49" i="75" s="1"/>
  <c r="O185" i="51"/>
  <c r="CH152" i="45"/>
  <c r="EB289" i="75"/>
  <c r="EF289" i="75"/>
  <c r="EG289" i="75" s="1"/>
  <c r="EJ289" i="75"/>
  <c r="EK289" i="75" s="1"/>
  <c r="CR131" i="75"/>
  <c r="CW131" i="75" s="1"/>
  <c r="FD80" i="71"/>
  <c r="CN80" i="71" s="1"/>
  <c r="FC81" i="71"/>
  <c r="CV292" i="75"/>
  <c r="CZ286" i="75"/>
  <c r="EB286" i="75" s="1"/>
  <c r="CZ301" i="75"/>
  <c r="EB301" i="75" s="1"/>
  <c r="EG369" i="75" l="1"/>
  <c r="EH369" i="75" s="1"/>
  <c r="BV369" i="75" s="1"/>
  <c r="EJ369" i="75"/>
  <c r="EB369" i="75"/>
  <c r="EC369" i="75" s="1"/>
  <c r="ED369" i="75" s="1"/>
  <c r="BZ369" i="75" s="1"/>
  <c r="CZ128" i="75"/>
  <c r="EB128" i="75" s="1"/>
  <c r="CZ159" i="75"/>
  <c r="EB159" i="75" s="1"/>
  <c r="CZ152" i="75"/>
  <c r="EB152" i="75" s="1"/>
  <c r="CZ54" i="75"/>
  <c r="EB54" i="75" s="1"/>
  <c r="CZ49" i="75"/>
  <c r="EB49" i="75" s="1"/>
  <c r="FD404" i="71"/>
  <c r="FC405" i="71"/>
  <c r="EK290" i="75"/>
  <c r="EZ404" i="71"/>
  <c r="CR404" i="71" s="1"/>
  <c r="U408" i="51" s="1"/>
  <c r="EY405" i="71"/>
  <c r="CZ46" i="75"/>
  <c r="EB46" i="75" s="1"/>
  <c r="CT131" i="75"/>
  <c r="CZ146" i="75"/>
  <c r="EB146" i="75" s="1"/>
  <c r="CU51" i="75"/>
  <c r="FH404" i="71"/>
  <c r="CO404" i="71" s="1"/>
  <c r="FG405" i="71"/>
  <c r="CZ79" i="75"/>
  <c r="EB79" i="75" s="1"/>
  <c r="CR53" i="75"/>
  <c r="CW53" i="75" s="1"/>
  <c r="CZ66" i="75"/>
  <c r="EB66" i="75" s="1"/>
  <c r="CZ70" i="75"/>
  <c r="EB70" i="75" s="1"/>
  <c r="CZ57" i="75"/>
  <c r="EB57" i="75" s="1"/>
  <c r="CZ83" i="75"/>
  <c r="EB83" i="75" s="1"/>
  <c r="CZ48" i="75"/>
  <c r="EB48" i="75" s="1"/>
  <c r="CZ45" i="75"/>
  <c r="EB45" i="75" s="1"/>
  <c r="CZ62" i="75"/>
  <c r="EB62" i="75" s="1"/>
  <c r="CZ56" i="75"/>
  <c r="EB56" i="75" s="1"/>
  <c r="CZ38" i="75"/>
  <c r="EB38" i="75" s="1"/>
  <c r="CZ47" i="75"/>
  <c r="EB47" i="75" s="1"/>
  <c r="CZ59" i="75"/>
  <c r="EB59" i="75" s="1"/>
  <c r="EJ50" i="75"/>
  <c r="EK50" i="75" s="1"/>
  <c r="CV51" i="75"/>
  <c r="CT51" i="75"/>
  <c r="FH239" i="71"/>
  <c r="CO239" i="71" s="1"/>
  <c r="FG240" i="71"/>
  <c r="FC241" i="71"/>
  <c r="FD240" i="71"/>
  <c r="CN240" i="71" s="1"/>
  <c r="CT74" i="72"/>
  <c r="AP74" i="72" s="1"/>
  <c r="AP144" i="72" s="1"/>
  <c r="CS75" i="72"/>
  <c r="CZ153" i="75"/>
  <c r="EB153" i="75" s="1"/>
  <c r="CZ67" i="75"/>
  <c r="EB67" i="75" s="1"/>
  <c r="CZ147" i="75"/>
  <c r="EB147" i="75" s="1"/>
  <c r="CZ127" i="75"/>
  <c r="EB127" i="75" s="1"/>
  <c r="CZ138" i="75"/>
  <c r="EB138" i="75" s="1"/>
  <c r="CZ76" i="75"/>
  <c r="EB76" i="75" s="1"/>
  <c r="EF50" i="75"/>
  <c r="EG50" i="75" s="1"/>
  <c r="EC278" i="75"/>
  <c r="EC279" i="75" s="1"/>
  <c r="CZ74" i="75"/>
  <c r="EB74" i="75" s="1"/>
  <c r="FH403" i="71"/>
  <c r="CO403" i="71" s="1"/>
  <c r="CZ75" i="75"/>
  <c r="EB75" i="75" s="1"/>
  <c r="CZ68" i="75"/>
  <c r="EB68" i="75" s="1"/>
  <c r="CZ42" i="75"/>
  <c r="EB42" i="75" s="1"/>
  <c r="CZ155" i="75"/>
  <c r="EB155" i="75" s="1"/>
  <c r="CZ140" i="75"/>
  <c r="EB140" i="75" s="1"/>
  <c r="CZ160" i="75"/>
  <c r="EB160" i="75" s="1"/>
  <c r="FP77" i="71"/>
  <c r="FO78" i="71"/>
  <c r="CZ41" i="75"/>
  <c r="EB41" i="75" s="1"/>
  <c r="CZ135" i="75"/>
  <c r="EB135" i="75" s="1"/>
  <c r="CZ162" i="75"/>
  <c r="EB162" i="75" s="1"/>
  <c r="CZ133" i="75"/>
  <c r="EB133" i="75" s="1"/>
  <c r="CZ116" i="75"/>
  <c r="EB116" i="75" s="1"/>
  <c r="EC116" i="75" s="1"/>
  <c r="CZ64" i="75"/>
  <c r="EB64" i="75" s="1"/>
  <c r="CZ120" i="75"/>
  <c r="EB120" i="75" s="1"/>
  <c r="CZ82" i="75"/>
  <c r="EB82" i="75" s="1"/>
  <c r="CZ125" i="75"/>
  <c r="EB125" i="75" s="1"/>
  <c r="CZ145" i="75"/>
  <c r="EB145" i="75" s="1"/>
  <c r="CZ150" i="75"/>
  <c r="EB150" i="75" s="1"/>
  <c r="CZ118" i="75"/>
  <c r="EB118" i="75" s="1"/>
  <c r="CZ71" i="75"/>
  <c r="EB71" i="75" s="1"/>
  <c r="ES108" i="75"/>
  <c r="FJ101" i="75"/>
  <c r="CB131" i="75"/>
  <c r="FH101" i="75" s="1"/>
  <c r="EL239" i="75"/>
  <c r="BW239" i="75" s="1"/>
  <c r="BX242" i="71" s="1"/>
  <c r="EK240" i="75"/>
  <c r="ES252" i="75"/>
  <c r="CB283" i="75"/>
  <c r="ES273" i="75"/>
  <c r="CB304" i="75"/>
  <c r="BN243" i="45"/>
  <c r="X243" i="45" s="1"/>
  <c r="BM244" i="45"/>
  <c r="FJ120" i="75"/>
  <c r="ES127" i="75"/>
  <c r="CB150" i="75"/>
  <c r="FH120" i="75" s="1"/>
  <c r="FJ106" i="75"/>
  <c r="ES113" i="75"/>
  <c r="CB136" i="75"/>
  <c r="FH106" i="75" s="1"/>
  <c r="FJ100" i="75"/>
  <c r="ES107" i="75"/>
  <c r="CB130" i="75"/>
  <c r="FH100" i="75" s="1"/>
  <c r="AD409" i="45"/>
  <c r="W46" i="51" s="1"/>
  <c r="AA409" i="45"/>
  <c r="CW370" i="75"/>
  <c r="CT370" i="75"/>
  <c r="FV26" i="75"/>
  <c r="CB64" i="75"/>
  <c r="FT26" i="75" s="1"/>
  <c r="CB76" i="75"/>
  <c r="FV17" i="75"/>
  <c r="CB55" i="75"/>
  <c r="FT17" i="75" s="1"/>
  <c r="CZ148" i="75"/>
  <c r="EB148" i="75" s="1"/>
  <c r="CZ136" i="75"/>
  <c r="EB136" i="75" s="1"/>
  <c r="CZ129" i="75"/>
  <c r="EB129" i="75" s="1"/>
  <c r="EK324" i="75"/>
  <c r="EL290" i="75" s="1"/>
  <c r="BW290" i="75" s="1"/>
  <c r="EI241" i="71"/>
  <c r="EN241" i="71"/>
  <c r="FJ241" i="71" s="1"/>
  <c r="ES265" i="75"/>
  <c r="CB296" i="75"/>
  <c r="CH242" i="45"/>
  <c r="ES118" i="75"/>
  <c r="FJ111" i="75"/>
  <c r="CB141" i="75"/>
  <c r="FH111" i="75" s="1"/>
  <c r="FJ122" i="75"/>
  <c r="ES129" i="75"/>
  <c r="CB152" i="75"/>
  <c r="FH122" i="75" s="1"/>
  <c r="BN70" i="45"/>
  <c r="X70" i="45" s="1"/>
  <c r="BM71" i="45"/>
  <c r="FV28" i="75"/>
  <c r="CB66" i="75"/>
  <c r="FT28" i="75" s="1"/>
  <c r="FV22" i="75"/>
  <c r="CB60" i="75"/>
  <c r="FT22" i="75" s="1"/>
  <c r="CZ60" i="75"/>
  <c r="EB60" i="75" s="1"/>
  <c r="FP155" i="71"/>
  <c r="FO156" i="71"/>
  <c r="ES261" i="75"/>
  <c r="CB292" i="75"/>
  <c r="EH239" i="75"/>
  <c r="BV239" i="75" s="1"/>
  <c r="EG240" i="75"/>
  <c r="BS155" i="75"/>
  <c r="CB155" i="75"/>
  <c r="ES119" i="75"/>
  <c r="FJ112" i="75"/>
  <c r="CB142" i="75"/>
  <c r="FH112" i="75" s="1"/>
  <c r="ES114" i="75"/>
  <c r="FJ107" i="75"/>
  <c r="CB137" i="75"/>
  <c r="FH107" i="75" s="1"/>
  <c r="BN424" i="45"/>
  <c r="X69" i="45"/>
  <c r="CV131" i="75"/>
  <c r="FH155" i="71"/>
  <c r="CO155" i="71" s="1"/>
  <c r="FG156" i="71"/>
  <c r="FV24" i="75"/>
  <c r="CB62" i="75"/>
  <c r="FT24" i="75" s="1"/>
  <c r="CB65" i="75"/>
  <c r="FT27" i="75" s="1"/>
  <c r="FV27" i="75"/>
  <c r="FV13" i="75"/>
  <c r="CB51" i="75"/>
  <c r="FT13" i="75" s="1"/>
  <c r="CZ51" i="75"/>
  <c r="CT52" i="75"/>
  <c r="ES268" i="75"/>
  <c r="CB299" i="75"/>
  <c r="CD238" i="75"/>
  <c r="FJ98" i="75"/>
  <c r="ES105" i="75"/>
  <c r="CB128" i="75"/>
  <c r="FH98" i="75" s="1"/>
  <c r="ES121" i="75"/>
  <c r="FJ114" i="75"/>
  <c r="CB144" i="75"/>
  <c r="FH114" i="75" s="1"/>
  <c r="FJ119" i="75"/>
  <c r="ES126" i="75"/>
  <c r="CB149" i="75"/>
  <c r="FH119" i="75" s="1"/>
  <c r="FV19" i="75"/>
  <c r="CB57" i="75"/>
  <c r="FT19" i="75" s="1"/>
  <c r="FV15" i="75"/>
  <c r="CB53" i="75"/>
  <c r="FT15" i="75" s="1"/>
  <c r="FV31" i="75"/>
  <c r="CB69" i="75"/>
  <c r="FT31" i="75" s="1"/>
  <c r="FD81" i="71"/>
  <c r="CN81" i="71" s="1"/>
  <c r="FC82" i="71"/>
  <c r="FJ97" i="75"/>
  <c r="ES104" i="75"/>
  <c r="CB127" i="75"/>
  <c r="FH97" i="75" s="1"/>
  <c r="FJ124" i="75"/>
  <c r="CB154" i="75"/>
  <c r="FH124" i="75" s="1"/>
  <c r="FJ92" i="75"/>
  <c r="ES99" i="75"/>
  <c r="CB122" i="75"/>
  <c r="FH92" i="75" s="1"/>
  <c r="BQ215" i="45"/>
  <c r="FV25" i="75"/>
  <c r="CB63" i="75"/>
  <c r="FT25" i="75" s="1"/>
  <c r="FV33" i="75"/>
  <c r="CB71" i="75"/>
  <c r="FT33" i="75" s="1"/>
  <c r="ES272" i="75"/>
  <c r="CB303" i="75"/>
  <c r="ES258" i="75"/>
  <c r="CB289" i="75"/>
  <c r="ES267" i="75"/>
  <c r="CB298" i="75"/>
  <c r="ES264" i="75"/>
  <c r="CB295" i="75"/>
  <c r="CU131" i="75"/>
  <c r="FJ96" i="75"/>
  <c r="ES103" i="75"/>
  <c r="CB126" i="75"/>
  <c r="FH96" i="75" s="1"/>
  <c r="FJ104" i="75"/>
  <c r="ES111" i="75"/>
  <c r="CB134" i="75"/>
  <c r="FH104" i="75" s="1"/>
  <c r="FJ109" i="75"/>
  <c r="ES116" i="75"/>
  <c r="CB139" i="75"/>
  <c r="FH109" i="75" s="1"/>
  <c r="ES93" i="75"/>
  <c r="CB116" i="75"/>
  <c r="FV30" i="75"/>
  <c r="CB68" i="75"/>
  <c r="FT30" i="75" s="1"/>
  <c r="CZ126" i="75"/>
  <c r="EB126" i="75" s="1"/>
  <c r="CZ137" i="75"/>
  <c r="EB137" i="75" s="1"/>
  <c r="CZ151" i="75"/>
  <c r="EB151" i="75" s="1"/>
  <c r="EJ291" i="75"/>
  <c r="EK291" i="75" s="1"/>
  <c r="EB291" i="75"/>
  <c r="EF291" i="75"/>
  <c r="CZ58" i="75"/>
  <c r="EB58" i="75" s="1"/>
  <c r="CZ39" i="75"/>
  <c r="EB39" i="75" s="1"/>
  <c r="FD156" i="71"/>
  <c r="CN156" i="71" s="1"/>
  <c r="FC157" i="71"/>
  <c r="ES257" i="75"/>
  <c r="CB288" i="75"/>
  <c r="ES275" i="75"/>
  <c r="CB306" i="75"/>
  <c r="ES270" i="75"/>
  <c r="CB301" i="75"/>
  <c r="ED226" i="75"/>
  <c r="BZ226" i="75" s="1"/>
  <c r="EC227" i="75"/>
  <c r="BN332" i="45"/>
  <c r="X332" i="45" s="1"/>
  <c r="BM333" i="45"/>
  <c r="BN333" i="45" s="1"/>
  <c r="X333" i="45" s="1"/>
  <c r="ES102" i="75"/>
  <c r="FJ95" i="75"/>
  <c r="CB125" i="75"/>
  <c r="FH95" i="75" s="1"/>
  <c r="FJ116" i="75"/>
  <c r="ES123" i="75"/>
  <c r="CB146" i="75"/>
  <c r="FH116" i="75" s="1"/>
  <c r="FJ103" i="75"/>
  <c r="ES110" i="75"/>
  <c r="CB133" i="75"/>
  <c r="FH103" i="75" s="1"/>
  <c r="ES98" i="75"/>
  <c r="CB121" i="75"/>
  <c r="FV23" i="75"/>
  <c r="CB61" i="75"/>
  <c r="FT23" i="75" s="1"/>
  <c r="FV29" i="75"/>
  <c r="CB67" i="75"/>
  <c r="FT29" i="75" s="1"/>
  <c r="AO52" i="75"/>
  <c r="AO37" i="75"/>
  <c r="AO40" i="75"/>
  <c r="AO36" i="75"/>
  <c r="AO42" i="75"/>
  <c r="AO43" i="75"/>
  <c r="AO39" i="75"/>
  <c r="AO38" i="75"/>
  <c r="AO41" i="75"/>
  <c r="AO83" i="75"/>
  <c r="AO53" i="75"/>
  <c r="AO76" i="75"/>
  <c r="AO77" i="75"/>
  <c r="AO65" i="75"/>
  <c r="AO70" i="75"/>
  <c r="AO61" i="75"/>
  <c r="AO73" i="75"/>
  <c r="AO81" i="75"/>
  <c r="AO75" i="75"/>
  <c r="AO71" i="75"/>
  <c r="AO54" i="75"/>
  <c r="AO62" i="75"/>
  <c r="AO60" i="75"/>
  <c r="AO63" i="75"/>
  <c r="AO64" i="75"/>
  <c r="AO68" i="75"/>
  <c r="AO55" i="75"/>
  <c r="AO79" i="75"/>
  <c r="AO58" i="75"/>
  <c r="AO66" i="75"/>
  <c r="AO57" i="75"/>
  <c r="AO67" i="75"/>
  <c r="AO72" i="75"/>
  <c r="AO59" i="75"/>
  <c r="AO74" i="75"/>
  <c r="AO56" i="75"/>
  <c r="AO78" i="75"/>
  <c r="AO69" i="75"/>
  <c r="AO82" i="75"/>
  <c r="AO44" i="75"/>
  <c r="AO80" i="75"/>
  <c r="AO45" i="75"/>
  <c r="AO46" i="75"/>
  <c r="AO47" i="75"/>
  <c r="AO48" i="75"/>
  <c r="AO49" i="75"/>
  <c r="AO50" i="75"/>
  <c r="CZ78" i="75"/>
  <c r="EB78" i="75" s="1"/>
  <c r="GF132" i="71"/>
  <c r="ES256" i="75"/>
  <c r="CB287" i="75"/>
  <c r="ES271" i="75"/>
  <c r="CB302" i="75"/>
  <c r="EX194" i="75"/>
  <c r="BS228" i="71"/>
  <c r="CA225" i="75"/>
  <c r="FJ94" i="75"/>
  <c r="ES101" i="75"/>
  <c r="CB124" i="75"/>
  <c r="FH94" i="75" s="1"/>
  <c r="ES109" i="75"/>
  <c r="FJ102" i="75"/>
  <c r="CB132" i="75"/>
  <c r="FH102" i="75" s="1"/>
  <c r="FJ121" i="75"/>
  <c r="ES128" i="75"/>
  <c r="CB151" i="75"/>
  <c r="FH121" i="75" s="1"/>
  <c r="ES92" i="75"/>
  <c r="CB115" i="75"/>
  <c r="FJ339" i="75"/>
  <c r="FE346" i="75"/>
  <c r="FP239" i="71"/>
  <c r="FO240" i="71"/>
  <c r="FV36" i="75"/>
  <c r="CB74" i="75"/>
  <c r="FT36" i="75" s="1"/>
  <c r="CB56" i="75"/>
  <c r="FT18" i="75" s="1"/>
  <c r="FV18" i="75"/>
  <c r="FL224" i="71"/>
  <c r="CP224" i="71" s="1"/>
  <c r="FK225" i="71"/>
  <c r="EY212" i="71"/>
  <c r="CZ141" i="75"/>
  <c r="EB141" i="75" s="1"/>
  <c r="CZ117" i="75"/>
  <c r="EB117" i="75" s="1"/>
  <c r="CV370" i="75"/>
  <c r="EJ292" i="75"/>
  <c r="EF292" i="75"/>
  <c r="EB292" i="75"/>
  <c r="CZ61" i="75"/>
  <c r="EB61" i="75" s="1"/>
  <c r="CZ72" i="75"/>
  <c r="EB72" i="75" s="1"/>
  <c r="CZ37" i="75"/>
  <c r="EB37" i="75" s="1"/>
  <c r="EC37" i="75" s="1"/>
  <c r="FD403" i="71"/>
  <c r="CN403" i="71" s="1"/>
  <c r="CN404" i="71"/>
  <c r="CP76" i="72"/>
  <c r="CO77" i="72"/>
  <c r="CJ76" i="72"/>
  <c r="CI77" i="72"/>
  <c r="ES255" i="75"/>
  <c r="CB286" i="75"/>
  <c r="ES274" i="75"/>
  <c r="CB305" i="75"/>
  <c r="ES262" i="75"/>
  <c r="CB293" i="75"/>
  <c r="ES100" i="75"/>
  <c r="FJ93" i="75"/>
  <c r="CB123" i="75"/>
  <c r="FH93" i="75" s="1"/>
  <c r="ES112" i="75"/>
  <c r="FJ105" i="75"/>
  <c r="CB135" i="75"/>
  <c r="FH105" i="75" s="1"/>
  <c r="FJ118" i="75"/>
  <c r="ES125" i="75"/>
  <c r="CB148" i="75"/>
  <c r="FH118" i="75" s="1"/>
  <c r="ES97" i="75"/>
  <c r="CB120" i="75"/>
  <c r="FD346" i="75"/>
  <c r="CD368" i="75"/>
  <c r="CA368" i="75"/>
  <c r="FA346" i="75" s="1"/>
  <c r="BN154" i="45"/>
  <c r="X154" i="45" s="1"/>
  <c r="BM155" i="45"/>
  <c r="FV20" i="75"/>
  <c r="CB58" i="75"/>
  <c r="FT20" i="75" s="1"/>
  <c r="FV16" i="75"/>
  <c r="CB54" i="75"/>
  <c r="FT16" i="75" s="1"/>
  <c r="FX192" i="71"/>
  <c r="CV223" i="71"/>
  <c r="T228" i="45" s="1"/>
  <c r="BE228" i="45" s="1"/>
  <c r="BP228" i="45" s="1"/>
  <c r="CZ154" i="75"/>
  <c r="EB154" i="75" s="1"/>
  <c r="CZ132" i="75"/>
  <c r="CZ121" i="75"/>
  <c r="EB121" i="75" s="1"/>
  <c r="CU370" i="75"/>
  <c r="CZ55" i="75"/>
  <c r="EB55" i="75" s="1"/>
  <c r="CZ69" i="75"/>
  <c r="EB69" i="75" s="1"/>
  <c r="CZ40" i="75"/>
  <c r="EB40" i="75" s="1"/>
  <c r="AQ75" i="72"/>
  <c r="AQ145" i="72" s="1"/>
  <c r="AF75" i="72"/>
  <c r="ES254" i="75"/>
  <c r="CB285" i="75"/>
  <c r="BR411" i="45"/>
  <c r="Y411" i="45" s="1"/>
  <c r="BQ412" i="45"/>
  <c r="FJ123" i="75"/>
  <c r="ES130" i="75"/>
  <c r="CB153" i="75"/>
  <c r="FH123" i="75" s="1"/>
  <c r="FJ108" i="75"/>
  <c r="ES115" i="75"/>
  <c r="CB138" i="75"/>
  <c r="FH108" i="75" s="1"/>
  <c r="ES94" i="75"/>
  <c r="CB117" i="75"/>
  <c r="CU53" i="75"/>
  <c r="CR371" i="75"/>
  <c r="CT371" i="75" s="1"/>
  <c r="CH153" i="45"/>
  <c r="O186" i="51"/>
  <c r="FV34" i="75"/>
  <c r="CB72" i="75"/>
  <c r="FT34" i="75" s="1"/>
  <c r="FV32" i="75"/>
  <c r="CB70" i="75"/>
  <c r="FT32" i="75" s="1"/>
  <c r="CV53" i="75"/>
  <c r="CZ149" i="75"/>
  <c r="EB149" i="75" s="1"/>
  <c r="CZ158" i="75"/>
  <c r="EB158" i="75" s="1"/>
  <c r="CZ122" i="75"/>
  <c r="EB122" i="75" s="1"/>
  <c r="FH78" i="71"/>
  <c r="CO78" i="71" s="1"/>
  <c r="FG79" i="71"/>
  <c r="EB130" i="75"/>
  <c r="EF130" i="75"/>
  <c r="EG130" i="75" s="1"/>
  <c r="EJ130" i="75"/>
  <c r="EK130" i="75" s="1"/>
  <c r="EK164" i="75" s="1"/>
  <c r="CZ43" i="75"/>
  <c r="EB43" i="75" s="1"/>
  <c r="CZ44" i="75"/>
  <c r="EB44" i="75" s="1"/>
  <c r="CZ80" i="75"/>
  <c r="EB80" i="75" s="1"/>
  <c r="CZ63" i="75"/>
  <c r="EB63" i="75" s="1"/>
  <c r="CZ81" i="75"/>
  <c r="EB81" i="75" s="1"/>
  <c r="CZ73" i="75"/>
  <c r="EB73" i="75" s="1"/>
  <c r="CZ50" i="75"/>
  <c r="EB50" i="75" s="1"/>
  <c r="EK369" i="75"/>
  <c r="EL369" i="75" s="1"/>
  <c r="BW369" i="75" s="1"/>
  <c r="CD369" i="75" s="1"/>
  <c r="CR132" i="75"/>
  <c r="CV132" i="75" s="1"/>
  <c r="ES253" i="75"/>
  <c r="CB284" i="75"/>
  <c r="ES266" i="75"/>
  <c r="CB297" i="75"/>
  <c r="EZ403" i="71"/>
  <c r="CR403" i="71" s="1"/>
  <c r="U407" i="51" s="1"/>
  <c r="FJ113" i="75"/>
  <c r="ES120" i="75"/>
  <c r="CB143" i="75"/>
  <c r="FH113" i="75" s="1"/>
  <c r="ES124" i="75"/>
  <c r="FJ117" i="75"/>
  <c r="CB147" i="75"/>
  <c r="FH117" i="75" s="1"/>
  <c r="ES95" i="75"/>
  <c r="CB118" i="75"/>
  <c r="CU52" i="75"/>
  <c r="FV35" i="75"/>
  <c r="CB73" i="75"/>
  <c r="FT35" i="75" s="1"/>
  <c r="CV52" i="75"/>
  <c r="CZ157" i="75"/>
  <c r="EB157" i="75" s="1"/>
  <c r="CZ144" i="75"/>
  <c r="EB144" i="75" s="1"/>
  <c r="CZ139" i="75"/>
  <c r="EB139" i="75" s="1"/>
  <c r="CZ77" i="75"/>
  <c r="EB77" i="75" s="1"/>
  <c r="CZ65" i="75"/>
  <c r="EB65" i="75" s="1"/>
  <c r="EG290" i="75"/>
  <c r="FD347" i="75"/>
  <c r="ES263" i="75"/>
  <c r="CB294" i="75"/>
  <c r="ES269" i="75"/>
  <c r="CB300" i="75"/>
  <c r="ES117" i="75"/>
  <c r="FJ110" i="75"/>
  <c r="CB140" i="75"/>
  <c r="FH110" i="75" s="1"/>
  <c r="CB156" i="75"/>
  <c r="BS156" i="75"/>
  <c r="ES122" i="75"/>
  <c r="FJ115" i="75"/>
  <c r="CB145" i="75"/>
  <c r="FH115" i="75" s="1"/>
  <c r="ES96" i="75"/>
  <c r="CB119" i="75"/>
  <c r="BN410" i="45"/>
  <c r="X410" i="45" s="1"/>
  <c r="BM411" i="45"/>
  <c r="FP402" i="71"/>
  <c r="FO403" i="71"/>
  <c r="FO404" i="71" s="1"/>
  <c r="CR372" i="75"/>
  <c r="CU372" i="75" s="1"/>
  <c r="FV21" i="75"/>
  <c r="CB59" i="75"/>
  <c r="FT21" i="75" s="1"/>
  <c r="BJ411" i="45"/>
  <c r="Z411" i="45" s="1"/>
  <c r="BI412" i="45"/>
  <c r="CZ161" i="75"/>
  <c r="EB161" i="75" s="1"/>
  <c r="CZ134" i="75"/>
  <c r="EB134" i="75" s="1"/>
  <c r="CZ143" i="75"/>
  <c r="EB143" i="75" s="1"/>
  <c r="CZ119" i="75"/>
  <c r="EB119" i="75" s="1"/>
  <c r="CZ52" i="75"/>
  <c r="FE347" i="75" l="1"/>
  <c r="FJ340" i="75"/>
  <c r="CT53" i="75"/>
  <c r="EJ51" i="75"/>
  <c r="EK51" i="75" s="1"/>
  <c r="EK85" i="75" s="1"/>
  <c r="EL49" i="75" s="1"/>
  <c r="BW49" i="75" s="1"/>
  <c r="BX49" i="71" s="1"/>
  <c r="EL289" i="75"/>
  <c r="BW289" i="75" s="1"/>
  <c r="EU258" i="75" s="1"/>
  <c r="EL291" i="75"/>
  <c r="BW291" i="75" s="1"/>
  <c r="EB131" i="75"/>
  <c r="EC117" i="75"/>
  <c r="EC118" i="75" s="1"/>
  <c r="EC119" i="75" s="1"/>
  <c r="FP404" i="71"/>
  <c r="FO405" i="71"/>
  <c r="EZ405" i="71"/>
  <c r="CR405" i="71" s="1"/>
  <c r="U409" i="51" s="1"/>
  <c r="EY406" i="71"/>
  <c r="FH405" i="71"/>
  <c r="CO405" i="71" s="1"/>
  <c r="FG406" i="71"/>
  <c r="FD405" i="71"/>
  <c r="CN405" i="71" s="1"/>
  <c r="FC406" i="71"/>
  <c r="EB51" i="75"/>
  <c r="EF51" i="75"/>
  <c r="EG51" i="75" s="1"/>
  <c r="FH240" i="71"/>
  <c r="CO240" i="71" s="1"/>
  <c r="FG241" i="71"/>
  <c r="CT75" i="72"/>
  <c r="CS76" i="72"/>
  <c r="FD241" i="71"/>
  <c r="CN241" i="71" s="1"/>
  <c r="FC242" i="71"/>
  <c r="EF53" i="75"/>
  <c r="EK292" i="75"/>
  <c r="EK293" i="75" s="1"/>
  <c r="CA369" i="75"/>
  <c r="FA347" i="75" s="1"/>
  <c r="EJ131" i="75"/>
  <c r="EK131" i="75" s="1"/>
  <c r="EL131" i="75" s="1"/>
  <c r="BW131" i="75" s="1"/>
  <c r="EF131" i="75"/>
  <c r="EG131" i="75" s="1"/>
  <c r="FO79" i="71"/>
  <c r="FP78" i="71"/>
  <c r="BX294" i="71"/>
  <c r="EU259" i="75"/>
  <c r="EY247" i="71"/>
  <c r="EZ212" i="71" s="1"/>
  <c r="CR212" i="71" s="1"/>
  <c r="EY213" i="71"/>
  <c r="BX293" i="71"/>
  <c r="EJ53" i="75"/>
  <c r="EB52" i="75"/>
  <c r="EJ52" i="75"/>
  <c r="EK52" i="75" s="1"/>
  <c r="EL52" i="75" s="1"/>
  <c r="BW52" i="75" s="1"/>
  <c r="BX52" i="71" s="1"/>
  <c r="EF52" i="75"/>
  <c r="BN244" i="45"/>
  <c r="X244" i="45" s="1"/>
  <c r="BM245" i="45"/>
  <c r="CJ77" i="72"/>
  <c r="CI78" i="72"/>
  <c r="CV372" i="75"/>
  <c r="ED227" i="75"/>
  <c r="BZ227" i="75" s="1"/>
  <c r="EC228" i="75"/>
  <c r="EC280" i="75"/>
  <c r="EB53" i="75"/>
  <c r="BN71" i="45"/>
  <c r="X71" i="45" s="1"/>
  <c r="BM72" i="45"/>
  <c r="BJ412" i="45"/>
  <c r="Z412" i="45" s="1"/>
  <c r="BI413" i="45"/>
  <c r="BN155" i="45"/>
  <c r="X155" i="45" s="1"/>
  <c r="BM156" i="45"/>
  <c r="AF76" i="72"/>
  <c r="AQ76" i="72"/>
  <c r="AQ146" i="72" s="1"/>
  <c r="FL225" i="71"/>
  <c r="CP225" i="71" s="1"/>
  <c r="FK226" i="71"/>
  <c r="DS228" i="71"/>
  <c r="EX228" i="71" s="1"/>
  <c r="BN228" i="71"/>
  <c r="EX195" i="75"/>
  <c r="BS229" i="71"/>
  <c r="CA226" i="75"/>
  <c r="EL51" i="75"/>
  <c r="BW51" i="75" s="1"/>
  <c r="BX51" i="71" s="1"/>
  <c r="EL20" i="75"/>
  <c r="EL31" i="75"/>
  <c r="EL32" i="75"/>
  <c r="EL23" i="75"/>
  <c r="EL22" i="75"/>
  <c r="EL21" i="75"/>
  <c r="EL27" i="75"/>
  <c r="EL36" i="75"/>
  <c r="BW36" i="75" s="1"/>
  <c r="BX36" i="71" s="1"/>
  <c r="EL17" i="75"/>
  <c r="EL16" i="75"/>
  <c r="EL28" i="75"/>
  <c r="EL18" i="75"/>
  <c r="EL35" i="75"/>
  <c r="EL19" i="75"/>
  <c r="EL25" i="75"/>
  <c r="EL24" i="75"/>
  <c r="EL33" i="75"/>
  <c r="EL34" i="75"/>
  <c r="EL15" i="75"/>
  <c r="EL37" i="75"/>
  <c r="BW37" i="75" s="1"/>
  <c r="BX37" i="71" s="1"/>
  <c r="EL38" i="75"/>
  <c r="BW38" i="75" s="1"/>
  <c r="BX38" i="71" s="1"/>
  <c r="EL39" i="75"/>
  <c r="BW39" i="75" s="1"/>
  <c r="BX39" i="71" s="1"/>
  <c r="EL40" i="75"/>
  <c r="BW40" i="75" s="1"/>
  <c r="BX40" i="71" s="1"/>
  <c r="EL41" i="75"/>
  <c r="BW41" i="75" s="1"/>
  <c r="BX41" i="71" s="1"/>
  <c r="EL42" i="75"/>
  <c r="BW42" i="75" s="1"/>
  <c r="BX42" i="71" s="1"/>
  <c r="EL43" i="75"/>
  <c r="BW43" i="75" s="1"/>
  <c r="BX43" i="71" s="1"/>
  <c r="EL44" i="75"/>
  <c r="BW44" i="75" s="1"/>
  <c r="BX44" i="71" s="1"/>
  <c r="EL45" i="75"/>
  <c r="BW45" i="75" s="1"/>
  <c r="BX45" i="71" s="1"/>
  <c r="EL46" i="75"/>
  <c r="BW46" i="75" s="1"/>
  <c r="BX46" i="71" s="1"/>
  <c r="EL47" i="75"/>
  <c r="BW47" i="75" s="1"/>
  <c r="BX47" i="71" s="1"/>
  <c r="EL48" i="75"/>
  <c r="BW48" i="75" s="1"/>
  <c r="BX48" i="71" s="1"/>
  <c r="BQ216" i="45"/>
  <c r="N106" i="51"/>
  <c r="CH70" i="45"/>
  <c r="CW132" i="75"/>
  <c r="CT132" i="75"/>
  <c r="O187" i="51"/>
  <c r="CH154" i="45"/>
  <c r="CP77" i="72"/>
  <c r="CO78" i="72"/>
  <c r="FX193" i="71"/>
  <c r="CV224" i="71"/>
  <c r="T229" i="45" s="1"/>
  <c r="BE229" i="45" s="1"/>
  <c r="BP229" i="45" s="1"/>
  <c r="CU132" i="75"/>
  <c r="CW371" i="75"/>
  <c r="FH156" i="71"/>
  <c r="CO156" i="71" s="1"/>
  <c r="FG157" i="71"/>
  <c r="EL130" i="75"/>
  <c r="BW130" i="75" s="1"/>
  <c r="EL105" i="75"/>
  <c r="EL109" i="75"/>
  <c r="EL107" i="75"/>
  <c r="EL108" i="75"/>
  <c r="EL111" i="75"/>
  <c r="EL110" i="75"/>
  <c r="EL101" i="75"/>
  <c r="EL97" i="75"/>
  <c r="EL102" i="75"/>
  <c r="EL94" i="75"/>
  <c r="EL113" i="75"/>
  <c r="EL96" i="75"/>
  <c r="EL112" i="75"/>
  <c r="EL103" i="75"/>
  <c r="EL98" i="75"/>
  <c r="EL95" i="75"/>
  <c r="EL104" i="75"/>
  <c r="EL114" i="75"/>
  <c r="EL106" i="75"/>
  <c r="EL99" i="75"/>
  <c r="EL100" i="75"/>
  <c r="EL115" i="75"/>
  <c r="BW115" i="75" s="1"/>
  <c r="EL116" i="75"/>
  <c r="BW116" i="75" s="1"/>
  <c r="EL118" i="75"/>
  <c r="BW118" i="75" s="1"/>
  <c r="EL117" i="75"/>
  <c r="BW117" i="75" s="1"/>
  <c r="EL119" i="75"/>
  <c r="BW119" i="75" s="1"/>
  <c r="EL120" i="75"/>
  <c r="BW120" i="75" s="1"/>
  <c r="EL121" i="75"/>
  <c r="BW121" i="75" s="1"/>
  <c r="EL122" i="75"/>
  <c r="BW122" i="75" s="1"/>
  <c r="EL123" i="75"/>
  <c r="BW123" i="75" s="1"/>
  <c r="EL124" i="75"/>
  <c r="BW124" i="75" s="1"/>
  <c r="EL125" i="75"/>
  <c r="BW125" i="75" s="1"/>
  <c r="EL128" i="75"/>
  <c r="BW128" i="75" s="1"/>
  <c r="EL127" i="75"/>
  <c r="BW127" i="75" s="1"/>
  <c r="EL126" i="75"/>
  <c r="BW126" i="75" s="1"/>
  <c r="EH240" i="75"/>
  <c r="BV240" i="75" s="1"/>
  <c r="EG241" i="75"/>
  <c r="EH241" i="75" s="1"/>
  <c r="BV241" i="75" s="1"/>
  <c r="EG324" i="75"/>
  <c r="EH290" i="75" s="1"/>
  <c r="BV290" i="75" s="1"/>
  <c r="EG164" i="75"/>
  <c r="EL292" i="75"/>
  <c r="BW292" i="75" s="1"/>
  <c r="FD82" i="71"/>
  <c r="CN82" i="71" s="1"/>
  <c r="FC83" i="71"/>
  <c r="FD83" i="71" s="1"/>
  <c r="CN83" i="71" s="1"/>
  <c r="CD239" i="75"/>
  <c r="X419" i="45"/>
  <c r="CH69" i="45"/>
  <c r="N105" i="51"/>
  <c r="EL275" i="75"/>
  <c r="BW275" i="75" s="1"/>
  <c r="BX279" i="71" s="1"/>
  <c r="EL276" i="75"/>
  <c r="BW276" i="75" s="1"/>
  <c r="BX280" i="71" s="1"/>
  <c r="EL278" i="75"/>
  <c r="BW278" i="75" s="1"/>
  <c r="BX282" i="71" s="1"/>
  <c r="EL277" i="75"/>
  <c r="BW277" i="75" s="1"/>
  <c r="BX281" i="71" s="1"/>
  <c r="EL279" i="75"/>
  <c r="BW279" i="75" s="1"/>
  <c r="BX283" i="71" s="1"/>
  <c r="EL280" i="75"/>
  <c r="BW280" i="75" s="1"/>
  <c r="BX284" i="71" s="1"/>
  <c r="EL281" i="75"/>
  <c r="BW281" i="75" s="1"/>
  <c r="BX285" i="71" s="1"/>
  <c r="EL282" i="75"/>
  <c r="BW282" i="75" s="1"/>
  <c r="BX286" i="71" s="1"/>
  <c r="EL283" i="75"/>
  <c r="BW283" i="75" s="1"/>
  <c r="EL284" i="75"/>
  <c r="BW284" i="75" s="1"/>
  <c r="EL285" i="75"/>
  <c r="BW285" i="75" s="1"/>
  <c r="EL286" i="75"/>
  <c r="BW286" i="75" s="1"/>
  <c r="EL287" i="75"/>
  <c r="BW287" i="75" s="1"/>
  <c r="EL288" i="75"/>
  <c r="BW288" i="75" s="1"/>
  <c r="EL240" i="75"/>
  <c r="BW240" i="75" s="1"/>
  <c r="BX243" i="71" s="1"/>
  <c r="EK241" i="75"/>
  <c r="EL241" i="75" s="1"/>
  <c r="BW241" i="75" s="1"/>
  <c r="BX244" i="71" s="1"/>
  <c r="CW372" i="75"/>
  <c r="CT372" i="75"/>
  <c r="FP403" i="71"/>
  <c r="FH79" i="71"/>
  <c r="CO79" i="71" s="1"/>
  <c r="FG80" i="71"/>
  <c r="EG291" i="75"/>
  <c r="CV371" i="75"/>
  <c r="EN242" i="71"/>
  <c r="FJ242" i="71" s="1"/>
  <c r="EI242" i="71"/>
  <c r="EC38" i="75"/>
  <c r="EC39" i="75" s="1"/>
  <c r="EC40" i="75" s="1"/>
  <c r="FP240" i="71"/>
  <c r="FO241" i="71"/>
  <c r="CU371" i="75"/>
  <c r="BR412" i="45"/>
  <c r="Y412" i="45" s="1"/>
  <c r="BQ413" i="45"/>
  <c r="FD157" i="71"/>
  <c r="CN157" i="71" s="1"/>
  <c r="FC158" i="71"/>
  <c r="EU260" i="75"/>
  <c r="BX295" i="71"/>
  <c r="FP156" i="71"/>
  <c r="FO157" i="71"/>
  <c r="BN411" i="45"/>
  <c r="X411" i="45" s="1"/>
  <c r="BM412" i="45"/>
  <c r="AD410" i="45"/>
  <c r="W47" i="51" s="1"/>
  <c r="AA410" i="45"/>
  <c r="EB371" i="75"/>
  <c r="EJ371" i="75"/>
  <c r="EF371" i="75"/>
  <c r="EB370" i="75"/>
  <c r="EC370" i="75" s="1"/>
  <c r="ED370" i="75" s="1"/>
  <c r="BZ370" i="75" s="1"/>
  <c r="EJ370" i="75"/>
  <c r="EK370" i="75" s="1"/>
  <c r="EL370" i="75" s="1"/>
  <c r="BW370" i="75" s="1"/>
  <c r="EF370" i="75"/>
  <c r="EG370" i="75" s="1"/>
  <c r="EH370" i="75" s="1"/>
  <c r="BV370" i="75" s="1"/>
  <c r="EL129" i="75"/>
  <c r="BW129" i="75" s="1"/>
  <c r="EL30" i="75" l="1"/>
  <c r="EL29" i="75"/>
  <c r="EL50" i="75"/>
  <c r="BW50" i="75" s="1"/>
  <c r="BX50" i="71" s="1"/>
  <c r="EL26" i="75"/>
  <c r="EJ132" i="75"/>
  <c r="EK132" i="75" s="1"/>
  <c r="EK133" i="75" s="1"/>
  <c r="FD406" i="71"/>
  <c r="CN406" i="71" s="1"/>
  <c r="FC407" i="71"/>
  <c r="FD407" i="71" s="1"/>
  <c r="CN407" i="71" s="1"/>
  <c r="EZ406" i="71"/>
  <c r="CR406" i="71" s="1"/>
  <c r="U410" i="51" s="1"/>
  <c r="EY407" i="71"/>
  <c r="EZ407" i="71" s="1"/>
  <c r="CR407" i="71" s="1"/>
  <c r="U411" i="51" s="1"/>
  <c r="FH406" i="71"/>
  <c r="CO406" i="71" s="1"/>
  <c r="FG407" i="71"/>
  <c r="FH407" i="71" s="1"/>
  <c r="CO407" i="71" s="1"/>
  <c r="FP405" i="71"/>
  <c r="FO406" i="71"/>
  <c r="EG85" i="75"/>
  <c r="EH51" i="75" s="1"/>
  <c r="BV51" i="75" s="1"/>
  <c r="FD30" i="75" s="1"/>
  <c r="EG52" i="75"/>
  <c r="EH52" i="75" s="1"/>
  <c r="BV52" i="75" s="1"/>
  <c r="FK24" i="75" s="1"/>
  <c r="FH241" i="71"/>
  <c r="CO241" i="71" s="1"/>
  <c r="FG242" i="71"/>
  <c r="EN294" i="71"/>
  <c r="FJ294" i="71" s="1"/>
  <c r="FD242" i="71"/>
  <c r="CN242" i="71" s="1"/>
  <c r="FC243" i="71"/>
  <c r="CT76" i="72"/>
  <c r="CS77" i="72"/>
  <c r="AP75" i="72"/>
  <c r="AP145" i="72" s="1"/>
  <c r="CV75" i="72"/>
  <c r="EH291" i="75"/>
  <c r="BV291" i="75" s="1"/>
  <c r="ET260" i="75" s="1"/>
  <c r="FP79" i="71"/>
  <c r="FO80" i="71"/>
  <c r="Q217" i="45"/>
  <c r="S379" i="51"/>
  <c r="FZ181" i="71"/>
  <c r="CS212" i="71"/>
  <c r="EC41" i="75"/>
  <c r="EU252" i="75"/>
  <c r="BX287" i="71"/>
  <c r="EU102" i="75"/>
  <c r="BX125" i="71"/>
  <c r="EI40" i="71"/>
  <c r="EN39" i="71"/>
  <c r="FJ39" i="71" s="1"/>
  <c r="EI39" i="71"/>
  <c r="EC281" i="75"/>
  <c r="BX124" i="71"/>
  <c r="EU101" i="75"/>
  <c r="EN38" i="71"/>
  <c r="FJ38" i="71" s="1"/>
  <c r="EI38" i="71"/>
  <c r="EN51" i="71"/>
  <c r="FJ51" i="71" s="1"/>
  <c r="EI51" i="71"/>
  <c r="BN156" i="45"/>
  <c r="X156" i="45" s="1"/>
  <c r="BM157" i="45"/>
  <c r="EZ193" i="71"/>
  <c r="EZ177" i="71"/>
  <c r="EZ191" i="71"/>
  <c r="EZ188" i="71"/>
  <c r="EZ178" i="71"/>
  <c r="EZ182" i="71"/>
  <c r="EZ187" i="71"/>
  <c r="EZ185" i="71"/>
  <c r="EZ189" i="71"/>
  <c r="EZ192" i="71"/>
  <c r="EZ176" i="71"/>
  <c r="EZ179" i="71"/>
  <c r="EZ184" i="71"/>
  <c r="EZ190" i="71"/>
  <c r="EZ186" i="71"/>
  <c r="EZ180" i="71"/>
  <c r="EZ196" i="71"/>
  <c r="EZ195" i="71"/>
  <c r="EZ183" i="71"/>
  <c r="EZ181" i="71"/>
  <c r="EZ194" i="71"/>
  <c r="EZ197" i="71"/>
  <c r="CR197" i="71" s="1"/>
  <c r="EZ198" i="71"/>
  <c r="CR198" i="71" s="1"/>
  <c r="EZ199" i="71"/>
  <c r="CR199" i="71" s="1"/>
  <c r="EZ200" i="71"/>
  <c r="CR200" i="71" s="1"/>
  <c r="EZ201" i="71"/>
  <c r="CR201" i="71" s="1"/>
  <c r="EZ202" i="71"/>
  <c r="CR202" i="71" s="1"/>
  <c r="EZ203" i="71"/>
  <c r="CR203" i="71" s="1"/>
  <c r="EZ204" i="71"/>
  <c r="CR204" i="71" s="1"/>
  <c r="EZ205" i="71"/>
  <c r="CR205" i="71" s="1"/>
  <c r="EZ206" i="71"/>
  <c r="CR206" i="71" s="1"/>
  <c r="EZ207" i="71"/>
  <c r="CR207" i="71" s="1"/>
  <c r="EZ208" i="71"/>
  <c r="CR208" i="71" s="1"/>
  <c r="EZ209" i="71"/>
  <c r="CR209" i="71" s="1"/>
  <c r="EZ210" i="71"/>
  <c r="CR210" i="71" s="1"/>
  <c r="EZ211" i="71"/>
  <c r="CR211" i="71" s="1"/>
  <c r="CD291" i="75"/>
  <c r="EN285" i="71"/>
  <c r="FJ285" i="71" s="1"/>
  <c r="EI285" i="71"/>
  <c r="ET259" i="75"/>
  <c r="CD290" i="75"/>
  <c r="BX123" i="71"/>
  <c r="EU100" i="75"/>
  <c r="EN37" i="71"/>
  <c r="FJ37" i="71" s="1"/>
  <c r="FK37" i="71" s="1"/>
  <c r="EI37" i="71"/>
  <c r="O188" i="51"/>
  <c r="CH155" i="45"/>
  <c r="EI52" i="71"/>
  <c r="EN52" i="71"/>
  <c r="FJ52" i="71" s="1"/>
  <c r="EC120" i="75"/>
  <c r="EN284" i="71"/>
  <c r="FJ284" i="71" s="1"/>
  <c r="EI284" i="71"/>
  <c r="EH275" i="75"/>
  <c r="BV275" i="75" s="1"/>
  <c r="EH276" i="75"/>
  <c r="BV276" i="75" s="1"/>
  <c r="EH278" i="75"/>
  <c r="BV278" i="75" s="1"/>
  <c r="EH277" i="75"/>
  <c r="BV277" i="75" s="1"/>
  <c r="EH279" i="75"/>
  <c r="BV279" i="75" s="1"/>
  <c r="EH280" i="75"/>
  <c r="BV280" i="75" s="1"/>
  <c r="EH281" i="75"/>
  <c r="BV281" i="75" s="1"/>
  <c r="EH282" i="75"/>
  <c r="BV282" i="75" s="1"/>
  <c r="EH283" i="75"/>
  <c r="BV283" i="75" s="1"/>
  <c r="EH284" i="75"/>
  <c r="BV284" i="75" s="1"/>
  <c r="EH285" i="75"/>
  <c r="BV285" i="75" s="1"/>
  <c r="EH286" i="75"/>
  <c r="BV286" i="75" s="1"/>
  <c r="EH287" i="75"/>
  <c r="BV287" i="75" s="1"/>
  <c r="EH288" i="75"/>
  <c r="BV288" i="75" s="1"/>
  <c r="EH289" i="75"/>
  <c r="BV289" i="75" s="1"/>
  <c r="BX122" i="71"/>
  <c r="EU99" i="75"/>
  <c r="EB132" i="75"/>
  <c r="EF132" i="75"/>
  <c r="EG132" i="75" s="1"/>
  <c r="EI48" i="71"/>
  <c r="EN48" i="71"/>
  <c r="FJ48" i="71" s="1"/>
  <c r="BJ413" i="45"/>
  <c r="Z413" i="45" s="1"/>
  <c r="BI414" i="45"/>
  <c r="FD348" i="75"/>
  <c r="CD370" i="75"/>
  <c r="CA370" i="75"/>
  <c r="FA348" i="75" s="1"/>
  <c r="AD411" i="45"/>
  <c r="W48" i="51" s="1"/>
  <c r="AA411" i="45"/>
  <c r="FH80" i="71"/>
  <c r="CO80" i="71" s="1"/>
  <c r="FG81" i="71"/>
  <c r="EI283" i="71"/>
  <c r="EN283" i="71"/>
  <c r="FJ283" i="71" s="1"/>
  <c r="EU98" i="75"/>
  <c r="BX121" i="71"/>
  <c r="EU108" i="75"/>
  <c r="BX131" i="71"/>
  <c r="EN47" i="71"/>
  <c r="FJ47" i="71" s="1"/>
  <c r="EI47" i="71"/>
  <c r="EK53" i="75"/>
  <c r="EN295" i="71"/>
  <c r="FJ295" i="71" s="1"/>
  <c r="EI295" i="71"/>
  <c r="FP241" i="71"/>
  <c r="FO242" i="71"/>
  <c r="EN244" i="71"/>
  <c r="FJ244" i="71" s="1"/>
  <c r="EI244" i="71"/>
  <c r="EI281" i="71"/>
  <c r="EN281" i="71"/>
  <c r="FJ281" i="71" s="1"/>
  <c r="EL293" i="75"/>
  <c r="BW293" i="75" s="1"/>
  <c r="EK294" i="75"/>
  <c r="CD241" i="75"/>
  <c r="BX120" i="71"/>
  <c r="EU97" i="75"/>
  <c r="EN46" i="71"/>
  <c r="FJ46" i="71" s="1"/>
  <c r="EI46" i="71"/>
  <c r="BN229" i="71"/>
  <c r="DS229" i="71"/>
  <c r="EX229" i="71" s="1"/>
  <c r="ED228" i="75"/>
  <c r="BZ228" i="75" s="1"/>
  <c r="EC229" i="75"/>
  <c r="EN282" i="71"/>
  <c r="FJ282" i="71" s="1"/>
  <c r="EI282" i="71"/>
  <c r="BX296" i="71"/>
  <c r="EI296" i="71" s="1"/>
  <c r="EU261" i="75"/>
  <c r="CD240" i="75"/>
  <c r="EU96" i="75"/>
  <c r="BX119" i="71"/>
  <c r="EI45" i="71"/>
  <c r="EN45" i="71"/>
  <c r="FJ45" i="71" s="1"/>
  <c r="BS230" i="71"/>
  <c r="EX196" i="75"/>
  <c r="CA227" i="75"/>
  <c r="EN243" i="71"/>
  <c r="FJ243" i="71" s="1"/>
  <c r="EI243" i="71"/>
  <c r="BX292" i="71"/>
  <c r="EI293" i="71" s="1"/>
  <c r="EU257" i="75"/>
  <c r="EI280" i="71"/>
  <c r="EN280" i="71"/>
  <c r="FJ280" i="71" s="1"/>
  <c r="FK280" i="71" s="1"/>
  <c r="EH131" i="75"/>
  <c r="BV131" i="75" s="1"/>
  <c r="BX117" i="71"/>
  <c r="EU94" i="75"/>
  <c r="EI44" i="71"/>
  <c r="EN44" i="71"/>
  <c r="FJ44" i="71" s="1"/>
  <c r="EI49" i="71"/>
  <c r="EU106" i="75"/>
  <c r="BX129" i="71"/>
  <c r="BX291" i="71"/>
  <c r="EU256" i="75"/>
  <c r="EG292" i="75"/>
  <c r="BX118" i="71"/>
  <c r="EU95" i="75"/>
  <c r="EU107" i="75"/>
  <c r="BX130" i="71"/>
  <c r="EN43" i="71"/>
  <c r="FJ43" i="71" s="1"/>
  <c r="EI43" i="71"/>
  <c r="BN72" i="45"/>
  <c r="X72" i="45" s="1"/>
  <c r="BM73" i="45"/>
  <c r="CJ78" i="72"/>
  <c r="CI79" i="72"/>
  <c r="EN49" i="71"/>
  <c r="FJ49" i="71" s="1"/>
  <c r="EN286" i="71"/>
  <c r="FJ286" i="71" s="1"/>
  <c r="EI286" i="71"/>
  <c r="FD158" i="71"/>
  <c r="CN158" i="71" s="1"/>
  <c r="FC159" i="71"/>
  <c r="EK371" i="75"/>
  <c r="EL371" i="75" s="1"/>
  <c r="BW371" i="75" s="1"/>
  <c r="EU255" i="75"/>
  <c r="BX290" i="71"/>
  <c r="BX126" i="71"/>
  <c r="EU103" i="75"/>
  <c r="EU93" i="75"/>
  <c r="BX116" i="71"/>
  <c r="CP78" i="72"/>
  <c r="CO79" i="72"/>
  <c r="EI42" i="71"/>
  <c r="EN42" i="71"/>
  <c r="FJ42" i="71" s="1"/>
  <c r="FL226" i="71"/>
  <c r="CP226" i="71" s="1"/>
  <c r="FK227" i="71"/>
  <c r="CH71" i="45"/>
  <c r="N107" i="51"/>
  <c r="AQ77" i="72"/>
  <c r="AQ147" i="72" s="1"/>
  <c r="AF77" i="72"/>
  <c r="BN412" i="45"/>
  <c r="X412" i="45" s="1"/>
  <c r="BM413" i="45"/>
  <c r="EC371" i="75"/>
  <c r="ED371" i="75" s="1"/>
  <c r="BZ371" i="75" s="1"/>
  <c r="FP157" i="71"/>
  <c r="FO158" i="71"/>
  <c r="EF372" i="75"/>
  <c r="EJ372" i="75"/>
  <c r="EB372" i="75"/>
  <c r="BX289" i="71"/>
  <c r="EU254" i="75"/>
  <c r="EH95" i="75"/>
  <c r="EH109" i="75"/>
  <c r="EH97" i="75"/>
  <c r="EH100" i="75"/>
  <c r="EH99" i="75"/>
  <c r="EH107" i="75"/>
  <c r="EH104" i="75"/>
  <c r="EH114" i="75"/>
  <c r="EH103" i="75"/>
  <c r="EH101" i="75"/>
  <c r="EH96" i="75"/>
  <c r="EH105" i="75"/>
  <c r="EH98" i="75"/>
  <c r="EH110" i="75"/>
  <c r="EH108" i="75"/>
  <c r="EH106" i="75"/>
  <c r="EH113" i="75"/>
  <c r="EH102" i="75"/>
  <c r="EH111" i="75"/>
  <c r="EH112" i="75"/>
  <c r="EH94" i="75"/>
  <c r="EH115" i="75"/>
  <c r="BV115" i="75" s="1"/>
  <c r="EH116" i="75"/>
  <c r="BV116" i="75" s="1"/>
  <c r="EH117" i="75"/>
  <c r="BV117" i="75" s="1"/>
  <c r="EH118" i="75"/>
  <c r="BV118" i="75" s="1"/>
  <c r="EH119" i="75"/>
  <c r="BV119" i="75" s="1"/>
  <c r="EH120" i="75"/>
  <c r="BV120" i="75" s="1"/>
  <c r="EH121" i="75"/>
  <c r="BV121" i="75" s="1"/>
  <c r="EH122" i="75"/>
  <c r="BV122" i="75" s="1"/>
  <c r="EH123" i="75"/>
  <c r="BV123" i="75" s="1"/>
  <c r="EH124" i="75"/>
  <c r="BV124" i="75" s="1"/>
  <c r="EH125" i="75"/>
  <c r="BV125" i="75" s="1"/>
  <c r="EH126" i="75"/>
  <c r="BV126" i="75" s="1"/>
  <c r="EH127" i="75"/>
  <c r="BV127" i="75" s="1"/>
  <c r="EH128" i="75"/>
  <c r="BV128" i="75" s="1"/>
  <c r="EH129" i="75"/>
  <c r="BV129" i="75" s="1"/>
  <c r="BX127" i="71"/>
  <c r="EU104" i="75"/>
  <c r="EU92" i="75"/>
  <c r="BX115" i="71"/>
  <c r="FH157" i="71"/>
  <c r="CO157" i="71" s="1"/>
  <c r="FG158" i="71"/>
  <c r="EI41" i="71"/>
  <c r="EN41" i="71"/>
  <c r="FJ41" i="71" s="1"/>
  <c r="FX194" i="71"/>
  <c r="CV225" i="71"/>
  <c r="T230" i="45" s="1"/>
  <c r="BE230" i="45" s="1"/>
  <c r="BP230" i="45" s="1"/>
  <c r="BN245" i="45"/>
  <c r="X245" i="45" s="1"/>
  <c r="BM246" i="45"/>
  <c r="EI294" i="71"/>
  <c r="EN293" i="71"/>
  <c r="FJ293" i="71" s="1"/>
  <c r="FE348" i="75"/>
  <c r="FJ341" i="75"/>
  <c r="EG371" i="75"/>
  <c r="EH371" i="75" s="1"/>
  <c r="BV371" i="75" s="1"/>
  <c r="BR413" i="45"/>
  <c r="Y413" i="45" s="1"/>
  <c r="BQ414" i="45"/>
  <c r="EU253" i="75"/>
  <c r="BX288" i="71"/>
  <c r="EH130" i="75"/>
  <c r="BV130" i="75" s="1"/>
  <c r="EU105" i="75"/>
  <c r="BX128" i="71"/>
  <c r="BQ217" i="45"/>
  <c r="EN40" i="71"/>
  <c r="FJ40" i="71" s="1"/>
  <c r="EI50" i="71"/>
  <c r="EN50" i="71"/>
  <c r="FJ50" i="71" s="1"/>
  <c r="EZ213" i="71"/>
  <c r="CR213" i="71" s="1"/>
  <c r="EY214" i="71"/>
  <c r="FK23" i="75" l="1"/>
  <c r="FP406" i="71"/>
  <c r="FO407" i="71"/>
  <c r="FP407" i="71" s="1"/>
  <c r="FD31" i="75"/>
  <c r="CD52" i="75"/>
  <c r="CD51" i="75"/>
  <c r="EG53" i="75"/>
  <c r="EH53" i="75" s="1"/>
  <c r="BV53" i="75" s="1"/>
  <c r="EH31" i="75"/>
  <c r="EH24" i="75"/>
  <c r="EH39" i="75"/>
  <c r="BV39" i="75" s="1"/>
  <c r="EH23" i="75"/>
  <c r="EH40" i="75"/>
  <c r="BV40" i="75" s="1"/>
  <c r="EH20" i="75"/>
  <c r="EH43" i="75"/>
  <c r="BV43" i="75" s="1"/>
  <c r="EH37" i="75"/>
  <c r="BV37" i="75" s="1"/>
  <c r="EH21" i="75"/>
  <c r="EH16" i="75"/>
  <c r="EH18" i="75"/>
  <c r="EH36" i="75"/>
  <c r="BV36" i="75" s="1"/>
  <c r="EH41" i="75"/>
  <c r="BV41" i="75" s="1"/>
  <c r="EH42" i="75"/>
  <c r="BV42" i="75" s="1"/>
  <c r="EH17" i="75"/>
  <c r="EH19" i="75"/>
  <c r="EH15" i="75"/>
  <c r="EH32" i="75"/>
  <c r="EH44" i="75"/>
  <c r="BV44" i="75" s="1"/>
  <c r="EH28" i="75"/>
  <c r="EH35" i="75"/>
  <c r="EH33" i="75"/>
  <c r="EH45" i="75"/>
  <c r="BV45" i="75" s="1"/>
  <c r="EH50" i="75"/>
  <c r="BV50" i="75" s="1"/>
  <c r="EH22" i="75"/>
  <c r="EH34" i="75"/>
  <c r="EH46" i="75"/>
  <c r="BV46" i="75" s="1"/>
  <c r="EH26" i="75"/>
  <c r="EH29" i="75"/>
  <c r="EH47" i="75"/>
  <c r="BV47" i="75" s="1"/>
  <c r="EH49" i="75"/>
  <c r="BV49" i="75" s="1"/>
  <c r="EH27" i="75"/>
  <c r="EH48" i="75"/>
  <c r="BV48" i="75" s="1"/>
  <c r="EH30" i="75"/>
  <c r="EH25" i="75"/>
  <c r="EH38" i="75"/>
  <c r="BV38" i="75" s="1"/>
  <c r="FH242" i="71"/>
  <c r="CO242" i="71" s="1"/>
  <c r="FG243" i="71"/>
  <c r="CT77" i="72"/>
  <c r="CS78" i="72"/>
  <c r="CV76" i="72"/>
  <c r="AP76" i="72"/>
  <c r="AP146" i="72" s="1"/>
  <c r="CV85" i="72"/>
  <c r="FD243" i="71"/>
  <c r="CN243" i="71" s="1"/>
  <c r="FC244" i="71"/>
  <c r="FD244" i="71" s="1"/>
  <c r="CN244" i="71" s="1"/>
  <c r="EL132" i="75"/>
  <c r="BW132" i="75" s="1"/>
  <c r="EC372" i="75"/>
  <c r="EC373" i="75" s="1"/>
  <c r="EN296" i="71"/>
  <c r="FJ296" i="71" s="1"/>
  <c r="FP80" i="71"/>
  <c r="FO81" i="71"/>
  <c r="ET99" i="75"/>
  <c r="FD99" i="75"/>
  <c r="CD122" i="75"/>
  <c r="FL227" i="71"/>
  <c r="CP227" i="71" s="1"/>
  <c r="FK228" i="71"/>
  <c r="N108" i="51"/>
  <c r="BN230" i="71"/>
  <c r="DS230" i="71"/>
  <c r="EX230" i="71" s="1"/>
  <c r="ED229" i="75"/>
  <c r="BZ229" i="75" s="1"/>
  <c r="EC230" i="75"/>
  <c r="FK281" i="71"/>
  <c r="CD283" i="75"/>
  <c r="ET252" i="75"/>
  <c r="S376" i="51"/>
  <c r="FZ178" i="71"/>
  <c r="Q214" i="45"/>
  <c r="CS209" i="71"/>
  <c r="Q202" i="45"/>
  <c r="S364" i="51"/>
  <c r="CS197" i="71"/>
  <c r="FX195" i="71"/>
  <c r="CV226" i="71"/>
  <c r="T231" i="45" s="1"/>
  <c r="BE231" i="45" s="1"/>
  <c r="BP231" i="45" s="1"/>
  <c r="BS231" i="71"/>
  <c r="EX197" i="75"/>
  <c r="CA228" i="75"/>
  <c r="CD282" i="75"/>
  <c r="Q213" i="45"/>
  <c r="FZ177" i="71"/>
  <c r="S375" i="51"/>
  <c r="CS208" i="71"/>
  <c r="EI124" i="71"/>
  <c r="EN124" i="71"/>
  <c r="FJ124" i="71" s="1"/>
  <c r="EH132" i="75"/>
  <c r="BV132" i="75" s="1"/>
  <c r="EG133" i="75"/>
  <c r="CD281" i="75"/>
  <c r="S374" i="51"/>
  <c r="FZ176" i="71"/>
  <c r="Q212" i="45"/>
  <c r="CS207" i="71"/>
  <c r="BN157" i="45"/>
  <c r="X157" i="45" s="1"/>
  <c r="BM158" i="45"/>
  <c r="ET97" i="75"/>
  <c r="FD97" i="75"/>
  <c r="CD120" i="75"/>
  <c r="FD96" i="75"/>
  <c r="ET96" i="75"/>
  <c r="CD119" i="75"/>
  <c r="EI131" i="71"/>
  <c r="EN131" i="71"/>
  <c r="FJ131" i="71" s="1"/>
  <c r="CD280" i="75"/>
  <c r="Q211" i="45"/>
  <c r="FZ175" i="71"/>
  <c r="S373" i="51"/>
  <c r="CS206" i="71"/>
  <c r="O189" i="51"/>
  <c r="FZ182" i="71"/>
  <c r="S380" i="51"/>
  <c r="Q218" i="45"/>
  <c r="AU218" i="45" s="1"/>
  <c r="BH218" i="45" s="1"/>
  <c r="CS213" i="71"/>
  <c r="FJ342" i="75"/>
  <c r="FE349" i="75"/>
  <c r="BR414" i="45"/>
  <c r="Y414" i="45" s="1"/>
  <c r="BQ415" i="45"/>
  <c r="EI127" i="71"/>
  <c r="EN127" i="71"/>
  <c r="FJ127" i="71" s="1"/>
  <c r="FD95" i="75"/>
  <c r="CD118" i="75"/>
  <c r="ET95" i="75"/>
  <c r="BN413" i="45"/>
  <c r="X413" i="45" s="1"/>
  <c r="BM414" i="45"/>
  <c r="CP79" i="72"/>
  <c r="CO80" i="72"/>
  <c r="FD159" i="71"/>
  <c r="CN159" i="71" s="1"/>
  <c r="FC160" i="71"/>
  <c r="EI130" i="71"/>
  <c r="EN130" i="71"/>
  <c r="FJ130" i="71" s="1"/>
  <c r="EI117" i="71"/>
  <c r="EN117" i="71"/>
  <c r="FJ117" i="71" s="1"/>
  <c r="EN119" i="71"/>
  <c r="FJ119" i="71" s="1"/>
  <c r="EI119" i="71"/>
  <c r="CD279" i="75"/>
  <c r="S372" i="51"/>
  <c r="FZ174" i="71"/>
  <c r="Q210" i="45"/>
  <c r="CS205" i="71"/>
  <c r="EC282" i="75"/>
  <c r="ET106" i="75"/>
  <c r="CD129" i="75"/>
  <c r="FD106" i="75"/>
  <c r="CD117" i="75"/>
  <c r="ET94" i="75"/>
  <c r="FD94" i="75"/>
  <c r="AD412" i="45"/>
  <c r="W49" i="51" s="1"/>
  <c r="AA412" i="45"/>
  <c r="ET108" i="75"/>
  <c r="CD131" i="75"/>
  <c r="FD108" i="75"/>
  <c r="EI121" i="71"/>
  <c r="EN121" i="71"/>
  <c r="FJ121" i="71" s="1"/>
  <c r="EN122" i="71"/>
  <c r="FJ122" i="71" s="1"/>
  <c r="EI122" i="71"/>
  <c r="CD277" i="75"/>
  <c r="Q209" i="45"/>
  <c r="S371" i="51"/>
  <c r="CS204" i="71"/>
  <c r="EI289" i="71"/>
  <c r="EN289" i="71"/>
  <c r="FJ289" i="71" s="1"/>
  <c r="EN116" i="71"/>
  <c r="FJ116" i="71" s="1"/>
  <c r="FK116" i="71" s="1"/>
  <c r="EI116" i="71"/>
  <c r="ET258" i="75"/>
  <c r="CD289" i="75"/>
  <c r="CD278" i="75"/>
  <c r="Q208" i="45"/>
  <c r="S370" i="51"/>
  <c r="CS203" i="71"/>
  <c r="EC42" i="75"/>
  <c r="FP158" i="71"/>
  <c r="FO159" i="71"/>
  <c r="EN118" i="71"/>
  <c r="FJ118" i="71" s="1"/>
  <c r="EI118" i="71"/>
  <c r="EI120" i="71"/>
  <c r="EN120" i="71"/>
  <c r="FJ120" i="71" s="1"/>
  <c r="CD288" i="75"/>
  <c r="ET257" i="75"/>
  <c r="CD276" i="75"/>
  <c r="Q207" i="45"/>
  <c r="S369" i="51"/>
  <c r="CS202" i="71"/>
  <c r="FK38" i="71"/>
  <c r="FD98" i="75"/>
  <c r="ET98" i="75"/>
  <c r="CD121" i="75"/>
  <c r="BN246" i="45"/>
  <c r="X246" i="45" s="1"/>
  <c r="BM247" i="45"/>
  <c r="BQ251" i="45"/>
  <c r="BR217" i="45" s="1"/>
  <c r="Y217" i="45" s="1"/>
  <c r="BQ218" i="45"/>
  <c r="EK372" i="75"/>
  <c r="EH292" i="75"/>
  <c r="BV292" i="75" s="1"/>
  <c r="EG293" i="75"/>
  <c r="CD287" i="75"/>
  <c r="ET256" i="75"/>
  <c r="CD275" i="75"/>
  <c r="S368" i="51"/>
  <c r="Q206" i="45"/>
  <c r="CS201" i="71"/>
  <c r="CD128" i="75"/>
  <c r="FD105" i="75"/>
  <c r="ET105" i="75"/>
  <c r="FD349" i="75"/>
  <c r="CD371" i="75"/>
  <c r="CA371" i="75"/>
  <c r="FA349" i="75" s="1"/>
  <c r="FD92" i="75"/>
  <c r="CD115" i="75"/>
  <c r="ET92" i="75"/>
  <c r="EN128" i="71"/>
  <c r="FJ128" i="71" s="1"/>
  <c r="EI128" i="71"/>
  <c r="EG372" i="75"/>
  <c r="EN126" i="71"/>
  <c r="FJ126" i="71" s="1"/>
  <c r="EI126" i="71"/>
  <c r="CJ79" i="72"/>
  <c r="CI80" i="72"/>
  <c r="EN129" i="71"/>
  <c r="FJ129" i="71" s="1"/>
  <c r="EI129" i="71"/>
  <c r="EN292" i="71"/>
  <c r="FJ292" i="71" s="1"/>
  <c r="EI292" i="71"/>
  <c r="FH81" i="71"/>
  <c r="CO81" i="71" s="1"/>
  <c r="FG82" i="71"/>
  <c r="CD286" i="75"/>
  <c r="ET255" i="75"/>
  <c r="S367" i="51"/>
  <c r="Q205" i="45"/>
  <c r="CS200" i="71"/>
  <c r="EI125" i="71"/>
  <c r="EN125" i="71"/>
  <c r="FJ125" i="71" s="1"/>
  <c r="ET102" i="75"/>
  <c r="CD125" i="75"/>
  <c r="FD102" i="75"/>
  <c r="EG54" i="75"/>
  <c r="FD101" i="75"/>
  <c r="ET101" i="75"/>
  <c r="CD124" i="75"/>
  <c r="EN290" i="71"/>
  <c r="FJ290" i="71" s="1"/>
  <c r="EI290" i="71"/>
  <c r="AF78" i="72"/>
  <c r="AQ78" i="72"/>
  <c r="EI291" i="71"/>
  <c r="EN291" i="71"/>
  <c r="FJ291" i="71" s="1"/>
  <c r="EL294" i="75"/>
  <c r="BW294" i="75" s="1"/>
  <c r="EK295" i="75"/>
  <c r="FP242" i="71"/>
  <c r="FO243" i="71"/>
  <c r="BJ414" i="45"/>
  <c r="Z414" i="45" s="1"/>
  <c r="BI415" i="45"/>
  <c r="CD285" i="75"/>
  <c r="ET254" i="75"/>
  <c r="S378" i="51"/>
  <c r="FZ180" i="71"/>
  <c r="Q216" i="45"/>
  <c r="AU217" i="45" s="1"/>
  <c r="BH217" i="45" s="1"/>
  <c r="CS211" i="71"/>
  <c r="S366" i="51"/>
  <c r="Q204" i="45"/>
  <c r="CS199" i="71"/>
  <c r="EL133" i="75"/>
  <c r="BW133" i="75" s="1"/>
  <c r="EK134" i="75"/>
  <c r="FD93" i="75"/>
  <c r="CD116" i="75"/>
  <c r="ET93" i="75"/>
  <c r="FD104" i="75"/>
  <c r="ET104" i="75"/>
  <c r="CD127" i="75"/>
  <c r="CD126" i="75"/>
  <c r="ET103" i="75"/>
  <c r="FD103" i="75"/>
  <c r="ET107" i="75"/>
  <c r="CD130" i="75"/>
  <c r="FD107" i="75"/>
  <c r="EZ214" i="71"/>
  <c r="CR214" i="71" s="1"/>
  <c r="EY215" i="71"/>
  <c r="EI288" i="71"/>
  <c r="EN288" i="71"/>
  <c r="FJ288" i="71" s="1"/>
  <c r="FH158" i="71"/>
  <c r="CO158" i="71" s="1"/>
  <c r="FG159" i="71"/>
  <c r="ET100" i="75"/>
  <c r="FD100" i="75"/>
  <c r="CD123" i="75"/>
  <c r="BN73" i="45"/>
  <c r="X73" i="45" s="1"/>
  <c r="BM74" i="45"/>
  <c r="BX297" i="71"/>
  <c r="EU262" i="75"/>
  <c r="EL53" i="75"/>
  <c r="BW53" i="75" s="1"/>
  <c r="BX53" i="71" s="1"/>
  <c r="EK54" i="75"/>
  <c r="ET253" i="75"/>
  <c r="CD284" i="75"/>
  <c r="EC121" i="75"/>
  <c r="EI123" i="71"/>
  <c r="EN123" i="71"/>
  <c r="FJ123" i="71" s="1"/>
  <c r="Q215" i="45"/>
  <c r="AU215" i="45" s="1"/>
  <c r="BH215" i="45" s="1"/>
  <c r="S377" i="51"/>
  <c r="FZ179" i="71"/>
  <c r="CS210" i="71"/>
  <c r="S365" i="51"/>
  <c r="Q203" i="45"/>
  <c r="AU203" i="45" s="1"/>
  <c r="BH203" i="45" s="1"/>
  <c r="BI203" i="45" s="1"/>
  <c r="CS198" i="71"/>
  <c r="BX132" i="71"/>
  <c r="EU109" i="75"/>
  <c r="EI287" i="71"/>
  <c r="EN287" i="71"/>
  <c r="FJ287" i="71" s="1"/>
  <c r="AU214" i="45" l="1"/>
  <c r="BH214" i="45" s="1"/>
  <c r="FD17" i="75"/>
  <c r="CD38" i="75"/>
  <c r="FK22" i="75"/>
  <c r="CD50" i="75"/>
  <c r="FD29" i="75"/>
  <c r="CD36" i="75"/>
  <c r="FD15" i="75"/>
  <c r="CD45" i="75"/>
  <c r="FK17" i="75"/>
  <c r="FD24" i="75"/>
  <c r="FK20" i="75"/>
  <c r="CD48" i="75"/>
  <c r="FD27" i="75"/>
  <c r="FD16" i="75"/>
  <c r="CD37" i="75"/>
  <c r="FD28" i="75"/>
  <c r="FK21" i="75"/>
  <c r="CD49" i="75"/>
  <c r="FK16" i="75"/>
  <c r="CD44" i="75"/>
  <c r="FD23" i="75"/>
  <c r="CD43" i="75"/>
  <c r="FK15" i="75"/>
  <c r="FD22" i="75"/>
  <c r="CD47" i="75"/>
  <c r="FK19" i="75"/>
  <c r="FD26" i="75"/>
  <c r="FD19" i="75"/>
  <c r="CD40" i="75"/>
  <c r="FD25" i="75"/>
  <c r="FK18" i="75"/>
  <c r="CD46" i="75"/>
  <c r="FD18" i="75"/>
  <c r="CD39" i="75"/>
  <c r="FD21" i="75"/>
  <c r="CD42" i="75"/>
  <c r="CD41" i="75"/>
  <c r="FD20" i="75"/>
  <c r="ED372" i="75"/>
  <c r="BZ372" i="75" s="1"/>
  <c r="FE350" i="75" s="1"/>
  <c r="FG244" i="71"/>
  <c r="FH244" i="71" s="1"/>
  <c r="CO244" i="71" s="1"/>
  <c r="CS249" i="71" s="1"/>
  <c r="FH243" i="71"/>
  <c r="CO243" i="71" s="1"/>
  <c r="FK117" i="71"/>
  <c r="FK118" i="71" s="1"/>
  <c r="CT78" i="72"/>
  <c r="CS79" i="72"/>
  <c r="AP77" i="72"/>
  <c r="AP147" i="72" s="1"/>
  <c r="CV77" i="72"/>
  <c r="AU209" i="45"/>
  <c r="BH209" i="45" s="1"/>
  <c r="AU212" i="45"/>
  <c r="BH212" i="45" s="1"/>
  <c r="AU208" i="45"/>
  <c r="BH208" i="45" s="1"/>
  <c r="FP81" i="71"/>
  <c r="FO82" i="71"/>
  <c r="EH372" i="75"/>
  <c r="BV372" i="75" s="1"/>
  <c r="EG373" i="75"/>
  <c r="EH293" i="75"/>
  <c r="BV293" i="75" s="1"/>
  <c r="EG294" i="75"/>
  <c r="BN414" i="45"/>
  <c r="X414" i="45" s="1"/>
  <c r="BM415" i="45"/>
  <c r="ET261" i="75"/>
  <c r="CD292" i="75"/>
  <c r="AD413" i="45"/>
  <c r="W50" i="51" s="1"/>
  <c r="AA413" i="45"/>
  <c r="ED373" i="75"/>
  <c r="BZ373" i="75" s="1"/>
  <c r="EC374" i="75"/>
  <c r="FH82" i="71"/>
  <c r="CO82" i="71" s="1"/>
  <c r="FG83" i="71"/>
  <c r="FH83" i="71" s="1"/>
  <c r="CO83" i="71" s="1"/>
  <c r="BN158" i="45"/>
  <c r="X158" i="45" s="1"/>
  <c r="BM159" i="45"/>
  <c r="BN231" i="71"/>
  <c r="DS231" i="71"/>
  <c r="EX231" i="71" s="1"/>
  <c r="BX133" i="71"/>
  <c r="EU110" i="75"/>
  <c r="EL372" i="75"/>
  <c r="BW372" i="75" s="1"/>
  <c r="EK373" i="75"/>
  <c r="O190" i="51"/>
  <c r="FK39" i="71"/>
  <c r="FL228" i="71"/>
  <c r="CP228" i="71" s="1"/>
  <c r="FK229" i="71"/>
  <c r="EC122" i="75"/>
  <c r="EN132" i="71"/>
  <c r="FJ132" i="71" s="1"/>
  <c r="EI132" i="71"/>
  <c r="AU204" i="45"/>
  <c r="BH204" i="45" s="1"/>
  <c r="BI204" i="45" s="1"/>
  <c r="AU206" i="45"/>
  <c r="BH206" i="45" s="1"/>
  <c r="BR218" i="45"/>
  <c r="Y218" i="45" s="1"/>
  <c r="BQ219" i="45"/>
  <c r="EC283" i="75"/>
  <c r="FX196" i="71"/>
  <c r="CV227" i="71"/>
  <c r="T232" i="45" s="1"/>
  <c r="BE232" i="45" s="1"/>
  <c r="BP232" i="45" s="1"/>
  <c r="FH159" i="71"/>
  <c r="CO159" i="71" s="1"/>
  <c r="FG160" i="71"/>
  <c r="EN53" i="71"/>
  <c r="FJ53" i="71" s="1"/>
  <c r="EI53" i="71"/>
  <c r="FP243" i="71"/>
  <c r="FO244" i="71"/>
  <c r="FP244" i="71" s="1"/>
  <c r="AD217" i="45"/>
  <c r="FP159" i="71"/>
  <c r="FO160" i="71"/>
  <c r="BR190" i="45"/>
  <c r="BR198" i="45"/>
  <c r="BR185" i="45"/>
  <c r="BR201" i="45"/>
  <c r="BR186" i="45"/>
  <c r="BR193" i="45"/>
  <c r="BR199" i="45"/>
  <c r="BR187" i="45"/>
  <c r="BR197" i="45"/>
  <c r="BR200" i="45"/>
  <c r="BR184" i="45"/>
  <c r="BR194" i="45"/>
  <c r="BR195" i="45"/>
  <c r="BR191" i="45"/>
  <c r="BR183" i="45"/>
  <c r="BR189" i="45"/>
  <c r="BR192" i="45"/>
  <c r="BR196" i="45"/>
  <c r="BR182" i="45"/>
  <c r="BR188" i="45"/>
  <c r="BR181" i="45"/>
  <c r="BR202" i="45"/>
  <c r="Y202" i="45" s="1"/>
  <c r="BR204" i="45"/>
  <c r="Y204" i="45" s="1"/>
  <c r="BR203" i="45"/>
  <c r="Y203" i="45" s="1"/>
  <c r="BR206" i="45"/>
  <c r="Y206" i="45" s="1"/>
  <c r="BR205" i="45"/>
  <c r="Y205" i="45" s="1"/>
  <c r="BR207" i="45"/>
  <c r="Y207" i="45" s="1"/>
  <c r="BR208" i="45"/>
  <c r="Y208" i="45" s="1"/>
  <c r="BR209" i="45"/>
  <c r="Y209" i="45" s="1"/>
  <c r="BR210" i="45"/>
  <c r="Y210" i="45" s="1"/>
  <c r="BR211" i="45"/>
  <c r="Y211" i="45" s="1"/>
  <c r="BR212" i="45"/>
  <c r="Y212" i="45" s="1"/>
  <c r="BR213" i="45"/>
  <c r="Y213" i="45" s="1"/>
  <c r="BR214" i="45"/>
  <c r="Y214" i="45" s="1"/>
  <c r="BR215" i="45"/>
  <c r="Y215" i="45" s="1"/>
  <c r="BR216" i="45"/>
  <c r="Y216" i="45" s="1"/>
  <c r="AU207" i="45"/>
  <c r="BH207" i="45" s="1"/>
  <c r="EN297" i="71"/>
  <c r="FJ297" i="71" s="1"/>
  <c r="EI297" i="71"/>
  <c r="FZ183" i="71"/>
  <c r="Q219" i="45"/>
  <c r="AU219" i="45" s="1"/>
  <c r="BH219" i="45" s="1"/>
  <c r="S381" i="51"/>
  <c r="CS214" i="71"/>
  <c r="AU216" i="45"/>
  <c r="BH216" i="45" s="1"/>
  <c r="EL295" i="75"/>
  <c r="BW295" i="75" s="1"/>
  <c r="EK296" i="75"/>
  <c r="CD53" i="75"/>
  <c r="FK25" i="75"/>
  <c r="FD32" i="75"/>
  <c r="AU205" i="45"/>
  <c r="BH205" i="45" s="1"/>
  <c r="CJ80" i="72"/>
  <c r="CI81" i="72"/>
  <c r="EC43" i="75"/>
  <c r="AU210" i="45"/>
  <c r="BH210" i="45" s="1"/>
  <c r="FD160" i="71"/>
  <c r="CN160" i="71" s="1"/>
  <c r="FC161" i="71"/>
  <c r="BR415" i="45"/>
  <c r="Y415" i="45" s="1"/>
  <c r="BQ416" i="45"/>
  <c r="BR416" i="45" s="1"/>
  <c r="Y416" i="45" s="1"/>
  <c r="AU213" i="45"/>
  <c r="BH213" i="45" s="1"/>
  <c r="FK282" i="71"/>
  <c r="EL134" i="75"/>
  <c r="BW134" i="75" s="1"/>
  <c r="EK135" i="75"/>
  <c r="BN74" i="45"/>
  <c r="X74" i="45" s="1"/>
  <c r="BM75" i="45"/>
  <c r="BX298" i="71"/>
  <c r="EU263" i="75"/>
  <c r="EH54" i="75"/>
  <c r="BV54" i="75" s="1"/>
  <c r="EG55" i="75"/>
  <c r="AQ79" i="72"/>
  <c r="AF79" i="72"/>
  <c r="ED230" i="75"/>
  <c r="BZ230" i="75" s="1"/>
  <c r="EC231" i="75"/>
  <c r="BJ415" i="45"/>
  <c r="Z415" i="45" s="1"/>
  <c r="BI416" i="45"/>
  <c r="BJ416" i="45" s="1"/>
  <c r="Z416" i="45" s="1"/>
  <c r="EL54" i="75"/>
  <c r="BW54" i="75" s="1"/>
  <c r="BX54" i="71" s="1"/>
  <c r="EK55" i="75"/>
  <c r="EZ215" i="71"/>
  <c r="CR215" i="71" s="1"/>
  <c r="EY216" i="71"/>
  <c r="N109" i="51"/>
  <c r="BN247" i="45"/>
  <c r="X247" i="45" s="1"/>
  <c r="BM248" i="45"/>
  <c r="CP80" i="72"/>
  <c r="CO81" i="72"/>
  <c r="AU211" i="45"/>
  <c r="BH211" i="45" s="1"/>
  <c r="EH133" i="75"/>
  <c r="BV133" i="75" s="1"/>
  <c r="EG134" i="75"/>
  <c r="EX198" i="75"/>
  <c r="BS232" i="71"/>
  <c r="CA229" i="75"/>
  <c r="FD109" i="75"/>
  <c r="CD132" i="75"/>
  <c r="ET109" i="75"/>
  <c r="FJ343" i="75" l="1"/>
  <c r="CT79" i="72"/>
  <c r="CS80" i="72"/>
  <c r="AP78" i="72"/>
  <c r="CV78" i="72"/>
  <c r="FP82" i="71"/>
  <c r="FO83" i="71"/>
  <c r="FP83" i="71" s="1"/>
  <c r="BI205" i="45"/>
  <c r="BI206" i="45" s="1"/>
  <c r="AD205" i="45"/>
  <c r="BR219" i="45"/>
  <c r="Y219" i="45" s="1"/>
  <c r="BQ220" i="45"/>
  <c r="FX197" i="71"/>
  <c r="CV228" i="71"/>
  <c r="T233" i="45" s="1"/>
  <c r="BE233" i="45" s="1"/>
  <c r="BP233" i="45" s="1"/>
  <c r="AD206" i="45"/>
  <c r="AD218" i="45"/>
  <c r="FK119" i="71"/>
  <c r="BN415" i="45"/>
  <c r="X415" i="45" s="1"/>
  <c r="BM416" i="45"/>
  <c r="BN416" i="45" s="1"/>
  <c r="X416" i="45" s="1"/>
  <c r="EL55" i="75"/>
  <c r="BW55" i="75" s="1"/>
  <c r="BX55" i="71" s="1"/>
  <c r="EK56" i="75"/>
  <c r="BN248" i="45"/>
  <c r="X248" i="45" s="1"/>
  <c r="BM249" i="45"/>
  <c r="BN249" i="45" s="1"/>
  <c r="X249" i="45" s="1"/>
  <c r="AD215" i="45"/>
  <c r="AD204" i="45"/>
  <c r="FH160" i="71"/>
  <c r="CO160" i="71" s="1"/>
  <c r="FG161" i="71"/>
  <c r="AD414" i="45"/>
  <c r="W51" i="51" s="1"/>
  <c r="AA414" i="45"/>
  <c r="EL296" i="75"/>
  <c r="BW296" i="75" s="1"/>
  <c r="EK297" i="75"/>
  <c r="AD214" i="45"/>
  <c r="AD202" i="45"/>
  <c r="AD203" i="45"/>
  <c r="BN75" i="45"/>
  <c r="X75" i="45" s="1"/>
  <c r="BM76" i="45"/>
  <c r="BS233" i="71"/>
  <c r="EX199" i="75"/>
  <c r="CA230" i="75"/>
  <c r="N110" i="51"/>
  <c r="BX299" i="71"/>
  <c r="EU264" i="75"/>
  <c r="AD213" i="45"/>
  <c r="FK40" i="71"/>
  <c r="ED374" i="75"/>
  <c r="BZ374" i="75" s="1"/>
  <c r="EC375" i="75"/>
  <c r="EH294" i="75"/>
  <c r="BV294" i="75" s="1"/>
  <c r="EG295" i="75"/>
  <c r="AD212" i="45"/>
  <c r="FP160" i="71"/>
  <c r="FO161" i="71"/>
  <c r="EN133" i="71"/>
  <c r="FJ133" i="71" s="1"/>
  <c r="EI133" i="71"/>
  <c r="FE351" i="75"/>
  <c r="FJ344" i="75"/>
  <c r="CD293" i="75"/>
  <c r="ET262" i="75"/>
  <c r="EH55" i="75"/>
  <c r="BV55" i="75" s="1"/>
  <c r="EG56" i="75"/>
  <c r="AD216" i="45"/>
  <c r="EI298" i="71"/>
  <c r="EN298" i="71"/>
  <c r="FJ298" i="71" s="1"/>
  <c r="DS232" i="71"/>
  <c r="EX232" i="71" s="1"/>
  <c r="BN232" i="71"/>
  <c r="EL135" i="75"/>
  <c r="BW135" i="75" s="1"/>
  <c r="EK136" i="75"/>
  <c r="AD211" i="45"/>
  <c r="EH373" i="75"/>
  <c r="BV373" i="75" s="1"/>
  <c r="EG374" i="75"/>
  <c r="EN54" i="71"/>
  <c r="FJ54" i="71" s="1"/>
  <c r="EI54" i="71"/>
  <c r="FD161" i="71"/>
  <c r="CN161" i="71" s="1"/>
  <c r="FC162" i="71"/>
  <c r="FD162" i="71" s="1"/>
  <c r="CN162" i="71" s="1"/>
  <c r="EC44" i="75"/>
  <c r="AD210" i="45"/>
  <c r="FD350" i="75"/>
  <c r="CD372" i="75"/>
  <c r="CA372" i="75"/>
  <c r="FA350" i="75" s="1"/>
  <c r="CP81" i="72"/>
  <c r="CO82" i="72"/>
  <c r="EU111" i="75"/>
  <c r="BX134" i="71"/>
  <c r="EH134" i="75"/>
  <c r="BV134" i="75" s="1"/>
  <c r="EG135" i="75"/>
  <c r="CJ81" i="72"/>
  <c r="CI82" i="72"/>
  <c r="AD209" i="45"/>
  <c r="Z51" i="72"/>
  <c r="BY203" i="45"/>
  <c r="EC284" i="75"/>
  <c r="EC123" i="75"/>
  <c r="BN159" i="45"/>
  <c r="X159" i="45" s="1"/>
  <c r="BM160" i="45"/>
  <c r="FK26" i="75"/>
  <c r="CD54" i="75"/>
  <c r="FD33" i="75"/>
  <c r="FD110" i="75"/>
  <c r="ET110" i="75"/>
  <c r="CD133" i="75"/>
  <c r="EZ216" i="71"/>
  <c r="CR216" i="71" s="1"/>
  <c r="EY217" i="71"/>
  <c r="FK283" i="71"/>
  <c r="AF80" i="72"/>
  <c r="AQ80" i="72"/>
  <c r="AD208" i="45"/>
  <c r="EL373" i="75"/>
  <c r="BW373" i="75" s="1"/>
  <c r="EK374" i="75"/>
  <c r="O191" i="51"/>
  <c r="ED231" i="75"/>
  <c r="BZ231" i="75" s="1"/>
  <c r="EC232" i="75"/>
  <c r="Q220" i="45"/>
  <c r="AU220" i="45" s="1"/>
  <c r="BH220" i="45" s="1"/>
  <c r="FZ184" i="71"/>
  <c r="S382" i="51"/>
  <c r="CS215" i="71"/>
  <c r="AD207" i="45"/>
  <c r="FL229" i="71"/>
  <c r="CP229" i="71" s="1"/>
  <c r="FK230" i="71"/>
  <c r="CS81" i="72" l="1"/>
  <c r="CT80" i="72"/>
  <c r="AP79" i="72"/>
  <c r="CV79" i="72"/>
  <c r="BN160" i="45"/>
  <c r="X160" i="45" s="1"/>
  <c r="O193" i="51" s="1"/>
  <c r="BM161" i="45"/>
  <c r="Z47" i="72"/>
  <c r="BX300" i="71"/>
  <c r="EU265" i="75"/>
  <c r="O192" i="51"/>
  <c r="EH56" i="75"/>
  <c r="BV56" i="75" s="1"/>
  <c r="EG57" i="75"/>
  <c r="Z37" i="72"/>
  <c r="FK120" i="71"/>
  <c r="Z46" i="72"/>
  <c r="Z49" i="72"/>
  <c r="CD55" i="75"/>
  <c r="FK27" i="75"/>
  <c r="FD34" i="75"/>
  <c r="EH135" i="75"/>
  <c r="BV135" i="75" s="1"/>
  <c r="EG136" i="75"/>
  <c r="EI299" i="71"/>
  <c r="EN299" i="71"/>
  <c r="FJ299" i="71" s="1"/>
  <c r="CD134" i="75"/>
  <c r="FD111" i="75"/>
  <c r="ET111" i="75"/>
  <c r="EC45" i="75"/>
  <c r="EL136" i="75"/>
  <c r="BW136" i="75" s="1"/>
  <c r="EK137" i="75"/>
  <c r="BR220" i="45"/>
  <c r="Y220" i="45" s="1"/>
  <c r="BQ221" i="45"/>
  <c r="FL230" i="71"/>
  <c r="CP230" i="71" s="1"/>
  <c r="FK231" i="71"/>
  <c r="S383" i="51"/>
  <c r="Q221" i="45"/>
  <c r="AU221" i="45" s="1"/>
  <c r="BH221" i="45" s="1"/>
  <c r="FZ185" i="71"/>
  <c r="CS216" i="71"/>
  <c r="Z41" i="72"/>
  <c r="EC285" i="75"/>
  <c r="EL374" i="75"/>
  <c r="BW374" i="75" s="1"/>
  <c r="EK375" i="75"/>
  <c r="EN134" i="71"/>
  <c r="FJ134" i="71" s="1"/>
  <c r="EI134" i="71"/>
  <c r="BX135" i="71"/>
  <c r="EU112" i="75"/>
  <c r="EH295" i="75"/>
  <c r="BV295" i="75" s="1"/>
  <c r="EG296" i="75"/>
  <c r="Z52" i="72"/>
  <c r="BS52" i="72" s="1"/>
  <c r="BY204" i="45"/>
  <c r="AD219" i="45"/>
  <c r="AQ81" i="72"/>
  <c r="AF81" i="72"/>
  <c r="ET263" i="75"/>
  <c r="CD294" i="75"/>
  <c r="Z36" i="72"/>
  <c r="BS36" i="72" s="1"/>
  <c r="FK284" i="71"/>
  <c r="EZ217" i="71"/>
  <c r="CR217" i="71" s="1"/>
  <c r="EY218" i="71"/>
  <c r="CP82" i="72"/>
  <c r="CO83" i="72"/>
  <c r="CP83" i="72" s="1"/>
  <c r="ED375" i="75"/>
  <c r="BZ375" i="75" s="1"/>
  <c r="EC376" i="75"/>
  <c r="Z40" i="72"/>
  <c r="Z39" i="72"/>
  <c r="CJ82" i="72"/>
  <c r="CI83" i="72"/>
  <c r="CJ83" i="72" s="1"/>
  <c r="FJ345" i="75"/>
  <c r="FE352" i="75"/>
  <c r="FH161" i="71"/>
  <c r="CO161" i="71" s="1"/>
  <c r="FG162" i="71"/>
  <c r="FH162" i="71" s="1"/>
  <c r="CO162" i="71" s="1"/>
  <c r="EL56" i="75"/>
  <c r="BW56" i="75" s="1"/>
  <c r="BX56" i="71" s="1"/>
  <c r="EK57" i="75"/>
  <c r="ED232" i="75"/>
  <c r="BZ232" i="75" s="1"/>
  <c r="EC233" i="75"/>
  <c r="EC124" i="75"/>
  <c r="FK41" i="71"/>
  <c r="DS233" i="71"/>
  <c r="EX233" i="71" s="1"/>
  <c r="BN233" i="71"/>
  <c r="Z48" i="72"/>
  <c r="EI55" i="71"/>
  <c r="EN55" i="71"/>
  <c r="FJ55" i="71" s="1"/>
  <c r="BS234" i="71"/>
  <c r="EX200" i="75"/>
  <c r="CA231" i="75"/>
  <c r="Z44" i="72"/>
  <c r="Z42" i="72"/>
  <c r="BS42" i="72" s="1"/>
  <c r="Z43" i="72"/>
  <c r="EH374" i="75"/>
  <c r="BV374" i="75" s="1"/>
  <c r="EG375" i="75"/>
  <c r="BN76" i="45"/>
  <c r="X76" i="45" s="1"/>
  <c r="N112" i="51" s="1"/>
  <c r="BM77" i="45"/>
  <c r="AD416" i="45"/>
  <c r="W53" i="51" s="1"/>
  <c r="AA416" i="45"/>
  <c r="BI207" i="45"/>
  <c r="FX198" i="71"/>
  <c r="CV229" i="71"/>
  <c r="T234" i="45" s="1"/>
  <c r="BE234" i="45" s="1"/>
  <c r="BP234" i="45" s="1"/>
  <c r="Z45" i="72"/>
  <c r="CD373" i="75"/>
  <c r="FD351" i="75"/>
  <c r="CA373" i="75"/>
  <c r="FA351" i="75" s="1"/>
  <c r="Z50" i="72"/>
  <c r="BS50" i="72" s="1"/>
  <c r="FP161" i="71"/>
  <c r="FO162" i="71"/>
  <c r="FP162" i="71" s="1"/>
  <c r="N111" i="51"/>
  <c r="EL297" i="75"/>
  <c r="BW297" i="75" s="1"/>
  <c r="EK298" i="75"/>
  <c r="Z38" i="72"/>
  <c r="AD415" i="45"/>
  <c r="W52" i="51" s="1"/>
  <c r="AA415" i="45"/>
  <c r="BS48" i="72" l="1"/>
  <c r="BS40" i="72"/>
  <c r="AP80" i="72"/>
  <c r="CV80" i="72"/>
  <c r="CT81" i="72"/>
  <c r="CS82" i="72"/>
  <c r="BS38" i="72"/>
  <c r="BS41" i="72"/>
  <c r="BS44" i="72"/>
  <c r="FK42" i="71"/>
  <c r="FE353" i="75"/>
  <c r="FJ346" i="75"/>
  <c r="BX136" i="71"/>
  <c r="EU113" i="75"/>
  <c r="BS37" i="72"/>
  <c r="EC46" i="75"/>
  <c r="EH57" i="75"/>
  <c r="BV57" i="75" s="1"/>
  <c r="EG58" i="75"/>
  <c r="BS51" i="72"/>
  <c r="CD56" i="75"/>
  <c r="FK28" i="75"/>
  <c r="FD35" i="75"/>
  <c r="EC125" i="75"/>
  <c r="AQ83" i="72"/>
  <c r="AF83" i="72"/>
  <c r="EH296" i="75"/>
  <c r="BV296" i="75" s="1"/>
  <c r="EG297" i="75"/>
  <c r="BI208" i="45"/>
  <c r="BN77" i="45"/>
  <c r="X77" i="45" s="1"/>
  <c r="N113" i="51" s="1"/>
  <c r="BM78" i="45"/>
  <c r="BN78" i="45" s="1"/>
  <c r="X78" i="45" s="1"/>
  <c r="N114" i="51" s="1"/>
  <c r="AQ82" i="72"/>
  <c r="AF82" i="72"/>
  <c r="ET264" i="75"/>
  <c r="CD295" i="75"/>
  <c r="DS234" i="71"/>
  <c r="EX234" i="71" s="1"/>
  <c r="BN234" i="71"/>
  <c r="ED233" i="75"/>
  <c r="BZ233" i="75" s="1"/>
  <c r="EC234" i="75"/>
  <c r="EX201" i="75"/>
  <c r="BS235" i="71"/>
  <c r="CA232" i="75"/>
  <c r="BS39" i="72"/>
  <c r="EZ218" i="71"/>
  <c r="CR218" i="71" s="1"/>
  <c r="EY219" i="71"/>
  <c r="EN135" i="71"/>
  <c r="FJ135" i="71" s="1"/>
  <c r="EI135" i="71"/>
  <c r="BS49" i="72"/>
  <c r="EL57" i="75"/>
  <c r="BW57" i="75" s="1"/>
  <c r="BX57" i="71" s="1"/>
  <c r="EK58" i="75"/>
  <c r="Q222" i="45"/>
  <c r="AU222" i="45" s="1"/>
  <c r="BH222" i="45" s="1"/>
  <c r="S384" i="51"/>
  <c r="FZ186" i="71"/>
  <c r="CS217" i="71"/>
  <c r="FL231" i="71"/>
  <c r="CP231" i="71" s="1"/>
  <c r="FK232" i="71"/>
  <c r="EN300" i="71"/>
  <c r="FJ300" i="71" s="1"/>
  <c r="EI300" i="71"/>
  <c r="EH375" i="75"/>
  <c r="BV375" i="75" s="1"/>
  <c r="EG376" i="75"/>
  <c r="FX199" i="71"/>
  <c r="CV230" i="71"/>
  <c r="T235" i="45" s="1"/>
  <c r="BE235" i="45" s="1"/>
  <c r="BP235" i="45" s="1"/>
  <c r="BS46" i="72"/>
  <c r="EL298" i="75"/>
  <c r="BW298" i="75" s="1"/>
  <c r="EK299" i="75"/>
  <c r="BX301" i="71"/>
  <c r="EU266" i="75"/>
  <c r="BS45" i="72"/>
  <c r="FK285" i="71"/>
  <c r="EL375" i="75"/>
  <c r="BW375" i="75" s="1"/>
  <c r="EK376" i="75"/>
  <c r="BR221" i="45"/>
  <c r="Y221" i="45" s="1"/>
  <c r="BQ222" i="45"/>
  <c r="EH136" i="75"/>
  <c r="BV136" i="75" s="1"/>
  <c r="EG137" i="75"/>
  <c r="BS47" i="72"/>
  <c r="EI56" i="71"/>
  <c r="EN56" i="71"/>
  <c r="FJ56" i="71" s="1"/>
  <c r="BS43" i="72"/>
  <c r="BY205" i="45"/>
  <c r="Z53" i="72"/>
  <c r="BS53" i="72" s="1"/>
  <c r="AD220" i="45"/>
  <c r="ET112" i="75"/>
  <c r="FD112" i="75"/>
  <c r="CD135" i="75"/>
  <c r="FK121" i="71"/>
  <c r="BN161" i="45"/>
  <c r="X161" i="45" s="1"/>
  <c r="O194" i="51" s="1"/>
  <c r="BM162" i="45"/>
  <c r="BN162" i="45" s="1"/>
  <c r="X162" i="45" s="1"/>
  <c r="O195" i="51" s="1"/>
  <c r="CD374" i="75"/>
  <c r="FD352" i="75"/>
  <c r="CA374" i="75"/>
  <c r="FA352" i="75" s="1"/>
  <c r="ED376" i="75"/>
  <c r="BZ376" i="75" s="1"/>
  <c r="EC377" i="75"/>
  <c r="EC286" i="75"/>
  <c r="EL137" i="75"/>
  <c r="BW137" i="75" s="1"/>
  <c r="EK138" i="75"/>
  <c r="CT82" i="72" l="1"/>
  <c r="CS83" i="72"/>
  <c r="CT83" i="72" s="1"/>
  <c r="AP81" i="72"/>
  <c r="CV81" i="72"/>
  <c r="FK122" i="71"/>
  <c r="BS236" i="71"/>
  <c r="CA233" i="75"/>
  <c r="EH58" i="75"/>
  <c r="BV58" i="75" s="1"/>
  <c r="EG59" i="75"/>
  <c r="ET265" i="75"/>
  <c r="CD296" i="75"/>
  <c r="EC47" i="75"/>
  <c r="ED377" i="75"/>
  <c r="BZ377" i="75" s="1"/>
  <c r="EC378" i="75"/>
  <c r="FL232" i="71"/>
  <c r="CP232" i="71" s="1"/>
  <c r="FK233" i="71"/>
  <c r="Q223" i="45"/>
  <c r="AU223" i="45" s="1"/>
  <c r="BH223" i="45" s="1"/>
  <c r="FZ187" i="71"/>
  <c r="S385" i="51"/>
  <c r="CS218" i="71"/>
  <c r="EH297" i="75"/>
  <c r="BV297" i="75" s="1"/>
  <c r="EG298" i="75"/>
  <c r="EC126" i="75"/>
  <c r="FD36" i="75"/>
  <c r="CD57" i="75"/>
  <c r="FK29" i="75"/>
  <c r="FE354" i="75"/>
  <c r="FJ347" i="75"/>
  <c r="DS235" i="71"/>
  <c r="EX235" i="71" s="1"/>
  <c r="BN235" i="71"/>
  <c r="EN136" i="71"/>
  <c r="FJ136" i="71" s="1"/>
  <c r="EI136" i="71"/>
  <c r="EZ219" i="71"/>
  <c r="CR219" i="71" s="1"/>
  <c r="EY220" i="71"/>
  <c r="FX200" i="71"/>
  <c r="CV231" i="71"/>
  <c r="T236" i="45" s="1"/>
  <c r="BE236" i="45" s="1"/>
  <c r="BP236" i="45" s="1"/>
  <c r="BY206" i="45"/>
  <c r="Z54" i="72"/>
  <c r="BS54" i="72" s="1"/>
  <c r="EL376" i="75"/>
  <c r="BW376" i="75" s="1"/>
  <c r="EK377" i="75"/>
  <c r="EL58" i="75"/>
  <c r="BW58" i="75" s="1"/>
  <c r="BX58" i="71" s="1"/>
  <c r="EK59" i="75"/>
  <c r="FK43" i="71"/>
  <c r="EH137" i="75"/>
  <c r="BV137" i="75" s="1"/>
  <c r="EG138" i="75"/>
  <c r="BR222" i="45"/>
  <c r="Y222" i="45" s="1"/>
  <c r="BQ223" i="45"/>
  <c r="AD221" i="45"/>
  <c r="EH376" i="75"/>
  <c r="BV376" i="75" s="1"/>
  <c r="EG377" i="75"/>
  <c r="EI57" i="71"/>
  <c r="EN57" i="71"/>
  <c r="FJ57" i="71" s="1"/>
  <c r="EU114" i="75"/>
  <c r="BX137" i="71"/>
  <c r="EC287" i="75"/>
  <c r="EI301" i="71"/>
  <c r="EN301" i="71"/>
  <c r="FJ301" i="71" s="1"/>
  <c r="EL299" i="75"/>
  <c r="BW299" i="75" s="1"/>
  <c r="EK300" i="75"/>
  <c r="BX302" i="71"/>
  <c r="EU267" i="75"/>
  <c r="CD136" i="75"/>
  <c r="FD113" i="75"/>
  <c r="ET113" i="75"/>
  <c r="EL138" i="75"/>
  <c r="BW138" i="75" s="1"/>
  <c r="EK139" i="75"/>
  <c r="FK286" i="71"/>
  <c r="CD375" i="75"/>
  <c r="FD353" i="75"/>
  <c r="CA375" i="75"/>
  <c r="FA353" i="75" s="1"/>
  <c r="ED234" i="75"/>
  <c r="BZ234" i="75" s="1"/>
  <c r="EC235" i="75"/>
  <c r="BI209" i="45"/>
  <c r="AP83" i="72" l="1"/>
  <c r="CV83" i="72"/>
  <c r="AP82" i="72"/>
  <c r="CV82" i="72"/>
  <c r="EC48" i="75"/>
  <c r="CD297" i="75"/>
  <c r="ET266" i="75"/>
  <c r="BX138" i="71"/>
  <c r="EU115" i="75"/>
  <c r="EH138" i="75"/>
  <c r="BV138" i="75" s="1"/>
  <c r="EG139" i="75"/>
  <c r="EH59" i="75"/>
  <c r="BV59" i="75" s="1"/>
  <c r="EG60" i="75"/>
  <c r="FL233" i="71"/>
  <c r="CP233" i="71" s="1"/>
  <c r="FK234" i="71"/>
  <c r="CD58" i="75"/>
  <c r="FD37" i="75"/>
  <c r="FK30" i="75"/>
  <c r="EC288" i="75"/>
  <c r="AD222" i="45"/>
  <c r="ET114" i="75"/>
  <c r="FD114" i="75"/>
  <c r="CD137" i="75"/>
  <c r="FX201" i="71"/>
  <c r="CV232" i="71"/>
  <c r="T237" i="45" s="1"/>
  <c r="BE237" i="45" s="1"/>
  <c r="BP237" i="45" s="1"/>
  <c r="EL139" i="75"/>
  <c r="BW139" i="75" s="1"/>
  <c r="EK140" i="75"/>
  <c r="BI210" i="45"/>
  <c r="ED235" i="75"/>
  <c r="BZ235" i="75" s="1"/>
  <c r="EC236" i="75"/>
  <c r="FK44" i="71"/>
  <c r="EN302" i="71"/>
  <c r="FJ302" i="71" s="1"/>
  <c r="EI302" i="71"/>
  <c r="FD354" i="75"/>
  <c r="CD376" i="75"/>
  <c r="CA376" i="75"/>
  <c r="FA354" i="75" s="1"/>
  <c r="EL59" i="75"/>
  <c r="BW59" i="75" s="1"/>
  <c r="BX59" i="71" s="1"/>
  <c r="EK60" i="75"/>
  <c r="EZ220" i="71"/>
  <c r="CR220" i="71" s="1"/>
  <c r="EY221" i="71"/>
  <c r="ED378" i="75"/>
  <c r="BZ378" i="75" s="1"/>
  <c r="EC379" i="75"/>
  <c r="DS236" i="71"/>
  <c r="EX236" i="71" s="1"/>
  <c r="BN236" i="71"/>
  <c r="EH298" i="75"/>
  <c r="BV298" i="75" s="1"/>
  <c r="EG299" i="75"/>
  <c r="BR223" i="45"/>
  <c r="Y223" i="45" s="1"/>
  <c r="BQ224" i="45"/>
  <c r="EI137" i="71"/>
  <c r="EN137" i="71"/>
  <c r="FJ137" i="71" s="1"/>
  <c r="BS237" i="71"/>
  <c r="CA234" i="75"/>
  <c r="EH377" i="75"/>
  <c r="BV377" i="75" s="1"/>
  <c r="EG378" i="75"/>
  <c r="FK287" i="71"/>
  <c r="EL300" i="75"/>
  <c r="BW300" i="75" s="1"/>
  <c r="EK301" i="75"/>
  <c r="EN58" i="71"/>
  <c r="FJ58" i="71" s="1"/>
  <c r="EI58" i="71"/>
  <c r="S386" i="51"/>
  <c r="FZ188" i="71"/>
  <c r="Q224" i="45"/>
  <c r="AU224" i="45" s="1"/>
  <c r="BH224" i="45" s="1"/>
  <c r="CS219" i="71"/>
  <c r="FE355" i="75"/>
  <c r="FJ348" i="75"/>
  <c r="FK123" i="71"/>
  <c r="BY207" i="45"/>
  <c r="Z55" i="72"/>
  <c r="BS55" i="72" s="1"/>
  <c r="EU268" i="75"/>
  <c r="BX303" i="71"/>
  <c r="EL377" i="75"/>
  <c r="BW377" i="75" s="1"/>
  <c r="EK378" i="75"/>
  <c r="EC127" i="75"/>
  <c r="EN59" i="71" l="1"/>
  <c r="FJ59" i="71" s="1"/>
  <c r="EI59" i="71"/>
  <c r="EL140" i="75"/>
  <c r="BW140" i="75" s="1"/>
  <c r="EK141" i="75"/>
  <c r="EC289" i="75"/>
  <c r="AD223" i="45"/>
  <c r="EH139" i="75"/>
  <c r="BV139" i="75" s="1"/>
  <c r="EG140" i="75"/>
  <c r="FD115" i="75"/>
  <c r="ET115" i="75"/>
  <c r="CD138" i="75"/>
  <c r="BX139" i="71"/>
  <c r="EU116" i="75"/>
  <c r="EN138" i="71"/>
  <c r="FJ138" i="71" s="1"/>
  <c r="EI138" i="71"/>
  <c r="BR224" i="45"/>
  <c r="Y224" i="45" s="1"/>
  <c r="BQ225" i="45"/>
  <c r="FK45" i="71"/>
  <c r="EH299" i="75"/>
  <c r="BV299" i="75" s="1"/>
  <c r="EG300" i="75"/>
  <c r="FK124" i="71"/>
  <c r="ED379" i="75"/>
  <c r="BZ379" i="75" s="1"/>
  <c r="EC380" i="75"/>
  <c r="FL234" i="71"/>
  <c r="CP234" i="71" s="1"/>
  <c r="FK235" i="71"/>
  <c r="FK288" i="71"/>
  <c r="FE356" i="75"/>
  <c r="FJ349" i="75"/>
  <c r="ED236" i="75"/>
  <c r="BZ236" i="75" s="1"/>
  <c r="EC237" i="75"/>
  <c r="FX202" i="71"/>
  <c r="CV233" i="71"/>
  <c r="T238" i="45" s="1"/>
  <c r="BE238" i="45" s="1"/>
  <c r="BP238" i="45" s="1"/>
  <c r="EC128" i="75"/>
  <c r="EH378" i="75"/>
  <c r="BV378" i="75" s="1"/>
  <c r="EG379" i="75"/>
  <c r="CD377" i="75"/>
  <c r="FD355" i="75"/>
  <c r="CA377" i="75"/>
  <c r="FA355" i="75" s="1"/>
  <c r="EL378" i="75"/>
  <c r="BW378" i="75" s="1"/>
  <c r="EK379" i="75"/>
  <c r="EZ221" i="71"/>
  <c r="CR221" i="71" s="1"/>
  <c r="EY222" i="71"/>
  <c r="BS238" i="71"/>
  <c r="CA235" i="75"/>
  <c r="EL301" i="75"/>
  <c r="BW301" i="75" s="1"/>
  <c r="EK302" i="75"/>
  <c r="ET267" i="75"/>
  <c r="CD298" i="75"/>
  <c r="DS237" i="71"/>
  <c r="EX237" i="71" s="1"/>
  <c r="BN237" i="71"/>
  <c r="Q225" i="45"/>
  <c r="AU225" i="45" s="1"/>
  <c r="BH225" i="45" s="1"/>
  <c r="S387" i="51"/>
  <c r="FZ189" i="71"/>
  <c r="CS220" i="71"/>
  <c r="BI211" i="45"/>
  <c r="Z56" i="72"/>
  <c r="BS56" i="72" s="1"/>
  <c r="BY208" i="45"/>
  <c r="EH60" i="75"/>
  <c r="BV60" i="75" s="1"/>
  <c r="EG61" i="75"/>
  <c r="EC49" i="75"/>
  <c r="EU269" i="75"/>
  <c r="BX304" i="71"/>
  <c r="EN303" i="71"/>
  <c r="FJ303" i="71" s="1"/>
  <c r="EI303" i="71"/>
  <c r="EL60" i="75"/>
  <c r="BW60" i="75" s="1"/>
  <c r="BX60" i="71" s="1"/>
  <c r="EK61" i="75"/>
  <c r="CD59" i="75"/>
  <c r="FD38" i="75"/>
  <c r="FK31" i="75"/>
  <c r="EN60" i="71" l="1"/>
  <c r="FJ60" i="71" s="1"/>
  <c r="EI60" i="71"/>
  <c r="EH379" i="75"/>
  <c r="BV379" i="75" s="1"/>
  <c r="EG380" i="75"/>
  <c r="AD224" i="45"/>
  <c r="CD139" i="75"/>
  <c r="FD116" i="75"/>
  <c r="ET116" i="75"/>
  <c r="BY209" i="45"/>
  <c r="Z57" i="72"/>
  <c r="BS57" i="72" s="1"/>
  <c r="EL302" i="75"/>
  <c r="BW302" i="75" s="1"/>
  <c r="EK303" i="75"/>
  <c r="BX305" i="71"/>
  <c r="EU270" i="75"/>
  <c r="ED380" i="75"/>
  <c r="BZ380" i="75" s="1"/>
  <c r="EC381" i="75"/>
  <c r="EZ222" i="71"/>
  <c r="CR222" i="71" s="1"/>
  <c r="EY223" i="71"/>
  <c r="FK125" i="71"/>
  <c r="BI212" i="45"/>
  <c r="FZ190" i="71"/>
  <c r="Q226" i="45"/>
  <c r="AU226" i="45" s="1"/>
  <c r="BH226" i="45" s="1"/>
  <c r="S388" i="51"/>
  <c r="CS221" i="71"/>
  <c r="EC290" i="75"/>
  <c r="CD378" i="75"/>
  <c r="FD356" i="75"/>
  <c r="CA378" i="75"/>
  <c r="FA356" i="75" s="1"/>
  <c r="FX203" i="71"/>
  <c r="CV234" i="71"/>
  <c r="T239" i="45" s="1"/>
  <c r="BE239" i="45" s="1"/>
  <c r="BP239" i="45" s="1"/>
  <c r="BN238" i="71"/>
  <c r="DS238" i="71"/>
  <c r="EX238" i="71" s="1"/>
  <c r="EL379" i="75"/>
  <c r="BW379" i="75" s="1"/>
  <c r="EK380" i="75"/>
  <c r="EH300" i="75"/>
  <c r="BV300" i="75" s="1"/>
  <c r="EG301" i="75"/>
  <c r="EN139" i="71"/>
  <c r="FJ139" i="71" s="1"/>
  <c r="EI139" i="71"/>
  <c r="BR225" i="45"/>
  <c r="Y225" i="45" s="1"/>
  <c r="BQ226" i="45"/>
  <c r="FJ350" i="75"/>
  <c r="FE357" i="75"/>
  <c r="EC50" i="75"/>
  <c r="BS239" i="71"/>
  <c r="DS239" i="71" s="1"/>
  <c r="EX239" i="71" s="1"/>
  <c r="CA236" i="75"/>
  <c r="CD299" i="75"/>
  <c r="ET268" i="75"/>
  <c r="EL141" i="75"/>
  <c r="BW141" i="75" s="1"/>
  <c r="EK142" i="75"/>
  <c r="EH140" i="75"/>
  <c r="BV140" i="75" s="1"/>
  <c r="EG141" i="75"/>
  <c r="CD60" i="75"/>
  <c r="FK32" i="75"/>
  <c r="FD39" i="75"/>
  <c r="BX140" i="71"/>
  <c r="EU117" i="75"/>
  <c r="ED237" i="75"/>
  <c r="BZ237" i="75" s="1"/>
  <c r="EC238" i="75"/>
  <c r="EH61" i="75"/>
  <c r="BV61" i="75" s="1"/>
  <c r="EG62" i="75"/>
  <c r="FK46" i="71"/>
  <c r="FL235" i="71"/>
  <c r="CP235" i="71" s="1"/>
  <c r="FK236" i="71"/>
  <c r="EC129" i="75"/>
  <c r="EN304" i="71"/>
  <c r="FJ304" i="71" s="1"/>
  <c r="EI304" i="71"/>
  <c r="EL61" i="75"/>
  <c r="BW61" i="75" s="1"/>
  <c r="BX61" i="71" s="1"/>
  <c r="EK62" i="75"/>
  <c r="FK289" i="71"/>
  <c r="EZ223" i="71" l="1"/>
  <c r="CR223" i="71" s="1"/>
  <c r="EY224" i="71"/>
  <c r="S389" i="51"/>
  <c r="Q227" i="45"/>
  <c r="AU227" i="45" s="1"/>
  <c r="BH227" i="45" s="1"/>
  <c r="FZ191" i="71"/>
  <c r="CS222" i="71"/>
  <c r="FE358" i="75"/>
  <c r="FJ351" i="75"/>
  <c r="ED381" i="75"/>
  <c r="BZ381" i="75" s="1"/>
  <c r="EC382" i="75"/>
  <c r="EN305" i="71"/>
  <c r="FJ305" i="71" s="1"/>
  <c r="EI305" i="71"/>
  <c r="FK47" i="71"/>
  <c r="EL303" i="75"/>
  <c r="BW303" i="75" s="1"/>
  <c r="EK304" i="75"/>
  <c r="Z58" i="72"/>
  <c r="BS58" i="72" s="1"/>
  <c r="BY210" i="45"/>
  <c r="EC130" i="75"/>
  <c r="BX306" i="71"/>
  <c r="EU271" i="75"/>
  <c r="FK290" i="71"/>
  <c r="EH62" i="75"/>
  <c r="BV62" i="75" s="1"/>
  <c r="EG63" i="75"/>
  <c r="EH141" i="75"/>
  <c r="BV141" i="75" s="1"/>
  <c r="EG142" i="75"/>
  <c r="BI213" i="45"/>
  <c r="EH380" i="75"/>
  <c r="BV380" i="75" s="1"/>
  <c r="EG381" i="75"/>
  <c r="EI140" i="71"/>
  <c r="EN140" i="71"/>
  <c r="FJ140" i="71" s="1"/>
  <c r="EL380" i="75"/>
  <c r="BW380" i="75" s="1"/>
  <c r="EK381" i="75"/>
  <c r="EC51" i="75"/>
  <c r="ET117" i="75"/>
  <c r="CD140" i="75"/>
  <c r="FD117" i="75"/>
  <c r="BR226" i="45"/>
  <c r="Y226" i="45" s="1"/>
  <c r="BQ227" i="45"/>
  <c r="FD357" i="75"/>
  <c r="CD379" i="75"/>
  <c r="CA379" i="75"/>
  <c r="FA357" i="75" s="1"/>
  <c r="EC324" i="75"/>
  <c r="EC291" i="75"/>
  <c r="FX204" i="71"/>
  <c r="CV235" i="71"/>
  <c r="T240" i="45" s="1"/>
  <c r="BE240" i="45" s="1"/>
  <c r="BP240" i="45" s="1"/>
  <c r="FK33" i="75"/>
  <c r="FD40" i="75"/>
  <c r="CD61" i="75"/>
  <c r="EL62" i="75"/>
  <c r="BW62" i="75" s="1"/>
  <c r="BX62" i="71" s="1"/>
  <c r="EK63" i="75"/>
  <c r="ED238" i="75"/>
  <c r="BZ238" i="75" s="1"/>
  <c r="EC239" i="75"/>
  <c r="EL142" i="75"/>
  <c r="BW142" i="75" s="1"/>
  <c r="EK143" i="75"/>
  <c r="AD225" i="45"/>
  <c r="FK126" i="71"/>
  <c r="EH301" i="75"/>
  <c r="BV301" i="75" s="1"/>
  <c r="EG302" i="75"/>
  <c r="ET269" i="75"/>
  <c r="CD300" i="75"/>
  <c r="FL236" i="71"/>
  <c r="CP236" i="71" s="1"/>
  <c r="FK237" i="71"/>
  <c r="EI61" i="71"/>
  <c r="EN61" i="71"/>
  <c r="FJ61" i="71" s="1"/>
  <c r="BS240" i="71"/>
  <c r="DS240" i="71" s="1"/>
  <c r="EX240" i="71" s="1"/>
  <c r="CA237" i="75"/>
  <c r="BX141" i="71"/>
  <c r="EU118" i="75"/>
  <c r="ED382" i="75" l="1"/>
  <c r="BZ382" i="75" s="1"/>
  <c r="EC383" i="75"/>
  <c r="FJ352" i="75"/>
  <c r="FE359" i="75"/>
  <c r="EH63" i="75"/>
  <c r="BV63" i="75" s="1"/>
  <c r="EG64" i="75"/>
  <c r="FD41" i="75"/>
  <c r="CD62" i="75"/>
  <c r="FK34" i="75"/>
  <c r="EL304" i="75"/>
  <c r="BW304" i="75" s="1"/>
  <c r="EK305" i="75"/>
  <c r="EC85" i="75"/>
  <c r="EC52" i="75"/>
  <c r="CV236" i="71"/>
  <c r="T241" i="45" s="1"/>
  <c r="BE241" i="45" s="1"/>
  <c r="BP241" i="45" s="1"/>
  <c r="ED239" i="75"/>
  <c r="BZ239" i="75" s="1"/>
  <c r="EC240" i="75"/>
  <c r="ED290" i="75"/>
  <c r="BZ290" i="75" s="1"/>
  <c r="ED275" i="75"/>
  <c r="BZ275" i="75" s="1"/>
  <c r="ED276" i="75"/>
  <c r="BZ276" i="75" s="1"/>
  <c r="ED277" i="75"/>
  <c r="BZ277" i="75" s="1"/>
  <c r="ED278" i="75"/>
  <c r="BZ278" i="75" s="1"/>
  <c r="ED279" i="75"/>
  <c r="BZ279" i="75" s="1"/>
  <c r="ED280" i="75"/>
  <c r="BZ280" i="75" s="1"/>
  <c r="ED281" i="75"/>
  <c r="BZ281" i="75" s="1"/>
  <c r="ED282" i="75"/>
  <c r="BZ282" i="75" s="1"/>
  <c r="ED283" i="75"/>
  <c r="BZ283" i="75" s="1"/>
  <c r="ED284" i="75"/>
  <c r="BZ284" i="75" s="1"/>
  <c r="ED285" i="75"/>
  <c r="BZ285" i="75" s="1"/>
  <c r="ED286" i="75"/>
  <c r="BZ286" i="75" s="1"/>
  <c r="ED287" i="75"/>
  <c r="BZ287" i="75" s="1"/>
  <c r="ED288" i="75"/>
  <c r="BZ288" i="75" s="1"/>
  <c r="ED289" i="75"/>
  <c r="BZ289" i="75" s="1"/>
  <c r="EL381" i="75"/>
  <c r="BW381" i="75" s="1"/>
  <c r="EK382" i="75"/>
  <c r="FK291" i="71"/>
  <c r="EU272" i="75"/>
  <c r="BX307" i="71"/>
  <c r="BY211" i="45"/>
  <c r="Z59" i="72"/>
  <c r="BS59" i="72" s="1"/>
  <c r="FK48" i="71"/>
  <c r="ET118" i="75"/>
  <c r="FD118" i="75"/>
  <c r="CD141" i="75"/>
  <c r="EH142" i="75"/>
  <c r="BV142" i="75" s="1"/>
  <c r="EG143" i="75"/>
  <c r="EL143" i="75"/>
  <c r="BW143" i="75" s="1"/>
  <c r="EK144" i="75"/>
  <c r="BS241" i="71"/>
  <c r="DS241" i="71" s="1"/>
  <c r="EX241" i="71" s="1"/>
  <c r="CA238" i="75"/>
  <c r="EL63" i="75"/>
  <c r="BW63" i="75" s="1"/>
  <c r="BX63" i="71" s="1"/>
  <c r="EK64" i="75"/>
  <c r="EH302" i="75"/>
  <c r="BV302" i="75" s="1"/>
  <c r="EG303" i="75"/>
  <c r="EN62" i="71"/>
  <c r="FJ62" i="71" s="1"/>
  <c r="EI62" i="71"/>
  <c r="EU119" i="75"/>
  <c r="BX142" i="71"/>
  <c r="ET270" i="75"/>
  <c r="CD301" i="75"/>
  <c r="BR227" i="45"/>
  <c r="Y227" i="45" s="1"/>
  <c r="BQ228" i="45"/>
  <c r="EH381" i="75"/>
  <c r="BV381" i="75" s="1"/>
  <c r="EG382" i="75"/>
  <c r="EI306" i="71"/>
  <c r="EN306" i="71"/>
  <c r="FJ306" i="71" s="1"/>
  <c r="FL237" i="71"/>
  <c r="CP237" i="71" s="1"/>
  <c r="FK238" i="71"/>
  <c r="ED291" i="75"/>
  <c r="BZ291" i="75" s="1"/>
  <c r="EC292" i="75"/>
  <c r="FK127" i="71"/>
  <c r="AD226" i="45"/>
  <c r="FD358" i="75"/>
  <c r="CD380" i="75"/>
  <c r="CA380" i="75"/>
  <c r="FA358" i="75" s="1"/>
  <c r="EZ224" i="71"/>
  <c r="CR224" i="71" s="1"/>
  <c r="EY225" i="71"/>
  <c r="EI141" i="71"/>
  <c r="EN141" i="71"/>
  <c r="FJ141" i="71" s="1"/>
  <c r="BI214" i="45"/>
  <c r="EC164" i="75"/>
  <c r="ED130" i="75"/>
  <c r="BZ130" i="75" s="1"/>
  <c r="EC131" i="75"/>
  <c r="S390" i="51"/>
  <c r="Q228" i="45"/>
  <c r="AU228" i="45" s="1"/>
  <c r="BH228" i="45" s="1"/>
  <c r="FZ192" i="71"/>
  <c r="CS223" i="71"/>
  <c r="ET271" i="75" l="1"/>
  <c r="CD302" i="75"/>
  <c r="EL382" i="75"/>
  <c r="BW382" i="75" s="1"/>
  <c r="EK383" i="75"/>
  <c r="BS283" i="71"/>
  <c r="CA279" i="75"/>
  <c r="CE279" i="75" s="1"/>
  <c r="EL305" i="75"/>
  <c r="BW305" i="75" s="1"/>
  <c r="EK306" i="75"/>
  <c r="EL64" i="75"/>
  <c r="BW64" i="75" s="1"/>
  <c r="BX64" i="71" s="1"/>
  <c r="EK65" i="75"/>
  <c r="BS282" i="71"/>
  <c r="CA278" i="75"/>
  <c r="CE278" i="75" s="1"/>
  <c r="EU273" i="75"/>
  <c r="BX308" i="71"/>
  <c r="AD227" i="45"/>
  <c r="BS293" i="71"/>
  <c r="EX258" i="75"/>
  <c r="CA289" i="75"/>
  <c r="CE289" i="75" s="1"/>
  <c r="BS281" i="71"/>
  <c r="CA277" i="75"/>
  <c r="CE277" i="75" s="1"/>
  <c r="BS292" i="71"/>
  <c r="EX257" i="75"/>
  <c r="CA288" i="75"/>
  <c r="CE288" i="75" s="1"/>
  <c r="BS280" i="71"/>
  <c r="CA276" i="75"/>
  <c r="CE276" i="75" s="1"/>
  <c r="BS291" i="71"/>
  <c r="EX256" i="75"/>
  <c r="CA287" i="75"/>
  <c r="CE287" i="75" s="1"/>
  <c r="BS279" i="71"/>
  <c r="BQ279" i="71" s="1"/>
  <c r="CA275" i="75"/>
  <c r="CE275" i="75" s="1"/>
  <c r="BS275" i="75"/>
  <c r="BY212" i="45"/>
  <c r="Z60" i="72"/>
  <c r="BS60" i="72" s="1"/>
  <c r="FK49" i="71"/>
  <c r="EZ225" i="71"/>
  <c r="CR225" i="71" s="1"/>
  <c r="EY226" i="71"/>
  <c r="EX260" i="75"/>
  <c r="BS295" i="71"/>
  <c r="CA291" i="75"/>
  <c r="CE291" i="75" s="1"/>
  <c r="EL144" i="75"/>
  <c r="BW144" i="75" s="1"/>
  <c r="EK145" i="75"/>
  <c r="BS290" i="71"/>
  <c r="EX255" i="75"/>
  <c r="CA286" i="75"/>
  <c r="CE286" i="75" s="1"/>
  <c r="EX259" i="75"/>
  <c r="BS294" i="71"/>
  <c r="CA290" i="75"/>
  <c r="CE290" i="75" s="1"/>
  <c r="ED292" i="75"/>
  <c r="BZ292" i="75" s="1"/>
  <c r="EC293" i="75"/>
  <c r="FL238" i="71"/>
  <c r="CP238" i="71" s="1"/>
  <c r="FK239" i="71"/>
  <c r="EN142" i="71"/>
  <c r="FJ142" i="71" s="1"/>
  <c r="EI142" i="71"/>
  <c r="EU120" i="75"/>
  <c r="BX143" i="71"/>
  <c r="EX254" i="75"/>
  <c r="BS289" i="71"/>
  <c r="CA285" i="75"/>
  <c r="CE285" i="75" s="1"/>
  <c r="ED240" i="75"/>
  <c r="BZ240" i="75" s="1"/>
  <c r="EC241" i="75"/>
  <c r="ED241" i="75" s="1"/>
  <c r="BZ241" i="75" s="1"/>
  <c r="EH64" i="75"/>
  <c r="BV64" i="75" s="1"/>
  <c r="EG65" i="75"/>
  <c r="BI215" i="45"/>
  <c r="CV237" i="71"/>
  <c r="T242" i="45" s="1"/>
  <c r="BE242" i="45" s="1"/>
  <c r="BP242" i="45" s="1"/>
  <c r="EH143" i="75"/>
  <c r="BV143" i="75" s="1"/>
  <c r="EG144" i="75"/>
  <c r="BS288" i="71"/>
  <c r="EX253" i="75"/>
  <c r="CA284" i="75"/>
  <c r="CE284" i="75" s="1"/>
  <c r="BS242" i="71"/>
  <c r="DS242" i="71" s="1"/>
  <c r="EX242" i="71" s="1"/>
  <c r="CA239" i="75"/>
  <c r="FK35" i="75"/>
  <c r="CD63" i="75"/>
  <c r="FD42" i="75"/>
  <c r="FD359" i="75"/>
  <c r="CD381" i="75"/>
  <c r="CA381" i="75"/>
  <c r="FA359" i="75" s="1"/>
  <c r="FK128" i="71"/>
  <c r="CD142" i="75"/>
  <c r="ET119" i="75"/>
  <c r="FD119" i="75"/>
  <c r="EI307" i="71"/>
  <c r="EN307" i="71"/>
  <c r="FJ307" i="71" s="1"/>
  <c r="BS287" i="71"/>
  <c r="DS287" i="71" s="1"/>
  <c r="EX287" i="71" s="1"/>
  <c r="EX252" i="75"/>
  <c r="CA283" i="75"/>
  <c r="CE283" i="75" s="1"/>
  <c r="BQ252" i="45"/>
  <c r="BR228" i="45"/>
  <c r="Y228" i="45" s="1"/>
  <c r="BQ229" i="45"/>
  <c r="BS286" i="71"/>
  <c r="CA282" i="75"/>
  <c r="CE282" i="75" s="1"/>
  <c r="EN63" i="71"/>
  <c r="FJ63" i="71" s="1"/>
  <c r="EI63" i="71"/>
  <c r="Q229" i="45"/>
  <c r="AU229" i="45" s="1"/>
  <c r="BH229" i="45" s="1"/>
  <c r="S391" i="51"/>
  <c r="FZ193" i="71"/>
  <c r="CS224" i="71"/>
  <c r="FE107" i="75"/>
  <c r="EX107" i="75"/>
  <c r="BS130" i="71"/>
  <c r="CA130" i="75"/>
  <c r="FA107" i="75" s="1"/>
  <c r="FK292" i="71"/>
  <c r="BS285" i="71"/>
  <c r="CA281" i="75"/>
  <c r="CE281" i="75" s="1"/>
  <c r="ED52" i="75"/>
  <c r="BZ52" i="75" s="1"/>
  <c r="EC53" i="75"/>
  <c r="ED383" i="75"/>
  <c r="BZ383" i="75" s="1"/>
  <c r="EC384" i="75"/>
  <c r="ED131" i="75"/>
  <c r="BZ131" i="75" s="1"/>
  <c r="EC132" i="75"/>
  <c r="ED95" i="75"/>
  <c r="ED99" i="75"/>
  <c r="ED109" i="75"/>
  <c r="ED108" i="75"/>
  <c r="ED105" i="75"/>
  <c r="ED114" i="75"/>
  <c r="ED107" i="75"/>
  <c r="ED98" i="75"/>
  <c r="ED94" i="75"/>
  <c r="ED104" i="75"/>
  <c r="ED112" i="75"/>
  <c r="ED113" i="75"/>
  <c r="ED110" i="75"/>
  <c r="ED96" i="75"/>
  <c r="ED100" i="75"/>
  <c r="ED97" i="75"/>
  <c r="ED101" i="75"/>
  <c r="ED111" i="75"/>
  <c r="ED102" i="75"/>
  <c r="ED103" i="75"/>
  <c r="ED106" i="75"/>
  <c r="ED115" i="75"/>
  <c r="BZ115" i="75" s="1"/>
  <c r="ED116" i="75"/>
  <c r="BZ116" i="75" s="1"/>
  <c r="ED117" i="75"/>
  <c r="BZ117" i="75" s="1"/>
  <c r="ED118" i="75"/>
  <c r="BZ118" i="75" s="1"/>
  <c r="ED119" i="75"/>
  <c r="BZ119" i="75" s="1"/>
  <c r="ED120" i="75"/>
  <c r="BZ120" i="75" s="1"/>
  <c r="ED121" i="75"/>
  <c r="BZ121" i="75" s="1"/>
  <c r="ED122" i="75"/>
  <c r="BZ122" i="75" s="1"/>
  <c r="ED123" i="75"/>
  <c r="BZ123" i="75" s="1"/>
  <c r="ED124" i="75"/>
  <c r="BZ124" i="75" s="1"/>
  <c r="ED125" i="75"/>
  <c r="BZ125" i="75" s="1"/>
  <c r="ED126" i="75"/>
  <c r="BZ126" i="75" s="1"/>
  <c r="ED127" i="75"/>
  <c r="BZ127" i="75" s="1"/>
  <c r="ED128" i="75"/>
  <c r="BZ128" i="75" s="1"/>
  <c r="ED129" i="75"/>
  <c r="BZ129" i="75" s="1"/>
  <c r="EH382" i="75"/>
  <c r="BV382" i="75" s="1"/>
  <c r="EG383" i="75"/>
  <c r="EH303" i="75"/>
  <c r="BV303" i="75" s="1"/>
  <c r="EG304" i="75"/>
  <c r="BS284" i="71"/>
  <c r="DS284" i="71" s="1"/>
  <c r="EX284" i="71" s="1"/>
  <c r="CA280" i="75"/>
  <c r="CE280" i="75" s="1"/>
  <c r="ED51" i="75"/>
  <c r="BZ51" i="75" s="1"/>
  <c r="ED18" i="75"/>
  <c r="ED35" i="75"/>
  <c r="ED25" i="75"/>
  <c r="ED23" i="75"/>
  <c r="ED19" i="75"/>
  <c r="ED17" i="75"/>
  <c r="ED29" i="75"/>
  <c r="ED28" i="75"/>
  <c r="ED31" i="75"/>
  <c r="ED30" i="75"/>
  <c r="ED34" i="75"/>
  <c r="ED15" i="75"/>
  <c r="ED20" i="75"/>
  <c r="ED36" i="75"/>
  <c r="BZ36" i="75" s="1"/>
  <c r="ED21" i="75"/>
  <c r="ED24" i="75"/>
  <c r="ED32" i="75"/>
  <c r="ED27" i="75"/>
  <c r="ED16" i="75"/>
  <c r="ED26" i="75"/>
  <c r="ED22" i="75"/>
  <c r="ED33" i="75"/>
  <c r="ED37" i="75"/>
  <c r="BZ37" i="75" s="1"/>
  <c r="ED39" i="75"/>
  <c r="BZ39" i="75" s="1"/>
  <c r="ED38" i="75"/>
  <c r="BZ38" i="75" s="1"/>
  <c r="ED40" i="75"/>
  <c r="BZ40" i="75" s="1"/>
  <c r="ED41" i="75"/>
  <c r="BZ41" i="75" s="1"/>
  <c r="ED42" i="75"/>
  <c r="BZ42" i="75" s="1"/>
  <c r="ED43" i="75"/>
  <c r="BZ43" i="75" s="1"/>
  <c r="ED44" i="75"/>
  <c r="BZ44" i="75" s="1"/>
  <c r="ED45" i="75"/>
  <c r="BZ45" i="75" s="1"/>
  <c r="ED46" i="75"/>
  <c r="BZ46" i="75" s="1"/>
  <c r="ED47" i="75"/>
  <c r="BZ47" i="75" s="1"/>
  <c r="ED48" i="75"/>
  <c r="BZ48" i="75" s="1"/>
  <c r="ED49" i="75"/>
  <c r="BZ49" i="75" s="1"/>
  <c r="ED50" i="75"/>
  <c r="BZ50" i="75" s="1"/>
  <c r="FJ353" i="75"/>
  <c r="FE360" i="75"/>
  <c r="DS292" i="71" l="1"/>
  <c r="EX292" i="71" s="1"/>
  <c r="DS281" i="71"/>
  <c r="EX281" i="71" s="1"/>
  <c r="DS290" i="71"/>
  <c r="EX290" i="71" s="1"/>
  <c r="DS295" i="71"/>
  <c r="EX295" i="71" s="1"/>
  <c r="DS282" i="71"/>
  <c r="EX282" i="71" s="1"/>
  <c r="EL145" i="75"/>
  <c r="BW145" i="75" s="1"/>
  <c r="EK146" i="75"/>
  <c r="EL65" i="75"/>
  <c r="BW65" i="75" s="1"/>
  <c r="BX65" i="71" s="1"/>
  <c r="EK66" i="75"/>
  <c r="EU121" i="75"/>
  <c r="BX144" i="71"/>
  <c r="EN64" i="71"/>
  <c r="FJ64" i="71" s="1"/>
  <c r="EI64" i="71"/>
  <c r="EX98" i="75"/>
  <c r="FE98" i="75"/>
  <c r="BS121" i="71"/>
  <c r="CA121" i="75"/>
  <c r="FA98" i="75" s="1"/>
  <c r="EX97" i="75"/>
  <c r="FE97" i="75"/>
  <c r="BS120" i="71"/>
  <c r="CA120" i="75"/>
  <c r="FA97" i="75" s="1"/>
  <c r="BS119" i="71"/>
  <c r="FE96" i="75"/>
  <c r="EX96" i="75"/>
  <c r="CA119" i="75"/>
  <c r="FA96" i="75" s="1"/>
  <c r="FL239" i="71"/>
  <c r="CP239" i="71" s="1"/>
  <c r="FK240" i="71"/>
  <c r="EL306" i="75"/>
  <c r="BW306" i="75" s="1"/>
  <c r="EK307" i="75"/>
  <c r="DS286" i="71"/>
  <c r="EX286" i="71" s="1"/>
  <c r="EH65" i="75"/>
  <c r="BV65" i="75" s="1"/>
  <c r="EG66" i="75"/>
  <c r="CV238" i="71"/>
  <c r="T243" i="45" s="1"/>
  <c r="BE243" i="45" s="1"/>
  <c r="BP243" i="45" s="1"/>
  <c r="BX309" i="71"/>
  <c r="EU274" i="75"/>
  <c r="DS285" i="71"/>
  <c r="EX285" i="71" s="1"/>
  <c r="FK293" i="71"/>
  <c r="FE23" i="75"/>
  <c r="BS44" i="71"/>
  <c r="FL16" i="75"/>
  <c r="CA44" i="75"/>
  <c r="FE94" i="75"/>
  <c r="BS117" i="71"/>
  <c r="EX94" i="75"/>
  <c r="CA117" i="75"/>
  <c r="FA94" i="75" s="1"/>
  <c r="ED132" i="75"/>
  <c r="BZ132" i="75" s="1"/>
  <c r="EC133" i="75"/>
  <c r="FK36" i="75"/>
  <c r="FD43" i="75"/>
  <c r="CD64" i="75"/>
  <c r="ED293" i="75"/>
  <c r="BZ293" i="75" s="1"/>
  <c r="EC294" i="75"/>
  <c r="DS294" i="71"/>
  <c r="EX294" i="71" s="1"/>
  <c r="DS293" i="71"/>
  <c r="EX293" i="71" s="1"/>
  <c r="BS128" i="71"/>
  <c r="EX105" i="75"/>
  <c r="FE105" i="75"/>
  <c r="CA128" i="75"/>
  <c r="FA105" i="75" s="1"/>
  <c r="EX108" i="75"/>
  <c r="FE108" i="75"/>
  <c r="BS131" i="71"/>
  <c r="DS131" i="71" s="1"/>
  <c r="EX131" i="71" s="1"/>
  <c r="CA131" i="75"/>
  <c r="FA108" i="75" s="1"/>
  <c r="BR229" i="45"/>
  <c r="Y229" i="45" s="1"/>
  <c r="BQ230" i="45"/>
  <c r="BS244" i="71"/>
  <c r="CA241" i="75"/>
  <c r="EX261" i="75"/>
  <c r="BS296" i="71"/>
  <c r="DS296" i="71" s="1"/>
  <c r="EX296" i="71" s="1"/>
  <c r="CA292" i="75"/>
  <c r="CE292" i="75" s="1"/>
  <c r="EZ226" i="71"/>
  <c r="CR226" i="71" s="1"/>
  <c r="EY227" i="71"/>
  <c r="DS291" i="71"/>
  <c r="EX291" i="71" s="1"/>
  <c r="DS283" i="71"/>
  <c r="EX283" i="71" s="1"/>
  <c r="ET272" i="75"/>
  <c r="CD303" i="75"/>
  <c r="EH383" i="75"/>
  <c r="BV383" i="75" s="1"/>
  <c r="EG384" i="75"/>
  <c r="FL15" i="75"/>
  <c r="BS43" i="71"/>
  <c r="FE22" i="75"/>
  <c r="CA43" i="75"/>
  <c r="FE20" i="75"/>
  <c r="BS41" i="71"/>
  <c r="CA41" i="75"/>
  <c r="FA20" i="75" s="1"/>
  <c r="BS127" i="71"/>
  <c r="FE104" i="75"/>
  <c r="EX104" i="75"/>
  <c r="CA127" i="75"/>
  <c r="FA104" i="75" s="1"/>
  <c r="FE92" i="75"/>
  <c r="BS115" i="71"/>
  <c r="EX92" i="75"/>
  <c r="CA115" i="75"/>
  <c r="FA92" i="75" s="1"/>
  <c r="Y252" i="45"/>
  <c r="AD228" i="45"/>
  <c r="FK129" i="71"/>
  <c r="BS243" i="71"/>
  <c r="DS243" i="71" s="1"/>
  <c r="EX243" i="71" s="1"/>
  <c r="CA240" i="75"/>
  <c r="S392" i="51"/>
  <c r="FZ194" i="71"/>
  <c r="Q230" i="45"/>
  <c r="AU230" i="45" s="1"/>
  <c r="BH230" i="45" s="1"/>
  <c r="CS225" i="71"/>
  <c r="BY213" i="45"/>
  <c r="Z61" i="72"/>
  <c r="BS61" i="72" s="1"/>
  <c r="EL383" i="75"/>
  <c r="BW383" i="75" s="1"/>
  <c r="EK384" i="75"/>
  <c r="BS48" i="71"/>
  <c r="FE27" i="75"/>
  <c r="FL20" i="75"/>
  <c r="CA48" i="75"/>
  <c r="FL18" i="75"/>
  <c r="FE25" i="75"/>
  <c r="BS46" i="71"/>
  <c r="CA46" i="75"/>
  <c r="BS36" i="71"/>
  <c r="FE15" i="75"/>
  <c r="CA36" i="75"/>
  <c r="FA15" i="75" s="1"/>
  <c r="ED384" i="75"/>
  <c r="BZ384" i="75" s="1"/>
  <c r="EC385" i="75"/>
  <c r="DS288" i="71"/>
  <c r="EX288" i="71" s="1"/>
  <c r="FK50" i="71"/>
  <c r="BS118" i="71"/>
  <c r="DS118" i="71" s="1"/>
  <c r="EX118" i="71" s="1"/>
  <c r="FE95" i="75"/>
  <c r="EX95" i="75"/>
  <c r="CA118" i="75"/>
  <c r="FA95" i="75" s="1"/>
  <c r="FE21" i="75"/>
  <c r="BS42" i="71"/>
  <c r="CA42" i="75"/>
  <c r="FA21" i="75" s="1"/>
  <c r="BS116" i="71"/>
  <c r="FE93" i="75"/>
  <c r="EX93" i="75"/>
  <c r="CA116" i="75"/>
  <c r="FA93" i="75" s="1"/>
  <c r="EX103" i="75"/>
  <c r="FE103" i="75"/>
  <c r="BS126" i="71"/>
  <c r="CA126" i="75"/>
  <c r="FA103" i="75" s="1"/>
  <c r="FE102" i="75"/>
  <c r="BS125" i="71"/>
  <c r="DS125" i="71" s="1"/>
  <c r="EX125" i="71" s="1"/>
  <c r="EX102" i="75"/>
  <c r="CA125" i="75"/>
  <c r="FA102" i="75" s="1"/>
  <c r="FJ354" i="75"/>
  <c r="FE361" i="75"/>
  <c r="EH144" i="75"/>
  <c r="BV144" i="75" s="1"/>
  <c r="EG145" i="75"/>
  <c r="DS289" i="71"/>
  <c r="EX289" i="71" s="1"/>
  <c r="DS280" i="71"/>
  <c r="EX280" i="71" s="1"/>
  <c r="EY280" i="71" s="1"/>
  <c r="EI308" i="71"/>
  <c r="EN308" i="71"/>
  <c r="FJ308" i="71" s="1"/>
  <c r="EH304" i="75"/>
  <c r="BV304" i="75" s="1"/>
  <c r="EG305" i="75"/>
  <c r="BI216" i="45"/>
  <c r="FD360" i="75"/>
  <c r="CD382" i="75"/>
  <c r="CA382" i="75"/>
  <c r="FA360" i="75" s="1"/>
  <c r="BS129" i="71"/>
  <c r="DS129" i="71" s="1"/>
  <c r="EX129" i="71" s="1"/>
  <c r="EX106" i="75"/>
  <c r="FE106" i="75"/>
  <c r="CA129" i="75"/>
  <c r="FA106" i="75" s="1"/>
  <c r="FE29" i="75"/>
  <c r="BS50" i="71"/>
  <c r="FL22" i="75"/>
  <c r="CA50" i="75"/>
  <c r="FE18" i="75"/>
  <c r="BS39" i="71"/>
  <c r="CA39" i="75"/>
  <c r="FA18" i="75" s="1"/>
  <c r="FE30" i="75"/>
  <c r="BS51" i="71"/>
  <c r="FL23" i="75"/>
  <c r="CA51" i="75"/>
  <c r="EX101" i="75"/>
  <c r="BS124" i="71"/>
  <c r="FE101" i="75"/>
  <c r="CA124" i="75"/>
  <c r="FA101" i="75" s="1"/>
  <c r="ED53" i="75"/>
  <c r="BZ53" i="75" s="1"/>
  <c r="EC54" i="75"/>
  <c r="CD143" i="75"/>
  <c r="ET120" i="75"/>
  <c r="FD120" i="75"/>
  <c r="FE99" i="75"/>
  <c r="EX99" i="75"/>
  <c r="BS122" i="71"/>
  <c r="DS122" i="71" s="1"/>
  <c r="EX122" i="71" s="1"/>
  <c r="CA122" i="75"/>
  <c r="FA99" i="75" s="1"/>
  <c r="FE26" i="75"/>
  <c r="FL19" i="75"/>
  <c r="BS47" i="71"/>
  <c r="DS47" i="71" s="1"/>
  <c r="EX47" i="71" s="1"/>
  <c r="CA47" i="75"/>
  <c r="FE24" i="75"/>
  <c r="BS45" i="71"/>
  <c r="FL17" i="75"/>
  <c r="CA45" i="75"/>
  <c r="BS40" i="71"/>
  <c r="DS40" i="71" s="1"/>
  <c r="EX40" i="71" s="1"/>
  <c r="FE19" i="75"/>
  <c r="CA40" i="75"/>
  <c r="FA19" i="75" s="1"/>
  <c r="BS38" i="71"/>
  <c r="FE17" i="75"/>
  <c r="CA38" i="75"/>
  <c r="FA17" i="75" s="1"/>
  <c r="BS49" i="71"/>
  <c r="FL21" i="75"/>
  <c r="FE28" i="75"/>
  <c r="CA49" i="75"/>
  <c r="BS37" i="71"/>
  <c r="DS37" i="71" s="1"/>
  <c r="EX37" i="71" s="1"/>
  <c r="EY37" i="71" s="1"/>
  <c r="FE16" i="75"/>
  <c r="CA37" i="75"/>
  <c r="FA16" i="75" s="1"/>
  <c r="BS123" i="71"/>
  <c r="FE100" i="75"/>
  <c r="EX100" i="75"/>
  <c r="CA123" i="75"/>
  <c r="FA100" i="75" s="1"/>
  <c r="FL24" i="75"/>
  <c r="FE31" i="75"/>
  <c r="BS52" i="71"/>
  <c r="CA52" i="75"/>
  <c r="EN143" i="71"/>
  <c r="FJ143" i="71" s="1"/>
  <c r="EI143" i="71"/>
  <c r="DS45" i="71" l="1"/>
  <c r="EX45" i="71" s="1"/>
  <c r="DS38" i="71"/>
  <c r="EX38" i="71" s="1"/>
  <c r="EY38" i="71" s="1"/>
  <c r="DS127" i="71"/>
  <c r="EX127" i="71" s="1"/>
  <c r="DS49" i="71"/>
  <c r="EX49" i="71" s="1"/>
  <c r="DS42" i="71"/>
  <c r="EX42" i="71" s="1"/>
  <c r="DS120" i="71"/>
  <c r="EX120" i="71" s="1"/>
  <c r="DS124" i="71"/>
  <c r="EX124" i="71" s="1"/>
  <c r="FE32" i="75"/>
  <c r="BS53" i="71"/>
  <c r="DS53" i="71" s="1"/>
  <c r="EX53" i="71" s="1"/>
  <c r="FL25" i="75"/>
  <c r="CA53" i="75"/>
  <c r="FH22" i="75"/>
  <c r="FA29" i="75"/>
  <c r="FE362" i="75"/>
  <c r="FJ355" i="75"/>
  <c r="EL384" i="75"/>
  <c r="BW384" i="75" s="1"/>
  <c r="EK385" i="75"/>
  <c r="DS130" i="71"/>
  <c r="EX130" i="71" s="1"/>
  <c r="ED294" i="75"/>
  <c r="BZ294" i="75" s="1"/>
  <c r="EC295" i="75"/>
  <c r="DS119" i="71"/>
  <c r="EX119" i="71" s="1"/>
  <c r="EI144" i="71"/>
  <c r="EN144" i="71"/>
  <c r="FJ144" i="71" s="1"/>
  <c r="BS297" i="71"/>
  <c r="DS297" i="71" s="1"/>
  <c r="EX297" i="71" s="1"/>
  <c r="EX262" i="75"/>
  <c r="CA293" i="75"/>
  <c r="CE293" i="75" s="1"/>
  <c r="FA23" i="75"/>
  <c r="FH16" i="75"/>
  <c r="AD252" i="45"/>
  <c r="BY214" i="45"/>
  <c r="Z62" i="72"/>
  <c r="BS62" i="72" s="1"/>
  <c r="DS41" i="71"/>
  <c r="EX41" i="71" s="1"/>
  <c r="EH66" i="75"/>
  <c r="BV66" i="75" s="1"/>
  <c r="EG67" i="75"/>
  <c r="EZ227" i="71"/>
  <c r="CR227" i="71" s="1"/>
  <c r="EY228" i="71"/>
  <c r="DS44" i="71"/>
  <c r="EX44" i="71" s="1"/>
  <c r="CD65" i="75"/>
  <c r="FK37" i="75"/>
  <c r="FD44" i="75"/>
  <c r="EL66" i="75"/>
  <c r="BW66" i="75" s="1"/>
  <c r="BX66" i="71" s="1"/>
  <c r="EK67" i="75"/>
  <c r="EH305" i="75"/>
  <c r="BV305" i="75" s="1"/>
  <c r="EG306" i="75"/>
  <c r="FH18" i="75"/>
  <c r="FA25" i="75"/>
  <c r="FA22" i="75"/>
  <c r="FH15" i="75"/>
  <c r="FZ195" i="71"/>
  <c r="Q231" i="45"/>
  <c r="AU231" i="45" s="1"/>
  <c r="BH231" i="45" s="1"/>
  <c r="S393" i="51"/>
  <c r="CS226" i="71"/>
  <c r="EI65" i="71"/>
  <c r="EN65" i="71"/>
  <c r="FJ65" i="71" s="1"/>
  <c r="ET273" i="75"/>
  <c r="CD304" i="75"/>
  <c r="DS123" i="71"/>
  <c r="EX123" i="71" s="1"/>
  <c r="FH23" i="75"/>
  <c r="FA30" i="75"/>
  <c r="DS126" i="71"/>
  <c r="EX126" i="71" s="1"/>
  <c r="DS46" i="71"/>
  <c r="EX46" i="71" s="1"/>
  <c r="FK294" i="71"/>
  <c r="EL307" i="75"/>
  <c r="BW307" i="75" s="1"/>
  <c r="BX311" i="71" s="1"/>
  <c r="EK308" i="75"/>
  <c r="EL146" i="75"/>
  <c r="BW146" i="75" s="1"/>
  <c r="EK147" i="75"/>
  <c r="DS43" i="71"/>
  <c r="EX43" i="71" s="1"/>
  <c r="EU275" i="75"/>
  <c r="BX310" i="71"/>
  <c r="DS121" i="71"/>
  <c r="EX121" i="71" s="1"/>
  <c r="EU122" i="75"/>
  <c r="BX145" i="71"/>
  <c r="ED133" i="75"/>
  <c r="BZ133" i="75" s="1"/>
  <c r="EC134" i="75"/>
  <c r="FL240" i="71"/>
  <c r="CP240" i="71" s="1"/>
  <c r="FK241" i="71"/>
  <c r="EH145" i="75"/>
  <c r="BV145" i="75" s="1"/>
  <c r="EG146" i="75"/>
  <c r="FK51" i="71"/>
  <c r="FH20" i="75"/>
  <c r="FA27" i="75"/>
  <c r="EH384" i="75"/>
  <c r="BV384" i="75" s="1"/>
  <c r="EG385" i="75"/>
  <c r="DS128" i="71"/>
  <c r="EX128" i="71" s="1"/>
  <c r="BS132" i="71"/>
  <c r="DS132" i="71" s="1"/>
  <c r="EX132" i="71" s="1"/>
  <c r="EX109" i="75"/>
  <c r="FE109" i="75"/>
  <c r="CA132" i="75"/>
  <c r="FA109" i="75" s="1"/>
  <c r="CV239" i="71"/>
  <c r="T244" i="45" s="1"/>
  <c r="BE244" i="45" s="1"/>
  <c r="BP244" i="45" s="1"/>
  <c r="DS50" i="71"/>
  <c r="EX50" i="71" s="1"/>
  <c r="DS51" i="71"/>
  <c r="EX51" i="71" s="1"/>
  <c r="FA28" i="75"/>
  <c r="FH21" i="75"/>
  <c r="FD121" i="75"/>
  <c r="ET121" i="75"/>
  <c r="CD144" i="75"/>
  <c r="CD383" i="75"/>
  <c r="FD361" i="75"/>
  <c r="CA383" i="75"/>
  <c r="FA361" i="75" s="1"/>
  <c r="DS244" i="71"/>
  <c r="EX244" i="71" s="1"/>
  <c r="FH17" i="75"/>
  <c r="FA24" i="75"/>
  <c r="DS39" i="71"/>
  <c r="EX39" i="71" s="1"/>
  <c r="EY39" i="71" s="1"/>
  <c r="BR230" i="45"/>
  <c r="Y230" i="45" s="1"/>
  <c r="BQ231" i="45"/>
  <c r="EN309" i="71"/>
  <c r="FJ309" i="71" s="1"/>
  <c r="EI309" i="71"/>
  <c r="FA31" i="75"/>
  <c r="FH24" i="75"/>
  <c r="DS52" i="71"/>
  <c r="EX52" i="71" s="1"/>
  <c r="FH19" i="75"/>
  <c r="FA26" i="75"/>
  <c r="ED54" i="75"/>
  <c r="BZ54" i="75" s="1"/>
  <c r="EC55" i="75"/>
  <c r="BI217" i="45"/>
  <c r="DS116" i="71"/>
  <c r="EX116" i="71" s="1"/>
  <c r="EY116" i="71" s="1"/>
  <c r="ED385" i="75"/>
  <c r="BZ385" i="75" s="1"/>
  <c r="EC386" i="75"/>
  <c r="DS48" i="71"/>
  <c r="EX48" i="71" s="1"/>
  <c r="FK130" i="71"/>
  <c r="AD229" i="45"/>
  <c r="DS117" i="71"/>
  <c r="EX117" i="71" s="1"/>
  <c r="EY281" i="71"/>
  <c r="EY117" i="71" l="1"/>
  <c r="EI145" i="71"/>
  <c r="EN145" i="71"/>
  <c r="FJ145" i="71" s="1"/>
  <c r="EI311" i="71"/>
  <c r="EN311" i="71"/>
  <c r="FJ311" i="71" s="1"/>
  <c r="EH306" i="75"/>
  <c r="BV306" i="75" s="1"/>
  <c r="EG307" i="75"/>
  <c r="ED55" i="75"/>
  <c r="BZ55" i="75" s="1"/>
  <c r="EC56" i="75"/>
  <c r="EH146" i="75"/>
  <c r="BV146" i="75" s="1"/>
  <c r="EG147" i="75"/>
  <c r="FK329" i="71"/>
  <c r="FL294" i="71" s="1"/>
  <c r="CP294" i="71" s="1"/>
  <c r="FK295" i="71"/>
  <c r="ET274" i="75"/>
  <c r="CD305" i="75"/>
  <c r="EH67" i="75"/>
  <c r="BV67" i="75" s="1"/>
  <c r="EG68" i="75"/>
  <c r="EL385" i="75"/>
  <c r="BW385" i="75" s="1"/>
  <c r="EK386" i="75"/>
  <c r="EL67" i="75"/>
  <c r="BW67" i="75" s="1"/>
  <c r="BX67" i="71" s="1"/>
  <c r="EK68" i="75"/>
  <c r="CD66" i="75"/>
  <c r="FD45" i="75"/>
  <c r="FK38" i="75"/>
  <c r="AD230" i="45"/>
  <c r="EI310" i="71"/>
  <c r="EN310" i="71"/>
  <c r="FJ310" i="71" s="1"/>
  <c r="EI66" i="71"/>
  <c r="EN66" i="71"/>
  <c r="FJ66" i="71" s="1"/>
  <c r="FL241" i="71"/>
  <c r="CP241" i="71" s="1"/>
  <c r="FK242" i="71"/>
  <c r="CV240" i="71"/>
  <c r="T245" i="45" s="1"/>
  <c r="BE245" i="45" s="1"/>
  <c r="BP245" i="45" s="1"/>
  <c r="BR231" i="45"/>
  <c r="Y231" i="45" s="1"/>
  <c r="BQ232" i="45"/>
  <c r="EH385" i="75"/>
  <c r="BV385" i="75" s="1"/>
  <c r="EG386" i="75"/>
  <c r="FH25" i="75"/>
  <c r="FA32" i="75"/>
  <c r="ED134" i="75"/>
  <c r="BZ134" i="75" s="1"/>
  <c r="EC135" i="75"/>
  <c r="ED386" i="75"/>
  <c r="BZ386" i="75" s="1"/>
  <c r="EC387" i="75"/>
  <c r="FD362" i="75"/>
  <c r="CD384" i="75"/>
  <c r="CA384" i="75"/>
  <c r="FA362" i="75" s="1"/>
  <c r="EX110" i="75"/>
  <c r="FE110" i="75"/>
  <c r="BS133" i="71"/>
  <c r="DS133" i="71" s="1"/>
  <c r="EX133" i="71" s="1"/>
  <c r="CA133" i="75"/>
  <c r="FA110" i="75" s="1"/>
  <c r="FD122" i="75"/>
  <c r="CD145" i="75"/>
  <c r="ET122" i="75"/>
  <c r="Z63" i="72"/>
  <c r="BS63" i="72" s="1"/>
  <c r="BY215" i="45"/>
  <c r="FK164" i="71"/>
  <c r="FK131" i="71"/>
  <c r="EL147" i="75"/>
  <c r="BW147" i="75" s="1"/>
  <c r="EK148" i="75"/>
  <c r="EZ228" i="71"/>
  <c r="CR228" i="71" s="1"/>
  <c r="EY229" i="71"/>
  <c r="ED295" i="75"/>
  <c r="BZ295" i="75" s="1"/>
  <c r="EC296" i="75"/>
  <c r="EY118" i="71"/>
  <c r="FJ356" i="75"/>
  <c r="FE363" i="75"/>
  <c r="BX146" i="71"/>
  <c r="EU123" i="75"/>
  <c r="S394" i="51"/>
  <c r="Q232" i="45"/>
  <c r="AU232" i="45" s="1"/>
  <c r="BH232" i="45" s="1"/>
  <c r="FZ196" i="71"/>
  <c r="CS227" i="71"/>
  <c r="BS298" i="71"/>
  <c r="DS298" i="71" s="1"/>
  <c r="EX298" i="71" s="1"/>
  <c r="EX263" i="75"/>
  <c r="CA294" i="75"/>
  <c r="CE294" i="75" s="1"/>
  <c r="BS54" i="71"/>
  <c r="DS54" i="71" s="1"/>
  <c r="EX54" i="71" s="1"/>
  <c r="FE33" i="75"/>
  <c r="FL26" i="75"/>
  <c r="CA54" i="75"/>
  <c r="BI251" i="45"/>
  <c r="BJ217" i="45" s="1"/>
  <c r="Z217" i="45" s="1"/>
  <c r="BI218" i="45"/>
  <c r="EY282" i="71"/>
  <c r="FK85" i="71"/>
  <c r="FK52" i="71"/>
  <c r="EY40" i="71"/>
  <c r="EY41" i="71" s="1"/>
  <c r="EL308" i="75"/>
  <c r="BW308" i="75" s="1"/>
  <c r="BX312" i="71" s="1"/>
  <c r="EK309" i="75"/>
  <c r="FL404" i="71" l="1"/>
  <c r="FL405" i="71"/>
  <c r="CP405" i="71" s="1"/>
  <c r="FL406" i="71"/>
  <c r="CP406" i="71" s="1"/>
  <c r="FL407" i="71"/>
  <c r="CP407" i="71" s="1"/>
  <c r="BZ203" i="45"/>
  <c r="N51" i="72"/>
  <c r="AA217" i="45"/>
  <c r="EI67" i="71"/>
  <c r="EN67" i="71"/>
  <c r="FJ67" i="71" s="1"/>
  <c r="EH147" i="75"/>
  <c r="BV147" i="75" s="1"/>
  <c r="EG148" i="75"/>
  <c r="BS134" i="71"/>
  <c r="DS134" i="71" s="1"/>
  <c r="EX134" i="71" s="1"/>
  <c r="EX111" i="75"/>
  <c r="FE111" i="75"/>
  <c r="CA134" i="75"/>
  <c r="FA111" i="75" s="1"/>
  <c r="EY42" i="71"/>
  <c r="FD123" i="75"/>
  <c r="ET123" i="75"/>
  <c r="CD146" i="75"/>
  <c r="EL309" i="75"/>
  <c r="BW309" i="75" s="1"/>
  <c r="BX313" i="71" s="1"/>
  <c r="EK310" i="75"/>
  <c r="EL386" i="75"/>
  <c r="BW386" i="75" s="1"/>
  <c r="EK387" i="75"/>
  <c r="ED56" i="75"/>
  <c r="BZ56" i="75" s="1"/>
  <c r="EC57" i="75"/>
  <c r="BY216" i="45"/>
  <c r="Z64" i="72"/>
  <c r="BS64" i="72" s="1"/>
  <c r="FE34" i="75"/>
  <c r="FL27" i="75"/>
  <c r="BS55" i="71"/>
  <c r="DS55" i="71" s="1"/>
  <c r="EX55" i="71" s="1"/>
  <c r="CA55" i="75"/>
  <c r="ED135" i="75"/>
  <c r="BZ135" i="75" s="1"/>
  <c r="EC136" i="75"/>
  <c r="EH68" i="75"/>
  <c r="BV68" i="75" s="1"/>
  <c r="EG69" i="75"/>
  <c r="EH307" i="75"/>
  <c r="BV307" i="75" s="1"/>
  <c r="EG308" i="75"/>
  <c r="EI312" i="71"/>
  <c r="EN312" i="71"/>
  <c r="FJ312" i="71" s="1"/>
  <c r="EL148" i="75"/>
  <c r="BW148" i="75" s="1"/>
  <c r="EK149" i="75"/>
  <c r="FL51" i="71"/>
  <c r="CP51" i="71" s="1"/>
  <c r="FL28" i="71"/>
  <c r="FL26" i="71"/>
  <c r="FL359" i="71"/>
  <c r="FL348" i="71"/>
  <c r="FL32" i="71"/>
  <c r="FL347" i="71"/>
  <c r="FL30" i="71"/>
  <c r="FL21" i="71"/>
  <c r="FL17" i="71"/>
  <c r="FL23" i="71"/>
  <c r="FL34" i="71"/>
  <c r="FL339" i="71"/>
  <c r="FL340" i="71"/>
  <c r="FL18" i="71"/>
  <c r="FL29" i="71"/>
  <c r="FL344" i="71"/>
  <c r="FL345" i="71"/>
  <c r="FL349" i="71"/>
  <c r="FL22" i="71"/>
  <c r="FL27" i="71"/>
  <c r="FL36" i="71"/>
  <c r="CP36" i="71" s="1"/>
  <c r="FL15" i="71"/>
  <c r="FL33" i="71"/>
  <c r="FL346" i="71"/>
  <c r="FL20" i="71"/>
  <c r="FL35" i="71"/>
  <c r="CP35" i="71" s="1"/>
  <c r="FL341" i="71"/>
  <c r="FL24" i="71"/>
  <c r="FL360" i="71"/>
  <c r="CP360" i="71" s="1"/>
  <c r="FL16" i="71"/>
  <c r="FL342" i="71"/>
  <c r="FL31" i="71"/>
  <c r="FL25" i="71"/>
  <c r="FL343" i="71"/>
  <c r="FL19" i="71"/>
  <c r="FL361" i="71"/>
  <c r="CP361" i="71" s="1"/>
  <c r="FL362" i="71"/>
  <c r="CP362" i="71" s="1"/>
  <c r="FL363" i="71"/>
  <c r="CP363" i="71" s="1"/>
  <c r="FL364" i="71"/>
  <c r="CP364" i="71" s="1"/>
  <c r="FL365" i="71"/>
  <c r="CP365" i="71" s="1"/>
  <c r="FL366" i="71"/>
  <c r="CP366" i="71" s="1"/>
  <c r="FL367" i="71"/>
  <c r="CP367" i="71" s="1"/>
  <c r="FL368" i="71"/>
  <c r="CP368" i="71" s="1"/>
  <c r="FL370" i="71"/>
  <c r="CP370" i="71" s="1"/>
  <c r="FL369" i="71"/>
  <c r="CP369" i="71" s="1"/>
  <c r="FL371" i="71"/>
  <c r="CP371" i="71" s="1"/>
  <c r="FL372" i="71"/>
  <c r="CP372" i="71" s="1"/>
  <c r="FL373" i="71"/>
  <c r="CP373" i="71" s="1"/>
  <c r="FL374" i="71"/>
  <c r="CP374" i="71" s="1"/>
  <c r="FL375" i="71"/>
  <c r="CP375" i="71" s="1"/>
  <c r="FL376" i="71"/>
  <c r="CP376" i="71" s="1"/>
  <c r="FL377" i="71"/>
  <c r="CP377" i="71" s="1"/>
  <c r="FL378" i="71"/>
  <c r="CP378" i="71" s="1"/>
  <c r="FL379" i="71"/>
  <c r="CP379" i="71" s="1"/>
  <c r="FL380" i="71"/>
  <c r="CP380" i="71" s="1"/>
  <c r="FL381" i="71"/>
  <c r="CP381" i="71" s="1"/>
  <c r="FL382" i="71"/>
  <c r="CP382" i="71" s="1"/>
  <c r="FL383" i="71"/>
  <c r="CP383" i="71" s="1"/>
  <c r="FL384" i="71"/>
  <c r="CP384" i="71" s="1"/>
  <c r="FL385" i="71"/>
  <c r="CP385" i="71" s="1"/>
  <c r="FL386" i="71"/>
  <c r="CP386" i="71" s="1"/>
  <c r="FL387" i="71"/>
  <c r="CP387" i="71" s="1"/>
  <c r="FL388" i="71"/>
  <c r="CP388" i="71" s="1"/>
  <c r="FL389" i="71"/>
  <c r="CP389" i="71" s="1"/>
  <c r="FL390" i="71"/>
  <c r="CP390" i="71" s="1"/>
  <c r="FL391" i="71"/>
  <c r="CP391" i="71" s="1"/>
  <c r="FL392" i="71"/>
  <c r="CP392" i="71" s="1"/>
  <c r="FL393" i="71"/>
  <c r="CP393" i="71" s="1"/>
  <c r="FL394" i="71"/>
  <c r="CP394" i="71" s="1"/>
  <c r="FL395" i="71"/>
  <c r="CP395" i="71" s="1"/>
  <c r="FL396" i="71"/>
  <c r="CP396" i="71" s="1"/>
  <c r="FL397" i="71"/>
  <c r="CP397" i="71" s="1"/>
  <c r="FL398" i="71"/>
  <c r="CP398" i="71" s="1"/>
  <c r="FL399" i="71"/>
  <c r="CP399" i="71" s="1"/>
  <c r="FL400" i="71"/>
  <c r="CP400" i="71" s="1"/>
  <c r="FL401" i="71"/>
  <c r="CP401" i="71" s="1"/>
  <c r="FL402" i="71"/>
  <c r="CP402" i="71" s="1"/>
  <c r="FL403" i="71"/>
  <c r="CP403" i="71" s="1"/>
  <c r="CP404" i="71"/>
  <c r="FL37" i="71"/>
  <c r="CP37" i="71" s="1"/>
  <c r="FL38" i="71"/>
  <c r="CP38" i="71" s="1"/>
  <c r="FL39" i="71"/>
  <c r="CP39" i="71" s="1"/>
  <c r="FL40" i="71"/>
  <c r="CP40" i="71" s="1"/>
  <c r="FL41" i="71"/>
  <c r="CP41" i="71" s="1"/>
  <c r="FL42" i="71"/>
  <c r="CP42" i="71" s="1"/>
  <c r="FL43" i="71"/>
  <c r="CP43" i="71" s="1"/>
  <c r="FL44" i="71"/>
  <c r="CP44" i="71" s="1"/>
  <c r="FL45" i="71"/>
  <c r="CP45" i="71" s="1"/>
  <c r="FL46" i="71"/>
  <c r="CP46" i="71" s="1"/>
  <c r="FL47" i="71"/>
  <c r="CP47" i="71" s="1"/>
  <c r="FL48" i="71"/>
  <c r="CP48" i="71" s="1"/>
  <c r="FL49" i="71"/>
  <c r="CP49" i="71" s="1"/>
  <c r="FL50" i="71"/>
  <c r="CP50" i="71" s="1"/>
  <c r="FL131" i="71"/>
  <c r="CP131" i="71" s="1"/>
  <c r="FK132" i="71"/>
  <c r="FD46" i="75"/>
  <c r="CD67" i="75"/>
  <c r="FK39" i="75"/>
  <c r="ET275" i="75"/>
  <c r="CD306" i="75"/>
  <c r="EI146" i="71"/>
  <c r="EN146" i="71"/>
  <c r="FJ146" i="71" s="1"/>
  <c r="BX147" i="71"/>
  <c r="EU124" i="75"/>
  <c r="FL52" i="71"/>
  <c r="CP52" i="71" s="1"/>
  <c r="FK53" i="71"/>
  <c r="EY283" i="71"/>
  <c r="FL130" i="71"/>
  <c r="CP130" i="71" s="1"/>
  <c r="FL110" i="71"/>
  <c r="FL106" i="71"/>
  <c r="FL107" i="71"/>
  <c r="FL104" i="71"/>
  <c r="FL95" i="71"/>
  <c r="FL96" i="71"/>
  <c r="FL103" i="71"/>
  <c r="FL109" i="71"/>
  <c r="FL101" i="71"/>
  <c r="FL97" i="71"/>
  <c r="FL114" i="71"/>
  <c r="CP114" i="71" s="1"/>
  <c r="FL94" i="71"/>
  <c r="FL102" i="71"/>
  <c r="FL113" i="71"/>
  <c r="FL99" i="71"/>
  <c r="FL98" i="71"/>
  <c r="FL100" i="71"/>
  <c r="FL108" i="71"/>
  <c r="FL112" i="71"/>
  <c r="FL105" i="71"/>
  <c r="FL111" i="71"/>
  <c r="FL115" i="71"/>
  <c r="CP115" i="71" s="1"/>
  <c r="FL116" i="71"/>
  <c r="CP116" i="71" s="1"/>
  <c r="FL117" i="71"/>
  <c r="CP117" i="71" s="1"/>
  <c r="FL118" i="71"/>
  <c r="CP118" i="71" s="1"/>
  <c r="FL119" i="71"/>
  <c r="CP119" i="71" s="1"/>
  <c r="FL120" i="71"/>
  <c r="CP120" i="71" s="1"/>
  <c r="FL121" i="71"/>
  <c r="CP121" i="71" s="1"/>
  <c r="FL122" i="71"/>
  <c r="CP122" i="71" s="1"/>
  <c r="FL123" i="71"/>
  <c r="CP123" i="71" s="1"/>
  <c r="FL124" i="71"/>
  <c r="CP124" i="71" s="1"/>
  <c r="FL125" i="71"/>
  <c r="CP125" i="71" s="1"/>
  <c r="FL126" i="71"/>
  <c r="CP126" i="71" s="1"/>
  <c r="FL127" i="71"/>
  <c r="CP127" i="71" s="1"/>
  <c r="FL128" i="71"/>
  <c r="CP128" i="71" s="1"/>
  <c r="FL129" i="71"/>
  <c r="CP129" i="71" s="1"/>
  <c r="EH386" i="75"/>
  <c r="BV386" i="75" s="1"/>
  <c r="EG387" i="75"/>
  <c r="EZ229" i="71"/>
  <c r="CR229" i="71" s="1"/>
  <c r="EY230" i="71"/>
  <c r="FH26" i="75"/>
  <c r="FA33" i="75"/>
  <c r="FD363" i="75"/>
  <c r="CD385" i="75"/>
  <c r="CA385" i="75"/>
  <c r="FA363" i="75" s="1"/>
  <c r="FL242" i="71"/>
  <c r="CP242" i="71" s="1"/>
  <c r="FK243" i="71"/>
  <c r="EY119" i="71"/>
  <c r="BR232" i="45"/>
  <c r="Y232" i="45" s="1"/>
  <c r="BQ233" i="45"/>
  <c r="CV241" i="71"/>
  <c r="T246" i="45" s="1"/>
  <c r="BE246" i="45" s="1"/>
  <c r="BP246" i="45" s="1"/>
  <c r="FL295" i="71"/>
  <c r="CP295" i="71" s="1"/>
  <c r="FK296" i="71"/>
  <c r="BJ218" i="45"/>
  <c r="Z218" i="45" s="1"/>
  <c r="BI219" i="45"/>
  <c r="ED296" i="75"/>
  <c r="BZ296" i="75" s="1"/>
  <c r="EC297" i="75"/>
  <c r="ED387" i="75"/>
  <c r="BZ387" i="75" s="1"/>
  <c r="EC388" i="75"/>
  <c r="FX263" i="71"/>
  <c r="CV294" i="71"/>
  <c r="T301" i="45" s="1"/>
  <c r="Q233" i="45"/>
  <c r="AU233" i="45" s="1"/>
  <c r="BH233" i="45" s="1"/>
  <c r="S395" i="51"/>
  <c r="FZ197" i="71"/>
  <c r="CS228" i="71"/>
  <c r="BJ188" i="45"/>
  <c r="BJ200" i="45"/>
  <c r="BJ193" i="45"/>
  <c r="BJ184" i="45"/>
  <c r="BJ199" i="45"/>
  <c r="BJ195" i="45"/>
  <c r="BJ197" i="45"/>
  <c r="BJ186" i="45"/>
  <c r="BJ185" i="45"/>
  <c r="BJ198" i="45"/>
  <c r="BJ190" i="45"/>
  <c r="BJ182" i="45"/>
  <c r="BJ181" i="45"/>
  <c r="BJ192" i="45"/>
  <c r="BJ187" i="45"/>
  <c r="BJ196" i="45"/>
  <c r="BJ191" i="45"/>
  <c r="BJ194" i="45"/>
  <c r="BJ183" i="45"/>
  <c r="BJ201" i="45"/>
  <c r="BJ189" i="45"/>
  <c r="BJ202" i="45"/>
  <c r="Z202" i="45" s="1"/>
  <c r="BJ203" i="45"/>
  <c r="Z203" i="45" s="1"/>
  <c r="BJ204" i="45"/>
  <c r="Z204" i="45" s="1"/>
  <c r="BJ205" i="45"/>
  <c r="Z205" i="45" s="1"/>
  <c r="BJ206" i="45"/>
  <c r="Z206" i="45" s="1"/>
  <c r="BJ207" i="45"/>
  <c r="Z207" i="45" s="1"/>
  <c r="BJ208" i="45"/>
  <c r="Z208" i="45" s="1"/>
  <c r="BJ209" i="45"/>
  <c r="Z209" i="45" s="1"/>
  <c r="BJ210" i="45"/>
  <c r="Z210" i="45" s="1"/>
  <c r="BJ211" i="45"/>
  <c r="Z211" i="45" s="1"/>
  <c r="BJ212" i="45"/>
  <c r="Z212" i="45" s="1"/>
  <c r="BJ213" i="45"/>
  <c r="Z213" i="45" s="1"/>
  <c r="BJ214" i="45"/>
  <c r="Z214" i="45" s="1"/>
  <c r="BJ215" i="45"/>
  <c r="Z215" i="45" s="1"/>
  <c r="BJ216" i="45"/>
  <c r="Z216" i="45" s="1"/>
  <c r="AD231" i="45"/>
  <c r="BS299" i="71"/>
  <c r="DS299" i="71" s="1"/>
  <c r="EX299" i="71" s="1"/>
  <c r="EX264" i="75"/>
  <c r="CA295" i="75"/>
  <c r="CE295" i="75" s="1"/>
  <c r="FE364" i="75"/>
  <c r="FJ357" i="75"/>
  <c r="EL68" i="75"/>
  <c r="BW68" i="75" s="1"/>
  <c r="BX68" i="71" s="1"/>
  <c r="EK69" i="75"/>
  <c r="FL279" i="71"/>
  <c r="CP279" i="71" s="1"/>
  <c r="FL280" i="71"/>
  <c r="CP280" i="71" s="1"/>
  <c r="FL281" i="71"/>
  <c r="CP281" i="71" s="1"/>
  <c r="FL282" i="71"/>
  <c r="CP282" i="71" s="1"/>
  <c r="FL283" i="71"/>
  <c r="CP283" i="71" s="1"/>
  <c r="FL284" i="71"/>
  <c r="CP284" i="71" s="1"/>
  <c r="FL285" i="71"/>
  <c r="CP285" i="71" s="1"/>
  <c r="FL286" i="71"/>
  <c r="CP286" i="71" s="1"/>
  <c r="FL287" i="71"/>
  <c r="CP287" i="71" s="1"/>
  <c r="FL288" i="71"/>
  <c r="CP288" i="71" s="1"/>
  <c r="FL289" i="71"/>
  <c r="CP289" i="71" s="1"/>
  <c r="FL290" i="71"/>
  <c r="CP290" i="71" s="1"/>
  <c r="FL291" i="71"/>
  <c r="CP291" i="71" s="1"/>
  <c r="FL292" i="71"/>
  <c r="CP292" i="71" s="1"/>
  <c r="FL293" i="71"/>
  <c r="CP293" i="71" s="1"/>
  <c r="CV407" i="71" l="1"/>
  <c r="CS407" i="71"/>
  <c r="CV406" i="71"/>
  <c r="CS406" i="71"/>
  <c r="CV405" i="71"/>
  <c r="CS405" i="71"/>
  <c r="FX259" i="71"/>
  <c r="CV290" i="71"/>
  <c r="T297" i="45" s="1"/>
  <c r="FL296" i="71"/>
  <c r="CP296" i="71" s="1"/>
  <c r="FK297" i="71"/>
  <c r="GE105" i="71"/>
  <c r="FX105" i="71"/>
  <c r="CV128" i="71"/>
  <c r="T128" i="45" s="1"/>
  <c r="FX93" i="71"/>
  <c r="GE93" i="71"/>
  <c r="CV116" i="71"/>
  <c r="T116" i="45" s="1"/>
  <c r="EY284" i="71"/>
  <c r="GL16" i="71"/>
  <c r="GE23" i="71"/>
  <c r="CV44" i="71"/>
  <c r="T39" i="45" s="1"/>
  <c r="GE378" i="71"/>
  <c r="CV400" i="71"/>
  <c r="CS400" i="71"/>
  <c r="GC378" i="71" s="1"/>
  <c r="GE366" i="71"/>
  <c r="GL359" i="71"/>
  <c r="CS388" i="71"/>
  <c r="GC366" i="71" s="1"/>
  <c r="CV388" i="71"/>
  <c r="GE354" i="71"/>
  <c r="CV376" i="71"/>
  <c r="CS376" i="71"/>
  <c r="GC354" i="71" s="1"/>
  <c r="GL347" i="71"/>
  <c r="GE342" i="71"/>
  <c r="CV364" i="71"/>
  <c r="CS364" i="71"/>
  <c r="GC342" i="71" s="1"/>
  <c r="FL28" i="75"/>
  <c r="FE35" i="75"/>
  <c r="BS56" i="71"/>
  <c r="DS56" i="71" s="1"/>
  <c r="EX56" i="71" s="1"/>
  <c r="CA56" i="75"/>
  <c r="FX264" i="71"/>
  <c r="CV295" i="71"/>
  <c r="T302" i="45" s="1"/>
  <c r="BE302" i="45" s="1"/>
  <c r="BP302" i="45" s="1"/>
  <c r="FX104" i="71"/>
  <c r="GE104" i="71"/>
  <c r="CV127" i="71"/>
  <c r="T127" i="45" s="1"/>
  <c r="FX92" i="71"/>
  <c r="GE92" i="71"/>
  <c r="CV115" i="71"/>
  <c r="T115" i="45" s="1"/>
  <c r="GE22" i="71"/>
  <c r="GL15" i="71"/>
  <c r="CV43" i="71"/>
  <c r="T38" i="45" s="1"/>
  <c r="GE377" i="71"/>
  <c r="CW399" i="71"/>
  <c r="CV399" i="71"/>
  <c r="CS399" i="71"/>
  <c r="GC377" i="71" s="1"/>
  <c r="GL370" i="71"/>
  <c r="GE365" i="71"/>
  <c r="CS387" i="71"/>
  <c r="GC365" i="71" s="1"/>
  <c r="CV387" i="71"/>
  <c r="GL358" i="71"/>
  <c r="GE353" i="71"/>
  <c r="GL346" i="71"/>
  <c r="CV375" i="71"/>
  <c r="CS375" i="71"/>
  <c r="GC353" i="71" s="1"/>
  <c r="GE341" i="71"/>
  <c r="CV363" i="71"/>
  <c r="CS363" i="71"/>
  <c r="GC341" i="71" s="1"/>
  <c r="ED136" i="75"/>
  <c r="BZ136" i="75" s="1"/>
  <c r="EC137" i="75"/>
  <c r="EL387" i="75"/>
  <c r="BW387" i="75" s="1"/>
  <c r="EK388" i="75"/>
  <c r="EL69" i="75"/>
  <c r="BW69" i="75" s="1"/>
  <c r="BX69" i="71" s="1"/>
  <c r="EK70" i="75"/>
  <c r="FL53" i="71"/>
  <c r="CP53" i="71" s="1"/>
  <c r="FK54" i="71"/>
  <c r="GE21" i="71"/>
  <c r="CV42" i="71"/>
  <c r="T37" i="45" s="1"/>
  <c r="GE376" i="71"/>
  <c r="GL369" i="71"/>
  <c r="CV398" i="71"/>
  <c r="CS398" i="71"/>
  <c r="GC376" i="71" s="1"/>
  <c r="GE364" i="71"/>
  <c r="CV386" i="71"/>
  <c r="CS386" i="71"/>
  <c r="GC364" i="71" s="1"/>
  <c r="GL357" i="71"/>
  <c r="GE352" i="71"/>
  <c r="CV374" i="71"/>
  <c r="GL345" i="71"/>
  <c r="CS374" i="71"/>
  <c r="GC352" i="71" s="1"/>
  <c r="GE340" i="71"/>
  <c r="CV362" i="71"/>
  <c r="CS362" i="71"/>
  <c r="GC340" i="71" s="1"/>
  <c r="BS135" i="71"/>
  <c r="DS135" i="71" s="1"/>
  <c r="EX135" i="71" s="1"/>
  <c r="FE112" i="75"/>
  <c r="EX112" i="75"/>
  <c r="CA135" i="75"/>
  <c r="FA112" i="75" s="1"/>
  <c r="N45" i="72"/>
  <c r="AA211" i="45"/>
  <c r="N44" i="72"/>
  <c r="AA210" i="45"/>
  <c r="FX102" i="71"/>
  <c r="GE102" i="71"/>
  <c r="CV125" i="71"/>
  <c r="T125" i="45" s="1"/>
  <c r="GE31" i="71"/>
  <c r="GL24" i="71"/>
  <c r="CV52" i="71"/>
  <c r="T47" i="45" s="1"/>
  <c r="GE20" i="71"/>
  <c r="CV41" i="71"/>
  <c r="T36" i="45" s="1"/>
  <c r="GE375" i="71"/>
  <c r="CV397" i="71"/>
  <c r="CS397" i="71"/>
  <c r="GC375" i="71" s="1"/>
  <c r="GL368" i="71"/>
  <c r="GE363" i="71"/>
  <c r="CV385" i="71"/>
  <c r="GL356" i="71"/>
  <c r="CS385" i="71"/>
  <c r="GC363" i="71" s="1"/>
  <c r="GE351" i="71"/>
  <c r="GL344" i="71"/>
  <c r="CV373" i="71"/>
  <c r="CS373" i="71"/>
  <c r="GC351" i="71" s="1"/>
  <c r="GE339" i="71"/>
  <c r="CS361" i="71"/>
  <c r="GC339" i="71" s="1"/>
  <c r="CV361" i="71"/>
  <c r="GE30" i="71"/>
  <c r="GL23" i="71"/>
  <c r="CV51" i="71"/>
  <c r="T46" i="45" s="1"/>
  <c r="FH27" i="75"/>
  <c r="FA34" i="75"/>
  <c r="EL310" i="75"/>
  <c r="BW310" i="75" s="1"/>
  <c r="BX314" i="71" s="1"/>
  <c r="EK311" i="75"/>
  <c r="EH148" i="75"/>
  <c r="BV148" i="75" s="1"/>
  <c r="EG149" i="75"/>
  <c r="GE101" i="71"/>
  <c r="FX101" i="71"/>
  <c r="CV124" i="71"/>
  <c r="T124" i="45" s="1"/>
  <c r="FL132" i="71"/>
  <c r="CP132" i="71" s="1"/>
  <c r="FK133" i="71"/>
  <c r="GE19" i="71"/>
  <c r="CV40" i="71"/>
  <c r="T35" i="45" s="1"/>
  <c r="GE374" i="71"/>
  <c r="CV396" i="71"/>
  <c r="CS396" i="71"/>
  <c r="GC374" i="71" s="1"/>
  <c r="GL367" i="71"/>
  <c r="GE362" i="71"/>
  <c r="CV384" i="71"/>
  <c r="GL355" i="71"/>
  <c r="CS384" i="71"/>
  <c r="GC362" i="71" s="1"/>
  <c r="GE350" i="71"/>
  <c r="GL343" i="71"/>
  <c r="CV372" i="71"/>
  <c r="CS372" i="71"/>
  <c r="GC350" i="71" s="1"/>
  <c r="EL149" i="75"/>
  <c r="BW149" i="75" s="1"/>
  <c r="EK150" i="75"/>
  <c r="EN313" i="71"/>
  <c r="FJ313" i="71" s="1"/>
  <c r="EI313" i="71"/>
  <c r="FD124" i="75"/>
  <c r="CD147" i="75"/>
  <c r="ET124" i="75"/>
  <c r="N47" i="72"/>
  <c r="AA213" i="45"/>
  <c r="FX103" i="71"/>
  <c r="GE103" i="71"/>
  <c r="CV126" i="71"/>
  <c r="T126" i="45" s="1"/>
  <c r="BE126" i="45" s="1"/>
  <c r="BP126" i="45" s="1"/>
  <c r="CV286" i="71"/>
  <c r="T293" i="45" s="1"/>
  <c r="N42" i="72"/>
  <c r="AA208" i="45"/>
  <c r="FJ358" i="75"/>
  <c r="FE365" i="75"/>
  <c r="GE100" i="71"/>
  <c r="FX100" i="71"/>
  <c r="CV123" i="71"/>
  <c r="T123" i="45" s="1"/>
  <c r="EI147" i="71"/>
  <c r="EN147" i="71"/>
  <c r="FJ147" i="71" s="1"/>
  <c r="GE108" i="71"/>
  <c r="FX108" i="71"/>
  <c r="CV131" i="71"/>
  <c r="T131" i="45" s="1"/>
  <c r="GE18" i="71"/>
  <c r="CV39" i="71"/>
  <c r="T34" i="45" s="1"/>
  <c r="GE373" i="71"/>
  <c r="CV395" i="71"/>
  <c r="CS395" i="71"/>
  <c r="GC373" i="71" s="1"/>
  <c r="GL366" i="71"/>
  <c r="GE361" i="71"/>
  <c r="CV383" i="71"/>
  <c r="GL354" i="71"/>
  <c r="CS383" i="71"/>
  <c r="GC361" i="71" s="1"/>
  <c r="GE349" i="71"/>
  <c r="CV371" i="71"/>
  <c r="GL342" i="71"/>
  <c r="CS371" i="71"/>
  <c r="GC349" i="71" s="1"/>
  <c r="EU125" i="75"/>
  <c r="BX148" i="71"/>
  <c r="FX258" i="71"/>
  <c r="CV289" i="71"/>
  <c r="T296" i="45" s="1"/>
  <c r="FX256" i="71"/>
  <c r="CV287" i="71"/>
  <c r="T294" i="45" s="1"/>
  <c r="BR233" i="45"/>
  <c r="Y233" i="45" s="1"/>
  <c r="BQ234" i="45"/>
  <c r="GE99" i="71"/>
  <c r="FX99" i="71"/>
  <c r="CV122" i="71"/>
  <c r="T122" i="45" s="1"/>
  <c r="GL22" i="71"/>
  <c r="GE29" i="71"/>
  <c r="CV50" i="71"/>
  <c r="T45" i="45" s="1"/>
  <c r="GE17" i="71"/>
  <c r="CV38" i="71"/>
  <c r="T33" i="45" s="1"/>
  <c r="GE372" i="71"/>
  <c r="CV394" i="71"/>
  <c r="CS394" i="71"/>
  <c r="GC372" i="71" s="1"/>
  <c r="GL365" i="71"/>
  <c r="GE360" i="71"/>
  <c r="GL353" i="71"/>
  <c r="CV382" i="71"/>
  <c r="CS382" i="71"/>
  <c r="GC360" i="71" s="1"/>
  <c r="GE347" i="71"/>
  <c r="CV369" i="71"/>
  <c r="GL340" i="71"/>
  <c r="CS369" i="71"/>
  <c r="GC347" i="71" s="1"/>
  <c r="GE15" i="71"/>
  <c r="CV36" i="71"/>
  <c r="T31" i="45" s="1"/>
  <c r="BE31" i="45" s="1"/>
  <c r="ED388" i="75"/>
  <c r="BZ388" i="75" s="1"/>
  <c r="EC389" i="75"/>
  <c r="N40" i="72"/>
  <c r="AA206" i="45"/>
  <c r="AD232" i="45"/>
  <c r="EZ230" i="71"/>
  <c r="CR230" i="71" s="1"/>
  <c r="EY231" i="71"/>
  <c r="GE98" i="71"/>
  <c r="FX98" i="71"/>
  <c r="CV121" i="71"/>
  <c r="T121" i="45" s="1"/>
  <c r="GL21" i="71"/>
  <c r="GE28" i="71"/>
  <c r="CV49" i="71"/>
  <c r="T44" i="45" s="1"/>
  <c r="GE16" i="71"/>
  <c r="CV37" i="71"/>
  <c r="T32" i="45" s="1"/>
  <c r="GE371" i="71"/>
  <c r="GL364" i="71"/>
  <c r="CV393" i="71"/>
  <c r="CS393" i="71"/>
  <c r="GC371" i="71" s="1"/>
  <c r="GE359" i="71"/>
  <c r="GL352" i="71"/>
  <c r="CV381" i="71"/>
  <c r="CS381" i="71"/>
  <c r="GC359" i="71" s="1"/>
  <c r="GE348" i="71"/>
  <c r="GL341" i="71"/>
  <c r="CV370" i="71"/>
  <c r="CS370" i="71"/>
  <c r="GC348" i="71" s="1"/>
  <c r="BY217" i="45"/>
  <c r="Z65" i="72"/>
  <c r="BS65" i="72" s="1"/>
  <c r="N39" i="72"/>
  <c r="AA205" i="45"/>
  <c r="S396" i="51"/>
  <c r="FZ198" i="71"/>
  <c r="Q234" i="45"/>
  <c r="AU234" i="45" s="1"/>
  <c r="BH234" i="45" s="1"/>
  <c r="CS229" i="71"/>
  <c r="GE97" i="71"/>
  <c r="FX97" i="71"/>
  <c r="CV120" i="71"/>
  <c r="T120" i="45" s="1"/>
  <c r="GE27" i="71"/>
  <c r="GL20" i="71"/>
  <c r="CV48" i="71"/>
  <c r="T43" i="45" s="1"/>
  <c r="CV404" i="71"/>
  <c r="CS404" i="71"/>
  <c r="GE370" i="71"/>
  <c r="CV392" i="71"/>
  <c r="GL363" i="71"/>
  <c r="CS392" i="71"/>
  <c r="GC370" i="71" s="1"/>
  <c r="GE358" i="71"/>
  <c r="GL351" i="71"/>
  <c r="CV380" i="71"/>
  <c r="CS380" i="71"/>
  <c r="GC358" i="71" s="1"/>
  <c r="GE346" i="71"/>
  <c r="CV368" i="71"/>
  <c r="CS368" i="71"/>
  <c r="GC346" i="71" s="1"/>
  <c r="GL339" i="71"/>
  <c r="EH308" i="75"/>
  <c r="BV308" i="75" s="1"/>
  <c r="EG309" i="75"/>
  <c r="N43" i="72"/>
  <c r="BG43" i="72" s="1"/>
  <c r="AA209" i="45"/>
  <c r="CV285" i="71"/>
  <c r="T292" i="45" s="1"/>
  <c r="N41" i="72"/>
  <c r="AA207" i="45"/>
  <c r="EX265" i="75"/>
  <c r="BS300" i="71"/>
  <c r="DS300" i="71" s="1"/>
  <c r="EX300" i="71" s="1"/>
  <c r="CA296" i="75"/>
  <c r="CE296" i="75" s="1"/>
  <c r="CV281" i="71"/>
  <c r="T288" i="45" s="1"/>
  <c r="N50" i="72"/>
  <c r="AA216" i="45"/>
  <c r="N38" i="72"/>
  <c r="AA204" i="45"/>
  <c r="BJ219" i="45"/>
  <c r="Z219" i="45" s="1"/>
  <c r="BI220" i="45"/>
  <c r="EY120" i="71"/>
  <c r="EH387" i="75"/>
  <c r="BV387" i="75" s="1"/>
  <c r="EG388" i="75"/>
  <c r="FX96" i="71"/>
  <c r="GE96" i="71"/>
  <c r="CV119" i="71"/>
  <c r="T119" i="45" s="1"/>
  <c r="GL19" i="71"/>
  <c r="GE26" i="71"/>
  <c r="CV47" i="71"/>
  <c r="T42" i="45" s="1"/>
  <c r="CV403" i="71"/>
  <c r="CS403" i="71"/>
  <c r="GE369" i="71"/>
  <c r="GL362" i="71"/>
  <c r="CV391" i="71"/>
  <c r="CS391" i="71"/>
  <c r="GC369" i="71" s="1"/>
  <c r="GE357" i="71"/>
  <c r="CV379" i="71"/>
  <c r="CS379" i="71"/>
  <c r="GC357" i="71" s="1"/>
  <c r="GL350" i="71"/>
  <c r="GE345" i="71"/>
  <c r="CS367" i="71"/>
  <c r="GC345" i="71" s="1"/>
  <c r="GL338" i="71"/>
  <c r="CV367" i="71"/>
  <c r="CD307" i="75"/>
  <c r="EY43" i="71"/>
  <c r="N46" i="72"/>
  <c r="AA212" i="45"/>
  <c r="CV284" i="71"/>
  <c r="T291" i="45" s="1"/>
  <c r="CV283" i="71"/>
  <c r="T290" i="45" s="1"/>
  <c r="FX261" i="71"/>
  <c r="CV292" i="71"/>
  <c r="T299" i="45" s="1"/>
  <c r="N49" i="72"/>
  <c r="AA215" i="45"/>
  <c r="N37" i="72"/>
  <c r="AA203" i="45"/>
  <c r="BZ204" i="45"/>
  <c r="N52" i="72"/>
  <c r="BG52" i="72" s="1"/>
  <c r="AA218" i="45"/>
  <c r="FL243" i="71"/>
  <c r="CP243" i="71" s="1"/>
  <c r="FK244" i="71"/>
  <c r="FL244" i="71" s="1"/>
  <c r="CP244" i="71" s="1"/>
  <c r="CD386" i="75"/>
  <c r="FD364" i="75"/>
  <c r="CA386" i="75"/>
  <c r="FA364" i="75" s="1"/>
  <c r="FX95" i="71"/>
  <c r="GE95" i="71"/>
  <c r="CV118" i="71"/>
  <c r="T118" i="45" s="1"/>
  <c r="GE25" i="71"/>
  <c r="GL18" i="71"/>
  <c r="CV46" i="71"/>
  <c r="T41" i="45" s="1"/>
  <c r="CV402" i="71"/>
  <c r="CS402" i="71"/>
  <c r="GE368" i="71"/>
  <c r="CV390" i="71"/>
  <c r="CS390" i="71"/>
  <c r="GC368" i="71" s="1"/>
  <c r="GL361" i="71"/>
  <c r="GE356" i="71"/>
  <c r="GL349" i="71"/>
  <c r="CV378" i="71"/>
  <c r="CS378" i="71"/>
  <c r="GC356" i="71" s="1"/>
  <c r="GE344" i="71"/>
  <c r="CS366" i="71"/>
  <c r="GC344" i="71" s="1"/>
  <c r="CV366" i="71"/>
  <c r="GE338" i="71"/>
  <c r="CV360" i="71"/>
  <c r="CS360" i="71"/>
  <c r="EH69" i="75"/>
  <c r="BV69" i="75" s="1"/>
  <c r="EG70" i="75"/>
  <c r="EN68" i="71"/>
  <c r="FJ68" i="71" s="1"/>
  <c r="EI68" i="71"/>
  <c r="FX257" i="71"/>
  <c r="CV288" i="71"/>
  <c r="T295" i="45" s="1"/>
  <c r="BE295" i="45" s="1"/>
  <c r="BP295" i="45" s="1"/>
  <c r="ED297" i="75"/>
  <c r="BZ297" i="75" s="1"/>
  <c r="EC298" i="75"/>
  <c r="CV282" i="71"/>
  <c r="T289" i="45" s="1"/>
  <c r="FX262" i="71"/>
  <c r="CV293" i="71"/>
  <c r="T300" i="45" s="1"/>
  <c r="CV280" i="71"/>
  <c r="T287" i="45" s="1"/>
  <c r="FX260" i="71"/>
  <c r="CV291" i="71"/>
  <c r="T298" i="45" s="1"/>
  <c r="BE298" i="45" s="1"/>
  <c r="BP298" i="45" s="1"/>
  <c r="CV279" i="71"/>
  <c r="T286" i="45" s="1"/>
  <c r="N48" i="72"/>
  <c r="BG48" i="72" s="1"/>
  <c r="AA214" i="45"/>
  <c r="N36" i="72"/>
  <c r="BG36" i="72" s="1"/>
  <c r="AA202" i="45"/>
  <c r="CV242" i="71"/>
  <c r="T247" i="45" s="1"/>
  <c r="BE247" i="45" s="1"/>
  <c r="BP247" i="45" s="1"/>
  <c r="FX106" i="71"/>
  <c r="GE106" i="71"/>
  <c r="CV129" i="71"/>
  <c r="T129" i="45" s="1"/>
  <c r="BE129" i="45" s="1"/>
  <c r="BP129" i="45" s="1"/>
  <c r="FX94" i="71"/>
  <c r="GE94" i="71"/>
  <c r="CV117" i="71"/>
  <c r="T117" i="45" s="1"/>
  <c r="BE117" i="45" s="1"/>
  <c r="BP117" i="45" s="1"/>
  <c r="FX107" i="71"/>
  <c r="GE107" i="71"/>
  <c r="CV130" i="71"/>
  <c r="T130" i="45" s="1"/>
  <c r="GL17" i="71"/>
  <c r="GE24" i="71"/>
  <c r="CV45" i="71"/>
  <c r="T40" i="45" s="1"/>
  <c r="BE40" i="45" s="1"/>
  <c r="BP40" i="45" s="1"/>
  <c r="CV401" i="71"/>
  <c r="CS401" i="71"/>
  <c r="GE367" i="71"/>
  <c r="CV389" i="71"/>
  <c r="GL360" i="71"/>
  <c r="CS389" i="71"/>
  <c r="GC367" i="71" s="1"/>
  <c r="GE355" i="71"/>
  <c r="CV377" i="71"/>
  <c r="GL348" i="71"/>
  <c r="CS377" i="71"/>
  <c r="GC355" i="71" s="1"/>
  <c r="GE343" i="71"/>
  <c r="CV365" i="71"/>
  <c r="CS365" i="71"/>
  <c r="GC343" i="71" s="1"/>
  <c r="FD47" i="75"/>
  <c r="CD68" i="75"/>
  <c r="FK40" i="75"/>
  <c r="ED57" i="75"/>
  <c r="BZ57" i="75" s="1"/>
  <c r="EC58" i="75"/>
  <c r="BE289" i="45" l="1"/>
  <c r="BP289" i="45" s="1"/>
  <c r="BE120" i="45"/>
  <c r="BP120" i="45" s="1"/>
  <c r="BG46" i="72"/>
  <c r="BE44" i="45"/>
  <c r="BP44" i="45" s="1"/>
  <c r="BG41" i="72"/>
  <c r="BE294" i="45"/>
  <c r="BP294" i="45" s="1"/>
  <c r="BE38" i="45"/>
  <c r="BP38" i="45" s="1"/>
  <c r="BE121" i="45"/>
  <c r="BP121" i="45" s="1"/>
  <c r="BE33" i="45"/>
  <c r="BP33" i="45" s="1"/>
  <c r="BE42" i="45"/>
  <c r="BP42" i="45" s="1"/>
  <c r="BE36" i="45"/>
  <c r="BP36" i="45" s="1"/>
  <c r="BE130" i="45"/>
  <c r="BP130" i="45" s="1"/>
  <c r="BE47" i="45"/>
  <c r="BP47" i="45" s="1"/>
  <c r="EY44" i="71"/>
  <c r="FJ359" i="75"/>
  <c r="FE366" i="75"/>
  <c r="BE122" i="45"/>
  <c r="BP122" i="45" s="1"/>
  <c r="ED137" i="75"/>
  <c r="BZ137" i="75" s="1"/>
  <c r="EC138" i="75"/>
  <c r="ED298" i="75"/>
  <c r="BZ298" i="75" s="1"/>
  <c r="EC299" i="75"/>
  <c r="BG49" i="72"/>
  <c r="BG50" i="72"/>
  <c r="EI148" i="71"/>
  <c r="EN148" i="71"/>
  <c r="FJ148" i="71" s="1"/>
  <c r="BE123" i="45"/>
  <c r="BP123" i="45" s="1"/>
  <c r="EL150" i="75"/>
  <c r="BW150" i="75" s="1"/>
  <c r="EK151" i="75"/>
  <c r="EH149" i="75"/>
  <c r="BV149" i="75" s="1"/>
  <c r="EG150" i="75"/>
  <c r="EX113" i="75"/>
  <c r="BS136" i="71"/>
  <c r="DS136" i="71" s="1"/>
  <c r="EX136" i="71" s="1"/>
  <c r="FE113" i="75"/>
  <c r="CA136" i="75"/>
  <c r="FA113" i="75" s="1"/>
  <c r="EX266" i="75"/>
  <c r="BS301" i="71"/>
  <c r="DS301" i="71" s="1"/>
  <c r="EX301" i="71" s="1"/>
  <c r="CA297" i="75"/>
  <c r="CE297" i="75" s="1"/>
  <c r="CV244" i="71"/>
  <c r="T249" i="45" s="1"/>
  <c r="EH388" i="75"/>
  <c r="BV388" i="75" s="1"/>
  <c r="EG389" i="75"/>
  <c r="BE288" i="45"/>
  <c r="BP288" i="45" s="1"/>
  <c r="EU126" i="75"/>
  <c r="BX149" i="71"/>
  <c r="CD148" i="75"/>
  <c r="FD125" i="75"/>
  <c r="ET125" i="75"/>
  <c r="CV243" i="71"/>
  <c r="T248" i="45" s="1"/>
  <c r="BE248" i="45" s="1"/>
  <c r="BP248" i="45" s="1"/>
  <c r="BE299" i="45"/>
  <c r="BP299" i="45" s="1"/>
  <c r="FD365" i="75"/>
  <c r="CD387" i="75"/>
  <c r="CA387" i="75"/>
  <c r="FA365" i="75" s="1"/>
  <c r="EZ231" i="71"/>
  <c r="CR231" i="71" s="1"/>
  <c r="EY232" i="71"/>
  <c r="EL311" i="75"/>
  <c r="BW311" i="75" s="1"/>
  <c r="BX315" i="71" s="1"/>
  <c r="EK312" i="75"/>
  <c r="BG44" i="72"/>
  <c r="BE127" i="45"/>
  <c r="BP127" i="45" s="1"/>
  <c r="BE128" i="45"/>
  <c r="BP128" i="45" s="1"/>
  <c r="BE41" i="45"/>
  <c r="BP41" i="45" s="1"/>
  <c r="EH309" i="75"/>
  <c r="BV309" i="75" s="1"/>
  <c r="EG310" i="75"/>
  <c r="BE32" i="45"/>
  <c r="BP32" i="45" s="1"/>
  <c r="BQ32" i="45" s="1"/>
  <c r="Q235" i="45"/>
  <c r="AU235" i="45" s="1"/>
  <c r="BH235" i="45" s="1"/>
  <c r="FZ199" i="71"/>
  <c r="S397" i="51"/>
  <c r="CS230" i="71"/>
  <c r="BR234" i="45"/>
  <c r="Y234" i="45" s="1"/>
  <c r="BQ235" i="45"/>
  <c r="BE34" i="45"/>
  <c r="BP34" i="45" s="1"/>
  <c r="BE35" i="45"/>
  <c r="BP35" i="45" s="1"/>
  <c r="EN314" i="71"/>
  <c r="FJ314" i="71" s="1"/>
  <c r="EI314" i="71"/>
  <c r="BE37" i="45"/>
  <c r="BP37" i="45" s="1"/>
  <c r="BE290" i="45"/>
  <c r="BP290" i="45" s="1"/>
  <c r="EY121" i="71"/>
  <c r="CD308" i="75"/>
  <c r="Z66" i="72"/>
  <c r="BS66" i="72" s="1"/>
  <c r="BY218" i="45"/>
  <c r="AD233" i="45"/>
  <c r="BG47" i="72"/>
  <c r="BE39" i="45"/>
  <c r="BP39" i="45" s="1"/>
  <c r="BJ220" i="45"/>
  <c r="Z220" i="45" s="1"/>
  <c r="BI221" i="45"/>
  <c r="FL133" i="71"/>
  <c r="CP133" i="71" s="1"/>
  <c r="FK134" i="71"/>
  <c r="BG45" i="72"/>
  <c r="FL54" i="71"/>
  <c r="CP54" i="71" s="1"/>
  <c r="FK55" i="71"/>
  <c r="FL297" i="71"/>
  <c r="CP297" i="71" s="1"/>
  <c r="FK298" i="71"/>
  <c r="BZ205" i="45"/>
  <c r="N53" i="72"/>
  <c r="BG53" i="72" s="1"/>
  <c r="AA219" i="45"/>
  <c r="BE131" i="45"/>
  <c r="BP131" i="45" s="1"/>
  <c r="GE109" i="71"/>
  <c r="FX109" i="71"/>
  <c r="CV132" i="71"/>
  <c r="T132" i="45" s="1"/>
  <c r="BE132" i="45" s="1"/>
  <c r="BP132" i="45" s="1"/>
  <c r="GL25" i="71"/>
  <c r="GE32" i="71"/>
  <c r="CV53" i="71"/>
  <c r="T48" i="45" s="1"/>
  <c r="BE48" i="45" s="1"/>
  <c r="BP48" i="45" s="1"/>
  <c r="FX265" i="71"/>
  <c r="CV296" i="71"/>
  <c r="T303" i="45" s="1"/>
  <c r="BE303" i="45" s="1"/>
  <c r="BP303" i="45" s="1"/>
  <c r="BG51" i="72"/>
  <c r="BE118" i="45"/>
  <c r="BP118" i="45" s="1"/>
  <c r="BE291" i="45"/>
  <c r="BP291" i="45" s="1"/>
  <c r="BG42" i="72"/>
  <c r="BE46" i="45"/>
  <c r="BP46" i="45" s="1"/>
  <c r="EL70" i="75"/>
  <c r="BW70" i="75" s="1"/>
  <c r="BX70" i="71" s="1"/>
  <c r="EK71" i="75"/>
  <c r="EY285" i="71"/>
  <c r="BE287" i="45"/>
  <c r="BP287" i="45" s="1"/>
  <c r="BQ287" i="45" s="1"/>
  <c r="BE300" i="45"/>
  <c r="BP300" i="45" s="1"/>
  <c r="EH70" i="75"/>
  <c r="BV70" i="75" s="1"/>
  <c r="EG71" i="75"/>
  <c r="BE43" i="45"/>
  <c r="BP43" i="45" s="1"/>
  <c r="BE45" i="45"/>
  <c r="BP45" i="45" s="1"/>
  <c r="BE296" i="45"/>
  <c r="BP296" i="45" s="1"/>
  <c r="BE293" i="45"/>
  <c r="BP293" i="45" s="1"/>
  <c r="BE124" i="45"/>
  <c r="BP124" i="45" s="1"/>
  <c r="BE125" i="45"/>
  <c r="BP125" i="45" s="1"/>
  <c r="EI69" i="71"/>
  <c r="EN69" i="71"/>
  <c r="FJ69" i="71" s="1"/>
  <c r="BE301" i="45"/>
  <c r="BP301" i="45" s="1"/>
  <c r="FE36" i="75"/>
  <c r="FL29" i="75"/>
  <c r="BS57" i="71"/>
  <c r="DS57" i="71" s="1"/>
  <c r="EX57" i="71" s="1"/>
  <c r="CA57" i="75"/>
  <c r="FK41" i="75"/>
  <c r="FD48" i="75"/>
  <c r="CD69" i="75"/>
  <c r="BG37" i="72"/>
  <c r="BG38" i="72"/>
  <c r="BE292" i="45"/>
  <c r="BP292" i="45" s="1"/>
  <c r="BG39" i="72"/>
  <c r="BG40" i="72"/>
  <c r="EL388" i="75"/>
  <c r="BW388" i="75" s="1"/>
  <c r="EK389" i="75"/>
  <c r="FH28" i="75"/>
  <c r="FA35" i="75"/>
  <c r="BE116" i="45"/>
  <c r="BP116" i="45" s="1"/>
  <c r="BQ116" i="45" s="1"/>
  <c r="BE297" i="45"/>
  <c r="BP297" i="45" s="1"/>
  <c r="ED58" i="75"/>
  <c r="BZ58" i="75" s="1"/>
  <c r="EC59" i="75"/>
  <c r="GC338" i="71"/>
  <c r="GJ338" i="71"/>
  <c r="BE119" i="45"/>
  <c r="BP119" i="45" s="1"/>
  <c r="ED389" i="75"/>
  <c r="BZ389" i="75" s="1"/>
  <c r="EC390" i="75"/>
  <c r="BJ221" i="45" l="1"/>
  <c r="Z221" i="45" s="1"/>
  <c r="BI222" i="45"/>
  <c r="BR235" i="45"/>
  <c r="Y235" i="45" s="1"/>
  <c r="BQ236" i="45"/>
  <c r="EH389" i="75"/>
  <c r="BV389" i="75" s="1"/>
  <c r="EG390" i="75"/>
  <c r="BS302" i="71"/>
  <c r="DS302" i="71" s="1"/>
  <c r="EX302" i="71" s="1"/>
  <c r="EX267" i="75"/>
  <c r="CA298" i="75"/>
  <c r="CE298" i="75" s="1"/>
  <c r="FL298" i="71"/>
  <c r="CP298" i="71" s="1"/>
  <c r="FK299" i="71"/>
  <c r="N54" i="72"/>
  <c r="BG54" i="72" s="1"/>
  <c r="BZ206" i="45"/>
  <c r="AA220" i="45"/>
  <c r="AD234" i="45"/>
  <c r="FD366" i="75"/>
  <c r="CD388" i="75"/>
  <c r="CA388" i="75"/>
  <c r="FA366" i="75" s="1"/>
  <c r="EH150" i="75"/>
  <c r="BV150" i="75" s="1"/>
  <c r="EG151" i="75"/>
  <c r="ED138" i="75"/>
  <c r="BZ138" i="75" s="1"/>
  <c r="EC139" i="75"/>
  <c r="FX266" i="71"/>
  <c r="CV297" i="71"/>
  <c r="T304" i="45" s="1"/>
  <c r="BE304" i="45" s="1"/>
  <c r="BP304" i="45" s="1"/>
  <c r="BE249" i="45"/>
  <c r="BP249" i="45" s="1"/>
  <c r="ET126" i="75"/>
  <c r="FD126" i="75"/>
  <c r="CD149" i="75"/>
  <c r="BS137" i="71"/>
  <c r="DS137" i="71" s="1"/>
  <c r="EX137" i="71" s="1"/>
  <c r="EX114" i="75"/>
  <c r="FE114" i="75"/>
  <c r="CA137" i="75"/>
  <c r="FA114" i="75" s="1"/>
  <c r="EY286" i="71"/>
  <c r="ED390" i="75"/>
  <c r="BZ390" i="75" s="1"/>
  <c r="EC391" i="75"/>
  <c r="FL55" i="71"/>
  <c r="CP55" i="71" s="1"/>
  <c r="FK56" i="71"/>
  <c r="EY122" i="71"/>
  <c r="EL151" i="75"/>
  <c r="BW151" i="75" s="1"/>
  <c r="EK152" i="75"/>
  <c r="FE37" i="75"/>
  <c r="BS58" i="71"/>
  <c r="DS58" i="71" s="1"/>
  <c r="EX58" i="71" s="1"/>
  <c r="FL30" i="75"/>
  <c r="CA58" i="75"/>
  <c r="EL71" i="75"/>
  <c r="BW71" i="75" s="1"/>
  <c r="BX71" i="71" s="1"/>
  <c r="EK72" i="75"/>
  <c r="GE33" i="71"/>
  <c r="GL26" i="71"/>
  <c r="CV54" i="71"/>
  <c r="T49" i="45" s="1"/>
  <c r="BE49" i="45" s="1"/>
  <c r="BP49" i="45" s="1"/>
  <c r="EL312" i="75"/>
  <c r="BW312" i="75" s="1"/>
  <c r="BX316" i="71" s="1"/>
  <c r="EK313" i="75"/>
  <c r="BX150" i="71"/>
  <c r="EU127" i="75"/>
  <c r="EN315" i="71"/>
  <c r="FJ315" i="71" s="1"/>
  <c r="EI315" i="71"/>
  <c r="Z67" i="72"/>
  <c r="BS67" i="72" s="1"/>
  <c r="EI70" i="71"/>
  <c r="EN70" i="71"/>
  <c r="FJ70" i="71" s="1"/>
  <c r="FH29" i="75"/>
  <c r="FA36" i="75"/>
  <c r="FL134" i="71"/>
  <c r="CP134" i="71" s="1"/>
  <c r="FK135" i="71"/>
  <c r="EH310" i="75"/>
  <c r="BV310" i="75" s="1"/>
  <c r="EG311" i="75"/>
  <c r="EZ232" i="71"/>
  <c r="CR232" i="71" s="1"/>
  <c r="EY233" i="71"/>
  <c r="GE110" i="71"/>
  <c r="FX110" i="71"/>
  <c r="CV133" i="71"/>
  <c r="T133" i="45" s="1"/>
  <c r="BE133" i="45" s="1"/>
  <c r="BP133" i="45" s="1"/>
  <c r="CD309" i="75"/>
  <c r="Q236" i="45"/>
  <c r="AU236" i="45" s="1"/>
  <c r="BH236" i="45" s="1"/>
  <c r="FZ200" i="71"/>
  <c r="S398" i="51"/>
  <c r="CS231" i="71"/>
  <c r="FE367" i="75"/>
  <c r="FJ360" i="75"/>
  <c r="BQ117" i="45"/>
  <c r="EH71" i="75"/>
  <c r="BV71" i="75" s="1"/>
  <c r="EG72" i="75"/>
  <c r="EI149" i="71"/>
  <c r="EN149" i="71"/>
  <c r="FJ149" i="71" s="1"/>
  <c r="EY45" i="71"/>
  <c r="EL389" i="75"/>
  <c r="BW389" i="75" s="1"/>
  <c r="EK390" i="75"/>
  <c r="FD49" i="75"/>
  <c r="CD70" i="75"/>
  <c r="FK42" i="75"/>
  <c r="ED59" i="75"/>
  <c r="BZ59" i="75" s="1"/>
  <c r="EC60" i="75"/>
  <c r="BQ33" i="45"/>
  <c r="BQ34" i="45" s="1"/>
  <c r="BQ288" i="45"/>
  <c r="ED299" i="75"/>
  <c r="BZ299" i="75" s="1"/>
  <c r="EC300" i="75"/>
  <c r="BQ35" i="45" l="1"/>
  <c r="EH72" i="75"/>
  <c r="BV72" i="75" s="1"/>
  <c r="EG73" i="75"/>
  <c r="CD310" i="75"/>
  <c r="FJ361" i="75"/>
  <c r="FE368" i="75"/>
  <c r="EY287" i="71"/>
  <c r="EI316" i="71"/>
  <c r="EN316" i="71"/>
  <c r="FJ316" i="71" s="1"/>
  <c r="EL152" i="75"/>
  <c r="BW152" i="75" s="1"/>
  <c r="EK153" i="75"/>
  <c r="EH390" i="75"/>
  <c r="BV390" i="75" s="1"/>
  <c r="EG391" i="75"/>
  <c r="EU128" i="75"/>
  <c r="BX151" i="71"/>
  <c r="Z68" i="72"/>
  <c r="BS68" i="72" s="1"/>
  <c r="CD389" i="75"/>
  <c r="FD367" i="75"/>
  <c r="CA389" i="75"/>
  <c r="FA367" i="75" s="1"/>
  <c r="EL313" i="75"/>
  <c r="BW313" i="75" s="1"/>
  <c r="BX317" i="71" s="1"/>
  <c r="EK314" i="75"/>
  <c r="ED60" i="75"/>
  <c r="BZ60" i="75" s="1"/>
  <c r="EC61" i="75"/>
  <c r="EL390" i="75"/>
  <c r="BW390" i="75" s="1"/>
  <c r="EK391" i="75"/>
  <c r="EY123" i="71"/>
  <c r="ED139" i="75"/>
  <c r="BZ139" i="75" s="1"/>
  <c r="EC140" i="75"/>
  <c r="BR236" i="45"/>
  <c r="Y236" i="45" s="1"/>
  <c r="BQ237" i="45"/>
  <c r="FX111" i="71"/>
  <c r="GE111" i="71"/>
  <c r="CV134" i="71"/>
  <c r="T134" i="45" s="1"/>
  <c r="BE134" i="45" s="1"/>
  <c r="BP134" i="45" s="1"/>
  <c r="EY46" i="71"/>
  <c r="EX115" i="75"/>
  <c r="BS138" i="71"/>
  <c r="DS138" i="71" s="1"/>
  <c r="EX138" i="71" s="1"/>
  <c r="FE115" i="75"/>
  <c r="CA138" i="75"/>
  <c r="FA115" i="75" s="1"/>
  <c r="AD235" i="45"/>
  <c r="FK43" i="75"/>
  <c r="FD50" i="75"/>
  <c r="CD71" i="75"/>
  <c r="EL72" i="75"/>
  <c r="BW72" i="75" s="1"/>
  <c r="BX72" i="71" s="1"/>
  <c r="EK73" i="75"/>
  <c r="FL56" i="71"/>
  <c r="CP56" i="71" s="1"/>
  <c r="FK57" i="71"/>
  <c r="EH151" i="75"/>
  <c r="BV151" i="75" s="1"/>
  <c r="EG152" i="75"/>
  <c r="BJ222" i="45"/>
  <c r="Z222" i="45" s="1"/>
  <c r="BI223" i="45"/>
  <c r="FL135" i="71"/>
  <c r="CP135" i="71" s="1"/>
  <c r="FK136" i="71"/>
  <c r="EZ233" i="71"/>
  <c r="CR233" i="71" s="1"/>
  <c r="EY234" i="71"/>
  <c r="EN71" i="71"/>
  <c r="FJ71" i="71" s="1"/>
  <c r="EI71" i="71"/>
  <c r="GL27" i="71"/>
  <c r="GE34" i="71"/>
  <c r="CV55" i="71"/>
  <c r="T50" i="45" s="1"/>
  <c r="BE50" i="45" s="1"/>
  <c r="BP50" i="45" s="1"/>
  <c r="ET127" i="75"/>
  <c r="CD150" i="75"/>
  <c r="FD127" i="75"/>
  <c r="BZ207" i="45"/>
  <c r="N55" i="72"/>
  <c r="BG55" i="72" s="1"/>
  <c r="AA221" i="45"/>
  <c r="EI150" i="71"/>
  <c r="EN150" i="71"/>
  <c r="FJ150" i="71" s="1"/>
  <c r="FL31" i="75"/>
  <c r="FE38" i="75"/>
  <c r="BS59" i="71"/>
  <c r="DS59" i="71" s="1"/>
  <c r="EX59" i="71" s="1"/>
  <c r="CA59" i="75"/>
  <c r="EX268" i="75"/>
  <c r="BS303" i="71"/>
  <c r="DS303" i="71" s="1"/>
  <c r="EX303" i="71" s="1"/>
  <c r="CA299" i="75"/>
  <c r="CE299" i="75" s="1"/>
  <c r="Q237" i="45"/>
  <c r="AU237" i="45" s="1"/>
  <c r="BH237" i="45" s="1"/>
  <c r="S399" i="51"/>
  <c r="FZ201" i="71"/>
  <c r="CS232" i="71"/>
  <c r="FL299" i="71"/>
  <c r="CP299" i="71" s="1"/>
  <c r="FK300" i="71"/>
  <c r="BQ118" i="45"/>
  <c r="ED300" i="75"/>
  <c r="BZ300" i="75" s="1"/>
  <c r="EC301" i="75"/>
  <c r="BQ289" i="45"/>
  <c r="EH311" i="75"/>
  <c r="BV311" i="75" s="1"/>
  <c r="EG312" i="75"/>
  <c r="FH30" i="75"/>
  <c r="FA37" i="75"/>
  <c r="ED391" i="75"/>
  <c r="BZ391" i="75" s="1"/>
  <c r="EC392" i="75"/>
  <c r="FX267" i="71"/>
  <c r="CV298" i="71"/>
  <c r="T305" i="45" s="1"/>
  <c r="BE305" i="45" s="1"/>
  <c r="BP305" i="45" s="1"/>
  <c r="EX269" i="75" l="1"/>
  <c r="BS304" i="71"/>
  <c r="DS304" i="71" s="1"/>
  <c r="EX304" i="71" s="1"/>
  <c r="CA300" i="75"/>
  <c r="CE300" i="75" s="1"/>
  <c r="FL136" i="71"/>
  <c r="CP136" i="71" s="1"/>
  <c r="FK137" i="71"/>
  <c r="EY47" i="71"/>
  <c r="EY124" i="71"/>
  <c r="EI151" i="71"/>
  <c r="EN151" i="71"/>
  <c r="FJ151" i="71" s="1"/>
  <c r="FX112" i="71"/>
  <c r="GE112" i="71"/>
  <c r="CV135" i="71"/>
  <c r="T135" i="45" s="1"/>
  <c r="BE135" i="45" s="1"/>
  <c r="BP135" i="45" s="1"/>
  <c r="ED392" i="75"/>
  <c r="BZ392" i="75" s="1"/>
  <c r="EC393" i="75"/>
  <c r="BZ208" i="45"/>
  <c r="N56" i="72"/>
  <c r="BG56" i="72" s="1"/>
  <c r="AA222" i="45"/>
  <c r="EL391" i="75"/>
  <c r="BW391" i="75" s="1"/>
  <c r="EK392" i="75"/>
  <c r="EH152" i="75"/>
  <c r="BV152" i="75" s="1"/>
  <c r="EG153" i="75"/>
  <c r="FH31" i="75"/>
  <c r="FA38" i="75"/>
  <c r="FE369" i="75"/>
  <c r="FJ362" i="75"/>
  <c r="FD128" i="75"/>
  <c r="ET128" i="75"/>
  <c r="CD151" i="75"/>
  <c r="Z69" i="72"/>
  <c r="BS69" i="72" s="1"/>
  <c r="ED61" i="75"/>
  <c r="BZ61" i="75" s="1"/>
  <c r="EC62" i="75"/>
  <c r="EH391" i="75"/>
  <c r="BV391" i="75" s="1"/>
  <c r="EG392" i="75"/>
  <c r="BJ223" i="45"/>
  <c r="Z223" i="45" s="1"/>
  <c r="BI224" i="45"/>
  <c r="FX268" i="71"/>
  <c r="CV299" i="71"/>
  <c r="T306" i="45" s="1"/>
  <c r="BE306" i="45" s="1"/>
  <c r="BP306" i="45" s="1"/>
  <c r="FL57" i="71"/>
  <c r="CP57" i="71" s="1"/>
  <c r="FK58" i="71"/>
  <c r="FL32" i="75"/>
  <c r="BS60" i="71"/>
  <c r="DS60" i="71" s="1"/>
  <c r="EX60" i="71" s="1"/>
  <c r="FE39" i="75"/>
  <c r="CA60" i="75"/>
  <c r="FD368" i="75"/>
  <c r="CD390" i="75"/>
  <c r="CA390" i="75"/>
  <c r="FA368" i="75" s="1"/>
  <c r="FL300" i="71"/>
  <c r="CP300" i="71" s="1"/>
  <c r="FK301" i="71"/>
  <c r="EH312" i="75"/>
  <c r="BV312" i="75" s="1"/>
  <c r="EG313" i="75"/>
  <c r="GE35" i="71"/>
  <c r="GL28" i="71"/>
  <c r="CV56" i="71"/>
  <c r="T51" i="45" s="1"/>
  <c r="BE51" i="45" s="1"/>
  <c r="BP51" i="45" s="1"/>
  <c r="BR237" i="45"/>
  <c r="Y237" i="45" s="1"/>
  <c r="BQ238" i="45"/>
  <c r="EL314" i="75"/>
  <c r="BW314" i="75" s="1"/>
  <c r="BX318" i="71" s="1"/>
  <c r="EK315" i="75"/>
  <c r="EL153" i="75"/>
  <c r="BW153" i="75" s="1"/>
  <c r="EK154" i="75"/>
  <c r="BQ119" i="45"/>
  <c r="CD311" i="75"/>
  <c r="EL73" i="75"/>
  <c r="BW73" i="75" s="1"/>
  <c r="BX73" i="71" s="1"/>
  <c r="EK74" i="75"/>
  <c r="AD236" i="45"/>
  <c r="EI317" i="71"/>
  <c r="EN317" i="71"/>
  <c r="FJ317" i="71" s="1"/>
  <c r="EU129" i="75"/>
  <c r="BX152" i="71"/>
  <c r="EH73" i="75"/>
  <c r="BV73" i="75" s="1"/>
  <c r="EG74" i="75"/>
  <c r="BQ290" i="45"/>
  <c r="FK44" i="75"/>
  <c r="FD51" i="75"/>
  <c r="CD72" i="75"/>
  <c r="EZ234" i="71"/>
  <c r="CR234" i="71" s="1"/>
  <c r="EY235" i="71"/>
  <c r="EI72" i="71"/>
  <c r="EN72" i="71"/>
  <c r="FJ72" i="71" s="1"/>
  <c r="FZ202" i="71"/>
  <c r="Q238" i="45"/>
  <c r="AU238" i="45" s="1"/>
  <c r="BH238" i="45" s="1"/>
  <c r="S400" i="51"/>
  <c r="CS233" i="71"/>
  <c r="ED140" i="75"/>
  <c r="BZ140" i="75" s="1"/>
  <c r="EC141" i="75"/>
  <c r="BQ36" i="45"/>
  <c r="ED301" i="75"/>
  <c r="BZ301" i="75" s="1"/>
  <c r="EC302" i="75"/>
  <c r="BS139" i="71"/>
  <c r="DS139" i="71" s="1"/>
  <c r="EX139" i="71" s="1"/>
  <c r="FE116" i="75"/>
  <c r="EX116" i="75"/>
  <c r="CA139" i="75"/>
  <c r="FA116" i="75" s="1"/>
  <c r="EY288" i="71"/>
  <c r="EL392" i="75" l="1"/>
  <c r="BW392" i="75" s="1"/>
  <c r="EK393" i="75"/>
  <c r="BX153" i="71"/>
  <c r="EU130" i="75"/>
  <c r="EX117" i="75"/>
  <c r="BS140" i="71"/>
  <c r="DS140" i="71" s="1"/>
  <c r="EX140" i="71" s="1"/>
  <c r="FE117" i="75"/>
  <c r="CA140" i="75"/>
  <c r="FA117" i="75" s="1"/>
  <c r="EI318" i="71"/>
  <c r="EN318" i="71"/>
  <c r="FJ318" i="71" s="1"/>
  <c r="EY125" i="71"/>
  <c r="EY289" i="71"/>
  <c r="EL315" i="75"/>
  <c r="BW315" i="75" s="1"/>
  <c r="BX319" i="71" s="1"/>
  <c r="EK316" i="75"/>
  <c r="BR238" i="45"/>
  <c r="Y238" i="45" s="1"/>
  <c r="BQ239" i="45"/>
  <c r="BJ224" i="45"/>
  <c r="Z224" i="45" s="1"/>
  <c r="BI225" i="45"/>
  <c r="CD312" i="75"/>
  <c r="EL74" i="75"/>
  <c r="BW74" i="75" s="1"/>
  <c r="BX74" i="71" s="1"/>
  <c r="EK75" i="75"/>
  <c r="AD237" i="45"/>
  <c r="N57" i="72"/>
  <c r="BG57" i="72" s="1"/>
  <c r="BZ209" i="45"/>
  <c r="AA223" i="45"/>
  <c r="EY48" i="71"/>
  <c r="GE36" i="71"/>
  <c r="GL29" i="71"/>
  <c r="CV57" i="71"/>
  <c r="T52" i="45" s="1"/>
  <c r="BE52" i="45" s="1"/>
  <c r="BP52" i="45" s="1"/>
  <c r="FX269" i="71"/>
  <c r="CV300" i="71"/>
  <c r="T307" i="45" s="1"/>
  <c r="BE307" i="45" s="1"/>
  <c r="BP307" i="45" s="1"/>
  <c r="BQ291" i="45"/>
  <c r="EN73" i="71"/>
  <c r="FJ73" i="71" s="1"/>
  <c r="EI73" i="71"/>
  <c r="EH392" i="75"/>
  <c r="BV392" i="75" s="1"/>
  <c r="EG393" i="75"/>
  <c r="ED393" i="75"/>
  <c r="BZ393" i="75" s="1"/>
  <c r="EC394" i="75"/>
  <c r="FA39" i="75"/>
  <c r="FH32" i="75"/>
  <c r="CD391" i="75"/>
  <c r="FD369" i="75"/>
  <c r="CA391" i="75"/>
  <c r="FA369" i="75" s="1"/>
  <c r="FJ363" i="75"/>
  <c r="FE370" i="75"/>
  <c r="FL137" i="71"/>
  <c r="CP137" i="71" s="1"/>
  <c r="FK138" i="71"/>
  <c r="ED302" i="75"/>
  <c r="BZ302" i="75" s="1"/>
  <c r="EC303" i="75"/>
  <c r="EH74" i="75"/>
  <c r="BV74" i="75" s="1"/>
  <c r="EG75" i="75"/>
  <c r="ED62" i="75"/>
  <c r="BZ62" i="75" s="1"/>
  <c r="EC63" i="75"/>
  <c r="GE113" i="71"/>
  <c r="FX113" i="71"/>
  <c r="CV136" i="71"/>
  <c r="T136" i="45" s="1"/>
  <c r="BE136" i="45" s="1"/>
  <c r="BP136" i="45" s="1"/>
  <c r="FL301" i="71"/>
  <c r="CP301" i="71" s="1"/>
  <c r="FK302" i="71"/>
  <c r="BS61" i="71"/>
  <c r="DS61" i="71" s="1"/>
  <c r="EX61" i="71" s="1"/>
  <c r="FE40" i="75"/>
  <c r="FL33" i="75"/>
  <c r="CA61" i="75"/>
  <c r="EH153" i="75"/>
  <c r="BV153" i="75" s="1"/>
  <c r="EG154" i="75"/>
  <c r="EL154" i="75"/>
  <c r="BW154" i="75" s="1"/>
  <c r="BX154" i="71" s="1"/>
  <c r="EK155" i="75"/>
  <c r="ED141" i="75"/>
  <c r="BZ141" i="75" s="1"/>
  <c r="EC142" i="75"/>
  <c r="BS305" i="71"/>
  <c r="DS305" i="71" s="1"/>
  <c r="EX305" i="71" s="1"/>
  <c r="EX270" i="75"/>
  <c r="CA301" i="75"/>
  <c r="CE301" i="75" s="1"/>
  <c r="FK45" i="75"/>
  <c r="CD73" i="75"/>
  <c r="FD52" i="75"/>
  <c r="BQ120" i="45"/>
  <c r="ET129" i="75"/>
  <c r="FD129" i="75"/>
  <c r="CD152" i="75"/>
  <c r="Z70" i="72"/>
  <c r="BS70" i="72" s="1"/>
  <c r="EZ235" i="71"/>
  <c r="CR235" i="71" s="1"/>
  <c r="EY236" i="71"/>
  <c r="Q239" i="45"/>
  <c r="AU239" i="45" s="1"/>
  <c r="BH239" i="45" s="1"/>
  <c r="FZ203" i="71"/>
  <c r="S401" i="51"/>
  <c r="CS234" i="71"/>
  <c r="EI152" i="71"/>
  <c r="EN152" i="71"/>
  <c r="FJ152" i="71" s="1"/>
  <c r="BQ37" i="45"/>
  <c r="EH313" i="75"/>
  <c r="BV313" i="75" s="1"/>
  <c r="EG314" i="75"/>
  <c r="FL58" i="71"/>
  <c r="CP58" i="71" s="1"/>
  <c r="FK59" i="71"/>
  <c r="BJ225" i="45" l="1"/>
  <c r="Z225" i="45" s="1"/>
  <c r="BI226" i="45"/>
  <c r="FD130" i="75"/>
  <c r="ET130" i="75"/>
  <c r="CD153" i="75"/>
  <c r="ED63" i="75"/>
  <c r="BZ63" i="75" s="1"/>
  <c r="EC64" i="75"/>
  <c r="BQ292" i="45"/>
  <c r="BZ210" i="45"/>
  <c r="N58" i="72"/>
  <c r="BG58" i="72" s="1"/>
  <c r="AA224" i="45"/>
  <c r="EH75" i="75"/>
  <c r="BV75" i="75" s="1"/>
  <c r="EG76" i="75"/>
  <c r="AD238" i="45"/>
  <c r="GL30" i="71"/>
  <c r="GE37" i="71"/>
  <c r="CV58" i="71"/>
  <c r="T53" i="45" s="1"/>
  <c r="BE53" i="45" s="1"/>
  <c r="BP53" i="45" s="1"/>
  <c r="CD313" i="75"/>
  <c r="CD74" i="75"/>
  <c r="FD53" i="75"/>
  <c r="FK46" i="75"/>
  <c r="EL316" i="75"/>
  <c r="BW316" i="75" s="1"/>
  <c r="BX320" i="71" s="1"/>
  <c r="EK317" i="75"/>
  <c r="S402" i="51"/>
  <c r="FZ204" i="71"/>
  <c r="Q240" i="45"/>
  <c r="AU240" i="45" s="1"/>
  <c r="BH240" i="45" s="1"/>
  <c r="CS235" i="71"/>
  <c r="ED303" i="75"/>
  <c r="BZ303" i="75" s="1"/>
  <c r="EC304" i="75"/>
  <c r="Z71" i="72"/>
  <c r="BS71" i="72" s="1"/>
  <c r="EI319" i="71"/>
  <c r="EN319" i="71"/>
  <c r="FJ319" i="71" s="1"/>
  <c r="EX271" i="75"/>
  <c r="BS306" i="71"/>
  <c r="DS306" i="71" s="1"/>
  <c r="EX306" i="71" s="1"/>
  <c r="CA302" i="75"/>
  <c r="CE302" i="75" s="1"/>
  <c r="EY290" i="71"/>
  <c r="BS62" i="71"/>
  <c r="DS62" i="71" s="1"/>
  <c r="EX62" i="71" s="1"/>
  <c r="FE41" i="75"/>
  <c r="FL34" i="75"/>
  <c r="CA62" i="75"/>
  <c r="EH314" i="75"/>
  <c r="BV314" i="75" s="1"/>
  <c r="EG315" i="75"/>
  <c r="FL302" i="71"/>
  <c r="CP302" i="71" s="1"/>
  <c r="FK303" i="71"/>
  <c r="ED394" i="75"/>
  <c r="BZ394" i="75" s="1"/>
  <c r="EC395" i="75"/>
  <c r="ED395" i="75" s="1"/>
  <c r="BZ395" i="75" s="1"/>
  <c r="FE373" i="75" s="1"/>
  <c r="EL75" i="75"/>
  <c r="BW75" i="75" s="1"/>
  <c r="BX75" i="71" s="1"/>
  <c r="EK76" i="75"/>
  <c r="EI153" i="71"/>
  <c r="EN153" i="71"/>
  <c r="FJ153" i="71" s="1"/>
  <c r="FL59" i="71"/>
  <c r="CP59" i="71" s="1"/>
  <c r="FK60" i="71"/>
  <c r="FX270" i="71"/>
  <c r="CV301" i="71"/>
  <c r="T308" i="45" s="1"/>
  <c r="BE308" i="45" s="1"/>
  <c r="BP308" i="45" s="1"/>
  <c r="FL138" i="71"/>
  <c r="CP138" i="71" s="1"/>
  <c r="FK139" i="71"/>
  <c r="FE371" i="75"/>
  <c r="FJ364" i="75"/>
  <c r="EI74" i="71"/>
  <c r="EN74" i="71"/>
  <c r="FJ74" i="71" s="1"/>
  <c r="EY126" i="71"/>
  <c r="BR239" i="45"/>
  <c r="Y239" i="45" s="1"/>
  <c r="BQ240" i="45"/>
  <c r="FE118" i="75"/>
  <c r="BS141" i="71"/>
  <c r="DS141" i="71" s="1"/>
  <c r="EX141" i="71" s="1"/>
  <c r="EX118" i="75"/>
  <c r="CA141" i="75"/>
  <c r="FA118" i="75" s="1"/>
  <c r="EL155" i="75"/>
  <c r="BW155" i="75" s="1"/>
  <c r="BX155" i="71" s="1"/>
  <c r="EK156" i="75"/>
  <c r="GE114" i="71"/>
  <c r="FX114" i="71"/>
  <c r="CV137" i="71"/>
  <c r="T137" i="45" s="1"/>
  <c r="BE137" i="45" s="1"/>
  <c r="BP137" i="45" s="1"/>
  <c r="EH393" i="75"/>
  <c r="BV393" i="75" s="1"/>
  <c r="EG394" i="75"/>
  <c r="EL393" i="75"/>
  <c r="BW393" i="75" s="1"/>
  <c r="EK394" i="75"/>
  <c r="EZ236" i="71"/>
  <c r="CR236" i="71" s="1"/>
  <c r="EY237" i="71"/>
  <c r="FA40" i="75"/>
  <c r="FH33" i="75"/>
  <c r="FD370" i="75"/>
  <c r="CD392" i="75"/>
  <c r="CA392" i="75"/>
  <c r="FA370" i="75" s="1"/>
  <c r="EY49" i="71"/>
  <c r="EH154" i="75"/>
  <c r="BV154" i="75" s="1"/>
  <c r="EG155" i="75"/>
  <c r="BQ38" i="45"/>
  <c r="ED142" i="75"/>
  <c r="BZ142" i="75" s="1"/>
  <c r="EC143" i="75"/>
  <c r="BQ121" i="45"/>
  <c r="EI154" i="71"/>
  <c r="EN154" i="71"/>
  <c r="FJ154" i="71" s="1"/>
  <c r="EH394" i="75" l="1"/>
  <c r="BV394" i="75" s="1"/>
  <c r="EG395" i="75"/>
  <c r="EH395" i="75" s="1"/>
  <c r="BV395" i="75" s="1"/>
  <c r="BR240" i="45"/>
  <c r="Y240" i="45" s="1"/>
  <c r="BQ241" i="45"/>
  <c r="FL303" i="71"/>
  <c r="CP303" i="71" s="1"/>
  <c r="FK304" i="71"/>
  <c r="BQ293" i="45"/>
  <c r="FX271" i="71"/>
  <c r="CV302" i="71"/>
  <c r="T309" i="45" s="1"/>
  <c r="BE309" i="45" s="1"/>
  <c r="BP309" i="45" s="1"/>
  <c r="EL317" i="75"/>
  <c r="BW317" i="75" s="1"/>
  <c r="BX321" i="71" s="1"/>
  <c r="EK318" i="75"/>
  <c r="EN320" i="71"/>
  <c r="FJ320" i="71" s="1"/>
  <c r="EI320" i="71"/>
  <c r="ED64" i="75"/>
  <c r="BZ64" i="75" s="1"/>
  <c r="EC65" i="75"/>
  <c r="CD314" i="75"/>
  <c r="Z72" i="72"/>
  <c r="BS72" i="72" s="1"/>
  <c r="BS63" i="71"/>
  <c r="DS63" i="71" s="1"/>
  <c r="EX63" i="71" s="1"/>
  <c r="FE42" i="75"/>
  <c r="FL35" i="75"/>
  <c r="CA63" i="75"/>
  <c r="FD371" i="75"/>
  <c r="CD393" i="75"/>
  <c r="CA393" i="75"/>
  <c r="FA371" i="75" s="1"/>
  <c r="EH315" i="75"/>
  <c r="BV315" i="75" s="1"/>
  <c r="EG316" i="75"/>
  <c r="FH34" i="75"/>
  <c r="FA41" i="75"/>
  <c r="AD239" i="45"/>
  <c r="EY127" i="71"/>
  <c r="BQ122" i="45"/>
  <c r="ED143" i="75"/>
  <c r="BZ143" i="75" s="1"/>
  <c r="EC144" i="75"/>
  <c r="EH76" i="75"/>
  <c r="BV76" i="75" s="1"/>
  <c r="EG77" i="75"/>
  <c r="EY50" i="71"/>
  <c r="FE119" i="75"/>
  <c r="BS142" i="71"/>
  <c r="DS142" i="71" s="1"/>
  <c r="EX142" i="71" s="1"/>
  <c r="EX119" i="75"/>
  <c r="CA142" i="75"/>
  <c r="FA119" i="75" s="1"/>
  <c r="EL156" i="75"/>
  <c r="BW156" i="75" s="1"/>
  <c r="BX156" i="71" s="1"/>
  <c r="EK157" i="75"/>
  <c r="ED304" i="75"/>
  <c r="BZ304" i="75" s="1"/>
  <c r="EC305" i="75"/>
  <c r="FD54" i="75"/>
  <c r="CD75" i="75"/>
  <c r="FK47" i="75"/>
  <c r="EI155" i="71"/>
  <c r="EN155" i="71"/>
  <c r="FJ155" i="71" s="1"/>
  <c r="BS307" i="71"/>
  <c r="DS307" i="71" s="1"/>
  <c r="EX307" i="71" s="1"/>
  <c r="EX272" i="75"/>
  <c r="CA303" i="75"/>
  <c r="CE303" i="75" s="1"/>
  <c r="FL60" i="71"/>
  <c r="CP60" i="71" s="1"/>
  <c r="FK61" i="71"/>
  <c r="GE38" i="71"/>
  <c r="GL31" i="71"/>
  <c r="CV59" i="71"/>
  <c r="T54" i="45" s="1"/>
  <c r="BE54" i="45" s="1"/>
  <c r="BP54" i="45" s="1"/>
  <c r="BQ39" i="45"/>
  <c r="FL139" i="71"/>
  <c r="CP139" i="71" s="1"/>
  <c r="FK140" i="71"/>
  <c r="EN75" i="71"/>
  <c r="FJ75" i="71" s="1"/>
  <c r="EI75" i="71"/>
  <c r="EY291" i="71"/>
  <c r="BJ226" i="45"/>
  <c r="Z226" i="45" s="1"/>
  <c r="BI227" i="45"/>
  <c r="EL76" i="75"/>
  <c r="BW76" i="75" s="1"/>
  <c r="BX76" i="71" s="1"/>
  <c r="EK77" i="75"/>
  <c r="EZ237" i="71"/>
  <c r="CR237" i="71" s="1"/>
  <c r="EY238" i="71"/>
  <c r="EH155" i="75"/>
  <c r="BV155" i="75" s="1"/>
  <c r="EG156" i="75"/>
  <c r="S403" i="51"/>
  <c r="Q241" i="45"/>
  <c r="AU241" i="45" s="1"/>
  <c r="BH241" i="45" s="1"/>
  <c r="CS236" i="71"/>
  <c r="FX115" i="71"/>
  <c r="GE115" i="71"/>
  <c r="CV138" i="71"/>
  <c r="T138" i="45" s="1"/>
  <c r="BE138" i="45" s="1"/>
  <c r="BP138" i="45" s="1"/>
  <c r="BZ211" i="45"/>
  <c r="N59" i="72"/>
  <c r="BG59" i="72" s="1"/>
  <c r="AA225" i="45"/>
  <c r="FD131" i="75"/>
  <c r="CD154" i="75"/>
  <c r="EL394" i="75"/>
  <c r="BW394" i="75" s="1"/>
  <c r="EK395" i="75"/>
  <c r="EL395" i="75" s="1"/>
  <c r="BW395" i="75" s="1"/>
  <c r="FJ365" i="75"/>
  <c r="FE372" i="75"/>
  <c r="CE394" i="75"/>
  <c r="EN321" i="71" l="1"/>
  <c r="FJ321" i="71" s="1"/>
  <c r="EI321" i="71"/>
  <c r="BJ227" i="45"/>
  <c r="Z227" i="45" s="1"/>
  <c r="BI228" i="45"/>
  <c r="CD76" i="75"/>
  <c r="FD55" i="75"/>
  <c r="BU89" i="75"/>
  <c r="BU90" i="75" s="1"/>
  <c r="EH77" i="75"/>
  <c r="BV77" i="75" s="1"/>
  <c r="EG78" i="75"/>
  <c r="FL61" i="71"/>
  <c r="CP61" i="71" s="1"/>
  <c r="FK62" i="71"/>
  <c r="ED305" i="75"/>
  <c r="BZ305" i="75" s="1"/>
  <c r="EC306" i="75"/>
  <c r="EH316" i="75"/>
  <c r="BV316" i="75" s="1"/>
  <c r="EG317" i="75"/>
  <c r="BQ294" i="45"/>
  <c r="EY292" i="71"/>
  <c r="GL32" i="71"/>
  <c r="GE39" i="71"/>
  <c r="CV60" i="71"/>
  <c r="T55" i="45" s="1"/>
  <c r="BE55" i="45" s="1"/>
  <c r="BP55" i="45" s="1"/>
  <c r="EX273" i="75"/>
  <c r="BS308" i="71"/>
  <c r="DS308" i="71" s="1"/>
  <c r="EX308" i="71" s="1"/>
  <c r="CA304" i="75"/>
  <c r="CE304" i="75" s="1"/>
  <c r="ED144" i="75"/>
  <c r="BZ144" i="75" s="1"/>
  <c r="EC145" i="75"/>
  <c r="CD315" i="75"/>
  <c r="EY51" i="71"/>
  <c r="EH156" i="75"/>
  <c r="BV156" i="75" s="1"/>
  <c r="EG157" i="75"/>
  <c r="EL157" i="75"/>
  <c r="BW157" i="75" s="1"/>
  <c r="BX157" i="71" s="1"/>
  <c r="EK158" i="75"/>
  <c r="BS143" i="71"/>
  <c r="DS143" i="71" s="1"/>
  <c r="EX143" i="71" s="1"/>
  <c r="FE120" i="75"/>
  <c r="EX120" i="75"/>
  <c r="CA143" i="75"/>
  <c r="FA120" i="75" s="1"/>
  <c r="ED65" i="75"/>
  <c r="BZ65" i="75" s="1"/>
  <c r="EC66" i="75"/>
  <c r="FL304" i="71"/>
  <c r="CP304" i="71" s="1"/>
  <c r="FK305" i="71"/>
  <c r="CD155" i="75"/>
  <c r="FD132" i="75"/>
  <c r="EI156" i="71"/>
  <c r="EN156" i="71"/>
  <c r="FJ156" i="71" s="1"/>
  <c r="BQ123" i="45"/>
  <c r="FL36" i="75"/>
  <c r="FE43" i="75"/>
  <c r="BS64" i="71"/>
  <c r="DS64" i="71" s="1"/>
  <c r="EX64" i="71" s="1"/>
  <c r="CA64" i="75"/>
  <c r="FX272" i="71"/>
  <c r="CV303" i="71"/>
  <c r="T310" i="45" s="1"/>
  <c r="BE310" i="45" s="1"/>
  <c r="BP310" i="45" s="1"/>
  <c r="FL140" i="71"/>
  <c r="CP140" i="71" s="1"/>
  <c r="FK141" i="71"/>
  <c r="BR241" i="45"/>
  <c r="Y241" i="45" s="1"/>
  <c r="BQ242" i="45"/>
  <c r="Q242" i="45"/>
  <c r="AU242" i="45" s="1"/>
  <c r="BH242" i="45" s="1"/>
  <c r="S404" i="51"/>
  <c r="CS237" i="71"/>
  <c r="FX116" i="71"/>
  <c r="GE116" i="71"/>
  <c r="CV139" i="71"/>
  <c r="T139" i="45" s="1"/>
  <c r="BE139" i="45" s="1"/>
  <c r="BP139" i="45" s="1"/>
  <c r="EY128" i="71"/>
  <c r="FH35" i="75"/>
  <c r="FA42" i="75"/>
  <c r="AD240" i="45"/>
  <c r="N60" i="72"/>
  <c r="BG60" i="72" s="1"/>
  <c r="BZ212" i="45"/>
  <c r="AA226" i="45"/>
  <c r="FD373" i="75"/>
  <c r="CD395" i="75"/>
  <c r="CA395" i="75"/>
  <c r="FA373" i="75" s="1"/>
  <c r="EZ238" i="71"/>
  <c r="CR238" i="71" s="1"/>
  <c r="EY239" i="71"/>
  <c r="EL77" i="75"/>
  <c r="BW77" i="75" s="1"/>
  <c r="BX77" i="71" s="1"/>
  <c r="EK78" i="75"/>
  <c r="BQ40" i="45"/>
  <c r="EI76" i="71"/>
  <c r="EN76" i="71"/>
  <c r="FJ76" i="71" s="1"/>
  <c r="Z73" i="72"/>
  <c r="BS73" i="72" s="1"/>
  <c r="EL318" i="75"/>
  <c r="BW318" i="75" s="1"/>
  <c r="BX322" i="71" s="1"/>
  <c r="EK319" i="75"/>
  <c r="FD372" i="75"/>
  <c r="CD394" i="75"/>
  <c r="CA394" i="75"/>
  <c r="FA372" i="75" s="1"/>
  <c r="FA43" i="75" l="1"/>
  <c r="FH36" i="75"/>
  <c r="FL305" i="71"/>
  <c r="CP305" i="71" s="1"/>
  <c r="FK306" i="71"/>
  <c r="EY85" i="71"/>
  <c r="EZ51" i="71"/>
  <c r="CR51" i="71" s="1"/>
  <c r="EY52" i="71"/>
  <c r="EH78" i="75"/>
  <c r="BV78" i="75" s="1"/>
  <c r="EG79" i="75"/>
  <c r="FX273" i="71"/>
  <c r="CV304" i="71"/>
  <c r="T311" i="45" s="1"/>
  <c r="BE311" i="45" s="1"/>
  <c r="BP311" i="45" s="1"/>
  <c r="EY293" i="71"/>
  <c r="CD77" i="75"/>
  <c r="ED66" i="75"/>
  <c r="BZ66" i="75" s="1"/>
  <c r="EC67" i="75"/>
  <c r="BS65" i="71"/>
  <c r="DS65" i="71" s="1"/>
  <c r="EX65" i="71" s="1"/>
  <c r="FL37" i="75"/>
  <c r="FE44" i="75"/>
  <c r="CA65" i="75"/>
  <c r="BR242" i="45"/>
  <c r="Y242" i="45" s="1"/>
  <c r="BQ243" i="45"/>
  <c r="BQ124" i="45"/>
  <c r="ED145" i="75"/>
  <c r="BZ145" i="75" s="1"/>
  <c r="EC146" i="75"/>
  <c r="BQ295" i="45"/>
  <c r="EL319" i="75"/>
  <c r="BW319" i="75" s="1"/>
  <c r="BX323" i="71" s="1"/>
  <c r="EK320" i="75"/>
  <c r="EY129" i="71"/>
  <c r="AD241" i="45"/>
  <c r="EX121" i="75"/>
  <c r="BS144" i="71"/>
  <c r="DS144" i="71" s="1"/>
  <c r="EX144" i="71" s="1"/>
  <c r="FE121" i="75"/>
  <c r="CA144" i="75"/>
  <c r="FA121" i="75" s="1"/>
  <c r="EH317" i="75"/>
  <c r="BV317" i="75" s="1"/>
  <c r="EG318" i="75"/>
  <c r="EZ239" i="71"/>
  <c r="CR239" i="71" s="1"/>
  <c r="EY240" i="71"/>
  <c r="CD316" i="75"/>
  <c r="BI252" i="45"/>
  <c r="BJ228" i="45"/>
  <c r="Z228" i="45" s="1"/>
  <c r="BI229" i="45"/>
  <c r="EN322" i="71"/>
  <c r="FJ322" i="71" s="1"/>
  <c r="EI322" i="71"/>
  <c r="FL141" i="71"/>
  <c r="CP141" i="71" s="1"/>
  <c r="FK142" i="71"/>
  <c r="BQ41" i="45"/>
  <c r="GE117" i="71"/>
  <c r="FX117" i="71"/>
  <c r="CV140" i="71"/>
  <c r="T140" i="45" s="1"/>
  <c r="BE140" i="45" s="1"/>
  <c r="BP140" i="45" s="1"/>
  <c r="EL158" i="75"/>
  <c r="BW158" i="75" s="1"/>
  <c r="BX158" i="71" s="1"/>
  <c r="EK159" i="75"/>
  <c r="ED306" i="75"/>
  <c r="BZ306" i="75" s="1"/>
  <c r="EC307" i="75"/>
  <c r="BZ213" i="45"/>
  <c r="N61" i="72"/>
  <c r="BG61" i="72" s="1"/>
  <c r="AA227" i="45"/>
  <c r="EN157" i="71"/>
  <c r="FJ157" i="71" s="1"/>
  <c r="EI157" i="71"/>
  <c r="BS309" i="71"/>
  <c r="DS309" i="71" s="1"/>
  <c r="EX309" i="71" s="1"/>
  <c r="EX274" i="75"/>
  <c r="CA305" i="75"/>
  <c r="CE305" i="75" s="1"/>
  <c r="EL78" i="75"/>
  <c r="BW78" i="75" s="1"/>
  <c r="BX78" i="71" s="1"/>
  <c r="EK79" i="75"/>
  <c r="EH157" i="75"/>
  <c r="BV157" i="75" s="1"/>
  <c r="EG158" i="75"/>
  <c r="FL62" i="71"/>
  <c r="CP62" i="71" s="1"/>
  <c r="FK63" i="71"/>
  <c r="Q243" i="45"/>
  <c r="AU243" i="45" s="1"/>
  <c r="BH243" i="45" s="1"/>
  <c r="S405" i="51"/>
  <c r="CS238" i="71"/>
  <c r="EI77" i="71"/>
  <c r="EN77" i="71"/>
  <c r="FJ77" i="71" s="1"/>
  <c r="Z74" i="72"/>
  <c r="BS74" i="72" s="1"/>
  <c r="CD156" i="75"/>
  <c r="GE40" i="71"/>
  <c r="GL33" i="71"/>
  <c r="CV61" i="71"/>
  <c r="T56" i="45" s="1"/>
  <c r="BE56" i="45" s="1"/>
  <c r="BP56" i="45" s="1"/>
  <c r="FX118" i="71" l="1"/>
  <c r="GE118" i="71"/>
  <c r="CV141" i="71"/>
  <c r="T141" i="45" s="1"/>
  <c r="BE141" i="45" s="1"/>
  <c r="BP141" i="45" s="1"/>
  <c r="Q244" i="45"/>
  <c r="AU244" i="45" s="1"/>
  <c r="BH244" i="45" s="1"/>
  <c r="S406" i="51"/>
  <c r="CS239" i="71"/>
  <c r="EL79" i="75"/>
  <c r="BW79" i="75" s="1"/>
  <c r="BX79" i="71" s="1"/>
  <c r="EK80" i="75"/>
  <c r="CD317" i="75"/>
  <c r="EL320" i="75"/>
  <c r="BW320" i="75" s="1"/>
  <c r="BX324" i="71" s="1"/>
  <c r="EK321" i="75"/>
  <c r="EI323" i="71"/>
  <c r="EN323" i="71"/>
  <c r="FJ323" i="71" s="1"/>
  <c r="EH79" i="75"/>
  <c r="BV79" i="75" s="1"/>
  <c r="EG80" i="75"/>
  <c r="CD78" i="75"/>
  <c r="EN78" i="71"/>
  <c r="FJ78" i="71" s="1"/>
  <c r="EI78" i="71"/>
  <c r="EL159" i="75"/>
  <c r="BW159" i="75" s="1"/>
  <c r="BX159" i="71" s="1"/>
  <c r="EK160" i="75"/>
  <c r="N62" i="72"/>
  <c r="BG62" i="72" s="1"/>
  <c r="BZ214" i="45"/>
  <c r="Z252" i="45"/>
  <c r="AA228" i="45"/>
  <c r="EZ52" i="71"/>
  <c r="CR52" i="71" s="1"/>
  <c r="EY53" i="71"/>
  <c r="EX275" i="75"/>
  <c r="BS310" i="71"/>
  <c r="CA306" i="75"/>
  <c r="CE306" i="75" s="1"/>
  <c r="ED146" i="75"/>
  <c r="BZ146" i="75" s="1"/>
  <c r="EC147" i="75"/>
  <c r="ED67" i="75"/>
  <c r="BZ67" i="75" s="1"/>
  <c r="EC68" i="75"/>
  <c r="Q46" i="45"/>
  <c r="GG30" i="71"/>
  <c r="GN23" i="71"/>
  <c r="CS51" i="71"/>
  <c r="FA44" i="75"/>
  <c r="FH37" i="75"/>
  <c r="BJ229" i="45"/>
  <c r="Z229" i="45" s="1"/>
  <c r="BI230" i="45"/>
  <c r="EX122" i="75"/>
  <c r="BS145" i="71"/>
  <c r="DS145" i="71" s="1"/>
  <c r="EX145" i="71" s="1"/>
  <c r="FE122" i="75"/>
  <c r="CA145" i="75"/>
  <c r="FA122" i="75" s="1"/>
  <c r="FL38" i="75"/>
  <c r="FE45" i="75"/>
  <c r="BS66" i="71"/>
  <c r="DS66" i="71" s="1"/>
  <c r="EX66" i="71" s="1"/>
  <c r="CA66" i="75"/>
  <c r="EZ19" i="71"/>
  <c r="EZ18" i="71"/>
  <c r="EZ30" i="71"/>
  <c r="EZ15" i="71"/>
  <c r="EZ35" i="71"/>
  <c r="EZ26" i="71"/>
  <c r="EZ25" i="71"/>
  <c r="EZ20" i="71"/>
  <c r="EZ24" i="71"/>
  <c r="EZ27" i="71"/>
  <c r="EZ29" i="71"/>
  <c r="EZ28" i="71"/>
  <c r="EZ31" i="71"/>
  <c r="EZ34" i="71"/>
  <c r="EZ22" i="71"/>
  <c r="EZ23" i="71"/>
  <c r="EZ36" i="71"/>
  <c r="CR36" i="71" s="1"/>
  <c r="EZ32" i="71"/>
  <c r="EZ21" i="71"/>
  <c r="EZ17" i="71"/>
  <c r="EZ33" i="71"/>
  <c r="EZ16" i="71"/>
  <c r="EZ37" i="71"/>
  <c r="CR37" i="71" s="1"/>
  <c r="EZ38" i="71"/>
  <c r="CR38" i="71" s="1"/>
  <c r="EZ39" i="71"/>
  <c r="CR39" i="71" s="1"/>
  <c r="EZ41" i="71"/>
  <c r="CR41" i="71" s="1"/>
  <c r="EZ40" i="71"/>
  <c r="CR40" i="71" s="1"/>
  <c r="EZ42" i="71"/>
  <c r="CR42" i="71" s="1"/>
  <c r="EZ43" i="71"/>
  <c r="CR43" i="71" s="1"/>
  <c r="EZ44" i="71"/>
  <c r="CR44" i="71" s="1"/>
  <c r="EZ45" i="71"/>
  <c r="CR45" i="71" s="1"/>
  <c r="EZ46" i="71"/>
  <c r="CR46" i="71" s="1"/>
  <c r="EZ47" i="71"/>
  <c r="CR47" i="71" s="1"/>
  <c r="EZ48" i="71"/>
  <c r="CR48" i="71" s="1"/>
  <c r="EZ49" i="71"/>
  <c r="CR49" i="71" s="1"/>
  <c r="EZ50" i="71"/>
  <c r="CR50" i="71" s="1"/>
  <c r="EN158" i="71"/>
  <c r="FJ158" i="71" s="1"/>
  <c r="EI158" i="71"/>
  <c r="BQ296" i="45"/>
  <c r="BQ125" i="45"/>
  <c r="FL306" i="71"/>
  <c r="CP306" i="71" s="1"/>
  <c r="FK307" i="71"/>
  <c r="EH318" i="75"/>
  <c r="BV318" i="75" s="1"/>
  <c r="EG319" i="75"/>
  <c r="FL63" i="71"/>
  <c r="CP63" i="71" s="1"/>
  <c r="FK64" i="71"/>
  <c r="BQ42" i="45"/>
  <c r="Z75" i="72"/>
  <c r="BS75" i="72" s="1"/>
  <c r="FX274" i="71"/>
  <c r="CV305" i="71"/>
  <c r="T312" i="45" s="1"/>
  <c r="BE312" i="45" s="1"/>
  <c r="BP312" i="45" s="1"/>
  <c r="GL34" i="71"/>
  <c r="GE41" i="71"/>
  <c r="CV62" i="71"/>
  <c r="T57" i="45" s="1"/>
  <c r="BE57" i="45" s="1"/>
  <c r="BP57" i="45" s="1"/>
  <c r="EH158" i="75"/>
  <c r="BV158" i="75" s="1"/>
  <c r="EG159" i="75"/>
  <c r="BR243" i="45"/>
  <c r="Y243" i="45" s="1"/>
  <c r="BQ244" i="45"/>
  <c r="EY294" i="71"/>
  <c r="ED307" i="75"/>
  <c r="BZ307" i="75" s="1"/>
  <c r="EC308" i="75"/>
  <c r="CD157" i="75"/>
  <c r="FL142" i="71"/>
  <c r="CP142" i="71" s="1"/>
  <c r="FK143" i="71"/>
  <c r="EZ240" i="71"/>
  <c r="CR240" i="71" s="1"/>
  <c r="EY241" i="71"/>
  <c r="EY130" i="71"/>
  <c r="AD242" i="45"/>
  <c r="GG29" i="71" l="1"/>
  <c r="GN22" i="71"/>
  <c r="Q45" i="45"/>
  <c r="CS50" i="71"/>
  <c r="Q33" i="45"/>
  <c r="GG17" i="71"/>
  <c r="CS38" i="71"/>
  <c r="GC17" i="71" s="1"/>
  <c r="FA45" i="75"/>
  <c r="FH38" i="75"/>
  <c r="EZ53" i="71"/>
  <c r="CR53" i="71" s="1"/>
  <c r="EY54" i="71"/>
  <c r="GJ23" i="71"/>
  <c r="GC30" i="71"/>
  <c r="Q47" i="45"/>
  <c r="AU47" i="45" s="1"/>
  <c r="BH47" i="45" s="1"/>
  <c r="GG31" i="71"/>
  <c r="GN24" i="71"/>
  <c r="CS52" i="71"/>
  <c r="EL80" i="75"/>
  <c r="BW80" i="75" s="1"/>
  <c r="BX80" i="71" s="1"/>
  <c r="EK81" i="75"/>
  <c r="BS311" i="71"/>
  <c r="CA307" i="75"/>
  <c r="CE307" i="75" s="1"/>
  <c r="EH319" i="75"/>
  <c r="BV319" i="75" s="1"/>
  <c r="EG320" i="75"/>
  <c r="AA252" i="45"/>
  <c r="EI79" i="71"/>
  <c r="EN79" i="71"/>
  <c r="FJ79" i="71" s="1"/>
  <c r="GE42" i="71"/>
  <c r="GL35" i="71"/>
  <c r="CV63" i="71"/>
  <c r="T58" i="45" s="1"/>
  <c r="BE58" i="45" s="1"/>
  <c r="BP58" i="45" s="1"/>
  <c r="GG28" i="71"/>
  <c r="GN21" i="71"/>
  <c r="Q44" i="45"/>
  <c r="CS49" i="71"/>
  <c r="GN20" i="71"/>
  <c r="Q43" i="45"/>
  <c r="GG27" i="71"/>
  <c r="CS48" i="71"/>
  <c r="EY329" i="71"/>
  <c r="EZ294" i="71" s="1"/>
  <c r="CR294" i="71" s="1"/>
  <c r="EY295" i="71"/>
  <c r="CD318" i="75"/>
  <c r="GG26" i="71"/>
  <c r="Q42" i="45"/>
  <c r="GN19" i="71"/>
  <c r="CS47" i="71"/>
  <c r="GG18" i="71"/>
  <c r="Q34" i="45"/>
  <c r="CS39" i="71"/>
  <c r="GC18" i="71" s="1"/>
  <c r="FL307" i="71"/>
  <c r="CP307" i="71" s="1"/>
  <c r="FK308" i="71"/>
  <c r="AU46" i="45"/>
  <c r="BH46" i="45" s="1"/>
  <c r="R46" i="45"/>
  <c r="EH80" i="75"/>
  <c r="BV80" i="75" s="1"/>
  <c r="EG81" i="75"/>
  <c r="GG25" i="71"/>
  <c r="GN18" i="71"/>
  <c r="Q41" i="45"/>
  <c r="CS46" i="71"/>
  <c r="BR244" i="45"/>
  <c r="Y244" i="45" s="1"/>
  <c r="BQ245" i="45"/>
  <c r="FX275" i="71"/>
  <c r="CV306" i="71"/>
  <c r="T313" i="45" s="1"/>
  <c r="BE313" i="45" s="1"/>
  <c r="BP313" i="45" s="1"/>
  <c r="GG24" i="71"/>
  <c r="Q40" i="45"/>
  <c r="GN17" i="71"/>
  <c r="CS45" i="71"/>
  <c r="ED68" i="75"/>
  <c r="BZ68" i="75" s="1"/>
  <c r="EC69" i="75"/>
  <c r="CD79" i="75"/>
  <c r="ED308" i="75"/>
  <c r="BZ308" i="75" s="1"/>
  <c r="EC309" i="75"/>
  <c r="GG23" i="71"/>
  <c r="GN16" i="71"/>
  <c r="Q39" i="45"/>
  <c r="CS44" i="71"/>
  <c r="FL39" i="75"/>
  <c r="BS67" i="71"/>
  <c r="FE46" i="75"/>
  <c r="CA67" i="75"/>
  <c r="GG16" i="71"/>
  <c r="Q32" i="45"/>
  <c r="CS37" i="71"/>
  <c r="GC16" i="71" s="1"/>
  <c r="EY164" i="71"/>
  <c r="EY131" i="71"/>
  <c r="AD243" i="45"/>
  <c r="Z77" i="72" s="1"/>
  <c r="S407" i="51"/>
  <c r="Q245" i="45"/>
  <c r="AU245" i="45" s="1"/>
  <c r="BH245" i="45" s="1"/>
  <c r="CS240" i="71"/>
  <c r="Q38" i="45"/>
  <c r="GN15" i="71"/>
  <c r="GG22" i="71"/>
  <c r="CS43" i="71"/>
  <c r="ED147" i="75"/>
  <c r="BZ147" i="75" s="1"/>
  <c r="EC148" i="75"/>
  <c r="Q31" i="45"/>
  <c r="GG15" i="71"/>
  <c r="CS36" i="71"/>
  <c r="GC15" i="71" s="1"/>
  <c r="FL143" i="71"/>
  <c r="CP143" i="71" s="1"/>
  <c r="FK144" i="71"/>
  <c r="CD158" i="75"/>
  <c r="BQ43" i="45"/>
  <c r="BQ297" i="45"/>
  <c r="Q37" i="45"/>
  <c r="GG21" i="71"/>
  <c r="CS42" i="71"/>
  <c r="GC21" i="71" s="1"/>
  <c r="BS146" i="71"/>
  <c r="EX123" i="75"/>
  <c r="FE123" i="75"/>
  <c r="CA146" i="75"/>
  <c r="FA123" i="75" s="1"/>
  <c r="EL160" i="75"/>
  <c r="BW160" i="75" s="1"/>
  <c r="BX160" i="71" s="1"/>
  <c r="EK161" i="75"/>
  <c r="Z76" i="72"/>
  <c r="BS76" i="72" s="1"/>
  <c r="EZ241" i="71"/>
  <c r="CR241" i="71" s="1"/>
  <c r="EY242" i="71"/>
  <c r="BQ126" i="45"/>
  <c r="EH159" i="75"/>
  <c r="BV159" i="75" s="1"/>
  <c r="EG160" i="75"/>
  <c r="GE119" i="71"/>
  <c r="FX119" i="71"/>
  <c r="CV142" i="71"/>
  <c r="T142" i="45" s="1"/>
  <c r="BE142" i="45" s="1"/>
  <c r="BP142" i="45" s="1"/>
  <c r="Q35" i="45"/>
  <c r="GG19" i="71"/>
  <c r="CS40" i="71"/>
  <c r="GC19" i="71" s="1"/>
  <c r="BJ230" i="45"/>
  <c r="Z230" i="45" s="1"/>
  <c r="BI231" i="45"/>
  <c r="EI159" i="71"/>
  <c r="EN159" i="71"/>
  <c r="FJ159" i="71" s="1"/>
  <c r="EL321" i="75"/>
  <c r="BW321" i="75" s="1"/>
  <c r="BX325" i="71" s="1"/>
  <c r="EK322" i="75"/>
  <c r="EL322" i="75" s="1"/>
  <c r="BW322" i="75" s="1"/>
  <c r="FL64" i="71"/>
  <c r="CP64" i="71" s="1"/>
  <c r="FK65" i="71"/>
  <c r="Q36" i="45"/>
  <c r="GG20" i="71"/>
  <c r="CS41" i="71"/>
  <c r="GC20" i="71" s="1"/>
  <c r="N63" i="72"/>
  <c r="BG63" i="72" s="1"/>
  <c r="BZ215" i="45"/>
  <c r="AA229" i="45"/>
  <c r="BN310" i="71"/>
  <c r="DS310" i="71"/>
  <c r="EX310" i="71" s="1"/>
  <c r="EN324" i="71"/>
  <c r="FJ324" i="71" s="1"/>
  <c r="EI324" i="71"/>
  <c r="BJ231" i="45" l="1"/>
  <c r="Z231" i="45" s="1"/>
  <c r="BI232" i="45"/>
  <c r="AU31" i="45"/>
  <c r="R31" i="45"/>
  <c r="R42" i="45"/>
  <c r="AU42" i="45"/>
  <c r="BH42" i="45" s="1"/>
  <c r="AU44" i="45"/>
  <c r="BH44" i="45" s="1"/>
  <c r="R44" i="45"/>
  <c r="CD319" i="75"/>
  <c r="EZ54" i="71"/>
  <c r="CR54" i="71" s="1"/>
  <c r="EY55" i="71"/>
  <c r="EZ242" i="71"/>
  <c r="CR242" i="71" s="1"/>
  <c r="S409" i="51" s="1"/>
  <c r="EY243" i="71"/>
  <c r="BS77" i="72"/>
  <c r="GJ16" i="71"/>
  <c r="GC23" i="71"/>
  <c r="R40" i="45"/>
  <c r="AU40" i="45"/>
  <c r="BH40" i="45" s="1"/>
  <c r="EH81" i="75"/>
  <c r="BV81" i="75" s="1"/>
  <c r="EG82" i="75"/>
  <c r="GG32" i="71"/>
  <c r="GN25" i="71"/>
  <c r="Q48" i="45"/>
  <c r="AU48" i="45" s="1"/>
  <c r="BH48" i="45" s="1"/>
  <c r="CS53" i="71"/>
  <c r="BQ298" i="45"/>
  <c r="EZ131" i="71"/>
  <c r="CR131" i="71" s="1"/>
  <c r="EY132" i="71"/>
  <c r="R39" i="45"/>
  <c r="AU39" i="45"/>
  <c r="BH39" i="45" s="1"/>
  <c r="CD80" i="75"/>
  <c r="BN311" i="71"/>
  <c r="DS311" i="71"/>
  <c r="EX311" i="71" s="1"/>
  <c r="S408" i="51"/>
  <c r="Q246" i="45"/>
  <c r="AU246" i="45" s="1"/>
  <c r="BH246" i="45" s="1"/>
  <c r="CS241" i="71"/>
  <c r="R36" i="45"/>
  <c r="AU36" i="45"/>
  <c r="BH36" i="45" s="1"/>
  <c r="ED148" i="75"/>
  <c r="BZ148" i="75" s="1"/>
  <c r="EC149" i="75"/>
  <c r="EZ130" i="71"/>
  <c r="CR130" i="71" s="1"/>
  <c r="EZ114" i="71"/>
  <c r="EZ103" i="71"/>
  <c r="EZ99" i="71"/>
  <c r="EZ97" i="71"/>
  <c r="EZ108" i="71"/>
  <c r="EZ111" i="71"/>
  <c r="EZ106" i="71"/>
  <c r="EZ102" i="71"/>
  <c r="EZ98" i="71"/>
  <c r="EZ94" i="71"/>
  <c r="EZ105" i="71"/>
  <c r="EZ95" i="71"/>
  <c r="EZ96" i="71"/>
  <c r="EZ101" i="71"/>
  <c r="EZ100" i="71"/>
  <c r="EZ104" i="71"/>
  <c r="EZ109" i="71"/>
  <c r="EZ112" i="71"/>
  <c r="EZ113" i="71"/>
  <c r="EZ107" i="71"/>
  <c r="EZ110" i="71"/>
  <c r="EZ115" i="71"/>
  <c r="CR115" i="71" s="1"/>
  <c r="EZ116" i="71"/>
  <c r="CR116" i="71" s="1"/>
  <c r="EZ117" i="71"/>
  <c r="CR117" i="71" s="1"/>
  <c r="EZ118" i="71"/>
  <c r="CR118" i="71" s="1"/>
  <c r="EZ119" i="71"/>
  <c r="CR119" i="71" s="1"/>
  <c r="EZ120" i="71"/>
  <c r="CR120" i="71" s="1"/>
  <c r="EZ121" i="71"/>
  <c r="CR121" i="71" s="1"/>
  <c r="EZ122" i="71"/>
  <c r="CR122" i="71" s="1"/>
  <c r="EZ123" i="71"/>
  <c r="CR123" i="71" s="1"/>
  <c r="EZ124" i="71"/>
  <c r="CR124" i="71" s="1"/>
  <c r="EZ125" i="71"/>
  <c r="CR125" i="71" s="1"/>
  <c r="EZ126" i="71"/>
  <c r="CR126" i="71" s="1"/>
  <c r="EZ127" i="71"/>
  <c r="CR127" i="71" s="1"/>
  <c r="EZ128" i="71"/>
  <c r="CR128" i="71" s="1"/>
  <c r="EZ129" i="71"/>
  <c r="CR129" i="71" s="1"/>
  <c r="EL81" i="75"/>
  <c r="BW81" i="75" s="1"/>
  <c r="BX81" i="71" s="1"/>
  <c r="EK82" i="75"/>
  <c r="AU35" i="45"/>
  <c r="BH35" i="45" s="1"/>
  <c r="R35" i="45"/>
  <c r="EZ295" i="71"/>
  <c r="CR295" i="71" s="1"/>
  <c r="EY296" i="71"/>
  <c r="EN80" i="71"/>
  <c r="FJ80" i="71" s="1"/>
  <c r="EI80" i="71"/>
  <c r="EL161" i="75"/>
  <c r="BW161" i="75" s="1"/>
  <c r="BX161" i="71" s="1"/>
  <c r="EK162" i="75"/>
  <c r="EL162" i="75" s="1"/>
  <c r="BW162" i="75" s="1"/>
  <c r="BX162" i="71" s="1"/>
  <c r="GJ15" i="71"/>
  <c r="GC22" i="71"/>
  <c r="AU32" i="45"/>
  <c r="BH32" i="45" s="1"/>
  <c r="BI32" i="45" s="1"/>
  <c r="R32" i="45"/>
  <c r="ED309" i="75"/>
  <c r="BZ309" i="75" s="1"/>
  <c r="EC310" i="75"/>
  <c r="FL308" i="71"/>
  <c r="CP308" i="71" s="1"/>
  <c r="FK309" i="71"/>
  <c r="T379" i="51"/>
  <c r="FZ263" i="71"/>
  <c r="Q301" i="45"/>
  <c r="CS294" i="71"/>
  <c r="CW294" i="71" s="1"/>
  <c r="GC31" i="71"/>
  <c r="GJ24" i="71"/>
  <c r="N64" i="72"/>
  <c r="BG64" i="72" s="1"/>
  <c r="BZ216" i="45"/>
  <c r="AA230" i="45"/>
  <c r="EN160" i="71"/>
  <c r="FJ160" i="71" s="1"/>
  <c r="EI160" i="71"/>
  <c r="BS312" i="71"/>
  <c r="CA308" i="75"/>
  <c r="CE308" i="75" s="1"/>
  <c r="BR245" i="45"/>
  <c r="Y245" i="45" s="1"/>
  <c r="BQ246" i="45"/>
  <c r="FX276" i="71"/>
  <c r="CV307" i="71"/>
  <c r="T314" i="45" s="1"/>
  <c r="BE314" i="45" s="1"/>
  <c r="BP314" i="45" s="1"/>
  <c r="EZ279" i="71"/>
  <c r="CR279" i="71" s="1"/>
  <c r="EZ280" i="71"/>
  <c r="CR280" i="71" s="1"/>
  <c r="EZ281" i="71"/>
  <c r="CR281" i="71" s="1"/>
  <c r="EZ282" i="71"/>
  <c r="CR282" i="71" s="1"/>
  <c r="EZ283" i="71"/>
  <c r="CR283" i="71" s="1"/>
  <c r="EZ284" i="71"/>
  <c r="CR284" i="71" s="1"/>
  <c r="EZ285" i="71"/>
  <c r="CR285" i="71" s="1"/>
  <c r="EZ286" i="71"/>
  <c r="CR286" i="71" s="1"/>
  <c r="EZ287" i="71"/>
  <c r="CR287" i="71" s="1"/>
  <c r="EZ288" i="71"/>
  <c r="CR288" i="71" s="1"/>
  <c r="EZ289" i="71"/>
  <c r="CR289" i="71" s="1"/>
  <c r="EZ290" i="71"/>
  <c r="CR290" i="71" s="1"/>
  <c r="EZ291" i="71"/>
  <c r="CR291" i="71" s="1"/>
  <c r="EZ292" i="71"/>
  <c r="CR292" i="71" s="1"/>
  <c r="EZ293" i="71"/>
  <c r="CR293" i="71" s="1"/>
  <c r="R33" i="45"/>
  <c r="AU33" i="45"/>
  <c r="BH33" i="45" s="1"/>
  <c r="AU37" i="45"/>
  <c r="BH37" i="45" s="1"/>
  <c r="R37" i="45"/>
  <c r="BS147" i="71"/>
  <c r="FE124" i="75"/>
  <c r="EX124" i="75"/>
  <c r="CA147" i="75"/>
  <c r="FA124" i="75" s="1"/>
  <c r="GL36" i="71"/>
  <c r="GE43" i="71"/>
  <c r="CV64" i="71"/>
  <c r="T59" i="45" s="1"/>
  <c r="BE59" i="45" s="1"/>
  <c r="BP59" i="45" s="1"/>
  <c r="AD244" i="45"/>
  <c r="Z78" i="72" s="1"/>
  <c r="BS78" i="72" s="1"/>
  <c r="GC27" i="71"/>
  <c r="GJ20" i="71"/>
  <c r="GJ22" i="71"/>
  <c r="GC29" i="71"/>
  <c r="BX326" i="71"/>
  <c r="FL144" i="71"/>
  <c r="CP144" i="71" s="1"/>
  <c r="FK145" i="71"/>
  <c r="R38" i="45"/>
  <c r="AU38" i="45"/>
  <c r="BH38" i="45" s="1"/>
  <c r="GC25" i="71"/>
  <c r="GJ18" i="71"/>
  <c r="AU34" i="45"/>
  <c r="BH34" i="45" s="1"/>
  <c r="R34" i="45"/>
  <c r="AU45" i="45"/>
  <c r="BH45" i="45" s="1"/>
  <c r="R45" i="45"/>
  <c r="EI325" i="71"/>
  <c r="EN325" i="71"/>
  <c r="FJ325" i="71" s="1"/>
  <c r="EH160" i="75"/>
  <c r="BV160" i="75" s="1"/>
  <c r="EG161" i="75"/>
  <c r="FX120" i="71"/>
  <c r="GE120" i="71"/>
  <c r="CV143" i="71"/>
  <c r="T143" i="45" s="1"/>
  <c r="BE143" i="45" s="1"/>
  <c r="BP143" i="45" s="1"/>
  <c r="FA46" i="75"/>
  <c r="FH39" i="75"/>
  <c r="ED69" i="75"/>
  <c r="BZ69" i="75" s="1"/>
  <c r="EC70" i="75"/>
  <c r="AU41" i="45"/>
  <c r="BH41" i="45" s="1"/>
  <c r="R41" i="45"/>
  <c r="AU43" i="45"/>
  <c r="BH43" i="45" s="1"/>
  <c r="R43" i="45"/>
  <c r="BQ44" i="45"/>
  <c r="FL65" i="71"/>
  <c r="CP65" i="71" s="1"/>
  <c r="FK66" i="71"/>
  <c r="FE47" i="75"/>
  <c r="BS68" i="71"/>
  <c r="FL40" i="75"/>
  <c r="CA68" i="75"/>
  <c r="GJ19" i="71"/>
  <c r="GC26" i="71"/>
  <c r="CD159" i="75"/>
  <c r="DS146" i="71"/>
  <c r="EX146" i="71" s="1"/>
  <c r="BN146" i="71"/>
  <c r="BQ127" i="45"/>
  <c r="BN67" i="71"/>
  <c r="DS67" i="71"/>
  <c r="EX67" i="71" s="1"/>
  <c r="GJ17" i="71"/>
  <c r="GC24" i="71"/>
  <c r="GJ21" i="71"/>
  <c r="GC28" i="71"/>
  <c r="EH320" i="75"/>
  <c r="BV320" i="75" s="1"/>
  <c r="EG321" i="75"/>
  <c r="EI326" i="71" l="1"/>
  <c r="EN326" i="71"/>
  <c r="FJ326" i="71" s="1"/>
  <c r="T375" i="51"/>
  <c r="FZ259" i="71"/>
  <c r="Q297" i="45"/>
  <c r="CS290" i="71"/>
  <c r="CW290" i="71" s="1"/>
  <c r="Q122" i="45"/>
  <c r="GG99" i="71"/>
  <c r="FZ99" i="71"/>
  <c r="CS122" i="71"/>
  <c r="GC99" i="71" s="1"/>
  <c r="EZ55" i="71"/>
  <c r="CR55" i="71" s="1"/>
  <c r="EY56" i="71"/>
  <c r="Q121" i="45"/>
  <c r="GG98" i="71"/>
  <c r="FZ98" i="71"/>
  <c r="CS121" i="71"/>
  <c r="GC98" i="71" s="1"/>
  <c r="GN26" i="71"/>
  <c r="GG33" i="71"/>
  <c r="Q49" i="45"/>
  <c r="AU49" i="45" s="1"/>
  <c r="BH49" i="45" s="1"/>
  <c r="CS54" i="71"/>
  <c r="T373" i="51"/>
  <c r="FZ257" i="71"/>
  <c r="Q295" i="45"/>
  <c r="AU295" i="45" s="1"/>
  <c r="BH295" i="45" s="1"/>
  <c r="CS288" i="71"/>
  <c r="CW288" i="71" s="1"/>
  <c r="GG97" i="71"/>
  <c r="Q120" i="45"/>
  <c r="FZ97" i="71"/>
  <c r="CS120" i="71"/>
  <c r="GC97" i="71" s="1"/>
  <c r="FZ256" i="71"/>
  <c r="T372" i="51"/>
  <c r="Q294" i="45"/>
  <c r="CS287" i="71"/>
  <c r="CW287" i="71" s="1"/>
  <c r="BR246" i="45"/>
  <c r="Y246" i="45" s="1"/>
  <c r="BQ247" i="45"/>
  <c r="EL82" i="75"/>
  <c r="BW82" i="75" s="1"/>
  <c r="BX82" i="71" s="1"/>
  <c r="EK83" i="75"/>
  <c r="EL83" i="75" s="1"/>
  <c r="BW83" i="75" s="1"/>
  <c r="BX83" i="71" s="1"/>
  <c r="FZ96" i="71"/>
  <c r="Q119" i="45"/>
  <c r="GG96" i="71"/>
  <c r="CS119" i="71"/>
  <c r="GC96" i="71" s="1"/>
  <c r="EH82" i="75"/>
  <c r="BV82" i="75" s="1"/>
  <c r="EG83" i="75"/>
  <c r="EH83" i="75" s="1"/>
  <c r="BV83" i="75" s="1"/>
  <c r="T374" i="51"/>
  <c r="FZ258" i="71"/>
  <c r="Q296" i="45"/>
  <c r="CS289" i="71"/>
  <c r="CW289" i="71" s="1"/>
  <c r="EH321" i="75"/>
  <c r="BV321" i="75" s="1"/>
  <c r="EG322" i="75"/>
  <c r="EH322" i="75" s="1"/>
  <c r="BV322" i="75" s="1"/>
  <c r="BQ45" i="45"/>
  <c r="DS147" i="71"/>
  <c r="EX147" i="71" s="1"/>
  <c r="BN147" i="71"/>
  <c r="T371" i="51"/>
  <c r="Q293" i="45"/>
  <c r="CS286" i="71"/>
  <c r="CW286" i="71" s="1"/>
  <c r="AD245" i="45"/>
  <c r="Z79" i="72" s="1"/>
  <c r="BS79" i="72" s="1"/>
  <c r="EN162" i="71"/>
  <c r="FJ162" i="71" s="1"/>
  <c r="EI162" i="71"/>
  <c r="EI81" i="71"/>
  <c r="EN81" i="71"/>
  <c r="FJ81" i="71" s="1"/>
  <c r="FZ95" i="71"/>
  <c r="Q118" i="45"/>
  <c r="GG95" i="71"/>
  <c r="CS118" i="71"/>
  <c r="GC95" i="71" s="1"/>
  <c r="CD81" i="75"/>
  <c r="FL66" i="71"/>
  <c r="CP66" i="71" s="1"/>
  <c r="FK67" i="71"/>
  <c r="T370" i="51"/>
  <c r="Q292" i="45"/>
  <c r="CS285" i="71"/>
  <c r="CW285" i="71" s="1"/>
  <c r="EI161" i="71"/>
  <c r="EN161" i="71"/>
  <c r="FJ161" i="71" s="1"/>
  <c r="GG106" i="71"/>
  <c r="FZ106" i="71"/>
  <c r="Q129" i="45"/>
  <c r="CS129" i="71"/>
  <c r="GC106" i="71" s="1"/>
  <c r="Q117" i="45"/>
  <c r="GG94" i="71"/>
  <c r="FZ94" i="71"/>
  <c r="CS117" i="71"/>
  <c r="GC94" i="71" s="1"/>
  <c r="Q130" i="45"/>
  <c r="GG107" i="71"/>
  <c r="FZ107" i="71"/>
  <c r="CS130" i="71"/>
  <c r="GC107" i="71" s="1"/>
  <c r="GL37" i="71"/>
  <c r="GE44" i="71"/>
  <c r="CV65" i="71"/>
  <c r="T60" i="45" s="1"/>
  <c r="BE60" i="45" s="1"/>
  <c r="BP60" i="45" s="1"/>
  <c r="EH161" i="75"/>
  <c r="BV161" i="75" s="1"/>
  <c r="EG162" i="75"/>
  <c r="EH162" i="75" s="1"/>
  <c r="BV162" i="75" s="1"/>
  <c r="Q291" i="45"/>
  <c r="T369" i="51"/>
  <c r="CS284" i="71"/>
  <c r="CW284" i="71" s="1"/>
  <c r="BN312" i="71"/>
  <c r="DS312" i="71"/>
  <c r="EX312" i="71" s="1"/>
  <c r="Q128" i="45"/>
  <c r="FZ105" i="71"/>
  <c r="GG105" i="71"/>
  <c r="CS128" i="71"/>
  <c r="GC105" i="71" s="1"/>
  <c r="GG93" i="71"/>
  <c r="Q116" i="45"/>
  <c r="FZ93" i="71"/>
  <c r="CS116" i="71"/>
  <c r="GC93" i="71" s="1"/>
  <c r="ED149" i="75"/>
  <c r="BZ149" i="75" s="1"/>
  <c r="EC150" i="75"/>
  <c r="CD160" i="75"/>
  <c r="BI33" i="45"/>
  <c r="BI34" i="45" s="1"/>
  <c r="Q290" i="45"/>
  <c r="AU290" i="45" s="1"/>
  <c r="BH290" i="45" s="1"/>
  <c r="T368" i="51"/>
  <c r="CS283" i="71"/>
  <c r="CW283" i="71" s="1"/>
  <c r="FZ104" i="71"/>
  <c r="Q127" i="45"/>
  <c r="GG104" i="71"/>
  <c r="CS127" i="71"/>
  <c r="GC104" i="71" s="1"/>
  <c r="FZ92" i="71"/>
  <c r="Q115" i="45"/>
  <c r="GG92" i="71"/>
  <c r="CS115" i="71"/>
  <c r="GC92" i="71" s="1"/>
  <c r="BS148" i="71"/>
  <c r="FE125" i="75"/>
  <c r="EX125" i="75"/>
  <c r="CA148" i="75"/>
  <c r="FA125" i="75" s="1"/>
  <c r="EZ132" i="71"/>
  <c r="CR132" i="71" s="1"/>
  <c r="EY133" i="71"/>
  <c r="Q289" i="45"/>
  <c r="T367" i="51"/>
  <c r="CS282" i="71"/>
  <c r="CW282" i="71" s="1"/>
  <c r="FL309" i="71"/>
  <c r="CP309" i="71" s="1"/>
  <c r="FK310" i="71"/>
  <c r="FZ103" i="71"/>
  <c r="GG103" i="71"/>
  <c r="Q126" i="45"/>
  <c r="CS126" i="71"/>
  <c r="GC103" i="71" s="1"/>
  <c r="Q131" i="45"/>
  <c r="GG108" i="71"/>
  <c r="FZ108" i="71"/>
  <c r="CS131" i="71"/>
  <c r="GC108" i="71" s="1"/>
  <c r="CD320" i="75"/>
  <c r="FA47" i="75"/>
  <c r="FH40" i="75"/>
  <c r="FL145" i="71"/>
  <c r="CP145" i="71" s="1"/>
  <c r="FK146" i="71"/>
  <c r="FZ262" i="71"/>
  <c r="T378" i="51"/>
  <c r="Q300" i="45"/>
  <c r="AU301" i="45" s="1"/>
  <c r="BH301" i="45" s="1"/>
  <c r="CS293" i="71"/>
  <c r="CW293" i="71" s="1"/>
  <c r="T366" i="51"/>
  <c r="Q288" i="45"/>
  <c r="CS281" i="71"/>
  <c r="CW281" i="71" s="1"/>
  <c r="FX277" i="71"/>
  <c r="CV308" i="71"/>
  <c r="T315" i="45" s="1"/>
  <c r="BE315" i="45" s="1"/>
  <c r="BP315" i="45" s="1"/>
  <c r="Q125" i="45"/>
  <c r="GG102" i="71"/>
  <c r="FZ102" i="71"/>
  <c r="CS125" i="71"/>
  <c r="GC102" i="71" s="1"/>
  <c r="BQ299" i="45"/>
  <c r="BQ128" i="45"/>
  <c r="ED70" i="75"/>
  <c r="BZ70" i="75" s="1"/>
  <c r="EC71" i="75"/>
  <c r="FX121" i="71"/>
  <c r="GE121" i="71"/>
  <c r="CV144" i="71"/>
  <c r="T144" i="45" s="1"/>
  <c r="BE144" i="45" s="1"/>
  <c r="BP144" i="45" s="1"/>
  <c r="T377" i="51"/>
  <c r="Q299" i="45"/>
  <c r="FZ261" i="71"/>
  <c r="CS292" i="71"/>
  <c r="CW292" i="71" s="1"/>
  <c r="T365" i="51"/>
  <c r="Q287" i="45"/>
  <c r="CS280" i="71"/>
  <c r="CW280" i="71" s="1"/>
  <c r="ED310" i="75"/>
  <c r="BZ310" i="75" s="1"/>
  <c r="EC311" i="75"/>
  <c r="EZ296" i="71"/>
  <c r="CR296" i="71" s="1"/>
  <c r="EY297" i="71"/>
  <c r="Q124" i="45"/>
  <c r="GG101" i="71"/>
  <c r="FZ101" i="71"/>
  <c r="CS124" i="71"/>
  <c r="GC101" i="71" s="1"/>
  <c r="EZ243" i="71"/>
  <c r="CR243" i="71" s="1"/>
  <c r="S410" i="51" s="1"/>
  <c r="EY244" i="71"/>
  <c r="EZ244" i="71" s="1"/>
  <c r="CR244" i="71" s="1"/>
  <c r="S411" i="51" s="1"/>
  <c r="BJ232" i="45"/>
  <c r="Z232" i="45" s="1"/>
  <c r="BI233" i="45"/>
  <c r="DS68" i="71"/>
  <c r="EX68" i="71" s="1"/>
  <c r="BN68" i="71"/>
  <c r="FL41" i="75"/>
  <c r="BS69" i="71"/>
  <c r="FE48" i="75"/>
  <c r="CA69" i="75"/>
  <c r="T376" i="51"/>
  <c r="FZ260" i="71"/>
  <c r="Q298" i="45"/>
  <c r="AU298" i="45" s="1"/>
  <c r="BH298" i="45" s="1"/>
  <c r="CS291" i="71"/>
  <c r="CW291" i="71" s="1"/>
  <c r="Q286" i="45"/>
  <c r="T364" i="51"/>
  <c r="CS279" i="71"/>
  <c r="CW279" i="71" s="1"/>
  <c r="BS313" i="71"/>
  <c r="CA309" i="75"/>
  <c r="CE309" i="75" s="1"/>
  <c r="Q302" i="45"/>
  <c r="AU302" i="45" s="1"/>
  <c r="BH302" i="45" s="1"/>
  <c r="FZ264" i="71"/>
  <c r="T380" i="51"/>
  <c r="CS295" i="71"/>
  <c r="CW295" i="71" s="1"/>
  <c r="Q123" i="45"/>
  <c r="AU123" i="45" s="1"/>
  <c r="BH123" i="45" s="1"/>
  <c r="GG100" i="71"/>
  <c r="FZ100" i="71"/>
  <c r="CS123" i="71"/>
  <c r="GC100" i="71" s="1"/>
  <c r="GJ25" i="71"/>
  <c r="GC32" i="71"/>
  <c r="Q247" i="45"/>
  <c r="AU247" i="45" s="1"/>
  <c r="BH247" i="45" s="1"/>
  <c r="CS242" i="71"/>
  <c r="BZ217" i="45"/>
  <c r="N65" i="72"/>
  <c r="BG65" i="72" s="1"/>
  <c r="AA231" i="45"/>
  <c r="AU126" i="45" l="1"/>
  <c r="BH126" i="45" s="1"/>
  <c r="AU122" i="45"/>
  <c r="BH122" i="45" s="1"/>
  <c r="AU125" i="45"/>
  <c r="BH125" i="45" s="1"/>
  <c r="AU296" i="45"/>
  <c r="BH296" i="45" s="1"/>
  <c r="AU291" i="45"/>
  <c r="BH291" i="45" s="1"/>
  <c r="AU116" i="45"/>
  <c r="BH116" i="45" s="1"/>
  <c r="BI116" i="45" s="1"/>
  <c r="AU288" i="45"/>
  <c r="BH288" i="45" s="1"/>
  <c r="AU118" i="45"/>
  <c r="BH118" i="45" s="1"/>
  <c r="BI35" i="45"/>
  <c r="BJ233" i="45"/>
  <c r="Z233" i="45" s="1"/>
  <c r="BI234" i="45"/>
  <c r="DS313" i="71"/>
  <c r="EX313" i="71" s="1"/>
  <c r="BN313" i="71"/>
  <c r="EZ297" i="71"/>
  <c r="CR297" i="71" s="1"/>
  <c r="EY298" i="71"/>
  <c r="ED150" i="75"/>
  <c r="BZ150" i="75" s="1"/>
  <c r="EC151" i="75"/>
  <c r="CD83" i="75"/>
  <c r="GJ26" i="71"/>
  <c r="GC33" i="71"/>
  <c r="FL146" i="71"/>
  <c r="CP146" i="71" s="1"/>
  <c r="FK147" i="71"/>
  <c r="EZ133" i="71"/>
  <c r="CR133" i="71" s="1"/>
  <c r="EY134" i="71"/>
  <c r="AU127" i="45"/>
  <c r="BH127" i="45" s="1"/>
  <c r="FE126" i="75"/>
  <c r="EX126" i="75"/>
  <c r="BS149" i="71"/>
  <c r="CA149" i="75"/>
  <c r="FA126" i="75" s="1"/>
  <c r="CD82" i="75"/>
  <c r="GE122" i="71"/>
  <c r="FX122" i="71"/>
  <c r="CV145" i="71"/>
  <c r="T145" i="45" s="1"/>
  <c r="BE145" i="45" s="1"/>
  <c r="BP145" i="45" s="1"/>
  <c r="BS314" i="71"/>
  <c r="CA310" i="75"/>
  <c r="CE310" i="75" s="1"/>
  <c r="CD162" i="75"/>
  <c r="BQ46" i="45"/>
  <c r="AU119" i="45"/>
  <c r="BH119" i="45" s="1"/>
  <c r="N66" i="72"/>
  <c r="BG66" i="72" s="1"/>
  <c r="BZ218" i="45"/>
  <c r="AA232" i="45"/>
  <c r="ED71" i="75"/>
  <c r="BZ71" i="75" s="1"/>
  <c r="EC72" i="75"/>
  <c r="CD161" i="75"/>
  <c r="AU120" i="45"/>
  <c r="BH120" i="45" s="1"/>
  <c r="Q249" i="45"/>
  <c r="CS244" i="71"/>
  <c r="AU287" i="45"/>
  <c r="BH287" i="45" s="1"/>
  <c r="BI287" i="45" s="1"/>
  <c r="BI288" i="45" s="1"/>
  <c r="FE49" i="75"/>
  <c r="BS70" i="71"/>
  <c r="FL42" i="75"/>
  <c r="CA70" i="75"/>
  <c r="FL310" i="71"/>
  <c r="CP310" i="71" s="1"/>
  <c r="FK311" i="71"/>
  <c r="DS148" i="71"/>
  <c r="EX148" i="71" s="1"/>
  <c r="BN148" i="71"/>
  <c r="AU292" i="45"/>
  <c r="BH292" i="45" s="1"/>
  <c r="CD322" i="75"/>
  <c r="EI83" i="71"/>
  <c r="EN83" i="71"/>
  <c r="FJ83" i="71" s="1"/>
  <c r="T381" i="51"/>
  <c r="Q303" i="45"/>
  <c r="AU303" i="45" s="1"/>
  <c r="BH303" i="45" s="1"/>
  <c r="FZ265" i="71"/>
  <c r="CS296" i="71"/>
  <c r="CW296" i="71" s="1"/>
  <c r="ED311" i="75"/>
  <c r="BZ311" i="75" s="1"/>
  <c r="EC312" i="75"/>
  <c r="FX278" i="71"/>
  <c r="CV309" i="71"/>
  <c r="T316" i="45" s="1"/>
  <c r="BE316" i="45" s="1"/>
  <c r="BP316" i="45" s="1"/>
  <c r="CD321" i="75"/>
  <c r="EI82" i="71"/>
  <c r="EN82" i="71"/>
  <c r="FJ82" i="71" s="1"/>
  <c r="AU297" i="45"/>
  <c r="BH297" i="45" s="1"/>
  <c r="FA48" i="75"/>
  <c r="FH41" i="75"/>
  <c r="FL67" i="71"/>
  <c r="CP67" i="71" s="1"/>
  <c r="FK68" i="71"/>
  <c r="BR247" i="45"/>
  <c r="Y247" i="45" s="1"/>
  <c r="BQ248" i="45"/>
  <c r="AU121" i="45"/>
  <c r="BH121" i="45" s="1"/>
  <c r="Q248" i="45"/>
  <c r="AU248" i="45" s="1"/>
  <c r="BH248" i="45" s="1"/>
  <c r="CS243" i="71"/>
  <c r="BQ300" i="45"/>
  <c r="AU128" i="45"/>
  <c r="BH128" i="45" s="1"/>
  <c r="AU117" i="45"/>
  <c r="BH117" i="45" s="1"/>
  <c r="BI117" i="45" s="1"/>
  <c r="GE45" i="71"/>
  <c r="GL38" i="71"/>
  <c r="CV66" i="71"/>
  <c r="T61" i="45" s="1"/>
  <c r="BE61" i="45" s="1"/>
  <c r="BP61" i="45" s="1"/>
  <c r="AD246" i="45"/>
  <c r="Z80" i="72" s="1"/>
  <c r="BS80" i="72" s="1"/>
  <c r="AU300" i="45"/>
  <c r="BH300" i="45" s="1"/>
  <c r="EZ56" i="71"/>
  <c r="CR56" i="71" s="1"/>
  <c r="EY57" i="71"/>
  <c r="Q132" i="45"/>
  <c r="AU132" i="45" s="1"/>
  <c r="BH132" i="45" s="1"/>
  <c r="FZ109" i="71"/>
  <c r="GG109" i="71"/>
  <c r="CS132" i="71"/>
  <c r="GC109" i="71" s="1"/>
  <c r="BQ129" i="45"/>
  <c r="DS69" i="71"/>
  <c r="EX69" i="71" s="1"/>
  <c r="BN69" i="71"/>
  <c r="AU299" i="45"/>
  <c r="BH299" i="45" s="1"/>
  <c r="AU124" i="45"/>
  <c r="BH124" i="45" s="1"/>
  <c r="AU131" i="45"/>
  <c r="BH131" i="45" s="1"/>
  <c r="AU289" i="45"/>
  <c r="BH289" i="45" s="1"/>
  <c r="AU130" i="45"/>
  <c r="BH130" i="45" s="1"/>
  <c r="AU129" i="45"/>
  <c r="BH129" i="45" s="1"/>
  <c r="AU293" i="45"/>
  <c r="BH293" i="45" s="1"/>
  <c r="AU294" i="45"/>
  <c r="BH294" i="45" s="1"/>
  <c r="Q50" i="45"/>
  <c r="AU50" i="45" s="1"/>
  <c r="BH50" i="45" s="1"/>
  <c r="GG34" i="71"/>
  <c r="GN27" i="71"/>
  <c r="CS55" i="71"/>
  <c r="BI118" i="45" l="1"/>
  <c r="BI119" i="45" s="1"/>
  <c r="BI120" i="45" s="1"/>
  <c r="BI121" i="45" s="1"/>
  <c r="BS315" i="71"/>
  <c r="CA311" i="75"/>
  <c r="CE311" i="75" s="1"/>
  <c r="BN149" i="71"/>
  <c r="DS149" i="71"/>
  <c r="EX149" i="71" s="1"/>
  <c r="BQ80" i="45"/>
  <c r="BR46" i="45" s="1"/>
  <c r="Y46" i="45" s="1"/>
  <c r="BQ47" i="45"/>
  <c r="ED151" i="75"/>
  <c r="BZ151" i="75" s="1"/>
  <c r="EC152" i="75"/>
  <c r="FX279" i="71"/>
  <c r="CV310" i="71"/>
  <c r="T317" i="45" s="1"/>
  <c r="BE317" i="45" s="1"/>
  <c r="BP317" i="45" s="1"/>
  <c r="EX127" i="75"/>
  <c r="FE127" i="75"/>
  <c r="BS150" i="71"/>
  <c r="CA150" i="75"/>
  <c r="FA127" i="75" s="1"/>
  <c r="FH42" i="75"/>
  <c r="FA49" i="75"/>
  <c r="ED72" i="75"/>
  <c r="BZ72" i="75" s="1"/>
  <c r="EC73" i="75"/>
  <c r="EZ298" i="71"/>
  <c r="CR298" i="71" s="1"/>
  <c r="EY299" i="71"/>
  <c r="BS71" i="71"/>
  <c r="FL43" i="75"/>
  <c r="FE50" i="75"/>
  <c r="CA71" i="75"/>
  <c r="EZ134" i="71"/>
  <c r="CR134" i="71" s="1"/>
  <c r="EY135" i="71"/>
  <c r="Q304" i="45"/>
  <c r="AU304" i="45" s="1"/>
  <c r="BH304" i="45" s="1"/>
  <c r="T382" i="51"/>
  <c r="FZ266" i="71"/>
  <c r="CS297" i="71"/>
  <c r="CW297" i="71" s="1"/>
  <c r="BN70" i="71"/>
  <c r="DS70" i="71"/>
  <c r="EX70" i="71" s="1"/>
  <c r="GG110" i="71"/>
  <c r="Q133" i="45"/>
  <c r="AU133" i="45" s="1"/>
  <c r="BH133" i="45" s="1"/>
  <c r="FZ110" i="71"/>
  <c r="CS133" i="71"/>
  <c r="GC110" i="71" s="1"/>
  <c r="BQ130" i="45"/>
  <c r="FL147" i="71"/>
  <c r="CP147" i="71" s="1"/>
  <c r="FK148" i="71"/>
  <c r="BR248" i="45"/>
  <c r="Y248" i="45" s="1"/>
  <c r="BQ249" i="45"/>
  <c r="BR249" i="45" s="1"/>
  <c r="Y249" i="45" s="1"/>
  <c r="GE123" i="71"/>
  <c r="FX123" i="71"/>
  <c r="CV146" i="71"/>
  <c r="T146" i="45" s="1"/>
  <c r="BE146" i="45" s="1"/>
  <c r="BP146" i="45" s="1"/>
  <c r="BJ234" i="45"/>
  <c r="Z234" i="45" s="1"/>
  <c r="BI235" i="45"/>
  <c r="N67" i="72"/>
  <c r="BG67" i="72" s="1"/>
  <c r="AA233" i="45"/>
  <c r="FL311" i="71"/>
  <c r="CP311" i="71" s="1"/>
  <c r="FK312" i="71"/>
  <c r="FL68" i="71"/>
  <c r="CP68" i="71" s="1"/>
  <c r="FK69" i="71"/>
  <c r="AU249" i="45"/>
  <c r="BH249" i="45" s="1"/>
  <c r="BI36" i="45"/>
  <c r="BQ301" i="45"/>
  <c r="GJ27" i="71"/>
  <c r="GC34" i="71"/>
  <c r="EZ57" i="71"/>
  <c r="CR57" i="71" s="1"/>
  <c r="EY58" i="71"/>
  <c r="GL39" i="71"/>
  <c r="GE46" i="71"/>
  <c r="CV67" i="71"/>
  <c r="T62" i="45" s="1"/>
  <c r="BE62" i="45" s="1"/>
  <c r="BP62" i="45" s="1"/>
  <c r="BI289" i="45"/>
  <c r="AD247" i="45"/>
  <c r="Z81" i="72" s="1"/>
  <c r="BS81" i="72" s="1"/>
  <c r="GN28" i="71"/>
  <c r="Q51" i="45"/>
  <c r="AU51" i="45" s="1"/>
  <c r="BH51" i="45" s="1"/>
  <c r="GG35" i="71"/>
  <c r="CS56" i="71"/>
  <c r="ED312" i="75"/>
  <c r="BZ312" i="75" s="1"/>
  <c r="EC313" i="75"/>
  <c r="DS314" i="71"/>
  <c r="EX314" i="71" s="1"/>
  <c r="BN314" i="71"/>
  <c r="P82" i="51" l="1"/>
  <c r="AD46" i="45"/>
  <c r="FA50" i="75"/>
  <c r="FH43" i="75"/>
  <c r="BR47" i="45"/>
  <c r="Y47" i="45" s="1"/>
  <c r="BQ48" i="45"/>
  <c r="EZ58" i="71"/>
  <c r="CR58" i="71" s="1"/>
  <c r="EY59" i="71"/>
  <c r="BR360" i="45"/>
  <c r="BR358" i="45"/>
  <c r="BR16" i="45"/>
  <c r="BR366" i="45"/>
  <c r="BR23" i="45"/>
  <c r="BR12" i="45"/>
  <c r="BR353" i="45"/>
  <c r="BR348" i="45"/>
  <c r="BR355" i="45"/>
  <c r="BR30" i="45"/>
  <c r="BR362" i="45"/>
  <c r="BR19" i="45"/>
  <c r="BR27" i="45"/>
  <c r="BR357" i="45"/>
  <c r="BR368" i="45"/>
  <c r="BR24" i="45"/>
  <c r="BR20" i="45"/>
  <c r="BR363" i="45"/>
  <c r="BR359" i="45"/>
  <c r="BR26" i="45"/>
  <c r="BR364" i="45"/>
  <c r="BR22" i="45"/>
  <c r="BR13" i="45"/>
  <c r="BR15" i="45"/>
  <c r="BR367" i="45"/>
  <c r="BR351" i="45"/>
  <c r="BR349" i="45"/>
  <c r="BR361" i="45"/>
  <c r="BR365" i="45"/>
  <c r="BR25" i="45"/>
  <c r="BR350" i="45"/>
  <c r="BR14" i="45"/>
  <c r="BR17" i="45"/>
  <c r="BR28" i="45"/>
  <c r="BR354" i="45"/>
  <c r="BR18" i="45"/>
  <c r="BR21" i="45"/>
  <c r="BR11" i="45"/>
  <c r="BR10" i="45"/>
  <c r="BR352" i="45"/>
  <c r="BR356" i="45"/>
  <c r="BR29" i="45"/>
  <c r="BR31" i="45"/>
  <c r="Y31" i="45" s="1"/>
  <c r="BR32" i="45"/>
  <c r="Y32" i="45" s="1"/>
  <c r="BR34" i="45"/>
  <c r="Y34" i="45" s="1"/>
  <c r="BR33" i="45"/>
  <c r="Y33" i="45" s="1"/>
  <c r="BR35" i="45"/>
  <c r="Y35" i="45" s="1"/>
  <c r="BR36" i="45"/>
  <c r="Y36" i="45" s="1"/>
  <c r="BR37" i="45"/>
  <c r="Y37" i="45" s="1"/>
  <c r="BR38" i="45"/>
  <c r="Y38" i="45" s="1"/>
  <c r="BR39" i="45"/>
  <c r="Y39" i="45" s="1"/>
  <c r="BR40" i="45"/>
  <c r="Y40" i="45" s="1"/>
  <c r="BR41" i="45"/>
  <c r="Y41" i="45" s="1"/>
  <c r="BR42" i="45"/>
  <c r="Y42" i="45" s="1"/>
  <c r="BR43" i="45"/>
  <c r="Y43" i="45" s="1"/>
  <c r="BR44" i="45"/>
  <c r="Y44" i="45" s="1"/>
  <c r="BR45" i="45"/>
  <c r="Y45" i="45" s="1"/>
  <c r="FL69" i="71"/>
  <c r="CP69" i="71" s="1"/>
  <c r="FK70" i="71"/>
  <c r="N68" i="72"/>
  <c r="BG68" i="72" s="1"/>
  <c r="AA234" i="45"/>
  <c r="FX124" i="71"/>
  <c r="GE124" i="71"/>
  <c r="CV147" i="71"/>
  <c r="T147" i="45" s="1"/>
  <c r="BE147" i="45" s="1"/>
  <c r="BP147" i="45" s="1"/>
  <c r="DS71" i="71"/>
  <c r="EX71" i="71" s="1"/>
  <c r="BN71" i="71"/>
  <c r="GJ28" i="71"/>
  <c r="GC35" i="71"/>
  <c r="FL148" i="71"/>
  <c r="CP148" i="71" s="1"/>
  <c r="FK149" i="71"/>
  <c r="GL40" i="71"/>
  <c r="GE47" i="71"/>
  <c r="CV68" i="71"/>
  <c r="T63" i="45" s="1"/>
  <c r="BE63" i="45" s="1"/>
  <c r="BP63" i="45" s="1"/>
  <c r="BQ164" i="45"/>
  <c r="BR130" i="45" s="1"/>
  <c r="Y130" i="45" s="1"/>
  <c r="BQ131" i="45"/>
  <c r="EZ299" i="71"/>
  <c r="CR299" i="71" s="1"/>
  <c r="EY300" i="71"/>
  <c r="CV311" i="71"/>
  <c r="T318" i="45" s="1"/>
  <c r="BE318" i="45" s="1"/>
  <c r="BP318" i="45" s="1"/>
  <c r="T383" i="51"/>
  <c r="Q305" i="45"/>
  <c r="AU305" i="45" s="1"/>
  <c r="BH305" i="45" s="1"/>
  <c r="FZ267" i="71"/>
  <c r="CS298" i="71"/>
  <c r="CW298" i="71" s="1"/>
  <c r="FL312" i="71"/>
  <c r="CP312" i="71" s="1"/>
  <c r="FK313" i="71"/>
  <c r="BI290" i="45"/>
  <c r="BQ335" i="45"/>
  <c r="BR301" i="45" s="1"/>
  <c r="Y301" i="45" s="1"/>
  <c r="BQ302" i="45"/>
  <c r="ED73" i="75"/>
  <c r="BZ73" i="75" s="1"/>
  <c r="EC74" i="75"/>
  <c r="AD249" i="45"/>
  <c r="Z83" i="72" s="1"/>
  <c r="FL44" i="75"/>
  <c r="BS72" i="71"/>
  <c r="FE51" i="75"/>
  <c r="CA72" i="75"/>
  <c r="ED152" i="75"/>
  <c r="BZ152" i="75" s="1"/>
  <c r="EC153" i="75"/>
  <c r="BN315" i="71"/>
  <c r="DS315" i="71"/>
  <c r="EX315" i="71" s="1"/>
  <c r="BN150" i="71"/>
  <c r="DS150" i="71"/>
  <c r="EX150" i="71" s="1"/>
  <c r="ED313" i="75"/>
  <c r="BZ313" i="75" s="1"/>
  <c r="EC314" i="75"/>
  <c r="BI37" i="45"/>
  <c r="AD248" i="45"/>
  <c r="Z82" i="72" s="1"/>
  <c r="BS82" i="72" s="1"/>
  <c r="EZ135" i="71"/>
  <c r="CR135" i="71" s="1"/>
  <c r="EY136" i="71"/>
  <c r="FE128" i="75"/>
  <c r="EX128" i="75"/>
  <c r="BS151" i="71"/>
  <c r="CA151" i="75"/>
  <c r="FA128" i="75" s="1"/>
  <c r="BJ235" i="45"/>
  <c r="Z235" i="45" s="1"/>
  <c r="BI236" i="45"/>
  <c r="GN29" i="71"/>
  <c r="GG36" i="71"/>
  <c r="Q52" i="45"/>
  <c r="AU52" i="45" s="1"/>
  <c r="BH52" i="45" s="1"/>
  <c r="CS57" i="71"/>
  <c r="BI122" i="45"/>
  <c r="BS316" i="71"/>
  <c r="CA312" i="75"/>
  <c r="CE312" i="75" s="1"/>
  <c r="Q134" i="45"/>
  <c r="AU134" i="45" s="1"/>
  <c r="BH134" i="45" s="1"/>
  <c r="FZ111" i="71"/>
  <c r="GG111" i="71"/>
  <c r="CS134" i="71"/>
  <c r="GC111" i="71" s="1"/>
  <c r="BS83" i="72" l="1"/>
  <c r="P163" i="51"/>
  <c r="AD130" i="45"/>
  <c r="AD301" i="45"/>
  <c r="BI291" i="45"/>
  <c r="FX125" i="71"/>
  <c r="GE125" i="71"/>
  <c r="CV148" i="71"/>
  <c r="T148" i="45" s="1"/>
  <c r="BE148" i="45" s="1"/>
  <c r="BP148" i="45" s="1"/>
  <c r="P72" i="51"/>
  <c r="AD36" i="45"/>
  <c r="EZ59" i="71"/>
  <c r="CR59" i="71" s="1"/>
  <c r="EY60" i="71"/>
  <c r="FL70" i="71"/>
  <c r="CP70" i="71" s="1"/>
  <c r="FK71" i="71"/>
  <c r="P71" i="51"/>
  <c r="AD35" i="45"/>
  <c r="Q53" i="45"/>
  <c r="AU53" i="45" s="1"/>
  <c r="BH53" i="45" s="1"/>
  <c r="GG37" i="71"/>
  <c r="GN30" i="71"/>
  <c r="CS58" i="71"/>
  <c r="EZ300" i="71"/>
  <c r="CR300" i="71" s="1"/>
  <c r="EY301" i="71"/>
  <c r="GL41" i="71"/>
  <c r="GE48" i="71"/>
  <c r="CV69" i="71"/>
  <c r="T64" i="45" s="1"/>
  <c r="BE64" i="45" s="1"/>
  <c r="BP64" i="45" s="1"/>
  <c r="P69" i="51"/>
  <c r="AD33" i="45"/>
  <c r="FL313" i="71"/>
  <c r="CP313" i="71" s="1"/>
  <c r="FK314" i="71"/>
  <c r="Q306" i="45"/>
  <c r="AU306" i="45" s="1"/>
  <c r="BH306" i="45" s="1"/>
  <c r="T384" i="51"/>
  <c r="FZ268" i="71"/>
  <c r="CS299" i="71"/>
  <c r="CW299" i="71" s="1"/>
  <c r="P81" i="51"/>
  <c r="AD45" i="45"/>
  <c r="P70" i="51"/>
  <c r="AD34" i="45"/>
  <c r="BR48" i="45"/>
  <c r="Y48" i="45" s="1"/>
  <c r="BQ49" i="45"/>
  <c r="BN72" i="71"/>
  <c r="DS72" i="71"/>
  <c r="EX72" i="71" s="1"/>
  <c r="BS317" i="71"/>
  <c r="CA313" i="75"/>
  <c r="CE313" i="75" s="1"/>
  <c r="DS151" i="71"/>
  <c r="EX151" i="71" s="1"/>
  <c r="BN151" i="71"/>
  <c r="DS316" i="71"/>
  <c r="EX316" i="71" s="1"/>
  <c r="BN316" i="71"/>
  <c r="CV312" i="71"/>
  <c r="T319" i="45" s="1"/>
  <c r="BE319" i="45" s="1"/>
  <c r="BP319" i="45" s="1"/>
  <c r="BR131" i="45"/>
  <c r="Y131" i="45" s="1"/>
  <c r="BQ132" i="45"/>
  <c r="P80" i="51"/>
  <c r="AD44" i="45"/>
  <c r="P68" i="51"/>
  <c r="AD32" i="45"/>
  <c r="P83" i="51"/>
  <c r="AD47" i="45"/>
  <c r="N69" i="72"/>
  <c r="BG69" i="72" s="1"/>
  <c r="AA235" i="45"/>
  <c r="BI123" i="45"/>
  <c r="P79" i="51"/>
  <c r="AD43" i="45"/>
  <c r="P67" i="51"/>
  <c r="AD31" i="45"/>
  <c r="BR96" i="45"/>
  <c r="BR107" i="45"/>
  <c r="BR102" i="45"/>
  <c r="BR97" i="45"/>
  <c r="BR98" i="45"/>
  <c r="BR109" i="45"/>
  <c r="BR99" i="45"/>
  <c r="BR103" i="45"/>
  <c r="BR106" i="45"/>
  <c r="BR108" i="45"/>
  <c r="BR105" i="45"/>
  <c r="BR110" i="45"/>
  <c r="BR95" i="45"/>
  <c r="BR114" i="45"/>
  <c r="BR104" i="45"/>
  <c r="BR111" i="45"/>
  <c r="BR113" i="45"/>
  <c r="BR100" i="45"/>
  <c r="BR94" i="45"/>
  <c r="BR112" i="45"/>
  <c r="BR101" i="45"/>
  <c r="BR115" i="45"/>
  <c r="Y115" i="45" s="1"/>
  <c r="BR116" i="45"/>
  <c r="Y116" i="45" s="1"/>
  <c r="BR117" i="45"/>
  <c r="Y117" i="45" s="1"/>
  <c r="BR118" i="45"/>
  <c r="Y118" i="45" s="1"/>
  <c r="BR119" i="45"/>
  <c r="Y119" i="45" s="1"/>
  <c r="BR120" i="45"/>
  <c r="Y120" i="45" s="1"/>
  <c r="BR121" i="45"/>
  <c r="Y121" i="45" s="1"/>
  <c r="BR122" i="45"/>
  <c r="Y122" i="45" s="1"/>
  <c r="BR123" i="45"/>
  <c r="Y123" i="45" s="1"/>
  <c r="BR124" i="45"/>
  <c r="Y124" i="45" s="1"/>
  <c r="BR125" i="45"/>
  <c r="Y125" i="45" s="1"/>
  <c r="BR126" i="45"/>
  <c r="Y126" i="45" s="1"/>
  <c r="BR127" i="45"/>
  <c r="Y127" i="45" s="1"/>
  <c r="BR128" i="45"/>
  <c r="Y128" i="45" s="1"/>
  <c r="BR129" i="45"/>
  <c r="Y129" i="45" s="1"/>
  <c r="P78" i="51"/>
  <c r="AD42" i="45"/>
  <c r="P77" i="51"/>
  <c r="AD41" i="45"/>
  <c r="ED74" i="75"/>
  <c r="BZ74" i="75" s="1"/>
  <c r="EC75" i="75"/>
  <c r="FE52" i="75"/>
  <c r="BS73" i="71"/>
  <c r="FL45" i="75"/>
  <c r="CA73" i="75"/>
  <c r="P76" i="51"/>
  <c r="AD40" i="45"/>
  <c r="EZ136" i="71"/>
  <c r="CR136" i="71" s="1"/>
  <c r="EY137" i="71"/>
  <c r="GC36" i="71"/>
  <c r="GJ29" i="71"/>
  <c r="GG112" i="71"/>
  <c r="Q135" i="45"/>
  <c r="AU135" i="45" s="1"/>
  <c r="BH135" i="45" s="1"/>
  <c r="FZ112" i="71"/>
  <c r="CS135" i="71"/>
  <c r="GC112" i="71" s="1"/>
  <c r="FE129" i="75"/>
  <c r="BS152" i="71"/>
  <c r="EX129" i="75"/>
  <c r="CA152" i="75"/>
  <c r="FA129" i="75" s="1"/>
  <c r="BR302" i="45"/>
  <c r="Y302" i="45" s="1"/>
  <c r="BQ303" i="45"/>
  <c r="P75" i="51"/>
  <c r="AD39" i="45"/>
  <c r="P6" i="51"/>
  <c r="O82" i="51"/>
  <c r="BY32" i="45"/>
  <c r="ED153" i="75"/>
  <c r="BZ153" i="75" s="1"/>
  <c r="EC154" i="75"/>
  <c r="FA51" i="75"/>
  <c r="FH44" i="75"/>
  <c r="P74" i="51"/>
  <c r="AD38" i="45"/>
  <c r="ED314" i="75"/>
  <c r="BZ314" i="75" s="1"/>
  <c r="EC315" i="75"/>
  <c r="BJ236" i="45"/>
  <c r="Z236" i="45" s="1"/>
  <c r="BI237" i="45"/>
  <c r="BI38" i="45"/>
  <c r="BR265" i="45"/>
  <c r="BR280" i="45"/>
  <c r="BR278" i="45"/>
  <c r="BR284" i="45"/>
  <c r="BR274" i="45"/>
  <c r="BR270" i="45"/>
  <c r="BR267" i="45"/>
  <c r="BR281" i="45"/>
  <c r="BR285" i="45"/>
  <c r="BR277" i="45"/>
  <c r="BR271" i="45"/>
  <c r="BR275" i="45"/>
  <c r="BR286" i="45"/>
  <c r="Y286" i="45" s="1"/>
  <c r="BR273" i="45"/>
  <c r="BR269" i="45"/>
  <c r="BR276" i="45"/>
  <c r="BR266" i="45"/>
  <c r="BR283" i="45"/>
  <c r="BR279" i="45"/>
  <c r="BR282" i="45"/>
  <c r="BR268" i="45"/>
  <c r="BR272" i="45"/>
  <c r="BR287" i="45"/>
  <c r="Y287" i="45" s="1"/>
  <c r="BR288" i="45"/>
  <c r="Y288" i="45" s="1"/>
  <c r="BR289" i="45"/>
  <c r="Y289" i="45" s="1"/>
  <c r="BR290" i="45"/>
  <c r="Y290" i="45" s="1"/>
  <c r="BR291" i="45"/>
  <c r="Y291" i="45" s="1"/>
  <c r="BR292" i="45"/>
  <c r="Y292" i="45" s="1"/>
  <c r="BR293" i="45"/>
  <c r="Y293" i="45" s="1"/>
  <c r="BR294" i="45"/>
  <c r="Y294" i="45" s="1"/>
  <c r="BR295" i="45"/>
  <c r="Y295" i="45" s="1"/>
  <c r="BR296" i="45"/>
  <c r="Y296" i="45" s="1"/>
  <c r="BR297" i="45"/>
  <c r="Y297" i="45" s="1"/>
  <c r="BR298" i="45"/>
  <c r="Y298" i="45" s="1"/>
  <c r="BR299" i="45"/>
  <c r="Y299" i="45" s="1"/>
  <c r="BR300" i="45"/>
  <c r="Y300" i="45" s="1"/>
  <c r="FL149" i="71"/>
  <c r="CP149" i="71" s="1"/>
  <c r="FK150" i="71"/>
  <c r="P73" i="51"/>
  <c r="AD37" i="45"/>
  <c r="AD289" i="45" l="1"/>
  <c r="AD286" i="45"/>
  <c r="AD118" i="45"/>
  <c r="O71" i="51"/>
  <c r="AD300" i="45"/>
  <c r="BR303" i="45"/>
  <c r="Y303" i="45" s="1"/>
  <c r="BQ304" i="45"/>
  <c r="ED75" i="75"/>
  <c r="BZ75" i="75" s="1"/>
  <c r="EC76" i="75"/>
  <c r="AD129" i="45"/>
  <c r="AD117" i="45"/>
  <c r="O80" i="51"/>
  <c r="DS317" i="71"/>
  <c r="EX317" i="71" s="1"/>
  <c r="BN317" i="71"/>
  <c r="ED154" i="75"/>
  <c r="BZ154" i="75" s="1"/>
  <c r="EC155" i="75"/>
  <c r="EZ137" i="71"/>
  <c r="CR137" i="71" s="1"/>
  <c r="EY138" i="71"/>
  <c r="EX130" i="75"/>
  <c r="BS153" i="71"/>
  <c r="FE130" i="75"/>
  <c r="CA153" i="75"/>
  <c r="FA130" i="75" s="1"/>
  <c r="FZ113" i="71"/>
  <c r="GG113" i="71"/>
  <c r="Q136" i="45"/>
  <c r="AU136" i="45" s="1"/>
  <c r="BH136" i="45" s="1"/>
  <c r="CS136" i="71"/>
  <c r="GC113" i="71" s="1"/>
  <c r="AD127" i="45"/>
  <c r="AD115" i="45"/>
  <c r="O67" i="51"/>
  <c r="FL71" i="71"/>
  <c r="CP71" i="71" s="1"/>
  <c r="FK72" i="71"/>
  <c r="BI292" i="45"/>
  <c r="AD288" i="45"/>
  <c r="AD302" i="45"/>
  <c r="AD298" i="45"/>
  <c r="AD297" i="45"/>
  <c r="N70" i="72"/>
  <c r="BG70" i="72" s="1"/>
  <c r="AA236" i="45"/>
  <c r="O77" i="51"/>
  <c r="AD126" i="45"/>
  <c r="BR132" i="45"/>
  <c r="Y132" i="45" s="1"/>
  <c r="BQ133" i="45"/>
  <c r="BR49" i="45"/>
  <c r="Y49" i="45" s="1"/>
  <c r="BQ50" i="45"/>
  <c r="GL42" i="71"/>
  <c r="GE49" i="71"/>
  <c r="CV70" i="71"/>
  <c r="T65" i="45" s="1"/>
  <c r="BE65" i="45" s="1"/>
  <c r="BP65" i="45" s="1"/>
  <c r="AD287" i="45"/>
  <c r="AD116" i="45"/>
  <c r="BJ237" i="45"/>
  <c r="Z237" i="45" s="1"/>
  <c r="BI238" i="45"/>
  <c r="AD296" i="45"/>
  <c r="ED315" i="75"/>
  <c r="BZ315" i="75" s="1"/>
  <c r="EC316" i="75"/>
  <c r="DS152" i="71"/>
  <c r="EX152" i="71" s="1"/>
  <c r="BN152" i="71"/>
  <c r="O76" i="51"/>
  <c r="AD125" i="45"/>
  <c r="O83" i="51"/>
  <c r="BY33" i="45"/>
  <c r="P7" i="51"/>
  <c r="P164" i="51"/>
  <c r="AD131" i="45"/>
  <c r="P84" i="51"/>
  <c r="AD48" i="45"/>
  <c r="EZ301" i="71"/>
  <c r="CR301" i="71" s="1"/>
  <c r="EY302" i="71"/>
  <c r="EZ60" i="71"/>
  <c r="CR60" i="71" s="1"/>
  <c r="EY61" i="71"/>
  <c r="AD124" i="45"/>
  <c r="FL314" i="71"/>
  <c r="CP314" i="71" s="1"/>
  <c r="FK315" i="71"/>
  <c r="Q307" i="45"/>
  <c r="AU307" i="45" s="1"/>
  <c r="BH307" i="45" s="1"/>
  <c r="FZ269" i="71"/>
  <c r="T385" i="51"/>
  <c r="CS300" i="71"/>
  <c r="CW300" i="71" s="1"/>
  <c r="GN31" i="71"/>
  <c r="Q54" i="45"/>
  <c r="AU54" i="45" s="1"/>
  <c r="BH54" i="45" s="1"/>
  <c r="GG38" i="71"/>
  <c r="CS59" i="71"/>
  <c r="BY287" i="45"/>
  <c r="W51" i="72"/>
  <c r="BS318" i="71"/>
  <c r="CA314" i="75"/>
  <c r="CE314" i="75" s="1"/>
  <c r="AD294" i="45"/>
  <c r="AD123" i="45"/>
  <c r="O79" i="51"/>
  <c r="O70" i="51"/>
  <c r="CV313" i="71"/>
  <c r="T320" i="45" s="1"/>
  <c r="BE320" i="45" s="1"/>
  <c r="BP320" i="45" s="1"/>
  <c r="GJ30" i="71"/>
  <c r="GC37" i="71"/>
  <c r="BI39" i="45"/>
  <c r="AD128" i="45"/>
  <c r="AD295" i="45"/>
  <c r="O73" i="51"/>
  <c r="AD293" i="45"/>
  <c r="O74" i="51"/>
  <c r="AD122" i="45"/>
  <c r="O72" i="51"/>
  <c r="AD292" i="45"/>
  <c r="FA52" i="75"/>
  <c r="FH45" i="75"/>
  <c r="AD121" i="45"/>
  <c r="O68" i="51"/>
  <c r="N163" i="51"/>
  <c r="P124" i="51"/>
  <c r="AO51" i="72"/>
  <c r="AO121" i="72" s="1"/>
  <c r="BY116" i="45"/>
  <c r="BS74" i="71"/>
  <c r="FL46" i="75"/>
  <c r="FE53" i="75"/>
  <c r="CA74" i="75"/>
  <c r="FL150" i="71"/>
  <c r="CP150" i="71" s="1"/>
  <c r="FK151" i="71"/>
  <c r="AD291" i="45"/>
  <c r="O75" i="51"/>
  <c r="O78" i="51"/>
  <c r="AD120" i="45"/>
  <c r="O69" i="51"/>
  <c r="AD299" i="45"/>
  <c r="FX126" i="71"/>
  <c r="GE126" i="71"/>
  <c r="CV149" i="71"/>
  <c r="T149" i="45" s="1"/>
  <c r="BE149" i="45" s="1"/>
  <c r="BP149" i="45" s="1"/>
  <c r="AD290" i="45"/>
  <c r="DS73" i="71"/>
  <c r="EX73" i="71" s="1"/>
  <c r="BN73" i="71"/>
  <c r="AD119" i="45"/>
  <c r="BI124" i="45"/>
  <c r="O81" i="51"/>
  <c r="AO42" i="72" l="1"/>
  <c r="AO112" i="72" s="1"/>
  <c r="AO44" i="72"/>
  <c r="AO114" i="72" s="1"/>
  <c r="EZ61" i="71"/>
  <c r="CR61" i="71" s="1"/>
  <c r="EY62" i="71"/>
  <c r="ED316" i="75"/>
  <c r="BZ316" i="75" s="1"/>
  <c r="EC317" i="75"/>
  <c r="W52" i="72"/>
  <c r="BR52" i="72" s="1"/>
  <c r="CD52" i="72" s="1"/>
  <c r="BY288" i="45"/>
  <c r="BI40" i="45"/>
  <c r="Q55" i="45"/>
  <c r="AU55" i="45" s="1"/>
  <c r="BH55" i="45" s="1"/>
  <c r="GG39" i="71"/>
  <c r="GN32" i="71"/>
  <c r="CS60" i="71"/>
  <c r="BS319" i="71"/>
  <c r="CA315" i="75"/>
  <c r="CE315" i="75" s="1"/>
  <c r="EZ138" i="71"/>
  <c r="CR138" i="71" s="1"/>
  <c r="EY139" i="71"/>
  <c r="AO38" i="72"/>
  <c r="AO108" i="72" s="1"/>
  <c r="W38" i="72"/>
  <c r="FZ114" i="71"/>
  <c r="GG114" i="71"/>
  <c r="Q137" i="45"/>
  <c r="AU137" i="45" s="1"/>
  <c r="BH137" i="45" s="1"/>
  <c r="CS137" i="71"/>
  <c r="GC114" i="71" s="1"/>
  <c r="W43" i="72"/>
  <c r="W44" i="72"/>
  <c r="FZ270" i="71"/>
  <c r="Q308" i="45"/>
  <c r="AU308" i="45" s="1"/>
  <c r="BH308" i="45" s="1"/>
  <c r="T386" i="51"/>
  <c r="CS301" i="71"/>
  <c r="CW301" i="71" s="1"/>
  <c r="W46" i="72"/>
  <c r="AO48" i="72"/>
  <c r="AO118" i="72" s="1"/>
  <c r="BN74" i="71"/>
  <c r="DS74" i="71"/>
  <c r="EX74" i="71" s="1"/>
  <c r="AO50" i="72"/>
  <c r="AO120" i="72" s="1"/>
  <c r="AO39" i="72"/>
  <c r="AO109" i="72" s="1"/>
  <c r="AO46" i="72"/>
  <c r="AO116" i="72" s="1"/>
  <c r="BJ238" i="45"/>
  <c r="Z238" i="45" s="1"/>
  <c r="BI239" i="45"/>
  <c r="BR50" i="45"/>
  <c r="Y50" i="45" s="1"/>
  <c r="BQ51" i="45"/>
  <c r="W47" i="72"/>
  <c r="BI293" i="45"/>
  <c r="ED155" i="75"/>
  <c r="BZ155" i="75" s="1"/>
  <c r="EC156" i="75"/>
  <c r="BI125" i="45"/>
  <c r="AO40" i="72"/>
  <c r="AO110" i="72" s="1"/>
  <c r="FL315" i="71"/>
  <c r="CP315" i="71" s="1"/>
  <c r="FK316" i="71"/>
  <c r="P8" i="51"/>
  <c r="BY34" i="45"/>
  <c r="O84" i="51"/>
  <c r="N71" i="72"/>
  <c r="BG71" i="72" s="1"/>
  <c r="AA237" i="45"/>
  <c r="P85" i="51"/>
  <c r="AD49" i="45"/>
  <c r="FE131" i="75"/>
  <c r="BS154" i="71"/>
  <c r="CA154" i="75"/>
  <c r="FA131" i="75" s="1"/>
  <c r="ED76" i="75"/>
  <c r="BZ76" i="75" s="1"/>
  <c r="EC77" i="75"/>
  <c r="BN318" i="71"/>
  <c r="DS318" i="71"/>
  <c r="EX318" i="71" s="1"/>
  <c r="W41" i="72"/>
  <c r="CV314" i="71"/>
  <c r="T321" i="45" s="1"/>
  <c r="BE321" i="45" s="1"/>
  <c r="BP321" i="45" s="1"/>
  <c r="BR133" i="45"/>
  <c r="Y133" i="45" s="1"/>
  <c r="BQ134" i="45"/>
  <c r="FL72" i="71"/>
  <c r="CP72" i="71" s="1"/>
  <c r="FK73" i="71"/>
  <c r="BS75" i="71"/>
  <c r="FL47" i="75"/>
  <c r="FE54" i="75"/>
  <c r="CA75" i="75"/>
  <c r="W36" i="72"/>
  <c r="BR36" i="72" s="1"/>
  <c r="CD36" i="72" s="1"/>
  <c r="EZ302" i="71"/>
  <c r="CR302" i="71" s="1"/>
  <c r="EY303" i="71"/>
  <c r="W42" i="72"/>
  <c r="W45" i="72"/>
  <c r="AO37" i="72"/>
  <c r="AO107" i="72" s="1"/>
  <c r="P165" i="51"/>
  <c r="AD132" i="45"/>
  <c r="GE50" i="71"/>
  <c r="GL43" i="71"/>
  <c r="CV71" i="71"/>
  <c r="T66" i="45" s="1"/>
  <c r="BE66" i="45" s="1"/>
  <c r="BP66" i="45" s="1"/>
  <c r="BR304" i="45"/>
  <c r="Y304" i="45" s="1"/>
  <c r="BQ305" i="45"/>
  <c r="FL151" i="71"/>
  <c r="CP151" i="71" s="1"/>
  <c r="FK152" i="71"/>
  <c r="P125" i="51"/>
  <c r="N164" i="51"/>
  <c r="AO52" i="72"/>
  <c r="AO122" i="72" s="1"/>
  <c r="BY117" i="45"/>
  <c r="W48" i="72"/>
  <c r="BR48" i="72" s="1"/>
  <c r="CD48" i="72" s="1"/>
  <c r="AD303" i="45"/>
  <c r="W39" i="72"/>
  <c r="BR39" i="72" s="1"/>
  <c r="CD39" i="72" s="1"/>
  <c r="W40" i="72"/>
  <c r="GE127" i="71"/>
  <c r="FX127" i="71"/>
  <c r="CV150" i="71"/>
  <c r="T150" i="45" s="1"/>
  <c r="BE150" i="45" s="1"/>
  <c r="BP150" i="45" s="1"/>
  <c r="AO43" i="72"/>
  <c r="AO113" i="72" s="1"/>
  <c r="GJ31" i="71"/>
  <c r="GC38" i="71"/>
  <c r="AO45" i="72"/>
  <c r="AO115" i="72" s="1"/>
  <c r="W37" i="72"/>
  <c r="AO47" i="72"/>
  <c r="AO117" i="72" s="1"/>
  <c r="W50" i="72"/>
  <c r="W49" i="72"/>
  <c r="AO41" i="72"/>
  <c r="AO111" i="72" s="1"/>
  <c r="FH46" i="75"/>
  <c r="FA53" i="75"/>
  <c r="AO49" i="72"/>
  <c r="AO119" i="72" s="1"/>
  <c r="AO36" i="72"/>
  <c r="AO106" i="72" s="1"/>
  <c r="BN153" i="71"/>
  <c r="DS153" i="71"/>
  <c r="EX153" i="71" s="1"/>
  <c r="BR37" i="72" l="1"/>
  <c r="CD37" i="72" s="1"/>
  <c r="CE37" i="72" s="1"/>
  <c r="BR42" i="72"/>
  <c r="CD42" i="72" s="1"/>
  <c r="BR40" i="72"/>
  <c r="CD40" i="72" s="1"/>
  <c r="BR47" i="72"/>
  <c r="CD47" i="72" s="1"/>
  <c r="BR50" i="72"/>
  <c r="CD50" i="72" s="1"/>
  <c r="BR44" i="72"/>
  <c r="CD44" i="72" s="1"/>
  <c r="BR134" i="45"/>
  <c r="Y134" i="45" s="1"/>
  <c r="BQ135" i="45"/>
  <c r="DS154" i="71"/>
  <c r="EX154" i="71" s="1"/>
  <c r="BN154" i="71"/>
  <c r="EZ139" i="71"/>
  <c r="CR139" i="71" s="1"/>
  <c r="EY140" i="71"/>
  <c r="CV315" i="71"/>
  <c r="T322" i="45" s="1"/>
  <c r="BE322" i="45" s="1"/>
  <c r="BP322" i="45" s="1"/>
  <c r="P86" i="51"/>
  <c r="AD50" i="45"/>
  <c r="BR43" i="72"/>
  <c r="CD43" i="72" s="1"/>
  <c r="Q138" i="45"/>
  <c r="AU138" i="45" s="1"/>
  <c r="BH138" i="45" s="1"/>
  <c r="FZ115" i="71"/>
  <c r="GG115" i="71"/>
  <c r="CS138" i="71"/>
  <c r="GC115" i="71" s="1"/>
  <c r="ED317" i="75"/>
  <c r="BZ317" i="75" s="1"/>
  <c r="EC318" i="75"/>
  <c r="P9" i="51"/>
  <c r="BY35" i="45"/>
  <c r="O85" i="51"/>
  <c r="BJ239" i="45"/>
  <c r="Z239" i="45" s="1"/>
  <c r="BI240" i="45"/>
  <c r="BS320" i="71"/>
  <c r="CA316" i="75"/>
  <c r="CE316" i="75" s="1"/>
  <c r="BR51" i="45"/>
  <c r="Y51" i="45" s="1"/>
  <c r="BQ52" i="45"/>
  <c r="BR41" i="72"/>
  <c r="CD41" i="72" s="1"/>
  <c r="N72" i="72"/>
  <c r="BG72" i="72" s="1"/>
  <c r="AA238" i="45"/>
  <c r="DS319" i="71"/>
  <c r="EX319" i="71" s="1"/>
  <c r="BN319" i="71"/>
  <c r="EZ62" i="71"/>
  <c r="CR62" i="71" s="1"/>
  <c r="EY63" i="71"/>
  <c r="BI126" i="45"/>
  <c r="GC39" i="71"/>
  <c r="GJ32" i="71"/>
  <c r="Q56" i="45"/>
  <c r="AU56" i="45" s="1"/>
  <c r="BH56" i="45" s="1"/>
  <c r="GN33" i="71"/>
  <c r="GG40" i="71"/>
  <c r="CS61" i="71"/>
  <c r="GE128" i="71"/>
  <c r="FX128" i="71"/>
  <c r="CV151" i="71"/>
  <c r="T151" i="45" s="1"/>
  <c r="BE151" i="45" s="1"/>
  <c r="BP151" i="45" s="1"/>
  <c r="BR46" i="72"/>
  <c r="CD46" i="72" s="1"/>
  <c r="BR305" i="45"/>
  <c r="Y305" i="45" s="1"/>
  <c r="BQ306" i="45"/>
  <c r="ED156" i="75"/>
  <c r="BZ156" i="75" s="1"/>
  <c r="EC157" i="75"/>
  <c r="FL316" i="71"/>
  <c r="CP316" i="71" s="1"/>
  <c r="FK317" i="71"/>
  <c r="FL152" i="71"/>
  <c r="CP152" i="71" s="1"/>
  <c r="FK153" i="71"/>
  <c r="BY289" i="45"/>
  <c r="W53" i="72"/>
  <c r="BR53" i="72" s="1"/>
  <c r="CD53" i="72" s="1"/>
  <c r="AD304" i="45"/>
  <c r="BR51" i="72"/>
  <c r="CD51" i="72" s="1"/>
  <c r="DS75" i="71"/>
  <c r="EX75" i="71" s="1"/>
  <c r="BN75" i="71"/>
  <c r="ED77" i="75"/>
  <c r="BZ77" i="75" s="1"/>
  <c r="EC78" i="75"/>
  <c r="BS155" i="71"/>
  <c r="FE132" i="75"/>
  <c r="CA155" i="75"/>
  <c r="FA132" i="75" s="1"/>
  <c r="BR38" i="72"/>
  <c r="CD38" i="72" s="1"/>
  <c r="P166" i="51"/>
  <c r="AD133" i="45"/>
  <c r="EZ303" i="71"/>
  <c r="CR303" i="71" s="1"/>
  <c r="EY304" i="71"/>
  <c r="AO53" i="72"/>
  <c r="AO123" i="72" s="1"/>
  <c r="N165" i="51"/>
  <c r="P126" i="51"/>
  <c r="BY118" i="45"/>
  <c r="FA54" i="75"/>
  <c r="FH47" i="75"/>
  <c r="BR49" i="72"/>
  <c r="CD49" i="72" s="1"/>
  <c r="FL73" i="71"/>
  <c r="CP73" i="71" s="1"/>
  <c r="FK74" i="71"/>
  <c r="FE55" i="75"/>
  <c r="BS76" i="71"/>
  <c r="CA76" i="75"/>
  <c r="FA55" i="75" s="1"/>
  <c r="BI294" i="45"/>
  <c r="BI41" i="45"/>
  <c r="FZ271" i="71"/>
  <c r="Q309" i="45"/>
  <c r="AU309" i="45" s="1"/>
  <c r="BH309" i="45" s="1"/>
  <c r="T387" i="51"/>
  <c r="CS302" i="71"/>
  <c r="CW302" i="71" s="1"/>
  <c r="BR45" i="72"/>
  <c r="CD45" i="72" s="1"/>
  <c r="GL44" i="71"/>
  <c r="GE51" i="71"/>
  <c r="CV72" i="71"/>
  <c r="T67" i="45" s="1"/>
  <c r="BE67" i="45" s="1"/>
  <c r="BP67" i="45" s="1"/>
  <c r="CE38" i="72" l="1"/>
  <c r="CE39" i="72" s="1"/>
  <c r="CE40" i="72" s="1"/>
  <c r="CE41" i="72" s="1"/>
  <c r="BN76" i="71"/>
  <c r="DS76" i="71"/>
  <c r="EX76" i="71" s="1"/>
  <c r="EZ304" i="71"/>
  <c r="CR304" i="71" s="1"/>
  <c r="EY305" i="71"/>
  <c r="BS77" i="71"/>
  <c r="CA77" i="75"/>
  <c r="FL317" i="71"/>
  <c r="CP317" i="71" s="1"/>
  <c r="FK318" i="71"/>
  <c r="CV316" i="71"/>
  <c r="T323" i="45" s="1"/>
  <c r="BE323" i="45" s="1"/>
  <c r="BP323" i="45" s="1"/>
  <c r="EZ63" i="71"/>
  <c r="CR63" i="71" s="1"/>
  <c r="EY64" i="71"/>
  <c r="BN320" i="71"/>
  <c r="DS320" i="71"/>
  <c r="EX320" i="71" s="1"/>
  <c r="EZ140" i="71"/>
  <c r="CR140" i="71" s="1"/>
  <c r="EY141" i="71"/>
  <c r="ED157" i="75"/>
  <c r="BZ157" i="75" s="1"/>
  <c r="EC158" i="75"/>
  <c r="BJ240" i="45"/>
  <c r="Z240" i="45" s="1"/>
  <c r="BI241" i="45"/>
  <c r="FZ116" i="71"/>
  <c r="GG116" i="71"/>
  <c r="Q139" i="45"/>
  <c r="AU139" i="45" s="1"/>
  <c r="BH139" i="45" s="1"/>
  <c r="CS139" i="71"/>
  <c r="GC116" i="71" s="1"/>
  <c r="FL74" i="71"/>
  <c r="CP74" i="71" s="1"/>
  <c r="FK75" i="71"/>
  <c r="P127" i="51"/>
  <c r="AO54" i="72"/>
  <c r="AO124" i="72" s="1"/>
  <c r="N166" i="51"/>
  <c r="BY119" i="45"/>
  <c r="N73" i="72"/>
  <c r="BG73" i="72" s="1"/>
  <c r="AA239" i="45"/>
  <c r="Q57" i="45"/>
  <c r="AU57" i="45" s="1"/>
  <c r="BH57" i="45" s="1"/>
  <c r="GN34" i="71"/>
  <c r="GG41" i="71"/>
  <c r="CS62" i="71"/>
  <c r="GL45" i="71"/>
  <c r="GE52" i="71"/>
  <c r="CV73" i="71"/>
  <c r="T68" i="45" s="1"/>
  <c r="BE68" i="45" s="1"/>
  <c r="BP68" i="45" s="1"/>
  <c r="BR306" i="45"/>
  <c r="Y306" i="45" s="1"/>
  <c r="BQ307" i="45"/>
  <c r="W54" i="72"/>
  <c r="BR54" i="72" s="1"/>
  <c r="CD54" i="72" s="1"/>
  <c r="BY290" i="45"/>
  <c r="AD305" i="45"/>
  <c r="BY36" i="45"/>
  <c r="O86" i="51"/>
  <c r="P10" i="51"/>
  <c r="GC40" i="71"/>
  <c r="GJ33" i="71"/>
  <c r="BR135" i="45"/>
  <c r="Y135" i="45" s="1"/>
  <c r="BQ136" i="45"/>
  <c r="T388" i="51"/>
  <c r="Q310" i="45"/>
  <c r="AU310" i="45" s="1"/>
  <c r="BH310" i="45" s="1"/>
  <c r="FZ272" i="71"/>
  <c r="CS303" i="71"/>
  <c r="CW303" i="71" s="1"/>
  <c r="BS156" i="71"/>
  <c r="CA156" i="75"/>
  <c r="ED318" i="75"/>
  <c r="BZ318" i="75" s="1"/>
  <c r="EC319" i="75"/>
  <c r="P167" i="51"/>
  <c r="AD134" i="45"/>
  <c r="BI42" i="45"/>
  <c r="DS155" i="71"/>
  <c r="EX155" i="71" s="1"/>
  <c r="BN155" i="71"/>
  <c r="FL153" i="71"/>
  <c r="CP153" i="71" s="1"/>
  <c r="FK154" i="71"/>
  <c r="BR52" i="45"/>
  <c r="Y52" i="45" s="1"/>
  <c r="BQ53" i="45"/>
  <c r="BS321" i="71"/>
  <c r="CA317" i="75"/>
  <c r="CE317" i="75" s="1"/>
  <c r="BI127" i="45"/>
  <c r="BI295" i="45"/>
  <c r="ED78" i="75"/>
  <c r="BZ78" i="75" s="1"/>
  <c r="EC79" i="75"/>
  <c r="FX129" i="71"/>
  <c r="GE129" i="71"/>
  <c r="CV152" i="71"/>
  <c r="T152" i="45" s="1"/>
  <c r="BE152" i="45" s="1"/>
  <c r="BP152" i="45" s="1"/>
  <c r="P87" i="51"/>
  <c r="AD51" i="45"/>
  <c r="P168" i="51" l="1"/>
  <c r="AD135" i="45"/>
  <c r="BJ241" i="45"/>
  <c r="Z241" i="45" s="1"/>
  <c r="BI242" i="45"/>
  <c r="FL318" i="71"/>
  <c r="CP318" i="71" s="1"/>
  <c r="FK319" i="71"/>
  <c r="N74" i="72"/>
  <c r="BG74" i="72" s="1"/>
  <c r="AA240" i="45"/>
  <c r="CV317" i="71"/>
  <c r="T324" i="45" s="1"/>
  <c r="BE324" i="45" s="1"/>
  <c r="BP324" i="45" s="1"/>
  <c r="ED158" i="75"/>
  <c r="BZ158" i="75" s="1"/>
  <c r="EC159" i="75"/>
  <c r="BI296" i="45"/>
  <c r="CE42" i="72"/>
  <c r="W55" i="72"/>
  <c r="BR55" i="72" s="1"/>
  <c r="CD55" i="72" s="1"/>
  <c r="BY291" i="45"/>
  <c r="BS157" i="71"/>
  <c r="DS157" i="71" s="1"/>
  <c r="EX157" i="71" s="1"/>
  <c r="CA157" i="75"/>
  <c r="BN77" i="71"/>
  <c r="DS77" i="71"/>
  <c r="EX77" i="71" s="1"/>
  <c r="BS322" i="71"/>
  <c r="CA318" i="75"/>
  <c r="CE318" i="75" s="1"/>
  <c r="GJ34" i="71"/>
  <c r="GC41" i="71"/>
  <c r="EZ141" i="71"/>
  <c r="CR141" i="71" s="1"/>
  <c r="EY142" i="71"/>
  <c r="EZ305" i="71"/>
  <c r="CR305" i="71" s="1"/>
  <c r="EY306" i="71"/>
  <c r="ED319" i="75"/>
  <c r="BZ319" i="75" s="1"/>
  <c r="EC320" i="75"/>
  <c r="BI128" i="45"/>
  <c r="FL75" i="71"/>
  <c r="CP75" i="71" s="1"/>
  <c r="FK76" i="71"/>
  <c r="FZ117" i="71"/>
  <c r="Q140" i="45"/>
  <c r="AU140" i="45" s="1"/>
  <c r="BH140" i="45" s="1"/>
  <c r="GG117" i="71"/>
  <c r="CS140" i="71"/>
  <c r="GC117" i="71" s="1"/>
  <c r="T389" i="51"/>
  <c r="Q311" i="45"/>
  <c r="AU311" i="45" s="1"/>
  <c r="BH311" i="45" s="1"/>
  <c r="FZ273" i="71"/>
  <c r="CS304" i="71"/>
  <c r="CW304" i="71" s="1"/>
  <c r="BR136" i="45"/>
  <c r="Y136" i="45" s="1"/>
  <c r="BQ137" i="45"/>
  <c r="ED79" i="75"/>
  <c r="BZ79" i="75" s="1"/>
  <c r="EC80" i="75"/>
  <c r="BI43" i="45"/>
  <c r="DS156" i="71"/>
  <c r="EX156" i="71" s="1"/>
  <c r="BN156" i="71"/>
  <c r="GL46" i="71"/>
  <c r="GE53" i="71"/>
  <c r="CV74" i="71"/>
  <c r="T69" i="45" s="1"/>
  <c r="BE69" i="45" s="1"/>
  <c r="P88" i="51"/>
  <c r="AD52" i="45"/>
  <c r="BR53" i="45"/>
  <c r="Y53" i="45" s="1"/>
  <c r="BQ54" i="45"/>
  <c r="FL154" i="71"/>
  <c r="CP154" i="71" s="1"/>
  <c r="FK155" i="71"/>
  <c r="P11" i="51"/>
  <c r="O87" i="51"/>
  <c r="BY37" i="45"/>
  <c r="BR307" i="45"/>
  <c r="Y307" i="45" s="1"/>
  <c r="BQ308" i="45"/>
  <c r="EZ64" i="71"/>
  <c r="CR64" i="71" s="1"/>
  <c r="EY65" i="71"/>
  <c r="GE130" i="71"/>
  <c r="FX130" i="71"/>
  <c r="CV153" i="71"/>
  <c r="T153" i="45" s="1"/>
  <c r="BE153" i="45" s="1"/>
  <c r="BP153" i="45" s="1"/>
  <c r="AD306" i="45"/>
  <c r="GN35" i="71"/>
  <c r="GG42" i="71"/>
  <c r="Q58" i="45"/>
  <c r="AU58" i="45" s="1"/>
  <c r="BH58" i="45" s="1"/>
  <c r="CS63" i="71"/>
  <c r="BS78" i="71"/>
  <c r="DS78" i="71" s="1"/>
  <c r="EX78" i="71" s="1"/>
  <c r="CA78" i="75"/>
  <c r="BB321" i="71"/>
  <c r="BN321" i="71"/>
  <c r="DS321" i="71"/>
  <c r="EX321" i="71" s="1"/>
  <c r="AO55" i="72"/>
  <c r="AO125" i="72" s="1"/>
  <c r="BY120" i="45"/>
  <c r="P128" i="51"/>
  <c r="N167" i="51"/>
  <c r="Q312" i="45" l="1"/>
  <c r="AU312" i="45" s="1"/>
  <c r="BH312" i="45" s="1"/>
  <c r="FZ274" i="71"/>
  <c r="T390" i="51"/>
  <c r="CS305" i="71"/>
  <c r="CW305" i="71" s="1"/>
  <c r="EZ142" i="71"/>
  <c r="CR142" i="71" s="1"/>
  <c r="EY143" i="71"/>
  <c r="FL319" i="71"/>
  <c r="CP319" i="71" s="1"/>
  <c r="FK320" i="71"/>
  <c r="BR54" i="45"/>
  <c r="Y54" i="45" s="1"/>
  <c r="BQ55" i="45"/>
  <c r="CE43" i="72"/>
  <c r="CV318" i="71"/>
  <c r="T325" i="45" s="1"/>
  <c r="BE325" i="45" s="1"/>
  <c r="BP325" i="45" s="1"/>
  <c r="AD307" i="45"/>
  <c r="BY38" i="45"/>
  <c r="O88" i="51"/>
  <c r="P12" i="51"/>
  <c r="BJ242" i="45"/>
  <c r="Z242" i="45" s="1"/>
  <c r="BI243" i="45"/>
  <c r="FL76" i="71"/>
  <c r="CP76" i="71" s="1"/>
  <c r="FK77" i="71"/>
  <c r="BI297" i="45"/>
  <c r="N75" i="72"/>
  <c r="BG75" i="72" s="1"/>
  <c r="AA241" i="45"/>
  <c r="ED80" i="75"/>
  <c r="BZ80" i="75" s="1"/>
  <c r="EC81" i="75"/>
  <c r="BS79" i="71"/>
  <c r="DS79" i="71" s="1"/>
  <c r="EX79" i="71" s="1"/>
  <c r="CA79" i="75"/>
  <c r="GL47" i="71"/>
  <c r="GE54" i="71"/>
  <c r="CV75" i="71"/>
  <c r="T70" i="45" s="1"/>
  <c r="BE70" i="45" s="1"/>
  <c r="BP70" i="45" s="1"/>
  <c r="N168" i="51"/>
  <c r="AO56" i="72"/>
  <c r="AO126" i="72" s="1"/>
  <c r="BY121" i="45"/>
  <c r="P129" i="51"/>
  <c r="GC42" i="71"/>
  <c r="GJ35" i="71"/>
  <c r="GG118" i="71"/>
  <c r="FZ118" i="71"/>
  <c r="Q141" i="45"/>
  <c r="AU141" i="45" s="1"/>
  <c r="BH141" i="45" s="1"/>
  <c r="CS141" i="71"/>
  <c r="GC118" i="71" s="1"/>
  <c r="BI44" i="45"/>
  <c r="W56" i="72"/>
  <c r="BR56" i="72" s="1"/>
  <c r="CD56" i="72" s="1"/>
  <c r="BY292" i="45"/>
  <c r="BR137" i="45"/>
  <c r="Y137" i="45" s="1"/>
  <c r="BQ138" i="45"/>
  <c r="BI129" i="45"/>
  <c r="BN322" i="71"/>
  <c r="DS322" i="71"/>
  <c r="EX322" i="71" s="1"/>
  <c r="BB322" i="71"/>
  <c r="ED159" i="75"/>
  <c r="BZ159" i="75" s="1"/>
  <c r="EC160" i="75"/>
  <c r="P89" i="51"/>
  <c r="AD53" i="45"/>
  <c r="P169" i="51"/>
  <c r="AD136" i="45"/>
  <c r="BS158" i="71"/>
  <c r="DS158" i="71" s="1"/>
  <c r="EX158" i="71" s="1"/>
  <c r="CA158" i="75"/>
  <c r="EZ65" i="71"/>
  <c r="CR65" i="71" s="1"/>
  <c r="EY66" i="71"/>
  <c r="BR308" i="45"/>
  <c r="Y308" i="45" s="1"/>
  <c r="BQ309" i="45"/>
  <c r="FL155" i="71"/>
  <c r="CP155" i="71" s="1"/>
  <c r="FK156" i="71"/>
  <c r="ED320" i="75"/>
  <c r="BZ320" i="75" s="1"/>
  <c r="EC321" i="75"/>
  <c r="EZ306" i="71"/>
  <c r="CR306" i="71" s="1"/>
  <c r="EY307" i="71"/>
  <c r="GG43" i="71"/>
  <c r="GN36" i="71"/>
  <c r="Q59" i="45"/>
  <c r="AU59" i="45" s="1"/>
  <c r="BH59" i="45" s="1"/>
  <c r="CS64" i="71"/>
  <c r="GE131" i="71"/>
  <c r="CV154" i="71"/>
  <c r="T154" i="45" s="1"/>
  <c r="BE154" i="45" s="1"/>
  <c r="BP154" i="45" s="1"/>
  <c r="BE424" i="45"/>
  <c r="BP69" i="45"/>
  <c r="BS323" i="71"/>
  <c r="CA319" i="75"/>
  <c r="CE319" i="75" s="1"/>
  <c r="GG44" i="71" l="1"/>
  <c r="Q60" i="45"/>
  <c r="AU60" i="45" s="1"/>
  <c r="BH60" i="45" s="1"/>
  <c r="GN37" i="71"/>
  <c r="CS65" i="71"/>
  <c r="P90" i="51"/>
  <c r="AD54" i="45"/>
  <c r="FL320" i="71"/>
  <c r="CP320" i="71" s="1"/>
  <c r="FK321" i="71"/>
  <c r="BI45" i="45"/>
  <c r="CV319" i="71"/>
  <c r="T326" i="45" s="1"/>
  <c r="BE326" i="45" s="1"/>
  <c r="BP326" i="45" s="1"/>
  <c r="BS159" i="71"/>
  <c r="DS159" i="71" s="1"/>
  <c r="EX159" i="71" s="1"/>
  <c r="CA159" i="75"/>
  <c r="BI298" i="45"/>
  <c r="BY293" i="45"/>
  <c r="W57" i="72"/>
  <c r="BR57" i="72" s="1"/>
  <c r="CD57" i="72" s="1"/>
  <c r="EZ307" i="71"/>
  <c r="CR307" i="71" s="1"/>
  <c r="EY308" i="71"/>
  <c r="EZ143" i="71"/>
  <c r="CR143" i="71" s="1"/>
  <c r="EY144" i="71"/>
  <c r="BP424" i="45"/>
  <c r="FL77" i="71"/>
  <c r="CP77" i="71" s="1"/>
  <c r="FK78" i="71"/>
  <c r="FZ119" i="71"/>
  <c r="GG119" i="71"/>
  <c r="Q142" i="45"/>
  <c r="AU142" i="45" s="1"/>
  <c r="BH142" i="45" s="1"/>
  <c r="CS142" i="71"/>
  <c r="GC119" i="71" s="1"/>
  <c r="BS324" i="71"/>
  <c r="CA320" i="75"/>
  <c r="AO57" i="72"/>
  <c r="AO127" i="72" s="1"/>
  <c r="P130" i="51"/>
  <c r="N169" i="51"/>
  <c r="BY122" i="45"/>
  <c r="GE55" i="71"/>
  <c r="CV76" i="71"/>
  <c r="T71" i="45" s="1"/>
  <c r="BE71" i="45" s="1"/>
  <c r="BP71" i="45" s="1"/>
  <c r="DS323" i="71"/>
  <c r="EX323" i="71" s="1"/>
  <c r="BN323" i="71"/>
  <c r="BB323" i="71"/>
  <c r="BI130" i="45"/>
  <c r="ED160" i="75"/>
  <c r="BZ160" i="75" s="1"/>
  <c r="EC161" i="75"/>
  <c r="BJ243" i="45"/>
  <c r="Z243" i="45" s="1"/>
  <c r="BI244" i="45"/>
  <c r="CE44" i="72"/>
  <c r="BR309" i="45"/>
  <c r="Y309" i="45" s="1"/>
  <c r="BQ310" i="45"/>
  <c r="BR138" i="45"/>
  <c r="Y138" i="45" s="1"/>
  <c r="BQ139" i="45"/>
  <c r="ED81" i="75"/>
  <c r="BZ81" i="75" s="1"/>
  <c r="EC82" i="75"/>
  <c r="N76" i="72"/>
  <c r="BG76" i="72" s="1"/>
  <c r="AA242" i="45"/>
  <c r="ED321" i="75"/>
  <c r="BZ321" i="75" s="1"/>
  <c r="EC322" i="75"/>
  <c r="ED322" i="75" s="1"/>
  <c r="BZ322" i="75" s="1"/>
  <c r="FL156" i="71"/>
  <c r="CP156" i="71" s="1"/>
  <c r="FK157" i="71"/>
  <c r="GJ36" i="71"/>
  <c r="GC43" i="71"/>
  <c r="AD308" i="45"/>
  <c r="P13" i="51"/>
  <c r="O89" i="51"/>
  <c r="BY39" i="45"/>
  <c r="P170" i="51"/>
  <c r="AD137" i="45"/>
  <c r="BS80" i="71"/>
  <c r="DS80" i="71" s="1"/>
  <c r="EX80" i="71" s="1"/>
  <c r="CA80" i="75"/>
  <c r="T391" i="51"/>
  <c r="Q313" i="45"/>
  <c r="AU313" i="45" s="1"/>
  <c r="BH313" i="45" s="1"/>
  <c r="FZ275" i="71"/>
  <c r="CS306" i="71"/>
  <c r="CW306" i="71" s="1"/>
  <c r="GE132" i="71"/>
  <c r="CV155" i="71"/>
  <c r="T155" i="45" s="1"/>
  <c r="BE155" i="45" s="1"/>
  <c r="BP155" i="45" s="1"/>
  <c r="EZ66" i="71"/>
  <c r="CR66" i="71" s="1"/>
  <c r="EY67" i="71"/>
  <c r="BR55" i="45"/>
  <c r="Y55" i="45" s="1"/>
  <c r="BQ56" i="45"/>
  <c r="EZ308" i="71" l="1"/>
  <c r="CR308" i="71" s="1"/>
  <c r="EY309" i="71"/>
  <c r="T392" i="51"/>
  <c r="Q314" i="45"/>
  <c r="AU314" i="45" s="1"/>
  <c r="BH314" i="45" s="1"/>
  <c r="FZ276" i="71"/>
  <c r="CS307" i="71"/>
  <c r="CW307" i="71" s="1"/>
  <c r="FL321" i="71"/>
  <c r="CP321" i="71" s="1"/>
  <c r="FK322" i="71"/>
  <c r="CV320" i="71"/>
  <c r="T327" i="45" s="1"/>
  <c r="BE327" i="45" s="1"/>
  <c r="BP327" i="45" s="1"/>
  <c r="N77" i="72"/>
  <c r="BG77" i="72" s="1"/>
  <c r="AA243" i="45"/>
  <c r="FL78" i="71"/>
  <c r="CP78" i="71" s="1"/>
  <c r="FK79" i="71"/>
  <c r="P14" i="51"/>
  <c r="O90" i="51"/>
  <c r="BY40" i="45"/>
  <c r="BR56" i="45"/>
  <c r="Y56" i="45" s="1"/>
  <c r="BQ57" i="45"/>
  <c r="BY294" i="45"/>
  <c r="W58" i="72"/>
  <c r="BR58" i="72" s="1"/>
  <c r="CD58" i="72" s="1"/>
  <c r="CV77" i="71"/>
  <c r="T72" i="45" s="1"/>
  <c r="BE72" i="45" s="1"/>
  <c r="BP72" i="45" s="1"/>
  <c r="BI299" i="45"/>
  <c r="BS325" i="71"/>
  <c r="CA321" i="75"/>
  <c r="BJ244" i="45"/>
  <c r="Z244" i="45" s="1"/>
  <c r="BI245" i="45"/>
  <c r="EZ67" i="71"/>
  <c r="CR67" i="71" s="1"/>
  <c r="EY68" i="71"/>
  <c r="ED82" i="75"/>
  <c r="BZ82" i="75" s="1"/>
  <c r="EC83" i="75"/>
  <c r="ED83" i="75" s="1"/>
  <c r="BZ83" i="75" s="1"/>
  <c r="ED161" i="75"/>
  <c r="BZ161" i="75" s="1"/>
  <c r="EC162" i="75"/>
  <c r="ED162" i="75" s="1"/>
  <c r="BZ162" i="75" s="1"/>
  <c r="BS81" i="71"/>
  <c r="DS81" i="71" s="1"/>
  <c r="EX81" i="71" s="1"/>
  <c r="CA81" i="75"/>
  <c r="BS160" i="71"/>
  <c r="DS160" i="71" s="1"/>
  <c r="EX160" i="71" s="1"/>
  <c r="CA160" i="75"/>
  <c r="GC44" i="71"/>
  <c r="GJ37" i="71"/>
  <c r="BR139" i="45"/>
  <c r="Y139" i="45" s="1"/>
  <c r="BQ140" i="45"/>
  <c r="P131" i="51"/>
  <c r="BY123" i="45"/>
  <c r="N170" i="51"/>
  <c r="AO58" i="72"/>
  <c r="AO128" i="72" s="1"/>
  <c r="FL157" i="71"/>
  <c r="CP157" i="71" s="1"/>
  <c r="FK158" i="71"/>
  <c r="P171" i="51"/>
  <c r="AD138" i="45"/>
  <c r="BI164" i="45"/>
  <c r="BI131" i="45"/>
  <c r="EZ144" i="71"/>
  <c r="CR144" i="71" s="1"/>
  <c r="EY145" i="71"/>
  <c r="CE45" i="72"/>
  <c r="P91" i="51"/>
  <c r="AD55" i="45"/>
  <c r="GG45" i="71"/>
  <c r="GN38" i="71"/>
  <c r="Q61" i="45"/>
  <c r="AU61" i="45" s="1"/>
  <c r="BH61" i="45" s="1"/>
  <c r="CS66" i="71"/>
  <c r="Q143" i="45"/>
  <c r="AU143" i="45" s="1"/>
  <c r="BH143" i="45" s="1"/>
  <c r="GG120" i="71"/>
  <c r="FZ120" i="71"/>
  <c r="CS143" i="71"/>
  <c r="GC120" i="71" s="1"/>
  <c r="CV156" i="71"/>
  <c r="T156" i="45" s="1"/>
  <c r="BE156" i="45" s="1"/>
  <c r="BP156" i="45" s="1"/>
  <c r="BR310" i="45"/>
  <c r="Y310" i="45" s="1"/>
  <c r="BQ311" i="45"/>
  <c r="BS326" i="71"/>
  <c r="BZ324" i="75"/>
  <c r="BZ325" i="75" s="1"/>
  <c r="CA322" i="75"/>
  <c r="AD309" i="45"/>
  <c r="DS324" i="71"/>
  <c r="EX324" i="71" s="1"/>
  <c r="BN324" i="71"/>
  <c r="BB324" i="71"/>
  <c r="BI46" i="45"/>
  <c r="FL158" i="71" l="1"/>
  <c r="CP158" i="71" s="1"/>
  <c r="FK159" i="71"/>
  <c r="EZ68" i="71"/>
  <c r="CR68" i="71" s="1"/>
  <c r="EY69" i="71"/>
  <c r="W59" i="72"/>
  <c r="BR59" i="72" s="1"/>
  <c r="CD59" i="72" s="1"/>
  <c r="BY295" i="45"/>
  <c r="BJ245" i="45"/>
  <c r="Z245" i="45" s="1"/>
  <c r="BI246" i="45"/>
  <c r="P92" i="51"/>
  <c r="AD56" i="45"/>
  <c r="BR57" i="45"/>
  <c r="Y57" i="45" s="1"/>
  <c r="BQ81" i="45"/>
  <c r="BQ58" i="45"/>
  <c r="N78" i="72"/>
  <c r="BG78" i="72" s="1"/>
  <c r="AA244" i="45"/>
  <c r="EZ145" i="71"/>
  <c r="CR145" i="71" s="1"/>
  <c r="EY146" i="71"/>
  <c r="FL322" i="71"/>
  <c r="CP322" i="71" s="1"/>
  <c r="FK323" i="71"/>
  <c r="FZ121" i="71"/>
  <c r="Q144" i="45"/>
  <c r="AU144" i="45" s="1"/>
  <c r="BH144" i="45" s="1"/>
  <c r="GG121" i="71"/>
  <c r="CS144" i="71"/>
  <c r="GC121" i="71" s="1"/>
  <c r="BN325" i="71"/>
  <c r="DS325" i="71"/>
  <c r="EX325" i="71" s="1"/>
  <c r="BB325" i="71"/>
  <c r="CV321" i="71"/>
  <c r="T328" i="45" s="1"/>
  <c r="BE328" i="45" s="1"/>
  <c r="BP328" i="45" s="1"/>
  <c r="BI300" i="45"/>
  <c r="CV157" i="71"/>
  <c r="T157" i="45" s="1"/>
  <c r="BE157" i="45" s="1"/>
  <c r="BP157" i="45" s="1"/>
  <c r="GC45" i="71"/>
  <c r="GJ38" i="71"/>
  <c r="BJ130" i="45"/>
  <c r="Z130" i="45" s="1"/>
  <c r="BJ98" i="45"/>
  <c r="BJ114" i="45"/>
  <c r="BJ95" i="45"/>
  <c r="BJ110" i="45"/>
  <c r="BJ94" i="45"/>
  <c r="BJ96" i="45"/>
  <c r="BJ101" i="45"/>
  <c r="BJ112" i="45"/>
  <c r="BJ113" i="45"/>
  <c r="BJ104" i="45"/>
  <c r="BJ106" i="45"/>
  <c r="BJ99" i="45"/>
  <c r="BJ107" i="45"/>
  <c r="BJ102" i="45"/>
  <c r="BJ105" i="45"/>
  <c r="BJ108" i="45"/>
  <c r="BJ103" i="45"/>
  <c r="BJ109" i="45"/>
  <c r="BJ100" i="45"/>
  <c r="BJ97" i="45"/>
  <c r="BJ111" i="45"/>
  <c r="BJ115" i="45"/>
  <c r="Z115" i="45" s="1"/>
  <c r="BJ116" i="45"/>
  <c r="Z116" i="45" s="1"/>
  <c r="BJ117" i="45"/>
  <c r="Z117" i="45" s="1"/>
  <c r="BJ118" i="45"/>
  <c r="Z118" i="45" s="1"/>
  <c r="BJ121" i="45"/>
  <c r="Z121" i="45" s="1"/>
  <c r="BJ119" i="45"/>
  <c r="Z119" i="45" s="1"/>
  <c r="BJ120" i="45"/>
  <c r="Z120" i="45" s="1"/>
  <c r="BJ122" i="45"/>
  <c r="Z122" i="45" s="1"/>
  <c r="BJ123" i="45"/>
  <c r="Z123" i="45" s="1"/>
  <c r="BJ124" i="45"/>
  <c r="Z124" i="45" s="1"/>
  <c r="BJ125" i="45"/>
  <c r="Z125" i="45" s="1"/>
  <c r="BJ126" i="45"/>
  <c r="Z126" i="45" s="1"/>
  <c r="BJ127" i="45"/>
  <c r="Z127" i="45" s="1"/>
  <c r="BJ128" i="45"/>
  <c r="Z128" i="45" s="1"/>
  <c r="BJ129" i="45"/>
  <c r="Z129" i="45" s="1"/>
  <c r="BR140" i="45"/>
  <c r="Y140" i="45" s="1"/>
  <c r="BQ141" i="45"/>
  <c r="CE46" i="72"/>
  <c r="BX328" i="71"/>
  <c r="DS326" i="71"/>
  <c r="EX326" i="71" s="1"/>
  <c r="BB326" i="71"/>
  <c r="BN326" i="71"/>
  <c r="AD310" i="45"/>
  <c r="P172" i="51"/>
  <c r="AD139" i="45"/>
  <c r="BS162" i="71"/>
  <c r="CA162" i="75"/>
  <c r="FL79" i="71"/>
  <c r="CP79" i="71" s="1"/>
  <c r="FK80" i="71"/>
  <c r="BI80" i="45"/>
  <c r="BI47" i="45"/>
  <c r="N171" i="51"/>
  <c r="BY124" i="45"/>
  <c r="P132" i="51"/>
  <c r="AO59" i="72"/>
  <c r="AO129" i="72" s="1"/>
  <c r="BS161" i="71"/>
  <c r="DS161" i="71" s="1"/>
  <c r="EX161" i="71" s="1"/>
  <c r="CA161" i="75"/>
  <c r="CV78" i="71"/>
  <c r="T73" i="45" s="1"/>
  <c r="BE73" i="45" s="1"/>
  <c r="BP73" i="45" s="1"/>
  <c r="GN39" i="71"/>
  <c r="GG46" i="71"/>
  <c r="Q62" i="45"/>
  <c r="AU62" i="45" s="1"/>
  <c r="BH62" i="45" s="1"/>
  <c r="CS67" i="71"/>
  <c r="BS83" i="71"/>
  <c r="CA83" i="75"/>
  <c r="EZ309" i="71"/>
  <c r="CR309" i="71" s="1"/>
  <c r="EY310" i="71"/>
  <c r="BJ131" i="45"/>
  <c r="Z131" i="45" s="1"/>
  <c r="BI132" i="45"/>
  <c r="BR311" i="45"/>
  <c r="Y311" i="45" s="1"/>
  <c r="BQ312" i="45"/>
  <c r="O91" i="51"/>
  <c r="P15" i="51"/>
  <c r="BY41" i="45"/>
  <c r="BS82" i="71"/>
  <c r="DS82" i="71" s="1"/>
  <c r="EX82" i="71" s="1"/>
  <c r="CA82" i="75"/>
  <c r="T393" i="51"/>
  <c r="Q315" i="45"/>
  <c r="AU315" i="45" s="1"/>
  <c r="BH315" i="45" s="1"/>
  <c r="FZ277" i="71"/>
  <c r="CS308" i="71"/>
  <c r="CW308" i="71" s="1"/>
  <c r="DS83" i="71" l="1"/>
  <c r="EX83" i="71" s="1"/>
  <c r="DS162" i="71"/>
  <c r="EX162" i="71" s="1"/>
  <c r="AN43" i="72"/>
  <c r="AA122" i="45"/>
  <c r="CV322" i="71"/>
  <c r="T329" i="45" s="1"/>
  <c r="BE329" i="45" s="1"/>
  <c r="BP329" i="45" s="1"/>
  <c r="CE47" i="72"/>
  <c r="AN41" i="72"/>
  <c r="AA120" i="45"/>
  <c r="BJ246" i="45"/>
  <c r="Z246" i="45" s="1"/>
  <c r="BI247" i="45"/>
  <c r="EZ146" i="71"/>
  <c r="CR146" i="71" s="1"/>
  <c r="EY147" i="71"/>
  <c r="N79" i="72"/>
  <c r="BG79" i="72" s="1"/>
  <c r="AA245" i="45"/>
  <c r="AO60" i="72"/>
  <c r="AO130" i="72" s="1"/>
  <c r="P133" i="51"/>
  <c r="BY125" i="45"/>
  <c r="N172" i="51"/>
  <c r="BQ165" i="45"/>
  <c r="BR141" i="45"/>
  <c r="Y141" i="45" s="1"/>
  <c r="BQ142" i="45"/>
  <c r="AN42" i="72"/>
  <c r="AA121" i="45"/>
  <c r="GG122" i="71"/>
  <c r="FZ122" i="71"/>
  <c r="Q145" i="45"/>
  <c r="AU145" i="45" s="1"/>
  <c r="BH145" i="45" s="1"/>
  <c r="CS145" i="71"/>
  <c r="GC122" i="71" s="1"/>
  <c r="P173" i="51"/>
  <c r="AD140" i="45"/>
  <c r="AN39" i="72"/>
  <c r="AA118" i="45"/>
  <c r="Q316" i="45"/>
  <c r="FZ278" i="71"/>
  <c r="T394" i="51"/>
  <c r="CS309" i="71"/>
  <c r="CW309" i="71" s="1"/>
  <c r="AN40" i="72"/>
  <c r="AA119" i="45"/>
  <c r="AN50" i="72"/>
  <c r="AA129" i="45"/>
  <c r="AN38" i="72"/>
  <c r="AA117" i="45"/>
  <c r="AN51" i="72"/>
  <c r="Q124" i="51"/>
  <c r="BZ116" i="45"/>
  <c r="AA130" i="45"/>
  <c r="AN49" i="72"/>
  <c r="AA128" i="45"/>
  <c r="AN37" i="72"/>
  <c r="AA116" i="45"/>
  <c r="BR58" i="45"/>
  <c r="Y58" i="45" s="1"/>
  <c r="BQ59" i="45"/>
  <c r="BR312" i="45"/>
  <c r="Y312" i="45" s="1"/>
  <c r="BQ336" i="45"/>
  <c r="BQ313" i="45"/>
  <c r="BJ47" i="45"/>
  <c r="Z47" i="45" s="1"/>
  <c r="BI48" i="45"/>
  <c r="W60" i="72"/>
  <c r="BR60" i="72" s="1"/>
  <c r="CD60" i="72" s="1"/>
  <c r="BY296" i="45"/>
  <c r="AN48" i="72"/>
  <c r="AA127" i="45"/>
  <c r="AN36" i="72"/>
  <c r="AA115" i="45"/>
  <c r="EZ69" i="71"/>
  <c r="CR69" i="71" s="1"/>
  <c r="EY70" i="71"/>
  <c r="BJ46" i="45"/>
  <c r="Z46" i="45" s="1"/>
  <c r="BJ361" i="45"/>
  <c r="BJ14" i="45"/>
  <c r="BJ358" i="45"/>
  <c r="BJ25" i="45"/>
  <c r="BJ354" i="45"/>
  <c r="BJ359" i="45"/>
  <c r="BJ22" i="45"/>
  <c r="BJ364" i="45"/>
  <c r="BJ11" i="45"/>
  <c r="BJ15" i="45"/>
  <c r="BJ352" i="45"/>
  <c r="BJ26" i="45"/>
  <c r="BJ366" i="45"/>
  <c r="BJ367" i="45"/>
  <c r="BJ357" i="45"/>
  <c r="BJ27" i="45"/>
  <c r="BJ362" i="45"/>
  <c r="BJ368" i="45"/>
  <c r="BJ350" i="45"/>
  <c r="BJ13" i="45"/>
  <c r="BJ16" i="45"/>
  <c r="BJ28" i="45"/>
  <c r="BJ29" i="45"/>
  <c r="BJ30" i="45"/>
  <c r="BJ20" i="45"/>
  <c r="BJ353" i="45"/>
  <c r="BJ355" i="45"/>
  <c r="BJ17" i="45"/>
  <c r="BJ351" i="45"/>
  <c r="BJ348" i="45"/>
  <c r="BJ12" i="45"/>
  <c r="BJ18" i="45"/>
  <c r="BJ23" i="45"/>
  <c r="BJ360" i="45"/>
  <c r="BJ363" i="45"/>
  <c r="BJ19" i="45"/>
  <c r="BJ21" i="45"/>
  <c r="BJ10" i="45"/>
  <c r="BJ349" i="45"/>
  <c r="BJ365" i="45"/>
  <c r="BJ24" i="45"/>
  <c r="BJ356" i="45"/>
  <c r="BJ31" i="45"/>
  <c r="Z31" i="45" s="1"/>
  <c r="BJ32" i="45"/>
  <c r="Z32" i="45" s="1"/>
  <c r="BJ34" i="45"/>
  <c r="Z34" i="45" s="1"/>
  <c r="BJ33" i="45"/>
  <c r="Z33" i="45" s="1"/>
  <c r="BJ35" i="45"/>
  <c r="Z35" i="45" s="1"/>
  <c r="BJ36" i="45"/>
  <c r="Z36" i="45" s="1"/>
  <c r="BJ37" i="45"/>
  <c r="Z37" i="45" s="1"/>
  <c r="BJ38" i="45"/>
  <c r="Z38" i="45" s="1"/>
  <c r="BJ39" i="45"/>
  <c r="Z39" i="45" s="1"/>
  <c r="BJ40" i="45"/>
  <c r="Z40" i="45" s="1"/>
  <c r="BJ41" i="45"/>
  <c r="Z41" i="45" s="1"/>
  <c r="BJ42" i="45"/>
  <c r="Z42" i="45" s="1"/>
  <c r="BJ43" i="45"/>
  <c r="Z43" i="45" s="1"/>
  <c r="BJ44" i="45"/>
  <c r="Z44" i="45" s="1"/>
  <c r="BJ45" i="45"/>
  <c r="Z45" i="45" s="1"/>
  <c r="AN47" i="72"/>
  <c r="AA126" i="45"/>
  <c r="Y81" i="45"/>
  <c r="CI57" i="45" s="1"/>
  <c r="CI81" i="45" s="1"/>
  <c r="P93" i="51"/>
  <c r="AD57" i="45"/>
  <c r="GG47" i="71"/>
  <c r="GN40" i="71"/>
  <c r="Q63" i="45"/>
  <c r="AU63" i="45" s="1"/>
  <c r="BH63" i="45" s="1"/>
  <c r="CS68" i="71"/>
  <c r="AD311" i="45"/>
  <c r="BJ132" i="45"/>
  <c r="Z132" i="45" s="1"/>
  <c r="BI133" i="45"/>
  <c r="AN46" i="72"/>
  <c r="AA125" i="45"/>
  <c r="FL159" i="71"/>
  <c r="CP159" i="71" s="1"/>
  <c r="FK160" i="71"/>
  <c r="Q125" i="51"/>
  <c r="BZ117" i="45"/>
  <c r="AN52" i="72"/>
  <c r="AA131" i="45"/>
  <c r="FL80" i="71"/>
  <c r="CP80" i="71" s="1"/>
  <c r="FK81" i="71"/>
  <c r="AN45" i="72"/>
  <c r="AA124" i="45"/>
  <c r="BI301" i="45"/>
  <c r="O92" i="51"/>
  <c r="BY42" i="45"/>
  <c r="P16" i="51"/>
  <c r="CV158" i="71"/>
  <c r="T158" i="45" s="1"/>
  <c r="BE158" i="45" s="1"/>
  <c r="BP158" i="45" s="1"/>
  <c r="GJ39" i="71"/>
  <c r="GC46" i="71"/>
  <c r="EZ310" i="71"/>
  <c r="CR310" i="71" s="1"/>
  <c r="EY311" i="71"/>
  <c r="CV79" i="71"/>
  <c r="T74" i="45" s="1"/>
  <c r="BE74" i="45" s="1"/>
  <c r="BP74" i="45" s="1"/>
  <c r="AN44" i="72"/>
  <c r="AA123" i="45"/>
  <c r="FL323" i="71"/>
  <c r="CP323" i="71" s="1"/>
  <c r="FK324" i="71"/>
  <c r="AA43" i="45" l="1"/>
  <c r="AA31" i="45"/>
  <c r="Y336" i="45"/>
  <c r="CI312" i="45" s="1"/>
  <c r="CI336" i="45" s="1"/>
  <c r="AD312" i="45"/>
  <c r="BJ247" i="45"/>
  <c r="Z247" i="45" s="1"/>
  <c r="BI248" i="45"/>
  <c r="P94" i="51"/>
  <c r="CI58" i="45"/>
  <c r="AD58" i="45"/>
  <c r="AA42" i="45"/>
  <c r="AA40" i="45"/>
  <c r="AN110" i="72"/>
  <c r="AR40" i="72"/>
  <c r="O93" i="51"/>
  <c r="AD81" i="45"/>
  <c r="P17" i="51"/>
  <c r="BY43" i="45"/>
  <c r="AR48" i="72"/>
  <c r="AN118" i="72"/>
  <c r="AR51" i="72"/>
  <c r="AN121" i="72"/>
  <c r="AN111" i="72"/>
  <c r="AR41" i="72"/>
  <c r="AA39" i="45"/>
  <c r="Q126" i="51"/>
  <c r="BZ118" i="45"/>
  <c r="AN53" i="72"/>
  <c r="AA132" i="45"/>
  <c r="CI231" i="45"/>
  <c r="CI217" i="45"/>
  <c r="CI209" i="45"/>
  <c r="CI214" i="45"/>
  <c r="CI206" i="45"/>
  <c r="CI208" i="45"/>
  <c r="CI205" i="45"/>
  <c r="CI202" i="45"/>
  <c r="CI218" i="45"/>
  <c r="CI207" i="45"/>
  <c r="CI203" i="45"/>
  <c r="CI215" i="45"/>
  <c r="CI212" i="45"/>
  <c r="CI211" i="45"/>
  <c r="CI210" i="45"/>
  <c r="CI213" i="45"/>
  <c r="CI204" i="45"/>
  <c r="CI216" i="45"/>
  <c r="CI219" i="45"/>
  <c r="CI220" i="45"/>
  <c r="CI221" i="45"/>
  <c r="CI222" i="45"/>
  <c r="CI223" i="45"/>
  <c r="CI224" i="45"/>
  <c r="CI225" i="45"/>
  <c r="CI226" i="45"/>
  <c r="CI227" i="45"/>
  <c r="CI228" i="45"/>
  <c r="CI252" i="45" s="1"/>
  <c r="CI229" i="45"/>
  <c r="CI230" i="45"/>
  <c r="CI232" i="45"/>
  <c r="CI233" i="45"/>
  <c r="CI234" i="45"/>
  <c r="CI235" i="45"/>
  <c r="CI236" i="45"/>
  <c r="CI237" i="45"/>
  <c r="CI238" i="45"/>
  <c r="CI239" i="45"/>
  <c r="CI240" i="45"/>
  <c r="CI241" i="45"/>
  <c r="CI242" i="45"/>
  <c r="CI46" i="45"/>
  <c r="CI33" i="45"/>
  <c r="CI42" i="45"/>
  <c r="CI39" i="45"/>
  <c r="CI32" i="45"/>
  <c r="CI36" i="45"/>
  <c r="CI38" i="45"/>
  <c r="CI44" i="45"/>
  <c r="CI34" i="45"/>
  <c r="CI43" i="45"/>
  <c r="CI37" i="45"/>
  <c r="CI47" i="45"/>
  <c r="CI40" i="45"/>
  <c r="CI41" i="45"/>
  <c r="CI31" i="45"/>
  <c r="CI35" i="45"/>
  <c r="CI45" i="45"/>
  <c r="CI48" i="45"/>
  <c r="CI49" i="45"/>
  <c r="CI50" i="45"/>
  <c r="CI51" i="45"/>
  <c r="CI52" i="45"/>
  <c r="CI53" i="45"/>
  <c r="CI54" i="45"/>
  <c r="CI55" i="45"/>
  <c r="CI56" i="45"/>
  <c r="AA38" i="45"/>
  <c r="AN107" i="72"/>
  <c r="AR37" i="72"/>
  <c r="O315" i="45"/>
  <c r="AU316" i="45"/>
  <c r="BH316" i="45" s="1"/>
  <c r="CE48" i="72"/>
  <c r="AN114" i="72"/>
  <c r="AR44" i="72"/>
  <c r="AA37" i="45"/>
  <c r="FL81" i="71"/>
  <c r="CP81" i="71" s="1"/>
  <c r="FK82" i="71"/>
  <c r="AA36" i="45"/>
  <c r="Q6" i="51"/>
  <c r="BZ32" i="45"/>
  <c r="AA46" i="45"/>
  <c r="AR38" i="72"/>
  <c r="AN108" i="72"/>
  <c r="FL324" i="71"/>
  <c r="CP324" i="71" s="1"/>
  <c r="FK325" i="71"/>
  <c r="CV323" i="71"/>
  <c r="T330" i="45" s="1"/>
  <c r="BE330" i="45" s="1"/>
  <c r="BP330" i="45" s="1"/>
  <c r="BJ133" i="45"/>
  <c r="Z133" i="45" s="1"/>
  <c r="BI134" i="45"/>
  <c r="W61" i="72"/>
  <c r="BR61" i="72" s="1"/>
  <c r="CD61" i="72" s="1"/>
  <c r="BY297" i="45"/>
  <c r="AA35" i="45"/>
  <c r="BJ48" i="45"/>
  <c r="Z48" i="45" s="1"/>
  <c r="BI49" i="45"/>
  <c r="AR49" i="72"/>
  <c r="AN119" i="72"/>
  <c r="AN106" i="72"/>
  <c r="AR36" i="72"/>
  <c r="BI335" i="45"/>
  <c r="BI302" i="45"/>
  <c r="GC47" i="71"/>
  <c r="GJ40" i="71"/>
  <c r="AN117" i="72"/>
  <c r="AR47" i="72"/>
  <c r="AA33" i="45"/>
  <c r="EZ70" i="71"/>
  <c r="CR70" i="71" s="1"/>
  <c r="EY71" i="71"/>
  <c r="Q7" i="51"/>
  <c r="BZ33" i="45"/>
  <c r="AA47" i="45"/>
  <c r="AR39" i="72"/>
  <c r="AN109" i="72"/>
  <c r="AR42" i="72"/>
  <c r="AN112" i="72"/>
  <c r="EZ147" i="71"/>
  <c r="CR147" i="71" s="1"/>
  <c r="EY148" i="71"/>
  <c r="AN115" i="72"/>
  <c r="AR45" i="72"/>
  <c r="BR59" i="45"/>
  <c r="Y59" i="45" s="1"/>
  <c r="BQ60" i="45"/>
  <c r="AA41" i="45"/>
  <c r="AR46" i="72"/>
  <c r="AN116" i="72"/>
  <c r="AN122" i="72"/>
  <c r="AR52" i="72"/>
  <c r="EZ311" i="71"/>
  <c r="CR311" i="71" s="1"/>
  <c r="EY312" i="71"/>
  <c r="FL160" i="71"/>
  <c r="CP160" i="71" s="1"/>
  <c r="FK161" i="71"/>
  <c r="AA45" i="45"/>
  <c r="AA34" i="45"/>
  <c r="GG48" i="71"/>
  <c r="GN41" i="71"/>
  <c r="Q64" i="45"/>
  <c r="AU64" i="45" s="1"/>
  <c r="BH64" i="45" s="1"/>
  <c r="CS69" i="71"/>
  <c r="BR313" i="45"/>
  <c r="Y313" i="45" s="1"/>
  <c r="BQ314" i="45"/>
  <c r="AN120" i="72"/>
  <c r="AR50" i="72"/>
  <c r="BR142" i="45"/>
  <c r="Y142" i="45" s="1"/>
  <c r="BQ143" i="45"/>
  <c r="FZ123" i="71"/>
  <c r="Q146" i="45"/>
  <c r="AU146" i="45" s="1"/>
  <c r="BH146" i="45" s="1"/>
  <c r="GG123" i="71"/>
  <c r="CS146" i="71"/>
  <c r="GC123" i="71" s="1"/>
  <c r="N80" i="72"/>
  <c r="BG80" i="72" s="1"/>
  <c r="AA246" i="45"/>
  <c r="CV80" i="71"/>
  <c r="T75" i="45" s="1"/>
  <c r="BE75" i="45" s="1"/>
  <c r="BP75" i="45" s="1"/>
  <c r="T395" i="51"/>
  <c r="Q317" i="45"/>
  <c r="AU317" i="45" s="1"/>
  <c r="BH317" i="45" s="1"/>
  <c r="FZ279" i="71"/>
  <c r="CS310" i="71"/>
  <c r="CW310" i="71" s="1"/>
  <c r="CV159" i="71"/>
  <c r="T159" i="45" s="1"/>
  <c r="BE159" i="45" s="1"/>
  <c r="BP159" i="45" s="1"/>
  <c r="AA44" i="45"/>
  <c r="AA32" i="45"/>
  <c r="BY126" i="45"/>
  <c r="P134" i="51"/>
  <c r="AO61" i="72"/>
  <c r="AO131" i="72" s="1"/>
  <c r="N173" i="51"/>
  <c r="P174" i="51"/>
  <c r="Y165" i="45"/>
  <c r="AD141" i="45"/>
  <c r="AR43" i="72"/>
  <c r="AN113" i="72"/>
  <c r="BJ248" i="45" l="1"/>
  <c r="Z248" i="45" s="1"/>
  <c r="BI249" i="45"/>
  <c r="BJ249" i="45" s="1"/>
  <c r="Z249" i="45" s="1"/>
  <c r="AO62" i="72"/>
  <c r="AO132" i="72" s="1"/>
  <c r="P135" i="51"/>
  <c r="N174" i="51"/>
  <c r="AD165" i="45"/>
  <c r="BY127" i="45"/>
  <c r="GJ41" i="71"/>
  <c r="GC48" i="71"/>
  <c r="Q318" i="45"/>
  <c r="AU318" i="45" s="1"/>
  <c r="BH318" i="45" s="1"/>
  <c r="T396" i="51"/>
  <c r="CS311" i="71"/>
  <c r="CW311" i="71" s="1"/>
  <c r="EZ148" i="71"/>
  <c r="CR148" i="71" s="1"/>
  <c r="EY149" i="71"/>
  <c r="BJ134" i="45"/>
  <c r="Z134" i="45" s="1"/>
  <c r="BI135" i="45"/>
  <c r="N81" i="72"/>
  <c r="BG81" i="72" s="1"/>
  <c r="AA247" i="45"/>
  <c r="FL325" i="71"/>
  <c r="CP325" i="71" s="1"/>
  <c r="FK326" i="71"/>
  <c r="FL326" i="71" s="1"/>
  <c r="CP326" i="71" s="1"/>
  <c r="AD336" i="45"/>
  <c r="CN312" i="45" s="1"/>
  <c r="CN336" i="45" s="1"/>
  <c r="W62" i="72"/>
  <c r="BR62" i="72" s="1"/>
  <c r="CD62" i="72" s="1"/>
  <c r="BY298" i="45"/>
  <c r="CI141" i="45"/>
  <c r="CI165" i="45" s="1"/>
  <c r="CI130" i="45"/>
  <c r="CI126" i="45"/>
  <c r="CI131" i="45"/>
  <c r="CI124" i="45"/>
  <c r="CI122" i="45"/>
  <c r="CI121" i="45"/>
  <c r="CI116" i="45"/>
  <c r="CI119" i="45"/>
  <c r="CI125" i="45"/>
  <c r="CI118" i="45"/>
  <c r="CI129" i="45"/>
  <c r="CI127" i="45"/>
  <c r="CI117" i="45"/>
  <c r="CI115" i="45"/>
  <c r="CI123" i="45"/>
  <c r="CI128" i="45"/>
  <c r="CI120" i="45"/>
  <c r="CI132" i="45"/>
  <c r="CI133" i="45"/>
  <c r="CI134" i="45"/>
  <c r="CI135" i="45"/>
  <c r="CI136" i="45"/>
  <c r="CI137" i="45"/>
  <c r="CI138" i="45"/>
  <c r="CI139" i="45"/>
  <c r="CI140" i="45"/>
  <c r="CE49" i="72"/>
  <c r="BJ49" i="45"/>
  <c r="Z49" i="45" s="1"/>
  <c r="BI50" i="45"/>
  <c r="CV324" i="71"/>
  <c r="T331" i="45" s="1"/>
  <c r="BE331" i="45" s="1"/>
  <c r="BP331" i="45" s="1"/>
  <c r="FL82" i="71"/>
  <c r="CP82" i="71" s="1"/>
  <c r="FK83" i="71"/>
  <c r="FL83" i="71" s="1"/>
  <c r="CP83" i="71" s="1"/>
  <c r="BR143" i="45"/>
  <c r="Y143" i="45" s="1"/>
  <c r="BQ144" i="45"/>
  <c r="BJ302" i="45"/>
  <c r="Z302" i="45" s="1"/>
  <c r="BI303" i="45"/>
  <c r="BZ34" i="45"/>
  <c r="Q8" i="51"/>
  <c r="AA48" i="45"/>
  <c r="CV81" i="71"/>
  <c r="T76" i="45" s="1"/>
  <c r="BE76" i="45" s="1"/>
  <c r="BP76" i="45" s="1"/>
  <c r="BJ301" i="45"/>
  <c r="Z301" i="45" s="1"/>
  <c r="BJ266" i="45"/>
  <c r="BJ267" i="45"/>
  <c r="BJ278" i="45"/>
  <c r="BJ284" i="45"/>
  <c r="BJ279" i="45"/>
  <c r="BJ283" i="45"/>
  <c r="BJ265" i="45"/>
  <c r="BJ275" i="45"/>
  <c r="BJ280" i="45"/>
  <c r="BJ277" i="45"/>
  <c r="BJ271" i="45"/>
  <c r="BJ282" i="45"/>
  <c r="BJ268" i="45"/>
  <c r="BJ274" i="45"/>
  <c r="BJ285" i="45"/>
  <c r="BJ270" i="45"/>
  <c r="BJ281" i="45"/>
  <c r="BJ286" i="45"/>
  <c r="Z286" i="45" s="1"/>
  <c r="BJ273" i="45"/>
  <c r="BJ276" i="45"/>
  <c r="BJ272" i="45"/>
  <c r="BJ269" i="45"/>
  <c r="BJ287" i="45"/>
  <c r="Z287" i="45" s="1"/>
  <c r="BJ288" i="45"/>
  <c r="Z288" i="45" s="1"/>
  <c r="BJ289" i="45"/>
  <c r="Z289" i="45" s="1"/>
  <c r="BJ290" i="45"/>
  <c r="Z290" i="45" s="1"/>
  <c r="BJ291" i="45"/>
  <c r="Z291" i="45" s="1"/>
  <c r="BJ292" i="45"/>
  <c r="Z292" i="45" s="1"/>
  <c r="BJ293" i="45"/>
  <c r="Z293" i="45" s="1"/>
  <c r="BJ294" i="45"/>
  <c r="Z294" i="45" s="1"/>
  <c r="BJ295" i="45"/>
  <c r="Z295" i="45" s="1"/>
  <c r="BJ296" i="45"/>
  <c r="Z296" i="45" s="1"/>
  <c r="BJ297" i="45"/>
  <c r="Z297" i="45" s="1"/>
  <c r="BJ298" i="45"/>
  <c r="Z298" i="45" s="1"/>
  <c r="BJ299" i="45"/>
  <c r="Z299" i="45" s="1"/>
  <c r="BJ300" i="45"/>
  <c r="Z300" i="45" s="1"/>
  <c r="CI301" i="45"/>
  <c r="CI289" i="45"/>
  <c r="CI290" i="45"/>
  <c r="CI291" i="45"/>
  <c r="CI292" i="45"/>
  <c r="CI298" i="45"/>
  <c r="CI295" i="45"/>
  <c r="CI299" i="45"/>
  <c r="CI286" i="45"/>
  <c r="CI297" i="45"/>
  <c r="CI288" i="45"/>
  <c r="CI296" i="45"/>
  <c r="CI294" i="45"/>
  <c r="CI293" i="45"/>
  <c r="CI302" i="45"/>
  <c r="CI300" i="45"/>
  <c r="CI287" i="45"/>
  <c r="CI303" i="45"/>
  <c r="CI304" i="45"/>
  <c r="CI305" i="45"/>
  <c r="CI306" i="45"/>
  <c r="CI307" i="45"/>
  <c r="CI308" i="45"/>
  <c r="CI309" i="45"/>
  <c r="CI310" i="45"/>
  <c r="CI311" i="45"/>
  <c r="P175" i="51"/>
  <c r="CI142" i="45"/>
  <c r="AD142" i="45"/>
  <c r="BR60" i="45"/>
  <c r="Y60" i="45" s="1"/>
  <c r="BQ61" i="45"/>
  <c r="CI59" i="45"/>
  <c r="P95" i="51"/>
  <c r="AD59" i="45"/>
  <c r="AN123" i="72"/>
  <c r="AR53" i="72"/>
  <c r="GG124" i="71"/>
  <c r="FZ124" i="71"/>
  <c r="Q147" i="45"/>
  <c r="AU147" i="45" s="1"/>
  <c r="BH147" i="45" s="1"/>
  <c r="CS147" i="71"/>
  <c r="GC124" i="71" s="1"/>
  <c r="FL161" i="71"/>
  <c r="CP161" i="71" s="1"/>
  <c r="FK162" i="71"/>
  <c r="FL162" i="71" s="1"/>
  <c r="CP162" i="71" s="1"/>
  <c r="BY44" i="45"/>
  <c r="CN58" i="45"/>
  <c r="O94" i="51"/>
  <c r="P18" i="51"/>
  <c r="BR314" i="45"/>
  <c r="Y314" i="45" s="1"/>
  <c r="BQ315" i="45"/>
  <c r="CV160" i="71"/>
  <c r="T160" i="45" s="1"/>
  <c r="BE160" i="45" s="1"/>
  <c r="BP160" i="45" s="1"/>
  <c r="EZ71" i="71"/>
  <c r="CR71" i="71" s="1"/>
  <c r="EY72" i="71"/>
  <c r="CN57" i="45"/>
  <c r="CN81" i="45" s="1"/>
  <c r="CN217" i="45"/>
  <c r="CN203" i="45"/>
  <c r="CN208" i="45"/>
  <c r="CN214" i="45"/>
  <c r="CN211" i="45"/>
  <c r="CN213" i="45"/>
  <c r="CN209" i="45"/>
  <c r="CN216" i="45"/>
  <c r="CN210" i="45"/>
  <c r="CN212" i="45"/>
  <c r="CN206" i="45"/>
  <c r="CN215" i="45"/>
  <c r="CN205" i="45"/>
  <c r="CN204" i="45"/>
  <c r="CN207" i="45"/>
  <c r="CN218" i="45"/>
  <c r="CN202" i="45"/>
  <c r="CN219" i="45"/>
  <c r="CN220" i="45"/>
  <c r="CN221" i="45"/>
  <c r="CN222" i="45"/>
  <c r="CN223" i="45"/>
  <c r="CN224" i="45"/>
  <c r="CN225" i="45"/>
  <c r="CN226" i="45"/>
  <c r="CN227" i="45"/>
  <c r="CN228" i="45"/>
  <c r="CN252" i="45" s="1"/>
  <c r="CN229" i="45"/>
  <c r="CN230" i="45"/>
  <c r="CN231" i="45"/>
  <c r="CN232" i="45"/>
  <c r="CN233" i="45"/>
  <c r="CN234" i="45"/>
  <c r="CN235" i="45"/>
  <c r="CN236" i="45"/>
  <c r="CN237" i="45"/>
  <c r="CN238" i="45"/>
  <c r="CN239" i="45"/>
  <c r="CN240" i="45"/>
  <c r="CN241" i="45"/>
  <c r="CN242" i="45"/>
  <c r="CN46" i="45"/>
  <c r="CN45" i="45"/>
  <c r="CN37" i="45"/>
  <c r="CN44" i="45"/>
  <c r="CN31" i="45"/>
  <c r="CN43" i="45"/>
  <c r="CN32" i="45"/>
  <c r="CN40" i="45"/>
  <c r="CN33" i="45"/>
  <c r="CN34" i="45"/>
  <c r="CN36" i="45"/>
  <c r="CN39" i="45"/>
  <c r="CN35" i="45"/>
  <c r="CN47" i="45"/>
  <c r="CN42" i="45"/>
  <c r="CN41" i="45"/>
  <c r="CN38" i="45"/>
  <c r="CN48" i="45"/>
  <c r="CN49" i="45"/>
  <c r="CN50" i="45"/>
  <c r="CN51" i="45"/>
  <c r="CN52" i="45"/>
  <c r="CN53" i="45"/>
  <c r="CN54" i="45"/>
  <c r="CN55" i="45"/>
  <c r="CN56" i="45"/>
  <c r="Q127" i="51"/>
  <c r="BZ119" i="45"/>
  <c r="AN54" i="72"/>
  <c r="AA133" i="45"/>
  <c r="CI313" i="45"/>
  <c r="AD313" i="45"/>
  <c r="EZ312" i="71"/>
  <c r="CR312" i="71" s="1"/>
  <c r="EY313" i="71"/>
  <c r="Q65" i="45"/>
  <c r="AU65" i="45" s="1"/>
  <c r="BH65" i="45" s="1"/>
  <c r="GG49" i="71"/>
  <c r="GN42" i="71"/>
  <c r="CS70" i="71"/>
  <c r="P176" i="51" l="1"/>
  <c r="CI143" i="45"/>
  <c r="AD143" i="45"/>
  <c r="EZ313" i="71"/>
  <c r="CR313" i="71" s="1"/>
  <c r="EY314" i="71"/>
  <c r="GN43" i="71"/>
  <c r="GG50" i="71"/>
  <c r="Q66" i="45"/>
  <c r="AU66" i="45" s="1"/>
  <c r="BH66" i="45" s="1"/>
  <c r="CS71" i="71"/>
  <c r="CV161" i="71"/>
  <c r="T161" i="45" s="1"/>
  <c r="BE161" i="45" s="1"/>
  <c r="BP161" i="45" s="1"/>
  <c r="CN59" i="45"/>
  <c r="O95" i="51"/>
  <c r="BY45" i="45"/>
  <c r="P19" i="51"/>
  <c r="M49" i="72"/>
  <c r="AA299" i="45"/>
  <c r="M37" i="72"/>
  <c r="AA287" i="45"/>
  <c r="BR144" i="45"/>
  <c r="Y144" i="45" s="1"/>
  <c r="BQ145" i="45"/>
  <c r="M47" i="72"/>
  <c r="AA297" i="45"/>
  <c r="M48" i="72"/>
  <c r="AA298" i="45"/>
  <c r="T397" i="51"/>
  <c r="Q319" i="45"/>
  <c r="AU319" i="45" s="1"/>
  <c r="BH319" i="45" s="1"/>
  <c r="CS312" i="71"/>
  <c r="CW312" i="71" s="1"/>
  <c r="P96" i="51"/>
  <c r="CI60" i="45"/>
  <c r="AD60" i="45"/>
  <c r="M45" i="72"/>
  <c r="BF45" i="72" s="1"/>
  <c r="BZ45" i="72" s="1"/>
  <c r="AA295" i="45"/>
  <c r="CV83" i="71"/>
  <c r="T78" i="45" s="1"/>
  <c r="BR61" i="45"/>
  <c r="Y61" i="45" s="1"/>
  <c r="BQ62" i="45"/>
  <c r="CI314" i="45"/>
  <c r="AD314" i="45"/>
  <c r="M44" i="72"/>
  <c r="AA294" i="45"/>
  <c r="M36" i="72"/>
  <c r="BF36" i="72" s="1"/>
  <c r="BZ36" i="72" s="1"/>
  <c r="AA286" i="45"/>
  <c r="CV82" i="71"/>
  <c r="T77" i="45" s="1"/>
  <c r="BE77" i="45" s="1"/>
  <c r="BP77" i="45" s="1"/>
  <c r="BR315" i="45"/>
  <c r="Y315" i="45" s="1"/>
  <c r="BQ316" i="45"/>
  <c r="AO63" i="72"/>
  <c r="AO133" i="72" s="1"/>
  <c r="N175" i="51"/>
  <c r="P136" i="51"/>
  <c r="BY128" i="45"/>
  <c r="CN142" i="45"/>
  <c r="M43" i="72"/>
  <c r="AA293" i="45"/>
  <c r="BJ135" i="45"/>
  <c r="Z135" i="45" s="1"/>
  <c r="BI136" i="45"/>
  <c r="CN141" i="45"/>
  <c r="CN165" i="45" s="1"/>
  <c r="CN130" i="45"/>
  <c r="CN121" i="45"/>
  <c r="CN118" i="45"/>
  <c r="CN122" i="45"/>
  <c r="CN123" i="45"/>
  <c r="CN120" i="45"/>
  <c r="CN124" i="45"/>
  <c r="CN126" i="45"/>
  <c r="CN116" i="45"/>
  <c r="CN128" i="45"/>
  <c r="CN125" i="45"/>
  <c r="CN115" i="45"/>
  <c r="CN127" i="45"/>
  <c r="CN119" i="45"/>
  <c r="CN131" i="45"/>
  <c r="CN117" i="45"/>
  <c r="CN129" i="45"/>
  <c r="CN132" i="45"/>
  <c r="CN133" i="45"/>
  <c r="CN134" i="45"/>
  <c r="CN135" i="45"/>
  <c r="CN136" i="45"/>
  <c r="CN137" i="45"/>
  <c r="CN138" i="45"/>
  <c r="CN139" i="45"/>
  <c r="CN140" i="45"/>
  <c r="M46" i="72"/>
  <c r="AA296" i="45"/>
  <c r="M42" i="72"/>
  <c r="AA292" i="45"/>
  <c r="CN301" i="45"/>
  <c r="CN298" i="45"/>
  <c r="CN300" i="45"/>
  <c r="CN295" i="45"/>
  <c r="CN299" i="45"/>
  <c r="CN287" i="45"/>
  <c r="CN290" i="45"/>
  <c r="CN288" i="45"/>
  <c r="CN296" i="45"/>
  <c r="CN289" i="45"/>
  <c r="CN291" i="45"/>
  <c r="CN286" i="45"/>
  <c r="CN293" i="45"/>
  <c r="CN302" i="45"/>
  <c r="CN294" i="45"/>
  <c r="CN297" i="45"/>
  <c r="CN292" i="45"/>
  <c r="CN303" i="45"/>
  <c r="CN304" i="45"/>
  <c r="CN305" i="45"/>
  <c r="CN306" i="45"/>
  <c r="CN307" i="45"/>
  <c r="CN308" i="45"/>
  <c r="CN309" i="45"/>
  <c r="CN310" i="45"/>
  <c r="CN311" i="45"/>
  <c r="BZ120" i="45"/>
  <c r="Q128" i="51"/>
  <c r="AN55" i="72"/>
  <c r="AA134" i="45"/>
  <c r="BY299" i="45"/>
  <c r="CN313" i="45"/>
  <c r="W63" i="72"/>
  <c r="BR63" i="72" s="1"/>
  <c r="CD63" i="72" s="1"/>
  <c r="M41" i="72"/>
  <c r="BF41" i="72" s="1"/>
  <c r="BZ41" i="72" s="1"/>
  <c r="AA291" i="45"/>
  <c r="BJ303" i="45"/>
  <c r="Z303" i="45" s="1"/>
  <c r="BI304" i="45"/>
  <c r="BJ50" i="45"/>
  <c r="Z50" i="45" s="1"/>
  <c r="BI51" i="45"/>
  <c r="M40" i="72"/>
  <c r="AA290" i="45"/>
  <c r="M52" i="72"/>
  <c r="BZ288" i="45"/>
  <c r="AA302" i="45"/>
  <c r="BZ35" i="45"/>
  <c r="Q9" i="51"/>
  <c r="AA49" i="45"/>
  <c r="CV326" i="71"/>
  <c r="T333" i="45" s="1"/>
  <c r="BE333" i="45" s="1"/>
  <c r="BP333" i="45" s="1"/>
  <c r="EZ149" i="71"/>
  <c r="CR149" i="71" s="1"/>
  <c r="EY150" i="71"/>
  <c r="M39" i="72"/>
  <c r="AA289" i="45"/>
  <c r="CV325" i="71"/>
  <c r="T332" i="45" s="1"/>
  <c r="BE332" i="45" s="1"/>
  <c r="BP332" i="45" s="1"/>
  <c r="GG125" i="71"/>
  <c r="Q148" i="45"/>
  <c r="AU148" i="45" s="1"/>
  <c r="BH148" i="45" s="1"/>
  <c r="FZ125" i="71"/>
  <c r="CS148" i="71"/>
  <c r="GC125" i="71" s="1"/>
  <c r="N83" i="72"/>
  <c r="BG83" i="72" s="1"/>
  <c r="AA249" i="45"/>
  <c r="GC49" i="71"/>
  <c r="GJ42" i="71"/>
  <c r="AN124" i="72"/>
  <c r="AR54" i="72"/>
  <c r="EZ72" i="71"/>
  <c r="CR72" i="71" s="1"/>
  <c r="EY73" i="71"/>
  <c r="CV162" i="71"/>
  <c r="T162" i="45" s="1"/>
  <c r="M50" i="72"/>
  <c r="BF50" i="72" s="1"/>
  <c r="BZ50" i="72" s="1"/>
  <c r="AA300" i="45"/>
  <c r="M38" i="72"/>
  <c r="BF38" i="72" s="1"/>
  <c r="BZ38" i="72" s="1"/>
  <c r="AA288" i="45"/>
  <c r="M51" i="72"/>
  <c r="BZ287" i="45"/>
  <c r="AA301" i="45"/>
  <c r="CE50" i="72"/>
  <c r="N82" i="72"/>
  <c r="BG82" i="72" s="1"/>
  <c r="AA248" i="45"/>
  <c r="BF48" i="72" l="1"/>
  <c r="BZ48" i="72" s="1"/>
  <c r="BF46" i="72"/>
  <c r="BZ46" i="72" s="1"/>
  <c r="BF39" i="72"/>
  <c r="BZ39" i="72" s="1"/>
  <c r="BJ136" i="45"/>
  <c r="Z136" i="45" s="1"/>
  <c r="BI137" i="45"/>
  <c r="CI315" i="45"/>
  <c r="AD315" i="45"/>
  <c r="BR62" i="45"/>
  <c r="Y62" i="45" s="1"/>
  <c r="BQ63" i="45"/>
  <c r="BR145" i="45"/>
  <c r="Y145" i="45" s="1"/>
  <c r="BQ146" i="45"/>
  <c r="GC50" i="71"/>
  <c r="GJ43" i="71"/>
  <c r="BF52" i="72"/>
  <c r="BZ52" i="72" s="1"/>
  <c r="BE78" i="45"/>
  <c r="BP78" i="45" s="1"/>
  <c r="P97" i="51"/>
  <c r="CI61" i="45"/>
  <c r="AD61" i="45"/>
  <c r="EZ150" i="71"/>
  <c r="CR150" i="71" s="1"/>
  <c r="EY151" i="71"/>
  <c r="BF37" i="72"/>
  <c r="BZ37" i="72" s="1"/>
  <c r="CA37" i="72" s="1"/>
  <c r="FZ126" i="71"/>
  <c r="Q149" i="45"/>
  <c r="AU149" i="45" s="1"/>
  <c r="BH149" i="45" s="1"/>
  <c r="GG126" i="71"/>
  <c r="CS149" i="71"/>
  <c r="GC126" i="71" s="1"/>
  <c r="BF42" i="72"/>
  <c r="BZ42" i="72" s="1"/>
  <c r="BF43" i="72"/>
  <c r="BZ43" i="72" s="1"/>
  <c r="BF40" i="72"/>
  <c r="BZ40" i="72" s="1"/>
  <c r="EZ314" i="71"/>
  <c r="CR314" i="71" s="1"/>
  <c r="EY315" i="71"/>
  <c r="BZ121" i="45"/>
  <c r="AN56" i="72"/>
  <c r="Q129" i="51"/>
  <c r="AA135" i="45"/>
  <c r="BF49" i="72"/>
  <c r="BZ49" i="72" s="1"/>
  <c r="Q320" i="45"/>
  <c r="AU320" i="45" s="1"/>
  <c r="BH320" i="45" s="1"/>
  <c r="T398" i="51"/>
  <c r="CS313" i="71"/>
  <c r="CW313" i="71" s="1"/>
  <c r="BF44" i="72"/>
  <c r="BZ44" i="72" s="1"/>
  <c r="M85" i="72"/>
  <c r="BF51" i="72"/>
  <c r="BZ51" i="72" s="1"/>
  <c r="BE162" i="45"/>
  <c r="BP162" i="45" s="1"/>
  <c r="BJ51" i="45"/>
  <c r="Z51" i="45" s="1"/>
  <c r="BI52" i="45"/>
  <c r="BZ36" i="45"/>
  <c r="Q10" i="51"/>
  <c r="AA50" i="45"/>
  <c r="AN125" i="72"/>
  <c r="AR55" i="72"/>
  <c r="O96" i="51"/>
  <c r="BY46" i="45"/>
  <c r="P20" i="51"/>
  <c r="CN60" i="45"/>
  <c r="CN143" i="45"/>
  <c r="N176" i="51"/>
  <c r="AO64" i="72"/>
  <c r="AO134" i="72" s="1"/>
  <c r="BY129" i="45"/>
  <c r="P137" i="51"/>
  <c r="P177" i="51"/>
  <c r="CI144" i="45"/>
  <c r="AD144" i="45"/>
  <c r="CE51" i="72"/>
  <c r="EZ73" i="71"/>
  <c r="CR73" i="71" s="1"/>
  <c r="EY74" i="71"/>
  <c r="BJ304" i="45"/>
  <c r="Z304" i="45" s="1"/>
  <c r="BI305" i="45"/>
  <c r="W64" i="72"/>
  <c r="BR64" i="72" s="1"/>
  <c r="CD64" i="72" s="1"/>
  <c r="CN314" i="45"/>
  <c r="BY300" i="45"/>
  <c r="BF47" i="72"/>
  <c r="BZ47" i="72" s="1"/>
  <c r="Q67" i="45"/>
  <c r="AU67" i="45" s="1"/>
  <c r="BH67" i="45" s="1"/>
  <c r="GG51" i="71"/>
  <c r="GN44" i="71"/>
  <c r="CS72" i="71"/>
  <c r="M53" i="72"/>
  <c r="BF53" i="72" s="1"/>
  <c r="BZ53" i="72" s="1"/>
  <c r="BZ289" i="45"/>
  <c r="AA303" i="45"/>
  <c r="BR316" i="45"/>
  <c r="Y316" i="45" s="1"/>
  <c r="BQ317" i="45"/>
  <c r="BR146" i="45" l="1"/>
  <c r="Y146" i="45" s="1"/>
  <c r="BQ147" i="45"/>
  <c r="BR63" i="45"/>
  <c r="Y63" i="45" s="1"/>
  <c r="BQ64" i="45"/>
  <c r="P98" i="51"/>
  <c r="CI62" i="45"/>
  <c r="AD62" i="45"/>
  <c r="Q11" i="51"/>
  <c r="BZ37" i="45"/>
  <c r="AA51" i="45"/>
  <c r="P178" i="51"/>
  <c r="CI145" i="45"/>
  <c r="AD145" i="45"/>
  <c r="CN315" i="45"/>
  <c r="W65" i="72"/>
  <c r="BR65" i="72" s="1"/>
  <c r="CD65" i="72" s="1"/>
  <c r="BY301" i="45"/>
  <c r="CI316" i="45"/>
  <c r="AD316" i="45"/>
  <c r="EZ151" i="71"/>
  <c r="CR151" i="71" s="1"/>
  <c r="EY152" i="71"/>
  <c r="BR317" i="45"/>
  <c r="Y317" i="45" s="1"/>
  <c r="BQ318" i="45"/>
  <c r="N177" i="51"/>
  <c r="AO65" i="72"/>
  <c r="AO135" i="72" s="1"/>
  <c r="CN144" i="45"/>
  <c r="P138" i="51"/>
  <c r="BY130" i="45"/>
  <c r="GG127" i="71"/>
  <c r="FZ127" i="71"/>
  <c r="Q150" i="45"/>
  <c r="AU150" i="45" s="1"/>
  <c r="BH150" i="45" s="1"/>
  <c r="CS150" i="71"/>
  <c r="GC127" i="71" s="1"/>
  <c r="BJ137" i="45"/>
  <c r="Z137" i="45" s="1"/>
  <c r="BI138" i="45"/>
  <c r="CA38" i="72"/>
  <c r="AN57" i="72"/>
  <c r="Q130" i="51"/>
  <c r="BZ122" i="45"/>
  <c r="AA136" i="45"/>
  <c r="CE85" i="72"/>
  <c r="CF51" i="72" s="1"/>
  <c r="AE51" i="72" s="1"/>
  <c r="CE52" i="72"/>
  <c r="BJ305" i="45"/>
  <c r="Z305" i="45" s="1"/>
  <c r="BI306" i="45"/>
  <c r="AR56" i="72"/>
  <c r="AN126" i="72"/>
  <c r="EZ74" i="71"/>
  <c r="CR74" i="71" s="1"/>
  <c r="EY75" i="71"/>
  <c r="EZ315" i="71"/>
  <c r="CR315" i="71" s="1"/>
  <c r="EY316" i="71"/>
  <c r="O97" i="51"/>
  <c r="P21" i="51"/>
  <c r="CN61" i="45"/>
  <c r="BY47" i="45"/>
  <c r="BZ290" i="45"/>
  <c r="M54" i="72"/>
  <c r="BF54" i="72" s="1"/>
  <c r="BZ54" i="72" s="1"/>
  <c r="AA304" i="45"/>
  <c r="GC51" i="71"/>
  <c r="GJ44" i="71"/>
  <c r="GG52" i="71"/>
  <c r="Q68" i="45"/>
  <c r="AU68" i="45" s="1"/>
  <c r="BH68" i="45" s="1"/>
  <c r="GN45" i="71"/>
  <c r="CS73" i="71"/>
  <c r="BJ52" i="45"/>
  <c r="Z52" i="45" s="1"/>
  <c r="BI53" i="45"/>
  <c r="Q321" i="45"/>
  <c r="AU321" i="45" s="1"/>
  <c r="BH321" i="45" s="1"/>
  <c r="T399" i="51"/>
  <c r="CS314" i="71"/>
  <c r="CW314" i="71" s="1"/>
  <c r="AN58" i="72" l="1"/>
  <c r="Q131" i="51"/>
  <c r="BZ123" i="45"/>
  <c r="AA137" i="45"/>
  <c r="BR318" i="45"/>
  <c r="Y318" i="45" s="1"/>
  <c r="BQ319" i="45"/>
  <c r="P139" i="51"/>
  <c r="N178" i="51"/>
  <c r="AO66" i="72"/>
  <c r="AO136" i="72" s="1"/>
  <c r="BY131" i="45"/>
  <c r="CN145" i="45"/>
  <c r="Q151" i="45"/>
  <c r="AU151" i="45" s="1"/>
  <c r="BH151" i="45" s="1"/>
  <c r="GG128" i="71"/>
  <c r="FZ128" i="71"/>
  <c r="CS151" i="71"/>
  <c r="GC128" i="71" s="1"/>
  <c r="EZ316" i="71"/>
  <c r="CR316" i="71" s="1"/>
  <c r="EY317" i="71"/>
  <c r="AL51" i="72"/>
  <c r="AK51" i="72"/>
  <c r="BR64" i="45"/>
  <c r="Y64" i="45" s="1"/>
  <c r="BQ65" i="45"/>
  <c r="EZ75" i="71"/>
  <c r="CR75" i="71" s="1"/>
  <c r="EY76" i="71"/>
  <c r="AN127" i="72"/>
  <c r="AR57" i="72"/>
  <c r="CI63" i="45"/>
  <c r="P99" i="51"/>
  <c r="AD63" i="45"/>
  <c r="CI317" i="45"/>
  <c r="AD317" i="45"/>
  <c r="EZ152" i="71"/>
  <c r="CR152" i="71" s="1"/>
  <c r="EY153" i="71"/>
  <c r="W66" i="72"/>
  <c r="BR66" i="72" s="1"/>
  <c r="CD66" i="72" s="1"/>
  <c r="BY302" i="45"/>
  <c r="CN316" i="45"/>
  <c r="CA39" i="72"/>
  <c r="P22" i="51"/>
  <c r="O98" i="51"/>
  <c r="CN62" i="45"/>
  <c r="Q12" i="51"/>
  <c r="BZ38" i="45"/>
  <c r="AA52" i="45"/>
  <c r="GC52" i="71"/>
  <c r="GJ45" i="71"/>
  <c r="BR147" i="45"/>
  <c r="Y147" i="45" s="1"/>
  <c r="BQ148" i="45"/>
  <c r="CF30" i="72"/>
  <c r="AE30" i="72" s="1"/>
  <c r="AL30" i="72" s="1"/>
  <c r="CF35" i="72"/>
  <c r="AE35" i="72" s="1"/>
  <c r="AL35" i="72" s="1"/>
  <c r="CF18" i="72"/>
  <c r="AE18" i="72" s="1"/>
  <c r="AL18" i="72" s="1"/>
  <c r="CF31" i="72"/>
  <c r="AE31" i="72" s="1"/>
  <c r="AL31" i="72" s="1"/>
  <c r="CF23" i="72"/>
  <c r="AE23" i="72" s="1"/>
  <c r="AL23" i="72" s="1"/>
  <c r="CF24" i="72"/>
  <c r="AE24" i="72" s="1"/>
  <c r="AL24" i="72" s="1"/>
  <c r="CF25" i="72"/>
  <c r="AE25" i="72" s="1"/>
  <c r="AL25" i="72" s="1"/>
  <c r="CF17" i="72"/>
  <c r="AE17" i="72" s="1"/>
  <c r="AL17" i="72" s="1"/>
  <c r="CF22" i="72"/>
  <c r="AE22" i="72" s="1"/>
  <c r="AL22" i="72" s="1"/>
  <c r="CF27" i="72"/>
  <c r="AE27" i="72" s="1"/>
  <c r="AL27" i="72" s="1"/>
  <c r="CF21" i="72"/>
  <c r="AE21" i="72" s="1"/>
  <c r="AL21" i="72" s="1"/>
  <c r="CF33" i="72"/>
  <c r="AE33" i="72" s="1"/>
  <c r="AL33" i="72" s="1"/>
  <c r="CF36" i="72"/>
  <c r="AE36" i="72" s="1"/>
  <c r="CF15" i="72"/>
  <c r="AE15" i="72" s="1"/>
  <c r="AL15" i="72" s="1"/>
  <c r="CF28" i="72"/>
  <c r="AE28" i="72" s="1"/>
  <c r="AL28" i="72" s="1"/>
  <c r="CF34" i="72"/>
  <c r="AE34" i="72" s="1"/>
  <c r="AL34" i="72" s="1"/>
  <c r="CF19" i="72"/>
  <c r="AE19" i="72" s="1"/>
  <c r="AL19" i="72" s="1"/>
  <c r="CF20" i="72"/>
  <c r="AE20" i="72" s="1"/>
  <c r="AL20" i="72" s="1"/>
  <c r="CF32" i="72"/>
  <c r="AE32" i="72" s="1"/>
  <c r="AL32" i="72" s="1"/>
  <c r="CF26" i="72"/>
  <c r="AE26" i="72" s="1"/>
  <c r="AL26" i="72" s="1"/>
  <c r="CF16" i="72"/>
  <c r="AE16" i="72" s="1"/>
  <c r="AL16" i="72" s="1"/>
  <c r="CF29" i="72"/>
  <c r="AE29" i="72" s="1"/>
  <c r="AL29" i="72" s="1"/>
  <c r="CF37" i="72"/>
  <c r="AE37" i="72" s="1"/>
  <c r="CF39" i="72"/>
  <c r="AE39" i="72" s="1"/>
  <c r="CF38" i="72"/>
  <c r="AE38" i="72" s="1"/>
  <c r="CF40" i="72"/>
  <c r="AE40" i="72" s="1"/>
  <c r="CF41" i="72"/>
  <c r="AE41" i="72" s="1"/>
  <c r="CF42" i="72"/>
  <c r="AE42" i="72" s="1"/>
  <c r="CF43" i="72"/>
  <c r="AE43" i="72" s="1"/>
  <c r="CF44" i="72"/>
  <c r="AE44" i="72" s="1"/>
  <c r="CF45" i="72"/>
  <c r="AE45" i="72" s="1"/>
  <c r="CF46" i="72"/>
  <c r="AE46" i="72" s="1"/>
  <c r="CF47" i="72"/>
  <c r="AE47" i="72" s="1"/>
  <c r="CF48" i="72"/>
  <c r="AE48" i="72" s="1"/>
  <c r="CF49" i="72"/>
  <c r="AE49" i="72" s="1"/>
  <c r="CF50" i="72"/>
  <c r="AE50" i="72" s="1"/>
  <c r="BJ306" i="45"/>
  <c r="Z306" i="45" s="1"/>
  <c r="BI307" i="45"/>
  <c r="P179" i="51"/>
  <c r="CI146" i="45"/>
  <c r="AD146" i="45"/>
  <c r="CF52" i="72"/>
  <c r="AE52" i="72" s="1"/>
  <c r="CE53" i="72"/>
  <c r="Q322" i="45"/>
  <c r="AU322" i="45" s="1"/>
  <c r="BH322" i="45" s="1"/>
  <c r="T400" i="51"/>
  <c r="CS315" i="71"/>
  <c r="CW315" i="71" s="1"/>
  <c r="GN46" i="71"/>
  <c r="GG53" i="71"/>
  <c r="CR84" i="71"/>
  <c r="Q69" i="45"/>
  <c r="AU69" i="45" s="1"/>
  <c r="CS74" i="71"/>
  <c r="BJ53" i="45"/>
  <c r="Z53" i="45" s="1"/>
  <c r="BI54" i="45"/>
  <c r="M55" i="72"/>
  <c r="BF55" i="72" s="1"/>
  <c r="BZ55" i="72" s="1"/>
  <c r="BZ291" i="45"/>
  <c r="AA305" i="45"/>
  <c r="BJ138" i="45"/>
  <c r="Z138" i="45" s="1"/>
  <c r="BI139" i="45"/>
  <c r="AL41" i="72" l="1"/>
  <c r="AL40" i="72"/>
  <c r="BR148" i="45"/>
  <c r="Y148" i="45" s="1"/>
  <c r="BQ149" i="45"/>
  <c r="P23" i="51"/>
  <c r="CN63" i="45"/>
  <c r="O99" i="51"/>
  <c r="AL49" i="72"/>
  <c r="AK49" i="72"/>
  <c r="AL37" i="72"/>
  <c r="CI147" i="45"/>
  <c r="P180" i="51"/>
  <c r="AD147" i="45"/>
  <c r="CA40" i="72"/>
  <c r="EZ317" i="71"/>
  <c r="CR317" i="71" s="1"/>
  <c r="EY318" i="71"/>
  <c r="CF53" i="72"/>
  <c r="AE53" i="72" s="1"/>
  <c r="CE54" i="72"/>
  <c r="AL48" i="72"/>
  <c r="AK48" i="72"/>
  <c r="T401" i="51"/>
  <c r="Q323" i="45"/>
  <c r="AU323" i="45" s="1"/>
  <c r="BH323" i="45" s="1"/>
  <c r="CS316" i="71"/>
  <c r="CW316" i="71" s="1"/>
  <c r="BR319" i="45"/>
  <c r="Y319" i="45" s="1"/>
  <c r="BQ320" i="45"/>
  <c r="BJ139" i="45"/>
  <c r="Z139" i="45" s="1"/>
  <c r="BI140" i="45"/>
  <c r="BZ292" i="45"/>
  <c r="M56" i="72"/>
  <c r="BF56" i="72" s="1"/>
  <c r="BZ56" i="72" s="1"/>
  <c r="AA306" i="45"/>
  <c r="AK47" i="72"/>
  <c r="AL47" i="72"/>
  <c r="CI318" i="45"/>
  <c r="AD318" i="45"/>
  <c r="AK50" i="72"/>
  <c r="AL50" i="72"/>
  <c r="AL52" i="72"/>
  <c r="AK52" i="72"/>
  <c r="BJ54" i="45"/>
  <c r="Z54" i="45" s="1"/>
  <c r="BI55" i="45"/>
  <c r="AL46" i="72"/>
  <c r="AK46" i="72"/>
  <c r="EZ76" i="71"/>
  <c r="CR76" i="71" s="1"/>
  <c r="EY77" i="71"/>
  <c r="BJ307" i="45"/>
  <c r="Z307" i="45" s="1"/>
  <c r="BI308" i="45"/>
  <c r="AL36" i="72"/>
  <c r="AK45" i="72"/>
  <c r="AL45" i="72"/>
  <c r="AK44" i="72"/>
  <c r="AL44" i="72"/>
  <c r="EZ153" i="71"/>
  <c r="CR153" i="71" s="1"/>
  <c r="EY154" i="71"/>
  <c r="GN47" i="71"/>
  <c r="GG54" i="71"/>
  <c r="Q70" i="45"/>
  <c r="AU70" i="45" s="1"/>
  <c r="BH70" i="45" s="1"/>
  <c r="CS75" i="71"/>
  <c r="AL39" i="72"/>
  <c r="BZ39" i="45"/>
  <c r="Q13" i="51"/>
  <c r="AA53" i="45"/>
  <c r="P140" i="51"/>
  <c r="N179" i="51"/>
  <c r="CN146" i="45"/>
  <c r="AO67" i="72"/>
  <c r="AO137" i="72" s="1"/>
  <c r="GJ46" i="71"/>
  <c r="GC53" i="71"/>
  <c r="AU424" i="45"/>
  <c r="BH69" i="45"/>
  <c r="AL43" i="72"/>
  <c r="FZ129" i="71"/>
  <c r="GG129" i="71"/>
  <c r="Q152" i="45"/>
  <c r="AU152" i="45" s="1"/>
  <c r="BH152" i="45" s="1"/>
  <c r="CS152" i="71"/>
  <c r="GC129" i="71" s="1"/>
  <c r="BR65" i="45"/>
  <c r="Y65" i="45" s="1"/>
  <c r="BQ66" i="45"/>
  <c r="BZ124" i="45"/>
  <c r="Q132" i="51"/>
  <c r="AN59" i="72"/>
  <c r="AA138" i="45"/>
  <c r="AL38" i="72"/>
  <c r="AL42" i="72"/>
  <c r="CN317" i="45"/>
  <c r="W67" i="72"/>
  <c r="BR67" i="72" s="1"/>
  <c r="CD67" i="72" s="1"/>
  <c r="CI64" i="45"/>
  <c r="P100" i="51"/>
  <c r="AD64" i="45"/>
  <c r="AR58" i="72"/>
  <c r="AN128" i="72"/>
  <c r="BJ140" i="45" l="1"/>
  <c r="Z140" i="45" s="1"/>
  <c r="BI141" i="45"/>
  <c r="BZ125" i="45"/>
  <c r="AN60" i="72"/>
  <c r="Q133" i="51"/>
  <c r="AA139" i="45"/>
  <c r="EZ318" i="71"/>
  <c r="CR318" i="71" s="1"/>
  <c r="EY319" i="71"/>
  <c r="BH424" i="45"/>
  <c r="BR320" i="45"/>
  <c r="Y320" i="45" s="1"/>
  <c r="BQ321" i="45"/>
  <c r="T402" i="51"/>
  <c r="Q324" i="45"/>
  <c r="AU324" i="45" s="1"/>
  <c r="BH324" i="45" s="1"/>
  <c r="CS317" i="71"/>
  <c r="CW317" i="71" s="1"/>
  <c r="CI319" i="45"/>
  <c r="AD319" i="45"/>
  <c r="CA41" i="72"/>
  <c r="BJ55" i="45"/>
  <c r="Z55" i="45" s="1"/>
  <c r="BI56" i="45"/>
  <c r="W68" i="72"/>
  <c r="BR68" i="72" s="1"/>
  <c r="CD68" i="72" s="1"/>
  <c r="CN318" i="45"/>
  <c r="BR66" i="45"/>
  <c r="Y66" i="45" s="1"/>
  <c r="BQ67" i="45"/>
  <c r="Q14" i="51"/>
  <c r="BZ40" i="45"/>
  <c r="AA54" i="45"/>
  <c r="P141" i="51"/>
  <c r="N180" i="51"/>
  <c r="AO68" i="72"/>
  <c r="AO138" i="72" s="1"/>
  <c r="CN147" i="45"/>
  <c r="BR149" i="45"/>
  <c r="Y149" i="45" s="1"/>
  <c r="BQ150" i="45"/>
  <c r="CI65" i="45"/>
  <c r="P101" i="51"/>
  <c r="AD65" i="45"/>
  <c r="BJ308" i="45"/>
  <c r="Z308" i="45" s="1"/>
  <c r="BI309" i="45"/>
  <c r="P181" i="51"/>
  <c r="CI148" i="45"/>
  <c r="AD148" i="45"/>
  <c r="BZ293" i="45"/>
  <c r="M57" i="72"/>
  <c r="BF57" i="72" s="1"/>
  <c r="BZ57" i="72" s="1"/>
  <c r="AA307" i="45"/>
  <c r="AR59" i="72"/>
  <c r="AN129" i="72"/>
  <c r="GJ47" i="71"/>
  <c r="GC54" i="71"/>
  <c r="EZ154" i="71"/>
  <c r="CR154" i="71" s="1"/>
  <c r="EY155" i="71"/>
  <c r="EZ77" i="71"/>
  <c r="CR77" i="71" s="1"/>
  <c r="EY78" i="71"/>
  <c r="O100" i="51"/>
  <c r="CN64" i="45"/>
  <c r="P24" i="51"/>
  <c r="GG55" i="71"/>
  <c r="Q71" i="45"/>
  <c r="AU71" i="45" s="1"/>
  <c r="BH71" i="45" s="1"/>
  <c r="CS76" i="71"/>
  <c r="GC55" i="71" s="1"/>
  <c r="CF54" i="72"/>
  <c r="AE54" i="72" s="1"/>
  <c r="CE55" i="72"/>
  <c r="FZ130" i="71"/>
  <c r="GG130" i="71"/>
  <c r="Q153" i="45"/>
  <c r="AU153" i="45" s="1"/>
  <c r="BH153" i="45" s="1"/>
  <c r="CS153" i="71"/>
  <c r="GC130" i="71" s="1"/>
  <c r="AK53" i="72"/>
  <c r="AL53" i="72"/>
  <c r="CI320" i="45" l="1"/>
  <c r="AD320" i="45"/>
  <c r="EZ319" i="71"/>
  <c r="CR319" i="71" s="1"/>
  <c r="EY320" i="71"/>
  <c r="Q325" i="45"/>
  <c r="AU325" i="45" s="1"/>
  <c r="BH325" i="45" s="1"/>
  <c r="T403" i="51"/>
  <c r="CS318" i="71"/>
  <c r="CW318" i="71" s="1"/>
  <c r="AK54" i="72"/>
  <c r="AL54" i="72"/>
  <c r="BZ41" i="45"/>
  <c r="Q15" i="51"/>
  <c r="AA55" i="45"/>
  <c r="W69" i="72"/>
  <c r="BR69" i="72" s="1"/>
  <c r="CD69" i="72" s="1"/>
  <c r="CN319" i="45"/>
  <c r="CN65" i="45"/>
  <c r="P25" i="51"/>
  <c r="O101" i="51"/>
  <c r="BZ294" i="45"/>
  <c r="M58" i="72"/>
  <c r="BF58" i="72" s="1"/>
  <c r="BZ58" i="72" s="1"/>
  <c r="AA308" i="45"/>
  <c r="EZ78" i="71"/>
  <c r="CR78" i="71" s="1"/>
  <c r="EY79" i="71"/>
  <c r="BR67" i="45"/>
  <c r="Y67" i="45" s="1"/>
  <c r="BQ68" i="45"/>
  <c r="AR60" i="72"/>
  <c r="AN130" i="72"/>
  <c r="BJ56" i="45"/>
  <c r="Z56" i="45" s="1"/>
  <c r="BI57" i="45"/>
  <c r="P102" i="51"/>
  <c r="CI66" i="45"/>
  <c r="AD66" i="45"/>
  <c r="AO69" i="72"/>
  <c r="AO139" i="72" s="1"/>
  <c r="CN148" i="45"/>
  <c r="P142" i="51"/>
  <c r="N181" i="51"/>
  <c r="BJ309" i="45"/>
  <c r="Z309" i="45" s="1"/>
  <c r="BI310" i="45"/>
  <c r="Q72" i="45"/>
  <c r="AU72" i="45" s="1"/>
  <c r="BH72" i="45" s="1"/>
  <c r="CS77" i="71"/>
  <c r="EZ155" i="71"/>
  <c r="CR155" i="71" s="1"/>
  <c r="EY156" i="71"/>
  <c r="BR150" i="45"/>
  <c r="Y150" i="45" s="1"/>
  <c r="BQ151" i="45"/>
  <c r="BJ141" i="45"/>
  <c r="Z141" i="45" s="1"/>
  <c r="BI165" i="45"/>
  <c r="BI142" i="45"/>
  <c r="CA42" i="72"/>
  <c r="CF55" i="72"/>
  <c r="AE55" i="72" s="1"/>
  <c r="CE56" i="72"/>
  <c r="GG131" i="71"/>
  <c r="Q154" i="45"/>
  <c r="AU154" i="45" s="1"/>
  <c r="BH154" i="45" s="1"/>
  <c r="CS154" i="71"/>
  <c r="GC131" i="71" s="1"/>
  <c r="P182" i="51"/>
  <c r="CI149" i="45"/>
  <c r="AD149" i="45"/>
  <c r="BR321" i="45"/>
  <c r="Y321" i="45" s="1"/>
  <c r="BQ322" i="45"/>
  <c r="BZ126" i="45"/>
  <c r="Q134" i="51"/>
  <c r="AN61" i="72"/>
  <c r="AA140" i="45"/>
  <c r="CA43" i="72" l="1"/>
  <c r="BZ295" i="45"/>
  <c r="M59" i="72"/>
  <c r="BF59" i="72" s="1"/>
  <c r="BZ59" i="72" s="1"/>
  <c r="AA309" i="45"/>
  <c r="CN149" i="45"/>
  <c r="P143" i="51"/>
  <c r="N182" i="51"/>
  <c r="AO70" i="72"/>
  <c r="AO140" i="72" s="1"/>
  <c r="BZ42" i="45"/>
  <c r="Q16" i="51"/>
  <c r="AA56" i="45"/>
  <c r="BZ127" i="45"/>
  <c r="AN62" i="72"/>
  <c r="Q135" i="51"/>
  <c r="Z165" i="45"/>
  <c r="AA141" i="45"/>
  <c r="CI67" i="45"/>
  <c r="P103" i="51"/>
  <c r="AD67" i="45"/>
  <c r="CI321" i="45"/>
  <c r="AD321" i="45"/>
  <c r="EZ79" i="71"/>
  <c r="CR79" i="71" s="1"/>
  <c r="EY80" i="71"/>
  <c r="P183" i="51"/>
  <c r="CI150" i="45"/>
  <c r="AD150" i="45"/>
  <c r="Q73" i="45"/>
  <c r="AU73" i="45" s="1"/>
  <c r="BH73" i="45" s="1"/>
  <c r="CS78" i="71"/>
  <c r="EZ320" i="71"/>
  <c r="CR320" i="71" s="1"/>
  <c r="EY321" i="71"/>
  <c r="EZ156" i="71"/>
  <c r="CR156" i="71" s="1"/>
  <c r="EY157" i="71"/>
  <c r="O102" i="51"/>
  <c r="P26" i="51"/>
  <c r="CN66" i="45"/>
  <c r="Q326" i="45"/>
  <c r="AU326" i="45" s="1"/>
  <c r="BH326" i="45" s="1"/>
  <c r="T404" i="51"/>
  <c r="CS319" i="71"/>
  <c r="CW319" i="71" s="1"/>
  <c r="BJ57" i="45"/>
  <c r="Z57" i="45" s="1"/>
  <c r="BI81" i="45"/>
  <c r="BI58" i="45"/>
  <c r="BR68" i="45"/>
  <c r="Y68" i="45" s="1"/>
  <c r="BQ69" i="45"/>
  <c r="AN131" i="72"/>
  <c r="AR61" i="72"/>
  <c r="Q155" i="45"/>
  <c r="AU155" i="45" s="1"/>
  <c r="BH155" i="45" s="1"/>
  <c r="GG132" i="71"/>
  <c r="CS155" i="71"/>
  <c r="GC132" i="71" s="1"/>
  <c r="BJ310" i="45"/>
  <c r="Z310" i="45" s="1"/>
  <c r="BI311" i="45"/>
  <c r="BJ142" i="45"/>
  <c r="Z142" i="45" s="1"/>
  <c r="BI143" i="45"/>
  <c r="CF56" i="72"/>
  <c r="AE56" i="72" s="1"/>
  <c r="CE57" i="72"/>
  <c r="W70" i="72"/>
  <c r="BR70" i="72" s="1"/>
  <c r="CD70" i="72" s="1"/>
  <c r="CN320" i="45"/>
  <c r="BR322" i="45"/>
  <c r="Y322" i="45" s="1"/>
  <c r="BQ323" i="45"/>
  <c r="BR151" i="45"/>
  <c r="Y151" i="45" s="1"/>
  <c r="BQ152" i="45"/>
  <c r="AL55" i="72"/>
  <c r="AK55" i="72"/>
  <c r="P184" i="51" l="1"/>
  <c r="CI151" i="45"/>
  <c r="AD151" i="45"/>
  <c r="BR323" i="45"/>
  <c r="Y323" i="45" s="1"/>
  <c r="BQ324" i="45"/>
  <c r="O103" i="51"/>
  <c r="CN67" i="45"/>
  <c r="P27" i="51"/>
  <c r="AA165" i="45"/>
  <c r="CK141" i="45" s="1"/>
  <c r="CK165" i="45" s="1"/>
  <c r="CJ141" i="45"/>
  <c r="CJ165" i="45" s="1"/>
  <c r="CJ122" i="45"/>
  <c r="CJ129" i="45"/>
  <c r="CJ121" i="45"/>
  <c r="CJ118" i="45"/>
  <c r="CJ126" i="45"/>
  <c r="CJ128" i="45"/>
  <c r="CJ130" i="45"/>
  <c r="CJ117" i="45"/>
  <c r="CJ131" i="45"/>
  <c r="CJ124" i="45"/>
  <c r="CJ123" i="45"/>
  <c r="CJ116" i="45"/>
  <c r="CJ120" i="45"/>
  <c r="CJ127" i="45"/>
  <c r="CJ125" i="45"/>
  <c r="CJ119" i="45"/>
  <c r="CJ115" i="45"/>
  <c r="CJ132" i="45"/>
  <c r="CJ133" i="45"/>
  <c r="CJ134" i="45"/>
  <c r="CJ135" i="45"/>
  <c r="CJ136" i="45"/>
  <c r="CJ137" i="45"/>
  <c r="CJ138" i="45"/>
  <c r="CJ139" i="45"/>
  <c r="CJ140" i="45"/>
  <c r="CF57" i="72"/>
  <c r="AE57" i="72" s="1"/>
  <c r="CE58" i="72"/>
  <c r="AL56" i="72"/>
  <c r="AK56" i="72"/>
  <c r="BR69" i="45"/>
  <c r="BQ424" i="45"/>
  <c r="BQ70" i="45"/>
  <c r="EZ157" i="71"/>
  <c r="CR157" i="71" s="1"/>
  <c r="EY158" i="71"/>
  <c r="EZ80" i="71"/>
  <c r="CR80" i="71" s="1"/>
  <c r="EY81" i="71"/>
  <c r="CI322" i="45"/>
  <c r="AD322" i="45"/>
  <c r="Q74" i="45"/>
  <c r="AU74" i="45" s="1"/>
  <c r="BH74" i="45" s="1"/>
  <c r="CS79" i="71"/>
  <c r="BJ143" i="45"/>
  <c r="Z143" i="45" s="1"/>
  <c r="BI144" i="45"/>
  <c r="P104" i="51"/>
  <c r="CI68" i="45"/>
  <c r="AD68" i="45"/>
  <c r="AR62" i="72"/>
  <c r="AN132" i="72"/>
  <c r="CJ142" i="45"/>
  <c r="BZ128" i="45"/>
  <c r="AN63" i="72"/>
  <c r="Q136" i="51"/>
  <c r="AA142" i="45"/>
  <c r="BJ58" i="45"/>
  <c r="Z58" i="45" s="1"/>
  <c r="BI59" i="45"/>
  <c r="AO71" i="72"/>
  <c r="AO141" i="72" s="1"/>
  <c r="P144" i="51"/>
  <c r="N183" i="51"/>
  <c r="CN150" i="45"/>
  <c r="EZ321" i="71"/>
  <c r="CR321" i="71" s="1"/>
  <c r="EY322" i="71"/>
  <c r="CA44" i="72"/>
  <c r="Q156" i="45"/>
  <c r="AU156" i="45" s="1"/>
  <c r="BH156" i="45" s="1"/>
  <c r="CS156" i="71"/>
  <c r="BJ311" i="45"/>
  <c r="Z311" i="45" s="1"/>
  <c r="BI312" i="45"/>
  <c r="BR152" i="45"/>
  <c r="Y152" i="45" s="1"/>
  <c r="BQ153" i="45"/>
  <c r="M60" i="72"/>
  <c r="BF60" i="72" s="1"/>
  <c r="BZ60" i="72" s="1"/>
  <c r="BZ296" i="45"/>
  <c r="AA310" i="45"/>
  <c r="Q17" i="51"/>
  <c r="BZ43" i="45"/>
  <c r="Z81" i="45"/>
  <c r="AA57" i="45"/>
  <c r="AA81" i="45" s="1"/>
  <c r="CK56" i="45" s="1"/>
  <c r="Q327" i="45"/>
  <c r="AU327" i="45" s="1"/>
  <c r="BH327" i="45" s="1"/>
  <c r="T405" i="51"/>
  <c r="CS320" i="71"/>
  <c r="CW320" i="71" s="1"/>
  <c r="CN321" i="45"/>
  <c r="W71" i="72"/>
  <c r="BR71" i="72" s="1"/>
  <c r="CD71" i="72" s="1"/>
  <c r="CK142" i="45" l="1"/>
  <c r="Q137" i="51"/>
  <c r="AN64" i="72"/>
  <c r="CJ143" i="45"/>
  <c r="BZ129" i="45"/>
  <c r="AA143" i="45"/>
  <c r="CK143" i="45" s="1"/>
  <c r="CK122" i="45"/>
  <c r="CK123" i="45"/>
  <c r="CK126" i="45"/>
  <c r="CK115" i="45"/>
  <c r="CK119" i="45"/>
  <c r="CK120" i="45"/>
  <c r="CK128" i="45"/>
  <c r="CK118" i="45"/>
  <c r="CK117" i="45"/>
  <c r="CK121" i="45"/>
  <c r="CK124" i="45"/>
  <c r="CK130" i="45"/>
  <c r="CK116" i="45"/>
  <c r="CK129" i="45"/>
  <c r="CK127" i="45"/>
  <c r="CK131" i="45"/>
  <c r="CK125" i="45"/>
  <c r="CK132" i="45"/>
  <c r="CK133" i="45"/>
  <c r="CK134" i="45"/>
  <c r="CK135" i="45"/>
  <c r="CK136" i="45"/>
  <c r="CK137" i="45"/>
  <c r="CK138" i="45"/>
  <c r="CK139" i="45"/>
  <c r="CK140" i="45"/>
  <c r="CA45" i="72"/>
  <c r="Q328" i="45"/>
  <c r="AU328" i="45" s="1"/>
  <c r="BH328" i="45" s="1"/>
  <c r="T406" i="51"/>
  <c r="CS321" i="71"/>
  <c r="CW321" i="71" s="1"/>
  <c r="BR153" i="45"/>
  <c r="Y153" i="45" s="1"/>
  <c r="BQ154" i="45"/>
  <c r="W72" i="72"/>
  <c r="BR72" i="72" s="1"/>
  <c r="CD72" i="72" s="1"/>
  <c r="CN322" i="45"/>
  <c r="CF58" i="72"/>
  <c r="AE58" i="72" s="1"/>
  <c r="CE59" i="72"/>
  <c r="AK57" i="72"/>
  <c r="AL57" i="72"/>
  <c r="BR324" i="45"/>
  <c r="Y324" i="45" s="1"/>
  <c r="BQ325" i="45"/>
  <c r="BI336" i="45"/>
  <c r="BJ312" i="45"/>
  <c r="Z312" i="45" s="1"/>
  <c r="BI313" i="45"/>
  <c r="EZ81" i="71"/>
  <c r="CR81" i="71" s="1"/>
  <c r="EY82" i="71"/>
  <c r="CI323" i="45"/>
  <c r="AD323" i="45"/>
  <c r="AN133" i="72"/>
  <c r="AR63" i="72"/>
  <c r="M61" i="72"/>
  <c r="BF61" i="72" s="1"/>
  <c r="BZ61" i="72" s="1"/>
  <c r="BZ297" i="45"/>
  <c r="AA311" i="45"/>
  <c r="O104" i="51"/>
  <c r="P28" i="51"/>
  <c r="CN68" i="45"/>
  <c r="Q75" i="45"/>
  <c r="AU75" i="45" s="1"/>
  <c r="BH75" i="45" s="1"/>
  <c r="CS80" i="71"/>
  <c r="EZ322" i="71"/>
  <c r="CR322" i="71" s="1"/>
  <c r="EY323" i="71"/>
  <c r="CK57" i="45"/>
  <c r="CK81" i="45" s="1"/>
  <c r="CK217" i="45"/>
  <c r="CK204" i="45"/>
  <c r="CK202" i="45"/>
  <c r="CK218" i="45"/>
  <c r="CK208" i="45"/>
  <c r="CK205" i="45"/>
  <c r="CK215" i="45"/>
  <c r="CK214" i="45"/>
  <c r="CK209" i="45"/>
  <c r="CK206" i="45"/>
  <c r="CK212" i="45"/>
  <c r="CK211" i="45"/>
  <c r="CK207" i="45"/>
  <c r="CK213" i="45"/>
  <c r="CK216" i="45"/>
  <c r="CK210" i="45"/>
  <c r="CK203" i="45"/>
  <c r="CK219" i="45"/>
  <c r="CK220" i="45"/>
  <c r="CK221" i="45"/>
  <c r="CK222" i="45"/>
  <c r="CK223" i="45"/>
  <c r="CK224" i="45"/>
  <c r="CK225" i="45"/>
  <c r="CK226" i="45"/>
  <c r="CK227" i="45"/>
  <c r="CK228" i="45"/>
  <c r="CK252" i="45" s="1"/>
  <c r="CK229" i="45"/>
  <c r="CK230" i="45"/>
  <c r="CK231" i="45"/>
  <c r="CK232" i="45"/>
  <c r="CK233" i="45"/>
  <c r="CK234" i="45"/>
  <c r="CK235" i="45"/>
  <c r="CK236" i="45"/>
  <c r="CK237" i="45"/>
  <c r="CK238" i="45"/>
  <c r="CK239" i="45"/>
  <c r="CK240" i="45"/>
  <c r="CK241" i="45"/>
  <c r="CK242" i="45"/>
  <c r="CK45" i="45"/>
  <c r="CK41" i="45"/>
  <c r="CK47" i="45"/>
  <c r="CK37" i="45"/>
  <c r="CK38" i="45"/>
  <c r="CK46" i="45"/>
  <c r="CK39" i="45"/>
  <c r="CK33" i="45"/>
  <c r="CK31" i="45"/>
  <c r="CK40" i="45"/>
  <c r="CK43" i="45"/>
  <c r="CK32" i="45"/>
  <c r="CK44" i="45"/>
  <c r="CK42" i="45"/>
  <c r="CK36" i="45"/>
  <c r="CK34" i="45"/>
  <c r="CK35" i="45"/>
  <c r="CK48" i="45"/>
  <c r="CK49" i="45"/>
  <c r="CK50" i="45"/>
  <c r="CK51" i="45"/>
  <c r="CK52" i="45"/>
  <c r="CK53" i="45"/>
  <c r="CK54" i="45"/>
  <c r="CK55" i="45"/>
  <c r="EZ158" i="71"/>
  <c r="CR158" i="71" s="1"/>
  <c r="EY159" i="71"/>
  <c r="AO72" i="72"/>
  <c r="AO142" i="72" s="1"/>
  <c r="N184" i="51"/>
  <c r="CN151" i="45"/>
  <c r="P145" i="51"/>
  <c r="BR424" i="45"/>
  <c r="Y69" i="45"/>
  <c r="CJ57" i="45"/>
  <c r="CJ81" i="45" s="1"/>
  <c r="CJ217" i="45"/>
  <c r="CJ214" i="45"/>
  <c r="CJ212" i="45"/>
  <c r="CJ206" i="45"/>
  <c r="CJ205" i="45"/>
  <c r="CJ204" i="45"/>
  <c r="CJ203" i="45"/>
  <c r="CJ207" i="45"/>
  <c r="CJ202" i="45"/>
  <c r="CJ208" i="45"/>
  <c r="CJ211" i="45"/>
  <c r="CJ218" i="45"/>
  <c r="CJ213" i="45"/>
  <c r="CJ210" i="45"/>
  <c r="CJ209" i="45"/>
  <c r="CJ216" i="45"/>
  <c r="CJ215" i="45"/>
  <c r="CJ219" i="45"/>
  <c r="CJ220" i="45"/>
  <c r="CJ221" i="45"/>
  <c r="CJ222" i="45"/>
  <c r="CJ223" i="45"/>
  <c r="CJ224" i="45"/>
  <c r="CJ225" i="45"/>
  <c r="CJ226" i="45"/>
  <c r="CJ227" i="45"/>
  <c r="CJ228" i="45"/>
  <c r="CJ252" i="45" s="1"/>
  <c r="CJ229" i="45"/>
  <c r="CJ230" i="45"/>
  <c r="CJ231" i="45"/>
  <c r="CJ232" i="45"/>
  <c r="CJ233" i="45"/>
  <c r="CJ234" i="45"/>
  <c r="CJ235" i="45"/>
  <c r="CJ236" i="45"/>
  <c r="CJ237" i="45"/>
  <c r="CJ238" i="45"/>
  <c r="CJ239" i="45"/>
  <c r="CJ240" i="45"/>
  <c r="CJ241" i="45"/>
  <c r="CJ242" i="45"/>
  <c r="CJ43" i="45"/>
  <c r="CJ32" i="45"/>
  <c r="CJ38" i="45"/>
  <c r="CJ31" i="45"/>
  <c r="CJ37" i="45"/>
  <c r="CJ45" i="45"/>
  <c r="CJ35" i="45"/>
  <c r="CJ47" i="45"/>
  <c r="CJ42" i="45"/>
  <c r="CJ41" i="45"/>
  <c r="CJ34" i="45"/>
  <c r="CJ33" i="45"/>
  <c r="CJ40" i="45"/>
  <c r="CJ36" i="45"/>
  <c r="CJ39" i="45"/>
  <c r="CJ46" i="45"/>
  <c r="CJ44" i="45"/>
  <c r="CJ48" i="45"/>
  <c r="CJ49" i="45"/>
  <c r="CJ50" i="45"/>
  <c r="CJ51" i="45"/>
  <c r="CJ52" i="45"/>
  <c r="CJ53" i="45"/>
  <c r="CJ54" i="45"/>
  <c r="CJ55" i="45"/>
  <c r="CJ56" i="45"/>
  <c r="BJ59" i="45"/>
  <c r="Z59" i="45" s="1"/>
  <c r="BI60" i="45"/>
  <c r="Q157" i="45"/>
  <c r="AU157" i="45" s="1"/>
  <c r="BH157" i="45" s="1"/>
  <c r="CS157" i="71"/>
  <c r="P185" i="51"/>
  <c r="CI152" i="45"/>
  <c r="AD152" i="45"/>
  <c r="CJ58" i="45"/>
  <c r="BZ44" i="45"/>
  <c r="Q18" i="51"/>
  <c r="AA58" i="45"/>
  <c r="CK58" i="45" s="1"/>
  <c r="BJ144" i="45"/>
  <c r="Z144" i="45" s="1"/>
  <c r="BI145" i="45"/>
  <c r="BR70" i="45"/>
  <c r="Y70" i="45" s="1"/>
  <c r="BQ71" i="45"/>
  <c r="T407" i="51" l="1"/>
  <c r="Q329" i="45"/>
  <c r="AU329" i="45" s="1"/>
  <c r="BH329" i="45" s="1"/>
  <c r="CS322" i="71"/>
  <c r="CW322" i="71" s="1"/>
  <c r="CN323" i="45"/>
  <c r="W73" i="72"/>
  <c r="BR73" i="72" s="1"/>
  <c r="CD73" i="72" s="1"/>
  <c r="CA46" i="72"/>
  <c r="P146" i="51"/>
  <c r="CN152" i="45"/>
  <c r="AO73" i="72"/>
  <c r="AO143" i="72" s="1"/>
  <c r="N185" i="51"/>
  <c r="Q158" i="45"/>
  <c r="AU158" i="45" s="1"/>
  <c r="BH158" i="45" s="1"/>
  <c r="CS158" i="71"/>
  <c r="CF59" i="72"/>
  <c r="AE59" i="72" s="1"/>
  <c r="CE60" i="72"/>
  <c r="EZ82" i="71"/>
  <c r="CR82" i="71" s="1"/>
  <c r="EY83" i="71"/>
  <c r="EZ83" i="71" s="1"/>
  <c r="CR83" i="71" s="1"/>
  <c r="AK58" i="72"/>
  <c r="AL58" i="72"/>
  <c r="Q76" i="45"/>
  <c r="AU76" i="45" s="1"/>
  <c r="BH76" i="45" s="1"/>
  <c r="CS81" i="71"/>
  <c r="EZ159" i="71"/>
  <c r="CR159" i="71" s="1"/>
  <c r="EY160" i="71"/>
  <c r="BJ313" i="45"/>
  <c r="Z313" i="45" s="1"/>
  <c r="BI314" i="45"/>
  <c r="CI69" i="45"/>
  <c r="P105" i="51"/>
  <c r="Y419" i="45"/>
  <c r="AD69" i="45"/>
  <c r="Z336" i="45"/>
  <c r="M62" i="72"/>
  <c r="BF62" i="72" s="1"/>
  <c r="BZ62" i="72" s="1"/>
  <c r="BZ298" i="45"/>
  <c r="AA312" i="45"/>
  <c r="BR154" i="45"/>
  <c r="Y154" i="45" s="1"/>
  <c r="BQ155" i="45"/>
  <c r="BJ60" i="45"/>
  <c r="Z60" i="45" s="1"/>
  <c r="BI61" i="45"/>
  <c r="CI153" i="45"/>
  <c r="P186" i="51"/>
  <c r="AD153" i="45"/>
  <c r="AN65" i="72"/>
  <c r="BZ130" i="45"/>
  <c r="CJ144" i="45"/>
  <c r="Q138" i="51"/>
  <c r="AA144" i="45"/>
  <c r="CK144" i="45" s="1"/>
  <c r="BR325" i="45"/>
  <c r="Y325" i="45" s="1"/>
  <c r="BQ326" i="45"/>
  <c r="AN134" i="72"/>
  <c r="AR64" i="72"/>
  <c r="BJ145" i="45"/>
  <c r="Z145" i="45" s="1"/>
  <c r="BI146" i="45"/>
  <c r="CI324" i="45"/>
  <c r="AD324" i="45"/>
  <c r="BR71" i="45"/>
  <c r="Y71" i="45" s="1"/>
  <c r="BQ72" i="45"/>
  <c r="P106" i="51"/>
  <c r="CI70" i="45"/>
  <c r="AD70" i="45"/>
  <c r="CJ59" i="45"/>
  <c r="BZ45" i="45"/>
  <c r="Q19" i="51"/>
  <c r="AA59" i="45"/>
  <c r="CK59" i="45" s="1"/>
  <c r="EZ323" i="71"/>
  <c r="CR323" i="71" s="1"/>
  <c r="EY324" i="71"/>
  <c r="AN135" i="72" l="1"/>
  <c r="AR65" i="72"/>
  <c r="CA47" i="72"/>
  <c r="CJ312" i="45"/>
  <c r="CJ336" i="45" s="1"/>
  <c r="CJ301" i="45"/>
  <c r="CJ300" i="45"/>
  <c r="CJ288" i="45"/>
  <c r="CJ302" i="45"/>
  <c r="CJ297" i="45"/>
  <c r="CJ290" i="45"/>
  <c r="CJ294" i="45"/>
  <c r="CJ296" i="45"/>
  <c r="CJ289" i="45"/>
  <c r="CJ299" i="45"/>
  <c r="CJ295" i="45"/>
  <c r="CJ298" i="45"/>
  <c r="CJ286" i="45"/>
  <c r="CJ293" i="45"/>
  <c r="CJ292" i="45"/>
  <c r="CJ291" i="45"/>
  <c r="CJ287" i="45"/>
  <c r="CJ303" i="45"/>
  <c r="CJ304" i="45"/>
  <c r="CJ305" i="45"/>
  <c r="CJ306" i="45"/>
  <c r="CJ307" i="45"/>
  <c r="CJ308" i="45"/>
  <c r="CJ309" i="45"/>
  <c r="CJ310" i="45"/>
  <c r="CJ311" i="45"/>
  <c r="BJ146" i="45"/>
  <c r="Z146" i="45" s="1"/>
  <c r="BI147" i="45"/>
  <c r="CN153" i="45"/>
  <c r="AO74" i="72"/>
  <c r="AO144" i="72" s="1"/>
  <c r="P147" i="51"/>
  <c r="N186" i="51"/>
  <c r="Q77" i="45"/>
  <c r="AU77" i="45" s="1"/>
  <c r="BH77" i="45" s="1"/>
  <c r="CS82" i="71"/>
  <c r="BJ61" i="45"/>
  <c r="Z61" i="45" s="1"/>
  <c r="BI62" i="45"/>
  <c r="CI325" i="45"/>
  <c r="AD325" i="45"/>
  <c r="BR155" i="45"/>
  <c r="Y155" i="45" s="1"/>
  <c r="BQ156" i="45"/>
  <c r="BJ314" i="45"/>
  <c r="Z314" i="45" s="1"/>
  <c r="BI315" i="45"/>
  <c r="CF60" i="72"/>
  <c r="AE60" i="72" s="1"/>
  <c r="CE61" i="72"/>
  <c r="BZ131" i="45"/>
  <c r="CJ145" i="45"/>
  <c r="Q139" i="51"/>
  <c r="AN66" i="72"/>
  <c r="AA145" i="45"/>
  <c r="CK145" i="45" s="1"/>
  <c r="Q78" i="45"/>
  <c r="CS83" i="71"/>
  <c r="CI71" i="45"/>
  <c r="P107" i="51"/>
  <c r="AD71" i="45"/>
  <c r="CI154" i="45"/>
  <c r="P187" i="51"/>
  <c r="AD154" i="45"/>
  <c r="M63" i="72"/>
  <c r="BF63" i="72" s="1"/>
  <c r="BZ63" i="72" s="1"/>
  <c r="BZ299" i="45"/>
  <c r="CJ313" i="45"/>
  <c r="AA313" i="45"/>
  <c r="AL59" i="72"/>
  <c r="AK59" i="72"/>
  <c r="BR326" i="45"/>
  <c r="Y326" i="45" s="1"/>
  <c r="BQ327" i="45"/>
  <c r="CJ60" i="45"/>
  <c r="BZ46" i="45"/>
  <c r="Q20" i="51"/>
  <c r="AA60" i="45"/>
  <c r="CK60" i="45" s="1"/>
  <c r="BR72" i="45"/>
  <c r="Y72" i="45" s="1"/>
  <c r="BQ73" i="45"/>
  <c r="EZ324" i="71"/>
  <c r="CR324" i="71" s="1"/>
  <c r="T409" i="51" s="1"/>
  <c r="EY325" i="71"/>
  <c r="AA336" i="45"/>
  <c r="CK312" i="45" s="1"/>
  <c r="CK336" i="45" s="1"/>
  <c r="AD419" i="45"/>
  <c r="O105" i="51"/>
  <c r="CN69" i="45"/>
  <c r="P29" i="51"/>
  <c r="O106" i="51"/>
  <c r="P30" i="51"/>
  <c r="CN70" i="45"/>
  <c r="CN324" i="45"/>
  <c r="W74" i="72"/>
  <c r="BR74" i="72" s="1"/>
  <c r="CD74" i="72" s="1"/>
  <c r="EZ160" i="71"/>
  <c r="CR160" i="71" s="1"/>
  <c r="EY161" i="71"/>
  <c r="T408" i="51"/>
  <c r="Q330" i="45"/>
  <c r="AU330" i="45" s="1"/>
  <c r="BH330" i="45" s="1"/>
  <c r="CS323" i="71"/>
  <c r="CW323" i="71" s="1"/>
  <c r="Q159" i="45"/>
  <c r="AU159" i="45" s="1"/>
  <c r="BH159" i="45" s="1"/>
  <c r="CS159" i="71"/>
  <c r="AU78" i="45" l="1"/>
  <c r="BH78" i="45" s="1"/>
  <c r="CK313" i="45"/>
  <c r="BR156" i="45"/>
  <c r="Y156" i="45" s="1"/>
  <c r="BQ157" i="45"/>
  <c r="BJ147" i="45"/>
  <c r="Z147" i="45" s="1"/>
  <c r="BI148" i="45"/>
  <c r="W75" i="72"/>
  <c r="BR75" i="72" s="1"/>
  <c r="CD75" i="72" s="1"/>
  <c r="CN325" i="45"/>
  <c r="CJ146" i="45"/>
  <c r="AN67" i="72"/>
  <c r="Q140" i="51"/>
  <c r="AA146" i="45"/>
  <c r="CK146" i="45" s="1"/>
  <c r="Q331" i="45"/>
  <c r="AU331" i="45" s="1"/>
  <c r="BH331" i="45" s="1"/>
  <c r="CS324" i="71"/>
  <c r="AN136" i="72"/>
  <c r="AR66" i="72"/>
  <c r="EZ325" i="71"/>
  <c r="CR325" i="71" s="1"/>
  <c r="T410" i="51" s="1"/>
  <c r="EY326" i="71"/>
  <c r="EZ326" i="71" s="1"/>
  <c r="CR326" i="71" s="1"/>
  <c r="T411" i="51" s="1"/>
  <c r="P148" i="51"/>
  <c r="CN154" i="45"/>
  <c r="N187" i="51"/>
  <c r="AO75" i="72"/>
  <c r="AO145" i="72" s="1"/>
  <c r="BJ62" i="45"/>
  <c r="Z62" i="45" s="1"/>
  <c r="BI63" i="45"/>
  <c r="CA48" i="72"/>
  <c r="CI155" i="45"/>
  <c r="P188" i="51"/>
  <c r="AD155" i="45"/>
  <c r="BZ47" i="45"/>
  <c r="CJ61" i="45"/>
  <c r="Q21" i="51"/>
  <c r="AA61" i="45"/>
  <c r="CK61" i="45" s="1"/>
  <c r="Q160" i="45"/>
  <c r="AU160" i="45" s="1"/>
  <c r="BH160" i="45" s="1"/>
  <c r="CS160" i="71"/>
  <c r="BR73" i="45"/>
  <c r="Y73" i="45" s="1"/>
  <c r="BQ74" i="45"/>
  <c r="BR327" i="45"/>
  <c r="Y327" i="45" s="1"/>
  <c r="BQ328" i="45"/>
  <c r="CI326" i="45"/>
  <c r="AD326" i="45"/>
  <c r="AK60" i="72"/>
  <c r="AL60" i="72"/>
  <c r="P108" i="51"/>
  <c r="AD72" i="45"/>
  <c r="CF61" i="72"/>
  <c r="AE61" i="72" s="1"/>
  <c r="CE62" i="72"/>
  <c r="O107" i="51"/>
  <c r="CN71" i="45"/>
  <c r="P31" i="51"/>
  <c r="BJ315" i="45"/>
  <c r="Z315" i="45" s="1"/>
  <c r="BI316" i="45"/>
  <c r="EZ161" i="71"/>
  <c r="CR161" i="71" s="1"/>
  <c r="EY162" i="71"/>
  <c r="EZ162" i="71" s="1"/>
  <c r="CR162" i="71" s="1"/>
  <c r="CK289" i="45"/>
  <c r="CK292" i="45"/>
  <c r="CK300" i="45"/>
  <c r="CK302" i="45"/>
  <c r="CK291" i="45"/>
  <c r="CK287" i="45"/>
  <c r="CK288" i="45"/>
  <c r="CK301" i="45"/>
  <c r="CK295" i="45"/>
  <c r="CK299" i="45"/>
  <c r="CK290" i="45"/>
  <c r="CK296" i="45"/>
  <c r="CK294" i="45"/>
  <c r="CK293" i="45"/>
  <c r="CK298" i="45"/>
  <c r="CK297" i="45"/>
  <c r="CK286" i="45"/>
  <c r="CK303" i="45"/>
  <c r="CK304" i="45"/>
  <c r="CK305" i="45"/>
  <c r="CK306" i="45"/>
  <c r="CK307" i="45"/>
  <c r="CK308" i="45"/>
  <c r="CK309" i="45"/>
  <c r="CK310" i="45"/>
  <c r="CK311" i="45"/>
  <c r="M64" i="72"/>
  <c r="BF64" i="72" s="1"/>
  <c r="BZ64" i="72" s="1"/>
  <c r="BZ300" i="45"/>
  <c r="CJ314" i="45"/>
  <c r="AA314" i="45"/>
  <c r="CK314" i="45" s="1"/>
  <c r="BJ316" i="45" l="1"/>
  <c r="Z316" i="45" s="1"/>
  <c r="BI317" i="45"/>
  <c r="BJ63" i="45"/>
  <c r="Z63" i="45" s="1"/>
  <c r="BI64" i="45"/>
  <c r="W76" i="72"/>
  <c r="BR76" i="72" s="1"/>
  <c r="CD76" i="72" s="1"/>
  <c r="CN326" i="45"/>
  <c r="AN137" i="72"/>
  <c r="AR67" i="72"/>
  <c r="BR328" i="45"/>
  <c r="Y328" i="45" s="1"/>
  <c r="BQ329" i="45"/>
  <c r="CN155" i="45"/>
  <c r="N188" i="51"/>
  <c r="P149" i="51"/>
  <c r="AO76" i="72"/>
  <c r="AO146" i="72" s="1"/>
  <c r="CJ62" i="45"/>
  <c r="Q22" i="51"/>
  <c r="AA62" i="45"/>
  <c r="CK62" i="45" s="1"/>
  <c r="CF62" i="72"/>
  <c r="AE62" i="72" s="1"/>
  <c r="CE63" i="72"/>
  <c r="AD327" i="45"/>
  <c r="W77" i="72" s="1"/>
  <c r="BR77" i="72" s="1"/>
  <c r="CD77" i="72" s="1"/>
  <c r="BR74" i="45"/>
  <c r="Y74" i="45" s="1"/>
  <c r="BQ75" i="45"/>
  <c r="AK61" i="72"/>
  <c r="AL61" i="72"/>
  <c r="P109" i="51"/>
  <c r="AD73" i="45"/>
  <c r="CA49" i="72"/>
  <c r="Q333" i="45"/>
  <c r="CS326" i="71"/>
  <c r="BJ148" i="45"/>
  <c r="Z148" i="45" s="1"/>
  <c r="BI149" i="45"/>
  <c r="P32" i="51"/>
  <c r="O108" i="51"/>
  <c r="Q332" i="45"/>
  <c r="AU332" i="45" s="1"/>
  <c r="BH332" i="45" s="1"/>
  <c r="CS325" i="71"/>
  <c r="Q141" i="51"/>
  <c r="CJ147" i="45"/>
  <c r="AN68" i="72"/>
  <c r="AA147" i="45"/>
  <c r="CK147" i="45" s="1"/>
  <c r="BR157" i="45"/>
  <c r="Y157" i="45" s="1"/>
  <c r="BQ158" i="45"/>
  <c r="M65" i="72"/>
  <c r="BF65" i="72" s="1"/>
  <c r="BZ65" i="72" s="1"/>
  <c r="BZ301" i="45"/>
  <c r="CJ315" i="45"/>
  <c r="AA315" i="45"/>
  <c r="CK315" i="45" s="1"/>
  <c r="Q162" i="45"/>
  <c r="CS162" i="71"/>
  <c r="Q161" i="45"/>
  <c r="AU161" i="45" s="1"/>
  <c r="BH161" i="45" s="1"/>
  <c r="CS161" i="71"/>
  <c r="P189" i="51"/>
  <c r="AD156" i="45"/>
  <c r="AU333" i="45" l="1"/>
  <c r="BH333" i="45" s="1"/>
  <c r="AN138" i="72"/>
  <c r="AR68" i="72"/>
  <c r="BR329" i="45"/>
  <c r="Y329" i="45" s="1"/>
  <c r="BQ330" i="45"/>
  <c r="CA50" i="72"/>
  <c r="CF63" i="72"/>
  <c r="AE63" i="72" s="1"/>
  <c r="CE64" i="72"/>
  <c r="P190" i="51"/>
  <c r="AD157" i="45"/>
  <c r="AD328" i="45"/>
  <c r="W78" i="72" s="1"/>
  <c r="BR78" i="72" s="1"/>
  <c r="CD78" i="72" s="1"/>
  <c r="AU162" i="45"/>
  <c r="BH162" i="45" s="1"/>
  <c r="P110" i="51"/>
  <c r="AD74" i="45"/>
  <c r="BJ64" i="45"/>
  <c r="Z64" i="45" s="1"/>
  <c r="BI65" i="45"/>
  <c r="O109" i="51"/>
  <c r="P33" i="51"/>
  <c r="AK62" i="72"/>
  <c r="AL62" i="72"/>
  <c r="Q23" i="51"/>
  <c r="CJ63" i="45"/>
  <c r="AA63" i="45"/>
  <c r="CK63" i="45" s="1"/>
  <c r="P150" i="51"/>
  <c r="AO77" i="72"/>
  <c r="AO147" i="72" s="1"/>
  <c r="N189" i="51"/>
  <c r="BJ149" i="45"/>
  <c r="Z149" i="45" s="1"/>
  <c r="BI150" i="45"/>
  <c r="BJ317" i="45"/>
  <c r="Z317" i="45" s="1"/>
  <c r="BI318" i="45"/>
  <c r="BR75" i="45"/>
  <c r="Y75" i="45" s="1"/>
  <c r="BQ76" i="45"/>
  <c r="BR158" i="45"/>
  <c r="Y158" i="45" s="1"/>
  <c r="BQ159" i="45"/>
  <c r="CJ148" i="45"/>
  <c r="AN69" i="72"/>
  <c r="Q142" i="51"/>
  <c r="AA148" i="45"/>
  <c r="CK148" i="45" s="1"/>
  <c r="CJ316" i="45"/>
  <c r="M66" i="72"/>
  <c r="BF66" i="72" s="1"/>
  <c r="BZ66" i="72" s="1"/>
  <c r="BZ302" i="45"/>
  <c r="AA316" i="45"/>
  <c r="CK316" i="45" s="1"/>
  <c r="N190" i="51" l="1"/>
  <c r="AO78" i="72"/>
  <c r="P151" i="51"/>
  <c r="Q143" i="51"/>
  <c r="CJ149" i="45"/>
  <c r="AN70" i="72"/>
  <c r="AA149" i="45"/>
  <c r="CK149" i="45" s="1"/>
  <c r="CA51" i="72"/>
  <c r="CF64" i="72"/>
  <c r="AE64" i="72" s="1"/>
  <c r="CE65" i="72"/>
  <c r="BJ150" i="45"/>
  <c r="Z150" i="45" s="1"/>
  <c r="BI151" i="45"/>
  <c r="Q24" i="51"/>
  <c r="CJ64" i="45"/>
  <c r="AA64" i="45"/>
  <c r="CK64" i="45" s="1"/>
  <c r="O110" i="51"/>
  <c r="P34" i="51"/>
  <c r="AK63" i="72"/>
  <c r="AL63" i="72"/>
  <c r="BR76" i="45"/>
  <c r="Y76" i="45" s="1"/>
  <c r="BQ77" i="45"/>
  <c r="BR330" i="45"/>
  <c r="Y330" i="45" s="1"/>
  <c r="BQ331" i="45"/>
  <c r="BR159" i="45"/>
  <c r="Y159" i="45" s="1"/>
  <c r="BQ160" i="45"/>
  <c r="P191" i="51"/>
  <c r="AD158" i="45"/>
  <c r="P111" i="51"/>
  <c r="AD75" i="45"/>
  <c r="AD329" i="45"/>
  <c r="W79" i="72" s="1"/>
  <c r="BR79" i="72" s="1"/>
  <c r="CD79" i="72" s="1"/>
  <c r="BJ318" i="45"/>
  <c r="Z318" i="45" s="1"/>
  <c r="BI319" i="45"/>
  <c r="BJ65" i="45"/>
  <c r="Z65" i="45" s="1"/>
  <c r="BI66" i="45"/>
  <c r="AR69" i="72"/>
  <c r="AN139" i="72"/>
  <c r="M67" i="72"/>
  <c r="BF67" i="72" s="1"/>
  <c r="BZ67" i="72" s="1"/>
  <c r="CJ317" i="45"/>
  <c r="AA317" i="45"/>
  <c r="CK317" i="45" s="1"/>
  <c r="AD76" i="45" l="1"/>
  <c r="P112" i="51"/>
  <c r="CF65" i="72"/>
  <c r="AE65" i="72" s="1"/>
  <c r="CE66" i="72"/>
  <c r="BR77" i="45"/>
  <c r="Y77" i="45" s="1"/>
  <c r="BQ78" i="45"/>
  <c r="BR78" i="45" s="1"/>
  <c r="Y78" i="45" s="1"/>
  <c r="AD330" i="45"/>
  <c r="W80" i="72" s="1"/>
  <c r="BR80" i="72" s="1"/>
  <c r="CD80" i="72" s="1"/>
  <c r="AK64" i="72"/>
  <c r="AL64" i="72"/>
  <c r="CA85" i="72"/>
  <c r="CB51" i="72" s="1"/>
  <c r="CA52" i="72"/>
  <c r="BJ66" i="45"/>
  <c r="Z66" i="45" s="1"/>
  <c r="BI67" i="45"/>
  <c r="Q144" i="51"/>
  <c r="AN71" i="72"/>
  <c r="CJ150" i="45"/>
  <c r="AA150" i="45"/>
  <c r="CK150" i="45" s="1"/>
  <c r="O111" i="51"/>
  <c r="P35" i="51"/>
  <c r="AN140" i="72"/>
  <c r="AR70" i="72"/>
  <c r="BR160" i="45"/>
  <c r="Y160" i="45" s="1"/>
  <c r="P193" i="51" s="1"/>
  <c r="BQ161" i="45"/>
  <c r="N191" i="51"/>
  <c r="P152" i="51"/>
  <c r="AO79" i="72"/>
  <c r="BJ319" i="45"/>
  <c r="Z319" i="45" s="1"/>
  <c r="BI320" i="45"/>
  <c r="P192" i="51"/>
  <c r="AD159" i="45"/>
  <c r="CJ65" i="45"/>
  <c r="Q25" i="51"/>
  <c r="AA65" i="45"/>
  <c r="CK65" i="45" s="1"/>
  <c r="CJ318" i="45"/>
  <c r="M68" i="72"/>
  <c r="BF68" i="72" s="1"/>
  <c r="BZ68" i="72" s="1"/>
  <c r="AA318" i="45"/>
  <c r="CK318" i="45" s="1"/>
  <c r="BR331" i="45"/>
  <c r="Y331" i="45" s="1"/>
  <c r="BQ332" i="45"/>
  <c r="BJ151" i="45"/>
  <c r="Z151" i="45" s="1"/>
  <c r="BI152" i="45"/>
  <c r="AD78" i="45" l="1"/>
  <c r="P114" i="51"/>
  <c r="AD77" i="45"/>
  <c r="P113" i="51"/>
  <c r="P36" i="51"/>
  <c r="O112" i="51"/>
  <c r="CB23" i="72"/>
  <c r="CB30" i="72"/>
  <c r="CB27" i="72"/>
  <c r="CB36" i="72"/>
  <c r="CB18" i="72"/>
  <c r="CB31" i="72"/>
  <c r="CB28" i="72"/>
  <c r="CB25" i="72"/>
  <c r="CB21" i="72"/>
  <c r="CB26" i="72"/>
  <c r="CB32" i="72"/>
  <c r="CB20" i="72"/>
  <c r="CB24" i="72"/>
  <c r="CB15" i="72"/>
  <c r="AG15" i="72" s="1"/>
  <c r="AH15" i="72" s="1"/>
  <c r="CB33" i="72"/>
  <c r="CB16" i="72"/>
  <c r="CB22" i="72"/>
  <c r="CB35" i="72"/>
  <c r="CB29" i="72"/>
  <c r="CB17" i="72"/>
  <c r="CB19" i="72"/>
  <c r="CB34" i="72"/>
  <c r="CB37" i="72"/>
  <c r="CB38" i="72"/>
  <c r="CB39" i="72"/>
  <c r="CB40" i="72"/>
  <c r="CB41" i="72"/>
  <c r="CB42" i="72"/>
  <c r="CB43" i="72"/>
  <c r="CB44" i="72"/>
  <c r="CB45" i="72"/>
  <c r="CB46" i="72"/>
  <c r="CB47" i="72"/>
  <c r="CB48" i="72"/>
  <c r="CB49" i="72"/>
  <c r="CB50" i="72"/>
  <c r="P153" i="51"/>
  <c r="AO80" i="72"/>
  <c r="N192" i="51"/>
  <c r="AD160" i="45"/>
  <c r="BJ152" i="45"/>
  <c r="Z152" i="45" s="1"/>
  <c r="BI153" i="45"/>
  <c r="BJ320" i="45"/>
  <c r="Z320" i="45" s="1"/>
  <c r="BI321" i="45"/>
  <c r="AD331" i="45"/>
  <c r="W81" i="72" s="1"/>
  <c r="BR81" i="72" s="1"/>
  <c r="CD81" i="72" s="1"/>
  <c r="BR332" i="45"/>
  <c r="Y332" i="45" s="1"/>
  <c r="BQ333" i="45"/>
  <c r="BR333" i="45" s="1"/>
  <c r="Y333" i="45" s="1"/>
  <c r="M69" i="72"/>
  <c r="BF69" i="72" s="1"/>
  <c r="BZ69" i="72" s="1"/>
  <c r="CJ319" i="45"/>
  <c r="AA319" i="45"/>
  <c r="CK319" i="45" s="1"/>
  <c r="AR71" i="72"/>
  <c r="AN141" i="72"/>
  <c r="BJ67" i="45"/>
  <c r="Z67" i="45" s="1"/>
  <c r="BI68" i="45"/>
  <c r="CJ66" i="45"/>
  <c r="Q26" i="51"/>
  <c r="AA66" i="45"/>
  <c r="CK66" i="45" s="1"/>
  <c r="CF66" i="72"/>
  <c r="AE66" i="72" s="1"/>
  <c r="CE67" i="72"/>
  <c r="CL51" i="72"/>
  <c r="AG51" i="72"/>
  <c r="AN72" i="72"/>
  <c r="Q145" i="51"/>
  <c r="CJ151" i="45"/>
  <c r="AA151" i="45"/>
  <c r="CK151" i="45" s="1"/>
  <c r="BR161" i="45"/>
  <c r="Y161" i="45" s="1"/>
  <c r="P194" i="51" s="1"/>
  <c r="BQ162" i="45"/>
  <c r="BR162" i="45" s="1"/>
  <c r="Y162" i="45" s="1"/>
  <c r="P195" i="51" s="1"/>
  <c r="CB52" i="72"/>
  <c r="CA53" i="72"/>
  <c r="AK65" i="72"/>
  <c r="AL65" i="72"/>
  <c r="AO81" i="72" l="1"/>
  <c r="N193" i="51"/>
  <c r="O113" i="51"/>
  <c r="P37" i="51"/>
  <c r="P38" i="51"/>
  <c r="O114" i="51"/>
  <c r="CL49" i="72"/>
  <c r="AG49" i="72"/>
  <c r="CL48" i="72"/>
  <c r="AG48" i="72"/>
  <c r="CL37" i="72"/>
  <c r="AG37" i="72"/>
  <c r="CL32" i="72"/>
  <c r="AG32" i="72"/>
  <c r="AH32" i="72" s="1"/>
  <c r="AD161" i="45"/>
  <c r="CL21" i="72"/>
  <c r="AG21" i="72"/>
  <c r="AH21" i="72" s="1"/>
  <c r="CL17" i="72"/>
  <c r="AG17" i="72"/>
  <c r="AH17" i="72" s="1"/>
  <c r="AG44" i="72"/>
  <c r="CL44" i="72"/>
  <c r="AG35" i="72"/>
  <c r="AH35" i="72" s="1"/>
  <c r="CL35" i="72"/>
  <c r="CL31" i="72"/>
  <c r="AG31" i="72"/>
  <c r="AH31" i="72" s="1"/>
  <c r="CL47" i="72"/>
  <c r="AG47" i="72"/>
  <c r="CL46" i="72"/>
  <c r="AG46" i="72"/>
  <c r="AG22" i="72"/>
  <c r="AH22" i="72" s="1"/>
  <c r="CL22" i="72"/>
  <c r="CL18" i="72"/>
  <c r="AG18" i="72"/>
  <c r="AH18" i="72" s="1"/>
  <c r="BJ321" i="45"/>
  <c r="Z321" i="45" s="1"/>
  <c r="BI322" i="45"/>
  <c r="CJ320" i="45"/>
  <c r="M70" i="72"/>
  <c r="BF70" i="72" s="1"/>
  <c r="BZ70" i="72" s="1"/>
  <c r="AA320" i="45"/>
  <c r="CK320" i="45" s="1"/>
  <c r="AG29" i="72"/>
  <c r="AH29" i="72" s="1"/>
  <c r="CL29" i="72"/>
  <c r="CL42" i="72"/>
  <c r="AG42" i="72"/>
  <c r="CM16" i="72"/>
  <c r="CL16" i="72"/>
  <c r="AG16" i="72"/>
  <c r="AH16" i="72" s="1"/>
  <c r="CL36" i="72"/>
  <c r="AG36" i="72"/>
  <c r="BJ68" i="45"/>
  <c r="Z68" i="45" s="1"/>
  <c r="BI69" i="45"/>
  <c r="BJ153" i="45"/>
  <c r="Z153" i="45" s="1"/>
  <c r="BI154" i="45"/>
  <c r="CJ152" i="45"/>
  <c r="AN73" i="72"/>
  <c r="Q146" i="51"/>
  <c r="AA152" i="45"/>
  <c r="CK152" i="45" s="1"/>
  <c r="CL41" i="72"/>
  <c r="AG41" i="72"/>
  <c r="CL33" i="72"/>
  <c r="AG33" i="72"/>
  <c r="AH33" i="72" s="1"/>
  <c r="AG27" i="72"/>
  <c r="AH27" i="72" s="1"/>
  <c r="CL27" i="72"/>
  <c r="AG28" i="72"/>
  <c r="AH28" i="72" s="1"/>
  <c r="CL28" i="72"/>
  <c r="CL40" i="72"/>
  <c r="AG40" i="72"/>
  <c r="CL30" i="72"/>
  <c r="AG30" i="72"/>
  <c r="AH30" i="72" s="1"/>
  <c r="CL52" i="72"/>
  <c r="AG52" i="72"/>
  <c r="AG26" i="72"/>
  <c r="AH26" i="72" s="1"/>
  <c r="CL26" i="72"/>
  <c r="Q27" i="51"/>
  <c r="CJ67" i="45"/>
  <c r="AA67" i="45"/>
  <c r="CK67" i="45" s="1"/>
  <c r="X21" i="51"/>
  <c r="AH51" i="72"/>
  <c r="CF67" i="72"/>
  <c r="AE67" i="72" s="1"/>
  <c r="CE68" i="72"/>
  <c r="AL66" i="72"/>
  <c r="AK66" i="72"/>
  <c r="AD333" i="45"/>
  <c r="W83" i="72" s="1"/>
  <c r="AG39" i="72"/>
  <c r="CL39" i="72"/>
  <c r="CL24" i="72"/>
  <c r="AG24" i="72"/>
  <c r="AH24" i="72" s="1"/>
  <c r="CL23" i="72"/>
  <c r="AG23" i="72"/>
  <c r="AH23" i="72" s="1"/>
  <c r="AD162" i="45"/>
  <c r="CL34" i="72"/>
  <c r="AG34" i="72"/>
  <c r="AH34" i="72" s="1"/>
  <c r="CL19" i="72"/>
  <c r="AG19" i="72"/>
  <c r="AH19" i="72" s="1"/>
  <c r="CL25" i="72"/>
  <c r="AG25" i="72"/>
  <c r="AH25" i="72" s="1"/>
  <c r="AG45" i="72"/>
  <c r="CL45" i="72"/>
  <c r="AR72" i="72"/>
  <c r="AN142" i="72"/>
  <c r="CL43" i="72"/>
  <c r="AG43" i="72"/>
  <c r="CB53" i="72"/>
  <c r="CA54" i="72"/>
  <c r="AD332" i="45"/>
  <c r="W82" i="72" s="1"/>
  <c r="BR82" i="72" s="1"/>
  <c r="CD82" i="72" s="1"/>
  <c r="AG50" i="72"/>
  <c r="CL50" i="72"/>
  <c r="CL38" i="72"/>
  <c r="AG38" i="72"/>
  <c r="AG20" i="72"/>
  <c r="AH20" i="72" s="1"/>
  <c r="CL20" i="72"/>
  <c r="AO83" i="72" l="1"/>
  <c r="N195" i="51"/>
  <c r="AO82" i="72"/>
  <c r="N194" i="51"/>
  <c r="X16" i="51"/>
  <c r="AH46" i="72"/>
  <c r="BJ69" i="45"/>
  <c r="BI424" i="45"/>
  <c r="BI70" i="45"/>
  <c r="AN74" i="72"/>
  <c r="Q147" i="51"/>
  <c r="CJ153" i="45"/>
  <c r="AA153" i="45"/>
  <c r="CK153" i="45" s="1"/>
  <c r="X20" i="51"/>
  <c r="AH50" i="72"/>
  <c r="X15" i="51"/>
  <c r="AH45" i="72"/>
  <c r="Q28" i="51"/>
  <c r="CJ68" i="45"/>
  <c r="AA68" i="45"/>
  <c r="CK68" i="45" s="1"/>
  <c r="BJ322" i="45"/>
  <c r="Z322" i="45" s="1"/>
  <c r="BI323" i="45"/>
  <c r="X7" i="51"/>
  <c r="AH37" i="72"/>
  <c r="X11" i="51"/>
  <c r="AH41" i="72"/>
  <c r="CJ321" i="45"/>
  <c r="M71" i="72"/>
  <c r="BF71" i="72" s="1"/>
  <c r="BZ71" i="72" s="1"/>
  <c r="AA321" i="45"/>
  <c r="CK321" i="45" s="1"/>
  <c r="BJ154" i="45"/>
  <c r="Z154" i="45" s="1"/>
  <c r="BI155" i="45"/>
  <c r="X22" i="51"/>
  <c r="AH52" i="72"/>
  <c r="X18" i="51"/>
  <c r="AH48" i="72"/>
  <c r="CL53" i="72"/>
  <c r="AG53" i="72"/>
  <c r="CF68" i="72"/>
  <c r="AE68" i="72" s="1"/>
  <c r="CE69" i="72"/>
  <c r="X14" i="51"/>
  <c r="AH44" i="72"/>
  <c r="X17" i="51"/>
  <c r="AH47" i="72"/>
  <c r="X9" i="51"/>
  <c r="AH39" i="72"/>
  <c r="BR83" i="72"/>
  <c r="CD83" i="72" s="1"/>
  <c r="X13" i="51"/>
  <c r="AH43" i="72"/>
  <c r="AL67" i="72"/>
  <c r="AK67" i="72"/>
  <c r="X10" i="51"/>
  <c r="AH40" i="72"/>
  <c r="X19" i="51"/>
  <c r="AH49" i="72"/>
  <c r="X8" i="51"/>
  <c r="AH38" i="72"/>
  <c r="CB54" i="72"/>
  <c r="CA55" i="72"/>
  <c r="X6" i="51"/>
  <c r="AH36" i="72"/>
  <c r="AR73" i="72"/>
  <c r="AN143" i="72"/>
  <c r="X12" i="51"/>
  <c r="AH42" i="72"/>
  <c r="X23" i="51" l="1"/>
  <c r="AH53" i="72"/>
  <c r="CB55" i="72"/>
  <c r="CA56" i="72"/>
  <c r="AN144" i="72"/>
  <c r="AR74" i="72"/>
  <c r="AG54" i="72"/>
  <c r="CL54" i="72"/>
  <c r="CJ322" i="45"/>
  <c r="M72" i="72"/>
  <c r="BF72" i="72" s="1"/>
  <c r="BZ72" i="72" s="1"/>
  <c r="AA322" i="45"/>
  <c r="CK322" i="45" s="1"/>
  <c r="BJ70" i="45"/>
  <c r="Z70" i="45" s="1"/>
  <c r="BI71" i="45"/>
  <c r="BJ155" i="45"/>
  <c r="Z155" i="45" s="1"/>
  <c r="BI156" i="45"/>
  <c r="Z21" i="51"/>
  <c r="AN75" i="72"/>
  <c r="Q148" i="51"/>
  <c r="CJ154" i="45"/>
  <c r="AA154" i="45"/>
  <c r="CK154" i="45" s="1"/>
  <c r="Z69" i="45"/>
  <c r="BJ424" i="45"/>
  <c r="BJ323" i="45"/>
  <c r="Z323" i="45" s="1"/>
  <c r="BI324" i="45"/>
  <c r="CF69" i="72"/>
  <c r="AE69" i="72" s="1"/>
  <c r="CE70" i="72"/>
  <c r="AL68" i="72"/>
  <c r="CJ323" i="45" l="1"/>
  <c r="M73" i="72"/>
  <c r="BF73" i="72" s="1"/>
  <c r="BZ73" i="72" s="1"/>
  <c r="AA323" i="45"/>
  <c r="CK323" i="45" s="1"/>
  <c r="AR75" i="72"/>
  <c r="AN145" i="72"/>
  <c r="Q30" i="51"/>
  <c r="CJ70" i="45"/>
  <c r="AA70" i="45"/>
  <c r="CK70" i="45" s="1"/>
  <c r="Z419" i="45"/>
  <c r="Q29" i="51"/>
  <c r="CJ69" i="45"/>
  <c r="AA69" i="45"/>
  <c r="CB56" i="72"/>
  <c r="CA57" i="72"/>
  <c r="X24" i="51"/>
  <c r="AH54" i="72"/>
  <c r="BJ156" i="45"/>
  <c r="Z156" i="45" s="1"/>
  <c r="BI157" i="45"/>
  <c r="AG55" i="72"/>
  <c r="CL55" i="72"/>
  <c r="CF70" i="72"/>
  <c r="AE70" i="72" s="1"/>
  <c r="CE71" i="72"/>
  <c r="CJ155" i="45"/>
  <c r="Q149" i="51"/>
  <c r="AN76" i="72"/>
  <c r="AA155" i="45"/>
  <c r="CK155" i="45" s="1"/>
  <c r="AL69" i="72"/>
  <c r="BJ324" i="45"/>
  <c r="Z324" i="45" s="1"/>
  <c r="BI325" i="45"/>
  <c r="BJ71" i="45"/>
  <c r="Z71" i="45" s="1"/>
  <c r="BI72" i="45"/>
  <c r="X25" i="51" l="1"/>
  <c r="AH55" i="72"/>
  <c r="BJ72" i="45"/>
  <c r="Z72" i="45" s="1"/>
  <c r="BI73" i="45"/>
  <c r="AL70" i="72"/>
  <c r="CJ71" i="45"/>
  <c r="Q31" i="51"/>
  <c r="AA71" i="45"/>
  <c r="CK71" i="45" s="1"/>
  <c r="Q150" i="51"/>
  <c r="AN77" i="72"/>
  <c r="AA156" i="45"/>
  <c r="BJ157" i="45"/>
  <c r="Z157" i="45" s="1"/>
  <c r="BI158" i="45"/>
  <c r="M74" i="72"/>
  <c r="BF74" i="72" s="1"/>
  <c r="BZ74" i="72" s="1"/>
  <c r="CJ324" i="45"/>
  <c r="AA324" i="45"/>
  <c r="CK324" i="45" s="1"/>
  <c r="CF71" i="72"/>
  <c r="AE71" i="72" s="1"/>
  <c r="CE72" i="72"/>
  <c r="BJ325" i="45"/>
  <c r="Z325" i="45" s="1"/>
  <c r="BI326" i="45"/>
  <c r="CB57" i="72"/>
  <c r="CA58" i="72"/>
  <c r="AN146" i="72"/>
  <c r="AR76" i="72"/>
  <c r="AG56" i="72"/>
  <c r="CL56" i="72"/>
  <c r="CK69" i="45"/>
  <c r="AA419" i="45"/>
  <c r="AN147" i="72" l="1"/>
  <c r="AR77" i="72"/>
  <c r="CJ325" i="45"/>
  <c r="M75" i="72"/>
  <c r="BF75" i="72" s="1"/>
  <c r="BZ75" i="72" s="1"/>
  <c r="AA325" i="45"/>
  <c r="CK325" i="45" s="1"/>
  <c r="CB58" i="72"/>
  <c r="CA59" i="72"/>
  <c r="CL57" i="72"/>
  <c r="AG57" i="72"/>
  <c r="AL71" i="72"/>
  <c r="BJ73" i="45"/>
  <c r="Z73" i="45" s="1"/>
  <c r="BI74" i="45"/>
  <c r="BJ326" i="45"/>
  <c r="Z326" i="45" s="1"/>
  <c r="BI327" i="45"/>
  <c r="CF72" i="72"/>
  <c r="AE72" i="72" s="1"/>
  <c r="CE73" i="72"/>
  <c r="X26" i="51"/>
  <c r="AH56" i="72"/>
  <c r="Q32" i="51"/>
  <c r="AA72" i="45"/>
  <c r="BJ158" i="45"/>
  <c r="Z158" i="45" s="1"/>
  <c r="BI159" i="45"/>
  <c r="Q151" i="51"/>
  <c r="AN78" i="72"/>
  <c r="AR78" i="72" s="1"/>
  <c r="AA157" i="45"/>
  <c r="BJ159" i="45" l="1"/>
  <c r="Z159" i="45" s="1"/>
  <c r="BI160" i="45"/>
  <c r="AN79" i="72"/>
  <c r="AR79" i="72" s="1"/>
  <c r="Q152" i="51"/>
  <c r="AA158" i="45"/>
  <c r="X27" i="51"/>
  <c r="AH57" i="72"/>
  <c r="CL58" i="72"/>
  <c r="AG58" i="72"/>
  <c r="Q33" i="51"/>
  <c r="AA73" i="45"/>
  <c r="CB59" i="72"/>
  <c r="CA60" i="72"/>
  <c r="CF73" i="72"/>
  <c r="AE73" i="72" s="1"/>
  <c r="CE74" i="72"/>
  <c r="AL72" i="72"/>
  <c r="M76" i="72"/>
  <c r="BF76" i="72" s="1"/>
  <c r="BZ76" i="72" s="1"/>
  <c r="CJ326" i="45"/>
  <c r="AA326" i="45"/>
  <c r="CK326" i="45" s="1"/>
  <c r="BJ327" i="45"/>
  <c r="Z327" i="45" s="1"/>
  <c r="BI328" i="45"/>
  <c r="BJ74" i="45"/>
  <c r="Z74" i="45" s="1"/>
  <c r="BI75" i="45"/>
  <c r="BJ328" i="45" l="1"/>
  <c r="Z328" i="45" s="1"/>
  <c r="BI329" i="45"/>
  <c r="X28" i="51"/>
  <c r="AH58" i="72"/>
  <c r="BJ160" i="45"/>
  <c r="Z160" i="45" s="1"/>
  <c r="BI161" i="45"/>
  <c r="Q34" i="51"/>
  <c r="AA74" i="45"/>
  <c r="M77" i="72"/>
  <c r="BF77" i="72" s="1"/>
  <c r="BZ77" i="72" s="1"/>
  <c r="AA327" i="45"/>
  <c r="CB60" i="72"/>
  <c r="CA61" i="72"/>
  <c r="AN80" i="72"/>
  <c r="AR80" i="72" s="1"/>
  <c r="Q153" i="51"/>
  <c r="AA159" i="45"/>
  <c r="CF74" i="72"/>
  <c r="AE74" i="72" s="1"/>
  <c r="CE75" i="72"/>
  <c r="AL73" i="72"/>
  <c r="BJ75" i="45"/>
  <c r="Z75" i="45" s="1"/>
  <c r="BI76" i="45"/>
  <c r="AG59" i="72"/>
  <c r="CL59" i="72"/>
  <c r="CB61" i="72" l="1"/>
  <c r="CA62" i="72"/>
  <c r="X29" i="51"/>
  <c r="AH59" i="72"/>
  <c r="Q35" i="51"/>
  <c r="AA75" i="45"/>
  <c r="BJ76" i="45"/>
  <c r="Z76" i="45" s="1"/>
  <c r="BI77" i="45"/>
  <c r="BJ161" i="45"/>
  <c r="Z161" i="45" s="1"/>
  <c r="BI162" i="45"/>
  <c r="BJ162" i="45" s="1"/>
  <c r="Z162" i="45" s="1"/>
  <c r="CL60" i="72"/>
  <c r="AG60" i="72"/>
  <c r="CF75" i="72"/>
  <c r="AE75" i="72" s="1"/>
  <c r="CE76" i="72"/>
  <c r="AN81" i="72"/>
  <c r="AR81" i="72" s="1"/>
  <c r="AA160" i="45"/>
  <c r="BJ329" i="45"/>
  <c r="Z329" i="45" s="1"/>
  <c r="BI330" i="45"/>
  <c r="AL74" i="72"/>
  <c r="M78" i="72"/>
  <c r="BF78" i="72" s="1"/>
  <c r="BZ78" i="72" s="1"/>
  <c r="AA328" i="45"/>
  <c r="AA76" i="45" l="1"/>
  <c r="Q36" i="51"/>
  <c r="AN83" i="72"/>
  <c r="AR83" i="72" s="1"/>
  <c r="AA162" i="45"/>
  <c r="X30" i="51"/>
  <c r="AH60" i="72"/>
  <c r="AN82" i="72"/>
  <c r="AR82" i="72" s="1"/>
  <c r="AA161" i="45"/>
  <c r="BJ330" i="45"/>
  <c r="Z330" i="45" s="1"/>
  <c r="BI331" i="45"/>
  <c r="CB62" i="72"/>
  <c r="CA63" i="72"/>
  <c r="BJ77" i="45"/>
  <c r="Z77" i="45" s="1"/>
  <c r="BI78" i="45"/>
  <c r="BJ78" i="45" s="1"/>
  <c r="Z78" i="45" s="1"/>
  <c r="M79" i="72"/>
  <c r="BF79" i="72" s="1"/>
  <c r="BZ79" i="72" s="1"/>
  <c r="AA329" i="45"/>
  <c r="CF76" i="72"/>
  <c r="AE76" i="72" s="1"/>
  <c r="CE77" i="72"/>
  <c r="AL75" i="72"/>
  <c r="AG61" i="72"/>
  <c r="CL61" i="72"/>
  <c r="AA78" i="45" l="1"/>
  <c r="Q38" i="51"/>
  <c r="AA77" i="45"/>
  <c r="Q37" i="51"/>
  <c r="AG62" i="72"/>
  <c r="CL62" i="72"/>
  <c r="CF77" i="72"/>
  <c r="AE77" i="72" s="1"/>
  <c r="CE78" i="72"/>
  <c r="BJ331" i="45"/>
  <c r="Z331" i="45" s="1"/>
  <c r="BI332" i="45"/>
  <c r="X31" i="51"/>
  <c r="AH61" i="72"/>
  <c r="CB63" i="72"/>
  <c r="CA64" i="72"/>
  <c r="M80" i="72"/>
  <c r="BF80" i="72" s="1"/>
  <c r="BZ80" i="72" s="1"/>
  <c r="AA330" i="45"/>
  <c r="AL76" i="72"/>
  <c r="AG63" i="72" l="1"/>
  <c r="CL63" i="72"/>
  <c r="M81" i="72"/>
  <c r="BF81" i="72" s="1"/>
  <c r="BZ81" i="72" s="1"/>
  <c r="AA331" i="45"/>
  <c r="CB64" i="72"/>
  <c r="CA65" i="72"/>
  <c r="BJ332" i="45"/>
  <c r="Z332" i="45" s="1"/>
  <c r="BI333" i="45"/>
  <c r="BJ333" i="45" s="1"/>
  <c r="Z333" i="45" s="1"/>
  <c r="CF78" i="72"/>
  <c r="AE78" i="72" s="1"/>
  <c r="CE79" i="72"/>
  <c r="AL77" i="72"/>
  <c r="X32" i="51"/>
  <c r="AH62" i="72"/>
  <c r="AL78" i="72" l="1"/>
  <c r="CB65" i="72"/>
  <c r="CA66" i="72"/>
  <c r="CF79" i="72"/>
  <c r="AE79" i="72" s="1"/>
  <c r="CE80" i="72"/>
  <c r="M82" i="72"/>
  <c r="BF82" i="72" s="1"/>
  <c r="BZ82" i="72" s="1"/>
  <c r="AA332" i="45"/>
  <c r="M83" i="72"/>
  <c r="AA333" i="45"/>
  <c r="AG64" i="72"/>
  <c r="CL64" i="72"/>
  <c r="X33" i="51"/>
  <c r="AH63" i="72"/>
  <c r="BF83" i="72" l="1"/>
  <c r="BZ83" i="72" s="1"/>
  <c r="X34" i="51"/>
  <c r="AH64" i="72"/>
  <c r="CF80" i="72"/>
  <c r="AE80" i="72" s="1"/>
  <c r="CE81" i="72"/>
  <c r="CL65" i="72"/>
  <c r="AG65" i="72"/>
  <c r="CB66" i="72"/>
  <c r="CA67" i="72"/>
  <c r="AL79" i="72"/>
  <c r="AL80" i="72" l="1"/>
  <c r="CB67" i="72"/>
  <c r="CA68" i="72"/>
  <c r="X35" i="51"/>
  <c r="AH65" i="72"/>
  <c r="CL66" i="72"/>
  <c r="AG66" i="72"/>
  <c r="CF81" i="72"/>
  <c r="AE81" i="72" s="1"/>
  <c r="AL81" i="72" s="1"/>
  <c r="CE82" i="72"/>
  <c r="CF82" i="72" l="1"/>
  <c r="AE82" i="72" s="1"/>
  <c r="AL82" i="72" s="1"/>
  <c r="CE83" i="72"/>
  <c r="CF83" i="72" s="1"/>
  <c r="AE83" i="72" s="1"/>
  <c r="AL83" i="72" s="1"/>
  <c r="AG67" i="72"/>
  <c r="CL67" i="72"/>
  <c r="X36" i="51"/>
  <c r="AH66" i="72"/>
  <c r="CB68" i="72"/>
  <c r="CA69" i="72"/>
  <c r="CB69" i="72" l="1"/>
  <c r="CA70" i="72"/>
  <c r="CL68" i="72"/>
  <c r="AG68" i="72"/>
  <c r="X37" i="51"/>
  <c r="AH67" i="72"/>
  <c r="X38" i="51" l="1"/>
  <c r="AH68" i="72"/>
  <c r="CB70" i="72"/>
  <c r="CA71" i="72"/>
  <c r="CL69" i="72"/>
  <c r="AG69" i="72"/>
  <c r="X39" i="51" l="1"/>
  <c r="AH69" i="72"/>
  <c r="CL70" i="72"/>
  <c r="AG70" i="72"/>
  <c r="CB71" i="72"/>
  <c r="CA72" i="72"/>
  <c r="CB72" i="72" l="1"/>
  <c r="CA73" i="72"/>
  <c r="CL71" i="72"/>
  <c r="AG71" i="72"/>
  <c r="X40" i="51"/>
  <c r="AH70" i="72"/>
  <c r="X41" i="51" l="1"/>
  <c r="AH71" i="72"/>
  <c r="CB73" i="72"/>
  <c r="CA74" i="72"/>
  <c r="CL72" i="72"/>
  <c r="AG72" i="72"/>
  <c r="CL73" i="72" l="1"/>
  <c r="AG73" i="72"/>
  <c r="X42" i="51"/>
  <c r="AH72" i="72"/>
  <c r="CB74" i="72"/>
  <c r="CA75" i="72"/>
  <c r="CB75" i="72" l="1"/>
  <c r="CA76" i="72"/>
  <c r="AG74" i="72"/>
  <c r="CL74" i="72"/>
  <c r="X43" i="51"/>
  <c r="AH73" i="72"/>
  <c r="X44" i="51" l="1"/>
  <c r="AH74" i="72"/>
  <c r="CB76" i="72"/>
  <c r="CA77" i="72"/>
  <c r="CL75" i="72"/>
  <c r="AG75" i="72"/>
  <c r="X45" i="51" l="1"/>
  <c r="AH75" i="72"/>
  <c r="CB87" i="72"/>
  <c r="CJ85" i="72"/>
  <c r="CJ86" i="72" s="1"/>
  <c r="AG76" i="72"/>
  <c r="CL76" i="72"/>
  <c r="CB77" i="72"/>
  <c r="CA78" i="72"/>
  <c r="AG77" i="72" l="1"/>
  <c r="CL77" i="72"/>
  <c r="CB78" i="72"/>
  <c r="CA79" i="72"/>
  <c r="X46" i="51"/>
  <c r="AH76" i="72"/>
  <c r="CB79" i="72" l="1"/>
  <c r="CA80" i="72"/>
  <c r="CL78" i="72"/>
  <c r="AG78" i="72"/>
  <c r="X47" i="51"/>
  <c r="Y47" i="51" s="1"/>
  <c r="AG88" i="72"/>
  <c r="AH77" i="72"/>
  <c r="CB80" i="72" l="1"/>
  <c r="CA81" i="72"/>
  <c r="X48" i="51"/>
  <c r="AH78" i="72"/>
  <c r="AG79" i="72"/>
  <c r="CL79" i="72"/>
  <c r="X49" i="51" l="1"/>
  <c r="AH79" i="72"/>
  <c r="CB81" i="72"/>
  <c r="CA82" i="72"/>
  <c r="AG80" i="72"/>
  <c r="CL80" i="72"/>
  <c r="X50" i="51" l="1"/>
  <c r="AH80" i="72"/>
  <c r="AG81" i="72"/>
  <c r="CL81" i="72"/>
  <c r="CB82" i="72"/>
  <c r="CA83" i="72"/>
  <c r="CB83" i="72" s="1"/>
  <c r="AH81" i="72" l="1"/>
  <c r="X51" i="51"/>
  <c r="CL83" i="72"/>
  <c r="AG83" i="72"/>
  <c r="CL82" i="72"/>
  <c r="AG82" i="72"/>
  <c r="AH82" i="72" l="1"/>
  <c r="X52" i="51"/>
  <c r="AH83" i="72"/>
  <c r="X53" i="5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Belzer, David B</author>
  </authors>
  <commentList>
    <comment ref="U5" authorId="0" shapeId="0" xr:uid="{00000000-0006-0000-0600-000001000000}">
      <text>
        <r>
          <rPr>
            <b/>
            <sz val="8"/>
            <color indexed="81"/>
            <rFont val="Tahoma"/>
            <family val="2"/>
          </rPr>
          <t>Belzer, David B:</t>
        </r>
        <r>
          <rPr>
            <sz val="8"/>
            <color indexed="81"/>
            <rFont val="Tahoma"/>
            <family val="2"/>
          </rPr>
          <t xml:space="preserve">
This quantity index includes utilities, not included in sum of VA in preceding column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David</author>
  </authors>
  <commentList>
    <comment ref="P36" authorId="0" shapeId="0" xr:uid="{982FA7CD-6A9A-4E9F-BCF0-C2A16EDE47DB}">
      <text>
        <r>
          <rPr>
            <b/>
            <sz val="9"/>
            <color indexed="81"/>
            <rFont val="Tahoma"/>
            <family val="2"/>
          </rPr>
          <t>David:</t>
        </r>
        <r>
          <rPr>
            <sz val="9"/>
            <color indexed="81"/>
            <rFont val="Tahoma"/>
            <family val="2"/>
          </rPr>
          <t xml:space="preserve">
From Nonmanufacturing_reconciliation_010420.xlsx, Worksheet Final Nonman!m6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Belzer, David B</author>
  </authors>
  <commentList>
    <comment ref="R200" authorId="0" shapeId="0" xr:uid="{00000000-0006-0000-0B00-000001000000}">
      <text>
        <r>
          <rPr>
            <b/>
            <sz val="8"/>
            <color indexed="81"/>
            <rFont val="Tahoma"/>
            <family val="2"/>
          </rPr>
          <t>Belzer, David B:</t>
        </r>
        <r>
          <rPr>
            <sz val="8"/>
            <color indexed="81"/>
            <rFont val="Tahoma"/>
            <family val="2"/>
          </rPr>
          <t xml:space="preserve">
This is value for 1971 copied from manufacturing worksheet.  For this index, the electricity conversion factor is held constant, and values are copied from column bz in manufacturing worksheet</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Staff</author>
  </authors>
  <commentList>
    <comment ref="P82" authorId="0" shapeId="0" xr:uid="{00000000-0006-0000-0E00-000001000000}">
      <text>
        <r>
          <rPr>
            <b/>
            <sz val="8"/>
            <color indexed="81"/>
            <rFont val="Tahoma"/>
            <family val="2"/>
          </rPr>
          <t>Staff:</t>
        </r>
        <r>
          <rPr>
            <sz val="8"/>
            <color indexed="81"/>
            <rFont val="Tahoma"/>
            <family val="2"/>
          </rPr>
          <t xml:space="preserve">
D. Belzer.  Use 1986/1987 ratio from Total Fuel Consumption of Off-site energy to move back the 1987 value to 1986.  The extrapolator is from EIA's Derived annual estimates, Table 1, for 1974-1988</t>
        </r>
      </text>
    </comment>
  </commentList>
</comments>
</file>

<file path=xl/sharedStrings.xml><?xml version="1.0" encoding="utf-8"?>
<sst xmlns="http://schemas.openxmlformats.org/spreadsheetml/2006/main" count="8366" uniqueCount="1555">
  <si>
    <t>NAICS 311&amp;312</t>
  </si>
  <si>
    <t>NAICS 313&amp;314</t>
  </si>
  <si>
    <t>NAICS 315&amp;316</t>
  </si>
  <si>
    <t>Unwgted.</t>
  </si>
  <si>
    <t>Energy consumption by type of energy</t>
  </si>
  <si>
    <t>Energy Consumption [Trillion Btu, (TBtu)] (2)</t>
  </si>
  <si>
    <t>See section below for notes related to table of final industrial sector indicators.</t>
  </si>
  <si>
    <t>(worksheet:  Total_industrial)</t>
  </si>
  <si>
    <t>(worksheet Manufacturing)</t>
  </si>
  <si>
    <t xml:space="preserve">Non-manufacturing Industrial </t>
  </si>
  <si>
    <t>(worksheet: Non-manufacturing Industrial )</t>
  </si>
  <si>
    <t xml:space="preserve">Manufacturing </t>
  </si>
  <si>
    <t xml:space="preserve">   Sector:</t>
  </si>
  <si>
    <t xml:space="preserve">      Fuel:</t>
  </si>
  <si>
    <t xml:space="preserve">   Year</t>
  </si>
  <si>
    <t>Industrial</t>
  </si>
  <si>
    <t xml:space="preserve">  Total</t>
  </si>
  <si>
    <t>Activity</t>
  </si>
  <si>
    <t xml:space="preserve"> Total</t>
  </si>
  <si>
    <t xml:space="preserve">  GDP</t>
  </si>
  <si>
    <t>Primary</t>
  </si>
  <si>
    <t>Energy Intensity (nominal-index)</t>
  </si>
  <si>
    <t>Base Year</t>
  </si>
  <si>
    <t xml:space="preserve"> 1985 = 1</t>
  </si>
  <si>
    <t>Energy Consumption Shares</t>
  </si>
  <si>
    <t>Log-Mean Weights (unnormalized)</t>
  </si>
  <si>
    <t xml:space="preserve">  (share)</t>
  </si>
  <si>
    <t>Log-Mean Weights (normalized)</t>
  </si>
  <si>
    <t xml:space="preserve">  Index</t>
  </si>
  <si>
    <t>(unnorm.)</t>
  </si>
  <si>
    <t xml:space="preserve">Index chg. </t>
  </si>
  <si>
    <t>General Inputs</t>
  </si>
  <si>
    <t>Base Year for Indexes:</t>
  </si>
  <si>
    <t>Structure</t>
  </si>
  <si>
    <t xml:space="preserve">  Total </t>
  </si>
  <si>
    <t>Chart Data</t>
  </si>
  <si>
    <t>Ending year for charts:</t>
  </si>
  <si>
    <t>Starting year for charts:</t>
  </si>
  <si>
    <t xml:space="preserve"> Row Offset</t>
  </si>
  <si>
    <t>Begin_index</t>
  </si>
  <si>
    <t>End_index</t>
  </si>
  <si>
    <t xml:space="preserve"> Structure</t>
  </si>
  <si>
    <t xml:space="preserve">  Intensity</t>
  </si>
  <si>
    <t>Cake Chart</t>
  </si>
  <si>
    <t>Base_index</t>
  </si>
  <si>
    <t>Chart Indexes</t>
  </si>
  <si>
    <t xml:space="preserve"> In Range?</t>
  </si>
  <si>
    <t>Fuel Type</t>
  </si>
  <si>
    <t xml:space="preserve">     Primary</t>
  </si>
  <si>
    <t xml:space="preserve">     Site </t>
  </si>
  <si>
    <t xml:space="preserve">     Electricity</t>
  </si>
  <si>
    <t xml:space="preserve">     Fossil + Renewables</t>
  </si>
  <si>
    <t xml:space="preserve">     Natural Gas</t>
  </si>
  <si>
    <t xml:space="preserve">     Petroleum</t>
  </si>
  <si>
    <t>Electricity</t>
  </si>
  <si>
    <t>Secondary Base Year</t>
  </si>
  <si>
    <t>Base2</t>
  </si>
  <si>
    <t xml:space="preserve">    Primary</t>
  </si>
  <si>
    <t xml:space="preserve">    Secondary</t>
  </si>
  <si>
    <t>Intensity</t>
  </si>
  <si>
    <t>x</t>
  </si>
  <si>
    <t xml:space="preserve">                 </t>
  </si>
  <si>
    <t>Selected:</t>
  </si>
  <si>
    <t>Delivered</t>
  </si>
  <si>
    <t>Base</t>
  </si>
  <si>
    <t xml:space="preserve">  Ratio</t>
  </si>
  <si>
    <t xml:space="preserve">  Share</t>
  </si>
  <si>
    <t xml:space="preserve"> Electricity</t>
  </si>
  <si>
    <t>Log Changes (Energy Intensities)</t>
  </si>
  <si>
    <t>Structure:  Shipments/GPO</t>
  </si>
  <si>
    <t>Structure:  GPO/GPOind</t>
  </si>
  <si>
    <t>Index</t>
  </si>
  <si>
    <t xml:space="preserve">  GPOInd</t>
  </si>
  <si>
    <t xml:space="preserve">  Product</t>
  </si>
  <si>
    <t>Consump</t>
  </si>
  <si>
    <t>Final Indexes</t>
  </si>
  <si>
    <t xml:space="preserve"> Actual</t>
  </si>
  <si>
    <t xml:space="preserve"> Intensity</t>
  </si>
  <si>
    <t>Product</t>
  </si>
  <si>
    <t>Energy Use</t>
  </si>
  <si>
    <t>Ship/GPO</t>
  </si>
  <si>
    <t xml:space="preserve">       Structure</t>
  </si>
  <si>
    <t>GPO Mix</t>
  </si>
  <si>
    <t>Nominal</t>
  </si>
  <si>
    <t>x  Intensity</t>
  </si>
  <si>
    <t>Eng. Use</t>
  </si>
  <si>
    <t>Shpmnt/GPO</t>
  </si>
  <si>
    <t>GPO Shr</t>
  </si>
  <si>
    <t>Intensity and Structural Components</t>
  </si>
  <si>
    <t>GDP_Man</t>
  </si>
  <si>
    <t xml:space="preserve">  Primary Base Year</t>
  </si>
  <si>
    <t xml:space="preserve">  Eng. Shr.</t>
  </si>
  <si>
    <t xml:space="preserve">  NAICS</t>
  </si>
  <si>
    <t>NAICS:</t>
  </si>
  <si>
    <t xml:space="preserve"> Output:</t>
  </si>
  <si>
    <t>Aggregate</t>
  </si>
  <si>
    <t xml:space="preserve"> Delivered</t>
  </si>
  <si>
    <t xml:space="preserve">  GPOMan</t>
  </si>
  <si>
    <t xml:space="preserve">         Base Year</t>
  </si>
  <si>
    <t>GPO_Man</t>
  </si>
  <si>
    <t xml:space="preserve">      Base Year (2)</t>
  </si>
  <si>
    <t>Total Energy (Source Energy)</t>
  </si>
  <si>
    <t xml:space="preserve"> Source</t>
  </si>
  <si>
    <t xml:space="preserve">  Year</t>
  </si>
  <si>
    <t xml:space="preserve">  Source</t>
  </si>
  <si>
    <t>Source</t>
  </si>
  <si>
    <t>Chart 1a (1985)</t>
  </si>
  <si>
    <t>Eng-Wgted Output, Intensity</t>
  </si>
  <si>
    <t>Chart 1b (1985)</t>
  </si>
  <si>
    <t>GPO_Man, Structure, and Intensity</t>
  </si>
  <si>
    <t>Chart 1c (1985)</t>
  </si>
  <si>
    <t>Eng-Wgted Output</t>
  </si>
  <si>
    <t>Chart 2a (1985)</t>
  </si>
  <si>
    <t>Chart 2b (1985)</t>
  </si>
  <si>
    <t>Chart 2c (1985)</t>
  </si>
  <si>
    <t>Elec</t>
  </si>
  <si>
    <t>Chart 3a (1985)</t>
  </si>
  <si>
    <t>Chart 3b (1985)</t>
  </si>
  <si>
    <t>Chart 3c (1985)</t>
  </si>
  <si>
    <t>Chart 4a (1985)</t>
  </si>
  <si>
    <t>Chart 4b (1985)</t>
  </si>
  <si>
    <t>Chart 4c (1985)</t>
  </si>
  <si>
    <t>Chart 1a (1996)</t>
  </si>
  <si>
    <t>Chart 1b (1996)</t>
  </si>
  <si>
    <t>Chart 1c (1996)</t>
  </si>
  <si>
    <t>Chart 4a (1996)</t>
  </si>
  <si>
    <t>Chart 4b (1996)</t>
  </si>
  <si>
    <t>Chart 4c (1996)</t>
  </si>
  <si>
    <t>Chart 3a (1996)</t>
  </si>
  <si>
    <t>Chart 3b (1996)</t>
  </si>
  <si>
    <t>Chart 3c (1996)</t>
  </si>
  <si>
    <t>Chart 2a (1996)</t>
  </si>
  <si>
    <t>Chart 2b (1996)</t>
  </si>
  <si>
    <t xml:space="preserve">  Output</t>
  </si>
  <si>
    <t xml:space="preserve">  Primary</t>
  </si>
  <si>
    <t>Chart Data for Secondary Base Year</t>
  </si>
  <si>
    <t>Chart 311 (1996)</t>
  </si>
  <si>
    <t>Chart 312 (1996)</t>
  </si>
  <si>
    <t>Manufacturing</t>
  </si>
  <si>
    <t>Nonmanufacturing</t>
  </si>
  <si>
    <t>Chart 314 (1985)</t>
  </si>
  <si>
    <t>Chart 315 (1985)</t>
  </si>
  <si>
    <t>NAICS</t>
  </si>
  <si>
    <t>Industry</t>
  </si>
  <si>
    <t>311</t>
  </si>
  <si>
    <t>Food Manufacturing</t>
  </si>
  <si>
    <t>312</t>
  </si>
  <si>
    <t>Beverage and Tobacco Product Mfg.</t>
  </si>
  <si>
    <t>313</t>
  </si>
  <si>
    <t>Textile Mills</t>
  </si>
  <si>
    <t>314</t>
  </si>
  <si>
    <t>Textile Product Mills</t>
  </si>
  <si>
    <t>315</t>
  </si>
  <si>
    <t>Apparel Manufacturing</t>
  </si>
  <si>
    <t>316</t>
  </si>
  <si>
    <t>Leather and Allied Product Mfg.</t>
  </si>
  <si>
    <t>321</t>
  </si>
  <si>
    <t>Wood Product Manufacturing</t>
  </si>
  <si>
    <t>322</t>
  </si>
  <si>
    <t>Paper Manufacturing</t>
  </si>
  <si>
    <t>323</t>
  </si>
  <si>
    <t>Printing and Related Support Activities</t>
  </si>
  <si>
    <t>324</t>
  </si>
  <si>
    <t>Petroleum and Coal Products Mfg.</t>
  </si>
  <si>
    <t>325</t>
  </si>
  <si>
    <t>Chemical Manufacturing</t>
  </si>
  <si>
    <t>326</t>
  </si>
  <si>
    <t>Plastics and Rubber Products Mfg.</t>
  </si>
  <si>
    <t>327</t>
  </si>
  <si>
    <t>Nonmetallic Mineral Product Mfg.</t>
  </si>
  <si>
    <t>331</t>
  </si>
  <si>
    <t>Primary Metal Manufacturing</t>
  </si>
  <si>
    <t>332</t>
  </si>
  <si>
    <t>Fabricated Metal Product Mfg.</t>
  </si>
  <si>
    <t>333</t>
  </si>
  <si>
    <t>Machinery Manufacturing</t>
  </si>
  <si>
    <t>334</t>
  </si>
  <si>
    <t>Computer and Electronic Product Mfg.</t>
  </si>
  <si>
    <t>335</t>
  </si>
  <si>
    <t>Electrical Eq., Applicance, and Component Mfg.</t>
  </si>
  <si>
    <t>336</t>
  </si>
  <si>
    <t>Transportation Equipment Mfg.</t>
  </si>
  <si>
    <t>337</t>
  </si>
  <si>
    <t>Furniture and Related Product Mfg.</t>
  </si>
  <si>
    <t>339</t>
  </si>
  <si>
    <t>Miscellaneous Manufacturing</t>
  </si>
  <si>
    <t>Chart 315 (1996)</t>
  </si>
  <si>
    <t>Chart 314 (1996)</t>
  </si>
  <si>
    <t>Chart 313 (1996)</t>
  </si>
  <si>
    <t>Chart 316 (1996)</t>
  </si>
  <si>
    <t>Chart 321 (1996)</t>
  </si>
  <si>
    <t>Chart 316 (1985)</t>
  </si>
  <si>
    <t>Chart 322 (1996)</t>
  </si>
  <si>
    <t>Chart 323 (1996)</t>
  </si>
  <si>
    <t>Chart 324 (1996)</t>
  </si>
  <si>
    <t>Chart 325 (1996)</t>
  </si>
  <si>
    <t>Chart 334 (1996)</t>
  </si>
  <si>
    <t>Chart 333 (1996)</t>
  </si>
  <si>
    <t>Chart 335 (1996)</t>
  </si>
  <si>
    <t>Chart 336 (1996)</t>
  </si>
  <si>
    <t>Chart 337 (1996)</t>
  </si>
  <si>
    <t>Chart 339 (1996)</t>
  </si>
  <si>
    <t>NonManufacturing</t>
  </si>
  <si>
    <t xml:space="preserve"> Sum</t>
  </si>
  <si>
    <t>NAICS Industries</t>
  </si>
  <si>
    <t>3-digit Industries</t>
  </si>
  <si>
    <t>Year</t>
  </si>
  <si>
    <t>Wood Product Mfg.</t>
  </si>
  <si>
    <t>Paper Mfg.</t>
  </si>
  <si>
    <t>Chemical Mfg.</t>
  </si>
  <si>
    <t>Primary Metal Mfg.</t>
  </si>
  <si>
    <t>Machinery Mfg.</t>
  </si>
  <si>
    <t>Miscellaneous Mfg.</t>
  </si>
  <si>
    <t>Total</t>
  </si>
  <si>
    <t>Notes:</t>
  </si>
  <si>
    <t xml:space="preserve">  (TBtu)</t>
  </si>
  <si>
    <t>SIC industry data from prior to 1997 were converted to NAICS basis - see documentation.</t>
  </si>
  <si>
    <t/>
  </si>
  <si>
    <t>Fuels</t>
  </si>
  <si>
    <t>Eng. Type</t>
  </si>
  <si>
    <t>Gross product data were adjusted both for the change in the the SIC system from the 1972 basis to the 1987 basis and from the 1987 basis to the NAICS basis - see documentation</t>
  </si>
  <si>
    <t>Source: Bureau of Economic Analysis' Gross Product data (http://www.bea.gov/bea/dn2/gpo.htm)</t>
  </si>
  <si>
    <t xml:space="preserve">Chart Data for Individual NAICS </t>
  </si>
  <si>
    <t xml:space="preserve"> (weight)</t>
  </si>
  <si>
    <t xml:space="preserve">  Fuels</t>
  </si>
  <si>
    <t>Shipments data were adjusted both for the change in the the SIC system from the 1972 basis to the 1987 basis and from the 1987 basis to the NAICS basis - see documentation</t>
  </si>
  <si>
    <t xml:space="preserve"> Eng. Type:</t>
  </si>
  <si>
    <t>Log Change: Structure (GDP/GDPman)</t>
  </si>
  <si>
    <t>Charts</t>
  </si>
  <si>
    <t>From Lower Level</t>
  </si>
  <si>
    <t>Energy Consumption (TBtu)</t>
  </si>
  <si>
    <t xml:space="preserve">Energy Intensity (Index)  </t>
  </si>
  <si>
    <t>Structure Index</t>
  </si>
  <si>
    <t xml:space="preserve"> Energy Shares</t>
  </si>
  <si>
    <t>Log-Mean Weights</t>
  </si>
  <si>
    <t xml:space="preserve">Log-Mean Divisia Weights </t>
  </si>
  <si>
    <t>Log Changes - Intensity</t>
  </si>
  <si>
    <t>Activity Index</t>
  </si>
  <si>
    <t>Log Changes--Lower-level Structure</t>
  </si>
  <si>
    <t>Compute Intensity Index</t>
  </si>
  <si>
    <t>Compute Structure Index</t>
  </si>
  <si>
    <t>(1)</t>
  </si>
  <si>
    <t>(2)</t>
  </si>
  <si>
    <t>(3)</t>
  </si>
  <si>
    <t>(4)</t>
  </si>
  <si>
    <t>(5)</t>
  </si>
  <si>
    <t>(6)</t>
  </si>
  <si>
    <t>(8)</t>
  </si>
  <si>
    <t>(9)</t>
  </si>
  <si>
    <t xml:space="preserve">        (normalized)</t>
  </si>
  <si>
    <t xml:space="preserve">        (Current Level)</t>
  </si>
  <si>
    <t xml:space="preserve">        (Lower Level)           </t>
  </si>
  <si>
    <t xml:space="preserve">   Total</t>
  </si>
  <si>
    <t xml:space="preserve">    NA</t>
  </si>
  <si>
    <t>Index of  Aggregate Intensity</t>
  </si>
  <si>
    <t>Structure: Lower level (**)</t>
  </si>
  <si>
    <t>Component Intensity          Index</t>
  </si>
  <si>
    <t>Product: Activity x Structure x Intensity</t>
  </si>
  <si>
    <t>Actual Energy Use</t>
  </si>
  <si>
    <t>Total Structure</t>
  </si>
  <si>
    <t>=(1)x(3)x(4)x(5)</t>
  </si>
  <si>
    <t xml:space="preserve"> =(1) x (2)</t>
  </si>
  <si>
    <t>=(3) x (4)</t>
  </si>
  <si>
    <t xml:space="preserve"> (TBtu)</t>
  </si>
  <si>
    <t xml:space="preserve">   (TBtu)</t>
  </si>
  <si>
    <t>Energy Intensity</t>
  </si>
  <si>
    <t>Base_yr</t>
  </si>
  <si>
    <t>Base_yr2</t>
  </si>
  <si>
    <t>Total Industrial</t>
  </si>
  <si>
    <t>NonManufac-turing (Ag, Mining, Constr)</t>
  </si>
  <si>
    <t>Nominal Energy Intensity (MMBtu/96$)</t>
  </si>
  <si>
    <t>Structure:Manufacturing vs NonManufacturing (*)</t>
  </si>
  <si>
    <t>Sectoral Shifts</t>
  </si>
  <si>
    <t xml:space="preserve"> Total Industrial GDP</t>
  </si>
  <si>
    <t>Activity Shares</t>
  </si>
  <si>
    <t>Log Changes - Activity Shares</t>
  </si>
  <si>
    <t>Index, 1985 = 1.0</t>
  </si>
  <si>
    <t>NAICS 314: Output and Intensity Indexes</t>
  </si>
  <si>
    <t>NAICS 315 Output and Intensity Indexes</t>
  </si>
  <si>
    <t>NAICS 316 Output and Intensity Indexes</t>
  </si>
  <si>
    <t>Chart 321(1985)</t>
  </si>
  <si>
    <t>Chart 322(1985)</t>
  </si>
  <si>
    <t>NAICS 322 Output and Intensity Indexes</t>
  </si>
  <si>
    <t>NAICS 321 Output and Intensity Indexes</t>
  </si>
  <si>
    <t>Chart 323(1985)</t>
  </si>
  <si>
    <t>NAICS 323 Output and Intensity Indexes</t>
  </si>
  <si>
    <t>Chart 324(1985)</t>
  </si>
  <si>
    <t>Chart 325(1985)</t>
  </si>
  <si>
    <t>Manufacturing:  Source Energy</t>
  </si>
  <si>
    <t>Manufacturing: Fuels</t>
  </si>
  <si>
    <t>Manufacturing: Electricity</t>
  </si>
  <si>
    <t>Manufacturing: Delivered Energy</t>
  </si>
  <si>
    <t>Base_row</t>
  </si>
  <si>
    <t>Base_row2</t>
  </si>
  <si>
    <t>Final Indexes            1985 = 1.0</t>
  </si>
  <si>
    <t>kBtu/$ (GDP)</t>
  </si>
  <si>
    <t xml:space="preserve"> kBtu/$</t>
  </si>
  <si>
    <t>Nominal Energy Intensity (kBtu/96$)</t>
  </si>
  <si>
    <t>GDP_Manf</t>
  </si>
  <si>
    <t>Source: Bureau of Economic Analysis's Value of Shipments data (http://www.bea.gov/bea/dn2/gpo.htm)</t>
  </si>
  <si>
    <t>Source: Bureau of Economic Analysis's Gross Product data (http://www.bea.gov/bea/dn2/gpo.htm)</t>
  </si>
  <si>
    <t xml:space="preserve">The second worksheet (General_inputs) is still under development.   Cell F6 (primary base year) can be </t>
  </si>
  <si>
    <t>changed to renormalize all the time series indexes to a different base year.  As delivered, the base year is 1985.</t>
  </si>
  <si>
    <t>Indicators Hierarchy</t>
  </si>
  <si>
    <t xml:space="preserve">Among other aims, the structure of system of indicators is designed to show how the conventional Energy-GDP ratio can be decomposed </t>
  </si>
  <si>
    <t>into indicators that reflects both energy intensity and structural influences.  To take a simple example, a change in energy use per square</t>
  </si>
  <si>
    <t>foot of commercial floor space can be considered a broad measure of energy intensity in the commercial sector.  However, the ratio of floor space</t>
  </si>
  <si>
    <t>per dollar of GDP may change as the U.S. moves to a more service-oriented economy.  This change will influence the Energy-GDP ratio in and</t>
  </si>
  <si>
    <t xml:space="preserve">of itself and is termed a structural effect in the system of indicators.  </t>
  </si>
  <si>
    <t>is included in the derivation of indicators depending upon the definition of energy (see discussion below).</t>
  </si>
  <si>
    <t xml:space="preserve">   Level:</t>
  </si>
  <si>
    <t>Economy-wide</t>
  </si>
  <si>
    <t>Residential</t>
  </si>
  <si>
    <t>Commercial</t>
  </si>
  <si>
    <t>Transportation</t>
  </si>
  <si>
    <t>Electric Utilities</t>
  </si>
  <si>
    <t>Energy Classification</t>
  </si>
  <si>
    <t>The energy intensity indicators are defined for four energy types:</t>
  </si>
  <si>
    <t xml:space="preserve">Source or total energy includes all energy forms, including electric utility generation and transmission losses </t>
  </si>
  <si>
    <t>Delivered energy includes all energy delivered to the end user, but excludes utility generation and transmission losses</t>
  </si>
  <si>
    <t>Electricity consumption (sales), converted at 3,412 Btu/kWh.</t>
  </si>
  <si>
    <t>All fuels and renewable energy, excluding electricity use</t>
  </si>
  <si>
    <t>For each sector, delivered energy is the sum of electricity and primary energy.</t>
  </si>
  <si>
    <t>The number of sectors used to define the economy-wide indicators varies by energy type:</t>
  </si>
  <si>
    <t xml:space="preserve">Source  </t>
  </si>
  <si>
    <t>and transportation) based upon final sales of electricity.   No energy use is allocated to electric utilities</t>
  </si>
  <si>
    <t xml:space="preserve">Delivered </t>
  </si>
  <si>
    <t>of the electricity utility sector.  Activity (output) of the electricity sector is total electricity sales to final end users</t>
  </si>
  <si>
    <t xml:space="preserve">Layout of Data and Indicators   </t>
  </si>
  <si>
    <t>(Worksheet Level_0)</t>
  </si>
  <si>
    <t>The derivation of the energy intensity indicators is similar for each energy type.  For each energy type, the layout of the data in</t>
  </si>
  <si>
    <t>the worksheet is the same.  The following schematic show how the data and computed indexes are generally arranged:</t>
  </si>
  <si>
    <t xml:space="preserve">      Primary Data for Each Activity in this Level of the Hierarchy</t>
  </si>
  <si>
    <t xml:space="preserve">  (From next lower level)[4]</t>
  </si>
  <si>
    <t xml:space="preserve"> Final Aggregate Indicators (5)</t>
  </si>
  <si>
    <t>Energy Type (1)</t>
  </si>
  <si>
    <t>Energy Intensity Indexes</t>
  </si>
  <si>
    <t xml:space="preserve"> Energy Intensity Indexes</t>
  </si>
  <si>
    <t xml:space="preserve">Struc-tural Indexes </t>
  </si>
  <si>
    <t xml:space="preserve">  Activity (GDP) and Energy-GDP Ratios </t>
  </si>
  <si>
    <t xml:space="preserve">  Structure and Energy Intensity: (Level 0,1) </t>
  </si>
  <si>
    <t xml:space="preserve">Total Structural Index </t>
  </si>
  <si>
    <t>Development of Indexes, log mean Divisia method (6)</t>
  </si>
  <si>
    <t>xx</t>
  </si>
  <si>
    <t xml:space="preserve">     :</t>
  </si>
  <si>
    <t>:</t>
  </si>
  <si>
    <t>In this spreadsheet, the energy type is shown in column A:  source, delivered, electricity, or primary</t>
  </si>
  <si>
    <t xml:space="preserve">(3) </t>
  </si>
  <si>
    <t>This section contains about 10 sets of columns that are used to develop the log mean Divisia weights and then</t>
  </si>
  <si>
    <t xml:space="preserve">the application of these weights to develop the final intensity and structural indexes.  Because there are gaps in the </t>
  </si>
  <si>
    <t xml:space="preserve">underlying data, some entries in this portion of the worksheet will show #DIV/0! Entries.   </t>
  </si>
  <si>
    <t>(7)</t>
  </si>
  <si>
    <t>(a)</t>
  </si>
  <si>
    <t>Column numbers are shown in top row.  Some key relationships between the columns are shown in lower part of the tan</t>
  </si>
  <si>
    <t>(b)</t>
  </si>
  <si>
    <t>Specific notes for each column are:</t>
  </si>
  <si>
    <t>Column</t>
  </si>
  <si>
    <t>Basic Data</t>
  </si>
  <si>
    <r>
      <t xml:space="preserve">Utility sector included.  </t>
    </r>
    <r>
      <rPr>
        <sz val="11"/>
        <rFont val="Times New Roman"/>
        <family val="1"/>
      </rPr>
      <t xml:space="preserve">Total electricity generation and transmission losses are assigned as energy consumption </t>
    </r>
  </si>
  <si>
    <r>
      <t>Utility sector included</t>
    </r>
    <r>
      <rPr>
        <sz val="11"/>
        <rFont val="Times New Roman"/>
        <family val="1"/>
      </rPr>
      <t xml:space="preserve">.  Consumption for all sectors only includes fossil fuels and renewable energy.   </t>
    </r>
  </si>
  <si>
    <t xml:space="preserve">   Industrial Energy Intensity Indicators</t>
  </si>
  <si>
    <t>This spreadsheet contains energy intensity indicators and underlying basic data for the industrial sector</t>
  </si>
  <si>
    <t xml:space="preserve">indicators hierarchy.  </t>
  </si>
  <si>
    <t>Table of Final Industrial Indicators</t>
  </si>
  <si>
    <t>The basic activity and energy data used for the industrial sector are arranged in various worksheets following the Total_Industrial worksheet.:</t>
  </si>
  <si>
    <t>(Starts in Column V of Total_Industrial worksheet)</t>
  </si>
  <si>
    <t>Industrial component-based intensity index--the most comprehensive measure of changes in specific energy intensities for the industrial sector.</t>
  </si>
  <si>
    <t>Column is shown as one check of the integrity of the log mean Divisia weighting procedure.  The product of the industrial</t>
  </si>
  <si>
    <t>The index is an appropriately weighted average of all available detailed intensity indexes,  each of which the structural effects have</t>
  </si>
  <si>
    <t xml:space="preserve">  Total Industrial    GDP</t>
  </si>
  <si>
    <t>Aggregate Intensity      (Energy/Industrial GDP)</t>
  </si>
  <si>
    <t>=(1) x (3) x   (4) x 5)</t>
  </si>
  <si>
    <t xml:space="preserve">Index of aggregate industrial energy intensity.  </t>
  </si>
  <si>
    <r>
      <t xml:space="preserve">This structural index shows impact of the changing composition of activites </t>
    </r>
    <r>
      <rPr>
        <i/>
        <sz val="10"/>
        <rFont val="Arial"/>
        <family val="2"/>
      </rPr>
      <t xml:space="preserve">within </t>
    </r>
    <r>
      <rPr>
        <sz val="10"/>
        <rFont val="Arial"/>
        <family val="2"/>
      </rPr>
      <t xml:space="preserve">each sub-sector (manufacturing/non-man).  This impact is </t>
    </r>
  </si>
  <si>
    <t>been removed (to the extent possible).  This index is similar to a chained price index aggregated over specific sub-sectors of the industrial sector.</t>
  </si>
  <si>
    <t>of total industrial energy consumption.</t>
  </si>
  <si>
    <t>Conversion_factors</t>
  </si>
  <si>
    <t>Data used to calculate conversion factors from delivered to source electricity</t>
  </si>
  <si>
    <t>The industrial sector is comprised of two broad sub-sectors (Level 2), manfacturing and non-manufacturing.  The manufacturing sectors is made up</t>
  </si>
  <si>
    <t>Eng. Type:</t>
  </si>
  <si>
    <t xml:space="preserve">Final Indexes            </t>
  </si>
  <si>
    <t>Activities for the manufacturing and nonmanufacturing sectors are shown in the top-most portion of the worksheet.'</t>
  </si>
  <si>
    <t>Manufacturing/Non-manufacturing shift)  Structure(1')</t>
  </si>
  <si>
    <t>Structure(1')x Structure 1")</t>
  </si>
  <si>
    <t>The hierarchical structure of the system is classified in terms of levels, beginning with Level 0.  Level 0 defines the economy-wide measures of</t>
  </si>
  <si>
    <t>activity and energy intensity for the economy, including the energy-GDP ratio.   As shown in the green highlighted area below, the next level is defined by the broad</t>
  </si>
  <si>
    <t>end-use sectors covered by the Energy Information Administration energy data.  The total electricity generation sector is also defined at this level;  it</t>
  </si>
  <si>
    <r>
      <t xml:space="preserve">Utility sector excluded. </t>
    </r>
    <r>
      <rPr>
        <sz val="11"/>
        <rFont val="Times New Roman"/>
        <family val="1"/>
      </rPr>
      <t xml:space="preserve"> Electricity losses are prorated to each end-use sector (residential, commercial, industrial</t>
    </r>
  </si>
  <si>
    <r>
      <t>Utility sector excluded</t>
    </r>
    <r>
      <rPr>
        <sz val="11"/>
        <rFont val="Times New Roman"/>
        <family val="1"/>
      </rPr>
      <t xml:space="preserve">. Delivered electricity to each of the four broad end-use sectors.  </t>
    </r>
  </si>
  <si>
    <t xml:space="preserve"> Activity Levels       (3)</t>
  </si>
  <si>
    <t xml:space="preserve"> Nominal Energy Intensities (e.g., kBtu/$1996)</t>
  </si>
  <si>
    <t xml:space="preserve">Structure and intensity indicators for the overall industrial sector are based upon indicators developed at lower levels of the </t>
  </si>
  <si>
    <t xml:space="preserve"> Component-based intensity index   Intensity(1)</t>
  </si>
  <si>
    <t>section.  Ex.  Column (8) is equal to the product of Column (3) times Column (4).</t>
  </si>
  <si>
    <r>
      <t xml:space="preserve">Column (8) of the yellow highlighted area shows the </t>
    </r>
    <r>
      <rPr>
        <i/>
        <sz val="10"/>
        <rFont val="Arial"/>
        <family val="2"/>
      </rPr>
      <t>overall</t>
    </r>
    <r>
      <rPr>
        <sz val="10"/>
        <rFont val="Arial"/>
        <family val="2"/>
      </rPr>
      <t xml:space="preserve"> structural index, defined as the product of the "between sub-sectors" structure </t>
    </r>
  </si>
  <si>
    <t>Total Activity</t>
  </si>
  <si>
    <t>Data and Intermediate Results for Logarithmic Mean Divisia Method</t>
  </si>
  <si>
    <t>Compositional shifts within manufacturing Structure (1")</t>
  </si>
  <si>
    <t>fraction of manufacturing GDP within the industrial sector will increase the index of aggregate intensity)</t>
  </si>
  <si>
    <t>cumulated up through all levels for each each sub-sector--at this level the cumulative index is denoted as 1" (double prime).  Thus, for example,</t>
  </si>
  <si>
    <t xml:space="preserve">Index of structural change representing shift between manfacturing and nonmanufacturing (denoted as 1').  This index reflects compositional shift  </t>
  </si>
  <si>
    <t>of GDP between manufacturing and nonmanufacturing.  (Manufacturing is more energy intensive per dollar of GDP, so a shift toward a higher</t>
  </si>
  <si>
    <t xml:space="preserve">the Level 1" structural index for the industrial sector shows the effect of compositional shifts among three-digit NAICS industries in manufacturing. </t>
  </si>
  <si>
    <t xml:space="preserve">activity index (industrial GDP), the Level 1' structural index,  the Level 1" structural index, and the Level 1 intensity index should equal the index </t>
  </si>
  <si>
    <t>index at Level 1 (manufacturing/non-manufacturing shift, 1') times the "within sector" structural index, 1". [= Column (3) times Column (4)].</t>
  </si>
  <si>
    <t>Figure 1</t>
  </si>
  <si>
    <t>Figure 2</t>
  </si>
  <si>
    <t>Electrical</t>
  </si>
  <si>
    <t>System</t>
  </si>
  <si>
    <t>Retail</t>
  </si>
  <si>
    <t>Energy</t>
  </si>
  <si>
    <t>Coal</t>
  </si>
  <si>
    <t>Natural</t>
  </si>
  <si>
    <t>[R]</t>
  </si>
  <si>
    <t>NA</t>
  </si>
  <si>
    <t>Index of total energy consumption.  When columns (6) and (7) match, we have a test that the Divisia indexing method has been implemented properly.</t>
  </si>
  <si>
    <t xml:space="preserve">     (a)</t>
  </si>
  <si>
    <t xml:space="preserve">    (b)</t>
  </si>
  <si>
    <t xml:space="preserve">    ©</t>
  </si>
  <si>
    <t xml:space="preserve">    (d)</t>
  </si>
  <si>
    <t>Losses/</t>
  </si>
  <si>
    <t xml:space="preserve"> Conversion</t>
  </si>
  <si>
    <t xml:space="preserve">Sales </t>
  </si>
  <si>
    <t xml:space="preserve">Losses </t>
  </si>
  <si>
    <t xml:space="preserve"> Sales</t>
  </si>
  <si>
    <t xml:space="preserve"> Factor</t>
  </si>
  <si>
    <t xml:space="preserve">     Column</t>
  </si>
  <si>
    <t xml:space="preserve">           (a) </t>
  </si>
  <si>
    <t xml:space="preserve">           (b)</t>
  </si>
  <si>
    <t xml:space="preserve">    Industrial Electricity Consumption</t>
  </si>
  <si>
    <t xml:space="preserve">    Total/Sales</t>
  </si>
  <si>
    <t xml:space="preserve"> Conversion Factor</t>
  </si>
  <si>
    <t xml:space="preserve">          Wood products</t>
  </si>
  <si>
    <t xml:space="preserve">          Nonmetallic mineral products</t>
  </si>
  <si>
    <t xml:space="preserve">          Primary metals</t>
  </si>
  <si>
    <t xml:space="preserve">          Fabricated metal products</t>
  </si>
  <si>
    <t xml:space="preserve">          Machinery</t>
  </si>
  <si>
    <t xml:space="preserve">          Computer and electronic products</t>
  </si>
  <si>
    <t xml:space="preserve">          Electrical equipment, appliances, and components</t>
  </si>
  <si>
    <t xml:space="preserve">          Transportation equipment</t>
  </si>
  <si>
    <t xml:space="preserve">          Furniture and related products</t>
  </si>
  <si>
    <t xml:space="preserve">          Miscellaneous manufacturing</t>
  </si>
  <si>
    <t>Value Added --------------------------------------------------------------------------------------------------------------------------------------------------------------------------------------&gt;</t>
  </si>
  <si>
    <t>Gross Output  --------------------------------------------------------------------------------------------------------------------------------------------------------------------------------------------------&gt;</t>
  </si>
  <si>
    <t>311/312</t>
  </si>
  <si>
    <t>Food Mfg.,Beverage and Tobacco</t>
  </si>
  <si>
    <t>313/314</t>
  </si>
  <si>
    <t>Textile Mills, Textile Mill Products</t>
  </si>
  <si>
    <t>Apparel, Leather and Allied Products.</t>
  </si>
  <si>
    <t xml:space="preserve">Manufacturing Industry Gross Output </t>
  </si>
  <si>
    <t>315/316</t>
  </si>
  <si>
    <t>* The first three columns are combined NAICS three-digit sectors, as developed by the Bureau of Economic Analysis</t>
  </si>
  <si>
    <t>NAICS Industries*</t>
  </si>
  <si>
    <t>Manufacturing Industry Value Added</t>
  </si>
  <si>
    <r>
      <t>Gross Output</t>
    </r>
    <r>
      <rPr>
        <i/>
        <vertAlign val="subscript"/>
        <sz val="12"/>
        <rFont val="Times New Roman"/>
        <family val="1"/>
      </rPr>
      <t>i</t>
    </r>
    <r>
      <rPr>
        <sz val="12"/>
        <rFont val="Times New Roman"/>
        <family val="1"/>
      </rPr>
      <t xml:space="preserve"> / VA</t>
    </r>
    <r>
      <rPr>
        <i/>
        <vertAlign val="subscript"/>
        <sz val="12"/>
        <rFont val="Times New Roman"/>
        <family val="1"/>
      </rPr>
      <t>i</t>
    </r>
  </si>
  <si>
    <t>Manufacturing Industry Gross Output per Dollar of Manufacturing Industry Value Added</t>
  </si>
  <si>
    <t>Gross Output</t>
  </si>
  <si>
    <t xml:space="preserve"> GO/VA</t>
  </si>
  <si>
    <t>Gross Output/Value Added (GO/VA)</t>
  </si>
  <si>
    <t>Structure (VAi/VAman)</t>
  </si>
  <si>
    <t>Log Change: Structure (Gross Output/VA)</t>
  </si>
  <si>
    <t>Manufacturing Industry Value Added / Total Manufacturing Value Added</t>
  </si>
  <si>
    <r>
      <t>VA</t>
    </r>
    <r>
      <rPr>
        <i/>
        <vertAlign val="subscript"/>
        <sz val="12"/>
        <rFont val="Times New Roman"/>
        <family val="1"/>
      </rPr>
      <t>i</t>
    </r>
    <r>
      <rPr>
        <sz val="12"/>
        <rFont val="Times New Roman"/>
        <family val="1"/>
      </rPr>
      <t xml:space="preserve"> / VA_Total</t>
    </r>
  </si>
  <si>
    <t>NAICS 321</t>
  </si>
  <si>
    <t>NAICS 322</t>
  </si>
  <si>
    <t>NAICS 323</t>
  </si>
  <si>
    <t>NAICS 324</t>
  </si>
  <si>
    <t>NAICS 325</t>
  </si>
  <si>
    <t>NAICS 326</t>
  </si>
  <si>
    <t>NAICS 327</t>
  </si>
  <si>
    <t>NAICS 331</t>
  </si>
  <si>
    <t>NAICS 332</t>
  </si>
  <si>
    <t>NAICS 333</t>
  </si>
  <si>
    <t>NAICS 334</t>
  </si>
  <si>
    <t>NAICS 335</t>
  </si>
  <si>
    <t>NAICS 336</t>
  </si>
  <si>
    <t>NAICS 337</t>
  </si>
  <si>
    <t>NAICS 339</t>
  </si>
  <si>
    <t>VAi/VAman)</t>
  </si>
  <si>
    <t>Structure:  VA/VA(man)</t>
  </si>
  <si>
    <t>Structure:  Gross Output/VA</t>
  </si>
  <si>
    <t>VA Shift</t>
  </si>
  <si>
    <t>Man VA</t>
  </si>
  <si>
    <t xml:space="preserve"> Not Used</t>
  </si>
  <si>
    <t>Not Used</t>
  </si>
  <si>
    <t xml:space="preserve">   Industrial</t>
  </si>
  <si>
    <t>Activity (Value Added --&gt;Gross Domestic Product)</t>
  </si>
  <si>
    <t>NAICS 311/312: Output and Intensity Indexes</t>
  </si>
  <si>
    <t>Chart 311C (1985)</t>
  </si>
  <si>
    <t>Chart 313C (1985)</t>
  </si>
  <si>
    <t>NAICS 313C: Output and Intensity Indexes</t>
  </si>
  <si>
    <t>NAICS 315/316: Output and Intensity Indexes</t>
  </si>
  <si>
    <t>Chart 315C (1985)</t>
  </si>
  <si>
    <t xml:space="preserve">Not Used </t>
  </si>
  <si>
    <t xml:space="preserve">          Structure</t>
  </si>
  <si>
    <t>Electricity Consumption</t>
  </si>
  <si>
    <t>Fuels Consumption</t>
  </si>
  <si>
    <t>NAICS ---&gt;</t>
  </si>
  <si>
    <t xml:space="preserve">The information columns C through X in this worksheet are based upon an extensive analysis of data from </t>
  </si>
  <si>
    <t xml:space="preserve">Manufacturing Energy Consumption Surveys (MECS), the Census of Manufactures, and the Annual </t>
  </si>
  <si>
    <t>Survey of Manufactures.  The work to reconcile these sources and to account for the change in classification</t>
  </si>
  <si>
    <t>total_industrial.stm</t>
  </si>
  <si>
    <t>industrial_i1.png</t>
  </si>
  <si>
    <t>Industrial Sector Intensity</t>
  </si>
  <si>
    <t>industrial_i2.png</t>
  </si>
  <si>
    <t>Industrial Structure</t>
  </si>
  <si>
    <t>delivered_ind_i1.png</t>
  </si>
  <si>
    <t>delivered_industrial.stm</t>
  </si>
  <si>
    <t>delivered_ind_i2.png</t>
  </si>
  <si>
    <t>Industrial Structure - Delivered</t>
  </si>
  <si>
    <t>                        (Billion Btu)</t>
  </si>
  <si>
    <t>Fossil Fuels</t>
  </si>
  <si>
    <t>Coal Coke</t>
  </si>
  <si>
    <t>Hydroelectric</t>
  </si>
  <si>
    <t>Net Imports</t>
  </si>
  <si>
    <t>service providers.</t>
  </si>
  <si>
    <t>content of electricity retail sales.  Total losses are allocated to the end-use sectors in proportion to each sector's</t>
  </si>
  <si>
    <t>share of total electricity retail sales.  See Note, "Electrical System Energy Losses," at end of section.</t>
  </si>
  <si>
    <t>electricity-only plants.  See Note 2, "Classification of Power Plants Into Energy-Use Sectors," at end of Section 8.</t>
  </si>
  <si>
    <t>Sources:  Tables 2.1f, 5.14b, 6.5, 7.3, 7.7, 8.9, 10.2b, A4, A5, and A6.</t>
  </si>
  <si>
    <t>"Supplemental Gaseous Fuels," at end of Section 6.</t>
  </si>
  <si>
    <t>Millions of Chained (2005) Dollars</t>
  </si>
  <si>
    <t>Million 2005$</t>
  </si>
  <si>
    <t>Avg.</t>
  </si>
  <si>
    <t>User selected:  Includes utility sector efficiency</t>
  </si>
  <si>
    <t>(1 = yes, 2 = no)</t>
  </si>
  <si>
    <t xml:space="preserve">Selected </t>
  </si>
  <si>
    <t>Site-Source</t>
  </si>
  <si>
    <t>Conversion</t>
  </si>
  <si>
    <t xml:space="preserve">Utility Efficiency </t>
  </si>
  <si>
    <t>Conversion Factor</t>
  </si>
  <si>
    <t>Factor Index</t>
  </si>
  <si>
    <t>Adjustment Factor</t>
  </si>
  <si>
    <t xml:space="preserve">Factor </t>
  </si>
  <si>
    <t>(1985=1)</t>
  </si>
  <si>
    <t>(constant 1985)</t>
  </si>
  <si>
    <t>(User Select:  Include electricity utility efficiency in industrial source intensity:  1 = yes, 0 = no) ----------&gt;</t>
  </si>
  <si>
    <t>Source_Adj</t>
  </si>
  <si>
    <t>Industrial Production Index (2005 VA weights)</t>
  </si>
  <si>
    <t>Chemicals</t>
  </si>
  <si>
    <t>Primary Metals</t>
  </si>
  <si>
    <t>*</t>
  </si>
  <si>
    <t>Table 2.1d  Industrial Sector Energy Consumption Estimates, 1949-2010</t>
  </si>
  <si>
    <r>
      <t>Primary Consumption </t>
    </r>
    <r>
      <rPr>
        <vertAlign val="superscript"/>
        <sz val="5"/>
        <color indexed="8"/>
        <rFont val="Arial"/>
        <family val="2"/>
      </rPr>
      <t>1</t>
    </r>
  </si>
  <si>
    <r>
      <t>Renewable Energy </t>
    </r>
    <r>
      <rPr>
        <vertAlign val="superscript"/>
        <sz val="5"/>
        <color indexed="8"/>
        <rFont val="Arial"/>
        <family val="2"/>
      </rPr>
      <t>2</t>
    </r>
  </si>
  <si>
    <r>
      <t>Sales </t>
    </r>
    <r>
      <rPr>
        <vertAlign val="superscript"/>
        <sz val="5"/>
        <color indexed="8"/>
        <rFont val="Arial"/>
        <family val="2"/>
      </rPr>
      <t>10</t>
    </r>
  </si>
  <si>
    <r>
      <t>Losses </t>
    </r>
    <r>
      <rPr>
        <vertAlign val="superscript"/>
        <sz val="5"/>
        <color indexed="8"/>
        <rFont val="Arial"/>
        <family val="2"/>
      </rPr>
      <t>11</t>
    </r>
  </si>
  <si>
    <r>
      <t>Petroleum </t>
    </r>
    <r>
      <rPr>
        <vertAlign val="superscript"/>
        <sz val="5"/>
        <color indexed="8"/>
        <rFont val="Arial"/>
        <family val="2"/>
      </rPr>
      <t>4,5</t>
    </r>
  </si>
  <si>
    <r>
      <t>Geothermal </t>
    </r>
    <r>
      <rPr>
        <vertAlign val="superscript"/>
        <sz val="5"/>
        <color indexed="8"/>
        <rFont val="Arial"/>
        <family val="2"/>
      </rPr>
      <t>7</t>
    </r>
  </si>
  <si>
    <r>
      <t>Solar/PV </t>
    </r>
    <r>
      <rPr>
        <vertAlign val="superscript"/>
        <sz val="5"/>
        <color indexed="8"/>
        <rFont val="Arial"/>
        <family val="2"/>
      </rPr>
      <t>8</t>
    </r>
  </si>
  <si>
    <r>
      <t>Biomass </t>
    </r>
    <r>
      <rPr>
        <vertAlign val="superscript"/>
        <sz val="5"/>
        <color indexed="8"/>
        <rFont val="Arial"/>
        <family val="2"/>
      </rPr>
      <t>9</t>
    </r>
  </si>
  <si>
    <r>
      <t>Gas </t>
    </r>
    <r>
      <rPr>
        <vertAlign val="superscript"/>
        <sz val="5"/>
        <color indexed="8"/>
        <rFont val="Arial"/>
        <family val="2"/>
      </rPr>
      <t>3</t>
    </r>
  </si>
  <si>
    <r>
      <t>Power </t>
    </r>
    <r>
      <rPr>
        <vertAlign val="superscript"/>
        <sz val="5"/>
        <color indexed="8"/>
        <rFont val="Arial"/>
        <family val="2"/>
      </rPr>
      <t>6</t>
    </r>
  </si>
  <si>
    <t>-</t>
  </si>
  <si>
    <r>
      <t>2010</t>
    </r>
    <r>
      <rPr>
        <vertAlign val="superscript"/>
        <sz val="5"/>
        <color indexed="8"/>
        <rFont val="Arial"/>
        <family val="2"/>
      </rPr>
      <t>P</t>
    </r>
  </si>
  <si>
    <r>
      <t>1</t>
    </r>
    <r>
      <rPr>
        <sz val="7"/>
        <color indexed="8"/>
        <rFont val="Arial"/>
        <family val="2"/>
      </rPr>
      <t>See "Primary Energy Consumption" in Glossary.</t>
    </r>
  </si>
  <si>
    <r>
      <t>8</t>
    </r>
    <r>
      <rPr>
        <sz val="7"/>
        <color indexed="8"/>
        <rFont val="Arial"/>
        <family val="2"/>
      </rPr>
      <t>Photovoltaic (PV) electricity net generation (converted to Btu using the fossil-fuels heat ratesee Table A6)</t>
    </r>
  </si>
  <si>
    <t>at industrial plants with capacity of 1 megawatt or greater.</t>
  </si>
  <si>
    <r>
      <t>2</t>
    </r>
    <r>
      <rPr>
        <sz val="7"/>
        <color indexed="8"/>
        <rFont val="Arial"/>
        <family val="2"/>
      </rPr>
      <t>Most data are estimates.  See Table 10.2b for notes on series components and estimation.</t>
    </r>
  </si>
  <si>
    <r>
      <t>9</t>
    </r>
    <r>
      <rPr>
        <sz val="7"/>
        <color indexed="8"/>
        <rFont val="Arial"/>
        <family val="2"/>
      </rPr>
      <t>Wood and wood-derived fuels; municipal solid waste from biogenic sources, landfill gas, sludge waste,</t>
    </r>
  </si>
  <si>
    <t>agricultural byproducts, and other biomass.  Through 2000, also includes non-renewable waste (municipal solid</t>
  </si>
  <si>
    <t>waste from non-biogenic sources, and tire-derived fuels); fuel ethanol (minus denaturant); and losses and</t>
  </si>
  <si>
    <t>co-products from the production of fuel ethanol and biodiesel.</t>
  </si>
  <si>
    <r>
      <t>3</t>
    </r>
    <r>
      <rPr>
        <sz val="7"/>
        <color indexed="8"/>
        <rFont val="Arial"/>
        <family val="2"/>
      </rPr>
      <t>Natural gas only; excludes the estimated portion of supplemental gaseous fuels.  See Note 1,</t>
    </r>
  </si>
  <si>
    <r>
      <t>10</t>
    </r>
    <r>
      <rPr>
        <sz val="7"/>
        <color indexed="8"/>
        <rFont val="Arial"/>
        <family val="2"/>
      </rPr>
      <t>Electricity retail sales to ultimate customers reported by electric utilities and, beginning in 1996, other energy</t>
    </r>
  </si>
  <si>
    <r>
      <t>4</t>
    </r>
    <r>
      <rPr>
        <sz val="7"/>
        <color indexed="8"/>
        <rFont val="Arial"/>
        <family val="2"/>
      </rPr>
      <t>Based on petroleum product supplied.  For petroleum, product supplied is used as an approximation of</t>
    </r>
  </si>
  <si>
    <r>
      <t>11</t>
    </r>
    <r>
      <rPr>
        <sz val="7"/>
        <color indexed="8"/>
        <rFont val="Arial"/>
        <family val="2"/>
      </rPr>
      <t>Total losses are calculated as the primary energy consumed by the electric power sector minus the energy</t>
    </r>
  </si>
  <si>
    <t>petroleum consumption.  See Note 1, "Petroleum Products Supplied and Petroleum Consumption," at end of</t>
  </si>
  <si>
    <t>Section 5.</t>
  </si>
  <si>
    <r>
      <t>5</t>
    </r>
    <r>
      <rPr>
        <sz val="7"/>
        <color indexed="8"/>
        <rFont val="Arial"/>
        <family val="2"/>
      </rPr>
      <t>Does not include biofuels that have been blended with petroleumbiofuels are included in "Biomass." </t>
    </r>
  </si>
  <si>
    <t>R=Revised.  P=Preliminary.  NA=Not available.  - =No data reported.  (s)=Less than +0.5 trillion Btu and</t>
  </si>
  <si>
    <t>greater than -0.5 trillion Btu.</t>
  </si>
  <si>
    <r>
      <t>6</t>
    </r>
    <r>
      <rPr>
        <sz val="7"/>
        <color indexed="8"/>
        <rFont val="Arial"/>
        <family val="2"/>
      </rPr>
      <t>Conventional hydroelectricity net generation (converted to Btu using the fossil-fuels heat ratesee Table</t>
    </r>
  </si>
  <si>
    <r>
      <t>Notes:  </t>
    </r>
    <r>
      <rPr>
        <sz val="7"/>
        <color indexed="8"/>
        <rFont val="Symbol"/>
        <family val="1"/>
        <charset val="2"/>
      </rPr>
      <t>·</t>
    </r>
    <r>
      <rPr>
        <sz val="7"/>
        <color indexed="8"/>
        <rFont val="Arial"/>
        <family val="2"/>
      </rPr>
      <t>  The industrial sector includes industrial combined-heat-and-power (CHP) and industrial</t>
    </r>
  </si>
  <si>
    <t>A6).</t>
  </si>
  <si>
    <r>
      <t> </t>
    </r>
    <r>
      <rPr>
        <sz val="7"/>
        <color indexed="8"/>
        <rFont val="Symbol"/>
        <family val="1"/>
        <charset val="2"/>
      </rPr>
      <t>·</t>
    </r>
    <r>
      <rPr>
        <sz val="7"/>
        <color indexed="8"/>
        <rFont val="Arial"/>
        <family val="2"/>
      </rPr>
      <t>  Totals may not equal sum of components due to independent rounding.</t>
    </r>
  </si>
  <si>
    <r>
      <t>7</t>
    </r>
    <r>
      <rPr>
        <sz val="7"/>
        <color indexed="8"/>
        <rFont val="Arial"/>
        <family val="2"/>
      </rPr>
      <t>Geothermal heat pump and direct use energy.</t>
    </r>
  </si>
  <si>
    <t>Within Mfg Structure</t>
  </si>
  <si>
    <t>Relative Mfg/Non Mfg Growth</t>
  </si>
  <si>
    <t xml:space="preserve">Industrial Sector Intensity - </t>
  </si>
  <si>
    <t xml:space="preserve">   Delivered Energy</t>
  </si>
  <si>
    <t>GDP in Industry</t>
  </si>
  <si>
    <t>2010/2006</t>
  </si>
  <si>
    <t>Chg from Intensity</t>
  </si>
  <si>
    <t>Value Added</t>
  </si>
  <si>
    <t>GDP in Manufacturing</t>
  </si>
  <si>
    <t>Manufacturing - Source Energy</t>
  </si>
  <si>
    <t>Manufacturing - Delivered Energy</t>
  </si>
  <si>
    <t>Select Aggregate Output Measure for Structure Calc:</t>
  </si>
  <si>
    <t>For published chained</t>
  </si>
  <si>
    <t>Energy Intensity (kBtu per dollar of gross output)</t>
  </si>
  <si>
    <t xml:space="preserve">  Delivered</t>
  </si>
  <si>
    <t>=(1)x(3)x(4)</t>
  </si>
  <si>
    <t xml:space="preserve"> =(3) x (4)</t>
  </si>
  <si>
    <t>1985 = 1.0</t>
  </si>
  <si>
    <t>Deliv</t>
  </si>
  <si>
    <t>National</t>
  </si>
  <si>
    <t xml:space="preserve">From Next Lower Level </t>
  </si>
  <si>
    <t>Develop Intensity Indexes (Log Mean Divisia Method)</t>
  </si>
  <si>
    <t xml:space="preserve">            (Transferred from lower level ---&gt;)</t>
  </si>
  <si>
    <t>Energy Consumption (Trillion Btu)</t>
  </si>
  <si>
    <t>Nominal Energy Intensity (MMBtu/HH)</t>
  </si>
  <si>
    <t>Nominal Energy Intensity (kBtu/SF) (Weather Adjusted)</t>
  </si>
  <si>
    <t>Energy Intensity Index</t>
  </si>
  <si>
    <t>Log-Mean Divisia Weights</t>
  </si>
  <si>
    <t>Log-Mean Divisia Weights   (normalized)</t>
  </si>
  <si>
    <t>Log Changes - Weather</t>
  </si>
  <si>
    <t>Compute Structure Index (1)</t>
  </si>
  <si>
    <t>Compute Structure Index (2)</t>
  </si>
  <si>
    <t>Compute Structure Index (3)</t>
  </si>
  <si>
    <t>Compute Structure Index (4)</t>
  </si>
  <si>
    <t>Assemble Data for Charts   -----&gt;</t>
  </si>
  <si>
    <t>(10)</t>
  </si>
  <si>
    <t>Structure:  Geographic Shift</t>
  </si>
  <si>
    <t>Structure:Housing Type Shift</t>
  </si>
  <si>
    <t>Structure: House Size</t>
  </si>
  <si>
    <t>Structure:  Weather</t>
  </si>
  <si>
    <t>Component Intensity  Index</t>
  </si>
  <si>
    <t>Single-Family Attached</t>
  </si>
  <si>
    <t>Mobile Home</t>
  </si>
  <si>
    <t>Multi-Family (2-4 units)</t>
  </si>
  <si>
    <t>Energy Type</t>
  </si>
  <si>
    <t>=(1)x(3)x(4)x(5)x(6)x(7)</t>
  </si>
  <si>
    <t>=(3) x (4) x(5) x (6)</t>
  </si>
  <si>
    <t>Thousand HU</t>
  </si>
  <si>
    <t>Energy/HU</t>
  </si>
  <si>
    <t>Energy/SF</t>
  </si>
  <si>
    <t>Activity (Households)</t>
  </si>
  <si>
    <t>Activity Shares (Shares of Total Households by Housing Type)</t>
  </si>
  <si>
    <t xml:space="preserve">        (Weather)           </t>
  </si>
  <si>
    <t>Northeast</t>
  </si>
  <si>
    <t>Midwest</t>
  </si>
  <si>
    <t>South</t>
  </si>
  <si>
    <t>West</t>
  </si>
  <si>
    <t>Households</t>
  </si>
  <si>
    <t>Energy/Household</t>
  </si>
  <si>
    <t>Billion SF</t>
  </si>
  <si>
    <t>MMBtu/HH</t>
  </si>
  <si>
    <t xml:space="preserve"> kBtu/SF</t>
  </si>
  <si>
    <t xml:space="preserve">  Actual/    normal</t>
  </si>
  <si>
    <t>Total Households</t>
  </si>
  <si>
    <t>Housing Size</t>
  </si>
  <si>
    <t>Structure (incl. Weather)</t>
  </si>
  <si>
    <t>Intensity (per SF)</t>
  </si>
  <si>
    <t>Nominal Energy Intensity (kBtu/SF)</t>
  </si>
  <si>
    <t>Index of  Aggregate Intensity (Btu/HH)</t>
  </si>
  <si>
    <t>Intensity Index (Btu/SF, weather-adj)</t>
  </si>
  <si>
    <t>Million HH</t>
  </si>
  <si>
    <t>SF/HH</t>
  </si>
  <si>
    <t>Activity (Floorspace)</t>
  </si>
  <si>
    <t>Nominal Energy Intensity (kBtu/SF) (Not Weather Adjusted)</t>
  </si>
  <si>
    <t>Weather Factors</t>
  </si>
  <si>
    <t>Household Size (Sq. Ft./HH)</t>
  </si>
  <si>
    <t>Component Intensity Index (Btu/SF)</t>
  </si>
  <si>
    <t>The set of rows below develop source-intensity indexes holding electric utility intensity at 1985 value</t>
  </si>
  <si>
    <t>Energy/Household (Adjusted)</t>
  </si>
  <si>
    <t>Energy/HH</t>
  </si>
  <si>
    <t>Copy Values from cells BQ44:ci75 (pasted values correspond to fixed source-to-site conversion factor, user must temporarily set flag in cell M4 to '2' in worksheet 'Conversion Factors')</t>
  </si>
  <si>
    <t xml:space="preserve">  Current 1978 values above</t>
  </si>
  <si>
    <t>2008 from Source</t>
  </si>
  <si>
    <t>Construction</t>
  </si>
  <si>
    <t>Activity (Gross Output)</t>
  </si>
  <si>
    <t>Activity (Value Added)</t>
  </si>
  <si>
    <t>Agriculture - Farms</t>
  </si>
  <si>
    <t>Mining</t>
  </si>
  <si>
    <t>Nominal Energy Intensity (MMBtu/2005$ Gross Output)</t>
  </si>
  <si>
    <t>Share of Value Added to Nonmanufacturing Value Added</t>
  </si>
  <si>
    <t xml:space="preserve">    Activity (Total Value Added)</t>
  </si>
  <si>
    <t>Nominal Energy Intensity (MMBtu/2005$ Value Added)</t>
  </si>
  <si>
    <t>Ratio of Gross Output to Value Added</t>
  </si>
  <si>
    <t>Energy Intensity Index - Based on Gross Output</t>
  </si>
  <si>
    <t>Structure:  Gross Output/Value Added Shift</t>
  </si>
  <si>
    <t>Structure:  Gross Output/Value Added</t>
  </si>
  <si>
    <t>Structure:  VA/VA_Man</t>
  </si>
  <si>
    <t>Structure:  Log Changes - Gross Output/Value Added</t>
  </si>
  <si>
    <t xml:space="preserve">  (Sector Composition)</t>
  </si>
  <si>
    <t xml:space="preserve">  (Gross Output/Value Added)</t>
  </si>
  <si>
    <t xml:space="preserve">        (Not Used)           </t>
  </si>
  <si>
    <t xml:space="preserve">             (Not Used)           </t>
  </si>
  <si>
    <t>Structure: Compositional Shift</t>
  </si>
  <si>
    <t>Structure Index (1):  Gross Output/Value Added</t>
  </si>
  <si>
    <t>Log Changes - Gross Output/Value Added</t>
  </si>
  <si>
    <t>Log Changes - Composition of Value Added</t>
  </si>
  <si>
    <t>Structure Index (2):  Composition of Value Added</t>
  </si>
  <si>
    <t>Structure Index (3):  Not Used</t>
  </si>
  <si>
    <t>Energy Use, Trillion Btu (TBtu)</t>
  </si>
  <si>
    <t>(TBtu)</t>
  </si>
  <si>
    <t>% of delivered</t>
  </si>
  <si>
    <t xml:space="preserve">  Electricity</t>
  </si>
  <si>
    <t>Adj. Source</t>
  </si>
  <si>
    <t xml:space="preserve">  (Billion)</t>
  </si>
  <si>
    <t>Adjusted Source Energy</t>
  </si>
  <si>
    <t xml:space="preserve"> Adj_Srce</t>
  </si>
  <si>
    <t>Source (adjusted)</t>
  </si>
  <si>
    <t>Manufacturing - Adjusted Source Energy</t>
  </si>
  <si>
    <t>Compositional Shift</t>
  </si>
  <si>
    <t>Pub. GDP</t>
  </si>
  <si>
    <t xml:space="preserve">  VA_sum</t>
  </si>
  <si>
    <t>choose (va_sum,pub_VA)</t>
  </si>
  <si>
    <t>GDP in billions of current dollars</t>
  </si>
  <si>
    <t>GDPman</t>
  </si>
  <si>
    <t>% of total GDP</t>
  </si>
  <si>
    <t>Intensity Indexes - Manufacturing</t>
  </si>
  <si>
    <t>GDP (non-man)</t>
  </si>
  <si>
    <t>Intensity Indexes - Nonmanufacturing</t>
  </si>
  <si>
    <t>Industrial GDP</t>
  </si>
  <si>
    <t>Adjusted Source</t>
  </si>
  <si>
    <t>"= g$47"</t>
  </si>
  <si>
    <t>Structure:  Not Used</t>
  </si>
  <si>
    <t>Intensity - Fuels</t>
  </si>
  <si>
    <t>Intensity - Delivered Electricity</t>
  </si>
  <si>
    <t>Delivered Intensity</t>
  </si>
  <si>
    <t xml:space="preserve"> Source Intensity</t>
  </si>
  <si>
    <t>Intensity Index -Fuels</t>
  </si>
  <si>
    <t>Intensity Index - Electricity</t>
  </si>
  <si>
    <t>Weather Factors   - Fuels</t>
  </si>
  <si>
    <t>Weather Factors   - Electricity</t>
  </si>
  <si>
    <t>Decompostion of Source Energy</t>
  </si>
  <si>
    <t>Decomposition with Delivered Intensity</t>
  </si>
  <si>
    <t>(Not Weather Adjusted)</t>
  </si>
  <si>
    <t>(11)</t>
  </si>
  <si>
    <t>(12)</t>
  </si>
  <si>
    <t>(13)</t>
  </si>
  <si>
    <t>Total - U.S.</t>
  </si>
  <si>
    <t>Delivered Electricity</t>
  </si>
  <si>
    <t>Source Electricity</t>
  </si>
  <si>
    <t>Total Source</t>
  </si>
  <si>
    <t>Source/DelivereElectricityRatio</t>
  </si>
  <si>
    <t>Index of  Aggregate Intensity (Btu/SF)</t>
  </si>
  <si>
    <t>Structure:  Electric Generation Efficiency</t>
  </si>
  <si>
    <t>Actual: Activity x Structure x Intensity</t>
  </si>
  <si>
    <t>Delivered Intensity Index</t>
  </si>
  <si>
    <t>Electrification Effect</t>
  </si>
  <si>
    <t>Aggregate Source Energy Intensity</t>
  </si>
  <si>
    <t>Energy/SF (not weather-adjusted)</t>
  </si>
  <si>
    <t xml:space="preserve"> (weather-adjusted)</t>
  </si>
  <si>
    <t>=(1) x (2)</t>
  </si>
  <si>
    <t>Source Intensity</t>
  </si>
  <si>
    <t>Weather Adjustment</t>
  </si>
  <si>
    <t>Electric Power Sector</t>
  </si>
  <si>
    <t>Total Delivered (check purposes only)</t>
  </si>
  <si>
    <t>Energy Shares</t>
  </si>
  <si>
    <t>Log Mean Divisia Shares</t>
  </si>
  <si>
    <t>Log Changes - Total Delivered</t>
  </si>
  <si>
    <t>Energy Share - Delivered</t>
  </si>
  <si>
    <t>Log changes - shares</t>
  </si>
  <si>
    <t>Log changes - Source-to-site</t>
  </si>
  <si>
    <t xml:space="preserve"> Delivered  Electricity</t>
  </si>
  <si>
    <t>Fuel</t>
  </si>
  <si>
    <t>=(1)x(3)x(4)x (5)</t>
  </si>
  <si>
    <t>same as (4)</t>
  </si>
  <si>
    <t xml:space="preserve"> weather-adjusted)</t>
  </si>
  <si>
    <t>= (1) x (2)</t>
  </si>
  <si>
    <t>Intensity Index</t>
  </si>
  <si>
    <t>Total Delivered</t>
  </si>
  <si>
    <t>Nominal Intensity</t>
  </si>
  <si>
    <t xml:space="preserve">Intensity Index </t>
  </si>
  <si>
    <t>Structural Factor - Fuels</t>
  </si>
  <si>
    <t>Structural Factor - Electricity</t>
  </si>
  <si>
    <t>Table 2.1d  Industrial Sector Energy Consumption Estimates, 1949-2011</t>
  </si>
  <si>
    <r>
      <t>Primary Consumption </t>
    </r>
    <r>
      <rPr>
        <vertAlign val="superscript"/>
        <sz val="5"/>
        <color theme="1"/>
        <rFont val="Arial"/>
        <family val="2"/>
      </rPr>
      <t>1</t>
    </r>
  </si>
  <si>
    <r>
      <t>Renewable Energy </t>
    </r>
    <r>
      <rPr>
        <vertAlign val="superscript"/>
        <sz val="5"/>
        <color theme="1"/>
        <rFont val="Arial"/>
        <family val="2"/>
      </rPr>
      <t>2</t>
    </r>
  </si>
  <si>
    <r>
      <t>Sales </t>
    </r>
    <r>
      <rPr>
        <vertAlign val="superscript"/>
        <sz val="5"/>
        <color theme="1"/>
        <rFont val="Arial"/>
        <family val="2"/>
      </rPr>
      <t>11</t>
    </r>
  </si>
  <si>
    <r>
      <t>Losses </t>
    </r>
    <r>
      <rPr>
        <vertAlign val="superscript"/>
        <sz val="5"/>
        <color theme="1"/>
        <rFont val="Arial"/>
        <family val="2"/>
      </rPr>
      <t>12</t>
    </r>
  </si>
  <si>
    <r>
      <t>Petroleum </t>
    </r>
    <r>
      <rPr>
        <vertAlign val="superscript"/>
        <sz val="5"/>
        <color theme="1"/>
        <rFont val="Arial"/>
        <family val="2"/>
      </rPr>
      <t>4,5</t>
    </r>
  </si>
  <si>
    <r>
      <t>Geothermal </t>
    </r>
    <r>
      <rPr>
        <vertAlign val="superscript"/>
        <sz val="5"/>
        <color theme="1"/>
        <rFont val="Arial"/>
        <family val="2"/>
      </rPr>
      <t>7</t>
    </r>
  </si>
  <si>
    <r>
      <t>Solar/PV </t>
    </r>
    <r>
      <rPr>
        <vertAlign val="superscript"/>
        <sz val="5"/>
        <color theme="1"/>
        <rFont val="Arial"/>
        <family val="2"/>
      </rPr>
      <t>8</t>
    </r>
  </si>
  <si>
    <r>
      <t>Wind </t>
    </r>
    <r>
      <rPr>
        <vertAlign val="superscript"/>
        <sz val="5"/>
        <color theme="1"/>
        <rFont val="Arial"/>
        <family val="2"/>
      </rPr>
      <t>9</t>
    </r>
  </si>
  <si>
    <r>
      <t>Biomass </t>
    </r>
    <r>
      <rPr>
        <vertAlign val="superscript"/>
        <sz val="5"/>
        <color theme="1"/>
        <rFont val="Arial"/>
        <family val="2"/>
      </rPr>
      <t>10</t>
    </r>
  </si>
  <si>
    <r>
      <t>Gas </t>
    </r>
    <r>
      <rPr>
        <vertAlign val="superscript"/>
        <sz val="5"/>
        <color theme="1"/>
        <rFont val="Arial"/>
        <family val="2"/>
      </rPr>
      <t>3</t>
    </r>
  </si>
  <si>
    <r>
      <t>Power </t>
    </r>
    <r>
      <rPr>
        <vertAlign val="superscript"/>
        <sz val="5"/>
        <color theme="1"/>
        <rFont val="Arial"/>
        <family val="2"/>
      </rPr>
      <t>6</t>
    </r>
  </si>
  <si>
    <t></t>
  </si>
  <si>
    <r>
      <t>2011</t>
    </r>
    <r>
      <rPr>
        <vertAlign val="superscript"/>
        <sz val="5"/>
        <color theme="1"/>
        <rFont val="Arial"/>
        <family val="2"/>
      </rPr>
      <t>P</t>
    </r>
  </si>
  <si>
    <r>
      <t>1</t>
    </r>
    <r>
      <rPr>
        <sz val="7"/>
        <color theme="1"/>
        <rFont val="Arial"/>
        <family val="2"/>
      </rPr>
      <t>See "Primary Energy Consumption" in Glossary.</t>
    </r>
  </si>
  <si>
    <r>
      <t>9</t>
    </r>
    <r>
      <rPr>
        <sz val="7"/>
        <color theme="1"/>
        <rFont val="Arial"/>
        <family val="2"/>
      </rPr>
      <t>Wind electricity net generation (converted to Btu using the fossil-fuels heat ratesee Table A6).</t>
    </r>
  </si>
  <si>
    <r>
      <t>2</t>
    </r>
    <r>
      <rPr>
        <sz val="7"/>
        <color theme="1"/>
        <rFont val="Arial"/>
        <family val="2"/>
      </rPr>
      <t>Most data are estimates.  See Table 10.2b for notes on series components and estimation.</t>
    </r>
  </si>
  <si>
    <r>
      <t>10</t>
    </r>
    <r>
      <rPr>
        <sz val="7"/>
        <color theme="1"/>
        <rFont val="Arial"/>
        <family val="2"/>
      </rPr>
      <t>Wood and wood-derived fuels; municipal solid waste from biogenic sources, landfill gas, sludge waste,</t>
    </r>
  </si>
  <si>
    <t>agricultural byproducts, and other biomass; fuel ethanol (minus denaturant); and losses and co-products from the</t>
  </si>
  <si>
    <t>production of fuel ethanol and biodiesel.  Through 2000, also includes non-renewable waste (municipal solid</t>
  </si>
  <si>
    <t>waste from non-biogenic sources, and tire-derived fuels).</t>
  </si>
  <si>
    <r>
      <t>3</t>
    </r>
    <r>
      <rPr>
        <sz val="7"/>
        <color theme="1"/>
        <rFont val="Arial"/>
        <family val="2"/>
      </rPr>
      <t>Natural gas only; excludes the estimated portion of supplemental gaseous fuels.  See Note 1,</t>
    </r>
  </si>
  <si>
    <r>
      <t>11</t>
    </r>
    <r>
      <rPr>
        <sz val="7"/>
        <color theme="1"/>
        <rFont val="Arial"/>
        <family val="2"/>
      </rPr>
      <t>Electricity retail sales to ultimate customers reported by electric utilities and, beginning in 1996, other energy</t>
    </r>
  </si>
  <si>
    <r>
      <t>4</t>
    </r>
    <r>
      <rPr>
        <sz val="7"/>
        <color theme="1"/>
        <rFont val="Arial"/>
        <family val="2"/>
      </rPr>
      <t>Based on petroleum product supplied.  For petroleum, product supplied is used as an approximation of</t>
    </r>
  </si>
  <si>
    <r>
      <t>12</t>
    </r>
    <r>
      <rPr>
        <sz val="7"/>
        <color theme="1"/>
        <rFont val="Arial"/>
        <family val="2"/>
      </rPr>
      <t>Total losses are calculated as the primary energy consumed by the electric power sector minus the energy</t>
    </r>
  </si>
  <si>
    <r>
      <t>5</t>
    </r>
    <r>
      <rPr>
        <sz val="7"/>
        <color theme="1"/>
        <rFont val="Arial"/>
        <family val="2"/>
      </rPr>
      <t>Does not include biofuels that have been blended with petroleumbiofuels are included in "Biomass." </t>
    </r>
  </si>
  <si>
    <t>R=Revised.  P=Preliminary.  NA=Not available.   =No data reported.  (s)=Less than +0.5 trillion Btu and</t>
  </si>
  <si>
    <r>
      <t>6</t>
    </r>
    <r>
      <rPr>
        <sz val="7"/>
        <color theme="1"/>
        <rFont val="Arial"/>
        <family val="2"/>
      </rPr>
      <t>Conventional hydroelectricity net generation (converted to Btu using the fossil-fuels heat ratesee Table</t>
    </r>
  </si>
  <si>
    <r>
      <t>Notes:  </t>
    </r>
    <r>
      <rPr>
        <sz val="7"/>
        <color theme="1"/>
        <rFont val="Symbol"/>
        <family val="1"/>
        <charset val="2"/>
      </rPr>
      <t>·</t>
    </r>
    <r>
      <rPr>
        <sz val="7"/>
        <color theme="1"/>
        <rFont val="Arial"/>
        <family val="2"/>
      </rPr>
      <t>  The industrial sector includes industrial combined-heat-and-power (CHP) and industrial</t>
    </r>
  </si>
  <si>
    <r>
      <t> </t>
    </r>
    <r>
      <rPr>
        <sz val="7"/>
        <color theme="1"/>
        <rFont val="Symbol"/>
        <family val="1"/>
        <charset val="2"/>
      </rPr>
      <t>·</t>
    </r>
    <r>
      <rPr>
        <sz val="7"/>
        <color theme="1"/>
        <rFont val="Arial"/>
        <family val="2"/>
      </rPr>
      <t>  Totals may not equal sum of components due to independent rounding.</t>
    </r>
  </si>
  <si>
    <r>
      <t>7</t>
    </r>
    <r>
      <rPr>
        <sz val="7"/>
        <color theme="1"/>
        <rFont val="Arial"/>
        <family val="2"/>
      </rPr>
      <t>Geothermal heat pump and direct use energy.</t>
    </r>
  </si>
  <si>
    <t>Web Page:    See http://www.eia.gov/totalenergy/data/monthly/#consumption for updated monthly and annual</t>
  </si>
  <si>
    <t>data.</t>
  </si>
  <si>
    <r>
      <t>8</t>
    </r>
    <r>
      <rPr>
        <sz val="7"/>
        <color theme="1"/>
        <rFont val="Arial"/>
        <family val="2"/>
      </rPr>
      <t>Photovoltaic (PV) electricity net generation (converted to Btu using the fossil-fuels heat ratesee Table A6)</t>
    </r>
  </si>
  <si>
    <t>Sources:  Tables 2.1f, 5.14b, 6.5, 7.3, 7.8, 8.9, 10.2b, A4, A5, and A6.</t>
  </si>
  <si>
    <t>Chart 326</t>
  </si>
  <si>
    <t>Output &amp; Intensity</t>
  </si>
  <si>
    <t>Chart 327</t>
  </si>
  <si>
    <t>Chart 331</t>
  </si>
  <si>
    <t>Chart 332</t>
  </si>
  <si>
    <t>Chart 333</t>
  </si>
  <si>
    <t>Chart 334</t>
  </si>
  <si>
    <t>Chart 336</t>
  </si>
  <si>
    <t>Chart 337</t>
  </si>
  <si>
    <t>Chart 335</t>
  </si>
  <si>
    <t>Chart 339</t>
  </si>
  <si>
    <t>1985 = 1</t>
  </si>
  <si>
    <t>Structure Lower Level</t>
  </si>
  <si>
    <t>Log Changes - Composition of Value Added - Lower Level</t>
  </si>
  <si>
    <t>Petroleum and Natural Gas</t>
  </si>
  <si>
    <t>Other Mining</t>
  </si>
  <si>
    <t>Petroleum drilling and Mining Services</t>
  </si>
  <si>
    <t>NOT USED</t>
  </si>
  <si>
    <t>(Lower Level)</t>
  </si>
  <si>
    <t xml:space="preserve">Structure Index </t>
  </si>
  <si>
    <t>U.S. Energy Information Administration</t>
  </si>
  <si>
    <t>September 2013 Monthly Energy Review</t>
  </si>
  <si>
    <t>Note: Information about data precision and revisions.</t>
  </si>
  <si>
    <t>Release Date: September 25, 2013</t>
  </si>
  <si>
    <t>Next Update: October 28, 2013</t>
  </si>
  <si>
    <t>Table 2.4. Industrial Sector Energy Consumption</t>
  </si>
  <si>
    <t>Coal Consumed by the Industrial Sector</t>
  </si>
  <si>
    <t>Natural Gas Consumed by the Industrial Sector (Excluding Supplemental Gaseous Fuels)</t>
  </si>
  <si>
    <t>Petroleum Consumed by the Industrial Sector (Excluding Biofuels)</t>
  </si>
  <si>
    <t>Total Fossil Fuels Consumed by the Industrial Sector</t>
  </si>
  <si>
    <t>Hydroelectric Power Consumed by the Industrial Sector</t>
  </si>
  <si>
    <t>Geothermal Energy Consumed by the Industrial Sector</t>
  </si>
  <si>
    <t>Solar/PV Energy Consumed by the Industrial Sector</t>
  </si>
  <si>
    <t>Wind Energy Consumed by the Industrial Sector</t>
  </si>
  <si>
    <t>Biomass Energy Consumed by the Industrial Sector</t>
  </si>
  <si>
    <t>Total Renewable Energy Consumed by the Industrial Sector</t>
  </si>
  <si>
    <t>Total Primary Energy Consumed by the Industrial Sector</t>
  </si>
  <si>
    <t>Electricity Retail Sales to the Industrial Sector</t>
  </si>
  <si>
    <t>Industrial Sector Electrical System Energy Losses</t>
  </si>
  <si>
    <t>Total Energy Consumed by the Industrial Sector</t>
  </si>
  <si>
    <t>(Trillion Btu)</t>
  </si>
  <si>
    <t>1973 January</t>
  </si>
  <si>
    <t>Not Available</t>
  </si>
  <si>
    <t>1973 February</t>
  </si>
  <si>
    <t>1973 March</t>
  </si>
  <si>
    <t>1973 April</t>
  </si>
  <si>
    <t>1973 May</t>
  </si>
  <si>
    <t>1973 June</t>
  </si>
  <si>
    <t>1973 July</t>
  </si>
  <si>
    <t>1973 August</t>
  </si>
  <si>
    <t>1973 September</t>
  </si>
  <si>
    <t>1973 October</t>
  </si>
  <si>
    <t>1973 November</t>
  </si>
  <si>
    <t>1973 December</t>
  </si>
  <si>
    <r>
      <t xml:space="preserve">1973 </t>
    </r>
    <r>
      <rPr>
        <b/>
        <sz val="10"/>
        <color theme="1"/>
        <rFont val="Arial"/>
        <family val="2"/>
      </rPr>
      <t>Total</t>
    </r>
  </si>
  <si>
    <t>1974 January</t>
  </si>
  <si>
    <t>1974 February</t>
  </si>
  <si>
    <t>1974 March</t>
  </si>
  <si>
    <t>1974 April</t>
  </si>
  <si>
    <t>1974 May</t>
  </si>
  <si>
    <t>1974 June</t>
  </si>
  <si>
    <t>1974 July</t>
  </si>
  <si>
    <t>1974 August</t>
  </si>
  <si>
    <t>1974 September</t>
  </si>
  <si>
    <t>1974 October</t>
  </si>
  <si>
    <t>1974 November</t>
  </si>
  <si>
    <t>1974 December</t>
  </si>
  <si>
    <r>
      <t xml:space="preserve">1974 </t>
    </r>
    <r>
      <rPr>
        <b/>
        <sz val="10"/>
        <color theme="1"/>
        <rFont val="Arial"/>
        <family val="2"/>
      </rPr>
      <t>Total</t>
    </r>
  </si>
  <si>
    <t>1975 January</t>
  </si>
  <si>
    <t>1975 February</t>
  </si>
  <si>
    <t>1975 March</t>
  </si>
  <si>
    <t>1975 April</t>
  </si>
  <si>
    <t>1975 May</t>
  </si>
  <si>
    <t>1975 June</t>
  </si>
  <si>
    <t>1975 July</t>
  </si>
  <si>
    <t>1975 August</t>
  </si>
  <si>
    <t>1975 September</t>
  </si>
  <si>
    <t>1975 October</t>
  </si>
  <si>
    <t>1975 November</t>
  </si>
  <si>
    <t>1975 December</t>
  </si>
  <si>
    <r>
      <t xml:space="preserve">1975 </t>
    </r>
    <r>
      <rPr>
        <b/>
        <sz val="10"/>
        <color theme="1"/>
        <rFont val="Arial"/>
        <family val="2"/>
      </rPr>
      <t>Total</t>
    </r>
  </si>
  <si>
    <t>1976 January</t>
  </si>
  <si>
    <t>1976 February</t>
  </si>
  <si>
    <t>1976 March</t>
  </si>
  <si>
    <t>1976 April</t>
  </si>
  <si>
    <t>1976 May</t>
  </si>
  <si>
    <t>1976 June</t>
  </si>
  <si>
    <t>1976 July</t>
  </si>
  <si>
    <t>1976 August</t>
  </si>
  <si>
    <t>1976 September</t>
  </si>
  <si>
    <t>1976 October</t>
  </si>
  <si>
    <t>1976 November</t>
  </si>
  <si>
    <t>1976 December</t>
  </si>
  <si>
    <r>
      <t xml:space="preserve">1976 </t>
    </r>
    <r>
      <rPr>
        <b/>
        <sz val="10"/>
        <color theme="1"/>
        <rFont val="Arial"/>
        <family val="2"/>
      </rPr>
      <t>Total</t>
    </r>
  </si>
  <si>
    <t>1977 January</t>
  </si>
  <si>
    <t>1977 February</t>
  </si>
  <si>
    <t>1977 March</t>
  </si>
  <si>
    <t>1977 April</t>
  </si>
  <si>
    <t>1977 May</t>
  </si>
  <si>
    <t>1977 June</t>
  </si>
  <si>
    <t>1977 July</t>
  </si>
  <si>
    <t>1977 August</t>
  </si>
  <si>
    <t>1977 September</t>
  </si>
  <si>
    <t>1977 October</t>
  </si>
  <si>
    <t>1977 November</t>
  </si>
  <si>
    <t>1977 December</t>
  </si>
  <si>
    <r>
      <t xml:space="preserve">1977 </t>
    </r>
    <r>
      <rPr>
        <b/>
        <sz val="10"/>
        <color theme="1"/>
        <rFont val="Arial"/>
        <family val="2"/>
      </rPr>
      <t>Total</t>
    </r>
  </si>
  <si>
    <t>1978 January</t>
  </si>
  <si>
    <t>1978 February</t>
  </si>
  <si>
    <t>1978 March</t>
  </si>
  <si>
    <t>1978 April</t>
  </si>
  <si>
    <t>1978 May</t>
  </si>
  <si>
    <t>1978 June</t>
  </si>
  <si>
    <t>1978 July</t>
  </si>
  <si>
    <t>1978 August</t>
  </si>
  <si>
    <t>1978 September</t>
  </si>
  <si>
    <t>1978 October</t>
  </si>
  <si>
    <t>1978 November</t>
  </si>
  <si>
    <t>1978 December</t>
  </si>
  <si>
    <r>
      <t xml:space="preserve">1978 </t>
    </r>
    <r>
      <rPr>
        <b/>
        <sz val="10"/>
        <color theme="1"/>
        <rFont val="Arial"/>
        <family val="2"/>
      </rPr>
      <t>Total</t>
    </r>
  </si>
  <si>
    <t>1979 January</t>
  </si>
  <si>
    <t>1979 February</t>
  </si>
  <si>
    <t>1979 March</t>
  </si>
  <si>
    <t>1979 April</t>
  </si>
  <si>
    <t>1979 May</t>
  </si>
  <si>
    <t>1979 June</t>
  </si>
  <si>
    <t>1979 July</t>
  </si>
  <si>
    <t>1979 August</t>
  </si>
  <si>
    <t>1979 September</t>
  </si>
  <si>
    <t>1979 October</t>
  </si>
  <si>
    <t>1979 November</t>
  </si>
  <si>
    <t>1979 December</t>
  </si>
  <si>
    <r>
      <t xml:space="preserve">1979 </t>
    </r>
    <r>
      <rPr>
        <b/>
        <sz val="10"/>
        <color theme="1"/>
        <rFont val="Arial"/>
        <family val="2"/>
      </rPr>
      <t>Total</t>
    </r>
  </si>
  <si>
    <t>1980 January</t>
  </si>
  <si>
    <t>1980 February</t>
  </si>
  <si>
    <t>1980 March</t>
  </si>
  <si>
    <t>1980 April</t>
  </si>
  <si>
    <t>1980 May</t>
  </si>
  <si>
    <t>1980 June</t>
  </si>
  <si>
    <t>1980 July</t>
  </si>
  <si>
    <t>1980 August</t>
  </si>
  <si>
    <t>1980 September</t>
  </si>
  <si>
    <t>1980 October</t>
  </si>
  <si>
    <t>1980 November</t>
  </si>
  <si>
    <t>1980 December</t>
  </si>
  <si>
    <r>
      <t xml:space="preserve">1980 </t>
    </r>
    <r>
      <rPr>
        <b/>
        <sz val="10"/>
        <color theme="1"/>
        <rFont val="Arial"/>
        <family val="2"/>
      </rPr>
      <t>Total</t>
    </r>
  </si>
  <si>
    <t>1981 January</t>
  </si>
  <si>
    <t>1981 February</t>
  </si>
  <si>
    <t>1981 March</t>
  </si>
  <si>
    <t>1981 April</t>
  </si>
  <si>
    <t>1981 May</t>
  </si>
  <si>
    <t>1981 June</t>
  </si>
  <si>
    <t>1981 July</t>
  </si>
  <si>
    <t>1981 August</t>
  </si>
  <si>
    <t>1981 September</t>
  </si>
  <si>
    <t>1981 October</t>
  </si>
  <si>
    <t>1981 November</t>
  </si>
  <si>
    <t>1981 December</t>
  </si>
  <si>
    <r>
      <t xml:space="preserve">1981 </t>
    </r>
    <r>
      <rPr>
        <b/>
        <sz val="10"/>
        <color theme="1"/>
        <rFont val="Arial"/>
        <family val="2"/>
      </rPr>
      <t>Total</t>
    </r>
  </si>
  <si>
    <t>1982 January</t>
  </si>
  <si>
    <t>1982 February</t>
  </si>
  <si>
    <t>1982 March</t>
  </si>
  <si>
    <t>1982 April</t>
  </si>
  <si>
    <t>1982 May</t>
  </si>
  <si>
    <t>1982 June</t>
  </si>
  <si>
    <t>1982 July</t>
  </si>
  <si>
    <t>1982 August</t>
  </si>
  <si>
    <t>1982 September</t>
  </si>
  <si>
    <t>1982 October</t>
  </si>
  <si>
    <t>1982 November</t>
  </si>
  <si>
    <t>1982 December</t>
  </si>
  <si>
    <r>
      <t xml:space="preserve">1982 </t>
    </r>
    <r>
      <rPr>
        <b/>
        <sz val="10"/>
        <color theme="1"/>
        <rFont val="Arial"/>
        <family val="2"/>
      </rPr>
      <t>Total</t>
    </r>
  </si>
  <si>
    <t>1983 January</t>
  </si>
  <si>
    <t>1983 February</t>
  </si>
  <si>
    <t>1983 March</t>
  </si>
  <si>
    <t>1983 April</t>
  </si>
  <si>
    <t>1983 May</t>
  </si>
  <si>
    <t>1983 June</t>
  </si>
  <si>
    <t>1983 July</t>
  </si>
  <si>
    <t>1983 August</t>
  </si>
  <si>
    <t>1983 September</t>
  </si>
  <si>
    <t>1983 October</t>
  </si>
  <si>
    <t>1983 November</t>
  </si>
  <si>
    <t>1983 December</t>
  </si>
  <si>
    <r>
      <t xml:space="preserve">1983 </t>
    </r>
    <r>
      <rPr>
        <b/>
        <sz val="10"/>
        <color theme="1"/>
        <rFont val="Arial"/>
        <family val="2"/>
      </rPr>
      <t>Total</t>
    </r>
  </si>
  <si>
    <t>1984 January</t>
  </si>
  <si>
    <t>1984 February</t>
  </si>
  <si>
    <t>1984 March</t>
  </si>
  <si>
    <t>1984 April</t>
  </si>
  <si>
    <t>1984 May</t>
  </si>
  <si>
    <t>1984 June</t>
  </si>
  <si>
    <t>1984 July</t>
  </si>
  <si>
    <t>1984 August</t>
  </si>
  <si>
    <t>1984 September</t>
  </si>
  <si>
    <t>1984 October</t>
  </si>
  <si>
    <t>1984 November</t>
  </si>
  <si>
    <t>1984 December</t>
  </si>
  <si>
    <r>
      <t xml:space="preserve">1984 </t>
    </r>
    <r>
      <rPr>
        <b/>
        <sz val="10"/>
        <color theme="1"/>
        <rFont val="Arial"/>
        <family val="2"/>
      </rPr>
      <t>Total</t>
    </r>
  </si>
  <si>
    <t>1985 January</t>
  </si>
  <si>
    <t>1985 February</t>
  </si>
  <si>
    <t>1985 March</t>
  </si>
  <si>
    <t>1985 April</t>
  </si>
  <si>
    <t>1985 May</t>
  </si>
  <si>
    <t>1985 June</t>
  </si>
  <si>
    <t>1985 July</t>
  </si>
  <si>
    <t>1985 August</t>
  </si>
  <si>
    <t>1985 September</t>
  </si>
  <si>
    <t>1985 October</t>
  </si>
  <si>
    <t>1985 November</t>
  </si>
  <si>
    <t>1985 December</t>
  </si>
  <si>
    <r>
      <t xml:space="preserve">1985 </t>
    </r>
    <r>
      <rPr>
        <b/>
        <sz val="10"/>
        <color theme="1"/>
        <rFont val="Arial"/>
        <family val="2"/>
      </rPr>
      <t>Total</t>
    </r>
  </si>
  <si>
    <t>1986 January</t>
  </si>
  <si>
    <t>1986 February</t>
  </si>
  <si>
    <t>1986 March</t>
  </si>
  <si>
    <t>1986 April</t>
  </si>
  <si>
    <t>1986 May</t>
  </si>
  <si>
    <t>1986 June</t>
  </si>
  <si>
    <t>1986 July</t>
  </si>
  <si>
    <t>1986 August</t>
  </si>
  <si>
    <t>1986 September</t>
  </si>
  <si>
    <t>1986 October</t>
  </si>
  <si>
    <t>1986 November</t>
  </si>
  <si>
    <t>1986 December</t>
  </si>
  <si>
    <r>
      <t xml:space="preserve">1986 </t>
    </r>
    <r>
      <rPr>
        <b/>
        <sz val="10"/>
        <color theme="1"/>
        <rFont val="Arial"/>
        <family val="2"/>
      </rPr>
      <t>Total</t>
    </r>
  </si>
  <si>
    <t>1987 January</t>
  </si>
  <si>
    <t>1987 February</t>
  </si>
  <si>
    <t>1987 March</t>
  </si>
  <si>
    <t>1987 April</t>
  </si>
  <si>
    <t>1987 May</t>
  </si>
  <si>
    <t>1987 June</t>
  </si>
  <si>
    <t>1987 July</t>
  </si>
  <si>
    <t>1987 August</t>
  </si>
  <si>
    <t>1987 September</t>
  </si>
  <si>
    <t>1987 October</t>
  </si>
  <si>
    <t>1987 November</t>
  </si>
  <si>
    <t>1987 December</t>
  </si>
  <si>
    <r>
      <t xml:space="preserve">1987 </t>
    </r>
    <r>
      <rPr>
        <b/>
        <sz val="10"/>
        <color theme="1"/>
        <rFont val="Arial"/>
        <family val="2"/>
      </rPr>
      <t>Total</t>
    </r>
  </si>
  <si>
    <t>1988 January</t>
  </si>
  <si>
    <t>1988 February</t>
  </si>
  <si>
    <t>1988 March</t>
  </si>
  <si>
    <t>1988 April</t>
  </si>
  <si>
    <t>1988 May</t>
  </si>
  <si>
    <t>1988 June</t>
  </si>
  <si>
    <t>1988 July</t>
  </si>
  <si>
    <t>1988 August</t>
  </si>
  <si>
    <t>1988 September</t>
  </si>
  <si>
    <t>1988 October</t>
  </si>
  <si>
    <t>1988 November</t>
  </si>
  <si>
    <t>1988 December</t>
  </si>
  <si>
    <r>
      <t xml:space="preserve">1988 </t>
    </r>
    <r>
      <rPr>
        <b/>
        <sz val="10"/>
        <color theme="1"/>
        <rFont val="Arial"/>
        <family val="2"/>
      </rPr>
      <t>Total</t>
    </r>
  </si>
  <si>
    <t>1989 January</t>
  </si>
  <si>
    <t>1989 February</t>
  </si>
  <si>
    <t>1989 March</t>
  </si>
  <si>
    <t>1989 April</t>
  </si>
  <si>
    <t>1989 May</t>
  </si>
  <si>
    <t>1989 June</t>
  </si>
  <si>
    <t>1989 July</t>
  </si>
  <si>
    <t>1989 August</t>
  </si>
  <si>
    <t>1989 September</t>
  </si>
  <si>
    <t>1989 October</t>
  </si>
  <si>
    <t>1989 November</t>
  </si>
  <si>
    <t>1989 December</t>
  </si>
  <si>
    <r>
      <t xml:space="preserve">1989 </t>
    </r>
    <r>
      <rPr>
        <b/>
        <sz val="10"/>
        <color theme="1"/>
        <rFont val="Arial"/>
        <family val="2"/>
      </rPr>
      <t>Total</t>
    </r>
  </si>
  <si>
    <t>1990 January</t>
  </si>
  <si>
    <t>1990 February</t>
  </si>
  <si>
    <t>1990 March</t>
  </si>
  <si>
    <t>1990 April</t>
  </si>
  <si>
    <t>1990 May</t>
  </si>
  <si>
    <t>1990 June</t>
  </si>
  <si>
    <t>1990 July</t>
  </si>
  <si>
    <t>1990 August</t>
  </si>
  <si>
    <t>1990 September</t>
  </si>
  <si>
    <t>1990 October</t>
  </si>
  <si>
    <t>1990 November</t>
  </si>
  <si>
    <t>1990 December</t>
  </si>
  <si>
    <r>
      <t xml:space="preserve">1990 </t>
    </r>
    <r>
      <rPr>
        <b/>
        <sz val="10"/>
        <color theme="1"/>
        <rFont val="Arial"/>
        <family val="2"/>
      </rPr>
      <t>Total</t>
    </r>
  </si>
  <si>
    <t>1991 January</t>
  </si>
  <si>
    <t>1991 February</t>
  </si>
  <si>
    <t>1991 March</t>
  </si>
  <si>
    <t>1991 April</t>
  </si>
  <si>
    <t>1991 May</t>
  </si>
  <si>
    <t>1991 June</t>
  </si>
  <si>
    <t>1991 July</t>
  </si>
  <si>
    <t>1991 August</t>
  </si>
  <si>
    <t>1991 September</t>
  </si>
  <si>
    <t>1991 October</t>
  </si>
  <si>
    <t>1991 November</t>
  </si>
  <si>
    <t>1991 December</t>
  </si>
  <si>
    <r>
      <t xml:space="preserve">1991 </t>
    </r>
    <r>
      <rPr>
        <b/>
        <sz val="10"/>
        <color theme="1"/>
        <rFont val="Arial"/>
        <family val="2"/>
      </rPr>
      <t>Total</t>
    </r>
  </si>
  <si>
    <t>1992 January</t>
  </si>
  <si>
    <t>1992 February</t>
  </si>
  <si>
    <t>1992 March</t>
  </si>
  <si>
    <t>1992 April</t>
  </si>
  <si>
    <t>1992 May</t>
  </si>
  <si>
    <t>1992 June</t>
  </si>
  <si>
    <t>1992 July</t>
  </si>
  <si>
    <t>1992 August</t>
  </si>
  <si>
    <t>1992 September</t>
  </si>
  <si>
    <t>1992 October</t>
  </si>
  <si>
    <t>1992 November</t>
  </si>
  <si>
    <t>1992 December</t>
  </si>
  <si>
    <r>
      <t xml:space="preserve">1992 </t>
    </r>
    <r>
      <rPr>
        <b/>
        <sz val="10"/>
        <color theme="1"/>
        <rFont val="Arial"/>
        <family val="2"/>
      </rPr>
      <t>Total</t>
    </r>
  </si>
  <si>
    <t>1993 January</t>
  </si>
  <si>
    <t>1993 February</t>
  </si>
  <si>
    <t>1993 March</t>
  </si>
  <si>
    <t>1993 April</t>
  </si>
  <si>
    <t>1993 May</t>
  </si>
  <si>
    <t>1993 June</t>
  </si>
  <si>
    <t>1993 July</t>
  </si>
  <si>
    <t>1993 August</t>
  </si>
  <si>
    <t>1993 September</t>
  </si>
  <si>
    <t>1993 October</t>
  </si>
  <si>
    <t>1993 November</t>
  </si>
  <si>
    <t>1993 December</t>
  </si>
  <si>
    <r>
      <t xml:space="preserve">1993 </t>
    </r>
    <r>
      <rPr>
        <b/>
        <sz val="10"/>
        <color theme="1"/>
        <rFont val="Arial"/>
        <family val="2"/>
      </rPr>
      <t>Total</t>
    </r>
  </si>
  <si>
    <t>1994 January</t>
  </si>
  <si>
    <t>1994 February</t>
  </si>
  <si>
    <t>1994 March</t>
  </si>
  <si>
    <t>1994 April</t>
  </si>
  <si>
    <t>1994 May</t>
  </si>
  <si>
    <t>1994 June</t>
  </si>
  <si>
    <t>1994 July</t>
  </si>
  <si>
    <t>1994 August</t>
  </si>
  <si>
    <t>1994 September</t>
  </si>
  <si>
    <t>1994 October</t>
  </si>
  <si>
    <t>1994 November</t>
  </si>
  <si>
    <t>1994 December</t>
  </si>
  <si>
    <r>
      <t xml:space="preserve">1994 </t>
    </r>
    <r>
      <rPr>
        <b/>
        <sz val="10"/>
        <color theme="1"/>
        <rFont val="Arial"/>
        <family val="2"/>
      </rPr>
      <t>Total</t>
    </r>
  </si>
  <si>
    <t>1995 January</t>
  </si>
  <si>
    <t>1995 February</t>
  </si>
  <si>
    <t>1995 March</t>
  </si>
  <si>
    <t>1995 April</t>
  </si>
  <si>
    <t>1995 May</t>
  </si>
  <si>
    <t>1995 June</t>
  </si>
  <si>
    <t>1995 July</t>
  </si>
  <si>
    <t>1995 August</t>
  </si>
  <si>
    <t>1995 September</t>
  </si>
  <si>
    <t>1995 October</t>
  </si>
  <si>
    <t>1995 November</t>
  </si>
  <si>
    <t>1995 December</t>
  </si>
  <si>
    <r>
      <t xml:space="preserve">1995 </t>
    </r>
    <r>
      <rPr>
        <b/>
        <sz val="10"/>
        <color theme="1"/>
        <rFont val="Arial"/>
        <family val="2"/>
      </rPr>
      <t>Total</t>
    </r>
  </si>
  <si>
    <t>1996 January</t>
  </si>
  <si>
    <t>1996 February</t>
  </si>
  <si>
    <t>1996 March</t>
  </si>
  <si>
    <t>1996 April</t>
  </si>
  <si>
    <t>1996 May</t>
  </si>
  <si>
    <t>1996 June</t>
  </si>
  <si>
    <t>1996 July</t>
  </si>
  <si>
    <t>1996 August</t>
  </si>
  <si>
    <t>1996 September</t>
  </si>
  <si>
    <t>1996 October</t>
  </si>
  <si>
    <t>1996 November</t>
  </si>
  <si>
    <t>1996 December</t>
  </si>
  <si>
    <r>
      <t xml:space="preserve">1996 </t>
    </r>
    <r>
      <rPr>
        <b/>
        <sz val="10"/>
        <color theme="1"/>
        <rFont val="Arial"/>
        <family val="2"/>
      </rPr>
      <t>Total</t>
    </r>
  </si>
  <si>
    <t>1997 January</t>
  </si>
  <si>
    <t>1997 February</t>
  </si>
  <si>
    <t>1997 March</t>
  </si>
  <si>
    <t>1997 April</t>
  </si>
  <si>
    <t>1997 May</t>
  </si>
  <si>
    <t>1997 June</t>
  </si>
  <si>
    <t>1997 July</t>
  </si>
  <si>
    <t>1997 August</t>
  </si>
  <si>
    <t>1997 September</t>
  </si>
  <si>
    <t>1997 October</t>
  </si>
  <si>
    <t>1997 November</t>
  </si>
  <si>
    <t>1997 December</t>
  </si>
  <si>
    <r>
      <t xml:space="preserve">1997 </t>
    </r>
    <r>
      <rPr>
        <b/>
        <sz val="10"/>
        <color theme="1"/>
        <rFont val="Arial"/>
        <family val="2"/>
      </rPr>
      <t>Total</t>
    </r>
  </si>
  <si>
    <t>1998 January</t>
  </si>
  <si>
    <t>1998 February</t>
  </si>
  <si>
    <t>1998 March</t>
  </si>
  <si>
    <t>1998 April</t>
  </si>
  <si>
    <t>1998 May</t>
  </si>
  <si>
    <t>1998 June</t>
  </si>
  <si>
    <t>1998 July</t>
  </si>
  <si>
    <t>1998 August</t>
  </si>
  <si>
    <t>1998 September</t>
  </si>
  <si>
    <t>1998 October</t>
  </si>
  <si>
    <t>1998 November</t>
  </si>
  <si>
    <t>1998 December</t>
  </si>
  <si>
    <r>
      <t xml:space="preserve">1998 </t>
    </r>
    <r>
      <rPr>
        <b/>
        <sz val="10"/>
        <color theme="1"/>
        <rFont val="Arial"/>
        <family val="2"/>
      </rPr>
      <t>Total</t>
    </r>
  </si>
  <si>
    <t>1999 January</t>
  </si>
  <si>
    <t>1999 February</t>
  </si>
  <si>
    <t>1999 March</t>
  </si>
  <si>
    <t>1999 April</t>
  </si>
  <si>
    <t>1999 May</t>
  </si>
  <si>
    <t>1999 June</t>
  </si>
  <si>
    <t>1999 July</t>
  </si>
  <si>
    <t>1999 August</t>
  </si>
  <si>
    <t>1999 September</t>
  </si>
  <si>
    <t>1999 October</t>
  </si>
  <si>
    <t>1999 November</t>
  </si>
  <si>
    <t>1999 December</t>
  </si>
  <si>
    <r>
      <t xml:space="preserve">1999 </t>
    </r>
    <r>
      <rPr>
        <b/>
        <sz val="10"/>
        <color theme="1"/>
        <rFont val="Arial"/>
        <family val="2"/>
      </rPr>
      <t>Total</t>
    </r>
  </si>
  <si>
    <t>2000 January</t>
  </si>
  <si>
    <t>2000 February</t>
  </si>
  <si>
    <t>2000 March</t>
  </si>
  <si>
    <t>2000 April</t>
  </si>
  <si>
    <t>2000 May</t>
  </si>
  <si>
    <t>2000 June</t>
  </si>
  <si>
    <t>2000 July</t>
  </si>
  <si>
    <t>2000 August</t>
  </si>
  <si>
    <t>2000 September</t>
  </si>
  <si>
    <t>2000 October</t>
  </si>
  <si>
    <t>2000 November</t>
  </si>
  <si>
    <t>2000 December</t>
  </si>
  <si>
    <r>
      <t xml:space="preserve">2000 </t>
    </r>
    <r>
      <rPr>
        <b/>
        <sz val="10"/>
        <color theme="1"/>
        <rFont val="Arial"/>
        <family val="2"/>
      </rPr>
      <t>Total</t>
    </r>
  </si>
  <si>
    <t>2001 January</t>
  </si>
  <si>
    <t>2001 February</t>
  </si>
  <si>
    <t>2001 March</t>
  </si>
  <si>
    <t>2001 April</t>
  </si>
  <si>
    <t>2001 May</t>
  </si>
  <si>
    <t>2001 June</t>
  </si>
  <si>
    <t>2001 July</t>
  </si>
  <si>
    <t>2001 August</t>
  </si>
  <si>
    <t>2001 September</t>
  </si>
  <si>
    <t>2001 October</t>
  </si>
  <si>
    <t>2001 November</t>
  </si>
  <si>
    <t>2001 December</t>
  </si>
  <si>
    <r>
      <t xml:space="preserve">2001 </t>
    </r>
    <r>
      <rPr>
        <b/>
        <sz val="10"/>
        <color theme="1"/>
        <rFont val="Arial"/>
        <family val="2"/>
      </rPr>
      <t>Total</t>
    </r>
  </si>
  <si>
    <t>2002 January</t>
  </si>
  <si>
    <t>2002 February</t>
  </si>
  <si>
    <t>2002 March</t>
  </si>
  <si>
    <t>2002 April</t>
  </si>
  <si>
    <t>2002 May</t>
  </si>
  <si>
    <t>2002 June</t>
  </si>
  <si>
    <t>2002 July</t>
  </si>
  <si>
    <t>2002 August</t>
  </si>
  <si>
    <t>2002 September</t>
  </si>
  <si>
    <t>2002 October</t>
  </si>
  <si>
    <t>2002 November</t>
  </si>
  <si>
    <t>2002 December</t>
  </si>
  <si>
    <r>
      <t xml:space="preserve">2002 </t>
    </r>
    <r>
      <rPr>
        <b/>
        <sz val="10"/>
        <color theme="1"/>
        <rFont val="Arial"/>
        <family val="2"/>
      </rPr>
      <t>Total</t>
    </r>
  </si>
  <si>
    <t>2003 January</t>
  </si>
  <si>
    <t>2003 February</t>
  </si>
  <si>
    <t>2003 March</t>
  </si>
  <si>
    <t>2003 April</t>
  </si>
  <si>
    <t>2003 May</t>
  </si>
  <si>
    <t>2003 June</t>
  </si>
  <si>
    <t>2003 July</t>
  </si>
  <si>
    <t>2003 August</t>
  </si>
  <si>
    <t>2003 September</t>
  </si>
  <si>
    <t>2003 October</t>
  </si>
  <si>
    <t>2003 November</t>
  </si>
  <si>
    <t>2003 December</t>
  </si>
  <si>
    <r>
      <t xml:space="preserve">2003 </t>
    </r>
    <r>
      <rPr>
        <b/>
        <sz val="10"/>
        <color theme="1"/>
        <rFont val="Arial"/>
        <family val="2"/>
      </rPr>
      <t>Total</t>
    </r>
  </si>
  <si>
    <t>2004 January</t>
  </si>
  <si>
    <t>2004 February</t>
  </si>
  <si>
    <t>2004 March</t>
  </si>
  <si>
    <t>2004 April</t>
  </si>
  <si>
    <t>2004 May</t>
  </si>
  <si>
    <t>2004 June</t>
  </si>
  <si>
    <t>2004 July</t>
  </si>
  <si>
    <t>2004 August</t>
  </si>
  <si>
    <t>2004 September</t>
  </si>
  <si>
    <t>2004 October</t>
  </si>
  <si>
    <t>2004 November</t>
  </si>
  <si>
    <t>2004 December</t>
  </si>
  <si>
    <r>
      <t xml:space="preserve">2004 </t>
    </r>
    <r>
      <rPr>
        <b/>
        <sz val="10"/>
        <color theme="1"/>
        <rFont val="Arial"/>
        <family val="2"/>
      </rPr>
      <t>Total</t>
    </r>
  </si>
  <si>
    <t>2005 January</t>
  </si>
  <si>
    <t>2005 February</t>
  </si>
  <si>
    <t>2005 March</t>
  </si>
  <si>
    <t>2005 April</t>
  </si>
  <si>
    <t>2005 May</t>
  </si>
  <si>
    <t>2005 June</t>
  </si>
  <si>
    <t>2005 July</t>
  </si>
  <si>
    <t>2005 August</t>
  </si>
  <si>
    <t>2005 September</t>
  </si>
  <si>
    <t>2005 October</t>
  </si>
  <si>
    <t>2005 November</t>
  </si>
  <si>
    <t>2005 December</t>
  </si>
  <si>
    <r>
      <t xml:space="preserve">2005 </t>
    </r>
    <r>
      <rPr>
        <b/>
        <sz val="10"/>
        <color theme="1"/>
        <rFont val="Arial"/>
        <family val="2"/>
      </rPr>
      <t>Total</t>
    </r>
  </si>
  <si>
    <t>2006 January</t>
  </si>
  <si>
    <t>2006 February</t>
  </si>
  <si>
    <t>2006 March</t>
  </si>
  <si>
    <t>2006 April</t>
  </si>
  <si>
    <t>2006 May</t>
  </si>
  <si>
    <t>2006 June</t>
  </si>
  <si>
    <t>2006 July</t>
  </si>
  <si>
    <t>2006 August</t>
  </si>
  <si>
    <t>2006 September</t>
  </si>
  <si>
    <t>2006 October</t>
  </si>
  <si>
    <t>2006 November</t>
  </si>
  <si>
    <t>2006 December</t>
  </si>
  <si>
    <r>
      <t xml:space="preserve">2006 </t>
    </r>
    <r>
      <rPr>
        <b/>
        <sz val="10"/>
        <color theme="1"/>
        <rFont val="Arial"/>
        <family val="2"/>
      </rPr>
      <t>Total</t>
    </r>
  </si>
  <si>
    <t>2007 January</t>
  </si>
  <si>
    <t>2007 February</t>
  </si>
  <si>
    <t>2007 March</t>
  </si>
  <si>
    <t>2007 April</t>
  </si>
  <si>
    <t>2007 May</t>
  </si>
  <si>
    <t>2007 June</t>
  </si>
  <si>
    <t>2007 July</t>
  </si>
  <si>
    <t>2007 August</t>
  </si>
  <si>
    <t>2007 September</t>
  </si>
  <si>
    <t>2007 October</t>
  </si>
  <si>
    <t>2007 November</t>
  </si>
  <si>
    <t>2007 December</t>
  </si>
  <si>
    <r>
      <t xml:space="preserve">2007 </t>
    </r>
    <r>
      <rPr>
        <b/>
        <sz val="10"/>
        <color theme="1"/>
        <rFont val="Arial"/>
        <family val="2"/>
      </rPr>
      <t>Total</t>
    </r>
  </si>
  <si>
    <t>2008 January</t>
  </si>
  <si>
    <t>2008 February</t>
  </si>
  <si>
    <t>2008 March</t>
  </si>
  <si>
    <t>2008 April</t>
  </si>
  <si>
    <t>2008 May</t>
  </si>
  <si>
    <t>2008 June</t>
  </si>
  <si>
    <t>2008 July</t>
  </si>
  <si>
    <t>2008 August</t>
  </si>
  <si>
    <t>2008 September</t>
  </si>
  <si>
    <t>2008 October</t>
  </si>
  <si>
    <t>2008 November</t>
  </si>
  <si>
    <t>2008 December</t>
  </si>
  <si>
    <r>
      <t xml:space="preserve">2008 </t>
    </r>
    <r>
      <rPr>
        <b/>
        <sz val="10"/>
        <color theme="1"/>
        <rFont val="Arial"/>
        <family val="2"/>
      </rPr>
      <t>Total</t>
    </r>
  </si>
  <si>
    <t>2009 January</t>
  </si>
  <si>
    <t>2009 February</t>
  </si>
  <si>
    <t>2009 March</t>
  </si>
  <si>
    <t>2009 April</t>
  </si>
  <si>
    <t>2009 May</t>
  </si>
  <si>
    <t>2009 June</t>
  </si>
  <si>
    <t>2009 July</t>
  </si>
  <si>
    <t>2009 August</t>
  </si>
  <si>
    <t>2009 September</t>
  </si>
  <si>
    <t>2009 October</t>
  </si>
  <si>
    <t>2009 November</t>
  </si>
  <si>
    <t>2009 December</t>
  </si>
  <si>
    <r>
      <t xml:space="preserve">2009 </t>
    </r>
    <r>
      <rPr>
        <b/>
        <sz val="10"/>
        <color theme="1"/>
        <rFont val="Arial"/>
        <family val="2"/>
      </rPr>
      <t>Total</t>
    </r>
  </si>
  <si>
    <t>2010 January</t>
  </si>
  <si>
    <t>2010 February</t>
  </si>
  <si>
    <t>2010 March</t>
  </si>
  <si>
    <t>2010 April</t>
  </si>
  <si>
    <t>2010 May</t>
  </si>
  <si>
    <t>2010 June</t>
  </si>
  <si>
    <t>2010 July</t>
  </si>
  <si>
    <t>2010 August</t>
  </si>
  <si>
    <t>2010 September</t>
  </si>
  <si>
    <t>2010 October</t>
  </si>
  <si>
    <t>2010 November</t>
  </si>
  <si>
    <t>2010 December</t>
  </si>
  <si>
    <r>
      <t xml:space="preserve">2010 </t>
    </r>
    <r>
      <rPr>
        <b/>
        <sz val="10"/>
        <color theme="1"/>
        <rFont val="Arial"/>
        <family val="2"/>
      </rPr>
      <t>Total</t>
    </r>
  </si>
  <si>
    <t>2011 January</t>
  </si>
  <si>
    <t>2011 February</t>
  </si>
  <si>
    <t>2011 March</t>
  </si>
  <si>
    <t>2011 April</t>
  </si>
  <si>
    <t>2011 May</t>
  </si>
  <si>
    <t>2011 June</t>
  </si>
  <si>
    <t>2011 July</t>
  </si>
  <si>
    <t>2011 August</t>
  </si>
  <si>
    <t>2011 September</t>
  </si>
  <si>
    <t>2011 October</t>
  </si>
  <si>
    <t>2011 November</t>
  </si>
  <si>
    <t>2011 December</t>
  </si>
  <si>
    <r>
      <t xml:space="preserve">2011 </t>
    </r>
    <r>
      <rPr>
        <b/>
        <sz val="10"/>
        <color theme="1"/>
        <rFont val="Arial"/>
        <family val="2"/>
      </rPr>
      <t>Total</t>
    </r>
  </si>
  <si>
    <t>2012 January</t>
  </si>
  <si>
    <t>2012 February</t>
  </si>
  <si>
    <t>2012 March</t>
  </si>
  <si>
    <t>2012 April</t>
  </si>
  <si>
    <t>2012 May</t>
  </si>
  <si>
    <t>2012 June</t>
  </si>
  <si>
    <t>2012 July</t>
  </si>
  <si>
    <t>2012 August</t>
  </si>
  <si>
    <t>2012 September</t>
  </si>
  <si>
    <t>2012 October</t>
  </si>
  <si>
    <t>2012 November</t>
  </si>
  <si>
    <t>2012 December</t>
  </si>
  <si>
    <r>
      <t xml:space="preserve">2012 </t>
    </r>
    <r>
      <rPr>
        <b/>
        <sz val="10"/>
        <color theme="1"/>
        <rFont val="Arial"/>
        <family val="2"/>
      </rPr>
      <t>Total</t>
    </r>
  </si>
  <si>
    <t>2013 January</t>
  </si>
  <si>
    <t>2013 February</t>
  </si>
  <si>
    <t>2013 March</t>
  </si>
  <si>
    <t>2013 April</t>
  </si>
  <si>
    <t>2013 May</t>
  </si>
  <si>
    <t>2013 June</t>
  </si>
  <si>
    <t>from file gdpbyindustry_VA_NAICS_2012     downloaded from BEA GDP by Industry web site, October 2013</t>
  </si>
  <si>
    <t>Total GDP</t>
  </si>
  <si>
    <t xml:space="preserve">Source Energy </t>
  </si>
  <si>
    <t>Delivered Energy</t>
  </si>
  <si>
    <t xml:space="preserve">   </t>
  </si>
  <si>
    <t>Industrial Sector</t>
  </si>
  <si>
    <t xml:space="preserve"> Manufacturing</t>
  </si>
  <si>
    <t>Food, Beverages, &amp; Tobacco</t>
  </si>
  <si>
    <t>Textile Mills and Products</t>
  </si>
  <si>
    <t>Apparel &amp; Leather</t>
  </si>
  <si>
    <t>Wood Products</t>
  </si>
  <si>
    <t>Paper</t>
  </si>
  <si>
    <t xml:space="preserve">   NAICS Code</t>
  </si>
  <si>
    <t xml:space="preserve">311/312  </t>
  </si>
  <si>
    <t xml:space="preserve">313/314  </t>
  </si>
  <si>
    <t xml:space="preserve">315/316  </t>
  </si>
  <si>
    <t>Printing &amp; Allied Support</t>
  </si>
  <si>
    <t>Petroleum &amp; Coal Products</t>
  </si>
  <si>
    <t>Plastics &amp; Rubber Products</t>
  </si>
  <si>
    <t>Nonmetallic Mineral Products</t>
  </si>
  <si>
    <t>Fabricated Metal Products</t>
  </si>
  <si>
    <t>Machinery</t>
  </si>
  <si>
    <t>Computer &amp; Electronic Products</t>
  </si>
  <si>
    <t>Electrical Equip. &amp; Appliances</t>
  </si>
  <si>
    <t>Transportation Equipment</t>
  </si>
  <si>
    <t>Furniture &amp; Related Products</t>
  </si>
  <si>
    <t>Miscellaneous</t>
  </si>
  <si>
    <t>Energy weights</t>
  </si>
  <si>
    <t>Agriculture, Forestry &amp; Fishing</t>
  </si>
  <si>
    <t xml:space="preserve">  In Economy-wide index</t>
  </si>
  <si>
    <t>in total (or source) energy intensity</t>
  </si>
  <si>
    <t>Adjusted Source Energy Intensity Index</t>
  </si>
  <si>
    <t>MMBtu/$</t>
  </si>
  <si>
    <t>Total VA (GDP as sum)</t>
  </si>
  <si>
    <t>Total VA (GDP chained sum)</t>
  </si>
  <si>
    <t>Structure:  Total</t>
  </si>
  <si>
    <t xml:space="preserve">Adjusted Source Energy Intensity </t>
  </si>
  <si>
    <t>Sum/Pub</t>
  </si>
  <si>
    <t xml:space="preserve"> Index </t>
  </si>
  <si>
    <t>implied comp shift--&gt;</t>
  </si>
  <si>
    <t>from Total_Industrial Worksheet</t>
  </si>
  <si>
    <t>Log Changes - structure</t>
  </si>
  <si>
    <t>Total Industrial Sector - LMDI Adjustment for Utility Energy Effciency</t>
  </si>
  <si>
    <t>Activity (Industrial VA, GDP)</t>
  </si>
  <si>
    <t>kBtu/$</t>
  </si>
  <si>
    <t>18 NAICS Sectors (or combinations)</t>
  </si>
  <si>
    <t>2011</t>
  </si>
  <si>
    <t>Index of total industrial value added (GDP originating in sector), base year of index selected by user (as illustrated = 1985)</t>
  </si>
  <si>
    <t xml:space="preserve">systems from the SIC to the NAICS is the most challenging.   </t>
  </si>
  <si>
    <t>data sources and methods</t>
  </si>
  <si>
    <t>Manufacturing Energy_Data</t>
  </si>
  <si>
    <t>Basic data from the periodic Manufacturing Energy Consumption Surveys, excluded energy used for feedstocks</t>
  </si>
  <si>
    <t>Panel below is based upon holding electricity utility sector efficiency improvement constant -- at its 1985 value</t>
  </si>
  <si>
    <t>Manufacturing Gross Output</t>
  </si>
  <si>
    <t>Activity (Value Added in Real $)</t>
  </si>
  <si>
    <t>Extrapolated with 1977 ratio of value added to gross output</t>
  </si>
  <si>
    <t>Energy/$ of Value Added</t>
  </si>
  <si>
    <t>Share</t>
  </si>
  <si>
    <t>Sum</t>
  </si>
  <si>
    <t>GO/VA</t>
  </si>
  <si>
    <t>Columns used for internal checks</t>
  </si>
  <si>
    <t xml:space="preserve">            (Here NOT Transferred from lower level ---&gt;)</t>
  </si>
  <si>
    <t>(Formatted for overall report)</t>
  </si>
  <si>
    <t>Used in Report to Estimate Share of Industrial GDP to Total U.S. GDP (e.g., cell F19)</t>
  </si>
  <si>
    <t>Total Industrial Energy Use (Tbtu)</t>
  </si>
  <si>
    <t>Utility Effect</t>
  </si>
  <si>
    <t>from 1970</t>
  </si>
  <si>
    <t>Manufacturing Value Added</t>
  </si>
  <si>
    <t>BEA_Output_Data</t>
  </si>
  <si>
    <t>Gross Output and Value Added by NAICS Sector (primarily from Bureau of Economic Analysis, supplemented by Bureau of Labor Statistics)</t>
  </si>
  <si>
    <t>Gross output by NAICS manufacturing sector (transferred from BEA_Output_Data)</t>
  </si>
  <si>
    <t>Value Added by NAICS manufacturing sector, converted from real index to 2005 dollars (transferred from BEA_Output_Data)</t>
  </si>
  <si>
    <t>Gross Output over VA</t>
  </si>
  <si>
    <t>Ratio of gross output to value added by NAICS sector (in manufacturing)</t>
  </si>
  <si>
    <t>NAICS Sector VA over Man.</t>
  </si>
  <si>
    <t>GDP for manufacturing and non-manufacturing industrial (source: Bureau of Economic Analysis, no longer used)</t>
  </si>
  <si>
    <t>GDP_Data_Not_Used</t>
  </si>
  <si>
    <t>Ratio of NAICS sector value added to published value added for total manufacturing - sum of ratios equals one only in 2005.</t>
  </si>
  <si>
    <t>Ratio</t>
  </si>
  <si>
    <t>Not Used for Nonmanufacturing</t>
  </si>
  <si>
    <t>Intensity Indexes begin in Column BV, Row 103</t>
  </si>
  <si>
    <t>of the 18 NAICS 3-digit (incl. 3 combined) sectors.  Non-manufacturing is comprised three sectors; it includes agriculture, mining, and construction</t>
  </si>
  <si>
    <t xml:space="preserve">(forestry &amp; fisheries are excluded because of lack of specific energy data.) </t>
  </si>
  <si>
    <t>Source Energy</t>
  </si>
  <si>
    <t>Source Energy Intensity</t>
  </si>
  <si>
    <t>Source Energy (Not Adjusted for Utility Efficiency)</t>
  </si>
  <si>
    <t>Delivered Energy Intensity</t>
  </si>
  <si>
    <t>Intensity Indexes by Fuel</t>
  </si>
  <si>
    <t xml:space="preserve"> = product of three indexes, will not yield intensity index derived from LMDI-based adjustment</t>
  </si>
  <si>
    <t>(with source energy)</t>
  </si>
  <si>
    <t>Source Energy Intensity (Adjusted for Utility Effciency)</t>
  </si>
  <si>
    <t>Output</t>
  </si>
  <si>
    <t>Source:</t>
  </si>
  <si>
    <t>Data below derived from spreadsheets developed by Bureau of Economic Analysis  (BEA), with some information from the Bureau of Labor Statistics (BLS)</t>
  </si>
  <si>
    <r>
      <t>Source spreadsheet from PNNL is:  BLS_Output_data.</t>
    </r>
    <r>
      <rPr>
        <i/>
        <sz val="10"/>
        <rFont val="Arial"/>
        <family val="2"/>
      </rPr>
      <t>date</t>
    </r>
    <r>
      <rPr>
        <sz val="10"/>
        <rFont val="Arial"/>
        <family val="2"/>
      </rPr>
      <t>.xlsx (see notes below tables for latest source)</t>
    </r>
  </si>
  <si>
    <t>C:\Indicators_10a\[GDP_by_Ind_VA_NAICS_1998-2012.xls]02NAICS_VA, GO, II!j191:Q191</t>
  </si>
  <si>
    <t>Note:  This data used in a table in the comprehensive 2014 intensity indicators report, but it does not influence any specific intensity indicator in this spreadsheet</t>
  </si>
  <si>
    <t>PNNL Spreadsheet:</t>
  </si>
  <si>
    <t>Ratio of VA to Gross Output</t>
  </si>
  <si>
    <t xml:space="preserve">  All Mining</t>
  </si>
  <si>
    <t>NonManufacturing_Data</t>
  </si>
  <si>
    <t>Estimates of gross output, value added, electricity consumption, and fuel consumption for nonmanufacturing sectors:</t>
  </si>
  <si>
    <t>agriculture, mining, and construction  (sources from more detailed PNNL spreadsheet)</t>
  </si>
  <si>
    <t>Estimates of gross output, electricity consumption, and fuel consumption for detailed mining sub-sectors:</t>
  </si>
  <si>
    <t>For web page</t>
  </si>
  <si>
    <t>compute share - VA</t>
  </si>
  <si>
    <t>For Appendix B - Calculated Example</t>
  </si>
  <si>
    <t>2011/2000-&gt;</t>
  </si>
  <si>
    <t>Ann. Chg.</t>
  </si>
  <si>
    <t>Real Gross Domestic Product , Chained (2009)  Dollars</t>
  </si>
  <si>
    <t xml:space="preserve">  Industrial Chained (2009) Dollars</t>
  </si>
  <si>
    <t xml:space="preserve">    Nonmanufacturing - Chained (2009) Dollars</t>
  </si>
  <si>
    <t xml:space="preserve">    Manufacturing - Chained (2009) Dollars</t>
  </si>
  <si>
    <t>$Million (Chained) $2009)</t>
  </si>
  <si>
    <t xml:space="preserve">  Computers - </t>
  </si>
  <si>
    <t>For sum of 2009$</t>
  </si>
  <si>
    <t>Million 2009$</t>
  </si>
  <si>
    <t>Nominal Energy Intensity (MMBtu/2009$ Gross Output)</t>
  </si>
  <si>
    <t xml:space="preserve"> Note:  shares of structural factors to overall structural effect</t>
  </si>
  <si>
    <t xml:space="preserve">This is used for developing adjusted source intensity index </t>
  </si>
  <si>
    <t>&lt;-- see link</t>
  </si>
  <si>
    <t>Source Energy Intensity Index</t>
  </si>
  <si>
    <t xml:space="preserve"> CU $</t>
  </si>
  <si>
    <t>(1/27/17) from BEA</t>
  </si>
  <si>
    <t xml:space="preserve"> (copied in from economy-wide spreadsheet)</t>
  </si>
  <si>
    <t>November 2019 Monthly Energy Review</t>
  </si>
  <si>
    <t>Release Date: November 25, 2019</t>
  </si>
  <si>
    <t>Next Update: December 23, 2019</t>
  </si>
  <si>
    <t>Table 2.4 Industrial Sector Energy Consumption</t>
  </si>
  <si>
    <t>Annual Total</t>
  </si>
  <si>
    <t>Conventional Hydroelectric Power Consumed by the Industrial Sector</t>
  </si>
  <si>
    <t>Solar Energy Consumed by the Industrial Sector</t>
  </si>
  <si>
    <t>No Data Reported</t>
  </si>
  <si>
    <t>Trillion Btu</t>
  </si>
  <si>
    <t xml:space="preserve"> Source:  Table 2.4   Nov. 2019 Monthly Energy Review for updates</t>
  </si>
  <si>
    <t>$Million ($2012)</t>
  </si>
  <si>
    <t>Million 2012$</t>
  </si>
  <si>
    <t>Energy/$ Gross output</t>
  </si>
  <si>
    <t>Note:  These data are not used in the indicators system; they are shown here for information purposes only.  The output and energy estimates for mining are in worksheet Mining_Data.</t>
  </si>
  <si>
    <t xml:space="preserve">See the 2017 PNNL Report for discussion of </t>
  </si>
  <si>
    <t>Trrillion Btu</t>
  </si>
  <si>
    <t>Mill.  2012$</t>
  </si>
  <si>
    <t>2017 (see text)</t>
  </si>
  <si>
    <t xml:space="preserve">  '2012$</t>
  </si>
  <si>
    <t>GDP in billions of chained 2012 dollars</t>
  </si>
  <si>
    <t>Activity, GDP in Billion 2012 Dollars</t>
  </si>
  <si>
    <t>Nonmanufacturing Output (calculated as chained $2012)</t>
  </si>
  <si>
    <t>GDP - Nonmanufacturing (2012 chained dollars)</t>
  </si>
  <si>
    <t>Nominal Energy Intensity (MMBtu/2012$ Gross Output)</t>
  </si>
  <si>
    <t>Nominal Energy Intensity (MMBtu/2012$ Value Added)</t>
  </si>
  <si>
    <t>Nominal Energy Intensity (kBtu/2012$)</t>
  </si>
  <si>
    <t>Value Added, Million Chained 2012$</t>
  </si>
  <si>
    <t xml:space="preserve"> kBtu/2012$</t>
  </si>
  <si>
    <t>Nominal Energy Intensity (MMBtu/Chained 2012$ Value Added)</t>
  </si>
  <si>
    <t>Copy Values from cells p31:t78 (pasted values correspond to fixed source-to-site conversion factor, selected in cell M4 in sheet Conversion_factors)</t>
  </si>
  <si>
    <t>Activity, GDP in Billions of Chained 2012 Dollars</t>
  </si>
  <si>
    <t>Beginning in cell B7, paste values from:</t>
  </si>
  <si>
    <t>Beginning in cell Z7, paste values from:</t>
  </si>
  <si>
    <t>C:\Indicators 2020 Update\GrossOutput_1969-2018_PNNL_123119.xlsx]ChainQtyIndexes!DH301:DY349</t>
  </si>
  <si>
    <t>Column E:  D:\Indicators 2020 Update\Nonmanufacturing_reconciliation_010420!Final NonMan1!R6:R53</t>
  </si>
  <si>
    <t>D:\Indicators 2020 Update\ \Mining\[mining_energy_031020.xlsx]compute_intensities!FL16:FN</t>
  </si>
  <si>
    <t>D:\Indicators 2020 Update\ \Mining\[mining_energy_031020.xlsx]compute_intensities!FF16:FH64</t>
  </si>
  <si>
    <t>D:\Indicators 2020 Update\Mining\[mining_energy_031020.xlsx]compute_intensities!FI16:FK64</t>
  </si>
  <si>
    <t>D:\Indicators 2020 Update\[Ind_hap3_122219]ASM_Elec2_1970on!BR10:CI57</t>
  </si>
  <si>
    <t>D:\Indicators 2020 Update\[Ind_hap3_122219]ASM_Fuel3_1970on!BQ10:CH57</t>
  </si>
  <si>
    <t>Column C:  D:\Indicators 2020 Update\Nonmanufacturing_reconciliation_010420.xlsx Final NonMan!E6:E53</t>
  </si>
  <si>
    <t>Column D:  D:\Indicators 2020 Update \Nonmanufacturing_reconciliation_010420.xlsx FinalNonMan!K6:K53</t>
  </si>
  <si>
    <t>Column G:  D:\Indicators 2020 Update\Nonmanufacturing_reconciliation_010420.xlsx Final NonMan!F6:F53</t>
  </si>
  <si>
    <t>Column L:  D:\Indicators 2020 Update\Nonmanufacturing_reconciliation_010420.xlsx Final NonMan!c6:c53</t>
  </si>
  <si>
    <t>Column M:  D:\Indicators 2020 Update\Nonmanufacturing_reconciliation_010420.xlsx Final NonMan!I6:I53</t>
  </si>
  <si>
    <t>Column Q:  D:\Indicators - 2020 Update\Nonmanufacturing_reconciliation_010420.xlsx Final NonMan!d6:d53</t>
  </si>
  <si>
    <t>Column R:  D:\Indicators 2020 Update\Nonmanufacturing_reconciliation_010420.xlsx Final NonMan!J6:J53</t>
  </si>
  <si>
    <t>Column A:  D:\Indicators 2020 Update\Nonmanufacturing_reconciliation_010420.xlsx Final NonMan!Q6:Q53</t>
  </si>
  <si>
    <t>Column N:  D:\Indicators 2020 Update\Nonmanufacturing_reconciliation_010420.xlsx Final NonMan!P6:P53</t>
  </si>
  <si>
    <t>Column I:  D:\Indicators 2020 Update\Nonmanufacturing_reconciliation_010420.xlsx Final NonMan!S6:S53</t>
  </si>
  <si>
    <t>Column H:  D:\Indicators 2020 Update\Nonmanufacturing_reconciliation_010420.xlsx Final NonMan!L6:L53</t>
  </si>
  <si>
    <t>Column V:  D:\Indicators 2020 Update\Nonmanufacturing_reconciliation_010420.xlsx Final NonMan:m6:m53</t>
  </si>
  <si>
    <t>Column X:  D:\Indicators 2020 Update\NonMan_output_data_010420.xlsx Indicators_NonMan_2018_BEA:e5:e53</t>
  </si>
  <si>
    <t xml:space="preserve">          Food and beverage and tobacco products</t>
  </si>
  <si>
    <t xml:space="preserve">          Textile mills and textile product mills</t>
  </si>
  <si>
    <t xml:space="preserve">          Apparel and leather and allied products</t>
  </si>
  <si>
    <t xml:space="preserve">          Paper products</t>
  </si>
  <si>
    <t xml:space="preserve">          Printing and related support activities</t>
  </si>
  <si>
    <t xml:space="preserve">          Petroleum and coal products</t>
  </si>
  <si>
    <t xml:space="preserve">          Chemical products</t>
  </si>
  <si>
    <t xml:space="preserve">          Plastics and rubber products</t>
  </si>
  <si>
    <t xml:space="preserve">    Sum of Manufacturing Sectors</t>
  </si>
  <si>
    <t>Food and beverage and tobacco products</t>
  </si>
  <si>
    <t>Ratio: Sum of NAICS/Manufacturing VA</t>
  </si>
  <si>
    <t>Index of Ratio</t>
  </si>
  <si>
    <t>Total Manufacturing Output</t>
  </si>
  <si>
    <t>(chained $2009)</t>
  </si>
  <si>
    <t>C:\Indicators 2020 Update\ValueAdded_1969-2018_PNNL_010120.xlsx]ChainQtyIndexes!DD301:DZ349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</si>
</sst>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5">
    <numFmt numFmtId="6" formatCode="&quot;$&quot;#,##0_);[Red]\(&quot;$&quot;#,##0\)"/>
    <numFmt numFmtId="43" formatCode="_(* #,##0.00_);_(* \(#,##0.00\);_(* &quot;-&quot;??_);_(@_)"/>
    <numFmt numFmtId="164" formatCode="0.0000"/>
    <numFmt numFmtId="165" formatCode="0.00000"/>
    <numFmt numFmtId="166" formatCode="0.000"/>
    <numFmt numFmtId="167" formatCode="0.0"/>
    <numFmt numFmtId="168" formatCode="0.000000"/>
    <numFmt numFmtId="169" formatCode="#,##0.000"/>
    <numFmt numFmtId="170" formatCode="#,##0.0"/>
    <numFmt numFmtId="171" formatCode="#,##0.0000"/>
    <numFmt numFmtId="172" formatCode="#,##0_)"/>
    <numFmt numFmtId="173" formatCode="0.0%"/>
    <numFmt numFmtId="174" formatCode="_(* #,##0.0_);_(* \(#,##0.0\);_(* &quot;-&quot;??_);_(@_)"/>
    <numFmt numFmtId="175" formatCode="###0.00_)"/>
    <numFmt numFmtId="176" formatCode="0.0_W"/>
  </numFmts>
  <fonts count="100" x14ac:knownFonts="1">
    <font>
      <sz val="10"/>
      <name val="Arial"/>
    </font>
    <font>
      <sz val="11"/>
      <color theme="1"/>
      <name val="Calibri"/>
      <family val="2"/>
      <scheme val="minor"/>
    </font>
    <font>
      <sz val="10"/>
      <name val="Arial"/>
      <family val="2"/>
    </font>
    <font>
      <sz val="10"/>
      <name val="Arial"/>
      <family val="2"/>
    </font>
    <font>
      <sz val="10"/>
      <color theme="1"/>
      <name val="Arial"/>
      <family val="2"/>
    </font>
    <font>
      <sz val="10"/>
      <name val="Arial"/>
      <family val="2"/>
    </font>
    <font>
      <sz val="10"/>
      <name val="Arial"/>
      <family val="2"/>
    </font>
    <font>
      <sz val="10"/>
      <name val="Arial"/>
      <family val="2"/>
    </font>
    <font>
      <sz val="10"/>
      <name val="Arial"/>
      <family val="2"/>
    </font>
    <font>
      <sz val="10"/>
      <color theme="1"/>
      <name val="Arial"/>
      <family val="2"/>
    </font>
    <font>
      <sz val="10"/>
      <name val="Arial"/>
      <family val="2"/>
    </font>
    <font>
      <sz val="10"/>
      <name val="Arial"/>
      <family val="2"/>
    </font>
    <font>
      <sz val="10"/>
      <name val="Arial"/>
      <family val="2"/>
    </font>
    <font>
      <sz val="10"/>
      <name val="Arial"/>
      <family val="2"/>
    </font>
    <font>
      <sz val="10"/>
      <name val="Arial"/>
      <family val="2"/>
    </font>
    <font>
      <sz val="10"/>
      <name val="Arial"/>
      <family val="2"/>
    </font>
    <font>
      <b/>
      <i/>
      <sz val="10"/>
      <name val="Arial"/>
      <family val="2"/>
    </font>
    <font>
      <b/>
      <sz val="10"/>
      <name val="Arial"/>
      <family val="2"/>
    </font>
    <font>
      <sz val="10"/>
      <name val="Arial"/>
      <family val="2"/>
    </font>
    <font>
      <sz val="8"/>
      <color indexed="81"/>
      <name val="Tahoma"/>
      <family val="2"/>
    </font>
    <font>
      <b/>
      <sz val="8"/>
      <color indexed="81"/>
      <name val="Tahoma"/>
      <family val="2"/>
    </font>
    <font>
      <sz val="10"/>
      <color indexed="8"/>
      <name val="Times New Roman"/>
      <family val="1"/>
    </font>
    <font>
      <sz val="10"/>
      <color indexed="8"/>
      <name val="Arial"/>
      <family val="2"/>
    </font>
    <font>
      <sz val="12"/>
      <name val="Times New Roman"/>
      <family val="1"/>
    </font>
    <font>
      <i/>
      <vertAlign val="subscript"/>
      <sz val="12"/>
      <name val="Times New Roman"/>
      <family val="1"/>
    </font>
    <font>
      <i/>
      <sz val="10"/>
      <name val="Arial"/>
      <family val="2"/>
    </font>
    <font>
      <b/>
      <sz val="12"/>
      <name val="Arial"/>
      <family val="2"/>
    </font>
    <font>
      <b/>
      <sz val="14"/>
      <name val="Arial"/>
      <family val="2"/>
    </font>
    <font>
      <sz val="14"/>
      <name val="Arial"/>
      <family val="2"/>
    </font>
    <font>
      <sz val="12"/>
      <name val="Times New Roman"/>
      <family val="1"/>
    </font>
    <font>
      <b/>
      <sz val="11"/>
      <name val="Arial"/>
      <family val="2"/>
    </font>
    <font>
      <sz val="11"/>
      <name val="Arial"/>
      <family val="2"/>
    </font>
    <font>
      <sz val="11"/>
      <name val="Times New Roman"/>
      <family val="1"/>
    </font>
    <font>
      <b/>
      <sz val="10"/>
      <name val="Times New Roman"/>
      <family val="1"/>
    </font>
    <font>
      <sz val="10"/>
      <name val="Times New Roman"/>
      <family val="1"/>
    </font>
    <font>
      <i/>
      <sz val="11"/>
      <name val="Times New Roman"/>
      <family val="1"/>
    </font>
    <font>
      <b/>
      <sz val="12"/>
      <name val="Times New Roman"/>
      <family val="1"/>
    </font>
    <font>
      <sz val="9"/>
      <name val="Arial"/>
      <family val="2"/>
    </font>
    <font>
      <sz val="10"/>
      <color indexed="53"/>
      <name val="Arial"/>
      <family val="2"/>
    </font>
    <font>
      <sz val="8"/>
      <name val="Arial"/>
      <family val="2"/>
    </font>
    <font>
      <sz val="9"/>
      <name val="Helv"/>
    </font>
    <font>
      <sz val="10"/>
      <color indexed="10"/>
      <name val="Arial"/>
      <family val="2"/>
    </font>
    <font>
      <b/>
      <sz val="10"/>
      <color indexed="10"/>
      <name val="Arial"/>
      <family val="2"/>
    </font>
    <font>
      <sz val="10"/>
      <color indexed="10"/>
      <name val="Arial"/>
      <family val="2"/>
    </font>
    <font>
      <vertAlign val="superscript"/>
      <sz val="5"/>
      <color indexed="8"/>
      <name val="Arial"/>
      <family val="2"/>
    </font>
    <font>
      <sz val="7"/>
      <color indexed="8"/>
      <name val="Arial"/>
      <family val="2"/>
    </font>
    <font>
      <sz val="7"/>
      <color indexed="8"/>
      <name val="Symbol"/>
      <family val="1"/>
      <charset val="2"/>
    </font>
    <font>
      <sz val="11"/>
      <color rgb="FF000000"/>
      <name val="Calibri"/>
      <family val="2"/>
      <scheme val="minor"/>
    </font>
    <font>
      <sz val="7"/>
      <color rgb="FF000000"/>
      <name val="Arial"/>
      <family val="2"/>
    </font>
    <font>
      <sz val="5"/>
      <color rgb="FF000000"/>
      <name val="Arial"/>
      <family val="2"/>
    </font>
    <font>
      <b/>
      <sz val="12"/>
      <color rgb="FF000000"/>
      <name val="Arial"/>
      <family val="2"/>
    </font>
    <font>
      <sz val="10"/>
      <color rgb="FF000000"/>
      <name val="Arial"/>
      <family val="2"/>
    </font>
    <font>
      <b/>
      <sz val="7"/>
      <color rgb="FF000000"/>
      <name val="Arial"/>
      <family val="2"/>
    </font>
    <font>
      <vertAlign val="superscript"/>
      <sz val="5"/>
      <color rgb="FF000000"/>
      <name val="Arial"/>
      <family val="2"/>
    </font>
    <font>
      <sz val="10"/>
      <name val="Arial"/>
      <family val="2"/>
    </font>
    <font>
      <sz val="12"/>
      <name val="Helv"/>
    </font>
    <font>
      <sz val="11"/>
      <color theme="1"/>
      <name val="Calibri"/>
      <family val="2"/>
      <scheme val="minor"/>
    </font>
    <font>
      <b/>
      <sz val="12"/>
      <name val="Helv"/>
    </font>
    <font>
      <vertAlign val="superscript"/>
      <sz val="12"/>
      <name val="Helv"/>
    </font>
    <font>
      <sz val="10"/>
      <name val="Helv"/>
    </font>
    <font>
      <u/>
      <sz val="11"/>
      <color rgb="FF800080"/>
      <name val="Calibri"/>
      <family val="2"/>
      <scheme val="minor"/>
    </font>
    <font>
      <b/>
      <sz val="15"/>
      <color theme="3"/>
      <name val="Calibri"/>
      <family val="2"/>
      <scheme val="minor"/>
    </font>
    <font>
      <b/>
      <sz val="13"/>
      <color theme="3"/>
      <name val="Calibri"/>
      <family val="2"/>
      <scheme val="minor"/>
    </font>
    <font>
      <b/>
      <sz val="9"/>
      <name val="Helv"/>
    </font>
    <font>
      <sz val="8.5"/>
      <name val="Helv"/>
    </font>
    <font>
      <b/>
      <sz val="10"/>
      <name val="HELV"/>
    </font>
    <font>
      <u/>
      <sz val="11"/>
      <color rgb="FF0000FF"/>
      <name val="Calibri"/>
      <family val="2"/>
      <scheme val="minor"/>
    </font>
    <font>
      <sz val="8"/>
      <name val="Helv"/>
    </font>
    <font>
      <b/>
      <sz val="14"/>
      <name val="Helv"/>
    </font>
    <font>
      <b/>
      <sz val="11"/>
      <color theme="1"/>
      <name val="Calibri"/>
      <family val="2"/>
      <scheme val="minor"/>
    </font>
    <font>
      <b/>
      <i/>
      <sz val="11"/>
      <name val="Arial"/>
      <family val="2"/>
    </font>
    <font>
      <b/>
      <i/>
      <sz val="12"/>
      <name val="Arial"/>
      <family val="2"/>
    </font>
    <font>
      <b/>
      <sz val="9"/>
      <name val="Arial"/>
      <family val="2"/>
    </font>
    <font>
      <sz val="10"/>
      <color indexed="61"/>
      <name val="Arial"/>
      <family val="2"/>
    </font>
    <font>
      <sz val="10"/>
      <color indexed="13"/>
      <name val="Arial"/>
      <family val="2"/>
    </font>
    <font>
      <b/>
      <sz val="12"/>
      <color theme="1"/>
      <name val="Arial"/>
      <family val="2"/>
    </font>
    <font>
      <b/>
      <sz val="7"/>
      <color theme="1"/>
      <name val="Arial"/>
      <family val="2"/>
    </font>
    <font>
      <vertAlign val="superscript"/>
      <sz val="5"/>
      <color theme="1"/>
      <name val="Arial"/>
      <family val="2"/>
    </font>
    <font>
      <sz val="7"/>
      <color theme="1"/>
      <name val="Arial"/>
      <family val="2"/>
    </font>
    <font>
      <sz val="5"/>
      <color theme="1"/>
      <name val="Arial"/>
      <family val="2"/>
    </font>
    <font>
      <sz val="7"/>
      <color theme="1"/>
      <name val="Symbol"/>
      <family val="1"/>
      <charset val="2"/>
    </font>
    <font>
      <u/>
      <sz val="10"/>
      <color theme="10"/>
      <name val="Arial"/>
      <family val="2"/>
    </font>
    <font>
      <sz val="14"/>
      <color theme="1"/>
      <name val="Arial"/>
      <family val="2"/>
    </font>
    <font>
      <i/>
      <sz val="14"/>
      <color theme="1"/>
      <name val="Arial"/>
      <family val="2"/>
    </font>
    <font>
      <sz val="12"/>
      <color theme="1"/>
      <name val="Arial"/>
      <family val="2"/>
    </font>
    <font>
      <b/>
      <sz val="10"/>
      <color theme="1"/>
      <name val="Arial"/>
      <family val="2"/>
    </font>
    <font>
      <u/>
      <sz val="10.45"/>
      <color indexed="12"/>
      <name val="Courier New"/>
      <family val="3"/>
    </font>
    <font>
      <u/>
      <sz val="11"/>
      <color theme="10"/>
      <name val="Calibri"/>
      <family val="2"/>
      <scheme val="minor"/>
    </font>
    <font>
      <u/>
      <sz val="10"/>
      <color rgb="FF0000FF"/>
      <name val="Arial"/>
      <family val="2"/>
    </font>
    <font>
      <i/>
      <sz val="12"/>
      <name val="Arial"/>
      <family val="2"/>
    </font>
    <font>
      <sz val="12"/>
      <name val="Arial"/>
      <family val="2"/>
    </font>
    <font>
      <sz val="10"/>
      <color rgb="FFFF0000"/>
      <name val="Arial"/>
      <family val="2"/>
    </font>
    <font>
      <sz val="11"/>
      <color rgb="FF000000"/>
      <name val="Calibri"/>
      <family val="2"/>
    </font>
    <font>
      <b/>
      <sz val="14"/>
      <color rgb="FF000000"/>
      <name val="Calibri"/>
      <family val="2"/>
    </font>
    <font>
      <i/>
      <sz val="14"/>
      <color rgb="FF000000"/>
      <name val="Calibri"/>
      <family val="2"/>
    </font>
    <font>
      <b/>
      <u/>
      <sz val="10"/>
      <color rgb="FF0000FF"/>
      <name val="Calibri"/>
      <family val="2"/>
    </font>
    <font>
      <b/>
      <sz val="12"/>
      <color rgb="FF000000"/>
      <name val="Calibri"/>
      <family val="2"/>
    </font>
    <font>
      <b/>
      <sz val="10"/>
      <color rgb="FF000000"/>
      <name val="Calibri"/>
      <family val="2"/>
    </font>
    <font>
      <sz val="9"/>
      <color indexed="81"/>
      <name val="Tahoma"/>
      <family val="2"/>
    </font>
    <font>
      <b/>
      <sz val="9"/>
      <color indexed="81"/>
      <name val="Tahoma"/>
      <family val="2"/>
    </font>
  </fonts>
  <fills count="41">
    <fill>
      <patternFill patternType="none"/>
    </fill>
    <fill>
      <patternFill patternType="gray125"/>
    </fill>
    <fill>
      <patternFill patternType="solid">
        <fgColor indexed="42"/>
        <bgColor indexed="64"/>
      </patternFill>
    </fill>
    <fill>
      <patternFill patternType="solid">
        <fgColor indexed="43"/>
        <bgColor indexed="64"/>
      </patternFill>
    </fill>
    <fill>
      <patternFill patternType="solid">
        <fgColor indexed="12"/>
        <bgColor indexed="64"/>
      </patternFill>
    </fill>
    <fill>
      <patternFill patternType="solid">
        <fgColor indexed="47"/>
        <bgColor indexed="64"/>
      </patternFill>
    </fill>
    <fill>
      <patternFill patternType="solid">
        <fgColor indexed="48"/>
        <bgColor indexed="64"/>
      </patternFill>
    </fill>
    <fill>
      <patternFill patternType="solid">
        <fgColor indexed="13"/>
        <bgColor indexed="64"/>
      </patternFill>
    </fill>
    <fill>
      <patternFill patternType="solid">
        <fgColor indexed="22"/>
        <bgColor indexed="64"/>
      </patternFill>
    </fill>
    <fill>
      <patternFill patternType="solid">
        <fgColor indexed="55"/>
        <bgColor indexed="64"/>
      </patternFill>
    </fill>
    <fill>
      <patternFill patternType="solid">
        <fgColor indexed="41"/>
        <bgColor indexed="64"/>
      </patternFill>
    </fill>
    <fill>
      <patternFill patternType="solid">
        <fgColor indexed="40"/>
        <bgColor indexed="64"/>
      </patternFill>
    </fill>
    <fill>
      <patternFill patternType="solid">
        <fgColor indexed="51"/>
        <bgColor indexed="64"/>
      </patternFill>
    </fill>
    <fill>
      <patternFill patternType="solid">
        <fgColor indexed="49"/>
        <bgColor indexed="64"/>
      </patternFill>
    </fill>
    <fill>
      <patternFill patternType="solid">
        <fgColor indexed="15"/>
        <bgColor indexed="64"/>
      </patternFill>
    </fill>
    <fill>
      <patternFill patternType="solid">
        <fgColor indexed="44"/>
        <bgColor indexed="64"/>
      </patternFill>
    </fill>
    <fill>
      <patternFill patternType="solid">
        <fgColor indexed="11"/>
        <bgColor indexed="64"/>
      </patternFill>
    </fill>
    <fill>
      <patternFill patternType="solid">
        <fgColor indexed="50"/>
        <bgColor indexed="64"/>
      </patternFill>
    </fill>
    <fill>
      <patternFill patternType="solid">
        <fgColor rgb="FFFFFF00"/>
        <bgColor indexed="64"/>
      </patternFill>
    </fill>
    <fill>
      <patternFill patternType="solid">
        <fgColor rgb="FFF0F0F0"/>
        <bgColor rgb="FF000000"/>
      </patternFill>
    </fill>
    <fill>
      <patternFill patternType="solid">
        <fgColor rgb="FF92D050"/>
        <bgColor indexed="64"/>
      </patternFill>
    </fill>
    <fill>
      <patternFill patternType="solid">
        <fgColor theme="3" tint="0.59999389629810485"/>
        <bgColor indexed="64"/>
      </patternFill>
    </fill>
    <fill>
      <patternFill patternType="solid">
        <fgColor rgb="FF00FF00"/>
        <bgColor indexed="64"/>
      </patternFill>
    </fill>
    <fill>
      <patternFill patternType="solid">
        <fgColor theme="3" tint="0.79998168889431442"/>
        <bgColor indexed="64"/>
      </patternFill>
    </fill>
    <fill>
      <patternFill patternType="solid">
        <fgColor rgb="FFFFFFCC"/>
      </patternFill>
    </fill>
    <fill>
      <patternFill patternType="solid">
        <fgColor indexed="22"/>
        <bgColor indexed="9"/>
      </patternFill>
    </fill>
    <fill>
      <patternFill patternType="solid">
        <fgColor indexed="22"/>
        <bgColor indexed="55"/>
      </patternFill>
    </fill>
    <fill>
      <patternFill patternType="solid">
        <fgColor rgb="FF00B050"/>
        <bgColor indexed="64"/>
      </patternFill>
    </fill>
    <fill>
      <patternFill patternType="solid">
        <fgColor theme="9" tint="0.59999389629810485"/>
        <bgColor indexed="64"/>
      </patternFill>
    </fill>
    <fill>
      <patternFill patternType="solid">
        <fgColor rgb="FFFFFF66"/>
        <bgColor indexed="64"/>
      </patternFill>
    </fill>
    <fill>
      <patternFill patternType="solid">
        <fgColor rgb="FFF0F0F0"/>
        <bgColor indexed="64"/>
      </patternFill>
    </fill>
    <fill>
      <patternFill patternType="solid">
        <fgColor theme="7" tint="0.59999389629810485"/>
        <bgColor indexed="64"/>
      </patternFill>
    </fill>
    <fill>
      <patternFill patternType="solid">
        <fgColor rgb="FFFFFFFF"/>
        <bgColor indexed="64"/>
      </patternFill>
    </fill>
    <fill>
      <patternFill patternType="solid">
        <fgColor theme="5" tint="0.59999389629810485"/>
        <bgColor indexed="64"/>
      </patternFill>
    </fill>
    <fill>
      <patternFill patternType="solid">
        <fgColor theme="4" tint="0.59999389629810485"/>
        <bgColor indexed="64"/>
      </patternFill>
    </fill>
    <fill>
      <patternFill patternType="solid">
        <fgColor theme="0"/>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FC000"/>
        <bgColor indexed="64"/>
      </patternFill>
    </fill>
    <fill>
      <patternFill patternType="solid">
        <fgColor theme="8" tint="0.39997558519241921"/>
        <bgColor indexed="64"/>
      </patternFill>
    </fill>
    <fill>
      <patternFill patternType="solid">
        <fgColor theme="6" tint="0.39997558519241921"/>
        <bgColor indexed="64"/>
      </patternFill>
    </fill>
  </fills>
  <borders count="39">
    <border>
      <left/>
      <right/>
      <top/>
      <bottom/>
      <diagonal/>
    </border>
    <border>
      <left/>
      <right/>
      <top/>
      <bottom style="thin">
        <color indexed="22"/>
      </bottom>
      <diagonal/>
    </border>
    <border>
      <left/>
      <right/>
      <top/>
      <bottom style="medium">
        <color indexed="64"/>
      </bottom>
      <diagonal/>
    </border>
    <border>
      <left style="double">
        <color indexed="64"/>
      </left>
      <right/>
      <top/>
      <bottom/>
      <diagonal/>
    </border>
    <border>
      <left/>
      <right/>
      <top style="thin">
        <color indexed="64"/>
      </top>
      <bottom style="thin">
        <color indexed="64"/>
      </bottom>
      <diagonal/>
    </border>
    <border>
      <left/>
      <right/>
      <top/>
      <bottom style="thin">
        <color indexed="64"/>
      </bottom>
      <diagonal/>
    </border>
    <border>
      <left/>
      <right style="thin">
        <color indexed="64"/>
      </right>
      <top/>
      <bottom/>
      <diagonal/>
    </border>
    <border>
      <left style="double">
        <color indexed="64"/>
      </left>
      <right/>
      <top/>
      <bottom style="medium">
        <color indexed="64"/>
      </bottom>
      <diagonal/>
    </border>
    <border>
      <left style="thin">
        <color indexed="64"/>
      </left>
      <right style="thin">
        <color indexed="64"/>
      </right>
      <top/>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medium">
        <color indexed="64"/>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right/>
      <top/>
      <bottom style="thick">
        <color theme="4"/>
      </bottom>
      <diagonal/>
    </border>
    <border>
      <left/>
      <right/>
      <top/>
      <bottom style="thick">
        <color theme="4" tint="0.499984740745262"/>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hair">
        <color indexed="64"/>
      </bottom>
      <diagonal/>
    </border>
    <border>
      <left/>
      <right/>
      <top/>
      <bottom style="hair">
        <color indexed="8"/>
      </bottom>
      <diagonal/>
    </border>
    <border>
      <left/>
      <right/>
      <top style="thin">
        <color indexed="64"/>
      </top>
      <bottom/>
      <diagonal/>
    </border>
    <border>
      <left style="thin">
        <color rgb="FF000000"/>
      </left>
      <right style="thin">
        <color rgb="FF000000"/>
      </right>
      <top style="thin">
        <color rgb="FF000000"/>
      </top>
      <bottom style="thin">
        <color rgb="FF000000"/>
      </bottom>
      <diagonal/>
    </border>
  </borders>
  <cellStyleXfs count="101">
    <xf numFmtId="0" fontId="0" fillId="0" borderId="0"/>
    <xf numFmtId="0" fontId="47" fillId="0" borderId="0"/>
    <xf numFmtId="0" fontId="23" fillId="0" borderId="0"/>
    <xf numFmtId="0" fontId="23" fillId="0" borderId="0"/>
    <xf numFmtId="0" fontId="22" fillId="0" borderId="0"/>
    <xf numFmtId="1" fontId="15" fillId="0" borderId="0"/>
    <xf numFmtId="1" fontId="15" fillId="0" borderId="0"/>
    <xf numFmtId="1" fontId="15" fillId="0" borderId="0"/>
    <xf numFmtId="9" fontId="54" fillId="0" borderId="0" applyFont="0" applyFill="0" applyBorder="0" applyAlignment="0" applyProtection="0"/>
    <xf numFmtId="1" fontId="10" fillId="0" borderId="0"/>
    <xf numFmtId="0" fontId="55" fillId="0" borderId="0">
      <alignment horizontal="center" vertical="center" wrapText="1"/>
    </xf>
    <xf numFmtId="43" fontId="56" fillId="0" borderId="0" applyFont="0" applyFill="0" applyBorder="0" applyAlignment="0" applyProtection="0"/>
    <xf numFmtId="3" fontId="10" fillId="0" borderId="0" applyFont="0" applyFill="0" applyBorder="0" applyAlignment="0" applyProtection="0"/>
    <xf numFmtId="0" fontId="57" fillId="0" borderId="0">
      <alignment horizontal="left" vertical="center" wrapText="1"/>
    </xf>
    <xf numFmtId="174" fontId="10" fillId="0" borderId="0" applyFont="0" applyFill="0" applyBorder="0" applyAlignment="0" applyProtection="0"/>
    <xf numFmtId="3" fontId="40" fillId="0" borderId="1" applyAlignment="0">
      <alignment horizontal="right" vertical="center"/>
    </xf>
    <xf numFmtId="172" fontId="40" fillId="0" borderId="1">
      <alignment horizontal="right" vertical="center"/>
    </xf>
    <xf numFmtId="49" fontId="58" fillId="0" borderId="1">
      <alignment horizontal="left" vertical="center"/>
    </xf>
    <xf numFmtId="175" fontId="59" fillId="0" borderId="1" applyNumberFormat="0" applyFill="0">
      <alignment horizontal="right"/>
    </xf>
    <xf numFmtId="176" fontId="59" fillId="0" borderId="1">
      <alignment horizontal="right"/>
    </xf>
    <xf numFmtId="0" fontId="10" fillId="0" borderId="0" applyFont="0" applyFill="0" applyBorder="0" applyAlignment="0" applyProtection="0"/>
    <xf numFmtId="2" fontId="10" fillId="0" borderId="0" applyFont="0" applyFill="0" applyBorder="0" applyAlignment="0" applyProtection="0"/>
    <xf numFmtId="0" fontId="60" fillId="0" borderId="0" applyNumberFormat="0" applyFill="0" applyBorder="0" applyAlignment="0" applyProtection="0"/>
    <xf numFmtId="0" fontId="61" fillId="0" borderId="31" applyNumberFormat="0" applyFill="0" applyAlignment="0" applyProtection="0"/>
    <xf numFmtId="0" fontId="62" fillId="0" borderId="32" applyNumberFormat="0" applyFill="0" applyAlignment="0" applyProtection="0"/>
    <xf numFmtId="0" fontId="63" fillId="0" borderId="1">
      <alignment horizontal="left"/>
    </xf>
    <xf numFmtId="0" fontId="63" fillId="0" borderId="35">
      <alignment horizontal="right" vertical="center"/>
    </xf>
    <xf numFmtId="0" fontId="64" fillId="0" borderId="1">
      <alignment horizontal="left" vertical="center"/>
    </xf>
    <xf numFmtId="0" fontId="59" fillId="0" borderId="1">
      <alignment horizontal="left" vertical="center"/>
    </xf>
    <xf numFmtId="0" fontId="65" fillId="0" borderId="1">
      <alignment horizontal="left"/>
    </xf>
    <xf numFmtId="0" fontId="65" fillId="25" borderId="0">
      <alignment horizontal="centerContinuous" wrapText="1"/>
    </xf>
    <xf numFmtId="49" fontId="65" fillId="25" borderId="5">
      <alignment horizontal="left" vertical="center"/>
    </xf>
    <xf numFmtId="0" fontId="65" fillId="25" borderId="0">
      <alignment horizontal="centerContinuous" vertical="center" wrapText="1"/>
    </xf>
    <xf numFmtId="0" fontId="66" fillId="0" borderId="0" applyNumberFormat="0" applyFill="0" applyBorder="0" applyAlignment="0" applyProtection="0"/>
    <xf numFmtId="0" fontId="56" fillId="24" borderId="33" applyNumberFormat="0" applyFont="0" applyAlignment="0" applyProtection="0"/>
    <xf numFmtId="3" fontId="40" fillId="0" borderId="0">
      <alignment horizontal="left" vertical="center"/>
    </xf>
    <xf numFmtId="0" fontId="55" fillId="0" borderId="0">
      <alignment horizontal="left" vertical="center"/>
    </xf>
    <xf numFmtId="0" fontId="67" fillId="0" borderId="0">
      <alignment horizontal="right"/>
    </xf>
    <xf numFmtId="49" fontId="67" fillId="0" borderId="0">
      <alignment horizontal="center"/>
    </xf>
    <xf numFmtId="0" fontId="58" fillId="0" borderId="0">
      <alignment horizontal="right"/>
    </xf>
    <xf numFmtId="0" fontId="67" fillId="0" borderId="0">
      <alignment horizontal="left"/>
    </xf>
    <xf numFmtId="49" fontId="40" fillId="0" borderId="0">
      <alignment horizontal="left" vertical="center"/>
    </xf>
    <xf numFmtId="49" fontId="58" fillId="0" borderId="1">
      <alignment horizontal="left" vertical="center"/>
    </xf>
    <xf numFmtId="49" fontId="55" fillId="0" borderId="1" applyFill="0">
      <alignment horizontal="left" vertical="center"/>
    </xf>
    <xf numFmtId="49" fontId="58" fillId="0" borderId="1">
      <alignment horizontal="left"/>
    </xf>
    <xf numFmtId="175" fontId="40" fillId="0" borderId="0" applyNumberFormat="0">
      <alignment horizontal="right"/>
    </xf>
    <xf numFmtId="0" fontId="63" fillId="26" borderId="0">
      <alignment horizontal="centerContinuous" vertical="center" wrapText="1"/>
    </xf>
    <xf numFmtId="0" fontId="63" fillId="0" borderId="36">
      <alignment horizontal="left" vertical="center"/>
    </xf>
    <xf numFmtId="0" fontId="68" fillId="0" borderId="0">
      <alignment horizontal="left" vertical="top"/>
    </xf>
    <xf numFmtId="0" fontId="65" fillId="0" borderId="0">
      <alignment horizontal="left"/>
    </xf>
    <xf numFmtId="0" fontId="57" fillId="0" borderId="0">
      <alignment horizontal="left"/>
    </xf>
    <xf numFmtId="0" fontId="59" fillId="0" borderId="0">
      <alignment horizontal="left"/>
    </xf>
    <xf numFmtId="0" fontId="68" fillId="0" borderId="0">
      <alignment horizontal="left" vertical="top"/>
    </xf>
    <xf numFmtId="0" fontId="57" fillId="0" borderId="0">
      <alignment horizontal="left"/>
    </xf>
    <xf numFmtId="0" fontId="59" fillId="0" borderId="0">
      <alignment horizontal="left"/>
    </xf>
    <xf numFmtId="0" fontId="69" fillId="0" borderId="34" applyNumberFormat="0" applyFill="0" applyAlignment="0" applyProtection="0"/>
    <xf numFmtId="49" fontId="40" fillId="0" borderId="1">
      <alignment horizontal="left"/>
    </xf>
    <xf numFmtId="0" fontId="63" fillId="0" borderId="35">
      <alignment horizontal="left"/>
    </xf>
    <xf numFmtId="0" fontId="65" fillId="0" borderId="0">
      <alignment horizontal="left" vertical="center"/>
    </xf>
    <xf numFmtId="49" fontId="67" fillId="0" borderId="1">
      <alignment horizontal="left"/>
    </xf>
    <xf numFmtId="0" fontId="10" fillId="0" borderId="0"/>
    <xf numFmtId="43" fontId="10" fillId="0" borderId="0" applyFont="0" applyFill="0" applyBorder="0" applyAlignment="0" applyProtection="0"/>
    <xf numFmtId="0" fontId="10" fillId="0" borderId="0"/>
    <xf numFmtId="0" fontId="9" fillId="0" borderId="0"/>
    <xf numFmtId="0" fontId="9" fillId="0" borderId="0"/>
    <xf numFmtId="0" fontId="9" fillId="0" borderId="0"/>
    <xf numFmtId="9" fontId="9" fillId="0" borderId="0" applyFont="0" applyFill="0" applyBorder="0" applyAlignment="0" applyProtection="0"/>
    <xf numFmtId="9" fontId="9" fillId="0" borderId="0" applyFont="0" applyFill="0" applyBorder="0" applyAlignment="0" applyProtection="0"/>
    <xf numFmtId="0" fontId="8" fillId="0" borderId="0"/>
    <xf numFmtId="1" fontId="7" fillId="0" borderId="0"/>
    <xf numFmtId="0" fontId="7" fillId="0" borderId="0"/>
    <xf numFmtId="1" fontId="7" fillId="0" borderId="0"/>
    <xf numFmtId="9" fontId="7" fillId="0" borderId="0" applyFont="0" applyFill="0" applyBorder="0" applyAlignment="0" applyProtection="0"/>
    <xf numFmtId="1" fontId="5" fillId="0" borderId="0"/>
    <xf numFmtId="0" fontId="5" fillId="0" borderId="0"/>
    <xf numFmtId="1" fontId="5" fillId="0" borderId="0"/>
    <xf numFmtId="0" fontId="4" fillId="0" borderId="0"/>
    <xf numFmtId="0" fontId="81" fillId="0" borderId="0" applyNumberFormat="0" applyFill="0" applyBorder="0" applyAlignment="0" applyProtection="0"/>
    <xf numFmtId="1" fontId="2" fillId="0" borderId="0"/>
    <xf numFmtId="0" fontId="2" fillId="0" borderId="0"/>
    <xf numFmtId="1" fontId="2" fillId="0" borderId="0"/>
    <xf numFmtId="0" fontId="4" fillId="0" borderId="0"/>
    <xf numFmtId="0" fontId="81" fillId="0" borderId="0" applyNumberFormat="0" applyFill="0" applyBorder="0" applyAlignment="0" applyProtection="0"/>
    <xf numFmtId="43" fontId="1" fillId="0" borderId="0" applyFont="0" applyFill="0" applyBorder="0" applyAlignment="0" applyProtection="0"/>
    <xf numFmtId="0" fontId="86" fillId="0" borderId="0" applyNumberFormat="0" applyFill="0" applyBorder="0" applyAlignment="0" applyProtection="0">
      <alignment vertical="top"/>
      <protection locked="0"/>
    </xf>
    <xf numFmtId="0" fontId="87" fillId="0" borderId="0" applyNumberFormat="0" applyFill="0" applyBorder="0" applyAlignment="0" applyProtection="0"/>
    <xf numFmtId="0" fontId="81" fillId="0" borderId="0" applyNumberFormat="0" applyFill="0" applyBorder="0" applyAlignment="0" applyProtection="0"/>
    <xf numFmtId="0" fontId="88" fillId="0" borderId="0" applyNumberFormat="0" applyFill="0" applyBorder="0" applyAlignment="0" applyProtection="0"/>
    <xf numFmtId="0" fontId="81" fillId="0" borderId="0" applyNumberFormat="0" applyFill="0" applyBorder="0" applyAlignment="0" applyProtection="0"/>
    <xf numFmtId="0" fontId="2" fillId="0" borderId="0"/>
    <xf numFmtId="0" fontId="4" fillId="0" borderId="0"/>
    <xf numFmtId="0" fontId="4" fillId="0" borderId="0"/>
    <xf numFmtId="0" fontId="51" fillId="0" borderId="0"/>
    <xf numFmtId="1" fontId="2" fillId="0" borderId="0"/>
    <xf numFmtId="0" fontId="4" fillId="0" borderId="0"/>
    <xf numFmtId="0" fontId="4" fillId="0" borderId="0"/>
    <xf numFmtId="0" fontId="4" fillId="0" borderId="0"/>
    <xf numFmtId="0" fontId="2" fillId="0" borderId="0"/>
    <xf numFmtId="9" fontId="4" fillId="0" borderId="0" applyFont="0" applyFill="0" applyBorder="0" applyAlignment="0" applyProtection="0"/>
    <xf numFmtId="9" fontId="4" fillId="0" borderId="0" applyFont="0" applyFill="0" applyBorder="0" applyAlignment="0" applyProtection="0"/>
    <xf numFmtId="0" fontId="92" fillId="0" borderId="0"/>
  </cellStyleXfs>
  <cellXfs count="937">
    <xf numFmtId="0" fontId="0" fillId="0" borderId="0" xfId="0"/>
    <xf numFmtId="0" fontId="0" fillId="0" borderId="0" xfId="0" applyAlignment="1">
      <alignment horizontal="center"/>
    </xf>
    <xf numFmtId="0" fontId="16" fillId="0" borderId="0" xfId="0" applyFont="1"/>
    <xf numFmtId="0" fontId="0" fillId="0" borderId="0" xfId="0" applyFill="1"/>
    <xf numFmtId="0" fontId="0" fillId="0" borderId="2" xfId="0" applyBorder="1"/>
    <xf numFmtId="0" fontId="0" fillId="0" borderId="0" xfId="0" applyBorder="1"/>
    <xf numFmtId="0" fontId="17" fillId="0" borderId="0" xfId="0" applyFont="1"/>
    <xf numFmtId="0" fontId="0" fillId="2" borderId="0" xfId="0" applyFill="1"/>
    <xf numFmtId="0" fontId="0" fillId="0" borderId="3" xfId="0" applyBorder="1"/>
    <xf numFmtId="164" fontId="0" fillId="3" borderId="0" xfId="0" applyNumberFormat="1" applyFill="1"/>
    <xf numFmtId="0" fontId="0" fillId="0" borderId="4" xfId="0" applyBorder="1"/>
    <xf numFmtId="0" fontId="18" fillId="0" borderId="0" xfId="0" applyFont="1"/>
    <xf numFmtId="164" fontId="18" fillId="0" borderId="0" xfId="0" applyNumberFormat="1" applyFont="1"/>
    <xf numFmtId="0" fontId="0" fillId="0" borderId="0" xfId="0" applyAlignment="1">
      <alignment wrapText="1"/>
    </xf>
    <xf numFmtId="1" fontId="0" fillId="0" borderId="0" xfId="0" applyNumberFormat="1"/>
    <xf numFmtId="0" fontId="0" fillId="0" borderId="5" xfId="0" applyBorder="1"/>
    <xf numFmtId="164" fontId="0" fillId="0" borderId="0" xfId="0" applyNumberFormat="1" applyFill="1"/>
    <xf numFmtId="0" fontId="0" fillId="4" borderId="0" xfId="0" applyFill="1"/>
    <xf numFmtId="1" fontId="0" fillId="3" borderId="0" xfId="0" applyNumberFormat="1" applyFill="1"/>
    <xf numFmtId="164" fontId="0" fillId="0" borderId="0" xfId="0" applyNumberFormat="1"/>
    <xf numFmtId="164" fontId="18" fillId="5" borderId="0" xfId="0" applyNumberFormat="1" applyFont="1" applyFill="1"/>
    <xf numFmtId="167" fontId="18" fillId="0" borderId="0" xfId="0" applyNumberFormat="1" applyFont="1"/>
    <xf numFmtId="164" fontId="0" fillId="5" borderId="0" xfId="0" applyNumberFormat="1" applyFill="1"/>
    <xf numFmtId="0" fontId="0" fillId="3" borderId="0" xfId="0" applyFill="1"/>
    <xf numFmtId="0" fontId="0" fillId="0" borderId="2" xfId="0" applyFill="1" applyBorder="1"/>
    <xf numFmtId="0" fontId="0" fillId="0" borderId="0" xfId="0" applyFill="1" applyBorder="1"/>
    <xf numFmtId="0" fontId="18" fillId="0" borderId="0" xfId="0" applyFont="1" applyBorder="1"/>
    <xf numFmtId="164" fontId="18" fillId="0" borderId="0" xfId="0" applyNumberFormat="1" applyFont="1" applyFill="1" applyBorder="1"/>
    <xf numFmtId="164" fontId="0" fillId="0" borderId="0" xfId="0" applyNumberFormat="1" applyFill="1" applyBorder="1"/>
    <xf numFmtId="0" fontId="18" fillId="0" borderId="0" xfId="0" applyFont="1" applyFill="1" applyBorder="1"/>
    <xf numFmtId="2" fontId="18" fillId="0" borderId="0" xfId="0" applyNumberFormat="1" applyFont="1" applyFill="1" applyBorder="1"/>
    <xf numFmtId="1" fontId="18" fillId="0" borderId="0" xfId="0" applyNumberFormat="1" applyFont="1" applyFill="1" applyBorder="1"/>
    <xf numFmtId="0" fontId="0" fillId="0" borderId="0" xfId="0" applyFill="1" applyBorder="1" applyAlignment="1">
      <alignment horizontal="center" wrapText="1"/>
    </xf>
    <xf numFmtId="164" fontId="18" fillId="0" borderId="0" xfId="0" applyNumberFormat="1" applyFont="1" applyFill="1"/>
    <xf numFmtId="0" fontId="18" fillId="0" borderId="0" xfId="0" applyFont="1" applyFill="1"/>
    <xf numFmtId="0" fontId="0" fillId="6" borderId="0" xfId="0" applyFill="1"/>
    <xf numFmtId="0" fontId="21" fillId="0" borderId="0" xfId="4" applyFont="1"/>
    <xf numFmtId="0" fontId="21" fillId="0" borderId="0" xfId="4" quotePrefix="1" applyFont="1" applyAlignment="1">
      <alignment horizontal="left"/>
    </xf>
    <xf numFmtId="0" fontId="23" fillId="0" borderId="0" xfId="2" quotePrefix="1" applyAlignment="1">
      <alignment horizontal="left"/>
    </xf>
    <xf numFmtId="0" fontId="23" fillId="0" borderId="0" xfId="2"/>
    <xf numFmtId="0" fontId="23" fillId="0" borderId="0" xfId="2" applyAlignment="1">
      <alignment horizontal="center" vertical="center"/>
    </xf>
    <xf numFmtId="0" fontId="23" fillId="0" borderId="0" xfId="2" applyAlignment="1">
      <alignment horizontal="center"/>
    </xf>
    <xf numFmtId="0" fontId="23" fillId="0" borderId="0" xfId="2" applyAlignment="1">
      <alignment horizontal="center" vertical="center" wrapText="1"/>
    </xf>
    <xf numFmtId="3" fontId="23" fillId="0" borderId="0" xfId="2" applyNumberFormat="1" applyAlignment="1">
      <alignment vertical="center" wrapText="1"/>
    </xf>
    <xf numFmtId="3" fontId="23" fillId="0" borderId="0" xfId="2" applyNumberFormat="1"/>
    <xf numFmtId="3" fontId="23" fillId="0" borderId="0" xfId="2" applyNumberFormat="1" applyAlignment="1"/>
    <xf numFmtId="170" fontId="23" fillId="0" borderId="0" xfId="2" applyNumberFormat="1"/>
    <xf numFmtId="0" fontId="23" fillId="0" borderId="0" xfId="2" applyNumberFormat="1"/>
    <xf numFmtId="0" fontId="23" fillId="0" borderId="0" xfId="2" applyNumberFormat="1" applyAlignment="1">
      <alignment horizontal="center" vertical="center"/>
    </xf>
    <xf numFmtId="170" fontId="23" fillId="0" borderId="0" xfId="2" applyNumberFormat="1" applyAlignment="1">
      <alignment vertical="center"/>
    </xf>
    <xf numFmtId="0" fontId="23" fillId="0" borderId="0" xfId="2" applyAlignment="1">
      <alignment vertical="center"/>
    </xf>
    <xf numFmtId="0" fontId="23" fillId="0" borderId="0" xfId="2" applyNumberFormat="1" applyAlignment="1">
      <alignment vertical="center"/>
    </xf>
    <xf numFmtId="3" fontId="0" fillId="0" borderId="0" xfId="0" applyNumberFormat="1"/>
    <xf numFmtId="166" fontId="23" fillId="0" borderId="0" xfId="2" applyNumberFormat="1" applyAlignment="1">
      <alignment vertical="center" wrapText="1"/>
    </xf>
    <xf numFmtId="0" fontId="23" fillId="0" borderId="0" xfId="3" quotePrefix="1" applyAlignment="1">
      <alignment horizontal="left"/>
    </xf>
    <xf numFmtId="0" fontId="23" fillId="0" borderId="0" xfId="3"/>
    <xf numFmtId="0" fontId="23" fillId="0" borderId="0" xfId="3" applyAlignment="1">
      <alignment horizontal="center" vertical="center"/>
    </xf>
    <xf numFmtId="0" fontId="23" fillId="0" borderId="0" xfId="3" applyAlignment="1">
      <alignment horizontal="center"/>
    </xf>
    <xf numFmtId="170" fontId="23" fillId="0" borderId="0" xfId="3" applyNumberFormat="1"/>
    <xf numFmtId="0" fontId="23" fillId="0" borderId="0" xfId="3" applyAlignment="1">
      <alignment vertical="center"/>
    </xf>
    <xf numFmtId="167" fontId="0" fillId="0" borderId="0" xfId="0" applyNumberFormat="1"/>
    <xf numFmtId="3" fontId="23" fillId="0" borderId="0" xfId="3" applyNumberFormat="1" applyAlignment="1">
      <alignment vertical="center" wrapText="1"/>
    </xf>
    <xf numFmtId="3" fontId="23" fillId="0" borderId="0" xfId="3" applyNumberFormat="1" applyAlignment="1"/>
    <xf numFmtId="0" fontId="23" fillId="0" borderId="0" xfId="3" applyNumberFormat="1"/>
    <xf numFmtId="0" fontId="23" fillId="0" borderId="0" xfId="3" applyNumberFormat="1" applyAlignment="1">
      <alignment horizontal="center" vertical="center"/>
    </xf>
    <xf numFmtId="170" fontId="23" fillId="0" borderId="0" xfId="3" applyNumberFormat="1" applyAlignment="1">
      <alignment vertical="center"/>
    </xf>
    <xf numFmtId="0" fontId="23" fillId="0" borderId="0" xfId="3" applyNumberFormat="1" applyAlignment="1">
      <alignment vertical="center"/>
    </xf>
    <xf numFmtId="168" fontId="23" fillId="0" borderId="0" xfId="3" applyNumberFormat="1"/>
    <xf numFmtId="0" fontId="17" fillId="0" borderId="0" xfId="0" applyFont="1" applyFill="1"/>
    <xf numFmtId="0" fontId="0" fillId="0" borderId="6" xfId="0" applyBorder="1"/>
    <xf numFmtId="0" fontId="0" fillId="0" borderId="6" xfId="0" applyFill="1" applyBorder="1"/>
    <xf numFmtId="164" fontId="0" fillId="0" borderId="6" xfId="0" applyNumberFormat="1" applyBorder="1"/>
    <xf numFmtId="164" fontId="18" fillId="0" borderId="6" xfId="0" applyNumberFormat="1" applyFont="1" applyBorder="1"/>
    <xf numFmtId="0" fontId="0" fillId="0" borderId="2" xfId="0" applyFill="1" applyBorder="1" applyAlignment="1">
      <alignment horizontal="center" wrapText="1"/>
    </xf>
    <xf numFmtId="0" fontId="0" fillId="0" borderId="7" xfId="0" applyBorder="1"/>
    <xf numFmtId="0" fontId="0" fillId="0" borderId="0" xfId="0" applyBorder="1" applyAlignment="1">
      <alignment horizontal="center"/>
    </xf>
    <xf numFmtId="3" fontId="23" fillId="0" borderId="0" xfId="3" applyNumberFormat="1"/>
    <xf numFmtId="170" fontId="0" fillId="0" borderId="0" xfId="0" applyNumberFormat="1"/>
    <xf numFmtId="0" fontId="0" fillId="8" borderId="0" xfId="0" applyFill="1" applyAlignment="1">
      <alignment horizontal="center"/>
    </xf>
    <xf numFmtId="2" fontId="15" fillId="0" borderId="0" xfId="6" applyNumberFormat="1"/>
    <xf numFmtId="0" fontId="0" fillId="8" borderId="0" xfId="0" applyFill="1"/>
    <xf numFmtId="0" fontId="0" fillId="9" borderId="0" xfId="0" applyFill="1"/>
    <xf numFmtId="0" fontId="0" fillId="9" borderId="2" xfId="0" applyFill="1" applyBorder="1"/>
    <xf numFmtId="0" fontId="0" fillId="9" borderId="2" xfId="0" applyFill="1" applyBorder="1" applyAlignment="1">
      <alignment horizontal="center"/>
    </xf>
    <xf numFmtId="0" fontId="0" fillId="9" borderId="0" xfId="0" applyFill="1" applyAlignment="1">
      <alignment horizontal="center"/>
    </xf>
    <xf numFmtId="0" fontId="0" fillId="9" borderId="0" xfId="0" applyFill="1" applyBorder="1"/>
    <xf numFmtId="1" fontId="15" fillId="10" borderId="0" xfId="6" applyFill="1"/>
    <xf numFmtId="1" fontId="15" fillId="0" borderId="0" xfId="6"/>
    <xf numFmtId="1" fontId="26" fillId="0" borderId="0" xfId="6" applyFont="1"/>
    <xf numFmtId="1" fontId="15" fillId="11" borderId="0" xfId="6" applyFill="1"/>
    <xf numFmtId="1" fontId="15" fillId="4" borderId="0" xfId="6" applyFill="1"/>
    <xf numFmtId="1" fontId="17" fillId="0" borderId="0" xfId="6" applyFont="1"/>
    <xf numFmtId="1" fontId="17" fillId="0" borderId="5" xfId="6" applyFont="1" applyBorder="1"/>
    <xf numFmtId="1" fontId="15" fillId="0" borderId="5" xfId="6" applyBorder="1"/>
    <xf numFmtId="49" fontId="15" fillId="7" borderId="8" xfId="6" applyNumberFormat="1" applyFill="1" applyBorder="1" applyAlignment="1">
      <alignment horizontal="center"/>
    </xf>
    <xf numFmtId="49" fontId="15" fillId="7" borderId="6" xfId="6" applyNumberFormat="1" applyFill="1" applyBorder="1" applyAlignment="1">
      <alignment horizontal="center"/>
    </xf>
    <xf numFmtId="1" fontId="15" fillId="8" borderId="0" xfId="6" applyFill="1" applyAlignment="1">
      <alignment wrapText="1"/>
    </xf>
    <xf numFmtId="1" fontId="15" fillId="0" borderId="0" xfId="6" applyAlignment="1">
      <alignment wrapText="1"/>
    </xf>
    <xf numFmtId="1" fontId="15" fillId="0" borderId="0" xfId="6" applyFill="1" applyAlignment="1">
      <alignment wrapText="1"/>
    </xf>
    <xf numFmtId="1" fontId="15" fillId="7" borderId="8" xfId="6" applyFill="1" applyBorder="1" applyAlignment="1">
      <alignment wrapText="1"/>
    </xf>
    <xf numFmtId="1" fontId="15" fillId="7" borderId="6" xfId="6" applyFill="1" applyBorder="1" applyAlignment="1">
      <alignment wrapText="1"/>
    </xf>
    <xf numFmtId="1" fontId="15" fillId="9" borderId="0" xfId="6" applyFill="1" applyAlignment="1">
      <alignment wrapText="1"/>
    </xf>
    <xf numFmtId="1" fontId="15" fillId="7" borderId="8" xfId="6" applyFill="1" applyBorder="1"/>
    <xf numFmtId="1" fontId="15" fillId="7" borderId="6" xfId="6" applyFill="1" applyBorder="1"/>
    <xf numFmtId="49" fontId="15" fillId="7" borderId="6" xfId="6" applyNumberFormat="1" applyFill="1" applyBorder="1" applyAlignment="1">
      <alignment wrapText="1"/>
    </xf>
    <xf numFmtId="49" fontId="15" fillId="7" borderId="6" xfId="6" applyNumberFormat="1" applyFill="1" applyBorder="1"/>
    <xf numFmtId="1" fontId="15" fillId="7" borderId="9" xfId="6" applyFill="1" applyBorder="1"/>
    <xf numFmtId="1" fontId="15" fillId="7" borderId="10" xfId="6" applyFill="1" applyBorder="1"/>
    <xf numFmtId="170" fontId="15" fillId="0" borderId="0" xfId="6" applyNumberFormat="1"/>
    <xf numFmtId="164" fontId="15" fillId="0" borderId="0" xfId="6" applyNumberFormat="1"/>
    <xf numFmtId="164" fontId="15" fillId="0" borderId="0" xfId="6" applyNumberFormat="1" applyFill="1"/>
    <xf numFmtId="164" fontId="15" fillId="0" borderId="0" xfId="6" applyNumberFormat="1" applyFill="1" applyAlignment="1">
      <alignment wrapText="1"/>
    </xf>
    <xf numFmtId="164" fontId="15" fillId="3" borderId="0" xfId="6" applyNumberFormat="1" applyFill="1"/>
    <xf numFmtId="164" fontId="15" fillId="3" borderId="0" xfId="6" applyNumberFormat="1" applyFill="1" applyAlignment="1">
      <alignment horizontal="center"/>
    </xf>
    <xf numFmtId="1" fontId="15" fillId="0" borderId="2" xfId="6" applyBorder="1" applyAlignment="1">
      <alignment wrapText="1"/>
    </xf>
    <xf numFmtId="164" fontId="15" fillId="0" borderId="0" xfId="6" applyNumberFormat="1" applyAlignment="1">
      <alignment wrapText="1"/>
    </xf>
    <xf numFmtId="1" fontId="15" fillId="8" borderId="0" xfId="6" applyFont="1" applyFill="1" applyAlignment="1">
      <alignment wrapText="1"/>
    </xf>
    <xf numFmtId="1" fontId="15" fillId="9" borderId="0" xfId="6" applyFont="1" applyFill="1" applyAlignment="1">
      <alignment wrapText="1"/>
    </xf>
    <xf numFmtId="1" fontId="15" fillId="7" borderId="8" xfId="6" applyFont="1" applyFill="1" applyBorder="1" applyAlignment="1">
      <alignment wrapText="1"/>
    </xf>
    <xf numFmtId="1" fontId="15" fillId="9" borderId="0" xfId="6" applyFill="1" applyAlignment="1">
      <alignment horizontal="center" wrapText="1"/>
    </xf>
    <xf numFmtId="1" fontId="15" fillId="10" borderId="0" xfId="6" applyFont="1" applyFill="1"/>
    <xf numFmtId="1" fontId="17" fillId="10" borderId="0" xfId="6" applyFont="1" applyFill="1"/>
    <xf numFmtId="1" fontId="15" fillId="0" borderId="2" xfId="6" applyFont="1" applyBorder="1" applyAlignment="1">
      <alignment wrapText="1"/>
    </xf>
    <xf numFmtId="0" fontId="0" fillId="9" borderId="0" xfId="0" applyFill="1" applyBorder="1" applyAlignment="1">
      <alignment horizontal="center"/>
    </xf>
    <xf numFmtId="2" fontId="0" fillId="0" borderId="0" xfId="0" applyNumberFormat="1"/>
    <xf numFmtId="1" fontId="15" fillId="10" borderId="0" xfId="6" quotePrefix="1" applyFont="1" applyFill="1"/>
    <xf numFmtId="3" fontId="15" fillId="0" borderId="0" xfId="6" applyNumberFormat="1"/>
    <xf numFmtId="0" fontId="0" fillId="8" borderId="0" xfId="0" applyFill="1" applyAlignment="1">
      <alignment wrapText="1"/>
    </xf>
    <xf numFmtId="0" fontId="0" fillId="12" borderId="0" xfId="0" applyFill="1"/>
    <xf numFmtId="164" fontId="15" fillId="5" borderId="0" xfId="6" applyNumberFormat="1" applyFill="1"/>
    <xf numFmtId="0" fontId="0" fillId="9" borderId="2" xfId="0" applyFill="1" applyBorder="1" applyAlignment="1">
      <alignment wrapText="1"/>
    </xf>
    <xf numFmtId="1" fontId="15" fillId="0" borderId="0" xfId="6" applyFont="1" applyAlignment="1">
      <alignment wrapText="1"/>
    </xf>
    <xf numFmtId="166" fontId="0" fillId="0" borderId="0" xfId="0" applyNumberFormat="1"/>
    <xf numFmtId="1" fontId="27" fillId="0" borderId="0" xfId="7" applyFont="1"/>
    <xf numFmtId="1" fontId="28" fillId="0" borderId="0" xfId="7" applyFont="1"/>
    <xf numFmtId="1" fontId="15" fillId="0" borderId="0" xfId="7"/>
    <xf numFmtId="1" fontId="29" fillId="0" borderId="0" xfId="7" applyFont="1"/>
    <xf numFmtId="1" fontId="30" fillId="0" borderId="0" xfId="7" applyFont="1"/>
    <xf numFmtId="1" fontId="31" fillId="0" borderId="0" xfId="7" applyFont="1"/>
    <xf numFmtId="1" fontId="18" fillId="0" borderId="0" xfId="7" applyFont="1" applyFill="1"/>
    <xf numFmtId="1" fontId="15" fillId="0" borderId="0" xfId="7" applyFill="1"/>
    <xf numFmtId="1" fontId="29" fillId="0" borderId="0" xfId="7" applyFont="1" applyFill="1"/>
    <xf numFmtId="1" fontId="18" fillId="2" borderId="5" xfId="7" applyFont="1" applyFill="1" applyBorder="1"/>
    <xf numFmtId="1" fontId="18" fillId="2" borderId="5" xfId="7" applyFont="1" applyFill="1" applyBorder="1" applyAlignment="1">
      <alignment horizontal="left"/>
    </xf>
    <xf numFmtId="1" fontId="18" fillId="2" borderId="0" xfId="7" applyFont="1" applyFill="1"/>
    <xf numFmtId="1" fontId="15" fillId="0" borderId="0" xfId="7" applyFont="1"/>
    <xf numFmtId="1" fontId="32" fillId="0" borderId="0" xfId="7" applyFont="1"/>
    <xf numFmtId="1" fontId="17" fillId="0" borderId="0" xfId="7" applyFont="1"/>
    <xf numFmtId="1" fontId="33" fillId="0" borderId="0" xfId="7" applyFont="1"/>
    <xf numFmtId="1" fontId="34" fillId="0" borderId="0" xfId="7" applyFont="1"/>
    <xf numFmtId="1" fontId="18" fillId="0" borderId="0" xfId="7" applyFont="1"/>
    <xf numFmtId="1" fontId="35" fillId="0" borderId="0" xfId="7" applyFont="1"/>
    <xf numFmtId="1" fontId="36" fillId="0" borderId="0" xfId="7" applyFont="1"/>
    <xf numFmtId="1" fontId="15" fillId="0" borderId="5" xfId="7" applyBorder="1"/>
    <xf numFmtId="1" fontId="15" fillId="10" borderId="11" xfId="7" applyFill="1" applyBorder="1"/>
    <xf numFmtId="1" fontId="15" fillId="10" borderId="4" xfId="7" applyFill="1" applyBorder="1"/>
    <xf numFmtId="0" fontId="0" fillId="11" borderId="4" xfId="0" applyFill="1" applyBorder="1" applyAlignment="1">
      <alignment horizontal="center" wrapText="1"/>
    </xf>
    <xf numFmtId="1" fontId="15" fillId="0" borderId="12" xfId="7" applyFill="1" applyBorder="1"/>
    <xf numFmtId="1" fontId="15" fillId="10" borderId="13" xfId="7" applyFill="1" applyBorder="1"/>
    <xf numFmtId="1" fontId="15" fillId="10" borderId="2" xfId="7" applyFill="1" applyBorder="1" applyAlignment="1">
      <alignment wrapText="1"/>
    </xf>
    <xf numFmtId="1" fontId="37" fillId="8" borderId="2" xfId="7" applyFont="1" applyFill="1" applyBorder="1" applyAlignment="1">
      <alignment wrapText="1"/>
    </xf>
    <xf numFmtId="1" fontId="15" fillId="8" borderId="2" xfId="7" applyFont="1" applyFill="1" applyBorder="1" applyAlignment="1">
      <alignment wrapText="1"/>
    </xf>
    <xf numFmtId="1" fontId="15" fillId="8" borderId="10" xfId="7" applyFill="1" applyBorder="1" applyAlignment="1">
      <alignment wrapText="1"/>
    </xf>
    <xf numFmtId="1" fontId="15" fillId="8" borderId="13" xfId="7" applyFill="1" applyBorder="1" applyAlignment="1">
      <alignment wrapText="1"/>
    </xf>
    <xf numFmtId="1" fontId="15" fillId="8" borderId="2" xfId="7" applyFont="1" applyFill="1" applyBorder="1" applyAlignment="1">
      <alignment horizontal="center" wrapText="1"/>
    </xf>
    <xf numFmtId="1" fontId="15" fillId="11" borderId="2" xfId="7" applyFill="1" applyBorder="1"/>
    <xf numFmtId="1" fontId="15" fillId="8" borderId="10" xfId="7" applyFont="1" applyFill="1" applyBorder="1" applyAlignment="1">
      <alignment wrapText="1"/>
    </xf>
    <xf numFmtId="1" fontId="15" fillId="10" borderId="14" xfId="7" applyFill="1" applyBorder="1"/>
    <xf numFmtId="1" fontId="15" fillId="10" borderId="0" xfId="7" applyFill="1" applyBorder="1"/>
    <xf numFmtId="1" fontId="15" fillId="0" borderId="0" xfId="7" applyBorder="1"/>
    <xf numFmtId="1" fontId="15" fillId="0" borderId="6" xfId="7" applyBorder="1"/>
    <xf numFmtId="1" fontId="15" fillId="0" borderId="14" xfId="7" applyBorder="1"/>
    <xf numFmtId="1" fontId="15" fillId="3" borderId="0" xfId="7" applyFill="1" applyBorder="1"/>
    <xf numFmtId="1" fontId="15" fillId="11" borderId="0" xfId="7" applyFill="1" applyBorder="1"/>
    <xf numFmtId="1" fontId="15" fillId="10" borderId="0" xfId="7" applyFill="1" applyBorder="1" applyAlignment="1">
      <alignment horizontal="center"/>
    </xf>
    <xf numFmtId="1" fontId="15" fillId="0" borderId="0" xfId="7" applyBorder="1" applyAlignment="1">
      <alignment horizontal="center"/>
    </xf>
    <xf numFmtId="1" fontId="15" fillId="0" borderId="6" xfId="7" applyBorder="1" applyAlignment="1">
      <alignment horizontal="center"/>
    </xf>
    <xf numFmtId="1" fontId="15" fillId="0" borderId="14" xfId="7" applyBorder="1" applyAlignment="1">
      <alignment horizontal="center"/>
    </xf>
    <xf numFmtId="1" fontId="15" fillId="3" borderId="0" xfId="7" applyFill="1" applyBorder="1" applyAlignment="1">
      <alignment horizontal="center"/>
    </xf>
    <xf numFmtId="1" fontId="15" fillId="11" borderId="0" xfId="7" applyFill="1" applyBorder="1" applyAlignment="1">
      <alignment horizontal="center"/>
    </xf>
    <xf numFmtId="1" fontId="15" fillId="10" borderId="14" xfId="7" applyFill="1" applyBorder="1" applyAlignment="1">
      <alignment horizontal="center"/>
    </xf>
    <xf numFmtId="1" fontId="15" fillId="0" borderId="0" xfId="7" applyFill="1" applyBorder="1" applyAlignment="1">
      <alignment horizontal="center"/>
    </xf>
    <xf numFmtId="1" fontId="15" fillId="0" borderId="6" xfId="7" applyFill="1" applyBorder="1" applyAlignment="1">
      <alignment horizontal="center"/>
    </xf>
    <xf numFmtId="1" fontId="15" fillId="10" borderId="15" xfId="7" applyFill="1" applyBorder="1"/>
    <xf numFmtId="1" fontId="15" fillId="10" borderId="5" xfId="7" applyFill="1" applyBorder="1" applyAlignment="1">
      <alignment horizontal="center"/>
    </xf>
    <xf numFmtId="1" fontId="15" fillId="0" borderId="5" xfId="7" applyBorder="1" applyAlignment="1">
      <alignment horizontal="center"/>
    </xf>
    <xf numFmtId="1" fontId="15" fillId="0" borderId="16" xfId="7" applyBorder="1" applyAlignment="1">
      <alignment horizontal="center"/>
    </xf>
    <xf numFmtId="1" fontId="15" fillId="0" borderId="15" xfId="7" applyBorder="1" applyAlignment="1">
      <alignment horizontal="center"/>
    </xf>
    <xf numFmtId="1" fontId="15" fillId="3" borderId="5" xfId="7" applyFill="1" applyBorder="1" applyAlignment="1">
      <alignment horizontal="center"/>
    </xf>
    <xf numFmtId="1" fontId="15" fillId="11" borderId="5" xfId="7" applyFill="1" applyBorder="1" applyAlignment="1">
      <alignment horizontal="center"/>
    </xf>
    <xf numFmtId="49" fontId="15" fillId="0" borderId="0" xfId="7" applyNumberFormat="1" applyFont="1" applyAlignment="1">
      <alignment horizontal="center"/>
    </xf>
    <xf numFmtId="49" fontId="15" fillId="0" borderId="0" xfId="7" applyNumberFormat="1" applyAlignment="1">
      <alignment horizontal="center"/>
    </xf>
    <xf numFmtId="49" fontId="15" fillId="0" borderId="0" xfId="7" applyNumberFormat="1"/>
    <xf numFmtId="49" fontId="18" fillId="5" borderId="6" xfId="0" applyNumberFormat="1" applyFont="1" applyFill="1" applyBorder="1" applyAlignment="1">
      <alignment horizontal="center"/>
    </xf>
    <xf numFmtId="49" fontId="18" fillId="5" borderId="8" xfId="0" applyNumberFormat="1" applyFont="1" applyFill="1" applyBorder="1" applyAlignment="1">
      <alignment horizontal="center"/>
    </xf>
    <xf numFmtId="49" fontId="18" fillId="5" borderId="0" xfId="0" applyNumberFormat="1" applyFont="1" applyFill="1" applyBorder="1" applyAlignment="1">
      <alignment horizontal="center"/>
    </xf>
    <xf numFmtId="49" fontId="18" fillId="5" borderId="16" xfId="0" applyNumberFormat="1" applyFont="1" applyFill="1" applyBorder="1" applyAlignment="1">
      <alignment horizontal="center"/>
    </xf>
    <xf numFmtId="49" fontId="18" fillId="5" borderId="17" xfId="0" applyNumberFormat="1" applyFont="1" applyFill="1" applyBorder="1" applyAlignment="1">
      <alignment horizontal="center"/>
    </xf>
    <xf numFmtId="49" fontId="18" fillId="5" borderId="17" xfId="0" applyNumberFormat="1" applyFont="1" applyFill="1" applyBorder="1" applyAlignment="1">
      <alignment horizontal="center" wrapText="1"/>
    </xf>
    <xf numFmtId="49" fontId="18" fillId="5" borderId="5" xfId="0" applyNumberFormat="1" applyFont="1" applyFill="1" applyBorder="1" applyAlignment="1">
      <alignment horizontal="center"/>
    </xf>
    <xf numFmtId="0" fontId="0" fillId="8" borderId="0" xfId="0" applyFill="1" applyAlignment="1">
      <alignment horizontal="center" wrapText="1"/>
    </xf>
    <xf numFmtId="0" fontId="0" fillId="8" borderId="4" xfId="0" applyFill="1" applyBorder="1" applyAlignment="1">
      <alignment horizontal="center" wrapText="1"/>
    </xf>
    <xf numFmtId="0" fontId="0" fillId="8" borderId="18" xfId="0" applyFill="1" applyBorder="1" applyAlignment="1">
      <alignment horizontal="center" wrapText="1"/>
    </xf>
    <xf numFmtId="0" fontId="0" fillId="8" borderId="11" xfId="0" applyFill="1" applyBorder="1" applyAlignment="1">
      <alignment horizontal="center" wrapText="1"/>
    </xf>
    <xf numFmtId="0" fontId="0" fillId="8" borderId="19" xfId="0" applyFill="1" applyBorder="1" applyAlignment="1">
      <alignment horizontal="center" wrapText="1"/>
    </xf>
    <xf numFmtId="0" fontId="0" fillId="8" borderId="5" xfId="0" applyFill="1" applyBorder="1" applyAlignment="1">
      <alignment horizontal="center" wrapText="1"/>
    </xf>
    <xf numFmtId="0" fontId="0" fillId="8" borderId="12" xfId="0" applyFill="1" applyBorder="1" applyAlignment="1">
      <alignment horizontal="center" wrapText="1"/>
    </xf>
    <xf numFmtId="0" fontId="0" fillId="8" borderId="15" xfId="0" applyFill="1" applyBorder="1" applyAlignment="1">
      <alignment horizontal="center" wrapText="1"/>
    </xf>
    <xf numFmtId="0" fontId="0" fillId="8" borderId="17" xfId="0" applyFill="1" applyBorder="1" applyAlignment="1">
      <alignment horizontal="center" wrapText="1"/>
    </xf>
    <xf numFmtId="0" fontId="37" fillId="8" borderId="10" xfId="0" applyFont="1" applyFill="1" applyBorder="1" applyAlignment="1">
      <alignment horizontal="center" wrapText="1"/>
    </xf>
    <xf numFmtId="0" fontId="37" fillId="8" borderId="9" xfId="0" applyFont="1" applyFill="1" applyBorder="1" applyAlignment="1">
      <alignment horizontal="center" wrapText="1"/>
    </xf>
    <xf numFmtId="49" fontId="0" fillId="7" borderId="0" xfId="0" applyNumberFormat="1" applyFill="1" applyAlignment="1">
      <alignment horizontal="center"/>
    </xf>
    <xf numFmtId="49" fontId="0" fillId="3" borderId="0" xfId="0" applyNumberFormat="1" applyFill="1"/>
    <xf numFmtId="49" fontId="0" fillId="3" borderId="0" xfId="0" applyNumberFormat="1" applyFill="1" applyAlignment="1">
      <alignment horizontal="center"/>
    </xf>
    <xf numFmtId="49" fontId="17" fillId="0" borderId="0" xfId="7" applyNumberFormat="1" applyFont="1"/>
    <xf numFmtId="49" fontId="15" fillId="0" borderId="0" xfId="7" applyNumberFormat="1" applyFont="1"/>
    <xf numFmtId="1" fontId="15" fillId="0" borderId="5" xfId="7" applyFont="1" applyBorder="1"/>
    <xf numFmtId="1" fontId="18" fillId="2" borderId="0" xfId="7" applyFont="1" applyFill="1" applyAlignment="1">
      <alignment horizontal="center"/>
    </xf>
    <xf numFmtId="1" fontId="15" fillId="2" borderId="0" xfId="7" applyFill="1"/>
    <xf numFmtId="1" fontId="17" fillId="2" borderId="0" xfId="7" applyFont="1" applyFill="1"/>
    <xf numFmtId="49" fontId="15" fillId="7" borderId="6" xfId="6" applyNumberFormat="1" applyFont="1" applyFill="1" applyBorder="1" applyAlignment="1">
      <alignment horizontal="center"/>
    </xf>
    <xf numFmtId="1" fontId="15" fillId="8" borderId="0" xfId="7" applyFill="1"/>
    <xf numFmtId="1" fontId="38" fillId="0" borderId="0" xfId="7" applyFont="1"/>
    <xf numFmtId="1" fontId="16" fillId="0" borderId="5" xfId="7" applyFont="1" applyBorder="1"/>
    <xf numFmtId="0" fontId="0" fillId="0" borderId="0" xfId="0" applyFill="1" applyBorder="1" applyAlignment="1">
      <alignment horizontal="center"/>
    </xf>
    <xf numFmtId="0" fontId="0" fillId="6" borderId="0" xfId="0" applyFill="1" applyBorder="1"/>
    <xf numFmtId="0" fontId="16" fillId="0" borderId="0" xfId="0" applyFont="1" applyBorder="1"/>
    <xf numFmtId="1" fontId="15" fillId="7" borderId="6" xfId="6" applyFill="1" applyBorder="1" applyAlignment="1">
      <alignment horizontal="center" wrapText="1"/>
    </xf>
    <xf numFmtId="0" fontId="0" fillId="0" borderId="5" xfId="0" applyBorder="1" applyAlignment="1">
      <alignment horizontal="center"/>
    </xf>
    <xf numFmtId="166" fontId="0" fillId="0" borderId="0" xfId="0" applyNumberFormat="1" applyAlignment="1">
      <alignment horizontal="center"/>
    </xf>
    <xf numFmtId="3" fontId="0" fillId="7" borderId="0" xfId="0" applyNumberFormat="1" applyFill="1"/>
    <xf numFmtId="0" fontId="23" fillId="0" borderId="0" xfId="2" applyFont="1" applyAlignment="1">
      <alignment horizontal="center"/>
    </xf>
    <xf numFmtId="0" fontId="23" fillId="0" borderId="0" xfId="2" applyFont="1" applyAlignment="1">
      <alignment horizontal="center" vertical="center" wrapText="1"/>
    </xf>
    <xf numFmtId="0" fontId="23" fillId="0" borderId="0" xfId="2" quotePrefix="1" applyFont="1" applyAlignment="1">
      <alignment horizontal="left"/>
    </xf>
    <xf numFmtId="0" fontId="23" fillId="0" borderId="0" xfId="2" applyFont="1"/>
    <xf numFmtId="0" fontId="23" fillId="0" borderId="0" xfId="3" quotePrefix="1" applyFont="1" applyAlignment="1">
      <alignment horizontal="left"/>
    </xf>
    <xf numFmtId="166" fontId="23" fillId="0" borderId="0" xfId="3" applyNumberFormat="1" applyAlignment="1">
      <alignment vertical="center" wrapText="1"/>
    </xf>
    <xf numFmtId="166" fontId="23" fillId="0" borderId="0" xfId="3" applyNumberFormat="1"/>
    <xf numFmtId="0" fontId="0" fillId="8" borderId="0" xfId="0" applyFill="1" applyAlignment="1"/>
    <xf numFmtId="0" fontId="0" fillId="7" borderId="2" xfId="0" applyFill="1" applyBorder="1" applyAlignment="1">
      <alignment horizontal="center" wrapText="1"/>
    </xf>
    <xf numFmtId="0" fontId="0" fillId="13" borderId="0" xfId="0" applyFill="1"/>
    <xf numFmtId="0" fontId="17" fillId="13" borderId="0" xfId="0" applyFont="1" applyFill="1"/>
    <xf numFmtId="164" fontId="18" fillId="13" borderId="0" xfId="0" applyNumberFormat="1" applyFont="1" applyFill="1"/>
    <xf numFmtId="0" fontId="0" fillId="8" borderId="6" xfId="0" applyFill="1" applyBorder="1"/>
    <xf numFmtId="0" fontId="0" fillId="8" borderId="6" xfId="0" applyFill="1" applyBorder="1" applyAlignment="1">
      <alignment horizontal="center"/>
    </xf>
    <xf numFmtId="167" fontId="15" fillId="0" borderId="0" xfId="6" applyNumberFormat="1"/>
    <xf numFmtId="166" fontId="15" fillId="0" borderId="0" xfId="6" applyNumberFormat="1"/>
    <xf numFmtId="4" fontId="0" fillId="0" borderId="0" xfId="0" applyNumberFormat="1"/>
    <xf numFmtId="169" fontId="15" fillId="0" borderId="0" xfId="6" applyNumberFormat="1"/>
    <xf numFmtId="169" fontId="0" fillId="0" borderId="0" xfId="0" applyNumberFormat="1"/>
    <xf numFmtId="165" fontId="15" fillId="0" borderId="0" xfId="6" applyNumberFormat="1"/>
    <xf numFmtId="3" fontId="0" fillId="0" borderId="0" xfId="0" applyNumberFormat="1" applyFill="1"/>
    <xf numFmtId="0" fontId="41" fillId="0" borderId="0" xfId="0" applyFont="1"/>
    <xf numFmtId="1" fontId="15" fillId="9" borderId="0" xfId="6" applyFont="1" applyFill="1" applyAlignment="1">
      <alignment horizontal="center" wrapText="1"/>
    </xf>
    <xf numFmtId="164" fontId="0" fillId="2" borderId="0" xfId="0" applyNumberFormat="1" applyFill="1"/>
    <xf numFmtId="1" fontId="42" fillId="0" borderId="0" xfId="5" applyFont="1"/>
    <xf numFmtId="1" fontId="43" fillId="0" borderId="0" xfId="5" applyFont="1"/>
    <xf numFmtId="1" fontId="15" fillId="2" borderId="0" xfId="5" applyFill="1"/>
    <xf numFmtId="166" fontId="0" fillId="15" borderId="0" xfId="0" applyNumberFormat="1" applyFill="1"/>
    <xf numFmtId="1" fontId="15" fillId="0" borderId="0" xfId="5"/>
    <xf numFmtId="164" fontId="15" fillId="16" borderId="0" xfId="6" applyNumberFormat="1" applyFill="1"/>
    <xf numFmtId="164" fontId="15" fillId="17" borderId="0" xfId="6" applyNumberFormat="1" applyFill="1"/>
    <xf numFmtId="164" fontId="15" fillId="17" borderId="0" xfId="6" applyNumberFormat="1" applyFill="1" applyAlignment="1">
      <alignment wrapText="1"/>
    </xf>
    <xf numFmtId="1" fontId="15" fillId="0" borderId="0" xfId="6" applyFill="1"/>
    <xf numFmtId="167" fontId="0" fillId="0" borderId="0" xfId="0" applyNumberFormat="1" applyFill="1"/>
    <xf numFmtId="171" fontId="0" fillId="0" borderId="0" xfId="0" applyNumberFormat="1"/>
    <xf numFmtId="1" fontId="15" fillId="0" borderId="0" xfId="6" applyFont="1"/>
    <xf numFmtId="3" fontId="0" fillId="18" borderId="0" xfId="0" applyNumberFormat="1" applyFill="1"/>
    <xf numFmtId="0" fontId="47" fillId="0" borderId="0" xfId="1" applyFont="1"/>
    <xf numFmtId="0" fontId="48" fillId="0" borderId="20" xfId="1" applyFont="1" applyBorder="1" applyAlignment="1">
      <alignment horizontal="left"/>
    </xf>
    <xf numFmtId="3" fontId="48" fillId="0" borderId="21" xfId="1" applyNumberFormat="1" applyFont="1" applyBorder="1" applyAlignment="1">
      <alignment horizontal="right" wrapText="1"/>
    </xf>
    <xf numFmtId="0" fontId="47" fillId="0" borderId="21" xfId="1" applyFont="1" applyBorder="1" applyAlignment="1">
      <alignment horizontal="right" wrapText="1"/>
    </xf>
    <xf numFmtId="0" fontId="49" fillId="0" borderId="21" xfId="1" applyFont="1" applyBorder="1" applyAlignment="1">
      <alignment horizontal="center" wrapText="1"/>
    </xf>
    <xf numFmtId="0" fontId="48" fillId="0" borderId="21" xfId="1" applyFont="1" applyBorder="1" applyAlignment="1">
      <alignment horizontal="right" wrapText="1"/>
    </xf>
    <xf numFmtId="0" fontId="48" fillId="19" borderId="20" xfId="1" applyFont="1" applyFill="1" applyBorder="1" applyAlignment="1">
      <alignment horizontal="left"/>
    </xf>
    <xf numFmtId="3" fontId="48" fillId="19" borderId="21" xfId="1" applyNumberFormat="1" applyFont="1" applyFill="1" applyBorder="1" applyAlignment="1">
      <alignment horizontal="right" wrapText="1"/>
    </xf>
    <xf numFmtId="0" fontId="47" fillId="19" borderId="21" xfId="1" applyFont="1" applyFill="1" applyBorder="1" applyAlignment="1">
      <alignment horizontal="right" wrapText="1"/>
    </xf>
    <xf numFmtId="0" fontId="49" fillId="19" borderId="21" xfId="1" applyFont="1" applyFill="1" applyBorder="1" applyAlignment="1">
      <alignment horizontal="center" wrapText="1"/>
    </xf>
    <xf numFmtId="0" fontId="48" fillId="19" borderId="21" xfId="1" applyFont="1" applyFill="1" applyBorder="1" applyAlignment="1">
      <alignment horizontal="right" wrapText="1"/>
    </xf>
    <xf numFmtId="0" fontId="48" fillId="0" borderId="21" xfId="1" quotePrefix="1" applyFont="1" applyBorder="1" applyAlignment="1">
      <alignment horizontal="center" wrapText="1"/>
    </xf>
    <xf numFmtId="0" fontId="0" fillId="20" borderId="0" xfId="0" applyFill="1"/>
    <xf numFmtId="0" fontId="18" fillId="0" borderId="5" xfId="0" applyFont="1" applyBorder="1" applyAlignment="1">
      <alignment wrapText="1"/>
    </xf>
    <xf numFmtId="2" fontId="18" fillId="0" borderId="5" xfId="0" applyNumberFormat="1" applyFont="1" applyBorder="1" applyAlignment="1">
      <alignment wrapText="1"/>
    </xf>
    <xf numFmtId="0" fontId="0" fillId="0" borderId="0" xfId="0"/>
    <xf numFmtId="0" fontId="0" fillId="0" borderId="0" xfId="0"/>
    <xf numFmtId="0" fontId="14" fillId="0" borderId="0" xfId="0" applyFont="1"/>
    <xf numFmtId="173" fontId="0" fillId="0" borderId="0" xfId="8" applyNumberFormat="1" applyFont="1"/>
    <xf numFmtId="0" fontId="13" fillId="0" borderId="0" xfId="0" applyFont="1"/>
    <xf numFmtId="0" fontId="23" fillId="0" borderId="0" xfId="2" applyAlignment="1">
      <alignment horizontal="center" vertical="center"/>
    </xf>
    <xf numFmtId="0" fontId="23" fillId="0" borderId="0" xfId="3" applyAlignment="1">
      <alignment horizontal="center" vertical="center"/>
    </xf>
    <xf numFmtId="0" fontId="0" fillId="0" borderId="0" xfId="0"/>
    <xf numFmtId="0" fontId="0" fillId="0" borderId="0" xfId="0"/>
    <xf numFmtId="0" fontId="23" fillId="0" borderId="0" xfId="3" applyAlignment="1">
      <alignment horizontal="center" vertical="center"/>
    </xf>
    <xf numFmtId="0" fontId="0" fillId="0" borderId="0" xfId="0"/>
    <xf numFmtId="0" fontId="0" fillId="0" borderId="0" xfId="0"/>
    <xf numFmtId="0" fontId="12" fillId="0" borderId="5" xfId="0" applyFont="1" applyBorder="1" applyAlignment="1">
      <alignment wrapText="1"/>
    </xf>
    <xf numFmtId="0" fontId="26" fillId="0" borderId="0" xfId="0" applyFont="1"/>
    <xf numFmtId="0" fontId="11" fillId="0" borderId="0" xfId="0" applyFont="1"/>
    <xf numFmtId="1" fontId="15" fillId="7" borderId="8" xfId="6" applyFont="1" applyFill="1" applyBorder="1" applyAlignment="1">
      <alignment horizontal="center" wrapText="1"/>
    </xf>
    <xf numFmtId="1" fontId="15" fillId="7" borderId="8" xfId="6" applyFill="1" applyBorder="1" applyAlignment="1">
      <alignment horizontal="center" wrapText="1"/>
    </xf>
    <xf numFmtId="170" fontId="0" fillId="21" borderId="0" xfId="0" applyNumberFormat="1" applyFill="1"/>
    <xf numFmtId="0" fontId="0" fillId="22" borderId="0" xfId="0" applyFill="1"/>
    <xf numFmtId="0" fontId="0" fillId="0" borderId="0" xfId="0" applyAlignment="1">
      <alignment horizontal="left"/>
    </xf>
    <xf numFmtId="0" fontId="0" fillId="23" borderId="0" xfId="0" applyFill="1" applyAlignment="1">
      <alignment horizontal="left"/>
    </xf>
    <xf numFmtId="0" fontId="0" fillId="0" borderId="0" xfId="0"/>
    <xf numFmtId="0" fontId="25" fillId="0" borderId="0" xfId="68" applyFont="1"/>
    <xf numFmtId="0" fontId="8" fillId="0" borderId="0" xfId="68"/>
    <xf numFmtId="0" fontId="8" fillId="0" borderId="2" xfId="68" applyFont="1" applyBorder="1" applyAlignment="1">
      <alignment horizontal="center"/>
    </xf>
    <xf numFmtId="0" fontId="8" fillId="0" borderId="0" xfId="68" applyFont="1"/>
    <xf numFmtId="3" fontId="8" fillId="0" borderId="0" xfId="68" applyNumberFormat="1" applyAlignment="1">
      <alignment horizontal="right" indent="1"/>
    </xf>
    <xf numFmtId="0" fontId="8" fillId="0" borderId="0" xfId="68" applyFont="1" applyAlignment="1">
      <alignment horizontal="center"/>
    </xf>
    <xf numFmtId="173" fontId="8" fillId="0" borderId="0" xfId="68" applyNumberFormat="1" applyAlignment="1">
      <alignment horizontal="center"/>
    </xf>
    <xf numFmtId="3" fontId="25" fillId="0" borderId="0" xfId="68" applyNumberFormat="1" applyFont="1" applyAlignment="1">
      <alignment horizontal="right" indent="1"/>
    </xf>
    <xf numFmtId="3" fontId="8" fillId="0" borderId="2" xfId="68" applyNumberFormat="1" applyFont="1" applyBorder="1" applyAlignment="1">
      <alignment horizontal="right" indent="1"/>
    </xf>
    <xf numFmtId="0" fontId="8" fillId="0" borderId="2" xfId="68" applyBorder="1"/>
    <xf numFmtId="170" fontId="8" fillId="0" borderId="0" xfId="68" applyNumberFormat="1" applyAlignment="1">
      <alignment horizontal="right" indent="1"/>
    </xf>
    <xf numFmtId="0" fontId="8" fillId="0" borderId="0" xfId="0" applyFont="1"/>
    <xf numFmtId="0" fontId="8" fillId="9" borderId="0" xfId="0" applyFont="1" applyFill="1" applyAlignment="1">
      <alignment horizontal="center"/>
    </xf>
    <xf numFmtId="0" fontId="8" fillId="9" borderId="0" xfId="0" applyFont="1" applyFill="1"/>
    <xf numFmtId="3" fontId="8" fillId="0" borderId="0" xfId="68" applyNumberFormat="1"/>
    <xf numFmtId="1" fontId="15" fillId="0" borderId="5" xfId="5" applyBorder="1"/>
    <xf numFmtId="0" fontId="0" fillId="8" borderId="0" xfId="0" applyFont="1" applyFill="1"/>
    <xf numFmtId="0" fontId="8" fillId="0" borderId="2" xfId="0" applyFont="1" applyFill="1" applyBorder="1" applyAlignment="1">
      <alignment horizontal="center" wrapText="1"/>
    </xf>
    <xf numFmtId="0" fontId="0" fillId="9" borderId="0" xfId="0" applyFill="1" applyBorder="1" applyAlignment="1">
      <alignment wrapText="1"/>
    </xf>
    <xf numFmtId="166" fontId="0" fillId="0" borderId="0" xfId="0" applyNumberFormat="1" applyFill="1"/>
    <xf numFmtId="0" fontId="0" fillId="0" borderId="0" xfId="0"/>
    <xf numFmtId="0" fontId="7" fillId="0" borderId="0" xfId="68" applyFont="1"/>
    <xf numFmtId="173" fontId="8" fillId="0" borderId="0" xfId="8" applyNumberFormat="1" applyFont="1" applyAlignment="1">
      <alignment horizontal="center"/>
    </xf>
    <xf numFmtId="0" fontId="8" fillId="0" borderId="0" xfId="68" applyAlignment="1">
      <alignment horizontal="center"/>
    </xf>
    <xf numFmtId="0" fontId="7" fillId="0" borderId="0" xfId="0" applyFont="1"/>
    <xf numFmtId="1" fontId="7" fillId="10" borderId="0" xfId="69" applyFill="1"/>
    <xf numFmtId="1" fontId="7" fillId="0" borderId="0" xfId="69"/>
    <xf numFmtId="1" fontId="26" fillId="0" borderId="0" xfId="69" applyFont="1"/>
    <xf numFmtId="0" fontId="7" fillId="0" borderId="0" xfId="70" applyAlignment="1">
      <alignment horizontal="center"/>
    </xf>
    <xf numFmtId="1" fontId="7" fillId="11" borderId="0" xfId="69" applyFill="1"/>
    <xf numFmtId="1" fontId="70" fillId="0" borderId="0" xfId="69" applyFont="1"/>
    <xf numFmtId="1" fontId="7" fillId="13" borderId="0" xfId="69" applyFill="1"/>
    <xf numFmtId="1" fontId="7" fillId="0" borderId="0" xfId="71"/>
    <xf numFmtId="1" fontId="7" fillId="0" borderId="0" xfId="71" applyFont="1"/>
    <xf numFmtId="1" fontId="7" fillId="17" borderId="0" xfId="71" applyFill="1"/>
    <xf numFmtId="1" fontId="7" fillId="0" borderId="0" xfId="71" applyFill="1"/>
    <xf numFmtId="1" fontId="17" fillId="0" borderId="0" xfId="69" applyFont="1"/>
    <xf numFmtId="1" fontId="71" fillId="0" borderId="0" xfId="69" applyFont="1"/>
    <xf numFmtId="1" fontId="7" fillId="0" borderId="0" xfId="69" applyFill="1"/>
    <xf numFmtId="49" fontId="7" fillId="0" borderId="5" xfId="69" applyNumberFormat="1" applyBorder="1" applyAlignment="1">
      <alignment horizontal="center"/>
    </xf>
    <xf numFmtId="49" fontId="7" fillId="0" borderId="5" xfId="69" applyNumberFormat="1" applyFont="1" applyBorder="1" applyAlignment="1">
      <alignment horizontal="center"/>
    </xf>
    <xf numFmtId="1" fontId="7" fillId="0" borderId="0" xfId="69" applyFont="1"/>
    <xf numFmtId="1" fontId="7" fillId="8" borderId="0" xfId="69" applyFont="1" applyFill="1" applyAlignment="1">
      <alignment horizontal="center" wrapText="1"/>
    </xf>
    <xf numFmtId="1" fontId="7" fillId="0" borderId="0" xfId="69" applyFont="1" applyFill="1" applyAlignment="1">
      <alignment horizontal="center" wrapText="1"/>
    </xf>
    <xf numFmtId="1" fontId="7" fillId="8" borderId="0" xfId="69" applyFill="1" applyAlignment="1">
      <alignment horizontal="center" wrapText="1"/>
    </xf>
    <xf numFmtId="1" fontId="7" fillId="7" borderId="8" xfId="69" applyFont="1" applyFill="1" applyBorder="1" applyAlignment="1">
      <alignment horizontal="center" wrapText="1"/>
    </xf>
    <xf numFmtId="1" fontId="7" fillId="7" borderId="8" xfId="69" applyFill="1" applyBorder="1" applyAlignment="1">
      <alignment horizontal="center" wrapText="1"/>
    </xf>
    <xf numFmtId="1" fontId="7" fillId="7" borderId="6" xfId="69" applyFill="1" applyBorder="1" applyAlignment="1">
      <alignment horizontal="center" wrapText="1"/>
    </xf>
    <xf numFmtId="1" fontId="7" fillId="7" borderId="6" xfId="69" applyFill="1" applyBorder="1" applyAlignment="1">
      <alignment wrapText="1"/>
    </xf>
    <xf numFmtId="1" fontId="7" fillId="0" borderId="0" xfId="69" applyAlignment="1">
      <alignment horizontal="center" wrapText="1"/>
    </xf>
    <xf numFmtId="1" fontId="7" fillId="0" borderId="0" xfId="69" applyFill="1" applyAlignment="1">
      <alignment horizontal="center" wrapText="1"/>
    </xf>
    <xf numFmtId="1" fontId="7" fillId="0" borderId="0" xfId="69" applyAlignment="1">
      <alignment horizontal="center"/>
    </xf>
    <xf numFmtId="1" fontId="7" fillId="12" borderId="0" xfId="69" applyFill="1"/>
    <xf numFmtId="1" fontId="7" fillId="12" borderId="0" xfId="69" applyFill="1" applyAlignment="1">
      <alignment horizontal="center"/>
    </xf>
    <xf numFmtId="1" fontId="72" fillId="10" borderId="0" xfId="69" applyFont="1" applyFill="1" applyAlignment="1">
      <alignment wrapText="1"/>
    </xf>
    <xf numFmtId="1" fontId="7" fillId="7" borderId="8" xfId="69" applyFill="1" applyBorder="1"/>
    <xf numFmtId="1" fontId="7" fillId="7" borderId="8" xfId="69" applyFont="1" applyFill="1" applyBorder="1" applyAlignment="1">
      <alignment wrapText="1"/>
    </xf>
    <xf numFmtId="49" fontId="7" fillId="7" borderId="6" xfId="69" applyNumberFormat="1" applyFont="1" applyFill="1" applyBorder="1" applyAlignment="1">
      <alignment wrapText="1"/>
    </xf>
    <xf numFmtId="49" fontId="7" fillId="7" borderId="8" xfId="69" applyNumberFormat="1" applyFill="1" applyBorder="1"/>
    <xf numFmtId="1" fontId="7" fillId="7" borderId="6" xfId="69" applyFill="1" applyBorder="1"/>
    <xf numFmtId="1" fontId="7" fillId="9" borderId="0" xfId="69" applyFill="1" applyAlignment="1">
      <alignment horizontal="center" wrapText="1"/>
    </xf>
    <xf numFmtId="1" fontId="7" fillId="9" borderId="0" xfId="69" applyFont="1" applyFill="1" applyAlignment="1">
      <alignment horizontal="center" wrapText="1"/>
    </xf>
    <xf numFmtId="1" fontId="25" fillId="0" borderId="0" xfId="69" applyFont="1" applyAlignment="1">
      <alignment horizontal="center" wrapText="1"/>
    </xf>
    <xf numFmtId="1" fontId="7" fillId="7" borderId="9" xfId="69" applyFill="1" applyBorder="1"/>
    <xf numFmtId="1" fontId="7" fillId="7" borderId="9" xfId="69" applyFont="1" applyFill="1" applyBorder="1" applyAlignment="1">
      <alignment wrapText="1"/>
    </xf>
    <xf numFmtId="1" fontId="7" fillId="7" borderId="9" xfId="69" applyFont="1" applyFill="1" applyBorder="1"/>
    <xf numFmtId="1" fontId="7" fillId="7" borderId="10" xfId="69" applyFill="1" applyBorder="1"/>
    <xf numFmtId="0" fontId="7" fillId="0" borderId="0" xfId="70"/>
    <xf numFmtId="1" fontId="7" fillId="10" borderId="0" xfId="69" applyFont="1" applyFill="1"/>
    <xf numFmtId="1" fontId="7" fillId="0" borderId="0" xfId="69" applyAlignment="1">
      <alignment wrapText="1"/>
    </xf>
    <xf numFmtId="1" fontId="7" fillId="8" borderId="0" xfId="69" applyFill="1" applyAlignment="1">
      <alignment wrapText="1"/>
    </xf>
    <xf numFmtId="1" fontId="7" fillId="0" borderId="0" xfId="69" applyFill="1" applyAlignment="1">
      <alignment wrapText="1"/>
    </xf>
    <xf numFmtId="1" fontId="7" fillId="9" borderId="0" xfId="69" applyFill="1" applyAlignment="1">
      <alignment wrapText="1"/>
    </xf>
    <xf numFmtId="1" fontId="7" fillId="9" borderId="0" xfId="69" applyFill="1"/>
    <xf numFmtId="164" fontId="7" fillId="0" borderId="0" xfId="69" applyNumberFormat="1"/>
    <xf numFmtId="1" fontId="7" fillId="9" borderId="0" xfId="69" applyFont="1" applyFill="1" applyAlignment="1">
      <alignment wrapText="1"/>
    </xf>
    <xf numFmtId="1" fontId="7" fillId="0" borderId="2" xfId="69" applyBorder="1"/>
    <xf numFmtId="1" fontId="7" fillId="0" borderId="0" xfId="69" applyBorder="1"/>
    <xf numFmtId="1" fontId="7" fillId="0" borderId="0" xfId="69" applyFont="1" applyAlignment="1">
      <alignment wrapText="1"/>
    </xf>
    <xf numFmtId="170" fontId="7" fillId="0" borderId="0" xfId="69" applyNumberFormat="1" applyAlignment="1">
      <alignment horizontal="center"/>
    </xf>
    <xf numFmtId="170" fontId="7" fillId="0" borderId="0" xfId="69" applyNumberFormat="1"/>
    <xf numFmtId="1" fontId="7" fillId="0" borderId="0" xfId="69" applyNumberFormat="1"/>
    <xf numFmtId="164" fontId="7" fillId="0" borderId="0" xfId="69" applyNumberFormat="1" applyFill="1"/>
    <xf numFmtId="164" fontId="7" fillId="3" borderId="0" xfId="69" applyNumberFormat="1" applyFill="1"/>
    <xf numFmtId="166" fontId="7" fillId="0" borderId="0" xfId="69" applyNumberFormat="1"/>
    <xf numFmtId="3" fontId="7" fillId="0" borderId="0" xfId="69" applyNumberFormat="1" applyAlignment="1">
      <alignment horizontal="center"/>
    </xf>
    <xf numFmtId="170" fontId="7" fillId="28" borderId="0" xfId="69" applyNumberFormat="1" applyFill="1" applyAlignment="1">
      <alignment horizontal="center"/>
    </xf>
    <xf numFmtId="2" fontId="7" fillId="0" borderId="0" xfId="69" applyNumberFormat="1" applyAlignment="1">
      <alignment horizontal="center"/>
    </xf>
    <xf numFmtId="4" fontId="7" fillId="0" borderId="0" xfId="69" applyNumberFormat="1" applyAlignment="1">
      <alignment horizontal="center"/>
    </xf>
    <xf numFmtId="4" fontId="7" fillId="0" borderId="0" xfId="69" applyNumberFormat="1" applyFill="1" applyAlignment="1">
      <alignment horizontal="center"/>
    </xf>
    <xf numFmtId="167" fontId="7" fillId="0" borderId="0" xfId="69" applyNumberFormat="1"/>
    <xf numFmtId="164" fontId="7" fillId="17" borderId="0" xfId="69" applyNumberFormat="1" applyFill="1"/>
    <xf numFmtId="0" fontId="7" fillId="14" borderId="0" xfId="70" applyFill="1"/>
    <xf numFmtId="0" fontId="7" fillId="14" borderId="0" xfId="70" applyFill="1" applyAlignment="1">
      <alignment horizontal="center"/>
    </xf>
    <xf numFmtId="167" fontId="7" fillId="0" borderId="0" xfId="69" applyNumberFormat="1" applyAlignment="1">
      <alignment horizontal="center"/>
    </xf>
    <xf numFmtId="1" fontId="17" fillId="0" borderId="0" xfId="69" applyFont="1" applyAlignment="1">
      <alignment horizontal="left"/>
    </xf>
    <xf numFmtId="1" fontId="7" fillId="10" borderId="0" xfId="69" applyFont="1" applyFill="1" applyAlignment="1">
      <alignment wrapText="1"/>
    </xf>
    <xf numFmtId="3" fontId="7" fillId="0" borderId="0" xfId="69" applyNumberFormat="1"/>
    <xf numFmtId="167" fontId="73" fillId="0" borderId="0" xfId="69" applyNumberFormat="1" applyFont="1" applyFill="1"/>
    <xf numFmtId="1" fontId="73" fillId="0" borderId="0" xfId="69" applyFont="1" applyFill="1"/>
    <xf numFmtId="165" fontId="7" fillId="0" borderId="0" xfId="69" applyNumberFormat="1"/>
    <xf numFmtId="171" fontId="7" fillId="0" borderId="0" xfId="69" applyNumberFormat="1" applyAlignment="1">
      <alignment horizontal="center"/>
    </xf>
    <xf numFmtId="0" fontId="7" fillId="10" borderId="0" xfId="70" applyFill="1"/>
    <xf numFmtId="0" fontId="7" fillId="10" borderId="0" xfId="70" applyFill="1" applyAlignment="1">
      <alignment horizontal="center"/>
    </xf>
    <xf numFmtId="3" fontId="17" fillId="0" borderId="0" xfId="69" applyNumberFormat="1" applyFont="1"/>
    <xf numFmtId="3" fontId="7" fillId="8" borderId="0" xfId="69" applyNumberFormat="1" applyFill="1" applyAlignment="1">
      <alignment horizontal="center" wrapText="1"/>
    </xf>
    <xf numFmtId="3" fontId="7" fillId="9" borderId="0" xfId="69" applyNumberFormat="1" applyFill="1" applyAlignment="1">
      <alignment wrapText="1"/>
    </xf>
    <xf numFmtId="3" fontId="7" fillId="9" borderId="0" xfId="69" applyNumberFormat="1" applyFont="1" applyFill="1" applyAlignment="1">
      <alignment horizontal="center" wrapText="1"/>
    </xf>
    <xf numFmtId="1" fontId="17" fillId="0" borderId="0" xfId="69" applyFont="1" applyAlignment="1"/>
    <xf numFmtId="1" fontId="7" fillId="0" borderId="0" xfId="69" quotePrefix="1" applyFont="1"/>
    <xf numFmtId="2" fontId="7" fillId="0" borderId="0" xfId="69" applyNumberFormat="1"/>
    <xf numFmtId="164" fontId="7" fillId="27" borderId="0" xfId="69" applyNumberFormat="1" applyFill="1"/>
    <xf numFmtId="1" fontId="7" fillId="12" borderId="0" xfId="69" applyFont="1" applyFill="1"/>
    <xf numFmtId="164" fontId="7" fillId="12" borderId="0" xfId="69" applyNumberFormat="1" applyFont="1" applyFill="1"/>
    <xf numFmtId="164" fontId="7" fillId="12" borderId="0" xfId="69" applyNumberFormat="1" applyFill="1"/>
    <xf numFmtId="164" fontId="7" fillId="0" borderId="0" xfId="69" applyNumberFormat="1" applyFont="1"/>
    <xf numFmtId="170" fontId="8" fillId="0" borderId="0" xfId="68" applyNumberFormat="1" applyAlignment="1">
      <alignment horizontal="center"/>
    </xf>
    <xf numFmtId="3" fontId="7" fillId="0" borderId="0" xfId="68" applyNumberFormat="1" applyFont="1" applyAlignment="1">
      <alignment horizontal="right" indent="1"/>
    </xf>
    <xf numFmtId="1" fontId="7" fillId="10" borderId="0" xfId="6" applyFont="1" applyFill="1"/>
    <xf numFmtId="1" fontId="15" fillId="8" borderId="0" xfId="6" applyFill="1" applyAlignment="1">
      <alignment horizontal="center" wrapText="1"/>
    </xf>
    <xf numFmtId="164" fontId="15" fillId="20" borderId="0" xfId="6" applyNumberFormat="1" applyFill="1"/>
    <xf numFmtId="0" fontId="0" fillId="0" borderId="0" xfId="0"/>
    <xf numFmtId="0" fontId="6" fillId="0" borderId="0" xfId="0" applyFont="1"/>
    <xf numFmtId="167" fontId="0" fillId="0" borderId="0" xfId="0" applyNumberFormat="1" applyAlignment="1">
      <alignment horizontal="center"/>
    </xf>
    <xf numFmtId="0" fontId="6" fillId="0" borderId="5" xfId="0" applyFont="1" applyBorder="1" applyAlignment="1">
      <alignment wrapText="1"/>
    </xf>
    <xf numFmtId="1" fontId="6" fillId="7" borderId="8" xfId="69" applyFont="1" applyFill="1" applyBorder="1" applyAlignment="1">
      <alignment horizontal="center" wrapText="1"/>
    </xf>
    <xf numFmtId="1" fontId="5" fillId="10" borderId="0" xfId="73" applyFill="1"/>
    <xf numFmtId="1" fontId="5" fillId="0" borderId="0" xfId="73"/>
    <xf numFmtId="1" fontId="42" fillId="0" borderId="0" xfId="73" applyFont="1" applyFill="1"/>
    <xf numFmtId="1" fontId="41" fillId="0" borderId="0" xfId="73" applyFont="1" applyFill="1"/>
    <xf numFmtId="1" fontId="5" fillId="0" borderId="0" xfId="73" applyFill="1"/>
    <xf numFmtId="0" fontId="5" fillId="0" borderId="0" xfId="74" applyAlignment="1">
      <alignment horizontal="center"/>
    </xf>
    <xf numFmtId="1" fontId="5" fillId="11" borderId="0" xfId="73" applyFill="1"/>
    <xf numFmtId="1" fontId="5" fillId="0" borderId="0" xfId="75" applyFill="1"/>
    <xf numFmtId="1" fontId="17" fillId="0" borderId="0" xfId="73" applyFont="1" applyAlignment="1">
      <alignment horizontal="center" wrapText="1"/>
    </xf>
    <xf numFmtId="1" fontId="5" fillId="0" borderId="0" xfId="73" applyAlignment="1">
      <alignment horizontal="center" wrapText="1"/>
    </xf>
    <xf numFmtId="1" fontId="17" fillId="0" borderId="0" xfId="73" applyFont="1" applyAlignment="1">
      <alignment wrapText="1"/>
    </xf>
    <xf numFmtId="1" fontId="5" fillId="0" borderId="0" xfId="73" applyAlignment="1">
      <alignment wrapText="1"/>
    </xf>
    <xf numFmtId="1" fontId="17" fillId="0" borderId="0" xfId="73" applyFont="1" applyAlignment="1">
      <alignment horizontal="left"/>
    </xf>
    <xf numFmtId="1" fontId="5" fillId="0" borderId="0" xfId="73" applyAlignment="1">
      <alignment horizontal="center"/>
    </xf>
    <xf numFmtId="1" fontId="17" fillId="0" borderId="0" xfId="73" applyFont="1"/>
    <xf numFmtId="1" fontId="5" fillId="11" borderId="0" xfId="73" applyFill="1" applyAlignment="1">
      <alignment horizontal="center" wrapText="1"/>
    </xf>
    <xf numFmtId="1" fontId="5" fillId="0" borderId="0" xfId="73" applyFont="1" applyAlignment="1">
      <alignment horizontal="center" wrapText="1"/>
    </xf>
    <xf numFmtId="49" fontId="5" fillId="0" borderId="5" xfId="73" applyNumberFormat="1" applyBorder="1" applyAlignment="1">
      <alignment horizontal="center"/>
    </xf>
    <xf numFmtId="49" fontId="5" fillId="0" borderId="5" xfId="73" applyNumberFormat="1" applyFont="1" applyBorder="1" applyAlignment="1">
      <alignment horizontal="center"/>
    </xf>
    <xf numFmtId="49" fontId="5" fillId="0" borderId="0" xfId="73" applyNumberFormat="1" applyFont="1" applyBorder="1" applyAlignment="1">
      <alignment horizontal="center"/>
    </xf>
    <xf numFmtId="1" fontId="5" fillId="0" borderId="0" xfId="73" applyFont="1"/>
    <xf numFmtId="1" fontId="5" fillId="8" borderId="0" xfId="73" applyFont="1" applyFill="1" applyAlignment="1">
      <alignment horizontal="center" wrapText="1"/>
    </xf>
    <xf numFmtId="1" fontId="5" fillId="9" borderId="0" xfId="73" applyFont="1" applyFill="1" applyAlignment="1">
      <alignment horizontal="center" wrapText="1"/>
    </xf>
    <xf numFmtId="1" fontId="5" fillId="0" borderId="0" xfId="73" applyFont="1" applyFill="1" applyAlignment="1">
      <alignment horizontal="center" wrapText="1"/>
    </xf>
    <xf numFmtId="1" fontId="5" fillId="7" borderId="8" xfId="73" applyFont="1" applyFill="1" applyBorder="1" applyAlignment="1">
      <alignment horizontal="center" wrapText="1"/>
    </xf>
    <xf numFmtId="1" fontId="5" fillId="7" borderId="6" xfId="73" applyFont="1" applyFill="1" applyBorder="1" applyAlignment="1">
      <alignment horizontal="center" wrapText="1"/>
    </xf>
    <xf numFmtId="1" fontId="5" fillId="7" borderId="18" xfId="73" applyFill="1" applyBorder="1" applyAlignment="1">
      <alignment horizontal="center" wrapText="1"/>
    </xf>
    <xf numFmtId="1" fontId="5" fillId="7" borderId="19" xfId="73" applyFill="1" applyBorder="1" applyAlignment="1">
      <alignment wrapText="1"/>
    </xf>
    <xf numFmtId="1" fontId="5" fillId="7" borderId="19" xfId="73" applyFill="1" applyBorder="1" applyAlignment="1">
      <alignment horizontal="center" wrapText="1"/>
    </xf>
    <xf numFmtId="1" fontId="5" fillId="0" borderId="0" xfId="73" applyFill="1" applyBorder="1" applyAlignment="1">
      <alignment horizontal="center" wrapText="1"/>
    </xf>
    <xf numFmtId="1" fontId="5" fillId="7" borderId="0" xfId="73" applyFill="1" applyBorder="1" applyAlignment="1">
      <alignment horizontal="center" wrapText="1"/>
    </xf>
    <xf numFmtId="1" fontId="5" fillId="7" borderId="0" xfId="73" applyFont="1" applyFill="1" applyBorder="1" applyAlignment="1">
      <alignment horizontal="center" wrapText="1"/>
    </xf>
    <xf numFmtId="1" fontId="5" fillId="8" borderId="0" xfId="73" applyFill="1" applyAlignment="1">
      <alignment horizontal="center" wrapText="1"/>
    </xf>
    <xf numFmtId="1" fontId="5" fillId="0" borderId="0" xfId="73" applyFill="1" applyAlignment="1">
      <alignment horizontal="center" wrapText="1"/>
    </xf>
    <xf numFmtId="1" fontId="17" fillId="10" borderId="0" xfId="73" applyFont="1" applyFill="1" applyAlignment="1">
      <alignment wrapText="1"/>
    </xf>
    <xf numFmtId="1" fontId="5" fillId="7" borderId="8" xfId="73" applyFill="1" applyBorder="1"/>
    <xf numFmtId="1" fontId="5" fillId="7" borderId="8" xfId="73" applyFont="1" applyFill="1" applyBorder="1" applyAlignment="1">
      <alignment wrapText="1"/>
    </xf>
    <xf numFmtId="49" fontId="5" fillId="7" borderId="6" xfId="73" applyNumberFormat="1" applyFont="1" applyFill="1" applyBorder="1" applyAlignment="1">
      <alignment wrapText="1"/>
    </xf>
    <xf numFmtId="49" fontId="5" fillId="7" borderId="8" xfId="73" applyNumberFormat="1" applyFill="1" applyBorder="1"/>
    <xf numFmtId="1" fontId="5" fillId="7" borderId="6" xfId="73" applyFill="1" applyBorder="1"/>
    <xf numFmtId="49" fontId="5" fillId="7" borderId="0" xfId="73" applyNumberFormat="1" applyFont="1" applyFill="1" applyBorder="1" applyAlignment="1">
      <alignment wrapText="1"/>
    </xf>
    <xf numFmtId="49" fontId="5" fillId="0" borderId="0" xfId="73" applyNumberFormat="1" applyFont="1" applyFill="1" applyBorder="1" applyAlignment="1">
      <alignment wrapText="1"/>
    </xf>
    <xf numFmtId="1" fontId="5" fillId="9" borderId="0" xfId="73" applyFill="1" applyAlignment="1">
      <alignment horizontal="center" wrapText="1"/>
    </xf>
    <xf numFmtId="1" fontId="25" fillId="0" borderId="0" xfId="73" applyFont="1" applyAlignment="1">
      <alignment horizontal="center" wrapText="1"/>
    </xf>
    <xf numFmtId="1" fontId="5" fillId="7" borderId="9" xfId="73" applyFill="1" applyBorder="1"/>
    <xf numFmtId="1" fontId="5" fillId="7" borderId="9" xfId="73" applyFont="1" applyFill="1" applyBorder="1" applyAlignment="1">
      <alignment horizontal="center" wrapText="1"/>
    </xf>
    <xf numFmtId="1" fontId="5" fillId="7" borderId="10" xfId="73" quotePrefix="1" applyFont="1" applyFill="1" applyBorder="1"/>
    <xf numFmtId="1" fontId="5" fillId="7" borderId="10" xfId="73" applyFill="1" applyBorder="1"/>
    <xf numFmtId="1" fontId="5" fillId="0" borderId="0" xfId="73" applyFill="1" applyBorder="1"/>
    <xf numFmtId="1" fontId="5" fillId="7" borderId="0" xfId="73" applyFill="1" applyBorder="1"/>
    <xf numFmtId="0" fontId="5" fillId="0" borderId="0" xfId="74"/>
    <xf numFmtId="0" fontId="5" fillId="0" borderId="0" xfId="74" applyFill="1"/>
    <xf numFmtId="1" fontId="5" fillId="0" borderId="0" xfId="73" applyFill="1" applyAlignment="1">
      <alignment wrapText="1"/>
    </xf>
    <xf numFmtId="1" fontId="5" fillId="11" borderId="0" xfId="73" applyFill="1" applyAlignment="1">
      <alignment wrapText="1"/>
    </xf>
    <xf numFmtId="1" fontId="5" fillId="10" borderId="0" xfId="73" applyFont="1" applyFill="1"/>
    <xf numFmtId="1" fontId="5" fillId="8" borderId="0" xfId="73" applyFill="1" applyAlignment="1">
      <alignment wrapText="1"/>
    </xf>
    <xf numFmtId="1" fontId="5" fillId="7" borderId="18" xfId="73" applyFont="1" applyFill="1" applyBorder="1" applyAlignment="1">
      <alignment horizontal="center" wrapText="1"/>
    </xf>
    <xf numFmtId="1" fontId="5" fillId="7" borderId="37" xfId="73" applyFill="1" applyBorder="1" applyAlignment="1">
      <alignment horizontal="center" wrapText="1"/>
    </xf>
    <xf numFmtId="1" fontId="5" fillId="12" borderId="0" xfId="73" applyFill="1" applyAlignment="1">
      <alignment horizontal="center"/>
    </xf>
    <xf numFmtId="1" fontId="5" fillId="0" borderId="0" xfId="73" applyFont="1" applyAlignment="1">
      <alignment wrapText="1"/>
    </xf>
    <xf numFmtId="1" fontId="5" fillId="10" borderId="0" xfId="73" applyFont="1" applyFill="1" applyAlignment="1">
      <alignment wrapText="1"/>
    </xf>
    <xf numFmtId="1" fontId="5" fillId="9" borderId="0" xfId="73" applyFill="1"/>
    <xf numFmtId="49" fontId="5" fillId="7" borderId="0" xfId="73" applyNumberFormat="1" applyFill="1" applyBorder="1"/>
    <xf numFmtId="49" fontId="5" fillId="0" borderId="0" xfId="73" applyNumberFormat="1" applyFill="1" applyBorder="1"/>
    <xf numFmtId="49" fontId="39" fillId="7" borderId="0" xfId="73" applyNumberFormat="1" applyFont="1" applyFill="1" applyBorder="1" applyAlignment="1">
      <alignment wrapText="1"/>
    </xf>
    <xf numFmtId="164" fontId="5" fillId="0" borderId="0" xfId="73" applyNumberFormat="1"/>
    <xf numFmtId="166" fontId="5" fillId="0" borderId="0" xfId="73" applyNumberFormat="1"/>
    <xf numFmtId="1" fontId="5" fillId="7" borderId="2" xfId="73" applyFill="1" applyBorder="1"/>
    <xf numFmtId="1" fontId="5" fillId="0" borderId="2" xfId="73" applyBorder="1"/>
    <xf numFmtId="170" fontId="5" fillId="0" borderId="0" xfId="73" applyNumberFormat="1" applyAlignment="1">
      <alignment horizontal="center"/>
    </xf>
    <xf numFmtId="4" fontId="5" fillId="0" borderId="0" xfId="73" applyNumberFormat="1" applyAlignment="1">
      <alignment horizontal="center"/>
    </xf>
    <xf numFmtId="167" fontId="5" fillId="0" borderId="0" xfId="73" applyNumberFormat="1"/>
    <xf numFmtId="164" fontId="5" fillId="0" borderId="0" xfId="73" applyNumberFormat="1" applyFill="1" applyAlignment="1">
      <alignment horizontal="center"/>
    </xf>
    <xf numFmtId="167" fontId="5" fillId="0" borderId="0" xfId="73" applyNumberFormat="1" applyAlignment="1">
      <alignment horizontal="center"/>
    </xf>
    <xf numFmtId="164" fontId="5" fillId="0" borderId="0" xfId="73" applyNumberFormat="1" applyAlignment="1">
      <alignment horizontal="center"/>
    </xf>
    <xf numFmtId="164" fontId="5" fillId="0" borderId="0" xfId="73" applyNumberFormat="1" applyFill="1"/>
    <xf numFmtId="164" fontId="5" fillId="3" borderId="0" xfId="73" applyNumberFormat="1" applyFill="1"/>
    <xf numFmtId="164" fontId="5" fillId="29" borderId="0" xfId="73" applyNumberFormat="1" applyFill="1"/>
    <xf numFmtId="169" fontId="5" fillId="0" borderId="0" xfId="73" applyNumberFormat="1" applyAlignment="1">
      <alignment horizontal="center"/>
    </xf>
    <xf numFmtId="170" fontId="5" fillId="0" borderId="0" xfId="73" applyNumberFormat="1"/>
    <xf numFmtId="0" fontId="5" fillId="14" borderId="0" xfId="74" applyFill="1"/>
    <xf numFmtId="0" fontId="5" fillId="14" borderId="0" xfId="74" applyFill="1" applyAlignment="1">
      <alignment horizontal="center"/>
    </xf>
    <xf numFmtId="2" fontId="5" fillId="0" borderId="0" xfId="73" applyNumberFormat="1"/>
    <xf numFmtId="1" fontId="5" fillId="0" borderId="0" xfId="73" applyFont="1" applyFill="1"/>
    <xf numFmtId="171" fontId="5" fillId="0" borderId="0" xfId="73" applyNumberFormat="1"/>
    <xf numFmtId="1" fontId="17" fillId="0" borderId="0" xfId="73" applyFont="1" applyFill="1" applyAlignment="1">
      <alignment horizontal="left" wrapText="1"/>
    </xf>
    <xf numFmtId="1" fontId="17" fillId="0" borderId="0" xfId="73" applyFont="1" applyFill="1" applyAlignment="1">
      <alignment horizontal="center" wrapText="1"/>
    </xf>
    <xf numFmtId="1" fontId="5" fillId="0" borderId="0" xfId="73" applyFill="1" applyAlignment="1">
      <alignment horizontal="center"/>
    </xf>
    <xf numFmtId="1" fontId="5" fillId="0" borderId="0" xfId="73" applyFont="1" applyFill="1" applyAlignment="1">
      <alignment wrapText="1"/>
    </xf>
    <xf numFmtId="170" fontId="5" fillId="0" borderId="0" xfId="73" applyNumberFormat="1" applyFill="1" applyAlignment="1">
      <alignment horizontal="center"/>
    </xf>
    <xf numFmtId="167" fontId="5" fillId="0" borderId="0" xfId="73" applyNumberFormat="1" applyFill="1" applyAlignment="1">
      <alignment horizontal="center"/>
    </xf>
    <xf numFmtId="166" fontId="5" fillId="0" borderId="0" xfId="73" applyNumberFormat="1" applyFill="1"/>
    <xf numFmtId="1" fontId="5" fillId="0" borderId="0" xfId="73" applyNumberFormat="1" applyFill="1"/>
    <xf numFmtId="167" fontId="73" fillId="0" borderId="0" xfId="73" applyNumberFormat="1" applyFont="1" applyFill="1"/>
    <xf numFmtId="1" fontId="73" fillId="0" borderId="0" xfId="73" applyFont="1" applyFill="1"/>
    <xf numFmtId="168" fontId="5" fillId="0" borderId="0" xfId="73" applyNumberFormat="1" applyFill="1"/>
    <xf numFmtId="170" fontId="5" fillId="0" borderId="0" xfId="73" applyNumberFormat="1" applyFill="1"/>
    <xf numFmtId="0" fontId="5" fillId="0" borderId="0" xfId="74" applyFill="1" applyAlignment="1">
      <alignment horizontal="center"/>
    </xf>
    <xf numFmtId="167" fontId="5" fillId="0" borderId="0" xfId="73" applyNumberFormat="1" applyFill="1"/>
    <xf numFmtId="4" fontId="5" fillId="0" borderId="0" xfId="73" applyNumberFormat="1" applyFill="1" applyAlignment="1">
      <alignment horizontal="center"/>
    </xf>
    <xf numFmtId="1" fontId="17" fillId="0" borderId="0" xfId="73" applyFont="1" applyFill="1" applyAlignment="1">
      <alignment wrapText="1"/>
    </xf>
    <xf numFmtId="1" fontId="5" fillId="0" borderId="0" xfId="73" quotePrefix="1" applyFont="1" applyFill="1"/>
    <xf numFmtId="2" fontId="5" fillId="0" borderId="0" xfId="73" applyNumberFormat="1" applyFill="1" applyAlignment="1">
      <alignment horizontal="center"/>
    </xf>
    <xf numFmtId="1" fontId="17" fillId="0" borderId="0" xfId="73" applyFont="1" applyFill="1"/>
    <xf numFmtId="49" fontId="5" fillId="0" borderId="5" xfId="73" applyNumberFormat="1" applyFill="1" applyBorder="1" applyAlignment="1">
      <alignment horizontal="center"/>
    </xf>
    <xf numFmtId="49" fontId="5" fillId="0" borderId="5" xfId="73" applyNumberFormat="1" applyFont="1" applyFill="1" applyBorder="1" applyAlignment="1">
      <alignment horizontal="center"/>
    </xf>
    <xf numFmtId="49" fontId="5" fillId="0" borderId="0" xfId="73" applyNumberFormat="1" applyFont="1" applyFill="1" applyBorder="1" applyAlignment="1">
      <alignment horizontal="center"/>
    </xf>
    <xf numFmtId="1" fontId="5" fillId="0" borderId="8" xfId="73" applyFont="1" applyFill="1" applyBorder="1" applyAlignment="1">
      <alignment horizontal="center" wrapText="1"/>
    </xf>
    <xf numFmtId="1" fontId="5" fillId="0" borderId="8" xfId="73" applyFill="1" applyBorder="1"/>
    <xf numFmtId="1" fontId="5" fillId="0" borderId="8" xfId="73" applyFont="1" applyFill="1" applyBorder="1" applyAlignment="1">
      <alignment wrapText="1"/>
    </xf>
    <xf numFmtId="49" fontId="5" fillId="0" borderId="6" xfId="73" applyNumberFormat="1" applyFont="1" applyFill="1" applyBorder="1" applyAlignment="1">
      <alignment wrapText="1"/>
    </xf>
    <xf numFmtId="49" fontId="5" fillId="0" borderId="8" xfId="73" applyNumberFormat="1" applyFill="1" applyBorder="1"/>
    <xf numFmtId="1" fontId="5" fillId="0" borderId="6" xfId="73" applyFill="1" applyBorder="1"/>
    <xf numFmtId="1" fontId="74" fillId="0" borderId="0" xfId="73" applyFont="1" applyFill="1"/>
    <xf numFmtId="1" fontId="5" fillId="0" borderId="9" xfId="73" applyFill="1" applyBorder="1"/>
    <xf numFmtId="1" fontId="5" fillId="0" borderId="9" xfId="73" applyFont="1" applyFill="1" applyBorder="1" applyAlignment="1">
      <alignment horizontal="center" wrapText="1"/>
    </xf>
    <xf numFmtId="1" fontId="5" fillId="0" borderId="10" xfId="73" quotePrefix="1" applyFont="1" applyFill="1" applyBorder="1"/>
    <xf numFmtId="1" fontId="5" fillId="0" borderId="10" xfId="73" applyFill="1" applyBorder="1"/>
    <xf numFmtId="1" fontId="5" fillId="0" borderId="5" xfId="73" applyBorder="1"/>
    <xf numFmtId="3" fontId="15" fillId="0" borderId="0" xfId="6" applyNumberFormat="1" applyFont="1" applyFill="1" applyAlignment="1">
      <alignment horizontal="center" wrapText="1"/>
    </xf>
    <xf numFmtId="0" fontId="4" fillId="0" borderId="0" xfId="76"/>
    <xf numFmtId="0" fontId="76" fillId="0" borderId="27" xfId="76" applyFont="1" applyBorder="1" applyAlignment="1">
      <alignment horizontal="center" wrapText="1"/>
    </xf>
    <xf numFmtId="0" fontId="76" fillId="0" borderId="20" xfId="76" applyFont="1" applyBorder="1" applyAlignment="1">
      <alignment horizontal="center" wrapText="1"/>
    </xf>
    <xf numFmtId="0" fontId="78" fillId="0" borderId="38" xfId="76" applyFont="1" applyBorder="1" applyAlignment="1">
      <alignment horizontal="left"/>
    </xf>
    <xf numFmtId="3" fontId="78" fillId="0" borderId="38" xfId="76" applyNumberFormat="1" applyFont="1" applyBorder="1" applyAlignment="1">
      <alignment horizontal="right" wrapText="1"/>
    </xf>
    <xf numFmtId="0" fontId="4" fillId="0" borderId="38" xfId="76" applyBorder="1" applyAlignment="1">
      <alignment horizontal="right" wrapText="1"/>
    </xf>
    <xf numFmtId="0" fontId="78" fillId="0" borderId="38" xfId="76" applyFont="1" applyBorder="1" applyAlignment="1">
      <alignment horizontal="right" wrapText="1"/>
    </xf>
    <xf numFmtId="0" fontId="78" fillId="30" borderId="38" xfId="76" applyFont="1" applyFill="1" applyBorder="1" applyAlignment="1">
      <alignment horizontal="left"/>
    </xf>
    <xf numFmtId="3" fontId="78" fillId="30" borderId="38" xfId="76" applyNumberFormat="1" applyFont="1" applyFill="1" applyBorder="1" applyAlignment="1">
      <alignment horizontal="right" wrapText="1"/>
    </xf>
    <xf numFmtId="0" fontId="4" fillId="30" borderId="38" xfId="76" applyFill="1" applyBorder="1" applyAlignment="1">
      <alignment horizontal="right" wrapText="1"/>
    </xf>
    <xf numFmtId="0" fontId="78" fillId="30" borderId="38" xfId="76" applyFont="1" applyFill="1" applyBorder="1" applyAlignment="1">
      <alignment horizontal="right" wrapText="1"/>
    </xf>
    <xf numFmtId="0" fontId="79" fillId="0" borderId="38" xfId="76" applyFont="1" applyBorder="1" applyAlignment="1">
      <alignment horizontal="center" wrapText="1"/>
    </xf>
    <xf numFmtId="0" fontId="79" fillId="30" borderId="38" xfId="76" applyFont="1" applyFill="1" applyBorder="1" applyAlignment="1">
      <alignment horizontal="center" wrapText="1"/>
    </xf>
    <xf numFmtId="0" fontId="0" fillId="0" borderId="0" xfId="0"/>
    <xf numFmtId="0" fontId="0" fillId="0" borderId="0" xfId="0"/>
    <xf numFmtId="0" fontId="0" fillId="0" borderId="0" xfId="0"/>
    <xf numFmtId="164" fontId="2" fillId="0" borderId="0" xfId="0" applyNumberFormat="1" applyFont="1"/>
    <xf numFmtId="0" fontId="2" fillId="0" borderId="0" xfId="0" applyFont="1"/>
    <xf numFmtId="3" fontId="78" fillId="21" borderId="38" xfId="76" applyNumberFormat="1" applyFont="1" applyFill="1" applyBorder="1" applyAlignment="1">
      <alignment horizontal="right" wrapText="1"/>
    </xf>
    <xf numFmtId="1" fontId="2" fillId="7" borderId="8" xfId="69" applyFont="1" applyFill="1" applyBorder="1" applyAlignment="1">
      <alignment horizontal="center" wrapText="1"/>
    </xf>
    <xf numFmtId="1" fontId="2" fillId="10" borderId="0" xfId="78" applyFill="1"/>
    <xf numFmtId="1" fontId="2" fillId="0" borderId="0" xfId="78"/>
    <xf numFmtId="1" fontId="26" fillId="0" borderId="0" xfId="78" applyFont="1"/>
    <xf numFmtId="0" fontId="2" fillId="0" borderId="0" xfId="79" applyAlignment="1">
      <alignment horizontal="center"/>
    </xf>
    <xf numFmtId="1" fontId="2" fillId="11" borderId="0" xfId="78" applyFill="1"/>
    <xf numFmtId="1" fontId="70" fillId="0" borderId="0" xfId="78" applyFont="1"/>
    <xf numFmtId="1" fontId="2" fillId="13" borderId="0" xfId="78" applyFill="1"/>
    <xf numFmtId="1" fontId="2" fillId="0" borderId="0" xfId="80"/>
    <xf numFmtId="1" fontId="2" fillId="0" borderId="0" xfId="80" applyFont="1"/>
    <xf numFmtId="1" fontId="2" fillId="17" borderId="0" xfId="80" applyFill="1"/>
    <xf numFmtId="1" fontId="2" fillId="0" borderId="0" xfId="80" applyFill="1"/>
    <xf numFmtId="1" fontId="17" fillId="0" borderId="0" xfId="78" applyFont="1"/>
    <xf numFmtId="0" fontId="17" fillId="0" borderId="0" xfId="79" applyFont="1"/>
    <xf numFmtId="0" fontId="2" fillId="0" borderId="0" xfId="79"/>
    <xf numFmtId="1" fontId="71" fillId="0" borderId="0" xfId="78" applyFont="1"/>
    <xf numFmtId="1" fontId="2" fillId="0" borderId="0" xfId="78" applyFill="1"/>
    <xf numFmtId="49" fontId="2" fillId="0" borderId="5" xfId="78" applyNumberFormat="1" applyBorder="1" applyAlignment="1">
      <alignment horizontal="center"/>
    </xf>
    <xf numFmtId="49" fontId="2" fillId="0" borderId="5" xfId="78" applyNumberFormat="1" applyFont="1" applyBorder="1" applyAlignment="1">
      <alignment horizontal="center"/>
    </xf>
    <xf numFmtId="1" fontId="2" fillId="0" borderId="0" xfId="78" applyFont="1"/>
    <xf numFmtId="1" fontId="2" fillId="8" borderId="0" xfId="78" applyFont="1" applyFill="1" applyAlignment="1">
      <alignment horizontal="center" wrapText="1"/>
    </xf>
    <xf numFmtId="1" fontId="2" fillId="0" borderId="0" xfId="78" applyFont="1" applyFill="1" applyAlignment="1">
      <alignment horizontal="center" wrapText="1"/>
    </xf>
    <xf numFmtId="1" fontId="2" fillId="8" borderId="0" xfId="78" applyFill="1" applyAlignment="1">
      <alignment horizontal="center" wrapText="1"/>
    </xf>
    <xf numFmtId="1" fontId="2" fillId="7" borderId="8" xfId="78" applyFont="1" applyFill="1" applyBorder="1" applyAlignment="1">
      <alignment horizontal="center" wrapText="1"/>
    </xf>
    <xf numFmtId="1" fontId="2" fillId="7" borderId="8" xfId="78" applyFill="1" applyBorder="1" applyAlignment="1">
      <alignment horizontal="center" wrapText="1"/>
    </xf>
    <xf numFmtId="1" fontId="2" fillId="7" borderId="6" xfId="78" applyFill="1" applyBorder="1" applyAlignment="1">
      <alignment horizontal="center" wrapText="1"/>
    </xf>
    <xf numFmtId="1" fontId="2" fillId="7" borderId="6" xfId="78" applyFill="1" applyBorder="1" applyAlignment="1">
      <alignment wrapText="1"/>
    </xf>
    <xf numFmtId="1" fontId="2" fillId="0" borderId="0" xfId="78" applyAlignment="1">
      <alignment horizontal="center" wrapText="1"/>
    </xf>
    <xf numFmtId="1" fontId="2" fillId="0" borderId="0" xfId="78" applyFill="1" applyAlignment="1">
      <alignment horizontal="center" wrapText="1"/>
    </xf>
    <xf numFmtId="1" fontId="2" fillId="0" borderId="0" xfId="78" applyAlignment="1">
      <alignment horizontal="center"/>
    </xf>
    <xf numFmtId="1" fontId="2" fillId="12" borderId="0" xfId="78" applyFill="1"/>
    <xf numFmtId="1" fontId="2" fillId="12" borderId="0" xfId="78" applyFill="1" applyAlignment="1">
      <alignment horizontal="center"/>
    </xf>
    <xf numFmtId="1" fontId="72" fillId="10" borderId="0" xfId="78" applyFont="1" applyFill="1" applyAlignment="1">
      <alignment wrapText="1"/>
    </xf>
    <xf numFmtId="1" fontId="2" fillId="7" borderId="8" xfId="78" applyFill="1" applyBorder="1"/>
    <xf numFmtId="1" fontId="2" fillId="7" borderId="8" xfId="78" applyFont="1" applyFill="1" applyBorder="1" applyAlignment="1">
      <alignment wrapText="1"/>
    </xf>
    <xf numFmtId="49" fontId="2" fillId="7" borderId="6" xfId="78" applyNumberFormat="1" applyFont="1" applyFill="1" applyBorder="1" applyAlignment="1">
      <alignment wrapText="1"/>
    </xf>
    <xf numFmtId="49" fontId="2" fillId="7" borderId="8" xfId="78" applyNumberFormat="1" applyFill="1" applyBorder="1"/>
    <xf numFmtId="1" fontId="2" fillId="7" borderId="6" xfId="78" applyFill="1" applyBorder="1"/>
    <xf numFmtId="1" fontId="2" fillId="9" borderId="0" xfId="78" applyFill="1" applyAlignment="1">
      <alignment horizontal="center" wrapText="1"/>
    </xf>
    <xf numFmtId="1" fontId="2" fillId="9" borderId="0" xfId="78" applyFont="1" applyFill="1" applyAlignment="1">
      <alignment horizontal="center" wrapText="1"/>
    </xf>
    <xf numFmtId="1" fontId="25" fillId="0" borderId="0" xfId="78" applyFont="1" applyAlignment="1">
      <alignment horizontal="center" wrapText="1"/>
    </xf>
    <xf numFmtId="1" fontId="2" fillId="7" borderId="9" xfId="78" applyFill="1" applyBorder="1"/>
    <xf numFmtId="1" fontId="2" fillId="7" borderId="9" xfId="78" applyFont="1" applyFill="1" applyBorder="1" applyAlignment="1">
      <alignment wrapText="1"/>
    </xf>
    <xf numFmtId="1" fontId="2" fillId="7" borderId="9" xfId="78" applyFont="1" applyFill="1" applyBorder="1"/>
    <xf numFmtId="1" fontId="2" fillId="7" borderId="10" xfId="78" applyFill="1" applyBorder="1"/>
    <xf numFmtId="1" fontId="2" fillId="10" borderId="0" xfId="78" applyFont="1" applyFill="1"/>
    <xf numFmtId="1" fontId="2" fillId="0" borderId="0" xfId="78" applyAlignment="1">
      <alignment wrapText="1"/>
    </xf>
    <xf numFmtId="1" fontId="2" fillId="8" borderId="0" xfId="78" applyFill="1" applyAlignment="1">
      <alignment wrapText="1"/>
    </xf>
    <xf numFmtId="1" fontId="2" fillId="0" borderId="0" xfId="78" applyFill="1" applyAlignment="1">
      <alignment wrapText="1"/>
    </xf>
    <xf numFmtId="1" fontId="2" fillId="9" borderId="0" xfId="78" applyFill="1" applyAlignment="1">
      <alignment wrapText="1"/>
    </xf>
    <xf numFmtId="1" fontId="2" fillId="9" borderId="0" xfId="78" applyFill="1"/>
    <xf numFmtId="164" fontId="2" fillId="0" borderId="0" xfId="78" applyNumberFormat="1"/>
    <xf numFmtId="1" fontId="2" fillId="9" borderId="0" xfId="78" applyFont="1" applyFill="1" applyAlignment="1">
      <alignment wrapText="1"/>
    </xf>
    <xf numFmtId="1" fontId="2" fillId="0" borderId="2" xfId="78" applyBorder="1"/>
    <xf numFmtId="1" fontId="2" fillId="0" borderId="0" xfId="78" applyBorder="1"/>
    <xf numFmtId="1" fontId="2" fillId="0" borderId="0" xfId="78" applyFont="1" applyAlignment="1">
      <alignment wrapText="1"/>
    </xf>
    <xf numFmtId="170" fontId="2" fillId="0" borderId="0" xfId="78" applyNumberFormat="1" applyAlignment="1">
      <alignment horizontal="center"/>
    </xf>
    <xf numFmtId="170" fontId="2" fillId="0" borderId="0" xfId="78" applyNumberFormat="1"/>
    <xf numFmtId="1" fontId="2" fillId="0" borderId="0" xfId="78" applyNumberFormat="1"/>
    <xf numFmtId="164" fontId="2" fillId="0" borderId="0" xfId="78" applyNumberFormat="1" applyFill="1"/>
    <xf numFmtId="164" fontId="2" fillId="3" borderId="0" xfId="78" applyNumberFormat="1" applyFill="1"/>
    <xf numFmtId="166" fontId="2" fillId="0" borderId="0" xfId="78" applyNumberFormat="1"/>
    <xf numFmtId="3" fontId="2" fillId="0" borderId="0" xfId="78" applyNumberFormat="1" applyAlignment="1">
      <alignment horizontal="center"/>
    </xf>
    <xf numFmtId="170" fontId="2" fillId="28" borderId="0" xfId="78" applyNumberFormat="1" applyFill="1" applyAlignment="1">
      <alignment horizontal="center"/>
    </xf>
    <xf numFmtId="2" fontId="2" fillId="0" borderId="0" xfId="78" applyNumberFormat="1" applyAlignment="1">
      <alignment horizontal="center"/>
    </xf>
    <xf numFmtId="4" fontId="2" fillId="0" borderId="0" xfId="78" applyNumberFormat="1" applyAlignment="1">
      <alignment horizontal="center"/>
    </xf>
    <xf numFmtId="4" fontId="2" fillId="0" borderId="0" xfId="78" applyNumberFormat="1" applyFill="1" applyAlignment="1">
      <alignment horizontal="center"/>
    </xf>
    <xf numFmtId="167" fontId="2" fillId="0" borderId="0" xfId="78" applyNumberFormat="1"/>
    <xf numFmtId="164" fontId="2" fillId="17" borderId="0" xfId="78" applyNumberFormat="1" applyFill="1"/>
    <xf numFmtId="0" fontId="2" fillId="14" borderId="0" xfId="79" applyFill="1"/>
    <xf numFmtId="0" fontId="2" fillId="14" borderId="0" xfId="79" applyFill="1" applyAlignment="1">
      <alignment horizontal="center"/>
    </xf>
    <xf numFmtId="167" fontId="2" fillId="0" borderId="0" xfId="78" applyNumberFormat="1" applyAlignment="1">
      <alignment horizontal="center"/>
    </xf>
    <xf numFmtId="1" fontId="17" fillId="0" borderId="0" xfId="78" applyFont="1" applyAlignment="1">
      <alignment horizontal="left"/>
    </xf>
    <xf numFmtId="1" fontId="2" fillId="8" borderId="0" xfId="78" applyFont="1" applyFill="1" applyAlignment="1">
      <alignment wrapText="1"/>
    </xf>
    <xf numFmtId="1" fontId="2" fillId="10" borderId="0" xfId="78" applyFont="1" applyFill="1" applyAlignment="1">
      <alignment wrapText="1"/>
    </xf>
    <xf numFmtId="170" fontId="2" fillId="0" borderId="0" xfId="78" applyNumberFormat="1" applyFill="1" applyAlignment="1">
      <alignment horizontal="center"/>
    </xf>
    <xf numFmtId="3" fontId="2" fillId="0" borderId="0" xfId="78" applyNumberFormat="1"/>
    <xf numFmtId="167" fontId="73" fillId="0" borderId="0" xfId="78" applyNumberFormat="1" applyFont="1" applyFill="1"/>
    <xf numFmtId="1" fontId="73" fillId="0" borderId="0" xfId="78" applyFont="1" applyFill="1"/>
    <xf numFmtId="165" fontId="2" fillId="0" borderId="0" xfId="78" applyNumberFormat="1"/>
    <xf numFmtId="171" fontId="2" fillId="0" borderId="0" xfId="78" applyNumberFormat="1" applyAlignment="1">
      <alignment horizontal="center"/>
    </xf>
    <xf numFmtId="0" fontId="2" fillId="10" borderId="0" xfId="79" applyFill="1"/>
    <xf numFmtId="0" fontId="2" fillId="10" borderId="0" xfId="79" applyFill="1" applyAlignment="1">
      <alignment horizontal="center"/>
    </xf>
    <xf numFmtId="3" fontId="17" fillId="0" borderId="0" xfId="78" applyNumberFormat="1" applyFont="1"/>
    <xf numFmtId="3" fontId="2" fillId="8" borderId="0" xfId="78" applyNumberFormat="1" applyFill="1" applyAlignment="1">
      <alignment horizontal="center" wrapText="1"/>
    </xf>
    <xf numFmtId="3" fontId="2" fillId="9" borderId="0" xfId="78" applyNumberFormat="1" applyFill="1" applyAlignment="1">
      <alignment wrapText="1"/>
    </xf>
    <xf numFmtId="3" fontId="2" fillId="9" borderId="0" xfId="78" applyNumberFormat="1" applyFont="1" applyFill="1" applyAlignment="1">
      <alignment horizontal="center" wrapText="1"/>
    </xf>
    <xf numFmtId="1" fontId="17" fillId="0" borderId="0" xfId="78" applyFont="1" applyAlignment="1"/>
    <xf numFmtId="1" fontId="2" fillId="0" borderId="0" xfId="78" quotePrefix="1" applyFont="1"/>
    <xf numFmtId="2" fontId="2" fillId="0" borderId="0" xfId="78" applyNumberFormat="1"/>
    <xf numFmtId="164" fontId="2" fillId="27" borderId="0" xfId="78" applyNumberFormat="1" applyFill="1"/>
    <xf numFmtId="1" fontId="2" fillId="12" borderId="0" xfId="78" applyFont="1" applyFill="1"/>
    <xf numFmtId="164" fontId="2" fillId="12" borderId="0" xfId="78" applyNumberFormat="1" applyFont="1" applyFill="1"/>
    <xf numFmtId="164" fontId="2" fillId="12" borderId="0" xfId="78" applyNumberFormat="1" applyFill="1"/>
    <xf numFmtId="164" fontId="7" fillId="28" borderId="0" xfId="69" applyNumberFormat="1" applyFill="1"/>
    <xf numFmtId="1" fontId="2" fillId="0" borderId="0" xfId="69" applyFont="1"/>
    <xf numFmtId="1" fontId="2" fillId="8" borderId="0" xfId="69" applyFont="1" applyFill="1" applyAlignment="1">
      <alignment horizontal="center" wrapText="1"/>
    </xf>
    <xf numFmtId="0" fontId="82" fillId="32" borderId="0" xfId="81" applyFont="1" applyFill="1"/>
    <xf numFmtId="0" fontId="4" fillId="32" borderId="0" xfId="81" applyFill="1"/>
    <xf numFmtId="0" fontId="83" fillId="32" borderId="0" xfId="81" applyFont="1" applyFill="1"/>
    <xf numFmtId="0" fontId="81" fillId="32" borderId="0" xfId="82" applyFill="1"/>
    <xf numFmtId="0" fontId="84" fillId="32" borderId="0" xfId="81" applyFont="1" applyFill="1"/>
    <xf numFmtId="0" fontId="85" fillId="32" borderId="27" xfId="81" applyFont="1" applyFill="1" applyBorder="1" applyAlignment="1">
      <alignment vertical="top" wrapText="1"/>
    </xf>
    <xf numFmtId="0" fontId="85" fillId="32" borderId="20" xfId="81" applyFont="1" applyFill="1" applyBorder="1" applyAlignment="1">
      <alignment vertical="top" wrapText="1"/>
    </xf>
    <xf numFmtId="0" fontId="4" fillId="32" borderId="38" xfId="81" applyFill="1" applyBorder="1" applyAlignment="1">
      <alignment wrapText="1"/>
    </xf>
    <xf numFmtId="0" fontId="4" fillId="31" borderId="0" xfId="81" applyFill="1"/>
    <xf numFmtId="0" fontId="2" fillId="0" borderId="0" xfId="68" applyFont="1"/>
    <xf numFmtId="165" fontId="5" fillId="3" borderId="0" xfId="73" applyNumberFormat="1" applyFill="1"/>
    <xf numFmtId="0" fontId="2" fillId="0" borderId="0" xfId="0" applyFont="1" applyAlignment="1">
      <alignment horizontal="center" wrapText="1"/>
    </xf>
    <xf numFmtId="0" fontId="23" fillId="0" borderId="0" xfId="0" applyFont="1"/>
    <xf numFmtId="0" fontId="26" fillId="34" borderId="0" xfId="0" applyFont="1" applyFill="1" applyAlignment="1">
      <alignment horizontal="center"/>
    </xf>
    <xf numFmtId="0" fontId="26" fillId="0" borderId="0" xfId="0" applyFont="1" applyFill="1" applyAlignment="1">
      <alignment horizontal="center"/>
    </xf>
    <xf numFmtId="164" fontId="0" fillId="35" borderId="0" xfId="0" applyNumberFormat="1" applyFill="1"/>
    <xf numFmtId="164" fontId="0" fillId="18" borderId="0" xfId="0" applyNumberFormat="1" applyFill="1"/>
    <xf numFmtId="0" fontId="23" fillId="0" borderId="0" xfId="0" applyFont="1" applyAlignment="1">
      <alignment horizontal="center"/>
    </xf>
    <xf numFmtId="0" fontId="23" fillId="0" borderId="5" xfId="0" applyFont="1" applyBorder="1"/>
    <xf numFmtId="0" fontId="23" fillId="0" borderId="5" xfId="0" applyFont="1" applyBorder="1" applyAlignment="1">
      <alignment horizontal="center"/>
    </xf>
    <xf numFmtId="164" fontId="0" fillId="28" borderId="0" xfId="0" applyNumberFormat="1" applyFill="1"/>
    <xf numFmtId="0" fontId="30" fillId="0" borderId="0" xfId="0" applyFont="1" applyAlignment="1">
      <alignment horizontal="center"/>
    </xf>
    <xf numFmtId="0" fontId="36" fillId="0" borderId="0" xfId="0" applyFont="1"/>
    <xf numFmtId="164" fontId="2" fillId="22" borderId="0" xfId="5" applyNumberFormat="1" applyFont="1" applyFill="1"/>
    <xf numFmtId="164" fontId="15" fillId="22" borderId="0" xfId="5" applyNumberFormat="1" applyFill="1"/>
    <xf numFmtId="1" fontId="15" fillId="22" borderId="0" xfId="5" applyFill="1"/>
    <xf numFmtId="0" fontId="2" fillId="0" borderId="5" xfId="0" applyFont="1" applyBorder="1" applyAlignment="1">
      <alignment wrapText="1"/>
    </xf>
    <xf numFmtId="1" fontId="2" fillId="9" borderId="0" xfId="69" applyFont="1" applyFill="1" applyAlignment="1">
      <alignment wrapText="1"/>
    </xf>
    <xf numFmtId="1" fontId="2" fillId="7" borderId="8" xfId="73" applyFont="1" applyFill="1" applyBorder="1" applyAlignment="1">
      <alignment horizontal="center" wrapText="1"/>
    </xf>
    <xf numFmtId="0" fontId="2" fillId="0" borderId="0" xfId="0" applyFont="1" applyFill="1" applyBorder="1" applyAlignment="1">
      <alignment horizontal="center"/>
    </xf>
    <xf numFmtId="1" fontId="2" fillId="7" borderId="0" xfId="73" applyFont="1" applyFill="1" applyBorder="1" applyAlignment="1">
      <alignment horizontal="center" wrapText="1"/>
    </xf>
    <xf numFmtId="49" fontId="39" fillId="7" borderId="0" xfId="73" applyNumberFormat="1" applyFont="1" applyFill="1" applyBorder="1" applyAlignment="1">
      <alignment horizontal="center" wrapText="1"/>
    </xf>
    <xf numFmtId="164" fontId="5" fillId="0" borderId="5" xfId="73" applyNumberFormat="1" applyFill="1" applyBorder="1" applyAlignment="1">
      <alignment horizontal="center" wrapText="1"/>
    </xf>
    <xf numFmtId="1" fontId="5" fillId="0" borderId="5" xfId="73" applyBorder="1" applyAlignment="1">
      <alignment wrapText="1"/>
    </xf>
    <xf numFmtId="1" fontId="5" fillId="0" borderId="5" xfId="73" applyBorder="1" applyAlignment="1">
      <alignment horizontal="center"/>
    </xf>
    <xf numFmtId="1" fontId="5" fillId="0" borderId="5" xfId="73" applyBorder="1" applyAlignment="1">
      <alignment horizontal="center" wrapText="1"/>
    </xf>
    <xf numFmtId="1" fontId="5" fillId="0" borderId="5" xfId="73" applyFont="1" applyBorder="1" applyAlignment="1">
      <alignment wrapText="1"/>
    </xf>
    <xf numFmtId="1" fontId="2" fillId="0" borderId="0" xfId="73" applyFont="1"/>
    <xf numFmtId="1" fontId="2" fillId="9" borderId="0" xfId="73" applyFont="1" applyFill="1" applyAlignment="1">
      <alignment horizontal="center" wrapText="1"/>
    </xf>
    <xf numFmtId="1" fontId="2" fillId="2" borderId="0" xfId="7" applyFont="1" applyFill="1"/>
    <xf numFmtId="1" fontId="2" fillId="0" borderId="0" xfId="7" applyFont="1"/>
    <xf numFmtId="49" fontId="2" fillId="7" borderId="0" xfId="0" applyNumberFormat="1" applyFont="1" applyFill="1" applyAlignment="1">
      <alignment horizontal="center"/>
    </xf>
    <xf numFmtId="1" fontId="89" fillId="0" borderId="0" xfId="6" applyFont="1"/>
    <xf numFmtId="0" fontId="23" fillId="0" borderId="5" xfId="2" applyFont="1" applyBorder="1" applyAlignment="1">
      <alignment horizontal="center" wrapText="1"/>
    </xf>
    <xf numFmtId="0" fontId="23" fillId="0" borderId="5" xfId="3" applyBorder="1" applyAlignment="1">
      <alignment horizontal="center" wrapText="1"/>
    </xf>
    <xf numFmtId="0" fontId="23" fillId="0" borderId="5" xfId="3" applyFont="1" applyBorder="1" applyAlignment="1">
      <alignment horizontal="center" wrapText="1"/>
    </xf>
    <xf numFmtId="0" fontId="36" fillId="0" borderId="0" xfId="3" quotePrefix="1" applyFont="1" applyAlignment="1">
      <alignment horizontal="left"/>
    </xf>
    <xf numFmtId="0" fontId="36" fillId="0" borderId="0" xfId="2" quotePrefix="1" applyFont="1" applyAlignment="1">
      <alignment horizontal="left"/>
    </xf>
    <xf numFmtId="0" fontId="23" fillId="0" borderId="0" xfId="2" applyFont="1" applyBorder="1" applyAlignment="1">
      <alignment horizontal="center"/>
    </xf>
    <xf numFmtId="0" fontId="23" fillId="0" borderId="0" xfId="3" applyBorder="1" applyAlignment="1">
      <alignment horizontal="center"/>
    </xf>
    <xf numFmtId="0" fontId="23" fillId="0" borderId="2" xfId="2" applyFont="1" applyBorder="1" applyAlignment="1">
      <alignment horizontal="center" wrapText="1"/>
    </xf>
    <xf numFmtId="0" fontId="23" fillId="0" borderId="2" xfId="3" applyBorder="1" applyAlignment="1">
      <alignment horizontal="center" wrapText="1"/>
    </xf>
    <xf numFmtId="0" fontId="23" fillId="0" borderId="2" xfId="2" applyBorder="1" applyAlignment="1">
      <alignment horizontal="center" wrapText="1"/>
    </xf>
    <xf numFmtId="3" fontId="7" fillId="28" borderId="0" xfId="69" applyNumberFormat="1" applyFill="1" applyAlignment="1">
      <alignment horizontal="center"/>
    </xf>
    <xf numFmtId="1" fontId="7" fillId="28" borderId="0" xfId="69" applyFill="1"/>
    <xf numFmtId="1" fontId="2" fillId="28" borderId="0" xfId="69" applyFont="1" applyFill="1"/>
    <xf numFmtId="1" fontId="2" fillId="7" borderId="9" xfId="69" applyFont="1" applyFill="1" applyBorder="1" applyAlignment="1">
      <alignment wrapText="1"/>
    </xf>
    <xf numFmtId="165" fontId="7" fillId="0" borderId="0" xfId="69" applyNumberFormat="1" applyFill="1"/>
    <xf numFmtId="1" fontId="2" fillId="9" borderId="0" xfId="69" applyFont="1" applyFill="1" applyAlignment="1">
      <alignment horizontal="center" wrapText="1"/>
    </xf>
    <xf numFmtId="3" fontId="2" fillId="9" borderId="0" xfId="69" applyNumberFormat="1" applyFont="1" applyFill="1" applyAlignment="1">
      <alignment horizontal="center" wrapText="1"/>
    </xf>
    <xf numFmtId="3" fontId="2" fillId="9" borderId="0" xfId="69" applyNumberFormat="1" applyFont="1" applyFill="1" applyAlignment="1">
      <alignment wrapText="1"/>
    </xf>
    <xf numFmtId="1" fontId="2" fillId="38" borderId="0" xfId="69" applyFont="1" applyFill="1"/>
    <xf numFmtId="1" fontId="7" fillId="38" borderId="0" xfId="69" applyFill="1"/>
    <xf numFmtId="1" fontId="0" fillId="9" borderId="0" xfId="78" applyFont="1" applyFill="1" applyAlignment="1">
      <alignment horizontal="center" wrapText="1"/>
    </xf>
    <xf numFmtId="0" fontId="17" fillId="0" borderId="0" xfId="68" applyFont="1"/>
    <xf numFmtId="0" fontId="8" fillId="0" borderId="0" xfId="68" applyFill="1"/>
    <xf numFmtId="1" fontId="8" fillId="0" borderId="0" xfId="68" applyNumberFormat="1" applyFill="1" applyAlignment="1">
      <alignment horizontal="center"/>
    </xf>
    <xf numFmtId="0" fontId="8" fillId="0" borderId="0" xfId="68" applyFont="1" applyFill="1" applyBorder="1" applyAlignment="1">
      <alignment horizontal="center"/>
    </xf>
    <xf numFmtId="0" fontId="8" fillId="0" borderId="0" xfId="68" applyFont="1" applyFill="1" applyAlignment="1">
      <alignment horizontal="center"/>
    </xf>
    <xf numFmtId="173" fontId="8" fillId="0" borderId="0" xfId="68" applyNumberFormat="1" applyFill="1" applyAlignment="1">
      <alignment horizontal="center"/>
    </xf>
    <xf numFmtId="0" fontId="8" fillId="0" borderId="0" xfId="68" applyFill="1" applyBorder="1"/>
    <xf numFmtId="0" fontId="8" fillId="39" borderId="0" xfId="68" applyFill="1"/>
    <xf numFmtId="1" fontId="8" fillId="39" borderId="0" xfId="68" applyNumberFormat="1" applyFill="1" applyAlignment="1">
      <alignment horizontal="center"/>
    </xf>
    <xf numFmtId="0" fontId="8" fillId="39" borderId="0" xfId="68" applyFont="1" applyFill="1" applyBorder="1" applyAlignment="1">
      <alignment horizontal="center"/>
    </xf>
    <xf numFmtId="0" fontId="8" fillId="39" borderId="0" xfId="68" applyFont="1" applyFill="1" applyAlignment="1">
      <alignment horizontal="center"/>
    </xf>
    <xf numFmtId="173" fontId="8" fillId="39" borderId="0" xfId="68" applyNumberFormat="1" applyFill="1" applyAlignment="1">
      <alignment horizontal="center"/>
    </xf>
    <xf numFmtId="0" fontId="8" fillId="39" borderId="0" xfId="68" applyFill="1" applyBorder="1"/>
    <xf numFmtId="0" fontId="3" fillId="0" borderId="5" xfId="0" applyFont="1" applyBorder="1" applyAlignment="1">
      <alignment horizontal="center"/>
    </xf>
    <xf numFmtId="0" fontId="2" fillId="0" borderId="5" xfId="0" applyFont="1" applyBorder="1" applyAlignment="1">
      <alignment horizontal="center"/>
    </xf>
    <xf numFmtId="0" fontId="3" fillId="0" borderId="5" xfId="0" applyFont="1" applyBorder="1"/>
    <xf numFmtId="0" fontId="2" fillId="0" borderId="5" xfId="0" applyFont="1" applyBorder="1" applyAlignment="1">
      <alignment horizontal="center" wrapText="1"/>
    </xf>
    <xf numFmtId="0" fontId="2" fillId="0" borderId="5" xfId="68" applyFont="1" applyBorder="1"/>
    <xf numFmtId="1" fontId="2" fillId="0" borderId="0" xfId="78" applyFont="1" applyFill="1"/>
    <xf numFmtId="0" fontId="2" fillId="0" borderId="0" xfId="79" applyFill="1"/>
    <xf numFmtId="0" fontId="2" fillId="0" borderId="0" xfId="79" applyFill="1" applyAlignment="1">
      <alignment horizontal="center"/>
    </xf>
    <xf numFmtId="1" fontId="7" fillId="0" borderId="0" xfId="69" applyFont="1" applyFill="1"/>
    <xf numFmtId="1" fontId="23" fillId="0" borderId="0" xfId="7" applyFont="1" applyFill="1"/>
    <xf numFmtId="0" fontId="90" fillId="0" borderId="0" xfId="0" applyFont="1"/>
    <xf numFmtId="0" fontId="2" fillId="0" borderId="0" xfId="0" quotePrefix="1" applyFont="1"/>
    <xf numFmtId="0" fontId="2" fillId="0" borderId="0" xfId="0" applyFont="1" applyAlignment="1">
      <alignment horizontal="left" wrapText="1"/>
    </xf>
    <xf numFmtId="3" fontId="2" fillId="31" borderId="0" xfId="78" applyNumberFormat="1" applyFill="1" applyAlignment="1">
      <alignment horizontal="center"/>
    </xf>
    <xf numFmtId="170" fontId="2" fillId="31" borderId="0" xfId="78" applyNumberFormat="1" applyFill="1" applyAlignment="1">
      <alignment horizontal="center"/>
    </xf>
    <xf numFmtId="0" fontId="2" fillId="18" borderId="0" xfId="0" applyFont="1" applyFill="1"/>
    <xf numFmtId="0" fontId="0" fillId="18" borderId="0" xfId="0" applyFill="1"/>
    <xf numFmtId="3" fontId="7" fillId="31" borderId="0" xfId="69" applyNumberFormat="1" applyFill="1" applyAlignment="1">
      <alignment horizontal="center"/>
    </xf>
    <xf numFmtId="3" fontId="2" fillId="0" borderId="0" xfId="69" applyNumberFormat="1" applyFont="1" applyAlignment="1">
      <alignment horizontal="center"/>
    </xf>
    <xf numFmtId="0" fontId="8" fillId="40" borderId="0" xfId="68" applyFill="1"/>
    <xf numFmtId="0" fontId="2" fillId="40" borderId="0" xfId="68" applyFont="1" applyFill="1"/>
    <xf numFmtId="0" fontId="2" fillId="40" borderId="0" xfId="68" quotePrefix="1" applyFont="1" applyFill="1"/>
    <xf numFmtId="0" fontId="0" fillId="40" borderId="0" xfId="0" applyFill="1"/>
    <xf numFmtId="167" fontId="0" fillId="40" borderId="0" xfId="0" applyNumberFormat="1" applyFill="1"/>
    <xf numFmtId="170" fontId="0" fillId="40" borderId="0" xfId="0" applyNumberFormat="1" applyFill="1"/>
    <xf numFmtId="0" fontId="2" fillId="0" borderId="0" xfId="0" applyFont="1" applyFill="1" applyAlignment="1">
      <alignment horizontal="left" wrapText="1"/>
    </xf>
    <xf numFmtId="4" fontId="2" fillId="0" borderId="0" xfId="78" applyNumberFormat="1"/>
    <xf numFmtId="170" fontId="2" fillId="0" borderId="0" xfId="78" applyNumberFormat="1" applyFill="1"/>
    <xf numFmtId="3" fontId="2" fillId="0" borderId="0" xfId="78" applyNumberFormat="1" applyFill="1" applyAlignment="1">
      <alignment horizontal="center"/>
    </xf>
    <xf numFmtId="167" fontId="2" fillId="0" borderId="0" xfId="78" applyNumberFormat="1" applyFill="1"/>
    <xf numFmtId="1" fontId="2" fillId="0" borderId="5" xfId="78" applyBorder="1" applyAlignment="1">
      <alignment horizontal="center" wrapText="1"/>
    </xf>
    <xf numFmtId="166" fontId="2" fillId="31" borderId="0" xfId="78" applyNumberFormat="1" applyFill="1"/>
    <xf numFmtId="170" fontId="7" fillId="31" borderId="0" xfId="69" applyNumberFormat="1" applyFill="1" applyAlignment="1">
      <alignment horizontal="center"/>
    </xf>
    <xf numFmtId="1" fontId="91" fillId="0" borderId="0" xfId="7" applyFont="1"/>
    <xf numFmtId="169" fontId="23" fillId="0" borderId="0" xfId="3" applyNumberFormat="1"/>
    <xf numFmtId="0" fontId="8" fillId="35" borderId="0" xfId="68" applyFill="1"/>
    <xf numFmtId="0" fontId="8" fillId="35" borderId="0" xfId="68" applyFont="1" applyFill="1"/>
    <xf numFmtId="3" fontId="8" fillId="35" borderId="0" xfId="68" applyNumberFormat="1" applyFill="1" applyAlignment="1">
      <alignment horizontal="right" indent="1"/>
    </xf>
    <xf numFmtId="0" fontId="8" fillId="35" borderId="0" xfId="68" applyFont="1" applyFill="1" applyAlignment="1">
      <alignment horizontal="center"/>
    </xf>
    <xf numFmtId="173" fontId="8" fillId="35" borderId="0" xfId="68" applyNumberFormat="1" applyFill="1" applyAlignment="1">
      <alignment horizontal="center"/>
    </xf>
    <xf numFmtId="0" fontId="2" fillId="35" borderId="0" xfId="68" applyFont="1" applyFill="1"/>
    <xf numFmtId="3" fontId="8" fillId="35" borderId="2" xfId="68" applyNumberFormat="1" applyFont="1" applyFill="1" applyBorder="1" applyAlignment="1">
      <alignment horizontal="right" indent="1"/>
    </xf>
    <xf numFmtId="0" fontId="8" fillId="35" borderId="2" xfId="68" applyFill="1" applyBorder="1"/>
    <xf numFmtId="0" fontId="7" fillId="35" borderId="0" xfId="68" applyFont="1" applyFill="1"/>
    <xf numFmtId="170" fontId="8" fillId="35" borderId="0" xfId="68" applyNumberFormat="1" applyFill="1" applyAlignment="1">
      <alignment horizontal="right" indent="1"/>
    </xf>
    <xf numFmtId="173" fontId="8" fillId="35" borderId="0" xfId="8" applyNumberFormat="1" applyFont="1" applyFill="1" applyAlignment="1">
      <alignment horizontal="center"/>
    </xf>
    <xf numFmtId="0" fontId="8" fillId="35" borderId="0" xfId="68" applyFill="1" applyAlignment="1">
      <alignment horizontal="center"/>
    </xf>
    <xf numFmtId="3" fontId="7" fillId="35" borderId="0" xfId="68" applyNumberFormat="1" applyFont="1" applyFill="1" applyAlignment="1">
      <alignment horizontal="right" indent="1"/>
    </xf>
    <xf numFmtId="170" fontId="8" fillId="35" borderId="0" xfId="68" applyNumberFormat="1" applyFill="1" applyAlignment="1">
      <alignment horizontal="center"/>
    </xf>
    <xf numFmtId="0" fontId="25" fillId="35" borderId="0" xfId="68" applyFont="1" applyFill="1" applyAlignment="1">
      <alignment vertical="center"/>
    </xf>
    <xf numFmtId="164" fontId="2" fillId="0" borderId="0" xfId="73" quotePrefix="1" applyNumberFormat="1" applyFont="1"/>
    <xf numFmtId="164" fontId="2" fillId="0" borderId="0" xfId="73" applyNumberFormat="1" applyFont="1"/>
    <xf numFmtId="1" fontId="0" fillId="0" borderId="0" xfId="0" applyNumberFormat="1" applyFill="1"/>
    <xf numFmtId="3" fontId="2" fillId="18" borderId="0" xfId="0" applyNumberFormat="1" applyFont="1" applyFill="1"/>
    <xf numFmtId="0" fontId="23" fillId="0" borderId="0" xfId="2" applyAlignment="1">
      <alignment horizontal="center" vertical="center"/>
    </xf>
    <xf numFmtId="0" fontId="2" fillId="7" borderId="2" xfId="0" applyFont="1" applyFill="1" applyBorder="1" applyAlignment="1">
      <alignment horizontal="center" wrapText="1"/>
    </xf>
    <xf numFmtId="0" fontId="2" fillId="40" borderId="0" xfId="0" applyFont="1" applyFill="1"/>
    <xf numFmtId="3" fontId="7" fillId="0" borderId="0" xfId="69" applyNumberFormat="1" applyFill="1" applyAlignment="1">
      <alignment horizontal="center"/>
    </xf>
    <xf numFmtId="170" fontId="7" fillId="0" borderId="0" xfId="69" applyNumberFormat="1" applyFill="1" applyAlignment="1">
      <alignment horizontal="center"/>
    </xf>
    <xf numFmtId="167" fontId="7" fillId="0" borderId="0" xfId="69" applyNumberFormat="1" applyFill="1" applyAlignment="1">
      <alignment horizontal="center"/>
    </xf>
    <xf numFmtId="1" fontId="2" fillId="0" borderId="0" xfId="69" applyFont="1" applyFill="1"/>
    <xf numFmtId="169" fontId="2" fillId="0" borderId="0" xfId="78" applyNumberFormat="1" applyAlignment="1">
      <alignment horizontal="center"/>
    </xf>
    <xf numFmtId="1" fontId="15" fillId="0" borderId="0" xfId="6" applyFont="1" applyFill="1"/>
    <xf numFmtId="170" fontId="0" fillId="0" borderId="0" xfId="0" applyNumberFormat="1" applyFill="1"/>
    <xf numFmtId="0" fontId="2" fillId="0" borderId="2" xfId="68" applyFont="1" applyBorder="1"/>
    <xf numFmtId="6" fontId="2" fillId="0" borderId="0" xfId="68" applyNumberFormat="1" applyFont="1"/>
    <xf numFmtId="0" fontId="93" fillId="0" borderId="0" xfId="100" applyFont="1"/>
    <xf numFmtId="0" fontId="92" fillId="0" borderId="0" xfId="100"/>
    <xf numFmtId="0" fontId="94" fillId="0" borderId="0" xfId="100" applyFont="1"/>
    <xf numFmtId="0" fontId="95" fillId="0" borderId="0" xfId="100" applyFont="1"/>
    <xf numFmtId="0" fontId="96" fillId="0" borderId="0" xfId="100" applyFont="1"/>
    <xf numFmtId="0" fontId="97" fillId="0" borderId="0" xfId="100" applyFont="1"/>
    <xf numFmtId="0" fontId="92" fillId="0" borderId="0" xfId="100" applyAlignment="1">
      <alignment horizontal="left"/>
    </xf>
    <xf numFmtId="0" fontId="23" fillId="0" borderId="0" xfId="2" applyAlignment="1">
      <alignment horizontal="center" vertical="center"/>
    </xf>
    <xf numFmtId="0" fontId="2" fillId="0" borderId="2" xfId="0" applyFont="1" applyBorder="1" applyAlignment="1">
      <alignment horizontal="center"/>
    </xf>
    <xf numFmtId="166" fontId="2" fillId="0" borderId="0" xfId="78" applyNumberFormat="1" applyFill="1"/>
    <xf numFmtId="164" fontId="7" fillId="0" borderId="0" xfId="69" applyNumberFormat="1" applyAlignment="1">
      <alignment horizontal="center"/>
    </xf>
    <xf numFmtId="164" fontId="7" fillId="0" borderId="0" xfId="69" applyNumberFormat="1" applyAlignment="1">
      <alignment horizontal="left" indent="1"/>
    </xf>
    <xf numFmtId="3" fontId="7" fillId="34" borderId="0" xfId="69" applyNumberFormat="1" applyFill="1" applyAlignment="1">
      <alignment horizontal="center"/>
    </xf>
    <xf numFmtId="170" fontId="7" fillId="34" borderId="0" xfId="69" applyNumberFormat="1" applyFill="1" applyAlignment="1">
      <alignment horizontal="center"/>
    </xf>
    <xf numFmtId="0" fontId="0" fillId="34" borderId="0" xfId="0" applyFill="1"/>
    <xf numFmtId="0" fontId="2" fillId="34" borderId="0" xfId="0" applyFont="1" applyFill="1"/>
    <xf numFmtId="0" fontId="2" fillId="9" borderId="2" xfId="0" applyFont="1" applyFill="1" applyBorder="1"/>
    <xf numFmtId="0" fontId="2" fillId="0" borderId="0" xfId="0" applyFont="1" applyFill="1"/>
    <xf numFmtId="166" fontId="2" fillId="18" borderId="0" xfId="78" applyNumberFormat="1" applyFill="1"/>
    <xf numFmtId="0" fontId="0" fillId="7" borderId="0" xfId="0" applyFill="1" applyAlignment="1">
      <alignment horizontal="center" wrapText="1"/>
    </xf>
    <xf numFmtId="0" fontId="2" fillId="0" borderId="5" xfId="0" applyFont="1" applyBorder="1"/>
    <xf numFmtId="1" fontId="15" fillId="11" borderId="11" xfId="7" applyFont="1" applyFill="1" applyBorder="1" applyAlignment="1">
      <alignment horizontal="center" wrapText="1"/>
    </xf>
    <xf numFmtId="1" fontId="15" fillId="11" borderId="12" xfId="7" applyFill="1" applyBorder="1" applyAlignment="1">
      <alignment horizontal="center" wrapText="1"/>
    </xf>
    <xf numFmtId="1" fontId="15" fillId="0" borderId="4" xfId="7" applyBorder="1" applyAlignment="1">
      <alignment horizontal="center" wrapText="1"/>
    </xf>
    <xf numFmtId="1" fontId="15" fillId="0" borderId="12" xfId="7" applyBorder="1" applyAlignment="1">
      <alignment horizontal="center" wrapText="1"/>
    </xf>
    <xf numFmtId="1" fontId="15" fillId="5" borderId="11" xfId="7" applyFont="1" applyFill="1" applyBorder="1" applyAlignment="1">
      <alignment horizontal="center" wrapText="1"/>
    </xf>
    <xf numFmtId="0" fontId="0" fillId="0" borderId="4" xfId="0" applyBorder="1" applyAlignment="1">
      <alignment horizontal="center" wrapText="1"/>
    </xf>
    <xf numFmtId="0" fontId="17" fillId="33" borderId="0" xfId="0" applyFont="1" applyFill="1" applyAlignment="1">
      <alignment horizontal="center" wrapText="1"/>
    </xf>
    <xf numFmtId="1" fontId="17" fillId="17" borderId="0" xfId="6" applyFont="1" applyFill="1" applyAlignment="1">
      <alignment horizontal="center"/>
    </xf>
    <xf numFmtId="1" fontId="15" fillId="17" borderId="0" xfId="6" applyFill="1" applyAlignment="1">
      <alignment horizontal="center"/>
    </xf>
    <xf numFmtId="1" fontId="17" fillId="11" borderId="0" xfId="6" applyFont="1" applyFill="1" applyAlignment="1">
      <alignment horizontal="center"/>
    </xf>
    <xf numFmtId="1" fontId="15" fillId="11" borderId="0" xfId="6" applyFill="1" applyAlignment="1">
      <alignment horizontal="center"/>
    </xf>
    <xf numFmtId="0" fontId="2" fillId="31" borderId="0" xfId="0" applyFont="1" applyFill="1" applyAlignment="1">
      <alignment horizontal="center" wrapText="1"/>
    </xf>
    <xf numFmtId="0" fontId="7" fillId="11" borderId="0" xfId="70" applyFill="1" applyAlignment="1">
      <alignment horizontal="center"/>
    </xf>
    <xf numFmtId="0" fontId="7" fillId="0" borderId="0" xfId="70" applyAlignment="1">
      <alignment horizontal="center"/>
    </xf>
    <xf numFmtId="0" fontId="2" fillId="11" borderId="0" xfId="79" applyFill="1" applyAlignment="1">
      <alignment horizontal="center"/>
    </xf>
    <xf numFmtId="0" fontId="2" fillId="0" borderId="0" xfId="79" applyAlignment="1">
      <alignment horizontal="center"/>
    </xf>
    <xf numFmtId="1" fontId="8" fillId="37" borderId="0" xfId="68" applyNumberFormat="1" applyFill="1" applyAlignment="1">
      <alignment horizontal="center"/>
    </xf>
    <xf numFmtId="1" fontId="8" fillId="28" borderId="0" xfId="68" applyNumberFormat="1" applyFill="1" applyAlignment="1">
      <alignment horizontal="center"/>
    </xf>
    <xf numFmtId="1" fontId="2" fillId="36" borderId="0" xfId="68" applyNumberFormat="1" applyFont="1" applyFill="1" applyAlignment="1">
      <alignment horizontal="center"/>
    </xf>
    <xf numFmtId="1" fontId="8" fillId="36" borderId="0" xfId="68" applyNumberFormat="1" applyFill="1" applyAlignment="1">
      <alignment horizontal="center"/>
    </xf>
    <xf numFmtId="1" fontId="8" fillId="0" borderId="0" xfId="68" applyNumberFormat="1" applyAlignment="1">
      <alignment horizontal="center"/>
    </xf>
    <xf numFmtId="0" fontId="2" fillId="31" borderId="0" xfId="0" applyFont="1" applyFill="1" applyAlignment="1">
      <alignment horizontal="left" wrapText="1"/>
    </xf>
    <xf numFmtId="0" fontId="50" fillId="0" borderId="22" xfId="1" applyFont="1" applyBorder="1" applyAlignment="1">
      <alignment horizontal="left" wrapText="1"/>
    </xf>
    <xf numFmtId="0" fontId="50" fillId="0" borderId="23" xfId="1" applyFont="1" applyBorder="1" applyAlignment="1">
      <alignment horizontal="left" wrapText="1"/>
    </xf>
    <xf numFmtId="0" fontId="50" fillId="0" borderId="24" xfId="1" applyFont="1" applyBorder="1" applyAlignment="1">
      <alignment horizontal="left" wrapText="1"/>
    </xf>
    <xf numFmtId="0" fontId="51" fillId="0" borderId="25" xfId="1" applyFont="1" applyBorder="1" applyAlignment="1">
      <alignment horizontal="left" wrapText="1"/>
    </xf>
    <xf numFmtId="0" fontId="51" fillId="0" borderId="26" xfId="1" applyFont="1" applyBorder="1" applyAlignment="1">
      <alignment horizontal="left" wrapText="1"/>
    </xf>
    <xf numFmtId="0" fontId="51" fillId="0" borderId="21" xfId="1" applyFont="1" applyBorder="1" applyAlignment="1">
      <alignment horizontal="left" wrapText="1"/>
    </xf>
    <xf numFmtId="0" fontId="52" fillId="0" borderId="27" xfId="1" applyFont="1" applyBorder="1" applyAlignment="1">
      <alignment horizontal="center" wrapText="1"/>
    </xf>
    <xf numFmtId="0" fontId="52" fillId="0" borderId="28" xfId="1" applyFont="1" applyBorder="1" applyAlignment="1">
      <alignment horizontal="center" wrapText="1"/>
    </xf>
    <xf numFmtId="0" fontId="52" fillId="0" borderId="20" xfId="1" applyFont="1" applyBorder="1" applyAlignment="1">
      <alignment horizontal="center" wrapText="1"/>
    </xf>
    <xf numFmtId="0" fontId="52" fillId="0" borderId="22" xfId="1" applyFont="1" applyBorder="1" applyAlignment="1">
      <alignment horizontal="center" wrapText="1"/>
    </xf>
    <xf numFmtId="0" fontId="52" fillId="0" borderId="23" xfId="1" applyFont="1" applyBorder="1" applyAlignment="1">
      <alignment horizontal="center" wrapText="1"/>
    </xf>
    <xf numFmtId="0" fontId="52" fillId="0" borderId="24" xfId="1" applyFont="1" applyBorder="1" applyAlignment="1">
      <alignment horizontal="center" wrapText="1"/>
    </xf>
    <xf numFmtId="0" fontId="52" fillId="0" borderId="29" xfId="1" applyFont="1" applyBorder="1" applyAlignment="1">
      <alignment horizontal="center" wrapText="1"/>
    </xf>
    <xf numFmtId="0" fontId="52" fillId="0" borderId="0" xfId="1" applyFont="1" applyBorder="1" applyAlignment="1">
      <alignment horizontal="center" wrapText="1"/>
    </xf>
    <xf numFmtId="0" fontId="52" fillId="0" borderId="30" xfId="1" applyFont="1" applyBorder="1" applyAlignment="1">
      <alignment horizontal="center" wrapText="1"/>
    </xf>
    <xf numFmtId="0" fontId="52" fillId="0" borderId="25" xfId="1" applyFont="1" applyBorder="1" applyAlignment="1">
      <alignment horizontal="center" wrapText="1"/>
    </xf>
    <xf numFmtId="0" fontId="52" fillId="0" borderId="26" xfId="1" applyFont="1" applyBorder="1" applyAlignment="1">
      <alignment horizontal="center" wrapText="1"/>
    </xf>
    <xf numFmtId="0" fontId="52" fillId="0" borderId="21" xfId="1" applyFont="1" applyBorder="1" applyAlignment="1">
      <alignment horizontal="center" wrapText="1"/>
    </xf>
    <xf numFmtId="0" fontId="47" fillId="0" borderId="22" xfId="1" applyFont="1" applyBorder="1" applyAlignment="1">
      <alignment horizontal="center" wrapText="1"/>
    </xf>
    <xf numFmtId="0" fontId="47" fillId="0" borderId="24" xfId="1" applyFont="1" applyBorder="1" applyAlignment="1">
      <alignment horizontal="center" wrapText="1"/>
    </xf>
    <xf numFmtId="0" fontId="47" fillId="0" borderId="29" xfId="1" applyFont="1" applyBorder="1" applyAlignment="1">
      <alignment horizontal="center" wrapText="1"/>
    </xf>
    <xf numFmtId="0" fontId="47" fillId="0" borderId="30" xfId="1" applyFont="1" applyBorder="1" applyAlignment="1">
      <alignment horizontal="center" wrapText="1"/>
    </xf>
    <xf numFmtId="0" fontId="53" fillId="0" borderId="22" xfId="1" applyFont="1" applyBorder="1" applyAlignment="1">
      <alignment vertical="top" wrapText="1"/>
    </xf>
    <xf numFmtId="0" fontId="53" fillId="0" borderId="23" xfId="1" applyFont="1" applyBorder="1" applyAlignment="1">
      <alignment vertical="top" wrapText="1"/>
    </xf>
    <xf numFmtId="0" fontId="53" fillId="0" borderId="29" xfId="1" applyFont="1" applyBorder="1" applyAlignment="1">
      <alignment vertical="top" wrapText="1"/>
    </xf>
    <xf numFmtId="0" fontId="53" fillId="0" borderId="0" xfId="1" applyFont="1" applyBorder="1" applyAlignment="1">
      <alignment vertical="top" wrapText="1"/>
    </xf>
    <xf numFmtId="0" fontId="53" fillId="0" borderId="24" xfId="1" applyFont="1" applyBorder="1" applyAlignment="1">
      <alignment vertical="top" wrapText="1"/>
    </xf>
    <xf numFmtId="0" fontId="48" fillId="0" borderId="0" xfId="1" applyFont="1" applyAlignment="1">
      <alignment vertical="top" wrapText="1"/>
    </xf>
    <xf numFmtId="0" fontId="48" fillId="0" borderId="30" xfId="1" applyFont="1" applyBorder="1" applyAlignment="1">
      <alignment vertical="top" wrapText="1"/>
    </xf>
    <xf numFmtId="0" fontId="53" fillId="0" borderId="0" xfId="1" applyFont="1" applyAlignment="1">
      <alignment vertical="top" wrapText="1"/>
    </xf>
    <xf numFmtId="0" fontId="53" fillId="0" borderId="30" xfId="1" applyFont="1" applyBorder="1" applyAlignment="1">
      <alignment vertical="top" wrapText="1"/>
    </xf>
    <xf numFmtId="0" fontId="48" fillId="0" borderId="29" xfId="1" applyFont="1" applyBorder="1" applyAlignment="1">
      <alignment vertical="top" wrapText="1"/>
    </xf>
    <xf numFmtId="0" fontId="48" fillId="0" borderId="0" xfId="1" applyFont="1" applyBorder="1" applyAlignment="1">
      <alignment vertical="top" wrapText="1"/>
    </xf>
    <xf numFmtId="0" fontId="53" fillId="0" borderId="25" xfId="1" applyFont="1" applyBorder="1" applyAlignment="1">
      <alignment vertical="top" wrapText="1"/>
    </xf>
    <xf numFmtId="0" fontId="53" fillId="0" borderId="26" xfId="1" applyFont="1" applyBorder="1" applyAlignment="1">
      <alignment vertical="top" wrapText="1"/>
    </xf>
    <xf numFmtId="0" fontId="48" fillId="0" borderId="26" xfId="1" applyFont="1" applyBorder="1" applyAlignment="1">
      <alignment vertical="top" wrapText="1"/>
    </xf>
    <xf numFmtId="0" fontId="48" fillId="0" borderId="21" xfId="1" applyFont="1" applyBorder="1" applyAlignment="1">
      <alignment vertical="top" wrapText="1"/>
    </xf>
    <xf numFmtId="0" fontId="75" fillId="0" borderId="22" xfId="76" applyFont="1" applyBorder="1" applyAlignment="1">
      <alignment horizontal="left" wrapText="1"/>
    </xf>
    <xf numFmtId="0" fontId="75" fillId="0" borderId="23" xfId="76" applyFont="1" applyBorder="1" applyAlignment="1">
      <alignment horizontal="left" wrapText="1"/>
    </xf>
    <xf numFmtId="0" fontId="75" fillId="0" borderId="24" xfId="76" applyFont="1" applyBorder="1" applyAlignment="1">
      <alignment horizontal="left" wrapText="1"/>
    </xf>
    <xf numFmtId="0" fontId="4" fillId="0" borderId="25" xfId="76" applyBorder="1" applyAlignment="1">
      <alignment horizontal="left" wrapText="1"/>
    </xf>
    <xf numFmtId="0" fontId="4" fillId="0" borderId="26" xfId="76" applyBorder="1" applyAlignment="1">
      <alignment horizontal="left" wrapText="1"/>
    </xf>
    <xf numFmtId="0" fontId="4" fillId="0" borderId="21" xfId="76" applyBorder="1" applyAlignment="1">
      <alignment horizontal="left" wrapText="1"/>
    </xf>
    <xf numFmtId="0" fontId="76" fillId="0" borderId="27" xfId="76" applyFont="1" applyBorder="1" applyAlignment="1">
      <alignment horizontal="center" wrapText="1"/>
    </xf>
    <xf numFmtId="0" fontId="76" fillId="0" borderId="28" xfId="76" applyFont="1" applyBorder="1" applyAlignment="1">
      <alignment horizontal="center" wrapText="1"/>
    </xf>
    <xf numFmtId="0" fontId="76" fillId="0" borderId="20" xfId="76" applyFont="1" applyBorder="1" applyAlignment="1">
      <alignment horizontal="center" wrapText="1"/>
    </xf>
    <xf numFmtId="0" fontId="76" fillId="0" borderId="22" xfId="76" applyFont="1" applyBorder="1" applyAlignment="1">
      <alignment horizontal="center" wrapText="1"/>
    </xf>
    <xf numFmtId="0" fontId="76" fillId="0" borderId="23" xfId="76" applyFont="1" applyBorder="1" applyAlignment="1">
      <alignment horizontal="center" wrapText="1"/>
    </xf>
    <xf numFmtId="0" fontId="76" fillId="0" borderId="24" xfId="76" applyFont="1" applyBorder="1" applyAlignment="1">
      <alignment horizontal="center" wrapText="1"/>
    </xf>
    <xf numFmtId="0" fontId="76" fillId="0" borderId="29" xfId="76" applyFont="1" applyBorder="1" applyAlignment="1">
      <alignment horizontal="center" wrapText="1"/>
    </xf>
    <xf numFmtId="0" fontId="76" fillId="0" borderId="0" xfId="76" applyFont="1" applyBorder="1" applyAlignment="1">
      <alignment horizontal="center" wrapText="1"/>
    </xf>
    <xf numFmtId="0" fontId="76" fillId="0" borderId="30" xfId="76" applyFont="1" applyBorder="1" applyAlignment="1">
      <alignment horizontal="center" wrapText="1"/>
    </xf>
    <xf numFmtId="0" fontId="76" fillId="0" borderId="25" xfId="76" applyFont="1" applyBorder="1" applyAlignment="1">
      <alignment horizontal="center" wrapText="1"/>
    </xf>
    <xf numFmtId="0" fontId="76" fillId="0" borderId="26" xfId="76" applyFont="1" applyBorder="1" applyAlignment="1">
      <alignment horizontal="center" wrapText="1"/>
    </xf>
    <xf numFmtId="0" fontId="76" fillId="0" borderId="21" xfId="76" applyFont="1" applyBorder="1" applyAlignment="1">
      <alignment horizontal="center" wrapText="1"/>
    </xf>
    <xf numFmtId="0" fontId="4" fillId="0" borderId="22" xfId="76" applyBorder="1" applyAlignment="1">
      <alignment horizontal="center" wrapText="1"/>
    </xf>
    <xf numFmtId="0" fontId="4" fillId="0" borderId="24" xfId="76" applyBorder="1" applyAlignment="1">
      <alignment horizontal="center" wrapText="1"/>
    </xf>
    <xf numFmtId="0" fontId="4" fillId="0" borderId="29" xfId="76" applyBorder="1" applyAlignment="1">
      <alignment horizontal="center" wrapText="1"/>
    </xf>
    <xf numFmtId="0" fontId="4" fillId="0" borderId="30" xfId="76" applyBorder="1" applyAlignment="1">
      <alignment horizontal="center" wrapText="1"/>
    </xf>
    <xf numFmtId="0" fontId="77" fillId="0" borderId="22" xfId="76" applyFont="1" applyBorder="1" applyAlignment="1">
      <alignment vertical="top" wrapText="1"/>
    </xf>
    <xf numFmtId="0" fontId="77" fillId="0" borderId="23" xfId="76" applyFont="1" applyBorder="1" applyAlignment="1">
      <alignment vertical="top" wrapText="1"/>
    </xf>
    <xf numFmtId="0" fontId="77" fillId="0" borderId="24" xfId="76" applyFont="1" applyBorder="1" applyAlignment="1">
      <alignment vertical="top" wrapText="1"/>
    </xf>
    <xf numFmtId="0" fontId="77" fillId="0" borderId="29" xfId="76" applyFont="1" applyBorder="1" applyAlignment="1">
      <alignment vertical="top" wrapText="1"/>
    </xf>
    <xf numFmtId="0" fontId="77" fillId="0" borderId="0" xfId="76" applyFont="1" applyAlignment="1">
      <alignment vertical="top" wrapText="1"/>
    </xf>
    <xf numFmtId="0" fontId="77" fillId="0" borderId="30" xfId="76" applyFont="1" applyBorder="1" applyAlignment="1">
      <alignment vertical="top" wrapText="1"/>
    </xf>
    <xf numFmtId="0" fontId="78" fillId="0" borderId="0" xfId="76" applyFont="1" applyAlignment="1">
      <alignment vertical="top" wrapText="1"/>
    </xf>
    <xf numFmtId="0" fontId="78" fillId="0" borderId="30" xfId="76" applyFont="1" applyBorder="1" applyAlignment="1">
      <alignment vertical="top" wrapText="1"/>
    </xf>
    <xf numFmtId="0" fontId="78" fillId="0" borderId="29" xfId="76" applyFont="1" applyBorder="1" applyAlignment="1">
      <alignment vertical="top" wrapText="1"/>
    </xf>
    <xf numFmtId="0" fontId="81" fillId="0" borderId="0" xfId="77" applyAlignment="1">
      <alignment vertical="top" wrapText="1"/>
    </xf>
    <xf numFmtId="0" fontId="81" fillId="0" borderId="30" xfId="77" applyBorder="1" applyAlignment="1">
      <alignment vertical="top" wrapText="1"/>
    </xf>
    <xf numFmtId="0" fontId="78" fillId="0" borderId="26" xfId="76" applyFont="1" applyBorder="1" applyAlignment="1">
      <alignment vertical="top" wrapText="1"/>
    </xf>
    <xf numFmtId="0" fontId="78" fillId="0" borderId="21" xfId="76" applyFont="1" applyBorder="1" applyAlignment="1">
      <alignment vertical="top" wrapText="1"/>
    </xf>
    <xf numFmtId="0" fontId="78" fillId="0" borderId="25" xfId="76" applyFont="1" applyBorder="1" applyAlignment="1">
      <alignment vertical="top" wrapText="1"/>
    </xf>
    <xf numFmtId="0" fontId="85" fillId="32" borderId="27" xfId="81" applyFont="1" applyFill="1" applyBorder="1" applyAlignment="1">
      <alignment vertical="top" wrapText="1"/>
    </xf>
    <xf numFmtId="0" fontId="85" fillId="32" borderId="20" xfId="81" applyFont="1" applyFill="1" applyBorder="1" applyAlignment="1">
      <alignment vertical="top" wrapText="1"/>
    </xf>
    <xf numFmtId="0" fontId="23" fillId="0" borderId="0" xfId="2" applyBorder="1" applyAlignment="1">
      <alignment horizontal="center" vertical="center"/>
    </xf>
    <xf numFmtId="0" fontId="23" fillId="0" borderId="2" xfId="2" applyBorder="1" applyAlignment="1">
      <alignment horizontal="center" vertical="center"/>
    </xf>
    <xf numFmtId="0" fontId="23" fillId="0" borderId="0" xfId="2" applyFont="1" applyAlignment="1">
      <alignment vertical="center" wrapText="1"/>
    </xf>
    <xf numFmtId="0" fontId="23" fillId="0" borderId="0" xfId="2" applyAlignment="1">
      <alignment vertical="center" wrapText="1"/>
    </xf>
    <xf numFmtId="0" fontId="23" fillId="0" borderId="0" xfId="3" applyAlignment="1">
      <alignment vertical="center" wrapText="1"/>
    </xf>
    <xf numFmtId="0" fontId="23" fillId="0" borderId="0" xfId="3" applyBorder="1" applyAlignment="1">
      <alignment horizontal="center"/>
    </xf>
    <xf numFmtId="0" fontId="23" fillId="0" borderId="2" xfId="3" applyBorder="1" applyAlignment="1">
      <alignment horizontal="center"/>
    </xf>
    <xf numFmtId="0" fontId="23" fillId="0" borderId="0" xfId="2" applyAlignment="1">
      <alignment horizontal="center" vertical="center"/>
    </xf>
    <xf numFmtId="0" fontId="23" fillId="0" borderId="0" xfId="3" applyAlignment="1">
      <alignment horizontal="center" vertical="center"/>
    </xf>
  </cellXfs>
  <cellStyles count="101">
    <cellStyle name="Column heading" xfId="10" xr:uid="{00000000-0005-0000-0000-000000000000}"/>
    <cellStyle name="Comma 2" xfId="11" xr:uid="{00000000-0005-0000-0000-000001000000}"/>
    <cellStyle name="Comma 2 2" xfId="83" xr:uid="{00000000-0005-0000-0000-000002000000}"/>
    <cellStyle name="Comma 3" xfId="61" xr:uid="{00000000-0005-0000-0000-000003000000}"/>
    <cellStyle name="Comma0" xfId="12" xr:uid="{00000000-0005-0000-0000-000004000000}"/>
    <cellStyle name="Corner heading" xfId="13" xr:uid="{00000000-0005-0000-0000-000005000000}"/>
    <cellStyle name="Currency0" xfId="14" xr:uid="{00000000-0005-0000-0000-000006000000}"/>
    <cellStyle name="Data" xfId="15" xr:uid="{00000000-0005-0000-0000-000007000000}"/>
    <cellStyle name="Data no deci" xfId="16" xr:uid="{00000000-0005-0000-0000-000008000000}"/>
    <cellStyle name="Data Superscript" xfId="17" xr:uid="{00000000-0005-0000-0000-000009000000}"/>
    <cellStyle name="Data_1-1A-Regular" xfId="18" xr:uid="{00000000-0005-0000-0000-00000A000000}"/>
    <cellStyle name="Data-one deci" xfId="19" xr:uid="{00000000-0005-0000-0000-00000B000000}"/>
    <cellStyle name="Date" xfId="20" xr:uid="{00000000-0005-0000-0000-00000C000000}"/>
    <cellStyle name="Fixed" xfId="21" xr:uid="{00000000-0005-0000-0000-00000D000000}"/>
    <cellStyle name="Followed Hyperlink 2" xfId="22" xr:uid="{00000000-0005-0000-0000-00000E000000}"/>
    <cellStyle name="Heading 1 2" xfId="23" xr:uid="{00000000-0005-0000-0000-00000F000000}"/>
    <cellStyle name="Heading 2 2" xfId="24" xr:uid="{00000000-0005-0000-0000-000010000000}"/>
    <cellStyle name="Hed Side" xfId="25" xr:uid="{00000000-0005-0000-0000-000011000000}"/>
    <cellStyle name="Hed Side bold" xfId="26" xr:uid="{00000000-0005-0000-0000-000012000000}"/>
    <cellStyle name="Hed Side Indent" xfId="27" xr:uid="{00000000-0005-0000-0000-000013000000}"/>
    <cellStyle name="Hed Side Regular" xfId="28" xr:uid="{00000000-0005-0000-0000-000014000000}"/>
    <cellStyle name="Hed Side_1-1A-Regular" xfId="29" xr:uid="{00000000-0005-0000-0000-000015000000}"/>
    <cellStyle name="Hed Top" xfId="30" xr:uid="{00000000-0005-0000-0000-000016000000}"/>
    <cellStyle name="Hed Top - SECTION" xfId="31" xr:uid="{00000000-0005-0000-0000-000017000000}"/>
    <cellStyle name="Hed Top_3-new4" xfId="32" xr:uid="{00000000-0005-0000-0000-000018000000}"/>
    <cellStyle name="Hyperlink" xfId="77" builtinId="8"/>
    <cellStyle name="Hyperlink 2" xfId="33" xr:uid="{00000000-0005-0000-0000-00001A000000}"/>
    <cellStyle name="Hyperlink 2 2" xfId="82" xr:uid="{00000000-0005-0000-0000-00001B000000}"/>
    <cellStyle name="Hyperlink 3" xfId="84" xr:uid="{00000000-0005-0000-0000-00001C000000}"/>
    <cellStyle name="Hyperlink 3 2" xfId="85" xr:uid="{00000000-0005-0000-0000-00001D000000}"/>
    <cellStyle name="Hyperlink 3 3" xfId="86" xr:uid="{00000000-0005-0000-0000-00001E000000}"/>
    <cellStyle name="Hyperlink 4" xfId="87" xr:uid="{00000000-0005-0000-0000-00001F000000}"/>
    <cellStyle name="Hyperlink 5" xfId="88" xr:uid="{00000000-0005-0000-0000-000020000000}"/>
    <cellStyle name="Normal" xfId="0" builtinId="0"/>
    <cellStyle name="Normal 10" xfId="74" xr:uid="{00000000-0005-0000-0000-000022000000}"/>
    <cellStyle name="Normal 10 2" xfId="89" xr:uid="{00000000-0005-0000-0000-000023000000}"/>
    <cellStyle name="Normal 11" xfId="76" xr:uid="{00000000-0005-0000-0000-000024000000}"/>
    <cellStyle name="Normal 11 2" xfId="90" xr:uid="{00000000-0005-0000-0000-000025000000}"/>
    <cellStyle name="Normal 11 3" xfId="91" xr:uid="{00000000-0005-0000-0000-000026000000}"/>
    <cellStyle name="Normal 12" xfId="92" xr:uid="{00000000-0005-0000-0000-000027000000}"/>
    <cellStyle name="Normal 13" xfId="81" xr:uid="{00000000-0005-0000-0000-000028000000}"/>
    <cellStyle name="Normal 14" xfId="100" xr:uid="{16E33358-21A6-4E0B-B9E2-9D22A9B561E3}"/>
    <cellStyle name="Normal 2" xfId="1" xr:uid="{00000000-0005-0000-0000-000029000000}"/>
    <cellStyle name="Normal 3" xfId="9" xr:uid="{00000000-0005-0000-0000-00002A000000}"/>
    <cellStyle name="Normal 3 2" xfId="93" xr:uid="{00000000-0005-0000-0000-00002B000000}"/>
    <cellStyle name="Normal 4" xfId="60" xr:uid="{00000000-0005-0000-0000-00002C000000}"/>
    <cellStyle name="Normal 4 2" xfId="70" xr:uid="{00000000-0005-0000-0000-00002D000000}"/>
    <cellStyle name="Normal 4 3" xfId="79" xr:uid="{00000000-0005-0000-0000-00002E000000}"/>
    <cellStyle name="Normal 5" xfId="62" xr:uid="{00000000-0005-0000-0000-00002F000000}"/>
    <cellStyle name="Normal 6" xfId="63" xr:uid="{00000000-0005-0000-0000-000030000000}"/>
    <cellStyle name="Normal 6 2" xfId="94" xr:uid="{00000000-0005-0000-0000-000031000000}"/>
    <cellStyle name="Normal 7" xfId="64" xr:uid="{00000000-0005-0000-0000-000032000000}"/>
    <cellStyle name="Normal 7 2" xfId="95" xr:uid="{00000000-0005-0000-0000-000033000000}"/>
    <cellStyle name="Normal 8" xfId="65" xr:uid="{00000000-0005-0000-0000-000034000000}"/>
    <cellStyle name="Normal 8 2" xfId="96" xr:uid="{00000000-0005-0000-0000-000035000000}"/>
    <cellStyle name="Normal 9" xfId="68" xr:uid="{00000000-0005-0000-0000-000036000000}"/>
    <cellStyle name="Normal 9 2" xfId="97" xr:uid="{00000000-0005-0000-0000-000037000000}"/>
    <cellStyle name="Normal_ManufacturingEnergyIntensity071802" xfId="2" xr:uid="{00000000-0005-0000-0000-000038000000}"/>
    <cellStyle name="Normal_ManufacturingEnergyIntensity090902" xfId="3" xr:uid="{00000000-0005-0000-0000-000039000000}"/>
    <cellStyle name="Normal_tblASM" xfId="4" xr:uid="{00000000-0005-0000-0000-00003A000000}"/>
    <cellStyle name="Normal_transportation_indicators_1204" xfId="5" xr:uid="{00000000-0005-0000-0000-00003B000000}"/>
    <cellStyle name="Normal_transportation_indicators_1204 2" xfId="78" xr:uid="{00000000-0005-0000-0000-00003C000000}"/>
    <cellStyle name="Normal_transportation_indicators_1204 2 2" xfId="69" xr:uid="{00000000-0005-0000-0000-00003D000000}"/>
    <cellStyle name="Normal_transportation_indicators_1204 3" xfId="73" xr:uid="{00000000-0005-0000-0000-00003E000000}"/>
    <cellStyle name="Normal_TransportationIndicators_071202" xfId="6" xr:uid="{00000000-0005-0000-0000-00003F000000}"/>
    <cellStyle name="Normal_TransportationIndicators_092002" xfId="7" xr:uid="{00000000-0005-0000-0000-000040000000}"/>
    <cellStyle name="Normal_TransportationIndicators_092002 2" xfId="80" xr:uid="{00000000-0005-0000-0000-000041000000}"/>
    <cellStyle name="Normal_TransportationIndicators_092002 2 2" xfId="71" xr:uid="{00000000-0005-0000-0000-000042000000}"/>
    <cellStyle name="Normal_TransportationIndicators_092002 3" xfId="75" xr:uid="{00000000-0005-0000-0000-000043000000}"/>
    <cellStyle name="Note 2" xfId="34" xr:uid="{00000000-0005-0000-0000-000044000000}"/>
    <cellStyle name="Percent" xfId="8" builtinId="5"/>
    <cellStyle name="Percent 2" xfId="66" xr:uid="{00000000-0005-0000-0000-000046000000}"/>
    <cellStyle name="Percent 2 2" xfId="98" xr:uid="{00000000-0005-0000-0000-000047000000}"/>
    <cellStyle name="Percent 3" xfId="67" xr:uid="{00000000-0005-0000-0000-000048000000}"/>
    <cellStyle name="Percent 3 2" xfId="99" xr:uid="{00000000-0005-0000-0000-000049000000}"/>
    <cellStyle name="Percent 4" xfId="72" xr:uid="{00000000-0005-0000-0000-00004A000000}"/>
    <cellStyle name="Reference" xfId="35" xr:uid="{00000000-0005-0000-0000-00004B000000}"/>
    <cellStyle name="Row heading" xfId="36" xr:uid="{00000000-0005-0000-0000-00004C000000}"/>
    <cellStyle name="Source Hed" xfId="37" xr:uid="{00000000-0005-0000-0000-00004D000000}"/>
    <cellStyle name="Source Letter" xfId="38" xr:uid="{00000000-0005-0000-0000-00004E000000}"/>
    <cellStyle name="Source Superscript" xfId="39" xr:uid="{00000000-0005-0000-0000-00004F000000}"/>
    <cellStyle name="Source Text" xfId="40" xr:uid="{00000000-0005-0000-0000-000050000000}"/>
    <cellStyle name="State" xfId="41" xr:uid="{00000000-0005-0000-0000-000051000000}"/>
    <cellStyle name="Superscript" xfId="42" xr:uid="{00000000-0005-0000-0000-000052000000}"/>
    <cellStyle name="Superscript- regular" xfId="43" xr:uid="{00000000-0005-0000-0000-000053000000}"/>
    <cellStyle name="Superscript_1-1A-Regular" xfId="44" xr:uid="{00000000-0005-0000-0000-000054000000}"/>
    <cellStyle name="Table Data" xfId="45" xr:uid="{00000000-0005-0000-0000-000055000000}"/>
    <cellStyle name="Table Head Top" xfId="46" xr:uid="{00000000-0005-0000-0000-000056000000}"/>
    <cellStyle name="Table Hed Side" xfId="47" xr:uid="{00000000-0005-0000-0000-000057000000}"/>
    <cellStyle name="Table Title" xfId="48" xr:uid="{00000000-0005-0000-0000-000058000000}"/>
    <cellStyle name="Title Text" xfId="49" xr:uid="{00000000-0005-0000-0000-000059000000}"/>
    <cellStyle name="Title Text 1" xfId="50" xr:uid="{00000000-0005-0000-0000-00005A000000}"/>
    <cellStyle name="Title Text 2" xfId="51" xr:uid="{00000000-0005-0000-0000-00005B000000}"/>
    <cellStyle name="Title-1" xfId="52" xr:uid="{00000000-0005-0000-0000-00005C000000}"/>
    <cellStyle name="Title-2" xfId="53" xr:uid="{00000000-0005-0000-0000-00005D000000}"/>
    <cellStyle name="Title-3" xfId="54" xr:uid="{00000000-0005-0000-0000-00005E000000}"/>
    <cellStyle name="Total 2" xfId="55" xr:uid="{00000000-0005-0000-0000-00005F000000}"/>
    <cellStyle name="Wrap" xfId="56" xr:uid="{00000000-0005-0000-0000-000060000000}"/>
    <cellStyle name="Wrap Bold" xfId="57" xr:uid="{00000000-0005-0000-0000-000061000000}"/>
    <cellStyle name="Wrap Title" xfId="58" xr:uid="{00000000-0005-0000-0000-000062000000}"/>
    <cellStyle name="Wrap_NTS99-~11" xfId="59" xr:uid="{00000000-0005-0000-0000-000063000000}"/>
  </cellStyles>
  <dxfs count="0"/>
  <tableStyles count="0" defaultTableStyle="TableStyleMedium2" defaultPivotStyle="PivotStyleLight16"/>
  <colors>
    <mruColors>
      <color rgb="FFFF00FF"/>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2.xml"/><Relationship Id="rId39"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externalLink" Target="externalLinks/externalLink10.xml"/><Relationship Id="rId42"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1.xml"/><Relationship Id="rId33" Type="http://schemas.openxmlformats.org/officeDocument/2006/relationships/externalLink" Target="externalLinks/externalLink9.xml"/><Relationship Id="rId38" Type="http://schemas.openxmlformats.org/officeDocument/2006/relationships/externalLink" Target="externalLinks/externalLink1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5.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8.xml"/><Relationship Id="rId37" Type="http://schemas.openxmlformats.org/officeDocument/2006/relationships/externalLink" Target="externalLinks/externalLink13.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4.xml"/><Relationship Id="rId36" Type="http://schemas.openxmlformats.org/officeDocument/2006/relationships/externalLink" Target="externalLinks/externalLink1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7.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3.xml"/><Relationship Id="rId30" Type="http://schemas.openxmlformats.org/officeDocument/2006/relationships/externalLink" Target="externalLinks/externalLink6.xml"/><Relationship Id="rId35" Type="http://schemas.openxmlformats.org/officeDocument/2006/relationships/externalLink" Target="externalLinks/externalLink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125248606829463"/>
          <c:y val="5.1400514758735825E-2"/>
          <c:w val="0.83148228346456687"/>
          <c:h val="0.79523549139690874"/>
        </c:manualLayout>
      </c:layout>
      <c:lineChart>
        <c:grouping val="standard"/>
        <c:varyColors val="0"/>
        <c:ser>
          <c:idx val="0"/>
          <c:order val="0"/>
          <c:tx>
            <c:strRef>
              <c:f>Industrial_Total_LMDI_UtilAdj!$AN$105</c:f>
              <c:strCache>
                <c:ptCount val="1"/>
                <c:pt idx="0">
                  <c:v>Delivered Intensity Index</c:v>
                </c:pt>
              </c:strCache>
            </c:strRef>
          </c:tx>
          <c:cat>
            <c:numRef>
              <c:f>Industrial_Total_LMDI_UtilAdj!$AM$106:$AM$147</c:f>
              <c:numCache>
                <c:formatCode>0</c:formatCode>
                <c:ptCount val="42"/>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numCache>
            </c:numRef>
          </c:cat>
          <c:val>
            <c:numRef>
              <c:f>Industrial_Total_LMDI_UtilAdj!$AN$106:$AN$147</c:f>
              <c:numCache>
                <c:formatCode>0.0000</c:formatCode>
                <c:ptCount val="42"/>
                <c:pt idx="0">
                  <c:v>1.4306235361158564</c:v>
                </c:pt>
                <c:pt idx="1">
                  <c:v>1.4200370444566688</c:v>
                </c:pt>
                <c:pt idx="2">
                  <c:v>1.3744135566278992</c:v>
                </c:pt>
                <c:pt idx="3">
                  <c:v>1.3215526645674252</c:v>
                </c:pt>
                <c:pt idx="4">
                  <c:v>1.2978042208635574</c:v>
                </c:pt>
                <c:pt idx="5">
                  <c:v>1.305139100159068</c:v>
                </c:pt>
                <c:pt idx="6">
                  <c:v>1.2574029989081481</c:v>
                </c:pt>
                <c:pt idx="7">
                  <c:v>1.2018060942536613</c:v>
                </c:pt>
                <c:pt idx="8">
                  <c:v>1.1841618550318984</c:v>
                </c:pt>
                <c:pt idx="9">
                  <c:v>1.1336573879860887</c:v>
                </c:pt>
                <c:pt idx="10">
                  <c:v>1.1377478465700381</c:v>
                </c:pt>
                <c:pt idx="11">
                  <c:v>1.1018246195563153</c:v>
                </c:pt>
                <c:pt idx="12">
                  <c:v>1.0697527478373885</c:v>
                </c:pt>
                <c:pt idx="13">
                  <c:v>1.1005631097045288</c:v>
                </c:pt>
                <c:pt idx="14">
                  <c:v>1.0626186577764152</c:v>
                </c:pt>
                <c:pt idx="15">
                  <c:v>1</c:v>
                </c:pt>
                <c:pt idx="16">
                  <c:v>1.01362128912062</c:v>
                </c:pt>
                <c:pt idx="17">
                  <c:v>0.97377104265982117</c:v>
                </c:pt>
                <c:pt idx="18">
                  <c:v>0.99780226335028643</c:v>
                </c:pt>
                <c:pt idx="19">
                  <c:v>0.99115414383435407</c:v>
                </c:pt>
                <c:pt idx="20">
                  <c:v>0.99191217446749702</c:v>
                </c:pt>
                <c:pt idx="21">
                  <c:v>0.97191601246102954</c:v>
                </c:pt>
                <c:pt idx="22">
                  <c:v>0.97863718622016138</c:v>
                </c:pt>
                <c:pt idx="23">
                  <c:v>0.98590877466170934</c:v>
                </c:pt>
                <c:pt idx="24">
                  <c:v>0.96803307864012256</c:v>
                </c:pt>
                <c:pt idx="25">
                  <c:v>0.97639364652597205</c:v>
                </c:pt>
                <c:pt idx="26">
                  <c:v>0.96728986360049174</c:v>
                </c:pt>
                <c:pt idx="27">
                  <c:v>0.92886619709635909</c:v>
                </c:pt>
                <c:pt idx="28">
                  <c:v>0.93599986253454037</c:v>
                </c:pt>
                <c:pt idx="29">
                  <c:v>0.93818505061683066</c:v>
                </c:pt>
                <c:pt idx="30">
                  <c:v>0.94237682970957537</c:v>
                </c:pt>
                <c:pt idx="31">
                  <c:v>0.94461448564617534</c:v>
                </c:pt>
                <c:pt idx="32">
                  <c:v>0.88368805336852241</c:v>
                </c:pt>
                <c:pt idx="33">
                  <c:v>0.87366668200803332</c:v>
                </c:pt>
                <c:pt idx="34">
                  <c:v>0.84398445648309339</c:v>
                </c:pt>
                <c:pt idx="35">
                  <c:v>0.81543875116370768</c:v>
                </c:pt>
                <c:pt idx="36">
                  <c:v>0.81246785779047381</c:v>
                </c:pt>
                <c:pt idx="37">
                  <c:v>0.80277232480896499</c:v>
                </c:pt>
                <c:pt idx="38">
                  <c:v>0.8103302495921384</c:v>
                </c:pt>
                <c:pt idx="39">
                  <c:v>0.83152463998874571</c:v>
                </c:pt>
                <c:pt idx="40">
                  <c:v>0.8276265861979365</c:v>
                </c:pt>
                <c:pt idx="41">
                  <c:v>0.81763904721339931</c:v>
                </c:pt>
              </c:numCache>
            </c:numRef>
          </c:val>
          <c:smooth val="0"/>
          <c:extLst>
            <c:ext xmlns:c16="http://schemas.microsoft.com/office/drawing/2014/chart" uri="{C3380CC4-5D6E-409C-BE32-E72D297353CC}">
              <c16:uniqueId val="{00000000-9925-4216-AA02-E539CD1DB9F9}"/>
            </c:ext>
          </c:extLst>
        </c:ser>
        <c:ser>
          <c:idx val="2"/>
          <c:order val="1"/>
          <c:tx>
            <c:strRef>
              <c:f>Industrial_Total_LMDI_UtilAdj!$AO$105</c:f>
              <c:strCache>
                <c:ptCount val="1"/>
                <c:pt idx="0">
                  <c:v>Total Structure</c:v>
                </c:pt>
              </c:strCache>
            </c:strRef>
          </c:tx>
          <c:marker>
            <c:symbol val="triangle"/>
            <c:size val="5"/>
          </c:marker>
          <c:cat>
            <c:numRef>
              <c:f>Industrial_Total_LMDI_UtilAdj!$AM$106:$AM$147</c:f>
              <c:numCache>
                <c:formatCode>0</c:formatCode>
                <c:ptCount val="42"/>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numCache>
            </c:numRef>
          </c:cat>
          <c:val>
            <c:numRef>
              <c:f>Industrial_Total_LMDI_UtilAdj!$AO$106:$AO$147</c:f>
              <c:numCache>
                <c:formatCode>0.0000</c:formatCode>
                <c:ptCount val="42"/>
                <c:pt idx="0">
                  <c:v>1.0663682072426428</c:v>
                </c:pt>
                <c:pt idx="1">
                  <c:v>1.058276106015938</c:v>
                </c:pt>
                <c:pt idx="2">
                  <c:v>1.0806459494212626</c:v>
                </c:pt>
                <c:pt idx="3">
                  <c:v>1.1080380498390521</c:v>
                </c:pt>
                <c:pt idx="4">
                  <c:v>1.197442040464886</c:v>
                </c:pt>
                <c:pt idx="5">
                  <c:v>1.135838885314141</c:v>
                </c:pt>
                <c:pt idx="6">
                  <c:v>1.1521426139743063</c:v>
                </c:pt>
                <c:pt idx="7">
                  <c:v>1.1681451678927353</c:v>
                </c:pt>
                <c:pt idx="8">
                  <c:v>1.1778252970508982</c:v>
                </c:pt>
                <c:pt idx="9">
                  <c:v>1.2102400559004225</c:v>
                </c:pt>
                <c:pt idx="10">
                  <c:v>1.1885426808367443</c:v>
                </c:pt>
                <c:pt idx="11">
                  <c:v>1.1746654123253966</c:v>
                </c:pt>
                <c:pt idx="12">
                  <c:v>1.1269342093294494</c:v>
                </c:pt>
                <c:pt idx="13">
                  <c:v>1.1109493264837502</c:v>
                </c:pt>
                <c:pt idx="14">
                  <c:v>1.0656222649469729</c:v>
                </c:pt>
                <c:pt idx="15">
                  <c:v>1</c:v>
                </c:pt>
                <c:pt idx="16">
                  <c:v>0.96968022726046943</c:v>
                </c:pt>
                <c:pt idx="17">
                  <c:v>0.98438655202220215</c:v>
                </c:pt>
                <c:pt idx="18">
                  <c:v>0.98280441350047199</c:v>
                </c:pt>
                <c:pt idx="19">
                  <c:v>0.98157724922108747</c:v>
                </c:pt>
                <c:pt idx="20">
                  <c:v>0.98358301142661875</c:v>
                </c:pt>
                <c:pt idx="21">
                  <c:v>0.99199103765761387</c:v>
                </c:pt>
                <c:pt idx="22">
                  <c:v>0.97541586467140684</c:v>
                </c:pt>
                <c:pt idx="23">
                  <c:v>0.9750568419018929</c:v>
                </c:pt>
                <c:pt idx="24">
                  <c:v>0.95092497868269299</c:v>
                </c:pt>
                <c:pt idx="25">
                  <c:v>0.95460810557861164</c:v>
                </c:pt>
                <c:pt idx="26">
                  <c:v>0.93352200702110688</c:v>
                </c:pt>
                <c:pt idx="27">
                  <c:v>0.92440655917006231</c:v>
                </c:pt>
                <c:pt idx="28">
                  <c:v>0.90596711215702197</c:v>
                </c:pt>
                <c:pt idx="29">
                  <c:v>0.87896623247659544</c:v>
                </c:pt>
                <c:pt idx="30">
                  <c:v>0.83126750099953017</c:v>
                </c:pt>
                <c:pt idx="31">
                  <c:v>0.82489741857015786</c:v>
                </c:pt>
                <c:pt idx="32">
                  <c:v>0.83631083940669215</c:v>
                </c:pt>
                <c:pt idx="33">
                  <c:v>0.79832640138208288</c:v>
                </c:pt>
                <c:pt idx="34">
                  <c:v>0.7879036549653512</c:v>
                </c:pt>
                <c:pt idx="35">
                  <c:v>0.79084069368245058</c:v>
                </c:pt>
                <c:pt idx="36">
                  <c:v>0.76132347551659119</c:v>
                </c:pt>
                <c:pt idx="37">
                  <c:v>0.76451302847430458</c:v>
                </c:pt>
                <c:pt idx="38">
                  <c:v>0.75146972607799756</c:v>
                </c:pt>
                <c:pt idx="39">
                  <c:v>0.72488726614297838</c:v>
                </c:pt>
                <c:pt idx="40">
                  <c:v>0.74700393446841062</c:v>
                </c:pt>
                <c:pt idx="41">
                  <c:v>0.75815657043172224</c:v>
                </c:pt>
              </c:numCache>
            </c:numRef>
          </c:val>
          <c:smooth val="0"/>
          <c:extLst>
            <c:ext xmlns:c16="http://schemas.microsoft.com/office/drawing/2014/chart" uri="{C3380CC4-5D6E-409C-BE32-E72D297353CC}">
              <c16:uniqueId val="{00000001-9925-4216-AA02-E539CD1DB9F9}"/>
            </c:ext>
          </c:extLst>
        </c:ser>
        <c:ser>
          <c:idx val="3"/>
          <c:order val="2"/>
          <c:tx>
            <c:strRef>
              <c:f>Industrial_Total_LMDI_UtilAdj!$AP$105</c:f>
              <c:strCache>
                <c:ptCount val="1"/>
                <c:pt idx="0">
                  <c:v>Electrification Effect</c:v>
                </c:pt>
              </c:strCache>
            </c:strRef>
          </c:tx>
          <c:marker>
            <c:symbol val="x"/>
            <c:size val="2"/>
          </c:marker>
          <c:cat>
            <c:numRef>
              <c:f>Industrial_Total_LMDI_UtilAdj!$AM$106:$AM$147</c:f>
              <c:numCache>
                <c:formatCode>0</c:formatCode>
                <c:ptCount val="42"/>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numCache>
            </c:numRef>
          </c:cat>
          <c:val>
            <c:numRef>
              <c:f>Industrial_Total_LMDI_UtilAdj!$AP$106:$AP$147</c:f>
              <c:numCache>
                <c:formatCode>0.0000</c:formatCode>
                <c:ptCount val="42"/>
                <c:pt idx="0">
                  <c:v>0.90682397296887973</c:v>
                </c:pt>
                <c:pt idx="1">
                  <c:v>0.91065318169058529</c:v>
                </c:pt>
                <c:pt idx="2">
                  <c:v>0.91730438707289041</c:v>
                </c:pt>
                <c:pt idx="3">
                  <c:v>0.92744753327291918</c:v>
                </c:pt>
                <c:pt idx="4">
                  <c:v>0.93075139105750127</c:v>
                </c:pt>
                <c:pt idx="5">
                  <c:v>0.94021971964480833</c:v>
                </c:pt>
                <c:pt idx="6">
                  <c:v>0.9459703002997476</c:v>
                </c:pt>
                <c:pt idx="7">
                  <c:v>0.95350424803576894</c:v>
                </c:pt>
                <c:pt idx="8">
                  <c:v>0.95245635176362287</c:v>
                </c:pt>
                <c:pt idx="9">
                  <c:v>0.95937101479380915</c:v>
                </c:pt>
                <c:pt idx="10">
                  <c:v>0.9665907103863266</c:v>
                </c:pt>
                <c:pt idx="11">
                  <c:v>0.9771591810574638</c:v>
                </c:pt>
                <c:pt idx="12">
                  <c:v>0.98540186658196249</c:v>
                </c:pt>
                <c:pt idx="13">
                  <c:v>0.97490431475973949</c:v>
                </c:pt>
                <c:pt idx="14">
                  <c:v>0.99093398445287784</c:v>
                </c:pt>
                <c:pt idx="15">
                  <c:v>1</c:v>
                </c:pt>
                <c:pt idx="16">
                  <c:v>0.99553690479225787</c:v>
                </c:pt>
                <c:pt idx="17">
                  <c:v>1.0043033819197049</c:v>
                </c:pt>
                <c:pt idx="18">
                  <c:v>1.0008125511039887</c:v>
                </c:pt>
                <c:pt idx="19">
                  <c:v>1.0041273076338324</c:v>
                </c:pt>
                <c:pt idx="20">
                  <c:v>1.0102652736175179</c:v>
                </c:pt>
                <c:pt idx="21">
                  <c:v>1.0197084804059351</c:v>
                </c:pt>
                <c:pt idx="22">
                  <c:v>1.0149433337997276</c:v>
                </c:pt>
                <c:pt idx="23">
                  <c:v>1.0143463155424897</c:v>
                </c:pt>
                <c:pt idx="24">
                  <c:v>1.0147716197308045</c:v>
                </c:pt>
                <c:pt idx="25">
                  <c:v>1.0132317653653908</c:v>
                </c:pt>
                <c:pt idx="26">
                  <c:v>1.0174994191344324</c:v>
                </c:pt>
                <c:pt idx="27">
                  <c:v>1.0147570268460315</c:v>
                </c:pt>
                <c:pt idx="28">
                  <c:v>1.0093639543875963</c:v>
                </c:pt>
                <c:pt idx="29">
                  <c:v>1.007409945384603</c:v>
                </c:pt>
                <c:pt idx="30">
                  <c:v>1.0170474659841915</c:v>
                </c:pt>
                <c:pt idx="31">
                  <c:v>1.0203148939044957</c:v>
                </c:pt>
                <c:pt idx="32">
                  <c:v>1.0257226728230182</c:v>
                </c:pt>
                <c:pt idx="33">
                  <c:v>1.0377061023022185</c:v>
                </c:pt>
                <c:pt idx="34">
                  <c:v>1.0544772652930827</c:v>
                </c:pt>
                <c:pt idx="35">
                  <c:v>1.0673812924670825</c:v>
                </c:pt>
                <c:pt idx="36">
                  <c:v>1.0658481565125983</c:v>
                </c:pt>
                <c:pt idx="37">
                  <c:v>1.0632011376360169</c:v>
                </c:pt>
                <c:pt idx="38">
                  <c:v>1.0726672457170661</c:v>
                </c:pt>
                <c:pt idx="39">
                  <c:v>1.0506928271202969</c:v>
                </c:pt>
                <c:pt idx="40">
                  <c:v>1.0529965713496015</c:v>
                </c:pt>
                <c:pt idx="41">
                  <c:v>1.0672649362248083</c:v>
                </c:pt>
              </c:numCache>
            </c:numRef>
          </c:val>
          <c:smooth val="0"/>
          <c:extLst>
            <c:ext xmlns:c16="http://schemas.microsoft.com/office/drawing/2014/chart" uri="{C3380CC4-5D6E-409C-BE32-E72D297353CC}">
              <c16:uniqueId val="{00000002-9925-4216-AA02-E539CD1DB9F9}"/>
            </c:ext>
          </c:extLst>
        </c:ser>
        <c:ser>
          <c:idx val="1"/>
          <c:order val="3"/>
          <c:tx>
            <c:strRef>
              <c:f>Industrial_Total_LMDI_UtilAdj!$AQ$105</c:f>
              <c:strCache>
                <c:ptCount val="1"/>
                <c:pt idx="0">
                  <c:v>Structure:  Electric Generation Efficiency</c:v>
                </c:pt>
              </c:strCache>
            </c:strRef>
          </c:tx>
          <c:marker>
            <c:symbol val="square"/>
            <c:size val="4"/>
          </c:marker>
          <c:cat>
            <c:numRef>
              <c:f>Industrial_Total_LMDI_UtilAdj!$AM$106:$AM$147</c:f>
              <c:numCache>
                <c:formatCode>0</c:formatCode>
                <c:ptCount val="42"/>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numCache>
            </c:numRef>
          </c:cat>
          <c:val>
            <c:numRef>
              <c:f>Industrial_Total_LMDI_UtilAdj!$AQ$106:$AQ$147</c:f>
              <c:numCache>
                <c:formatCode>0.0000</c:formatCode>
                <c:ptCount val="42"/>
                <c:pt idx="0">
                  <c:v>1.0144426909402173</c:v>
                </c:pt>
                <c:pt idx="1">
                  <c:v>1.0138136584215693</c:v>
                </c:pt>
                <c:pt idx="2">
                  <c:v>1.011726595831111</c:v>
                </c:pt>
                <c:pt idx="3">
                  <c:v>1.010479975091251</c:v>
                </c:pt>
                <c:pt idx="4">
                  <c:v>1.0145173972239567</c:v>
                </c:pt>
                <c:pt idx="5">
                  <c:v>1.0126913880018489</c:v>
                </c:pt>
                <c:pt idx="6">
                  <c:v>1.0118895111875141</c:v>
                </c:pt>
                <c:pt idx="7">
                  <c:v>1.0118916530303914</c:v>
                </c:pt>
                <c:pt idx="8">
                  <c:v>1.0147697393655293</c:v>
                </c:pt>
                <c:pt idx="9">
                  <c:v>1.0114617439703744</c:v>
                </c:pt>
                <c:pt idx="10">
                  <c:v>1.0122788337529611</c:v>
                </c:pt>
                <c:pt idx="11">
                  <c:v>1.0056576574648786</c:v>
                </c:pt>
                <c:pt idx="12">
                  <c:v>1.0094302466955896</c:v>
                </c:pt>
                <c:pt idx="13">
                  <c:v>1.0078323382714951</c:v>
                </c:pt>
                <c:pt idx="14">
                  <c:v>1.0004555966909794</c:v>
                </c:pt>
                <c:pt idx="15">
                  <c:v>1</c:v>
                </c:pt>
                <c:pt idx="16">
                  <c:v>0.99563385937957005</c:v>
                </c:pt>
                <c:pt idx="17">
                  <c:v>0.99260394795876172</c:v>
                </c:pt>
                <c:pt idx="18">
                  <c:v>0.99144306425062489</c:v>
                </c:pt>
                <c:pt idx="19">
                  <c:v>1.0029400463620981</c:v>
                </c:pt>
                <c:pt idx="20">
                  <c:v>1.0014589490284296</c:v>
                </c:pt>
                <c:pt idx="21">
                  <c:v>0.99896330769693287</c:v>
                </c:pt>
                <c:pt idx="22">
                  <c:v>0.99705186881067953</c:v>
                </c:pt>
                <c:pt idx="23">
                  <c:v>0.99746767585929164</c:v>
                </c:pt>
                <c:pt idx="24">
                  <c:v>0.99431516496683148</c:v>
                </c:pt>
                <c:pt idx="25">
                  <c:v>0.99678419322922118</c:v>
                </c:pt>
                <c:pt idx="26">
                  <c:v>0.99713392967811687</c:v>
                </c:pt>
                <c:pt idx="27">
                  <c:v>0.99607664113264327</c:v>
                </c:pt>
                <c:pt idx="28">
                  <c:v>0.99632681059562345</c:v>
                </c:pt>
                <c:pt idx="29">
                  <c:v>0.99862766596127217</c:v>
                </c:pt>
                <c:pt idx="30">
                  <c:v>0.99724987728261671</c:v>
                </c:pt>
                <c:pt idx="31">
                  <c:v>0.99150086890332412</c:v>
                </c:pt>
                <c:pt idx="32">
                  <c:v>0.99173506840474335</c:v>
                </c:pt>
                <c:pt idx="33">
                  <c:v>0.98858798688984251</c:v>
                </c:pt>
                <c:pt idx="34">
                  <c:v>0.98953322804594424</c:v>
                </c:pt>
                <c:pt idx="35">
                  <c:v>0.9861474803654251</c:v>
                </c:pt>
                <c:pt idx="36">
                  <c:v>0.98281214954355245</c:v>
                </c:pt>
                <c:pt idx="37">
                  <c:v>0.98215101304614616</c:v>
                </c:pt>
                <c:pt idx="38">
                  <c:v>0.98136407848887097</c:v>
                </c:pt>
                <c:pt idx="39">
                  <c:v>0.97660922565489416</c:v>
                </c:pt>
                <c:pt idx="40">
                  <c:v>0.97534591000673976</c:v>
                </c:pt>
                <c:pt idx="41">
                  <c:v>0.97247027352616666</c:v>
                </c:pt>
              </c:numCache>
            </c:numRef>
          </c:val>
          <c:smooth val="0"/>
          <c:extLst>
            <c:ext xmlns:c16="http://schemas.microsoft.com/office/drawing/2014/chart" uri="{C3380CC4-5D6E-409C-BE32-E72D297353CC}">
              <c16:uniqueId val="{00000003-9925-4216-AA02-E539CD1DB9F9}"/>
            </c:ext>
          </c:extLst>
        </c:ser>
        <c:dLbls>
          <c:showLegendKey val="0"/>
          <c:showVal val="0"/>
          <c:showCatName val="0"/>
          <c:showSerName val="0"/>
          <c:showPercent val="0"/>
          <c:showBubbleSize val="0"/>
        </c:dLbls>
        <c:marker val="1"/>
        <c:smooth val="0"/>
        <c:axId val="43697664"/>
        <c:axId val="42158912"/>
      </c:lineChart>
      <c:catAx>
        <c:axId val="43697664"/>
        <c:scaling>
          <c:orientation val="minMax"/>
        </c:scaling>
        <c:delete val="0"/>
        <c:axPos val="b"/>
        <c:numFmt formatCode="0" sourceLinked="1"/>
        <c:majorTickMark val="out"/>
        <c:minorTickMark val="none"/>
        <c:tickLblPos val="nextTo"/>
        <c:crossAx val="42158912"/>
        <c:crosses val="autoZero"/>
        <c:auto val="1"/>
        <c:lblAlgn val="ctr"/>
        <c:lblOffset val="100"/>
        <c:tickLblSkip val="5"/>
        <c:tickMarkSkip val="5"/>
        <c:noMultiLvlLbl val="0"/>
      </c:catAx>
      <c:valAx>
        <c:axId val="42158912"/>
        <c:scaling>
          <c:orientation val="minMax"/>
        </c:scaling>
        <c:delete val="0"/>
        <c:axPos val="l"/>
        <c:majorGridlines/>
        <c:numFmt formatCode="0.0000" sourceLinked="1"/>
        <c:majorTickMark val="out"/>
        <c:minorTickMark val="none"/>
        <c:tickLblPos val="nextTo"/>
        <c:crossAx val="43697664"/>
        <c:crosses val="autoZero"/>
        <c:crossBetween val="midCat"/>
      </c:valAx>
    </c:plotArea>
    <c:legend>
      <c:legendPos val="r"/>
      <c:layout>
        <c:manualLayout>
          <c:xMode val="edge"/>
          <c:yMode val="edge"/>
          <c:x val="0.19079330351361562"/>
          <c:y val="0.45034239957953642"/>
          <c:w val="0.45155978417596587"/>
          <c:h val="0.34218187626725199"/>
        </c:manualLayout>
      </c:layout>
      <c:overlay val="0"/>
      <c:spPr>
        <a:solidFill>
          <a:schemeClr val="bg1"/>
        </a:solidFill>
        <a:ln>
          <a:solidFill>
            <a:schemeClr val="accent1"/>
          </a:solidFill>
        </a:ln>
      </c:spPr>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Manufacturing!$AC$492</c:f>
          <c:strCache>
            <c:ptCount val="1"/>
            <c:pt idx="0">
              <c:v>NAICS 314: Output and Intensity Indexes</c:v>
            </c:pt>
          </c:strCache>
        </c:strRef>
      </c:tx>
      <c:layout>
        <c:manualLayout>
          <c:xMode val="edge"/>
          <c:yMode val="edge"/>
          <c:x val="0.24669626649091769"/>
          <c:y val="3.875968992248062E-2"/>
        </c:manualLayout>
      </c:layout>
      <c:overlay val="0"/>
      <c:spPr>
        <a:noFill/>
        <a:ln w="25400">
          <a:noFill/>
        </a:ln>
      </c:spPr>
      <c:txPr>
        <a:bodyPr/>
        <a:lstStyle/>
        <a:p>
          <a:pPr>
            <a:defRPr sz="900" b="1"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0.11453756812014743"/>
          <c:y val="0.20542713415672753"/>
          <c:w val="0.70484657304706111"/>
          <c:h val="0.62015738613351701"/>
        </c:manualLayout>
      </c:layout>
      <c:lineChart>
        <c:grouping val="standard"/>
        <c:varyColors val="0"/>
        <c:ser>
          <c:idx val="0"/>
          <c:order val="0"/>
          <c:tx>
            <c:strRef>
              <c:f>Manufacturing!$AC$494</c:f>
              <c:strCache>
                <c:ptCount val="1"/>
                <c:pt idx="0">
                  <c:v>  Output</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cat>
            <c:numRef>
              <c:f>Manufacturing!$AB$495:$AB$510</c:f>
              <c:numCache>
                <c:formatCode>General</c:formatCode>
                <c:ptCount val="16"/>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numCache>
            </c:numRef>
          </c:cat>
          <c:val>
            <c:numRef>
              <c:f>Manufacturing!$AC$495:$AC$510</c:f>
              <c:numCache>
                <c:formatCode>0.0000</c:formatCode>
                <c:ptCount val="16"/>
                <c:pt idx="0">
                  <c:v>1</c:v>
                </c:pt>
                <c:pt idx="1">
                  <c:v>1.0083133662514396</c:v>
                </c:pt>
                <c:pt idx="2">
                  <c:v>1.0577037635191484</c:v>
                </c:pt>
                <c:pt idx="3">
                  <c:v>1.0850531499450626</c:v>
                </c:pt>
                <c:pt idx="4">
                  <c:v>1.1141896453581497</c:v>
                </c:pt>
                <c:pt idx="5">
                  <c:v>1.1131173799658463</c:v>
                </c:pt>
                <c:pt idx="6">
                  <c:v>1.1315444593002473</c:v>
                </c:pt>
                <c:pt idx="7">
                  <c:v>1.1557697144596975</c:v>
                </c:pt>
                <c:pt idx="8">
                  <c:v>1.1696164996491971</c:v>
                </c:pt>
                <c:pt idx="9">
                  <c:v>1.1979719622456675</c:v>
                </c:pt>
                <c:pt idx="10">
                  <c:v>1.2383341496670681</c:v>
                </c:pt>
                <c:pt idx="11">
                  <c:v>1.2295574588633986</c:v>
                </c:pt>
                <c:pt idx="12">
                  <c:v>1.2761679088177282</c:v>
                </c:pt>
                <c:pt idx="13">
                  <c:v>1.3056353503395508</c:v>
                </c:pt>
                <c:pt idx="14">
                  <c:v>1.2714022848519346</c:v>
                </c:pt>
                <c:pt idx="15">
                  <c:v>1.2892601368793104</c:v>
                </c:pt>
              </c:numCache>
            </c:numRef>
          </c:val>
          <c:smooth val="0"/>
          <c:extLst>
            <c:ext xmlns:c16="http://schemas.microsoft.com/office/drawing/2014/chart" uri="{C3380CC4-5D6E-409C-BE32-E72D297353CC}">
              <c16:uniqueId val="{00000000-58E4-481F-9CCD-E14AE5F2552A}"/>
            </c:ext>
          </c:extLst>
        </c:ser>
        <c:ser>
          <c:idx val="1"/>
          <c:order val="1"/>
          <c:tx>
            <c:strRef>
              <c:f>Manufacturing!$AD$494</c:f>
              <c:strCache>
                <c:ptCount val="1"/>
                <c:pt idx="0">
                  <c:v>  Source</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cat>
            <c:numRef>
              <c:f>Manufacturing!$AB$495:$AB$510</c:f>
              <c:numCache>
                <c:formatCode>General</c:formatCode>
                <c:ptCount val="16"/>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numCache>
            </c:numRef>
          </c:cat>
          <c:val>
            <c:numRef>
              <c:f>Manufacturing!$AD$495:$AD$510</c:f>
              <c:numCache>
                <c:formatCode>0.0000</c:formatCode>
                <c:ptCount val="16"/>
                <c:pt idx="0">
                  <c:v>1</c:v>
                </c:pt>
                <c:pt idx="1">
                  <c:v>0.9829757670504613</c:v>
                </c:pt>
                <c:pt idx="2">
                  <c:v>0.93130241855963636</c:v>
                </c:pt>
                <c:pt idx="3">
                  <c:v>0.9056886133140476</c:v>
                </c:pt>
                <c:pt idx="4">
                  <c:v>0.90264850983241496</c:v>
                </c:pt>
                <c:pt idx="5">
                  <c:v>0.90088976187686531</c:v>
                </c:pt>
                <c:pt idx="6">
                  <c:v>0.8819504763590077</c:v>
                </c:pt>
                <c:pt idx="7">
                  <c:v>0.86028319156460198</c:v>
                </c:pt>
                <c:pt idx="8">
                  <c:v>0.8507871656670597</c:v>
                </c:pt>
                <c:pt idx="9">
                  <c:v>0.82555079459191583</c:v>
                </c:pt>
                <c:pt idx="10">
                  <c:v>0.80251160808894539</c:v>
                </c:pt>
                <c:pt idx="11">
                  <c:v>0.80878996637198119</c:v>
                </c:pt>
                <c:pt idx="12">
                  <c:v>0.77765125500704591</c:v>
                </c:pt>
                <c:pt idx="13">
                  <c:v>0.76047383742114005</c:v>
                </c:pt>
                <c:pt idx="14">
                  <c:v>0.78451460191328426</c:v>
                </c:pt>
                <c:pt idx="15">
                  <c:v>0.77156437307598547</c:v>
                </c:pt>
              </c:numCache>
            </c:numRef>
          </c:val>
          <c:smooth val="0"/>
          <c:extLst>
            <c:ext xmlns:c16="http://schemas.microsoft.com/office/drawing/2014/chart" uri="{C3380CC4-5D6E-409C-BE32-E72D297353CC}">
              <c16:uniqueId val="{00000001-58E4-481F-9CCD-E14AE5F2552A}"/>
            </c:ext>
          </c:extLst>
        </c:ser>
        <c:ser>
          <c:idx val="2"/>
          <c:order val="2"/>
          <c:tx>
            <c:strRef>
              <c:f>Manufacturing!$AE$494</c:f>
              <c:strCache>
                <c:ptCount val="1"/>
                <c:pt idx="0">
                  <c:v> Delivered</c:v>
                </c:pt>
              </c:strCache>
            </c:strRef>
          </c:tx>
          <c:spPr>
            <a:ln w="12700">
              <a:solidFill>
                <a:srgbClr val="FFFF00"/>
              </a:solidFill>
              <a:prstDash val="solid"/>
            </a:ln>
          </c:spPr>
          <c:marker>
            <c:symbol val="triangle"/>
            <c:size val="5"/>
            <c:spPr>
              <a:solidFill>
                <a:srgbClr val="FFFF00"/>
              </a:solidFill>
              <a:ln>
                <a:solidFill>
                  <a:srgbClr val="FFFF00"/>
                </a:solidFill>
                <a:prstDash val="solid"/>
              </a:ln>
            </c:spPr>
          </c:marker>
          <c:cat>
            <c:numRef>
              <c:f>Manufacturing!$AB$495:$AB$510</c:f>
              <c:numCache>
                <c:formatCode>General</c:formatCode>
                <c:ptCount val="16"/>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numCache>
            </c:numRef>
          </c:cat>
          <c:val>
            <c:numRef>
              <c:f>Manufacturing!$AE$495:$AE$510</c:f>
              <c:numCache>
                <c:formatCode>0.0000</c:formatCode>
                <c:ptCount val="16"/>
                <c:pt idx="0">
                  <c:v>1</c:v>
                </c:pt>
                <c:pt idx="1">
                  <c:v>0.99175517599023222</c:v>
                </c:pt>
                <c:pt idx="2">
                  <c:v>0.94544430538172719</c:v>
                </c:pt>
                <c:pt idx="3">
                  <c:v>0.92161383988483048</c:v>
                </c:pt>
                <c:pt idx="4">
                  <c:v>0.89751327717513996</c:v>
                </c:pt>
                <c:pt idx="5">
                  <c:v>0.89837785124753233</c:v>
                </c:pt>
                <c:pt idx="6">
                  <c:v>0.88374786494770607</c:v>
                </c:pt>
                <c:pt idx="7">
                  <c:v>0.86522426352682458</c:v>
                </c:pt>
                <c:pt idx="8">
                  <c:v>0.85498109876179917</c:v>
                </c:pt>
                <c:pt idx="9">
                  <c:v>0.8347440770862804</c:v>
                </c:pt>
                <c:pt idx="10">
                  <c:v>0.80753647976909526</c:v>
                </c:pt>
                <c:pt idx="11">
                  <c:v>0.81330074718459977</c:v>
                </c:pt>
                <c:pt idx="12">
                  <c:v>0.78359594618424744</c:v>
                </c:pt>
                <c:pt idx="13">
                  <c:v>0.76591063480315114</c:v>
                </c:pt>
                <c:pt idx="14">
                  <c:v>0.78653311537540482</c:v>
                </c:pt>
                <c:pt idx="15">
                  <c:v>0.7756386561524562</c:v>
                </c:pt>
              </c:numCache>
            </c:numRef>
          </c:val>
          <c:smooth val="0"/>
          <c:extLst>
            <c:ext xmlns:c16="http://schemas.microsoft.com/office/drawing/2014/chart" uri="{C3380CC4-5D6E-409C-BE32-E72D297353CC}">
              <c16:uniqueId val="{00000002-58E4-481F-9CCD-E14AE5F2552A}"/>
            </c:ext>
          </c:extLst>
        </c:ser>
        <c:ser>
          <c:idx val="3"/>
          <c:order val="3"/>
          <c:tx>
            <c:strRef>
              <c:f>Manufacturing!$AF$494</c:f>
              <c:strCache>
                <c:ptCount val="1"/>
                <c:pt idx="0">
                  <c:v> Electricity</c:v>
                </c:pt>
              </c:strCache>
            </c:strRef>
          </c:tx>
          <c:spPr>
            <a:ln w="12700">
              <a:solidFill>
                <a:srgbClr val="00FFFF"/>
              </a:solidFill>
              <a:prstDash val="solid"/>
            </a:ln>
          </c:spPr>
          <c:marker>
            <c:symbol val="x"/>
            <c:size val="5"/>
            <c:spPr>
              <a:noFill/>
              <a:ln>
                <a:solidFill>
                  <a:srgbClr val="00FFFF"/>
                </a:solidFill>
                <a:prstDash val="solid"/>
              </a:ln>
            </c:spPr>
          </c:marker>
          <c:cat>
            <c:numRef>
              <c:f>Manufacturing!$AB$495:$AB$510</c:f>
              <c:numCache>
                <c:formatCode>General</c:formatCode>
                <c:ptCount val="16"/>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numCache>
            </c:numRef>
          </c:cat>
          <c:val>
            <c:numRef>
              <c:f>Manufacturing!$AF$495:$AF$510</c:f>
              <c:numCache>
                <c:formatCode>0.0000</c:formatCode>
                <c:ptCount val="16"/>
                <c:pt idx="0">
                  <c:v>1</c:v>
                </c:pt>
                <c:pt idx="1">
                  <c:v>0.99175517599023222</c:v>
                </c:pt>
                <c:pt idx="2">
                  <c:v>0.94544430538172719</c:v>
                </c:pt>
                <c:pt idx="3">
                  <c:v>0.92161383988483048</c:v>
                </c:pt>
                <c:pt idx="4">
                  <c:v>0.89751327717513996</c:v>
                </c:pt>
                <c:pt idx="5">
                  <c:v>0.89837785124753233</c:v>
                </c:pt>
                <c:pt idx="6">
                  <c:v>0.88374786494770607</c:v>
                </c:pt>
                <c:pt idx="7">
                  <c:v>0.86522426352682458</c:v>
                </c:pt>
                <c:pt idx="8">
                  <c:v>0.85498109876179917</c:v>
                </c:pt>
                <c:pt idx="9">
                  <c:v>0.8347440770862804</c:v>
                </c:pt>
                <c:pt idx="10">
                  <c:v>0.80753647976909526</c:v>
                </c:pt>
                <c:pt idx="11">
                  <c:v>0.81330074718459977</c:v>
                </c:pt>
                <c:pt idx="12">
                  <c:v>0.78359594618424744</c:v>
                </c:pt>
                <c:pt idx="13">
                  <c:v>0.76591063480315114</c:v>
                </c:pt>
                <c:pt idx="14">
                  <c:v>0.78653311537540482</c:v>
                </c:pt>
                <c:pt idx="15">
                  <c:v>0.7756386561524562</c:v>
                </c:pt>
              </c:numCache>
            </c:numRef>
          </c:val>
          <c:smooth val="0"/>
          <c:extLst>
            <c:ext xmlns:c16="http://schemas.microsoft.com/office/drawing/2014/chart" uri="{C3380CC4-5D6E-409C-BE32-E72D297353CC}">
              <c16:uniqueId val="{00000003-58E4-481F-9CCD-E14AE5F2552A}"/>
            </c:ext>
          </c:extLst>
        </c:ser>
        <c:ser>
          <c:idx val="4"/>
          <c:order val="4"/>
          <c:tx>
            <c:strRef>
              <c:f>Manufacturing!$AG$494</c:f>
              <c:strCache>
                <c:ptCount val="1"/>
                <c:pt idx="0">
                  <c:v>  Primary</c:v>
                </c:pt>
              </c:strCache>
            </c:strRef>
          </c:tx>
          <c:spPr>
            <a:ln w="12700">
              <a:solidFill>
                <a:srgbClr val="800080"/>
              </a:solidFill>
              <a:prstDash val="solid"/>
            </a:ln>
          </c:spPr>
          <c:marker>
            <c:symbol val="star"/>
            <c:size val="5"/>
            <c:spPr>
              <a:noFill/>
              <a:ln>
                <a:solidFill>
                  <a:srgbClr val="800080"/>
                </a:solidFill>
                <a:prstDash val="solid"/>
              </a:ln>
            </c:spPr>
          </c:marker>
          <c:cat>
            <c:numRef>
              <c:f>Manufacturing!$AB$495:$AB$510</c:f>
              <c:numCache>
                <c:formatCode>General</c:formatCode>
                <c:ptCount val="16"/>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numCache>
            </c:numRef>
          </c:cat>
          <c:val>
            <c:numRef>
              <c:f>Manufacturing!$AG$495:$AG$510</c:f>
              <c:numCache>
                <c:formatCode>0.0000</c:formatCode>
                <c:ptCount val="16"/>
                <c:pt idx="0">
                  <c:v>1</c:v>
                </c:pt>
                <c:pt idx="1">
                  <c:v>0.99175517599023222</c:v>
                </c:pt>
                <c:pt idx="2">
                  <c:v>0.94544430538172719</c:v>
                </c:pt>
                <c:pt idx="3">
                  <c:v>0.92161383988483048</c:v>
                </c:pt>
                <c:pt idx="4">
                  <c:v>0.89751327717513996</c:v>
                </c:pt>
                <c:pt idx="5">
                  <c:v>0.89837785124753233</c:v>
                </c:pt>
                <c:pt idx="6">
                  <c:v>0.88374786494770607</c:v>
                </c:pt>
                <c:pt idx="7">
                  <c:v>0.86522426352682458</c:v>
                </c:pt>
                <c:pt idx="8">
                  <c:v>0.85498109876179917</c:v>
                </c:pt>
                <c:pt idx="9">
                  <c:v>0.8347440770862804</c:v>
                </c:pt>
                <c:pt idx="10">
                  <c:v>0.80753647976909526</c:v>
                </c:pt>
                <c:pt idx="11">
                  <c:v>0.81330074718459977</c:v>
                </c:pt>
                <c:pt idx="12">
                  <c:v>0.78359594618424744</c:v>
                </c:pt>
                <c:pt idx="13">
                  <c:v>0.76591063480315114</c:v>
                </c:pt>
                <c:pt idx="14">
                  <c:v>0.78653311537540482</c:v>
                </c:pt>
                <c:pt idx="15">
                  <c:v>0.7756386561524562</c:v>
                </c:pt>
              </c:numCache>
            </c:numRef>
          </c:val>
          <c:smooth val="0"/>
          <c:extLst>
            <c:ext xmlns:c16="http://schemas.microsoft.com/office/drawing/2014/chart" uri="{C3380CC4-5D6E-409C-BE32-E72D297353CC}">
              <c16:uniqueId val="{00000004-58E4-481F-9CCD-E14AE5F2552A}"/>
            </c:ext>
          </c:extLst>
        </c:ser>
        <c:dLbls>
          <c:showLegendKey val="0"/>
          <c:showVal val="0"/>
          <c:showCatName val="0"/>
          <c:showSerName val="0"/>
          <c:showPercent val="0"/>
          <c:showBubbleSize val="0"/>
        </c:dLbls>
        <c:marker val="1"/>
        <c:smooth val="0"/>
        <c:axId val="43114496"/>
        <c:axId val="42161216"/>
      </c:lineChart>
      <c:catAx>
        <c:axId val="43114496"/>
        <c:scaling>
          <c:orientation val="minMax"/>
        </c:scaling>
        <c:delete val="0"/>
        <c:axPos val="b"/>
        <c:title>
          <c:tx>
            <c:rich>
              <a:bodyPr/>
              <a:lstStyle/>
              <a:p>
                <a:pPr>
                  <a:defRPr sz="400" b="1" i="0" u="none" strike="noStrike" baseline="0">
                    <a:solidFill>
                      <a:srgbClr val="000000"/>
                    </a:solidFill>
                    <a:latin typeface="Arial"/>
                    <a:ea typeface="Arial"/>
                    <a:cs typeface="Arial"/>
                  </a:defRPr>
                </a:pPr>
                <a:r>
                  <a:rPr lang="en-US"/>
                  <a:t>Year</a:t>
                </a:r>
              </a:p>
            </c:rich>
          </c:tx>
          <c:layout>
            <c:manualLayout>
              <c:xMode val="edge"/>
              <c:yMode val="edge"/>
              <c:x val="0.44493438320209971"/>
              <c:y val="0.89147612362408191"/>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400" b="0" i="0" u="none" strike="noStrike" baseline="0">
                <a:solidFill>
                  <a:srgbClr val="000000"/>
                </a:solidFill>
                <a:latin typeface="Arial"/>
                <a:ea typeface="Arial"/>
                <a:cs typeface="Arial"/>
              </a:defRPr>
            </a:pPr>
            <a:endParaRPr lang="en-US"/>
          </a:p>
        </c:txPr>
        <c:crossAx val="42161216"/>
        <c:crosses val="autoZero"/>
        <c:auto val="1"/>
        <c:lblAlgn val="ctr"/>
        <c:lblOffset val="100"/>
        <c:tickLblSkip val="1"/>
        <c:tickMarkSkip val="1"/>
        <c:noMultiLvlLbl val="0"/>
      </c:catAx>
      <c:valAx>
        <c:axId val="42161216"/>
        <c:scaling>
          <c:orientation val="minMax"/>
        </c:scaling>
        <c:delete val="0"/>
        <c:axPos val="l"/>
        <c:majorGridlines>
          <c:spPr>
            <a:ln w="3175">
              <a:solidFill>
                <a:srgbClr val="000000"/>
              </a:solidFill>
              <a:prstDash val="solid"/>
            </a:ln>
          </c:spPr>
        </c:majorGridlines>
        <c:title>
          <c:tx>
            <c:strRef>
              <c:f>Manufacturing!$H$489</c:f>
              <c:strCache>
                <c:ptCount val="1"/>
                <c:pt idx="0">
                  <c:v>Index, 1985 = 1.0</c:v>
                </c:pt>
              </c:strCache>
            </c:strRef>
          </c:tx>
          <c:layout>
            <c:manualLayout>
              <c:xMode val="edge"/>
              <c:yMode val="edge"/>
              <c:x val="3.5242290748898682E-2"/>
              <c:y val="0.39535046491281611"/>
            </c:manualLayout>
          </c:layout>
          <c:overlay val="0"/>
          <c:spPr>
            <a:noFill/>
            <a:ln w="25400">
              <a:noFill/>
            </a:ln>
          </c:spPr>
          <c:txPr>
            <a:bodyPr/>
            <a:lstStyle/>
            <a:p>
              <a:pPr>
                <a:defRPr sz="400" b="1" i="0" u="none" strike="noStrike" baseline="0">
                  <a:solidFill>
                    <a:srgbClr val="000000"/>
                  </a:solidFill>
                  <a:latin typeface="Arial"/>
                  <a:ea typeface="Arial"/>
                  <a:cs typeface="Arial"/>
                </a:defRPr>
              </a:pPr>
              <a:endParaRPr lang="en-US"/>
            </a:p>
          </c:txPr>
        </c:title>
        <c:numFmt formatCode="0.0000" sourceLinked="1"/>
        <c:majorTickMark val="out"/>
        <c:minorTickMark val="none"/>
        <c:tickLblPos val="nextTo"/>
        <c:spPr>
          <a:ln w="3175">
            <a:solidFill>
              <a:srgbClr val="000000"/>
            </a:solidFill>
            <a:prstDash val="solid"/>
          </a:ln>
        </c:spPr>
        <c:txPr>
          <a:bodyPr rot="0" vert="horz"/>
          <a:lstStyle/>
          <a:p>
            <a:pPr>
              <a:defRPr sz="400" b="0" i="0" u="none" strike="noStrike" baseline="0">
                <a:solidFill>
                  <a:srgbClr val="000000"/>
                </a:solidFill>
                <a:latin typeface="Arial"/>
                <a:ea typeface="Arial"/>
                <a:cs typeface="Arial"/>
              </a:defRPr>
            </a:pPr>
            <a:endParaRPr lang="en-US"/>
          </a:p>
        </c:txPr>
        <c:crossAx val="43114496"/>
        <c:crosses val="autoZero"/>
        <c:crossBetween val="between"/>
      </c:valAx>
      <c:spPr>
        <a:solidFill>
          <a:srgbClr val="C0C0C0"/>
        </a:solidFill>
        <a:ln w="12700">
          <a:solidFill>
            <a:srgbClr val="808080"/>
          </a:solidFill>
          <a:prstDash val="solid"/>
        </a:ln>
      </c:spPr>
    </c:plotArea>
    <c:legend>
      <c:legendPos val="r"/>
      <c:layout>
        <c:manualLayout>
          <c:xMode val="edge"/>
          <c:yMode val="edge"/>
          <c:x val="0.84361325979626989"/>
          <c:y val="0.40697837188956032"/>
          <c:w val="0.13876675107241554"/>
          <c:h val="0.2170550774176484"/>
        </c:manualLayout>
      </c:layout>
      <c:overlay val="0"/>
      <c:spPr>
        <a:solidFill>
          <a:srgbClr val="FFFFFF"/>
        </a:solidFill>
        <a:ln w="3175">
          <a:solidFill>
            <a:srgbClr val="000000"/>
          </a:solidFill>
          <a:prstDash val="solid"/>
        </a:ln>
      </c:spPr>
      <c:txPr>
        <a:bodyPr/>
        <a:lstStyle/>
        <a:p>
          <a:pPr>
            <a:defRPr sz="335"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4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horizontalDpi="1200" verticalDpi="1200"/>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Manufacturing!$AJ$492</c:f>
          <c:strCache>
            <c:ptCount val="1"/>
            <c:pt idx="0">
              <c:v>NAICS 315 Output and Intensity Indexes</c:v>
            </c:pt>
          </c:strCache>
        </c:strRef>
      </c:tx>
      <c:layout>
        <c:manualLayout>
          <c:xMode val="edge"/>
          <c:yMode val="edge"/>
          <c:x val="0.27309300192897573"/>
          <c:y val="3.875968992248062E-2"/>
        </c:manualLayout>
      </c:layout>
      <c:overlay val="0"/>
      <c:spPr>
        <a:noFill/>
        <a:ln w="25400">
          <a:noFill/>
        </a:ln>
      </c:spPr>
      <c:txPr>
        <a:bodyPr/>
        <a:lstStyle/>
        <a:p>
          <a:pPr>
            <a:defRPr sz="900" b="1"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0.10441787544293471"/>
          <c:y val="0.20542713415672753"/>
          <c:w val="0.730925128100543"/>
          <c:h val="0.62015738613351701"/>
        </c:manualLayout>
      </c:layout>
      <c:lineChart>
        <c:grouping val="standard"/>
        <c:varyColors val="0"/>
        <c:ser>
          <c:idx val="0"/>
          <c:order val="0"/>
          <c:tx>
            <c:strRef>
              <c:f>Manufacturing!$AJ$494</c:f>
              <c:strCache>
                <c:ptCount val="1"/>
                <c:pt idx="0">
                  <c:v>  Output</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cat>
            <c:numRef>
              <c:f>Manufacturing!$AI$495:$AI$510</c:f>
              <c:numCache>
                <c:formatCode>General</c:formatCode>
                <c:ptCount val="16"/>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numCache>
            </c:numRef>
          </c:cat>
          <c:val>
            <c:numRef>
              <c:f>Manufacturing!$AJ$495:$AJ$510</c:f>
              <c:numCache>
                <c:formatCode>0.0000</c:formatCode>
                <c:ptCount val="16"/>
                <c:pt idx="0">
                  <c:v>1</c:v>
                </c:pt>
                <c:pt idx="1">
                  <c:v>0.99942979549692557</c:v>
                </c:pt>
                <c:pt idx="2">
                  <c:v>1.154895282713557</c:v>
                </c:pt>
                <c:pt idx="3">
                  <c:v>1.2040561574380866</c:v>
                </c:pt>
                <c:pt idx="4">
                  <c:v>1.240919108015226</c:v>
                </c:pt>
                <c:pt idx="5">
                  <c:v>1.2589961318559386</c:v>
                </c:pt>
                <c:pt idx="6">
                  <c:v>1.2583951054878333</c:v>
                </c:pt>
                <c:pt idx="7">
                  <c:v>1.2907272419054079</c:v>
                </c:pt>
                <c:pt idx="8">
                  <c:v>1.316987470911865</c:v>
                </c:pt>
                <c:pt idx="9">
                  <c:v>1.3687682041640341</c:v>
                </c:pt>
                <c:pt idx="10">
                  <c:v>1.3620182157222334</c:v>
                </c:pt>
                <c:pt idx="11">
                  <c:v>1.3715575829493443</c:v>
                </c:pt>
                <c:pt idx="12">
                  <c:v>1.4651944089136835</c:v>
                </c:pt>
                <c:pt idx="13">
                  <c:v>1.4784015780794897</c:v>
                </c:pt>
                <c:pt idx="14">
                  <c:v>1.5003159241165682</c:v>
                </c:pt>
                <c:pt idx="15">
                  <c:v>1.4982046263619413</c:v>
                </c:pt>
              </c:numCache>
            </c:numRef>
          </c:val>
          <c:smooth val="0"/>
          <c:extLst>
            <c:ext xmlns:c16="http://schemas.microsoft.com/office/drawing/2014/chart" uri="{C3380CC4-5D6E-409C-BE32-E72D297353CC}">
              <c16:uniqueId val="{00000000-466B-4B32-B47E-118B00112C97}"/>
            </c:ext>
          </c:extLst>
        </c:ser>
        <c:ser>
          <c:idx val="1"/>
          <c:order val="1"/>
          <c:tx>
            <c:strRef>
              <c:f>Manufacturing!$AK$494</c:f>
              <c:strCache>
                <c:ptCount val="1"/>
                <c:pt idx="0">
                  <c:v>  Source</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cat>
            <c:numRef>
              <c:f>Manufacturing!$AI$495:$AI$510</c:f>
              <c:numCache>
                <c:formatCode>General</c:formatCode>
                <c:ptCount val="16"/>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numCache>
            </c:numRef>
          </c:cat>
          <c:val>
            <c:numRef>
              <c:f>Manufacturing!$AK$495:$AK$510</c:f>
              <c:numCache>
                <c:formatCode>0.0000</c:formatCode>
                <c:ptCount val="16"/>
                <c:pt idx="0">
                  <c:v>1</c:v>
                </c:pt>
                <c:pt idx="1">
                  <c:v>0.96042651635669496</c:v>
                </c:pt>
                <c:pt idx="2">
                  <c:v>0.84316532071395911</c:v>
                </c:pt>
                <c:pt idx="3">
                  <c:v>0.83852918860325498</c:v>
                </c:pt>
                <c:pt idx="4">
                  <c:v>0.84641967959770636</c:v>
                </c:pt>
                <c:pt idx="5">
                  <c:v>0.88221772188250458</c:v>
                </c:pt>
                <c:pt idx="6">
                  <c:v>0.88616213667446941</c:v>
                </c:pt>
                <c:pt idx="7">
                  <c:v>0.83289443382928363</c:v>
                </c:pt>
                <c:pt idx="8">
                  <c:v>0.7968398356783527</c:v>
                </c:pt>
                <c:pt idx="9">
                  <c:v>0.75138313519692579</c:v>
                </c:pt>
                <c:pt idx="10">
                  <c:v>0.76783299301831787</c:v>
                </c:pt>
                <c:pt idx="11">
                  <c:v>0.78201784540067687</c:v>
                </c:pt>
                <c:pt idx="12">
                  <c:v>0.75595906746487285</c:v>
                </c:pt>
                <c:pt idx="13">
                  <c:v>0.76740932628392888</c:v>
                </c:pt>
                <c:pt idx="14">
                  <c:v>0.76218767727028902</c:v>
                </c:pt>
                <c:pt idx="15">
                  <c:v>0.77585870052855732</c:v>
                </c:pt>
              </c:numCache>
            </c:numRef>
          </c:val>
          <c:smooth val="0"/>
          <c:extLst>
            <c:ext xmlns:c16="http://schemas.microsoft.com/office/drawing/2014/chart" uri="{C3380CC4-5D6E-409C-BE32-E72D297353CC}">
              <c16:uniqueId val="{00000001-466B-4B32-B47E-118B00112C97}"/>
            </c:ext>
          </c:extLst>
        </c:ser>
        <c:ser>
          <c:idx val="2"/>
          <c:order val="2"/>
          <c:tx>
            <c:strRef>
              <c:f>Manufacturing!$AL$494</c:f>
              <c:strCache>
                <c:ptCount val="1"/>
                <c:pt idx="0">
                  <c:v> Delivered</c:v>
                </c:pt>
              </c:strCache>
            </c:strRef>
          </c:tx>
          <c:spPr>
            <a:ln w="12700">
              <a:solidFill>
                <a:srgbClr val="FFFF00"/>
              </a:solidFill>
              <a:prstDash val="solid"/>
            </a:ln>
          </c:spPr>
          <c:marker>
            <c:symbol val="triangle"/>
            <c:size val="5"/>
            <c:spPr>
              <a:solidFill>
                <a:srgbClr val="FFFF00"/>
              </a:solidFill>
              <a:ln>
                <a:solidFill>
                  <a:srgbClr val="FFFF00"/>
                </a:solidFill>
                <a:prstDash val="solid"/>
              </a:ln>
            </c:spPr>
          </c:marker>
          <c:cat>
            <c:numRef>
              <c:f>Manufacturing!$AI$495:$AI$510</c:f>
              <c:numCache>
                <c:formatCode>General</c:formatCode>
                <c:ptCount val="16"/>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numCache>
            </c:numRef>
          </c:cat>
          <c:val>
            <c:numRef>
              <c:f>Manufacturing!$AL$495:$AL$510</c:f>
              <c:numCache>
                <c:formatCode>0.0000</c:formatCode>
                <c:ptCount val="16"/>
                <c:pt idx="0">
                  <c:v>1</c:v>
                </c:pt>
                <c:pt idx="1">
                  <c:v>0.96900452756138211</c:v>
                </c:pt>
                <c:pt idx="2">
                  <c:v>0.85596884006516039</c:v>
                </c:pt>
                <c:pt idx="3">
                  <c:v>0.85327351365980852</c:v>
                </c:pt>
                <c:pt idx="4">
                  <c:v>0.84160433682243574</c:v>
                </c:pt>
                <c:pt idx="5">
                  <c:v>0.87975787366715141</c:v>
                </c:pt>
                <c:pt idx="6">
                  <c:v>0.88796810850042796</c:v>
                </c:pt>
                <c:pt idx="7">
                  <c:v>0.83767819733278837</c:v>
                </c:pt>
                <c:pt idx="8">
                  <c:v>0.80076783682002228</c:v>
                </c:pt>
                <c:pt idx="9">
                  <c:v>0.7597504912319728</c:v>
                </c:pt>
                <c:pt idx="10">
                  <c:v>0.77264072691626151</c:v>
                </c:pt>
                <c:pt idx="11">
                  <c:v>0.78637931282587537</c:v>
                </c:pt>
                <c:pt idx="12">
                  <c:v>0.76173793449523997</c:v>
                </c:pt>
                <c:pt idx="13">
                  <c:v>0.7728957070254675</c:v>
                </c:pt>
                <c:pt idx="14">
                  <c:v>0.76414874476792438</c:v>
                </c:pt>
                <c:pt idx="15">
                  <c:v>0.7799556600093247</c:v>
                </c:pt>
              </c:numCache>
            </c:numRef>
          </c:val>
          <c:smooth val="0"/>
          <c:extLst>
            <c:ext xmlns:c16="http://schemas.microsoft.com/office/drawing/2014/chart" uri="{C3380CC4-5D6E-409C-BE32-E72D297353CC}">
              <c16:uniqueId val="{00000002-466B-4B32-B47E-118B00112C97}"/>
            </c:ext>
          </c:extLst>
        </c:ser>
        <c:ser>
          <c:idx val="3"/>
          <c:order val="3"/>
          <c:tx>
            <c:strRef>
              <c:f>Manufacturing!$AM$494</c:f>
              <c:strCache>
                <c:ptCount val="1"/>
                <c:pt idx="0">
                  <c:v> Electricity</c:v>
                </c:pt>
              </c:strCache>
            </c:strRef>
          </c:tx>
          <c:spPr>
            <a:ln w="12700">
              <a:solidFill>
                <a:srgbClr val="00FFFF"/>
              </a:solidFill>
              <a:prstDash val="solid"/>
            </a:ln>
          </c:spPr>
          <c:marker>
            <c:symbol val="x"/>
            <c:size val="5"/>
            <c:spPr>
              <a:noFill/>
              <a:ln>
                <a:solidFill>
                  <a:srgbClr val="00FFFF"/>
                </a:solidFill>
                <a:prstDash val="solid"/>
              </a:ln>
            </c:spPr>
          </c:marker>
          <c:cat>
            <c:numRef>
              <c:f>Manufacturing!$AI$495:$AI$510</c:f>
              <c:numCache>
                <c:formatCode>General</c:formatCode>
                <c:ptCount val="16"/>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numCache>
            </c:numRef>
          </c:cat>
          <c:val>
            <c:numRef>
              <c:f>Manufacturing!$AM$495:$AM$510</c:f>
              <c:numCache>
                <c:formatCode>0.0000</c:formatCode>
                <c:ptCount val="16"/>
                <c:pt idx="0">
                  <c:v>1</c:v>
                </c:pt>
                <c:pt idx="1">
                  <c:v>0.96900452756138211</c:v>
                </c:pt>
                <c:pt idx="2">
                  <c:v>0.85596884006516039</c:v>
                </c:pt>
                <c:pt idx="3">
                  <c:v>0.85327351365980852</c:v>
                </c:pt>
                <c:pt idx="4">
                  <c:v>0.84160433682243574</c:v>
                </c:pt>
                <c:pt idx="5">
                  <c:v>0.87975787366715141</c:v>
                </c:pt>
                <c:pt idx="6">
                  <c:v>0.88796810850042796</c:v>
                </c:pt>
                <c:pt idx="7">
                  <c:v>0.83767819733278837</c:v>
                </c:pt>
                <c:pt idx="8">
                  <c:v>0.80076783682002228</c:v>
                </c:pt>
                <c:pt idx="9">
                  <c:v>0.7597504912319728</c:v>
                </c:pt>
                <c:pt idx="10">
                  <c:v>0.77264072691626151</c:v>
                </c:pt>
                <c:pt idx="11">
                  <c:v>0.78637931282587537</c:v>
                </c:pt>
                <c:pt idx="12">
                  <c:v>0.76173793449523997</c:v>
                </c:pt>
                <c:pt idx="13">
                  <c:v>0.7728957070254675</c:v>
                </c:pt>
                <c:pt idx="14">
                  <c:v>0.76414874476792438</c:v>
                </c:pt>
                <c:pt idx="15">
                  <c:v>0.7799556600093247</c:v>
                </c:pt>
              </c:numCache>
            </c:numRef>
          </c:val>
          <c:smooth val="0"/>
          <c:extLst>
            <c:ext xmlns:c16="http://schemas.microsoft.com/office/drawing/2014/chart" uri="{C3380CC4-5D6E-409C-BE32-E72D297353CC}">
              <c16:uniqueId val="{00000003-466B-4B32-B47E-118B00112C97}"/>
            </c:ext>
          </c:extLst>
        </c:ser>
        <c:ser>
          <c:idx val="4"/>
          <c:order val="4"/>
          <c:tx>
            <c:strRef>
              <c:f>Manufacturing!$AN$494</c:f>
              <c:strCache>
                <c:ptCount val="1"/>
                <c:pt idx="0">
                  <c:v>  Primary</c:v>
                </c:pt>
              </c:strCache>
            </c:strRef>
          </c:tx>
          <c:spPr>
            <a:ln w="12700">
              <a:solidFill>
                <a:srgbClr val="800080"/>
              </a:solidFill>
              <a:prstDash val="solid"/>
            </a:ln>
          </c:spPr>
          <c:marker>
            <c:symbol val="star"/>
            <c:size val="5"/>
            <c:spPr>
              <a:noFill/>
              <a:ln>
                <a:solidFill>
                  <a:srgbClr val="800080"/>
                </a:solidFill>
                <a:prstDash val="solid"/>
              </a:ln>
            </c:spPr>
          </c:marker>
          <c:cat>
            <c:numRef>
              <c:f>Manufacturing!$AI$495:$AI$510</c:f>
              <c:numCache>
                <c:formatCode>General</c:formatCode>
                <c:ptCount val="16"/>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numCache>
            </c:numRef>
          </c:cat>
          <c:val>
            <c:numRef>
              <c:f>Manufacturing!$AN$495:$AN$510</c:f>
              <c:numCache>
                <c:formatCode>0.0000</c:formatCode>
                <c:ptCount val="16"/>
                <c:pt idx="0">
                  <c:v>1</c:v>
                </c:pt>
                <c:pt idx="1">
                  <c:v>0.96900452756138211</c:v>
                </c:pt>
                <c:pt idx="2">
                  <c:v>0.85596884006516039</c:v>
                </c:pt>
                <c:pt idx="3">
                  <c:v>0.85327351365980852</c:v>
                </c:pt>
                <c:pt idx="4">
                  <c:v>0.84160433682243574</c:v>
                </c:pt>
                <c:pt idx="5">
                  <c:v>0.87975787366715141</c:v>
                </c:pt>
                <c:pt idx="6">
                  <c:v>0.88796810850042796</c:v>
                </c:pt>
                <c:pt idx="7">
                  <c:v>0.83767819733278837</c:v>
                </c:pt>
                <c:pt idx="8">
                  <c:v>0.80076783682002228</c:v>
                </c:pt>
                <c:pt idx="9">
                  <c:v>0.7597504912319728</c:v>
                </c:pt>
                <c:pt idx="10">
                  <c:v>0.77264072691626151</c:v>
                </c:pt>
                <c:pt idx="11">
                  <c:v>0.78637931282587537</c:v>
                </c:pt>
                <c:pt idx="12">
                  <c:v>0.76173793449523997</c:v>
                </c:pt>
                <c:pt idx="13">
                  <c:v>0.7728957070254675</c:v>
                </c:pt>
                <c:pt idx="14">
                  <c:v>0.76414874476792438</c:v>
                </c:pt>
                <c:pt idx="15">
                  <c:v>0.7799556600093247</c:v>
                </c:pt>
              </c:numCache>
            </c:numRef>
          </c:val>
          <c:smooth val="0"/>
          <c:extLst>
            <c:ext xmlns:c16="http://schemas.microsoft.com/office/drawing/2014/chart" uri="{C3380CC4-5D6E-409C-BE32-E72D297353CC}">
              <c16:uniqueId val="{00000004-466B-4B32-B47E-118B00112C97}"/>
            </c:ext>
          </c:extLst>
        </c:ser>
        <c:dLbls>
          <c:showLegendKey val="0"/>
          <c:showVal val="0"/>
          <c:showCatName val="0"/>
          <c:showSerName val="0"/>
          <c:showPercent val="0"/>
          <c:showBubbleSize val="0"/>
        </c:dLbls>
        <c:marker val="1"/>
        <c:smooth val="0"/>
        <c:axId val="42299392"/>
        <c:axId val="136863744"/>
      </c:lineChart>
      <c:catAx>
        <c:axId val="42299392"/>
        <c:scaling>
          <c:orientation val="minMax"/>
        </c:scaling>
        <c:delete val="0"/>
        <c:axPos val="b"/>
        <c:title>
          <c:tx>
            <c:rich>
              <a:bodyPr/>
              <a:lstStyle/>
              <a:p>
                <a:pPr>
                  <a:defRPr sz="400" b="1" i="0" u="none" strike="noStrike" baseline="0">
                    <a:solidFill>
                      <a:srgbClr val="000000"/>
                    </a:solidFill>
                    <a:latin typeface="Arial"/>
                    <a:ea typeface="Arial"/>
                    <a:cs typeface="Arial"/>
                  </a:defRPr>
                </a:pPr>
                <a:r>
                  <a:rPr lang="en-US"/>
                  <a:t>Year</a:t>
                </a:r>
              </a:p>
            </c:rich>
          </c:tx>
          <c:layout>
            <c:manualLayout>
              <c:xMode val="edge"/>
              <c:yMode val="edge"/>
              <c:x val="0.449800040055234"/>
              <c:y val="0.89147612362408191"/>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400" b="0" i="0" u="none" strike="noStrike" baseline="0">
                <a:solidFill>
                  <a:srgbClr val="000000"/>
                </a:solidFill>
                <a:latin typeface="Arial"/>
                <a:ea typeface="Arial"/>
                <a:cs typeface="Arial"/>
              </a:defRPr>
            </a:pPr>
            <a:endParaRPr lang="en-US"/>
          </a:p>
        </c:txPr>
        <c:crossAx val="136863744"/>
        <c:crosses val="autoZero"/>
        <c:auto val="1"/>
        <c:lblAlgn val="ctr"/>
        <c:lblOffset val="100"/>
        <c:tickLblSkip val="1"/>
        <c:tickMarkSkip val="1"/>
        <c:noMultiLvlLbl val="0"/>
      </c:catAx>
      <c:valAx>
        <c:axId val="136863744"/>
        <c:scaling>
          <c:orientation val="minMax"/>
        </c:scaling>
        <c:delete val="0"/>
        <c:axPos val="l"/>
        <c:majorGridlines>
          <c:spPr>
            <a:ln w="3175">
              <a:solidFill>
                <a:srgbClr val="000000"/>
              </a:solidFill>
              <a:prstDash val="solid"/>
            </a:ln>
          </c:spPr>
        </c:majorGridlines>
        <c:title>
          <c:tx>
            <c:strRef>
              <c:f>Manufacturing!$H$489</c:f>
              <c:strCache>
                <c:ptCount val="1"/>
                <c:pt idx="0">
                  <c:v>Index, 1985 = 1.0</c:v>
                </c:pt>
              </c:strCache>
            </c:strRef>
          </c:tx>
          <c:layout>
            <c:manualLayout>
              <c:xMode val="edge"/>
              <c:yMode val="edge"/>
              <c:x val="3.2128514056224897E-2"/>
              <c:y val="0.39535046491281611"/>
            </c:manualLayout>
          </c:layout>
          <c:overlay val="0"/>
          <c:spPr>
            <a:noFill/>
            <a:ln w="25400">
              <a:noFill/>
            </a:ln>
          </c:spPr>
          <c:txPr>
            <a:bodyPr/>
            <a:lstStyle/>
            <a:p>
              <a:pPr>
                <a:defRPr sz="400" b="1" i="0" u="none" strike="noStrike" baseline="0">
                  <a:solidFill>
                    <a:srgbClr val="000000"/>
                  </a:solidFill>
                  <a:latin typeface="Arial"/>
                  <a:ea typeface="Arial"/>
                  <a:cs typeface="Arial"/>
                </a:defRPr>
              </a:pPr>
              <a:endParaRPr lang="en-US"/>
            </a:p>
          </c:txPr>
        </c:title>
        <c:numFmt formatCode="0.0000" sourceLinked="1"/>
        <c:majorTickMark val="out"/>
        <c:minorTickMark val="none"/>
        <c:tickLblPos val="nextTo"/>
        <c:spPr>
          <a:ln w="3175">
            <a:solidFill>
              <a:srgbClr val="000000"/>
            </a:solidFill>
            <a:prstDash val="solid"/>
          </a:ln>
        </c:spPr>
        <c:txPr>
          <a:bodyPr rot="0" vert="horz"/>
          <a:lstStyle/>
          <a:p>
            <a:pPr>
              <a:defRPr sz="400" b="0" i="0" u="none" strike="noStrike" baseline="0">
                <a:solidFill>
                  <a:srgbClr val="000000"/>
                </a:solidFill>
                <a:latin typeface="Arial"/>
                <a:ea typeface="Arial"/>
                <a:cs typeface="Arial"/>
              </a:defRPr>
            </a:pPr>
            <a:endParaRPr lang="en-US"/>
          </a:p>
        </c:txPr>
        <c:crossAx val="42299392"/>
        <c:crosses val="autoZero"/>
        <c:crossBetween val="between"/>
      </c:valAx>
      <c:spPr>
        <a:solidFill>
          <a:srgbClr val="C0C0C0"/>
        </a:solidFill>
        <a:ln w="12700">
          <a:solidFill>
            <a:srgbClr val="808080"/>
          </a:solidFill>
          <a:prstDash val="solid"/>
        </a:ln>
      </c:spPr>
    </c:plotArea>
    <c:legend>
      <c:legendPos val="r"/>
      <c:layout>
        <c:manualLayout>
          <c:xMode val="edge"/>
          <c:yMode val="edge"/>
          <c:x val="0.85743140541167284"/>
          <c:y val="0.40697837188956032"/>
          <c:w val="0.12650623491340685"/>
          <c:h val="0.2170550774176484"/>
        </c:manualLayout>
      </c:layout>
      <c:overlay val="0"/>
      <c:spPr>
        <a:solidFill>
          <a:srgbClr val="FFFFFF"/>
        </a:solidFill>
        <a:ln w="3175">
          <a:solidFill>
            <a:srgbClr val="000000"/>
          </a:solidFill>
          <a:prstDash val="solid"/>
        </a:ln>
      </c:spPr>
      <c:txPr>
        <a:bodyPr/>
        <a:lstStyle/>
        <a:p>
          <a:pPr>
            <a:defRPr sz="335"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4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horizontalDpi="1200" verticalDpi="1200"/>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Manufacturing!$AQ$492</c:f>
          <c:strCache>
            <c:ptCount val="1"/>
            <c:pt idx="0">
              <c:v>NAICS 316 Output and Intensity Indexes</c:v>
            </c:pt>
          </c:strCache>
        </c:strRef>
      </c:tx>
      <c:layout>
        <c:manualLayout>
          <c:xMode val="edge"/>
          <c:yMode val="edge"/>
          <c:x val="0.26556026650514841"/>
          <c:y val="3.875968992248062E-2"/>
        </c:manualLayout>
      </c:layout>
      <c:overlay val="0"/>
      <c:spPr>
        <a:noFill/>
        <a:ln w="25400">
          <a:noFill/>
        </a:ln>
      </c:spPr>
      <c:txPr>
        <a:bodyPr/>
        <a:lstStyle/>
        <a:p>
          <a:pPr>
            <a:defRPr sz="900" b="1"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0.1078838174273859"/>
          <c:y val="0.20542713415672753"/>
          <c:w val="0.72199170124481327"/>
          <c:h val="0.62015738613351701"/>
        </c:manualLayout>
      </c:layout>
      <c:lineChart>
        <c:grouping val="standard"/>
        <c:varyColors val="0"/>
        <c:ser>
          <c:idx val="0"/>
          <c:order val="0"/>
          <c:tx>
            <c:strRef>
              <c:f>Manufacturing!$AQ$494</c:f>
              <c:strCache>
                <c:ptCount val="1"/>
                <c:pt idx="0">
                  <c:v>  Output</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cat>
            <c:numRef>
              <c:f>Manufacturing!$AP$495:$AP$510</c:f>
              <c:numCache>
                <c:formatCode>General</c:formatCode>
                <c:ptCount val="16"/>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numCache>
            </c:numRef>
          </c:cat>
          <c:val>
            <c:numRef>
              <c:f>Manufacturing!$AQ$495:$AQ$510</c:f>
              <c:numCache>
                <c:formatCode>0.0000</c:formatCode>
                <c:ptCount val="16"/>
                <c:pt idx="0">
                  <c:v>1</c:v>
                </c:pt>
                <c:pt idx="1">
                  <c:v>0.98391198321329332</c:v>
                </c:pt>
                <c:pt idx="2">
                  <c:v>1.0740928940055579</c:v>
                </c:pt>
                <c:pt idx="3">
                  <c:v>1.0747439460103216</c:v>
                </c:pt>
                <c:pt idx="4">
                  <c:v>1.0231906085181195</c:v>
                </c:pt>
                <c:pt idx="5">
                  <c:v>1.0058617365167581</c:v>
                </c:pt>
                <c:pt idx="6">
                  <c:v>1.0064061702489651</c:v>
                </c:pt>
                <c:pt idx="7">
                  <c:v>1.05813418023025</c:v>
                </c:pt>
                <c:pt idx="8">
                  <c:v>1.0940010208132478</c:v>
                </c:pt>
                <c:pt idx="9">
                  <c:v>1.1394680428741564</c:v>
                </c:pt>
                <c:pt idx="10">
                  <c:v>1.1454976464583451</c:v>
                </c:pt>
                <c:pt idx="11">
                  <c:v>1.1472942777746269</c:v>
                </c:pt>
                <c:pt idx="12">
                  <c:v>1.1917495604831847</c:v>
                </c:pt>
                <c:pt idx="13">
                  <c:v>1.0723280213236546</c:v>
                </c:pt>
                <c:pt idx="14">
                  <c:v>1.0288844779674473</c:v>
                </c:pt>
                <c:pt idx="15">
                  <c:v>1.014785912777179</c:v>
                </c:pt>
              </c:numCache>
            </c:numRef>
          </c:val>
          <c:smooth val="0"/>
          <c:extLst>
            <c:ext xmlns:c16="http://schemas.microsoft.com/office/drawing/2014/chart" uri="{C3380CC4-5D6E-409C-BE32-E72D297353CC}">
              <c16:uniqueId val="{00000000-D0B5-4A21-96C7-CA392E87C238}"/>
            </c:ext>
          </c:extLst>
        </c:ser>
        <c:ser>
          <c:idx val="1"/>
          <c:order val="1"/>
          <c:tx>
            <c:strRef>
              <c:f>Manufacturing!$AR$494</c:f>
              <c:strCache>
                <c:ptCount val="1"/>
                <c:pt idx="0">
                  <c:v>  Source</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cat>
            <c:numRef>
              <c:f>Manufacturing!$AP$495:$AP$510</c:f>
              <c:numCache>
                <c:formatCode>General</c:formatCode>
                <c:ptCount val="16"/>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numCache>
            </c:numRef>
          </c:cat>
          <c:val>
            <c:numRef>
              <c:f>Manufacturing!$AR$495:$AR$510</c:f>
              <c:numCache>
                <c:formatCode>0.0000</c:formatCode>
                <c:ptCount val="16"/>
                <c:pt idx="0">
                  <c:v>1</c:v>
                </c:pt>
                <c:pt idx="1">
                  <c:v>1.0073539315796503</c:v>
                </c:pt>
                <c:pt idx="2">
                  <c:v>0.91709206771822793</c:v>
                </c:pt>
                <c:pt idx="3">
                  <c:v>0.91437619759929811</c:v>
                </c:pt>
                <c:pt idx="4">
                  <c:v>0.98292694897759192</c:v>
                </c:pt>
                <c:pt idx="5">
                  <c:v>0.99695218037725242</c:v>
                </c:pt>
                <c:pt idx="6">
                  <c:v>0.99161372853504259</c:v>
                </c:pt>
                <c:pt idx="7">
                  <c:v>0.93966273582877713</c:v>
                </c:pt>
                <c:pt idx="8">
                  <c:v>0.90959211894907011</c:v>
                </c:pt>
                <c:pt idx="9">
                  <c:v>0.86793720237748861</c:v>
                </c:pt>
                <c:pt idx="10">
                  <c:v>0.86755091367786008</c:v>
                </c:pt>
                <c:pt idx="11">
                  <c:v>0.86678174472852743</c:v>
                </c:pt>
                <c:pt idx="12">
                  <c:v>0.83273668293987724</c:v>
                </c:pt>
                <c:pt idx="13">
                  <c:v>0.92593078367923309</c:v>
                </c:pt>
                <c:pt idx="14">
                  <c:v>0.96943211675491237</c:v>
                </c:pt>
                <c:pt idx="15">
                  <c:v>0.98025325018634279</c:v>
                </c:pt>
              </c:numCache>
            </c:numRef>
          </c:val>
          <c:smooth val="0"/>
          <c:extLst>
            <c:ext xmlns:c16="http://schemas.microsoft.com/office/drawing/2014/chart" uri="{C3380CC4-5D6E-409C-BE32-E72D297353CC}">
              <c16:uniqueId val="{00000001-D0B5-4A21-96C7-CA392E87C238}"/>
            </c:ext>
          </c:extLst>
        </c:ser>
        <c:ser>
          <c:idx val="2"/>
          <c:order val="2"/>
          <c:tx>
            <c:strRef>
              <c:f>Manufacturing!$AS$494</c:f>
              <c:strCache>
                <c:ptCount val="1"/>
                <c:pt idx="0">
                  <c:v> Delivered</c:v>
                </c:pt>
              </c:strCache>
            </c:strRef>
          </c:tx>
          <c:spPr>
            <a:ln w="12700">
              <a:solidFill>
                <a:srgbClr val="FFFF00"/>
              </a:solidFill>
              <a:prstDash val="solid"/>
            </a:ln>
          </c:spPr>
          <c:marker>
            <c:symbol val="triangle"/>
            <c:size val="5"/>
            <c:spPr>
              <a:solidFill>
                <a:srgbClr val="FFFF00"/>
              </a:solidFill>
              <a:ln>
                <a:solidFill>
                  <a:srgbClr val="FFFF00"/>
                </a:solidFill>
                <a:prstDash val="solid"/>
              </a:ln>
            </c:spPr>
          </c:marker>
          <c:cat>
            <c:numRef>
              <c:f>Manufacturing!$AP$495:$AP$510</c:f>
              <c:numCache>
                <c:formatCode>General</c:formatCode>
                <c:ptCount val="16"/>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numCache>
            </c:numRef>
          </c:cat>
          <c:val>
            <c:numRef>
              <c:f>Manufacturing!$AS$495:$AS$510</c:f>
              <c:numCache>
                <c:formatCode>0.0000</c:formatCode>
                <c:ptCount val="16"/>
                <c:pt idx="0">
                  <c:v>1</c:v>
                </c:pt>
                <c:pt idx="1">
                  <c:v>1.0163510731256327</c:v>
                </c:pt>
                <c:pt idx="2">
                  <c:v>0.93101816945343796</c:v>
                </c:pt>
                <c:pt idx="3">
                  <c:v>0.93045418279601666</c:v>
                </c:pt>
                <c:pt idx="4">
                  <c:v>0.97733500647381211</c:v>
                </c:pt>
                <c:pt idx="5">
                  <c:v>0.99417242320295729</c:v>
                </c:pt>
                <c:pt idx="6">
                  <c:v>0.9936346075388427</c:v>
                </c:pt>
                <c:pt idx="7">
                  <c:v>0.94505972747463851</c:v>
                </c:pt>
                <c:pt idx="8">
                  <c:v>0.91407592952393213</c:v>
                </c:pt>
                <c:pt idx="9">
                  <c:v>0.87760249728253303</c:v>
                </c:pt>
                <c:pt idx="10">
                  <c:v>0.87298302453244192</c:v>
                </c:pt>
                <c:pt idx="11">
                  <c:v>0.8716159571018437</c:v>
                </c:pt>
                <c:pt idx="12">
                  <c:v>0.83910247014864314</c:v>
                </c:pt>
                <c:pt idx="13">
                  <c:v>0.93255046973931111</c:v>
                </c:pt>
                <c:pt idx="14">
                  <c:v>0.97192641293946969</c:v>
                </c:pt>
                <c:pt idx="15">
                  <c:v>0.98542952499536163</c:v>
                </c:pt>
              </c:numCache>
            </c:numRef>
          </c:val>
          <c:smooth val="0"/>
          <c:extLst>
            <c:ext xmlns:c16="http://schemas.microsoft.com/office/drawing/2014/chart" uri="{C3380CC4-5D6E-409C-BE32-E72D297353CC}">
              <c16:uniqueId val="{00000002-D0B5-4A21-96C7-CA392E87C238}"/>
            </c:ext>
          </c:extLst>
        </c:ser>
        <c:ser>
          <c:idx val="3"/>
          <c:order val="3"/>
          <c:tx>
            <c:strRef>
              <c:f>Manufacturing!$AT$494</c:f>
              <c:strCache>
                <c:ptCount val="1"/>
                <c:pt idx="0">
                  <c:v> Electricity</c:v>
                </c:pt>
              </c:strCache>
            </c:strRef>
          </c:tx>
          <c:spPr>
            <a:ln w="12700">
              <a:solidFill>
                <a:srgbClr val="00FFFF"/>
              </a:solidFill>
              <a:prstDash val="solid"/>
            </a:ln>
          </c:spPr>
          <c:marker>
            <c:symbol val="x"/>
            <c:size val="5"/>
            <c:spPr>
              <a:noFill/>
              <a:ln>
                <a:solidFill>
                  <a:srgbClr val="00FFFF"/>
                </a:solidFill>
                <a:prstDash val="solid"/>
              </a:ln>
            </c:spPr>
          </c:marker>
          <c:cat>
            <c:numRef>
              <c:f>Manufacturing!$AP$495:$AP$510</c:f>
              <c:numCache>
                <c:formatCode>General</c:formatCode>
                <c:ptCount val="16"/>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numCache>
            </c:numRef>
          </c:cat>
          <c:val>
            <c:numRef>
              <c:f>Manufacturing!$AT$495:$AT$510</c:f>
              <c:numCache>
                <c:formatCode>0.0000</c:formatCode>
                <c:ptCount val="16"/>
                <c:pt idx="0">
                  <c:v>1</c:v>
                </c:pt>
                <c:pt idx="1">
                  <c:v>1.0163510731256327</c:v>
                </c:pt>
                <c:pt idx="2">
                  <c:v>0.93101816945343796</c:v>
                </c:pt>
                <c:pt idx="3">
                  <c:v>0.93045418279601666</c:v>
                </c:pt>
                <c:pt idx="4">
                  <c:v>0.97733500647381211</c:v>
                </c:pt>
                <c:pt idx="5">
                  <c:v>0.99417242320295729</c:v>
                </c:pt>
                <c:pt idx="6">
                  <c:v>0.9936346075388427</c:v>
                </c:pt>
                <c:pt idx="7">
                  <c:v>0.94505972747463851</c:v>
                </c:pt>
                <c:pt idx="8">
                  <c:v>0.91407592952393213</c:v>
                </c:pt>
                <c:pt idx="9">
                  <c:v>0.87760249728253303</c:v>
                </c:pt>
                <c:pt idx="10">
                  <c:v>0.87298302453244192</c:v>
                </c:pt>
                <c:pt idx="11">
                  <c:v>0.8716159571018437</c:v>
                </c:pt>
                <c:pt idx="12">
                  <c:v>0.83910247014864314</c:v>
                </c:pt>
                <c:pt idx="13">
                  <c:v>0.93255046973931111</c:v>
                </c:pt>
                <c:pt idx="14">
                  <c:v>0.97192641293946969</c:v>
                </c:pt>
                <c:pt idx="15">
                  <c:v>0.98542952499536163</c:v>
                </c:pt>
              </c:numCache>
            </c:numRef>
          </c:val>
          <c:smooth val="0"/>
          <c:extLst>
            <c:ext xmlns:c16="http://schemas.microsoft.com/office/drawing/2014/chart" uri="{C3380CC4-5D6E-409C-BE32-E72D297353CC}">
              <c16:uniqueId val="{00000003-D0B5-4A21-96C7-CA392E87C238}"/>
            </c:ext>
          </c:extLst>
        </c:ser>
        <c:ser>
          <c:idx val="4"/>
          <c:order val="4"/>
          <c:tx>
            <c:strRef>
              <c:f>Manufacturing!$AU$494</c:f>
              <c:strCache>
                <c:ptCount val="1"/>
                <c:pt idx="0">
                  <c:v>  Primary</c:v>
                </c:pt>
              </c:strCache>
            </c:strRef>
          </c:tx>
          <c:spPr>
            <a:ln w="12700">
              <a:solidFill>
                <a:srgbClr val="800080"/>
              </a:solidFill>
              <a:prstDash val="solid"/>
            </a:ln>
          </c:spPr>
          <c:marker>
            <c:symbol val="star"/>
            <c:size val="5"/>
            <c:spPr>
              <a:noFill/>
              <a:ln>
                <a:solidFill>
                  <a:srgbClr val="800080"/>
                </a:solidFill>
                <a:prstDash val="solid"/>
              </a:ln>
            </c:spPr>
          </c:marker>
          <c:cat>
            <c:numRef>
              <c:f>Manufacturing!$AP$495:$AP$510</c:f>
              <c:numCache>
                <c:formatCode>General</c:formatCode>
                <c:ptCount val="16"/>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numCache>
            </c:numRef>
          </c:cat>
          <c:val>
            <c:numRef>
              <c:f>Manufacturing!$AU$495:$AU$510</c:f>
              <c:numCache>
                <c:formatCode>0.0000</c:formatCode>
                <c:ptCount val="16"/>
                <c:pt idx="0">
                  <c:v>1</c:v>
                </c:pt>
                <c:pt idx="1">
                  <c:v>1.0163510731256327</c:v>
                </c:pt>
                <c:pt idx="2">
                  <c:v>0.93101816945343796</c:v>
                </c:pt>
                <c:pt idx="3">
                  <c:v>0.93045418279601666</c:v>
                </c:pt>
                <c:pt idx="4">
                  <c:v>0.97733500647381211</c:v>
                </c:pt>
                <c:pt idx="5">
                  <c:v>0.99417242320295729</c:v>
                </c:pt>
                <c:pt idx="6">
                  <c:v>0.9936346075388427</c:v>
                </c:pt>
                <c:pt idx="7">
                  <c:v>0.94505972747463851</c:v>
                </c:pt>
                <c:pt idx="8">
                  <c:v>0.91407592952393213</c:v>
                </c:pt>
                <c:pt idx="9">
                  <c:v>0.87760249728253303</c:v>
                </c:pt>
                <c:pt idx="10">
                  <c:v>0.87298302453244192</c:v>
                </c:pt>
                <c:pt idx="11">
                  <c:v>0.8716159571018437</c:v>
                </c:pt>
                <c:pt idx="12">
                  <c:v>0.83910247014864314</c:v>
                </c:pt>
                <c:pt idx="13">
                  <c:v>0.93255046973931111</c:v>
                </c:pt>
                <c:pt idx="14">
                  <c:v>0.97192641293946969</c:v>
                </c:pt>
                <c:pt idx="15">
                  <c:v>0.98542952499536163</c:v>
                </c:pt>
              </c:numCache>
            </c:numRef>
          </c:val>
          <c:smooth val="0"/>
          <c:extLst>
            <c:ext xmlns:c16="http://schemas.microsoft.com/office/drawing/2014/chart" uri="{C3380CC4-5D6E-409C-BE32-E72D297353CC}">
              <c16:uniqueId val="{00000004-D0B5-4A21-96C7-CA392E87C238}"/>
            </c:ext>
          </c:extLst>
        </c:ser>
        <c:dLbls>
          <c:showLegendKey val="0"/>
          <c:showVal val="0"/>
          <c:showCatName val="0"/>
          <c:showSerName val="0"/>
          <c:showPercent val="0"/>
          <c:showBubbleSize val="0"/>
        </c:dLbls>
        <c:marker val="1"/>
        <c:smooth val="0"/>
        <c:axId val="42300416"/>
        <c:axId val="136865472"/>
      </c:lineChart>
      <c:catAx>
        <c:axId val="42300416"/>
        <c:scaling>
          <c:orientation val="minMax"/>
        </c:scaling>
        <c:delete val="0"/>
        <c:axPos val="b"/>
        <c:title>
          <c:tx>
            <c:rich>
              <a:bodyPr/>
              <a:lstStyle/>
              <a:p>
                <a:pPr>
                  <a:defRPr sz="400" b="1" i="0" u="none" strike="noStrike" baseline="0">
                    <a:solidFill>
                      <a:srgbClr val="000000"/>
                    </a:solidFill>
                    <a:latin typeface="Arial"/>
                    <a:ea typeface="Arial"/>
                    <a:cs typeface="Arial"/>
                  </a:defRPr>
                </a:pPr>
                <a:r>
                  <a:rPr lang="en-US"/>
                  <a:t>Year</a:t>
                </a:r>
              </a:p>
            </c:rich>
          </c:tx>
          <c:layout>
            <c:manualLayout>
              <c:xMode val="edge"/>
              <c:yMode val="edge"/>
              <c:x val="0.44813287003092228"/>
              <c:y val="0.89147612362408191"/>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400" b="0" i="0" u="none" strike="noStrike" baseline="0">
                <a:solidFill>
                  <a:srgbClr val="000000"/>
                </a:solidFill>
                <a:latin typeface="Arial"/>
                <a:ea typeface="Arial"/>
                <a:cs typeface="Arial"/>
              </a:defRPr>
            </a:pPr>
            <a:endParaRPr lang="en-US"/>
          </a:p>
        </c:txPr>
        <c:crossAx val="136865472"/>
        <c:crosses val="autoZero"/>
        <c:auto val="1"/>
        <c:lblAlgn val="ctr"/>
        <c:lblOffset val="100"/>
        <c:tickLblSkip val="1"/>
        <c:tickMarkSkip val="1"/>
        <c:noMultiLvlLbl val="0"/>
      </c:catAx>
      <c:valAx>
        <c:axId val="136865472"/>
        <c:scaling>
          <c:orientation val="minMax"/>
        </c:scaling>
        <c:delete val="0"/>
        <c:axPos val="l"/>
        <c:majorGridlines>
          <c:spPr>
            <a:ln w="3175">
              <a:solidFill>
                <a:srgbClr val="000000"/>
              </a:solidFill>
              <a:prstDash val="solid"/>
            </a:ln>
          </c:spPr>
        </c:majorGridlines>
        <c:title>
          <c:tx>
            <c:strRef>
              <c:f>Manufacturing!$H$489</c:f>
              <c:strCache>
                <c:ptCount val="1"/>
                <c:pt idx="0">
                  <c:v>Index, 1985 = 1.0</c:v>
                </c:pt>
              </c:strCache>
            </c:strRef>
          </c:tx>
          <c:layout>
            <c:manualLayout>
              <c:xMode val="edge"/>
              <c:yMode val="edge"/>
              <c:x val="3.3194980182133106E-2"/>
              <c:y val="0.39535046491281611"/>
            </c:manualLayout>
          </c:layout>
          <c:overlay val="0"/>
          <c:spPr>
            <a:noFill/>
            <a:ln w="25400">
              <a:noFill/>
            </a:ln>
          </c:spPr>
          <c:txPr>
            <a:bodyPr/>
            <a:lstStyle/>
            <a:p>
              <a:pPr>
                <a:defRPr sz="400" b="1" i="0" u="none" strike="noStrike" baseline="0">
                  <a:solidFill>
                    <a:srgbClr val="000000"/>
                  </a:solidFill>
                  <a:latin typeface="Arial"/>
                  <a:ea typeface="Arial"/>
                  <a:cs typeface="Arial"/>
                </a:defRPr>
              </a:pPr>
              <a:endParaRPr lang="en-US"/>
            </a:p>
          </c:txPr>
        </c:title>
        <c:numFmt formatCode="0.0000" sourceLinked="1"/>
        <c:majorTickMark val="out"/>
        <c:minorTickMark val="none"/>
        <c:tickLblPos val="nextTo"/>
        <c:spPr>
          <a:ln w="3175">
            <a:solidFill>
              <a:srgbClr val="000000"/>
            </a:solidFill>
            <a:prstDash val="solid"/>
          </a:ln>
        </c:spPr>
        <c:txPr>
          <a:bodyPr rot="0" vert="horz"/>
          <a:lstStyle/>
          <a:p>
            <a:pPr>
              <a:defRPr sz="400" b="0" i="0" u="none" strike="noStrike" baseline="0">
                <a:solidFill>
                  <a:srgbClr val="000000"/>
                </a:solidFill>
                <a:latin typeface="Arial"/>
                <a:ea typeface="Arial"/>
                <a:cs typeface="Arial"/>
              </a:defRPr>
            </a:pPr>
            <a:endParaRPr lang="en-US"/>
          </a:p>
        </c:txPr>
        <c:crossAx val="42300416"/>
        <c:crosses val="autoZero"/>
        <c:crossBetween val="between"/>
      </c:valAx>
      <c:spPr>
        <a:solidFill>
          <a:srgbClr val="C0C0C0"/>
        </a:solidFill>
        <a:ln w="12700">
          <a:solidFill>
            <a:srgbClr val="808080"/>
          </a:solidFill>
          <a:prstDash val="solid"/>
        </a:ln>
      </c:spPr>
    </c:plotArea>
    <c:legend>
      <c:legendPos val="r"/>
      <c:layout>
        <c:manualLayout>
          <c:xMode val="edge"/>
          <c:yMode val="edge"/>
          <c:x val="0.85269703635223737"/>
          <c:y val="0.40697837188956032"/>
          <c:w val="0.13070547355669615"/>
          <c:h val="0.2170550774176484"/>
        </c:manualLayout>
      </c:layout>
      <c:overlay val="0"/>
      <c:spPr>
        <a:solidFill>
          <a:srgbClr val="FFFFFF"/>
        </a:solidFill>
        <a:ln w="3175">
          <a:solidFill>
            <a:srgbClr val="000000"/>
          </a:solidFill>
          <a:prstDash val="solid"/>
        </a:ln>
      </c:spPr>
      <c:txPr>
        <a:bodyPr/>
        <a:lstStyle/>
        <a:p>
          <a:pPr>
            <a:defRPr sz="335"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4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horizontalDpi="1200" verticalDpi="1200"/>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Manufacturing!$GZ$86</c:f>
          <c:strCache>
            <c:ptCount val="1"/>
            <c:pt idx="0">
              <c:v>Manufacturing:  Source Energy</c:v>
            </c:pt>
          </c:strCache>
        </c:strRef>
      </c:tx>
      <c:layout>
        <c:manualLayout>
          <c:xMode val="edge"/>
          <c:yMode val="edge"/>
          <c:x val="0.20512865379007109"/>
          <c:y val="0.12140608622005317"/>
        </c:manualLayout>
      </c:layout>
      <c:overlay val="0"/>
      <c:spPr>
        <a:noFill/>
        <a:ln w="25400">
          <a:noFill/>
        </a:ln>
      </c:spPr>
      <c:txPr>
        <a:bodyPr/>
        <a:lstStyle/>
        <a:p>
          <a:pPr>
            <a:defRPr sz="1025" b="1"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0.15795608562978158"/>
          <c:y val="0.25772265687236373"/>
          <c:w val="0.79487345351198069"/>
          <c:h val="0.62300416677716708"/>
        </c:manualLayout>
      </c:layout>
      <c:lineChart>
        <c:grouping val="standard"/>
        <c:varyColors val="0"/>
        <c:ser>
          <c:idx val="0"/>
          <c:order val="0"/>
          <c:tx>
            <c:strRef>
              <c:f>Manufacturing!$HA$91</c:f>
              <c:strCache>
                <c:ptCount val="1"/>
                <c:pt idx="0">
                  <c:v>GDP_Man</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cat>
            <c:numRef>
              <c:f>Manufacturing!$GZ$92:$GZ$117</c:f>
              <c:numCache>
                <c:formatCode>General</c:formatCode>
                <c:ptCount val="5"/>
                <c:pt idx="0">
                  <c:v>2006</c:v>
                </c:pt>
                <c:pt idx="1">
                  <c:v>2007</c:v>
                </c:pt>
                <c:pt idx="2">
                  <c:v>2008</c:v>
                </c:pt>
                <c:pt idx="3">
                  <c:v>2009</c:v>
                </c:pt>
                <c:pt idx="4">
                  <c:v>2010</c:v>
                </c:pt>
              </c:numCache>
            </c:numRef>
          </c:cat>
          <c:val>
            <c:numRef>
              <c:f>Manufacturing!$HA$92:$HA$117</c:f>
              <c:numCache>
                <c:formatCode>0.0000</c:formatCode>
                <c:ptCount val="5"/>
                <c:pt idx="0">
                  <c:v>2.122716368333641</c:v>
                </c:pt>
                <c:pt idx="1">
                  <c:v>2.192860511369461</c:v>
                </c:pt>
                <c:pt idx="2">
                  <c:v>2.1483463533657297</c:v>
                </c:pt>
                <c:pt idx="3">
                  <c:v>1.950769924750364</c:v>
                </c:pt>
                <c:pt idx="4">
                  <c:v>2.0563244551065178</c:v>
                </c:pt>
              </c:numCache>
            </c:numRef>
          </c:val>
          <c:smooth val="0"/>
          <c:extLst>
            <c:ext xmlns:c16="http://schemas.microsoft.com/office/drawing/2014/chart" uri="{C3380CC4-5D6E-409C-BE32-E72D297353CC}">
              <c16:uniqueId val="{00000000-9CBE-4FA5-BCDB-F048C822DC5E}"/>
            </c:ext>
          </c:extLst>
        </c:ser>
        <c:ser>
          <c:idx val="1"/>
          <c:order val="1"/>
          <c:tx>
            <c:strRef>
              <c:f>Manufacturing!$HB$91</c:f>
              <c:strCache>
                <c:ptCount val="1"/>
                <c:pt idx="0">
                  <c:v> Structure</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cat>
            <c:numRef>
              <c:f>Manufacturing!$GZ$92:$GZ$117</c:f>
              <c:numCache>
                <c:formatCode>General</c:formatCode>
                <c:ptCount val="5"/>
                <c:pt idx="0">
                  <c:v>2006</c:v>
                </c:pt>
                <c:pt idx="1">
                  <c:v>2007</c:v>
                </c:pt>
                <c:pt idx="2">
                  <c:v>2008</c:v>
                </c:pt>
                <c:pt idx="3">
                  <c:v>2009</c:v>
                </c:pt>
                <c:pt idx="4">
                  <c:v>2010</c:v>
                </c:pt>
              </c:numCache>
            </c:numRef>
          </c:cat>
          <c:val>
            <c:numRef>
              <c:f>Manufacturing!$HB$92:$HB$117</c:f>
              <c:numCache>
                <c:formatCode>0.0000</c:formatCode>
                <c:ptCount val="5"/>
                <c:pt idx="0">
                  <c:v>0.6662831424950284</c:v>
                </c:pt>
                <c:pt idx="1">
                  <c:v>0.66064423687410523</c:v>
                </c:pt>
                <c:pt idx="2">
                  <c:v>0.63517909238550974</c:v>
                </c:pt>
                <c:pt idx="3">
                  <c:v>0.6147159123419087</c:v>
                </c:pt>
                <c:pt idx="4">
                  <c:v>0.61390943242314411</c:v>
                </c:pt>
              </c:numCache>
            </c:numRef>
          </c:val>
          <c:smooth val="0"/>
          <c:extLst>
            <c:ext xmlns:c16="http://schemas.microsoft.com/office/drawing/2014/chart" uri="{C3380CC4-5D6E-409C-BE32-E72D297353CC}">
              <c16:uniqueId val="{00000001-9CBE-4FA5-BCDB-F048C822DC5E}"/>
            </c:ext>
          </c:extLst>
        </c:ser>
        <c:ser>
          <c:idx val="2"/>
          <c:order val="2"/>
          <c:tx>
            <c:strRef>
              <c:f>Manufacturing!$HC$91</c:f>
              <c:strCache>
                <c:ptCount val="1"/>
                <c:pt idx="0">
                  <c:v>  Intensity</c:v>
                </c:pt>
              </c:strCache>
            </c:strRef>
          </c:tx>
          <c:spPr>
            <a:ln w="12700">
              <a:solidFill>
                <a:srgbClr val="008000"/>
              </a:solidFill>
              <a:prstDash val="solid"/>
            </a:ln>
          </c:spPr>
          <c:marker>
            <c:symbol val="triangle"/>
            <c:size val="5"/>
            <c:spPr>
              <a:solidFill>
                <a:srgbClr val="00FF00"/>
              </a:solidFill>
              <a:ln>
                <a:solidFill>
                  <a:srgbClr val="008000"/>
                </a:solidFill>
                <a:prstDash val="solid"/>
              </a:ln>
            </c:spPr>
          </c:marker>
          <c:cat>
            <c:numRef>
              <c:f>Manufacturing!$GZ$92:$GZ$117</c:f>
              <c:numCache>
                <c:formatCode>General</c:formatCode>
                <c:ptCount val="5"/>
                <c:pt idx="0">
                  <c:v>2006</c:v>
                </c:pt>
                <c:pt idx="1">
                  <c:v>2007</c:v>
                </c:pt>
                <c:pt idx="2">
                  <c:v>2008</c:v>
                </c:pt>
                <c:pt idx="3">
                  <c:v>2009</c:v>
                </c:pt>
                <c:pt idx="4">
                  <c:v>2010</c:v>
                </c:pt>
              </c:numCache>
            </c:numRef>
          </c:cat>
          <c:val>
            <c:numRef>
              <c:f>Manufacturing!$HC$92:$HC$117</c:f>
              <c:numCache>
                <c:formatCode>0.0000</c:formatCode>
                <c:ptCount val="5"/>
                <c:pt idx="0">
                  <c:v>0.84606952864533114</c:v>
                </c:pt>
                <c:pt idx="1">
                  <c:v>0.8278102203718416</c:v>
                </c:pt>
                <c:pt idx="2">
                  <c:v>0.8475111399611378</c:v>
                </c:pt>
                <c:pt idx="3">
                  <c:v>0.85211854720555269</c:v>
                </c:pt>
                <c:pt idx="4">
                  <c:v>0.84980297743497857</c:v>
                </c:pt>
              </c:numCache>
            </c:numRef>
          </c:val>
          <c:smooth val="0"/>
          <c:extLst>
            <c:ext xmlns:c16="http://schemas.microsoft.com/office/drawing/2014/chart" uri="{C3380CC4-5D6E-409C-BE32-E72D297353CC}">
              <c16:uniqueId val="{00000002-9CBE-4FA5-BCDB-F048C822DC5E}"/>
            </c:ext>
          </c:extLst>
        </c:ser>
        <c:ser>
          <c:idx val="3"/>
          <c:order val="3"/>
          <c:tx>
            <c:strRef>
              <c:f>Manufacturing!$HD$91</c:f>
              <c:strCache>
                <c:ptCount val="1"/>
                <c:pt idx="0">
                  <c:v>Eng. Use</c:v>
                </c:pt>
              </c:strCache>
            </c:strRef>
          </c:tx>
          <c:spPr>
            <a:ln w="12700">
              <a:solidFill>
                <a:srgbClr val="00FFFF"/>
              </a:solidFill>
              <a:prstDash val="solid"/>
            </a:ln>
          </c:spPr>
          <c:marker>
            <c:symbol val="x"/>
            <c:size val="5"/>
            <c:spPr>
              <a:noFill/>
              <a:ln>
                <a:solidFill>
                  <a:srgbClr val="00FFFF"/>
                </a:solidFill>
                <a:prstDash val="solid"/>
              </a:ln>
            </c:spPr>
          </c:marker>
          <c:cat>
            <c:numRef>
              <c:f>Manufacturing!$GZ$92:$GZ$117</c:f>
              <c:numCache>
                <c:formatCode>General</c:formatCode>
                <c:ptCount val="5"/>
                <c:pt idx="0">
                  <c:v>2006</c:v>
                </c:pt>
                <c:pt idx="1">
                  <c:v>2007</c:v>
                </c:pt>
                <c:pt idx="2">
                  <c:v>2008</c:v>
                </c:pt>
                <c:pt idx="3">
                  <c:v>2009</c:v>
                </c:pt>
                <c:pt idx="4">
                  <c:v>2010</c:v>
                </c:pt>
              </c:numCache>
            </c:numRef>
          </c:cat>
          <c:val>
            <c:numRef>
              <c:f>Manufacturing!$HD$92:$HD$117</c:f>
              <c:numCache>
                <c:formatCode>0.0000</c:formatCode>
                <c:ptCount val="5"/>
                <c:pt idx="0">
                  <c:v>1.1966159867486708</c:v>
                </c:pt>
                <c:pt idx="1">
                  <c:v>1.1992430870827222</c:v>
                </c:pt>
                <c:pt idx="2">
                  <c:v>1.1564946574381316</c:v>
                </c:pt>
                <c:pt idx="3">
                  <c:v>1.0218287510060589</c:v>
                </c:pt>
                <c:pt idx="4">
                  <c:v>1.0727824918733995</c:v>
                </c:pt>
              </c:numCache>
            </c:numRef>
          </c:val>
          <c:smooth val="0"/>
          <c:extLst>
            <c:ext xmlns:c16="http://schemas.microsoft.com/office/drawing/2014/chart" uri="{C3380CC4-5D6E-409C-BE32-E72D297353CC}">
              <c16:uniqueId val="{00000003-9CBE-4FA5-BCDB-F048C822DC5E}"/>
            </c:ext>
          </c:extLst>
        </c:ser>
        <c:dLbls>
          <c:showLegendKey val="0"/>
          <c:showVal val="0"/>
          <c:showCatName val="0"/>
          <c:showSerName val="0"/>
          <c:showPercent val="0"/>
          <c:showBubbleSize val="0"/>
        </c:dLbls>
        <c:marker val="1"/>
        <c:smooth val="0"/>
        <c:axId val="42300928"/>
        <c:axId val="136867776"/>
      </c:lineChart>
      <c:catAx>
        <c:axId val="42300928"/>
        <c:scaling>
          <c:orientation val="minMax"/>
        </c:scaling>
        <c:delete val="0"/>
        <c:axPos val="b"/>
        <c:title>
          <c:tx>
            <c:rich>
              <a:bodyPr/>
              <a:lstStyle/>
              <a:p>
                <a:pPr>
                  <a:defRPr sz="525" b="1" i="0" u="none" strike="noStrike" baseline="0">
                    <a:solidFill>
                      <a:srgbClr val="000000"/>
                    </a:solidFill>
                    <a:latin typeface="Arial"/>
                    <a:ea typeface="Arial"/>
                    <a:cs typeface="Arial"/>
                  </a:defRPr>
                </a:pPr>
                <a:r>
                  <a:rPr lang="en-US"/>
                  <a:t>Year</a:t>
                </a:r>
              </a:p>
            </c:rich>
          </c:tx>
          <c:layout>
            <c:manualLayout>
              <c:xMode val="edge"/>
              <c:yMode val="edge"/>
              <c:x val="0.48718060883415215"/>
              <c:y val="0.9392984662859633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850" b="0" i="0" u="none" strike="noStrike" baseline="0">
                <a:solidFill>
                  <a:srgbClr val="000000"/>
                </a:solidFill>
                <a:latin typeface="Arial"/>
                <a:ea typeface="Arial"/>
                <a:cs typeface="Arial"/>
              </a:defRPr>
            </a:pPr>
            <a:endParaRPr lang="en-US"/>
          </a:p>
        </c:txPr>
        <c:crossAx val="136867776"/>
        <c:crosses val="autoZero"/>
        <c:auto val="1"/>
        <c:lblAlgn val="ctr"/>
        <c:lblOffset val="100"/>
        <c:tickLblSkip val="2"/>
        <c:tickMarkSkip val="1"/>
        <c:noMultiLvlLbl val="0"/>
      </c:catAx>
      <c:valAx>
        <c:axId val="136867776"/>
        <c:scaling>
          <c:orientation val="minMax"/>
        </c:scaling>
        <c:delete val="0"/>
        <c:axPos val="l"/>
        <c:majorGridlines>
          <c:spPr>
            <a:ln w="3175">
              <a:solidFill>
                <a:srgbClr val="000000"/>
              </a:solidFill>
              <a:prstDash val="solid"/>
            </a:ln>
          </c:spPr>
        </c:majorGridlines>
        <c:title>
          <c:tx>
            <c:strRef>
              <c:f>Manufacturing!$GV$81</c:f>
              <c:strCache>
                <c:ptCount val="1"/>
                <c:pt idx="0">
                  <c:v>Index, 1985 = 1.0</c:v>
                </c:pt>
              </c:strCache>
            </c:strRef>
          </c:tx>
          <c:layout>
            <c:manualLayout>
              <c:xMode val="edge"/>
              <c:yMode val="edge"/>
              <c:x val="1.7094017094017096E-2"/>
              <c:y val="0.39616680502796575"/>
            </c:manualLayout>
          </c:layout>
          <c:overlay val="0"/>
          <c:spPr>
            <a:noFill/>
            <a:ln w="25400">
              <a:noFill/>
            </a:ln>
          </c:spPr>
          <c:txPr>
            <a:bodyPr/>
            <a:lstStyle/>
            <a:p>
              <a:pPr>
                <a:defRPr sz="850" b="1" i="0" u="none" strike="noStrike" baseline="0">
                  <a:solidFill>
                    <a:srgbClr val="000000"/>
                  </a:solidFill>
                  <a:latin typeface="Arial"/>
                  <a:ea typeface="Arial"/>
                  <a:cs typeface="Arial"/>
                </a:defRPr>
              </a:pPr>
              <a:endParaRPr lang="en-US"/>
            </a:p>
          </c:txPr>
        </c:title>
        <c:numFmt formatCode="0.0" sourceLinked="0"/>
        <c:majorTickMark val="out"/>
        <c:minorTickMark val="none"/>
        <c:tickLblPos val="nextTo"/>
        <c:spPr>
          <a:ln w="3175">
            <a:solidFill>
              <a:srgbClr val="000000"/>
            </a:solidFill>
            <a:prstDash val="solid"/>
          </a:ln>
        </c:spPr>
        <c:txPr>
          <a:bodyPr rot="0" vert="horz"/>
          <a:lstStyle/>
          <a:p>
            <a:pPr>
              <a:defRPr sz="850" b="0" i="0" u="none" strike="noStrike" baseline="0">
                <a:solidFill>
                  <a:srgbClr val="000000"/>
                </a:solidFill>
                <a:latin typeface="Arial"/>
                <a:ea typeface="Arial"/>
                <a:cs typeface="Arial"/>
              </a:defRPr>
            </a:pPr>
            <a:endParaRPr lang="en-US"/>
          </a:p>
        </c:txPr>
        <c:crossAx val="42300928"/>
        <c:crosses val="autoZero"/>
        <c:crossBetween val="between"/>
      </c:valAx>
      <c:spPr>
        <a:solidFill>
          <a:srgbClr val="FFFFFF"/>
        </a:solidFill>
        <a:ln w="12700">
          <a:solidFill>
            <a:srgbClr val="808080"/>
          </a:solidFill>
          <a:prstDash val="solid"/>
        </a:ln>
      </c:spPr>
    </c:plotArea>
    <c:legend>
      <c:legendPos val="r"/>
      <c:layout>
        <c:manualLayout>
          <c:xMode val="edge"/>
          <c:yMode val="edge"/>
          <c:x val="0.16880386746528478"/>
          <c:y val="0.67412241201479206"/>
          <c:w val="0.25641070507212238"/>
          <c:h val="0.15974474436701802"/>
        </c:manualLayout>
      </c:layout>
      <c:overlay val="0"/>
      <c:spPr>
        <a:solidFill>
          <a:srgbClr val="FFFFFF"/>
        </a:solidFill>
        <a:ln w="3175">
          <a:solidFill>
            <a:srgbClr val="000000"/>
          </a:solidFill>
          <a:prstDash val="solid"/>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5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horizontalDpi="1200" verticalDpi="1200"/>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Manufacturing!$GZ$172</c:f>
          <c:strCache>
            <c:ptCount val="1"/>
            <c:pt idx="0">
              <c:v>Manufacturing: Delivered Energy</c:v>
            </c:pt>
          </c:strCache>
        </c:strRef>
      </c:tx>
      <c:layout>
        <c:manualLayout>
          <c:xMode val="edge"/>
          <c:yMode val="edge"/>
          <c:x val="0.30620985010706636"/>
          <c:y val="2.622940173715399E-2"/>
        </c:manualLayout>
      </c:layout>
      <c:overlay val="0"/>
      <c:spPr>
        <a:noFill/>
        <a:ln w="25400">
          <a:noFill/>
        </a:ln>
      </c:spPr>
      <c:txPr>
        <a:bodyPr/>
        <a:lstStyle/>
        <a:p>
          <a:pPr>
            <a:defRPr sz="1000" b="1"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0.17987152034261242"/>
          <c:y val="0.13770491803278689"/>
          <c:w val="0.77516059957173444"/>
          <c:h val="0.70491803278688525"/>
        </c:manualLayout>
      </c:layout>
      <c:lineChart>
        <c:grouping val="standard"/>
        <c:varyColors val="0"/>
        <c:ser>
          <c:idx val="0"/>
          <c:order val="0"/>
          <c:tx>
            <c:strRef>
              <c:f>Manufacturing!$HA$177</c:f>
              <c:strCache>
                <c:ptCount val="1"/>
                <c:pt idx="0">
                  <c:v>GDP_Man</c:v>
                </c:pt>
              </c:strCache>
            </c:strRef>
          </c:tx>
          <c:cat>
            <c:numRef>
              <c:f>Manufacturing!$GZ$178:$GZ$203</c:f>
              <c:numCache>
                <c:formatCode>General</c:formatCode>
                <c:ptCount val="5"/>
                <c:pt idx="0">
                  <c:v>2006</c:v>
                </c:pt>
                <c:pt idx="1">
                  <c:v>2007</c:v>
                </c:pt>
                <c:pt idx="2">
                  <c:v>2008</c:v>
                </c:pt>
                <c:pt idx="3">
                  <c:v>2009</c:v>
                </c:pt>
                <c:pt idx="4">
                  <c:v>2010</c:v>
                </c:pt>
              </c:numCache>
            </c:numRef>
          </c:cat>
          <c:val>
            <c:numRef>
              <c:f>Manufacturing!$HA$178:$HA$203</c:f>
              <c:numCache>
                <c:formatCode>0.0000</c:formatCode>
                <c:ptCount val="5"/>
                <c:pt idx="0">
                  <c:v>2.122716368333641</c:v>
                </c:pt>
                <c:pt idx="1">
                  <c:v>2.192860511369461</c:v>
                </c:pt>
                <c:pt idx="2">
                  <c:v>2.1483463533657297</c:v>
                </c:pt>
                <c:pt idx="3">
                  <c:v>1.950769924750364</c:v>
                </c:pt>
                <c:pt idx="4">
                  <c:v>2.0563244551065178</c:v>
                </c:pt>
              </c:numCache>
            </c:numRef>
          </c:val>
          <c:smooth val="0"/>
          <c:extLst>
            <c:ext xmlns:c16="http://schemas.microsoft.com/office/drawing/2014/chart" uri="{C3380CC4-5D6E-409C-BE32-E72D297353CC}">
              <c16:uniqueId val="{00000000-3B7B-4E1A-BFCD-E68098BAB47F}"/>
            </c:ext>
          </c:extLst>
        </c:ser>
        <c:ser>
          <c:idx val="1"/>
          <c:order val="1"/>
          <c:tx>
            <c:strRef>
              <c:f>Manufacturing!$HB$177</c:f>
              <c:strCache>
                <c:ptCount val="1"/>
                <c:pt idx="0">
                  <c:v> Structure</c:v>
                </c:pt>
              </c:strCache>
            </c:strRef>
          </c:tx>
          <c:cat>
            <c:numRef>
              <c:f>Manufacturing!$GZ$178:$GZ$203</c:f>
              <c:numCache>
                <c:formatCode>General</c:formatCode>
                <c:ptCount val="5"/>
                <c:pt idx="0">
                  <c:v>2006</c:v>
                </c:pt>
                <c:pt idx="1">
                  <c:v>2007</c:v>
                </c:pt>
                <c:pt idx="2">
                  <c:v>2008</c:v>
                </c:pt>
                <c:pt idx="3">
                  <c:v>2009</c:v>
                </c:pt>
                <c:pt idx="4">
                  <c:v>2010</c:v>
                </c:pt>
              </c:numCache>
            </c:numRef>
          </c:cat>
          <c:val>
            <c:numRef>
              <c:f>Manufacturing!$HB$178:$HB$203</c:f>
              <c:numCache>
                <c:formatCode>0.0000</c:formatCode>
                <c:ptCount val="5"/>
                <c:pt idx="0">
                  <c:v>0.65172297149225</c:v>
                </c:pt>
                <c:pt idx="1">
                  <c:v>0.64662481023657736</c:v>
                </c:pt>
                <c:pt idx="2">
                  <c:v>0.62151471571367822</c:v>
                </c:pt>
                <c:pt idx="3">
                  <c:v>0.608058904033975</c:v>
                </c:pt>
                <c:pt idx="4">
                  <c:v>0.60336768882526937</c:v>
                </c:pt>
              </c:numCache>
            </c:numRef>
          </c:val>
          <c:smooth val="0"/>
          <c:extLst>
            <c:ext xmlns:c16="http://schemas.microsoft.com/office/drawing/2014/chart" uri="{C3380CC4-5D6E-409C-BE32-E72D297353CC}">
              <c16:uniqueId val="{00000001-3B7B-4E1A-BFCD-E68098BAB47F}"/>
            </c:ext>
          </c:extLst>
        </c:ser>
        <c:ser>
          <c:idx val="2"/>
          <c:order val="2"/>
          <c:tx>
            <c:strRef>
              <c:f>Manufacturing!$HC$177</c:f>
              <c:strCache>
                <c:ptCount val="1"/>
                <c:pt idx="0">
                  <c:v>  Intensity</c:v>
                </c:pt>
              </c:strCache>
            </c:strRef>
          </c:tx>
          <c:cat>
            <c:numRef>
              <c:f>Manufacturing!$GZ$178:$GZ$203</c:f>
              <c:numCache>
                <c:formatCode>General</c:formatCode>
                <c:ptCount val="5"/>
                <c:pt idx="0">
                  <c:v>2006</c:v>
                </c:pt>
                <c:pt idx="1">
                  <c:v>2007</c:v>
                </c:pt>
                <c:pt idx="2">
                  <c:v>2008</c:v>
                </c:pt>
                <c:pt idx="3">
                  <c:v>2009</c:v>
                </c:pt>
                <c:pt idx="4">
                  <c:v>2010</c:v>
                </c:pt>
              </c:numCache>
            </c:numRef>
          </c:cat>
          <c:val>
            <c:numRef>
              <c:f>Manufacturing!$HC$178:$HC$203</c:f>
              <c:numCache>
                <c:formatCode>0.0000</c:formatCode>
                <c:ptCount val="5"/>
                <c:pt idx="0">
                  <c:v>0.84053658324836589</c:v>
                </c:pt>
                <c:pt idx="1">
                  <c:v>0.82452334136437933</c:v>
                </c:pt>
                <c:pt idx="2">
                  <c:v>0.83671844534466888</c:v>
                </c:pt>
                <c:pt idx="3">
                  <c:v>0.85387246182615084</c:v>
                </c:pt>
                <c:pt idx="4">
                  <c:v>0.85570337859097301</c:v>
                </c:pt>
              </c:numCache>
            </c:numRef>
          </c:val>
          <c:smooth val="0"/>
          <c:extLst>
            <c:ext xmlns:c16="http://schemas.microsoft.com/office/drawing/2014/chart" uri="{C3380CC4-5D6E-409C-BE32-E72D297353CC}">
              <c16:uniqueId val="{00000002-3B7B-4E1A-BFCD-E68098BAB47F}"/>
            </c:ext>
          </c:extLst>
        </c:ser>
        <c:ser>
          <c:idx val="3"/>
          <c:order val="3"/>
          <c:tx>
            <c:strRef>
              <c:f>Manufacturing!$HD$177</c:f>
              <c:strCache>
                <c:ptCount val="1"/>
                <c:pt idx="0">
                  <c:v>Eng. Use</c:v>
                </c:pt>
              </c:strCache>
            </c:strRef>
          </c:tx>
          <c:cat>
            <c:numRef>
              <c:f>Manufacturing!$GZ$178:$GZ$203</c:f>
              <c:numCache>
                <c:formatCode>General</c:formatCode>
                <c:ptCount val="5"/>
                <c:pt idx="0">
                  <c:v>2006</c:v>
                </c:pt>
                <c:pt idx="1">
                  <c:v>2007</c:v>
                </c:pt>
                <c:pt idx="2">
                  <c:v>2008</c:v>
                </c:pt>
                <c:pt idx="3">
                  <c:v>2009</c:v>
                </c:pt>
                <c:pt idx="4">
                  <c:v>2010</c:v>
                </c:pt>
              </c:numCache>
            </c:numRef>
          </c:cat>
          <c:val>
            <c:numRef>
              <c:f>Manufacturing!$HD$178:$HD$203</c:f>
              <c:numCache>
                <c:formatCode>0.0000</c:formatCode>
                <c:ptCount val="5"/>
                <c:pt idx="0">
                  <c:v>1.1628140886872622</c:v>
                </c:pt>
                <c:pt idx="1">
                  <c:v>1.1691355774848176</c:v>
                </c:pt>
                <c:pt idx="2">
                  <c:v>1.1172067942259489</c:v>
                </c:pt>
                <c:pt idx="3">
                  <c:v>1.0128453384946885</c:v>
                </c:pt>
                <c:pt idx="4">
                  <c:v>1.061684027947617</c:v>
                </c:pt>
              </c:numCache>
            </c:numRef>
          </c:val>
          <c:smooth val="0"/>
          <c:extLst>
            <c:ext xmlns:c16="http://schemas.microsoft.com/office/drawing/2014/chart" uri="{C3380CC4-5D6E-409C-BE32-E72D297353CC}">
              <c16:uniqueId val="{00000003-3B7B-4E1A-BFCD-E68098BAB47F}"/>
            </c:ext>
          </c:extLst>
        </c:ser>
        <c:dLbls>
          <c:showLegendKey val="0"/>
          <c:showVal val="0"/>
          <c:showCatName val="0"/>
          <c:showSerName val="0"/>
          <c:showPercent val="0"/>
          <c:showBubbleSize val="0"/>
        </c:dLbls>
        <c:marker val="1"/>
        <c:smooth val="0"/>
        <c:axId val="42301952"/>
        <c:axId val="136870080"/>
      </c:lineChart>
      <c:catAx>
        <c:axId val="4230195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Year</a:t>
                </a:r>
              </a:p>
            </c:rich>
          </c:tx>
          <c:layout>
            <c:manualLayout>
              <c:xMode val="edge"/>
              <c:yMode val="edge"/>
              <c:x val="0.53747323340471087"/>
              <c:y val="0.9180326685968377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36870080"/>
        <c:crosses val="autoZero"/>
        <c:auto val="1"/>
        <c:lblAlgn val="ctr"/>
        <c:lblOffset val="100"/>
        <c:tickLblSkip val="2"/>
        <c:tickMarkSkip val="1"/>
        <c:noMultiLvlLbl val="0"/>
      </c:catAx>
      <c:valAx>
        <c:axId val="136870080"/>
        <c:scaling>
          <c:orientation val="minMax"/>
        </c:scaling>
        <c:delete val="0"/>
        <c:axPos val="l"/>
        <c:majorGridlines>
          <c:spPr>
            <a:ln w="3175">
              <a:solidFill>
                <a:srgbClr val="000000"/>
              </a:solidFill>
              <a:prstDash val="solid"/>
            </a:ln>
          </c:spPr>
        </c:majorGridlines>
        <c:title>
          <c:tx>
            <c:strRef>
              <c:f>Manufacturing!$GV$81</c:f>
              <c:strCache>
                <c:ptCount val="1"/>
                <c:pt idx="0">
                  <c:v>Index, 1985 = 1.0</c:v>
                </c:pt>
              </c:strCache>
            </c:strRef>
          </c:tx>
          <c:layout>
            <c:manualLayout>
              <c:xMode val="edge"/>
              <c:yMode val="edge"/>
              <c:x val="8.137044967880086E-2"/>
              <c:y val="0.34098366570158112"/>
            </c:manualLayout>
          </c:layout>
          <c:overlay val="0"/>
          <c:spPr>
            <a:noFill/>
            <a:ln w="25400">
              <a:noFill/>
            </a:ln>
          </c:spPr>
          <c:txPr>
            <a:bodyPr/>
            <a:lstStyle/>
            <a:p>
              <a:pPr>
                <a:defRPr sz="800" b="1" i="0" u="none" strike="noStrike" baseline="0">
                  <a:solidFill>
                    <a:srgbClr val="000000"/>
                  </a:solidFill>
                  <a:latin typeface="Arial"/>
                  <a:ea typeface="Arial"/>
                  <a:cs typeface="Arial"/>
                </a:defRPr>
              </a:pPr>
              <a:endParaRPr lang="en-US"/>
            </a:p>
          </c:txPr>
        </c:title>
        <c:numFmt formatCode="0.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2301952"/>
        <c:crosses val="autoZero"/>
        <c:crossBetween val="midCat"/>
      </c:valAx>
      <c:spPr>
        <a:solidFill>
          <a:srgbClr val="FFFFFF"/>
        </a:solidFill>
        <a:ln w="12700">
          <a:solidFill>
            <a:srgbClr val="808080"/>
          </a:solidFill>
          <a:prstDash val="solid"/>
        </a:ln>
      </c:spPr>
    </c:plotArea>
    <c:legend>
      <c:legendPos val="r"/>
      <c:layout>
        <c:manualLayout>
          <c:xMode val="edge"/>
          <c:yMode val="edge"/>
          <c:x val="0.21413276231263384"/>
          <c:y val="0.62950816714920943"/>
          <c:w val="0.23340471092077086"/>
          <c:h val="0.19016406454347845"/>
        </c:manualLayout>
      </c:layout>
      <c:overlay val="0"/>
      <c:spPr>
        <a:solidFill>
          <a:srgbClr val="FFFFFF"/>
        </a:solidFill>
        <a:ln w="3175">
          <a:solidFill>
            <a:srgbClr val="000000"/>
          </a:solidFill>
          <a:prstDash val="solid"/>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475"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horizontalDpi="1200" verticalDpi="1200"/>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Manufacturing!$GZ$252</c:f>
          <c:strCache>
            <c:ptCount val="1"/>
            <c:pt idx="0">
              <c:v>Manufacturing: Electricity</c:v>
            </c:pt>
          </c:strCache>
        </c:strRef>
      </c:tx>
      <c:layout>
        <c:manualLayout>
          <c:xMode val="edge"/>
          <c:yMode val="edge"/>
          <c:x val="0.33982752155980506"/>
          <c:y val="3.6303630363036306E-2"/>
        </c:manualLayout>
      </c:layout>
      <c:overlay val="0"/>
      <c:spPr>
        <a:noFill/>
        <a:ln w="25400">
          <a:noFill/>
        </a:ln>
      </c:spPr>
      <c:txPr>
        <a:bodyPr/>
        <a:lstStyle/>
        <a:p>
          <a:pPr>
            <a:defRPr sz="900" b="1"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0.11904784629194078"/>
          <c:y val="0.21562190864755768"/>
          <c:w val="0.81601904089522648"/>
          <c:h val="0.71287358470498374"/>
        </c:manualLayout>
      </c:layout>
      <c:lineChart>
        <c:grouping val="standard"/>
        <c:varyColors val="0"/>
        <c:ser>
          <c:idx val="0"/>
          <c:order val="0"/>
          <c:tx>
            <c:strRef>
              <c:f>Manufacturing!$HA$257</c:f>
              <c:strCache>
                <c:ptCount val="1"/>
                <c:pt idx="0">
                  <c:v>GDP_Man</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cat>
            <c:numRef>
              <c:f>Manufacturing!$GZ$258:$GZ$283</c:f>
              <c:numCache>
                <c:formatCode>General</c:formatCode>
                <c:ptCount val="5"/>
                <c:pt idx="0">
                  <c:v>2006</c:v>
                </c:pt>
                <c:pt idx="1">
                  <c:v>2007</c:v>
                </c:pt>
                <c:pt idx="2">
                  <c:v>2008</c:v>
                </c:pt>
                <c:pt idx="3">
                  <c:v>2009</c:v>
                </c:pt>
                <c:pt idx="4">
                  <c:v>2010</c:v>
                </c:pt>
              </c:numCache>
            </c:numRef>
          </c:cat>
          <c:val>
            <c:numRef>
              <c:f>Manufacturing!$HA$258:$HA$283</c:f>
              <c:numCache>
                <c:formatCode>0.0000</c:formatCode>
                <c:ptCount val="5"/>
                <c:pt idx="0">
                  <c:v>2.122716368333641</c:v>
                </c:pt>
                <c:pt idx="1">
                  <c:v>2.192860511369461</c:v>
                </c:pt>
                <c:pt idx="2">
                  <c:v>2.1483463533657297</c:v>
                </c:pt>
                <c:pt idx="3">
                  <c:v>1.950769924750364</c:v>
                </c:pt>
                <c:pt idx="4">
                  <c:v>2.0563244551065178</c:v>
                </c:pt>
              </c:numCache>
            </c:numRef>
          </c:val>
          <c:smooth val="0"/>
          <c:extLst>
            <c:ext xmlns:c16="http://schemas.microsoft.com/office/drawing/2014/chart" uri="{C3380CC4-5D6E-409C-BE32-E72D297353CC}">
              <c16:uniqueId val="{00000000-98FC-4420-96BC-AAE4CECC056A}"/>
            </c:ext>
          </c:extLst>
        </c:ser>
        <c:ser>
          <c:idx val="1"/>
          <c:order val="1"/>
          <c:tx>
            <c:strRef>
              <c:f>Manufacturing!$HB$257</c:f>
              <c:strCache>
                <c:ptCount val="1"/>
                <c:pt idx="0">
                  <c:v> Structure</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cat>
            <c:numRef>
              <c:f>Manufacturing!$GZ$258:$GZ$283</c:f>
              <c:numCache>
                <c:formatCode>General</c:formatCode>
                <c:ptCount val="5"/>
                <c:pt idx="0">
                  <c:v>2006</c:v>
                </c:pt>
                <c:pt idx="1">
                  <c:v>2007</c:v>
                </c:pt>
                <c:pt idx="2">
                  <c:v>2008</c:v>
                </c:pt>
                <c:pt idx="3">
                  <c:v>2009</c:v>
                </c:pt>
                <c:pt idx="4">
                  <c:v>2010</c:v>
                </c:pt>
              </c:numCache>
            </c:numRef>
          </c:cat>
          <c:val>
            <c:numRef>
              <c:f>Manufacturing!$HB$258:$HB$283</c:f>
              <c:numCache>
                <c:formatCode>0.0000</c:formatCode>
                <c:ptCount val="5"/>
                <c:pt idx="0">
                  <c:v>0.70771846235620528</c:v>
                </c:pt>
                <c:pt idx="1">
                  <c:v>0.7006286738279317</c:v>
                </c:pt>
                <c:pt idx="2">
                  <c:v>0.674106726445176</c:v>
                </c:pt>
                <c:pt idx="3">
                  <c:v>0.6350096639799494</c:v>
                </c:pt>
                <c:pt idx="4">
                  <c:v>0.64483344204083781</c:v>
                </c:pt>
              </c:numCache>
            </c:numRef>
          </c:val>
          <c:smooth val="0"/>
          <c:extLst>
            <c:ext xmlns:c16="http://schemas.microsoft.com/office/drawing/2014/chart" uri="{C3380CC4-5D6E-409C-BE32-E72D297353CC}">
              <c16:uniqueId val="{00000001-98FC-4420-96BC-AAE4CECC056A}"/>
            </c:ext>
          </c:extLst>
        </c:ser>
        <c:ser>
          <c:idx val="2"/>
          <c:order val="2"/>
          <c:tx>
            <c:strRef>
              <c:f>Manufacturing!$HC$257</c:f>
              <c:strCache>
                <c:ptCount val="1"/>
                <c:pt idx="0">
                  <c:v>  Intensity</c:v>
                </c:pt>
              </c:strCache>
            </c:strRef>
          </c:tx>
          <c:spPr>
            <a:ln w="12700">
              <a:solidFill>
                <a:srgbClr val="008000"/>
              </a:solidFill>
              <a:prstDash val="solid"/>
            </a:ln>
          </c:spPr>
          <c:marker>
            <c:symbol val="triangle"/>
            <c:size val="5"/>
            <c:spPr>
              <a:solidFill>
                <a:srgbClr val="00FF00"/>
              </a:solidFill>
              <a:ln>
                <a:solidFill>
                  <a:srgbClr val="008000"/>
                </a:solidFill>
                <a:prstDash val="solid"/>
              </a:ln>
            </c:spPr>
          </c:marker>
          <c:cat>
            <c:numRef>
              <c:f>Manufacturing!$GZ$258:$GZ$283</c:f>
              <c:numCache>
                <c:formatCode>General</c:formatCode>
                <c:ptCount val="5"/>
                <c:pt idx="0">
                  <c:v>2006</c:v>
                </c:pt>
                <c:pt idx="1">
                  <c:v>2007</c:v>
                </c:pt>
                <c:pt idx="2">
                  <c:v>2008</c:v>
                </c:pt>
                <c:pt idx="3">
                  <c:v>2009</c:v>
                </c:pt>
                <c:pt idx="4">
                  <c:v>2010</c:v>
                </c:pt>
              </c:numCache>
            </c:numRef>
          </c:cat>
          <c:val>
            <c:numRef>
              <c:f>Manufacturing!$HC$258:$HC$283</c:f>
              <c:numCache>
                <c:formatCode>0.0000</c:formatCode>
                <c:ptCount val="5"/>
                <c:pt idx="0">
                  <c:v>0.91088510149751456</c:v>
                </c:pt>
                <c:pt idx="1">
                  <c:v>0.88763218517259379</c:v>
                </c:pt>
                <c:pt idx="2">
                  <c:v>0.93086433604343433</c:v>
                </c:pt>
                <c:pt idx="3">
                  <c:v>0.91704545699796436</c:v>
                </c:pt>
                <c:pt idx="4">
                  <c:v>0.90723922970632465</c:v>
                </c:pt>
              </c:numCache>
            </c:numRef>
          </c:val>
          <c:smooth val="0"/>
          <c:extLst>
            <c:ext xmlns:c16="http://schemas.microsoft.com/office/drawing/2014/chart" uri="{C3380CC4-5D6E-409C-BE32-E72D297353CC}">
              <c16:uniqueId val="{00000002-98FC-4420-96BC-AAE4CECC056A}"/>
            </c:ext>
          </c:extLst>
        </c:ser>
        <c:ser>
          <c:idx val="3"/>
          <c:order val="3"/>
          <c:tx>
            <c:strRef>
              <c:f>Manufacturing!$HD$257</c:f>
              <c:strCache>
                <c:ptCount val="1"/>
                <c:pt idx="0">
                  <c:v>Eng. Use</c:v>
                </c:pt>
              </c:strCache>
            </c:strRef>
          </c:tx>
          <c:spPr>
            <a:ln w="12700">
              <a:solidFill>
                <a:srgbClr val="00FFFF"/>
              </a:solidFill>
              <a:prstDash val="solid"/>
            </a:ln>
          </c:spPr>
          <c:marker>
            <c:symbol val="x"/>
            <c:size val="5"/>
            <c:spPr>
              <a:noFill/>
              <a:ln>
                <a:solidFill>
                  <a:srgbClr val="00FFFF"/>
                </a:solidFill>
                <a:prstDash val="solid"/>
              </a:ln>
            </c:spPr>
          </c:marker>
          <c:cat>
            <c:numRef>
              <c:f>Manufacturing!$GZ$258:$GZ$283</c:f>
              <c:numCache>
                <c:formatCode>General</c:formatCode>
                <c:ptCount val="5"/>
                <c:pt idx="0">
                  <c:v>2006</c:v>
                </c:pt>
                <c:pt idx="1">
                  <c:v>2007</c:v>
                </c:pt>
                <c:pt idx="2">
                  <c:v>2008</c:v>
                </c:pt>
                <c:pt idx="3">
                  <c:v>2009</c:v>
                </c:pt>
                <c:pt idx="4">
                  <c:v>2010</c:v>
                </c:pt>
              </c:numCache>
            </c:numRef>
          </c:cat>
          <c:val>
            <c:numRef>
              <c:f>Manufacturing!$HD$258:$HD$283</c:f>
              <c:numCache>
                <c:formatCode>0.0000</c:formatCode>
                <c:ptCount val="5"/>
                <c:pt idx="0">
                  <c:v>1.3683970790638993</c:v>
                </c:pt>
                <c:pt idx="1">
                  <c:v>1.3637278118134195</c:v>
                </c:pt>
                <c:pt idx="2">
                  <c:v>1.3480778958373745</c:v>
                </c:pt>
                <c:pt idx="3">
                  <c:v>1.1359851522263791</c:v>
                </c:pt>
                <c:pt idx="4">
                  <c:v>1.2029739277145832</c:v>
                </c:pt>
              </c:numCache>
            </c:numRef>
          </c:val>
          <c:smooth val="0"/>
          <c:extLst>
            <c:ext xmlns:c16="http://schemas.microsoft.com/office/drawing/2014/chart" uri="{C3380CC4-5D6E-409C-BE32-E72D297353CC}">
              <c16:uniqueId val="{00000003-98FC-4420-96BC-AAE4CECC056A}"/>
            </c:ext>
          </c:extLst>
        </c:ser>
        <c:dLbls>
          <c:showLegendKey val="0"/>
          <c:showVal val="0"/>
          <c:showCatName val="0"/>
          <c:showSerName val="0"/>
          <c:showPercent val="0"/>
          <c:showBubbleSize val="0"/>
        </c:dLbls>
        <c:marker val="1"/>
        <c:smooth val="0"/>
        <c:axId val="42302976"/>
        <c:axId val="139723328"/>
      </c:lineChart>
      <c:catAx>
        <c:axId val="42302976"/>
        <c:scaling>
          <c:orientation val="minMax"/>
        </c:scaling>
        <c:delete val="0"/>
        <c:axPos val="b"/>
        <c:title>
          <c:tx>
            <c:rich>
              <a:bodyPr/>
              <a:lstStyle/>
              <a:p>
                <a:pPr>
                  <a:defRPr sz="950" b="1" i="0" u="none" strike="noStrike" baseline="0">
                    <a:solidFill>
                      <a:srgbClr val="000000"/>
                    </a:solidFill>
                    <a:latin typeface="Arial"/>
                    <a:ea typeface="Arial"/>
                    <a:cs typeface="Arial"/>
                  </a:defRPr>
                </a:pPr>
                <a:r>
                  <a:rPr lang="en-US"/>
                  <a:t>Year</a:t>
                </a:r>
              </a:p>
            </c:rich>
          </c:tx>
          <c:layout>
            <c:manualLayout>
              <c:xMode val="edge"/>
              <c:yMode val="edge"/>
              <c:x val="0.50433014055061298"/>
              <c:y val="0.91089386103964731"/>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825" b="0" i="0" u="none" strike="noStrike" baseline="0">
                <a:solidFill>
                  <a:srgbClr val="000000"/>
                </a:solidFill>
                <a:latin typeface="Arial"/>
                <a:ea typeface="Arial"/>
                <a:cs typeface="Arial"/>
              </a:defRPr>
            </a:pPr>
            <a:endParaRPr lang="en-US"/>
          </a:p>
        </c:txPr>
        <c:crossAx val="139723328"/>
        <c:crosses val="autoZero"/>
        <c:auto val="1"/>
        <c:lblAlgn val="ctr"/>
        <c:lblOffset val="100"/>
        <c:tickLblSkip val="2"/>
        <c:tickMarkSkip val="1"/>
        <c:noMultiLvlLbl val="0"/>
      </c:catAx>
      <c:valAx>
        <c:axId val="139723328"/>
        <c:scaling>
          <c:orientation val="minMax"/>
        </c:scaling>
        <c:delete val="0"/>
        <c:axPos val="l"/>
        <c:majorGridlines>
          <c:spPr>
            <a:ln w="3175">
              <a:solidFill>
                <a:srgbClr val="000000"/>
              </a:solidFill>
              <a:prstDash val="solid"/>
            </a:ln>
          </c:spPr>
        </c:majorGridlines>
        <c:title>
          <c:tx>
            <c:strRef>
              <c:f>Manufacturing!$GV$81</c:f>
              <c:strCache>
                <c:ptCount val="1"/>
                <c:pt idx="0">
                  <c:v>Index, 1985 = 1.0</c:v>
                </c:pt>
              </c:strCache>
            </c:strRef>
          </c:tx>
          <c:layout>
            <c:manualLayout>
              <c:xMode val="edge"/>
              <c:yMode val="edge"/>
              <c:x val="1.7316017316017316E-2"/>
              <c:y val="0.32673371274135288"/>
            </c:manualLayout>
          </c:layout>
          <c:overlay val="0"/>
          <c:spPr>
            <a:noFill/>
            <a:ln w="25400">
              <a:noFill/>
            </a:ln>
          </c:spPr>
          <c:txPr>
            <a:bodyPr/>
            <a:lstStyle/>
            <a:p>
              <a:pPr>
                <a:defRPr sz="925" b="1" i="0" u="none" strike="noStrike" baseline="0">
                  <a:solidFill>
                    <a:srgbClr val="000000"/>
                  </a:solidFill>
                  <a:latin typeface="Arial"/>
                  <a:ea typeface="Arial"/>
                  <a:cs typeface="Arial"/>
                </a:defRPr>
              </a:pPr>
              <a:endParaRPr lang="en-US"/>
            </a:p>
          </c:txPr>
        </c:title>
        <c:numFmt formatCode="0.0" sourceLinked="0"/>
        <c:majorTickMark val="out"/>
        <c:minorTickMark val="none"/>
        <c:tickLblPos val="nextTo"/>
        <c:spPr>
          <a:ln w="3175">
            <a:solidFill>
              <a:srgbClr val="000000"/>
            </a:solidFill>
            <a:prstDash val="solid"/>
          </a:ln>
        </c:spPr>
        <c:txPr>
          <a:bodyPr rot="0" vert="horz"/>
          <a:lstStyle/>
          <a:p>
            <a:pPr>
              <a:defRPr sz="825" b="0" i="0" u="none" strike="noStrike" baseline="0">
                <a:solidFill>
                  <a:srgbClr val="000000"/>
                </a:solidFill>
                <a:latin typeface="Arial"/>
                <a:ea typeface="Arial"/>
                <a:cs typeface="Arial"/>
              </a:defRPr>
            </a:pPr>
            <a:endParaRPr lang="en-US"/>
          </a:p>
        </c:txPr>
        <c:crossAx val="42302976"/>
        <c:crosses val="autoZero"/>
        <c:crossBetween val="midCat"/>
      </c:valAx>
      <c:spPr>
        <a:solidFill>
          <a:srgbClr val="FFFFFF"/>
        </a:solidFill>
        <a:ln w="12700">
          <a:solidFill>
            <a:srgbClr val="808080"/>
          </a:solidFill>
          <a:prstDash val="solid"/>
        </a:ln>
      </c:spPr>
    </c:plotArea>
    <c:legend>
      <c:legendPos val="r"/>
      <c:layout>
        <c:manualLayout>
          <c:xMode val="edge"/>
          <c:yMode val="edge"/>
          <c:x val="0.14069286793696242"/>
          <c:y val="0.61386346508666623"/>
          <c:w val="0.25974071422890321"/>
          <c:h val="0.20462115502888867"/>
        </c:manualLayout>
      </c:layout>
      <c:overlay val="0"/>
      <c:spPr>
        <a:solidFill>
          <a:srgbClr val="FFFFFF"/>
        </a:solidFill>
        <a:ln w="3175">
          <a:solidFill>
            <a:srgbClr val="000000"/>
          </a:solidFill>
          <a:prstDash val="solid"/>
        </a:ln>
      </c:spPr>
      <c:txPr>
        <a:bodyPr/>
        <a:lstStyle/>
        <a:p>
          <a:pPr>
            <a:defRPr sz="675"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475"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horizontalDpi="1200" verticalDpi="1200"/>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Manufacturing!$GZ$333</c:f>
          <c:strCache>
            <c:ptCount val="1"/>
            <c:pt idx="0">
              <c:v>Manufacturing: Fuels</c:v>
            </c:pt>
          </c:strCache>
        </c:strRef>
      </c:tx>
      <c:layout>
        <c:manualLayout>
          <c:xMode val="edge"/>
          <c:yMode val="edge"/>
          <c:x val="0.38740920096852299"/>
          <c:y val="3.7414965986394558E-2"/>
        </c:manualLayout>
      </c:layout>
      <c:overlay val="0"/>
      <c:spPr>
        <a:noFill/>
        <a:ln w="25400">
          <a:noFill/>
        </a:ln>
      </c:spPr>
      <c:txPr>
        <a:bodyPr/>
        <a:lstStyle/>
        <a:p>
          <a:pPr>
            <a:defRPr sz="1000" b="1"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0.13333938154514172"/>
          <c:y val="0.14468275292018476"/>
          <c:w val="0.75786924939467315"/>
          <c:h val="0.65986613741675104"/>
        </c:manualLayout>
      </c:layout>
      <c:lineChart>
        <c:grouping val="standard"/>
        <c:varyColors val="0"/>
        <c:ser>
          <c:idx val="0"/>
          <c:order val="0"/>
          <c:tx>
            <c:strRef>
              <c:f>Manufacturing!$HA$338</c:f>
              <c:strCache>
                <c:ptCount val="1"/>
                <c:pt idx="0">
                  <c:v>GDP_Manf</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cat>
            <c:numRef>
              <c:f>Manufacturing!$GZ$339:$GZ$364</c:f>
              <c:numCache>
                <c:formatCode>General</c:formatCode>
                <c:ptCount val="5"/>
                <c:pt idx="0">
                  <c:v>2006</c:v>
                </c:pt>
                <c:pt idx="1">
                  <c:v>2007</c:v>
                </c:pt>
                <c:pt idx="2">
                  <c:v>2008</c:v>
                </c:pt>
                <c:pt idx="3">
                  <c:v>2009</c:v>
                </c:pt>
                <c:pt idx="4">
                  <c:v>2010</c:v>
                </c:pt>
              </c:numCache>
            </c:numRef>
          </c:cat>
          <c:val>
            <c:numRef>
              <c:f>Manufacturing!$HA$339:$HA$364</c:f>
              <c:numCache>
                <c:formatCode>0.0000</c:formatCode>
                <c:ptCount val="5"/>
                <c:pt idx="0">
                  <c:v>2.122716368333641</c:v>
                </c:pt>
                <c:pt idx="1">
                  <c:v>2.192860511369461</c:v>
                </c:pt>
                <c:pt idx="2">
                  <c:v>2.1483463533657297</c:v>
                </c:pt>
                <c:pt idx="3">
                  <c:v>1.950769924750364</c:v>
                </c:pt>
                <c:pt idx="4">
                  <c:v>2.0563244551065178</c:v>
                </c:pt>
              </c:numCache>
            </c:numRef>
          </c:val>
          <c:smooth val="0"/>
          <c:extLst>
            <c:ext xmlns:c16="http://schemas.microsoft.com/office/drawing/2014/chart" uri="{C3380CC4-5D6E-409C-BE32-E72D297353CC}">
              <c16:uniqueId val="{00000000-3FE8-4049-8DC3-5D0726A0FB1B}"/>
            </c:ext>
          </c:extLst>
        </c:ser>
        <c:ser>
          <c:idx val="1"/>
          <c:order val="1"/>
          <c:tx>
            <c:strRef>
              <c:f>Manufacturing!$HB$338</c:f>
              <c:strCache>
                <c:ptCount val="1"/>
                <c:pt idx="0">
                  <c:v> Structure</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cat>
            <c:numRef>
              <c:f>Manufacturing!$GZ$339:$GZ$364</c:f>
              <c:numCache>
                <c:formatCode>General</c:formatCode>
                <c:ptCount val="5"/>
                <c:pt idx="0">
                  <c:v>2006</c:v>
                </c:pt>
                <c:pt idx="1">
                  <c:v>2007</c:v>
                </c:pt>
                <c:pt idx="2">
                  <c:v>2008</c:v>
                </c:pt>
                <c:pt idx="3">
                  <c:v>2009</c:v>
                </c:pt>
                <c:pt idx="4">
                  <c:v>2010</c:v>
                </c:pt>
              </c:numCache>
            </c:numRef>
          </c:cat>
          <c:val>
            <c:numRef>
              <c:f>Manufacturing!$HB$339:$HB$364</c:f>
              <c:numCache>
                <c:formatCode>0.0000</c:formatCode>
                <c:ptCount val="5"/>
                <c:pt idx="0">
                  <c:v>0.64138026111542246</c:v>
                </c:pt>
                <c:pt idx="1">
                  <c:v>0.63669756417921319</c:v>
                </c:pt>
                <c:pt idx="2">
                  <c:v>0.61182300320793592</c:v>
                </c:pt>
                <c:pt idx="3">
                  <c:v>0.60391687369991953</c:v>
                </c:pt>
                <c:pt idx="4">
                  <c:v>0.59614015130060427</c:v>
                </c:pt>
              </c:numCache>
            </c:numRef>
          </c:val>
          <c:smooth val="0"/>
          <c:extLst>
            <c:ext xmlns:c16="http://schemas.microsoft.com/office/drawing/2014/chart" uri="{C3380CC4-5D6E-409C-BE32-E72D297353CC}">
              <c16:uniqueId val="{00000001-3FE8-4049-8DC3-5D0726A0FB1B}"/>
            </c:ext>
          </c:extLst>
        </c:ser>
        <c:ser>
          <c:idx val="2"/>
          <c:order val="2"/>
          <c:tx>
            <c:strRef>
              <c:f>Manufacturing!$HC$338</c:f>
              <c:strCache>
                <c:ptCount val="1"/>
                <c:pt idx="0">
                  <c:v>  Intensity</c:v>
                </c:pt>
              </c:strCache>
            </c:strRef>
          </c:tx>
          <c:spPr>
            <a:ln w="12700">
              <a:solidFill>
                <a:srgbClr val="008000"/>
              </a:solidFill>
              <a:prstDash val="solid"/>
            </a:ln>
          </c:spPr>
          <c:marker>
            <c:symbol val="triangle"/>
            <c:size val="5"/>
            <c:spPr>
              <a:solidFill>
                <a:srgbClr val="00FF00"/>
              </a:solidFill>
              <a:ln>
                <a:solidFill>
                  <a:srgbClr val="008000"/>
                </a:solidFill>
                <a:prstDash val="solid"/>
              </a:ln>
            </c:spPr>
          </c:marker>
          <c:cat>
            <c:numRef>
              <c:f>Manufacturing!$GZ$339:$GZ$364</c:f>
              <c:numCache>
                <c:formatCode>General</c:formatCode>
                <c:ptCount val="5"/>
                <c:pt idx="0">
                  <c:v>2006</c:v>
                </c:pt>
                <c:pt idx="1">
                  <c:v>2007</c:v>
                </c:pt>
                <c:pt idx="2">
                  <c:v>2008</c:v>
                </c:pt>
                <c:pt idx="3">
                  <c:v>2009</c:v>
                </c:pt>
                <c:pt idx="4">
                  <c:v>2010</c:v>
                </c:pt>
              </c:numCache>
            </c:numRef>
          </c:cat>
          <c:val>
            <c:numRef>
              <c:f>Manufacturing!$HC$339:$HC$364</c:f>
              <c:numCache>
                <c:formatCode>0.0000</c:formatCode>
                <c:ptCount val="5"/>
                <c:pt idx="0">
                  <c:v>0.8246748318548871</c:v>
                </c:pt>
                <c:pt idx="1">
                  <c:v>0.81022800944288476</c:v>
                </c:pt>
                <c:pt idx="2">
                  <c:v>0.81575559306228218</c:v>
                </c:pt>
                <c:pt idx="3">
                  <c:v>0.83936637555126525</c:v>
                </c:pt>
                <c:pt idx="4">
                  <c:v>0.84362427981420973</c:v>
                </c:pt>
              </c:numCache>
            </c:numRef>
          </c:val>
          <c:smooth val="0"/>
          <c:extLst>
            <c:ext xmlns:c16="http://schemas.microsoft.com/office/drawing/2014/chart" uri="{C3380CC4-5D6E-409C-BE32-E72D297353CC}">
              <c16:uniqueId val="{00000002-3FE8-4049-8DC3-5D0726A0FB1B}"/>
            </c:ext>
          </c:extLst>
        </c:ser>
        <c:ser>
          <c:idx val="3"/>
          <c:order val="3"/>
          <c:tx>
            <c:strRef>
              <c:f>Manufacturing!$HD$338</c:f>
              <c:strCache>
                <c:ptCount val="1"/>
                <c:pt idx="0">
                  <c:v>Energy Use</c:v>
                </c:pt>
              </c:strCache>
            </c:strRef>
          </c:tx>
          <c:spPr>
            <a:ln w="12700">
              <a:solidFill>
                <a:srgbClr val="00FFFF"/>
              </a:solidFill>
              <a:prstDash val="solid"/>
            </a:ln>
          </c:spPr>
          <c:marker>
            <c:symbol val="x"/>
            <c:size val="5"/>
            <c:spPr>
              <a:noFill/>
              <a:ln>
                <a:solidFill>
                  <a:srgbClr val="00FFFF"/>
                </a:solidFill>
                <a:prstDash val="solid"/>
              </a:ln>
            </c:spPr>
          </c:marker>
          <c:cat>
            <c:numRef>
              <c:f>Manufacturing!$GZ$339:$GZ$364</c:f>
              <c:numCache>
                <c:formatCode>General</c:formatCode>
                <c:ptCount val="5"/>
                <c:pt idx="0">
                  <c:v>2006</c:v>
                </c:pt>
                <c:pt idx="1">
                  <c:v>2007</c:v>
                </c:pt>
                <c:pt idx="2">
                  <c:v>2008</c:v>
                </c:pt>
                <c:pt idx="3">
                  <c:v>2009</c:v>
                </c:pt>
                <c:pt idx="4">
                  <c:v>2010</c:v>
                </c:pt>
              </c:numCache>
            </c:numRef>
          </c:cat>
          <c:val>
            <c:numRef>
              <c:f>Manufacturing!$HD$339:$HD$364</c:f>
              <c:numCache>
                <c:formatCode>0.0000</c:formatCode>
                <c:ptCount val="5"/>
                <c:pt idx="0">
                  <c:v>1.1227666318837854</c:v>
                </c:pt>
                <c:pt idx="1">
                  <c:v>1.1312291140936113</c:v>
                </c:pt>
                <c:pt idx="2">
                  <c:v>1.0722332268504771</c:v>
                </c:pt>
                <c:pt idx="3">
                  <c:v>0.98885776850082163</c:v>
                </c:pt>
                <c:pt idx="4">
                  <c:v>1.034160830880978</c:v>
                </c:pt>
              </c:numCache>
            </c:numRef>
          </c:val>
          <c:smooth val="0"/>
          <c:extLst>
            <c:ext xmlns:c16="http://schemas.microsoft.com/office/drawing/2014/chart" uri="{C3380CC4-5D6E-409C-BE32-E72D297353CC}">
              <c16:uniqueId val="{00000003-3FE8-4049-8DC3-5D0726A0FB1B}"/>
            </c:ext>
          </c:extLst>
        </c:ser>
        <c:dLbls>
          <c:showLegendKey val="0"/>
          <c:showVal val="0"/>
          <c:showCatName val="0"/>
          <c:showSerName val="0"/>
          <c:showPercent val="0"/>
          <c:showBubbleSize val="0"/>
        </c:dLbls>
        <c:marker val="1"/>
        <c:smooth val="0"/>
        <c:axId val="42809344"/>
        <c:axId val="139725632"/>
      </c:lineChart>
      <c:catAx>
        <c:axId val="42809344"/>
        <c:scaling>
          <c:orientation val="minMax"/>
        </c:scaling>
        <c:delete val="0"/>
        <c:axPos val="b"/>
        <c:title>
          <c:tx>
            <c:rich>
              <a:bodyPr/>
              <a:lstStyle/>
              <a:p>
                <a:pPr>
                  <a:defRPr sz="500" b="1" i="0" u="none" strike="noStrike" baseline="0">
                    <a:solidFill>
                      <a:srgbClr val="000000"/>
                    </a:solidFill>
                    <a:latin typeface="Arial"/>
                    <a:ea typeface="Arial"/>
                    <a:cs typeface="Arial"/>
                  </a:defRPr>
                </a:pPr>
                <a:r>
                  <a:rPr lang="en-US"/>
                  <a:t>Year</a:t>
                </a:r>
              </a:p>
            </c:rich>
          </c:tx>
          <c:layout>
            <c:manualLayout>
              <c:xMode val="edge"/>
              <c:yMode val="edge"/>
              <c:x val="0.50121065375302665"/>
              <c:y val="0.93537736354384271"/>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2700000" vert="horz"/>
          <a:lstStyle/>
          <a:p>
            <a:pPr>
              <a:defRPr sz="625" b="0" i="0" u="none" strike="noStrike" baseline="0">
                <a:solidFill>
                  <a:srgbClr val="000000"/>
                </a:solidFill>
                <a:latin typeface="Arial"/>
                <a:ea typeface="Arial"/>
                <a:cs typeface="Arial"/>
              </a:defRPr>
            </a:pPr>
            <a:endParaRPr lang="en-US"/>
          </a:p>
        </c:txPr>
        <c:crossAx val="139725632"/>
        <c:crosses val="autoZero"/>
        <c:auto val="1"/>
        <c:lblAlgn val="ctr"/>
        <c:lblOffset val="100"/>
        <c:tickLblSkip val="2"/>
        <c:tickMarkSkip val="1"/>
        <c:noMultiLvlLbl val="0"/>
      </c:catAx>
      <c:valAx>
        <c:axId val="139725632"/>
        <c:scaling>
          <c:orientation val="minMax"/>
        </c:scaling>
        <c:delete val="0"/>
        <c:axPos val="l"/>
        <c:majorGridlines>
          <c:spPr>
            <a:ln w="3175">
              <a:solidFill>
                <a:srgbClr val="000000"/>
              </a:solidFill>
              <a:prstDash val="solid"/>
            </a:ln>
          </c:spPr>
        </c:majorGridlines>
        <c:title>
          <c:tx>
            <c:strRef>
              <c:f>Manufacturing!$GV$81</c:f>
              <c:strCache>
                <c:ptCount val="1"/>
                <c:pt idx="0">
                  <c:v>Index, 1985 = 1.0</c:v>
                </c:pt>
              </c:strCache>
            </c:strRef>
          </c:tx>
          <c:layout>
            <c:manualLayout>
              <c:xMode val="edge"/>
              <c:yMode val="edge"/>
              <c:x val="5.3268765133171914E-2"/>
              <c:y val="0.42177013587587264"/>
            </c:manualLayout>
          </c:layout>
          <c:overlay val="0"/>
          <c:spPr>
            <a:noFill/>
            <a:ln w="25400">
              <a:noFill/>
            </a:ln>
          </c:spPr>
          <c:txPr>
            <a:bodyPr/>
            <a:lstStyle/>
            <a:p>
              <a:pPr>
                <a:defRPr sz="475" b="1" i="0" u="none" strike="noStrike" baseline="0">
                  <a:solidFill>
                    <a:srgbClr val="000000"/>
                  </a:solidFill>
                  <a:latin typeface="Arial"/>
                  <a:ea typeface="Arial"/>
                  <a:cs typeface="Arial"/>
                </a:defRPr>
              </a:pPr>
              <a:endParaRPr lang="en-US"/>
            </a:p>
          </c:txPr>
        </c:title>
        <c:numFmt formatCode="0.0000" sourceLinked="1"/>
        <c:majorTickMark val="out"/>
        <c:minorTickMark val="none"/>
        <c:tickLblPos val="nextTo"/>
        <c:spPr>
          <a:ln w="3175">
            <a:solidFill>
              <a:srgbClr val="000000"/>
            </a:solidFill>
            <a:prstDash val="solid"/>
          </a:ln>
        </c:spPr>
        <c:txPr>
          <a:bodyPr rot="0" vert="horz"/>
          <a:lstStyle/>
          <a:p>
            <a:pPr>
              <a:defRPr sz="500" b="0" i="0" u="none" strike="noStrike" baseline="0">
                <a:solidFill>
                  <a:srgbClr val="000000"/>
                </a:solidFill>
                <a:latin typeface="Arial"/>
                <a:ea typeface="Arial"/>
                <a:cs typeface="Arial"/>
              </a:defRPr>
            </a:pPr>
            <a:endParaRPr lang="en-US"/>
          </a:p>
        </c:txPr>
        <c:crossAx val="42809344"/>
        <c:crosses val="autoZero"/>
        <c:crossBetween val="between"/>
      </c:valAx>
      <c:spPr>
        <a:solidFill>
          <a:srgbClr val="FFFFFF"/>
        </a:solidFill>
        <a:ln w="12700">
          <a:solidFill>
            <a:srgbClr val="808080"/>
          </a:solidFill>
          <a:prstDash val="solid"/>
        </a:ln>
      </c:spPr>
    </c:plotArea>
    <c:legend>
      <c:legendPos val="r"/>
      <c:layout>
        <c:manualLayout>
          <c:xMode val="edge"/>
          <c:yMode val="edge"/>
          <c:x val="0.20823244552058112"/>
          <c:y val="0.68367561197707438"/>
          <c:w val="0.15254237288135591"/>
          <c:h val="0.15306158158801575"/>
        </c:manualLayout>
      </c:layout>
      <c:overlay val="0"/>
      <c:spPr>
        <a:solidFill>
          <a:srgbClr val="FFFFFF"/>
        </a:solidFill>
        <a:ln w="3175">
          <a:solidFill>
            <a:srgbClr val="000000"/>
          </a:solidFill>
          <a:prstDash val="solid"/>
        </a:ln>
      </c:spPr>
      <c:txPr>
        <a:bodyPr/>
        <a:lstStyle/>
        <a:p>
          <a:pPr>
            <a:defRPr sz="375"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45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horizontalDpi="1200" verticalDpi="1200"/>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Arial"/>
                <a:ea typeface="Arial"/>
                <a:cs typeface="Arial"/>
              </a:defRPr>
            </a:pPr>
            <a:r>
              <a:rPr lang="en-US"/>
              <a:t>NAICS 311/312  Food, Beverages &amp; Tobacco
Output and Intensity Indexes</a:t>
            </a:r>
          </a:p>
        </c:rich>
      </c:tx>
      <c:layout>
        <c:manualLayout>
          <c:xMode val="edge"/>
          <c:yMode val="edge"/>
          <c:x val="0.16071449402158064"/>
          <c:y val="3.4055727554179564E-2"/>
        </c:manualLayout>
      </c:layout>
      <c:overlay val="0"/>
      <c:spPr>
        <a:noFill/>
        <a:ln w="25400">
          <a:noFill/>
        </a:ln>
      </c:spPr>
    </c:title>
    <c:autoTitleDeleted val="0"/>
    <c:plotArea>
      <c:layout>
        <c:manualLayout>
          <c:layoutTarget val="inner"/>
          <c:xMode val="edge"/>
          <c:yMode val="edge"/>
          <c:x val="0.15476220463286797"/>
          <c:y val="0.18575851393188855"/>
          <c:w val="0.77116547931508561"/>
          <c:h val="0.69040247678018574"/>
        </c:manualLayout>
      </c:layout>
      <c:lineChart>
        <c:grouping val="standard"/>
        <c:varyColors val="0"/>
        <c:ser>
          <c:idx val="0"/>
          <c:order val="0"/>
          <c:tx>
            <c:strRef>
              <c:f>Manufacturing!$H$494</c:f>
              <c:strCache>
                <c:ptCount val="1"/>
                <c:pt idx="0">
                  <c:v>  Output</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cat>
            <c:numRef>
              <c:f>Manufacturing!$G$495:$G$527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Manufacturing!$H$495:$H$527</c:f>
              <c:numCache>
                <c:formatCode>0.0000</c:formatCode>
                <c:ptCount val="33"/>
                <c:pt idx="0">
                  <c:v>1</c:v>
                </c:pt>
                <c:pt idx="1">
                  <c:v>1.0083133662514396</c:v>
                </c:pt>
                <c:pt idx="2">
                  <c:v>1.0577037635191484</c:v>
                </c:pt>
                <c:pt idx="3">
                  <c:v>1.0850531499450626</c:v>
                </c:pt>
                <c:pt idx="4">
                  <c:v>1.1141896453581497</c:v>
                </c:pt>
                <c:pt idx="5">
                  <c:v>1.1131173799658463</c:v>
                </c:pt>
                <c:pt idx="6">
                  <c:v>1.1315444593002473</c:v>
                </c:pt>
                <c:pt idx="7">
                  <c:v>1.1557697144596975</c:v>
                </c:pt>
                <c:pt idx="8">
                  <c:v>1.1696164996491971</c:v>
                </c:pt>
                <c:pt idx="9">
                  <c:v>1.1979719622456675</c:v>
                </c:pt>
                <c:pt idx="10">
                  <c:v>1.2383341496670681</c:v>
                </c:pt>
                <c:pt idx="11">
                  <c:v>1.2295574588633986</c:v>
                </c:pt>
                <c:pt idx="12">
                  <c:v>1.2761679088177282</c:v>
                </c:pt>
                <c:pt idx="13">
                  <c:v>1.3056353503395508</c:v>
                </c:pt>
                <c:pt idx="14">
                  <c:v>1.2714022848519346</c:v>
                </c:pt>
                <c:pt idx="15">
                  <c:v>1.2892601368793104</c:v>
                </c:pt>
                <c:pt idx="16">
                  <c:v>1.2811453382931124</c:v>
                </c:pt>
                <c:pt idx="17">
                  <c:v>1.2650878330972584</c:v>
                </c:pt>
                <c:pt idx="18">
                  <c:v>1.2813306681140042</c:v>
                </c:pt>
                <c:pt idx="19">
                  <c:v>1.2822308415297654</c:v>
                </c:pt>
                <c:pt idx="20">
                  <c:v>1.3289604320832396</c:v>
                </c:pt>
                <c:pt idx="21">
                  <c:v>1.3388623396566102</c:v>
                </c:pt>
                <c:pt idx="22">
                  <c:v>1.3459842999166014</c:v>
                </c:pt>
                <c:pt idx="23">
                  <c:v>1.3302709786738325</c:v>
                </c:pt>
                <c:pt idx="24">
                  <c:v>1.3412981030169044</c:v>
                </c:pt>
                <c:pt idx="25">
                  <c:v>1.3340967156908168</c:v>
                </c:pt>
                <c:pt idx="26">
                  <c:v>1.3123998888021073</c:v>
                </c:pt>
                <c:pt idx="27">
                  <c:v>1.3237844349426138</c:v>
                </c:pt>
                <c:pt idx="28">
                  <c:v>1.3463946730914338</c:v>
                </c:pt>
                <c:pt idx="29">
                  <c:v>1.338571107080923</c:v>
                </c:pt>
                <c:pt idx="30">
                  <c:v>1.3864391522484478</c:v>
                </c:pt>
                <c:pt idx="31">
                  <c:v>1.4051442263141869</c:v>
                </c:pt>
                <c:pt idx="32">
                  <c:v>1.4230550297189604</c:v>
                </c:pt>
              </c:numCache>
            </c:numRef>
          </c:val>
          <c:smooth val="0"/>
          <c:extLst>
            <c:ext xmlns:c16="http://schemas.microsoft.com/office/drawing/2014/chart" uri="{C3380CC4-5D6E-409C-BE32-E72D297353CC}">
              <c16:uniqueId val="{00000000-1669-45E7-B715-0DF2F52A1172}"/>
            </c:ext>
          </c:extLst>
        </c:ser>
        <c:ser>
          <c:idx val="1"/>
          <c:order val="1"/>
          <c:tx>
            <c:strRef>
              <c:f>Manufacturing!$I$494</c:f>
              <c:strCache>
                <c:ptCount val="1"/>
                <c:pt idx="0">
                  <c:v>  Source</c:v>
                </c:pt>
              </c:strCache>
            </c:strRef>
          </c:tx>
          <c:spPr>
            <a:ln w="12700">
              <a:solidFill>
                <a:srgbClr val="00FF00"/>
              </a:solidFill>
              <a:prstDash val="solid"/>
            </a:ln>
          </c:spPr>
          <c:marker>
            <c:symbol val="triangle"/>
            <c:size val="5"/>
            <c:spPr>
              <a:solidFill>
                <a:srgbClr val="00FF00"/>
              </a:solidFill>
              <a:ln>
                <a:solidFill>
                  <a:srgbClr val="00FF00"/>
                </a:solidFill>
                <a:prstDash val="solid"/>
              </a:ln>
            </c:spPr>
          </c:marker>
          <c:cat>
            <c:numRef>
              <c:f>Manufacturing!$G$495:$G$527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Manufacturing!$I$495:$I$527</c:f>
              <c:numCache>
                <c:formatCode>0.0000</c:formatCode>
                <c:ptCount val="33"/>
                <c:pt idx="0">
                  <c:v>1</c:v>
                </c:pt>
                <c:pt idx="1">
                  <c:v>1.0210948065326526</c:v>
                </c:pt>
                <c:pt idx="2">
                  <c:v>0.98855755569853498</c:v>
                </c:pt>
                <c:pt idx="3">
                  <c:v>0.9846221385588898</c:v>
                </c:pt>
                <c:pt idx="4">
                  <c:v>0.97447237373444306</c:v>
                </c:pt>
                <c:pt idx="5">
                  <c:v>0.94338362290334921</c:v>
                </c:pt>
                <c:pt idx="6">
                  <c:v>0.94189914818831744</c:v>
                </c:pt>
                <c:pt idx="7">
                  <c:v>0.97053434551073425</c:v>
                </c:pt>
                <c:pt idx="8">
                  <c:v>1.0128514317094575</c:v>
                </c:pt>
                <c:pt idx="9">
                  <c:v>1.0452298653591077</c:v>
                </c:pt>
                <c:pt idx="10">
                  <c:v>1.0241964234820171</c:v>
                </c:pt>
                <c:pt idx="11">
                  <c:v>0.96866580485794496</c:v>
                </c:pt>
                <c:pt idx="12">
                  <c:v>0.95102324653013981</c:v>
                </c:pt>
                <c:pt idx="13">
                  <c:v>0.9649896107718875</c:v>
                </c:pt>
                <c:pt idx="14">
                  <c:v>0.99875775085412122</c:v>
                </c:pt>
                <c:pt idx="15">
                  <c:v>0.98501378780365567</c:v>
                </c:pt>
                <c:pt idx="16">
                  <c:v>1.0715716635747203</c:v>
                </c:pt>
                <c:pt idx="17">
                  <c:v>1.0582420245355797</c:v>
                </c:pt>
                <c:pt idx="18">
                  <c:v>1.0042215924362781</c:v>
                </c:pt>
                <c:pt idx="19">
                  <c:v>1.045555794772806</c:v>
                </c:pt>
                <c:pt idx="20">
                  <c:v>1.0319162732426022</c:v>
                </c:pt>
                <c:pt idx="21">
                  <c:v>1.095527341036362</c:v>
                </c:pt>
                <c:pt idx="22">
                  <c:v>1.1008451011282649</c:v>
                </c:pt>
                <c:pt idx="23">
                  <c:v>1.1025275329422068</c:v>
                </c:pt>
                <c:pt idx="24">
                  <c:v>1.1448379042201562</c:v>
                </c:pt>
                <c:pt idx="25">
                  <c:v>1.092617897020959</c:v>
                </c:pt>
                <c:pt idx="26">
                  <c:v>1.1435869230197031</c:v>
                </c:pt>
                <c:pt idx="27">
                  <c:v>1.0226748649013324</c:v>
                </c:pt>
                <c:pt idx="28">
                  <c:v>1.0074544171887971</c:v>
                </c:pt>
                <c:pt idx="29">
                  <c:v>1.0104206402787534</c:v>
                </c:pt>
                <c:pt idx="30">
                  <c:v>1.0018256020372935</c:v>
                </c:pt>
                <c:pt idx="31">
                  <c:v>1.0098501278206176</c:v>
                </c:pt>
                <c:pt idx="32">
                  <c:v>0.94324394237644671</c:v>
                </c:pt>
              </c:numCache>
            </c:numRef>
          </c:val>
          <c:smooth val="0"/>
          <c:extLst>
            <c:ext xmlns:c16="http://schemas.microsoft.com/office/drawing/2014/chart" uri="{C3380CC4-5D6E-409C-BE32-E72D297353CC}">
              <c16:uniqueId val="{00000001-1669-45E7-B715-0DF2F52A1172}"/>
            </c:ext>
          </c:extLst>
        </c:ser>
        <c:ser>
          <c:idx val="2"/>
          <c:order val="2"/>
          <c:tx>
            <c:strRef>
              <c:f>Manufacturing!$J$494</c:f>
              <c:strCache>
                <c:ptCount val="1"/>
                <c:pt idx="0">
                  <c:v> Delivered</c:v>
                </c:pt>
              </c:strCache>
            </c:strRef>
          </c:tx>
          <c:spPr>
            <a:ln w="12700">
              <a:solidFill>
                <a:srgbClr val="008080"/>
              </a:solidFill>
              <a:prstDash val="solid"/>
            </a:ln>
          </c:spPr>
          <c:marker>
            <c:symbol val="circle"/>
            <c:size val="5"/>
            <c:spPr>
              <a:solidFill>
                <a:srgbClr val="008080"/>
              </a:solidFill>
              <a:ln>
                <a:solidFill>
                  <a:srgbClr val="008080"/>
                </a:solidFill>
                <a:prstDash val="solid"/>
              </a:ln>
            </c:spPr>
          </c:marker>
          <c:cat>
            <c:numRef>
              <c:f>Manufacturing!$G$495:$G$527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Manufacturing!$J$495:$J$527</c:f>
              <c:numCache>
                <c:formatCode>0.0000</c:formatCode>
                <c:ptCount val="33"/>
                <c:pt idx="0">
                  <c:v>1</c:v>
                </c:pt>
                <c:pt idx="1">
                  <c:v>1.0319928326349102</c:v>
                </c:pt>
                <c:pt idx="2">
                  <c:v>0.97971667628867476</c:v>
                </c:pt>
                <c:pt idx="3">
                  <c:v>0.97599299333803879</c:v>
                </c:pt>
                <c:pt idx="4">
                  <c:v>0.95249898650830023</c:v>
                </c:pt>
                <c:pt idx="5">
                  <c:v>0.90855314427552747</c:v>
                </c:pt>
                <c:pt idx="6">
                  <c:v>0.90555841272032633</c:v>
                </c:pt>
                <c:pt idx="7">
                  <c:v>0.94105122233392036</c:v>
                </c:pt>
                <c:pt idx="8">
                  <c:v>0.99077307109276569</c:v>
                </c:pt>
                <c:pt idx="9">
                  <c:v>1.0411059452513067</c:v>
                </c:pt>
                <c:pt idx="10">
                  <c:v>1.0048938926407369</c:v>
                </c:pt>
                <c:pt idx="11">
                  <c:v>0.90919716748530421</c:v>
                </c:pt>
                <c:pt idx="12">
                  <c:v>0.88534198971573064</c:v>
                </c:pt>
                <c:pt idx="13">
                  <c:v>0.90575714713795596</c:v>
                </c:pt>
                <c:pt idx="14">
                  <c:v>0.94381489082633385</c:v>
                </c:pt>
                <c:pt idx="15">
                  <c:v>0.90679006887410518</c:v>
                </c:pt>
                <c:pt idx="16">
                  <c:v>1.0001801072627188</c:v>
                </c:pt>
                <c:pt idx="17">
                  <c:v>0.99103944228643837</c:v>
                </c:pt>
                <c:pt idx="18">
                  <c:v>0.93212878249293152</c:v>
                </c:pt>
                <c:pt idx="19">
                  <c:v>0.93187178546943039</c:v>
                </c:pt>
                <c:pt idx="20">
                  <c:v>0.91355026910325188</c:v>
                </c:pt>
                <c:pt idx="21">
                  <c:v>1.0088875567233344</c:v>
                </c:pt>
                <c:pt idx="22">
                  <c:v>1.0103823965458054</c:v>
                </c:pt>
                <c:pt idx="23">
                  <c:v>0.96324718516861341</c:v>
                </c:pt>
                <c:pt idx="24">
                  <c:v>1.0683797184874206</c:v>
                </c:pt>
                <c:pt idx="25">
                  <c:v>0.98435763272555021</c:v>
                </c:pt>
                <c:pt idx="26">
                  <c:v>1.0195248656625053</c:v>
                </c:pt>
                <c:pt idx="27">
                  <c:v>0.93455788741907642</c:v>
                </c:pt>
                <c:pt idx="28">
                  <c:v>0.93722522915500395</c:v>
                </c:pt>
                <c:pt idx="29">
                  <c:v>0.93730191845056077</c:v>
                </c:pt>
                <c:pt idx="30">
                  <c:v>0.97085186042559823</c:v>
                </c:pt>
                <c:pt idx="31">
                  <c:v>0.98396785657850649</c:v>
                </c:pt>
                <c:pt idx="32">
                  <c:v>0.90405444226026233</c:v>
                </c:pt>
              </c:numCache>
            </c:numRef>
          </c:val>
          <c:smooth val="0"/>
          <c:extLst>
            <c:ext xmlns:c16="http://schemas.microsoft.com/office/drawing/2014/chart" uri="{C3380CC4-5D6E-409C-BE32-E72D297353CC}">
              <c16:uniqueId val="{00000002-1669-45E7-B715-0DF2F52A1172}"/>
            </c:ext>
          </c:extLst>
        </c:ser>
        <c:ser>
          <c:idx val="3"/>
          <c:order val="3"/>
          <c:tx>
            <c:strRef>
              <c:f>Manufacturing!$K$494</c:f>
              <c:strCache>
                <c:ptCount val="1"/>
                <c:pt idx="0">
                  <c:v> Electricity</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cat>
            <c:numRef>
              <c:f>Manufacturing!$G$495:$G$527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Manufacturing!$K$495:$K$527</c:f>
              <c:numCache>
                <c:formatCode>0.0000</c:formatCode>
                <c:ptCount val="33"/>
                <c:pt idx="0">
                  <c:v>1</c:v>
                </c:pt>
                <c:pt idx="1">
                  <c:v>1.0087345117017208</c:v>
                </c:pt>
                <c:pt idx="2">
                  <c:v>1.0413990142776142</c:v>
                </c:pt>
                <c:pt idx="3">
                  <c:v>1.0414353148753233</c:v>
                </c:pt>
                <c:pt idx="4">
                  <c:v>1.0221997860654757</c:v>
                </c:pt>
                <c:pt idx="5">
                  <c:v>1.0310217147936638</c:v>
                </c:pt>
                <c:pt idx="6">
                  <c:v>1.0429595829329521</c:v>
                </c:pt>
                <c:pt idx="7">
                  <c:v>1.0606594287798938</c:v>
                </c:pt>
                <c:pt idx="8">
                  <c:v>1.0817870682178312</c:v>
                </c:pt>
                <c:pt idx="9">
                  <c:v>1.0785308330302155</c:v>
                </c:pt>
                <c:pt idx="10">
                  <c:v>1.0884678992946242</c:v>
                </c:pt>
                <c:pt idx="11">
                  <c:v>1.1393862997411155</c:v>
                </c:pt>
                <c:pt idx="12">
                  <c:v>1.1427490231665378</c:v>
                </c:pt>
                <c:pt idx="13">
                  <c:v>1.1383837956800154</c:v>
                </c:pt>
                <c:pt idx="14">
                  <c:v>1.1510745369545172</c:v>
                </c:pt>
                <c:pt idx="15">
                  <c:v>1.2058645943291371</c:v>
                </c:pt>
                <c:pt idx="16">
                  <c:v>1.3020409113384332</c:v>
                </c:pt>
                <c:pt idx="17">
                  <c:v>1.2756526455912858</c:v>
                </c:pt>
                <c:pt idx="18">
                  <c:v>1.2475200630345689</c:v>
                </c:pt>
                <c:pt idx="19">
                  <c:v>1.4017790505716587</c:v>
                </c:pt>
                <c:pt idx="20">
                  <c:v>1.4167915754995475</c:v>
                </c:pt>
                <c:pt idx="21">
                  <c:v>1.4104307585830782</c:v>
                </c:pt>
                <c:pt idx="22">
                  <c:v>1.4301765555856401</c:v>
                </c:pt>
                <c:pt idx="23">
                  <c:v>1.5751203841488146</c:v>
                </c:pt>
                <c:pt idx="24">
                  <c:v>1.4651981123451243</c:v>
                </c:pt>
                <c:pt idx="25">
                  <c:v>1.5076173472633674</c:v>
                </c:pt>
                <c:pt idx="26">
                  <c:v>1.6258854883608291</c:v>
                </c:pt>
                <c:pt idx="27">
                  <c:v>1.4184489570185459</c:v>
                </c:pt>
                <c:pt idx="28">
                  <c:v>1.351949245604295</c:v>
                </c:pt>
                <c:pt idx="29">
                  <c:v>1.3713031636704591</c:v>
                </c:pt>
                <c:pt idx="30">
                  <c:v>1.2670102783339903</c:v>
                </c:pt>
                <c:pt idx="31">
                  <c:v>1.2705224664033952</c:v>
                </c:pt>
                <c:pt idx="32">
                  <c:v>1.2386477077501519</c:v>
                </c:pt>
              </c:numCache>
            </c:numRef>
          </c:val>
          <c:smooth val="0"/>
          <c:extLst>
            <c:ext xmlns:c16="http://schemas.microsoft.com/office/drawing/2014/chart" uri="{C3380CC4-5D6E-409C-BE32-E72D297353CC}">
              <c16:uniqueId val="{00000003-1669-45E7-B715-0DF2F52A1172}"/>
            </c:ext>
          </c:extLst>
        </c:ser>
        <c:ser>
          <c:idx val="4"/>
          <c:order val="4"/>
          <c:tx>
            <c:strRef>
              <c:f>Manufacturing!$L$494</c:f>
              <c:strCache>
                <c:ptCount val="1"/>
                <c:pt idx="0">
                  <c:v>  Primary</c:v>
                </c:pt>
              </c:strCache>
            </c:strRef>
          </c:tx>
          <c:cat>
            <c:numRef>
              <c:f>Manufacturing!$G$495:$G$527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Manufacturing!$L$495:$L$527</c:f>
              <c:numCache>
                <c:formatCode>0.0000</c:formatCode>
                <c:ptCount val="33"/>
                <c:pt idx="0">
                  <c:v>1</c:v>
                </c:pt>
                <c:pt idx="1">
                  <c:v>1.0365545262113922</c:v>
                </c:pt>
                <c:pt idx="2">
                  <c:v>0.96761881566516739</c:v>
                </c:pt>
                <c:pt idx="3">
                  <c:v>0.96315768082153186</c:v>
                </c:pt>
                <c:pt idx="4">
                  <c:v>0.9388284515402362</c:v>
                </c:pt>
                <c:pt idx="5">
                  <c:v>0.88453317769847728</c:v>
                </c:pt>
                <c:pt idx="6">
                  <c:v>0.87860969026695146</c:v>
                </c:pt>
                <c:pt idx="7">
                  <c:v>0.91759226376995351</c:v>
                </c:pt>
                <c:pt idx="8">
                  <c:v>0.97292234286315793</c:v>
                </c:pt>
                <c:pt idx="9">
                  <c:v>1.0337657391086532</c:v>
                </c:pt>
                <c:pt idx="10">
                  <c:v>0.98850238224714349</c:v>
                </c:pt>
                <c:pt idx="11">
                  <c:v>0.86404978608130567</c:v>
                </c:pt>
                <c:pt idx="12">
                  <c:v>0.83485631560336371</c:v>
                </c:pt>
                <c:pt idx="13">
                  <c:v>0.86013169156783476</c:v>
                </c:pt>
                <c:pt idx="14">
                  <c:v>0.90316470807570759</c:v>
                </c:pt>
                <c:pt idx="15">
                  <c:v>0.84813207952153735</c:v>
                </c:pt>
                <c:pt idx="16">
                  <c:v>0.94097564040118664</c:v>
                </c:pt>
                <c:pt idx="17">
                  <c:v>0.93521777635332248</c:v>
                </c:pt>
                <c:pt idx="18">
                  <c:v>0.8702705605405382</c:v>
                </c:pt>
                <c:pt idx="19">
                  <c:v>0.83970808375955264</c:v>
                </c:pt>
                <c:pt idx="20">
                  <c:v>0.81484870584755886</c:v>
                </c:pt>
                <c:pt idx="21">
                  <c:v>0.93013221364137644</c:v>
                </c:pt>
                <c:pt idx="22">
                  <c:v>0.9280474625564803</c:v>
                </c:pt>
                <c:pt idx="23">
                  <c:v>0.84323946623536483</c:v>
                </c:pt>
                <c:pt idx="24">
                  <c:v>0.99055105994021175</c:v>
                </c:pt>
                <c:pt idx="25">
                  <c:v>0.88172982543474865</c:v>
                </c:pt>
                <c:pt idx="26">
                  <c:v>0.90059833758078611</c:v>
                </c:pt>
                <c:pt idx="27">
                  <c:v>0.8396515186296154</c:v>
                </c:pt>
                <c:pt idx="28">
                  <c:v>0.85588471075369865</c:v>
                </c:pt>
                <c:pt idx="29">
                  <c:v>0.85218052476991524</c:v>
                </c:pt>
                <c:pt idx="30">
                  <c:v>0.912765812147455</c:v>
                </c:pt>
                <c:pt idx="31">
                  <c:v>0.92776541932155976</c:v>
                </c:pt>
                <c:pt idx="32">
                  <c:v>0.83843010272587493</c:v>
                </c:pt>
              </c:numCache>
            </c:numRef>
          </c:val>
          <c:smooth val="0"/>
          <c:extLst>
            <c:ext xmlns:c16="http://schemas.microsoft.com/office/drawing/2014/chart" uri="{C3380CC4-5D6E-409C-BE32-E72D297353CC}">
              <c16:uniqueId val="{00000004-1669-45E7-B715-0DF2F52A1172}"/>
            </c:ext>
          </c:extLst>
        </c:ser>
        <c:dLbls>
          <c:showLegendKey val="0"/>
          <c:showVal val="0"/>
          <c:showCatName val="0"/>
          <c:showSerName val="0"/>
          <c:showPercent val="0"/>
          <c:showBubbleSize val="0"/>
        </c:dLbls>
        <c:marker val="1"/>
        <c:smooth val="0"/>
        <c:axId val="139707392"/>
        <c:axId val="139727936"/>
      </c:lineChart>
      <c:catAx>
        <c:axId val="1397073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39727936"/>
        <c:crosses val="autoZero"/>
        <c:auto val="1"/>
        <c:lblAlgn val="ctr"/>
        <c:lblOffset val="100"/>
        <c:tickLblSkip val="3"/>
        <c:tickMarkSkip val="1"/>
        <c:noMultiLvlLbl val="0"/>
      </c:catAx>
      <c:valAx>
        <c:axId val="139727936"/>
        <c:scaling>
          <c:orientation val="minMax"/>
        </c:scaling>
        <c:delete val="0"/>
        <c:axPos val="l"/>
        <c:majorGridlines>
          <c:spPr>
            <a:ln w="3175">
              <a:solidFill>
                <a:srgbClr val="000000"/>
              </a:solidFill>
              <a:prstDash val="solid"/>
            </a:ln>
          </c:spPr>
        </c:majorGridlines>
        <c:title>
          <c:tx>
            <c:rich>
              <a:bodyPr/>
              <a:lstStyle/>
              <a:p>
                <a:pPr>
                  <a:defRPr sz="1000" b="1" i="0" u="none" strike="noStrike" baseline="0">
                    <a:solidFill>
                      <a:srgbClr val="000000"/>
                    </a:solidFill>
                    <a:latin typeface="Arial"/>
                    <a:ea typeface="Arial"/>
                    <a:cs typeface="Arial"/>
                  </a:defRPr>
                </a:pPr>
                <a:r>
                  <a:rPr lang="en-US"/>
                  <a:t>Index, 1985 = 1.0</a:t>
                </a:r>
              </a:p>
            </c:rich>
          </c:tx>
          <c:layout>
            <c:manualLayout>
              <c:xMode val="edge"/>
              <c:yMode val="edge"/>
              <c:x val="4.1666666666666664E-2"/>
              <c:y val="0.35294117647058826"/>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00" b="0" i="0" u="none" strike="noStrike" baseline="0">
                <a:solidFill>
                  <a:srgbClr val="000000"/>
                </a:solidFill>
                <a:latin typeface="Arial"/>
                <a:ea typeface="Arial"/>
                <a:cs typeface="Arial"/>
              </a:defRPr>
            </a:pPr>
            <a:endParaRPr lang="en-US"/>
          </a:p>
        </c:txPr>
        <c:crossAx val="139707392"/>
        <c:crosses val="autoZero"/>
        <c:crossBetween val="midCat"/>
      </c:valAx>
      <c:spPr>
        <a:noFill/>
        <a:ln w="12700">
          <a:solidFill>
            <a:srgbClr val="808080"/>
          </a:solidFill>
          <a:prstDash val="solid"/>
        </a:ln>
      </c:spPr>
    </c:plotArea>
    <c:legend>
      <c:legendPos val="r"/>
      <c:layout>
        <c:manualLayout>
          <c:xMode val="edge"/>
          <c:yMode val="edge"/>
          <c:x val="0.2142861309003041"/>
          <c:y val="0.57894736842105265"/>
          <c:w val="0.18378981562489877"/>
          <c:h val="0.26489469916738878"/>
        </c:manualLayout>
      </c:layout>
      <c:overlay val="0"/>
      <c:spPr>
        <a:solidFill>
          <a:srgbClr val="FFFFFF"/>
        </a:solidFill>
        <a:ln w="3175">
          <a:solidFill>
            <a:srgbClr val="000000"/>
          </a:solidFill>
          <a:prstDash val="solid"/>
        </a:ln>
      </c:spPr>
      <c:txPr>
        <a:bodyPr/>
        <a:lstStyle/>
        <a:p>
          <a:pPr>
            <a:defRPr sz="84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Arial"/>
                <a:ea typeface="Arial"/>
                <a:cs typeface="Arial"/>
              </a:defRPr>
            </a:pPr>
            <a:r>
              <a:rPr lang="en-US"/>
              <a:t>NAICS 313/314  Textile Mills &amp; Products
Output and Intensity Indexes</a:t>
            </a:r>
          </a:p>
        </c:rich>
      </c:tx>
      <c:layout>
        <c:manualLayout>
          <c:xMode val="edge"/>
          <c:yMode val="edge"/>
          <c:x val="0.20000020789480522"/>
          <c:y val="3.3950617283950615E-2"/>
        </c:manualLayout>
      </c:layout>
      <c:overlay val="0"/>
      <c:spPr>
        <a:noFill/>
        <a:ln w="25400">
          <a:noFill/>
        </a:ln>
      </c:spPr>
    </c:title>
    <c:autoTitleDeleted val="0"/>
    <c:plotArea>
      <c:layout>
        <c:manualLayout>
          <c:layoutTarget val="inner"/>
          <c:xMode val="edge"/>
          <c:yMode val="edge"/>
          <c:x val="0.16883199573099186"/>
          <c:y val="0.18209933060692995"/>
          <c:w val="0.74829588349973775"/>
          <c:h val="0.70197750325931974"/>
        </c:manualLayout>
      </c:layout>
      <c:lineChart>
        <c:grouping val="standard"/>
        <c:varyColors val="0"/>
        <c:ser>
          <c:idx val="0"/>
          <c:order val="0"/>
          <c:tx>
            <c:strRef>
              <c:f>Manufacturing!$O$494</c:f>
              <c:strCache>
                <c:ptCount val="1"/>
                <c:pt idx="0">
                  <c:v>  Output</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cat>
            <c:numRef>
              <c:f>Manufacturing!$N$495:$N$527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Manufacturing!$O$495:$O$527</c:f>
              <c:numCache>
                <c:formatCode>0.0000</c:formatCode>
                <c:ptCount val="33"/>
                <c:pt idx="0">
                  <c:v>1</c:v>
                </c:pt>
                <c:pt idx="1">
                  <c:v>1.0319869222041942</c:v>
                </c:pt>
                <c:pt idx="2">
                  <c:v>1.1682668260726352</c:v>
                </c:pt>
                <c:pt idx="3">
                  <c:v>1.1719571555794122</c:v>
                </c:pt>
                <c:pt idx="4">
                  <c:v>1.1882068048456158</c:v>
                </c:pt>
                <c:pt idx="5">
                  <c:v>1.1366763855509874</c:v>
                </c:pt>
                <c:pt idx="6">
                  <c:v>1.1261665711044149</c:v>
                </c:pt>
                <c:pt idx="7">
                  <c:v>1.1937758475558429</c:v>
                </c:pt>
                <c:pt idx="8">
                  <c:v>1.2488014053750716</c:v>
                </c:pt>
                <c:pt idx="9">
                  <c:v>1.3162215905625156</c:v>
                </c:pt>
                <c:pt idx="10">
                  <c:v>1.2942626050676458</c:v>
                </c:pt>
                <c:pt idx="11">
                  <c:v>1.2716509497261224</c:v>
                </c:pt>
                <c:pt idx="12">
                  <c:v>1.3127874492198457</c:v>
                </c:pt>
                <c:pt idx="13">
                  <c:v>1.2938356247941345</c:v>
                </c:pt>
                <c:pt idx="14">
                  <c:v>1.3086457405667855</c:v>
                </c:pt>
                <c:pt idx="15">
                  <c:v>1.2821241658635369</c:v>
                </c:pt>
                <c:pt idx="16">
                  <c:v>1.1535421063546865</c:v>
                </c:pt>
                <c:pt idx="17">
                  <c:v>1.1468629149333298</c:v>
                </c:pt>
                <c:pt idx="18">
                  <c:v>1.0982054629076134</c:v>
                </c:pt>
                <c:pt idx="19">
                  <c:v>1.1000414780837122</c:v>
                </c:pt>
                <c:pt idx="20">
                  <c:v>1.1104963950665476</c:v>
                </c:pt>
                <c:pt idx="21">
                  <c:v>1.0001402935184394</c:v>
                </c:pt>
                <c:pt idx="22">
                  <c:v>0.8858681728904122</c:v>
                </c:pt>
                <c:pt idx="23">
                  <c:v>0.75185126447158124</c:v>
                </c:pt>
                <c:pt idx="24">
                  <c:v>0.60920325480962767</c:v>
                </c:pt>
                <c:pt idx="25">
                  <c:v>0.63986653816593664</c:v>
                </c:pt>
                <c:pt idx="26">
                  <c:v>0.62527601224823404</c:v>
                </c:pt>
                <c:pt idx="27">
                  <c:v>0.6099718193019481</c:v>
                </c:pt>
                <c:pt idx="28">
                  <c:v>0.63243098168864587</c:v>
                </c:pt>
                <c:pt idx="29">
                  <c:v>0.64337387612692287</c:v>
                </c:pt>
                <c:pt idx="30">
                  <c:v>0.62110990472240168</c:v>
                </c:pt>
                <c:pt idx="31">
                  <c:v>0.60894706664552078</c:v>
                </c:pt>
                <c:pt idx="32">
                  <c:v>0.6237205841090141</c:v>
                </c:pt>
              </c:numCache>
            </c:numRef>
          </c:val>
          <c:smooth val="0"/>
          <c:extLst>
            <c:ext xmlns:c16="http://schemas.microsoft.com/office/drawing/2014/chart" uri="{C3380CC4-5D6E-409C-BE32-E72D297353CC}">
              <c16:uniqueId val="{00000000-23D7-4833-8FB1-F4ED0D44EE8F}"/>
            </c:ext>
          </c:extLst>
        </c:ser>
        <c:ser>
          <c:idx val="1"/>
          <c:order val="1"/>
          <c:tx>
            <c:strRef>
              <c:f>Manufacturing!$P$494</c:f>
              <c:strCache>
                <c:ptCount val="1"/>
                <c:pt idx="0">
                  <c:v>  Source</c:v>
                </c:pt>
              </c:strCache>
            </c:strRef>
          </c:tx>
          <c:spPr>
            <a:ln w="12700">
              <a:solidFill>
                <a:srgbClr val="00FF00"/>
              </a:solidFill>
              <a:prstDash val="solid"/>
            </a:ln>
          </c:spPr>
          <c:marker>
            <c:symbol val="triangle"/>
            <c:size val="5"/>
            <c:spPr>
              <a:solidFill>
                <a:srgbClr val="00FF00"/>
              </a:solidFill>
              <a:ln>
                <a:solidFill>
                  <a:srgbClr val="00FF00"/>
                </a:solidFill>
                <a:prstDash val="solid"/>
              </a:ln>
            </c:spPr>
          </c:marker>
          <c:cat>
            <c:numRef>
              <c:f>Manufacturing!$N$495:$N$527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Manufacturing!$P$495:$P$527</c:f>
              <c:numCache>
                <c:formatCode>0.0000</c:formatCode>
                <c:ptCount val="33"/>
                <c:pt idx="0">
                  <c:v>1</c:v>
                </c:pt>
                <c:pt idx="1">
                  <c:v>1.0072955803997656</c:v>
                </c:pt>
                <c:pt idx="2">
                  <c:v>0.96631958148915553</c:v>
                </c:pt>
                <c:pt idx="3">
                  <c:v>0.95833132403455445</c:v>
                </c:pt>
                <c:pt idx="4">
                  <c:v>0.9732683679044255</c:v>
                </c:pt>
                <c:pt idx="5">
                  <c:v>0.96792369227994701</c:v>
                </c:pt>
                <c:pt idx="6">
                  <c:v>1.0036585385726584</c:v>
                </c:pt>
                <c:pt idx="7">
                  <c:v>0.98707352042383134</c:v>
                </c:pt>
                <c:pt idx="8">
                  <c:v>0.98878524511017096</c:v>
                </c:pt>
                <c:pt idx="9">
                  <c:v>0.98571506705741108</c:v>
                </c:pt>
                <c:pt idx="10">
                  <c:v>1.0098198050136244</c:v>
                </c:pt>
                <c:pt idx="11">
                  <c:v>0.96919952002190812</c:v>
                </c:pt>
                <c:pt idx="12">
                  <c:v>0.93301813035856684</c:v>
                </c:pt>
                <c:pt idx="13">
                  <c:v>0.98160093415756466</c:v>
                </c:pt>
                <c:pt idx="14">
                  <c:v>0.97637405958234758</c:v>
                </c:pt>
                <c:pt idx="15">
                  <c:v>0.90121729643754611</c:v>
                </c:pt>
                <c:pt idx="16">
                  <c:v>0.95532648821153643</c:v>
                </c:pt>
                <c:pt idx="17">
                  <c:v>0.93741934128538873</c:v>
                </c:pt>
                <c:pt idx="18">
                  <c:v>0.92670404182560662</c:v>
                </c:pt>
                <c:pt idx="19">
                  <c:v>0.93452484165142347</c:v>
                </c:pt>
                <c:pt idx="20">
                  <c:v>0.92130927908186888</c:v>
                </c:pt>
                <c:pt idx="21">
                  <c:v>0.93910961204364118</c:v>
                </c:pt>
                <c:pt idx="22">
                  <c:v>0.8525226094906313</c:v>
                </c:pt>
                <c:pt idx="23">
                  <c:v>0.90164419925040251</c:v>
                </c:pt>
                <c:pt idx="24">
                  <c:v>0.9273991183148641</c:v>
                </c:pt>
                <c:pt idx="25">
                  <c:v>0.79265628615874484</c:v>
                </c:pt>
                <c:pt idx="26">
                  <c:v>0.83469395979224759</c:v>
                </c:pt>
                <c:pt idx="27">
                  <c:v>0.79831111255295129</c:v>
                </c:pt>
                <c:pt idx="28">
                  <c:v>0.79658116318500116</c:v>
                </c:pt>
                <c:pt idx="29">
                  <c:v>0.78770495226595483</c:v>
                </c:pt>
                <c:pt idx="30">
                  <c:v>0.77987412726719563</c:v>
                </c:pt>
                <c:pt idx="31">
                  <c:v>0.77964500174076035</c:v>
                </c:pt>
                <c:pt idx="32">
                  <c:v>0.65660312556052591</c:v>
                </c:pt>
              </c:numCache>
            </c:numRef>
          </c:val>
          <c:smooth val="0"/>
          <c:extLst>
            <c:ext xmlns:c16="http://schemas.microsoft.com/office/drawing/2014/chart" uri="{C3380CC4-5D6E-409C-BE32-E72D297353CC}">
              <c16:uniqueId val="{00000001-23D7-4833-8FB1-F4ED0D44EE8F}"/>
            </c:ext>
          </c:extLst>
        </c:ser>
        <c:ser>
          <c:idx val="2"/>
          <c:order val="2"/>
          <c:tx>
            <c:strRef>
              <c:f>Manufacturing!$Q$494</c:f>
              <c:strCache>
                <c:ptCount val="1"/>
                <c:pt idx="0">
                  <c:v> Delivered</c:v>
                </c:pt>
              </c:strCache>
            </c:strRef>
          </c:tx>
          <c:spPr>
            <a:ln w="12700">
              <a:solidFill>
                <a:srgbClr val="008080"/>
              </a:solidFill>
              <a:prstDash val="solid"/>
            </a:ln>
          </c:spPr>
          <c:marker>
            <c:symbol val="circle"/>
            <c:size val="5"/>
            <c:spPr>
              <a:solidFill>
                <a:srgbClr val="008080"/>
              </a:solidFill>
              <a:ln>
                <a:solidFill>
                  <a:srgbClr val="008080"/>
                </a:solidFill>
                <a:prstDash val="solid"/>
              </a:ln>
            </c:spPr>
          </c:marker>
          <c:cat>
            <c:numRef>
              <c:f>Manufacturing!$N$495:$N$527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Manufacturing!$Q$495:$Q$527</c:f>
              <c:numCache>
                <c:formatCode>0.0000</c:formatCode>
                <c:ptCount val="33"/>
                <c:pt idx="0">
                  <c:v>1</c:v>
                </c:pt>
                <c:pt idx="1">
                  <c:v>1.0253924660805134</c:v>
                </c:pt>
                <c:pt idx="2">
                  <c:v>0.96426506421691482</c:v>
                </c:pt>
                <c:pt idx="3">
                  <c:v>0.94958232248956032</c:v>
                </c:pt>
                <c:pt idx="4">
                  <c:v>0.938955488031046</c:v>
                </c:pt>
                <c:pt idx="5">
                  <c:v>0.92654316754471999</c:v>
                </c:pt>
                <c:pt idx="6">
                  <c:v>0.98110097802069796</c:v>
                </c:pt>
                <c:pt idx="7">
                  <c:v>0.96052463881889794</c:v>
                </c:pt>
                <c:pt idx="8">
                  <c:v>0.96101040808497518</c:v>
                </c:pt>
                <c:pt idx="9">
                  <c:v>0.9700066128549768</c:v>
                </c:pt>
                <c:pt idx="10">
                  <c:v>0.98370264324939805</c:v>
                </c:pt>
                <c:pt idx="11">
                  <c:v>0.91481835950725665</c:v>
                </c:pt>
                <c:pt idx="12">
                  <c:v>0.89142516412944195</c:v>
                </c:pt>
                <c:pt idx="13">
                  <c:v>0.95308316908306323</c:v>
                </c:pt>
                <c:pt idx="14">
                  <c:v>0.95089463912347671</c:v>
                </c:pt>
                <c:pt idx="15">
                  <c:v>0.85126957048504448</c:v>
                </c:pt>
                <c:pt idx="16">
                  <c:v>0.92455224916201395</c:v>
                </c:pt>
                <c:pt idx="17">
                  <c:v>0.92940334805317537</c:v>
                </c:pt>
                <c:pt idx="18">
                  <c:v>0.90005493932665626</c:v>
                </c:pt>
                <c:pt idx="19">
                  <c:v>0.91678794671648134</c:v>
                </c:pt>
                <c:pt idx="20">
                  <c:v>0.92729863150825897</c:v>
                </c:pt>
                <c:pt idx="21">
                  <c:v>1.0033771038355217</c:v>
                </c:pt>
                <c:pt idx="22">
                  <c:v>0.86544583582910783</c:v>
                </c:pt>
                <c:pt idx="23">
                  <c:v>0.89514816092223082</c:v>
                </c:pt>
                <c:pt idx="24">
                  <c:v>0.9658069098898362</c:v>
                </c:pt>
                <c:pt idx="25">
                  <c:v>0.73519389954708025</c:v>
                </c:pt>
                <c:pt idx="26">
                  <c:v>0.77636229095515918</c:v>
                </c:pt>
                <c:pt idx="27">
                  <c:v>0.77380514451993487</c:v>
                </c:pt>
                <c:pt idx="28">
                  <c:v>0.78694492111010794</c:v>
                </c:pt>
                <c:pt idx="29">
                  <c:v>0.7829987060136322</c:v>
                </c:pt>
                <c:pt idx="30">
                  <c:v>0.80591475292159254</c:v>
                </c:pt>
                <c:pt idx="31">
                  <c:v>0.83100689153693397</c:v>
                </c:pt>
                <c:pt idx="32">
                  <c:v>0.66066848872889605</c:v>
                </c:pt>
              </c:numCache>
            </c:numRef>
          </c:val>
          <c:smooth val="0"/>
          <c:extLst>
            <c:ext xmlns:c16="http://schemas.microsoft.com/office/drawing/2014/chart" uri="{C3380CC4-5D6E-409C-BE32-E72D297353CC}">
              <c16:uniqueId val="{00000002-23D7-4833-8FB1-F4ED0D44EE8F}"/>
            </c:ext>
          </c:extLst>
        </c:ser>
        <c:ser>
          <c:idx val="3"/>
          <c:order val="3"/>
          <c:tx>
            <c:strRef>
              <c:f>Manufacturing!$R$494</c:f>
              <c:strCache>
                <c:ptCount val="1"/>
                <c:pt idx="0">
                  <c:v> Electricity</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cat>
            <c:numRef>
              <c:f>Manufacturing!$N$495:$N$527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Manufacturing!$R$495:$R$527</c:f>
              <c:numCache>
                <c:formatCode>0.0000</c:formatCode>
                <c:ptCount val="33"/>
                <c:pt idx="0">
                  <c:v>1</c:v>
                </c:pt>
                <c:pt idx="1">
                  <c:v>1.0017202477806666</c:v>
                </c:pt>
                <c:pt idx="2">
                  <c:v>0.99681395333162626</c:v>
                </c:pt>
                <c:pt idx="3">
                  <c:v>1.001537409528708</c:v>
                </c:pt>
                <c:pt idx="4">
                  <c:v>1.0045995099355285</c:v>
                </c:pt>
                <c:pt idx="5">
                  <c:v>1.0133971402501913</c:v>
                </c:pt>
                <c:pt idx="6">
                  <c:v>1.0352953366225484</c:v>
                </c:pt>
                <c:pt idx="7">
                  <c:v>1.0307015648170677</c:v>
                </c:pt>
                <c:pt idx="8">
                  <c:v>1.0323759325597925</c:v>
                </c:pt>
                <c:pt idx="9">
                  <c:v>1.0261982037061359</c:v>
                </c:pt>
                <c:pt idx="10">
                  <c:v>1.0541815832363051</c:v>
                </c:pt>
                <c:pt idx="11">
                  <c:v>1.0468379926583435</c:v>
                </c:pt>
                <c:pt idx="12">
                  <c:v>0.99827631961459284</c:v>
                </c:pt>
                <c:pt idx="13">
                  <c:v>1.0303239191457054</c:v>
                </c:pt>
                <c:pt idx="14">
                  <c:v>1.0125217227581058</c:v>
                </c:pt>
                <c:pt idx="15">
                  <c:v>0.9721014668954292</c:v>
                </c:pt>
                <c:pt idx="16">
                  <c:v>1.0243736294542858</c:v>
                </c:pt>
                <c:pt idx="17">
                  <c:v>0.97625126849678745</c:v>
                </c:pt>
                <c:pt idx="18">
                  <c:v>1.0000629648772683</c:v>
                </c:pt>
                <c:pt idx="19">
                  <c:v>0.99352354559877543</c:v>
                </c:pt>
                <c:pt idx="20">
                  <c:v>0.96051392730585505</c:v>
                </c:pt>
                <c:pt idx="21">
                  <c:v>0.91432905119628005</c:v>
                </c:pt>
                <c:pt idx="22">
                  <c:v>0.89129678652590572</c:v>
                </c:pt>
                <c:pt idx="23">
                  <c:v>0.97162255621426807</c:v>
                </c:pt>
                <c:pt idx="24">
                  <c:v>0.95601782791856482</c:v>
                </c:pt>
                <c:pt idx="25">
                  <c:v>0.94176254877397747</c:v>
                </c:pt>
                <c:pt idx="26">
                  <c:v>0.99899274426407525</c:v>
                </c:pt>
                <c:pt idx="27">
                  <c:v>0.93399130885640436</c:v>
                </c:pt>
                <c:pt idx="28">
                  <c:v>0.91453348826878589</c:v>
                </c:pt>
                <c:pt idx="29">
                  <c:v>0.90242825939579552</c:v>
                </c:pt>
                <c:pt idx="30">
                  <c:v>0.87372297069852956</c:v>
                </c:pt>
                <c:pt idx="31">
                  <c:v>0.8438082534869501</c:v>
                </c:pt>
                <c:pt idx="32">
                  <c:v>0.77019987056302375</c:v>
                </c:pt>
              </c:numCache>
            </c:numRef>
          </c:val>
          <c:smooth val="0"/>
          <c:extLst>
            <c:ext xmlns:c16="http://schemas.microsoft.com/office/drawing/2014/chart" uri="{C3380CC4-5D6E-409C-BE32-E72D297353CC}">
              <c16:uniqueId val="{00000003-23D7-4833-8FB1-F4ED0D44EE8F}"/>
            </c:ext>
          </c:extLst>
        </c:ser>
        <c:dLbls>
          <c:showLegendKey val="0"/>
          <c:showVal val="0"/>
          <c:showCatName val="0"/>
          <c:showSerName val="0"/>
          <c:showPercent val="0"/>
          <c:showBubbleSize val="0"/>
        </c:dLbls>
        <c:marker val="1"/>
        <c:smooth val="0"/>
        <c:axId val="43117568"/>
        <c:axId val="139730240"/>
      </c:lineChart>
      <c:catAx>
        <c:axId val="431175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39730240"/>
        <c:crosses val="autoZero"/>
        <c:auto val="1"/>
        <c:lblAlgn val="ctr"/>
        <c:lblOffset val="100"/>
        <c:tickLblSkip val="3"/>
        <c:tickMarkSkip val="1"/>
        <c:noMultiLvlLbl val="0"/>
      </c:catAx>
      <c:valAx>
        <c:axId val="139730240"/>
        <c:scaling>
          <c:orientation val="minMax"/>
        </c:scaling>
        <c:delete val="0"/>
        <c:axPos val="l"/>
        <c:majorGridlines>
          <c:spPr>
            <a:ln w="3175">
              <a:solidFill>
                <a:srgbClr val="000000"/>
              </a:solidFill>
              <a:prstDash val="solid"/>
            </a:ln>
          </c:spPr>
        </c:majorGridlines>
        <c:title>
          <c:tx>
            <c:rich>
              <a:bodyPr/>
              <a:lstStyle/>
              <a:p>
                <a:pPr>
                  <a:defRPr sz="900" b="1" i="0" u="none" strike="noStrike" baseline="0">
                    <a:solidFill>
                      <a:srgbClr val="000000"/>
                    </a:solidFill>
                    <a:latin typeface="Arial"/>
                    <a:ea typeface="Arial"/>
                    <a:cs typeface="Arial"/>
                  </a:defRPr>
                </a:pPr>
                <a:r>
                  <a:rPr lang="en-US"/>
                  <a:t>Index, 1985 = 1.0</a:t>
                </a:r>
              </a:p>
            </c:rich>
          </c:tx>
          <c:layout>
            <c:manualLayout>
              <c:xMode val="edge"/>
              <c:yMode val="edge"/>
              <c:x val="3.9603960396039604E-2"/>
              <c:y val="0.3703713424710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43117568"/>
        <c:crosses val="autoZero"/>
        <c:crossBetween val="midCat"/>
      </c:valAx>
      <c:spPr>
        <a:noFill/>
        <a:ln w="12700">
          <a:solidFill>
            <a:srgbClr val="808080"/>
          </a:solidFill>
          <a:prstDash val="solid"/>
        </a:ln>
      </c:spPr>
    </c:plotArea>
    <c:legend>
      <c:legendPos val="r"/>
      <c:layout>
        <c:manualLayout>
          <c:xMode val="edge"/>
          <c:yMode val="edge"/>
          <c:x val="0.19802000987500323"/>
          <c:y val="0.53703865720488653"/>
          <c:w val="0.1808589173878018"/>
          <c:h val="0.25260101746540942"/>
        </c:manualLayout>
      </c:layout>
      <c:overlay val="0"/>
      <c:spPr>
        <a:solidFill>
          <a:srgbClr val="FFFFFF"/>
        </a:solidFill>
        <a:ln w="3175">
          <a:solidFill>
            <a:srgbClr val="000000"/>
          </a:solidFill>
          <a:prstDash val="solid"/>
        </a:ln>
      </c:spPr>
      <c:txPr>
        <a:bodyPr/>
        <a:lstStyle/>
        <a:p>
          <a:pPr>
            <a:defRPr sz="84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Arial"/>
                <a:ea typeface="Arial"/>
                <a:cs typeface="Arial"/>
              </a:defRPr>
            </a:pPr>
            <a:r>
              <a:rPr lang="en-US"/>
              <a:t>NAICS 315/316  Apparel and Leather
  Output and Intensity Indexes</a:t>
            </a:r>
          </a:p>
        </c:rich>
      </c:tx>
      <c:layout>
        <c:manualLayout>
          <c:xMode val="edge"/>
          <c:yMode val="edge"/>
          <c:x val="0.22332015810276679"/>
          <c:y val="3.3846153846153845E-2"/>
        </c:manualLayout>
      </c:layout>
      <c:overlay val="0"/>
      <c:spPr>
        <a:noFill/>
        <a:ln w="25400">
          <a:noFill/>
        </a:ln>
      </c:spPr>
    </c:title>
    <c:autoTitleDeleted val="0"/>
    <c:plotArea>
      <c:layout>
        <c:manualLayout>
          <c:layoutTarget val="inner"/>
          <c:xMode val="edge"/>
          <c:yMode val="edge"/>
          <c:x val="0.14031620553359683"/>
          <c:y val="0.18153873428295414"/>
          <c:w val="0.74110671936758898"/>
          <c:h val="0.68307794933586141"/>
        </c:manualLayout>
      </c:layout>
      <c:lineChart>
        <c:grouping val="standard"/>
        <c:varyColors val="0"/>
        <c:ser>
          <c:idx val="0"/>
          <c:order val="0"/>
          <c:tx>
            <c:strRef>
              <c:f>Manufacturing!$V$494</c:f>
              <c:strCache>
                <c:ptCount val="1"/>
                <c:pt idx="0">
                  <c:v>  Output</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cat>
            <c:numRef>
              <c:f>Manufacturing!$U$495:$U$527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Manufacturing!$V$495:$V$527</c:f>
              <c:numCache>
                <c:formatCode>0.0000</c:formatCode>
                <c:ptCount val="33"/>
                <c:pt idx="0">
                  <c:v>1</c:v>
                </c:pt>
                <c:pt idx="1">
                  <c:v>0.98391198321329332</c:v>
                </c:pt>
                <c:pt idx="2">
                  <c:v>1.0740928940055579</c:v>
                </c:pt>
                <c:pt idx="3">
                  <c:v>1.0747439460103216</c:v>
                </c:pt>
                <c:pt idx="4">
                  <c:v>1.0231906085181195</c:v>
                </c:pt>
                <c:pt idx="5">
                  <c:v>1.0058617365167581</c:v>
                </c:pt>
                <c:pt idx="6">
                  <c:v>1.0064061702489651</c:v>
                </c:pt>
                <c:pt idx="7">
                  <c:v>1.05813418023025</c:v>
                </c:pt>
                <c:pt idx="8">
                  <c:v>1.0940010208132478</c:v>
                </c:pt>
                <c:pt idx="9">
                  <c:v>1.1394680428741564</c:v>
                </c:pt>
                <c:pt idx="10">
                  <c:v>1.1454976464583451</c:v>
                </c:pt>
                <c:pt idx="11">
                  <c:v>1.1472942777746269</c:v>
                </c:pt>
                <c:pt idx="12">
                  <c:v>1.1917495604831847</c:v>
                </c:pt>
                <c:pt idx="13">
                  <c:v>1.0723280213236546</c:v>
                </c:pt>
                <c:pt idx="14">
                  <c:v>1.0288844779674473</c:v>
                </c:pt>
                <c:pt idx="15">
                  <c:v>1.014785912777179</c:v>
                </c:pt>
                <c:pt idx="16">
                  <c:v>0.79038620767878409</c:v>
                </c:pt>
                <c:pt idx="17">
                  <c:v>0.68728860658991653</c:v>
                </c:pt>
                <c:pt idx="18">
                  <c:v>0.60262916123178123</c:v>
                </c:pt>
                <c:pt idx="19">
                  <c:v>0.52298531163159978</c:v>
                </c:pt>
                <c:pt idx="20">
                  <c:v>0.53430499631372985</c:v>
                </c:pt>
                <c:pt idx="21">
                  <c:v>0.51452390404355464</c:v>
                </c:pt>
                <c:pt idx="22">
                  <c:v>0.38623490047070835</c:v>
                </c:pt>
                <c:pt idx="23">
                  <c:v>0.33947711676969322</c:v>
                </c:pt>
                <c:pt idx="24">
                  <c:v>0.30526853059604148</c:v>
                </c:pt>
                <c:pt idx="25">
                  <c:v>0.28920093007429248</c:v>
                </c:pt>
                <c:pt idx="26">
                  <c:v>0.30174332218000333</c:v>
                </c:pt>
                <c:pt idx="27">
                  <c:v>0.2268473884194408</c:v>
                </c:pt>
                <c:pt idx="28">
                  <c:v>0.22516644927125276</c:v>
                </c:pt>
                <c:pt idx="29">
                  <c:v>0.21568195996143591</c:v>
                </c:pt>
                <c:pt idx="30">
                  <c:v>0.20837293710656155</c:v>
                </c:pt>
                <c:pt idx="31">
                  <c:v>0.20489990358985993</c:v>
                </c:pt>
                <c:pt idx="32">
                  <c:v>0.21051664492712527</c:v>
                </c:pt>
              </c:numCache>
            </c:numRef>
          </c:val>
          <c:smooth val="0"/>
          <c:extLst>
            <c:ext xmlns:c16="http://schemas.microsoft.com/office/drawing/2014/chart" uri="{C3380CC4-5D6E-409C-BE32-E72D297353CC}">
              <c16:uniqueId val="{00000000-BC7C-4253-BB4B-6E517D13A385}"/>
            </c:ext>
          </c:extLst>
        </c:ser>
        <c:ser>
          <c:idx val="1"/>
          <c:order val="1"/>
          <c:tx>
            <c:strRef>
              <c:f>Manufacturing!$W$494</c:f>
              <c:strCache>
                <c:ptCount val="1"/>
                <c:pt idx="0">
                  <c:v>  Source</c:v>
                </c:pt>
              </c:strCache>
            </c:strRef>
          </c:tx>
          <c:spPr>
            <a:ln w="12700">
              <a:solidFill>
                <a:srgbClr val="00FF00"/>
              </a:solidFill>
              <a:prstDash val="solid"/>
            </a:ln>
          </c:spPr>
          <c:marker>
            <c:symbol val="triangle"/>
            <c:size val="5"/>
            <c:spPr>
              <a:solidFill>
                <a:srgbClr val="00FF00"/>
              </a:solidFill>
              <a:ln>
                <a:solidFill>
                  <a:srgbClr val="00FF00"/>
                </a:solidFill>
                <a:prstDash val="solid"/>
              </a:ln>
            </c:spPr>
          </c:marker>
          <c:cat>
            <c:numRef>
              <c:f>Manufacturing!$U$495:$U$527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Manufacturing!$W$495:$W$527</c:f>
              <c:numCache>
                <c:formatCode>0.0000</c:formatCode>
                <c:ptCount val="33"/>
                <c:pt idx="0">
                  <c:v>1</c:v>
                </c:pt>
                <c:pt idx="1">
                  <c:v>1.1081684844627344</c:v>
                </c:pt>
                <c:pt idx="2">
                  <c:v>1.0432477796048265</c:v>
                </c:pt>
                <c:pt idx="3">
                  <c:v>1.0933931409976414</c:v>
                </c:pt>
                <c:pt idx="4">
                  <c:v>1.0156648034829459</c:v>
                </c:pt>
                <c:pt idx="5">
                  <c:v>0.98232340416535546</c:v>
                </c:pt>
                <c:pt idx="6">
                  <c:v>0.98189926884210033</c:v>
                </c:pt>
                <c:pt idx="7">
                  <c:v>1.1907748939960972</c:v>
                </c:pt>
                <c:pt idx="8">
                  <c:v>1.2613538086085967</c:v>
                </c:pt>
                <c:pt idx="9">
                  <c:v>1.1530858778117514</c:v>
                </c:pt>
                <c:pt idx="10">
                  <c:v>1.2233867759852077</c:v>
                </c:pt>
                <c:pt idx="11">
                  <c:v>1.1149407116332077</c:v>
                </c:pt>
                <c:pt idx="12">
                  <c:v>0.92374122024134198</c:v>
                </c:pt>
                <c:pt idx="13">
                  <c:v>0.99950878572597979</c:v>
                </c:pt>
                <c:pt idx="14">
                  <c:v>1.0092779463774144</c:v>
                </c:pt>
                <c:pt idx="15">
                  <c:v>0.99397041256991669</c:v>
                </c:pt>
                <c:pt idx="16">
                  <c:v>1.1750986414390443</c:v>
                </c:pt>
                <c:pt idx="17">
                  <c:v>0.8414140851734021</c:v>
                </c:pt>
                <c:pt idx="18">
                  <c:v>0.79204663964848832</c:v>
                </c:pt>
                <c:pt idx="19">
                  <c:v>1.053012046949908</c:v>
                </c:pt>
                <c:pt idx="20">
                  <c:v>0.96535836803248265</c:v>
                </c:pt>
                <c:pt idx="21">
                  <c:v>0.86730333545071092</c:v>
                </c:pt>
                <c:pt idx="22">
                  <c:v>0.76976290128131442</c:v>
                </c:pt>
                <c:pt idx="23">
                  <c:v>0.63156642337970947</c:v>
                </c:pt>
                <c:pt idx="24">
                  <c:v>0.53915482340717924</c:v>
                </c:pt>
                <c:pt idx="25">
                  <c:v>0.54835080656222546</c:v>
                </c:pt>
                <c:pt idx="26">
                  <c:v>0.53010381939778006</c:v>
                </c:pt>
                <c:pt idx="27">
                  <c:v>0.55218434871564681</c:v>
                </c:pt>
                <c:pt idx="28">
                  <c:v>0.57896601442866535</c:v>
                </c:pt>
                <c:pt idx="29">
                  <c:v>0.61538868155437099</c:v>
                </c:pt>
                <c:pt idx="30">
                  <c:v>0.66573701383330064</c:v>
                </c:pt>
                <c:pt idx="31">
                  <c:v>0.67734734113964978</c:v>
                </c:pt>
                <c:pt idx="32">
                  <c:v>0.59109237189314345</c:v>
                </c:pt>
              </c:numCache>
            </c:numRef>
          </c:val>
          <c:smooth val="0"/>
          <c:extLst>
            <c:ext xmlns:c16="http://schemas.microsoft.com/office/drawing/2014/chart" uri="{C3380CC4-5D6E-409C-BE32-E72D297353CC}">
              <c16:uniqueId val="{00000001-BC7C-4253-BB4B-6E517D13A385}"/>
            </c:ext>
          </c:extLst>
        </c:ser>
        <c:ser>
          <c:idx val="2"/>
          <c:order val="2"/>
          <c:tx>
            <c:strRef>
              <c:f>Manufacturing!$X$494</c:f>
              <c:strCache>
                <c:ptCount val="1"/>
                <c:pt idx="0">
                  <c:v> Delivered</c:v>
                </c:pt>
              </c:strCache>
            </c:strRef>
          </c:tx>
          <c:spPr>
            <a:ln w="12700">
              <a:solidFill>
                <a:srgbClr val="008080"/>
              </a:solidFill>
              <a:prstDash val="solid"/>
            </a:ln>
          </c:spPr>
          <c:marker>
            <c:symbol val="circle"/>
            <c:size val="5"/>
            <c:spPr>
              <a:solidFill>
                <a:srgbClr val="008080"/>
              </a:solidFill>
              <a:ln>
                <a:solidFill>
                  <a:srgbClr val="008080"/>
                </a:solidFill>
                <a:prstDash val="solid"/>
              </a:ln>
            </c:spPr>
          </c:marker>
          <c:cat>
            <c:numRef>
              <c:f>Manufacturing!$U$495:$U$527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Manufacturing!$X$495:$X$527</c:f>
              <c:numCache>
                <c:formatCode>0.0000</c:formatCode>
                <c:ptCount val="33"/>
                <c:pt idx="0">
                  <c:v>1</c:v>
                </c:pt>
                <c:pt idx="1">
                  <c:v>1.2173392809440486</c:v>
                </c:pt>
                <c:pt idx="2">
                  <c:v>1.1731649948025689</c:v>
                </c:pt>
                <c:pt idx="3">
                  <c:v>1.2667778377018548</c:v>
                </c:pt>
                <c:pt idx="4">
                  <c:v>1.1366810377946399</c:v>
                </c:pt>
                <c:pt idx="5">
                  <c:v>1.0674247746669352</c:v>
                </c:pt>
                <c:pt idx="6">
                  <c:v>1.1048959398060283</c:v>
                </c:pt>
                <c:pt idx="7">
                  <c:v>1.2298050547660924</c:v>
                </c:pt>
                <c:pt idx="8">
                  <c:v>1.2712855368215283</c:v>
                </c:pt>
                <c:pt idx="9">
                  <c:v>1.1990175389218731</c:v>
                </c:pt>
                <c:pt idx="10">
                  <c:v>1.2899533522385331</c:v>
                </c:pt>
                <c:pt idx="11">
                  <c:v>1.123283081278049</c:v>
                </c:pt>
                <c:pt idx="12">
                  <c:v>0.96761352786910937</c:v>
                </c:pt>
                <c:pt idx="13">
                  <c:v>1.0718748351208705</c:v>
                </c:pt>
                <c:pt idx="14">
                  <c:v>1.0840047643785038</c:v>
                </c:pt>
                <c:pt idx="15">
                  <c:v>0.99361998415968145</c:v>
                </c:pt>
                <c:pt idx="16">
                  <c:v>1.1862391264743437</c:v>
                </c:pt>
                <c:pt idx="17">
                  <c:v>0.96621642191875468</c:v>
                </c:pt>
                <c:pt idx="18">
                  <c:v>0.80449575767246728</c:v>
                </c:pt>
                <c:pt idx="19">
                  <c:v>1.0074769174559863</c:v>
                </c:pt>
                <c:pt idx="20">
                  <c:v>0.88711754413773458</c:v>
                </c:pt>
                <c:pt idx="21">
                  <c:v>0.79285803885390693</c:v>
                </c:pt>
                <c:pt idx="22">
                  <c:v>0.69566441883799068</c:v>
                </c:pt>
                <c:pt idx="23">
                  <c:v>0.53352323095323451</c:v>
                </c:pt>
                <c:pt idx="24">
                  <c:v>0.5100922085086057</c:v>
                </c:pt>
                <c:pt idx="25">
                  <c:v>0.50230012688718595</c:v>
                </c:pt>
                <c:pt idx="26">
                  <c:v>0.50680096727380752</c:v>
                </c:pt>
                <c:pt idx="27">
                  <c:v>0.54113534416135223</c:v>
                </c:pt>
                <c:pt idx="28">
                  <c:v>0.56679375395613718</c:v>
                </c:pt>
                <c:pt idx="29">
                  <c:v>0.60183671823016971</c:v>
                </c:pt>
                <c:pt idx="30">
                  <c:v>0.73478852196604227</c:v>
                </c:pt>
                <c:pt idx="31">
                  <c:v>0.78138124617458848</c:v>
                </c:pt>
                <c:pt idx="32">
                  <c:v>0.67238484234125606</c:v>
                </c:pt>
              </c:numCache>
            </c:numRef>
          </c:val>
          <c:smooth val="0"/>
          <c:extLst>
            <c:ext xmlns:c16="http://schemas.microsoft.com/office/drawing/2014/chart" uri="{C3380CC4-5D6E-409C-BE32-E72D297353CC}">
              <c16:uniqueId val="{00000002-BC7C-4253-BB4B-6E517D13A385}"/>
            </c:ext>
          </c:extLst>
        </c:ser>
        <c:ser>
          <c:idx val="3"/>
          <c:order val="3"/>
          <c:tx>
            <c:strRef>
              <c:f>Manufacturing!$Y$494</c:f>
              <c:strCache>
                <c:ptCount val="1"/>
                <c:pt idx="0">
                  <c:v> Electricity</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cat>
            <c:numRef>
              <c:f>Manufacturing!$U$495:$U$527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Manufacturing!$Y$495:$Y$527</c:f>
              <c:numCache>
                <c:formatCode>0.0000</c:formatCode>
                <c:ptCount val="33"/>
                <c:pt idx="0">
                  <c:v>1</c:v>
                </c:pt>
                <c:pt idx="1">
                  <c:v>1.0251825216162367</c:v>
                </c:pt>
                <c:pt idx="2">
                  <c:v>0.95091466387780876</c:v>
                </c:pt>
                <c:pt idx="3">
                  <c:v>0.9658659770371687</c:v>
                </c:pt>
                <c:pt idx="4">
                  <c:v>0.89519209618948992</c:v>
                </c:pt>
                <c:pt idx="5">
                  <c:v>0.89964246661724323</c:v>
                </c:pt>
                <c:pt idx="6">
                  <c:v>0.87255071836544751</c:v>
                </c:pt>
                <c:pt idx="7">
                  <c:v>1.1675277749571344</c:v>
                </c:pt>
                <c:pt idx="8">
                  <c:v>1.2638864395414482</c:v>
                </c:pt>
                <c:pt idx="9">
                  <c:v>1.1344472832344097</c:v>
                </c:pt>
                <c:pt idx="10">
                  <c:v>1.1761347602764334</c:v>
                </c:pt>
                <c:pt idx="11">
                  <c:v>1.1189410097351555</c:v>
                </c:pt>
                <c:pt idx="12">
                  <c:v>0.89630641228463981</c:v>
                </c:pt>
                <c:pt idx="13">
                  <c:v>0.94580946181252779</c:v>
                </c:pt>
                <c:pt idx="14">
                  <c:v>0.94537196642021548</c:v>
                </c:pt>
                <c:pt idx="15">
                  <c:v>1.0041873484445056</c:v>
                </c:pt>
                <c:pt idx="16">
                  <c:v>1.2015788241329917</c:v>
                </c:pt>
                <c:pt idx="17">
                  <c:v>0.74933630873555379</c:v>
                </c:pt>
                <c:pt idx="18">
                  <c:v>0.81371794161803046</c:v>
                </c:pt>
                <c:pt idx="19">
                  <c:v>1.1373451595403425</c:v>
                </c:pt>
                <c:pt idx="20">
                  <c:v>1.0898603666933362</c:v>
                </c:pt>
                <c:pt idx="21">
                  <c:v>0.99433655266486354</c:v>
                </c:pt>
                <c:pt idx="22">
                  <c:v>0.892344922532886</c:v>
                </c:pt>
                <c:pt idx="23">
                  <c:v>0.77055841444227535</c:v>
                </c:pt>
                <c:pt idx="24">
                  <c:v>0.61447297024554859</c:v>
                </c:pt>
                <c:pt idx="25">
                  <c:v>0.64429670654310967</c:v>
                </c:pt>
                <c:pt idx="26">
                  <c:v>0.60785957195862483</c:v>
                </c:pt>
                <c:pt idx="27">
                  <c:v>0.6339886797153983</c:v>
                </c:pt>
                <c:pt idx="28">
                  <c:v>0.66758561617219303</c:v>
                </c:pt>
                <c:pt idx="29">
                  <c:v>0.71400274204348391</c:v>
                </c:pt>
                <c:pt idx="30">
                  <c:v>0.70382474373714277</c:v>
                </c:pt>
                <c:pt idx="31">
                  <c:v>0.68535863331381131</c:v>
                </c:pt>
                <c:pt idx="32">
                  <c:v>0.61063907634204062</c:v>
                </c:pt>
              </c:numCache>
            </c:numRef>
          </c:val>
          <c:smooth val="0"/>
          <c:extLst>
            <c:ext xmlns:c16="http://schemas.microsoft.com/office/drawing/2014/chart" uri="{C3380CC4-5D6E-409C-BE32-E72D297353CC}">
              <c16:uniqueId val="{00000003-BC7C-4253-BB4B-6E517D13A385}"/>
            </c:ext>
          </c:extLst>
        </c:ser>
        <c:dLbls>
          <c:showLegendKey val="0"/>
          <c:showVal val="0"/>
          <c:showCatName val="0"/>
          <c:showSerName val="0"/>
          <c:showPercent val="0"/>
          <c:showBubbleSize val="0"/>
        </c:dLbls>
        <c:marker val="1"/>
        <c:smooth val="0"/>
        <c:axId val="139708928"/>
        <c:axId val="140019392"/>
      </c:lineChart>
      <c:catAx>
        <c:axId val="13970892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40019392"/>
        <c:crosses val="autoZero"/>
        <c:auto val="1"/>
        <c:lblAlgn val="ctr"/>
        <c:lblOffset val="100"/>
        <c:tickLblSkip val="3"/>
        <c:tickMarkSkip val="1"/>
        <c:noMultiLvlLbl val="0"/>
      </c:catAx>
      <c:valAx>
        <c:axId val="140019392"/>
        <c:scaling>
          <c:orientation val="minMax"/>
        </c:scaling>
        <c:delete val="0"/>
        <c:axPos val="l"/>
        <c:majorGridlines>
          <c:spPr>
            <a:ln w="3175">
              <a:solidFill>
                <a:srgbClr val="000000"/>
              </a:solidFill>
              <a:prstDash val="solid"/>
            </a:ln>
          </c:spPr>
        </c:majorGridlines>
        <c:title>
          <c:tx>
            <c:rich>
              <a:bodyPr/>
              <a:lstStyle/>
              <a:p>
                <a:pPr>
                  <a:defRPr sz="900" b="1" i="0" u="none" strike="noStrike" baseline="0">
                    <a:solidFill>
                      <a:srgbClr val="000000"/>
                    </a:solidFill>
                    <a:latin typeface="Arial"/>
                    <a:ea typeface="Arial"/>
                    <a:cs typeface="Arial"/>
                  </a:defRPr>
                </a:pPr>
                <a:r>
                  <a:rPr lang="en-US"/>
                  <a:t>Index, 1985 = 1.0</a:t>
                </a:r>
              </a:p>
            </c:rich>
          </c:tx>
          <c:layout>
            <c:manualLayout>
              <c:xMode val="edge"/>
              <c:yMode val="edge"/>
              <c:x val="3.9525691699604744E-2"/>
              <c:y val="0.3723083383807793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39708928"/>
        <c:crosses val="autoZero"/>
        <c:crossBetween val="midCat"/>
      </c:valAx>
      <c:spPr>
        <a:noFill/>
        <a:ln w="12700">
          <a:solidFill>
            <a:srgbClr val="808080"/>
          </a:solidFill>
          <a:prstDash val="solid"/>
        </a:ln>
      </c:spPr>
    </c:plotArea>
    <c:legend>
      <c:legendPos val="r"/>
      <c:layout>
        <c:manualLayout>
          <c:xMode val="edge"/>
          <c:yMode val="edge"/>
          <c:x val="0.19762845849802371"/>
          <c:y val="0.53846250757116898"/>
          <c:w val="0.18050148869731206"/>
          <c:h val="0.25182378356551582"/>
        </c:manualLayout>
      </c:layout>
      <c:overlay val="0"/>
      <c:spPr>
        <a:solidFill>
          <a:srgbClr val="FFFFFF"/>
        </a:solidFill>
        <a:ln w="3175">
          <a:solidFill>
            <a:srgbClr val="000000"/>
          </a:solidFill>
          <a:prstDash val="solid"/>
        </a:ln>
      </c:spPr>
      <c:txPr>
        <a:bodyPr/>
        <a:lstStyle/>
        <a:p>
          <a:pPr>
            <a:defRPr sz="84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Arial"/>
                <a:ea typeface="Arial"/>
                <a:cs typeface="Arial"/>
              </a:defRPr>
            </a:pPr>
            <a:r>
              <a:rPr lang="en-US"/>
              <a:t>NAICS 321  Wood Products
Output and Intensity Indexes</a:t>
            </a:r>
          </a:p>
        </c:rich>
      </c:tx>
      <c:layout>
        <c:manualLayout>
          <c:xMode val="edge"/>
          <c:yMode val="edge"/>
          <c:x val="0.28007951668763298"/>
          <c:y val="3.3742331288343558E-2"/>
        </c:manualLayout>
      </c:layout>
      <c:overlay val="0"/>
      <c:spPr>
        <a:noFill/>
        <a:ln w="25400">
          <a:noFill/>
        </a:ln>
      </c:spPr>
    </c:title>
    <c:autoTitleDeleted val="0"/>
    <c:plotArea>
      <c:layout>
        <c:manualLayout>
          <c:layoutTarget val="inner"/>
          <c:xMode val="edge"/>
          <c:yMode val="edge"/>
          <c:x val="0.14003971747048638"/>
          <c:y val="0.18098159509202455"/>
          <c:w val="0.78106653828034811"/>
          <c:h val="0.68404907975460127"/>
        </c:manualLayout>
      </c:layout>
      <c:lineChart>
        <c:grouping val="standard"/>
        <c:varyColors val="0"/>
        <c:ser>
          <c:idx val="0"/>
          <c:order val="0"/>
          <c:tx>
            <c:strRef>
              <c:f>Manufacturing!$AY$494</c:f>
              <c:strCache>
                <c:ptCount val="1"/>
                <c:pt idx="0">
                  <c:v>  Output</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cat>
            <c:numRef>
              <c:f>Manufacturing!$AX$495:$AX$527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Manufacturing!$AY$495:$AY$527</c:f>
              <c:numCache>
                <c:formatCode>0.0000</c:formatCode>
                <c:ptCount val="33"/>
                <c:pt idx="0">
                  <c:v>1</c:v>
                </c:pt>
                <c:pt idx="1">
                  <c:v>1.0526230024660241</c:v>
                </c:pt>
                <c:pt idx="2">
                  <c:v>1.2167494106527903</c:v>
                </c:pt>
                <c:pt idx="3">
                  <c:v>1.216488685619928</c:v>
                </c:pt>
                <c:pt idx="4">
                  <c:v>1.1898186874667305</c:v>
                </c:pt>
                <c:pt idx="5">
                  <c:v>1.1710356215576148</c:v>
                </c:pt>
                <c:pt idx="6">
                  <c:v>1.0828996969071492</c:v>
                </c:pt>
                <c:pt idx="7">
                  <c:v>1.1420951429099084</c:v>
                </c:pt>
                <c:pt idx="8">
                  <c:v>1.1588575898143418</c:v>
                </c:pt>
                <c:pt idx="9">
                  <c:v>1.2344352587152772</c:v>
                </c:pt>
                <c:pt idx="10">
                  <c:v>1.263451782164235</c:v>
                </c:pt>
                <c:pt idx="11">
                  <c:v>1.2950864194848506</c:v>
                </c:pt>
                <c:pt idx="12">
                  <c:v>1.3328372315346926</c:v>
                </c:pt>
                <c:pt idx="13">
                  <c:v>1.4045366155718022</c:v>
                </c:pt>
                <c:pt idx="14">
                  <c:v>1.4479473335433615</c:v>
                </c:pt>
                <c:pt idx="15">
                  <c:v>1.4404623523916089</c:v>
                </c:pt>
                <c:pt idx="16">
                  <c:v>1.3540754581699275</c:v>
                </c:pt>
                <c:pt idx="17">
                  <c:v>1.3948246080976849</c:v>
                </c:pt>
                <c:pt idx="18">
                  <c:v>1.3895992438974045</c:v>
                </c:pt>
                <c:pt idx="19">
                  <c:v>1.4292729030646054</c:v>
                </c:pt>
                <c:pt idx="20">
                  <c:v>1.534779633029516</c:v>
                </c:pt>
                <c:pt idx="21">
                  <c:v>1.551628988278237</c:v>
                </c:pt>
                <c:pt idx="22">
                  <c:v>1.4396367231208786</c:v>
                </c:pt>
                <c:pt idx="23">
                  <c:v>1.2404102073850363</c:v>
                </c:pt>
                <c:pt idx="24">
                  <c:v>0.96799600221616267</c:v>
                </c:pt>
                <c:pt idx="25">
                  <c:v>0.99792506328013808</c:v>
                </c:pt>
                <c:pt idx="26">
                  <c:v>1.0131557506165061</c:v>
                </c:pt>
                <c:pt idx="27">
                  <c:v>1.0863543035925736</c:v>
                </c:pt>
                <c:pt idx="28">
                  <c:v>1.1346862065594072</c:v>
                </c:pt>
                <c:pt idx="29">
                  <c:v>1.1492759448566554</c:v>
                </c:pt>
                <c:pt idx="30">
                  <c:v>1.2250057033600936</c:v>
                </c:pt>
                <c:pt idx="31">
                  <c:v>1.274565186689987</c:v>
                </c:pt>
                <c:pt idx="32">
                  <c:v>1.3200834320105157</c:v>
                </c:pt>
              </c:numCache>
            </c:numRef>
          </c:val>
          <c:smooth val="0"/>
          <c:extLst>
            <c:ext xmlns:c16="http://schemas.microsoft.com/office/drawing/2014/chart" uri="{C3380CC4-5D6E-409C-BE32-E72D297353CC}">
              <c16:uniqueId val="{00000000-96C3-4944-984C-CA9B0DF87487}"/>
            </c:ext>
          </c:extLst>
        </c:ser>
        <c:ser>
          <c:idx val="1"/>
          <c:order val="1"/>
          <c:tx>
            <c:strRef>
              <c:f>Manufacturing!$AZ$494</c:f>
              <c:strCache>
                <c:ptCount val="1"/>
                <c:pt idx="0">
                  <c:v>  Source</c:v>
                </c:pt>
              </c:strCache>
            </c:strRef>
          </c:tx>
          <c:spPr>
            <a:ln w="12700">
              <a:solidFill>
                <a:srgbClr val="00FF00"/>
              </a:solidFill>
              <a:prstDash val="solid"/>
            </a:ln>
          </c:spPr>
          <c:marker>
            <c:symbol val="triangle"/>
            <c:size val="5"/>
            <c:spPr>
              <a:solidFill>
                <a:srgbClr val="00FF00"/>
              </a:solidFill>
              <a:ln>
                <a:solidFill>
                  <a:srgbClr val="00FF00"/>
                </a:solidFill>
                <a:prstDash val="solid"/>
              </a:ln>
            </c:spPr>
          </c:marker>
          <c:cat>
            <c:numRef>
              <c:f>Manufacturing!$AX$495:$AX$527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Manufacturing!$AZ$495:$AZ$527</c:f>
              <c:numCache>
                <c:formatCode>0.0000</c:formatCode>
                <c:ptCount val="33"/>
                <c:pt idx="0">
                  <c:v>1</c:v>
                </c:pt>
                <c:pt idx="1">
                  <c:v>0.98419222053337729</c:v>
                </c:pt>
                <c:pt idx="2">
                  <c:v>0.9792465592649453</c:v>
                </c:pt>
                <c:pt idx="3">
                  <c:v>1.0122598720305629</c:v>
                </c:pt>
                <c:pt idx="4">
                  <c:v>1.0640797778722355</c:v>
                </c:pt>
                <c:pt idx="5">
                  <c:v>1.0848462568100723</c:v>
                </c:pt>
                <c:pt idx="6">
                  <c:v>1.1521974346702475</c:v>
                </c:pt>
                <c:pt idx="7">
                  <c:v>1.0096820266475954</c:v>
                </c:pt>
                <c:pt idx="8">
                  <c:v>1.0817015200422047</c:v>
                </c:pt>
                <c:pt idx="9">
                  <c:v>1.0486568000541827</c:v>
                </c:pt>
                <c:pt idx="10">
                  <c:v>1.1396731952818666</c:v>
                </c:pt>
                <c:pt idx="11">
                  <c:v>1.0820709754438538</c:v>
                </c:pt>
                <c:pt idx="12">
                  <c:v>1.0631736932306364</c:v>
                </c:pt>
                <c:pt idx="13">
                  <c:v>1.1539434416366074</c:v>
                </c:pt>
                <c:pt idx="14">
                  <c:v>1.1809413384088636</c:v>
                </c:pt>
                <c:pt idx="15">
                  <c:v>1.083682997939893</c:v>
                </c:pt>
                <c:pt idx="16">
                  <c:v>1.0132482841269816</c:v>
                </c:pt>
                <c:pt idx="17">
                  <c:v>0.93049769258894954</c:v>
                </c:pt>
                <c:pt idx="18">
                  <c:v>0.97058098809844817</c:v>
                </c:pt>
                <c:pt idx="19">
                  <c:v>1.0397801973893304</c:v>
                </c:pt>
                <c:pt idx="20">
                  <c:v>0.98115267562992581</c:v>
                </c:pt>
                <c:pt idx="21">
                  <c:v>1.0113869383867145</c:v>
                </c:pt>
                <c:pt idx="22">
                  <c:v>1.0819157752958919</c:v>
                </c:pt>
                <c:pt idx="23">
                  <c:v>1.1292831223317441</c:v>
                </c:pt>
                <c:pt idx="24">
                  <c:v>1.3479069468884268</c:v>
                </c:pt>
                <c:pt idx="25">
                  <c:v>1.4996738450327705</c:v>
                </c:pt>
                <c:pt idx="26">
                  <c:v>1.3111546140806762</c:v>
                </c:pt>
                <c:pt idx="27">
                  <c:v>1.0305934079943175</c:v>
                </c:pt>
                <c:pt idx="28">
                  <c:v>1.081149937832538</c:v>
                </c:pt>
                <c:pt idx="29">
                  <c:v>1.0989190878632273</c:v>
                </c:pt>
                <c:pt idx="30">
                  <c:v>1.1864548032136863</c:v>
                </c:pt>
                <c:pt idx="31">
                  <c:v>1.2127798168079613</c:v>
                </c:pt>
                <c:pt idx="32">
                  <c:v>1.1977273179153025</c:v>
                </c:pt>
              </c:numCache>
            </c:numRef>
          </c:val>
          <c:smooth val="0"/>
          <c:extLst>
            <c:ext xmlns:c16="http://schemas.microsoft.com/office/drawing/2014/chart" uri="{C3380CC4-5D6E-409C-BE32-E72D297353CC}">
              <c16:uniqueId val="{00000001-96C3-4944-984C-CA9B0DF87487}"/>
            </c:ext>
          </c:extLst>
        </c:ser>
        <c:ser>
          <c:idx val="2"/>
          <c:order val="2"/>
          <c:tx>
            <c:strRef>
              <c:f>Manufacturing!$BA$494</c:f>
              <c:strCache>
                <c:ptCount val="1"/>
                <c:pt idx="0">
                  <c:v> Delivered</c:v>
                </c:pt>
              </c:strCache>
            </c:strRef>
          </c:tx>
          <c:spPr>
            <a:ln w="12700">
              <a:solidFill>
                <a:srgbClr val="008080"/>
              </a:solidFill>
              <a:prstDash val="solid"/>
            </a:ln>
          </c:spPr>
          <c:marker>
            <c:symbol val="circle"/>
            <c:size val="5"/>
            <c:spPr>
              <a:solidFill>
                <a:srgbClr val="008080"/>
              </a:solidFill>
              <a:ln>
                <a:solidFill>
                  <a:srgbClr val="008080"/>
                </a:solidFill>
                <a:prstDash val="solid"/>
              </a:ln>
            </c:spPr>
          </c:marker>
          <c:cat>
            <c:numRef>
              <c:f>Manufacturing!$AX$495:$AX$527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Manufacturing!$BA$495:$BA$527</c:f>
              <c:numCache>
                <c:formatCode>0.0000</c:formatCode>
                <c:ptCount val="33"/>
                <c:pt idx="0">
                  <c:v>1</c:v>
                </c:pt>
                <c:pt idx="1">
                  <c:v>0.98179889774411777</c:v>
                </c:pt>
                <c:pt idx="2">
                  <c:v>0.97671970585701784</c:v>
                </c:pt>
                <c:pt idx="3">
                  <c:v>1.0091872062911194</c:v>
                </c:pt>
                <c:pt idx="4">
                  <c:v>1.0627062293469902</c:v>
                </c:pt>
                <c:pt idx="5">
                  <c:v>1.087094397127683</c:v>
                </c:pt>
                <c:pt idx="6">
                  <c:v>1.1621162963358613</c:v>
                </c:pt>
                <c:pt idx="7">
                  <c:v>1.0084619942070268</c:v>
                </c:pt>
                <c:pt idx="8">
                  <c:v>1.0771655808449998</c:v>
                </c:pt>
                <c:pt idx="9">
                  <c:v>1.0464282732230838</c:v>
                </c:pt>
                <c:pt idx="10">
                  <c:v>1.1683910278144161</c:v>
                </c:pt>
                <c:pt idx="11">
                  <c:v>1.0937134173013061</c:v>
                </c:pt>
                <c:pt idx="12">
                  <c:v>1.0627064556405674</c:v>
                </c:pt>
                <c:pt idx="13">
                  <c:v>1.2025866576493058</c:v>
                </c:pt>
                <c:pt idx="14">
                  <c:v>1.2314352656165608</c:v>
                </c:pt>
                <c:pt idx="15">
                  <c:v>1.0961913246013353</c:v>
                </c:pt>
                <c:pt idx="16">
                  <c:v>1.0061979152874176</c:v>
                </c:pt>
                <c:pt idx="17">
                  <c:v>0.90181945670378061</c:v>
                </c:pt>
                <c:pt idx="18">
                  <c:v>0.94226009497837815</c:v>
                </c:pt>
                <c:pt idx="19">
                  <c:v>0.9874841518027524</c:v>
                </c:pt>
                <c:pt idx="20">
                  <c:v>0.91788800467202147</c:v>
                </c:pt>
                <c:pt idx="21">
                  <c:v>0.96530411724980547</c:v>
                </c:pt>
                <c:pt idx="22">
                  <c:v>1.0858168850360304</c:v>
                </c:pt>
                <c:pt idx="23">
                  <c:v>1.1241461308910534</c:v>
                </c:pt>
                <c:pt idx="24">
                  <c:v>1.4202561012321291</c:v>
                </c:pt>
                <c:pt idx="25">
                  <c:v>1.6185704300428185</c:v>
                </c:pt>
                <c:pt idx="26">
                  <c:v>1.3582014581648523</c:v>
                </c:pt>
                <c:pt idx="27">
                  <c:v>1.0244465015564923</c:v>
                </c:pt>
                <c:pt idx="28">
                  <c:v>1.086070719077121</c:v>
                </c:pt>
                <c:pt idx="29">
                  <c:v>1.1100532215489036</c:v>
                </c:pt>
                <c:pt idx="30">
                  <c:v>1.2535037510027038</c:v>
                </c:pt>
                <c:pt idx="31">
                  <c:v>1.3142576709259457</c:v>
                </c:pt>
                <c:pt idx="32">
                  <c:v>1.3301629171609057</c:v>
                </c:pt>
              </c:numCache>
            </c:numRef>
          </c:val>
          <c:smooth val="0"/>
          <c:extLst>
            <c:ext xmlns:c16="http://schemas.microsoft.com/office/drawing/2014/chart" uri="{C3380CC4-5D6E-409C-BE32-E72D297353CC}">
              <c16:uniqueId val="{00000002-96C3-4944-984C-CA9B0DF87487}"/>
            </c:ext>
          </c:extLst>
        </c:ser>
        <c:ser>
          <c:idx val="3"/>
          <c:order val="3"/>
          <c:tx>
            <c:strRef>
              <c:f>Manufacturing!$BB$494</c:f>
              <c:strCache>
                <c:ptCount val="1"/>
                <c:pt idx="0">
                  <c:v> Electricity</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cat>
            <c:numRef>
              <c:f>Manufacturing!$AX$495:$AX$527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Manufacturing!$BB$495:$BB$527</c:f>
              <c:numCache>
                <c:formatCode>0.0000</c:formatCode>
                <c:ptCount val="33"/>
                <c:pt idx="0">
                  <c:v>1</c:v>
                </c:pt>
                <c:pt idx="1">
                  <c:v>1.0069967859753264</c:v>
                </c:pt>
                <c:pt idx="2">
                  <c:v>1.0141249640316459</c:v>
                </c:pt>
                <c:pt idx="3">
                  <c:v>1.0542429173445305</c:v>
                </c:pt>
                <c:pt idx="4">
                  <c:v>1.0562317472334641</c:v>
                </c:pt>
                <c:pt idx="5">
                  <c:v>1.0735033116367192</c:v>
                </c:pt>
                <c:pt idx="6">
                  <c:v>1.1313134939012726</c:v>
                </c:pt>
                <c:pt idx="7">
                  <c:v>1.0237499321838235</c:v>
                </c:pt>
                <c:pt idx="8">
                  <c:v>1.1033799024544166</c:v>
                </c:pt>
                <c:pt idx="9">
                  <c:v>1.0765623811637186</c:v>
                </c:pt>
                <c:pt idx="10">
                  <c:v>1.0793102299918609</c:v>
                </c:pt>
                <c:pt idx="11">
                  <c:v>1.0635578556884133</c:v>
                </c:pt>
                <c:pt idx="12">
                  <c:v>1.0797282000404407</c:v>
                </c:pt>
                <c:pt idx="13">
                  <c:v>1.044263667413748</c:v>
                </c:pt>
                <c:pt idx="14">
                  <c:v>1.0577454686296828</c:v>
                </c:pt>
                <c:pt idx="15">
                  <c:v>1.062372739225024</c:v>
                </c:pt>
                <c:pt idx="16">
                  <c:v>1.0636353739676045</c:v>
                </c:pt>
                <c:pt idx="17">
                  <c:v>1.0340701579366232</c:v>
                </c:pt>
                <c:pt idx="18">
                  <c:v>1.0867075832270876</c:v>
                </c:pt>
                <c:pt idx="19">
                  <c:v>1.2182989483550777</c:v>
                </c:pt>
                <c:pt idx="20">
                  <c:v>1.2000537192062188</c:v>
                </c:pt>
                <c:pt idx="21">
                  <c:v>1.1994373398167313</c:v>
                </c:pt>
                <c:pt idx="22">
                  <c:v>1.1420085540088334</c:v>
                </c:pt>
                <c:pt idx="23">
                  <c:v>1.2202033244139345</c:v>
                </c:pt>
                <c:pt idx="24">
                  <c:v>1.2642788740007123</c:v>
                </c:pt>
                <c:pt idx="25">
                  <c:v>1.3066177643445207</c:v>
                </c:pt>
                <c:pt idx="26">
                  <c:v>1.3135150002656644</c:v>
                </c:pt>
                <c:pt idx="27">
                  <c:v>1.1795806255360863</c:v>
                </c:pt>
                <c:pt idx="28">
                  <c:v>1.2089362456160915</c:v>
                </c:pt>
                <c:pt idx="29">
                  <c:v>1.2176312384034194</c:v>
                </c:pt>
                <c:pt idx="30">
                  <c:v>1.1870299231049015</c:v>
                </c:pt>
                <c:pt idx="31">
                  <c:v>1.1244709090801703</c:v>
                </c:pt>
                <c:pt idx="32">
                  <c:v>1.0179901743794992</c:v>
                </c:pt>
              </c:numCache>
            </c:numRef>
          </c:val>
          <c:smooth val="0"/>
          <c:extLst>
            <c:ext xmlns:c16="http://schemas.microsoft.com/office/drawing/2014/chart" uri="{C3380CC4-5D6E-409C-BE32-E72D297353CC}">
              <c16:uniqueId val="{00000003-96C3-4944-984C-CA9B0DF87487}"/>
            </c:ext>
          </c:extLst>
        </c:ser>
        <c:dLbls>
          <c:showLegendKey val="0"/>
          <c:showVal val="0"/>
          <c:showCatName val="0"/>
          <c:showSerName val="0"/>
          <c:showPercent val="0"/>
          <c:showBubbleSize val="0"/>
        </c:dLbls>
        <c:marker val="1"/>
        <c:smooth val="0"/>
        <c:axId val="139709952"/>
        <c:axId val="140021696"/>
      </c:lineChart>
      <c:catAx>
        <c:axId val="1397099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40021696"/>
        <c:crosses val="autoZero"/>
        <c:auto val="1"/>
        <c:lblAlgn val="ctr"/>
        <c:lblOffset val="100"/>
        <c:tickLblSkip val="3"/>
        <c:tickMarkSkip val="1"/>
        <c:noMultiLvlLbl val="0"/>
      </c:catAx>
      <c:valAx>
        <c:axId val="140021696"/>
        <c:scaling>
          <c:orientation val="minMax"/>
        </c:scaling>
        <c:delete val="0"/>
        <c:axPos val="l"/>
        <c:majorGridlines>
          <c:spPr>
            <a:ln w="3175">
              <a:solidFill>
                <a:srgbClr val="000000"/>
              </a:solidFill>
              <a:prstDash val="solid"/>
            </a:ln>
          </c:spPr>
        </c:majorGridlines>
        <c:title>
          <c:tx>
            <c:rich>
              <a:bodyPr/>
              <a:lstStyle/>
              <a:p>
                <a:pPr>
                  <a:defRPr sz="900" b="1" i="0" u="none" strike="noStrike" baseline="0">
                    <a:solidFill>
                      <a:srgbClr val="000000"/>
                    </a:solidFill>
                    <a:latin typeface="Arial"/>
                    <a:ea typeface="Arial"/>
                    <a:cs typeface="Arial"/>
                  </a:defRPr>
                </a:pPr>
                <a:r>
                  <a:rPr lang="en-US"/>
                  <a:t>Index, 1985 = 1.0</a:t>
                </a:r>
              </a:p>
            </c:rich>
          </c:tx>
          <c:layout>
            <c:manualLayout>
              <c:xMode val="edge"/>
              <c:yMode val="edge"/>
              <c:x val="3.9447731755424063E-2"/>
              <c:y val="0.37116564417177916"/>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39709952"/>
        <c:crosses val="autoZero"/>
        <c:crossBetween val="midCat"/>
      </c:valAx>
      <c:spPr>
        <a:noFill/>
        <a:ln w="12700">
          <a:solidFill>
            <a:srgbClr val="808080"/>
          </a:solidFill>
          <a:prstDash val="solid"/>
        </a:ln>
      </c:spPr>
    </c:plotArea>
    <c:legend>
      <c:legendPos val="r"/>
      <c:layout>
        <c:manualLayout>
          <c:xMode val="edge"/>
          <c:yMode val="edge"/>
          <c:x val="0.22288009856756069"/>
          <c:y val="0.57668711656441718"/>
          <c:w val="0.18014546998193276"/>
          <c:h val="0.25105131797175662"/>
        </c:manualLayout>
      </c:layout>
      <c:overlay val="0"/>
      <c:spPr>
        <a:solidFill>
          <a:srgbClr val="FFFFFF"/>
        </a:solidFill>
        <a:ln w="3175">
          <a:solidFill>
            <a:srgbClr val="000000"/>
          </a:solidFill>
          <a:prstDash val="solid"/>
        </a:ln>
      </c:spPr>
      <c:txPr>
        <a:bodyPr/>
        <a:lstStyle/>
        <a:p>
          <a:pPr>
            <a:defRPr sz="84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Arial"/>
                <a:ea typeface="Arial"/>
                <a:cs typeface="Arial"/>
              </a:defRPr>
            </a:pPr>
            <a:r>
              <a:rPr lang="en-US"/>
              <a:t>NAICS 322  Paper
Output and Intensity Indexes</a:t>
            </a:r>
          </a:p>
        </c:rich>
      </c:tx>
      <c:layout>
        <c:manualLayout>
          <c:xMode val="edge"/>
          <c:yMode val="edge"/>
          <c:x val="0.28543327753322173"/>
          <c:y val="3.3639143730886847E-2"/>
        </c:manualLayout>
      </c:layout>
      <c:overlay val="0"/>
      <c:spPr>
        <a:noFill/>
        <a:ln w="25400">
          <a:noFill/>
        </a:ln>
      </c:spPr>
    </c:title>
    <c:autoTitleDeleted val="0"/>
    <c:plotArea>
      <c:layout>
        <c:manualLayout>
          <c:layoutTarget val="inner"/>
          <c:xMode val="edge"/>
          <c:yMode val="edge"/>
          <c:x val="0.13976391386633577"/>
          <c:y val="0.18042867339411731"/>
          <c:w val="0.74212669757195182"/>
          <c:h val="0.68501733627597083"/>
        </c:manualLayout>
      </c:layout>
      <c:lineChart>
        <c:grouping val="standard"/>
        <c:varyColors val="0"/>
        <c:ser>
          <c:idx val="0"/>
          <c:order val="0"/>
          <c:tx>
            <c:strRef>
              <c:f>Manufacturing!$BF$494</c:f>
              <c:strCache>
                <c:ptCount val="1"/>
                <c:pt idx="0">
                  <c:v>  Output</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cat>
            <c:numRef>
              <c:f>Manufacturing!$BE$495:$BE$527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Manufacturing!$BF$495:$BF$527</c:f>
              <c:numCache>
                <c:formatCode>0.0000</c:formatCode>
                <c:ptCount val="33"/>
                <c:pt idx="0">
                  <c:v>1</c:v>
                </c:pt>
                <c:pt idx="1">
                  <c:v>1.0444104738892448</c:v>
                </c:pt>
                <c:pt idx="2">
                  <c:v>1.0733172247152225</c:v>
                </c:pt>
                <c:pt idx="3">
                  <c:v>1.1137925933231421</c:v>
                </c:pt>
                <c:pt idx="4">
                  <c:v>1.1288623699393459</c:v>
                </c:pt>
                <c:pt idx="5">
                  <c:v>1.1290793431628778</c:v>
                </c:pt>
                <c:pt idx="6">
                  <c:v>1.1306474678238569</c:v>
                </c:pt>
                <c:pt idx="7">
                  <c:v>1.1430149415651656</c:v>
                </c:pt>
                <c:pt idx="8">
                  <c:v>1.1506287292272794</c:v>
                </c:pt>
                <c:pt idx="9">
                  <c:v>1.1934612160362934</c:v>
                </c:pt>
                <c:pt idx="10">
                  <c:v>1.2034617091572561</c:v>
                </c:pt>
                <c:pt idx="11">
                  <c:v>1.1899304699442772</c:v>
                </c:pt>
                <c:pt idx="12">
                  <c:v>1.2146456925883919</c:v>
                </c:pt>
                <c:pt idx="13">
                  <c:v>1.2168943241777206</c:v>
                </c:pt>
                <c:pt idx="14">
                  <c:v>1.2320232753094333</c:v>
                </c:pt>
                <c:pt idx="15">
                  <c:v>1.1965777405197495</c:v>
                </c:pt>
                <c:pt idx="16">
                  <c:v>1.1364761576014597</c:v>
                </c:pt>
                <c:pt idx="17">
                  <c:v>1.1434094383352233</c:v>
                </c:pt>
                <c:pt idx="18">
                  <c:v>1.1091967059519698</c:v>
                </c:pt>
                <c:pt idx="19">
                  <c:v>1.1109423541594752</c:v>
                </c:pt>
                <c:pt idx="20">
                  <c:v>1.108486611765866</c:v>
                </c:pt>
                <c:pt idx="21">
                  <c:v>1.0955175304502194</c:v>
                </c:pt>
                <c:pt idx="22">
                  <c:v>1.1068494501701267</c:v>
                </c:pt>
                <c:pt idx="23">
                  <c:v>1.0558903298979239</c:v>
                </c:pt>
                <c:pt idx="24">
                  <c:v>0.95367621677597503</c:v>
                </c:pt>
                <c:pt idx="25">
                  <c:v>0.96819369791409815</c:v>
                </c:pt>
                <c:pt idx="26">
                  <c:v>0.96988017160609474</c:v>
                </c:pt>
                <c:pt idx="27">
                  <c:v>0.9862419251442377</c:v>
                </c:pt>
                <c:pt idx="28">
                  <c:v>0.98550224370037953</c:v>
                </c:pt>
                <c:pt idx="29">
                  <c:v>0.97670496572809307</c:v>
                </c:pt>
                <c:pt idx="30">
                  <c:v>0.96929828887025982</c:v>
                </c:pt>
                <c:pt idx="31">
                  <c:v>0.95984022880812636</c:v>
                </c:pt>
                <c:pt idx="32">
                  <c:v>0.9388135509640515</c:v>
                </c:pt>
              </c:numCache>
            </c:numRef>
          </c:val>
          <c:smooth val="0"/>
          <c:extLst>
            <c:ext xmlns:c16="http://schemas.microsoft.com/office/drawing/2014/chart" uri="{C3380CC4-5D6E-409C-BE32-E72D297353CC}">
              <c16:uniqueId val="{00000000-C58A-412D-A5E2-CA3640D3EA72}"/>
            </c:ext>
          </c:extLst>
        </c:ser>
        <c:ser>
          <c:idx val="1"/>
          <c:order val="1"/>
          <c:tx>
            <c:strRef>
              <c:f>Manufacturing!$BG$494</c:f>
              <c:strCache>
                <c:ptCount val="1"/>
                <c:pt idx="0">
                  <c:v>  Source</c:v>
                </c:pt>
              </c:strCache>
            </c:strRef>
          </c:tx>
          <c:spPr>
            <a:ln w="12700">
              <a:solidFill>
                <a:srgbClr val="00FF00"/>
              </a:solidFill>
              <a:prstDash val="solid"/>
            </a:ln>
          </c:spPr>
          <c:marker>
            <c:symbol val="triangle"/>
            <c:size val="5"/>
            <c:spPr>
              <a:solidFill>
                <a:srgbClr val="00FF00"/>
              </a:solidFill>
              <a:ln>
                <a:solidFill>
                  <a:srgbClr val="00FF00"/>
                </a:solidFill>
                <a:prstDash val="solid"/>
              </a:ln>
            </c:spPr>
          </c:marker>
          <c:cat>
            <c:numRef>
              <c:f>Manufacturing!$BE$495:$BE$527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Manufacturing!$BG$495:$BG$527</c:f>
              <c:numCache>
                <c:formatCode>0.0000</c:formatCode>
                <c:ptCount val="33"/>
                <c:pt idx="0">
                  <c:v>1</c:v>
                </c:pt>
                <c:pt idx="1">
                  <c:v>0.96645729390981738</c:v>
                </c:pt>
                <c:pt idx="2">
                  <c:v>0.96157446510121936</c:v>
                </c:pt>
                <c:pt idx="3">
                  <c:v>0.96921068743951699</c:v>
                </c:pt>
                <c:pt idx="4">
                  <c:v>0.98084803589769742</c:v>
                </c:pt>
                <c:pt idx="5">
                  <c:v>1.0095805531594269</c:v>
                </c:pt>
                <c:pt idx="6">
                  <c:v>1.0226759922487636</c:v>
                </c:pt>
                <c:pt idx="7">
                  <c:v>1.051020052061262</c:v>
                </c:pt>
                <c:pt idx="8">
                  <c:v>1.0659413161043543</c:v>
                </c:pt>
                <c:pt idx="9">
                  <c:v>1.0290661122294575</c:v>
                </c:pt>
                <c:pt idx="10">
                  <c:v>1.0510621256380086</c:v>
                </c:pt>
                <c:pt idx="11">
                  <c:v>1.050337261782293</c:v>
                </c:pt>
                <c:pt idx="12">
                  <c:v>1.026926016083678</c:v>
                </c:pt>
                <c:pt idx="13">
                  <c:v>1.0531204264827987</c:v>
                </c:pt>
                <c:pt idx="14">
                  <c:v>1.0235646251657509</c:v>
                </c:pt>
                <c:pt idx="15">
                  <c:v>1.0286045268464146</c:v>
                </c:pt>
                <c:pt idx="16">
                  <c:v>1.0537052137203244</c:v>
                </c:pt>
                <c:pt idx="17">
                  <c:v>0.98923679524304475</c:v>
                </c:pt>
                <c:pt idx="18">
                  <c:v>0.99266011784523389</c:v>
                </c:pt>
                <c:pt idx="19">
                  <c:v>0.98875773318313787</c:v>
                </c:pt>
                <c:pt idx="20">
                  <c:v>0.99738815204105913</c:v>
                </c:pt>
                <c:pt idx="21">
                  <c:v>1.0177212717288591</c:v>
                </c:pt>
                <c:pt idx="22">
                  <c:v>1.0088535927284425</c:v>
                </c:pt>
                <c:pt idx="23">
                  <c:v>0.96502785137134228</c:v>
                </c:pt>
                <c:pt idx="24">
                  <c:v>0.99973398356619925</c:v>
                </c:pt>
                <c:pt idx="25">
                  <c:v>1.0450912582863587</c:v>
                </c:pt>
                <c:pt idx="26">
                  <c:v>0.96744732489344343</c:v>
                </c:pt>
                <c:pt idx="27">
                  <c:v>0.92077829505081277</c:v>
                </c:pt>
                <c:pt idx="28">
                  <c:v>0.9558331464127432</c:v>
                </c:pt>
                <c:pt idx="29">
                  <c:v>0.99663816326348942</c:v>
                </c:pt>
                <c:pt idx="30">
                  <c:v>1.0125820674148953</c:v>
                </c:pt>
                <c:pt idx="31">
                  <c:v>1.0209347702193401</c:v>
                </c:pt>
                <c:pt idx="32">
                  <c:v>0.9740696825909404</c:v>
                </c:pt>
              </c:numCache>
            </c:numRef>
          </c:val>
          <c:smooth val="0"/>
          <c:extLst>
            <c:ext xmlns:c16="http://schemas.microsoft.com/office/drawing/2014/chart" uri="{C3380CC4-5D6E-409C-BE32-E72D297353CC}">
              <c16:uniqueId val="{00000001-C58A-412D-A5E2-CA3640D3EA72}"/>
            </c:ext>
          </c:extLst>
        </c:ser>
        <c:ser>
          <c:idx val="2"/>
          <c:order val="2"/>
          <c:tx>
            <c:strRef>
              <c:f>Manufacturing!$BH$494</c:f>
              <c:strCache>
                <c:ptCount val="1"/>
                <c:pt idx="0">
                  <c:v> Delivered</c:v>
                </c:pt>
              </c:strCache>
            </c:strRef>
          </c:tx>
          <c:spPr>
            <a:ln w="12700">
              <a:solidFill>
                <a:srgbClr val="008080"/>
              </a:solidFill>
              <a:prstDash val="solid"/>
            </a:ln>
          </c:spPr>
          <c:marker>
            <c:symbol val="circle"/>
            <c:size val="5"/>
            <c:spPr>
              <a:solidFill>
                <a:srgbClr val="008080"/>
              </a:solidFill>
              <a:ln>
                <a:solidFill>
                  <a:srgbClr val="008080"/>
                </a:solidFill>
                <a:prstDash val="solid"/>
              </a:ln>
            </c:spPr>
          </c:marker>
          <c:cat>
            <c:numRef>
              <c:f>Manufacturing!$BE$495:$BE$527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Manufacturing!$BH$495:$BH$527</c:f>
              <c:numCache>
                <c:formatCode>0.0000</c:formatCode>
                <c:ptCount val="33"/>
                <c:pt idx="0">
                  <c:v>1</c:v>
                </c:pt>
                <c:pt idx="1">
                  <c:v>0.95209657945354231</c:v>
                </c:pt>
                <c:pt idx="2">
                  <c:v>0.95056171203668904</c:v>
                </c:pt>
                <c:pt idx="3">
                  <c:v>0.96425406428932059</c:v>
                </c:pt>
                <c:pt idx="4">
                  <c:v>0.96684539811772119</c:v>
                </c:pt>
                <c:pt idx="5">
                  <c:v>0.99037914818901818</c:v>
                </c:pt>
                <c:pt idx="6">
                  <c:v>1.0045370390728841</c:v>
                </c:pt>
                <c:pt idx="7">
                  <c:v>1.0387275970686292</c:v>
                </c:pt>
                <c:pt idx="8">
                  <c:v>1.0498450423144507</c:v>
                </c:pt>
                <c:pt idx="9">
                  <c:v>1.0114498197470527</c:v>
                </c:pt>
                <c:pt idx="10">
                  <c:v>1.0315733056150405</c:v>
                </c:pt>
                <c:pt idx="11">
                  <c:v>1.0308117666916872</c:v>
                </c:pt>
                <c:pt idx="12">
                  <c:v>1.0090171809707413</c:v>
                </c:pt>
                <c:pt idx="13">
                  <c:v>1.0327351337861892</c:v>
                </c:pt>
                <c:pt idx="14">
                  <c:v>1.0035465478663983</c:v>
                </c:pt>
                <c:pt idx="15">
                  <c:v>0.99589564882786497</c:v>
                </c:pt>
                <c:pt idx="16">
                  <c:v>1.0230349051898791</c:v>
                </c:pt>
                <c:pt idx="17">
                  <c:v>0.95115450113997724</c:v>
                </c:pt>
                <c:pt idx="18">
                  <c:v>0.94997731111280737</c:v>
                </c:pt>
                <c:pt idx="19">
                  <c:v>0.93783267891408784</c:v>
                </c:pt>
                <c:pt idx="20">
                  <c:v>0.94683944367091988</c:v>
                </c:pt>
                <c:pt idx="21">
                  <c:v>0.98057628957762732</c:v>
                </c:pt>
                <c:pt idx="22">
                  <c:v>0.96664891937427966</c:v>
                </c:pt>
                <c:pt idx="23">
                  <c:v>0.92425037487004924</c:v>
                </c:pt>
                <c:pt idx="24">
                  <c:v>0.95585009108902175</c:v>
                </c:pt>
                <c:pt idx="25">
                  <c:v>1.0063387624266311</c:v>
                </c:pt>
                <c:pt idx="26">
                  <c:v>0.91844508935765146</c:v>
                </c:pt>
                <c:pt idx="27">
                  <c:v>0.8794840588848678</c:v>
                </c:pt>
                <c:pt idx="28">
                  <c:v>0.93469664913909811</c:v>
                </c:pt>
                <c:pt idx="29">
                  <c:v>0.98361214754896054</c:v>
                </c:pt>
                <c:pt idx="30">
                  <c:v>1.0016508902048609</c:v>
                </c:pt>
                <c:pt idx="31">
                  <c:v>1.0126685896623351</c:v>
                </c:pt>
                <c:pt idx="32">
                  <c:v>0.96684935951641227</c:v>
                </c:pt>
              </c:numCache>
            </c:numRef>
          </c:val>
          <c:smooth val="0"/>
          <c:extLst>
            <c:ext xmlns:c16="http://schemas.microsoft.com/office/drawing/2014/chart" uri="{C3380CC4-5D6E-409C-BE32-E72D297353CC}">
              <c16:uniqueId val="{00000002-C58A-412D-A5E2-CA3640D3EA72}"/>
            </c:ext>
          </c:extLst>
        </c:ser>
        <c:ser>
          <c:idx val="3"/>
          <c:order val="3"/>
          <c:tx>
            <c:strRef>
              <c:f>Manufacturing!$BI$494</c:f>
              <c:strCache>
                <c:ptCount val="1"/>
                <c:pt idx="0">
                  <c:v> Electricity</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cat>
            <c:numRef>
              <c:f>Manufacturing!$BE$495:$BE$527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Manufacturing!$BI$495:$BI$527</c:f>
              <c:numCache>
                <c:formatCode>0.0000</c:formatCode>
                <c:ptCount val="33"/>
                <c:pt idx="0">
                  <c:v>1</c:v>
                </c:pt>
                <c:pt idx="1">
                  <c:v>1.0641292946822418</c:v>
                </c:pt>
                <c:pt idx="2">
                  <c:v>1.0524574054199143</c:v>
                </c:pt>
                <c:pt idx="3">
                  <c:v>1.0302201924074175</c:v>
                </c:pt>
                <c:pt idx="4">
                  <c:v>1.047607350242737</c:v>
                </c:pt>
                <c:pt idx="5">
                  <c:v>1.1107194587324609</c:v>
                </c:pt>
                <c:pt idx="6">
                  <c:v>1.1280267716937278</c:v>
                </c:pt>
                <c:pt idx="7">
                  <c:v>1.1316215540289642</c:v>
                </c:pt>
                <c:pt idx="8">
                  <c:v>1.1663423112467488</c:v>
                </c:pt>
                <c:pt idx="9">
                  <c:v>1.1509824788649157</c:v>
                </c:pt>
                <c:pt idx="10">
                  <c:v>1.1733256707282615</c:v>
                </c:pt>
                <c:pt idx="11">
                  <c:v>1.1712954957386339</c:v>
                </c:pt>
                <c:pt idx="12">
                  <c:v>1.1429581184605082</c:v>
                </c:pt>
                <c:pt idx="13">
                  <c:v>1.1824274610399517</c:v>
                </c:pt>
                <c:pt idx="14">
                  <c:v>1.1405707820347162</c:v>
                </c:pt>
                <c:pt idx="15">
                  <c:v>1.2228668160786258</c:v>
                </c:pt>
                <c:pt idx="16">
                  <c:v>1.2631254765958033</c:v>
                </c:pt>
                <c:pt idx="17">
                  <c:v>1.2381533122683803</c:v>
                </c:pt>
                <c:pt idx="18">
                  <c:v>1.2825670400722757</c:v>
                </c:pt>
                <c:pt idx="19">
                  <c:v>1.3219828037188184</c:v>
                </c:pt>
                <c:pt idx="20">
                  <c:v>1.3441294236315966</c:v>
                </c:pt>
                <c:pt idx="21">
                  <c:v>1.3016624165883488</c:v>
                </c:pt>
                <c:pt idx="22">
                  <c:v>1.3251967127942625</c:v>
                </c:pt>
                <c:pt idx="23">
                  <c:v>1.2734540231349629</c:v>
                </c:pt>
                <c:pt idx="24">
                  <c:v>1.3512798212374995</c:v>
                </c:pt>
                <c:pt idx="25">
                  <c:v>1.3757601022900867</c:v>
                </c:pt>
                <c:pt idx="26">
                  <c:v>1.3673068861415025</c:v>
                </c:pt>
                <c:pt idx="27">
                  <c:v>1.297521075911702</c:v>
                </c:pt>
                <c:pt idx="28">
                  <c:v>1.2145138978327408</c:v>
                </c:pt>
                <c:pt idx="29">
                  <c:v>1.2160063737573497</c:v>
                </c:pt>
                <c:pt idx="30">
                  <c:v>1.2540516071764394</c:v>
                </c:pt>
                <c:pt idx="31">
                  <c:v>1.2563817244675133</c:v>
                </c:pt>
                <c:pt idx="32">
                  <c:v>1.198881897565194</c:v>
                </c:pt>
              </c:numCache>
            </c:numRef>
          </c:val>
          <c:smooth val="0"/>
          <c:extLst>
            <c:ext xmlns:c16="http://schemas.microsoft.com/office/drawing/2014/chart" uri="{C3380CC4-5D6E-409C-BE32-E72D297353CC}">
              <c16:uniqueId val="{00000003-C58A-412D-A5E2-CA3640D3EA72}"/>
            </c:ext>
          </c:extLst>
        </c:ser>
        <c:dLbls>
          <c:showLegendKey val="0"/>
          <c:showVal val="0"/>
          <c:showCatName val="0"/>
          <c:showSerName val="0"/>
          <c:showPercent val="0"/>
          <c:showBubbleSize val="0"/>
        </c:dLbls>
        <c:marker val="1"/>
        <c:smooth val="0"/>
        <c:axId val="140304896"/>
        <c:axId val="140024000"/>
      </c:lineChart>
      <c:catAx>
        <c:axId val="14030489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40024000"/>
        <c:crosses val="autoZero"/>
        <c:auto val="1"/>
        <c:lblAlgn val="ctr"/>
        <c:lblOffset val="100"/>
        <c:tickLblSkip val="3"/>
        <c:tickMarkSkip val="1"/>
        <c:noMultiLvlLbl val="0"/>
      </c:catAx>
      <c:valAx>
        <c:axId val="140024000"/>
        <c:scaling>
          <c:orientation val="minMax"/>
        </c:scaling>
        <c:delete val="0"/>
        <c:axPos val="l"/>
        <c:majorGridlines>
          <c:spPr>
            <a:ln w="3175">
              <a:solidFill>
                <a:srgbClr val="000000"/>
              </a:solidFill>
              <a:prstDash val="solid"/>
            </a:ln>
          </c:spPr>
        </c:majorGridlines>
        <c:title>
          <c:tx>
            <c:rich>
              <a:bodyPr/>
              <a:lstStyle/>
              <a:p>
                <a:pPr>
                  <a:defRPr sz="900" b="1" i="0" u="none" strike="noStrike" baseline="0">
                    <a:solidFill>
                      <a:srgbClr val="000000"/>
                    </a:solidFill>
                    <a:latin typeface="Arial"/>
                    <a:ea typeface="Arial"/>
                    <a:cs typeface="Arial"/>
                  </a:defRPr>
                </a:pPr>
                <a:r>
                  <a:rPr lang="en-US"/>
                  <a:t>Index, 1985 = 1.0</a:t>
                </a:r>
              </a:p>
            </c:rich>
          </c:tx>
          <c:layout>
            <c:manualLayout>
              <c:xMode val="edge"/>
              <c:yMode val="edge"/>
              <c:x val="3.937007874015748E-2"/>
              <c:y val="0.3730896481976450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40304896"/>
        <c:crosses val="autoZero"/>
        <c:crossBetween val="midCat"/>
      </c:valAx>
      <c:spPr>
        <a:noFill/>
        <a:ln w="12700">
          <a:solidFill>
            <a:srgbClr val="808080"/>
          </a:solidFill>
          <a:prstDash val="solid"/>
        </a:ln>
      </c:spPr>
    </c:plotArea>
    <c:legend>
      <c:legendPos val="r"/>
      <c:layout>
        <c:manualLayout>
          <c:xMode val="edge"/>
          <c:yMode val="edge"/>
          <c:x val="0.22244115154896976"/>
          <c:y val="0.577983256680071"/>
          <c:w val="0.26771674210015084"/>
          <c:h val="0.25993948004205891"/>
        </c:manualLayout>
      </c:layout>
      <c:overlay val="0"/>
      <c:spPr>
        <a:solidFill>
          <a:srgbClr val="FFFFFF"/>
        </a:solidFill>
        <a:ln w="3175">
          <a:solidFill>
            <a:srgbClr val="000000"/>
          </a:solidFill>
          <a:prstDash val="solid"/>
        </a:ln>
      </c:spPr>
      <c:txPr>
        <a:bodyPr/>
        <a:lstStyle/>
        <a:p>
          <a:pPr>
            <a:defRPr sz="84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Arial"/>
                <a:ea typeface="Arial"/>
                <a:cs typeface="Arial"/>
              </a:defRPr>
            </a:pPr>
            <a:r>
              <a:rPr lang="en-US"/>
              <a:t>NAICS 323  Printing and Related Support
Output and Intensity Indexes</a:t>
            </a:r>
          </a:p>
        </c:rich>
      </c:tx>
      <c:layout>
        <c:manualLayout>
          <c:xMode val="edge"/>
          <c:yMode val="edge"/>
          <c:x val="0.19646365422396855"/>
          <c:y val="3.3536585365853661E-2"/>
        </c:manualLayout>
      </c:layout>
      <c:overlay val="0"/>
      <c:spPr>
        <a:noFill/>
        <a:ln w="25400">
          <a:noFill/>
        </a:ln>
      </c:spPr>
    </c:title>
    <c:autoTitleDeleted val="0"/>
    <c:plotArea>
      <c:layout>
        <c:manualLayout>
          <c:layoutTarget val="inner"/>
          <c:xMode val="edge"/>
          <c:yMode val="edge"/>
          <c:x val="0.13948919449901767"/>
          <c:y val="0.17987831655856482"/>
          <c:w val="0.78192534381139478"/>
          <c:h val="0.68597663094367933"/>
        </c:manualLayout>
      </c:layout>
      <c:lineChart>
        <c:grouping val="standard"/>
        <c:varyColors val="0"/>
        <c:ser>
          <c:idx val="0"/>
          <c:order val="0"/>
          <c:tx>
            <c:strRef>
              <c:f>Manufacturing!$BM$494</c:f>
              <c:strCache>
                <c:ptCount val="1"/>
                <c:pt idx="0">
                  <c:v>  Output</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cat>
            <c:numRef>
              <c:f>Manufacturing!$BL$495:$BL$527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Manufacturing!$BM$495:$BM$527</c:f>
              <c:numCache>
                <c:formatCode>0.0000</c:formatCode>
                <c:ptCount val="33"/>
                <c:pt idx="0">
                  <c:v>1</c:v>
                </c:pt>
                <c:pt idx="1">
                  <c:v>1.0328977938033195</c:v>
                </c:pt>
                <c:pt idx="2">
                  <c:v>1.148969388324071</c:v>
                </c:pt>
                <c:pt idx="3">
                  <c:v>1.1801944129509505</c:v>
                </c:pt>
                <c:pt idx="4">
                  <c:v>1.1935579800382878</c:v>
                </c:pt>
                <c:pt idx="5">
                  <c:v>1.225247662769734</c:v>
                </c:pt>
                <c:pt idx="6">
                  <c:v>1.173596267866104</c:v>
                </c:pt>
                <c:pt idx="7">
                  <c:v>1.2236957047004813</c:v>
                </c:pt>
                <c:pt idx="8">
                  <c:v>1.2082597624667768</c:v>
                </c:pt>
                <c:pt idx="9">
                  <c:v>1.2116238871438394</c:v>
                </c:pt>
                <c:pt idx="10">
                  <c:v>1.2357954017433972</c:v>
                </c:pt>
                <c:pt idx="11">
                  <c:v>1.2516216567849374</c:v>
                </c:pt>
                <c:pt idx="12">
                  <c:v>1.2880601453450551</c:v>
                </c:pt>
                <c:pt idx="13">
                  <c:v>1.3025388918833523</c:v>
                </c:pt>
                <c:pt idx="14">
                  <c:v>1.3175287623366725</c:v>
                </c:pt>
                <c:pt idx="15">
                  <c:v>1.3356690147389552</c:v>
                </c:pt>
                <c:pt idx="16">
                  <c:v>1.3047692507852722</c:v>
                </c:pt>
                <c:pt idx="17">
                  <c:v>1.2868427411110903</c:v>
                </c:pt>
                <c:pt idx="18">
                  <c:v>1.223435496161924</c:v>
                </c:pt>
                <c:pt idx="19">
                  <c:v>1.2209263423972638</c:v>
                </c:pt>
                <c:pt idx="20">
                  <c:v>1.2091054402170882</c:v>
                </c:pt>
                <c:pt idx="21">
                  <c:v>1.1824991171496011</c:v>
                </c:pt>
                <c:pt idx="22">
                  <c:v>1.1981023363009498</c:v>
                </c:pt>
                <c:pt idx="23">
                  <c:v>1.1289054513688828</c:v>
                </c:pt>
                <c:pt idx="24">
                  <c:v>0.95866401501774989</c:v>
                </c:pt>
                <c:pt idx="25">
                  <c:v>0.9537200527851607</c:v>
                </c:pt>
                <c:pt idx="26">
                  <c:v>0.94374848986116011</c:v>
                </c:pt>
                <c:pt idx="27">
                  <c:v>0.92931620913331969</c:v>
                </c:pt>
                <c:pt idx="28">
                  <c:v>0.927123022879765</c:v>
                </c:pt>
                <c:pt idx="29">
                  <c:v>0.91221679088526653</c:v>
                </c:pt>
                <c:pt idx="30">
                  <c:v>0.90601825177034734</c:v>
                </c:pt>
                <c:pt idx="31">
                  <c:v>0.929325502295411</c:v>
                </c:pt>
                <c:pt idx="32">
                  <c:v>0.89364905302678288</c:v>
                </c:pt>
              </c:numCache>
            </c:numRef>
          </c:val>
          <c:smooth val="0"/>
          <c:extLst>
            <c:ext xmlns:c16="http://schemas.microsoft.com/office/drawing/2014/chart" uri="{C3380CC4-5D6E-409C-BE32-E72D297353CC}">
              <c16:uniqueId val="{00000000-781C-4FB4-A522-9F0B5519D1E3}"/>
            </c:ext>
          </c:extLst>
        </c:ser>
        <c:ser>
          <c:idx val="1"/>
          <c:order val="1"/>
          <c:tx>
            <c:strRef>
              <c:f>Manufacturing!$BN$494</c:f>
              <c:strCache>
                <c:ptCount val="1"/>
                <c:pt idx="0">
                  <c:v>  Source</c:v>
                </c:pt>
              </c:strCache>
            </c:strRef>
          </c:tx>
          <c:spPr>
            <a:ln w="12700">
              <a:solidFill>
                <a:srgbClr val="00FF00"/>
              </a:solidFill>
              <a:prstDash val="solid"/>
            </a:ln>
          </c:spPr>
          <c:marker>
            <c:symbol val="triangle"/>
            <c:size val="5"/>
            <c:spPr>
              <a:solidFill>
                <a:srgbClr val="00FF00"/>
              </a:solidFill>
              <a:ln>
                <a:solidFill>
                  <a:srgbClr val="00FF00"/>
                </a:solidFill>
                <a:prstDash val="solid"/>
              </a:ln>
            </c:spPr>
          </c:marker>
          <c:cat>
            <c:numRef>
              <c:f>Manufacturing!$BL$495:$BL$527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Manufacturing!$BN$495:$BN$527</c:f>
              <c:numCache>
                <c:formatCode>0.0000</c:formatCode>
                <c:ptCount val="33"/>
                <c:pt idx="0">
                  <c:v>1</c:v>
                </c:pt>
                <c:pt idx="1">
                  <c:v>1.0504969198877105</c:v>
                </c:pt>
                <c:pt idx="2">
                  <c:v>1.0794718663892993</c:v>
                </c:pt>
                <c:pt idx="3">
                  <c:v>1.1349480621877817</c:v>
                </c:pt>
                <c:pt idx="4">
                  <c:v>1.1482629675542784</c:v>
                </c:pt>
                <c:pt idx="5">
                  <c:v>1.1445249579110641</c:v>
                </c:pt>
                <c:pt idx="6">
                  <c:v>1.1641072729369089</c:v>
                </c:pt>
                <c:pt idx="7">
                  <c:v>1.1205494718275999</c:v>
                </c:pt>
                <c:pt idx="8">
                  <c:v>1.1664806319538834</c:v>
                </c:pt>
                <c:pt idx="9">
                  <c:v>1.1791615607266808</c:v>
                </c:pt>
                <c:pt idx="10">
                  <c:v>1.2344937403501388</c:v>
                </c:pt>
                <c:pt idx="11">
                  <c:v>1.2162495186813644</c:v>
                </c:pt>
                <c:pt idx="12">
                  <c:v>1.2008323930599014</c:v>
                </c:pt>
                <c:pt idx="13">
                  <c:v>1.2567697708096415</c:v>
                </c:pt>
                <c:pt idx="14">
                  <c:v>1.2792016333821854</c:v>
                </c:pt>
                <c:pt idx="15">
                  <c:v>1.2596608902085762</c:v>
                </c:pt>
                <c:pt idx="16">
                  <c:v>1.2579788469199156</c:v>
                </c:pt>
                <c:pt idx="17">
                  <c:v>1.2645021241347469</c:v>
                </c:pt>
                <c:pt idx="18">
                  <c:v>1.2952565116219783</c:v>
                </c:pt>
                <c:pt idx="19">
                  <c:v>1.4728111243666036</c:v>
                </c:pt>
                <c:pt idx="20">
                  <c:v>1.4861802528065737</c:v>
                </c:pt>
                <c:pt idx="21">
                  <c:v>1.5137234788724365</c:v>
                </c:pt>
                <c:pt idx="22">
                  <c:v>1.4347846463500846</c:v>
                </c:pt>
                <c:pt idx="23">
                  <c:v>1.47689803408864</c:v>
                </c:pt>
                <c:pt idx="24">
                  <c:v>1.5531325413521808</c:v>
                </c:pt>
                <c:pt idx="25">
                  <c:v>1.4554549802958086</c:v>
                </c:pt>
                <c:pt idx="26">
                  <c:v>1.4795444947527181</c:v>
                </c:pt>
                <c:pt idx="27">
                  <c:v>1.4384300783114876</c:v>
                </c:pt>
                <c:pt idx="28">
                  <c:v>1.4411117588327389</c:v>
                </c:pt>
                <c:pt idx="29">
                  <c:v>1.4375903333712854</c:v>
                </c:pt>
                <c:pt idx="30">
                  <c:v>1.4216684612536297</c:v>
                </c:pt>
                <c:pt idx="31">
                  <c:v>1.4281222820560635</c:v>
                </c:pt>
                <c:pt idx="32">
                  <c:v>1.4017967759009555</c:v>
                </c:pt>
              </c:numCache>
            </c:numRef>
          </c:val>
          <c:smooth val="0"/>
          <c:extLst>
            <c:ext xmlns:c16="http://schemas.microsoft.com/office/drawing/2014/chart" uri="{C3380CC4-5D6E-409C-BE32-E72D297353CC}">
              <c16:uniqueId val="{00000001-781C-4FB4-A522-9F0B5519D1E3}"/>
            </c:ext>
          </c:extLst>
        </c:ser>
        <c:ser>
          <c:idx val="2"/>
          <c:order val="2"/>
          <c:tx>
            <c:strRef>
              <c:f>Manufacturing!$BO$494</c:f>
              <c:strCache>
                <c:ptCount val="1"/>
                <c:pt idx="0">
                  <c:v> Delivered</c:v>
                </c:pt>
              </c:strCache>
            </c:strRef>
          </c:tx>
          <c:spPr>
            <a:ln w="12700">
              <a:solidFill>
                <a:srgbClr val="008080"/>
              </a:solidFill>
              <a:prstDash val="solid"/>
            </a:ln>
          </c:spPr>
          <c:marker>
            <c:symbol val="circle"/>
            <c:size val="5"/>
            <c:spPr>
              <a:solidFill>
                <a:srgbClr val="008080"/>
              </a:solidFill>
              <a:ln>
                <a:solidFill>
                  <a:srgbClr val="008080"/>
                </a:solidFill>
                <a:prstDash val="solid"/>
              </a:ln>
            </c:spPr>
          </c:marker>
          <c:cat>
            <c:numRef>
              <c:f>Manufacturing!$BL$495:$BL$527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Manufacturing!$BO$495:$BO$527</c:f>
              <c:numCache>
                <c:formatCode>0.0000</c:formatCode>
                <c:ptCount val="33"/>
                <c:pt idx="0">
                  <c:v>1</c:v>
                </c:pt>
                <c:pt idx="1">
                  <c:v>1.0852573343672727</c:v>
                </c:pt>
                <c:pt idx="2">
                  <c:v>1.115356563764988</c:v>
                </c:pt>
                <c:pt idx="3">
                  <c:v>1.1927177532474789</c:v>
                </c:pt>
                <c:pt idx="4">
                  <c:v>1.1907570030880472</c:v>
                </c:pt>
                <c:pt idx="5">
                  <c:v>1.1699338426265846</c:v>
                </c:pt>
                <c:pt idx="6">
                  <c:v>1.1872915128614869</c:v>
                </c:pt>
                <c:pt idx="7">
                  <c:v>1.1404498153702467</c:v>
                </c:pt>
                <c:pt idx="8">
                  <c:v>1.1470902953609223</c:v>
                </c:pt>
                <c:pt idx="9">
                  <c:v>1.1782248891190172</c:v>
                </c:pt>
                <c:pt idx="10">
                  <c:v>1.2637735846953526</c:v>
                </c:pt>
                <c:pt idx="11">
                  <c:v>1.2180214762352168</c:v>
                </c:pt>
                <c:pt idx="12">
                  <c:v>1.2008843652063235</c:v>
                </c:pt>
                <c:pt idx="13">
                  <c:v>1.2934423360438192</c:v>
                </c:pt>
                <c:pt idx="14">
                  <c:v>1.3468931735516518</c:v>
                </c:pt>
                <c:pt idx="15">
                  <c:v>1.2558378411325295</c:v>
                </c:pt>
                <c:pt idx="16">
                  <c:v>1.2736093349070106</c:v>
                </c:pt>
                <c:pt idx="17">
                  <c:v>1.3191650066004463</c:v>
                </c:pt>
                <c:pt idx="18">
                  <c:v>1.2901001394538794</c:v>
                </c:pt>
                <c:pt idx="19">
                  <c:v>1.4156326749664863</c:v>
                </c:pt>
                <c:pt idx="20">
                  <c:v>1.4040307523095663</c:v>
                </c:pt>
                <c:pt idx="21">
                  <c:v>1.4745826204881514</c:v>
                </c:pt>
                <c:pt idx="22">
                  <c:v>1.4199371545762176</c:v>
                </c:pt>
                <c:pt idx="23">
                  <c:v>1.3878711915838593</c:v>
                </c:pt>
                <c:pt idx="24">
                  <c:v>1.6401285801318517</c:v>
                </c:pt>
                <c:pt idx="25">
                  <c:v>1.4906428140010739</c:v>
                </c:pt>
                <c:pt idx="26">
                  <c:v>1.5641403809569745</c:v>
                </c:pt>
                <c:pt idx="27">
                  <c:v>1.5692455200937681</c:v>
                </c:pt>
                <c:pt idx="28">
                  <c:v>1.577296731374475</c:v>
                </c:pt>
                <c:pt idx="29">
                  <c:v>1.571615143551842</c:v>
                </c:pt>
                <c:pt idx="30">
                  <c:v>1.6000603606255255</c:v>
                </c:pt>
                <c:pt idx="31">
                  <c:v>1.6826304389568461</c:v>
                </c:pt>
                <c:pt idx="32">
                  <c:v>1.8246719379165459</c:v>
                </c:pt>
              </c:numCache>
            </c:numRef>
          </c:val>
          <c:smooth val="0"/>
          <c:extLst>
            <c:ext xmlns:c16="http://schemas.microsoft.com/office/drawing/2014/chart" uri="{C3380CC4-5D6E-409C-BE32-E72D297353CC}">
              <c16:uniqueId val="{00000002-781C-4FB4-A522-9F0B5519D1E3}"/>
            </c:ext>
          </c:extLst>
        </c:ser>
        <c:ser>
          <c:idx val="3"/>
          <c:order val="3"/>
          <c:tx>
            <c:strRef>
              <c:f>Manufacturing!$BP$494</c:f>
              <c:strCache>
                <c:ptCount val="1"/>
                <c:pt idx="0">
                  <c:v> Electricity</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cat>
            <c:numRef>
              <c:f>Manufacturing!$BL$495:$BL$527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Manufacturing!$BP$495:$BP$527</c:f>
              <c:numCache>
                <c:formatCode>0.0000</c:formatCode>
                <c:ptCount val="33"/>
                <c:pt idx="0">
                  <c:v>1</c:v>
                </c:pt>
                <c:pt idx="1">
                  <c:v>1.0394493545009451</c:v>
                </c:pt>
                <c:pt idx="2">
                  <c:v>1.0805688084166969</c:v>
                </c:pt>
                <c:pt idx="3">
                  <c:v>1.1243468634416274</c:v>
                </c:pt>
                <c:pt idx="4">
                  <c:v>1.1018267227228018</c:v>
                </c:pt>
                <c:pt idx="5">
                  <c:v>1.1179664276530559</c:v>
                </c:pt>
                <c:pt idx="6">
                  <c:v>1.1496114414690457</c:v>
                </c:pt>
                <c:pt idx="7">
                  <c:v>1.1163015146304713</c:v>
                </c:pt>
                <c:pt idx="8">
                  <c:v>1.193254123559353</c:v>
                </c:pt>
                <c:pt idx="9">
                  <c:v>1.2048180341188324</c:v>
                </c:pt>
                <c:pt idx="10">
                  <c:v>1.2249466903791071</c:v>
                </c:pt>
                <c:pt idx="11">
                  <c:v>1.2275795442814024</c:v>
                </c:pt>
                <c:pt idx="12">
                  <c:v>1.2181272611093084</c:v>
                </c:pt>
                <c:pt idx="13">
                  <c:v>1.2434614561321546</c:v>
                </c:pt>
                <c:pt idx="14">
                  <c:v>1.2299925697066083</c:v>
                </c:pt>
                <c:pt idx="15">
                  <c:v>1.2753425978301858</c:v>
                </c:pt>
                <c:pt idx="16">
                  <c:v>1.2844653629878862</c:v>
                </c:pt>
                <c:pt idx="17">
                  <c:v>1.2573229762757172</c:v>
                </c:pt>
                <c:pt idx="18">
                  <c:v>1.3545143822376053</c:v>
                </c:pt>
                <c:pt idx="19">
                  <c:v>1.578529884431084</c:v>
                </c:pt>
                <c:pt idx="20">
                  <c:v>1.6321986656741185</c:v>
                </c:pt>
                <c:pt idx="21">
                  <c:v>1.6428039888754655</c:v>
                </c:pt>
                <c:pt idx="22">
                  <c:v>1.541361342181091</c:v>
                </c:pt>
                <c:pt idx="23">
                  <c:v>1.6550228331203354</c:v>
                </c:pt>
                <c:pt idx="24">
                  <c:v>1.6098512809287606</c:v>
                </c:pt>
                <c:pt idx="25">
                  <c:v>1.5566824568785778</c:v>
                </c:pt>
                <c:pt idx="26">
                  <c:v>1.5549405132710585</c:v>
                </c:pt>
                <c:pt idx="27">
                  <c:v>1.5016759271074651</c:v>
                </c:pt>
                <c:pt idx="28">
                  <c:v>1.5048202127531551</c:v>
                </c:pt>
                <c:pt idx="29">
                  <c:v>1.5108319280200784</c:v>
                </c:pt>
                <c:pt idx="30">
                  <c:v>1.4910844811485868</c:v>
                </c:pt>
                <c:pt idx="31">
                  <c:v>1.437548708208402</c:v>
                </c:pt>
                <c:pt idx="32">
                  <c:v>1.2498212351365423</c:v>
                </c:pt>
              </c:numCache>
            </c:numRef>
          </c:val>
          <c:smooth val="0"/>
          <c:extLst>
            <c:ext xmlns:c16="http://schemas.microsoft.com/office/drawing/2014/chart" uri="{C3380CC4-5D6E-409C-BE32-E72D297353CC}">
              <c16:uniqueId val="{00000003-781C-4FB4-A522-9F0B5519D1E3}"/>
            </c:ext>
          </c:extLst>
        </c:ser>
        <c:dLbls>
          <c:showLegendKey val="0"/>
          <c:showVal val="0"/>
          <c:showCatName val="0"/>
          <c:showSerName val="0"/>
          <c:showPercent val="0"/>
          <c:showBubbleSize val="0"/>
        </c:dLbls>
        <c:marker val="1"/>
        <c:smooth val="0"/>
        <c:axId val="140305920"/>
        <c:axId val="140517952"/>
      </c:lineChart>
      <c:catAx>
        <c:axId val="1403059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40517952"/>
        <c:crosses val="autoZero"/>
        <c:auto val="1"/>
        <c:lblAlgn val="ctr"/>
        <c:lblOffset val="100"/>
        <c:tickLblSkip val="3"/>
        <c:tickMarkSkip val="1"/>
        <c:noMultiLvlLbl val="0"/>
      </c:catAx>
      <c:valAx>
        <c:axId val="140517952"/>
        <c:scaling>
          <c:orientation val="minMax"/>
        </c:scaling>
        <c:delete val="0"/>
        <c:axPos val="l"/>
        <c:majorGridlines>
          <c:spPr>
            <a:ln w="3175">
              <a:solidFill>
                <a:srgbClr val="000000"/>
              </a:solidFill>
              <a:prstDash val="solid"/>
            </a:ln>
          </c:spPr>
        </c:majorGridlines>
        <c:title>
          <c:tx>
            <c:rich>
              <a:bodyPr/>
              <a:lstStyle/>
              <a:p>
                <a:pPr>
                  <a:defRPr sz="900" b="1" i="0" u="none" strike="noStrike" baseline="0">
                    <a:solidFill>
                      <a:srgbClr val="000000"/>
                    </a:solidFill>
                    <a:latin typeface="Arial"/>
                    <a:ea typeface="Arial"/>
                    <a:cs typeface="Arial"/>
                  </a:defRPr>
                </a:pPr>
                <a:r>
                  <a:rPr lang="en-US"/>
                  <a:t>Index, 1985 = 1.0</a:t>
                </a:r>
              </a:p>
            </c:rich>
          </c:tx>
          <c:layout>
            <c:manualLayout>
              <c:xMode val="edge"/>
              <c:yMode val="edge"/>
              <c:x val="3.9292730844793712E-2"/>
              <c:y val="0.371951859676077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40305920"/>
        <c:crosses val="autoZero"/>
        <c:crossBetween val="midCat"/>
      </c:valAx>
      <c:spPr>
        <a:noFill/>
        <a:ln w="12700">
          <a:solidFill>
            <a:srgbClr val="808080"/>
          </a:solidFill>
          <a:prstDash val="solid"/>
        </a:ln>
      </c:spPr>
    </c:plotArea>
    <c:legend>
      <c:legendPos val="r"/>
      <c:layout>
        <c:manualLayout>
          <c:xMode val="edge"/>
          <c:yMode val="edge"/>
          <c:x val="0.22396856581532418"/>
          <c:y val="0.57926925292874976"/>
          <c:w val="0.26719056974459721"/>
          <c:h val="0.25914666154535559"/>
        </c:manualLayout>
      </c:layout>
      <c:overlay val="0"/>
      <c:spPr>
        <a:solidFill>
          <a:srgbClr val="FFFFFF"/>
        </a:solidFill>
        <a:ln w="3175">
          <a:solidFill>
            <a:srgbClr val="000000"/>
          </a:solidFill>
          <a:prstDash val="solid"/>
        </a:ln>
      </c:spPr>
      <c:txPr>
        <a:bodyPr/>
        <a:lstStyle/>
        <a:p>
          <a:pPr>
            <a:defRPr sz="84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Arial"/>
                <a:ea typeface="Arial"/>
                <a:cs typeface="Arial"/>
              </a:defRPr>
            </a:pPr>
            <a:r>
              <a:rPr lang="en-US"/>
              <a:t>NAICS 324  Petroleum and Coal Products
Output and Intensity Indexes</a:t>
            </a:r>
          </a:p>
        </c:rich>
      </c:tx>
      <c:layout>
        <c:manualLayout>
          <c:xMode val="edge"/>
          <c:yMode val="edge"/>
          <c:x val="0.19411805877206523"/>
          <c:y val="3.3434650455927049E-2"/>
        </c:manualLayout>
      </c:layout>
      <c:overlay val="0"/>
      <c:spPr>
        <a:noFill/>
        <a:ln w="25400">
          <a:noFill/>
        </a:ln>
      </c:spPr>
    </c:title>
    <c:autoTitleDeleted val="0"/>
    <c:plotArea>
      <c:layout>
        <c:manualLayout>
          <c:layoutTarget val="inner"/>
          <c:xMode val="edge"/>
          <c:yMode val="edge"/>
          <c:x val="0.13921595284917443"/>
          <c:y val="0.17933130699088146"/>
          <c:w val="0.74313867788502963"/>
          <c:h val="0.68693009118541037"/>
        </c:manualLayout>
      </c:layout>
      <c:lineChart>
        <c:grouping val="standard"/>
        <c:varyColors val="0"/>
        <c:ser>
          <c:idx val="0"/>
          <c:order val="0"/>
          <c:tx>
            <c:strRef>
              <c:f>Manufacturing!$BT$494</c:f>
              <c:strCache>
                <c:ptCount val="1"/>
                <c:pt idx="0">
                  <c:v>  Output</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cat>
            <c:numRef>
              <c:f>Manufacturing!$BS$495:$BS$527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Manufacturing!$BT$495:$BT$527</c:f>
              <c:numCache>
                <c:formatCode>0.0000</c:formatCode>
                <c:ptCount val="33"/>
                <c:pt idx="0">
                  <c:v>1</c:v>
                </c:pt>
                <c:pt idx="1">
                  <c:v>0.9998719475497162</c:v>
                </c:pt>
                <c:pt idx="2">
                  <c:v>1.0326533748223272</c:v>
                </c:pt>
                <c:pt idx="3">
                  <c:v>1.0652299181744842</c:v>
                </c:pt>
                <c:pt idx="4">
                  <c:v>1.0648201503335766</c:v>
                </c:pt>
                <c:pt idx="5">
                  <c:v>1.0609145505999256</c:v>
                </c:pt>
                <c:pt idx="6">
                  <c:v>1.0687769710473409</c:v>
                </c:pt>
                <c:pt idx="7">
                  <c:v>1.0346637982917803</c:v>
                </c:pt>
                <c:pt idx="8">
                  <c:v>1.0287989960687896</c:v>
                </c:pt>
                <c:pt idx="9">
                  <c:v>1.0519892948151561</c:v>
                </c:pt>
                <c:pt idx="10">
                  <c:v>1.0718630350991767</c:v>
                </c:pt>
                <c:pt idx="11">
                  <c:v>1.0900592882844813</c:v>
                </c:pt>
                <c:pt idx="12">
                  <c:v>1.1325598965336199</c:v>
                </c:pt>
                <c:pt idx="13">
                  <c:v>1.1181924116117961</c:v>
                </c:pt>
                <c:pt idx="14">
                  <c:v>1.1484255951237625</c:v>
                </c:pt>
                <c:pt idx="15">
                  <c:v>1.1432650813773322</c:v>
                </c:pt>
                <c:pt idx="16">
                  <c:v>1.1528049889234631</c:v>
                </c:pt>
                <c:pt idx="17">
                  <c:v>1.1925268590014468</c:v>
                </c:pt>
                <c:pt idx="18">
                  <c:v>1.1292049223361889</c:v>
                </c:pt>
                <c:pt idx="19">
                  <c:v>1.2280870244452127</c:v>
                </c:pt>
                <c:pt idx="20">
                  <c:v>1.2983494039158436</c:v>
                </c:pt>
                <c:pt idx="21">
                  <c:v>1.286274057854097</c:v>
                </c:pt>
                <c:pt idx="22">
                  <c:v>1.3217573918276926</c:v>
                </c:pt>
                <c:pt idx="23">
                  <c:v>1.2669253326162395</c:v>
                </c:pt>
                <c:pt idx="24">
                  <c:v>1.2647228304713611</c:v>
                </c:pt>
                <c:pt idx="25">
                  <c:v>1.236128718323025</c:v>
                </c:pt>
                <c:pt idx="26">
                  <c:v>1.2703315277937841</c:v>
                </c:pt>
                <c:pt idx="27">
                  <c:v>1.2805245028363617</c:v>
                </c:pt>
                <c:pt idx="28">
                  <c:v>1.3296326175201363</c:v>
                </c:pt>
                <c:pt idx="29">
                  <c:v>1.289936357932209</c:v>
                </c:pt>
                <c:pt idx="30">
                  <c:v>1.2868374886353449</c:v>
                </c:pt>
                <c:pt idx="31">
                  <c:v>1.3387243414902743</c:v>
                </c:pt>
                <c:pt idx="32">
                  <c:v>1.3552687180669201</c:v>
                </c:pt>
              </c:numCache>
            </c:numRef>
          </c:val>
          <c:smooth val="0"/>
          <c:extLst>
            <c:ext xmlns:c16="http://schemas.microsoft.com/office/drawing/2014/chart" uri="{C3380CC4-5D6E-409C-BE32-E72D297353CC}">
              <c16:uniqueId val="{00000000-534A-433F-8510-D348858D772E}"/>
            </c:ext>
          </c:extLst>
        </c:ser>
        <c:ser>
          <c:idx val="1"/>
          <c:order val="1"/>
          <c:tx>
            <c:strRef>
              <c:f>Manufacturing!$BU$494</c:f>
              <c:strCache>
                <c:ptCount val="1"/>
                <c:pt idx="0">
                  <c:v>  Source</c:v>
                </c:pt>
              </c:strCache>
            </c:strRef>
          </c:tx>
          <c:spPr>
            <a:ln w="12700">
              <a:solidFill>
                <a:srgbClr val="00FF00"/>
              </a:solidFill>
              <a:prstDash val="solid"/>
            </a:ln>
          </c:spPr>
          <c:marker>
            <c:symbol val="triangle"/>
            <c:size val="5"/>
            <c:spPr>
              <a:solidFill>
                <a:srgbClr val="00FF00"/>
              </a:solidFill>
              <a:ln>
                <a:solidFill>
                  <a:srgbClr val="00FF00"/>
                </a:solidFill>
                <a:prstDash val="solid"/>
              </a:ln>
            </c:spPr>
          </c:marker>
          <c:cat>
            <c:numRef>
              <c:f>Manufacturing!$BS$495:$BS$527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Manufacturing!$BU$495:$BU$527</c:f>
              <c:numCache>
                <c:formatCode>0.0000</c:formatCode>
                <c:ptCount val="33"/>
                <c:pt idx="0">
                  <c:v>1</c:v>
                </c:pt>
                <c:pt idx="1">
                  <c:v>1.1193909988672166</c:v>
                </c:pt>
                <c:pt idx="2">
                  <c:v>1.0374477501499504</c:v>
                </c:pt>
                <c:pt idx="3">
                  <c:v>1.0940791648452752</c:v>
                </c:pt>
                <c:pt idx="4">
                  <c:v>1.0800566789202404</c:v>
                </c:pt>
                <c:pt idx="5">
                  <c:v>1.0930048212684285</c:v>
                </c:pt>
                <c:pt idx="6">
                  <c:v>1.0521650452863573</c:v>
                </c:pt>
                <c:pt idx="7">
                  <c:v>1.1186045625955248</c:v>
                </c:pt>
                <c:pt idx="8">
                  <c:v>1.1174884009376524</c:v>
                </c:pt>
                <c:pt idx="9">
                  <c:v>1.1518704819157555</c:v>
                </c:pt>
                <c:pt idx="10">
                  <c:v>1.1892176356887383</c:v>
                </c:pt>
                <c:pt idx="11">
                  <c:v>1.2047512483214247</c:v>
                </c:pt>
                <c:pt idx="12">
                  <c:v>1.1667333003793374</c:v>
                </c:pt>
                <c:pt idx="13">
                  <c:v>1.1882254324343775</c:v>
                </c:pt>
                <c:pt idx="14">
                  <c:v>1.1752346882862825</c:v>
                </c:pt>
                <c:pt idx="15">
                  <c:v>1.2165489196491681</c:v>
                </c:pt>
                <c:pt idx="16">
                  <c:v>1.176069949019251</c:v>
                </c:pt>
                <c:pt idx="17">
                  <c:v>1.0085774967535748</c:v>
                </c:pt>
                <c:pt idx="18">
                  <c:v>1.0397629117623317</c:v>
                </c:pt>
                <c:pt idx="19">
                  <c:v>0.99134982599866461</c:v>
                </c:pt>
                <c:pt idx="20">
                  <c:v>1.0317159973489687</c:v>
                </c:pt>
                <c:pt idx="21">
                  <c:v>1.0112886574272828</c:v>
                </c:pt>
                <c:pt idx="22">
                  <c:v>0.97658593020136208</c:v>
                </c:pt>
                <c:pt idx="23">
                  <c:v>1.0486321947704182</c:v>
                </c:pt>
                <c:pt idx="24">
                  <c:v>0.98704235129183271</c:v>
                </c:pt>
                <c:pt idx="25">
                  <c:v>1.0188255398186035</c:v>
                </c:pt>
                <c:pt idx="26">
                  <c:v>0.98570373509641396</c:v>
                </c:pt>
                <c:pt idx="27">
                  <c:v>0.9318809105713497</c:v>
                </c:pt>
                <c:pt idx="28">
                  <c:v>0.94764014510168593</c:v>
                </c:pt>
                <c:pt idx="29">
                  <c:v>1.0358344756526388</c:v>
                </c:pt>
                <c:pt idx="30">
                  <c:v>0.85280668849414298</c:v>
                </c:pt>
                <c:pt idx="31">
                  <c:v>0.74892322693828361</c:v>
                </c:pt>
                <c:pt idx="32">
                  <c:v>0.81466922740304981</c:v>
                </c:pt>
              </c:numCache>
            </c:numRef>
          </c:val>
          <c:smooth val="0"/>
          <c:extLst>
            <c:ext xmlns:c16="http://schemas.microsoft.com/office/drawing/2014/chart" uri="{C3380CC4-5D6E-409C-BE32-E72D297353CC}">
              <c16:uniqueId val="{00000001-534A-433F-8510-D348858D772E}"/>
            </c:ext>
          </c:extLst>
        </c:ser>
        <c:ser>
          <c:idx val="2"/>
          <c:order val="2"/>
          <c:tx>
            <c:strRef>
              <c:f>Manufacturing!$BV$494</c:f>
              <c:strCache>
                <c:ptCount val="1"/>
                <c:pt idx="0">
                  <c:v> Delivered</c:v>
                </c:pt>
              </c:strCache>
            </c:strRef>
          </c:tx>
          <c:spPr>
            <a:ln w="12700">
              <a:solidFill>
                <a:srgbClr val="008080"/>
              </a:solidFill>
              <a:prstDash val="solid"/>
            </a:ln>
          </c:spPr>
          <c:marker>
            <c:symbol val="circle"/>
            <c:size val="5"/>
            <c:spPr>
              <a:solidFill>
                <a:srgbClr val="008080"/>
              </a:solidFill>
              <a:ln>
                <a:solidFill>
                  <a:srgbClr val="008080"/>
                </a:solidFill>
                <a:prstDash val="solid"/>
              </a:ln>
            </c:spPr>
          </c:marker>
          <c:cat>
            <c:numRef>
              <c:f>Manufacturing!$BS$495:$BS$527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Manufacturing!$BV$495:$BV$527</c:f>
              <c:numCache>
                <c:formatCode>0.0000</c:formatCode>
                <c:ptCount val="33"/>
                <c:pt idx="0">
                  <c:v>1</c:v>
                </c:pt>
                <c:pt idx="1">
                  <c:v>1.1278894679307803</c:v>
                </c:pt>
                <c:pt idx="2">
                  <c:v>1.0521191230086153</c:v>
                </c:pt>
                <c:pt idx="3">
                  <c:v>1.115256577193845</c:v>
                </c:pt>
                <c:pt idx="4">
                  <c:v>1.0964804502226613</c:v>
                </c:pt>
                <c:pt idx="5">
                  <c:v>1.1077464359622085</c:v>
                </c:pt>
                <c:pt idx="6">
                  <c:v>1.0648412460925218</c:v>
                </c:pt>
                <c:pt idx="7">
                  <c:v>1.1348344234172161</c:v>
                </c:pt>
                <c:pt idx="8">
                  <c:v>1.1367316463355575</c:v>
                </c:pt>
                <c:pt idx="9">
                  <c:v>1.1754053421479373</c:v>
                </c:pt>
                <c:pt idx="10">
                  <c:v>1.2157848704077903</c:v>
                </c:pt>
                <c:pt idx="11">
                  <c:v>1.2345578650421483</c:v>
                </c:pt>
                <c:pt idx="12">
                  <c:v>1.19870469569199</c:v>
                </c:pt>
                <c:pt idx="13">
                  <c:v>1.2234115109635146</c:v>
                </c:pt>
                <c:pt idx="14">
                  <c:v>1.2119032748311469</c:v>
                </c:pt>
                <c:pt idx="15">
                  <c:v>1.242080168505076</c:v>
                </c:pt>
                <c:pt idx="16">
                  <c:v>1.1950289084430916</c:v>
                </c:pt>
                <c:pt idx="17">
                  <c:v>1.0193095709654487</c:v>
                </c:pt>
                <c:pt idx="18">
                  <c:v>1.0476320925261062</c:v>
                </c:pt>
                <c:pt idx="19">
                  <c:v>0.99471624654663315</c:v>
                </c:pt>
                <c:pt idx="20">
                  <c:v>1.0324858469632712</c:v>
                </c:pt>
                <c:pt idx="21">
                  <c:v>1.0095497098098454</c:v>
                </c:pt>
                <c:pt idx="22">
                  <c:v>0.97491227502189959</c:v>
                </c:pt>
                <c:pt idx="23">
                  <c:v>1.0468799826694151</c:v>
                </c:pt>
                <c:pt idx="24">
                  <c:v>0.98673553090659272</c:v>
                </c:pt>
                <c:pt idx="25">
                  <c:v>1.0187264334734853</c:v>
                </c:pt>
                <c:pt idx="26">
                  <c:v>0.9817064385237666</c:v>
                </c:pt>
                <c:pt idx="27">
                  <c:v>0.9238830513839934</c:v>
                </c:pt>
                <c:pt idx="28">
                  <c:v>0.94517093693762666</c:v>
                </c:pt>
                <c:pt idx="29">
                  <c:v>1.0361017515665858</c:v>
                </c:pt>
                <c:pt idx="30">
                  <c:v>0.8371367069058393</c:v>
                </c:pt>
                <c:pt idx="31">
                  <c:v>0.72804654965149507</c:v>
                </c:pt>
                <c:pt idx="32">
                  <c:v>0.79546397506690292</c:v>
                </c:pt>
              </c:numCache>
            </c:numRef>
          </c:val>
          <c:smooth val="0"/>
          <c:extLst>
            <c:ext xmlns:c16="http://schemas.microsoft.com/office/drawing/2014/chart" uri="{C3380CC4-5D6E-409C-BE32-E72D297353CC}">
              <c16:uniqueId val="{00000002-534A-433F-8510-D348858D772E}"/>
            </c:ext>
          </c:extLst>
        </c:ser>
        <c:dLbls>
          <c:showLegendKey val="0"/>
          <c:showVal val="0"/>
          <c:showCatName val="0"/>
          <c:showSerName val="0"/>
          <c:showPercent val="0"/>
          <c:showBubbleSize val="0"/>
        </c:dLbls>
        <c:marker val="1"/>
        <c:smooth val="0"/>
        <c:axId val="140306944"/>
        <c:axId val="140520256"/>
      </c:lineChart>
      <c:catAx>
        <c:axId val="14030694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40520256"/>
        <c:crosses val="autoZero"/>
        <c:auto val="1"/>
        <c:lblAlgn val="ctr"/>
        <c:lblOffset val="100"/>
        <c:tickLblSkip val="3"/>
        <c:tickMarkSkip val="1"/>
        <c:noMultiLvlLbl val="0"/>
      </c:catAx>
      <c:valAx>
        <c:axId val="140520256"/>
        <c:scaling>
          <c:orientation val="minMax"/>
        </c:scaling>
        <c:delete val="0"/>
        <c:axPos val="l"/>
        <c:majorGridlines>
          <c:spPr>
            <a:ln w="3175">
              <a:solidFill>
                <a:srgbClr val="000000"/>
              </a:solidFill>
              <a:prstDash val="solid"/>
            </a:ln>
          </c:spPr>
        </c:majorGridlines>
        <c:title>
          <c:tx>
            <c:rich>
              <a:bodyPr/>
              <a:lstStyle/>
              <a:p>
                <a:pPr>
                  <a:defRPr sz="900" b="1" i="0" u="none" strike="noStrike" baseline="0">
                    <a:solidFill>
                      <a:srgbClr val="000000"/>
                    </a:solidFill>
                    <a:latin typeface="Arial"/>
                    <a:ea typeface="Arial"/>
                    <a:cs typeface="Arial"/>
                  </a:defRPr>
                </a:pPr>
                <a:r>
                  <a:rPr lang="en-US"/>
                  <a:t>Index, 1985 = 1.0</a:t>
                </a:r>
              </a:p>
            </c:rich>
          </c:tx>
          <c:layout>
            <c:manualLayout>
              <c:xMode val="edge"/>
              <c:yMode val="edge"/>
              <c:x val="3.9215686274509803E-2"/>
              <c:y val="0.37386018237082069"/>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40306944"/>
        <c:crosses val="autoZero"/>
        <c:crossBetween val="midCat"/>
      </c:valAx>
      <c:spPr>
        <a:noFill/>
        <a:ln w="12700">
          <a:solidFill>
            <a:srgbClr val="808080"/>
          </a:solidFill>
          <a:prstDash val="solid"/>
        </a:ln>
      </c:spPr>
    </c:plotArea>
    <c:legend>
      <c:legendPos val="r"/>
      <c:layout>
        <c:manualLayout>
          <c:xMode val="edge"/>
          <c:yMode val="edge"/>
          <c:x val="0.24444485615768616"/>
          <c:y val="0.50050658561296857"/>
          <c:w val="0.3032683855694509"/>
          <c:h val="0.28672745694022289"/>
        </c:manualLayout>
      </c:layout>
      <c:overlay val="0"/>
      <c:spPr>
        <a:solidFill>
          <a:srgbClr val="FFFFFF"/>
        </a:solidFill>
        <a:ln w="3175">
          <a:solidFill>
            <a:srgbClr val="000000"/>
          </a:solidFill>
          <a:prstDash val="solid"/>
        </a:ln>
      </c:spPr>
      <c:txPr>
        <a:bodyPr/>
        <a:lstStyle/>
        <a:p>
          <a:pPr>
            <a:defRPr sz="84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Arial"/>
                <a:ea typeface="Arial"/>
                <a:cs typeface="Arial"/>
              </a:defRPr>
            </a:pPr>
            <a:r>
              <a:rPr lang="en-US"/>
              <a:t>NAICS 325  Chemicals
Output and Intensity Indexes</a:t>
            </a:r>
          </a:p>
        </c:rich>
      </c:tx>
      <c:layout>
        <c:manualLayout>
          <c:xMode val="edge"/>
          <c:yMode val="edge"/>
          <c:x val="0.28767143833048264"/>
          <c:y val="3.3333333333333333E-2"/>
        </c:manualLayout>
      </c:layout>
      <c:overlay val="0"/>
      <c:spPr>
        <a:noFill/>
        <a:ln w="25400">
          <a:noFill/>
        </a:ln>
      </c:spPr>
    </c:title>
    <c:autoTitleDeleted val="0"/>
    <c:plotArea>
      <c:layout>
        <c:manualLayout>
          <c:layoutTarget val="inner"/>
          <c:xMode val="edge"/>
          <c:yMode val="edge"/>
          <c:x val="0.13894338129833247"/>
          <c:y val="0.17878840787289263"/>
          <c:w val="0.74364063230093447"/>
          <c:h val="0.68788082351095969"/>
        </c:manualLayout>
      </c:layout>
      <c:lineChart>
        <c:grouping val="standard"/>
        <c:varyColors val="0"/>
        <c:ser>
          <c:idx val="0"/>
          <c:order val="0"/>
          <c:tx>
            <c:strRef>
              <c:f>Manufacturing!$CA$494</c:f>
              <c:strCache>
                <c:ptCount val="1"/>
                <c:pt idx="0">
                  <c:v>  Output</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cat>
            <c:numRef>
              <c:f>Manufacturing!$BZ$495:$BZ$527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Manufacturing!$CA$495:$CA$527</c:f>
              <c:numCache>
                <c:formatCode>0.0000</c:formatCode>
                <c:ptCount val="33"/>
                <c:pt idx="0">
                  <c:v>1</c:v>
                </c:pt>
                <c:pt idx="1">
                  <c:v>0.99942979549692557</c:v>
                </c:pt>
                <c:pt idx="2">
                  <c:v>1.154895282713557</c:v>
                </c:pt>
                <c:pt idx="3">
                  <c:v>1.2040561574380866</c:v>
                </c:pt>
                <c:pt idx="4">
                  <c:v>1.240919108015226</c:v>
                </c:pt>
                <c:pt idx="5">
                  <c:v>1.2589961318559386</c:v>
                </c:pt>
                <c:pt idx="6">
                  <c:v>1.2583951054878333</c:v>
                </c:pt>
                <c:pt idx="7">
                  <c:v>1.2907272419054079</c:v>
                </c:pt>
                <c:pt idx="8">
                  <c:v>1.316987470911865</c:v>
                </c:pt>
                <c:pt idx="9">
                  <c:v>1.3687682041640341</c:v>
                </c:pt>
                <c:pt idx="10">
                  <c:v>1.3620182157222334</c:v>
                </c:pt>
                <c:pt idx="11">
                  <c:v>1.3715575829493443</c:v>
                </c:pt>
                <c:pt idx="12">
                  <c:v>1.4651944089136835</c:v>
                </c:pt>
                <c:pt idx="13">
                  <c:v>1.4784015780794897</c:v>
                </c:pt>
                <c:pt idx="14">
                  <c:v>1.5003159241165682</c:v>
                </c:pt>
                <c:pt idx="15">
                  <c:v>1.4982046263619413</c:v>
                </c:pt>
                <c:pt idx="16">
                  <c:v>1.4630677002265406</c:v>
                </c:pt>
                <c:pt idx="17">
                  <c:v>1.546533310730632</c:v>
                </c:pt>
                <c:pt idx="18">
                  <c:v>1.5417250997857881</c:v>
                </c:pt>
                <c:pt idx="19">
                  <c:v>1.6150657276271785</c:v>
                </c:pt>
                <c:pt idx="20">
                  <c:v>1.6440074588913376</c:v>
                </c:pt>
                <c:pt idx="21">
                  <c:v>1.6771563747322351</c:v>
                </c:pt>
                <c:pt idx="22">
                  <c:v>1.7937709010772245</c:v>
                </c:pt>
                <c:pt idx="23">
                  <c:v>1.620074280694725</c:v>
                </c:pt>
                <c:pt idx="24">
                  <c:v>1.4351276795758912</c:v>
                </c:pt>
                <c:pt idx="25">
                  <c:v>1.5438209866078998</c:v>
                </c:pt>
                <c:pt idx="26">
                  <c:v>1.519764520951163</c:v>
                </c:pt>
                <c:pt idx="27">
                  <c:v>1.5410932515526514</c:v>
                </c:pt>
                <c:pt idx="28">
                  <c:v>1.6023054755043229</c:v>
                </c:pt>
                <c:pt idx="29">
                  <c:v>1.5797901030991384</c:v>
                </c:pt>
                <c:pt idx="30">
                  <c:v>1.569187381528456</c:v>
                </c:pt>
                <c:pt idx="31">
                  <c:v>1.5838123564856912</c:v>
                </c:pt>
                <c:pt idx="32">
                  <c:v>1.5415864013931482</c:v>
                </c:pt>
              </c:numCache>
            </c:numRef>
          </c:val>
          <c:smooth val="0"/>
          <c:extLst>
            <c:ext xmlns:c16="http://schemas.microsoft.com/office/drawing/2014/chart" uri="{C3380CC4-5D6E-409C-BE32-E72D297353CC}">
              <c16:uniqueId val="{00000000-2DDE-4F20-BAD2-A13CFE4657FF}"/>
            </c:ext>
          </c:extLst>
        </c:ser>
        <c:ser>
          <c:idx val="1"/>
          <c:order val="1"/>
          <c:tx>
            <c:strRef>
              <c:f>Manufacturing!$CB$494</c:f>
              <c:strCache>
                <c:ptCount val="1"/>
                <c:pt idx="0">
                  <c:v>  Source</c:v>
                </c:pt>
              </c:strCache>
            </c:strRef>
          </c:tx>
          <c:spPr>
            <a:ln w="12700">
              <a:solidFill>
                <a:srgbClr val="00FF00"/>
              </a:solidFill>
              <a:prstDash val="solid"/>
            </a:ln>
          </c:spPr>
          <c:marker>
            <c:symbol val="triangle"/>
            <c:size val="5"/>
            <c:spPr>
              <a:solidFill>
                <a:srgbClr val="00FF00"/>
              </a:solidFill>
              <a:ln>
                <a:solidFill>
                  <a:srgbClr val="00FF00"/>
                </a:solidFill>
                <a:prstDash val="solid"/>
              </a:ln>
            </c:spPr>
          </c:marker>
          <c:cat>
            <c:numRef>
              <c:f>Manufacturing!$BZ$495:$BZ$527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Manufacturing!$CB$495:$CB$527</c:f>
              <c:numCache>
                <c:formatCode>0.0000</c:formatCode>
                <c:ptCount val="33"/>
                <c:pt idx="0">
                  <c:v>1</c:v>
                </c:pt>
                <c:pt idx="1">
                  <c:v>0.98499569389316499</c:v>
                </c:pt>
                <c:pt idx="2">
                  <c:v>0.91726381896696141</c:v>
                </c:pt>
                <c:pt idx="3">
                  <c:v>0.93035131709557772</c:v>
                </c:pt>
                <c:pt idx="4">
                  <c:v>0.95573686236578104</c:v>
                </c:pt>
                <c:pt idx="5">
                  <c:v>1.0082234562628387</c:v>
                </c:pt>
                <c:pt idx="6">
                  <c:v>0.97837869818808298</c:v>
                </c:pt>
                <c:pt idx="7">
                  <c:v>0.96189617508855385</c:v>
                </c:pt>
                <c:pt idx="8">
                  <c:v>0.95995758465104852</c:v>
                </c:pt>
                <c:pt idx="9">
                  <c:v>0.9505776134498426</c:v>
                </c:pt>
                <c:pt idx="10">
                  <c:v>0.97045121898862685</c:v>
                </c:pt>
                <c:pt idx="11">
                  <c:v>1.035546850541418</c:v>
                </c:pt>
                <c:pt idx="12">
                  <c:v>0.96870693481360681</c:v>
                </c:pt>
                <c:pt idx="13">
                  <c:v>0.95476825635955254</c:v>
                </c:pt>
                <c:pt idx="14">
                  <c:v>0.99267321211355164</c:v>
                </c:pt>
                <c:pt idx="15">
                  <c:v>1.0289456537182222</c:v>
                </c:pt>
                <c:pt idx="16">
                  <c:v>0.98775185582011382</c:v>
                </c:pt>
                <c:pt idx="17">
                  <c:v>0.92292079768770474</c:v>
                </c:pt>
                <c:pt idx="18">
                  <c:v>0.95095453372063699</c:v>
                </c:pt>
                <c:pt idx="19">
                  <c:v>0.86307044415709022</c:v>
                </c:pt>
                <c:pt idx="20">
                  <c:v>0.79354356159985595</c:v>
                </c:pt>
                <c:pt idx="21">
                  <c:v>0.76019092183769754</c:v>
                </c:pt>
                <c:pt idx="22">
                  <c:v>0.74369885311298756</c:v>
                </c:pt>
                <c:pt idx="23">
                  <c:v>0.81220507665837871</c:v>
                </c:pt>
                <c:pt idx="24">
                  <c:v>0.80905837094550159</c:v>
                </c:pt>
                <c:pt idx="25">
                  <c:v>0.82469749860672115</c:v>
                </c:pt>
                <c:pt idx="26">
                  <c:v>0.86581614167940946</c:v>
                </c:pt>
                <c:pt idx="27">
                  <c:v>0.82779088638716158</c:v>
                </c:pt>
                <c:pt idx="28">
                  <c:v>0.85392960677862784</c:v>
                </c:pt>
                <c:pt idx="29">
                  <c:v>0.86009865894515702</c:v>
                </c:pt>
                <c:pt idx="30">
                  <c:v>0.89471007691665039</c:v>
                </c:pt>
                <c:pt idx="31">
                  <c:v>0.93582765653131728</c:v>
                </c:pt>
                <c:pt idx="32">
                  <c:v>0.90489865292295779</c:v>
                </c:pt>
              </c:numCache>
            </c:numRef>
          </c:val>
          <c:smooth val="0"/>
          <c:extLst>
            <c:ext xmlns:c16="http://schemas.microsoft.com/office/drawing/2014/chart" uri="{C3380CC4-5D6E-409C-BE32-E72D297353CC}">
              <c16:uniqueId val="{00000001-2DDE-4F20-BAD2-A13CFE4657FF}"/>
            </c:ext>
          </c:extLst>
        </c:ser>
        <c:ser>
          <c:idx val="2"/>
          <c:order val="2"/>
          <c:tx>
            <c:strRef>
              <c:f>Manufacturing!$CC$494</c:f>
              <c:strCache>
                <c:ptCount val="1"/>
                <c:pt idx="0">
                  <c:v> Delivered</c:v>
                </c:pt>
              </c:strCache>
            </c:strRef>
          </c:tx>
          <c:spPr>
            <a:ln w="12700">
              <a:solidFill>
                <a:srgbClr val="008080"/>
              </a:solidFill>
              <a:prstDash val="solid"/>
            </a:ln>
          </c:spPr>
          <c:marker>
            <c:symbol val="circle"/>
            <c:size val="5"/>
            <c:spPr>
              <a:solidFill>
                <a:srgbClr val="008080"/>
              </a:solidFill>
              <a:ln>
                <a:solidFill>
                  <a:srgbClr val="008080"/>
                </a:solidFill>
                <a:prstDash val="solid"/>
              </a:ln>
            </c:spPr>
          </c:marker>
          <c:cat>
            <c:numRef>
              <c:f>Manufacturing!$BZ$495:$BZ$527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Manufacturing!$CC$495:$CC$527</c:f>
              <c:numCache>
                <c:formatCode>0.0000</c:formatCode>
                <c:ptCount val="33"/>
                <c:pt idx="0">
                  <c:v>1</c:v>
                </c:pt>
                <c:pt idx="1">
                  <c:v>1.0053019053365773</c:v>
                </c:pt>
                <c:pt idx="2">
                  <c:v>0.95277201275161416</c:v>
                </c:pt>
                <c:pt idx="3">
                  <c:v>0.98260966855424381</c:v>
                </c:pt>
                <c:pt idx="4">
                  <c:v>0.99416675453963299</c:v>
                </c:pt>
                <c:pt idx="5">
                  <c:v>1.0536546810953709</c:v>
                </c:pt>
                <c:pt idx="6">
                  <c:v>1.0100383802109696</c:v>
                </c:pt>
                <c:pt idx="7">
                  <c:v>0.99957459042989949</c:v>
                </c:pt>
                <c:pt idx="8">
                  <c:v>0.99628588194818757</c:v>
                </c:pt>
                <c:pt idx="9">
                  <c:v>0.98436855160876657</c:v>
                </c:pt>
                <c:pt idx="10">
                  <c:v>1.0114691565919023</c:v>
                </c:pt>
                <c:pt idx="11">
                  <c:v>1.0881534936742394</c:v>
                </c:pt>
                <c:pt idx="12">
                  <c:v>1.0271809647583077</c:v>
                </c:pt>
                <c:pt idx="13">
                  <c:v>1.0199964003587485</c:v>
                </c:pt>
                <c:pt idx="14">
                  <c:v>1.0619383350639811</c:v>
                </c:pt>
                <c:pt idx="15">
                  <c:v>1.1058551455540833</c:v>
                </c:pt>
                <c:pt idx="16">
                  <c:v>1.0704447043980871</c:v>
                </c:pt>
                <c:pt idx="17">
                  <c:v>1.0032745854792102</c:v>
                </c:pt>
                <c:pt idx="18">
                  <c:v>1.024535001196309</c:v>
                </c:pt>
                <c:pt idx="19">
                  <c:v>0.91773170946435145</c:v>
                </c:pt>
                <c:pt idx="20">
                  <c:v>0.8352135442438301</c:v>
                </c:pt>
                <c:pt idx="21">
                  <c:v>0.79136832076966279</c:v>
                </c:pt>
                <c:pt idx="22">
                  <c:v>0.7779691258689988</c:v>
                </c:pt>
                <c:pt idx="23">
                  <c:v>0.85382209089963856</c:v>
                </c:pt>
                <c:pt idx="24">
                  <c:v>0.85765544801706184</c:v>
                </c:pt>
                <c:pt idx="25">
                  <c:v>0.87882435692511929</c:v>
                </c:pt>
                <c:pt idx="26">
                  <c:v>0.92382583986960298</c:v>
                </c:pt>
                <c:pt idx="27">
                  <c:v>0.87511315063372064</c:v>
                </c:pt>
                <c:pt idx="28">
                  <c:v>0.92965592951373544</c:v>
                </c:pt>
                <c:pt idx="29">
                  <c:v>0.93990669632484247</c:v>
                </c:pt>
                <c:pt idx="30">
                  <c:v>0.99601404490078427</c:v>
                </c:pt>
                <c:pt idx="31">
                  <c:v>1.0715666039119567</c:v>
                </c:pt>
                <c:pt idx="32">
                  <c:v>1.0165142330189976</c:v>
                </c:pt>
              </c:numCache>
            </c:numRef>
          </c:val>
          <c:smooth val="0"/>
          <c:extLst>
            <c:ext xmlns:c16="http://schemas.microsoft.com/office/drawing/2014/chart" uri="{C3380CC4-5D6E-409C-BE32-E72D297353CC}">
              <c16:uniqueId val="{00000002-2DDE-4F20-BAD2-A13CFE4657FF}"/>
            </c:ext>
          </c:extLst>
        </c:ser>
        <c:ser>
          <c:idx val="3"/>
          <c:order val="3"/>
          <c:tx>
            <c:strRef>
              <c:f>Manufacturing!$CD$494</c:f>
              <c:strCache>
                <c:ptCount val="1"/>
                <c:pt idx="0">
                  <c:v> Electricity</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cat>
            <c:numRef>
              <c:f>Manufacturing!$BZ$495:$BZ$527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Manufacturing!$CD$495:$CD$527</c:f>
              <c:numCache>
                <c:formatCode>0.0000</c:formatCode>
                <c:ptCount val="33"/>
                <c:pt idx="0">
                  <c:v>1</c:v>
                </c:pt>
                <c:pt idx="1">
                  <c:v>0.95147867805646258</c:v>
                </c:pt>
                <c:pt idx="2">
                  <c:v>0.85501653551794987</c:v>
                </c:pt>
                <c:pt idx="3">
                  <c:v>0.83034649411421912</c:v>
                </c:pt>
                <c:pt idx="4">
                  <c:v>0.85324106676129829</c:v>
                </c:pt>
                <c:pt idx="5">
                  <c:v>0.89319659759194681</c:v>
                </c:pt>
                <c:pt idx="6">
                  <c:v>0.90493782588577687</c:v>
                </c:pt>
                <c:pt idx="7">
                  <c:v>0.87981043840962492</c:v>
                </c:pt>
                <c:pt idx="8">
                  <c:v>0.87982160135642795</c:v>
                </c:pt>
                <c:pt idx="9">
                  <c:v>0.88683100179007779</c:v>
                </c:pt>
                <c:pt idx="10">
                  <c:v>0.88111446154232864</c:v>
                </c:pt>
                <c:pt idx="11">
                  <c:v>0.91732287959398984</c:v>
                </c:pt>
                <c:pt idx="12">
                  <c:v>0.83862342779098453</c:v>
                </c:pt>
                <c:pt idx="13">
                  <c:v>0.80709303468553351</c:v>
                </c:pt>
                <c:pt idx="14">
                  <c:v>0.82843349839635139</c:v>
                </c:pt>
                <c:pt idx="15">
                  <c:v>0.85053269369579465</c:v>
                </c:pt>
                <c:pt idx="16">
                  <c:v>0.81169304610567494</c:v>
                </c:pt>
                <c:pt idx="17">
                  <c:v>0.75003580707877371</c:v>
                </c:pt>
                <c:pt idx="18">
                  <c:v>0.80496550926757282</c:v>
                </c:pt>
                <c:pt idx="19">
                  <c:v>0.75874269153281293</c:v>
                </c:pt>
                <c:pt idx="20">
                  <c:v>0.72760393587945382</c:v>
                </c:pt>
                <c:pt idx="21">
                  <c:v>0.72751454694583262</c:v>
                </c:pt>
                <c:pt idx="22">
                  <c:v>0.70359438340398761</c:v>
                </c:pt>
                <c:pt idx="23">
                  <c:v>0.75960232491122059</c:v>
                </c:pt>
                <c:pt idx="24">
                  <c:v>0.75050100816825072</c:v>
                </c:pt>
                <c:pt idx="25">
                  <c:v>0.75634399635665583</c:v>
                </c:pt>
                <c:pt idx="26">
                  <c:v>0.79907694305909294</c:v>
                </c:pt>
                <c:pt idx="27">
                  <c:v>0.80373075614355938</c:v>
                </c:pt>
                <c:pt idx="28">
                  <c:v>0.75796499979165632</c:v>
                </c:pt>
                <c:pt idx="29">
                  <c:v>0.75774388921870295</c:v>
                </c:pt>
                <c:pt idx="30">
                  <c:v>0.75778288124768822</c:v>
                </c:pt>
                <c:pt idx="31">
                  <c:v>0.71374722594796591</c:v>
                </c:pt>
                <c:pt idx="32">
                  <c:v>0.74915792169593165</c:v>
                </c:pt>
              </c:numCache>
            </c:numRef>
          </c:val>
          <c:smooth val="0"/>
          <c:extLst>
            <c:ext xmlns:c16="http://schemas.microsoft.com/office/drawing/2014/chart" uri="{C3380CC4-5D6E-409C-BE32-E72D297353CC}">
              <c16:uniqueId val="{00000003-2DDE-4F20-BAD2-A13CFE4657FF}"/>
            </c:ext>
          </c:extLst>
        </c:ser>
        <c:dLbls>
          <c:showLegendKey val="0"/>
          <c:showVal val="0"/>
          <c:showCatName val="0"/>
          <c:showSerName val="0"/>
          <c:showPercent val="0"/>
          <c:showBubbleSize val="0"/>
        </c:dLbls>
        <c:marker val="1"/>
        <c:smooth val="0"/>
        <c:axId val="140307968"/>
        <c:axId val="140522560"/>
      </c:lineChart>
      <c:catAx>
        <c:axId val="1403079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40522560"/>
        <c:crosses val="autoZero"/>
        <c:auto val="1"/>
        <c:lblAlgn val="ctr"/>
        <c:lblOffset val="100"/>
        <c:tickLblSkip val="3"/>
        <c:tickMarkSkip val="1"/>
        <c:noMultiLvlLbl val="0"/>
      </c:catAx>
      <c:valAx>
        <c:axId val="140522560"/>
        <c:scaling>
          <c:orientation val="minMax"/>
        </c:scaling>
        <c:delete val="0"/>
        <c:axPos val="l"/>
        <c:majorGridlines>
          <c:spPr>
            <a:ln w="3175">
              <a:solidFill>
                <a:srgbClr val="000000"/>
              </a:solidFill>
              <a:prstDash val="solid"/>
            </a:ln>
          </c:spPr>
        </c:majorGridlines>
        <c:title>
          <c:tx>
            <c:rich>
              <a:bodyPr/>
              <a:lstStyle/>
              <a:p>
                <a:pPr>
                  <a:defRPr sz="900" b="1" i="0" u="none" strike="noStrike" baseline="0">
                    <a:solidFill>
                      <a:srgbClr val="000000"/>
                    </a:solidFill>
                    <a:latin typeface="Arial"/>
                    <a:ea typeface="Arial"/>
                    <a:cs typeface="Arial"/>
                  </a:defRPr>
                </a:pPr>
                <a:r>
                  <a:rPr lang="en-US"/>
                  <a:t>Index, 1985 = 1.0</a:t>
                </a:r>
              </a:p>
            </c:rich>
          </c:tx>
          <c:layout>
            <c:manualLayout>
              <c:xMode val="edge"/>
              <c:yMode val="edge"/>
              <c:x val="3.9138943248532287E-2"/>
              <c:y val="0.372728227153424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40307968"/>
        <c:crosses val="autoZero"/>
        <c:crossBetween val="midCat"/>
      </c:valAx>
      <c:spPr>
        <a:noFill/>
        <a:ln w="12700">
          <a:solidFill>
            <a:srgbClr val="808080"/>
          </a:solidFill>
          <a:prstDash val="solid"/>
        </a:ln>
      </c:spPr>
    </c:plotArea>
    <c:legend>
      <c:legendPos val="r"/>
      <c:layout>
        <c:manualLayout>
          <c:xMode val="edge"/>
          <c:yMode val="edge"/>
          <c:x val="0.30397933135070443"/>
          <c:y val="0.60303189374055521"/>
          <c:w val="0.26614501954378988"/>
          <c:h val="0.25757639385985842"/>
        </c:manualLayout>
      </c:layout>
      <c:overlay val="0"/>
      <c:spPr>
        <a:solidFill>
          <a:srgbClr val="FFFFFF"/>
        </a:solidFill>
        <a:ln w="3175">
          <a:solidFill>
            <a:srgbClr val="000000"/>
          </a:solidFill>
          <a:prstDash val="solid"/>
        </a:ln>
      </c:spPr>
      <c:txPr>
        <a:bodyPr/>
        <a:lstStyle/>
        <a:p>
          <a:pPr>
            <a:defRPr sz="84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Arial"/>
                <a:ea typeface="Arial"/>
                <a:cs typeface="Arial"/>
              </a:defRPr>
            </a:pPr>
            <a:r>
              <a:rPr lang="en-US"/>
              <a:t>NAICS 326  Plastics and Rubber Products
Output and Intensity Indexes</a:t>
            </a:r>
          </a:p>
        </c:rich>
      </c:tx>
      <c:layout>
        <c:manualLayout>
          <c:xMode val="edge"/>
          <c:yMode val="edge"/>
          <c:x val="0.19140625"/>
          <c:y val="3.3232628398791542E-2"/>
        </c:manualLayout>
      </c:layout>
      <c:overlay val="0"/>
      <c:spPr>
        <a:noFill/>
        <a:ln w="25400">
          <a:noFill/>
        </a:ln>
      </c:spPr>
    </c:title>
    <c:autoTitleDeleted val="0"/>
    <c:plotArea>
      <c:layout>
        <c:manualLayout>
          <c:layoutTarget val="inner"/>
          <c:xMode val="edge"/>
          <c:yMode val="edge"/>
          <c:x val="0.138671875"/>
          <c:y val="0.17824799708505989"/>
          <c:w val="0.80679730823120799"/>
          <c:h val="0.68882276839650269"/>
        </c:manualLayout>
      </c:layout>
      <c:lineChart>
        <c:grouping val="standard"/>
        <c:varyColors val="0"/>
        <c:ser>
          <c:idx val="0"/>
          <c:order val="0"/>
          <c:tx>
            <c:strRef>
              <c:f>Manufacturing!$CI$494</c:f>
              <c:strCache>
                <c:ptCount val="1"/>
                <c:pt idx="0">
                  <c:v>  Output</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cat>
            <c:numRef>
              <c:f>Manufacturing!$CH$495:$CH$527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Manufacturing!$CI$495:$CI$527</c:f>
              <c:numCache>
                <c:formatCode>0.0000</c:formatCode>
                <c:ptCount val="33"/>
                <c:pt idx="0">
                  <c:v>1</c:v>
                </c:pt>
                <c:pt idx="1">
                  <c:v>1.0315755965018276</c:v>
                </c:pt>
                <c:pt idx="2">
                  <c:v>1.0531032509568241</c:v>
                </c:pt>
                <c:pt idx="3">
                  <c:v>1.107448710131919</c:v>
                </c:pt>
                <c:pt idx="4">
                  <c:v>1.1164763030135223</c:v>
                </c:pt>
                <c:pt idx="5">
                  <c:v>1.0732727444396346</c:v>
                </c:pt>
                <c:pt idx="6">
                  <c:v>1.015473976721051</c:v>
                </c:pt>
                <c:pt idx="7">
                  <c:v>1.0862011765242794</c:v>
                </c:pt>
                <c:pt idx="8">
                  <c:v>1.4225688365430524</c:v>
                </c:pt>
                <c:pt idx="9">
                  <c:v>1.5361929014801847</c:v>
                </c:pt>
                <c:pt idx="10">
                  <c:v>1.5704918032786888</c:v>
                </c:pt>
                <c:pt idx="11">
                  <c:v>1.6237625338214232</c:v>
                </c:pt>
                <c:pt idx="12">
                  <c:v>1.7220913576317047</c:v>
                </c:pt>
                <c:pt idx="13">
                  <c:v>1.7835269775584912</c:v>
                </c:pt>
                <c:pt idx="14">
                  <c:v>1.8759191469043455</c:v>
                </c:pt>
                <c:pt idx="15">
                  <c:v>1.9022441508833361</c:v>
                </c:pt>
                <c:pt idx="16">
                  <c:v>1.792662740728951</c:v>
                </c:pt>
                <c:pt idx="17">
                  <c:v>1.828266751551807</c:v>
                </c:pt>
                <c:pt idx="18">
                  <c:v>1.8198153748209456</c:v>
                </c:pt>
                <c:pt idx="19">
                  <c:v>1.8396784975330258</c:v>
                </c:pt>
                <c:pt idx="20">
                  <c:v>1.8575202928537327</c:v>
                </c:pt>
                <c:pt idx="21">
                  <c:v>1.8461562947636478</c:v>
                </c:pt>
                <c:pt idx="22">
                  <c:v>1.8086105363679774</c:v>
                </c:pt>
                <c:pt idx="23">
                  <c:v>1.6295559446124466</c:v>
                </c:pt>
                <c:pt idx="24">
                  <c:v>1.3837020531593189</c:v>
                </c:pt>
                <c:pt idx="25">
                  <c:v>1.4969600509310843</c:v>
                </c:pt>
                <c:pt idx="26">
                  <c:v>1.5159955435301609</c:v>
                </c:pt>
                <c:pt idx="27">
                  <c:v>1.5915963711602739</c:v>
                </c:pt>
                <c:pt idx="28">
                  <c:v>1.6160910393124304</c:v>
                </c:pt>
                <c:pt idx="29">
                  <c:v>1.6488620085946204</c:v>
                </c:pt>
                <c:pt idx="30">
                  <c:v>1.6843546076714946</c:v>
                </c:pt>
                <c:pt idx="31">
                  <c:v>1.6979627566449154</c:v>
                </c:pt>
                <c:pt idx="32">
                  <c:v>1.6466974375298427</c:v>
                </c:pt>
              </c:numCache>
            </c:numRef>
          </c:val>
          <c:smooth val="0"/>
          <c:extLst>
            <c:ext xmlns:c16="http://schemas.microsoft.com/office/drawing/2014/chart" uri="{C3380CC4-5D6E-409C-BE32-E72D297353CC}">
              <c16:uniqueId val="{00000000-8291-4BC4-B084-156F6FFCCC1A}"/>
            </c:ext>
          </c:extLst>
        </c:ser>
        <c:ser>
          <c:idx val="1"/>
          <c:order val="1"/>
          <c:tx>
            <c:strRef>
              <c:f>Manufacturing!$CJ$494</c:f>
              <c:strCache>
                <c:ptCount val="1"/>
                <c:pt idx="0">
                  <c:v>  Source</c:v>
                </c:pt>
              </c:strCache>
            </c:strRef>
          </c:tx>
          <c:spPr>
            <a:ln w="12700">
              <a:solidFill>
                <a:srgbClr val="00FF00"/>
              </a:solidFill>
              <a:prstDash val="solid"/>
            </a:ln>
          </c:spPr>
          <c:marker>
            <c:symbol val="triangle"/>
            <c:size val="5"/>
            <c:spPr>
              <a:solidFill>
                <a:srgbClr val="00FF00"/>
              </a:solidFill>
              <a:ln>
                <a:solidFill>
                  <a:srgbClr val="00FF00"/>
                </a:solidFill>
                <a:prstDash val="solid"/>
              </a:ln>
            </c:spPr>
          </c:marker>
          <c:cat>
            <c:numRef>
              <c:f>Manufacturing!$CH$495:$CH$527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Manufacturing!$CJ$495:$CJ$527</c:f>
              <c:numCache>
                <c:formatCode>0.0000</c:formatCode>
                <c:ptCount val="33"/>
                <c:pt idx="0">
                  <c:v>1</c:v>
                </c:pt>
                <c:pt idx="1">
                  <c:v>0.99633220243737453</c:v>
                </c:pt>
                <c:pt idx="2">
                  <c:v>1.0162512983798622</c:v>
                </c:pt>
                <c:pt idx="3">
                  <c:v>1.0050154628081938</c:v>
                </c:pt>
                <c:pt idx="4">
                  <c:v>1.0048590233019052</c:v>
                </c:pt>
                <c:pt idx="5">
                  <c:v>1.0274821903337348</c:v>
                </c:pt>
                <c:pt idx="6">
                  <c:v>1.0601763576551373</c:v>
                </c:pt>
                <c:pt idx="7">
                  <c:v>1.0222768100351363</c:v>
                </c:pt>
                <c:pt idx="8">
                  <c:v>0.90319482531752582</c:v>
                </c:pt>
                <c:pt idx="9">
                  <c:v>0.87965805427441324</c:v>
                </c:pt>
                <c:pt idx="10">
                  <c:v>0.91012187382775711</c:v>
                </c:pt>
                <c:pt idx="11">
                  <c:v>0.92648793153094233</c:v>
                </c:pt>
                <c:pt idx="12">
                  <c:v>0.87269926246115925</c:v>
                </c:pt>
                <c:pt idx="13">
                  <c:v>0.85765885879751058</c:v>
                </c:pt>
                <c:pt idx="14">
                  <c:v>0.87931511495604187</c:v>
                </c:pt>
                <c:pt idx="15">
                  <c:v>0.89418745352807505</c:v>
                </c:pt>
                <c:pt idx="16">
                  <c:v>0.94486994810450675</c:v>
                </c:pt>
                <c:pt idx="17">
                  <c:v>0.90713130312416335</c:v>
                </c:pt>
                <c:pt idx="18">
                  <c:v>0.92053990545008446</c:v>
                </c:pt>
                <c:pt idx="19">
                  <c:v>1.0072198485715402</c:v>
                </c:pt>
                <c:pt idx="20">
                  <c:v>1.0094459015358965</c:v>
                </c:pt>
                <c:pt idx="21">
                  <c:v>1.0007845328418519</c:v>
                </c:pt>
                <c:pt idx="22">
                  <c:v>0.96000660380911906</c:v>
                </c:pt>
                <c:pt idx="23">
                  <c:v>0.99911315370288956</c:v>
                </c:pt>
                <c:pt idx="24">
                  <c:v>0.97848084645003619</c:v>
                </c:pt>
                <c:pt idx="25">
                  <c:v>0.94328520363819257</c:v>
                </c:pt>
                <c:pt idx="26">
                  <c:v>0.94225338961261418</c:v>
                </c:pt>
                <c:pt idx="27">
                  <c:v>0.89092966720902211</c:v>
                </c:pt>
                <c:pt idx="28">
                  <c:v>0.88217551775140957</c:v>
                </c:pt>
                <c:pt idx="29">
                  <c:v>0.84928358709102358</c:v>
                </c:pt>
                <c:pt idx="30">
                  <c:v>0.84755672874109289</c:v>
                </c:pt>
                <c:pt idx="31">
                  <c:v>0.85173520674688874</c:v>
                </c:pt>
                <c:pt idx="32">
                  <c:v>0.86206592646433045</c:v>
                </c:pt>
              </c:numCache>
            </c:numRef>
          </c:val>
          <c:smooth val="0"/>
          <c:extLst>
            <c:ext xmlns:c16="http://schemas.microsoft.com/office/drawing/2014/chart" uri="{C3380CC4-5D6E-409C-BE32-E72D297353CC}">
              <c16:uniqueId val="{00000001-8291-4BC4-B084-156F6FFCCC1A}"/>
            </c:ext>
          </c:extLst>
        </c:ser>
        <c:ser>
          <c:idx val="2"/>
          <c:order val="2"/>
          <c:tx>
            <c:strRef>
              <c:f>Manufacturing!$CK$494</c:f>
              <c:strCache>
                <c:ptCount val="1"/>
                <c:pt idx="0">
                  <c:v> Delivered</c:v>
                </c:pt>
              </c:strCache>
            </c:strRef>
          </c:tx>
          <c:spPr>
            <a:ln w="12700">
              <a:solidFill>
                <a:srgbClr val="008080"/>
              </a:solidFill>
              <a:prstDash val="solid"/>
            </a:ln>
          </c:spPr>
          <c:marker>
            <c:symbol val="circle"/>
            <c:size val="5"/>
            <c:spPr>
              <a:solidFill>
                <a:srgbClr val="008080"/>
              </a:solidFill>
              <a:ln>
                <a:solidFill>
                  <a:srgbClr val="008080"/>
                </a:solidFill>
                <a:prstDash val="solid"/>
              </a:ln>
            </c:spPr>
          </c:marker>
          <c:cat>
            <c:numRef>
              <c:f>Manufacturing!$CH$495:$CH$527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Manufacturing!$CK$495:$CK$527</c:f>
              <c:numCache>
                <c:formatCode>0.0000</c:formatCode>
                <c:ptCount val="33"/>
                <c:pt idx="0">
                  <c:v>1</c:v>
                </c:pt>
                <c:pt idx="1">
                  <c:v>1.0053520119586383</c:v>
                </c:pt>
                <c:pt idx="2">
                  <c:v>1.0074115302081221</c:v>
                </c:pt>
                <c:pt idx="3">
                  <c:v>1.0020175824420867</c:v>
                </c:pt>
                <c:pt idx="4">
                  <c:v>0.98100065718327945</c:v>
                </c:pt>
                <c:pt idx="5">
                  <c:v>0.98772966863650036</c:v>
                </c:pt>
                <c:pt idx="6">
                  <c:v>1.0447774465790169</c:v>
                </c:pt>
                <c:pt idx="7">
                  <c:v>1.0114690895060165</c:v>
                </c:pt>
                <c:pt idx="8">
                  <c:v>0.84559056448269576</c:v>
                </c:pt>
                <c:pt idx="9">
                  <c:v>0.82245768670026542</c:v>
                </c:pt>
                <c:pt idx="10">
                  <c:v>0.85214409251739875</c:v>
                </c:pt>
                <c:pt idx="11">
                  <c:v>0.8406228949350385</c:v>
                </c:pt>
                <c:pt idx="12">
                  <c:v>0.77513519292890543</c:v>
                </c:pt>
                <c:pt idx="13">
                  <c:v>0.77285149834110811</c:v>
                </c:pt>
                <c:pt idx="14">
                  <c:v>0.80285141401246496</c:v>
                </c:pt>
                <c:pt idx="15">
                  <c:v>0.82060812940097638</c:v>
                </c:pt>
                <c:pt idx="16">
                  <c:v>0.87567154079214915</c:v>
                </c:pt>
                <c:pt idx="17">
                  <c:v>0.83903119171329821</c:v>
                </c:pt>
                <c:pt idx="18">
                  <c:v>0.84531240438258326</c:v>
                </c:pt>
                <c:pt idx="19">
                  <c:v>0.88579010567979977</c:v>
                </c:pt>
                <c:pt idx="20">
                  <c:v>0.87899802037759389</c:v>
                </c:pt>
                <c:pt idx="21">
                  <c:v>0.88476961717574221</c:v>
                </c:pt>
                <c:pt idx="22">
                  <c:v>0.84717025743087337</c:v>
                </c:pt>
                <c:pt idx="23">
                  <c:v>0.85468575301815508</c:v>
                </c:pt>
                <c:pt idx="24">
                  <c:v>0.87019377241127294</c:v>
                </c:pt>
                <c:pt idx="25">
                  <c:v>0.83970212305919656</c:v>
                </c:pt>
                <c:pt idx="26">
                  <c:v>0.83641878974590989</c:v>
                </c:pt>
                <c:pt idx="27">
                  <c:v>0.79091860987912488</c:v>
                </c:pt>
                <c:pt idx="28">
                  <c:v>0.78593565313701386</c:v>
                </c:pt>
                <c:pt idx="29">
                  <c:v>0.74926818152224151</c:v>
                </c:pt>
                <c:pt idx="30">
                  <c:v>0.77704787278100484</c:v>
                </c:pt>
                <c:pt idx="31">
                  <c:v>0.80854254017423277</c:v>
                </c:pt>
                <c:pt idx="32">
                  <c:v>0.86385462757253517</c:v>
                </c:pt>
              </c:numCache>
            </c:numRef>
          </c:val>
          <c:smooth val="0"/>
          <c:extLst>
            <c:ext xmlns:c16="http://schemas.microsoft.com/office/drawing/2014/chart" uri="{C3380CC4-5D6E-409C-BE32-E72D297353CC}">
              <c16:uniqueId val="{00000002-8291-4BC4-B084-156F6FFCCC1A}"/>
            </c:ext>
          </c:extLst>
        </c:ser>
        <c:ser>
          <c:idx val="3"/>
          <c:order val="3"/>
          <c:tx>
            <c:strRef>
              <c:f>Manufacturing!$CL$494</c:f>
              <c:strCache>
                <c:ptCount val="1"/>
                <c:pt idx="0">
                  <c:v> Electricity</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cat>
            <c:numRef>
              <c:f>Manufacturing!$CH$495:$CH$527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Manufacturing!$CL$495:$CL$527</c:f>
              <c:numCache>
                <c:formatCode>0.0000</c:formatCode>
                <c:ptCount val="33"/>
                <c:pt idx="0">
                  <c:v>1</c:v>
                </c:pt>
                <c:pt idx="1">
                  <c:v>1.0020658719514033</c:v>
                </c:pt>
                <c:pt idx="2">
                  <c:v>1.0565921323506589</c:v>
                </c:pt>
                <c:pt idx="3">
                  <c:v>1.0424346397330826</c:v>
                </c:pt>
                <c:pt idx="4">
                  <c:v>1.0227345925557303</c:v>
                </c:pt>
                <c:pt idx="5">
                  <c:v>1.06994550429573</c:v>
                </c:pt>
                <c:pt idx="6">
                  <c:v>1.0829314872903164</c:v>
                </c:pt>
                <c:pt idx="7">
                  <c:v>1.0465600089805414</c:v>
                </c:pt>
                <c:pt idx="8">
                  <c:v>0.96962263437543339</c:v>
                </c:pt>
                <c:pt idx="9">
                  <c:v>0.95652295030302203</c:v>
                </c:pt>
                <c:pt idx="10">
                  <c:v>0.97943313369597551</c:v>
                </c:pt>
                <c:pt idx="11">
                  <c:v>1.0228474566088068</c:v>
                </c:pt>
                <c:pt idx="12">
                  <c:v>0.9841010649060925</c:v>
                </c:pt>
                <c:pt idx="13">
                  <c:v>0.95503809189547717</c:v>
                </c:pt>
                <c:pt idx="14">
                  <c:v>0.96026999565970683</c:v>
                </c:pt>
                <c:pt idx="15">
                  <c:v>0.97727023812871028</c:v>
                </c:pt>
                <c:pt idx="16">
                  <c:v>1.0458810865551136</c:v>
                </c:pt>
                <c:pt idx="17">
                  <c:v>1.0049596150494973</c:v>
                </c:pt>
                <c:pt idx="18">
                  <c:v>1.0378227815233569</c:v>
                </c:pt>
                <c:pt idx="19">
                  <c:v>1.172370295791973</c:v>
                </c:pt>
                <c:pt idx="20">
                  <c:v>1.1977214841528763</c:v>
                </c:pt>
                <c:pt idx="21">
                  <c:v>1.18682149009311</c:v>
                </c:pt>
                <c:pt idx="22">
                  <c:v>1.1426941510734305</c:v>
                </c:pt>
                <c:pt idx="23">
                  <c:v>1.2212248812035051</c:v>
                </c:pt>
                <c:pt idx="24">
                  <c:v>1.1800972194977342</c:v>
                </c:pt>
                <c:pt idx="25">
                  <c:v>1.1419728393144633</c:v>
                </c:pt>
                <c:pt idx="26">
                  <c:v>1.1550950694607716</c:v>
                </c:pt>
                <c:pt idx="27">
                  <c:v>1.1170699888236142</c:v>
                </c:pt>
                <c:pt idx="28">
                  <c:v>1.1066701802914194</c:v>
                </c:pt>
                <c:pt idx="29">
                  <c:v>1.0794435297208353</c:v>
                </c:pt>
                <c:pt idx="30">
                  <c:v>1.0723559394090689</c:v>
                </c:pt>
                <c:pt idx="31">
                  <c:v>1.0536972204324153</c:v>
                </c:pt>
                <c:pt idx="32">
                  <c:v>1.0168418538903052</c:v>
                </c:pt>
              </c:numCache>
            </c:numRef>
          </c:val>
          <c:smooth val="0"/>
          <c:extLst>
            <c:ext xmlns:c16="http://schemas.microsoft.com/office/drawing/2014/chart" uri="{C3380CC4-5D6E-409C-BE32-E72D297353CC}">
              <c16:uniqueId val="{00000003-8291-4BC4-B084-156F6FFCCC1A}"/>
            </c:ext>
          </c:extLst>
        </c:ser>
        <c:dLbls>
          <c:showLegendKey val="0"/>
          <c:showVal val="0"/>
          <c:showCatName val="0"/>
          <c:showSerName val="0"/>
          <c:showPercent val="0"/>
          <c:showBubbleSize val="0"/>
        </c:dLbls>
        <c:marker val="1"/>
        <c:smooth val="0"/>
        <c:axId val="140307456"/>
        <c:axId val="140524864"/>
      </c:lineChart>
      <c:catAx>
        <c:axId val="14030745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925" b="0" i="0" u="none" strike="noStrike" baseline="0">
                <a:solidFill>
                  <a:srgbClr val="000000"/>
                </a:solidFill>
                <a:latin typeface="Arial"/>
                <a:ea typeface="Arial"/>
                <a:cs typeface="Arial"/>
              </a:defRPr>
            </a:pPr>
            <a:endParaRPr lang="en-US"/>
          </a:p>
        </c:txPr>
        <c:crossAx val="140524864"/>
        <c:crosses val="autoZero"/>
        <c:auto val="1"/>
        <c:lblAlgn val="ctr"/>
        <c:lblOffset val="100"/>
        <c:tickLblSkip val="3"/>
        <c:tickMarkSkip val="1"/>
        <c:noMultiLvlLbl val="0"/>
      </c:catAx>
      <c:valAx>
        <c:axId val="140524864"/>
        <c:scaling>
          <c:orientation val="minMax"/>
        </c:scaling>
        <c:delete val="0"/>
        <c:axPos val="l"/>
        <c:majorGridlines>
          <c:spPr>
            <a:ln w="3175">
              <a:solidFill>
                <a:srgbClr val="000000"/>
              </a:solidFill>
              <a:prstDash val="solid"/>
            </a:ln>
          </c:spPr>
        </c:majorGridlines>
        <c:title>
          <c:tx>
            <c:rich>
              <a:bodyPr/>
              <a:lstStyle/>
              <a:p>
                <a:pPr>
                  <a:defRPr sz="925" b="1" i="0" u="none" strike="noStrike" baseline="0">
                    <a:solidFill>
                      <a:srgbClr val="000000"/>
                    </a:solidFill>
                    <a:latin typeface="Arial"/>
                    <a:ea typeface="Arial"/>
                    <a:cs typeface="Arial"/>
                  </a:defRPr>
                </a:pPr>
                <a:r>
                  <a:rPr lang="en-US"/>
                  <a:t>Index, 1985 = 1.0</a:t>
                </a:r>
              </a:p>
            </c:rich>
          </c:tx>
          <c:layout>
            <c:manualLayout>
              <c:xMode val="edge"/>
              <c:yMode val="edge"/>
              <c:x val="3.90625E-2"/>
              <c:y val="0.37462299085726064"/>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40307456"/>
        <c:crosses val="autoZero"/>
        <c:crossBetween val="midCat"/>
      </c:valAx>
      <c:spPr>
        <a:noFill/>
        <a:ln w="12700">
          <a:solidFill>
            <a:srgbClr val="808080"/>
          </a:solidFill>
          <a:prstDash val="solid"/>
        </a:ln>
      </c:spPr>
    </c:plotArea>
    <c:legend>
      <c:legendPos val="r"/>
      <c:layout>
        <c:manualLayout>
          <c:xMode val="edge"/>
          <c:yMode val="edge"/>
          <c:x val="0.14721817180259877"/>
          <c:y val="0.59011715372313145"/>
          <c:w val="0.265625"/>
          <c:h val="0.25679790026246718"/>
        </c:manualLayout>
      </c:layout>
      <c:overlay val="0"/>
      <c:spPr>
        <a:solidFill>
          <a:srgbClr val="FFFFFF"/>
        </a:solidFill>
        <a:ln w="3175">
          <a:solidFill>
            <a:srgbClr val="000000"/>
          </a:solidFill>
          <a:prstDash val="solid"/>
        </a:ln>
      </c:spPr>
      <c:txPr>
        <a:bodyPr/>
        <a:lstStyle/>
        <a:p>
          <a:pPr>
            <a:defRPr sz="84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Arial"/>
                <a:ea typeface="Arial"/>
                <a:cs typeface="Arial"/>
              </a:defRPr>
            </a:pPr>
            <a:r>
              <a:rPr lang="en-US"/>
              <a:t>NAICS 327  Nonmetallic Mineral Products
Output and Intensity Indexes</a:t>
            </a:r>
          </a:p>
        </c:rich>
      </c:tx>
      <c:layout>
        <c:manualLayout>
          <c:xMode val="edge"/>
          <c:yMode val="edge"/>
          <c:x val="0.19688150092349566"/>
          <c:y val="3.313253012048193E-2"/>
        </c:manualLayout>
      </c:layout>
      <c:overlay val="0"/>
      <c:spPr>
        <a:noFill/>
        <a:ln w="25400">
          <a:noFill/>
        </a:ln>
      </c:spPr>
    </c:title>
    <c:autoTitleDeleted val="0"/>
    <c:plotArea>
      <c:layout>
        <c:manualLayout>
          <c:layoutTarget val="inner"/>
          <c:xMode val="edge"/>
          <c:yMode val="edge"/>
          <c:x val="0.13840182292013684"/>
          <c:y val="0.17771084337349397"/>
          <c:w val="0.79922170547395022"/>
          <c:h val="0.71385542168674698"/>
        </c:manualLayout>
      </c:layout>
      <c:lineChart>
        <c:grouping val="standard"/>
        <c:varyColors val="0"/>
        <c:ser>
          <c:idx val="0"/>
          <c:order val="0"/>
          <c:tx>
            <c:strRef>
              <c:f>Manufacturing!$CP$494</c:f>
              <c:strCache>
                <c:ptCount val="1"/>
                <c:pt idx="0">
                  <c:v>  Output</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cat>
            <c:numRef>
              <c:f>Manufacturing!$CO$495:$CO$527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Manufacturing!$CP$495:$CP$527</c:f>
              <c:numCache>
                <c:formatCode>0.0000</c:formatCode>
                <c:ptCount val="33"/>
                <c:pt idx="0">
                  <c:v>1</c:v>
                </c:pt>
                <c:pt idx="1">
                  <c:v>1.0296203135503179</c:v>
                </c:pt>
                <c:pt idx="2">
                  <c:v>1.1447405512067137</c:v>
                </c:pt>
                <c:pt idx="3">
                  <c:v>1.1549645466964462</c:v>
                </c:pt>
                <c:pt idx="4">
                  <c:v>1.1461391677689357</c:v>
                </c:pt>
                <c:pt idx="5">
                  <c:v>1.1303207060303144</c:v>
                </c:pt>
                <c:pt idx="6">
                  <c:v>1.0418934449335386</c:v>
                </c:pt>
                <c:pt idx="7">
                  <c:v>1.0818895418175514</c:v>
                </c:pt>
                <c:pt idx="8">
                  <c:v>1.1068911681158793</c:v>
                </c:pt>
                <c:pt idx="9">
                  <c:v>1.1576208339657827</c:v>
                </c:pt>
                <c:pt idx="10">
                  <c:v>1.1899191187631462</c:v>
                </c:pt>
                <c:pt idx="11">
                  <c:v>1.2693908970661578</c:v>
                </c:pt>
                <c:pt idx="12">
                  <c:v>1.3148296723550972</c:v>
                </c:pt>
                <c:pt idx="13">
                  <c:v>1.3845653446668256</c:v>
                </c:pt>
                <c:pt idx="14">
                  <c:v>1.4091875013552486</c:v>
                </c:pt>
                <c:pt idx="15">
                  <c:v>1.4187392935360064</c:v>
                </c:pt>
                <c:pt idx="16">
                  <c:v>1.3631632586681703</c:v>
                </c:pt>
                <c:pt idx="17">
                  <c:v>1.3623934774595055</c:v>
                </c:pt>
                <c:pt idx="18">
                  <c:v>1.3735065160353015</c:v>
                </c:pt>
                <c:pt idx="19">
                  <c:v>1.4088947676561789</c:v>
                </c:pt>
                <c:pt idx="20">
                  <c:v>1.4555803716633782</c:v>
                </c:pt>
                <c:pt idx="21">
                  <c:v>1.4979833900730748</c:v>
                </c:pt>
                <c:pt idx="22">
                  <c:v>1.49885074918143</c:v>
                </c:pt>
                <c:pt idx="23">
                  <c:v>1.3079124834659672</c:v>
                </c:pt>
                <c:pt idx="24">
                  <c:v>1.009334952403669</c:v>
                </c:pt>
                <c:pt idx="25">
                  <c:v>1.0420560747663552</c:v>
                </c:pt>
                <c:pt idx="26">
                  <c:v>1.0483661122796366</c:v>
                </c:pt>
                <c:pt idx="27">
                  <c:v>1.0841988854435458</c:v>
                </c:pt>
                <c:pt idx="28">
                  <c:v>1.1247587657479889</c:v>
                </c:pt>
                <c:pt idx="29">
                  <c:v>1.1649391764425265</c:v>
                </c:pt>
                <c:pt idx="30">
                  <c:v>1.1857015850987707</c:v>
                </c:pt>
                <c:pt idx="31">
                  <c:v>1.207396404796496</c:v>
                </c:pt>
                <c:pt idx="32">
                  <c:v>1.2188889129821976</c:v>
                </c:pt>
              </c:numCache>
            </c:numRef>
          </c:val>
          <c:smooth val="0"/>
          <c:extLst>
            <c:ext xmlns:c16="http://schemas.microsoft.com/office/drawing/2014/chart" uri="{C3380CC4-5D6E-409C-BE32-E72D297353CC}">
              <c16:uniqueId val="{00000000-2785-40CC-ABF5-FA1ED093976D}"/>
            </c:ext>
          </c:extLst>
        </c:ser>
        <c:ser>
          <c:idx val="1"/>
          <c:order val="1"/>
          <c:tx>
            <c:strRef>
              <c:f>Manufacturing!$CQ$494</c:f>
              <c:strCache>
                <c:ptCount val="1"/>
                <c:pt idx="0">
                  <c:v>  Source</c:v>
                </c:pt>
              </c:strCache>
            </c:strRef>
          </c:tx>
          <c:spPr>
            <a:ln w="12700">
              <a:solidFill>
                <a:srgbClr val="00FF00"/>
              </a:solidFill>
              <a:prstDash val="solid"/>
            </a:ln>
          </c:spPr>
          <c:marker>
            <c:symbol val="triangle"/>
            <c:size val="5"/>
            <c:spPr>
              <a:solidFill>
                <a:srgbClr val="00FF00"/>
              </a:solidFill>
              <a:ln>
                <a:solidFill>
                  <a:srgbClr val="00FF00"/>
                </a:solidFill>
                <a:prstDash val="solid"/>
              </a:ln>
            </c:spPr>
          </c:marker>
          <c:cat>
            <c:numRef>
              <c:f>Manufacturing!$CO$495:$CO$527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Manufacturing!$CQ$495:$CQ$527</c:f>
              <c:numCache>
                <c:formatCode>0.0000</c:formatCode>
                <c:ptCount val="33"/>
                <c:pt idx="0">
                  <c:v>1</c:v>
                </c:pt>
                <c:pt idx="1">
                  <c:v>1.0151077410237654</c:v>
                </c:pt>
                <c:pt idx="2">
                  <c:v>0.94940649872595373</c:v>
                </c:pt>
                <c:pt idx="3">
                  <c:v>0.96081166670617213</c:v>
                </c:pt>
                <c:pt idx="4">
                  <c:v>0.96099375687708166</c:v>
                </c:pt>
                <c:pt idx="5">
                  <c:v>0.95261579626979886</c:v>
                </c:pt>
                <c:pt idx="6">
                  <c:v>0.97908875436327825</c:v>
                </c:pt>
                <c:pt idx="7">
                  <c:v>0.98628808838506044</c:v>
                </c:pt>
                <c:pt idx="8">
                  <c:v>0.99593890377816241</c:v>
                </c:pt>
                <c:pt idx="9">
                  <c:v>0.92169786474987403</c:v>
                </c:pt>
                <c:pt idx="10">
                  <c:v>0.91848264666169033</c:v>
                </c:pt>
                <c:pt idx="11">
                  <c:v>0.82251194236161607</c:v>
                </c:pt>
                <c:pt idx="12">
                  <c:v>0.80437845252133655</c:v>
                </c:pt>
                <c:pt idx="13">
                  <c:v>0.80469897096024801</c:v>
                </c:pt>
                <c:pt idx="14">
                  <c:v>0.83673873653231357</c:v>
                </c:pt>
                <c:pt idx="15">
                  <c:v>0.81945690386943182</c:v>
                </c:pt>
                <c:pt idx="16">
                  <c:v>0.83842539265263205</c:v>
                </c:pt>
                <c:pt idx="17">
                  <c:v>0.87953659501218351</c:v>
                </c:pt>
                <c:pt idx="18">
                  <c:v>0.82820880438953848</c:v>
                </c:pt>
                <c:pt idx="19">
                  <c:v>0.83423706837217626</c:v>
                </c:pt>
                <c:pt idx="20">
                  <c:v>0.84219346844110254</c:v>
                </c:pt>
                <c:pt idx="21">
                  <c:v>0.85678700424013388</c:v>
                </c:pt>
                <c:pt idx="22">
                  <c:v>0.81353078479540319</c:v>
                </c:pt>
                <c:pt idx="23">
                  <c:v>0.81669322745583928</c:v>
                </c:pt>
                <c:pt idx="24">
                  <c:v>0.88296463824945048</c:v>
                </c:pt>
                <c:pt idx="25">
                  <c:v>0.82375360253652641</c:v>
                </c:pt>
                <c:pt idx="26">
                  <c:v>0.82711223883371821</c:v>
                </c:pt>
                <c:pt idx="27">
                  <c:v>0.80419233130057</c:v>
                </c:pt>
                <c:pt idx="28">
                  <c:v>0.8165410870766443</c:v>
                </c:pt>
                <c:pt idx="29">
                  <c:v>0.80715581852507423</c:v>
                </c:pt>
                <c:pt idx="30">
                  <c:v>0.81305382799498593</c:v>
                </c:pt>
                <c:pt idx="31">
                  <c:v>0.83961338098273863</c:v>
                </c:pt>
                <c:pt idx="32">
                  <c:v>0.78110829718084673</c:v>
                </c:pt>
              </c:numCache>
            </c:numRef>
          </c:val>
          <c:smooth val="0"/>
          <c:extLst>
            <c:ext xmlns:c16="http://schemas.microsoft.com/office/drawing/2014/chart" uri="{C3380CC4-5D6E-409C-BE32-E72D297353CC}">
              <c16:uniqueId val="{00000001-2785-40CC-ABF5-FA1ED093976D}"/>
            </c:ext>
          </c:extLst>
        </c:ser>
        <c:ser>
          <c:idx val="2"/>
          <c:order val="2"/>
          <c:tx>
            <c:strRef>
              <c:f>Manufacturing!$CR$494</c:f>
              <c:strCache>
                <c:ptCount val="1"/>
                <c:pt idx="0">
                  <c:v> Delivered</c:v>
                </c:pt>
              </c:strCache>
            </c:strRef>
          </c:tx>
          <c:spPr>
            <a:ln w="12700">
              <a:solidFill>
                <a:srgbClr val="008080"/>
              </a:solidFill>
              <a:prstDash val="solid"/>
            </a:ln>
          </c:spPr>
          <c:marker>
            <c:symbol val="circle"/>
            <c:size val="5"/>
            <c:spPr>
              <a:solidFill>
                <a:srgbClr val="008080"/>
              </a:solidFill>
              <a:ln>
                <a:solidFill>
                  <a:srgbClr val="008080"/>
                </a:solidFill>
                <a:prstDash val="solid"/>
              </a:ln>
            </c:spPr>
          </c:marker>
          <c:cat>
            <c:numRef>
              <c:f>Manufacturing!$CO$495:$CO$527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Manufacturing!$CR$495:$CR$527</c:f>
              <c:numCache>
                <c:formatCode>0.0000</c:formatCode>
                <c:ptCount val="33"/>
                <c:pt idx="0">
                  <c:v>1</c:v>
                </c:pt>
                <c:pt idx="1">
                  <c:v>1.0218146373693031</c:v>
                </c:pt>
                <c:pt idx="2">
                  <c:v>0.95541909982716144</c:v>
                </c:pt>
                <c:pt idx="3">
                  <c:v>0.96795440021331447</c:v>
                </c:pt>
                <c:pt idx="4">
                  <c:v>0.96085663404156418</c:v>
                </c:pt>
                <c:pt idx="5">
                  <c:v>0.94399645937206766</c:v>
                </c:pt>
                <c:pt idx="6">
                  <c:v>0.96591108824289085</c:v>
                </c:pt>
                <c:pt idx="7">
                  <c:v>0.98023904635598769</c:v>
                </c:pt>
                <c:pt idx="8">
                  <c:v>0.99313890317895426</c:v>
                </c:pt>
                <c:pt idx="9">
                  <c:v>0.90863774709882961</c:v>
                </c:pt>
                <c:pt idx="10">
                  <c:v>0.90105759501146032</c:v>
                </c:pt>
                <c:pt idx="11">
                  <c:v>0.78826476955538149</c:v>
                </c:pt>
                <c:pt idx="12">
                  <c:v>0.77290134628904394</c:v>
                </c:pt>
                <c:pt idx="13">
                  <c:v>0.77969259779905242</c:v>
                </c:pt>
                <c:pt idx="14">
                  <c:v>0.81233014302942619</c:v>
                </c:pt>
                <c:pt idx="15">
                  <c:v>0.78773466524479252</c:v>
                </c:pt>
                <c:pt idx="16">
                  <c:v>0.80697622190935803</c:v>
                </c:pt>
                <c:pt idx="17">
                  <c:v>0.8607499287139545</c:v>
                </c:pt>
                <c:pt idx="18">
                  <c:v>0.79966460764975078</c:v>
                </c:pt>
                <c:pt idx="19">
                  <c:v>0.79141899976622476</c:v>
                </c:pt>
                <c:pt idx="20">
                  <c:v>0.80228870591093948</c:v>
                </c:pt>
                <c:pt idx="21">
                  <c:v>0.83214082538674894</c:v>
                </c:pt>
                <c:pt idx="22">
                  <c:v>0.77921576081500254</c:v>
                </c:pt>
                <c:pt idx="23">
                  <c:v>0.7627338876428893</c:v>
                </c:pt>
                <c:pt idx="24">
                  <c:v>0.84491008283832292</c:v>
                </c:pt>
                <c:pt idx="25">
                  <c:v>0.7723678340477359</c:v>
                </c:pt>
                <c:pt idx="26">
                  <c:v>0.78060917370103089</c:v>
                </c:pt>
                <c:pt idx="27">
                  <c:v>0.76694345153918908</c:v>
                </c:pt>
                <c:pt idx="28">
                  <c:v>0.79383167529544141</c:v>
                </c:pt>
                <c:pt idx="29">
                  <c:v>0.78711596938139028</c:v>
                </c:pt>
                <c:pt idx="30">
                  <c:v>0.79803151003893413</c:v>
                </c:pt>
                <c:pt idx="31">
                  <c:v>0.83643755242925455</c:v>
                </c:pt>
                <c:pt idx="32">
                  <c:v>0.76845262549214355</c:v>
                </c:pt>
              </c:numCache>
            </c:numRef>
          </c:val>
          <c:smooth val="0"/>
          <c:extLst>
            <c:ext xmlns:c16="http://schemas.microsoft.com/office/drawing/2014/chart" uri="{C3380CC4-5D6E-409C-BE32-E72D297353CC}">
              <c16:uniqueId val="{00000002-2785-40CC-ABF5-FA1ED093976D}"/>
            </c:ext>
          </c:extLst>
        </c:ser>
        <c:ser>
          <c:idx val="3"/>
          <c:order val="3"/>
          <c:tx>
            <c:strRef>
              <c:f>Manufacturing!$CS$494</c:f>
              <c:strCache>
                <c:ptCount val="1"/>
                <c:pt idx="0">
                  <c:v> Electricity</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cat>
            <c:numRef>
              <c:f>Manufacturing!$CO$495:$CO$527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Manufacturing!$CS$495:$CS$527</c:f>
              <c:numCache>
                <c:formatCode>0.0000</c:formatCode>
                <c:ptCount val="33"/>
                <c:pt idx="0">
                  <c:v>1</c:v>
                </c:pt>
                <c:pt idx="1">
                  <c:v>1.006609741408123</c:v>
                </c:pt>
                <c:pt idx="2">
                  <c:v>0.95356023117699873</c:v>
                </c:pt>
                <c:pt idx="3">
                  <c:v>0.9652489962854266</c:v>
                </c:pt>
                <c:pt idx="4">
                  <c:v>0.95129789861380309</c:v>
                </c:pt>
                <c:pt idx="5">
                  <c:v>0.9798813096356791</c:v>
                </c:pt>
                <c:pt idx="6">
                  <c:v>1.0325718597776505</c:v>
                </c:pt>
                <c:pt idx="7">
                  <c:v>1.0199578587967812</c:v>
                </c:pt>
                <c:pt idx="8">
                  <c:v>1.0158140930804267</c:v>
                </c:pt>
                <c:pt idx="9">
                  <c:v>0.99128070961123493</c:v>
                </c:pt>
                <c:pt idx="10">
                  <c:v>0.99561712125734314</c:v>
                </c:pt>
                <c:pt idx="11">
                  <c:v>0.96127103920651957</c:v>
                </c:pt>
                <c:pt idx="12">
                  <c:v>0.93604329871528857</c:v>
                </c:pt>
                <c:pt idx="13">
                  <c:v>0.91084374957872305</c:v>
                </c:pt>
                <c:pt idx="14">
                  <c:v>0.93299820850849036</c:v>
                </c:pt>
                <c:pt idx="15">
                  <c:v>0.94806379764747772</c:v>
                </c:pt>
                <c:pt idx="16">
                  <c:v>0.98679105880674112</c:v>
                </c:pt>
                <c:pt idx="17">
                  <c:v>0.97924999521864864</c:v>
                </c:pt>
                <c:pt idx="18">
                  <c:v>0.97516300660588673</c:v>
                </c:pt>
                <c:pt idx="19">
                  <c:v>1.0339616219383008</c:v>
                </c:pt>
                <c:pt idx="20">
                  <c:v>1.0427632565023346</c:v>
                </c:pt>
                <c:pt idx="21">
                  <c:v>1.0091581500903855</c:v>
                </c:pt>
                <c:pt idx="22">
                  <c:v>1.0040928771366318</c:v>
                </c:pt>
                <c:pt idx="23">
                  <c:v>1.0890604372936779</c:v>
                </c:pt>
                <c:pt idx="24">
                  <c:v>1.1143416038955092</c:v>
                </c:pt>
                <c:pt idx="25">
                  <c:v>1.1095213029229758</c:v>
                </c:pt>
                <c:pt idx="26">
                  <c:v>1.1044357936786193</c:v>
                </c:pt>
                <c:pt idx="27">
                  <c:v>1.064604675297155</c:v>
                </c:pt>
                <c:pt idx="28">
                  <c:v>1.020321177266801</c:v>
                </c:pt>
                <c:pt idx="29">
                  <c:v>1.0036676151198822</c:v>
                </c:pt>
                <c:pt idx="30">
                  <c:v>1.0158009608960417</c:v>
                </c:pt>
                <c:pt idx="31">
                  <c:v>1.0027112556361213</c:v>
                </c:pt>
                <c:pt idx="32">
                  <c:v>0.97950128132358416</c:v>
                </c:pt>
              </c:numCache>
            </c:numRef>
          </c:val>
          <c:smooth val="0"/>
          <c:extLst>
            <c:ext xmlns:c16="http://schemas.microsoft.com/office/drawing/2014/chart" uri="{C3380CC4-5D6E-409C-BE32-E72D297353CC}">
              <c16:uniqueId val="{00000003-2785-40CC-ABF5-FA1ED093976D}"/>
            </c:ext>
          </c:extLst>
        </c:ser>
        <c:dLbls>
          <c:showLegendKey val="0"/>
          <c:showVal val="0"/>
          <c:showCatName val="0"/>
          <c:showSerName val="0"/>
          <c:showPercent val="0"/>
          <c:showBubbleSize val="0"/>
        </c:dLbls>
        <c:marker val="1"/>
        <c:smooth val="0"/>
        <c:axId val="140682752"/>
        <c:axId val="140790016"/>
      </c:lineChart>
      <c:catAx>
        <c:axId val="1406827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925" b="0" i="0" u="none" strike="noStrike" baseline="0">
                <a:solidFill>
                  <a:srgbClr val="000000"/>
                </a:solidFill>
                <a:latin typeface="Arial"/>
                <a:ea typeface="Arial"/>
                <a:cs typeface="Arial"/>
              </a:defRPr>
            </a:pPr>
            <a:endParaRPr lang="en-US"/>
          </a:p>
        </c:txPr>
        <c:crossAx val="140790016"/>
        <c:crosses val="autoZero"/>
        <c:auto val="1"/>
        <c:lblAlgn val="ctr"/>
        <c:lblOffset val="100"/>
        <c:tickLblSkip val="3"/>
        <c:tickMarkSkip val="1"/>
        <c:noMultiLvlLbl val="0"/>
      </c:catAx>
      <c:valAx>
        <c:axId val="140790016"/>
        <c:scaling>
          <c:orientation val="minMax"/>
        </c:scaling>
        <c:delete val="0"/>
        <c:axPos val="l"/>
        <c:majorGridlines>
          <c:spPr>
            <a:ln w="3175">
              <a:solidFill>
                <a:srgbClr val="000000"/>
              </a:solidFill>
              <a:prstDash val="solid"/>
            </a:ln>
          </c:spPr>
        </c:majorGridlines>
        <c:title>
          <c:tx>
            <c:rich>
              <a:bodyPr/>
              <a:lstStyle/>
              <a:p>
                <a:pPr>
                  <a:defRPr sz="925" b="1" i="0" u="none" strike="noStrike" baseline="0">
                    <a:solidFill>
                      <a:srgbClr val="000000"/>
                    </a:solidFill>
                    <a:latin typeface="Arial"/>
                    <a:ea typeface="Arial"/>
                    <a:cs typeface="Arial"/>
                  </a:defRPr>
                </a:pPr>
                <a:r>
                  <a:rPr lang="en-US"/>
                  <a:t>Index, 1985 = 1.0</a:t>
                </a:r>
              </a:p>
            </c:rich>
          </c:tx>
          <c:layout>
            <c:manualLayout>
              <c:xMode val="edge"/>
              <c:yMode val="edge"/>
              <c:x val="3.8986354775828458E-2"/>
              <c:y val="0.37349397590361444"/>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40682752"/>
        <c:crosses val="autoZero"/>
        <c:crossBetween val="midCat"/>
      </c:valAx>
      <c:spPr>
        <a:noFill/>
        <a:ln w="12700">
          <a:solidFill>
            <a:srgbClr val="808080"/>
          </a:solidFill>
          <a:prstDash val="solid"/>
        </a:ln>
      </c:spPr>
    </c:plotArea>
    <c:legend>
      <c:legendPos val="r"/>
      <c:layout>
        <c:manualLayout>
          <c:xMode val="edge"/>
          <c:yMode val="edge"/>
          <c:x val="0.2007801364010785"/>
          <c:y val="0.59638554216867468"/>
          <c:w val="0.26510762178119546"/>
          <c:h val="0.25602409638554213"/>
        </c:manualLayout>
      </c:layout>
      <c:overlay val="0"/>
      <c:spPr>
        <a:solidFill>
          <a:srgbClr val="FFFFFF"/>
        </a:solidFill>
        <a:ln w="3175">
          <a:solidFill>
            <a:srgbClr val="000000"/>
          </a:solidFill>
          <a:prstDash val="solid"/>
        </a:ln>
      </c:spPr>
      <c:txPr>
        <a:bodyPr/>
        <a:lstStyle/>
        <a:p>
          <a:pPr>
            <a:defRPr sz="84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Arial"/>
                <a:ea typeface="Arial"/>
                <a:cs typeface="Arial"/>
              </a:defRPr>
            </a:pPr>
            <a:r>
              <a:rPr lang="en-US"/>
              <a:t>NAICS 331 Primary Metals
Output and Intensity Indexes</a:t>
            </a:r>
          </a:p>
        </c:rich>
      </c:tx>
      <c:layout>
        <c:manualLayout>
          <c:xMode val="edge"/>
          <c:yMode val="edge"/>
          <c:x val="0.28793794744528528"/>
          <c:y val="3.3033033033033031E-2"/>
        </c:manualLayout>
      </c:layout>
      <c:overlay val="0"/>
      <c:spPr>
        <a:noFill/>
        <a:ln w="25400">
          <a:noFill/>
        </a:ln>
      </c:spPr>
    </c:title>
    <c:autoTitleDeleted val="0"/>
    <c:plotArea>
      <c:layout>
        <c:manualLayout>
          <c:layoutTarget val="inner"/>
          <c:xMode val="edge"/>
          <c:yMode val="edge"/>
          <c:x val="0.10959812902764586"/>
          <c:y val="0.16516579571697682"/>
          <c:w val="0.79766598241367692"/>
          <c:h val="0.69069271623004713"/>
        </c:manualLayout>
      </c:layout>
      <c:lineChart>
        <c:grouping val="standard"/>
        <c:varyColors val="0"/>
        <c:ser>
          <c:idx val="0"/>
          <c:order val="0"/>
          <c:tx>
            <c:strRef>
              <c:f>Manufacturing!$CW$494</c:f>
              <c:strCache>
                <c:ptCount val="1"/>
                <c:pt idx="0">
                  <c:v>  Output</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cat>
            <c:numRef>
              <c:f>Manufacturing!$CV$495:$CV$527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Manufacturing!$CW$495:$CW$527</c:f>
              <c:numCache>
                <c:formatCode>0.0000</c:formatCode>
                <c:ptCount val="33"/>
                <c:pt idx="0">
                  <c:v>1</c:v>
                </c:pt>
                <c:pt idx="1">
                  <c:v>0.96985195815088721</c:v>
                </c:pt>
                <c:pt idx="2">
                  <c:v>1.0112963167384184</c:v>
                </c:pt>
                <c:pt idx="3">
                  <c:v>1.1260502140290196</c:v>
                </c:pt>
                <c:pt idx="4">
                  <c:v>1.1171946866835927</c:v>
                </c:pt>
                <c:pt idx="5">
                  <c:v>1.0934123216935887</c:v>
                </c:pt>
                <c:pt idx="6">
                  <c:v>1.0353239871950544</c:v>
                </c:pt>
                <c:pt idx="7">
                  <c:v>1.0586157412517938</c:v>
                </c:pt>
                <c:pt idx="8">
                  <c:v>1.1035311721921721</c:v>
                </c:pt>
                <c:pt idx="9">
                  <c:v>1.1669916964099543</c:v>
                </c:pt>
                <c:pt idx="10">
                  <c:v>1.1896824520734444</c:v>
                </c:pt>
                <c:pt idx="11">
                  <c:v>1.2221241000355694</c:v>
                </c:pt>
                <c:pt idx="12">
                  <c:v>1.2649421692362415</c:v>
                </c:pt>
                <c:pt idx="13">
                  <c:v>1.311893635549668</c:v>
                </c:pt>
                <c:pt idx="14">
                  <c:v>1.2998614024113526</c:v>
                </c:pt>
                <c:pt idx="15">
                  <c:v>1.2378727109933643</c:v>
                </c:pt>
                <c:pt idx="16">
                  <c:v>1.1335320307613053</c:v>
                </c:pt>
                <c:pt idx="17">
                  <c:v>1.1561491947848055</c:v>
                </c:pt>
                <c:pt idx="18">
                  <c:v>1.114815223657259</c:v>
                </c:pt>
                <c:pt idx="19">
                  <c:v>1.2233260968220676</c:v>
                </c:pt>
                <c:pt idx="20">
                  <c:v>1.2255951723884166</c:v>
                </c:pt>
                <c:pt idx="21">
                  <c:v>1.2087794826507707</c:v>
                </c:pt>
                <c:pt idx="22">
                  <c:v>1.2480528878586057</c:v>
                </c:pt>
                <c:pt idx="23">
                  <c:v>1.2597784891636308</c:v>
                </c:pt>
                <c:pt idx="24">
                  <c:v>0.93065214458304202</c:v>
                </c:pt>
                <c:pt idx="25">
                  <c:v>1.1459322220995696</c:v>
                </c:pt>
                <c:pt idx="26">
                  <c:v>1.2307833830076902</c:v>
                </c:pt>
                <c:pt idx="27">
                  <c:v>1.2265273331616193</c:v>
                </c:pt>
                <c:pt idx="28">
                  <c:v>1.2693454023622914</c:v>
                </c:pt>
                <c:pt idx="29">
                  <c:v>1.2687444039690423</c:v>
                </c:pt>
                <c:pt idx="30">
                  <c:v>1.1943677864861217</c:v>
                </c:pt>
                <c:pt idx="31">
                  <c:v>1.1435404937999041</c:v>
                </c:pt>
                <c:pt idx="32">
                  <c:v>1.1302081416884375</c:v>
                </c:pt>
              </c:numCache>
            </c:numRef>
          </c:val>
          <c:smooth val="0"/>
          <c:extLst>
            <c:ext xmlns:c16="http://schemas.microsoft.com/office/drawing/2014/chart" uri="{C3380CC4-5D6E-409C-BE32-E72D297353CC}">
              <c16:uniqueId val="{00000000-8149-40C2-B3FD-F23EEB5B1F6B}"/>
            </c:ext>
          </c:extLst>
        </c:ser>
        <c:ser>
          <c:idx val="1"/>
          <c:order val="1"/>
          <c:tx>
            <c:strRef>
              <c:f>Manufacturing!$CX$494</c:f>
              <c:strCache>
                <c:ptCount val="1"/>
                <c:pt idx="0">
                  <c:v>  Source</c:v>
                </c:pt>
              </c:strCache>
            </c:strRef>
          </c:tx>
          <c:spPr>
            <a:ln w="12700">
              <a:solidFill>
                <a:srgbClr val="00FF00"/>
              </a:solidFill>
              <a:prstDash val="solid"/>
            </a:ln>
          </c:spPr>
          <c:marker>
            <c:symbol val="triangle"/>
            <c:size val="5"/>
            <c:spPr>
              <a:solidFill>
                <a:srgbClr val="00FF00"/>
              </a:solidFill>
              <a:ln>
                <a:solidFill>
                  <a:srgbClr val="00FF00"/>
                </a:solidFill>
                <a:prstDash val="solid"/>
              </a:ln>
            </c:spPr>
          </c:marker>
          <c:cat>
            <c:numRef>
              <c:f>Manufacturing!$CV$495:$CV$527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Manufacturing!$CX$495:$CX$527</c:f>
              <c:numCache>
                <c:formatCode>0.0000</c:formatCode>
                <c:ptCount val="33"/>
                <c:pt idx="0">
                  <c:v>1</c:v>
                </c:pt>
                <c:pt idx="1">
                  <c:v>0.9664936714774246</c:v>
                </c:pt>
                <c:pt idx="2">
                  <c:v>0.94015191290687461</c:v>
                </c:pt>
                <c:pt idx="3">
                  <c:v>0.98121348412816678</c:v>
                </c:pt>
                <c:pt idx="4">
                  <c:v>0.99245117890783363</c:v>
                </c:pt>
                <c:pt idx="5">
                  <c:v>0.99684245174697517</c:v>
                </c:pt>
                <c:pt idx="6">
                  <c:v>0.97559567637654798</c:v>
                </c:pt>
                <c:pt idx="7">
                  <c:v>0.95456019472573905</c:v>
                </c:pt>
                <c:pt idx="8">
                  <c:v>0.9416121917976783</c:v>
                </c:pt>
                <c:pt idx="9">
                  <c:v>0.92078597474053281</c:v>
                </c:pt>
                <c:pt idx="10">
                  <c:v>0.88163226597804334</c:v>
                </c:pt>
                <c:pt idx="11">
                  <c:v>0.8827903136863493</c:v>
                </c:pt>
                <c:pt idx="12">
                  <c:v>0.81847618125087429</c:v>
                </c:pt>
                <c:pt idx="13">
                  <c:v>0.78304446391920135</c:v>
                </c:pt>
                <c:pt idx="14">
                  <c:v>0.77816843604887442</c:v>
                </c:pt>
                <c:pt idx="15">
                  <c:v>0.83776066556246975</c:v>
                </c:pt>
                <c:pt idx="16">
                  <c:v>0.84636952467250759</c:v>
                </c:pt>
                <c:pt idx="17">
                  <c:v>0.78683203558638526</c:v>
                </c:pt>
                <c:pt idx="18">
                  <c:v>0.80843301581811167</c:v>
                </c:pt>
                <c:pt idx="19">
                  <c:v>0.75260006514210831</c:v>
                </c:pt>
                <c:pt idx="20">
                  <c:v>0.69059795289521775</c:v>
                </c:pt>
                <c:pt idx="21">
                  <c:v>0.655824972463246</c:v>
                </c:pt>
                <c:pt idx="22">
                  <c:v>0.67857221300926296</c:v>
                </c:pt>
                <c:pt idx="23">
                  <c:v>0.66936899929304428</c:v>
                </c:pt>
                <c:pt idx="24">
                  <c:v>0.65475234482834421</c:v>
                </c:pt>
                <c:pt idx="25">
                  <c:v>0.64532780566151016</c:v>
                </c:pt>
                <c:pt idx="26">
                  <c:v>0.64606128332652413</c:v>
                </c:pt>
                <c:pt idx="27">
                  <c:v>0.59607455176188784</c:v>
                </c:pt>
                <c:pt idx="28">
                  <c:v>0.57333442790535161</c:v>
                </c:pt>
                <c:pt idx="29">
                  <c:v>0.57562393523360889</c:v>
                </c:pt>
                <c:pt idx="30">
                  <c:v>0.54692182152922553</c:v>
                </c:pt>
                <c:pt idx="31">
                  <c:v>0.50374756960902423</c:v>
                </c:pt>
                <c:pt idx="32">
                  <c:v>0.51195660002466059</c:v>
                </c:pt>
              </c:numCache>
            </c:numRef>
          </c:val>
          <c:smooth val="0"/>
          <c:extLst>
            <c:ext xmlns:c16="http://schemas.microsoft.com/office/drawing/2014/chart" uri="{C3380CC4-5D6E-409C-BE32-E72D297353CC}">
              <c16:uniqueId val="{00000001-8149-40C2-B3FD-F23EEB5B1F6B}"/>
            </c:ext>
          </c:extLst>
        </c:ser>
        <c:ser>
          <c:idx val="2"/>
          <c:order val="2"/>
          <c:tx>
            <c:strRef>
              <c:f>Manufacturing!$CY$494</c:f>
              <c:strCache>
                <c:ptCount val="1"/>
                <c:pt idx="0">
                  <c:v> Delivered</c:v>
                </c:pt>
              </c:strCache>
            </c:strRef>
          </c:tx>
          <c:spPr>
            <a:ln w="12700">
              <a:solidFill>
                <a:srgbClr val="008080"/>
              </a:solidFill>
              <a:prstDash val="solid"/>
            </a:ln>
          </c:spPr>
          <c:marker>
            <c:symbol val="circle"/>
            <c:size val="5"/>
            <c:spPr>
              <a:solidFill>
                <a:srgbClr val="008080"/>
              </a:solidFill>
              <a:ln>
                <a:solidFill>
                  <a:srgbClr val="008080"/>
                </a:solidFill>
                <a:prstDash val="solid"/>
              </a:ln>
            </c:spPr>
          </c:marker>
          <c:cat>
            <c:numRef>
              <c:f>Manufacturing!$CV$495:$CV$527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Manufacturing!$CY$495:$CY$527</c:f>
              <c:numCache>
                <c:formatCode>0.0000</c:formatCode>
                <c:ptCount val="33"/>
                <c:pt idx="0">
                  <c:v>1</c:v>
                </c:pt>
                <c:pt idx="1">
                  <c:v>0.97127121733031674</c:v>
                </c:pt>
                <c:pt idx="2">
                  <c:v>0.93887436591153683</c:v>
                </c:pt>
                <c:pt idx="3">
                  <c:v>0.98561142809875579</c:v>
                </c:pt>
                <c:pt idx="4">
                  <c:v>0.98958070537578102</c:v>
                </c:pt>
                <c:pt idx="5">
                  <c:v>0.98370938728154034</c:v>
                </c:pt>
                <c:pt idx="6">
                  <c:v>0.93666821916600662</c:v>
                </c:pt>
                <c:pt idx="7">
                  <c:v>0.93074760704871673</c:v>
                </c:pt>
                <c:pt idx="8">
                  <c:v>0.93571605684340831</c:v>
                </c:pt>
                <c:pt idx="9">
                  <c:v>0.92854626823526587</c:v>
                </c:pt>
                <c:pt idx="10">
                  <c:v>0.8811041032143615</c:v>
                </c:pt>
                <c:pt idx="11">
                  <c:v>0.88489619843349832</c:v>
                </c:pt>
                <c:pt idx="12">
                  <c:v>0.82751967146415584</c:v>
                </c:pt>
                <c:pt idx="13">
                  <c:v>0.79488390591674951</c:v>
                </c:pt>
                <c:pt idx="14">
                  <c:v>0.7728392411857048</c:v>
                </c:pt>
                <c:pt idx="15">
                  <c:v>0.83451612429791822</c:v>
                </c:pt>
                <c:pt idx="16">
                  <c:v>0.85695372497645217</c:v>
                </c:pt>
                <c:pt idx="17">
                  <c:v>0.75799612378178793</c:v>
                </c:pt>
                <c:pt idx="18">
                  <c:v>0.7975422659268615</c:v>
                </c:pt>
                <c:pt idx="19">
                  <c:v>0.74010775481985469</c:v>
                </c:pt>
                <c:pt idx="20">
                  <c:v>0.64327518873378353</c:v>
                </c:pt>
                <c:pt idx="21">
                  <c:v>0.60267556148082513</c:v>
                </c:pt>
                <c:pt idx="22">
                  <c:v>0.6296031213381762</c:v>
                </c:pt>
                <c:pt idx="23">
                  <c:v>0.6155695285122027</c:v>
                </c:pt>
                <c:pt idx="24">
                  <c:v>0.59558433404109101</c:v>
                </c:pt>
                <c:pt idx="25">
                  <c:v>0.60960240754447714</c:v>
                </c:pt>
                <c:pt idx="26">
                  <c:v>0.59072438283164908</c:v>
                </c:pt>
                <c:pt idx="27">
                  <c:v>0.5334863464210885</c:v>
                </c:pt>
                <c:pt idx="28">
                  <c:v>0.53710283039326057</c:v>
                </c:pt>
                <c:pt idx="29">
                  <c:v>0.55006765695838433</c:v>
                </c:pt>
                <c:pt idx="30">
                  <c:v>0.50594405523272978</c:v>
                </c:pt>
                <c:pt idx="31">
                  <c:v>0.48046785621706389</c:v>
                </c:pt>
                <c:pt idx="32">
                  <c:v>0.49081808885603895</c:v>
                </c:pt>
              </c:numCache>
            </c:numRef>
          </c:val>
          <c:smooth val="0"/>
          <c:extLst>
            <c:ext xmlns:c16="http://schemas.microsoft.com/office/drawing/2014/chart" uri="{C3380CC4-5D6E-409C-BE32-E72D297353CC}">
              <c16:uniqueId val="{00000002-8149-40C2-B3FD-F23EEB5B1F6B}"/>
            </c:ext>
          </c:extLst>
        </c:ser>
        <c:ser>
          <c:idx val="3"/>
          <c:order val="3"/>
          <c:tx>
            <c:strRef>
              <c:f>Manufacturing!$CZ$494</c:f>
              <c:strCache>
                <c:ptCount val="1"/>
                <c:pt idx="0">
                  <c:v> Electricity</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cat>
            <c:numRef>
              <c:f>Manufacturing!$CV$495:$CV$527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Manufacturing!$CZ$495:$CZ$527</c:f>
              <c:numCache>
                <c:formatCode>0.0000</c:formatCode>
                <c:ptCount val="33"/>
                <c:pt idx="0">
                  <c:v>1</c:v>
                </c:pt>
                <c:pt idx="1">
                  <c:v>0.97139398057760962</c:v>
                </c:pt>
                <c:pt idx="2">
                  <c:v>0.97038661723049591</c:v>
                </c:pt>
                <c:pt idx="3">
                  <c:v>1.0034018723733713</c:v>
                </c:pt>
                <c:pt idx="4">
                  <c:v>0.98858818137490678</c:v>
                </c:pt>
                <c:pt idx="5">
                  <c:v>1.0223562926056862</c:v>
                </c:pt>
                <c:pt idx="6">
                  <c:v>1.0712039825611179</c:v>
                </c:pt>
                <c:pt idx="7">
                  <c:v>1.0214891414224878</c:v>
                </c:pt>
                <c:pt idx="8">
                  <c:v>0.96434898439879302</c:v>
                </c:pt>
                <c:pt idx="9">
                  <c:v>0.92158248642299168</c:v>
                </c:pt>
                <c:pt idx="10">
                  <c:v>0.8933022351652159</c:v>
                </c:pt>
                <c:pt idx="11">
                  <c:v>0.88706935695766931</c:v>
                </c:pt>
                <c:pt idx="12">
                  <c:v>0.80872464523215759</c:v>
                </c:pt>
                <c:pt idx="13">
                  <c:v>0.76540219692889544</c:v>
                </c:pt>
                <c:pt idx="14">
                  <c:v>0.79452306671214057</c:v>
                </c:pt>
                <c:pt idx="15">
                  <c:v>0.85380271625486903</c:v>
                </c:pt>
                <c:pt idx="16">
                  <c:v>0.84735645718066088</c:v>
                </c:pt>
                <c:pt idx="17">
                  <c:v>0.88078527793792982</c:v>
                </c:pt>
                <c:pt idx="18">
                  <c:v>0.86937628782716103</c:v>
                </c:pt>
                <c:pt idx="19">
                  <c:v>0.8124127261665719</c:v>
                </c:pt>
                <c:pt idx="20">
                  <c:v>0.84270242193812528</c:v>
                </c:pt>
                <c:pt idx="21">
                  <c:v>0.82988594755698597</c:v>
                </c:pt>
                <c:pt idx="22">
                  <c:v>0.84553223743922235</c:v>
                </c:pt>
                <c:pt idx="23">
                  <c:v>0.85010565370882829</c:v>
                </c:pt>
                <c:pt idx="24">
                  <c:v>0.8621837607288132</c:v>
                </c:pt>
                <c:pt idx="25">
                  <c:v>0.79571305585563179</c:v>
                </c:pt>
                <c:pt idx="26">
                  <c:v>0.8555554632734963</c:v>
                </c:pt>
                <c:pt idx="27">
                  <c:v>0.83796898488028315</c:v>
                </c:pt>
                <c:pt idx="28">
                  <c:v>0.74496518493000885</c:v>
                </c:pt>
                <c:pt idx="29">
                  <c:v>0.72299281249735126</c:v>
                </c:pt>
                <c:pt idx="30">
                  <c:v>0.75147001815613634</c:v>
                </c:pt>
                <c:pt idx="31">
                  <c:v>0.65761458230472736</c:v>
                </c:pt>
                <c:pt idx="32">
                  <c:v>0.66386958884363834</c:v>
                </c:pt>
              </c:numCache>
            </c:numRef>
          </c:val>
          <c:smooth val="0"/>
          <c:extLst>
            <c:ext xmlns:c16="http://schemas.microsoft.com/office/drawing/2014/chart" uri="{C3380CC4-5D6E-409C-BE32-E72D297353CC}">
              <c16:uniqueId val="{00000003-8149-40C2-B3FD-F23EEB5B1F6B}"/>
            </c:ext>
          </c:extLst>
        </c:ser>
        <c:dLbls>
          <c:showLegendKey val="0"/>
          <c:showVal val="0"/>
          <c:showCatName val="0"/>
          <c:showSerName val="0"/>
          <c:showPercent val="0"/>
          <c:showBubbleSize val="0"/>
        </c:dLbls>
        <c:marker val="1"/>
        <c:smooth val="0"/>
        <c:axId val="140683776"/>
        <c:axId val="140792320"/>
      </c:lineChart>
      <c:catAx>
        <c:axId val="1406837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925" b="0" i="0" u="none" strike="noStrike" baseline="0">
                <a:solidFill>
                  <a:srgbClr val="000000"/>
                </a:solidFill>
                <a:latin typeface="Arial"/>
                <a:ea typeface="Arial"/>
                <a:cs typeface="Arial"/>
              </a:defRPr>
            </a:pPr>
            <a:endParaRPr lang="en-US"/>
          </a:p>
        </c:txPr>
        <c:crossAx val="140792320"/>
        <c:crosses val="autoZero"/>
        <c:auto val="1"/>
        <c:lblAlgn val="ctr"/>
        <c:lblOffset val="100"/>
        <c:tickLblSkip val="3"/>
        <c:tickMarkSkip val="1"/>
        <c:noMultiLvlLbl val="0"/>
      </c:catAx>
      <c:valAx>
        <c:axId val="140792320"/>
        <c:scaling>
          <c:orientation val="minMax"/>
        </c:scaling>
        <c:delete val="0"/>
        <c:axPos val="l"/>
        <c:majorGridlines>
          <c:spPr>
            <a:ln w="3175">
              <a:solidFill>
                <a:srgbClr val="000000"/>
              </a:solidFill>
              <a:prstDash val="solid"/>
            </a:ln>
          </c:spPr>
        </c:majorGridlines>
        <c:title>
          <c:tx>
            <c:rich>
              <a:bodyPr/>
              <a:lstStyle/>
              <a:p>
                <a:pPr>
                  <a:defRPr sz="925" b="1" i="0" u="none" strike="noStrike" baseline="0">
                    <a:solidFill>
                      <a:srgbClr val="000000"/>
                    </a:solidFill>
                    <a:latin typeface="Arial"/>
                    <a:ea typeface="Arial"/>
                    <a:cs typeface="Arial"/>
                  </a:defRPr>
                </a:pPr>
                <a:r>
                  <a:rPr lang="en-US"/>
                  <a:t>Index, 1985 = 1.0</a:t>
                </a:r>
              </a:p>
            </c:rich>
          </c:tx>
          <c:layout>
            <c:manualLayout>
              <c:xMode val="edge"/>
              <c:yMode val="edge"/>
              <c:x val="2.5940337224383919E-2"/>
              <c:y val="0.37537632120309283"/>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40683776"/>
        <c:crosses val="autoZero"/>
        <c:crossBetween val="midCat"/>
      </c:valAx>
      <c:spPr>
        <a:noFill/>
        <a:ln w="12700">
          <a:solidFill>
            <a:srgbClr val="808080"/>
          </a:solidFill>
          <a:prstDash val="solid"/>
        </a:ln>
      </c:spPr>
    </c:plotArea>
    <c:legend>
      <c:legendPos val="r"/>
      <c:layout>
        <c:manualLayout>
          <c:xMode val="edge"/>
          <c:yMode val="edge"/>
          <c:x val="0.16666687092129048"/>
          <c:y val="0.53353542518896846"/>
          <c:w val="0.26459164394333978"/>
          <c:h val="0.31531594586712691"/>
        </c:manualLayout>
      </c:layout>
      <c:overlay val="0"/>
      <c:spPr>
        <a:solidFill>
          <a:srgbClr val="FFFFFF"/>
        </a:solidFill>
        <a:ln w="3175">
          <a:solidFill>
            <a:srgbClr val="000000"/>
          </a:solidFill>
          <a:prstDash val="solid"/>
        </a:ln>
      </c:spPr>
      <c:txPr>
        <a:bodyPr/>
        <a:lstStyle/>
        <a:p>
          <a:pPr>
            <a:defRPr sz="84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0" i="0" u="none" strike="noStrike" baseline="0">
                <a:solidFill>
                  <a:srgbClr val="000000"/>
                </a:solidFill>
                <a:latin typeface="Arial"/>
                <a:ea typeface="Arial"/>
                <a:cs typeface="Arial"/>
              </a:defRPr>
            </a:pPr>
            <a:r>
              <a:rPr lang="en-US" sz="1200" b="1" i="0" u="none" strike="noStrike" baseline="0">
                <a:solidFill>
                  <a:srgbClr val="000000"/>
                </a:solidFill>
                <a:latin typeface="Arial"/>
                <a:cs typeface="Arial"/>
              </a:rPr>
              <a:t>NAICS 332 Fabricated Metal Products</a:t>
            </a:r>
          </a:p>
          <a:p>
            <a:pPr>
              <a:defRPr sz="1200" b="0" i="0" u="none" strike="noStrike" baseline="0">
                <a:solidFill>
                  <a:srgbClr val="000000"/>
                </a:solidFill>
                <a:latin typeface="Arial"/>
                <a:ea typeface="Arial"/>
                <a:cs typeface="Arial"/>
              </a:defRPr>
            </a:pPr>
            <a:r>
              <a:rPr lang="en-US" sz="1200" b="1" i="0" u="none" strike="noStrike" baseline="0">
                <a:solidFill>
                  <a:srgbClr val="000000"/>
                </a:solidFill>
                <a:latin typeface="Arial"/>
                <a:cs typeface="Arial"/>
              </a:rPr>
              <a:t>Output and Intensity Indexes</a:t>
            </a:r>
            <a:endParaRPr lang="en-US"/>
          </a:p>
        </c:rich>
      </c:tx>
      <c:layout>
        <c:manualLayout>
          <c:xMode val="edge"/>
          <c:yMode val="edge"/>
          <c:x val="0.21165048543689322"/>
          <c:y val="2.3952095808383235E-2"/>
        </c:manualLayout>
      </c:layout>
      <c:overlay val="0"/>
      <c:spPr>
        <a:noFill/>
        <a:ln w="25400">
          <a:noFill/>
        </a:ln>
      </c:spPr>
    </c:title>
    <c:autoTitleDeleted val="0"/>
    <c:plotArea>
      <c:layout>
        <c:manualLayout>
          <c:layoutTarget val="inner"/>
          <c:xMode val="edge"/>
          <c:yMode val="edge"/>
          <c:x val="0.12750809061488674"/>
          <c:y val="0.17664702091879234"/>
          <c:w val="0.80582524271844658"/>
          <c:h val="0.71157778930328319"/>
        </c:manualLayout>
      </c:layout>
      <c:lineChart>
        <c:grouping val="standard"/>
        <c:varyColors val="0"/>
        <c:ser>
          <c:idx val="0"/>
          <c:order val="0"/>
          <c:tx>
            <c:strRef>
              <c:f>Manufacturing!$DD$494</c:f>
              <c:strCache>
                <c:ptCount val="1"/>
                <c:pt idx="0">
                  <c:v>  Output</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cat>
            <c:numRef>
              <c:f>Manufacturing!$DC$495:$DC$527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Manufacturing!$DD$495:$DD$527</c:f>
              <c:numCache>
                <c:formatCode>0.0000</c:formatCode>
                <c:ptCount val="33"/>
                <c:pt idx="0">
                  <c:v>1</c:v>
                </c:pt>
                <c:pt idx="1">
                  <c:v>0.99278143873393487</c:v>
                </c:pt>
                <c:pt idx="2">
                  <c:v>1.0118038542662875</c:v>
                </c:pt>
                <c:pt idx="3">
                  <c:v>1.0576829859428014</c:v>
                </c:pt>
                <c:pt idx="4">
                  <c:v>1.0517221050425121</c:v>
                </c:pt>
                <c:pt idx="5">
                  <c:v>1.0517090042053687</c:v>
                </c:pt>
                <c:pt idx="6">
                  <c:v>1.0138475848606725</c:v>
                </c:pt>
                <c:pt idx="7">
                  <c:v>1.0460625433965229</c:v>
                </c:pt>
                <c:pt idx="8">
                  <c:v>1.0818671313096906</c:v>
                </c:pt>
                <c:pt idx="9">
                  <c:v>1.1687911857567697</c:v>
                </c:pt>
                <c:pt idx="10">
                  <c:v>1.2334962204084838</c:v>
                </c:pt>
                <c:pt idx="11">
                  <c:v>1.2848908045224088</c:v>
                </c:pt>
                <c:pt idx="12">
                  <c:v>1.345429772962492</c:v>
                </c:pt>
                <c:pt idx="13">
                  <c:v>1.3908241736646969</c:v>
                </c:pt>
                <c:pt idx="14">
                  <c:v>1.3990908019022412</c:v>
                </c:pt>
                <c:pt idx="15">
                  <c:v>1.4493194115103953</c:v>
                </c:pt>
                <c:pt idx="16">
                  <c:v>1.3524649225085481</c:v>
                </c:pt>
                <c:pt idx="17">
                  <c:v>1.3178001074268644</c:v>
                </c:pt>
                <c:pt idx="18">
                  <c:v>1.2959872135829478</c:v>
                </c:pt>
                <c:pt idx="19">
                  <c:v>1.2912971138855771</c:v>
                </c:pt>
                <c:pt idx="20">
                  <c:v>1.3513644521884947</c:v>
                </c:pt>
                <c:pt idx="21">
                  <c:v>1.4271658959007478</c:v>
                </c:pt>
                <c:pt idx="22">
                  <c:v>1.4866043940207776</c:v>
                </c:pt>
                <c:pt idx="23">
                  <c:v>1.4411313882957117</c:v>
                </c:pt>
                <c:pt idx="24">
                  <c:v>1.1284799098662404</c:v>
                </c:pt>
                <c:pt idx="25">
                  <c:v>1.1838178459603566</c:v>
                </c:pt>
                <c:pt idx="26">
                  <c:v>1.2637591542099538</c:v>
                </c:pt>
                <c:pt idx="27">
                  <c:v>1.3100837143493467</c:v>
                </c:pt>
                <c:pt idx="28">
                  <c:v>1.3297742725760173</c:v>
                </c:pt>
                <c:pt idx="29">
                  <c:v>1.3568930054630486</c:v>
                </c:pt>
                <c:pt idx="30">
                  <c:v>1.3225426104728091</c:v>
                </c:pt>
                <c:pt idx="31">
                  <c:v>1.2765979746105776</c:v>
                </c:pt>
                <c:pt idx="32">
                  <c:v>1.357377736437358</c:v>
                </c:pt>
              </c:numCache>
            </c:numRef>
          </c:val>
          <c:smooth val="0"/>
          <c:extLst>
            <c:ext xmlns:c16="http://schemas.microsoft.com/office/drawing/2014/chart" uri="{C3380CC4-5D6E-409C-BE32-E72D297353CC}">
              <c16:uniqueId val="{00000000-FFD9-40F8-AD74-12AD81858A6D}"/>
            </c:ext>
          </c:extLst>
        </c:ser>
        <c:ser>
          <c:idx val="1"/>
          <c:order val="1"/>
          <c:tx>
            <c:strRef>
              <c:f>Manufacturing!$DE$494</c:f>
              <c:strCache>
                <c:ptCount val="1"/>
                <c:pt idx="0">
                  <c:v>  Source</c:v>
                </c:pt>
              </c:strCache>
            </c:strRef>
          </c:tx>
          <c:spPr>
            <a:ln w="12700">
              <a:solidFill>
                <a:srgbClr val="00FF00"/>
              </a:solidFill>
              <a:prstDash val="solid"/>
            </a:ln>
          </c:spPr>
          <c:marker>
            <c:symbol val="triangle"/>
            <c:size val="5"/>
            <c:spPr>
              <a:solidFill>
                <a:srgbClr val="00FF00"/>
              </a:solidFill>
              <a:ln>
                <a:solidFill>
                  <a:srgbClr val="00FF00"/>
                </a:solidFill>
                <a:prstDash val="solid"/>
              </a:ln>
            </c:spPr>
          </c:marker>
          <c:cat>
            <c:numRef>
              <c:f>Manufacturing!$DC$495:$DC$527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Manufacturing!$DE$495:$DE$527</c:f>
              <c:numCache>
                <c:formatCode>0.0000</c:formatCode>
                <c:ptCount val="33"/>
                <c:pt idx="0">
                  <c:v>1</c:v>
                </c:pt>
                <c:pt idx="1">
                  <c:v>1.0149903386308339</c:v>
                </c:pt>
                <c:pt idx="2">
                  <c:v>1.0765402202201133</c:v>
                </c:pt>
                <c:pt idx="3">
                  <c:v>1.0807098204292476</c:v>
                </c:pt>
                <c:pt idx="4">
                  <c:v>1.1009714213066422</c:v>
                </c:pt>
                <c:pt idx="5">
                  <c:v>1.0676130270387854</c:v>
                </c:pt>
                <c:pt idx="6">
                  <c:v>1.0797216927617626</c:v>
                </c:pt>
                <c:pt idx="7">
                  <c:v>1.0277701196547977</c:v>
                </c:pt>
                <c:pt idx="8">
                  <c:v>1.0638174048287992</c:v>
                </c:pt>
                <c:pt idx="9">
                  <c:v>1.0246244682309629</c:v>
                </c:pt>
                <c:pt idx="10">
                  <c:v>1.0454455039626411</c:v>
                </c:pt>
                <c:pt idx="11">
                  <c:v>0.97011729865079477</c:v>
                </c:pt>
                <c:pt idx="12">
                  <c:v>0.93402232537445162</c:v>
                </c:pt>
                <c:pt idx="13">
                  <c:v>0.96095458365450981</c:v>
                </c:pt>
                <c:pt idx="14">
                  <c:v>1.0250220836657375</c:v>
                </c:pt>
                <c:pt idx="15">
                  <c:v>0.96579123168694736</c:v>
                </c:pt>
                <c:pt idx="16">
                  <c:v>0.9903622932363364</c:v>
                </c:pt>
                <c:pt idx="17">
                  <c:v>0.92550354357401887</c:v>
                </c:pt>
                <c:pt idx="18">
                  <c:v>0.93703613030544475</c:v>
                </c:pt>
                <c:pt idx="19">
                  <c:v>1.041049250117819</c:v>
                </c:pt>
                <c:pt idx="20">
                  <c:v>1.0473993745579724</c:v>
                </c:pt>
                <c:pt idx="21">
                  <c:v>1.0361543522874446</c:v>
                </c:pt>
                <c:pt idx="22">
                  <c:v>0.90845722594847922</c:v>
                </c:pt>
                <c:pt idx="23">
                  <c:v>0.88800876849276711</c:v>
                </c:pt>
                <c:pt idx="24">
                  <c:v>0.94468019282784266</c:v>
                </c:pt>
                <c:pt idx="25">
                  <c:v>0.90562876962954852</c:v>
                </c:pt>
                <c:pt idx="26">
                  <c:v>0.92386714136560177</c:v>
                </c:pt>
                <c:pt idx="27">
                  <c:v>0.85825746266581304</c:v>
                </c:pt>
                <c:pt idx="28">
                  <c:v>0.86888041706319641</c:v>
                </c:pt>
                <c:pt idx="29">
                  <c:v>0.86815810988469222</c:v>
                </c:pt>
                <c:pt idx="30">
                  <c:v>0.92960680458022227</c:v>
                </c:pt>
                <c:pt idx="31">
                  <c:v>0.96970500241677782</c:v>
                </c:pt>
                <c:pt idx="32">
                  <c:v>0.85993948093078476</c:v>
                </c:pt>
              </c:numCache>
            </c:numRef>
          </c:val>
          <c:smooth val="0"/>
          <c:extLst>
            <c:ext xmlns:c16="http://schemas.microsoft.com/office/drawing/2014/chart" uri="{C3380CC4-5D6E-409C-BE32-E72D297353CC}">
              <c16:uniqueId val="{00000001-FFD9-40F8-AD74-12AD81858A6D}"/>
            </c:ext>
          </c:extLst>
        </c:ser>
        <c:ser>
          <c:idx val="2"/>
          <c:order val="2"/>
          <c:tx>
            <c:strRef>
              <c:f>Manufacturing!$DF$494</c:f>
              <c:strCache>
                <c:ptCount val="1"/>
                <c:pt idx="0">
                  <c:v> Delivered</c:v>
                </c:pt>
              </c:strCache>
            </c:strRef>
          </c:tx>
          <c:spPr>
            <a:ln w="12700">
              <a:solidFill>
                <a:srgbClr val="008080"/>
              </a:solidFill>
              <a:prstDash val="solid"/>
            </a:ln>
          </c:spPr>
          <c:marker>
            <c:symbol val="circle"/>
            <c:size val="5"/>
            <c:spPr>
              <a:solidFill>
                <a:srgbClr val="008080"/>
              </a:solidFill>
              <a:ln>
                <a:solidFill>
                  <a:srgbClr val="008080"/>
                </a:solidFill>
                <a:prstDash val="solid"/>
              </a:ln>
            </c:spPr>
          </c:marker>
          <c:cat>
            <c:numRef>
              <c:f>Manufacturing!$DC$495:$DC$527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Manufacturing!$DF$495:$DF$527</c:f>
              <c:numCache>
                <c:formatCode>0.0000</c:formatCode>
                <c:ptCount val="33"/>
                <c:pt idx="0">
                  <c:v>1</c:v>
                </c:pt>
                <c:pt idx="1">
                  <c:v>1.053839718566159</c:v>
                </c:pt>
                <c:pt idx="2">
                  <c:v>1.0928625883005596</c:v>
                </c:pt>
                <c:pt idx="3">
                  <c:v>1.0911793932863938</c:v>
                </c:pt>
                <c:pt idx="4">
                  <c:v>1.0745077350597199</c:v>
                </c:pt>
                <c:pt idx="5">
                  <c:v>1.0191568757062044</c:v>
                </c:pt>
                <c:pt idx="6">
                  <c:v>1.0335257207665844</c:v>
                </c:pt>
                <c:pt idx="7">
                  <c:v>1.0022519843979649</c:v>
                </c:pt>
                <c:pt idx="8">
                  <c:v>1.0401886728223726</c:v>
                </c:pt>
                <c:pt idx="9">
                  <c:v>1.0326261179440617</c:v>
                </c:pt>
                <c:pt idx="10">
                  <c:v>1.0616589440232189</c:v>
                </c:pt>
                <c:pt idx="11">
                  <c:v>0.93159127775350858</c:v>
                </c:pt>
                <c:pt idx="12">
                  <c:v>0.8726829283481341</c:v>
                </c:pt>
                <c:pt idx="13">
                  <c:v>0.92200651601369921</c:v>
                </c:pt>
                <c:pt idx="14">
                  <c:v>0.98774163979351315</c:v>
                </c:pt>
                <c:pt idx="15">
                  <c:v>0.88903342791852524</c:v>
                </c:pt>
                <c:pt idx="16">
                  <c:v>0.90816575680657197</c:v>
                </c:pt>
                <c:pt idx="17">
                  <c:v>0.86577042287894623</c:v>
                </c:pt>
                <c:pt idx="18">
                  <c:v>0.85543010172072154</c:v>
                </c:pt>
                <c:pt idx="19">
                  <c:v>0.90395088186335137</c:v>
                </c:pt>
                <c:pt idx="20">
                  <c:v>0.90166378021680949</c:v>
                </c:pt>
                <c:pt idx="21">
                  <c:v>0.94665182597461761</c:v>
                </c:pt>
                <c:pt idx="22">
                  <c:v>0.83691783107594375</c:v>
                </c:pt>
                <c:pt idx="23">
                  <c:v>0.76357573427012937</c:v>
                </c:pt>
                <c:pt idx="24">
                  <c:v>0.885950343266933</c:v>
                </c:pt>
                <c:pt idx="25">
                  <c:v>0.81567469898549516</c:v>
                </c:pt>
                <c:pt idx="26">
                  <c:v>0.83336045591016261</c:v>
                </c:pt>
                <c:pt idx="27">
                  <c:v>0.79868753129065828</c:v>
                </c:pt>
                <c:pt idx="28">
                  <c:v>0.8063955604677896</c:v>
                </c:pt>
                <c:pt idx="29">
                  <c:v>0.80667647285414035</c:v>
                </c:pt>
                <c:pt idx="30">
                  <c:v>0.92253038736734294</c:v>
                </c:pt>
                <c:pt idx="31">
                  <c:v>0.99443983428662197</c:v>
                </c:pt>
                <c:pt idx="32">
                  <c:v>0.87724221260612067</c:v>
                </c:pt>
              </c:numCache>
            </c:numRef>
          </c:val>
          <c:smooth val="0"/>
          <c:extLst>
            <c:ext xmlns:c16="http://schemas.microsoft.com/office/drawing/2014/chart" uri="{C3380CC4-5D6E-409C-BE32-E72D297353CC}">
              <c16:uniqueId val="{00000002-FFD9-40F8-AD74-12AD81858A6D}"/>
            </c:ext>
          </c:extLst>
        </c:ser>
        <c:ser>
          <c:idx val="3"/>
          <c:order val="3"/>
          <c:tx>
            <c:strRef>
              <c:f>Manufacturing!$DG$494</c:f>
              <c:strCache>
                <c:ptCount val="1"/>
                <c:pt idx="0">
                  <c:v> Electricity</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cat>
            <c:numRef>
              <c:f>Manufacturing!$DC$495:$DC$527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Manufacturing!$DG$495:$DG$527</c:f>
              <c:numCache>
                <c:formatCode>0.0000</c:formatCode>
                <c:ptCount val="33"/>
                <c:pt idx="0">
                  <c:v>1</c:v>
                </c:pt>
                <c:pt idx="1">
                  <c:v>0.97769341842295621</c:v>
                </c:pt>
                <c:pt idx="2">
                  <c:v>1.0844809469117678</c:v>
                </c:pt>
                <c:pt idx="3">
                  <c:v>1.1020076659615585</c:v>
                </c:pt>
                <c:pt idx="4">
                  <c:v>1.1253584114161563</c:v>
                </c:pt>
                <c:pt idx="5">
                  <c:v>1.1284657977150665</c:v>
                </c:pt>
                <c:pt idx="6">
                  <c:v>1.1477588066080824</c:v>
                </c:pt>
                <c:pt idx="7">
                  <c:v>1.0744452717919559</c:v>
                </c:pt>
                <c:pt idx="8">
                  <c:v>1.1065609531315799</c:v>
                </c:pt>
                <c:pt idx="9">
                  <c:v>1.0349827690087681</c:v>
                </c:pt>
                <c:pt idx="10">
                  <c:v>1.0351880659888759</c:v>
                </c:pt>
                <c:pt idx="11">
                  <c:v>1.0339644740454652</c:v>
                </c:pt>
                <c:pt idx="12">
                  <c:v>1.0332535369690627</c:v>
                </c:pt>
                <c:pt idx="13">
                  <c:v>1.0283191186416782</c:v>
                </c:pt>
                <c:pt idx="14">
                  <c:v>1.0816017971802756</c:v>
                </c:pt>
                <c:pt idx="15">
                  <c:v>1.0822279178244969</c:v>
                </c:pt>
                <c:pt idx="16">
                  <c:v>1.1383851838555261</c:v>
                </c:pt>
                <c:pt idx="17">
                  <c:v>1.0386622042606324</c:v>
                </c:pt>
                <c:pt idx="18">
                  <c:v>1.0939557729428349</c:v>
                </c:pt>
                <c:pt idx="19">
                  <c:v>1.2778530587404155</c:v>
                </c:pt>
                <c:pt idx="20">
                  <c:v>1.3118047790318133</c:v>
                </c:pt>
                <c:pt idx="21">
                  <c:v>1.2324080869169423</c:v>
                </c:pt>
                <c:pt idx="22">
                  <c:v>1.0727997910527829</c:v>
                </c:pt>
                <c:pt idx="23">
                  <c:v>1.1316972873375282</c:v>
                </c:pt>
                <c:pt idx="24">
                  <c:v>1.1138785140345948</c:v>
                </c:pt>
                <c:pt idx="25">
                  <c:v>1.1233113886996626</c:v>
                </c:pt>
                <c:pt idx="26">
                  <c:v>1.155844269375786</c:v>
                </c:pt>
                <c:pt idx="27">
                  <c:v>1.0602186219941745</c:v>
                </c:pt>
                <c:pt idx="28">
                  <c:v>1.0803511320942238</c:v>
                </c:pt>
                <c:pt idx="29">
                  <c:v>1.083712131311106</c:v>
                </c:pt>
                <c:pt idx="30">
                  <c:v>1.0973725162671955</c:v>
                </c:pt>
                <c:pt idx="31">
                  <c:v>1.1017011378816151</c:v>
                </c:pt>
                <c:pt idx="32">
                  <c:v>0.98825677454357919</c:v>
                </c:pt>
              </c:numCache>
            </c:numRef>
          </c:val>
          <c:smooth val="0"/>
          <c:extLst>
            <c:ext xmlns:c16="http://schemas.microsoft.com/office/drawing/2014/chart" uri="{C3380CC4-5D6E-409C-BE32-E72D297353CC}">
              <c16:uniqueId val="{00000003-FFD9-40F8-AD74-12AD81858A6D}"/>
            </c:ext>
          </c:extLst>
        </c:ser>
        <c:dLbls>
          <c:showLegendKey val="0"/>
          <c:showVal val="0"/>
          <c:showCatName val="0"/>
          <c:showSerName val="0"/>
          <c:showPercent val="0"/>
          <c:showBubbleSize val="0"/>
        </c:dLbls>
        <c:marker val="1"/>
        <c:smooth val="0"/>
        <c:axId val="140684800"/>
        <c:axId val="140794624"/>
      </c:lineChart>
      <c:catAx>
        <c:axId val="14068480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925" b="0" i="0" u="none" strike="noStrike" baseline="0">
                <a:solidFill>
                  <a:srgbClr val="000000"/>
                </a:solidFill>
                <a:latin typeface="Arial"/>
                <a:ea typeface="Arial"/>
                <a:cs typeface="Arial"/>
              </a:defRPr>
            </a:pPr>
            <a:endParaRPr lang="en-US"/>
          </a:p>
        </c:txPr>
        <c:crossAx val="140794624"/>
        <c:crosses val="autoZero"/>
        <c:auto val="1"/>
        <c:lblAlgn val="ctr"/>
        <c:lblOffset val="100"/>
        <c:tickLblSkip val="3"/>
        <c:tickMarkSkip val="1"/>
        <c:noMultiLvlLbl val="0"/>
      </c:catAx>
      <c:valAx>
        <c:axId val="140794624"/>
        <c:scaling>
          <c:orientation val="minMax"/>
        </c:scaling>
        <c:delete val="0"/>
        <c:axPos val="l"/>
        <c:majorGridlines>
          <c:spPr>
            <a:ln w="3175">
              <a:solidFill>
                <a:srgbClr val="000000"/>
              </a:solidFill>
              <a:prstDash val="solid"/>
            </a:ln>
          </c:spPr>
        </c:majorGridlines>
        <c:title>
          <c:tx>
            <c:rich>
              <a:bodyPr/>
              <a:lstStyle/>
              <a:p>
                <a:pPr>
                  <a:defRPr sz="925" b="1" i="0" u="none" strike="noStrike" baseline="0">
                    <a:solidFill>
                      <a:srgbClr val="000000"/>
                    </a:solidFill>
                    <a:latin typeface="Arial"/>
                    <a:ea typeface="Arial"/>
                    <a:cs typeface="Arial"/>
                  </a:defRPr>
                </a:pPr>
                <a:r>
                  <a:rPr lang="en-US"/>
                  <a:t>Index, 1985 = 1.0</a:t>
                </a:r>
              </a:p>
            </c:rich>
          </c:tx>
          <c:layout>
            <c:manualLayout>
              <c:xMode val="edge"/>
              <c:yMode val="edge"/>
              <c:x val="2.84789644012945E-2"/>
              <c:y val="0.3742521256699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40684800"/>
        <c:crosses val="autoZero"/>
        <c:crossBetween val="midCat"/>
      </c:valAx>
      <c:spPr>
        <a:noFill/>
        <a:ln w="12700">
          <a:solidFill>
            <a:srgbClr val="808080"/>
          </a:solidFill>
          <a:prstDash val="solid"/>
        </a:ln>
      </c:spPr>
    </c:plotArea>
    <c:legend>
      <c:legendPos val="r"/>
      <c:layout>
        <c:manualLayout>
          <c:xMode val="edge"/>
          <c:yMode val="edge"/>
          <c:x val="0.15857605177993528"/>
          <c:y val="0.57884325836515937"/>
          <c:w val="0.26407766990291265"/>
          <c:h val="0.25449133229603782"/>
        </c:manualLayout>
      </c:layout>
      <c:overlay val="0"/>
      <c:spPr>
        <a:solidFill>
          <a:srgbClr val="FFFFFF"/>
        </a:solidFill>
        <a:ln w="3175">
          <a:solidFill>
            <a:srgbClr val="000000"/>
          </a:solidFill>
          <a:prstDash val="solid"/>
        </a:ln>
      </c:spPr>
      <c:txPr>
        <a:bodyPr/>
        <a:lstStyle/>
        <a:p>
          <a:pPr>
            <a:defRPr sz="84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Arial"/>
                <a:ea typeface="Arial"/>
                <a:cs typeface="Arial"/>
              </a:defRPr>
            </a:pPr>
            <a:r>
              <a:rPr lang="en-US"/>
              <a:t>NAICS 333 Machinery Manufacturing</a:t>
            </a:r>
          </a:p>
          <a:p>
            <a:pPr>
              <a:defRPr sz="1200" b="1" i="0" u="none" strike="noStrike" baseline="0">
                <a:solidFill>
                  <a:srgbClr val="000000"/>
                </a:solidFill>
                <a:latin typeface="Arial"/>
                <a:ea typeface="Arial"/>
                <a:cs typeface="Arial"/>
              </a:defRPr>
            </a:pPr>
            <a:r>
              <a:rPr lang="en-US"/>
              <a:t>Output and Intensity Indexes</a:t>
            </a:r>
          </a:p>
        </c:rich>
      </c:tx>
      <c:layout>
        <c:manualLayout>
          <c:xMode val="edge"/>
          <c:yMode val="edge"/>
          <c:x val="0.22718446601941747"/>
          <c:y val="3.9920159680638723E-2"/>
        </c:manualLayout>
      </c:layout>
      <c:overlay val="0"/>
      <c:spPr>
        <a:noFill/>
        <a:ln w="25400">
          <a:noFill/>
        </a:ln>
      </c:spPr>
    </c:title>
    <c:autoTitleDeleted val="0"/>
    <c:plotArea>
      <c:layout>
        <c:manualLayout>
          <c:layoutTarget val="inner"/>
          <c:xMode val="edge"/>
          <c:yMode val="edge"/>
          <c:x val="0.13786407766990291"/>
          <c:y val="0.17664696483054129"/>
          <c:w val="0.81996096119053075"/>
          <c:h val="0.71956182123941093"/>
        </c:manualLayout>
      </c:layout>
      <c:lineChart>
        <c:grouping val="standard"/>
        <c:varyColors val="0"/>
        <c:ser>
          <c:idx val="0"/>
          <c:order val="0"/>
          <c:tx>
            <c:strRef>
              <c:f>Manufacturing!$DK$494</c:f>
              <c:strCache>
                <c:ptCount val="1"/>
                <c:pt idx="0">
                  <c:v>  Output</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cat>
            <c:numRef>
              <c:f>Manufacturing!$DJ$495:$DJ$527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Manufacturing!$DK$495:$DK$527</c:f>
              <c:numCache>
                <c:formatCode>0.0000</c:formatCode>
                <c:ptCount val="33"/>
                <c:pt idx="0">
                  <c:v>1</c:v>
                </c:pt>
                <c:pt idx="1">
                  <c:v>0.9637454943357362</c:v>
                </c:pt>
                <c:pt idx="2">
                  <c:v>1.0128411431513902</c:v>
                </c:pt>
                <c:pt idx="3">
                  <c:v>1.0991728887744594</c:v>
                </c:pt>
                <c:pt idx="4">
                  <c:v>1.1527259268795056</c:v>
                </c:pt>
                <c:pt idx="5">
                  <c:v>1.1189334449021626</c:v>
                </c:pt>
                <c:pt idx="6">
                  <c:v>1.0535691297631309</c:v>
                </c:pt>
                <c:pt idx="7">
                  <c:v>1.0522978887744594</c:v>
                </c:pt>
                <c:pt idx="8">
                  <c:v>1.1235517507723998</c:v>
                </c:pt>
                <c:pt idx="9">
                  <c:v>1.2301268022657053</c:v>
                </c:pt>
                <c:pt idx="10">
                  <c:v>1.3290744078269823</c:v>
                </c:pt>
                <c:pt idx="11">
                  <c:v>1.3630599897013389</c:v>
                </c:pt>
                <c:pt idx="12">
                  <c:v>1.425640447991761</c:v>
                </c:pt>
                <c:pt idx="13">
                  <c:v>1.4571640061791966</c:v>
                </c:pt>
                <c:pt idx="14">
                  <c:v>1.4309506951596294</c:v>
                </c:pt>
                <c:pt idx="15">
                  <c:v>1.516590499485067</c:v>
                </c:pt>
                <c:pt idx="16">
                  <c:v>1.3520854788877446</c:v>
                </c:pt>
                <c:pt idx="17">
                  <c:v>1.2551010556127702</c:v>
                </c:pt>
                <c:pt idx="18">
                  <c:v>1.2643859423274972</c:v>
                </c:pt>
                <c:pt idx="19">
                  <c:v>1.3134172245108133</c:v>
                </c:pt>
                <c:pt idx="20">
                  <c:v>1.4202336508753863</c:v>
                </c:pt>
                <c:pt idx="21">
                  <c:v>1.4906185633367659</c:v>
                </c:pt>
                <c:pt idx="22">
                  <c:v>1.5483393408856849</c:v>
                </c:pt>
                <c:pt idx="23">
                  <c:v>1.5157054582904219</c:v>
                </c:pt>
                <c:pt idx="24">
                  <c:v>1.1920700308959833</c:v>
                </c:pt>
                <c:pt idx="25">
                  <c:v>1.3284790164778577</c:v>
                </c:pt>
                <c:pt idx="26">
                  <c:v>1.4996620751802263</c:v>
                </c:pt>
                <c:pt idx="27">
                  <c:v>1.6091658084449021</c:v>
                </c:pt>
                <c:pt idx="28">
                  <c:v>1.5540518795056641</c:v>
                </c:pt>
                <c:pt idx="29">
                  <c:v>1.5746331101956745</c:v>
                </c:pt>
                <c:pt idx="30">
                  <c:v>1.4420700308959835</c:v>
                </c:pt>
                <c:pt idx="31">
                  <c:v>1.3265962924819772</c:v>
                </c:pt>
                <c:pt idx="32">
                  <c:v>1.4239508238928937</c:v>
                </c:pt>
              </c:numCache>
            </c:numRef>
          </c:val>
          <c:smooth val="0"/>
          <c:extLst>
            <c:ext xmlns:c16="http://schemas.microsoft.com/office/drawing/2014/chart" uri="{C3380CC4-5D6E-409C-BE32-E72D297353CC}">
              <c16:uniqueId val="{00000000-92C0-4963-B88E-BDBF38BC98BE}"/>
            </c:ext>
          </c:extLst>
        </c:ser>
        <c:ser>
          <c:idx val="1"/>
          <c:order val="1"/>
          <c:tx>
            <c:strRef>
              <c:f>Manufacturing!$DL$494</c:f>
              <c:strCache>
                <c:ptCount val="1"/>
                <c:pt idx="0">
                  <c:v>  Source</c:v>
                </c:pt>
              </c:strCache>
            </c:strRef>
          </c:tx>
          <c:spPr>
            <a:ln w="12700">
              <a:solidFill>
                <a:srgbClr val="00FF00"/>
              </a:solidFill>
              <a:prstDash val="solid"/>
            </a:ln>
          </c:spPr>
          <c:marker>
            <c:symbol val="triangle"/>
            <c:size val="5"/>
            <c:spPr>
              <a:solidFill>
                <a:srgbClr val="00FF00"/>
              </a:solidFill>
              <a:ln>
                <a:solidFill>
                  <a:srgbClr val="00FF00"/>
                </a:solidFill>
                <a:prstDash val="solid"/>
              </a:ln>
            </c:spPr>
          </c:marker>
          <c:cat>
            <c:numRef>
              <c:f>Manufacturing!$DJ$495:$DJ$527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Manufacturing!$DL$495:$DL$527</c:f>
              <c:numCache>
                <c:formatCode>0.0000</c:formatCode>
                <c:ptCount val="33"/>
                <c:pt idx="0">
                  <c:v>1</c:v>
                </c:pt>
                <c:pt idx="1">
                  <c:v>1.0629972207692449</c:v>
                </c:pt>
                <c:pt idx="2">
                  <c:v>1.1089754488207053</c:v>
                </c:pt>
                <c:pt idx="3">
                  <c:v>1.0574654694362386</c:v>
                </c:pt>
                <c:pt idx="4">
                  <c:v>1.0592531159727567</c:v>
                </c:pt>
                <c:pt idx="5">
                  <c:v>1.062278235565119</c:v>
                </c:pt>
                <c:pt idx="6">
                  <c:v>1.089233688325737</c:v>
                </c:pt>
                <c:pt idx="7">
                  <c:v>1.0179396443703566</c:v>
                </c:pt>
                <c:pt idx="8">
                  <c:v>0.98874508783368642</c:v>
                </c:pt>
                <c:pt idx="9">
                  <c:v>0.94579088131710387</c:v>
                </c:pt>
                <c:pt idx="10">
                  <c:v>0.92115619254600467</c:v>
                </c:pt>
                <c:pt idx="11">
                  <c:v>0.87642875478439919</c:v>
                </c:pt>
                <c:pt idx="12">
                  <c:v>0.85124550775572205</c:v>
                </c:pt>
                <c:pt idx="13">
                  <c:v>0.86016561895121757</c:v>
                </c:pt>
                <c:pt idx="14">
                  <c:v>0.88012854857609935</c:v>
                </c:pt>
                <c:pt idx="15">
                  <c:v>0.81831704238113046</c:v>
                </c:pt>
                <c:pt idx="16">
                  <c:v>0.88223488092976743</c:v>
                </c:pt>
                <c:pt idx="17">
                  <c:v>0.85087447437208608</c:v>
                </c:pt>
                <c:pt idx="18">
                  <c:v>0.80490971026187474</c:v>
                </c:pt>
                <c:pt idx="19">
                  <c:v>0.88673485364230809</c:v>
                </c:pt>
                <c:pt idx="20">
                  <c:v>0.86388063691740147</c:v>
                </c:pt>
                <c:pt idx="21">
                  <c:v>0.86266547043866149</c:v>
                </c:pt>
                <c:pt idx="22">
                  <c:v>0.8343570499246924</c:v>
                </c:pt>
                <c:pt idx="23">
                  <c:v>0.79366142585921751</c:v>
                </c:pt>
                <c:pt idx="24">
                  <c:v>0.84851902766871723</c:v>
                </c:pt>
                <c:pt idx="25">
                  <c:v>0.73454718730398838</c:v>
                </c:pt>
                <c:pt idx="26">
                  <c:v>0.7151503641401401</c:v>
                </c:pt>
                <c:pt idx="27">
                  <c:v>0.62571071810029966</c:v>
                </c:pt>
                <c:pt idx="28">
                  <c:v>0.6585351029432146</c:v>
                </c:pt>
                <c:pt idx="29">
                  <c:v>0.65753717620110985</c:v>
                </c:pt>
                <c:pt idx="30">
                  <c:v>0.70765968292158721</c:v>
                </c:pt>
                <c:pt idx="31">
                  <c:v>0.76745899692506492</c:v>
                </c:pt>
                <c:pt idx="32">
                  <c:v>0.69224849447879222</c:v>
                </c:pt>
              </c:numCache>
            </c:numRef>
          </c:val>
          <c:smooth val="0"/>
          <c:extLst>
            <c:ext xmlns:c16="http://schemas.microsoft.com/office/drawing/2014/chart" uri="{C3380CC4-5D6E-409C-BE32-E72D297353CC}">
              <c16:uniqueId val="{00000001-92C0-4963-B88E-BDBF38BC98BE}"/>
            </c:ext>
          </c:extLst>
        </c:ser>
        <c:ser>
          <c:idx val="2"/>
          <c:order val="2"/>
          <c:tx>
            <c:strRef>
              <c:f>Manufacturing!$DM$494</c:f>
              <c:strCache>
                <c:ptCount val="1"/>
                <c:pt idx="0">
                  <c:v> Delivered</c:v>
                </c:pt>
              </c:strCache>
            </c:strRef>
          </c:tx>
          <c:spPr>
            <a:ln w="12700">
              <a:solidFill>
                <a:srgbClr val="008080"/>
              </a:solidFill>
              <a:prstDash val="solid"/>
            </a:ln>
          </c:spPr>
          <c:marker>
            <c:symbol val="circle"/>
            <c:size val="5"/>
            <c:spPr>
              <a:solidFill>
                <a:srgbClr val="008080"/>
              </a:solidFill>
              <a:ln>
                <a:solidFill>
                  <a:srgbClr val="008080"/>
                </a:solidFill>
                <a:prstDash val="solid"/>
              </a:ln>
            </c:spPr>
          </c:marker>
          <c:cat>
            <c:numRef>
              <c:f>Manufacturing!$DJ$495:$DJ$527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Manufacturing!$DM$495:$DM$527</c:f>
              <c:numCache>
                <c:formatCode>0.0000</c:formatCode>
                <c:ptCount val="33"/>
                <c:pt idx="0">
                  <c:v>1</c:v>
                </c:pt>
                <c:pt idx="1">
                  <c:v>1.1075920729271349</c:v>
                </c:pt>
                <c:pt idx="2">
                  <c:v>1.1184248643360362</c:v>
                </c:pt>
                <c:pt idx="3">
                  <c:v>1.0698299776496549</c:v>
                </c:pt>
                <c:pt idx="4">
                  <c:v>1.0271657742885938</c:v>
                </c:pt>
                <c:pt idx="5">
                  <c:v>0.99233789782914916</c:v>
                </c:pt>
                <c:pt idx="6">
                  <c:v>1.0094602297646647</c:v>
                </c:pt>
                <c:pt idx="7">
                  <c:v>0.94934890828136986</c:v>
                </c:pt>
                <c:pt idx="8">
                  <c:v>0.91180190584442933</c:v>
                </c:pt>
                <c:pt idx="9">
                  <c:v>0.87442258999984745</c:v>
                </c:pt>
                <c:pt idx="10">
                  <c:v>0.87199612359697209</c:v>
                </c:pt>
                <c:pt idx="11">
                  <c:v>0.79856847012288945</c:v>
                </c:pt>
                <c:pt idx="12">
                  <c:v>0.75555275013539358</c:v>
                </c:pt>
                <c:pt idx="13">
                  <c:v>0.78111671517655634</c:v>
                </c:pt>
                <c:pt idx="14">
                  <c:v>0.8132689791750074</c:v>
                </c:pt>
                <c:pt idx="15">
                  <c:v>0.71779553086388403</c:v>
                </c:pt>
                <c:pt idx="16">
                  <c:v>0.77638267953751794</c:v>
                </c:pt>
                <c:pt idx="17">
                  <c:v>0.75169792151323944</c:v>
                </c:pt>
                <c:pt idx="18">
                  <c:v>0.6857401663053907</c:v>
                </c:pt>
                <c:pt idx="19">
                  <c:v>0.73029693961427344</c:v>
                </c:pt>
                <c:pt idx="20">
                  <c:v>0.70592060272507517</c:v>
                </c:pt>
                <c:pt idx="21">
                  <c:v>0.72926337810768704</c:v>
                </c:pt>
                <c:pt idx="22">
                  <c:v>0.72109006616088756</c:v>
                </c:pt>
                <c:pt idx="23">
                  <c:v>0.65117881656490728</c:v>
                </c:pt>
                <c:pt idx="24">
                  <c:v>0.76709135507770887</c:v>
                </c:pt>
                <c:pt idx="25">
                  <c:v>0.64643312468750824</c:v>
                </c:pt>
                <c:pt idx="26">
                  <c:v>0.63678283925768087</c:v>
                </c:pt>
                <c:pt idx="27">
                  <c:v>0.56320917240713808</c:v>
                </c:pt>
                <c:pt idx="28">
                  <c:v>0.59462769650515612</c:v>
                </c:pt>
                <c:pt idx="29">
                  <c:v>0.58981730621955553</c:v>
                </c:pt>
                <c:pt idx="30">
                  <c:v>0.66155151549242996</c:v>
                </c:pt>
                <c:pt idx="31">
                  <c:v>0.73155356306844677</c:v>
                </c:pt>
                <c:pt idx="32">
                  <c:v>0.66409100270880483</c:v>
                </c:pt>
              </c:numCache>
            </c:numRef>
          </c:val>
          <c:smooth val="0"/>
          <c:extLst>
            <c:ext xmlns:c16="http://schemas.microsoft.com/office/drawing/2014/chart" uri="{C3380CC4-5D6E-409C-BE32-E72D297353CC}">
              <c16:uniqueId val="{00000002-92C0-4963-B88E-BDBF38BC98BE}"/>
            </c:ext>
          </c:extLst>
        </c:ser>
        <c:ser>
          <c:idx val="3"/>
          <c:order val="3"/>
          <c:tx>
            <c:strRef>
              <c:f>Manufacturing!$DN$494</c:f>
              <c:strCache>
                <c:ptCount val="1"/>
                <c:pt idx="0">
                  <c:v> Electricity</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cat>
            <c:numRef>
              <c:f>Manufacturing!$DJ$495:$DJ$527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Manufacturing!$DN$495:$DN$527</c:f>
              <c:numCache>
                <c:formatCode>0.0000</c:formatCode>
                <c:ptCount val="33"/>
                <c:pt idx="0">
                  <c:v>1</c:v>
                </c:pt>
                <c:pt idx="1">
                  <c:v>1.0251954362480673</c:v>
                </c:pt>
                <c:pt idx="2">
                  <c:v>1.129040980918959</c:v>
                </c:pt>
                <c:pt idx="3">
                  <c:v>1.0771838086010297</c:v>
                </c:pt>
                <c:pt idx="4">
                  <c:v>1.0870350566286111</c:v>
                </c:pt>
                <c:pt idx="5">
                  <c:v>1.1422757259941805</c:v>
                </c:pt>
                <c:pt idx="6">
                  <c:v>1.1918602541645795</c:v>
                </c:pt>
                <c:pt idx="7">
                  <c:v>1.1142070898050107</c:v>
                </c:pt>
                <c:pt idx="8">
                  <c:v>1.0934065237309858</c:v>
                </c:pt>
                <c:pt idx="9">
                  <c:v>1.055341058880662</c:v>
                </c:pt>
                <c:pt idx="10">
                  <c:v>0.9931912254157198</c:v>
                </c:pt>
                <c:pt idx="11">
                  <c:v>0.98237728791444268</c:v>
                </c:pt>
                <c:pt idx="12">
                  <c:v>0.9828857632987773</c:v>
                </c:pt>
                <c:pt idx="13">
                  <c:v>0.97027509116136157</c:v>
                </c:pt>
                <c:pt idx="14">
                  <c:v>0.96698593013499035</c:v>
                </c:pt>
                <c:pt idx="15">
                  <c:v>0.95127953165601997</c:v>
                </c:pt>
                <c:pt idx="16">
                  <c:v>1.0442596028432092</c:v>
                </c:pt>
                <c:pt idx="17">
                  <c:v>1.0025842324660414</c:v>
                </c:pt>
                <c:pt idx="18">
                  <c:v>0.99173695280268415</c:v>
                </c:pt>
                <c:pt idx="19">
                  <c:v>1.1210788781595076</c:v>
                </c:pt>
                <c:pt idx="20">
                  <c:v>1.1119849959709567</c:v>
                </c:pt>
                <c:pt idx="21">
                  <c:v>1.091246608088853</c:v>
                </c:pt>
                <c:pt idx="22">
                  <c:v>1.0371943628589844</c:v>
                </c:pt>
                <c:pt idx="23">
                  <c:v>1.0348814628133389</c:v>
                </c:pt>
                <c:pt idx="24">
                  <c:v>1.0302756484562909</c:v>
                </c:pt>
                <c:pt idx="25">
                  <c:v>0.91961082542248562</c:v>
                </c:pt>
                <c:pt idx="26">
                  <c:v>0.89450898559432868</c:v>
                </c:pt>
                <c:pt idx="27">
                  <c:v>0.79211532201772883</c:v>
                </c:pt>
                <c:pt idx="28">
                  <c:v>0.83387209732914069</c:v>
                </c:pt>
                <c:pt idx="29">
                  <c:v>0.84250983087023978</c:v>
                </c:pt>
                <c:pt idx="30">
                  <c:v>0.8929233041160527</c:v>
                </c:pt>
                <c:pt idx="31">
                  <c:v>0.95567006964257417</c:v>
                </c:pt>
                <c:pt idx="32">
                  <c:v>0.85914905074826964</c:v>
                </c:pt>
              </c:numCache>
            </c:numRef>
          </c:val>
          <c:smooth val="0"/>
          <c:extLst>
            <c:ext xmlns:c16="http://schemas.microsoft.com/office/drawing/2014/chart" uri="{C3380CC4-5D6E-409C-BE32-E72D297353CC}">
              <c16:uniqueId val="{00000003-92C0-4963-B88E-BDBF38BC98BE}"/>
            </c:ext>
          </c:extLst>
        </c:ser>
        <c:dLbls>
          <c:showLegendKey val="0"/>
          <c:showVal val="0"/>
          <c:showCatName val="0"/>
          <c:showSerName val="0"/>
          <c:showPercent val="0"/>
          <c:showBubbleSize val="0"/>
        </c:dLbls>
        <c:marker val="1"/>
        <c:smooth val="0"/>
        <c:axId val="141156864"/>
        <c:axId val="141075584"/>
      </c:lineChart>
      <c:catAx>
        <c:axId val="14115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925" b="0" i="0" u="none" strike="noStrike" baseline="0">
                <a:solidFill>
                  <a:srgbClr val="000000"/>
                </a:solidFill>
                <a:latin typeface="Arial"/>
                <a:ea typeface="Arial"/>
                <a:cs typeface="Arial"/>
              </a:defRPr>
            </a:pPr>
            <a:endParaRPr lang="en-US"/>
          </a:p>
        </c:txPr>
        <c:crossAx val="141075584"/>
        <c:crosses val="autoZero"/>
        <c:auto val="1"/>
        <c:lblAlgn val="ctr"/>
        <c:lblOffset val="100"/>
        <c:tickLblSkip val="3"/>
        <c:tickMarkSkip val="1"/>
        <c:noMultiLvlLbl val="0"/>
      </c:catAx>
      <c:valAx>
        <c:axId val="141075584"/>
        <c:scaling>
          <c:orientation val="minMax"/>
        </c:scaling>
        <c:delete val="0"/>
        <c:axPos val="l"/>
        <c:majorGridlines>
          <c:spPr>
            <a:ln w="3175">
              <a:solidFill>
                <a:srgbClr val="000000"/>
              </a:solidFill>
              <a:prstDash val="solid"/>
            </a:ln>
          </c:spPr>
        </c:majorGridlines>
        <c:title>
          <c:tx>
            <c:rich>
              <a:bodyPr/>
              <a:lstStyle/>
              <a:p>
                <a:pPr>
                  <a:defRPr sz="925" b="1" i="0" u="none" strike="noStrike" baseline="0">
                    <a:solidFill>
                      <a:srgbClr val="000000"/>
                    </a:solidFill>
                    <a:latin typeface="Arial"/>
                    <a:ea typeface="Arial"/>
                    <a:cs typeface="Arial"/>
                  </a:defRPr>
                </a:pPr>
                <a:r>
                  <a:rPr lang="en-US"/>
                  <a:t>Index, 1985 = 1.0</a:t>
                </a:r>
              </a:p>
            </c:rich>
          </c:tx>
          <c:layout>
            <c:manualLayout>
              <c:xMode val="edge"/>
              <c:yMode val="edge"/>
              <c:x val="3.8834951456310676E-2"/>
              <c:y val="0.3742521256699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41156864"/>
        <c:crosses val="autoZero"/>
        <c:crossBetween val="midCat"/>
      </c:valAx>
      <c:spPr>
        <a:noFill/>
        <a:ln w="12700">
          <a:solidFill>
            <a:srgbClr val="808080"/>
          </a:solidFill>
          <a:prstDash val="solid"/>
        </a:ln>
      </c:spPr>
    </c:plotArea>
    <c:legend>
      <c:legendPos val="r"/>
      <c:layout>
        <c:manualLayout>
          <c:xMode val="edge"/>
          <c:yMode val="edge"/>
          <c:x val="0.15857605177993528"/>
          <c:y val="0.57884325836515937"/>
          <c:w val="0.26407766990291265"/>
          <c:h val="0.25449133229603782"/>
        </c:manualLayout>
      </c:layout>
      <c:overlay val="0"/>
      <c:spPr>
        <a:solidFill>
          <a:srgbClr val="FFFFFF"/>
        </a:solidFill>
        <a:ln w="3175">
          <a:solidFill>
            <a:srgbClr val="000000"/>
          </a:solidFill>
          <a:prstDash val="solid"/>
        </a:ln>
      </c:spPr>
      <c:txPr>
        <a:bodyPr/>
        <a:lstStyle/>
        <a:p>
          <a:pPr>
            <a:defRPr sz="84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Arial"/>
                <a:ea typeface="Arial"/>
                <a:cs typeface="Arial"/>
              </a:defRPr>
            </a:pPr>
            <a:r>
              <a:rPr lang="en-US"/>
              <a:t>NAICS 334 Computer and Electronics Manufacturing</a:t>
            </a:r>
          </a:p>
          <a:p>
            <a:pPr>
              <a:defRPr sz="1200" b="1" i="0" u="none" strike="noStrike" baseline="0">
                <a:solidFill>
                  <a:srgbClr val="000000"/>
                </a:solidFill>
                <a:latin typeface="Arial"/>
                <a:ea typeface="Arial"/>
                <a:cs typeface="Arial"/>
              </a:defRPr>
            </a:pPr>
            <a:r>
              <a:rPr lang="en-US"/>
              <a:t>Output and Intensity Indexes</a:t>
            </a:r>
          </a:p>
        </c:rich>
      </c:tx>
      <c:layout>
        <c:manualLayout>
          <c:xMode val="edge"/>
          <c:yMode val="edge"/>
          <c:x val="0.11085829718439666"/>
          <c:y val="2.6028856219562149E-2"/>
        </c:manualLayout>
      </c:layout>
      <c:overlay val="0"/>
      <c:spPr>
        <a:noFill/>
        <a:ln w="25400">
          <a:noFill/>
        </a:ln>
      </c:spPr>
    </c:title>
    <c:autoTitleDeleted val="0"/>
    <c:plotArea>
      <c:layout>
        <c:manualLayout>
          <c:layoutTarget val="inner"/>
          <c:xMode val="edge"/>
          <c:yMode val="edge"/>
          <c:x val="0.14831621657048966"/>
          <c:y val="0.16974739429247646"/>
          <c:w val="0.77216018729366143"/>
          <c:h val="0.73045347655242532"/>
        </c:manualLayout>
      </c:layout>
      <c:lineChart>
        <c:grouping val="standard"/>
        <c:varyColors val="0"/>
        <c:ser>
          <c:idx val="0"/>
          <c:order val="0"/>
          <c:tx>
            <c:strRef>
              <c:f>Manufacturing!$DR$494</c:f>
              <c:strCache>
                <c:ptCount val="1"/>
                <c:pt idx="0">
                  <c:v>  Output</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cat>
            <c:numRef>
              <c:f>Manufacturing!$DQ$495:$DQ$527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Manufacturing!$DR$495:$DR$527</c:f>
              <c:numCache>
                <c:formatCode>0.0000</c:formatCode>
                <c:ptCount val="33"/>
                <c:pt idx="0">
                  <c:v>0.1</c:v>
                </c:pt>
                <c:pt idx="1">
                  <c:v>0.10288765822784814</c:v>
                </c:pt>
                <c:pt idx="2">
                  <c:v>0.11343354430379748</c:v>
                </c:pt>
                <c:pt idx="3">
                  <c:v>0.12390031645569621</c:v>
                </c:pt>
                <c:pt idx="4">
                  <c:v>0.12686708860759496</c:v>
                </c:pt>
                <c:pt idx="5">
                  <c:v>0.13489715189873416</c:v>
                </c:pt>
                <c:pt idx="6">
                  <c:v>0.13815664556962026</c:v>
                </c:pt>
                <c:pt idx="7">
                  <c:v>0.15209651898734181</c:v>
                </c:pt>
                <c:pt idx="8">
                  <c:v>0.16545094936708862</c:v>
                </c:pt>
                <c:pt idx="9">
                  <c:v>0.19282436708860762</c:v>
                </c:pt>
                <c:pt idx="10">
                  <c:v>0.24401107594936713</c:v>
                </c:pt>
                <c:pt idx="11">
                  <c:v>0.2947784810126583</c:v>
                </c:pt>
                <c:pt idx="12">
                  <c:v>0.35620253164556964</c:v>
                </c:pt>
                <c:pt idx="13">
                  <c:v>0.41922468354430392</c:v>
                </c:pt>
                <c:pt idx="14">
                  <c:v>0.49988132911392413</c:v>
                </c:pt>
                <c:pt idx="15">
                  <c:v>0.62825949367088629</c:v>
                </c:pt>
                <c:pt idx="16">
                  <c:v>0.59487341772151903</c:v>
                </c:pt>
                <c:pt idx="17">
                  <c:v>0.52871835443037973</c:v>
                </c:pt>
                <c:pt idx="18">
                  <c:v>0.56949367088607594</c:v>
                </c:pt>
                <c:pt idx="19">
                  <c:v>0.62093354430379755</c:v>
                </c:pt>
                <c:pt idx="20">
                  <c:v>0.66322784810126589</c:v>
                </c:pt>
                <c:pt idx="21">
                  <c:v>0.73453322784810127</c:v>
                </c:pt>
                <c:pt idx="22">
                  <c:v>0.818488924050633</c:v>
                </c:pt>
                <c:pt idx="23">
                  <c:v>0.83806962025316478</c:v>
                </c:pt>
                <c:pt idx="24">
                  <c:v>0.72675632911392407</c:v>
                </c:pt>
                <c:pt idx="25">
                  <c:v>0.77250791139240504</c:v>
                </c:pt>
                <c:pt idx="26">
                  <c:v>0.79359968354430388</c:v>
                </c:pt>
                <c:pt idx="27">
                  <c:v>0.79113924050632922</c:v>
                </c:pt>
                <c:pt idx="28">
                  <c:v>0.79772151898734178</c:v>
                </c:pt>
                <c:pt idx="29">
                  <c:v>0.80106012658227854</c:v>
                </c:pt>
                <c:pt idx="30">
                  <c:v>0.81278481012658232</c:v>
                </c:pt>
                <c:pt idx="31">
                  <c:v>0.81886075949367099</c:v>
                </c:pt>
                <c:pt idx="32">
                  <c:v>0.85159810126582292</c:v>
                </c:pt>
              </c:numCache>
            </c:numRef>
          </c:val>
          <c:smooth val="0"/>
          <c:extLst>
            <c:ext xmlns:c16="http://schemas.microsoft.com/office/drawing/2014/chart" uri="{C3380CC4-5D6E-409C-BE32-E72D297353CC}">
              <c16:uniqueId val="{00000000-9CC6-4EE2-9B50-99D6AAA1B4C3}"/>
            </c:ext>
          </c:extLst>
        </c:ser>
        <c:ser>
          <c:idx val="1"/>
          <c:order val="1"/>
          <c:tx>
            <c:strRef>
              <c:f>Manufacturing!$DS$494</c:f>
              <c:strCache>
                <c:ptCount val="1"/>
                <c:pt idx="0">
                  <c:v>  Source</c:v>
                </c:pt>
              </c:strCache>
            </c:strRef>
          </c:tx>
          <c:spPr>
            <a:ln w="12700">
              <a:solidFill>
                <a:srgbClr val="00FF00"/>
              </a:solidFill>
              <a:prstDash val="solid"/>
            </a:ln>
          </c:spPr>
          <c:marker>
            <c:symbol val="triangle"/>
            <c:size val="5"/>
            <c:spPr>
              <a:solidFill>
                <a:srgbClr val="00FF00"/>
              </a:solidFill>
              <a:ln>
                <a:solidFill>
                  <a:srgbClr val="00FF00"/>
                </a:solidFill>
                <a:prstDash val="solid"/>
              </a:ln>
            </c:spPr>
          </c:marker>
          <c:cat>
            <c:numRef>
              <c:f>Manufacturing!$DQ$495:$DQ$527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Manufacturing!$DS$495:$DS$527</c:f>
              <c:numCache>
                <c:formatCode>0.0000</c:formatCode>
                <c:ptCount val="33"/>
                <c:pt idx="0">
                  <c:v>1</c:v>
                </c:pt>
                <c:pt idx="1">
                  <c:v>1.0041379677505657</c:v>
                </c:pt>
                <c:pt idx="2">
                  <c:v>0.96308756630260861</c:v>
                </c:pt>
                <c:pt idx="3">
                  <c:v>0.90205129106231874</c:v>
                </c:pt>
                <c:pt idx="4">
                  <c:v>0.92524939512798654</c:v>
                </c:pt>
                <c:pt idx="5">
                  <c:v>0.87966152412468579</c:v>
                </c:pt>
                <c:pt idx="6">
                  <c:v>0.84335924431268094</c:v>
                </c:pt>
                <c:pt idx="7">
                  <c:v>0.74878209642952764</c:v>
                </c:pt>
                <c:pt idx="8">
                  <c:v>0.70408712292900177</c:v>
                </c:pt>
                <c:pt idx="9">
                  <c:v>0.60956634344733363</c:v>
                </c:pt>
                <c:pt idx="10">
                  <c:v>0.49271998709999676</c:v>
                </c:pt>
                <c:pt idx="11">
                  <c:v>0.41065154601911363</c:v>
                </c:pt>
                <c:pt idx="12">
                  <c:v>0.33956556980115815</c:v>
                </c:pt>
                <c:pt idx="13">
                  <c:v>0.28797356367466459</c:v>
                </c:pt>
                <c:pt idx="14">
                  <c:v>0.23933503390510202</c:v>
                </c:pt>
                <c:pt idx="15">
                  <c:v>0.20365695721100338</c:v>
                </c:pt>
                <c:pt idx="16">
                  <c:v>0.20111645451345542</c:v>
                </c:pt>
                <c:pt idx="17">
                  <c:v>0.20116141475039137</c:v>
                </c:pt>
                <c:pt idx="18">
                  <c:v>0.18022764458123344</c:v>
                </c:pt>
                <c:pt idx="19">
                  <c:v>0.1669830747133669</c:v>
                </c:pt>
                <c:pt idx="20">
                  <c:v>0.15527508053791289</c:v>
                </c:pt>
                <c:pt idx="21">
                  <c:v>0.14171769372103743</c:v>
                </c:pt>
                <c:pt idx="22">
                  <c:v>0.12915113249075158</c:v>
                </c:pt>
                <c:pt idx="23">
                  <c:v>0.11985946210381052</c:v>
                </c:pt>
                <c:pt idx="24">
                  <c:v>0.1220472150467618</c:v>
                </c:pt>
                <c:pt idx="25">
                  <c:v>0.10805216553818325</c:v>
                </c:pt>
                <c:pt idx="26">
                  <c:v>0.10705251597286518</c:v>
                </c:pt>
                <c:pt idx="27">
                  <c:v>0.15113512865932197</c:v>
                </c:pt>
                <c:pt idx="28">
                  <c:v>0.13457328536356716</c:v>
                </c:pt>
                <c:pt idx="29">
                  <c:v>0.15650049859700887</c:v>
                </c:pt>
                <c:pt idx="30">
                  <c:v>0.16705752005384572</c:v>
                </c:pt>
                <c:pt idx="31">
                  <c:v>0.17190488103614113</c:v>
                </c:pt>
                <c:pt idx="32">
                  <c:v>0.17246474989094371</c:v>
                </c:pt>
              </c:numCache>
            </c:numRef>
          </c:val>
          <c:smooth val="0"/>
          <c:extLst>
            <c:ext xmlns:c16="http://schemas.microsoft.com/office/drawing/2014/chart" uri="{C3380CC4-5D6E-409C-BE32-E72D297353CC}">
              <c16:uniqueId val="{00000001-9CC6-4EE2-9B50-99D6AAA1B4C3}"/>
            </c:ext>
          </c:extLst>
        </c:ser>
        <c:ser>
          <c:idx val="2"/>
          <c:order val="2"/>
          <c:tx>
            <c:strRef>
              <c:f>Manufacturing!$DT$494</c:f>
              <c:strCache>
                <c:ptCount val="1"/>
                <c:pt idx="0">
                  <c:v> Delivered</c:v>
                </c:pt>
              </c:strCache>
            </c:strRef>
          </c:tx>
          <c:spPr>
            <a:ln w="12700">
              <a:solidFill>
                <a:srgbClr val="008080"/>
              </a:solidFill>
              <a:prstDash val="solid"/>
            </a:ln>
          </c:spPr>
          <c:marker>
            <c:symbol val="circle"/>
            <c:size val="5"/>
            <c:spPr>
              <a:solidFill>
                <a:srgbClr val="008080"/>
              </a:solidFill>
              <a:ln>
                <a:solidFill>
                  <a:srgbClr val="008080"/>
                </a:solidFill>
                <a:prstDash val="solid"/>
              </a:ln>
            </c:spPr>
          </c:marker>
          <c:cat>
            <c:numRef>
              <c:f>Manufacturing!$DQ$495:$DQ$527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Manufacturing!$DT$495:$DT$527</c:f>
              <c:numCache>
                <c:formatCode>0.0000</c:formatCode>
                <c:ptCount val="33"/>
                <c:pt idx="0">
                  <c:v>1</c:v>
                </c:pt>
                <c:pt idx="1">
                  <c:v>1.0125654710051275</c:v>
                </c:pt>
                <c:pt idx="2">
                  <c:v>0.97776603991202227</c:v>
                </c:pt>
                <c:pt idx="3">
                  <c:v>0.92079718375209141</c:v>
                </c:pt>
                <c:pt idx="4">
                  <c:v>0.91518973411949678</c:v>
                </c:pt>
                <c:pt idx="5">
                  <c:v>0.85548557991466279</c:v>
                </c:pt>
                <c:pt idx="6">
                  <c:v>0.82093272326723876</c:v>
                </c:pt>
                <c:pt idx="7">
                  <c:v>0.74629424360051544</c:v>
                </c:pt>
                <c:pt idx="8">
                  <c:v>0.70907362699088261</c:v>
                </c:pt>
                <c:pt idx="9">
                  <c:v>0.62107502271269521</c:v>
                </c:pt>
                <c:pt idx="10">
                  <c:v>0.50807325618533372</c:v>
                </c:pt>
                <c:pt idx="11">
                  <c:v>0.42102453682203989</c:v>
                </c:pt>
                <c:pt idx="12">
                  <c:v>0.34100946720864922</c:v>
                </c:pt>
                <c:pt idx="13">
                  <c:v>0.29146548152854801</c:v>
                </c:pt>
                <c:pt idx="14">
                  <c:v>0.24841481134473029</c:v>
                </c:pt>
                <c:pt idx="15">
                  <c:v>0.20971463681683317</c:v>
                </c:pt>
                <c:pt idx="16">
                  <c:v>0.20383199802392604</c:v>
                </c:pt>
                <c:pt idx="17">
                  <c:v>0.21279365864740357</c:v>
                </c:pt>
                <c:pt idx="18">
                  <c:v>0.18046755375654513</c:v>
                </c:pt>
                <c:pt idx="19">
                  <c:v>0.16011706053161023</c:v>
                </c:pt>
                <c:pt idx="20">
                  <c:v>0.14989173580020063</c:v>
                </c:pt>
                <c:pt idx="21">
                  <c:v>0.13998278811764145</c:v>
                </c:pt>
                <c:pt idx="22">
                  <c:v>0.13366299551813338</c:v>
                </c:pt>
                <c:pt idx="23">
                  <c:v>0.11777332070649854</c:v>
                </c:pt>
                <c:pt idx="24">
                  <c:v>0.12367679814136162</c:v>
                </c:pt>
                <c:pt idx="25">
                  <c:v>0.11093750706915381</c:v>
                </c:pt>
                <c:pt idx="26">
                  <c:v>0.11332899113798917</c:v>
                </c:pt>
                <c:pt idx="27">
                  <c:v>0.15279917826364942</c:v>
                </c:pt>
                <c:pt idx="28">
                  <c:v>0.13764716095928561</c:v>
                </c:pt>
                <c:pt idx="29">
                  <c:v>0.15621992288380829</c:v>
                </c:pt>
                <c:pt idx="30">
                  <c:v>0.17573423399326099</c:v>
                </c:pt>
                <c:pt idx="31">
                  <c:v>0.18566655652541575</c:v>
                </c:pt>
                <c:pt idx="32">
                  <c:v>0.2027502699767339</c:v>
                </c:pt>
              </c:numCache>
            </c:numRef>
          </c:val>
          <c:smooth val="0"/>
          <c:extLst>
            <c:ext xmlns:c16="http://schemas.microsoft.com/office/drawing/2014/chart" uri="{C3380CC4-5D6E-409C-BE32-E72D297353CC}">
              <c16:uniqueId val="{00000002-9CC6-4EE2-9B50-99D6AAA1B4C3}"/>
            </c:ext>
          </c:extLst>
        </c:ser>
        <c:ser>
          <c:idx val="3"/>
          <c:order val="3"/>
          <c:tx>
            <c:strRef>
              <c:f>Manufacturing!$DU$494</c:f>
              <c:strCache>
                <c:ptCount val="1"/>
                <c:pt idx="0">
                  <c:v> Electricity</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cat>
            <c:numRef>
              <c:f>Manufacturing!$DQ$495:$DQ$527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Manufacturing!$DU$495:$DU$527</c:f>
              <c:numCache>
                <c:formatCode>0.0000</c:formatCode>
                <c:ptCount val="33"/>
                <c:pt idx="0">
                  <c:v>1</c:v>
                </c:pt>
                <c:pt idx="1">
                  <c:v>1.0153913738551241</c:v>
                </c:pt>
                <c:pt idx="2">
                  <c:v>0.98084104680089523</c:v>
                </c:pt>
                <c:pt idx="3">
                  <c:v>0.91937706953513254</c:v>
                </c:pt>
                <c:pt idx="4">
                  <c:v>0.92204837534168538</c:v>
                </c:pt>
                <c:pt idx="5">
                  <c:v>0.89108045111852041</c:v>
                </c:pt>
                <c:pt idx="6">
                  <c:v>0.86157530231958268</c:v>
                </c:pt>
                <c:pt idx="7">
                  <c:v>0.75856526203839891</c:v>
                </c:pt>
                <c:pt idx="8">
                  <c:v>0.70727659995631975</c:v>
                </c:pt>
                <c:pt idx="9">
                  <c:v>0.61460415159591819</c:v>
                </c:pt>
                <c:pt idx="10">
                  <c:v>0.48819892922428287</c:v>
                </c:pt>
                <c:pt idx="11">
                  <c:v>0.40799179962111548</c:v>
                </c:pt>
                <c:pt idx="12">
                  <c:v>0.3434932364955266</c:v>
                </c:pt>
                <c:pt idx="13">
                  <c:v>0.2895045035507115</c:v>
                </c:pt>
                <c:pt idx="14">
                  <c:v>0.2344195560879048</c:v>
                </c:pt>
                <c:pt idx="15">
                  <c:v>0.2016113574210984</c:v>
                </c:pt>
                <c:pt idx="16">
                  <c:v>0.20558564587650402</c:v>
                </c:pt>
                <c:pt idx="17">
                  <c:v>0.19933826652759767</c:v>
                </c:pt>
                <c:pt idx="18">
                  <c:v>0.18769746974026974</c:v>
                </c:pt>
                <c:pt idx="19">
                  <c:v>0.17823221365734893</c:v>
                </c:pt>
                <c:pt idx="20">
                  <c:v>0.16695065103637527</c:v>
                </c:pt>
                <c:pt idx="21">
                  <c:v>0.15185778041385481</c:v>
                </c:pt>
                <c:pt idx="22">
                  <c:v>0.13438544831315541</c:v>
                </c:pt>
                <c:pt idx="23">
                  <c:v>0.12951318571657131</c:v>
                </c:pt>
                <c:pt idx="24">
                  <c:v>0.13137307618081381</c:v>
                </c:pt>
                <c:pt idx="25">
                  <c:v>0.11579298653915621</c:v>
                </c:pt>
                <c:pt idx="26">
                  <c:v>0.11339747391599009</c:v>
                </c:pt>
                <c:pt idx="27">
                  <c:v>0.16915277593911468</c:v>
                </c:pt>
                <c:pt idx="28">
                  <c:v>0.1499248034165919</c:v>
                </c:pt>
                <c:pt idx="29">
                  <c:v>0.17820082846716964</c:v>
                </c:pt>
                <c:pt idx="30">
                  <c:v>0.18841176398361678</c:v>
                </c:pt>
                <c:pt idx="31">
                  <c:v>0.19163262975814666</c:v>
                </c:pt>
                <c:pt idx="32">
                  <c:v>0.18002239184345459</c:v>
                </c:pt>
              </c:numCache>
            </c:numRef>
          </c:val>
          <c:smooth val="0"/>
          <c:extLst>
            <c:ext xmlns:c16="http://schemas.microsoft.com/office/drawing/2014/chart" uri="{C3380CC4-5D6E-409C-BE32-E72D297353CC}">
              <c16:uniqueId val="{00000003-9CC6-4EE2-9B50-99D6AAA1B4C3}"/>
            </c:ext>
          </c:extLst>
        </c:ser>
        <c:dLbls>
          <c:showLegendKey val="0"/>
          <c:showVal val="0"/>
          <c:showCatName val="0"/>
          <c:showSerName val="0"/>
          <c:showPercent val="0"/>
          <c:showBubbleSize val="0"/>
        </c:dLbls>
        <c:marker val="1"/>
        <c:smooth val="0"/>
        <c:axId val="141157888"/>
        <c:axId val="141077888"/>
      </c:lineChart>
      <c:catAx>
        <c:axId val="1411578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41077888"/>
        <c:crosses val="autoZero"/>
        <c:auto val="1"/>
        <c:lblAlgn val="ctr"/>
        <c:lblOffset val="100"/>
        <c:tickLblSkip val="3"/>
        <c:tickMarkSkip val="1"/>
        <c:noMultiLvlLbl val="0"/>
      </c:catAx>
      <c:valAx>
        <c:axId val="141077888"/>
        <c:scaling>
          <c:orientation val="minMax"/>
        </c:scaling>
        <c:delete val="0"/>
        <c:axPos val="l"/>
        <c:majorGridlines>
          <c:spPr>
            <a:ln w="3175">
              <a:solidFill>
                <a:srgbClr val="000000"/>
              </a:solidFill>
              <a:prstDash val="solid"/>
            </a:ln>
          </c:spPr>
        </c:majorGridlines>
        <c:title>
          <c:tx>
            <c:rich>
              <a:bodyPr/>
              <a:lstStyle/>
              <a:p>
                <a:pPr>
                  <a:defRPr sz="925" b="1" i="0" u="none" strike="noStrike" baseline="0">
                    <a:solidFill>
                      <a:srgbClr val="000000"/>
                    </a:solidFill>
                    <a:latin typeface="Arial"/>
                    <a:ea typeface="Arial"/>
                    <a:cs typeface="Arial"/>
                  </a:defRPr>
                </a:pPr>
                <a:r>
                  <a:rPr lang="en-US"/>
                  <a:t>Index, 1985 = 1.0</a:t>
                </a:r>
              </a:p>
            </c:rich>
          </c:tx>
          <c:layout>
            <c:manualLayout>
              <c:xMode val="edge"/>
              <c:yMode val="edge"/>
              <c:x val="3.8834951456310676E-2"/>
              <c:y val="0.3742521256699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41157888"/>
        <c:crosses val="autoZero"/>
        <c:crossBetween val="midCat"/>
      </c:valAx>
      <c:spPr>
        <a:noFill/>
        <a:ln w="12700">
          <a:solidFill>
            <a:srgbClr val="808080"/>
          </a:solidFill>
          <a:prstDash val="solid"/>
        </a:ln>
      </c:spPr>
    </c:plotArea>
    <c:legend>
      <c:legendPos val="r"/>
      <c:layout>
        <c:manualLayout>
          <c:xMode val="edge"/>
          <c:yMode val="edge"/>
          <c:x val="0.6323624595469256"/>
          <c:y val="0.50299495497194591"/>
          <c:w val="0.26407766990291265"/>
          <c:h val="0.25449133229603782"/>
        </c:manualLayout>
      </c:layout>
      <c:overlay val="0"/>
      <c:spPr>
        <a:solidFill>
          <a:srgbClr val="FFFFFF"/>
        </a:solidFill>
        <a:ln w="3175">
          <a:solidFill>
            <a:srgbClr val="000000"/>
          </a:solidFill>
          <a:prstDash val="solid"/>
        </a:ln>
      </c:spPr>
      <c:txPr>
        <a:bodyPr/>
        <a:lstStyle/>
        <a:p>
          <a:pPr>
            <a:defRPr sz="84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Arial"/>
                <a:ea typeface="Arial"/>
                <a:cs typeface="Arial"/>
              </a:defRPr>
            </a:pPr>
            <a:r>
              <a:rPr lang="en-US"/>
              <a:t>NAICS 335 Electrical Equipment and</a:t>
            </a:r>
            <a:r>
              <a:rPr lang="en-US" baseline="0"/>
              <a:t> Appliances </a:t>
            </a:r>
            <a:endParaRPr lang="en-US"/>
          </a:p>
          <a:p>
            <a:pPr>
              <a:defRPr sz="1200" b="1" i="0" u="none" strike="noStrike" baseline="0">
                <a:solidFill>
                  <a:srgbClr val="000000"/>
                </a:solidFill>
                <a:latin typeface="Arial"/>
                <a:ea typeface="Arial"/>
                <a:cs typeface="Arial"/>
              </a:defRPr>
            </a:pPr>
            <a:r>
              <a:rPr lang="en-US"/>
              <a:t>Output and Intensity Indexes</a:t>
            </a:r>
          </a:p>
        </c:rich>
      </c:tx>
      <c:layout>
        <c:manualLayout>
          <c:xMode val="edge"/>
          <c:yMode val="edge"/>
          <c:x val="0.13443355502892235"/>
          <c:y val="3.1936127744510975E-2"/>
        </c:manualLayout>
      </c:layout>
      <c:overlay val="0"/>
      <c:spPr>
        <a:noFill/>
        <a:ln w="25400">
          <a:noFill/>
        </a:ln>
      </c:spPr>
    </c:title>
    <c:autoTitleDeleted val="0"/>
    <c:plotArea>
      <c:layout>
        <c:manualLayout>
          <c:layoutTarget val="inner"/>
          <c:xMode val="edge"/>
          <c:yMode val="edge"/>
          <c:x val="0.13786407766990291"/>
          <c:y val="0.17664696483054129"/>
          <c:w val="0.80323624595469256"/>
          <c:h val="0.73153786914360253"/>
        </c:manualLayout>
      </c:layout>
      <c:lineChart>
        <c:grouping val="standard"/>
        <c:varyColors val="0"/>
        <c:ser>
          <c:idx val="0"/>
          <c:order val="0"/>
          <c:tx>
            <c:strRef>
              <c:f>Manufacturing!$DY$494</c:f>
              <c:strCache>
                <c:ptCount val="1"/>
                <c:pt idx="0">
                  <c:v>  Output</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cat>
            <c:numRef>
              <c:f>Manufacturing!$DX$495:$DX$527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Manufacturing!$DY$495:$DY$527</c:f>
              <c:numCache>
                <c:formatCode>0.0000</c:formatCode>
                <c:ptCount val="33"/>
                <c:pt idx="0">
                  <c:v>1</c:v>
                </c:pt>
                <c:pt idx="1">
                  <c:v>1.0163271203583297</c:v>
                </c:pt>
                <c:pt idx="2">
                  <c:v>1.0503150945283586</c:v>
                </c:pt>
                <c:pt idx="3">
                  <c:v>1.0860702655241019</c:v>
                </c:pt>
                <c:pt idx="4">
                  <c:v>1.0958732064063665</c:v>
                </c:pt>
                <c:pt idx="5">
                  <c:v>1.0609849621553133</c:v>
                </c:pt>
                <c:pt idx="6">
                  <c:v>1.0001889455725608</c:v>
                </c:pt>
                <c:pt idx="7">
                  <c:v>1.0708657041556913</c:v>
                </c:pt>
                <c:pt idx="8">
                  <c:v>1.1434541473553177</c:v>
                </c:pt>
                <c:pt idx="9">
                  <c:v>1.2294466117613061</c:v>
                </c:pt>
                <c:pt idx="10">
                  <c:v>1.2717815344603383</c:v>
                </c:pt>
                <c:pt idx="11">
                  <c:v>1.3125048625698823</c:v>
                </c:pt>
                <c:pt idx="12">
                  <c:v>1.3696219977104245</c:v>
                </c:pt>
                <c:pt idx="13">
                  <c:v>1.420748446756249</c:v>
                </c:pt>
                <c:pt idx="14">
                  <c:v>1.4561368410523159</c:v>
                </c:pt>
                <c:pt idx="15">
                  <c:v>1.5413179509408377</c:v>
                </c:pt>
                <c:pt idx="16">
                  <c:v>1.3640092027608282</c:v>
                </c:pt>
                <c:pt idx="17">
                  <c:v>1.2549320351661053</c:v>
                </c:pt>
                <c:pt idx="18">
                  <c:v>1.2233225523212521</c:v>
                </c:pt>
                <c:pt idx="19">
                  <c:v>1.2354372978560237</c:v>
                </c:pt>
                <c:pt idx="20">
                  <c:v>1.25407622286686</c:v>
                </c:pt>
                <c:pt idx="21">
                  <c:v>1.2561768530559168</c:v>
                </c:pt>
                <c:pt idx="22">
                  <c:v>1.2935880764229271</c:v>
                </c:pt>
                <c:pt idx="23">
                  <c:v>1.2422393384682071</c:v>
                </c:pt>
                <c:pt idx="24">
                  <c:v>0.99636557633956846</c:v>
                </c:pt>
                <c:pt idx="25">
                  <c:v>1.0312982783724007</c:v>
                </c:pt>
                <c:pt idx="26">
                  <c:v>1.0864481566692232</c:v>
                </c:pt>
                <c:pt idx="27">
                  <c:v>1.1114445444744534</c:v>
                </c:pt>
                <c:pt idx="28">
                  <c:v>1.1193802585220012</c:v>
                </c:pt>
                <c:pt idx="29">
                  <c:v>1.1450546274993612</c:v>
                </c:pt>
                <c:pt idx="30">
                  <c:v>1.1473553177064231</c:v>
                </c:pt>
                <c:pt idx="31">
                  <c:v>1.1454102897535927</c:v>
                </c:pt>
                <c:pt idx="32">
                  <c:v>1.1693285763506829</c:v>
                </c:pt>
              </c:numCache>
            </c:numRef>
          </c:val>
          <c:smooth val="0"/>
          <c:extLst>
            <c:ext xmlns:c16="http://schemas.microsoft.com/office/drawing/2014/chart" uri="{C3380CC4-5D6E-409C-BE32-E72D297353CC}">
              <c16:uniqueId val="{00000000-E032-485A-9FAF-F5CA2E23DE0B}"/>
            </c:ext>
          </c:extLst>
        </c:ser>
        <c:ser>
          <c:idx val="1"/>
          <c:order val="1"/>
          <c:tx>
            <c:strRef>
              <c:f>Manufacturing!$DZ$494</c:f>
              <c:strCache>
                <c:ptCount val="1"/>
                <c:pt idx="0">
                  <c:v>  Source</c:v>
                </c:pt>
              </c:strCache>
            </c:strRef>
          </c:tx>
          <c:spPr>
            <a:ln w="12700">
              <a:solidFill>
                <a:srgbClr val="00FF00"/>
              </a:solidFill>
              <a:prstDash val="solid"/>
            </a:ln>
          </c:spPr>
          <c:marker>
            <c:symbol val="triangle"/>
            <c:size val="5"/>
            <c:spPr>
              <a:solidFill>
                <a:srgbClr val="00FF00"/>
              </a:solidFill>
              <a:ln>
                <a:solidFill>
                  <a:srgbClr val="00FF00"/>
                </a:solidFill>
                <a:prstDash val="solid"/>
              </a:ln>
            </c:spPr>
          </c:marker>
          <c:cat>
            <c:numRef>
              <c:f>Manufacturing!$DX$495:$DX$527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Manufacturing!$DZ$495:$DZ$527</c:f>
              <c:numCache>
                <c:formatCode>0.0000</c:formatCode>
                <c:ptCount val="33"/>
                <c:pt idx="0">
                  <c:v>1</c:v>
                </c:pt>
                <c:pt idx="1">
                  <c:v>1.0182583382091734</c:v>
                </c:pt>
                <c:pt idx="2">
                  <c:v>0.99285986535567772</c:v>
                </c:pt>
                <c:pt idx="3">
                  <c:v>0.96724307960104172</c:v>
                </c:pt>
                <c:pt idx="4">
                  <c:v>0.98487153715142239</c:v>
                </c:pt>
                <c:pt idx="5">
                  <c:v>0.99225066851243116</c:v>
                </c:pt>
                <c:pt idx="6">
                  <c:v>1.001122230913015</c:v>
                </c:pt>
                <c:pt idx="7">
                  <c:v>0.90648126402728479</c:v>
                </c:pt>
                <c:pt idx="8">
                  <c:v>0.90335125689707285</c:v>
                </c:pt>
                <c:pt idx="9">
                  <c:v>0.86480081809757825</c:v>
                </c:pt>
                <c:pt idx="10">
                  <c:v>0.8875142039086954</c:v>
                </c:pt>
                <c:pt idx="11">
                  <c:v>0.82861327271253848</c:v>
                </c:pt>
                <c:pt idx="12">
                  <c:v>0.78652537738983608</c:v>
                </c:pt>
                <c:pt idx="13">
                  <c:v>0.75344544649563194</c:v>
                </c:pt>
                <c:pt idx="14">
                  <c:v>0.75387223496746092</c:v>
                </c:pt>
                <c:pt idx="15">
                  <c:v>0.69680356241665464</c:v>
                </c:pt>
                <c:pt idx="16">
                  <c:v>0.74466712485187103</c:v>
                </c:pt>
                <c:pt idx="17">
                  <c:v>0.73613834254000021</c:v>
                </c:pt>
                <c:pt idx="18">
                  <c:v>0.70886458942496755</c:v>
                </c:pt>
                <c:pt idx="19">
                  <c:v>0.71238335154273158</c:v>
                </c:pt>
                <c:pt idx="20">
                  <c:v>0.71980912965560739</c:v>
                </c:pt>
                <c:pt idx="21">
                  <c:v>0.73161130680613884</c:v>
                </c:pt>
                <c:pt idx="22">
                  <c:v>0.72930354307862777</c:v>
                </c:pt>
                <c:pt idx="23">
                  <c:v>0.69851438470331384</c:v>
                </c:pt>
                <c:pt idx="24">
                  <c:v>0.70645769168536199</c:v>
                </c:pt>
                <c:pt idx="25">
                  <c:v>0.69926217901592869</c:v>
                </c:pt>
                <c:pt idx="26">
                  <c:v>0.70377600451049172</c:v>
                </c:pt>
                <c:pt idx="27">
                  <c:v>0.64458359558135703</c:v>
                </c:pt>
                <c:pt idx="28">
                  <c:v>0.57802626084370257</c:v>
                </c:pt>
                <c:pt idx="29">
                  <c:v>0.55048377797174652</c:v>
                </c:pt>
                <c:pt idx="30">
                  <c:v>0.5634673933407266</c:v>
                </c:pt>
                <c:pt idx="31">
                  <c:v>0.55862749501180786</c:v>
                </c:pt>
                <c:pt idx="32">
                  <c:v>0.50309659922225247</c:v>
                </c:pt>
              </c:numCache>
            </c:numRef>
          </c:val>
          <c:smooth val="0"/>
          <c:extLst>
            <c:ext xmlns:c16="http://schemas.microsoft.com/office/drawing/2014/chart" uri="{C3380CC4-5D6E-409C-BE32-E72D297353CC}">
              <c16:uniqueId val="{00000001-E032-485A-9FAF-F5CA2E23DE0B}"/>
            </c:ext>
          </c:extLst>
        </c:ser>
        <c:ser>
          <c:idx val="2"/>
          <c:order val="2"/>
          <c:tx>
            <c:strRef>
              <c:f>Manufacturing!$EA$494</c:f>
              <c:strCache>
                <c:ptCount val="1"/>
                <c:pt idx="0">
                  <c:v> Delivered</c:v>
                </c:pt>
              </c:strCache>
            </c:strRef>
          </c:tx>
          <c:spPr>
            <a:ln w="12700">
              <a:solidFill>
                <a:srgbClr val="008080"/>
              </a:solidFill>
              <a:prstDash val="solid"/>
            </a:ln>
          </c:spPr>
          <c:marker>
            <c:symbol val="circle"/>
            <c:size val="5"/>
            <c:spPr>
              <a:solidFill>
                <a:srgbClr val="008080"/>
              </a:solidFill>
              <a:ln>
                <a:solidFill>
                  <a:srgbClr val="008080"/>
                </a:solidFill>
                <a:prstDash val="solid"/>
              </a:ln>
            </c:spPr>
          </c:marker>
          <c:cat>
            <c:numRef>
              <c:f>Manufacturing!$DX$495:$DX$527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Manufacturing!$EA$495:$EA$527</c:f>
              <c:numCache>
                <c:formatCode>0.0000</c:formatCode>
                <c:ptCount val="33"/>
                <c:pt idx="0">
                  <c:v>1</c:v>
                </c:pt>
                <c:pt idx="1">
                  <c:v>1.052673361340007</c:v>
                </c:pt>
                <c:pt idx="2">
                  <c:v>1.0117629626410478</c:v>
                </c:pt>
                <c:pt idx="3">
                  <c:v>0.96829617948450597</c:v>
                </c:pt>
                <c:pt idx="4">
                  <c:v>0.96510156216833154</c:v>
                </c:pt>
                <c:pt idx="5">
                  <c:v>0.94221168221957807</c:v>
                </c:pt>
                <c:pt idx="6">
                  <c:v>0.95643855901908847</c:v>
                </c:pt>
                <c:pt idx="7">
                  <c:v>0.88724549244410034</c:v>
                </c:pt>
                <c:pt idx="8">
                  <c:v>0.89341950705923057</c:v>
                </c:pt>
                <c:pt idx="9">
                  <c:v>0.87509584453491518</c:v>
                </c:pt>
                <c:pt idx="10">
                  <c:v>0.9239765332186447</c:v>
                </c:pt>
                <c:pt idx="11">
                  <c:v>0.82668882013853728</c:v>
                </c:pt>
                <c:pt idx="12">
                  <c:v>0.74963848012364553</c:v>
                </c:pt>
                <c:pt idx="13">
                  <c:v>0.72743440638272672</c:v>
                </c:pt>
                <c:pt idx="14">
                  <c:v>0.74506513923729867</c:v>
                </c:pt>
                <c:pt idx="15">
                  <c:v>0.67182378876298898</c:v>
                </c:pt>
                <c:pt idx="16">
                  <c:v>0.72120071586091916</c:v>
                </c:pt>
                <c:pt idx="17">
                  <c:v>0.73040328996588044</c:v>
                </c:pt>
                <c:pt idx="18">
                  <c:v>0.67568202525529841</c:v>
                </c:pt>
                <c:pt idx="19">
                  <c:v>0.64725825583703256</c:v>
                </c:pt>
                <c:pt idx="20">
                  <c:v>0.64728621233270445</c:v>
                </c:pt>
                <c:pt idx="21">
                  <c:v>0.6738976480334985</c:v>
                </c:pt>
                <c:pt idx="22">
                  <c:v>0.6797993952953918</c:v>
                </c:pt>
                <c:pt idx="23">
                  <c:v>0.62724965106651664</c:v>
                </c:pt>
                <c:pt idx="24">
                  <c:v>0.67477893211557793</c:v>
                </c:pt>
                <c:pt idx="25">
                  <c:v>0.67490290443752166</c:v>
                </c:pt>
                <c:pt idx="26">
                  <c:v>0.66617590755715339</c:v>
                </c:pt>
                <c:pt idx="27">
                  <c:v>0.6043506691364241</c:v>
                </c:pt>
                <c:pt idx="28">
                  <c:v>0.53410371979590465</c:v>
                </c:pt>
                <c:pt idx="29">
                  <c:v>0.52747903633341753</c:v>
                </c:pt>
                <c:pt idx="30">
                  <c:v>0.57001375711099356</c:v>
                </c:pt>
                <c:pt idx="31">
                  <c:v>0.58853685302864256</c:v>
                </c:pt>
                <c:pt idx="32">
                  <c:v>0.53330698441639579</c:v>
                </c:pt>
              </c:numCache>
            </c:numRef>
          </c:val>
          <c:smooth val="0"/>
          <c:extLst>
            <c:ext xmlns:c16="http://schemas.microsoft.com/office/drawing/2014/chart" uri="{C3380CC4-5D6E-409C-BE32-E72D297353CC}">
              <c16:uniqueId val="{00000002-E032-485A-9FAF-F5CA2E23DE0B}"/>
            </c:ext>
          </c:extLst>
        </c:ser>
        <c:ser>
          <c:idx val="3"/>
          <c:order val="3"/>
          <c:tx>
            <c:strRef>
              <c:f>Manufacturing!$EB$494</c:f>
              <c:strCache>
                <c:ptCount val="1"/>
                <c:pt idx="0">
                  <c:v> Electricity</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cat>
            <c:numRef>
              <c:f>Manufacturing!$DX$495:$DX$527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Manufacturing!$EB$495:$EB$527</c:f>
              <c:numCache>
                <c:formatCode>0.0000</c:formatCode>
                <c:ptCount val="33"/>
                <c:pt idx="0">
                  <c:v>1</c:v>
                </c:pt>
                <c:pt idx="1">
                  <c:v>1.0004494890491686</c:v>
                </c:pt>
                <c:pt idx="2">
                  <c:v>1.0020720896955204</c:v>
                </c:pt>
                <c:pt idx="3">
                  <c:v>0.99856101833785593</c:v>
                </c:pt>
                <c:pt idx="4">
                  <c:v>0.99397716935445457</c:v>
                </c:pt>
                <c:pt idx="5">
                  <c:v>1.0368637890119139</c:v>
                </c:pt>
                <c:pt idx="6">
                  <c:v>1.0498233009839157</c:v>
                </c:pt>
                <c:pt idx="7">
                  <c:v>0.93574743537746974</c:v>
                </c:pt>
                <c:pt idx="8">
                  <c:v>0.9217683401552097</c:v>
                </c:pt>
                <c:pt idx="9">
                  <c:v>0.8725310853898669</c:v>
                </c:pt>
                <c:pt idx="10">
                  <c:v>0.86109457050447924</c:v>
                </c:pt>
                <c:pt idx="11">
                  <c:v>0.83927099563877039</c:v>
                </c:pt>
                <c:pt idx="12">
                  <c:v>0.83531062375184362</c:v>
                </c:pt>
                <c:pt idx="13">
                  <c:v>0.78998369405253044</c:v>
                </c:pt>
                <c:pt idx="14">
                  <c:v>0.76637143732664559</c:v>
                </c:pt>
                <c:pt idx="15">
                  <c:v>0.72897364751766724</c:v>
                </c:pt>
                <c:pt idx="16">
                  <c:v>0.79233074205890264</c:v>
                </c:pt>
                <c:pt idx="17">
                  <c:v>0.76458192656225021</c:v>
                </c:pt>
                <c:pt idx="18">
                  <c:v>0.77349693440884515</c:v>
                </c:pt>
                <c:pt idx="19">
                  <c:v>0.80779486667093192</c:v>
                </c:pt>
                <c:pt idx="20">
                  <c:v>0.83271233644963338</c:v>
                </c:pt>
                <c:pt idx="21">
                  <c:v>0.83898143813009496</c:v>
                </c:pt>
                <c:pt idx="22">
                  <c:v>0.82967933289686624</c:v>
                </c:pt>
                <c:pt idx="23">
                  <c:v>0.82227208152151143</c:v>
                </c:pt>
                <c:pt idx="24">
                  <c:v>0.80167310810465897</c:v>
                </c:pt>
                <c:pt idx="25">
                  <c:v>0.78950207960631091</c:v>
                </c:pt>
                <c:pt idx="26">
                  <c:v>0.81722217946898257</c:v>
                </c:pt>
                <c:pt idx="27">
                  <c:v>0.77212815109166366</c:v>
                </c:pt>
                <c:pt idx="28">
                  <c:v>0.70360909794353699</c:v>
                </c:pt>
                <c:pt idx="29">
                  <c:v>0.65223679471168816</c:v>
                </c:pt>
                <c:pt idx="30">
                  <c:v>0.65060170221377089</c:v>
                </c:pt>
                <c:pt idx="31">
                  <c:v>0.62256085878722478</c:v>
                </c:pt>
                <c:pt idx="32">
                  <c:v>0.5589369484267761</c:v>
                </c:pt>
              </c:numCache>
            </c:numRef>
          </c:val>
          <c:smooth val="0"/>
          <c:extLst>
            <c:ext xmlns:c16="http://schemas.microsoft.com/office/drawing/2014/chart" uri="{C3380CC4-5D6E-409C-BE32-E72D297353CC}">
              <c16:uniqueId val="{00000003-E032-485A-9FAF-F5CA2E23DE0B}"/>
            </c:ext>
          </c:extLst>
        </c:ser>
        <c:dLbls>
          <c:showLegendKey val="0"/>
          <c:showVal val="0"/>
          <c:showCatName val="0"/>
          <c:showSerName val="0"/>
          <c:showPercent val="0"/>
          <c:showBubbleSize val="0"/>
        </c:dLbls>
        <c:marker val="1"/>
        <c:smooth val="0"/>
        <c:axId val="141158912"/>
        <c:axId val="141080192"/>
      </c:lineChart>
      <c:catAx>
        <c:axId val="141158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925" b="0" i="0" u="none" strike="noStrike" baseline="0">
                <a:solidFill>
                  <a:srgbClr val="000000"/>
                </a:solidFill>
                <a:latin typeface="Arial"/>
                <a:ea typeface="Arial"/>
                <a:cs typeface="Arial"/>
              </a:defRPr>
            </a:pPr>
            <a:endParaRPr lang="en-US"/>
          </a:p>
        </c:txPr>
        <c:crossAx val="141080192"/>
        <c:crosses val="autoZero"/>
        <c:auto val="1"/>
        <c:lblAlgn val="ctr"/>
        <c:lblOffset val="100"/>
        <c:tickLblSkip val="3"/>
        <c:tickMarkSkip val="1"/>
        <c:noMultiLvlLbl val="0"/>
      </c:catAx>
      <c:valAx>
        <c:axId val="141080192"/>
        <c:scaling>
          <c:orientation val="minMax"/>
        </c:scaling>
        <c:delete val="0"/>
        <c:axPos val="l"/>
        <c:majorGridlines>
          <c:spPr>
            <a:ln w="3175">
              <a:solidFill>
                <a:srgbClr val="000000"/>
              </a:solidFill>
              <a:prstDash val="solid"/>
            </a:ln>
          </c:spPr>
        </c:majorGridlines>
        <c:title>
          <c:tx>
            <c:rich>
              <a:bodyPr/>
              <a:lstStyle/>
              <a:p>
                <a:pPr>
                  <a:defRPr sz="925" b="1" i="0" u="none" strike="noStrike" baseline="0">
                    <a:solidFill>
                      <a:srgbClr val="000000"/>
                    </a:solidFill>
                    <a:latin typeface="Arial"/>
                    <a:ea typeface="Arial"/>
                    <a:cs typeface="Arial"/>
                  </a:defRPr>
                </a:pPr>
                <a:r>
                  <a:rPr lang="en-US"/>
                  <a:t>Index, 1985 = 1.0</a:t>
                </a:r>
              </a:p>
            </c:rich>
          </c:tx>
          <c:layout>
            <c:manualLayout>
              <c:xMode val="edge"/>
              <c:yMode val="edge"/>
              <c:x val="3.8834951456310676E-2"/>
              <c:y val="0.3742521256699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41158912"/>
        <c:crosses val="autoZero"/>
        <c:crossBetween val="midCat"/>
      </c:valAx>
      <c:spPr>
        <a:noFill/>
        <a:ln w="12700">
          <a:solidFill>
            <a:srgbClr val="808080"/>
          </a:solidFill>
          <a:prstDash val="solid"/>
        </a:ln>
      </c:spPr>
    </c:plotArea>
    <c:legend>
      <c:legendPos val="r"/>
      <c:layout>
        <c:manualLayout>
          <c:xMode val="edge"/>
          <c:yMode val="edge"/>
          <c:x val="0.15857605177993528"/>
          <c:y val="0.57884325836515937"/>
          <c:w val="0.26407766990291265"/>
          <c:h val="0.25449133229603782"/>
        </c:manualLayout>
      </c:layout>
      <c:overlay val="0"/>
      <c:spPr>
        <a:solidFill>
          <a:srgbClr val="FFFFFF"/>
        </a:solidFill>
        <a:ln w="3175">
          <a:solidFill>
            <a:srgbClr val="000000"/>
          </a:solidFill>
          <a:prstDash val="solid"/>
        </a:ln>
      </c:spPr>
      <c:txPr>
        <a:bodyPr/>
        <a:lstStyle/>
        <a:p>
          <a:pPr>
            <a:defRPr sz="84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Arial"/>
                <a:ea typeface="Arial"/>
                <a:cs typeface="Arial"/>
              </a:defRPr>
            </a:pPr>
            <a:r>
              <a:rPr lang="en-US"/>
              <a:t>NAICS 336 Transportation Equipment Manufacturing</a:t>
            </a:r>
            <a:r>
              <a:rPr lang="en-US" baseline="0"/>
              <a:t> </a:t>
            </a:r>
            <a:endParaRPr lang="en-US"/>
          </a:p>
          <a:p>
            <a:pPr>
              <a:defRPr sz="1200" b="1" i="0" u="none" strike="noStrike" baseline="0">
                <a:solidFill>
                  <a:srgbClr val="000000"/>
                </a:solidFill>
                <a:latin typeface="Arial"/>
                <a:ea typeface="Arial"/>
                <a:cs typeface="Arial"/>
              </a:defRPr>
            </a:pPr>
            <a:r>
              <a:rPr lang="en-US"/>
              <a:t>Output and Intensity Indexes</a:t>
            </a:r>
          </a:p>
        </c:rich>
      </c:tx>
      <c:layout>
        <c:manualLayout>
          <c:xMode val="edge"/>
          <c:yMode val="edge"/>
          <c:x val="0.10841434141120709"/>
          <c:y val="2.3952095808383235E-2"/>
        </c:manualLayout>
      </c:layout>
      <c:overlay val="0"/>
      <c:spPr>
        <a:noFill/>
        <a:ln w="25400">
          <a:noFill/>
        </a:ln>
      </c:spPr>
    </c:title>
    <c:autoTitleDeleted val="0"/>
    <c:plotArea>
      <c:layout>
        <c:manualLayout>
          <c:layoutTarget val="inner"/>
          <c:xMode val="edge"/>
          <c:yMode val="edge"/>
          <c:x val="0.13786407766990291"/>
          <c:y val="0.17664696483054129"/>
          <c:w val="0.78770226537216825"/>
          <c:h val="0.69161777755686515"/>
        </c:manualLayout>
      </c:layout>
      <c:lineChart>
        <c:grouping val="standard"/>
        <c:varyColors val="0"/>
        <c:ser>
          <c:idx val="0"/>
          <c:order val="0"/>
          <c:tx>
            <c:strRef>
              <c:f>Manufacturing!$EG$494</c:f>
              <c:strCache>
                <c:ptCount val="1"/>
                <c:pt idx="0">
                  <c:v>  Output</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cat>
            <c:numRef>
              <c:f>Manufacturing!$EF$495:$EF$527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Manufacturing!$EG$495:$EG$527</c:f>
              <c:numCache>
                <c:formatCode>0.0000</c:formatCode>
                <c:ptCount val="33"/>
                <c:pt idx="0">
                  <c:v>1</c:v>
                </c:pt>
                <c:pt idx="1">
                  <c:v>1.0315755965018276</c:v>
                </c:pt>
                <c:pt idx="2">
                  <c:v>1.0531032509568241</c:v>
                </c:pt>
                <c:pt idx="3">
                  <c:v>1.107448710131919</c:v>
                </c:pt>
                <c:pt idx="4">
                  <c:v>1.1164763030135223</c:v>
                </c:pt>
                <c:pt idx="5">
                  <c:v>1.0732727444396346</c:v>
                </c:pt>
                <c:pt idx="6">
                  <c:v>1.015473976721051</c:v>
                </c:pt>
                <c:pt idx="7">
                  <c:v>1.0862011765242794</c:v>
                </c:pt>
                <c:pt idx="8">
                  <c:v>1.1298252367992798</c:v>
                </c:pt>
                <c:pt idx="9">
                  <c:v>1.2080251018069885</c:v>
                </c:pt>
                <c:pt idx="10">
                  <c:v>1.2171332271542503</c:v>
                </c:pt>
                <c:pt idx="11">
                  <c:v>1.2378770006572473</c:v>
                </c:pt>
                <c:pt idx="12">
                  <c:v>1.3588231952319842</c:v>
                </c:pt>
                <c:pt idx="13">
                  <c:v>1.4703889976832838</c:v>
                </c:pt>
                <c:pt idx="14">
                  <c:v>1.5828336022978959</c:v>
                </c:pt>
                <c:pt idx="15">
                  <c:v>1.4768724021119513</c:v>
                </c:pt>
                <c:pt idx="16">
                  <c:v>1.4624969560927072</c:v>
                </c:pt>
                <c:pt idx="17">
                  <c:v>1.5035514833265293</c:v>
                </c:pt>
                <c:pt idx="18">
                  <c:v>1.5135126890148718</c:v>
                </c:pt>
                <c:pt idx="19">
                  <c:v>1.5428398514214261</c:v>
                </c:pt>
                <c:pt idx="20">
                  <c:v>1.6242357644555343</c:v>
                </c:pt>
                <c:pt idx="21">
                  <c:v>1.6355269603825786</c:v>
                </c:pt>
                <c:pt idx="22">
                  <c:v>1.6929232183437422</c:v>
                </c:pt>
                <c:pt idx="23">
                  <c:v>1.4793573015097692</c:v>
                </c:pt>
                <c:pt idx="24">
                  <c:v>1.2430174311012743</c:v>
                </c:pt>
                <c:pt idx="25">
                  <c:v>1.4261012746618096</c:v>
                </c:pt>
                <c:pt idx="26">
                  <c:v>1.55126122056085</c:v>
                </c:pt>
                <c:pt idx="27">
                  <c:v>1.6167866820171939</c:v>
                </c:pt>
                <c:pt idx="28">
                  <c:v>1.7353967648481619</c:v>
                </c:pt>
                <c:pt idx="29">
                  <c:v>1.8749779049144069</c:v>
                </c:pt>
                <c:pt idx="30">
                  <c:v>1.9602658791803937</c:v>
                </c:pt>
                <c:pt idx="31">
                  <c:v>1.9724682664097264</c:v>
                </c:pt>
                <c:pt idx="32">
                  <c:v>1.9793559998175592</c:v>
                </c:pt>
              </c:numCache>
            </c:numRef>
          </c:val>
          <c:smooth val="0"/>
          <c:extLst>
            <c:ext xmlns:c16="http://schemas.microsoft.com/office/drawing/2014/chart" uri="{C3380CC4-5D6E-409C-BE32-E72D297353CC}">
              <c16:uniqueId val="{00000000-35FA-4744-A015-A1CAB5BE123D}"/>
            </c:ext>
          </c:extLst>
        </c:ser>
        <c:ser>
          <c:idx val="1"/>
          <c:order val="1"/>
          <c:tx>
            <c:strRef>
              <c:f>Manufacturing!$EH$494</c:f>
              <c:strCache>
                <c:ptCount val="1"/>
                <c:pt idx="0">
                  <c:v>  Source</c:v>
                </c:pt>
              </c:strCache>
            </c:strRef>
          </c:tx>
          <c:spPr>
            <a:ln w="12700">
              <a:solidFill>
                <a:srgbClr val="00FF00"/>
              </a:solidFill>
              <a:prstDash val="solid"/>
            </a:ln>
          </c:spPr>
          <c:marker>
            <c:symbol val="triangle"/>
            <c:size val="5"/>
            <c:spPr>
              <a:solidFill>
                <a:srgbClr val="00FF00"/>
              </a:solidFill>
              <a:ln>
                <a:solidFill>
                  <a:srgbClr val="00FF00"/>
                </a:solidFill>
                <a:prstDash val="solid"/>
              </a:ln>
            </c:spPr>
          </c:marker>
          <c:cat>
            <c:numRef>
              <c:f>Manufacturing!$EF$495:$EF$527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Manufacturing!$EH$495:$EH$527</c:f>
              <c:numCache>
                <c:formatCode>0.0000</c:formatCode>
                <c:ptCount val="33"/>
                <c:pt idx="0">
                  <c:v>1</c:v>
                </c:pt>
                <c:pt idx="1">
                  <c:v>0.99633220243737453</c:v>
                </c:pt>
                <c:pt idx="2">
                  <c:v>1.0162512983798622</c:v>
                </c:pt>
                <c:pt idx="3">
                  <c:v>1.0050154628081938</c:v>
                </c:pt>
                <c:pt idx="4">
                  <c:v>1.0048590233019052</c:v>
                </c:pt>
                <c:pt idx="5">
                  <c:v>1.0274821903337348</c:v>
                </c:pt>
                <c:pt idx="6">
                  <c:v>1.0601763576551373</c:v>
                </c:pt>
                <c:pt idx="7">
                  <c:v>1.0222768100351363</c:v>
                </c:pt>
                <c:pt idx="8">
                  <c:v>1.0508350457172535</c:v>
                </c:pt>
                <c:pt idx="9">
                  <c:v>0.9669214601890449</c:v>
                </c:pt>
                <c:pt idx="10">
                  <c:v>0.99848247260400058</c:v>
                </c:pt>
                <c:pt idx="11">
                  <c:v>0.95633962641966219</c:v>
                </c:pt>
                <c:pt idx="12">
                  <c:v>0.92740930051630366</c:v>
                </c:pt>
                <c:pt idx="13">
                  <c:v>0.87331290714678034</c:v>
                </c:pt>
                <c:pt idx="14">
                  <c:v>0.81584200928112505</c:v>
                </c:pt>
                <c:pt idx="15">
                  <c:v>0.85968343315718321</c:v>
                </c:pt>
                <c:pt idx="16">
                  <c:v>0.87962480741946381</c:v>
                </c:pt>
                <c:pt idx="17">
                  <c:v>0.82635314490390022</c:v>
                </c:pt>
                <c:pt idx="18">
                  <c:v>0.78413989986359967</c:v>
                </c:pt>
                <c:pt idx="19">
                  <c:v>0.82552922985316679</c:v>
                </c:pt>
                <c:pt idx="20">
                  <c:v>0.78478304976315727</c:v>
                </c:pt>
                <c:pt idx="21">
                  <c:v>0.80119733906624069</c:v>
                </c:pt>
                <c:pt idx="22">
                  <c:v>0.76171916738770973</c:v>
                </c:pt>
                <c:pt idx="23">
                  <c:v>0.77652526402287547</c:v>
                </c:pt>
                <c:pt idx="24">
                  <c:v>0.7586618590658587</c:v>
                </c:pt>
                <c:pt idx="25">
                  <c:v>0.71829801269938065</c:v>
                </c:pt>
                <c:pt idx="26">
                  <c:v>0.72614538883857571</c:v>
                </c:pt>
                <c:pt idx="27">
                  <c:v>0.67887562798971812</c:v>
                </c:pt>
                <c:pt idx="28">
                  <c:v>0.63408293926924908</c:v>
                </c:pt>
                <c:pt idx="29">
                  <c:v>0.60520974092379187</c:v>
                </c:pt>
                <c:pt idx="30">
                  <c:v>0.61485271038015155</c:v>
                </c:pt>
                <c:pt idx="31">
                  <c:v>0.63085044518738365</c:v>
                </c:pt>
                <c:pt idx="32">
                  <c:v>0.57418399632269068</c:v>
                </c:pt>
              </c:numCache>
            </c:numRef>
          </c:val>
          <c:smooth val="0"/>
          <c:extLst>
            <c:ext xmlns:c16="http://schemas.microsoft.com/office/drawing/2014/chart" uri="{C3380CC4-5D6E-409C-BE32-E72D297353CC}">
              <c16:uniqueId val="{00000001-35FA-4744-A015-A1CAB5BE123D}"/>
            </c:ext>
          </c:extLst>
        </c:ser>
        <c:ser>
          <c:idx val="2"/>
          <c:order val="2"/>
          <c:tx>
            <c:strRef>
              <c:f>Manufacturing!$EI$494</c:f>
              <c:strCache>
                <c:ptCount val="1"/>
                <c:pt idx="0">
                  <c:v> Delivered</c:v>
                </c:pt>
              </c:strCache>
            </c:strRef>
          </c:tx>
          <c:spPr>
            <a:ln w="12700">
              <a:solidFill>
                <a:srgbClr val="008080"/>
              </a:solidFill>
              <a:prstDash val="solid"/>
            </a:ln>
          </c:spPr>
          <c:marker>
            <c:symbol val="circle"/>
            <c:size val="5"/>
            <c:spPr>
              <a:solidFill>
                <a:srgbClr val="008080"/>
              </a:solidFill>
              <a:ln>
                <a:solidFill>
                  <a:srgbClr val="008080"/>
                </a:solidFill>
                <a:prstDash val="solid"/>
              </a:ln>
            </c:spPr>
          </c:marker>
          <c:cat>
            <c:numRef>
              <c:f>Manufacturing!$EF$495:$EF$527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Manufacturing!$EI$495:$EI$527</c:f>
              <c:numCache>
                <c:formatCode>0.0000</c:formatCode>
                <c:ptCount val="33"/>
                <c:pt idx="0">
                  <c:v>1</c:v>
                </c:pt>
                <c:pt idx="1">
                  <c:v>1.0053520119586383</c:v>
                </c:pt>
                <c:pt idx="2">
                  <c:v>1.0074115302081221</c:v>
                </c:pt>
                <c:pt idx="3">
                  <c:v>1.0020175824420867</c:v>
                </c:pt>
                <c:pt idx="4">
                  <c:v>0.98100065718327945</c:v>
                </c:pt>
                <c:pt idx="5">
                  <c:v>0.98772966863650036</c:v>
                </c:pt>
                <c:pt idx="6">
                  <c:v>1.0447774465790169</c:v>
                </c:pt>
                <c:pt idx="7">
                  <c:v>1.0114690895060165</c:v>
                </c:pt>
                <c:pt idx="8">
                  <c:v>1.0575993558431698</c:v>
                </c:pt>
                <c:pt idx="9">
                  <c:v>0.94992313222054015</c:v>
                </c:pt>
                <c:pt idx="10">
                  <c:v>0.99039566193021478</c:v>
                </c:pt>
                <c:pt idx="11">
                  <c:v>0.93152825905253234</c:v>
                </c:pt>
                <c:pt idx="12">
                  <c:v>0.87837711200467683</c:v>
                </c:pt>
                <c:pt idx="13">
                  <c:v>0.86478305706607861</c:v>
                </c:pt>
                <c:pt idx="14">
                  <c:v>0.78492783758076001</c:v>
                </c:pt>
                <c:pt idx="15">
                  <c:v>0.79621165133821725</c:v>
                </c:pt>
                <c:pt idx="16">
                  <c:v>0.8288967336146128</c:v>
                </c:pt>
                <c:pt idx="17">
                  <c:v>0.78255669197550515</c:v>
                </c:pt>
                <c:pt idx="18">
                  <c:v>0.73221117317090856</c:v>
                </c:pt>
                <c:pt idx="19">
                  <c:v>0.76393143262176322</c:v>
                </c:pt>
                <c:pt idx="20">
                  <c:v>0.72129851519946842</c:v>
                </c:pt>
                <c:pt idx="21">
                  <c:v>0.78650284415703742</c:v>
                </c:pt>
                <c:pt idx="22">
                  <c:v>0.72252610329816391</c:v>
                </c:pt>
                <c:pt idx="23">
                  <c:v>0.67470013348876456</c:v>
                </c:pt>
                <c:pt idx="24">
                  <c:v>0.70187150452217462</c:v>
                </c:pt>
                <c:pt idx="25">
                  <c:v>0.6084959933719688</c:v>
                </c:pt>
                <c:pt idx="26">
                  <c:v>0.61004064958362092</c:v>
                </c:pt>
                <c:pt idx="27">
                  <c:v>0.57577837077243643</c:v>
                </c:pt>
                <c:pt idx="28">
                  <c:v>0.54336494642764055</c:v>
                </c:pt>
                <c:pt idx="29">
                  <c:v>0.5261175391504711</c:v>
                </c:pt>
                <c:pt idx="30">
                  <c:v>0.55963126551147357</c:v>
                </c:pt>
                <c:pt idx="31">
                  <c:v>0.5814430720941911</c:v>
                </c:pt>
                <c:pt idx="32">
                  <c:v>0.52029576401121036</c:v>
                </c:pt>
              </c:numCache>
            </c:numRef>
          </c:val>
          <c:smooth val="0"/>
          <c:extLst>
            <c:ext xmlns:c16="http://schemas.microsoft.com/office/drawing/2014/chart" uri="{C3380CC4-5D6E-409C-BE32-E72D297353CC}">
              <c16:uniqueId val="{00000002-35FA-4744-A015-A1CAB5BE123D}"/>
            </c:ext>
          </c:extLst>
        </c:ser>
        <c:ser>
          <c:idx val="3"/>
          <c:order val="3"/>
          <c:tx>
            <c:strRef>
              <c:f>Manufacturing!$EJ$494</c:f>
              <c:strCache>
                <c:ptCount val="1"/>
                <c:pt idx="0">
                  <c:v> Electricity</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cat>
            <c:numRef>
              <c:f>Manufacturing!$EF$495:$EF$527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Manufacturing!$EJ$495:$EJ$527</c:f>
              <c:numCache>
                <c:formatCode>0.0000</c:formatCode>
                <c:ptCount val="33"/>
                <c:pt idx="0">
                  <c:v>1</c:v>
                </c:pt>
                <c:pt idx="1">
                  <c:v>1.0020658719514033</c:v>
                </c:pt>
                <c:pt idx="2">
                  <c:v>1.0565921323506589</c:v>
                </c:pt>
                <c:pt idx="3">
                  <c:v>1.0424346397330826</c:v>
                </c:pt>
                <c:pt idx="4">
                  <c:v>1.0227345925557303</c:v>
                </c:pt>
                <c:pt idx="5">
                  <c:v>1.06994550429573</c:v>
                </c:pt>
                <c:pt idx="6">
                  <c:v>1.0829314872903164</c:v>
                </c:pt>
                <c:pt idx="7">
                  <c:v>1.0465600089805414</c:v>
                </c:pt>
                <c:pt idx="8">
                  <c:v>1.0523387722824027</c:v>
                </c:pt>
                <c:pt idx="9">
                  <c:v>1.0083123177096993</c:v>
                </c:pt>
                <c:pt idx="10">
                  <c:v>1.0201717519354105</c:v>
                </c:pt>
                <c:pt idx="11">
                  <c:v>0.99671695805067884</c:v>
                </c:pt>
                <c:pt idx="12">
                  <c:v>1.0009539714204334</c:v>
                </c:pt>
                <c:pt idx="13">
                  <c:v>0.89555503545300819</c:v>
                </c:pt>
                <c:pt idx="14">
                  <c:v>0.85735677848250758</c:v>
                </c:pt>
                <c:pt idx="15">
                  <c:v>0.9457649573070227</c:v>
                </c:pt>
                <c:pt idx="16">
                  <c:v>0.9706083567656314</c:v>
                </c:pt>
                <c:pt idx="17">
                  <c:v>0.90623347936383403</c:v>
                </c:pt>
                <c:pt idx="18">
                  <c:v>0.8828264596672718</c:v>
                </c:pt>
                <c:pt idx="19">
                  <c:v>0.93506252463602857</c:v>
                </c:pt>
                <c:pt idx="20">
                  <c:v>0.90544653627621685</c:v>
                </c:pt>
                <c:pt idx="21">
                  <c:v>0.87047322589092491</c:v>
                </c:pt>
                <c:pt idx="22">
                  <c:v>0.86195557483548624</c:v>
                </c:pt>
                <c:pt idx="23">
                  <c:v>0.96099754351699718</c:v>
                </c:pt>
                <c:pt idx="24">
                  <c:v>0.8985480335002054</c:v>
                </c:pt>
                <c:pt idx="25">
                  <c:v>0.92856767925863881</c:v>
                </c:pt>
                <c:pt idx="26">
                  <c:v>0.95520011200691057</c:v>
                </c:pt>
                <c:pt idx="27">
                  <c:v>0.90599609177760554</c:v>
                </c:pt>
                <c:pt idx="28">
                  <c:v>0.84143811804571755</c:v>
                </c:pt>
                <c:pt idx="29">
                  <c:v>0.7970922160487276</c:v>
                </c:pt>
                <c:pt idx="30">
                  <c:v>0.79629798366912374</c:v>
                </c:pt>
                <c:pt idx="31">
                  <c:v>0.81319041549910509</c:v>
                </c:pt>
                <c:pt idx="32">
                  <c:v>0.75571081866718515</c:v>
                </c:pt>
              </c:numCache>
            </c:numRef>
          </c:val>
          <c:smooth val="0"/>
          <c:extLst>
            <c:ext xmlns:c16="http://schemas.microsoft.com/office/drawing/2014/chart" uri="{C3380CC4-5D6E-409C-BE32-E72D297353CC}">
              <c16:uniqueId val="{00000003-35FA-4744-A015-A1CAB5BE123D}"/>
            </c:ext>
          </c:extLst>
        </c:ser>
        <c:dLbls>
          <c:showLegendKey val="0"/>
          <c:showVal val="0"/>
          <c:showCatName val="0"/>
          <c:showSerName val="0"/>
          <c:showPercent val="0"/>
          <c:showBubbleSize val="0"/>
        </c:dLbls>
        <c:marker val="1"/>
        <c:smooth val="0"/>
        <c:axId val="141159936"/>
        <c:axId val="141352960"/>
      </c:lineChart>
      <c:catAx>
        <c:axId val="141159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925" b="0" i="0" u="none" strike="noStrike" baseline="0">
                <a:solidFill>
                  <a:srgbClr val="000000"/>
                </a:solidFill>
                <a:latin typeface="Arial"/>
                <a:ea typeface="Arial"/>
                <a:cs typeface="Arial"/>
              </a:defRPr>
            </a:pPr>
            <a:endParaRPr lang="en-US"/>
          </a:p>
        </c:txPr>
        <c:crossAx val="141352960"/>
        <c:crosses val="autoZero"/>
        <c:auto val="1"/>
        <c:lblAlgn val="ctr"/>
        <c:lblOffset val="100"/>
        <c:tickLblSkip val="3"/>
        <c:tickMarkSkip val="1"/>
        <c:noMultiLvlLbl val="0"/>
      </c:catAx>
      <c:valAx>
        <c:axId val="141352960"/>
        <c:scaling>
          <c:orientation val="minMax"/>
        </c:scaling>
        <c:delete val="0"/>
        <c:axPos val="l"/>
        <c:majorGridlines>
          <c:spPr>
            <a:ln w="3175">
              <a:solidFill>
                <a:srgbClr val="000000"/>
              </a:solidFill>
              <a:prstDash val="solid"/>
            </a:ln>
          </c:spPr>
        </c:majorGridlines>
        <c:title>
          <c:tx>
            <c:rich>
              <a:bodyPr/>
              <a:lstStyle/>
              <a:p>
                <a:pPr>
                  <a:defRPr sz="925" b="1" i="0" u="none" strike="noStrike" baseline="0">
                    <a:solidFill>
                      <a:srgbClr val="000000"/>
                    </a:solidFill>
                    <a:latin typeface="Arial"/>
                    <a:ea typeface="Arial"/>
                    <a:cs typeface="Arial"/>
                  </a:defRPr>
                </a:pPr>
                <a:r>
                  <a:rPr lang="en-US"/>
                  <a:t>Index, 1985 = 1.0</a:t>
                </a:r>
              </a:p>
            </c:rich>
          </c:tx>
          <c:layout>
            <c:manualLayout>
              <c:xMode val="edge"/>
              <c:yMode val="edge"/>
              <c:x val="3.8834951456310676E-2"/>
              <c:y val="0.3742521256699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41159936"/>
        <c:crosses val="autoZero"/>
        <c:crossBetween val="midCat"/>
      </c:valAx>
      <c:spPr>
        <a:noFill/>
        <a:ln w="12700">
          <a:solidFill>
            <a:srgbClr val="808080"/>
          </a:solidFill>
          <a:prstDash val="solid"/>
        </a:ln>
      </c:spPr>
    </c:plotArea>
    <c:legend>
      <c:legendPos val="r"/>
      <c:layout>
        <c:manualLayout>
          <c:xMode val="edge"/>
          <c:yMode val="edge"/>
          <c:x val="0.15857605177993528"/>
          <c:y val="0.57884325836515937"/>
          <c:w val="0.26407766990291265"/>
          <c:h val="0.25449133229603782"/>
        </c:manualLayout>
      </c:layout>
      <c:overlay val="0"/>
      <c:spPr>
        <a:solidFill>
          <a:srgbClr val="FFFFFF"/>
        </a:solidFill>
        <a:ln w="3175">
          <a:solidFill>
            <a:srgbClr val="000000"/>
          </a:solidFill>
          <a:prstDash val="solid"/>
        </a:ln>
      </c:spPr>
      <c:txPr>
        <a:bodyPr/>
        <a:lstStyle/>
        <a:p>
          <a:pPr>
            <a:defRPr sz="84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Arial"/>
                <a:ea typeface="Arial"/>
                <a:cs typeface="Arial"/>
              </a:defRPr>
            </a:pPr>
            <a:r>
              <a:rPr lang="en-US"/>
              <a:t>NAICS 337 Furniture and Related Products</a:t>
            </a:r>
          </a:p>
          <a:p>
            <a:pPr>
              <a:defRPr sz="1200" b="1" i="0" u="none" strike="noStrike" baseline="0">
                <a:solidFill>
                  <a:srgbClr val="000000"/>
                </a:solidFill>
                <a:latin typeface="Arial"/>
                <a:ea typeface="Arial"/>
                <a:cs typeface="Arial"/>
              </a:defRPr>
            </a:pPr>
            <a:r>
              <a:rPr lang="en-US"/>
              <a:t>Output and Intensity Indexes</a:t>
            </a:r>
          </a:p>
        </c:rich>
      </c:tx>
      <c:layout>
        <c:manualLayout>
          <c:xMode val="edge"/>
          <c:yMode val="edge"/>
          <c:x val="0.10841434141120709"/>
          <c:y val="2.3952095808383235E-2"/>
        </c:manualLayout>
      </c:layout>
      <c:overlay val="0"/>
      <c:spPr>
        <a:noFill/>
        <a:ln w="25400">
          <a:noFill/>
        </a:ln>
      </c:spPr>
    </c:title>
    <c:autoTitleDeleted val="0"/>
    <c:plotArea>
      <c:layout>
        <c:manualLayout>
          <c:layoutTarget val="inner"/>
          <c:xMode val="edge"/>
          <c:yMode val="edge"/>
          <c:x val="0.11197411003236246"/>
          <c:y val="0.1686629889826646"/>
          <c:w val="0.82135922330097089"/>
          <c:h val="0.69960174139909159"/>
        </c:manualLayout>
      </c:layout>
      <c:lineChart>
        <c:grouping val="standard"/>
        <c:varyColors val="0"/>
        <c:ser>
          <c:idx val="0"/>
          <c:order val="0"/>
          <c:tx>
            <c:strRef>
              <c:f>Manufacturing!$EN$494</c:f>
              <c:strCache>
                <c:ptCount val="1"/>
                <c:pt idx="0">
                  <c:v>  Output</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cat>
            <c:numRef>
              <c:f>Manufacturing!$EM$495:$EM$527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Manufacturing!$EN$495:$EN$527</c:f>
              <c:numCache>
                <c:formatCode>0.0000</c:formatCode>
                <c:ptCount val="33"/>
                <c:pt idx="0">
                  <c:v>1</c:v>
                </c:pt>
                <c:pt idx="1">
                  <c:v>1.037054742858357</c:v>
                </c:pt>
                <c:pt idx="2">
                  <c:v>1.1621888644548555</c:v>
                </c:pt>
                <c:pt idx="3">
                  <c:v>1.1472947275605272</c:v>
                </c:pt>
                <c:pt idx="4">
                  <c:v>1.1541575039041336</c:v>
                </c:pt>
                <c:pt idx="5">
                  <c:v>1.1249428987262433</c:v>
                </c:pt>
                <c:pt idx="6">
                  <c:v>1.0401355557680254</c:v>
                </c:pt>
                <c:pt idx="7">
                  <c:v>1.121299040698601</c:v>
                </c:pt>
                <c:pt idx="8">
                  <c:v>1.1562397084913576</c:v>
                </c:pt>
                <c:pt idx="9">
                  <c:v>1.1973420021034515</c:v>
                </c:pt>
                <c:pt idx="10">
                  <c:v>1.2173566625235046</c:v>
                </c:pt>
                <c:pt idx="11">
                  <c:v>1.2387417535137204</c:v>
                </c:pt>
                <c:pt idx="12">
                  <c:v>1.3631853480787415</c:v>
                </c:pt>
                <c:pt idx="13">
                  <c:v>1.4501067661025593</c:v>
                </c:pt>
                <c:pt idx="14">
                  <c:v>1.4812123529974186</c:v>
                </c:pt>
                <c:pt idx="15">
                  <c:v>1.5641180907458756</c:v>
                </c:pt>
                <c:pt idx="16">
                  <c:v>1.4867790632204054</c:v>
                </c:pt>
                <c:pt idx="17">
                  <c:v>1.5241525108625216</c:v>
                </c:pt>
                <c:pt idx="18">
                  <c:v>1.5038616396298776</c:v>
                </c:pt>
                <c:pt idx="19">
                  <c:v>1.5363589040804835</c:v>
                </c:pt>
                <c:pt idx="20">
                  <c:v>1.5947881144362643</c:v>
                </c:pt>
                <c:pt idx="21">
                  <c:v>1.5858856274766018</c:v>
                </c:pt>
                <c:pt idx="22">
                  <c:v>1.5387491899586747</c:v>
                </c:pt>
                <c:pt idx="23">
                  <c:v>1.3359892065313235</c:v>
                </c:pt>
                <c:pt idx="24">
                  <c:v>1.0064909540958877</c:v>
                </c:pt>
                <c:pt idx="25">
                  <c:v>0.96778956985477693</c:v>
                </c:pt>
                <c:pt idx="26">
                  <c:v>0.94826359010315409</c:v>
                </c:pt>
                <c:pt idx="27">
                  <c:v>1.0623492791960141</c:v>
                </c:pt>
                <c:pt idx="28">
                  <c:v>1.0722928684492889</c:v>
                </c:pt>
                <c:pt idx="29">
                  <c:v>1.0787413285740086</c:v>
                </c:pt>
                <c:pt idx="30">
                  <c:v>1.1394333428944767</c:v>
                </c:pt>
                <c:pt idx="31">
                  <c:v>1.1394970838512284</c:v>
                </c:pt>
                <c:pt idx="32">
                  <c:v>1.144468878477866</c:v>
                </c:pt>
              </c:numCache>
            </c:numRef>
          </c:val>
          <c:smooth val="0"/>
          <c:extLst>
            <c:ext xmlns:c16="http://schemas.microsoft.com/office/drawing/2014/chart" uri="{C3380CC4-5D6E-409C-BE32-E72D297353CC}">
              <c16:uniqueId val="{00000000-48B8-48B6-A4A6-3F2AF763DE45}"/>
            </c:ext>
          </c:extLst>
        </c:ser>
        <c:ser>
          <c:idx val="1"/>
          <c:order val="1"/>
          <c:tx>
            <c:strRef>
              <c:f>Manufacturing!$EO$494</c:f>
              <c:strCache>
                <c:ptCount val="1"/>
                <c:pt idx="0">
                  <c:v>  Source</c:v>
                </c:pt>
              </c:strCache>
            </c:strRef>
          </c:tx>
          <c:spPr>
            <a:ln w="12700">
              <a:solidFill>
                <a:srgbClr val="00FF00"/>
              </a:solidFill>
              <a:prstDash val="solid"/>
            </a:ln>
          </c:spPr>
          <c:marker>
            <c:symbol val="triangle"/>
            <c:size val="5"/>
            <c:spPr>
              <a:solidFill>
                <a:srgbClr val="00FF00"/>
              </a:solidFill>
              <a:ln>
                <a:solidFill>
                  <a:srgbClr val="00FF00"/>
                </a:solidFill>
                <a:prstDash val="solid"/>
              </a:ln>
            </c:spPr>
          </c:marker>
          <c:cat>
            <c:numRef>
              <c:f>Manufacturing!$EM$495:$EM$527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Manufacturing!$EO$495:$EO$527</c:f>
              <c:numCache>
                <c:formatCode>0.0000</c:formatCode>
                <c:ptCount val="33"/>
                <c:pt idx="0">
                  <c:v>1</c:v>
                </c:pt>
                <c:pt idx="1">
                  <c:v>1.0415955254729889</c:v>
                </c:pt>
                <c:pt idx="2">
                  <c:v>1.0840270203887532</c:v>
                </c:pt>
                <c:pt idx="3">
                  <c:v>1.1377790495311773</c:v>
                </c:pt>
                <c:pt idx="4">
                  <c:v>1.2457537564069245</c:v>
                </c:pt>
                <c:pt idx="5">
                  <c:v>1.2192292478543647</c:v>
                </c:pt>
                <c:pt idx="6">
                  <c:v>1.3232766990745499</c:v>
                </c:pt>
                <c:pt idx="7">
                  <c:v>1.2150317257472467</c:v>
                </c:pt>
                <c:pt idx="8">
                  <c:v>1.2188764722585357</c:v>
                </c:pt>
                <c:pt idx="9">
                  <c:v>1.1588490233427067</c:v>
                </c:pt>
                <c:pt idx="10">
                  <c:v>1.2402568885368421</c:v>
                </c:pt>
                <c:pt idx="11">
                  <c:v>1.1890694291860271</c:v>
                </c:pt>
                <c:pt idx="12">
                  <c:v>1.1577245889221395</c:v>
                </c:pt>
                <c:pt idx="13">
                  <c:v>1.1430632405030801</c:v>
                </c:pt>
                <c:pt idx="14">
                  <c:v>1.128637042956566</c:v>
                </c:pt>
                <c:pt idx="15">
                  <c:v>1.0202391181665753</c:v>
                </c:pt>
                <c:pt idx="16">
                  <c:v>0.96759201974136522</c:v>
                </c:pt>
                <c:pt idx="17">
                  <c:v>0.89887030365206344</c:v>
                </c:pt>
                <c:pt idx="18">
                  <c:v>0.85028047850120747</c:v>
                </c:pt>
                <c:pt idx="19">
                  <c:v>0.95913563541203295</c:v>
                </c:pt>
                <c:pt idx="20">
                  <c:v>0.90220835305739377</c:v>
                </c:pt>
                <c:pt idx="21">
                  <c:v>0.90398381334923983</c:v>
                </c:pt>
                <c:pt idx="22">
                  <c:v>0.85164611142823676</c:v>
                </c:pt>
                <c:pt idx="23">
                  <c:v>0.88382461777487131</c:v>
                </c:pt>
                <c:pt idx="24">
                  <c:v>0.91295784386396461</c:v>
                </c:pt>
                <c:pt idx="25">
                  <c:v>0.87840128576339027</c:v>
                </c:pt>
                <c:pt idx="26">
                  <c:v>0.87461462383720123</c:v>
                </c:pt>
                <c:pt idx="27">
                  <c:v>0.74483112156653264</c:v>
                </c:pt>
                <c:pt idx="28">
                  <c:v>0.74687642277453381</c:v>
                </c:pt>
                <c:pt idx="29">
                  <c:v>0.74260408169907366</c:v>
                </c:pt>
                <c:pt idx="30">
                  <c:v>0.80711843979002174</c:v>
                </c:pt>
                <c:pt idx="31">
                  <c:v>0.84566562242440713</c:v>
                </c:pt>
                <c:pt idx="32">
                  <c:v>0.75875057743459573</c:v>
                </c:pt>
              </c:numCache>
            </c:numRef>
          </c:val>
          <c:smooth val="0"/>
          <c:extLst>
            <c:ext xmlns:c16="http://schemas.microsoft.com/office/drawing/2014/chart" uri="{C3380CC4-5D6E-409C-BE32-E72D297353CC}">
              <c16:uniqueId val="{00000001-48B8-48B6-A4A6-3F2AF763DE45}"/>
            </c:ext>
          </c:extLst>
        </c:ser>
        <c:ser>
          <c:idx val="2"/>
          <c:order val="2"/>
          <c:tx>
            <c:strRef>
              <c:f>Manufacturing!$EP$494</c:f>
              <c:strCache>
                <c:ptCount val="1"/>
                <c:pt idx="0">
                  <c:v> Delivered</c:v>
                </c:pt>
              </c:strCache>
            </c:strRef>
          </c:tx>
          <c:spPr>
            <a:ln w="12700">
              <a:solidFill>
                <a:srgbClr val="008080"/>
              </a:solidFill>
              <a:prstDash val="solid"/>
            </a:ln>
          </c:spPr>
          <c:marker>
            <c:symbol val="circle"/>
            <c:size val="5"/>
            <c:spPr>
              <a:solidFill>
                <a:srgbClr val="008080"/>
              </a:solidFill>
              <a:ln>
                <a:solidFill>
                  <a:srgbClr val="008080"/>
                </a:solidFill>
                <a:prstDash val="solid"/>
              </a:ln>
            </c:spPr>
          </c:marker>
          <c:cat>
            <c:numRef>
              <c:f>Manufacturing!$EM$495:$EM$527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Manufacturing!$EP$495:$EP$527</c:f>
              <c:numCache>
                <c:formatCode>0.0000</c:formatCode>
                <c:ptCount val="33"/>
                <c:pt idx="0">
                  <c:v>1</c:v>
                </c:pt>
                <c:pt idx="1">
                  <c:v>1.0775255537030402</c:v>
                </c:pt>
                <c:pt idx="2">
                  <c:v>1.0889229744685169</c:v>
                </c:pt>
                <c:pt idx="3">
                  <c:v>1.1440700933519774</c:v>
                </c:pt>
                <c:pt idx="4">
                  <c:v>1.2545666131210027</c:v>
                </c:pt>
                <c:pt idx="5">
                  <c:v>1.2324261553954119</c:v>
                </c:pt>
                <c:pt idx="6">
                  <c:v>1.379169392569237</c:v>
                </c:pt>
                <c:pt idx="7">
                  <c:v>1.2375418109251806</c:v>
                </c:pt>
                <c:pt idx="8">
                  <c:v>1.199165289932931</c:v>
                </c:pt>
                <c:pt idx="9">
                  <c:v>1.1151673904026351</c:v>
                </c:pt>
                <c:pt idx="10">
                  <c:v>1.2281852852471506</c:v>
                </c:pt>
                <c:pt idx="11">
                  <c:v>1.1499090615561178</c:v>
                </c:pt>
                <c:pt idx="12">
                  <c:v>1.0921863308014768</c:v>
                </c:pt>
                <c:pt idx="13">
                  <c:v>1.1156735174765757</c:v>
                </c:pt>
                <c:pt idx="14">
                  <c:v>1.1125278020136897</c:v>
                </c:pt>
                <c:pt idx="15">
                  <c:v>0.94326161778545126</c:v>
                </c:pt>
                <c:pt idx="16">
                  <c:v>0.88027439078940173</c:v>
                </c:pt>
                <c:pt idx="17">
                  <c:v>0.80157301561069938</c:v>
                </c:pt>
                <c:pt idx="18">
                  <c:v>0.702495111475687</c:v>
                </c:pt>
                <c:pt idx="19">
                  <c:v>0.74638001931422471</c:v>
                </c:pt>
                <c:pt idx="20">
                  <c:v>0.69219845426625359</c:v>
                </c:pt>
                <c:pt idx="21">
                  <c:v>0.71498605458454367</c:v>
                </c:pt>
                <c:pt idx="22">
                  <c:v>0.68861691784069512</c:v>
                </c:pt>
                <c:pt idx="23">
                  <c:v>0.68635000381707101</c:v>
                </c:pt>
                <c:pt idx="24">
                  <c:v>0.77929064523528679</c:v>
                </c:pt>
                <c:pt idx="25">
                  <c:v>0.72946499063643566</c:v>
                </c:pt>
                <c:pt idx="26">
                  <c:v>0.73646555529773006</c:v>
                </c:pt>
                <c:pt idx="27">
                  <c:v>0.6619667736004976</c:v>
                </c:pt>
                <c:pt idx="28">
                  <c:v>0.6477090769642071</c:v>
                </c:pt>
                <c:pt idx="29">
                  <c:v>0.64947262380046566</c:v>
                </c:pt>
                <c:pt idx="30">
                  <c:v>0.79088500382033022</c:v>
                </c:pt>
                <c:pt idx="31">
                  <c:v>0.84503848338912968</c:v>
                </c:pt>
                <c:pt idx="32">
                  <c:v>0.74916507122097287</c:v>
                </c:pt>
              </c:numCache>
            </c:numRef>
          </c:val>
          <c:smooth val="0"/>
          <c:extLst>
            <c:ext xmlns:c16="http://schemas.microsoft.com/office/drawing/2014/chart" uri="{C3380CC4-5D6E-409C-BE32-E72D297353CC}">
              <c16:uniqueId val="{00000002-48B8-48B6-A4A6-3F2AF763DE45}"/>
            </c:ext>
          </c:extLst>
        </c:ser>
        <c:ser>
          <c:idx val="3"/>
          <c:order val="3"/>
          <c:tx>
            <c:strRef>
              <c:f>Manufacturing!$EQ$494</c:f>
              <c:strCache>
                <c:ptCount val="1"/>
                <c:pt idx="0">
                  <c:v> Electricity</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cat>
            <c:numRef>
              <c:f>Manufacturing!$EM$495:$EM$527</c:f>
              <c:numCache>
                <c:formatCode>General</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Manufacturing!$EQ$495:$EQ$527</c:f>
              <c:numCache>
                <c:formatCode>0.0000</c:formatCode>
                <c:ptCount val="33"/>
                <c:pt idx="0">
                  <c:v>1</c:v>
                </c:pt>
                <c:pt idx="1">
                  <c:v>1.0071074219153546</c:v>
                </c:pt>
                <c:pt idx="2">
                  <c:v>1.1081453463410209</c:v>
                </c:pt>
                <c:pt idx="3">
                  <c:v>1.1666317620372433</c:v>
                </c:pt>
                <c:pt idx="4">
                  <c:v>1.2200954005803575</c:v>
                </c:pt>
                <c:pt idx="5">
                  <c:v>1.1941546275281998</c:v>
                </c:pt>
                <c:pt idx="6">
                  <c:v>1.248371792183868</c:v>
                </c:pt>
                <c:pt idx="7">
                  <c:v>1.1957574028168463</c:v>
                </c:pt>
                <c:pt idx="8">
                  <c:v>1.2585544168157052</c:v>
                </c:pt>
                <c:pt idx="9">
                  <c:v>1.246874406657674</c:v>
                </c:pt>
                <c:pt idx="10">
                  <c:v>1.2723162352461079</c:v>
                </c:pt>
                <c:pt idx="11">
                  <c:v>1.2579772204115292</c:v>
                </c:pt>
                <c:pt idx="12">
                  <c:v>1.2692055296257461</c:v>
                </c:pt>
                <c:pt idx="13">
                  <c:v>1.1980587708630037</c:v>
                </c:pt>
                <c:pt idx="14">
                  <c:v>1.1571701505042129</c:v>
                </c:pt>
                <c:pt idx="15">
                  <c:v>1.141207311419598</c:v>
                </c:pt>
                <c:pt idx="16">
                  <c:v>1.1264446869818996</c:v>
                </c:pt>
                <c:pt idx="17">
                  <c:v>1.0693127953441817</c:v>
                </c:pt>
                <c:pt idx="18">
                  <c:v>1.1058823241031193</c:v>
                </c:pt>
                <c:pt idx="19">
                  <c:v>1.3115381726002473</c:v>
                </c:pt>
                <c:pt idx="20">
                  <c:v>1.2627572088134977</c:v>
                </c:pt>
                <c:pt idx="21">
                  <c:v>1.2471703224544239</c:v>
                </c:pt>
                <c:pt idx="22">
                  <c:v>1.1548134193958581</c:v>
                </c:pt>
                <c:pt idx="23">
                  <c:v>1.2447348028286132</c:v>
                </c:pt>
                <c:pt idx="24">
                  <c:v>1.1984553392134132</c:v>
                </c:pt>
                <c:pt idx="25">
                  <c:v>1.1899810448125796</c:v>
                </c:pt>
                <c:pt idx="26">
                  <c:v>1.181135745217567</c:v>
                </c:pt>
                <c:pt idx="27">
                  <c:v>0.97295139867891789</c:v>
                </c:pt>
                <c:pt idx="28">
                  <c:v>1.0048307545685855</c:v>
                </c:pt>
                <c:pt idx="29">
                  <c:v>0.99553956575203018</c:v>
                </c:pt>
                <c:pt idx="30">
                  <c:v>0.96991923580775929</c:v>
                </c:pt>
                <c:pt idx="31">
                  <c:v>0.99683100519175105</c:v>
                </c:pt>
                <c:pt idx="32">
                  <c:v>0.91298429528336855</c:v>
                </c:pt>
              </c:numCache>
            </c:numRef>
          </c:val>
          <c:smooth val="0"/>
          <c:extLst>
            <c:ext xmlns:c16="http://schemas.microsoft.com/office/drawing/2014/chart" uri="{C3380CC4-5D6E-409C-BE32-E72D297353CC}">
              <c16:uniqueId val="{00000003-48B8-48B6-A4A6-3F2AF763DE45}"/>
            </c:ext>
          </c:extLst>
        </c:ser>
        <c:dLbls>
          <c:showLegendKey val="0"/>
          <c:showVal val="0"/>
          <c:showCatName val="0"/>
          <c:showSerName val="0"/>
          <c:showPercent val="0"/>
          <c:showBubbleSize val="0"/>
        </c:dLbls>
        <c:marker val="1"/>
        <c:smooth val="0"/>
        <c:axId val="141525504"/>
        <c:axId val="141356416"/>
      </c:lineChart>
      <c:catAx>
        <c:axId val="14152550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925" b="0" i="0" u="none" strike="noStrike" baseline="0">
                <a:solidFill>
                  <a:srgbClr val="000000"/>
                </a:solidFill>
                <a:latin typeface="Arial"/>
                <a:ea typeface="Arial"/>
                <a:cs typeface="Arial"/>
              </a:defRPr>
            </a:pPr>
            <a:endParaRPr lang="en-US"/>
          </a:p>
        </c:txPr>
        <c:crossAx val="141356416"/>
        <c:crosses val="autoZero"/>
        <c:auto val="1"/>
        <c:lblAlgn val="ctr"/>
        <c:lblOffset val="100"/>
        <c:tickLblSkip val="3"/>
        <c:tickMarkSkip val="1"/>
        <c:noMultiLvlLbl val="0"/>
      </c:catAx>
      <c:valAx>
        <c:axId val="141356416"/>
        <c:scaling>
          <c:orientation val="minMax"/>
        </c:scaling>
        <c:delete val="0"/>
        <c:axPos val="l"/>
        <c:majorGridlines>
          <c:spPr>
            <a:ln w="3175">
              <a:solidFill>
                <a:srgbClr val="000000"/>
              </a:solidFill>
              <a:prstDash val="solid"/>
            </a:ln>
          </c:spPr>
        </c:majorGridlines>
        <c:title>
          <c:tx>
            <c:rich>
              <a:bodyPr/>
              <a:lstStyle/>
              <a:p>
                <a:pPr>
                  <a:defRPr sz="925" b="1" i="0" u="none" strike="noStrike" baseline="0">
                    <a:solidFill>
                      <a:srgbClr val="000000"/>
                    </a:solidFill>
                    <a:latin typeface="Arial"/>
                    <a:ea typeface="Arial"/>
                    <a:cs typeface="Arial"/>
                  </a:defRPr>
                </a:pPr>
                <a:r>
                  <a:rPr lang="en-US"/>
                  <a:t>Index, 1985 = 1.0</a:t>
                </a:r>
              </a:p>
            </c:rich>
          </c:tx>
          <c:layout>
            <c:manualLayout>
              <c:xMode val="edge"/>
              <c:yMode val="edge"/>
              <c:x val="2.0711974110032363E-2"/>
              <c:y val="0.3742521256699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41525504"/>
        <c:crosses val="autoZero"/>
        <c:crossBetween val="midCat"/>
      </c:valAx>
      <c:spPr>
        <a:noFill/>
        <a:ln w="12700">
          <a:solidFill>
            <a:srgbClr val="808080"/>
          </a:solidFill>
          <a:prstDash val="solid"/>
        </a:ln>
      </c:spPr>
    </c:plotArea>
    <c:legend>
      <c:legendPos val="r"/>
      <c:layout>
        <c:manualLayout>
          <c:xMode val="edge"/>
          <c:yMode val="edge"/>
          <c:x val="0.15857605177993528"/>
          <c:y val="0.57884325836515937"/>
          <c:w val="0.26407766990291265"/>
          <c:h val="0.25449133229603782"/>
        </c:manualLayout>
      </c:layout>
      <c:overlay val="0"/>
      <c:spPr>
        <a:solidFill>
          <a:srgbClr val="FFFFFF"/>
        </a:solidFill>
        <a:ln w="3175">
          <a:solidFill>
            <a:srgbClr val="000000"/>
          </a:solidFill>
          <a:prstDash val="solid"/>
        </a:ln>
      </c:spPr>
      <c:txPr>
        <a:bodyPr/>
        <a:lstStyle/>
        <a:p>
          <a:pPr>
            <a:defRPr sz="84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Arial"/>
                <a:ea typeface="Arial"/>
                <a:cs typeface="Arial"/>
              </a:defRPr>
            </a:pPr>
            <a:r>
              <a:rPr lang="en-US"/>
              <a:t>NAICS 339 Miscellaneous</a:t>
            </a:r>
            <a:r>
              <a:rPr lang="en-US" baseline="0"/>
              <a:t> Manufacturing</a:t>
            </a:r>
            <a:endParaRPr lang="en-US"/>
          </a:p>
          <a:p>
            <a:pPr>
              <a:defRPr sz="1200" b="1" i="0" u="none" strike="noStrike" baseline="0">
                <a:solidFill>
                  <a:srgbClr val="000000"/>
                </a:solidFill>
                <a:latin typeface="Arial"/>
                <a:ea typeface="Arial"/>
                <a:cs typeface="Arial"/>
              </a:defRPr>
            </a:pPr>
            <a:r>
              <a:rPr lang="en-US"/>
              <a:t>Output and Intensity Indexes</a:t>
            </a:r>
          </a:p>
        </c:rich>
      </c:tx>
      <c:layout>
        <c:manualLayout>
          <c:xMode val="edge"/>
          <c:yMode val="edge"/>
          <c:x val="0.21715220548887698"/>
          <c:y val="3.1936127744510975E-2"/>
        </c:manualLayout>
      </c:layout>
      <c:overlay val="0"/>
      <c:spPr>
        <a:noFill/>
        <a:ln w="25400">
          <a:noFill/>
        </a:ln>
      </c:spPr>
    </c:title>
    <c:autoTitleDeleted val="0"/>
    <c:plotArea>
      <c:layout>
        <c:manualLayout>
          <c:layoutTarget val="inner"/>
          <c:xMode val="edge"/>
          <c:yMode val="edge"/>
          <c:x val="0.13786407766990291"/>
          <c:y val="0.17664696483054129"/>
          <c:w val="0.81877022653721687"/>
          <c:h val="0.69161777755686515"/>
        </c:manualLayout>
      </c:layout>
      <c:lineChart>
        <c:grouping val="standard"/>
        <c:varyColors val="0"/>
        <c:ser>
          <c:idx val="0"/>
          <c:order val="0"/>
          <c:tx>
            <c:strRef>
              <c:f>Manufacturing!$EV$494</c:f>
              <c:strCache>
                <c:ptCount val="1"/>
                <c:pt idx="0">
                  <c:v>  Output</c:v>
                </c:pt>
              </c:strCache>
            </c:strRef>
          </c:tx>
          <c:spPr>
            <a:ln w="12700">
              <a:solidFill>
                <a:srgbClr val="FF00FF"/>
              </a:solidFill>
              <a:prstDash val="solid"/>
            </a:ln>
          </c:spPr>
          <c:marker>
            <c:symbol val="square"/>
            <c:size val="5"/>
            <c:spPr>
              <a:solidFill>
                <a:srgbClr val="FF00FF"/>
              </a:solidFill>
              <a:ln>
                <a:solidFill>
                  <a:srgbClr val="FF00FF"/>
                </a:solidFill>
                <a:prstDash val="solid"/>
              </a:ln>
            </c:spPr>
          </c:marker>
          <c:cat>
            <c:numRef>
              <c:f>Manufacturing!$EU$495:$EU$524</c:f>
              <c:numCache>
                <c:formatCode>General</c:formatCode>
                <c:ptCount val="30"/>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numCache>
            </c:numRef>
          </c:cat>
          <c:val>
            <c:numRef>
              <c:f>Manufacturing!$EV$495:$EV$524</c:f>
              <c:numCache>
                <c:formatCode>0.0000</c:formatCode>
                <c:ptCount val="30"/>
                <c:pt idx="0">
                  <c:v>1</c:v>
                </c:pt>
                <c:pt idx="1">
                  <c:v>1.0151546013769503</c:v>
                </c:pt>
                <c:pt idx="2">
                  <c:v>1.1753167393164135</c:v>
                </c:pt>
                <c:pt idx="3">
                  <c:v>1.2576689615839003</c:v>
                </c:pt>
                <c:pt idx="4">
                  <c:v>1.2642278078787632</c:v>
                </c:pt>
                <c:pt idx="5">
                  <c:v>1.3179410925978734</c:v>
                </c:pt>
                <c:pt idx="6">
                  <c:v>1.3284515419399519</c:v>
                </c:pt>
                <c:pt idx="7">
                  <c:v>1.3784780217541857</c:v>
                </c:pt>
                <c:pt idx="8">
                  <c:v>1.4691408318735488</c:v>
                </c:pt>
                <c:pt idx="9">
                  <c:v>1.5033201613231757</c:v>
                </c:pt>
                <c:pt idx="10">
                  <c:v>1.5780950829021876</c:v>
                </c:pt>
                <c:pt idx="11">
                  <c:v>1.6758870737768363</c:v>
                </c:pt>
                <c:pt idx="12">
                  <c:v>1.808082454067707</c:v>
                </c:pt>
                <c:pt idx="13">
                  <c:v>1.8864219660243613</c:v>
                </c:pt>
                <c:pt idx="14">
                  <c:v>1.8479854972094349</c:v>
                </c:pt>
                <c:pt idx="15">
                  <c:v>2.0557501935063347</c:v>
                </c:pt>
                <c:pt idx="16">
                  <c:v>1.8781928545239743</c:v>
                </c:pt>
                <c:pt idx="17">
                  <c:v>1.9904468977879168</c:v>
                </c:pt>
                <c:pt idx="18">
                  <c:v>2.0420417973683138</c:v>
                </c:pt>
                <c:pt idx="19">
                  <c:v>2.0420825355440586</c:v>
                </c:pt>
                <c:pt idx="20">
                  <c:v>2.2151994133702693</c:v>
                </c:pt>
                <c:pt idx="21">
                  <c:v>2.2766529514808327</c:v>
                </c:pt>
                <c:pt idx="22">
                  <c:v>2.2716014176885162</c:v>
                </c:pt>
                <c:pt idx="23">
                  <c:v>2.3545239744164257</c:v>
                </c:pt>
                <c:pt idx="24">
                  <c:v>2.2048519167311684</c:v>
                </c:pt>
                <c:pt idx="25">
                  <c:v>2.1684930948792114</c:v>
                </c:pt>
                <c:pt idx="26">
                  <c:v>2.1469629689982486</c:v>
                </c:pt>
                <c:pt idx="27">
                  <c:v>2.0369087872245082</c:v>
                </c:pt>
                <c:pt idx="28">
                  <c:v>2.1693485965698458</c:v>
                </c:pt>
                <c:pt idx="29">
                  <c:v>2.097201287326353</c:v>
                </c:pt>
              </c:numCache>
            </c:numRef>
          </c:val>
          <c:smooth val="0"/>
          <c:extLst>
            <c:ext xmlns:c16="http://schemas.microsoft.com/office/drawing/2014/chart" uri="{C3380CC4-5D6E-409C-BE32-E72D297353CC}">
              <c16:uniqueId val="{00000000-2999-42C5-9078-6581496ECF13}"/>
            </c:ext>
          </c:extLst>
        </c:ser>
        <c:ser>
          <c:idx val="1"/>
          <c:order val="1"/>
          <c:tx>
            <c:strRef>
              <c:f>Manufacturing!$EW$494</c:f>
              <c:strCache>
                <c:ptCount val="1"/>
                <c:pt idx="0">
                  <c:v>  Source</c:v>
                </c:pt>
              </c:strCache>
            </c:strRef>
          </c:tx>
          <c:spPr>
            <a:ln w="12700">
              <a:solidFill>
                <a:srgbClr val="00FF00"/>
              </a:solidFill>
              <a:prstDash val="solid"/>
            </a:ln>
          </c:spPr>
          <c:marker>
            <c:symbol val="triangle"/>
            <c:size val="5"/>
            <c:spPr>
              <a:solidFill>
                <a:srgbClr val="00FF00"/>
              </a:solidFill>
              <a:ln>
                <a:solidFill>
                  <a:srgbClr val="00FF00"/>
                </a:solidFill>
                <a:prstDash val="solid"/>
              </a:ln>
            </c:spPr>
          </c:marker>
          <c:cat>
            <c:numRef>
              <c:f>Manufacturing!$EU$495:$EU$524</c:f>
              <c:numCache>
                <c:formatCode>General</c:formatCode>
                <c:ptCount val="30"/>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numCache>
            </c:numRef>
          </c:cat>
          <c:val>
            <c:numRef>
              <c:f>Manufacturing!$EW$495:$EW$524</c:f>
              <c:numCache>
                <c:formatCode>0.0000</c:formatCode>
                <c:ptCount val="30"/>
                <c:pt idx="0">
                  <c:v>1</c:v>
                </c:pt>
                <c:pt idx="1">
                  <c:v>1.0572368385367772</c:v>
                </c:pt>
                <c:pt idx="2">
                  <c:v>1.078016572383691</c:v>
                </c:pt>
                <c:pt idx="3">
                  <c:v>1.0579096288216185</c:v>
                </c:pt>
                <c:pt idx="4">
                  <c:v>1.0663461716635456</c:v>
                </c:pt>
                <c:pt idx="5">
                  <c:v>1.0566094384013829</c:v>
                </c:pt>
                <c:pt idx="6">
                  <c:v>0.98894451291507979</c:v>
                </c:pt>
                <c:pt idx="7">
                  <c:v>0.94261341148002009</c:v>
                </c:pt>
                <c:pt idx="8">
                  <c:v>0.98255515647991909</c:v>
                </c:pt>
                <c:pt idx="9">
                  <c:v>0.99875760759480037</c:v>
                </c:pt>
                <c:pt idx="10">
                  <c:v>1.0390011453376391</c:v>
                </c:pt>
                <c:pt idx="11">
                  <c:v>0.92965765500889574</c:v>
                </c:pt>
                <c:pt idx="12">
                  <c:v>0.86858660022193668</c:v>
                </c:pt>
                <c:pt idx="13">
                  <c:v>0.87851659720078323</c:v>
                </c:pt>
                <c:pt idx="14">
                  <c:v>0.88677653021753089</c:v>
                </c:pt>
                <c:pt idx="15">
                  <c:v>0.7790410359055352</c:v>
                </c:pt>
                <c:pt idx="16">
                  <c:v>0.8292896488705217</c:v>
                </c:pt>
                <c:pt idx="17">
                  <c:v>0.76062250692432765</c:v>
                </c:pt>
                <c:pt idx="18">
                  <c:v>0.73139812269575122</c:v>
                </c:pt>
                <c:pt idx="19">
                  <c:v>0.83911346490432959</c:v>
                </c:pt>
                <c:pt idx="20">
                  <c:v>0.77563488158467042</c:v>
                </c:pt>
                <c:pt idx="21">
                  <c:v>0.7632433951266191</c:v>
                </c:pt>
                <c:pt idx="22">
                  <c:v>0.70518013782676059</c:v>
                </c:pt>
                <c:pt idx="23">
                  <c:v>0.62733491837811706</c:v>
                </c:pt>
                <c:pt idx="24">
                  <c:v>0.60246439698431953</c:v>
                </c:pt>
                <c:pt idx="25">
                  <c:v>0.60060932013560331</c:v>
                </c:pt>
                <c:pt idx="26">
                  <c:v>0.62914349022298521</c:v>
                </c:pt>
                <c:pt idx="27">
                  <c:v>0.59513985328424734</c:v>
                </c:pt>
                <c:pt idx="28">
                  <c:v>0.60294844562459127</c:v>
                </c:pt>
                <c:pt idx="29">
                  <c:v>0.60329887204027965</c:v>
                </c:pt>
              </c:numCache>
            </c:numRef>
          </c:val>
          <c:smooth val="0"/>
          <c:extLst>
            <c:ext xmlns:c16="http://schemas.microsoft.com/office/drawing/2014/chart" uri="{C3380CC4-5D6E-409C-BE32-E72D297353CC}">
              <c16:uniqueId val="{00000001-2999-42C5-9078-6581496ECF13}"/>
            </c:ext>
          </c:extLst>
        </c:ser>
        <c:ser>
          <c:idx val="2"/>
          <c:order val="2"/>
          <c:tx>
            <c:strRef>
              <c:f>Manufacturing!$EX$494</c:f>
              <c:strCache>
                <c:ptCount val="1"/>
                <c:pt idx="0">
                  <c:v> Delivered</c:v>
                </c:pt>
              </c:strCache>
            </c:strRef>
          </c:tx>
          <c:spPr>
            <a:ln w="12700">
              <a:solidFill>
                <a:srgbClr val="008080"/>
              </a:solidFill>
              <a:prstDash val="solid"/>
            </a:ln>
          </c:spPr>
          <c:marker>
            <c:symbol val="circle"/>
            <c:size val="5"/>
            <c:spPr>
              <a:solidFill>
                <a:srgbClr val="008080"/>
              </a:solidFill>
              <a:ln>
                <a:solidFill>
                  <a:srgbClr val="008080"/>
                </a:solidFill>
                <a:prstDash val="solid"/>
              </a:ln>
            </c:spPr>
          </c:marker>
          <c:cat>
            <c:numRef>
              <c:f>Manufacturing!$EU$495:$EU$524</c:f>
              <c:numCache>
                <c:formatCode>General</c:formatCode>
                <c:ptCount val="30"/>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numCache>
            </c:numRef>
          </c:cat>
          <c:val>
            <c:numRef>
              <c:f>Manufacturing!$EX$495:$EX$524</c:f>
              <c:numCache>
                <c:formatCode>0.0000</c:formatCode>
                <c:ptCount val="30"/>
                <c:pt idx="0">
                  <c:v>1</c:v>
                </c:pt>
                <c:pt idx="1">
                  <c:v>1.1035867060989875</c:v>
                </c:pt>
                <c:pt idx="2">
                  <c:v>1.0903462600175902</c:v>
                </c:pt>
                <c:pt idx="3">
                  <c:v>1.0707482165726323</c:v>
                </c:pt>
                <c:pt idx="4">
                  <c:v>1.0173516667771285</c:v>
                </c:pt>
                <c:pt idx="5">
                  <c:v>0.97162350738883918</c:v>
                </c:pt>
                <c:pt idx="6">
                  <c:v>0.89521282308563654</c:v>
                </c:pt>
                <c:pt idx="7">
                  <c:v>0.89678458793168248</c:v>
                </c:pt>
                <c:pt idx="8">
                  <c:v>0.9387349737441637</c:v>
                </c:pt>
                <c:pt idx="9">
                  <c:v>0.98291865131518197</c:v>
                </c:pt>
                <c:pt idx="10">
                  <c:v>1.0296518573187077</c:v>
                </c:pt>
                <c:pt idx="11">
                  <c:v>0.86594522428337539</c:v>
                </c:pt>
                <c:pt idx="12">
                  <c:v>0.79406790854401443</c:v>
                </c:pt>
                <c:pt idx="13">
                  <c:v>0.82378773927869409</c:v>
                </c:pt>
                <c:pt idx="14">
                  <c:v>0.826458574757859</c:v>
                </c:pt>
                <c:pt idx="15">
                  <c:v>0.67937901939983647</c:v>
                </c:pt>
                <c:pt idx="16">
                  <c:v>0.70199892372015738</c:v>
                </c:pt>
                <c:pt idx="17">
                  <c:v>0.66521877419711073</c:v>
                </c:pt>
                <c:pt idx="18">
                  <c:v>0.61209613020057707</c:v>
                </c:pt>
                <c:pt idx="19">
                  <c:v>0.66291226366382383</c:v>
                </c:pt>
                <c:pt idx="20">
                  <c:v>0.60950702596853978</c:v>
                </c:pt>
                <c:pt idx="21">
                  <c:v>0.63048104555106743</c:v>
                </c:pt>
                <c:pt idx="22">
                  <c:v>0.59106808506190978</c:v>
                </c:pt>
                <c:pt idx="23">
                  <c:v>0.47906198057627364</c:v>
                </c:pt>
                <c:pt idx="24">
                  <c:v>0.48642982783957889</c:v>
                </c:pt>
                <c:pt idx="25">
                  <c:v>0.45620089805750497</c:v>
                </c:pt>
                <c:pt idx="26">
                  <c:v>0.49516933909775801</c:v>
                </c:pt>
                <c:pt idx="27">
                  <c:v>0.50224365340651334</c:v>
                </c:pt>
                <c:pt idx="28">
                  <c:v>0.52636453798691818</c:v>
                </c:pt>
                <c:pt idx="29">
                  <c:v>0.5353411241732341</c:v>
                </c:pt>
              </c:numCache>
            </c:numRef>
          </c:val>
          <c:smooth val="0"/>
          <c:extLst>
            <c:ext xmlns:c16="http://schemas.microsoft.com/office/drawing/2014/chart" uri="{C3380CC4-5D6E-409C-BE32-E72D297353CC}">
              <c16:uniqueId val="{00000002-2999-42C5-9078-6581496ECF13}"/>
            </c:ext>
          </c:extLst>
        </c:ser>
        <c:ser>
          <c:idx val="3"/>
          <c:order val="3"/>
          <c:tx>
            <c:strRef>
              <c:f>Manufacturing!$EY$494</c:f>
              <c:strCache>
                <c:ptCount val="1"/>
                <c:pt idx="0">
                  <c:v> Electricity</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cat>
            <c:numRef>
              <c:f>Manufacturing!$EU$495:$EU$524</c:f>
              <c:numCache>
                <c:formatCode>General</c:formatCode>
                <c:ptCount val="30"/>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numCache>
            </c:numRef>
          </c:cat>
          <c:val>
            <c:numRef>
              <c:f>Manufacturing!$EY$495:$EY$524</c:f>
              <c:numCache>
                <c:formatCode>0.0000</c:formatCode>
                <c:ptCount val="30"/>
                <c:pt idx="0">
                  <c:v>1</c:v>
                </c:pt>
                <c:pt idx="1">
                  <c:v>1.0188921586260116</c:v>
                </c:pt>
                <c:pt idx="2">
                  <c:v>1.0940154272272835</c:v>
                </c:pt>
                <c:pt idx="3">
                  <c:v>1.0775327087706306</c:v>
                </c:pt>
                <c:pt idx="4">
                  <c:v>1.1128205056963631</c:v>
                </c:pt>
                <c:pt idx="5">
                  <c:v>1.1519016361396277</c:v>
                </c:pt>
                <c:pt idx="6">
                  <c:v>1.1049232293309592</c:v>
                </c:pt>
                <c:pt idx="7">
                  <c:v>1.0080583727952408</c:v>
                </c:pt>
                <c:pt idx="8">
                  <c:v>1.0444164139353687</c:v>
                </c:pt>
                <c:pt idx="9">
                  <c:v>1.0391133531523653</c:v>
                </c:pt>
                <c:pt idx="10">
                  <c:v>1.062552969061042</c:v>
                </c:pt>
                <c:pt idx="11">
                  <c:v>1.0162001366121705</c:v>
                </c:pt>
                <c:pt idx="12">
                  <c:v>0.97126406268226506</c:v>
                </c:pt>
                <c:pt idx="13">
                  <c:v>0.95651169069812214</c:v>
                </c:pt>
                <c:pt idx="14">
                  <c:v>0.96333591249703321</c:v>
                </c:pt>
                <c:pt idx="15">
                  <c:v>0.90681124716706263</c:v>
                </c:pt>
                <c:pt idx="16">
                  <c:v>1.0119639843351214</c:v>
                </c:pt>
                <c:pt idx="17">
                  <c:v>0.90114163801331026</c:v>
                </c:pt>
                <c:pt idx="18">
                  <c:v>0.91066691599735838</c:v>
                </c:pt>
                <c:pt idx="19">
                  <c:v>1.0900565117452039</c:v>
                </c:pt>
                <c:pt idx="20">
                  <c:v>1.0233206430626465</c:v>
                </c:pt>
                <c:pt idx="21">
                  <c:v>0.97950082778809633</c:v>
                </c:pt>
                <c:pt idx="22">
                  <c:v>0.89617888262860612</c:v>
                </c:pt>
                <c:pt idx="23">
                  <c:v>0.85894567518052789</c:v>
                </c:pt>
                <c:pt idx="24">
                  <c:v>0.8045790841692938</c:v>
                </c:pt>
                <c:pt idx="25">
                  <c:v>0.84314779049261346</c:v>
                </c:pt>
                <c:pt idx="26">
                  <c:v>0.86958556454636904</c:v>
                </c:pt>
                <c:pt idx="27">
                  <c:v>0.79589469078109942</c:v>
                </c:pt>
                <c:pt idx="28">
                  <c:v>0.78540541072844861</c:v>
                </c:pt>
                <c:pt idx="29">
                  <c:v>0.77828978074913946</c:v>
                </c:pt>
              </c:numCache>
            </c:numRef>
          </c:val>
          <c:smooth val="0"/>
          <c:extLst>
            <c:ext xmlns:c16="http://schemas.microsoft.com/office/drawing/2014/chart" uri="{C3380CC4-5D6E-409C-BE32-E72D297353CC}">
              <c16:uniqueId val="{00000003-2999-42C5-9078-6581496ECF13}"/>
            </c:ext>
          </c:extLst>
        </c:ser>
        <c:dLbls>
          <c:showLegendKey val="0"/>
          <c:showVal val="0"/>
          <c:showCatName val="0"/>
          <c:showSerName val="0"/>
          <c:showPercent val="0"/>
          <c:showBubbleSize val="0"/>
        </c:dLbls>
        <c:marker val="1"/>
        <c:smooth val="0"/>
        <c:axId val="141526528"/>
        <c:axId val="141358720"/>
      </c:lineChart>
      <c:catAx>
        <c:axId val="14152652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925" b="0" i="0" u="none" strike="noStrike" baseline="0">
                <a:solidFill>
                  <a:srgbClr val="000000"/>
                </a:solidFill>
                <a:latin typeface="Arial"/>
                <a:ea typeface="Arial"/>
                <a:cs typeface="Arial"/>
              </a:defRPr>
            </a:pPr>
            <a:endParaRPr lang="en-US"/>
          </a:p>
        </c:txPr>
        <c:crossAx val="141358720"/>
        <c:crosses val="autoZero"/>
        <c:auto val="1"/>
        <c:lblAlgn val="ctr"/>
        <c:lblOffset val="100"/>
        <c:tickLblSkip val="3"/>
        <c:tickMarkSkip val="1"/>
        <c:noMultiLvlLbl val="0"/>
      </c:catAx>
      <c:valAx>
        <c:axId val="141358720"/>
        <c:scaling>
          <c:orientation val="minMax"/>
        </c:scaling>
        <c:delete val="0"/>
        <c:axPos val="l"/>
        <c:majorGridlines>
          <c:spPr>
            <a:ln w="3175">
              <a:solidFill>
                <a:srgbClr val="000000"/>
              </a:solidFill>
              <a:prstDash val="solid"/>
            </a:ln>
          </c:spPr>
        </c:majorGridlines>
        <c:title>
          <c:tx>
            <c:rich>
              <a:bodyPr/>
              <a:lstStyle/>
              <a:p>
                <a:pPr>
                  <a:defRPr sz="925" b="1" i="0" u="none" strike="noStrike" baseline="0">
                    <a:solidFill>
                      <a:srgbClr val="000000"/>
                    </a:solidFill>
                    <a:latin typeface="Arial"/>
                    <a:ea typeface="Arial"/>
                    <a:cs typeface="Arial"/>
                  </a:defRPr>
                </a:pPr>
                <a:r>
                  <a:rPr lang="en-US"/>
                  <a:t>Index, 1985 = 1.0</a:t>
                </a:r>
              </a:p>
            </c:rich>
          </c:tx>
          <c:layout>
            <c:manualLayout>
              <c:xMode val="edge"/>
              <c:yMode val="edge"/>
              <c:x val="3.8834951456310676E-2"/>
              <c:y val="0.3742521256699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41526528"/>
        <c:crosses val="autoZero"/>
        <c:crossBetween val="midCat"/>
      </c:valAx>
      <c:spPr>
        <a:noFill/>
        <a:ln w="12700">
          <a:solidFill>
            <a:srgbClr val="808080"/>
          </a:solidFill>
          <a:prstDash val="solid"/>
        </a:ln>
      </c:spPr>
    </c:plotArea>
    <c:legend>
      <c:legendPos val="r"/>
      <c:layout>
        <c:manualLayout>
          <c:xMode val="edge"/>
          <c:yMode val="edge"/>
          <c:x val="0.15857605177993528"/>
          <c:y val="0.19560972543102767"/>
          <c:w val="0.26407766990291265"/>
          <c:h val="0.25449133229603782"/>
        </c:manualLayout>
      </c:layout>
      <c:overlay val="0"/>
      <c:spPr>
        <a:solidFill>
          <a:srgbClr val="FFFFFF"/>
        </a:solidFill>
        <a:ln w="3175">
          <a:solidFill>
            <a:srgbClr val="000000"/>
          </a:solidFill>
          <a:prstDash val="solid"/>
        </a:ln>
      </c:spPr>
      <c:txPr>
        <a:bodyPr/>
        <a:lstStyle/>
        <a:p>
          <a:pPr>
            <a:defRPr sz="84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4941907261592302"/>
          <c:y val="5.1400554097404488E-2"/>
          <c:w val="0.77581627296587929"/>
          <c:h val="0.79523549139690874"/>
        </c:manualLayout>
      </c:layout>
      <c:lineChart>
        <c:grouping val="standard"/>
        <c:varyColors val="0"/>
        <c:ser>
          <c:idx val="0"/>
          <c:order val="0"/>
          <c:tx>
            <c:strRef>
              <c:f>Report_chart!$H$5</c:f>
              <c:strCache>
                <c:ptCount val="1"/>
                <c:pt idx="0">
                  <c:v>Fuels</c:v>
                </c:pt>
              </c:strCache>
            </c:strRef>
          </c:tx>
          <c:cat>
            <c:numRef>
              <c:f>Report_chart!$G$6:$G$53</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Report_chart!$H$6:$H$53</c:f>
              <c:numCache>
                <c:formatCode>0.00</c:formatCode>
                <c:ptCount val="48"/>
                <c:pt idx="0">
                  <c:v>14.792789729326021</c:v>
                </c:pt>
                <c:pt idx="1">
                  <c:v>14.810130175300054</c:v>
                </c:pt>
                <c:pt idx="2">
                  <c:v>15.351933599652561</c:v>
                </c:pt>
                <c:pt idx="3">
                  <c:v>15.663837332748502</c:v>
                </c:pt>
                <c:pt idx="4">
                  <c:v>15.62021708298327</c:v>
                </c:pt>
                <c:pt idx="5">
                  <c:v>14.11379230140904</c:v>
                </c:pt>
                <c:pt idx="6">
                  <c:v>14.71752426740446</c:v>
                </c:pt>
                <c:pt idx="7">
                  <c:v>14.832900126158838</c:v>
                </c:pt>
                <c:pt idx="8">
                  <c:v>15.018162894592759</c:v>
                </c:pt>
                <c:pt idx="9">
                  <c:v>14.917630797949725</c:v>
                </c:pt>
                <c:pt idx="10">
                  <c:v>13.654405125682723</c:v>
                </c:pt>
                <c:pt idx="11">
                  <c:v>12.980268353281609</c:v>
                </c:pt>
                <c:pt idx="12">
                  <c:v>11.452939250009326</c:v>
                </c:pt>
                <c:pt idx="13">
                  <c:v>12.109897697857704</c:v>
                </c:pt>
                <c:pt idx="14">
                  <c:v>12.300647201830612</c:v>
                </c:pt>
                <c:pt idx="15">
                  <c:v>11.405411661116657</c:v>
                </c:pt>
                <c:pt idx="16">
                  <c:v>11.805210783452882</c:v>
                </c:pt>
                <c:pt idx="17">
                  <c:v>12.072958350736657</c:v>
                </c:pt>
                <c:pt idx="18">
                  <c:v>13.04214548402298</c:v>
                </c:pt>
                <c:pt idx="19">
                  <c:v>13.104295331447778</c:v>
                </c:pt>
                <c:pt idx="20">
                  <c:v>13.103455439913102</c:v>
                </c:pt>
                <c:pt idx="21">
                  <c:v>12.599578369464048</c:v>
                </c:pt>
                <c:pt idx="22">
                  <c:v>12.996448569503452</c:v>
                </c:pt>
                <c:pt idx="23">
                  <c:v>13.376524235228507</c:v>
                </c:pt>
                <c:pt idx="24">
                  <c:v>13.80598593401913</c:v>
                </c:pt>
                <c:pt idx="25">
                  <c:v>14.211807729152859</c:v>
                </c:pt>
                <c:pt idx="26">
                  <c:v>14.25834694853663</c:v>
                </c:pt>
                <c:pt idx="27">
                  <c:v>14.245039418160422</c:v>
                </c:pt>
                <c:pt idx="28">
                  <c:v>14.659144712</c:v>
                </c:pt>
                <c:pt idx="29">
                  <c:v>14.920191681155837</c:v>
                </c:pt>
                <c:pt idx="30">
                  <c:v>14.785054832475435</c:v>
                </c:pt>
                <c:pt idx="31">
                  <c:v>14.295896372999415</c:v>
                </c:pt>
                <c:pt idx="32">
                  <c:v>13.433671368000001</c:v>
                </c:pt>
                <c:pt idx="33">
                  <c:v>13.113167221225885</c:v>
                </c:pt>
                <c:pt idx="34">
                  <c:v>12.950901943486901</c:v>
                </c:pt>
                <c:pt idx="35">
                  <c:v>12.7408306945982</c:v>
                </c:pt>
                <c:pt idx="36">
                  <c:v>12.805615636000001</c:v>
                </c:pt>
                <c:pt idx="37">
                  <c:v>12.902133729277939</c:v>
                </c:pt>
                <c:pt idx="38">
                  <c:v>12.229261348957174</c:v>
                </c:pt>
                <c:pt idx="39">
                  <c:v>11.278329924045067</c:v>
                </c:pt>
                <c:pt idx="40">
                  <c:v>11.795029999999999</c:v>
                </c:pt>
                <c:pt idx="41">
                  <c:v>11.661950733035413</c:v>
                </c:pt>
                <c:pt idx="42">
                  <c:v>11.017108970851396</c:v>
                </c:pt>
                <c:pt idx="43">
                  <c:v>11.929752103697586</c:v>
                </c:pt>
                <c:pt idx="44">
                  <c:v>12.301029999999999</c:v>
                </c:pt>
                <c:pt idx="45">
                  <c:v>11.95414798214658</c:v>
                </c:pt>
                <c:pt idx="46">
                  <c:v>12.191062093345202</c:v>
                </c:pt>
                <c:pt idx="47">
                  <c:v>11.881320249504702</c:v>
                </c:pt>
              </c:numCache>
            </c:numRef>
          </c:val>
          <c:smooth val="0"/>
          <c:extLst>
            <c:ext xmlns:c16="http://schemas.microsoft.com/office/drawing/2014/chart" uri="{C3380CC4-5D6E-409C-BE32-E72D297353CC}">
              <c16:uniqueId val="{00000000-C75D-473E-9F4A-7D476BA4B162}"/>
            </c:ext>
          </c:extLst>
        </c:ser>
        <c:ser>
          <c:idx val="1"/>
          <c:order val="1"/>
          <c:tx>
            <c:strRef>
              <c:f>Report_chart!$I$5</c:f>
              <c:strCache>
                <c:ptCount val="1"/>
                <c:pt idx="0">
                  <c:v>Electricity</c:v>
                </c:pt>
              </c:strCache>
            </c:strRef>
          </c:tx>
          <c:marker>
            <c:symbol val="square"/>
            <c:size val="4"/>
          </c:marker>
          <c:cat>
            <c:numRef>
              <c:f>Report_chart!$G$6:$G$53</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Report_chart!$I$6:$I$53</c:f>
              <c:numCache>
                <c:formatCode>0.00</c:formatCode>
                <c:ptCount val="48"/>
                <c:pt idx="0">
                  <c:v>1.7005086475620137</c:v>
                </c:pt>
                <c:pt idx="1">
                  <c:v>1.7467833582751835</c:v>
                </c:pt>
                <c:pt idx="2">
                  <c:v>1.8923779641095524</c:v>
                </c:pt>
                <c:pt idx="3">
                  <c:v>2.0572682102892137</c:v>
                </c:pt>
                <c:pt idx="4">
                  <c:v>2.0907911072813845</c:v>
                </c:pt>
                <c:pt idx="5">
                  <c:v>1.9998352740148257</c:v>
                </c:pt>
                <c:pt idx="6">
                  <c:v>2.1460255455468373</c:v>
                </c:pt>
                <c:pt idx="7">
                  <c:v>2.2423816281007753</c:v>
                </c:pt>
                <c:pt idx="8">
                  <c:v>2.2830954570770974</c:v>
                </c:pt>
                <c:pt idx="9">
                  <c:v>2.3061133725011271</c:v>
                </c:pt>
                <c:pt idx="10">
                  <c:v>2.2239002483615851</c:v>
                </c:pt>
                <c:pt idx="11">
                  <c:v>2.2495142990665906</c:v>
                </c:pt>
                <c:pt idx="12">
                  <c:v>2.0812337727948007</c:v>
                </c:pt>
                <c:pt idx="13">
                  <c:v>2.1080173077764286</c:v>
                </c:pt>
                <c:pt idx="14">
                  <c:v>2.2947468510860189</c:v>
                </c:pt>
                <c:pt idx="15">
                  <c:v>2.2217681043924755</c:v>
                </c:pt>
                <c:pt idx="16">
                  <c:v>2.2269956692841424</c:v>
                </c:pt>
                <c:pt idx="17">
                  <c:v>2.3539405764650603</c:v>
                </c:pt>
                <c:pt idx="18">
                  <c:v>2.4722614495466262</c:v>
                </c:pt>
                <c:pt idx="19">
                  <c:v>2.5005393569511978</c:v>
                </c:pt>
                <c:pt idx="20">
                  <c:v>2.5639000501599618</c:v>
                </c:pt>
                <c:pt idx="21">
                  <c:v>2.5517210722574468</c:v>
                </c:pt>
                <c:pt idx="22">
                  <c:v>2.5590436068603921</c:v>
                </c:pt>
                <c:pt idx="23">
                  <c:v>2.6297874406944395</c:v>
                </c:pt>
                <c:pt idx="24">
                  <c:v>2.7027062418589733</c:v>
                </c:pt>
                <c:pt idx="25">
                  <c:v>2.7420022610609722</c:v>
                </c:pt>
                <c:pt idx="26">
                  <c:v>2.8025241286251239</c:v>
                </c:pt>
                <c:pt idx="27">
                  <c:v>2.8047888075380003</c:v>
                </c:pt>
                <c:pt idx="28">
                  <c:v>2.7969323619279995</c:v>
                </c:pt>
                <c:pt idx="29">
                  <c:v>2.84350444228</c:v>
                </c:pt>
                <c:pt idx="30">
                  <c:v>2.9468892774240008</c:v>
                </c:pt>
                <c:pt idx="31">
                  <c:v>2.8660194728160007</c:v>
                </c:pt>
                <c:pt idx="32">
                  <c:v>2.7744359063200004</c:v>
                </c:pt>
                <c:pt idx="33">
                  <c:v>2.8013828553079998</c:v>
                </c:pt>
                <c:pt idx="34">
                  <c:v>2.9893559404280006</c:v>
                </c:pt>
                <c:pt idx="35">
                  <c:v>3.0756515074359996</c:v>
                </c:pt>
                <c:pt idx="36">
                  <c:v>3.040260984408</c:v>
                </c:pt>
                <c:pt idx="37">
                  <c:v>3.0298869553599994</c:v>
                </c:pt>
                <c:pt idx="38">
                  <c:v>2.9951164712080005</c:v>
                </c:pt>
                <c:pt idx="39">
                  <c:v>2.5238955782799999</c:v>
                </c:pt>
                <c:pt idx="40">
                  <c:v>2.6727291030120006</c:v>
                </c:pt>
                <c:pt idx="41">
                  <c:v>2.8348600037999998</c:v>
                </c:pt>
                <c:pt idx="42">
                  <c:v>2.8043536052320004</c:v>
                </c:pt>
                <c:pt idx="43">
                  <c:v>2.7300811175800006</c:v>
                </c:pt>
                <c:pt idx="44">
                  <c:v>2.7509324569159999</c:v>
                </c:pt>
                <c:pt idx="45">
                  <c:v>2.7521827843159996</c:v>
                </c:pt>
                <c:pt idx="46">
                  <c:v>2.6608615972079996</c:v>
                </c:pt>
                <c:pt idx="47">
                  <c:v>2.6007564091319999</c:v>
                </c:pt>
              </c:numCache>
            </c:numRef>
          </c:val>
          <c:smooth val="0"/>
          <c:extLst>
            <c:ext xmlns:c16="http://schemas.microsoft.com/office/drawing/2014/chart" uri="{C3380CC4-5D6E-409C-BE32-E72D297353CC}">
              <c16:uniqueId val="{00000001-C75D-473E-9F4A-7D476BA4B162}"/>
            </c:ext>
          </c:extLst>
        </c:ser>
        <c:dLbls>
          <c:showLegendKey val="0"/>
          <c:showVal val="0"/>
          <c:showCatName val="0"/>
          <c:showSerName val="0"/>
          <c:showPercent val="0"/>
          <c:showBubbleSize val="0"/>
        </c:dLbls>
        <c:marker val="1"/>
        <c:smooth val="0"/>
        <c:axId val="125001216"/>
        <c:axId val="141360448"/>
      </c:lineChart>
      <c:catAx>
        <c:axId val="125001216"/>
        <c:scaling>
          <c:orientation val="minMax"/>
        </c:scaling>
        <c:delete val="0"/>
        <c:axPos val="b"/>
        <c:numFmt formatCode="General" sourceLinked="1"/>
        <c:majorTickMark val="out"/>
        <c:minorTickMark val="none"/>
        <c:tickLblPos val="nextTo"/>
        <c:crossAx val="141360448"/>
        <c:crosses val="autoZero"/>
        <c:auto val="1"/>
        <c:lblAlgn val="ctr"/>
        <c:lblOffset val="100"/>
        <c:tickLblSkip val="5"/>
        <c:noMultiLvlLbl val="0"/>
      </c:catAx>
      <c:valAx>
        <c:axId val="141360448"/>
        <c:scaling>
          <c:orientation val="minMax"/>
        </c:scaling>
        <c:delete val="0"/>
        <c:axPos val="l"/>
        <c:majorGridlines/>
        <c:title>
          <c:tx>
            <c:rich>
              <a:bodyPr rot="-5400000" vert="horz"/>
              <a:lstStyle/>
              <a:p>
                <a:pPr>
                  <a:defRPr sz="1100" baseline="0"/>
                </a:pPr>
                <a:r>
                  <a:rPr lang="en-US" sz="1100" baseline="0"/>
                  <a:t>Quardrillion Btu (delivered)</a:t>
                </a:r>
              </a:p>
            </c:rich>
          </c:tx>
          <c:overlay val="0"/>
        </c:title>
        <c:numFmt formatCode="0" sourceLinked="0"/>
        <c:majorTickMark val="out"/>
        <c:minorTickMark val="none"/>
        <c:tickLblPos val="nextTo"/>
        <c:crossAx val="125001216"/>
        <c:crosses val="autoZero"/>
        <c:crossBetween val="midCat"/>
      </c:valAx>
      <c:spPr>
        <a:ln>
          <a:solidFill>
            <a:schemeClr val="accent1"/>
          </a:solidFill>
        </a:ln>
      </c:spPr>
    </c:plotArea>
    <c:legend>
      <c:legendPos val="r"/>
      <c:layout>
        <c:manualLayout>
          <c:xMode val="edge"/>
          <c:yMode val="edge"/>
          <c:x val="0.19142297945515432"/>
          <c:y val="0.45355637361899903"/>
          <c:w val="0.20090596434066429"/>
          <c:h val="0.15888334109348223"/>
        </c:manualLayout>
      </c:layout>
      <c:overlay val="0"/>
      <c:spPr>
        <a:solidFill>
          <a:schemeClr val="bg1"/>
        </a:solidFill>
        <a:ln>
          <a:solidFill>
            <a:schemeClr val="accent1"/>
          </a:solidFill>
        </a:ln>
      </c:spPr>
    </c:legend>
    <c:plotVisOnly val="1"/>
    <c:dispBlanksAs val="gap"/>
    <c:showDLblsOverMax val="0"/>
  </c:chart>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14286089238845"/>
          <c:y val="5.9721300381528286E-2"/>
          <c:w val="0.81122448979591832"/>
          <c:h val="0.73256160911455404"/>
        </c:manualLayout>
      </c:layout>
      <c:lineChart>
        <c:grouping val="standard"/>
        <c:varyColors val="0"/>
        <c:ser>
          <c:idx val="0"/>
          <c:order val="0"/>
          <c:tx>
            <c:strRef>
              <c:f>'Charts (www)'!$N$5</c:f>
              <c:strCache>
                <c:ptCount val="1"/>
                <c:pt idx="0">
                  <c:v>Industrial GDP</c:v>
                </c:pt>
              </c:strCache>
            </c:strRef>
          </c:tx>
          <c:spPr>
            <a:ln w="19050">
              <a:solidFill>
                <a:srgbClr val="FF00FF"/>
              </a:solidFill>
              <a:prstDash val="solid"/>
            </a:ln>
          </c:spPr>
          <c:marker>
            <c:symbol val="square"/>
            <c:size val="5"/>
            <c:spPr>
              <a:solidFill>
                <a:srgbClr val="FF00FF"/>
              </a:solidFill>
              <a:ln>
                <a:solidFill>
                  <a:srgbClr val="FF00FF"/>
                </a:solidFill>
                <a:prstDash val="solid"/>
              </a:ln>
            </c:spPr>
          </c:marker>
          <c:cat>
            <c:numRef>
              <c:f>Total_Industrial!$B$46:$B$72</c:f>
              <c:numCache>
                <c:formatCode>0</c:formatCode>
                <c:ptCount val="27"/>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numCache>
            </c:numRef>
          </c:cat>
          <c:val>
            <c:numRef>
              <c:f>'Charts (www)'!$N$6:$N$35</c:f>
              <c:numCache>
                <c:formatCode>0.000</c:formatCode>
                <c:ptCount val="30"/>
                <c:pt idx="0">
                  <c:v>1</c:v>
                </c:pt>
                <c:pt idx="1">
                  <c:v>1.0326847916546611</c:v>
                </c:pt>
                <c:pt idx="2">
                  <c:v>1.0806422470141883</c:v>
                </c:pt>
                <c:pt idx="3">
                  <c:v>1.1265223422049295</c:v>
                </c:pt>
                <c:pt idx="4">
                  <c:v>1.1378277320286494</c:v>
                </c:pt>
                <c:pt idx="5">
                  <c:v>1.1363234659531918</c:v>
                </c:pt>
                <c:pt idx="6">
                  <c:v>1.1099379889298888</c:v>
                </c:pt>
                <c:pt idx="7">
                  <c:v>1.1457331735561269</c:v>
                </c:pt>
                <c:pt idx="8">
                  <c:v>1.1659996055398771</c:v>
                </c:pt>
                <c:pt idx="9">
                  <c:v>1.2485935946349684</c:v>
                </c:pt>
                <c:pt idx="10">
                  <c:v>1.2604664505134175</c:v>
                </c:pt>
                <c:pt idx="11">
                  <c:v>1.3126249866699546</c:v>
                </c:pt>
                <c:pt idx="12">
                  <c:v>1.3852509791954986</c:v>
                </c:pt>
                <c:pt idx="13">
                  <c:v>1.4363980055286836</c:v>
                </c:pt>
                <c:pt idx="14">
                  <c:v>1.4997462993836739</c:v>
                </c:pt>
                <c:pt idx="15">
                  <c:v>1.5811685333433656</c:v>
                </c:pt>
                <c:pt idx="16">
                  <c:v>1.5452782698367198</c:v>
                </c:pt>
                <c:pt idx="17">
                  <c:v>1.5441029246177997</c:v>
                </c:pt>
                <c:pt idx="18">
                  <c:v>1.5944396869122839</c:v>
                </c:pt>
                <c:pt idx="19">
                  <c:v>1.6850986913786632</c:v>
                </c:pt>
                <c:pt idx="20">
                  <c:v>1.7242451466525199</c:v>
                </c:pt>
                <c:pt idx="21">
                  <c:v>1.7987554964252113</c:v>
                </c:pt>
                <c:pt idx="22">
                  <c:v>1.8250355190537262</c:v>
                </c:pt>
                <c:pt idx="23">
                  <c:v>1.7578795303199861</c:v>
                </c:pt>
                <c:pt idx="24">
                  <c:v>1.6360883676055964</c:v>
                </c:pt>
                <c:pt idx="25">
                  <c:v>1.6481576338921471</c:v>
                </c:pt>
                <c:pt idx="26">
                  <c:v>1.6505063883188644</c:v>
                </c:pt>
                <c:pt idx="27">
                  <c:v>1.6697335960164335</c:v>
                </c:pt>
                <c:pt idx="28">
                  <c:v>1.7343116338584044</c:v>
                </c:pt>
                <c:pt idx="29">
                  <c:v>1.7826044141466479</c:v>
                </c:pt>
              </c:numCache>
            </c:numRef>
          </c:val>
          <c:smooth val="0"/>
          <c:extLst>
            <c:ext xmlns:c16="http://schemas.microsoft.com/office/drawing/2014/chart" uri="{C3380CC4-5D6E-409C-BE32-E72D297353CC}">
              <c16:uniqueId val="{00000000-3A64-475E-A56D-DBBFDFD9CB7E}"/>
            </c:ext>
          </c:extLst>
        </c:ser>
        <c:ser>
          <c:idx val="1"/>
          <c:order val="1"/>
          <c:tx>
            <c:strRef>
              <c:f>'Charts (www)'!$Q$5</c:f>
              <c:strCache>
                <c:ptCount val="1"/>
                <c:pt idx="0">
                  <c:v>Source Energy Intensity</c:v>
                </c:pt>
              </c:strCache>
            </c:strRef>
          </c:tx>
          <c:spPr>
            <a:ln w="19050">
              <a:solidFill>
                <a:srgbClr val="008000"/>
              </a:solidFill>
              <a:prstDash val="solid"/>
            </a:ln>
          </c:spPr>
          <c:marker>
            <c:symbol val="triangle"/>
            <c:size val="5"/>
            <c:spPr>
              <a:solidFill>
                <a:srgbClr val="00FF00"/>
              </a:solidFill>
              <a:ln>
                <a:solidFill>
                  <a:srgbClr val="008000"/>
                </a:solidFill>
                <a:prstDash val="solid"/>
              </a:ln>
            </c:spPr>
          </c:marker>
          <c:cat>
            <c:numRef>
              <c:f>Total_Industrial!$B$46:$B$72</c:f>
              <c:numCache>
                <c:formatCode>0</c:formatCode>
                <c:ptCount val="27"/>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numCache>
            </c:numRef>
          </c:cat>
          <c:val>
            <c:numRef>
              <c:f>'Charts (www)'!$Q$6:$Q$35</c:f>
              <c:numCache>
                <c:formatCode>0.000</c:formatCode>
                <c:ptCount val="30"/>
                <c:pt idx="0">
                  <c:v>1</c:v>
                </c:pt>
                <c:pt idx="1">
                  <c:v>1.004388799910257</c:v>
                </c:pt>
                <c:pt idx="2">
                  <c:v>0.96836651928104966</c:v>
                </c:pt>
                <c:pt idx="3">
                  <c:v>0.98563490875468929</c:v>
                </c:pt>
                <c:pt idx="4">
                  <c:v>0.99347436664872446</c:v>
                </c:pt>
                <c:pt idx="5">
                  <c:v>0.99878982276269668</c:v>
                </c:pt>
                <c:pt idx="6">
                  <c:v>0.98654014579539662</c:v>
                </c:pt>
                <c:pt idx="7">
                  <c:v>0.98335033916135195</c:v>
                </c:pt>
                <c:pt idx="8">
                  <c:v>0.98810699125864732</c:v>
                </c:pt>
                <c:pt idx="9">
                  <c:v>0.96481319759965201</c:v>
                </c:pt>
                <c:pt idx="10">
                  <c:v>0.97191514199864104</c:v>
                </c:pt>
                <c:pt idx="11">
                  <c:v>0.96537185859364327</c:v>
                </c:pt>
                <c:pt idx="12">
                  <c:v>0.921644435653312</c:v>
                </c:pt>
                <c:pt idx="13">
                  <c:v>0.92106696319702841</c:v>
                </c:pt>
                <c:pt idx="14">
                  <c:v>0.92279405262811587</c:v>
                </c:pt>
                <c:pt idx="15">
                  <c:v>0.9320940084166992</c:v>
                </c:pt>
                <c:pt idx="16">
                  <c:v>0.93500508594105169</c:v>
                </c:pt>
                <c:pt idx="17">
                  <c:v>0.88239880394590275</c:v>
                </c:pt>
                <c:pt idx="18">
                  <c:v>0.87786659845997717</c:v>
                </c:pt>
                <c:pt idx="19">
                  <c:v>0.86478319104840062</c:v>
                </c:pt>
                <c:pt idx="20">
                  <c:v>0.84280878165313866</c:v>
                </c:pt>
                <c:pt idx="21">
                  <c:v>0.83456207677354843</c:v>
                </c:pt>
                <c:pt idx="22">
                  <c:v>0.82299229382587125</c:v>
                </c:pt>
                <c:pt idx="23">
                  <c:v>0.83720398008667307</c:v>
                </c:pt>
                <c:pt idx="24">
                  <c:v>0.8451919680517489</c:v>
                </c:pt>
                <c:pt idx="25">
                  <c:v>0.83793894442343442</c:v>
                </c:pt>
                <c:pt idx="26">
                  <c:v>0.83481106031429153</c:v>
                </c:pt>
                <c:pt idx="27">
                  <c:v>0.79233684213579714</c:v>
                </c:pt>
                <c:pt idx="28">
                  <c:v>0.80511324369489112</c:v>
                </c:pt>
                <c:pt idx="29">
                  <c:v>0.83119278469854552</c:v>
                </c:pt>
              </c:numCache>
            </c:numRef>
          </c:val>
          <c:smooth val="0"/>
          <c:extLst>
            <c:ext xmlns:c16="http://schemas.microsoft.com/office/drawing/2014/chart" uri="{C3380CC4-5D6E-409C-BE32-E72D297353CC}">
              <c16:uniqueId val="{00000001-3A64-475E-A56D-DBBFDFD9CB7E}"/>
            </c:ext>
          </c:extLst>
        </c:ser>
        <c:ser>
          <c:idx val="3"/>
          <c:order val="2"/>
          <c:tx>
            <c:v>Structure</c:v>
          </c:tx>
          <c:spPr>
            <a:ln w="15875">
              <a:solidFill>
                <a:srgbClr val="3366FF"/>
              </a:solidFill>
              <a:prstDash val="solid"/>
            </a:ln>
          </c:spPr>
          <c:marker>
            <c:symbol val="x"/>
            <c:size val="4"/>
            <c:spPr>
              <a:noFill/>
              <a:ln>
                <a:solidFill>
                  <a:srgbClr val="3366FF"/>
                </a:solidFill>
                <a:prstDash val="solid"/>
              </a:ln>
            </c:spPr>
          </c:marker>
          <c:cat>
            <c:numRef>
              <c:f>Total_Industrial!$B$46:$B$72</c:f>
              <c:numCache>
                <c:formatCode>0</c:formatCode>
                <c:ptCount val="27"/>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numCache>
            </c:numRef>
          </c:cat>
          <c:val>
            <c:numRef>
              <c:f>'Charts (www)'!$P$6:$P$35</c:f>
              <c:numCache>
                <c:formatCode>0.000</c:formatCode>
                <c:ptCount val="30"/>
                <c:pt idx="0">
                  <c:v>1</c:v>
                </c:pt>
                <c:pt idx="1">
                  <c:v>0.96997254315725678</c:v>
                </c:pt>
                <c:pt idx="2">
                  <c:v>0.98678769229015562</c:v>
                </c:pt>
                <c:pt idx="3">
                  <c:v>0.98722485562380935</c:v>
                </c:pt>
                <c:pt idx="4">
                  <c:v>0.98621779913517138</c:v>
                </c:pt>
                <c:pt idx="5">
                  <c:v>0.98827719226876576</c:v>
                </c:pt>
                <c:pt idx="6">
                  <c:v>0.99551391250890864</c:v>
                </c:pt>
                <c:pt idx="7">
                  <c:v>0.98234227190781886</c:v>
                </c:pt>
                <c:pt idx="8">
                  <c:v>0.98434610219191054</c:v>
                </c:pt>
                <c:pt idx="9">
                  <c:v>0.96268821218684786</c:v>
                </c:pt>
                <c:pt idx="10">
                  <c:v>0.96857159799116233</c:v>
                </c:pt>
                <c:pt idx="11">
                  <c:v>0.94901786140595845</c:v>
                </c:pt>
                <c:pt idx="12">
                  <c:v>0.94168967931876602</c:v>
                </c:pt>
                <c:pt idx="13">
                  <c:v>0.92586336290893412</c:v>
                </c:pt>
                <c:pt idx="14">
                  <c:v>0.89901318579857459</c:v>
                </c:pt>
                <c:pt idx="15">
                  <c:v>0.85241534341685843</c:v>
                </c:pt>
                <c:pt idx="16">
                  <c:v>0.84307902040918459</c:v>
                </c:pt>
                <c:pt idx="17">
                  <c:v>0.8519769605401013</c:v>
                </c:pt>
                <c:pt idx="18">
                  <c:v>0.81505699273063892</c:v>
                </c:pt>
                <c:pt idx="19">
                  <c:v>0.8023585175840936</c:v>
                </c:pt>
                <c:pt idx="20">
                  <c:v>0.80540317643407389</c:v>
                </c:pt>
                <c:pt idx="21">
                  <c:v>0.77639589821465638</c:v>
                </c:pt>
                <c:pt idx="22">
                  <c:v>0.77871022035415183</c:v>
                </c:pt>
                <c:pt idx="23">
                  <c:v>0.76566378841339144</c:v>
                </c:pt>
                <c:pt idx="24">
                  <c:v>0.73179178821102098</c:v>
                </c:pt>
                <c:pt idx="25">
                  <c:v>0.75775936229543406</c:v>
                </c:pt>
                <c:pt idx="26">
                  <c:v>0.77069348696917339</c:v>
                </c:pt>
                <c:pt idx="27">
                  <c:v>0.7743375481494772</c:v>
                </c:pt>
                <c:pt idx="28">
                  <c:v>0.76793048707204448</c:v>
                </c:pt>
                <c:pt idx="29">
                  <c:v>0.75201773495764768</c:v>
                </c:pt>
              </c:numCache>
            </c:numRef>
          </c:val>
          <c:smooth val="0"/>
          <c:extLst>
            <c:ext xmlns:c16="http://schemas.microsoft.com/office/drawing/2014/chart" uri="{C3380CC4-5D6E-409C-BE32-E72D297353CC}">
              <c16:uniqueId val="{00000002-3A64-475E-A56D-DBBFDFD9CB7E}"/>
            </c:ext>
          </c:extLst>
        </c:ser>
        <c:ser>
          <c:idx val="2"/>
          <c:order val="3"/>
          <c:tx>
            <c:v>Energy Use</c:v>
          </c:tx>
          <c:spPr>
            <a:ln w="19050">
              <a:solidFill>
                <a:srgbClr val="000080"/>
              </a:solidFill>
              <a:prstDash val="solid"/>
            </a:ln>
          </c:spPr>
          <c:marker>
            <c:symbol val="diamond"/>
            <c:size val="5"/>
            <c:spPr>
              <a:solidFill>
                <a:srgbClr val="000080"/>
              </a:solidFill>
              <a:ln>
                <a:solidFill>
                  <a:srgbClr val="000080"/>
                </a:solidFill>
                <a:prstDash val="solid"/>
              </a:ln>
            </c:spPr>
          </c:marker>
          <c:cat>
            <c:numRef>
              <c:f>Total_Industrial!$B$46:$B$72</c:f>
              <c:numCache>
                <c:formatCode>0</c:formatCode>
                <c:ptCount val="27"/>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numCache>
            </c:numRef>
          </c:cat>
          <c:val>
            <c:numRef>
              <c:f>'Charts (www)'!$O$6:$O$35</c:f>
              <c:numCache>
                <c:formatCode>0.000</c:formatCode>
                <c:ptCount val="30"/>
                <c:pt idx="0">
                  <c:v>1</c:v>
                </c:pt>
                <c:pt idx="1">
                  <c:v>1.0060719409915111</c:v>
                </c:pt>
                <c:pt idx="2">
                  <c:v>1.0326313963924834</c:v>
                </c:pt>
                <c:pt idx="3">
                  <c:v>1.0961546258848338</c:v>
                </c:pt>
                <c:pt idx="4">
                  <c:v>1.1148227736219838</c:v>
                </c:pt>
                <c:pt idx="5">
                  <c:v>1.1216430699755289</c:v>
                </c:pt>
                <c:pt idx="6">
                  <c:v>1.090085829939534</c:v>
                </c:pt>
                <c:pt idx="7">
                  <c:v>1.106762703704594</c:v>
                </c:pt>
                <c:pt idx="8">
                  <c:v>1.1340966752828248</c:v>
                </c:pt>
                <c:pt idx="9">
                  <c:v>1.1597111306377019</c:v>
                </c:pt>
                <c:pt idx="10">
                  <c:v>1.1865639676661808</c:v>
                </c:pt>
                <c:pt idx="11">
                  <c:v>1.202566886272999</c:v>
                </c:pt>
                <c:pt idx="12">
                  <c:v>1.2022618700614423</c:v>
                </c:pt>
                <c:pt idx="13">
                  <c:v>1.2249323786866961</c:v>
                </c:pt>
                <c:pt idx="14">
                  <c:v>1.2441929723513694</c:v>
                </c:pt>
                <c:pt idx="15">
                  <c:v>1.2562848616486058</c:v>
                </c:pt>
                <c:pt idx="16">
                  <c:v>1.2181138228605553</c:v>
                </c:pt>
                <c:pt idx="17">
                  <c:v>1.1608278120104671</c:v>
                </c:pt>
                <c:pt idx="18">
                  <c:v>1.1408356059446549</c:v>
                </c:pt>
                <c:pt idx="19">
                  <c:v>1.1692288105316584</c:v>
                </c:pt>
                <c:pt idx="20">
                  <c:v>1.1704146254991512</c:v>
                </c:pt>
                <c:pt idx="21">
                  <c:v>1.1654999057569833</c:v>
                </c:pt>
                <c:pt idx="22">
                  <c:v>1.1696099352041351</c:v>
                </c:pt>
                <c:pt idx="23">
                  <c:v>1.1268251562136022</c:v>
                </c:pt>
                <c:pt idx="24">
                  <c:v>1.0119232468052435</c:v>
                </c:pt>
                <c:pt idx="25">
                  <c:v>1.0465024783842789</c:v>
                </c:pt>
                <c:pt idx="26">
                  <c:v>1.0619028586355728</c:v>
                </c:pt>
                <c:pt idx="27">
                  <c:v>1.0244365586417434</c:v>
                </c:pt>
                <c:pt idx="28">
                  <c:v>1.0722689385787854</c:v>
                </c:pt>
                <c:pt idx="29">
                  <c:v>1.114249622388203</c:v>
                </c:pt>
              </c:numCache>
            </c:numRef>
          </c:val>
          <c:smooth val="0"/>
          <c:extLst>
            <c:ext xmlns:c16="http://schemas.microsoft.com/office/drawing/2014/chart" uri="{C3380CC4-5D6E-409C-BE32-E72D297353CC}">
              <c16:uniqueId val="{00000003-3A64-475E-A56D-DBBFDFD9CB7E}"/>
            </c:ext>
          </c:extLst>
        </c:ser>
        <c:dLbls>
          <c:showLegendKey val="0"/>
          <c:showVal val="0"/>
          <c:showCatName val="0"/>
          <c:showSerName val="0"/>
          <c:showPercent val="0"/>
          <c:showBubbleSize val="0"/>
        </c:dLbls>
        <c:marker val="1"/>
        <c:smooth val="0"/>
        <c:axId val="125558272"/>
        <c:axId val="46294720"/>
      </c:lineChart>
      <c:catAx>
        <c:axId val="12555827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Years</a:t>
                </a:r>
              </a:p>
            </c:rich>
          </c:tx>
          <c:layout>
            <c:manualLayout>
              <c:xMode val="edge"/>
              <c:yMode val="edge"/>
              <c:x val="0.47193885605375119"/>
              <c:y val="0.90421779492328558"/>
            </c:manualLayout>
          </c:layout>
          <c:overlay val="0"/>
          <c:spPr>
            <a:noFill/>
            <a:ln w="25400">
              <a:noFill/>
            </a:ln>
          </c:spPr>
        </c:title>
        <c:numFmt formatCode="0"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6294720"/>
        <c:crosses val="autoZero"/>
        <c:auto val="1"/>
        <c:lblAlgn val="ctr"/>
        <c:lblOffset val="100"/>
        <c:tickLblSkip val="5"/>
        <c:tickMarkSkip val="1"/>
        <c:noMultiLvlLbl val="0"/>
      </c:catAx>
      <c:valAx>
        <c:axId val="46294720"/>
        <c:scaling>
          <c:orientation val="minMax"/>
        </c:scaling>
        <c:delete val="0"/>
        <c:axPos val="l"/>
        <c:majorGridlines>
          <c:spPr>
            <a:ln w="3175">
              <a:solidFill>
                <a:srgbClr val="000000"/>
              </a:solidFill>
              <a:prstDash val="solid"/>
            </a:ln>
          </c:spPr>
        </c:majorGridlines>
        <c:title>
          <c:tx>
            <c:rich>
              <a:bodyPr/>
              <a:lstStyle/>
              <a:p>
                <a:pPr>
                  <a:defRPr sz="800" b="1" i="0" u="none" strike="noStrike" baseline="0">
                    <a:solidFill>
                      <a:srgbClr val="000000"/>
                    </a:solidFill>
                    <a:latin typeface="Arial"/>
                    <a:ea typeface="Arial"/>
                    <a:cs typeface="Arial"/>
                  </a:defRPr>
                </a:pPr>
                <a:r>
                  <a:rPr lang="en-US"/>
                  <a:t>Index (1985 = 1.0)</a:t>
                </a:r>
              </a:p>
            </c:rich>
          </c:tx>
          <c:layout>
            <c:manualLayout>
              <c:xMode val="edge"/>
              <c:yMode val="edge"/>
              <c:x val="2.5510270873842479E-2"/>
              <c:y val="0.252874279976747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25558272"/>
        <c:crosses val="autoZero"/>
        <c:crossBetween val="midCat"/>
      </c:valAx>
      <c:spPr>
        <a:solidFill>
          <a:srgbClr val="FFFFFF"/>
        </a:solidFill>
        <a:ln w="12700">
          <a:solidFill>
            <a:srgbClr val="808080"/>
          </a:solidFill>
          <a:prstDash val="solid"/>
        </a:ln>
      </c:spPr>
    </c:plotArea>
    <c:legend>
      <c:legendPos val="r"/>
      <c:layout>
        <c:manualLayout>
          <c:xMode val="edge"/>
          <c:yMode val="edge"/>
          <c:x val="0.18315728570000894"/>
          <c:y val="0.54717372490600835"/>
          <c:w val="0.2678572024462712"/>
          <c:h val="0.20140921982067683"/>
        </c:manualLayout>
      </c:layout>
      <c:overlay val="0"/>
      <c:spPr>
        <a:solidFill>
          <a:srgbClr val="FFFFFF"/>
        </a:solidFill>
        <a:ln w="3175">
          <a:solidFill>
            <a:srgbClr val="000000"/>
          </a:solidFill>
          <a:prstDash val="solid"/>
        </a:ln>
      </c:spPr>
      <c:txPr>
        <a:bodyPr/>
        <a:lstStyle/>
        <a:p>
          <a:pPr>
            <a:defRPr sz="58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4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944178478171695"/>
          <c:y val="5.905511811023622E-2"/>
          <c:w val="0.82487417419279285"/>
          <c:h val="0.7975233555575667"/>
        </c:manualLayout>
      </c:layout>
      <c:lineChart>
        <c:grouping val="standard"/>
        <c:varyColors val="0"/>
        <c:ser>
          <c:idx val="0"/>
          <c:order val="0"/>
          <c:tx>
            <c:v>GDP in Industry</c:v>
          </c:tx>
          <c:spPr>
            <a:ln w="19050">
              <a:solidFill>
                <a:srgbClr val="FF00FF"/>
              </a:solidFill>
              <a:prstDash val="solid"/>
            </a:ln>
          </c:spPr>
          <c:marker>
            <c:symbol val="square"/>
            <c:size val="5"/>
            <c:spPr>
              <a:solidFill>
                <a:srgbClr val="FF00FF"/>
              </a:solidFill>
              <a:ln>
                <a:solidFill>
                  <a:srgbClr val="FF00FF"/>
                </a:solidFill>
                <a:prstDash val="solid"/>
              </a:ln>
            </c:spPr>
          </c:marker>
          <c:cat>
            <c:numRef>
              <c:f>Total_Industrial!$B$130:$B$159</c:f>
              <c:numCache>
                <c:formatCode>0</c:formatCode>
                <c:ptCount val="30"/>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numCache>
            </c:numRef>
          </c:cat>
          <c:val>
            <c:numRef>
              <c:f>Total_Industrial!$V$130:$V$159</c:f>
              <c:numCache>
                <c:formatCode>0.0000</c:formatCode>
                <c:ptCount val="30"/>
                <c:pt idx="0">
                  <c:v>1</c:v>
                </c:pt>
                <c:pt idx="1">
                  <c:v>1.0326847916546611</c:v>
                </c:pt>
                <c:pt idx="2">
                  <c:v>1.0806422470141883</c:v>
                </c:pt>
                <c:pt idx="3">
                  <c:v>1.1265223422049295</c:v>
                </c:pt>
                <c:pt idx="4">
                  <c:v>1.1378277320286494</c:v>
                </c:pt>
                <c:pt idx="5">
                  <c:v>1.1363234659531918</c:v>
                </c:pt>
                <c:pt idx="6">
                  <c:v>1.1099379889298888</c:v>
                </c:pt>
                <c:pt idx="7">
                  <c:v>1.1457331735561269</c:v>
                </c:pt>
                <c:pt idx="8">
                  <c:v>1.1659996055398771</c:v>
                </c:pt>
                <c:pt idx="9">
                  <c:v>1.2485935946349684</c:v>
                </c:pt>
                <c:pt idx="10">
                  <c:v>1.2604664505134175</c:v>
                </c:pt>
                <c:pt idx="11">
                  <c:v>1.3126249866699546</c:v>
                </c:pt>
                <c:pt idx="12">
                  <c:v>1.3852509791954986</c:v>
                </c:pt>
                <c:pt idx="13">
                  <c:v>1.4363980055286836</c:v>
                </c:pt>
                <c:pt idx="14">
                  <c:v>1.4997462993836739</c:v>
                </c:pt>
                <c:pt idx="15">
                  <c:v>1.5811685333433656</c:v>
                </c:pt>
                <c:pt idx="16">
                  <c:v>1.5452782698367198</c:v>
                </c:pt>
                <c:pt idx="17">
                  <c:v>1.5441029246177997</c:v>
                </c:pt>
                <c:pt idx="18">
                  <c:v>1.5944396869122839</c:v>
                </c:pt>
                <c:pt idx="19">
                  <c:v>1.6850986913786632</c:v>
                </c:pt>
                <c:pt idx="20">
                  <c:v>1.7242451466525199</c:v>
                </c:pt>
                <c:pt idx="21">
                  <c:v>1.7987554964252113</c:v>
                </c:pt>
                <c:pt idx="22">
                  <c:v>1.8250355190537262</c:v>
                </c:pt>
                <c:pt idx="23">
                  <c:v>1.7578795303199861</c:v>
                </c:pt>
                <c:pt idx="24">
                  <c:v>1.6360883676055964</c:v>
                </c:pt>
                <c:pt idx="25">
                  <c:v>1.6481576338921471</c:v>
                </c:pt>
                <c:pt idx="26">
                  <c:v>1.6505063883188644</c:v>
                </c:pt>
                <c:pt idx="27">
                  <c:v>1.6697335960164335</c:v>
                </c:pt>
                <c:pt idx="28">
                  <c:v>1.7343116338584044</c:v>
                </c:pt>
                <c:pt idx="29">
                  <c:v>1.7826044141466479</c:v>
                </c:pt>
              </c:numCache>
            </c:numRef>
          </c:val>
          <c:smooth val="0"/>
          <c:extLst>
            <c:ext xmlns:c16="http://schemas.microsoft.com/office/drawing/2014/chart" uri="{C3380CC4-5D6E-409C-BE32-E72D297353CC}">
              <c16:uniqueId val="{00000000-1425-4450-82E8-247235C322EB}"/>
            </c:ext>
          </c:extLst>
        </c:ser>
        <c:ser>
          <c:idx val="1"/>
          <c:order val="1"/>
          <c:tx>
            <c:v>Intensity</c:v>
          </c:tx>
          <c:spPr>
            <a:ln w="12700">
              <a:solidFill>
                <a:srgbClr val="008000"/>
              </a:solidFill>
              <a:prstDash val="solid"/>
            </a:ln>
          </c:spPr>
          <c:marker>
            <c:symbol val="triangle"/>
            <c:size val="5"/>
            <c:spPr>
              <a:solidFill>
                <a:srgbClr val="00FF00"/>
              </a:solidFill>
              <a:ln>
                <a:solidFill>
                  <a:srgbClr val="008000"/>
                </a:solidFill>
                <a:prstDash val="solid"/>
              </a:ln>
            </c:spPr>
          </c:marker>
          <c:cat>
            <c:numRef>
              <c:f>Total_Industrial!$B$130:$B$159</c:f>
              <c:numCache>
                <c:formatCode>0</c:formatCode>
                <c:ptCount val="30"/>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numCache>
            </c:numRef>
          </c:cat>
          <c:val>
            <c:numRef>
              <c:f>Total_Industrial!$Z$130:$Z$159</c:f>
              <c:numCache>
                <c:formatCode>0.0000</c:formatCode>
                <c:ptCount val="30"/>
                <c:pt idx="0">
                  <c:v>1</c:v>
                </c:pt>
                <c:pt idx="1">
                  <c:v>1.01362128912062</c:v>
                </c:pt>
                <c:pt idx="2">
                  <c:v>0.97377104265982117</c:v>
                </c:pt>
                <c:pt idx="3">
                  <c:v>0.99780226335028643</c:v>
                </c:pt>
                <c:pt idx="4">
                  <c:v>0.99115414383435407</c:v>
                </c:pt>
                <c:pt idx="5">
                  <c:v>0.99191217446749702</c:v>
                </c:pt>
                <c:pt idx="6">
                  <c:v>0.97191601246102954</c:v>
                </c:pt>
                <c:pt idx="7">
                  <c:v>0.97863718622016138</c:v>
                </c:pt>
                <c:pt idx="8">
                  <c:v>0.98590877466170934</c:v>
                </c:pt>
                <c:pt idx="9">
                  <c:v>0.96803307864012256</c:v>
                </c:pt>
                <c:pt idx="10">
                  <c:v>0.97639364652597205</c:v>
                </c:pt>
                <c:pt idx="11">
                  <c:v>0.96728986360049174</c:v>
                </c:pt>
                <c:pt idx="12">
                  <c:v>0.92886619709635909</c:v>
                </c:pt>
                <c:pt idx="13">
                  <c:v>0.93599986253454037</c:v>
                </c:pt>
                <c:pt idx="14">
                  <c:v>0.93818505061683066</c:v>
                </c:pt>
                <c:pt idx="15">
                  <c:v>0.94237682970957537</c:v>
                </c:pt>
                <c:pt idx="16">
                  <c:v>0.94461448564617534</c:v>
                </c:pt>
                <c:pt idx="17">
                  <c:v>0.88368805336852241</c:v>
                </c:pt>
                <c:pt idx="18">
                  <c:v>0.87366668200803332</c:v>
                </c:pt>
                <c:pt idx="19">
                  <c:v>0.84398445648309339</c:v>
                </c:pt>
                <c:pt idx="20">
                  <c:v>0.81543875116370768</c:v>
                </c:pt>
                <c:pt idx="21">
                  <c:v>0.81246785779047381</c:v>
                </c:pt>
                <c:pt idx="22">
                  <c:v>0.80277232480896499</c:v>
                </c:pt>
                <c:pt idx="23">
                  <c:v>0.8103302495921384</c:v>
                </c:pt>
                <c:pt idx="24">
                  <c:v>0.83152463998874571</c:v>
                </c:pt>
                <c:pt idx="25">
                  <c:v>0.8276265861979365</c:v>
                </c:pt>
                <c:pt idx="26">
                  <c:v>0.81763904721339931</c:v>
                </c:pt>
                <c:pt idx="27">
                  <c:v>0.77534926306033314</c:v>
                </c:pt>
                <c:pt idx="28">
                  <c:v>0.805719259609187</c:v>
                </c:pt>
                <c:pt idx="29">
                  <c:v>0.83977625882813134</c:v>
                </c:pt>
              </c:numCache>
            </c:numRef>
          </c:val>
          <c:smooth val="0"/>
          <c:extLst>
            <c:ext xmlns:c16="http://schemas.microsoft.com/office/drawing/2014/chart" uri="{C3380CC4-5D6E-409C-BE32-E72D297353CC}">
              <c16:uniqueId val="{00000001-1425-4450-82E8-247235C322EB}"/>
            </c:ext>
          </c:extLst>
        </c:ser>
        <c:ser>
          <c:idx val="2"/>
          <c:order val="2"/>
          <c:tx>
            <c:v>Structure</c:v>
          </c:tx>
          <c:spPr>
            <a:ln w="12700">
              <a:solidFill>
                <a:srgbClr val="3366FF"/>
              </a:solidFill>
              <a:prstDash val="solid"/>
            </a:ln>
          </c:spPr>
          <c:marker>
            <c:symbol val="x"/>
            <c:size val="5"/>
            <c:spPr>
              <a:noFill/>
              <a:ln>
                <a:solidFill>
                  <a:srgbClr val="3366FF"/>
                </a:solidFill>
                <a:prstDash val="solid"/>
              </a:ln>
            </c:spPr>
          </c:marker>
          <c:cat>
            <c:numRef>
              <c:f>Total_Industrial!$B$130:$B$159</c:f>
              <c:numCache>
                <c:formatCode>0</c:formatCode>
                <c:ptCount val="30"/>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numCache>
            </c:numRef>
          </c:cat>
          <c:val>
            <c:numRef>
              <c:f>Total_Industrial!$AD$130:$AD$159</c:f>
              <c:numCache>
                <c:formatCode>0.0000</c:formatCode>
                <c:ptCount val="30"/>
                <c:pt idx="0">
                  <c:v>1</c:v>
                </c:pt>
                <c:pt idx="1">
                  <c:v>0.96968022726046943</c:v>
                </c:pt>
                <c:pt idx="2">
                  <c:v>0.98438655202220215</c:v>
                </c:pt>
                <c:pt idx="3">
                  <c:v>0.98280441350047199</c:v>
                </c:pt>
                <c:pt idx="4">
                  <c:v>0.98157724922108747</c:v>
                </c:pt>
                <c:pt idx="5">
                  <c:v>0.98358301142661875</c:v>
                </c:pt>
                <c:pt idx="6">
                  <c:v>0.99199103765761387</c:v>
                </c:pt>
                <c:pt idx="7">
                  <c:v>0.97541586467140684</c:v>
                </c:pt>
                <c:pt idx="8">
                  <c:v>0.9750568419018929</c:v>
                </c:pt>
                <c:pt idx="9">
                  <c:v>0.95092497868269299</c:v>
                </c:pt>
                <c:pt idx="10">
                  <c:v>0.95460810557861164</c:v>
                </c:pt>
                <c:pt idx="11">
                  <c:v>0.93352200702110688</c:v>
                </c:pt>
                <c:pt idx="12">
                  <c:v>0.92440655917006231</c:v>
                </c:pt>
                <c:pt idx="13">
                  <c:v>0.90596711215702197</c:v>
                </c:pt>
                <c:pt idx="14">
                  <c:v>0.87896623247659544</c:v>
                </c:pt>
                <c:pt idx="15">
                  <c:v>0.83126750099953017</c:v>
                </c:pt>
                <c:pt idx="16">
                  <c:v>0.82489741857015786</c:v>
                </c:pt>
                <c:pt idx="17">
                  <c:v>0.83631083940669215</c:v>
                </c:pt>
                <c:pt idx="18">
                  <c:v>0.79832640138208288</c:v>
                </c:pt>
                <c:pt idx="19">
                  <c:v>0.7879036549653512</c:v>
                </c:pt>
                <c:pt idx="20">
                  <c:v>0.79084069368245058</c:v>
                </c:pt>
                <c:pt idx="21">
                  <c:v>0.76132347551659119</c:v>
                </c:pt>
                <c:pt idx="22">
                  <c:v>0.76451302847430458</c:v>
                </c:pt>
                <c:pt idx="23">
                  <c:v>0.75146972607799756</c:v>
                </c:pt>
                <c:pt idx="24">
                  <c:v>0.72488726614297838</c:v>
                </c:pt>
                <c:pt idx="25">
                  <c:v>0.74700393446841062</c:v>
                </c:pt>
                <c:pt idx="26">
                  <c:v>0.75815657043172224</c:v>
                </c:pt>
                <c:pt idx="27">
                  <c:v>0.76137601152438705</c:v>
                </c:pt>
                <c:pt idx="28">
                  <c:v>0.75526158368891527</c:v>
                </c:pt>
                <c:pt idx="29">
                  <c:v>0.73744211731993436</c:v>
                </c:pt>
              </c:numCache>
            </c:numRef>
          </c:val>
          <c:smooth val="0"/>
          <c:extLst>
            <c:ext xmlns:c16="http://schemas.microsoft.com/office/drawing/2014/chart" uri="{C3380CC4-5D6E-409C-BE32-E72D297353CC}">
              <c16:uniqueId val="{00000002-1425-4450-82E8-247235C322EB}"/>
            </c:ext>
          </c:extLst>
        </c:ser>
        <c:ser>
          <c:idx val="3"/>
          <c:order val="3"/>
          <c:tx>
            <c:v>Energy Use</c:v>
          </c:tx>
          <c:spPr>
            <a:ln w="19050">
              <a:solidFill>
                <a:srgbClr val="000080"/>
              </a:solidFill>
              <a:prstDash val="solid"/>
            </a:ln>
          </c:spPr>
          <c:marker>
            <c:symbol val="diamond"/>
            <c:size val="5"/>
            <c:spPr>
              <a:solidFill>
                <a:srgbClr val="000080"/>
              </a:solidFill>
              <a:ln>
                <a:solidFill>
                  <a:srgbClr val="000080"/>
                </a:solidFill>
                <a:prstDash val="solid"/>
              </a:ln>
            </c:spPr>
          </c:marker>
          <c:cat>
            <c:numRef>
              <c:f>Total_Industrial!$B$130:$B$159</c:f>
              <c:numCache>
                <c:formatCode>0</c:formatCode>
                <c:ptCount val="30"/>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numCache>
            </c:numRef>
          </c:cat>
          <c:val>
            <c:numRef>
              <c:f>Total_Industrial!$AB$130:$AB$159</c:f>
              <c:numCache>
                <c:formatCode>0.0000</c:formatCode>
                <c:ptCount val="30"/>
                <c:pt idx="0">
                  <c:v>1</c:v>
                </c:pt>
                <c:pt idx="1">
                  <c:v>1.0150139595383405</c:v>
                </c:pt>
                <c:pt idx="2">
                  <c:v>1.0358679639379091</c:v>
                </c:pt>
                <c:pt idx="3">
                  <c:v>1.1047176654546977</c:v>
                </c:pt>
                <c:pt idx="4">
                  <c:v>1.1069858798472429</c:v>
                </c:pt>
                <c:pt idx="5">
                  <c:v>1.10862865737553</c:v>
                </c:pt>
                <c:pt idx="6">
                  <c:v>1.0701265187668809</c:v>
                </c:pt>
                <c:pt idx="7">
                  <c:v>1.0936918310908004</c:v>
                </c:pt>
                <c:pt idx="8">
                  <c:v>1.1208951511885186</c:v>
                </c:pt>
                <c:pt idx="9">
                  <c:v>1.1493636277289128</c:v>
                </c:pt>
                <c:pt idx="10">
                  <c:v>1.1748467420126811</c:v>
                </c:pt>
                <c:pt idx="11">
                  <c:v>1.185281693105364</c:v>
                </c:pt>
                <c:pt idx="12">
                  <c:v>1.1894446866595716</c:v>
                </c:pt>
                <c:pt idx="13">
                  <c:v>1.2180426793410677</c:v>
                </c:pt>
                <c:pt idx="14">
                  <c:v>1.2367386016345012</c:v>
                </c:pt>
                <c:pt idx="15">
                  <c:v>1.2386337600002209</c:v>
                </c:pt>
                <c:pt idx="16">
                  <c:v>1.2040944263952102</c:v>
                </c:pt>
                <c:pt idx="17">
                  <c:v>1.1411485398639314</c:v>
                </c:pt>
                <c:pt idx="18">
                  <c:v>1.1120731824065253</c:v>
                </c:pt>
                <c:pt idx="19">
                  <c:v>1.1205517165114673</c:v>
                </c:pt>
                <c:pt idx="20">
                  <c:v>1.1119321407448957</c:v>
                </c:pt>
                <c:pt idx="21">
                  <c:v>1.1126187840850228</c:v>
                </c:pt>
                <c:pt idx="22">
                  <c:v>1.12007562732647</c:v>
                </c:pt>
                <c:pt idx="23">
                  <c:v>1.0704376041576578</c:v>
                </c:pt>
                <c:pt idx="24">
                  <c:v>0.98616817472334795</c:v>
                </c:pt>
                <c:pt idx="25">
                  <c:v>1.0189541371280817</c:v>
                </c:pt>
                <c:pt idx="26">
                  <c:v>1.0231427091079612</c:v>
                </c:pt>
                <c:pt idx="27">
                  <c:v>0.98569429453204049</c:v>
                </c:pt>
                <c:pt idx="28">
                  <c:v>1.0553749034408162</c:v>
                </c:pt>
                <c:pt idx="29">
                  <c:v>1.1039387233527767</c:v>
                </c:pt>
              </c:numCache>
            </c:numRef>
          </c:val>
          <c:smooth val="0"/>
          <c:extLst>
            <c:ext xmlns:c16="http://schemas.microsoft.com/office/drawing/2014/chart" uri="{C3380CC4-5D6E-409C-BE32-E72D297353CC}">
              <c16:uniqueId val="{00000003-1425-4450-82E8-247235C322EB}"/>
            </c:ext>
          </c:extLst>
        </c:ser>
        <c:dLbls>
          <c:showLegendKey val="0"/>
          <c:showVal val="0"/>
          <c:showCatName val="0"/>
          <c:showSerName val="0"/>
          <c:showPercent val="0"/>
          <c:showBubbleSize val="0"/>
        </c:dLbls>
        <c:marker val="1"/>
        <c:smooth val="0"/>
        <c:axId val="127596032"/>
        <c:axId val="46297024"/>
      </c:lineChart>
      <c:catAx>
        <c:axId val="127596032"/>
        <c:scaling>
          <c:orientation val="minMax"/>
        </c:scaling>
        <c:delete val="0"/>
        <c:axPos val="b"/>
        <c:title>
          <c:tx>
            <c:rich>
              <a:bodyPr/>
              <a:lstStyle/>
              <a:p>
                <a:pPr>
                  <a:defRPr sz="800" b="1" i="0" u="none" strike="noStrike" baseline="0">
                    <a:solidFill>
                      <a:srgbClr val="000000"/>
                    </a:solidFill>
                    <a:latin typeface="Arial"/>
                    <a:ea typeface="Arial"/>
                    <a:cs typeface="Arial"/>
                  </a:defRPr>
                </a:pPr>
                <a:r>
                  <a:rPr lang="en-US"/>
                  <a:t>Years</a:t>
                </a:r>
              </a:p>
            </c:rich>
          </c:tx>
          <c:layout>
            <c:manualLayout>
              <c:xMode val="edge"/>
              <c:yMode val="edge"/>
              <c:x val="0.49492439429323309"/>
              <c:y val="0.92200923160467008"/>
            </c:manualLayout>
          </c:layout>
          <c:overlay val="0"/>
          <c:spPr>
            <a:noFill/>
            <a:ln w="25400">
              <a:noFill/>
            </a:ln>
          </c:spPr>
        </c:title>
        <c:numFmt formatCode="0" sourceLinked="1"/>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46297024"/>
        <c:crosses val="autoZero"/>
        <c:auto val="1"/>
        <c:lblAlgn val="ctr"/>
        <c:lblOffset val="100"/>
        <c:tickLblSkip val="5"/>
        <c:tickMarkSkip val="1"/>
        <c:noMultiLvlLbl val="0"/>
      </c:catAx>
      <c:valAx>
        <c:axId val="46297024"/>
        <c:scaling>
          <c:orientation val="minMax"/>
        </c:scaling>
        <c:delete val="0"/>
        <c:axPos val="l"/>
        <c:majorGridlines>
          <c:spPr>
            <a:ln w="3175">
              <a:solidFill>
                <a:srgbClr val="000000"/>
              </a:solidFill>
              <a:prstDash val="solid"/>
            </a:ln>
          </c:spPr>
        </c:majorGridlines>
        <c:title>
          <c:tx>
            <c:rich>
              <a:bodyPr/>
              <a:lstStyle/>
              <a:p>
                <a:pPr>
                  <a:defRPr sz="800" b="1" i="0" u="none" strike="noStrike" baseline="0">
                    <a:solidFill>
                      <a:srgbClr val="000000"/>
                    </a:solidFill>
                    <a:latin typeface="Arial"/>
                    <a:ea typeface="Arial"/>
                    <a:cs typeface="Arial"/>
                  </a:defRPr>
                </a:pPr>
                <a:r>
                  <a:rPr lang="en-US"/>
                  <a:t>Index (1985 = 1.0)</a:t>
                </a:r>
              </a:p>
            </c:rich>
          </c:tx>
          <c:layout>
            <c:manualLayout>
              <c:xMode val="edge"/>
              <c:yMode val="edge"/>
              <c:x val="1.2690460936477427E-2"/>
              <c:y val="0.2362204724409449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127596032"/>
        <c:crosses val="autoZero"/>
        <c:crossBetween val="midCat"/>
      </c:valAx>
      <c:spPr>
        <a:solidFill>
          <a:srgbClr val="FFFFFF"/>
        </a:solidFill>
        <a:ln w="3175">
          <a:solidFill>
            <a:srgbClr val="000000"/>
          </a:solidFill>
          <a:prstDash val="solid"/>
        </a:ln>
      </c:spPr>
    </c:plotArea>
    <c:legend>
      <c:legendPos val="r"/>
      <c:layout>
        <c:manualLayout>
          <c:xMode val="edge"/>
          <c:yMode val="edge"/>
          <c:x val="0.19139493390097892"/>
          <c:y val="0.55736567411832139"/>
          <c:w val="0.27411191711272309"/>
          <c:h val="0.26771653543307083"/>
        </c:manualLayout>
      </c:layout>
      <c:overlay val="0"/>
      <c:spPr>
        <a:solidFill>
          <a:srgbClr val="FFFFFF"/>
        </a:solidFill>
        <a:ln w="3175">
          <a:solidFill>
            <a:srgbClr val="000000"/>
          </a:solidFill>
          <a:prstDash val="solid"/>
        </a:ln>
      </c:spPr>
      <c:txPr>
        <a:bodyPr/>
        <a:lstStyle/>
        <a:p>
          <a:pPr>
            <a:defRPr sz="58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9525">
      <a:noFill/>
    </a:ln>
  </c:spPr>
  <c:txPr>
    <a:bodyPr/>
    <a:lstStyle/>
    <a:p>
      <a:pPr>
        <a:defRPr sz="4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466629561117749"/>
          <c:y val="4.6039059904813912E-2"/>
          <c:w val="0.81902641587680958"/>
          <c:h val="0.83174844608962129"/>
        </c:manualLayout>
      </c:layout>
      <c:lineChart>
        <c:grouping val="standard"/>
        <c:varyColors val="0"/>
        <c:ser>
          <c:idx val="0"/>
          <c:order val="0"/>
          <c:tx>
            <c:strRef>
              <c:f>'Charts (www)'!$N$198</c:f>
              <c:strCache>
                <c:ptCount val="1"/>
                <c:pt idx="0">
                  <c:v>GDP in Manufacturing</c:v>
                </c:pt>
              </c:strCache>
            </c:strRef>
          </c:tx>
          <c:spPr>
            <a:ln w="19050">
              <a:solidFill>
                <a:srgbClr val="FF00FF"/>
              </a:solidFill>
            </a:ln>
          </c:spPr>
          <c:marker>
            <c:symbol val="square"/>
            <c:size val="4"/>
            <c:spPr>
              <a:solidFill>
                <a:srgbClr val="FF00FF"/>
              </a:solidFill>
              <a:ln>
                <a:solidFill>
                  <a:srgbClr val="FF00FF"/>
                </a:solidFill>
              </a:ln>
            </c:spPr>
          </c:marker>
          <c:cat>
            <c:numRef>
              <c:f>'Charts (www)'!$M$199:$M$246</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formatCode="0">
                  <c:v>1985</c:v>
                </c:pt>
                <c:pt idx="16" formatCode="0">
                  <c:v>1986</c:v>
                </c:pt>
                <c:pt idx="17" formatCode="0">
                  <c:v>1987</c:v>
                </c:pt>
                <c:pt idx="18" formatCode="0">
                  <c:v>1988</c:v>
                </c:pt>
                <c:pt idx="19" formatCode="0">
                  <c:v>1989</c:v>
                </c:pt>
                <c:pt idx="20" formatCode="0">
                  <c:v>1990</c:v>
                </c:pt>
                <c:pt idx="21" formatCode="0">
                  <c:v>1991</c:v>
                </c:pt>
                <c:pt idx="22" formatCode="0">
                  <c:v>1992</c:v>
                </c:pt>
                <c:pt idx="23" formatCode="0">
                  <c:v>1993</c:v>
                </c:pt>
                <c:pt idx="24" formatCode="0">
                  <c:v>1994</c:v>
                </c:pt>
                <c:pt idx="25" formatCode="0">
                  <c:v>1995</c:v>
                </c:pt>
                <c:pt idx="26" formatCode="0">
                  <c:v>1996</c:v>
                </c:pt>
                <c:pt idx="27" formatCode="0">
                  <c:v>1997</c:v>
                </c:pt>
                <c:pt idx="28" formatCode="0">
                  <c:v>1998</c:v>
                </c:pt>
                <c:pt idx="29" formatCode="0">
                  <c:v>1999</c:v>
                </c:pt>
                <c:pt idx="30" formatCode="0">
                  <c:v>2000</c:v>
                </c:pt>
                <c:pt idx="31" formatCode="0">
                  <c:v>2001</c:v>
                </c:pt>
                <c:pt idx="32" formatCode="0">
                  <c:v>2002</c:v>
                </c:pt>
                <c:pt idx="33" formatCode="0">
                  <c:v>2003</c:v>
                </c:pt>
                <c:pt idx="34" formatCode="0">
                  <c:v>2004</c:v>
                </c:pt>
                <c:pt idx="35" formatCode="0">
                  <c:v>2005</c:v>
                </c:pt>
                <c:pt idx="36" formatCode="0">
                  <c:v>2006</c:v>
                </c:pt>
                <c:pt idx="37" formatCode="0">
                  <c:v>2007</c:v>
                </c:pt>
                <c:pt idx="38" formatCode="0">
                  <c:v>2008</c:v>
                </c:pt>
                <c:pt idx="39" formatCode="0">
                  <c:v>2009</c:v>
                </c:pt>
                <c:pt idx="40" formatCode="0">
                  <c:v>2010</c:v>
                </c:pt>
                <c:pt idx="41" formatCode="0">
                  <c:v>2011</c:v>
                </c:pt>
                <c:pt idx="42" formatCode="0">
                  <c:v>2012</c:v>
                </c:pt>
                <c:pt idx="43" formatCode="0">
                  <c:v>2013</c:v>
                </c:pt>
                <c:pt idx="44" formatCode="0">
                  <c:v>2014</c:v>
                </c:pt>
                <c:pt idx="45" formatCode="0">
                  <c:v>2015</c:v>
                </c:pt>
                <c:pt idx="46" formatCode="0">
                  <c:v>2016</c:v>
                </c:pt>
                <c:pt idx="47" formatCode="0">
                  <c:v>2017</c:v>
                </c:pt>
              </c:numCache>
            </c:numRef>
          </c:cat>
          <c:val>
            <c:numRef>
              <c:f>'Charts (www)'!$N$199:$N$246</c:f>
              <c:numCache>
                <c:formatCode>0.000</c:formatCode>
                <c:ptCount val="48"/>
                <c:pt idx="0">
                  <c:v>0.66332451661848235</c:v>
                </c:pt>
                <c:pt idx="1">
                  <c:v>0.6888519817104426</c:v>
                </c:pt>
                <c:pt idx="2">
                  <c:v>0.75493633511718028</c:v>
                </c:pt>
                <c:pt idx="3">
                  <c:v>0.81650981115827037</c:v>
                </c:pt>
                <c:pt idx="4">
                  <c:v>0.76559840889052921</c:v>
                </c:pt>
                <c:pt idx="5">
                  <c:v>0.71228804002378465</c:v>
                </c:pt>
                <c:pt idx="6">
                  <c:v>0.78419552602981279</c:v>
                </c:pt>
                <c:pt idx="7">
                  <c:v>0.83689077525578726</c:v>
                </c:pt>
                <c:pt idx="8">
                  <c:v>0.88458305140349813</c:v>
                </c:pt>
                <c:pt idx="9">
                  <c:v>0.89994053843472555</c:v>
                </c:pt>
                <c:pt idx="10">
                  <c:v>0.83672674335158193</c:v>
                </c:pt>
                <c:pt idx="11">
                  <c:v>0.85534436447889128</c:v>
                </c:pt>
                <c:pt idx="12">
                  <c:v>0.8114248221279039</c:v>
                </c:pt>
                <c:pt idx="13">
                  <c:v>0.89489655738041052</c:v>
                </c:pt>
                <c:pt idx="14">
                  <c:v>0.9710278649197267</c:v>
                </c:pt>
                <c:pt idx="15">
                  <c:v>1</c:v>
                </c:pt>
                <c:pt idx="16">
                  <c:v>1.0276598798466301</c:v>
                </c:pt>
                <c:pt idx="17">
                  <c:v>1.0917348424268518</c:v>
                </c:pt>
                <c:pt idx="18">
                  <c:v>1.1607102581452091</c:v>
                </c:pt>
                <c:pt idx="19">
                  <c:v>1.1652416394988827</c:v>
                </c:pt>
                <c:pt idx="20">
                  <c:v>1.1587418752947447</c:v>
                </c:pt>
                <c:pt idx="21">
                  <c:v>1.1448196674253142</c:v>
                </c:pt>
                <c:pt idx="22">
                  <c:v>1.1894978573332513</c:v>
                </c:pt>
                <c:pt idx="23">
                  <c:v>1.2298907137438231</c:v>
                </c:pt>
                <c:pt idx="24">
                  <c:v>1.3027618871870579</c:v>
                </c:pt>
                <c:pt idx="25">
                  <c:v>1.3565233437903672</c:v>
                </c:pt>
                <c:pt idx="26">
                  <c:v>1.4128683028849109</c:v>
                </c:pt>
                <c:pt idx="27">
                  <c:v>1.5163109224744213</c:v>
                </c:pt>
                <c:pt idx="28">
                  <c:v>1.578704558036538</c:v>
                </c:pt>
                <c:pt idx="29">
                  <c:v>1.6664206188103585</c:v>
                </c:pt>
                <c:pt idx="30">
                  <c:v>1.7862254208443542</c:v>
                </c:pt>
                <c:pt idx="31">
                  <c:v>1.710340161161346</c:v>
                </c:pt>
                <c:pt idx="32">
                  <c:v>1.7253285764081112</c:v>
                </c:pt>
                <c:pt idx="33">
                  <c:v>1.8209386725718153</c:v>
                </c:pt>
                <c:pt idx="34">
                  <c:v>1.9494781735047468</c:v>
                </c:pt>
                <c:pt idx="35">
                  <c:v>2.008775706874987</c:v>
                </c:pt>
                <c:pt idx="36">
                  <c:v>2.122716368333641</c:v>
                </c:pt>
                <c:pt idx="37">
                  <c:v>2.192860511369461</c:v>
                </c:pt>
                <c:pt idx="38">
                  <c:v>2.1483463533657297</c:v>
                </c:pt>
                <c:pt idx="39">
                  <c:v>1.950769924750364</c:v>
                </c:pt>
                <c:pt idx="40">
                  <c:v>2.0563244551065178</c:v>
                </c:pt>
                <c:pt idx="41">
                  <c:v>2.0639929466281188</c:v>
                </c:pt>
                <c:pt idx="42">
                  <c:v>2.0503988025670994</c:v>
                </c:pt>
                <c:pt idx="43">
                  <c:v>2.1133050378298579</c:v>
                </c:pt>
                <c:pt idx="44">
                  <c:v>2.1494740727071417</c:v>
                </c:pt>
                <c:pt idx="45">
                  <c:v>2.1679071579422198</c:v>
                </c:pt>
                <c:pt idx="46">
                  <c:v>2.1567529884562546</c:v>
                </c:pt>
                <c:pt idx="47">
                  <c:v>2.2128929076705419</c:v>
                </c:pt>
              </c:numCache>
            </c:numRef>
          </c:val>
          <c:smooth val="0"/>
          <c:extLst>
            <c:ext xmlns:c16="http://schemas.microsoft.com/office/drawing/2014/chart" uri="{C3380CC4-5D6E-409C-BE32-E72D297353CC}">
              <c16:uniqueId val="{00000000-FBA3-4679-A73A-119C7AED6961}"/>
            </c:ext>
          </c:extLst>
        </c:ser>
        <c:ser>
          <c:idx val="1"/>
          <c:order val="1"/>
          <c:tx>
            <c:strRef>
              <c:f>'Charts (www)'!$O$198</c:f>
              <c:strCache>
                <c:ptCount val="1"/>
                <c:pt idx="0">
                  <c:v>Energy Use</c:v>
                </c:pt>
              </c:strCache>
            </c:strRef>
          </c:tx>
          <c:spPr>
            <a:ln w="19050">
              <a:solidFill>
                <a:srgbClr val="002060"/>
              </a:solidFill>
            </a:ln>
          </c:spPr>
          <c:marker>
            <c:symbol val="diamond"/>
            <c:size val="5"/>
            <c:spPr>
              <a:solidFill>
                <a:srgbClr val="002060"/>
              </a:solidFill>
              <a:ln>
                <a:solidFill>
                  <a:srgbClr val="002060"/>
                </a:solidFill>
              </a:ln>
            </c:spPr>
          </c:marker>
          <c:cat>
            <c:numRef>
              <c:f>'Charts (www)'!$M$199:$M$246</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formatCode="0">
                  <c:v>1985</c:v>
                </c:pt>
                <c:pt idx="16" formatCode="0">
                  <c:v>1986</c:v>
                </c:pt>
                <c:pt idx="17" formatCode="0">
                  <c:v>1987</c:v>
                </c:pt>
                <c:pt idx="18" formatCode="0">
                  <c:v>1988</c:v>
                </c:pt>
                <c:pt idx="19" formatCode="0">
                  <c:v>1989</c:v>
                </c:pt>
                <c:pt idx="20" formatCode="0">
                  <c:v>1990</c:v>
                </c:pt>
                <c:pt idx="21" formatCode="0">
                  <c:v>1991</c:v>
                </c:pt>
                <c:pt idx="22" formatCode="0">
                  <c:v>1992</c:v>
                </c:pt>
                <c:pt idx="23" formatCode="0">
                  <c:v>1993</c:v>
                </c:pt>
                <c:pt idx="24" formatCode="0">
                  <c:v>1994</c:v>
                </c:pt>
                <c:pt idx="25" formatCode="0">
                  <c:v>1995</c:v>
                </c:pt>
                <c:pt idx="26" formatCode="0">
                  <c:v>1996</c:v>
                </c:pt>
                <c:pt idx="27" formatCode="0">
                  <c:v>1997</c:v>
                </c:pt>
                <c:pt idx="28" formatCode="0">
                  <c:v>1998</c:v>
                </c:pt>
                <c:pt idx="29" formatCode="0">
                  <c:v>1999</c:v>
                </c:pt>
                <c:pt idx="30" formatCode="0">
                  <c:v>2000</c:v>
                </c:pt>
                <c:pt idx="31" formatCode="0">
                  <c:v>2001</c:v>
                </c:pt>
                <c:pt idx="32" formatCode="0">
                  <c:v>2002</c:v>
                </c:pt>
                <c:pt idx="33" formatCode="0">
                  <c:v>2003</c:v>
                </c:pt>
                <c:pt idx="34" formatCode="0">
                  <c:v>2004</c:v>
                </c:pt>
                <c:pt idx="35" formatCode="0">
                  <c:v>2005</c:v>
                </c:pt>
                <c:pt idx="36" formatCode="0">
                  <c:v>2006</c:v>
                </c:pt>
                <c:pt idx="37" formatCode="0">
                  <c:v>2007</c:v>
                </c:pt>
                <c:pt idx="38" formatCode="0">
                  <c:v>2008</c:v>
                </c:pt>
                <c:pt idx="39" formatCode="0">
                  <c:v>2009</c:v>
                </c:pt>
                <c:pt idx="40" formatCode="0">
                  <c:v>2010</c:v>
                </c:pt>
                <c:pt idx="41" formatCode="0">
                  <c:v>2011</c:v>
                </c:pt>
                <c:pt idx="42" formatCode="0">
                  <c:v>2012</c:v>
                </c:pt>
                <c:pt idx="43" formatCode="0">
                  <c:v>2013</c:v>
                </c:pt>
                <c:pt idx="44" formatCode="0">
                  <c:v>2014</c:v>
                </c:pt>
                <c:pt idx="45" formatCode="0">
                  <c:v>2015</c:v>
                </c:pt>
                <c:pt idx="46" formatCode="0">
                  <c:v>2016</c:v>
                </c:pt>
                <c:pt idx="47" formatCode="0">
                  <c:v>2017</c:v>
                </c:pt>
              </c:numCache>
            </c:numRef>
          </c:cat>
          <c:val>
            <c:numRef>
              <c:f>'Charts (www)'!$O$199:$O$246</c:f>
              <c:numCache>
                <c:formatCode>0.000</c:formatCode>
                <c:ptCount val="48"/>
                <c:pt idx="0">
                  <c:v>1.1022265416512103</c:v>
                </c:pt>
                <c:pt idx="1">
                  <c:v>1.1109270768612078</c:v>
                </c:pt>
                <c:pt idx="2">
                  <c:v>1.1640451499832545</c:v>
                </c:pt>
                <c:pt idx="3">
                  <c:v>1.2090877993052564</c:v>
                </c:pt>
                <c:pt idx="4">
                  <c:v>1.2177070934400485</c:v>
                </c:pt>
                <c:pt idx="5">
                  <c:v>1.1184427835947226</c:v>
                </c:pt>
                <c:pt idx="6">
                  <c:v>1.1763649101046363</c:v>
                </c:pt>
                <c:pt idx="7">
                  <c:v>1.2000171432612734</c:v>
                </c:pt>
                <c:pt idx="8">
                  <c:v>1.2208105729816534</c:v>
                </c:pt>
                <c:pt idx="9">
                  <c:v>1.2156208165199573</c:v>
                </c:pt>
                <c:pt idx="10">
                  <c:v>1.1341063222197825</c:v>
                </c:pt>
                <c:pt idx="11">
                  <c:v>1.0952386456025582</c:v>
                </c:pt>
                <c:pt idx="12">
                  <c:v>0.98738238783803167</c:v>
                </c:pt>
                <c:pt idx="13">
                  <c:v>1.0256929443727447</c:v>
                </c:pt>
                <c:pt idx="14">
                  <c:v>1.0611764543481168</c:v>
                </c:pt>
                <c:pt idx="15">
                  <c:v>1</c:v>
                </c:pt>
                <c:pt idx="16">
                  <c:v>1.0177828141639482</c:v>
                </c:pt>
                <c:pt idx="17">
                  <c:v>1.0508391470628704</c:v>
                </c:pt>
                <c:pt idx="18">
                  <c:v>1.1217220552529079</c:v>
                </c:pt>
                <c:pt idx="19">
                  <c:v>1.1430718739218868</c:v>
                </c:pt>
                <c:pt idx="20">
                  <c:v>1.1525158268285984</c:v>
                </c:pt>
                <c:pt idx="21">
                  <c:v>1.1206007115188328</c:v>
                </c:pt>
                <c:pt idx="22">
                  <c:v>1.1409515259380054</c:v>
                </c:pt>
                <c:pt idx="23">
                  <c:v>1.1740898602576118</c:v>
                </c:pt>
                <c:pt idx="24">
                  <c:v>1.2059955112913991</c:v>
                </c:pt>
                <c:pt idx="25">
                  <c:v>1.2375066536856352</c:v>
                </c:pt>
                <c:pt idx="26">
                  <c:v>1.2509687252735364</c:v>
                </c:pt>
                <c:pt idx="27">
                  <c:v>1.2493411579896445</c:v>
                </c:pt>
                <c:pt idx="28">
                  <c:v>1.2704335822161814</c:v>
                </c:pt>
                <c:pt idx="29">
                  <c:v>1.2954461823175953</c:v>
                </c:pt>
                <c:pt idx="30">
                  <c:v>1.3044959549428785</c:v>
                </c:pt>
                <c:pt idx="31">
                  <c:v>1.2570013972474376</c:v>
                </c:pt>
                <c:pt idx="32">
                  <c:v>1.1954361200653256</c:v>
                </c:pt>
                <c:pt idx="33">
                  <c:v>1.1791846413178684</c:v>
                </c:pt>
                <c:pt idx="34">
                  <c:v>1.2037347330981285</c:v>
                </c:pt>
                <c:pt idx="35">
                  <c:v>1.2031264495548823</c:v>
                </c:pt>
                <c:pt idx="36">
                  <c:v>1.1966159867486708</c:v>
                </c:pt>
                <c:pt idx="37">
                  <c:v>1.1992430870827222</c:v>
                </c:pt>
                <c:pt idx="38">
                  <c:v>1.1564946574381316</c:v>
                </c:pt>
                <c:pt idx="39">
                  <c:v>1.0218287510060589</c:v>
                </c:pt>
                <c:pt idx="40">
                  <c:v>1.0727824918733995</c:v>
                </c:pt>
                <c:pt idx="41">
                  <c:v>1.0892390433213148</c:v>
                </c:pt>
                <c:pt idx="42">
                  <c:v>1.0428048433774617</c:v>
                </c:pt>
                <c:pt idx="43">
                  <c:v>1.0786044355773463</c:v>
                </c:pt>
                <c:pt idx="44">
                  <c:v>1.1002519443789165</c:v>
                </c:pt>
                <c:pt idx="45">
                  <c:v>1.0740847287081301</c:v>
                </c:pt>
                <c:pt idx="46">
                  <c:v>1.0701324627708586</c:v>
                </c:pt>
                <c:pt idx="47">
                  <c:v>1.0430998531121367</c:v>
                </c:pt>
              </c:numCache>
            </c:numRef>
          </c:val>
          <c:smooth val="0"/>
          <c:extLst>
            <c:ext xmlns:c16="http://schemas.microsoft.com/office/drawing/2014/chart" uri="{C3380CC4-5D6E-409C-BE32-E72D297353CC}">
              <c16:uniqueId val="{00000001-FBA3-4679-A73A-119C7AED6961}"/>
            </c:ext>
          </c:extLst>
        </c:ser>
        <c:ser>
          <c:idx val="2"/>
          <c:order val="2"/>
          <c:tx>
            <c:strRef>
              <c:f>'Charts (www)'!$P$198</c:f>
              <c:strCache>
                <c:ptCount val="1"/>
                <c:pt idx="0">
                  <c:v>Structure</c:v>
                </c:pt>
              </c:strCache>
            </c:strRef>
          </c:tx>
          <c:spPr>
            <a:ln>
              <a:solidFill>
                <a:srgbClr val="00B0F0"/>
              </a:solidFill>
            </a:ln>
          </c:spPr>
          <c:marker>
            <c:symbol val="x"/>
            <c:size val="4"/>
            <c:spPr>
              <a:noFill/>
              <a:ln>
                <a:solidFill>
                  <a:srgbClr val="00B0F0"/>
                </a:solidFill>
              </a:ln>
            </c:spPr>
          </c:marker>
          <c:cat>
            <c:numRef>
              <c:f>'Charts (www)'!$M$199:$M$246</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formatCode="0">
                  <c:v>1985</c:v>
                </c:pt>
                <c:pt idx="16" formatCode="0">
                  <c:v>1986</c:v>
                </c:pt>
                <c:pt idx="17" formatCode="0">
                  <c:v>1987</c:v>
                </c:pt>
                <c:pt idx="18" formatCode="0">
                  <c:v>1988</c:v>
                </c:pt>
                <c:pt idx="19" formatCode="0">
                  <c:v>1989</c:v>
                </c:pt>
                <c:pt idx="20" formatCode="0">
                  <c:v>1990</c:v>
                </c:pt>
                <c:pt idx="21" formatCode="0">
                  <c:v>1991</c:v>
                </c:pt>
                <c:pt idx="22" formatCode="0">
                  <c:v>1992</c:v>
                </c:pt>
                <c:pt idx="23" formatCode="0">
                  <c:v>1993</c:v>
                </c:pt>
                <c:pt idx="24" formatCode="0">
                  <c:v>1994</c:v>
                </c:pt>
                <c:pt idx="25" formatCode="0">
                  <c:v>1995</c:v>
                </c:pt>
                <c:pt idx="26" formatCode="0">
                  <c:v>1996</c:v>
                </c:pt>
                <c:pt idx="27" formatCode="0">
                  <c:v>1997</c:v>
                </c:pt>
                <c:pt idx="28" formatCode="0">
                  <c:v>1998</c:v>
                </c:pt>
                <c:pt idx="29" formatCode="0">
                  <c:v>1999</c:v>
                </c:pt>
                <c:pt idx="30" formatCode="0">
                  <c:v>2000</c:v>
                </c:pt>
                <c:pt idx="31" formatCode="0">
                  <c:v>2001</c:v>
                </c:pt>
                <c:pt idx="32" formatCode="0">
                  <c:v>2002</c:v>
                </c:pt>
                <c:pt idx="33" formatCode="0">
                  <c:v>2003</c:v>
                </c:pt>
                <c:pt idx="34" formatCode="0">
                  <c:v>2004</c:v>
                </c:pt>
                <c:pt idx="35" formatCode="0">
                  <c:v>2005</c:v>
                </c:pt>
                <c:pt idx="36" formatCode="0">
                  <c:v>2006</c:v>
                </c:pt>
                <c:pt idx="37" formatCode="0">
                  <c:v>2007</c:v>
                </c:pt>
                <c:pt idx="38" formatCode="0">
                  <c:v>2008</c:v>
                </c:pt>
                <c:pt idx="39" formatCode="0">
                  <c:v>2009</c:v>
                </c:pt>
                <c:pt idx="40" formatCode="0">
                  <c:v>2010</c:v>
                </c:pt>
                <c:pt idx="41" formatCode="0">
                  <c:v>2011</c:v>
                </c:pt>
                <c:pt idx="42" formatCode="0">
                  <c:v>2012</c:v>
                </c:pt>
                <c:pt idx="43" formatCode="0">
                  <c:v>2013</c:v>
                </c:pt>
                <c:pt idx="44" formatCode="0">
                  <c:v>2014</c:v>
                </c:pt>
                <c:pt idx="45" formatCode="0">
                  <c:v>2015</c:v>
                </c:pt>
                <c:pt idx="46" formatCode="0">
                  <c:v>2016</c:v>
                </c:pt>
                <c:pt idx="47" formatCode="0">
                  <c:v>2017</c:v>
                </c:pt>
              </c:numCache>
            </c:numRef>
          </c:cat>
          <c:val>
            <c:numRef>
              <c:f>'Charts (www)'!$P$199:$P$246</c:f>
              <c:numCache>
                <c:formatCode>0.000</c:formatCode>
                <c:ptCount val="48"/>
                <c:pt idx="0">
                  <c:v>1.2311904887491441</c:v>
                </c:pt>
                <c:pt idx="1">
                  <c:v>1.201308410157818</c:v>
                </c:pt>
                <c:pt idx="2">
                  <c:v>1.187159187538503</c:v>
                </c:pt>
                <c:pt idx="3">
                  <c:v>1.186258335280346</c:v>
                </c:pt>
                <c:pt idx="4">
                  <c:v>1.289795484515474</c:v>
                </c:pt>
                <c:pt idx="5">
                  <c:v>1.2401675254572007</c:v>
                </c:pt>
                <c:pt idx="6">
                  <c:v>1.2311357917394641</c:v>
                </c:pt>
                <c:pt idx="7">
                  <c:v>1.2272145148021603</c:v>
                </c:pt>
                <c:pt idx="8">
                  <c:v>1.2106921975852398</c:v>
                </c:pt>
                <c:pt idx="9">
                  <c:v>1.2167930507617324</c:v>
                </c:pt>
                <c:pt idx="10">
                  <c:v>1.2141408748900495</c:v>
                </c:pt>
                <c:pt idx="11">
                  <c:v>1.179662356446959</c:v>
                </c:pt>
                <c:pt idx="12">
                  <c:v>1.1316013254589135</c:v>
                </c:pt>
                <c:pt idx="13">
                  <c:v>1.0696889199839392</c:v>
                </c:pt>
                <c:pt idx="14">
                  <c:v>1.0389667104280764</c:v>
                </c:pt>
                <c:pt idx="15">
                  <c:v>1</c:v>
                </c:pt>
                <c:pt idx="16">
                  <c:v>0.97993925543123883</c:v>
                </c:pt>
                <c:pt idx="17">
                  <c:v>0.98901370125025856</c:v>
                </c:pt>
                <c:pt idx="18">
                  <c:v>0.97505194494877734</c:v>
                </c:pt>
                <c:pt idx="19">
                  <c:v>0.98022015448657274</c:v>
                </c:pt>
                <c:pt idx="20">
                  <c:v>0.9819770378855569</c:v>
                </c:pt>
                <c:pt idx="21">
                  <c:v>0.97523368773652475</c:v>
                </c:pt>
                <c:pt idx="22">
                  <c:v>0.9577311295884835</c:v>
                </c:pt>
                <c:pt idx="23">
                  <c:v>0.94737179027975638</c:v>
                </c:pt>
                <c:pt idx="24">
                  <c:v>0.93573793819742013</c:v>
                </c:pt>
                <c:pt idx="25">
                  <c:v>0.91683823112690466</c:v>
                </c:pt>
                <c:pt idx="26">
                  <c:v>0.89617283585065888</c:v>
                </c:pt>
                <c:pt idx="27">
                  <c:v>0.8751716757550142</c:v>
                </c:pt>
                <c:pt idx="28">
                  <c:v>0.85758886275567037</c:v>
                </c:pt>
                <c:pt idx="29">
                  <c:v>0.82531837067295466</c:v>
                </c:pt>
                <c:pt idx="30">
                  <c:v>0.76636950046048713</c:v>
                </c:pt>
                <c:pt idx="31">
                  <c:v>0.76882629664815427</c:v>
                </c:pt>
                <c:pt idx="32">
                  <c:v>0.77513974375724415</c:v>
                </c:pt>
                <c:pt idx="33">
                  <c:v>0.72168131909794175</c:v>
                </c:pt>
                <c:pt idx="34">
                  <c:v>0.70283205863142084</c:v>
                </c:pt>
                <c:pt idx="35">
                  <c:v>0.70091540352433102</c:v>
                </c:pt>
                <c:pt idx="36">
                  <c:v>0.6662831424950284</c:v>
                </c:pt>
                <c:pt idx="37">
                  <c:v>0.66064423687410523</c:v>
                </c:pt>
                <c:pt idx="38">
                  <c:v>0.63517909238550974</c:v>
                </c:pt>
                <c:pt idx="39">
                  <c:v>0.6147159123419087</c:v>
                </c:pt>
                <c:pt idx="40">
                  <c:v>0.61390943242314411</c:v>
                </c:pt>
                <c:pt idx="41">
                  <c:v>0.62268427643113877</c:v>
                </c:pt>
                <c:pt idx="42">
                  <c:v>0.63657491803540933</c:v>
                </c:pt>
                <c:pt idx="43">
                  <c:v>0.6354145458478121</c:v>
                </c:pt>
                <c:pt idx="44">
                  <c:v>0.62226624903558281</c:v>
                </c:pt>
                <c:pt idx="45">
                  <c:v>0.61470605086388175</c:v>
                </c:pt>
                <c:pt idx="46">
                  <c:v>0.62046933880752697</c:v>
                </c:pt>
                <c:pt idx="47">
                  <c:v>0.60344389143427846</c:v>
                </c:pt>
              </c:numCache>
            </c:numRef>
          </c:val>
          <c:smooth val="0"/>
          <c:extLst>
            <c:ext xmlns:c16="http://schemas.microsoft.com/office/drawing/2014/chart" uri="{C3380CC4-5D6E-409C-BE32-E72D297353CC}">
              <c16:uniqueId val="{00000002-FBA3-4679-A73A-119C7AED6961}"/>
            </c:ext>
          </c:extLst>
        </c:ser>
        <c:ser>
          <c:idx val="3"/>
          <c:order val="3"/>
          <c:tx>
            <c:strRef>
              <c:f>'Charts (www)'!$Q$198</c:f>
              <c:strCache>
                <c:ptCount val="1"/>
                <c:pt idx="0">
                  <c:v>Source Energy Intensity Index</c:v>
                </c:pt>
              </c:strCache>
            </c:strRef>
          </c:tx>
          <c:spPr>
            <a:ln w="19050">
              <a:solidFill>
                <a:srgbClr val="00B050"/>
              </a:solidFill>
            </a:ln>
          </c:spPr>
          <c:marker>
            <c:symbol val="triangle"/>
            <c:size val="5"/>
            <c:spPr>
              <a:solidFill>
                <a:srgbClr val="00FF00"/>
              </a:solidFill>
              <a:ln>
                <a:solidFill>
                  <a:srgbClr val="00B050"/>
                </a:solidFill>
              </a:ln>
            </c:spPr>
          </c:marker>
          <c:cat>
            <c:numRef>
              <c:f>'Charts (www)'!$M$199:$M$246</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formatCode="0">
                  <c:v>1985</c:v>
                </c:pt>
                <c:pt idx="16" formatCode="0">
                  <c:v>1986</c:v>
                </c:pt>
                <c:pt idx="17" formatCode="0">
                  <c:v>1987</c:v>
                </c:pt>
                <c:pt idx="18" formatCode="0">
                  <c:v>1988</c:v>
                </c:pt>
                <c:pt idx="19" formatCode="0">
                  <c:v>1989</c:v>
                </c:pt>
                <c:pt idx="20" formatCode="0">
                  <c:v>1990</c:v>
                </c:pt>
                <c:pt idx="21" formatCode="0">
                  <c:v>1991</c:v>
                </c:pt>
                <c:pt idx="22" formatCode="0">
                  <c:v>1992</c:v>
                </c:pt>
                <c:pt idx="23" formatCode="0">
                  <c:v>1993</c:v>
                </c:pt>
                <c:pt idx="24" formatCode="0">
                  <c:v>1994</c:v>
                </c:pt>
                <c:pt idx="25" formatCode="0">
                  <c:v>1995</c:v>
                </c:pt>
                <c:pt idx="26" formatCode="0">
                  <c:v>1996</c:v>
                </c:pt>
                <c:pt idx="27" formatCode="0">
                  <c:v>1997</c:v>
                </c:pt>
                <c:pt idx="28" formatCode="0">
                  <c:v>1998</c:v>
                </c:pt>
                <c:pt idx="29" formatCode="0">
                  <c:v>1999</c:v>
                </c:pt>
                <c:pt idx="30" formatCode="0">
                  <c:v>2000</c:v>
                </c:pt>
                <c:pt idx="31" formatCode="0">
                  <c:v>2001</c:v>
                </c:pt>
                <c:pt idx="32" formatCode="0">
                  <c:v>2002</c:v>
                </c:pt>
                <c:pt idx="33" formatCode="0">
                  <c:v>2003</c:v>
                </c:pt>
                <c:pt idx="34" formatCode="0">
                  <c:v>2004</c:v>
                </c:pt>
                <c:pt idx="35" formatCode="0">
                  <c:v>2005</c:v>
                </c:pt>
                <c:pt idx="36" formatCode="0">
                  <c:v>2006</c:v>
                </c:pt>
                <c:pt idx="37" formatCode="0">
                  <c:v>2007</c:v>
                </c:pt>
                <c:pt idx="38" formatCode="0">
                  <c:v>2008</c:v>
                </c:pt>
                <c:pt idx="39" formatCode="0">
                  <c:v>2009</c:v>
                </c:pt>
                <c:pt idx="40" formatCode="0">
                  <c:v>2010</c:v>
                </c:pt>
                <c:pt idx="41" formatCode="0">
                  <c:v>2011</c:v>
                </c:pt>
                <c:pt idx="42" formatCode="0">
                  <c:v>2012</c:v>
                </c:pt>
                <c:pt idx="43" formatCode="0">
                  <c:v>2013</c:v>
                </c:pt>
                <c:pt idx="44" formatCode="0">
                  <c:v>2014</c:v>
                </c:pt>
                <c:pt idx="45" formatCode="0">
                  <c:v>2015</c:v>
                </c:pt>
                <c:pt idx="46" formatCode="0">
                  <c:v>2016</c:v>
                </c:pt>
                <c:pt idx="47" formatCode="0">
                  <c:v>2017</c:v>
                </c:pt>
              </c:numCache>
            </c:numRef>
          </c:cat>
          <c:val>
            <c:numRef>
              <c:f>'Charts (www)'!$Q$199:$Q$246</c:f>
              <c:numCache>
                <c:formatCode>0.000</c:formatCode>
                <c:ptCount val="48"/>
                <c:pt idx="0">
                  <c:v>1.3496441692581593</c:v>
                </c:pt>
                <c:pt idx="1">
                  <c:v>1.3424710136294311</c:v>
                </c:pt>
                <c:pt idx="2">
                  <c:v>1.2988245871420554</c:v>
                </c:pt>
                <c:pt idx="3">
                  <c:v>1.2482950262920407</c:v>
                </c:pt>
                <c:pt idx="4">
                  <c:v>1.2331644622843996</c:v>
                </c:pt>
                <c:pt idx="5">
                  <c:v>1.2661274818135029</c:v>
                </c:pt>
                <c:pt idx="6">
                  <c:v>1.2184604082755295</c:v>
                </c:pt>
                <c:pt idx="7">
                  <c:v>1.1684171816188675</c:v>
                </c:pt>
                <c:pt idx="8">
                  <c:v>1.139923468940284</c:v>
                </c:pt>
                <c:pt idx="9">
                  <c:v>1.110113547788808</c:v>
                </c:pt>
                <c:pt idx="10">
                  <c:v>1.1163506214183543</c:v>
                </c:pt>
                <c:pt idx="11">
                  <c:v>1.0854498674128445</c:v>
                </c:pt>
                <c:pt idx="12">
                  <c:v>1.0753337047092371</c:v>
                </c:pt>
                <c:pt idx="13">
                  <c:v>1.0714863971733353</c:v>
                </c:pt>
                <c:pt idx="14">
                  <c:v>1.0518509745269971</c:v>
                </c:pt>
                <c:pt idx="15">
                  <c:v>1</c:v>
                </c:pt>
                <c:pt idx="16">
                  <c:v>1.0106635693466757</c:v>
                </c:pt>
                <c:pt idx="17">
                  <c:v>0.97323314270459327</c:v>
                </c:pt>
                <c:pt idx="18">
                  <c:v>0.9911373816340191</c:v>
                </c:pt>
                <c:pt idx="19">
                  <c:v>1.0007696661944014</c:v>
                </c:pt>
                <c:pt idx="20">
                  <c:v>1.0128825154532766</c:v>
                </c:pt>
                <c:pt idx="21">
                  <c:v>1.0037030816114589</c:v>
                </c:pt>
                <c:pt idx="22">
                  <c:v>1.001520903040751</c:v>
                </c:pt>
                <c:pt idx="23">
                  <c:v>1.0076611464835388</c:v>
                </c:pt>
                <c:pt idx="24">
                  <c:v>0.98929680165894662</c:v>
                </c:pt>
                <c:pt idx="25">
                  <c:v>0.99501082409347874</c:v>
                </c:pt>
                <c:pt idx="26">
                  <c:v>0.98799219195324317</c:v>
                </c:pt>
                <c:pt idx="27">
                  <c:v>0.94145644746342483</c:v>
                </c:pt>
                <c:pt idx="28">
                  <c:v>0.93836732152002089</c:v>
                </c:pt>
                <c:pt idx="29">
                  <c:v>0.94192055896769677</c:v>
                </c:pt>
                <c:pt idx="30">
                  <c:v>0.95294848861791071</c:v>
                </c:pt>
                <c:pt idx="31">
                  <c:v>0.95593042837498465</c:v>
                </c:pt>
                <c:pt idx="32">
                  <c:v>0.89387325236854009</c:v>
                </c:pt>
                <c:pt idx="33">
                  <c:v>0.89731060646218364</c:v>
                </c:pt>
                <c:pt idx="34">
                  <c:v>0.8785422103062831</c:v>
                </c:pt>
                <c:pt idx="35">
                  <c:v>0.85450802395669201</c:v>
                </c:pt>
                <c:pt idx="36">
                  <c:v>0.84606952864533114</c:v>
                </c:pt>
                <c:pt idx="37">
                  <c:v>0.8278102203718416</c:v>
                </c:pt>
                <c:pt idx="38">
                  <c:v>0.8475111399611378</c:v>
                </c:pt>
                <c:pt idx="39">
                  <c:v>0.85211854720555269</c:v>
                </c:pt>
                <c:pt idx="40">
                  <c:v>0.84980297743497857</c:v>
                </c:pt>
                <c:pt idx="41">
                  <c:v>0.84751962446195162</c:v>
                </c:pt>
                <c:pt idx="42">
                  <c:v>0.79894674008683042</c:v>
                </c:pt>
                <c:pt idx="43">
                  <c:v>0.80324035566254359</c:v>
                </c:pt>
                <c:pt idx="44">
                  <c:v>0.82259561717660878</c:v>
                </c:pt>
                <c:pt idx="45">
                  <c:v>0.80599649093743186</c:v>
                </c:pt>
                <c:pt idx="46">
                  <c:v>0.79968624336644101</c:v>
                </c:pt>
                <c:pt idx="47">
                  <c:v>0.78114464870975175</c:v>
                </c:pt>
              </c:numCache>
            </c:numRef>
          </c:val>
          <c:smooth val="0"/>
          <c:extLst>
            <c:ext xmlns:c16="http://schemas.microsoft.com/office/drawing/2014/chart" uri="{C3380CC4-5D6E-409C-BE32-E72D297353CC}">
              <c16:uniqueId val="{00000003-FBA3-4679-A73A-119C7AED6961}"/>
            </c:ext>
          </c:extLst>
        </c:ser>
        <c:dLbls>
          <c:showLegendKey val="0"/>
          <c:showVal val="0"/>
          <c:showCatName val="0"/>
          <c:showSerName val="0"/>
          <c:showPercent val="0"/>
          <c:showBubbleSize val="0"/>
        </c:dLbls>
        <c:marker val="1"/>
        <c:smooth val="0"/>
        <c:axId val="127597568"/>
        <c:axId val="46299328"/>
      </c:lineChart>
      <c:catAx>
        <c:axId val="127597568"/>
        <c:scaling>
          <c:orientation val="minMax"/>
        </c:scaling>
        <c:delete val="0"/>
        <c:axPos val="b"/>
        <c:numFmt formatCode="General" sourceLinked="1"/>
        <c:majorTickMark val="out"/>
        <c:minorTickMark val="none"/>
        <c:tickLblPos val="nextTo"/>
        <c:crossAx val="46299328"/>
        <c:crosses val="autoZero"/>
        <c:auto val="1"/>
        <c:lblAlgn val="ctr"/>
        <c:lblOffset val="100"/>
        <c:tickLblSkip val="5"/>
        <c:noMultiLvlLbl val="0"/>
      </c:catAx>
      <c:valAx>
        <c:axId val="46299328"/>
        <c:scaling>
          <c:orientation val="minMax"/>
        </c:scaling>
        <c:delete val="0"/>
        <c:axPos val="l"/>
        <c:majorGridlines/>
        <c:title>
          <c:tx>
            <c:rich>
              <a:bodyPr rot="-5400000" vert="horz"/>
              <a:lstStyle/>
              <a:p>
                <a:pPr>
                  <a:defRPr sz="1100" baseline="0"/>
                </a:pPr>
                <a:r>
                  <a:rPr lang="en-US" sz="1100" baseline="0"/>
                  <a:t>Index, 1985 = 1</a:t>
                </a:r>
              </a:p>
            </c:rich>
          </c:tx>
          <c:overlay val="0"/>
        </c:title>
        <c:numFmt formatCode="0.0" sourceLinked="0"/>
        <c:majorTickMark val="out"/>
        <c:minorTickMark val="none"/>
        <c:tickLblPos val="nextTo"/>
        <c:crossAx val="127597568"/>
        <c:crosses val="autoZero"/>
        <c:crossBetween val="midCat"/>
      </c:valAx>
      <c:spPr>
        <a:ln>
          <a:solidFill>
            <a:srgbClr val="002060"/>
          </a:solidFill>
        </a:ln>
      </c:spPr>
    </c:plotArea>
    <c:legend>
      <c:legendPos val="r"/>
      <c:layout>
        <c:manualLayout>
          <c:xMode val="edge"/>
          <c:yMode val="edge"/>
          <c:x val="0.21813254355863745"/>
          <c:y val="5.8735765325149521E-2"/>
          <c:w val="0.36342678684151825"/>
          <c:h val="0.26250607653601288"/>
        </c:manualLayout>
      </c:layout>
      <c:overlay val="0"/>
      <c:spPr>
        <a:solidFill>
          <a:schemeClr val="bg1"/>
        </a:solidFill>
        <a:ln>
          <a:solidFill>
            <a:srgbClr val="002060"/>
          </a:solidFill>
        </a:ln>
      </c:spPr>
    </c:legend>
    <c:plotVisOnly val="1"/>
    <c:dispBlanksAs val="gap"/>
    <c:showDLblsOverMax val="0"/>
  </c:chart>
  <c:spPr>
    <a:ln>
      <a:solidFill>
        <a:srgbClr val="002060"/>
      </a:solidFill>
    </a:ln>
  </c:sp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466629561117749"/>
          <c:y val="4.6039059904813912E-2"/>
          <c:w val="0.81902641587680958"/>
          <c:h val="0.83174844608962129"/>
        </c:manualLayout>
      </c:layout>
      <c:lineChart>
        <c:grouping val="standard"/>
        <c:varyColors val="0"/>
        <c:ser>
          <c:idx val="0"/>
          <c:order val="0"/>
          <c:tx>
            <c:strRef>
              <c:f>'Charts (www)'!$N$253</c:f>
              <c:strCache>
                <c:ptCount val="1"/>
                <c:pt idx="0">
                  <c:v>GDP in Manufacturing</c:v>
                </c:pt>
              </c:strCache>
            </c:strRef>
          </c:tx>
          <c:spPr>
            <a:ln w="19050">
              <a:solidFill>
                <a:srgbClr val="FF00FF"/>
              </a:solidFill>
            </a:ln>
          </c:spPr>
          <c:marker>
            <c:symbol val="square"/>
            <c:size val="4"/>
            <c:spPr>
              <a:solidFill>
                <a:srgbClr val="FF00FF"/>
              </a:solidFill>
              <a:ln>
                <a:solidFill>
                  <a:srgbClr val="FF00FF"/>
                </a:solidFill>
              </a:ln>
            </c:spPr>
          </c:marker>
          <c:cat>
            <c:numRef>
              <c:f>'Charts (www)'!$M$254:$M$301</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'Charts (www)'!$N$254:$N$301</c:f>
              <c:numCache>
                <c:formatCode>0.000</c:formatCode>
                <c:ptCount val="48"/>
                <c:pt idx="0">
                  <c:v>0.66332451661848235</c:v>
                </c:pt>
                <c:pt idx="1">
                  <c:v>0.6888519817104426</c:v>
                </c:pt>
                <c:pt idx="2">
                  <c:v>0.75493633511718028</c:v>
                </c:pt>
                <c:pt idx="3">
                  <c:v>0.81650981115827037</c:v>
                </c:pt>
                <c:pt idx="4">
                  <c:v>0.76559840889052921</c:v>
                </c:pt>
                <c:pt idx="5">
                  <c:v>0.71228804002378465</c:v>
                </c:pt>
                <c:pt idx="6">
                  <c:v>0.78419552602981279</c:v>
                </c:pt>
                <c:pt idx="7">
                  <c:v>0.83689077525578726</c:v>
                </c:pt>
                <c:pt idx="8">
                  <c:v>0.88458305140349813</c:v>
                </c:pt>
                <c:pt idx="9">
                  <c:v>0.89994053843472555</c:v>
                </c:pt>
                <c:pt idx="10">
                  <c:v>0.83672674335158193</c:v>
                </c:pt>
                <c:pt idx="11">
                  <c:v>0.85534436447889128</c:v>
                </c:pt>
                <c:pt idx="12">
                  <c:v>0.8114248221279039</c:v>
                </c:pt>
                <c:pt idx="13">
                  <c:v>0.89489655738041052</c:v>
                </c:pt>
                <c:pt idx="14">
                  <c:v>0.9710278649197267</c:v>
                </c:pt>
                <c:pt idx="15">
                  <c:v>1</c:v>
                </c:pt>
                <c:pt idx="16">
                  <c:v>1.0276598798466301</c:v>
                </c:pt>
                <c:pt idx="17">
                  <c:v>1.0917348424268518</c:v>
                </c:pt>
                <c:pt idx="18">
                  <c:v>1.1607102581452091</c:v>
                </c:pt>
                <c:pt idx="19">
                  <c:v>1.1652416394988827</c:v>
                </c:pt>
                <c:pt idx="20">
                  <c:v>1.1587418752947447</c:v>
                </c:pt>
                <c:pt idx="21">
                  <c:v>1.1448196674253142</c:v>
                </c:pt>
                <c:pt idx="22">
                  <c:v>1.1894978573332513</c:v>
                </c:pt>
                <c:pt idx="23">
                  <c:v>1.2298907137438231</c:v>
                </c:pt>
                <c:pt idx="24">
                  <c:v>1.3027618871870579</c:v>
                </c:pt>
                <c:pt idx="25">
                  <c:v>1.3565233437903672</c:v>
                </c:pt>
                <c:pt idx="26">
                  <c:v>1.4128683028849109</c:v>
                </c:pt>
                <c:pt idx="27">
                  <c:v>1.5163109224744213</c:v>
                </c:pt>
                <c:pt idx="28">
                  <c:v>1.578704558036538</c:v>
                </c:pt>
                <c:pt idx="29">
                  <c:v>1.6664206188103585</c:v>
                </c:pt>
                <c:pt idx="30">
                  <c:v>1.7862254208443542</c:v>
                </c:pt>
                <c:pt idx="31">
                  <c:v>1.710340161161346</c:v>
                </c:pt>
                <c:pt idx="32">
                  <c:v>1.7253285764081112</c:v>
                </c:pt>
                <c:pt idx="33">
                  <c:v>1.8209386725718153</c:v>
                </c:pt>
                <c:pt idx="34">
                  <c:v>1.9494781735047468</c:v>
                </c:pt>
                <c:pt idx="35">
                  <c:v>2.008775706874987</c:v>
                </c:pt>
                <c:pt idx="36">
                  <c:v>2.122716368333641</c:v>
                </c:pt>
                <c:pt idx="37">
                  <c:v>2.192860511369461</c:v>
                </c:pt>
                <c:pt idx="38">
                  <c:v>2.1483463533657297</c:v>
                </c:pt>
                <c:pt idx="39">
                  <c:v>1.950769924750364</c:v>
                </c:pt>
                <c:pt idx="40">
                  <c:v>2.0563244551065178</c:v>
                </c:pt>
                <c:pt idx="41">
                  <c:v>2.0639929466281188</c:v>
                </c:pt>
                <c:pt idx="42">
                  <c:v>2.0503988025670994</c:v>
                </c:pt>
                <c:pt idx="43">
                  <c:v>2.1133050378298579</c:v>
                </c:pt>
                <c:pt idx="44">
                  <c:v>2.1494740727071417</c:v>
                </c:pt>
                <c:pt idx="45">
                  <c:v>2.1679071579422198</c:v>
                </c:pt>
                <c:pt idx="46">
                  <c:v>2.1567529884562546</c:v>
                </c:pt>
                <c:pt idx="47">
                  <c:v>2.2128929076705419</c:v>
                </c:pt>
              </c:numCache>
            </c:numRef>
          </c:val>
          <c:smooth val="0"/>
          <c:extLst>
            <c:ext xmlns:c16="http://schemas.microsoft.com/office/drawing/2014/chart" uri="{C3380CC4-5D6E-409C-BE32-E72D297353CC}">
              <c16:uniqueId val="{00000000-5C8B-47C5-A420-2A5E0282EB40}"/>
            </c:ext>
          </c:extLst>
        </c:ser>
        <c:ser>
          <c:idx val="1"/>
          <c:order val="1"/>
          <c:tx>
            <c:strRef>
              <c:f>'Charts (www)'!$O$253</c:f>
              <c:strCache>
                <c:ptCount val="1"/>
                <c:pt idx="0">
                  <c:v>Energy Use</c:v>
                </c:pt>
              </c:strCache>
            </c:strRef>
          </c:tx>
          <c:spPr>
            <a:ln w="19050">
              <a:solidFill>
                <a:srgbClr val="002060"/>
              </a:solidFill>
            </a:ln>
          </c:spPr>
          <c:marker>
            <c:symbol val="diamond"/>
            <c:size val="5"/>
            <c:spPr>
              <a:solidFill>
                <a:srgbClr val="002060"/>
              </a:solidFill>
              <a:ln>
                <a:solidFill>
                  <a:srgbClr val="002060"/>
                </a:solidFill>
              </a:ln>
            </c:spPr>
          </c:marker>
          <c:cat>
            <c:numRef>
              <c:f>'Charts (www)'!$M$254:$M$301</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'Charts (www)'!$O$254:$O$301</c:f>
              <c:numCache>
                <c:formatCode>0.000</c:formatCode>
                <c:ptCount val="48"/>
                <c:pt idx="0">
                  <c:v>1.2103236811062807</c:v>
                </c:pt>
                <c:pt idx="1">
                  <c:v>1.2149919365914115</c:v>
                </c:pt>
                <c:pt idx="2">
                  <c:v>1.2654350981270583</c:v>
                </c:pt>
                <c:pt idx="3">
                  <c:v>1.3004235541010805</c:v>
                </c:pt>
                <c:pt idx="4">
                  <c:v>1.2996825825319951</c:v>
                </c:pt>
                <c:pt idx="5">
                  <c:v>1.1824623915366568</c:v>
                </c:pt>
                <c:pt idx="6">
                  <c:v>1.2374937516883375</c:v>
                </c:pt>
                <c:pt idx="7">
                  <c:v>1.2530312249551259</c:v>
                </c:pt>
                <c:pt idx="8">
                  <c:v>1.2696140103368965</c:v>
                </c:pt>
                <c:pt idx="9">
                  <c:v>1.2639258061337644</c:v>
                </c:pt>
                <c:pt idx="10">
                  <c:v>1.1651937999844144</c:v>
                </c:pt>
                <c:pt idx="11">
                  <c:v>1.1176034157042023</c:v>
                </c:pt>
                <c:pt idx="12">
                  <c:v>0.99317490894628035</c:v>
                </c:pt>
                <c:pt idx="13">
                  <c:v>1.0433497796528797</c:v>
                </c:pt>
                <c:pt idx="14">
                  <c:v>1.0710502322614166</c:v>
                </c:pt>
                <c:pt idx="15">
                  <c:v>1</c:v>
                </c:pt>
                <c:pt idx="16">
                  <c:v>1.0297219743334589</c:v>
                </c:pt>
                <c:pt idx="17">
                  <c:v>1.0586855956591035</c:v>
                </c:pt>
                <c:pt idx="18">
                  <c:v>1.1384899297239119</c:v>
                </c:pt>
                <c:pt idx="19">
                  <c:v>1.1451257675410842</c:v>
                </c:pt>
                <c:pt idx="20">
                  <c:v>1.1497137162399287</c:v>
                </c:pt>
                <c:pt idx="21">
                  <c:v>1.111844101453036</c:v>
                </c:pt>
                <c:pt idx="22">
                  <c:v>1.1415048780478656</c:v>
                </c:pt>
                <c:pt idx="23">
                  <c:v>1.1745872551293026</c:v>
                </c:pt>
                <c:pt idx="24">
                  <c:v>1.2114533204927831</c:v>
                </c:pt>
                <c:pt idx="25">
                  <c:v>1.2441172922019064</c:v>
                </c:pt>
                <c:pt idx="26">
                  <c:v>1.2519737297620022</c:v>
                </c:pt>
                <c:pt idx="27">
                  <c:v>1.2511633748937645</c:v>
                </c:pt>
                <c:pt idx="28">
                  <c:v>1.2809750347691118</c:v>
                </c:pt>
                <c:pt idx="29">
                  <c:v>1.3035489682462671</c:v>
                </c:pt>
                <c:pt idx="30">
                  <c:v>1.3012189180023592</c:v>
                </c:pt>
                <c:pt idx="31">
                  <c:v>1.2593886733080915</c:v>
                </c:pt>
                <c:pt idx="32">
                  <c:v>1.1893955721743166</c:v>
                </c:pt>
                <c:pt idx="33">
                  <c:v>1.1678535361230182</c:v>
                </c:pt>
                <c:pt idx="34">
                  <c:v>1.1697400458648275</c:v>
                </c:pt>
                <c:pt idx="35">
                  <c:v>1.160657045272586</c:v>
                </c:pt>
                <c:pt idx="36">
                  <c:v>1.1628140886872622</c:v>
                </c:pt>
                <c:pt idx="37">
                  <c:v>1.1691355774848176</c:v>
                </c:pt>
                <c:pt idx="38">
                  <c:v>1.1172067942259489</c:v>
                </c:pt>
                <c:pt idx="39">
                  <c:v>1.0128453384946885</c:v>
                </c:pt>
                <c:pt idx="40">
                  <c:v>1.061684027947617</c:v>
                </c:pt>
                <c:pt idx="41">
                  <c:v>1.0638159168874652</c:v>
                </c:pt>
                <c:pt idx="42">
                  <c:v>1.0142570079735793</c:v>
                </c:pt>
                <c:pt idx="43">
                  <c:v>1.0757789559936779</c:v>
                </c:pt>
                <c:pt idx="44">
                  <c:v>1.1045544797914122</c:v>
                </c:pt>
                <c:pt idx="45">
                  <c:v>1.0791910739803121</c:v>
                </c:pt>
                <c:pt idx="46">
                  <c:v>1.0898750839219087</c:v>
                </c:pt>
                <c:pt idx="47">
                  <c:v>1.0627346896304504</c:v>
                </c:pt>
              </c:numCache>
            </c:numRef>
          </c:val>
          <c:smooth val="0"/>
          <c:extLst>
            <c:ext xmlns:c16="http://schemas.microsoft.com/office/drawing/2014/chart" uri="{C3380CC4-5D6E-409C-BE32-E72D297353CC}">
              <c16:uniqueId val="{00000001-5C8B-47C5-A420-2A5E0282EB40}"/>
            </c:ext>
          </c:extLst>
        </c:ser>
        <c:ser>
          <c:idx val="2"/>
          <c:order val="2"/>
          <c:tx>
            <c:strRef>
              <c:f>'Charts (www)'!$P$253</c:f>
              <c:strCache>
                <c:ptCount val="1"/>
                <c:pt idx="0">
                  <c:v>Structure</c:v>
                </c:pt>
              </c:strCache>
            </c:strRef>
          </c:tx>
          <c:spPr>
            <a:ln>
              <a:solidFill>
                <a:srgbClr val="00B0F0"/>
              </a:solidFill>
            </a:ln>
          </c:spPr>
          <c:marker>
            <c:symbol val="x"/>
            <c:size val="4"/>
            <c:spPr>
              <a:noFill/>
              <a:ln>
                <a:solidFill>
                  <a:srgbClr val="00B0F0"/>
                </a:solidFill>
              </a:ln>
            </c:spPr>
          </c:marker>
          <c:cat>
            <c:numRef>
              <c:f>'Charts (www)'!$M$254:$M$301</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'Charts (www)'!$P$254:$P$301</c:f>
              <c:numCache>
                <c:formatCode>0.000</c:formatCode>
                <c:ptCount val="48"/>
                <c:pt idx="0">
                  <c:v>1.2422147753535824</c:v>
                </c:pt>
                <c:pt idx="1">
                  <c:v>1.2104656617450062</c:v>
                </c:pt>
                <c:pt idx="2">
                  <c:v>1.1937436135058042</c:v>
                </c:pt>
                <c:pt idx="3">
                  <c:v>1.1889433774045923</c:v>
                </c:pt>
                <c:pt idx="4">
                  <c:v>1.2981384052522873</c:v>
                </c:pt>
                <c:pt idx="5">
                  <c:v>1.2527532643099679</c:v>
                </c:pt>
                <c:pt idx="6">
                  <c:v>1.2443926366873532</c:v>
                </c:pt>
                <c:pt idx="7">
                  <c:v>1.2392293821003137</c:v>
                </c:pt>
                <c:pt idx="8">
                  <c:v>1.2206993622738029</c:v>
                </c:pt>
                <c:pt idx="9">
                  <c:v>1.2281639345454052</c:v>
                </c:pt>
                <c:pt idx="10">
                  <c:v>1.2239911987257066</c:v>
                </c:pt>
                <c:pt idx="11">
                  <c:v>1.1868672978878889</c:v>
                </c:pt>
                <c:pt idx="12">
                  <c:v>1.1416769140961276</c:v>
                </c:pt>
                <c:pt idx="13">
                  <c:v>1.076452639642828</c:v>
                </c:pt>
                <c:pt idx="14">
                  <c:v>1.0407439516631116</c:v>
                </c:pt>
                <c:pt idx="15">
                  <c:v>1</c:v>
                </c:pt>
                <c:pt idx="16">
                  <c:v>0.98020695185343298</c:v>
                </c:pt>
                <c:pt idx="17">
                  <c:v>0.98682435787938538</c:v>
                </c:pt>
                <c:pt idx="18">
                  <c:v>0.97144756779530517</c:v>
                </c:pt>
                <c:pt idx="19">
                  <c:v>0.97611240764660501</c:v>
                </c:pt>
                <c:pt idx="20">
                  <c:v>0.97785646774543344</c:v>
                </c:pt>
                <c:pt idx="21">
                  <c:v>0.97305799216320432</c:v>
                </c:pt>
                <c:pt idx="22">
                  <c:v>0.9513856859321449</c:v>
                </c:pt>
                <c:pt idx="23">
                  <c:v>0.93800289618313415</c:v>
                </c:pt>
                <c:pt idx="24">
                  <c:v>0.92365289979004528</c:v>
                </c:pt>
                <c:pt idx="25">
                  <c:v>0.90274305564640112</c:v>
                </c:pt>
                <c:pt idx="26">
                  <c:v>0.88042035127558782</c:v>
                </c:pt>
                <c:pt idx="27">
                  <c:v>0.85760801552384891</c:v>
                </c:pt>
                <c:pt idx="28">
                  <c:v>0.83718663283593731</c:v>
                </c:pt>
                <c:pt idx="29">
                  <c:v>0.80471708941123332</c:v>
                </c:pt>
                <c:pt idx="30">
                  <c:v>0.74504480616447943</c:v>
                </c:pt>
                <c:pt idx="31">
                  <c:v>0.75038207442818838</c:v>
                </c:pt>
                <c:pt idx="32">
                  <c:v>0.75920938952975325</c:v>
                </c:pt>
                <c:pt idx="33">
                  <c:v>0.70506953911172943</c:v>
                </c:pt>
                <c:pt idx="34">
                  <c:v>0.68847720337403462</c:v>
                </c:pt>
                <c:pt idx="35">
                  <c:v>0.68662426069571358</c:v>
                </c:pt>
                <c:pt idx="36">
                  <c:v>0.65172297149225</c:v>
                </c:pt>
                <c:pt idx="37">
                  <c:v>0.64662481023657736</c:v>
                </c:pt>
                <c:pt idx="38">
                  <c:v>0.62151471571367822</c:v>
                </c:pt>
                <c:pt idx="39">
                  <c:v>0.608058904033975</c:v>
                </c:pt>
                <c:pt idx="40">
                  <c:v>0.60336768882526937</c:v>
                </c:pt>
                <c:pt idx="41">
                  <c:v>0.61069910848660847</c:v>
                </c:pt>
                <c:pt idx="42">
                  <c:v>0.62389710581142543</c:v>
                </c:pt>
                <c:pt idx="43">
                  <c:v>0.62301456784569365</c:v>
                </c:pt>
                <c:pt idx="44">
                  <c:v>0.60824462771915366</c:v>
                </c:pt>
                <c:pt idx="45">
                  <c:v>0.60081271950392401</c:v>
                </c:pt>
                <c:pt idx="46">
                  <c:v>0.6077549988511376</c:v>
                </c:pt>
                <c:pt idx="47">
                  <c:v>0.59027283212770054</c:v>
                </c:pt>
              </c:numCache>
            </c:numRef>
          </c:val>
          <c:smooth val="0"/>
          <c:extLst>
            <c:ext xmlns:c16="http://schemas.microsoft.com/office/drawing/2014/chart" uri="{C3380CC4-5D6E-409C-BE32-E72D297353CC}">
              <c16:uniqueId val="{00000002-5C8B-47C5-A420-2A5E0282EB40}"/>
            </c:ext>
          </c:extLst>
        </c:ser>
        <c:ser>
          <c:idx val="3"/>
          <c:order val="3"/>
          <c:tx>
            <c:strRef>
              <c:f>'Charts (www)'!$Q$253</c:f>
              <c:strCache>
                <c:ptCount val="1"/>
                <c:pt idx="0">
                  <c:v>Delivered Energy Intensity</c:v>
                </c:pt>
              </c:strCache>
            </c:strRef>
          </c:tx>
          <c:spPr>
            <a:ln w="19050">
              <a:solidFill>
                <a:srgbClr val="00B050"/>
              </a:solidFill>
            </a:ln>
          </c:spPr>
          <c:marker>
            <c:symbol val="triangle"/>
            <c:size val="5"/>
            <c:spPr>
              <a:solidFill>
                <a:srgbClr val="00FF00"/>
              </a:solidFill>
              <a:ln>
                <a:solidFill>
                  <a:srgbClr val="00B050"/>
                </a:solidFill>
              </a:ln>
            </c:spPr>
          </c:marker>
          <c:cat>
            <c:numRef>
              <c:f>'Charts (www)'!$M$254:$M$301</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'Charts (www)'!$Q$254:$Q$301</c:f>
              <c:numCache>
                <c:formatCode>0.000</c:formatCode>
                <c:ptCount val="48"/>
                <c:pt idx="0">
                  <c:v>1.4688539556746714</c:v>
                </c:pt>
                <c:pt idx="1">
                  <c:v>1.4571185220946454</c:v>
                </c:pt>
                <c:pt idx="2">
                  <c:v>1.4041659936709074</c:v>
                </c:pt>
                <c:pt idx="3">
                  <c:v>1.3395603487559085</c:v>
                </c:pt>
                <c:pt idx="4">
                  <c:v>1.3077215699127596</c:v>
                </c:pt>
                <c:pt idx="5">
                  <c:v>1.3251527280269839</c:v>
                </c:pt>
                <c:pt idx="6">
                  <c:v>1.2681219497432086</c:v>
                </c:pt>
                <c:pt idx="7">
                  <c:v>1.2082067295490979</c:v>
                </c:pt>
                <c:pt idx="8">
                  <c:v>1.1757750158110409</c:v>
                </c:pt>
                <c:pt idx="9">
                  <c:v>1.1435398475993301</c:v>
                </c:pt>
                <c:pt idx="10">
                  <c:v>1.1377214753980678</c:v>
                </c:pt>
                <c:pt idx="11">
                  <c:v>1.100891168700556</c:v>
                </c:pt>
                <c:pt idx="12">
                  <c:v>1.0720967788015501</c:v>
                </c:pt>
                <c:pt idx="13">
                  <c:v>1.0830834774469562</c:v>
                </c:pt>
                <c:pt idx="14">
                  <c:v>1.0598251203423974</c:v>
                </c:pt>
                <c:pt idx="15">
                  <c:v>1</c:v>
                </c:pt>
                <c:pt idx="16">
                  <c:v>1.0222399179475916</c:v>
                </c:pt>
                <c:pt idx="17">
                  <c:v>0.98267533004192475</c:v>
                </c:pt>
                <c:pt idx="18">
                  <c:v>1.0096854931994332</c:v>
                </c:pt>
                <c:pt idx="19">
                  <c:v>1.006786765951361</c:v>
                </c:pt>
                <c:pt idx="20">
                  <c:v>1.0146775070920997</c:v>
                </c:pt>
                <c:pt idx="21">
                  <c:v>0.99808649760961909</c:v>
                </c:pt>
                <c:pt idx="22">
                  <c:v>1.0086896242471721</c:v>
                </c:pt>
                <c:pt idx="23">
                  <c:v>1.0181568244633012</c:v>
                </c:pt>
                <c:pt idx="24">
                  <c:v>1.0067762632131587</c:v>
                </c:pt>
                <c:pt idx="25">
                  <c:v>1.0159446743341336</c:v>
                </c:pt>
                <c:pt idx="26">
                  <c:v>1.0064768584656512</c:v>
                </c:pt>
                <c:pt idx="27">
                  <c:v>0.96213802786193547</c:v>
                </c:pt>
                <c:pt idx="28">
                  <c:v>0.96921047468197963</c:v>
                </c:pt>
                <c:pt idx="29">
                  <c:v>0.97207587601915546</c:v>
                </c:pt>
                <c:pt idx="30">
                  <c:v>0.97776043816559011</c:v>
                </c:pt>
                <c:pt idx="31">
                  <c:v>0.98128608579889731</c:v>
                </c:pt>
                <c:pt idx="32">
                  <c:v>0.90801667677599263</c:v>
                </c:pt>
                <c:pt idx="33">
                  <c:v>0.90962471744102025</c:v>
                </c:pt>
                <c:pt idx="34">
                  <c:v>0.87153045517803496</c:v>
                </c:pt>
                <c:pt idx="35">
                  <c:v>0.84150086693635484</c:v>
                </c:pt>
                <c:pt idx="36">
                  <c:v>0.84053658324836589</c:v>
                </c:pt>
                <c:pt idx="37">
                  <c:v>0.82452334136437933</c:v>
                </c:pt>
                <c:pt idx="38">
                  <c:v>0.83671844534466888</c:v>
                </c:pt>
                <c:pt idx="39">
                  <c:v>0.85387246182615084</c:v>
                </c:pt>
                <c:pt idx="40">
                  <c:v>0.85570337859097301</c:v>
                </c:pt>
                <c:pt idx="41">
                  <c:v>0.84398114970279348</c:v>
                </c:pt>
                <c:pt idx="42">
                  <c:v>0.79286354631666256</c:v>
                </c:pt>
                <c:pt idx="43">
                  <c:v>0.81707966686223743</c:v>
                </c:pt>
                <c:pt idx="44">
                  <c:v>0.84484770398183306</c:v>
                </c:pt>
                <c:pt idx="45">
                  <c:v>0.8285531574450592</c:v>
                </c:pt>
                <c:pt idx="46">
                  <c:v>0.83147584194998014</c:v>
                </c:pt>
                <c:pt idx="47">
                  <c:v>0.81360490646980799</c:v>
                </c:pt>
              </c:numCache>
            </c:numRef>
          </c:val>
          <c:smooth val="0"/>
          <c:extLst>
            <c:ext xmlns:c16="http://schemas.microsoft.com/office/drawing/2014/chart" uri="{C3380CC4-5D6E-409C-BE32-E72D297353CC}">
              <c16:uniqueId val="{00000003-5C8B-47C5-A420-2A5E0282EB40}"/>
            </c:ext>
          </c:extLst>
        </c:ser>
        <c:dLbls>
          <c:showLegendKey val="0"/>
          <c:showVal val="0"/>
          <c:showCatName val="0"/>
          <c:showSerName val="0"/>
          <c:showPercent val="0"/>
          <c:showBubbleSize val="0"/>
        </c:dLbls>
        <c:marker val="1"/>
        <c:smooth val="0"/>
        <c:axId val="127520768"/>
        <c:axId val="127435328"/>
      </c:lineChart>
      <c:catAx>
        <c:axId val="127520768"/>
        <c:scaling>
          <c:orientation val="minMax"/>
        </c:scaling>
        <c:delete val="0"/>
        <c:axPos val="b"/>
        <c:numFmt formatCode="General" sourceLinked="1"/>
        <c:majorTickMark val="out"/>
        <c:minorTickMark val="none"/>
        <c:tickLblPos val="nextTo"/>
        <c:crossAx val="127435328"/>
        <c:crosses val="autoZero"/>
        <c:auto val="1"/>
        <c:lblAlgn val="ctr"/>
        <c:lblOffset val="100"/>
        <c:tickLblSkip val="5"/>
        <c:noMultiLvlLbl val="0"/>
      </c:catAx>
      <c:valAx>
        <c:axId val="127435328"/>
        <c:scaling>
          <c:orientation val="minMax"/>
        </c:scaling>
        <c:delete val="0"/>
        <c:axPos val="l"/>
        <c:majorGridlines/>
        <c:title>
          <c:tx>
            <c:rich>
              <a:bodyPr rot="-5400000" vert="horz"/>
              <a:lstStyle/>
              <a:p>
                <a:pPr>
                  <a:defRPr sz="1100" baseline="0"/>
                </a:pPr>
                <a:r>
                  <a:rPr lang="en-US" sz="1100" baseline="0"/>
                  <a:t>Index, 1985 = 1</a:t>
                </a:r>
              </a:p>
            </c:rich>
          </c:tx>
          <c:overlay val="0"/>
        </c:title>
        <c:numFmt formatCode="0.0" sourceLinked="0"/>
        <c:majorTickMark val="out"/>
        <c:minorTickMark val="none"/>
        <c:tickLblPos val="nextTo"/>
        <c:crossAx val="127520768"/>
        <c:crosses val="autoZero"/>
        <c:crossBetween val="midCat"/>
      </c:valAx>
      <c:spPr>
        <a:ln>
          <a:solidFill>
            <a:srgbClr val="002060"/>
          </a:solidFill>
        </a:ln>
      </c:spPr>
    </c:plotArea>
    <c:legend>
      <c:legendPos val="r"/>
      <c:layout>
        <c:manualLayout>
          <c:xMode val="edge"/>
          <c:yMode val="edge"/>
          <c:x val="0.2012588297845406"/>
          <c:y val="6.5093792409807033E-2"/>
          <c:w val="0.34368703108252951"/>
          <c:h val="0.25872651745303493"/>
        </c:manualLayout>
      </c:layout>
      <c:overlay val="0"/>
      <c:spPr>
        <a:solidFill>
          <a:schemeClr val="bg1"/>
        </a:solidFill>
        <a:ln>
          <a:solidFill>
            <a:srgbClr val="002060"/>
          </a:solidFill>
        </a:ln>
      </c:spPr>
    </c:legend>
    <c:plotVisOnly val="1"/>
    <c:dispBlanksAs val="gap"/>
    <c:showDLblsOverMax val="0"/>
  </c:chart>
  <c:spPr>
    <a:ln>
      <a:noFill/>
    </a:ln>
  </c:sp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957722153889489"/>
          <c:y val="0.16477663358097722"/>
          <c:w val="0.81917596939032078"/>
          <c:h val="0.71615338499312331"/>
        </c:manualLayout>
      </c:layout>
      <c:lineChart>
        <c:grouping val="standard"/>
        <c:varyColors val="0"/>
        <c:ser>
          <c:idx val="0"/>
          <c:order val="0"/>
          <c:tx>
            <c:strRef>
              <c:f>'Charts (www)'!$N$198</c:f>
              <c:strCache>
                <c:ptCount val="1"/>
                <c:pt idx="0">
                  <c:v>GDP in Manufacturing</c:v>
                </c:pt>
              </c:strCache>
            </c:strRef>
          </c:tx>
          <c:spPr>
            <a:ln w="19050">
              <a:solidFill>
                <a:srgbClr val="FF00FF"/>
              </a:solidFill>
            </a:ln>
          </c:spPr>
          <c:marker>
            <c:symbol val="square"/>
            <c:size val="4"/>
            <c:spPr>
              <a:solidFill>
                <a:srgbClr val="FF00FF"/>
              </a:solidFill>
              <a:ln>
                <a:solidFill>
                  <a:srgbClr val="FF00FF"/>
                </a:solidFill>
              </a:ln>
            </c:spPr>
          </c:marker>
          <c:cat>
            <c:numRef>
              <c:f>'Charts (www)'!$M$214:$M$246</c:f>
              <c:numCache>
                <c:formatCode>0</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'Charts (www)'!$N$214:$N$246</c:f>
              <c:numCache>
                <c:formatCode>0.000</c:formatCode>
                <c:ptCount val="33"/>
                <c:pt idx="0">
                  <c:v>1</c:v>
                </c:pt>
                <c:pt idx="1">
                  <c:v>1.0276598798466301</c:v>
                </c:pt>
                <c:pt idx="2">
                  <c:v>1.0917348424268518</c:v>
                </c:pt>
                <c:pt idx="3">
                  <c:v>1.1607102581452091</c:v>
                </c:pt>
                <c:pt idx="4">
                  <c:v>1.1652416394988827</c:v>
                </c:pt>
                <c:pt idx="5">
                  <c:v>1.1587418752947447</c:v>
                </c:pt>
                <c:pt idx="6">
                  <c:v>1.1448196674253142</c:v>
                </c:pt>
                <c:pt idx="7">
                  <c:v>1.1894978573332513</c:v>
                </c:pt>
                <c:pt idx="8">
                  <c:v>1.2298907137438231</c:v>
                </c:pt>
                <c:pt idx="9">
                  <c:v>1.3027618871870579</c:v>
                </c:pt>
                <c:pt idx="10">
                  <c:v>1.3565233437903672</c:v>
                </c:pt>
                <c:pt idx="11">
                  <c:v>1.4128683028849109</c:v>
                </c:pt>
                <c:pt idx="12">
                  <c:v>1.5163109224744213</c:v>
                </c:pt>
                <c:pt idx="13">
                  <c:v>1.578704558036538</c:v>
                </c:pt>
                <c:pt idx="14">
                  <c:v>1.6664206188103585</c:v>
                </c:pt>
                <c:pt idx="15">
                  <c:v>1.7862254208443542</c:v>
                </c:pt>
                <c:pt idx="16">
                  <c:v>1.710340161161346</c:v>
                </c:pt>
                <c:pt idx="17">
                  <c:v>1.7253285764081112</c:v>
                </c:pt>
                <c:pt idx="18">
                  <c:v>1.8209386725718153</c:v>
                </c:pt>
                <c:pt idx="19">
                  <c:v>1.9494781735047468</c:v>
                </c:pt>
                <c:pt idx="20">
                  <c:v>2.008775706874987</c:v>
                </c:pt>
                <c:pt idx="21">
                  <c:v>2.122716368333641</c:v>
                </c:pt>
                <c:pt idx="22">
                  <c:v>2.192860511369461</c:v>
                </c:pt>
                <c:pt idx="23">
                  <c:v>2.1483463533657297</c:v>
                </c:pt>
                <c:pt idx="24">
                  <c:v>1.950769924750364</c:v>
                </c:pt>
                <c:pt idx="25">
                  <c:v>2.0563244551065178</c:v>
                </c:pt>
                <c:pt idx="26">
                  <c:v>2.0639929466281188</c:v>
                </c:pt>
                <c:pt idx="27">
                  <c:v>2.0503988025670994</c:v>
                </c:pt>
                <c:pt idx="28">
                  <c:v>2.1133050378298579</c:v>
                </c:pt>
                <c:pt idx="29">
                  <c:v>2.1494740727071417</c:v>
                </c:pt>
                <c:pt idx="30">
                  <c:v>2.1679071579422198</c:v>
                </c:pt>
                <c:pt idx="31">
                  <c:v>2.1567529884562546</c:v>
                </c:pt>
                <c:pt idx="32">
                  <c:v>2.2128929076705419</c:v>
                </c:pt>
              </c:numCache>
            </c:numRef>
          </c:val>
          <c:smooth val="0"/>
          <c:extLst>
            <c:ext xmlns:c16="http://schemas.microsoft.com/office/drawing/2014/chart" uri="{C3380CC4-5D6E-409C-BE32-E72D297353CC}">
              <c16:uniqueId val="{00000000-7301-41A1-A06A-B5A7780550C5}"/>
            </c:ext>
          </c:extLst>
        </c:ser>
        <c:ser>
          <c:idx val="1"/>
          <c:order val="1"/>
          <c:tx>
            <c:strRef>
              <c:f>'Charts (www)'!$O$198</c:f>
              <c:strCache>
                <c:ptCount val="1"/>
                <c:pt idx="0">
                  <c:v>Energy Use</c:v>
                </c:pt>
              </c:strCache>
            </c:strRef>
          </c:tx>
          <c:spPr>
            <a:ln w="19050">
              <a:solidFill>
                <a:srgbClr val="002060"/>
              </a:solidFill>
            </a:ln>
          </c:spPr>
          <c:marker>
            <c:symbol val="diamond"/>
            <c:size val="5"/>
            <c:spPr>
              <a:solidFill>
                <a:srgbClr val="002060"/>
              </a:solidFill>
              <a:ln>
                <a:solidFill>
                  <a:srgbClr val="002060"/>
                </a:solidFill>
              </a:ln>
            </c:spPr>
          </c:marker>
          <c:cat>
            <c:numRef>
              <c:f>'Charts (www)'!$M$214:$M$246</c:f>
              <c:numCache>
                <c:formatCode>0</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'Charts (www)'!$O$214:$O$246</c:f>
              <c:numCache>
                <c:formatCode>0.000</c:formatCode>
                <c:ptCount val="33"/>
                <c:pt idx="0">
                  <c:v>1</c:v>
                </c:pt>
                <c:pt idx="1">
                  <c:v>1.0177828141639482</c:v>
                </c:pt>
                <c:pt idx="2">
                  <c:v>1.0508391470628704</c:v>
                </c:pt>
                <c:pt idx="3">
                  <c:v>1.1217220552529079</c:v>
                </c:pt>
                <c:pt idx="4">
                  <c:v>1.1430718739218868</c:v>
                </c:pt>
                <c:pt idx="5">
                  <c:v>1.1525158268285984</c:v>
                </c:pt>
                <c:pt idx="6">
                  <c:v>1.1206007115188328</c:v>
                </c:pt>
                <c:pt idx="7">
                  <c:v>1.1409515259380054</c:v>
                </c:pt>
                <c:pt idx="8">
                  <c:v>1.1740898602576118</c:v>
                </c:pt>
                <c:pt idx="9">
                  <c:v>1.2059955112913991</c:v>
                </c:pt>
                <c:pt idx="10">
                  <c:v>1.2375066536856352</c:v>
                </c:pt>
                <c:pt idx="11">
                  <c:v>1.2509687252735364</c:v>
                </c:pt>
                <c:pt idx="12">
                  <c:v>1.2493411579896445</c:v>
                </c:pt>
                <c:pt idx="13">
                  <c:v>1.2704335822161814</c:v>
                </c:pt>
                <c:pt idx="14">
                  <c:v>1.2954461823175953</c:v>
                </c:pt>
                <c:pt idx="15">
                  <c:v>1.3044959549428785</c:v>
                </c:pt>
                <c:pt idx="16">
                  <c:v>1.2570013972474376</c:v>
                </c:pt>
                <c:pt idx="17">
                  <c:v>1.1954361200653256</c:v>
                </c:pt>
                <c:pt idx="18">
                  <c:v>1.1791846413178684</c:v>
                </c:pt>
                <c:pt idx="19">
                  <c:v>1.2037347330981285</c:v>
                </c:pt>
                <c:pt idx="20">
                  <c:v>1.2031264495548823</c:v>
                </c:pt>
                <c:pt idx="21">
                  <c:v>1.1966159867486708</c:v>
                </c:pt>
                <c:pt idx="22">
                  <c:v>1.1992430870827222</c:v>
                </c:pt>
                <c:pt idx="23">
                  <c:v>1.1564946574381316</c:v>
                </c:pt>
                <c:pt idx="24">
                  <c:v>1.0218287510060589</c:v>
                </c:pt>
                <c:pt idx="25">
                  <c:v>1.0727824918733995</c:v>
                </c:pt>
                <c:pt idx="26">
                  <c:v>1.0892390433213148</c:v>
                </c:pt>
                <c:pt idx="27">
                  <c:v>1.0428048433774617</c:v>
                </c:pt>
                <c:pt idx="28">
                  <c:v>1.0786044355773463</c:v>
                </c:pt>
                <c:pt idx="29">
                  <c:v>1.1002519443789165</c:v>
                </c:pt>
                <c:pt idx="30">
                  <c:v>1.0740847287081301</c:v>
                </c:pt>
                <c:pt idx="31">
                  <c:v>1.0701324627708586</c:v>
                </c:pt>
                <c:pt idx="32">
                  <c:v>1.0430998531121367</c:v>
                </c:pt>
              </c:numCache>
            </c:numRef>
          </c:val>
          <c:smooth val="0"/>
          <c:extLst>
            <c:ext xmlns:c16="http://schemas.microsoft.com/office/drawing/2014/chart" uri="{C3380CC4-5D6E-409C-BE32-E72D297353CC}">
              <c16:uniqueId val="{00000001-7301-41A1-A06A-B5A7780550C5}"/>
            </c:ext>
          </c:extLst>
        </c:ser>
        <c:ser>
          <c:idx val="2"/>
          <c:order val="2"/>
          <c:tx>
            <c:strRef>
              <c:f>'Charts (www)'!$P$198</c:f>
              <c:strCache>
                <c:ptCount val="1"/>
                <c:pt idx="0">
                  <c:v>Structure</c:v>
                </c:pt>
              </c:strCache>
            </c:strRef>
          </c:tx>
          <c:spPr>
            <a:ln>
              <a:solidFill>
                <a:srgbClr val="00B0F0"/>
              </a:solidFill>
            </a:ln>
          </c:spPr>
          <c:marker>
            <c:symbol val="x"/>
            <c:size val="4"/>
            <c:spPr>
              <a:noFill/>
              <a:ln>
                <a:solidFill>
                  <a:srgbClr val="00B0F0"/>
                </a:solidFill>
              </a:ln>
            </c:spPr>
          </c:marker>
          <c:cat>
            <c:numRef>
              <c:f>'Charts (www)'!$M$214:$M$246</c:f>
              <c:numCache>
                <c:formatCode>0</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'Charts (www)'!$P$214:$P$246</c:f>
              <c:numCache>
                <c:formatCode>0.000</c:formatCode>
                <c:ptCount val="33"/>
                <c:pt idx="0">
                  <c:v>1</c:v>
                </c:pt>
                <c:pt idx="1">
                  <c:v>0.97993925543123883</c:v>
                </c:pt>
                <c:pt idx="2">
                  <c:v>0.98901370125025856</c:v>
                </c:pt>
                <c:pt idx="3">
                  <c:v>0.97505194494877734</c:v>
                </c:pt>
                <c:pt idx="4">
                  <c:v>0.98022015448657274</c:v>
                </c:pt>
                <c:pt idx="5">
                  <c:v>0.9819770378855569</c:v>
                </c:pt>
                <c:pt idx="6">
                  <c:v>0.97523368773652475</c:v>
                </c:pt>
                <c:pt idx="7">
                  <c:v>0.9577311295884835</c:v>
                </c:pt>
                <c:pt idx="8">
                  <c:v>0.94737179027975638</c:v>
                </c:pt>
                <c:pt idx="9">
                  <c:v>0.93573793819742013</c:v>
                </c:pt>
                <c:pt idx="10">
                  <c:v>0.91683823112690466</c:v>
                </c:pt>
                <c:pt idx="11">
                  <c:v>0.89617283585065888</c:v>
                </c:pt>
                <c:pt idx="12">
                  <c:v>0.8751716757550142</c:v>
                </c:pt>
                <c:pt idx="13">
                  <c:v>0.85758886275567037</c:v>
                </c:pt>
                <c:pt idx="14">
                  <c:v>0.82531837067295466</c:v>
                </c:pt>
                <c:pt idx="15">
                  <c:v>0.76636950046048713</c:v>
                </c:pt>
                <c:pt idx="16">
                  <c:v>0.76882629664815427</c:v>
                </c:pt>
                <c:pt idx="17">
                  <c:v>0.77513974375724415</c:v>
                </c:pt>
                <c:pt idx="18">
                  <c:v>0.72168131909794175</c:v>
                </c:pt>
                <c:pt idx="19">
                  <c:v>0.70283205863142084</c:v>
                </c:pt>
                <c:pt idx="20">
                  <c:v>0.70091540352433102</c:v>
                </c:pt>
                <c:pt idx="21">
                  <c:v>0.6662831424950284</c:v>
                </c:pt>
                <c:pt idx="22">
                  <c:v>0.66064423687410523</c:v>
                </c:pt>
                <c:pt idx="23">
                  <c:v>0.63517909238550974</c:v>
                </c:pt>
                <c:pt idx="24">
                  <c:v>0.6147159123419087</c:v>
                </c:pt>
                <c:pt idx="25">
                  <c:v>0.61390943242314411</c:v>
                </c:pt>
                <c:pt idx="26">
                  <c:v>0.62268427643113877</c:v>
                </c:pt>
                <c:pt idx="27">
                  <c:v>0.63657491803540933</c:v>
                </c:pt>
                <c:pt idx="28">
                  <c:v>0.6354145458478121</c:v>
                </c:pt>
                <c:pt idx="29">
                  <c:v>0.62226624903558281</c:v>
                </c:pt>
                <c:pt idx="30">
                  <c:v>0.61470605086388175</c:v>
                </c:pt>
                <c:pt idx="31">
                  <c:v>0.62046933880752697</c:v>
                </c:pt>
                <c:pt idx="32">
                  <c:v>0.60344389143427846</c:v>
                </c:pt>
              </c:numCache>
            </c:numRef>
          </c:val>
          <c:smooth val="0"/>
          <c:extLst>
            <c:ext xmlns:c16="http://schemas.microsoft.com/office/drawing/2014/chart" uri="{C3380CC4-5D6E-409C-BE32-E72D297353CC}">
              <c16:uniqueId val="{00000002-7301-41A1-A06A-B5A7780550C5}"/>
            </c:ext>
          </c:extLst>
        </c:ser>
        <c:ser>
          <c:idx val="3"/>
          <c:order val="3"/>
          <c:tx>
            <c:strRef>
              <c:f>'Charts (www)'!$Q$198</c:f>
              <c:strCache>
                <c:ptCount val="1"/>
                <c:pt idx="0">
                  <c:v>Source Energy Intensity Index</c:v>
                </c:pt>
              </c:strCache>
            </c:strRef>
          </c:tx>
          <c:spPr>
            <a:ln w="19050">
              <a:solidFill>
                <a:srgbClr val="00B050"/>
              </a:solidFill>
            </a:ln>
          </c:spPr>
          <c:marker>
            <c:symbol val="triangle"/>
            <c:size val="5"/>
            <c:spPr>
              <a:solidFill>
                <a:srgbClr val="00FF00"/>
              </a:solidFill>
              <a:ln>
                <a:solidFill>
                  <a:srgbClr val="00B050"/>
                </a:solidFill>
              </a:ln>
            </c:spPr>
          </c:marker>
          <c:cat>
            <c:numRef>
              <c:f>'Charts (www)'!$M$214:$M$246</c:f>
              <c:numCache>
                <c:formatCode>0</c:formatCode>
                <c:ptCount val="33"/>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pt idx="32">
                  <c:v>2017</c:v>
                </c:pt>
              </c:numCache>
            </c:numRef>
          </c:cat>
          <c:val>
            <c:numRef>
              <c:f>'Charts (www)'!$Q$214:$Q$246</c:f>
              <c:numCache>
                <c:formatCode>0.000</c:formatCode>
                <c:ptCount val="33"/>
                <c:pt idx="0">
                  <c:v>1</c:v>
                </c:pt>
                <c:pt idx="1">
                  <c:v>1.0106635693466757</c:v>
                </c:pt>
                <c:pt idx="2">
                  <c:v>0.97323314270459327</c:v>
                </c:pt>
                <c:pt idx="3">
                  <c:v>0.9911373816340191</c:v>
                </c:pt>
                <c:pt idx="4">
                  <c:v>1.0007696661944014</c:v>
                </c:pt>
                <c:pt idx="5">
                  <c:v>1.0128825154532766</c:v>
                </c:pt>
                <c:pt idx="6">
                  <c:v>1.0037030816114589</c:v>
                </c:pt>
                <c:pt idx="7">
                  <c:v>1.001520903040751</c:v>
                </c:pt>
                <c:pt idx="8">
                  <c:v>1.0076611464835388</c:v>
                </c:pt>
                <c:pt idx="9">
                  <c:v>0.98929680165894662</c:v>
                </c:pt>
                <c:pt idx="10">
                  <c:v>0.99501082409347874</c:v>
                </c:pt>
                <c:pt idx="11">
                  <c:v>0.98799219195324317</c:v>
                </c:pt>
                <c:pt idx="12">
                  <c:v>0.94145644746342483</c:v>
                </c:pt>
                <c:pt idx="13">
                  <c:v>0.93836732152002089</c:v>
                </c:pt>
                <c:pt idx="14">
                  <c:v>0.94192055896769677</c:v>
                </c:pt>
                <c:pt idx="15">
                  <c:v>0.95294848861791071</c:v>
                </c:pt>
                <c:pt idx="16">
                  <c:v>0.95593042837498465</c:v>
                </c:pt>
                <c:pt idx="17">
                  <c:v>0.89387325236854009</c:v>
                </c:pt>
                <c:pt idx="18">
                  <c:v>0.89731060646218364</c:v>
                </c:pt>
                <c:pt idx="19">
                  <c:v>0.8785422103062831</c:v>
                </c:pt>
                <c:pt idx="20">
                  <c:v>0.85450802395669201</c:v>
                </c:pt>
                <c:pt idx="21">
                  <c:v>0.84606952864533114</c:v>
                </c:pt>
                <c:pt idx="22">
                  <c:v>0.8278102203718416</c:v>
                </c:pt>
                <c:pt idx="23">
                  <c:v>0.8475111399611378</c:v>
                </c:pt>
                <c:pt idx="24">
                  <c:v>0.85211854720555269</c:v>
                </c:pt>
                <c:pt idx="25">
                  <c:v>0.84980297743497857</c:v>
                </c:pt>
                <c:pt idx="26">
                  <c:v>0.84751962446195162</c:v>
                </c:pt>
                <c:pt idx="27">
                  <c:v>0.79894674008683042</c:v>
                </c:pt>
                <c:pt idx="28">
                  <c:v>0.80324035566254359</c:v>
                </c:pt>
                <c:pt idx="29">
                  <c:v>0.82259561717660878</c:v>
                </c:pt>
                <c:pt idx="30">
                  <c:v>0.80599649093743186</c:v>
                </c:pt>
                <c:pt idx="31">
                  <c:v>0.79968624336644101</c:v>
                </c:pt>
                <c:pt idx="32">
                  <c:v>0.78114464870975175</c:v>
                </c:pt>
              </c:numCache>
            </c:numRef>
          </c:val>
          <c:smooth val="0"/>
          <c:extLst>
            <c:ext xmlns:c16="http://schemas.microsoft.com/office/drawing/2014/chart" uri="{C3380CC4-5D6E-409C-BE32-E72D297353CC}">
              <c16:uniqueId val="{00000003-7301-41A1-A06A-B5A7780550C5}"/>
            </c:ext>
          </c:extLst>
        </c:ser>
        <c:dLbls>
          <c:showLegendKey val="0"/>
          <c:showVal val="0"/>
          <c:showCatName val="0"/>
          <c:showSerName val="0"/>
          <c:showPercent val="0"/>
          <c:showBubbleSize val="0"/>
        </c:dLbls>
        <c:marker val="1"/>
        <c:smooth val="0"/>
        <c:axId val="127521792"/>
        <c:axId val="127437632"/>
      </c:lineChart>
      <c:catAx>
        <c:axId val="127521792"/>
        <c:scaling>
          <c:orientation val="minMax"/>
        </c:scaling>
        <c:delete val="0"/>
        <c:axPos val="b"/>
        <c:numFmt formatCode="0" sourceLinked="1"/>
        <c:majorTickMark val="out"/>
        <c:minorTickMark val="none"/>
        <c:tickLblPos val="nextTo"/>
        <c:crossAx val="127437632"/>
        <c:crosses val="autoZero"/>
        <c:auto val="1"/>
        <c:lblAlgn val="ctr"/>
        <c:lblOffset val="100"/>
        <c:tickLblSkip val="5"/>
        <c:noMultiLvlLbl val="0"/>
      </c:catAx>
      <c:valAx>
        <c:axId val="127437632"/>
        <c:scaling>
          <c:orientation val="minMax"/>
        </c:scaling>
        <c:delete val="0"/>
        <c:axPos val="l"/>
        <c:majorGridlines/>
        <c:title>
          <c:tx>
            <c:rich>
              <a:bodyPr rot="-5400000" vert="horz"/>
              <a:lstStyle/>
              <a:p>
                <a:pPr>
                  <a:defRPr sz="1100" baseline="0"/>
                </a:pPr>
                <a:r>
                  <a:rPr lang="en-US" sz="1100" baseline="0"/>
                  <a:t>Index, 1985 = 1</a:t>
                </a:r>
              </a:p>
            </c:rich>
          </c:tx>
          <c:overlay val="0"/>
        </c:title>
        <c:numFmt formatCode="0.0" sourceLinked="0"/>
        <c:majorTickMark val="out"/>
        <c:minorTickMark val="none"/>
        <c:tickLblPos val="nextTo"/>
        <c:crossAx val="127521792"/>
        <c:crosses val="autoZero"/>
        <c:crossBetween val="midCat"/>
      </c:valAx>
      <c:spPr>
        <a:ln>
          <a:solidFill>
            <a:srgbClr val="002060"/>
          </a:solidFill>
        </a:ln>
      </c:spPr>
    </c:plotArea>
    <c:legend>
      <c:legendPos val="r"/>
      <c:layout>
        <c:manualLayout>
          <c:xMode val="edge"/>
          <c:yMode val="edge"/>
          <c:x val="0.13963372009502512"/>
          <c:y val="0.68194999260724265"/>
          <c:w val="0.38157673026452482"/>
          <c:h val="0.19182986620425466"/>
        </c:manualLayout>
      </c:layout>
      <c:overlay val="0"/>
      <c:spPr>
        <a:solidFill>
          <a:schemeClr val="bg1"/>
        </a:solidFill>
        <a:ln>
          <a:solidFill>
            <a:srgbClr val="002060"/>
          </a:solidFill>
        </a:ln>
      </c:spPr>
    </c:legend>
    <c:plotVisOnly val="1"/>
    <c:dispBlanksAs val="gap"/>
    <c:showDLblsOverMax val="0"/>
  </c:chart>
  <c:spPr>
    <a:ln>
      <a:noFill/>
    </a:ln>
  </c:sp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466629561117749"/>
          <c:y val="4.6039059904813912E-2"/>
          <c:w val="0.81902641587680958"/>
          <c:h val="0.83174844608962129"/>
        </c:manualLayout>
      </c:layout>
      <c:lineChart>
        <c:grouping val="standard"/>
        <c:varyColors val="0"/>
        <c:ser>
          <c:idx val="0"/>
          <c:order val="0"/>
          <c:tx>
            <c:strRef>
              <c:f>'Charts (www)'!$N$307</c:f>
              <c:strCache>
                <c:ptCount val="1"/>
                <c:pt idx="0">
                  <c:v>GDP in Manufacturing</c:v>
                </c:pt>
              </c:strCache>
            </c:strRef>
          </c:tx>
          <c:spPr>
            <a:ln w="19050">
              <a:solidFill>
                <a:srgbClr val="FF00FF"/>
              </a:solidFill>
            </a:ln>
          </c:spPr>
          <c:marker>
            <c:symbol val="square"/>
            <c:size val="4"/>
            <c:spPr>
              <a:solidFill>
                <a:srgbClr val="FF00FF"/>
              </a:solidFill>
              <a:ln>
                <a:solidFill>
                  <a:srgbClr val="FF00FF"/>
                </a:solidFill>
              </a:ln>
            </c:spPr>
          </c:marker>
          <c:cat>
            <c:numRef>
              <c:f>'Charts (www)'!$M$308:$M$355</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formatCode="0">
                  <c:v>1985</c:v>
                </c:pt>
                <c:pt idx="16" formatCode="0">
                  <c:v>1986</c:v>
                </c:pt>
                <c:pt idx="17" formatCode="0">
                  <c:v>1987</c:v>
                </c:pt>
                <c:pt idx="18" formatCode="0">
                  <c:v>1988</c:v>
                </c:pt>
                <c:pt idx="19" formatCode="0">
                  <c:v>1989</c:v>
                </c:pt>
                <c:pt idx="20" formatCode="0">
                  <c:v>1990</c:v>
                </c:pt>
                <c:pt idx="21" formatCode="0">
                  <c:v>1991</c:v>
                </c:pt>
                <c:pt idx="22" formatCode="0">
                  <c:v>1992</c:v>
                </c:pt>
                <c:pt idx="23" formatCode="0">
                  <c:v>1993</c:v>
                </c:pt>
                <c:pt idx="24" formatCode="0">
                  <c:v>1994</c:v>
                </c:pt>
                <c:pt idx="25" formatCode="0">
                  <c:v>1995</c:v>
                </c:pt>
                <c:pt idx="26" formatCode="0">
                  <c:v>1996</c:v>
                </c:pt>
                <c:pt idx="27" formatCode="0">
                  <c:v>1997</c:v>
                </c:pt>
                <c:pt idx="28" formatCode="0">
                  <c:v>1998</c:v>
                </c:pt>
                <c:pt idx="29" formatCode="0">
                  <c:v>1999</c:v>
                </c:pt>
                <c:pt idx="30" formatCode="0">
                  <c:v>2000</c:v>
                </c:pt>
                <c:pt idx="31" formatCode="0">
                  <c:v>2001</c:v>
                </c:pt>
                <c:pt idx="32" formatCode="0">
                  <c:v>2002</c:v>
                </c:pt>
                <c:pt idx="33" formatCode="0">
                  <c:v>2003</c:v>
                </c:pt>
                <c:pt idx="34" formatCode="0">
                  <c:v>2004</c:v>
                </c:pt>
                <c:pt idx="35" formatCode="0">
                  <c:v>2005</c:v>
                </c:pt>
                <c:pt idx="36" formatCode="0">
                  <c:v>2006</c:v>
                </c:pt>
                <c:pt idx="37" formatCode="0">
                  <c:v>2007</c:v>
                </c:pt>
                <c:pt idx="38" formatCode="0">
                  <c:v>2008</c:v>
                </c:pt>
                <c:pt idx="39" formatCode="0">
                  <c:v>2009</c:v>
                </c:pt>
                <c:pt idx="40" formatCode="0">
                  <c:v>2010</c:v>
                </c:pt>
                <c:pt idx="41" formatCode="0">
                  <c:v>2011</c:v>
                </c:pt>
                <c:pt idx="42" formatCode="0">
                  <c:v>2012</c:v>
                </c:pt>
                <c:pt idx="43" formatCode="0">
                  <c:v>2013</c:v>
                </c:pt>
                <c:pt idx="44" formatCode="0">
                  <c:v>2014</c:v>
                </c:pt>
                <c:pt idx="45" formatCode="0">
                  <c:v>2015</c:v>
                </c:pt>
                <c:pt idx="46" formatCode="0">
                  <c:v>2016</c:v>
                </c:pt>
                <c:pt idx="47" formatCode="0">
                  <c:v>2017</c:v>
                </c:pt>
              </c:numCache>
            </c:numRef>
          </c:cat>
          <c:val>
            <c:numRef>
              <c:f>'Charts (www)'!$N$308:$N$355</c:f>
              <c:numCache>
                <c:formatCode>0.000</c:formatCode>
                <c:ptCount val="48"/>
                <c:pt idx="0">
                  <c:v>0.66332451661848235</c:v>
                </c:pt>
                <c:pt idx="1">
                  <c:v>0.6888519817104426</c:v>
                </c:pt>
                <c:pt idx="2">
                  <c:v>0.75493633511718028</c:v>
                </c:pt>
                <c:pt idx="3">
                  <c:v>0.81650981115827037</c:v>
                </c:pt>
                <c:pt idx="4">
                  <c:v>0.76559840889052921</c:v>
                </c:pt>
                <c:pt idx="5">
                  <c:v>0.71228804002378465</c:v>
                </c:pt>
                <c:pt idx="6">
                  <c:v>0.78419552602981279</c:v>
                </c:pt>
                <c:pt idx="7">
                  <c:v>0.83689077525578726</c:v>
                </c:pt>
                <c:pt idx="8">
                  <c:v>0.88458305140349813</c:v>
                </c:pt>
                <c:pt idx="9">
                  <c:v>0.89994053843472555</c:v>
                </c:pt>
                <c:pt idx="10">
                  <c:v>0.83672674335158193</c:v>
                </c:pt>
                <c:pt idx="11">
                  <c:v>0.85534436447889128</c:v>
                </c:pt>
                <c:pt idx="12">
                  <c:v>0.8114248221279039</c:v>
                </c:pt>
                <c:pt idx="13">
                  <c:v>0.89489655738041052</c:v>
                </c:pt>
                <c:pt idx="14">
                  <c:v>0.9710278649197267</c:v>
                </c:pt>
                <c:pt idx="15">
                  <c:v>1</c:v>
                </c:pt>
                <c:pt idx="16">
                  <c:v>1.0276598798466301</c:v>
                </c:pt>
                <c:pt idx="17">
                  <c:v>1.0917348424268518</c:v>
                </c:pt>
                <c:pt idx="18">
                  <c:v>1.1607102581452091</c:v>
                </c:pt>
                <c:pt idx="19">
                  <c:v>1.1652416394988827</c:v>
                </c:pt>
                <c:pt idx="20">
                  <c:v>1.1587418752947447</c:v>
                </c:pt>
                <c:pt idx="21">
                  <c:v>1.1448196674253142</c:v>
                </c:pt>
                <c:pt idx="22">
                  <c:v>1.1894978573332513</c:v>
                </c:pt>
                <c:pt idx="23">
                  <c:v>1.2298907137438231</c:v>
                </c:pt>
                <c:pt idx="24">
                  <c:v>1.3027618871870579</c:v>
                </c:pt>
                <c:pt idx="25">
                  <c:v>1.3565233437903672</c:v>
                </c:pt>
                <c:pt idx="26">
                  <c:v>1.4128683028849109</c:v>
                </c:pt>
                <c:pt idx="27">
                  <c:v>1.5163109224744213</c:v>
                </c:pt>
                <c:pt idx="28">
                  <c:v>1.578704558036538</c:v>
                </c:pt>
                <c:pt idx="29">
                  <c:v>1.6664206188103585</c:v>
                </c:pt>
                <c:pt idx="30">
                  <c:v>1.7862254208443542</c:v>
                </c:pt>
                <c:pt idx="31">
                  <c:v>1.710340161161346</c:v>
                </c:pt>
                <c:pt idx="32">
                  <c:v>1.7253285764081112</c:v>
                </c:pt>
                <c:pt idx="33">
                  <c:v>1.8209386725718153</c:v>
                </c:pt>
                <c:pt idx="34">
                  <c:v>1.9494781735047468</c:v>
                </c:pt>
                <c:pt idx="35">
                  <c:v>2.008775706874987</c:v>
                </c:pt>
                <c:pt idx="36">
                  <c:v>2.122716368333641</c:v>
                </c:pt>
                <c:pt idx="37">
                  <c:v>2.192860511369461</c:v>
                </c:pt>
                <c:pt idx="38">
                  <c:v>2.1483463533657297</c:v>
                </c:pt>
                <c:pt idx="39">
                  <c:v>1.950769924750364</c:v>
                </c:pt>
                <c:pt idx="40">
                  <c:v>2.0563244551065178</c:v>
                </c:pt>
                <c:pt idx="41">
                  <c:v>2.0639929466281188</c:v>
                </c:pt>
                <c:pt idx="42">
                  <c:v>2.0503988025670994</c:v>
                </c:pt>
                <c:pt idx="43">
                  <c:v>2.1133050378298579</c:v>
                </c:pt>
                <c:pt idx="44">
                  <c:v>2.1494740727071417</c:v>
                </c:pt>
                <c:pt idx="45">
                  <c:v>2.1679071579422198</c:v>
                </c:pt>
                <c:pt idx="46">
                  <c:v>2.1567529884562546</c:v>
                </c:pt>
                <c:pt idx="47">
                  <c:v>2.2128929076705419</c:v>
                </c:pt>
              </c:numCache>
            </c:numRef>
          </c:val>
          <c:smooth val="0"/>
          <c:extLst>
            <c:ext xmlns:c16="http://schemas.microsoft.com/office/drawing/2014/chart" uri="{C3380CC4-5D6E-409C-BE32-E72D297353CC}">
              <c16:uniqueId val="{00000000-D8AA-448C-9B5A-5C199A2FF164}"/>
            </c:ext>
          </c:extLst>
        </c:ser>
        <c:ser>
          <c:idx val="1"/>
          <c:order val="1"/>
          <c:tx>
            <c:strRef>
              <c:f>'Charts (www)'!$O$307</c:f>
              <c:strCache>
                <c:ptCount val="1"/>
                <c:pt idx="0">
                  <c:v>Energy Use</c:v>
                </c:pt>
              </c:strCache>
            </c:strRef>
          </c:tx>
          <c:spPr>
            <a:ln w="19050">
              <a:solidFill>
                <a:srgbClr val="002060"/>
              </a:solidFill>
            </a:ln>
          </c:spPr>
          <c:marker>
            <c:symbol val="diamond"/>
            <c:size val="5"/>
            <c:spPr>
              <a:solidFill>
                <a:srgbClr val="002060"/>
              </a:solidFill>
              <a:ln>
                <a:solidFill>
                  <a:srgbClr val="002060"/>
                </a:solidFill>
              </a:ln>
            </c:spPr>
          </c:marker>
          <c:cat>
            <c:numRef>
              <c:f>'Charts (www)'!$M$308:$M$355</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formatCode="0">
                  <c:v>1985</c:v>
                </c:pt>
                <c:pt idx="16" formatCode="0">
                  <c:v>1986</c:v>
                </c:pt>
                <c:pt idx="17" formatCode="0">
                  <c:v>1987</c:v>
                </c:pt>
                <c:pt idx="18" formatCode="0">
                  <c:v>1988</c:v>
                </c:pt>
                <c:pt idx="19" formatCode="0">
                  <c:v>1989</c:v>
                </c:pt>
                <c:pt idx="20" formatCode="0">
                  <c:v>1990</c:v>
                </c:pt>
                <c:pt idx="21" formatCode="0">
                  <c:v>1991</c:v>
                </c:pt>
                <c:pt idx="22" formatCode="0">
                  <c:v>1992</c:v>
                </c:pt>
                <c:pt idx="23" formatCode="0">
                  <c:v>1993</c:v>
                </c:pt>
                <c:pt idx="24" formatCode="0">
                  <c:v>1994</c:v>
                </c:pt>
                <c:pt idx="25" formatCode="0">
                  <c:v>1995</c:v>
                </c:pt>
                <c:pt idx="26" formatCode="0">
                  <c:v>1996</c:v>
                </c:pt>
                <c:pt idx="27" formatCode="0">
                  <c:v>1997</c:v>
                </c:pt>
                <c:pt idx="28" formatCode="0">
                  <c:v>1998</c:v>
                </c:pt>
                <c:pt idx="29" formatCode="0">
                  <c:v>1999</c:v>
                </c:pt>
                <c:pt idx="30" formatCode="0">
                  <c:v>2000</c:v>
                </c:pt>
                <c:pt idx="31" formatCode="0">
                  <c:v>2001</c:v>
                </c:pt>
                <c:pt idx="32" formatCode="0">
                  <c:v>2002</c:v>
                </c:pt>
                <c:pt idx="33" formatCode="0">
                  <c:v>2003</c:v>
                </c:pt>
                <c:pt idx="34" formatCode="0">
                  <c:v>2004</c:v>
                </c:pt>
                <c:pt idx="35" formatCode="0">
                  <c:v>2005</c:v>
                </c:pt>
                <c:pt idx="36" formatCode="0">
                  <c:v>2006</c:v>
                </c:pt>
                <c:pt idx="37" formatCode="0">
                  <c:v>2007</c:v>
                </c:pt>
                <c:pt idx="38" formatCode="0">
                  <c:v>2008</c:v>
                </c:pt>
                <c:pt idx="39" formatCode="0">
                  <c:v>2009</c:v>
                </c:pt>
                <c:pt idx="40" formatCode="0">
                  <c:v>2010</c:v>
                </c:pt>
                <c:pt idx="41" formatCode="0">
                  <c:v>2011</c:v>
                </c:pt>
                <c:pt idx="42" formatCode="0">
                  <c:v>2012</c:v>
                </c:pt>
                <c:pt idx="43" formatCode="0">
                  <c:v>2013</c:v>
                </c:pt>
                <c:pt idx="44" formatCode="0">
                  <c:v>2014</c:v>
                </c:pt>
                <c:pt idx="45" formatCode="0">
                  <c:v>2015</c:v>
                </c:pt>
                <c:pt idx="46" formatCode="0">
                  <c:v>2016</c:v>
                </c:pt>
                <c:pt idx="47" formatCode="0">
                  <c:v>2017</c:v>
                </c:pt>
              </c:numCache>
            </c:numRef>
          </c:cat>
          <c:val>
            <c:numRef>
              <c:f>'Charts (www)'!$O$308:$O$355</c:f>
              <c:numCache>
                <c:formatCode>0.000</c:formatCode>
                <c:ptCount val="48"/>
                <c:pt idx="0">
                  <c:v>1.0896356361983457</c:v>
                </c:pt>
                <c:pt idx="1">
                  <c:v>1.0986871346163982</c:v>
                </c:pt>
                <c:pt idx="2">
                  <c:v>1.1532228120345098</c:v>
                </c:pt>
                <c:pt idx="3">
                  <c:v>1.1988515473926147</c:v>
                </c:pt>
                <c:pt idx="4">
                  <c:v>1.2024042362950123</c:v>
                </c:pt>
                <c:pt idx="5">
                  <c:v>1.1058752008506259</c:v>
                </c:pt>
                <c:pt idx="6">
                  <c:v>1.1638272657915116</c:v>
                </c:pt>
                <c:pt idx="7">
                  <c:v>1.1869139744844805</c:v>
                </c:pt>
                <c:pt idx="8">
                  <c:v>1.2039693210099622</c:v>
                </c:pt>
                <c:pt idx="9">
                  <c:v>1.2026341869955754</c:v>
                </c:pt>
                <c:pt idx="10">
                  <c:v>1.1206458400769828</c:v>
                </c:pt>
                <c:pt idx="11">
                  <c:v>1.0890913035425325</c:v>
                </c:pt>
                <c:pt idx="12">
                  <c:v>0.97786892594293551</c:v>
                </c:pt>
                <c:pt idx="13">
                  <c:v>1.0177039241628087</c:v>
                </c:pt>
                <c:pt idx="14">
                  <c:v>1.0606877737830798</c:v>
                </c:pt>
                <c:pt idx="15">
                  <c:v>1.0000000000000002</c:v>
                </c:pt>
                <c:pt idx="16">
                  <c:v>1.0222982005664119</c:v>
                </c:pt>
                <c:pt idx="17">
                  <c:v>1.0589037250772677</c:v>
                </c:pt>
                <c:pt idx="18">
                  <c:v>1.1315067160391294</c:v>
                </c:pt>
                <c:pt idx="19">
                  <c:v>1.139794940012113</c:v>
                </c:pt>
                <c:pt idx="20">
                  <c:v>1.1508738728373216</c:v>
                </c:pt>
                <c:pt idx="21">
                  <c:v>1.1217893821920968</c:v>
                </c:pt>
                <c:pt idx="22">
                  <c:v>1.1442987510494811</c:v>
                </c:pt>
                <c:pt idx="23">
                  <c:v>1.1770444717074275</c:v>
                </c:pt>
                <c:pt idx="24">
                  <c:v>1.2128131008120639</c:v>
                </c:pt>
                <c:pt idx="25">
                  <c:v>1.241414571118781</c:v>
                </c:pt>
                <c:pt idx="26">
                  <c:v>1.2545288454542991</c:v>
                </c:pt>
                <c:pt idx="27">
                  <c:v>1.2542147820843053</c:v>
                </c:pt>
                <c:pt idx="28">
                  <c:v>1.2749809675589006</c:v>
                </c:pt>
                <c:pt idx="29">
                  <c:v>1.2971175934646006</c:v>
                </c:pt>
                <c:pt idx="30">
                  <c:v>1.3080413964004647</c:v>
                </c:pt>
                <c:pt idx="31">
                  <c:v>1.2676843992390372</c:v>
                </c:pt>
                <c:pt idx="32">
                  <c:v>1.2054956263792667</c:v>
                </c:pt>
                <c:pt idx="33">
                  <c:v>1.1930866390409915</c:v>
                </c:pt>
                <c:pt idx="34">
                  <c:v>1.2174103102708433</c:v>
                </c:pt>
                <c:pt idx="35">
                  <c:v>1.221326518635127</c:v>
                </c:pt>
                <c:pt idx="36">
                  <c:v>1.2185777859536477</c:v>
                </c:pt>
                <c:pt idx="37">
                  <c:v>1.2219180690013087</c:v>
                </c:pt>
                <c:pt idx="38">
                  <c:v>1.179829806928655</c:v>
                </c:pt>
                <c:pt idx="39">
                  <c:v>1.046246600349052</c:v>
                </c:pt>
                <c:pt idx="40">
                  <c:v>1.1000084398212289</c:v>
                </c:pt>
                <c:pt idx="41">
                  <c:v>1.1213559645784512</c:v>
                </c:pt>
                <c:pt idx="42">
                  <c:v>1.0815153412757423</c:v>
                </c:pt>
                <c:pt idx="43">
                  <c:v>1.1172820405174031</c:v>
                </c:pt>
                <c:pt idx="44">
                  <c:v>1.140797955285747</c:v>
                </c:pt>
                <c:pt idx="45">
                  <c:v>1.1224669357093777</c:v>
                </c:pt>
                <c:pt idx="46">
                  <c:v>1.1191039107153418</c:v>
                </c:pt>
                <c:pt idx="47">
                  <c:v>1.0919872590019226</c:v>
                </c:pt>
              </c:numCache>
            </c:numRef>
          </c:val>
          <c:smooth val="0"/>
          <c:extLst>
            <c:ext xmlns:c16="http://schemas.microsoft.com/office/drawing/2014/chart" uri="{C3380CC4-5D6E-409C-BE32-E72D297353CC}">
              <c16:uniqueId val="{00000001-D8AA-448C-9B5A-5C199A2FF164}"/>
            </c:ext>
          </c:extLst>
        </c:ser>
        <c:ser>
          <c:idx val="2"/>
          <c:order val="2"/>
          <c:tx>
            <c:strRef>
              <c:f>'Charts (www)'!$P$307</c:f>
              <c:strCache>
                <c:ptCount val="1"/>
                <c:pt idx="0">
                  <c:v>Structure</c:v>
                </c:pt>
              </c:strCache>
            </c:strRef>
          </c:tx>
          <c:spPr>
            <a:ln>
              <a:solidFill>
                <a:srgbClr val="00B0F0"/>
              </a:solidFill>
            </a:ln>
          </c:spPr>
          <c:marker>
            <c:symbol val="x"/>
            <c:size val="4"/>
            <c:spPr>
              <a:noFill/>
              <a:ln>
                <a:solidFill>
                  <a:srgbClr val="00B0F0"/>
                </a:solidFill>
              </a:ln>
            </c:spPr>
          </c:marker>
          <c:cat>
            <c:numRef>
              <c:f>'Charts (www)'!$M$308:$M$355</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formatCode="0">
                  <c:v>1985</c:v>
                </c:pt>
                <c:pt idx="16" formatCode="0">
                  <c:v>1986</c:v>
                </c:pt>
                <c:pt idx="17" formatCode="0">
                  <c:v>1987</c:v>
                </c:pt>
                <c:pt idx="18" formatCode="0">
                  <c:v>1988</c:v>
                </c:pt>
                <c:pt idx="19" formatCode="0">
                  <c:v>1989</c:v>
                </c:pt>
                <c:pt idx="20" formatCode="0">
                  <c:v>1990</c:v>
                </c:pt>
                <c:pt idx="21" formatCode="0">
                  <c:v>1991</c:v>
                </c:pt>
                <c:pt idx="22" formatCode="0">
                  <c:v>1992</c:v>
                </c:pt>
                <c:pt idx="23" formatCode="0">
                  <c:v>1993</c:v>
                </c:pt>
                <c:pt idx="24" formatCode="0">
                  <c:v>1994</c:v>
                </c:pt>
                <c:pt idx="25" formatCode="0">
                  <c:v>1995</c:v>
                </c:pt>
                <c:pt idx="26" formatCode="0">
                  <c:v>1996</c:v>
                </c:pt>
                <c:pt idx="27" formatCode="0">
                  <c:v>1997</c:v>
                </c:pt>
                <c:pt idx="28" formatCode="0">
                  <c:v>1998</c:v>
                </c:pt>
                <c:pt idx="29" formatCode="0">
                  <c:v>1999</c:v>
                </c:pt>
                <c:pt idx="30" formatCode="0">
                  <c:v>2000</c:v>
                </c:pt>
                <c:pt idx="31" formatCode="0">
                  <c:v>2001</c:v>
                </c:pt>
                <c:pt idx="32" formatCode="0">
                  <c:v>2002</c:v>
                </c:pt>
                <c:pt idx="33" formatCode="0">
                  <c:v>2003</c:v>
                </c:pt>
                <c:pt idx="34" formatCode="0">
                  <c:v>2004</c:v>
                </c:pt>
                <c:pt idx="35" formatCode="0">
                  <c:v>2005</c:v>
                </c:pt>
                <c:pt idx="36" formatCode="0">
                  <c:v>2006</c:v>
                </c:pt>
                <c:pt idx="37" formatCode="0">
                  <c:v>2007</c:v>
                </c:pt>
                <c:pt idx="38" formatCode="0">
                  <c:v>2008</c:v>
                </c:pt>
                <c:pt idx="39" formatCode="0">
                  <c:v>2009</c:v>
                </c:pt>
                <c:pt idx="40" formatCode="0">
                  <c:v>2010</c:v>
                </c:pt>
                <c:pt idx="41" formatCode="0">
                  <c:v>2011</c:v>
                </c:pt>
                <c:pt idx="42" formatCode="0">
                  <c:v>2012</c:v>
                </c:pt>
                <c:pt idx="43" formatCode="0">
                  <c:v>2013</c:v>
                </c:pt>
                <c:pt idx="44" formatCode="0">
                  <c:v>2014</c:v>
                </c:pt>
                <c:pt idx="45" formatCode="0">
                  <c:v>2015</c:v>
                </c:pt>
                <c:pt idx="46" formatCode="0">
                  <c:v>2016</c:v>
                </c:pt>
                <c:pt idx="47" formatCode="0">
                  <c:v>2017</c:v>
                </c:pt>
              </c:numCache>
            </c:numRef>
          </c:cat>
          <c:val>
            <c:numRef>
              <c:f>'Charts (www)'!$P$308:$P$355</c:f>
              <c:numCache>
                <c:formatCode>0.000</c:formatCode>
                <c:ptCount val="48"/>
                <c:pt idx="0">
                  <c:v>1.2313424710865606</c:v>
                </c:pt>
                <c:pt idx="1">
                  <c:v>1.2013852998272525</c:v>
                </c:pt>
                <c:pt idx="2">
                  <c:v>1.1871379128236124</c:v>
                </c:pt>
                <c:pt idx="3">
                  <c:v>1.18610811072555</c:v>
                </c:pt>
                <c:pt idx="4">
                  <c:v>1.2898360953587527</c:v>
                </c:pt>
                <c:pt idx="5">
                  <c:v>1.2403939480803168</c:v>
                </c:pt>
                <c:pt idx="6">
                  <c:v>1.2313883404442663</c:v>
                </c:pt>
                <c:pt idx="7">
                  <c:v>1.2274243677440182</c:v>
                </c:pt>
                <c:pt idx="8">
                  <c:v>1.2108269300758201</c:v>
                </c:pt>
                <c:pt idx="9">
                  <c:v>1.2169792225496294</c:v>
                </c:pt>
                <c:pt idx="10">
                  <c:v>1.2142750490457923</c:v>
                </c:pt>
                <c:pt idx="11">
                  <c:v>1.1797310532182907</c:v>
                </c:pt>
                <c:pt idx="12">
                  <c:v>1.1317351890301075</c:v>
                </c:pt>
                <c:pt idx="13">
                  <c:v>1.0697483158889762</c:v>
                </c:pt>
                <c:pt idx="14">
                  <c:v>1.0389677425135715</c:v>
                </c:pt>
                <c:pt idx="15">
                  <c:v>1</c:v>
                </c:pt>
                <c:pt idx="16">
                  <c:v>0.97993816075351503</c:v>
                </c:pt>
                <c:pt idx="17">
                  <c:v>0.98905313830348229</c:v>
                </c:pt>
                <c:pt idx="18">
                  <c:v>0.97512388491559776</c:v>
                </c:pt>
                <c:pt idx="19">
                  <c:v>0.98029600718999033</c:v>
                </c:pt>
                <c:pt idx="20">
                  <c:v>0.98205296666265374</c:v>
                </c:pt>
                <c:pt idx="21">
                  <c:v>0.97530993997948989</c:v>
                </c:pt>
                <c:pt idx="22">
                  <c:v>0.95782846568723656</c:v>
                </c:pt>
                <c:pt idx="23">
                  <c:v>0.94749089214169369</c:v>
                </c:pt>
                <c:pt idx="24">
                  <c:v>0.93588719655002028</c:v>
                </c:pt>
                <c:pt idx="25">
                  <c:v>0.91701191395645121</c:v>
                </c:pt>
                <c:pt idx="26">
                  <c:v>0.8963589310194624</c:v>
                </c:pt>
                <c:pt idx="27">
                  <c:v>0.87537361733928998</c:v>
                </c:pt>
                <c:pt idx="28">
                  <c:v>0.8578200200089956</c:v>
                </c:pt>
                <c:pt idx="29">
                  <c:v>0.82554756582107092</c:v>
                </c:pt>
                <c:pt idx="30">
                  <c:v>0.76659456684172178</c:v>
                </c:pt>
                <c:pt idx="31">
                  <c:v>0.76900704390478014</c:v>
                </c:pt>
                <c:pt idx="32">
                  <c:v>0.7752608719348002</c:v>
                </c:pt>
                <c:pt idx="33">
                  <c:v>0.7218418348249942</c:v>
                </c:pt>
                <c:pt idx="34">
                  <c:v>0.70293499394447234</c:v>
                </c:pt>
                <c:pt idx="35">
                  <c:v>0.70101703611060573</c:v>
                </c:pt>
                <c:pt idx="36">
                  <c:v>0.66641909986946224</c:v>
                </c:pt>
                <c:pt idx="37">
                  <c:v>0.66076002062176231</c:v>
                </c:pt>
                <c:pt idx="38">
                  <c:v>0.6352992109188027</c:v>
                </c:pt>
                <c:pt idx="39">
                  <c:v>0.61447325210317061</c:v>
                </c:pt>
                <c:pt idx="40">
                  <c:v>0.613912888282514</c:v>
                </c:pt>
                <c:pt idx="41">
                  <c:v>0.62277675486584738</c:v>
                </c:pt>
                <c:pt idx="42">
                  <c:v>0.63670369600271914</c:v>
                </c:pt>
                <c:pt idx="43">
                  <c:v>0.63551978622770722</c:v>
                </c:pt>
                <c:pt idx="44">
                  <c:v>0.62255066130176373</c:v>
                </c:pt>
                <c:pt idx="45">
                  <c:v>0.61499037555477887</c:v>
                </c:pt>
                <c:pt idx="46">
                  <c:v>0.62059345452458514</c:v>
                </c:pt>
                <c:pt idx="47">
                  <c:v>0.60366949039907447</c:v>
                </c:pt>
              </c:numCache>
            </c:numRef>
          </c:val>
          <c:smooth val="0"/>
          <c:extLst>
            <c:ext xmlns:c16="http://schemas.microsoft.com/office/drawing/2014/chart" uri="{C3380CC4-5D6E-409C-BE32-E72D297353CC}">
              <c16:uniqueId val="{00000002-D8AA-448C-9B5A-5C199A2FF164}"/>
            </c:ext>
          </c:extLst>
        </c:ser>
        <c:ser>
          <c:idx val="3"/>
          <c:order val="3"/>
          <c:tx>
            <c:strRef>
              <c:f>'Charts (www)'!$Q$307</c:f>
              <c:strCache>
                <c:ptCount val="1"/>
                <c:pt idx="0">
                  <c:v>Adjusted Source Energy Intensity </c:v>
                </c:pt>
              </c:strCache>
            </c:strRef>
          </c:tx>
          <c:spPr>
            <a:ln w="19050">
              <a:solidFill>
                <a:srgbClr val="00B050"/>
              </a:solidFill>
            </a:ln>
          </c:spPr>
          <c:marker>
            <c:symbol val="triangle"/>
            <c:size val="5"/>
            <c:spPr>
              <a:solidFill>
                <a:srgbClr val="00FF00"/>
              </a:solidFill>
              <a:ln>
                <a:solidFill>
                  <a:srgbClr val="00B050"/>
                </a:solidFill>
              </a:ln>
            </c:spPr>
          </c:marker>
          <c:cat>
            <c:numRef>
              <c:f>'Charts (www)'!$M$308:$M$355</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formatCode="0">
                  <c:v>1985</c:v>
                </c:pt>
                <c:pt idx="16" formatCode="0">
                  <c:v>1986</c:v>
                </c:pt>
                <c:pt idx="17" formatCode="0">
                  <c:v>1987</c:v>
                </c:pt>
                <c:pt idx="18" formatCode="0">
                  <c:v>1988</c:v>
                </c:pt>
                <c:pt idx="19" formatCode="0">
                  <c:v>1989</c:v>
                </c:pt>
                <c:pt idx="20" formatCode="0">
                  <c:v>1990</c:v>
                </c:pt>
                <c:pt idx="21" formatCode="0">
                  <c:v>1991</c:v>
                </c:pt>
                <c:pt idx="22" formatCode="0">
                  <c:v>1992</c:v>
                </c:pt>
                <c:pt idx="23" formatCode="0">
                  <c:v>1993</c:v>
                </c:pt>
                <c:pt idx="24" formatCode="0">
                  <c:v>1994</c:v>
                </c:pt>
                <c:pt idx="25" formatCode="0">
                  <c:v>1995</c:v>
                </c:pt>
                <c:pt idx="26" formatCode="0">
                  <c:v>1996</c:v>
                </c:pt>
                <c:pt idx="27" formatCode="0">
                  <c:v>1997</c:v>
                </c:pt>
                <c:pt idx="28" formatCode="0">
                  <c:v>1998</c:v>
                </c:pt>
                <c:pt idx="29" formatCode="0">
                  <c:v>1999</c:v>
                </c:pt>
                <c:pt idx="30" formatCode="0">
                  <c:v>2000</c:v>
                </c:pt>
                <c:pt idx="31" formatCode="0">
                  <c:v>2001</c:v>
                </c:pt>
                <c:pt idx="32" formatCode="0">
                  <c:v>2002</c:v>
                </c:pt>
                <c:pt idx="33" formatCode="0">
                  <c:v>2003</c:v>
                </c:pt>
                <c:pt idx="34" formatCode="0">
                  <c:v>2004</c:v>
                </c:pt>
                <c:pt idx="35" formatCode="0">
                  <c:v>2005</c:v>
                </c:pt>
                <c:pt idx="36" formatCode="0">
                  <c:v>2006</c:v>
                </c:pt>
                <c:pt idx="37" formatCode="0">
                  <c:v>2007</c:v>
                </c:pt>
                <c:pt idx="38" formatCode="0">
                  <c:v>2008</c:v>
                </c:pt>
                <c:pt idx="39" formatCode="0">
                  <c:v>2009</c:v>
                </c:pt>
                <c:pt idx="40" formatCode="0">
                  <c:v>2010</c:v>
                </c:pt>
                <c:pt idx="41" formatCode="0">
                  <c:v>2011</c:v>
                </c:pt>
                <c:pt idx="42" formatCode="0">
                  <c:v>2012</c:v>
                </c:pt>
                <c:pt idx="43" formatCode="0">
                  <c:v>2013</c:v>
                </c:pt>
                <c:pt idx="44" formatCode="0">
                  <c:v>2014</c:v>
                </c:pt>
                <c:pt idx="45" formatCode="0">
                  <c:v>2015</c:v>
                </c:pt>
                <c:pt idx="46" formatCode="0">
                  <c:v>2016</c:v>
                </c:pt>
                <c:pt idx="47" formatCode="0">
                  <c:v>2017</c:v>
                </c:pt>
              </c:numCache>
            </c:numRef>
          </c:cat>
          <c:val>
            <c:numRef>
              <c:f>'Charts (www)'!$Q$308:$Q$355</c:f>
              <c:numCache>
                <c:formatCode>0.000</c:formatCode>
                <c:ptCount val="48"/>
                <c:pt idx="0">
                  <c:v>1.3340622926299135</c:v>
                </c:pt>
                <c:pt idx="1">
                  <c:v>1.3275949958265503</c:v>
                </c:pt>
                <c:pt idx="2">
                  <c:v>1.2867722275537532</c:v>
                </c:pt>
                <c:pt idx="3">
                  <c:v>1.2378835873126774</c:v>
                </c:pt>
                <c:pt idx="4">
                  <c:v>1.2176289998029366</c:v>
                </c:pt>
                <c:pt idx="5">
                  <c:v>1.2516718933716655</c:v>
                </c:pt>
                <c:pt idx="6">
                  <c:v>1.2052268806293531</c:v>
                </c:pt>
                <c:pt idx="7">
                  <c:v>1.1554614741139126</c:v>
                </c:pt>
                <c:pt idx="8">
                  <c:v>1.1240729716225704</c:v>
                </c:pt>
                <c:pt idx="9">
                  <c:v>1.0980860535352492</c:v>
                </c:pt>
                <c:pt idx="10">
                  <c:v>1.1029789938562087</c:v>
                </c:pt>
                <c:pt idx="11">
                  <c:v>1.079294617218975</c:v>
                </c:pt>
                <c:pt idx="12">
                  <c:v>1.0648468658385479</c:v>
                </c:pt>
                <c:pt idx="13">
                  <c:v>1.0630816707248718</c:v>
                </c:pt>
                <c:pt idx="14">
                  <c:v>1.0513655440579179</c:v>
                </c:pt>
                <c:pt idx="15">
                  <c:v>1</c:v>
                </c:pt>
                <c:pt idx="16">
                  <c:v>1.0151485055652156</c:v>
                </c:pt>
                <c:pt idx="17">
                  <c:v>0.98066303702267221</c:v>
                </c:pt>
                <c:pt idx="18">
                  <c:v>0.99970920929549689</c:v>
                </c:pt>
                <c:pt idx="19">
                  <c:v>0.99782346872225403</c:v>
                </c:pt>
                <c:pt idx="20">
                  <c:v>1.0113612944231707</c:v>
                </c:pt>
                <c:pt idx="21">
                  <c:v>1.0046892009861337</c:v>
                </c:pt>
                <c:pt idx="22">
                  <c:v>1.0043570061488243</c:v>
                </c:pt>
                <c:pt idx="23">
                  <c:v>1.0100699565308586</c:v>
                </c:pt>
                <c:pt idx="24">
                  <c:v>0.99473071079631581</c:v>
                </c:pt>
                <c:pt idx="25">
                  <c:v>0.9979639174549163</c:v>
                </c:pt>
                <c:pt idx="26">
                  <c:v>0.99059821190312825</c:v>
                </c:pt>
                <c:pt idx="27">
                  <c:v>0.94491099984421623</c:v>
                </c:pt>
                <c:pt idx="28">
                  <c:v>0.94147235058140244</c:v>
                </c:pt>
                <c:pt idx="29">
                  <c:v>0.94287401187615072</c:v>
                </c:pt>
                <c:pt idx="30">
                  <c:v>0.95525794262707797</c:v>
                </c:pt>
                <c:pt idx="31">
                  <c:v>0.96382810792741003</c:v>
                </c:pt>
                <c:pt idx="32">
                  <c:v>0.90125430584795074</c:v>
                </c:pt>
                <c:pt idx="33">
                  <c:v>0.90768758224913126</c:v>
                </c:pt>
                <c:pt idx="34">
                  <c:v>0.88839319632990166</c:v>
                </c:pt>
                <c:pt idx="35">
                  <c:v>0.86730869515784192</c:v>
                </c:pt>
                <c:pt idx="36">
                  <c:v>0.86142190729229207</c:v>
                </c:pt>
                <c:pt idx="37">
                  <c:v>0.84331447476836852</c:v>
                </c:pt>
                <c:pt idx="38">
                  <c:v>0.86444833570839186</c:v>
                </c:pt>
                <c:pt idx="39">
                  <c:v>0.87282554866227013</c:v>
                </c:pt>
                <c:pt idx="40">
                  <c:v>0.87136510470643402</c:v>
                </c:pt>
                <c:pt idx="41">
                  <c:v>0.87237977620073992</c:v>
                </c:pt>
                <c:pt idx="42">
                  <c:v>0.82843730741282939</c:v>
                </c:pt>
                <c:pt idx="43">
                  <c:v>0.8319059582190782</c:v>
                </c:pt>
                <c:pt idx="44">
                  <c:v>0.85251995278349657</c:v>
                </c:pt>
                <c:pt idx="45">
                  <c:v>0.84191328363921458</c:v>
                </c:pt>
                <c:pt idx="46">
                  <c:v>0.83611432229452942</c:v>
                </c:pt>
                <c:pt idx="47">
                  <c:v>0.81744934025213101</c:v>
                </c:pt>
              </c:numCache>
            </c:numRef>
          </c:val>
          <c:smooth val="0"/>
          <c:extLst>
            <c:ext xmlns:c16="http://schemas.microsoft.com/office/drawing/2014/chart" uri="{C3380CC4-5D6E-409C-BE32-E72D297353CC}">
              <c16:uniqueId val="{00000003-D8AA-448C-9B5A-5C199A2FF164}"/>
            </c:ext>
          </c:extLst>
        </c:ser>
        <c:dLbls>
          <c:showLegendKey val="0"/>
          <c:showVal val="0"/>
          <c:showCatName val="0"/>
          <c:showSerName val="0"/>
          <c:showPercent val="0"/>
          <c:showBubbleSize val="0"/>
        </c:dLbls>
        <c:marker val="1"/>
        <c:smooth val="0"/>
        <c:axId val="127522304"/>
        <c:axId val="127439936"/>
      </c:lineChart>
      <c:catAx>
        <c:axId val="127522304"/>
        <c:scaling>
          <c:orientation val="minMax"/>
        </c:scaling>
        <c:delete val="0"/>
        <c:axPos val="b"/>
        <c:numFmt formatCode="General" sourceLinked="1"/>
        <c:majorTickMark val="out"/>
        <c:minorTickMark val="none"/>
        <c:tickLblPos val="nextTo"/>
        <c:crossAx val="127439936"/>
        <c:crosses val="autoZero"/>
        <c:auto val="1"/>
        <c:lblAlgn val="ctr"/>
        <c:lblOffset val="100"/>
        <c:tickLblSkip val="5"/>
        <c:noMultiLvlLbl val="0"/>
      </c:catAx>
      <c:valAx>
        <c:axId val="127439936"/>
        <c:scaling>
          <c:orientation val="minMax"/>
        </c:scaling>
        <c:delete val="0"/>
        <c:axPos val="l"/>
        <c:majorGridlines/>
        <c:title>
          <c:tx>
            <c:rich>
              <a:bodyPr rot="-5400000" vert="horz"/>
              <a:lstStyle/>
              <a:p>
                <a:pPr>
                  <a:defRPr sz="1100" baseline="0"/>
                </a:pPr>
                <a:r>
                  <a:rPr lang="en-US" sz="1100" baseline="0"/>
                  <a:t>Index, 1985 = 1</a:t>
                </a:r>
              </a:p>
            </c:rich>
          </c:tx>
          <c:overlay val="0"/>
        </c:title>
        <c:numFmt formatCode="0.0" sourceLinked="0"/>
        <c:majorTickMark val="out"/>
        <c:minorTickMark val="none"/>
        <c:tickLblPos val="nextTo"/>
        <c:crossAx val="127522304"/>
        <c:crosses val="autoZero"/>
        <c:crossBetween val="midCat"/>
      </c:valAx>
      <c:spPr>
        <a:ln>
          <a:solidFill>
            <a:srgbClr val="002060"/>
          </a:solidFill>
        </a:ln>
      </c:spPr>
    </c:plotArea>
    <c:legend>
      <c:legendPos val="r"/>
      <c:layout>
        <c:manualLayout>
          <c:xMode val="edge"/>
          <c:yMode val="edge"/>
          <c:x val="0.20165843676320122"/>
          <c:y val="7.8195074100585918E-2"/>
          <c:w val="0.42829841185106099"/>
          <c:h val="0.25516530130703358"/>
        </c:manualLayout>
      </c:layout>
      <c:overlay val="0"/>
      <c:spPr>
        <a:solidFill>
          <a:schemeClr val="bg1"/>
        </a:solidFill>
        <a:ln>
          <a:solidFill>
            <a:srgbClr val="002060"/>
          </a:solidFill>
        </a:ln>
      </c:spPr>
    </c:legend>
    <c:plotVisOnly val="1"/>
    <c:dispBlanksAs val="gap"/>
    <c:showDLblsOverMax val="0"/>
  </c:chart>
  <c:spPr>
    <a:ln>
      <a:solidFill>
        <a:srgbClr val="002060"/>
      </a:solidFill>
    </a:ln>
  </c:sp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125240594925635"/>
          <c:y val="5.1400554097404488E-2"/>
          <c:w val="0.7945242782152232"/>
          <c:h val="0.79523549139690874"/>
        </c:manualLayout>
      </c:layout>
      <c:lineChart>
        <c:grouping val="standard"/>
        <c:varyColors val="0"/>
        <c:ser>
          <c:idx val="0"/>
          <c:order val="0"/>
          <c:tx>
            <c:strRef>
              <c:f>'Charts (www)'!$N$363</c:f>
              <c:strCache>
                <c:ptCount val="1"/>
                <c:pt idx="0">
                  <c:v>Electricity</c:v>
                </c:pt>
              </c:strCache>
            </c:strRef>
          </c:tx>
          <c:spPr>
            <a:ln>
              <a:solidFill>
                <a:srgbClr val="002060"/>
              </a:solidFill>
            </a:ln>
          </c:spPr>
          <c:marker>
            <c:symbol val="diamond"/>
            <c:size val="6"/>
            <c:spPr>
              <a:solidFill>
                <a:srgbClr val="002060"/>
              </a:solidFill>
              <a:ln>
                <a:solidFill>
                  <a:srgbClr val="002060"/>
                </a:solidFill>
              </a:ln>
            </c:spPr>
          </c:marker>
          <c:cat>
            <c:numRef>
              <c:f>'Charts (www)'!$M$364:$M$411</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'Charts (www)'!$N$364:$N$411</c:f>
              <c:numCache>
                <c:formatCode>0.0000</c:formatCode>
                <c:ptCount val="48"/>
                <c:pt idx="0">
                  <c:v>0.96285965726199363</c:v>
                </c:pt>
                <c:pt idx="1">
                  <c:v>0.97100216949121276</c:v>
                </c:pt>
                <c:pt idx="2">
                  <c:v>0.96357286726122982</c:v>
                </c:pt>
                <c:pt idx="3">
                  <c:v>0.95756955299589019</c:v>
                </c:pt>
                <c:pt idx="4">
                  <c:v>0.96891840801840667</c:v>
                </c:pt>
                <c:pt idx="5">
                  <c:v>1.0490414027505084</c:v>
                </c:pt>
                <c:pt idx="6">
                  <c:v>1.0321044352936264</c:v>
                </c:pt>
                <c:pt idx="7">
                  <c:v>1.0106003463825226</c:v>
                </c:pt>
                <c:pt idx="8">
                  <c:v>0.98206330742683468</c:v>
                </c:pt>
                <c:pt idx="9">
                  <c:v>0.97340154192867889</c:v>
                </c:pt>
                <c:pt idx="10">
                  <c:v>1.0080532783865195</c:v>
                </c:pt>
                <c:pt idx="11">
                  <c:v>1.0206290731759535</c:v>
                </c:pt>
                <c:pt idx="12">
                  <c:v>1.0458328240384609</c:v>
                </c:pt>
                <c:pt idx="13">
                  <c:v>1.0087962148668261</c:v>
                </c:pt>
                <c:pt idx="14">
                  <c:v>1.0285551530406989</c:v>
                </c:pt>
                <c:pt idx="15">
                  <c:v>1</c:v>
                </c:pt>
                <c:pt idx="16">
                  <c:v>0.99608652764057581</c:v>
                </c:pt>
                <c:pt idx="17">
                  <c:v>0.9751972056256909</c:v>
                </c:pt>
                <c:pt idx="18">
                  <c:v>0.97308222858659876</c:v>
                </c:pt>
                <c:pt idx="19">
                  <c:v>0.97387794261389582</c:v>
                </c:pt>
                <c:pt idx="20">
                  <c:v>1.0023444943334567</c:v>
                </c:pt>
                <c:pt idx="21">
                  <c:v>1.0219915250816907</c:v>
                </c:pt>
                <c:pt idx="22">
                  <c:v>0.99276864934615072</c:v>
                </c:pt>
                <c:pt idx="23">
                  <c:v>0.98870131377650172</c:v>
                </c:pt>
                <c:pt idx="24">
                  <c:v>0.96318009553937234</c:v>
                </c:pt>
                <c:pt idx="25">
                  <c:v>0.95128921412508793</c:v>
                </c:pt>
                <c:pt idx="26">
                  <c:v>0.94924298006144514</c:v>
                </c:pt>
                <c:pt idx="27">
                  <c:v>0.90025455649386754</c:v>
                </c:pt>
                <c:pt idx="28">
                  <c:v>0.87082365894010383</c:v>
                </c:pt>
                <c:pt idx="29">
                  <c:v>0.86863409838979766</c:v>
                </c:pt>
                <c:pt idx="30">
                  <c:v>0.89727203115046061</c:v>
                </c:pt>
                <c:pt idx="31">
                  <c:v>0.91810508677491276</c:v>
                </c:pt>
                <c:pt idx="32">
                  <c:v>0.88211872478901521</c:v>
                </c:pt>
                <c:pt idx="33">
                  <c:v>0.90047605558605959</c:v>
                </c:pt>
                <c:pt idx="34">
                  <c:v>0.92775389867807057</c:v>
                </c:pt>
                <c:pt idx="35">
                  <c:v>0.92896563645675079</c:v>
                </c:pt>
                <c:pt idx="36">
                  <c:v>0.91088510149751456</c:v>
                </c:pt>
                <c:pt idx="37">
                  <c:v>0.88763218517259379</c:v>
                </c:pt>
                <c:pt idx="38">
                  <c:v>0.93086433604343433</c:v>
                </c:pt>
                <c:pt idx="39">
                  <c:v>0.91704545699796436</c:v>
                </c:pt>
                <c:pt idx="40">
                  <c:v>0.90723922970632465</c:v>
                </c:pt>
                <c:pt idx="41">
                  <c:v>0.94015712780152416</c:v>
                </c:pt>
                <c:pt idx="42">
                  <c:v>0.91424833654726811</c:v>
                </c:pt>
                <c:pt idx="43">
                  <c:v>0.8660197572267363</c:v>
                </c:pt>
                <c:pt idx="44">
                  <c:v>0.868833450929685</c:v>
                </c:pt>
                <c:pt idx="45">
                  <c:v>0.8722750330251261</c:v>
                </c:pt>
                <c:pt idx="46">
                  <c:v>0.84491271050517447</c:v>
                </c:pt>
                <c:pt idx="47">
                  <c:v>0.82434011538638696</c:v>
                </c:pt>
              </c:numCache>
            </c:numRef>
          </c:val>
          <c:smooth val="0"/>
          <c:extLst>
            <c:ext xmlns:c16="http://schemas.microsoft.com/office/drawing/2014/chart" uri="{C3380CC4-5D6E-409C-BE32-E72D297353CC}">
              <c16:uniqueId val="{00000000-1090-4434-8C74-0D6C3A05DF84}"/>
            </c:ext>
          </c:extLst>
        </c:ser>
        <c:ser>
          <c:idx val="1"/>
          <c:order val="1"/>
          <c:tx>
            <c:strRef>
              <c:f>'Charts (www)'!$O$363</c:f>
              <c:strCache>
                <c:ptCount val="1"/>
                <c:pt idx="0">
                  <c:v>Fuels</c:v>
                </c:pt>
              </c:strCache>
            </c:strRef>
          </c:tx>
          <c:marker>
            <c:symbol val="square"/>
            <c:size val="4"/>
          </c:marker>
          <c:cat>
            <c:numRef>
              <c:f>'Charts (www)'!$M$364:$M$411</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'Charts (www)'!$O$364:$O$411</c:f>
              <c:numCache>
                <c:formatCode>0.0000</c:formatCode>
                <c:ptCount val="48"/>
                <c:pt idx="0">
                  <c:v>1.5645867941090399</c:v>
                </c:pt>
                <c:pt idx="1">
                  <c:v>1.5491179018238161</c:v>
                </c:pt>
                <c:pt idx="2">
                  <c:v>1.4875506774016836</c:v>
                </c:pt>
                <c:pt idx="3">
                  <c:v>1.4117536596283131</c:v>
                </c:pt>
                <c:pt idx="4">
                  <c:v>1.3716648827281266</c:v>
                </c:pt>
                <c:pt idx="5">
                  <c:v>1.3773329950536257</c:v>
                </c:pt>
                <c:pt idx="6">
                  <c:v>1.3128164562321532</c:v>
                </c:pt>
                <c:pt idx="7">
                  <c:v>1.2457210879074783</c:v>
                </c:pt>
                <c:pt idx="8">
                  <c:v>1.2125459888867509</c:v>
                </c:pt>
                <c:pt idx="9">
                  <c:v>1.1758842165841079</c:v>
                </c:pt>
                <c:pt idx="10">
                  <c:v>1.1624831512310263</c:v>
                </c:pt>
                <c:pt idx="11">
                  <c:v>1.1163205097517661</c:v>
                </c:pt>
                <c:pt idx="12">
                  <c:v>1.0773516235650382</c:v>
                </c:pt>
                <c:pt idx="13">
                  <c:v>1.097380841763778</c:v>
                </c:pt>
                <c:pt idx="14">
                  <c:v>1.0658895383509239</c:v>
                </c:pt>
                <c:pt idx="15">
                  <c:v>1</c:v>
                </c:pt>
                <c:pt idx="16">
                  <c:v>1.0273311507573095</c:v>
                </c:pt>
                <c:pt idx="17">
                  <c:v>0.98411309827935589</c:v>
                </c:pt>
                <c:pt idx="18">
                  <c:v>1.0168718845144187</c:v>
                </c:pt>
                <c:pt idx="19">
                  <c:v>1.0132407262088088</c:v>
                </c:pt>
                <c:pt idx="20">
                  <c:v>1.017046072139332</c:v>
                </c:pt>
                <c:pt idx="21">
                  <c:v>0.99329088617614236</c:v>
                </c:pt>
                <c:pt idx="22">
                  <c:v>1.0118089383196662</c:v>
                </c:pt>
                <c:pt idx="23">
                  <c:v>1.0240115167842871</c:v>
                </c:pt>
                <c:pt idx="24">
                  <c:v>1.0155324304238631</c:v>
                </c:pt>
                <c:pt idx="25">
                  <c:v>1.0290699138210639</c:v>
                </c:pt>
                <c:pt idx="26">
                  <c:v>1.018050506108559</c:v>
                </c:pt>
                <c:pt idx="27">
                  <c:v>0.9747226207656331</c:v>
                </c:pt>
                <c:pt idx="28">
                  <c:v>0.98963974734349713</c:v>
                </c:pt>
                <c:pt idx="29">
                  <c:v>0.99360215326523937</c:v>
                </c:pt>
                <c:pt idx="30">
                  <c:v>0.99424627831838386</c:v>
                </c:pt>
                <c:pt idx="31">
                  <c:v>0.99397834672958518</c:v>
                </c:pt>
                <c:pt idx="32">
                  <c:v>0.91274504943434198</c:v>
                </c:pt>
                <c:pt idx="33">
                  <c:v>0.9107539835832007</c:v>
                </c:pt>
                <c:pt idx="34">
                  <c:v>0.85864601038682031</c:v>
                </c:pt>
                <c:pt idx="35">
                  <c:v>0.82196996826948876</c:v>
                </c:pt>
                <c:pt idx="36">
                  <c:v>0.8246748318548871</c:v>
                </c:pt>
                <c:pt idx="37">
                  <c:v>0.81022800944288476</c:v>
                </c:pt>
                <c:pt idx="38">
                  <c:v>0.81575559306228218</c:v>
                </c:pt>
                <c:pt idx="39">
                  <c:v>0.83936637555126525</c:v>
                </c:pt>
                <c:pt idx="40">
                  <c:v>0.84362427981420973</c:v>
                </c:pt>
                <c:pt idx="41">
                  <c:v>0.82247161794966495</c:v>
                </c:pt>
                <c:pt idx="42">
                  <c:v>0.76604684440013415</c:v>
                </c:pt>
                <c:pt idx="43">
                  <c:v>0.80567174465292679</c:v>
                </c:pt>
                <c:pt idx="44">
                  <c:v>0.83875855188208159</c:v>
                </c:pt>
                <c:pt idx="45">
                  <c:v>0.81821940422047579</c:v>
                </c:pt>
                <c:pt idx="46">
                  <c:v>0.82764466093400924</c:v>
                </c:pt>
                <c:pt idx="47">
                  <c:v>0.81037519772699762</c:v>
                </c:pt>
              </c:numCache>
            </c:numRef>
          </c:val>
          <c:smooth val="0"/>
          <c:extLst>
            <c:ext xmlns:c16="http://schemas.microsoft.com/office/drawing/2014/chart" uri="{C3380CC4-5D6E-409C-BE32-E72D297353CC}">
              <c16:uniqueId val="{00000001-1090-4434-8C74-0D6C3A05DF84}"/>
            </c:ext>
          </c:extLst>
        </c:ser>
        <c:ser>
          <c:idx val="2"/>
          <c:order val="2"/>
          <c:tx>
            <c:strRef>
              <c:f>'Charts (www)'!$P$363</c:f>
              <c:strCache>
                <c:ptCount val="1"/>
                <c:pt idx="0">
                  <c:v>Source (adjusted)</c:v>
                </c:pt>
              </c:strCache>
            </c:strRef>
          </c:tx>
          <c:spPr>
            <a:ln>
              <a:solidFill>
                <a:srgbClr val="00B050"/>
              </a:solidFill>
            </a:ln>
          </c:spPr>
          <c:marker>
            <c:symbol val="triangle"/>
            <c:size val="6"/>
            <c:spPr>
              <a:solidFill>
                <a:srgbClr val="00FF00"/>
              </a:solidFill>
              <a:ln>
                <a:solidFill>
                  <a:srgbClr val="00B050"/>
                </a:solidFill>
              </a:ln>
            </c:spPr>
          </c:marker>
          <c:cat>
            <c:numRef>
              <c:f>'Charts (www)'!$M$364:$M$411</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'Charts (www)'!$P$364:$P$411</c:f>
              <c:numCache>
                <c:formatCode>0.0000</c:formatCode>
                <c:ptCount val="48"/>
                <c:pt idx="0">
                  <c:v>1.3340622926299135</c:v>
                </c:pt>
                <c:pt idx="1">
                  <c:v>1.3275949958265503</c:v>
                </c:pt>
                <c:pt idx="2">
                  <c:v>1.2867722275537532</c:v>
                </c:pt>
                <c:pt idx="3">
                  <c:v>1.2378835873126774</c:v>
                </c:pt>
                <c:pt idx="4">
                  <c:v>1.2176289998029366</c:v>
                </c:pt>
                <c:pt idx="5">
                  <c:v>1.2516718933716655</c:v>
                </c:pt>
                <c:pt idx="6">
                  <c:v>1.2052268806293531</c:v>
                </c:pt>
                <c:pt idx="7">
                  <c:v>1.1554614741139126</c:v>
                </c:pt>
                <c:pt idx="8">
                  <c:v>1.1240729716225704</c:v>
                </c:pt>
                <c:pt idx="9">
                  <c:v>1.0980860535352492</c:v>
                </c:pt>
                <c:pt idx="10">
                  <c:v>1.1029789938562087</c:v>
                </c:pt>
                <c:pt idx="11">
                  <c:v>1.079294617218975</c:v>
                </c:pt>
                <c:pt idx="12">
                  <c:v>1.0648468658385479</c:v>
                </c:pt>
                <c:pt idx="13">
                  <c:v>1.0630816707248718</c:v>
                </c:pt>
                <c:pt idx="14">
                  <c:v>1.0513655440579179</c:v>
                </c:pt>
                <c:pt idx="15">
                  <c:v>1</c:v>
                </c:pt>
                <c:pt idx="16">
                  <c:v>1.0151485055652156</c:v>
                </c:pt>
                <c:pt idx="17">
                  <c:v>0.98066303702267221</c:v>
                </c:pt>
                <c:pt idx="18">
                  <c:v>0.99970920929549689</c:v>
                </c:pt>
                <c:pt idx="19">
                  <c:v>0.99782346872225403</c:v>
                </c:pt>
                <c:pt idx="20">
                  <c:v>1.0113612944231707</c:v>
                </c:pt>
                <c:pt idx="21">
                  <c:v>1.0046892009861337</c:v>
                </c:pt>
                <c:pt idx="22">
                  <c:v>1.0043570061488243</c:v>
                </c:pt>
                <c:pt idx="23">
                  <c:v>1.0100699565308586</c:v>
                </c:pt>
                <c:pt idx="24">
                  <c:v>0.99473071079631581</c:v>
                </c:pt>
                <c:pt idx="25">
                  <c:v>0.9979639174549163</c:v>
                </c:pt>
                <c:pt idx="26">
                  <c:v>0.99059821190312825</c:v>
                </c:pt>
                <c:pt idx="27">
                  <c:v>0.94491099984421623</c:v>
                </c:pt>
                <c:pt idx="28">
                  <c:v>0.94147235058140244</c:v>
                </c:pt>
                <c:pt idx="29">
                  <c:v>0.94287401187615072</c:v>
                </c:pt>
                <c:pt idx="30">
                  <c:v>0.95525794262707797</c:v>
                </c:pt>
                <c:pt idx="31">
                  <c:v>0.96382810792741003</c:v>
                </c:pt>
                <c:pt idx="32">
                  <c:v>0.90125430584795074</c:v>
                </c:pt>
                <c:pt idx="33">
                  <c:v>0.90768758224913126</c:v>
                </c:pt>
                <c:pt idx="34">
                  <c:v>0.88839319632990166</c:v>
                </c:pt>
                <c:pt idx="35">
                  <c:v>0.86730869515784192</c:v>
                </c:pt>
                <c:pt idx="36">
                  <c:v>0.86142190729229207</c:v>
                </c:pt>
                <c:pt idx="37">
                  <c:v>0.84331447476836852</c:v>
                </c:pt>
                <c:pt idx="38">
                  <c:v>0.86444833570839186</c:v>
                </c:pt>
                <c:pt idx="39">
                  <c:v>0.87282554866227013</c:v>
                </c:pt>
                <c:pt idx="40">
                  <c:v>0.87136510470643402</c:v>
                </c:pt>
                <c:pt idx="41">
                  <c:v>0.87237977620073992</c:v>
                </c:pt>
                <c:pt idx="42">
                  <c:v>0.82843730741282939</c:v>
                </c:pt>
                <c:pt idx="43">
                  <c:v>0.8319059582190782</c:v>
                </c:pt>
                <c:pt idx="44">
                  <c:v>0.85251995278349657</c:v>
                </c:pt>
                <c:pt idx="45">
                  <c:v>0.84191328363921458</c:v>
                </c:pt>
                <c:pt idx="46">
                  <c:v>0.83611432229452942</c:v>
                </c:pt>
                <c:pt idx="47">
                  <c:v>0.81744934025213101</c:v>
                </c:pt>
              </c:numCache>
            </c:numRef>
          </c:val>
          <c:smooth val="0"/>
          <c:extLst>
            <c:ext xmlns:c16="http://schemas.microsoft.com/office/drawing/2014/chart" uri="{C3380CC4-5D6E-409C-BE32-E72D297353CC}">
              <c16:uniqueId val="{00000002-1090-4434-8C74-0D6C3A05DF84}"/>
            </c:ext>
          </c:extLst>
        </c:ser>
        <c:dLbls>
          <c:showLegendKey val="0"/>
          <c:showVal val="0"/>
          <c:showCatName val="0"/>
          <c:showSerName val="0"/>
          <c:showPercent val="0"/>
          <c:showBubbleSize val="0"/>
        </c:dLbls>
        <c:marker val="1"/>
        <c:smooth val="0"/>
        <c:axId val="127523328"/>
        <c:axId val="128311872"/>
      </c:lineChart>
      <c:catAx>
        <c:axId val="127523328"/>
        <c:scaling>
          <c:orientation val="minMax"/>
        </c:scaling>
        <c:delete val="0"/>
        <c:axPos val="b"/>
        <c:numFmt formatCode="General" sourceLinked="1"/>
        <c:majorTickMark val="out"/>
        <c:minorTickMark val="none"/>
        <c:tickLblPos val="nextTo"/>
        <c:crossAx val="128311872"/>
        <c:crosses val="autoZero"/>
        <c:auto val="1"/>
        <c:lblAlgn val="ctr"/>
        <c:lblOffset val="100"/>
        <c:tickLblSkip val="5"/>
        <c:noMultiLvlLbl val="0"/>
      </c:catAx>
      <c:valAx>
        <c:axId val="128311872"/>
        <c:scaling>
          <c:orientation val="minMax"/>
        </c:scaling>
        <c:delete val="0"/>
        <c:axPos val="l"/>
        <c:majorGridlines/>
        <c:title>
          <c:tx>
            <c:rich>
              <a:bodyPr rot="-5400000" vert="horz"/>
              <a:lstStyle/>
              <a:p>
                <a:pPr>
                  <a:defRPr/>
                </a:pPr>
                <a:r>
                  <a:rPr lang="en-US"/>
                  <a:t>Index, 1985 = 1.0</a:t>
                </a:r>
              </a:p>
            </c:rich>
          </c:tx>
          <c:overlay val="0"/>
        </c:title>
        <c:numFmt formatCode="0.0" sourceLinked="0"/>
        <c:majorTickMark val="out"/>
        <c:minorTickMark val="none"/>
        <c:tickLblPos val="nextTo"/>
        <c:crossAx val="127523328"/>
        <c:crosses val="autoZero"/>
        <c:crossBetween val="midCat"/>
      </c:valAx>
      <c:spPr>
        <a:ln>
          <a:solidFill>
            <a:schemeClr val="bg1">
              <a:lumMod val="65000"/>
            </a:schemeClr>
          </a:solidFill>
        </a:ln>
      </c:spPr>
    </c:plotArea>
    <c:legend>
      <c:legendPos val="r"/>
      <c:layout>
        <c:manualLayout>
          <c:xMode val="edge"/>
          <c:yMode val="edge"/>
          <c:x val="0.20585306914005189"/>
          <c:y val="0.56148805448898398"/>
          <c:w val="0.26130340090467413"/>
          <c:h val="0.22153642240152699"/>
        </c:manualLayout>
      </c:layout>
      <c:overlay val="0"/>
      <c:spPr>
        <a:solidFill>
          <a:schemeClr val="bg1"/>
        </a:solidFill>
        <a:ln>
          <a:solidFill>
            <a:srgbClr val="002060"/>
          </a:solidFill>
        </a:ln>
      </c:spPr>
    </c:legend>
    <c:plotVisOnly val="1"/>
    <c:dispBlanksAs val="gap"/>
    <c:showDLblsOverMax val="0"/>
  </c:chart>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125240594925635"/>
          <c:y val="5.1400554097404488E-2"/>
          <c:w val="0.7945242782152232"/>
          <c:h val="0.79523549139690874"/>
        </c:manualLayout>
      </c:layout>
      <c:lineChart>
        <c:grouping val="standard"/>
        <c:varyColors val="0"/>
        <c:ser>
          <c:idx val="0"/>
          <c:order val="0"/>
          <c:tx>
            <c:strRef>
              <c:f>'Charts (www)'!$S$363</c:f>
              <c:strCache>
                <c:ptCount val="1"/>
                <c:pt idx="0">
                  <c:v>Electricity</c:v>
                </c:pt>
              </c:strCache>
            </c:strRef>
          </c:tx>
          <c:spPr>
            <a:ln>
              <a:solidFill>
                <a:srgbClr val="002060"/>
              </a:solidFill>
            </a:ln>
          </c:spPr>
          <c:marker>
            <c:symbol val="diamond"/>
            <c:size val="6"/>
            <c:spPr>
              <a:solidFill>
                <a:srgbClr val="002060"/>
              </a:solidFill>
              <a:ln>
                <a:solidFill>
                  <a:srgbClr val="002060"/>
                </a:solidFill>
              </a:ln>
            </c:spPr>
          </c:marker>
          <c:cat>
            <c:numRef>
              <c:f>'Charts (www)'!$R$364:$R$411</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'Charts (www)'!$S$364:$S$411</c:f>
              <c:numCache>
                <c:formatCode>0.0000</c:formatCode>
                <c:ptCount val="48"/>
                <c:pt idx="0">
                  <c:v>0.90235181254390984</c:v>
                </c:pt>
                <c:pt idx="1">
                  <c:v>0.93419454090882248</c:v>
                </c:pt>
                <c:pt idx="2">
                  <c:v>0.95112534908220625</c:v>
                </c:pt>
                <c:pt idx="3">
                  <c:v>0.97465908570855364</c:v>
                </c:pt>
                <c:pt idx="4">
                  <c:v>0.97941371662919663</c:v>
                </c:pt>
                <c:pt idx="5">
                  <c:v>0.9807196036434479</c:v>
                </c:pt>
                <c:pt idx="6">
                  <c:v>1.0247584166518555</c:v>
                </c:pt>
                <c:pt idx="7">
                  <c:v>1.0603708935417664</c:v>
                </c:pt>
                <c:pt idx="8">
                  <c:v>1.0682487579787732</c:v>
                </c:pt>
                <c:pt idx="9">
                  <c:v>1.0514047791619157</c:v>
                </c:pt>
                <c:pt idx="10">
                  <c:v>1.0536790264194948</c:v>
                </c:pt>
                <c:pt idx="11">
                  <c:v>1.0396807288614862</c:v>
                </c:pt>
                <c:pt idx="12">
                  <c:v>1.0124027572213599</c:v>
                </c:pt>
                <c:pt idx="13">
                  <c:v>1.0261629044382408</c:v>
                </c:pt>
                <c:pt idx="14">
                  <c:v>1.0305141404142339</c:v>
                </c:pt>
                <c:pt idx="15">
                  <c:v>1</c:v>
                </c:pt>
                <c:pt idx="16">
                  <c:v>0.99029460606383468</c:v>
                </c:pt>
                <c:pt idx="17">
                  <c:v>1.0167562367741771</c:v>
                </c:pt>
                <c:pt idx="18">
                  <c:v>1.0541627425487285</c:v>
                </c:pt>
                <c:pt idx="19">
                  <c:v>1.0865642100519006</c:v>
                </c:pt>
                <c:pt idx="20">
                  <c:v>1.0738153906643837</c:v>
                </c:pt>
                <c:pt idx="21">
                  <c:v>1.0826424855356092</c:v>
                </c:pt>
                <c:pt idx="22">
                  <c:v>1.096905446271641</c:v>
                </c:pt>
                <c:pt idx="23">
                  <c:v>1.0965873066641465</c:v>
                </c:pt>
                <c:pt idx="24">
                  <c:v>1.0611941188403511</c:v>
                </c:pt>
                <c:pt idx="25">
                  <c:v>1.1029089891229837</c:v>
                </c:pt>
                <c:pt idx="26">
                  <c:v>1.108673123099764</c:v>
                </c:pt>
                <c:pt idx="27">
                  <c:v>1.0154949974851248</c:v>
                </c:pt>
                <c:pt idx="28">
                  <c:v>1.0496184559083483</c:v>
                </c:pt>
                <c:pt idx="29">
                  <c:v>1.0072879693121135</c:v>
                </c:pt>
                <c:pt idx="30">
                  <c:v>1.0223532732587706</c:v>
                </c:pt>
                <c:pt idx="31">
                  <c:v>1.0702022665754956</c:v>
                </c:pt>
                <c:pt idx="32">
                  <c:v>1.0590585811711066</c:v>
                </c:pt>
                <c:pt idx="33">
                  <c:v>1.0934970590712449</c:v>
                </c:pt>
                <c:pt idx="34">
                  <c:v>1.125849797935452</c:v>
                </c:pt>
                <c:pt idx="35">
                  <c:v>1.1640166066230184</c:v>
                </c:pt>
                <c:pt idx="36">
                  <c:v>1.1912032302232241</c:v>
                </c:pt>
                <c:pt idx="37">
                  <c:v>1.2320094124782921</c:v>
                </c:pt>
                <c:pt idx="38">
                  <c:v>1.2167967594927236</c:v>
                </c:pt>
                <c:pt idx="39">
                  <c:v>1.2100071667856878</c:v>
                </c:pt>
                <c:pt idx="40">
                  <c:v>1.1742422311075853</c:v>
                </c:pt>
                <c:pt idx="41">
                  <c:v>1.1534241117044177</c:v>
                </c:pt>
                <c:pt idx="42">
                  <c:v>1.1251524736964529</c:v>
                </c:pt>
                <c:pt idx="43">
                  <c:v>1.185620971418871</c:v>
                </c:pt>
                <c:pt idx="44">
                  <c:v>1.2497484250448661</c:v>
                </c:pt>
                <c:pt idx="45">
                  <c:v>1.3214720302031724</c:v>
                </c:pt>
                <c:pt idx="46">
                  <c:v>1.388630928866246</c:v>
                </c:pt>
                <c:pt idx="47">
                  <c:v>1.4263184154390838</c:v>
                </c:pt>
              </c:numCache>
            </c:numRef>
          </c:val>
          <c:smooth val="0"/>
          <c:extLst>
            <c:ext xmlns:c16="http://schemas.microsoft.com/office/drawing/2014/chart" uri="{C3380CC4-5D6E-409C-BE32-E72D297353CC}">
              <c16:uniqueId val="{00000000-8789-4B95-90D0-E8D3623B2FB0}"/>
            </c:ext>
          </c:extLst>
        </c:ser>
        <c:ser>
          <c:idx val="1"/>
          <c:order val="1"/>
          <c:tx>
            <c:strRef>
              <c:f>'Charts (www)'!$T$363</c:f>
              <c:strCache>
                <c:ptCount val="1"/>
                <c:pt idx="0">
                  <c:v>Fuels</c:v>
                </c:pt>
              </c:strCache>
            </c:strRef>
          </c:tx>
          <c:marker>
            <c:symbol val="square"/>
            <c:size val="5"/>
          </c:marker>
          <c:cat>
            <c:numRef>
              <c:f>'Charts (www)'!$R$364:$R$411</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'Charts (www)'!$T$364:$T$411</c:f>
              <c:numCache>
                <c:formatCode>0.0000</c:formatCode>
                <c:ptCount val="48"/>
                <c:pt idx="0">
                  <c:v>1.2719511399301757</c:v>
                </c:pt>
                <c:pt idx="1">
                  <c:v>1.2613050927323974</c:v>
                </c:pt>
                <c:pt idx="2">
                  <c:v>1.2503195348647187</c:v>
                </c:pt>
                <c:pt idx="3">
                  <c:v>1.2596869942742703</c:v>
                </c:pt>
                <c:pt idx="4">
                  <c:v>1.2851223686225559</c:v>
                </c:pt>
                <c:pt idx="5">
                  <c:v>1.2277041678448841</c:v>
                </c:pt>
                <c:pt idx="6">
                  <c:v>1.2245069780649818</c:v>
                </c:pt>
                <c:pt idx="7">
                  <c:v>1.1829253213716842</c:v>
                </c:pt>
                <c:pt idx="8">
                  <c:v>1.259896727144225</c:v>
                </c:pt>
                <c:pt idx="9">
                  <c:v>1.0841560431437121</c:v>
                </c:pt>
                <c:pt idx="10">
                  <c:v>1.150778544144996</c:v>
                </c:pt>
                <c:pt idx="11">
                  <c:v>1.1168576379545085</c:v>
                </c:pt>
                <c:pt idx="12">
                  <c:v>1.0653354727986482</c:v>
                </c:pt>
                <c:pt idx="13">
                  <c:v>1.2153130279026489</c:v>
                </c:pt>
                <c:pt idx="14">
                  <c:v>1.0832781497137709</c:v>
                </c:pt>
                <c:pt idx="15">
                  <c:v>1</c:v>
                </c:pt>
                <c:pt idx="16">
                  <c:v>0.96840910727628471</c:v>
                </c:pt>
                <c:pt idx="17">
                  <c:v>0.91672514842169883</c:v>
                </c:pt>
                <c:pt idx="18">
                  <c:v>0.92053302730221598</c:v>
                </c:pt>
                <c:pt idx="19">
                  <c:v>0.88435946448665748</c:v>
                </c:pt>
                <c:pt idx="20">
                  <c:v>0.84329845608172527</c:v>
                </c:pt>
                <c:pt idx="21">
                  <c:v>0.79829996453426444</c:v>
                </c:pt>
                <c:pt idx="22">
                  <c:v>0.78055707462793622</c:v>
                </c:pt>
                <c:pt idx="23">
                  <c:v>0.77572007245211405</c:v>
                </c:pt>
                <c:pt idx="24">
                  <c:v>0.72107148352756234</c:v>
                </c:pt>
                <c:pt idx="25">
                  <c:v>0.71936182260717096</c:v>
                </c:pt>
                <c:pt idx="26">
                  <c:v>0.71014368363240232</c:v>
                </c:pt>
                <c:pt idx="27">
                  <c:v>0.7162438562292075</c:v>
                </c:pt>
                <c:pt idx="28">
                  <c:v>0.7196506755756138</c:v>
                </c:pt>
                <c:pt idx="29">
                  <c:v>0.72445399140551847</c:v>
                </c:pt>
                <c:pt idx="30">
                  <c:v>0.71790337936115811</c:v>
                </c:pt>
                <c:pt idx="31">
                  <c:v>0.7056521630572542</c:v>
                </c:pt>
                <c:pt idx="32">
                  <c:v>0.71018305816744942</c:v>
                </c:pt>
                <c:pt idx="33">
                  <c:v>0.62451331129901466</c:v>
                </c:pt>
                <c:pt idx="34">
                  <c:v>0.6348888804777737</c:v>
                </c:pt>
                <c:pt idx="35">
                  <c:v>0.60522200675862481</c:v>
                </c:pt>
                <c:pt idx="36">
                  <c:v>0.58589436239483916</c:v>
                </c:pt>
                <c:pt idx="37">
                  <c:v>0.60651438439264549</c:v>
                </c:pt>
                <c:pt idx="38">
                  <c:v>0.58963498880870358</c:v>
                </c:pt>
                <c:pt idx="39">
                  <c:v>0.63747938000978244</c:v>
                </c:pt>
                <c:pt idx="40">
                  <c:v>0.60634637161844485</c:v>
                </c:pt>
                <c:pt idx="41">
                  <c:v>0.60797727529351031</c:v>
                </c:pt>
                <c:pt idx="42">
                  <c:v>0.61442305473847303</c:v>
                </c:pt>
                <c:pt idx="43">
                  <c:v>0.67473489365415007</c:v>
                </c:pt>
                <c:pt idx="44">
                  <c:v>0.73810296921658669</c:v>
                </c:pt>
                <c:pt idx="45">
                  <c:v>0.8334997342485182</c:v>
                </c:pt>
                <c:pt idx="46">
                  <c:v>0.88900633291662834</c:v>
                </c:pt>
                <c:pt idx="47">
                  <c:v>0.90085192415657589</c:v>
                </c:pt>
              </c:numCache>
            </c:numRef>
          </c:val>
          <c:smooth val="0"/>
          <c:extLst>
            <c:ext xmlns:c16="http://schemas.microsoft.com/office/drawing/2014/chart" uri="{C3380CC4-5D6E-409C-BE32-E72D297353CC}">
              <c16:uniqueId val="{00000001-8789-4B95-90D0-E8D3623B2FB0}"/>
            </c:ext>
          </c:extLst>
        </c:ser>
        <c:ser>
          <c:idx val="2"/>
          <c:order val="2"/>
          <c:tx>
            <c:strRef>
              <c:f>'Charts (www)'!$U$363</c:f>
              <c:strCache>
                <c:ptCount val="1"/>
                <c:pt idx="0">
                  <c:v>Source (adjusted)</c:v>
                </c:pt>
              </c:strCache>
            </c:strRef>
          </c:tx>
          <c:spPr>
            <a:ln>
              <a:solidFill>
                <a:srgbClr val="00B050"/>
              </a:solidFill>
            </a:ln>
          </c:spPr>
          <c:marker>
            <c:symbol val="triangle"/>
            <c:size val="6"/>
            <c:spPr>
              <a:solidFill>
                <a:srgbClr val="00FF00"/>
              </a:solidFill>
              <a:ln>
                <a:solidFill>
                  <a:srgbClr val="00B050"/>
                </a:solidFill>
              </a:ln>
            </c:spPr>
          </c:marker>
          <c:cat>
            <c:numRef>
              <c:f>'Charts (www)'!$R$364:$R$411</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'Charts (www)'!$U$364:$U$411</c:f>
              <c:numCache>
                <c:formatCode>0.0000</c:formatCode>
                <c:ptCount val="48"/>
                <c:pt idx="0">
                  <c:v>1.144670331686676</c:v>
                </c:pt>
                <c:pt idx="1">
                  <c:v>1.1489835303233302</c:v>
                </c:pt>
                <c:pt idx="2">
                  <c:v>1.1476662869684708</c:v>
                </c:pt>
                <c:pt idx="3">
                  <c:v>1.1619481900739388</c:v>
                </c:pt>
                <c:pt idx="4">
                  <c:v>1.1801654604737006</c:v>
                </c:pt>
                <c:pt idx="5">
                  <c:v>1.1432616706628744</c:v>
                </c:pt>
                <c:pt idx="6">
                  <c:v>1.1564614936003577</c:v>
                </c:pt>
                <c:pt idx="7">
                  <c:v>1.1414649986964889</c:v>
                </c:pt>
                <c:pt idx="8">
                  <c:v>1.1948231123861859</c:v>
                </c:pt>
                <c:pt idx="9">
                  <c:v>1.0732843279952735</c:v>
                </c:pt>
                <c:pt idx="10">
                  <c:v>1.1179369237841601</c:v>
                </c:pt>
                <c:pt idx="11">
                  <c:v>1.0907697381936741</c:v>
                </c:pt>
                <c:pt idx="12">
                  <c:v>1.0473314511936993</c:v>
                </c:pt>
                <c:pt idx="13">
                  <c:v>1.1518862283888218</c:v>
                </c:pt>
                <c:pt idx="14">
                  <c:v>1.0656919985089417</c:v>
                </c:pt>
                <c:pt idx="15">
                  <c:v>1</c:v>
                </c:pt>
                <c:pt idx="16">
                  <c:v>0.9756871034514123</c:v>
                </c:pt>
                <c:pt idx="17">
                  <c:v>0.95000897921901761</c:v>
                </c:pt>
                <c:pt idx="18">
                  <c:v>0.96506060193966103</c:v>
                </c:pt>
                <c:pt idx="19">
                  <c:v>0.95195643550142017</c:v>
                </c:pt>
                <c:pt idx="20">
                  <c:v>0.92041510837432428</c:v>
                </c:pt>
                <c:pt idx="21">
                  <c:v>0.89360698077070166</c:v>
                </c:pt>
                <c:pt idx="22">
                  <c:v>0.88670007164725317</c:v>
                </c:pt>
                <c:pt idx="23">
                  <c:v>0.8833823486602369</c:v>
                </c:pt>
                <c:pt idx="24">
                  <c:v>0.83518014186128908</c:v>
                </c:pt>
                <c:pt idx="25">
                  <c:v>0.84807610537146061</c:v>
                </c:pt>
                <c:pt idx="26">
                  <c:v>0.84390498125120939</c:v>
                </c:pt>
                <c:pt idx="27">
                  <c:v>0.81664111960108243</c:v>
                </c:pt>
                <c:pt idx="28">
                  <c:v>0.83033900574367214</c:v>
                </c:pt>
                <c:pt idx="29">
                  <c:v>0.81938562345779375</c:v>
                </c:pt>
                <c:pt idx="30">
                  <c:v>0.82003648369729354</c:v>
                </c:pt>
                <c:pt idx="31">
                  <c:v>0.82779407669412619</c:v>
                </c:pt>
                <c:pt idx="32">
                  <c:v>0.82711150845154224</c:v>
                </c:pt>
                <c:pt idx="33">
                  <c:v>0.78121292344901683</c:v>
                </c:pt>
                <c:pt idx="34">
                  <c:v>0.79888929253210972</c:v>
                </c:pt>
                <c:pt idx="35">
                  <c:v>0.79161260107593467</c:v>
                </c:pt>
                <c:pt idx="36">
                  <c:v>0.78766361875345237</c:v>
                </c:pt>
                <c:pt idx="37">
                  <c:v>0.81501599926073987</c:v>
                </c:pt>
                <c:pt idx="38">
                  <c:v>0.79861959389482839</c:v>
                </c:pt>
                <c:pt idx="39">
                  <c:v>0.82880602381103652</c:v>
                </c:pt>
                <c:pt idx="40">
                  <c:v>0.79593577829909457</c:v>
                </c:pt>
                <c:pt idx="41">
                  <c:v>0.79026178001082126</c:v>
                </c:pt>
                <c:pt idx="42">
                  <c:v>0.78542077987172609</c:v>
                </c:pt>
                <c:pt idx="43">
                  <c:v>0.84620802458569444</c:v>
                </c:pt>
                <c:pt idx="44">
                  <c:v>0.91023751509483253</c:v>
                </c:pt>
                <c:pt idx="45">
                  <c:v>0.99847628843578529</c:v>
                </c:pt>
                <c:pt idx="46">
                  <c:v>1.0581317007879993</c:v>
                </c:pt>
                <c:pt idx="47">
                  <c:v>1.0785068583294499</c:v>
                </c:pt>
              </c:numCache>
            </c:numRef>
          </c:val>
          <c:smooth val="0"/>
          <c:extLst>
            <c:ext xmlns:c16="http://schemas.microsoft.com/office/drawing/2014/chart" uri="{C3380CC4-5D6E-409C-BE32-E72D297353CC}">
              <c16:uniqueId val="{00000002-8789-4B95-90D0-E8D3623B2FB0}"/>
            </c:ext>
          </c:extLst>
        </c:ser>
        <c:dLbls>
          <c:showLegendKey val="0"/>
          <c:showVal val="0"/>
          <c:showCatName val="0"/>
          <c:showSerName val="0"/>
          <c:showPercent val="0"/>
          <c:showBubbleSize val="0"/>
        </c:dLbls>
        <c:marker val="1"/>
        <c:smooth val="0"/>
        <c:axId val="127524352"/>
        <c:axId val="128314176"/>
      </c:lineChart>
      <c:catAx>
        <c:axId val="127524352"/>
        <c:scaling>
          <c:orientation val="minMax"/>
        </c:scaling>
        <c:delete val="0"/>
        <c:axPos val="b"/>
        <c:numFmt formatCode="General" sourceLinked="1"/>
        <c:majorTickMark val="out"/>
        <c:minorTickMark val="none"/>
        <c:tickLblPos val="nextTo"/>
        <c:crossAx val="128314176"/>
        <c:crosses val="autoZero"/>
        <c:auto val="1"/>
        <c:lblAlgn val="ctr"/>
        <c:lblOffset val="100"/>
        <c:tickLblSkip val="5"/>
        <c:noMultiLvlLbl val="0"/>
      </c:catAx>
      <c:valAx>
        <c:axId val="128314176"/>
        <c:scaling>
          <c:orientation val="minMax"/>
        </c:scaling>
        <c:delete val="0"/>
        <c:axPos val="l"/>
        <c:majorGridlines/>
        <c:title>
          <c:tx>
            <c:rich>
              <a:bodyPr rot="-5400000" vert="horz"/>
              <a:lstStyle/>
              <a:p>
                <a:pPr>
                  <a:defRPr/>
                </a:pPr>
                <a:r>
                  <a:rPr lang="en-US"/>
                  <a:t>Index, 1985 = 1.0</a:t>
                </a:r>
              </a:p>
            </c:rich>
          </c:tx>
          <c:overlay val="0"/>
        </c:title>
        <c:numFmt formatCode="0.0" sourceLinked="0"/>
        <c:majorTickMark val="out"/>
        <c:minorTickMark val="none"/>
        <c:tickLblPos val="nextTo"/>
        <c:crossAx val="127524352"/>
        <c:crosses val="autoZero"/>
        <c:crossBetween val="midCat"/>
      </c:valAx>
      <c:spPr>
        <a:ln>
          <a:solidFill>
            <a:schemeClr val="bg1">
              <a:lumMod val="65000"/>
            </a:schemeClr>
          </a:solidFill>
        </a:ln>
      </c:spPr>
    </c:plotArea>
    <c:legend>
      <c:legendPos val="r"/>
      <c:layout>
        <c:manualLayout>
          <c:xMode val="edge"/>
          <c:yMode val="edge"/>
          <c:x val="0.20585306914005189"/>
          <c:y val="0.56148805448898398"/>
          <c:w val="0.26130340090467413"/>
          <c:h val="0.22153642240152699"/>
        </c:manualLayout>
      </c:layout>
      <c:overlay val="0"/>
      <c:spPr>
        <a:solidFill>
          <a:schemeClr val="bg1"/>
        </a:solidFill>
        <a:ln>
          <a:solidFill>
            <a:srgbClr val="002060"/>
          </a:solidFill>
        </a:ln>
      </c:spPr>
    </c:legend>
    <c:plotVisOnly val="1"/>
    <c:dispBlanksAs val="gap"/>
    <c:showDLblsOverMax val="0"/>
  </c:chart>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466629561117749"/>
          <c:y val="4.6039059904813912E-2"/>
          <c:w val="0.81902641587680958"/>
          <c:h val="0.83174844608962129"/>
        </c:manualLayout>
      </c:layout>
      <c:lineChart>
        <c:grouping val="standard"/>
        <c:varyColors val="0"/>
        <c:ser>
          <c:idx val="0"/>
          <c:order val="0"/>
          <c:tx>
            <c:strRef>
              <c:f>'Charts (www)'!$U$5</c:f>
              <c:strCache>
                <c:ptCount val="1"/>
                <c:pt idx="0">
                  <c:v>Industrial GDP</c:v>
                </c:pt>
              </c:strCache>
            </c:strRef>
          </c:tx>
          <c:spPr>
            <a:ln w="19050">
              <a:solidFill>
                <a:srgbClr val="FF00FF"/>
              </a:solidFill>
            </a:ln>
          </c:spPr>
          <c:marker>
            <c:symbol val="square"/>
            <c:size val="4"/>
            <c:spPr>
              <a:solidFill>
                <a:srgbClr val="FF00FF"/>
              </a:solidFill>
              <a:ln>
                <a:solidFill>
                  <a:srgbClr val="FF00FF"/>
                </a:solidFill>
              </a:ln>
            </c:spPr>
          </c:marker>
          <c:cat>
            <c:numRef>
              <c:f>'Charts (www)'!$T$6:$T$53</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'Charts (www)'!$U$6:$U$53</c:f>
              <c:numCache>
                <c:formatCode>0.000</c:formatCode>
                <c:ptCount val="48"/>
                <c:pt idx="0">
                  <c:v>0.76407295073152126</c:v>
                </c:pt>
                <c:pt idx="1">
                  <c:v>0.77974410153766671</c:v>
                </c:pt>
                <c:pt idx="2">
                  <c:v>0.81951731199403255</c:v>
                </c:pt>
                <c:pt idx="3">
                  <c:v>0.85584963038453132</c:v>
                </c:pt>
                <c:pt idx="4">
                  <c:v>0.80473369451067811</c:v>
                </c:pt>
                <c:pt idx="5">
                  <c:v>0.77245097654583639</c:v>
                </c:pt>
                <c:pt idx="6">
                  <c:v>0.82545385614518152</c:v>
                </c:pt>
                <c:pt idx="7">
                  <c:v>0.8627882527123335</c:v>
                </c:pt>
                <c:pt idx="8">
                  <c:v>0.89178554123757581</c:v>
                </c:pt>
                <c:pt idx="9">
                  <c:v>0.89207331718532945</c:v>
                </c:pt>
                <c:pt idx="10">
                  <c:v>0.84910620151200267</c:v>
                </c:pt>
                <c:pt idx="11">
                  <c:v>0.85712319397422365</c:v>
                </c:pt>
                <c:pt idx="12">
                  <c:v>0.82135906419655258</c:v>
                </c:pt>
                <c:pt idx="13">
                  <c:v>0.85156676821048383</c:v>
                </c:pt>
                <c:pt idx="14">
                  <c:v>0.94341653975870365</c:v>
                </c:pt>
                <c:pt idx="15">
                  <c:v>1</c:v>
                </c:pt>
                <c:pt idx="16">
                  <c:v>1.0326847916546611</c:v>
                </c:pt>
                <c:pt idx="17">
                  <c:v>1.0806422470141883</c:v>
                </c:pt>
                <c:pt idx="18">
                  <c:v>1.1265223422049295</c:v>
                </c:pt>
                <c:pt idx="19">
                  <c:v>1.1378277320286494</c:v>
                </c:pt>
                <c:pt idx="20">
                  <c:v>1.1363234659531918</c:v>
                </c:pt>
                <c:pt idx="21">
                  <c:v>1.1099379889298888</c:v>
                </c:pt>
                <c:pt idx="22">
                  <c:v>1.1457331735561269</c:v>
                </c:pt>
                <c:pt idx="23">
                  <c:v>1.1659996055398771</c:v>
                </c:pt>
                <c:pt idx="24">
                  <c:v>1.2485935946349684</c:v>
                </c:pt>
                <c:pt idx="25">
                  <c:v>1.2604664505134175</c:v>
                </c:pt>
                <c:pt idx="26">
                  <c:v>1.3126249866699546</c:v>
                </c:pt>
                <c:pt idx="27">
                  <c:v>1.3852509791954986</c:v>
                </c:pt>
                <c:pt idx="28">
                  <c:v>1.4363980055286836</c:v>
                </c:pt>
                <c:pt idx="29">
                  <c:v>1.4997462993836739</c:v>
                </c:pt>
                <c:pt idx="30">
                  <c:v>1.5811685333433656</c:v>
                </c:pt>
                <c:pt idx="31">
                  <c:v>1.5452782698367198</c:v>
                </c:pt>
                <c:pt idx="32">
                  <c:v>1.5441029246177997</c:v>
                </c:pt>
                <c:pt idx="33">
                  <c:v>1.5944396869122839</c:v>
                </c:pt>
                <c:pt idx="34">
                  <c:v>1.6850986913786632</c:v>
                </c:pt>
                <c:pt idx="35">
                  <c:v>1.7242451466525199</c:v>
                </c:pt>
                <c:pt idx="36">
                  <c:v>1.7987554964252113</c:v>
                </c:pt>
                <c:pt idx="37">
                  <c:v>1.8250355190537262</c:v>
                </c:pt>
                <c:pt idx="38">
                  <c:v>1.7578795303199861</c:v>
                </c:pt>
                <c:pt idx="39">
                  <c:v>1.6360883676055964</c:v>
                </c:pt>
                <c:pt idx="40">
                  <c:v>1.6481576338921471</c:v>
                </c:pt>
                <c:pt idx="41">
                  <c:v>1.6505063883188644</c:v>
                </c:pt>
                <c:pt idx="42">
                  <c:v>1.6697335960164335</c:v>
                </c:pt>
                <c:pt idx="43">
                  <c:v>1.7343116338584044</c:v>
                </c:pt>
                <c:pt idx="44">
                  <c:v>1.7826044141466479</c:v>
                </c:pt>
                <c:pt idx="45">
                  <c:v>1.8322451042507604</c:v>
                </c:pt>
                <c:pt idx="46">
                  <c:v>1.8378282442154033</c:v>
                </c:pt>
                <c:pt idx="47">
                  <c:v>1.8867149353806643</c:v>
                </c:pt>
              </c:numCache>
            </c:numRef>
          </c:val>
          <c:smooth val="0"/>
          <c:extLst>
            <c:ext xmlns:c16="http://schemas.microsoft.com/office/drawing/2014/chart" uri="{C3380CC4-5D6E-409C-BE32-E72D297353CC}">
              <c16:uniqueId val="{00000000-74F3-47B1-B302-36D63D537ADD}"/>
            </c:ext>
          </c:extLst>
        </c:ser>
        <c:ser>
          <c:idx val="1"/>
          <c:order val="1"/>
          <c:tx>
            <c:strRef>
              <c:f>'Charts (www)'!$V$5</c:f>
              <c:strCache>
                <c:ptCount val="1"/>
                <c:pt idx="0">
                  <c:v>Energy Use</c:v>
                </c:pt>
              </c:strCache>
            </c:strRef>
          </c:tx>
          <c:spPr>
            <a:ln w="19050">
              <a:solidFill>
                <a:srgbClr val="002060"/>
              </a:solidFill>
            </a:ln>
          </c:spPr>
          <c:marker>
            <c:symbol val="diamond"/>
            <c:size val="5"/>
            <c:spPr>
              <a:solidFill>
                <a:srgbClr val="002060"/>
              </a:solidFill>
              <a:ln>
                <a:solidFill>
                  <a:srgbClr val="002060"/>
                </a:solidFill>
              </a:ln>
            </c:spPr>
          </c:marker>
          <c:cat>
            <c:numRef>
              <c:f>'Charts (www)'!$T$6:$T$53</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'Charts (www)'!$V$6:$V$53</c:f>
              <c:numCache>
                <c:formatCode>0.000</c:formatCode>
                <c:ptCount val="48"/>
                <c:pt idx="0">
                  <c:v>1.0600085174436216</c:v>
                </c:pt>
                <c:pt idx="1">
                  <c:v>1.0698931453178575</c:v>
                </c:pt>
                <c:pt idx="2">
                  <c:v>1.119137368577237</c:v>
                </c:pt>
                <c:pt idx="3">
                  <c:v>1.1646017578279482</c:v>
                </c:pt>
                <c:pt idx="4">
                  <c:v>1.1661182344448988</c:v>
                </c:pt>
                <c:pt idx="5">
                  <c:v>1.0781644452780415</c:v>
                </c:pt>
                <c:pt idx="6">
                  <c:v>1.1325689394684688</c:v>
                </c:pt>
                <c:pt idx="7">
                  <c:v>1.1559789677284273</c:v>
                </c:pt>
                <c:pt idx="8">
                  <c:v>1.1857911571023647</c:v>
                </c:pt>
                <c:pt idx="9">
                  <c:v>1.1749763715824988</c:v>
                </c:pt>
                <c:pt idx="10">
                  <c:v>1.1103009096449525</c:v>
                </c:pt>
                <c:pt idx="11">
                  <c:v>1.0841430987085252</c:v>
                </c:pt>
                <c:pt idx="12">
                  <c:v>0.97566440583651703</c:v>
                </c:pt>
                <c:pt idx="13">
                  <c:v>1.0152605350505892</c:v>
                </c:pt>
                <c:pt idx="14">
                  <c:v>1.0585990705503909</c:v>
                </c:pt>
                <c:pt idx="15">
                  <c:v>1</c:v>
                </c:pt>
                <c:pt idx="16">
                  <c:v>1.0104559070450576</c:v>
                </c:pt>
                <c:pt idx="17">
                  <c:v>1.0404503213245544</c:v>
                </c:pt>
                <c:pt idx="18">
                  <c:v>1.1056596869639617</c:v>
                </c:pt>
                <c:pt idx="19">
                  <c:v>1.1116293053325741</c:v>
                </c:pt>
                <c:pt idx="20">
                  <c:v>1.1200446750626627</c:v>
                </c:pt>
                <c:pt idx="21">
                  <c:v>1.0912466506203087</c:v>
                </c:pt>
                <c:pt idx="22">
                  <c:v>1.1100377958499337</c:v>
                </c:pt>
                <c:pt idx="23">
                  <c:v>1.1369736140519711</c:v>
                </c:pt>
                <c:pt idx="24">
                  <c:v>1.1663446558804249</c:v>
                </c:pt>
                <c:pt idx="25">
                  <c:v>1.1903736108195118</c:v>
                </c:pt>
                <c:pt idx="26">
                  <c:v>1.2060457481730906</c:v>
                </c:pt>
                <c:pt idx="27">
                  <c:v>1.2069902782405562</c:v>
                </c:pt>
                <c:pt idx="28">
                  <c:v>1.2293746693832366</c:v>
                </c:pt>
                <c:pt idx="29">
                  <c:v>1.2458119525059685</c:v>
                </c:pt>
                <c:pt idx="30">
                  <c:v>1.2597219460713507</c:v>
                </c:pt>
                <c:pt idx="31">
                  <c:v>1.2285875251813081</c:v>
                </c:pt>
                <c:pt idx="32">
                  <c:v>1.1706705774990547</c:v>
                </c:pt>
                <c:pt idx="33">
                  <c:v>1.1545199231950085</c:v>
                </c:pt>
                <c:pt idx="34">
                  <c:v>1.1826647657657319</c:v>
                </c:pt>
                <c:pt idx="35">
                  <c:v>1.1883782828584049</c:v>
                </c:pt>
                <c:pt idx="36">
                  <c:v>1.1873372842282752</c:v>
                </c:pt>
                <c:pt idx="37">
                  <c:v>1.1921952742857598</c:v>
                </c:pt>
                <c:pt idx="38">
                  <c:v>1.1499730896334215</c:v>
                </c:pt>
                <c:pt idx="39">
                  <c:v>1.0365940483215244</c:v>
                </c:pt>
                <c:pt idx="40">
                  <c:v>1.0735503423488992</c:v>
                </c:pt>
                <c:pt idx="41">
                  <c:v>1.0935554604410571</c:v>
                </c:pt>
                <c:pt idx="42">
                  <c:v>1.0626184743125227</c:v>
                </c:pt>
                <c:pt idx="43">
                  <c:v>1.1111401262902274</c:v>
                </c:pt>
                <c:pt idx="44">
                  <c:v>1.1557652861032874</c:v>
                </c:pt>
                <c:pt idx="45">
                  <c:v>1.1576493962016285</c:v>
                </c:pt>
                <c:pt idx="46">
                  <c:v>1.1615148884304325</c:v>
                </c:pt>
                <c:pt idx="47">
                  <c:v>1.1535938588959391</c:v>
                </c:pt>
              </c:numCache>
            </c:numRef>
          </c:val>
          <c:smooth val="0"/>
          <c:extLst>
            <c:ext xmlns:c16="http://schemas.microsoft.com/office/drawing/2014/chart" uri="{C3380CC4-5D6E-409C-BE32-E72D297353CC}">
              <c16:uniqueId val="{00000001-74F3-47B1-B302-36D63D537ADD}"/>
            </c:ext>
          </c:extLst>
        </c:ser>
        <c:ser>
          <c:idx val="2"/>
          <c:order val="2"/>
          <c:tx>
            <c:strRef>
              <c:f>'Charts (www)'!$W$5</c:f>
              <c:strCache>
                <c:ptCount val="1"/>
                <c:pt idx="0">
                  <c:v>Structure</c:v>
                </c:pt>
              </c:strCache>
            </c:strRef>
          </c:tx>
          <c:spPr>
            <a:ln>
              <a:solidFill>
                <a:srgbClr val="00B0F0"/>
              </a:solidFill>
            </a:ln>
          </c:spPr>
          <c:marker>
            <c:symbol val="x"/>
            <c:size val="4"/>
            <c:spPr>
              <a:noFill/>
              <a:ln>
                <a:solidFill>
                  <a:srgbClr val="00B0F0"/>
                </a:solidFill>
              </a:ln>
            </c:spPr>
          </c:marker>
          <c:cat>
            <c:numRef>
              <c:f>'Charts (www)'!$T$6:$T$53</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'Charts (www)'!$W$6:$W$53</c:f>
              <c:numCache>
                <c:formatCode>0.000</c:formatCode>
                <c:ptCount val="48"/>
                <c:pt idx="0">
                  <c:v>1.0623821406042568</c:v>
                </c:pt>
                <c:pt idx="1">
                  <c:v>1.0545730905117843</c:v>
                </c:pt>
                <c:pt idx="2">
                  <c:v>1.0783191730849182</c:v>
                </c:pt>
                <c:pt idx="3">
                  <c:v>1.1090166160510599</c:v>
                </c:pt>
                <c:pt idx="4">
                  <c:v>1.1953122961897005</c:v>
                </c:pt>
                <c:pt idx="5">
                  <c:v>1.1293941698748593</c:v>
                </c:pt>
                <c:pt idx="6">
                  <c:v>1.1449580891472539</c:v>
                </c:pt>
                <c:pt idx="7">
                  <c:v>1.161420493665976</c:v>
                </c:pt>
                <c:pt idx="8">
                  <c:v>1.1721833006374003</c:v>
                </c:pt>
                <c:pt idx="9">
                  <c:v>1.2034253377194217</c:v>
                </c:pt>
                <c:pt idx="10">
                  <c:v>1.1829546326349827</c:v>
                </c:pt>
                <c:pt idx="11">
                  <c:v>1.1699278060222214</c:v>
                </c:pt>
                <c:pt idx="12">
                  <c:v>1.1185042256000666</c:v>
                </c:pt>
                <c:pt idx="13">
                  <c:v>1.1069625845276123</c:v>
                </c:pt>
                <c:pt idx="14">
                  <c:v>1.0649143134695951</c:v>
                </c:pt>
                <c:pt idx="15">
                  <c:v>1</c:v>
                </c:pt>
                <c:pt idx="16">
                  <c:v>0.9699742031988724</c:v>
                </c:pt>
                <c:pt idx="17">
                  <c:v>0.98682422516689428</c:v>
                </c:pt>
                <c:pt idx="18">
                  <c:v>0.98730764761095713</c:v>
                </c:pt>
                <c:pt idx="19">
                  <c:v>0.98630167776306643</c:v>
                </c:pt>
                <c:pt idx="20">
                  <c:v>0.98836096467526791</c:v>
                </c:pt>
                <c:pt idx="21">
                  <c:v>0.99559885889946786</c:v>
                </c:pt>
                <c:pt idx="22">
                  <c:v>0.98244444712257339</c:v>
                </c:pt>
                <c:pt idx="23">
                  <c:v>0.98446577237415767</c:v>
                </c:pt>
                <c:pt idx="24">
                  <c:v>0.96283506350347681</c:v>
                </c:pt>
                <c:pt idx="25">
                  <c:v>0.96874522918335071</c:v>
                </c:pt>
                <c:pt idx="26">
                  <c:v>0.94920287720176744</c:v>
                </c:pt>
                <c:pt idx="27">
                  <c:v>0.94189077322660986</c:v>
                </c:pt>
                <c:pt idx="28">
                  <c:v>0.92609116569249672</c:v>
                </c:pt>
                <c:pt idx="29">
                  <c:v>0.89923946721315107</c:v>
                </c:pt>
                <c:pt idx="30">
                  <c:v>0.85264173725099046</c:v>
                </c:pt>
                <c:pt idx="31">
                  <c:v>0.84326151291167495</c:v>
                </c:pt>
                <c:pt idx="32">
                  <c:v>0.85209968251523804</c:v>
                </c:pt>
                <c:pt idx="33">
                  <c:v>0.81522107553586709</c:v>
                </c:pt>
                <c:pt idx="34">
                  <c:v>0.80246149011778145</c:v>
                </c:pt>
                <c:pt idx="35">
                  <c:v>0.80550795762764826</c:v>
                </c:pt>
                <c:pt idx="36">
                  <c:v>0.77653818753259318</c:v>
                </c:pt>
                <c:pt idx="37">
                  <c:v>0.77881145296025489</c:v>
                </c:pt>
                <c:pt idx="38">
                  <c:v>0.76577434226093022</c:v>
                </c:pt>
                <c:pt idx="39">
                  <c:v>0.731536968316571</c:v>
                </c:pt>
                <c:pt idx="40">
                  <c:v>0.75772083370654053</c:v>
                </c:pt>
                <c:pt idx="41">
                  <c:v>0.77076322700068722</c:v>
                </c:pt>
                <c:pt idx="42">
                  <c:v>0.77443696817554786</c:v>
                </c:pt>
                <c:pt idx="43">
                  <c:v>0.76801212337754876</c:v>
                </c:pt>
                <c:pt idx="44">
                  <c:v>0.75230540682164082</c:v>
                </c:pt>
                <c:pt idx="45">
                  <c:v>0.72828644051806168</c:v>
                </c:pt>
                <c:pt idx="46">
                  <c:v>0.72446004218938986</c:v>
                </c:pt>
                <c:pt idx="47">
                  <c:v>0.71088549363533526</c:v>
                </c:pt>
              </c:numCache>
            </c:numRef>
          </c:val>
          <c:smooth val="0"/>
          <c:extLst>
            <c:ext xmlns:c16="http://schemas.microsoft.com/office/drawing/2014/chart" uri="{C3380CC4-5D6E-409C-BE32-E72D297353CC}">
              <c16:uniqueId val="{00000002-74F3-47B1-B302-36D63D537ADD}"/>
            </c:ext>
          </c:extLst>
        </c:ser>
        <c:ser>
          <c:idx val="3"/>
          <c:order val="3"/>
          <c:tx>
            <c:strRef>
              <c:f>'Charts (www)'!$X$5</c:f>
              <c:strCache>
                <c:ptCount val="1"/>
                <c:pt idx="0">
                  <c:v>Adjusted Source Energy Intensity Index</c:v>
                </c:pt>
              </c:strCache>
            </c:strRef>
          </c:tx>
          <c:spPr>
            <a:ln w="19050">
              <a:solidFill>
                <a:srgbClr val="00B050"/>
              </a:solidFill>
            </a:ln>
          </c:spPr>
          <c:marker>
            <c:symbol val="triangle"/>
            <c:size val="5"/>
            <c:spPr>
              <a:solidFill>
                <a:srgbClr val="00FF00"/>
              </a:solidFill>
              <a:ln>
                <a:solidFill>
                  <a:srgbClr val="00B050"/>
                </a:solidFill>
              </a:ln>
            </c:spPr>
          </c:marker>
          <c:cat>
            <c:numRef>
              <c:f>'Charts (www)'!$T$6:$T$53</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'Charts (www)'!$X$6:$X$53</c:f>
              <c:numCache>
                <c:formatCode>0.000</c:formatCode>
                <c:ptCount val="48"/>
                <c:pt idx="0">
                  <c:v>1.3021963656943834</c:v>
                </c:pt>
                <c:pt idx="1">
                  <c:v>1.2976929457695516</c:v>
                </c:pt>
                <c:pt idx="2">
                  <c:v>1.2633974835172928</c:v>
                </c:pt>
                <c:pt idx="3">
                  <c:v>1.2243895344572073</c:v>
                </c:pt>
                <c:pt idx="4">
                  <c:v>1.2100144005303621</c:v>
                </c:pt>
                <c:pt idx="5">
                  <c:v>1.234260442624129</c:v>
                </c:pt>
                <c:pt idx="6">
                  <c:v>1.1970918967094208</c:v>
                </c:pt>
                <c:pt idx="7">
                  <c:v>1.1526975151715861</c:v>
                </c:pt>
                <c:pt idx="8">
                  <c:v>1.1333787219228844</c:v>
                </c:pt>
                <c:pt idx="9">
                  <c:v>1.0938820244194569</c:v>
                </c:pt>
                <c:pt idx="10">
                  <c:v>1.1050175303613601</c:v>
                </c:pt>
                <c:pt idx="11">
                  <c:v>1.0810807476871853</c:v>
                </c:pt>
                <c:pt idx="12">
                  <c:v>1.0622293065794233</c:v>
                </c:pt>
                <c:pt idx="13">
                  <c:v>1.0768411920385523</c:v>
                </c:pt>
                <c:pt idx="14">
                  <c:v>1.0536813487713117</c:v>
                </c:pt>
                <c:pt idx="15">
                  <c:v>1</c:v>
                </c:pt>
                <c:pt idx="16">
                  <c:v>1.0087933324068423</c:v>
                </c:pt>
                <c:pt idx="17">
                  <c:v>0.97558220391424733</c:v>
                </c:pt>
                <c:pt idx="18">
                  <c:v>0.9941415227801893</c:v>
                </c:pt>
                <c:pt idx="19">
                  <c:v>0.99056325834808512</c:v>
                </c:pt>
                <c:pt idx="20">
                  <c:v>0.99733608469140533</c:v>
                </c:pt>
                <c:pt idx="21">
                  <c:v>0.98756408242443106</c:v>
                </c:pt>
                <c:pt idx="22">
                  <c:v>0.98625810135464032</c:v>
                </c:pt>
                <c:pt idx="23">
                  <c:v>0.99061599442891812</c:v>
                </c:pt>
                <c:pt idx="24">
                  <c:v>0.97033056019188502</c:v>
                </c:pt>
                <c:pt idx="25">
                  <c:v>0.97505190559711918</c:v>
                </c:pt>
                <c:pt idx="26">
                  <c:v>0.96814866829584612</c:v>
                </c:pt>
                <c:pt idx="27">
                  <c:v>0.92528072208113576</c:v>
                </c:pt>
                <c:pt idx="28">
                  <c:v>0.92447078488793411</c:v>
                </c:pt>
                <c:pt idx="29">
                  <c:v>0.92407153261612929</c:v>
                </c:pt>
                <c:pt idx="30">
                  <c:v>0.93467614137379762</c:v>
                </c:pt>
                <c:pt idx="31">
                  <c:v>0.94303143788967736</c:v>
                </c:pt>
                <c:pt idx="32">
                  <c:v>0.88976238017527265</c:v>
                </c:pt>
                <c:pt idx="33">
                  <c:v>0.88801411539087916</c:v>
                </c:pt>
                <c:pt idx="34">
                  <c:v>0.87393997515985922</c:v>
                </c:pt>
                <c:pt idx="35">
                  <c:v>0.85465392607668722</c:v>
                </c:pt>
                <c:pt idx="36">
                  <c:v>0.84916328250962314</c:v>
                </c:pt>
                <c:pt idx="37">
                  <c:v>0.83795216522606775</c:v>
                </c:pt>
                <c:pt idx="38">
                  <c:v>0.85310603567983467</c:v>
                </c:pt>
                <c:pt idx="39">
                  <c:v>0.86543331530803591</c:v>
                </c:pt>
                <c:pt idx="40">
                  <c:v>0.85912853753387042</c:v>
                </c:pt>
                <c:pt idx="41">
                  <c:v>0.85845532933016833</c:v>
                </c:pt>
                <c:pt idx="42">
                  <c:v>0.82016920990094089</c:v>
                </c:pt>
                <c:pt idx="43">
                  <c:v>0.83419216841875199</c:v>
                </c:pt>
                <c:pt idx="44">
                  <c:v>0.86246882389198398</c:v>
                </c:pt>
                <c:pt idx="45">
                  <c:v>0.86793688123146706</c:v>
                </c:pt>
                <c:pt idx="46">
                  <c:v>0.87363409396401914</c:v>
                </c:pt>
                <c:pt idx="47">
                  <c:v>0.86132745778074404</c:v>
                </c:pt>
              </c:numCache>
            </c:numRef>
          </c:val>
          <c:smooth val="0"/>
          <c:extLst>
            <c:ext xmlns:c16="http://schemas.microsoft.com/office/drawing/2014/chart" uri="{C3380CC4-5D6E-409C-BE32-E72D297353CC}">
              <c16:uniqueId val="{00000003-74F3-47B1-B302-36D63D537ADD}"/>
            </c:ext>
          </c:extLst>
        </c:ser>
        <c:dLbls>
          <c:showLegendKey val="0"/>
          <c:showVal val="0"/>
          <c:showCatName val="0"/>
          <c:showSerName val="0"/>
          <c:showPercent val="0"/>
          <c:showBubbleSize val="0"/>
        </c:dLbls>
        <c:marker val="1"/>
        <c:smooth val="0"/>
        <c:axId val="127595520"/>
        <c:axId val="128316480"/>
      </c:lineChart>
      <c:catAx>
        <c:axId val="127595520"/>
        <c:scaling>
          <c:orientation val="minMax"/>
        </c:scaling>
        <c:delete val="0"/>
        <c:axPos val="b"/>
        <c:numFmt formatCode="General" sourceLinked="1"/>
        <c:majorTickMark val="out"/>
        <c:minorTickMark val="none"/>
        <c:tickLblPos val="nextTo"/>
        <c:crossAx val="128316480"/>
        <c:crosses val="autoZero"/>
        <c:auto val="1"/>
        <c:lblAlgn val="ctr"/>
        <c:lblOffset val="100"/>
        <c:tickLblSkip val="5"/>
        <c:noMultiLvlLbl val="0"/>
      </c:catAx>
      <c:valAx>
        <c:axId val="128316480"/>
        <c:scaling>
          <c:orientation val="minMax"/>
        </c:scaling>
        <c:delete val="0"/>
        <c:axPos val="l"/>
        <c:majorGridlines/>
        <c:title>
          <c:tx>
            <c:rich>
              <a:bodyPr rot="-5400000" vert="horz"/>
              <a:lstStyle/>
              <a:p>
                <a:pPr>
                  <a:defRPr sz="1100" baseline="0"/>
                </a:pPr>
                <a:r>
                  <a:rPr lang="en-US" sz="1100" baseline="0"/>
                  <a:t>Index, 1985 = 1</a:t>
                </a:r>
              </a:p>
            </c:rich>
          </c:tx>
          <c:layout>
            <c:manualLayout>
              <c:xMode val="edge"/>
              <c:yMode val="edge"/>
              <c:x val="2.2182351584161434E-2"/>
              <c:y val="0.33070590585625614"/>
            </c:manualLayout>
          </c:layout>
          <c:overlay val="0"/>
        </c:title>
        <c:numFmt formatCode="0.0" sourceLinked="0"/>
        <c:majorTickMark val="out"/>
        <c:minorTickMark val="none"/>
        <c:tickLblPos val="nextTo"/>
        <c:crossAx val="127595520"/>
        <c:crosses val="autoZero"/>
        <c:crossBetween val="midCat"/>
      </c:valAx>
      <c:spPr>
        <a:ln>
          <a:solidFill>
            <a:srgbClr val="002060"/>
          </a:solidFill>
        </a:ln>
      </c:spPr>
    </c:plotArea>
    <c:legend>
      <c:legendPos val="r"/>
      <c:layout>
        <c:manualLayout>
          <c:xMode val="edge"/>
          <c:yMode val="edge"/>
          <c:x val="0.33948301229722178"/>
          <c:y val="0.59290821483135492"/>
          <c:w val="0.47200469858593824"/>
          <c:h val="0.25886222431151329"/>
        </c:manualLayout>
      </c:layout>
      <c:overlay val="0"/>
      <c:spPr>
        <a:solidFill>
          <a:schemeClr val="bg1"/>
        </a:solidFill>
        <a:ln>
          <a:solidFill>
            <a:srgbClr val="002060"/>
          </a:solidFill>
        </a:ln>
      </c:spPr>
    </c:legend>
    <c:plotVisOnly val="1"/>
    <c:dispBlanksAs val="gap"/>
    <c:showDLblsOverMax val="0"/>
  </c:chart>
  <c:spPr>
    <a:ln>
      <a:solidFill>
        <a:srgbClr val="002060"/>
      </a:solidFill>
    </a:ln>
  </c:sp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272462817147856"/>
          <c:y val="5.1400554097404488E-2"/>
          <c:w val="0.76338538932633426"/>
          <c:h val="0.80912438028579758"/>
        </c:manualLayout>
      </c:layout>
      <c:lineChart>
        <c:grouping val="standard"/>
        <c:varyColors val="0"/>
        <c:ser>
          <c:idx val="0"/>
          <c:order val="0"/>
          <c:tx>
            <c:strRef>
              <c:f>'Charts (www)'!$N$66</c:f>
              <c:strCache>
                <c:ptCount val="1"/>
                <c:pt idx="0">
                  <c:v>Relative Mfg/Non Mfg Growth</c:v>
                </c:pt>
              </c:strCache>
            </c:strRef>
          </c:tx>
          <c:spPr>
            <a:ln>
              <a:solidFill>
                <a:srgbClr val="002060"/>
              </a:solidFill>
            </a:ln>
          </c:spPr>
          <c:marker>
            <c:symbol val="diamond"/>
            <c:size val="5"/>
            <c:spPr>
              <a:solidFill>
                <a:srgbClr val="002060"/>
              </a:solidFill>
            </c:spPr>
          </c:marker>
          <c:cat>
            <c:numRef>
              <c:f>'Charts (www)'!$M$67:$M$108</c:f>
              <c:numCache>
                <c:formatCode>General</c:formatCode>
                <c:ptCount val="42"/>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formatCode="0">
                  <c:v>1985</c:v>
                </c:pt>
                <c:pt idx="16" formatCode="0">
                  <c:v>1986</c:v>
                </c:pt>
                <c:pt idx="17" formatCode="0">
                  <c:v>1987</c:v>
                </c:pt>
                <c:pt idx="18" formatCode="0">
                  <c:v>1988</c:v>
                </c:pt>
                <c:pt idx="19" formatCode="0">
                  <c:v>1989</c:v>
                </c:pt>
                <c:pt idx="20" formatCode="0">
                  <c:v>1990</c:v>
                </c:pt>
                <c:pt idx="21" formatCode="0">
                  <c:v>1991</c:v>
                </c:pt>
                <c:pt idx="22" formatCode="0">
                  <c:v>1992</c:v>
                </c:pt>
                <c:pt idx="23" formatCode="0">
                  <c:v>1993</c:v>
                </c:pt>
                <c:pt idx="24" formatCode="0">
                  <c:v>1994</c:v>
                </c:pt>
                <c:pt idx="25" formatCode="0">
                  <c:v>1995</c:v>
                </c:pt>
                <c:pt idx="26" formatCode="0">
                  <c:v>1996</c:v>
                </c:pt>
                <c:pt idx="27" formatCode="0">
                  <c:v>1997</c:v>
                </c:pt>
                <c:pt idx="28" formatCode="0">
                  <c:v>1998</c:v>
                </c:pt>
                <c:pt idx="29" formatCode="0">
                  <c:v>1999</c:v>
                </c:pt>
                <c:pt idx="30" formatCode="0">
                  <c:v>2000</c:v>
                </c:pt>
                <c:pt idx="31" formatCode="0">
                  <c:v>2001</c:v>
                </c:pt>
                <c:pt idx="32" formatCode="0">
                  <c:v>2002</c:v>
                </c:pt>
                <c:pt idx="33" formatCode="0">
                  <c:v>2003</c:v>
                </c:pt>
                <c:pt idx="34" formatCode="0">
                  <c:v>2004</c:v>
                </c:pt>
                <c:pt idx="35" formatCode="0">
                  <c:v>2005</c:v>
                </c:pt>
                <c:pt idx="36" formatCode="0">
                  <c:v>2006</c:v>
                </c:pt>
                <c:pt idx="37" formatCode="0">
                  <c:v>2007</c:v>
                </c:pt>
                <c:pt idx="38" formatCode="0">
                  <c:v>2008</c:v>
                </c:pt>
                <c:pt idx="39" formatCode="0">
                  <c:v>2009</c:v>
                </c:pt>
                <c:pt idx="40" formatCode="0">
                  <c:v>2010</c:v>
                </c:pt>
                <c:pt idx="41" formatCode="0">
                  <c:v>2011</c:v>
                </c:pt>
              </c:numCache>
            </c:numRef>
          </c:cat>
          <c:val>
            <c:numRef>
              <c:f>'Charts (www)'!$N$67:$N$111</c:f>
              <c:numCache>
                <c:formatCode>0.000</c:formatCode>
                <c:ptCount val="45"/>
                <c:pt idx="0">
                  <c:v>0.90281442626672548</c:v>
                </c:pt>
                <c:pt idx="1">
                  <c:v>0.91456805525257945</c:v>
                </c:pt>
                <c:pt idx="2">
                  <c:v>0.94318729096533493</c:v>
                </c:pt>
                <c:pt idx="3">
                  <c:v>0.96757327154691264</c:v>
                </c:pt>
                <c:pt idx="4">
                  <c:v>0.96561217215437545</c:v>
                </c:pt>
                <c:pt idx="5">
                  <c:v>0.94394458293670869</c:v>
                </c:pt>
                <c:pt idx="6">
                  <c:v>0.96453838223256627</c:v>
                </c:pt>
                <c:pt idx="7">
                  <c:v>0.97904986279320849</c:v>
                </c:pt>
                <c:pt idx="8">
                  <c:v>0.99452995545848122</c:v>
                </c:pt>
                <c:pt idx="9">
                  <c:v>1.006225523682432</c:v>
                </c:pt>
                <c:pt idx="10">
                  <c:v>0.9901069951366207</c:v>
                </c:pt>
                <c:pt idx="11">
                  <c:v>0.99855178172049608</c:v>
                </c:pt>
                <c:pt idx="12">
                  <c:v>0.99185242137903284</c:v>
                </c:pt>
                <c:pt idx="13">
                  <c:v>1.0328568600213026</c:v>
                </c:pt>
                <c:pt idx="14">
                  <c:v>1.0190615039666615</c:v>
                </c:pt>
                <c:pt idx="15">
                  <c:v>1</c:v>
                </c:pt>
                <c:pt idx="16">
                  <c:v>0.9967402198657036</c:v>
                </c:pt>
                <c:pt idx="17">
                  <c:v>1.0070645184247247</c:v>
                </c:pt>
                <c:pt idx="18">
                  <c:v>1.0207775558092367</c:v>
                </c:pt>
                <c:pt idx="19">
                  <c:v>1.0164879194944136</c:v>
                </c:pt>
                <c:pt idx="20">
                  <c:v>1.0134660527662203</c:v>
                </c:pt>
                <c:pt idx="21">
                  <c:v>1.0215701365387242</c:v>
                </c:pt>
                <c:pt idx="22">
                  <c:v>1.0262479585016657</c:v>
                </c:pt>
                <c:pt idx="23">
                  <c:v>1.0377187200444102</c:v>
                </c:pt>
                <c:pt idx="24">
                  <c:v>1.0297546518534122</c:v>
                </c:pt>
                <c:pt idx="25">
                  <c:v>1.0527089171519357</c:v>
                </c:pt>
                <c:pt idx="26">
                  <c:v>1.0528202902370272</c:v>
                </c:pt>
                <c:pt idx="27">
                  <c:v>1.065272254815067</c:v>
                </c:pt>
                <c:pt idx="28">
                  <c:v>1.0682766352093853</c:v>
                </c:pt>
                <c:pt idx="29">
                  <c:v>1.0763696323254066</c:v>
                </c:pt>
                <c:pt idx="30">
                  <c:v>1.0886791016718425</c:v>
                </c:pt>
                <c:pt idx="31">
                  <c:v>1.0736794632984012</c:v>
                </c:pt>
                <c:pt idx="32">
                  <c:v>1.0805484873760212</c:v>
                </c:pt>
                <c:pt idx="33">
                  <c:v>1.0964087232520405</c:v>
                </c:pt>
                <c:pt idx="34">
                  <c:v>1.1057591659786632</c:v>
                </c:pt>
                <c:pt idx="35">
                  <c:v>1.1107756062336551</c:v>
                </c:pt>
                <c:pt idx="36">
                  <c:v>1.1199347943530333</c:v>
                </c:pt>
                <c:pt idx="37">
                  <c:v>1.1326380730916352</c:v>
                </c:pt>
                <c:pt idx="38">
                  <c:v>1.1445290918497206</c:v>
                </c:pt>
                <c:pt idx="39">
                  <c:v>1.1277036561092806</c:v>
                </c:pt>
                <c:pt idx="40">
                  <c:v>1.1583590982865539</c:v>
                </c:pt>
                <c:pt idx="41">
                  <c:v>1.1599381674614877</c:v>
                </c:pt>
                <c:pt idx="42">
                  <c:v>1.1475518674097089</c:v>
                </c:pt>
                <c:pt idx="43">
                  <c:v>1.1424475475210984</c:v>
                </c:pt>
                <c:pt idx="44">
                  <c:v>1.1358823705330232</c:v>
                </c:pt>
              </c:numCache>
            </c:numRef>
          </c:val>
          <c:smooth val="0"/>
          <c:extLst>
            <c:ext xmlns:c16="http://schemas.microsoft.com/office/drawing/2014/chart" uri="{C3380CC4-5D6E-409C-BE32-E72D297353CC}">
              <c16:uniqueId val="{00000000-C513-4534-8A52-B376CC4E3DD0}"/>
            </c:ext>
          </c:extLst>
        </c:ser>
        <c:ser>
          <c:idx val="1"/>
          <c:order val="1"/>
          <c:tx>
            <c:strRef>
              <c:f>'Charts (www)'!$P$66</c:f>
              <c:strCache>
                <c:ptCount val="1"/>
                <c:pt idx="0">
                  <c:v>Within Mfg Structure</c:v>
                </c:pt>
              </c:strCache>
            </c:strRef>
          </c:tx>
          <c:spPr>
            <a:ln>
              <a:solidFill>
                <a:srgbClr val="FF00FF"/>
              </a:solidFill>
            </a:ln>
          </c:spPr>
          <c:marker>
            <c:symbol val="square"/>
            <c:size val="4"/>
            <c:spPr>
              <a:solidFill>
                <a:srgbClr val="FF00FF"/>
              </a:solidFill>
            </c:spPr>
          </c:marker>
          <c:cat>
            <c:numRef>
              <c:f>'Charts (www)'!$M$67:$M$108</c:f>
              <c:numCache>
                <c:formatCode>General</c:formatCode>
                <c:ptCount val="42"/>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formatCode="0">
                  <c:v>1985</c:v>
                </c:pt>
                <c:pt idx="16" formatCode="0">
                  <c:v>1986</c:v>
                </c:pt>
                <c:pt idx="17" formatCode="0">
                  <c:v>1987</c:v>
                </c:pt>
                <c:pt idx="18" formatCode="0">
                  <c:v>1988</c:v>
                </c:pt>
                <c:pt idx="19" formatCode="0">
                  <c:v>1989</c:v>
                </c:pt>
                <c:pt idx="20" formatCode="0">
                  <c:v>1990</c:v>
                </c:pt>
                <c:pt idx="21" formatCode="0">
                  <c:v>1991</c:v>
                </c:pt>
                <c:pt idx="22" formatCode="0">
                  <c:v>1992</c:v>
                </c:pt>
                <c:pt idx="23" formatCode="0">
                  <c:v>1993</c:v>
                </c:pt>
                <c:pt idx="24" formatCode="0">
                  <c:v>1994</c:v>
                </c:pt>
                <c:pt idx="25" formatCode="0">
                  <c:v>1995</c:v>
                </c:pt>
                <c:pt idx="26" formatCode="0">
                  <c:v>1996</c:v>
                </c:pt>
                <c:pt idx="27" formatCode="0">
                  <c:v>1997</c:v>
                </c:pt>
                <c:pt idx="28" formatCode="0">
                  <c:v>1998</c:v>
                </c:pt>
                <c:pt idx="29" formatCode="0">
                  <c:v>1999</c:v>
                </c:pt>
                <c:pt idx="30" formatCode="0">
                  <c:v>2000</c:v>
                </c:pt>
                <c:pt idx="31" formatCode="0">
                  <c:v>2001</c:v>
                </c:pt>
                <c:pt idx="32" formatCode="0">
                  <c:v>2002</c:v>
                </c:pt>
                <c:pt idx="33" formatCode="0">
                  <c:v>2003</c:v>
                </c:pt>
                <c:pt idx="34" formatCode="0">
                  <c:v>2004</c:v>
                </c:pt>
                <c:pt idx="35" formatCode="0">
                  <c:v>2005</c:v>
                </c:pt>
                <c:pt idx="36" formatCode="0">
                  <c:v>2006</c:v>
                </c:pt>
                <c:pt idx="37" formatCode="0">
                  <c:v>2007</c:v>
                </c:pt>
                <c:pt idx="38" formatCode="0">
                  <c:v>2008</c:v>
                </c:pt>
                <c:pt idx="39" formatCode="0">
                  <c:v>2009</c:v>
                </c:pt>
                <c:pt idx="40" formatCode="0">
                  <c:v>2010</c:v>
                </c:pt>
                <c:pt idx="41" formatCode="0">
                  <c:v>2011</c:v>
                </c:pt>
              </c:numCache>
            </c:numRef>
          </c:cat>
          <c:val>
            <c:numRef>
              <c:f>'Charts (www)'!$P$67:$P$111</c:f>
              <c:numCache>
                <c:formatCode>0.000</c:formatCode>
                <c:ptCount val="45"/>
                <c:pt idx="0">
                  <c:v>1.1767343847746257</c:v>
                </c:pt>
                <c:pt idx="1">
                  <c:v>1.1530860725664402</c:v>
                </c:pt>
                <c:pt idx="2">
                  <c:v>1.1433380499879406</c:v>
                </c:pt>
                <c:pt idx="3">
                  <c:v>1.1463701607546377</c:v>
                </c:pt>
                <c:pt idx="4">
                  <c:v>1.2379521178462844</c:v>
                </c:pt>
                <c:pt idx="5">
                  <c:v>1.1963294975367389</c:v>
                </c:pt>
                <c:pt idx="6">
                  <c:v>1.1868954275069028</c:v>
                </c:pt>
                <c:pt idx="7">
                  <c:v>1.1861366458277287</c:v>
                </c:pt>
                <c:pt idx="8">
                  <c:v>1.1785421722079203</c:v>
                </c:pt>
                <c:pt idx="9">
                  <c:v>1.1958486314765839</c:v>
                </c:pt>
                <c:pt idx="10">
                  <c:v>1.1946837246234645</c:v>
                </c:pt>
                <c:pt idx="11">
                  <c:v>1.1715576374410885</c:v>
                </c:pt>
                <c:pt idx="12">
                  <c:v>1.1275405673961847</c:v>
                </c:pt>
                <c:pt idx="13">
                  <c:v>1.0717104516336755</c:v>
                </c:pt>
                <c:pt idx="14">
                  <c:v>1.0449947599197964</c:v>
                </c:pt>
                <c:pt idx="15">
                  <c:v>1</c:v>
                </c:pt>
                <c:pt idx="16">
                  <c:v>0.9731447811827505</c:v>
                </c:pt>
                <c:pt idx="17">
                  <c:v>0.97986541501205249</c:v>
                </c:pt>
                <c:pt idx="18">
                  <c:v>0.96713025282101939</c:v>
                </c:pt>
                <c:pt idx="19">
                  <c:v>0.97022087544896929</c:v>
                </c:pt>
                <c:pt idx="20">
                  <c:v>0.97514582710619424</c:v>
                </c:pt>
                <c:pt idx="21">
                  <c:v>0.97449394505785081</c:v>
                </c:pt>
                <c:pt idx="22">
                  <c:v>0.95721727265801371</c:v>
                </c:pt>
                <c:pt idx="23">
                  <c:v>0.94856735566048611</c:v>
                </c:pt>
                <c:pt idx="24">
                  <c:v>0.93487143802083894</c:v>
                </c:pt>
                <c:pt idx="25">
                  <c:v>0.92007541895968381</c:v>
                </c:pt>
                <c:pt idx="26">
                  <c:v>0.90140536823459294</c:v>
                </c:pt>
                <c:pt idx="27">
                  <c:v>0.88398967969201903</c:v>
                </c:pt>
                <c:pt idx="28">
                  <c:v>0.86668876992471355</c:v>
                </c:pt>
                <c:pt idx="29">
                  <c:v>0.83522719222051234</c:v>
                </c:pt>
                <c:pt idx="30">
                  <c:v>0.78298126794923972</c:v>
                </c:pt>
                <c:pt idx="31">
                  <c:v>0.78522412808306896</c:v>
                </c:pt>
                <c:pt idx="32">
                  <c:v>0.78846712618054038</c:v>
                </c:pt>
                <c:pt idx="33">
                  <c:v>0.74338791314347741</c:v>
                </c:pt>
                <c:pt idx="34">
                  <c:v>0.72561778574447378</c:v>
                </c:pt>
                <c:pt idx="35">
                  <c:v>0.72508180042320336</c:v>
                </c:pt>
                <c:pt idx="36">
                  <c:v>0.69325098401212426</c:v>
                </c:pt>
                <c:pt idx="37">
                  <c:v>0.6875190220549392</c:v>
                </c:pt>
                <c:pt idx="38">
                  <c:v>0.66897713117625579</c:v>
                </c:pt>
                <c:pt idx="39">
                  <c:v>0.64892206764301419</c:v>
                </c:pt>
                <c:pt idx="40">
                  <c:v>0.65416619372724105</c:v>
                </c:pt>
                <c:pt idx="41">
                  <c:v>0.66442635356661106</c:v>
                </c:pt>
                <c:pt idx="42">
                  <c:v>0.67477346352748035</c:v>
                </c:pt>
                <c:pt idx="43">
                  <c:v>0.67218008278656882</c:v>
                </c:pt>
                <c:pt idx="44">
                  <c:v>0.66205599670039461</c:v>
                </c:pt>
              </c:numCache>
            </c:numRef>
          </c:val>
          <c:smooth val="0"/>
          <c:extLst>
            <c:ext xmlns:c16="http://schemas.microsoft.com/office/drawing/2014/chart" uri="{C3380CC4-5D6E-409C-BE32-E72D297353CC}">
              <c16:uniqueId val="{00000001-C513-4534-8A52-B376CC4E3DD0}"/>
            </c:ext>
          </c:extLst>
        </c:ser>
        <c:ser>
          <c:idx val="2"/>
          <c:order val="2"/>
          <c:tx>
            <c:strRef>
              <c:f>'Charts (www)'!$O$66</c:f>
              <c:strCache>
                <c:ptCount val="1"/>
                <c:pt idx="0">
                  <c:v>Total Structure</c:v>
                </c:pt>
              </c:strCache>
            </c:strRef>
          </c:tx>
          <c:marker>
            <c:symbol val="triangle"/>
            <c:size val="5"/>
            <c:spPr>
              <a:solidFill>
                <a:srgbClr val="00B0F0"/>
              </a:solidFill>
              <a:ln>
                <a:solidFill>
                  <a:srgbClr val="0070C0"/>
                </a:solidFill>
              </a:ln>
            </c:spPr>
          </c:marker>
          <c:cat>
            <c:numRef>
              <c:f>'Charts (www)'!$M$67:$M$108</c:f>
              <c:numCache>
                <c:formatCode>General</c:formatCode>
                <c:ptCount val="42"/>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formatCode="0">
                  <c:v>1985</c:v>
                </c:pt>
                <c:pt idx="16" formatCode="0">
                  <c:v>1986</c:v>
                </c:pt>
                <c:pt idx="17" formatCode="0">
                  <c:v>1987</c:v>
                </c:pt>
                <c:pt idx="18" formatCode="0">
                  <c:v>1988</c:v>
                </c:pt>
                <c:pt idx="19" formatCode="0">
                  <c:v>1989</c:v>
                </c:pt>
                <c:pt idx="20" formatCode="0">
                  <c:v>1990</c:v>
                </c:pt>
                <c:pt idx="21" formatCode="0">
                  <c:v>1991</c:v>
                </c:pt>
                <c:pt idx="22" formatCode="0">
                  <c:v>1992</c:v>
                </c:pt>
                <c:pt idx="23" formatCode="0">
                  <c:v>1993</c:v>
                </c:pt>
                <c:pt idx="24" formatCode="0">
                  <c:v>1994</c:v>
                </c:pt>
                <c:pt idx="25" formatCode="0">
                  <c:v>1995</c:v>
                </c:pt>
                <c:pt idx="26" formatCode="0">
                  <c:v>1996</c:v>
                </c:pt>
                <c:pt idx="27" formatCode="0">
                  <c:v>1997</c:v>
                </c:pt>
                <c:pt idx="28" formatCode="0">
                  <c:v>1998</c:v>
                </c:pt>
                <c:pt idx="29" formatCode="0">
                  <c:v>1999</c:v>
                </c:pt>
                <c:pt idx="30" formatCode="0">
                  <c:v>2000</c:v>
                </c:pt>
                <c:pt idx="31" formatCode="0">
                  <c:v>2001</c:v>
                </c:pt>
                <c:pt idx="32" formatCode="0">
                  <c:v>2002</c:v>
                </c:pt>
                <c:pt idx="33" formatCode="0">
                  <c:v>2003</c:v>
                </c:pt>
                <c:pt idx="34" formatCode="0">
                  <c:v>2004</c:v>
                </c:pt>
                <c:pt idx="35" formatCode="0">
                  <c:v>2005</c:v>
                </c:pt>
                <c:pt idx="36" formatCode="0">
                  <c:v>2006</c:v>
                </c:pt>
                <c:pt idx="37" formatCode="0">
                  <c:v>2007</c:v>
                </c:pt>
                <c:pt idx="38" formatCode="0">
                  <c:v>2008</c:v>
                </c:pt>
                <c:pt idx="39" formatCode="0">
                  <c:v>2009</c:v>
                </c:pt>
                <c:pt idx="40" formatCode="0">
                  <c:v>2010</c:v>
                </c:pt>
                <c:pt idx="41" formatCode="0">
                  <c:v>2011</c:v>
                </c:pt>
              </c:numCache>
            </c:numRef>
          </c:cat>
          <c:val>
            <c:numRef>
              <c:f>'Charts (www)'!$O$67:$O$111</c:f>
              <c:numCache>
                <c:formatCode>0.000</c:formatCode>
                <c:ptCount val="45"/>
                <c:pt idx="0">
                  <c:v>1.0623727784586319</c:v>
                </c:pt>
                <c:pt idx="1">
                  <c:v>1.054575686925924</c:v>
                </c:pt>
                <c:pt idx="2">
                  <c:v>1.0783819180257144</c:v>
                </c:pt>
                <c:pt idx="3">
                  <c:v>1.1091971268451251</c:v>
                </c:pt>
                <c:pt idx="4">
                  <c:v>1.19538163353666</c:v>
                </c:pt>
                <c:pt idx="5">
                  <c:v>1.1292687486071993</c:v>
                </c:pt>
                <c:pt idx="6">
                  <c:v>1.1448061955267381</c:v>
                </c:pt>
                <c:pt idx="7">
                  <c:v>1.1612869203516343</c:v>
                </c:pt>
                <c:pt idx="8">
                  <c:v>1.1720954940318846</c:v>
                </c:pt>
                <c:pt idx="9">
                  <c:v>1.2032934154524453</c:v>
                </c:pt>
                <c:pt idx="10">
                  <c:v>1.1828647127255645</c:v>
                </c:pt>
                <c:pt idx="11">
                  <c:v>1.1698609662550539</c:v>
                </c:pt>
                <c:pt idx="12">
                  <c:v>1.1183538419749943</c:v>
                </c:pt>
                <c:pt idx="13">
                  <c:v>1.1069234919263702</c:v>
                </c:pt>
                <c:pt idx="14">
                  <c:v>1.064913931681148</c:v>
                </c:pt>
                <c:pt idx="15">
                  <c:v>1</c:v>
                </c:pt>
                <c:pt idx="16">
                  <c:v>0.96997254315725678</c:v>
                </c:pt>
                <c:pt idx="17">
                  <c:v>0.98678769229015562</c:v>
                </c:pt>
                <c:pt idx="18">
                  <c:v>0.98722485562380935</c:v>
                </c:pt>
                <c:pt idx="19">
                  <c:v>0.98621779913517138</c:v>
                </c:pt>
                <c:pt idx="20">
                  <c:v>0.98827719226876576</c:v>
                </c:pt>
                <c:pt idx="21">
                  <c:v>0.99551391250890864</c:v>
                </c:pt>
                <c:pt idx="22">
                  <c:v>0.98234227190781886</c:v>
                </c:pt>
                <c:pt idx="23">
                  <c:v>0.98434610219191054</c:v>
                </c:pt>
                <c:pt idx="24">
                  <c:v>0.96268821218684786</c:v>
                </c:pt>
                <c:pt idx="25">
                  <c:v>0.96857159799116233</c:v>
                </c:pt>
                <c:pt idx="26">
                  <c:v>0.94901786140595845</c:v>
                </c:pt>
                <c:pt idx="27">
                  <c:v>0.94168967931876602</c:v>
                </c:pt>
                <c:pt idx="28">
                  <c:v>0.92586336290893412</c:v>
                </c:pt>
                <c:pt idx="29">
                  <c:v>0.89901318579857459</c:v>
                </c:pt>
                <c:pt idx="30">
                  <c:v>0.85241534341685843</c:v>
                </c:pt>
                <c:pt idx="31">
                  <c:v>0.84307902040918459</c:v>
                </c:pt>
                <c:pt idx="32">
                  <c:v>0.8519769605401013</c:v>
                </c:pt>
                <c:pt idx="33">
                  <c:v>0.81505699273063892</c:v>
                </c:pt>
                <c:pt idx="34">
                  <c:v>0.8023585175840936</c:v>
                </c:pt>
                <c:pt idx="35">
                  <c:v>0.80540317643407389</c:v>
                </c:pt>
                <c:pt idx="36">
                  <c:v>0.77639589821465638</c:v>
                </c:pt>
                <c:pt idx="37">
                  <c:v>0.77871022035415183</c:v>
                </c:pt>
                <c:pt idx="38">
                  <c:v>0.76566378841339144</c:v>
                </c:pt>
                <c:pt idx="39">
                  <c:v>0.73179178821102098</c:v>
                </c:pt>
                <c:pt idx="40">
                  <c:v>0.75775936229543406</c:v>
                </c:pt>
                <c:pt idx="41">
                  <c:v>0.77069348696917339</c:v>
                </c:pt>
                <c:pt idx="42">
                  <c:v>0.7743375481494772</c:v>
                </c:pt>
                <c:pt idx="43">
                  <c:v>0.76793048707204448</c:v>
                </c:pt>
                <c:pt idx="44">
                  <c:v>0.75201773495764768</c:v>
                </c:pt>
              </c:numCache>
            </c:numRef>
          </c:val>
          <c:smooth val="0"/>
          <c:extLst>
            <c:ext xmlns:c16="http://schemas.microsoft.com/office/drawing/2014/chart" uri="{C3380CC4-5D6E-409C-BE32-E72D297353CC}">
              <c16:uniqueId val="{00000002-C513-4534-8A52-B376CC4E3DD0}"/>
            </c:ext>
          </c:extLst>
        </c:ser>
        <c:dLbls>
          <c:showLegendKey val="0"/>
          <c:showVal val="0"/>
          <c:showCatName val="0"/>
          <c:showSerName val="0"/>
          <c:showPercent val="0"/>
          <c:showBubbleSize val="0"/>
        </c:dLbls>
        <c:marker val="1"/>
        <c:smooth val="0"/>
        <c:axId val="128602624"/>
        <c:axId val="128318784"/>
      </c:lineChart>
      <c:catAx>
        <c:axId val="128602624"/>
        <c:scaling>
          <c:orientation val="minMax"/>
        </c:scaling>
        <c:delete val="0"/>
        <c:axPos val="b"/>
        <c:numFmt formatCode="General" sourceLinked="1"/>
        <c:majorTickMark val="out"/>
        <c:minorTickMark val="none"/>
        <c:tickLblPos val="nextTo"/>
        <c:crossAx val="128318784"/>
        <c:crosses val="autoZero"/>
        <c:auto val="1"/>
        <c:lblAlgn val="ctr"/>
        <c:lblOffset val="100"/>
        <c:tickLblSkip val="5"/>
        <c:noMultiLvlLbl val="0"/>
      </c:catAx>
      <c:valAx>
        <c:axId val="128318784"/>
        <c:scaling>
          <c:orientation val="minMax"/>
        </c:scaling>
        <c:delete val="0"/>
        <c:axPos val="l"/>
        <c:majorGridlines/>
        <c:title>
          <c:tx>
            <c:rich>
              <a:bodyPr rot="-5400000" vert="horz"/>
              <a:lstStyle/>
              <a:p>
                <a:pPr>
                  <a:defRPr/>
                </a:pPr>
                <a:r>
                  <a:rPr lang="en-US"/>
                  <a:t>Index (1985 = 1.0)</a:t>
                </a:r>
              </a:p>
            </c:rich>
          </c:tx>
          <c:layout>
            <c:manualLayout>
              <c:xMode val="edge"/>
              <c:yMode val="edge"/>
              <c:x val="1.8874890638670167E-2"/>
              <c:y val="0.26358996792067657"/>
            </c:manualLayout>
          </c:layout>
          <c:overlay val="0"/>
        </c:title>
        <c:numFmt formatCode="0.0" sourceLinked="0"/>
        <c:majorTickMark val="out"/>
        <c:minorTickMark val="none"/>
        <c:tickLblPos val="nextTo"/>
        <c:crossAx val="128602624"/>
        <c:crosses val="autoZero"/>
        <c:crossBetween val="midCat"/>
      </c:valAx>
      <c:spPr>
        <a:ln>
          <a:solidFill>
            <a:srgbClr val="0070C0"/>
          </a:solidFill>
        </a:ln>
      </c:spPr>
    </c:plotArea>
    <c:legend>
      <c:legendPos val="r"/>
      <c:layout>
        <c:manualLayout>
          <c:xMode val="edge"/>
          <c:yMode val="edge"/>
          <c:x val="0.20388779527559053"/>
          <c:y val="0.52662620297462814"/>
          <c:w val="0.43500109361329836"/>
          <c:h val="0.29396981627296581"/>
        </c:manualLayout>
      </c:layout>
      <c:overlay val="0"/>
      <c:spPr>
        <a:solidFill>
          <a:schemeClr val="bg1"/>
        </a:solidFill>
        <a:ln>
          <a:solidFill>
            <a:srgbClr val="002060"/>
          </a:solidFill>
        </a:ln>
      </c:spPr>
    </c:legend>
    <c:plotVisOnly val="1"/>
    <c:dispBlanksAs val="gap"/>
    <c:showDLblsOverMax val="0"/>
  </c:chart>
  <c:spPr>
    <a:ln>
      <a:noFill/>
    </a:ln>
  </c:sp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5173265235284216E-2"/>
          <c:y val="4.3732222405901841E-2"/>
          <c:w val="0.81700585226512323"/>
          <c:h val="0.82578384244465242"/>
        </c:manualLayout>
      </c:layout>
      <c:lineChart>
        <c:grouping val="standard"/>
        <c:varyColors val="0"/>
        <c:ser>
          <c:idx val="0"/>
          <c:order val="0"/>
          <c:tx>
            <c:strRef>
              <c:f>'Charts (www)'!$N$162</c:f>
              <c:strCache>
                <c:ptCount val="1"/>
                <c:pt idx="0">
                  <c:v>Total Structure</c:v>
                </c:pt>
              </c:strCache>
            </c:strRef>
          </c:tx>
          <c:cat>
            <c:numRef>
              <c:f>'Charts (www)'!$M$163:$M$192</c:f>
              <c:numCache>
                <c:formatCode>0</c:formatCode>
                <c:ptCount val="30"/>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numCache>
            </c:numRef>
          </c:cat>
          <c:val>
            <c:numRef>
              <c:f>'Charts (www)'!$N$163:$N$192</c:f>
              <c:numCache>
                <c:formatCode>0.000</c:formatCode>
                <c:ptCount val="30"/>
                <c:pt idx="0">
                  <c:v>1</c:v>
                </c:pt>
                <c:pt idx="1">
                  <c:v>0.96968022726046943</c:v>
                </c:pt>
                <c:pt idx="2">
                  <c:v>0.98438655202220215</c:v>
                </c:pt>
                <c:pt idx="3">
                  <c:v>0.98280441350047199</c:v>
                </c:pt>
                <c:pt idx="4">
                  <c:v>0.98157724922108747</c:v>
                </c:pt>
                <c:pt idx="5">
                  <c:v>0.98358301142661875</c:v>
                </c:pt>
                <c:pt idx="6">
                  <c:v>0.99199103765761387</c:v>
                </c:pt>
                <c:pt idx="7">
                  <c:v>0.97541586467140684</c:v>
                </c:pt>
                <c:pt idx="8">
                  <c:v>0.9750568419018929</c:v>
                </c:pt>
                <c:pt idx="9">
                  <c:v>0.95092497868269299</c:v>
                </c:pt>
                <c:pt idx="10">
                  <c:v>0.95460810557861164</c:v>
                </c:pt>
                <c:pt idx="11">
                  <c:v>0.93352200702110688</c:v>
                </c:pt>
                <c:pt idx="12">
                  <c:v>0.92440655917006231</c:v>
                </c:pt>
                <c:pt idx="13">
                  <c:v>0.90596711215702197</c:v>
                </c:pt>
                <c:pt idx="14">
                  <c:v>0.87896623247659544</c:v>
                </c:pt>
                <c:pt idx="15">
                  <c:v>0.83126750099953017</c:v>
                </c:pt>
                <c:pt idx="16">
                  <c:v>0.82489741857015786</c:v>
                </c:pt>
                <c:pt idx="17">
                  <c:v>0.83631083940669215</c:v>
                </c:pt>
                <c:pt idx="18">
                  <c:v>0.79832640138208288</c:v>
                </c:pt>
                <c:pt idx="19">
                  <c:v>0.7879036549653512</c:v>
                </c:pt>
                <c:pt idx="20">
                  <c:v>0.79084069368245058</c:v>
                </c:pt>
                <c:pt idx="21">
                  <c:v>0.76132347551659119</c:v>
                </c:pt>
                <c:pt idx="22">
                  <c:v>0.76451302847430458</c:v>
                </c:pt>
                <c:pt idx="23">
                  <c:v>0.75146972607799756</c:v>
                </c:pt>
                <c:pt idx="24">
                  <c:v>0.72488726614297838</c:v>
                </c:pt>
                <c:pt idx="25">
                  <c:v>0.74700393446841062</c:v>
                </c:pt>
                <c:pt idx="26">
                  <c:v>0.75815657043172224</c:v>
                </c:pt>
                <c:pt idx="27">
                  <c:v>0.76137601152438705</c:v>
                </c:pt>
                <c:pt idx="28">
                  <c:v>0.75526158368891527</c:v>
                </c:pt>
                <c:pt idx="29">
                  <c:v>0.73744211731993436</c:v>
                </c:pt>
              </c:numCache>
            </c:numRef>
          </c:val>
          <c:smooth val="0"/>
          <c:extLst>
            <c:ext xmlns:c16="http://schemas.microsoft.com/office/drawing/2014/chart" uri="{C3380CC4-5D6E-409C-BE32-E72D297353CC}">
              <c16:uniqueId val="{00000000-DB52-4B76-93D0-EC99E12AF1F5}"/>
            </c:ext>
          </c:extLst>
        </c:ser>
        <c:ser>
          <c:idx val="1"/>
          <c:order val="1"/>
          <c:tx>
            <c:strRef>
              <c:f>'Charts (www)'!$O$162</c:f>
              <c:strCache>
                <c:ptCount val="1"/>
                <c:pt idx="0">
                  <c:v>Relative Mfg/Non Mfg Growth</c:v>
                </c:pt>
              </c:strCache>
            </c:strRef>
          </c:tx>
          <c:marker>
            <c:symbol val="square"/>
            <c:size val="5"/>
          </c:marker>
          <c:cat>
            <c:numRef>
              <c:f>'Charts (www)'!$M$163:$M$192</c:f>
              <c:numCache>
                <c:formatCode>0</c:formatCode>
                <c:ptCount val="30"/>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numCache>
            </c:numRef>
          </c:cat>
          <c:val>
            <c:numRef>
              <c:f>'Charts (www)'!$O$163:$O$192</c:f>
              <c:numCache>
                <c:formatCode>0.000</c:formatCode>
                <c:ptCount val="30"/>
                <c:pt idx="0">
                  <c:v>1</c:v>
                </c:pt>
                <c:pt idx="1">
                  <c:v>0.99680534639631369</c:v>
                </c:pt>
                <c:pt idx="2">
                  <c:v>1.0069808857370623</c:v>
                </c:pt>
                <c:pt idx="3">
                  <c:v>1.0205676555503667</c:v>
                </c:pt>
                <c:pt idx="4">
                  <c:v>1.0162922925421953</c:v>
                </c:pt>
                <c:pt idx="5">
                  <c:v>1.0132717414812433</c:v>
                </c:pt>
                <c:pt idx="6">
                  <c:v>1.0213914412176757</c:v>
                </c:pt>
                <c:pt idx="7">
                  <c:v>1.026098119363988</c:v>
                </c:pt>
                <c:pt idx="8">
                  <c:v>1.037664317433594</c:v>
                </c:pt>
                <c:pt idx="9">
                  <c:v>1.0296219540295035</c:v>
                </c:pt>
                <c:pt idx="10">
                  <c:v>1.0529051453136193</c:v>
                </c:pt>
                <c:pt idx="11">
                  <c:v>1.0530184554535866</c:v>
                </c:pt>
                <c:pt idx="12">
                  <c:v>1.0656375034375072</c:v>
                </c:pt>
                <c:pt idx="13">
                  <c:v>1.068677209129625</c:v>
                </c:pt>
                <c:pt idx="14">
                  <c:v>1.0768677642363764</c:v>
                </c:pt>
                <c:pt idx="15">
                  <c:v>1.0892883913102462</c:v>
                </c:pt>
                <c:pt idx="16">
                  <c:v>1.0741254374544122</c:v>
                </c:pt>
                <c:pt idx="17">
                  <c:v>1.0810732877512561</c:v>
                </c:pt>
                <c:pt idx="18">
                  <c:v>1.0971845264653088</c:v>
                </c:pt>
                <c:pt idx="19">
                  <c:v>1.1067181571784346</c:v>
                </c:pt>
                <c:pt idx="20">
                  <c:v>1.1118313496425678</c:v>
                </c:pt>
                <c:pt idx="21">
                  <c:v>1.1212352974358404</c:v>
                </c:pt>
                <c:pt idx="22">
                  <c:v>1.1343539805099569</c:v>
                </c:pt>
                <c:pt idx="23">
                  <c:v>1.1466333285121117</c:v>
                </c:pt>
                <c:pt idx="24">
                  <c:v>1.1292827289057314</c:v>
                </c:pt>
                <c:pt idx="25">
                  <c:v>1.1608989984877158</c:v>
                </c:pt>
                <c:pt idx="26">
                  <c:v>1.1625194339894556</c:v>
                </c:pt>
                <c:pt idx="27">
                  <c:v>1.1499510868610263</c:v>
                </c:pt>
                <c:pt idx="28">
                  <c:v>1.1447771519252057</c:v>
                </c:pt>
                <c:pt idx="29">
                  <c:v>1.1380881314616031</c:v>
                </c:pt>
              </c:numCache>
            </c:numRef>
          </c:val>
          <c:smooth val="0"/>
          <c:extLst>
            <c:ext xmlns:c16="http://schemas.microsoft.com/office/drawing/2014/chart" uri="{C3380CC4-5D6E-409C-BE32-E72D297353CC}">
              <c16:uniqueId val="{00000001-DB52-4B76-93D0-EC99E12AF1F5}"/>
            </c:ext>
          </c:extLst>
        </c:ser>
        <c:ser>
          <c:idx val="2"/>
          <c:order val="2"/>
          <c:tx>
            <c:strRef>
              <c:f>'Charts (www)'!$P$162</c:f>
              <c:strCache>
                <c:ptCount val="1"/>
                <c:pt idx="0">
                  <c:v>Within Mfg Structure</c:v>
                </c:pt>
              </c:strCache>
            </c:strRef>
          </c:tx>
          <c:cat>
            <c:numRef>
              <c:f>'Charts (www)'!$M$163:$M$192</c:f>
              <c:numCache>
                <c:formatCode>0</c:formatCode>
                <c:ptCount val="30"/>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numCache>
            </c:numRef>
          </c:cat>
          <c:val>
            <c:numRef>
              <c:f>'Charts (www)'!$P$163:$P$192</c:f>
              <c:numCache>
                <c:formatCode>0.000</c:formatCode>
                <c:ptCount val="30"/>
                <c:pt idx="0">
                  <c:v>1</c:v>
                </c:pt>
                <c:pt idx="1">
                  <c:v>0.97278794778347855</c:v>
                </c:pt>
                <c:pt idx="2">
                  <c:v>0.97756230129599508</c:v>
                </c:pt>
                <c:pt idx="3">
                  <c:v>0.96299780632423637</c:v>
                </c:pt>
                <c:pt idx="4">
                  <c:v>0.96584147732315251</c:v>
                </c:pt>
                <c:pt idx="5">
                  <c:v>0.97070013024223456</c:v>
                </c:pt>
                <c:pt idx="6">
                  <c:v>0.97121534176455271</c:v>
                </c:pt>
                <c:pt idx="7">
                  <c:v>0.95060681455688101</c:v>
                </c:pt>
                <c:pt idx="8">
                  <c:v>0.939665001022156</c:v>
                </c:pt>
                <c:pt idx="9">
                  <c:v>0.92356711602853458</c:v>
                </c:pt>
                <c:pt idx="10">
                  <c:v>0.90664207486066672</c:v>
                </c:pt>
                <c:pt idx="11">
                  <c:v>0.88652008156779472</c:v>
                </c:pt>
                <c:pt idx="12">
                  <c:v>0.86746811761798404</c:v>
                </c:pt>
                <c:pt idx="13">
                  <c:v>0.84774626465074432</c:v>
                </c:pt>
                <c:pt idx="14">
                  <c:v>0.81622485291857905</c:v>
                </c:pt>
                <c:pt idx="15">
                  <c:v>0.76312894512686702</c:v>
                </c:pt>
                <c:pt idx="16">
                  <c:v>0.76797121621576714</c:v>
                </c:pt>
                <c:pt idx="17">
                  <c:v>0.77359310315242824</c:v>
                </c:pt>
                <c:pt idx="18">
                  <c:v>0.72761361660282642</c:v>
                </c:pt>
                <c:pt idx="19">
                  <c:v>0.71192800972390535</c:v>
                </c:pt>
                <c:pt idx="20">
                  <c:v>0.71129555209671913</c:v>
                </c:pt>
                <c:pt idx="21">
                  <c:v>0.67900419943759027</c:v>
                </c:pt>
                <c:pt idx="22">
                  <c:v>0.67396336735258977</c:v>
                </c:pt>
                <c:pt idx="23">
                  <c:v>0.65537055952587364</c:v>
                </c:pt>
                <c:pt idx="24">
                  <c:v>0.64190060432907714</c:v>
                </c:pt>
                <c:pt idx="25">
                  <c:v>0.64347022044253677</c:v>
                </c:pt>
                <c:pt idx="26">
                  <c:v>0.65216679245518661</c:v>
                </c:pt>
                <c:pt idx="27">
                  <c:v>0.66209425794159948</c:v>
                </c:pt>
                <c:pt idx="28">
                  <c:v>0.65974550803950749</c:v>
                </c:pt>
                <c:pt idx="29">
                  <c:v>0.64796573914962596</c:v>
                </c:pt>
              </c:numCache>
            </c:numRef>
          </c:val>
          <c:smooth val="0"/>
          <c:extLst>
            <c:ext xmlns:c16="http://schemas.microsoft.com/office/drawing/2014/chart" uri="{C3380CC4-5D6E-409C-BE32-E72D297353CC}">
              <c16:uniqueId val="{00000002-DB52-4B76-93D0-EC99E12AF1F5}"/>
            </c:ext>
          </c:extLst>
        </c:ser>
        <c:dLbls>
          <c:showLegendKey val="0"/>
          <c:showVal val="0"/>
          <c:showCatName val="0"/>
          <c:showSerName val="0"/>
          <c:showPercent val="0"/>
          <c:showBubbleSize val="0"/>
        </c:dLbls>
        <c:marker val="1"/>
        <c:smooth val="0"/>
        <c:axId val="128603136"/>
        <c:axId val="128722624"/>
      </c:lineChart>
      <c:catAx>
        <c:axId val="128603136"/>
        <c:scaling>
          <c:orientation val="minMax"/>
        </c:scaling>
        <c:delete val="0"/>
        <c:axPos val="b"/>
        <c:numFmt formatCode="0" sourceLinked="1"/>
        <c:majorTickMark val="out"/>
        <c:minorTickMark val="none"/>
        <c:tickLblPos val="nextTo"/>
        <c:crossAx val="128722624"/>
        <c:crosses val="autoZero"/>
        <c:auto val="1"/>
        <c:lblAlgn val="ctr"/>
        <c:lblOffset val="100"/>
        <c:tickLblSkip val="5"/>
        <c:noMultiLvlLbl val="0"/>
      </c:catAx>
      <c:valAx>
        <c:axId val="128722624"/>
        <c:scaling>
          <c:orientation val="minMax"/>
        </c:scaling>
        <c:delete val="0"/>
        <c:axPos val="l"/>
        <c:majorGridlines/>
        <c:numFmt formatCode="0.000" sourceLinked="1"/>
        <c:majorTickMark val="out"/>
        <c:minorTickMark val="none"/>
        <c:tickLblPos val="nextTo"/>
        <c:crossAx val="128603136"/>
        <c:crosses val="autoZero"/>
        <c:crossBetween val="midCat"/>
      </c:valAx>
      <c:spPr>
        <a:ln>
          <a:solidFill>
            <a:srgbClr val="0070C0"/>
          </a:solidFill>
        </a:ln>
      </c:spPr>
    </c:plotArea>
    <c:legend>
      <c:legendPos val="r"/>
      <c:layout>
        <c:manualLayout>
          <c:xMode val="edge"/>
          <c:yMode val="edge"/>
          <c:x val="0.18692479385765651"/>
          <c:y val="0.53840946553151059"/>
          <c:w val="0.29503640354037858"/>
          <c:h val="0.28162469415016939"/>
        </c:manualLayout>
      </c:layout>
      <c:overlay val="0"/>
      <c:spPr>
        <a:solidFill>
          <a:schemeClr val="bg1"/>
        </a:solidFill>
        <a:ln>
          <a:solidFill>
            <a:schemeClr val="accent1"/>
          </a:solidFill>
        </a:ln>
      </c:spPr>
    </c:legend>
    <c:plotVisOnly val="1"/>
    <c:dispBlanksAs val="gap"/>
    <c:showDLblsOverMax val="0"/>
  </c:chart>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466629561117749"/>
          <c:y val="4.6039059904813912E-2"/>
          <c:w val="0.81902641587680958"/>
          <c:h val="0.83174844608962129"/>
        </c:manualLayout>
      </c:layout>
      <c:lineChart>
        <c:grouping val="standard"/>
        <c:varyColors val="0"/>
        <c:ser>
          <c:idx val="0"/>
          <c:order val="0"/>
          <c:tx>
            <c:strRef>
              <c:f>'Charts (www)'!$U$5</c:f>
              <c:strCache>
                <c:ptCount val="1"/>
                <c:pt idx="0">
                  <c:v>Industrial GDP</c:v>
                </c:pt>
              </c:strCache>
            </c:strRef>
          </c:tx>
          <c:spPr>
            <a:ln w="19050">
              <a:solidFill>
                <a:srgbClr val="FF00FF"/>
              </a:solidFill>
            </a:ln>
          </c:spPr>
          <c:marker>
            <c:symbol val="square"/>
            <c:size val="4"/>
            <c:spPr>
              <a:solidFill>
                <a:srgbClr val="FF00FF"/>
              </a:solidFill>
              <a:ln>
                <a:solidFill>
                  <a:srgbClr val="FF00FF"/>
                </a:solidFill>
              </a:ln>
            </c:spPr>
          </c:marker>
          <c:cat>
            <c:numRef>
              <c:f>'Charts (www)'!$T$6:$T$53</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'Charts (www)'!$U$6:$U$53</c:f>
              <c:numCache>
                <c:formatCode>0.000</c:formatCode>
                <c:ptCount val="48"/>
                <c:pt idx="0">
                  <c:v>0.76407295073152126</c:v>
                </c:pt>
                <c:pt idx="1">
                  <c:v>0.77974410153766671</c:v>
                </c:pt>
                <c:pt idx="2">
                  <c:v>0.81951731199403255</c:v>
                </c:pt>
                <c:pt idx="3">
                  <c:v>0.85584963038453132</c:v>
                </c:pt>
                <c:pt idx="4">
                  <c:v>0.80473369451067811</c:v>
                </c:pt>
                <c:pt idx="5">
                  <c:v>0.77245097654583639</c:v>
                </c:pt>
                <c:pt idx="6">
                  <c:v>0.82545385614518152</c:v>
                </c:pt>
                <c:pt idx="7">
                  <c:v>0.8627882527123335</c:v>
                </c:pt>
                <c:pt idx="8">
                  <c:v>0.89178554123757581</c:v>
                </c:pt>
                <c:pt idx="9">
                  <c:v>0.89207331718532945</c:v>
                </c:pt>
                <c:pt idx="10">
                  <c:v>0.84910620151200267</c:v>
                </c:pt>
                <c:pt idx="11">
                  <c:v>0.85712319397422365</c:v>
                </c:pt>
                <c:pt idx="12">
                  <c:v>0.82135906419655258</c:v>
                </c:pt>
                <c:pt idx="13">
                  <c:v>0.85156676821048383</c:v>
                </c:pt>
                <c:pt idx="14">
                  <c:v>0.94341653975870365</c:v>
                </c:pt>
                <c:pt idx="15">
                  <c:v>1</c:v>
                </c:pt>
                <c:pt idx="16">
                  <c:v>1.0326847916546611</c:v>
                </c:pt>
                <c:pt idx="17">
                  <c:v>1.0806422470141883</c:v>
                </c:pt>
                <c:pt idx="18">
                  <c:v>1.1265223422049295</c:v>
                </c:pt>
                <c:pt idx="19">
                  <c:v>1.1378277320286494</c:v>
                </c:pt>
                <c:pt idx="20">
                  <c:v>1.1363234659531918</c:v>
                </c:pt>
                <c:pt idx="21">
                  <c:v>1.1099379889298888</c:v>
                </c:pt>
                <c:pt idx="22">
                  <c:v>1.1457331735561269</c:v>
                </c:pt>
                <c:pt idx="23">
                  <c:v>1.1659996055398771</c:v>
                </c:pt>
                <c:pt idx="24">
                  <c:v>1.2485935946349684</c:v>
                </c:pt>
                <c:pt idx="25">
                  <c:v>1.2604664505134175</c:v>
                </c:pt>
                <c:pt idx="26">
                  <c:v>1.3126249866699546</c:v>
                </c:pt>
                <c:pt idx="27">
                  <c:v>1.3852509791954986</c:v>
                </c:pt>
                <c:pt idx="28">
                  <c:v>1.4363980055286836</c:v>
                </c:pt>
                <c:pt idx="29">
                  <c:v>1.4997462993836739</c:v>
                </c:pt>
                <c:pt idx="30">
                  <c:v>1.5811685333433656</c:v>
                </c:pt>
                <c:pt idx="31">
                  <c:v>1.5452782698367198</c:v>
                </c:pt>
                <c:pt idx="32">
                  <c:v>1.5441029246177997</c:v>
                </c:pt>
                <c:pt idx="33">
                  <c:v>1.5944396869122839</c:v>
                </c:pt>
                <c:pt idx="34">
                  <c:v>1.6850986913786632</c:v>
                </c:pt>
                <c:pt idx="35">
                  <c:v>1.7242451466525199</c:v>
                </c:pt>
                <c:pt idx="36">
                  <c:v>1.7987554964252113</c:v>
                </c:pt>
                <c:pt idx="37">
                  <c:v>1.8250355190537262</c:v>
                </c:pt>
                <c:pt idx="38">
                  <c:v>1.7578795303199861</c:v>
                </c:pt>
                <c:pt idx="39">
                  <c:v>1.6360883676055964</c:v>
                </c:pt>
                <c:pt idx="40">
                  <c:v>1.6481576338921471</c:v>
                </c:pt>
                <c:pt idx="41">
                  <c:v>1.6505063883188644</c:v>
                </c:pt>
                <c:pt idx="42">
                  <c:v>1.6697335960164335</c:v>
                </c:pt>
                <c:pt idx="43">
                  <c:v>1.7343116338584044</c:v>
                </c:pt>
                <c:pt idx="44">
                  <c:v>1.7826044141466479</c:v>
                </c:pt>
                <c:pt idx="45">
                  <c:v>1.8322451042507604</c:v>
                </c:pt>
                <c:pt idx="46">
                  <c:v>1.8378282442154033</c:v>
                </c:pt>
                <c:pt idx="47">
                  <c:v>1.8867149353806643</c:v>
                </c:pt>
              </c:numCache>
            </c:numRef>
          </c:val>
          <c:smooth val="0"/>
          <c:extLst>
            <c:ext xmlns:c16="http://schemas.microsoft.com/office/drawing/2014/chart" uri="{C3380CC4-5D6E-409C-BE32-E72D297353CC}">
              <c16:uniqueId val="{00000000-6835-4E33-96B7-45B2C82C88B3}"/>
            </c:ext>
          </c:extLst>
        </c:ser>
        <c:ser>
          <c:idx val="1"/>
          <c:order val="1"/>
          <c:tx>
            <c:strRef>
              <c:f>'Charts (www)'!$V$5</c:f>
              <c:strCache>
                <c:ptCount val="1"/>
                <c:pt idx="0">
                  <c:v>Energy Use</c:v>
                </c:pt>
              </c:strCache>
            </c:strRef>
          </c:tx>
          <c:spPr>
            <a:ln w="19050">
              <a:solidFill>
                <a:srgbClr val="002060"/>
              </a:solidFill>
            </a:ln>
          </c:spPr>
          <c:marker>
            <c:symbol val="diamond"/>
            <c:size val="5"/>
            <c:spPr>
              <a:solidFill>
                <a:srgbClr val="002060"/>
              </a:solidFill>
              <a:ln>
                <a:solidFill>
                  <a:srgbClr val="002060"/>
                </a:solidFill>
              </a:ln>
            </c:spPr>
          </c:marker>
          <c:cat>
            <c:numRef>
              <c:f>'Charts (www)'!$T$6:$T$53</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'Charts (www)'!$V$6:$V$53</c:f>
              <c:numCache>
                <c:formatCode>0.000</c:formatCode>
                <c:ptCount val="48"/>
                <c:pt idx="0">
                  <c:v>1.0600085174436216</c:v>
                </c:pt>
                <c:pt idx="1">
                  <c:v>1.0698931453178575</c:v>
                </c:pt>
                <c:pt idx="2">
                  <c:v>1.119137368577237</c:v>
                </c:pt>
                <c:pt idx="3">
                  <c:v>1.1646017578279482</c:v>
                </c:pt>
                <c:pt idx="4">
                  <c:v>1.1661182344448988</c:v>
                </c:pt>
                <c:pt idx="5">
                  <c:v>1.0781644452780415</c:v>
                </c:pt>
                <c:pt idx="6">
                  <c:v>1.1325689394684688</c:v>
                </c:pt>
                <c:pt idx="7">
                  <c:v>1.1559789677284273</c:v>
                </c:pt>
                <c:pt idx="8">
                  <c:v>1.1857911571023647</c:v>
                </c:pt>
                <c:pt idx="9">
                  <c:v>1.1749763715824988</c:v>
                </c:pt>
                <c:pt idx="10">
                  <c:v>1.1103009096449525</c:v>
                </c:pt>
                <c:pt idx="11">
                  <c:v>1.0841430987085252</c:v>
                </c:pt>
                <c:pt idx="12">
                  <c:v>0.97566440583651703</c:v>
                </c:pt>
                <c:pt idx="13">
                  <c:v>1.0152605350505892</c:v>
                </c:pt>
                <c:pt idx="14">
                  <c:v>1.0585990705503909</c:v>
                </c:pt>
                <c:pt idx="15">
                  <c:v>1</c:v>
                </c:pt>
                <c:pt idx="16">
                  <c:v>1.0104559070450576</c:v>
                </c:pt>
                <c:pt idx="17">
                  <c:v>1.0404503213245544</c:v>
                </c:pt>
                <c:pt idx="18">
                  <c:v>1.1056596869639617</c:v>
                </c:pt>
                <c:pt idx="19">
                  <c:v>1.1116293053325741</c:v>
                </c:pt>
                <c:pt idx="20">
                  <c:v>1.1200446750626627</c:v>
                </c:pt>
                <c:pt idx="21">
                  <c:v>1.0912466506203087</c:v>
                </c:pt>
                <c:pt idx="22">
                  <c:v>1.1100377958499337</c:v>
                </c:pt>
                <c:pt idx="23">
                  <c:v>1.1369736140519711</c:v>
                </c:pt>
                <c:pt idx="24">
                  <c:v>1.1663446558804249</c:v>
                </c:pt>
                <c:pt idx="25">
                  <c:v>1.1903736108195118</c:v>
                </c:pt>
                <c:pt idx="26">
                  <c:v>1.2060457481730906</c:v>
                </c:pt>
                <c:pt idx="27">
                  <c:v>1.2069902782405562</c:v>
                </c:pt>
                <c:pt idx="28">
                  <c:v>1.2293746693832366</c:v>
                </c:pt>
                <c:pt idx="29">
                  <c:v>1.2458119525059685</c:v>
                </c:pt>
                <c:pt idx="30">
                  <c:v>1.2597219460713507</c:v>
                </c:pt>
                <c:pt idx="31">
                  <c:v>1.2285875251813081</c:v>
                </c:pt>
                <c:pt idx="32">
                  <c:v>1.1706705774990547</c:v>
                </c:pt>
                <c:pt idx="33">
                  <c:v>1.1545199231950085</c:v>
                </c:pt>
                <c:pt idx="34">
                  <c:v>1.1826647657657319</c:v>
                </c:pt>
                <c:pt idx="35">
                  <c:v>1.1883782828584049</c:v>
                </c:pt>
                <c:pt idx="36">
                  <c:v>1.1873372842282752</c:v>
                </c:pt>
                <c:pt idx="37">
                  <c:v>1.1921952742857598</c:v>
                </c:pt>
                <c:pt idx="38">
                  <c:v>1.1499730896334215</c:v>
                </c:pt>
                <c:pt idx="39">
                  <c:v>1.0365940483215244</c:v>
                </c:pt>
                <c:pt idx="40">
                  <c:v>1.0735503423488992</c:v>
                </c:pt>
                <c:pt idx="41">
                  <c:v>1.0935554604410571</c:v>
                </c:pt>
                <c:pt idx="42">
                  <c:v>1.0626184743125227</c:v>
                </c:pt>
                <c:pt idx="43">
                  <c:v>1.1111401262902274</c:v>
                </c:pt>
                <c:pt idx="44">
                  <c:v>1.1557652861032874</c:v>
                </c:pt>
                <c:pt idx="45">
                  <c:v>1.1576493962016285</c:v>
                </c:pt>
                <c:pt idx="46">
                  <c:v>1.1615148884304325</c:v>
                </c:pt>
                <c:pt idx="47">
                  <c:v>1.1535938588959391</c:v>
                </c:pt>
              </c:numCache>
            </c:numRef>
          </c:val>
          <c:smooth val="0"/>
          <c:extLst>
            <c:ext xmlns:c16="http://schemas.microsoft.com/office/drawing/2014/chart" uri="{C3380CC4-5D6E-409C-BE32-E72D297353CC}">
              <c16:uniqueId val="{00000001-6835-4E33-96B7-45B2C82C88B3}"/>
            </c:ext>
          </c:extLst>
        </c:ser>
        <c:ser>
          <c:idx val="2"/>
          <c:order val="2"/>
          <c:tx>
            <c:strRef>
              <c:f>'Charts (www)'!$W$5</c:f>
              <c:strCache>
                <c:ptCount val="1"/>
                <c:pt idx="0">
                  <c:v>Structure</c:v>
                </c:pt>
              </c:strCache>
            </c:strRef>
          </c:tx>
          <c:spPr>
            <a:ln>
              <a:solidFill>
                <a:srgbClr val="00B0F0"/>
              </a:solidFill>
            </a:ln>
          </c:spPr>
          <c:marker>
            <c:symbol val="x"/>
            <c:size val="4"/>
            <c:spPr>
              <a:noFill/>
              <a:ln>
                <a:solidFill>
                  <a:srgbClr val="00B0F0"/>
                </a:solidFill>
              </a:ln>
            </c:spPr>
          </c:marker>
          <c:cat>
            <c:numRef>
              <c:f>'Charts (www)'!$T$6:$T$53</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'Charts (www)'!$W$6:$W$53</c:f>
              <c:numCache>
                <c:formatCode>0.000</c:formatCode>
                <c:ptCount val="48"/>
                <c:pt idx="0">
                  <c:v>1.0623821406042568</c:v>
                </c:pt>
                <c:pt idx="1">
                  <c:v>1.0545730905117843</c:v>
                </c:pt>
                <c:pt idx="2">
                  <c:v>1.0783191730849182</c:v>
                </c:pt>
                <c:pt idx="3">
                  <c:v>1.1090166160510599</c:v>
                </c:pt>
                <c:pt idx="4">
                  <c:v>1.1953122961897005</c:v>
                </c:pt>
                <c:pt idx="5">
                  <c:v>1.1293941698748593</c:v>
                </c:pt>
                <c:pt idx="6">
                  <c:v>1.1449580891472539</c:v>
                </c:pt>
                <c:pt idx="7">
                  <c:v>1.161420493665976</c:v>
                </c:pt>
                <c:pt idx="8">
                  <c:v>1.1721833006374003</c:v>
                </c:pt>
                <c:pt idx="9">
                  <c:v>1.2034253377194217</c:v>
                </c:pt>
                <c:pt idx="10">
                  <c:v>1.1829546326349827</c:v>
                </c:pt>
                <c:pt idx="11">
                  <c:v>1.1699278060222214</c:v>
                </c:pt>
                <c:pt idx="12">
                  <c:v>1.1185042256000666</c:v>
                </c:pt>
                <c:pt idx="13">
                  <c:v>1.1069625845276123</c:v>
                </c:pt>
                <c:pt idx="14">
                  <c:v>1.0649143134695951</c:v>
                </c:pt>
                <c:pt idx="15">
                  <c:v>1</c:v>
                </c:pt>
                <c:pt idx="16">
                  <c:v>0.9699742031988724</c:v>
                </c:pt>
                <c:pt idx="17">
                  <c:v>0.98682422516689428</c:v>
                </c:pt>
                <c:pt idx="18">
                  <c:v>0.98730764761095713</c:v>
                </c:pt>
                <c:pt idx="19">
                  <c:v>0.98630167776306643</c:v>
                </c:pt>
                <c:pt idx="20">
                  <c:v>0.98836096467526791</c:v>
                </c:pt>
                <c:pt idx="21">
                  <c:v>0.99559885889946786</c:v>
                </c:pt>
                <c:pt idx="22">
                  <c:v>0.98244444712257339</c:v>
                </c:pt>
                <c:pt idx="23">
                  <c:v>0.98446577237415767</c:v>
                </c:pt>
                <c:pt idx="24">
                  <c:v>0.96283506350347681</c:v>
                </c:pt>
                <c:pt idx="25">
                  <c:v>0.96874522918335071</c:v>
                </c:pt>
                <c:pt idx="26">
                  <c:v>0.94920287720176744</c:v>
                </c:pt>
                <c:pt idx="27">
                  <c:v>0.94189077322660986</c:v>
                </c:pt>
                <c:pt idx="28">
                  <c:v>0.92609116569249672</c:v>
                </c:pt>
                <c:pt idx="29">
                  <c:v>0.89923946721315107</c:v>
                </c:pt>
                <c:pt idx="30">
                  <c:v>0.85264173725099046</c:v>
                </c:pt>
                <c:pt idx="31">
                  <c:v>0.84326151291167495</c:v>
                </c:pt>
                <c:pt idx="32">
                  <c:v>0.85209968251523804</c:v>
                </c:pt>
                <c:pt idx="33">
                  <c:v>0.81522107553586709</c:v>
                </c:pt>
                <c:pt idx="34">
                  <c:v>0.80246149011778145</c:v>
                </c:pt>
                <c:pt idx="35">
                  <c:v>0.80550795762764826</c:v>
                </c:pt>
                <c:pt idx="36">
                  <c:v>0.77653818753259318</c:v>
                </c:pt>
                <c:pt idx="37">
                  <c:v>0.77881145296025489</c:v>
                </c:pt>
                <c:pt idx="38">
                  <c:v>0.76577434226093022</c:v>
                </c:pt>
                <c:pt idx="39">
                  <c:v>0.731536968316571</c:v>
                </c:pt>
                <c:pt idx="40">
                  <c:v>0.75772083370654053</c:v>
                </c:pt>
                <c:pt idx="41">
                  <c:v>0.77076322700068722</c:v>
                </c:pt>
                <c:pt idx="42">
                  <c:v>0.77443696817554786</c:v>
                </c:pt>
                <c:pt idx="43">
                  <c:v>0.76801212337754876</c:v>
                </c:pt>
                <c:pt idx="44">
                  <c:v>0.75230540682164082</c:v>
                </c:pt>
                <c:pt idx="45">
                  <c:v>0.72828644051806168</c:v>
                </c:pt>
                <c:pt idx="46">
                  <c:v>0.72446004218938986</c:v>
                </c:pt>
                <c:pt idx="47">
                  <c:v>0.71088549363533526</c:v>
                </c:pt>
              </c:numCache>
            </c:numRef>
          </c:val>
          <c:smooth val="0"/>
          <c:extLst>
            <c:ext xmlns:c16="http://schemas.microsoft.com/office/drawing/2014/chart" uri="{C3380CC4-5D6E-409C-BE32-E72D297353CC}">
              <c16:uniqueId val="{00000002-6835-4E33-96B7-45B2C82C88B3}"/>
            </c:ext>
          </c:extLst>
        </c:ser>
        <c:ser>
          <c:idx val="3"/>
          <c:order val="3"/>
          <c:tx>
            <c:strRef>
              <c:f>'Charts (www)'!$X$5</c:f>
              <c:strCache>
                <c:ptCount val="1"/>
                <c:pt idx="0">
                  <c:v>Adjusted Source Energy Intensity Index</c:v>
                </c:pt>
              </c:strCache>
            </c:strRef>
          </c:tx>
          <c:spPr>
            <a:ln w="19050">
              <a:solidFill>
                <a:srgbClr val="00B050"/>
              </a:solidFill>
            </a:ln>
          </c:spPr>
          <c:marker>
            <c:symbol val="triangle"/>
            <c:size val="5"/>
            <c:spPr>
              <a:solidFill>
                <a:srgbClr val="00FF00"/>
              </a:solidFill>
              <a:ln>
                <a:solidFill>
                  <a:srgbClr val="00B050"/>
                </a:solidFill>
              </a:ln>
            </c:spPr>
          </c:marker>
          <c:cat>
            <c:numRef>
              <c:f>'Charts (www)'!$T$6:$T$53</c:f>
              <c:numCache>
                <c:formatCode>General</c:formatCode>
                <c:ptCount val="48"/>
                <c:pt idx="0">
                  <c:v>1970</c:v>
                </c:pt>
                <c:pt idx="1">
                  <c:v>1971</c:v>
                </c:pt>
                <c:pt idx="2">
                  <c:v>1972</c:v>
                </c:pt>
                <c:pt idx="3">
                  <c:v>1973</c:v>
                </c:pt>
                <c:pt idx="4">
                  <c:v>1974</c:v>
                </c:pt>
                <c:pt idx="5">
                  <c:v>1975</c:v>
                </c:pt>
                <c:pt idx="6">
                  <c:v>1976</c:v>
                </c:pt>
                <c:pt idx="7">
                  <c:v>1977</c:v>
                </c:pt>
                <c:pt idx="8">
                  <c:v>1978</c:v>
                </c:pt>
                <c:pt idx="9">
                  <c:v>1979</c:v>
                </c:pt>
                <c:pt idx="10">
                  <c:v>1980</c:v>
                </c:pt>
                <c:pt idx="11">
                  <c:v>1981</c:v>
                </c:pt>
                <c:pt idx="12">
                  <c:v>1982</c:v>
                </c:pt>
                <c:pt idx="13">
                  <c:v>1983</c:v>
                </c:pt>
                <c:pt idx="14">
                  <c:v>1984</c:v>
                </c:pt>
                <c:pt idx="15">
                  <c:v>1985</c:v>
                </c:pt>
                <c:pt idx="16">
                  <c:v>1986</c:v>
                </c:pt>
                <c:pt idx="17">
                  <c:v>1987</c:v>
                </c:pt>
                <c:pt idx="18">
                  <c:v>1988</c:v>
                </c:pt>
                <c:pt idx="19">
                  <c:v>1989</c:v>
                </c:pt>
                <c:pt idx="20">
                  <c:v>1990</c:v>
                </c:pt>
                <c:pt idx="21">
                  <c:v>1991</c:v>
                </c:pt>
                <c:pt idx="22">
                  <c:v>1992</c:v>
                </c:pt>
                <c:pt idx="23">
                  <c:v>1993</c:v>
                </c:pt>
                <c:pt idx="24">
                  <c:v>1994</c:v>
                </c:pt>
                <c:pt idx="25">
                  <c:v>1995</c:v>
                </c:pt>
                <c:pt idx="26">
                  <c:v>1996</c:v>
                </c:pt>
                <c:pt idx="27">
                  <c:v>1997</c:v>
                </c:pt>
                <c:pt idx="28">
                  <c:v>1998</c:v>
                </c:pt>
                <c:pt idx="29">
                  <c:v>1999</c:v>
                </c:pt>
                <c:pt idx="30">
                  <c:v>2000</c:v>
                </c:pt>
                <c:pt idx="31">
                  <c:v>2001</c:v>
                </c:pt>
                <c:pt idx="32">
                  <c:v>2002</c:v>
                </c:pt>
                <c:pt idx="33">
                  <c:v>2003</c:v>
                </c:pt>
                <c:pt idx="34">
                  <c:v>2004</c:v>
                </c:pt>
                <c:pt idx="35">
                  <c:v>2005</c:v>
                </c:pt>
                <c:pt idx="36">
                  <c:v>2006</c:v>
                </c:pt>
                <c:pt idx="37">
                  <c:v>2007</c:v>
                </c:pt>
                <c:pt idx="38">
                  <c:v>2008</c:v>
                </c:pt>
                <c:pt idx="39">
                  <c:v>2009</c:v>
                </c:pt>
                <c:pt idx="40">
                  <c:v>2010</c:v>
                </c:pt>
                <c:pt idx="41">
                  <c:v>2011</c:v>
                </c:pt>
                <c:pt idx="42">
                  <c:v>2012</c:v>
                </c:pt>
                <c:pt idx="43">
                  <c:v>2013</c:v>
                </c:pt>
                <c:pt idx="44">
                  <c:v>2014</c:v>
                </c:pt>
                <c:pt idx="45">
                  <c:v>2015</c:v>
                </c:pt>
                <c:pt idx="46">
                  <c:v>2016</c:v>
                </c:pt>
                <c:pt idx="47">
                  <c:v>2017</c:v>
                </c:pt>
              </c:numCache>
            </c:numRef>
          </c:cat>
          <c:val>
            <c:numRef>
              <c:f>'Charts (www)'!$X$6:$X$53</c:f>
              <c:numCache>
                <c:formatCode>0.000</c:formatCode>
                <c:ptCount val="48"/>
                <c:pt idx="0">
                  <c:v>1.3021963656943834</c:v>
                </c:pt>
                <c:pt idx="1">
                  <c:v>1.2976929457695516</c:v>
                </c:pt>
                <c:pt idx="2">
                  <c:v>1.2633974835172928</c:v>
                </c:pt>
                <c:pt idx="3">
                  <c:v>1.2243895344572073</c:v>
                </c:pt>
                <c:pt idx="4">
                  <c:v>1.2100144005303621</c:v>
                </c:pt>
                <c:pt idx="5">
                  <c:v>1.234260442624129</c:v>
                </c:pt>
                <c:pt idx="6">
                  <c:v>1.1970918967094208</c:v>
                </c:pt>
                <c:pt idx="7">
                  <c:v>1.1526975151715861</c:v>
                </c:pt>
                <c:pt idx="8">
                  <c:v>1.1333787219228844</c:v>
                </c:pt>
                <c:pt idx="9">
                  <c:v>1.0938820244194569</c:v>
                </c:pt>
                <c:pt idx="10">
                  <c:v>1.1050175303613601</c:v>
                </c:pt>
                <c:pt idx="11">
                  <c:v>1.0810807476871853</c:v>
                </c:pt>
                <c:pt idx="12">
                  <c:v>1.0622293065794233</c:v>
                </c:pt>
                <c:pt idx="13">
                  <c:v>1.0768411920385523</c:v>
                </c:pt>
                <c:pt idx="14">
                  <c:v>1.0536813487713117</c:v>
                </c:pt>
                <c:pt idx="15">
                  <c:v>1</c:v>
                </c:pt>
                <c:pt idx="16">
                  <c:v>1.0087933324068423</c:v>
                </c:pt>
                <c:pt idx="17">
                  <c:v>0.97558220391424733</c:v>
                </c:pt>
                <c:pt idx="18">
                  <c:v>0.9941415227801893</c:v>
                </c:pt>
                <c:pt idx="19">
                  <c:v>0.99056325834808512</c:v>
                </c:pt>
                <c:pt idx="20">
                  <c:v>0.99733608469140533</c:v>
                </c:pt>
                <c:pt idx="21">
                  <c:v>0.98756408242443106</c:v>
                </c:pt>
                <c:pt idx="22">
                  <c:v>0.98625810135464032</c:v>
                </c:pt>
                <c:pt idx="23">
                  <c:v>0.99061599442891812</c:v>
                </c:pt>
                <c:pt idx="24">
                  <c:v>0.97033056019188502</c:v>
                </c:pt>
                <c:pt idx="25">
                  <c:v>0.97505190559711918</c:v>
                </c:pt>
                <c:pt idx="26">
                  <c:v>0.96814866829584612</c:v>
                </c:pt>
                <c:pt idx="27">
                  <c:v>0.92528072208113576</c:v>
                </c:pt>
                <c:pt idx="28">
                  <c:v>0.92447078488793411</c:v>
                </c:pt>
                <c:pt idx="29">
                  <c:v>0.92407153261612929</c:v>
                </c:pt>
                <c:pt idx="30">
                  <c:v>0.93467614137379762</c:v>
                </c:pt>
                <c:pt idx="31">
                  <c:v>0.94303143788967736</c:v>
                </c:pt>
                <c:pt idx="32">
                  <c:v>0.88976238017527265</c:v>
                </c:pt>
                <c:pt idx="33">
                  <c:v>0.88801411539087916</c:v>
                </c:pt>
                <c:pt idx="34">
                  <c:v>0.87393997515985922</c:v>
                </c:pt>
                <c:pt idx="35">
                  <c:v>0.85465392607668722</c:v>
                </c:pt>
                <c:pt idx="36">
                  <c:v>0.84916328250962314</c:v>
                </c:pt>
                <c:pt idx="37">
                  <c:v>0.83795216522606775</c:v>
                </c:pt>
                <c:pt idx="38">
                  <c:v>0.85310603567983467</c:v>
                </c:pt>
                <c:pt idx="39">
                  <c:v>0.86543331530803591</c:v>
                </c:pt>
                <c:pt idx="40">
                  <c:v>0.85912853753387042</c:v>
                </c:pt>
                <c:pt idx="41">
                  <c:v>0.85845532933016833</c:v>
                </c:pt>
                <c:pt idx="42">
                  <c:v>0.82016920990094089</c:v>
                </c:pt>
                <c:pt idx="43">
                  <c:v>0.83419216841875199</c:v>
                </c:pt>
                <c:pt idx="44">
                  <c:v>0.86246882389198398</c:v>
                </c:pt>
                <c:pt idx="45">
                  <c:v>0.86793688123146706</c:v>
                </c:pt>
                <c:pt idx="46">
                  <c:v>0.87363409396401914</c:v>
                </c:pt>
                <c:pt idx="47">
                  <c:v>0.86132745778074404</c:v>
                </c:pt>
              </c:numCache>
            </c:numRef>
          </c:val>
          <c:smooth val="0"/>
          <c:extLst>
            <c:ext xmlns:c16="http://schemas.microsoft.com/office/drawing/2014/chart" uri="{C3380CC4-5D6E-409C-BE32-E72D297353CC}">
              <c16:uniqueId val="{00000003-6835-4E33-96B7-45B2C82C88B3}"/>
            </c:ext>
          </c:extLst>
        </c:ser>
        <c:dLbls>
          <c:showLegendKey val="0"/>
          <c:showVal val="0"/>
          <c:showCatName val="0"/>
          <c:showSerName val="0"/>
          <c:showPercent val="0"/>
          <c:showBubbleSize val="0"/>
        </c:dLbls>
        <c:marker val="1"/>
        <c:smooth val="0"/>
        <c:axId val="128603648"/>
        <c:axId val="128724928"/>
      </c:lineChart>
      <c:catAx>
        <c:axId val="128603648"/>
        <c:scaling>
          <c:orientation val="minMax"/>
        </c:scaling>
        <c:delete val="0"/>
        <c:axPos val="b"/>
        <c:numFmt formatCode="General" sourceLinked="1"/>
        <c:majorTickMark val="out"/>
        <c:minorTickMark val="none"/>
        <c:tickLblPos val="nextTo"/>
        <c:crossAx val="128724928"/>
        <c:crosses val="autoZero"/>
        <c:auto val="1"/>
        <c:lblAlgn val="ctr"/>
        <c:lblOffset val="100"/>
        <c:tickLblSkip val="5"/>
        <c:noMultiLvlLbl val="0"/>
      </c:catAx>
      <c:valAx>
        <c:axId val="128724928"/>
        <c:scaling>
          <c:orientation val="minMax"/>
        </c:scaling>
        <c:delete val="0"/>
        <c:axPos val="l"/>
        <c:majorGridlines/>
        <c:title>
          <c:tx>
            <c:rich>
              <a:bodyPr rot="-5400000" vert="horz"/>
              <a:lstStyle/>
              <a:p>
                <a:pPr>
                  <a:defRPr sz="1100" baseline="0"/>
                </a:pPr>
                <a:r>
                  <a:rPr lang="en-US" sz="1100" baseline="0"/>
                  <a:t>Index, 1985 = 1</a:t>
                </a:r>
              </a:p>
            </c:rich>
          </c:tx>
          <c:layout>
            <c:manualLayout>
              <c:xMode val="edge"/>
              <c:yMode val="edge"/>
              <c:x val="2.2182351584161434E-2"/>
              <c:y val="0.33070590585625614"/>
            </c:manualLayout>
          </c:layout>
          <c:overlay val="0"/>
        </c:title>
        <c:numFmt formatCode="0.0" sourceLinked="0"/>
        <c:majorTickMark val="out"/>
        <c:minorTickMark val="none"/>
        <c:tickLblPos val="nextTo"/>
        <c:crossAx val="128603648"/>
        <c:crosses val="autoZero"/>
        <c:crossBetween val="midCat"/>
      </c:valAx>
      <c:spPr>
        <a:ln>
          <a:solidFill>
            <a:srgbClr val="002060"/>
          </a:solidFill>
        </a:ln>
      </c:spPr>
    </c:plotArea>
    <c:legend>
      <c:legendPos val="r"/>
      <c:layout>
        <c:manualLayout>
          <c:xMode val="edge"/>
          <c:yMode val="edge"/>
          <c:x val="0.24129376465978564"/>
          <c:y val="0.57085458011742163"/>
          <c:w val="0.58524794830094096"/>
          <c:h val="0.26842277479641324"/>
        </c:manualLayout>
      </c:layout>
      <c:overlay val="0"/>
      <c:spPr>
        <a:solidFill>
          <a:schemeClr val="bg1"/>
        </a:solidFill>
        <a:ln>
          <a:solidFill>
            <a:srgbClr val="002060"/>
          </a:solidFill>
        </a:ln>
      </c:spPr>
    </c:legend>
    <c:plotVisOnly val="1"/>
    <c:dispBlanksAs val="gap"/>
    <c:showDLblsOverMax val="0"/>
  </c:chart>
  <c:spPr>
    <a:ln>
      <a:noFill/>
    </a:ln>
  </c:sp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aseline="0"/>
            </a:pPr>
            <a:r>
              <a:rPr lang="en-US" sz="1400" baseline="0"/>
              <a:t>Output Measures for Tranportation Equipment</a:t>
            </a:r>
          </a:p>
        </c:rich>
      </c:tx>
      <c:overlay val="1"/>
    </c:title>
    <c:autoTitleDeleted val="0"/>
    <c:plotArea>
      <c:layout>
        <c:manualLayout>
          <c:layoutTarget val="inner"/>
          <c:xMode val="edge"/>
          <c:yMode val="edge"/>
          <c:x val="0.14162729658792653"/>
          <c:y val="0.15048500875851598"/>
          <c:w val="0.81428937007874014"/>
          <c:h val="0.76404014745758575"/>
        </c:manualLayout>
      </c:layout>
      <c:lineChart>
        <c:grouping val="standard"/>
        <c:varyColors val="0"/>
        <c:ser>
          <c:idx val="0"/>
          <c:order val="0"/>
          <c:tx>
            <c:strRef>
              <c:f>BEA_Output_Data!$AZ$21</c:f>
              <c:strCache>
                <c:ptCount val="1"/>
                <c:pt idx="0">
                  <c:v>Gross Output</c:v>
                </c:pt>
              </c:strCache>
            </c:strRef>
          </c:tx>
          <c:cat>
            <c:numRef>
              <c:f>BEA_Output_Data!$AY$22:$AY$50</c:f>
              <c:numCache>
                <c:formatCode>General</c:formatCode>
                <c:ptCount val="29"/>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numCache>
            </c:numRef>
          </c:cat>
          <c:val>
            <c:numRef>
              <c:f>BEA_Output_Data!$AZ$22:$AZ$50</c:f>
              <c:numCache>
                <c:formatCode>#,##0</c:formatCode>
                <c:ptCount val="29"/>
                <c:pt idx="0">
                  <c:v>498.78379687903936</c:v>
                </c:pt>
                <c:pt idx="1">
                  <c:v>514.53319279094137</c:v>
                </c:pt>
                <c:pt idx="2">
                  <c:v>525.27083801790457</c:v>
                </c:pt>
                <c:pt idx="3">
                  <c:v>552.37747248839321</c:v>
                </c:pt>
                <c:pt idx="4">
                  <c:v>556.88028954255742</c:v>
                </c:pt>
                <c:pt idx="5">
                  <c:v>535.3310545583879</c:v>
                </c:pt>
                <c:pt idx="6">
                  <c:v>506.50196574078302</c:v>
                </c:pt>
                <c:pt idx="7">
                  <c:v>541.77954700125974</c:v>
                </c:pt>
                <c:pt idx="8">
                  <c:v>563.53852142050448</c:v>
                </c:pt>
                <c:pt idx="9">
                  <c:v>602.54334700447771</c:v>
                </c:pt>
                <c:pt idx="10">
                  <c:v>607.08633234763522</c:v>
                </c:pt>
                <c:pt idx="11">
                  <c:v>617.43299045705885</c:v>
                </c:pt>
                <c:pt idx="12">
                  <c:v>677.75899260511733</c:v>
                </c:pt>
                <c:pt idx="13">
                  <c:v>733.4062071536332</c:v>
                </c:pt>
                <c:pt idx="14">
                  <c:v>789.49175398187185</c:v>
                </c:pt>
                <c:pt idx="15">
                  <c:v>736.64002423126635</c:v>
                </c:pt>
                <c:pt idx="16">
                  <c:v>729.46978468395821</c:v>
                </c:pt>
                <c:pt idx="17">
                  <c:v>749.94711765671786</c:v>
                </c:pt>
                <c:pt idx="18">
                  <c:v>754.91560565144243</c:v>
                </c:pt>
                <c:pt idx="19">
                  <c:v>769.54351906827185</c:v>
                </c:pt>
                <c:pt idx="20">
                  <c:v>810.14248162186038</c:v>
                </c:pt>
                <c:pt idx="21">
                  <c:v>815.77434719765665</c:v>
                </c:pt>
                <c:pt idx="22">
                  <c:v>844.40267067017464</c:v>
                </c:pt>
                <c:pt idx="23">
                  <c:v>737.8794517877725</c:v>
                </c:pt>
                <c:pt idx="24">
                  <c:v>619.99695387152326</c:v>
                </c:pt>
                <c:pt idx="25">
                  <c:v>711.31620850985507</c:v>
                </c:pt>
                <c:pt idx="26">
                  <c:v>773.74396154255362</c:v>
                </c:pt>
                <c:pt idx="27">
                  <c:v>806.42700000000002</c:v>
                </c:pt>
                <c:pt idx="28">
                  <c:v>865.58778746256758</c:v>
                </c:pt>
              </c:numCache>
            </c:numRef>
          </c:val>
          <c:smooth val="0"/>
          <c:extLst>
            <c:ext xmlns:c16="http://schemas.microsoft.com/office/drawing/2014/chart" uri="{C3380CC4-5D6E-409C-BE32-E72D297353CC}">
              <c16:uniqueId val="{00000000-8417-4F88-A4A9-02043D1D14D0}"/>
            </c:ext>
          </c:extLst>
        </c:ser>
        <c:ser>
          <c:idx val="1"/>
          <c:order val="1"/>
          <c:tx>
            <c:strRef>
              <c:f>BEA_Output_Data!$BA$21</c:f>
              <c:strCache>
                <c:ptCount val="1"/>
                <c:pt idx="0">
                  <c:v>Value Added</c:v>
                </c:pt>
              </c:strCache>
            </c:strRef>
          </c:tx>
          <c:marker>
            <c:symbol val="square"/>
            <c:size val="5"/>
          </c:marker>
          <c:cat>
            <c:numRef>
              <c:f>BEA_Output_Data!$AY$22:$AY$50</c:f>
              <c:numCache>
                <c:formatCode>General</c:formatCode>
                <c:ptCount val="29"/>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numCache>
            </c:numRef>
          </c:cat>
          <c:val>
            <c:numRef>
              <c:f>BEA_Output_Data!$BA$22:$BA$50</c:f>
              <c:numCache>
                <c:formatCode>#,##0</c:formatCode>
                <c:ptCount val="29"/>
                <c:pt idx="0">
                  <c:v>488.33939376129933</c:v>
                </c:pt>
                <c:pt idx="1">
                  <c:v>507.67528340517003</c:v>
                </c:pt>
                <c:pt idx="2">
                  <c:v>523.71047055053157</c:v>
                </c:pt>
                <c:pt idx="3">
                  <c:v>561.06955542779815</c:v>
                </c:pt>
                <c:pt idx="4">
                  <c:v>541.78994175434718</c:v>
                </c:pt>
                <c:pt idx="5">
                  <c:v>481.79730958510282</c:v>
                </c:pt>
                <c:pt idx="6">
                  <c:v>472.09911674833376</c:v>
                </c:pt>
                <c:pt idx="7">
                  <c:v>478.95530496260102</c:v>
                </c:pt>
                <c:pt idx="8">
                  <c:v>506.00747198512738</c:v>
                </c:pt>
                <c:pt idx="9">
                  <c:v>523.31766867987994</c:v>
                </c:pt>
                <c:pt idx="10">
                  <c:v>532.30342233379463</c:v>
                </c:pt>
                <c:pt idx="11">
                  <c:v>544.11893011797838</c:v>
                </c:pt>
                <c:pt idx="12">
                  <c:v>560.072222921204</c:v>
                </c:pt>
                <c:pt idx="13">
                  <c:v>610.76286407925716</c:v>
                </c:pt>
                <c:pt idx="14">
                  <c:v>649.11670947642097</c:v>
                </c:pt>
                <c:pt idx="15">
                  <c:v>648.46417835801014</c:v>
                </c:pt>
                <c:pt idx="16">
                  <c:v>606.93385948204445</c:v>
                </c:pt>
                <c:pt idx="17">
                  <c:v>652.84531891808774</c:v>
                </c:pt>
                <c:pt idx="18">
                  <c:v>684.63037733183091</c:v>
                </c:pt>
                <c:pt idx="19">
                  <c:v>704.51441239990618</c:v>
                </c:pt>
                <c:pt idx="20">
                  <c:v>760.87204909332149</c:v>
                </c:pt>
                <c:pt idx="21">
                  <c:v>827.66808449684413</c:v>
                </c:pt>
                <c:pt idx="22">
                  <c:v>841.50741059147765</c:v>
                </c:pt>
                <c:pt idx="23">
                  <c:v>716.43386085889415</c:v>
                </c:pt>
                <c:pt idx="24">
                  <c:v>433.28565375841191</c:v>
                </c:pt>
                <c:pt idx="25">
                  <c:v>668.04810529588065</c:v>
                </c:pt>
                <c:pt idx="26">
                  <c:v>788.56634927008292</c:v>
                </c:pt>
                <c:pt idx="27">
                  <c:v>806.42700000000002</c:v>
                </c:pt>
                <c:pt idx="28">
                  <c:v>837.21036362598511</c:v>
                </c:pt>
              </c:numCache>
            </c:numRef>
          </c:val>
          <c:smooth val="0"/>
          <c:extLst>
            <c:ext xmlns:c16="http://schemas.microsoft.com/office/drawing/2014/chart" uri="{C3380CC4-5D6E-409C-BE32-E72D297353CC}">
              <c16:uniqueId val="{00000001-8417-4F88-A4A9-02043D1D14D0}"/>
            </c:ext>
          </c:extLst>
        </c:ser>
        <c:dLbls>
          <c:showLegendKey val="0"/>
          <c:showVal val="0"/>
          <c:showCatName val="0"/>
          <c:showSerName val="0"/>
          <c:showPercent val="0"/>
          <c:showBubbleSize val="0"/>
        </c:dLbls>
        <c:marker val="1"/>
        <c:smooth val="0"/>
        <c:axId val="41681408"/>
        <c:axId val="128727232"/>
      </c:lineChart>
      <c:catAx>
        <c:axId val="41681408"/>
        <c:scaling>
          <c:orientation val="minMax"/>
        </c:scaling>
        <c:delete val="0"/>
        <c:axPos val="b"/>
        <c:numFmt formatCode="General" sourceLinked="1"/>
        <c:majorTickMark val="out"/>
        <c:minorTickMark val="none"/>
        <c:tickLblPos val="nextTo"/>
        <c:crossAx val="128727232"/>
        <c:crosses val="autoZero"/>
        <c:auto val="1"/>
        <c:lblAlgn val="ctr"/>
        <c:lblOffset val="100"/>
        <c:tickLblSkip val="5"/>
        <c:noMultiLvlLbl val="0"/>
      </c:catAx>
      <c:valAx>
        <c:axId val="128727232"/>
        <c:scaling>
          <c:orientation val="minMax"/>
        </c:scaling>
        <c:delete val="0"/>
        <c:axPos val="l"/>
        <c:majorGridlines/>
        <c:title>
          <c:tx>
            <c:rich>
              <a:bodyPr rot="-5400000" vert="horz"/>
              <a:lstStyle/>
              <a:p>
                <a:pPr>
                  <a:defRPr sz="1100" baseline="0"/>
                </a:pPr>
                <a:r>
                  <a:rPr lang="en-US" sz="1100" baseline="0"/>
                  <a:t>Billions of $2005</a:t>
                </a:r>
              </a:p>
            </c:rich>
          </c:tx>
          <c:overlay val="0"/>
        </c:title>
        <c:numFmt formatCode="#,##0" sourceLinked="1"/>
        <c:majorTickMark val="out"/>
        <c:minorTickMark val="none"/>
        <c:tickLblPos val="nextTo"/>
        <c:crossAx val="41681408"/>
        <c:crosses val="autoZero"/>
        <c:crossBetween val="midCat"/>
      </c:valAx>
      <c:spPr>
        <a:ln>
          <a:solidFill>
            <a:schemeClr val="accent1"/>
          </a:solidFill>
        </a:ln>
      </c:spPr>
    </c:plotArea>
    <c:legend>
      <c:legendPos val="r"/>
      <c:layout>
        <c:manualLayout>
          <c:xMode val="edge"/>
          <c:yMode val="edge"/>
          <c:x val="0.5763510262170578"/>
          <c:y val="0.45241986429732761"/>
          <c:w val="0.28723353269733715"/>
          <c:h val="0.20723412190465748"/>
        </c:manualLayout>
      </c:layout>
      <c:overlay val="0"/>
      <c:spPr>
        <a:solidFill>
          <a:schemeClr val="bg1"/>
        </a:solidFill>
        <a:ln>
          <a:solidFill>
            <a:schemeClr val="accent1"/>
          </a:solidFill>
        </a:ln>
      </c:spPr>
    </c:legend>
    <c:plotVisOnly val="1"/>
    <c:dispBlanksAs val="gap"/>
    <c:showDLblsOverMax val="0"/>
  </c:chart>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400" baseline="0"/>
            </a:pPr>
            <a:r>
              <a:rPr lang="en-US" sz="1400" baseline="0"/>
              <a:t>Output Measures for Tranportation Equipment</a:t>
            </a:r>
          </a:p>
        </c:rich>
      </c:tx>
      <c:overlay val="1"/>
    </c:title>
    <c:autoTitleDeleted val="0"/>
    <c:plotArea>
      <c:layout>
        <c:manualLayout>
          <c:layoutTarget val="inner"/>
          <c:xMode val="edge"/>
          <c:yMode val="edge"/>
          <c:x val="0.14162729658792653"/>
          <c:y val="0.15048500875851598"/>
          <c:w val="0.81428937007874014"/>
          <c:h val="0.76404014745758575"/>
        </c:manualLayout>
      </c:layout>
      <c:lineChart>
        <c:grouping val="standard"/>
        <c:varyColors val="0"/>
        <c:ser>
          <c:idx val="0"/>
          <c:order val="0"/>
          <c:tx>
            <c:strRef>
              <c:f>BEA_Output_Data!$AZ$21</c:f>
              <c:strCache>
                <c:ptCount val="1"/>
                <c:pt idx="0">
                  <c:v>Gross Output</c:v>
                </c:pt>
              </c:strCache>
            </c:strRef>
          </c:tx>
          <c:cat>
            <c:numRef>
              <c:f>BEA_Output_Data!$AY$22:$AY$50</c:f>
              <c:numCache>
                <c:formatCode>General</c:formatCode>
                <c:ptCount val="29"/>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numCache>
            </c:numRef>
          </c:cat>
          <c:val>
            <c:numRef>
              <c:f>BEA_Output_Data!$AZ$22:$AZ$50</c:f>
              <c:numCache>
                <c:formatCode>#,##0</c:formatCode>
                <c:ptCount val="29"/>
                <c:pt idx="0">
                  <c:v>498.78379687903936</c:v>
                </c:pt>
                <c:pt idx="1">
                  <c:v>514.53319279094137</c:v>
                </c:pt>
                <c:pt idx="2">
                  <c:v>525.27083801790457</c:v>
                </c:pt>
                <c:pt idx="3">
                  <c:v>552.37747248839321</c:v>
                </c:pt>
                <c:pt idx="4">
                  <c:v>556.88028954255742</c:v>
                </c:pt>
                <c:pt idx="5">
                  <c:v>535.3310545583879</c:v>
                </c:pt>
                <c:pt idx="6">
                  <c:v>506.50196574078302</c:v>
                </c:pt>
                <c:pt idx="7">
                  <c:v>541.77954700125974</c:v>
                </c:pt>
                <c:pt idx="8">
                  <c:v>563.53852142050448</c:v>
                </c:pt>
                <c:pt idx="9">
                  <c:v>602.54334700447771</c:v>
                </c:pt>
                <c:pt idx="10">
                  <c:v>607.08633234763522</c:v>
                </c:pt>
                <c:pt idx="11">
                  <c:v>617.43299045705885</c:v>
                </c:pt>
                <c:pt idx="12">
                  <c:v>677.75899260511733</c:v>
                </c:pt>
                <c:pt idx="13">
                  <c:v>733.4062071536332</c:v>
                </c:pt>
                <c:pt idx="14">
                  <c:v>789.49175398187185</c:v>
                </c:pt>
                <c:pt idx="15">
                  <c:v>736.64002423126635</c:v>
                </c:pt>
                <c:pt idx="16">
                  <c:v>729.46978468395821</c:v>
                </c:pt>
                <c:pt idx="17">
                  <c:v>749.94711765671786</c:v>
                </c:pt>
                <c:pt idx="18">
                  <c:v>754.91560565144243</c:v>
                </c:pt>
                <c:pt idx="19">
                  <c:v>769.54351906827185</c:v>
                </c:pt>
                <c:pt idx="20">
                  <c:v>810.14248162186038</c:v>
                </c:pt>
                <c:pt idx="21">
                  <c:v>815.77434719765665</c:v>
                </c:pt>
                <c:pt idx="22">
                  <c:v>844.40267067017464</c:v>
                </c:pt>
                <c:pt idx="23">
                  <c:v>737.8794517877725</c:v>
                </c:pt>
                <c:pt idx="24">
                  <c:v>619.99695387152326</c:v>
                </c:pt>
                <c:pt idx="25">
                  <c:v>711.31620850985507</c:v>
                </c:pt>
                <c:pt idx="26">
                  <c:v>773.74396154255362</c:v>
                </c:pt>
                <c:pt idx="27">
                  <c:v>806.42700000000002</c:v>
                </c:pt>
                <c:pt idx="28">
                  <c:v>865.58778746256758</c:v>
                </c:pt>
              </c:numCache>
            </c:numRef>
          </c:val>
          <c:smooth val="0"/>
          <c:extLst>
            <c:ext xmlns:c16="http://schemas.microsoft.com/office/drawing/2014/chart" uri="{C3380CC4-5D6E-409C-BE32-E72D297353CC}">
              <c16:uniqueId val="{00000000-A004-4D70-AEE1-D5CC56DE1ECE}"/>
            </c:ext>
          </c:extLst>
        </c:ser>
        <c:ser>
          <c:idx val="1"/>
          <c:order val="1"/>
          <c:tx>
            <c:strRef>
              <c:f>BEA_Output_Data!$BA$21</c:f>
              <c:strCache>
                <c:ptCount val="1"/>
                <c:pt idx="0">
                  <c:v>Value Added</c:v>
                </c:pt>
              </c:strCache>
            </c:strRef>
          </c:tx>
          <c:marker>
            <c:symbol val="square"/>
            <c:size val="5"/>
          </c:marker>
          <c:cat>
            <c:numRef>
              <c:f>BEA_Output_Data!$AY$22:$AY$50</c:f>
              <c:numCache>
                <c:formatCode>General</c:formatCode>
                <c:ptCount val="29"/>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numCache>
            </c:numRef>
          </c:cat>
          <c:val>
            <c:numRef>
              <c:f>BEA_Output_Data!$BA$22:$BA$50</c:f>
              <c:numCache>
                <c:formatCode>#,##0</c:formatCode>
                <c:ptCount val="29"/>
                <c:pt idx="0">
                  <c:v>488.33939376129933</c:v>
                </c:pt>
                <c:pt idx="1">
                  <c:v>507.67528340517003</c:v>
                </c:pt>
                <c:pt idx="2">
                  <c:v>523.71047055053157</c:v>
                </c:pt>
                <c:pt idx="3">
                  <c:v>561.06955542779815</c:v>
                </c:pt>
                <c:pt idx="4">
                  <c:v>541.78994175434718</c:v>
                </c:pt>
                <c:pt idx="5">
                  <c:v>481.79730958510282</c:v>
                </c:pt>
                <c:pt idx="6">
                  <c:v>472.09911674833376</c:v>
                </c:pt>
                <c:pt idx="7">
                  <c:v>478.95530496260102</c:v>
                </c:pt>
                <c:pt idx="8">
                  <c:v>506.00747198512738</c:v>
                </c:pt>
                <c:pt idx="9">
                  <c:v>523.31766867987994</c:v>
                </c:pt>
                <c:pt idx="10">
                  <c:v>532.30342233379463</c:v>
                </c:pt>
                <c:pt idx="11">
                  <c:v>544.11893011797838</c:v>
                </c:pt>
                <c:pt idx="12">
                  <c:v>560.072222921204</c:v>
                </c:pt>
                <c:pt idx="13">
                  <c:v>610.76286407925716</c:v>
                </c:pt>
                <c:pt idx="14">
                  <c:v>649.11670947642097</c:v>
                </c:pt>
                <c:pt idx="15">
                  <c:v>648.46417835801014</c:v>
                </c:pt>
                <c:pt idx="16">
                  <c:v>606.93385948204445</c:v>
                </c:pt>
                <c:pt idx="17">
                  <c:v>652.84531891808774</c:v>
                </c:pt>
                <c:pt idx="18">
                  <c:v>684.63037733183091</c:v>
                </c:pt>
                <c:pt idx="19">
                  <c:v>704.51441239990618</c:v>
                </c:pt>
                <c:pt idx="20">
                  <c:v>760.87204909332149</c:v>
                </c:pt>
                <c:pt idx="21">
                  <c:v>827.66808449684413</c:v>
                </c:pt>
                <c:pt idx="22">
                  <c:v>841.50741059147765</c:v>
                </c:pt>
                <c:pt idx="23">
                  <c:v>716.43386085889415</c:v>
                </c:pt>
                <c:pt idx="24">
                  <c:v>433.28565375841191</c:v>
                </c:pt>
                <c:pt idx="25">
                  <c:v>668.04810529588065</c:v>
                </c:pt>
                <c:pt idx="26">
                  <c:v>788.56634927008292</c:v>
                </c:pt>
                <c:pt idx="27">
                  <c:v>806.42700000000002</c:v>
                </c:pt>
                <c:pt idx="28">
                  <c:v>837.21036362598511</c:v>
                </c:pt>
              </c:numCache>
            </c:numRef>
          </c:val>
          <c:smooth val="0"/>
          <c:extLst>
            <c:ext xmlns:c16="http://schemas.microsoft.com/office/drawing/2014/chart" uri="{C3380CC4-5D6E-409C-BE32-E72D297353CC}">
              <c16:uniqueId val="{00000001-A004-4D70-AEE1-D5CC56DE1ECE}"/>
            </c:ext>
          </c:extLst>
        </c:ser>
        <c:dLbls>
          <c:showLegendKey val="0"/>
          <c:showVal val="0"/>
          <c:showCatName val="0"/>
          <c:showSerName val="0"/>
          <c:showPercent val="0"/>
          <c:showBubbleSize val="0"/>
        </c:dLbls>
        <c:marker val="1"/>
        <c:smooth val="0"/>
        <c:axId val="41681408"/>
        <c:axId val="128727232"/>
      </c:lineChart>
      <c:catAx>
        <c:axId val="41681408"/>
        <c:scaling>
          <c:orientation val="minMax"/>
        </c:scaling>
        <c:delete val="0"/>
        <c:axPos val="b"/>
        <c:numFmt formatCode="General" sourceLinked="1"/>
        <c:majorTickMark val="out"/>
        <c:minorTickMark val="none"/>
        <c:tickLblPos val="nextTo"/>
        <c:crossAx val="128727232"/>
        <c:crosses val="autoZero"/>
        <c:auto val="1"/>
        <c:lblAlgn val="ctr"/>
        <c:lblOffset val="100"/>
        <c:tickLblSkip val="5"/>
        <c:noMultiLvlLbl val="0"/>
      </c:catAx>
      <c:valAx>
        <c:axId val="128727232"/>
        <c:scaling>
          <c:orientation val="minMax"/>
        </c:scaling>
        <c:delete val="0"/>
        <c:axPos val="l"/>
        <c:majorGridlines/>
        <c:title>
          <c:tx>
            <c:rich>
              <a:bodyPr rot="-5400000" vert="horz"/>
              <a:lstStyle/>
              <a:p>
                <a:pPr>
                  <a:defRPr sz="1100" baseline="0"/>
                </a:pPr>
                <a:r>
                  <a:rPr lang="en-US" sz="1100" baseline="0"/>
                  <a:t>Billions of $2005</a:t>
                </a:r>
              </a:p>
            </c:rich>
          </c:tx>
          <c:overlay val="0"/>
        </c:title>
        <c:numFmt formatCode="#,##0" sourceLinked="1"/>
        <c:majorTickMark val="out"/>
        <c:minorTickMark val="none"/>
        <c:tickLblPos val="nextTo"/>
        <c:crossAx val="41681408"/>
        <c:crosses val="autoZero"/>
        <c:crossBetween val="midCat"/>
      </c:valAx>
      <c:spPr>
        <a:ln>
          <a:solidFill>
            <a:schemeClr val="accent1"/>
          </a:solidFill>
        </a:ln>
      </c:spPr>
    </c:plotArea>
    <c:legend>
      <c:legendPos val="r"/>
      <c:layout>
        <c:manualLayout>
          <c:xMode val="edge"/>
          <c:yMode val="edge"/>
          <c:x val="0.5763510262170578"/>
          <c:y val="0.45241986429732761"/>
          <c:w val="0.28723353269733715"/>
          <c:h val="0.20723412190465748"/>
        </c:manualLayout>
      </c:layout>
      <c:overlay val="0"/>
      <c:spPr>
        <a:solidFill>
          <a:schemeClr val="bg1"/>
        </a:solidFill>
        <a:ln>
          <a:solidFill>
            <a:schemeClr val="accent1"/>
          </a:solidFill>
        </a:ln>
      </c:spPr>
    </c:legend>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9.xml"/><Relationship Id="rId13" Type="http://schemas.openxmlformats.org/officeDocument/2006/relationships/chart" Target="../charts/chart14.xml"/><Relationship Id="rId18" Type="http://schemas.openxmlformats.org/officeDocument/2006/relationships/chart" Target="../charts/chart19.xml"/><Relationship Id="rId3" Type="http://schemas.openxmlformats.org/officeDocument/2006/relationships/chart" Target="../charts/chart4.xml"/><Relationship Id="rId21" Type="http://schemas.openxmlformats.org/officeDocument/2006/relationships/chart" Target="../charts/chart22.xml"/><Relationship Id="rId7" Type="http://schemas.openxmlformats.org/officeDocument/2006/relationships/chart" Target="../charts/chart8.xml"/><Relationship Id="rId12" Type="http://schemas.openxmlformats.org/officeDocument/2006/relationships/chart" Target="../charts/chart13.xml"/><Relationship Id="rId17" Type="http://schemas.openxmlformats.org/officeDocument/2006/relationships/chart" Target="../charts/chart18.xml"/><Relationship Id="rId25" Type="http://schemas.openxmlformats.org/officeDocument/2006/relationships/chart" Target="../charts/chart26.xml"/><Relationship Id="rId2" Type="http://schemas.openxmlformats.org/officeDocument/2006/relationships/chart" Target="../charts/chart3.xml"/><Relationship Id="rId16" Type="http://schemas.openxmlformats.org/officeDocument/2006/relationships/chart" Target="../charts/chart17.xml"/><Relationship Id="rId20" Type="http://schemas.openxmlformats.org/officeDocument/2006/relationships/chart" Target="../charts/chart21.xml"/><Relationship Id="rId1" Type="http://schemas.openxmlformats.org/officeDocument/2006/relationships/chart" Target="../charts/chart2.xml"/><Relationship Id="rId6" Type="http://schemas.openxmlformats.org/officeDocument/2006/relationships/chart" Target="../charts/chart7.xml"/><Relationship Id="rId11" Type="http://schemas.openxmlformats.org/officeDocument/2006/relationships/chart" Target="../charts/chart12.xml"/><Relationship Id="rId24" Type="http://schemas.openxmlformats.org/officeDocument/2006/relationships/chart" Target="../charts/chart25.xml"/><Relationship Id="rId5" Type="http://schemas.openxmlformats.org/officeDocument/2006/relationships/chart" Target="../charts/chart6.xml"/><Relationship Id="rId15" Type="http://schemas.openxmlformats.org/officeDocument/2006/relationships/chart" Target="../charts/chart16.xml"/><Relationship Id="rId23" Type="http://schemas.openxmlformats.org/officeDocument/2006/relationships/chart" Target="../charts/chart24.xml"/><Relationship Id="rId10" Type="http://schemas.openxmlformats.org/officeDocument/2006/relationships/chart" Target="../charts/chart11.xml"/><Relationship Id="rId19" Type="http://schemas.openxmlformats.org/officeDocument/2006/relationships/chart" Target="../charts/chart20.xml"/><Relationship Id="rId4" Type="http://schemas.openxmlformats.org/officeDocument/2006/relationships/chart" Target="../charts/chart5.xml"/><Relationship Id="rId9" Type="http://schemas.openxmlformats.org/officeDocument/2006/relationships/chart" Target="../charts/chart10.xml"/><Relationship Id="rId14" Type="http://schemas.openxmlformats.org/officeDocument/2006/relationships/chart" Target="../charts/chart15.xml"/><Relationship Id="rId22" Type="http://schemas.openxmlformats.org/officeDocument/2006/relationships/chart" Target="../charts/chart2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4.xml.rels><?xml version="1.0" encoding="UTF-8" standalone="yes"?>
<Relationships xmlns="http://schemas.openxmlformats.org/package/2006/relationships"><Relationship Id="rId8" Type="http://schemas.openxmlformats.org/officeDocument/2006/relationships/chart" Target="../charts/chart35.xml"/><Relationship Id="rId3" Type="http://schemas.openxmlformats.org/officeDocument/2006/relationships/chart" Target="../charts/chart30.xml"/><Relationship Id="rId7" Type="http://schemas.openxmlformats.org/officeDocument/2006/relationships/chart" Target="../charts/chart34.xml"/><Relationship Id="rId12" Type="http://schemas.openxmlformats.org/officeDocument/2006/relationships/chart" Target="../charts/chart39.xml"/><Relationship Id="rId2" Type="http://schemas.openxmlformats.org/officeDocument/2006/relationships/chart" Target="../charts/chart29.xml"/><Relationship Id="rId1" Type="http://schemas.openxmlformats.org/officeDocument/2006/relationships/chart" Target="../charts/chart28.xml"/><Relationship Id="rId6" Type="http://schemas.openxmlformats.org/officeDocument/2006/relationships/chart" Target="../charts/chart33.xml"/><Relationship Id="rId11" Type="http://schemas.openxmlformats.org/officeDocument/2006/relationships/chart" Target="../charts/chart38.xml"/><Relationship Id="rId5" Type="http://schemas.openxmlformats.org/officeDocument/2006/relationships/chart" Target="../charts/chart32.xml"/><Relationship Id="rId10" Type="http://schemas.openxmlformats.org/officeDocument/2006/relationships/chart" Target="../charts/chart37.xml"/><Relationship Id="rId4" Type="http://schemas.openxmlformats.org/officeDocument/2006/relationships/chart" Target="../charts/chart31.xml"/><Relationship Id="rId9" Type="http://schemas.openxmlformats.org/officeDocument/2006/relationships/chart" Target="../charts/chart36.xml"/></Relationships>
</file>

<file path=xl/drawings/_rels/drawing5.xml.rels><?xml version="1.0" encoding="UTF-8" standalone="yes"?>
<Relationships xmlns="http://schemas.openxmlformats.org/package/2006/relationships"><Relationship Id="rId2" Type="http://schemas.openxmlformats.org/officeDocument/2006/relationships/chart" Target="../charts/chart41.xml"/><Relationship Id="rId1" Type="http://schemas.openxmlformats.org/officeDocument/2006/relationships/chart" Target="../charts/chart40.xml"/></Relationships>
</file>

<file path=xl/drawings/drawing1.xml><?xml version="1.0" encoding="utf-8"?>
<xdr:wsDr xmlns:xdr="http://schemas.openxmlformats.org/drawingml/2006/spreadsheetDrawing" xmlns:a="http://schemas.openxmlformats.org/drawingml/2006/main">
  <xdr:twoCellAnchor>
    <xdr:from>
      <xdr:col>28</xdr:col>
      <xdr:colOff>376237</xdr:colOff>
      <xdr:row>106</xdr:row>
      <xdr:rowOff>9531</xdr:rowOff>
    </xdr:from>
    <xdr:to>
      <xdr:col>37</xdr:col>
      <xdr:colOff>123825</xdr:colOff>
      <xdr:row>125</xdr:row>
      <xdr:rowOff>38100</xdr:rowOff>
    </xdr:to>
    <xdr:graphicFrame macro="">
      <xdr:nvGraphicFramePr>
        <xdr:cNvPr id="2" name="Chart 1">
          <a:extLst>
            <a:ext uri="{FF2B5EF4-FFF2-40B4-BE49-F238E27FC236}">
              <a16:creationId xmlns:a16="http://schemas.microsoft.com/office/drawing/2014/main" id="{00000000-0008-0000-0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28</xdr:col>
      <xdr:colOff>0</xdr:colOff>
      <xdr:row>512</xdr:row>
      <xdr:rowOff>0</xdr:rowOff>
    </xdr:from>
    <xdr:to>
      <xdr:col>33</xdr:col>
      <xdr:colOff>561975</xdr:colOff>
      <xdr:row>527</xdr:row>
      <xdr:rowOff>28575</xdr:rowOff>
    </xdr:to>
    <xdr:graphicFrame macro="">
      <xdr:nvGraphicFramePr>
        <xdr:cNvPr id="1179407" name="Chart 7">
          <a:extLst>
            <a:ext uri="{FF2B5EF4-FFF2-40B4-BE49-F238E27FC236}">
              <a16:creationId xmlns:a16="http://schemas.microsoft.com/office/drawing/2014/main" id="{00000000-0008-0000-0500-00000FFF1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34</xdr:col>
      <xdr:colOff>133350</xdr:colOff>
      <xdr:row>511</xdr:row>
      <xdr:rowOff>0</xdr:rowOff>
    </xdr:from>
    <xdr:to>
      <xdr:col>40</xdr:col>
      <xdr:colOff>361950</xdr:colOff>
      <xdr:row>526</xdr:row>
      <xdr:rowOff>28575</xdr:rowOff>
    </xdr:to>
    <xdr:graphicFrame macro="">
      <xdr:nvGraphicFramePr>
        <xdr:cNvPr id="1179408" name="Chart 8">
          <a:extLst>
            <a:ext uri="{FF2B5EF4-FFF2-40B4-BE49-F238E27FC236}">
              <a16:creationId xmlns:a16="http://schemas.microsoft.com/office/drawing/2014/main" id="{00000000-0008-0000-0500-000010FF1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41</xdr:col>
      <xdr:colOff>0</xdr:colOff>
      <xdr:row>511</xdr:row>
      <xdr:rowOff>0</xdr:rowOff>
    </xdr:from>
    <xdr:to>
      <xdr:col>48</xdr:col>
      <xdr:colOff>228600</xdr:colOff>
      <xdr:row>526</xdr:row>
      <xdr:rowOff>28575</xdr:rowOff>
    </xdr:to>
    <xdr:graphicFrame macro="">
      <xdr:nvGraphicFramePr>
        <xdr:cNvPr id="1179409" name="Chart 9">
          <a:extLst>
            <a:ext uri="{FF2B5EF4-FFF2-40B4-BE49-F238E27FC236}">
              <a16:creationId xmlns:a16="http://schemas.microsoft.com/office/drawing/2014/main" id="{00000000-0008-0000-0500-000011FF1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205</xdr:col>
      <xdr:colOff>382905</xdr:colOff>
      <xdr:row>125</xdr:row>
      <xdr:rowOff>28575</xdr:rowOff>
    </xdr:from>
    <xdr:to>
      <xdr:col>212</xdr:col>
      <xdr:colOff>590550</xdr:colOff>
      <xdr:row>143</xdr:row>
      <xdr:rowOff>95250</xdr:rowOff>
    </xdr:to>
    <xdr:graphicFrame macro="">
      <xdr:nvGraphicFramePr>
        <xdr:cNvPr id="1179410" name="Chart 25">
          <a:extLst>
            <a:ext uri="{FF2B5EF4-FFF2-40B4-BE49-F238E27FC236}">
              <a16:creationId xmlns:a16="http://schemas.microsoft.com/office/drawing/2014/main" id="{00000000-0008-0000-0500-000012FF1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203</xdr:col>
      <xdr:colOff>361950</xdr:colOff>
      <xdr:row>204</xdr:row>
      <xdr:rowOff>28575</xdr:rowOff>
    </xdr:from>
    <xdr:to>
      <xdr:col>210</xdr:col>
      <xdr:colOff>447675</xdr:colOff>
      <xdr:row>222</xdr:row>
      <xdr:rowOff>19050</xdr:rowOff>
    </xdr:to>
    <xdr:graphicFrame macro="">
      <xdr:nvGraphicFramePr>
        <xdr:cNvPr id="1179411" name="Chart 26">
          <a:extLst>
            <a:ext uri="{FF2B5EF4-FFF2-40B4-BE49-F238E27FC236}">
              <a16:creationId xmlns:a16="http://schemas.microsoft.com/office/drawing/2014/main" id="{00000000-0008-0000-0500-000013FF1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204</xdr:col>
      <xdr:colOff>228600</xdr:colOff>
      <xdr:row>292</xdr:row>
      <xdr:rowOff>0</xdr:rowOff>
    </xdr:from>
    <xdr:to>
      <xdr:col>211</xdr:col>
      <xdr:colOff>295275</xdr:colOff>
      <xdr:row>309</xdr:row>
      <xdr:rowOff>133350</xdr:rowOff>
    </xdr:to>
    <xdr:graphicFrame macro="">
      <xdr:nvGraphicFramePr>
        <xdr:cNvPr id="1179412" name="Chart 27">
          <a:extLst>
            <a:ext uri="{FF2B5EF4-FFF2-40B4-BE49-F238E27FC236}">
              <a16:creationId xmlns:a16="http://schemas.microsoft.com/office/drawing/2014/main" id="{00000000-0008-0000-0500-000014FF1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204</xdr:col>
      <xdr:colOff>64770</xdr:colOff>
      <xdr:row>374</xdr:row>
      <xdr:rowOff>70485</xdr:rowOff>
    </xdr:from>
    <xdr:to>
      <xdr:col>210</xdr:col>
      <xdr:colOff>291465</xdr:colOff>
      <xdr:row>391</xdr:row>
      <xdr:rowOff>118110</xdr:rowOff>
    </xdr:to>
    <xdr:graphicFrame macro="">
      <xdr:nvGraphicFramePr>
        <xdr:cNvPr id="1179413" name="Chart 28">
          <a:extLst>
            <a:ext uri="{FF2B5EF4-FFF2-40B4-BE49-F238E27FC236}">
              <a16:creationId xmlns:a16="http://schemas.microsoft.com/office/drawing/2014/main" id="{00000000-0008-0000-0500-000015FF1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401955</xdr:colOff>
      <xdr:row>530</xdr:row>
      <xdr:rowOff>5715</xdr:rowOff>
    </xdr:from>
    <xdr:to>
      <xdr:col>11</xdr:col>
      <xdr:colOff>401955</xdr:colOff>
      <xdr:row>549</xdr:row>
      <xdr:rowOff>5715</xdr:rowOff>
    </xdr:to>
    <xdr:graphicFrame macro="">
      <xdr:nvGraphicFramePr>
        <xdr:cNvPr id="1179414" name="Chart 60">
          <a:extLst>
            <a:ext uri="{FF2B5EF4-FFF2-40B4-BE49-F238E27FC236}">
              <a16:creationId xmlns:a16="http://schemas.microsoft.com/office/drawing/2014/main" id="{00000000-0008-0000-0500-000016FF1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7620</xdr:colOff>
      <xdr:row>529</xdr:row>
      <xdr:rowOff>146685</xdr:rowOff>
    </xdr:from>
    <xdr:to>
      <xdr:col>18</xdr:col>
      <xdr:colOff>17145</xdr:colOff>
      <xdr:row>548</xdr:row>
      <xdr:rowOff>156210</xdr:rowOff>
    </xdr:to>
    <xdr:graphicFrame macro="">
      <xdr:nvGraphicFramePr>
        <xdr:cNvPr id="1179415" name="Chart 61">
          <a:extLst>
            <a:ext uri="{FF2B5EF4-FFF2-40B4-BE49-F238E27FC236}">
              <a16:creationId xmlns:a16="http://schemas.microsoft.com/office/drawing/2014/main" id="{00000000-0008-0000-0500-000017FF1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19</xdr:col>
      <xdr:colOff>253365</xdr:colOff>
      <xdr:row>529</xdr:row>
      <xdr:rowOff>140970</xdr:rowOff>
    </xdr:from>
    <xdr:to>
      <xdr:col>25</xdr:col>
      <xdr:colOff>487680</xdr:colOff>
      <xdr:row>548</xdr:row>
      <xdr:rowOff>160020</xdr:rowOff>
    </xdr:to>
    <xdr:graphicFrame macro="">
      <xdr:nvGraphicFramePr>
        <xdr:cNvPr id="1179416" name="Chart 62">
          <a:extLst>
            <a:ext uri="{FF2B5EF4-FFF2-40B4-BE49-F238E27FC236}">
              <a16:creationId xmlns:a16="http://schemas.microsoft.com/office/drawing/2014/main" id="{00000000-0008-0000-0500-000018FF1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48</xdr:col>
      <xdr:colOff>228600</xdr:colOff>
      <xdr:row>531</xdr:row>
      <xdr:rowOff>38100</xdr:rowOff>
    </xdr:from>
    <xdr:to>
      <xdr:col>55</xdr:col>
      <xdr:colOff>209550</xdr:colOff>
      <xdr:row>550</xdr:row>
      <xdr:rowOff>66675</xdr:rowOff>
    </xdr:to>
    <xdr:graphicFrame macro="">
      <xdr:nvGraphicFramePr>
        <xdr:cNvPr id="1179417" name="Chart 63">
          <a:extLst>
            <a:ext uri="{FF2B5EF4-FFF2-40B4-BE49-F238E27FC236}">
              <a16:creationId xmlns:a16="http://schemas.microsoft.com/office/drawing/2014/main" id="{00000000-0008-0000-0500-000019FF1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55</xdr:col>
      <xdr:colOff>590550</xdr:colOff>
      <xdr:row>531</xdr:row>
      <xdr:rowOff>28575</xdr:rowOff>
    </xdr:from>
    <xdr:to>
      <xdr:col>63</xdr:col>
      <xdr:colOff>352425</xdr:colOff>
      <xdr:row>550</xdr:row>
      <xdr:rowOff>66675</xdr:rowOff>
    </xdr:to>
    <xdr:graphicFrame macro="">
      <xdr:nvGraphicFramePr>
        <xdr:cNvPr id="1179418" name="Chart 64">
          <a:extLst>
            <a:ext uri="{FF2B5EF4-FFF2-40B4-BE49-F238E27FC236}">
              <a16:creationId xmlns:a16="http://schemas.microsoft.com/office/drawing/2014/main" id="{00000000-0008-0000-0500-00001AFF1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63</xdr:col>
      <xdr:colOff>588645</xdr:colOff>
      <xdr:row>553</xdr:row>
      <xdr:rowOff>83820</xdr:rowOff>
    </xdr:from>
    <xdr:to>
      <xdr:col>71</xdr:col>
      <xdr:colOff>560070</xdr:colOff>
      <xdr:row>641</xdr:row>
      <xdr:rowOff>131445</xdr:rowOff>
    </xdr:to>
    <xdr:graphicFrame macro="">
      <xdr:nvGraphicFramePr>
        <xdr:cNvPr id="1179419" name="Chart 65">
          <a:extLst>
            <a:ext uri="{FF2B5EF4-FFF2-40B4-BE49-F238E27FC236}">
              <a16:creationId xmlns:a16="http://schemas.microsoft.com/office/drawing/2014/main" id="{00000000-0008-0000-0500-00001BFF1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70</xdr:col>
      <xdr:colOff>11430</xdr:colOff>
      <xdr:row>528</xdr:row>
      <xdr:rowOff>142875</xdr:rowOff>
    </xdr:from>
    <xdr:to>
      <xdr:col>77</xdr:col>
      <xdr:colOff>220980</xdr:colOff>
      <xdr:row>548</xdr:row>
      <xdr:rowOff>38100</xdr:rowOff>
    </xdr:to>
    <xdr:graphicFrame macro="">
      <xdr:nvGraphicFramePr>
        <xdr:cNvPr id="1179420" name="Chart 66">
          <a:extLst>
            <a:ext uri="{FF2B5EF4-FFF2-40B4-BE49-F238E27FC236}">
              <a16:creationId xmlns:a16="http://schemas.microsoft.com/office/drawing/2014/main" id="{00000000-0008-0000-0500-00001CFF1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76</xdr:col>
      <xdr:colOff>55245</xdr:colOff>
      <xdr:row>554</xdr:row>
      <xdr:rowOff>1905</xdr:rowOff>
    </xdr:from>
    <xdr:to>
      <xdr:col>83</xdr:col>
      <xdr:colOff>108585</xdr:colOff>
      <xdr:row>642</xdr:row>
      <xdr:rowOff>68580</xdr:rowOff>
    </xdr:to>
    <xdr:graphicFrame macro="">
      <xdr:nvGraphicFramePr>
        <xdr:cNvPr id="1179421" name="Chart 67">
          <a:extLst>
            <a:ext uri="{FF2B5EF4-FFF2-40B4-BE49-F238E27FC236}">
              <a16:creationId xmlns:a16="http://schemas.microsoft.com/office/drawing/2014/main" id="{00000000-0008-0000-0500-00001DFF1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83</xdr:col>
      <xdr:colOff>133350</xdr:colOff>
      <xdr:row>528</xdr:row>
      <xdr:rowOff>55245</xdr:rowOff>
    </xdr:from>
    <xdr:to>
      <xdr:col>90</xdr:col>
      <xdr:colOff>480060</xdr:colOff>
      <xdr:row>547</xdr:row>
      <xdr:rowOff>131445</xdr:rowOff>
    </xdr:to>
    <xdr:graphicFrame macro="">
      <xdr:nvGraphicFramePr>
        <xdr:cNvPr id="1179422" name="Chart 68">
          <a:extLst>
            <a:ext uri="{FF2B5EF4-FFF2-40B4-BE49-F238E27FC236}">
              <a16:creationId xmlns:a16="http://schemas.microsoft.com/office/drawing/2014/main" id="{00000000-0008-0000-0500-00001EFF1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91</xdr:col>
      <xdr:colOff>17145</xdr:colOff>
      <xdr:row>547</xdr:row>
      <xdr:rowOff>158115</xdr:rowOff>
    </xdr:from>
    <xdr:to>
      <xdr:col>98</xdr:col>
      <xdr:colOff>198120</xdr:colOff>
      <xdr:row>636</xdr:row>
      <xdr:rowOff>81915</xdr:rowOff>
    </xdr:to>
    <xdr:graphicFrame macro="">
      <xdr:nvGraphicFramePr>
        <xdr:cNvPr id="1179423" name="Chart 69">
          <a:extLst>
            <a:ext uri="{FF2B5EF4-FFF2-40B4-BE49-F238E27FC236}">
              <a16:creationId xmlns:a16="http://schemas.microsoft.com/office/drawing/2014/main" id="{00000000-0008-0000-0500-00001FFF1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97</xdr:col>
      <xdr:colOff>527685</xdr:colOff>
      <xdr:row>526</xdr:row>
      <xdr:rowOff>22860</xdr:rowOff>
    </xdr:from>
    <xdr:to>
      <xdr:col>105</xdr:col>
      <xdr:colOff>318135</xdr:colOff>
      <xdr:row>545</xdr:row>
      <xdr:rowOff>118110</xdr:rowOff>
    </xdr:to>
    <xdr:graphicFrame macro="">
      <xdr:nvGraphicFramePr>
        <xdr:cNvPr id="1179424" name="Chart 70">
          <a:extLst>
            <a:ext uri="{FF2B5EF4-FFF2-40B4-BE49-F238E27FC236}">
              <a16:creationId xmlns:a16="http://schemas.microsoft.com/office/drawing/2014/main" id="{00000000-0008-0000-0500-000020FF1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105</xdr:col>
      <xdr:colOff>9525</xdr:colOff>
      <xdr:row>548</xdr:row>
      <xdr:rowOff>51435</xdr:rowOff>
    </xdr:from>
    <xdr:to>
      <xdr:col>113</xdr:col>
      <xdr:colOff>121920</xdr:colOff>
      <xdr:row>636</xdr:row>
      <xdr:rowOff>161925</xdr:rowOff>
    </xdr:to>
    <xdr:graphicFrame macro="">
      <xdr:nvGraphicFramePr>
        <xdr:cNvPr id="1179425" name="Chart 71">
          <a:extLst>
            <a:ext uri="{FF2B5EF4-FFF2-40B4-BE49-F238E27FC236}">
              <a16:creationId xmlns:a16="http://schemas.microsoft.com/office/drawing/2014/main" id="{00000000-0008-0000-0500-000021FF1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112</xdr:col>
      <xdr:colOff>259080</xdr:colOff>
      <xdr:row>528</xdr:row>
      <xdr:rowOff>43815</xdr:rowOff>
    </xdr:from>
    <xdr:to>
      <xdr:col>120</xdr:col>
      <xdr:colOff>287655</xdr:colOff>
      <xdr:row>547</xdr:row>
      <xdr:rowOff>148590</xdr:rowOff>
    </xdr:to>
    <xdr:graphicFrame macro="">
      <xdr:nvGraphicFramePr>
        <xdr:cNvPr id="1179426" name="Chart 71">
          <a:extLst>
            <a:ext uri="{FF2B5EF4-FFF2-40B4-BE49-F238E27FC236}">
              <a16:creationId xmlns:a16="http://schemas.microsoft.com/office/drawing/2014/main" id="{00000000-0008-0000-0500-000022FF1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118</xdr:col>
      <xdr:colOff>590550</xdr:colOff>
      <xdr:row>548</xdr:row>
      <xdr:rowOff>129540</xdr:rowOff>
    </xdr:from>
    <xdr:to>
      <xdr:col>127</xdr:col>
      <xdr:colOff>123825</xdr:colOff>
      <xdr:row>637</xdr:row>
      <xdr:rowOff>72390</xdr:rowOff>
    </xdr:to>
    <xdr:graphicFrame macro="">
      <xdr:nvGraphicFramePr>
        <xdr:cNvPr id="1179427" name="Chart 71">
          <a:extLst>
            <a:ext uri="{FF2B5EF4-FFF2-40B4-BE49-F238E27FC236}">
              <a16:creationId xmlns:a16="http://schemas.microsoft.com/office/drawing/2014/main" id="{00000000-0008-0000-0500-000023FF1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126</xdr:col>
      <xdr:colOff>220980</xdr:colOff>
      <xdr:row>527</xdr:row>
      <xdr:rowOff>83820</xdr:rowOff>
    </xdr:from>
    <xdr:to>
      <xdr:col>134</xdr:col>
      <xdr:colOff>249555</xdr:colOff>
      <xdr:row>547</xdr:row>
      <xdr:rowOff>26670</xdr:rowOff>
    </xdr:to>
    <xdr:graphicFrame macro="">
      <xdr:nvGraphicFramePr>
        <xdr:cNvPr id="1179428" name="Chart 71">
          <a:extLst>
            <a:ext uri="{FF2B5EF4-FFF2-40B4-BE49-F238E27FC236}">
              <a16:creationId xmlns:a16="http://schemas.microsoft.com/office/drawing/2014/main" id="{00000000-0008-0000-0500-000024FF1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133</xdr:col>
      <xdr:colOff>497205</xdr:colOff>
      <xdr:row>549</xdr:row>
      <xdr:rowOff>125730</xdr:rowOff>
    </xdr:from>
    <xdr:to>
      <xdr:col>140</xdr:col>
      <xdr:colOff>563880</xdr:colOff>
      <xdr:row>638</xdr:row>
      <xdr:rowOff>68580</xdr:rowOff>
    </xdr:to>
    <xdr:graphicFrame macro="">
      <xdr:nvGraphicFramePr>
        <xdr:cNvPr id="1179429" name="Chart 71">
          <a:extLst>
            <a:ext uri="{FF2B5EF4-FFF2-40B4-BE49-F238E27FC236}">
              <a16:creationId xmlns:a16="http://schemas.microsoft.com/office/drawing/2014/main" id="{00000000-0008-0000-0500-000025FF1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140</xdr:col>
      <xdr:colOff>150495</xdr:colOff>
      <xdr:row>528</xdr:row>
      <xdr:rowOff>78105</xdr:rowOff>
    </xdr:from>
    <xdr:to>
      <xdr:col>148</xdr:col>
      <xdr:colOff>108585</xdr:colOff>
      <xdr:row>548</xdr:row>
      <xdr:rowOff>15240</xdr:rowOff>
    </xdr:to>
    <xdr:graphicFrame macro="">
      <xdr:nvGraphicFramePr>
        <xdr:cNvPr id="1179430" name="Chart 71">
          <a:extLst>
            <a:ext uri="{FF2B5EF4-FFF2-40B4-BE49-F238E27FC236}">
              <a16:creationId xmlns:a16="http://schemas.microsoft.com/office/drawing/2014/main" id="{00000000-0008-0000-0500-000026FF1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150</xdr:col>
      <xdr:colOff>224790</xdr:colOff>
      <xdr:row>528</xdr:row>
      <xdr:rowOff>160020</xdr:rowOff>
    </xdr:from>
    <xdr:to>
      <xdr:col>158</xdr:col>
      <xdr:colOff>253365</xdr:colOff>
      <xdr:row>548</xdr:row>
      <xdr:rowOff>102870</xdr:rowOff>
    </xdr:to>
    <xdr:graphicFrame macro="">
      <xdr:nvGraphicFramePr>
        <xdr:cNvPr id="1179431" name="Chart 71">
          <a:extLst>
            <a:ext uri="{FF2B5EF4-FFF2-40B4-BE49-F238E27FC236}">
              <a16:creationId xmlns:a16="http://schemas.microsoft.com/office/drawing/2014/main" id="{00000000-0008-0000-0500-000027FF1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10</xdr:col>
      <xdr:colOff>76200</xdr:colOff>
      <xdr:row>5</xdr:row>
      <xdr:rowOff>42862</xdr:rowOff>
    </xdr:from>
    <xdr:to>
      <xdr:col>17</xdr:col>
      <xdr:colOff>228600</xdr:colOff>
      <xdr:row>23</xdr:row>
      <xdr:rowOff>19050</xdr:rowOff>
    </xdr:to>
    <xdr:graphicFrame macro="">
      <xdr:nvGraphicFramePr>
        <xdr:cNvPr id="2" name="Chart 1">
          <a:extLst>
            <a:ext uri="{FF2B5EF4-FFF2-40B4-BE49-F238E27FC236}">
              <a16:creationId xmlns:a16="http://schemas.microsoft.com/office/drawing/2014/main" id="{00000000-0008-0000-09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232409</xdr:colOff>
      <xdr:row>4</xdr:row>
      <xdr:rowOff>247651</xdr:rowOff>
    </xdr:from>
    <xdr:to>
      <xdr:col>8</xdr:col>
      <xdr:colOff>108584</xdr:colOff>
      <xdr:row>23</xdr:row>
      <xdr:rowOff>41911</xdr:rowOff>
    </xdr:to>
    <xdr:graphicFrame macro="">
      <xdr:nvGraphicFramePr>
        <xdr:cNvPr id="5402" name="Chart 1">
          <a:extLst>
            <a:ext uri="{FF2B5EF4-FFF2-40B4-BE49-F238E27FC236}">
              <a16:creationId xmlns:a16="http://schemas.microsoft.com/office/drawing/2014/main" id="{00000000-0008-0000-0B00-00001A15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95250</xdr:colOff>
      <xdr:row>121</xdr:row>
      <xdr:rowOff>9525</xdr:rowOff>
    </xdr:from>
    <xdr:to>
      <xdr:col>6</xdr:col>
      <xdr:colOff>476250</xdr:colOff>
      <xdr:row>136</xdr:row>
      <xdr:rowOff>133350</xdr:rowOff>
    </xdr:to>
    <xdr:graphicFrame macro="">
      <xdr:nvGraphicFramePr>
        <xdr:cNvPr id="5403" name="Chart 2">
          <a:extLst>
            <a:ext uri="{FF2B5EF4-FFF2-40B4-BE49-F238E27FC236}">
              <a16:creationId xmlns:a16="http://schemas.microsoft.com/office/drawing/2014/main" id="{00000000-0008-0000-0B00-00001B15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447675</xdr:colOff>
      <xdr:row>197</xdr:row>
      <xdr:rowOff>323851</xdr:rowOff>
    </xdr:from>
    <xdr:to>
      <xdr:col>9</xdr:col>
      <xdr:colOff>228600</xdr:colOff>
      <xdr:row>218</xdr:row>
      <xdr:rowOff>19050</xdr:rowOff>
    </xdr:to>
    <xdr:graphicFrame macro="">
      <xdr:nvGraphicFramePr>
        <xdr:cNvPr id="9" name="Chart 8">
          <a:extLst>
            <a:ext uri="{FF2B5EF4-FFF2-40B4-BE49-F238E27FC236}">
              <a16:creationId xmlns:a16="http://schemas.microsoft.com/office/drawing/2014/main" id="{00000000-0008-0000-0B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219075</xdr:colOff>
      <xdr:row>253</xdr:row>
      <xdr:rowOff>123825</xdr:rowOff>
    </xdr:from>
    <xdr:to>
      <xdr:col>10</xdr:col>
      <xdr:colOff>47625</xdr:colOff>
      <xdr:row>276</xdr:row>
      <xdr:rowOff>28575</xdr:rowOff>
    </xdr:to>
    <xdr:graphicFrame macro="">
      <xdr:nvGraphicFramePr>
        <xdr:cNvPr id="10" name="Chart 9">
          <a:extLst>
            <a:ext uri="{FF2B5EF4-FFF2-40B4-BE49-F238E27FC236}">
              <a16:creationId xmlns:a16="http://schemas.microsoft.com/office/drawing/2014/main" id="{00000000-0008-0000-0B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409574</xdr:colOff>
      <xdr:row>221</xdr:row>
      <xdr:rowOff>71437</xdr:rowOff>
    </xdr:from>
    <xdr:to>
      <xdr:col>8</xdr:col>
      <xdr:colOff>523875</xdr:colOff>
      <xdr:row>240</xdr:row>
      <xdr:rowOff>85725</xdr:rowOff>
    </xdr:to>
    <xdr:graphicFrame macro="">
      <xdr:nvGraphicFramePr>
        <xdr:cNvPr id="13" name="Chart 12">
          <a:extLst>
            <a:ext uri="{FF2B5EF4-FFF2-40B4-BE49-F238E27FC236}">
              <a16:creationId xmlns:a16="http://schemas.microsoft.com/office/drawing/2014/main" id="{00000000-0008-0000-0B00-00000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304800</xdr:colOff>
      <xdr:row>307</xdr:row>
      <xdr:rowOff>0</xdr:rowOff>
    </xdr:from>
    <xdr:to>
      <xdr:col>9</xdr:col>
      <xdr:colOff>438150</xdr:colOff>
      <xdr:row>330</xdr:row>
      <xdr:rowOff>47625</xdr:rowOff>
    </xdr:to>
    <xdr:graphicFrame macro="">
      <xdr:nvGraphicFramePr>
        <xdr:cNvPr id="14" name="Chart 13">
          <a:extLst>
            <a:ext uri="{FF2B5EF4-FFF2-40B4-BE49-F238E27FC236}">
              <a16:creationId xmlns:a16="http://schemas.microsoft.com/office/drawing/2014/main" id="{00000000-0008-0000-0B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38099</xdr:colOff>
      <xdr:row>363</xdr:row>
      <xdr:rowOff>61911</xdr:rowOff>
    </xdr:from>
    <xdr:to>
      <xdr:col>9</xdr:col>
      <xdr:colOff>85724</xdr:colOff>
      <xdr:row>382</xdr:row>
      <xdr:rowOff>95249</xdr:rowOff>
    </xdr:to>
    <xdr:graphicFrame macro="">
      <xdr:nvGraphicFramePr>
        <xdr:cNvPr id="3" name="Chart 2">
          <a:extLst>
            <a:ext uri="{FF2B5EF4-FFF2-40B4-BE49-F238E27FC236}">
              <a16:creationId xmlns:a16="http://schemas.microsoft.com/office/drawing/2014/main" id="{00000000-0008-0000-0B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66675</xdr:colOff>
      <xdr:row>386</xdr:row>
      <xdr:rowOff>76200</xdr:rowOff>
    </xdr:from>
    <xdr:to>
      <xdr:col>9</xdr:col>
      <xdr:colOff>114300</xdr:colOff>
      <xdr:row>405</xdr:row>
      <xdr:rowOff>109538</xdr:rowOff>
    </xdr:to>
    <xdr:graphicFrame macro="">
      <xdr:nvGraphicFramePr>
        <xdr:cNvPr id="12" name="Chart 11">
          <a:extLst>
            <a:ext uri="{FF2B5EF4-FFF2-40B4-BE49-F238E27FC236}">
              <a16:creationId xmlns:a16="http://schemas.microsoft.com/office/drawing/2014/main" id="{00000000-0008-0000-0B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209550</xdr:colOff>
      <xdr:row>24</xdr:row>
      <xdr:rowOff>133349</xdr:rowOff>
    </xdr:from>
    <xdr:to>
      <xdr:col>9</xdr:col>
      <xdr:colOff>28576</xdr:colOff>
      <xdr:row>44</xdr:row>
      <xdr:rowOff>85724</xdr:rowOff>
    </xdr:to>
    <xdr:graphicFrame macro="">
      <xdr:nvGraphicFramePr>
        <xdr:cNvPr id="15" name="Chart 14">
          <a:extLst>
            <a:ext uri="{FF2B5EF4-FFF2-40B4-BE49-F238E27FC236}">
              <a16:creationId xmlns:a16="http://schemas.microsoft.com/office/drawing/2014/main" id="{00000000-0008-0000-0B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404812</xdr:colOff>
      <xdr:row>68</xdr:row>
      <xdr:rowOff>157162</xdr:rowOff>
    </xdr:from>
    <xdr:to>
      <xdr:col>8</xdr:col>
      <xdr:colOff>100012</xdr:colOff>
      <xdr:row>85</xdr:row>
      <xdr:rowOff>147637</xdr:rowOff>
    </xdr:to>
    <xdr:graphicFrame macro="">
      <xdr:nvGraphicFramePr>
        <xdr:cNvPr id="5" name="Chart 4">
          <a:extLst>
            <a:ext uri="{FF2B5EF4-FFF2-40B4-BE49-F238E27FC236}">
              <a16:creationId xmlns:a16="http://schemas.microsoft.com/office/drawing/2014/main" id="{00000000-0008-0000-0B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290511</xdr:colOff>
      <xdr:row>162</xdr:row>
      <xdr:rowOff>147636</xdr:rowOff>
    </xdr:from>
    <xdr:to>
      <xdr:col>8</xdr:col>
      <xdr:colOff>561974</xdr:colOff>
      <xdr:row>182</xdr:row>
      <xdr:rowOff>133349</xdr:rowOff>
    </xdr:to>
    <xdr:graphicFrame macro="">
      <xdr:nvGraphicFramePr>
        <xdr:cNvPr id="6" name="Chart 5">
          <a:extLst>
            <a:ext uri="{FF2B5EF4-FFF2-40B4-BE49-F238E27FC236}">
              <a16:creationId xmlns:a16="http://schemas.microsoft.com/office/drawing/2014/main" id="{00000000-0008-0000-0B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257175</xdr:colOff>
      <xdr:row>47</xdr:row>
      <xdr:rowOff>95251</xdr:rowOff>
    </xdr:from>
    <xdr:to>
      <xdr:col>8</xdr:col>
      <xdr:colOff>38100</xdr:colOff>
      <xdr:row>65</xdr:row>
      <xdr:rowOff>228600</xdr:rowOff>
    </xdr:to>
    <xdr:graphicFrame macro="">
      <xdr:nvGraphicFramePr>
        <xdr:cNvPr id="16" name="Chart 15">
          <a:extLst>
            <a:ext uri="{FF2B5EF4-FFF2-40B4-BE49-F238E27FC236}">
              <a16:creationId xmlns:a16="http://schemas.microsoft.com/office/drawing/2014/main" id="{00000000-0008-0000-0B00-00001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54</xdr:col>
      <xdr:colOff>528636</xdr:colOff>
      <xdr:row>27</xdr:row>
      <xdr:rowOff>4761</xdr:rowOff>
    </xdr:from>
    <xdr:to>
      <xdr:col>62</xdr:col>
      <xdr:colOff>304799</xdr:colOff>
      <xdr:row>47</xdr:row>
      <xdr:rowOff>85724</xdr:rowOff>
    </xdr:to>
    <xdr:graphicFrame macro="">
      <xdr:nvGraphicFramePr>
        <xdr:cNvPr id="3" name="Chart 2">
          <a:extLst>
            <a:ext uri="{FF2B5EF4-FFF2-40B4-BE49-F238E27FC236}">
              <a16:creationId xmlns:a16="http://schemas.microsoft.com/office/drawing/2014/main" id="{00000000-0008-0000-12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54</xdr:col>
      <xdr:colOff>528636</xdr:colOff>
      <xdr:row>27</xdr:row>
      <xdr:rowOff>4761</xdr:rowOff>
    </xdr:from>
    <xdr:to>
      <xdr:col>62</xdr:col>
      <xdr:colOff>304799</xdr:colOff>
      <xdr:row>47</xdr:row>
      <xdr:rowOff>85724</xdr:rowOff>
    </xdr:to>
    <xdr:graphicFrame macro="">
      <xdr:nvGraphicFramePr>
        <xdr:cNvPr id="4" name="Chart 3">
          <a:extLst>
            <a:ext uri="{FF2B5EF4-FFF2-40B4-BE49-F238E27FC236}">
              <a16:creationId xmlns:a16="http://schemas.microsoft.com/office/drawing/2014/main" id="{052B140D-D42D-4689-B303-A949819DE4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E:\Residential%20Floor%20Space\AHS\AHS_summary_results_12081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E:\indicators\economywide_indicators_101913.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E:\Indicators\commercial_indicators_112912.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E:\indicators\Residential_indicators_US_072912.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E:\indicators\residential_indicators_072912.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E:\commercial_indicators_090712.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E:\Indicators_12\Industrial\industrial_indicators_082612_rev1017.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E:\industrial_indicators_082612.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Z:\Revised%20FY04\Data\Fowler\transportation_indicators.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E:\indicators\residential_indicators.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ocuments%20and%20Settings\d3g086\My%20Documents\OIT\MECS98\98MECS.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Z:\Documents%20and%20Settings\d3g086\My%20Documents\OIT\MECS98\98MECS.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E:\Residential%20Floor%20Space\startsall.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economywide_indicators_0615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S_tables"/>
      <sheetName val="Final Floorspace Estimates"/>
      <sheetName val="Wgted_Floorspace"/>
      <sheetName val="RECS_intensity_data"/>
      <sheetName val="Stock_85to95"/>
      <sheetName val="Compare_PWT"/>
      <sheetName val="Time_series"/>
      <sheetName val="Survival_curve"/>
      <sheetName val="Survival_curve_MF"/>
      <sheetName val="Survival_curve_MH"/>
      <sheetName val="Total_stock"/>
      <sheetName val="Total_stock_SF"/>
      <sheetName val="Total_stock_MF"/>
      <sheetName val="Total_stock_MH"/>
      <sheetName val="mhstabplcmnt"/>
      <sheetName val="Sheet4"/>
      <sheetName val="Comps Ann"/>
      <sheetName val="SFTotalMedAvgSqFt"/>
      <sheetName val="Compare_size"/>
      <sheetName val="Compare_FS"/>
      <sheetName val="RECS_4_adj"/>
      <sheetName val="Estimate"/>
      <sheetName val="RECS_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rectory"/>
      <sheetName val="Level_structure"/>
      <sheetName val="General_inputs"/>
      <sheetName val="Impact_report"/>
      <sheetName val="Report_charts"/>
      <sheetName val="Indicators_report"/>
      <sheetName val="All_Sectors"/>
      <sheetName val="Chk89"/>
      <sheetName val="Sector_Activity"/>
      <sheetName val="AER09_table2.1b"/>
      <sheetName val="AER09_Table2.1c"/>
      <sheetName val="AER09_Table2.1d"/>
      <sheetName val="AER09_Table2.1e"/>
      <sheetName val="AER10_Table2.1a"/>
      <sheetName val="AER10_Table2.1b"/>
      <sheetName val="AER10_Table2.1c"/>
      <sheetName val="AER10_Table2.1d"/>
      <sheetName val="AER10_Table2.1e"/>
      <sheetName val="AER10_Table2.1f"/>
      <sheetName val="AER11_Table2.1b"/>
      <sheetName val="AER11_Table2.1c"/>
      <sheetName val="AER11_Table2.1d"/>
      <sheetName val="AER11_Table2.1e"/>
      <sheetName val="AER11_Table2.1f"/>
      <sheetName val="mer_dataT02.02"/>
      <sheetName val="mer_dataT02.03"/>
      <sheetName val="mer_dataT02.04"/>
      <sheetName val="mer_dataT02.05"/>
      <sheetName val="mer_dataT02.06"/>
      <sheetName val="Conversion_Factors_Commercial"/>
      <sheetName val="BEA_GDP"/>
      <sheetName val="BEA_hist_GDP_112211"/>
      <sheetName val="GDPLev"/>
      <sheetName val="AER09_Table2.1f"/>
      <sheetName val="LongChart"/>
      <sheetName val="C (www)"/>
      <sheetName val="Charts (other)"/>
      <sheetName val="Delivered_vs_Source"/>
    </sheetNames>
    <sheetDataSet>
      <sheetData sheetId="0"/>
      <sheetData sheetId="1"/>
      <sheetData sheetId="2">
        <row r="6">
          <cell r="F6">
            <v>1985</v>
          </cell>
          <cell r="N6" t="str">
            <v xml:space="preserve"> 1985 = 1</v>
          </cell>
          <cell r="O6" t="str">
            <v xml:space="preserve"> (1985  = 1)</v>
          </cell>
        </row>
        <row r="7">
          <cell r="F7">
            <v>1996</v>
          </cell>
        </row>
        <row r="20">
          <cell r="F20">
            <v>1985</v>
          </cell>
        </row>
        <row r="21">
          <cell r="F21">
            <v>2010</v>
          </cell>
        </row>
        <row r="25">
          <cell r="F25">
            <v>0</v>
          </cell>
        </row>
      </sheetData>
      <sheetData sheetId="3"/>
      <sheetData sheetId="4"/>
      <sheetData sheetId="5"/>
      <sheetData sheetId="6">
        <row r="10">
          <cell r="AH10" t="e">
            <v>#DIV/0!</v>
          </cell>
          <cell r="AI10">
            <v>0</v>
          </cell>
          <cell r="AJ10" t="e">
            <v>#DIV/0!</v>
          </cell>
          <cell r="AK10" t="e">
            <v>#DIV/0!</v>
          </cell>
          <cell r="AN10" t="e">
            <v>#DIV/0!</v>
          </cell>
        </row>
        <row r="11">
          <cell r="AH11" t="e">
            <v>#DIV/0!</v>
          </cell>
          <cell r="AI11">
            <v>0</v>
          </cell>
          <cell r="AJ11" t="e">
            <v>#DIV/0!</v>
          </cell>
          <cell r="AK11" t="e">
            <v>#DIV/0!</v>
          </cell>
          <cell r="AN11" t="e">
            <v>#DIV/0!</v>
          </cell>
        </row>
        <row r="12">
          <cell r="AH12" t="e">
            <v>#DIV/0!</v>
          </cell>
          <cell r="AI12">
            <v>0</v>
          </cell>
          <cell r="AJ12" t="e">
            <v>#DIV/0!</v>
          </cell>
          <cell r="AK12" t="e">
            <v>#DIV/0!</v>
          </cell>
          <cell r="AN12" t="e">
            <v>#DIV/0!</v>
          </cell>
        </row>
        <row r="13">
          <cell r="AH13" t="e">
            <v>#DIV/0!</v>
          </cell>
          <cell r="AI13">
            <v>0</v>
          </cell>
          <cell r="AJ13" t="e">
            <v>#DIV/0!</v>
          </cell>
          <cell r="AK13" t="e">
            <v>#DIV/0!</v>
          </cell>
          <cell r="AN13" t="e">
            <v>#DIV/0!</v>
          </cell>
        </row>
        <row r="14">
          <cell r="AH14" t="e">
            <v>#DIV/0!</v>
          </cell>
          <cell r="AI14">
            <v>0</v>
          </cell>
          <cell r="AJ14" t="e">
            <v>#DIV/0!</v>
          </cell>
          <cell r="AK14" t="e">
            <v>#DIV/0!</v>
          </cell>
          <cell r="AN14" t="e">
            <v>#DIV/0!</v>
          </cell>
        </row>
        <row r="15">
          <cell r="AH15" t="e">
            <v>#DIV/0!</v>
          </cell>
          <cell r="AI15">
            <v>0</v>
          </cell>
          <cell r="AJ15" t="e">
            <v>#DIV/0!</v>
          </cell>
          <cell r="AK15" t="e">
            <v>#DIV/0!</v>
          </cell>
          <cell r="AN15" t="e">
            <v>#DIV/0!</v>
          </cell>
        </row>
        <row r="16">
          <cell r="AH16" t="e">
            <v>#DIV/0!</v>
          </cell>
          <cell r="AI16">
            <v>0</v>
          </cell>
          <cell r="AJ16" t="e">
            <v>#DIV/0!</v>
          </cell>
          <cell r="AK16" t="e">
            <v>#DIV/0!</v>
          </cell>
          <cell r="AN16" t="e">
            <v>#DIV/0!</v>
          </cell>
        </row>
        <row r="17">
          <cell r="AH17" t="e">
            <v>#DIV/0!</v>
          </cell>
          <cell r="AI17">
            <v>0</v>
          </cell>
          <cell r="AJ17" t="e">
            <v>#DIV/0!</v>
          </cell>
          <cell r="AK17" t="e">
            <v>#DIV/0!</v>
          </cell>
          <cell r="AN17" t="e">
            <v>#DIV/0!</v>
          </cell>
        </row>
        <row r="18">
          <cell r="AH18" t="e">
            <v>#DIV/0!</v>
          </cell>
          <cell r="AI18">
            <v>0</v>
          </cell>
          <cell r="AJ18" t="e">
            <v>#DIV/0!</v>
          </cell>
          <cell r="AK18" t="e">
            <v>#DIV/0!</v>
          </cell>
          <cell r="AN18" t="e">
            <v>#DIV/0!</v>
          </cell>
        </row>
        <row r="19">
          <cell r="AH19" t="e">
            <v>#DIV/0!</v>
          </cell>
          <cell r="AI19">
            <v>0</v>
          </cell>
          <cell r="AJ19" t="e">
            <v>#DIV/0!</v>
          </cell>
          <cell r="AK19" t="e">
            <v>#DIV/0!</v>
          </cell>
          <cell r="AN19" t="e">
            <v>#DIV/0!</v>
          </cell>
        </row>
        <row r="20">
          <cell r="AH20" t="e">
            <v>#DIV/0!</v>
          </cell>
          <cell r="AI20">
            <v>0</v>
          </cell>
          <cell r="AJ20" t="e">
            <v>#DIV/0!</v>
          </cell>
          <cell r="AK20" t="e">
            <v>#DIV/0!</v>
          </cell>
          <cell r="AN20" t="e">
            <v>#DIV/0!</v>
          </cell>
        </row>
        <row r="21">
          <cell r="AH21" t="e">
            <v>#DIV/0!</v>
          </cell>
          <cell r="AI21">
            <v>137.2627284041881</v>
          </cell>
          <cell r="AJ21" t="e">
            <v>#DIV/0!</v>
          </cell>
          <cell r="AK21" t="e">
            <v>#DIV/0!</v>
          </cell>
          <cell r="AN21" t="e">
            <v>#DIV/0!</v>
          </cell>
        </row>
        <row r="22">
          <cell r="AH22" t="e">
            <v>#DIV/0!</v>
          </cell>
          <cell r="AI22">
            <v>137.53399410067331</v>
          </cell>
          <cell r="AJ22" t="e">
            <v>#DIV/0!</v>
          </cell>
          <cell r="AK22" t="e">
            <v>#DIV/0!</v>
          </cell>
          <cell r="AN22" t="e">
            <v>#DIV/0!</v>
          </cell>
        </row>
        <row r="23">
          <cell r="AH23" t="e">
            <v>#DIV/0!</v>
          </cell>
          <cell r="AI23">
            <v>143.49801751038052</v>
          </cell>
          <cell r="AJ23" t="e">
            <v>#DIV/0!</v>
          </cell>
          <cell r="AK23" t="e">
            <v>#DIV/0!</v>
          </cell>
          <cell r="AN23" t="e">
            <v>#DIV/0!</v>
          </cell>
        </row>
        <row r="24">
          <cell r="AH24" t="e">
            <v>#DIV/0!</v>
          </cell>
          <cell r="AI24">
            <v>145.47393932896364</v>
          </cell>
          <cell r="AJ24" t="e">
            <v>#DIV/0!</v>
          </cell>
          <cell r="AK24" t="e">
            <v>#DIV/0!</v>
          </cell>
          <cell r="AN24" t="e">
            <v>#DIV/0!</v>
          </cell>
        </row>
        <row r="25">
          <cell r="AH25" t="e">
            <v>#DIV/0!</v>
          </cell>
          <cell r="AI25">
            <v>147.67366179456553</v>
          </cell>
          <cell r="AJ25" t="e">
            <v>#DIV/0!</v>
          </cell>
          <cell r="AK25" t="e">
            <v>#DIV/0!</v>
          </cell>
          <cell r="AN25" t="e">
            <v>#DIV/0!</v>
          </cell>
        </row>
        <row r="26">
          <cell r="AH26" t="e">
            <v>#DIV/0!</v>
          </cell>
          <cell r="AI26">
            <v>154.13664324396586</v>
          </cell>
          <cell r="AJ26" t="e">
            <v>#DIV/0!</v>
          </cell>
          <cell r="AK26" t="e">
            <v>#DIV/0!</v>
          </cell>
          <cell r="AN26" t="e">
            <v>#DIV/0!</v>
          </cell>
        </row>
        <row r="27">
          <cell r="AH27" t="e">
            <v>#DIV/0!</v>
          </cell>
          <cell r="AI27">
            <v>162.9810635834003</v>
          </cell>
          <cell r="AJ27" t="e">
            <v>#DIV/0!</v>
          </cell>
          <cell r="AK27" t="e">
            <v>#DIV/0!</v>
          </cell>
          <cell r="AN27" t="e">
            <v>#DIV/0!</v>
          </cell>
        </row>
        <row r="28">
          <cell r="AH28" t="e">
            <v>#DIV/0!</v>
          </cell>
          <cell r="AI28">
            <v>173.05062918903175</v>
          </cell>
          <cell r="AJ28" t="e">
            <v>#DIV/0!</v>
          </cell>
          <cell r="AK28" t="e">
            <v>#DIV/0!</v>
          </cell>
          <cell r="AN28" t="e">
            <v>#DIV/0!</v>
          </cell>
        </row>
        <row r="29">
          <cell r="AH29" t="e">
            <v>#DIV/0!</v>
          </cell>
          <cell r="AI29">
            <v>179.07362986858297</v>
          </cell>
          <cell r="AJ29" t="e">
            <v>#DIV/0!</v>
          </cell>
          <cell r="AK29" t="e">
            <v>#DIV/0!</v>
          </cell>
          <cell r="AN29" t="e">
            <v>#DIV/0!</v>
          </cell>
        </row>
        <row r="30">
          <cell r="AH30" t="e">
            <v>#DIV/0!</v>
          </cell>
          <cell r="AI30">
            <v>186.37819346526604</v>
          </cell>
          <cell r="AJ30" t="e">
            <v>#DIV/0!</v>
          </cell>
          <cell r="AK30" t="e">
            <v>#DIV/0!</v>
          </cell>
          <cell r="AN30" t="e">
            <v>#DIV/0!</v>
          </cell>
        </row>
        <row r="31">
          <cell r="AH31">
            <v>216.11202765080463</v>
          </cell>
          <cell r="AI31">
            <v>193.0844358329901</v>
          </cell>
          <cell r="AJ31" t="e">
            <v>#DIV/0!</v>
          </cell>
          <cell r="AK31">
            <v>23643805.515182659</v>
          </cell>
          <cell r="AN31" t="e">
            <v>#DIV/0!</v>
          </cell>
        </row>
        <row r="32">
          <cell r="AH32">
            <v>218.11715445337612</v>
          </cell>
          <cell r="AI32">
            <v>196.71210142603354</v>
          </cell>
          <cell r="AJ32" t="e">
            <v>#DIV/0!</v>
          </cell>
          <cell r="AK32">
            <v>23503489.236773945</v>
          </cell>
          <cell r="AN32" t="e">
            <v>#DIV/0!</v>
          </cell>
        </row>
        <row r="33">
          <cell r="AH33">
            <v>221.60579733924348</v>
          </cell>
          <cell r="AI33">
            <v>202.65075960512354</v>
          </cell>
          <cell r="AJ33" t="e">
            <v>#DIV/0!</v>
          </cell>
          <cell r="AK33">
            <v>23452627.581973609</v>
          </cell>
          <cell r="AN33" t="e">
            <v>#DIV/0!</v>
          </cell>
        </row>
        <row r="34">
          <cell r="AH34">
            <v>215.85152730678894</v>
          </cell>
          <cell r="AI34">
            <v>205.49803592733139</v>
          </cell>
          <cell r="AJ34" t="e">
            <v>#DIV/0!</v>
          </cell>
          <cell r="AK34">
            <v>23759449.538737416</v>
          </cell>
          <cell r="AN34" t="e">
            <v>#DIV/0!</v>
          </cell>
        </row>
        <row r="35">
          <cell r="AH35">
            <v>207.39943482550254</v>
          </cell>
          <cell r="AI35">
            <v>196.90039113841095</v>
          </cell>
          <cell r="AJ35" t="e">
            <v>#DIV/0!</v>
          </cell>
          <cell r="AK35">
            <v>23577012.490919091</v>
          </cell>
          <cell r="AN35" t="e">
            <v>#DIV/0!</v>
          </cell>
        </row>
        <row r="36">
          <cell r="AH36">
            <v>204.44884200671683</v>
          </cell>
          <cell r="AI36">
            <v>194.9607084424263</v>
          </cell>
          <cell r="AJ36" t="e">
            <v>#DIV/0!</v>
          </cell>
          <cell r="AK36">
            <v>23640434.555262588</v>
          </cell>
          <cell r="AN36" t="e">
            <v>#DIV/0!</v>
          </cell>
        </row>
        <row r="37">
          <cell r="AH37">
            <v>208.42182709306391</v>
          </cell>
          <cell r="AI37">
            <v>203.77712588169058</v>
          </cell>
          <cell r="AJ37" t="e">
            <v>#DIV/0!</v>
          </cell>
          <cell r="AK37">
            <v>23340880.392043047</v>
          </cell>
          <cell r="AN37" t="e">
            <v>#DIV/0!</v>
          </cell>
        </row>
        <row r="38">
          <cell r="AH38">
            <v>208.23496203192119</v>
          </cell>
          <cell r="AI38">
            <v>203.53933150099306</v>
          </cell>
          <cell r="AJ38">
            <v>24.760111827371109</v>
          </cell>
          <cell r="AK38">
            <v>23197209.877082832</v>
          </cell>
          <cell r="AN38">
            <v>17.321361160895872</v>
          </cell>
        </row>
        <row r="39">
          <cell r="AH39">
            <v>209.35246546864184</v>
          </cell>
          <cell r="AI39">
            <v>205.56233219941655</v>
          </cell>
          <cell r="AJ39">
            <v>23.89552708982125</v>
          </cell>
          <cell r="AK39">
            <v>22556706.424450733</v>
          </cell>
          <cell r="AN39">
            <v>16.845036824366673</v>
          </cell>
        </row>
        <row r="40">
          <cell r="AH40">
            <v>201.47926141675691</v>
          </cell>
          <cell r="AI40">
            <v>203.854929656168</v>
          </cell>
          <cell r="AJ40">
            <v>24.276751409136654</v>
          </cell>
          <cell r="AK40">
            <v>22312446.964531939</v>
          </cell>
          <cell r="AN40">
            <v>16.503556262608662</v>
          </cell>
        </row>
        <row r="41">
          <cell r="AH41">
            <v>197.64108349488501</v>
          </cell>
          <cell r="AI41">
            <v>199.16065551879609</v>
          </cell>
          <cell r="AJ41">
            <v>24.235907309779339</v>
          </cell>
          <cell r="AK41">
            <v>1.1089322748455663</v>
          </cell>
          <cell r="AN41">
            <v>16.010513444193926</v>
          </cell>
        </row>
        <row r="42">
          <cell r="AH42">
            <v>184.66896518177381</v>
          </cell>
          <cell r="AI42">
            <v>196.69065999813895</v>
          </cell>
          <cell r="AJ42">
            <v>23.136237536075257</v>
          </cell>
          <cell r="AK42">
            <v>1.0905854552698189</v>
          </cell>
          <cell r="AN42">
            <v>15.256088259522008</v>
          </cell>
        </row>
        <row r="43">
          <cell r="AH43">
            <v>185.47857198935594</v>
          </cell>
          <cell r="AI43">
            <v>197.36366814761203</v>
          </cell>
          <cell r="AJ43">
            <v>21.901640724580645</v>
          </cell>
          <cell r="AK43">
            <v>1.0518301376912611</v>
          </cell>
          <cell r="AN43">
            <v>14.920712587431138</v>
          </cell>
        </row>
        <row r="44">
          <cell r="AH44">
            <v>182.4377445986446</v>
          </cell>
          <cell r="AI44">
            <v>196.01309841149634</v>
          </cell>
          <cell r="AJ44">
            <v>21.04492948131287</v>
          </cell>
          <cell r="AK44">
            <v>1.0336836422677802</v>
          </cell>
          <cell r="AN44">
            <v>14.277917887157804</v>
          </cell>
        </row>
        <row r="45">
          <cell r="AH45">
            <v>183.34991340410465</v>
          </cell>
          <cell r="AI45">
            <v>201.5736753012487</v>
          </cell>
          <cell r="AJ45">
            <v>20.67750227356813</v>
          </cell>
          <cell r="AK45">
            <v>1.0215919926312933</v>
          </cell>
          <cell r="AN45">
            <v>13.970838064878659</v>
          </cell>
        </row>
        <row r="46">
          <cell r="AH46">
            <v>183.0061731445295</v>
          </cell>
          <cell r="AI46">
            <v>198.56599239253097</v>
          </cell>
          <cell r="AJ46">
            <v>19.853820445316124</v>
          </cell>
          <cell r="AK46">
            <v>1</v>
          </cell>
          <cell r="AN46">
            <v>13.442552044900387</v>
          </cell>
        </row>
        <row r="47">
          <cell r="AH47">
            <v>179.92486936477152</v>
          </cell>
          <cell r="AI47">
            <v>196.08270293553866</v>
          </cell>
          <cell r="AJ47">
            <v>19.240061592812204</v>
          </cell>
          <cell r="AK47">
            <v>0.99688938725871945</v>
          </cell>
          <cell r="AN47">
            <v>13.033335477043165</v>
          </cell>
        </row>
        <row r="48">
          <cell r="AH48">
            <v>181.06230668253355</v>
          </cell>
          <cell r="AI48">
            <v>198.25487364726027</v>
          </cell>
          <cell r="AJ48">
            <v>19.353896327244723</v>
          </cell>
          <cell r="AK48">
            <v>0.9605281827768164</v>
          </cell>
          <cell r="AN48">
            <v>13.017318076515137</v>
          </cell>
        </row>
        <row r="49">
          <cell r="AH49">
            <v>187.13751462632192</v>
          </cell>
          <cell r="AI49">
            <v>203.84661853835919</v>
          </cell>
          <cell r="AJ49">
            <v>18.993177164104939</v>
          </cell>
          <cell r="AK49">
            <v>0.94388157118136262</v>
          </cell>
          <cell r="AN49">
            <v>13.05180635998838</v>
          </cell>
        </row>
        <row r="50">
          <cell r="AH50">
            <v>188.2655818650405</v>
          </cell>
          <cell r="AI50">
            <v>203.75954987544111</v>
          </cell>
          <cell r="AJ50">
            <v>19.471195813395198</v>
          </cell>
          <cell r="AK50">
            <v>0.92958982521545808</v>
          </cell>
          <cell r="AN50">
            <v>12.831073035636701</v>
          </cell>
        </row>
        <row r="51">
          <cell r="AH51">
            <v>176.49236459251688</v>
          </cell>
          <cell r="AI51">
            <v>200.33364657117181</v>
          </cell>
          <cell r="AJ51">
            <v>19.85826070165318</v>
          </cell>
          <cell r="AK51">
            <v>0.91201369040274394</v>
          </cell>
          <cell r="AN51">
            <v>12.531222451066652</v>
          </cell>
        </row>
        <row r="52">
          <cell r="AH52">
            <v>181.33146583425724</v>
          </cell>
          <cell r="AI52">
            <v>200.97475081385736</v>
          </cell>
          <cell r="AJ52">
            <v>20.416560171941221</v>
          </cell>
          <cell r="AK52">
            <v>0.88097705975049545</v>
          </cell>
          <cell r="AN52">
            <v>12.587473317355164</v>
          </cell>
        </row>
        <row r="53">
          <cell r="AH53">
            <v>176.9397914489299</v>
          </cell>
          <cell r="AI53">
            <v>196.87678801442351</v>
          </cell>
          <cell r="AJ53">
            <v>20.793302048216589</v>
          </cell>
          <cell r="AK53">
            <v>0.87768855386551337</v>
          </cell>
          <cell r="AN53">
            <v>12.383709565949129</v>
          </cell>
        </row>
        <row r="54">
          <cell r="AH54">
            <v>182.50633603082761</v>
          </cell>
          <cell r="AI54">
            <v>199.83289182090942</v>
          </cell>
          <cell r="AJ54">
            <v>20.422553876106271</v>
          </cell>
          <cell r="AK54">
            <v>0.88344257281776795</v>
          </cell>
          <cell r="AN54">
            <v>12.322756608121654</v>
          </cell>
        </row>
        <row r="55">
          <cell r="AH55">
            <v>179.00950948390496</v>
          </cell>
          <cell r="AI55">
            <v>201.67189869236847</v>
          </cell>
          <cell r="AJ55">
            <v>19.582135680373117</v>
          </cell>
          <cell r="AK55">
            <v>0.87802335704729295</v>
          </cell>
          <cell r="AN55">
            <v>12.08570065645304</v>
          </cell>
        </row>
        <row r="56">
          <cell r="AH56">
            <v>181.01504346484171</v>
          </cell>
          <cell r="AI56">
            <v>206.85973014519811</v>
          </cell>
          <cell r="AJ56">
            <v>19.015685204335828</v>
          </cell>
          <cell r="AK56">
            <v>0.86972688183634639</v>
          </cell>
          <cell r="AN56">
            <v>12.011787122611944</v>
          </cell>
        </row>
        <row r="57">
          <cell r="AH57">
            <v>189.23968456666498</v>
          </cell>
          <cell r="AI57">
            <v>210.74184307971234</v>
          </cell>
          <cell r="AJ57">
            <v>18.961736795477915</v>
          </cell>
          <cell r="AK57">
            <v>0.86451381456971765</v>
          </cell>
          <cell r="AN57">
            <v>11.969752485751039</v>
          </cell>
        </row>
        <row r="58">
          <cell r="AH58">
            <v>182.38172752301639</v>
          </cell>
          <cell r="AI58">
            <v>214.82727550884204</v>
          </cell>
          <cell r="AJ58">
            <v>18.145815997828091</v>
          </cell>
          <cell r="AK58">
            <v>0.85768598124204087</v>
          </cell>
          <cell r="AN58">
            <v>11.519253022154544</v>
          </cell>
        </row>
        <row r="59">
          <cell r="AH59">
            <v>178.80575779684824</v>
          </cell>
          <cell r="AI59">
            <v>212.28379406301738</v>
          </cell>
          <cell r="AJ59">
            <v>17.188970568736753</v>
          </cell>
          <cell r="AK59">
            <v>0.85917333922752837</v>
          </cell>
          <cell r="AN59">
            <v>11.056408926608611</v>
          </cell>
        </row>
        <row r="60">
          <cell r="AH60">
            <v>177.76689525393923</v>
          </cell>
          <cell r="AI60">
            <v>208.27918941969662</v>
          </cell>
          <cell r="AJ60">
            <v>16.571671117011729</v>
          </cell>
          <cell r="AK60">
            <v>0.86743048749457086</v>
          </cell>
          <cell r="AN60">
            <v>10.803649931670526</v>
          </cell>
        </row>
        <row r="61">
          <cell r="AH61">
            <v>0</v>
          </cell>
          <cell r="AI61">
            <v>0</v>
          </cell>
          <cell r="AJ61">
            <v>0</v>
          </cell>
          <cell r="AK61" t="e">
            <v>#DIV/0!</v>
          </cell>
          <cell r="AN61">
            <v>0</v>
          </cell>
        </row>
        <row r="62">
          <cell r="AH62">
            <v>0</v>
          </cell>
          <cell r="AI62">
            <v>0</v>
          </cell>
          <cell r="AJ62" t="e">
            <v>#DIV/0!</v>
          </cell>
          <cell r="AK62" t="e">
            <v>#DIV/0!</v>
          </cell>
          <cell r="AN62" t="e">
            <v>#DIV/0!</v>
          </cell>
        </row>
        <row r="63">
          <cell r="AH63" t="e">
            <v>#DIV/0!</v>
          </cell>
          <cell r="AI63" t="e">
            <v>#DIV/0!</v>
          </cell>
          <cell r="AJ63" t="e">
            <v>#DIV/0!</v>
          </cell>
          <cell r="AK63" t="e">
            <v>#DIV/0!</v>
          </cell>
          <cell r="AN63" t="e">
            <v>#DIV/0!</v>
          </cell>
        </row>
        <row r="64">
          <cell r="AH64" t="e">
            <v>#DIV/0!</v>
          </cell>
          <cell r="AI64" t="e">
            <v>#DIV/0!</v>
          </cell>
          <cell r="AJ64" t="e">
            <v>#DIV/0!</v>
          </cell>
          <cell r="AK64" t="e">
            <v>#DIV/0!</v>
          </cell>
          <cell r="AN64" t="e">
            <v>#DIV/0!</v>
          </cell>
        </row>
        <row r="65">
          <cell r="AH65" t="e">
            <v>#DIV/0!</v>
          </cell>
          <cell r="AI65" t="e">
            <v>#DIV/0!</v>
          </cell>
          <cell r="AJ65" t="e">
            <v>#DIV/0!</v>
          </cell>
          <cell r="AK65" t="e">
            <v>#DIV/0!</v>
          </cell>
          <cell r="AN65" t="e">
            <v>#DIV/0!</v>
          </cell>
        </row>
        <row r="66">
          <cell r="AH66" t="e">
            <v>#DIV/0!</v>
          </cell>
          <cell r="AI66" t="e">
            <v>#DIV/0!</v>
          </cell>
          <cell r="AJ66" t="e">
            <v>#DIV/0!</v>
          </cell>
          <cell r="AK66" t="e">
            <v>#DIV/0!</v>
          </cell>
          <cell r="AN66" t="e">
            <v>#DIV/0!</v>
          </cell>
        </row>
        <row r="67">
          <cell r="AH67" t="e">
            <v>#DIV/0!</v>
          </cell>
          <cell r="AI67" t="e">
            <v>#DIV/0!</v>
          </cell>
          <cell r="AJ67" t="e">
            <v>#DIV/0!</v>
          </cell>
          <cell r="AK67" t="e">
            <v>#DIV/0!</v>
          </cell>
          <cell r="AN67" t="e">
            <v>#DIV/0!</v>
          </cell>
        </row>
        <row r="68">
          <cell r="AH68" t="e">
            <v>#DIV/0!</v>
          </cell>
          <cell r="AI68" t="e">
            <v>#DIV/0!</v>
          </cell>
          <cell r="AJ68" t="e">
            <v>#DIV/0!</v>
          </cell>
          <cell r="AK68" t="e">
            <v>#DIV/0!</v>
          </cell>
          <cell r="AN68" t="e">
            <v>#DIV/0!</v>
          </cell>
        </row>
        <row r="69">
          <cell r="AH69" t="e">
            <v>#DIV/0!</v>
          </cell>
          <cell r="AI69" t="e">
            <v>#DIV/0!</v>
          </cell>
          <cell r="AJ69" t="e">
            <v>#DIV/0!</v>
          </cell>
          <cell r="AK69" t="e">
            <v>#DIV/0!</v>
          </cell>
          <cell r="AN69" t="e">
            <v>#DIV/0!</v>
          </cell>
        </row>
        <row r="70">
          <cell r="AH70" t="e">
            <v>#DIV/0!</v>
          </cell>
          <cell r="AI70" t="e">
            <v>#DIV/0!</v>
          </cell>
          <cell r="AJ70" t="e">
            <v>#DIV/0!</v>
          </cell>
          <cell r="AK70" t="e">
            <v>#DIV/0!</v>
          </cell>
          <cell r="AN70" t="e">
            <v>#DIV/0!</v>
          </cell>
        </row>
        <row r="71">
          <cell r="AH71" t="e">
            <v>#DIV/0!</v>
          </cell>
          <cell r="AI71" t="e">
            <v>#DIV/0!</v>
          </cell>
          <cell r="AJ71" t="e">
            <v>#DIV/0!</v>
          </cell>
          <cell r="AK71" t="e">
            <v>#DIV/0!</v>
          </cell>
          <cell r="AN71" t="e">
            <v>#DIV/0!</v>
          </cell>
        </row>
        <row r="73">
          <cell r="K73">
            <v>37</v>
          </cell>
        </row>
        <row r="74">
          <cell r="K74">
            <v>48</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rectory"/>
      <sheetName val="General_inputs"/>
      <sheetName val="Commercial_Total_II"/>
      <sheetName val="Commercial_Total"/>
      <sheetName val="Report_tables"/>
      <sheetName val="Regional_intensity (aggregate)"/>
      <sheetName val="Adjusted_Supplier_Data"/>
      <sheetName val="SEDS_CensusDiv"/>
      <sheetName val="AER09_Table2.1c"/>
      <sheetName val="AER10_Table2.1c"/>
      <sheetName val="AER11_Table2.1C"/>
      <sheetName val="AER10_Table2.1a"/>
      <sheetName val="Conversion_Factors"/>
      <sheetName val="Weather_factors_new"/>
      <sheetName val="Weather_factors_old"/>
      <sheetName val="CDD_by_Division10"/>
      <sheetName val="HDD_by_Division10"/>
      <sheetName val="Floorspace_estimates"/>
      <sheetName val="Regional_Floorspace"/>
      <sheetName val="Charts (www)"/>
      <sheetName val="Charts (other-not updated)"/>
    </sheetNames>
    <sheetDataSet>
      <sheetData sheetId="0" refreshError="1"/>
      <sheetData sheetId="1" refreshError="1">
        <row r="6">
          <cell r="F6">
            <v>1985</v>
          </cell>
          <cell r="M6">
            <v>37</v>
          </cell>
          <cell r="U6" t="str">
            <v>1985 = 1</v>
          </cell>
        </row>
        <row r="7">
          <cell r="F7">
            <v>1996</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rectory "/>
      <sheetName val="Data_development (2)"/>
      <sheetName val="General_inputs"/>
      <sheetName val="National"/>
      <sheetName val="Northeast"/>
      <sheetName val="Midwest"/>
      <sheetName val="South"/>
      <sheetName val="West"/>
      <sheetName val="Regional_intensity (aggregate)"/>
      <sheetName val="Wgted_Floorspace"/>
      <sheetName val="Final Floorspace Estimates"/>
      <sheetName val="AER09_table2.1b"/>
      <sheetName val="AER10_table2.1b"/>
      <sheetName val="RECS_data"/>
      <sheetName val="SEDS_CensusDiv"/>
      <sheetName val="Extrapolate_Energy2010-not used"/>
      <sheetName val="Conversion_Factors"/>
      <sheetName val="Chart2"/>
      <sheetName val="Weather_Factors"/>
      <sheetName val="CDD_by_Division09"/>
      <sheetName val="HDD_by_Division09"/>
      <sheetName val="CDD_by_Division10"/>
      <sheetName val="HDD_by_Division10"/>
      <sheetName val="National_Calibration_not used"/>
      <sheetName val="Northeast_data_old"/>
      <sheetName val="Midwest_data_old"/>
      <sheetName val="South_data_old"/>
      <sheetName val="West_data_old"/>
      <sheetName val="Data_development_old"/>
      <sheetName val="National_old"/>
      <sheetName val="Northeast_old"/>
      <sheetName val="Midwest_old "/>
      <sheetName val="South_old"/>
      <sheetName val="West_old"/>
      <sheetName val="Charts (www)"/>
      <sheetName val="Charts (other)"/>
      <sheetName val="Special_charts"/>
      <sheetName val="AER08_table2.1b"/>
      <sheetName val="Number of Housing Units"/>
      <sheetName val="Ave. Housing Size"/>
      <sheetName val="Northeast_data"/>
      <sheetName val="Midwest_data"/>
      <sheetName val="South_data"/>
      <sheetName val="Extrapolate_consumption_2010"/>
      <sheetName val="National_Calibration"/>
    </sheetNames>
    <sheetDataSet>
      <sheetData sheetId="0"/>
      <sheetData sheetId="1"/>
      <sheetData sheetId="2">
        <row r="6">
          <cell r="F6">
            <v>1985</v>
          </cell>
          <cell r="M6">
            <v>37</v>
          </cell>
          <cell r="U6" t="str">
            <v>1985 = 1</v>
          </cell>
        </row>
        <row r="7">
          <cell r="F7">
            <v>1996</v>
          </cell>
        </row>
      </sheetData>
      <sheetData sheetId="3"/>
      <sheetData sheetId="4">
        <row r="36">
          <cell r="AJ36">
            <v>1.0280554879689039</v>
          </cell>
        </row>
      </sheetData>
      <sheetData sheetId="5">
        <row r="36">
          <cell r="AJ36">
            <v>1.0048828345050702</v>
          </cell>
        </row>
      </sheetData>
      <sheetData sheetId="6">
        <row r="36">
          <cell r="AJ36">
            <v>1.0469565168949315</v>
          </cell>
        </row>
      </sheetData>
      <sheetData sheetId="7">
        <row r="36">
          <cell r="AI36">
            <v>0.99153629336146432</v>
          </cell>
        </row>
      </sheetData>
      <sheetData sheetId="8"/>
      <sheetData sheetId="9"/>
      <sheetData sheetId="10"/>
      <sheetData sheetId="11"/>
      <sheetData sheetId="12"/>
      <sheetData sheetId="13">
        <row r="154">
          <cell r="G154">
            <v>100.74944812362031</v>
          </cell>
        </row>
      </sheetData>
      <sheetData sheetId="14"/>
      <sheetData sheetId="15"/>
      <sheetData sheetId="16">
        <row r="22">
          <cell r="M22">
            <v>3.2829223796209681</v>
          </cell>
        </row>
      </sheetData>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rectory "/>
      <sheetName val="Data_development (2)"/>
      <sheetName val="General_inputs"/>
      <sheetName val="Residential_Total_II_old"/>
      <sheetName val="Residential_Total_II"/>
      <sheetName val="National"/>
      <sheetName val="Northeast"/>
      <sheetName val="Midwest"/>
      <sheetName val="South"/>
      <sheetName val="West"/>
      <sheetName val="Regional_intensity (aggregate)"/>
      <sheetName val="Wgted_Floorspace"/>
      <sheetName val="Report_Tables"/>
      <sheetName val="Report_graphs"/>
      <sheetName val="Final Floorspace Estimates"/>
      <sheetName val="AER09_table2.1b"/>
      <sheetName val="AER10_table2.1b"/>
      <sheetName val="AER10_Table2.1a"/>
      <sheetName val="AER11_table2.1b"/>
      <sheetName val="RECS_data"/>
      <sheetName val="SEDS_CensusRgn"/>
      <sheetName val="Extrapolate_Energy2010-not used"/>
      <sheetName val="Conversion_Factors"/>
      <sheetName val="Chart1"/>
      <sheetName val="Weather_Factors"/>
      <sheetName val="CDD_by_Division09"/>
      <sheetName val="HDD_by_Division09"/>
      <sheetName val="CDD_by_Division10"/>
      <sheetName val="HDD_by_Division10"/>
      <sheetName val="CDD_by_Division11"/>
      <sheetName val="HDD_by_Division11"/>
      <sheetName val="National_Calibration_not used"/>
      <sheetName val="Northeast_data_old"/>
      <sheetName val="Midwest_data_old"/>
      <sheetName val="South_data_old"/>
      <sheetName val="West_data_old"/>
      <sheetName val="Data_development_old"/>
      <sheetName val="National_old"/>
      <sheetName val="Northeast_old"/>
      <sheetName val="Midwest_old "/>
      <sheetName val="South_old"/>
      <sheetName val="West_old"/>
      <sheetName val="Charts (www)"/>
      <sheetName val="Charts (other)"/>
      <sheetName val="Special_charts"/>
    </sheetNames>
    <sheetDataSet>
      <sheetData sheetId="0"/>
      <sheetData sheetId="1"/>
      <sheetData sheetId="2">
        <row r="6">
          <cell r="F6">
            <v>1985</v>
          </cell>
          <cell r="M6">
            <v>37</v>
          </cell>
          <cell r="U6" t="str">
            <v>1985 = 1</v>
          </cell>
        </row>
        <row r="7">
          <cell r="F7">
            <v>1996</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rectory"/>
      <sheetName val="General_inputs"/>
      <sheetName val="Commercial_Total"/>
      <sheetName val="Report_tables"/>
      <sheetName val="Regional_intensity (aggregate)"/>
      <sheetName val="Adjusted_Supplier_Data"/>
      <sheetName val="SEDS_CensusDiv"/>
      <sheetName val="AER09_Table2.1c"/>
      <sheetName val="AER10_Table2.1c"/>
      <sheetName val="AER10_Table2.1a"/>
      <sheetName val="Conversion_Factors"/>
      <sheetName val="Weather_factors_new"/>
      <sheetName val="Weather_factors_old"/>
      <sheetName val="CDD_by_Division10"/>
      <sheetName val="HDD_by_Division10"/>
      <sheetName val="Floorspace_estimates"/>
      <sheetName val="Regional_Floorspace"/>
      <sheetName val="Charts (www)"/>
      <sheetName val="Charts (other-not updated)"/>
    </sheetNames>
    <sheetDataSet>
      <sheetData sheetId="0" refreshError="1"/>
      <sheetData sheetId="1" refreshError="1">
        <row r="6">
          <cell r="F6">
            <v>1985</v>
          </cell>
          <cell r="M6">
            <v>37</v>
          </cell>
          <cell r="U6" t="str">
            <v>1985 = 1</v>
          </cell>
        </row>
        <row r="7">
          <cell r="F7">
            <v>1996</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rectory"/>
      <sheetName val="General_inputs"/>
      <sheetName val="Total_Industrial"/>
      <sheetName val="Manufacturing"/>
      <sheetName val="NonManufacturing_Old (residual "/>
      <sheetName val="NonManufacturing"/>
      <sheetName val="Mining"/>
      <sheetName val="Personal_vehicles"/>
      <sheetName val="Charts (www)"/>
      <sheetName val="Manufacturing_Energy_Data"/>
      <sheetName val="AER07_Table2.1d"/>
      <sheetName val="AER08_Table2.1d"/>
      <sheetName val="AER09_Table2.1d"/>
      <sheetName val="AER10_Table2.1d"/>
      <sheetName val="GDP_Data"/>
      <sheetName val="Conversion_factors"/>
      <sheetName val="BEA_Output_Data"/>
      <sheetName val="Mfg Gross Output"/>
      <sheetName val="Mfg Value Added"/>
      <sheetName val="GPERS2000"/>
      <sheetName val="Gross Output over VA"/>
      <sheetName val="NAICS Sector VA over Manufac VA"/>
      <sheetName val="Mfg Shipments (6)"/>
      <sheetName val="Electric Energy (6)"/>
      <sheetName val="Fuel Energy (6)"/>
      <sheetName val="Pulp&amp;Paper"/>
      <sheetName val="Chart6"/>
      <sheetName val="Chart7"/>
      <sheetName val="Chart8"/>
      <sheetName val="Chart9"/>
      <sheetName val="Chart10"/>
    </sheetNames>
    <sheetDataSet>
      <sheetData sheetId="0"/>
      <sheetData sheetId="1">
        <row r="7">
          <cell r="L7" t="str">
            <v>1996 = 1</v>
          </cell>
          <cell r="O7">
            <v>48</v>
          </cell>
        </row>
        <row r="20">
          <cell r="F20">
            <v>1985</v>
          </cell>
        </row>
        <row r="21">
          <cell r="F21">
            <v>2010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 sheetId="27" refreshError="1"/>
      <sheetData sheetId="28" refreshError="1"/>
      <sheetData sheetId="29" refreshError="1"/>
      <sheetData sheetId="30"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rectory"/>
      <sheetName val="General_inputs"/>
      <sheetName val="Total_Industrial"/>
      <sheetName val="Manufacturing"/>
      <sheetName val="NonManufacturing_Old (residual "/>
      <sheetName val="NonManufacturing"/>
      <sheetName val="Mining"/>
      <sheetName val="Personal_vehicles"/>
      <sheetName val="Charts (www)"/>
      <sheetName val="Manufacturing_Energy_Data"/>
      <sheetName val="AER07_Table2.1d"/>
      <sheetName val="AER08_Table2.1d"/>
      <sheetName val="AER09_Table2.1d"/>
      <sheetName val="AER10_Table2.1d"/>
      <sheetName val="GDP_Data"/>
      <sheetName val="Conversion_factors"/>
      <sheetName val="BEA_Output_Data"/>
      <sheetName val="Mfg Gross Output"/>
      <sheetName val="Mfg Value Added"/>
      <sheetName val="GPERS2000"/>
      <sheetName val="Gross Output over VA"/>
      <sheetName val="NAICS Sector VA over Manufac VA"/>
      <sheetName val="Mfg Shipments (6)"/>
      <sheetName val="Electric Energy (6)"/>
      <sheetName val="Fuel Energy (6)"/>
      <sheetName val="Pulp&amp;Paper"/>
      <sheetName val="Chart1"/>
      <sheetName val="Chart2"/>
      <sheetName val="Chart3"/>
      <sheetName val="Chart4"/>
      <sheetName val="Chart5"/>
      <sheetName val="Report_tables"/>
    </sheetNames>
    <sheetDataSet>
      <sheetData sheetId="0" refreshError="1"/>
      <sheetData sheetId="1" refreshError="1">
        <row r="7">
          <cell r="L7" t="str">
            <v>1996 = 1</v>
          </cell>
          <cell r="O7">
            <v>48</v>
          </cell>
        </row>
        <row r="20">
          <cell r="F20">
            <v>1985</v>
          </cell>
        </row>
        <row r="21">
          <cell r="F21">
            <v>2010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rectory"/>
      <sheetName val="General_inputs"/>
      <sheetName val="Total_Transportation "/>
      <sheetName val="GPERS2000"/>
      <sheetName val="Charts (www)"/>
      <sheetName val="Passenger_Total"/>
      <sheetName val="Passenger-Highway"/>
      <sheetName val="Personal_vehicles"/>
      <sheetName val="Busses"/>
      <sheetName val="Passenger-Air"/>
      <sheetName val="Passenger-Rail"/>
      <sheetName val="Urban_Rail"/>
      <sheetName val="Freight_Total"/>
      <sheetName val="Freight-Trucks"/>
      <sheetName val="Pipelines"/>
      <sheetName val="GPERS"/>
      <sheetName val="Monthly_indicators"/>
      <sheetName val="Passenger-based Activity"/>
      <sheetName val="Passenger-based Energy Use"/>
      <sheetName val="Freight-based Activity"/>
      <sheetName val="Freight-based Energy Use"/>
      <sheetName val="FuelConsump"/>
      <sheetName val="Fuel Heat Content"/>
    </sheetNames>
    <sheetDataSet>
      <sheetData sheetId="0" refreshError="1"/>
      <sheetData sheetId="1" refreshError="1">
        <row r="16">
          <cell r="F16" t="str">
            <v>Delivered</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rectory "/>
      <sheetName val="Data_development (2)"/>
      <sheetName val="General_inputs"/>
      <sheetName val="Residential_Total_II_old"/>
      <sheetName val="Residential_Total_II"/>
      <sheetName val="National"/>
      <sheetName val="Northeast"/>
      <sheetName val="Midwest"/>
      <sheetName val="South"/>
      <sheetName val="West"/>
      <sheetName val="Regional_intensity (aggregate)"/>
      <sheetName val="Wgted_Floorspace"/>
      <sheetName val="Report_Tables"/>
      <sheetName val="Report_graphs"/>
      <sheetName val="Final Floorspace Estimates"/>
      <sheetName val="AER09_table2.1b"/>
      <sheetName val="AER10_table2.1b"/>
      <sheetName val="AER10_Table2.1a"/>
      <sheetName val="AER11_table2.1b"/>
      <sheetName val="RECS_data"/>
      <sheetName val="SEDS_CensusRgn"/>
      <sheetName val="Extrapolate_Energy2010-not used"/>
      <sheetName val="Conversion_Factors"/>
      <sheetName val="Chart1"/>
      <sheetName val="Weather_Factors"/>
      <sheetName val="CDD_by_Division09"/>
      <sheetName val="HDD_by_Division09"/>
      <sheetName val="CDD_by_Division10"/>
      <sheetName val="HDD_by_Division10"/>
      <sheetName val="CDD_by_Division11"/>
      <sheetName val="HDD_by_Division11"/>
      <sheetName val="National_Calibration_not used"/>
      <sheetName val="Northeast_data_old"/>
      <sheetName val="Midwest_data_old"/>
      <sheetName val="South_data_old"/>
      <sheetName val="West_data_old"/>
      <sheetName val="Data_development_old"/>
      <sheetName val="National_old"/>
      <sheetName val="Northeast_old"/>
      <sheetName val="Midwest_old "/>
      <sheetName val="South_old"/>
      <sheetName val="West_old"/>
      <sheetName val="Charts (www)"/>
      <sheetName val="Charts (other)"/>
      <sheetName val="Special_charts"/>
      <sheetName val="mer_dataT02.02"/>
    </sheetNames>
    <sheetDataSet>
      <sheetData sheetId="0"/>
      <sheetData sheetId="1"/>
      <sheetData sheetId="2">
        <row r="6">
          <cell r="U6" t="str">
            <v>1985 = 1</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okup"/>
      <sheetName val="Fuel"/>
      <sheetName val="1stUse"/>
      <sheetName val="Byprod"/>
      <sheetName val="EndUse"/>
      <sheetName val="Intensity"/>
      <sheetName val="Exp"/>
      <sheetName val="E_EGS"/>
      <sheetName val="Price"/>
      <sheetName val="NonFuel"/>
      <sheetName val="Offsite"/>
      <sheetName val="onsite"/>
      <sheetName val="sales"/>
      <sheetName val="elecdeman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okup"/>
      <sheetName val="Fuel"/>
      <sheetName val="1stUse"/>
      <sheetName val="Byprod"/>
      <sheetName val="EndUse"/>
      <sheetName val="Intensity"/>
      <sheetName val="Exp"/>
      <sheetName val="E_EGS"/>
      <sheetName val="Price"/>
      <sheetName val="NonFuel"/>
      <sheetName val="Offsite"/>
      <sheetName val="onsite"/>
      <sheetName val="sales"/>
      <sheetName val="elecdeman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uthNot Ann"/>
      <sheetName val="AuthNot"/>
      <sheetName val="AuthNot Percent Change"/>
      <sheetName val="ANS -Curr to Year ago % Change"/>
      <sheetName val="Authnot Prelim"/>
      <sheetName val="Authnot First"/>
      <sheetName val="Authnot Second"/>
      <sheetName val="StartsAnn"/>
      <sheetName val="StartsAnn Percent Change"/>
      <sheetName val="StartsUA "/>
      <sheetName val="StartsUA Prelim"/>
      <sheetName val="StartsUA First"/>
      <sheetName val="StartsUA Second"/>
      <sheetName val="StartsSA  "/>
      <sheetName val="StartsSA Percent Change"/>
      <sheetName val="ST -Curr to Year ago % Change "/>
      <sheetName val="StartsSA  Prelim"/>
      <sheetName val="StartsSA First"/>
      <sheetName val="StartsSA Second"/>
      <sheetName val="Starts Seas Fa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rectory"/>
      <sheetName val="Level_structure"/>
      <sheetName val="Energy Weights"/>
      <sheetName val="General_inputs"/>
      <sheetName val="All_Sectors"/>
      <sheetName val="Report_charts"/>
      <sheetName val="Indicators_report"/>
      <sheetName val="Sector_Activity"/>
      <sheetName val="GDP from BEA Jan2017"/>
      <sheetName val="Annual Data - MER Jan 2017 PNNL"/>
      <sheetName val="Annual Data - MER Dec 2019 PNNL"/>
      <sheetName val="Annual Data - MER Jan 2017"/>
      <sheetName val="Annual Data - MER Dec 2019"/>
      <sheetName val="AER10_Table2.1a"/>
      <sheetName val="AER10_Table2.1b"/>
      <sheetName val="AER10_Table2.1c"/>
      <sheetName val="AER10_Table2.1d"/>
      <sheetName val="AER10_Table2.1e"/>
      <sheetName val="AER10_Table2.1f"/>
      <sheetName val="AER11_Table2.1b"/>
      <sheetName val="AER11_Table2.1c"/>
      <sheetName val="AER11_Table2.1d"/>
      <sheetName val="AER11_Table2.1e"/>
      <sheetName val="AER11_Table2.1f"/>
      <sheetName val="Annual Data_MER_July-2014"/>
      <sheetName val="mer_dataT02.02"/>
      <sheetName val="mer_dataT02.03"/>
      <sheetName val="mer_dataT02.04"/>
      <sheetName val="mer_dataT02.05"/>
      <sheetName val="GDPlev_0 Jan 2020"/>
      <sheetName val="mer_dataT02.06"/>
      <sheetName val="GDPLev"/>
      <sheetName val="LongChart"/>
      <sheetName val="C (www)"/>
      <sheetName val="Charts (other)"/>
      <sheetName val="Impact_report"/>
    </sheetNames>
    <sheetDataSet>
      <sheetData sheetId="0"/>
      <sheetData sheetId="1"/>
      <sheetData sheetId="2">
        <row r="11">
          <cell r="G11">
            <v>0.32698048927921042</v>
          </cell>
          <cell r="I11">
            <v>0.26453035120188106</v>
          </cell>
        </row>
        <row r="17">
          <cell r="G17">
            <v>0.23768506855410262</v>
          </cell>
          <cell r="I17">
            <v>0.18942553467841405</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ow r="9">
          <cell r="B9">
            <v>104.6</v>
          </cell>
          <cell r="C9">
            <v>1109.4000000000001</v>
          </cell>
        </row>
        <row r="10">
          <cell r="B10">
            <v>92.2</v>
          </cell>
          <cell r="C10">
            <v>1015.1</v>
          </cell>
        </row>
        <row r="11">
          <cell r="B11">
            <v>77.400000000000006</v>
          </cell>
          <cell r="C11">
            <v>950</v>
          </cell>
        </row>
        <row r="12">
          <cell r="B12">
            <v>59.5</v>
          </cell>
          <cell r="C12">
            <v>827.5</v>
          </cell>
        </row>
        <row r="13">
          <cell r="B13">
            <v>57.2</v>
          </cell>
          <cell r="C13">
            <v>817.3</v>
          </cell>
        </row>
        <row r="14">
          <cell r="B14">
            <v>66.8</v>
          </cell>
          <cell r="C14">
            <v>905.6</v>
          </cell>
        </row>
        <row r="15">
          <cell r="B15">
            <v>74.2</v>
          </cell>
          <cell r="C15">
            <v>986.2</v>
          </cell>
        </row>
        <row r="16">
          <cell r="B16">
            <v>84.8</v>
          </cell>
          <cell r="C16">
            <v>1113.3</v>
          </cell>
        </row>
        <row r="17">
          <cell r="B17">
            <v>93</v>
          </cell>
          <cell r="C17">
            <v>1170.3</v>
          </cell>
        </row>
        <row r="18">
          <cell r="B18">
            <v>87.4</v>
          </cell>
          <cell r="C18">
            <v>1131.5999999999999</v>
          </cell>
        </row>
        <row r="19">
          <cell r="B19">
            <v>93.4</v>
          </cell>
          <cell r="C19">
            <v>1222.4000000000001</v>
          </cell>
        </row>
        <row r="20">
          <cell r="B20">
            <v>102.9</v>
          </cell>
          <cell r="C20">
            <v>1330.2</v>
          </cell>
        </row>
        <row r="21">
          <cell r="B21">
            <v>129.30000000000001</v>
          </cell>
          <cell r="C21">
            <v>1565.8</v>
          </cell>
        </row>
        <row r="22">
          <cell r="B22">
            <v>166</v>
          </cell>
          <cell r="C22">
            <v>1861.5</v>
          </cell>
        </row>
        <row r="23">
          <cell r="B23">
            <v>203.1</v>
          </cell>
          <cell r="C23">
            <v>2178.4</v>
          </cell>
        </row>
        <row r="24">
          <cell r="B24">
            <v>224.4</v>
          </cell>
          <cell r="C24">
            <v>2351.6</v>
          </cell>
        </row>
        <row r="25">
          <cell r="B25">
            <v>228</v>
          </cell>
          <cell r="C25">
            <v>2328.6</v>
          </cell>
        </row>
        <row r="26">
          <cell r="B26">
            <v>227.5</v>
          </cell>
          <cell r="C26">
            <v>2058.4</v>
          </cell>
        </row>
        <row r="27">
          <cell r="B27">
            <v>249.6</v>
          </cell>
          <cell r="C27">
            <v>2034.8</v>
          </cell>
        </row>
        <row r="28">
          <cell r="B28">
            <v>274.5</v>
          </cell>
          <cell r="C28">
            <v>2118.5</v>
          </cell>
        </row>
        <row r="29">
          <cell r="B29">
            <v>272.5</v>
          </cell>
          <cell r="C29">
            <v>2106.6</v>
          </cell>
        </row>
        <row r="30">
          <cell r="B30">
            <v>299.8</v>
          </cell>
          <cell r="C30">
            <v>2289.5</v>
          </cell>
        </row>
        <row r="31">
          <cell r="B31">
            <v>346.9</v>
          </cell>
          <cell r="C31">
            <v>2473.8000000000002</v>
          </cell>
        </row>
        <row r="32">
          <cell r="B32">
            <v>367.3</v>
          </cell>
          <cell r="C32">
            <v>2574.9</v>
          </cell>
        </row>
        <row r="33">
          <cell r="B33">
            <v>389.2</v>
          </cell>
          <cell r="C33">
            <v>2695.6</v>
          </cell>
        </row>
        <row r="34">
          <cell r="B34">
            <v>390.5</v>
          </cell>
          <cell r="C34">
            <v>2680</v>
          </cell>
        </row>
        <row r="35">
          <cell r="B35">
            <v>425.5</v>
          </cell>
          <cell r="C35">
            <v>2871.2</v>
          </cell>
        </row>
        <row r="36">
          <cell r="B36">
            <v>449.4</v>
          </cell>
          <cell r="C36">
            <v>2932.4</v>
          </cell>
        </row>
        <row r="37">
          <cell r="B37">
            <v>474</v>
          </cell>
          <cell r="C37">
            <v>2994.1</v>
          </cell>
        </row>
        <row r="38">
          <cell r="B38">
            <v>481.2</v>
          </cell>
          <cell r="C38">
            <v>2972</v>
          </cell>
        </row>
        <row r="39">
          <cell r="B39">
            <v>521.70000000000005</v>
          </cell>
          <cell r="C39">
            <v>3178.2</v>
          </cell>
        </row>
        <row r="40">
          <cell r="B40">
            <v>542.4</v>
          </cell>
          <cell r="C40">
            <v>3260</v>
          </cell>
        </row>
        <row r="41">
          <cell r="B41">
            <v>562.20000000000005</v>
          </cell>
          <cell r="C41">
            <v>3343.5</v>
          </cell>
        </row>
        <row r="42">
          <cell r="B42">
            <v>603.9</v>
          </cell>
          <cell r="C42">
            <v>3548.4</v>
          </cell>
        </row>
        <row r="43">
          <cell r="B43">
            <v>637.5</v>
          </cell>
          <cell r="C43">
            <v>3702.9</v>
          </cell>
        </row>
        <row r="44">
          <cell r="B44">
            <v>684.5</v>
          </cell>
          <cell r="C44">
            <v>3916.3</v>
          </cell>
        </row>
        <row r="45">
          <cell r="B45">
            <v>742.3</v>
          </cell>
          <cell r="C45">
            <v>4170.8</v>
          </cell>
        </row>
        <row r="46">
          <cell r="B46">
            <v>813.4</v>
          </cell>
          <cell r="C46">
            <v>4445.8999999999996</v>
          </cell>
        </row>
        <row r="47">
          <cell r="B47">
            <v>860</v>
          </cell>
          <cell r="C47">
            <v>4567.8</v>
          </cell>
        </row>
        <row r="48">
          <cell r="B48">
            <v>940.7</v>
          </cell>
          <cell r="C48">
            <v>4792.3</v>
          </cell>
        </row>
        <row r="49">
          <cell r="B49">
            <v>1017.6</v>
          </cell>
          <cell r="C49">
            <v>4942.1000000000004</v>
          </cell>
        </row>
        <row r="50">
          <cell r="B50">
            <v>1073.3</v>
          </cell>
          <cell r="C50">
            <v>4951.3</v>
          </cell>
        </row>
        <row r="51">
          <cell r="B51">
            <v>1164.9000000000001</v>
          </cell>
          <cell r="C51">
            <v>5114.3</v>
          </cell>
        </row>
        <row r="52">
          <cell r="B52">
            <v>1279.0999999999999</v>
          </cell>
          <cell r="C52">
            <v>5383.3</v>
          </cell>
        </row>
        <row r="53">
          <cell r="B53">
            <v>1425.4</v>
          </cell>
          <cell r="C53">
            <v>5687.2</v>
          </cell>
        </row>
        <row r="54">
          <cell r="B54">
            <v>1545.2</v>
          </cell>
          <cell r="C54">
            <v>5656.5</v>
          </cell>
        </row>
        <row r="55">
          <cell r="B55">
            <v>1684.9</v>
          </cell>
          <cell r="C55">
            <v>5644.8</v>
          </cell>
        </row>
        <row r="56">
          <cell r="B56">
            <v>1873.4</v>
          </cell>
          <cell r="C56">
            <v>5949</v>
          </cell>
        </row>
        <row r="57">
          <cell r="B57">
            <v>2081.8000000000002</v>
          </cell>
          <cell r="C57">
            <v>6224.1</v>
          </cell>
        </row>
        <row r="58">
          <cell r="B58">
            <v>2351.6</v>
          </cell>
          <cell r="C58">
            <v>6568.6</v>
          </cell>
        </row>
        <row r="59">
          <cell r="B59">
            <v>2627.3</v>
          </cell>
          <cell r="C59">
            <v>6776.6</v>
          </cell>
        </row>
        <row r="60">
          <cell r="B60">
            <v>2857.3</v>
          </cell>
          <cell r="C60">
            <v>6759.2</v>
          </cell>
        </row>
        <row r="61">
          <cell r="B61">
            <v>3207</v>
          </cell>
          <cell r="C61">
            <v>6930.7</v>
          </cell>
        </row>
        <row r="62">
          <cell r="B62">
            <v>3343.8</v>
          </cell>
          <cell r="C62">
            <v>6805.8</v>
          </cell>
        </row>
        <row r="63">
          <cell r="B63">
            <v>3634</v>
          </cell>
          <cell r="C63">
            <v>7117.7</v>
          </cell>
        </row>
        <row r="64">
          <cell r="B64">
            <v>4037.6</v>
          </cell>
          <cell r="C64">
            <v>7632.8</v>
          </cell>
        </row>
        <row r="65">
          <cell r="B65">
            <v>4339</v>
          </cell>
          <cell r="C65">
            <v>7951.1</v>
          </cell>
        </row>
        <row r="66">
          <cell r="B66">
            <v>4579.6000000000004</v>
          </cell>
          <cell r="C66">
            <v>8226.4</v>
          </cell>
        </row>
        <row r="67">
          <cell r="B67">
            <v>4855.2</v>
          </cell>
          <cell r="C67">
            <v>8511</v>
          </cell>
        </row>
        <row r="68">
          <cell r="B68">
            <v>5236.3999999999996</v>
          </cell>
          <cell r="C68">
            <v>8866.5</v>
          </cell>
        </row>
        <row r="69">
          <cell r="B69">
            <v>5641.6</v>
          </cell>
          <cell r="C69">
            <v>9192.1</v>
          </cell>
        </row>
        <row r="70">
          <cell r="B70">
            <v>5963.1</v>
          </cell>
          <cell r="C70">
            <v>9365.5</v>
          </cell>
        </row>
        <row r="71">
          <cell r="B71">
            <v>6158.1</v>
          </cell>
          <cell r="C71">
            <v>9355.4</v>
          </cell>
        </row>
        <row r="72">
          <cell r="B72">
            <v>6520.3</v>
          </cell>
          <cell r="C72">
            <v>9684.9</v>
          </cell>
        </row>
        <row r="73">
          <cell r="B73">
            <v>6858.6</v>
          </cell>
          <cell r="C73">
            <v>9951.5</v>
          </cell>
        </row>
        <row r="74">
          <cell r="B74">
            <v>7287.2</v>
          </cell>
          <cell r="C74">
            <v>10352.4</v>
          </cell>
        </row>
        <row r="75">
          <cell r="B75">
            <v>7639.7</v>
          </cell>
          <cell r="C75">
            <v>10630.3</v>
          </cell>
        </row>
        <row r="76">
          <cell r="B76">
            <v>8073.1</v>
          </cell>
          <cell r="C76">
            <v>11031.4</v>
          </cell>
        </row>
        <row r="77">
          <cell r="B77">
            <v>8577.6</v>
          </cell>
          <cell r="C77">
            <v>11521.9</v>
          </cell>
        </row>
        <row r="78">
          <cell r="B78">
            <v>9062.7999999999993</v>
          </cell>
          <cell r="C78">
            <v>12038.3</v>
          </cell>
        </row>
        <row r="79">
          <cell r="B79">
            <v>9630.7000000000007</v>
          </cell>
          <cell r="C79">
            <v>12610.5</v>
          </cell>
        </row>
        <row r="80">
          <cell r="B80">
            <v>10252.299999999999</v>
          </cell>
          <cell r="C80">
            <v>13131</v>
          </cell>
        </row>
        <row r="81">
          <cell r="B81">
            <v>10581.8</v>
          </cell>
          <cell r="C81">
            <v>13262.1</v>
          </cell>
        </row>
        <row r="82">
          <cell r="B82">
            <v>10936.4</v>
          </cell>
          <cell r="C82">
            <v>13493.1</v>
          </cell>
        </row>
        <row r="83">
          <cell r="B83">
            <v>11458.2</v>
          </cell>
          <cell r="C83">
            <v>13879.1</v>
          </cell>
        </row>
        <row r="84">
          <cell r="B84">
            <v>12213.7</v>
          </cell>
          <cell r="C84">
            <v>14406.4</v>
          </cell>
        </row>
        <row r="85">
          <cell r="B85">
            <v>13036.6</v>
          </cell>
          <cell r="C85">
            <v>14912.5</v>
          </cell>
        </row>
        <row r="86">
          <cell r="B86">
            <v>13814.6</v>
          </cell>
          <cell r="C86">
            <v>15338.3</v>
          </cell>
        </row>
        <row r="87">
          <cell r="B87">
            <v>14451.9</v>
          </cell>
          <cell r="C87">
            <v>15626</v>
          </cell>
        </row>
        <row r="88">
          <cell r="B88">
            <v>14712.8</v>
          </cell>
          <cell r="C88">
            <v>15604.7</v>
          </cell>
        </row>
        <row r="89">
          <cell r="B89">
            <v>14448.9</v>
          </cell>
          <cell r="C89">
            <v>15208.8</v>
          </cell>
        </row>
        <row r="90">
          <cell r="B90">
            <v>14992.1</v>
          </cell>
          <cell r="C90">
            <v>15598.8</v>
          </cell>
        </row>
        <row r="91">
          <cell r="B91">
            <v>15542.6</v>
          </cell>
          <cell r="C91">
            <v>15840.7</v>
          </cell>
        </row>
        <row r="92">
          <cell r="B92">
            <v>16197</v>
          </cell>
          <cell r="C92">
            <v>16197</v>
          </cell>
        </row>
        <row r="93">
          <cell r="B93">
            <v>16784.900000000001</v>
          </cell>
          <cell r="C93">
            <v>16495.400000000001</v>
          </cell>
        </row>
        <row r="94">
          <cell r="B94">
            <v>17527.3</v>
          </cell>
          <cell r="C94">
            <v>16912</v>
          </cell>
        </row>
        <row r="95">
          <cell r="B95">
            <v>18224.8</v>
          </cell>
          <cell r="C95">
            <v>17403.8</v>
          </cell>
        </row>
        <row r="96">
          <cell r="B96">
            <v>18715</v>
          </cell>
          <cell r="C96">
            <v>17688.900000000001</v>
          </cell>
        </row>
        <row r="97">
          <cell r="B97">
            <v>19519.400000000001</v>
          </cell>
          <cell r="C97">
            <v>18108.099999999999</v>
          </cell>
        </row>
        <row r="98">
          <cell r="B98">
            <v>20580.2</v>
          </cell>
          <cell r="C98">
            <v>18638.2</v>
          </cell>
        </row>
      </sheetData>
      <sheetData sheetId="30"/>
      <sheetData sheetId="31"/>
      <sheetData sheetId="32"/>
      <sheetData sheetId="33"/>
      <sheetData sheetId="34"/>
      <sheetData sheetId="3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9.bin"/><Relationship Id="rId4" Type="http://schemas.openxmlformats.org/officeDocument/2006/relationships/comments" Target="../comments3.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1" Type="http://schemas.openxmlformats.org/officeDocument/2006/relationships/hyperlink" Target="http://www.eia.gov/totalenergy/data/monthly/dataunits.cfm" TargetMode="External"/></Relationships>
</file>

<file path=xl/worksheets/_rels/sheet18.xml.rels><?xml version="1.0" encoding="UTF-8" standalone="yes"?>
<Relationships xmlns="http://schemas.openxmlformats.org/package/2006/relationships"><Relationship Id="rId1" Type="http://schemas.openxmlformats.org/officeDocument/2006/relationships/hyperlink" Target="http://www.eia.gov/totalenergy/data/monthly/"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http://www.eia.doe.gov/totalenergy/data/monthly/dataunits.cfm" TargetMode="Externa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O142"/>
  <sheetViews>
    <sheetView topLeftCell="A95" workbookViewId="0">
      <selection activeCell="F126" sqref="F126"/>
    </sheetView>
  </sheetViews>
  <sheetFormatPr defaultColWidth="9.140625" defaultRowHeight="12.75" x14ac:dyDescent="0.2"/>
  <cols>
    <col min="1" max="1" width="6.28515625" style="135" customWidth="1"/>
    <col min="2" max="2" width="6" style="135" customWidth="1"/>
    <col min="3" max="3" width="8.42578125" style="135" customWidth="1"/>
    <col min="4" max="4" width="9.28515625" style="135" customWidth="1"/>
    <col min="5" max="5" width="15.140625" style="135" customWidth="1"/>
    <col min="6" max="6" width="13" style="135" customWidth="1"/>
    <col min="7" max="7" width="14.140625" style="135" customWidth="1"/>
    <col min="8" max="8" width="11.28515625" style="135" customWidth="1"/>
    <col min="9" max="9" width="11.85546875" style="135" customWidth="1"/>
    <col min="10" max="10" width="9.85546875" style="135" customWidth="1"/>
    <col min="11" max="11" width="12" style="135" customWidth="1"/>
    <col min="12" max="12" width="8.42578125" style="135" customWidth="1"/>
    <col min="13" max="13" width="9.5703125" style="135" customWidth="1"/>
    <col min="14" max="14" width="7.7109375" style="135" customWidth="1"/>
    <col min="15" max="15" width="8.5703125" style="135" customWidth="1"/>
    <col min="16" max="16384" width="9.140625" style="135"/>
  </cols>
  <sheetData>
    <row r="1" spans="1:15" ht="18" x14ac:dyDescent="0.25">
      <c r="A1" s="133" t="s">
        <v>360</v>
      </c>
      <c r="B1" s="134"/>
      <c r="C1" s="134"/>
      <c r="D1" s="134"/>
      <c r="E1" s="134"/>
      <c r="F1" s="134"/>
    </row>
    <row r="3" spans="1:15" ht="15.75" x14ac:dyDescent="0.25">
      <c r="B3" s="136" t="s">
        <v>361</v>
      </c>
    </row>
    <row r="4" spans="1:15" ht="15.75" x14ac:dyDescent="0.25">
      <c r="B4" s="136"/>
    </row>
    <row r="5" spans="1:15" ht="15.75" x14ac:dyDescent="0.25">
      <c r="B5" s="136" t="s">
        <v>301</v>
      </c>
    </row>
    <row r="6" spans="1:15" ht="15.75" x14ac:dyDescent="0.25">
      <c r="B6" s="136" t="s">
        <v>302</v>
      </c>
    </row>
    <row r="8" spans="1:15" ht="15" x14ac:dyDescent="0.25">
      <c r="B8" s="137" t="s">
        <v>303</v>
      </c>
      <c r="C8" s="137"/>
      <c r="D8" s="137"/>
      <c r="E8" s="137"/>
      <c r="F8" s="138"/>
    </row>
    <row r="10" spans="1:15" x14ac:dyDescent="0.2">
      <c r="N10" s="139"/>
      <c r="O10" s="140"/>
    </row>
    <row r="11" spans="1:15" ht="15.75" x14ac:dyDescent="0.25">
      <c r="B11" s="141" t="s">
        <v>304</v>
      </c>
      <c r="C11" s="139"/>
      <c r="D11" s="139"/>
      <c r="E11" s="139"/>
      <c r="F11" s="139"/>
      <c r="G11" s="139"/>
      <c r="H11" s="139"/>
      <c r="I11" s="139"/>
      <c r="J11" s="139"/>
      <c r="K11" s="139"/>
      <c r="L11" s="139"/>
      <c r="M11" s="139"/>
      <c r="N11" s="139"/>
      <c r="O11" s="140"/>
    </row>
    <row r="12" spans="1:15" ht="15.75" x14ac:dyDescent="0.25">
      <c r="B12" s="141" t="s">
        <v>305</v>
      </c>
      <c r="C12" s="139"/>
      <c r="D12" s="139"/>
      <c r="E12" s="139"/>
      <c r="F12" s="139"/>
      <c r="G12" s="139"/>
      <c r="H12" s="139"/>
      <c r="I12" s="139"/>
      <c r="J12" s="139"/>
      <c r="K12" s="139"/>
      <c r="L12" s="139"/>
      <c r="M12" s="139"/>
      <c r="N12" s="139"/>
      <c r="O12" s="140"/>
    </row>
    <row r="13" spans="1:15" ht="15.75" x14ac:dyDescent="0.25">
      <c r="B13" s="141" t="s">
        <v>306</v>
      </c>
      <c r="C13" s="139"/>
      <c r="D13" s="139"/>
      <c r="E13" s="139"/>
      <c r="F13" s="139"/>
      <c r="G13" s="139"/>
      <c r="H13" s="139"/>
      <c r="I13" s="139"/>
      <c r="J13" s="139"/>
      <c r="K13" s="139"/>
      <c r="L13" s="139"/>
      <c r="M13" s="139"/>
      <c r="N13" s="139"/>
      <c r="O13" s="140"/>
    </row>
    <row r="14" spans="1:15" ht="15.75" x14ac:dyDescent="0.25">
      <c r="B14" s="141" t="s">
        <v>307</v>
      </c>
      <c r="C14" s="139"/>
      <c r="D14" s="139"/>
      <c r="E14" s="139"/>
      <c r="F14" s="139"/>
      <c r="G14" s="139"/>
      <c r="H14" s="139"/>
      <c r="I14" s="139"/>
      <c r="J14" s="139"/>
      <c r="K14" s="139"/>
      <c r="L14" s="139"/>
      <c r="M14" s="139"/>
      <c r="N14" s="139"/>
      <c r="O14" s="140"/>
    </row>
    <row r="15" spans="1:15" ht="15.75" x14ac:dyDescent="0.25">
      <c r="B15" s="141" t="s">
        <v>308</v>
      </c>
      <c r="C15" s="139"/>
      <c r="D15" s="139"/>
      <c r="E15" s="139"/>
      <c r="F15" s="139"/>
      <c r="G15" s="139"/>
      <c r="H15" s="139"/>
      <c r="I15" s="139"/>
      <c r="J15" s="139"/>
      <c r="K15" s="139"/>
      <c r="L15" s="139"/>
      <c r="M15" s="139"/>
      <c r="N15" s="139"/>
      <c r="O15" s="140"/>
    </row>
    <row r="16" spans="1:15" ht="15.75" x14ac:dyDescent="0.25">
      <c r="B16" s="141"/>
      <c r="C16" s="139"/>
      <c r="D16" s="139"/>
      <c r="E16" s="139"/>
      <c r="F16" s="139"/>
      <c r="G16" s="139"/>
      <c r="H16" s="139"/>
      <c r="I16" s="139"/>
      <c r="J16" s="139"/>
      <c r="K16" s="139"/>
      <c r="L16" s="139"/>
      <c r="M16" s="139"/>
      <c r="N16" s="139"/>
      <c r="O16" s="140"/>
    </row>
    <row r="17" spans="2:15" ht="15.75" x14ac:dyDescent="0.25">
      <c r="B17" s="141" t="s">
        <v>384</v>
      </c>
      <c r="C17" s="139"/>
      <c r="D17" s="139"/>
      <c r="E17" s="139"/>
      <c r="F17" s="139"/>
      <c r="G17" s="139"/>
      <c r="H17" s="139"/>
      <c r="I17" s="139"/>
      <c r="J17" s="139"/>
      <c r="K17" s="139"/>
      <c r="L17" s="139"/>
      <c r="M17" s="139"/>
      <c r="N17" s="139"/>
      <c r="O17" s="140"/>
    </row>
    <row r="18" spans="2:15" ht="15.75" x14ac:dyDescent="0.25">
      <c r="B18" s="141" t="s">
        <v>385</v>
      </c>
      <c r="C18" s="139"/>
      <c r="D18" s="139"/>
      <c r="E18" s="139"/>
      <c r="F18" s="139"/>
      <c r="G18" s="139"/>
      <c r="H18" s="139"/>
      <c r="I18" s="139"/>
      <c r="J18" s="139"/>
      <c r="K18" s="139"/>
      <c r="L18" s="139"/>
      <c r="M18" s="139"/>
      <c r="N18" s="139"/>
      <c r="O18" s="140"/>
    </row>
    <row r="19" spans="2:15" ht="15.75" x14ac:dyDescent="0.25">
      <c r="B19" s="141" t="s">
        <v>386</v>
      </c>
      <c r="C19" s="139"/>
      <c r="D19" s="139"/>
      <c r="E19" s="139"/>
      <c r="F19" s="139"/>
      <c r="G19" s="139"/>
      <c r="H19" s="139"/>
      <c r="I19" s="139"/>
      <c r="J19" s="139"/>
      <c r="K19" s="139"/>
      <c r="L19" s="139"/>
      <c r="M19" s="139"/>
      <c r="N19" s="139"/>
      <c r="O19" s="140"/>
    </row>
    <row r="20" spans="2:15" ht="15.75" x14ac:dyDescent="0.25">
      <c r="B20" s="141" t="s">
        <v>309</v>
      </c>
      <c r="C20" s="139"/>
      <c r="D20" s="139"/>
      <c r="E20" s="139"/>
      <c r="F20" s="139"/>
      <c r="G20" s="139"/>
      <c r="H20" s="139"/>
      <c r="I20" s="139"/>
      <c r="J20" s="139"/>
      <c r="K20" s="139"/>
      <c r="L20" s="139"/>
      <c r="M20" s="139"/>
      <c r="N20" s="139"/>
      <c r="O20" s="140"/>
    </row>
    <row r="21" spans="2:15" ht="15.75" x14ac:dyDescent="0.25">
      <c r="B21" s="141"/>
      <c r="C21" s="139"/>
      <c r="D21" s="139"/>
      <c r="E21" s="139"/>
      <c r="F21" s="139"/>
      <c r="G21" s="139"/>
      <c r="H21" s="139"/>
      <c r="I21" s="139"/>
      <c r="J21" s="139"/>
      <c r="K21" s="139"/>
      <c r="L21" s="139"/>
      <c r="M21" s="139"/>
      <c r="N21" s="139"/>
      <c r="O21" s="140"/>
    </row>
    <row r="22" spans="2:15" ht="15.75" x14ac:dyDescent="0.25">
      <c r="B22" s="141" t="s">
        <v>378</v>
      </c>
      <c r="C22" s="139"/>
      <c r="D22" s="139"/>
      <c r="E22" s="139"/>
      <c r="F22" s="139"/>
      <c r="G22" s="139"/>
      <c r="H22" s="139"/>
      <c r="I22" s="139"/>
      <c r="J22" s="139"/>
      <c r="K22" s="139"/>
      <c r="L22" s="139"/>
      <c r="M22" s="139"/>
      <c r="N22" s="139"/>
      <c r="O22" s="140"/>
    </row>
    <row r="23" spans="2:15" ht="15.75" x14ac:dyDescent="0.25">
      <c r="B23" s="753" t="s">
        <v>1443</v>
      </c>
      <c r="C23" s="139"/>
      <c r="D23" s="139"/>
      <c r="E23" s="139"/>
      <c r="F23" s="139"/>
      <c r="G23" s="139"/>
      <c r="H23" s="139"/>
      <c r="I23" s="139"/>
      <c r="J23" s="139"/>
      <c r="K23" s="139"/>
      <c r="L23" s="139"/>
      <c r="M23" s="139"/>
      <c r="N23" s="139"/>
      <c r="O23" s="140"/>
    </row>
    <row r="24" spans="2:15" ht="15.75" x14ac:dyDescent="0.25">
      <c r="B24" s="753" t="s">
        <v>1444</v>
      </c>
      <c r="C24" s="139"/>
      <c r="D24" s="139"/>
      <c r="E24" s="139"/>
      <c r="F24" s="139"/>
      <c r="G24" s="139"/>
      <c r="H24" s="139"/>
      <c r="I24" s="139"/>
      <c r="J24" s="139"/>
      <c r="K24" s="139"/>
      <c r="L24" s="139"/>
      <c r="M24" s="139"/>
      <c r="N24" s="139"/>
      <c r="O24" s="140"/>
    </row>
    <row r="25" spans="2:15" x14ac:dyDescent="0.2">
      <c r="M25" s="139"/>
      <c r="N25" s="139"/>
    </row>
    <row r="26" spans="2:15" x14ac:dyDescent="0.2">
      <c r="C26" s="142" t="s">
        <v>310</v>
      </c>
      <c r="D26" s="143">
        <v>0</v>
      </c>
      <c r="E26" s="143">
        <v>1</v>
      </c>
      <c r="F26" s="143">
        <v>2</v>
      </c>
      <c r="G26" s="143">
        <v>3</v>
      </c>
      <c r="H26" s="143"/>
      <c r="I26" s="143"/>
      <c r="J26" s="142"/>
      <c r="K26" s="142"/>
      <c r="L26" s="142"/>
      <c r="M26" s="142"/>
    </row>
    <row r="27" spans="2:15" x14ac:dyDescent="0.2">
      <c r="C27" s="144"/>
      <c r="D27" s="144" t="s">
        <v>311</v>
      </c>
      <c r="E27" s="144"/>
      <c r="F27" s="144"/>
      <c r="G27" s="144"/>
      <c r="H27" s="144"/>
      <c r="I27" s="144"/>
      <c r="J27" s="144"/>
      <c r="K27" s="144"/>
      <c r="L27" s="144"/>
      <c r="M27" s="144"/>
    </row>
    <row r="28" spans="2:15" x14ac:dyDescent="0.2">
      <c r="C28" s="144"/>
      <c r="D28" s="144"/>
      <c r="E28" s="218"/>
      <c r="F28" s="144"/>
      <c r="G28" s="144"/>
      <c r="H28" s="144"/>
      <c r="I28" s="144"/>
      <c r="J28" s="144"/>
      <c r="K28" s="144"/>
      <c r="L28" s="144"/>
      <c r="M28" s="144"/>
    </row>
    <row r="29" spans="2:15" x14ac:dyDescent="0.2">
      <c r="C29" s="144"/>
      <c r="D29" s="144"/>
      <c r="E29" s="219" t="s">
        <v>15</v>
      </c>
      <c r="F29" s="218"/>
      <c r="G29" s="144"/>
      <c r="H29" s="144"/>
      <c r="I29" s="144"/>
      <c r="J29" s="144" t="s">
        <v>7</v>
      </c>
      <c r="K29" s="144"/>
      <c r="L29" s="144"/>
      <c r="M29" s="144"/>
    </row>
    <row r="30" spans="2:15" x14ac:dyDescent="0.2">
      <c r="C30" s="144"/>
      <c r="D30" s="144"/>
      <c r="E30" s="144"/>
      <c r="F30" s="144" t="s">
        <v>11</v>
      </c>
      <c r="G30" s="218"/>
      <c r="H30" s="144"/>
      <c r="I30" s="144"/>
      <c r="J30" s="144" t="s">
        <v>8</v>
      </c>
      <c r="K30" s="144"/>
      <c r="L30" s="144"/>
      <c r="M30" s="144"/>
    </row>
    <row r="31" spans="2:15" x14ac:dyDescent="0.2">
      <c r="C31" s="144"/>
      <c r="D31" s="144"/>
      <c r="E31" s="144"/>
      <c r="F31" s="144"/>
      <c r="G31" s="706" t="s">
        <v>1407</v>
      </c>
      <c r="H31" s="144"/>
      <c r="I31" s="144"/>
      <c r="J31" s="144"/>
      <c r="K31" s="144"/>
      <c r="L31" s="144"/>
      <c r="M31" s="144"/>
    </row>
    <row r="32" spans="2:15" x14ac:dyDescent="0.2">
      <c r="C32" s="144"/>
      <c r="D32" s="144"/>
      <c r="E32" s="144"/>
      <c r="F32" s="144"/>
      <c r="G32" s="217" t="s">
        <v>345</v>
      </c>
      <c r="H32" s="144"/>
      <c r="I32" s="144"/>
      <c r="J32" s="144"/>
      <c r="K32" s="144"/>
      <c r="L32" s="144"/>
      <c r="M32" s="144"/>
    </row>
    <row r="33" spans="2:15" x14ac:dyDescent="0.2">
      <c r="C33" s="144"/>
      <c r="D33" s="144"/>
      <c r="E33" s="144"/>
      <c r="F33" s="144"/>
      <c r="G33" s="217" t="s">
        <v>345</v>
      </c>
      <c r="H33" s="144"/>
      <c r="I33" s="144"/>
      <c r="J33" s="144"/>
      <c r="K33" s="144"/>
      <c r="L33" s="144"/>
      <c r="M33" s="144"/>
    </row>
    <row r="34" spans="2:15" x14ac:dyDescent="0.2">
      <c r="C34" s="144"/>
      <c r="D34" s="144"/>
      <c r="E34" s="144"/>
      <c r="F34" s="144" t="s">
        <v>9</v>
      </c>
      <c r="G34" s="144"/>
      <c r="H34" s="144"/>
      <c r="I34" s="144"/>
      <c r="J34" s="144" t="s">
        <v>10</v>
      </c>
      <c r="K34" s="144"/>
      <c r="L34" s="144"/>
      <c r="M34" s="144"/>
    </row>
    <row r="35" spans="2:15" x14ac:dyDescent="0.2">
      <c r="C35" s="144"/>
      <c r="D35" s="144"/>
      <c r="E35" s="144"/>
      <c r="F35" s="144"/>
      <c r="G35" s="144"/>
      <c r="H35" s="144"/>
      <c r="I35" s="144"/>
      <c r="J35" s="144"/>
      <c r="K35" s="144"/>
      <c r="L35" s="144"/>
      <c r="M35" s="144"/>
    </row>
    <row r="36" spans="2:15" x14ac:dyDescent="0.2">
      <c r="C36" s="144"/>
      <c r="D36" s="144"/>
      <c r="E36" s="144" t="s">
        <v>312</v>
      </c>
      <c r="F36" s="144"/>
      <c r="G36" s="144"/>
      <c r="H36" s="144"/>
      <c r="I36" s="144"/>
      <c r="J36" s="144"/>
      <c r="K36" s="144"/>
      <c r="L36" s="144"/>
      <c r="M36" s="144"/>
    </row>
    <row r="37" spans="2:15" x14ac:dyDescent="0.2">
      <c r="C37" s="144"/>
      <c r="D37" s="144"/>
      <c r="E37" s="144" t="s">
        <v>313</v>
      </c>
      <c r="F37" s="144"/>
      <c r="G37" s="144"/>
      <c r="H37" s="144"/>
      <c r="I37" s="144"/>
      <c r="J37" s="144"/>
      <c r="K37" s="144"/>
      <c r="L37" s="144"/>
      <c r="M37" s="144"/>
    </row>
    <row r="38" spans="2:15" x14ac:dyDescent="0.2">
      <c r="C38" s="144"/>
      <c r="D38" s="144"/>
      <c r="E38" s="144" t="s">
        <v>314</v>
      </c>
      <c r="F38" s="218"/>
      <c r="G38" s="144"/>
      <c r="H38" s="144"/>
      <c r="I38" s="144"/>
      <c r="J38" s="144"/>
      <c r="K38" s="144"/>
      <c r="L38" s="144"/>
      <c r="M38" s="144"/>
    </row>
    <row r="39" spans="2:15" x14ac:dyDescent="0.2">
      <c r="C39" s="144"/>
      <c r="D39" s="144"/>
      <c r="E39" s="144" t="s">
        <v>315</v>
      </c>
      <c r="F39" s="144"/>
      <c r="G39" s="144"/>
      <c r="H39" s="144"/>
      <c r="I39" s="144"/>
      <c r="J39" s="144"/>
      <c r="K39" s="144"/>
      <c r="L39" s="144"/>
      <c r="M39" s="144"/>
    </row>
    <row r="40" spans="2:15" x14ac:dyDescent="0.2">
      <c r="C40" s="144"/>
      <c r="D40" s="144"/>
      <c r="E40" s="218"/>
      <c r="F40" s="144"/>
      <c r="G40" s="144"/>
      <c r="H40" s="144"/>
      <c r="I40" s="144"/>
      <c r="J40" s="144"/>
      <c r="K40" s="144"/>
      <c r="L40" s="144"/>
      <c r="M40" s="144"/>
    </row>
    <row r="41" spans="2:15" x14ac:dyDescent="0.2">
      <c r="B41" s="140"/>
      <c r="C41" s="139"/>
      <c r="D41" s="139"/>
      <c r="E41" s="139"/>
      <c r="F41" s="139"/>
      <c r="G41" s="139"/>
      <c r="H41" s="139"/>
      <c r="I41" s="139"/>
      <c r="J41" s="139"/>
      <c r="K41" s="139"/>
      <c r="L41" s="139"/>
      <c r="M41" s="139"/>
    </row>
    <row r="42" spans="2:15" x14ac:dyDescent="0.2">
      <c r="B42" s="145"/>
      <c r="I42" s="140"/>
    </row>
    <row r="43" spans="2:15" x14ac:dyDescent="0.2">
      <c r="B43" s="145"/>
      <c r="I43" s="140"/>
    </row>
    <row r="44" spans="2:15" x14ac:dyDescent="0.2">
      <c r="B44" s="145"/>
      <c r="I44" s="140"/>
    </row>
    <row r="45" spans="2:15" ht="15" x14ac:dyDescent="0.25">
      <c r="B45" s="137" t="s">
        <v>316</v>
      </c>
      <c r="I45" s="140"/>
    </row>
    <row r="46" spans="2:15" ht="15" x14ac:dyDescent="0.25">
      <c r="B46" s="137"/>
      <c r="I46" s="140"/>
    </row>
    <row r="47" spans="2:15" ht="15.75" x14ac:dyDescent="0.25">
      <c r="B47" s="136" t="s">
        <v>317</v>
      </c>
      <c r="C47" s="136"/>
      <c r="D47" s="136"/>
      <c r="E47" s="136"/>
      <c r="F47" s="136"/>
      <c r="G47" s="136"/>
    </row>
    <row r="48" spans="2:15" ht="15" x14ac:dyDescent="0.25">
      <c r="C48" s="147" t="s">
        <v>105</v>
      </c>
      <c r="E48" s="146" t="s">
        <v>318</v>
      </c>
      <c r="F48" s="146"/>
      <c r="G48" s="146"/>
      <c r="H48" s="146"/>
      <c r="I48" s="146"/>
      <c r="J48" s="146"/>
      <c r="K48" s="146"/>
      <c r="L48" s="146"/>
      <c r="M48" s="146"/>
      <c r="N48" s="146"/>
      <c r="O48" s="146"/>
    </row>
    <row r="49" spans="2:15" ht="15" x14ac:dyDescent="0.25">
      <c r="C49" s="147" t="s">
        <v>63</v>
      </c>
      <c r="E49" s="146" t="s">
        <v>319</v>
      </c>
      <c r="F49" s="146"/>
      <c r="G49" s="146"/>
      <c r="H49" s="146"/>
      <c r="I49" s="146"/>
      <c r="J49" s="146"/>
      <c r="K49" s="146"/>
      <c r="L49" s="146"/>
      <c r="M49" s="146"/>
      <c r="N49" s="146"/>
      <c r="O49" s="146"/>
    </row>
    <row r="50" spans="2:15" ht="15" x14ac:dyDescent="0.25">
      <c r="C50" s="147" t="s">
        <v>54</v>
      </c>
      <c r="E50" s="146" t="s">
        <v>320</v>
      </c>
      <c r="F50" s="146"/>
      <c r="G50" s="146"/>
      <c r="H50" s="146"/>
      <c r="I50" s="146"/>
      <c r="J50" s="146"/>
      <c r="K50" s="146"/>
      <c r="L50" s="146"/>
      <c r="M50" s="146"/>
      <c r="N50" s="146"/>
      <c r="O50" s="146"/>
    </row>
    <row r="51" spans="2:15" ht="15" x14ac:dyDescent="0.25">
      <c r="C51" s="147" t="s">
        <v>218</v>
      </c>
      <c r="E51" s="146" t="s">
        <v>321</v>
      </c>
      <c r="F51" s="146"/>
      <c r="G51" s="146"/>
      <c r="H51" s="146"/>
      <c r="I51" s="146"/>
      <c r="J51" s="146"/>
      <c r="K51" s="146"/>
      <c r="L51" s="146"/>
      <c r="M51" s="146"/>
      <c r="N51" s="146"/>
      <c r="O51" s="146"/>
    </row>
    <row r="52" spans="2:15" ht="15.75" x14ac:dyDescent="0.25">
      <c r="B52" s="136" t="s">
        <v>322</v>
      </c>
      <c r="C52" s="148"/>
      <c r="D52" s="149"/>
      <c r="E52" s="149"/>
      <c r="F52" s="149"/>
      <c r="G52" s="149"/>
      <c r="H52" s="149"/>
      <c r="I52" s="149"/>
    </row>
    <row r="53" spans="2:15" x14ac:dyDescent="0.2">
      <c r="C53" s="147"/>
      <c r="E53" s="145"/>
    </row>
    <row r="54" spans="2:15" ht="15.75" x14ac:dyDescent="0.25">
      <c r="B54" s="136" t="s">
        <v>323</v>
      </c>
      <c r="C54" s="147"/>
      <c r="E54" s="145"/>
    </row>
    <row r="55" spans="2:15" ht="15" x14ac:dyDescent="0.25">
      <c r="C55" s="150" t="s">
        <v>324</v>
      </c>
      <c r="E55" s="151" t="s">
        <v>387</v>
      </c>
      <c r="F55" s="151"/>
      <c r="G55" s="146"/>
      <c r="H55" s="146"/>
      <c r="I55" s="146"/>
      <c r="J55" s="146"/>
      <c r="K55" s="146"/>
      <c r="L55" s="146"/>
      <c r="M55" s="146"/>
      <c r="N55" s="146"/>
      <c r="O55" s="146"/>
    </row>
    <row r="56" spans="2:15" ht="15" x14ac:dyDescent="0.25">
      <c r="C56" s="147"/>
      <c r="E56" s="146" t="s">
        <v>325</v>
      </c>
      <c r="F56" s="146"/>
      <c r="G56" s="146"/>
      <c r="H56" s="146"/>
      <c r="I56" s="146"/>
      <c r="J56" s="146"/>
      <c r="K56" s="146"/>
      <c r="L56" s="146"/>
      <c r="M56" s="146"/>
      <c r="N56" s="146"/>
      <c r="O56" s="146"/>
    </row>
    <row r="57" spans="2:15" ht="15" x14ac:dyDescent="0.25">
      <c r="C57" s="150" t="s">
        <v>326</v>
      </c>
      <c r="E57" s="151" t="s">
        <v>358</v>
      </c>
      <c r="F57" s="151"/>
      <c r="G57" s="146"/>
      <c r="H57" s="146"/>
      <c r="I57" s="146"/>
      <c r="J57" s="146"/>
      <c r="K57" s="146"/>
      <c r="L57" s="146"/>
      <c r="M57" s="146"/>
      <c r="N57" s="146"/>
      <c r="O57" s="146"/>
    </row>
    <row r="58" spans="2:15" ht="15" x14ac:dyDescent="0.25">
      <c r="E58" s="146" t="s">
        <v>327</v>
      </c>
      <c r="F58" s="146"/>
      <c r="G58" s="146"/>
      <c r="H58" s="146"/>
      <c r="I58" s="146"/>
      <c r="J58" s="146"/>
      <c r="K58" s="146"/>
      <c r="L58" s="146"/>
      <c r="M58" s="146"/>
      <c r="N58" s="146"/>
      <c r="O58" s="146"/>
    </row>
    <row r="59" spans="2:15" ht="15" x14ac:dyDescent="0.25">
      <c r="C59" s="150" t="s">
        <v>54</v>
      </c>
      <c r="E59" s="151" t="s">
        <v>388</v>
      </c>
      <c r="F59" s="146"/>
      <c r="G59" s="146"/>
      <c r="H59" s="146"/>
      <c r="I59" s="146"/>
      <c r="J59" s="146"/>
      <c r="K59" s="146"/>
      <c r="L59" s="146"/>
      <c r="M59" s="146"/>
      <c r="N59" s="146"/>
      <c r="O59" s="146"/>
    </row>
    <row r="60" spans="2:15" ht="15" x14ac:dyDescent="0.25">
      <c r="C60" s="707" t="s">
        <v>218</v>
      </c>
      <c r="E60" s="151" t="s">
        <v>359</v>
      </c>
      <c r="F60" s="146"/>
      <c r="G60" s="146"/>
      <c r="H60" s="146"/>
      <c r="I60" s="146"/>
      <c r="J60" s="146"/>
      <c r="K60" s="146"/>
      <c r="L60" s="146"/>
      <c r="M60" s="146"/>
      <c r="N60" s="146"/>
      <c r="O60" s="146"/>
    </row>
    <row r="61" spans="2:15" x14ac:dyDescent="0.2">
      <c r="C61" s="147"/>
      <c r="E61" s="145"/>
    </row>
    <row r="62" spans="2:15" ht="15" x14ac:dyDescent="0.25">
      <c r="B62" s="137" t="s">
        <v>328</v>
      </c>
      <c r="C62" s="147"/>
      <c r="E62" s="145"/>
      <c r="F62" s="145" t="s">
        <v>329</v>
      </c>
    </row>
    <row r="63" spans="2:15" ht="15.75" x14ac:dyDescent="0.25">
      <c r="B63" s="136" t="s">
        <v>330</v>
      </c>
      <c r="C63" s="152"/>
      <c r="D63" s="136"/>
      <c r="E63" s="136"/>
      <c r="F63" s="136"/>
      <c r="G63" s="136"/>
      <c r="H63" s="136"/>
      <c r="I63" s="136"/>
      <c r="J63" s="136"/>
      <c r="K63" s="136"/>
      <c r="L63" s="136"/>
      <c r="M63" s="136"/>
      <c r="N63" s="136"/>
    </row>
    <row r="64" spans="2:15" ht="15.75" x14ac:dyDescent="0.25">
      <c r="B64" s="136" t="s">
        <v>331</v>
      </c>
      <c r="C64" s="152"/>
      <c r="D64" s="136"/>
      <c r="E64" s="136"/>
      <c r="F64" s="136"/>
      <c r="G64" s="136"/>
      <c r="H64" s="136"/>
      <c r="I64" s="136"/>
      <c r="J64" s="136"/>
      <c r="K64" s="136"/>
      <c r="L64" s="136"/>
      <c r="M64" s="136"/>
      <c r="N64" s="136"/>
    </row>
    <row r="66" spans="3:15" x14ac:dyDescent="0.2">
      <c r="C66" s="153"/>
      <c r="D66" s="153"/>
      <c r="E66" s="153"/>
      <c r="F66" s="153"/>
      <c r="G66" s="153"/>
      <c r="H66" s="153"/>
      <c r="I66" s="153"/>
      <c r="J66" s="153"/>
      <c r="K66" s="153"/>
      <c r="L66" s="153"/>
      <c r="M66" s="153"/>
      <c r="N66" s="153"/>
      <c r="O66" s="153"/>
    </row>
    <row r="67" spans="3:15" ht="30" customHeight="1" x14ac:dyDescent="0.2">
      <c r="C67" s="154"/>
      <c r="D67" s="155"/>
      <c r="E67" s="833" t="s">
        <v>332</v>
      </c>
      <c r="F67" s="833"/>
      <c r="G67" s="833"/>
      <c r="H67" s="834"/>
      <c r="I67" s="831" t="s">
        <v>333</v>
      </c>
      <c r="J67" s="832"/>
      <c r="K67" s="835" t="s">
        <v>334</v>
      </c>
      <c r="L67" s="836"/>
      <c r="M67" s="836"/>
      <c r="N67" s="156"/>
      <c r="O67" s="157"/>
    </row>
    <row r="68" spans="3:15" ht="90.75" customHeight="1" thickBot="1" x14ac:dyDescent="0.25">
      <c r="C68" s="159" t="s">
        <v>335</v>
      </c>
      <c r="D68" s="158" t="s">
        <v>206</v>
      </c>
      <c r="E68" s="160" t="s">
        <v>5</v>
      </c>
      <c r="F68" s="164" t="s">
        <v>389</v>
      </c>
      <c r="G68" s="161" t="s">
        <v>390</v>
      </c>
      <c r="H68" s="162" t="s">
        <v>336</v>
      </c>
      <c r="I68" s="163" t="s">
        <v>337</v>
      </c>
      <c r="J68" s="162" t="s">
        <v>338</v>
      </c>
      <c r="K68" s="164" t="s">
        <v>339</v>
      </c>
      <c r="L68" s="164" t="s">
        <v>340</v>
      </c>
      <c r="M68" s="164" t="s">
        <v>341</v>
      </c>
      <c r="N68" s="165"/>
      <c r="O68" s="166" t="s">
        <v>342</v>
      </c>
    </row>
    <row r="69" spans="3:15" x14ac:dyDescent="0.2">
      <c r="C69" s="168"/>
      <c r="D69" s="167"/>
      <c r="E69" s="169"/>
      <c r="F69" s="169"/>
      <c r="G69" s="169"/>
      <c r="H69" s="170"/>
      <c r="I69" s="171"/>
      <c r="J69" s="170"/>
      <c r="K69" s="172"/>
      <c r="L69" s="172"/>
      <c r="M69" s="172"/>
      <c r="N69" s="173"/>
      <c r="O69" s="170"/>
    </row>
    <row r="70" spans="3:15" x14ac:dyDescent="0.2">
      <c r="C70" s="174" t="s">
        <v>343</v>
      </c>
      <c r="D70" s="167">
        <v>1949</v>
      </c>
      <c r="E70" s="175" t="s">
        <v>343</v>
      </c>
      <c r="F70" s="175" t="s">
        <v>343</v>
      </c>
      <c r="G70" s="175" t="s">
        <v>343</v>
      </c>
      <c r="H70" s="176" t="s">
        <v>343</v>
      </c>
      <c r="I70" s="177" t="s">
        <v>343</v>
      </c>
      <c r="J70" s="176" t="s">
        <v>343</v>
      </c>
      <c r="K70" s="178" t="s">
        <v>343</v>
      </c>
      <c r="L70" s="178" t="s">
        <v>343</v>
      </c>
      <c r="M70" s="178" t="s">
        <v>343</v>
      </c>
      <c r="N70" s="179"/>
      <c r="O70" s="176" t="s">
        <v>343</v>
      </c>
    </row>
    <row r="71" spans="3:15" x14ac:dyDescent="0.2">
      <c r="C71" s="174" t="s">
        <v>345</v>
      </c>
      <c r="D71" s="180" t="s">
        <v>344</v>
      </c>
      <c r="E71" s="181" t="s">
        <v>345</v>
      </c>
      <c r="F71" s="181" t="s">
        <v>345</v>
      </c>
      <c r="G71" s="181" t="s">
        <v>345</v>
      </c>
      <c r="H71" s="182" t="s">
        <v>345</v>
      </c>
      <c r="I71" s="181" t="s">
        <v>345</v>
      </c>
      <c r="J71" s="182" t="s">
        <v>345</v>
      </c>
      <c r="K71" s="178" t="s">
        <v>345</v>
      </c>
      <c r="L71" s="178" t="s">
        <v>345</v>
      </c>
      <c r="M71" s="178"/>
      <c r="N71" s="179"/>
      <c r="O71" s="182" t="s">
        <v>345</v>
      </c>
    </row>
    <row r="72" spans="3:15" x14ac:dyDescent="0.2">
      <c r="C72" s="184" t="s">
        <v>343</v>
      </c>
      <c r="D72" s="183">
        <v>2011</v>
      </c>
      <c r="E72" s="185" t="s">
        <v>343</v>
      </c>
      <c r="F72" s="185" t="s">
        <v>343</v>
      </c>
      <c r="G72" s="185" t="s">
        <v>343</v>
      </c>
      <c r="H72" s="186" t="s">
        <v>343</v>
      </c>
      <c r="I72" s="187" t="s">
        <v>343</v>
      </c>
      <c r="J72" s="186" t="s">
        <v>343</v>
      </c>
      <c r="K72" s="188" t="s">
        <v>343</v>
      </c>
      <c r="L72" s="188" t="s">
        <v>343</v>
      </c>
      <c r="M72" s="188" t="s">
        <v>343</v>
      </c>
      <c r="N72" s="189"/>
      <c r="O72" s="186" t="s">
        <v>343</v>
      </c>
    </row>
    <row r="74" spans="3:15" x14ac:dyDescent="0.2">
      <c r="C74" s="223" t="s">
        <v>214</v>
      </c>
    </row>
    <row r="75" spans="3:15" x14ac:dyDescent="0.2">
      <c r="C75" s="190" t="s">
        <v>241</v>
      </c>
      <c r="D75" s="145" t="s">
        <v>346</v>
      </c>
    </row>
    <row r="76" spans="3:15" x14ac:dyDescent="0.2">
      <c r="C76" s="190" t="s">
        <v>242</v>
      </c>
      <c r="D76" s="145" t="s">
        <v>4</v>
      </c>
    </row>
    <row r="77" spans="3:15" x14ac:dyDescent="0.2">
      <c r="C77" s="190" t="s">
        <v>347</v>
      </c>
      <c r="D77" s="147" t="s">
        <v>381</v>
      </c>
      <c r="E77" s="147"/>
      <c r="F77" s="147"/>
      <c r="G77" s="147"/>
      <c r="H77" s="147"/>
      <c r="I77" s="147"/>
      <c r="J77" s="147"/>
      <c r="K77" s="147"/>
    </row>
    <row r="78" spans="3:15" x14ac:dyDescent="0.2">
      <c r="C78" s="190" t="s">
        <v>244</v>
      </c>
      <c r="D78" s="145" t="s">
        <v>391</v>
      </c>
    </row>
    <row r="79" spans="3:15" x14ac:dyDescent="0.2">
      <c r="C79" s="190"/>
      <c r="D79" s="145" t="s">
        <v>362</v>
      </c>
      <c r="H79" s="145"/>
    </row>
    <row r="80" spans="3:15" x14ac:dyDescent="0.2">
      <c r="C80" s="190" t="s">
        <v>245</v>
      </c>
      <c r="D80" s="145" t="s">
        <v>6</v>
      </c>
    </row>
    <row r="81" spans="2:11" x14ac:dyDescent="0.2">
      <c r="C81" s="190" t="s">
        <v>246</v>
      </c>
      <c r="D81" s="135" t="s">
        <v>348</v>
      </c>
    </row>
    <row r="82" spans="2:11" x14ac:dyDescent="0.2">
      <c r="C82" s="191"/>
      <c r="D82" s="135" t="s">
        <v>349</v>
      </c>
    </row>
    <row r="83" spans="2:11" x14ac:dyDescent="0.2">
      <c r="C83" s="191"/>
      <c r="D83" s="135" t="s">
        <v>350</v>
      </c>
    </row>
    <row r="84" spans="2:11" x14ac:dyDescent="0.2">
      <c r="C84" s="191"/>
    </row>
    <row r="85" spans="2:11" ht="15" x14ac:dyDescent="0.25">
      <c r="B85" s="137" t="s">
        <v>363</v>
      </c>
      <c r="C85" s="192"/>
      <c r="F85" s="145" t="s">
        <v>365</v>
      </c>
    </row>
    <row r="86" spans="2:11" x14ac:dyDescent="0.2">
      <c r="C86" s="192"/>
    </row>
    <row r="87" spans="2:11" x14ac:dyDescent="0.2">
      <c r="C87" s="193" t="s">
        <v>241</v>
      </c>
      <c r="D87" s="194" t="s">
        <v>242</v>
      </c>
      <c r="E87" s="194" t="s">
        <v>243</v>
      </c>
      <c r="F87" s="194" t="s">
        <v>244</v>
      </c>
      <c r="G87" s="194" t="s">
        <v>245</v>
      </c>
      <c r="H87" s="194" t="s">
        <v>246</v>
      </c>
      <c r="I87" s="194" t="s">
        <v>351</v>
      </c>
      <c r="J87" s="194"/>
      <c r="K87" s="195" t="s">
        <v>247</v>
      </c>
    </row>
    <row r="88" spans="2:11" ht="29.25" customHeight="1" x14ac:dyDescent="0.2">
      <c r="C88" s="196"/>
      <c r="D88" s="196"/>
      <c r="E88" s="197"/>
      <c r="F88" s="197"/>
      <c r="G88" s="197"/>
      <c r="H88" s="198" t="s">
        <v>371</v>
      </c>
      <c r="I88" s="197"/>
      <c r="J88" s="197"/>
      <c r="K88" s="199" t="s">
        <v>262</v>
      </c>
    </row>
    <row r="89" spans="2:11" ht="33" customHeight="1" x14ac:dyDescent="0.2">
      <c r="C89" s="200"/>
      <c r="D89" s="201"/>
      <c r="E89" s="203"/>
      <c r="F89" s="203"/>
      <c r="G89" s="206"/>
      <c r="H89" s="221"/>
      <c r="I89" s="221"/>
      <c r="J89" s="202"/>
      <c r="K89" s="203" t="s">
        <v>259</v>
      </c>
    </row>
    <row r="90" spans="2:11" ht="76.5" x14ac:dyDescent="0.2">
      <c r="C90" s="204" t="s">
        <v>369</v>
      </c>
      <c r="D90" s="205" t="s">
        <v>370</v>
      </c>
      <c r="E90" s="203" t="s">
        <v>382</v>
      </c>
      <c r="F90" s="207" t="s">
        <v>397</v>
      </c>
      <c r="G90" s="205" t="s">
        <v>392</v>
      </c>
      <c r="H90" s="203" t="s">
        <v>78</v>
      </c>
      <c r="I90" s="206" t="s">
        <v>79</v>
      </c>
      <c r="J90" s="208"/>
      <c r="K90" s="207" t="s">
        <v>383</v>
      </c>
    </row>
    <row r="91" spans="2:11" ht="13.5" thickBot="1" x14ac:dyDescent="0.25">
      <c r="C91" s="209" t="str">
        <f>index_label</f>
        <v>1985 = 1</v>
      </c>
      <c r="D91" s="209" t="str">
        <f t="shared" ref="D91:K91" si="0">index_label</f>
        <v>1985 = 1</v>
      </c>
      <c r="E91" s="209" t="str">
        <f t="shared" si="0"/>
        <v>1985 = 1</v>
      </c>
      <c r="F91" s="209" t="str">
        <f t="shared" si="0"/>
        <v>1985 = 1</v>
      </c>
      <c r="G91" s="209" t="str">
        <f t="shared" si="0"/>
        <v>1985 = 1</v>
      </c>
      <c r="H91" s="209" t="str">
        <f t="shared" si="0"/>
        <v>1985 = 1</v>
      </c>
      <c r="I91" s="209" t="str">
        <f t="shared" si="0"/>
        <v>1985 = 1</v>
      </c>
      <c r="J91" s="210"/>
      <c r="K91" s="209" t="str">
        <f t="shared" si="0"/>
        <v>1985 = 1</v>
      </c>
    </row>
    <row r="92" spans="2:11" x14ac:dyDescent="0.2">
      <c r="C92" s="211">
        <v>1949</v>
      </c>
      <c r="D92" s="211" t="s">
        <v>343</v>
      </c>
      <c r="E92" s="211" t="s">
        <v>343</v>
      </c>
      <c r="F92" s="211" t="s">
        <v>343</v>
      </c>
      <c r="G92" s="211" t="s">
        <v>343</v>
      </c>
      <c r="H92" s="211" t="s">
        <v>343</v>
      </c>
      <c r="I92" s="211" t="s">
        <v>343</v>
      </c>
      <c r="J92" s="212"/>
      <c r="K92" s="211" t="s">
        <v>343</v>
      </c>
    </row>
    <row r="93" spans="2:11" x14ac:dyDescent="0.2">
      <c r="C93" s="211" t="s">
        <v>345</v>
      </c>
      <c r="D93" s="211" t="s">
        <v>345</v>
      </c>
      <c r="E93" s="211" t="s">
        <v>345</v>
      </c>
      <c r="F93" s="211" t="s">
        <v>345</v>
      </c>
      <c r="G93" s="211" t="s">
        <v>345</v>
      </c>
      <c r="H93" s="211" t="s">
        <v>345</v>
      </c>
      <c r="I93" s="211" t="s">
        <v>345</v>
      </c>
      <c r="J93" s="213"/>
      <c r="K93" s="211" t="s">
        <v>345</v>
      </c>
    </row>
    <row r="94" spans="2:11" x14ac:dyDescent="0.2">
      <c r="C94" s="708" t="s">
        <v>1408</v>
      </c>
      <c r="D94" s="211" t="s">
        <v>343</v>
      </c>
      <c r="E94" s="211" t="s">
        <v>343</v>
      </c>
      <c r="F94" s="211" t="s">
        <v>343</v>
      </c>
      <c r="G94" s="211" t="s">
        <v>343</v>
      </c>
      <c r="H94" s="211" t="s">
        <v>343</v>
      </c>
      <c r="I94" s="211" t="s">
        <v>343</v>
      </c>
      <c r="J94" s="212"/>
      <c r="K94" s="211" t="s">
        <v>343</v>
      </c>
    </row>
    <row r="95" spans="2:11" x14ac:dyDescent="0.2">
      <c r="C95" s="192"/>
    </row>
    <row r="96" spans="2:11" x14ac:dyDescent="0.2">
      <c r="C96" s="214" t="s">
        <v>214</v>
      </c>
    </row>
    <row r="97" spans="3:4" x14ac:dyDescent="0.2">
      <c r="C97" s="215" t="s">
        <v>352</v>
      </c>
      <c r="D97" s="145" t="s">
        <v>353</v>
      </c>
    </row>
    <row r="98" spans="3:4" x14ac:dyDescent="0.2">
      <c r="C98" s="192"/>
      <c r="D98" s="145" t="s">
        <v>393</v>
      </c>
    </row>
    <row r="100" spans="3:4" x14ac:dyDescent="0.2">
      <c r="C100" s="215" t="s">
        <v>354</v>
      </c>
      <c r="D100" s="145" t="s">
        <v>355</v>
      </c>
    </row>
    <row r="101" spans="3:4" x14ac:dyDescent="0.2">
      <c r="C101" s="216" t="s">
        <v>356</v>
      </c>
    </row>
    <row r="102" spans="3:4" x14ac:dyDescent="0.2">
      <c r="C102" s="190" t="s">
        <v>241</v>
      </c>
      <c r="D102" s="707" t="s">
        <v>1409</v>
      </c>
    </row>
    <row r="103" spans="3:4" x14ac:dyDescent="0.2">
      <c r="C103" s="190" t="s">
        <v>242</v>
      </c>
      <c r="D103" s="145" t="s">
        <v>372</v>
      </c>
    </row>
    <row r="104" spans="3:4" x14ac:dyDescent="0.2">
      <c r="C104" s="190" t="s">
        <v>243</v>
      </c>
      <c r="D104" s="145" t="s">
        <v>400</v>
      </c>
    </row>
    <row r="105" spans="3:4" x14ac:dyDescent="0.2">
      <c r="C105" s="190"/>
      <c r="D105" s="145" t="s">
        <v>401</v>
      </c>
    </row>
    <row r="106" spans="3:4" x14ac:dyDescent="0.2">
      <c r="C106" s="191"/>
      <c r="D106" s="145" t="s">
        <v>398</v>
      </c>
    </row>
    <row r="107" spans="3:4" x14ac:dyDescent="0.2">
      <c r="C107" s="190" t="s">
        <v>244</v>
      </c>
      <c r="D107" s="145" t="s">
        <v>373</v>
      </c>
    </row>
    <row r="108" spans="3:4" x14ac:dyDescent="0.2">
      <c r="C108" s="191"/>
      <c r="D108" s="145" t="s">
        <v>399</v>
      </c>
    </row>
    <row r="109" spans="3:4" x14ac:dyDescent="0.2">
      <c r="C109" s="191"/>
      <c r="D109" s="145" t="s">
        <v>402</v>
      </c>
    </row>
    <row r="110" spans="3:4" x14ac:dyDescent="0.2">
      <c r="C110" s="190" t="s">
        <v>245</v>
      </c>
      <c r="D110" s="145" t="s">
        <v>366</v>
      </c>
    </row>
    <row r="111" spans="3:4" x14ac:dyDescent="0.2">
      <c r="C111" s="190"/>
      <c r="D111" s="145" t="s">
        <v>368</v>
      </c>
    </row>
    <row r="112" spans="3:4" x14ac:dyDescent="0.2">
      <c r="C112" s="190"/>
      <c r="D112" s="145" t="s">
        <v>374</v>
      </c>
    </row>
    <row r="113" spans="2:15" x14ac:dyDescent="0.2">
      <c r="C113" s="190" t="s">
        <v>246</v>
      </c>
      <c r="D113" s="145" t="s">
        <v>367</v>
      </c>
    </row>
    <row r="114" spans="2:15" x14ac:dyDescent="0.2">
      <c r="C114" s="191"/>
      <c r="D114" s="145" t="s">
        <v>403</v>
      </c>
    </row>
    <row r="115" spans="2:15" x14ac:dyDescent="0.2">
      <c r="C115" s="191"/>
      <c r="D115" s="145" t="s">
        <v>375</v>
      </c>
    </row>
    <row r="116" spans="2:15" x14ac:dyDescent="0.2">
      <c r="C116" s="190" t="s">
        <v>351</v>
      </c>
      <c r="D116" s="145" t="s">
        <v>415</v>
      </c>
    </row>
    <row r="117" spans="2:15" x14ac:dyDescent="0.2">
      <c r="C117" s="190" t="s">
        <v>247</v>
      </c>
      <c r="D117" s="145" t="s">
        <v>394</v>
      </c>
    </row>
    <row r="118" spans="2:15" x14ac:dyDescent="0.2">
      <c r="C118" s="191"/>
      <c r="D118" s="145" t="s">
        <v>404</v>
      </c>
    </row>
    <row r="119" spans="2:15" ht="15" x14ac:dyDescent="0.25">
      <c r="B119" s="137" t="s">
        <v>357</v>
      </c>
      <c r="C119" s="147"/>
    </row>
    <row r="121" spans="2:15" ht="15.75" x14ac:dyDescent="0.25">
      <c r="C121" s="136" t="s">
        <v>364</v>
      </c>
      <c r="D121" s="136"/>
      <c r="E121" s="136"/>
      <c r="F121" s="136"/>
      <c r="G121" s="136"/>
      <c r="H121" s="136"/>
      <c r="I121" s="136"/>
      <c r="J121" s="136"/>
      <c r="K121" s="136"/>
      <c r="L121" s="136"/>
      <c r="M121" s="136"/>
      <c r="N121" s="136"/>
      <c r="O121" s="136"/>
    </row>
    <row r="123" spans="2:15" x14ac:dyDescent="0.2">
      <c r="D123" s="777" t="s">
        <v>1462</v>
      </c>
      <c r="E123" s="777"/>
      <c r="F123" s="707" t="s">
        <v>1463</v>
      </c>
    </row>
    <row r="124" spans="2:15" x14ac:dyDescent="0.2">
      <c r="D124" s="777"/>
      <c r="E124" s="777"/>
      <c r="F124" s="707" t="s">
        <v>1464</v>
      </c>
    </row>
    <row r="125" spans="2:15" x14ac:dyDescent="0.2">
      <c r="D125" s="777" t="s">
        <v>1462</v>
      </c>
      <c r="E125" s="777"/>
      <c r="F125" s="707" t="s">
        <v>1465</v>
      </c>
    </row>
    <row r="126" spans="2:15" x14ac:dyDescent="0.2">
      <c r="D126" s="777" t="s">
        <v>1412</v>
      </c>
      <c r="E126" s="777"/>
      <c r="F126" s="707" t="s">
        <v>1413</v>
      </c>
      <c r="G126" s="150"/>
    </row>
    <row r="127" spans="2:15" x14ac:dyDescent="0.2">
      <c r="D127" s="777" t="s">
        <v>376</v>
      </c>
      <c r="E127" s="777"/>
      <c r="F127" s="145" t="s">
        <v>377</v>
      </c>
    </row>
    <row r="128" spans="2:15" x14ac:dyDescent="0.2">
      <c r="D128" s="777" t="s">
        <v>1430</v>
      </c>
      <c r="E128" s="777"/>
      <c r="F128" s="707" t="s">
        <v>1431</v>
      </c>
    </row>
    <row r="129" spans="3:7" x14ac:dyDescent="0.2">
      <c r="D129" s="777" t="s">
        <v>1415</v>
      </c>
      <c r="E129" s="777"/>
      <c r="F129" s="707" t="s">
        <v>1432</v>
      </c>
    </row>
    <row r="130" spans="3:7" x14ac:dyDescent="0.2">
      <c r="D130" s="777" t="s">
        <v>1429</v>
      </c>
      <c r="E130" s="777"/>
      <c r="F130" s="707" t="s">
        <v>1433</v>
      </c>
    </row>
    <row r="131" spans="3:7" x14ac:dyDescent="0.2">
      <c r="D131" s="777" t="s">
        <v>1434</v>
      </c>
      <c r="E131" s="777"/>
      <c r="F131" s="707" t="s">
        <v>1435</v>
      </c>
    </row>
    <row r="132" spans="3:7" x14ac:dyDescent="0.2">
      <c r="D132" s="777" t="s">
        <v>1436</v>
      </c>
      <c r="E132" s="777"/>
      <c r="F132" s="707" t="s">
        <v>1439</v>
      </c>
    </row>
    <row r="133" spans="3:7" x14ac:dyDescent="0.2">
      <c r="D133" s="777" t="s">
        <v>1438</v>
      </c>
      <c r="E133" s="777"/>
      <c r="F133" s="707" t="s">
        <v>1437</v>
      </c>
      <c r="G133" s="150"/>
    </row>
    <row r="134" spans="3:7" x14ac:dyDescent="0.2">
      <c r="D134" s="222"/>
      <c r="E134" s="222"/>
      <c r="F134" s="145"/>
    </row>
    <row r="135" spans="3:7" x14ac:dyDescent="0.2">
      <c r="D135" s="145"/>
      <c r="F135" s="145"/>
    </row>
    <row r="136" spans="3:7" x14ac:dyDescent="0.2">
      <c r="C136" s="145"/>
      <c r="D136" s="145"/>
      <c r="F136" s="145"/>
    </row>
    <row r="137" spans="3:7" x14ac:dyDescent="0.2">
      <c r="C137" s="145"/>
      <c r="D137" s="145"/>
      <c r="F137" s="145"/>
    </row>
    <row r="138" spans="3:7" x14ac:dyDescent="0.2">
      <c r="C138" s="145"/>
      <c r="D138" s="145"/>
      <c r="F138" s="145"/>
    </row>
    <row r="139" spans="3:7" x14ac:dyDescent="0.2">
      <c r="D139" s="222"/>
      <c r="F139" s="145"/>
    </row>
    <row r="140" spans="3:7" x14ac:dyDescent="0.2">
      <c r="D140" s="222"/>
      <c r="F140" s="145"/>
    </row>
    <row r="141" spans="3:7" x14ac:dyDescent="0.2">
      <c r="D141" s="222"/>
      <c r="F141" s="145"/>
    </row>
    <row r="142" spans="3:7" x14ac:dyDescent="0.2">
      <c r="D142" s="222"/>
      <c r="F142" s="145"/>
    </row>
  </sheetData>
  <mergeCells count="3">
    <mergeCell ref="I67:J67"/>
    <mergeCell ref="E67:H67"/>
    <mergeCell ref="K67:M67"/>
  </mergeCells>
  <phoneticPr fontId="0" type="noConversion"/>
  <pageMargins left="0.75" right="0.75" top="1" bottom="1" header="0.5" footer="0.5"/>
  <pageSetup scale="60" fitToHeight="2" orientation="portrait"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C3:X24"/>
  <sheetViews>
    <sheetView workbookViewId="0">
      <selection activeCell="E41" sqref="E41"/>
    </sheetView>
  </sheetViews>
  <sheetFormatPr defaultRowHeight="12.75" x14ac:dyDescent="0.2"/>
  <cols>
    <col min="11" max="11" width="20.28515625" customWidth="1"/>
    <col min="12" max="13" width="0" hidden="1" customWidth="1"/>
    <col min="14" max="14" width="10.140625" hidden="1" customWidth="1"/>
    <col min="15" max="15" width="0" hidden="1" customWidth="1"/>
  </cols>
  <sheetData>
    <row r="3" spans="3:15" x14ac:dyDescent="0.2">
      <c r="C3" s="2" t="s">
        <v>31</v>
      </c>
    </row>
    <row r="5" spans="3:15" x14ac:dyDescent="0.2">
      <c r="C5" s="6" t="s">
        <v>32</v>
      </c>
    </row>
    <row r="6" spans="3:15" x14ac:dyDescent="0.2">
      <c r="C6" t="s">
        <v>57</v>
      </c>
      <c r="F6" s="7">
        <v>1985</v>
      </c>
      <c r="L6" s="1" t="str">
        <f>TEXT(F6,"0")&amp;" = 1"</f>
        <v>1985 = 1</v>
      </c>
      <c r="N6" t="s">
        <v>292</v>
      </c>
      <c r="O6">
        <f>F6-1948</f>
        <v>37</v>
      </c>
    </row>
    <row r="7" spans="3:15" x14ac:dyDescent="0.2">
      <c r="C7" t="s">
        <v>58</v>
      </c>
      <c r="F7" s="7">
        <v>1996</v>
      </c>
      <c r="L7" s="1" t="str">
        <f>TEXT(F7,"0")&amp;" = 1"</f>
        <v>1996 = 1</v>
      </c>
      <c r="N7" t="s">
        <v>293</v>
      </c>
      <c r="O7">
        <f>F7-1948</f>
        <v>48</v>
      </c>
    </row>
    <row r="9" spans="3:15" hidden="1" x14ac:dyDescent="0.2">
      <c r="C9" t="s">
        <v>47</v>
      </c>
    </row>
    <row r="10" spans="3:15" hidden="1" x14ac:dyDescent="0.2">
      <c r="C10" t="s">
        <v>48</v>
      </c>
      <c r="F10" s="7" t="s">
        <v>60</v>
      </c>
    </row>
    <row r="11" spans="3:15" hidden="1" x14ac:dyDescent="0.2">
      <c r="C11" t="s">
        <v>49</v>
      </c>
      <c r="F11" s="7"/>
    </row>
    <row r="12" spans="3:15" hidden="1" x14ac:dyDescent="0.2">
      <c r="C12" t="s">
        <v>50</v>
      </c>
      <c r="F12" s="7"/>
    </row>
    <row r="13" spans="3:15" hidden="1" x14ac:dyDescent="0.2">
      <c r="C13" t="s">
        <v>51</v>
      </c>
      <c r="F13" s="7"/>
    </row>
    <row r="14" spans="3:15" hidden="1" x14ac:dyDescent="0.2">
      <c r="C14" t="s">
        <v>52</v>
      </c>
      <c r="F14" s="7"/>
    </row>
    <row r="15" spans="3:15" hidden="1" x14ac:dyDescent="0.2">
      <c r="C15" t="s">
        <v>53</v>
      </c>
      <c r="F15" s="7"/>
    </row>
    <row r="16" spans="3:15" hidden="1" x14ac:dyDescent="0.2">
      <c r="C16" t="s">
        <v>61</v>
      </c>
      <c r="E16" t="s">
        <v>62</v>
      </c>
      <c r="F16" t="s">
        <v>20</v>
      </c>
    </row>
    <row r="19" spans="3:24" x14ac:dyDescent="0.2">
      <c r="Q19">
        <f>base_row</f>
        <v>37</v>
      </c>
    </row>
    <row r="20" spans="3:24" x14ac:dyDescent="0.2">
      <c r="C20" t="s">
        <v>37</v>
      </c>
      <c r="F20" s="7">
        <v>1985</v>
      </c>
    </row>
    <row r="21" spans="3:24" x14ac:dyDescent="0.2">
      <c r="C21" t="s">
        <v>36</v>
      </c>
      <c r="F21" s="7">
        <v>2017</v>
      </c>
    </row>
    <row r="24" spans="3:24" x14ac:dyDescent="0.2">
      <c r="C24" s="255" t="s">
        <v>536</v>
      </c>
      <c r="D24" s="256"/>
      <c r="E24" s="256"/>
      <c r="F24" s="256"/>
      <c r="G24" s="256"/>
      <c r="H24" s="256"/>
      <c r="I24" s="256"/>
      <c r="J24" s="256"/>
      <c r="K24" s="256"/>
      <c r="L24" s="256"/>
      <c r="M24" s="256"/>
      <c r="N24" s="257">
        <v>1</v>
      </c>
      <c r="P24" s="7">
        <v>0</v>
      </c>
      <c r="X24" s="7">
        <v>2</v>
      </c>
    </row>
  </sheetData>
  <phoneticPr fontId="0" type="noConversion"/>
  <pageMargins left="0.75" right="0.75" top="1" bottom="1" header="0.5" footer="0.5"/>
  <pageSetup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E4:V52"/>
  <sheetViews>
    <sheetView topLeftCell="F1" workbookViewId="0">
      <selection activeCell="V8" sqref="V8"/>
    </sheetView>
  </sheetViews>
  <sheetFormatPr defaultRowHeight="12.75" x14ac:dyDescent="0.2"/>
  <cols>
    <col min="6" max="6" width="14.5703125" customWidth="1"/>
    <col min="7" max="7" width="29.7109375" style="566" customWidth="1"/>
    <col min="8" max="8" width="9" customWidth="1"/>
    <col min="9" max="9" width="7" customWidth="1"/>
    <col min="11" max="11" width="4.28515625" customWidth="1"/>
    <col min="13" max="13" width="6.85546875" customWidth="1"/>
    <col min="14" max="14" width="6.85546875" style="566" customWidth="1"/>
    <col min="15" max="15" width="9.140625" style="566"/>
    <col min="16" max="16" width="14.5703125" style="566" customWidth="1"/>
    <col min="17" max="17" width="29.7109375" style="566" customWidth="1"/>
    <col min="18" max="18" width="8.7109375" customWidth="1"/>
    <col min="19" max="19" width="7.42578125" customWidth="1"/>
    <col min="21" max="21" width="3.28515625" customWidth="1"/>
    <col min="22" max="22" width="8.28515625" customWidth="1"/>
  </cols>
  <sheetData>
    <row r="4" spans="5:22" x14ac:dyDescent="0.2">
      <c r="E4" s="566"/>
      <c r="F4" s="566"/>
      <c r="H4" s="837" t="s">
        <v>1364</v>
      </c>
      <c r="I4" s="837"/>
      <c r="J4" s="837"/>
      <c r="K4" s="837"/>
      <c r="L4" s="837"/>
      <c r="M4" s="566"/>
      <c r="R4" s="837" t="s">
        <v>1365</v>
      </c>
      <c r="S4" s="837"/>
      <c r="T4" s="837"/>
      <c r="U4" s="837"/>
      <c r="V4" s="837"/>
    </row>
    <row r="5" spans="5:22" ht="30" customHeight="1" x14ac:dyDescent="0.25">
      <c r="E5" s="566"/>
      <c r="F5" s="566"/>
      <c r="H5" s="678"/>
      <c r="I5" s="566"/>
      <c r="J5" s="688">
        <v>1990</v>
      </c>
      <c r="K5" s="1"/>
      <c r="L5" s="688">
        <v>2010</v>
      </c>
      <c r="M5" s="566"/>
      <c r="R5" s="678"/>
      <c r="S5" s="566"/>
      <c r="T5" s="688">
        <v>1990</v>
      </c>
      <c r="U5" s="1"/>
      <c r="V5" s="688">
        <v>2010</v>
      </c>
    </row>
    <row r="6" spans="5:22" ht="15.75" x14ac:dyDescent="0.25">
      <c r="E6" s="689" t="s">
        <v>1367</v>
      </c>
      <c r="F6" s="566"/>
      <c r="H6" s="566"/>
      <c r="I6" s="566"/>
      <c r="J6" s="680"/>
      <c r="K6" s="681"/>
      <c r="L6" s="680"/>
      <c r="M6" s="566"/>
      <c r="O6" s="689" t="s">
        <v>1367</v>
      </c>
      <c r="R6" s="566"/>
      <c r="S6" s="566"/>
      <c r="T6" s="680"/>
      <c r="U6" s="681"/>
      <c r="V6" s="680"/>
    </row>
    <row r="7" spans="5:22" ht="15.75" x14ac:dyDescent="0.25">
      <c r="E7" s="679" t="s">
        <v>1391</v>
      </c>
      <c r="F7" s="679"/>
      <c r="G7" s="679"/>
      <c r="H7" s="679"/>
      <c r="I7" s="19"/>
      <c r="J7" s="567">
        <f>'[14]Energy Weights'!$G$11</f>
        <v>0.32698048927921042</v>
      </c>
      <c r="K7" s="16"/>
      <c r="L7" s="567">
        <f>'[14]Energy Weights'!$I$11</f>
        <v>0.26453035120188106</v>
      </c>
      <c r="M7" s="19"/>
      <c r="N7" s="19"/>
      <c r="O7" s="679" t="s">
        <v>1391</v>
      </c>
      <c r="P7" s="679"/>
      <c r="Q7" s="679"/>
      <c r="R7" s="679"/>
      <c r="S7" s="19"/>
      <c r="T7" s="19">
        <f>'[14]Energy Weights'!$G$17</f>
        <v>0.23768506855410262</v>
      </c>
      <c r="U7" s="16"/>
      <c r="V7" s="19">
        <f>'[14]Energy Weights'!$I$17</f>
        <v>0.18942553467841405</v>
      </c>
    </row>
    <row r="8" spans="5:22" s="566" customFormat="1" ht="15.75" x14ac:dyDescent="0.25">
      <c r="E8" s="679"/>
      <c r="F8" s="679"/>
      <c r="G8" s="679"/>
      <c r="H8" s="679"/>
      <c r="I8" s="19"/>
      <c r="J8" s="19"/>
      <c r="K8" s="16"/>
      <c r="L8" s="19"/>
      <c r="M8" s="19"/>
      <c r="N8" s="19"/>
      <c r="O8" s="679"/>
      <c r="P8" s="679"/>
      <c r="Q8" s="679"/>
      <c r="R8" s="679"/>
      <c r="S8" s="19"/>
      <c r="T8" s="19"/>
      <c r="U8" s="16"/>
      <c r="V8" s="19"/>
    </row>
    <row r="9" spans="5:22" ht="15.75" x14ac:dyDescent="0.25">
      <c r="E9" s="679" t="s">
        <v>1368</v>
      </c>
      <c r="F9" s="679"/>
      <c r="G9" s="679"/>
      <c r="H9" s="679"/>
      <c r="I9" s="19"/>
      <c r="J9" s="19">
        <f>Total_Industrial!$AI$51</f>
        <v>0.85893532420722074</v>
      </c>
      <c r="K9" s="16"/>
      <c r="L9" s="19">
        <f>Total_Industrial!$AI$71</f>
        <v>0.85691877644065984</v>
      </c>
      <c r="M9" s="19"/>
      <c r="N9" s="19"/>
      <c r="O9" s="679" t="s">
        <v>1368</v>
      </c>
      <c r="P9" s="679"/>
      <c r="Q9" s="679"/>
      <c r="R9" s="679"/>
      <c r="S9" s="19"/>
      <c r="T9" s="682">
        <f>Total_Industrial!$AI$135</f>
        <v>0.85902100260899883</v>
      </c>
      <c r="U9" s="16"/>
      <c r="V9" s="682">
        <f>Total_Industrial!$AI$155</f>
        <v>0.86305965865438306</v>
      </c>
    </row>
    <row r="10" spans="5:22" s="566" customFormat="1" ht="15.75" x14ac:dyDescent="0.25">
      <c r="E10" s="679"/>
      <c r="F10" s="685" t="s">
        <v>1374</v>
      </c>
      <c r="G10" s="686" t="s">
        <v>143</v>
      </c>
      <c r="H10" s="679"/>
      <c r="I10" s="19"/>
      <c r="J10" s="682"/>
      <c r="K10" s="16"/>
      <c r="L10" s="16"/>
      <c r="M10" s="19"/>
      <c r="N10" s="19"/>
      <c r="O10" s="679"/>
      <c r="P10" s="685" t="s">
        <v>1374</v>
      </c>
      <c r="Q10" s="686" t="s">
        <v>143</v>
      </c>
      <c r="R10" s="679"/>
      <c r="S10" s="19"/>
      <c r="T10" s="682"/>
      <c r="U10" s="16"/>
      <c r="V10" s="16"/>
    </row>
    <row r="11" spans="5:22" ht="15.75" x14ac:dyDescent="0.25">
      <c r="E11" s="679" t="s">
        <v>1366</v>
      </c>
      <c r="F11" s="684" t="s">
        <v>1375</v>
      </c>
      <c r="G11" s="679" t="s">
        <v>1369</v>
      </c>
      <c r="H11" s="679"/>
      <c r="I11" s="19"/>
      <c r="J11" s="683">
        <f>Manufacturing!GP133</f>
        <v>6.5233559422154447E-2</v>
      </c>
      <c r="L11" s="683">
        <f>Manufacturing!GQ133</f>
        <v>9.7282030244780687E-2</v>
      </c>
      <c r="M11" s="19"/>
      <c r="N11" s="19"/>
      <c r="O11" s="679" t="s">
        <v>1366</v>
      </c>
      <c r="P11" s="684" t="s">
        <v>1375</v>
      </c>
      <c r="Q11" s="679" t="s">
        <v>1369</v>
      </c>
      <c r="R11" s="679"/>
      <c r="S11" s="19"/>
      <c r="T11" s="683">
        <f>Manufacturing!GP219</f>
        <v>6.2880684071399517E-2</v>
      </c>
      <c r="U11" s="566"/>
      <c r="V11" s="683">
        <f>Manufacturing!GQ219</f>
        <v>8.8422057256515488E-2</v>
      </c>
    </row>
    <row r="12" spans="5:22" ht="15.75" x14ac:dyDescent="0.25">
      <c r="E12" s="679"/>
      <c r="F12" s="684" t="s">
        <v>1376</v>
      </c>
      <c r="G12" s="679" t="s">
        <v>1370</v>
      </c>
      <c r="H12" s="679"/>
      <c r="I12" s="19"/>
      <c r="J12" s="683">
        <f>Manufacturing!GP134</f>
        <v>2.249333999669155E-2</v>
      </c>
      <c r="L12" s="683">
        <f>Manufacturing!GQ134</f>
        <v>1.1140008397818356E-2</v>
      </c>
      <c r="M12" s="19"/>
      <c r="N12" s="19"/>
      <c r="O12" s="679"/>
      <c r="P12" s="684" t="s">
        <v>1376</v>
      </c>
      <c r="Q12" s="679" t="s">
        <v>1370</v>
      </c>
      <c r="R12" s="679"/>
      <c r="S12" s="19"/>
      <c r="T12" s="683">
        <f>Manufacturing!GP220</f>
        <v>1.6320693918986773E-2</v>
      </c>
      <c r="U12" s="566"/>
      <c r="V12" s="683">
        <f>Manufacturing!GQ220</f>
        <v>7.8944494344132358E-3</v>
      </c>
    </row>
    <row r="13" spans="5:22" ht="15.75" x14ac:dyDescent="0.25">
      <c r="E13" s="679"/>
      <c r="F13" s="684" t="s">
        <v>1377</v>
      </c>
      <c r="G13" s="679" t="s">
        <v>1371</v>
      </c>
      <c r="H13" s="679"/>
      <c r="I13" s="566"/>
      <c r="J13" s="683">
        <f>Manufacturing!GP135</f>
        <v>5.1215315995514306E-3</v>
      </c>
      <c r="L13" s="683">
        <f>Manufacturing!GQ135</f>
        <v>8.830808569781788E-4</v>
      </c>
      <c r="M13" s="19"/>
      <c r="N13" s="19"/>
      <c r="O13" s="679"/>
      <c r="P13" s="684" t="s">
        <v>1377</v>
      </c>
      <c r="Q13" s="679" t="s">
        <v>1371</v>
      </c>
      <c r="R13" s="679"/>
      <c r="S13" s="566"/>
      <c r="T13" s="683">
        <f>Manufacturing!GP221</f>
        <v>3.6600345992812929E-3</v>
      </c>
      <c r="U13" s="566"/>
      <c r="V13" s="683">
        <f>Manufacturing!GQ221</f>
        <v>5.3624965613263611E-4</v>
      </c>
    </row>
    <row r="14" spans="5:22" ht="15.75" x14ac:dyDescent="0.25">
      <c r="E14" s="679"/>
      <c r="F14" s="684">
        <v>321</v>
      </c>
      <c r="G14" s="679" t="s">
        <v>1372</v>
      </c>
      <c r="H14" s="679"/>
      <c r="I14" s="566"/>
      <c r="J14" s="683">
        <f>Manufacturing!GP136</f>
        <v>2.4696619632679787E-2</v>
      </c>
      <c r="L14" s="683">
        <f>Manufacturing!GQ136</f>
        <v>3.1255696457716316E-2</v>
      </c>
      <c r="M14" s="19"/>
      <c r="N14" s="19"/>
      <c r="O14" s="679"/>
      <c r="P14" s="684">
        <v>321</v>
      </c>
      <c r="Q14" s="679" t="s">
        <v>1372</v>
      </c>
      <c r="R14" s="679"/>
      <c r="S14" s="566"/>
      <c r="T14" s="683">
        <f>Manufacturing!GP222</f>
        <v>2.4427337077581542E-2</v>
      </c>
      <c r="U14" s="566"/>
      <c r="V14" s="683">
        <f>Manufacturing!GQ222</f>
        <v>3.3563150693247848E-2</v>
      </c>
    </row>
    <row r="15" spans="5:22" ht="15.75" x14ac:dyDescent="0.25">
      <c r="E15" s="679"/>
      <c r="F15" s="684">
        <v>322</v>
      </c>
      <c r="G15" s="679" t="s">
        <v>1373</v>
      </c>
      <c r="J15" s="683">
        <f>Manufacturing!GP137</f>
        <v>0.13659850163951337</v>
      </c>
      <c r="L15" s="683">
        <f>Manufacturing!GQ137</f>
        <v>0.13026633200578724</v>
      </c>
      <c r="O15" s="679"/>
      <c r="P15" s="684">
        <v>322</v>
      </c>
      <c r="Q15" s="679" t="s">
        <v>1373</v>
      </c>
      <c r="T15" s="683">
        <f>Manufacturing!GP223</f>
        <v>0.15627201423720208</v>
      </c>
      <c r="U15" s="566"/>
      <c r="V15" s="683">
        <f>Manufacturing!GQ223</f>
        <v>0.14745385851827389</v>
      </c>
    </row>
    <row r="16" spans="5:22" ht="15.75" x14ac:dyDescent="0.25">
      <c r="E16" s="679"/>
      <c r="F16" s="684">
        <v>323</v>
      </c>
      <c r="G16" s="679" t="s">
        <v>1378</v>
      </c>
      <c r="J16" s="683">
        <f>Manufacturing!GP138</f>
        <v>8.3744433224997913E-3</v>
      </c>
      <c r="L16" s="683">
        <f>Manufacturing!GQ138</f>
        <v>8.9055697404807604E-3</v>
      </c>
      <c r="O16" s="679"/>
      <c r="P16" s="684">
        <v>323</v>
      </c>
      <c r="Q16" s="679" t="s">
        <v>1378</v>
      </c>
      <c r="T16" s="683">
        <f>Manufacturing!GP224</f>
        <v>5.2855057171531635E-3</v>
      </c>
      <c r="U16" s="566"/>
      <c r="V16" s="683">
        <f>Manufacturing!GQ224</f>
        <v>5.6766261552490191E-3</v>
      </c>
    </row>
    <row r="17" spans="5:22" ht="15.75" x14ac:dyDescent="0.25">
      <c r="E17" s="679"/>
      <c r="F17" s="684">
        <v>324</v>
      </c>
      <c r="G17" s="679" t="s">
        <v>1379</v>
      </c>
      <c r="J17" s="683">
        <f>Manufacturing!GP139</f>
        <v>0.15675186088946541</v>
      </c>
      <c r="L17" s="683">
        <f>Manufacturing!GQ139</f>
        <v>0.18289800244386095</v>
      </c>
      <c r="O17" s="679"/>
      <c r="P17" s="684">
        <v>324</v>
      </c>
      <c r="Q17" s="679" t="s">
        <v>1379</v>
      </c>
      <c r="T17" s="683">
        <f>Manufacturing!GP225</f>
        <v>0.19799469306245707</v>
      </c>
      <c r="U17" s="566"/>
      <c r="V17" s="683">
        <f>Manufacturing!GQ225</f>
        <v>0.22974627716354529</v>
      </c>
    </row>
    <row r="18" spans="5:22" ht="15.75" x14ac:dyDescent="0.25">
      <c r="E18" s="679"/>
      <c r="F18" s="684">
        <v>325</v>
      </c>
      <c r="G18" s="679" t="s">
        <v>539</v>
      </c>
      <c r="J18" s="683">
        <f>Manufacturing!GP140</f>
        <v>0.20109944277977548</v>
      </c>
      <c r="L18" s="683">
        <f>Manufacturing!GQ140</f>
        <v>0.21669880332639832</v>
      </c>
      <c r="O18" s="679"/>
      <c r="P18" s="684">
        <v>325</v>
      </c>
      <c r="Q18" s="679" t="s">
        <v>539</v>
      </c>
      <c r="T18" s="683">
        <f>Manufacturing!GP226</f>
        <v>0.20477478457257281</v>
      </c>
      <c r="U18" s="566"/>
      <c r="V18" s="683">
        <f>Manufacturing!GQ226</f>
        <v>0.2268021855017528</v>
      </c>
    </row>
    <row r="19" spans="5:22" ht="15.75" x14ac:dyDescent="0.25">
      <c r="E19" s="679"/>
      <c r="F19" s="684">
        <v>326</v>
      </c>
      <c r="G19" s="679" t="s">
        <v>1380</v>
      </c>
      <c r="J19" s="683">
        <f>Manufacturing!GP141</f>
        <v>2.497993650504815E-2</v>
      </c>
      <c r="L19" s="683">
        <f>Manufacturing!GQ141</f>
        <v>3.224539742192388E-2</v>
      </c>
      <c r="O19" s="679"/>
      <c r="P19" s="684">
        <v>326</v>
      </c>
      <c r="Q19" s="679" t="s">
        <v>1380</v>
      </c>
      <c r="T19" s="683">
        <f>Manufacturing!GP227</f>
        <v>1.6431108475531215E-2</v>
      </c>
      <c r="U19" s="566"/>
      <c r="V19" s="683">
        <f>Manufacturing!GQ227</f>
        <v>1.988291025830757E-2</v>
      </c>
    </row>
    <row r="20" spans="5:22" ht="15.75" x14ac:dyDescent="0.25">
      <c r="E20" s="679"/>
      <c r="F20" s="684">
        <v>327</v>
      </c>
      <c r="G20" s="679" t="s">
        <v>1381</v>
      </c>
      <c r="J20" s="683">
        <f>Manufacturing!GP142</f>
        <v>5.6631545365490685E-2</v>
      </c>
      <c r="L20" s="683">
        <f>Manufacturing!GQ142</f>
        <v>4.8502328452626531E-2</v>
      </c>
      <c r="O20" s="679"/>
      <c r="P20" s="684">
        <v>327</v>
      </c>
      <c r="Q20" s="679" t="s">
        <v>1381</v>
      </c>
      <c r="T20" s="683">
        <f>Manufacturing!GP228</f>
        <v>6.097610435740982E-2</v>
      </c>
      <c r="U20" s="566"/>
      <c r="V20" s="683">
        <f>Manufacturing!GQ228</f>
        <v>4.9807795846004865E-2</v>
      </c>
    </row>
    <row r="21" spans="5:22" ht="15.75" x14ac:dyDescent="0.25">
      <c r="E21" s="679"/>
      <c r="F21" s="684">
        <v>331</v>
      </c>
      <c r="G21" s="679" t="s">
        <v>540</v>
      </c>
      <c r="J21" s="683">
        <f>Manufacturing!GP143</f>
        <v>0.17112372429578779</v>
      </c>
      <c r="L21" s="683">
        <f>Manufacturing!GQ143</f>
        <v>0.12473096024192561</v>
      </c>
      <c r="O21" s="679"/>
      <c r="P21" s="684">
        <v>331</v>
      </c>
      <c r="Q21" s="679" t="s">
        <v>540</v>
      </c>
      <c r="T21" s="683">
        <f>Manufacturing!GP229</f>
        <v>0.16297049163395116</v>
      </c>
      <c r="U21" s="566"/>
      <c r="V21" s="683">
        <f>Manufacturing!GQ229</f>
        <v>0.11461942617711725</v>
      </c>
    </row>
    <row r="22" spans="5:22" ht="15.75" x14ac:dyDescent="0.25">
      <c r="E22" s="679"/>
      <c r="F22" s="684">
        <v>332</v>
      </c>
      <c r="G22" s="679" t="s">
        <v>1382</v>
      </c>
      <c r="J22" s="683">
        <f>Manufacturing!GP144</f>
        <v>2.8815976500157197E-2</v>
      </c>
      <c r="L22" s="683">
        <f>Manufacturing!GQ144</f>
        <v>2.9559303649875412E-2</v>
      </c>
      <c r="O22" s="679"/>
      <c r="P22" s="684">
        <v>332</v>
      </c>
      <c r="Q22" s="679" t="s">
        <v>1382</v>
      </c>
      <c r="T22" s="683">
        <f>Manufacturing!GP230</f>
        <v>2.1926715326675839E-2</v>
      </c>
      <c r="U22" s="566"/>
      <c r="V22" s="683">
        <f>Manufacturing!GQ230</f>
        <v>2.1391106503533781E-2</v>
      </c>
    </row>
    <row r="23" spans="5:22" ht="15.75" x14ac:dyDescent="0.25">
      <c r="E23" s="679"/>
      <c r="F23" s="684">
        <v>333</v>
      </c>
      <c r="G23" s="679" t="s">
        <v>1383</v>
      </c>
      <c r="J23" s="683">
        <f>Manufacturing!GP145</f>
        <v>1.8419764474831561E-2</v>
      </c>
      <c r="L23" s="683">
        <f>Manufacturing!GQ145</f>
        <v>1.6246176016063429E-2</v>
      </c>
      <c r="O23" s="679"/>
      <c r="P23" s="684">
        <v>333</v>
      </c>
      <c r="Q23" s="679" t="s">
        <v>1383</v>
      </c>
      <c r="T23" s="683">
        <f>Manufacturing!GP231</f>
        <v>1.3052627848565061E-2</v>
      </c>
      <c r="U23" s="566"/>
      <c r="V23" s="683">
        <f>Manufacturing!GQ231</f>
        <v>1.0932182004542244E-2</v>
      </c>
    </row>
    <row r="24" spans="5:22" ht="15.75" x14ac:dyDescent="0.25">
      <c r="E24" s="679"/>
      <c r="F24" s="684">
        <v>334</v>
      </c>
      <c r="G24" s="679" t="s">
        <v>1384</v>
      </c>
      <c r="J24" s="683">
        <f>Manufacturing!GP146</f>
        <v>2.2074729044266366E-2</v>
      </c>
      <c r="L24" s="683">
        <f>Manufacturing!GQ146</f>
        <v>1.6682019959896325E-2</v>
      </c>
      <c r="O24" s="679"/>
      <c r="P24" s="684">
        <v>334</v>
      </c>
      <c r="Q24" s="679" t="s">
        <v>1384</v>
      </c>
      <c r="T24" s="683">
        <f>Manufacturing!GP232</f>
        <v>1.180153771048521E-2</v>
      </c>
      <c r="U24" s="566"/>
      <c r="V24" s="683">
        <f>Manufacturing!GQ232</f>
        <v>9.4907141147666744E-3</v>
      </c>
    </row>
    <row r="25" spans="5:22" ht="15.75" x14ac:dyDescent="0.25">
      <c r="E25" s="679"/>
      <c r="F25" s="684">
        <v>335</v>
      </c>
      <c r="G25" s="679" t="s">
        <v>1385</v>
      </c>
      <c r="J25" s="683">
        <f>Manufacturing!GP147</f>
        <v>1.0935000067654028E-2</v>
      </c>
      <c r="L25" s="683">
        <f>Manufacturing!GQ147</f>
        <v>8.0472540898352957E-3</v>
      </c>
      <c r="O25" s="679"/>
      <c r="P25" s="684">
        <v>335</v>
      </c>
      <c r="Q25" s="679" t="s">
        <v>1385</v>
      </c>
      <c r="T25" s="683">
        <f>Manufacturing!GP233</f>
        <v>7.142484654827903E-3</v>
      </c>
      <c r="U25" s="566"/>
      <c r="V25" s="683">
        <f>Manufacturing!GQ233</f>
        <v>5.3853213264920497E-3</v>
      </c>
    </row>
    <row r="26" spans="5:22" ht="15.75" x14ac:dyDescent="0.25">
      <c r="E26" s="679"/>
      <c r="F26" s="684">
        <v>336</v>
      </c>
      <c r="G26" s="679" t="s">
        <v>1386</v>
      </c>
      <c r="J26" s="683">
        <f>Manufacturing!GP148</f>
        <v>3.4440203784209797E-2</v>
      </c>
      <c r="L26" s="683">
        <f>Manufacturing!GQ148</f>
        <v>3.4369369319182538E-2</v>
      </c>
      <c r="O26" s="679"/>
      <c r="P26" s="684">
        <v>336</v>
      </c>
      <c r="Q26" s="679" t="s">
        <v>1386</v>
      </c>
      <c r="T26" s="683">
        <f>Manufacturing!GP234</f>
        <v>2.4928612005466394E-2</v>
      </c>
      <c r="U26" s="566"/>
      <c r="V26" s="683">
        <f>Manufacturing!GQ234</f>
        <v>2.2097971968405319E-2</v>
      </c>
    </row>
    <row r="27" spans="5:22" ht="15.75" x14ac:dyDescent="0.25">
      <c r="E27" s="679"/>
      <c r="F27" s="684">
        <v>337</v>
      </c>
      <c r="G27" s="679" t="s">
        <v>1387</v>
      </c>
      <c r="J27" s="683">
        <f>Manufacturing!GP149</f>
        <v>5.8443845229458266E-3</v>
      </c>
      <c r="L27" s="683">
        <f>Manufacturing!GQ149</f>
        <v>3.8916345654888885E-3</v>
      </c>
      <c r="O27" s="679"/>
      <c r="P27" s="684">
        <v>337</v>
      </c>
      <c r="Q27" s="679" t="s">
        <v>1387</v>
      </c>
      <c r="T27" s="683">
        <f>Manufacturing!GP235</f>
        <v>4.7757491048163259E-3</v>
      </c>
      <c r="U27" s="566"/>
      <c r="V27" s="683">
        <f>Manufacturing!GQ235</f>
        <v>2.6334794717495654E-3</v>
      </c>
    </row>
    <row r="28" spans="5:22" ht="15.75" x14ac:dyDescent="0.25">
      <c r="E28" s="679"/>
      <c r="F28" s="684">
        <v>339</v>
      </c>
      <c r="G28" s="679" t="s">
        <v>1388</v>
      </c>
      <c r="J28" s="683">
        <f>Manufacturing!GP150</f>
        <v>6.3594575267229341E-3</v>
      </c>
      <c r="L28" s="683">
        <f>Manufacturing!GQ150</f>
        <v>6.389912596884019E-3</v>
      </c>
      <c r="O28" s="679"/>
      <c r="P28" s="684">
        <v>339</v>
      </c>
      <c r="Q28" s="679" t="s">
        <v>1388</v>
      </c>
      <c r="T28" s="683">
        <f>Manufacturing!GP236</f>
        <v>4.3749920067813232E-3</v>
      </c>
      <c r="U28" s="566"/>
      <c r="V28" s="683">
        <f>Manufacturing!GQ236</f>
        <v>3.6600907976810184E-3</v>
      </c>
    </row>
    <row r="29" spans="5:22" ht="15.75" x14ac:dyDescent="0.25">
      <c r="E29" s="679"/>
      <c r="F29" s="679"/>
      <c r="G29" s="679"/>
    </row>
    <row r="30" spans="5:22" ht="15.75" x14ac:dyDescent="0.25">
      <c r="E30" s="679" t="s">
        <v>139</v>
      </c>
      <c r="F30" s="679"/>
      <c r="G30" s="679"/>
      <c r="J30" s="19">
        <f>Total_Industrial!$AJ$51</f>
        <v>0.14106467579277931</v>
      </c>
      <c r="L30" s="19">
        <f>Total_Industrial!$AJ$71</f>
        <v>0.14308122355934025</v>
      </c>
      <c r="O30" s="679" t="s">
        <v>139</v>
      </c>
      <c r="P30" s="679"/>
      <c r="Q30" s="679"/>
      <c r="R30" s="566"/>
      <c r="S30" s="566"/>
      <c r="T30" s="682">
        <f>Total_Industrial!$AJ$135</f>
        <v>0.14097899739100123</v>
      </c>
      <c r="U30" s="566"/>
      <c r="V30" s="682">
        <f>Total_Industrial!$AJ$155</f>
        <v>0.13694034134561694</v>
      </c>
    </row>
    <row r="31" spans="5:22" ht="15.75" x14ac:dyDescent="0.25">
      <c r="E31" s="679"/>
      <c r="F31" s="685" t="s">
        <v>1374</v>
      </c>
      <c r="G31" s="686" t="s">
        <v>143</v>
      </c>
      <c r="O31" s="679"/>
      <c r="P31" s="685" t="s">
        <v>1374</v>
      </c>
      <c r="Q31" s="686" t="s">
        <v>143</v>
      </c>
      <c r="R31" s="566"/>
      <c r="S31" s="566"/>
      <c r="T31" s="566"/>
      <c r="U31" s="566"/>
      <c r="V31" s="566"/>
    </row>
    <row r="32" spans="5:22" ht="15.75" x14ac:dyDescent="0.25">
      <c r="E32" s="679"/>
      <c r="F32" s="679">
        <v>11</v>
      </c>
      <c r="G32" s="679" t="s">
        <v>1390</v>
      </c>
      <c r="J32" s="687">
        <f>NonManufacturing!$DA$56</f>
        <v>0.32206218182792928</v>
      </c>
      <c r="K32" s="19"/>
      <c r="L32" s="687">
        <f>NonManufacturing!$DA$76</f>
        <v>0.32386883828812996</v>
      </c>
      <c r="O32" s="679"/>
      <c r="P32" s="679">
        <v>11</v>
      </c>
      <c r="Q32" s="679" t="s">
        <v>1390</v>
      </c>
      <c r="R32" s="566"/>
      <c r="S32" s="566"/>
      <c r="T32" s="687">
        <f>NonManufacturing!$DA$135</f>
        <v>0.35098153549339511</v>
      </c>
      <c r="U32" s="19"/>
      <c r="V32" s="687">
        <f>NonManufacturing!$DA$155</f>
        <v>0.35590152941914327</v>
      </c>
    </row>
    <row r="33" spans="5:22" ht="15.75" x14ac:dyDescent="0.25">
      <c r="E33" s="679"/>
      <c r="F33" s="679">
        <v>21</v>
      </c>
      <c r="G33" s="679" t="s">
        <v>664</v>
      </c>
      <c r="J33" s="687">
        <f>NonManufacturing!$DB$56</f>
        <v>0.48208914854147783</v>
      </c>
      <c r="K33" s="19"/>
      <c r="L33" s="687">
        <f>NonManufacturing!$DB$76</f>
        <v>0.4692963806339106</v>
      </c>
      <c r="O33" s="679"/>
      <c r="P33" s="679">
        <v>21</v>
      </c>
      <c r="Q33" s="679" t="s">
        <v>664</v>
      </c>
      <c r="R33" s="566"/>
      <c r="S33" s="566"/>
      <c r="T33" s="687">
        <f>NonManufacturing!$DB$135</f>
        <v>0.43519654136161628</v>
      </c>
      <c r="U33" s="19"/>
      <c r="V33" s="687">
        <f>NonManufacturing!$DB$155</f>
        <v>0.44731588161806385</v>
      </c>
    </row>
    <row r="34" spans="5:22" ht="15.75" x14ac:dyDescent="0.25">
      <c r="E34" s="679"/>
      <c r="F34" s="679">
        <v>23</v>
      </c>
      <c r="G34" s="679" t="s">
        <v>660</v>
      </c>
      <c r="J34" s="687">
        <f>NonManufacturing!$DC$56</f>
        <v>0.19584866963059294</v>
      </c>
      <c r="K34" s="19"/>
      <c r="L34" s="687">
        <f>NonManufacturing!$DC$76</f>
        <v>0.20683478107795952</v>
      </c>
      <c r="O34" s="679"/>
      <c r="P34" s="679">
        <v>23</v>
      </c>
      <c r="Q34" s="679" t="s">
        <v>660</v>
      </c>
      <c r="R34" s="566"/>
      <c r="S34" s="566"/>
      <c r="T34" s="687">
        <f>NonManufacturing!$DC$135</f>
        <v>0.21382192314498866</v>
      </c>
      <c r="U34" s="19"/>
      <c r="V34" s="687">
        <f>NonManufacturing!$DC$155</f>
        <v>0.19678258896279291</v>
      </c>
    </row>
    <row r="35" spans="5:22" ht="15.75" x14ac:dyDescent="0.25">
      <c r="E35" s="679"/>
      <c r="F35" s="679"/>
      <c r="G35" s="679"/>
    </row>
    <row r="36" spans="5:22" ht="15.75" x14ac:dyDescent="0.25">
      <c r="E36" s="679"/>
      <c r="F36" s="679"/>
      <c r="G36" s="679"/>
    </row>
    <row r="37" spans="5:22" ht="15.75" x14ac:dyDescent="0.25">
      <c r="E37" s="679"/>
      <c r="F37" s="679"/>
      <c r="G37" s="679"/>
    </row>
    <row r="38" spans="5:22" ht="15.75" x14ac:dyDescent="0.25">
      <c r="E38" s="679"/>
      <c r="F38" s="679"/>
      <c r="G38" s="679"/>
    </row>
    <row r="39" spans="5:22" ht="15.75" x14ac:dyDescent="0.25">
      <c r="E39" s="679"/>
      <c r="F39" s="679" t="s">
        <v>1468</v>
      </c>
      <c r="G39" s="679"/>
      <c r="L39" s="19">
        <f>L21</f>
        <v>0.12473096024192561</v>
      </c>
    </row>
    <row r="40" spans="5:22" ht="15.75" x14ac:dyDescent="0.25">
      <c r="E40" s="679"/>
      <c r="F40" s="679"/>
      <c r="G40" s="679"/>
      <c r="L40" s="19">
        <f>L9</f>
        <v>0.85691877644065984</v>
      </c>
    </row>
    <row r="41" spans="5:22" ht="15.75" x14ac:dyDescent="0.25">
      <c r="E41" s="679"/>
      <c r="F41" s="679"/>
      <c r="G41" s="679"/>
      <c r="L41">
        <f>L39*L40</f>
        <v>0.10688430183477948</v>
      </c>
    </row>
    <row r="42" spans="5:22" ht="15.75" x14ac:dyDescent="0.25">
      <c r="E42" s="679"/>
      <c r="F42" s="679"/>
      <c r="G42" s="679"/>
    </row>
    <row r="43" spans="5:22" ht="15.75" x14ac:dyDescent="0.25">
      <c r="E43" s="679"/>
      <c r="F43" s="679"/>
      <c r="G43" s="679"/>
      <c r="L43" s="19">
        <f>L7</f>
        <v>0.26453035120188106</v>
      </c>
    </row>
    <row r="44" spans="5:22" ht="15.75" x14ac:dyDescent="0.25">
      <c r="E44" s="679"/>
      <c r="F44" s="679"/>
      <c r="G44" s="679"/>
      <c r="L44">
        <f>L41*L43</f>
        <v>2.8274141902322077E-2</v>
      </c>
    </row>
    <row r="45" spans="5:22" ht="15.75" x14ac:dyDescent="0.25">
      <c r="E45" s="679"/>
      <c r="F45" s="679"/>
      <c r="G45" s="679"/>
    </row>
    <row r="46" spans="5:22" ht="15.75" x14ac:dyDescent="0.25">
      <c r="E46" s="679"/>
      <c r="F46" s="679"/>
      <c r="G46" s="679"/>
    </row>
    <row r="47" spans="5:22" ht="15.75" x14ac:dyDescent="0.25">
      <c r="E47" s="679"/>
      <c r="F47" s="679"/>
      <c r="G47" s="679"/>
    </row>
    <row r="48" spans="5:22" ht="15.75" x14ac:dyDescent="0.25">
      <c r="E48" s="679"/>
      <c r="F48" s="679"/>
      <c r="G48" s="679"/>
    </row>
    <row r="49" spans="5:7" ht="15.75" x14ac:dyDescent="0.25">
      <c r="E49" s="679"/>
      <c r="F49" s="679"/>
      <c r="G49" s="679"/>
    </row>
    <row r="50" spans="5:7" ht="15.75" x14ac:dyDescent="0.25">
      <c r="E50" s="679"/>
      <c r="F50" s="679"/>
      <c r="G50" s="679"/>
    </row>
    <row r="51" spans="5:7" ht="15.75" x14ac:dyDescent="0.25">
      <c r="E51" s="679"/>
      <c r="F51" s="679"/>
      <c r="G51" s="679"/>
    </row>
    <row r="52" spans="5:7" ht="15.75" x14ac:dyDescent="0.25">
      <c r="E52" s="679"/>
      <c r="F52" s="679"/>
      <c r="G52" s="679"/>
    </row>
  </sheetData>
  <mergeCells count="2">
    <mergeCell ref="H4:L4"/>
    <mergeCell ref="R4:V4"/>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X781"/>
  <sheetViews>
    <sheetView topLeftCell="X62" workbookViewId="0">
      <selection activeCell="AA64" sqref="AA64"/>
    </sheetView>
  </sheetViews>
  <sheetFormatPr defaultColWidth="9.140625" defaultRowHeight="12.75" x14ac:dyDescent="0.2"/>
  <cols>
    <col min="1" max="1" width="10.5703125" style="432" customWidth="1"/>
    <col min="2" max="2" width="7.42578125" style="432" customWidth="1"/>
    <col min="3" max="3" width="9.140625" style="432"/>
    <col min="4" max="8" width="13.7109375" style="432" customWidth="1"/>
    <col min="9" max="9" width="2.85546875" style="432" customWidth="1"/>
    <col min="10" max="10" width="3.85546875" style="432" customWidth="1"/>
    <col min="11" max="11" width="14.85546875" style="432" customWidth="1"/>
    <col min="12" max="12" width="5.5703125" style="432" customWidth="1"/>
    <col min="13" max="15" width="14.42578125" style="432" customWidth="1"/>
    <col min="16" max="16" width="3.140625" style="432" customWidth="1"/>
    <col min="17" max="17" width="12.140625" style="432" customWidth="1"/>
    <col min="18" max="18" width="2.85546875" style="432" customWidth="1"/>
    <col min="19" max="19" width="11.5703125" style="432" customWidth="1"/>
    <col min="20" max="20" width="12" style="432" customWidth="1"/>
    <col min="21" max="21" width="2.85546875" style="432" customWidth="1"/>
    <col min="22" max="22" width="4.7109375" style="432" customWidth="1"/>
    <col min="23" max="23" width="12.85546875" style="432" customWidth="1"/>
    <col min="24" max="24" width="4" style="432" customWidth="1"/>
    <col min="25" max="25" width="9.140625" style="432" hidden="1" customWidth="1"/>
    <col min="26" max="26" width="14.5703125" style="432" customWidth="1"/>
    <col min="27" max="27" width="15.5703125" style="432" customWidth="1"/>
    <col min="28" max="28" width="9.140625" style="432"/>
    <col min="29" max="29" width="11.85546875" style="432" customWidth="1"/>
    <col min="30" max="30" width="11.5703125" style="432" customWidth="1"/>
    <col min="31" max="31" width="10.5703125" style="432" bestFit="1" customWidth="1"/>
    <col min="32" max="32" width="10.5703125" style="432" customWidth="1"/>
    <col min="33" max="33" width="10.42578125" style="432" customWidth="1"/>
    <col min="34" max="34" width="10.7109375" style="432" customWidth="1"/>
    <col min="35" max="35" width="10.5703125" style="432" bestFit="1" customWidth="1"/>
    <col min="36" max="36" width="5.7109375" style="432" hidden="1" customWidth="1"/>
    <col min="37" max="37" width="9.5703125" style="432" hidden="1" customWidth="1"/>
    <col min="38" max="39" width="9.5703125" style="432" customWidth="1"/>
    <col min="40" max="40" width="11.5703125" style="432" customWidth="1"/>
    <col min="41" max="41" width="11.85546875" style="432" customWidth="1"/>
    <col min="42" max="42" width="9.5703125" style="432" customWidth="1"/>
    <col min="43" max="44" width="10.140625" style="432" customWidth="1"/>
    <col min="45" max="45" width="9.140625" style="432"/>
    <col min="46" max="46" width="6.42578125" style="432" customWidth="1"/>
    <col min="47" max="47" width="9.140625" style="432" customWidth="1"/>
    <col min="48" max="48" width="9.140625" style="432"/>
    <col min="49" max="49" width="14" style="432" customWidth="1"/>
    <col min="50" max="50" width="12" style="432" customWidth="1"/>
    <col min="51" max="51" width="10.5703125" style="432" customWidth="1"/>
    <col min="52" max="52" width="10.85546875" style="432" customWidth="1"/>
    <col min="53" max="62" width="9.140625" style="432"/>
    <col min="63" max="63" width="11.7109375" style="432" customWidth="1"/>
    <col min="64" max="91" width="9.140625" style="432"/>
    <col min="92" max="92" width="11" style="432" customWidth="1"/>
    <col min="93" max="93" width="11.140625" style="432" customWidth="1"/>
    <col min="94" max="16384" width="9.140625" style="432"/>
  </cols>
  <sheetData>
    <row r="1" spans="1:98" ht="15.75" x14ac:dyDescent="0.25">
      <c r="A1" s="431"/>
      <c r="B1" s="431"/>
      <c r="D1" s="573" t="s">
        <v>1404</v>
      </c>
      <c r="E1" s="573"/>
      <c r="F1" s="573"/>
      <c r="G1" s="573"/>
      <c r="H1" s="573"/>
      <c r="I1" s="572"/>
      <c r="J1" s="572"/>
      <c r="K1" s="572"/>
      <c r="Q1" s="433"/>
      <c r="R1" s="434"/>
      <c r="S1" s="434"/>
      <c r="T1" s="434"/>
      <c r="U1" s="434"/>
      <c r="V1" s="434"/>
      <c r="W1" s="434"/>
      <c r="X1" s="434"/>
      <c r="Y1" s="434"/>
      <c r="Z1" s="434"/>
      <c r="AA1" s="435"/>
      <c r="AB1" s="436"/>
      <c r="AT1" s="437"/>
    </row>
    <row r="2" spans="1:98" ht="23.25" customHeight="1" x14ac:dyDescent="0.2">
      <c r="A2" s="431"/>
      <c r="B2" s="431"/>
      <c r="AB2" s="438"/>
      <c r="AT2" s="437"/>
    </row>
    <row r="3" spans="1:98" ht="39" customHeight="1" x14ac:dyDescent="0.2">
      <c r="A3" s="431"/>
      <c r="B3" s="431"/>
      <c r="D3" s="439" t="s">
        <v>600</v>
      </c>
      <c r="E3" s="439"/>
      <c r="F3" s="439"/>
      <c r="G3" s="439"/>
      <c r="H3" s="439"/>
      <c r="I3" s="440"/>
      <c r="J3" s="440"/>
      <c r="K3" s="439" t="s">
        <v>1405</v>
      </c>
      <c r="L3" s="440"/>
      <c r="M3" s="439" t="s">
        <v>709</v>
      </c>
      <c r="N3" s="439" t="s">
        <v>710</v>
      </c>
      <c r="O3" s="439" t="s">
        <v>711</v>
      </c>
      <c r="P3" s="440"/>
      <c r="Q3" s="439" t="s">
        <v>712</v>
      </c>
      <c r="R3" s="440"/>
      <c r="S3" s="440" t="s">
        <v>713</v>
      </c>
      <c r="T3" s="440" t="s">
        <v>714</v>
      </c>
      <c r="U3" s="440"/>
      <c r="V3" s="440"/>
      <c r="W3" s="441" t="s">
        <v>715</v>
      </c>
      <c r="X3" s="442"/>
      <c r="Y3" s="442"/>
      <c r="Z3" s="441" t="s">
        <v>716</v>
      </c>
      <c r="AA3" s="440"/>
      <c r="AB3" s="440"/>
      <c r="AC3" s="439" t="s">
        <v>75</v>
      </c>
      <c r="AD3" s="443" t="s">
        <v>717</v>
      </c>
      <c r="AE3" s="444"/>
      <c r="AF3" s="444"/>
      <c r="AG3" s="444"/>
      <c r="AH3" s="440"/>
      <c r="AI3" s="440"/>
      <c r="AJ3" s="440"/>
      <c r="AK3" s="440"/>
      <c r="AL3" s="440"/>
      <c r="AM3" s="440"/>
      <c r="AN3" s="445" t="s">
        <v>718</v>
      </c>
      <c r="AO3" s="445"/>
      <c r="AP3" s="445"/>
      <c r="AQ3" s="445"/>
      <c r="AR3" s="445"/>
      <c r="AS3" s="440"/>
      <c r="AT3" s="446"/>
      <c r="AU3" s="442"/>
    </row>
    <row r="4" spans="1:98" ht="26.25" customHeight="1" x14ac:dyDescent="0.2">
      <c r="A4" s="431"/>
      <c r="B4" s="431"/>
      <c r="Q4" s="447" t="s">
        <v>719</v>
      </c>
      <c r="AC4" s="448" t="s">
        <v>241</v>
      </c>
      <c r="AD4" s="448" t="s">
        <v>242</v>
      </c>
      <c r="AE4" s="449" t="s">
        <v>243</v>
      </c>
      <c r="AF4" s="449" t="s">
        <v>244</v>
      </c>
      <c r="AG4" s="449" t="s">
        <v>245</v>
      </c>
      <c r="AH4" s="449" t="s">
        <v>246</v>
      </c>
      <c r="AI4" s="449" t="s">
        <v>351</v>
      </c>
      <c r="AJ4" s="449" t="s">
        <v>246</v>
      </c>
      <c r="AK4" s="450" t="s">
        <v>351</v>
      </c>
      <c r="AL4" s="449" t="s">
        <v>247</v>
      </c>
      <c r="AN4" s="449" t="s">
        <v>248</v>
      </c>
      <c r="AO4" s="449" t="s">
        <v>612</v>
      </c>
      <c r="AP4" s="449" t="s">
        <v>720</v>
      </c>
      <c r="AQ4" s="449" t="s">
        <v>721</v>
      </c>
      <c r="AR4" s="449" t="s">
        <v>722</v>
      </c>
      <c r="AT4" s="437"/>
    </row>
    <row r="5" spans="1:98" ht="50.25" customHeight="1" x14ac:dyDescent="0.2">
      <c r="A5" s="431"/>
      <c r="B5" s="431"/>
      <c r="D5" s="452" t="s">
        <v>723</v>
      </c>
      <c r="E5" s="453" t="s">
        <v>724</v>
      </c>
      <c r="F5" s="453" t="s">
        <v>725</v>
      </c>
      <c r="G5" s="453" t="s">
        <v>726</v>
      </c>
      <c r="H5" s="453" t="s">
        <v>727</v>
      </c>
      <c r="K5" s="432" t="s">
        <v>723</v>
      </c>
      <c r="M5" s="452" t="str">
        <f>D5</f>
        <v>Total - U.S.</v>
      </c>
      <c r="N5" s="452"/>
      <c r="O5" s="452"/>
      <c r="Q5" s="452" t="str">
        <f>M5</f>
        <v>Total - U.S.</v>
      </c>
      <c r="W5" s="452" t="s">
        <v>723</v>
      </c>
      <c r="Z5" s="452" t="str">
        <f>Z12</f>
        <v>Total - U.S.</v>
      </c>
      <c r="AA5" s="454"/>
      <c r="AC5" s="455" t="s">
        <v>649</v>
      </c>
      <c r="AD5" s="455" t="s">
        <v>728</v>
      </c>
      <c r="AE5" s="695" t="s">
        <v>1397</v>
      </c>
      <c r="AF5" s="455" t="s">
        <v>729</v>
      </c>
      <c r="AG5" s="455" t="s">
        <v>653</v>
      </c>
      <c r="AH5" s="456" t="s">
        <v>730</v>
      </c>
      <c r="AI5" s="457" t="s">
        <v>258</v>
      </c>
      <c r="AJ5" s="458"/>
      <c r="AK5" s="459" t="s">
        <v>259</v>
      </c>
      <c r="AL5" s="457" t="s">
        <v>259</v>
      </c>
      <c r="AM5" s="460"/>
      <c r="AN5" s="461" t="s">
        <v>731</v>
      </c>
      <c r="AO5" s="697" t="s">
        <v>259</v>
      </c>
      <c r="AP5" s="461" t="s">
        <v>732</v>
      </c>
      <c r="AQ5" s="462" t="s">
        <v>729</v>
      </c>
      <c r="AR5" s="462" t="s">
        <v>733</v>
      </c>
      <c r="AT5" s="437"/>
    </row>
    <row r="6" spans="1:98" ht="25.5" x14ac:dyDescent="0.2">
      <c r="A6" s="465" t="s">
        <v>621</v>
      </c>
      <c r="B6" s="431"/>
      <c r="D6" s="452"/>
      <c r="E6" s="452"/>
      <c r="F6" s="452"/>
      <c r="G6" s="452"/>
      <c r="H6" s="452"/>
      <c r="M6" s="452"/>
      <c r="N6" s="452"/>
      <c r="O6" s="452"/>
      <c r="Q6" s="452"/>
      <c r="W6" s="452"/>
      <c r="Z6" s="452"/>
      <c r="AA6" s="454"/>
      <c r="AC6" s="466"/>
      <c r="AD6" s="467"/>
      <c r="AE6" s="466"/>
      <c r="AF6" s="466"/>
      <c r="AG6" s="466"/>
      <c r="AH6" s="468" t="s">
        <v>592</v>
      </c>
      <c r="AI6" s="469" t="s">
        <v>261</v>
      </c>
      <c r="AJ6" s="470"/>
      <c r="AK6" s="471" t="s">
        <v>623</v>
      </c>
      <c r="AL6" s="469" t="s">
        <v>593</v>
      </c>
      <c r="AM6" s="472"/>
      <c r="AN6" s="471"/>
      <c r="AO6" s="471"/>
      <c r="AP6" s="471"/>
      <c r="AQ6" s="471"/>
      <c r="AR6" s="471"/>
      <c r="AT6" s="437"/>
    </row>
    <row r="7" spans="1:98" ht="27.75" customHeight="1" thickBot="1" x14ac:dyDescent="0.25">
      <c r="A7" s="431"/>
      <c r="B7" s="431"/>
      <c r="D7" s="473" t="str">
        <f>D14</f>
        <v xml:space="preserve"> (TBtu)</v>
      </c>
      <c r="E7" s="473"/>
      <c r="F7" s="473"/>
      <c r="G7" s="473"/>
      <c r="H7" s="473"/>
      <c r="M7" s="473" t="str">
        <f>M14</f>
        <v>Intensity Index</v>
      </c>
      <c r="N7" s="473"/>
      <c r="O7" s="473"/>
      <c r="Q7" s="473" t="str">
        <f>Q14</f>
        <v>kBtu/$</v>
      </c>
      <c r="R7" s="474"/>
      <c r="S7" s="474"/>
      <c r="T7" s="474"/>
      <c r="U7" s="474"/>
      <c r="W7" s="473" t="str">
        <f>W14</f>
        <v xml:space="preserve">  Actual/    normal</v>
      </c>
      <c r="Z7" s="473" t="str">
        <f>Z14</f>
        <v xml:space="preserve">  Actual/    normal</v>
      </c>
      <c r="AA7" s="464"/>
      <c r="AC7" s="475"/>
      <c r="AD7" s="476" t="s">
        <v>734</v>
      </c>
      <c r="AE7" s="475"/>
      <c r="AF7" s="475"/>
      <c r="AG7" s="476" t="s">
        <v>735</v>
      </c>
      <c r="AH7" s="477" t="s">
        <v>736</v>
      </c>
      <c r="AI7" s="475"/>
      <c r="AJ7" s="478"/>
      <c r="AK7" s="478"/>
      <c r="AL7" s="475"/>
      <c r="AM7" s="479"/>
      <c r="AN7" s="480"/>
      <c r="AO7" s="480"/>
      <c r="AP7" s="480"/>
      <c r="AQ7" s="480"/>
      <c r="AR7" s="480"/>
      <c r="AT7" s="437"/>
    </row>
    <row r="8" spans="1:98" ht="11.25" customHeight="1" x14ac:dyDescent="0.2">
      <c r="A8" s="431"/>
      <c r="B8" s="431"/>
      <c r="AA8" s="435"/>
      <c r="AB8" s="481"/>
      <c r="AC8" s="481"/>
      <c r="AD8" s="481"/>
      <c r="AE8" s="481"/>
      <c r="AF8" s="481"/>
      <c r="AG8" s="481"/>
      <c r="AH8" s="481"/>
      <c r="AI8" s="481"/>
      <c r="AJ8" s="481"/>
      <c r="AK8" s="481"/>
      <c r="AL8" s="481"/>
      <c r="AM8" s="482"/>
      <c r="AN8" s="481"/>
      <c r="AO8" s="481"/>
      <c r="AP8" s="481"/>
      <c r="AQ8" s="481"/>
      <c r="AR8" s="481"/>
      <c r="AS8" s="481"/>
      <c r="AT8" s="437"/>
    </row>
    <row r="9" spans="1:98" ht="14.25" customHeight="1" x14ac:dyDescent="0.2">
      <c r="A9" s="431"/>
      <c r="B9" s="431"/>
      <c r="AB9" s="481"/>
      <c r="AC9" s="481"/>
      <c r="AD9" s="481"/>
      <c r="AE9" s="481"/>
      <c r="AF9" s="481"/>
      <c r="AG9" s="481"/>
      <c r="AH9" s="481"/>
      <c r="AI9" s="481"/>
      <c r="AJ9" s="481"/>
      <c r="AK9" s="481"/>
      <c r="AL9" s="481"/>
      <c r="AM9" s="482"/>
      <c r="AN9" s="481"/>
      <c r="AO9" s="481"/>
      <c r="AP9" s="481"/>
      <c r="AQ9" s="481"/>
      <c r="AR9" s="481"/>
      <c r="AS9" s="481"/>
      <c r="AT9" s="437"/>
    </row>
    <row r="10" spans="1:98" ht="54" customHeight="1" x14ac:dyDescent="0.2">
      <c r="A10" s="431"/>
      <c r="B10" s="431"/>
      <c r="D10" s="441" t="s">
        <v>600</v>
      </c>
      <c r="E10" s="441"/>
      <c r="F10" s="441"/>
      <c r="G10" s="441"/>
      <c r="H10" s="441"/>
      <c r="I10" s="442"/>
      <c r="J10" s="442"/>
      <c r="K10" s="439" t="s">
        <v>1405</v>
      </c>
      <c r="L10" s="442"/>
      <c r="N10" s="439"/>
      <c r="O10" s="439"/>
      <c r="P10" s="442"/>
      <c r="Q10" s="439" t="s">
        <v>644</v>
      </c>
      <c r="R10" s="442"/>
      <c r="S10" s="442"/>
      <c r="T10" s="442"/>
      <c r="U10" s="442"/>
      <c r="V10" s="442"/>
      <c r="W10" s="439" t="s">
        <v>757</v>
      </c>
      <c r="X10" s="440"/>
      <c r="Y10" s="440"/>
      <c r="Z10" s="439" t="s">
        <v>758</v>
      </c>
      <c r="AA10" s="441"/>
      <c r="AB10" s="442"/>
      <c r="AC10" s="441" t="s">
        <v>75</v>
      </c>
      <c r="AD10" s="441"/>
      <c r="AE10" s="442"/>
      <c r="AF10" s="442"/>
      <c r="AG10" s="442"/>
      <c r="AH10" s="442"/>
      <c r="AI10" s="442"/>
      <c r="AJ10" s="442"/>
      <c r="AK10" s="442"/>
      <c r="AL10" s="442"/>
      <c r="AM10" s="483"/>
      <c r="AN10" s="442"/>
      <c r="AO10" s="442"/>
      <c r="AP10" s="442"/>
      <c r="AQ10" s="442"/>
      <c r="AR10" s="442"/>
      <c r="AS10" s="442"/>
      <c r="AT10" s="484"/>
      <c r="BZ10" s="432" t="s">
        <v>737</v>
      </c>
      <c r="CD10" s="432" t="s">
        <v>738</v>
      </c>
      <c r="CH10" s="432" t="s">
        <v>739</v>
      </c>
      <c r="CN10" s="432" t="s">
        <v>740</v>
      </c>
      <c r="CR10" s="432" t="s">
        <v>732</v>
      </c>
    </row>
    <row r="11" spans="1:98" ht="24" customHeight="1" x14ac:dyDescent="0.2">
      <c r="A11" s="485"/>
      <c r="B11" s="431"/>
      <c r="AA11" s="435"/>
      <c r="AC11" s="448" t="s">
        <v>241</v>
      </c>
      <c r="AD11" s="448" t="s">
        <v>242</v>
      </c>
      <c r="AE11" s="449" t="s">
        <v>243</v>
      </c>
      <c r="AF11" s="449" t="s">
        <v>244</v>
      </c>
      <c r="AG11" s="449" t="s">
        <v>245</v>
      </c>
      <c r="AH11" s="449" t="s">
        <v>246</v>
      </c>
      <c r="AI11" s="449" t="s">
        <v>351</v>
      </c>
      <c r="AJ11" s="449" t="s">
        <v>246</v>
      </c>
      <c r="AK11" s="450" t="s">
        <v>351</v>
      </c>
      <c r="AL11" s="449" t="s">
        <v>247</v>
      </c>
      <c r="AM11" s="435"/>
      <c r="AN11" s="449" t="s">
        <v>248</v>
      </c>
      <c r="AO11" s="449" t="s">
        <v>612</v>
      </c>
      <c r="AP11" s="449" t="s">
        <v>720</v>
      </c>
      <c r="AQ11" s="449" t="s">
        <v>721</v>
      </c>
      <c r="AR11" s="449" t="s">
        <v>722</v>
      </c>
      <c r="AT11" s="437"/>
      <c r="AV11" s="432" t="s">
        <v>741</v>
      </c>
      <c r="AX11" s="451"/>
      <c r="AY11" s="432" t="s">
        <v>742</v>
      </c>
      <c r="BC11" s="432" t="s">
        <v>742</v>
      </c>
      <c r="BF11" s="432" t="s">
        <v>236</v>
      </c>
      <c r="BI11" s="432" t="s">
        <v>743</v>
      </c>
      <c r="BL11" s="432" t="s">
        <v>744</v>
      </c>
      <c r="BO11" s="432" t="s">
        <v>745</v>
      </c>
      <c r="BR11" s="704" t="s">
        <v>1403</v>
      </c>
      <c r="BU11" s="432" t="s">
        <v>746</v>
      </c>
    </row>
    <row r="12" spans="1:98" ht="51" customHeight="1" x14ac:dyDescent="0.2">
      <c r="A12" s="431"/>
      <c r="B12" s="431"/>
      <c r="D12" s="452" t="s">
        <v>723</v>
      </c>
      <c r="E12" s="452"/>
      <c r="F12" s="452"/>
      <c r="G12" s="452"/>
      <c r="H12" s="452"/>
      <c r="I12" s="442"/>
      <c r="J12" s="442"/>
      <c r="K12" s="452" t="s">
        <v>723</v>
      </c>
      <c r="L12" s="442"/>
      <c r="M12" s="463" t="str">
        <f>D12</f>
        <v>Total - U.S.</v>
      </c>
      <c r="N12" s="463"/>
      <c r="O12" s="463"/>
      <c r="P12" s="442"/>
      <c r="Q12" s="463" t="str">
        <f>D12</f>
        <v>Total - U.S.</v>
      </c>
      <c r="R12" s="442"/>
      <c r="S12" s="442"/>
      <c r="T12" s="442"/>
      <c r="U12" s="442"/>
      <c r="V12" s="442"/>
      <c r="W12" s="463" t="str">
        <f>D12</f>
        <v>Total - U.S.</v>
      </c>
      <c r="X12" s="442"/>
      <c r="Y12" s="442"/>
      <c r="Z12" s="486" t="str">
        <f>D12</f>
        <v>Total - U.S.</v>
      </c>
      <c r="AA12" s="483"/>
      <c r="AB12" s="442"/>
      <c r="AC12" s="455" t="str">
        <f>AC5</f>
        <v>Activity (Floorspace)</v>
      </c>
      <c r="AD12" s="455" t="str">
        <f t="shared" ref="AD12:AK12" si="0">AD5</f>
        <v>Index of  Aggregate Intensity (Btu/SF)</v>
      </c>
      <c r="AE12" s="455" t="str">
        <f t="shared" si="0"/>
        <v>Structure:  Total</v>
      </c>
      <c r="AF12" s="455" t="s">
        <v>729</v>
      </c>
      <c r="AG12" s="455" t="str">
        <f t="shared" si="0"/>
        <v>Component Intensity Index (Btu/SF)</v>
      </c>
      <c r="AH12" s="455" t="str">
        <f t="shared" si="0"/>
        <v>Actual: Activity x Structure x Intensity</v>
      </c>
      <c r="AI12" s="487" t="str">
        <f t="shared" si="0"/>
        <v>Actual Energy Use</v>
      </c>
      <c r="AJ12" s="487">
        <f t="shared" si="0"/>
        <v>0</v>
      </c>
      <c r="AK12" s="487" t="str">
        <f t="shared" si="0"/>
        <v>Total Structure</v>
      </c>
      <c r="AL12" s="488" t="s">
        <v>259</v>
      </c>
      <c r="AM12" s="460"/>
      <c r="AN12" s="461" t="s">
        <v>731</v>
      </c>
      <c r="AO12" s="697" t="s">
        <v>259</v>
      </c>
      <c r="AP12" s="461" t="s">
        <v>732</v>
      </c>
      <c r="AQ12" s="462" t="s">
        <v>729</v>
      </c>
      <c r="AR12" s="462" t="s">
        <v>733</v>
      </c>
      <c r="AT12" s="437"/>
      <c r="AV12" s="701" t="s">
        <v>218</v>
      </c>
      <c r="AW12" s="702" t="s">
        <v>725</v>
      </c>
      <c r="AX12" s="490"/>
      <c r="AY12" s="549" t="s">
        <v>218</v>
      </c>
      <c r="AZ12" s="700" t="s">
        <v>725</v>
      </c>
      <c r="BA12" s="703" t="s">
        <v>203</v>
      </c>
      <c r="BB12" s="472"/>
      <c r="BC12" s="549" t="s">
        <v>218</v>
      </c>
      <c r="BD12" s="700" t="s">
        <v>725</v>
      </c>
      <c r="BF12" s="549" t="s">
        <v>218</v>
      </c>
      <c r="BG12" s="700" t="s">
        <v>747</v>
      </c>
      <c r="BH12" s="442"/>
      <c r="BI12" s="700"/>
      <c r="BJ12" s="700"/>
      <c r="BK12" s="442"/>
      <c r="BL12" s="700" t="s">
        <v>218</v>
      </c>
      <c r="BM12" s="700" t="s">
        <v>54</v>
      </c>
      <c r="BN12" s="442"/>
      <c r="BO12" s="700" t="s">
        <v>218</v>
      </c>
      <c r="BP12" s="700" t="s">
        <v>54</v>
      </c>
      <c r="BR12" s="549" t="s">
        <v>218</v>
      </c>
      <c r="BS12" s="700" t="s">
        <v>747</v>
      </c>
      <c r="BU12" s="549"/>
      <c r="BV12" s="549"/>
      <c r="BZ12" s="489" t="s">
        <v>30</v>
      </c>
      <c r="CA12" s="489" t="s">
        <v>28</v>
      </c>
      <c r="CB12" s="489" t="s">
        <v>28</v>
      </c>
      <c r="CD12" s="489" t="s">
        <v>30</v>
      </c>
      <c r="CE12" s="489" t="s">
        <v>28</v>
      </c>
      <c r="CF12" s="489" t="s">
        <v>28</v>
      </c>
      <c r="CH12" s="489" t="s">
        <v>30</v>
      </c>
      <c r="CI12" s="489" t="s">
        <v>28</v>
      </c>
      <c r="CJ12" s="489" t="s">
        <v>28</v>
      </c>
      <c r="CN12" s="489" t="s">
        <v>30</v>
      </c>
      <c r="CO12" s="489" t="s">
        <v>28</v>
      </c>
      <c r="CP12" s="489" t="s">
        <v>28</v>
      </c>
      <c r="CR12" s="489" t="s">
        <v>30</v>
      </c>
      <c r="CS12" s="489" t="s">
        <v>28</v>
      </c>
      <c r="CT12" s="489" t="s">
        <v>28</v>
      </c>
    </row>
    <row r="13" spans="1:98" ht="36.75" customHeight="1" x14ac:dyDescent="0.2">
      <c r="A13" s="491" t="s">
        <v>621</v>
      </c>
      <c r="B13" s="431"/>
      <c r="D13" s="453" t="s">
        <v>218</v>
      </c>
      <c r="E13" s="453" t="s">
        <v>724</v>
      </c>
      <c r="F13" s="453" t="s">
        <v>725</v>
      </c>
      <c r="G13" s="453" t="s">
        <v>726</v>
      </c>
      <c r="H13" s="453" t="s">
        <v>727</v>
      </c>
      <c r="I13" s="442"/>
      <c r="J13" s="442"/>
      <c r="K13" s="453" t="s">
        <v>105</v>
      </c>
      <c r="L13" s="442"/>
      <c r="M13" s="453" t="s">
        <v>748</v>
      </c>
      <c r="N13" s="453" t="s">
        <v>724</v>
      </c>
      <c r="O13" s="453" t="s">
        <v>754</v>
      </c>
      <c r="P13" s="442"/>
      <c r="Q13" s="453" t="s">
        <v>105</v>
      </c>
      <c r="R13" s="442"/>
      <c r="S13" s="440" t="s">
        <v>218</v>
      </c>
      <c r="T13" s="440" t="s">
        <v>54</v>
      </c>
      <c r="U13" s="442"/>
      <c r="V13" s="442"/>
      <c r="W13" s="492"/>
      <c r="X13" s="442"/>
      <c r="Y13" s="442"/>
      <c r="Z13" s="453" t="s">
        <v>105</v>
      </c>
      <c r="AA13" s="454"/>
      <c r="AB13" s="442"/>
      <c r="AC13" s="466"/>
      <c r="AD13" s="467"/>
      <c r="AE13" s="466"/>
      <c r="AF13" s="466"/>
      <c r="AG13" s="466"/>
      <c r="AH13" s="468" t="s">
        <v>749</v>
      </c>
      <c r="AI13" s="469" t="s">
        <v>261</v>
      </c>
      <c r="AJ13" s="470"/>
      <c r="AK13" s="471" t="s">
        <v>623</v>
      </c>
      <c r="AL13" s="493" t="s">
        <v>593</v>
      </c>
      <c r="AM13" s="494"/>
      <c r="AN13" s="698" t="s">
        <v>1402</v>
      </c>
      <c r="AO13" s="698" t="s">
        <v>1402</v>
      </c>
      <c r="AP13" s="495"/>
      <c r="AQ13" s="495" t="s">
        <v>750</v>
      </c>
      <c r="AR13" s="495"/>
      <c r="AT13" s="437"/>
      <c r="AX13" s="496"/>
      <c r="AY13" s="496"/>
      <c r="AZ13" s="496"/>
      <c r="BA13" s="496"/>
      <c r="BB13" s="497"/>
      <c r="BZ13" s="432" t="s">
        <v>29</v>
      </c>
      <c r="CA13" s="432" t="s">
        <v>29</v>
      </c>
      <c r="CB13" s="432" t="s">
        <v>805</v>
      </c>
      <c r="CD13" s="432" t="s">
        <v>29</v>
      </c>
      <c r="CE13" s="432" t="s">
        <v>29</v>
      </c>
      <c r="CF13" s="432" t="s">
        <v>805</v>
      </c>
      <c r="CH13" s="432" t="s">
        <v>29</v>
      </c>
      <c r="CI13" s="432" t="s">
        <v>29</v>
      </c>
      <c r="CJ13" s="432" t="s">
        <v>805</v>
      </c>
      <c r="CN13" s="432" t="s">
        <v>29</v>
      </c>
      <c r="CO13" s="432" t="s">
        <v>29</v>
      </c>
      <c r="CP13" s="432" t="s">
        <v>805</v>
      </c>
      <c r="CR13" s="432" t="s">
        <v>29</v>
      </c>
      <c r="CS13" s="432" t="s">
        <v>29</v>
      </c>
      <c r="CT13" s="432" t="s">
        <v>805</v>
      </c>
    </row>
    <row r="14" spans="1:98" ht="27.75" customHeight="1" thickBot="1" x14ac:dyDescent="0.25">
      <c r="A14" s="485"/>
      <c r="B14" s="431"/>
      <c r="D14" s="473" t="s">
        <v>263</v>
      </c>
      <c r="E14" s="473"/>
      <c r="F14" s="473"/>
      <c r="G14" s="473"/>
      <c r="H14" s="473"/>
      <c r="I14" s="442"/>
      <c r="J14" s="442"/>
      <c r="K14" s="473" t="str">
        <f>Total_Industrial!$J$9</f>
        <v>Value Added, Million Chained 2012$</v>
      </c>
      <c r="L14" s="442"/>
      <c r="M14" s="453" t="s">
        <v>753</v>
      </c>
      <c r="N14" s="453" t="s">
        <v>753</v>
      </c>
      <c r="O14" s="453" t="s">
        <v>755</v>
      </c>
      <c r="P14" s="442"/>
      <c r="Q14" s="705" t="s">
        <v>1406</v>
      </c>
      <c r="R14" s="442"/>
      <c r="S14" s="440" t="s">
        <v>756</v>
      </c>
      <c r="T14" s="440" t="s">
        <v>756</v>
      </c>
      <c r="U14" s="442"/>
      <c r="V14" s="442"/>
      <c r="W14" s="453" t="s">
        <v>639</v>
      </c>
      <c r="X14" s="442"/>
      <c r="Y14" s="442"/>
      <c r="Z14" s="453" t="s">
        <v>639</v>
      </c>
      <c r="AA14" s="483"/>
      <c r="AB14" s="442"/>
      <c r="AC14" s="475"/>
      <c r="AD14" s="476" t="s">
        <v>734</v>
      </c>
      <c r="AE14" s="475"/>
      <c r="AF14" s="475"/>
      <c r="AG14" s="476" t="s">
        <v>751</v>
      </c>
      <c r="AH14" s="477" t="s">
        <v>752</v>
      </c>
      <c r="AI14" s="475"/>
      <c r="AJ14" s="478"/>
      <c r="AK14" s="478"/>
      <c r="AL14" s="498"/>
      <c r="AM14" s="479"/>
      <c r="AN14" s="480"/>
      <c r="AO14" s="480"/>
      <c r="AP14" s="480"/>
      <c r="AQ14" s="480"/>
      <c r="AR14" s="480"/>
      <c r="AT14" s="437"/>
      <c r="AX14" s="496"/>
      <c r="AY14" s="496"/>
      <c r="AZ14" s="496"/>
      <c r="BA14" s="496"/>
      <c r="BB14" s="497"/>
      <c r="BZ14" s="499"/>
      <c r="CA14" s="499"/>
      <c r="CB14" s="499"/>
      <c r="CD14" s="499"/>
      <c r="CE14" s="499"/>
      <c r="CF14" s="499"/>
      <c r="CH14" s="499"/>
      <c r="CI14" s="499"/>
      <c r="CJ14" s="499"/>
      <c r="CN14" s="499"/>
      <c r="CO14" s="499"/>
      <c r="CP14" s="499"/>
      <c r="CR14" s="499"/>
      <c r="CS14" s="499"/>
      <c r="CT14" s="499"/>
    </row>
    <row r="15" spans="1:98" hidden="1" x14ac:dyDescent="0.2">
      <c r="A15" s="485" t="s">
        <v>105</v>
      </c>
      <c r="B15" s="431">
        <v>1949</v>
      </c>
      <c r="D15" s="500"/>
      <c r="E15" s="500"/>
      <c r="F15" s="500"/>
      <c r="G15" s="500"/>
      <c r="H15" s="501"/>
      <c r="K15" s="502"/>
      <c r="M15" s="501"/>
      <c r="N15" s="501"/>
      <c r="O15" s="503"/>
      <c r="Q15" s="504"/>
      <c r="S15" s="497"/>
      <c r="T15" s="497"/>
      <c r="W15" s="497"/>
      <c r="Z15" s="505"/>
      <c r="AA15" s="506"/>
      <c r="AB15" s="444">
        <f>B15</f>
        <v>1949</v>
      </c>
      <c r="AC15" s="507">
        <f t="shared" ref="AC15:AC46" si="1">K15/K$85</f>
        <v>0</v>
      </c>
      <c r="AD15" s="507">
        <f t="shared" ref="AD15:AD46" si="2">Q15/Q$85</f>
        <v>0</v>
      </c>
      <c r="AE15" s="507">
        <f>CF15</f>
        <v>1.0623777757818342</v>
      </c>
      <c r="AF15" s="508">
        <f>CJ15</f>
        <v>1.0144426909402173</v>
      </c>
      <c r="AG15" s="507">
        <f>CB15</f>
        <v>1.3021963656943834</v>
      </c>
      <c r="AH15" s="507">
        <f>AC15*AE15*AF15*AG15</f>
        <v>0</v>
      </c>
      <c r="AI15" s="507">
        <f>AC15*AD15</f>
        <v>0</v>
      </c>
      <c r="AJ15" s="507"/>
      <c r="AK15" s="507"/>
      <c r="AL15" s="507">
        <f>AE15*AF15</f>
        <v>1.0777213696592067</v>
      </c>
      <c r="AM15" s="506"/>
      <c r="AN15" s="507"/>
      <c r="AO15" s="507"/>
      <c r="AP15" s="507"/>
      <c r="AQ15" s="507"/>
      <c r="AR15" s="507"/>
      <c r="AT15" s="437"/>
      <c r="AV15" s="497" t="e">
        <f t="shared" ref="AV15:AV46" si="3">D15/G15</f>
        <v>#DIV/0!</v>
      </c>
      <c r="AW15" s="497" t="e">
        <f t="shared" ref="AW15:AW46" si="4">F15/G15</f>
        <v>#DIV/0!</v>
      </c>
      <c r="AX15" s="496"/>
      <c r="AY15" s="496"/>
      <c r="AZ15" s="496"/>
      <c r="BA15" s="496"/>
      <c r="BB15" s="497"/>
      <c r="BL15" s="497" t="e">
        <f t="shared" ref="BL15:BL46" si="5">D15/(D15+E15)</f>
        <v>#DIV/0!</v>
      </c>
      <c r="BM15" s="497" t="e">
        <f t="shared" ref="BM15:BM46" si="6">E15/(D15+E15)</f>
        <v>#DIV/0!</v>
      </c>
      <c r="BN15" s="497"/>
      <c r="BO15" s="497"/>
      <c r="BP15" s="497"/>
      <c r="BZ15" s="496"/>
      <c r="CA15" s="496">
        <v>1</v>
      </c>
      <c r="CB15" s="496">
        <f t="shared" ref="CB15:CB46" si="7">CA15/CA$85</f>
        <v>1.3021963656943834</v>
      </c>
      <c r="CD15" s="496"/>
      <c r="CE15" s="496">
        <v>1</v>
      </c>
      <c r="CF15" s="496">
        <f t="shared" ref="CF15:CF46" si="8">CE15/CE$85</f>
        <v>1.0623777757818342</v>
      </c>
      <c r="CH15" s="496"/>
      <c r="CI15" s="496">
        <v>1</v>
      </c>
      <c r="CJ15" s="496">
        <f t="shared" ref="CJ15:CJ46" si="9">CI15/CI$85</f>
        <v>1.0144426909402173</v>
      </c>
      <c r="CN15" s="496"/>
      <c r="CO15" s="496">
        <v>1</v>
      </c>
      <c r="CP15" s="496">
        <f t="shared" ref="CP15:CP46" si="10">CO15/CO$85</f>
        <v>1.5255719601129758</v>
      </c>
      <c r="CR15" s="496"/>
      <c r="CS15" s="496">
        <v>1</v>
      </c>
      <c r="CT15" s="496">
        <f t="shared" ref="CT15:CT46" si="11">CS15/CS$85</f>
        <v>0.90682397296887973</v>
      </c>
    </row>
    <row r="16" spans="1:98" hidden="1" x14ac:dyDescent="0.2">
      <c r="A16" s="485" t="s">
        <v>105</v>
      </c>
      <c r="B16" s="431">
        <f t="shared" ref="B16:B79" si="12">B15+1</f>
        <v>1950</v>
      </c>
      <c r="D16" s="500"/>
      <c r="E16" s="500"/>
      <c r="F16" s="500"/>
      <c r="G16" s="500"/>
      <c r="H16" s="501"/>
      <c r="K16" s="502"/>
      <c r="M16" s="501"/>
      <c r="N16" s="501"/>
      <c r="O16" s="503"/>
      <c r="Q16" s="504"/>
      <c r="S16" s="497"/>
      <c r="T16" s="497"/>
      <c r="W16" s="497"/>
      <c r="Z16" s="505"/>
      <c r="AA16" s="496"/>
      <c r="AB16" s="444">
        <f t="shared" ref="AB16:AB76" si="13">B16</f>
        <v>1950</v>
      </c>
      <c r="AC16" s="507">
        <f t="shared" si="1"/>
        <v>0</v>
      </c>
      <c r="AD16" s="507">
        <f t="shared" si="2"/>
        <v>0</v>
      </c>
      <c r="AE16" s="507">
        <f t="shared" ref="AE16:AE76" si="14">CF16</f>
        <v>1.0623777757818342</v>
      </c>
      <c r="AF16" s="508">
        <f t="shared" ref="AF16:AF76" si="15">CJ16</f>
        <v>1.0144426909402173</v>
      </c>
      <c r="AG16" s="507">
        <f t="shared" ref="AG16:AG76" si="16">CB16</f>
        <v>1.3021963656943834</v>
      </c>
      <c r="AH16" s="507">
        <f t="shared" ref="AH16:AH76" si="17">AC16*AE16*AF16*AG16</f>
        <v>0</v>
      </c>
      <c r="AI16" s="507">
        <f t="shared" ref="AI16:AI73" si="18">AC16*AD16</f>
        <v>0</v>
      </c>
      <c r="AJ16" s="507"/>
      <c r="AK16" s="507"/>
      <c r="AL16" s="507">
        <f t="shared" ref="AL16:AL76" si="19">AE16*AF16</f>
        <v>1.0777213696592067</v>
      </c>
      <c r="AM16" s="506"/>
      <c r="AN16" s="507"/>
      <c r="AO16" s="507"/>
      <c r="AP16" s="507"/>
      <c r="AQ16" s="507"/>
      <c r="AR16" s="507"/>
      <c r="AT16" s="437"/>
      <c r="AV16" s="497" t="e">
        <f t="shared" si="3"/>
        <v>#DIV/0!</v>
      </c>
      <c r="AW16" s="497" t="e">
        <f t="shared" si="4"/>
        <v>#DIV/0!</v>
      </c>
      <c r="AX16" s="496"/>
      <c r="AY16" s="496" t="e">
        <f>(AV16-AV15)/LN(AV16/AV15)</f>
        <v>#DIV/0!</v>
      </c>
      <c r="AZ16" s="496" t="e">
        <f>(AW16-AW15)/LN(AW16/AW15)</f>
        <v>#DIV/0!</v>
      </c>
      <c r="BA16" s="496" t="e">
        <f>SUM(AY16:AZ16)</f>
        <v>#DIV/0!</v>
      </c>
      <c r="BB16" s="497"/>
      <c r="BC16" s="496" t="e">
        <f>AY16/BA16</f>
        <v>#DIV/0!</v>
      </c>
      <c r="BD16" s="496" t="e">
        <f>AZ16/BA16</f>
        <v>#DIV/0!</v>
      </c>
      <c r="BF16" s="496" t="e">
        <f t="shared" ref="BF16:BF47" si="20">LN(M16/M15)</f>
        <v>#DIV/0!</v>
      </c>
      <c r="BG16" s="496" t="e">
        <f t="shared" ref="BG16:BG47" si="21">LN(N16/N15)</f>
        <v>#DIV/0!</v>
      </c>
      <c r="BH16" s="496"/>
      <c r="BI16" s="496" t="e">
        <f t="shared" ref="BI16:BI47" si="22">LN(O16/O15)</f>
        <v>#DIV/0!</v>
      </c>
      <c r="BJ16" s="496" t="e">
        <f>BI16</f>
        <v>#DIV/0!</v>
      </c>
      <c r="BK16" s="496"/>
      <c r="BL16" s="497" t="e">
        <f t="shared" si="5"/>
        <v>#DIV/0!</v>
      </c>
      <c r="BM16" s="497" t="e">
        <f t="shared" si="6"/>
        <v>#DIV/0!</v>
      </c>
      <c r="BN16" s="497"/>
      <c r="BO16" s="497" t="e">
        <f>LN(BL16/BL15)</f>
        <v>#DIV/0!</v>
      </c>
      <c r="BP16" s="497" t="e">
        <f>LN(BM16/BM15)</f>
        <v>#DIV/0!</v>
      </c>
      <c r="BR16" s="496" t="e">
        <f t="shared" ref="BR16:BR47" si="23">LN(W16/W15)</f>
        <v>#DIV/0!</v>
      </c>
      <c r="BS16" s="496" t="e">
        <f t="shared" ref="BS16:BS47" si="24">LN(Z16/Z15)</f>
        <v>#DIV/0!</v>
      </c>
      <c r="BT16" s="496"/>
      <c r="BU16" s="496">
        <v>0</v>
      </c>
      <c r="BV16" s="496" t="e">
        <f t="shared" ref="BV16:BV47" si="25">LN(H16/H15)</f>
        <v>#DIV/0!</v>
      </c>
      <c r="BZ16" s="496" t="e">
        <f t="shared" ref="BZ16:BZ76" si="26">EXP(SUMPRODUCT($BC16:$BD16,BF16:BG16))</f>
        <v>#DIV/0!</v>
      </c>
      <c r="CA16" s="496">
        <f t="shared" ref="CA16:CA76" si="27">IF(ISERR(BZ16),CA15,BZ16*CA15)</f>
        <v>1</v>
      </c>
      <c r="CB16" s="496">
        <f t="shared" si="7"/>
        <v>1.3021963656943834</v>
      </c>
      <c r="CD16" s="496" t="e">
        <f>EXP(SUMPRODUCT($BC16:$BD16,BR16:BS16))</f>
        <v>#DIV/0!</v>
      </c>
      <c r="CE16" s="496">
        <f t="shared" ref="CE16:CE72" si="28">IF(ISERR(CD16),CE15,CD16*CE15)</f>
        <v>1</v>
      </c>
      <c r="CF16" s="496">
        <f t="shared" si="8"/>
        <v>1.0623777757818342</v>
      </c>
      <c r="CH16" s="496" t="e">
        <f>EXP(SUMPRODUCT($BC16:$BD16,BU16:BV16))</f>
        <v>#DIV/0!</v>
      </c>
      <c r="CI16" s="496">
        <f t="shared" ref="CI16:CI72" si="29">IF(ISERR(CH16),CI15,CH16*CI15)</f>
        <v>1</v>
      </c>
      <c r="CJ16" s="496">
        <f t="shared" si="9"/>
        <v>1.0144426909402173</v>
      </c>
      <c r="CL16" s="496">
        <f>CB16*CF16</f>
        <v>1.3834244786175871</v>
      </c>
      <c r="CM16" s="432">
        <f>CB16</f>
        <v>1.3021963656943834</v>
      </c>
      <c r="CN16" s="496" t="e">
        <f>EXP(SUMPRODUCT($BC16:$BD16,BI16:BJ16))</f>
        <v>#DIV/0!</v>
      </c>
      <c r="CO16" s="496">
        <f t="shared" ref="CO16:CO72" si="30">IF(ISERR(CN16),CO15,CN16*CO15)</f>
        <v>1</v>
      </c>
      <c r="CP16" s="496">
        <f t="shared" si="10"/>
        <v>1.5255719601129758</v>
      </c>
      <c r="CR16" s="496" t="e">
        <f>EXP(SUMPRODUCT($BC16:$BD16,BO16:BP16))</f>
        <v>#DIV/0!</v>
      </c>
      <c r="CS16" s="496">
        <f t="shared" ref="CS16:CS72" si="31">IF(ISERR(CR16),CS15,CR16*CS15)</f>
        <v>1</v>
      </c>
      <c r="CT16" s="496">
        <f t="shared" si="11"/>
        <v>0.90682397296887973</v>
      </c>
    </row>
    <row r="17" spans="1:98" hidden="1" x14ac:dyDescent="0.2">
      <c r="A17" s="485" t="s">
        <v>105</v>
      </c>
      <c r="B17" s="431">
        <f t="shared" si="12"/>
        <v>1951</v>
      </c>
      <c r="D17" s="500"/>
      <c r="E17" s="500"/>
      <c r="F17" s="500"/>
      <c r="G17" s="500"/>
      <c r="H17" s="501"/>
      <c r="K17" s="502"/>
      <c r="M17" s="501"/>
      <c r="N17" s="501"/>
      <c r="O17" s="503"/>
      <c r="Q17" s="504"/>
      <c r="S17" s="497"/>
      <c r="T17" s="497"/>
      <c r="W17" s="497"/>
      <c r="Z17" s="505"/>
      <c r="AA17" s="496"/>
      <c r="AB17" s="444">
        <f t="shared" si="13"/>
        <v>1951</v>
      </c>
      <c r="AC17" s="507">
        <f t="shared" si="1"/>
        <v>0</v>
      </c>
      <c r="AD17" s="507">
        <f t="shared" si="2"/>
        <v>0</v>
      </c>
      <c r="AE17" s="507">
        <f t="shared" si="14"/>
        <v>1.0623777757818342</v>
      </c>
      <c r="AF17" s="508">
        <f t="shared" si="15"/>
        <v>1.0144426909402173</v>
      </c>
      <c r="AG17" s="507">
        <f t="shared" si="16"/>
        <v>1.3021963656943834</v>
      </c>
      <c r="AH17" s="507">
        <f t="shared" si="17"/>
        <v>0</v>
      </c>
      <c r="AI17" s="507">
        <f t="shared" si="18"/>
        <v>0</v>
      </c>
      <c r="AJ17" s="507"/>
      <c r="AK17" s="507"/>
      <c r="AL17" s="507">
        <f t="shared" si="19"/>
        <v>1.0777213696592067</v>
      </c>
      <c r="AM17" s="506"/>
      <c r="AN17" s="507"/>
      <c r="AO17" s="507"/>
      <c r="AP17" s="507"/>
      <c r="AQ17" s="507"/>
      <c r="AR17" s="507"/>
      <c r="AT17" s="437"/>
      <c r="AV17" s="497" t="e">
        <f t="shared" si="3"/>
        <v>#DIV/0!</v>
      </c>
      <c r="AW17" s="497" t="e">
        <f t="shared" si="4"/>
        <v>#DIV/0!</v>
      </c>
      <c r="AX17" s="496"/>
      <c r="AY17" s="496" t="e">
        <f t="shared" ref="AY17:AZ76" si="32">(AV17-AV16)/LN(AV17/AV16)</f>
        <v>#DIV/0!</v>
      </c>
      <c r="AZ17" s="496" t="e">
        <f t="shared" si="32"/>
        <v>#DIV/0!</v>
      </c>
      <c r="BA17" s="496" t="e">
        <f t="shared" ref="BA17:BA76" si="33">SUM(AY17:AZ17)</f>
        <v>#DIV/0!</v>
      </c>
      <c r="BB17" s="497"/>
      <c r="BC17" s="496" t="e">
        <f t="shared" ref="BC17:BC76" si="34">AY17/BA17</f>
        <v>#DIV/0!</v>
      </c>
      <c r="BD17" s="496" t="e">
        <f t="shared" ref="BD17:BD76" si="35">AZ17/BA17</f>
        <v>#DIV/0!</v>
      </c>
      <c r="BF17" s="496" t="e">
        <f t="shared" si="20"/>
        <v>#DIV/0!</v>
      </c>
      <c r="BG17" s="496" t="e">
        <f t="shared" si="21"/>
        <v>#DIV/0!</v>
      </c>
      <c r="BH17" s="496"/>
      <c r="BI17" s="496" t="e">
        <f t="shared" si="22"/>
        <v>#DIV/0!</v>
      </c>
      <c r="BJ17" s="496" t="e">
        <f t="shared" ref="BJ17:BJ76" si="36">BI17</f>
        <v>#DIV/0!</v>
      </c>
      <c r="BK17" s="496"/>
      <c r="BL17" s="497" t="e">
        <f t="shared" si="5"/>
        <v>#DIV/0!</v>
      </c>
      <c r="BM17" s="497" t="e">
        <f t="shared" si="6"/>
        <v>#DIV/0!</v>
      </c>
      <c r="BN17" s="497"/>
      <c r="BO17" s="497" t="e">
        <f t="shared" ref="BO17:BP76" si="37">LN(BL17/BL16)</f>
        <v>#DIV/0!</v>
      </c>
      <c r="BP17" s="497" t="e">
        <f t="shared" si="37"/>
        <v>#DIV/0!</v>
      </c>
      <c r="BR17" s="496" t="e">
        <f t="shared" si="23"/>
        <v>#DIV/0!</v>
      </c>
      <c r="BS17" s="496" t="e">
        <f t="shared" si="24"/>
        <v>#DIV/0!</v>
      </c>
      <c r="BU17" s="496">
        <v>0</v>
      </c>
      <c r="BV17" s="496" t="e">
        <f t="shared" si="25"/>
        <v>#DIV/0!</v>
      </c>
      <c r="BZ17" s="496" t="e">
        <f t="shared" si="26"/>
        <v>#DIV/0!</v>
      </c>
      <c r="CA17" s="496">
        <f t="shared" si="27"/>
        <v>1</v>
      </c>
      <c r="CB17" s="496">
        <f t="shared" si="7"/>
        <v>1.3021963656943834</v>
      </c>
      <c r="CD17" s="496" t="e">
        <f t="shared" ref="CD17:CD76" si="38">EXP(SUMPRODUCT($BC17:$BD17,BR17:BS17))</f>
        <v>#DIV/0!</v>
      </c>
      <c r="CE17" s="496">
        <f t="shared" si="28"/>
        <v>1</v>
      </c>
      <c r="CF17" s="496">
        <f t="shared" si="8"/>
        <v>1.0623777757818342</v>
      </c>
      <c r="CH17" s="496" t="e">
        <f t="shared" ref="CH17:CH76" si="39">EXP(SUMPRODUCT($BC17:$BD17,BU17:BV17))</f>
        <v>#DIV/0!</v>
      </c>
      <c r="CI17" s="496">
        <f t="shared" si="29"/>
        <v>1</v>
      </c>
      <c r="CJ17" s="496">
        <f t="shared" si="9"/>
        <v>1.0144426909402173</v>
      </c>
      <c r="CL17" s="496">
        <f t="shared" ref="CL17:CL76" si="40">CB17*CF17</f>
        <v>1.3834244786175871</v>
      </c>
      <c r="CN17" s="496" t="e">
        <f t="shared" ref="CN17:CN76" si="41">EXP(SUMPRODUCT($BC17:$BD17,BI17:BJ17))</f>
        <v>#DIV/0!</v>
      </c>
      <c r="CO17" s="496">
        <f t="shared" si="30"/>
        <v>1</v>
      </c>
      <c r="CP17" s="496">
        <f t="shared" si="10"/>
        <v>1.5255719601129758</v>
      </c>
      <c r="CR17" s="496" t="e">
        <f t="shared" ref="CR17:CR76" si="42">EXP(SUMPRODUCT($BC17:$BD17,BO17:BP17))</f>
        <v>#DIV/0!</v>
      </c>
      <c r="CS17" s="496">
        <f t="shared" si="31"/>
        <v>1</v>
      </c>
      <c r="CT17" s="496">
        <f t="shared" si="11"/>
        <v>0.90682397296887973</v>
      </c>
    </row>
    <row r="18" spans="1:98" hidden="1" x14ac:dyDescent="0.2">
      <c r="A18" s="485" t="s">
        <v>105</v>
      </c>
      <c r="B18" s="431">
        <f t="shared" si="12"/>
        <v>1952</v>
      </c>
      <c r="D18" s="500"/>
      <c r="E18" s="500"/>
      <c r="F18" s="500"/>
      <c r="G18" s="500"/>
      <c r="H18" s="501"/>
      <c r="K18" s="502"/>
      <c r="M18" s="501"/>
      <c r="N18" s="501"/>
      <c r="O18" s="503"/>
      <c r="Q18" s="504"/>
      <c r="S18" s="497"/>
      <c r="T18" s="497"/>
      <c r="W18" s="497"/>
      <c r="Z18" s="505"/>
      <c r="AA18" s="496"/>
      <c r="AB18" s="444">
        <f t="shared" si="13"/>
        <v>1952</v>
      </c>
      <c r="AC18" s="507">
        <f t="shared" si="1"/>
        <v>0</v>
      </c>
      <c r="AD18" s="507">
        <f t="shared" si="2"/>
        <v>0</v>
      </c>
      <c r="AE18" s="507">
        <f t="shared" si="14"/>
        <v>1.0623777757818342</v>
      </c>
      <c r="AF18" s="508">
        <f t="shared" si="15"/>
        <v>1.0144426909402173</v>
      </c>
      <c r="AG18" s="507">
        <f t="shared" si="16"/>
        <v>1.3021963656943834</v>
      </c>
      <c r="AH18" s="507">
        <f t="shared" si="17"/>
        <v>0</v>
      </c>
      <c r="AI18" s="507">
        <f t="shared" si="18"/>
        <v>0</v>
      </c>
      <c r="AJ18" s="507"/>
      <c r="AK18" s="507"/>
      <c r="AL18" s="507">
        <f t="shared" si="19"/>
        <v>1.0777213696592067</v>
      </c>
      <c r="AM18" s="506"/>
      <c r="AN18" s="507"/>
      <c r="AO18" s="507"/>
      <c r="AP18" s="507"/>
      <c r="AQ18" s="507"/>
      <c r="AR18" s="507"/>
      <c r="AT18" s="437"/>
      <c r="AV18" s="497" t="e">
        <f t="shared" si="3"/>
        <v>#DIV/0!</v>
      </c>
      <c r="AW18" s="497" t="e">
        <f t="shared" si="4"/>
        <v>#DIV/0!</v>
      </c>
      <c r="AX18" s="496"/>
      <c r="AY18" s="496" t="e">
        <f t="shared" si="32"/>
        <v>#DIV/0!</v>
      </c>
      <c r="AZ18" s="496" t="e">
        <f t="shared" si="32"/>
        <v>#DIV/0!</v>
      </c>
      <c r="BA18" s="496" t="e">
        <f t="shared" si="33"/>
        <v>#DIV/0!</v>
      </c>
      <c r="BB18" s="497"/>
      <c r="BC18" s="496" t="e">
        <f t="shared" si="34"/>
        <v>#DIV/0!</v>
      </c>
      <c r="BD18" s="496" t="e">
        <f t="shared" si="35"/>
        <v>#DIV/0!</v>
      </c>
      <c r="BF18" s="496" t="e">
        <f t="shared" si="20"/>
        <v>#DIV/0!</v>
      </c>
      <c r="BG18" s="496" t="e">
        <f t="shared" si="21"/>
        <v>#DIV/0!</v>
      </c>
      <c r="BH18" s="496"/>
      <c r="BI18" s="496" t="e">
        <f t="shared" si="22"/>
        <v>#DIV/0!</v>
      </c>
      <c r="BJ18" s="496" t="e">
        <f t="shared" si="36"/>
        <v>#DIV/0!</v>
      </c>
      <c r="BK18" s="496"/>
      <c r="BL18" s="497" t="e">
        <f t="shared" si="5"/>
        <v>#DIV/0!</v>
      </c>
      <c r="BM18" s="497" t="e">
        <f t="shared" si="6"/>
        <v>#DIV/0!</v>
      </c>
      <c r="BN18" s="497"/>
      <c r="BO18" s="497" t="e">
        <f t="shared" si="37"/>
        <v>#DIV/0!</v>
      </c>
      <c r="BP18" s="497" t="e">
        <f t="shared" si="37"/>
        <v>#DIV/0!</v>
      </c>
      <c r="BR18" s="496" t="e">
        <f t="shared" si="23"/>
        <v>#DIV/0!</v>
      </c>
      <c r="BS18" s="496" t="e">
        <f t="shared" si="24"/>
        <v>#DIV/0!</v>
      </c>
      <c r="BU18" s="496">
        <v>0</v>
      </c>
      <c r="BV18" s="496" t="e">
        <f t="shared" si="25"/>
        <v>#DIV/0!</v>
      </c>
      <c r="BZ18" s="496" t="e">
        <f t="shared" si="26"/>
        <v>#DIV/0!</v>
      </c>
      <c r="CA18" s="496">
        <f t="shared" si="27"/>
        <v>1</v>
      </c>
      <c r="CB18" s="496">
        <f t="shared" si="7"/>
        <v>1.3021963656943834</v>
      </c>
      <c r="CD18" s="496" t="e">
        <f t="shared" si="38"/>
        <v>#DIV/0!</v>
      </c>
      <c r="CE18" s="496">
        <f t="shared" si="28"/>
        <v>1</v>
      </c>
      <c r="CF18" s="496">
        <f t="shared" si="8"/>
        <v>1.0623777757818342</v>
      </c>
      <c r="CH18" s="496" t="e">
        <f t="shared" si="39"/>
        <v>#DIV/0!</v>
      </c>
      <c r="CI18" s="496">
        <f t="shared" si="29"/>
        <v>1</v>
      </c>
      <c r="CJ18" s="496">
        <f t="shared" si="9"/>
        <v>1.0144426909402173</v>
      </c>
      <c r="CL18" s="496">
        <f t="shared" si="40"/>
        <v>1.3834244786175871</v>
      </c>
      <c r="CN18" s="496" t="e">
        <f t="shared" si="41"/>
        <v>#DIV/0!</v>
      </c>
      <c r="CO18" s="496">
        <f t="shared" si="30"/>
        <v>1</v>
      </c>
      <c r="CP18" s="496">
        <f t="shared" si="10"/>
        <v>1.5255719601129758</v>
      </c>
      <c r="CR18" s="496" t="e">
        <f t="shared" si="42"/>
        <v>#DIV/0!</v>
      </c>
      <c r="CS18" s="496">
        <f t="shared" si="31"/>
        <v>1</v>
      </c>
      <c r="CT18" s="496">
        <f t="shared" si="11"/>
        <v>0.90682397296887973</v>
      </c>
    </row>
    <row r="19" spans="1:98" hidden="1" x14ac:dyDescent="0.2">
      <c r="A19" s="485" t="s">
        <v>105</v>
      </c>
      <c r="B19" s="431">
        <f t="shared" si="12"/>
        <v>1953</v>
      </c>
      <c r="D19" s="500"/>
      <c r="E19" s="500"/>
      <c r="F19" s="500"/>
      <c r="G19" s="500"/>
      <c r="H19" s="501"/>
      <c r="K19" s="502"/>
      <c r="M19" s="501"/>
      <c r="N19" s="501"/>
      <c r="O19" s="503"/>
      <c r="Q19" s="504"/>
      <c r="S19" s="497"/>
      <c r="T19" s="497"/>
      <c r="W19" s="497"/>
      <c r="Z19" s="505"/>
      <c r="AA19" s="496"/>
      <c r="AB19" s="444">
        <f t="shared" si="13"/>
        <v>1953</v>
      </c>
      <c r="AC19" s="507">
        <f t="shared" si="1"/>
        <v>0</v>
      </c>
      <c r="AD19" s="507">
        <f t="shared" si="2"/>
        <v>0</v>
      </c>
      <c r="AE19" s="507">
        <f t="shared" si="14"/>
        <v>1.0623777757818342</v>
      </c>
      <c r="AF19" s="508">
        <f t="shared" si="15"/>
        <v>1.0144426909402173</v>
      </c>
      <c r="AG19" s="507">
        <f t="shared" si="16"/>
        <v>1.3021963656943834</v>
      </c>
      <c r="AH19" s="507">
        <f t="shared" si="17"/>
        <v>0</v>
      </c>
      <c r="AI19" s="507">
        <f t="shared" si="18"/>
        <v>0</v>
      </c>
      <c r="AJ19" s="507"/>
      <c r="AK19" s="507"/>
      <c r="AL19" s="507">
        <f t="shared" si="19"/>
        <v>1.0777213696592067</v>
      </c>
      <c r="AM19" s="506"/>
      <c r="AN19" s="507"/>
      <c r="AO19" s="507"/>
      <c r="AP19" s="507"/>
      <c r="AQ19" s="507"/>
      <c r="AR19" s="507"/>
      <c r="AT19" s="437"/>
      <c r="AV19" s="497" t="e">
        <f t="shared" si="3"/>
        <v>#DIV/0!</v>
      </c>
      <c r="AW19" s="497" t="e">
        <f t="shared" si="4"/>
        <v>#DIV/0!</v>
      </c>
      <c r="AX19" s="496"/>
      <c r="AY19" s="496" t="e">
        <f t="shared" si="32"/>
        <v>#DIV/0!</v>
      </c>
      <c r="AZ19" s="496" t="e">
        <f t="shared" si="32"/>
        <v>#DIV/0!</v>
      </c>
      <c r="BA19" s="496" t="e">
        <f t="shared" si="33"/>
        <v>#DIV/0!</v>
      </c>
      <c r="BB19" s="497"/>
      <c r="BC19" s="496" t="e">
        <f t="shared" si="34"/>
        <v>#DIV/0!</v>
      </c>
      <c r="BD19" s="496" t="e">
        <f t="shared" si="35"/>
        <v>#DIV/0!</v>
      </c>
      <c r="BF19" s="496" t="e">
        <f t="shared" si="20"/>
        <v>#DIV/0!</v>
      </c>
      <c r="BG19" s="496" t="e">
        <f t="shared" si="21"/>
        <v>#DIV/0!</v>
      </c>
      <c r="BH19" s="496"/>
      <c r="BI19" s="496" t="e">
        <f t="shared" si="22"/>
        <v>#DIV/0!</v>
      </c>
      <c r="BJ19" s="496" t="e">
        <f t="shared" si="36"/>
        <v>#DIV/0!</v>
      </c>
      <c r="BK19" s="496"/>
      <c r="BL19" s="497" t="e">
        <f t="shared" si="5"/>
        <v>#DIV/0!</v>
      </c>
      <c r="BM19" s="497" t="e">
        <f t="shared" si="6"/>
        <v>#DIV/0!</v>
      </c>
      <c r="BN19" s="497"/>
      <c r="BO19" s="497" t="e">
        <f t="shared" si="37"/>
        <v>#DIV/0!</v>
      </c>
      <c r="BP19" s="497" t="e">
        <f t="shared" si="37"/>
        <v>#DIV/0!</v>
      </c>
      <c r="BR19" s="496" t="e">
        <f t="shared" si="23"/>
        <v>#DIV/0!</v>
      </c>
      <c r="BS19" s="496" t="e">
        <f t="shared" si="24"/>
        <v>#DIV/0!</v>
      </c>
      <c r="BU19" s="496">
        <v>0</v>
      </c>
      <c r="BV19" s="496" t="e">
        <f t="shared" si="25"/>
        <v>#DIV/0!</v>
      </c>
      <c r="BZ19" s="496" t="e">
        <f t="shared" si="26"/>
        <v>#DIV/0!</v>
      </c>
      <c r="CA19" s="496">
        <f t="shared" si="27"/>
        <v>1</v>
      </c>
      <c r="CB19" s="496">
        <f t="shared" si="7"/>
        <v>1.3021963656943834</v>
      </c>
      <c r="CD19" s="496" t="e">
        <f t="shared" si="38"/>
        <v>#DIV/0!</v>
      </c>
      <c r="CE19" s="496">
        <f t="shared" si="28"/>
        <v>1</v>
      </c>
      <c r="CF19" s="496">
        <f t="shared" si="8"/>
        <v>1.0623777757818342</v>
      </c>
      <c r="CH19" s="496" t="e">
        <f t="shared" si="39"/>
        <v>#DIV/0!</v>
      </c>
      <c r="CI19" s="496">
        <f t="shared" si="29"/>
        <v>1</v>
      </c>
      <c r="CJ19" s="496">
        <f t="shared" si="9"/>
        <v>1.0144426909402173</v>
      </c>
      <c r="CL19" s="496">
        <f t="shared" si="40"/>
        <v>1.3834244786175871</v>
      </c>
      <c r="CN19" s="496" t="e">
        <f t="shared" si="41"/>
        <v>#DIV/0!</v>
      </c>
      <c r="CO19" s="496">
        <f t="shared" si="30"/>
        <v>1</v>
      </c>
      <c r="CP19" s="496">
        <f t="shared" si="10"/>
        <v>1.5255719601129758</v>
      </c>
      <c r="CR19" s="496" t="e">
        <f t="shared" si="42"/>
        <v>#DIV/0!</v>
      </c>
      <c r="CS19" s="496">
        <f t="shared" si="31"/>
        <v>1</v>
      </c>
      <c r="CT19" s="496">
        <f t="shared" si="11"/>
        <v>0.90682397296887973</v>
      </c>
    </row>
    <row r="20" spans="1:98" hidden="1" x14ac:dyDescent="0.2">
      <c r="A20" s="485" t="s">
        <v>105</v>
      </c>
      <c r="B20" s="431">
        <f t="shared" si="12"/>
        <v>1954</v>
      </c>
      <c r="D20" s="500"/>
      <c r="E20" s="500"/>
      <c r="F20" s="500"/>
      <c r="G20" s="500"/>
      <c r="H20" s="501"/>
      <c r="K20" s="502"/>
      <c r="M20" s="501"/>
      <c r="N20" s="501"/>
      <c r="O20" s="503"/>
      <c r="Q20" s="504"/>
      <c r="S20" s="497"/>
      <c r="T20" s="497"/>
      <c r="W20" s="497"/>
      <c r="Z20" s="505"/>
      <c r="AA20" s="496"/>
      <c r="AB20" s="444">
        <f t="shared" si="13"/>
        <v>1954</v>
      </c>
      <c r="AC20" s="507">
        <f t="shared" si="1"/>
        <v>0</v>
      </c>
      <c r="AD20" s="507">
        <f t="shared" si="2"/>
        <v>0</v>
      </c>
      <c r="AE20" s="507">
        <f t="shared" si="14"/>
        <v>1.0623777757818342</v>
      </c>
      <c r="AF20" s="508">
        <f t="shared" si="15"/>
        <v>1.0144426909402173</v>
      </c>
      <c r="AG20" s="507">
        <f t="shared" si="16"/>
        <v>1.3021963656943834</v>
      </c>
      <c r="AH20" s="507">
        <f t="shared" si="17"/>
        <v>0</v>
      </c>
      <c r="AI20" s="507">
        <f t="shared" si="18"/>
        <v>0</v>
      </c>
      <c r="AJ20" s="507"/>
      <c r="AK20" s="507"/>
      <c r="AL20" s="507">
        <f t="shared" si="19"/>
        <v>1.0777213696592067</v>
      </c>
      <c r="AM20" s="506"/>
      <c r="AN20" s="507"/>
      <c r="AO20" s="507"/>
      <c r="AP20" s="507"/>
      <c r="AQ20" s="507"/>
      <c r="AR20" s="507"/>
      <c r="AT20" s="437"/>
      <c r="AV20" s="497" t="e">
        <f t="shared" si="3"/>
        <v>#DIV/0!</v>
      </c>
      <c r="AW20" s="497" t="e">
        <f t="shared" si="4"/>
        <v>#DIV/0!</v>
      </c>
      <c r="AX20" s="496"/>
      <c r="AY20" s="496" t="e">
        <f t="shared" si="32"/>
        <v>#DIV/0!</v>
      </c>
      <c r="AZ20" s="496" t="e">
        <f t="shared" si="32"/>
        <v>#DIV/0!</v>
      </c>
      <c r="BA20" s="496" t="e">
        <f t="shared" si="33"/>
        <v>#DIV/0!</v>
      </c>
      <c r="BB20" s="497"/>
      <c r="BC20" s="496" t="e">
        <f t="shared" si="34"/>
        <v>#DIV/0!</v>
      </c>
      <c r="BD20" s="496" t="e">
        <f t="shared" si="35"/>
        <v>#DIV/0!</v>
      </c>
      <c r="BF20" s="496" t="e">
        <f t="shared" si="20"/>
        <v>#DIV/0!</v>
      </c>
      <c r="BG20" s="496" t="e">
        <f t="shared" si="21"/>
        <v>#DIV/0!</v>
      </c>
      <c r="BH20" s="496"/>
      <c r="BI20" s="496" t="e">
        <f t="shared" si="22"/>
        <v>#DIV/0!</v>
      </c>
      <c r="BJ20" s="496" t="e">
        <f t="shared" si="36"/>
        <v>#DIV/0!</v>
      </c>
      <c r="BK20" s="496"/>
      <c r="BL20" s="497" t="e">
        <f t="shared" si="5"/>
        <v>#DIV/0!</v>
      </c>
      <c r="BM20" s="497" t="e">
        <f t="shared" si="6"/>
        <v>#DIV/0!</v>
      </c>
      <c r="BN20" s="497"/>
      <c r="BO20" s="497" t="e">
        <f t="shared" si="37"/>
        <v>#DIV/0!</v>
      </c>
      <c r="BP20" s="497" t="e">
        <f t="shared" si="37"/>
        <v>#DIV/0!</v>
      </c>
      <c r="BR20" s="496" t="e">
        <f t="shared" si="23"/>
        <v>#DIV/0!</v>
      </c>
      <c r="BS20" s="496" t="e">
        <f t="shared" si="24"/>
        <v>#DIV/0!</v>
      </c>
      <c r="BU20" s="496">
        <v>0</v>
      </c>
      <c r="BV20" s="496" t="e">
        <f t="shared" si="25"/>
        <v>#DIV/0!</v>
      </c>
      <c r="BZ20" s="496" t="e">
        <f t="shared" si="26"/>
        <v>#DIV/0!</v>
      </c>
      <c r="CA20" s="496">
        <f t="shared" si="27"/>
        <v>1</v>
      </c>
      <c r="CB20" s="496">
        <f t="shared" si="7"/>
        <v>1.3021963656943834</v>
      </c>
      <c r="CD20" s="496" t="e">
        <f t="shared" si="38"/>
        <v>#DIV/0!</v>
      </c>
      <c r="CE20" s="496">
        <f t="shared" si="28"/>
        <v>1</v>
      </c>
      <c r="CF20" s="496">
        <f t="shared" si="8"/>
        <v>1.0623777757818342</v>
      </c>
      <c r="CH20" s="496" t="e">
        <f t="shared" si="39"/>
        <v>#DIV/0!</v>
      </c>
      <c r="CI20" s="496">
        <f t="shared" si="29"/>
        <v>1</v>
      </c>
      <c r="CJ20" s="496">
        <f t="shared" si="9"/>
        <v>1.0144426909402173</v>
      </c>
      <c r="CL20" s="496">
        <f t="shared" si="40"/>
        <v>1.3834244786175871</v>
      </c>
      <c r="CN20" s="496" t="e">
        <f t="shared" si="41"/>
        <v>#DIV/0!</v>
      </c>
      <c r="CO20" s="496">
        <f t="shared" si="30"/>
        <v>1</v>
      </c>
      <c r="CP20" s="496">
        <f t="shared" si="10"/>
        <v>1.5255719601129758</v>
      </c>
      <c r="CR20" s="496" t="e">
        <f t="shared" si="42"/>
        <v>#DIV/0!</v>
      </c>
      <c r="CS20" s="496">
        <f t="shared" si="31"/>
        <v>1</v>
      </c>
      <c r="CT20" s="496">
        <f t="shared" si="11"/>
        <v>0.90682397296887973</v>
      </c>
    </row>
    <row r="21" spans="1:98" hidden="1" x14ac:dyDescent="0.2">
      <c r="A21" s="485" t="s">
        <v>105</v>
      </c>
      <c r="B21" s="431">
        <f t="shared" si="12"/>
        <v>1955</v>
      </c>
      <c r="D21" s="500"/>
      <c r="E21" s="500"/>
      <c r="F21" s="500"/>
      <c r="G21" s="500"/>
      <c r="H21" s="501"/>
      <c r="K21" s="502"/>
      <c r="M21" s="501"/>
      <c r="N21" s="501"/>
      <c r="O21" s="503"/>
      <c r="Q21" s="504"/>
      <c r="S21" s="497"/>
      <c r="T21" s="497"/>
      <c r="W21" s="497"/>
      <c r="Z21" s="505"/>
      <c r="AA21" s="496"/>
      <c r="AB21" s="444">
        <f t="shared" si="13"/>
        <v>1955</v>
      </c>
      <c r="AC21" s="507">
        <f t="shared" si="1"/>
        <v>0</v>
      </c>
      <c r="AD21" s="507">
        <f t="shared" si="2"/>
        <v>0</v>
      </c>
      <c r="AE21" s="507">
        <f t="shared" si="14"/>
        <v>1.0623777757818342</v>
      </c>
      <c r="AF21" s="508">
        <f t="shared" si="15"/>
        <v>1.0144426909402173</v>
      </c>
      <c r="AG21" s="507">
        <f t="shared" si="16"/>
        <v>1.3021963656943834</v>
      </c>
      <c r="AH21" s="507">
        <f t="shared" si="17"/>
        <v>0</v>
      </c>
      <c r="AI21" s="507">
        <f t="shared" si="18"/>
        <v>0</v>
      </c>
      <c r="AJ21" s="507"/>
      <c r="AK21" s="507"/>
      <c r="AL21" s="507">
        <f t="shared" si="19"/>
        <v>1.0777213696592067</v>
      </c>
      <c r="AM21" s="506"/>
      <c r="AN21" s="507"/>
      <c r="AO21" s="507"/>
      <c r="AP21" s="507"/>
      <c r="AQ21" s="507"/>
      <c r="AR21" s="507"/>
      <c r="AT21" s="437"/>
      <c r="AV21" s="497" t="e">
        <f t="shared" si="3"/>
        <v>#DIV/0!</v>
      </c>
      <c r="AW21" s="497" t="e">
        <f t="shared" si="4"/>
        <v>#DIV/0!</v>
      </c>
      <c r="AX21" s="496"/>
      <c r="AY21" s="496" t="e">
        <f t="shared" si="32"/>
        <v>#DIV/0!</v>
      </c>
      <c r="AZ21" s="496" t="e">
        <f t="shared" si="32"/>
        <v>#DIV/0!</v>
      </c>
      <c r="BA21" s="496" t="e">
        <f t="shared" si="33"/>
        <v>#DIV/0!</v>
      </c>
      <c r="BB21" s="497"/>
      <c r="BC21" s="496" t="e">
        <f t="shared" si="34"/>
        <v>#DIV/0!</v>
      </c>
      <c r="BD21" s="496" t="e">
        <f t="shared" si="35"/>
        <v>#DIV/0!</v>
      </c>
      <c r="BF21" s="496" t="e">
        <f t="shared" si="20"/>
        <v>#DIV/0!</v>
      </c>
      <c r="BG21" s="496" t="e">
        <f t="shared" si="21"/>
        <v>#DIV/0!</v>
      </c>
      <c r="BH21" s="496"/>
      <c r="BI21" s="496" t="e">
        <f t="shared" si="22"/>
        <v>#DIV/0!</v>
      </c>
      <c r="BJ21" s="496" t="e">
        <f t="shared" si="36"/>
        <v>#DIV/0!</v>
      </c>
      <c r="BK21" s="496"/>
      <c r="BL21" s="497" t="e">
        <f t="shared" si="5"/>
        <v>#DIV/0!</v>
      </c>
      <c r="BM21" s="497" t="e">
        <f t="shared" si="6"/>
        <v>#DIV/0!</v>
      </c>
      <c r="BN21" s="497"/>
      <c r="BO21" s="497" t="e">
        <f t="shared" si="37"/>
        <v>#DIV/0!</v>
      </c>
      <c r="BP21" s="497" t="e">
        <f t="shared" si="37"/>
        <v>#DIV/0!</v>
      </c>
      <c r="BR21" s="496" t="e">
        <f t="shared" si="23"/>
        <v>#DIV/0!</v>
      </c>
      <c r="BS21" s="496" t="e">
        <f t="shared" si="24"/>
        <v>#DIV/0!</v>
      </c>
      <c r="BU21" s="496">
        <v>0</v>
      </c>
      <c r="BV21" s="496" t="e">
        <f t="shared" si="25"/>
        <v>#DIV/0!</v>
      </c>
      <c r="BZ21" s="496" t="e">
        <f t="shared" si="26"/>
        <v>#DIV/0!</v>
      </c>
      <c r="CA21" s="496">
        <f t="shared" si="27"/>
        <v>1</v>
      </c>
      <c r="CB21" s="496">
        <f t="shared" si="7"/>
        <v>1.3021963656943834</v>
      </c>
      <c r="CD21" s="496" t="e">
        <f t="shared" si="38"/>
        <v>#DIV/0!</v>
      </c>
      <c r="CE21" s="496">
        <f t="shared" si="28"/>
        <v>1</v>
      </c>
      <c r="CF21" s="496">
        <f t="shared" si="8"/>
        <v>1.0623777757818342</v>
      </c>
      <c r="CH21" s="496" t="e">
        <f t="shared" si="39"/>
        <v>#DIV/0!</v>
      </c>
      <c r="CI21" s="496">
        <f t="shared" si="29"/>
        <v>1</v>
      </c>
      <c r="CJ21" s="496">
        <f t="shared" si="9"/>
        <v>1.0144426909402173</v>
      </c>
      <c r="CL21" s="496">
        <f t="shared" si="40"/>
        <v>1.3834244786175871</v>
      </c>
      <c r="CN21" s="496" t="e">
        <f t="shared" si="41"/>
        <v>#DIV/0!</v>
      </c>
      <c r="CO21" s="496">
        <f t="shared" si="30"/>
        <v>1</v>
      </c>
      <c r="CP21" s="496">
        <f t="shared" si="10"/>
        <v>1.5255719601129758</v>
      </c>
      <c r="CR21" s="496" t="e">
        <f t="shared" si="42"/>
        <v>#DIV/0!</v>
      </c>
      <c r="CS21" s="496">
        <f t="shared" si="31"/>
        <v>1</v>
      </c>
      <c r="CT21" s="496">
        <f t="shared" si="11"/>
        <v>0.90682397296887973</v>
      </c>
    </row>
    <row r="22" spans="1:98" hidden="1" x14ac:dyDescent="0.2">
      <c r="A22" s="485" t="s">
        <v>105</v>
      </c>
      <c r="B22" s="431">
        <f t="shared" si="12"/>
        <v>1956</v>
      </c>
      <c r="D22" s="500"/>
      <c r="E22" s="500"/>
      <c r="F22" s="500"/>
      <c r="G22" s="500"/>
      <c r="H22" s="501"/>
      <c r="K22" s="502"/>
      <c r="M22" s="501"/>
      <c r="N22" s="501"/>
      <c r="O22" s="503"/>
      <c r="Q22" s="504"/>
      <c r="S22" s="497"/>
      <c r="T22" s="497"/>
      <c r="W22" s="497"/>
      <c r="Z22" s="505"/>
      <c r="AA22" s="496"/>
      <c r="AB22" s="444">
        <f t="shared" si="13"/>
        <v>1956</v>
      </c>
      <c r="AC22" s="507">
        <f t="shared" si="1"/>
        <v>0</v>
      </c>
      <c r="AD22" s="507">
        <f t="shared" si="2"/>
        <v>0</v>
      </c>
      <c r="AE22" s="507">
        <f t="shared" si="14"/>
        <v>1.0623777757818342</v>
      </c>
      <c r="AF22" s="508">
        <f t="shared" si="15"/>
        <v>1.0144426909402173</v>
      </c>
      <c r="AG22" s="507">
        <f t="shared" si="16"/>
        <v>1.3021963656943834</v>
      </c>
      <c r="AH22" s="507">
        <f t="shared" si="17"/>
        <v>0</v>
      </c>
      <c r="AI22" s="507">
        <f t="shared" si="18"/>
        <v>0</v>
      </c>
      <c r="AJ22" s="507"/>
      <c r="AK22" s="507"/>
      <c r="AL22" s="507">
        <f t="shared" si="19"/>
        <v>1.0777213696592067</v>
      </c>
      <c r="AM22" s="506"/>
      <c r="AN22" s="507"/>
      <c r="AO22" s="507"/>
      <c r="AP22" s="507"/>
      <c r="AQ22" s="507"/>
      <c r="AR22" s="507"/>
      <c r="AT22" s="437"/>
      <c r="AV22" s="497" t="e">
        <f t="shared" si="3"/>
        <v>#DIV/0!</v>
      </c>
      <c r="AW22" s="497" t="e">
        <f t="shared" si="4"/>
        <v>#DIV/0!</v>
      </c>
      <c r="AX22" s="496"/>
      <c r="AY22" s="496" t="e">
        <f t="shared" si="32"/>
        <v>#DIV/0!</v>
      </c>
      <c r="AZ22" s="496" t="e">
        <f t="shared" si="32"/>
        <v>#DIV/0!</v>
      </c>
      <c r="BA22" s="496" t="e">
        <f t="shared" si="33"/>
        <v>#DIV/0!</v>
      </c>
      <c r="BB22" s="497"/>
      <c r="BC22" s="496" t="e">
        <f t="shared" si="34"/>
        <v>#DIV/0!</v>
      </c>
      <c r="BD22" s="496" t="e">
        <f t="shared" si="35"/>
        <v>#DIV/0!</v>
      </c>
      <c r="BF22" s="496" t="e">
        <f t="shared" si="20"/>
        <v>#DIV/0!</v>
      </c>
      <c r="BG22" s="496" t="e">
        <f t="shared" si="21"/>
        <v>#DIV/0!</v>
      </c>
      <c r="BH22" s="496"/>
      <c r="BI22" s="496" t="e">
        <f t="shared" si="22"/>
        <v>#DIV/0!</v>
      </c>
      <c r="BJ22" s="496" t="e">
        <f t="shared" si="36"/>
        <v>#DIV/0!</v>
      </c>
      <c r="BK22" s="496"/>
      <c r="BL22" s="497" t="e">
        <f t="shared" si="5"/>
        <v>#DIV/0!</v>
      </c>
      <c r="BM22" s="497" t="e">
        <f t="shared" si="6"/>
        <v>#DIV/0!</v>
      </c>
      <c r="BN22" s="497"/>
      <c r="BO22" s="497" t="e">
        <f t="shared" si="37"/>
        <v>#DIV/0!</v>
      </c>
      <c r="BP22" s="497" t="e">
        <f t="shared" si="37"/>
        <v>#DIV/0!</v>
      </c>
      <c r="BR22" s="496" t="e">
        <f t="shared" si="23"/>
        <v>#DIV/0!</v>
      </c>
      <c r="BS22" s="496" t="e">
        <f t="shared" si="24"/>
        <v>#DIV/0!</v>
      </c>
      <c r="BU22" s="496">
        <v>0</v>
      </c>
      <c r="BV22" s="496" t="e">
        <f t="shared" si="25"/>
        <v>#DIV/0!</v>
      </c>
      <c r="BZ22" s="496" t="e">
        <f t="shared" si="26"/>
        <v>#DIV/0!</v>
      </c>
      <c r="CA22" s="496">
        <f t="shared" si="27"/>
        <v>1</v>
      </c>
      <c r="CB22" s="496">
        <f t="shared" si="7"/>
        <v>1.3021963656943834</v>
      </c>
      <c r="CD22" s="496" t="e">
        <f t="shared" si="38"/>
        <v>#DIV/0!</v>
      </c>
      <c r="CE22" s="496">
        <f t="shared" si="28"/>
        <v>1</v>
      </c>
      <c r="CF22" s="496">
        <f t="shared" si="8"/>
        <v>1.0623777757818342</v>
      </c>
      <c r="CH22" s="496" t="e">
        <f t="shared" si="39"/>
        <v>#DIV/0!</v>
      </c>
      <c r="CI22" s="496">
        <f t="shared" si="29"/>
        <v>1</v>
      </c>
      <c r="CJ22" s="496">
        <f t="shared" si="9"/>
        <v>1.0144426909402173</v>
      </c>
      <c r="CL22" s="496">
        <f t="shared" si="40"/>
        <v>1.3834244786175871</v>
      </c>
      <c r="CN22" s="496" t="e">
        <f t="shared" si="41"/>
        <v>#DIV/0!</v>
      </c>
      <c r="CO22" s="496">
        <f t="shared" si="30"/>
        <v>1</v>
      </c>
      <c r="CP22" s="496">
        <f t="shared" si="10"/>
        <v>1.5255719601129758</v>
      </c>
      <c r="CR22" s="496" t="e">
        <f t="shared" si="42"/>
        <v>#DIV/0!</v>
      </c>
      <c r="CS22" s="496">
        <f t="shared" si="31"/>
        <v>1</v>
      </c>
      <c r="CT22" s="496">
        <f t="shared" si="11"/>
        <v>0.90682397296887973</v>
      </c>
    </row>
    <row r="23" spans="1:98" hidden="1" x14ac:dyDescent="0.2">
      <c r="A23" s="485" t="s">
        <v>105</v>
      </c>
      <c r="B23" s="431">
        <f t="shared" si="12"/>
        <v>1957</v>
      </c>
      <c r="D23" s="500"/>
      <c r="E23" s="500"/>
      <c r="F23" s="500"/>
      <c r="G23" s="500"/>
      <c r="H23" s="501"/>
      <c r="K23" s="502"/>
      <c r="M23" s="501"/>
      <c r="N23" s="501"/>
      <c r="O23" s="503"/>
      <c r="Q23" s="504"/>
      <c r="S23" s="497"/>
      <c r="T23" s="497"/>
      <c r="W23" s="497"/>
      <c r="Z23" s="505"/>
      <c r="AA23" s="496"/>
      <c r="AB23" s="444">
        <f t="shared" si="13"/>
        <v>1957</v>
      </c>
      <c r="AC23" s="507">
        <f t="shared" si="1"/>
        <v>0</v>
      </c>
      <c r="AD23" s="507">
        <f t="shared" si="2"/>
        <v>0</v>
      </c>
      <c r="AE23" s="507">
        <f t="shared" si="14"/>
        <v>1.0623777757818342</v>
      </c>
      <c r="AF23" s="508">
        <f t="shared" si="15"/>
        <v>1.0144426909402173</v>
      </c>
      <c r="AG23" s="507">
        <f t="shared" si="16"/>
        <v>1.3021963656943834</v>
      </c>
      <c r="AH23" s="507">
        <f t="shared" si="17"/>
        <v>0</v>
      </c>
      <c r="AI23" s="507">
        <f t="shared" si="18"/>
        <v>0</v>
      </c>
      <c r="AJ23" s="507"/>
      <c r="AK23" s="507"/>
      <c r="AL23" s="507">
        <f t="shared" si="19"/>
        <v>1.0777213696592067</v>
      </c>
      <c r="AM23" s="506"/>
      <c r="AN23" s="507"/>
      <c r="AO23" s="507"/>
      <c r="AP23" s="507"/>
      <c r="AQ23" s="507"/>
      <c r="AR23" s="507"/>
      <c r="AT23" s="437"/>
      <c r="AV23" s="497" t="e">
        <f t="shared" si="3"/>
        <v>#DIV/0!</v>
      </c>
      <c r="AW23" s="497" t="e">
        <f t="shared" si="4"/>
        <v>#DIV/0!</v>
      </c>
      <c r="AX23" s="496"/>
      <c r="AY23" s="496" t="e">
        <f t="shared" si="32"/>
        <v>#DIV/0!</v>
      </c>
      <c r="AZ23" s="496" t="e">
        <f t="shared" si="32"/>
        <v>#DIV/0!</v>
      </c>
      <c r="BA23" s="496" t="e">
        <f t="shared" si="33"/>
        <v>#DIV/0!</v>
      </c>
      <c r="BB23" s="497"/>
      <c r="BC23" s="496" t="e">
        <f t="shared" si="34"/>
        <v>#DIV/0!</v>
      </c>
      <c r="BD23" s="496" t="e">
        <f t="shared" si="35"/>
        <v>#DIV/0!</v>
      </c>
      <c r="BF23" s="496" t="e">
        <f t="shared" si="20"/>
        <v>#DIV/0!</v>
      </c>
      <c r="BG23" s="496" t="e">
        <f t="shared" si="21"/>
        <v>#DIV/0!</v>
      </c>
      <c r="BH23" s="496"/>
      <c r="BI23" s="496" t="e">
        <f t="shared" si="22"/>
        <v>#DIV/0!</v>
      </c>
      <c r="BJ23" s="496" t="e">
        <f t="shared" si="36"/>
        <v>#DIV/0!</v>
      </c>
      <c r="BK23" s="496"/>
      <c r="BL23" s="497" t="e">
        <f t="shared" si="5"/>
        <v>#DIV/0!</v>
      </c>
      <c r="BM23" s="497" t="e">
        <f t="shared" si="6"/>
        <v>#DIV/0!</v>
      </c>
      <c r="BN23" s="497"/>
      <c r="BO23" s="497" t="e">
        <f t="shared" si="37"/>
        <v>#DIV/0!</v>
      </c>
      <c r="BP23" s="497" t="e">
        <f t="shared" si="37"/>
        <v>#DIV/0!</v>
      </c>
      <c r="BR23" s="496" t="e">
        <f t="shared" si="23"/>
        <v>#DIV/0!</v>
      </c>
      <c r="BS23" s="496" t="e">
        <f t="shared" si="24"/>
        <v>#DIV/0!</v>
      </c>
      <c r="BU23" s="496">
        <v>0</v>
      </c>
      <c r="BV23" s="496" t="e">
        <f t="shared" si="25"/>
        <v>#DIV/0!</v>
      </c>
      <c r="BZ23" s="496" t="e">
        <f t="shared" si="26"/>
        <v>#DIV/0!</v>
      </c>
      <c r="CA23" s="496">
        <f t="shared" si="27"/>
        <v>1</v>
      </c>
      <c r="CB23" s="496">
        <f t="shared" si="7"/>
        <v>1.3021963656943834</v>
      </c>
      <c r="CD23" s="496" t="e">
        <f t="shared" si="38"/>
        <v>#DIV/0!</v>
      </c>
      <c r="CE23" s="496">
        <f t="shared" si="28"/>
        <v>1</v>
      </c>
      <c r="CF23" s="496">
        <f t="shared" si="8"/>
        <v>1.0623777757818342</v>
      </c>
      <c r="CH23" s="496" t="e">
        <f t="shared" si="39"/>
        <v>#DIV/0!</v>
      </c>
      <c r="CI23" s="496">
        <f t="shared" si="29"/>
        <v>1</v>
      </c>
      <c r="CJ23" s="496">
        <f t="shared" si="9"/>
        <v>1.0144426909402173</v>
      </c>
      <c r="CL23" s="496">
        <f t="shared" si="40"/>
        <v>1.3834244786175871</v>
      </c>
      <c r="CN23" s="496" t="e">
        <f t="shared" si="41"/>
        <v>#DIV/0!</v>
      </c>
      <c r="CO23" s="496">
        <f t="shared" si="30"/>
        <v>1</v>
      </c>
      <c r="CP23" s="496">
        <f t="shared" si="10"/>
        <v>1.5255719601129758</v>
      </c>
      <c r="CR23" s="496" t="e">
        <f t="shared" si="42"/>
        <v>#DIV/0!</v>
      </c>
      <c r="CS23" s="496">
        <f t="shared" si="31"/>
        <v>1</v>
      </c>
      <c r="CT23" s="496">
        <f t="shared" si="11"/>
        <v>0.90682397296887973</v>
      </c>
    </row>
    <row r="24" spans="1:98" hidden="1" x14ac:dyDescent="0.2">
      <c r="A24" s="485" t="s">
        <v>105</v>
      </c>
      <c r="B24" s="431">
        <f t="shared" si="12"/>
        <v>1958</v>
      </c>
      <c r="D24" s="500"/>
      <c r="E24" s="500"/>
      <c r="F24" s="500"/>
      <c r="G24" s="500"/>
      <c r="H24" s="501"/>
      <c r="K24" s="502"/>
      <c r="M24" s="501"/>
      <c r="N24" s="501"/>
      <c r="O24" s="503"/>
      <c r="Q24" s="504"/>
      <c r="S24" s="497"/>
      <c r="T24" s="497"/>
      <c r="W24" s="497"/>
      <c r="Z24" s="505"/>
      <c r="AA24" s="496"/>
      <c r="AB24" s="444">
        <f t="shared" si="13"/>
        <v>1958</v>
      </c>
      <c r="AC24" s="507">
        <f t="shared" si="1"/>
        <v>0</v>
      </c>
      <c r="AD24" s="507">
        <f t="shared" si="2"/>
        <v>0</v>
      </c>
      <c r="AE24" s="507">
        <f t="shared" si="14"/>
        <v>1.0623777757818342</v>
      </c>
      <c r="AF24" s="508">
        <f t="shared" si="15"/>
        <v>1.0144426909402173</v>
      </c>
      <c r="AG24" s="507">
        <f t="shared" si="16"/>
        <v>1.3021963656943834</v>
      </c>
      <c r="AH24" s="507">
        <f t="shared" si="17"/>
        <v>0</v>
      </c>
      <c r="AI24" s="507">
        <f t="shared" si="18"/>
        <v>0</v>
      </c>
      <c r="AJ24" s="507"/>
      <c r="AK24" s="507"/>
      <c r="AL24" s="507">
        <f t="shared" si="19"/>
        <v>1.0777213696592067</v>
      </c>
      <c r="AM24" s="506"/>
      <c r="AN24" s="507"/>
      <c r="AO24" s="507"/>
      <c r="AP24" s="507"/>
      <c r="AQ24" s="507"/>
      <c r="AR24" s="507"/>
      <c r="AT24" s="437"/>
      <c r="AV24" s="497" t="e">
        <f t="shared" si="3"/>
        <v>#DIV/0!</v>
      </c>
      <c r="AW24" s="497" t="e">
        <f t="shared" si="4"/>
        <v>#DIV/0!</v>
      </c>
      <c r="AX24" s="496"/>
      <c r="AY24" s="496" t="e">
        <f t="shared" si="32"/>
        <v>#DIV/0!</v>
      </c>
      <c r="AZ24" s="496" t="e">
        <f t="shared" si="32"/>
        <v>#DIV/0!</v>
      </c>
      <c r="BA24" s="496" t="e">
        <f t="shared" si="33"/>
        <v>#DIV/0!</v>
      </c>
      <c r="BB24" s="497"/>
      <c r="BC24" s="496" t="e">
        <f t="shared" si="34"/>
        <v>#DIV/0!</v>
      </c>
      <c r="BD24" s="496" t="e">
        <f t="shared" si="35"/>
        <v>#DIV/0!</v>
      </c>
      <c r="BF24" s="496" t="e">
        <f t="shared" si="20"/>
        <v>#DIV/0!</v>
      </c>
      <c r="BG24" s="496" t="e">
        <f t="shared" si="21"/>
        <v>#DIV/0!</v>
      </c>
      <c r="BH24" s="496"/>
      <c r="BI24" s="496" t="e">
        <f t="shared" si="22"/>
        <v>#DIV/0!</v>
      </c>
      <c r="BJ24" s="496" t="e">
        <f t="shared" si="36"/>
        <v>#DIV/0!</v>
      </c>
      <c r="BK24" s="496"/>
      <c r="BL24" s="497" t="e">
        <f t="shared" si="5"/>
        <v>#DIV/0!</v>
      </c>
      <c r="BM24" s="497" t="e">
        <f t="shared" si="6"/>
        <v>#DIV/0!</v>
      </c>
      <c r="BN24" s="497"/>
      <c r="BO24" s="497" t="e">
        <f t="shared" si="37"/>
        <v>#DIV/0!</v>
      </c>
      <c r="BP24" s="497" t="e">
        <f t="shared" si="37"/>
        <v>#DIV/0!</v>
      </c>
      <c r="BR24" s="496" t="e">
        <f t="shared" si="23"/>
        <v>#DIV/0!</v>
      </c>
      <c r="BS24" s="496" t="e">
        <f t="shared" si="24"/>
        <v>#DIV/0!</v>
      </c>
      <c r="BU24" s="496">
        <v>0</v>
      </c>
      <c r="BV24" s="496" t="e">
        <f t="shared" si="25"/>
        <v>#DIV/0!</v>
      </c>
      <c r="BZ24" s="496" t="e">
        <f t="shared" si="26"/>
        <v>#DIV/0!</v>
      </c>
      <c r="CA24" s="496">
        <f t="shared" si="27"/>
        <v>1</v>
      </c>
      <c r="CB24" s="496">
        <f t="shared" si="7"/>
        <v>1.3021963656943834</v>
      </c>
      <c r="CD24" s="496" t="e">
        <f t="shared" si="38"/>
        <v>#DIV/0!</v>
      </c>
      <c r="CE24" s="496">
        <f t="shared" si="28"/>
        <v>1</v>
      </c>
      <c r="CF24" s="496">
        <f t="shared" si="8"/>
        <v>1.0623777757818342</v>
      </c>
      <c r="CH24" s="496" t="e">
        <f t="shared" si="39"/>
        <v>#DIV/0!</v>
      </c>
      <c r="CI24" s="496">
        <f t="shared" si="29"/>
        <v>1</v>
      </c>
      <c r="CJ24" s="496">
        <f t="shared" si="9"/>
        <v>1.0144426909402173</v>
      </c>
      <c r="CL24" s="496">
        <f t="shared" si="40"/>
        <v>1.3834244786175871</v>
      </c>
      <c r="CN24" s="496" t="e">
        <f t="shared" si="41"/>
        <v>#DIV/0!</v>
      </c>
      <c r="CO24" s="496">
        <f t="shared" si="30"/>
        <v>1</v>
      </c>
      <c r="CP24" s="496">
        <f t="shared" si="10"/>
        <v>1.5255719601129758</v>
      </c>
      <c r="CR24" s="496" t="e">
        <f t="shared" si="42"/>
        <v>#DIV/0!</v>
      </c>
      <c r="CS24" s="496">
        <f t="shared" si="31"/>
        <v>1</v>
      </c>
      <c r="CT24" s="496">
        <f t="shared" si="11"/>
        <v>0.90682397296887973</v>
      </c>
    </row>
    <row r="25" spans="1:98" hidden="1" x14ac:dyDescent="0.2">
      <c r="A25" s="485" t="s">
        <v>105</v>
      </c>
      <c r="B25" s="431">
        <f t="shared" si="12"/>
        <v>1959</v>
      </c>
      <c r="D25" s="500"/>
      <c r="E25" s="500"/>
      <c r="F25" s="500"/>
      <c r="G25" s="500"/>
      <c r="H25" s="501"/>
      <c r="K25" s="502"/>
      <c r="M25" s="501"/>
      <c r="N25" s="501"/>
      <c r="O25" s="503"/>
      <c r="Q25" s="504"/>
      <c r="S25" s="497"/>
      <c r="T25" s="497"/>
      <c r="W25" s="497"/>
      <c r="Z25" s="505"/>
      <c r="AA25" s="496"/>
      <c r="AB25" s="444">
        <f t="shared" si="13"/>
        <v>1959</v>
      </c>
      <c r="AC25" s="507">
        <f t="shared" si="1"/>
        <v>0</v>
      </c>
      <c r="AD25" s="507">
        <f t="shared" si="2"/>
        <v>0</v>
      </c>
      <c r="AE25" s="507">
        <f t="shared" si="14"/>
        <v>1.0623777757818342</v>
      </c>
      <c r="AF25" s="508">
        <f t="shared" si="15"/>
        <v>1.0144426909402173</v>
      </c>
      <c r="AG25" s="507">
        <f t="shared" si="16"/>
        <v>1.3021963656943834</v>
      </c>
      <c r="AH25" s="507">
        <f t="shared" si="17"/>
        <v>0</v>
      </c>
      <c r="AI25" s="507">
        <f t="shared" si="18"/>
        <v>0</v>
      </c>
      <c r="AJ25" s="507"/>
      <c r="AK25" s="507"/>
      <c r="AL25" s="507">
        <f t="shared" si="19"/>
        <v>1.0777213696592067</v>
      </c>
      <c r="AM25" s="506"/>
      <c r="AN25" s="507"/>
      <c r="AO25" s="507"/>
      <c r="AP25" s="507"/>
      <c r="AQ25" s="507"/>
      <c r="AR25" s="507"/>
      <c r="AT25" s="437"/>
      <c r="AV25" s="497" t="e">
        <f t="shared" si="3"/>
        <v>#DIV/0!</v>
      </c>
      <c r="AW25" s="497" t="e">
        <f t="shared" si="4"/>
        <v>#DIV/0!</v>
      </c>
      <c r="AX25" s="496"/>
      <c r="AY25" s="496" t="e">
        <f t="shared" si="32"/>
        <v>#DIV/0!</v>
      </c>
      <c r="AZ25" s="496" t="e">
        <f t="shared" si="32"/>
        <v>#DIV/0!</v>
      </c>
      <c r="BA25" s="496" t="e">
        <f t="shared" si="33"/>
        <v>#DIV/0!</v>
      </c>
      <c r="BB25" s="497"/>
      <c r="BC25" s="496" t="e">
        <f t="shared" si="34"/>
        <v>#DIV/0!</v>
      </c>
      <c r="BD25" s="496" t="e">
        <f t="shared" si="35"/>
        <v>#DIV/0!</v>
      </c>
      <c r="BF25" s="496" t="e">
        <f t="shared" si="20"/>
        <v>#DIV/0!</v>
      </c>
      <c r="BG25" s="496" t="e">
        <f t="shared" si="21"/>
        <v>#DIV/0!</v>
      </c>
      <c r="BH25" s="496"/>
      <c r="BI25" s="496" t="e">
        <f t="shared" si="22"/>
        <v>#DIV/0!</v>
      </c>
      <c r="BJ25" s="496" t="e">
        <f t="shared" si="36"/>
        <v>#DIV/0!</v>
      </c>
      <c r="BK25" s="496"/>
      <c r="BL25" s="497" t="e">
        <f t="shared" si="5"/>
        <v>#DIV/0!</v>
      </c>
      <c r="BM25" s="497" t="e">
        <f t="shared" si="6"/>
        <v>#DIV/0!</v>
      </c>
      <c r="BN25" s="497"/>
      <c r="BO25" s="497" t="e">
        <f t="shared" si="37"/>
        <v>#DIV/0!</v>
      </c>
      <c r="BP25" s="497" t="e">
        <f t="shared" si="37"/>
        <v>#DIV/0!</v>
      </c>
      <c r="BR25" s="496" t="e">
        <f t="shared" si="23"/>
        <v>#DIV/0!</v>
      </c>
      <c r="BS25" s="496" t="e">
        <f t="shared" si="24"/>
        <v>#DIV/0!</v>
      </c>
      <c r="BU25" s="496">
        <v>0</v>
      </c>
      <c r="BV25" s="496" t="e">
        <f t="shared" si="25"/>
        <v>#DIV/0!</v>
      </c>
      <c r="BZ25" s="496" t="e">
        <f t="shared" si="26"/>
        <v>#DIV/0!</v>
      </c>
      <c r="CA25" s="496">
        <f t="shared" si="27"/>
        <v>1</v>
      </c>
      <c r="CB25" s="496">
        <f t="shared" si="7"/>
        <v>1.3021963656943834</v>
      </c>
      <c r="CD25" s="496" t="e">
        <f t="shared" si="38"/>
        <v>#DIV/0!</v>
      </c>
      <c r="CE25" s="496">
        <f t="shared" si="28"/>
        <v>1</v>
      </c>
      <c r="CF25" s="496">
        <f t="shared" si="8"/>
        <v>1.0623777757818342</v>
      </c>
      <c r="CH25" s="496" t="e">
        <f t="shared" si="39"/>
        <v>#DIV/0!</v>
      </c>
      <c r="CI25" s="496">
        <f t="shared" si="29"/>
        <v>1</v>
      </c>
      <c r="CJ25" s="496">
        <f t="shared" si="9"/>
        <v>1.0144426909402173</v>
      </c>
      <c r="CL25" s="496">
        <f t="shared" si="40"/>
        <v>1.3834244786175871</v>
      </c>
      <c r="CN25" s="496" t="e">
        <f t="shared" si="41"/>
        <v>#DIV/0!</v>
      </c>
      <c r="CO25" s="496">
        <f t="shared" si="30"/>
        <v>1</v>
      </c>
      <c r="CP25" s="496">
        <f t="shared" si="10"/>
        <v>1.5255719601129758</v>
      </c>
      <c r="CR25" s="496" t="e">
        <f t="shared" si="42"/>
        <v>#DIV/0!</v>
      </c>
      <c r="CS25" s="496">
        <f t="shared" si="31"/>
        <v>1</v>
      </c>
      <c r="CT25" s="496">
        <f t="shared" si="11"/>
        <v>0.90682397296887973</v>
      </c>
    </row>
    <row r="26" spans="1:98" hidden="1" x14ac:dyDescent="0.2">
      <c r="A26" s="485" t="s">
        <v>105</v>
      </c>
      <c r="B26" s="431">
        <f t="shared" si="12"/>
        <v>1960</v>
      </c>
      <c r="D26" s="500"/>
      <c r="E26" s="500"/>
      <c r="F26" s="500"/>
      <c r="G26" s="500"/>
      <c r="H26" s="501"/>
      <c r="K26" s="502"/>
      <c r="M26" s="501"/>
      <c r="N26" s="501"/>
      <c r="O26" s="503"/>
      <c r="Q26" s="504"/>
      <c r="S26" s="497"/>
      <c r="T26" s="497"/>
      <c r="W26" s="497"/>
      <c r="Z26" s="505"/>
      <c r="AA26" s="496"/>
      <c r="AB26" s="444">
        <f t="shared" si="13"/>
        <v>1960</v>
      </c>
      <c r="AC26" s="507">
        <f t="shared" si="1"/>
        <v>0</v>
      </c>
      <c r="AD26" s="507">
        <f t="shared" si="2"/>
        <v>0</v>
      </c>
      <c r="AE26" s="507">
        <f t="shared" si="14"/>
        <v>1.0623777757818342</v>
      </c>
      <c r="AF26" s="508">
        <f t="shared" si="15"/>
        <v>1.0144426909402173</v>
      </c>
      <c r="AG26" s="507">
        <f t="shared" si="16"/>
        <v>1.3021963656943834</v>
      </c>
      <c r="AH26" s="507">
        <f t="shared" si="17"/>
        <v>0</v>
      </c>
      <c r="AI26" s="507">
        <f t="shared" si="18"/>
        <v>0</v>
      </c>
      <c r="AJ26" s="507"/>
      <c r="AK26" s="507"/>
      <c r="AL26" s="507">
        <f t="shared" si="19"/>
        <v>1.0777213696592067</v>
      </c>
      <c r="AM26" s="506"/>
      <c r="AN26" s="507"/>
      <c r="AO26" s="507"/>
      <c r="AP26" s="507"/>
      <c r="AQ26" s="507"/>
      <c r="AR26" s="507"/>
      <c r="AT26" s="437"/>
      <c r="AV26" s="497" t="e">
        <f t="shared" si="3"/>
        <v>#DIV/0!</v>
      </c>
      <c r="AW26" s="497" t="e">
        <f t="shared" si="4"/>
        <v>#DIV/0!</v>
      </c>
      <c r="AX26" s="496"/>
      <c r="AY26" s="496" t="e">
        <f t="shared" si="32"/>
        <v>#DIV/0!</v>
      </c>
      <c r="AZ26" s="496" t="e">
        <f t="shared" si="32"/>
        <v>#DIV/0!</v>
      </c>
      <c r="BA26" s="496" t="e">
        <f t="shared" si="33"/>
        <v>#DIV/0!</v>
      </c>
      <c r="BB26" s="497"/>
      <c r="BC26" s="496" t="e">
        <f t="shared" si="34"/>
        <v>#DIV/0!</v>
      </c>
      <c r="BD26" s="496" t="e">
        <f t="shared" si="35"/>
        <v>#DIV/0!</v>
      </c>
      <c r="BF26" s="496" t="e">
        <f t="shared" si="20"/>
        <v>#DIV/0!</v>
      </c>
      <c r="BG26" s="496" t="e">
        <f t="shared" si="21"/>
        <v>#DIV/0!</v>
      </c>
      <c r="BH26" s="496"/>
      <c r="BI26" s="496" t="e">
        <f t="shared" si="22"/>
        <v>#DIV/0!</v>
      </c>
      <c r="BJ26" s="496" t="e">
        <f t="shared" si="36"/>
        <v>#DIV/0!</v>
      </c>
      <c r="BK26" s="496"/>
      <c r="BL26" s="497" t="e">
        <f t="shared" si="5"/>
        <v>#DIV/0!</v>
      </c>
      <c r="BM26" s="497" t="e">
        <f t="shared" si="6"/>
        <v>#DIV/0!</v>
      </c>
      <c r="BN26" s="497"/>
      <c r="BO26" s="497" t="e">
        <f t="shared" si="37"/>
        <v>#DIV/0!</v>
      </c>
      <c r="BP26" s="497" t="e">
        <f t="shared" si="37"/>
        <v>#DIV/0!</v>
      </c>
      <c r="BR26" s="496" t="e">
        <f t="shared" si="23"/>
        <v>#DIV/0!</v>
      </c>
      <c r="BS26" s="496" t="e">
        <f t="shared" si="24"/>
        <v>#DIV/0!</v>
      </c>
      <c r="BU26" s="496">
        <v>0</v>
      </c>
      <c r="BV26" s="496" t="e">
        <f t="shared" si="25"/>
        <v>#DIV/0!</v>
      </c>
      <c r="BZ26" s="496" t="e">
        <f t="shared" si="26"/>
        <v>#DIV/0!</v>
      </c>
      <c r="CA26" s="496">
        <f t="shared" si="27"/>
        <v>1</v>
      </c>
      <c r="CB26" s="496">
        <f t="shared" si="7"/>
        <v>1.3021963656943834</v>
      </c>
      <c r="CD26" s="496" t="e">
        <f t="shared" si="38"/>
        <v>#DIV/0!</v>
      </c>
      <c r="CE26" s="496">
        <f t="shared" si="28"/>
        <v>1</v>
      </c>
      <c r="CF26" s="496">
        <f t="shared" si="8"/>
        <v>1.0623777757818342</v>
      </c>
      <c r="CH26" s="496" t="e">
        <f t="shared" si="39"/>
        <v>#DIV/0!</v>
      </c>
      <c r="CI26" s="496">
        <f t="shared" si="29"/>
        <v>1</v>
      </c>
      <c r="CJ26" s="496">
        <f t="shared" si="9"/>
        <v>1.0144426909402173</v>
      </c>
      <c r="CL26" s="496">
        <f t="shared" si="40"/>
        <v>1.3834244786175871</v>
      </c>
      <c r="CN26" s="496" t="e">
        <f t="shared" si="41"/>
        <v>#DIV/0!</v>
      </c>
      <c r="CO26" s="496">
        <f t="shared" si="30"/>
        <v>1</v>
      </c>
      <c r="CP26" s="496">
        <f t="shared" si="10"/>
        <v>1.5255719601129758</v>
      </c>
      <c r="CR26" s="496" t="e">
        <f t="shared" si="42"/>
        <v>#DIV/0!</v>
      </c>
      <c r="CS26" s="496">
        <f t="shared" si="31"/>
        <v>1</v>
      </c>
      <c r="CT26" s="496">
        <f t="shared" si="11"/>
        <v>0.90682397296887973</v>
      </c>
    </row>
    <row r="27" spans="1:98" hidden="1" x14ac:dyDescent="0.2">
      <c r="A27" s="485" t="s">
        <v>105</v>
      </c>
      <c r="B27" s="431">
        <f t="shared" si="12"/>
        <v>1961</v>
      </c>
      <c r="D27" s="500"/>
      <c r="E27" s="500"/>
      <c r="F27" s="500"/>
      <c r="G27" s="500"/>
      <c r="H27" s="501"/>
      <c r="K27" s="502"/>
      <c r="M27" s="501"/>
      <c r="N27" s="501"/>
      <c r="O27" s="503"/>
      <c r="Q27" s="504"/>
      <c r="S27" s="497"/>
      <c r="T27" s="497"/>
      <c r="W27" s="497"/>
      <c r="Z27" s="505"/>
      <c r="AA27" s="496"/>
      <c r="AB27" s="444">
        <f t="shared" si="13"/>
        <v>1961</v>
      </c>
      <c r="AC27" s="507">
        <f t="shared" si="1"/>
        <v>0</v>
      </c>
      <c r="AD27" s="507">
        <f t="shared" si="2"/>
        <v>0</v>
      </c>
      <c r="AE27" s="507">
        <f t="shared" si="14"/>
        <v>1.0623777757818342</v>
      </c>
      <c r="AF27" s="508">
        <f t="shared" si="15"/>
        <v>1.0144426909402173</v>
      </c>
      <c r="AG27" s="507">
        <f t="shared" si="16"/>
        <v>1.3021963656943834</v>
      </c>
      <c r="AH27" s="507">
        <f t="shared" si="17"/>
        <v>0</v>
      </c>
      <c r="AI27" s="507">
        <f t="shared" si="18"/>
        <v>0</v>
      </c>
      <c r="AJ27" s="507"/>
      <c r="AK27" s="507"/>
      <c r="AL27" s="507">
        <f t="shared" si="19"/>
        <v>1.0777213696592067</v>
      </c>
      <c r="AM27" s="506"/>
      <c r="AN27" s="507"/>
      <c r="AO27" s="507"/>
      <c r="AP27" s="507"/>
      <c r="AQ27" s="507"/>
      <c r="AR27" s="507"/>
      <c r="AT27" s="437"/>
      <c r="AV27" s="497" t="e">
        <f t="shared" si="3"/>
        <v>#DIV/0!</v>
      </c>
      <c r="AW27" s="497" t="e">
        <f t="shared" si="4"/>
        <v>#DIV/0!</v>
      </c>
      <c r="AX27" s="496"/>
      <c r="AY27" s="496" t="e">
        <f t="shared" si="32"/>
        <v>#DIV/0!</v>
      </c>
      <c r="AZ27" s="496" t="e">
        <f t="shared" si="32"/>
        <v>#DIV/0!</v>
      </c>
      <c r="BA27" s="496" t="e">
        <f t="shared" si="33"/>
        <v>#DIV/0!</v>
      </c>
      <c r="BB27" s="497"/>
      <c r="BC27" s="496" t="e">
        <f t="shared" si="34"/>
        <v>#DIV/0!</v>
      </c>
      <c r="BD27" s="496" t="e">
        <f t="shared" si="35"/>
        <v>#DIV/0!</v>
      </c>
      <c r="BF27" s="496" t="e">
        <f t="shared" si="20"/>
        <v>#DIV/0!</v>
      </c>
      <c r="BG27" s="496" t="e">
        <f t="shared" si="21"/>
        <v>#DIV/0!</v>
      </c>
      <c r="BH27" s="496"/>
      <c r="BI27" s="496" t="e">
        <f t="shared" si="22"/>
        <v>#DIV/0!</v>
      </c>
      <c r="BJ27" s="496" t="e">
        <f t="shared" si="36"/>
        <v>#DIV/0!</v>
      </c>
      <c r="BK27" s="496"/>
      <c r="BL27" s="497" t="e">
        <f t="shared" si="5"/>
        <v>#DIV/0!</v>
      </c>
      <c r="BM27" s="497" t="e">
        <f t="shared" si="6"/>
        <v>#DIV/0!</v>
      </c>
      <c r="BN27" s="497"/>
      <c r="BO27" s="497" t="e">
        <f t="shared" si="37"/>
        <v>#DIV/0!</v>
      </c>
      <c r="BP27" s="497" t="e">
        <f t="shared" si="37"/>
        <v>#DIV/0!</v>
      </c>
      <c r="BR27" s="496" t="e">
        <f t="shared" si="23"/>
        <v>#DIV/0!</v>
      </c>
      <c r="BS27" s="496" t="e">
        <f t="shared" si="24"/>
        <v>#DIV/0!</v>
      </c>
      <c r="BU27" s="496">
        <v>0</v>
      </c>
      <c r="BV27" s="496" t="e">
        <f t="shared" si="25"/>
        <v>#DIV/0!</v>
      </c>
      <c r="BZ27" s="496" t="e">
        <f t="shared" si="26"/>
        <v>#DIV/0!</v>
      </c>
      <c r="CA27" s="496">
        <f t="shared" si="27"/>
        <v>1</v>
      </c>
      <c r="CB27" s="496">
        <f t="shared" si="7"/>
        <v>1.3021963656943834</v>
      </c>
      <c r="CD27" s="496" t="e">
        <f t="shared" si="38"/>
        <v>#DIV/0!</v>
      </c>
      <c r="CE27" s="496">
        <f t="shared" si="28"/>
        <v>1</v>
      </c>
      <c r="CF27" s="496">
        <f t="shared" si="8"/>
        <v>1.0623777757818342</v>
      </c>
      <c r="CH27" s="496" t="e">
        <f t="shared" si="39"/>
        <v>#DIV/0!</v>
      </c>
      <c r="CI27" s="496">
        <f t="shared" si="29"/>
        <v>1</v>
      </c>
      <c r="CJ27" s="496">
        <f t="shared" si="9"/>
        <v>1.0144426909402173</v>
      </c>
      <c r="CL27" s="496">
        <f t="shared" si="40"/>
        <v>1.3834244786175871</v>
      </c>
      <c r="CN27" s="496" t="e">
        <f t="shared" si="41"/>
        <v>#DIV/0!</v>
      </c>
      <c r="CO27" s="496">
        <f t="shared" si="30"/>
        <v>1</v>
      </c>
      <c r="CP27" s="496">
        <f t="shared" si="10"/>
        <v>1.5255719601129758</v>
      </c>
      <c r="CR27" s="496" t="e">
        <f t="shared" si="42"/>
        <v>#DIV/0!</v>
      </c>
      <c r="CS27" s="496">
        <f t="shared" si="31"/>
        <v>1</v>
      </c>
      <c r="CT27" s="496">
        <f t="shared" si="11"/>
        <v>0.90682397296887973</v>
      </c>
    </row>
    <row r="28" spans="1:98" hidden="1" x14ac:dyDescent="0.2">
      <c r="A28" s="485" t="s">
        <v>105</v>
      </c>
      <c r="B28" s="431">
        <f t="shared" si="12"/>
        <v>1962</v>
      </c>
      <c r="D28" s="500"/>
      <c r="E28" s="500"/>
      <c r="F28" s="500"/>
      <c r="G28" s="500"/>
      <c r="H28" s="501"/>
      <c r="K28" s="502"/>
      <c r="M28" s="501"/>
      <c r="N28" s="501"/>
      <c r="O28" s="503"/>
      <c r="Q28" s="504"/>
      <c r="S28" s="497"/>
      <c r="T28" s="497"/>
      <c r="W28" s="497"/>
      <c r="Z28" s="505"/>
      <c r="AA28" s="496"/>
      <c r="AB28" s="444">
        <f t="shared" si="13"/>
        <v>1962</v>
      </c>
      <c r="AC28" s="507">
        <f t="shared" si="1"/>
        <v>0</v>
      </c>
      <c r="AD28" s="507">
        <f t="shared" si="2"/>
        <v>0</v>
      </c>
      <c r="AE28" s="507">
        <f t="shared" si="14"/>
        <v>1.0623777757818342</v>
      </c>
      <c r="AF28" s="508">
        <f t="shared" si="15"/>
        <v>1.0144426909402173</v>
      </c>
      <c r="AG28" s="507">
        <f t="shared" si="16"/>
        <v>1.3021963656943834</v>
      </c>
      <c r="AH28" s="507">
        <f t="shared" si="17"/>
        <v>0</v>
      </c>
      <c r="AI28" s="507">
        <f t="shared" si="18"/>
        <v>0</v>
      </c>
      <c r="AJ28" s="507"/>
      <c r="AK28" s="507"/>
      <c r="AL28" s="507">
        <f t="shared" si="19"/>
        <v>1.0777213696592067</v>
      </c>
      <c r="AM28" s="506"/>
      <c r="AN28" s="507"/>
      <c r="AO28" s="507"/>
      <c r="AP28" s="507"/>
      <c r="AQ28" s="507"/>
      <c r="AR28" s="507"/>
      <c r="AT28" s="437"/>
      <c r="AV28" s="497" t="e">
        <f t="shared" si="3"/>
        <v>#DIV/0!</v>
      </c>
      <c r="AW28" s="497" t="e">
        <f t="shared" si="4"/>
        <v>#DIV/0!</v>
      </c>
      <c r="AX28" s="496"/>
      <c r="AY28" s="496" t="e">
        <f t="shared" si="32"/>
        <v>#DIV/0!</v>
      </c>
      <c r="AZ28" s="496" t="e">
        <f t="shared" si="32"/>
        <v>#DIV/0!</v>
      </c>
      <c r="BA28" s="496" t="e">
        <f t="shared" si="33"/>
        <v>#DIV/0!</v>
      </c>
      <c r="BB28" s="497"/>
      <c r="BC28" s="496" t="e">
        <f t="shared" si="34"/>
        <v>#DIV/0!</v>
      </c>
      <c r="BD28" s="496" t="e">
        <f t="shared" si="35"/>
        <v>#DIV/0!</v>
      </c>
      <c r="BF28" s="496" t="e">
        <f t="shared" si="20"/>
        <v>#DIV/0!</v>
      </c>
      <c r="BG28" s="496" t="e">
        <f t="shared" si="21"/>
        <v>#DIV/0!</v>
      </c>
      <c r="BH28" s="496"/>
      <c r="BI28" s="496" t="e">
        <f t="shared" si="22"/>
        <v>#DIV/0!</v>
      </c>
      <c r="BJ28" s="496" t="e">
        <f t="shared" si="36"/>
        <v>#DIV/0!</v>
      </c>
      <c r="BK28" s="496"/>
      <c r="BL28" s="497" t="e">
        <f t="shared" si="5"/>
        <v>#DIV/0!</v>
      </c>
      <c r="BM28" s="497" t="e">
        <f t="shared" si="6"/>
        <v>#DIV/0!</v>
      </c>
      <c r="BN28" s="497"/>
      <c r="BO28" s="497" t="e">
        <f t="shared" si="37"/>
        <v>#DIV/0!</v>
      </c>
      <c r="BP28" s="497" t="e">
        <f t="shared" si="37"/>
        <v>#DIV/0!</v>
      </c>
      <c r="BR28" s="496" t="e">
        <f t="shared" si="23"/>
        <v>#DIV/0!</v>
      </c>
      <c r="BS28" s="496" t="e">
        <f t="shared" si="24"/>
        <v>#DIV/0!</v>
      </c>
      <c r="BU28" s="496">
        <v>0</v>
      </c>
      <c r="BV28" s="496" t="e">
        <f t="shared" si="25"/>
        <v>#DIV/0!</v>
      </c>
      <c r="BZ28" s="496" t="e">
        <f t="shared" si="26"/>
        <v>#DIV/0!</v>
      </c>
      <c r="CA28" s="496">
        <f t="shared" si="27"/>
        <v>1</v>
      </c>
      <c r="CB28" s="496">
        <f t="shared" si="7"/>
        <v>1.3021963656943834</v>
      </c>
      <c r="CD28" s="496" t="e">
        <f t="shared" si="38"/>
        <v>#DIV/0!</v>
      </c>
      <c r="CE28" s="496">
        <f t="shared" si="28"/>
        <v>1</v>
      </c>
      <c r="CF28" s="496">
        <f t="shared" si="8"/>
        <v>1.0623777757818342</v>
      </c>
      <c r="CH28" s="496" t="e">
        <f t="shared" si="39"/>
        <v>#DIV/0!</v>
      </c>
      <c r="CI28" s="496">
        <f t="shared" si="29"/>
        <v>1</v>
      </c>
      <c r="CJ28" s="496">
        <f t="shared" si="9"/>
        <v>1.0144426909402173</v>
      </c>
      <c r="CL28" s="496">
        <f t="shared" si="40"/>
        <v>1.3834244786175871</v>
      </c>
      <c r="CN28" s="496" t="e">
        <f t="shared" si="41"/>
        <v>#DIV/0!</v>
      </c>
      <c r="CO28" s="496">
        <f t="shared" si="30"/>
        <v>1</v>
      </c>
      <c r="CP28" s="496">
        <f t="shared" si="10"/>
        <v>1.5255719601129758</v>
      </c>
      <c r="CR28" s="496" t="e">
        <f t="shared" si="42"/>
        <v>#DIV/0!</v>
      </c>
      <c r="CS28" s="496">
        <f t="shared" si="31"/>
        <v>1</v>
      </c>
      <c r="CT28" s="496">
        <f t="shared" si="11"/>
        <v>0.90682397296887973</v>
      </c>
    </row>
    <row r="29" spans="1:98" hidden="1" x14ac:dyDescent="0.2">
      <c r="A29" s="485" t="s">
        <v>105</v>
      </c>
      <c r="B29" s="431">
        <f t="shared" si="12"/>
        <v>1963</v>
      </c>
      <c r="D29" s="500"/>
      <c r="E29" s="500"/>
      <c r="F29" s="500"/>
      <c r="G29" s="500"/>
      <c r="H29" s="501"/>
      <c r="K29" s="502"/>
      <c r="M29" s="501"/>
      <c r="N29" s="501"/>
      <c r="O29" s="503"/>
      <c r="Q29" s="504"/>
      <c r="S29" s="497"/>
      <c r="T29" s="497"/>
      <c r="W29" s="497"/>
      <c r="Z29" s="505"/>
      <c r="AA29" s="496"/>
      <c r="AB29" s="444">
        <f t="shared" si="13"/>
        <v>1963</v>
      </c>
      <c r="AC29" s="507">
        <f t="shared" si="1"/>
        <v>0</v>
      </c>
      <c r="AD29" s="507">
        <f t="shared" si="2"/>
        <v>0</v>
      </c>
      <c r="AE29" s="507">
        <f t="shared" si="14"/>
        <v>1.0623777757818342</v>
      </c>
      <c r="AF29" s="508">
        <f t="shared" si="15"/>
        <v>1.0144426909402173</v>
      </c>
      <c r="AG29" s="507">
        <f t="shared" si="16"/>
        <v>1.3021963656943834</v>
      </c>
      <c r="AH29" s="507">
        <f t="shared" si="17"/>
        <v>0</v>
      </c>
      <c r="AI29" s="507">
        <f t="shared" si="18"/>
        <v>0</v>
      </c>
      <c r="AJ29" s="507"/>
      <c r="AK29" s="507"/>
      <c r="AL29" s="507">
        <f t="shared" si="19"/>
        <v>1.0777213696592067</v>
      </c>
      <c r="AM29" s="506"/>
      <c r="AN29" s="507"/>
      <c r="AO29" s="507"/>
      <c r="AP29" s="507"/>
      <c r="AQ29" s="507"/>
      <c r="AR29" s="507"/>
      <c r="AT29" s="437"/>
      <c r="AV29" s="497" t="e">
        <f t="shared" si="3"/>
        <v>#DIV/0!</v>
      </c>
      <c r="AW29" s="497" t="e">
        <f t="shared" si="4"/>
        <v>#DIV/0!</v>
      </c>
      <c r="AX29" s="496"/>
      <c r="AY29" s="496" t="e">
        <f t="shared" si="32"/>
        <v>#DIV/0!</v>
      </c>
      <c r="AZ29" s="496" t="e">
        <f t="shared" si="32"/>
        <v>#DIV/0!</v>
      </c>
      <c r="BA29" s="496" t="e">
        <f t="shared" si="33"/>
        <v>#DIV/0!</v>
      </c>
      <c r="BB29" s="497"/>
      <c r="BC29" s="496" t="e">
        <f t="shared" si="34"/>
        <v>#DIV/0!</v>
      </c>
      <c r="BD29" s="496" t="e">
        <f t="shared" si="35"/>
        <v>#DIV/0!</v>
      </c>
      <c r="BF29" s="496" t="e">
        <f t="shared" si="20"/>
        <v>#DIV/0!</v>
      </c>
      <c r="BG29" s="496" t="e">
        <f t="shared" si="21"/>
        <v>#DIV/0!</v>
      </c>
      <c r="BH29" s="496"/>
      <c r="BI29" s="496" t="e">
        <f t="shared" si="22"/>
        <v>#DIV/0!</v>
      </c>
      <c r="BJ29" s="496" t="e">
        <f t="shared" si="36"/>
        <v>#DIV/0!</v>
      </c>
      <c r="BK29" s="496"/>
      <c r="BL29" s="497" t="e">
        <f t="shared" si="5"/>
        <v>#DIV/0!</v>
      </c>
      <c r="BM29" s="497" t="e">
        <f t="shared" si="6"/>
        <v>#DIV/0!</v>
      </c>
      <c r="BN29" s="497"/>
      <c r="BO29" s="497" t="e">
        <f t="shared" si="37"/>
        <v>#DIV/0!</v>
      </c>
      <c r="BP29" s="497" t="e">
        <f t="shared" si="37"/>
        <v>#DIV/0!</v>
      </c>
      <c r="BR29" s="496" t="e">
        <f t="shared" si="23"/>
        <v>#DIV/0!</v>
      </c>
      <c r="BS29" s="496" t="e">
        <f t="shared" si="24"/>
        <v>#DIV/0!</v>
      </c>
      <c r="BU29" s="496">
        <v>0</v>
      </c>
      <c r="BV29" s="496" t="e">
        <f t="shared" si="25"/>
        <v>#DIV/0!</v>
      </c>
      <c r="BZ29" s="496" t="e">
        <f t="shared" si="26"/>
        <v>#DIV/0!</v>
      </c>
      <c r="CA29" s="496">
        <f t="shared" si="27"/>
        <v>1</v>
      </c>
      <c r="CB29" s="496">
        <f t="shared" si="7"/>
        <v>1.3021963656943834</v>
      </c>
      <c r="CD29" s="496" t="e">
        <f t="shared" si="38"/>
        <v>#DIV/0!</v>
      </c>
      <c r="CE29" s="496">
        <f t="shared" si="28"/>
        <v>1</v>
      </c>
      <c r="CF29" s="496">
        <f t="shared" si="8"/>
        <v>1.0623777757818342</v>
      </c>
      <c r="CH29" s="496" t="e">
        <f t="shared" si="39"/>
        <v>#DIV/0!</v>
      </c>
      <c r="CI29" s="496">
        <f t="shared" si="29"/>
        <v>1</v>
      </c>
      <c r="CJ29" s="496">
        <f t="shared" si="9"/>
        <v>1.0144426909402173</v>
      </c>
      <c r="CL29" s="496">
        <f t="shared" si="40"/>
        <v>1.3834244786175871</v>
      </c>
      <c r="CN29" s="496" t="e">
        <f t="shared" si="41"/>
        <v>#DIV/0!</v>
      </c>
      <c r="CO29" s="496">
        <f t="shared" si="30"/>
        <v>1</v>
      </c>
      <c r="CP29" s="496">
        <f t="shared" si="10"/>
        <v>1.5255719601129758</v>
      </c>
      <c r="CR29" s="496" t="e">
        <f t="shared" si="42"/>
        <v>#DIV/0!</v>
      </c>
      <c r="CS29" s="496">
        <f t="shared" si="31"/>
        <v>1</v>
      </c>
      <c r="CT29" s="496">
        <f t="shared" si="11"/>
        <v>0.90682397296887973</v>
      </c>
    </row>
    <row r="30" spans="1:98" hidden="1" x14ac:dyDescent="0.2">
      <c r="A30" s="485" t="s">
        <v>105</v>
      </c>
      <c r="B30" s="431">
        <f t="shared" si="12"/>
        <v>1964</v>
      </c>
      <c r="D30" s="500"/>
      <c r="E30" s="500"/>
      <c r="F30" s="500"/>
      <c r="G30" s="500"/>
      <c r="H30" s="501"/>
      <c r="K30" s="502"/>
      <c r="M30" s="501"/>
      <c r="N30" s="501"/>
      <c r="O30" s="503"/>
      <c r="Q30" s="504"/>
      <c r="S30" s="497"/>
      <c r="T30" s="497"/>
      <c r="W30" s="497"/>
      <c r="Z30" s="505"/>
      <c r="AA30" s="496"/>
      <c r="AB30" s="444">
        <f t="shared" si="13"/>
        <v>1964</v>
      </c>
      <c r="AC30" s="507">
        <f t="shared" si="1"/>
        <v>0</v>
      </c>
      <c r="AD30" s="507">
        <f t="shared" si="2"/>
        <v>0</v>
      </c>
      <c r="AE30" s="507">
        <f t="shared" si="14"/>
        <v>1.0623777757818342</v>
      </c>
      <c r="AF30" s="508">
        <f t="shared" si="15"/>
        <v>1.0144426909402173</v>
      </c>
      <c r="AG30" s="507">
        <f t="shared" si="16"/>
        <v>1.3021963656943834</v>
      </c>
      <c r="AH30" s="507">
        <f t="shared" si="17"/>
        <v>0</v>
      </c>
      <c r="AI30" s="507">
        <f t="shared" si="18"/>
        <v>0</v>
      </c>
      <c r="AJ30" s="507"/>
      <c r="AK30" s="507"/>
      <c r="AL30" s="507">
        <f t="shared" si="19"/>
        <v>1.0777213696592067</v>
      </c>
      <c r="AM30" s="506"/>
      <c r="AN30" s="507"/>
      <c r="AO30" s="507"/>
      <c r="AP30" s="507"/>
      <c r="AQ30" s="507"/>
      <c r="AR30" s="507"/>
      <c r="AT30" s="437"/>
      <c r="AV30" s="497" t="e">
        <f t="shared" si="3"/>
        <v>#DIV/0!</v>
      </c>
      <c r="AW30" s="497" t="e">
        <f t="shared" si="4"/>
        <v>#DIV/0!</v>
      </c>
      <c r="AX30" s="496"/>
      <c r="AY30" s="496" t="e">
        <f t="shared" si="32"/>
        <v>#DIV/0!</v>
      </c>
      <c r="AZ30" s="496" t="e">
        <f t="shared" si="32"/>
        <v>#DIV/0!</v>
      </c>
      <c r="BA30" s="496" t="e">
        <f t="shared" si="33"/>
        <v>#DIV/0!</v>
      </c>
      <c r="BB30" s="497"/>
      <c r="BC30" s="496" t="e">
        <f t="shared" si="34"/>
        <v>#DIV/0!</v>
      </c>
      <c r="BD30" s="496" t="e">
        <f t="shared" si="35"/>
        <v>#DIV/0!</v>
      </c>
      <c r="BF30" s="496" t="e">
        <f t="shared" si="20"/>
        <v>#DIV/0!</v>
      </c>
      <c r="BG30" s="496" t="e">
        <f t="shared" si="21"/>
        <v>#DIV/0!</v>
      </c>
      <c r="BH30" s="496"/>
      <c r="BI30" s="496" t="e">
        <f t="shared" si="22"/>
        <v>#DIV/0!</v>
      </c>
      <c r="BJ30" s="496" t="e">
        <f t="shared" si="36"/>
        <v>#DIV/0!</v>
      </c>
      <c r="BK30" s="496"/>
      <c r="BL30" s="497" t="e">
        <f t="shared" si="5"/>
        <v>#DIV/0!</v>
      </c>
      <c r="BM30" s="497" t="e">
        <f t="shared" si="6"/>
        <v>#DIV/0!</v>
      </c>
      <c r="BN30" s="497"/>
      <c r="BO30" s="497" t="e">
        <f t="shared" si="37"/>
        <v>#DIV/0!</v>
      </c>
      <c r="BP30" s="497" t="e">
        <f t="shared" si="37"/>
        <v>#DIV/0!</v>
      </c>
      <c r="BR30" s="496" t="e">
        <f t="shared" si="23"/>
        <v>#DIV/0!</v>
      </c>
      <c r="BS30" s="496" t="e">
        <f t="shared" si="24"/>
        <v>#DIV/0!</v>
      </c>
      <c r="BU30" s="496">
        <v>0</v>
      </c>
      <c r="BV30" s="496" t="e">
        <f t="shared" si="25"/>
        <v>#DIV/0!</v>
      </c>
      <c r="BZ30" s="496" t="e">
        <f t="shared" si="26"/>
        <v>#DIV/0!</v>
      </c>
      <c r="CA30" s="496">
        <f t="shared" si="27"/>
        <v>1</v>
      </c>
      <c r="CB30" s="496">
        <f t="shared" si="7"/>
        <v>1.3021963656943834</v>
      </c>
      <c r="CD30" s="496" t="e">
        <f t="shared" si="38"/>
        <v>#DIV/0!</v>
      </c>
      <c r="CE30" s="496">
        <f t="shared" si="28"/>
        <v>1</v>
      </c>
      <c r="CF30" s="496">
        <f t="shared" si="8"/>
        <v>1.0623777757818342</v>
      </c>
      <c r="CH30" s="496" t="e">
        <f t="shared" si="39"/>
        <v>#DIV/0!</v>
      </c>
      <c r="CI30" s="496">
        <f t="shared" si="29"/>
        <v>1</v>
      </c>
      <c r="CJ30" s="496">
        <f t="shared" si="9"/>
        <v>1.0144426909402173</v>
      </c>
      <c r="CL30" s="496">
        <f t="shared" si="40"/>
        <v>1.3834244786175871</v>
      </c>
      <c r="CN30" s="496" t="e">
        <f t="shared" si="41"/>
        <v>#DIV/0!</v>
      </c>
      <c r="CO30" s="496">
        <f t="shared" si="30"/>
        <v>1</v>
      </c>
      <c r="CP30" s="496">
        <f t="shared" si="10"/>
        <v>1.5255719601129758</v>
      </c>
      <c r="CR30" s="496" t="e">
        <f t="shared" si="42"/>
        <v>#DIV/0!</v>
      </c>
      <c r="CS30" s="496">
        <f t="shared" si="31"/>
        <v>1</v>
      </c>
      <c r="CT30" s="496">
        <f t="shared" si="11"/>
        <v>0.90682397296887973</v>
      </c>
    </row>
    <row r="31" spans="1:98" hidden="1" x14ac:dyDescent="0.2">
      <c r="A31" s="485" t="s">
        <v>105</v>
      </c>
      <c r="B31" s="431">
        <f t="shared" si="12"/>
        <v>1965</v>
      </c>
      <c r="D31" s="500"/>
      <c r="E31" s="500"/>
      <c r="F31" s="500"/>
      <c r="G31" s="500"/>
      <c r="H31" s="501"/>
      <c r="K31" s="502"/>
      <c r="M31" s="501"/>
      <c r="N31" s="501"/>
      <c r="O31" s="503"/>
      <c r="Q31" s="504"/>
      <c r="S31" s="497"/>
      <c r="T31" s="497"/>
      <c r="W31" s="497"/>
      <c r="Z31" s="505"/>
      <c r="AA31" s="496"/>
      <c r="AB31" s="444">
        <f t="shared" si="13"/>
        <v>1965</v>
      </c>
      <c r="AC31" s="507">
        <f t="shared" si="1"/>
        <v>0</v>
      </c>
      <c r="AD31" s="507">
        <f t="shared" si="2"/>
        <v>0</v>
      </c>
      <c r="AE31" s="507">
        <f t="shared" si="14"/>
        <v>1.0623777757818342</v>
      </c>
      <c r="AF31" s="508">
        <f t="shared" si="15"/>
        <v>1.0144426909402173</v>
      </c>
      <c r="AG31" s="507">
        <f t="shared" si="16"/>
        <v>1.3021963656943834</v>
      </c>
      <c r="AH31" s="507">
        <f t="shared" si="17"/>
        <v>0</v>
      </c>
      <c r="AI31" s="507">
        <f t="shared" si="18"/>
        <v>0</v>
      </c>
      <c r="AJ31" s="507"/>
      <c r="AK31" s="507"/>
      <c r="AL31" s="507">
        <f t="shared" si="19"/>
        <v>1.0777213696592067</v>
      </c>
      <c r="AM31" s="506"/>
      <c r="AN31" s="507"/>
      <c r="AO31" s="507"/>
      <c r="AP31" s="507"/>
      <c r="AQ31" s="507"/>
      <c r="AR31" s="507"/>
      <c r="AT31" s="437"/>
      <c r="AV31" s="497" t="e">
        <f t="shared" si="3"/>
        <v>#DIV/0!</v>
      </c>
      <c r="AW31" s="497" t="e">
        <f t="shared" si="4"/>
        <v>#DIV/0!</v>
      </c>
      <c r="AX31" s="496"/>
      <c r="AY31" s="496" t="e">
        <f t="shared" si="32"/>
        <v>#DIV/0!</v>
      </c>
      <c r="AZ31" s="496" t="e">
        <f t="shared" si="32"/>
        <v>#DIV/0!</v>
      </c>
      <c r="BA31" s="496" t="e">
        <f t="shared" si="33"/>
        <v>#DIV/0!</v>
      </c>
      <c r="BB31" s="497"/>
      <c r="BC31" s="496" t="e">
        <f t="shared" si="34"/>
        <v>#DIV/0!</v>
      </c>
      <c r="BD31" s="496" t="e">
        <f t="shared" si="35"/>
        <v>#DIV/0!</v>
      </c>
      <c r="BF31" s="496" t="e">
        <f t="shared" si="20"/>
        <v>#DIV/0!</v>
      </c>
      <c r="BG31" s="496" t="e">
        <f t="shared" si="21"/>
        <v>#DIV/0!</v>
      </c>
      <c r="BH31" s="496"/>
      <c r="BI31" s="496" t="e">
        <f t="shared" si="22"/>
        <v>#DIV/0!</v>
      </c>
      <c r="BJ31" s="496" t="e">
        <f t="shared" si="36"/>
        <v>#DIV/0!</v>
      </c>
      <c r="BK31" s="496"/>
      <c r="BL31" s="497" t="e">
        <f t="shared" si="5"/>
        <v>#DIV/0!</v>
      </c>
      <c r="BM31" s="497" t="e">
        <f t="shared" si="6"/>
        <v>#DIV/0!</v>
      </c>
      <c r="BN31" s="497"/>
      <c r="BO31" s="497" t="e">
        <f t="shared" si="37"/>
        <v>#DIV/0!</v>
      </c>
      <c r="BP31" s="497" t="e">
        <f t="shared" si="37"/>
        <v>#DIV/0!</v>
      </c>
      <c r="BR31" s="496" t="e">
        <f t="shared" si="23"/>
        <v>#DIV/0!</v>
      </c>
      <c r="BS31" s="496" t="e">
        <f t="shared" si="24"/>
        <v>#DIV/0!</v>
      </c>
      <c r="BU31" s="496">
        <v>0</v>
      </c>
      <c r="BV31" s="496" t="e">
        <f t="shared" si="25"/>
        <v>#DIV/0!</v>
      </c>
      <c r="BZ31" s="496" t="e">
        <f t="shared" si="26"/>
        <v>#DIV/0!</v>
      </c>
      <c r="CA31" s="496">
        <f t="shared" si="27"/>
        <v>1</v>
      </c>
      <c r="CB31" s="496">
        <f t="shared" si="7"/>
        <v>1.3021963656943834</v>
      </c>
      <c r="CD31" s="496" t="e">
        <f t="shared" si="38"/>
        <v>#DIV/0!</v>
      </c>
      <c r="CE31" s="496">
        <f t="shared" si="28"/>
        <v>1</v>
      </c>
      <c r="CF31" s="496">
        <f t="shared" si="8"/>
        <v>1.0623777757818342</v>
      </c>
      <c r="CH31" s="496" t="e">
        <f t="shared" si="39"/>
        <v>#DIV/0!</v>
      </c>
      <c r="CI31" s="496">
        <f t="shared" si="29"/>
        <v>1</v>
      </c>
      <c r="CJ31" s="496">
        <f t="shared" si="9"/>
        <v>1.0144426909402173</v>
      </c>
      <c r="CL31" s="496">
        <f t="shared" si="40"/>
        <v>1.3834244786175871</v>
      </c>
      <c r="CN31" s="496" t="e">
        <f t="shared" si="41"/>
        <v>#DIV/0!</v>
      </c>
      <c r="CO31" s="496">
        <f t="shared" si="30"/>
        <v>1</v>
      </c>
      <c r="CP31" s="496">
        <f t="shared" si="10"/>
        <v>1.5255719601129758</v>
      </c>
      <c r="CR31" s="496" t="e">
        <f t="shared" si="42"/>
        <v>#DIV/0!</v>
      </c>
      <c r="CS31" s="496">
        <f t="shared" si="31"/>
        <v>1</v>
      </c>
      <c r="CT31" s="496">
        <f t="shared" si="11"/>
        <v>0.90682397296887973</v>
      </c>
    </row>
    <row r="32" spans="1:98" hidden="1" x14ac:dyDescent="0.2">
      <c r="A32" s="485" t="s">
        <v>105</v>
      </c>
      <c r="B32" s="431">
        <f t="shared" si="12"/>
        <v>1966</v>
      </c>
      <c r="D32" s="500"/>
      <c r="E32" s="500"/>
      <c r="F32" s="500"/>
      <c r="G32" s="500"/>
      <c r="H32" s="501"/>
      <c r="K32" s="502"/>
      <c r="M32" s="501"/>
      <c r="N32" s="501"/>
      <c r="O32" s="503"/>
      <c r="Q32" s="504"/>
      <c r="S32" s="497"/>
      <c r="T32" s="497"/>
      <c r="W32" s="497"/>
      <c r="Z32" s="505"/>
      <c r="AA32" s="496"/>
      <c r="AB32" s="444">
        <f t="shared" si="13"/>
        <v>1966</v>
      </c>
      <c r="AC32" s="507">
        <f t="shared" si="1"/>
        <v>0</v>
      </c>
      <c r="AD32" s="507">
        <f t="shared" si="2"/>
        <v>0</v>
      </c>
      <c r="AE32" s="507">
        <f t="shared" si="14"/>
        <v>1.0623777757818342</v>
      </c>
      <c r="AF32" s="508">
        <f t="shared" si="15"/>
        <v>1.0144426909402173</v>
      </c>
      <c r="AG32" s="507">
        <f t="shared" si="16"/>
        <v>1.3021963656943834</v>
      </c>
      <c r="AH32" s="507">
        <f t="shared" si="17"/>
        <v>0</v>
      </c>
      <c r="AI32" s="507">
        <f t="shared" si="18"/>
        <v>0</v>
      </c>
      <c r="AJ32" s="507"/>
      <c r="AK32" s="507"/>
      <c r="AL32" s="507">
        <f t="shared" si="19"/>
        <v>1.0777213696592067</v>
      </c>
      <c r="AM32" s="506"/>
      <c r="AN32" s="507"/>
      <c r="AO32" s="507"/>
      <c r="AP32" s="507"/>
      <c r="AQ32" s="507"/>
      <c r="AR32" s="507"/>
      <c r="AT32" s="437"/>
      <c r="AV32" s="497" t="e">
        <f t="shared" si="3"/>
        <v>#DIV/0!</v>
      </c>
      <c r="AW32" s="497" t="e">
        <f t="shared" si="4"/>
        <v>#DIV/0!</v>
      </c>
      <c r="AX32" s="496"/>
      <c r="AY32" s="496" t="e">
        <f t="shared" si="32"/>
        <v>#DIV/0!</v>
      </c>
      <c r="AZ32" s="496" t="e">
        <f t="shared" si="32"/>
        <v>#DIV/0!</v>
      </c>
      <c r="BA32" s="496" t="e">
        <f t="shared" si="33"/>
        <v>#DIV/0!</v>
      </c>
      <c r="BB32" s="497"/>
      <c r="BC32" s="496" t="e">
        <f t="shared" si="34"/>
        <v>#DIV/0!</v>
      </c>
      <c r="BD32" s="496" t="e">
        <f t="shared" si="35"/>
        <v>#DIV/0!</v>
      </c>
      <c r="BF32" s="496" t="e">
        <f t="shared" si="20"/>
        <v>#DIV/0!</v>
      </c>
      <c r="BG32" s="496" t="e">
        <f t="shared" si="21"/>
        <v>#DIV/0!</v>
      </c>
      <c r="BH32" s="496"/>
      <c r="BI32" s="496" t="e">
        <f t="shared" si="22"/>
        <v>#DIV/0!</v>
      </c>
      <c r="BJ32" s="496" t="e">
        <f t="shared" si="36"/>
        <v>#DIV/0!</v>
      </c>
      <c r="BK32" s="496"/>
      <c r="BL32" s="497" t="e">
        <f t="shared" si="5"/>
        <v>#DIV/0!</v>
      </c>
      <c r="BM32" s="497" t="e">
        <f t="shared" si="6"/>
        <v>#DIV/0!</v>
      </c>
      <c r="BN32" s="497"/>
      <c r="BO32" s="497" t="e">
        <f t="shared" si="37"/>
        <v>#DIV/0!</v>
      </c>
      <c r="BP32" s="497" t="e">
        <f t="shared" si="37"/>
        <v>#DIV/0!</v>
      </c>
      <c r="BR32" s="496" t="e">
        <f t="shared" si="23"/>
        <v>#DIV/0!</v>
      </c>
      <c r="BS32" s="496" t="e">
        <f t="shared" si="24"/>
        <v>#DIV/0!</v>
      </c>
      <c r="BU32" s="496">
        <v>0</v>
      </c>
      <c r="BV32" s="496" t="e">
        <f t="shared" si="25"/>
        <v>#DIV/0!</v>
      </c>
      <c r="BZ32" s="496" t="e">
        <f t="shared" si="26"/>
        <v>#DIV/0!</v>
      </c>
      <c r="CA32" s="496">
        <f t="shared" si="27"/>
        <v>1</v>
      </c>
      <c r="CB32" s="496">
        <f t="shared" si="7"/>
        <v>1.3021963656943834</v>
      </c>
      <c r="CD32" s="496" t="e">
        <f t="shared" si="38"/>
        <v>#DIV/0!</v>
      </c>
      <c r="CE32" s="496">
        <f t="shared" si="28"/>
        <v>1</v>
      </c>
      <c r="CF32" s="496">
        <f t="shared" si="8"/>
        <v>1.0623777757818342</v>
      </c>
      <c r="CH32" s="496" t="e">
        <f t="shared" si="39"/>
        <v>#DIV/0!</v>
      </c>
      <c r="CI32" s="496">
        <f t="shared" si="29"/>
        <v>1</v>
      </c>
      <c r="CJ32" s="496">
        <f t="shared" si="9"/>
        <v>1.0144426909402173</v>
      </c>
      <c r="CL32" s="496">
        <f t="shared" si="40"/>
        <v>1.3834244786175871</v>
      </c>
      <c r="CN32" s="496" t="e">
        <f t="shared" si="41"/>
        <v>#DIV/0!</v>
      </c>
      <c r="CO32" s="496">
        <f t="shared" si="30"/>
        <v>1</v>
      </c>
      <c r="CP32" s="496">
        <f t="shared" si="10"/>
        <v>1.5255719601129758</v>
      </c>
      <c r="CR32" s="496" t="e">
        <f t="shared" si="42"/>
        <v>#DIV/0!</v>
      </c>
      <c r="CS32" s="496">
        <f t="shared" si="31"/>
        <v>1</v>
      </c>
      <c r="CT32" s="496">
        <f t="shared" si="11"/>
        <v>0.90682397296887973</v>
      </c>
    </row>
    <row r="33" spans="1:98" hidden="1" x14ac:dyDescent="0.2">
      <c r="A33" s="485" t="s">
        <v>105</v>
      </c>
      <c r="B33" s="431">
        <f t="shared" si="12"/>
        <v>1967</v>
      </c>
      <c r="D33" s="500"/>
      <c r="E33" s="500"/>
      <c r="F33" s="500"/>
      <c r="G33" s="500"/>
      <c r="H33" s="501"/>
      <c r="K33" s="502"/>
      <c r="M33" s="501"/>
      <c r="N33" s="501"/>
      <c r="O33" s="503"/>
      <c r="Q33" s="504"/>
      <c r="S33" s="497"/>
      <c r="T33" s="497"/>
      <c r="W33" s="497"/>
      <c r="Z33" s="505"/>
      <c r="AA33" s="496"/>
      <c r="AB33" s="444">
        <f t="shared" si="13"/>
        <v>1967</v>
      </c>
      <c r="AC33" s="507">
        <f t="shared" si="1"/>
        <v>0</v>
      </c>
      <c r="AD33" s="507">
        <f t="shared" si="2"/>
        <v>0</v>
      </c>
      <c r="AE33" s="507">
        <f t="shared" si="14"/>
        <v>1.0623777757818342</v>
      </c>
      <c r="AF33" s="508">
        <f t="shared" si="15"/>
        <v>1.0144426909402173</v>
      </c>
      <c r="AG33" s="507">
        <f t="shared" si="16"/>
        <v>1.3021963656943834</v>
      </c>
      <c r="AH33" s="507">
        <f t="shared" si="17"/>
        <v>0</v>
      </c>
      <c r="AI33" s="507">
        <f t="shared" si="18"/>
        <v>0</v>
      </c>
      <c r="AJ33" s="507"/>
      <c r="AK33" s="507"/>
      <c r="AL33" s="507">
        <f t="shared" si="19"/>
        <v>1.0777213696592067</v>
      </c>
      <c r="AM33" s="506"/>
      <c r="AN33" s="507"/>
      <c r="AO33" s="507"/>
      <c r="AP33" s="507"/>
      <c r="AQ33" s="507"/>
      <c r="AR33" s="507"/>
      <c r="AT33" s="437"/>
      <c r="AV33" s="497" t="e">
        <f t="shared" si="3"/>
        <v>#DIV/0!</v>
      </c>
      <c r="AW33" s="497" t="e">
        <f t="shared" si="4"/>
        <v>#DIV/0!</v>
      </c>
      <c r="AX33" s="496"/>
      <c r="AY33" s="496" t="e">
        <f t="shared" si="32"/>
        <v>#DIV/0!</v>
      </c>
      <c r="AZ33" s="496" t="e">
        <f t="shared" si="32"/>
        <v>#DIV/0!</v>
      </c>
      <c r="BA33" s="496" t="e">
        <f t="shared" si="33"/>
        <v>#DIV/0!</v>
      </c>
      <c r="BB33" s="497"/>
      <c r="BC33" s="496" t="e">
        <f t="shared" si="34"/>
        <v>#DIV/0!</v>
      </c>
      <c r="BD33" s="496" t="e">
        <f t="shared" si="35"/>
        <v>#DIV/0!</v>
      </c>
      <c r="BF33" s="496" t="e">
        <f t="shared" si="20"/>
        <v>#DIV/0!</v>
      </c>
      <c r="BG33" s="496" t="e">
        <f t="shared" si="21"/>
        <v>#DIV/0!</v>
      </c>
      <c r="BH33" s="496"/>
      <c r="BI33" s="496" t="e">
        <f t="shared" si="22"/>
        <v>#DIV/0!</v>
      </c>
      <c r="BJ33" s="496" t="e">
        <f t="shared" si="36"/>
        <v>#DIV/0!</v>
      </c>
      <c r="BK33" s="496"/>
      <c r="BL33" s="497" t="e">
        <f t="shared" si="5"/>
        <v>#DIV/0!</v>
      </c>
      <c r="BM33" s="497" t="e">
        <f t="shared" si="6"/>
        <v>#DIV/0!</v>
      </c>
      <c r="BN33" s="497"/>
      <c r="BO33" s="497" t="e">
        <f t="shared" si="37"/>
        <v>#DIV/0!</v>
      </c>
      <c r="BP33" s="497" t="e">
        <f t="shared" si="37"/>
        <v>#DIV/0!</v>
      </c>
      <c r="BR33" s="496" t="e">
        <f t="shared" si="23"/>
        <v>#DIV/0!</v>
      </c>
      <c r="BS33" s="496" t="e">
        <f t="shared" si="24"/>
        <v>#DIV/0!</v>
      </c>
      <c r="BU33" s="496">
        <v>0</v>
      </c>
      <c r="BV33" s="496" t="e">
        <f t="shared" si="25"/>
        <v>#DIV/0!</v>
      </c>
      <c r="BZ33" s="496" t="e">
        <f t="shared" si="26"/>
        <v>#DIV/0!</v>
      </c>
      <c r="CA33" s="496">
        <f t="shared" si="27"/>
        <v>1</v>
      </c>
      <c r="CB33" s="496">
        <f t="shared" si="7"/>
        <v>1.3021963656943834</v>
      </c>
      <c r="CD33" s="496" t="e">
        <f t="shared" si="38"/>
        <v>#DIV/0!</v>
      </c>
      <c r="CE33" s="496">
        <f t="shared" si="28"/>
        <v>1</v>
      </c>
      <c r="CF33" s="496">
        <f t="shared" si="8"/>
        <v>1.0623777757818342</v>
      </c>
      <c r="CH33" s="496" t="e">
        <f t="shared" si="39"/>
        <v>#DIV/0!</v>
      </c>
      <c r="CI33" s="496">
        <f t="shared" si="29"/>
        <v>1</v>
      </c>
      <c r="CJ33" s="496">
        <f t="shared" si="9"/>
        <v>1.0144426909402173</v>
      </c>
      <c r="CL33" s="496">
        <f t="shared" si="40"/>
        <v>1.3834244786175871</v>
      </c>
      <c r="CN33" s="496" t="e">
        <f t="shared" si="41"/>
        <v>#DIV/0!</v>
      </c>
      <c r="CO33" s="496">
        <f t="shared" si="30"/>
        <v>1</v>
      </c>
      <c r="CP33" s="496">
        <f t="shared" si="10"/>
        <v>1.5255719601129758</v>
      </c>
      <c r="CR33" s="496" t="e">
        <f t="shared" si="42"/>
        <v>#DIV/0!</v>
      </c>
      <c r="CS33" s="496">
        <f t="shared" si="31"/>
        <v>1</v>
      </c>
      <c r="CT33" s="496">
        <f t="shared" si="11"/>
        <v>0.90682397296887973</v>
      </c>
    </row>
    <row r="34" spans="1:98" hidden="1" x14ac:dyDescent="0.2">
      <c r="A34" s="485" t="s">
        <v>105</v>
      </c>
      <c r="B34" s="431">
        <f t="shared" si="12"/>
        <v>1968</v>
      </c>
      <c r="D34" s="500"/>
      <c r="E34" s="500"/>
      <c r="F34" s="500"/>
      <c r="G34" s="500"/>
      <c r="H34" s="501"/>
      <c r="K34" s="502"/>
      <c r="M34" s="501"/>
      <c r="N34" s="501"/>
      <c r="O34" s="503"/>
      <c r="Q34" s="504"/>
      <c r="S34" s="497"/>
      <c r="T34" s="497"/>
      <c r="W34" s="497"/>
      <c r="Z34" s="505"/>
      <c r="AA34" s="496"/>
      <c r="AB34" s="444">
        <f t="shared" si="13"/>
        <v>1968</v>
      </c>
      <c r="AC34" s="507">
        <f t="shared" si="1"/>
        <v>0</v>
      </c>
      <c r="AD34" s="507">
        <f t="shared" si="2"/>
        <v>0</v>
      </c>
      <c r="AE34" s="507">
        <f t="shared" si="14"/>
        <v>1.0623777757818342</v>
      </c>
      <c r="AF34" s="508">
        <f t="shared" si="15"/>
        <v>1.0144426909402173</v>
      </c>
      <c r="AG34" s="507">
        <f t="shared" si="16"/>
        <v>1.3021963656943834</v>
      </c>
      <c r="AH34" s="507">
        <f t="shared" si="17"/>
        <v>0</v>
      </c>
      <c r="AI34" s="507">
        <f t="shared" si="18"/>
        <v>0</v>
      </c>
      <c r="AJ34" s="507"/>
      <c r="AK34" s="507"/>
      <c r="AL34" s="507">
        <f t="shared" si="19"/>
        <v>1.0777213696592067</v>
      </c>
      <c r="AM34" s="506"/>
      <c r="AN34" s="507"/>
      <c r="AO34" s="507"/>
      <c r="AP34" s="507"/>
      <c r="AQ34" s="507"/>
      <c r="AR34" s="507"/>
      <c r="AT34" s="437"/>
      <c r="AV34" s="497" t="e">
        <f t="shared" si="3"/>
        <v>#DIV/0!</v>
      </c>
      <c r="AW34" s="497" t="e">
        <f t="shared" si="4"/>
        <v>#DIV/0!</v>
      </c>
      <c r="AX34" s="496"/>
      <c r="AY34" s="496" t="e">
        <f t="shared" si="32"/>
        <v>#DIV/0!</v>
      </c>
      <c r="AZ34" s="496" t="e">
        <f t="shared" si="32"/>
        <v>#DIV/0!</v>
      </c>
      <c r="BA34" s="496" t="e">
        <f t="shared" si="33"/>
        <v>#DIV/0!</v>
      </c>
      <c r="BB34" s="497"/>
      <c r="BC34" s="496" t="e">
        <f t="shared" si="34"/>
        <v>#DIV/0!</v>
      </c>
      <c r="BD34" s="496" t="e">
        <f t="shared" si="35"/>
        <v>#DIV/0!</v>
      </c>
      <c r="BF34" s="496" t="e">
        <f t="shared" si="20"/>
        <v>#DIV/0!</v>
      </c>
      <c r="BG34" s="496" t="e">
        <f t="shared" si="21"/>
        <v>#DIV/0!</v>
      </c>
      <c r="BH34" s="496"/>
      <c r="BI34" s="496" t="e">
        <f t="shared" si="22"/>
        <v>#DIV/0!</v>
      </c>
      <c r="BJ34" s="496" t="e">
        <f t="shared" si="36"/>
        <v>#DIV/0!</v>
      </c>
      <c r="BK34" s="496"/>
      <c r="BL34" s="497" t="e">
        <f t="shared" si="5"/>
        <v>#DIV/0!</v>
      </c>
      <c r="BM34" s="497" t="e">
        <f t="shared" si="6"/>
        <v>#DIV/0!</v>
      </c>
      <c r="BN34" s="497"/>
      <c r="BO34" s="497" t="e">
        <f t="shared" si="37"/>
        <v>#DIV/0!</v>
      </c>
      <c r="BP34" s="497" t="e">
        <f t="shared" si="37"/>
        <v>#DIV/0!</v>
      </c>
      <c r="BR34" s="496" t="e">
        <f t="shared" si="23"/>
        <v>#DIV/0!</v>
      </c>
      <c r="BS34" s="496" t="e">
        <f t="shared" si="24"/>
        <v>#DIV/0!</v>
      </c>
      <c r="BU34" s="496">
        <v>0</v>
      </c>
      <c r="BV34" s="496" t="e">
        <f t="shared" si="25"/>
        <v>#DIV/0!</v>
      </c>
      <c r="BZ34" s="496" t="e">
        <f t="shared" si="26"/>
        <v>#DIV/0!</v>
      </c>
      <c r="CA34" s="496">
        <f t="shared" si="27"/>
        <v>1</v>
      </c>
      <c r="CB34" s="496">
        <f t="shared" si="7"/>
        <v>1.3021963656943834</v>
      </c>
      <c r="CD34" s="496" t="e">
        <f t="shared" si="38"/>
        <v>#DIV/0!</v>
      </c>
      <c r="CE34" s="496">
        <f t="shared" si="28"/>
        <v>1</v>
      </c>
      <c r="CF34" s="496">
        <f t="shared" si="8"/>
        <v>1.0623777757818342</v>
      </c>
      <c r="CH34" s="496" t="e">
        <f t="shared" si="39"/>
        <v>#DIV/0!</v>
      </c>
      <c r="CI34" s="496">
        <f t="shared" si="29"/>
        <v>1</v>
      </c>
      <c r="CJ34" s="496">
        <f t="shared" si="9"/>
        <v>1.0144426909402173</v>
      </c>
      <c r="CL34" s="496">
        <f t="shared" si="40"/>
        <v>1.3834244786175871</v>
      </c>
      <c r="CN34" s="496" t="e">
        <f t="shared" si="41"/>
        <v>#DIV/0!</v>
      </c>
      <c r="CO34" s="496">
        <f t="shared" si="30"/>
        <v>1</v>
      </c>
      <c r="CP34" s="496">
        <f t="shared" si="10"/>
        <v>1.5255719601129758</v>
      </c>
      <c r="CR34" s="496" t="e">
        <f t="shared" si="42"/>
        <v>#DIV/0!</v>
      </c>
      <c r="CS34" s="496">
        <f t="shared" si="31"/>
        <v>1</v>
      </c>
      <c r="CT34" s="496">
        <f t="shared" si="11"/>
        <v>0.90682397296887973</v>
      </c>
    </row>
    <row r="35" spans="1:98" ht="15.75" hidden="1" customHeight="1" x14ac:dyDescent="0.2">
      <c r="A35" s="485" t="s">
        <v>105</v>
      </c>
      <c r="B35" s="431">
        <f t="shared" si="12"/>
        <v>1969</v>
      </c>
      <c r="D35" s="500"/>
      <c r="E35" s="500"/>
      <c r="F35" s="500"/>
      <c r="G35" s="500"/>
      <c r="H35" s="501"/>
      <c r="K35" s="502"/>
      <c r="M35" s="501"/>
      <c r="N35" s="501"/>
      <c r="O35" s="503"/>
      <c r="Q35" s="504"/>
      <c r="S35" s="497"/>
      <c r="T35" s="497"/>
      <c r="W35" s="497"/>
      <c r="Z35" s="505"/>
      <c r="AA35" s="496"/>
      <c r="AB35" s="444">
        <f t="shared" si="13"/>
        <v>1969</v>
      </c>
      <c r="AC35" s="507">
        <f t="shared" si="1"/>
        <v>0</v>
      </c>
      <c r="AD35" s="507">
        <f t="shared" si="2"/>
        <v>0</v>
      </c>
      <c r="AE35" s="507">
        <f t="shared" si="14"/>
        <v>1.0623777757818342</v>
      </c>
      <c r="AF35" s="508">
        <f t="shared" si="15"/>
        <v>1.0144426909402173</v>
      </c>
      <c r="AG35" s="507">
        <f t="shared" si="16"/>
        <v>1.3021963656943834</v>
      </c>
      <c r="AH35" s="507">
        <f t="shared" si="17"/>
        <v>0</v>
      </c>
      <c r="AI35" s="507">
        <f t="shared" si="18"/>
        <v>0</v>
      </c>
      <c r="AJ35" s="507"/>
      <c r="AK35" s="507"/>
      <c r="AL35" s="507">
        <f t="shared" si="19"/>
        <v>1.0777213696592067</v>
      </c>
      <c r="AM35" s="506"/>
      <c r="AN35" s="507"/>
      <c r="AO35" s="507"/>
      <c r="AP35" s="507"/>
      <c r="AQ35" s="507"/>
      <c r="AR35" s="507"/>
      <c r="AT35" s="437"/>
      <c r="AV35" s="497" t="e">
        <f t="shared" si="3"/>
        <v>#DIV/0!</v>
      </c>
      <c r="AW35" s="497" t="e">
        <f t="shared" si="4"/>
        <v>#DIV/0!</v>
      </c>
      <c r="AX35" s="496"/>
      <c r="AY35" s="496" t="e">
        <f t="shared" si="32"/>
        <v>#DIV/0!</v>
      </c>
      <c r="AZ35" s="496" t="e">
        <f t="shared" si="32"/>
        <v>#DIV/0!</v>
      </c>
      <c r="BA35" s="496" t="e">
        <f t="shared" si="33"/>
        <v>#DIV/0!</v>
      </c>
      <c r="BB35" s="497"/>
      <c r="BC35" s="496" t="e">
        <f t="shared" si="34"/>
        <v>#DIV/0!</v>
      </c>
      <c r="BD35" s="496" t="e">
        <f t="shared" si="35"/>
        <v>#DIV/0!</v>
      </c>
      <c r="BF35" s="496" t="e">
        <f t="shared" si="20"/>
        <v>#DIV/0!</v>
      </c>
      <c r="BG35" s="496" t="e">
        <f t="shared" si="21"/>
        <v>#DIV/0!</v>
      </c>
      <c r="BH35" s="496"/>
      <c r="BI35" s="496" t="e">
        <f t="shared" si="22"/>
        <v>#DIV/0!</v>
      </c>
      <c r="BJ35" s="496" t="e">
        <f t="shared" si="36"/>
        <v>#DIV/0!</v>
      </c>
      <c r="BK35" s="496"/>
      <c r="BL35" s="497" t="e">
        <f t="shared" si="5"/>
        <v>#DIV/0!</v>
      </c>
      <c r="BM35" s="497" t="e">
        <f t="shared" si="6"/>
        <v>#DIV/0!</v>
      </c>
      <c r="BN35" s="497"/>
      <c r="BO35" s="497" t="e">
        <f t="shared" si="37"/>
        <v>#DIV/0!</v>
      </c>
      <c r="BP35" s="497" t="e">
        <f t="shared" si="37"/>
        <v>#DIV/0!</v>
      </c>
      <c r="BR35" s="496" t="e">
        <f t="shared" si="23"/>
        <v>#DIV/0!</v>
      </c>
      <c r="BS35" s="496" t="e">
        <f t="shared" si="24"/>
        <v>#DIV/0!</v>
      </c>
      <c r="BU35" s="496">
        <v>0</v>
      </c>
      <c r="BV35" s="496" t="e">
        <f t="shared" si="25"/>
        <v>#DIV/0!</v>
      </c>
      <c r="BZ35" s="496" t="e">
        <f t="shared" si="26"/>
        <v>#DIV/0!</v>
      </c>
      <c r="CA35" s="496">
        <f t="shared" si="27"/>
        <v>1</v>
      </c>
      <c r="CB35" s="496">
        <f t="shared" si="7"/>
        <v>1.3021963656943834</v>
      </c>
      <c r="CD35" s="496" t="e">
        <f t="shared" si="38"/>
        <v>#DIV/0!</v>
      </c>
      <c r="CE35" s="496">
        <f t="shared" si="28"/>
        <v>1</v>
      </c>
      <c r="CF35" s="496">
        <f t="shared" si="8"/>
        <v>1.0623777757818342</v>
      </c>
      <c r="CH35" s="496" t="e">
        <f t="shared" si="39"/>
        <v>#DIV/0!</v>
      </c>
      <c r="CI35" s="496">
        <f t="shared" si="29"/>
        <v>1</v>
      </c>
      <c r="CJ35" s="496">
        <f t="shared" si="9"/>
        <v>1.0144426909402173</v>
      </c>
      <c r="CL35" s="496">
        <f t="shared" si="40"/>
        <v>1.3834244786175871</v>
      </c>
      <c r="CN35" s="496" t="e">
        <f t="shared" si="41"/>
        <v>#DIV/0!</v>
      </c>
      <c r="CO35" s="496">
        <f t="shared" si="30"/>
        <v>1</v>
      </c>
      <c r="CP35" s="496">
        <f t="shared" si="10"/>
        <v>1.5255719601129758</v>
      </c>
      <c r="CR35" s="496" t="e">
        <f t="shared" si="42"/>
        <v>#DIV/0!</v>
      </c>
      <c r="CS35" s="496">
        <f t="shared" si="31"/>
        <v>1</v>
      </c>
      <c r="CT35" s="496">
        <f t="shared" si="11"/>
        <v>0.90682397296887973</v>
      </c>
    </row>
    <row r="36" spans="1:98" x14ac:dyDescent="0.2">
      <c r="A36" s="485" t="s">
        <v>105</v>
      </c>
      <c r="B36" s="431">
        <f t="shared" si="12"/>
        <v>1970</v>
      </c>
      <c r="D36" s="500">
        <f>Total_Industrial!F286</f>
        <v>17190.084853222063</v>
      </c>
      <c r="E36" s="500">
        <f>Total_Industrial!F202</f>
        <v>1986.5914641288041</v>
      </c>
      <c r="F36" s="500">
        <f>Conversion_factors!$A32*E36</f>
        <v>6796.8751221513039</v>
      </c>
      <c r="G36" s="500">
        <f t="shared" ref="G36:G76" si="43">D36+F36</f>
        <v>23986.959975373367</v>
      </c>
      <c r="H36" s="501">
        <f t="shared" ref="H36:H76" si="44">F36/E36</f>
        <v>3.4213753783201684</v>
      </c>
      <c r="K36" s="550">
        <f>Total_Industrial!J31</f>
        <v>1381429.5529538468</v>
      </c>
      <c r="M36" s="501">
        <f>Total_Industrial!Z286</f>
        <v>1.5183509414345993</v>
      </c>
      <c r="N36" s="501">
        <f>Total_Industrial!Z202</f>
        <v>0.95472070648477136</v>
      </c>
      <c r="O36" s="533">
        <f>Total_Industrial!N115</f>
        <v>13.881762031474043</v>
      </c>
      <c r="Q36" s="504">
        <f>G36/K36*1000</f>
        <v>17.363867686255272</v>
      </c>
      <c r="S36" s="497"/>
      <c r="T36" s="497"/>
      <c r="W36" s="497">
        <f>Total_Industrial!AD286</f>
        <v>1.0691352088879928</v>
      </c>
      <c r="Z36" s="505">
        <f>Total_Industrial!AD202</f>
        <v>1.0505347703799837</v>
      </c>
      <c r="AA36" s="496"/>
      <c r="AB36" s="444">
        <f t="shared" si="13"/>
        <v>1970</v>
      </c>
      <c r="AC36" s="507">
        <f t="shared" si="1"/>
        <v>0.76407295073152126</v>
      </c>
      <c r="AD36" s="507">
        <f t="shared" si="2"/>
        <v>1.4034056088964264</v>
      </c>
      <c r="AE36" s="507">
        <f t="shared" si="14"/>
        <v>1.0623777757818342</v>
      </c>
      <c r="AF36" s="508">
        <f t="shared" si="15"/>
        <v>1.0144426909402173</v>
      </c>
      <c r="AG36" s="507">
        <f t="shared" si="16"/>
        <v>1.3021963656943834</v>
      </c>
      <c r="AH36" s="507">
        <f t="shared" si="17"/>
        <v>1.0723036854227501</v>
      </c>
      <c r="AI36" s="507">
        <f t="shared" si="18"/>
        <v>1.0723042646626597</v>
      </c>
      <c r="AJ36" s="507"/>
      <c r="AK36" s="507"/>
      <c r="AL36" s="507">
        <f t="shared" si="19"/>
        <v>1.0777213696592067</v>
      </c>
      <c r="AM36" s="506"/>
      <c r="AN36" s="507">
        <f>Total_Industrial!Z115</f>
        <v>1.4306235361158564</v>
      </c>
      <c r="AO36" s="507">
        <f>Total_Industrial!AD115</f>
        <v>1.0663682072426428</v>
      </c>
      <c r="AP36" s="507">
        <f t="shared" ref="AP36:AP76" si="45">CT36</f>
        <v>0.90682397296887973</v>
      </c>
      <c r="AQ36" s="507">
        <f t="shared" ref="AQ36:AQ76" si="46">CJ36</f>
        <v>1.0144426909402173</v>
      </c>
      <c r="AR36" s="507">
        <f t="shared" ref="AR36:AR76" si="47">AN36*AO36*AP36*AQ36</f>
        <v>1.4034051446436184</v>
      </c>
      <c r="AT36" s="437"/>
      <c r="AV36" s="497">
        <f t="shared" si="3"/>
        <v>0.7166429122686061</v>
      </c>
      <c r="AW36" s="497">
        <f t="shared" si="4"/>
        <v>0.28335708773139384</v>
      </c>
      <c r="AX36" s="496"/>
      <c r="AY36" s="496" t="e">
        <f t="shared" si="32"/>
        <v>#DIV/0!</v>
      </c>
      <c r="AZ36" s="496" t="e">
        <f t="shared" si="32"/>
        <v>#DIV/0!</v>
      </c>
      <c r="BA36" s="496" t="e">
        <f t="shared" si="33"/>
        <v>#DIV/0!</v>
      </c>
      <c r="BB36" s="497"/>
      <c r="BC36" s="496" t="e">
        <f t="shared" si="34"/>
        <v>#DIV/0!</v>
      </c>
      <c r="BD36" s="496" t="e">
        <f t="shared" si="35"/>
        <v>#DIV/0!</v>
      </c>
      <c r="BF36" s="496" t="e">
        <f t="shared" si="20"/>
        <v>#DIV/0!</v>
      </c>
      <c r="BG36" s="496" t="e">
        <f t="shared" si="21"/>
        <v>#DIV/0!</v>
      </c>
      <c r="BH36" s="496"/>
      <c r="BI36" s="496" t="e">
        <f t="shared" si="22"/>
        <v>#DIV/0!</v>
      </c>
      <c r="BJ36" s="496" t="e">
        <f t="shared" si="36"/>
        <v>#DIV/0!</v>
      </c>
      <c r="BK36" s="496"/>
      <c r="BL36" s="497">
        <f t="shared" si="5"/>
        <v>0.89640585097995551</v>
      </c>
      <c r="BM36" s="497">
        <f t="shared" si="6"/>
        <v>0.10359414902004452</v>
      </c>
      <c r="BN36" s="497"/>
      <c r="BO36" s="497" t="e">
        <f t="shared" si="37"/>
        <v>#DIV/0!</v>
      </c>
      <c r="BP36" s="497" t="e">
        <f t="shared" si="37"/>
        <v>#DIV/0!</v>
      </c>
      <c r="BR36" s="496" t="e">
        <f t="shared" si="23"/>
        <v>#DIV/0!</v>
      </c>
      <c r="BS36" s="496" t="e">
        <f t="shared" si="24"/>
        <v>#DIV/0!</v>
      </c>
      <c r="BU36" s="496">
        <v>0</v>
      </c>
      <c r="BV36" s="496" t="e">
        <f t="shared" si="25"/>
        <v>#DIV/0!</v>
      </c>
      <c r="BZ36" s="496" t="e">
        <f t="shared" si="26"/>
        <v>#DIV/0!</v>
      </c>
      <c r="CA36" s="496">
        <v>1</v>
      </c>
      <c r="CB36" s="496">
        <f t="shared" si="7"/>
        <v>1.3021963656943834</v>
      </c>
      <c r="CD36" s="496" t="e">
        <f t="shared" si="38"/>
        <v>#DIV/0!</v>
      </c>
      <c r="CE36" s="496">
        <v>1</v>
      </c>
      <c r="CF36" s="496">
        <f t="shared" si="8"/>
        <v>1.0623777757818342</v>
      </c>
      <c r="CH36" s="496" t="e">
        <f t="shared" si="39"/>
        <v>#DIV/0!</v>
      </c>
      <c r="CI36" s="496">
        <v>1</v>
      </c>
      <c r="CJ36" s="496">
        <f t="shared" si="9"/>
        <v>1.0144426909402173</v>
      </c>
      <c r="CL36" s="496">
        <f t="shared" si="40"/>
        <v>1.3834244786175871</v>
      </c>
      <c r="CN36" s="496" t="e">
        <f t="shared" si="41"/>
        <v>#DIV/0!</v>
      </c>
      <c r="CO36" s="496">
        <v>1</v>
      </c>
      <c r="CP36" s="496">
        <f t="shared" si="10"/>
        <v>1.5255719601129758</v>
      </c>
      <c r="CR36" s="496" t="e">
        <f t="shared" si="42"/>
        <v>#DIV/0!</v>
      </c>
      <c r="CS36" s="496">
        <v>1</v>
      </c>
      <c r="CT36" s="496">
        <f t="shared" si="11"/>
        <v>0.90682397296887973</v>
      </c>
    </row>
    <row r="37" spans="1:98" x14ac:dyDescent="0.2">
      <c r="A37" s="485" t="s">
        <v>105</v>
      </c>
      <c r="B37" s="431">
        <f t="shared" si="12"/>
        <v>1971</v>
      </c>
      <c r="D37" s="500">
        <f>Total_Industrial!F287</f>
        <v>17238.598108865586</v>
      </c>
      <c r="E37" s="500">
        <f>Total_Industrial!F203</f>
        <v>2039.1670006973907</v>
      </c>
      <c r="F37" s="500">
        <f>Conversion_factors!$A33*E37</f>
        <v>6961.6151978137268</v>
      </c>
      <c r="G37" s="500">
        <f t="shared" si="43"/>
        <v>24200.213306679314</v>
      </c>
      <c r="H37" s="501">
        <f t="shared" si="44"/>
        <v>3.413950498136185</v>
      </c>
      <c r="K37" s="550">
        <f>Total_Industrial!J32</f>
        <v>1409762.699457305</v>
      </c>
      <c r="M37" s="501">
        <f>Total_Industrial!Z287</f>
        <v>1.5036618192465228</v>
      </c>
      <c r="N37" s="501">
        <f>Total_Industrial!Z203</f>
        <v>0.96643418374723455</v>
      </c>
      <c r="O37" s="533">
        <f>Total_Industrial!N116</f>
        <v>13.674475226918718</v>
      </c>
      <c r="Q37" s="504">
        <f t="shared" ref="Q37:Q76" si="48">G37/K37*1000</f>
        <v>17.166160883668795</v>
      </c>
      <c r="S37" s="497"/>
      <c r="T37" s="497"/>
      <c r="W37" s="497">
        <f>Total_Industrial!AD287</f>
        <v>1.0608678665728999</v>
      </c>
      <c r="Z37" s="505">
        <f>Total_Industrial!AD203</f>
        <v>1.043858477799217</v>
      </c>
      <c r="AA37" s="496"/>
      <c r="AB37" s="444">
        <f t="shared" si="13"/>
        <v>1971</v>
      </c>
      <c r="AC37" s="507">
        <f t="shared" si="1"/>
        <v>0.77974410153766671</v>
      </c>
      <c r="AD37" s="507">
        <f t="shared" si="2"/>
        <v>1.3874262867384677</v>
      </c>
      <c r="AE37" s="507">
        <f t="shared" si="14"/>
        <v>1.0545803315688396</v>
      </c>
      <c r="AF37" s="508">
        <f t="shared" si="15"/>
        <v>1.0138136584215693</v>
      </c>
      <c r="AG37" s="507">
        <f t="shared" si="16"/>
        <v>1.2976929457695516</v>
      </c>
      <c r="AH37" s="507">
        <f t="shared" si="17"/>
        <v>1.0818370409650719</v>
      </c>
      <c r="AI37" s="507">
        <f t="shared" si="18"/>
        <v>1.0818374634026275</v>
      </c>
      <c r="AJ37" s="507"/>
      <c r="AK37" s="507"/>
      <c r="AL37" s="507">
        <f t="shared" si="19"/>
        <v>1.0691479440472369</v>
      </c>
      <c r="AM37" s="506"/>
      <c r="AN37" s="507">
        <f>Total_Industrial!Z116</f>
        <v>1.4200370444566688</v>
      </c>
      <c r="AO37" s="507">
        <f>Total_Industrial!AD116</f>
        <v>1.058276106015938</v>
      </c>
      <c r="AP37" s="507">
        <f t="shared" si="45"/>
        <v>0.91065318169058529</v>
      </c>
      <c r="AQ37" s="507">
        <f t="shared" si="46"/>
        <v>1.0138136584215693</v>
      </c>
      <c r="AR37" s="507">
        <f t="shared" si="47"/>
        <v>1.3874259455916913</v>
      </c>
      <c r="AT37" s="437"/>
      <c r="AV37" s="497">
        <f t="shared" si="3"/>
        <v>0.7123324860986946</v>
      </c>
      <c r="AW37" s="497">
        <f t="shared" si="4"/>
        <v>0.28766751390130535</v>
      </c>
      <c r="AX37" s="496"/>
      <c r="AY37" s="496">
        <f t="shared" si="32"/>
        <v>0.71448553215090616</v>
      </c>
      <c r="AZ37" s="496">
        <f t="shared" si="32"/>
        <v>0.2855068777995356</v>
      </c>
      <c r="BA37" s="496">
        <f t="shared" si="33"/>
        <v>0.99999240995044181</v>
      </c>
      <c r="BB37" s="497"/>
      <c r="BC37" s="496">
        <f t="shared" si="34"/>
        <v>0.71449095517266481</v>
      </c>
      <c r="BD37" s="496">
        <f t="shared" si="35"/>
        <v>0.28550904482733513</v>
      </c>
      <c r="BF37" s="496">
        <f t="shared" si="20"/>
        <v>-9.7214929499568233E-3</v>
      </c>
      <c r="BG37" s="496">
        <f t="shared" si="21"/>
        <v>1.2194355044881143E-2</v>
      </c>
      <c r="BH37" s="496"/>
      <c r="BI37" s="496">
        <f t="shared" si="22"/>
        <v>-1.5044921593496458E-2</v>
      </c>
      <c r="BJ37" s="496">
        <f t="shared" si="36"/>
        <v>-1.5044921593496458E-2</v>
      </c>
      <c r="BK37" s="496"/>
      <c r="BL37" s="497">
        <f t="shared" si="5"/>
        <v>0.89422181517888522</v>
      </c>
      <c r="BM37" s="497">
        <f t="shared" si="6"/>
        <v>0.10577818482111478</v>
      </c>
      <c r="BN37" s="497"/>
      <c r="BO37" s="497">
        <f t="shared" si="37"/>
        <v>-2.4394092925008998E-3</v>
      </c>
      <c r="BP37" s="497">
        <f t="shared" si="37"/>
        <v>2.0863453956496053E-2</v>
      </c>
      <c r="BR37" s="496">
        <f t="shared" si="23"/>
        <v>-7.7627905112119715E-3</v>
      </c>
      <c r="BS37" s="496">
        <f t="shared" si="24"/>
        <v>-6.3754170332997965E-3</v>
      </c>
      <c r="BU37" s="496">
        <v>0</v>
      </c>
      <c r="BV37" s="496">
        <f t="shared" si="25"/>
        <v>-2.1725030345276738E-3</v>
      </c>
      <c r="BZ37" s="496">
        <f t="shared" si="26"/>
        <v>0.99654167371106861</v>
      </c>
      <c r="CA37" s="496">
        <f t="shared" si="27"/>
        <v>0.99654167371106861</v>
      </c>
      <c r="CB37" s="496">
        <f t="shared" si="7"/>
        <v>1.2976929457695516</v>
      </c>
      <c r="CD37" s="496">
        <f t="shared" si="38"/>
        <v>0.99266038466659734</v>
      </c>
      <c r="CE37" s="496">
        <f t="shared" si="28"/>
        <v>0.99266038466659734</v>
      </c>
      <c r="CF37" s="496">
        <f t="shared" si="8"/>
        <v>1.0545803315688396</v>
      </c>
      <c r="CH37" s="496">
        <f t="shared" si="39"/>
        <v>0.99937992306094192</v>
      </c>
      <c r="CI37" s="496">
        <f t="shared" si="29"/>
        <v>0.99937992306094192</v>
      </c>
      <c r="CJ37" s="496">
        <f t="shared" si="9"/>
        <v>1.0138136584215693</v>
      </c>
      <c r="CL37" s="496">
        <f t="shared" si="40"/>
        <v>1.3685214570241979</v>
      </c>
      <c r="CN37" s="496">
        <f t="shared" si="41"/>
        <v>0.98506768779890153</v>
      </c>
      <c r="CO37" s="496">
        <f t="shared" si="30"/>
        <v>0.98506768779890153</v>
      </c>
      <c r="CP37" s="496">
        <f t="shared" si="10"/>
        <v>1.5027916433193271</v>
      </c>
      <c r="CR37" s="496">
        <f t="shared" si="42"/>
        <v>1.0042226593427708</v>
      </c>
      <c r="CS37" s="496">
        <f t="shared" si="31"/>
        <v>1.0042226593427708</v>
      </c>
      <c r="CT37" s="496">
        <f t="shared" si="11"/>
        <v>0.91065318169058529</v>
      </c>
    </row>
    <row r="38" spans="1:98" x14ac:dyDescent="0.2">
      <c r="A38" s="485" t="s">
        <v>105</v>
      </c>
      <c r="B38" s="431">
        <f t="shared" si="12"/>
        <v>1972</v>
      </c>
      <c r="D38" s="500">
        <f>Total_Industrial!F288</f>
        <v>17830.111276464842</v>
      </c>
      <c r="E38" s="500">
        <f>Total_Industrial!F204</f>
        <v>2194.5340082955713</v>
      </c>
      <c r="F38" s="500">
        <f>Conversion_factors!$A34*E38</f>
        <v>7439.1666179507311</v>
      </c>
      <c r="G38" s="500">
        <f t="shared" si="43"/>
        <v>25269.277894415573</v>
      </c>
      <c r="H38" s="501">
        <f t="shared" si="44"/>
        <v>3.3898616243037893</v>
      </c>
      <c r="K38" s="550">
        <f>Total_Industrial!J33</f>
        <v>1481671.9174026251</v>
      </c>
      <c r="M38" s="501">
        <f>Total_Industrial!Z288</f>
        <v>1.4503418982290599</v>
      </c>
      <c r="N38" s="501">
        <f>Total_Industrial!Z204</f>
        <v>0.96250162430010733</v>
      </c>
      <c r="O38" s="533">
        <f>Total_Industrial!N117</f>
        <v>13.514898304790492</v>
      </c>
      <c r="Q38" s="504">
        <f t="shared" si="48"/>
        <v>17.054570311835757</v>
      </c>
      <c r="S38" s="497"/>
      <c r="T38" s="497"/>
      <c r="W38" s="497">
        <f>Total_Industrial!AD288</f>
        <v>1.082398532105628</v>
      </c>
      <c r="Z38" s="505">
        <f>Total_Industrial!AD204</f>
        <v>1.0732386476923155</v>
      </c>
      <c r="AA38" s="496"/>
      <c r="AB38" s="444">
        <f t="shared" si="13"/>
        <v>1972</v>
      </c>
      <c r="AC38" s="507">
        <f t="shared" si="1"/>
        <v>0.81951731199403255</v>
      </c>
      <c r="AD38" s="507">
        <f t="shared" si="2"/>
        <v>1.378407165121087</v>
      </c>
      <c r="AE38" s="507">
        <f t="shared" si="14"/>
        <v>1.0783862009354035</v>
      </c>
      <c r="AF38" s="508">
        <f t="shared" si="15"/>
        <v>1.011726595831111</v>
      </c>
      <c r="AG38" s="507">
        <f t="shared" si="16"/>
        <v>1.2633974835172928</v>
      </c>
      <c r="AH38" s="507">
        <f t="shared" si="17"/>
        <v>1.1296284677536599</v>
      </c>
      <c r="AI38" s="507">
        <f t="shared" si="18"/>
        <v>1.1296285347933477</v>
      </c>
      <c r="AJ38" s="507"/>
      <c r="AK38" s="507"/>
      <c r="AL38" s="507">
        <f t="shared" si="19"/>
        <v>1.0910320000636202</v>
      </c>
      <c r="AM38" s="506"/>
      <c r="AN38" s="507">
        <f>Total_Industrial!Z117</f>
        <v>1.3744135566278992</v>
      </c>
      <c r="AO38" s="507">
        <f>Total_Industrial!AD117</f>
        <v>1.0806459494212626</v>
      </c>
      <c r="AP38" s="507">
        <f t="shared" si="45"/>
        <v>0.91730438707289041</v>
      </c>
      <c r="AQ38" s="507">
        <f t="shared" si="46"/>
        <v>1.011726595831111</v>
      </c>
      <c r="AR38" s="507">
        <f t="shared" si="47"/>
        <v>1.3784070871395415</v>
      </c>
      <c r="AT38" s="437"/>
      <c r="AV38" s="497">
        <f t="shared" si="3"/>
        <v>0.70560430539272512</v>
      </c>
      <c r="AW38" s="497">
        <f t="shared" si="4"/>
        <v>0.29439569460727494</v>
      </c>
      <c r="AX38" s="496"/>
      <c r="AY38" s="496">
        <f t="shared" si="32"/>
        <v>0.70896307478833187</v>
      </c>
      <c r="AZ38" s="496">
        <f t="shared" si="32"/>
        <v>0.29101864173635705</v>
      </c>
      <c r="BA38" s="496">
        <f t="shared" si="33"/>
        <v>0.99998171652468892</v>
      </c>
      <c r="BB38" s="497"/>
      <c r="BC38" s="496">
        <f t="shared" si="34"/>
        <v>0.70897603733420667</v>
      </c>
      <c r="BD38" s="496">
        <f t="shared" si="35"/>
        <v>0.29102396266579339</v>
      </c>
      <c r="BF38" s="496">
        <f t="shared" si="20"/>
        <v>-3.610402549970388E-2</v>
      </c>
      <c r="BG38" s="496">
        <f t="shared" si="21"/>
        <v>-4.0774450649272518E-3</v>
      </c>
      <c r="BH38" s="496"/>
      <c r="BI38" s="496">
        <f t="shared" si="22"/>
        <v>-1.173831785824229E-2</v>
      </c>
      <c r="BJ38" s="496">
        <f t="shared" si="36"/>
        <v>-1.173831785824229E-2</v>
      </c>
      <c r="BK38" s="496"/>
      <c r="BL38" s="497">
        <f t="shared" si="5"/>
        <v>0.89040834546189429</v>
      </c>
      <c r="BM38" s="497">
        <f t="shared" si="6"/>
        <v>0.10959165453810575</v>
      </c>
      <c r="BN38" s="497"/>
      <c r="BO38" s="497">
        <f t="shared" si="37"/>
        <v>-4.2736871821650617E-3</v>
      </c>
      <c r="BP38" s="497">
        <f t="shared" si="37"/>
        <v>3.5416921342929765E-2</v>
      </c>
      <c r="BR38" s="496">
        <f t="shared" si="23"/>
        <v>2.0092126538286185E-2</v>
      </c>
      <c r="BS38" s="496">
        <f t="shared" si="24"/>
        <v>2.775692795308651E-2</v>
      </c>
      <c r="BU38" s="496">
        <v>0</v>
      </c>
      <c r="BV38" s="496">
        <f t="shared" si="25"/>
        <v>-7.081022830122641E-3</v>
      </c>
      <c r="BZ38" s="496">
        <f t="shared" si="26"/>
        <v>0.97357197450748179</v>
      </c>
      <c r="CA38" s="496">
        <f t="shared" si="27"/>
        <v>0.97020504495387572</v>
      </c>
      <c r="CB38" s="496">
        <f t="shared" si="7"/>
        <v>1.2633974835172928</v>
      </c>
      <c r="CD38" s="496">
        <f t="shared" si="38"/>
        <v>1.0225737847122081</v>
      </c>
      <c r="CE38" s="496">
        <f t="shared" si="28"/>
        <v>1.0150684864823987</v>
      </c>
      <c r="CF38" s="496">
        <f t="shared" si="8"/>
        <v>1.0783862009354035</v>
      </c>
      <c r="CH38" s="496">
        <f t="shared" si="39"/>
        <v>0.99794137455821241</v>
      </c>
      <c r="CI38" s="496">
        <f t="shared" si="29"/>
        <v>0.997322574125317</v>
      </c>
      <c r="CJ38" s="496">
        <f t="shared" si="9"/>
        <v>1.011726595831111</v>
      </c>
      <c r="CL38" s="496">
        <f t="shared" si="40"/>
        <v>1.3624304125215625</v>
      </c>
      <c r="CN38" s="496">
        <f t="shared" si="41"/>
        <v>0.98833030741727534</v>
      </c>
      <c r="CO38" s="496">
        <f t="shared" si="30"/>
        <v>0.97357225070911291</v>
      </c>
      <c r="CP38" s="496">
        <f t="shared" si="10"/>
        <v>1.485254526825903</v>
      </c>
      <c r="CR38" s="496">
        <f t="shared" si="42"/>
        <v>1.0073037743852797</v>
      </c>
      <c r="CS38" s="496">
        <f t="shared" si="31"/>
        <v>1.0115572750791959</v>
      </c>
      <c r="CT38" s="496">
        <f t="shared" si="11"/>
        <v>0.91730438707289041</v>
      </c>
    </row>
    <row r="39" spans="1:98" x14ac:dyDescent="0.2">
      <c r="A39" s="485" t="s">
        <v>105</v>
      </c>
      <c r="B39" s="431">
        <f t="shared" si="12"/>
        <v>1973</v>
      </c>
      <c r="D39" s="500">
        <f>Total_Industrial!F289</f>
        <v>18237.60397284084</v>
      </c>
      <c r="E39" s="500">
        <f>Total_Industrial!F205</f>
        <v>2380.1994204548319</v>
      </c>
      <c r="F39" s="500">
        <f>Conversion_factors!$A35*E39</f>
        <v>8035.4657517269379</v>
      </c>
      <c r="G39" s="500">
        <f t="shared" si="43"/>
        <v>26273.069724567777</v>
      </c>
      <c r="H39" s="501">
        <f t="shared" si="44"/>
        <v>3.375963241849476</v>
      </c>
      <c r="K39" s="550">
        <f>Total_Industrial!J34</f>
        <v>1547360.0670798402</v>
      </c>
      <c r="M39" s="501">
        <f>Total_Industrial!Z289</f>
        <v>1.3880099305095814</v>
      </c>
      <c r="N39" s="501">
        <f>Total_Industrial!Z205</f>
        <v>0.96052582270410325</v>
      </c>
      <c r="O39" s="533">
        <f>Total_Industrial!N118</f>
        <v>13.324502701045756</v>
      </c>
      <c r="Q39" s="504">
        <f t="shared" si="48"/>
        <v>16.979286388170795</v>
      </c>
      <c r="S39" s="497"/>
      <c r="T39" s="497"/>
      <c r="W39" s="497">
        <f>Total_Industrial!AD289</f>
        <v>1.1077440895055317</v>
      </c>
      <c r="Z39" s="505">
        <f>Total_Industrial!AD205</f>
        <v>1.1169164787575312</v>
      </c>
      <c r="AA39" s="496"/>
      <c r="AB39" s="444">
        <f t="shared" si="13"/>
        <v>1973</v>
      </c>
      <c r="AC39" s="507">
        <f t="shared" si="1"/>
        <v>0.85584963038453132</v>
      </c>
      <c r="AD39" s="507">
        <f t="shared" si="2"/>
        <v>1.3723224677114902</v>
      </c>
      <c r="AE39" s="507">
        <f t="shared" si="14"/>
        <v>1.1091976335844989</v>
      </c>
      <c r="AF39" s="508">
        <f t="shared" si="15"/>
        <v>1.010479975091251</v>
      </c>
      <c r="AG39" s="507">
        <f t="shared" si="16"/>
        <v>1.2243895344572073</v>
      </c>
      <c r="AH39" s="507">
        <f t="shared" si="17"/>
        <v>1.1745018955105146</v>
      </c>
      <c r="AI39" s="507">
        <f t="shared" si="18"/>
        <v>1.1745016767592669</v>
      </c>
      <c r="AJ39" s="507"/>
      <c r="AK39" s="507"/>
      <c r="AL39" s="507">
        <f t="shared" si="19"/>
        <v>1.1208219971557389</v>
      </c>
      <c r="AM39" s="506"/>
      <c r="AN39" s="507">
        <f>Total_Industrial!Z118</f>
        <v>1.3215526645674252</v>
      </c>
      <c r="AO39" s="507">
        <f>Total_Industrial!AD118</f>
        <v>1.1080380498390521</v>
      </c>
      <c r="AP39" s="507">
        <f t="shared" si="45"/>
        <v>0.92744753327291918</v>
      </c>
      <c r="AQ39" s="507">
        <f t="shared" si="46"/>
        <v>1.010479975091251</v>
      </c>
      <c r="AR39" s="507">
        <f t="shared" si="47"/>
        <v>1.37232258504085</v>
      </c>
      <c r="AT39" s="437"/>
      <c r="AV39" s="497">
        <f t="shared" si="3"/>
        <v>0.69415580912446539</v>
      </c>
      <c r="AW39" s="497">
        <f t="shared" si="4"/>
        <v>0.30584419087553466</v>
      </c>
      <c r="AX39" s="496"/>
      <c r="AY39" s="496">
        <f t="shared" si="32"/>
        <v>0.69986445096487193</v>
      </c>
      <c r="AZ39" s="496">
        <f t="shared" si="32"/>
        <v>0.30008354596424558</v>
      </c>
      <c r="BA39" s="496">
        <f t="shared" si="33"/>
        <v>0.99994799692911751</v>
      </c>
      <c r="BB39" s="497"/>
      <c r="BC39" s="496">
        <f t="shared" si="34"/>
        <v>0.699900847958279</v>
      </c>
      <c r="BD39" s="496">
        <f t="shared" si="35"/>
        <v>0.300099152041721</v>
      </c>
      <c r="BF39" s="496">
        <f t="shared" si="20"/>
        <v>-4.3928303915229491E-2</v>
      </c>
      <c r="BG39" s="496">
        <f t="shared" si="21"/>
        <v>-2.05488725012985E-3</v>
      </c>
      <c r="BH39" s="496"/>
      <c r="BI39" s="496">
        <f t="shared" si="22"/>
        <v>-1.4188006473868602E-2</v>
      </c>
      <c r="BJ39" s="496">
        <f t="shared" si="36"/>
        <v>-1.4188006473868602E-2</v>
      </c>
      <c r="BK39" s="496"/>
      <c r="BL39" s="497">
        <f t="shared" si="5"/>
        <v>0.88455611031634895</v>
      </c>
      <c r="BM39" s="497">
        <f t="shared" si="6"/>
        <v>0.11544388968365106</v>
      </c>
      <c r="BN39" s="497"/>
      <c r="BO39" s="497">
        <f t="shared" si="37"/>
        <v>-6.5942237129580136E-3</v>
      </c>
      <c r="BP39" s="497">
        <f t="shared" si="37"/>
        <v>5.2023381426847135E-2</v>
      </c>
      <c r="BR39" s="496">
        <f t="shared" si="23"/>
        <v>2.3146153772333193E-2</v>
      </c>
      <c r="BS39" s="496">
        <f t="shared" si="24"/>
        <v>3.9890893907995266E-2</v>
      </c>
      <c r="BU39" s="496">
        <v>0</v>
      </c>
      <c r="BV39" s="496">
        <f t="shared" si="25"/>
        <v>-4.1084131731334225E-3</v>
      </c>
      <c r="BZ39" s="496">
        <f t="shared" si="26"/>
        <v>0.96912456327561503</v>
      </c>
      <c r="CA39" s="496">
        <f t="shared" si="27"/>
        <v>0.94024954047872322</v>
      </c>
      <c r="CB39" s="496">
        <f t="shared" si="7"/>
        <v>1.2243895344572073</v>
      </c>
      <c r="CD39" s="496">
        <f t="shared" si="38"/>
        <v>1.0285717979536175</v>
      </c>
      <c r="CE39" s="496">
        <f t="shared" si="28"/>
        <v>1.044070818187258</v>
      </c>
      <c r="CF39" s="496">
        <f t="shared" si="8"/>
        <v>1.1091976335844989</v>
      </c>
      <c r="CH39" s="496">
        <f t="shared" si="39"/>
        <v>0.99876782843804168</v>
      </c>
      <c r="CI39" s="496">
        <f t="shared" si="29"/>
        <v>0.99609370161138067</v>
      </c>
      <c r="CJ39" s="496">
        <f t="shared" si="9"/>
        <v>1.010479975091251</v>
      </c>
      <c r="CL39" s="496">
        <f t="shared" si="40"/>
        <v>1.3580899742055605</v>
      </c>
      <c r="CN39" s="496">
        <f t="shared" si="41"/>
        <v>0.98591216896709843</v>
      </c>
      <c r="CO39" s="496">
        <f t="shared" si="30"/>
        <v>0.9598567293428012</v>
      </c>
      <c r="CP39" s="496">
        <f t="shared" si="10"/>
        <v>1.4643305120111274</v>
      </c>
      <c r="CR39" s="496">
        <f t="shared" si="42"/>
        <v>1.0110575577125445</v>
      </c>
      <c r="CS39" s="496">
        <f t="shared" si="31"/>
        <v>1.0227426280279284</v>
      </c>
      <c r="CT39" s="496">
        <f t="shared" si="11"/>
        <v>0.92744753327291918</v>
      </c>
    </row>
    <row r="40" spans="1:98" x14ac:dyDescent="0.2">
      <c r="A40" s="485" t="s">
        <v>105</v>
      </c>
      <c r="B40" s="431">
        <f t="shared" si="12"/>
        <v>1974</v>
      </c>
      <c r="D40" s="500">
        <f>Total_Industrial!F290</f>
        <v>18159.953695894776</v>
      </c>
      <c r="E40" s="500">
        <f>Total_Industrial!F206</f>
        <v>2414.1853545555668</v>
      </c>
      <c r="F40" s="500">
        <f>Conversion_factors!$A36*E40</f>
        <v>8255.9958242626253</v>
      </c>
      <c r="G40" s="500">
        <f t="shared" si="43"/>
        <v>26415.949520157403</v>
      </c>
      <c r="H40" s="501">
        <f t="shared" si="44"/>
        <v>3.4197853982850011</v>
      </c>
      <c r="K40" s="550">
        <f>Total_Industrial!J35</f>
        <v>1454943.4144874015</v>
      </c>
      <c r="M40" s="501">
        <f>Total_Industrial!Z290</f>
        <v>1.3578725201845958</v>
      </c>
      <c r="N40" s="501">
        <f>Total_Industrial!Z206</f>
        <v>0.97100400291761568</v>
      </c>
      <c r="O40" s="533">
        <f>Total_Industrial!N119</f>
        <v>14.140851696077076</v>
      </c>
      <c r="Q40" s="504">
        <f t="shared" si="48"/>
        <v>18.155997860208291</v>
      </c>
      <c r="S40" s="497"/>
      <c r="T40" s="497"/>
      <c r="W40" s="497">
        <f>Total_Industrial!AD290</f>
        <v>1.1991271598506417</v>
      </c>
      <c r="Z40" s="505">
        <f>Total_Industrial!AD206</f>
        <v>1.1918213740158361</v>
      </c>
      <c r="AA40" s="496"/>
      <c r="AB40" s="444">
        <f t="shared" si="13"/>
        <v>1974</v>
      </c>
      <c r="AC40" s="507">
        <f t="shared" si="1"/>
        <v>0.80473369451067811</v>
      </c>
      <c r="AD40" s="507">
        <f t="shared" si="2"/>
        <v>1.4674282073859175</v>
      </c>
      <c r="AE40" s="507">
        <f t="shared" si="14"/>
        <v>1.1953824231926247</v>
      </c>
      <c r="AF40" s="508">
        <f t="shared" si="15"/>
        <v>1.0145173972239567</v>
      </c>
      <c r="AG40" s="507">
        <f t="shared" si="16"/>
        <v>1.2100144005303621</v>
      </c>
      <c r="AH40" s="507">
        <f t="shared" si="17"/>
        <v>1.1808890329298769</v>
      </c>
      <c r="AI40" s="507">
        <f t="shared" si="18"/>
        <v>1.180888922758851</v>
      </c>
      <c r="AJ40" s="507"/>
      <c r="AK40" s="507"/>
      <c r="AL40" s="507">
        <f t="shared" si="19"/>
        <v>1.212736264664648</v>
      </c>
      <c r="AM40" s="506"/>
      <c r="AN40" s="507">
        <f>Total_Industrial!Z119</f>
        <v>1.2978042208635574</v>
      </c>
      <c r="AO40" s="507">
        <f>Total_Industrial!AD119</f>
        <v>1.197442040464886</v>
      </c>
      <c r="AP40" s="507">
        <f t="shared" si="45"/>
        <v>0.93075139105750127</v>
      </c>
      <c r="AQ40" s="507">
        <f t="shared" si="46"/>
        <v>1.0145173972239567</v>
      </c>
      <c r="AR40" s="507">
        <f t="shared" si="47"/>
        <v>1.4674282535037033</v>
      </c>
      <c r="AT40" s="437"/>
      <c r="AV40" s="497">
        <f t="shared" si="3"/>
        <v>0.68746170498385206</v>
      </c>
      <c r="AW40" s="497">
        <f t="shared" si="4"/>
        <v>0.31253829501614794</v>
      </c>
      <c r="AX40" s="496"/>
      <c r="AY40" s="496">
        <f t="shared" si="32"/>
        <v>0.69080335139613658</v>
      </c>
      <c r="AZ40" s="496">
        <f t="shared" si="32"/>
        <v>0.30917916508366017</v>
      </c>
      <c r="BA40" s="496">
        <f t="shared" si="33"/>
        <v>0.99998251647979675</v>
      </c>
      <c r="BB40" s="497"/>
      <c r="BC40" s="496">
        <f t="shared" si="34"/>
        <v>0.69081542928165118</v>
      </c>
      <c r="BD40" s="496">
        <f t="shared" si="35"/>
        <v>0.30918457071834887</v>
      </c>
      <c r="BF40" s="496">
        <f t="shared" si="20"/>
        <v>-2.1951865081907499E-2</v>
      </c>
      <c r="BG40" s="496">
        <f t="shared" si="21"/>
        <v>1.0849724257138166E-2</v>
      </c>
      <c r="BH40" s="496"/>
      <c r="BI40" s="496">
        <f t="shared" si="22"/>
        <v>5.9463243149096082E-2</v>
      </c>
      <c r="BJ40" s="496">
        <f t="shared" si="36"/>
        <v>5.9463243149096082E-2</v>
      </c>
      <c r="BK40" s="496"/>
      <c r="BL40" s="497">
        <f t="shared" si="5"/>
        <v>0.88265922823620058</v>
      </c>
      <c r="BM40" s="497">
        <f t="shared" si="6"/>
        <v>0.11734077176379942</v>
      </c>
      <c r="BN40" s="497"/>
      <c r="BO40" s="497">
        <f t="shared" si="37"/>
        <v>-2.1467477870442428E-3</v>
      </c>
      <c r="BP40" s="497">
        <f t="shared" si="37"/>
        <v>1.6297672318470558E-2</v>
      </c>
      <c r="BR40" s="496">
        <f t="shared" si="23"/>
        <v>7.9268329845193192E-2</v>
      </c>
      <c r="BS40" s="496">
        <f t="shared" si="24"/>
        <v>6.4910958931190241E-2</v>
      </c>
      <c r="BU40" s="496">
        <v>0</v>
      </c>
      <c r="BV40" s="496">
        <f t="shared" si="25"/>
        <v>1.2897111469563717E-2</v>
      </c>
      <c r="BZ40" s="496">
        <f t="shared" si="26"/>
        <v>0.9882593459660548</v>
      </c>
      <c r="CA40" s="496">
        <f t="shared" si="27"/>
        <v>0.92921039591838661</v>
      </c>
      <c r="CB40" s="496">
        <f t="shared" si="7"/>
        <v>1.2100144005303621</v>
      </c>
      <c r="CD40" s="496">
        <f t="shared" si="38"/>
        <v>1.0777001203379868</v>
      </c>
      <c r="CE40" s="496">
        <f t="shared" si="28"/>
        <v>1.1251952464017883</v>
      </c>
      <c r="CF40" s="496">
        <f t="shared" si="8"/>
        <v>1.1953824231926247</v>
      </c>
      <c r="CH40" s="496">
        <f t="shared" si="39"/>
        <v>1.0039955488799679</v>
      </c>
      <c r="CI40" s="496">
        <f t="shared" si="29"/>
        <v>1.0000736426851971</v>
      </c>
      <c r="CJ40" s="496">
        <f t="shared" si="9"/>
        <v>1.0145173972239567</v>
      </c>
      <c r="CL40" s="496">
        <f t="shared" si="40"/>
        <v>1.4464299462039554</v>
      </c>
      <c r="CN40" s="496">
        <f t="shared" si="41"/>
        <v>1.061266751438855</v>
      </c>
      <c r="CO40" s="496">
        <f t="shared" si="30"/>
        <v>1.0186640329963588</v>
      </c>
      <c r="CP40" s="496">
        <f t="shared" si="10"/>
        <v>1.5540452855148441</v>
      </c>
      <c r="CR40" s="496">
        <f t="shared" si="42"/>
        <v>1.0035623123314836</v>
      </c>
      <c r="CS40" s="496">
        <f t="shared" si="31"/>
        <v>1.0263859567036862</v>
      </c>
      <c r="CT40" s="496">
        <f t="shared" si="11"/>
        <v>0.93075139105750127</v>
      </c>
    </row>
    <row r="41" spans="1:98" x14ac:dyDescent="0.2">
      <c r="A41" s="485" t="s">
        <v>105</v>
      </c>
      <c r="B41" s="431">
        <f t="shared" si="12"/>
        <v>1975</v>
      </c>
      <c r="D41" s="500">
        <f>Total_Industrial!F291</f>
        <v>16526.12932226112</v>
      </c>
      <c r="E41" s="500">
        <f>Total_Industrial!F207</f>
        <v>2312.5496802111911</v>
      </c>
      <c r="F41" s="500">
        <f>Conversion_factors!$A37*E41</f>
        <v>7863.6730308422275</v>
      </c>
      <c r="G41" s="500">
        <f t="shared" si="43"/>
        <v>24389.802353103347</v>
      </c>
      <c r="H41" s="501">
        <f t="shared" si="44"/>
        <v>3.4004342039147395</v>
      </c>
      <c r="K41" s="550">
        <f>Total_Industrial!J36</f>
        <v>1396576.8663670812</v>
      </c>
      <c r="M41" s="501">
        <f>Total_Industrial!Z291</f>
        <v>1.353809195530248</v>
      </c>
      <c r="N41" s="501">
        <f>Total_Industrial!Z207</f>
        <v>1.0403039713628903</v>
      </c>
      <c r="O41" s="533">
        <f>Total_Industrial!N120</f>
        <v>13.489181624121711</v>
      </c>
      <c r="Q41" s="504">
        <f t="shared" si="48"/>
        <v>17.463988513964576</v>
      </c>
      <c r="S41" s="497"/>
      <c r="T41" s="497"/>
      <c r="W41" s="497">
        <f>Total_Industrial!AD291</f>
        <v>1.1402611919083687</v>
      </c>
      <c r="Z41" s="505">
        <f>Total_Industrial!AD207</f>
        <v>1.1101275536556909</v>
      </c>
      <c r="AA41" s="496"/>
      <c r="AB41" s="444">
        <f t="shared" si="13"/>
        <v>1975</v>
      </c>
      <c r="AC41" s="507">
        <f t="shared" si="1"/>
        <v>0.77245097654583639</v>
      </c>
      <c r="AD41" s="507">
        <f t="shared" si="2"/>
        <v>1.4114977075989414</v>
      </c>
      <c r="AE41" s="507">
        <f t="shared" si="14"/>
        <v>1.1292652756598445</v>
      </c>
      <c r="AF41" s="508">
        <f t="shared" si="15"/>
        <v>1.0126913880018489</v>
      </c>
      <c r="AG41" s="507">
        <f t="shared" si="16"/>
        <v>1.234260442624129</v>
      </c>
      <c r="AH41" s="507">
        <f t="shared" si="17"/>
        <v>1.0903120894594553</v>
      </c>
      <c r="AI41" s="507">
        <f t="shared" si="18"/>
        <v>1.0903127826270118</v>
      </c>
      <c r="AJ41" s="507"/>
      <c r="AK41" s="507"/>
      <c r="AL41" s="507">
        <f t="shared" si="19"/>
        <v>1.1435972194302584</v>
      </c>
      <c r="AM41" s="506"/>
      <c r="AN41" s="507">
        <f>Total_Industrial!Z120</f>
        <v>1.305139100159068</v>
      </c>
      <c r="AO41" s="507">
        <f>Total_Industrial!AD120</f>
        <v>1.135838885314141</v>
      </c>
      <c r="AP41" s="507">
        <f t="shared" si="45"/>
        <v>0.94021971964480833</v>
      </c>
      <c r="AQ41" s="507">
        <f t="shared" si="46"/>
        <v>1.0126913880018489</v>
      </c>
      <c r="AR41" s="507">
        <f t="shared" si="47"/>
        <v>1.4114971502822309</v>
      </c>
      <c r="AT41" s="437"/>
      <c r="AV41" s="497">
        <f t="shared" si="3"/>
        <v>0.67758356886226856</v>
      </c>
      <c r="AW41" s="497">
        <f t="shared" si="4"/>
        <v>0.3224164311377315</v>
      </c>
      <c r="AX41" s="496"/>
      <c r="AY41" s="496">
        <f t="shared" si="32"/>
        <v>0.68251072291823356</v>
      </c>
      <c r="AZ41" s="496">
        <f t="shared" si="32"/>
        <v>0.31745174868593495</v>
      </c>
      <c r="BA41" s="496">
        <f t="shared" si="33"/>
        <v>0.99996247160416851</v>
      </c>
      <c r="BB41" s="497"/>
      <c r="BC41" s="496">
        <f t="shared" si="34"/>
        <v>0.68253633741207331</v>
      </c>
      <c r="BD41" s="496">
        <f t="shared" si="35"/>
        <v>0.31746366258792669</v>
      </c>
      <c r="BF41" s="496">
        <f t="shared" si="20"/>
        <v>-2.9969060690348032E-3</v>
      </c>
      <c r="BG41" s="496">
        <f t="shared" si="21"/>
        <v>6.8937638834469045E-2</v>
      </c>
      <c r="BH41" s="496"/>
      <c r="BI41" s="496">
        <f t="shared" si="22"/>
        <v>-4.7179888750828201E-2</v>
      </c>
      <c r="BJ41" s="496">
        <f t="shared" si="36"/>
        <v>-4.7179888750828201E-2</v>
      </c>
      <c r="BK41" s="496"/>
      <c r="BL41" s="497">
        <f t="shared" si="5"/>
        <v>0.87724459449053183</v>
      </c>
      <c r="BM41" s="497">
        <f t="shared" si="6"/>
        <v>0.12275540550946812</v>
      </c>
      <c r="BN41" s="497"/>
      <c r="BO41" s="497">
        <f t="shared" si="37"/>
        <v>-6.1533485643630106E-3</v>
      </c>
      <c r="BP41" s="497">
        <f t="shared" si="37"/>
        <v>4.5111521807288744E-2</v>
      </c>
      <c r="BR41" s="496">
        <f t="shared" si="23"/>
        <v>-5.0336573470750295E-2</v>
      </c>
      <c r="BS41" s="496">
        <f t="shared" si="24"/>
        <v>-7.1007781474811668E-2</v>
      </c>
      <c r="BU41" s="496">
        <v>0</v>
      </c>
      <c r="BV41" s="496">
        <f t="shared" si="25"/>
        <v>-5.6746695642234833E-3</v>
      </c>
      <c r="BZ41" s="496">
        <f t="shared" si="26"/>
        <v>1.0200378128418468</v>
      </c>
      <c r="CA41" s="496">
        <f t="shared" si="27"/>
        <v>0.94782973992249764</v>
      </c>
      <c r="CB41" s="496">
        <f t="shared" si="7"/>
        <v>1.234260442624129</v>
      </c>
      <c r="CD41" s="496">
        <f t="shared" si="38"/>
        <v>0.94468954348835521</v>
      </c>
      <c r="CE41" s="496">
        <f t="shared" si="28"/>
        <v>1.0629601836585727</v>
      </c>
      <c r="CF41" s="496">
        <f t="shared" si="8"/>
        <v>1.1292652756598445</v>
      </c>
      <c r="CH41" s="496">
        <f t="shared" si="39"/>
        <v>0.99820012034578776</v>
      </c>
      <c r="CI41" s="496">
        <f t="shared" si="29"/>
        <v>0.99827363048301399</v>
      </c>
      <c r="CJ41" s="496">
        <f t="shared" si="9"/>
        <v>1.0126913880018489</v>
      </c>
      <c r="CL41" s="496">
        <f t="shared" si="40"/>
        <v>1.3938074589759788</v>
      </c>
      <c r="CN41" s="496">
        <f t="shared" si="41"/>
        <v>0.95391578343642836</v>
      </c>
      <c r="CO41" s="496">
        <f t="shared" si="30"/>
        <v>0.97171969909423328</v>
      </c>
      <c r="CP41" s="496">
        <f t="shared" si="10"/>
        <v>1.4824283260275806</v>
      </c>
      <c r="CR41" s="496">
        <f t="shared" si="42"/>
        <v>1.0101727794105677</v>
      </c>
      <c r="CS41" s="496">
        <f t="shared" si="31"/>
        <v>1.0368271546313372</v>
      </c>
      <c r="CT41" s="496">
        <f t="shared" si="11"/>
        <v>0.94021971964480833</v>
      </c>
    </row>
    <row r="42" spans="1:98" x14ac:dyDescent="0.2">
      <c r="A42" s="485" t="s">
        <v>105</v>
      </c>
      <c r="B42" s="431">
        <f t="shared" si="12"/>
        <v>1976</v>
      </c>
      <c r="D42" s="500">
        <f>Total_Industrial!F292</f>
        <v>17193.403052847629</v>
      </c>
      <c r="E42" s="500">
        <f>Total_Industrial!F208</f>
        <v>2480.0011530615075</v>
      </c>
      <c r="F42" s="500">
        <f>Conversion_factors!$A38*E42</f>
        <v>8412.5811486645816</v>
      </c>
      <c r="G42" s="500">
        <f t="shared" si="43"/>
        <v>25605.984201512212</v>
      </c>
      <c r="H42" s="501">
        <f t="shared" si="44"/>
        <v>3.3921682408411113</v>
      </c>
      <c r="K42" s="550">
        <f>Total_Industrial!J37</f>
        <v>1492405.0777964867</v>
      </c>
      <c r="M42" s="501">
        <f>Total_Industrial!Z292</f>
        <v>1.29891004081704</v>
      </c>
      <c r="N42" s="501">
        <f>Total_Industrial!Z208</f>
        <v>1.0318570145224173</v>
      </c>
      <c r="O42" s="533">
        <f>Total_Industrial!N121</f>
        <v>13.182348746063377</v>
      </c>
      <c r="Q42" s="504">
        <f t="shared" si="48"/>
        <v>17.157529535693527</v>
      </c>
      <c r="S42" s="497"/>
      <c r="T42" s="497"/>
      <c r="W42" s="497">
        <f>Total_Industrial!AD292</f>
        <v>1.1570484757093746</v>
      </c>
      <c r="Z42" s="505">
        <f>Total_Industrial!AD208</f>
        <v>1.1231882981145354</v>
      </c>
      <c r="AA42" s="496"/>
      <c r="AB42" s="444">
        <f t="shared" si="13"/>
        <v>1976</v>
      </c>
      <c r="AC42" s="507">
        <f t="shared" si="1"/>
        <v>0.82545385614518152</v>
      </c>
      <c r="AD42" s="507">
        <f t="shared" si="2"/>
        <v>1.3867286724523133</v>
      </c>
      <c r="AE42" s="507">
        <f t="shared" si="14"/>
        <v>1.1448026876749662</v>
      </c>
      <c r="AF42" s="508">
        <f t="shared" si="15"/>
        <v>1.0118895111875141</v>
      </c>
      <c r="AG42" s="507">
        <f t="shared" si="16"/>
        <v>1.1970918967094208</v>
      </c>
      <c r="AH42" s="507">
        <f t="shared" si="17"/>
        <v>1.1446798193177212</v>
      </c>
      <c r="AI42" s="507">
        <f t="shared" si="18"/>
        <v>1.1446805301028504</v>
      </c>
      <c r="AJ42" s="507"/>
      <c r="AK42" s="507"/>
      <c r="AL42" s="507">
        <f t="shared" si="19"/>
        <v>1.1584138320375739</v>
      </c>
      <c r="AM42" s="506"/>
      <c r="AN42" s="507">
        <f>Total_Industrial!Z121</f>
        <v>1.2574029989081481</v>
      </c>
      <c r="AO42" s="507">
        <f>Total_Industrial!AD121</f>
        <v>1.1521426139743063</v>
      </c>
      <c r="AP42" s="507">
        <f t="shared" si="45"/>
        <v>0.9459703002997476</v>
      </c>
      <c r="AQ42" s="507">
        <f t="shared" si="46"/>
        <v>1.0118895111875141</v>
      </c>
      <c r="AR42" s="507">
        <f t="shared" si="47"/>
        <v>1.386728137037333</v>
      </c>
      <c r="AT42" s="437"/>
      <c r="AV42" s="497">
        <f t="shared" si="3"/>
        <v>0.67146034761015894</v>
      </c>
      <c r="AW42" s="497">
        <f t="shared" si="4"/>
        <v>0.32853965238984095</v>
      </c>
      <c r="AX42" s="496"/>
      <c r="AY42" s="496">
        <f t="shared" si="32"/>
        <v>0.67451732606127701</v>
      </c>
      <c r="AZ42" s="496">
        <f t="shared" si="32"/>
        <v>0.32546844185267926</v>
      </c>
      <c r="BA42" s="496">
        <f t="shared" si="33"/>
        <v>0.99998576791395632</v>
      </c>
      <c r="BB42" s="497"/>
      <c r="BC42" s="496">
        <f t="shared" si="34"/>
        <v>0.67452692598652642</v>
      </c>
      <c r="BD42" s="496">
        <f t="shared" si="35"/>
        <v>0.32547307401347353</v>
      </c>
      <c r="BF42" s="496">
        <f t="shared" si="20"/>
        <v>-4.1396762806268611E-2</v>
      </c>
      <c r="BG42" s="496">
        <f t="shared" si="21"/>
        <v>-8.1528449635647794E-3</v>
      </c>
      <c r="BH42" s="496"/>
      <c r="BI42" s="496">
        <f t="shared" si="22"/>
        <v>-2.30092844931384E-2</v>
      </c>
      <c r="BJ42" s="496">
        <f t="shared" si="36"/>
        <v>-2.30092844931384E-2</v>
      </c>
      <c r="BK42" s="496"/>
      <c r="BL42" s="497">
        <f t="shared" si="5"/>
        <v>0.87394143244835021</v>
      </c>
      <c r="BM42" s="497">
        <f t="shared" si="6"/>
        <v>0.12605856755164976</v>
      </c>
      <c r="BN42" s="497"/>
      <c r="BO42" s="497">
        <f t="shared" si="37"/>
        <v>-3.772490082526793E-3</v>
      </c>
      <c r="BP42" s="497">
        <f t="shared" si="37"/>
        <v>2.6552818351709643E-2</v>
      </c>
      <c r="BR42" s="496">
        <f t="shared" si="23"/>
        <v>1.4614993222260642E-2</v>
      </c>
      <c r="BS42" s="496">
        <f t="shared" si="24"/>
        <v>1.1696413964265583E-2</v>
      </c>
      <c r="BU42" s="496">
        <v>0</v>
      </c>
      <c r="BV42" s="496">
        <f t="shared" si="25"/>
        <v>-2.433814497788902E-3</v>
      </c>
      <c r="BZ42" s="496">
        <f t="shared" si="26"/>
        <v>0.96988597816868771</v>
      </c>
      <c r="CA42" s="496">
        <f t="shared" si="27"/>
        <v>0.91928677444210449</v>
      </c>
      <c r="CB42" s="496">
        <f t="shared" si="7"/>
        <v>1.1970918967094208</v>
      </c>
      <c r="CD42" s="496">
        <f t="shared" si="38"/>
        <v>1.0137588681331258</v>
      </c>
      <c r="CE42" s="496">
        <f t="shared" si="28"/>
        <v>1.0775853126562942</v>
      </c>
      <c r="CF42" s="496">
        <f t="shared" si="8"/>
        <v>1.1448026876749662</v>
      </c>
      <c r="CH42" s="496">
        <f t="shared" si="39"/>
        <v>0.99920817257474959</v>
      </c>
      <c r="CI42" s="496">
        <f t="shared" si="29"/>
        <v>0.99748317004449327</v>
      </c>
      <c r="CJ42" s="496">
        <f t="shared" si="9"/>
        <v>1.0118895111875141</v>
      </c>
      <c r="CL42" s="496">
        <f t="shared" si="40"/>
        <v>1.3704340207468679</v>
      </c>
      <c r="CN42" s="496">
        <f t="shared" si="41"/>
        <v>0.97725341042857283</v>
      </c>
      <c r="CO42" s="496">
        <f t="shared" si="30"/>
        <v>0.94961638992046604</v>
      </c>
      <c r="CP42" s="496">
        <f t="shared" si="10"/>
        <v>1.4487081373263733</v>
      </c>
      <c r="CR42" s="496">
        <f t="shared" si="42"/>
        <v>1.0061162093655212</v>
      </c>
      <c r="CS42" s="496">
        <f t="shared" si="31"/>
        <v>1.0431686065849202</v>
      </c>
      <c r="CT42" s="496">
        <f t="shared" si="11"/>
        <v>0.9459703002997476</v>
      </c>
    </row>
    <row r="43" spans="1:98" x14ac:dyDescent="0.2">
      <c r="A43" s="485" t="s">
        <v>105</v>
      </c>
      <c r="B43" s="431">
        <f t="shared" si="12"/>
        <v>1977</v>
      </c>
      <c r="D43" s="500">
        <f>Total_Industrial!F293</f>
        <v>17328.661005222235</v>
      </c>
      <c r="E43" s="500">
        <f>Total_Industrial!F209</f>
        <v>2598.3145822845559</v>
      </c>
      <c r="F43" s="500">
        <f>Conversion_factors!$A39*E43</f>
        <v>8813.9762582703006</v>
      </c>
      <c r="G43" s="500">
        <f t="shared" si="43"/>
        <v>26142.637263492536</v>
      </c>
      <c r="H43" s="501">
        <f t="shared" si="44"/>
        <v>3.3921898134908104</v>
      </c>
      <c r="K43" s="550">
        <f>Total_Industrial!J38</f>
        <v>1559904.9660076643</v>
      </c>
      <c r="M43" s="501">
        <f>Total_Industrial!Z293</f>
        <v>1.2357089596582287</v>
      </c>
      <c r="N43" s="501">
        <f>Total_Industrial!Z209</f>
        <v>1.0179640667447658</v>
      </c>
      <c r="O43" s="533">
        <f>Total_Industrial!N122</f>
        <v>12.774480511147294</v>
      </c>
      <c r="Q43" s="504">
        <f t="shared" si="48"/>
        <v>16.759121762654924</v>
      </c>
      <c r="S43" s="497"/>
      <c r="T43" s="497"/>
      <c r="W43" s="497">
        <f>Total_Industrial!AD293</f>
        <v>1.1727520276852044</v>
      </c>
      <c r="Z43" s="505">
        <f>Total_Industrial!AD209</f>
        <v>1.1412169352197372</v>
      </c>
      <c r="AA43" s="496"/>
      <c r="AB43" s="444">
        <f t="shared" si="13"/>
        <v>1977</v>
      </c>
      <c r="AC43" s="507">
        <f t="shared" si="1"/>
        <v>0.8627882527123335</v>
      </c>
      <c r="AD43" s="507">
        <f t="shared" si="2"/>
        <v>1.3545280295187749</v>
      </c>
      <c r="AE43" s="507">
        <f t="shared" si="14"/>
        <v>1.1612839304848106</v>
      </c>
      <c r="AF43" s="508">
        <f t="shared" si="15"/>
        <v>1.0118916530303914</v>
      </c>
      <c r="AG43" s="507">
        <f t="shared" si="16"/>
        <v>1.1526975151715861</v>
      </c>
      <c r="AH43" s="507">
        <f t="shared" si="17"/>
        <v>1.1686703080348271</v>
      </c>
      <c r="AI43" s="507">
        <f t="shared" si="18"/>
        <v>1.168670871838384</v>
      </c>
      <c r="AJ43" s="507"/>
      <c r="AK43" s="507"/>
      <c r="AL43" s="507">
        <f t="shared" si="19"/>
        <v>1.1750935160559051</v>
      </c>
      <c r="AM43" s="506"/>
      <c r="AN43" s="507">
        <f>Total_Industrial!Z122</f>
        <v>1.2018060942536613</v>
      </c>
      <c r="AO43" s="507">
        <f>Total_Industrial!AD122</f>
        <v>1.1681451678927353</v>
      </c>
      <c r="AP43" s="507">
        <f t="shared" si="45"/>
        <v>0.95350424803576894</v>
      </c>
      <c r="AQ43" s="507">
        <f t="shared" si="46"/>
        <v>1.0118916530303914</v>
      </c>
      <c r="AR43" s="507">
        <f t="shared" si="47"/>
        <v>1.3545276181632344</v>
      </c>
      <c r="AT43" s="437"/>
      <c r="AV43" s="497">
        <f t="shared" si="3"/>
        <v>0.66285053151164774</v>
      </c>
      <c r="AW43" s="497">
        <f t="shared" si="4"/>
        <v>0.33714946848835226</v>
      </c>
      <c r="AX43" s="496"/>
      <c r="AY43" s="496">
        <f t="shared" si="32"/>
        <v>0.66714618013000093</v>
      </c>
      <c r="AZ43" s="496">
        <f t="shared" si="32"/>
        <v>0.3328260001637468</v>
      </c>
      <c r="BA43" s="496">
        <f t="shared" si="33"/>
        <v>0.99997218029374779</v>
      </c>
      <c r="BB43" s="497"/>
      <c r="BC43" s="496">
        <f t="shared" si="34"/>
        <v>0.66716474045710228</v>
      </c>
      <c r="BD43" s="496">
        <f t="shared" si="35"/>
        <v>0.33283525954289767</v>
      </c>
      <c r="BF43" s="496">
        <f t="shared" si="20"/>
        <v>-4.9880620871597565E-2</v>
      </c>
      <c r="BG43" s="496">
        <f t="shared" si="21"/>
        <v>-1.355548602862953E-2</v>
      </c>
      <c r="BH43" s="496"/>
      <c r="BI43" s="496">
        <f t="shared" si="22"/>
        <v>-3.1429247740069298E-2</v>
      </c>
      <c r="BJ43" s="496">
        <f t="shared" si="36"/>
        <v>-3.1429247740069298E-2</v>
      </c>
      <c r="BK43" s="496"/>
      <c r="BL43" s="497">
        <f t="shared" si="5"/>
        <v>0.86960818158910347</v>
      </c>
      <c r="BM43" s="497">
        <f t="shared" si="6"/>
        <v>0.13039181841089664</v>
      </c>
      <c r="BN43" s="497"/>
      <c r="BO43" s="497">
        <f t="shared" si="37"/>
        <v>-4.9706182676702987E-3</v>
      </c>
      <c r="BP43" s="497">
        <f t="shared" si="37"/>
        <v>3.3797284482688178E-2</v>
      </c>
      <c r="BR43" s="496">
        <f t="shared" si="23"/>
        <v>1.3480802130558623E-2</v>
      </c>
      <c r="BS43" s="496">
        <f t="shared" si="24"/>
        <v>1.592384419231228E-2</v>
      </c>
      <c r="BU43" s="496">
        <v>0</v>
      </c>
      <c r="BV43" s="496">
        <f t="shared" si="25"/>
        <v>6.3595256991599944E-6</v>
      </c>
      <c r="BZ43" s="496">
        <f t="shared" si="26"/>
        <v>0.9629148090803501</v>
      </c>
      <c r="CA43" s="496">
        <f t="shared" si="27"/>
        <v>0.88519484890200995</v>
      </c>
      <c r="CB43" s="496">
        <f t="shared" si="7"/>
        <v>1.1526975151715861</v>
      </c>
      <c r="CD43" s="496">
        <f t="shared" si="38"/>
        <v>1.0143965794169447</v>
      </c>
      <c r="CE43" s="496">
        <f t="shared" si="28"/>
        <v>1.0930988551884837</v>
      </c>
      <c r="CF43" s="496">
        <f t="shared" si="8"/>
        <v>1.1612839304848106</v>
      </c>
      <c r="CH43" s="496">
        <f t="shared" si="39"/>
        <v>1.0000021166766269</v>
      </c>
      <c r="CI43" s="496">
        <f t="shared" si="29"/>
        <v>0.99748528139380499</v>
      </c>
      <c r="CJ43" s="496">
        <f t="shared" si="9"/>
        <v>1.0118916530303914</v>
      </c>
      <c r="CL43" s="496">
        <f t="shared" si="40"/>
        <v>1.3386091010785341</v>
      </c>
      <c r="CN43" s="496">
        <f t="shared" si="41"/>
        <v>0.96905951717914574</v>
      </c>
      <c r="CO43" s="496">
        <f t="shared" si="30"/>
        <v>0.92023480032173022</v>
      </c>
      <c r="CP43" s="496">
        <f t="shared" si="10"/>
        <v>1.4038844080909949</v>
      </c>
      <c r="CR43" s="496">
        <f t="shared" si="42"/>
        <v>1.0079642539872913</v>
      </c>
      <c r="CS43" s="496">
        <f t="shared" si="31"/>
        <v>1.0514766663193311</v>
      </c>
      <c r="CT43" s="496">
        <f t="shared" si="11"/>
        <v>0.95350424803576894</v>
      </c>
    </row>
    <row r="44" spans="1:98" x14ac:dyDescent="0.2">
      <c r="A44" s="485" t="s">
        <v>105</v>
      </c>
      <c r="B44" s="431">
        <f t="shared" si="12"/>
        <v>1978</v>
      </c>
      <c r="D44" s="500">
        <f>Total_Industrial!F294</f>
        <v>17806.618679994626</v>
      </c>
      <c r="E44" s="500">
        <f>Total_Industrial!F210</f>
        <v>2655.8631556566088</v>
      </c>
      <c r="F44" s="500">
        <f>Conversion_factors!$A40*E44</f>
        <v>9085.3291331215369</v>
      </c>
      <c r="G44" s="500">
        <f t="shared" si="43"/>
        <v>26891.947813116163</v>
      </c>
      <c r="H44" s="501">
        <f t="shared" si="44"/>
        <v>3.4208574013955069</v>
      </c>
      <c r="K44" s="550">
        <f>Total_Industrial!J39</f>
        <v>1612331.519370073</v>
      </c>
      <c r="M44" s="501">
        <f>Total_Industrial!Z294</f>
        <v>1.2191803718665513</v>
      </c>
      <c r="N44" s="501">
        <f>Total_Industrial!Z210</f>
        <v>0.9941759163263143</v>
      </c>
      <c r="O44" s="533">
        <f>Total_Industrial!N123</f>
        <v>12.691237248556545</v>
      </c>
      <c r="Q44" s="504">
        <f t="shared" si="48"/>
        <v>16.678919620465315</v>
      </c>
      <c r="S44" s="497"/>
      <c r="T44" s="497"/>
      <c r="W44" s="497">
        <f>Total_Industrial!AD294</f>
        <v>1.1817202614170352</v>
      </c>
      <c r="Z44" s="505">
        <f>Total_Industrial!AD210</f>
        <v>1.1555672407502098</v>
      </c>
      <c r="AA44" s="496"/>
      <c r="AB44" s="444">
        <f t="shared" si="13"/>
        <v>1978</v>
      </c>
      <c r="AC44" s="507">
        <f t="shared" si="1"/>
        <v>0.89178554123757581</v>
      </c>
      <c r="AD44" s="507">
        <f t="shared" si="2"/>
        <v>1.348045825310118</v>
      </c>
      <c r="AE44" s="507">
        <f t="shared" si="14"/>
        <v>1.1720925419570973</v>
      </c>
      <c r="AF44" s="508">
        <f t="shared" si="15"/>
        <v>1.0147697393655293</v>
      </c>
      <c r="AG44" s="507">
        <f t="shared" si="16"/>
        <v>1.1333787219228844</v>
      </c>
      <c r="AH44" s="507">
        <f t="shared" si="17"/>
        <v>1.2021672490267408</v>
      </c>
      <c r="AI44" s="507">
        <f t="shared" si="18"/>
        <v>1.2021677759372382</v>
      </c>
      <c r="AJ44" s="507"/>
      <c r="AK44" s="507" t="e">
        <f>#REF!*#REF!*AE44</f>
        <v>#REF!</v>
      </c>
      <c r="AL44" s="507">
        <f t="shared" si="19"/>
        <v>1.1894040433140844</v>
      </c>
      <c r="AM44" s="506"/>
      <c r="AN44" s="507">
        <f>Total_Industrial!Z123</f>
        <v>1.1841618550318984</v>
      </c>
      <c r="AO44" s="507">
        <f>Total_Industrial!AD123</f>
        <v>1.1778252970508982</v>
      </c>
      <c r="AP44" s="507">
        <f t="shared" si="45"/>
        <v>0.95245635176362287</v>
      </c>
      <c r="AQ44" s="507">
        <f t="shared" si="46"/>
        <v>1.0147697393655293</v>
      </c>
      <c r="AR44" s="507">
        <f t="shared" si="47"/>
        <v>1.348045451380341</v>
      </c>
      <c r="AT44" s="437"/>
      <c r="AV44" s="497">
        <f t="shared" si="3"/>
        <v>0.6621542925689341</v>
      </c>
      <c r="AW44" s="497">
        <f t="shared" si="4"/>
        <v>0.33784570743106596</v>
      </c>
      <c r="AX44" s="496"/>
      <c r="AY44" s="496">
        <f t="shared" si="32"/>
        <v>0.66250235106582411</v>
      </c>
      <c r="AZ44" s="496">
        <f t="shared" si="32"/>
        <v>0.33749746826779176</v>
      </c>
      <c r="BA44" s="496">
        <f t="shared" si="33"/>
        <v>0.99999981933361592</v>
      </c>
      <c r="BB44" s="497"/>
      <c r="BC44" s="496">
        <f t="shared" si="34"/>
        <v>0.66250247075774993</v>
      </c>
      <c r="BD44" s="496">
        <f t="shared" si="35"/>
        <v>0.33749752924225002</v>
      </c>
      <c r="BF44" s="496">
        <f t="shared" si="20"/>
        <v>-1.3466055146188049E-2</v>
      </c>
      <c r="BG44" s="496">
        <f t="shared" si="21"/>
        <v>-2.3645729401057504E-2</v>
      </c>
      <c r="BH44" s="496"/>
      <c r="BI44" s="496">
        <f t="shared" si="22"/>
        <v>-6.5376958836159613E-3</v>
      </c>
      <c r="BJ44" s="496">
        <f t="shared" si="36"/>
        <v>-6.5376958836159613E-3</v>
      </c>
      <c r="BK44" s="496"/>
      <c r="BL44" s="497">
        <f t="shared" si="5"/>
        <v>0.87020816062353845</v>
      </c>
      <c r="BM44" s="497">
        <f t="shared" si="6"/>
        <v>0.12979183937646163</v>
      </c>
      <c r="BN44" s="497"/>
      <c r="BO44" s="497">
        <f t="shared" si="37"/>
        <v>6.8970389995966913E-4</v>
      </c>
      <c r="BP44" s="497">
        <f t="shared" si="37"/>
        <v>-4.611973734360425E-3</v>
      </c>
      <c r="BR44" s="496">
        <f t="shared" si="23"/>
        <v>7.6180782810709707E-3</v>
      </c>
      <c r="BS44" s="496">
        <f t="shared" si="24"/>
        <v>1.2496160865531847E-2</v>
      </c>
      <c r="BU44" s="496">
        <v>0</v>
      </c>
      <c r="BV44" s="496">
        <f t="shared" si="25"/>
        <v>8.4155462864830867E-3</v>
      </c>
      <c r="BZ44" s="496">
        <f t="shared" si="26"/>
        <v>0.98324036185171593</v>
      </c>
      <c r="CA44" s="496">
        <f t="shared" si="27"/>
        <v>0.87035930354368729</v>
      </c>
      <c r="CB44" s="496">
        <f t="shared" si="7"/>
        <v>1.1333787219228844</v>
      </c>
      <c r="CD44" s="496">
        <f t="shared" si="38"/>
        <v>1.0093074666656021</v>
      </c>
      <c r="CE44" s="496">
        <f t="shared" si="28"/>
        <v>1.1032728363453583</v>
      </c>
      <c r="CF44" s="496">
        <f t="shared" si="8"/>
        <v>1.1720925419570973</v>
      </c>
      <c r="CH44" s="496">
        <f t="shared" si="39"/>
        <v>1.0028442633423436</v>
      </c>
      <c r="CI44" s="496">
        <f t="shared" si="29"/>
        <v>1.0003223922142006</v>
      </c>
      <c r="CJ44" s="496">
        <f t="shared" si="9"/>
        <v>1.0147697393655293</v>
      </c>
      <c r="CL44" s="496">
        <f t="shared" si="40"/>
        <v>1.3284247471786796</v>
      </c>
      <c r="CN44" s="496">
        <f t="shared" si="41"/>
        <v>0.99348362835435</v>
      </c>
      <c r="CO44" s="496">
        <f t="shared" si="30"/>
        <v>0.91423820836157332</v>
      </c>
      <c r="CP44" s="496">
        <f t="shared" si="10"/>
        <v>1.3947361755403407</v>
      </c>
      <c r="CR44" s="496">
        <f t="shared" si="42"/>
        <v>0.99890100513521074</v>
      </c>
      <c r="CS44" s="496">
        <f t="shared" si="31"/>
        <v>1.0503210988626004</v>
      </c>
      <c r="CT44" s="496">
        <f t="shared" si="11"/>
        <v>0.95245635176362287</v>
      </c>
    </row>
    <row r="45" spans="1:98" x14ac:dyDescent="0.2">
      <c r="A45" s="485" t="s">
        <v>105</v>
      </c>
      <c r="B45" s="431">
        <f t="shared" si="12"/>
        <v>1979</v>
      </c>
      <c r="D45" s="500">
        <f>Total_Industrial!F295</f>
        <v>17442.203668140573</v>
      </c>
      <c r="E45" s="500">
        <f>Total_Industrial!F211</f>
        <v>2693.1753931751391</v>
      </c>
      <c r="F45" s="500">
        <f>Conversion_factors!$A41*E45</f>
        <v>9125.0845219403473</v>
      </c>
      <c r="G45" s="500">
        <f t="shared" si="43"/>
        <v>26567.288190080923</v>
      </c>
      <c r="H45" s="501">
        <f t="shared" si="44"/>
        <v>3.3882251208237357</v>
      </c>
      <c r="K45" s="550">
        <f>Total_Industrial!J40</f>
        <v>1612851.8128819368</v>
      </c>
      <c r="M45" s="501">
        <f>Total_Industrial!Z295</f>
        <v>1.1612254044319348</v>
      </c>
      <c r="N45" s="501">
        <f>Total_Industrial!Z211</f>
        <v>0.98442327801972207</v>
      </c>
      <c r="O45" s="533">
        <f>Total_Industrial!N124</f>
        <v>12.484332968778238</v>
      </c>
      <c r="Q45" s="504">
        <f t="shared" si="48"/>
        <v>16.472243747309282</v>
      </c>
      <c r="S45" s="497"/>
      <c r="T45" s="497"/>
      <c r="W45" s="497">
        <f>Total_Industrial!AD295</f>
        <v>1.2149150145319954</v>
      </c>
      <c r="Z45" s="505">
        <f>Total_Industrial!AD211</f>
        <v>1.1830292510275451</v>
      </c>
      <c r="AA45" s="496"/>
      <c r="AB45" s="444">
        <f t="shared" si="13"/>
        <v>1979</v>
      </c>
      <c r="AC45" s="507">
        <f t="shared" si="1"/>
        <v>0.89207331718532945</v>
      </c>
      <c r="AD45" s="507">
        <f t="shared" si="2"/>
        <v>1.3313415930013024</v>
      </c>
      <c r="AE45" s="507">
        <f t="shared" si="14"/>
        <v>1.2032874763759172</v>
      </c>
      <c r="AF45" s="508">
        <f t="shared" si="15"/>
        <v>1.0114617439703744</v>
      </c>
      <c r="AG45" s="507">
        <f t="shared" si="16"/>
        <v>1.0938820244194569</v>
      </c>
      <c r="AH45" s="507">
        <f t="shared" si="17"/>
        <v>1.1876538831227947</v>
      </c>
      <c r="AI45" s="507">
        <f t="shared" si="18"/>
        <v>1.1876543111754727</v>
      </c>
      <c r="AJ45" s="507"/>
      <c r="AK45" s="507" t="e">
        <f>#REF!*#REF!*AE45</f>
        <v>#REF!</v>
      </c>
      <c r="AL45" s="507">
        <f t="shared" si="19"/>
        <v>1.2170792493528959</v>
      </c>
      <c r="AM45" s="506"/>
      <c r="AN45" s="507">
        <f>Total_Industrial!Z124</f>
        <v>1.1336573879860887</v>
      </c>
      <c r="AO45" s="507">
        <f>Total_Industrial!AD124</f>
        <v>1.2102400559004225</v>
      </c>
      <c r="AP45" s="507">
        <f t="shared" si="45"/>
        <v>0.95937101479380915</v>
      </c>
      <c r="AQ45" s="507">
        <f t="shared" si="46"/>
        <v>1.0114617439703744</v>
      </c>
      <c r="AR45" s="507">
        <f t="shared" si="47"/>
        <v>1.3313412857023552</v>
      </c>
      <c r="AT45" s="437"/>
      <c r="AV45" s="497">
        <f t="shared" si="3"/>
        <v>0.65652932069494163</v>
      </c>
      <c r="AW45" s="497">
        <f t="shared" si="4"/>
        <v>0.34347067930505831</v>
      </c>
      <c r="AX45" s="496"/>
      <c r="AY45" s="496">
        <f t="shared" si="32"/>
        <v>0.65933780763604655</v>
      </c>
      <c r="AZ45" s="496">
        <f t="shared" si="32"/>
        <v>0.34065045323334336</v>
      </c>
      <c r="BA45" s="496">
        <f t="shared" si="33"/>
        <v>0.99998826086938997</v>
      </c>
      <c r="BB45" s="497"/>
      <c r="BC45" s="496">
        <f t="shared" si="34"/>
        <v>0.65934554777954912</v>
      </c>
      <c r="BD45" s="496">
        <f t="shared" si="35"/>
        <v>0.34065445222045088</v>
      </c>
      <c r="BF45" s="496">
        <f t="shared" si="20"/>
        <v>-4.8702975960594523E-2</v>
      </c>
      <c r="BG45" s="496">
        <f t="shared" si="21"/>
        <v>-9.8582040444087863E-3</v>
      </c>
      <c r="BH45" s="496"/>
      <c r="BI45" s="496">
        <f t="shared" si="22"/>
        <v>-1.6437279195068957E-2</v>
      </c>
      <c r="BJ45" s="496">
        <f t="shared" si="36"/>
        <v>-1.6437279195068957E-2</v>
      </c>
      <c r="BK45" s="496"/>
      <c r="BL45" s="497">
        <f t="shared" si="5"/>
        <v>0.8662466008226638</v>
      </c>
      <c r="BM45" s="497">
        <f t="shared" si="6"/>
        <v>0.13375339917733628</v>
      </c>
      <c r="BN45" s="497"/>
      <c r="BO45" s="497">
        <f t="shared" si="37"/>
        <v>-4.5628216316578414E-3</v>
      </c>
      <c r="BP45" s="497">
        <f t="shared" si="37"/>
        <v>3.006586832107621E-2</v>
      </c>
      <c r="BR45" s="496">
        <f t="shared" si="23"/>
        <v>2.7702901952473508E-2</v>
      </c>
      <c r="BS45" s="496">
        <f t="shared" si="24"/>
        <v>2.3486969886220323E-2</v>
      </c>
      <c r="BU45" s="496">
        <v>0</v>
      </c>
      <c r="BV45" s="496">
        <f t="shared" si="25"/>
        <v>-9.5850007099464139E-3</v>
      </c>
      <c r="BZ45" s="496">
        <f t="shared" si="26"/>
        <v>0.96515136843541816</v>
      </c>
      <c r="CA45" s="496">
        <f t="shared" si="27"/>
        <v>0.84002847284568727</v>
      </c>
      <c r="CB45" s="496">
        <f t="shared" si="7"/>
        <v>1.0938820244194569</v>
      </c>
      <c r="CD45" s="496">
        <f t="shared" si="38"/>
        <v>1.0266147367226928</v>
      </c>
      <c r="CE45" s="496">
        <f t="shared" si="28"/>
        <v>1.1326361524179887</v>
      </c>
      <c r="CF45" s="496">
        <f t="shared" si="8"/>
        <v>1.2032874763759172</v>
      </c>
      <c r="CH45" s="496">
        <f t="shared" si="39"/>
        <v>0.99674015171439456</v>
      </c>
      <c r="CI45" s="496">
        <f t="shared" si="29"/>
        <v>0.99706149297888846</v>
      </c>
      <c r="CJ45" s="496">
        <f t="shared" si="9"/>
        <v>1.0114617439703744</v>
      </c>
      <c r="CL45" s="496">
        <f t="shared" si="40"/>
        <v>1.3162545406166677</v>
      </c>
      <c r="CN45" s="496">
        <f t="shared" si="41"/>
        <v>0.98369707572822818</v>
      </c>
      <c r="CO45" s="496">
        <f t="shared" si="30"/>
        <v>0.89933345208429427</v>
      </c>
      <c r="CP45" s="496">
        <f t="shared" si="10"/>
        <v>1.3719978972914058</v>
      </c>
      <c r="CR45" s="496">
        <f t="shared" si="42"/>
        <v>1.0072598214263391</v>
      </c>
      <c r="CS45" s="496">
        <f t="shared" si="31"/>
        <v>1.0579462424806592</v>
      </c>
      <c r="CT45" s="496">
        <f t="shared" si="11"/>
        <v>0.95937101479380915</v>
      </c>
    </row>
    <row r="46" spans="1:98" x14ac:dyDescent="0.2">
      <c r="A46" s="485" t="s">
        <v>105</v>
      </c>
      <c r="B46" s="431">
        <f t="shared" si="12"/>
        <v>1980</v>
      </c>
      <c r="D46" s="500">
        <f>Total_Industrial!F296</f>
        <v>16284.842555589381</v>
      </c>
      <c r="E46" s="500">
        <f>Total_Industrial!F212</f>
        <v>2605.0223295357991</v>
      </c>
      <c r="F46" s="500">
        <f>Conversion_factors!$A42*E46</f>
        <v>8846.9222675413293</v>
      </c>
      <c r="G46" s="500">
        <f t="shared" si="43"/>
        <v>25131.76482313071</v>
      </c>
      <c r="H46" s="501">
        <f t="shared" si="44"/>
        <v>3.3961022779861558</v>
      </c>
      <c r="K46" s="550">
        <f>Total_Industrial!J41</f>
        <v>1535168.0742552876</v>
      </c>
      <c r="M46" s="501">
        <f>Total_Industrial!Z296</f>
        <v>1.1605481694249964</v>
      </c>
      <c r="N46" s="501">
        <f>Total_Industrial!Z212</f>
        <v>1.0146272503386513</v>
      </c>
      <c r="O46" s="533">
        <f>Total_Industrial!N125</f>
        <v>12.304753597933361</v>
      </c>
      <c r="Q46" s="504">
        <f t="shared" si="48"/>
        <v>16.370692723871404</v>
      </c>
      <c r="S46" s="497"/>
      <c r="T46" s="497"/>
      <c r="W46" s="497">
        <f>Total_Industrial!AD296</f>
        <v>1.1923944199823651</v>
      </c>
      <c r="Z46" s="505">
        <f>Total_Industrial!AD212</f>
        <v>1.1664221128688401</v>
      </c>
      <c r="AA46" s="496"/>
      <c r="AB46" s="444">
        <f t="shared" si="13"/>
        <v>1980</v>
      </c>
      <c r="AC46" s="507">
        <f t="shared" si="1"/>
        <v>0.84910620151200267</v>
      </c>
      <c r="AD46" s="507">
        <f t="shared" si="2"/>
        <v>1.3231339011173853</v>
      </c>
      <c r="AE46" s="507">
        <f t="shared" si="14"/>
        <v>1.1828621041875558</v>
      </c>
      <c r="AF46" s="508">
        <f t="shared" si="15"/>
        <v>1.0122788337529611</v>
      </c>
      <c r="AG46" s="507">
        <f t="shared" si="16"/>
        <v>1.1050175303613601</v>
      </c>
      <c r="AH46" s="507">
        <f t="shared" si="17"/>
        <v>1.1234802832426207</v>
      </c>
      <c r="AI46" s="507">
        <f t="shared" si="18"/>
        <v>1.1234812008695407</v>
      </c>
      <c r="AJ46" s="507"/>
      <c r="AK46" s="507" t="e">
        <f>#REF!*#REF!*AE46</f>
        <v>#REF!</v>
      </c>
      <c r="AL46" s="507">
        <f t="shared" si="19"/>
        <v>1.1973862713175525</v>
      </c>
      <c r="AM46" s="506"/>
      <c r="AN46" s="507">
        <f>Total_Industrial!Z125</f>
        <v>1.1377478465700381</v>
      </c>
      <c r="AO46" s="507">
        <f>Total_Industrial!AD125</f>
        <v>1.1885426808367443</v>
      </c>
      <c r="AP46" s="507">
        <f t="shared" si="45"/>
        <v>0.9665907103863266</v>
      </c>
      <c r="AQ46" s="507">
        <f t="shared" si="46"/>
        <v>1.0122788337529611</v>
      </c>
      <c r="AR46" s="507">
        <f t="shared" si="47"/>
        <v>1.3231332313171955</v>
      </c>
      <c r="AT46" s="437"/>
      <c r="AV46" s="497">
        <f t="shared" si="3"/>
        <v>0.64797847147611287</v>
      </c>
      <c r="AW46" s="497">
        <f t="shared" si="4"/>
        <v>0.35202152852388707</v>
      </c>
      <c r="AX46" s="496"/>
      <c r="AY46" s="496">
        <f t="shared" si="32"/>
        <v>0.65224455439351448</v>
      </c>
      <c r="AZ46" s="496">
        <f t="shared" si="32"/>
        <v>0.3477285815590701</v>
      </c>
      <c r="BA46" s="496">
        <f t="shared" si="33"/>
        <v>0.99997313595258452</v>
      </c>
      <c r="BB46" s="497"/>
      <c r="BC46" s="496">
        <f t="shared" si="34"/>
        <v>0.65226207679287274</v>
      </c>
      <c r="BD46" s="496">
        <f t="shared" si="35"/>
        <v>0.34773792320712732</v>
      </c>
      <c r="BF46" s="496">
        <f t="shared" si="20"/>
        <v>-5.8337732306963273E-4</v>
      </c>
      <c r="BG46" s="496">
        <f t="shared" si="21"/>
        <v>3.022061783185799E-2</v>
      </c>
      <c r="BH46" s="496"/>
      <c r="BI46" s="496">
        <f t="shared" si="22"/>
        <v>-1.4488836600570987E-2</v>
      </c>
      <c r="BJ46" s="496">
        <f t="shared" si="36"/>
        <v>-1.4488836600570987E-2</v>
      </c>
      <c r="BK46" s="496"/>
      <c r="BL46" s="497">
        <f t="shared" si="5"/>
        <v>0.862094178789647</v>
      </c>
      <c r="BM46" s="497">
        <f t="shared" si="6"/>
        <v>0.13790582121035305</v>
      </c>
      <c r="BN46" s="497"/>
      <c r="BO46" s="497">
        <f t="shared" si="37"/>
        <v>-4.8051056500155401E-3</v>
      </c>
      <c r="BP46" s="497">
        <f t="shared" si="37"/>
        <v>3.057319731818094E-2</v>
      </c>
      <c r="BR46" s="496">
        <f t="shared" si="23"/>
        <v>-1.8710724300532732E-2</v>
      </c>
      <c r="BS46" s="496">
        <f t="shared" si="24"/>
        <v>-1.4137270520444835E-2</v>
      </c>
      <c r="BU46" s="496">
        <v>0</v>
      </c>
      <c r="BV46" s="496">
        <f t="shared" si="25"/>
        <v>2.3221640817521379E-3</v>
      </c>
      <c r="BZ46" s="496">
        <f t="shared" si="26"/>
        <v>1.0101798052196835</v>
      </c>
      <c r="CA46" s="496">
        <f t="shared" si="27"/>
        <v>0.84857979907824455</v>
      </c>
      <c r="CB46" s="496">
        <f t="shared" si="7"/>
        <v>1.1050175303613601</v>
      </c>
      <c r="CD46" s="496">
        <f t="shared" si="38"/>
        <v>0.983025359617405</v>
      </c>
      <c r="CE46" s="496">
        <f t="shared" si="28"/>
        <v>1.1134100610463673</v>
      </c>
      <c r="CF46" s="496">
        <f t="shared" si="8"/>
        <v>1.1828621041875558</v>
      </c>
      <c r="CH46" s="496">
        <f t="shared" si="39"/>
        <v>1.0008078306346808</v>
      </c>
      <c r="CI46" s="496">
        <f t="shared" si="29"/>
        <v>0.9978669497975774</v>
      </c>
      <c r="CJ46" s="496">
        <f t="shared" si="9"/>
        <v>1.0122788337529611</v>
      </c>
      <c r="CL46" s="496">
        <f t="shared" si="40"/>
        <v>1.3070833611273747</v>
      </c>
      <c r="CN46" s="496">
        <f t="shared" si="41"/>
        <v>0.98561562149183435</v>
      </c>
      <c r="CO46" s="496">
        <f t="shared" si="30"/>
        <v>0.88639709930445854</v>
      </c>
      <c r="CP46" s="496">
        <f t="shared" si="10"/>
        <v>1.352262560224359</v>
      </c>
      <c r="CR46" s="496">
        <f t="shared" si="42"/>
        <v>1.0075254468617327</v>
      </c>
      <c r="CS46" s="496">
        <f t="shared" si="31"/>
        <v>1.0659077607110172</v>
      </c>
      <c r="CT46" s="496">
        <f t="shared" si="11"/>
        <v>0.9665907103863266</v>
      </c>
    </row>
    <row r="47" spans="1:98" x14ac:dyDescent="0.2">
      <c r="A47" s="485" t="s">
        <v>105</v>
      </c>
      <c r="B47" s="431">
        <f t="shared" si="12"/>
        <v>1981</v>
      </c>
      <c r="D47" s="500">
        <f>Total_Industrial!F297</f>
        <v>15621.790408531386</v>
      </c>
      <c r="E47" s="500">
        <f>Total_Industrial!F213</f>
        <v>2628.7553887225818</v>
      </c>
      <c r="F47" s="500">
        <f>Conversion_factors!$A43*E47</f>
        <v>8764.3292861263344</v>
      </c>
      <c r="G47" s="500">
        <f t="shared" si="43"/>
        <v>24386.119694657718</v>
      </c>
      <c r="H47" s="501">
        <f t="shared" si="44"/>
        <v>3.3340223756556044</v>
      </c>
      <c r="K47" s="550">
        <f>Total_Industrial!J42</f>
        <v>1549662.6461446828</v>
      </c>
      <c r="M47" s="501">
        <f>Total_Industrial!Z297</f>
        <v>1.1164167843158603</v>
      </c>
      <c r="N47" s="501">
        <f>Total_Industrial!Z213</f>
        <v>1.023445811768585</v>
      </c>
      <c r="O47" s="533">
        <f>Total_Industrial!N126</f>
        <v>11.777108935714786</v>
      </c>
      <c r="Q47" s="504">
        <f t="shared" si="48"/>
        <v>15.736405439807529</v>
      </c>
      <c r="S47" s="497"/>
      <c r="T47" s="497"/>
      <c r="W47" s="497">
        <f>Total_Industrial!AD297</f>
        <v>1.1779390044255218</v>
      </c>
      <c r="Z47" s="505">
        <f>Total_Industrial!AD213</f>
        <v>1.1559929431684379</v>
      </c>
      <c r="AA47" s="496"/>
      <c r="AB47" s="444">
        <f t="shared" si="13"/>
        <v>1981</v>
      </c>
      <c r="AC47" s="507">
        <f t="shared" ref="AC47:AC80" si="49">K47/K$85</f>
        <v>0.85712319397422365</v>
      </c>
      <c r="AD47" s="507">
        <f t="shared" ref="AD47:AD80" si="50">Q47/Q$85</f>
        <v>1.2718686906129566</v>
      </c>
      <c r="AE47" s="507">
        <f t="shared" si="14"/>
        <v>1.1698596236831889</v>
      </c>
      <c r="AF47" s="508">
        <f t="shared" si="15"/>
        <v>1.0056576574648786</v>
      </c>
      <c r="AG47" s="507">
        <f t="shared" si="16"/>
        <v>1.0810807476871853</v>
      </c>
      <c r="AH47" s="507">
        <f t="shared" si="17"/>
        <v>1.0901475864754675</v>
      </c>
      <c r="AI47" s="507">
        <f t="shared" si="18"/>
        <v>1.090148154413991</v>
      </c>
      <c r="AJ47" s="507"/>
      <c r="AK47" s="507" t="e">
        <f>#REF!*#REF!*AE47</f>
        <v>#REF!</v>
      </c>
      <c r="AL47" s="507">
        <f t="shared" si="19"/>
        <v>1.1764782887159801</v>
      </c>
      <c r="AM47" s="506"/>
      <c r="AN47" s="507">
        <f>Total_Industrial!Z126</f>
        <v>1.1018246195563153</v>
      </c>
      <c r="AO47" s="507">
        <f>Total_Industrial!AD126</f>
        <v>1.1746654123253966</v>
      </c>
      <c r="AP47" s="507">
        <f t="shared" si="45"/>
        <v>0.9771591810574638</v>
      </c>
      <c r="AQ47" s="507">
        <f t="shared" si="46"/>
        <v>1.0056576574648786</v>
      </c>
      <c r="AR47" s="507">
        <f t="shared" si="47"/>
        <v>1.2718682766549489</v>
      </c>
      <c r="AT47" s="437"/>
      <c r="AV47" s="497">
        <f t="shared" ref="AV47:AV76" si="51">D47/G47</f>
        <v>0.64060172770962243</v>
      </c>
      <c r="AW47" s="497">
        <f t="shared" ref="AW47:AW76" si="52">F47/G47</f>
        <v>0.35939827229037757</v>
      </c>
      <c r="AX47" s="496"/>
      <c r="AY47" s="496">
        <f t="shared" si="32"/>
        <v>0.64428306124888379</v>
      </c>
      <c r="AZ47" s="496">
        <f t="shared" si="32"/>
        <v>0.35569715174387073</v>
      </c>
      <c r="BA47" s="496">
        <f t="shared" si="33"/>
        <v>0.99998021299275452</v>
      </c>
      <c r="BB47" s="497"/>
      <c r="BC47" s="496">
        <f t="shared" si="34"/>
        <v>0.64429580993474322</v>
      </c>
      <c r="BD47" s="496">
        <f t="shared" si="35"/>
        <v>0.35570419006525678</v>
      </c>
      <c r="BF47" s="496">
        <f t="shared" si="20"/>
        <v>-3.8768196458243802E-2</v>
      </c>
      <c r="BG47" s="496">
        <f t="shared" si="21"/>
        <v>8.6538766727152442E-3</v>
      </c>
      <c r="BH47" s="496"/>
      <c r="BI47" s="496">
        <f t="shared" si="22"/>
        <v>-4.3827932407966209E-2</v>
      </c>
      <c r="BJ47" s="496">
        <f t="shared" si="36"/>
        <v>-4.3827932407966209E-2</v>
      </c>
      <c r="BK47" s="496"/>
      <c r="BL47" s="497">
        <f t="shared" ref="BL47:BL76" si="53">D47/(D47+E47)</f>
        <v>0.8559629165107977</v>
      </c>
      <c r="BM47" s="497">
        <f t="shared" ref="BM47:BM76" si="54">E47/(D47+E47)</f>
        <v>0.14403708348920241</v>
      </c>
      <c r="BN47" s="497"/>
      <c r="BO47" s="497">
        <f t="shared" si="37"/>
        <v>-7.1374674620134169E-3</v>
      </c>
      <c r="BP47" s="497">
        <f t="shared" si="37"/>
        <v>4.3499793471552993E-2</v>
      </c>
      <c r="BR47" s="496">
        <f t="shared" si="23"/>
        <v>-1.219709819521776E-2</v>
      </c>
      <c r="BS47" s="496">
        <f t="shared" si="24"/>
        <v>-8.9813746074564587E-3</v>
      </c>
      <c r="BU47" s="496">
        <v>0</v>
      </c>
      <c r="BV47" s="496">
        <f t="shared" si="25"/>
        <v>-1.844888952772103E-2</v>
      </c>
      <c r="BZ47" s="496">
        <f t="shared" si="26"/>
        <v>0.97833809689304474</v>
      </c>
      <c r="CA47" s="496">
        <f t="shared" si="27"/>
        <v>0.83019794569209204</v>
      </c>
      <c r="CB47" s="496">
        <f t="shared" ref="CB47:CB78" si="55">CA47/CA$85</f>
        <v>1.0810807476871853</v>
      </c>
      <c r="CD47" s="496">
        <f t="shared" si="38"/>
        <v>0.98900761089704725</v>
      </c>
      <c r="CE47" s="496">
        <f t="shared" si="28"/>
        <v>1.1011710244242032</v>
      </c>
      <c r="CF47" s="496">
        <f t="shared" ref="CF47:CF78" si="56">CE47/CE$85</f>
        <v>1.1698596236831889</v>
      </c>
      <c r="CH47" s="496">
        <f t="shared" si="39"/>
        <v>0.99345913787060525</v>
      </c>
      <c r="CI47" s="496">
        <f t="shared" si="29"/>
        <v>0.99134003965547179</v>
      </c>
      <c r="CJ47" s="496">
        <f t="shared" ref="CJ47:CJ78" si="57">CI47/CI$85</f>
        <v>1.0056576574648786</v>
      </c>
      <c r="CL47" s="496">
        <f t="shared" si="40"/>
        <v>1.264712716660471</v>
      </c>
      <c r="CN47" s="496">
        <f t="shared" si="41"/>
        <v>0.95711863240339934</v>
      </c>
      <c r="CO47" s="496">
        <f t="shared" si="30"/>
        <v>0.84838717945262354</v>
      </c>
      <c r="CP47" s="496">
        <f t="shared" ref="CP47:CP78" si="58">CO47/CO$85</f>
        <v>1.2942756922922578</v>
      </c>
      <c r="CR47" s="496">
        <f t="shared" si="42"/>
        <v>1.0109337598195136</v>
      </c>
      <c r="CS47" s="496">
        <f t="shared" si="31"/>
        <v>1.0775621401563871</v>
      </c>
      <c r="CT47" s="496">
        <f t="shared" ref="CT47:CT78" si="59">CS47/CS$85</f>
        <v>0.9771591810574638</v>
      </c>
    </row>
    <row r="48" spans="1:98" x14ac:dyDescent="0.2">
      <c r="A48" s="485" t="s">
        <v>105</v>
      </c>
      <c r="B48" s="431">
        <f t="shared" si="12"/>
        <v>1982</v>
      </c>
      <c r="D48" s="500">
        <f>Total_Industrial!F298</f>
        <v>13865.398787922431</v>
      </c>
      <c r="E48" s="500">
        <f>Total_Industrial!F214</f>
        <v>2424.5996003875252</v>
      </c>
      <c r="F48" s="500">
        <f>Conversion_factors!$A44*E48</f>
        <v>8167.0159574273421</v>
      </c>
      <c r="G48" s="500">
        <f t="shared" si="43"/>
        <v>22032.414745349772</v>
      </c>
      <c r="H48" s="501">
        <f t="shared" si="44"/>
        <v>3.3683977990106091</v>
      </c>
      <c r="K48" s="550">
        <f>Total_Industrial!J43</f>
        <v>1485001.7708143224</v>
      </c>
      <c r="M48" s="501">
        <f>Total_Industrial!Z298</f>
        <v>1.0752848798551136</v>
      </c>
      <c r="N48" s="501">
        <f>Total_Industrial!Z214</f>
        <v>1.0411046404100099</v>
      </c>
      <c r="O48" s="533">
        <f>Total_Industrial!N127</f>
        <v>10.969682803392955</v>
      </c>
      <c r="Q48" s="504">
        <f t="shared" si="48"/>
        <v>14.836625233967213</v>
      </c>
      <c r="S48" s="497"/>
      <c r="T48" s="497"/>
      <c r="W48" s="497">
        <f>Total_Industrial!AD298</f>
        <v>1.1327585222235825</v>
      </c>
      <c r="Z48" s="505">
        <f>Total_Industrial!AD214</f>
        <v>1.09376872984783</v>
      </c>
      <c r="AA48" s="496"/>
      <c r="AB48" s="444">
        <f t="shared" si="13"/>
        <v>1982</v>
      </c>
      <c r="AC48" s="507">
        <f t="shared" si="49"/>
        <v>0.82135906419655258</v>
      </c>
      <c r="AD48" s="507">
        <f t="shared" si="50"/>
        <v>1.1991454580666823</v>
      </c>
      <c r="AE48" s="507">
        <f t="shared" si="14"/>
        <v>1.118347970505339</v>
      </c>
      <c r="AF48" s="508">
        <f t="shared" si="15"/>
        <v>1.0094302466955896</v>
      </c>
      <c r="AG48" s="507">
        <f t="shared" si="16"/>
        <v>1.0622293065794233</v>
      </c>
      <c r="AH48" s="507">
        <f t="shared" si="17"/>
        <v>0.98492826615782081</v>
      </c>
      <c r="AI48" s="507">
        <f t="shared" si="18"/>
        <v>0.98492899127319655</v>
      </c>
      <c r="AJ48" s="507"/>
      <c r="AK48" s="507" t="e">
        <f>#REF!*#REF!*AE48</f>
        <v>#REF!</v>
      </c>
      <c r="AL48" s="507">
        <f t="shared" si="19"/>
        <v>1.1288942677587162</v>
      </c>
      <c r="AM48" s="506"/>
      <c r="AN48" s="507">
        <f>Total_Industrial!Z127</f>
        <v>1.0697527478373885</v>
      </c>
      <c r="AO48" s="507">
        <f>Total_Industrial!AD127</f>
        <v>1.1269342093294494</v>
      </c>
      <c r="AP48" s="507">
        <f t="shared" si="45"/>
        <v>0.98540186658196249</v>
      </c>
      <c r="AQ48" s="507">
        <f t="shared" si="46"/>
        <v>1.0094302466955896</v>
      </c>
      <c r="AR48" s="507">
        <f t="shared" si="47"/>
        <v>1.1991449083140868</v>
      </c>
      <c r="AT48" s="437"/>
      <c r="AV48" s="497">
        <f t="shared" si="51"/>
        <v>0.62931816363201432</v>
      </c>
      <c r="AW48" s="497">
        <f t="shared" si="52"/>
        <v>0.3706818363679858</v>
      </c>
      <c r="AX48" s="496"/>
      <c r="AY48" s="496">
        <f t="shared" si="32"/>
        <v>0.63494323575868306</v>
      </c>
      <c r="AZ48" s="496">
        <f t="shared" si="32"/>
        <v>0.36501098744376903</v>
      </c>
      <c r="BA48" s="496">
        <f t="shared" si="33"/>
        <v>0.99995422320245209</v>
      </c>
      <c r="BB48" s="497"/>
      <c r="BC48" s="496">
        <f t="shared" si="34"/>
        <v>0.63497230275723493</v>
      </c>
      <c r="BD48" s="496">
        <f t="shared" si="35"/>
        <v>0.36502769724276507</v>
      </c>
      <c r="BF48" s="496">
        <f t="shared" ref="BF48:BF76" si="60">LN(M48/M47)</f>
        <v>-3.7538625899406299E-2</v>
      </c>
      <c r="BG48" s="496">
        <f t="shared" ref="BG48:BG76" si="61">LN(N48/N47)</f>
        <v>1.7107123035677869E-2</v>
      </c>
      <c r="BH48" s="496"/>
      <c r="BI48" s="496">
        <f t="shared" ref="BI48:BI76" si="62">LN(O48/O47)</f>
        <v>-7.1022367731222349E-2</v>
      </c>
      <c r="BJ48" s="496">
        <f t="shared" si="36"/>
        <v>-7.1022367731222349E-2</v>
      </c>
      <c r="BK48" s="496"/>
      <c r="BL48" s="497">
        <f t="shared" si="53"/>
        <v>0.85116023079980974</v>
      </c>
      <c r="BM48" s="497">
        <f t="shared" si="54"/>
        <v>0.14883976920019026</v>
      </c>
      <c r="BN48" s="497"/>
      <c r="BO48" s="497">
        <f t="shared" si="37"/>
        <v>-5.6266572090497785E-3</v>
      </c>
      <c r="BP48" s="497">
        <f t="shared" si="37"/>
        <v>3.2799562167172516E-2</v>
      </c>
      <c r="BR48" s="496">
        <f t="shared" ref="BR48:BR76" si="63">LN(W48/W47)</f>
        <v>-3.9110476944884218E-2</v>
      </c>
      <c r="BS48" s="496">
        <f t="shared" ref="BS48:BS76" si="64">LN(Z48/Z47)</f>
        <v>-5.5330382730612887E-2</v>
      </c>
      <c r="BU48" s="496">
        <v>0</v>
      </c>
      <c r="BV48" s="496">
        <f t="shared" ref="BV48:BV76" si="65">LN(H48/H47)</f>
        <v>1.0257705090185629E-2</v>
      </c>
      <c r="BZ48" s="496">
        <f t="shared" si="26"/>
        <v>0.98256241159775359</v>
      </c>
      <c r="CA48" s="496">
        <f t="shared" si="27"/>
        <v>0.81572129562272278</v>
      </c>
      <c r="CB48" s="496">
        <f t="shared" si="55"/>
        <v>1.0622293065794233</v>
      </c>
      <c r="CD48" s="496">
        <f t="shared" si="38"/>
        <v>0.95596766301270364</v>
      </c>
      <c r="CE48" s="496">
        <f t="shared" si="28"/>
        <v>1.0526838907961105</v>
      </c>
      <c r="CF48" s="496">
        <f t="shared" si="56"/>
        <v>1.118347970505339</v>
      </c>
      <c r="CH48" s="496">
        <f t="shared" si="39"/>
        <v>1.0037513652908696</v>
      </c>
      <c r="CI48" s="496">
        <f t="shared" si="29"/>
        <v>0.99505891827168469</v>
      </c>
      <c r="CJ48" s="496">
        <f t="shared" si="57"/>
        <v>1.0094302466955896</v>
      </c>
      <c r="CL48" s="496">
        <f t="shared" si="40"/>
        <v>1.1879419892243914</v>
      </c>
      <c r="CN48" s="496">
        <f t="shared" si="41"/>
        <v>0.93144105767135577</v>
      </c>
      <c r="CO48" s="496">
        <f t="shared" si="30"/>
        <v>0.79022265174416995</v>
      </c>
      <c r="CP48" s="496">
        <f t="shared" si="58"/>
        <v>1.2055415197470267</v>
      </c>
      <c r="CR48" s="496">
        <f t="shared" si="42"/>
        <v>1.0084353559627599</v>
      </c>
      <c r="CS48" s="496">
        <f t="shared" si="31"/>
        <v>1.0866517603805996</v>
      </c>
      <c r="CT48" s="496">
        <f t="shared" si="59"/>
        <v>0.98540186658196249</v>
      </c>
    </row>
    <row r="49" spans="1:98" x14ac:dyDescent="0.2">
      <c r="A49" s="485" t="s">
        <v>105</v>
      </c>
      <c r="B49" s="431">
        <f t="shared" si="12"/>
        <v>1983</v>
      </c>
      <c r="D49" s="500">
        <f>Total_Industrial!F299</f>
        <v>14684.032168700418</v>
      </c>
      <c r="E49" s="500">
        <f>Total_Industrial!F215</f>
        <v>2445.0429943466206</v>
      </c>
      <c r="F49" s="500">
        <f>Conversion_factors!$A45*E49</f>
        <v>8200.1586007613278</v>
      </c>
      <c r="G49" s="500">
        <f t="shared" si="43"/>
        <v>22884.190769461748</v>
      </c>
      <c r="H49" s="501">
        <f t="shared" si="44"/>
        <v>3.3537891234311914</v>
      </c>
      <c r="K49" s="550">
        <f>Total_Industrial!J44</f>
        <v>1539616.7326602759</v>
      </c>
      <c r="M49" s="501">
        <f>Total_Industrial!Z299</f>
        <v>1.1171624835244498</v>
      </c>
      <c r="N49" s="501">
        <f>Total_Industrial!Z215</f>
        <v>1.0112129568624992</v>
      </c>
      <c r="O49" s="533">
        <f>Total_Industrial!N128</f>
        <v>11.125544948741901</v>
      </c>
      <c r="Q49" s="504">
        <f t="shared" si="48"/>
        <v>14.863563303784423</v>
      </c>
      <c r="S49" s="497"/>
      <c r="T49" s="497"/>
      <c r="W49" s="497">
        <f>Total_Industrial!AD299</f>
        <v>1.1137093067804109</v>
      </c>
      <c r="Z49" s="505">
        <f>Total_Industrial!AD215</f>
        <v>1.0953126354561851</v>
      </c>
      <c r="AA49" s="496"/>
      <c r="AB49" s="444">
        <f t="shared" si="13"/>
        <v>1983</v>
      </c>
      <c r="AC49" s="507">
        <f t="shared" si="49"/>
        <v>0.85156676821048383</v>
      </c>
      <c r="AD49" s="507">
        <f t="shared" si="50"/>
        <v>1.2013226825743444</v>
      </c>
      <c r="AE49" s="507">
        <f t="shared" si="14"/>
        <v>1.1069281102455237</v>
      </c>
      <c r="AF49" s="508">
        <f t="shared" si="15"/>
        <v>1.0078323382714951</v>
      </c>
      <c r="AG49" s="507">
        <f t="shared" si="16"/>
        <v>1.0768411920385523</v>
      </c>
      <c r="AH49" s="507">
        <f t="shared" si="17"/>
        <v>1.0230057412231963</v>
      </c>
      <c r="AI49" s="507">
        <f t="shared" si="18"/>
        <v>1.0230064743777834</v>
      </c>
      <c r="AJ49" s="507"/>
      <c r="AK49" s="507" t="e">
        <f>#REF!*#REF!*AE49</f>
        <v>#REF!</v>
      </c>
      <c r="AL49" s="507">
        <f t="shared" si="19"/>
        <v>1.1155979456471934</v>
      </c>
      <c r="AM49" s="506"/>
      <c r="AN49" s="507">
        <f>Total_Industrial!Z128</f>
        <v>1.1005631097045288</v>
      </c>
      <c r="AO49" s="507">
        <f>Total_Industrial!AD128</f>
        <v>1.1109493264837502</v>
      </c>
      <c r="AP49" s="507">
        <f t="shared" si="45"/>
        <v>0.97490431475973949</v>
      </c>
      <c r="AQ49" s="507">
        <f t="shared" si="46"/>
        <v>1.0078323382714951</v>
      </c>
      <c r="AR49" s="507">
        <f t="shared" si="47"/>
        <v>1.2013221462960781</v>
      </c>
      <c r="AT49" s="437"/>
      <c r="AV49" s="497">
        <f t="shared" si="51"/>
        <v>0.64166709308750436</v>
      </c>
      <c r="AW49" s="497">
        <f t="shared" si="52"/>
        <v>0.35833290691249564</v>
      </c>
      <c r="AX49" s="496"/>
      <c r="AY49" s="496">
        <f t="shared" si="32"/>
        <v>0.63547263076380733</v>
      </c>
      <c r="AZ49" s="496">
        <f t="shared" si="32"/>
        <v>0.36447250546633664</v>
      </c>
      <c r="BA49" s="496">
        <f t="shared" si="33"/>
        <v>0.99994513623014392</v>
      </c>
      <c r="BB49" s="497"/>
      <c r="BC49" s="496">
        <f t="shared" si="34"/>
        <v>0.63550749710087007</v>
      </c>
      <c r="BD49" s="496">
        <f t="shared" si="35"/>
        <v>0.36449250289912999</v>
      </c>
      <c r="BF49" s="496">
        <f t="shared" si="60"/>
        <v>3.8206342731337765E-2</v>
      </c>
      <c r="BG49" s="496">
        <f t="shared" si="61"/>
        <v>-2.9131746025661213E-2</v>
      </c>
      <c r="BH49" s="496"/>
      <c r="BI49" s="496">
        <f t="shared" si="62"/>
        <v>1.4108452054142276E-2</v>
      </c>
      <c r="BJ49" s="496">
        <f t="shared" si="36"/>
        <v>1.4108452054142276E-2</v>
      </c>
      <c r="BK49" s="496"/>
      <c r="BL49" s="497">
        <f t="shared" si="53"/>
        <v>0.85725773452022846</v>
      </c>
      <c r="BM49" s="497">
        <f t="shared" si="54"/>
        <v>0.14274226547977148</v>
      </c>
      <c r="BN49" s="497"/>
      <c r="BO49" s="497">
        <f t="shared" si="37"/>
        <v>7.1382176203562608E-3</v>
      </c>
      <c r="BP49" s="497">
        <f t="shared" si="37"/>
        <v>-4.1829688030174103E-2</v>
      </c>
      <c r="BR49" s="496">
        <f t="shared" si="63"/>
        <v>-1.6959666004813204E-2</v>
      </c>
      <c r="BS49" s="496">
        <f t="shared" si="64"/>
        <v>1.4105513744824985E-3</v>
      </c>
      <c r="BU49" s="496">
        <v>0</v>
      </c>
      <c r="BV49" s="496">
        <f t="shared" si="65"/>
        <v>-4.3464124833287538E-3</v>
      </c>
      <c r="BZ49" s="496">
        <f t="shared" si="26"/>
        <v>1.0137558673712195</v>
      </c>
      <c r="CA49" s="496">
        <f t="shared" si="27"/>
        <v>0.82694224957718832</v>
      </c>
      <c r="CB49" s="496">
        <f t="shared" si="55"/>
        <v>1.0768411920385523</v>
      </c>
      <c r="CD49" s="496">
        <f t="shared" si="38"/>
        <v>0.98978863416307261</v>
      </c>
      <c r="CE49" s="496">
        <f t="shared" si="28"/>
        <v>1.0419345504765514</v>
      </c>
      <c r="CF49" s="496">
        <f t="shared" si="56"/>
        <v>1.1069281102455237</v>
      </c>
      <c r="CH49" s="496">
        <f t="shared" si="39"/>
        <v>0.99841701947279138</v>
      </c>
      <c r="CI49" s="496">
        <f t="shared" si="29"/>
        <v>0.99348375938063538</v>
      </c>
      <c r="CJ49" s="496">
        <f t="shared" si="57"/>
        <v>1.0078323382714951</v>
      </c>
      <c r="CL49" s="496">
        <f t="shared" si="40"/>
        <v>1.1919857857377718</v>
      </c>
      <c r="CN49" s="496">
        <f t="shared" si="41"/>
        <v>1.0142084459635183</v>
      </c>
      <c r="CO49" s="496">
        <f t="shared" si="30"/>
        <v>0.8014504875906252</v>
      </c>
      <c r="CP49" s="496">
        <f t="shared" si="58"/>
        <v>1.2226703912871302</v>
      </c>
      <c r="CR49" s="496">
        <f t="shared" si="42"/>
        <v>0.9893469332886129</v>
      </c>
      <c r="CS49" s="496">
        <f t="shared" si="31"/>
        <v>1.0750755866852189</v>
      </c>
      <c r="CT49" s="496">
        <f t="shared" si="59"/>
        <v>0.97490431475973949</v>
      </c>
    </row>
    <row r="50" spans="1:98" x14ac:dyDescent="0.2">
      <c r="A50" s="485" t="s">
        <v>105</v>
      </c>
      <c r="B50" s="431">
        <f t="shared" si="12"/>
        <v>1984</v>
      </c>
      <c r="D50" s="500">
        <f>Total_Industrial!F300</f>
        <v>14900.321774887754</v>
      </c>
      <c r="E50" s="500">
        <f>Total_Industrial!F216</f>
        <v>2674.4647631481098</v>
      </c>
      <c r="F50" s="500">
        <f>Conversion_factors!$A46*E50</f>
        <v>8790.7092982475388</v>
      </c>
      <c r="G50" s="500">
        <f t="shared" si="43"/>
        <v>23691.031073135295</v>
      </c>
      <c r="H50" s="501">
        <f t="shared" si="44"/>
        <v>3.286904138493866</v>
      </c>
      <c r="K50" s="550">
        <f>Total_Industrial!J45</f>
        <v>1705679.3955608432</v>
      </c>
      <c r="M50" s="501">
        <f>Total_Industrial!Z300</f>
        <v>1.0689253937069505</v>
      </c>
      <c r="N50" s="501">
        <f>Total_Industrial!Z216</f>
        <v>1.0288339988287376</v>
      </c>
      <c r="O50" s="533">
        <f>Total_Industrial!N129</f>
        <v>10.303686955341989</v>
      </c>
      <c r="Q50" s="504">
        <f t="shared" si="48"/>
        <v>13.889498304776945</v>
      </c>
      <c r="S50" s="497"/>
      <c r="T50" s="497"/>
      <c r="W50" s="497">
        <f>Total_Industrial!AD300</f>
        <v>1.066120831883083</v>
      </c>
      <c r="Z50" s="505">
        <f>Total_Industrial!AD216</f>
        <v>1.0629223870872395</v>
      </c>
      <c r="AA50" s="496"/>
      <c r="AB50" s="444">
        <f t="shared" si="13"/>
        <v>1984</v>
      </c>
      <c r="AC50" s="507">
        <f t="shared" si="49"/>
        <v>0.94341653975870365</v>
      </c>
      <c r="AD50" s="507">
        <f t="shared" si="50"/>
        <v>1.1225955056724568</v>
      </c>
      <c r="AE50" s="507">
        <f t="shared" si="14"/>
        <v>1.0649179145580043</v>
      </c>
      <c r="AF50" s="508">
        <f t="shared" si="15"/>
        <v>1.0004555966909794</v>
      </c>
      <c r="AG50" s="507">
        <f t="shared" si="16"/>
        <v>1.0536813487713117</v>
      </c>
      <c r="AH50" s="507">
        <f t="shared" si="17"/>
        <v>1.0590750323119942</v>
      </c>
      <c r="AI50" s="507">
        <f t="shared" si="18"/>
        <v>1.0590751675101813</v>
      </c>
      <c r="AJ50" s="507"/>
      <c r="AK50" s="507" t="e">
        <f>#REF!*#REF!*AE50</f>
        <v>#REF!</v>
      </c>
      <c r="AL50" s="507">
        <f t="shared" si="19"/>
        <v>1.0654030876360416</v>
      </c>
      <c r="AM50" s="506"/>
      <c r="AN50" s="507">
        <f>Total_Industrial!Z129</f>
        <v>1.0626186577764152</v>
      </c>
      <c r="AO50" s="507">
        <f>Total_Industrial!AD129</f>
        <v>1.0656222649469729</v>
      </c>
      <c r="AP50" s="507">
        <f t="shared" si="45"/>
        <v>0.99093398445287784</v>
      </c>
      <c r="AQ50" s="507">
        <f t="shared" si="46"/>
        <v>1.0004555966909794</v>
      </c>
      <c r="AR50" s="507">
        <f t="shared" si="47"/>
        <v>1.1225954151025708</v>
      </c>
      <c r="AT50" s="437"/>
      <c r="AV50" s="497">
        <f t="shared" si="51"/>
        <v>0.62894357484441177</v>
      </c>
      <c r="AW50" s="497">
        <f t="shared" si="52"/>
        <v>0.37105642515558812</v>
      </c>
      <c r="AX50" s="496"/>
      <c r="AY50" s="496">
        <f t="shared" si="32"/>
        <v>0.63528409847533251</v>
      </c>
      <c r="AZ50" s="496">
        <f t="shared" si="32"/>
        <v>0.36465767137564858</v>
      </c>
      <c r="BA50" s="496">
        <f t="shared" si="33"/>
        <v>0.99994176985098115</v>
      </c>
      <c r="BB50" s="497"/>
      <c r="BC50" s="496">
        <f t="shared" si="34"/>
        <v>0.63532109331727116</v>
      </c>
      <c r="BD50" s="496">
        <f t="shared" si="35"/>
        <v>0.36467890668272873</v>
      </c>
      <c r="BF50" s="496">
        <f t="shared" si="60"/>
        <v>-4.4138134844938899E-2</v>
      </c>
      <c r="BG50" s="496">
        <f t="shared" si="61"/>
        <v>1.7275563346897796E-2</v>
      </c>
      <c r="BH50" s="496"/>
      <c r="BI50" s="496">
        <f t="shared" si="62"/>
        <v>-7.6742022995546375E-2</v>
      </c>
      <c r="BJ50" s="496">
        <f t="shared" si="36"/>
        <v>-7.6742022995546375E-2</v>
      </c>
      <c r="BK50" s="496"/>
      <c r="BL50" s="497">
        <f t="shared" si="53"/>
        <v>0.84782376973057649</v>
      </c>
      <c r="BM50" s="497">
        <f t="shared" si="54"/>
        <v>0.15217623026942351</v>
      </c>
      <c r="BN50" s="497"/>
      <c r="BO50" s="497">
        <f t="shared" si="37"/>
        <v>-1.1065818300791655E-2</v>
      </c>
      <c r="BP50" s="497">
        <f t="shared" si="37"/>
        <v>6.3998594127302938E-2</v>
      </c>
      <c r="BR50" s="496">
        <f t="shared" si="63"/>
        <v>-4.3669491958876483E-2</v>
      </c>
      <c r="BS50" s="496">
        <f t="shared" si="64"/>
        <v>-3.0017750743827835E-2</v>
      </c>
      <c r="BU50" s="496">
        <v>0</v>
      </c>
      <c r="BV50" s="496">
        <f t="shared" si="65"/>
        <v>-2.0144657839603168E-2</v>
      </c>
      <c r="BZ50" s="496">
        <f t="shared" si="26"/>
        <v>0.97849279593084926</v>
      </c>
      <c r="CA50" s="496">
        <f t="shared" si="27"/>
        <v>0.80915703386212912</v>
      </c>
      <c r="CB50" s="496">
        <f t="shared" si="55"/>
        <v>1.0536813487713117</v>
      </c>
      <c r="CD50" s="496">
        <f t="shared" si="38"/>
        <v>0.96204794575304331</v>
      </c>
      <c r="CE50" s="496">
        <f t="shared" si="28"/>
        <v>1.0023909938950868</v>
      </c>
      <c r="CF50" s="496">
        <f t="shared" si="56"/>
        <v>1.0649179145580043</v>
      </c>
      <c r="CH50" s="496">
        <f t="shared" si="39"/>
        <v>0.99268058654163904</v>
      </c>
      <c r="CI50" s="496">
        <f t="shared" si="29"/>
        <v>0.98621204098156168</v>
      </c>
      <c r="CJ50" s="496">
        <f t="shared" si="57"/>
        <v>1.0004555966909794</v>
      </c>
      <c r="CL50" s="496">
        <f t="shared" si="40"/>
        <v>1.1220841445422105</v>
      </c>
      <c r="CN50" s="496">
        <f t="shared" si="41"/>
        <v>0.92612874271000556</v>
      </c>
      <c r="CO50" s="496">
        <f t="shared" si="30"/>
        <v>0.74224633241662663</v>
      </c>
      <c r="CP50" s="496">
        <f t="shared" si="58"/>
        <v>1.1323501922315005</v>
      </c>
      <c r="CR50" s="496">
        <f t="shared" si="42"/>
        <v>1.0164423004908834</v>
      </c>
      <c r="CS50" s="496">
        <f t="shared" si="31"/>
        <v>1.0927523025319099</v>
      </c>
      <c r="CT50" s="496">
        <f t="shared" si="59"/>
        <v>0.99093398445287784</v>
      </c>
    </row>
    <row r="51" spans="1:98" x14ac:dyDescent="0.2">
      <c r="A51" s="485" t="s">
        <v>105</v>
      </c>
      <c r="B51" s="431">
        <f t="shared" si="12"/>
        <v>1985</v>
      </c>
      <c r="C51" s="509"/>
      <c r="D51" s="500">
        <f>Total_Industrial!F301</f>
        <v>13859.204931852644</v>
      </c>
      <c r="E51" s="500">
        <f>Total_Industrial!F217</f>
        <v>2592.3069224745468</v>
      </c>
      <c r="F51" s="500">
        <f>Conversion_factors!$A47*E51</f>
        <v>8510.3414421138095</v>
      </c>
      <c r="G51" s="500">
        <f t="shared" si="43"/>
        <v>22369.546373966456</v>
      </c>
      <c r="H51" s="501">
        <f t="shared" si="44"/>
        <v>3.2829220060061659</v>
      </c>
      <c r="K51" s="550">
        <f>Total_Industrial!J46</f>
        <v>1807981.2295819006</v>
      </c>
      <c r="M51" s="501">
        <f>Total_Industrial!Z301</f>
        <v>1</v>
      </c>
      <c r="N51" s="501">
        <f>Total_Industrial!Z217</f>
        <v>1</v>
      </c>
      <c r="O51" s="533">
        <f>Total_Industrial!N130</f>
        <v>9.0993819986348168</v>
      </c>
      <c r="Q51" s="504">
        <f t="shared" si="48"/>
        <v>12.372665162646328</v>
      </c>
      <c r="S51" s="497"/>
      <c r="T51" s="497"/>
      <c r="W51" s="497">
        <f>Total_Industrial!AD301</f>
        <v>1</v>
      </c>
      <c r="Z51" s="505">
        <f>Total_Industrial!AD217</f>
        <v>1</v>
      </c>
      <c r="AA51" s="496"/>
      <c r="AB51" s="444">
        <f t="shared" si="13"/>
        <v>1985</v>
      </c>
      <c r="AC51" s="507">
        <f t="shared" si="49"/>
        <v>1</v>
      </c>
      <c r="AD51" s="507">
        <f t="shared" si="50"/>
        <v>1</v>
      </c>
      <c r="AE51" s="507">
        <f t="shared" si="14"/>
        <v>1</v>
      </c>
      <c r="AF51" s="508">
        <f t="shared" si="15"/>
        <v>1</v>
      </c>
      <c r="AG51" s="507">
        <f t="shared" si="16"/>
        <v>1</v>
      </c>
      <c r="AH51" s="507">
        <f t="shared" si="17"/>
        <v>1</v>
      </c>
      <c r="AI51" s="507">
        <f t="shared" si="18"/>
        <v>1</v>
      </c>
      <c r="AJ51" s="507"/>
      <c r="AK51" s="507" t="e">
        <f>#REF!*#REF!*AE51</f>
        <v>#REF!</v>
      </c>
      <c r="AL51" s="507">
        <f t="shared" si="19"/>
        <v>1</v>
      </c>
      <c r="AM51" s="506"/>
      <c r="AN51" s="507">
        <f>Total_Industrial!Z130</f>
        <v>1</v>
      </c>
      <c r="AO51" s="507">
        <f>Total_Industrial!AD130</f>
        <v>1</v>
      </c>
      <c r="AP51" s="507">
        <f t="shared" si="45"/>
        <v>1</v>
      </c>
      <c r="AQ51" s="507">
        <f t="shared" si="46"/>
        <v>1</v>
      </c>
      <c r="AR51" s="507">
        <f t="shared" si="47"/>
        <v>1</v>
      </c>
      <c r="AT51" s="437"/>
      <c r="AV51" s="497">
        <f t="shared" si="51"/>
        <v>0.61955681622502212</v>
      </c>
      <c r="AW51" s="497">
        <f t="shared" si="52"/>
        <v>0.38044318377497782</v>
      </c>
      <c r="AX51" s="496"/>
      <c r="AY51" s="496">
        <f t="shared" si="32"/>
        <v>0.62423843308137261</v>
      </c>
      <c r="AZ51" s="496">
        <f t="shared" si="32"/>
        <v>0.37573026244945318</v>
      </c>
      <c r="BA51" s="496">
        <f t="shared" si="33"/>
        <v>0.99996869553082579</v>
      </c>
      <c r="BB51" s="497"/>
      <c r="BC51" s="496">
        <f t="shared" si="34"/>
        <v>0.6242579751459123</v>
      </c>
      <c r="BD51" s="496">
        <f t="shared" si="35"/>
        <v>0.3757420248540877</v>
      </c>
      <c r="BF51" s="496">
        <f t="shared" si="60"/>
        <v>-6.6653838874915175E-2</v>
      </c>
      <c r="BG51" s="496">
        <f t="shared" si="61"/>
        <v>-2.8426121028209645E-2</v>
      </c>
      <c r="BH51" s="496"/>
      <c r="BI51" s="496">
        <f t="shared" si="62"/>
        <v>-0.12429528903491653</v>
      </c>
      <c r="BJ51" s="496">
        <f t="shared" si="36"/>
        <v>-0.12429528903491653</v>
      </c>
      <c r="BK51" s="496"/>
      <c r="BL51" s="497">
        <f t="shared" si="53"/>
        <v>0.84242743491123595</v>
      </c>
      <c r="BM51" s="497">
        <f t="shared" si="54"/>
        <v>0.15757256508876419</v>
      </c>
      <c r="BN51" s="497"/>
      <c r="BO51" s="497">
        <f t="shared" si="37"/>
        <v>-6.3852676327574905E-3</v>
      </c>
      <c r="BP51" s="497">
        <f t="shared" si="37"/>
        <v>3.4846823966988301E-2</v>
      </c>
      <c r="BR51" s="496">
        <f t="shared" si="63"/>
        <v>-6.4026670054543183E-2</v>
      </c>
      <c r="BS51" s="496">
        <f t="shared" si="64"/>
        <v>-6.1022083606021953E-2</v>
      </c>
      <c r="BU51" s="496">
        <v>0</v>
      </c>
      <c r="BV51" s="496">
        <f t="shared" si="65"/>
        <v>-1.2122491182495272E-3</v>
      </c>
      <c r="BZ51" s="496">
        <f t="shared" si="26"/>
        <v>0.94905352663411091</v>
      </c>
      <c r="CA51" s="496">
        <f t="shared" si="27"/>
        <v>0.76793333658765039</v>
      </c>
      <c r="CB51" s="496">
        <f t="shared" si="55"/>
        <v>1</v>
      </c>
      <c r="CD51" s="496">
        <f t="shared" si="38"/>
        <v>0.93903951312064404</v>
      </c>
      <c r="CE51" s="496">
        <f t="shared" si="28"/>
        <v>0.94128475086376073</v>
      </c>
      <c r="CF51" s="496">
        <f t="shared" si="56"/>
        <v>1</v>
      </c>
      <c r="CH51" s="496">
        <f t="shared" si="39"/>
        <v>0.99954461078284107</v>
      </c>
      <c r="CI51" s="496">
        <f t="shared" si="29"/>
        <v>0.98576293065226639</v>
      </c>
      <c r="CJ51" s="496">
        <f t="shared" si="57"/>
        <v>1</v>
      </c>
      <c r="CL51" s="496">
        <f t="shared" si="40"/>
        <v>1</v>
      </c>
      <c r="CN51" s="496">
        <f t="shared" si="41"/>
        <v>0.88311902701170519</v>
      </c>
      <c r="CO51" s="496">
        <f t="shared" si="30"/>
        <v>0.65549185888677797</v>
      </c>
      <c r="CP51" s="496">
        <f t="shared" si="58"/>
        <v>1</v>
      </c>
      <c r="CR51" s="496">
        <f t="shared" si="42"/>
        <v>1.0091489601621926</v>
      </c>
      <c r="CS51" s="496">
        <f t="shared" si="31"/>
        <v>1.1027498498149186</v>
      </c>
      <c r="CT51" s="496">
        <f t="shared" si="59"/>
        <v>1</v>
      </c>
    </row>
    <row r="52" spans="1:98" x14ac:dyDescent="0.2">
      <c r="A52" s="485" t="s">
        <v>105</v>
      </c>
      <c r="B52" s="431">
        <f t="shared" si="12"/>
        <v>1986</v>
      </c>
      <c r="C52" s="509"/>
      <c r="D52" s="500">
        <f>Total_Industrial!F302</f>
        <v>14111.949220341035</v>
      </c>
      <c r="E52" s="500">
        <f>Total_Industrial!F218</f>
        <v>2586.5649673115531</v>
      </c>
      <c r="F52" s="500">
        <f>Conversion_factors!$A48*E52</f>
        <v>8393.4237192150122</v>
      </c>
      <c r="G52" s="500">
        <f t="shared" si="43"/>
        <v>22505.372939556048</v>
      </c>
      <c r="H52" s="501">
        <f t="shared" si="44"/>
        <v>3.2450078870197658</v>
      </c>
      <c r="K52" s="550">
        <f>Total_Industrial!J47</f>
        <v>1867074.7193863229</v>
      </c>
      <c r="M52" s="501">
        <f>Total_Industrial!Z302</f>
        <v>1.0170562452305667</v>
      </c>
      <c r="N52" s="501">
        <f>Total_Industrial!Z218</f>
        <v>0.99526800300404217</v>
      </c>
      <c r="O52" s="533">
        <f>Total_Industrial!N131</f>
        <v>8.9436775155635537</v>
      </c>
      <c r="Q52" s="504">
        <f t="shared" si="48"/>
        <v>12.053814829089003</v>
      </c>
      <c r="S52" s="497"/>
      <c r="T52" s="497"/>
      <c r="W52" s="497">
        <f>Total_Industrial!AD302</f>
        <v>0.96947352548746446</v>
      </c>
      <c r="Z52" s="505">
        <f>Total_Industrial!AD218</f>
        <v>0.97079882658530381</v>
      </c>
      <c r="AA52" s="496"/>
      <c r="AB52" s="444">
        <f t="shared" si="13"/>
        <v>1986</v>
      </c>
      <c r="AC52" s="507">
        <f t="shared" si="49"/>
        <v>1.0326847916546611</v>
      </c>
      <c r="AD52" s="507">
        <f t="shared" si="50"/>
        <v>0.97422945425534102</v>
      </c>
      <c r="AE52" s="507">
        <f t="shared" si="14"/>
        <v>0.96997254417041112</v>
      </c>
      <c r="AF52" s="508">
        <f t="shared" si="15"/>
        <v>0.99563385937957005</v>
      </c>
      <c r="AG52" s="507">
        <f t="shared" si="16"/>
        <v>1.0087933324068423</v>
      </c>
      <c r="AH52" s="507">
        <f t="shared" si="17"/>
        <v>1.0060720487126589</v>
      </c>
      <c r="AI52" s="507">
        <f t="shared" si="18"/>
        <v>1.0060719409915111</v>
      </c>
      <c r="AJ52" s="507"/>
      <c r="AK52" s="507" t="e">
        <f>#REF!*#REF!*AE52</f>
        <v>#REF!</v>
      </c>
      <c r="AL52" s="507">
        <f t="shared" si="19"/>
        <v>0.96573750764460686</v>
      </c>
      <c r="AM52" s="506"/>
      <c r="AN52" s="507">
        <f>Total_Industrial!Z131</f>
        <v>1.01362128912062</v>
      </c>
      <c r="AO52" s="507">
        <f>Total_Industrial!AD131</f>
        <v>0.96968022726046943</v>
      </c>
      <c r="AP52" s="507">
        <f t="shared" si="45"/>
        <v>0.99553690479225787</v>
      </c>
      <c r="AQ52" s="507">
        <f t="shared" si="46"/>
        <v>0.99563385937957005</v>
      </c>
      <c r="AR52" s="507">
        <f t="shared" si="47"/>
        <v>0.97422952049551614</v>
      </c>
      <c r="AT52" s="437"/>
      <c r="AV52" s="497">
        <f t="shared" si="51"/>
        <v>0.62704800574699626</v>
      </c>
      <c r="AW52" s="497">
        <f t="shared" si="52"/>
        <v>0.37295199425300368</v>
      </c>
      <c r="AX52" s="496"/>
      <c r="AY52" s="496">
        <f t="shared" si="32"/>
        <v>0.62329490814577826</v>
      </c>
      <c r="AZ52" s="496">
        <f t="shared" si="32"/>
        <v>0.376685174236702</v>
      </c>
      <c r="BA52" s="496">
        <f t="shared" si="33"/>
        <v>0.99998008238248026</v>
      </c>
      <c r="BB52" s="497"/>
      <c r="BC52" s="496">
        <f t="shared" si="34"/>
        <v>0.62330732294263391</v>
      </c>
      <c r="BD52" s="496">
        <f t="shared" si="35"/>
        <v>0.37669267705736614</v>
      </c>
      <c r="BF52" s="496">
        <f t="shared" si="60"/>
        <v>1.6912420581960311E-2</v>
      </c>
      <c r="BG52" s="496">
        <f t="shared" si="61"/>
        <v>-4.7432283388703566E-3</v>
      </c>
      <c r="BH52" s="496"/>
      <c r="BI52" s="496">
        <f t="shared" si="62"/>
        <v>-1.7259639168216382E-2</v>
      </c>
      <c r="BJ52" s="496">
        <f t="shared" si="36"/>
        <v>-1.7259639168216382E-2</v>
      </c>
      <c r="BK52" s="496"/>
      <c r="BL52" s="497">
        <f t="shared" si="53"/>
        <v>0.84510208882990667</v>
      </c>
      <c r="BM52" s="497">
        <f t="shared" si="54"/>
        <v>0.1548979111700933</v>
      </c>
      <c r="BN52" s="497"/>
      <c r="BO52" s="497">
        <f t="shared" si="37"/>
        <v>3.1699073950271928E-3</v>
      </c>
      <c r="BP52" s="497">
        <f t="shared" si="37"/>
        <v>-1.7119820574283483E-2</v>
      </c>
      <c r="BR52" s="496">
        <f t="shared" si="63"/>
        <v>-3.1002112060149495E-2</v>
      </c>
      <c r="BS52" s="496">
        <f t="shared" si="64"/>
        <v>-2.9636013839420185E-2</v>
      </c>
      <c r="BU52" s="496">
        <v>0</v>
      </c>
      <c r="BV52" s="496">
        <f t="shared" si="65"/>
        <v>-1.1616100641830588E-2</v>
      </c>
      <c r="BZ52" s="496">
        <f t="shared" si="26"/>
        <v>1.0087933324068423</v>
      </c>
      <c r="CA52" s="496">
        <f t="shared" si="27"/>
        <v>0.77468602968256117</v>
      </c>
      <c r="CB52" s="496">
        <f t="shared" si="55"/>
        <v>1.0087933324068423</v>
      </c>
      <c r="CD52" s="496">
        <f t="shared" si="38"/>
        <v>0.96997254417041112</v>
      </c>
      <c r="CE52" s="496">
        <f t="shared" si="28"/>
        <v>0.9130203645841336</v>
      </c>
      <c r="CF52" s="496">
        <f t="shared" si="56"/>
        <v>0.96997254417041112</v>
      </c>
      <c r="CH52" s="496">
        <f t="shared" si="39"/>
        <v>0.99563385937957005</v>
      </c>
      <c r="CI52" s="496">
        <f t="shared" si="29"/>
        <v>0.98145895107863146</v>
      </c>
      <c r="CJ52" s="496">
        <f t="shared" si="57"/>
        <v>0.99563385937957005</v>
      </c>
      <c r="CL52" s="496">
        <f t="shared" si="40"/>
        <v>0.97850183517681211</v>
      </c>
      <c r="CN52" s="496">
        <f t="shared" si="41"/>
        <v>0.98288845516161172</v>
      </c>
      <c r="CO52" s="496">
        <f t="shared" si="30"/>
        <v>0.64427538055223843</v>
      </c>
      <c r="CP52" s="496">
        <f t="shared" si="58"/>
        <v>0.98288845516161183</v>
      </c>
      <c r="CR52" s="496">
        <f t="shared" si="42"/>
        <v>0.99553690479225787</v>
      </c>
      <c r="CS52" s="496">
        <f t="shared" si="31"/>
        <v>1.0978281722448713</v>
      </c>
      <c r="CT52" s="496">
        <f t="shared" si="59"/>
        <v>0.99553690479225787</v>
      </c>
    </row>
    <row r="53" spans="1:98" x14ac:dyDescent="0.2">
      <c r="A53" s="485" t="s">
        <v>105</v>
      </c>
      <c r="B53" s="431">
        <f t="shared" si="12"/>
        <v>1987</v>
      </c>
      <c r="C53" s="509"/>
      <c r="D53" s="500">
        <f>Total_Industrial!F303</f>
        <v>14311.405493083241</v>
      </c>
      <c r="E53" s="500">
        <f>Total_Industrial!F219</f>
        <v>2730.1885951590416</v>
      </c>
      <c r="F53" s="500">
        <f>Conversion_factors!$A49*E53</f>
        <v>8788.0904157321511</v>
      </c>
      <c r="G53" s="500">
        <f t="shared" si="43"/>
        <v>23099.495908815392</v>
      </c>
      <c r="H53" s="501">
        <f t="shared" si="44"/>
        <v>3.2188583716577348</v>
      </c>
      <c r="K53" s="550">
        <f>Total_Industrial!J48</f>
        <v>1953780.8984948602</v>
      </c>
      <c r="M53" s="501">
        <f>Total_Industrial!Z303</f>
        <v>0.97242314114551609</v>
      </c>
      <c r="N53" s="501">
        <f>Total_Industrial!Z219</f>
        <v>0.98083193462225193</v>
      </c>
      <c r="O53" s="533">
        <f>Total_Industrial!N132</f>
        <v>8.7223670276286676</v>
      </c>
      <c r="Q53" s="504">
        <f t="shared" si="48"/>
        <v>11.822971514672203</v>
      </c>
      <c r="S53" s="497"/>
      <c r="T53" s="497"/>
      <c r="W53" s="497">
        <f>Total_Industrial!AD303</f>
        <v>0.98266793094748361</v>
      </c>
      <c r="Z53" s="505">
        <f>Total_Industrial!AD219</f>
        <v>0.99364191902413923</v>
      </c>
      <c r="AA53" s="496"/>
      <c r="AB53" s="444">
        <f t="shared" si="13"/>
        <v>1987</v>
      </c>
      <c r="AC53" s="507">
        <f t="shared" si="49"/>
        <v>1.0806422470141883</v>
      </c>
      <c r="AD53" s="507">
        <f t="shared" si="50"/>
        <v>0.95557192886511821</v>
      </c>
      <c r="AE53" s="507">
        <f t="shared" si="14"/>
        <v>0.98678746009057716</v>
      </c>
      <c r="AF53" s="508">
        <f t="shared" si="15"/>
        <v>0.99260394795876172</v>
      </c>
      <c r="AG53" s="507">
        <f t="shared" si="16"/>
        <v>0.97558220391424733</v>
      </c>
      <c r="AH53" s="507">
        <f t="shared" si="17"/>
        <v>1.0326316492677581</v>
      </c>
      <c r="AI53" s="507">
        <f t="shared" si="18"/>
        <v>1.0326313963924834</v>
      </c>
      <c r="AJ53" s="507"/>
      <c r="AK53" s="507" t="e">
        <f>#REF!*#REF!*AE53</f>
        <v>#REF!</v>
      </c>
      <c r="AL53" s="507">
        <f t="shared" si="19"/>
        <v>0.97948912868210591</v>
      </c>
      <c r="AM53" s="506"/>
      <c r="AN53" s="507">
        <f>Total_Industrial!Z132</f>
        <v>0.97377104265982117</v>
      </c>
      <c r="AO53" s="507">
        <f>Total_Industrial!AD132</f>
        <v>0.98438655202220215</v>
      </c>
      <c r="AP53" s="507">
        <f t="shared" si="45"/>
        <v>1.0043033819197049</v>
      </c>
      <c r="AQ53" s="507">
        <f t="shared" si="46"/>
        <v>0.99260394795876172</v>
      </c>
      <c r="AR53" s="507">
        <f t="shared" si="47"/>
        <v>0.95557207794472654</v>
      </c>
      <c r="AT53" s="437"/>
      <c r="AV53" s="497">
        <f t="shared" si="51"/>
        <v>0.61955488334365005</v>
      </c>
      <c r="AW53" s="497">
        <f t="shared" si="52"/>
        <v>0.38044511665635</v>
      </c>
      <c r="AX53" s="496"/>
      <c r="AY53" s="496">
        <f t="shared" si="32"/>
        <v>0.62329393782113951</v>
      </c>
      <c r="AZ53" s="496">
        <f t="shared" si="32"/>
        <v>0.37668613430172443</v>
      </c>
      <c r="BA53" s="496">
        <f t="shared" si="33"/>
        <v>0.99998007212286399</v>
      </c>
      <c r="BB53" s="497"/>
      <c r="BC53" s="496">
        <f t="shared" si="34"/>
        <v>0.62330635899367959</v>
      </c>
      <c r="BD53" s="496">
        <f t="shared" si="35"/>
        <v>0.3766936410063203</v>
      </c>
      <c r="BF53" s="496">
        <f t="shared" si="60"/>
        <v>-4.4876659435822704E-2</v>
      </c>
      <c r="BG53" s="496">
        <f t="shared" si="61"/>
        <v>-1.4610926221544855E-2</v>
      </c>
      <c r="BH53" s="496"/>
      <c r="BI53" s="496">
        <f t="shared" si="62"/>
        <v>-2.505621060244927E-2</v>
      </c>
      <c r="BJ53" s="496">
        <f t="shared" si="36"/>
        <v>-2.505621060244927E-2</v>
      </c>
      <c r="BK53" s="496"/>
      <c r="BL53" s="497">
        <f t="shared" si="53"/>
        <v>0.83979265196542174</v>
      </c>
      <c r="BM53" s="497">
        <f t="shared" si="54"/>
        <v>0.16020734803457817</v>
      </c>
      <c r="BN53" s="497"/>
      <c r="BO53" s="497">
        <f t="shared" si="37"/>
        <v>-6.3024167745995979E-3</v>
      </c>
      <c r="BP53" s="497">
        <f t="shared" si="37"/>
        <v>3.3702639153715346E-2</v>
      </c>
      <c r="BR53" s="496">
        <f t="shared" si="63"/>
        <v>1.3518084299866378E-2</v>
      </c>
      <c r="BS53" s="496">
        <f t="shared" si="64"/>
        <v>2.3257634180521715E-2</v>
      </c>
      <c r="BU53" s="496">
        <v>0</v>
      </c>
      <c r="BV53" s="496">
        <f t="shared" si="65"/>
        <v>-8.0910269400006774E-3</v>
      </c>
      <c r="BZ53" s="496">
        <f t="shared" si="26"/>
        <v>0.96707836241011047</v>
      </c>
      <c r="CA53" s="496">
        <f t="shared" si="27"/>
        <v>0.74918209696740146</v>
      </c>
      <c r="CB53" s="496">
        <f t="shared" si="55"/>
        <v>0.97558220391424733</v>
      </c>
      <c r="CD53" s="496">
        <f t="shared" si="38"/>
        <v>1.0173354555458549</v>
      </c>
      <c r="CE53" s="496">
        <f t="shared" si="28"/>
        <v>0.92884798852684214</v>
      </c>
      <c r="CF53" s="496">
        <f t="shared" si="56"/>
        <v>0.98678746009057716</v>
      </c>
      <c r="CH53" s="496">
        <f t="shared" si="39"/>
        <v>0.9969568015468091</v>
      </c>
      <c r="CI53" s="496">
        <f t="shared" si="29"/>
        <v>0.97847217671683862</v>
      </c>
      <c r="CJ53" s="496">
        <f t="shared" si="57"/>
        <v>0.99260394795876172</v>
      </c>
      <c r="CL53" s="496">
        <f t="shared" si="40"/>
        <v>0.96269228511010763</v>
      </c>
      <c r="CN53" s="496">
        <f t="shared" si="41"/>
        <v>0.97525509081138406</v>
      </c>
      <c r="CO53" s="496">
        <f t="shared" si="30"/>
        <v>0.62833284476801232</v>
      </c>
      <c r="CP53" s="496">
        <f t="shared" si="58"/>
        <v>0.95856696959609866</v>
      </c>
      <c r="CR53" s="496">
        <f t="shared" si="42"/>
        <v>1.0088057781537254</v>
      </c>
      <c r="CS53" s="496">
        <f t="shared" si="31"/>
        <v>1.1074954035805695</v>
      </c>
      <c r="CT53" s="496">
        <f t="shared" si="59"/>
        <v>1.0043033819197049</v>
      </c>
    </row>
    <row r="54" spans="1:98" x14ac:dyDescent="0.2">
      <c r="A54" s="485" t="s">
        <v>105</v>
      </c>
      <c r="B54" s="431">
        <f t="shared" si="12"/>
        <v>1988</v>
      </c>
      <c r="C54" s="509"/>
      <c r="D54" s="500">
        <f>Total_Industrial!F304</f>
        <v>15301.27798134158</v>
      </c>
      <c r="E54" s="500">
        <f>Total_Industrial!F220</f>
        <v>2872.9977875710388</v>
      </c>
      <c r="F54" s="500">
        <f>Conversion_factors!$A50*E54</f>
        <v>9219.2037554270573</v>
      </c>
      <c r="G54" s="500">
        <f t="shared" si="43"/>
        <v>24520.481736768637</v>
      </c>
      <c r="H54" s="501">
        <f t="shared" si="44"/>
        <v>3.2089143247205163</v>
      </c>
      <c r="K54" s="550">
        <f>Total_Industrial!J49</f>
        <v>2036731.2494111513</v>
      </c>
      <c r="M54" s="501">
        <f>Total_Industrial!Z304</f>
        <v>1.0004344058647567</v>
      </c>
      <c r="N54" s="501">
        <f>Total_Industrial!Z220</f>
        <v>0.98391568212585068</v>
      </c>
      <c r="O54" s="533">
        <f>Total_Industrial!N133</f>
        <v>8.9232567007390227</v>
      </c>
      <c r="Q54" s="504">
        <f t="shared" si="48"/>
        <v>12.03913463980968</v>
      </c>
      <c r="S54" s="497"/>
      <c r="T54" s="497"/>
      <c r="W54" s="497">
        <f>Total_Industrial!AD304</f>
        <v>0.97962760682463568</v>
      </c>
      <c r="Z54" s="505">
        <f>Total_Industrial!AD220</f>
        <v>0.99988827671715086</v>
      </c>
      <c r="AA54" s="496"/>
      <c r="AB54" s="444">
        <f t="shared" si="13"/>
        <v>1988</v>
      </c>
      <c r="AC54" s="507">
        <f t="shared" si="49"/>
        <v>1.1265223422049295</v>
      </c>
      <c r="AD54" s="507">
        <f t="shared" si="50"/>
        <v>0.97304295247206773</v>
      </c>
      <c r="AE54" s="507">
        <f t="shared" si="14"/>
        <v>0.9872250470585261</v>
      </c>
      <c r="AF54" s="508">
        <f t="shared" si="15"/>
        <v>0.99144306425062489</v>
      </c>
      <c r="AG54" s="507">
        <f t="shared" si="16"/>
        <v>0.9941415227801893</v>
      </c>
      <c r="AH54" s="507">
        <f t="shared" si="17"/>
        <v>1.0961549954253034</v>
      </c>
      <c r="AI54" s="507">
        <f t="shared" si="18"/>
        <v>1.0961546258848336</v>
      </c>
      <c r="AJ54" s="507"/>
      <c r="AK54" s="507" t="e">
        <f>#REF!*#REF!*AE54</f>
        <v>#REF!</v>
      </c>
      <c r="AL54" s="507">
        <f t="shared" si="19"/>
        <v>0.9787774257606725</v>
      </c>
      <c r="AM54" s="506"/>
      <c r="AN54" s="507">
        <f>Total_Industrial!Z133</f>
        <v>0.99780226335028643</v>
      </c>
      <c r="AO54" s="507">
        <f>Total_Industrial!AD133</f>
        <v>0.98280441350047199</v>
      </c>
      <c r="AP54" s="507">
        <f t="shared" si="45"/>
        <v>1.0008125511039887</v>
      </c>
      <c r="AQ54" s="507">
        <f t="shared" si="46"/>
        <v>0.99144306425062489</v>
      </c>
      <c r="AR54" s="507">
        <f t="shared" si="47"/>
        <v>0.97304316188955264</v>
      </c>
      <c r="AT54" s="437"/>
      <c r="AV54" s="497">
        <f t="shared" si="51"/>
        <v>0.62402028416909949</v>
      </c>
      <c r="AW54" s="497">
        <f t="shared" si="52"/>
        <v>0.37597971583090051</v>
      </c>
      <c r="AY54" s="496">
        <f t="shared" si="32"/>
        <v>0.62178491137092384</v>
      </c>
      <c r="AZ54" s="496">
        <f t="shared" si="32"/>
        <v>0.37820802277120619</v>
      </c>
      <c r="BA54" s="496">
        <f t="shared" si="33"/>
        <v>0.99999293414213009</v>
      </c>
      <c r="BC54" s="496">
        <f t="shared" si="34"/>
        <v>0.62178930484577688</v>
      </c>
      <c r="BD54" s="496">
        <f t="shared" si="35"/>
        <v>0.37821069515422301</v>
      </c>
      <c r="BF54" s="496">
        <f t="shared" si="60"/>
        <v>2.8398550391707796E-2</v>
      </c>
      <c r="BG54" s="496">
        <f t="shared" si="61"/>
        <v>3.1390800625351622E-3</v>
      </c>
      <c r="BH54" s="496"/>
      <c r="BI54" s="496">
        <f t="shared" si="62"/>
        <v>2.2770331730418401E-2</v>
      </c>
      <c r="BJ54" s="496">
        <f t="shared" si="36"/>
        <v>2.2770331730418401E-2</v>
      </c>
      <c r="BK54" s="496"/>
      <c r="BL54" s="497">
        <f t="shared" si="53"/>
        <v>0.84191954473996999</v>
      </c>
      <c r="BM54" s="497">
        <f t="shared" si="54"/>
        <v>0.15808045526003001</v>
      </c>
      <c r="BN54" s="497"/>
      <c r="BO54" s="497">
        <f t="shared" si="37"/>
        <v>2.5294386432040046E-3</v>
      </c>
      <c r="BP54" s="497">
        <f t="shared" si="37"/>
        <v>-1.3364787533810688E-2</v>
      </c>
      <c r="BR54" s="496">
        <f t="shared" si="63"/>
        <v>-3.0987448089709511E-3</v>
      </c>
      <c r="BS54" s="496">
        <f t="shared" si="64"/>
        <v>6.2666501345385577E-3</v>
      </c>
      <c r="BU54" s="496">
        <v>0</v>
      </c>
      <c r="BV54" s="496">
        <f t="shared" si="65"/>
        <v>-3.094090391843338E-3</v>
      </c>
      <c r="BZ54" s="496">
        <f t="shared" si="26"/>
        <v>1.0190238390896</v>
      </c>
      <c r="CA54" s="496">
        <f t="shared" si="27"/>
        <v>0.76343441662891842</v>
      </c>
      <c r="CB54" s="496">
        <f t="shared" si="55"/>
        <v>0.9941415227801893</v>
      </c>
      <c r="CD54" s="496">
        <f t="shared" si="38"/>
        <v>1.0004434460161349</v>
      </c>
      <c r="CE54" s="496">
        <f t="shared" si="28"/>
        <v>0.92925988246694924</v>
      </c>
      <c r="CF54" s="496">
        <f t="shared" si="56"/>
        <v>0.9872250470585261</v>
      </c>
      <c r="CH54" s="496">
        <f t="shared" si="39"/>
        <v>0.99883046636019923</v>
      </c>
      <c r="CI54" s="496">
        <f t="shared" si="29"/>
        <v>0.97732782059055923</v>
      </c>
      <c r="CJ54" s="496">
        <f t="shared" si="57"/>
        <v>0.99144306425062489</v>
      </c>
      <c r="CL54" s="496">
        <f t="shared" si="40"/>
        <v>0.98144141160950715</v>
      </c>
      <c r="CN54" s="496">
        <f t="shared" si="41"/>
        <v>1.0230315546770761</v>
      </c>
      <c r="CO54" s="496">
        <f t="shared" si="30"/>
        <v>0.64280432703768953</v>
      </c>
      <c r="CP54" s="496">
        <f t="shared" si="58"/>
        <v>0.98064425716799031</v>
      </c>
      <c r="CR54" s="496">
        <f t="shared" si="42"/>
        <v>0.99652412719247874</v>
      </c>
      <c r="CS54" s="496">
        <f t="shared" si="31"/>
        <v>1.103645890422809</v>
      </c>
      <c r="CT54" s="496">
        <f t="shared" si="59"/>
        <v>1.0008125511039887</v>
      </c>
    </row>
    <row r="55" spans="1:98" x14ac:dyDescent="0.2">
      <c r="A55" s="485" t="s">
        <v>105</v>
      </c>
      <c r="B55" s="431">
        <f t="shared" si="12"/>
        <v>1989</v>
      </c>
      <c r="C55" s="509"/>
      <c r="D55" s="500">
        <f>Total_Industrial!F305</f>
        <v>15296.444879268125</v>
      </c>
      <c r="E55" s="500">
        <f>Total_Industrial!F221</f>
        <v>2915.1464456116069</v>
      </c>
      <c r="F55" s="500">
        <f>Conversion_factors!$A51*E55</f>
        <v>9641.6348540227464</v>
      </c>
      <c r="G55" s="500">
        <f t="shared" si="43"/>
        <v>24938.07973329087</v>
      </c>
      <c r="H55" s="501">
        <f t="shared" si="44"/>
        <v>3.3074272712909631</v>
      </c>
      <c r="K55" s="550">
        <f>Total_Industrial!J50</f>
        <v>2057171.1820055428</v>
      </c>
      <c r="M55" s="501">
        <f>Total_Industrial!Z305</f>
        <v>0.99158131434505725</v>
      </c>
      <c r="N55" s="501">
        <f>Total_Industrial!Z221</f>
        <v>0.98881429913041263</v>
      </c>
      <c r="O55" s="533">
        <f>Total_Industrial!N134</f>
        <v>8.8527350004607737</v>
      </c>
      <c r="Q55" s="504">
        <f t="shared" si="48"/>
        <v>12.122510732907825</v>
      </c>
      <c r="S55" s="497"/>
      <c r="T55" s="497"/>
      <c r="W55" s="497">
        <f>Total_Industrial!AD305</f>
        <v>0.97824449109157452</v>
      </c>
      <c r="Z55" s="505">
        <f>Total_Industrial!AD221</f>
        <v>0.99950064525202031</v>
      </c>
      <c r="AA55" s="496"/>
      <c r="AB55" s="444">
        <f t="shared" si="13"/>
        <v>1989</v>
      </c>
      <c r="AC55" s="507">
        <f t="shared" si="49"/>
        <v>1.1378277320286494</v>
      </c>
      <c r="AD55" s="507">
        <f t="shared" si="50"/>
        <v>0.97978168596255788</v>
      </c>
      <c r="AE55" s="507">
        <f t="shared" si="14"/>
        <v>0.98621661427373208</v>
      </c>
      <c r="AF55" s="508">
        <f t="shared" si="15"/>
        <v>1.0029400463620981</v>
      </c>
      <c r="AG55" s="507">
        <f t="shared" si="16"/>
        <v>0.99056325834808512</v>
      </c>
      <c r="AH55" s="507">
        <f t="shared" si="17"/>
        <v>1.114823248588924</v>
      </c>
      <c r="AI55" s="507">
        <f t="shared" si="18"/>
        <v>1.1148227736219836</v>
      </c>
      <c r="AJ55" s="507"/>
      <c r="AK55" s="507" t="e">
        <f>#REF!*#REF!*AE55</f>
        <v>#REF!</v>
      </c>
      <c r="AL55" s="507">
        <f t="shared" si="19"/>
        <v>0.98911613684276822</v>
      </c>
      <c r="AM55" s="506"/>
      <c r="AN55" s="507">
        <f>Total_Industrial!Z134</f>
        <v>0.99115414383435407</v>
      </c>
      <c r="AO55" s="507">
        <f>Total_Industrial!AD134</f>
        <v>0.98157724922108747</v>
      </c>
      <c r="AP55" s="507">
        <f t="shared" si="45"/>
        <v>1.0041273076338324</v>
      </c>
      <c r="AQ55" s="507">
        <f t="shared" si="46"/>
        <v>1.0029400463620981</v>
      </c>
      <c r="AR55" s="507">
        <f t="shared" si="47"/>
        <v>0.97978195245109201</v>
      </c>
      <c r="AT55" s="437"/>
      <c r="AV55" s="497">
        <f t="shared" si="51"/>
        <v>0.61337701390248867</v>
      </c>
      <c r="AW55" s="497">
        <f t="shared" si="52"/>
        <v>0.38662298609751139</v>
      </c>
      <c r="AY55" s="496">
        <f t="shared" si="32"/>
        <v>0.61868339101032555</v>
      </c>
      <c r="AZ55" s="496">
        <f t="shared" si="32"/>
        <v>0.38127659253139157</v>
      </c>
      <c r="BA55" s="496">
        <f t="shared" si="33"/>
        <v>0.99995998354171711</v>
      </c>
      <c r="BC55" s="496">
        <f t="shared" si="34"/>
        <v>0.61870814951918007</v>
      </c>
      <c r="BD55" s="496">
        <f t="shared" si="35"/>
        <v>0.38129185048081993</v>
      </c>
      <c r="BF55" s="496">
        <f t="shared" si="60"/>
        <v>-8.888634480569443E-3</v>
      </c>
      <c r="BG55" s="496">
        <f t="shared" si="61"/>
        <v>4.9663432092817818E-3</v>
      </c>
      <c r="BH55" s="496"/>
      <c r="BI55" s="496">
        <f t="shared" si="62"/>
        <v>-7.9345300614599781E-3</v>
      </c>
      <c r="BJ55" s="496">
        <f t="shared" si="36"/>
        <v>-7.9345300614599781E-3</v>
      </c>
      <c r="BK55" s="496"/>
      <c r="BL55" s="497">
        <f t="shared" si="53"/>
        <v>0.83992906530748435</v>
      </c>
      <c r="BM55" s="497">
        <f t="shared" si="54"/>
        <v>0.16007093469251557</v>
      </c>
      <c r="BN55" s="497"/>
      <c r="BO55" s="497">
        <f t="shared" si="37"/>
        <v>-2.3670149024620116E-3</v>
      </c>
      <c r="BP55" s="497">
        <f t="shared" si="37"/>
        <v>1.2512944885286726E-2</v>
      </c>
      <c r="BR55" s="496">
        <f t="shared" si="63"/>
        <v>-1.4128767294011664E-3</v>
      </c>
      <c r="BS55" s="496">
        <f t="shared" si="64"/>
        <v>-3.8774994272301733E-4</v>
      </c>
      <c r="BU55" s="496">
        <v>0</v>
      </c>
      <c r="BV55" s="496">
        <f t="shared" si="65"/>
        <v>3.0237964401714536E-2</v>
      </c>
      <c r="BZ55" s="496">
        <f t="shared" si="26"/>
        <v>0.9964006488511844</v>
      </c>
      <c r="CA55" s="496">
        <f t="shared" si="27"/>
        <v>0.76068654808437974</v>
      </c>
      <c r="CB55" s="496">
        <f t="shared" si="55"/>
        <v>0.99056325834808512</v>
      </c>
      <c r="CD55" s="496">
        <f t="shared" si="38"/>
        <v>0.99897851782853486</v>
      </c>
      <c r="CE55" s="496">
        <f t="shared" si="28"/>
        <v>0.92831066006435148</v>
      </c>
      <c r="CF55" s="496">
        <f t="shared" si="56"/>
        <v>0.98621661427373208</v>
      </c>
      <c r="CH55" s="496">
        <f t="shared" si="39"/>
        <v>1.0115962101365479</v>
      </c>
      <c r="CI55" s="496">
        <f t="shared" si="29"/>
        <v>0.98866111937042167</v>
      </c>
      <c r="CJ55" s="496">
        <f t="shared" si="57"/>
        <v>1.0029400463620981</v>
      </c>
      <c r="CL55" s="496">
        <f t="shared" si="40"/>
        <v>0.97690994287200472</v>
      </c>
      <c r="CN55" s="496">
        <f t="shared" si="41"/>
        <v>0.99209686523168072</v>
      </c>
      <c r="CO55" s="496">
        <f t="shared" si="30"/>
        <v>0.63772415781145186</v>
      </c>
      <c r="CP55" s="496">
        <f t="shared" si="58"/>
        <v>0.97289409344381328</v>
      </c>
      <c r="CR55" s="496">
        <f t="shared" si="42"/>
        <v>1.0033120653075218</v>
      </c>
      <c r="CS55" s="496">
        <f t="shared" si="31"/>
        <v>1.1073012376882674</v>
      </c>
      <c r="CT55" s="496">
        <f t="shared" si="59"/>
        <v>1.0041273076338324</v>
      </c>
    </row>
    <row r="56" spans="1:98" x14ac:dyDescent="0.2">
      <c r="A56" s="485" t="s">
        <v>105</v>
      </c>
      <c r="B56" s="431">
        <f t="shared" si="12"/>
        <v>1990</v>
      </c>
      <c r="D56" s="500">
        <f>Total_Industrial!F306</f>
        <v>15252.85023088755</v>
      </c>
      <c r="E56" s="500">
        <f>Total_Industrial!F222</f>
        <v>2985.7672679728184</v>
      </c>
      <c r="F56" s="500">
        <f>Conversion_factors!$A52*E56</f>
        <v>9837.7964379681416</v>
      </c>
      <c r="G56" s="500">
        <f t="shared" si="43"/>
        <v>25090.64666885569</v>
      </c>
      <c r="H56" s="501">
        <f t="shared" si="44"/>
        <v>3.2948972759847743</v>
      </c>
      <c r="K56" s="550">
        <f>Total_Industrial!J51</f>
        <v>2054451.4971768188</v>
      </c>
      <c r="M56" s="501">
        <f>Total_Industrial!Z306</f>
        <v>0.98807683331341523</v>
      </c>
      <c r="N56" s="501">
        <f>Total_Industrial!Z222</f>
        <v>1.0118749521591266</v>
      </c>
      <c r="O56" s="533">
        <f>Total_Industrial!N135</f>
        <v>8.8776091934628134</v>
      </c>
      <c r="Q56" s="504">
        <f t="shared" si="48"/>
        <v>12.212820163111514</v>
      </c>
      <c r="S56" s="497"/>
      <c r="T56" s="497"/>
      <c r="W56" s="497">
        <f>Total_Industrial!AD306</f>
        <v>0.98021211303585787</v>
      </c>
      <c r="Z56" s="505">
        <f>Total_Industrial!AD222</f>
        <v>1.0017078438318991</v>
      </c>
      <c r="AA56" s="496"/>
      <c r="AB56" s="444">
        <f t="shared" si="13"/>
        <v>1990</v>
      </c>
      <c r="AC56" s="507">
        <f t="shared" si="49"/>
        <v>1.1363234659531918</v>
      </c>
      <c r="AD56" s="507">
        <f t="shared" si="50"/>
        <v>0.98708079484625566</v>
      </c>
      <c r="AE56" s="507">
        <f t="shared" si="14"/>
        <v>0.98827588179231896</v>
      </c>
      <c r="AF56" s="508">
        <f t="shared" si="15"/>
        <v>1.0014589490284296</v>
      </c>
      <c r="AG56" s="507">
        <f t="shared" si="16"/>
        <v>0.99733608469140533</v>
      </c>
      <c r="AH56" s="507">
        <f t="shared" si="17"/>
        <v>1.121643532325471</v>
      </c>
      <c r="AI56" s="507">
        <f t="shared" si="18"/>
        <v>1.1216430699755287</v>
      </c>
      <c r="AJ56" s="507"/>
      <c r="AK56" s="507" t="e">
        <f>#REF!*#REF!*AE56</f>
        <v>#REF!</v>
      </c>
      <c r="AL56" s="507">
        <f t="shared" si="19"/>
        <v>0.98971772592988028</v>
      </c>
      <c r="AM56" s="506"/>
      <c r="AN56" s="507">
        <f>Total_Industrial!Z135</f>
        <v>0.99191217446749702</v>
      </c>
      <c r="AO56" s="507">
        <f>Total_Industrial!AD135</f>
        <v>0.98358301142661875</v>
      </c>
      <c r="AP56" s="507">
        <f t="shared" si="45"/>
        <v>1.0102652736175179</v>
      </c>
      <c r="AQ56" s="507">
        <f t="shared" si="46"/>
        <v>1.0014589490284296</v>
      </c>
      <c r="AR56" s="507">
        <f t="shared" si="47"/>
        <v>0.98708105460161832</v>
      </c>
      <c r="AT56" s="437"/>
      <c r="AV56" s="497">
        <f t="shared" si="51"/>
        <v>0.60790980926850646</v>
      </c>
      <c r="AW56" s="497">
        <f t="shared" si="52"/>
        <v>0.39209019073149359</v>
      </c>
      <c r="AY56" s="496">
        <f t="shared" si="32"/>
        <v>0.61063933248825897</v>
      </c>
      <c r="AZ56" s="496">
        <f t="shared" si="32"/>
        <v>0.3893501909542843</v>
      </c>
      <c r="BA56" s="496">
        <f t="shared" si="33"/>
        <v>0.99998952344254333</v>
      </c>
      <c r="BC56" s="496">
        <f t="shared" si="34"/>
        <v>0.61064572995333455</v>
      </c>
      <c r="BD56" s="496">
        <f t="shared" si="35"/>
        <v>0.38935427004666545</v>
      </c>
      <c r="BF56" s="496">
        <f t="shared" si="60"/>
        <v>-3.5404948036498406E-3</v>
      </c>
      <c r="BG56" s="496">
        <f t="shared" si="61"/>
        <v>2.3053729458929716E-2</v>
      </c>
      <c r="BH56" s="496"/>
      <c r="BI56" s="496">
        <f t="shared" si="62"/>
        <v>2.8058349064091514E-3</v>
      </c>
      <c r="BJ56" s="496">
        <f t="shared" si="36"/>
        <v>2.8058349064091514E-3</v>
      </c>
      <c r="BK56" s="496"/>
      <c r="BL56" s="497">
        <f t="shared" si="53"/>
        <v>0.83629421099711199</v>
      </c>
      <c r="BM56" s="497">
        <f t="shared" si="54"/>
        <v>0.16370578900288812</v>
      </c>
      <c r="BN56" s="497"/>
      <c r="BO56" s="497">
        <f t="shared" si="37"/>
        <v>-4.3369640061233254E-3</v>
      </c>
      <c r="BP56" s="497">
        <f t="shared" si="37"/>
        <v>2.2453788424122503E-2</v>
      </c>
      <c r="BR56" s="496">
        <f t="shared" si="63"/>
        <v>2.009360434297358E-3</v>
      </c>
      <c r="BS56" s="496">
        <f t="shared" si="64"/>
        <v>2.2058665920210996E-3</v>
      </c>
      <c r="BU56" s="496">
        <v>0</v>
      </c>
      <c r="BV56" s="496">
        <f t="shared" si="65"/>
        <v>-3.7956359944483495E-3</v>
      </c>
      <c r="BZ56" s="496">
        <f t="shared" si="26"/>
        <v>1.0068373486359821</v>
      </c>
      <c r="CA56" s="496">
        <f t="shared" si="27"/>
        <v>0.76588762721633441</v>
      </c>
      <c r="CB56" s="496">
        <f t="shared" si="55"/>
        <v>0.99733608469140533</v>
      </c>
      <c r="CD56" s="496">
        <f t="shared" si="38"/>
        <v>1.0020880478880427</v>
      </c>
      <c r="CE56" s="496">
        <f t="shared" si="28"/>
        <v>0.93024901717754638</v>
      </c>
      <c r="CF56" s="496">
        <f t="shared" si="56"/>
        <v>0.98827588179231896</v>
      </c>
      <c r="CH56" s="496">
        <f t="shared" si="39"/>
        <v>0.99852324439627205</v>
      </c>
      <c r="CI56" s="496">
        <f t="shared" si="29"/>
        <v>0.98720110852220344</v>
      </c>
      <c r="CJ56" s="496">
        <f t="shared" si="57"/>
        <v>1.0014589490284296</v>
      </c>
      <c r="CL56" s="496">
        <f t="shared" si="40"/>
        <v>0.98564319854169746</v>
      </c>
      <c r="CN56" s="496">
        <f t="shared" si="41"/>
        <v>1.0028097749453413</v>
      </c>
      <c r="CO56" s="496">
        <f t="shared" si="30"/>
        <v>0.63951601917210932</v>
      </c>
      <c r="CP56" s="496">
        <f t="shared" si="58"/>
        <v>0.97562770689204226</v>
      </c>
      <c r="CR56" s="496">
        <f t="shared" si="42"/>
        <v>1.0061127368382694</v>
      </c>
      <c r="CS56" s="496">
        <f t="shared" si="31"/>
        <v>1.1140698787549457</v>
      </c>
      <c r="CT56" s="496">
        <f t="shared" si="59"/>
        <v>1.0102652736175179</v>
      </c>
    </row>
    <row r="57" spans="1:98" x14ac:dyDescent="0.2">
      <c r="A57" s="485" t="s">
        <v>105</v>
      </c>
      <c r="B57" s="431">
        <f t="shared" si="12"/>
        <v>1991</v>
      </c>
      <c r="D57" s="500">
        <f>Total_Industrial!F307</f>
        <v>14624.154014521364</v>
      </c>
      <c r="E57" s="500">
        <f>Total_Industrial!F223</f>
        <v>2981.0450946018655</v>
      </c>
      <c r="F57" s="500">
        <f>Conversion_factors!$A53*E57</f>
        <v>9760.5715099147455</v>
      </c>
      <c r="G57" s="500">
        <f t="shared" si="43"/>
        <v>24384.725524436108</v>
      </c>
      <c r="H57" s="501">
        <f t="shared" si="44"/>
        <v>3.2742112917343582</v>
      </c>
      <c r="K57" s="550">
        <f>Total_Industrial!J52</f>
        <v>2006747.0499851224</v>
      </c>
      <c r="M57" s="501">
        <f>Total_Industrial!Z307</f>
        <v>0.9608017570828955</v>
      </c>
      <c r="N57" s="501">
        <f>Total_Industrial!Z223</f>
        <v>1.0300581101490418</v>
      </c>
      <c r="O57" s="533">
        <f>Total_Industrial!N136</f>
        <v>8.7730036076314413</v>
      </c>
      <c r="Q57" s="504">
        <f t="shared" si="48"/>
        <v>12.15136981246186</v>
      </c>
      <c r="S57" s="497"/>
      <c r="T57" s="497"/>
      <c r="W57" s="497">
        <f>Total_Industrial!AD307</f>
        <v>0.9894639492390731</v>
      </c>
      <c r="Z57" s="505">
        <f>Total_Industrial!AD223</f>
        <v>1.0058238494706704</v>
      </c>
      <c r="AA57" s="496"/>
      <c r="AB57" s="444">
        <f t="shared" si="13"/>
        <v>1991</v>
      </c>
      <c r="AC57" s="507">
        <f t="shared" si="49"/>
        <v>1.1099379889298888</v>
      </c>
      <c r="AD57" s="507">
        <f t="shared" si="50"/>
        <v>0.98211417287420266</v>
      </c>
      <c r="AE57" s="507">
        <f t="shared" si="14"/>
        <v>0.9955137747387125</v>
      </c>
      <c r="AF57" s="508">
        <f t="shared" si="15"/>
        <v>0.99896330769693287</v>
      </c>
      <c r="AG57" s="507">
        <f t="shared" si="16"/>
        <v>0.98756408242443106</v>
      </c>
      <c r="AH57" s="507">
        <f t="shared" si="17"/>
        <v>1.0900861268826598</v>
      </c>
      <c r="AI57" s="507">
        <f t="shared" si="18"/>
        <v>1.0900858299395337</v>
      </c>
      <c r="AJ57" s="507"/>
      <c r="AK57" s="507" t="e">
        <f>#REF!*#REF!*AE57</f>
        <v>#REF!</v>
      </c>
      <c r="AL57" s="507">
        <f t="shared" si="19"/>
        <v>0.99448173327084355</v>
      </c>
      <c r="AM57" s="506"/>
      <c r="AN57" s="507">
        <f>Total_Industrial!Z136</f>
        <v>0.97191601246102954</v>
      </c>
      <c r="AO57" s="507">
        <f>Total_Industrial!AD136</f>
        <v>0.99199103765761387</v>
      </c>
      <c r="AP57" s="507">
        <f t="shared" si="45"/>
        <v>1.0197084804059351</v>
      </c>
      <c r="AQ57" s="507">
        <f t="shared" si="46"/>
        <v>0.99896330769693287</v>
      </c>
      <c r="AR57" s="507">
        <f t="shared" si="47"/>
        <v>0.98211434284601362</v>
      </c>
      <c r="AT57" s="437"/>
      <c r="AV57" s="497">
        <f t="shared" si="51"/>
        <v>0.599726004701853</v>
      </c>
      <c r="AW57" s="497">
        <f t="shared" si="52"/>
        <v>0.40027399529814706</v>
      </c>
      <c r="AY57" s="496">
        <f t="shared" si="32"/>
        <v>0.60380866365251551</v>
      </c>
      <c r="AZ57" s="496">
        <f t="shared" si="32"/>
        <v>0.3961680050984161</v>
      </c>
      <c r="BA57" s="496">
        <f t="shared" si="33"/>
        <v>0.99997666875093161</v>
      </c>
      <c r="BC57" s="496">
        <f t="shared" si="34"/>
        <v>0.6038227515915261</v>
      </c>
      <c r="BD57" s="496">
        <f t="shared" si="35"/>
        <v>0.39617724840847396</v>
      </c>
      <c r="BF57" s="496">
        <f t="shared" si="60"/>
        <v>-2.7992361700954423E-2</v>
      </c>
      <c r="BG57" s="496">
        <f t="shared" si="61"/>
        <v>1.7810220100227987E-2</v>
      </c>
      <c r="BH57" s="496"/>
      <c r="BI57" s="496">
        <f t="shared" si="62"/>
        <v>-1.1853051417455756E-2</v>
      </c>
      <c r="BJ57" s="496">
        <f t="shared" si="36"/>
        <v>-1.1853051417455756E-2</v>
      </c>
      <c r="BK57" s="496"/>
      <c r="BL57" s="497">
        <f t="shared" si="53"/>
        <v>0.83067245782769639</v>
      </c>
      <c r="BM57" s="497">
        <f t="shared" si="54"/>
        <v>0.16932754217230359</v>
      </c>
      <c r="BN57" s="497"/>
      <c r="BO57" s="497">
        <f t="shared" si="37"/>
        <v>-6.744915285331738E-3</v>
      </c>
      <c r="BP57" s="497">
        <f t="shared" si="37"/>
        <v>3.37641113164657E-2</v>
      </c>
      <c r="BR57" s="496">
        <f t="shared" si="63"/>
        <v>9.3943409504431523E-3</v>
      </c>
      <c r="BS57" s="496">
        <f t="shared" si="64"/>
        <v>4.1005692910756073E-3</v>
      </c>
      <c r="BU57" s="496">
        <v>0</v>
      </c>
      <c r="BV57" s="496">
        <f t="shared" si="65"/>
        <v>-6.2979786106802599E-3</v>
      </c>
      <c r="BZ57" s="496">
        <f t="shared" si="26"/>
        <v>0.9902018964148902</v>
      </c>
      <c r="CA57" s="496">
        <f t="shared" si="27"/>
        <v>0.75838338091031476</v>
      </c>
      <c r="CB57" s="496">
        <f t="shared" si="55"/>
        <v>0.98756408242443106</v>
      </c>
      <c r="CD57" s="496">
        <f t="shared" si="38"/>
        <v>1.0073237575455825</v>
      </c>
      <c r="CE57" s="496">
        <f t="shared" si="28"/>
        <v>0.93706193543637106</v>
      </c>
      <c r="CF57" s="496">
        <f t="shared" si="56"/>
        <v>0.9955137747387125</v>
      </c>
      <c r="CH57" s="496">
        <f t="shared" si="39"/>
        <v>0.99750799437768478</v>
      </c>
      <c r="CI57" s="496">
        <f t="shared" si="29"/>
        <v>0.98474099780941027</v>
      </c>
      <c r="CJ57" s="496">
        <f t="shared" si="57"/>
        <v>0.99896330769693287</v>
      </c>
      <c r="CL57" s="496">
        <f t="shared" si="40"/>
        <v>0.98313364749071841</v>
      </c>
      <c r="CN57" s="496">
        <f t="shared" si="41"/>
        <v>0.98821691926826416</v>
      </c>
      <c r="CO57" s="496">
        <f t="shared" si="30"/>
        <v>0.63198055028896605</v>
      </c>
      <c r="CP57" s="496">
        <f t="shared" si="58"/>
        <v>0.96413180685761501</v>
      </c>
      <c r="CR57" s="496">
        <f t="shared" si="42"/>
        <v>1.0093472546617417</v>
      </c>
      <c r="CS57" s="496">
        <f t="shared" si="31"/>
        <v>1.1244833736226438</v>
      </c>
      <c r="CT57" s="496">
        <f t="shared" si="59"/>
        <v>1.0197084804059351</v>
      </c>
    </row>
    <row r="58" spans="1:98" x14ac:dyDescent="0.2">
      <c r="A58" s="485" t="s">
        <v>105</v>
      </c>
      <c r="B58" s="431">
        <f t="shared" si="12"/>
        <v>1992</v>
      </c>
      <c r="D58" s="500">
        <f>Total_Industrial!F308</f>
        <v>14997.530884349999</v>
      </c>
      <c r="E58" s="500">
        <f>Total_Industrial!F224</f>
        <v>2995.3532398211146</v>
      </c>
      <c r="F58" s="500">
        <f>Conversion_factors!$A54*E58</f>
        <v>9760.2487411464044</v>
      </c>
      <c r="G58" s="500">
        <f t="shared" si="43"/>
        <v>24757.779625496405</v>
      </c>
      <c r="H58" s="501">
        <f t="shared" si="44"/>
        <v>3.2584633462894335</v>
      </c>
      <c r="K58" s="550">
        <f>Total_Industrial!J53</f>
        <v>2071464.0718987794</v>
      </c>
      <c r="M58" s="501">
        <f>Total_Industrial!Z308</f>
        <v>0.9732820132628468</v>
      </c>
      <c r="N58" s="501">
        <f>Total_Industrial!Z224</f>
        <v>1.0067244723879809</v>
      </c>
      <c r="O58" s="533">
        <f>Total_Industrial!N137</f>
        <v>8.6860710587551644</v>
      </c>
      <c r="Q58" s="504">
        <f t="shared" si="48"/>
        <v>11.951826711048154</v>
      </c>
      <c r="S58" s="497"/>
      <c r="T58" s="497"/>
      <c r="W58" s="497">
        <f>Total_Industrial!AD308</f>
        <v>0.97041900068828291</v>
      </c>
      <c r="Z58" s="505">
        <f>Total_Industrial!AD224</f>
        <v>1.0017692062208448</v>
      </c>
      <c r="AA58" s="496"/>
      <c r="AB58" s="444">
        <f t="shared" si="13"/>
        <v>1992</v>
      </c>
      <c r="AC58" s="507">
        <f t="shared" si="49"/>
        <v>1.1457331735561269</v>
      </c>
      <c r="AD58" s="507">
        <f t="shared" si="50"/>
        <v>0.9659864349300662</v>
      </c>
      <c r="AE58" s="507">
        <f t="shared" si="14"/>
        <v>0.98234212814191535</v>
      </c>
      <c r="AF58" s="508">
        <f t="shared" si="15"/>
        <v>0.99705186881067953</v>
      </c>
      <c r="AG58" s="507">
        <f t="shared" si="16"/>
        <v>0.98625810135464032</v>
      </c>
      <c r="AH58" s="507">
        <f t="shared" si="17"/>
        <v>1.1067629000068901</v>
      </c>
      <c r="AI58" s="507">
        <f t="shared" si="18"/>
        <v>1.1067627037045937</v>
      </c>
      <c r="AJ58" s="507"/>
      <c r="AK58" s="507" t="e">
        <f>#REF!*#REF!*AE58</f>
        <v>#REF!</v>
      </c>
      <c r="AL58" s="507">
        <f t="shared" si="19"/>
        <v>0.97944605467535673</v>
      </c>
      <c r="AM58" s="506"/>
      <c r="AN58" s="507">
        <f>Total_Industrial!Z137</f>
        <v>0.97863718622016138</v>
      </c>
      <c r="AO58" s="507">
        <f>Total_Industrial!AD137</f>
        <v>0.97541586467140684</v>
      </c>
      <c r="AP58" s="507">
        <f t="shared" si="45"/>
        <v>1.0149433337997276</v>
      </c>
      <c r="AQ58" s="507">
        <f t="shared" si="46"/>
        <v>0.99705186881067953</v>
      </c>
      <c r="AR58" s="507">
        <f t="shared" si="47"/>
        <v>0.96598654270234341</v>
      </c>
      <c r="AT58" s="437"/>
      <c r="AV58" s="497">
        <f t="shared" si="51"/>
        <v>0.60577043301997202</v>
      </c>
      <c r="AW58" s="497">
        <f t="shared" si="52"/>
        <v>0.39422956698002787</v>
      </c>
      <c r="AY58" s="496">
        <f t="shared" si="32"/>
        <v>0.60274316764196534</v>
      </c>
      <c r="AZ58" s="496">
        <f t="shared" si="32"/>
        <v>0.39724411688194733</v>
      </c>
      <c r="BA58" s="496">
        <f t="shared" si="33"/>
        <v>0.99998728452391261</v>
      </c>
      <c r="BC58" s="496">
        <f t="shared" si="34"/>
        <v>0.60275083190575507</v>
      </c>
      <c r="BD58" s="496">
        <f t="shared" si="35"/>
        <v>0.39724916809424499</v>
      </c>
      <c r="BF58" s="496">
        <f t="shared" si="60"/>
        <v>1.2905779569524401E-2</v>
      </c>
      <c r="BG58" s="496">
        <f t="shared" si="61"/>
        <v>-2.291325429855463E-2</v>
      </c>
      <c r="BH58" s="496"/>
      <c r="BI58" s="496">
        <f t="shared" si="62"/>
        <v>-9.9585194492368741E-3</v>
      </c>
      <c r="BJ58" s="496">
        <f t="shared" si="36"/>
        <v>-9.9585194492368741E-3</v>
      </c>
      <c r="BK58" s="496"/>
      <c r="BL58" s="497">
        <f t="shared" si="53"/>
        <v>0.83352567497518404</v>
      </c>
      <c r="BM58" s="497">
        <f t="shared" si="54"/>
        <v>0.16647432502481604</v>
      </c>
      <c r="BN58" s="497"/>
      <c r="BO58" s="497">
        <f t="shared" si="37"/>
        <v>3.4289426082639153E-3</v>
      </c>
      <c r="BP58" s="497">
        <f t="shared" si="37"/>
        <v>-1.6993865081014106E-2</v>
      </c>
      <c r="BR58" s="496">
        <f t="shared" si="63"/>
        <v>-1.9435393365972307E-2</v>
      </c>
      <c r="BS58" s="496">
        <f t="shared" si="64"/>
        <v>-4.0393133970156904E-3</v>
      </c>
      <c r="BU58" s="496">
        <v>0</v>
      </c>
      <c r="BV58" s="496">
        <f t="shared" si="65"/>
        <v>-4.8212950506317485E-3</v>
      </c>
      <c r="BZ58" s="496">
        <f t="shared" si="26"/>
        <v>0.9986775733412816</v>
      </c>
      <c r="CA58" s="496">
        <f t="shared" si="27"/>
        <v>0.75738047450987001</v>
      </c>
      <c r="CB58" s="496">
        <f t="shared" si="55"/>
        <v>0.98625810135464032</v>
      </c>
      <c r="CD58" s="496">
        <f t="shared" si="38"/>
        <v>0.98676899613945135</v>
      </c>
      <c r="CE58" s="496">
        <f t="shared" si="28"/>
        <v>0.92466366535103928</v>
      </c>
      <c r="CF58" s="496">
        <f t="shared" si="56"/>
        <v>0.98234212814191535</v>
      </c>
      <c r="CH58" s="496">
        <f t="shared" si="39"/>
        <v>0.99808657748335117</v>
      </c>
      <c r="CI58" s="496">
        <f t="shared" si="29"/>
        <v>0.98285677221113454</v>
      </c>
      <c r="CJ58" s="496">
        <f t="shared" si="57"/>
        <v>0.99705186881067953</v>
      </c>
      <c r="CL58" s="496">
        <f t="shared" si="40"/>
        <v>0.96884288218192216</v>
      </c>
      <c r="CN58" s="496">
        <f t="shared" si="41"/>
        <v>0.99009090241332443</v>
      </c>
      <c r="CO58" s="496">
        <f t="shared" si="30"/>
        <v>0.62571819334327172</v>
      </c>
      <c r="CP58" s="496">
        <f t="shared" si="58"/>
        <v>0.954578130697045</v>
      </c>
      <c r="CR58" s="496">
        <f t="shared" si="42"/>
        <v>0.99532695206740796</v>
      </c>
      <c r="CS58" s="496">
        <f t="shared" si="31"/>
        <v>1.1192286089183023</v>
      </c>
      <c r="CT58" s="496">
        <f t="shared" si="59"/>
        <v>1.0149433337997276</v>
      </c>
    </row>
    <row r="59" spans="1:98" x14ac:dyDescent="0.2">
      <c r="A59" s="485" t="s">
        <v>105</v>
      </c>
      <c r="B59" s="431">
        <f t="shared" si="12"/>
        <v>1993</v>
      </c>
      <c r="D59" s="500">
        <f>Total_Industrial!F309</f>
        <v>15377.168429001085</v>
      </c>
      <c r="E59" s="500">
        <f>Total_Industrial!F225</f>
        <v>3063.2514382346949</v>
      </c>
      <c r="F59" s="500">
        <f>Conversion_factors!$A55*E59</f>
        <v>9992.0597412992356</v>
      </c>
      <c r="G59" s="500">
        <f t="shared" si="43"/>
        <v>25369.228170300321</v>
      </c>
      <c r="H59" s="501">
        <f t="shared" si="44"/>
        <v>3.2619130171885296</v>
      </c>
      <c r="K59" s="550">
        <f>Total_Industrial!J54</f>
        <v>2108105.4005159982</v>
      </c>
      <c r="M59" s="501">
        <f>Total_Industrial!Z309</f>
        <v>0.98266012925128177</v>
      </c>
      <c r="N59" s="501">
        <f>Total_Industrial!Z225</f>
        <v>1.003149316975487</v>
      </c>
      <c r="O59" s="533">
        <f>Total_Industrial!N138</f>
        <v>8.7473898898613633</v>
      </c>
      <c r="Q59" s="504">
        <f t="shared" si="48"/>
        <v>12.034136511433786</v>
      </c>
      <c r="S59" s="497"/>
      <c r="T59" s="497"/>
      <c r="W59" s="497">
        <f>Total_Industrial!AD309</f>
        <v>0.96835893164366782</v>
      </c>
      <c r="Z59" s="505">
        <f>Total_Industrial!AD225</f>
        <v>1.0102584652091755</v>
      </c>
      <c r="AA59" s="496"/>
      <c r="AB59" s="444">
        <f t="shared" si="13"/>
        <v>1993</v>
      </c>
      <c r="AC59" s="507">
        <f t="shared" si="49"/>
        <v>1.1659996055398771</v>
      </c>
      <c r="AD59" s="507">
        <f t="shared" si="50"/>
        <v>0.97263898709272634</v>
      </c>
      <c r="AE59" s="507">
        <f t="shared" si="14"/>
        <v>0.98434566151779834</v>
      </c>
      <c r="AF59" s="508">
        <f t="shared" si="15"/>
        <v>0.99746767585929164</v>
      </c>
      <c r="AG59" s="507">
        <f t="shared" si="16"/>
        <v>0.99061599442891812</v>
      </c>
      <c r="AH59" s="507">
        <f t="shared" si="17"/>
        <v>1.1340969997997208</v>
      </c>
      <c r="AI59" s="507">
        <f t="shared" si="18"/>
        <v>1.1340966752828245</v>
      </c>
      <c r="AJ59" s="507"/>
      <c r="AK59" s="507" t="e">
        <f>#REF!*#REF!*AE59</f>
        <v>#REF!</v>
      </c>
      <c r="AL59" s="507">
        <f t="shared" si="19"/>
        <v>0.9818529792363353</v>
      </c>
      <c r="AM59" s="506"/>
      <c r="AN59" s="507">
        <f>Total_Industrial!Z138</f>
        <v>0.98590877466170934</v>
      </c>
      <c r="AO59" s="507">
        <f>Total_Industrial!AD138</f>
        <v>0.9750568419018929</v>
      </c>
      <c r="AP59" s="507">
        <f t="shared" si="45"/>
        <v>1.0143463155424897</v>
      </c>
      <c r="AQ59" s="507">
        <f t="shared" si="46"/>
        <v>0.99746767585929164</v>
      </c>
      <c r="AR59" s="507">
        <f t="shared" si="47"/>
        <v>0.97263916394439243</v>
      </c>
      <c r="AT59" s="437"/>
      <c r="AV59" s="497">
        <f t="shared" si="51"/>
        <v>0.60613465753771301</v>
      </c>
      <c r="AW59" s="497">
        <f t="shared" si="52"/>
        <v>0.39386534246228705</v>
      </c>
      <c r="AY59" s="496">
        <f t="shared" si="32"/>
        <v>0.60595252703487379</v>
      </c>
      <c r="AZ59" s="496">
        <f t="shared" si="32"/>
        <v>0.39404742666624237</v>
      </c>
      <c r="BA59" s="496">
        <f t="shared" si="33"/>
        <v>0.99999995370111616</v>
      </c>
      <c r="BC59" s="496">
        <f t="shared" si="34"/>
        <v>0.60595255508980073</v>
      </c>
      <c r="BD59" s="496">
        <f t="shared" si="35"/>
        <v>0.39404744491019927</v>
      </c>
      <c r="BF59" s="496">
        <f t="shared" si="60"/>
        <v>9.5894327852944442E-3</v>
      </c>
      <c r="BG59" s="496">
        <f t="shared" si="61"/>
        <v>-3.5575957079053556E-3</v>
      </c>
      <c r="BH59" s="496"/>
      <c r="BI59" s="496">
        <f t="shared" si="62"/>
        <v>7.0346426514356674E-3</v>
      </c>
      <c r="BJ59" s="496">
        <f t="shared" si="36"/>
        <v>7.0346426514356674E-3</v>
      </c>
      <c r="BK59" s="496"/>
      <c r="BL59" s="497">
        <f t="shared" si="53"/>
        <v>0.83388385620886207</v>
      </c>
      <c r="BM59" s="497">
        <f t="shared" si="54"/>
        <v>0.1661161437911379</v>
      </c>
      <c r="BN59" s="497"/>
      <c r="BO59" s="497">
        <f t="shared" si="37"/>
        <v>4.2962599468052766E-4</v>
      </c>
      <c r="BP59" s="497">
        <f t="shared" si="37"/>
        <v>-2.153888374656051E-3</v>
      </c>
      <c r="BR59" s="496">
        <f t="shared" si="63"/>
        <v>-2.1251220013986027E-3</v>
      </c>
      <c r="BS59" s="496">
        <f t="shared" si="64"/>
        <v>8.4385612434753465E-3</v>
      </c>
      <c r="BU59" s="496">
        <v>0</v>
      </c>
      <c r="BV59" s="496">
        <f t="shared" si="65"/>
        <v>1.0581202766999443E-3</v>
      </c>
      <c r="BZ59" s="496">
        <f t="shared" si="26"/>
        <v>1.004418613209151</v>
      </c>
      <c r="CA59" s="496">
        <f t="shared" si="27"/>
        <v>0.76072704587889239</v>
      </c>
      <c r="CB59" s="496">
        <f t="shared" si="55"/>
        <v>0.99061599442891812</v>
      </c>
      <c r="CD59" s="496">
        <f t="shared" si="38"/>
        <v>1.0020395474432851</v>
      </c>
      <c r="CE59" s="496">
        <f t="shared" si="28"/>
        <v>0.92654956076560457</v>
      </c>
      <c r="CF59" s="496">
        <f t="shared" si="56"/>
        <v>0.98434566151779834</v>
      </c>
      <c r="CH59" s="496">
        <f t="shared" si="39"/>
        <v>1.0004170365270044</v>
      </c>
      <c r="CI59" s="496">
        <f t="shared" si="29"/>
        <v>0.98326665938596025</v>
      </c>
      <c r="CJ59" s="496">
        <f t="shared" si="57"/>
        <v>0.99746767585929164</v>
      </c>
      <c r="CL59" s="496">
        <f t="shared" si="40"/>
        <v>0.97510855634624505</v>
      </c>
      <c r="CN59" s="496">
        <f t="shared" si="41"/>
        <v>1.0070594438718519</v>
      </c>
      <c r="CO59" s="496">
        <f t="shared" si="30"/>
        <v>0.63013541580877508</v>
      </c>
      <c r="CP59" s="496">
        <f t="shared" si="58"/>
        <v>0.96131692143199798</v>
      </c>
      <c r="CR59" s="496">
        <f t="shared" si="42"/>
        <v>0.99941177183261776</v>
      </c>
      <c r="CS59" s="496">
        <f t="shared" si="31"/>
        <v>1.1185702471247965</v>
      </c>
      <c r="CT59" s="496">
        <f t="shared" si="59"/>
        <v>1.0143463155424897</v>
      </c>
    </row>
    <row r="60" spans="1:98" x14ac:dyDescent="0.2">
      <c r="A60" s="485" t="s">
        <v>105</v>
      </c>
      <c r="B60" s="431">
        <f t="shared" si="12"/>
        <v>1994</v>
      </c>
      <c r="D60" s="500">
        <f>Total_Industrial!F310</f>
        <v>15762.874961014182</v>
      </c>
      <c r="E60" s="500">
        <f>Total_Industrial!F226</f>
        <v>3145.8943855005273</v>
      </c>
      <c r="F60" s="500">
        <f>Conversion_factors!$A56*E60</f>
        <v>10179.33695619096</v>
      </c>
      <c r="G60" s="500">
        <f t="shared" si="43"/>
        <v>25942.211917205143</v>
      </c>
      <c r="H60" s="501">
        <f t="shared" si="44"/>
        <v>3.2357529239085938</v>
      </c>
      <c r="K60" s="550">
        <f>Total_Industrial!J55</f>
        <v>2257433.7824762156</v>
      </c>
      <c r="M60" s="501">
        <f>Total_Industrial!Z310</f>
        <v>0.96653735286794695</v>
      </c>
      <c r="N60" s="501">
        <f>Total_Industrial!Z226</f>
        <v>0.9763371589381693</v>
      </c>
      <c r="O60" s="533">
        <f>Total_Industrial!N139</f>
        <v>8.3762232554938443</v>
      </c>
      <c r="Q60" s="504">
        <f t="shared" si="48"/>
        <v>11.491903823973393</v>
      </c>
      <c r="S60" s="497"/>
      <c r="T60" s="497"/>
      <c r="W60" s="497">
        <f>Total_Industrial!AD310</f>
        <v>0.94244807551550747</v>
      </c>
      <c r="Z60" s="505">
        <f>Total_Industrial!AD226</f>
        <v>0.995490539348725</v>
      </c>
      <c r="AA60" s="496"/>
      <c r="AB60" s="444">
        <f t="shared" si="13"/>
        <v>1994</v>
      </c>
      <c r="AC60" s="507">
        <f t="shared" si="49"/>
        <v>1.2485935946349684</v>
      </c>
      <c r="AD60" s="507">
        <f t="shared" si="50"/>
        <v>0.9288139356319125</v>
      </c>
      <c r="AE60" s="507">
        <f t="shared" si="14"/>
        <v>0.96268702140063023</v>
      </c>
      <c r="AF60" s="508">
        <f t="shared" si="15"/>
        <v>0.99431516496683148</v>
      </c>
      <c r="AG60" s="507">
        <f t="shared" si="16"/>
        <v>0.97033056019188502</v>
      </c>
      <c r="AH60" s="507">
        <f t="shared" si="17"/>
        <v>1.1597115759770629</v>
      </c>
      <c r="AI60" s="507">
        <f t="shared" si="18"/>
        <v>1.1597111306377019</v>
      </c>
      <c r="AJ60" s="507"/>
      <c r="AK60" s="507" t="e">
        <f>#REF!*#REF!*AE60</f>
        <v>#REF!</v>
      </c>
      <c r="AL60" s="507">
        <f t="shared" si="19"/>
        <v>0.95721430449539524</v>
      </c>
      <c r="AM60" s="506"/>
      <c r="AN60" s="507">
        <f>Total_Industrial!Z139</f>
        <v>0.96803307864012256</v>
      </c>
      <c r="AO60" s="507">
        <f>Total_Industrial!AD139</f>
        <v>0.95092497868269299</v>
      </c>
      <c r="AP60" s="507">
        <f t="shared" si="45"/>
        <v>1.0147716197308045</v>
      </c>
      <c r="AQ60" s="507">
        <f t="shared" si="46"/>
        <v>0.99431516496683148</v>
      </c>
      <c r="AR60" s="507">
        <f t="shared" si="47"/>
        <v>0.92881416330087674</v>
      </c>
      <c r="AT60" s="437"/>
      <c r="AV60" s="497">
        <f t="shared" si="51"/>
        <v>0.60761491777654009</v>
      </c>
      <c r="AW60" s="497">
        <f t="shared" si="52"/>
        <v>0.39238508222345986</v>
      </c>
      <c r="AY60" s="496">
        <f t="shared" si="32"/>
        <v>0.60687448677529898</v>
      </c>
      <c r="AZ60" s="496">
        <f t="shared" si="32"/>
        <v>0.39312474786566176</v>
      </c>
      <c r="BA60" s="496">
        <f t="shared" si="33"/>
        <v>0.99999923464096074</v>
      </c>
      <c r="BC60" s="496">
        <f t="shared" si="34"/>
        <v>0.60687495125252866</v>
      </c>
      <c r="BD60" s="496">
        <f t="shared" si="35"/>
        <v>0.3931250487474714</v>
      </c>
      <c r="BF60" s="496">
        <f t="shared" si="60"/>
        <v>-1.6543366426790954E-2</v>
      </c>
      <c r="BG60" s="496">
        <f t="shared" si="61"/>
        <v>-2.7091670755433703E-2</v>
      </c>
      <c r="BH60" s="496"/>
      <c r="BI60" s="496">
        <f t="shared" si="62"/>
        <v>-4.3358230165347927E-2</v>
      </c>
      <c r="BJ60" s="496">
        <f t="shared" si="36"/>
        <v>-4.3358230165347927E-2</v>
      </c>
      <c r="BK60" s="496"/>
      <c r="BL60" s="497">
        <f t="shared" si="53"/>
        <v>0.83362775610352546</v>
      </c>
      <c r="BM60" s="497">
        <f t="shared" si="54"/>
        <v>0.16637224389647456</v>
      </c>
      <c r="BN60" s="497"/>
      <c r="BO60" s="497">
        <f t="shared" si="37"/>
        <v>-3.0716440648355413E-4</v>
      </c>
      <c r="BP60" s="497">
        <f t="shared" si="37"/>
        <v>1.5405058670767387E-3</v>
      </c>
      <c r="BR60" s="496">
        <f t="shared" si="63"/>
        <v>-2.7121990187560119E-2</v>
      </c>
      <c r="BS60" s="496">
        <f t="shared" si="64"/>
        <v>-1.4725863202167363E-2</v>
      </c>
      <c r="BU60" s="496">
        <v>0</v>
      </c>
      <c r="BV60" s="496">
        <f t="shared" si="65"/>
        <v>-8.0521943922371025E-3</v>
      </c>
      <c r="BZ60" s="496">
        <f t="shared" si="26"/>
        <v>0.97952240388695977</v>
      </c>
      <c r="CA60" s="496">
        <f t="shared" si="27"/>
        <v>0.74514918468111824</v>
      </c>
      <c r="CB60" s="496">
        <f t="shared" si="55"/>
        <v>0.97033056019188502</v>
      </c>
      <c r="CD60" s="496">
        <f t="shared" si="38"/>
        <v>0.97799691616076023</v>
      </c>
      <c r="CE60" s="496">
        <f t="shared" si="28"/>
        <v>0.90616261309886814</v>
      </c>
      <c r="CF60" s="496">
        <f t="shared" si="56"/>
        <v>0.96268702140063023</v>
      </c>
      <c r="CH60" s="496">
        <f t="shared" si="39"/>
        <v>0.99683948566078151</v>
      </c>
      <c r="CI60" s="496">
        <f t="shared" si="29"/>
        <v>0.98015903100969548</v>
      </c>
      <c r="CJ60" s="496">
        <f t="shared" si="57"/>
        <v>0.99431516496683148</v>
      </c>
      <c r="CL60" s="496">
        <f t="shared" si="40"/>
        <v>0.93412463676513069</v>
      </c>
      <c r="CN60" s="496">
        <f t="shared" si="41"/>
        <v>0.95756829876787375</v>
      </c>
      <c r="CO60" s="496">
        <f t="shared" si="30"/>
        <v>0.60339769810939548</v>
      </c>
      <c r="CP60" s="496">
        <f t="shared" si="58"/>
        <v>0.92052660903240813</v>
      </c>
      <c r="CR60" s="496">
        <f t="shared" si="42"/>
        <v>1.0004192889369223</v>
      </c>
      <c r="CS60" s="496">
        <f t="shared" si="31"/>
        <v>1.1190392512545864</v>
      </c>
      <c r="CT60" s="496">
        <f t="shared" si="59"/>
        <v>1.0147716197308045</v>
      </c>
    </row>
    <row r="61" spans="1:98" x14ac:dyDescent="0.2">
      <c r="A61" s="485" t="s">
        <v>105</v>
      </c>
      <c r="B61" s="431">
        <f t="shared" si="12"/>
        <v>1995</v>
      </c>
      <c r="D61" s="500">
        <f>Total_Industrial!F311</f>
        <v>16130.299457962019</v>
      </c>
      <c r="E61" s="500">
        <f>Total_Industrial!F227</f>
        <v>3197.7056452772854</v>
      </c>
      <c r="F61" s="500">
        <f>Conversion_factors!$A57*E61</f>
        <v>10412.598242424245</v>
      </c>
      <c r="G61" s="500">
        <f t="shared" si="43"/>
        <v>26542.897700386264</v>
      </c>
      <c r="H61" s="501">
        <f t="shared" si="44"/>
        <v>3.2562716514581904</v>
      </c>
      <c r="K61" s="550">
        <f>Total_Industrial!J56</f>
        <v>2278899.6830459824</v>
      </c>
      <c r="M61" s="501">
        <f>Total_Industrial!Z311</f>
        <v>0.97756476606589804</v>
      </c>
      <c r="N61" s="501">
        <f>Total_Industrial!Z227</f>
        <v>0.97127437922129367</v>
      </c>
      <c r="O61" s="533">
        <f>Total_Industrial!N140</f>
        <v>8.4812882493385793</v>
      </c>
      <c r="Q61" s="504">
        <f t="shared" si="48"/>
        <v>11.647242701314948</v>
      </c>
      <c r="S61" s="497"/>
      <c r="T61" s="497"/>
      <c r="W61" s="497">
        <f>Total_Industrial!AD311</f>
        <v>0.94455524445349726</v>
      </c>
      <c r="Z61" s="505">
        <f>Total_Industrial!AD227</f>
        <v>1.0075793769844772</v>
      </c>
      <c r="AA61" s="496"/>
      <c r="AB61" s="444">
        <f t="shared" si="13"/>
        <v>1995</v>
      </c>
      <c r="AC61" s="507">
        <f t="shared" si="49"/>
        <v>1.2604664505134175</v>
      </c>
      <c r="AD61" s="507">
        <f t="shared" si="50"/>
        <v>0.9413689409843996</v>
      </c>
      <c r="AE61" s="507">
        <f t="shared" si="14"/>
        <v>0.96857041700380186</v>
      </c>
      <c r="AF61" s="508">
        <f t="shared" si="15"/>
        <v>0.99678419322922118</v>
      </c>
      <c r="AG61" s="507">
        <f t="shared" si="16"/>
        <v>0.97505190559711918</v>
      </c>
      <c r="AH61" s="507">
        <f t="shared" si="17"/>
        <v>1.1865645490255829</v>
      </c>
      <c r="AI61" s="507">
        <f t="shared" si="18"/>
        <v>1.186563967666181</v>
      </c>
      <c r="AJ61" s="507"/>
      <c r="AK61" s="507" t="e">
        <f>#REF!*#REF!*AE61</f>
        <v>#REF!</v>
      </c>
      <c r="AL61" s="507">
        <f t="shared" si="19"/>
        <v>0.96545568169882501</v>
      </c>
      <c r="AM61" s="506"/>
      <c r="AN61" s="507">
        <f>Total_Industrial!Z140</f>
        <v>0.97639364652597205</v>
      </c>
      <c r="AO61" s="507">
        <f>Total_Industrial!AD140</f>
        <v>0.95460810557861164</v>
      </c>
      <c r="AP61" s="507">
        <f t="shared" si="45"/>
        <v>1.0132317653653908</v>
      </c>
      <c r="AQ61" s="507">
        <f t="shared" si="46"/>
        <v>0.99678419322922118</v>
      </c>
      <c r="AR61" s="507">
        <f t="shared" si="47"/>
        <v>0.94136923621629187</v>
      </c>
      <c r="AT61" s="437"/>
      <c r="AV61" s="497">
        <f t="shared" si="51"/>
        <v>0.60770680127088328</v>
      </c>
      <c r="AW61" s="497">
        <f t="shared" si="52"/>
        <v>0.39229319872911678</v>
      </c>
      <c r="AY61" s="496">
        <f t="shared" si="32"/>
        <v>0.60766085836590811</v>
      </c>
      <c r="AZ61" s="496">
        <f t="shared" si="32"/>
        <v>0.39233913868301884</v>
      </c>
      <c r="BA61" s="496">
        <f t="shared" si="33"/>
        <v>0.99999999704892695</v>
      </c>
      <c r="BC61" s="496">
        <f t="shared" si="34"/>
        <v>0.60766086015915965</v>
      </c>
      <c r="BD61" s="496">
        <f t="shared" si="35"/>
        <v>0.39233913984084029</v>
      </c>
      <c r="BF61" s="496">
        <f t="shared" si="60"/>
        <v>1.1344601046704931E-2</v>
      </c>
      <c r="BG61" s="496">
        <f t="shared" si="61"/>
        <v>-5.1989742526222724E-3</v>
      </c>
      <c r="BH61" s="496"/>
      <c r="BI61" s="496">
        <f t="shared" si="62"/>
        <v>1.246522705847357E-2</v>
      </c>
      <c r="BJ61" s="496">
        <f t="shared" si="36"/>
        <v>1.246522705847357E-2</v>
      </c>
      <c r="BK61" s="496"/>
      <c r="BL61" s="497">
        <f t="shared" si="53"/>
        <v>0.83455583604221195</v>
      </c>
      <c r="BM61" s="497">
        <f t="shared" si="54"/>
        <v>0.16544416395778791</v>
      </c>
      <c r="BN61" s="497"/>
      <c r="BO61" s="497">
        <f t="shared" si="37"/>
        <v>1.1126833267128765E-3</v>
      </c>
      <c r="BP61" s="497">
        <f t="shared" si="37"/>
        <v>-5.593950973264498E-3</v>
      </c>
      <c r="BR61" s="496">
        <f t="shared" si="63"/>
        <v>2.2333504043633517E-3</v>
      </c>
      <c r="BS61" s="496">
        <f t="shared" si="64"/>
        <v>1.207045676374492E-2</v>
      </c>
      <c r="BU61" s="496">
        <v>0</v>
      </c>
      <c r="BV61" s="496">
        <f t="shared" si="65"/>
        <v>6.321231731407871E-3</v>
      </c>
      <c r="BZ61" s="496">
        <f t="shared" si="26"/>
        <v>1.0048657082430759</v>
      </c>
      <c r="CA61" s="496">
        <f t="shared" si="27"/>
        <v>0.74877486321134246</v>
      </c>
      <c r="CB61" s="496">
        <f t="shared" si="55"/>
        <v>0.97505190559711918</v>
      </c>
      <c r="CD61" s="496">
        <f t="shared" si="38"/>
        <v>1.0061114313088086</v>
      </c>
      <c r="CE61" s="496">
        <f t="shared" si="28"/>
        <v>0.91170056366343244</v>
      </c>
      <c r="CF61" s="496">
        <f t="shared" si="56"/>
        <v>0.96857041700380186</v>
      </c>
      <c r="CH61" s="496">
        <f t="shared" si="39"/>
        <v>1.0024831445294029</v>
      </c>
      <c r="CI61" s="496">
        <f t="shared" si="29"/>
        <v>0.98259290754549211</v>
      </c>
      <c r="CJ61" s="496">
        <f t="shared" si="57"/>
        <v>0.99678419322922118</v>
      </c>
      <c r="CL61" s="496">
        <f t="shared" si="40"/>
        <v>0.94440643080455333</v>
      </c>
      <c r="CN61" s="496">
        <f t="shared" si="41"/>
        <v>1.0125432418215243</v>
      </c>
      <c r="CO61" s="496">
        <f t="shared" si="30"/>
        <v>0.61096626135133281</v>
      </c>
      <c r="CP61" s="496">
        <f t="shared" si="58"/>
        <v>0.93207299689264944</v>
      </c>
      <c r="CR61" s="496">
        <f t="shared" si="42"/>
        <v>0.99848256067131436</v>
      </c>
      <c r="CS61" s="496">
        <f t="shared" si="31"/>
        <v>1.1173411770843897</v>
      </c>
      <c r="CT61" s="496">
        <f t="shared" si="59"/>
        <v>1.0132317653653908</v>
      </c>
    </row>
    <row r="62" spans="1:98" x14ac:dyDescent="0.2">
      <c r="A62" s="485" t="s">
        <v>105</v>
      </c>
      <c r="B62" s="431">
        <f t="shared" si="12"/>
        <v>1996</v>
      </c>
      <c r="D62" s="500">
        <f>Total_Industrial!F312</f>
        <v>16223.602245292945</v>
      </c>
      <c r="E62" s="500">
        <f>Total_Industrial!F228</f>
        <v>3276.07357954695</v>
      </c>
      <c r="F62" s="500">
        <f>Conversion_factors!$A58*E62</f>
        <v>10677.273484987345</v>
      </c>
      <c r="G62" s="500">
        <f t="shared" si="43"/>
        <v>26900.875730280291</v>
      </c>
      <c r="H62" s="501">
        <f t="shared" si="44"/>
        <v>3.2591677890409017</v>
      </c>
      <c r="K62" s="550">
        <f>Total_Industrial!J57</f>
        <v>2373201.3373794705</v>
      </c>
      <c r="M62" s="501">
        <f>Total_Industrial!Z312</f>
        <v>0.96684950687030602</v>
      </c>
      <c r="N62" s="501">
        <f>Total_Industrial!Z228</f>
        <v>0.97021034078647894</v>
      </c>
      <c r="O62" s="533">
        <f>Total_Industrial!N141</f>
        <v>8.2166125215367405</v>
      </c>
      <c r="Q62" s="504">
        <f t="shared" si="48"/>
        <v>11.335269075814992</v>
      </c>
      <c r="S62" s="497"/>
      <c r="T62" s="497"/>
      <c r="W62" s="497">
        <f>Total_Industrial!AD312</f>
        <v>0.9223794068553105</v>
      </c>
      <c r="Z62" s="505">
        <f>Total_Industrial!AD228</f>
        <v>0.99234239321227213</v>
      </c>
      <c r="AA62" s="496"/>
      <c r="AB62" s="444">
        <f t="shared" si="13"/>
        <v>1996</v>
      </c>
      <c r="AC62" s="507">
        <f t="shared" si="49"/>
        <v>1.3126249866699546</v>
      </c>
      <c r="AD62" s="507">
        <f t="shared" si="50"/>
        <v>0.91615419368469742</v>
      </c>
      <c r="AE62" s="507">
        <f t="shared" si="14"/>
        <v>0.94901586823581352</v>
      </c>
      <c r="AF62" s="508">
        <f t="shared" si="15"/>
        <v>0.99713392967811687</v>
      </c>
      <c r="AG62" s="507">
        <f t="shared" si="16"/>
        <v>0.96814866829584612</v>
      </c>
      <c r="AH62" s="507">
        <f t="shared" si="17"/>
        <v>1.2025681241224586</v>
      </c>
      <c r="AI62" s="507">
        <f t="shared" si="18"/>
        <v>1.202566886272999</v>
      </c>
      <c r="AJ62" s="507"/>
      <c r="AK62" s="507" t="e">
        <f>#REF!*#REF!*AE62</f>
        <v>#REF!</v>
      </c>
      <c r="AL62" s="507">
        <f t="shared" si="19"/>
        <v>0.94629592202086665</v>
      </c>
      <c r="AM62" s="506"/>
      <c r="AN62" s="507">
        <f>Total_Industrial!Z141</f>
        <v>0.96728986360049174</v>
      </c>
      <c r="AO62" s="507">
        <f>Total_Industrial!AD141</f>
        <v>0.93352200702110688</v>
      </c>
      <c r="AP62" s="507">
        <f t="shared" si="45"/>
        <v>1.0174994191344324</v>
      </c>
      <c r="AQ62" s="507">
        <f t="shared" si="46"/>
        <v>0.99713392967811687</v>
      </c>
      <c r="AR62" s="507">
        <f t="shared" si="47"/>
        <v>0.91615480054592779</v>
      </c>
      <c r="AT62" s="437"/>
      <c r="AV62" s="497">
        <f t="shared" si="51"/>
        <v>0.60308825660390142</v>
      </c>
      <c r="AW62" s="497">
        <f t="shared" si="52"/>
        <v>0.39691174339609853</v>
      </c>
      <c r="AY62" s="496">
        <f t="shared" si="32"/>
        <v>0.60539459270725859</v>
      </c>
      <c r="AZ62" s="496">
        <f t="shared" si="32"/>
        <v>0.394597966286448</v>
      </c>
      <c r="BA62" s="496">
        <f t="shared" si="33"/>
        <v>0.99999255899370665</v>
      </c>
      <c r="BC62" s="496">
        <f t="shared" si="34"/>
        <v>0.60539909748575294</v>
      </c>
      <c r="BD62" s="496">
        <f t="shared" si="35"/>
        <v>0.39460090251424695</v>
      </c>
      <c r="BF62" s="496">
        <f t="shared" si="60"/>
        <v>-1.1021692050505637E-2</v>
      </c>
      <c r="BG62" s="496">
        <f t="shared" si="61"/>
        <v>-1.09610807685696E-3</v>
      </c>
      <c r="BH62" s="496"/>
      <c r="BI62" s="496">
        <f t="shared" si="62"/>
        <v>-3.1704332333409614E-2</v>
      </c>
      <c r="BJ62" s="496">
        <f t="shared" si="36"/>
        <v>-3.1704332333409614E-2</v>
      </c>
      <c r="BK62" s="496"/>
      <c r="BL62" s="497">
        <f t="shared" si="53"/>
        <v>0.83199343368705214</v>
      </c>
      <c r="BM62" s="497">
        <f t="shared" si="54"/>
        <v>0.16800656631294786</v>
      </c>
      <c r="BN62" s="497"/>
      <c r="BO62" s="497">
        <f t="shared" si="37"/>
        <v>-3.075101853787357E-3</v>
      </c>
      <c r="BP62" s="497">
        <f t="shared" si="37"/>
        <v>1.5369303841742748E-2</v>
      </c>
      <c r="BR62" s="496">
        <f t="shared" si="63"/>
        <v>-2.3757532824221321E-2</v>
      </c>
      <c r="BS62" s="496">
        <f t="shared" si="64"/>
        <v>-1.5237874625554253E-2</v>
      </c>
      <c r="BU62" s="496">
        <v>0</v>
      </c>
      <c r="BV62" s="496">
        <f t="shared" si="65"/>
        <v>8.8900765632233809E-4</v>
      </c>
      <c r="BZ62" s="496">
        <f t="shared" si="26"/>
        <v>0.99292013352146058</v>
      </c>
      <c r="CA62" s="496">
        <f t="shared" si="27"/>
        <v>0.74347363715731951</v>
      </c>
      <c r="CB62" s="496">
        <f t="shared" si="55"/>
        <v>0.96814866829584612</v>
      </c>
      <c r="CD62" s="496">
        <f t="shared" si="38"/>
        <v>0.97981091676485566</v>
      </c>
      <c r="CE62" s="496">
        <f t="shared" si="28"/>
        <v>0.89329416509810333</v>
      </c>
      <c r="CF62" s="496">
        <f t="shared" si="56"/>
        <v>0.94901586823581352</v>
      </c>
      <c r="CH62" s="496">
        <f t="shared" si="39"/>
        <v>1.0003508647621735</v>
      </c>
      <c r="CI62" s="496">
        <f t="shared" si="29"/>
        <v>0.98293766477231137</v>
      </c>
      <c r="CJ62" s="496">
        <f t="shared" si="57"/>
        <v>0.99713392967811687</v>
      </c>
      <c r="CL62" s="496">
        <f t="shared" si="40"/>
        <v>0.91878844902412904</v>
      </c>
      <c r="CN62" s="496">
        <f t="shared" si="41"/>
        <v>0.96879298049768803</v>
      </c>
      <c r="CO62" s="496">
        <f t="shared" si="30"/>
        <v>0.59189982531808716</v>
      </c>
      <c r="CP62" s="496">
        <f t="shared" si="58"/>
        <v>0.90298577670104219</v>
      </c>
      <c r="CR62" s="496">
        <f t="shared" si="42"/>
        <v>1.0042119225974944</v>
      </c>
      <c r="CS62" s="496">
        <f t="shared" si="31"/>
        <v>1.1220473316372623</v>
      </c>
      <c r="CT62" s="496">
        <f t="shared" si="59"/>
        <v>1.0174994191344324</v>
      </c>
    </row>
    <row r="63" spans="1:98" x14ac:dyDescent="0.2">
      <c r="A63" s="485" t="s">
        <v>105</v>
      </c>
      <c r="B63" s="431">
        <f t="shared" si="12"/>
        <v>1997</v>
      </c>
      <c r="D63" s="500">
        <f>Total_Industrial!F313</f>
        <v>16312.834612986862</v>
      </c>
      <c r="E63" s="500">
        <f>Total_Industrial!F229</f>
        <v>3255.3287496595676</v>
      </c>
      <c r="F63" s="500">
        <f>Conversion_factors!$A59*E63</f>
        <v>10581.218043004201</v>
      </c>
      <c r="G63" s="500">
        <f t="shared" si="43"/>
        <v>26894.052655991065</v>
      </c>
      <c r="H63" s="501">
        <f t="shared" si="44"/>
        <v>3.2504299432463624</v>
      </c>
      <c r="K63" s="550">
        <f>Total_Industrial!J58</f>
        <v>2504507.7686454095</v>
      </c>
      <c r="M63" s="501">
        <f>Total_Industrial!Z313</f>
        <v>0.93169070228841622</v>
      </c>
      <c r="N63" s="501">
        <f>Total_Industrial!Z229</f>
        <v>0.91562136714261</v>
      </c>
      <c r="O63" s="533">
        <f>Total_Industrial!N142</f>
        <v>7.8131773467127585</v>
      </c>
      <c r="Q63" s="504">
        <f t="shared" si="48"/>
        <v>10.738258827816297</v>
      </c>
      <c r="S63" s="497"/>
      <c r="T63" s="497"/>
      <c r="W63" s="497">
        <f>Total_Industrial!AD313</f>
        <v>0.91199219953334476</v>
      </c>
      <c r="Z63" s="505">
        <f>Total_Industrial!AD229</f>
        <v>0.99006850438305283</v>
      </c>
      <c r="AA63" s="496"/>
      <c r="AB63" s="444">
        <f t="shared" si="13"/>
        <v>1997</v>
      </c>
      <c r="AC63" s="507">
        <f t="shared" si="49"/>
        <v>1.3852509791954986</v>
      </c>
      <c r="AD63" s="507">
        <f t="shared" si="50"/>
        <v>0.86790183736933402</v>
      </c>
      <c r="AE63" s="507">
        <f t="shared" si="14"/>
        <v>0.94168346912329115</v>
      </c>
      <c r="AF63" s="508">
        <f t="shared" si="15"/>
        <v>0.99607664113264327</v>
      </c>
      <c r="AG63" s="507">
        <f t="shared" si="16"/>
        <v>0.92528072208113576</v>
      </c>
      <c r="AH63" s="507">
        <f t="shared" si="17"/>
        <v>1.202263554170736</v>
      </c>
      <c r="AI63" s="507">
        <f t="shared" si="18"/>
        <v>1.2022618700614423</v>
      </c>
      <c r="AJ63" s="507"/>
      <c r="AK63" s="507" t="e">
        <f>#REF!*#REF!*AE63</f>
        <v>#REF!</v>
      </c>
      <c r="AL63" s="507">
        <f t="shared" si="19"/>
        <v>0.93798890693446302</v>
      </c>
      <c r="AM63" s="506"/>
      <c r="AN63" s="507">
        <f>Total_Industrial!Z142</f>
        <v>0.92886619709635909</v>
      </c>
      <c r="AO63" s="507">
        <f>Total_Industrial!AD142</f>
        <v>0.92440655917006231</v>
      </c>
      <c r="AP63" s="507">
        <f t="shared" si="45"/>
        <v>1.0147570268460315</v>
      </c>
      <c r="AQ63" s="507">
        <f t="shared" si="46"/>
        <v>0.99607664113264327</v>
      </c>
      <c r="AR63" s="507">
        <f t="shared" si="47"/>
        <v>0.86790262089767944</v>
      </c>
      <c r="AT63" s="437"/>
      <c r="AV63" s="497">
        <f t="shared" si="51"/>
        <v>0.60655918323834046</v>
      </c>
      <c r="AW63" s="497">
        <f t="shared" si="52"/>
        <v>0.39344081676165943</v>
      </c>
      <c r="AY63" s="496">
        <f t="shared" si="32"/>
        <v>0.60482206002175276</v>
      </c>
      <c r="AZ63" s="496">
        <f t="shared" si="32"/>
        <v>0.39517373956842133</v>
      </c>
      <c r="BA63" s="496">
        <f t="shared" si="33"/>
        <v>0.99999579959017404</v>
      </c>
      <c r="BC63" s="496">
        <f t="shared" si="34"/>
        <v>0.60482460053294784</v>
      </c>
      <c r="BD63" s="496">
        <f t="shared" si="35"/>
        <v>0.39517539946705221</v>
      </c>
      <c r="BF63" s="496">
        <f t="shared" si="60"/>
        <v>-3.7041959350060723E-2</v>
      </c>
      <c r="BG63" s="496">
        <f t="shared" si="61"/>
        <v>-5.7909969589580911E-2</v>
      </c>
      <c r="BH63" s="496"/>
      <c r="BI63" s="496">
        <f t="shared" si="62"/>
        <v>-5.0346310444400209E-2</v>
      </c>
      <c r="BJ63" s="496">
        <f t="shared" si="36"/>
        <v>-5.0346310444400209E-2</v>
      </c>
      <c r="BK63" s="496"/>
      <c r="BL63" s="497">
        <f t="shared" si="53"/>
        <v>0.833641579471191</v>
      </c>
      <c r="BM63" s="497">
        <f t="shared" si="54"/>
        <v>0.16635842052880898</v>
      </c>
      <c r="BN63" s="497"/>
      <c r="BO63" s="497">
        <f t="shared" si="37"/>
        <v>1.9790005721836571E-3</v>
      </c>
      <c r="BP63" s="497">
        <f t="shared" si="37"/>
        <v>-9.8584433025829497E-3</v>
      </c>
      <c r="BR63" s="496">
        <f t="shared" si="63"/>
        <v>-1.1325206198942483E-2</v>
      </c>
      <c r="BS63" s="496">
        <f t="shared" si="64"/>
        <v>-2.2940650994371287E-3</v>
      </c>
      <c r="BU63" s="496">
        <v>0</v>
      </c>
      <c r="BV63" s="496">
        <f t="shared" si="65"/>
        <v>-2.6846055322533422E-3</v>
      </c>
      <c r="BZ63" s="496">
        <f t="shared" si="26"/>
        <v>0.95572173198340771</v>
      </c>
      <c r="CA63" s="496">
        <f t="shared" si="27"/>
        <v>0.71055391218799702</v>
      </c>
      <c r="CB63" s="496">
        <f t="shared" si="55"/>
        <v>0.92528072208113576</v>
      </c>
      <c r="CD63" s="496">
        <f t="shared" si="38"/>
        <v>0.99227368123343074</v>
      </c>
      <c r="CE63" s="496">
        <f t="shared" si="28"/>
        <v>0.88639228962623906</v>
      </c>
      <c r="CF63" s="496">
        <f t="shared" si="56"/>
        <v>0.94168346912329115</v>
      </c>
      <c r="CH63" s="496">
        <f t="shared" si="39"/>
        <v>0.99893967248129356</v>
      </c>
      <c r="CI63" s="496">
        <f t="shared" si="29"/>
        <v>0.98189542891718029</v>
      </c>
      <c r="CJ63" s="496">
        <f t="shared" si="57"/>
        <v>0.99607664113264327</v>
      </c>
      <c r="CL63" s="496">
        <f t="shared" si="40"/>
        <v>0.8713215602822677</v>
      </c>
      <c r="CN63" s="496">
        <f t="shared" si="41"/>
        <v>0.95090006085031642</v>
      </c>
      <c r="CO63" s="496">
        <f t="shared" si="30"/>
        <v>0.56283757991226069</v>
      </c>
      <c r="CP63" s="496">
        <f t="shared" si="58"/>
        <v>0.85864923001199123</v>
      </c>
      <c r="CR63" s="496">
        <f t="shared" si="42"/>
        <v>0.99730477262509509</v>
      </c>
      <c r="CS63" s="496">
        <f t="shared" si="31"/>
        <v>1.1190231589530946</v>
      </c>
      <c r="CT63" s="496">
        <f t="shared" si="59"/>
        <v>1.0147570268460315</v>
      </c>
    </row>
    <row r="64" spans="1:98" x14ac:dyDescent="0.2">
      <c r="A64" s="485" t="s">
        <v>105</v>
      </c>
      <c r="B64" s="431">
        <f t="shared" si="12"/>
        <v>1998</v>
      </c>
      <c r="D64" s="500">
        <f>Total_Industrial!F314</f>
        <v>16770.064940939315</v>
      </c>
      <c r="E64" s="500">
        <f>Total_Industrial!F230</f>
        <v>3268.5786373167084</v>
      </c>
      <c r="F64" s="500">
        <f>Conversion_factors!$A60*E64</f>
        <v>10631.116709065769</v>
      </c>
      <c r="G64" s="500">
        <f t="shared" si="43"/>
        <v>27401.181650005085</v>
      </c>
      <c r="H64" s="501">
        <f t="shared" si="44"/>
        <v>3.2525197918423734</v>
      </c>
      <c r="K64" s="550">
        <f>Total_Industrial!J59</f>
        <v>2596980.6322047389</v>
      </c>
      <c r="M64" s="501">
        <f>Total_Industrial!Z314</f>
        <v>0.94470229460782074</v>
      </c>
      <c r="N64" s="501">
        <f>Total_Industrial!Z230</f>
        <v>0.89402482780564063</v>
      </c>
      <c r="O64" s="533">
        <f>Total_Industrial!N143</f>
        <v>7.7161313140960814</v>
      </c>
      <c r="Q64" s="504">
        <f t="shared" si="48"/>
        <v>10.551169042312999</v>
      </c>
      <c r="S64" s="497"/>
      <c r="T64" s="497"/>
      <c r="W64" s="497">
        <f>Total_Industrial!AD314</f>
        <v>0.89171683567781479</v>
      </c>
      <c r="Z64" s="505">
        <f>Total_Industrial!AD230</f>
        <v>0.98186026196031673</v>
      </c>
      <c r="AA64" s="496"/>
      <c r="AB64" s="444">
        <f t="shared" si="13"/>
        <v>1998</v>
      </c>
      <c r="AC64" s="507">
        <f t="shared" si="49"/>
        <v>1.4363980055286836</v>
      </c>
      <c r="AD64" s="507">
        <f t="shared" si="50"/>
        <v>0.85278061788720239</v>
      </c>
      <c r="AE64" s="507">
        <f t="shared" si="14"/>
        <v>0.92585525565450244</v>
      </c>
      <c r="AF64" s="508">
        <f t="shared" si="15"/>
        <v>0.99632681059562345</v>
      </c>
      <c r="AG64" s="507">
        <f t="shared" si="16"/>
        <v>0.92447078488793411</v>
      </c>
      <c r="AH64" s="507">
        <f t="shared" si="17"/>
        <v>1.2249345881408018</v>
      </c>
      <c r="AI64" s="507">
        <f t="shared" si="18"/>
        <v>1.2249323786866959</v>
      </c>
      <c r="AJ64" s="507"/>
      <c r="AK64" s="507" t="e">
        <f>#REF!*#REF!*AE64</f>
        <v>#REF!</v>
      </c>
      <c r="AL64" s="507">
        <f t="shared" si="19"/>
        <v>0.92245441393944594</v>
      </c>
      <c r="AM64" s="506"/>
      <c r="AN64" s="507">
        <f>Total_Industrial!Z143</f>
        <v>0.93599986253454037</v>
      </c>
      <c r="AO64" s="507">
        <f>Total_Industrial!AD143</f>
        <v>0.90596711215702197</v>
      </c>
      <c r="AP64" s="507">
        <f t="shared" si="45"/>
        <v>1.0093639543875963</v>
      </c>
      <c r="AQ64" s="507">
        <f t="shared" si="46"/>
        <v>0.99632681059562345</v>
      </c>
      <c r="AR64" s="507">
        <f t="shared" si="47"/>
        <v>0.8527816093727123</v>
      </c>
      <c r="AT64" s="437"/>
      <c r="AV64" s="497">
        <f t="shared" si="51"/>
        <v>0.61201977181652689</v>
      </c>
      <c r="AW64" s="497">
        <f t="shared" si="52"/>
        <v>0.38798022818347311</v>
      </c>
      <c r="AY64" s="496">
        <f t="shared" si="32"/>
        <v>0.6092853992542514</v>
      </c>
      <c r="AZ64" s="496">
        <f t="shared" si="32"/>
        <v>0.39070416260291602</v>
      </c>
      <c r="BA64" s="496">
        <f t="shared" si="33"/>
        <v>0.99998956185716747</v>
      </c>
      <c r="BC64" s="496">
        <f t="shared" si="34"/>
        <v>0.60929175912865985</v>
      </c>
      <c r="BD64" s="496">
        <f t="shared" si="35"/>
        <v>0.3907082408713401</v>
      </c>
      <c r="BF64" s="496">
        <f t="shared" si="60"/>
        <v>1.3868950590675827E-2</v>
      </c>
      <c r="BG64" s="496">
        <f t="shared" si="61"/>
        <v>-2.3869378189175734E-2</v>
      </c>
      <c r="BH64" s="496"/>
      <c r="BI64" s="496">
        <f t="shared" si="62"/>
        <v>-1.2498598369051298E-2</v>
      </c>
      <c r="BJ64" s="496">
        <f t="shared" si="36"/>
        <v>-1.2498598369051298E-2</v>
      </c>
      <c r="BK64" s="496"/>
      <c r="BL64" s="497">
        <f t="shared" si="53"/>
        <v>0.8368862331149276</v>
      </c>
      <c r="BM64" s="497">
        <f t="shared" si="54"/>
        <v>0.16311376688507254</v>
      </c>
      <c r="BN64" s="497"/>
      <c r="BO64" s="497">
        <f t="shared" si="37"/>
        <v>3.8845898876416242E-3</v>
      </c>
      <c r="BP64" s="497">
        <f t="shared" si="37"/>
        <v>-1.9696706834344997E-2</v>
      </c>
      <c r="BR64" s="496">
        <f t="shared" si="63"/>
        <v>-2.2482803503702548E-2</v>
      </c>
      <c r="BS64" s="496">
        <f t="shared" si="64"/>
        <v>-8.3251382816680493E-3</v>
      </c>
      <c r="BU64" s="496">
        <v>0</v>
      </c>
      <c r="BV64" s="496">
        <f t="shared" si="65"/>
        <v>6.4273868108811983E-4</v>
      </c>
      <c r="BZ64" s="496">
        <f t="shared" si="26"/>
        <v>0.99912465787530957</v>
      </c>
      <c r="CA64" s="496">
        <f t="shared" si="27"/>
        <v>0.70993193441679525</v>
      </c>
      <c r="CB64" s="496">
        <f t="shared" si="55"/>
        <v>0.92447078488793411</v>
      </c>
      <c r="CD64" s="496">
        <f t="shared" si="38"/>
        <v>0.9831915776502641</v>
      </c>
      <c r="CE64" s="496">
        <f t="shared" si="28"/>
        <v>0.87149343365465182</v>
      </c>
      <c r="CF64" s="496">
        <f t="shared" si="56"/>
        <v>0.92585525565450244</v>
      </c>
      <c r="CH64" s="496">
        <f t="shared" si="39"/>
        <v>1.0002511548335233</v>
      </c>
      <c r="CI64" s="496">
        <f t="shared" si="29"/>
        <v>0.98214203670016731</v>
      </c>
      <c r="CJ64" s="496">
        <f t="shared" si="57"/>
        <v>0.99632681059562345</v>
      </c>
      <c r="CL64" s="496">
        <f t="shared" si="40"/>
        <v>0.85592613488753677</v>
      </c>
      <c r="CN64" s="496">
        <f t="shared" si="41"/>
        <v>0.98757918471446093</v>
      </c>
      <c r="CO64" s="496">
        <f t="shared" si="30"/>
        <v>0.55584667829641066</v>
      </c>
      <c r="CP64" s="496">
        <f t="shared" si="58"/>
        <v>0.84798410653094192</v>
      </c>
      <c r="CR64" s="496">
        <f t="shared" si="42"/>
        <v>0.99468535588741136</v>
      </c>
      <c r="CS64" s="496">
        <f t="shared" si="31"/>
        <v>1.1130759491095141</v>
      </c>
      <c r="CT64" s="496">
        <f t="shared" si="59"/>
        <v>1.0093639543875963</v>
      </c>
    </row>
    <row r="65" spans="1:100" x14ac:dyDescent="0.2">
      <c r="A65" s="485" t="s">
        <v>105</v>
      </c>
      <c r="B65" s="431">
        <f t="shared" si="12"/>
        <v>1999</v>
      </c>
      <c r="D65" s="500">
        <f>Total_Industrial!F315</f>
        <v>17051.307166841892</v>
      </c>
      <c r="E65" s="500">
        <f>Total_Industrial!F231</f>
        <v>3294.9125986521362</v>
      </c>
      <c r="F65" s="500">
        <f>Conversion_factors!$A61*E65</f>
        <v>10780.725226335222</v>
      </c>
      <c r="G65" s="500">
        <f t="shared" si="43"/>
        <v>27832.032393177113</v>
      </c>
      <c r="H65" s="501">
        <f t="shared" si="44"/>
        <v>3.2719305606908478</v>
      </c>
      <c r="K65" s="550">
        <f>Total_Industrial!J60</f>
        <v>2711513.1584206</v>
      </c>
      <c r="M65" s="501">
        <f>Total_Industrial!Z315</f>
        <v>0.94880085626066712</v>
      </c>
      <c r="N65" s="501">
        <f>Total_Industrial!Z231</f>
        <v>0.88694349530191963</v>
      </c>
      <c r="O65" s="533">
        <f>Total_Industrial!N144</f>
        <v>7.5036404312879226</v>
      </c>
      <c r="Q65" s="504">
        <f t="shared" si="48"/>
        <v>10.264391418033425</v>
      </c>
      <c r="S65" s="497"/>
      <c r="T65" s="497"/>
      <c r="W65" s="497">
        <f>Total_Industrial!AD315</f>
        <v>0.86462311635265487</v>
      </c>
      <c r="Z65" s="505">
        <f>Total_Industrial!AD231</f>
        <v>0.95553258740069758</v>
      </c>
      <c r="AA65" s="496"/>
      <c r="AB65" s="444">
        <f t="shared" si="13"/>
        <v>1999</v>
      </c>
      <c r="AC65" s="507">
        <f t="shared" si="49"/>
        <v>1.4997462993836739</v>
      </c>
      <c r="AD65" s="507">
        <f t="shared" si="50"/>
        <v>0.82960229530999652</v>
      </c>
      <c r="AE65" s="507">
        <f t="shared" si="14"/>
        <v>0.89900408163166889</v>
      </c>
      <c r="AF65" s="508">
        <f t="shared" si="15"/>
        <v>0.99862766596127217</v>
      </c>
      <c r="AG65" s="507">
        <f t="shared" si="16"/>
        <v>0.92407153261612929</v>
      </c>
      <c r="AH65" s="507">
        <f t="shared" si="17"/>
        <v>1.2441955606940827</v>
      </c>
      <c r="AI65" s="507">
        <f t="shared" si="18"/>
        <v>1.2441929723513692</v>
      </c>
      <c r="AJ65" s="507"/>
      <c r="AK65" s="507" t="e">
        <f>#REF!*#REF!*AE65</f>
        <v>#REF!</v>
      </c>
      <c r="AL65" s="507">
        <f t="shared" si="19"/>
        <v>0.89777034772949049</v>
      </c>
      <c r="AM65" s="506"/>
      <c r="AN65" s="507">
        <f>Total_Industrial!Z144</f>
        <v>0.93818505061683066</v>
      </c>
      <c r="AO65" s="507">
        <f>Total_Industrial!AD144</f>
        <v>0.87896623247659544</v>
      </c>
      <c r="AP65" s="507">
        <f t="shared" si="45"/>
        <v>1.007409945384603</v>
      </c>
      <c r="AQ65" s="507">
        <f t="shared" si="46"/>
        <v>0.99862766596127217</v>
      </c>
      <c r="AR65" s="507">
        <f t="shared" si="47"/>
        <v>0.82960340711155989</v>
      </c>
      <c r="AT65" s="437"/>
      <c r="AV65" s="497">
        <f t="shared" si="51"/>
        <v>0.61265044988313311</v>
      </c>
      <c r="AW65" s="497">
        <f t="shared" si="52"/>
        <v>0.38734955011686695</v>
      </c>
      <c r="AY65" s="496">
        <f t="shared" si="32"/>
        <v>0.61233505671890531</v>
      </c>
      <c r="AZ65" s="496">
        <f t="shared" si="32"/>
        <v>0.38766480364786138</v>
      </c>
      <c r="BA65" s="496">
        <f t="shared" si="33"/>
        <v>0.99999986036676669</v>
      </c>
      <c r="BC65" s="496">
        <f t="shared" si="34"/>
        <v>0.61233514222124108</v>
      </c>
      <c r="BD65" s="496">
        <f t="shared" si="35"/>
        <v>0.38766485777875892</v>
      </c>
      <c r="BF65" s="496">
        <f t="shared" si="60"/>
        <v>4.3290850103792121E-3</v>
      </c>
      <c r="BG65" s="496">
        <f t="shared" si="61"/>
        <v>-7.9522692566633569E-3</v>
      </c>
      <c r="BH65" s="496"/>
      <c r="BI65" s="496">
        <f t="shared" si="62"/>
        <v>-2.7924819697813463E-2</v>
      </c>
      <c r="BJ65" s="496">
        <f t="shared" si="36"/>
        <v>-2.7924819697813463E-2</v>
      </c>
      <c r="BK65" s="496"/>
      <c r="BL65" s="497">
        <f t="shared" si="53"/>
        <v>0.838057750450523</v>
      </c>
      <c r="BM65" s="497">
        <f t="shared" si="54"/>
        <v>0.16194224954947706</v>
      </c>
      <c r="BN65" s="497"/>
      <c r="BO65" s="497">
        <f t="shared" si="37"/>
        <v>1.3988736795144637E-3</v>
      </c>
      <c r="BP65" s="497">
        <f t="shared" si="37"/>
        <v>-7.2081262843655455E-3</v>
      </c>
      <c r="BR65" s="496">
        <f t="shared" si="63"/>
        <v>-3.0854925043868473E-2</v>
      </c>
      <c r="BS65" s="496">
        <f t="shared" si="64"/>
        <v>-2.7180130624159426E-2</v>
      </c>
      <c r="BU65" s="496">
        <v>0</v>
      </c>
      <c r="BV65" s="496">
        <f t="shared" si="65"/>
        <v>5.9501797297531953E-3</v>
      </c>
      <c r="BZ65" s="496">
        <f t="shared" si="26"/>
        <v>0.99956812883832424</v>
      </c>
      <c r="CA65" s="496">
        <f t="shared" si="27"/>
        <v>0.70962533528756799</v>
      </c>
      <c r="CB65" s="496">
        <f t="shared" si="55"/>
        <v>0.92407153261612929</v>
      </c>
      <c r="CD65" s="496">
        <f t="shared" si="38"/>
        <v>0.97099851854936869</v>
      </c>
      <c r="CE65" s="496">
        <f t="shared" si="28"/>
        <v>0.84621883300416945</v>
      </c>
      <c r="CF65" s="496">
        <f t="shared" si="56"/>
        <v>0.89900408163166889</v>
      </c>
      <c r="CH65" s="496">
        <f t="shared" si="39"/>
        <v>1.0023093380015271</v>
      </c>
      <c r="CI65" s="496">
        <f t="shared" si="29"/>
        <v>0.9844101346284162</v>
      </c>
      <c r="CJ65" s="496">
        <f t="shared" si="57"/>
        <v>0.99862766596127217</v>
      </c>
      <c r="CL65" s="496">
        <f t="shared" si="40"/>
        <v>0.83074407954153207</v>
      </c>
      <c r="CN65" s="496">
        <f t="shared" si="41"/>
        <v>0.97246147400058192</v>
      </c>
      <c r="CO65" s="496">
        <f t="shared" si="30"/>
        <v>0.54053948009445474</v>
      </c>
      <c r="CP65" s="496">
        <f t="shared" si="58"/>
        <v>0.82463187416614614</v>
      </c>
      <c r="CR65" s="496">
        <f t="shared" si="42"/>
        <v>0.99806411850304411</v>
      </c>
      <c r="CS65" s="496">
        <f t="shared" si="31"/>
        <v>1.1109211659749263</v>
      </c>
      <c r="CT65" s="496">
        <f t="shared" si="59"/>
        <v>1.007409945384603</v>
      </c>
      <c r="CU65" s="496">
        <v>1.1040763091590675</v>
      </c>
    </row>
    <row r="66" spans="1:100" x14ac:dyDescent="0.2">
      <c r="A66" s="485" t="s">
        <v>105</v>
      </c>
      <c r="B66" s="431">
        <f t="shared" si="12"/>
        <v>2000</v>
      </c>
      <c r="D66" s="500">
        <f>Total_Industrial!F316</f>
        <v>16959.843428712349</v>
      </c>
      <c r="E66" s="500">
        <f>Total_Industrial!F232</f>
        <v>3417.5545571011417</v>
      </c>
      <c r="F66" s="500">
        <f>Conversion_factors!$A62*E66</f>
        <v>11142.679042848167</v>
      </c>
      <c r="G66" s="500">
        <f t="shared" si="43"/>
        <v>28102.522471560515</v>
      </c>
      <c r="H66" s="501">
        <f t="shared" si="44"/>
        <v>3.260424627222243</v>
      </c>
      <c r="K66" s="550">
        <f>Total_Industrial!J61</f>
        <v>2858723.0290903486</v>
      </c>
      <c r="M66" s="501">
        <f>Total_Industrial!Z316</f>
        <v>0.94824698030556842</v>
      </c>
      <c r="N66" s="501">
        <f>Total_Industrial!Z232</f>
        <v>0.91397388762157439</v>
      </c>
      <c r="O66" s="533">
        <f>Total_Industrial!N145</f>
        <v>7.1281470007598537</v>
      </c>
      <c r="Q66" s="504">
        <f t="shared" si="48"/>
        <v>9.8304460367756548</v>
      </c>
      <c r="S66" s="497"/>
      <c r="T66" s="497"/>
      <c r="W66" s="497">
        <f>Total_Industrial!AD316</f>
        <v>0.81617686508817178</v>
      </c>
      <c r="Z66" s="505">
        <f>Total_Industrial!AD232</f>
        <v>0.91226092168495077</v>
      </c>
      <c r="AA66" s="496"/>
      <c r="AB66" s="444">
        <f t="shared" si="13"/>
        <v>2000</v>
      </c>
      <c r="AC66" s="507">
        <f t="shared" si="49"/>
        <v>1.5811685333433656</v>
      </c>
      <c r="AD66" s="507">
        <f t="shared" si="50"/>
        <v>0.79452938453828403</v>
      </c>
      <c r="AE66" s="507">
        <f t="shared" si="14"/>
        <v>0.85240468142894088</v>
      </c>
      <c r="AF66" s="508">
        <f t="shared" si="15"/>
        <v>0.99724987728261671</v>
      </c>
      <c r="AG66" s="507">
        <f t="shared" si="16"/>
        <v>0.93467614137379762</v>
      </c>
      <c r="AH66" s="507">
        <f t="shared" si="17"/>
        <v>1.2562877865590691</v>
      </c>
      <c r="AI66" s="507">
        <f t="shared" si="18"/>
        <v>1.2562848616486055</v>
      </c>
      <c r="AJ66" s="507"/>
      <c r="AK66" s="507" t="e">
        <f>#REF!*#REF!*AE66</f>
        <v>#REF!</v>
      </c>
      <c r="AL66" s="507">
        <f t="shared" si="19"/>
        <v>0.85006046395013923</v>
      </c>
      <c r="AM66" s="506"/>
      <c r="AN66" s="507">
        <f>Total_Industrial!Z145</f>
        <v>0.94237682970957537</v>
      </c>
      <c r="AO66" s="507">
        <f>Total_Industrial!AD145</f>
        <v>0.83126750099953017</v>
      </c>
      <c r="AP66" s="507">
        <f t="shared" si="45"/>
        <v>1.0170474659841915</v>
      </c>
      <c r="AQ66" s="507">
        <f t="shared" si="46"/>
        <v>0.99724987728261671</v>
      </c>
      <c r="AR66" s="507">
        <f t="shared" si="47"/>
        <v>0.79453057614474376</v>
      </c>
      <c r="AS66" s="496"/>
      <c r="AT66" s="437"/>
      <c r="AV66" s="497">
        <f t="shared" si="51"/>
        <v>0.6034989722319607</v>
      </c>
      <c r="AW66" s="497">
        <f t="shared" si="52"/>
        <v>0.39650102776803942</v>
      </c>
      <c r="AY66" s="496">
        <f t="shared" si="32"/>
        <v>0.60806323346464475</v>
      </c>
      <c r="AZ66" s="496">
        <f t="shared" si="32"/>
        <v>0.39190748100177086</v>
      </c>
      <c r="BA66" s="496">
        <f t="shared" si="33"/>
        <v>0.99997071446641561</v>
      </c>
      <c r="BC66" s="496">
        <f t="shared" si="34"/>
        <v>0.60808104144240593</v>
      </c>
      <c r="BD66" s="496">
        <f t="shared" si="35"/>
        <v>0.39191895855759407</v>
      </c>
      <c r="BF66" s="496">
        <f t="shared" si="60"/>
        <v>-5.8393463797902609E-4</v>
      </c>
      <c r="BG66" s="496">
        <f t="shared" si="61"/>
        <v>3.002072457831273E-2</v>
      </c>
      <c r="BH66" s="496"/>
      <c r="BI66" s="496">
        <f t="shared" si="62"/>
        <v>-5.1336980658546423E-2</v>
      </c>
      <c r="BJ66" s="496">
        <f t="shared" si="36"/>
        <v>-5.1336980658546423E-2</v>
      </c>
      <c r="BK66" s="496"/>
      <c r="BL66" s="497">
        <f t="shared" si="53"/>
        <v>0.8322869995727421</v>
      </c>
      <c r="BM66" s="497">
        <f t="shared" si="54"/>
        <v>0.16771300042725787</v>
      </c>
      <c r="BN66" s="497"/>
      <c r="BO66" s="497">
        <f t="shared" si="37"/>
        <v>-6.9096799776468751E-3</v>
      </c>
      <c r="BP66" s="497">
        <f t="shared" si="37"/>
        <v>3.5014400337812682E-2</v>
      </c>
      <c r="BR66" s="496">
        <f t="shared" si="63"/>
        <v>-5.7662630437343786E-2</v>
      </c>
      <c r="BS66" s="496">
        <f t="shared" si="64"/>
        <v>-4.6342820680601617E-2</v>
      </c>
      <c r="BU66" s="496">
        <v>0</v>
      </c>
      <c r="BV66" s="496">
        <f t="shared" si="65"/>
        <v>-3.5227555870690234E-3</v>
      </c>
      <c r="BZ66" s="496">
        <f t="shared" si="26"/>
        <v>1.0114759608789654</v>
      </c>
      <c r="CA66" s="496">
        <f t="shared" si="27"/>
        <v>0.71776896787405087</v>
      </c>
      <c r="CB66" s="496">
        <f t="shared" si="55"/>
        <v>0.93467614137379762</v>
      </c>
      <c r="CD66" s="496">
        <f t="shared" si="38"/>
        <v>0.94816552988485736</v>
      </c>
      <c r="CE66" s="496">
        <f t="shared" si="28"/>
        <v>0.80235552819394396</v>
      </c>
      <c r="CF66" s="496">
        <f t="shared" si="56"/>
        <v>0.85240468142894088</v>
      </c>
      <c r="CH66" s="496">
        <f t="shared" si="39"/>
        <v>0.99862031793668637</v>
      </c>
      <c r="CI66" s="496">
        <f t="shared" si="29"/>
        <v>0.98305196162272523</v>
      </c>
      <c r="CJ66" s="496">
        <f t="shared" si="57"/>
        <v>0.99724987728261671</v>
      </c>
      <c r="CL66" s="496">
        <f t="shared" si="40"/>
        <v>0.79672231852696362</v>
      </c>
      <c r="CN66" s="496">
        <f t="shared" si="41"/>
        <v>0.94995849894907358</v>
      </c>
      <c r="CO66" s="496">
        <f t="shared" si="30"/>
        <v>0.51349007313324091</v>
      </c>
      <c r="CP66" s="496">
        <f t="shared" si="58"/>
        <v>0.78336605736843368</v>
      </c>
      <c r="CR66" s="496">
        <f t="shared" si="42"/>
        <v>1.0095666323761665</v>
      </c>
      <c r="CS66" s="496">
        <f t="shared" si="31"/>
        <v>1.1215489403687107</v>
      </c>
      <c r="CT66" s="496">
        <f t="shared" si="59"/>
        <v>1.0170474659841915</v>
      </c>
      <c r="CU66" s="496">
        <v>1.1030715510281153</v>
      </c>
    </row>
    <row r="67" spans="1:100" x14ac:dyDescent="0.2">
      <c r="A67" s="485" t="s">
        <v>105</v>
      </c>
      <c r="B67" s="431">
        <f t="shared" si="12"/>
        <v>2001</v>
      </c>
      <c r="D67" s="500">
        <f>Total_Industrial!F317</f>
        <v>16447.792189044038</v>
      </c>
      <c r="E67" s="500">
        <f>Total_Industrial!F233</f>
        <v>3361.3815405260607</v>
      </c>
      <c r="F67" s="500">
        <f>Conversion_factors!$A63*E67</f>
        <v>10800.861460204707</v>
      </c>
      <c r="G67" s="500">
        <f t="shared" si="43"/>
        <v>27248.653649248743</v>
      </c>
      <c r="H67" s="501">
        <f t="shared" si="44"/>
        <v>3.213220912290236</v>
      </c>
      <c r="K67" s="550">
        <f>Total_Industrial!J62</f>
        <v>2793834.1063455846</v>
      </c>
      <c r="M67" s="501">
        <f>Total_Industrial!Z317</f>
        <v>0.94591326425277678</v>
      </c>
      <c r="N67" s="501">
        <f>Total_Industrial!Z233</f>
        <v>0.93823646258368243</v>
      </c>
      <c r="O67" s="533">
        <f>Total_Industrial!N146</f>
        <v>7.0903185284258221</v>
      </c>
      <c r="Q67" s="504">
        <f t="shared" si="48"/>
        <v>9.7531394535414151</v>
      </c>
      <c r="S67" s="497"/>
      <c r="T67" s="497"/>
      <c r="W67" s="497">
        <f>Total_Industrial!AD317</f>
        <v>0.81191711778446718</v>
      </c>
      <c r="Z67" s="505">
        <f>Total_Industrial!AD233</f>
        <v>0.89436440882173351</v>
      </c>
      <c r="AA67" s="496"/>
      <c r="AB67" s="444">
        <f t="shared" si="13"/>
        <v>2001</v>
      </c>
      <c r="AC67" s="507">
        <f t="shared" si="49"/>
        <v>1.5452782698367198</v>
      </c>
      <c r="AD67" s="507">
        <f t="shared" si="50"/>
        <v>0.78828120904674703</v>
      </c>
      <c r="AE67" s="507">
        <f t="shared" si="14"/>
        <v>0.84306873773032831</v>
      </c>
      <c r="AF67" s="508">
        <f t="shared" si="15"/>
        <v>0.99150086890332412</v>
      </c>
      <c r="AG67" s="507">
        <f t="shared" si="16"/>
        <v>0.94303143788967736</v>
      </c>
      <c r="AH67" s="507">
        <f t="shared" si="17"/>
        <v>1.2181168562329223</v>
      </c>
      <c r="AI67" s="507">
        <f t="shared" si="18"/>
        <v>1.2181138228605548</v>
      </c>
      <c r="AJ67" s="507"/>
      <c r="AK67" s="507" t="e">
        <f>#REF!*#REF!*AE67</f>
        <v>#REF!</v>
      </c>
      <c r="AL67" s="507">
        <f t="shared" si="19"/>
        <v>0.83590338600484915</v>
      </c>
      <c r="AM67" s="506"/>
      <c r="AN67" s="507">
        <f>Total_Industrial!Z146</f>
        <v>0.94461448564617534</v>
      </c>
      <c r="AO67" s="507">
        <f>Total_Industrial!AD146</f>
        <v>0.82489741857015786</v>
      </c>
      <c r="AP67" s="507">
        <f t="shared" si="45"/>
        <v>1.0203148939044957</v>
      </c>
      <c r="AQ67" s="507">
        <f t="shared" si="46"/>
        <v>0.99150086890332412</v>
      </c>
      <c r="AR67" s="507">
        <f t="shared" si="47"/>
        <v>0.7882824743042075</v>
      </c>
      <c r="AT67" s="437"/>
      <c r="AV67" s="497">
        <f t="shared" si="51"/>
        <v>0.6036185273872241</v>
      </c>
      <c r="AW67" s="497">
        <f t="shared" si="52"/>
        <v>0.3963814726127759</v>
      </c>
      <c r="AY67" s="496">
        <f t="shared" si="32"/>
        <v>0.60355874783642083</v>
      </c>
      <c r="AZ67" s="496">
        <f t="shared" si="32"/>
        <v>0.39644124718593432</v>
      </c>
      <c r="BA67" s="496">
        <f t="shared" si="33"/>
        <v>0.99999999502235515</v>
      </c>
      <c r="BC67" s="496">
        <f t="shared" si="34"/>
        <v>0.60355875084072197</v>
      </c>
      <c r="BD67" s="496">
        <f t="shared" si="35"/>
        <v>0.39644124915927809</v>
      </c>
      <c r="BF67" s="496">
        <f t="shared" si="60"/>
        <v>-2.4641180600559445E-3</v>
      </c>
      <c r="BG67" s="496">
        <f t="shared" si="61"/>
        <v>2.620000783877972E-2</v>
      </c>
      <c r="BH67" s="496"/>
      <c r="BI67" s="496">
        <f t="shared" si="62"/>
        <v>-5.3210469879712043E-3</v>
      </c>
      <c r="BJ67" s="496">
        <f t="shared" si="36"/>
        <v>-5.3210469879712043E-3</v>
      </c>
      <c r="BK67" s="496"/>
      <c r="BL67" s="497">
        <f t="shared" si="53"/>
        <v>0.83031187537578277</v>
      </c>
      <c r="BM67" s="497">
        <f t="shared" si="54"/>
        <v>0.16968812462421723</v>
      </c>
      <c r="BN67" s="497"/>
      <c r="BO67" s="497">
        <f t="shared" si="37"/>
        <v>-2.3759490709071344E-3</v>
      </c>
      <c r="BP67" s="497">
        <f t="shared" si="37"/>
        <v>1.1708003396084125E-2</v>
      </c>
      <c r="BR67" s="496">
        <f t="shared" si="63"/>
        <v>-5.2328146515737833E-3</v>
      </c>
      <c r="BS67" s="496">
        <f t="shared" si="64"/>
        <v>-1.9812739242447624E-2</v>
      </c>
      <c r="BU67" s="496">
        <v>0</v>
      </c>
      <c r="BV67" s="496">
        <f t="shared" si="65"/>
        <v>-1.458360710495421E-2</v>
      </c>
      <c r="BZ67" s="496">
        <f t="shared" si="26"/>
        <v>1.0089392423172361</v>
      </c>
      <c r="CA67" s="496">
        <f t="shared" si="27"/>
        <v>0.7241852786056695</v>
      </c>
      <c r="CB67" s="496">
        <f t="shared" si="55"/>
        <v>0.94303143788967736</v>
      </c>
      <c r="CD67" s="496">
        <f t="shared" si="38"/>
        <v>0.98904752179098532</v>
      </c>
      <c r="CE67" s="496">
        <f t="shared" si="28"/>
        <v>0.79356774675551733</v>
      </c>
      <c r="CF67" s="496">
        <f t="shared" si="56"/>
        <v>0.84306873773032831</v>
      </c>
      <c r="CH67" s="496">
        <f t="shared" si="39"/>
        <v>0.99423513754149773</v>
      </c>
      <c r="CI67" s="496">
        <f t="shared" si="29"/>
        <v>0.97738480227440938</v>
      </c>
      <c r="CJ67" s="496">
        <f t="shared" si="57"/>
        <v>0.99150086890332412</v>
      </c>
      <c r="CL67" s="496">
        <f t="shared" si="40"/>
        <v>0.7950403239816668</v>
      </c>
      <c r="CN67" s="496">
        <f t="shared" si="41"/>
        <v>0.99469308470630602</v>
      </c>
      <c r="CO67" s="496">
        <f t="shared" si="30"/>
        <v>0.51076502481097008</v>
      </c>
      <c r="CP67" s="496">
        <f t="shared" si="58"/>
        <v>0.7792088000580244</v>
      </c>
      <c r="CR67" s="496">
        <f t="shared" si="42"/>
        <v>1.0032126602047451</v>
      </c>
      <c r="CS67" s="496">
        <f t="shared" si="31"/>
        <v>1.1251520960171073</v>
      </c>
      <c r="CT67" s="496">
        <f t="shared" si="59"/>
        <v>1.0203148939044957</v>
      </c>
      <c r="CU67" s="496">
        <v>1.1216983018912612</v>
      </c>
    </row>
    <row r="68" spans="1:100" x14ac:dyDescent="0.2">
      <c r="A68" s="485" t="s">
        <v>105</v>
      </c>
      <c r="B68" s="431">
        <f t="shared" si="12"/>
        <v>2002</v>
      </c>
      <c r="D68" s="500">
        <f>Total_Industrial!F318</f>
        <v>15526.135452506238</v>
      </c>
      <c r="E68" s="500">
        <f>Total_Industrial!F234</f>
        <v>3247.483278613392</v>
      </c>
      <c r="F68" s="500">
        <f>Conversion_factors!$A64*E68</f>
        <v>10441.056120451918</v>
      </c>
      <c r="G68" s="500">
        <f t="shared" si="43"/>
        <v>25967.191572958156</v>
      </c>
      <c r="H68" s="501">
        <f t="shared" si="44"/>
        <v>3.215122365436792</v>
      </c>
      <c r="K68" s="550">
        <f>Total_Industrial!J63</f>
        <v>2791709.1042514984</v>
      </c>
      <c r="M68" s="501">
        <f>Total_Industrial!Z318</f>
        <v>0.87924513681759775</v>
      </c>
      <c r="N68" s="501">
        <f>Total_Industrial!Z234</f>
        <v>0.90536814452588366</v>
      </c>
      <c r="O68" s="533">
        <f>Total_Industrial!N147</f>
        <v>6.7247761246074154</v>
      </c>
      <c r="Q68" s="504">
        <f t="shared" si="48"/>
        <v>9.3015391658868314</v>
      </c>
      <c r="S68" s="497"/>
      <c r="T68" s="497"/>
      <c r="W68" s="497">
        <f>Total_Industrial!AD318</f>
        <v>0.82516214952378786</v>
      </c>
      <c r="Z68" s="505">
        <f>Total_Industrial!AD234</f>
        <v>0.89611015878298539</v>
      </c>
      <c r="AA68" s="496"/>
      <c r="AB68" s="444">
        <f t="shared" si="13"/>
        <v>2002</v>
      </c>
      <c r="AC68" s="507">
        <f t="shared" si="49"/>
        <v>1.5441029246177997</v>
      </c>
      <c r="AD68" s="507">
        <f t="shared" si="50"/>
        <v>0.7517813699483783</v>
      </c>
      <c r="AE68" s="507">
        <f t="shared" si="14"/>
        <v>0.8519675459576056</v>
      </c>
      <c r="AF68" s="508">
        <f t="shared" si="15"/>
        <v>0.99173506840474335</v>
      </c>
      <c r="AG68" s="507">
        <f t="shared" si="16"/>
        <v>0.88976238017527265</v>
      </c>
      <c r="AH68" s="507">
        <f t="shared" si="17"/>
        <v>1.1608310255340595</v>
      </c>
      <c r="AI68" s="507">
        <f t="shared" si="18"/>
        <v>1.1608278120104669</v>
      </c>
      <c r="AJ68" s="507"/>
      <c r="AK68" s="507"/>
      <c r="AL68" s="507">
        <f t="shared" si="19"/>
        <v>0.84492609246888728</v>
      </c>
      <c r="AM68" s="506"/>
      <c r="AN68" s="507">
        <f>Total_Industrial!Z147</f>
        <v>0.88368805336852241</v>
      </c>
      <c r="AO68" s="507">
        <f>Total_Industrial!AD147</f>
        <v>0.83631083940669215</v>
      </c>
      <c r="AP68" s="507">
        <f t="shared" si="45"/>
        <v>1.0257226728230182</v>
      </c>
      <c r="AQ68" s="507">
        <f t="shared" si="46"/>
        <v>0.99173506840474335</v>
      </c>
      <c r="AR68" s="507">
        <f t="shared" si="47"/>
        <v>0.7517827134636571</v>
      </c>
      <c r="AT68" s="437"/>
      <c r="AV68" s="497">
        <f t="shared" si="51"/>
        <v>0.59791354058768997</v>
      </c>
      <c r="AW68" s="497">
        <f t="shared" si="52"/>
        <v>0.40208645941231003</v>
      </c>
      <c r="AY68" s="496">
        <f t="shared" si="32"/>
        <v>0.60076151932503741</v>
      </c>
      <c r="AZ68" s="496">
        <f t="shared" si="32"/>
        <v>0.39922717231088917</v>
      </c>
      <c r="BA68" s="496">
        <f t="shared" si="33"/>
        <v>0.99998869163592663</v>
      </c>
      <c r="BC68" s="496">
        <f t="shared" si="34"/>
        <v>0.60076831303184497</v>
      </c>
      <c r="BD68" s="496">
        <f t="shared" si="35"/>
        <v>0.39923168696815503</v>
      </c>
      <c r="BF68" s="496">
        <f t="shared" si="60"/>
        <v>-7.3087137730808174E-2</v>
      </c>
      <c r="BG68" s="496">
        <f t="shared" si="61"/>
        <v>-3.566035902813678E-2</v>
      </c>
      <c r="BH68" s="496"/>
      <c r="BI68" s="496">
        <f t="shared" si="62"/>
        <v>-5.2931631057534387E-2</v>
      </c>
      <c r="BJ68" s="496">
        <f t="shared" si="36"/>
        <v>-5.2931631057534387E-2</v>
      </c>
      <c r="BK68" s="496"/>
      <c r="BL68" s="497">
        <f t="shared" si="53"/>
        <v>0.82701879029692449</v>
      </c>
      <c r="BM68" s="497">
        <f t="shared" si="54"/>
        <v>0.17298120970307557</v>
      </c>
      <c r="BN68" s="497"/>
      <c r="BO68" s="497">
        <f t="shared" si="37"/>
        <v>-3.9739678760314359E-3</v>
      </c>
      <c r="BP68" s="497">
        <f t="shared" si="37"/>
        <v>1.9220783017540807E-2</v>
      </c>
      <c r="BR68" s="496">
        <f t="shared" si="63"/>
        <v>1.6181648641583581E-2</v>
      </c>
      <c r="BS68" s="496">
        <f t="shared" si="64"/>
        <v>1.9500422357807941E-3</v>
      </c>
      <c r="BU68" s="496">
        <v>0</v>
      </c>
      <c r="BV68" s="496">
        <f t="shared" si="65"/>
        <v>5.915842138048275E-4</v>
      </c>
      <c r="BZ68" s="496">
        <f t="shared" si="26"/>
        <v>0.94351295664796664</v>
      </c>
      <c r="CA68" s="496">
        <f t="shared" si="27"/>
        <v>0.68327819337816664</v>
      </c>
      <c r="CB68" s="496">
        <f t="shared" si="55"/>
        <v>0.88976238017527265</v>
      </c>
      <c r="CD68" s="496">
        <f t="shared" si="38"/>
        <v>1.010555258223943</v>
      </c>
      <c r="CE68" s="496">
        <f t="shared" si="28"/>
        <v>0.80194405924071444</v>
      </c>
      <c r="CF68" s="496">
        <f t="shared" si="56"/>
        <v>0.8519675459576056</v>
      </c>
      <c r="CH68" s="496">
        <f t="shared" si="39"/>
        <v>1.0002362070561555</v>
      </c>
      <c r="CI68" s="496">
        <f t="shared" si="29"/>
        <v>0.9776156674612857</v>
      </c>
      <c r="CJ68" s="496">
        <f t="shared" si="57"/>
        <v>0.99173506840474335</v>
      </c>
      <c r="CL68" s="496">
        <f t="shared" si="40"/>
        <v>0.75804867152332511</v>
      </c>
      <c r="CN68" s="496">
        <f t="shared" si="41"/>
        <v>0.94844485443736981</v>
      </c>
      <c r="CO68" s="496">
        <f t="shared" si="30"/>
        <v>0.48443245960854009</v>
      </c>
      <c r="CP68" s="496">
        <f t="shared" si="58"/>
        <v>0.73903657694735048</v>
      </c>
      <c r="CR68" s="496">
        <f t="shared" si="42"/>
        <v>1.0053001077910646</v>
      </c>
      <c r="CS68" s="496">
        <f t="shared" si="31"/>
        <v>1.1311155234073402</v>
      </c>
      <c r="CT68" s="496">
        <f t="shared" si="59"/>
        <v>1.0257226728230182</v>
      </c>
      <c r="CU68" s="496">
        <v>1.1229778008828715</v>
      </c>
    </row>
    <row r="69" spans="1:100" x14ac:dyDescent="0.2">
      <c r="A69" s="485" t="s">
        <v>105</v>
      </c>
      <c r="B69" s="431">
        <f t="shared" si="12"/>
        <v>2003</v>
      </c>
      <c r="D69" s="500">
        <f>Total_Industrial!F319</f>
        <v>14996.529514039779</v>
      </c>
      <c r="E69" s="500">
        <f>Total_Industrial!F235</f>
        <v>3298.7556292005347</v>
      </c>
      <c r="F69" s="500">
        <f>Conversion_factors!$A65*E69</f>
        <v>10523.445478211299</v>
      </c>
      <c r="G69" s="500">
        <f t="shared" si="43"/>
        <v>25519.974992251078</v>
      </c>
      <c r="H69" s="501">
        <f t="shared" si="44"/>
        <v>3.1901258113992803</v>
      </c>
      <c r="K69" s="550">
        <f>Total_Industrial!J64</f>
        <v>2882717.0256378516</v>
      </c>
      <c r="M69" s="501">
        <f>Total_Industrial!Z319</f>
        <v>0.86301802632027802</v>
      </c>
      <c r="N69" s="501">
        <f>Total_Industrial!Z235</f>
        <v>0.92577264227807898</v>
      </c>
      <c r="O69" s="533">
        <f>Total_Industrial!N148</f>
        <v>6.3465421616234297</v>
      </c>
      <c r="Q69" s="504">
        <f t="shared" si="48"/>
        <v>8.8527506395131983</v>
      </c>
      <c r="S69" s="497"/>
      <c r="T69" s="497"/>
      <c r="W69" s="497">
        <f>Total_Industrial!AD319</f>
        <v>0.78636664527332412</v>
      </c>
      <c r="Z69" s="505">
        <f>Total_Industrial!AD235</f>
        <v>0.86209326946779974</v>
      </c>
      <c r="AA69" s="496"/>
      <c r="AB69" s="444">
        <f t="shared" si="13"/>
        <v>2003</v>
      </c>
      <c r="AC69" s="507">
        <f t="shared" si="49"/>
        <v>1.5944396869122839</v>
      </c>
      <c r="AD69" s="507">
        <f t="shared" si="50"/>
        <v>0.71550878676003282</v>
      </c>
      <c r="AE69" s="507">
        <f t="shared" si="14"/>
        <v>0.81504447001722946</v>
      </c>
      <c r="AF69" s="508">
        <f t="shared" si="15"/>
        <v>0.98858798688984251</v>
      </c>
      <c r="AG69" s="507">
        <f t="shared" si="16"/>
        <v>0.88801411539087916</v>
      </c>
      <c r="AH69" s="507">
        <f t="shared" si="17"/>
        <v>1.1408396290567704</v>
      </c>
      <c r="AI69" s="507">
        <f t="shared" si="18"/>
        <v>1.1408356059446547</v>
      </c>
      <c r="AJ69" s="507"/>
      <c r="AK69" s="507"/>
      <c r="AL69" s="507">
        <f t="shared" si="19"/>
        <v>0.80574317184003152</v>
      </c>
      <c r="AM69" s="506"/>
      <c r="AN69" s="507">
        <f>Total_Industrial!Z148</f>
        <v>0.87366668200803332</v>
      </c>
      <c r="AO69" s="507">
        <f>Total_Industrial!AD148</f>
        <v>0.79832640138208288</v>
      </c>
      <c r="AP69" s="507">
        <f t="shared" si="45"/>
        <v>1.0377061023022185</v>
      </c>
      <c r="AQ69" s="507">
        <f t="shared" si="46"/>
        <v>0.98858798688984251</v>
      </c>
      <c r="AR69" s="507">
        <f t="shared" si="47"/>
        <v>0.71551042400956433</v>
      </c>
      <c r="AT69" s="437"/>
      <c r="AV69" s="497">
        <f t="shared" si="51"/>
        <v>0.58763887968516215</v>
      </c>
      <c r="AW69" s="497">
        <f t="shared" si="52"/>
        <v>0.41236112031483779</v>
      </c>
      <c r="AY69" s="496">
        <f t="shared" si="32"/>
        <v>0.59276136884536879</v>
      </c>
      <c r="AZ69" s="496">
        <f t="shared" si="32"/>
        <v>0.40720218562121863</v>
      </c>
      <c r="BA69" s="496">
        <f t="shared" si="33"/>
        <v>0.99996355446658747</v>
      </c>
      <c r="BC69" s="496">
        <f t="shared" si="34"/>
        <v>0.59278297313702266</v>
      </c>
      <c r="BD69" s="496">
        <f t="shared" si="35"/>
        <v>0.40721702686297734</v>
      </c>
      <c r="BF69" s="496">
        <f t="shared" si="60"/>
        <v>-1.8628161443397545E-2</v>
      </c>
      <c r="BG69" s="496">
        <f t="shared" si="61"/>
        <v>2.228702728716711E-2</v>
      </c>
      <c r="BH69" s="496"/>
      <c r="BI69" s="496">
        <f t="shared" si="62"/>
        <v>-5.7888511801155881E-2</v>
      </c>
      <c r="BJ69" s="496">
        <f t="shared" si="36"/>
        <v>-5.7888511801155881E-2</v>
      </c>
      <c r="BK69" s="496"/>
      <c r="BL69" s="497">
        <f t="shared" si="53"/>
        <v>0.81969367498929913</v>
      </c>
      <c r="BM69" s="497">
        <f t="shared" si="54"/>
        <v>0.18030632501070085</v>
      </c>
      <c r="BN69" s="497"/>
      <c r="BO69" s="497">
        <f t="shared" si="37"/>
        <v>-8.8967124232448638E-3</v>
      </c>
      <c r="BP69" s="497">
        <f t="shared" si="37"/>
        <v>4.1474235909120742E-2</v>
      </c>
      <c r="BR69" s="496">
        <f t="shared" si="63"/>
        <v>-4.8156758420211207E-2</v>
      </c>
      <c r="BS69" s="496">
        <f t="shared" si="64"/>
        <v>-3.8699884438992853E-2</v>
      </c>
      <c r="BU69" s="496">
        <v>0</v>
      </c>
      <c r="BV69" s="496">
        <f t="shared" si="65"/>
        <v>-7.805062425174758E-3</v>
      </c>
      <c r="BZ69" s="496">
        <f t="shared" si="26"/>
        <v>0.99803513294858659</v>
      </c>
      <c r="CA69" s="496">
        <f t="shared" si="27"/>
        <v>0.68193564256904859</v>
      </c>
      <c r="CB69" s="496">
        <f t="shared" si="55"/>
        <v>0.88801411539087916</v>
      </c>
      <c r="CD69" s="496">
        <f t="shared" si="38"/>
        <v>0.95666140557164669</v>
      </c>
      <c r="CE69" s="496">
        <f t="shared" si="28"/>
        <v>0.76718893090305373</v>
      </c>
      <c r="CF69" s="496">
        <f t="shared" si="56"/>
        <v>0.81504447001722946</v>
      </c>
      <c r="CH69" s="496">
        <f t="shared" si="39"/>
        <v>0.99682669130581103</v>
      </c>
      <c r="CI69" s="496">
        <f t="shared" si="29"/>
        <v>0.97451339116415547</v>
      </c>
      <c r="CJ69" s="496">
        <f t="shared" si="57"/>
        <v>0.98858798688984251</v>
      </c>
      <c r="CL69" s="496">
        <f t="shared" si="40"/>
        <v>0.72377099404657796</v>
      </c>
      <c r="CN69" s="496">
        <f t="shared" si="41"/>
        <v>0.94375515913459995</v>
      </c>
      <c r="CO69" s="496">
        <f t="shared" si="30"/>
        <v>0.45718563300782339</v>
      </c>
      <c r="CP69" s="496">
        <f t="shared" si="58"/>
        <v>0.69746958228323674</v>
      </c>
      <c r="CR69" s="496">
        <f t="shared" si="42"/>
        <v>1.0116829137121628</v>
      </c>
      <c r="CS69" s="496">
        <f t="shared" si="31"/>
        <v>1.144330248465796</v>
      </c>
      <c r="CT69" s="496">
        <f t="shared" si="59"/>
        <v>1.0377061023022185</v>
      </c>
      <c r="CU69" s="496">
        <v>1.1137225782205935</v>
      </c>
    </row>
    <row r="70" spans="1:100" x14ac:dyDescent="0.2">
      <c r="A70" s="485" t="s">
        <v>105</v>
      </c>
      <c r="B70" s="431">
        <f t="shared" si="12"/>
        <v>2004</v>
      </c>
      <c r="D70" s="500">
        <f>Total_Industrial!F320</f>
        <v>14921.332045505922</v>
      </c>
      <c r="E70" s="500">
        <f>Total_Industrial!F236</f>
        <v>3513.4378020691624</v>
      </c>
      <c r="F70" s="500">
        <f>Conversion_factors!$A66*E70</f>
        <v>11233.786053459644</v>
      </c>
      <c r="G70" s="500">
        <f t="shared" si="43"/>
        <v>26155.118098965566</v>
      </c>
      <c r="H70" s="501">
        <f t="shared" si="44"/>
        <v>3.197377237429321</v>
      </c>
      <c r="K70" s="550">
        <f>Total_Industrial!J65</f>
        <v>3046626.8040056471</v>
      </c>
      <c r="M70" s="501">
        <f>Total_Industrial!Z320</f>
        <v>0.82158055720705248</v>
      </c>
      <c r="N70" s="501">
        <f>Total_Industrial!Z236</f>
        <v>0.95371871121229845</v>
      </c>
      <c r="O70" s="533">
        <f>Total_Industrial!N149</f>
        <v>6.0508789009987698</v>
      </c>
      <c r="Q70" s="504">
        <f t="shared" si="48"/>
        <v>8.5849432114814039</v>
      </c>
      <c r="S70" s="497"/>
      <c r="T70" s="497"/>
      <c r="W70" s="497">
        <f>Total_Industrial!AD320</f>
        <v>0.77766827894093227</v>
      </c>
      <c r="Z70" s="505">
        <f>Total_Industrial!AD236</f>
        <v>0.84334095131436604</v>
      </c>
      <c r="AA70" s="496"/>
      <c r="AB70" s="444">
        <f t="shared" si="13"/>
        <v>2004</v>
      </c>
      <c r="AC70" s="507">
        <f t="shared" si="49"/>
        <v>1.6850986913786632</v>
      </c>
      <c r="AD70" s="507">
        <f t="shared" si="50"/>
        <v>0.69386369861521513</v>
      </c>
      <c r="AE70" s="507">
        <f t="shared" si="14"/>
        <v>0.80234974665381886</v>
      </c>
      <c r="AF70" s="508">
        <f t="shared" si="15"/>
        <v>0.98953322804594424</v>
      </c>
      <c r="AG70" s="507">
        <f t="shared" si="16"/>
        <v>0.87393997515985922</v>
      </c>
      <c r="AH70" s="507">
        <f t="shared" si="17"/>
        <v>1.1692329572202738</v>
      </c>
      <c r="AI70" s="507">
        <f t="shared" si="18"/>
        <v>1.1692288105316582</v>
      </c>
      <c r="AJ70" s="507"/>
      <c r="AK70" s="507"/>
      <c r="AL70" s="507">
        <f t="shared" si="19"/>
        <v>0.79395173482819892</v>
      </c>
      <c r="AM70" s="506"/>
      <c r="AN70" s="507">
        <f>Total_Industrial!Z149</f>
        <v>0.84398445648309339</v>
      </c>
      <c r="AO70" s="507">
        <f>Total_Industrial!AD149</f>
        <v>0.7879036549653512</v>
      </c>
      <c r="AP70" s="507">
        <f t="shared" si="45"/>
        <v>1.0544772652930827</v>
      </c>
      <c r="AQ70" s="507">
        <f t="shared" si="46"/>
        <v>0.98953322804594424</v>
      </c>
      <c r="AR70" s="507">
        <f t="shared" si="47"/>
        <v>0.69386529566790045</v>
      </c>
      <c r="AT70" s="437"/>
      <c r="AV70" s="497">
        <f t="shared" si="51"/>
        <v>0.57049377445158855</v>
      </c>
      <c r="AW70" s="497">
        <f t="shared" si="52"/>
        <v>0.4295062255484115</v>
      </c>
      <c r="AY70" s="496">
        <f t="shared" si="32"/>
        <v>0.57902402163615263</v>
      </c>
      <c r="AZ70" s="496">
        <f t="shared" si="32"/>
        <v>0.42087547153092231</v>
      </c>
      <c r="BA70" s="496">
        <f t="shared" si="33"/>
        <v>0.99989949316707494</v>
      </c>
      <c r="BC70" s="496">
        <f t="shared" si="34"/>
        <v>0.57908222335642534</v>
      </c>
      <c r="BD70" s="496">
        <f t="shared" si="35"/>
        <v>0.4209177766435746</v>
      </c>
      <c r="BF70" s="496">
        <f t="shared" si="60"/>
        <v>-4.9205585051829044E-2</v>
      </c>
      <c r="BG70" s="496">
        <f t="shared" si="61"/>
        <v>2.9740098190146343E-2</v>
      </c>
      <c r="BH70" s="496"/>
      <c r="BI70" s="496">
        <f t="shared" si="62"/>
        <v>-4.7706588727395687E-2</v>
      </c>
      <c r="BJ70" s="496">
        <f t="shared" si="36"/>
        <v>-4.7706588727395687E-2</v>
      </c>
      <c r="BK70" s="496"/>
      <c r="BL70" s="497">
        <f t="shared" si="53"/>
        <v>0.80941244012702873</v>
      </c>
      <c r="BM70" s="497">
        <f t="shared" si="54"/>
        <v>0.1905875598729713</v>
      </c>
      <c r="BN70" s="497"/>
      <c r="BO70" s="497">
        <f t="shared" si="37"/>
        <v>-1.2622101488476437E-2</v>
      </c>
      <c r="BP70" s="497">
        <f t="shared" si="37"/>
        <v>5.5454510772658359E-2</v>
      </c>
      <c r="BR70" s="496">
        <f t="shared" si="63"/>
        <v>-1.1123096907973185E-2</v>
      </c>
      <c r="BS70" s="496">
        <f t="shared" si="64"/>
        <v>-2.1992139857360656E-2</v>
      </c>
      <c r="BU70" s="496">
        <v>0</v>
      </c>
      <c r="BV70" s="496">
        <f t="shared" si="65"/>
        <v>2.2705051065544791E-3</v>
      </c>
      <c r="BZ70" s="496">
        <f t="shared" si="26"/>
        <v>0.98415099491428137</v>
      </c>
      <c r="CA70" s="496">
        <f t="shared" si="27"/>
        <v>0.67112764110183898</v>
      </c>
      <c r="CB70" s="496">
        <f t="shared" si="55"/>
        <v>0.87393997515985922</v>
      </c>
      <c r="CD70" s="496">
        <f t="shared" si="38"/>
        <v>0.9844245021831235</v>
      </c>
      <c r="CE70" s="496">
        <f t="shared" si="28"/>
        <v>0.75523958138464142</v>
      </c>
      <c r="CF70" s="496">
        <f t="shared" si="56"/>
        <v>0.80234974665381886</v>
      </c>
      <c r="CH70" s="496">
        <f t="shared" si="39"/>
        <v>1.0009561527842104</v>
      </c>
      <c r="CI70" s="496">
        <f t="shared" si="29"/>
        <v>0.97544517485636739</v>
      </c>
      <c r="CJ70" s="496">
        <f t="shared" si="57"/>
        <v>0.98953322804594424</v>
      </c>
      <c r="CL70" s="496">
        <f t="shared" si="40"/>
        <v>0.70120551766015782</v>
      </c>
      <c r="CN70" s="496">
        <f t="shared" si="41"/>
        <v>0.9534134883066735</v>
      </c>
      <c r="CO70" s="496">
        <f t="shared" si="30"/>
        <v>0.43588694916968357</v>
      </c>
      <c r="CP70" s="496">
        <f t="shared" si="58"/>
        <v>0.66497690743245919</v>
      </c>
      <c r="CR70" s="496">
        <f t="shared" si="42"/>
        <v>1.016161765796362</v>
      </c>
      <c r="CS70" s="496">
        <f t="shared" si="31"/>
        <v>1.162824645935193</v>
      </c>
      <c r="CT70" s="496">
        <f t="shared" si="59"/>
        <v>1.0544772652930827</v>
      </c>
      <c r="CU70" s="496">
        <v>1.1240348906805826</v>
      </c>
    </row>
    <row r="71" spans="1:100" x14ac:dyDescent="0.2">
      <c r="A71" s="485" t="s">
        <v>105</v>
      </c>
      <c r="B71" s="431">
        <f t="shared" si="12"/>
        <v>2005</v>
      </c>
      <c r="D71" s="500">
        <f>Total_Industrial!F321</f>
        <v>14661.426664270744</v>
      </c>
      <c r="E71" s="500">
        <f>Total_Industrial!F237</f>
        <v>3631.5381304013149</v>
      </c>
      <c r="F71" s="500">
        <f>Conversion_factors!$A67*E71</f>
        <v>11520.217577601095</v>
      </c>
      <c r="G71" s="500">
        <f t="shared" si="43"/>
        <v>26181.64424187184</v>
      </c>
      <c r="H71" s="501">
        <f t="shared" si="44"/>
        <v>3.1722694802953968</v>
      </c>
      <c r="K71" s="550">
        <f>Total_Industrial!J66</f>
        <v>3117402.8603454474</v>
      </c>
      <c r="M71" s="501">
        <f>Total_Industrial!Z321</f>
        <v>0.78605319966395737</v>
      </c>
      <c r="N71" s="501">
        <f>Total_Industrial!Z237</f>
        <v>0.95959816137924425</v>
      </c>
      <c r="O71" s="533">
        <f>Total_Industrial!N150</f>
        <v>5.8680143741976831</v>
      </c>
      <c r="Q71" s="504">
        <f t="shared" si="48"/>
        <v>8.3985437284710081</v>
      </c>
      <c r="S71" s="497"/>
      <c r="T71" s="497"/>
      <c r="W71" s="497">
        <f>Total_Industrial!AD321</f>
        <v>0.78052643430642998</v>
      </c>
      <c r="Z71" s="505">
        <f>Total_Industrial!AD237</f>
        <v>0.84667934944305778</v>
      </c>
      <c r="AA71" s="496"/>
      <c r="AB71" s="444">
        <f t="shared" si="13"/>
        <v>2005</v>
      </c>
      <c r="AC71" s="507">
        <f t="shared" si="49"/>
        <v>1.7242451466525199</v>
      </c>
      <c r="AD71" s="507">
        <f t="shared" si="50"/>
        <v>0.67879827167929963</v>
      </c>
      <c r="AE71" s="507">
        <f t="shared" si="14"/>
        <v>0.80539741040699941</v>
      </c>
      <c r="AF71" s="508">
        <f t="shared" si="15"/>
        <v>0.9861474803654251</v>
      </c>
      <c r="AG71" s="507">
        <f t="shared" si="16"/>
        <v>0.85465392607668722</v>
      </c>
      <c r="AH71" s="507">
        <f t="shared" si="17"/>
        <v>1.170419105789027</v>
      </c>
      <c r="AI71" s="507">
        <f t="shared" si="18"/>
        <v>1.170414625499151</v>
      </c>
      <c r="AJ71" s="507"/>
      <c r="AK71" s="507"/>
      <c r="AL71" s="507">
        <f t="shared" si="19"/>
        <v>0.79424062696570064</v>
      </c>
      <c r="AM71" s="506"/>
      <c r="AN71" s="507">
        <f>Total_Industrial!Z150</f>
        <v>0.81543875116370768</v>
      </c>
      <c r="AO71" s="507">
        <f>Total_Industrial!AD150</f>
        <v>0.79084069368245058</v>
      </c>
      <c r="AP71" s="507">
        <f t="shared" si="45"/>
        <v>1.0673812924670825</v>
      </c>
      <c r="AQ71" s="507">
        <f t="shared" si="46"/>
        <v>0.9861474803654251</v>
      </c>
      <c r="AR71" s="507">
        <f t="shared" si="47"/>
        <v>0.67879996417674515</v>
      </c>
      <c r="AT71" s="437"/>
      <c r="AV71" s="497">
        <f t="shared" si="51"/>
        <v>0.55998876651234086</v>
      </c>
      <c r="AW71" s="497">
        <f t="shared" si="52"/>
        <v>0.44001123348765908</v>
      </c>
      <c r="AY71" s="496">
        <f t="shared" si="32"/>
        <v>0.56522500047792645</v>
      </c>
      <c r="AZ71" s="496">
        <f t="shared" si="32"/>
        <v>0.43473757612114844</v>
      </c>
      <c r="BA71" s="496">
        <f t="shared" si="33"/>
        <v>0.99996257659907495</v>
      </c>
      <c r="BC71" s="496">
        <f t="shared" si="34"/>
        <v>0.56524615391136557</v>
      </c>
      <c r="BD71" s="496">
        <f t="shared" si="35"/>
        <v>0.43475384608863432</v>
      </c>
      <c r="BF71" s="496">
        <f t="shared" si="60"/>
        <v>-4.4205519596379604E-2</v>
      </c>
      <c r="BG71" s="496">
        <f t="shared" si="61"/>
        <v>6.1458389432323185E-3</v>
      </c>
      <c r="BH71" s="496"/>
      <c r="BI71" s="496">
        <f t="shared" si="62"/>
        <v>-3.0687224515681708E-2</v>
      </c>
      <c r="BJ71" s="496">
        <f t="shared" si="36"/>
        <v>-3.0687224515681708E-2</v>
      </c>
      <c r="BK71" s="496"/>
      <c r="BL71" s="497">
        <f t="shared" si="53"/>
        <v>0.80147897450395678</v>
      </c>
      <c r="BM71" s="497">
        <f t="shared" si="54"/>
        <v>0.19852102549604334</v>
      </c>
      <c r="BN71" s="497"/>
      <c r="BO71" s="497">
        <f t="shared" si="37"/>
        <v>-9.8498628682827747E-3</v>
      </c>
      <c r="BP71" s="497">
        <f t="shared" si="37"/>
        <v>4.0783295564847992E-2</v>
      </c>
      <c r="BR71" s="496">
        <f t="shared" si="63"/>
        <v>3.6685512364825821E-3</v>
      </c>
      <c r="BS71" s="496">
        <f t="shared" si="64"/>
        <v>3.9507246976859161E-3</v>
      </c>
      <c r="BU71" s="496">
        <v>0</v>
      </c>
      <c r="BV71" s="496">
        <f t="shared" si="65"/>
        <v>-7.8836043147345863E-3</v>
      </c>
      <c r="BZ71" s="496">
        <f t="shared" si="26"/>
        <v>0.97793206669640642</v>
      </c>
      <c r="CA71" s="496">
        <f t="shared" si="27"/>
        <v>0.65631724107980549</v>
      </c>
      <c r="CB71" s="496">
        <f t="shared" si="55"/>
        <v>0.85465392607668722</v>
      </c>
      <c r="CD71" s="496">
        <f t="shared" si="38"/>
        <v>1.0037984230267296</v>
      </c>
      <c r="CE71" s="496">
        <f t="shared" si="28"/>
        <v>0.75810830080127045</v>
      </c>
      <c r="CF71" s="496">
        <f t="shared" si="56"/>
        <v>0.80539741040699941</v>
      </c>
      <c r="CH71" s="496">
        <f t="shared" si="39"/>
        <v>0.99657843962733317</v>
      </c>
      <c r="CI71" s="496">
        <f t="shared" si="29"/>
        <v>0.97210763030036973</v>
      </c>
      <c r="CJ71" s="496">
        <f t="shared" si="57"/>
        <v>0.9861474803654251</v>
      </c>
      <c r="CL71" s="496">
        <f t="shared" si="40"/>
        <v>0.68833605885633897</v>
      </c>
      <c r="CN71" s="496">
        <f t="shared" si="41"/>
        <v>0.96977884869404629</v>
      </c>
      <c r="CO71" s="496">
        <f t="shared" si="30"/>
        <v>0.42271394372653603</v>
      </c>
      <c r="CP71" s="496">
        <f t="shared" si="58"/>
        <v>0.64488053969797776</v>
      </c>
      <c r="CR71" s="496">
        <f t="shared" si="42"/>
        <v>1.0122373687880442</v>
      </c>
      <c r="CS71" s="496">
        <f t="shared" si="31"/>
        <v>1.1770545599633289</v>
      </c>
      <c r="CT71" s="496">
        <f t="shared" si="59"/>
        <v>1.0673812924670825</v>
      </c>
      <c r="CU71" s="496">
        <v>1.1478692385116795</v>
      </c>
    </row>
    <row r="72" spans="1:100" x14ac:dyDescent="0.2">
      <c r="A72" s="485" t="s">
        <v>105</v>
      </c>
      <c r="B72" s="431">
        <f t="shared" si="12"/>
        <v>2006</v>
      </c>
      <c r="D72" s="500">
        <f>Total_Industrial!F322</f>
        <v>14687.871548473699</v>
      </c>
      <c r="E72" s="500">
        <f>Total_Industrial!F238</f>
        <v>3616.3895672481572</v>
      </c>
      <c r="F72" s="500">
        <f>Conversion_factors!$A68*E72</f>
        <v>11383.832642210667</v>
      </c>
      <c r="G72" s="500">
        <f t="shared" si="43"/>
        <v>26071.704190684366</v>
      </c>
      <c r="H72" s="501">
        <f t="shared" si="44"/>
        <v>3.147844675061664</v>
      </c>
      <c r="K72" s="550">
        <f>Total_Industrial!J67</f>
        <v>3252116.1741440557</v>
      </c>
      <c r="M72" s="501">
        <f>Total_Industrial!Z322</f>
        <v>0.78499616742223532</v>
      </c>
      <c r="N72" s="501">
        <f>Total_Industrial!Z238</f>
        <v>0.9472233134088589</v>
      </c>
      <c r="O72" s="533">
        <f>Total_Industrial!N151</f>
        <v>5.6284155102606279</v>
      </c>
      <c r="Q72" s="504">
        <f t="shared" si="48"/>
        <v>8.0168428169840329</v>
      </c>
      <c r="S72" s="497"/>
      <c r="T72" s="497"/>
      <c r="W72" s="497">
        <f>Total_Industrial!AD322</f>
        <v>0.75055336611666068</v>
      </c>
      <c r="Z72" s="505">
        <f>Total_Industrial!AD238</f>
        <v>0.81878081771808353</v>
      </c>
      <c r="AA72" s="496"/>
      <c r="AB72" s="444">
        <f t="shared" si="13"/>
        <v>2006</v>
      </c>
      <c r="AC72" s="507">
        <f t="shared" si="49"/>
        <v>1.7987554964252113</v>
      </c>
      <c r="AD72" s="507">
        <f t="shared" si="50"/>
        <v>0.64794793293099595</v>
      </c>
      <c r="AE72" s="507">
        <f t="shared" si="14"/>
        <v>0.77639039649277164</v>
      </c>
      <c r="AF72" s="508">
        <f t="shared" si="15"/>
        <v>0.98281214954355245</v>
      </c>
      <c r="AG72" s="507">
        <f t="shared" si="16"/>
        <v>0.84916328250962314</v>
      </c>
      <c r="AH72" s="507">
        <f t="shared" si="17"/>
        <v>1.1655046553693249</v>
      </c>
      <c r="AI72" s="507">
        <f t="shared" si="18"/>
        <v>1.165499905756983</v>
      </c>
      <c r="AJ72" s="507"/>
      <c r="AK72" s="507"/>
      <c r="AL72" s="507">
        <f t="shared" si="19"/>
        <v>0.76304591446203185</v>
      </c>
      <c r="AM72" s="506"/>
      <c r="AN72" s="507">
        <f>Total_Industrial!Z151</f>
        <v>0.81246785779047381</v>
      </c>
      <c r="AO72" s="507">
        <f>Total_Industrial!AD151</f>
        <v>0.76132347551659119</v>
      </c>
      <c r="AP72" s="507">
        <f t="shared" si="45"/>
        <v>1.0658481565125983</v>
      </c>
      <c r="AQ72" s="507">
        <f t="shared" si="46"/>
        <v>0.98281214954355245</v>
      </c>
      <c r="AR72" s="507">
        <f t="shared" si="47"/>
        <v>0.64794965847022423</v>
      </c>
      <c r="AT72" s="437"/>
      <c r="AV72" s="497">
        <f t="shared" si="51"/>
        <v>0.56336445983925343</v>
      </c>
      <c r="AW72" s="497">
        <f t="shared" si="52"/>
        <v>0.43663554016074657</v>
      </c>
      <c r="AY72" s="496">
        <f t="shared" si="32"/>
        <v>0.56167492250353857</v>
      </c>
      <c r="AZ72" s="496">
        <f t="shared" si="32"/>
        <v>0.43832122035859877</v>
      </c>
      <c r="BA72" s="496">
        <f t="shared" si="33"/>
        <v>0.99999614286213734</v>
      </c>
      <c r="BC72" s="496">
        <f t="shared" si="34"/>
        <v>0.56167708896950497</v>
      </c>
      <c r="BD72" s="496">
        <f t="shared" si="35"/>
        <v>0.43832291103049498</v>
      </c>
      <c r="BF72" s="496">
        <f t="shared" si="60"/>
        <v>-1.3456386837591612E-3</v>
      </c>
      <c r="BG72" s="496">
        <f t="shared" si="61"/>
        <v>-1.2979738134678219E-2</v>
      </c>
      <c r="BH72" s="496"/>
      <c r="BI72" s="496">
        <f t="shared" si="62"/>
        <v>-4.1688344226184428E-2</v>
      </c>
      <c r="BJ72" s="496">
        <f t="shared" si="36"/>
        <v>-4.1688344226184428E-2</v>
      </c>
      <c r="BK72" s="496"/>
      <c r="BL72" s="497">
        <f t="shared" si="53"/>
        <v>0.80242908771980004</v>
      </c>
      <c r="BM72" s="497">
        <f t="shared" si="54"/>
        <v>0.19757091228019991</v>
      </c>
      <c r="BN72" s="497"/>
      <c r="BO72" s="497">
        <f t="shared" si="37"/>
        <v>1.1847478659840231E-3</v>
      </c>
      <c r="BP72" s="497">
        <f t="shared" si="37"/>
        <v>-4.797446994020055E-3</v>
      </c>
      <c r="BR72" s="496">
        <f t="shared" si="63"/>
        <v>-3.9157851845110378E-2</v>
      </c>
      <c r="BS72" s="496">
        <f t="shared" si="64"/>
        <v>-3.3505624687319366E-2</v>
      </c>
      <c r="BU72" s="496">
        <v>0</v>
      </c>
      <c r="BV72" s="496">
        <f t="shared" si="65"/>
        <v>-7.729267614871283E-3</v>
      </c>
      <c r="BZ72" s="496">
        <f t="shared" si="26"/>
        <v>0.99357559428496522</v>
      </c>
      <c r="CA72" s="496">
        <f t="shared" si="27"/>
        <v>0.65210079284533651</v>
      </c>
      <c r="CB72" s="496">
        <f t="shared" si="55"/>
        <v>0.84916328250962314</v>
      </c>
      <c r="CD72" s="496">
        <f t="shared" si="38"/>
        <v>0.96398422252243232</v>
      </c>
      <c r="CE72" s="496">
        <f t="shared" si="28"/>
        <v>0.73080444093571495</v>
      </c>
      <c r="CF72" s="496">
        <f t="shared" si="56"/>
        <v>0.77639039649277164</v>
      </c>
      <c r="CH72" s="496">
        <f t="shared" si="39"/>
        <v>0.996617817427636</v>
      </c>
      <c r="CI72" s="496">
        <f t="shared" si="29"/>
        <v>0.96881978481470576</v>
      </c>
      <c r="CJ72" s="496">
        <f t="shared" si="57"/>
        <v>0.98281214954355245</v>
      </c>
      <c r="CL72" s="496">
        <f t="shared" si="40"/>
        <v>0.65928221759474981</v>
      </c>
      <c r="CN72" s="496">
        <f t="shared" si="41"/>
        <v>0.95916866444796078</v>
      </c>
      <c r="CO72" s="496">
        <f t="shared" si="30"/>
        <v>0.40545396884771201</v>
      </c>
      <c r="CP72" s="496">
        <f t="shared" si="58"/>
        <v>0.61854920599058949</v>
      </c>
      <c r="CR72" s="496">
        <f t="shared" si="42"/>
        <v>0.998563647343921</v>
      </c>
      <c r="CS72" s="496">
        <f t="shared" si="31"/>
        <v>1.1753638945197757</v>
      </c>
      <c r="CT72" s="496">
        <f t="shared" si="59"/>
        <v>1.0658481565125983</v>
      </c>
      <c r="CU72" s="496">
        <v>1.1740753196393783</v>
      </c>
    </row>
    <row r="73" spans="1:100" x14ac:dyDescent="0.2">
      <c r="A73" s="485" t="s">
        <v>105</v>
      </c>
      <c r="B73" s="431">
        <f t="shared" si="12"/>
        <v>2007</v>
      </c>
      <c r="D73" s="500">
        <f>Total_Industrial!F323</f>
        <v>14816.682711496669</v>
      </c>
      <c r="E73" s="500">
        <f>Total_Industrial!F239</f>
        <v>3610.2547492077183</v>
      </c>
      <c r="F73" s="500">
        <f>Conversion_factors!$A69*E73</f>
        <v>11346.960973504132</v>
      </c>
      <c r="G73" s="500">
        <f t="shared" si="43"/>
        <v>26163.643685000803</v>
      </c>
      <c r="H73" s="501">
        <f t="shared" si="44"/>
        <v>3.1429806929813631</v>
      </c>
      <c r="K73" s="550">
        <f>Total_Industrial!J68</f>
        <v>3299629.9617693983</v>
      </c>
      <c r="M73" s="501">
        <f>Total_Industrial!Z323</f>
        <v>0.77644873875133669</v>
      </c>
      <c r="N73" s="501">
        <f>Total_Industrial!Z239</f>
        <v>0.93188011400985282</v>
      </c>
      <c r="O73" s="533">
        <f>Total_Industrial!N152</f>
        <v>5.5845466534747725</v>
      </c>
      <c r="Q73" s="504">
        <f t="shared" si="48"/>
        <v>7.9292660050191737</v>
      </c>
      <c r="S73" s="497"/>
      <c r="T73" s="497"/>
      <c r="W73" s="497">
        <f>Total_Industrial!AD323</f>
        <v>0.7544480058903309</v>
      </c>
      <c r="Z73" s="505">
        <f>Total_Industrial!AD239</f>
        <v>0.8188864819021896</v>
      </c>
      <c r="AA73" s="496"/>
      <c r="AB73" s="444">
        <f t="shared" si="13"/>
        <v>2007</v>
      </c>
      <c r="AC73" s="507">
        <f t="shared" si="49"/>
        <v>1.8250355190537262</v>
      </c>
      <c r="AD73" s="507">
        <f t="shared" si="50"/>
        <v>0.64086968335310723</v>
      </c>
      <c r="AE73" s="507">
        <f t="shared" si="14"/>
        <v>0.77870712267821296</v>
      </c>
      <c r="AF73" s="508">
        <f t="shared" si="15"/>
        <v>0.98215101304614616</v>
      </c>
      <c r="AG73" s="507">
        <f t="shared" si="16"/>
        <v>0.83795216522606775</v>
      </c>
      <c r="AH73" s="507">
        <f t="shared" si="17"/>
        <v>1.1696150952196243</v>
      </c>
      <c r="AI73" s="507">
        <f t="shared" si="18"/>
        <v>1.1696099352041351</v>
      </c>
      <c r="AJ73" s="507"/>
      <c r="AK73" s="507"/>
      <c r="AL73" s="507">
        <f t="shared" si="19"/>
        <v>0.76480798940465644</v>
      </c>
      <c r="AM73" s="506"/>
      <c r="AN73" s="507">
        <f>Total_Industrial!Z152</f>
        <v>0.80277232480896499</v>
      </c>
      <c r="AO73" s="507">
        <f>Total_Industrial!AD152</f>
        <v>0.76451302847430458</v>
      </c>
      <c r="AP73" s="507">
        <f t="shared" si="45"/>
        <v>1.0632011376360169</v>
      </c>
      <c r="AQ73" s="507">
        <f t="shared" si="46"/>
        <v>0.98215101304614616</v>
      </c>
      <c r="AR73" s="507">
        <f t="shared" si="47"/>
        <v>0.64087153802853092</v>
      </c>
      <c r="AT73" s="437"/>
      <c r="AV73" s="497">
        <f t="shared" si="51"/>
        <v>0.56630807581249987</v>
      </c>
      <c r="AW73" s="497">
        <f t="shared" si="52"/>
        <v>0.43369192418750002</v>
      </c>
      <c r="AY73" s="496">
        <f t="shared" si="32"/>
        <v>0.56483498944793165</v>
      </c>
      <c r="AZ73" s="496">
        <f t="shared" si="32"/>
        <v>0.43516207285588326</v>
      </c>
      <c r="BA73" s="496">
        <f t="shared" si="33"/>
        <v>0.99999706230381491</v>
      </c>
      <c r="BC73" s="496">
        <f t="shared" si="34"/>
        <v>0.56483664876639994</v>
      </c>
      <c r="BD73" s="496">
        <f t="shared" si="35"/>
        <v>0.43516335123360006</v>
      </c>
      <c r="BF73" s="496">
        <f t="shared" si="60"/>
        <v>-1.0948210870413337E-2</v>
      </c>
      <c r="BG73" s="496">
        <f t="shared" si="61"/>
        <v>-1.6330703425712783E-2</v>
      </c>
      <c r="BH73" s="496"/>
      <c r="BI73" s="496">
        <f t="shared" si="62"/>
        <v>-7.8247085777138903E-3</v>
      </c>
      <c r="BJ73" s="496">
        <f t="shared" si="36"/>
        <v>-7.8247085777138903E-3</v>
      </c>
      <c r="BK73" s="496"/>
      <c r="BL73" s="497">
        <f t="shared" si="53"/>
        <v>0.80407733206309406</v>
      </c>
      <c r="BM73" s="497">
        <f t="shared" si="54"/>
        <v>0.19592266793690594</v>
      </c>
      <c r="BN73" s="497"/>
      <c r="BO73" s="497">
        <f t="shared" si="37"/>
        <v>2.051961823907373E-3</v>
      </c>
      <c r="BP73" s="497">
        <f t="shared" si="37"/>
        <v>-8.3775393859818383E-3</v>
      </c>
      <c r="BR73" s="496">
        <f t="shared" si="63"/>
        <v>5.1756078630749141E-3</v>
      </c>
      <c r="BS73" s="496">
        <f t="shared" si="64"/>
        <v>1.2904230826021572E-4</v>
      </c>
      <c r="BU73" s="496">
        <v>0</v>
      </c>
      <c r="BV73" s="496">
        <f t="shared" si="65"/>
        <v>-1.546373572621478E-3</v>
      </c>
      <c r="BZ73" s="496">
        <f t="shared" si="26"/>
        <v>0.98679745401800467</v>
      </c>
      <c r="CA73" s="496">
        <f>IF(ISERR(BZ73),CA72,BZ73*CA72)</f>
        <v>0.64349140214290035</v>
      </c>
      <c r="CB73" s="496">
        <f t="shared" si="55"/>
        <v>0.83795216522606775</v>
      </c>
      <c r="CD73" s="496">
        <f t="shared" si="38"/>
        <v>1.0029839706878225</v>
      </c>
      <c r="CE73" s="496">
        <f t="shared" ref="CE73:CE80" si="66">IF(ISERR(CD73),CE72,CD73*CE72)</f>
        <v>0.73298513996599768</v>
      </c>
      <c r="CF73" s="496">
        <f t="shared" si="56"/>
        <v>0.77870712267821296</v>
      </c>
      <c r="CH73" s="496">
        <f t="shared" si="39"/>
        <v>0.99932730125720015</v>
      </c>
      <c r="CI73" s="496">
        <f t="shared" ref="CI73:CI80" si="67">IF(ISERR(CH73),CI72,CH73*CI72)</f>
        <v>0.96816806096346131</v>
      </c>
      <c r="CJ73" s="496">
        <f t="shared" si="57"/>
        <v>0.98215101304614616</v>
      </c>
      <c r="CL73" s="496">
        <f t="shared" si="40"/>
        <v>0.65251931952516973</v>
      </c>
      <c r="CN73" s="496">
        <f t="shared" si="41"/>
        <v>0.99220582476437957</v>
      </c>
      <c r="CO73" s="496">
        <f t="shared" ref="CO73:CO80" si="68">IF(ISERR(CN73),CO72,CN73*CO72)</f>
        <v>0.40229378956453515</v>
      </c>
      <c r="CP73" s="496">
        <f t="shared" si="58"/>
        <v>0.61372812508724495</v>
      </c>
      <c r="CR73" s="496">
        <f t="shared" si="42"/>
        <v>0.9975165140921739</v>
      </c>
      <c r="CS73" s="496">
        <f t="shared" ref="CS73:CS80" si="69">IF(ISERR(CR73),CS72,CR73*CS72)</f>
        <v>1.1724448948511683</v>
      </c>
      <c r="CT73" s="496">
        <f t="shared" si="59"/>
        <v>1.0632011376360169</v>
      </c>
      <c r="CU73" s="496">
        <v>1.1684082199248096</v>
      </c>
    </row>
    <row r="74" spans="1:100" x14ac:dyDescent="0.2">
      <c r="A74" s="485" t="s">
        <v>105</v>
      </c>
      <c r="B74" s="431">
        <f t="shared" si="12"/>
        <v>2008</v>
      </c>
      <c r="D74" s="500">
        <f>Total_Industrial!F324</f>
        <v>14056.073993752443</v>
      </c>
      <c r="E74" s="500">
        <f>Total_Industrial!F240</f>
        <v>3554.2429403648594</v>
      </c>
      <c r="F74" s="500">
        <f>Conversion_factors!$A70*E74</f>
        <v>11150.493593519725</v>
      </c>
      <c r="G74" s="500">
        <f t="shared" si="43"/>
        <v>25206.567587272169</v>
      </c>
      <c r="H74" s="501">
        <f t="shared" si="44"/>
        <v>3.137234505521751</v>
      </c>
      <c r="K74" s="550">
        <f>Total_Industrial!J69</f>
        <v>3178213.1946847825</v>
      </c>
      <c r="M74" s="501">
        <f>Total_Industrial!Z324</f>
        <v>0.7782057526794226</v>
      </c>
      <c r="N74" s="501">
        <f>Total_Industrial!Z240</f>
        <v>0.96798984130614729</v>
      </c>
      <c r="O74" s="533">
        <f>Total_Industrial!N153</f>
        <v>5.5409489091444994</v>
      </c>
      <c r="Q74" s="504">
        <f t="shared" si="48"/>
        <v>7.9310499463747188</v>
      </c>
      <c r="S74" s="497"/>
      <c r="T74" s="497"/>
      <c r="W74" s="497">
        <f>Total_Industrial!AD324</f>
        <v>0.74138356609650657</v>
      </c>
      <c r="Z74" s="505">
        <f>Total_Industrial!AD240</f>
        <v>0.80575778293715694</v>
      </c>
      <c r="AA74" s="496"/>
      <c r="AB74" s="444">
        <f t="shared" si="13"/>
        <v>2008</v>
      </c>
      <c r="AC74" s="507">
        <f t="shared" si="49"/>
        <v>1.7578795303199861</v>
      </c>
      <c r="AD74" s="507">
        <f t="shared" si="50"/>
        <v>0.64101386743407074</v>
      </c>
      <c r="AE74" s="507">
        <f t="shared" si="14"/>
        <v>0.76566046115219921</v>
      </c>
      <c r="AF74" s="508">
        <f t="shared" si="15"/>
        <v>0.98136407848887097</v>
      </c>
      <c r="AG74" s="507">
        <f t="shared" si="16"/>
        <v>0.85310603567983467</v>
      </c>
      <c r="AH74" s="507">
        <f t="shared" si="17"/>
        <v>1.1268302608696279</v>
      </c>
      <c r="AI74" s="507">
        <f t="shared" ref="AI74:AI80" si="70">AC74*AD74</f>
        <v>1.126825156213602</v>
      </c>
      <c r="AJ74" s="507"/>
      <c r="AK74" s="507"/>
      <c r="AL74" s="507">
        <f t="shared" si="19"/>
        <v>0.751391672893992</v>
      </c>
      <c r="AM74" s="506"/>
      <c r="AN74" s="507">
        <f>Total_Industrial!Z153</f>
        <v>0.8103302495921384</v>
      </c>
      <c r="AO74" s="507">
        <f>Total_Industrial!AD153</f>
        <v>0.75146972607799756</v>
      </c>
      <c r="AP74" s="507">
        <f t="shared" si="45"/>
        <v>1.0726672457170661</v>
      </c>
      <c r="AQ74" s="507">
        <f t="shared" si="46"/>
        <v>0.98136407848887097</v>
      </c>
      <c r="AR74" s="507">
        <f t="shared" si="47"/>
        <v>0.64101577478904581</v>
      </c>
      <c r="AT74" s="437"/>
      <c r="AV74" s="497">
        <f t="shared" si="51"/>
        <v>0.5576353839167667</v>
      </c>
      <c r="AW74" s="497">
        <f t="shared" si="52"/>
        <v>0.44236461608323324</v>
      </c>
      <c r="AY74" s="496">
        <f t="shared" si="32"/>
        <v>0.56196057616315165</v>
      </c>
      <c r="AZ74" s="496">
        <f t="shared" si="32"/>
        <v>0.43801396026169326</v>
      </c>
      <c r="BA74" s="496">
        <f t="shared" si="33"/>
        <v>0.99997453642484491</v>
      </c>
      <c r="BC74" s="496">
        <f t="shared" si="34"/>
        <v>0.56197488605289792</v>
      </c>
      <c r="BD74" s="496">
        <f t="shared" si="35"/>
        <v>0.43802511394710208</v>
      </c>
      <c r="BF74" s="496">
        <f t="shared" si="60"/>
        <v>2.2603281768797949E-3</v>
      </c>
      <c r="BG74" s="496">
        <f t="shared" si="61"/>
        <v>3.8017419328052249E-2</v>
      </c>
      <c r="BH74" s="496"/>
      <c r="BI74" s="496">
        <f t="shared" si="62"/>
        <v>-7.8374877334712947E-3</v>
      </c>
      <c r="BJ74" s="496">
        <f t="shared" si="36"/>
        <v>-7.8374877334712947E-3</v>
      </c>
      <c r="BK74" s="496"/>
      <c r="BL74" s="497">
        <f t="shared" si="53"/>
        <v>0.79817268742738778</v>
      </c>
      <c r="BM74" s="497">
        <f t="shared" si="54"/>
        <v>0.20182731257261224</v>
      </c>
      <c r="BN74" s="497"/>
      <c r="BO74" s="497">
        <f t="shared" si="37"/>
        <v>-7.3704743880524297E-3</v>
      </c>
      <c r="BP74" s="497">
        <f t="shared" si="37"/>
        <v>2.9692413489111832E-2</v>
      </c>
      <c r="BR74" s="496">
        <f t="shared" si="63"/>
        <v>-1.7468239396825656E-2</v>
      </c>
      <c r="BS74" s="496">
        <f t="shared" si="64"/>
        <v>-1.6162288615859183E-2</v>
      </c>
      <c r="BU74" s="496">
        <v>0</v>
      </c>
      <c r="BV74" s="496">
        <f t="shared" si="65"/>
        <v>-1.8299338100652197E-3</v>
      </c>
      <c r="BZ74" s="496">
        <f t="shared" si="26"/>
        <v>1.018084409925331</v>
      </c>
      <c r="CA74" s="496">
        <f t="shared" si="27"/>
        <v>0.65512856444267853</v>
      </c>
      <c r="CB74" s="496">
        <f t="shared" si="55"/>
        <v>0.85310603567983467</v>
      </c>
      <c r="CD74" s="496">
        <f t="shared" si="38"/>
        <v>0.9832457400914193</v>
      </c>
      <c r="CE74" s="496">
        <f t="shared" si="66"/>
        <v>0.72070451642187994</v>
      </c>
      <c r="CF74" s="496">
        <f t="shared" si="56"/>
        <v>0.76566046115219921</v>
      </c>
      <c r="CH74" s="496">
        <f t="shared" si="39"/>
        <v>0.99919876419529985</v>
      </c>
      <c r="CI74" s="496">
        <f t="shared" si="67"/>
        <v>0.96739233004805025</v>
      </c>
      <c r="CJ74" s="496">
        <f t="shared" si="57"/>
        <v>0.98136407848887097</v>
      </c>
      <c r="CL74" s="496">
        <f t="shared" si="40"/>
        <v>0.65318956069034673</v>
      </c>
      <c r="CN74" s="496">
        <f t="shared" si="41"/>
        <v>0.99219314529261815</v>
      </c>
      <c r="CO74" s="496">
        <f t="shared" si="68"/>
        <v>0.39915314039972277</v>
      </c>
      <c r="CP74" s="496">
        <f t="shared" si="58"/>
        <v>0.60893683878485494</v>
      </c>
      <c r="CR74" s="496">
        <f t="shared" si="42"/>
        <v>1.0089034028895949</v>
      </c>
      <c r="CS74" s="496">
        <f t="shared" si="69"/>
        <v>1.182883644115877</v>
      </c>
      <c r="CT74" s="496">
        <f t="shared" si="59"/>
        <v>1.0726672457170661</v>
      </c>
      <c r="CU74" s="496">
        <v>1.15793507561614</v>
      </c>
    </row>
    <row r="75" spans="1:100" x14ac:dyDescent="0.2">
      <c r="A75" s="485" t="s">
        <v>105</v>
      </c>
      <c r="B75" s="431">
        <f t="shared" si="12"/>
        <v>2009</v>
      </c>
      <c r="C75" s="497"/>
      <c r="D75" s="500">
        <f>Total_Industrial!F325</f>
        <v>13173.401506561424</v>
      </c>
      <c r="E75" s="500">
        <f>Total_Industrial!F241</f>
        <v>3050.5559102599423</v>
      </c>
      <c r="F75" s="500">
        <f>Conversion_factors!$A71*E75</f>
        <v>9462.8624897431673</v>
      </c>
      <c r="G75" s="500">
        <f t="shared" si="43"/>
        <v>22636.263996304591</v>
      </c>
      <c r="H75" s="501">
        <f t="shared" si="44"/>
        <v>3.1020124751415632</v>
      </c>
      <c r="K75" s="550">
        <f>Total_Industrial!J70</f>
        <v>2958017.0585682108</v>
      </c>
      <c r="M75" s="501">
        <f>Total_Industrial!Z325</f>
        <v>0.80616924560515579</v>
      </c>
      <c r="N75" s="501">
        <f>Total_Industrial!Z241</f>
        <v>0.95509284333879341</v>
      </c>
      <c r="O75" s="533">
        <f>Total_Industrial!N154</f>
        <v>5.4847409922221209</v>
      </c>
      <c r="Q75" s="504">
        <f t="shared" si="48"/>
        <v>7.6525130004697735</v>
      </c>
      <c r="S75" s="497"/>
      <c r="T75" s="497"/>
      <c r="W75" s="497">
        <f>Total_Industrial!AD325</f>
        <v>0.72065509003025308</v>
      </c>
      <c r="Z75" s="505">
        <f>Total_Industrial!AD241</f>
        <v>0.75308525205815124</v>
      </c>
      <c r="AA75" s="496"/>
      <c r="AB75" s="444">
        <f t="shared" si="13"/>
        <v>2009</v>
      </c>
      <c r="AC75" s="507">
        <f t="shared" si="49"/>
        <v>1.6360883676055964</v>
      </c>
      <c r="AD75" s="507">
        <f t="shared" si="50"/>
        <v>0.61850158392494758</v>
      </c>
      <c r="AE75" s="507">
        <f t="shared" si="14"/>
        <v>0.7317933541541789</v>
      </c>
      <c r="AF75" s="508">
        <f t="shared" si="15"/>
        <v>0.97660922565489416</v>
      </c>
      <c r="AG75" s="507">
        <f t="shared" si="16"/>
        <v>0.86543331530803591</v>
      </c>
      <c r="AH75" s="507">
        <f t="shared" si="17"/>
        <v>1.0119280865186233</v>
      </c>
      <c r="AI75" s="507">
        <f t="shared" si="70"/>
        <v>1.0119232468052433</v>
      </c>
      <c r="AJ75" s="507"/>
      <c r="AK75" s="507"/>
      <c r="AL75" s="507">
        <f t="shared" si="19"/>
        <v>0.71467614093991039</v>
      </c>
      <c r="AM75" s="506"/>
      <c r="AN75" s="507">
        <f>Total_Industrial!Z154</f>
        <v>0.83152463998874571</v>
      </c>
      <c r="AO75" s="507">
        <f>Total_Industrial!AD154</f>
        <v>0.72488726614297838</v>
      </c>
      <c r="AP75" s="507">
        <f t="shared" si="45"/>
        <v>1.0506928271202969</v>
      </c>
      <c r="AQ75" s="507">
        <f t="shared" si="46"/>
        <v>0.97660922565489416</v>
      </c>
      <c r="AR75" s="507">
        <f t="shared" si="47"/>
        <v>0.61850353138700442</v>
      </c>
      <c r="AT75" s="437"/>
      <c r="AV75" s="497">
        <f t="shared" si="51"/>
        <v>0.58196005792793393</v>
      </c>
      <c r="AW75" s="497">
        <f t="shared" si="52"/>
        <v>0.41803994207206613</v>
      </c>
      <c r="AY75" s="496">
        <f t="shared" si="32"/>
        <v>0.56971117534529492</v>
      </c>
      <c r="AZ75" s="496">
        <f t="shared" si="32"/>
        <v>0.43008763999623884</v>
      </c>
      <c r="BA75" s="496">
        <f t="shared" si="33"/>
        <v>0.99979881534153381</v>
      </c>
      <c r="BC75" s="496">
        <f t="shared" si="34"/>
        <v>0.5698258155573831</v>
      </c>
      <c r="BD75" s="496">
        <f t="shared" si="35"/>
        <v>0.4301741844426169</v>
      </c>
      <c r="BF75" s="496">
        <f t="shared" si="60"/>
        <v>3.5302749791568111E-2</v>
      </c>
      <c r="BG75" s="496">
        <f t="shared" si="61"/>
        <v>-1.3413038791910116E-2</v>
      </c>
      <c r="BH75" s="496"/>
      <c r="BI75" s="496">
        <f t="shared" si="62"/>
        <v>-1.0195897826821631E-2</v>
      </c>
      <c r="BJ75" s="496">
        <f t="shared" si="36"/>
        <v>-1.0195897826821631E-2</v>
      </c>
      <c r="BK75" s="496"/>
      <c r="BL75" s="497">
        <f t="shared" si="53"/>
        <v>0.81197214515016802</v>
      </c>
      <c r="BM75" s="497">
        <f t="shared" si="54"/>
        <v>0.18802785484983195</v>
      </c>
      <c r="BN75" s="497"/>
      <c r="BO75" s="497">
        <f t="shared" si="37"/>
        <v>1.714106124743453E-2</v>
      </c>
      <c r="BP75" s="497">
        <f t="shared" si="37"/>
        <v>-7.0822327571867502E-2</v>
      </c>
      <c r="BR75" s="496">
        <f t="shared" si="63"/>
        <v>-2.8357478814810853E-2</v>
      </c>
      <c r="BS75" s="496">
        <f t="shared" si="64"/>
        <v>-6.7604741958441475E-2</v>
      </c>
      <c r="BU75" s="496">
        <v>0</v>
      </c>
      <c r="BV75" s="496">
        <f t="shared" si="65"/>
        <v>-1.129059473256056E-2</v>
      </c>
      <c r="BZ75" s="496">
        <f t="shared" si="26"/>
        <v>1.0144498797483923</v>
      </c>
      <c r="CA75" s="496">
        <f t="shared" si="27"/>
        <v>0.66459509341861212</v>
      </c>
      <c r="CB75" s="496">
        <f t="shared" si="55"/>
        <v>0.86543331530803591</v>
      </c>
      <c r="CD75" s="496">
        <f t="shared" si="38"/>
        <v>0.9557674599690632</v>
      </c>
      <c r="CE75" s="496">
        <f t="shared" si="66"/>
        <v>0.68882592504877216</v>
      </c>
      <c r="CF75" s="496">
        <f t="shared" si="56"/>
        <v>0.7317933541541789</v>
      </c>
      <c r="CH75" s="496">
        <f t="shared" si="39"/>
        <v>0.99515485339416687</v>
      </c>
      <c r="CI75" s="496">
        <f t="shared" si="67"/>
        <v>0.96270517238360898</v>
      </c>
      <c r="CJ75" s="496">
        <f t="shared" si="57"/>
        <v>0.97660922565489416</v>
      </c>
      <c r="CL75" s="496">
        <f t="shared" si="40"/>
        <v>0.63331834860603875</v>
      </c>
      <c r="CN75" s="496">
        <f t="shared" si="41"/>
        <v>0.98985590413410673</v>
      </c>
      <c r="CO75" s="496">
        <f t="shared" si="68"/>
        <v>0.39510409267833563</v>
      </c>
      <c r="CP75" s="496">
        <f t="shared" si="58"/>
        <v>0.60275972511594733</v>
      </c>
      <c r="CR75" s="496">
        <f t="shared" si="42"/>
        <v>0.97951422616425687</v>
      </c>
      <c r="CS75" s="496">
        <f t="shared" si="69"/>
        <v>1.1586513573085195</v>
      </c>
      <c r="CT75" s="496">
        <f t="shared" si="59"/>
        <v>1.0506928271202969</v>
      </c>
      <c r="CU75" s="496">
        <v>1.1539278199592919</v>
      </c>
      <c r="CV75" s="496">
        <f t="shared" ref="CV75:CV80" si="71">CP75*CT75</f>
        <v>0.6333153196563277</v>
      </c>
    </row>
    <row r="76" spans="1:100" x14ac:dyDescent="0.2">
      <c r="A76" s="485" t="s">
        <v>105</v>
      </c>
      <c r="B76" s="431">
        <f t="shared" si="12"/>
        <v>2010</v>
      </c>
      <c r="D76" s="500">
        <f>Total_Industrial!F326</f>
        <v>13586.925271871149</v>
      </c>
      <c r="E76" s="500">
        <f>Total_Industrial!F242</f>
        <v>3176.4107941072207</v>
      </c>
      <c r="F76" s="500">
        <f>Conversion_factors!$A72*E76</f>
        <v>9822.8604488168057</v>
      </c>
      <c r="G76" s="500">
        <f t="shared" si="43"/>
        <v>23409.785720687956</v>
      </c>
      <c r="H76" s="501">
        <f t="shared" si="44"/>
        <v>3.0924402054796798</v>
      </c>
      <c r="K76" s="550">
        <f>Total_Industrial!J71</f>
        <v>2979838.0654691202</v>
      </c>
      <c r="M76" s="501">
        <f>Total_Industrial!Z326</f>
        <v>0.80412668416751032</v>
      </c>
      <c r="N76" s="501">
        <f>Total_Industrial!Z242</f>
        <v>0.94187342806226837</v>
      </c>
      <c r="O76" s="533">
        <f>Total_Industrial!N155</f>
        <v>5.6255862559227001</v>
      </c>
      <c r="Q76" s="504">
        <f t="shared" si="48"/>
        <v>7.8560596939694847</v>
      </c>
      <c r="S76" s="497"/>
      <c r="T76" s="497"/>
      <c r="W76" s="497">
        <f>Total_Industrial!AD326</f>
        <v>0.7397083464691272</v>
      </c>
      <c r="Z76" s="505">
        <f>Total_Industrial!AD242</f>
        <v>0.78933805995868311</v>
      </c>
      <c r="AA76" s="496"/>
      <c r="AB76" s="444">
        <f t="shared" si="13"/>
        <v>2010</v>
      </c>
      <c r="AC76" s="507">
        <f t="shared" si="49"/>
        <v>1.6481576338921471</v>
      </c>
      <c r="AD76" s="507">
        <f t="shared" si="50"/>
        <v>0.63495290551362427</v>
      </c>
      <c r="AE76" s="507">
        <f t="shared" si="14"/>
        <v>0.75775162112024319</v>
      </c>
      <c r="AF76" s="508">
        <f t="shared" si="15"/>
        <v>0.97534591000673976</v>
      </c>
      <c r="AG76" s="507">
        <f t="shared" si="16"/>
        <v>0.85912853753387042</v>
      </c>
      <c r="AH76" s="507">
        <f t="shared" si="17"/>
        <v>1.0465077112947461</v>
      </c>
      <c r="AI76" s="507">
        <f t="shared" si="70"/>
        <v>1.0465024783842789</v>
      </c>
      <c r="AJ76" s="507"/>
      <c r="AK76" s="507"/>
      <c r="AL76" s="507">
        <f t="shared" si="19"/>
        <v>0.73906994446060592</v>
      </c>
      <c r="AM76" s="506"/>
      <c r="AN76" s="507">
        <f>Total_Industrial!Z155</f>
        <v>0.8276265861979365</v>
      </c>
      <c r="AO76" s="507">
        <f>Total_Industrial!AD155</f>
        <v>0.74700393446841062</v>
      </c>
      <c r="AP76" s="507">
        <f t="shared" si="45"/>
        <v>1.0529965713496015</v>
      </c>
      <c r="AQ76" s="507">
        <f t="shared" si="46"/>
        <v>0.97534591000673976</v>
      </c>
      <c r="AR76" s="507">
        <f t="shared" si="47"/>
        <v>0.63495499897826724</v>
      </c>
      <c r="AT76" s="437"/>
      <c r="AV76" s="497">
        <f t="shared" si="51"/>
        <v>0.5803951148456673</v>
      </c>
      <c r="AW76" s="497">
        <f t="shared" si="52"/>
        <v>0.41960488515433264</v>
      </c>
      <c r="AY76" s="496">
        <f t="shared" si="32"/>
        <v>0.58117723522506204</v>
      </c>
      <c r="AZ76" s="496">
        <f t="shared" si="32"/>
        <v>0.41882192632450221</v>
      </c>
      <c r="BA76" s="496">
        <f t="shared" si="33"/>
        <v>0.99999916154956425</v>
      </c>
      <c r="BC76" s="496">
        <f t="shared" si="34"/>
        <v>0.58117772251377675</v>
      </c>
      <c r="BD76" s="496">
        <f t="shared" si="35"/>
        <v>0.41882227748622325</v>
      </c>
      <c r="BF76" s="496">
        <f t="shared" si="60"/>
        <v>-2.5368784647990879E-3</v>
      </c>
      <c r="BG76" s="496">
        <f t="shared" si="61"/>
        <v>-1.3937653476958656E-2</v>
      </c>
      <c r="BH76" s="496"/>
      <c r="BI76" s="496">
        <f t="shared" si="62"/>
        <v>2.5355294430611384E-2</v>
      </c>
      <c r="BJ76" s="496">
        <f t="shared" si="36"/>
        <v>2.5355294430611384E-2</v>
      </c>
      <c r="BK76" s="496"/>
      <c r="BL76" s="497">
        <f t="shared" si="53"/>
        <v>0.81051439990194862</v>
      </c>
      <c r="BM76" s="497">
        <f t="shared" si="54"/>
        <v>0.18948560009805149</v>
      </c>
      <c r="BN76" s="497"/>
      <c r="BO76" s="497">
        <f t="shared" si="37"/>
        <v>-1.7969278634866665E-3</v>
      </c>
      <c r="BP76" s="497">
        <f t="shared" si="37"/>
        <v>7.7229167571033867E-3</v>
      </c>
      <c r="BR76" s="496">
        <f t="shared" si="63"/>
        <v>2.6095336502712022E-2</v>
      </c>
      <c r="BS76" s="496">
        <f t="shared" si="64"/>
        <v>4.7016257505115754E-2</v>
      </c>
      <c r="BU76" s="496">
        <v>0</v>
      </c>
      <c r="BV76" s="496">
        <f t="shared" si="65"/>
        <v>-3.090596627264651E-3</v>
      </c>
      <c r="BZ76" s="496">
        <f t="shared" si="26"/>
        <v>0.99271488898954452</v>
      </c>
      <c r="CA76" s="496">
        <f t="shared" si="27"/>
        <v>0.65975344438605354</v>
      </c>
      <c r="CB76" s="496">
        <f t="shared" si="55"/>
        <v>0.85912853753387042</v>
      </c>
      <c r="CD76" s="496">
        <f t="shared" si="38"/>
        <v>1.035472127231966</v>
      </c>
      <c r="CE76" s="496">
        <f t="shared" si="66"/>
        <v>0.71326004590277892</v>
      </c>
      <c r="CF76" s="496">
        <f t="shared" si="56"/>
        <v>0.75775162112024319</v>
      </c>
      <c r="CH76" s="496">
        <f t="shared" si="39"/>
        <v>0.99870642666998444</v>
      </c>
      <c r="CI76" s="496">
        <f t="shared" si="67"/>
        <v>0.96145984264794548</v>
      </c>
      <c r="CJ76" s="496">
        <f t="shared" si="57"/>
        <v>0.97534591000673976</v>
      </c>
      <c r="CL76" s="496">
        <f t="shared" si="40"/>
        <v>0.651006042066954</v>
      </c>
      <c r="CN76" s="496">
        <f t="shared" si="41"/>
        <v>1.0256794739989201</v>
      </c>
      <c r="CO76" s="496">
        <f t="shared" si="68"/>
        <v>0.40525015795313585</v>
      </c>
      <c r="CP76" s="496">
        <f t="shared" si="58"/>
        <v>0.61823827780465845</v>
      </c>
      <c r="CR76" s="496">
        <f t="shared" si="42"/>
        <v>1.0021925953712072</v>
      </c>
      <c r="CS76" s="496">
        <f t="shared" si="69"/>
        <v>1.1611918109113972</v>
      </c>
      <c r="CT76" s="496">
        <f t="shared" si="59"/>
        <v>1.0529965713496015</v>
      </c>
      <c r="CU76" s="496">
        <v>1.1509597163987177</v>
      </c>
      <c r="CV76" s="496">
        <f t="shared" si="71"/>
        <v>0.65100278680538781</v>
      </c>
    </row>
    <row r="77" spans="1:100" x14ac:dyDescent="0.2">
      <c r="A77" s="485" t="s">
        <v>105</v>
      </c>
      <c r="B77" s="431">
        <f t="shared" si="12"/>
        <v>2011</v>
      </c>
      <c r="D77" s="500">
        <f>Total_Industrial!F327</f>
        <v>13489.994800603336</v>
      </c>
      <c r="E77" s="500">
        <f>Total_Industrial!F243</f>
        <v>3342.2496069547251</v>
      </c>
      <c r="F77" s="500">
        <f>Conversion_factors!$A73*E77</f>
        <v>10264.290440292649</v>
      </c>
      <c r="G77" s="500">
        <f>D77+F77</f>
        <v>23754.285240895984</v>
      </c>
      <c r="H77" s="501">
        <f>F77/E77</f>
        <v>3.0710723756041993</v>
      </c>
      <c r="K77" s="550">
        <f>Total_Industrial!J72</f>
        <v>2984084.5693855225</v>
      </c>
      <c r="M77" s="501">
        <f>Total_Industrial!Z327</f>
        <v>0.78691285734995653</v>
      </c>
      <c r="N77" s="501">
        <f>Total_Industrial!Z243</f>
        <v>0.96797442336309714</v>
      </c>
      <c r="O77" s="533">
        <f>Total_Industrial!N156</f>
        <v>5.6406727142535802</v>
      </c>
      <c r="Q77" s="504">
        <f>G77/K77*1000</f>
        <v>7.9603257510183179</v>
      </c>
      <c r="S77" s="497"/>
      <c r="T77" s="497"/>
      <c r="W77" s="497">
        <f>Total_Industrial!AD327</f>
        <v>0.74942907855638308</v>
      </c>
      <c r="Z77" s="505">
        <f>Total_Industrial!AD243</f>
        <v>0.80700401278292699</v>
      </c>
      <c r="AA77" s="496"/>
      <c r="AB77" s="444">
        <f>B77</f>
        <v>2011</v>
      </c>
      <c r="AC77" s="507">
        <f t="shared" si="49"/>
        <v>1.6505063883188644</v>
      </c>
      <c r="AD77" s="677">
        <f t="shared" si="50"/>
        <v>0.64338003545516809</v>
      </c>
      <c r="AE77" s="507">
        <f>CF77</f>
        <v>0.77068312138420858</v>
      </c>
      <c r="AF77" s="508">
        <f>CJ77</f>
        <v>0.97247027352616666</v>
      </c>
      <c r="AG77" s="507">
        <f>CB77</f>
        <v>0.85845532933016833</v>
      </c>
      <c r="AH77" s="507">
        <f>AC77*AE77*AF77*AG77</f>
        <v>1.0619084901198981</v>
      </c>
      <c r="AI77" s="507">
        <f t="shared" si="70"/>
        <v>1.0619028586355723</v>
      </c>
      <c r="AJ77" s="507"/>
      <c r="AK77" s="507"/>
      <c r="AL77" s="507">
        <f>AE77*AF77</f>
        <v>0.74946642585450118</v>
      </c>
      <c r="AM77" s="506"/>
      <c r="AN77" s="507">
        <f>Total_Industrial!Z156</f>
        <v>0.81763904721339931</v>
      </c>
      <c r="AO77" s="507">
        <f>Total_Industrial!AD156</f>
        <v>0.75815657043172224</v>
      </c>
      <c r="AP77" s="507">
        <f>CT77</f>
        <v>1.0672649362248083</v>
      </c>
      <c r="AQ77" s="507">
        <f>CJ77</f>
        <v>0.97247027352616666</v>
      </c>
      <c r="AR77" s="507">
        <f>AN77*AO77*AP77*AQ77</f>
        <v>0.64338229069464159</v>
      </c>
      <c r="AT77" s="437"/>
      <c r="AV77" s="497">
        <f>D77/G77</f>
        <v>0.56789731468655669</v>
      </c>
      <c r="AW77" s="497">
        <f>F77/G77</f>
        <v>0.43210268531344331</v>
      </c>
      <c r="AY77" s="496">
        <f t="shared" ref="AY77:AZ80" si="72">(AV77-AV76)/LN(AV77/AV76)</f>
        <v>0.57412354342980365</v>
      </c>
      <c r="AZ77" s="496">
        <f t="shared" si="72"/>
        <v>0.42582321840872583</v>
      </c>
      <c r="BA77" s="496">
        <f>SUM(AY77:AZ77)</f>
        <v>0.99994676183852949</v>
      </c>
      <c r="BC77" s="496">
        <f>AY77/BA77</f>
        <v>0.57415411033903885</v>
      </c>
      <c r="BD77" s="496">
        <f>AZ77/BA77</f>
        <v>0.42584588966096115</v>
      </c>
      <c r="BF77" s="496">
        <f t="shared" ref="BF77:BG80" si="73">LN(M77/M76)</f>
        <v>-2.1639309489061054E-2</v>
      </c>
      <c r="BG77" s="496">
        <f t="shared" si="73"/>
        <v>2.7334764347747495E-2</v>
      </c>
      <c r="BH77" s="496"/>
      <c r="BI77" s="496">
        <f>LN(O77/O76)</f>
        <v>2.6781680393151526E-3</v>
      </c>
      <c r="BJ77" s="496">
        <f>BI77</f>
        <v>2.6781680393151526E-3</v>
      </c>
      <c r="BK77" s="496"/>
      <c r="BL77" s="497">
        <f>D77/(D77+E77)</f>
        <v>0.80143767366792873</v>
      </c>
      <c r="BM77" s="497">
        <f>E77/(D77+E77)</f>
        <v>0.19856232633207127</v>
      </c>
      <c r="BN77" s="497"/>
      <c r="BO77" s="497">
        <f t="shared" ref="BO77:BP80" si="74">LN(BL77/BL76)</f>
        <v>-1.1261900792692171E-2</v>
      </c>
      <c r="BP77" s="497">
        <f t="shared" si="74"/>
        <v>4.6790004696646313E-2</v>
      </c>
      <c r="BR77" s="496">
        <f>LN(W77/W76)</f>
        <v>1.3055705940338596E-2</v>
      </c>
      <c r="BS77" s="496">
        <f>LN(Z77/Z76)</f>
        <v>2.2133945285946869E-2</v>
      </c>
      <c r="BU77" s="496">
        <v>0</v>
      </c>
      <c r="BV77" s="496">
        <f>LN(H77/H76)</f>
        <v>-6.9336811439382421E-3</v>
      </c>
      <c r="BZ77" s="496">
        <f>EXP(SUMPRODUCT($BC77:$BD77,BF77:BG77))</f>
        <v>0.99921640572476556</v>
      </c>
      <c r="CA77" s="496">
        <f>IF(ISERR(BZ77),CA76,BZ77*CA76)</f>
        <v>0.65923646536396641</v>
      </c>
      <c r="CB77" s="496">
        <f t="shared" si="55"/>
        <v>0.85845532933016833</v>
      </c>
      <c r="CD77" s="496">
        <f>EXP(SUMPRODUCT($BC77:$BD77,BR77:BS77))</f>
        <v>1.0170656187377702</v>
      </c>
      <c r="CE77" s="496">
        <f t="shared" si="66"/>
        <v>0.72543226990704024</v>
      </c>
      <c r="CF77" s="496">
        <f t="shared" si="56"/>
        <v>0.77068312138420858</v>
      </c>
      <c r="CH77" s="496">
        <f>EXP(SUMPRODUCT($BC77:$BD77,BU77:BV77))</f>
        <v>0.99705167525585547</v>
      </c>
      <c r="CI77" s="496">
        <f t="shared" si="67"/>
        <v>0.95862514680336519</v>
      </c>
      <c r="CJ77" s="496">
        <f t="shared" si="57"/>
        <v>0.97247027352616666</v>
      </c>
      <c r="CL77" s="496">
        <f>CB77*CF77</f>
        <v>0.66159703277708282</v>
      </c>
      <c r="CN77" s="496">
        <f>EXP(SUMPRODUCT($BC77:$BD77,BI77:BJ77))</f>
        <v>1.0026817575350475</v>
      </c>
      <c r="CO77" s="496">
        <f t="shared" si="68"/>
        <v>0.40633694061780584</v>
      </c>
      <c r="CP77" s="496">
        <f t="shared" si="58"/>
        <v>0.61989624296461587</v>
      </c>
      <c r="CR77" s="496">
        <f>EXP(SUMPRODUCT($BC77:$BD77,BO77:BP77))</f>
        <v>1.0135502481806939</v>
      </c>
      <c r="CS77" s="496">
        <f t="shared" si="69"/>
        <v>1.1769262481346361</v>
      </c>
      <c r="CT77" s="496">
        <f t="shared" si="59"/>
        <v>1.0672649362248083</v>
      </c>
      <c r="CU77" s="496">
        <v>1.1509597163987177</v>
      </c>
      <c r="CV77" s="496">
        <f t="shared" si="71"/>
        <v>0.66159352421362905</v>
      </c>
    </row>
    <row r="78" spans="1:100" x14ac:dyDescent="0.2">
      <c r="A78" s="485" t="s">
        <v>105</v>
      </c>
      <c r="B78" s="431">
        <f t="shared" si="12"/>
        <v>2012</v>
      </c>
      <c r="D78" s="500">
        <f>Total_Industrial!F328</f>
        <v>12907.186361202619</v>
      </c>
      <c r="E78" s="500">
        <f>Total_Industrial!F244</f>
        <v>3308.9750100339206</v>
      </c>
      <c r="F78" s="500">
        <f>Conversion_factors!$A74*E78</f>
        <v>10008.994744520465</v>
      </c>
      <c r="G78" s="500">
        <f>D78+F78</f>
        <v>22916.181105723084</v>
      </c>
      <c r="H78" s="501">
        <f>F78/E78</f>
        <v>3.0248021560059657</v>
      </c>
      <c r="K78" s="550">
        <f>Total_Industrial!J73</f>
        <v>3018847</v>
      </c>
      <c r="M78" s="501">
        <f>Total_Industrial!Z328</f>
        <v>0.74140561629546708</v>
      </c>
      <c r="N78" s="501">
        <f>Total_Industrial!Z244</f>
        <v>0.94174720355040331</v>
      </c>
      <c r="O78" s="533">
        <f>Total_Industrial!N157</f>
        <v>5.3716406864066117</v>
      </c>
      <c r="Q78" s="504">
        <f>G78/K78*1000</f>
        <v>7.5910376066501826</v>
      </c>
      <c r="S78" s="497"/>
      <c r="T78" s="497"/>
      <c r="W78" s="497">
        <f>Total_Industrial!AD328</f>
        <v>0.7523001095632027</v>
      </c>
      <c r="Z78" s="505">
        <f>Total_Industrial!AD244</f>
        <v>0.81176409602204946</v>
      </c>
      <c r="AA78" s="496"/>
      <c r="AB78" s="444">
        <f>B78</f>
        <v>2012</v>
      </c>
      <c r="AC78" s="507">
        <f t="shared" si="49"/>
        <v>1.6697335960164335</v>
      </c>
      <c r="AD78" s="677">
        <f t="shared" si="50"/>
        <v>0.61353293788050534</v>
      </c>
      <c r="AE78" s="507">
        <f>CF78</f>
        <v>0.77432739493861746</v>
      </c>
      <c r="AF78" s="508">
        <f>CJ78</f>
        <v>0.96607775859500533</v>
      </c>
      <c r="AG78" s="507">
        <f>CB78</f>
        <v>0.82016920990094089</v>
      </c>
      <c r="AH78" s="507">
        <f>AC78*AE78*AF78*AG78</f>
        <v>1.0244419521107564</v>
      </c>
      <c r="AI78" s="507">
        <f t="shared" si="70"/>
        <v>1.0244365586417432</v>
      </c>
      <c r="AJ78" s="507"/>
      <c r="AK78" s="507"/>
      <c r="AL78" s="507">
        <f>AE78*AF78</f>
        <v>0.74806047412100907</v>
      </c>
      <c r="AM78" s="506"/>
      <c r="AN78" s="507">
        <f>Total_Industrial!Z157</f>
        <v>0.77534926306033314</v>
      </c>
      <c r="AO78" s="507">
        <f>Total_Industrial!AD157</f>
        <v>0.76137601152438705</v>
      </c>
      <c r="AP78" s="507">
        <f>CT78</f>
        <v>1.0757980235893509</v>
      </c>
      <c r="AQ78" s="507">
        <f>CJ78</f>
        <v>0.96607775859500533</v>
      </c>
      <c r="AR78" s="507">
        <f>AN78*AO78*AP78*AQ78</f>
        <v>0.61353507206918922</v>
      </c>
      <c r="AT78" s="437"/>
      <c r="AV78" s="497">
        <f>D78/G78</f>
        <v>0.56323461145885168</v>
      </c>
      <c r="AW78" s="497">
        <f>F78/G78</f>
        <v>0.43676538854114832</v>
      </c>
      <c r="AY78" s="496">
        <f t="shared" si="72"/>
        <v>0.56556275965917135</v>
      </c>
      <c r="AZ78" s="496">
        <f t="shared" si="72"/>
        <v>0.43442986656492233</v>
      </c>
      <c r="BA78" s="496">
        <f>SUM(AY78:AZ78)</f>
        <v>0.99999262622409368</v>
      </c>
      <c r="BC78" s="496">
        <f>AY78/BA78</f>
        <v>0.56556693002297331</v>
      </c>
      <c r="BD78" s="496">
        <f>AZ78/BA78</f>
        <v>0.43443306997702663</v>
      </c>
      <c r="BF78" s="496">
        <f t="shared" si="73"/>
        <v>-5.9569648705154264E-2</v>
      </c>
      <c r="BG78" s="496">
        <f t="shared" si="73"/>
        <v>-2.7468787632410657E-2</v>
      </c>
      <c r="BH78" s="496"/>
      <c r="BI78" s="496">
        <f>LN(O78/O77)</f>
        <v>-4.8869943922638638E-2</v>
      </c>
      <c r="BJ78" s="496">
        <f>BI78</f>
        <v>-4.8869943922638638E-2</v>
      </c>
      <c r="BK78" s="496"/>
      <c r="BL78" s="497">
        <f>D78/(D78+E78)</f>
        <v>0.79594585091492587</v>
      </c>
      <c r="BM78" s="497">
        <f>E78/(D78+E78)</f>
        <v>0.2040541490850741</v>
      </c>
      <c r="BN78" s="497"/>
      <c r="BO78" s="497">
        <f t="shared" si="74"/>
        <v>-6.8760498731573116E-3</v>
      </c>
      <c r="BP78" s="497">
        <f t="shared" si="74"/>
        <v>2.7282357910335956E-2</v>
      </c>
      <c r="BR78" s="496">
        <f>LN(W78/W77)</f>
        <v>3.8236381465509011E-3</v>
      </c>
      <c r="BS78" s="496">
        <f>LN(Z78/Z77)</f>
        <v>5.8811350844759488E-3</v>
      </c>
      <c r="BU78" s="496">
        <v>0</v>
      </c>
      <c r="BV78" s="496">
        <f>LN(H78/H77)</f>
        <v>-1.5181122248959268E-2</v>
      </c>
      <c r="BZ78" s="496">
        <f>EXP(SUMPRODUCT($BC78:$BD78,BF78:BG78))</f>
        <v>0.95540115120596758</v>
      </c>
      <c r="CA78" s="496">
        <f>IF(ISERR(BZ78),CA77,BZ78*CA77)</f>
        <v>0.6298352779256865</v>
      </c>
      <c r="CB78" s="496">
        <f t="shared" si="55"/>
        <v>0.82016920990094089</v>
      </c>
      <c r="CD78" s="496">
        <f>EXP(SUMPRODUCT($BC78:$BD78,BR78:BS78))</f>
        <v>1.0047286276983249</v>
      </c>
      <c r="CE78" s="496">
        <f t="shared" si="66"/>
        <v>0.72886256903178137</v>
      </c>
      <c r="CF78" s="496">
        <f t="shared" si="56"/>
        <v>0.77432739493861746</v>
      </c>
      <c r="CH78" s="496">
        <f>EXP(SUMPRODUCT($BC78:$BD78,BU78:BV78))</f>
        <v>0.99342651893308553</v>
      </c>
      <c r="CI78" s="496">
        <f t="shared" si="67"/>
        <v>0.95232364255058521</v>
      </c>
      <c r="CJ78" s="496">
        <f t="shared" si="57"/>
        <v>0.96607775859500533</v>
      </c>
      <c r="CL78" s="496">
        <f>CB78*CF78</f>
        <v>0.63507948771145972</v>
      </c>
      <c r="CN78" s="496">
        <f>EXP(SUMPRODUCT($BC78:$BD78,BI78:BJ78))</f>
        <v>0.95230497469439357</v>
      </c>
      <c r="CO78" s="496">
        <f t="shared" si="68"/>
        <v>0.38695668995243687</v>
      </c>
      <c r="CP78" s="496">
        <f t="shared" si="58"/>
        <v>0.59033027596956822</v>
      </c>
      <c r="CR78" s="496">
        <f>EXP(SUMPRODUCT($BC78:$BD78,BO78:BP78))</f>
        <v>1.0079952850270959</v>
      </c>
      <c r="CS78" s="496">
        <f t="shared" si="69"/>
        <v>1.1863361089443432</v>
      </c>
      <c r="CT78" s="496">
        <f t="shared" si="59"/>
        <v>1.0757980235893509</v>
      </c>
      <c r="CU78" s="496">
        <v>1.1509597163987177</v>
      </c>
      <c r="CV78" s="496">
        <f t="shared" si="71"/>
        <v>0.63507614415301761</v>
      </c>
    </row>
    <row r="79" spans="1:100" x14ac:dyDescent="0.2">
      <c r="A79" s="485" t="s">
        <v>105</v>
      </c>
      <c r="B79" s="431">
        <f t="shared" si="12"/>
        <v>2013</v>
      </c>
      <c r="D79" s="500">
        <f>Total_Industrial!F329</f>
        <v>14080.233345146728</v>
      </c>
      <c r="E79" s="500">
        <f>Total_Industrial!F245</f>
        <v>3282.2793895692721</v>
      </c>
      <c r="F79" s="500">
        <f>Conversion_factors!$A75*E79</f>
        <v>9905.9364017551961</v>
      </c>
      <c r="G79" s="500">
        <f>D79+F79</f>
        <v>23986.169746901924</v>
      </c>
      <c r="H79" s="501">
        <f>F79/E79</f>
        <v>3.018005241490163</v>
      </c>
      <c r="K79" s="550">
        <f>Total_Industrial!J74</f>
        <v>3135602.8802615129</v>
      </c>
      <c r="M79" s="501">
        <f>Total_Industrial!Z329</f>
        <v>0.78481075456258942</v>
      </c>
      <c r="N79" s="501">
        <f>Total_Industrial!Z245</f>
        <v>0.90743083241415667</v>
      </c>
      <c r="O79" s="533">
        <f>Total_Industrial!N158</f>
        <v>5.5372167323905339</v>
      </c>
      <c r="Q79" s="504">
        <f>G79/K79*1000</f>
        <v>7.6496197582588801</v>
      </c>
      <c r="S79" s="497"/>
      <c r="T79" s="497"/>
      <c r="W79" s="497">
        <f>Total_Industrial!AD329</f>
        <v>0.74641502521021419</v>
      </c>
      <c r="Z79" s="505">
        <f>Total_Industrial!AD245</f>
        <v>0.80454948887252808</v>
      </c>
      <c r="AA79" s="496"/>
      <c r="AB79" s="444">
        <f>B79</f>
        <v>2013</v>
      </c>
      <c r="AC79" s="507">
        <f t="shared" si="49"/>
        <v>1.7343116338584044</v>
      </c>
      <c r="AD79" s="677">
        <f t="shared" si="50"/>
        <v>0.61826774245483107</v>
      </c>
      <c r="AE79" s="507">
        <f>CF79</f>
        <v>0.76791960738753406</v>
      </c>
      <c r="AF79" s="508">
        <f>CJ79</f>
        <v>0.96515489032391344</v>
      </c>
      <c r="AG79" s="507">
        <f>CB79</f>
        <v>0.83419216841875199</v>
      </c>
      <c r="AH79" s="507">
        <f>AC79*AE79*AF79*AG79</f>
        <v>1.0722745981585067</v>
      </c>
      <c r="AI79" s="507">
        <f t="shared" si="70"/>
        <v>1.0722689385787851</v>
      </c>
      <c r="AJ79" s="507"/>
      <c r="AK79" s="507"/>
      <c r="AL79" s="507">
        <f>AE79*AF79</f>
        <v>0.74116136444569813</v>
      </c>
      <c r="AM79" s="506"/>
      <c r="AN79" s="507">
        <f>Total_Industrial!Z158</f>
        <v>0.805719259609187</v>
      </c>
      <c r="AO79" s="507">
        <f>Total_Industrial!AD158</f>
        <v>0.75526158368891527</v>
      </c>
      <c r="AP79" s="507">
        <f>CT79</f>
        <v>1.0526886670613957</v>
      </c>
      <c r="AQ79" s="507">
        <f>CJ79</f>
        <v>0.96515489032391344</v>
      </c>
      <c r="AR79" s="507">
        <f>AN79*AO79*AP79*AQ79</f>
        <v>0.61826989883402028</v>
      </c>
      <c r="AT79" s="437"/>
      <c r="AV79" s="497">
        <f>D79/G79</f>
        <v>0.58701466277104719</v>
      </c>
      <c r="AW79" s="497">
        <f>F79/G79</f>
        <v>0.41298533722895281</v>
      </c>
      <c r="AY79" s="496">
        <f t="shared" si="72"/>
        <v>0.57504269034053523</v>
      </c>
      <c r="AZ79" s="496">
        <f t="shared" si="72"/>
        <v>0.42476442662885167</v>
      </c>
      <c r="BA79" s="496">
        <f>SUM(AY79:AZ79)</f>
        <v>0.99980711696938696</v>
      </c>
      <c r="BC79" s="496">
        <f>AY79/BA79</f>
        <v>0.57515362771531708</v>
      </c>
      <c r="BD79" s="496">
        <f>AZ79/BA79</f>
        <v>0.42484637228468292</v>
      </c>
      <c r="BF79" s="496">
        <f t="shared" si="73"/>
        <v>5.6894745783505923E-2</v>
      </c>
      <c r="BG79" s="496">
        <f t="shared" si="73"/>
        <v>-3.7119531640694245E-2</v>
      </c>
      <c r="BH79" s="496"/>
      <c r="BI79" s="496">
        <f>LN(O79/O78)</f>
        <v>3.0358589589809182E-2</v>
      </c>
      <c r="BJ79" s="496">
        <f>BI79</f>
        <v>3.0358589589809182E-2</v>
      </c>
      <c r="BK79" s="496"/>
      <c r="BL79" s="497">
        <f>D79/(D79+E79)</f>
        <v>0.81095596935077141</v>
      </c>
      <c r="BM79" s="497">
        <f>E79/(D79+E79)</f>
        <v>0.18904403064922851</v>
      </c>
      <c r="BN79" s="497"/>
      <c r="BO79" s="497">
        <f t="shared" si="74"/>
        <v>1.8682603800574522E-2</v>
      </c>
      <c r="BP79" s="497">
        <f t="shared" si="74"/>
        <v>-7.6405440988450771E-2</v>
      </c>
      <c r="BR79" s="496">
        <f>LN(W79/W78)</f>
        <v>-7.8535466345249026E-3</v>
      </c>
      <c r="BS79" s="496">
        <f>LN(Z79/Z78)</f>
        <v>-8.9272962027483384E-3</v>
      </c>
      <c r="BU79" s="496">
        <v>0</v>
      </c>
      <c r="BV79" s="496">
        <f>LN(H79/H78)</f>
        <v>-2.2495892836234522E-3</v>
      </c>
      <c r="BZ79" s="496">
        <f>EXP(SUMPRODUCT($BC79:$BD79,BF79:BG79))</f>
        <v>1.017097640765501</v>
      </c>
      <c r="CA79" s="496">
        <f>IF(ISERR(BZ79),CA78,BZ79*CA78)</f>
        <v>0.6406039752490994</v>
      </c>
      <c r="CB79" s="496">
        <f t="shared" ref="CB79:CB80" si="75">CA79/CA$85</f>
        <v>0.83419216841875199</v>
      </c>
      <c r="CD79" s="496">
        <f>EXP(SUMPRODUCT($BC79:$BD79,BR79:BS79))</f>
        <v>0.99172470508861266</v>
      </c>
      <c r="CE79" s="496">
        <f t="shared" si="66"/>
        <v>0.72283101632317193</v>
      </c>
      <c r="CF79" s="496">
        <f t="shared" ref="CF79:CF80" si="76">CE79/CE$85</f>
        <v>0.76791960738753406</v>
      </c>
      <c r="CH79" s="496">
        <f>EXP(SUMPRODUCT($BC79:$BD79,BU79:BV79))</f>
        <v>0.99904472671802935</v>
      </c>
      <c r="CI79" s="496">
        <f t="shared" si="67"/>
        <v>0.95141391321906765</v>
      </c>
      <c r="CJ79" s="496">
        <f t="shared" ref="CJ79:CJ80" si="77">CI79/CI$85</f>
        <v>0.96515489032391344</v>
      </c>
      <c r="CL79" s="496">
        <f>CB79*CF79</f>
        <v>0.64059252245788367</v>
      </c>
      <c r="CN79" s="496">
        <f>EXP(SUMPRODUCT($BC79:$BD79,BI79:BJ79))</f>
        <v>1.0308241104813518</v>
      </c>
      <c r="CO79" s="496">
        <f t="shared" si="68"/>
        <v>0.39888428571502899</v>
      </c>
      <c r="CP79" s="496">
        <f t="shared" ref="CP79:CP80" si="78">CO79/CO$85</f>
        <v>0.608526681616541</v>
      </c>
      <c r="CR79" s="496">
        <f>EXP(SUMPRODUCT($BC79:$BD79,BO79:BP79))</f>
        <v>0.97851887062326803</v>
      </c>
      <c r="CS79" s="496">
        <f t="shared" si="69"/>
        <v>1.160852269503821</v>
      </c>
      <c r="CT79" s="496">
        <f t="shared" ref="CT79:CT80" si="79">CS79/CS$85</f>
        <v>1.0526886670613957</v>
      </c>
      <c r="CU79" s="496">
        <v>1.1509597163987177</v>
      </c>
      <c r="CV79" s="496">
        <f t="shared" si="71"/>
        <v>0.6405891413422109</v>
      </c>
    </row>
    <row r="80" spans="1:100" x14ac:dyDescent="0.2">
      <c r="A80" s="485" t="s">
        <v>105</v>
      </c>
      <c r="B80" s="431">
        <f>B79+1</f>
        <v>2014</v>
      </c>
      <c r="D80" s="500">
        <f>Total_Industrial!F330</f>
        <v>14791.882816694453</v>
      </c>
      <c r="E80" s="500">
        <f>Total_Industrial!F246</f>
        <v>3369.5781769945784</v>
      </c>
      <c r="F80" s="500">
        <f>Conversion_factors!$A76*E80</f>
        <v>10133.375783493062</v>
      </c>
      <c r="G80" s="500">
        <f>D80+F80</f>
        <v>24925.258600187517</v>
      </c>
      <c r="H80" s="501">
        <f>F80/E80</f>
        <v>3.0073128597156646</v>
      </c>
      <c r="K80" s="550">
        <f>Total_Industrial!J75</f>
        <v>3222915.32054698</v>
      </c>
      <c r="M80" s="501">
        <f>Total_Industrial!Z330</f>
        <v>0.8235584610103992</v>
      </c>
      <c r="N80" s="501">
        <f>Total_Industrial!Z246</f>
        <v>0.91832616108460408</v>
      </c>
      <c r="O80" s="533">
        <f>Total_Industrial!N159</f>
        <v>5.6351033729942186</v>
      </c>
      <c r="Q80" s="504">
        <f>G80/K80*1000</f>
        <v>7.7337615547271978</v>
      </c>
      <c r="S80" s="497"/>
      <c r="T80" s="497"/>
      <c r="W80" s="497">
        <f>Total_Industrial!AD330</f>
        <v>0.72700377574710606</v>
      </c>
      <c r="Z80" s="505">
        <f>Total_Industrial!AD246</f>
        <v>0.79403849508447433</v>
      </c>
      <c r="AA80" s="496"/>
      <c r="AB80" s="444">
        <f>B80</f>
        <v>2014</v>
      </c>
      <c r="AC80" s="507">
        <f t="shared" si="49"/>
        <v>1.7826044141466479</v>
      </c>
      <c r="AD80" s="677">
        <f t="shared" si="50"/>
        <v>0.62506836264152665</v>
      </c>
      <c r="AE80" s="507">
        <f>CF80</f>
        <v>0.75200552281868882</v>
      </c>
      <c r="AF80" s="508">
        <f>CJ80</f>
        <v>0.9637522659113702</v>
      </c>
      <c r="AG80" s="507">
        <f>CB80</f>
        <v>0.86246882389198398</v>
      </c>
      <c r="AH80" s="507">
        <f>AC80*AE80*AF80*AG80</f>
        <v>1.1142555994688919</v>
      </c>
      <c r="AI80" s="507">
        <f t="shared" si="70"/>
        <v>1.114249622388203</v>
      </c>
      <c r="AJ80" s="507"/>
      <c r="AK80" s="507"/>
      <c r="AL80" s="507">
        <f>AE80*AF80</f>
        <v>0.72474702659437595</v>
      </c>
      <c r="AM80" s="506"/>
      <c r="AN80" s="507">
        <f>Total_Industrial!Z159</f>
        <v>0.83977625882813134</v>
      </c>
      <c r="AO80" s="507">
        <f>Total_Industrial!AD159</f>
        <v>0.73744211731993436</v>
      </c>
      <c r="AP80" s="507">
        <f>CT80</f>
        <v>1.0473024412762968</v>
      </c>
      <c r="AQ80" s="507">
        <f>CJ80</f>
        <v>0.9637522659113702</v>
      </c>
      <c r="AR80" s="507">
        <f>AN80*AO80*AP80*AQ80</f>
        <v>0.6250705796669378</v>
      </c>
      <c r="AT80" s="437"/>
      <c r="AV80" s="497">
        <f>D80/G80</f>
        <v>0.59344952258923289</v>
      </c>
      <c r="AW80" s="497">
        <f>F80/G80</f>
        <v>0.40655047741076705</v>
      </c>
      <c r="AY80" s="496">
        <f t="shared" si="72"/>
        <v>0.5902262464278043</v>
      </c>
      <c r="AZ80" s="496">
        <f t="shared" si="72"/>
        <v>0.40975948627205211</v>
      </c>
      <c r="BA80" s="496">
        <f>SUM(AY80:AZ80)</f>
        <v>0.99998573269985647</v>
      </c>
      <c r="BC80" s="496">
        <f>AY80/BA80</f>
        <v>0.59023466748296038</v>
      </c>
      <c r="BD80" s="496">
        <f>AZ80/BA80</f>
        <v>0.40976533251703956</v>
      </c>
      <c r="BF80" s="496">
        <f t="shared" si="73"/>
        <v>4.8191926274772291E-2</v>
      </c>
      <c r="BG80" s="496">
        <f t="shared" si="73"/>
        <v>1.1935277308354666E-2</v>
      </c>
      <c r="BH80" s="496"/>
      <c r="BI80" s="496">
        <f>LN(O80/O79)</f>
        <v>1.7523512490429851E-2</v>
      </c>
      <c r="BJ80" s="496">
        <f>BI80</f>
        <v>1.7523512490429851E-2</v>
      </c>
      <c r="BK80" s="496"/>
      <c r="BL80" s="497">
        <f>D80/(D80+E80)</f>
        <v>0.8144654673891335</v>
      </c>
      <c r="BM80" s="497">
        <f>E80/(D80+E80)</f>
        <v>0.18553453261086655</v>
      </c>
      <c r="BN80" s="497"/>
      <c r="BO80" s="497">
        <f t="shared" si="74"/>
        <v>4.3182689887462031E-3</v>
      </c>
      <c r="BP80" s="497">
        <f t="shared" si="74"/>
        <v>-1.8738929975969876E-2</v>
      </c>
      <c r="BR80" s="496">
        <f>LN(W80/W79)</f>
        <v>-2.6350108449385099E-2</v>
      </c>
      <c r="BS80" s="496">
        <f>LN(Z80/Z79)</f>
        <v>-1.3150537062816468E-2</v>
      </c>
      <c r="BU80" s="496">
        <v>0</v>
      </c>
      <c r="BV80" s="496">
        <f>LN(H80/H79)</f>
        <v>-3.5491546898536296E-3</v>
      </c>
      <c r="BZ80" s="496">
        <f>EXP(SUMPRODUCT($BC80:$BD80,BF80:BG80))</f>
        <v>1.033897052194618</v>
      </c>
      <c r="CA80" s="496">
        <f>IF(ISERR(BZ80),CA79,BZ80*CA79)</f>
        <v>0.66231856163419789</v>
      </c>
      <c r="CB80" s="496">
        <f t="shared" si="75"/>
        <v>0.86246882389198398</v>
      </c>
      <c r="CD80" s="496">
        <f>EXP(SUMPRODUCT($BC80:$BD80,BR80:BS80))</f>
        <v>0.97927636641160276</v>
      </c>
      <c r="CE80" s="496">
        <f t="shared" si="66"/>
        <v>0.70785133119456167</v>
      </c>
      <c r="CF80" s="496">
        <f t="shared" si="76"/>
        <v>0.75200552281868882</v>
      </c>
      <c r="CH80" s="496">
        <f>EXP(SUMPRODUCT($BC80:$BD80,BU80:BV80))</f>
        <v>0.99854673646001779</v>
      </c>
      <c r="CI80" s="496">
        <f t="shared" si="67"/>
        <v>0.95003125806755462</v>
      </c>
      <c r="CJ80" s="496">
        <f t="shared" si="77"/>
        <v>0.9637522659113702</v>
      </c>
      <c r="CL80" s="496">
        <f>CB80*CF80</f>
        <v>0.64858131882571102</v>
      </c>
      <c r="CN80" s="496">
        <f>EXP(SUMPRODUCT($BC80:$BD80,BI80:BJ80))</f>
        <v>1.0176779500125193</v>
      </c>
      <c r="CO80" s="496">
        <f t="shared" si="68"/>
        <v>0.40593574217867873</v>
      </c>
      <c r="CP80" s="496">
        <f t="shared" si="78"/>
        <v>0.61928418587544254</v>
      </c>
      <c r="CR80" s="496">
        <f>EXP(SUMPRODUCT($BC80:$BD80,BO80:BP80))</f>
        <v>0.99488336299835478</v>
      </c>
      <c r="CS80" s="496">
        <f t="shared" si="69"/>
        <v>1.1549126098282338</v>
      </c>
      <c r="CT80" s="496">
        <f t="shared" si="79"/>
        <v>1.0473024412762968</v>
      </c>
      <c r="CU80" s="496">
        <v>1.1509597163987177</v>
      </c>
      <c r="CV80" s="496">
        <f t="shared" si="71"/>
        <v>0.6485778397111549</v>
      </c>
    </row>
    <row r="81" spans="1:102" x14ac:dyDescent="0.2">
      <c r="A81" s="485" t="s">
        <v>105</v>
      </c>
      <c r="B81" s="431">
        <f t="shared" ref="B81:B83" si="80">B80+1</f>
        <v>2015</v>
      </c>
      <c r="D81" s="500">
        <f>Total_Industrial!F331</f>
        <v>14732.615655846905</v>
      </c>
      <c r="E81" s="500">
        <f>Total_Industrial!F247</f>
        <v>3400.4695137002655</v>
      </c>
      <c r="F81" s="500">
        <f>Conversion_factors!$A77*E81</f>
        <v>10045.654056856394</v>
      </c>
      <c r="G81" s="500">
        <f t="shared" ref="G81:G83" si="81">D81+F81</f>
        <v>24778.269712703299</v>
      </c>
      <c r="H81" s="501">
        <f t="shared" ref="H81:H83" si="82">F81/E81</f>
        <v>2.9541961827280385</v>
      </c>
      <c r="K81" s="550">
        <f>Total_Industrial!J76</f>
        <v>3312664.7564787073</v>
      </c>
      <c r="M81" s="501">
        <f>Total_Industrial!Z331</f>
        <v>0.82463547356708011</v>
      </c>
      <c r="N81" s="501">
        <f>Total_Industrial!Z247</f>
        <v>0.93095176182794159</v>
      </c>
      <c r="O81" s="533">
        <f>Total_Industrial!N160</f>
        <v>5.4738666609965865</v>
      </c>
      <c r="Q81" s="504">
        <f t="shared" ref="Q81:Q83" si="83">G81/K81*1000</f>
        <v>7.4798603342651786</v>
      </c>
      <c r="S81" s="497"/>
      <c r="T81" s="497"/>
      <c r="W81" s="497">
        <f>Total_Industrial!AD331</f>
        <v>0.70355316525666745</v>
      </c>
      <c r="Z81" s="505">
        <f>Total_Industrial!AD247</f>
        <v>0.76903517182156877</v>
      </c>
      <c r="AA81" s="496"/>
      <c r="AB81" s="444">
        <f t="shared" ref="AB81:AB83" si="84">B81</f>
        <v>2015</v>
      </c>
      <c r="AC81" s="507">
        <f t="shared" ref="AC81:AC83" si="85">K81/K$85</f>
        <v>1.8322451042507604</v>
      </c>
      <c r="AD81" s="677">
        <f t="shared" ref="AD81:AD83" si="86">Q81/Q$85</f>
        <v>0.60454722050082121</v>
      </c>
      <c r="AE81" s="507">
        <f t="shared" ref="AE81:AE83" si="87">CF81</f>
        <v>0.7279827735941975</v>
      </c>
      <c r="AF81" s="508">
        <f t="shared" ref="AF81:AF83" si="88">CJ81</f>
        <v>0.95680485945092886</v>
      </c>
      <c r="AG81" s="507">
        <f t="shared" ref="AG81:AG83" si="89">CB81</f>
        <v>0.86793688123146706</v>
      </c>
      <c r="AH81" s="507">
        <f t="shared" ref="AH81:AH83" si="90">AC81*AE81*AF81*AG81</f>
        <v>1.1076847794192881</v>
      </c>
      <c r="AI81" s="507">
        <f t="shared" ref="AI81:AI83" si="91">AC81*AD81</f>
        <v>1.1076786850510345</v>
      </c>
      <c r="AJ81" s="507"/>
      <c r="AK81" s="507"/>
      <c r="AL81" s="507">
        <f t="shared" ref="AL81:AL83" si="92">AE81*AF81</f>
        <v>0.69653745537149347</v>
      </c>
      <c r="AM81" s="506"/>
      <c r="AN81" s="507">
        <f>Total_Industrial!Z160</f>
        <v>0.84281343687785737</v>
      </c>
      <c r="AO81" s="507">
        <f>Total_Industrial!AD160</f>
        <v>0.71376039689168669</v>
      </c>
      <c r="AP81" s="507">
        <f t="shared" ref="AP81:AP83" si="93">CT81</f>
        <v>1.0503270240947127</v>
      </c>
      <c r="AQ81" s="507">
        <f t="shared" ref="AQ81:AQ83" si="94">CJ81</f>
        <v>0.95680485945092886</v>
      </c>
      <c r="AR81" s="507">
        <f t="shared" ref="AR81:AR83" si="95">AN81*AO81*AP81*AQ81</f>
        <v>0.6045494220707256</v>
      </c>
      <c r="AT81" s="437"/>
      <c r="AV81" s="497">
        <f t="shared" ref="AV81:AV83" si="96">D81/G81</f>
        <v>0.59457806483936215</v>
      </c>
      <c r="AW81" s="497">
        <f t="shared" ref="AW81:AW83" si="97">F81/G81</f>
        <v>0.4054219351606379</v>
      </c>
      <c r="AY81" s="496">
        <f t="shared" ref="AY81:AY83" si="98">(AV81-AV80)/LN(AV81/AV80)</f>
        <v>0.59401361504166905</v>
      </c>
      <c r="AZ81" s="496">
        <f t="shared" ref="AZ81:AZ83" si="99">(AW81-AW80)/LN(AW81/AW80)</f>
        <v>0.40598594486298106</v>
      </c>
      <c r="BA81" s="496">
        <f t="shared" ref="BA81:BA83" si="100">SUM(AY81:AZ81)</f>
        <v>0.99999955990465006</v>
      </c>
      <c r="BC81" s="496">
        <f t="shared" ref="BC81:BC83" si="101">AY81/BA81</f>
        <v>0.59401387646441384</v>
      </c>
      <c r="BD81" s="496">
        <f t="shared" ref="BD81:BD83" si="102">AZ81/BA81</f>
        <v>0.40598612353558616</v>
      </c>
      <c r="BF81" s="496">
        <f t="shared" ref="BF81:BF83" si="103">LN(M81/M80)</f>
        <v>1.3069004652668935E-3</v>
      </c>
      <c r="BG81" s="496">
        <f t="shared" ref="BG81:BG83" si="104">LN(N81/N80)</f>
        <v>1.3654839828517996E-2</v>
      </c>
      <c r="BH81" s="496"/>
      <c r="BI81" s="496">
        <f t="shared" ref="BI81:BI83" si="105">LN(O81/O80)</f>
        <v>-2.9030240414800918E-2</v>
      </c>
      <c r="BJ81" s="496">
        <f t="shared" ref="BJ81:BJ83" si="106">BI81</f>
        <v>-2.9030240414800918E-2</v>
      </c>
      <c r="BK81" s="496"/>
      <c r="BL81" s="497">
        <f t="shared" ref="BL81:BL83" si="107">D81/(D81+E81)</f>
        <v>0.81247154127908472</v>
      </c>
      <c r="BM81" s="497">
        <f t="shared" ref="BM81:BM83" si="108">E81/(D81+E81)</f>
        <v>0.18752845872091514</v>
      </c>
      <c r="BN81" s="497"/>
      <c r="BO81" s="497">
        <f t="shared" ref="BO81:BO83" si="109">LN(BL81/BL80)</f>
        <v>-2.4511423585965148E-3</v>
      </c>
      <c r="BP81" s="497">
        <f t="shared" ref="BP81:BP83" si="110">LN(BM81/BM80)</f>
        <v>1.0689589388701503E-2</v>
      </c>
      <c r="BR81" s="496">
        <f t="shared" ref="BR81:BR83" si="111">LN(W81/W80)</f>
        <v>-3.2788224916770546E-2</v>
      </c>
      <c r="BS81" s="496">
        <f t="shared" ref="BS81:BS83" si="112">LN(Z81/Z80)</f>
        <v>-3.1995236997146265E-2</v>
      </c>
      <c r="BU81" s="496">
        <v>0</v>
      </c>
      <c r="BV81" s="496">
        <f t="shared" ref="BV81:BV83" si="113">LN(H81/H80)</f>
        <v>-1.7820347924520946E-2</v>
      </c>
      <c r="BZ81" s="496">
        <f t="shared" ref="BZ81:BZ83" si="114">EXP(SUMPRODUCT($BC81:$BD81,BF81:BG81))</f>
        <v>1.0063400057926823</v>
      </c>
      <c r="CA81" s="496">
        <f t="shared" ref="CA81:CA83" si="115">IF(ISERR(BZ81),CA80,BZ81*CA80)</f>
        <v>0.66651766515155975</v>
      </c>
      <c r="CB81" s="496">
        <f t="shared" ref="CB81:CB83" si="116">CA81/CA$85</f>
        <v>0.86793688123146706</v>
      </c>
      <c r="CD81" s="496">
        <f t="shared" ref="CD81:CD83" si="117">EXP(SUMPRODUCT($BC81:$BD81,BR81:BS81))</f>
        <v>0.96805508936364115</v>
      </c>
      <c r="CE81" s="496">
        <f t="shared" ref="CE81:CE83" si="118">IF(ISERR(CD81),CE80,CD81*CE80)</f>
        <v>0.68523908367572373</v>
      </c>
      <c r="CF81" s="496">
        <f t="shared" ref="CF81:CF83" si="119">CE81/CE$85</f>
        <v>0.7279827735941975</v>
      </c>
      <c r="CH81" s="496">
        <f t="shared" ref="CH81:CH83" si="120">EXP(SUMPRODUCT($BC81:$BD81,BU81:BV81))</f>
        <v>0.99279129429192936</v>
      </c>
      <c r="CI81" s="496">
        <f t="shared" ref="CI81:CI83" si="121">IF(ISERR(CH81),CI80,CH81*CI80)</f>
        <v>0.94318276231467746</v>
      </c>
      <c r="CJ81" s="496">
        <f t="shared" ref="CJ81:CJ83" si="122">CI81/CI$85</f>
        <v>0.95680485945092886</v>
      </c>
      <c r="CL81" s="496">
        <f t="shared" ref="CL81:CL83" si="123">CB81*CF81</f>
        <v>0.63184309810358097</v>
      </c>
      <c r="CN81" s="496">
        <f t="shared" ref="CN81:CN83" si="124">EXP(SUMPRODUCT($BC81:$BD81,BI81:BJ81))</f>
        <v>0.97138708887394221</v>
      </c>
      <c r="CO81" s="496">
        <f t="shared" ref="CO81:CO83" si="125">IF(ISERR(CN81),CO80,CN81*CO80)</f>
        <v>0.39432073886482988</v>
      </c>
      <c r="CP81" s="496">
        <f t="shared" ref="CP81:CP83" si="126">CO81/CO$85</f>
        <v>0.60156466250321539</v>
      </c>
      <c r="CR81" s="496">
        <f t="shared" ref="CR81:CR83" si="127">EXP(SUMPRODUCT($BC81:$BD81,BO81:BP81))</f>
        <v>1.0028879745708699</v>
      </c>
      <c r="CS81" s="496">
        <f t="shared" ref="CS81:CS83" si="128">IF(ISERR(CR81),CS80,CR81*CS80)</f>
        <v>1.1582479680769948</v>
      </c>
      <c r="CT81" s="496">
        <f t="shared" ref="CT81:CT83" si="129">CS81/CS$85</f>
        <v>1.0503270240947127</v>
      </c>
      <c r="CU81" s="496">
        <v>1.1509597163987177</v>
      </c>
      <c r="CV81" s="496">
        <f t="shared" ref="CV81:CV83" si="130">CP81*CT81</f>
        <v>0.63183962176754238</v>
      </c>
    </row>
    <row r="82" spans="1:102" x14ac:dyDescent="0.2">
      <c r="A82" s="485" t="s">
        <v>105</v>
      </c>
      <c r="B82" s="431">
        <f t="shared" si="80"/>
        <v>2016</v>
      </c>
      <c r="D82" s="500">
        <f>Total_Industrial!F332</f>
        <v>15075.639651907344</v>
      </c>
      <c r="E82" s="500">
        <f>Total_Industrial!F248</f>
        <v>3322.321239717322</v>
      </c>
      <c r="F82" s="500">
        <f>Conversion_factors!$A78*E82</f>
        <v>9763.5491143466515</v>
      </c>
      <c r="G82" s="500">
        <f t="shared" si="81"/>
        <v>24839.188766253996</v>
      </c>
      <c r="H82" s="501">
        <f t="shared" si="82"/>
        <v>2.9387733484728824</v>
      </c>
      <c r="K82" s="550">
        <f>Total_Industrial!J77</f>
        <v>3322758.9687369103</v>
      </c>
      <c r="M82" s="501">
        <f>Total_Industrial!Z332</f>
        <v>0.84257802132150927</v>
      </c>
      <c r="N82" s="501">
        <f>Total_Industrial!Z248</f>
        <v>0.91617288691134324</v>
      </c>
      <c r="O82" s="533">
        <f>Total_Industrial!N161</f>
        <v>5.5369531960418819</v>
      </c>
      <c r="Q82" s="504">
        <f t="shared" si="83"/>
        <v>7.4754711370762434</v>
      </c>
      <c r="S82" s="497"/>
      <c r="T82" s="497"/>
      <c r="W82" s="497">
        <f>Total_Industrial!AD332</f>
        <v>0.7024628479063354</v>
      </c>
      <c r="Z82" s="505">
        <f>Total_Industrial!AD248</f>
        <v>0.76116252272417517</v>
      </c>
      <c r="AA82" s="496"/>
      <c r="AB82" s="444">
        <f t="shared" si="84"/>
        <v>2016</v>
      </c>
      <c r="AC82" s="507">
        <f t="shared" si="85"/>
        <v>1.8378282442154033</v>
      </c>
      <c r="AD82" s="677">
        <f t="shared" si="86"/>
        <v>0.60419247096777906</v>
      </c>
      <c r="AE82" s="507">
        <f t="shared" si="87"/>
        <v>0.72432311547555528</v>
      </c>
      <c r="AF82" s="508">
        <f t="shared" si="88"/>
        <v>0.95480748369435797</v>
      </c>
      <c r="AG82" s="507">
        <f t="shared" si="89"/>
        <v>0.87363409396401914</v>
      </c>
      <c r="AH82" s="507">
        <f t="shared" si="90"/>
        <v>1.1104081873088236</v>
      </c>
      <c r="AI82" s="507">
        <f t="shared" si="91"/>
        <v>1.1104019880868794</v>
      </c>
      <c r="AJ82" s="507"/>
      <c r="AK82" s="507"/>
      <c r="AL82" s="507">
        <f t="shared" si="92"/>
        <v>0.69158913126887278</v>
      </c>
      <c r="AM82" s="506"/>
      <c r="AN82" s="507">
        <f>Total_Industrial!Z161</f>
        <v>0.85522435006804887</v>
      </c>
      <c r="AO82" s="507">
        <f>Total_Industrial!AD161</f>
        <v>0.71150917231950017</v>
      </c>
      <c r="AP82" s="507">
        <f t="shared" si="93"/>
        <v>1.0399214582940659</v>
      </c>
      <c r="AQ82" s="507">
        <f t="shared" si="94"/>
        <v>0.95480748369435797</v>
      </c>
      <c r="AR82" s="507">
        <f t="shared" si="95"/>
        <v>0.60419470490264515</v>
      </c>
      <c r="AT82" s="437"/>
      <c r="AV82" s="497">
        <f t="shared" si="96"/>
        <v>0.6069296301813526</v>
      </c>
      <c r="AW82" s="497">
        <f t="shared" si="97"/>
        <v>0.39307036981864746</v>
      </c>
      <c r="AY82" s="496">
        <f t="shared" si="98"/>
        <v>0.60073268445183547</v>
      </c>
      <c r="AZ82" s="496">
        <f t="shared" si="99"/>
        <v>0.39921430686817178</v>
      </c>
      <c r="BA82" s="496">
        <f t="shared" si="100"/>
        <v>0.99994699132000719</v>
      </c>
      <c r="BC82" s="496">
        <f t="shared" si="101"/>
        <v>0.60076453018656717</v>
      </c>
      <c r="BD82" s="496">
        <f t="shared" si="102"/>
        <v>0.39923546981343289</v>
      </c>
      <c r="BF82" s="496">
        <f t="shared" si="103"/>
        <v>2.152482638017806E-2</v>
      </c>
      <c r="BG82" s="496">
        <f t="shared" si="104"/>
        <v>-1.600237461136764E-2</v>
      </c>
      <c r="BH82" s="496"/>
      <c r="BI82" s="496">
        <f t="shared" si="105"/>
        <v>1.1459133142928322E-2</v>
      </c>
      <c r="BJ82" s="496">
        <f t="shared" si="106"/>
        <v>1.1459133142928322E-2</v>
      </c>
      <c r="BK82" s="496"/>
      <c r="BL82" s="497">
        <f t="shared" si="107"/>
        <v>0.8194190508780923</v>
      </c>
      <c r="BM82" s="497">
        <f t="shared" si="108"/>
        <v>0.18058094912190772</v>
      </c>
      <c r="BN82" s="497"/>
      <c r="BO82" s="497">
        <f t="shared" si="109"/>
        <v>8.5147271602872086E-3</v>
      </c>
      <c r="BP82" s="497">
        <f t="shared" si="110"/>
        <v>-3.7751464908825756E-2</v>
      </c>
      <c r="BR82" s="496">
        <f t="shared" si="111"/>
        <v>-1.5509319363047902E-3</v>
      </c>
      <c r="BS82" s="496">
        <f t="shared" si="112"/>
        <v>-1.0289805805364609E-2</v>
      </c>
      <c r="BU82" s="496">
        <v>0</v>
      </c>
      <c r="BV82" s="496">
        <f t="shared" si="113"/>
        <v>-5.2343285966895969E-3</v>
      </c>
      <c r="BZ82" s="496">
        <f t="shared" si="114"/>
        <v>1.0065640864626799</v>
      </c>
      <c r="CA82" s="496">
        <f t="shared" si="115"/>
        <v>0.6708927447345181</v>
      </c>
      <c r="CB82" s="496">
        <f t="shared" si="116"/>
        <v>0.87363409396401914</v>
      </c>
      <c r="CD82" s="496">
        <f t="shared" si="117"/>
        <v>0.99497287813477542</v>
      </c>
      <c r="CE82" s="496">
        <f t="shared" si="118"/>
        <v>0.68179430329527102</v>
      </c>
      <c r="CF82" s="496">
        <f t="shared" si="119"/>
        <v>0.72432311547555528</v>
      </c>
      <c r="CH82" s="496">
        <f t="shared" si="120"/>
        <v>0.99791245232834935</v>
      </c>
      <c r="CI82" s="496">
        <f t="shared" si="121"/>
        <v>0.94121382333526638</v>
      </c>
      <c r="CJ82" s="496">
        <f t="shared" si="122"/>
        <v>0.95480748369435797</v>
      </c>
      <c r="CL82" s="496">
        <f t="shared" si="123"/>
        <v>0.63279336872568237</v>
      </c>
      <c r="CN82" s="496">
        <f t="shared" si="124"/>
        <v>1.0115250405156579</v>
      </c>
      <c r="CO82" s="496">
        <f t="shared" si="125"/>
        <v>0.39886530135641124</v>
      </c>
      <c r="CP82" s="496">
        <f t="shared" si="126"/>
        <v>0.60849771961135313</v>
      </c>
      <c r="CR82" s="496">
        <f t="shared" si="127"/>
        <v>0.99009302287578915</v>
      </c>
      <c r="CS82" s="496">
        <f t="shared" si="128"/>
        <v>1.1467732319530923</v>
      </c>
      <c r="CT82" s="496">
        <f t="shared" si="129"/>
        <v>1.0399214582940659</v>
      </c>
      <c r="CU82" s="496">
        <v>1.1509597163987177</v>
      </c>
      <c r="CV82" s="496">
        <f t="shared" si="130"/>
        <v>0.63278983594685201</v>
      </c>
    </row>
    <row r="83" spans="1:102" x14ac:dyDescent="0.2">
      <c r="A83" s="485" t="s">
        <v>105</v>
      </c>
      <c r="B83" s="431">
        <f t="shared" si="80"/>
        <v>2017</v>
      </c>
      <c r="D83" s="500">
        <f>Total_Industrial!F333</f>
        <v>14939.150427770417</v>
      </c>
      <c r="E83" s="500">
        <f>Total_Industrial!F249</f>
        <v>3309.9235606710295</v>
      </c>
      <c r="F83" s="500">
        <f>Conversion_factors!$A79*E83</f>
        <v>9702.7897116214717</v>
      </c>
      <c r="G83" s="500">
        <f t="shared" si="81"/>
        <v>24641.940139391889</v>
      </c>
      <c r="H83" s="501">
        <f t="shared" si="82"/>
        <v>2.9314241050492416</v>
      </c>
      <c r="K83" s="550">
        <f>Total_Industrial!J78</f>
        <v>3411145.1887400695</v>
      </c>
      <c r="M83" s="501">
        <f>Total_Industrial!Z333</f>
        <v>0.83062147459458424</v>
      </c>
      <c r="N83" s="501">
        <f>Total_Industrial!Z249</f>
        <v>0.90341354962775378</v>
      </c>
      <c r="O83" s="533">
        <f>Total_Industrial!N162</f>
        <v>5.3498379513953997</v>
      </c>
      <c r="Q83" s="504">
        <f t="shared" si="83"/>
        <v>7.2239493706492048</v>
      </c>
      <c r="S83" s="497"/>
      <c r="T83" s="497"/>
      <c r="W83" s="497">
        <f>Total_Industrial!AD333</f>
        <v>0.68782686524687331</v>
      </c>
      <c r="Z83" s="505">
        <f>Total_Industrial!AD249</f>
        <v>0.74910601342679517</v>
      </c>
      <c r="AA83" s="496"/>
      <c r="AB83" s="444">
        <f t="shared" si="84"/>
        <v>2017</v>
      </c>
      <c r="AC83" s="507">
        <f t="shared" si="85"/>
        <v>1.8867149353806643</v>
      </c>
      <c r="AD83" s="677">
        <f t="shared" si="86"/>
        <v>0.58386364422587433</v>
      </c>
      <c r="AE83" s="507">
        <f t="shared" si="87"/>
        <v>0.71065301239293455</v>
      </c>
      <c r="AF83" s="508">
        <f t="shared" si="88"/>
        <v>0.95386739633984863</v>
      </c>
      <c r="AG83" s="507">
        <f t="shared" si="89"/>
        <v>0.86132745778074404</v>
      </c>
      <c r="AH83" s="507">
        <f t="shared" si="90"/>
        <v>1.1015905087173488</v>
      </c>
      <c r="AI83" s="507">
        <f t="shared" si="91"/>
        <v>1.1015842577867396</v>
      </c>
      <c r="AJ83" s="507"/>
      <c r="AK83" s="507"/>
      <c r="AL83" s="507">
        <f t="shared" si="92"/>
        <v>0.67786873863231867</v>
      </c>
      <c r="AM83" s="506"/>
      <c r="AN83" s="507">
        <f>Total_Industrial!Z162</f>
        <v>0.84312823185044083</v>
      </c>
      <c r="AO83" s="507">
        <f>Total_Industrial!AD162</f>
        <v>0.69732740155804995</v>
      </c>
      <c r="AP83" s="507">
        <f t="shared" si="93"/>
        <v>1.0411054000970839</v>
      </c>
      <c r="AQ83" s="507">
        <f t="shared" si="94"/>
        <v>0.95386739633984863</v>
      </c>
      <c r="AR83" s="507">
        <f t="shared" si="95"/>
        <v>0.5838658397149632</v>
      </c>
      <c r="AT83" s="437"/>
      <c r="AV83" s="497">
        <f t="shared" si="96"/>
        <v>0.60624895374569654</v>
      </c>
      <c r="AW83" s="497">
        <f t="shared" si="97"/>
        <v>0.39375104625430341</v>
      </c>
      <c r="AY83" s="496">
        <f t="shared" si="98"/>
        <v>0.60658922831249884</v>
      </c>
      <c r="AZ83" s="496">
        <f t="shared" si="99"/>
        <v>0.39341060989464577</v>
      </c>
      <c r="BA83" s="496">
        <f t="shared" si="100"/>
        <v>0.99999983820714466</v>
      </c>
      <c r="BC83" s="496">
        <f t="shared" si="101"/>
        <v>0.60658932645431796</v>
      </c>
      <c r="BD83" s="496">
        <f t="shared" si="102"/>
        <v>0.39341067354568199</v>
      </c>
      <c r="BF83" s="496">
        <f t="shared" si="103"/>
        <v>-1.4292079670472427E-2</v>
      </c>
      <c r="BG83" s="496">
        <f t="shared" si="104"/>
        <v>-1.4024666445297198E-2</v>
      </c>
      <c r="BH83" s="496"/>
      <c r="BI83" s="496">
        <f t="shared" si="105"/>
        <v>-3.4378113869428767E-2</v>
      </c>
      <c r="BJ83" s="496">
        <f t="shared" si="106"/>
        <v>-3.4378113869428767E-2</v>
      </c>
      <c r="BK83" s="496"/>
      <c r="BL83" s="497">
        <f t="shared" si="107"/>
        <v>0.81862512241621355</v>
      </c>
      <c r="BM83" s="497">
        <f t="shared" si="108"/>
        <v>0.18137487758378648</v>
      </c>
      <c r="BN83" s="497"/>
      <c r="BO83" s="497">
        <f t="shared" si="109"/>
        <v>-9.6936155567862244E-4</v>
      </c>
      <c r="BP83" s="497">
        <f t="shared" si="110"/>
        <v>4.3868874406720907E-3</v>
      </c>
      <c r="BR83" s="496">
        <f t="shared" si="111"/>
        <v>-2.1055357352970237E-2</v>
      </c>
      <c r="BS83" s="496">
        <f t="shared" si="112"/>
        <v>-1.5966386286483968E-2</v>
      </c>
      <c r="BU83" s="496">
        <v>0</v>
      </c>
      <c r="BV83" s="496">
        <f t="shared" si="113"/>
        <v>-2.503918248599859E-3</v>
      </c>
      <c r="BZ83" s="496">
        <f t="shared" si="114"/>
        <v>0.98591328306861847</v>
      </c>
      <c r="CA83" s="496">
        <f t="shared" si="115"/>
        <v>0.66144206854812537</v>
      </c>
      <c r="CB83" s="496">
        <f t="shared" si="116"/>
        <v>0.86132745778074404</v>
      </c>
      <c r="CD83" s="496">
        <f t="shared" si="117"/>
        <v>0.9811270649927476</v>
      </c>
      <c r="CE83" s="496">
        <f t="shared" si="118"/>
        <v>0.66892684372086442</v>
      </c>
      <c r="CF83" s="496">
        <f t="shared" si="119"/>
        <v>0.71065301239293455</v>
      </c>
      <c r="CH83" s="496">
        <f t="shared" si="120"/>
        <v>0.99901541685568707</v>
      </c>
      <c r="CI83" s="496">
        <f t="shared" si="121"/>
        <v>0.94028712006961612</v>
      </c>
      <c r="CJ83" s="496">
        <f t="shared" si="122"/>
        <v>0.95386739633984863</v>
      </c>
      <c r="CL83" s="496">
        <f t="shared" si="123"/>
        <v>0.61210495252863395</v>
      </c>
      <c r="CN83" s="496">
        <f t="shared" si="124"/>
        <v>0.96620609963251225</v>
      </c>
      <c r="CO83" s="496">
        <f t="shared" si="125"/>
        <v>0.38538608710232469</v>
      </c>
      <c r="CP83" s="496">
        <f t="shared" si="126"/>
        <v>0.58793420830096355</v>
      </c>
      <c r="CR83" s="496">
        <f t="shared" si="127"/>
        <v>1.0011384915596993</v>
      </c>
      <c r="CS83" s="496">
        <f t="shared" si="128"/>
        <v>1.1480788235985599</v>
      </c>
      <c r="CT83" s="496">
        <f t="shared" si="129"/>
        <v>1.0411054000970839</v>
      </c>
      <c r="CU83" s="496">
        <v>1.1509597163987177</v>
      </c>
      <c r="CV83" s="496">
        <f t="shared" si="130"/>
        <v>0.61210147916393687</v>
      </c>
    </row>
    <row r="84" spans="1:102" x14ac:dyDescent="0.2">
      <c r="A84" s="485"/>
      <c r="B84" s="431"/>
      <c r="D84" s="500"/>
      <c r="E84" s="500"/>
      <c r="F84" s="500"/>
      <c r="G84" s="500"/>
      <c r="H84" s="500"/>
      <c r="M84" s="510"/>
      <c r="N84" s="510"/>
      <c r="O84" s="510"/>
      <c r="Z84" s="496"/>
      <c r="AA84" s="496"/>
      <c r="AC84" s="506"/>
      <c r="AD84" s="506"/>
      <c r="AE84" s="506"/>
      <c r="AF84" s="506"/>
      <c r="AG84" s="506"/>
      <c r="AH84" s="506"/>
      <c r="AI84" s="506"/>
      <c r="AJ84" s="506"/>
      <c r="AK84" s="506"/>
      <c r="AL84" s="506"/>
      <c r="AM84" s="506"/>
      <c r="AN84" s="506"/>
      <c r="AO84" s="506"/>
      <c r="AP84" s="506"/>
      <c r="AQ84" s="506"/>
      <c r="AR84" s="506"/>
      <c r="AT84" s="437"/>
    </row>
    <row r="85" spans="1:102" x14ac:dyDescent="0.2">
      <c r="A85" s="511" t="s">
        <v>22</v>
      </c>
      <c r="B85" s="512">
        <v>1985</v>
      </c>
      <c r="D85" s="502">
        <f>D51</f>
        <v>13859.204931852644</v>
      </c>
      <c r="E85" s="502"/>
      <c r="F85" s="502"/>
      <c r="G85" s="502"/>
      <c r="H85" s="513">
        <f>H76/H51</f>
        <v>0.94197796957162061</v>
      </c>
      <c r="K85" s="502">
        <f>K51</f>
        <v>1807981.2295819006</v>
      </c>
      <c r="M85" s="502">
        <f>M51</f>
        <v>1</v>
      </c>
      <c r="N85" s="502"/>
      <c r="O85" s="502"/>
      <c r="Q85" s="502">
        <f>Q51</f>
        <v>12.372665162646328</v>
      </c>
      <c r="W85" s="497">
        <v>1</v>
      </c>
      <c r="Z85" s="496"/>
      <c r="AA85" s="496"/>
      <c r="AC85" s="506"/>
      <c r="AD85" s="506"/>
      <c r="AE85" s="506"/>
      <c r="AF85" s="506"/>
      <c r="AG85" s="506"/>
      <c r="AH85" s="506"/>
      <c r="AI85" s="506"/>
      <c r="AJ85" s="506"/>
      <c r="AK85" s="506"/>
      <c r="AL85" s="506"/>
      <c r="AM85" s="506"/>
      <c r="AN85" s="506"/>
      <c r="AO85" s="506"/>
      <c r="AP85" s="506"/>
      <c r="AQ85" s="506"/>
      <c r="AR85" s="506"/>
      <c r="AT85" s="437"/>
      <c r="CA85" s="497">
        <f>CA51</f>
        <v>0.76793333658765039</v>
      </c>
      <c r="CE85" s="497">
        <f>CE51</f>
        <v>0.94128475086376073</v>
      </c>
      <c r="CI85" s="497">
        <f>CI51</f>
        <v>0.98576293065226639</v>
      </c>
      <c r="CJ85" s="496">
        <f>CB76*CJ76</f>
        <v>0.83794750525373229</v>
      </c>
      <c r="CO85" s="497">
        <f>CO51</f>
        <v>0.65549185888677797</v>
      </c>
      <c r="CP85" s="496"/>
      <c r="CS85" s="497">
        <f>CS51</f>
        <v>1.1027498498149186</v>
      </c>
      <c r="CV85" s="496">
        <f>CP85*CT76</f>
        <v>0</v>
      </c>
    </row>
    <row r="86" spans="1:102" x14ac:dyDescent="0.2">
      <c r="A86" s="511" t="s">
        <v>56</v>
      </c>
      <c r="B86" s="512">
        <v>1996</v>
      </c>
      <c r="D86" s="504"/>
      <c r="E86" s="504"/>
      <c r="F86" s="504"/>
      <c r="G86" s="504"/>
      <c r="H86" s="504"/>
      <c r="M86" s="510"/>
      <c r="N86" s="510"/>
      <c r="O86" s="510"/>
      <c r="Z86" s="496"/>
      <c r="AA86" s="496"/>
      <c r="AC86" s="506"/>
      <c r="AD86" s="506"/>
      <c r="AE86" s="506"/>
      <c r="AF86" s="506"/>
      <c r="AG86" s="506"/>
      <c r="AH86" s="506"/>
      <c r="AI86" s="506"/>
      <c r="AJ86" s="506"/>
      <c r="AK86" s="506"/>
      <c r="AL86" s="506"/>
      <c r="AM86" s="506"/>
      <c r="AN86" s="506"/>
      <c r="AO86" s="506"/>
      <c r="AP86" s="506"/>
      <c r="AQ86" s="506"/>
      <c r="AR86" s="506"/>
      <c r="AT86" s="437"/>
      <c r="CJ86" s="496">
        <f>CJ85*CF76</f>
        <v>0.63495608051967911</v>
      </c>
    </row>
    <row r="87" spans="1:102" x14ac:dyDescent="0.2">
      <c r="A87" s="514"/>
      <c r="B87" s="435"/>
      <c r="D87" s="500"/>
      <c r="E87" s="500"/>
      <c r="F87" s="500"/>
      <c r="G87" s="500"/>
      <c r="H87" s="500"/>
      <c r="M87" s="510"/>
      <c r="N87" s="510"/>
      <c r="O87" s="510"/>
      <c r="Z87" s="496"/>
      <c r="AA87" s="496"/>
      <c r="AC87" s="506"/>
      <c r="AD87" s="506"/>
      <c r="AE87" s="506"/>
      <c r="AF87" s="506"/>
      <c r="AG87" s="506"/>
      <c r="AH87" s="506"/>
      <c r="AI87" s="506"/>
      <c r="AJ87" s="507"/>
      <c r="AK87" s="507"/>
      <c r="AL87" s="506"/>
      <c r="AM87" s="506"/>
      <c r="AN87" s="506"/>
      <c r="AO87" s="506"/>
      <c r="AP87" s="506"/>
      <c r="AQ87" s="506"/>
      <c r="AR87" s="506"/>
      <c r="AS87" s="435"/>
      <c r="AT87" s="437"/>
      <c r="CB87" s="496">
        <f>CB76*CF76</f>
        <v>0.651006042066954</v>
      </c>
    </row>
    <row r="88" spans="1:102" x14ac:dyDescent="0.2">
      <c r="A88" s="435"/>
      <c r="B88" s="435"/>
      <c r="D88" s="444"/>
      <c r="E88" s="444"/>
      <c r="F88" s="444"/>
      <c r="G88" s="444"/>
      <c r="H88" s="444"/>
      <c r="M88" s="510"/>
      <c r="N88" s="510"/>
      <c r="O88" s="515"/>
      <c r="Q88" s="502"/>
      <c r="AC88" s="496"/>
      <c r="AD88" s="496"/>
      <c r="AE88" s="795" t="s">
        <v>1470</v>
      </c>
      <c r="AF88" s="794" t="s">
        <v>1469</v>
      </c>
      <c r="AG88" s="566">
        <f>(AG77/AG66)^(1/11)</f>
        <v>0.99229660163490419</v>
      </c>
      <c r="AH88" s="496"/>
      <c r="AI88" s="496"/>
      <c r="AT88" s="437"/>
    </row>
    <row r="89" spans="1:102" x14ac:dyDescent="0.2">
      <c r="A89" s="435"/>
      <c r="B89" s="435"/>
      <c r="C89" s="435"/>
      <c r="D89" s="516"/>
      <c r="E89" s="516"/>
      <c r="F89" s="516"/>
      <c r="G89" s="516"/>
      <c r="H89" s="516"/>
      <c r="I89" s="483"/>
      <c r="J89" s="483"/>
      <c r="K89" s="483"/>
      <c r="L89" s="483"/>
      <c r="M89" s="517"/>
      <c r="N89" s="517"/>
      <c r="O89" s="517"/>
      <c r="P89" s="483"/>
      <c r="Q89" s="517"/>
      <c r="R89" s="483"/>
      <c r="S89" s="483"/>
      <c r="T89" s="483"/>
      <c r="U89" s="483"/>
      <c r="V89" s="483"/>
      <c r="W89" s="483"/>
      <c r="X89" s="483"/>
      <c r="Y89" s="483"/>
      <c r="Z89" s="483"/>
      <c r="AA89" s="483"/>
      <c r="AB89" s="483"/>
      <c r="AC89" s="483"/>
      <c r="AD89" s="483"/>
      <c r="AE89" s="483"/>
      <c r="AF89" s="483"/>
      <c r="AG89" s="483"/>
      <c r="AH89" s="483"/>
      <c r="AI89" s="483"/>
      <c r="AJ89" s="483"/>
      <c r="AK89" s="483"/>
      <c r="AL89" s="483"/>
      <c r="AM89" s="483"/>
      <c r="AN89" s="483"/>
      <c r="AO89" s="483"/>
      <c r="AP89" s="483"/>
      <c r="AQ89" s="483"/>
      <c r="AR89" s="483"/>
      <c r="AS89" s="483"/>
      <c r="AT89" s="437"/>
    </row>
    <row r="90" spans="1:102" x14ac:dyDescent="0.2">
      <c r="A90" s="435"/>
      <c r="B90" s="435"/>
      <c r="C90" s="435"/>
      <c r="D90" s="518"/>
      <c r="E90" s="518"/>
      <c r="F90" s="518"/>
      <c r="G90" s="518"/>
      <c r="H90" s="518"/>
      <c r="I90" s="435"/>
      <c r="J90" s="435"/>
      <c r="K90" s="435"/>
      <c r="L90" s="435"/>
      <c r="M90" s="435"/>
      <c r="N90" s="435"/>
      <c r="O90" s="435"/>
      <c r="P90" s="435"/>
      <c r="Q90" s="435"/>
      <c r="R90" s="435"/>
      <c r="S90" s="435"/>
      <c r="T90" s="435"/>
      <c r="U90" s="435"/>
      <c r="V90" s="435"/>
      <c r="W90" s="435"/>
      <c r="X90" s="435"/>
      <c r="Y90" s="435"/>
      <c r="Z90" s="435"/>
      <c r="AA90" s="435"/>
      <c r="AB90" s="435"/>
      <c r="AC90" s="435"/>
      <c r="AD90" s="435"/>
      <c r="AE90" s="435"/>
      <c r="AF90" s="435"/>
      <c r="AG90" s="435"/>
      <c r="AH90" s="435"/>
      <c r="AI90" s="435"/>
      <c r="AJ90" s="435"/>
      <c r="AK90" s="435"/>
      <c r="AL90" s="435"/>
      <c r="AM90" s="435"/>
      <c r="AN90" s="435"/>
      <c r="AO90" s="435"/>
      <c r="AP90" s="435"/>
      <c r="AQ90" s="435"/>
      <c r="AR90" s="435"/>
      <c r="AS90" s="435"/>
      <c r="AT90" s="437"/>
      <c r="AW90" s="451"/>
    </row>
    <row r="91" spans="1:102" x14ac:dyDescent="0.2">
      <c r="A91" s="435"/>
      <c r="B91" s="435"/>
      <c r="C91" s="435"/>
      <c r="D91" s="454"/>
      <c r="E91" s="454"/>
      <c r="F91" s="454"/>
      <c r="G91" s="454"/>
      <c r="H91" s="454"/>
      <c r="I91" s="435"/>
      <c r="J91" s="435"/>
      <c r="K91" s="435"/>
      <c r="L91" s="435"/>
      <c r="M91" s="454"/>
      <c r="N91" s="454"/>
      <c r="O91" s="454"/>
      <c r="P91" s="435"/>
      <c r="Q91" s="464"/>
      <c r="R91" s="435"/>
      <c r="S91" s="435"/>
      <c r="T91" s="435"/>
      <c r="U91" s="435"/>
      <c r="V91" s="435"/>
      <c r="W91" s="454"/>
      <c r="X91" s="435"/>
      <c r="Y91" s="435"/>
      <c r="Z91" s="454"/>
      <c r="AA91" s="483"/>
      <c r="AB91" s="435"/>
      <c r="AC91" s="435"/>
      <c r="AD91" s="435"/>
      <c r="AE91" s="435"/>
      <c r="AF91" s="435"/>
      <c r="AG91" s="435"/>
      <c r="AH91" s="435"/>
      <c r="AI91" s="435"/>
      <c r="AJ91" s="435"/>
      <c r="AK91" s="435"/>
      <c r="AL91" s="435"/>
      <c r="AM91" s="435"/>
      <c r="AN91" s="435"/>
      <c r="AO91" s="435"/>
      <c r="AP91" s="435"/>
      <c r="AQ91" s="435"/>
      <c r="AR91" s="435"/>
      <c r="AS91" s="435"/>
      <c r="AT91" s="437"/>
      <c r="AX91" s="490"/>
      <c r="BA91" s="442"/>
      <c r="BB91" s="490"/>
      <c r="BC91" s="442"/>
      <c r="BF91" s="442"/>
      <c r="BS91" s="442"/>
      <c r="BZ91" s="489"/>
      <c r="CA91" s="489"/>
      <c r="CB91" s="489"/>
      <c r="CD91" s="489"/>
      <c r="CE91" s="489"/>
      <c r="CF91" s="489"/>
      <c r="CH91" s="489"/>
      <c r="CI91" s="489"/>
      <c r="CJ91" s="489"/>
      <c r="CM91" s="489"/>
      <c r="CN91" s="489"/>
      <c r="CO91" s="489"/>
    </row>
    <row r="92" spans="1:102" ht="23.25" customHeight="1" x14ac:dyDescent="0.2">
      <c r="A92" s="519"/>
      <c r="B92" s="435"/>
      <c r="C92" s="435"/>
      <c r="D92" s="464"/>
      <c r="E92" s="464"/>
      <c r="F92" s="464"/>
      <c r="G92" s="464"/>
      <c r="H92" s="464"/>
      <c r="I92" s="435"/>
      <c r="J92" s="435"/>
      <c r="K92" s="435"/>
      <c r="L92" s="435"/>
      <c r="M92" s="464"/>
      <c r="N92" s="464"/>
      <c r="O92" s="464"/>
      <c r="P92" s="435"/>
      <c r="Q92" s="464"/>
      <c r="R92" s="435"/>
      <c r="S92" s="435"/>
      <c r="T92" s="435"/>
      <c r="U92" s="435"/>
      <c r="V92" s="435"/>
      <c r="W92" s="464"/>
      <c r="X92" s="435"/>
      <c r="Y92" s="435"/>
      <c r="Z92" s="464"/>
      <c r="AA92" s="464"/>
      <c r="AB92" s="435"/>
      <c r="AC92" s="435"/>
      <c r="AD92" s="435"/>
      <c r="AE92" s="435"/>
      <c r="AF92" s="435"/>
      <c r="AG92" s="435"/>
      <c r="AH92" s="435"/>
      <c r="AI92" s="435"/>
      <c r="AJ92" s="435"/>
      <c r="AK92" s="435"/>
      <c r="AL92" s="435"/>
      <c r="AM92" s="435"/>
      <c r="AN92" s="435"/>
      <c r="AO92" s="435"/>
      <c r="AP92" s="435"/>
      <c r="AQ92" s="435"/>
      <c r="AR92" s="435"/>
      <c r="AS92" s="435"/>
      <c r="AT92" s="437"/>
      <c r="AX92" s="496"/>
      <c r="AZ92" s="496"/>
      <c r="BA92" s="496"/>
      <c r="BB92" s="496"/>
      <c r="BS92" s="513"/>
    </row>
    <row r="93" spans="1:102" ht="13.5" thickBot="1" x14ac:dyDescent="0.25">
      <c r="A93" s="435"/>
      <c r="B93" s="435"/>
      <c r="C93" s="435"/>
      <c r="D93" s="464"/>
      <c r="E93" s="464"/>
      <c r="F93" s="464"/>
      <c r="G93" s="464"/>
      <c r="H93" s="464"/>
      <c r="I93" s="435"/>
      <c r="J93" s="435"/>
      <c r="K93" s="435"/>
      <c r="L93" s="435"/>
      <c r="M93" s="454"/>
      <c r="N93" s="454"/>
      <c r="O93" s="454"/>
      <c r="P93" s="435"/>
      <c r="Q93" s="454"/>
      <c r="R93" s="435"/>
      <c r="S93" s="435"/>
      <c r="T93" s="435"/>
      <c r="U93" s="435"/>
      <c r="V93" s="435"/>
      <c r="W93" s="454"/>
      <c r="X93" s="435"/>
      <c r="Y93" s="435"/>
      <c r="Z93" s="464"/>
      <c r="AA93" s="483"/>
      <c r="AB93" s="435"/>
      <c r="AC93" s="435"/>
      <c r="AD93" s="435"/>
      <c r="AE93" s="435"/>
      <c r="AF93" s="435"/>
      <c r="AG93" s="435"/>
      <c r="AH93" s="435"/>
      <c r="AI93" s="435"/>
      <c r="AJ93" s="435"/>
      <c r="AK93" s="435"/>
      <c r="AL93" s="435"/>
      <c r="AM93" s="435"/>
      <c r="AN93" s="435"/>
      <c r="AO93" s="435"/>
      <c r="AP93" s="435"/>
      <c r="AQ93" s="435"/>
      <c r="AR93" s="435"/>
      <c r="AS93" s="435"/>
      <c r="AT93" s="437"/>
      <c r="AX93" s="496"/>
      <c r="AZ93" s="496"/>
      <c r="BA93" s="496"/>
      <c r="BB93" s="496"/>
      <c r="BE93" s="496"/>
      <c r="BF93" s="496"/>
      <c r="BG93" s="496"/>
      <c r="BH93" s="496"/>
      <c r="BI93" s="496"/>
      <c r="BJ93" s="496"/>
      <c r="BK93" s="496"/>
      <c r="BL93" s="496"/>
      <c r="BM93" s="496"/>
      <c r="BN93" s="496"/>
      <c r="BO93" s="496"/>
      <c r="BP93" s="496"/>
      <c r="BQ93" s="496"/>
      <c r="BR93" s="496"/>
      <c r="BS93" s="496"/>
      <c r="BT93" s="496"/>
      <c r="BZ93" s="499"/>
      <c r="CA93" s="499"/>
      <c r="CB93" s="499"/>
      <c r="CD93" s="499"/>
      <c r="CE93" s="499"/>
      <c r="CF93" s="499"/>
      <c r="CH93" s="499"/>
      <c r="CI93" s="499"/>
      <c r="CJ93" s="499"/>
      <c r="CM93" s="499"/>
      <c r="CN93" s="499"/>
      <c r="CO93" s="499"/>
    </row>
    <row r="94" spans="1:102" x14ac:dyDescent="0.2">
      <c r="A94" s="435"/>
      <c r="B94" s="435"/>
      <c r="C94" s="435"/>
      <c r="D94" s="520"/>
      <c r="E94" s="520"/>
      <c r="F94" s="520"/>
      <c r="G94" s="520"/>
      <c r="H94" s="520"/>
      <c r="I94" s="435"/>
      <c r="J94" s="435"/>
      <c r="K94" s="435"/>
      <c r="L94" s="435"/>
      <c r="M94" s="520"/>
      <c r="N94" s="520"/>
      <c r="O94" s="520"/>
      <c r="P94" s="435"/>
      <c r="Q94" s="521"/>
      <c r="R94" s="435"/>
      <c r="S94" s="435"/>
      <c r="T94" s="435"/>
      <c r="U94" s="435"/>
      <c r="V94" s="435"/>
      <c r="W94" s="522"/>
      <c r="X94" s="435"/>
      <c r="Y94" s="435"/>
      <c r="Z94" s="506"/>
      <c r="AA94" s="506"/>
      <c r="AB94" s="435"/>
      <c r="AC94" s="506"/>
      <c r="AD94" s="506"/>
      <c r="AE94" s="506"/>
      <c r="AF94" s="506"/>
      <c r="AG94" s="506"/>
      <c r="AH94" s="506"/>
      <c r="AI94" s="506"/>
      <c r="AJ94" s="506"/>
      <c r="AK94" s="506"/>
      <c r="AL94" s="506"/>
      <c r="AM94" s="506"/>
      <c r="AN94" s="506"/>
      <c r="AO94" s="506"/>
      <c r="AP94" s="506"/>
      <c r="AQ94" s="506"/>
      <c r="AR94" s="506"/>
      <c r="AS94" s="435"/>
      <c r="AT94" s="437"/>
      <c r="AV94" s="497"/>
      <c r="AW94" s="497"/>
      <c r="AX94" s="496"/>
      <c r="AZ94" s="496"/>
      <c r="BA94" s="496"/>
      <c r="BB94" s="496"/>
      <c r="BZ94" s="496"/>
      <c r="CA94" s="496"/>
      <c r="CB94" s="496"/>
      <c r="CD94" s="496"/>
      <c r="CE94" s="496"/>
      <c r="CF94" s="496"/>
      <c r="CH94" s="496"/>
      <c r="CI94" s="496"/>
      <c r="CJ94" s="496"/>
      <c r="CM94" s="496"/>
      <c r="CN94" s="496"/>
      <c r="CO94" s="496"/>
      <c r="CQ94" s="502"/>
    </row>
    <row r="95" spans="1:102" x14ac:dyDescent="0.2">
      <c r="A95" s="435"/>
      <c r="B95" s="435"/>
      <c r="C95" s="435"/>
      <c r="D95" s="520"/>
      <c r="E95" s="520"/>
      <c r="F95" s="520"/>
      <c r="G95" s="520"/>
      <c r="H95" s="520"/>
      <c r="I95" s="435"/>
      <c r="J95" s="435"/>
      <c r="K95" s="435"/>
      <c r="L95" s="435"/>
      <c r="M95" s="520"/>
      <c r="N95" s="520"/>
      <c r="O95" s="520"/>
      <c r="P95" s="435"/>
      <c r="Q95" s="521"/>
      <c r="R95" s="435"/>
      <c r="S95" s="435"/>
      <c r="T95" s="435"/>
      <c r="U95" s="435"/>
      <c r="V95" s="435"/>
      <c r="W95" s="522"/>
      <c r="X95" s="435"/>
      <c r="Y95" s="435"/>
      <c r="Z95" s="506"/>
      <c r="AA95" s="506"/>
      <c r="AB95" s="435"/>
      <c r="AC95" s="506"/>
      <c r="AD95" s="506"/>
      <c r="AE95" s="506"/>
      <c r="AF95" s="506"/>
      <c r="AG95" s="506"/>
      <c r="AH95" s="506"/>
      <c r="AI95" s="506"/>
      <c r="AJ95" s="506"/>
      <c r="AK95" s="506"/>
      <c r="AL95" s="506"/>
      <c r="AM95" s="506"/>
      <c r="AN95" s="506"/>
      <c r="AO95" s="506"/>
      <c r="AP95" s="506"/>
      <c r="AQ95" s="506"/>
      <c r="AR95" s="506"/>
      <c r="AS95" s="435"/>
      <c r="AT95" s="437"/>
      <c r="AV95" s="497"/>
      <c r="AW95" s="497"/>
      <c r="AX95" s="496"/>
      <c r="AZ95" s="496"/>
      <c r="BA95" s="496"/>
      <c r="BB95" s="496"/>
      <c r="BC95" s="496"/>
      <c r="BE95" s="496"/>
      <c r="BF95" s="496"/>
      <c r="BG95" s="496"/>
      <c r="BH95" s="496"/>
      <c r="BI95" s="496"/>
      <c r="BJ95" s="496"/>
      <c r="BK95" s="496"/>
      <c r="BL95" s="496"/>
      <c r="BM95" s="496"/>
      <c r="BN95" s="496"/>
      <c r="BO95" s="496"/>
      <c r="BP95" s="496"/>
      <c r="BQ95" s="496"/>
      <c r="BR95" s="496"/>
      <c r="BS95" s="496"/>
      <c r="BT95" s="496"/>
      <c r="BU95" s="497"/>
      <c r="BV95" s="496"/>
      <c r="BW95" s="497"/>
      <c r="BZ95" s="496"/>
      <c r="CA95" s="496"/>
      <c r="CB95" s="496"/>
      <c r="CD95" s="496"/>
      <c r="CE95" s="496"/>
      <c r="CF95" s="496"/>
      <c r="CH95" s="496"/>
      <c r="CI95" s="496"/>
      <c r="CJ95" s="496"/>
      <c r="CK95" s="497"/>
      <c r="CM95" s="496"/>
      <c r="CN95" s="496"/>
      <c r="CO95" s="496"/>
      <c r="CQ95" s="502"/>
      <c r="CR95" s="496"/>
      <c r="CS95" s="497"/>
      <c r="CT95" s="496"/>
      <c r="CU95" s="496"/>
    </row>
    <row r="96" spans="1:102" x14ac:dyDescent="0.2">
      <c r="A96" s="435"/>
      <c r="B96" s="435"/>
      <c r="C96" s="435"/>
      <c r="D96" s="520"/>
      <c r="E96" s="520"/>
      <c r="F96" s="520"/>
      <c r="G96" s="520"/>
      <c r="H96" s="520"/>
      <c r="I96" s="435"/>
      <c r="J96" s="435"/>
      <c r="K96" s="435"/>
      <c r="L96" s="435"/>
      <c r="M96" s="520"/>
      <c r="N96" s="520"/>
      <c r="O96" s="520"/>
      <c r="P96" s="435"/>
      <c r="Q96" s="521"/>
      <c r="R96" s="435"/>
      <c r="S96" s="435"/>
      <c r="T96" s="435"/>
      <c r="U96" s="435"/>
      <c r="V96" s="435"/>
      <c r="W96" s="522"/>
      <c r="X96" s="435"/>
      <c r="Y96" s="435"/>
      <c r="Z96" s="506"/>
      <c r="AA96" s="506"/>
      <c r="AB96" s="435"/>
      <c r="AC96" s="506"/>
      <c r="AD96" s="506"/>
      <c r="AE96" s="506"/>
      <c r="AF96" s="506"/>
      <c r="AG96" s="506"/>
      <c r="AH96" s="506"/>
      <c r="AI96" s="506"/>
      <c r="AJ96" s="506"/>
      <c r="AK96" s="506"/>
      <c r="AL96" s="506"/>
      <c r="AM96" s="506"/>
      <c r="AN96" s="506"/>
      <c r="AO96" s="506"/>
      <c r="AP96" s="506"/>
      <c r="AQ96" s="506"/>
      <c r="AR96" s="506"/>
      <c r="AS96" s="435"/>
      <c r="AT96" s="437"/>
      <c r="AV96" s="497"/>
      <c r="AW96" s="497"/>
      <c r="AX96" s="496"/>
      <c r="AZ96" s="496"/>
      <c r="BA96" s="496"/>
      <c r="BB96" s="496"/>
      <c r="BC96" s="496"/>
      <c r="BE96" s="496"/>
      <c r="BF96" s="496"/>
      <c r="BG96" s="496"/>
      <c r="BH96" s="496"/>
      <c r="BI96" s="496"/>
      <c r="BJ96" s="496"/>
      <c r="BK96" s="496"/>
      <c r="BL96" s="496"/>
      <c r="BM96" s="496"/>
      <c r="BN96" s="496"/>
      <c r="BO96" s="496"/>
      <c r="BP96" s="496"/>
      <c r="BR96" s="496"/>
      <c r="BS96" s="496"/>
      <c r="BT96" s="496"/>
      <c r="BU96" s="497"/>
      <c r="BV96" s="496"/>
      <c r="BW96" s="497"/>
      <c r="BZ96" s="496"/>
      <c r="CA96" s="496"/>
      <c r="CB96" s="496"/>
      <c r="CD96" s="496"/>
      <c r="CE96" s="496"/>
      <c r="CF96" s="496"/>
      <c r="CH96" s="496"/>
      <c r="CI96" s="496"/>
      <c r="CJ96" s="496"/>
      <c r="CK96" s="497"/>
      <c r="CM96" s="496"/>
      <c r="CN96" s="496"/>
      <c r="CO96" s="496"/>
      <c r="CQ96" s="502"/>
      <c r="CR96" s="496"/>
      <c r="CS96" s="497"/>
      <c r="CT96" s="496"/>
      <c r="CU96" s="496"/>
      <c r="CW96" s="496"/>
      <c r="CX96" s="496"/>
    </row>
    <row r="97" spans="1:102" x14ac:dyDescent="0.2">
      <c r="A97" s="435"/>
      <c r="B97" s="435"/>
      <c r="C97" s="435"/>
      <c r="D97" s="520"/>
      <c r="E97" s="520"/>
      <c r="F97" s="520"/>
      <c r="G97" s="520"/>
      <c r="H97" s="520"/>
      <c r="I97" s="435"/>
      <c r="J97" s="435"/>
      <c r="K97" s="435"/>
      <c r="L97" s="435"/>
      <c r="M97" s="520"/>
      <c r="N97" s="520"/>
      <c r="O97" s="520"/>
      <c r="P97" s="435"/>
      <c r="Q97" s="521"/>
      <c r="R97" s="435"/>
      <c r="S97" s="435"/>
      <c r="T97" s="435"/>
      <c r="U97" s="435"/>
      <c r="V97" s="435"/>
      <c r="W97" s="522"/>
      <c r="X97" s="435"/>
      <c r="Y97" s="435"/>
      <c r="Z97" s="506"/>
      <c r="AA97" s="506"/>
      <c r="AB97" s="435"/>
      <c r="AC97" s="506"/>
      <c r="AD97" s="506"/>
      <c r="AE97" s="506"/>
      <c r="AF97" s="506"/>
      <c r="AG97" s="506"/>
      <c r="AH97" s="506"/>
      <c r="AI97" s="506"/>
      <c r="AJ97" s="506"/>
      <c r="AK97" s="506"/>
      <c r="AL97" s="506"/>
      <c r="AM97" s="506"/>
      <c r="AN97" s="506"/>
      <c r="AO97" s="506"/>
      <c r="AP97" s="506"/>
      <c r="AQ97" s="506"/>
      <c r="AR97" s="506"/>
      <c r="AS97" s="435"/>
      <c r="AT97" s="437"/>
      <c r="AV97" s="497"/>
      <c r="AW97" s="497"/>
      <c r="AX97" s="496"/>
      <c r="AZ97" s="496"/>
      <c r="BA97" s="496"/>
      <c r="BB97" s="496"/>
      <c r="BC97" s="496"/>
      <c r="BE97" s="496"/>
      <c r="BF97" s="496"/>
      <c r="BG97" s="496"/>
      <c r="BH97" s="496"/>
      <c r="BI97" s="496"/>
      <c r="BJ97" s="496"/>
      <c r="BK97" s="496"/>
      <c r="BL97" s="496"/>
      <c r="BM97" s="496"/>
      <c r="BN97" s="496"/>
      <c r="BO97" s="496"/>
      <c r="BP97" s="496"/>
      <c r="BR97" s="496"/>
      <c r="BS97" s="496"/>
      <c r="BT97" s="496"/>
      <c r="BU97" s="497"/>
      <c r="BV97" s="496"/>
      <c r="BW97" s="497"/>
      <c r="BZ97" s="496"/>
      <c r="CA97" s="496"/>
      <c r="CB97" s="496"/>
      <c r="CD97" s="496"/>
      <c r="CE97" s="496"/>
      <c r="CF97" s="496"/>
      <c r="CH97" s="496"/>
      <c r="CI97" s="496"/>
      <c r="CJ97" s="496"/>
      <c r="CK97" s="497"/>
      <c r="CM97" s="496"/>
      <c r="CN97" s="496"/>
      <c r="CO97" s="496"/>
      <c r="CQ97" s="502"/>
      <c r="CR97" s="496"/>
      <c r="CS97" s="497"/>
      <c r="CT97" s="496"/>
      <c r="CU97" s="496"/>
      <c r="CW97" s="496"/>
      <c r="CX97" s="496"/>
    </row>
    <row r="98" spans="1:102" x14ac:dyDescent="0.2">
      <c r="A98" s="435"/>
      <c r="B98" s="435"/>
      <c r="C98" s="435"/>
      <c r="D98" s="520"/>
      <c r="E98" s="520"/>
      <c r="F98" s="520"/>
      <c r="G98" s="520"/>
      <c r="H98" s="520"/>
      <c r="I98" s="435"/>
      <c r="J98" s="435"/>
      <c r="K98" s="435"/>
      <c r="L98" s="435"/>
      <c r="M98" s="520"/>
      <c r="N98" s="520"/>
      <c r="O98" s="520"/>
      <c r="P98" s="435"/>
      <c r="Q98" s="521"/>
      <c r="R98" s="435"/>
      <c r="S98" s="435"/>
      <c r="T98" s="435"/>
      <c r="U98" s="435"/>
      <c r="V98" s="435"/>
      <c r="W98" s="522"/>
      <c r="X98" s="435"/>
      <c r="Y98" s="435"/>
      <c r="Z98" s="506"/>
      <c r="AA98" s="506"/>
      <c r="AB98" s="435"/>
      <c r="AC98" s="506"/>
      <c r="AD98" s="506"/>
      <c r="AE98" s="506"/>
      <c r="AF98" s="506"/>
      <c r="AG98" s="506"/>
      <c r="AH98" s="506"/>
      <c r="AI98" s="506"/>
      <c r="AJ98" s="506"/>
      <c r="AK98" s="506"/>
      <c r="AL98" s="506"/>
      <c r="AM98" s="506"/>
      <c r="AN98" s="506"/>
      <c r="AO98" s="506"/>
      <c r="AP98" s="506"/>
      <c r="AQ98" s="506"/>
      <c r="AR98" s="506"/>
      <c r="AS98" s="435"/>
      <c r="AT98" s="437"/>
      <c r="AV98" s="497"/>
      <c r="AW98" s="497"/>
      <c r="AX98" s="496"/>
      <c r="AZ98" s="496"/>
      <c r="BA98" s="496"/>
      <c r="BB98" s="496"/>
      <c r="BC98" s="496"/>
      <c r="BE98" s="496"/>
      <c r="BF98" s="496"/>
      <c r="BG98" s="496"/>
      <c r="BH98" s="496"/>
      <c r="BI98" s="496"/>
      <c r="BJ98" s="496"/>
      <c r="BK98" s="496"/>
      <c r="BL98" s="496"/>
      <c r="BM98" s="496"/>
      <c r="BN98" s="496"/>
      <c r="BO98" s="496"/>
      <c r="BP98" s="496"/>
      <c r="BR98" s="496"/>
      <c r="BS98" s="496"/>
      <c r="BT98" s="496"/>
      <c r="BU98" s="497"/>
      <c r="BV98" s="496"/>
      <c r="BW98" s="497"/>
      <c r="BZ98" s="496"/>
      <c r="CA98" s="496"/>
      <c r="CB98" s="496"/>
      <c r="CD98" s="496"/>
      <c r="CE98" s="496"/>
      <c r="CF98" s="496"/>
      <c r="CH98" s="496"/>
      <c r="CI98" s="496"/>
      <c r="CJ98" s="496"/>
      <c r="CK98" s="497"/>
      <c r="CM98" s="496"/>
      <c r="CN98" s="496"/>
      <c r="CO98" s="496"/>
      <c r="CQ98" s="502"/>
      <c r="CR98" s="496"/>
      <c r="CS98" s="497"/>
      <c r="CT98" s="496"/>
      <c r="CU98" s="496"/>
      <c r="CW98" s="496"/>
      <c r="CX98" s="496"/>
    </row>
    <row r="99" spans="1:102" x14ac:dyDescent="0.2">
      <c r="A99" s="435"/>
      <c r="B99" s="435"/>
      <c r="C99" s="435"/>
      <c r="D99" s="520"/>
      <c r="E99" s="520"/>
      <c r="F99" s="520"/>
      <c r="G99" s="520"/>
      <c r="H99" s="520"/>
      <c r="I99" s="435"/>
      <c r="J99" s="435"/>
      <c r="K99" s="435"/>
      <c r="L99" s="435"/>
      <c r="M99" s="520"/>
      <c r="N99" s="520"/>
      <c r="O99" s="520"/>
      <c r="P99" s="435"/>
      <c r="Q99" s="521"/>
      <c r="R99" s="435"/>
      <c r="S99" s="435"/>
      <c r="T99" s="435"/>
      <c r="U99" s="435"/>
      <c r="V99" s="435"/>
      <c r="W99" s="522"/>
      <c r="X99" s="435"/>
      <c r="Y99" s="435"/>
      <c r="Z99" s="506"/>
      <c r="AA99" s="506"/>
      <c r="AB99" s="435"/>
      <c r="AC99" s="506"/>
      <c r="AD99" s="506"/>
      <c r="AE99" s="506"/>
      <c r="AF99" s="506"/>
      <c r="AG99" s="506"/>
      <c r="AH99" s="506"/>
      <c r="AI99" s="506"/>
      <c r="AJ99" s="506"/>
      <c r="AK99" s="506"/>
      <c r="AL99" s="506"/>
      <c r="AM99" s="506"/>
      <c r="AN99" s="506"/>
      <c r="AO99" s="506"/>
      <c r="AP99" s="506"/>
      <c r="AQ99" s="506"/>
      <c r="AR99" s="506"/>
      <c r="AS99" s="435"/>
      <c r="AT99" s="437"/>
      <c r="AV99" s="497"/>
      <c r="AW99" s="497"/>
      <c r="AX99" s="496"/>
      <c r="AZ99" s="496"/>
      <c r="BA99" s="496"/>
      <c r="BB99" s="496"/>
      <c r="BC99" s="496"/>
      <c r="BE99" s="496"/>
      <c r="BF99" s="496"/>
      <c r="BG99" s="496"/>
      <c r="BH99" s="496"/>
      <c r="BI99" s="496"/>
      <c r="BJ99" s="496"/>
      <c r="BK99" s="496"/>
      <c r="BL99" s="496"/>
      <c r="BM99" s="496"/>
      <c r="BN99" s="496"/>
      <c r="BO99" s="496"/>
      <c r="BP99" s="496"/>
      <c r="BR99" s="496"/>
      <c r="BS99" s="496"/>
      <c r="BT99" s="496"/>
      <c r="BU99" s="497"/>
      <c r="BV99" s="496"/>
      <c r="BW99" s="497"/>
      <c r="BZ99" s="496"/>
      <c r="CA99" s="496"/>
      <c r="CB99" s="496"/>
      <c r="CD99" s="496"/>
      <c r="CE99" s="496"/>
      <c r="CF99" s="496"/>
      <c r="CH99" s="496"/>
      <c r="CI99" s="496"/>
      <c r="CJ99" s="496"/>
      <c r="CK99" s="497"/>
      <c r="CM99" s="496"/>
      <c r="CN99" s="496"/>
      <c r="CO99" s="496"/>
      <c r="CQ99" s="502"/>
      <c r="CR99" s="496"/>
      <c r="CS99" s="497"/>
      <c r="CT99" s="496"/>
      <c r="CU99" s="496"/>
      <c r="CW99" s="496"/>
      <c r="CX99" s="496"/>
    </row>
    <row r="100" spans="1:102" x14ac:dyDescent="0.2">
      <c r="A100" s="435"/>
      <c r="B100" s="435"/>
      <c r="C100" s="435"/>
      <c r="D100" s="520"/>
      <c r="E100" s="520"/>
      <c r="F100" s="520"/>
      <c r="G100" s="520"/>
      <c r="H100" s="520"/>
      <c r="I100" s="435"/>
      <c r="J100" s="435"/>
      <c r="K100" s="435"/>
      <c r="L100" s="435"/>
      <c r="M100" s="520"/>
      <c r="N100" s="520"/>
      <c r="O100" s="520"/>
      <c r="P100" s="435"/>
      <c r="Q100" s="521"/>
      <c r="R100" s="435"/>
      <c r="S100" s="435"/>
      <c r="T100" s="435"/>
      <c r="U100" s="435"/>
      <c r="V100" s="435"/>
      <c r="W100" s="522"/>
      <c r="X100" s="435"/>
      <c r="Y100" s="435"/>
      <c r="Z100" s="506"/>
      <c r="AA100" s="506"/>
      <c r="AB100" s="435"/>
      <c r="AC100" s="506"/>
      <c r="AD100" s="506"/>
      <c r="AE100" s="506"/>
      <c r="AF100" s="506"/>
      <c r="AG100" s="506"/>
      <c r="AH100" s="506"/>
      <c r="AI100" s="506"/>
      <c r="AJ100" s="506"/>
      <c r="AK100" s="506"/>
      <c r="AL100" s="506"/>
      <c r="AM100" s="506"/>
      <c r="AN100" s="506"/>
      <c r="AO100" s="506"/>
      <c r="AP100" s="506"/>
      <c r="AQ100" s="506"/>
      <c r="AR100" s="506"/>
      <c r="AS100" s="435"/>
      <c r="AT100" s="437"/>
      <c r="AV100" s="497"/>
      <c r="AW100" s="497"/>
      <c r="AX100" s="496"/>
      <c r="AZ100" s="496"/>
      <c r="BA100" s="496"/>
      <c r="BB100" s="496"/>
      <c r="BC100" s="496"/>
      <c r="BE100" s="496"/>
      <c r="BF100" s="496"/>
      <c r="BG100" s="496"/>
      <c r="BH100" s="496"/>
      <c r="BI100" s="496"/>
      <c r="BJ100" s="496"/>
      <c r="BK100" s="496"/>
      <c r="BL100" s="496"/>
      <c r="BM100" s="496"/>
      <c r="BN100" s="496"/>
      <c r="BO100" s="496"/>
      <c r="BP100" s="496"/>
      <c r="BR100" s="496"/>
      <c r="BS100" s="496"/>
      <c r="BT100" s="496"/>
      <c r="BU100" s="497"/>
      <c r="BV100" s="496"/>
      <c r="BW100" s="497"/>
      <c r="BZ100" s="496"/>
      <c r="CA100" s="496"/>
      <c r="CB100" s="496"/>
      <c r="CD100" s="496"/>
      <c r="CE100" s="496"/>
      <c r="CF100" s="496"/>
      <c r="CH100" s="496"/>
      <c r="CI100" s="496"/>
      <c r="CJ100" s="496"/>
      <c r="CK100" s="497"/>
      <c r="CM100" s="496"/>
      <c r="CN100" s="496"/>
      <c r="CO100" s="496"/>
      <c r="CQ100" s="502"/>
      <c r="CR100" s="496"/>
      <c r="CS100" s="497"/>
      <c r="CT100" s="496"/>
      <c r="CU100" s="496"/>
      <c r="CW100" s="496"/>
      <c r="CX100" s="496"/>
    </row>
    <row r="101" spans="1:102" x14ac:dyDescent="0.2">
      <c r="A101" s="435"/>
      <c r="B101" s="435"/>
      <c r="C101" s="435"/>
      <c r="D101" s="520"/>
      <c r="E101" s="520"/>
      <c r="F101" s="520"/>
      <c r="G101" s="520"/>
      <c r="H101" s="520"/>
      <c r="I101" s="435"/>
      <c r="J101" s="435"/>
      <c r="K101" s="435"/>
      <c r="L101" s="435"/>
      <c r="M101" s="520"/>
      <c r="N101" s="520"/>
      <c r="O101" s="520"/>
      <c r="P101" s="435"/>
      <c r="Q101" s="521"/>
      <c r="R101" s="435"/>
      <c r="S101" s="435"/>
      <c r="T101" s="435"/>
      <c r="U101" s="435"/>
      <c r="V101" s="435"/>
      <c r="W101" s="522"/>
      <c r="X101" s="435"/>
      <c r="Y101" s="435"/>
      <c r="Z101" s="506"/>
      <c r="AA101" s="506"/>
      <c r="AB101" s="435"/>
      <c r="AC101" s="506"/>
      <c r="AD101" s="506"/>
      <c r="AE101" s="506"/>
      <c r="AF101" s="506"/>
      <c r="AG101" s="506"/>
      <c r="AH101" s="506"/>
      <c r="AI101" s="506"/>
      <c r="AJ101" s="506"/>
      <c r="AK101" s="506"/>
      <c r="AL101" s="506"/>
      <c r="AM101" s="506"/>
      <c r="AN101" s="506"/>
      <c r="AO101" s="506"/>
      <c r="AP101" s="506"/>
      <c r="AQ101" s="506"/>
      <c r="AR101" s="506"/>
      <c r="AS101" s="435"/>
      <c r="AT101" s="437"/>
      <c r="AV101" s="497"/>
      <c r="AW101" s="497"/>
      <c r="AX101" s="496"/>
      <c r="AZ101" s="496"/>
      <c r="BA101" s="496"/>
      <c r="BB101" s="496"/>
      <c r="BC101" s="496"/>
      <c r="BE101" s="496"/>
      <c r="BF101" s="496"/>
      <c r="BG101" s="496"/>
      <c r="BH101" s="496"/>
      <c r="BI101" s="496"/>
      <c r="BJ101" s="496"/>
      <c r="BK101" s="496"/>
      <c r="BL101" s="496"/>
      <c r="BM101" s="496"/>
      <c r="BN101" s="496"/>
      <c r="BO101" s="496"/>
      <c r="BP101" s="496"/>
      <c r="BR101" s="496"/>
      <c r="BS101" s="496"/>
      <c r="BT101" s="496"/>
      <c r="BU101" s="497"/>
      <c r="BV101" s="496"/>
      <c r="BW101" s="497"/>
      <c r="BZ101" s="496"/>
      <c r="CA101" s="496"/>
      <c r="CB101" s="496"/>
      <c r="CD101" s="496"/>
      <c r="CE101" s="496"/>
      <c r="CF101" s="496"/>
      <c r="CH101" s="496"/>
      <c r="CI101" s="496"/>
      <c r="CJ101" s="496"/>
      <c r="CK101" s="497"/>
      <c r="CM101" s="496"/>
      <c r="CN101" s="496"/>
      <c r="CO101" s="496"/>
      <c r="CQ101" s="502"/>
      <c r="CR101" s="496"/>
      <c r="CS101" s="497"/>
      <c r="CT101" s="496"/>
      <c r="CU101" s="496"/>
      <c r="CW101" s="496"/>
      <c r="CX101" s="496"/>
    </row>
    <row r="102" spans="1:102" x14ac:dyDescent="0.2">
      <c r="A102" s="435"/>
      <c r="B102" s="435"/>
      <c r="C102" s="435"/>
      <c r="D102" s="520"/>
      <c r="E102" s="520"/>
      <c r="F102" s="520"/>
      <c r="G102" s="520"/>
      <c r="H102" s="520"/>
      <c r="I102" s="435"/>
      <c r="J102" s="435"/>
      <c r="K102" s="435"/>
      <c r="L102" s="435"/>
      <c r="M102" s="520"/>
      <c r="N102" s="520"/>
      <c r="O102" s="520"/>
      <c r="P102" s="435"/>
      <c r="Q102" s="521"/>
      <c r="R102" s="435"/>
      <c r="S102" s="435"/>
      <c r="T102" s="435"/>
      <c r="U102" s="435"/>
      <c r="V102" s="435"/>
      <c r="W102" s="522"/>
      <c r="X102" s="435"/>
      <c r="Y102" s="435"/>
      <c r="Z102" s="506"/>
      <c r="AA102" s="506"/>
      <c r="AB102" s="435"/>
      <c r="AC102" s="506"/>
      <c r="AD102" s="506"/>
      <c r="AE102" s="506"/>
      <c r="AF102" s="506"/>
      <c r="AG102" s="506"/>
      <c r="AH102" s="506"/>
      <c r="AI102" s="506"/>
      <c r="AJ102" s="506"/>
      <c r="AK102" s="506"/>
      <c r="AL102" s="506"/>
      <c r="AM102" s="506"/>
      <c r="AN102" s="506"/>
      <c r="AO102" s="506"/>
      <c r="AP102" s="506"/>
      <c r="AQ102" s="506"/>
      <c r="AR102" s="506"/>
      <c r="AS102" s="435"/>
      <c r="AT102" s="437"/>
      <c r="AV102" s="497"/>
      <c r="AW102" s="497"/>
      <c r="AX102" s="496"/>
      <c r="AZ102" s="496"/>
      <c r="BA102" s="496"/>
      <c r="BB102" s="496"/>
      <c r="BC102" s="496"/>
      <c r="BE102" s="496"/>
      <c r="BF102" s="496"/>
      <c r="BG102" s="496"/>
      <c r="BH102" s="496"/>
      <c r="BI102" s="496"/>
      <c r="BJ102" s="496"/>
      <c r="BK102" s="496"/>
      <c r="BL102" s="496"/>
      <c r="BM102" s="496"/>
      <c r="BN102" s="496"/>
      <c r="BO102" s="496"/>
      <c r="BP102" s="496"/>
      <c r="BR102" s="496"/>
      <c r="BS102" s="496"/>
      <c r="BT102" s="496"/>
      <c r="BU102" s="497"/>
      <c r="BV102" s="496"/>
      <c r="BW102" s="497"/>
      <c r="BZ102" s="496"/>
      <c r="CA102" s="496"/>
      <c r="CB102" s="496"/>
      <c r="CD102" s="496"/>
      <c r="CE102" s="496"/>
      <c r="CF102" s="496"/>
      <c r="CH102" s="496"/>
      <c r="CI102" s="496"/>
      <c r="CJ102" s="496"/>
      <c r="CK102" s="497"/>
      <c r="CM102" s="496"/>
      <c r="CN102" s="496"/>
      <c r="CO102" s="496"/>
      <c r="CQ102" s="502"/>
      <c r="CR102" s="496"/>
      <c r="CS102" s="497"/>
      <c r="CT102" s="496"/>
      <c r="CU102" s="496"/>
      <c r="CW102" s="496"/>
      <c r="CX102" s="496"/>
    </row>
    <row r="103" spans="1:102" x14ac:dyDescent="0.2">
      <c r="A103" s="435"/>
      <c r="B103" s="435"/>
      <c r="C103" s="435"/>
      <c r="D103" s="520"/>
      <c r="E103" s="520"/>
      <c r="F103" s="520"/>
      <c r="G103" s="520"/>
      <c r="H103" s="520"/>
      <c r="I103" s="435"/>
      <c r="J103" s="435"/>
      <c r="K103" s="435"/>
      <c r="L103" s="435"/>
      <c r="M103" s="520"/>
      <c r="N103" s="520"/>
      <c r="O103" s="520"/>
      <c r="P103" s="435"/>
      <c r="Q103" s="521"/>
      <c r="R103" s="435"/>
      <c r="S103" s="435"/>
      <c r="T103" s="435"/>
      <c r="U103" s="435"/>
      <c r="V103" s="435"/>
      <c r="W103" s="522"/>
      <c r="X103" s="435"/>
      <c r="Y103" s="435"/>
      <c r="Z103" s="506"/>
      <c r="AA103" s="506"/>
      <c r="AB103" s="435"/>
      <c r="AC103" s="506"/>
      <c r="AD103" s="506"/>
      <c r="AE103" s="506"/>
      <c r="AF103" s="506"/>
      <c r="AG103" s="506"/>
      <c r="AH103" s="506"/>
      <c r="AI103" s="506"/>
      <c r="AJ103" s="506"/>
      <c r="AK103" s="506"/>
      <c r="AL103" s="506"/>
      <c r="AM103" s="506"/>
      <c r="AN103" s="506"/>
      <c r="AO103" s="506"/>
      <c r="AP103" s="506"/>
      <c r="AQ103" s="506"/>
      <c r="AR103" s="506"/>
      <c r="AS103" s="435"/>
      <c r="AT103" s="437"/>
      <c r="AV103" s="497"/>
      <c r="AW103" s="497"/>
      <c r="AX103" s="496"/>
      <c r="AZ103" s="496"/>
      <c r="BA103" s="496"/>
      <c r="BB103" s="496"/>
      <c r="BC103" s="496"/>
      <c r="BE103" s="496"/>
      <c r="BF103" s="496"/>
      <c r="BG103" s="496"/>
      <c r="BH103" s="496"/>
      <c r="BI103" s="496"/>
      <c r="BJ103" s="496"/>
      <c r="BK103" s="496"/>
      <c r="BL103" s="496"/>
      <c r="BM103" s="496"/>
      <c r="BN103" s="496"/>
      <c r="BO103" s="496"/>
      <c r="BP103" s="496"/>
      <c r="BR103" s="496"/>
      <c r="BS103" s="496"/>
      <c r="BT103" s="496"/>
      <c r="BU103" s="497"/>
      <c r="BV103" s="496"/>
      <c r="BW103" s="497"/>
      <c r="BZ103" s="496"/>
      <c r="CA103" s="496"/>
      <c r="CB103" s="496"/>
      <c r="CD103" s="496"/>
      <c r="CE103" s="496"/>
      <c r="CF103" s="496"/>
      <c r="CH103" s="496"/>
      <c r="CI103" s="496"/>
      <c r="CJ103" s="496"/>
      <c r="CK103" s="497"/>
      <c r="CM103" s="496"/>
      <c r="CN103" s="496"/>
      <c r="CO103" s="496"/>
      <c r="CQ103" s="502"/>
      <c r="CR103" s="496"/>
      <c r="CS103" s="497"/>
      <c r="CT103" s="496"/>
      <c r="CU103" s="496"/>
      <c r="CW103" s="496"/>
      <c r="CX103" s="496"/>
    </row>
    <row r="104" spans="1:102" x14ac:dyDescent="0.2">
      <c r="A104" s="435"/>
      <c r="B104" s="435"/>
      <c r="C104" s="435"/>
      <c r="D104" s="520"/>
      <c r="E104" s="520"/>
      <c r="F104" s="520"/>
      <c r="G104" s="520"/>
      <c r="H104" s="520"/>
      <c r="I104" s="435"/>
      <c r="J104" s="435"/>
      <c r="K104" s="435"/>
      <c r="L104" s="435"/>
      <c r="M104" s="520"/>
      <c r="N104" s="520"/>
      <c r="O104" s="520"/>
      <c r="P104" s="435"/>
      <c r="Q104" s="521"/>
      <c r="R104" s="435"/>
      <c r="S104" s="435"/>
      <c r="T104" s="435"/>
      <c r="U104" s="435"/>
      <c r="V104" s="435"/>
      <c r="W104" s="522"/>
      <c r="X104" s="435"/>
      <c r="Y104" s="435"/>
      <c r="Z104" s="506"/>
      <c r="AA104" s="506"/>
      <c r="AB104" s="435"/>
      <c r="AC104" s="506"/>
      <c r="AD104" s="506"/>
      <c r="AE104" s="506"/>
      <c r="AF104" s="506"/>
      <c r="AG104" s="506"/>
      <c r="AH104" s="506"/>
      <c r="AI104" s="506"/>
      <c r="AJ104" s="506"/>
      <c r="AK104" s="506"/>
      <c r="AL104" s="506"/>
      <c r="AM104" s="506"/>
      <c r="AN104" s="506"/>
      <c r="AO104" s="506"/>
      <c r="AP104" s="506"/>
      <c r="AQ104" s="506"/>
      <c r="AR104" s="506"/>
      <c r="AS104" s="435"/>
      <c r="AT104" s="437"/>
      <c r="AV104" s="497"/>
      <c r="AW104" s="497"/>
      <c r="AX104" s="496"/>
      <c r="AZ104" s="496"/>
      <c r="BA104" s="496"/>
      <c r="BB104" s="496"/>
      <c r="BC104" s="496"/>
      <c r="BE104" s="496"/>
      <c r="BF104" s="496"/>
      <c r="BG104" s="496"/>
      <c r="BH104" s="496"/>
      <c r="BI104" s="496"/>
      <c r="BJ104" s="496"/>
      <c r="BK104" s="496"/>
      <c r="BL104" s="496"/>
      <c r="BM104" s="496"/>
      <c r="BN104" s="496"/>
      <c r="BO104" s="496"/>
      <c r="BP104" s="496"/>
      <c r="BR104" s="496"/>
      <c r="BS104" s="496"/>
      <c r="BT104" s="496"/>
      <c r="BU104" s="497"/>
      <c r="BV104" s="496"/>
      <c r="BW104" s="497"/>
      <c r="BZ104" s="496"/>
      <c r="CA104" s="496"/>
      <c r="CB104" s="496"/>
      <c r="CD104" s="496"/>
      <c r="CE104" s="496"/>
      <c r="CF104" s="496"/>
      <c r="CH104" s="496"/>
      <c r="CI104" s="496"/>
      <c r="CJ104" s="496"/>
      <c r="CK104" s="497"/>
      <c r="CM104" s="496"/>
      <c r="CN104" s="496"/>
      <c r="CO104" s="496"/>
      <c r="CQ104" s="502"/>
      <c r="CR104" s="496"/>
      <c r="CS104" s="497"/>
      <c r="CT104" s="496"/>
      <c r="CU104" s="496"/>
      <c r="CW104" s="496"/>
      <c r="CX104" s="496"/>
    </row>
    <row r="105" spans="1:102" ht="51" x14ac:dyDescent="0.2">
      <c r="A105" s="435"/>
      <c r="B105" s="435"/>
      <c r="C105" s="435"/>
      <c r="D105" s="520"/>
      <c r="E105" s="520"/>
      <c r="F105" s="520"/>
      <c r="G105" s="520"/>
      <c r="H105" s="520"/>
      <c r="I105" s="435"/>
      <c r="J105" s="435"/>
      <c r="K105" s="435"/>
      <c r="L105" s="435"/>
      <c r="M105" s="520"/>
      <c r="N105" s="520"/>
      <c r="O105" s="520"/>
      <c r="P105" s="435"/>
      <c r="Q105" s="521"/>
      <c r="R105" s="435"/>
      <c r="S105" s="435"/>
      <c r="T105" s="435"/>
      <c r="U105" s="435"/>
      <c r="V105" s="435"/>
      <c r="W105" s="522"/>
      <c r="X105" s="435"/>
      <c r="Y105" s="435"/>
      <c r="Z105" s="506"/>
      <c r="AA105" s="506"/>
      <c r="AB105" s="435"/>
      <c r="AC105" s="506"/>
      <c r="AD105" s="506"/>
      <c r="AE105" s="506"/>
      <c r="AF105" s="506"/>
      <c r="AG105" s="506"/>
      <c r="AH105" s="506"/>
      <c r="AI105" s="506"/>
      <c r="AJ105" s="506"/>
      <c r="AK105" s="506"/>
      <c r="AL105" s="506"/>
      <c r="AM105" s="506"/>
      <c r="AN105" s="699" t="str">
        <f>AN5</f>
        <v>Delivered Intensity Index</v>
      </c>
      <c r="AO105" s="699" t="str">
        <f>AO5</f>
        <v>Total Structure</v>
      </c>
      <c r="AP105" s="699" t="str">
        <f>AP5</f>
        <v>Electrification Effect</v>
      </c>
      <c r="AQ105" s="699" t="str">
        <f>AQ5</f>
        <v>Structure:  Electric Generation Efficiency</v>
      </c>
      <c r="AR105" s="506"/>
      <c r="AS105" s="435"/>
      <c r="AT105" s="437"/>
      <c r="AV105" s="497"/>
      <c r="AW105" s="497"/>
      <c r="AX105" s="496"/>
      <c r="AZ105" s="496"/>
      <c r="BA105" s="496"/>
      <c r="BB105" s="496"/>
      <c r="BC105" s="496"/>
      <c r="BE105" s="496"/>
      <c r="BF105" s="496"/>
      <c r="BG105" s="496"/>
      <c r="BH105" s="496"/>
      <c r="BI105" s="496"/>
      <c r="BJ105" s="496"/>
      <c r="BK105" s="496"/>
      <c r="BL105" s="496"/>
      <c r="BM105" s="496"/>
      <c r="BN105" s="496"/>
      <c r="BO105" s="496"/>
      <c r="BP105" s="496"/>
      <c r="BR105" s="496"/>
      <c r="BS105" s="496"/>
      <c r="BT105" s="496"/>
      <c r="BU105" s="497"/>
      <c r="BV105" s="496"/>
      <c r="BW105" s="497"/>
      <c r="BZ105" s="496"/>
      <c r="CA105" s="496"/>
      <c r="CB105" s="496"/>
      <c r="CD105" s="496"/>
      <c r="CE105" s="496"/>
      <c r="CF105" s="496"/>
      <c r="CH105" s="496"/>
      <c r="CI105" s="496"/>
      <c r="CJ105" s="496"/>
      <c r="CK105" s="497"/>
      <c r="CM105" s="496"/>
      <c r="CN105" s="496"/>
      <c r="CO105" s="496"/>
      <c r="CQ105" s="502"/>
      <c r="CR105" s="496"/>
      <c r="CS105" s="497"/>
      <c r="CT105" s="496"/>
      <c r="CU105" s="496"/>
      <c r="CW105" s="496"/>
      <c r="CX105" s="496"/>
    </row>
    <row r="106" spans="1:102" x14ac:dyDescent="0.2">
      <c r="A106" s="435"/>
      <c r="B106" s="435"/>
      <c r="C106" s="435"/>
      <c r="D106" s="520"/>
      <c r="E106" s="520"/>
      <c r="F106" s="520"/>
      <c r="G106" s="520"/>
      <c r="H106" s="520"/>
      <c r="I106" s="435"/>
      <c r="J106" s="435"/>
      <c r="K106" s="435"/>
      <c r="L106" s="435"/>
      <c r="M106" s="520"/>
      <c r="N106" s="520"/>
      <c r="O106" s="520"/>
      <c r="P106" s="435"/>
      <c r="Q106" s="521"/>
      <c r="R106" s="435"/>
      <c r="S106" s="435"/>
      <c r="T106" s="435"/>
      <c r="U106" s="435"/>
      <c r="V106" s="435"/>
      <c r="W106" s="522"/>
      <c r="X106" s="435"/>
      <c r="Y106" s="435"/>
      <c r="Z106" s="506"/>
      <c r="AA106" s="506"/>
      <c r="AB106" s="435"/>
      <c r="AC106" s="506"/>
      <c r="AD106" s="506"/>
      <c r="AE106" s="506"/>
      <c r="AF106" s="506"/>
      <c r="AG106" s="506"/>
      <c r="AH106" s="506"/>
      <c r="AI106" s="506"/>
      <c r="AJ106" s="506"/>
      <c r="AK106" s="506"/>
      <c r="AL106" s="506"/>
      <c r="AM106" s="523">
        <v>1970</v>
      </c>
      <c r="AN106" s="506">
        <f t="shared" ref="AN106:AQ125" si="131">AN36</f>
        <v>1.4306235361158564</v>
      </c>
      <c r="AO106" s="506">
        <f t="shared" si="131"/>
        <v>1.0663682072426428</v>
      </c>
      <c r="AP106" s="506">
        <f t="shared" si="131"/>
        <v>0.90682397296887973</v>
      </c>
      <c r="AQ106" s="506">
        <f t="shared" si="131"/>
        <v>1.0144426909402173</v>
      </c>
      <c r="AR106" s="506"/>
      <c r="AS106" s="435"/>
      <c r="AT106" s="437"/>
      <c r="AV106" s="497"/>
      <c r="AW106" s="497"/>
      <c r="AX106" s="496"/>
      <c r="AZ106" s="496"/>
      <c r="BA106" s="496"/>
      <c r="BB106" s="496"/>
      <c r="BC106" s="496"/>
      <c r="BE106" s="496"/>
      <c r="BF106" s="496"/>
      <c r="BG106" s="496"/>
      <c r="BH106" s="496"/>
      <c r="BI106" s="496"/>
      <c r="BJ106" s="496"/>
      <c r="BK106" s="496"/>
      <c r="BL106" s="496"/>
      <c r="BM106" s="496"/>
      <c r="BN106" s="496"/>
      <c r="BO106" s="496"/>
      <c r="BP106" s="496"/>
      <c r="BR106" s="496"/>
      <c r="BS106" s="496"/>
      <c r="BT106" s="496"/>
      <c r="BU106" s="497"/>
      <c r="BV106" s="496"/>
      <c r="BW106" s="497"/>
      <c r="BZ106" s="496"/>
      <c r="CA106" s="496"/>
      <c r="CB106" s="496"/>
      <c r="CD106" s="496"/>
      <c r="CE106" s="496"/>
      <c r="CF106" s="496"/>
      <c r="CH106" s="496"/>
      <c r="CI106" s="496"/>
      <c r="CJ106" s="496"/>
      <c r="CK106" s="497"/>
      <c r="CM106" s="496"/>
      <c r="CN106" s="496"/>
      <c r="CO106" s="496"/>
      <c r="CQ106" s="502"/>
      <c r="CR106" s="496"/>
      <c r="CS106" s="497"/>
      <c r="CT106" s="496"/>
      <c r="CU106" s="496"/>
      <c r="CW106" s="496"/>
      <c r="CX106" s="496"/>
    </row>
    <row r="107" spans="1:102" x14ac:dyDescent="0.2">
      <c r="A107" s="435"/>
      <c r="B107" s="435"/>
      <c r="C107" s="435"/>
      <c r="D107" s="520"/>
      <c r="E107" s="520"/>
      <c r="F107" s="520"/>
      <c r="G107" s="520"/>
      <c r="H107" s="520"/>
      <c r="I107" s="435"/>
      <c r="J107" s="435"/>
      <c r="K107" s="435"/>
      <c r="L107" s="435"/>
      <c r="M107" s="520"/>
      <c r="N107" s="520"/>
      <c r="O107" s="520"/>
      <c r="P107" s="435"/>
      <c r="Q107" s="521"/>
      <c r="R107" s="435"/>
      <c r="S107" s="435"/>
      <c r="T107" s="435"/>
      <c r="U107" s="435"/>
      <c r="V107" s="435"/>
      <c r="W107" s="522"/>
      <c r="X107" s="435"/>
      <c r="Y107" s="435"/>
      <c r="Z107" s="506"/>
      <c r="AA107" s="506"/>
      <c r="AB107" s="435"/>
      <c r="AC107" s="506"/>
      <c r="AD107" s="506"/>
      <c r="AE107" s="506"/>
      <c r="AF107" s="506"/>
      <c r="AG107" s="506"/>
      <c r="AH107" s="506"/>
      <c r="AI107" s="506"/>
      <c r="AJ107" s="506"/>
      <c r="AK107" s="506"/>
      <c r="AL107" s="506"/>
      <c r="AM107" s="523">
        <f t="shared" ref="AM107:AM147" si="132">AM106+1</f>
        <v>1971</v>
      </c>
      <c r="AN107" s="506">
        <f t="shared" si="131"/>
        <v>1.4200370444566688</v>
      </c>
      <c r="AO107" s="506">
        <f t="shared" si="131"/>
        <v>1.058276106015938</v>
      </c>
      <c r="AP107" s="506">
        <f t="shared" si="131"/>
        <v>0.91065318169058529</v>
      </c>
      <c r="AQ107" s="506">
        <f t="shared" si="131"/>
        <v>1.0138136584215693</v>
      </c>
      <c r="AR107" s="506"/>
      <c r="AS107" s="435"/>
      <c r="AT107" s="437"/>
      <c r="AV107" s="497"/>
      <c r="AW107" s="497"/>
      <c r="AX107" s="496"/>
      <c r="AZ107" s="496"/>
      <c r="BA107" s="496"/>
      <c r="BB107" s="496"/>
      <c r="BC107" s="496"/>
      <c r="BE107" s="496"/>
      <c r="BF107" s="496"/>
      <c r="BG107" s="496"/>
      <c r="BH107" s="496"/>
      <c r="BI107" s="496"/>
      <c r="BJ107" s="496"/>
      <c r="BK107" s="496"/>
      <c r="BL107" s="496"/>
      <c r="BM107" s="496"/>
      <c r="BN107" s="496"/>
      <c r="BO107" s="496"/>
      <c r="BP107" s="496"/>
      <c r="BR107" s="496"/>
      <c r="BS107" s="496"/>
      <c r="BT107" s="496"/>
      <c r="BU107" s="497"/>
      <c r="BV107" s="496"/>
      <c r="BW107" s="497"/>
      <c r="BZ107" s="496"/>
      <c r="CA107" s="496"/>
      <c r="CB107" s="496"/>
      <c r="CD107" s="496"/>
      <c r="CE107" s="496"/>
      <c r="CF107" s="496"/>
      <c r="CH107" s="496"/>
      <c r="CI107" s="496"/>
      <c r="CJ107" s="496"/>
      <c r="CK107" s="497"/>
      <c r="CM107" s="496"/>
      <c r="CN107" s="496"/>
      <c r="CO107" s="496"/>
      <c r="CQ107" s="502"/>
      <c r="CR107" s="496"/>
      <c r="CS107" s="497"/>
      <c r="CT107" s="496"/>
      <c r="CU107" s="496"/>
      <c r="CW107" s="496"/>
      <c r="CX107" s="496"/>
    </row>
    <row r="108" spans="1:102" x14ac:dyDescent="0.2">
      <c r="A108" s="435"/>
      <c r="B108" s="435"/>
      <c r="C108" s="435"/>
      <c r="D108" s="520"/>
      <c r="E108" s="520"/>
      <c r="F108" s="520"/>
      <c r="G108" s="520"/>
      <c r="H108" s="520"/>
      <c r="I108" s="435"/>
      <c r="J108" s="435"/>
      <c r="K108" s="435"/>
      <c r="L108" s="435"/>
      <c r="M108" s="520"/>
      <c r="N108" s="520"/>
      <c r="O108" s="520"/>
      <c r="P108" s="435"/>
      <c r="Q108" s="521"/>
      <c r="R108" s="435"/>
      <c r="S108" s="435"/>
      <c r="T108" s="435"/>
      <c r="U108" s="435"/>
      <c r="V108" s="435"/>
      <c r="W108" s="522"/>
      <c r="X108" s="435"/>
      <c r="Y108" s="435"/>
      <c r="Z108" s="506"/>
      <c r="AA108" s="506"/>
      <c r="AB108" s="435"/>
      <c r="AC108" s="506"/>
      <c r="AD108" s="506"/>
      <c r="AE108" s="506"/>
      <c r="AF108" s="506"/>
      <c r="AG108" s="506"/>
      <c r="AH108" s="506"/>
      <c r="AI108" s="506"/>
      <c r="AJ108" s="506"/>
      <c r="AK108" s="506"/>
      <c r="AL108" s="506"/>
      <c r="AM108" s="523">
        <f t="shared" si="132"/>
        <v>1972</v>
      </c>
      <c r="AN108" s="506">
        <f t="shared" si="131"/>
        <v>1.3744135566278992</v>
      </c>
      <c r="AO108" s="506">
        <f t="shared" si="131"/>
        <v>1.0806459494212626</v>
      </c>
      <c r="AP108" s="506">
        <f t="shared" si="131"/>
        <v>0.91730438707289041</v>
      </c>
      <c r="AQ108" s="506">
        <f t="shared" si="131"/>
        <v>1.011726595831111</v>
      </c>
      <c r="AR108" s="506"/>
      <c r="AS108" s="435"/>
      <c r="AT108" s="437"/>
      <c r="AV108" s="497"/>
      <c r="AW108" s="497"/>
      <c r="AX108" s="496"/>
      <c r="AZ108" s="496"/>
      <c r="BA108" s="496"/>
      <c r="BB108" s="496"/>
      <c r="BC108" s="496"/>
      <c r="BE108" s="496"/>
      <c r="BF108" s="496"/>
      <c r="BG108" s="496"/>
      <c r="BH108" s="496"/>
      <c r="BI108" s="496"/>
      <c r="BJ108" s="496"/>
      <c r="BK108" s="496"/>
      <c r="BL108" s="496"/>
      <c r="BM108" s="496"/>
      <c r="BN108" s="496"/>
      <c r="BO108" s="496"/>
      <c r="BP108" s="496"/>
      <c r="BR108" s="496"/>
      <c r="BS108" s="496"/>
      <c r="BT108" s="496"/>
      <c r="BU108" s="497"/>
      <c r="BV108" s="496"/>
      <c r="BW108" s="497"/>
      <c r="BZ108" s="496"/>
      <c r="CA108" s="496"/>
      <c r="CB108" s="496"/>
      <c r="CD108" s="496"/>
      <c r="CE108" s="496"/>
      <c r="CF108" s="496"/>
      <c r="CH108" s="496"/>
      <c r="CI108" s="496"/>
      <c r="CJ108" s="496"/>
      <c r="CK108" s="497"/>
      <c r="CM108" s="496"/>
      <c r="CN108" s="496"/>
      <c r="CO108" s="496"/>
      <c r="CQ108" s="502"/>
      <c r="CR108" s="496"/>
      <c r="CS108" s="497"/>
      <c r="CT108" s="496"/>
      <c r="CU108" s="496"/>
      <c r="CW108" s="496"/>
      <c r="CX108" s="496"/>
    </row>
    <row r="109" spans="1:102" x14ac:dyDescent="0.2">
      <c r="A109" s="435"/>
      <c r="B109" s="435"/>
      <c r="C109" s="435"/>
      <c r="D109" s="520"/>
      <c r="E109" s="520"/>
      <c r="F109" s="520"/>
      <c r="G109" s="520"/>
      <c r="H109" s="520"/>
      <c r="I109" s="435"/>
      <c r="J109" s="435"/>
      <c r="K109" s="435"/>
      <c r="L109" s="435"/>
      <c r="M109" s="520"/>
      <c r="N109" s="520"/>
      <c r="O109" s="520"/>
      <c r="P109" s="435"/>
      <c r="Q109" s="521"/>
      <c r="R109" s="435"/>
      <c r="S109" s="435"/>
      <c r="T109" s="435"/>
      <c r="U109" s="435"/>
      <c r="V109" s="435"/>
      <c r="W109" s="522"/>
      <c r="X109" s="435"/>
      <c r="Y109" s="435"/>
      <c r="Z109" s="506"/>
      <c r="AA109" s="506"/>
      <c r="AB109" s="435"/>
      <c r="AC109" s="506"/>
      <c r="AD109" s="506"/>
      <c r="AE109" s="506"/>
      <c r="AF109" s="506"/>
      <c r="AG109" s="506"/>
      <c r="AH109" s="506"/>
      <c r="AI109" s="506"/>
      <c r="AJ109" s="506"/>
      <c r="AK109" s="506"/>
      <c r="AL109" s="506"/>
      <c r="AM109" s="523">
        <f t="shared" si="132"/>
        <v>1973</v>
      </c>
      <c r="AN109" s="506">
        <f t="shared" si="131"/>
        <v>1.3215526645674252</v>
      </c>
      <c r="AO109" s="506">
        <f t="shared" si="131"/>
        <v>1.1080380498390521</v>
      </c>
      <c r="AP109" s="506">
        <f t="shared" si="131"/>
        <v>0.92744753327291918</v>
      </c>
      <c r="AQ109" s="506">
        <f t="shared" si="131"/>
        <v>1.010479975091251</v>
      </c>
      <c r="AR109" s="506"/>
      <c r="AS109" s="435"/>
      <c r="AT109" s="437"/>
      <c r="AV109" s="497"/>
      <c r="AW109" s="497"/>
      <c r="AX109" s="496"/>
      <c r="AZ109" s="496"/>
      <c r="BA109" s="496"/>
      <c r="BB109" s="496"/>
      <c r="BC109" s="496"/>
      <c r="BE109" s="496"/>
      <c r="BF109" s="496"/>
      <c r="BG109" s="496"/>
      <c r="BH109" s="496"/>
      <c r="BI109" s="496"/>
      <c r="BJ109" s="496"/>
      <c r="BK109" s="496"/>
      <c r="BL109" s="496"/>
      <c r="BM109" s="496"/>
      <c r="BN109" s="496"/>
      <c r="BO109" s="496"/>
      <c r="BP109" s="496"/>
      <c r="BR109" s="496"/>
      <c r="BS109" s="496"/>
      <c r="BT109" s="496"/>
      <c r="BU109" s="497"/>
      <c r="BV109" s="496"/>
      <c r="BW109" s="497"/>
      <c r="BZ109" s="496"/>
      <c r="CA109" s="496"/>
      <c r="CB109" s="496"/>
      <c r="CD109" s="496"/>
      <c r="CE109" s="496"/>
      <c r="CF109" s="496"/>
      <c r="CH109" s="496"/>
      <c r="CI109" s="496"/>
      <c r="CJ109" s="496"/>
      <c r="CK109" s="497"/>
      <c r="CM109" s="496"/>
      <c r="CN109" s="496"/>
      <c r="CO109" s="496"/>
      <c r="CQ109" s="502"/>
      <c r="CR109" s="496"/>
      <c r="CS109" s="497"/>
      <c r="CT109" s="496"/>
      <c r="CU109" s="496"/>
      <c r="CW109" s="496"/>
      <c r="CX109" s="496"/>
    </row>
    <row r="110" spans="1:102" x14ac:dyDescent="0.2">
      <c r="A110" s="435"/>
      <c r="B110" s="435"/>
      <c r="C110" s="435"/>
      <c r="D110" s="520"/>
      <c r="E110" s="520"/>
      <c r="F110" s="520"/>
      <c r="G110" s="520"/>
      <c r="H110" s="520"/>
      <c r="I110" s="435"/>
      <c r="J110" s="435"/>
      <c r="K110" s="435"/>
      <c r="L110" s="435"/>
      <c r="M110" s="520"/>
      <c r="N110" s="520"/>
      <c r="O110" s="520"/>
      <c r="P110" s="435"/>
      <c r="Q110" s="521"/>
      <c r="R110" s="435"/>
      <c r="S110" s="435"/>
      <c r="T110" s="435"/>
      <c r="U110" s="435"/>
      <c r="V110" s="435"/>
      <c r="W110" s="522"/>
      <c r="X110" s="435"/>
      <c r="Y110" s="435"/>
      <c r="Z110" s="506"/>
      <c r="AA110" s="506"/>
      <c r="AB110" s="435"/>
      <c r="AC110" s="506"/>
      <c r="AD110" s="506"/>
      <c r="AE110" s="506"/>
      <c r="AF110" s="506"/>
      <c r="AG110" s="506"/>
      <c r="AH110" s="506"/>
      <c r="AI110" s="506"/>
      <c r="AJ110" s="506"/>
      <c r="AK110" s="506"/>
      <c r="AL110" s="506"/>
      <c r="AM110" s="523">
        <f t="shared" si="132"/>
        <v>1974</v>
      </c>
      <c r="AN110" s="506">
        <f t="shared" si="131"/>
        <v>1.2978042208635574</v>
      </c>
      <c r="AO110" s="506">
        <f t="shared" si="131"/>
        <v>1.197442040464886</v>
      </c>
      <c r="AP110" s="506">
        <f t="shared" si="131"/>
        <v>0.93075139105750127</v>
      </c>
      <c r="AQ110" s="506">
        <f t="shared" si="131"/>
        <v>1.0145173972239567</v>
      </c>
      <c r="AR110" s="506"/>
      <c r="AS110" s="435"/>
      <c r="AT110" s="437"/>
      <c r="AV110" s="497"/>
      <c r="AW110" s="497"/>
      <c r="AX110" s="496"/>
      <c r="AZ110" s="496"/>
      <c r="BA110" s="496"/>
      <c r="BB110" s="496"/>
      <c r="BC110" s="496"/>
      <c r="BE110" s="496"/>
      <c r="BF110" s="496"/>
      <c r="BG110" s="496"/>
      <c r="BH110" s="496"/>
      <c r="BI110" s="496"/>
      <c r="BJ110" s="496"/>
      <c r="BK110" s="496"/>
      <c r="BL110" s="496"/>
      <c r="BM110" s="496"/>
      <c r="BN110" s="496"/>
      <c r="BO110" s="496"/>
      <c r="BP110" s="496"/>
      <c r="BR110" s="496"/>
      <c r="BS110" s="496"/>
      <c r="BT110" s="496"/>
      <c r="BU110" s="497"/>
      <c r="BV110" s="496"/>
      <c r="BW110" s="497"/>
      <c r="BZ110" s="496"/>
      <c r="CA110" s="496"/>
      <c r="CB110" s="496"/>
      <c r="CD110" s="496"/>
      <c r="CE110" s="496"/>
      <c r="CF110" s="496"/>
      <c r="CH110" s="496"/>
      <c r="CI110" s="496"/>
      <c r="CJ110" s="496"/>
      <c r="CK110" s="497"/>
      <c r="CM110" s="496"/>
      <c r="CN110" s="496"/>
      <c r="CO110" s="496"/>
      <c r="CQ110" s="502"/>
      <c r="CR110" s="496"/>
      <c r="CS110" s="497"/>
      <c r="CT110" s="496"/>
      <c r="CU110" s="496"/>
      <c r="CW110" s="496"/>
      <c r="CX110" s="496"/>
    </row>
    <row r="111" spans="1:102" x14ac:dyDescent="0.2">
      <c r="A111" s="435"/>
      <c r="B111" s="435"/>
      <c r="C111" s="435"/>
      <c r="D111" s="520"/>
      <c r="E111" s="520"/>
      <c r="F111" s="520"/>
      <c r="G111" s="520"/>
      <c r="H111" s="520"/>
      <c r="I111" s="435"/>
      <c r="J111" s="435"/>
      <c r="K111" s="435"/>
      <c r="L111" s="435"/>
      <c r="M111" s="520"/>
      <c r="N111" s="520"/>
      <c r="O111" s="520"/>
      <c r="P111" s="435"/>
      <c r="Q111" s="521"/>
      <c r="R111" s="435"/>
      <c r="S111" s="435"/>
      <c r="T111" s="435"/>
      <c r="U111" s="435"/>
      <c r="V111" s="435"/>
      <c r="W111" s="522"/>
      <c r="X111" s="435"/>
      <c r="Y111" s="435"/>
      <c r="Z111" s="506"/>
      <c r="AA111" s="506"/>
      <c r="AB111" s="435"/>
      <c r="AC111" s="506"/>
      <c r="AD111" s="506"/>
      <c r="AE111" s="506"/>
      <c r="AF111" s="506"/>
      <c r="AG111" s="506"/>
      <c r="AH111" s="506"/>
      <c r="AI111" s="506"/>
      <c r="AJ111" s="506"/>
      <c r="AK111" s="506"/>
      <c r="AL111" s="506"/>
      <c r="AM111" s="523">
        <f t="shared" si="132"/>
        <v>1975</v>
      </c>
      <c r="AN111" s="506">
        <f t="shared" si="131"/>
        <v>1.305139100159068</v>
      </c>
      <c r="AO111" s="506">
        <f t="shared" si="131"/>
        <v>1.135838885314141</v>
      </c>
      <c r="AP111" s="506">
        <f t="shared" si="131"/>
        <v>0.94021971964480833</v>
      </c>
      <c r="AQ111" s="506">
        <f t="shared" si="131"/>
        <v>1.0126913880018489</v>
      </c>
      <c r="AR111" s="506"/>
      <c r="AS111" s="435"/>
      <c r="AT111" s="437"/>
      <c r="AV111" s="497"/>
      <c r="AW111" s="497"/>
      <c r="AX111" s="496"/>
      <c r="AZ111" s="496"/>
      <c r="BA111" s="496"/>
      <c r="BB111" s="496"/>
      <c r="BC111" s="496"/>
      <c r="BE111" s="496"/>
      <c r="BF111" s="496"/>
      <c r="BG111" s="496"/>
      <c r="BH111" s="496"/>
      <c r="BI111" s="496"/>
      <c r="BJ111" s="496"/>
      <c r="BK111" s="496"/>
      <c r="BL111" s="496"/>
      <c r="BM111" s="496"/>
      <c r="BN111" s="496"/>
      <c r="BO111" s="496"/>
      <c r="BP111" s="496"/>
      <c r="BR111" s="496"/>
      <c r="BS111" s="496"/>
      <c r="BT111" s="496"/>
      <c r="BU111" s="497"/>
      <c r="BV111" s="496"/>
      <c r="BW111" s="497"/>
      <c r="BZ111" s="496"/>
      <c r="CA111" s="496"/>
      <c r="CB111" s="496"/>
      <c r="CD111" s="496"/>
      <c r="CE111" s="496"/>
      <c r="CF111" s="496"/>
      <c r="CH111" s="496"/>
      <c r="CI111" s="496"/>
      <c r="CJ111" s="496"/>
      <c r="CK111" s="497"/>
      <c r="CM111" s="496"/>
      <c r="CN111" s="496"/>
      <c r="CO111" s="496"/>
      <c r="CQ111" s="502"/>
      <c r="CR111" s="496"/>
      <c r="CS111" s="497"/>
      <c r="CT111" s="496"/>
      <c r="CU111" s="496"/>
      <c r="CW111" s="496"/>
      <c r="CX111" s="496"/>
    </row>
    <row r="112" spans="1:102" x14ac:dyDescent="0.2">
      <c r="A112" s="435"/>
      <c r="B112" s="435"/>
      <c r="C112" s="435"/>
      <c r="D112" s="520"/>
      <c r="E112" s="520"/>
      <c r="F112" s="520"/>
      <c r="G112" s="520"/>
      <c r="H112" s="520"/>
      <c r="I112" s="435"/>
      <c r="J112" s="435"/>
      <c r="K112" s="435"/>
      <c r="L112" s="435"/>
      <c r="M112" s="520"/>
      <c r="N112" s="520"/>
      <c r="O112" s="520"/>
      <c r="P112" s="435"/>
      <c r="Q112" s="521"/>
      <c r="R112" s="435"/>
      <c r="S112" s="435"/>
      <c r="T112" s="435"/>
      <c r="U112" s="435"/>
      <c r="V112" s="435"/>
      <c r="W112" s="522"/>
      <c r="X112" s="435"/>
      <c r="Y112" s="435"/>
      <c r="Z112" s="506"/>
      <c r="AA112" s="506"/>
      <c r="AB112" s="435"/>
      <c r="AC112" s="506"/>
      <c r="AD112" s="506"/>
      <c r="AE112" s="506"/>
      <c r="AF112" s="506"/>
      <c r="AG112" s="506"/>
      <c r="AH112" s="506"/>
      <c r="AI112" s="506"/>
      <c r="AJ112" s="506"/>
      <c r="AK112" s="506"/>
      <c r="AL112" s="506"/>
      <c r="AM112" s="523">
        <f t="shared" si="132"/>
        <v>1976</v>
      </c>
      <c r="AN112" s="506">
        <f t="shared" si="131"/>
        <v>1.2574029989081481</v>
      </c>
      <c r="AO112" s="506">
        <f t="shared" si="131"/>
        <v>1.1521426139743063</v>
      </c>
      <c r="AP112" s="506">
        <f t="shared" si="131"/>
        <v>0.9459703002997476</v>
      </c>
      <c r="AQ112" s="506">
        <f t="shared" si="131"/>
        <v>1.0118895111875141</v>
      </c>
      <c r="AR112" s="506"/>
      <c r="AS112" s="435"/>
      <c r="AT112" s="437"/>
      <c r="AV112" s="497"/>
      <c r="AW112" s="497"/>
      <c r="AX112" s="496"/>
      <c r="AZ112" s="496"/>
      <c r="BA112" s="496"/>
      <c r="BB112" s="496"/>
      <c r="BC112" s="496"/>
      <c r="BE112" s="496"/>
      <c r="BF112" s="496"/>
      <c r="BG112" s="496"/>
      <c r="BH112" s="496"/>
      <c r="BI112" s="496"/>
      <c r="BJ112" s="496"/>
      <c r="BK112" s="496"/>
      <c r="BL112" s="496"/>
      <c r="BM112" s="496"/>
      <c r="BN112" s="496"/>
      <c r="BO112" s="496"/>
      <c r="BP112" s="496"/>
      <c r="BR112" s="496"/>
      <c r="BS112" s="496"/>
      <c r="BT112" s="496"/>
      <c r="BU112" s="497"/>
      <c r="BV112" s="496"/>
      <c r="BW112" s="497"/>
      <c r="BZ112" s="496"/>
      <c r="CA112" s="496"/>
      <c r="CB112" s="496"/>
      <c r="CD112" s="496"/>
      <c r="CE112" s="496"/>
      <c r="CF112" s="496"/>
      <c r="CH112" s="496"/>
      <c r="CI112" s="496"/>
      <c r="CJ112" s="496"/>
      <c r="CK112" s="497"/>
      <c r="CM112" s="496"/>
      <c r="CN112" s="496"/>
      <c r="CO112" s="496"/>
      <c r="CQ112" s="502"/>
      <c r="CR112" s="496"/>
      <c r="CS112" s="497"/>
      <c r="CT112" s="496"/>
      <c r="CU112" s="496"/>
      <c r="CW112" s="496"/>
      <c r="CX112" s="496"/>
    </row>
    <row r="113" spans="1:102" x14ac:dyDescent="0.2">
      <c r="A113" s="435"/>
      <c r="B113" s="435"/>
      <c r="C113" s="435"/>
      <c r="D113" s="520"/>
      <c r="E113" s="520"/>
      <c r="F113" s="520"/>
      <c r="G113" s="520"/>
      <c r="H113" s="520"/>
      <c r="I113" s="435"/>
      <c r="J113" s="435"/>
      <c r="K113" s="435"/>
      <c r="L113" s="435"/>
      <c r="M113" s="520"/>
      <c r="N113" s="520"/>
      <c r="O113" s="520"/>
      <c r="P113" s="435"/>
      <c r="Q113" s="521"/>
      <c r="R113" s="435"/>
      <c r="S113" s="435"/>
      <c r="T113" s="435"/>
      <c r="U113" s="435"/>
      <c r="V113" s="435"/>
      <c r="W113" s="522"/>
      <c r="X113" s="435"/>
      <c r="Y113" s="435"/>
      <c r="Z113" s="506"/>
      <c r="AA113" s="506"/>
      <c r="AB113" s="435"/>
      <c r="AC113" s="506"/>
      <c r="AD113" s="506"/>
      <c r="AE113" s="506"/>
      <c r="AF113" s="506"/>
      <c r="AG113" s="506"/>
      <c r="AH113" s="506"/>
      <c r="AI113" s="506"/>
      <c r="AJ113" s="506"/>
      <c r="AK113" s="506"/>
      <c r="AL113" s="506"/>
      <c r="AM113" s="523">
        <f t="shared" si="132"/>
        <v>1977</v>
      </c>
      <c r="AN113" s="506">
        <f t="shared" si="131"/>
        <v>1.2018060942536613</v>
      </c>
      <c r="AO113" s="506">
        <f t="shared" si="131"/>
        <v>1.1681451678927353</v>
      </c>
      <c r="AP113" s="506">
        <f t="shared" si="131"/>
        <v>0.95350424803576894</v>
      </c>
      <c r="AQ113" s="506">
        <f t="shared" si="131"/>
        <v>1.0118916530303914</v>
      </c>
      <c r="AR113" s="506"/>
      <c r="AS113" s="435"/>
      <c r="AT113" s="437"/>
      <c r="AV113" s="497"/>
      <c r="AW113" s="497"/>
      <c r="AX113" s="496"/>
      <c r="AZ113" s="496"/>
      <c r="BA113" s="496"/>
      <c r="BB113" s="496"/>
      <c r="BC113" s="496"/>
      <c r="BE113" s="496"/>
      <c r="BF113" s="496"/>
      <c r="BG113" s="496"/>
      <c r="BH113" s="496"/>
      <c r="BI113" s="496"/>
      <c r="BJ113" s="496"/>
      <c r="BK113" s="496"/>
      <c r="BL113" s="496"/>
      <c r="BM113" s="496"/>
      <c r="BN113" s="496"/>
      <c r="BO113" s="496"/>
      <c r="BP113" s="496"/>
      <c r="BR113" s="496"/>
      <c r="BS113" s="496"/>
      <c r="BT113" s="496"/>
      <c r="BU113" s="497"/>
      <c r="BV113" s="496"/>
      <c r="BW113" s="497"/>
      <c r="BZ113" s="496"/>
      <c r="CA113" s="496"/>
      <c r="CB113" s="496"/>
      <c r="CD113" s="496"/>
      <c r="CE113" s="496"/>
      <c r="CF113" s="496"/>
      <c r="CH113" s="496"/>
      <c r="CI113" s="496"/>
      <c r="CJ113" s="496"/>
      <c r="CK113" s="497"/>
      <c r="CM113" s="496"/>
      <c r="CN113" s="496"/>
      <c r="CO113" s="496"/>
      <c r="CQ113" s="502"/>
      <c r="CR113" s="496"/>
      <c r="CS113" s="497"/>
      <c r="CT113" s="496"/>
      <c r="CU113" s="496"/>
      <c r="CW113" s="496"/>
      <c r="CX113" s="496"/>
    </row>
    <row r="114" spans="1:102" x14ac:dyDescent="0.2">
      <c r="A114" s="435"/>
      <c r="B114" s="435"/>
      <c r="C114" s="435"/>
      <c r="D114" s="520"/>
      <c r="E114" s="520"/>
      <c r="F114" s="520"/>
      <c r="G114" s="520"/>
      <c r="H114" s="520"/>
      <c r="I114" s="435"/>
      <c r="J114" s="435"/>
      <c r="K114" s="435"/>
      <c r="L114" s="435"/>
      <c r="M114" s="520"/>
      <c r="N114" s="520"/>
      <c r="O114" s="520"/>
      <c r="P114" s="435"/>
      <c r="Q114" s="521"/>
      <c r="R114" s="435"/>
      <c r="S114" s="435"/>
      <c r="T114" s="435"/>
      <c r="U114" s="435"/>
      <c r="V114" s="435"/>
      <c r="W114" s="522"/>
      <c r="X114" s="435"/>
      <c r="Y114" s="435"/>
      <c r="Z114" s="506"/>
      <c r="AA114" s="506"/>
      <c r="AB114" s="435"/>
      <c r="AC114" s="506"/>
      <c r="AD114" s="506"/>
      <c r="AE114" s="506"/>
      <c r="AF114" s="506"/>
      <c r="AG114" s="506"/>
      <c r="AH114" s="506"/>
      <c r="AI114" s="506"/>
      <c r="AJ114" s="506"/>
      <c r="AK114" s="506"/>
      <c r="AL114" s="506"/>
      <c r="AM114" s="523">
        <f t="shared" si="132"/>
        <v>1978</v>
      </c>
      <c r="AN114" s="506">
        <f t="shared" si="131"/>
        <v>1.1841618550318984</v>
      </c>
      <c r="AO114" s="506">
        <f t="shared" si="131"/>
        <v>1.1778252970508982</v>
      </c>
      <c r="AP114" s="506">
        <f t="shared" si="131"/>
        <v>0.95245635176362287</v>
      </c>
      <c r="AQ114" s="506">
        <f t="shared" si="131"/>
        <v>1.0147697393655293</v>
      </c>
      <c r="AR114" s="506"/>
      <c r="AS114" s="435"/>
      <c r="AT114" s="437"/>
      <c r="AV114" s="497"/>
      <c r="AW114" s="497"/>
      <c r="AX114" s="496"/>
      <c r="AZ114" s="496"/>
      <c r="BA114" s="496"/>
      <c r="BB114" s="496"/>
      <c r="BC114" s="496"/>
      <c r="BE114" s="496"/>
      <c r="BF114" s="496"/>
      <c r="BG114" s="496"/>
      <c r="BH114" s="496"/>
      <c r="BI114" s="496"/>
      <c r="BJ114" s="496"/>
      <c r="BK114" s="496"/>
      <c r="BL114" s="496"/>
      <c r="BM114" s="496"/>
      <c r="BN114" s="496"/>
      <c r="BO114" s="496"/>
      <c r="BP114" s="496"/>
      <c r="BR114" s="496"/>
      <c r="BS114" s="496"/>
      <c r="BT114" s="496"/>
      <c r="BU114" s="497"/>
      <c r="BV114" s="496"/>
      <c r="BW114" s="497"/>
      <c r="BZ114" s="496"/>
      <c r="CA114" s="496"/>
      <c r="CB114" s="496"/>
      <c r="CD114" s="496"/>
      <c r="CE114" s="496"/>
      <c r="CF114" s="496"/>
      <c r="CH114" s="496"/>
      <c r="CI114" s="496"/>
      <c r="CJ114" s="496"/>
      <c r="CK114" s="497"/>
      <c r="CM114" s="496"/>
      <c r="CN114" s="496"/>
      <c r="CO114" s="496"/>
      <c r="CQ114" s="502"/>
      <c r="CR114" s="496"/>
      <c r="CS114" s="497"/>
      <c r="CT114" s="496"/>
      <c r="CU114" s="496"/>
      <c r="CW114" s="496"/>
      <c r="CX114" s="496"/>
    </row>
    <row r="115" spans="1:102" x14ac:dyDescent="0.2">
      <c r="A115" s="435"/>
      <c r="B115" s="435"/>
      <c r="C115" s="435"/>
      <c r="D115" s="520"/>
      <c r="E115" s="520"/>
      <c r="F115" s="520"/>
      <c r="G115" s="520"/>
      <c r="H115" s="520"/>
      <c r="I115" s="435"/>
      <c r="J115" s="435"/>
      <c r="K115" s="435"/>
      <c r="L115" s="435"/>
      <c r="M115" s="520"/>
      <c r="N115" s="520"/>
      <c r="O115" s="520"/>
      <c r="P115" s="435"/>
      <c r="Q115" s="521"/>
      <c r="R115" s="435"/>
      <c r="S115" s="435"/>
      <c r="T115" s="435"/>
      <c r="U115" s="435"/>
      <c r="V115" s="435"/>
      <c r="W115" s="522"/>
      <c r="X115" s="435"/>
      <c r="Y115" s="435"/>
      <c r="Z115" s="506"/>
      <c r="AA115" s="506"/>
      <c r="AB115" s="435"/>
      <c r="AC115" s="506"/>
      <c r="AD115" s="506"/>
      <c r="AE115" s="506"/>
      <c r="AF115" s="506"/>
      <c r="AG115" s="506"/>
      <c r="AH115" s="506"/>
      <c r="AI115" s="506"/>
      <c r="AJ115" s="506"/>
      <c r="AK115" s="506"/>
      <c r="AL115" s="506"/>
      <c r="AM115" s="523">
        <f t="shared" si="132"/>
        <v>1979</v>
      </c>
      <c r="AN115" s="506">
        <f t="shared" si="131"/>
        <v>1.1336573879860887</v>
      </c>
      <c r="AO115" s="506">
        <f t="shared" si="131"/>
        <v>1.2102400559004225</v>
      </c>
      <c r="AP115" s="506">
        <f t="shared" si="131"/>
        <v>0.95937101479380915</v>
      </c>
      <c r="AQ115" s="506">
        <f t="shared" si="131"/>
        <v>1.0114617439703744</v>
      </c>
      <c r="AR115" s="506"/>
      <c r="AS115" s="435"/>
      <c r="AT115" s="437"/>
      <c r="AV115" s="497"/>
      <c r="AW115" s="497"/>
      <c r="AX115" s="496"/>
      <c r="AZ115" s="496"/>
      <c r="BA115" s="496"/>
      <c r="BB115" s="496"/>
      <c r="BC115" s="496"/>
      <c r="BE115" s="496"/>
      <c r="BF115" s="496"/>
      <c r="BG115" s="496"/>
      <c r="BH115" s="496"/>
      <c r="BI115" s="496"/>
      <c r="BJ115" s="496"/>
      <c r="BK115" s="496"/>
      <c r="BL115" s="496"/>
      <c r="BM115" s="496"/>
      <c r="BN115" s="496"/>
      <c r="BO115" s="496"/>
      <c r="BP115" s="496"/>
      <c r="BR115" s="496"/>
      <c r="BS115" s="496"/>
      <c r="BT115" s="496"/>
      <c r="BU115" s="497"/>
      <c r="BV115" s="496"/>
      <c r="BW115" s="497"/>
      <c r="BZ115" s="496"/>
      <c r="CA115" s="496"/>
      <c r="CB115" s="496"/>
      <c r="CD115" s="496"/>
      <c r="CE115" s="496"/>
      <c r="CF115" s="496"/>
      <c r="CH115" s="496"/>
      <c r="CI115" s="496"/>
      <c r="CJ115" s="496"/>
      <c r="CK115" s="497"/>
      <c r="CM115" s="496"/>
      <c r="CN115" s="496"/>
      <c r="CO115" s="496"/>
      <c r="CQ115" s="502"/>
      <c r="CR115" s="496"/>
      <c r="CS115" s="497"/>
      <c r="CT115" s="496"/>
      <c r="CU115" s="496"/>
      <c r="CW115" s="496"/>
      <c r="CX115" s="496"/>
    </row>
    <row r="116" spans="1:102" x14ac:dyDescent="0.2">
      <c r="A116" s="435"/>
      <c r="B116" s="435"/>
      <c r="C116" s="435"/>
      <c r="D116" s="520"/>
      <c r="E116" s="520"/>
      <c r="F116" s="520"/>
      <c r="G116" s="520"/>
      <c r="H116" s="520"/>
      <c r="I116" s="435"/>
      <c r="J116" s="435"/>
      <c r="K116" s="435"/>
      <c r="L116" s="435"/>
      <c r="M116" s="520"/>
      <c r="N116" s="520"/>
      <c r="O116" s="520"/>
      <c r="P116" s="435"/>
      <c r="Q116" s="521"/>
      <c r="R116" s="435"/>
      <c r="S116" s="435"/>
      <c r="T116" s="435"/>
      <c r="U116" s="435"/>
      <c r="V116" s="435"/>
      <c r="W116" s="522"/>
      <c r="X116" s="435"/>
      <c r="Y116" s="435"/>
      <c r="Z116" s="506"/>
      <c r="AA116" s="506"/>
      <c r="AB116" s="435"/>
      <c r="AC116" s="506"/>
      <c r="AD116" s="506"/>
      <c r="AE116" s="506"/>
      <c r="AF116" s="506"/>
      <c r="AG116" s="506"/>
      <c r="AH116" s="506"/>
      <c r="AI116" s="506"/>
      <c r="AJ116" s="506"/>
      <c r="AK116" s="506"/>
      <c r="AL116" s="506"/>
      <c r="AM116" s="523">
        <f t="shared" si="132"/>
        <v>1980</v>
      </c>
      <c r="AN116" s="506">
        <f t="shared" si="131"/>
        <v>1.1377478465700381</v>
      </c>
      <c r="AO116" s="506">
        <f t="shared" si="131"/>
        <v>1.1885426808367443</v>
      </c>
      <c r="AP116" s="506">
        <f t="shared" si="131"/>
        <v>0.9665907103863266</v>
      </c>
      <c r="AQ116" s="506">
        <f t="shared" si="131"/>
        <v>1.0122788337529611</v>
      </c>
      <c r="AR116" s="506"/>
      <c r="AS116" s="435"/>
      <c r="AT116" s="437"/>
      <c r="AV116" s="497"/>
      <c r="AW116" s="497"/>
      <c r="AX116" s="496"/>
      <c r="AZ116" s="496"/>
      <c r="BA116" s="496"/>
      <c r="BB116" s="496"/>
      <c r="BC116" s="496"/>
      <c r="BE116" s="496"/>
      <c r="BF116" s="496"/>
      <c r="BG116" s="496"/>
      <c r="BH116" s="496"/>
      <c r="BI116" s="496"/>
      <c r="BJ116" s="496"/>
      <c r="BK116" s="496"/>
      <c r="BL116" s="496"/>
      <c r="BM116" s="496"/>
      <c r="BN116" s="496"/>
      <c r="BO116" s="496"/>
      <c r="BP116" s="496"/>
      <c r="BR116" s="496"/>
      <c r="BS116" s="496"/>
      <c r="BT116" s="496"/>
      <c r="BU116" s="497"/>
      <c r="BV116" s="496"/>
      <c r="BW116" s="497"/>
      <c r="BZ116" s="496"/>
      <c r="CA116" s="496"/>
      <c r="CB116" s="496"/>
      <c r="CD116" s="496"/>
      <c r="CE116" s="496"/>
      <c r="CF116" s="496"/>
      <c r="CH116" s="496"/>
      <c r="CI116" s="496"/>
      <c r="CJ116" s="496"/>
      <c r="CK116" s="497"/>
      <c r="CM116" s="496"/>
      <c r="CN116" s="496"/>
      <c r="CO116" s="496"/>
      <c r="CQ116" s="502"/>
      <c r="CR116" s="496"/>
      <c r="CS116" s="497"/>
      <c r="CT116" s="496"/>
      <c r="CU116" s="496"/>
      <c r="CW116" s="496"/>
      <c r="CX116" s="496"/>
    </row>
    <row r="117" spans="1:102" x14ac:dyDescent="0.2">
      <c r="A117" s="435"/>
      <c r="B117" s="435"/>
      <c r="C117" s="435"/>
      <c r="D117" s="520"/>
      <c r="E117" s="520"/>
      <c r="F117" s="520"/>
      <c r="G117" s="520"/>
      <c r="H117" s="520"/>
      <c r="I117" s="435"/>
      <c r="J117" s="435"/>
      <c r="K117" s="435"/>
      <c r="L117" s="435"/>
      <c r="M117" s="520"/>
      <c r="N117" s="520"/>
      <c r="O117" s="520"/>
      <c r="P117" s="435"/>
      <c r="Q117" s="521"/>
      <c r="R117" s="435"/>
      <c r="S117" s="435"/>
      <c r="T117" s="435"/>
      <c r="U117" s="435"/>
      <c r="V117" s="435"/>
      <c r="W117" s="522"/>
      <c r="X117" s="435"/>
      <c r="Y117" s="435"/>
      <c r="Z117" s="506"/>
      <c r="AA117" s="506"/>
      <c r="AB117" s="435"/>
      <c r="AC117" s="506"/>
      <c r="AD117" s="506"/>
      <c r="AE117" s="506"/>
      <c r="AF117" s="506"/>
      <c r="AG117" s="506"/>
      <c r="AH117" s="506"/>
      <c r="AI117" s="506"/>
      <c r="AJ117" s="506"/>
      <c r="AK117" s="506"/>
      <c r="AL117" s="506"/>
      <c r="AM117" s="523">
        <f t="shared" si="132"/>
        <v>1981</v>
      </c>
      <c r="AN117" s="506">
        <f t="shared" si="131"/>
        <v>1.1018246195563153</v>
      </c>
      <c r="AO117" s="506">
        <f t="shared" si="131"/>
        <v>1.1746654123253966</v>
      </c>
      <c r="AP117" s="506">
        <f t="shared" si="131"/>
        <v>0.9771591810574638</v>
      </c>
      <c r="AQ117" s="506">
        <f t="shared" si="131"/>
        <v>1.0056576574648786</v>
      </c>
      <c r="AR117" s="506"/>
      <c r="AS117" s="435"/>
      <c r="AT117" s="437"/>
      <c r="AV117" s="497"/>
      <c r="AW117" s="497"/>
      <c r="AX117" s="496"/>
      <c r="AZ117" s="496"/>
      <c r="BA117" s="496"/>
      <c r="BB117" s="496"/>
      <c r="BC117" s="496"/>
      <c r="BE117" s="496"/>
      <c r="BF117" s="496"/>
      <c r="BG117" s="496"/>
      <c r="BH117" s="496"/>
      <c r="BI117" s="496"/>
      <c r="BJ117" s="496"/>
      <c r="BK117" s="496"/>
      <c r="BL117" s="496"/>
      <c r="BM117" s="496"/>
      <c r="BN117" s="496"/>
      <c r="BO117" s="496"/>
      <c r="BP117" s="496"/>
      <c r="BR117" s="496"/>
      <c r="BS117" s="496"/>
      <c r="BT117" s="496"/>
      <c r="BU117" s="497"/>
      <c r="BV117" s="496"/>
      <c r="BW117" s="497"/>
      <c r="BZ117" s="496"/>
      <c r="CA117" s="496"/>
      <c r="CB117" s="496"/>
      <c r="CD117" s="496"/>
      <c r="CE117" s="496"/>
      <c r="CF117" s="496"/>
      <c r="CH117" s="496"/>
      <c r="CI117" s="496"/>
      <c r="CJ117" s="496"/>
      <c r="CK117" s="497"/>
      <c r="CM117" s="496"/>
      <c r="CN117" s="496"/>
      <c r="CO117" s="496"/>
      <c r="CQ117" s="502"/>
      <c r="CR117" s="496"/>
      <c r="CS117" s="497"/>
      <c r="CT117" s="496"/>
      <c r="CU117" s="496"/>
      <c r="CW117" s="496"/>
      <c r="CX117" s="496"/>
    </row>
    <row r="118" spans="1:102" x14ac:dyDescent="0.2">
      <c r="A118" s="435"/>
      <c r="B118" s="435"/>
      <c r="C118" s="435"/>
      <c r="D118" s="520"/>
      <c r="E118" s="520"/>
      <c r="F118" s="520"/>
      <c r="G118" s="520"/>
      <c r="H118" s="520"/>
      <c r="I118" s="435"/>
      <c r="J118" s="435"/>
      <c r="K118" s="435"/>
      <c r="L118" s="435"/>
      <c r="M118" s="520"/>
      <c r="N118" s="520"/>
      <c r="O118" s="520"/>
      <c r="P118" s="435"/>
      <c r="Q118" s="521"/>
      <c r="R118" s="435"/>
      <c r="S118" s="435"/>
      <c r="T118" s="435"/>
      <c r="U118" s="435"/>
      <c r="V118" s="435"/>
      <c r="W118" s="522"/>
      <c r="X118" s="435"/>
      <c r="Y118" s="435"/>
      <c r="Z118" s="506"/>
      <c r="AA118" s="506"/>
      <c r="AB118" s="435"/>
      <c r="AC118" s="506"/>
      <c r="AD118" s="506"/>
      <c r="AE118" s="506"/>
      <c r="AF118" s="506"/>
      <c r="AG118" s="506"/>
      <c r="AH118" s="506"/>
      <c r="AI118" s="506"/>
      <c r="AJ118" s="506"/>
      <c r="AK118" s="506"/>
      <c r="AL118" s="506"/>
      <c r="AM118" s="523">
        <f t="shared" si="132"/>
        <v>1982</v>
      </c>
      <c r="AN118" s="506">
        <f t="shared" si="131"/>
        <v>1.0697527478373885</v>
      </c>
      <c r="AO118" s="506">
        <f t="shared" si="131"/>
        <v>1.1269342093294494</v>
      </c>
      <c r="AP118" s="506">
        <f t="shared" si="131"/>
        <v>0.98540186658196249</v>
      </c>
      <c r="AQ118" s="506">
        <f t="shared" si="131"/>
        <v>1.0094302466955896</v>
      </c>
      <c r="AR118" s="506"/>
      <c r="AS118" s="435"/>
      <c r="AT118" s="437"/>
      <c r="AV118" s="497"/>
      <c r="AW118" s="497"/>
      <c r="AX118" s="496"/>
      <c r="AZ118" s="496"/>
      <c r="BA118" s="496"/>
      <c r="BB118" s="496"/>
      <c r="BC118" s="496"/>
      <c r="BE118" s="496"/>
      <c r="BF118" s="496"/>
      <c r="BG118" s="496"/>
      <c r="BH118" s="496"/>
      <c r="BI118" s="496"/>
      <c r="BJ118" s="496"/>
      <c r="BK118" s="496"/>
      <c r="BL118" s="496"/>
      <c r="BM118" s="496"/>
      <c r="BN118" s="496"/>
      <c r="BO118" s="496"/>
      <c r="BP118" s="496"/>
      <c r="BR118" s="496"/>
      <c r="BS118" s="496"/>
      <c r="BT118" s="496"/>
      <c r="BU118" s="497"/>
      <c r="BV118" s="496"/>
      <c r="BW118" s="497"/>
      <c r="BZ118" s="496"/>
      <c r="CA118" s="496"/>
      <c r="CB118" s="496"/>
      <c r="CD118" s="496"/>
      <c r="CE118" s="496"/>
      <c r="CF118" s="496"/>
      <c r="CH118" s="496"/>
      <c r="CI118" s="496"/>
      <c r="CJ118" s="496"/>
      <c r="CK118" s="497"/>
      <c r="CM118" s="496"/>
      <c r="CN118" s="496"/>
      <c r="CO118" s="496"/>
      <c r="CQ118" s="502"/>
      <c r="CR118" s="496"/>
      <c r="CS118" s="497"/>
      <c r="CT118" s="496"/>
      <c r="CU118" s="496"/>
      <c r="CW118" s="496"/>
      <c r="CX118" s="496"/>
    </row>
    <row r="119" spans="1:102" x14ac:dyDescent="0.2">
      <c r="A119" s="435"/>
      <c r="B119" s="435"/>
      <c r="C119" s="435"/>
      <c r="D119" s="520"/>
      <c r="E119" s="520"/>
      <c r="F119" s="520"/>
      <c r="G119" s="520"/>
      <c r="H119" s="520"/>
      <c r="I119" s="435"/>
      <c r="J119" s="435"/>
      <c r="K119" s="435"/>
      <c r="L119" s="435"/>
      <c r="M119" s="520"/>
      <c r="N119" s="520"/>
      <c r="O119" s="520"/>
      <c r="P119" s="435"/>
      <c r="Q119" s="521"/>
      <c r="R119" s="435"/>
      <c r="S119" s="435"/>
      <c r="T119" s="435"/>
      <c r="U119" s="435"/>
      <c r="V119" s="435"/>
      <c r="W119" s="522"/>
      <c r="X119" s="435"/>
      <c r="Y119" s="435"/>
      <c r="Z119" s="506"/>
      <c r="AA119" s="506"/>
      <c r="AB119" s="435"/>
      <c r="AC119" s="506"/>
      <c r="AD119" s="506"/>
      <c r="AE119" s="506"/>
      <c r="AF119" s="506"/>
      <c r="AG119" s="506"/>
      <c r="AH119" s="506"/>
      <c r="AI119" s="506"/>
      <c r="AJ119" s="506"/>
      <c r="AK119" s="506"/>
      <c r="AL119" s="506"/>
      <c r="AM119" s="523">
        <f t="shared" si="132"/>
        <v>1983</v>
      </c>
      <c r="AN119" s="506">
        <f t="shared" si="131"/>
        <v>1.1005631097045288</v>
      </c>
      <c r="AO119" s="506">
        <f t="shared" si="131"/>
        <v>1.1109493264837502</v>
      </c>
      <c r="AP119" s="506">
        <f t="shared" si="131"/>
        <v>0.97490431475973949</v>
      </c>
      <c r="AQ119" s="506">
        <f t="shared" si="131"/>
        <v>1.0078323382714951</v>
      </c>
      <c r="AR119" s="506"/>
      <c r="AS119" s="435"/>
      <c r="AT119" s="437"/>
      <c r="AV119" s="497"/>
      <c r="AW119" s="497"/>
      <c r="AX119" s="496"/>
      <c r="AZ119" s="496"/>
      <c r="BA119" s="496"/>
      <c r="BB119" s="496"/>
      <c r="BC119" s="496"/>
      <c r="BE119" s="496"/>
      <c r="BF119" s="496"/>
      <c r="BG119" s="496"/>
      <c r="BH119" s="496"/>
      <c r="BI119" s="496"/>
      <c r="BJ119" s="496"/>
      <c r="BK119" s="496"/>
      <c r="BL119" s="496"/>
      <c r="BM119" s="496"/>
      <c r="BN119" s="496"/>
      <c r="BO119" s="496"/>
      <c r="BP119" s="496"/>
      <c r="BR119" s="496"/>
      <c r="BS119" s="496"/>
      <c r="BT119" s="496"/>
      <c r="BU119" s="497"/>
      <c r="BV119" s="496"/>
      <c r="BW119" s="497"/>
      <c r="BZ119" s="496"/>
      <c r="CA119" s="496"/>
      <c r="CB119" s="496"/>
      <c r="CD119" s="496"/>
      <c r="CE119" s="496"/>
      <c r="CF119" s="496"/>
      <c r="CH119" s="496"/>
      <c r="CI119" s="496"/>
      <c r="CJ119" s="496"/>
      <c r="CK119" s="497"/>
      <c r="CM119" s="496"/>
      <c r="CN119" s="496"/>
      <c r="CO119" s="496"/>
      <c r="CQ119" s="502"/>
      <c r="CR119" s="496"/>
      <c r="CS119" s="497"/>
      <c r="CT119" s="496"/>
      <c r="CU119" s="496"/>
      <c r="CW119" s="496"/>
      <c r="CX119" s="496"/>
    </row>
    <row r="120" spans="1:102" x14ac:dyDescent="0.2">
      <c r="A120" s="435"/>
      <c r="B120" s="435"/>
      <c r="C120" s="435"/>
      <c r="D120" s="520"/>
      <c r="E120" s="520"/>
      <c r="F120" s="520"/>
      <c r="G120" s="520"/>
      <c r="H120" s="520"/>
      <c r="I120" s="435"/>
      <c r="J120" s="435"/>
      <c r="K120" s="435"/>
      <c r="L120" s="435"/>
      <c r="M120" s="520"/>
      <c r="N120" s="520"/>
      <c r="O120" s="520"/>
      <c r="P120" s="435"/>
      <c r="Q120" s="521"/>
      <c r="R120" s="435"/>
      <c r="S120" s="435"/>
      <c r="T120" s="435"/>
      <c r="U120" s="435"/>
      <c r="V120" s="435"/>
      <c r="W120" s="522"/>
      <c r="X120" s="435"/>
      <c r="Y120" s="435"/>
      <c r="Z120" s="506"/>
      <c r="AA120" s="506"/>
      <c r="AB120" s="435"/>
      <c r="AC120" s="506"/>
      <c r="AD120" s="506"/>
      <c r="AE120" s="506"/>
      <c r="AF120" s="506"/>
      <c r="AG120" s="506"/>
      <c r="AH120" s="506"/>
      <c r="AI120" s="506"/>
      <c r="AJ120" s="506"/>
      <c r="AK120" s="506"/>
      <c r="AL120" s="506"/>
      <c r="AM120" s="523">
        <f t="shared" si="132"/>
        <v>1984</v>
      </c>
      <c r="AN120" s="506">
        <f t="shared" si="131"/>
        <v>1.0626186577764152</v>
      </c>
      <c r="AO120" s="506">
        <f t="shared" si="131"/>
        <v>1.0656222649469729</v>
      </c>
      <c r="AP120" s="506">
        <f t="shared" si="131"/>
        <v>0.99093398445287784</v>
      </c>
      <c r="AQ120" s="506">
        <f t="shared" si="131"/>
        <v>1.0004555966909794</v>
      </c>
      <c r="AR120" s="506"/>
      <c r="AS120" s="435"/>
      <c r="AT120" s="437"/>
      <c r="AV120" s="497"/>
      <c r="AW120" s="497"/>
      <c r="AX120" s="496"/>
      <c r="AZ120" s="496"/>
      <c r="BA120" s="496"/>
      <c r="BB120" s="496"/>
      <c r="BC120" s="496"/>
      <c r="BE120" s="496"/>
      <c r="BF120" s="496"/>
      <c r="BG120" s="496"/>
      <c r="BH120" s="496"/>
      <c r="BI120" s="496"/>
      <c r="BJ120" s="496"/>
      <c r="BK120" s="496"/>
      <c r="BL120" s="496"/>
      <c r="BM120" s="496"/>
      <c r="BN120" s="496"/>
      <c r="BO120" s="496"/>
      <c r="BP120" s="496"/>
      <c r="BR120" s="496"/>
      <c r="BS120" s="496"/>
      <c r="BT120" s="496"/>
      <c r="BU120" s="497"/>
      <c r="BV120" s="496"/>
      <c r="BW120" s="497"/>
      <c r="BZ120" s="496"/>
      <c r="CA120" s="496"/>
      <c r="CB120" s="496"/>
      <c r="CD120" s="496"/>
      <c r="CE120" s="496"/>
      <c r="CF120" s="496"/>
      <c r="CH120" s="496"/>
      <c r="CI120" s="496"/>
      <c r="CJ120" s="496"/>
      <c r="CK120" s="497"/>
      <c r="CM120" s="496"/>
      <c r="CN120" s="496"/>
      <c r="CO120" s="496"/>
      <c r="CQ120" s="502"/>
      <c r="CR120" s="496"/>
      <c r="CS120" s="497"/>
      <c r="CT120" s="496"/>
      <c r="CU120" s="496"/>
      <c r="CW120" s="496"/>
      <c r="CX120" s="496"/>
    </row>
    <row r="121" spans="1:102" x14ac:dyDescent="0.2">
      <c r="A121" s="435"/>
      <c r="B121" s="435"/>
      <c r="C121" s="435"/>
      <c r="D121" s="520"/>
      <c r="E121" s="520"/>
      <c r="F121" s="520"/>
      <c r="G121" s="520"/>
      <c r="H121" s="520"/>
      <c r="I121" s="435"/>
      <c r="J121" s="435"/>
      <c r="K121" s="435"/>
      <c r="L121" s="435"/>
      <c r="M121" s="520"/>
      <c r="N121" s="520"/>
      <c r="O121" s="520"/>
      <c r="P121" s="435"/>
      <c r="Q121" s="521"/>
      <c r="R121" s="435"/>
      <c r="S121" s="435"/>
      <c r="T121" s="435"/>
      <c r="U121" s="435"/>
      <c r="V121" s="435"/>
      <c r="W121" s="522"/>
      <c r="X121" s="435"/>
      <c r="Y121" s="435"/>
      <c r="Z121" s="506"/>
      <c r="AA121" s="506"/>
      <c r="AB121" s="435"/>
      <c r="AC121" s="506"/>
      <c r="AD121" s="506"/>
      <c r="AE121" s="506"/>
      <c r="AF121" s="506"/>
      <c r="AG121" s="506"/>
      <c r="AH121" s="506"/>
      <c r="AI121" s="506"/>
      <c r="AJ121" s="506"/>
      <c r="AK121" s="506"/>
      <c r="AL121" s="506"/>
      <c r="AM121" s="523">
        <f t="shared" si="132"/>
        <v>1985</v>
      </c>
      <c r="AN121" s="506">
        <f t="shared" si="131"/>
        <v>1</v>
      </c>
      <c r="AO121" s="506">
        <f t="shared" si="131"/>
        <v>1</v>
      </c>
      <c r="AP121" s="506">
        <f t="shared" si="131"/>
        <v>1</v>
      </c>
      <c r="AQ121" s="506">
        <f t="shared" si="131"/>
        <v>1</v>
      </c>
      <c r="AR121" s="506"/>
      <c r="AS121" s="435"/>
      <c r="AT121" s="437"/>
      <c r="AV121" s="497"/>
      <c r="AW121" s="497"/>
      <c r="AX121" s="496"/>
      <c r="AZ121" s="496"/>
      <c r="BA121" s="496"/>
      <c r="BB121" s="496"/>
      <c r="BC121" s="496"/>
      <c r="BE121" s="496"/>
      <c r="BF121" s="496"/>
      <c r="BG121" s="496"/>
      <c r="BH121" s="496"/>
      <c r="BI121" s="496"/>
      <c r="BJ121" s="496"/>
      <c r="BK121" s="496"/>
      <c r="BL121" s="496"/>
      <c r="BM121" s="496"/>
      <c r="BN121" s="496"/>
      <c r="BO121" s="496"/>
      <c r="BP121" s="496"/>
      <c r="BR121" s="496"/>
      <c r="BS121" s="496"/>
      <c r="BT121" s="496"/>
      <c r="BU121" s="497"/>
      <c r="BV121" s="496"/>
      <c r="BW121" s="497"/>
      <c r="BZ121" s="496"/>
      <c r="CA121" s="496"/>
      <c r="CB121" s="496"/>
      <c r="CD121" s="496"/>
      <c r="CE121" s="496"/>
      <c r="CF121" s="496"/>
      <c r="CH121" s="496"/>
      <c r="CI121" s="496"/>
      <c r="CJ121" s="496"/>
      <c r="CK121" s="497"/>
      <c r="CM121" s="496"/>
      <c r="CN121" s="496"/>
      <c r="CO121" s="496"/>
      <c r="CQ121" s="502"/>
      <c r="CR121" s="496"/>
      <c r="CS121" s="497"/>
      <c r="CT121" s="496"/>
      <c r="CU121" s="496"/>
      <c r="CW121" s="496"/>
      <c r="CX121" s="496"/>
    </row>
    <row r="122" spans="1:102" x14ac:dyDescent="0.2">
      <c r="A122" s="435"/>
      <c r="B122" s="435"/>
      <c r="C122" s="435"/>
      <c r="D122" s="520"/>
      <c r="E122" s="520"/>
      <c r="F122" s="520"/>
      <c r="G122" s="520"/>
      <c r="H122" s="520"/>
      <c r="I122" s="435"/>
      <c r="J122" s="435"/>
      <c r="K122" s="435"/>
      <c r="L122" s="435"/>
      <c r="M122" s="520"/>
      <c r="N122" s="520"/>
      <c r="O122" s="520"/>
      <c r="P122" s="435"/>
      <c r="Q122" s="521"/>
      <c r="R122" s="524"/>
      <c r="S122" s="524"/>
      <c r="T122" s="524"/>
      <c r="U122" s="524"/>
      <c r="V122" s="435"/>
      <c r="W122" s="522"/>
      <c r="X122" s="435"/>
      <c r="Y122" s="435"/>
      <c r="Z122" s="506"/>
      <c r="AA122" s="506"/>
      <c r="AB122" s="435"/>
      <c r="AC122" s="506"/>
      <c r="AD122" s="506"/>
      <c r="AE122" s="506"/>
      <c r="AF122" s="506"/>
      <c r="AG122" s="506"/>
      <c r="AH122" s="506"/>
      <c r="AI122" s="506"/>
      <c r="AJ122" s="506"/>
      <c r="AK122" s="506"/>
      <c r="AL122" s="506"/>
      <c r="AM122" s="523">
        <f t="shared" si="132"/>
        <v>1986</v>
      </c>
      <c r="AN122" s="506">
        <f t="shared" si="131"/>
        <v>1.01362128912062</v>
      </c>
      <c r="AO122" s="506">
        <f t="shared" si="131"/>
        <v>0.96968022726046943</v>
      </c>
      <c r="AP122" s="506">
        <f t="shared" si="131"/>
        <v>0.99553690479225787</v>
      </c>
      <c r="AQ122" s="506">
        <f t="shared" si="131"/>
        <v>0.99563385937957005</v>
      </c>
      <c r="AR122" s="506"/>
      <c r="AS122" s="435"/>
      <c r="AT122" s="437"/>
      <c r="AV122" s="497"/>
      <c r="AW122" s="497"/>
      <c r="AX122" s="496"/>
      <c r="AZ122" s="496"/>
      <c r="BA122" s="496"/>
      <c r="BB122" s="496"/>
      <c r="BC122" s="496"/>
      <c r="BE122" s="496"/>
      <c r="BF122" s="496"/>
      <c r="BG122" s="496"/>
      <c r="BH122" s="496"/>
      <c r="BI122" s="496"/>
      <c r="BJ122" s="496"/>
      <c r="BK122" s="496"/>
      <c r="BL122" s="496"/>
      <c r="BM122" s="496"/>
      <c r="BN122" s="496"/>
      <c r="BO122" s="496"/>
      <c r="BP122" s="496"/>
      <c r="BR122" s="496"/>
      <c r="BS122" s="496"/>
      <c r="BT122" s="496"/>
      <c r="BU122" s="497"/>
      <c r="BV122" s="496"/>
      <c r="BW122" s="497"/>
      <c r="BZ122" s="496"/>
      <c r="CA122" s="496"/>
      <c r="CB122" s="496"/>
      <c r="CD122" s="496"/>
      <c r="CE122" s="496"/>
      <c r="CF122" s="496"/>
      <c r="CH122" s="496"/>
      <c r="CI122" s="496"/>
      <c r="CJ122" s="496"/>
      <c r="CK122" s="497"/>
      <c r="CM122" s="496"/>
      <c r="CN122" s="496"/>
      <c r="CO122" s="496"/>
      <c r="CQ122" s="502"/>
      <c r="CR122" s="496"/>
      <c r="CS122" s="497"/>
      <c r="CT122" s="496"/>
      <c r="CU122" s="496"/>
      <c r="CW122" s="496"/>
      <c r="CX122" s="496"/>
    </row>
    <row r="123" spans="1:102" x14ac:dyDescent="0.2">
      <c r="A123" s="435"/>
      <c r="B123" s="435"/>
      <c r="C123" s="435"/>
      <c r="D123" s="520"/>
      <c r="E123" s="520"/>
      <c r="F123" s="520"/>
      <c r="G123" s="520"/>
      <c r="H123" s="520"/>
      <c r="I123" s="435"/>
      <c r="J123" s="435"/>
      <c r="K123" s="435"/>
      <c r="L123" s="435"/>
      <c r="M123" s="520"/>
      <c r="N123" s="520"/>
      <c r="O123" s="520"/>
      <c r="P123" s="435"/>
      <c r="Q123" s="521"/>
      <c r="R123" s="524"/>
      <c r="S123" s="524"/>
      <c r="T123" s="524"/>
      <c r="U123" s="524"/>
      <c r="V123" s="435"/>
      <c r="W123" s="522"/>
      <c r="X123" s="435"/>
      <c r="Y123" s="435"/>
      <c r="Z123" s="506"/>
      <c r="AA123" s="506"/>
      <c r="AB123" s="435"/>
      <c r="AC123" s="506"/>
      <c r="AD123" s="506"/>
      <c r="AE123" s="506"/>
      <c r="AF123" s="506"/>
      <c r="AG123" s="506"/>
      <c r="AH123" s="506"/>
      <c r="AI123" s="506"/>
      <c r="AJ123" s="506"/>
      <c r="AK123" s="506"/>
      <c r="AL123" s="506"/>
      <c r="AM123" s="523">
        <f t="shared" si="132"/>
        <v>1987</v>
      </c>
      <c r="AN123" s="506">
        <f t="shared" si="131"/>
        <v>0.97377104265982117</v>
      </c>
      <c r="AO123" s="506">
        <f t="shared" si="131"/>
        <v>0.98438655202220215</v>
      </c>
      <c r="AP123" s="506">
        <f t="shared" si="131"/>
        <v>1.0043033819197049</v>
      </c>
      <c r="AQ123" s="506">
        <f t="shared" si="131"/>
        <v>0.99260394795876172</v>
      </c>
      <c r="AR123" s="506"/>
      <c r="AS123" s="435"/>
      <c r="AT123" s="437"/>
      <c r="AV123" s="497"/>
      <c r="AW123" s="497"/>
      <c r="AX123" s="496"/>
      <c r="AZ123" s="496"/>
      <c r="BA123" s="496"/>
      <c r="BB123" s="496"/>
      <c r="BC123" s="496"/>
      <c r="BE123" s="496"/>
      <c r="BF123" s="496"/>
      <c r="BG123" s="496"/>
      <c r="BH123" s="496"/>
      <c r="BI123" s="496"/>
      <c r="BJ123" s="496"/>
      <c r="BK123" s="496"/>
      <c r="BL123" s="496"/>
      <c r="BM123" s="496"/>
      <c r="BN123" s="496"/>
      <c r="BO123" s="496"/>
      <c r="BP123" s="496"/>
      <c r="BR123" s="496"/>
      <c r="BS123" s="496"/>
      <c r="BT123" s="496"/>
      <c r="BU123" s="497"/>
      <c r="BV123" s="496"/>
      <c r="BW123" s="497"/>
      <c r="BZ123" s="496"/>
      <c r="CA123" s="496"/>
      <c r="CB123" s="496"/>
      <c r="CD123" s="496"/>
      <c r="CE123" s="496"/>
      <c r="CF123" s="496"/>
      <c r="CH123" s="496"/>
      <c r="CI123" s="496"/>
      <c r="CJ123" s="496"/>
      <c r="CK123" s="497"/>
      <c r="CM123" s="496"/>
      <c r="CN123" s="496"/>
      <c r="CO123" s="496"/>
      <c r="CQ123" s="502"/>
      <c r="CR123" s="496"/>
      <c r="CS123" s="497"/>
      <c r="CT123" s="496"/>
      <c r="CU123" s="496"/>
      <c r="CW123" s="496"/>
      <c r="CX123" s="496"/>
    </row>
    <row r="124" spans="1:102" x14ac:dyDescent="0.2">
      <c r="A124" s="435"/>
      <c r="B124" s="435"/>
      <c r="C124" s="435"/>
      <c r="D124" s="520"/>
      <c r="E124" s="520"/>
      <c r="F124" s="520"/>
      <c r="G124" s="520"/>
      <c r="H124" s="520"/>
      <c r="I124" s="435"/>
      <c r="J124" s="435"/>
      <c r="K124" s="435"/>
      <c r="L124" s="435"/>
      <c r="M124" s="520"/>
      <c r="N124" s="520"/>
      <c r="O124" s="520"/>
      <c r="P124" s="435"/>
      <c r="Q124" s="521"/>
      <c r="R124" s="524"/>
      <c r="S124" s="524"/>
      <c r="T124" s="524"/>
      <c r="U124" s="524"/>
      <c r="V124" s="435"/>
      <c r="W124" s="522"/>
      <c r="X124" s="435"/>
      <c r="Y124" s="435"/>
      <c r="Z124" s="506"/>
      <c r="AA124" s="506"/>
      <c r="AB124" s="435"/>
      <c r="AC124" s="506"/>
      <c r="AD124" s="506"/>
      <c r="AE124" s="506"/>
      <c r="AF124" s="506"/>
      <c r="AG124" s="506"/>
      <c r="AH124" s="506"/>
      <c r="AI124" s="506"/>
      <c r="AJ124" s="506"/>
      <c r="AK124" s="506"/>
      <c r="AL124" s="506"/>
      <c r="AM124" s="523">
        <f t="shared" si="132"/>
        <v>1988</v>
      </c>
      <c r="AN124" s="506">
        <f t="shared" si="131"/>
        <v>0.99780226335028643</v>
      </c>
      <c r="AO124" s="506">
        <f t="shared" si="131"/>
        <v>0.98280441350047199</v>
      </c>
      <c r="AP124" s="506">
        <f t="shared" si="131"/>
        <v>1.0008125511039887</v>
      </c>
      <c r="AQ124" s="506">
        <f t="shared" si="131"/>
        <v>0.99144306425062489</v>
      </c>
      <c r="AR124" s="506"/>
      <c r="AS124" s="435"/>
      <c r="AT124" s="437"/>
      <c r="AV124" s="497"/>
      <c r="AW124" s="497"/>
      <c r="AX124" s="496"/>
      <c r="AZ124" s="496"/>
      <c r="BA124" s="496"/>
      <c r="BB124" s="496"/>
      <c r="BC124" s="496"/>
      <c r="BE124" s="496"/>
      <c r="BF124" s="496"/>
      <c r="BG124" s="496"/>
      <c r="BH124" s="496"/>
      <c r="BI124" s="496"/>
      <c r="BJ124" s="496"/>
      <c r="BK124" s="496"/>
      <c r="BL124" s="496"/>
      <c r="BM124" s="496"/>
      <c r="BN124" s="496"/>
      <c r="BO124" s="496"/>
      <c r="BP124" s="496"/>
      <c r="BR124" s="496"/>
      <c r="BS124" s="496"/>
      <c r="BT124" s="496"/>
      <c r="BU124" s="497"/>
      <c r="BV124" s="496"/>
      <c r="BW124" s="497"/>
      <c r="BZ124" s="496"/>
      <c r="CA124" s="496"/>
      <c r="CB124" s="496"/>
      <c r="CD124" s="496"/>
      <c r="CE124" s="496"/>
      <c r="CF124" s="496"/>
      <c r="CH124" s="496"/>
      <c r="CI124" s="496"/>
      <c r="CJ124" s="496"/>
      <c r="CK124" s="497"/>
      <c r="CM124" s="496"/>
      <c r="CN124" s="496"/>
      <c r="CO124" s="496"/>
      <c r="CQ124" s="502"/>
      <c r="CR124" s="496"/>
      <c r="CS124" s="497"/>
      <c r="CT124" s="496"/>
      <c r="CU124" s="496"/>
      <c r="CW124" s="496"/>
      <c r="CX124" s="496"/>
    </row>
    <row r="125" spans="1:102" x14ac:dyDescent="0.2">
      <c r="A125" s="435"/>
      <c r="B125" s="435"/>
      <c r="C125" s="435"/>
      <c r="D125" s="520"/>
      <c r="E125" s="520"/>
      <c r="F125" s="520"/>
      <c r="G125" s="520"/>
      <c r="H125" s="520"/>
      <c r="I125" s="435"/>
      <c r="J125" s="435"/>
      <c r="K125" s="435"/>
      <c r="L125" s="435"/>
      <c r="M125" s="520"/>
      <c r="N125" s="520"/>
      <c r="O125" s="520"/>
      <c r="P125" s="435"/>
      <c r="Q125" s="521"/>
      <c r="R125" s="524"/>
      <c r="S125" s="524"/>
      <c r="T125" s="524"/>
      <c r="U125" s="524"/>
      <c r="V125" s="435"/>
      <c r="W125" s="522"/>
      <c r="X125" s="435"/>
      <c r="Y125" s="435"/>
      <c r="Z125" s="506"/>
      <c r="AA125" s="506"/>
      <c r="AB125" s="435"/>
      <c r="AC125" s="506"/>
      <c r="AD125" s="506"/>
      <c r="AE125" s="506"/>
      <c r="AF125" s="506"/>
      <c r="AG125" s="506"/>
      <c r="AH125" s="506"/>
      <c r="AI125" s="506"/>
      <c r="AJ125" s="506"/>
      <c r="AK125" s="506"/>
      <c r="AL125" s="506"/>
      <c r="AM125" s="523">
        <f t="shared" si="132"/>
        <v>1989</v>
      </c>
      <c r="AN125" s="506">
        <f t="shared" si="131"/>
        <v>0.99115414383435407</v>
      </c>
      <c r="AO125" s="506">
        <f t="shared" si="131"/>
        <v>0.98157724922108747</v>
      </c>
      <c r="AP125" s="506">
        <f t="shared" si="131"/>
        <v>1.0041273076338324</v>
      </c>
      <c r="AQ125" s="506">
        <f t="shared" si="131"/>
        <v>1.0029400463620981</v>
      </c>
      <c r="AR125" s="506"/>
      <c r="AS125" s="435"/>
      <c r="AT125" s="437"/>
      <c r="AV125" s="497"/>
      <c r="AW125" s="497"/>
      <c r="AX125" s="496"/>
      <c r="AZ125" s="496"/>
      <c r="BA125" s="496"/>
      <c r="BB125" s="496"/>
      <c r="BC125" s="496"/>
      <c r="BE125" s="496"/>
      <c r="BF125" s="496"/>
      <c r="BG125" s="496"/>
      <c r="BH125" s="496"/>
      <c r="BI125" s="496"/>
      <c r="BJ125" s="496"/>
      <c r="BK125" s="496"/>
      <c r="BL125" s="496"/>
      <c r="BM125" s="496"/>
      <c r="BN125" s="496"/>
      <c r="BO125" s="496"/>
      <c r="BP125" s="496"/>
      <c r="BR125" s="496"/>
      <c r="BS125" s="496"/>
      <c r="BT125" s="496"/>
      <c r="BU125" s="497"/>
      <c r="BV125" s="496"/>
      <c r="BW125" s="497"/>
      <c r="BZ125" s="496"/>
      <c r="CA125" s="496"/>
      <c r="CB125" s="496"/>
      <c r="CD125" s="496"/>
      <c r="CE125" s="496"/>
      <c r="CF125" s="496"/>
      <c r="CH125" s="496"/>
      <c r="CI125" s="496"/>
      <c r="CJ125" s="496"/>
      <c r="CK125" s="497"/>
      <c r="CM125" s="496"/>
      <c r="CN125" s="496"/>
      <c r="CO125" s="496"/>
      <c r="CQ125" s="502"/>
      <c r="CR125" s="496"/>
      <c r="CS125" s="497"/>
      <c r="CT125" s="496"/>
      <c r="CU125" s="496"/>
      <c r="CW125" s="496"/>
      <c r="CX125" s="496"/>
    </row>
    <row r="126" spans="1:102" x14ac:dyDescent="0.2">
      <c r="A126" s="435"/>
      <c r="B126" s="435"/>
      <c r="C126" s="435"/>
      <c r="D126" s="520"/>
      <c r="E126" s="520"/>
      <c r="F126" s="520"/>
      <c r="G126" s="520"/>
      <c r="H126" s="520"/>
      <c r="I126" s="435"/>
      <c r="J126" s="435"/>
      <c r="K126" s="435"/>
      <c r="L126" s="435"/>
      <c r="M126" s="520"/>
      <c r="N126" s="520"/>
      <c r="O126" s="520"/>
      <c r="P126" s="435"/>
      <c r="Q126" s="521"/>
      <c r="R126" s="524"/>
      <c r="S126" s="524"/>
      <c r="T126" s="524"/>
      <c r="U126" s="524"/>
      <c r="V126" s="435"/>
      <c r="W126" s="522"/>
      <c r="X126" s="435"/>
      <c r="Y126" s="435"/>
      <c r="Z126" s="506"/>
      <c r="AA126" s="506"/>
      <c r="AB126" s="435"/>
      <c r="AC126" s="506"/>
      <c r="AD126" s="506"/>
      <c r="AE126" s="506"/>
      <c r="AF126" s="506"/>
      <c r="AG126" s="506"/>
      <c r="AH126" s="506"/>
      <c r="AI126" s="506"/>
      <c r="AJ126" s="506"/>
      <c r="AK126" s="506"/>
      <c r="AL126" s="506"/>
      <c r="AM126" s="523">
        <f t="shared" si="132"/>
        <v>1990</v>
      </c>
      <c r="AN126" s="506">
        <f t="shared" ref="AN126:AQ145" si="133">AN56</f>
        <v>0.99191217446749702</v>
      </c>
      <c r="AO126" s="506">
        <f t="shared" si="133"/>
        <v>0.98358301142661875</v>
      </c>
      <c r="AP126" s="506">
        <f t="shared" si="133"/>
        <v>1.0102652736175179</v>
      </c>
      <c r="AQ126" s="506">
        <f t="shared" si="133"/>
        <v>1.0014589490284296</v>
      </c>
      <c r="AR126" s="506"/>
      <c r="AS126" s="435"/>
      <c r="AT126" s="437"/>
      <c r="AV126" s="497"/>
      <c r="AW126" s="497"/>
      <c r="AX126" s="496"/>
      <c r="AZ126" s="496"/>
      <c r="BA126" s="496"/>
      <c r="BB126" s="496"/>
      <c r="BC126" s="496"/>
      <c r="BE126" s="496"/>
      <c r="BF126" s="496"/>
      <c r="BG126" s="496"/>
      <c r="BH126" s="496"/>
      <c r="BI126" s="496"/>
      <c r="BJ126" s="496"/>
      <c r="BK126" s="496"/>
      <c r="BL126" s="496"/>
      <c r="BM126" s="496"/>
      <c r="BN126" s="496"/>
      <c r="BO126" s="496"/>
      <c r="BP126" s="496"/>
      <c r="BR126" s="496"/>
      <c r="BS126" s="496"/>
      <c r="BT126" s="496"/>
      <c r="BU126" s="497"/>
      <c r="BV126" s="496"/>
      <c r="BW126" s="497"/>
      <c r="BZ126" s="496"/>
      <c r="CA126" s="496"/>
      <c r="CB126" s="496"/>
      <c r="CD126" s="496"/>
      <c r="CE126" s="496"/>
      <c r="CF126" s="496"/>
      <c r="CH126" s="496"/>
      <c r="CI126" s="496"/>
      <c r="CJ126" s="496"/>
      <c r="CK126" s="497"/>
      <c r="CM126" s="496"/>
      <c r="CN126" s="496"/>
      <c r="CO126" s="496"/>
      <c r="CQ126" s="502"/>
      <c r="CR126" s="496"/>
      <c r="CS126" s="497"/>
      <c r="CT126" s="496"/>
      <c r="CU126" s="496"/>
      <c r="CW126" s="496"/>
      <c r="CX126" s="496"/>
    </row>
    <row r="127" spans="1:102" x14ac:dyDescent="0.2">
      <c r="A127" s="435"/>
      <c r="B127" s="435"/>
      <c r="C127" s="435"/>
      <c r="D127" s="520"/>
      <c r="E127" s="520"/>
      <c r="F127" s="520"/>
      <c r="G127" s="520"/>
      <c r="H127" s="520"/>
      <c r="I127" s="435"/>
      <c r="J127" s="435"/>
      <c r="K127" s="435"/>
      <c r="L127" s="435"/>
      <c r="M127" s="520"/>
      <c r="N127" s="520"/>
      <c r="O127" s="520"/>
      <c r="P127" s="435"/>
      <c r="Q127" s="521"/>
      <c r="R127" s="525"/>
      <c r="S127" s="525"/>
      <c r="T127" s="525"/>
      <c r="U127" s="525"/>
      <c r="V127" s="435"/>
      <c r="W127" s="522"/>
      <c r="X127" s="435"/>
      <c r="Y127" s="435"/>
      <c r="Z127" s="506"/>
      <c r="AA127" s="506"/>
      <c r="AB127" s="435"/>
      <c r="AC127" s="506"/>
      <c r="AD127" s="506"/>
      <c r="AE127" s="506"/>
      <c r="AF127" s="506"/>
      <c r="AG127" s="506"/>
      <c r="AH127" s="506"/>
      <c r="AI127" s="506"/>
      <c r="AJ127" s="506"/>
      <c r="AK127" s="506"/>
      <c r="AL127" s="506"/>
      <c r="AM127" s="523">
        <f t="shared" si="132"/>
        <v>1991</v>
      </c>
      <c r="AN127" s="506">
        <f t="shared" si="133"/>
        <v>0.97191601246102954</v>
      </c>
      <c r="AO127" s="506">
        <f t="shared" si="133"/>
        <v>0.99199103765761387</v>
      </c>
      <c r="AP127" s="506">
        <f t="shared" si="133"/>
        <v>1.0197084804059351</v>
      </c>
      <c r="AQ127" s="506">
        <f t="shared" si="133"/>
        <v>0.99896330769693287</v>
      </c>
      <c r="AR127" s="506"/>
      <c r="AS127" s="435"/>
      <c r="AT127" s="437"/>
      <c r="AV127" s="497"/>
      <c r="AW127" s="497"/>
      <c r="AX127" s="496"/>
      <c r="AZ127" s="496"/>
      <c r="BA127" s="496"/>
      <c r="BB127" s="496"/>
      <c r="BC127" s="496"/>
      <c r="BE127" s="496"/>
      <c r="BF127" s="496"/>
      <c r="BG127" s="496"/>
      <c r="BH127" s="496"/>
      <c r="BI127" s="496"/>
      <c r="BJ127" s="496"/>
      <c r="BK127" s="496"/>
      <c r="BL127" s="496"/>
      <c r="BM127" s="496"/>
      <c r="BN127" s="496"/>
      <c r="BO127" s="496"/>
      <c r="BP127" s="496"/>
      <c r="BR127" s="496"/>
      <c r="BS127" s="496"/>
      <c r="BT127" s="496"/>
      <c r="BU127" s="497"/>
      <c r="BV127" s="496"/>
      <c r="BW127" s="497"/>
      <c r="BZ127" s="496"/>
      <c r="CA127" s="496"/>
      <c r="CB127" s="496"/>
      <c r="CD127" s="496"/>
      <c r="CE127" s="496"/>
      <c r="CF127" s="496"/>
      <c r="CH127" s="496"/>
      <c r="CI127" s="496"/>
      <c r="CJ127" s="496"/>
      <c r="CK127" s="497"/>
      <c r="CM127" s="496"/>
      <c r="CN127" s="496"/>
      <c r="CO127" s="496"/>
      <c r="CQ127" s="502"/>
      <c r="CR127" s="496"/>
      <c r="CS127" s="497"/>
      <c r="CT127" s="496"/>
      <c r="CU127" s="496"/>
      <c r="CW127" s="496"/>
      <c r="CX127" s="496"/>
    </row>
    <row r="128" spans="1:102" x14ac:dyDescent="0.2">
      <c r="A128" s="435"/>
      <c r="B128" s="435"/>
      <c r="C128" s="435"/>
      <c r="D128" s="520"/>
      <c r="E128" s="520"/>
      <c r="F128" s="520"/>
      <c r="G128" s="520"/>
      <c r="H128" s="520"/>
      <c r="I128" s="435"/>
      <c r="J128" s="435"/>
      <c r="K128" s="435"/>
      <c r="L128" s="435"/>
      <c r="M128" s="520"/>
      <c r="N128" s="520"/>
      <c r="O128" s="520"/>
      <c r="P128" s="435"/>
      <c r="Q128" s="521"/>
      <c r="R128" s="524"/>
      <c r="S128" s="524"/>
      <c r="T128" s="524"/>
      <c r="U128" s="524"/>
      <c r="V128" s="435"/>
      <c r="W128" s="522"/>
      <c r="X128" s="435"/>
      <c r="Y128" s="435"/>
      <c r="Z128" s="506"/>
      <c r="AA128" s="506"/>
      <c r="AB128" s="435"/>
      <c r="AC128" s="506"/>
      <c r="AD128" s="506"/>
      <c r="AE128" s="506"/>
      <c r="AF128" s="506"/>
      <c r="AG128" s="506"/>
      <c r="AH128" s="506"/>
      <c r="AI128" s="506"/>
      <c r="AJ128" s="506"/>
      <c r="AK128" s="506"/>
      <c r="AL128" s="506"/>
      <c r="AM128" s="523">
        <f t="shared" si="132"/>
        <v>1992</v>
      </c>
      <c r="AN128" s="506">
        <f t="shared" si="133"/>
        <v>0.97863718622016138</v>
      </c>
      <c r="AO128" s="506">
        <f t="shared" si="133"/>
        <v>0.97541586467140684</v>
      </c>
      <c r="AP128" s="506">
        <f t="shared" si="133"/>
        <v>1.0149433337997276</v>
      </c>
      <c r="AQ128" s="506">
        <f t="shared" si="133"/>
        <v>0.99705186881067953</v>
      </c>
      <c r="AR128" s="506"/>
      <c r="AS128" s="435"/>
      <c r="AT128" s="437"/>
      <c r="AV128" s="497"/>
      <c r="AW128" s="497"/>
      <c r="AX128" s="496"/>
      <c r="AZ128" s="496"/>
      <c r="BA128" s="496"/>
      <c r="BB128" s="496"/>
      <c r="BC128" s="496"/>
      <c r="BE128" s="496"/>
      <c r="BF128" s="496"/>
      <c r="BG128" s="496"/>
      <c r="BH128" s="496"/>
      <c r="BI128" s="496"/>
      <c r="BJ128" s="496"/>
      <c r="BK128" s="496"/>
      <c r="BL128" s="496"/>
      <c r="BM128" s="496"/>
      <c r="BN128" s="496"/>
      <c r="BO128" s="496"/>
      <c r="BP128" s="496"/>
      <c r="BR128" s="496"/>
      <c r="BS128" s="496"/>
      <c r="BT128" s="496"/>
      <c r="BU128" s="497"/>
      <c r="BV128" s="496"/>
      <c r="BW128" s="497"/>
      <c r="BZ128" s="496"/>
      <c r="CA128" s="496"/>
      <c r="CB128" s="496"/>
      <c r="CD128" s="496"/>
      <c r="CE128" s="496"/>
      <c r="CF128" s="496"/>
      <c r="CH128" s="496"/>
      <c r="CI128" s="496"/>
      <c r="CJ128" s="496"/>
      <c r="CK128" s="497"/>
      <c r="CM128" s="496"/>
      <c r="CN128" s="496"/>
      <c r="CO128" s="496"/>
      <c r="CQ128" s="502"/>
      <c r="CR128" s="496"/>
      <c r="CS128" s="497"/>
      <c r="CT128" s="496"/>
      <c r="CU128" s="496"/>
      <c r="CW128" s="496"/>
      <c r="CX128" s="496"/>
    </row>
    <row r="129" spans="1:102" x14ac:dyDescent="0.2">
      <c r="A129" s="435"/>
      <c r="B129" s="435"/>
      <c r="C129" s="435"/>
      <c r="D129" s="520"/>
      <c r="E129" s="520"/>
      <c r="F129" s="520"/>
      <c r="G129" s="520"/>
      <c r="H129" s="520"/>
      <c r="I129" s="435"/>
      <c r="J129" s="435"/>
      <c r="K129" s="435"/>
      <c r="L129" s="435"/>
      <c r="M129" s="520"/>
      <c r="N129" s="520"/>
      <c r="O129" s="520"/>
      <c r="P129" s="435"/>
      <c r="Q129" s="521"/>
      <c r="R129" s="525"/>
      <c r="S129" s="525"/>
      <c r="T129" s="525"/>
      <c r="U129" s="525"/>
      <c r="V129" s="435"/>
      <c r="W129" s="522"/>
      <c r="X129" s="435"/>
      <c r="Y129" s="435"/>
      <c r="Z129" s="506"/>
      <c r="AA129" s="506"/>
      <c r="AB129" s="435"/>
      <c r="AC129" s="506"/>
      <c r="AD129" s="506"/>
      <c r="AE129" s="506"/>
      <c r="AF129" s="506"/>
      <c r="AG129" s="506"/>
      <c r="AH129" s="506"/>
      <c r="AI129" s="506"/>
      <c r="AJ129" s="506"/>
      <c r="AK129" s="506"/>
      <c r="AL129" s="506"/>
      <c r="AM129" s="523">
        <f t="shared" si="132"/>
        <v>1993</v>
      </c>
      <c r="AN129" s="506">
        <f t="shared" si="133"/>
        <v>0.98590877466170934</v>
      </c>
      <c r="AO129" s="506">
        <f t="shared" si="133"/>
        <v>0.9750568419018929</v>
      </c>
      <c r="AP129" s="506">
        <f t="shared" si="133"/>
        <v>1.0143463155424897</v>
      </c>
      <c r="AQ129" s="506">
        <f t="shared" si="133"/>
        <v>0.99746767585929164</v>
      </c>
      <c r="AR129" s="506"/>
      <c r="AS129" s="435"/>
      <c r="AT129" s="437"/>
      <c r="AV129" s="497"/>
      <c r="AW129" s="497"/>
      <c r="AX129" s="496"/>
      <c r="AZ129" s="496"/>
      <c r="BA129" s="496"/>
      <c r="BB129" s="496"/>
      <c r="BC129" s="496"/>
      <c r="BE129" s="496"/>
      <c r="BF129" s="496"/>
      <c r="BG129" s="496"/>
      <c r="BH129" s="496"/>
      <c r="BI129" s="496"/>
      <c r="BJ129" s="496"/>
      <c r="BK129" s="496"/>
      <c r="BL129" s="496"/>
      <c r="BM129" s="496"/>
      <c r="BN129" s="496"/>
      <c r="BO129" s="496"/>
      <c r="BP129" s="496"/>
      <c r="BR129" s="496"/>
      <c r="BS129" s="496"/>
      <c r="BT129" s="496"/>
      <c r="BU129" s="497"/>
      <c r="BV129" s="496"/>
      <c r="BW129" s="497"/>
      <c r="BZ129" s="496"/>
      <c r="CA129" s="496"/>
      <c r="CB129" s="496"/>
      <c r="CD129" s="496"/>
      <c r="CE129" s="496"/>
      <c r="CF129" s="496"/>
      <c r="CH129" s="496"/>
      <c r="CI129" s="496"/>
      <c r="CJ129" s="496"/>
      <c r="CK129" s="497"/>
      <c r="CM129" s="496"/>
      <c r="CN129" s="496"/>
      <c r="CO129" s="496"/>
      <c r="CQ129" s="502"/>
      <c r="CR129" s="496"/>
      <c r="CS129" s="497"/>
      <c r="CT129" s="496"/>
      <c r="CU129" s="496"/>
      <c r="CW129" s="496"/>
      <c r="CX129" s="496"/>
    </row>
    <row r="130" spans="1:102" x14ac:dyDescent="0.2">
      <c r="A130" s="435"/>
      <c r="B130" s="435"/>
      <c r="C130" s="435"/>
      <c r="D130" s="520"/>
      <c r="E130" s="520"/>
      <c r="F130" s="520"/>
      <c r="G130" s="520"/>
      <c r="H130" s="520"/>
      <c r="I130" s="435"/>
      <c r="J130" s="435"/>
      <c r="K130" s="435"/>
      <c r="L130" s="435"/>
      <c r="M130" s="520"/>
      <c r="N130" s="520"/>
      <c r="O130" s="520"/>
      <c r="P130" s="435"/>
      <c r="Q130" s="521"/>
      <c r="R130" s="525"/>
      <c r="S130" s="525"/>
      <c r="T130" s="525"/>
      <c r="U130" s="525"/>
      <c r="V130" s="435"/>
      <c r="W130" s="522"/>
      <c r="X130" s="435"/>
      <c r="Y130" s="435"/>
      <c r="Z130" s="506"/>
      <c r="AA130" s="506"/>
      <c r="AB130" s="435"/>
      <c r="AC130" s="506"/>
      <c r="AD130" s="506"/>
      <c r="AE130" s="506"/>
      <c r="AF130" s="506"/>
      <c r="AG130" s="506"/>
      <c r="AH130" s="506"/>
      <c r="AI130" s="506"/>
      <c r="AJ130" s="506"/>
      <c r="AK130" s="506"/>
      <c r="AL130" s="506"/>
      <c r="AM130" s="523">
        <f t="shared" si="132"/>
        <v>1994</v>
      </c>
      <c r="AN130" s="506">
        <f t="shared" si="133"/>
        <v>0.96803307864012256</v>
      </c>
      <c r="AO130" s="506">
        <f t="shared" si="133"/>
        <v>0.95092497868269299</v>
      </c>
      <c r="AP130" s="506">
        <f t="shared" si="133"/>
        <v>1.0147716197308045</v>
      </c>
      <c r="AQ130" s="506">
        <f t="shared" si="133"/>
        <v>0.99431516496683148</v>
      </c>
      <c r="AR130" s="506"/>
      <c r="AS130" s="435"/>
      <c r="AT130" s="437"/>
      <c r="AV130" s="497"/>
      <c r="AW130" s="497"/>
      <c r="AX130" s="496"/>
      <c r="AZ130" s="496"/>
      <c r="BA130" s="496"/>
      <c r="BB130" s="496"/>
      <c r="BC130" s="496"/>
      <c r="BE130" s="496"/>
      <c r="BF130" s="496"/>
      <c r="BG130" s="496"/>
      <c r="BH130" s="496"/>
      <c r="BI130" s="496"/>
      <c r="BJ130" s="496"/>
      <c r="BK130" s="496"/>
      <c r="BL130" s="496"/>
      <c r="BM130" s="496"/>
      <c r="BN130" s="496"/>
      <c r="BO130" s="496"/>
      <c r="BP130" s="496"/>
      <c r="BR130" s="496"/>
      <c r="BS130" s="496"/>
      <c r="BT130" s="496"/>
      <c r="BU130" s="497"/>
      <c r="BV130" s="496"/>
      <c r="BW130" s="497"/>
      <c r="BZ130" s="496"/>
      <c r="CA130" s="496"/>
      <c r="CB130" s="496"/>
      <c r="CD130" s="496"/>
      <c r="CE130" s="496"/>
      <c r="CF130" s="496"/>
      <c r="CH130" s="496"/>
      <c r="CI130" s="496"/>
      <c r="CJ130" s="496"/>
      <c r="CK130" s="497"/>
      <c r="CM130" s="496"/>
      <c r="CN130" s="496"/>
      <c r="CO130" s="496"/>
      <c r="CQ130" s="502"/>
      <c r="CR130" s="496"/>
      <c r="CS130" s="497"/>
      <c r="CT130" s="496"/>
      <c r="CU130" s="496"/>
      <c r="CW130" s="496"/>
      <c r="CX130" s="496"/>
    </row>
    <row r="131" spans="1:102" x14ac:dyDescent="0.2">
      <c r="A131" s="435"/>
      <c r="B131" s="435"/>
      <c r="C131" s="435"/>
      <c r="D131" s="520"/>
      <c r="E131" s="520"/>
      <c r="F131" s="520"/>
      <c r="G131" s="520"/>
      <c r="H131" s="520"/>
      <c r="I131" s="435"/>
      <c r="J131" s="435"/>
      <c r="K131" s="435"/>
      <c r="L131" s="435"/>
      <c r="M131" s="520"/>
      <c r="N131" s="520"/>
      <c r="O131" s="520"/>
      <c r="P131" s="435"/>
      <c r="Q131" s="521"/>
      <c r="R131" s="524"/>
      <c r="S131" s="524"/>
      <c r="T131" s="524"/>
      <c r="U131" s="524"/>
      <c r="V131" s="435"/>
      <c r="W131" s="522"/>
      <c r="X131" s="435"/>
      <c r="Y131" s="435"/>
      <c r="Z131" s="506"/>
      <c r="AA131" s="506"/>
      <c r="AB131" s="435"/>
      <c r="AC131" s="506"/>
      <c r="AD131" s="506"/>
      <c r="AE131" s="506"/>
      <c r="AF131" s="506"/>
      <c r="AG131" s="506"/>
      <c r="AH131" s="506"/>
      <c r="AI131" s="506"/>
      <c r="AJ131" s="506"/>
      <c r="AK131" s="506"/>
      <c r="AL131" s="506"/>
      <c r="AM131" s="523">
        <f t="shared" si="132"/>
        <v>1995</v>
      </c>
      <c r="AN131" s="506">
        <f t="shared" si="133"/>
        <v>0.97639364652597205</v>
      </c>
      <c r="AO131" s="506">
        <f t="shared" si="133"/>
        <v>0.95460810557861164</v>
      </c>
      <c r="AP131" s="506">
        <f t="shared" si="133"/>
        <v>1.0132317653653908</v>
      </c>
      <c r="AQ131" s="506">
        <f t="shared" si="133"/>
        <v>0.99678419322922118</v>
      </c>
      <c r="AR131" s="506"/>
      <c r="AS131" s="435"/>
      <c r="AT131" s="437"/>
      <c r="AV131" s="497"/>
      <c r="AW131" s="497"/>
      <c r="AX131" s="496"/>
      <c r="AZ131" s="496"/>
      <c r="BA131" s="496"/>
      <c r="BB131" s="496"/>
      <c r="BC131" s="496"/>
      <c r="BE131" s="496"/>
      <c r="BF131" s="496"/>
      <c r="BG131" s="496"/>
      <c r="BH131" s="496"/>
      <c r="BI131" s="496"/>
      <c r="BJ131" s="496"/>
      <c r="BK131" s="496"/>
      <c r="BL131" s="496"/>
      <c r="BM131" s="496"/>
      <c r="BN131" s="496"/>
      <c r="BO131" s="496"/>
      <c r="BP131" s="496"/>
      <c r="BR131" s="496"/>
      <c r="BS131" s="496"/>
      <c r="BT131" s="496"/>
      <c r="BU131" s="497"/>
      <c r="BV131" s="496"/>
      <c r="BW131" s="497"/>
      <c r="BZ131" s="496"/>
      <c r="CA131" s="496"/>
      <c r="CB131" s="496"/>
      <c r="CD131" s="496"/>
      <c r="CE131" s="496"/>
      <c r="CF131" s="496"/>
      <c r="CH131" s="496"/>
      <c r="CI131" s="496"/>
      <c r="CJ131" s="496"/>
      <c r="CK131" s="497"/>
      <c r="CM131" s="496"/>
      <c r="CN131" s="496"/>
      <c r="CO131" s="496"/>
      <c r="CQ131" s="502"/>
      <c r="CR131" s="496"/>
      <c r="CS131" s="497"/>
      <c r="CT131" s="496"/>
      <c r="CU131" s="496"/>
      <c r="CW131" s="496"/>
      <c r="CX131" s="496"/>
    </row>
    <row r="132" spans="1:102" x14ac:dyDescent="0.2">
      <c r="A132" s="435"/>
      <c r="B132" s="435"/>
      <c r="C132" s="435"/>
      <c r="D132" s="520"/>
      <c r="E132" s="520"/>
      <c r="F132" s="520"/>
      <c r="G132" s="520"/>
      <c r="H132" s="520"/>
      <c r="I132" s="435"/>
      <c r="J132" s="435"/>
      <c r="K132" s="435"/>
      <c r="L132" s="435"/>
      <c r="M132" s="520"/>
      <c r="N132" s="520"/>
      <c r="O132" s="520"/>
      <c r="P132" s="435"/>
      <c r="Q132" s="521"/>
      <c r="R132" s="525"/>
      <c r="S132" s="525"/>
      <c r="T132" s="525"/>
      <c r="U132" s="525"/>
      <c r="V132" s="435"/>
      <c r="W132" s="522"/>
      <c r="X132" s="435"/>
      <c r="Y132" s="435"/>
      <c r="Z132" s="506"/>
      <c r="AA132" s="506"/>
      <c r="AB132" s="435"/>
      <c r="AC132" s="506"/>
      <c r="AD132" s="506"/>
      <c r="AE132" s="506"/>
      <c r="AF132" s="506"/>
      <c r="AG132" s="506"/>
      <c r="AH132" s="506"/>
      <c r="AI132" s="506"/>
      <c r="AJ132" s="506"/>
      <c r="AK132" s="506"/>
      <c r="AL132" s="506"/>
      <c r="AM132" s="523">
        <f t="shared" si="132"/>
        <v>1996</v>
      </c>
      <c r="AN132" s="506">
        <f t="shared" si="133"/>
        <v>0.96728986360049174</v>
      </c>
      <c r="AO132" s="506">
        <f t="shared" si="133"/>
        <v>0.93352200702110688</v>
      </c>
      <c r="AP132" s="506">
        <f t="shared" si="133"/>
        <v>1.0174994191344324</v>
      </c>
      <c r="AQ132" s="506">
        <f t="shared" si="133"/>
        <v>0.99713392967811687</v>
      </c>
      <c r="AR132" s="506"/>
      <c r="AS132" s="435"/>
      <c r="AT132" s="437"/>
      <c r="AV132" s="497"/>
      <c r="AW132" s="497"/>
      <c r="AX132" s="496"/>
      <c r="AZ132" s="496"/>
      <c r="BA132" s="496"/>
      <c r="BB132" s="496"/>
      <c r="BC132" s="496"/>
      <c r="BE132" s="496"/>
      <c r="BF132" s="496"/>
      <c r="BG132" s="496"/>
      <c r="BH132" s="496"/>
      <c r="BI132" s="496"/>
      <c r="BJ132" s="496"/>
      <c r="BK132" s="496"/>
      <c r="BL132" s="496"/>
      <c r="BM132" s="496"/>
      <c r="BN132" s="496"/>
      <c r="BO132" s="496"/>
      <c r="BP132" s="496"/>
      <c r="BR132" s="496"/>
      <c r="BS132" s="496"/>
      <c r="BT132" s="496"/>
      <c r="BU132" s="497"/>
      <c r="BV132" s="496"/>
      <c r="BW132" s="497"/>
      <c r="BZ132" s="496"/>
      <c r="CA132" s="496"/>
      <c r="CB132" s="496"/>
      <c r="CD132" s="496"/>
      <c r="CE132" s="496"/>
      <c r="CF132" s="496"/>
      <c r="CH132" s="496"/>
      <c r="CI132" s="496"/>
      <c r="CJ132" s="496"/>
      <c r="CK132" s="497"/>
      <c r="CM132" s="496"/>
      <c r="CN132" s="496"/>
      <c r="CO132" s="496"/>
      <c r="CQ132" s="502"/>
      <c r="CR132" s="496"/>
      <c r="CS132" s="497"/>
      <c r="CT132" s="496"/>
      <c r="CU132" s="496"/>
      <c r="CW132" s="496"/>
      <c r="CX132" s="496"/>
    </row>
    <row r="133" spans="1:102" x14ac:dyDescent="0.2">
      <c r="A133" s="435"/>
      <c r="B133" s="435"/>
      <c r="C133" s="435"/>
      <c r="D133" s="520"/>
      <c r="E133" s="520"/>
      <c r="F133" s="520"/>
      <c r="G133" s="520"/>
      <c r="H133" s="520"/>
      <c r="I133" s="435"/>
      <c r="J133" s="435"/>
      <c r="K133" s="435"/>
      <c r="L133" s="435"/>
      <c r="M133" s="520"/>
      <c r="N133" s="520"/>
      <c r="O133" s="520"/>
      <c r="P133" s="435"/>
      <c r="Q133" s="521"/>
      <c r="R133" s="525"/>
      <c r="S133" s="525"/>
      <c r="T133" s="525"/>
      <c r="U133" s="525"/>
      <c r="V133" s="435"/>
      <c r="W133" s="522"/>
      <c r="X133" s="435"/>
      <c r="Y133" s="435"/>
      <c r="Z133" s="506"/>
      <c r="AA133" s="506"/>
      <c r="AB133" s="435"/>
      <c r="AC133" s="506"/>
      <c r="AD133" s="506"/>
      <c r="AE133" s="506"/>
      <c r="AF133" s="506"/>
      <c r="AG133" s="506"/>
      <c r="AH133" s="506"/>
      <c r="AI133" s="506"/>
      <c r="AJ133" s="506"/>
      <c r="AK133" s="506"/>
      <c r="AL133" s="506"/>
      <c r="AM133" s="523">
        <f t="shared" si="132"/>
        <v>1997</v>
      </c>
      <c r="AN133" s="506">
        <f t="shared" si="133"/>
        <v>0.92886619709635909</v>
      </c>
      <c r="AO133" s="506">
        <f t="shared" si="133"/>
        <v>0.92440655917006231</v>
      </c>
      <c r="AP133" s="506">
        <f t="shared" si="133"/>
        <v>1.0147570268460315</v>
      </c>
      <c r="AQ133" s="506">
        <f t="shared" si="133"/>
        <v>0.99607664113264327</v>
      </c>
      <c r="AR133" s="506"/>
      <c r="AS133" s="435"/>
      <c r="AT133" s="437"/>
      <c r="AV133" s="497"/>
      <c r="AW133" s="497"/>
      <c r="AX133" s="496"/>
      <c r="AZ133" s="496"/>
      <c r="BA133" s="496"/>
      <c r="BB133" s="496"/>
      <c r="BC133" s="496"/>
      <c r="BE133" s="496"/>
      <c r="BF133" s="496"/>
      <c r="BG133" s="496"/>
      <c r="BH133" s="496"/>
      <c r="BI133" s="496"/>
      <c r="BJ133" s="496"/>
      <c r="BK133" s="496"/>
      <c r="BL133" s="496"/>
      <c r="BM133" s="496"/>
      <c r="BN133" s="496"/>
      <c r="BO133" s="496"/>
      <c r="BP133" s="496"/>
      <c r="BR133" s="496"/>
      <c r="BS133" s="496"/>
      <c r="BT133" s="496"/>
      <c r="BU133" s="497"/>
      <c r="BV133" s="496"/>
      <c r="BW133" s="497"/>
      <c r="BZ133" s="496"/>
      <c r="CA133" s="496"/>
      <c r="CB133" s="496"/>
      <c r="CD133" s="496"/>
      <c r="CE133" s="496"/>
      <c r="CF133" s="496"/>
      <c r="CH133" s="496"/>
      <c r="CI133" s="496"/>
      <c r="CJ133" s="496"/>
      <c r="CK133" s="497"/>
      <c r="CM133" s="496"/>
      <c r="CN133" s="496"/>
      <c r="CO133" s="496"/>
      <c r="CQ133" s="502"/>
      <c r="CR133" s="496"/>
      <c r="CS133" s="497"/>
      <c r="CT133" s="496"/>
      <c r="CU133" s="496"/>
      <c r="CW133" s="496"/>
      <c r="CX133" s="496"/>
    </row>
    <row r="134" spans="1:102" x14ac:dyDescent="0.2">
      <c r="A134" s="435"/>
      <c r="B134" s="435"/>
      <c r="C134" s="435"/>
      <c r="D134" s="520"/>
      <c r="E134" s="520"/>
      <c r="F134" s="520"/>
      <c r="G134" s="520"/>
      <c r="H134" s="520"/>
      <c r="I134" s="435"/>
      <c r="J134" s="435"/>
      <c r="K134" s="435"/>
      <c r="L134" s="435"/>
      <c r="M134" s="520"/>
      <c r="N134" s="520"/>
      <c r="O134" s="520"/>
      <c r="P134" s="435"/>
      <c r="Q134" s="521"/>
      <c r="R134" s="524"/>
      <c r="S134" s="524"/>
      <c r="T134" s="524"/>
      <c r="U134" s="524"/>
      <c r="V134" s="435"/>
      <c r="W134" s="522"/>
      <c r="X134" s="435"/>
      <c r="Y134" s="435"/>
      <c r="Z134" s="506"/>
      <c r="AA134" s="506"/>
      <c r="AB134" s="435"/>
      <c r="AC134" s="506"/>
      <c r="AD134" s="506"/>
      <c r="AE134" s="506"/>
      <c r="AF134" s="506"/>
      <c r="AG134" s="506"/>
      <c r="AH134" s="506"/>
      <c r="AI134" s="506"/>
      <c r="AJ134" s="506"/>
      <c r="AK134" s="506"/>
      <c r="AL134" s="506"/>
      <c r="AM134" s="523">
        <f t="shared" si="132"/>
        <v>1998</v>
      </c>
      <c r="AN134" s="506">
        <f t="shared" si="133"/>
        <v>0.93599986253454037</v>
      </c>
      <c r="AO134" s="506">
        <f t="shared" si="133"/>
        <v>0.90596711215702197</v>
      </c>
      <c r="AP134" s="506">
        <f t="shared" si="133"/>
        <v>1.0093639543875963</v>
      </c>
      <c r="AQ134" s="506">
        <f t="shared" si="133"/>
        <v>0.99632681059562345</v>
      </c>
      <c r="AR134" s="506"/>
      <c r="AS134" s="435"/>
      <c r="AT134" s="437"/>
      <c r="AV134" s="497"/>
      <c r="AW134" s="497"/>
      <c r="AX134" s="496"/>
      <c r="AZ134" s="496"/>
      <c r="BA134" s="496"/>
      <c r="BB134" s="496"/>
      <c r="BC134" s="496"/>
      <c r="BE134" s="496"/>
      <c r="BF134" s="496"/>
      <c r="BG134" s="496"/>
      <c r="BH134" s="496"/>
      <c r="BI134" s="496"/>
      <c r="BJ134" s="496"/>
      <c r="BK134" s="496"/>
      <c r="BL134" s="496"/>
      <c r="BM134" s="496"/>
      <c r="BN134" s="496"/>
      <c r="BO134" s="496"/>
      <c r="BP134" s="496"/>
      <c r="BR134" s="496"/>
      <c r="BS134" s="496"/>
      <c r="BT134" s="496"/>
      <c r="BU134" s="497"/>
      <c r="BV134" s="496"/>
      <c r="BW134" s="497"/>
      <c r="BZ134" s="496"/>
      <c r="CA134" s="496"/>
      <c r="CB134" s="496"/>
      <c r="CD134" s="496"/>
      <c r="CE134" s="496"/>
      <c r="CF134" s="496"/>
      <c r="CH134" s="496"/>
      <c r="CI134" s="496"/>
      <c r="CJ134" s="496"/>
      <c r="CK134" s="497"/>
      <c r="CM134" s="496"/>
      <c r="CN134" s="496"/>
      <c r="CO134" s="496"/>
      <c r="CQ134" s="502"/>
      <c r="CR134" s="496"/>
      <c r="CS134" s="497"/>
      <c r="CT134" s="496"/>
      <c r="CU134" s="496"/>
      <c r="CW134" s="496"/>
      <c r="CX134" s="496"/>
    </row>
    <row r="135" spans="1:102" x14ac:dyDescent="0.2">
      <c r="A135" s="435"/>
      <c r="B135" s="435"/>
      <c r="C135" s="435"/>
      <c r="D135" s="520"/>
      <c r="E135" s="520"/>
      <c r="F135" s="520"/>
      <c r="G135" s="520"/>
      <c r="H135" s="520"/>
      <c r="I135" s="435"/>
      <c r="J135" s="435"/>
      <c r="K135" s="435"/>
      <c r="L135" s="435"/>
      <c r="M135" s="520"/>
      <c r="N135" s="520"/>
      <c r="O135" s="520"/>
      <c r="P135" s="435"/>
      <c r="Q135" s="521"/>
      <c r="R135" s="525"/>
      <c r="S135" s="525"/>
      <c r="T135" s="525"/>
      <c r="U135" s="525"/>
      <c r="V135" s="435"/>
      <c r="W135" s="522"/>
      <c r="X135" s="435"/>
      <c r="Y135" s="435"/>
      <c r="Z135" s="506"/>
      <c r="AA135" s="506"/>
      <c r="AB135" s="435"/>
      <c r="AC135" s="506"/>
      <c r="AD135" s="506"/>
      <c r="AE135" s="506"/>
      <c r="AF135" s="506"/>
      <c r="AG135" s="506"/>
      <c r="AH135" s="506"/>
      <c r="AI135" s="506"/>
      <c r="AJ135" s="506"/>
      <c r="AK135" s="506"/>
      <c r="AL135" s="506"/>
      <c r="AM135" s="523">
        <f t="shared" si="132"/>
        <v>1999</v>
      </c>
      <c r="AN135" s="506">
        <f t="shared" si="133"/>
        <v>0.93818505061683066</v>
      </c>
      <c r="AO135" s="506">
        <f t="shared" si="133"/>
        <v>0.87896623247659544</v>
      </c>
      <c r="AP135" s="506">
        <f t="shared" si="133"/>
        <v>1.007409945384603</v>
      </c>
      <c r="AQ135" s="506">
        <f t="shared" si="133"/>
        <v>0.99862766596127217</v>
      </c>
      <c r="AR135" s="506"/>
      <c r="AS135" s="435"/>
      <c r="AT135" s="437"/>
      <c r="AV135" s="497"/>
      <c r="AW135" s="497"/>
      <c r="AX135" s="496"/>
      <c r="AZ135" s="496"/>
      <c r="BA135" s="496"/>
      <c r="BB135" s="496"/>
      <c r="BC135" s="496"/>
      <c r="BE135" s="496"/>
      <c r="BF135" s="496"/>
      <c r="BG135" s="496"/>
      <c r="BH135" s="496"/>
      <c r="BI135" s="496"/>
      <c r="BJ135" s="496"/>
      <c r="BK135" s="496"/>
      <c r="BL135" s="496"/>
      <c r="BM135" s="496"/>
      <c r="BN135" s="496"/>
      <c r="BO135" s="496"/>
      <c r="BP135" s="496"/>
      <c r="BR135" s="496"/>
      <c r="BS135" s="496"/>
      <c r="BT135" s="496"/>
      <c r="BU135" s="497"/>
      <c r="BV135" s="496"/>
      <c r="BW135" s="497"/>
      <c r="BZ135" s="496"/>
      <c r="CA135" s="496"/>
      <c r="CB135" s="496"/>
      <c r="CD135" s="496"/>
      <c r="CE135" s="496"/>
      <c r="CF135" s="496"/>
      <c r="CH135" s="496"/>
      <c r="CI135" s="496"/>
      <c r="CJ135" s="496"/>
      <c r="CK135" s="497"/>
      <c r="CM135" s="496"/>
      <c r="CN135" s="496"/>
      <c r="CO135" s="496"/>
      <c r="CQ135" s="502"/>
      <c r="CR135" s="496"/>
      <c r="CS135" s="497"/>
      <c r="CT135" s="496"/>
      <c r="CU135" s="496"/>
      <c r="CW135" s="496"/>
      <c r="CX135" s="496"/>
    </row>
    <row r="136" spans="1:102" x14ac:dyDescent="0.2">
      <c r="A136" s="435"/>
      <c r="B136" s="435"/>
      <c r="C136" s="435"/>
      <c r="D136" s="520"/>
      <c r="E136" s="520"/>
      <c r="F136" s="520"/>
      <c r="G136" s="520"/>
      <c r="H136" s="520"/>
      <c r="I136" s="435"/>
      <c r="J136" s="435"/>
      <c r="K136" s="435"/>
      <c r="L136" s="435"/>
      <c r="M136" s="520"/>
      <c r="N136" s="520"/>
      <c r="O136" s="520"/>
      <c r="P136" s="435"/>
      <c r="Q136" s="521"/>
      <c r="R136" s="525"/>
      <c r="S136" s="525"/>
      <c r="T136" s="525"/>
      <c r="U136" s="525"/>
      <c r="V136" s="435"/>
      <c r="W136" s="522"/>
      <c r="X136" s="435"/>
      <c r="Y136" s="435"/>
      <c r="Z136" s="506"/>
      <c r="AA136" s="506"/>
      <c r="AB136" s="435"/>
      <c r="AC136" s="506"/>
      <c r="AD136" s="506"/>
      <c r="AE136" s="506"/>
      <c r="AF136" s="506"/>
      <c r="AG136" s="506"/>
      <c r="AH136" s="506"/>
      <c r="AI136" s="506"/>
      <c r="AJ136" s="506"/>
      <c r="AK136" s="506"/>
      <c r="AL136" s="506"/>
      <c r="AM136" s="523">
        <f t="shared" si="132"/>
        <v>2000</v>
      </c>
      <c r="AN136" s="506">
        <f t="shared" si="133"/>
        <v>0.94237682970957537</v>
      </c>
      <c r="AO136" s="506">
        <f t="shared" si="133"/>
        <v>0.83126750099953017</v>
      </c>
      <c r="AP136" s="506">
        <f t="shared" si="133"/>
        <v>1.0170474659841915</v>
      </c>
      <c r="AQ136" s="506">
        <f t="shared" si="133"/>
        <v>0.99724987728261671</v>
      </c>
      <c r="AR136" s="506"/>
      <c r="AS136" s="435"/>
      <c r="AT136" s="437"/>
      <c r="AV136" s="497"/>
      <c r="AW136" s="497"/>
      <c r="AX136" s="496"/>
      <c r="AZ136" s="496"/>
      <c r="BA136" s="496"/>
      <c r="BB136" s="496"/>
      <c r="BC136" s="496"/>
      <c r="BE136" s="496"/>
      <c r="BF136" s="496"/>
      <c r="BG136" s="496"/>
      <c r="BH136" s="496"/>
      <c r="BI136" s="496"/>
      <c r="BJ136" s="496"/>
      <c r="BK136" s="496"/>
      <c r="BL136" s="496"/>
      <c r="BM136" s="496"/>
      <c r="BN136" s="496"/>
      <c r="BO136" s="496"/>
      <c r="BP136" s="496"/>
      <c r="BR136" s="496"/>
      <c r="BS136" s="496"/>
      <c r="BT136" s="496"/>
      <c r="BU136" s="497"/>
      <c r="BV136" s="496"/>
      <c r="BW136" s="497"/>
      <c r="BZ136" s="496"/>
      <c r="CA136" s="496"/>
      <c r="CB136" s="496"/>
      <c r="CD136" s="496"/>
      <c r="CE136" s="496"/>
      <c r="CF136" s="496"/>
      <c r="CH136" s="496"/>
      <c r="CI136" s="496"/>
      <c r="CJ136" s="496"/>
      <c r="CK136" s="497"/>
      <c r="CM136" s="496"/>
      <c r="CN136" s="496"/>
      <c r="CO136" s="496"/>
      <c r="CQ136" s="502"/>
      <c r="CR136" s="496"/>
      <c r="CS136" s="497"/>
      <c r="CT136" s="496"/>
      <c r="CU136" s="496"/>
      <c r="CW136" s="496"/>
      <c r="CX136" s="496"/>
    </row>
    <row r="137" spans="1:102" x14ac:dyDescent="0.2">
      <c r="A137" s="435"/>
      <c r="B137" s="435"/>
      <c r="C137" s="435"/>
      <c r="D137" s="520"/>
      <c r="E137" s="520"/>
      <c r="F137" s="520"/>
      <c r="G137" s="520"/>
      <c r="H137" s="520"/>
      <c r="I137" s="435"/>
      <c r="J137" s="435"/>
      <c r="K137" s="435"/>
      <c r="L137" s="435"/>
      <c r="M137" s="520"/>
      <c r="N137" s="520"/>
      <c r="O137" s="520"/>
      <c r="P137" s="435"/>
      <c r="Q137" s="521"/>
      <c r="R137" s="524"/>
      <c r="S137" s="524"/>
      <c r="T137" s="524"/>
      <c r="U137" s="524"/>
      <c r="V137" s="435"/>
      <c r="W137" s="522"/>
      <c r="X137" s="435"/>
      <c r="Y137" s="435"/>
      <c r="Z137" s="506"/>
      <c r="AA137" s="506"/>
      <c r="AB137" s="435"/>
      <c r="AC137" s="506"/>
      <c r="AD137" s="506"/>
      <c r="AE137" s="506"/>
      <c r="AF137" s="506"/>
      <c r="AG137" s="506"/>
      <c r="AH137" s="506"/>
      <c r="AI137" s="506"/>
      <c r="AJ137" s="506"/>
      <c r="AK137" s="506"/>
      <c r="AL137" s="506"/>
      <c r="AM137" s="523">
        <f t="shared" si="132"/>
        <v>2001</v>
      </c>
      <c r="AN137" s="506">
        <f t="shared" si="133"/>
        <v>0.94461448564617534</v>
      </c>
      <c r="AO137" s="506">
        <f t="shared" si="133"/>
        <v>0.82489741857015786</v>
      </c>
      <c r="AP137" s="506">
        <f t="shared" si="133"/>
        <v>1.0203148939044957</v>
      </c>
      <c r="AQ137" s="506">
        <f t="shared" si="133"/>
        <v>0.99150086890332412</v>
      </c>
      <c r="AR137" s="506"/>
      <c r="AS137" s="435"/>
      <c r="AT137" s="437"/>
      <c r="AV137" s="497"/>
      <c r="AW137" s="497"/>
      <c r="AX137" s="496"/>
      <c r="AZ137" s="496"/>
      <c r="BA137" s="496"/>
      <c r="BB137" s="496"/>
      <c r="BC137" s="496"/>
      <c r="BE137" s="496"/>
      <c r="BF137" s="496"/>
      <c r="BG137" s="496"/>
      <c r="BH137" s="496"/>
      <c r="BI137" s="496"/>
      <c r="BJ137" s="496"/>
      <c r="BK137" s="496"/>
      <c r="BL137" s="496"/>
      <c r="BM137" s="496"/>
      <c r="BN137" s="496"/>
      <c r="BO137" s="496"/>
      <c r="BP137" s="496"/>
      <c r="BR137" s="496"/>
      <c r="BS137" s="496"/>
      <c r="BT137" s="496"/>
      <c r="BU137" s="497"/>
      <c r="BV137" s="496"/>
      <c r="BW137" s="497"/>
      <c r="BZ137" s="496"/>
      <c r="CA137" s="496"/>
      <c r="CB137" s="496"/>
      <c r="CD137" s="496"/>
      <c r="CE137" s="496"/>
      <c r="CF137" s="496"/>
      <c r="CH137" s="496"/>
      <c r="CI137" s="496"/>
      <c r="CJ137" s="496"/>
      <c r="CK137" s="497"/>
      <c r="CM137" s="496"/>
      <c r="CN137" s="496"/>
      <c r="CO137" s="496"/>
      <c r="CQ137" s="502"/>
      <c r="CR137" s="496"/>
      <c r="CS137" s="497"/>
      <c r="CT137" s="496"/>
      <c r="CU137" s="496"/>
      <c r="CW137" s="496"/>
      <c r="CX137" s="496"/>
    </row>
    <row r="138" spans="1:102" x14ac:dyDescent="0.2">
      <c r="A138" s="435"/>
      <c r="B138" s="435"/>
      <c r="C138" s="435"/>
      <c r="D138" s="520"/>
      <c r="E138" s="520"/>
      <c r="F138" s="520"/>
      <c r="G138" s="520"/>
      <c r="H138" s="520"/>
      <c r="I138" s="435"/>
      <c r="J138" s="435"/>
      <c r="K138" s="435"/>
      <c r="L138" s="435"/>
      <c r="M138" s="520"/>
      <c r="N138" s="520"/>
      <c r="O138" s="520"/>
      <c r="P138" s="435"/>
      <c r="Q138" s="521"/>
      <c r="R138" s="525"/>
      <c r="S138" s="525"/>
      <c r="T138" s="525"/>
      <c r="U138" s="525"/>
      <c r="V138" s="435"/>
      <c r="W138" s="522"/>
      <c r="X138" s="435"/>
      <c r="Y138" s="435"/>
      <c r="Z138" s="506"/>
      <c r="AA138" s="506"/>
      <c r="AB138" s="435"/>
      <c r="AC138" s="506"/>
      <c r="AD138" s="506"/>
      <c r="AE138" s="506"/>
      <c r="AF138" s="506"/>
      <c r="AG138" s="506"/>
      <c r="AH138" s="506"/>
      <c r="AI138" s="506"/>
      <c r="AJ138" s="506"/>
      <c r="AK138" s="506"/>
      <c r="AL138" s="506"/>
      <c r="AM138" s="523">
        <f t="shared" si="132"/>
        <v>2002</v>
      </c>
      <c r="AN138" s="506">
        <f t="shared" si="133"/>
        <v>0.88368805336852241</v>
      </c>
      <c r="AO138" s="506">
        <f t="shared" si="133"/>
        <v>0.83631083940669215</v>
      </c>
      <c r="AP138" s="506">
        <f t="shared" si="133"/>
        <v>1.0257226728230182</v>
      </c>
      <c r="AQ138" s="506">
        <f t="shared" si="133"/>
        <v>0.99173506840474335</v>
      </c>
      <c r="AR138" s="506"/>
      <c r="AS138" s="435"/>
      <c r="AT138" s="437"/>
      <c r="AV138" s="497"/>
      <c r="AW138" s="497"/>
      <c r="AX138" s="496"/>
      <c r="AZ138" s="496"/>
      <c r="BA138" s="496"/>
      <c r="BB138" s="496"/>
      <c r="BC138" s="496"/>
      <c r="BE138" s="496"/>
      <c r="BF138" s="496"/>
      <c r="BG138" s="496"/>
      <c r="BH138" s="496"/>
      <c r="BI138" s="496"/>
      <c r="BJ138" s="496"/>
      <c r="BK138" s="496"/>
      <c r="BL138" s="496"/>
      <c r="BM138" s="496"/>
      <c r="BN138" s="496"/>
      <c r="BO138" s="496"/>
      <c r="BP138" s="496"/>
      <c r="BR138" s="496"/>
      <c r="BS138" s="496"/>
      <c r="BT138" s="496"/>
      <c r="BU138" s="497"/>
      <c r="BV138" s="496"/>
      <c r="BW138" s="497"/>
      <c r="BZ138" s="496"/>
      <c r="CA138" s="496"/>
      <c r="CB138" s="496"/>
      <c r="CD138" s="496"/>
      <c r="CE138" s="496"/>
      <c r="CF138" s="496"/>
      <c r="CH138" s="496"/>
      <c r="CI138" s="496"/>
      <c r="CJ138" s="496"/>
      <c r="CK138" s="497"/>
      <c r="CM138" s="496"/>
      <c r="CN138" s="496"/>
      <c r="CO138" s="496"/>
      <c r="CQ138" s="502"/>
      <c r="CR138" s="496"/>
      <c r="CS138" s="497"/>
      <c r="CT138" s="496"/>
      <c r="CU138" s="496"/>
      <c r="CW138" s="496"/>
      <c r="CX138" s="496"/>
    </row>
    <row r="139" spans="1:102" x14ac:dyDescent="0.2">
      <c r="A139" s="435"/>
      <c r="B139" s="435"/>
      <c r="C139" s="435"/>
      <c r="D139" s="520"/>
      <c r="E139" s="520"/>
      <c r="F139" s="520"/>
      <c r="G139" s="520"/>
      <c r="H139" s="520"/>
      <c r="I139" s="435"/>
      <c r="J139" s="435"/>
      <c r="K139" s="435"/>
      <c r="L139" s="435"/>
      <c r="M139" s="520"/>
      <c r="N139" s="520"/>
      <c r="O139" s="520"/>
      <c r="P139" s="435"/>
      <c r="Q139" s="521"/>
      <c r="R139" s="525"/>
      <c r="S139" s="525"/>
      <c r="T139" s="525"/>
      <c r="U139" s="525"/>
      <c r="V139" s="435"/>
      <c r="W139" s="522"/>
      <c r="X139" s="435"/>
      <c r="Y139" s="435"/>
      <c r="Z139" s="506"/>
      <c r="AA139" s="506"/>
      <c r="AB139" s="435"/>
      <c r="AC139" s="506"/>
      <c r="AD139" s="506"/>
      <c r="AE139" s="506"/>
      <c r="AF139" s="506"/>
      <c r="AG139" s="506"/>
      <c r="AH139" s="506"/>
      <c r="AI139" s="506"/>
      <c r="AJ139" s="506"/>
      <c r="AK139" s="506"/>
      <c r="AL139" s="506"/>
      <c r="AM139" s="523">
        <f t="shared" si="132"/>
        <v>2003</v>
      </c>
      <c r="AN139" s="506">
        <f t="shared" si="133"/>
        <v>0.87366668200803332</v>
      </c>
      <c r="AO139" s="506">
        <f t="shared" si="133"/>
        <v>0.79832640138208288</v>
      </c>
      <c r="AP139" s="506">
        <f t="shared" si="133"/>
        <v>1.0377061023022185</v>
      </c>
      <c r="AQ139" s="506">
        <f t="shared" si="133"/>
        <v>0.98858798688984251</v>
      </c>
      <c r="AR139" s="506"/>
      <c r="AS139" s="435"/>
      <c r="AT139" s="437"/>
      <c r="AV139" s="497"/>
      <c r="AW139" s="497"/>
      <c r="AX139" s="496"/>
      <c r="AZ139" s="496"/>
      <c r="BA139" s="496"/>
      <c r="BB139" s="496"/>
      <c r="BC139" s="496"/>
      <c r="BE139" s="496"/>
      <c r="BF139" s="496"/>
      <c r="BG139" s="496"/>
      <c r="BH139" s="496"/>
      <c r="BI139" s="496"/>
      <c r="BJ139" s="496"/>
      <c r="BK139" s="496"/>
      <c r="BL139" s="496"/>
      <c r="BM139" s="496"/>
      <c r="BN139" s="496"/>
      <c r="BO139" s="496"/>
      <c r="BP139" s="496"/>
      <c r="BR139" s="496"/>
      <c r="BS139" s="496"/>
      <c r="BT139" s="496"/>
      <c r="BU139" s="497"/>
      <c r="BV139" s="496"/>
      <c r="BW139" s="497"/>
      <c r="BZ139" s="496"/>
      <c r="CA139" s="496"/>
      <c r="CB139" s="496"/>
      <c r="CD139" s="496"/>
      <c r="CE139" s="496"/>
      <c r="CF139" s="496"/>
      <c r="CH139" s="496"/>
      <c r="CI139" s="496"/>
      <c r="CJ139" s="496"/>
      <c r="CK139" s="497"/>
      <c r="CM139" s="496"/>
      <c r="CN139" s="496"/>
      <c r="CO139" s="496"/>
      <c r="CQ139" s="502"/>
      <c r="CR139" s="496"/>
      <c r="CS139" s="497"/>
      <c r="CT139" s="496"/>
      <c r="CU139" s="496"/>
      <c r="CW139" s="496"/>
      <c r="CX139" s="496"/>
    </row>
    <row r="140" spans="1:102" x14ac:dyDescent="0.2">
      <c r="A140" s="435"/>
      <c r="B140" s="435"/>
      <c r="C140" s="435"/>
      <c r="D140" s="520"/>
      <c r="E140" s="520"/>
      <c r="F140" s="520"/>
      <c r="G140" s="520"/>
      <c r="H140" s="520"/>
      <c r="I140" s="435"/>
      <c r="J140" s="435"/>
      <c r="K140" s="435"/>
      <c r="L140" s="435"/>
      <c r="M140" s="520"/>
      <c r="N140" s="520"/>
      <c r="O140" s="520"/>
      <c r="P140" s="435"/>
      <c r="Q140" s="521"/>
      <c r="R140" s="525"/>
      <c r="S140" s="525"/>
      <c r="T140" s="525"/>
      <c r="U140" s="525"/>
      <c r="V140" s="435"/>
      <c r="W140" s="522"/>
      <c r="X140" s="435"/>
      <c r="Y140" s="435"/>
      <c r="Z140" s="506"/>
      <c r="AA140" s="506"/>
      <c r="AB140" s="435"/>
      <c r="AC140" s="506"/>
      <c r="AD140" s="506"/>
      <c r="AE140" s="506"/>
      <c r="AF140" s="506"/>
      <c r="AG140" s="506"/>
      <c r="AH140" s="506"/>
      <c r="AI140" s="506"/>
      <c r="AJ140" s="506"/>
      <c r="AK140" s="506"/>
      <c r="AL140" s="506"/>
      <c r="AM140" s="523">
        <f t="shared" si="132"/>
        <v>2004</v>
      </c>
      <c r="AN140" s="506">
        <f t="shared" si="133"/>
        <v>0.84398445648309339</v>
      </c>
      <c r="AO140" s="506">
        <f t="shared" si="133"/>
        <v>0.7879036549653512</v>
      </c>
      <c r="AP140" s="506">
        <f t="shared" si="133"/>
        <v>1.0544772652930827</v>
      </c>
      <c r="AQ140" s="506">
        <f t="shared" si="133"/>
        <v>0.98953322804594424</v>
      </c>
      <c r="AR140" s="506"/>
      <c r="AS140" s="435"/>
      <c r="AT140" s="437"/>
      <c r="AV140" s="497"/>
      <c r="AW140" s="497"/>
      <c r="AX140" s="496"/>
      <c r="AZ140" s="496"/>
      <c r="BA140" s="496"/>
      <c r="BB140" s="496"/>
      <c r="BC140" s="496"/>
      <c r="BE140" s="496"/>
      <c r="BF140" s="496"/>
      <c r="BG140" s="496"/>
      <c r="BH140" s="496"/>
      <c r="BI140" s="496"/>
      <c r="BJ140" s="496"/>
      <c r="BK140" s="496"/>
      <c r="BL140" s="496"/>
      <c r="BM140" s="496"/>
      <c r="BN140" s="496"/>
      <c r="BO140" s="496"/>
      <c r="BP140" s="496"/>
      <c r="BR140" s="496"/>
      <c r="BS140" s="496"/>
      <c r="BT140" s="496"/>
      <c r="BU140" s="497"/>
      <c r="BV140" s="496"/>
      <c r="BW140" s="497"/>
      <c r="BZ140" s="496"/>
      <c r="CA140" s="496"/>
      <c r="CB140" s="496"/>
      <c r="CD140" s="496"/>
      <c r="CE140" s="496"/>
      <c r="CF140" s="496"/>
      <c r="CH140" s="496"/>
      <c r="CI140" s="496"/>
      <c r="CJ140" s="496"/>
      <c r="CK140" s="497"/>
      <c r="CM140" s="496"/>
      <c r="CN140" s="496"/>
      <c r="CO140" s="496"/>
      <c r="CQ140" s="502"/>
      <c r="CR140" s="496"/>
      <c r="CS140" s="497"/>
      <c r="CT140" s="496"/>
      <c r="CU140" s="496"/>
      <c r="CW140" s="496"/>
      <c r="CX140" s="496"/>
    </row>
    <row r="141" spans="1:102" x14ac:dyDescent="0.2">
      <c r="A141" s="435"/>
      <c r="B141" s="435"/>
      <c r="C141" s="435"/>
      <c r="D141" s="520"/>
      <c r="E141" s="520"/>
      <c r="F141" s="520"/>
      <c r="G141" s="520"/>
      <c r="H141" s="520"/>
      <c r="I141" s="435"/>
      <c r="J141" s="435"/>
      <c r="K141" s="435"/>
      <c r="L141" s="435"/>
      <c r="M141" s="520"/>
      <c r="N141" s="520"/>
      <c r="O141" s="520"/>
      <c r="P141" s="435"/>
      <c r="Q141" s="521"/>
      <c r="R141" s="524"/>
      <c r="S141" s="524"/>
      <c r="T141" s="524"/>
      <c r="U141" s="524"/>
      <c r="V141" s="435"/>
      <c r="W141" s="522"/>
      <c r="X141" s="435"/>
      <c r="Y141" s="435"/>
      <c r="Z141" s="506"/>
      <c r="AA141" s="506"/>
      <c r="AB141" s="435"/>
      <c r="AC141" s="506"/>
      <c r="AD141" s="506"/>
      <c r="AE141" s="506"/>
      <c r="AF141" s="506"/>
      <c r="AG141" s="506"/>
      <c r="AH141" s="506"/>
      <c r="AI141" s="506"/>
      <c r="AJ141" s="506"/>
      <c r="AK141" s="506"/>
      <c r="AL141" s="506"/>
      <c r="AM141" s="523">
        <f t="shared" si="132"/>
        <v>2005</v>
      </c>
      <c r="AN141" s="506">
        <f t="shared" si="133"/>
        <v>0.81543875116370768</v>
      </c>
      <c r="AO141" s="506">
        <f t="shared" si="133"/>
        <v>0.79084069368245058</v>
      </c>
      <c r="AP141" s="506">
        <f t="shared" si="133"/>
        <v>1.0673812924670825</v>
      </c>
      <c r="AQ141" s="506">
        <f t="shared" si="133"/>
        <v>0.9861474803654251</v>
      </c>
      <c r="AR141" s="506"/>
      <c r="AS141" s="435"/>
      <c r="AT141" s="437"/>
      <c r="AV141" s="497"/>
      <c r="AW141" s="497"/>
      <c r="AX141" s="496"/>
      <c r="AZ141" s="496"/>
      <c r="BA141" s="496"/>
      <c r="BB141" s="496"/>
      <c r="BC141" s="496"/>
      <c r="BE141" s="496"/>
      <c r="BF141" s="496"/>
      <c r="BG141" s="496"/>
      <c r="BH141" s="496"/>
      <c r="BI141" s="496"/>
      <c r="BJ141" s="496"/>
      <c r="BK141" s="496"/>
      <c r="BL141" s="496"/>
      <c r="BM141" s="496"/>
      <c r="BN141" s="496"/>
      <c r="BO141" s="496"/>
      <c r="BP141" s="496"/>
      <c r="BR141" s="496"/>
      <c r="BS141" s="496"/>
      <c r="BT141" s="496"/>
      <c r="BU141" s="497"/>
      <c r="BV141" s="496"/>
      <c r="BW141" s="497"/>
      <c r="BZ141" s="496"/>
      <c r="CA141" s="496"/>
      <c r="CB141" s="496"/>
      <c r="CD141" s="496"/>
      <c r="CE141" s="496"/>
      <c r="CF141" s="496"/>
      <c r="CH141" s="496"/>
      <c r="CI141" s="496"/>
      <c r="CJ141" s="496"/>
      <c r="CK141" s="497"/>
      <c r="CM141" s="496"/>
      <c r="CN141" s="496"/>
      <c r="CO141" s="496"/>
      <c r="CQ141" s="502"/>
      <c r="CR141" s="496"/>
      <c r="CS141" s="497"/>
      <c r="CT141" s="496"/>
      <c r="CU141" s="496"/>
      <c r="CW141" s="496"/>
      <c r="CX141" s="496"/>
    </row>
    <row r="142" spans="1:102" x14ac:dyDescent="0.2">
      <c r="A142" s="435"/>
      <c r="B142" s="435"/>
      <c r="C142" s="435"/>
      <c r="D142" s="520"/>
      <c r="E142" s="520"/>
      <c r="F142" s="520"/>
      <c r="G142" s="520"/>
      <c r="H142" s="520"/>
      <c r="I142" s="435"/>
      <c r="J142" s="435"/>
      <c r="K142" s="435"/>
      <c r="L142" s="435"/>
      <c r="M142" s="520"/>
      <c r="N142" s="520"/>
      <c r="O142" s="520"/>
      <c r="P142" s="435"/>
      <c r="Q142" s="521"/>
      <c r="R142" s="525"/>
      <c r="S142" s="525"/>
      <c r="T142" s="525"/>
      <c r="U142" s="525"/>
      <c r="V142" s="435"/>
      <c r="W142" s="522"/>
      <c r="X142" s="435"/>
      <c r="Y142" s="435"/>
      <c r="Z142" s="506"/>
      <c r="AA142" s="506"/>
      <c r="AB142" s="435"/>
      <c r="AC142" s="506"/>
      <c r="AD142" s="506"/>
      <c r="AE142" s="506"/>
      <c r="AF142" s="506"/>
      <c r="AG142" s="506"/>
      <c r="AH142" s="506"/>
      <c r="AI142" s="506"/>
      <c r="AJ142" s="506"/>
      <c r="AK142" s="506"/>
      <c r="AL142" s="506"/>
      <c r="AM142" s="523">
        <f t="shared" si="132"/>
        <v>2006</v>
      </c>
      <c r="AN142" s="506">
        <f t="shared" si="133"/>
        <v>0.81246785779047381</v>
      </c>
      <c r="AO142" s="506">
        <f t="shared" si="133"/>
        <v>0.76132347551659119</v>
      </c>
      <c r="AP142" s="506">
        <f t="shared" si="133"/>
        <v>1.0658481565125983</v>
      </c>
      <c r="AQ142" s="506">
        <f t="shared" si="133"/>
        <v>0.98281214954355245</v>
      </c>
      <c r="AR142" s="506"/>
      <c r="AS142" s="435"/>
      <c r="AT142" s="437"/>
      <c r="AV142" s="497"/>
      <c r="AW142" s="497"/>
      <c r="AX142" s="496"/>
      <c r="AZ142" s="496"/>
      <c r="BA142" s="496"/>
      <c r="BB142" s="496"/>
      <c r="BC142" s="496"/>
      <c r="BE142" s="496"/>
      <c r="BF142" s="496"/>
      <c r="BG142" s="496"/>
      <c r="BH142" s="496"/>
      <c r="BI142" s="496"/>
      <c r="BJ142" s="496"/>
      <c r="BK142" s="496"/>
      <c r="BL142" s="496"/>
      <c r="BM142" s="496"/>
      <c r="BN142" s="496"/>
      <c r="BO142" s="496"/>
      <c r="BP142" s="496"/>
      <c r="BR142" s="496"/>
      <c r="BS142" s="496"/>
      <c r="BT142" s="496"/>
      <c r="BU142" s="497"/>
      <c r="BV142" s="496"/>
      <c r="BW142" s="497"/>
      <c r="BZ142" s="496"/>
      <c r="CA142" s="496"/>
      <c r="CB142" s="496"/>
      <c r="CD142" s="496"/>
      <c r="CE142" s="496"/>
      <c r="CF142" s="496"/>
      <c r="CH142" s="496"/>
      <c r="CI142" s="496"/>
      <c r="CJ142" s="496"/>
      <c r="CK142" s="497"/>
      <c r="CM142" s="496"/>
      <c r="CN142" s="496"/>
      <c r="CO142" s="496"/>
      <c r="CQ142" s="502"/>
      <c r="CR142" s="496"/>
      <c r="CS142" s="497"/>
      <c r="CT142" s="496"/>
      <c r="CU142" s="496"/>
      <c r="CW142" s="496"/>
      <c r="CX142" s="496"/>
    </row>
    <row r="143" spans="1:102" x14ac:dyDescent="0.2">
      <c r="A143" s="435"/>
      <c r="B143" s="435"/>
      <c r="C143" s="435"/>
      <c r="D143" s="520"/>
      <c r="E143" s="520"/>
      <c r="F143" s="520"/>
      <c r="G143" s="520"/>
      <c r="H143" s="520"/>
      <c r="I143" s="435"/>
      <c r="J143" s="435"/>
      <c r="K143" s="435"/>
      <c r="L143" s="435"/>
      <c r="M143" s="520"/>
      <c r="N143" s="520"/>
      <c r="O143" s="520"/>
      <c r="P143" s="435"/>
      <c r="Q143" s="521"/>
      <c r="R143" s="525"/>
      <c r="S143" s="525"/>
      <c r="T143" s="525"/>
      <c r="U143" s="525"/>
      <c r="V143" s="435"/>
      <c r="W143" s="522"/>
      <c r="X143" s="435"/>
      <c r="Y143" s="435"/>
      <c r="Z143" s="506"/>
      <c r="AA143" s="506"/>
      <c r="AB143" s="435"/>
      <c r="AC143" s="506"/>
      <c r="AD143" s="506"/>
      <c r="AE143" s="506"/>
      <c r="AF143" s="506"/>
      <c r="AG143" s="506"/>
      <c r="AH143" s="506"/>
      <c r="AI143" s="506"/>
      <c r="AJ143" s="506"/>
      <c r="AK143" s="506"/>
      <c r="AL143" s="506"/>
      <c r="AM143" s="523">
        <f t="shared" si="132"/>
        <v>2007</v>
      </c>
      <c r="AN143" s="506">
        <f t="shared" si="133"/>
        <v>0.80277232480896499</v>
      </c>
      <c r="AO143" s="506">
        <f t="shared" si="133"/>
        <v>0.76451302847430458</v>
      </c>
      <c r="AP143" s="506">
        <f t="shared" si="133"/>
        <v>1.0632011376360169</v>
      </c>
      <c r="AQ143" s="506">
        <f t="shared" si="133"/>
        <v>0.98215101304614616</v>
      </c>
      <c r="AR143" s="506"/>
      <c r="AS143" s="435"/>
      <c r="AT143" s="437"/>
      <c r="AV143" s="497"/>
      <c r="AW143" s="497"/>
      <c r="AX143" s="496"/>
      <c r="AZ143" s="496"/>
      <c r="BA143" s="496"/>
      <c r="BB143" s="496"/>
      <c r="BC143" s="496"/>
      <c r="BE143" s="496"/>
      <c r="BF143" s="496"/>
      <c r="BG143" s="496"/>
      <c r="BH143" s="496"/>
      <c r="BI143" s="496"/>
      <c r="BJ143" s="496"/>
      <c r="BK143" s="496"/>
      <c r="BL143" s="496"/>
      <c r="BM143" s="496"/>
      <c r="BN143" s="496"/>
      <c r="BO143" s="496"/>
      <c r="BP143" s="496"/>
      <c r="BR143" s="496"/>
      <c r="BS143" s="496"/>
      <c r="BT143" s="496"/>
      <c r="BU143" s="497"/>
      <c r="BV143" s="496"/>
      <c r="BW143" s="497"/>
      <c r="BZ143" s="496"/>
      <c r="CA143" s="496"/>
      <c r="CB143" s="496"/>
      <c r="CD143" s="496"/>
      <c r="CE143" s="496"/>
      <c r="CF143" s="496"/>
      <c r="CH143" s="496"/>
      <c r="CI143" s="496"/>
      <c r="CJ143" s="496"/>
      <c r="CK143" s="497"/>
      <c r="CM143" s="496"/>
      <c r="CN143" s="496"/>
      <c r="CO143" s="496"/>
      <c r="CQ143" s="502"/>
      <c r="CR143" s="496"/>
      <c r="CS143" s="497"/>
      <c r="CT143" s="496"/>
      <c r="CU143" s="496"/>
      <c r="CW143" s="496"/>
      <c r="CX143" s="496"/>
    </row>
    <row r="144" spans="1:102" x14ac:dyDescent="0.2">
      <c r="A144" s="435"/>
      <c r="B144" s="435"/>
      <c r="C144" s="435"/>
      <c r="D144" s="520"/>
      <c r="E144" s="520"/>
      <c r="F144" s="520"/>
      <c r="G144" s="520"/>
      <c r="H144" s="520"/>
      <c r="I144" s="435"/>
      <c r="J144" s="435"/>
      <c r="K144" s="435"/>
      <c r="L144" s="435"/>
      <c r="M144" s="520"/>
      <c r="N144" s="520"/>
      <c r="O144" s="520"/>
      <c r="P144" s="435"/>
      <c r="Q144" s="521"/>
      <c r="R144" s="525"/>
      <c r="S144" s="525"/>
      <c r="T144" s="525"/>
      <c r="U144" s="525"/>
      <c r="V144" s="435"/>
      <c r="W144" s="522"/>
      <c r="X144" s="435"/>
      <c r="Y144" s="435"/>
      <c r="Z144" s="506"/>
      <c r="AA144" s="506"/>
      <c r="AB144" s="435"/>
      <c r="AC144" s="506"/>
      <c r="AD144" s="506"/>
      <c r="AE144" s="506"/>
      <c r="AF144" s="506"/>
      <c r="AG144" s="506"/>
      <c r="AH144" s="506"/>
      <c r="AI144" s="506"/>
      <c r="AJ144" s="506"/>
      <c r="AK144" s="506"/>
      <c r="AL144" s="506"/>
      <c r="AM144" s="523">
        <f t="shared" si="132"/>
        <v>2008</v>
      </c>
      <c r="AN144" s="506">
        <f t="shared" si="133"/>
        <v>0.8103302495921384</v>
      </c>
      <c r="AO144" s="506">
        <f t="shared" si="133"/>
        <v>0.75146972607799756</v>
      </c>
      <c r="AP144" s="506">
        <f t="shared" si="133"/>
        <v>1.0726672457170661</v>
      </c>
      <c r="AQ144" s="506">
        <f t="shared" si="133"/>
        <v>0.98136407848887097</v>
      </c>
      <c r="AR144" s="506"/>
      <c r="AS144" s="435"/>
      <c r="AT144" s="437"/>
      <c r="AV144" s="497"/>
      <c r="AW144" s="497"/>
      <c r="AX144" s="496"/>
      <c r="AZ144" s="496"/>
      <c r="BA144" s="496"/>
      <c r="BB144" s="496"/>
      <c r="BC144" s="496"/>
      <c r="BE144" s="496"/>
      <c r="BF144" s="496"/>
      <c r="BG144" s="496"/>
      <c r="BH144" s="496"/>
      <c r="BI144" s="496"/>
      <c r="BJ144" s="496"/>
      <c r="BK144" s="496"/>
      <c r="BL144" s="496"/>
      <c r="BM144" s="496"/>
      <c r="BN144" s="496"/>
      <c r="BO144" s="496"/>
      <c r="BP144" s="496"/>
      <c r="BR144" s="496"/>
      <c r="BS144" s="496"/>
      <c r="BT144" s="496"/>
      <c r="BU144" s="497"/>
      <c r="BV144" s="496"/>
      <c r="BW144" s="497"/>
      <c r="BZ144" s="496"/>
      <c r="CA144" s="496"/>
      <c r="CB144" s="496"/>
      <c r="CD144" s="496"/>
      <c r="CE144" s="496"/>
      <c r="CF144" s="496"/>
      <c r="CH144" s="496"/>
      <c r="CI144" s="496"/>
      <c r="CJ144" s="496"/>
      <c r="CK144" s="497"/>
      <c r="CM144" s="496"/>
      <c r="CN144" s="496"/>
      <c r="CO144" s="496"/>
      <c r="CQ144" s="502"/>
      <c r="CR144" s="496"/>
      <c r="CS144" s="497"/>
      <c r="CT144" s="496"/>
      <c r="CU144" s="496"/>
      <c r="CW144" s="496"/>
      <c r="CX144" s="496"/>
    </row>
    <row r="145" spans="1:102" x14ac:dyDescent="0.2">
      <c r="A145" s="435"/>
      <c r="B145" s="435"/>
      <c r="C145" s="435"/>
      <c r="D145" s="520"/>
      <c r="E145" s="520"/>
      <c r="F145" s="520"/>
      <c r="G145" s="520"/>
      <c r="H145" s="520"/>
      <c r="I145" s="435"/>
      <c r="J145" s="435"/>
      <c r="K145" s="435"/>
      <c r="L145" s="435"/>
      <c r="M145" s="520"/>
      <c r="N145" s="520"/>
      <c r="O145" s="520"/>
      <c r="P145" s="435"/>
      <c r="Q145" s="521"/>
      <c r="R145" s="525"/>
      <c r="S145" s="525"/>
      <c r="T145" s="525"/>
      <c r="U145" s="525"/>
      <c r="V145" s="435"/>
      <c r="W145" s="522"/>
      <c r="X145" s="435"/>
      <c r="Y145" s="435"/>
      <c r="Z145" s="506"/>
      <c r="AA145" s="506"/>
      <c r="AB145" s="435"/>
      <c r="AC145" s="506"/>
      <c r="AD145" s="506"/>
      <c r="AE145" s="506"/>
      <c r="AF145" s="506"/>
      <c r="AG145" s="506"/>
      <c r="AH145" s="506"/>
      <c r="AI145" s="506"/>
      <c r="AJ145" s="506"/>
      <c r="AK145" s="506"/>
      <c r="AL145" s="506"/>
      <c r="AM145" s="523">
        <f t="shared" si="132"/>
        <v>2009</v>
      </c>
      <c r="AN145" s="506">
        <f t="shared" si="133"/>
        <v>0.83152463998874571</v>
      </c>
      <c r="AO145" s="506">
        <f t="shared" si="133"/>
        <v>0.72488726614297838</v>
      </c>
      <c r="AP145" s="506">
        <f t="shared" si="133"/>
        <v>1.0506928271202969</v>
      </c>
      <c r="AQ145" s="506">
        <f t="shared" si="133"/>
        <v>0.97660922565489416</v>
      </c>
      <c r="AR145" s="506"/>
      <c r="AS145" s="506"/>
      <c r="AT145" s="437"/>
      <c r="AV145" s="497"/>
      <c r="AW145" s="497"/>
      <c r="AX145" s="496"/>
      <c r="AZ145" s="496"/>
      <c r="BA145" s="496"/>
      <c r="BB145" s="496"/>
      <c r="BC145" s="496"/>
      <c r="BE145" s="496"/>
      <c r="BF145" s="496"/>
      <c r="BG145" s="496"/>
      <c r="BH145" s="496"/>
      <c r="BI145" s="496"/>
      <c r="BJ145" s="496"/>
      <c r="BK145" s="496"/>
      <c r="BL145" s="496"/>
      <c r="BM145" s="496"/>
      <c r="BN145" s="496"/>
      <c r="BO145" s="496"/>
      <c r="BP145" s="496"/>
      <c r="BR145" s="496"/>
      <c r="BS145" s="496"/>
      <c r="BT145" s="496"/>
      <c r="BU145" s="497"/>
      <c r="BV145" s="496"/>
      <c r="BW145" s="497"/>
      <c r="BZ145" s="496"/>
      <c r="CA145" s="496"/>
      <c r="CB145" s="496"/>
      <c r="CD145" s="496"/>
      <c r="CE145" s="496"/>
      <c r="CF145" s="496"/>
      <c r="CH145" s="496"/>
      <c r="CI145" s="496"/>
      <c r="CJ145" s="496"/>
      <c r="CK145" s="497"/>
      <c r="CM145" s="496"/>
      <c r="CN145" s="496"/>
      <c r="CO145" s="496"/>
      <c r="CQ145" s="502"/>
      <c r="CR145" s="496"/>
      <c r="CS145" s="497"/>
      <c r="CT145" s="496"/>
      <c r="CU145" s="496"/>
      <c r="CW145" s="496"/>
      <c r="CX145" s="496"/>
    </row>
    <row r="146" spans="1:102" x14ac:dyDescent="0.2">
      <c r="A146" s="435"/>
      <c r="B146" s="435"/>
      <c r="C146" s="435"/>
      <c r="D146" s="520"/>
      <c r="E146" s="520"/>
      <c r="F146" s="520"/>
      <c r="G146" s="520"/>
      <c r="H146" s="520"/>
      <c r="I146" s="435"/>
      <c r="J146" s="435"/>
      <c r="K146" s="435"/>
      <c r="L146" s="435"/>
      <c r="M146" s="520"/>
      <c r="N146" s="520"/>
      <c r="O146" s="520"/>
      <c r="P146" s="435"/>
      <c r="Q146" s="521"/>
      <c r="R146" s="525"/>
      <c r="S146" s="525"/>
      <c r="T146" s="525"/>
      <c r="U146" s="525"/>
      <c r="V146" s="435"/>
      <c r="W146" s="522"/>
      <c r="X146" s="435"/>
      <c r="Y146" s="435"/>
      <c r="Z146" s="506"/>
      <c r="AA146" s="506"/>
      <c r="AB146" s="435"/>
      <c r="AC146" s="506"/>
      <c r="AD146" s="506"/>
      <c r="AE146" s="506"/>
      <c r="AF146" s="506"/>
      <c r="AG146" s="506"/>
      <c r="AH146" s="506"/>
      <c r="AI146" s="506"/>
      <c r="AJ146" s="506"/>
      <c r="AK146" s="506"/>
      <c r="AL146" s="506"/>
      <c r="AM146" s="523">
        <f t="shared" si="132"/>
        <v>2010</v>
      </c>
      <c r="AN146" s="506">
        <f t="shared" ref="AN146:AQ147" si="134">AN76</f>
        <v>0.8276265861979365</v>
      </c>
      <c r="AO146" s="506">
        <f t="shared" si="134"/>
        <v>0.74700393446841062</v>
      </c>
      <c r="AP146" s="506">
        <f t="shared" si="134"/>
        <v>1.0529965713496015</v>
      </c>
      <c r="AQ146" s="506">
        <f t="shared" si="134"/>
        <v>0.97534591000673976</v>
      </c>
      <c r="AR146" s="506"/>
      <c r="AS146" s="435"/>
      <c r="AT146" s="437"/>
      <c r="AV146" s="497"/>
      <c r="AW146" s="497"/>
      <c r="AX146" s="496"/>
      <c r="AZ146" s="496"/>
      <c r="BA146" s="496"/>
      <c r="BB146" s="496"/>
      <c r="BC146" s="496"/>
      <c r="BE146" s="496"/>
      <c r="BF146" s="496"/>
      <c r="BG146" s="496"/>
      <c r="BH146" s="496"/>
      <c r="BI146" s="496"/>
      <c r="BJ146" s="496"/>
      <c r="BK146" s="496"/>
      <c r="BL146" s="496"/>
      <c r="BM146" s="496"/>
      <c r="BN146" s="496"/>
      <c r="BO146" s="496"/>
      <c r="BP146" s="496"/>
      <c r="BR146" s="496"/>
      <c r="BS146" s="496"/>
      <c r="BT146" s="496"/>
      <c r="BU146" s="497"/>
      <c r="BV146" s="496"/>
      <c r="BW146" s="497"/>
      <c r="BZ146" s="496"/>
      <c r="CA146" s="496"/>
      <c r="CB146" s="496"/>
      <c r="CD146" s="496"/>
      <c r="CE146" s="496"/>
      <c r="CF146" s="496"/>
      <c r="CH146" s="496"/>
      <c r="CI146" s="496"/>
      <c r="CJ146" s="496"/>
      <c r="CK146" s="497"/>
      <c r="CM146" s="496"/>
      <c r="CN146" s="496"/>
      <c r="CO146" s="496"/>
      <c r="CQ146" s="502"/>
      <c r="CR146" s="496"/>
      <c r="CS146" s="497"/>
      <c r="CT146" s="496"/>
      <c r="CU146" s="496"/>
      <c r="CW146" s="496"/>
      <c r="CX146" s="496"/>
    </row>
    <row r="147" spans="1:102" x14ac:dyDescent="0.2">
      <c r="A147" s="435"/>
      <c r="B147" s="435"/>
      <c r="C147" s="435"/>
      <c r="D147" s="520"/>
      <c r="E147" s="520"/>
      <c r="F147" s="520"/>
      <c r="G147" s="520"/>
      <c r="H147" s="520"/>
      <c r="I147" s="435"/>
      <c r="J147" s="435"/>
      <c r="K147" s="435"/>
      <c r="L147" s="435"/>
      <c r="M147" s="520"/>
      <c r="N147" s="520"/>
      <c r="O147" s="520"/>
      <c r="P147" s="435"/>
      <c r="Q147" s="521"/>
      <c r="R147" s="435"/>
      <c r="S147" s="435"/>
      <c r="T147" s="435"/>
      <c r="U147" s="435"/>
      <c r="V147" s="435"/>
      <c r="W147" s="522"/>
      <c r="X147" s="435"/>
      <c r="Y147" s="435"/>
      <c r="Z147" s="506"/>
      <c r="AA147" s="506"/>
      <c r="AB147" s="435"/>
      <c r="AC147" s="506"/>
      <c r="AD147" s="506"/>
      <c r="AE147" s="506"/>
      <c r="AF147" s="506"/>
      <c r="AG147" s="506"/>
      <c r="AH147" s="506"/>
      <c r="AI147" s="506"/>
      <c r="AJ147" s="526"/>
      <c r="AK147" s="526"/>
      <c r="AL147" s="526"/>
      <c r="AM147" s="523">
        <f t="shared" si="132"/>
        <v>2011</v>
      </c>
      <c r="AN147" s="506">
        <f t="shared" si="134"/>
        <v>0.81763904721339931</v>
      </c>
      <c r="AO147" s="506">
        <f t="shared" si="134"/>
        <v>0.75815657043172224</v>
      </c>
      <c r="AP147" s="506">
        <f t="shared" si="134"/>
        <v>1.0672649362248083</v>
      </c>
      <c r="AQ147" s="506">
        <f t="shared" si="134"/>
        <v>0.97247027352616666</v>
      </c>
      <c r="AR147" s="526"/>
      <c r="AS147" s="435"/>
      <c r="AT147" s="437"/>
      <c r="AV147" s="497"/>
      <c r="AW147" s="497"/>
      <c r="AX147" s="496"/>
      <c r="AZ147" s="496"/>
      <c r="BA147" s="496"/>
      <c r="BB147" s="496"/>
      <c r="BC147" s="496"/>
      <c r="BE147" s="496"/>
      <c r="BF147" s="496"/>
      <c r="BG147" s="496"/>
      <c r="BH147" s="496"/>
      <c r="BI147" s="496"/>
      <c r="BJ147" s="496"/>
      <c r="BK147" s="496"/>
      <c r="BL147" s="496"/>
      <c r="BM147" s="496"/>
      <c r="BN147" s="496"/>
      <c r="BO147" s="496"/>
      <c r="BP147" s="496"/>
      <c r="BR147" s="496"/>
      <c r="BS147" s="496"/>
      <c r="BT147" s="496"/>
      <c r="BU147" s="497"/>
      <c r="BV147" s="496"/>
      <c r="BW147" s="497"/>
      <c r="BZ147" s="496"/>
      <c r="CA147" s="496"/>
      <c r="CB147" s="496"/>
      <c r="CD147" s="496"/>
      <c r="CE147" s="496"/>
      <c r="CF147" s="496"/>
      <c r="CH147" s="496"/>
      <c r="CI147" s="496"/>
      <c r="CJ147" s="496"/>
      <c r="CK147" s="497"/>
      <c r="CM147" s="496"/>
      <c r="CN147" s="496"/>
      <c r="CO147" s="496"/>
      <c r="CQ147" s="502"/>
      <c r="CR147" s="496"/>
      <c r="CS147" s="497"/>
      <c r="CT147" s="496"/>
      <c r="CU147" s="496"/>
      <c r="CW147" s="496"/>
      <c r="CX147" s="496"/>
    </row>
    <row r="148" spans="1:102" x14ac:dyDescent="0.2">
      <c r="A148" s="435"/>
      <c r="B148" s="435"/>
      <c r="C148" s="435"/>
      <c r="D148" s="520"/>
      <c r="E148" s="520"/>
      <c r="F148" s="520"/>
      <c r="G148" s="520"/>
      <c r="H148" s="520"/>
      <c r="I148" s="435"/>
      <c r="J148" s="435"/>
      <c r="K148" s="435"/>
      <c r="L148" s="435"/>
      <c r="M148" s="520"/>
      <c r="N148" s="520"/>
      <c r="O148" s="520"/>
      <c r="P148" s="435"/>
      <c r="Q148" s="521"/>
      <c r="R148" s="435"/>
      <c r="S148" s="435"/>
      <c r="T148" s="435"/>
      <c r="U148" s="435"/>
      <c r="V148" s="435"/>
      <c r="W148" s="522"/>
      <c r="X148" s="435"/>
      <c r="Y148" s="435"/>
      <c r="Z148" s="506"/>
      <c r="AA148" s="506"/>
      <c r="AB148" s="435"/>
      <c r="AC148" s="506"/>
      <c r="AD148" s="506"/>
      <c r="AE148" s="506"/>
      <c r="AF148" s="506"/>
      <c r="AG148" s="506"/>
      <c r="AH148" s="506"/>
      <c r="AI148" s="506"/>
      <c r="AJ148" s="506"/>
      <c r="AK148" s="506"/>
      <c r="AL148" s="506"/>
      <c r="AR148" s="506"/>
      <c r="AS148" s="435"/>
      <c r="AT148" s="437"/>
      <c r="AV148" s="497"/>
      <c r="AW148" s="497"/>
      <c r="AX148" s="496"/>
      <c r="AZ148" s="496"/>
      <c r="BA148" s="496"/>
      <c r="BB148" s="496"/>
      <c r="BC148" s="496"/>
      <c r="BE148" s="496"/>
      <c r="BF148" s="496"/>
      <c r="BG148" s="496"/>
      <c r="BH148" s="496"/>
      <c r="BI148" s="496"/>
      <c r="BJ148" s="496"/>
      <c r="BK148" s="496"/>
      <c r="BL148" s="496"/>
      <c r="BM148" s="496"/>
      <c r="BN148" s="496"/>
      <c r="BO148" s="496"/>
      <c r="BP148" s="496"/>
      <c r="BR148" s="496"/>
      <c r="BS148" s="496"/>
      <c r="BT148" s="496"/>
      <c r="BU148" s="497"/>
      <c r="BV148" s="496"/>
      <c r="BW148" s="497"/>
      <c r="BZ148" s="496"/>
      <c r="CA148" s="496"/>
      <c r="CB148" s="496"/>
      <c r="CD148" s="496"/>
      <c r="CE148" s="496"/>
      <c r="CF148" s="496"/>
      <c r="CH148" s="496"/>
      <c r="CI148" s="496"/>
      <c r="CJ148" s="496"/>
      <c r="CK148" s="497"/>
      <c r="CM148" s="496"/>
      <c r="CN148" s="496"/>
      <c r="CO148" s="496"/>
      <c r="CQ148" s="502"/>
      <c r="CR148" s="496"/>
      <c r="CS148" s="497"/>
      <c r="CT148" s="496"/>
      <c r="CU148" s="496"/>
      <c r="CW148" s="496"/>
      <c r="CX148" s="496"/>
    </row>
    <row r="149" spans="1:102" x14ac:dyDescent="0.2">
      <c r="A149" s="435"/>
      <c r="B149" s="435"/>
      <c r="C149" s="435"/>
      <c r="D149" s="520"/>
      <c r="E149" s="520"/>
      <c r="F149" s="520"/>
      <c r="G149" s="520"/>
      <c r="H149" s="520"/>
      <c r="I149" s="435"/>
      <c r="J149" s="435"/>
      <c r="K149" s="435"/>
      <c r="L149" s="435"/>
      <c r="M149" s="520"/>
      <c r="N149" s="520"/>
      <c r="O149" s="520"/>
      <c r="P149" s="435"/>
      <c r="Q149" s="521"/>
      <c r="R149" s="435"/>
      <c r="S149" s="435"/>
      <c r="T149" s="435"/>
      <c r="U149" s="435"/>
      <c r="V149" s="435"/>
      <c r="W149" s="522"/>
      <c r="X149" s="435"/>
      <c r="Y149" s="435"/>
      <c r="Z149" s="506"/>
      <c r="AA149" s="506"/>
      <c r="AB149" s="435"/>
      <c r="AC149" s="506"/>
      <c r="AD149" s="506"/>
      <c r="AE149" s="506"/>
      <c r="AF149" s="506"/>
      <c r="AG149" s="506"/>
      <c r="AH149" s="506"/>
      <c r="AI149" s="506"/>
      <c r="AJ149" s="506"/>
      <c r="AK149" s="506"/>
      <c r="AL149" s="506"/>
      <c r="AR149" s="506"/>
      <c r="AS149" s="435"/>
      <c r="AT149" s="437"/>
      <c r="AV149" s="497"/>
      <c r="AW149" s="497"/>
      <c r="AX149" s="496"/>
      <c r="AZ149" s="496"/>
      <c r="BA149" s="496"/>
      <c r="BB149" s="496"/>
      <c r="BC149" s="496"/>
      <c r="BE149" s="496"/>
      <c r="BF149" s="496"/>
      <c r="BG149" s="496"/>
      <c r="BH149" s="496"/>
      <c r="BI149" s="496"/>
      <c r="BJ149" s="496"/>
      <c r="BK149" s="496"/>
      <c r="BL149" s="496"/>
      <c r="BM149" s="496"/>
      <c r="BN149" s="496"/>
      <c r="BO149" s="496"/>
      <c r="BP149" s="496"/>
      <c r="BR149" s="496"/>
      <c r="BS149" s="496"/>
      <c r="BT149" s="496"/>
      <c r="BU149" s="497"/>
      <c r="BV149" s="496"/>
      <c r="BW149" s="497"/>
      <c r="BZ149" s="496"/>
      <c r="CA149" s="496"/>
      <c r="CB149" s="496"/>
      <c r="CD149" s="496"/>
      <c r="CE149" s="496"/>
      <c r="CF149" s="496"/>
      <c r="CH149" s="496"/>
      <c r="CI149" s="496"/>
      <c r="CJ149" s="496"/>
      <c r="CK149" s="497"/>
      <c r="CM149" s="496"/>
      <c r="CN149" s="496"/>
      <c r="CO149" s="496"/>
      <c r="CQ149" s="502"/>
      <c r="CR149" s="496"/>
      <c r="CS149" s="497"/>
      <c r="CT149" s="496"/>
      <c r="CU149" s="496"/>
      <c r="CW149" s="496"/>
      <c r="CX149" s="496"/>
    </row>
    <row r="150" spans="1:102" x14ac:dyDescent="0.2">
      <c r="A150" s="435"/>
      <c r="B150" s="435"/>
      <c r="C150" s="435"/>
      <c r="D150" s="520"/>
      <c r="E150" s="520"/>
      <c r="F150" s="520"/>
      <c r="G150" s="520"/>
      <c r="H150" s="520"/>
      <c r="I150" s="435"/>
      <c r="J150" s="435"/>
      <c r="K150" s="435"/>
      <c r="L150" s="435"/>
      <c r="M150" s="520"/>
      <c r="N150" s="520"/>
      <c r="O150" s="520"/>
      <c r="P150" s="435"/>
      <c r="Q150" s="521"/>
      <c r="R150" s="435"/>
      <c r="S150" s="435"/>
      <c r="T150" s="435"/>
      <c r="U150" s="435"/>
      <c r="V150" s="435"/>
      <c r="W150" s="522"/>
      <c r="X150" s="435"/>
      <c r="Y150" s="435"/>
      <c r="Z150" s="506"/>
      <c r="AA150" s="506"/>
      <c r="AB150" s="435"/>
      <c r="AC150" s="506"/>
      <c r="AD150" s="506"/>
      <c r="AE150" s="506"/>
      <c r="AF150" s="506"/>
      <c r="AG150" s="506"/>
      <c r="AH150" s="506"/>
      <c r="AI150" s="506"/>
      <c r="AJ150" s="506"/>
      <c r="AK150" s="506"/>
      <c r="AL150" s="506"/>
      <c r="AR150" s="506"/>
      <c r="AS150" s="435"/>
      <c r="AT150" s="437"/>
      <c r="AV150" s="497"/>
      <c r="AW150" s="497"/>
      <c r="AX150" s="496"/>
      <c r="AZ150" s="496"/>
      <c r="BA150" s="496"/>
      <c r="BB150" s="496"/>
      <c r="BC150" s="496"/>
      <c r="BE150" s="496"/>
      <c r="BF150" s="496"/>
      <c r="BG150" s="496"/>
      <c r="BH150" s="496"/>
      <c r="BI150" s="496"/>
      <c r="BJ150" s="496"/>
      <c r="BK150" s="496"/>
      <c r="BL150" s="496"/>
      <c r="BM150" s="496"/>
      <c r="BN150" s="496"/>
      <c r="BO150" s="496"/>
      <c r="BP150" s="496"/>
      <c r="BR150" s="496"/>
      <c r="BS150" s="496"/>
      <c r="BT150" s="496"/>
      <c r="BU150" s="497"/>
      <c r="BV150" s="496"/>
      <c r="BW150" s="497"/>
      <c r="BZ150" s="496"/>
      <c r="CA150" s="496"/>
      <c r="CB150" s="496"/>
      <c r="CD150" s="496"/>
      <c r="CE150" s="496"/>
      <c r="CF150" s="496"/>
      <c r="CH150" s="496"/>
      <c r="CI150" s="496"/>
      <c r="CJ150" s="496"/>
      <c r="CK150" s="497"/>
      <c r="CM150" s="496"/>
      <c r="CN150" s="496"/>
      <c r="CO150" s="496"/>
      <c r="CQ150" s="502"/>
      <c r="CR150" s="496"/>
      <c r="CS150" s="497"/>
      <c r="CT150" s="496"/>
      <c r="CU150" s="496"/>
      <c r="CW150" s="496"/>
      <c r="CX150" s="496"/>
    </row>
    <row r="151" spans="1:102" x14ac:dyDescent="0.2">
      <c r="A151" s="435"/>
      <c r="B151" s="435"/>
      <c r="C151" s="435"/>
      <c r="D151" s="520"/>
      <c r="E151" s="520"/>
      <c r="F151" s="520"/>
      <c r="G151" s="520"/>
      <c r="H151" s="520"/>
      <c r="I151" s="435"/>
      <c r="J151" s="435"/>
      <c r="K151" s="435"/>
      <c r="L151" s="435"/>
      <c r="M151" s="520"/>
      <c r="N151" s="520"/>
      <c r="O151" s="520"/>
      <c r="P151" s="435"/>
      <c r="Q151" s="521"/>
      <c r="R151" s="435"/>
      <c r="S151" s="435"/>
      <c r="T151" s="435"/>
      <c r="U151" s="435"/>
      <c r="V151" s="435"/>
      <c r="W151" s="522"/>
      <c r="X151" s="435"/>
      <c r="Y151" s="435"/>
      <c r="Z151" s="506"/>
      <c r="AA151" s="506"/>
      <c r="AB151" s="435"/>
      <c r="AC151" s="506"/>
      <c r="AD151" s="506"/>
      <c r="AE151" s="506"/>
      <c r="AF151" s="506"/>
      <c r="AG151" s="506"/>
      <c r="AH151" s="506"/>
      <c r="AI151" s="506"/>
      <c r="AJ151" s="506"/>
      <c r="AK151" s="506"/>
      <c r="AL151" s="506"/>
      <c r="AR151" s="506"/>
      <c r="AS151" s="435"/>
      <c r="AT151" s="437"/>
      <c r="AV151" s="497"/>
      <c r="AW151" s="497"/>
      <c r="AX151" s="496"/>
      <c r="AZ151" s="496"/>
      <c r="BA151" s="496"/>
      <c r="BB151" s="496"/>
      <c r="BC151" s="496"/>
      <c r="BE151" s="496"/>
      <c r="BF151" s="496"/>
      <c r="BG151" s="496"/>
      <c r="BH151" s="496"/>
      <c r="BI151" s="496"/>
      <c r="BJ151" s="496"/>
      <c r="BK151" s="496"/>
      <c r="BL151" s="496"/>
      <c r="BM151" s="496"/>
      <c r="BN151" s="496"/>
      <c r="BO151" s="496"/>
      <c r="BP151" s="496"/>
      <c r="BR151" s="496"/>
      <c r="BS151" s="496"/>
      <c r="BT151" s="496"/>
      <c r="BU151" s="497"/>
      <c r="BV151" s="496"/>
      <c r="BW151" s="497"/>
      <c r="BZ151" s="496"/>
      <c r="CA151" s="496"/>
      <c r="CB151" s="496"/>
      <c r="CD151" s="496"/>
      <c r="CE151" s="496"/>
      <c r="CF151" s="496"/>
      <c r="CH151" s="496"/>
      <c r="CI151" s="496"/>
      <c r="CJ151" s="496"/>
      <c r="CK151" s="497"/>
      <c r="CM151" s="496"/>
      <c r="CN151" s="496"/>
      <c r="CO151" s="496"/>
      <c r="CQ151" s="502"/>
      <c r="CR151" s="496"/>
      <c r="CS151" s="497"/>
      <c r="CT151" s="496"/>
      <c r="CU151" s="496"/>
      <c r="CW151" s="496"/>
      <c r="CX151" s="496"/>
    </row>
    <row r="152" spans="1:102" x14ac:dyDescent="0.2">
      <c r="A152" s="435"/>
      <c r="B152" s="435"/>
      <c r="C152" s="435"/>
      <c r="D152" s="520"/>
      <c r="E152" s="520"/>
      <c r="F152" s="520"/>
      <c r="G152" s="520"/>
      <c r="H152" s="520"/>
      <c r="I152" s="435"/>
      <c r="J152" s="435"/>
      <c r="K152" s="435"/>
      <c r="L152" s="435"/>
      <c r="M152" s="520"/>
      <c r="N152" s="520"/>
      <c r="O152" s="520"/>
      <c r="P152" s="435"/>
      <c r="Q152" s="521"/>
      <c r="R152" s="435"/>
      <c r="S152" s="435"/>
      <c r="T152" s="435"/>
      <c r="U152" s="435"/>
      <c r="V152" s="435"/>
      <c r="W152" s="522"/>
      <c r="X152" s="435"/>
      <c r="Y152" s="435"/>
      <c r="Z152" s="506"/>
      <c r="AA152" s="506"/>
      <c r="AB152" s="435"/>
      <c r="AC152" s="506"/>
      <c r="AD152" s="506"/>
      <c r="AE152" s="506"/>
      <c r="AF152" s="506"/>
      <c r="AG152" s="506"/>
      <c r="AH152" s="506"/>
      <c r="AI152" s="506"/>
      <c r="AJ152" s="506"/>
      <c r="AK152" s="506"/>
      <c r="AL152" s="506"/>
      <c r="AR152" s="506"/>
      <c r="AS152" s="435"/>
      <c r="AT152" s="437"/>
      <c r="AV152" s="497"/>
      <c r="AW152" s="497"/>
      <c r="AX152" s="496"/>
      <c r="AZ152" s="496"/>
      <c r="BA152" s="496"/>
      <c r="BB152" s="496"/>
      <c r="BC152" s="496"/>
      <c r="BE152" s="496"/>
      <c r="BF152" s="496"/>
      <c r="BG152" s="496"/>
      <c r="BH152" s="496"/>
      <c r="BI152" s="496"/>
      <c r="BJ152" s="496"/>
      <c r="BK152" s="496"/>
      <c r="BL152" s="496"/>
      <c r="BM152" s="496"/>
      <c r="BN152" s="496"/>
      <c r="BO152" s="496"/>
      <c r="BP152" s="496"/>
      <c r="BR152" s="496"/>
      <c r="BS152" s="496"/>
      <c r="BT152" s="496"/>
      <c r="BU152" s="497"/>
      <c r="BV152" s="496"/>
      <c r="BW152" s="497"/>
      <c r="BZ152" s="496"/>
      <c r="CA152" s="496"/>
      <c r="CB152" s="496"/>
      <c r="CD152" s="496"/>
      <c r="CE152" s="496"/>
      <c r="CF152" s="496"/>
      <c r="CH152" s="496"/>
      <c r="CI152" s="496"/>
      <c r="CJ152" s="496"/>
      <c r="CK152" s="497"/>
      <c r="CM152" s="496"/>
      <c r="CN152" s="496"/>
      <c r="CO152" s="496"/>
      <c r="CQ152" s="502"/>
      <c r="CR152" s="496"/>
      <c r="CS152" s="497"/>
      <c r="CT152" s="496"/>
      <c r="CU152" s="496"/>
      <c r="CW152" s="496"/>
      <c r="CX152" s="496"/>
    </row>
    <row r="153" spans="1:102" x14ac:dyDescent="0.2">
      <c r="A153" s="435"/>
      <c r="B153" s="435"/>
      <c r="C153" s="435"/>
      <c r="D153" s="520"/>
      <c r="E153" s="520"/>
      <c r="F153" s="520"/>
      <c r="G153" s="520"/>
      <c r="H153" s="520"/>
      <c r="I153" s="435"/>
      <c r="J153" s="435"/>
      <c r="K153" s="435"/>
      <c r="L153" s="435"/>
      <c r="M153" s="520"/>
      <c r="N153" s="520"/>
      <c r="O153" s="520"/>
      <c r="P153" s="435"/>
      <c r="Q153" s="521"/>
      <c r="R153" s="435"/>
      <c r="S153" s="435"/>
      <c r="T153" s="435"/>
      <c r="U153" s="435"/>
      <c r="V153" s="435"/>
      <c r="W153" s="522"/>
      <c r="X153" s="435"/>
      <c r="Y153" s="435"/>
      <c r="Z153" s="506"/>
      <c r="AA153" s="506"/>
      <c r="AB153" s="435"/>
      <c r="AC153" s="506"/>
      <c r="AD153" s="506"/>
      <c r="AE153" s="506"/>
      <c r="AF153" s="506"/>
      <c r="AG153" s="506"/>
      <c r="AH153" s="506"/>
      <c r="AI153" s="506"/>
      <c r="AJ153" s="506"/>
      <c r="AK153" s="506"/>
      <c r="AL153" s="506"/>
      <c r="AR153" s="506"/>
      <c r="AS153" s="435"/>
      <c r="AT153" s="437"/>
      <c r="AV153" s="497"/>
      <c r="AW153" s="497"/>
      <c r="AX153" s="496"/>
      <c r="AZ153" s="496"/>
      <c r="BA153" s="496"/>
      <c r="BB153" s="496"/>
      <c r="BC153" s="496"/>
      <c r="BE153" s="496"/>
      <c r="BF153" s="496"/>
      <c r="BG153" s="496"/>
      <c r="BH153" s="496"/>
      <c r="BI153" s="496"/>
      <c r="BJ153" s="496"/>
      <c r="BK153" s="496"/>
      <c r="BL153" s="496"/>
      <c r="BM153" s="496"/>
      <c r="BN153" s="496"/>
      <c r="BO153" s="496"/>
      <c r="BP153" s="496"/>
      <c r="BR153" s="496"/>
      <c r="BS153" s="496"/>
      <c r="BT153" s="496"/>
      <c r="BU153" s="497"/>
      <c r="BV153" s="496"/>
      <c r="BW153" s="497"/>
      <c r="BZ153" s="496"/>
      <c r="CA153" s="496"/>
      <c r="CB153" s="496"/>
      <c r="CD153" s="496"/>
      <c r="CE153" s="496"/>
      <c r="CF153" s="496"/>
      <c r="CH153" s="496"/>
      <c r="CI153" s="496"/>
      <c r="CJ153" s="496"/>
      <c r="CK153" s="497"/>
      <c r="CM153" s="496"/>
      <c r="CN153" s="496"/>
      <c r="CO153" s="496"/>
      <c r="CQ153" s="502"/>
      <c r="CR153" s="496"/>
      <c r="CS153" s="497"/>
      <c r="CT153" s="496"/>
      <c r="CU153" s="496"/>
      <c r="CW153" s="496"/>
      <c r="CX153" s="496"/>
    </row>
    <row r="154" spans="1:102" x14ac:dyDescent="0.2">
      <c r="A154" s="435"/>
      <c r="B154" s="435"/>
      <c r="C154" s="435"/>
      <c r="D154" s="520"/>
      <c r="E154" s="520"/>
      <c r="F154" s="520"/>
      <c r="G154" s="520"/>
      <c r="H154" s="520"/>
      <c r="I154" s="435"/>
      <c r="J154" s="435"/>
      <c r="K154" s="435"/>
      <c r="L154" s="435"/>
      <c r="M154" s="520"/>
      <c r="N154" s="520"/>
      <c r="O154" s="520"/>
      <c r="P154" s="435"/>
      <c r="Q154" s="521"/>
      <c r="R154" s="435"/>
      <c r="S154" s="435"/>
      <c r="T154" s="435"/>
      <c r="U154" s="435"/>
      <c r="V154" s="435"/>
      <c r="W154" s="522"/>
      <c r="X154" s="435"/>
      <c r="Y154" s="435"/>
      <c r="Z154" s="506"/>
      <c r="AA154" s="506"/>
      <c r="AB154" s="435"/>
      <c r="AC154" s="506"/>
      <c r="AD154" s="506"/>
      <c r="AE154" s="506"/>
      <c r="AF154" s="506"/>
      <c r="AG154" s="506"/>
      <c r="AH154" s="506"/>
      <c r="AI154" s="506"/>
      <c r="AJ154" s="506"/>
      <c r="AK154" s="506"/>
      <c r="AL154" s="506"/>
      <c r="AR154" s="506"/>
      <c r="AS154" s="435"/>
      <c r="AT154" s="437"/>
      <c r="AV154" s="497"/>
      <c r="AW154" s="497"/>
      <c r="AX154" s="496"/>
      <c r="AZ154" s="496"/>
      <c r="BA154" s="496"/>
      <c r="BB154" s="496"/>
      <c r="BC154" s="496"/>
      <c r="BE154" s="496"/>
      <c r="BF154" s="496"/>
      <c r="BG154" s="496"/>
      <c r="BH154" s="496"/>
      <c r="BI154" s="496"/>
      <c r="BJ154" s="496"/>
      <c r="BK154" s="496"/>
      <c r="BL154" s="496"/>
      <c r="BM154" s="496"/>
      <c r="BN154" s="496"/>
      <c r="BO154" s="496"/>
      <c r="BP154" s="496"/>
      <c r="BR154" s="496"/>
      <c r="BS154" s="496"/>
      <c r="BT154" s="496"/>
      <c r="BU154" s="497"/>
      <c r="BV154" s="496"/>
      <c r="BW154" s="497"/>
      <c r="BZ154" s="496"/>
      <c r="CA154" s="496"/>
      <c r="CB154" s="496"/>
      <c r="CD154" s="496"/>
      <c r="CE154" s="496"/>
      <c r="CF154" s="496"/>
      <c r="CH154" s="496"/>
      <c r="CI154" s="496"/>
      <c r="CJ154" s="496"/>
      <c r="CK154" s="497"/>
      <c r="CM154" s="496"/>
      <c r="CN154" s="496"/>
      <c r="CO154" s="496"/>
      <c r="CQ154" s="502"/>
      <c r="CR154" s="496"/>
      <c r="CS154" s="497"/>
      <c r="CT154" s="496"/>
      <c r="CU154" s="496"/>
      <c r="CW154" s="496"/>
      <c r="CX154" s="496"/>
    </row>
    <row r="155" spans="1:102" x14ac:dyDescent="0.2">
      <c r="A155" s="435"/>
      <c r="B155" s="435"/>
      <c r="C155" s="435"/>
      <c r="D155" s="520"/>
      <c r="E155" s="520"/>
      <c r="F155" s="520"/>
      <c r="G155" s="520"/>
      <c r="H155" s="520"/>
      <c r="I155" s="435"/>
      <c r="J155" s="435"/>
      <c r="K155" s="435"/>
      <c r="L155" s="435"/>
      <c r="M155" s="520"/>
      <c r="N155" s="520"/>
      <c r="O155" s="520"/>
      <c r="P155" s="435"/>
      <c r="Q155" s="521"/>
      <c r="R155" s="435"/>
      <c r="S155" s="435"/>
      <c r="T155" s="435"/>
      <c r="U155" s="435"/>
      <c r="V155" s="435"/>
      <c r="W155" s="522"/>
      <c r="X155" s="435"/>
      <c r="Y155" s="435"/>
      <c r="Z155" s="506"/>
      <c r="AA155" s="506"/>
      <c r="AB155" s="435"/>
      <c r="AC155" s="506"/>
      <c r="AD155" s="506"/>
      <c r="AE155" s="506"/>
      <c r="AF155" s="506"/>
      <c r="AG155" s="506"/>
      <c r="AH155" s="506"/>
      <c r="AI155" s="506"/>
      <c r="AJ155" s="506"/>
      <c r="AK155" s="506"/>
      <c r="AL155" s="506"/>
      <c r="AR155" s="506"/>
      <c r="AS155" s="435"/>
      <c r="AT155" s="437"/>
      <c r="AV155" s="497"/>
      <c r="AW155" s="497"/>
      <c r="AX155" s="496"/>
      <c r="AZ155" s="496"/>
      <c r="BA155" s="496"/>
      <c r="BB155" s="496"/>
      <c r="BC155" s="496"/>
      <c r="BE155" s="496"/>
      <c r="BF155" s="496"/>
      <c r="BG155" s="496"/>
      <c r="BH155" s="496"/>
      <c r="BI155" s="496"/>
      <c r="BJ155" s="496"/>
      <c r="BK155" s="496"/>
      <c r="BL155" s="496"/>
      <c r="BM155" s="496"/>
      <c r="BN155" s="496"/>
      <c r="BO155" s="496"/>
      <c r="BP155" s="496"/>
      <c r="BR155" s="496"/>
      <c r="BS155" s="496"/>
      <c r="BT155" s="496"/>
      <c r="BU155" s="497"/>
      <c r="BV155" s="496"/>
      <c r="BW155" s="497"/>
      <c r="BZ155" s="496"/>
      <c r="CA155" s="496"/>
      <c r="CB155" s="496"/>
      <c r="CD155" s="496"/>
      <c r="CE155" s="496"/>
      <c r="CF155" s="496"/>
      <c r="CH155" s="496"/>
      <c r="CI155" s="496"/>
      <c r="CJ155" s="496"/>
      <c r="CK155" s="497"/>
      <c r="CM155" s="496"/>
      <c r="CN155" s="496"/>
      <c r="CO155" s="496"/>
      <c r="CQ155" s="502"/>
      <c r="CR155" s="496"/>
      <c r="CS155" s="497"/>
      <c r="CT155" s="496"/>
      <c r="CU155" s="496"/>
      <c r="CW155" s="496"/>
      <c r="CX155" s="496"/>
    </row>
    <row r="156" spans="1:102" x14ac:dyDescent="0.2">
      <c r="A156" s="435"/>
      <c r="B156" s="435"/>
      <c r="C156" s="435"/>
      <c r="D156" s="520"/>
      <c r="E156" s="520"/>
      <c r="F156" s="520"/>
      <c r="G156" s="520"/>
      <c r="H156" s="520"/>
      <c r="I156" s="435"/>
      <c r="J156" s="435"/>
      <c r="K156" s="435"/>
      <c r="L156" s="435"/>
      <c r="M156" s="527"/>
      <c r="N156" s="527"/>
      <c r="O156" s="527"/>
      <c r="P156" s="435"/>
      <c r="Q156" s="523"/>
      <c r="R156" s="435"/>
      <c r="S156" s="435"/>
      <c r="T156" s="435"/>
      <c r="U156" s="435"/>
      <c r="V156" s="435"/>
      <c r="W156" s="435"/>
      <c r="X156" s="435"/>
      <c r="Y156" s="435"/>
      <c r="Z156" s="506"/>
      <c r="AA156" s="506"/>
      <c r="AB156" s="435"/>
      <c r="AC156" s="506"/>
      <c r="AD156" s="506"/>
      <c r="AE156" s="506"/>
      <c r="AF156" s="506"/>
      <c r="AG156" s="506"/>
      <c r="AH156" s="506"/>
      <c r="AI156" s="506"/>
      <c r="AJ156" s="506"/>
      <c r="AK156" s="506"/>
      <c r="AL156" s="506"/>
      <c r="AR156" s="506"/>
      <c r="AS156" s="435"/>
      <c r="AT156" s="437"/>
    </row>
    <row r="157" spans="1:102" x14ac:dyDescent="0.2">
      <c r="A157" s="482"/>
      <c r="B157" s="528"/>
      <c r="C157" s="435"/>
      <c r="D157" s="529"/>
      <c r="E157" s="529"/>
      <c r="F157" s="529"/>
      <c r="G157" s="529"/>
      <c r="H157" s="529"/>
      <c r="I157" s="435"/>
      <c r="J157" s="435"/>
      <c r="K157" s="435"/>
      <c r="L157" s="435"/>
      <c r="M157" s="529"/>
      <c r="N157" s="529"/>
      <c r="O157" s="529"/>
      <c r="P157" s="435"/>
      <c r="Q157" s="529"/>
      <c r="R157" s="435"/>
      <c r="S157" s="435"/>
      <c r="T157" s="435"/>
      <c r="U157" s="435"/>
      <c r="V157" s="435"/>
      <c r="W157" s="522"/>
      <c r="X157" s="435"/>
      <c r="Y157" s="435"/>
      <c r="Z157" s="506"/>
      <c r="AA157" s="506"/>
      <c r="AB157" s="435"/>
      <c r="AC157" s="506"/>
      <c r="AD157" s="506"/>
      <c r="AE157" s="506"/>
      <c r="AF157" s="506"/>
      <c r="AG157" s="506"/>
      <c r="AH157" s="506"/>
      <c r="AI157" s="506"/>
      <c r="AJ157" s="506"/>
      <c r="AK157" s="506"/>
      <c r="AL157" s="506"/>
      <c r="AM157" s="523"/>
      <c r="AN157" s="506"/>
      <c r="AO157" s="506"/>
      <c r="AP157" s="506"/>
      <c r="AQ157" s="506"/>
      <c r="AR157" s="506"/>
      <c r="AS157" s="435"/>
      <c r="AT157" s="437"/>
      <c r="CA157" s="497"/>
      <c r="CE157" s="497"/>
      <c r="CI157" s="497"/>
      <c r="CN157" s="497"/>
    </row>
    <row r="158" spans="1:102" x14ac:dyDescent="0.2">
      <c r="A158" s="482"/>
      <c r="B158" s="528"/>
      <c r="C158" s="435"/>
      <c r="D158" s="521"/>
      <c r="E158" s="521"/>
      <c r="F158" s="521"/>
      <c r="G158" s="521"/>
      <c r="H158" s="521"/>
      <c r="I158" s="435"/>
      <c r="J158" s="435"/>
      <c r="K158" s="435"/>
      <c r="L158" s="435"/>
      <c r="M158" s="527"/>
      <c r="N158" s="527"/>
      <c r="O158" s="527"/>
      <c r="P158" s="435"/>
      <c r="Q158" s="435"/>
      <c r="R158" s="435"/>
      <c r="S158" s="435"/>
      <c r="T158" s="435"/>
      <c r="U158" s="435"/>
      <c r="V158" s="435"/>
      <c r="W158" s="435"/>
      <c r="X158" s="435"/>
      <c r="Y158" s="435"/>
      <c r="Z158" s="506"/>
      <c r="AA158" s="506"/>
      <c r="AB158" s="435"/>
      <c r="AC158" s="506"/>
      <c r="AD158" s="506"/>
      <c r="AE158" s="506"/>
      <c r="AF158" s="506"/>
      <c r="AG158" s="506"/>
      <c r="AH158" s="506"/>
      <c r="AI158" s="506"/>
      <c r="AJ158" s="506"/>
      <c r="AK158" s="506"/>
      <c r="AL158" s="506"/>
      <c r="AM158" s="523"/>
      <c r="AN158" s="506"/>
      <c r="AO158" s="506"/>
      <c r="AP158" s="506"/>
      <c r="AQ158" s="506"/>
      <c r="AR158" s="506"/>
      <c r="AS158" s="435"/>
      <c r="AT158" s="437"/>
    </row>
    <row r="159" spans="1:102" x14ac:dyDescent="0.2">
      <c r="A159" s="482"/>
      <c r="B159" s="528"/>
      <c r="C159" s="435"/>
      <c r="D159" s="520"/>
      <c r="E159" s="520"/>
      <c r="F159" s="520"/>
      <c r="G159" s="520"/>
      <c r="H159" s="520"/>
      <c r="I159" s="435"/>
      <c r="J159" s="435"/>
      <c r="K159" s="435"/>
      <c r="L159" s="435"/>
      <c r="M159" s="527"/>
      <c r="N159" s="527"/>
      <c r="O159" s="527"/>
      <c r="P159" s="435"/>
      <c r="Q159" s="523"/>
      <c r="R159" s="435"/>
      <c r="S159" s="435"/>
      <c r="T159" s="435"/>
      <c r="U159" s="435"/>
      <c r="V159" s="435"/>
      <c r="W159" s="435"/>
      <c r="X159" s="435"/>
      <c r="Y159" s="435"/>
      <c r="Z159" s="506"/>
      <c r="AA159" s="506"/>
      <c r="AB159" s="435"/>
      <c r="AC159" s="506"/>
      <c r="AD159" s="506"/>
      <c r="AE159" s="506"/>
      <c r="AF159" s="506"/>
      <c r="AG159" s="506"/>
      <c r="AH159" s="506"/>
      <c r="AI159" s="506"/>
      <c r="AJ159" s="506"/>
      <c r="AK159" s="506"/>
      <c r="AL159" s="506"/>
      <c r="AM159" s="506"/>
      <c r="AN159" s="506"/>
      <c r="AO159" s="506"/>
      <c r="AP159" s="506"/>
      <c r="AQ159" s="506"/>
      <c r="AR159" s="506"/>
      <c r="AS159" s="435"/>
      <c r="AT159" s="437"/>
      <c r="CJ159" s="497"/>
    </row>
    <row r="160" spans="1:102" x14ac:dyDescent="0.2">
      <c r="A160" s="482"/>
      <c r="B160" s="528"/>
      <c r="C160" s="435"/>
      <c r="D160" s="530"/>
      <c r="E160" s="530"/>
      <c r="F160" s="530"/>
      <c r="G160" s="530"/>
      <c r="H160" s="530"/>
      <c r="I160" s="435"/>
      <c r="J160" s="435"/>
      <c r="K160" s="435"/>
      <c r="L160" s="435"/>
      <c r="M160" s="527"/>
      <c r="N160" s="527"/>
      <c r="O160" s="527"/>
      <c r="P160" s="435"/>
      <c r="Q160" s="523"/>
      <c r="R160" s="435"/>
      <c r="S160" s="435"/>
      <c r="T160" s="435"/>
      <c r="U160" s="435"/>
      <c r="V160" s="435"/>
      <c r="W160" s="435"/>
      <c r="X160" s="435"/>
      <c r="Y160" s="435"/>
      <c r="Z160" s="506"/>
      <c r="AA160" s="506"/>
      <c r="AB160" s="435"/>
      <c r="AC160" s="506"/>
      <c r="AD160" s="506"/>
      <c r="AE160" s="506"/>
      <c r="AF160" s="506"/>
      <c r="AG160" s="506"/>
      <c r="AH160" s="506"/>
      <c r="AI160" s="506"/>
      <c r="AJ160" s="506"/>
      <c r="AK160" s="506"/>
      <c r="AL160" s="506"/>
      <c r="AM160" s="506"/>
      <c r="AN160" s="506"/>
      <c r="AO160" s="506"/>
      <c r="AP160" s="506"/>
      <c r="AQ160" s="506"/>
      <c r="AR160" s="506"/>
      <c r="AS160" s="435"/>
      <c r="AT160" s="437"/>
    </row>
    <row r="161" spans="1:53" x14ac:dyDescent="0.2">
      <c r="A161" s="514"/>
      <c r="B161" s="435"/>
      <c r="C161" s="435"/>
      <c r="D161" s="517"/>
      <c r="E161" s="517"/>
      <c r="F161" s="517"/>
      <c r="G161" s="517"/>
      <c r="H161" s="517"/>
      <c r="I161" s="483"/>
      <c r="J161" s="483"/>
      <c r="K161" s="483"/>
      <c r="L161" s="483"/>
      <c r="M161" s="517"/>
      <c r="N161" s="517"/>
      <c r="O161" s="517"/>
      <c r="P161" s="483"/>
      <c r="Q161" s="517"/>
      <c r="R161" s="483"/>
      <c r="S161" s="483"/>
      <c r="T161" s="483"/>
      <c r="U161" s="483"/>
      <c r="V161" s="483"/>
      <c r="W161" s="531"/>
      <c r="X161" s="531"/>
      <c r="Y161" s="483"/>
      <c r="Z161" s="483"/>
      <c r="AA161" s="483"/>
      <c r="AB161" s="483"/>
      <c r="AC161" s="483"/>
      <c r="AD161" s="483"/>
      <c r="AE161" s="483"/>
      <c r="AF161" s="483"/>
      <c r="AG161" s="483"/>
      <c r="AH161" s="483"/>
      <c r="AI161" s="483"/>
      <c r="AJ161" s="483"/>
      <c r="AK161" s="483"/>
      <c r="AL161" s="483"/>
      <c r="AM161" s="483"/>
      <c r="AN161" s="483"/>
      <c r="AO161" s="483"/>
      <c r="AP161" s="483"/>
      <c r="AQ161" s="483"/>
      <c r="AR161" s="483"/>
      <c r="AS161" s="483"/>
      <c r="AT161" s="484"/>
    </row>
    <row r="162" spans="1:53" ht="24.75" customHeight="1" x14ac:dyDescent="0.2">
      <c r="A162" s="435"/>
      <c r="B162" s="435"/>
      <c r="C162" s="435"/>
      <c r="D162" s="518"/>
      <c r="E162" s="518"/>
      <c r="F162" s="518"/>
      <c r="G162" s="518"/>
      <c r="H162" s="518"/>
      <c r="I162" s="435"/>
      <c r="J162" s="435"/>
      <c r="K162" s="435"/>
      <c r="L162" s="435"/>
      <c r="M162" s="435"/>
      <c r="N162" s="435"/>
      <c r="O162" s="435"/>
      <c r="P162" s="435"/>
      <c r="Q162" s="435"/>
      <c r="R162" s="435"/>
      <c r="S162" s="435"/>
      <c r="T162" s="435"/>
      <c r="U162" s="435"/>
      <c r="V162" s="435"/>
      <c r="W162" s="435"/>
      <c r="X162" s="435"/>
      <c r="Y162" s="435"/>
      <c r="Z162" s="435"/>
      <c r="AA162" s="435"/>
      <c r="AB162" s="435"/>
      <c r="AC162" s="506"/>
      <c r="AD162" s="506"/>
      <c r="AE162" s="506"/>
      <c r="AF162" s="506"/>
      <c r="AG162" s="506"/>
      <c r="AH162" s="506"/>
      <c r="AI162" s="506"/>
      <c r="AJ162" s="435"/>
      <c r="AK162" s="435"/>
      <c r="AL162" s="435"/>
      <c r="AM162" s="435"/>
      <c r="AN162" s="435"/>
      <c r="AO162" s="435"/>
      <c r="AP162" s="435"/>
      <c r="AQ162" s="435"/>
      <c r="AR162" s="435"/>
      <c r="AS162" s="435"/>
      <c r="AT162" s="437"/>
      <c r="AW162" s="451"/>
    </row>
    <row r="163" spans="1:53" ht="49.5" customHeight="1" x14ac:dyDescent="0.2">
      <c r="A163" s="435"/>
      <c r="B163" s="435"/>
      <c r="C163" s="435"/>
      <c r="D163" s="454"/>
      <c r="E163" s="454"/>
      <c r="F163" s="454"/>
      <c r="G163" s="454"/>
      <c r="H163" s="454"/>
      <c r="I163" s="435"/>
      <c r="J163" s="435"/>
      <c r="K163" s="435"/>
      <c r="L163" s="435"/>
      <c r="M163" s="454"/>
      <c r="N163" s="454"/>
      <c r="O163" s="454"/>
      <c r="P163" s="435"/>
      <c r="Q163" s="483"/>
      <c r="R163" s="435"/>
      <c r="S163" s="435"/>
      <c r="T163" s="435"/>
      <c r="U163" s="435"/>
      <c r="V163" s="435"/>
      <c r="W163" s="464"/>
      <c r="X163" s="435"/>
      <c r="Y163" s="435"/>
      <c r="Z163" s="483"/>
      <c r="AA163" s="483"/>
      <c r="AB163" s="435"/>
      <c r="AC163" s="435"/>
      <c r="AD163" s="435"/>
      <c r="AE163" s="435"/>
      <c r="AF163" s="435"/>
      <c r="AG163" s="532"/>
      <c r="AH163" s="435"/>
      <c r="AI163" s="435"/>
      <c r="AJ163" s="435"/>
      <c r="AK163" s="435"/>
      <c r="AL163" s="435"/>
      <c r="AM163" s="435"/>
      <c r="AN163" s="435"/>
      <c r="AO163" s="435"/>
      <c r="AP163" s="435"/>
      <c r="AQ163" s="435"/>
      <c r="AR163" s="435"/>
      <c r="AS163" s="435"/>
      <c r="AT163" s="437"/>
      <c r="AX163" s="490"/>
      <c r="AY163" s="490"/>
      <c r="AZ163" s="490"/>
      <c r="BA163" s="490"/>
    </row>
    <row r="164" spans="1:53" x14ac:dyDescent="0.2">
      <c r="A164" s="519"/>
      <c r="B164" s="435"/>
      <c r="C164" s="435"/>
      <c r="D164" s="454"/>
      <c r="E164" s="454"/>
      <c r="F164" s="454"/>
      <c r="G164" s="454"/>
      <c r="H164" s="454"/>
      <c r="I164" s="435"/>
      <c r="J164" s="435"/>
      <c r="K164" s="435"/>
      <c r="L164" s="435"/>
      <c r="M164" s="454"/>
      <c r="N164" s="454"/>
      <c r="O164" s="454"/>
      <c r="P164" s="435"/>
      <c r="Q164" s="454"/>
      <c r="R164" s="435"/>
      <c r="S164" s="435"/>
      <c r="T164" s="435"/>
      <c r="U164" s="435"/>
      <c r="V164" s="435"/>
      <c r="W164" s="435"/>
      <c r="X164" s="435"/>
      <c r="Y164" s="435"/>
      <c r="Z164" s="454"/>
      <c r="AA164" s="454"/>
      <c r="AB164" s="435"/>
      <c r="AC164" s="435"/>
      <c r="AD164" s="435"/>
      <c r="AE164" s="435"/>
      <c r="AF164" s="435"/>
      <c r="AG164" s="435"/>
      <c r="AH164" s="435"/>
      <c r="AI164" s="435"/>
      <c r="AJ164" s="435"/>
      <c r="AK164" s="435"/>
      <c r="AL164" s="435"/>
      <c r="AM164" s="435"/>
      <c r="AN164" s="435"/>
      <c r="AO164" s="435"/>
      <c r="AP164" s="435"/>
      <c r="AQ164" s="435"/>
      <c r="AR164" s="435"/>
      <c r="AS164" s="435"/>
      <c r="AT164" s="437"/>
      <c r="AX164" s="496"/>
      <c r="AY164" s="496"/>
      <c r="AZ164" s="496"/>
      <c r="BA164" s="496"/>
    </row>
    <row r="165" spans="1:53" x14ac:dyDescent="0.2">
      <c r="A165" s="435"/>
      <c r="B165" s="435"/>
      <c r="C165" s="435"/>
      <c r="D165" s="464"/>
      <c r="E165" s="464"/>
      <c r="F165" s="464"/>
      <c r="G165" s="464"/>
      <c r="H165" s="464"/>
      <c r="I165" s="435"/>
      <c r="J165" s="435"/>
      <c r="K165" s="435"/>
      <c r="L165" s="435"/>
      <c r="M165" s="454"/>
      <c r="N165" s="454"/>
      <c r="O165" s="454"/>
      <c r="P165" s="435"/>
      <c r="Q165" s="519"/>
      <c r="R165" s="435"/>
      <c r="S165" s="435"/>
      <c r="T165" s="435"/>
      <c r="U165" s="435"/>
      <c r="V165" s="435"/>
      <c r="W165" s="454"/>
      <c r="X165" s="435"/>
      <c r="Y165" s="435"/>
      <c r="Z165" s="464"/>
      <c r="AA165" s="483"/>
      <c r="AB165" s="435"/>
      <c r="AC165" s="435"/>
      <c r="AD165" s="435"/>
      <c r="AE165" s="435"/>
      <c r="AF165" s="435"/>
      <c r="AG165" s="435"/>
      <c r="AH165" s="435"/>
      <c r="AI165" s="435"/>
      <c r="AJ165" s="435"/>
      <c r="AK165" s="435"/>
      <c r="AL165" s="435"/>
      <c r="AM165" s="435"/>
      <c r="AN165" s="435"/>
      <c r="AO165" s="435"/>
      <c r="AP165" s="435"/>
      <c r="AQ165" s="435"/>
      <c r="AR165" s="435"/>
      <c r="AS165" s="435"/>
      <c r="AT165" s="437"/>
      <c r="AX165" s="496"/>
      <c r="AY165" s="496"/>
      <c r="AZ165" s="496"/>
      <c r="BA165" s="496"/>
    </row>
    <row r="166" spans="1:53" x14ac:dyDescent="0.2">
      <c r="A166" s="514"/>
      <c r="B166" s="435"/>
      <c r="C166" s="435"/>
      <c r="D166" s="520"/>
      <c r="E166" s="520"/>
      <c r="F166" s="520"/>
      <c r="G166" s="520"/>
      <c r="H166" s="520"/>
      <c r="I166" s="435"/>
      <c r="J166" s="435"/>
      <c r="K166" s="435"/>
      <c r="L166" s="435"/>
      <c r="M166" s="530"/>
      <c r="N166" s="530"/>
      <c r="O166" s="530"/>
      <c r="P166" s="435"/>
      <c r="Q166" s="533"/>
      <c r="R166" s="435"/>
      <c r="S166" s="435"/>
      <c r="T166" s="435"/>
      <c r="U166" s="435"/>
      <c r="V166" s="435"/>
      <c r="W166" s="506"/>
      <c r="X166" s="435"/>
      <c r="Y166" s="435"/>
      <c r="Z166" s="506"/>
      <c r="AA166" s="506"/>
      <c r="AB166" s="435"/>
      <c r="AC166" s="506"/>
      <c r="AD166" s="506"/>
      <c r="AE166" s="506"/>
      <c r="AF166" s="506"/>
      <c r="AG166" s="506"/>
      <c r="AH166" s="506"/>
      <c r="AI166" s="506"/>
      <c r="AJ166" s="506"/>
      <c r="AK166" s="506"/>
      <c r="AL166" s="506"/>
      <c r="AM166" s="506"/>
      <c r="AN166" s="506"/>
      <c r="AO166" s="506"/>
      <c r="AP166" s="506"/>
      <c r="AQ166" s="506"/>
      <c r="AR166" s="506"/>
      <c r="AS166" s="435"/>
      <c r="AT166" s="437"/>
      <c r="AX166" s="496"/>
      <c r="AY166" s="496"/>
      <c r="AZ166" s="496"/>
      <c r="BA166" s="496"/>
    </row>
    <row r="167" spans="1:53" x14ac:dyDescent="0.2">
      <c r="A167" s="514"/>
      <c r="B167" s="435"/>
      <c r="C167" s="435"/>
      <c r="D167" s="520"/>
      <c r="E167" s="520"/>
      <c r="F167" s="520"/>
      <c r="G167" s="520"/>
      <c r="H167" s="520"/>
      <c r="I167" s="435"/>
      <c r="J167" s="435"/>
      <c r="K167" s="435"/>
      <c r="L167" s="435"/>
      <c r="M167" s="530"/>
      <c r="N167" s="530"/>
      <c r="O167" s="530"/>
      <c r="P167" s="435"/>
      <c r="Q167" s="533"/>
      <c r="R167" s="435"/>
      <c r="S167" s="435"/>
      <c r="T167" s="435"/>
      <c r="U167" s="435"/>
      <c r="V167" s="435"/>
      <c r="W167" s="506"/>
      <c r="X167" s="435"/>
      <c r="Y167" s="435"/>
      <c r="Z167" s="506"/>
      <c r="AA167" s="506"/>
      <c r="AB167" s="435"/>
      <c r="AC167" s="506"/>
      <c r="AD167" s="506"/>
      <c r="AE167" s="506"/>
      <c r="AF167" s="506"/>
      <c r="AG167" s="506"/>
      <c r="AH167" s="506"/>
      <c r="AI167" s="506"/>
      <c r="AJ167" s="506"/>
      <c r="AK167" s="506"/>
      <c r="AL167" s="506"/>
      <c r="AM167" s="506"/>
      <c r="AN167" s="506"/>
      <c r="AO167" s="506"/>
      <c r="AP167" s="506"/>
      <c r="AQ167" s="506"/>
      <c r="AR167" s="506"/>
      <c r="AS167" s="435"/>
      <c r="AT167" s="437"/>
      <c r="AX167" s="496"/>
      <c r="AY167" s="496"/>
      <c r="AZ167" s="496"/>
      <c r="BA167" s="496"/>
    </row>
    <row r="168" spans="1:53" x14ac:dyDescent="0.2">
      <c r="A168" s="514"/>
      <c r="B168" s="435"/>
      <c r="C168" s="435"/>
      <c r="D168" s="520"/>
      <c r="E168" s="520"/>
      <c r="F168" s="520"/>
      <c r="G168" s="520"/>
      <c r="H168" s="520"/>
      <c r="I168" s="435"/>
      <c r="J168" s="435"/>
      <c r="K168" s="435"/>
      <c r="L168" s="435"/>
      <c r="M168" s="530"/>
      <c r="N168" s="530"/>
      <c r="O168" s="530"/>
      <c r="P168" s="435"/>
      <c r="Q168" s="533"/>
      <c r="R168" s="435"/>
      <c r="S168" s="435"/>
      <c r="T168" s="435"/>
      <c r="U168" s="435"/>
      <c r="V168" s="435"/>
      <c r="W168" s="506"/>
      <c r="X168" s="435"/>
      <c r="Y168" s="435"/>
      <c r="Z168" s="506"/>
      <c r="AA168" s="506"/>
      <c r="AB168" s="435"/>
      <c r="AC168" s="506"/>
      <c r="AD168" s="506"/>
      <c r="AE168" s="506"/>
      <c r="AF168" s="506"/>
      <c r="AG168" s="506"/>
      <c r="AH168" s="506"/>
      <c r="AI168" s="506"/>
      <c r="AJ168" s="506"/>
      <c r="AK168" s="506"/>
      <c r="AL168" s="506"/>
      <c r="AM168" s="506"/>
      <c r="AN168" s="506"/>
      <c r="AO168" s="506"/>
      <c r="AP168" s="506"/>
      <c r="AQ168" s="506"/>
      <c r="AR168" s="506"/>
      <c r="AS168" s="435"/>
      <c r="AT168" s="437"/>
      <c r="AX168" s="496"/>
      <c r="AY168" s="496"/>
      <c r="AZ168" s="496"/>
      <c r="BA168" s="496"/>
    </row>
    <row r="169" spans="1:53" x14ac:dyDescent="0.2">
      <c r="A169" s="514"/>
      <c r="B169" s="435"/>
      <c r="C169" s="435"/>
      <c r="D169" s="520"/>
      <c r="E169" s="520"/>
      <c r="F169" s="520"/>
      <c r="G169" s="520"/>
      <c r="H169" s="520"/>
      <c r="I169" s="435"/>
      <c r="J169" s="435"/>
      <c r="K169" s="435"/>
      <c r="L169" s="435"/>
      <c r="M169" s="530"/>
      <c r="N169" s="530"/>
      <c r="O169" s="530"/>
      <c r="P169" s="435"/>
      <c r="Q169" s="533"/>
      <c r="R169" s="435"/>
      <c r="S169" s="435"/>
      <c r="T169" s="435"/>
      <c r="U169" s="435"/>
      <c r="V169" s="435"/>
      <c r="W169" s="506"/>
      <c r="X169" s="435"/>
      <c r="Y169" s="435"/>
      <c r="Z169" s="506"/>
      <c r="AA169" s="506"/>
      <c r="AB169" s="435"/>
      <c r="AC169" s="506"/>
      <c r="AD169" s="506"/>
      <c r="AE169" s="506"/>
      <c r="AF169" s="506"/>
      <c r="AG169" s="506"/>
      <c r="AH169" s="506"/>
      <c r="AI169" s="506"/>
      <c r="AJ169" s="506"/>
      <c r="AK169" s="506"/>
      <c r="AL169" s="506"/>
      <c r="AM169" s="506"/>
      <c r="AN169" s="506"/>
      <c r="AO169" s="506"/>
      <c r="AP169" s="506"/>
      <c r="AQ169" s="506"/>
      <c r="AR169" s="506"/>
      <c r="AS169" s="435"/>
      <c r="AT169" s="437"/>
      <c r="AX169" s="496"/>
      <c r="AY169" s="496"/>
      <c r="AZ169" s="496"/>
      <c r="BA169" s="496"/>
    </row>
    <row r="170" spans="1:53" x14ac:dyDescent="0.2">
      <c r="A170" s="514"/>
      <c r="B170" s="435"/>
      <c r="C170" s="435"/>
      <c r="D170" s="520"/>
      <c r="E170" s="520"/>
      <c r="F170" s="520"/>
      <c r="G170" s="520"/>
      <c r="H170" s="520"/>
      <c r="I170" s="435"/>
      <c r="J170" s="435"/>
      <c r="K170" s="435"/>
      <c r="L170" s="435"/>
      <c r="M170" s="530"/>
      <c r="N170" s="530"/>
      <c r="O170" s="530"/>
      <c r="P170" s="435"/>
      <c r="Q170" s="533"/>
      <c r="R170" s="435"/>
      <c r="S170" s="435"/>
      <c r="T170" s="435"/>
      <c r="U170" s="435"/>
      <c r="V170" s="435"/>
      <c r="W170" s="506"/>
      <c r="X170" s="435"/>
      <c r="Y170" s="435"/>
      <c r="Z170" s="506"/>
      <c r="AA170" s="506"/>
      <c r="AB170" s="435"/>
      <c r="AC170" s="506"/>
      <c r="AD170" s="506"/>
      <c r="AE170" s="506"/>
      <c r="AF170" s="506"/>
      <c r="AG170" s="506"/>
      <c r="AH170" s="506"/>
      <c r="AI170" s="506"/>
      <c r="AJ170" s="506"/>
      <c r="AK170" s="506"/>
      <c r="AL170" s="506"/>
      <c r="AM170" s="506"/>
      <c r="AN170" s="506"/>
      <c r="AO170" s="506"/>
      <c r="AP170" s="506"/>
      <c r="AQ170" s="506"/>
      <c r="AR170" s="506"/>
      <c r="AS170" s="435"/>
      <c r="AT170" s="437"/>
      <c r="AX170" s="496"/>
      <c r="AY170" s="496"/>
      <c r="AZ170" s="496"/>
      <c r="BA170" s="496"/>
    </row>
    <row r="171" spans="1:53" x14ac:dyDescent="0.2">
      <c r="A171" s="514"/>
      <c r="B171" s="435"/>
      <c r="C171" s="435"/>
      <c r="D171" s="520"/>
      <c r="E171" s="520"/>
      <c r="F171" s="520"/>
      <c r="G171" s="520"/>
      <c r="H171" s="520"/>
      <c r="I171" s="435"/>
      <c r="J171" s="435"/>
      <c r="K171" s="435"/>
      <c r="L171" s="435"/>
      <c r="M171" s="530"/>
      <c r="N171" s="530"/>
      <c r="O171" s="530"/>
      <c r="P171" s="435"/>
      <c r="Q171" s="533"/>
      <c r="R171" s="435"/>
      <c r="S171" s="435"/>
      <c r="T171" s="435"/>
      <c r="U171" s="435"/>
      <c r="V171" s="435"/>
      <c r="W171" s="506"/>
      <c r="X171" s="435"/>
      <c r="Y171" s="435"/>
      <c r="Z171" s="506"/>
      <c r="AA171" s="506"/>
      <c r="AB171" s="435"/>
      <c r="AC171" s="506"/>
      <c r="AD171" s="506"/>
      <c r="AE171" s="506"/>
      <c r="AF171" s="506"/>
      <c r="AG171" s="506"/>
      <c r="AH171" s="506"/>
      <c r="AI171" s="506"/>
      <c r="AJ171" s="506"/>
      <c r="AK171" s="506"/>
      <c r="AL171" s="506"/>
      <c r="AM171" s="506"/>
      <c r="AN171" s="506"/>
      <c r="AO171" s="506"/>
      <c r="AP171" s="506"/>
      <c r="AQ171" s="506"/>
      <c r="AR171" s="506"/>
      <c r="AS171" s="435"/>
      <c r="AT171" s="437"/>
      <c r="AX171" s="496"/>
      <c r="AY171" s="496"/>
      <c r="AZ171" s="496"/>
      <c r="BA171" s="496"/>
    </row>
    <row r="172" spans="1:53" x14ac:dyDescent="0.2">
      <c r="A172" s="514"/>
      <c r="B172" s="435"/>
      <c r="C172" s="435"/>
      <c r="D172" s="520"/>
      <c r="E172" s="520"/>
      <c r="F172" s="520"/>
      <c r="G172" s="520"/>
      <c r="H172" s="520"/>
      <c r="I172" s="435"/>
      <c r="J172" s="435"/>
      <c r="K172" s="435"/>
      <c r="L172" s="435"/>
      <c r="M172" s="530"/>
      <c r="N172" s="530"/>
      <c r="O172" s="530"/>
      <c r="P172" s="435"/>
      <c r="Q172" s="533"/>
      <c r="R172" s="435"/>
      <c r="S172" s="435"/>
      <c r="T172" s="435"/>
      <c r="U172" s="435"/>
      <c r="V172" s="435"/>
      <c r="W172" s="506"/>
      <c r="X172" s="435"/>
      <c r="Y172" s="435"/>
      <c r="Z172" s="506"/>
      <c r="AA172" s="506"/>
      <c r="AB172" s="435"/>
      <c r="AC172" s="506"/>
      <c r="AD172" s="506"/>
      <c r="AE172" s="506"/>
      <c r="AF172" s="506"/>
      <c r="AG172" s="506"/>
      <c r="AH172" s="506"/>
      <c r="AI172" s="506"/>
      <c r="AJ172" s="506"/>
      <c r="AK172" s="506"/>
      <c r="AL172" s="506"/>
      <c r="AM172" s="506"/>
      <c r="AN172" s="506"/>
      <c r="AO172" s="506"/>
      <c r="AP172" s="506"/>
      <c r="AQ172" s="506"/>
      <c r="AR172" s="506"/>
      <c r="AS172" s="435"/>
      <c r="AT172" s="437"/>
      <c r="AX172" s="496"/>
      <c r="AY172" s="496"/>
      <c r="AZ172" s="496"/>
      <c r="BA172" s="496"/>
    </row>
    <row r="173" spans="1:53" x14ac:dyDescent="0.2">
      <c r="A173" s="514"/>
      <c r="B173" s="435"/>
      <c r="C173" s="435"/>
      <c r="D173" s="520"/>
      <c r="E173" s="520"/>
      <c r="F173" s="520"/>
      <c r="G173" s="520"/>
      <c r="H173" s="520"/>
      <c r="I173" s="435"/>
      <c r="J173" s="435"/>
      <c r="K173" s="435"/>
      <c r="L173" s="435"/>
      <c r="M173" s="530"/>
      <c r="N173" s="530"/>
      <c r="O173" s="530"/>
      <c r="P173" s="435"/>
      <c r="Q173" s="533"/>
      <c r="R173" s="435"/>
      <c r="S173" s="435"/>
      <c r="T173" s="435"/>
      <c r="U173" s="435"/>
      <c r="V173" s="435"/>
      <c r="W173" s="506"/>
      <c r="X173" s="435"/>
      <c r="Y173" s="435"/>
      <c r="Z173" s="506"/>
      <c r="AA173" s="506"/>
      <c r="AB173" s="435"/>
      <c r="AC173" s="506"/>
      <c r="AD173" s="506"/>
      <c r="AE173" s="506"/>
      <c r="AF173" s="506"/>
      <c r="AG173" s="506"/>
      <c r="AH173" s="506"/>
      <c r="AI173" s="506"/>
      <c r="AJ173" s="506"/>
      <c r="AK173" s="506"/>
      <c r="AL173" s="506"/>
      <c r="AM173" s="506"/>
      <c r="AN173" s="506"/>
      <c r="AO173" s="506"/>
      <c r="AP173" s="506"/>
      <c r="AQ173" s="506"/>
      <c r="AR173" s="506"/>
      <c r="AS173" s="435"/>
      <c r="AT173" s="437"/>
      <c r="AX173" s="496"/>
      <c r="AY173" s="496"/>
      <c r="AZ173" s="496"/>
      <c r="BA173" s="496"/>
    </row>
    <row r="174" spans="1:53" x14ac:dyDescent="0.2">
      <c r="A174" s="514"/>
      <c r="B174" s="435"/>
      <c r="C174" s="435"/>
      <c r="D174" s="520"/>
      <c r="E174" s="520"/>
      <c r="F174" s="520"/>
      <c r="G174" s="520"/>
      <c r="H174" s="520"/>
      <c r="I174" s="435"/>
      <c r="J174" s="435"/>
      <c r="K174" s="435"/>
      <c r="L174" s="435"/>
      <c r="M174" s="530"/>
      <c r="N174" s="530"/>
      <c r="O174" s="530"/>
      <c r="P174" s="435"/>
      <c r="Q174" s="533"/>
      <c r="R174" s="435"/>
      <c r="S174" s="435"/>
      <c r="T174" s="435"/>
      <c r="U174" s="435"/>
      <c r="V174" s="435"/>
      <c r="W174" s="506"/>
      <c r="X174" s="435"/>
      <c r="Y174" s="435"/>
      <c r="Z174" s="506"/>
      <c r="AA174" s="506"/>
      <c r="AB174" s="435"/>
      <c r="AC174" s="506"/>
      <c r="AD174" s="506"/>
      <c r="AE174" s="506"/>
      <c r="AF174" s="506"/>
      <c r="AG174" s="506"/>
      <c r="AH174" s="506"/>
      <c r="AI174" s="506"/>
      <c r="AJ174" s="506"/>
      <c r="AK174" s="506"/>
      <c r="AL174" s="506"/>
      <c r="AM174" s="506"/>
      <c r="AN174" s="506"/>
      <c r="AO174" s="506"/>
      <c r="AP174" s="506"/>
      <c r="AQ174" s="506"/>
      <c r="AR174" s="506"/>
      <c r="AS174" s="435"/>
      <c r="AT174" s="437"/>
      <c r="AX174" s="496"/>
      <c r="AY174" s="496"/>
      <c r="AZ174" s="496"/>
      <c r="BA174" s="496"/>
    </row>
    <row r="175" spans="1:53" x14ac:dyDescent="0.2">
      <c r="A175" s="514"/>
      <c r="B175" s="435"/>
      <c r="C175" s="435"/>
      <c r="D175" s="520"/>
      <c r="E175" s="520"/>
      <c r="F175" s="520"/>
      <c r="G175" s="520"/>
      <c r="H175" s="520"/>
      <c r="I175" s="435"/>
      <c r="J175" s="435"/>
      <c r="K175" s="435"/>
      <c r="L175" s="435"/>
      <c r="M175" s="530"/>
      <c r="N175" s="530"/>
      <c r="O175" s="530"/>
      <c r="P175" s="435"/>
      <c r="Q175" s="533"/>
      <c r="R175" s="435"/>
      <c r="S175" s="435"/>
      <c r="T175" s="435"/>
      <c r="U175" s="435"/>
      <c r="V175" s="435"/>
      <c r="W175" s="506"/>
      <c r="X175" s="435"/>
      <c r="Y175" s="435"/>
      <c r="Z175" s="506"/>
      <c r="AA175" s="506"/>
      <c r="AB175" s="435"/>
      <c r="AC175" s="506"/>
      <c r="AD175" s="506"/>
      <c r="AE175" s="506"/>
      <c r="AF175" s="506"/>
      <c r="AG175" s="506"/>
      <c r="AH175" s="506"/>
      <c r="AI175" s="506"/>
      <c r="AJ175" s="506"/>
      <c r="AK175" s="506"/>
      <c r="AL175" s="506"/>
      <c r="AM175" s="506"/>
      <c r="AN175" s="506"/>
      <c r="AO175" s="506"/>
      <c r="AP175" s="506"/>
      <c r="AQ175" s="506"/>
      <c r="AR175" s="506"/>
      <c r="AS175" s="435"/>
      <c r="AT175" s="437"/>
      <c r="AX175" s="496"/>
      <c r="AY175" s="496"/>
      <c r="AZ175" s="496"/>
      <c r="BA175" s="496"/>
    </row>
    <row r="176" spans="1:53" x14ac:dyDescent="0.2">
      <c r="A176" s="514"/>
      <c r="B176" s="435"/>
      <c r="C176" s="435"/>
      <c r="D176" s="520"/>
      <c r="E176" s="520"/>
      <c r="F176" s="520"/>
      <c r="G176" s="520"/>
      <c r="H176" s="520"/>
      <c r="I176" s="435"/>
      <c r="J176" s="435"/>
      <c r="K176" s="435"/>
      <c r="L176" s="435"/>
      <c r="M176" s="530"/>
      <c r="N176" s="530"/>
      <c r="O176" s="530"/>
      <c r="P176" s="435"/>
      <c r="Q176" s="533"/>
      <c r="R176" s="435"/>
      <c r="S176" s="435"/>
      <c r="T176" s="435"/>
      <c r="U176" s="435"/>
      <c r="V176" s="435"/>
      <c r="W176" s="506"/>
      <c r="X176" s="435"/>
      <c r="Y176" s="435"/>
      <c r="Z176" s="506"/>
      <c r="AA176" s="506"/>
      <c r="AB176" s="435"/>
      <c r="AC176" s="506"/>
      <c r="AD176" s="506"/>
      <c r="AE176" s="506"/>
      <c r="AF176" s="506"/>
      <c r="AG176" s="506"/>
      <c r="AH176" s="506"/>
      <c r="AI176" s="506"/>
      <c r="AJ176" s="506"/>
      <c r="AK176" s="506"/>
      <c r="AL176" s="506"/>
      <c r="AM176" s="506"/>
      <c r="AN176" s="506"/>
      <c r="AO176" s="506"/>
      <c r="AP176" s="506"/>
      <c r="AQ176" s="506"/>
      <c r="AR176" s="506"/>
      <c r="AS176" s="435"/>
      <c r="AT176" s="437"/>
      <c r="AX176" s="496"/>
      <c r="AY176" s="496"/>
      <c r="AZ176" s="496"/>
      <c r="BA176" s="496"/>
    </row>
    <row r="177" spans="1:53" x14ac:dyDescent="0.2">
      <c r="A177" s="514"/>
      <c r="B177" s="435"/>
      <c r="C177" s="435"/>
      <c r="D177" s="520"/>
      <c r="E177" s="520"/>
      <c r="F177" s="520"/>
      <c r="G177" s="520"/>
      <c r="H177" s="520"/>
      <c r="I177" s="435"/>
      <c r="J177" s="435"/>
      <c r="K177" s="435"/>
      <c r="L177" s="435"/>
      <c r="M177" s="530"/>
      <c r="N177" s="530"/>
      <c r="O177" s="530"/>
      <c r="P177" s="435"/>
      <c r="Q177" s="533"/>
      <c r="R177" s="435"/>
      <c r="S177" s="435"/>
      <c r="T177" s="435"/>
      <c r="U177" s="435"/>
      <c r="V177" s="435"/>
      <c r="W177" s="506"/>
      <c r="X177" s="435"/>
      <c r="Y177" s="435"/>
      <c r="Z177" s="506"/>
      <c r="AA177" s="506"/>
      <c r="AB177" s="435"/>
      <c r="AC177" s="506"/>
      <c r="AD177" s="506"/>
      <c r="AE177" s="506"/>
      <c r="AF177" s="506"/>
      <c r="AG177" s="506"/>
      <c r="AH177" s="506"/>
      <c r="AI177" s="506"/>
      <c r="AJ177" s="506"/>
      <c r="AK177" s="506"/>
      <c r="AL177" s="506"/>
      <c r="AM177" s="506"/>
      <c r="AN177" s="506"/>
      <c r="AO177" s="506"/>
      <c r="AP177" s="506"/>
      <c r="AQ177" s="506"/>
      <c r="AR177" s="506"/>
      <c r="AS177" s="435"/>
      <c r="AT177" s="437"/>
      <c r="AX177" s="496"/>
      <c r="AY177" s="496"/>
      <c r="AZ177" s="496"/>
      <c r="BA177" s="496"/>
    </row>
    <row r="178" spans="1:53" x14ac:dyDescent="0.2">
      <c r="A178" s="514"/>
      <c r="B178" s="435"/>
      <c r="C178" s="435"/>
      <c r="D178" s="520"/>
      <c r="E178" s="520"/>
      <c r="F178" s="520"/>
      <c r="G178" s="520"/>
      <c r="H178" s="520"/>
      <c r="I178" s="435"/>
      <c r="J178" s="435"/>
      <c r="K178" s="435"/>
      <c r="L178" s="435"/>
      <c r="M178" s="530"/>
      <c r="N178" s="530"/>
      <c r="O178" s="530"/>
      <c r="P178" s="435"/>
      <c r="Q178" s="533"/>
      <c r="R178" s="435"/>
      <c r="S178" s="435"/>
      <c r="T178" s="435"/>
      <c r="U178" s="435"/>
      <c r="V178" s="435"/>
      <c r="W178" s="506"/>
      <c r="X178" s="435"/>
      <c r="Y178" s="435"/>
      <c r="Z178" s="506"/>
      <c r="AA178" s="506"/>
      <c r="AB178" s="435"/>
      <c r="AC178" s="506"/>
      <c r="AD178" s="506"/>
      <c r="AE178" s="506"/>
      <c r="AF178" s="506"/>
      <c r="AG178" s="506"/>
      <c r="AH178" s="506"/>
      <c r="AI178" s="506"/>
      <c r="AJ178" s="506"/>
      <c r="AK178" s="506"/>
      <c r="AL178" s="506"/>
      <c r="AM178" s="506"/>
      <c r="AN178" s="506"/>
      <c r="AO178" s="506"/>
      <c r="AP178" s="506"/>
      <c r="AQ178" s="506"/>
      <c r="AR178" s="506"/>
      <c r="AS178" s="435"/>
      <c r="AT178" s="437"/>
      <c r="AX178" s="496"/>
      <c r="AY178" s="496"/>
      <c r="AZ178" s="496"/>
      <c r="BA178" s="496"/>
    </row>
    <row r="179" spans="1:53" x14ac:dyDescent="0.2">
      <c r="A179" s="514"/>
      <c r="B179" s="435"/>
      <c r="C179" s="435"/>
      <c r="D179" s="520"/>
      <c r="E179" s="520"/>
      <c r="F179" s="520"/>
      <c r="G179" s="520"/>
      <c r="H179" s="520"/>
      <c r="I179" s="435"/>
      <c r="J179" s="435"/>
      <c r="K179" s="435"/>
      <c r="L179" s="435"/>
      <c r="M179" s="530"/>
      <c r="N179" s="530"/>
      <c r="O179" s="530"/>
      <c r="P179" s="435"/>
      <c r="Q179" s="533"/>
      <c r="R179" s="435"/>
      <c r="S179" s="435"/>
      <c r="T179" s="435"/>
      <c r="U179" s="435"/>
      <c r="V179" s="435"/>
      <c r="W179" s="506"/>
      <c r="X179" s="435"/>
      <c r="Y179" s="435"/>
      <c r="Z179" s="506"/>
      <c r="AA179" s="506"/>
      <c r="AB179" s="435"/>
      <c r="AC179" s="506"/>
      <c r="AD179" s="506"/>
      <c r="AE179" s="506"/>
      <c r="AF179" s="506"/>
      <c r="AG179" s="506"/>
      <c r="AH179" s="506"/>
      <c r="AI179" s="506"/>
      <c r="AJ179" s="506"/>
      <c r="AK179" s="506"/>
      <c r="AL179" s="506"/>
      <c r="AM179" s="506"/>
      <c r="AN179" s="506"/>
      <c r="AO179" s="506"/>
      <c r="AP179" s="506"/>
      <c r="AQ179" s="506"/>
      <c r="AR179" s="506"/>
      <c r="AS179" s="435"/>
      <c r="AT179" s="437"/>
      <c r="AX179" s="496"/>
      <c r="AY179" s="496"/>
      <c r="AZ179" s="496"/>
      <c r="BA179" s="496"/>
    </row>
    <row r="180" spans="1:53" x14ac:dyDescent="0.2">
      <c r="A180" s="514"/>
      <c r="B180" s="435"/>
      <c r="C180" s="435"/>
      <c r="D180" s="520"/>
      <c r="E180" s="520"/>
      <c r="F180" s="520"/>
      <c r="G180" s="520"/>
      <c r="H180" s="520"/>
      <c r="I180" s="435"/>
      <c r="J180" s="435"/>
      <c r="K180" s="435"/>
      <c r="L180" s="435"/>
      <c r="M180" s="530"/>
      <c r="N180" s="530"/>
      <c r="O180" s="530"/>
      <c r="P180" s="435"/>
      <c r="Q180" s="533"/>
      <c r="R180" s="435"/>
      <c r="S180" s="435"/>
      <c r="T180" s="435"/>
      <c r="U180" s="435"/>
      <c r="V180" s="435"/>
      <c r="W180" s="506"/>
      <c r="X180" s="435"/>
      <c r="Y180" s="435"/>
      <c r="Z180" s="506"/>
      <c r="AA180" s="506"/>
      <c r="AB180" s="435"/>
      <c r="AC180" s="506"/>
      <c r="AD180" s="506"/>
      <c r="AE180" s="506"/>
      <c r="AF180" s="506"/>
      <c r="AG180" s="506"/>
      <c r="AH180" s="506"/>
      <c r="AI180" s="506"/>
      <c r="AJ180" s="506"/>
      <c r="AK180" s="506"/>
      <c r="AL180" s="506"/>
      <c r="AM180" s="506"/>
      <c r="AN180" s="506"/>
      <c r="AO180" s="506"/>
      <c r="AP180" s="506"/>
      <c r="AQ180" s="506"/>
      <c r="AR180" s="506"/>
      <c r="AS180" s="435"/>
      <c r="AT180" s="437"/>
      <c r="AX180" s="496"/>
      <c r="AY180" s="496"/>
      <c r="AZ180" s="496"/>
      <c r="BA180" s="496"/>
    </row>
    <row r="181" spans="1:53" x14ac:dyDescent="0.2">
      <c r="A181" s="514"/>
      <c r="B181" s="435"/>
      <c r="C181" s="435"/>
      <c r="D181" s="520"/>
      <c r="E181" s="520"/>
      <c r="F181" s="520"/>
      <c r="G181" s="520"/>
      <c r="H181" s="520"/>
      <c r="I181" s="435"/>
      <c r="J181" s="435"/>
      <c r="K181" s="435"/>
      <c r="L181" s="435"/>
      <c r="M181" s="530"/>
      <c r="N181" s="530"/>
      <c r="O181" s="530"/>
      <c r="P181" s="435"/>
      <c r="Q181" s="533"/>
      <c r="R181" s="435"/>
      <c r="S181" s="435"/>
      <c r="T181" s="435"/>
      <c r="U181" s="435"/>
      <c r="V181" s="435"/>
      <c r="W181" s="506"/>
      <c r="X181" s="435"/>
      <c r="Y181" s="435"/>
      <c r="Z181" s="506"/>
      <c r="AA181" s="506"/>
      <c r="AB181" s="435"/>
      <c r="AC181" s="506"/>
      <c r="AD181" s="506"/>
      <c r="AE181" s="506"/>
      <c r="AF181" s="506"/>
      <c r="AG181" s="506"/>
      <c r="AH181" s="506"/>
      <c r="AI181" s="506"/>
      <c r="AJ181" s="506"/>
      <c r="AK181" s="506"/>
      <c r="AL181" s="506"/>
      <c r="AM181" s="506"/>
      <c r="AN181" s="506"/>
      <c r="AO181" s="506"/>
      <c r="AP181" s="506"/>
      <c r="AQ181" s="506"/>
      <c r="AR181" s="506"/>
      <c r="AS181" s="435"/>
      <c r="AT181" s="437"/>
      <c r="AX181" s="496"/>
      <c r="AY181" s="496"/>
      <c r="AZ181" s="496"/>
      <c r="BA181" s="496"/>
    </row>
    <row r="182" spans="1:53" x14ac:dyDescent="0.2">
      <c r="A182" s="514"/>
      <c r="B182" s="435"/>
      <c r="C182" s="435"/>
      <c r="D182" s="520"/>
      <c r="E182" s="520"/>
      <c r="F182" s="520"/>
      <c r="G182" s="520"/>
      <c r="H182" s="520"/>
      <c r="I182" s="435"/>
      <c r="J182" s="435"/>
      <c r="K182" s="435"/>
      <c r="L182" s="435"/>
      <c r="M182" s="530"/>
      <c r="N182" s="530"/>
      <c r="O182" s="530"/>
      <c r="P182" s="435"/>
      <c r="Q182" s="533"/>
      <c r="R182" s="435"/>
      <c r="S182" s="435"/>
      <c r="T182" s="435"/>
      <c r="U182" s="435"/>
      <c r="V182" s="435"/>
      <c r="W182" s="506"/>
      <c r="X182" s="435"/>
      <c r="Y182" s="435"/>
      <c r="Z182" s="506"/>
      <c r="AA182" s="506"/>
      <c r="AB182" s="435"/>
      <c r="AC182" s="506"/>
      <c r="AD182" s="506"/>
      <c r="AE182" s="506"/>
      <c r="AF182" s="506"/>
      <c r="AG182" s="506"/>
      <c r="AH182" s="506"/>
      <c r="AI182" s="506"/>
      <c r="AJ182" s="506"/>
      <c r="AK182" s="506"/>
      <c r="AL182" s="506"/>
      <c r="AM182" s="506"/>
      <c r="AN182" s="506"/>
      <c r="AO182" s="506"/>
      <c r="AP182" s="506"/>
      <c r="AQ182" s="506"/>
      <c r="AR182" s="506"/>
      <c r="AS182" s="435"/>
      <c r="AT182" s="437"/>
      <c r="AX182" s="496"/>
      <c r="AY182" s="496"/>
      <c r="AZ182" s="496"/>
      <c r="BA182" s="496"/>
    </row>
    <row r="183" spans="1:53" x14ac:dyDescent="0.2">
      <c r="A183" s="514"/>
      <c r="B183" s="435"/>
      <c r="C183" s="435"/>
      <c r="D183" s="520"/>
      <c r="E183" s="520"/>
      <c r="F183" s="520"/>
      <c r="G183" s="520"/>
      <c r="H183" s="520"/>
      <c r="I183" s="435"/>
      <c r="J183" s="435"/>
      <c r="K183" s="435"/>
      <c r="L183" s="435"/>
      <c r="M183" s="530"/>
      <c r="N183" s="530"/>
      <c r="O183" s="530"/>
      <c r="P183" s="435"/>
      <c r="Q183" s="533"/>
      <c r="R183" s="435"/>
      <c r="S183" s="435"/>
      <c r="T183" s="435"/>
      <c r="U183" s="435"/>
      <c r="V183" s="435"/>
      <c r="W183" s="506"/>
      <c r="X183" s="435"/>
      <c r="Y183" s="435"/>
      <c r="Z183" s="506"/>
      <c r="AA183" s="506"/>
      <c r="AB183" s="435"/>
      <c r="AC183" s="506"/>
      <c r="AD183" s="506"/>
      <c r="AE183" s="506"/>
      <c r="AF183" s="506"/>
      <c r="AG183" s="506"/>
      <c r="AH183" s="506"/>
      <c r="AI183" s="506"/>
      <c r="AJ183" s="506"/>
      <c r="AK183" s="506"/>
      <c r="AL183" s="506"/>
      <c r="AM183" s="506"/>
      <c r="AN183" s="506"/>
      <c r="AO183" s="506"/>
      <c r="AP183" s="506"/>
      <c r="AQ183" s="506"/>
      <c r="AR183" s="506"/>
      <c r="AS183" s="435"/>
      <c r="AT183" s="437"/>
      <c r="AX183" s="496"/>
      <c r="AY183" s="496"/>
      <c r="AZ183" s="496"/>
      <c r="BA183" s="496"/>
    </row>
    <row r="184" spans="1:53" x14ac:dyDescent="0.2">
      <c r="A184" s="514"/>
      <c r="B184" s="435"/>
      <c r="C184" s="435"/>
      <c r="D184" s="520"/>
      <c r="E184" s="520"/>
      <c r="F184" s="520"/>
      <c r="G184" s="520"/>
      <c r="H184" s="520"/>
      <c r="I184" s="435"/>
      <c r="J184" s="435"/>
      <c r="K184" s="435"/>
      <c r="L184" s="435"/>
      <c r="M184" s="530"/>
      <c r="N184" s="530"/>
      <c r="O184" s="530"/>
      <c r="P184" s="435"/>
      <c r="Q184" s="533"/>
      <c r="R184" s="435"/>
      <c r="S184" s="435"/>
      <c r="T184" s="435"/>
      <c r="U184" s="435"/>
      <c r="V184" s="435"/>
      <c r="W184" s="506"/>
      <c r="X184" s="435"/>
      <c r="Y184" s="435"/>
      <c r="Z184" s="506"/>
      <c r="AA184" s="506"/>
      <c r="AB184" s="435"/>
      <c r="AC184" s="506"/>
      <c r="AD184" s="506"/>
      <c r="AE184" s="506"/>
      <c r="AF184" s="506"/>
      <c r="AG184" s="506"/>
      <c r="AH184" s="506"/>
      <c r="AI184" s="506"/>
      <c r="AJ184" s="506"/>
      <c r="AK184" s="506"/>
      <c r="AL184" s="506"/>
      <c r="AM184" s="506"/>
      <c r="AN184" s="506"/>
      <c r="AO184" s="506"/>
      <c r="AP184" s="506"/>
      <c r="AQ184" s="506"/>
      <c r="AR184" s="506"/>
      <c r="AS184" s="435"/>
      <c r="AT184" s="437"/>
      <c r="AX184" s="496"/>
      <c r="AY184" s="496"/>
      <c r="AZ184" s="496"/>
      <c r="BA184" s="496"/>
    </row>
    <row r="185" spans="1:53" x14ac:dyDescent="0.2">
      <c r="A185" s="514"/>
      <c r="B185" s="435"/>
      <c r="C185" s="435"/>
      <c r="D185" s="520"/>
      <c r="E185" s="520"/>
      <c r="F185" s="520"/>
      <c r="G185" s="520"/>
      <c r="H185" s="520"/>
      <c r="I185" s="435"/>
      <c r="J185" s="435"/>
      <c r="K185" s="435"/>
      <c r="L185" s="435"/>
      <c r="M185" s="530"/>
      <c r="N185" s="530"/>
      <c r="O185" s="530"/>
      <c r="P185" s="435"/>
      <c r="Q185" s="533"/>
      <c r="R185" s="435"/>
      <c r="S185" s="435"/>
      <c r="T185" s="435"/>
      <c r="U185" s="435"/>
      <c r="V185" s="435"/>
      <c r="W185" s="506"/>
      <c r="X185" s="435"/>
      <c r="Y185" s="435"/>
      <c r="Z185" s="506"/>
      <c r="AA185" s="506"/>
      <c r="AB185" s="435"/>
      <c r="AC185" s="506"/>
      <c r="AD185" s="506"/>
      <c r="AE185" s="506"/>
      <c r="AF185" s="506"/>
      <c r="AG185" s="506"/>
      <c r="AH185" s="506"/>
      <c r="AI185" s="506"/>
      <c r="AJ185" s="506"/>
      <c r="AK185" s="506"/>
      <c r="AL185" s="506"/>
      <c r="AM185" s="506"/>
      <c r="AN185" s="506"/>
      <c r="AO185" s="506"/>
      <c r="AP185" s="506"/>
      <c r="AQ185" s="506"/>
      <c r="AR185" s="506"/>
      <c r="AS185" s="435"/>
      <c r="AT185" s="437"/>
      <c r="AX185" s="496"/>
      <c r="AY185" s="496"/>
      <c r="AZ185" s="496"/>
      <c r="BA185" s="496"/>
    </row>
    <row r="186" spans="1:53" x14ac:dyDescent="0.2">
      <c r="A186" s="514"/>
      <c r="B186" s="435"/>
      <c r="C186" s="435"/>
      <c r="D186" s="520"/>
      <c r="E186" s="520"/>
      <c r="F186" s="520"/>
      <c r="G186" s="520"/>
      <c r="H186" s="520"/>
      <c r="I186" s="435"/>
      <c r="J186" s="435"/>
      <c r="K186" s="435"/>
      <c r="L186" s="435"/>
      <c r="M186" s="530"/>
      <c r="N186" s="530"/>
      <c r="O186" s="530"/>
      <c r="P186" s="435"/>
      <c r="Q186" s="533"/>
      <c r="R186" s="435"/>
      <c r="S186" s="435"/>
      <c r="T186" s="435"/>
      <c r="U186" s="435"/>
      <c r="V186" s="435"/>
      <c r="W186" s="506"/>
      <c r="X186" s="435"/>
      <c r="Y186" s="435"/>
      <c r="Z186" s="506"/>
      <c r="AA186" s="506"/>
      <c r="AB186" s="435"/>
      <c r="AC186" s="506"/>
      <c r="AD186" s="506"/>
      <c r="AE186" s="506"/>
      <c r="AF186" s="506"/>
      <c r="AG186" s="506"/>
      <c r="AH186" s="506"/>
      <c r="AI186" s="506"/>
      <c r="AJ186" s="506"/>
      <c r="AK186" s="506"/>
      <c r="AL186" s="506"/>
      <c r="AM186" s="506"/>
      <c r="AN186" s="506"/>
      <c r="AO186" s="506"/>
      <c r="AP186" s="506"/>
      <c r="AQ186" s="506"/>
      <c r="AR186" s="506"/>
      <c r="AS186" s="435"/>
      <c r="AT186" s="437"/>
      <c r="AX186" s="496"/>
      <c r="AY186" s="496"/>
      <c r="AZ186" s="496"/>
      <c r="BA186" s="496"/>
    </row>
    <row r="187" spans="1:53" x14ac:dyDescent="0.2">
      <c r="A187" s="514"/>
      <c r="B187" s="435"/>
      <c r="C187" s="435"/>
      <c r="D187" s="520"/>
      <c r="E187" s="520"/>
      <c r="F187" s="520"/>
      <c r="G187" s="520"/>
      <c r="H187" s="520"/>
      <c r="I187" s="435"/>
      <c r="J187" s="435"/>
      <c r="K187" s="435"/>
      <c r="L187" s="435"/>
      <c r="M187" s="530"/>
      <c r="N187" s="530"/>
      <c r="O187" s="530"/>
      <c r="P187" s="435"/>
      <c r="Q187" s="533"/>
      <c r="R187" s="435"/>
      <c r="S187" s="435"/>
      <c r="T187" s="435"/>
      <c r="U187" s="435"/>
      <c r="V187" s="435"/>
      <c r="W187" s="506"/>
      <c r="X187" s="435"/>
      <c r="Y187" s="435"/>
      <c r="Z187" s="506"/>
      <c r="AA187" s="506"/>
      <c r="AB187" s="435"/>
      <c r="AC187" s="506"/>
      <c r="AD187" s="506"/>
      <c r="AE187" s="506"/>
      <c r="AF187" s="506"/>
      <c r="AG187" s="506"/>
      <c r="AH187" s="506"/>
      <c r="AI187" s="506"/>
      <c r="AJ187" s="506"/>
      <c r="AK187" s="506"/>
      <c r="AL187" s="506"/>
      <c r="AM187" s="506"/>
      <c r="AN187" s="506"/>
      <c r="AO187" s="506"/>
      <c r="AP187" s="506"/>
      <c r="AQ187" s="506"/>
      <c r="AR187" s="506"/>
      <c r="AS187" s="435"/>
      <c r="AT187" s="437"/>
      <c r="AX187" s="496"/>
      <c r="AY187" s="496"/>
      <c r="AZ187" s="496"/>
      <c r="BA187" s="496"/>
    </row>
    <row r="188" spans="1:53" x14ac:dyDescent="0.2">
      <c r="A188" s="514"/>
      <c r="B188" s="435"/>
      <c r="C188" s="435"/>
      <c r="D188" s="520"/>
      <c r="E188" s="520"/>
      <c r="F188" s="520"/>
      <c r="G188" s="520"/>
      <c r="H188" s="520"/>
      <c r="I188" s="435"/>
      <c r="J188" s="435"/>
      <c r="K188" s="435"/>
      <c r="L188" s="435"/>
      <c r="M188" s="530"/>
      <c r="N188" s="530"/>
      <c r="O188" s="530"/>
      <c r="P188" s="435"/>
      <c r="Q188" s="533"/>
      <c r="R188" s="435"/>
      <c r="S188" s="435"/>
      <c r="T188" s="435"/>
      <c r="U188" s="435"/>
      <c r="V188" s="435"/>
      <c r="W188" s="506"/>
      <c r="X188" s="435"/>
      <c r="Y188" s="435"/>
      <c r="Z188" s="506"/>
      <c r="AA188" s="506"/>
      <c r="AB188" s="435"/>
      <c r="AC188" s="506"/>
      <c r="AD188" s="506"/>
      <c r="AE188" s="506"/>
      <c r="AF188" s="506"/>
      <c r="AG188" s="506"/>
      <c r="AH188" s="506"/>
      <c r="AI188" s="506"/>
      <c r="AJ188" s="506"/>
      <c r="AK188" s="506"/>
      <c r="AL188" s="506"/>
      <c r="AM188" s="506"/>
      <c r="AN188" s="506"/>
      <c r="AO188" s="506"/>
      <c r="AP188" s="506"/>
      <c r="AQ188" s="506"/>
      <c r="AR188" s="506"/>
      <c r="AS188" s="435"/>
      <c r="AT188" s="437"/>
      <c r="AX188" s="496"/>
      <c r="AY188" s="496"/>
      <c r="AZ188" s="496"/>
      <c r="BA188" s="496"/>
    </row>
    <row r="189" spans="1:53" x14ac:dyDescent="0.2">
      <c r="A189" s="514"/>
      <c r="B189" s="435"/>
      <c r="C189" s="435"/>
      <c r="D189" s="520"/>
      <c r="E189" s="520"/>
      <c r="F189" s="520"/>
      <c r="G189" s="520"/>
      <c r="H189" s="520"/>
      <c r="I189" s="435"/>
      <c r="J189" s="435"/>
      <c r="K189" s="435"/>
      <c r="L189" s="435"/>
      <c r="M189" s="530"/>
      <c r="N189" s="530"/>
      <c r="O189" s="530"/>
      <c r="P189" s="435"/>
      <c r="Q189" s="533"/>
      <c r="R189" s="435"/>
      <c r="S189" s="435"/>
      <c r="T189" s="435"/>
      <c r="U189" s="435"/>
      <c r="V189" s="435"/>
      <c r="W189" s="506"/>
      <c r="X189" s="435"/>
      <c r="Y189" s="435"/>
      <c r="Z189" s="506"/>
      <c r="AA189" s="506"/>
      <c r="AB189" s="435"/>
      <c r="AC189" s="506"/>
      <c r="AD189" s="506"/>
      <c r="AE189" s="506"/>
      <c r="AF189" s="506"/>
      <c r="AG189" s="506"/>
      <c r="AH189" s="506"/>
      <c r="AI189" s="506"/>
      <c r="AJ189" s="506"/>
      <c r="AK189" s="506"/>
      <c r="AL189" s="506"/>
      <c r="AM189" s="506"/>
      <c r="AN189" s="506"/>
      <c r="AO189" s="506"/>
      <c r="AP189" s="506"/>
      <c r="AQ189" s="506"/>
      <c r="AR189" s="506"/>
      <c r="AS189" s="435"/>
      <c r="AT189" s="437"/>
      <c r="AX189" s="496"/>
      <c r="AY189" s="496"/>
      <c r="AZ189" s="496"/>
      <c r="BA189" s="496"/>
    </row>
    <row r="190" spans="1:53" x14ac:dyDescent="0.2">
      <c r="A190" s="514"/>
      <c r="B190" s="435"/>
      <c r="C190" s="435"/>
      <c r="D190" s="520"/>
      <c r="E190" s="520"/>
      <c r="F190" s="520"/>
      <c r="G190" s="520"/>
      <c r="H190" s="520"/>
      <c r="I190" s="435"/>
      <c r="J190" s="435"/>
      <c r="K190" s="435"/>
      <c r="L190" s="435"/>
      <c r="M190" s="530"/>
      <c r="N190" s="530"/>
      <c r="O190" s="530"/>
      <c r="P190" s="435"/>
      <c r="Q190" s="533"/>
      <c r="R190" s="435"/>
      <c r="S190" s="435"/>
      <c r="T190" s="435"/>
      <c r="U190" s="435"/>
      <c r="V190" s="435"/>
      <c r="W190" s="506"/>
      <c r="X190" s="435"/>
      <c r="Y190" s="435"/>
      <c r="Z190" s="506"/>
      <c r="AA190" s="506"/>
      <c r="AB190" s="435"/>
      <c r="AC190" s="506"/>
      <c r="AD190" s="506"/>
      <c r="AE190" s="506"/>
      <c r="AF190" s="506"/>
      <c r="AG190" s="506"/>
      <c r="AH190" s="506"/>
      <c r="AI190" s="506"/>
      <c r="AJ190" s="506"/>
      <c r="AK190" s="506"/>
      <c r="AL190" s="506"/>
      <c r="AM190" s="506"/>
      <c r="AN190" s="506"/>
      <c r="AO190" s="506"/>
      <c r="AP190" s="506"/>
      <c r="AQ190" s="506"/>
      <c r="AR190" s="506"/>
      <c r="AS190" s="435"/>
      <c r="AT190" s="437"/>
      <c r="AX190" s="496"/>
      <c r="AY190" s="496"/>
      <c r="AZ190" s="496"/>
      <c r="BA190" s="496"/>
    </row>
    <row r="191" spans="1:53" x14ac:dyDescent="0.2">
      <c r="A191" s="514"/>
      <c r="B191" s="435"/>
      <c r="C191" s="435"/>
      <c r="D191" s="520"/>
      <c r="E191" s="520"/>
      <c r="F191" s="520"/>
      <c r="G191" s="520"/>
      <c r="H191" s="520"/>
      <c r="I191" s="435"/>
      <c r="J191" s="435"/>
      <c r="K191" s="435"/>
      <c r="L191" s="435"/>
      <c r="M191" s="530"/>
      <c r="N191" s="530"/>
      <c r="O191" s="530"/>
      <c r="P191" s="435"/>
      <c r="Q191" s="533"/>
      <c r="R191" s="435"/>
      <c r="S191" s="435"/>
      <c r="T191" s="435"/>
      <c r="U191" s="435"/>
      <c r="V191" s="435"/>
      <c r="W191" s="506"/>
      <c r="X191" s="435"/>
      <c r="Y191" s="435"/>
      <c r="Z191" s="506"/>
      <c r="AA191" s="506"/>
      <c r="AB191" s="435"/>
      <c r="AC191" s="506"/>
      <c r="AD191" s="506"/>
      <c r="AE191" s="506"/>
      <c r="AF191" s="506"/>
      <c r="AG191" s="506"/>
      <c r="AH191" s="506"/>
      <c r="AI191" s="506"/>
      <c r="AJ191" s="506"/>
      <c r="AK191" s="506"/>
      <c r="AL191" s="506"/>
      <c r="AM191" s="506"/>
      <c r="AN191" s="506"/>
      <c r="AO191" s="506"/>
      <c r="AP191" s="506"/>
      <c r="AQ191" s="506"/>
      <c r="AR191" s="506"/>
      <c r="AS191" s="435"/>
      <c r="AT191" s="437"/>
      <c r="AX191" s="496"/>
      <c r="AY191" s="496"/>
      <c r="AZ191" s="496"/>
      <c r="BA191" s="496"/>
    </row>
    <row r="192" spans="1:53" x14ac:dyDescent="0.2">
      <c r="A192" s="514"/>
      <c r="B192" s="435"/>
      <c r="C192" s="435"/>
      <c r="D192" s="520"/>
      <c r="E192" s="520"/>
      <c r="F192" s="520"/>
      <c r="G192" s="520"/>
      <c r="H192" s="520"/>
      <c r="I192" s="435"/>
      <c r="J192" s="435"/>
      <c r="K192" s="435"/>
      <c r="L192" s="435"/>
      <c r="M192" s="530"/>
      <c r="N192" s="530"/>
      <c r="O192" s="530"/>
      <c r="P192" s="435"/>
      <c r="Q192" s="533"/>
      <c r="R192" s="435"/>
      <c r="S192" s="435"/>
      <c r="T192" s="435"/>
      <c r="U192" s="435"/>
      <c r="V192" s="435"/>
      <c r="W192" s="506"/>
      <c r="X192" s="435"/>
      <c r="Y192" s="435"/>
      <c r="Z192" s="506"/>
      <c r="AA192" s="506"/>
      <c r="AB192" s="435"/>
      <c r="AC192" s="506"/>
      <c r="AD192" s="506"/>
      <c r="AE192" s="506"/>
      <c r="AF192" s="506"/>
      <c r="AG192" s="506"/>
      <c r="AH192" s="506"/>
      <c r="AI192" s="506"/>
      <c r="AJ192" s="506"/>
      <c r="AK192" s="506"/>
      <c r="AL192" s="506"/>
      <c r="AM192" s="506"/>
      <c r="AN192" s="506"/>
      <c r="AO192" s="506"/>
      <c r="AP192" s="506"/>
      <c r="AQ192" s="506"/>
      <c r="AR192" s="506"/>
      <c r="AS192" s="435"/>
      <c r="AT192" s="437"/>
      <c r="AX192" s="496"/>
      <c r="AY192" s="496"/>
      <c r="AZ192" s="496"/>
      <c r="BA192" s="496"/>
    </row>
    <row r="193" spans="1:53" x14ac:dyDescent="0.2">
      <c r="A193" s="514"/>
      <c r="B193" s="435"/>
      <c r="C193" s="435"/>
      <c r="D193" s="520"/>
      <c r="E193" s="520"/>
      <c r="F193" s="520"/>
      <c r="G193" s="520"/>
      <c r="H193" s="520"/>
      <c r="I193" s="435"/>
      <c r="J193" s="435"/>
      <c r="K193" s="435"/>
      <c r="L193" s="435"/>
      <c r="M193" s="530"/>
      <c r="N193" s="530"/>
      <c r="O193" s="530"/>
      <c r="P193" s="435"/>
      <c r="Q193" s="533"/>
      <c r="R193" s="435"/>
      <c r="S193" s="435"/>
      <c r="T193" s="435"/>
      <c r="U193" s="435"/>
      <c r="V193" s="435"/>
      <c r="W193" s="506"/>
      <c r="X193" s="435"/>
      <c r="Y193" s="435"/>
      <c r="Z193" s="506"/>
      <c r="AA193" s="506"/>
      <c r="AB193" s="435"/>
      <c r="AC193" s="506"/>
      <c r="AD193" s="506"/>
      <c r="AE193" s="506"/>
      <c r="AF193" s="506"/>
      <c r="AG193" s="506"/>
      <c r="AH193" s="506"/>
      <c r="AI193" s="506"/>
      <c r="AJ193" s="506"/>
      <c r="AK193" s="506"/>
      <c r="AL193" s="506"/>
      <c r="AM193" s="506"/>
      <c r="AN193" s="506"/>
      <c r="AO193" s="506"/>
      <c r="AP193" s="506"/>
      <c r="AQ193" s="506"/>
      <c r="AR193" s="506"/>
      <c r="AS193" s="435"/>
      <c r="AT193" s="437"/>
      <c r="AX193" s="496"/>
      <c r="AY193" s="496"/>
      <c r="AZ193" s="496"/>
      <c r="BA193" s="496"/>
    </row>
    <row r="194" spans="1:53" x14ac:dyDescent="0.2">
      <c r="A194" s="514"/>
      <c r="B194" s="435"/>
      <c r="C194" s="435"/>
      <c r="D194" s="520"/>
      <c r="E194" s="520"/>
      <c r="F194" s="520"/>
      <c r="G194" s="520"/>
      <c r="H194" s="520"/>
      <c r="I194" s="435"/>
      <c r="J194" s="435"/>
      <c r="K194" s="435"/>
      <c r="L194" s="435"/>
      <c r="M194" s="530"/>
      <c r="N194" s="530"/>
      <c r="O194" s="530"/>
      <c r="P194" s="435"/>
      <c r="Q194" s="533"/>
      <c r="R194" s="435"/>
      <c r="S194" s="435"/>
      <c r="T194" s="435"/>
      <c r="U194" s="435"/>
      <c r="V194" s="435"/>
      <c r="W194" s="506"/>
      <c r="X194" s="435"/>
      <c r="Y194" s="435"/>
      <c r="Z194" s="506"/>
      <c r="AA194" s="506"/>
      <c r="AB194" s="435"/>
      <c r="AC194" s="506"/>
      <c r="AD194" s="506"/>
      <c r="AE194" s="506"/>
      <c r="AF194" s="506"/>
      <c r="AG194" s="506"/>
      <c r="AH194" s="506"/>
      <c r="AI194" s="506"/>
      <c r="AJ194" s="506"/>
      <c r="AK194" s="506"/>
      <c r="AL194" s="506"/>
      <c r="AM194" s="506"/>
      <c r="AN194" s="506"/>
      <c r="AO194" s="506"/>
      <c r="AP194" s="506"/>
      <c r="AQ194" s="506"/>
      <c r="AR194" s="506"/>
      <c r="AS194" s="435"/>
      <c r="AT194" s="437"/>
      <c r="AX194" s="496"/>
      <c r="AY194" s="496"/>
      <c r="AZ194" s="496"/>
      <c r="BA194" s="496"/>
    </row>
    <row r="195" spans="1:53" x14ac:dyDescent="0.2">
      <c r="A195" s="514"/>
      <c r="B195" s="435"/>
      <c r="C195" s="435"/>
      <c r="D195" s="520"/>
      <c r="E195" s="520"/>
      <c r="F195" s="520"/>
      <c r="G195" s="520"/>
      <c r="H195" s="520"/>
      <c r="I195" s="435"/>
      <c r="J195" s="435"/>
      <c r="K195" s="435"/>
      <c r="L195" s="435"/>
      <c r="M195" s="530"/>
      <c r="N195" s="530"/>
      <c r="O195" s="530"/>
      <c r="P195" s="435"/>
      <c r="Q195" s="533"/>
      <c r="R195" s="435"/>
      <c r="S195" s="435"/>
      <c r="T195" s="435"/>
      <c r="U195" s="435"/>
      <c r="V195" s="435"/>
      <c r="W195" s="506"/>
      <c r="X195" s="435"/>
      <c r="Y195" s="435"/>
      <c r="Z195" s="506"/>
      <c r="AA195" s="506"/>
      <c r="AB195" s="435"/>
      <c r="AC195" s="506"/>
      <c r="AD195" s="506"/>
      <c r="AE195" s="506"/>
      <c r="AF195" s="506"/>
      <c r="AG195" s="506"/>
      <c r="AH195" s="506"/>
      <c r="AI195" s="506"/>
      <c r="AJ195" s="506"/>
      <c r="AK195" s="506"/>
      <c r="AL195" s="506"/>
      <c r="AM195" s="506"/>
      <c r="AN195" s="506"/>
      <c r="AO195" s="506"/>
      <c r="AP195" s="506"/>
      <c r="AQ195" s="506"/>
      <c r="AR195" s="506"/>
      <c r="AS195" s="435"/>
      <c r="AT195" s="437"/>
      <c r="AX195" s="496"/>
      <c r="AY195" s="496"/>
      <c r="AZ195" s="496"/>
      <c r="BA195" s="496"/>
    </row>
    <row r="196" spans="1:53" x14ac:dyDescent="0.2">
      <c r="A196" s="514"/>
      <c r="B196" s="435"/>
      <c r="C196" s="435"/>
      <c r="D196" s="520"/>
      <c r="E196" s="520"/>
      <c r="F196" s="520"/>
      <c r="G196" s="520"/>
      <c r="H196" s="520"/>
      <c r="I196" s="435"/>
      <c r="J196" s="435"/>
      <c r="K196" s="435"/>
      <c r="L196" s="435"/>
      <c r="M196" s="530"/>
      <c r="N196" s="530"/>
      <c r="O196" s="530"/>
      <c r="P196" s="435"/>
      <c r="Q196" s="533"/>
      <c r="R196" s="435"/>
      <c r="S196" s="435"/>
      <c r="T196" s="435"/>
      <c r="U196" s="435"/>
      <c r="V196" s="435"/>
      <c r="W196" s="506"/>
      <c r="X196" s="435"/>
      <c r="Y196" s="435"/>
      <c r="Z196" s="506"/>
      <c r="AA196" s="506"/>
      <c r="AB196" s="435"/>
      <c r="AC196" s="506"/>
      <c r="AD196" s="506"/>
      <c r="AE196" s="506"/>
      <c r="AF196" s="506"/>
      <c r="AG196" s="506"/>
      <c r="AH196" s="506"/>
      <c r="AI196" s="506"/>
      <c r="AJ196" s="506"/>
      <c r="AK196" s="506"/>
      <c r="AL196" s="506"/>
      <c r="AM196" s="506"/>
      <c r="AN196" s="506"/>
      <c r="AO196" s="506"/>
      <c r="AP196" s="506"/>
      <c r="AQ196" s="506"/>
      <c r="AR196" s="506"/>
      <c r="AS196" s="435"/>
      <c r="AT196" s="437"/>
      <c r="AX196" s="496"/>
      <c r="AY196" s="496"/>
      <c r="AZ196" s="496"/>
      <c r="BA196" s="496"/>
    </row>
    <row r="197" spans="1:53" x14ac:dyDescent="0.2">
      <c r="A197" s="514"/>
      <c r="B197" s="435"/>
      <c r="C197" s="435"/>
      <c r="D197" s="520"/>
      <c r="E197" s="520"/>
      <c r="F197" s="520"/>
      <c r="G197" s="520"/>
      <c r="H197" s="520"/>
      <c r="I197" s="435"/>
      <c r="J197" s="435"/>
      <c r="K197" s="435"/>
      <c r="L197" s="435"/>
      <c r="M197" s="530"/>
      <c r="N197" s="530"/>
      <c r="O197" s="530"/>
      <c r="P197" s="435"/>
      <c r="Q197" s="533"/>
      <c r="R197" s="435"/>
      <c r="S197" s="435"/>
      <c r="T197" s="435"/>
      <c r="U197" s="435"/>
      <c r="V197" s="435"/>
      <c r="W197" s="506"/>
      <c r="X197" s="435"/>
      <c r="Y197" s="435"/>
      <c r="Z197" s="506"/>
      <c r="AA197" s="506"/>
      <c r="AB197" s="435"/>
      <c r="AC197" s="506"/>
      <c r="AD197" s="506"/>
      <c r="AE197" s="506"/>
      <c r="AF197" s="506"/>
      <c r="AG197" s="506"/>
      <c r="AH197" s="506"/>
      <c r="AI197" s="506"/>
      <c r="AJ197" s="506"/>
      <c r="AK197" s="506"/>
      <c r="AL197" s="506"/>
      <c r="AM197" s="506"/>
      <c r="AN197" s="506"/>
      <c r="AO197" s="506"/>
      <c r="AP197" s="506"/>
      <c r="AQ197" s="506"/>
      <c r="AR197" s="506"/>
      <c r="AS197" s="435"/>
      <c r="AT197" s="437"/>
      <c r="AX197" s="496"/>
      <c r="AY197" s="496"/>
      <c r="AZ197" s="496"/>
      <c r="BA197" s="496"/>
    </row>
    <row r="198" spans="1:53" x14ac:dyDescent="0.2">
      <c r="A198" s="514"/>
      <c r="B198" s="435"/>
      <c r="C198" s="435"/>
      <c r="D198" s="520"/>
      <c r="E198" s="520"/>
      <c r="F198" s="520"/>
      <c r="G198" s="520"/>
      <c r="H198" s="520"/>
      <c r="I198" s="435"/>
      <c r="J198" s="435"/>
      <c r="K198" s="435"/>
      <c r="L198" s="435"/>
      <c r="M198" s="530"/>
      <c r="N198" s="530"/>
      <c r="O198" s="530"/>
      <c r="P198" s="435"/>
      <c r="Q198" s="533"/>
      <c r="R198" s="435"/>
      <c r="S198" s="435"/>
      <c r="T198" s="435"/>
      <c r="U198" s="435"/>
      <c r="V198" s="435"/>
      <c r="W198" s="506"/>
      <c r="X198" s="435"/>
      <c r="Y198" s="435"/>
      <c r="Z198" s="506"/>
      <c r="AA198" s="506"/>
      <c r="AB198" s="435"/>
      <c r="AC198" s="506"/>
      <c r="AD198" s="506"/>
      <c r="AE198" s="506"/>
      <c r="AF198" s="506"/>
      <c r="AG198" s="506"/>
      <c r="AH198" s="506"/>
      <c r="AI198" s="506"/>
      <c r="AJ198" s="506"/>
      <c r="AK198" s="506"/>
      <c r="AL198" s="506"/>
      <c r="AM198" s="506"/>
      <c r="AN198" s="506"/>
      <c r="AO198" s="506"/>
      <c r="AP198" s="506"/>
      <c r="AQ198" s="506"/>
      <c r="AR198" s="506"/>
      <c r="AS198" s="435"/>
      <c r="AT198" s="437"/>
      <c r="AX198" s="496"/>
      <c r="AY198" s="496"/>
      <c r="AZ198" s="496"/>
      <c r="BA198" s="496"/>
    </row>
    <row r="199" spans="1:53" x14ac:dyDescent="0.2">
      <c r="A199" s="514"/>
      <c r="B199" s="435"/>
      <c r="C199" s="435"/>
      <c r="D199" s="520"/>
      <c r="E199" s="520"/>
      <c r="F199" s="520"/>
      <c r="G199" s="520"/>
      <c r="H199" s="520"/>
      <c r="I199" s="435"/>
      <c r="J199" s="435"/>
      <c r="K199" s="435"/>
      <c r="L199" s="435"/>
      <c r="M199" s="530"/>
      <c r="N199" s="530"/>
      <c r="O199" s="530"/>
      <c r="P199" s="435"/>
      <c r="Q199" s="533"/>
      <c r="R199" s="435"/>
      <c r="S199" s="435"/>
      <c r="T199" s="435"/>
      <c r="U199" s="435"/>
      <c r="V199" s="435"/>
      <c r="W199" s="506"/>
      <c r="X199" s="435"/>
      <c r="Y199" s="435"/>
      <c r="Z199" s="506"/>
      <c r="AA199" s="506"/>
      <c r="AB199" s="435"/>
      <c r="AC199" s="506"/>
      <c r="AD199" s="506"/>
      <c r="AE199" s="506"/>
      <c r="AF199" s="506"/>
      <c r="AG199" s="506"/>
      <c r="AH199" s="506"/>
      <c r="AI199" s="506"/>
      <c r="AJ199" s="506"/>
      <c r="AK199" s="506"/>
      <c r="AL199" s="506"/>
      <c r="AM199" s="506"/>
      <c r="AN199" s="506"/>
      <c r="AO199" s="506"/>
      <c r="AP199" s="506"/>
      <c r="AQ199" s="506"/>
      <c r="AR199" s="506"/>
      <c r="AS199" s="435"/>
      <c r="AT199" s="437"/>
      <c r="AX199" s="496"/>
      <c r="AY199" s="496"/>
      <c r="AZ199" s="496"/>
      <c r="BA199" s="496"/>
    </row>
    <row r="200" spans="1:53" x14ac:dyDescent="0.2">
      <c r="A200" s="514"/>
      <c r="B200" s="435"/>
      <c r="C200" s="435"/>
      <c r="D200" s="520"/>
      <c r="E200" s="520"/>
      <c r="F200" s="520"/>
      <c r="G200" s="520"/>
      <c r="H200" s="520"/>
      <c r="I200" s="435"/>
      <c r="J200" s="435"/>
      <c r="K200" s="435"/>
      <c r="L200" s="435"/>
      <c r="M200" s="530"/>
      <c r="N200" s="530"/>
      <c r="O200" s="530"/>
      <c r="P200" s="435"/>
      <c r="Q200" s="533"/>
      <c r="R200" s="435"/>
      <c r="S200" s="435"/>
      <c r="T200" s="435"/>
      <c r="U200" s="435"/>
      <c r="V200" s="435"/>
      <c r="W200" s="506"/>
      <c r="X200" s="435"/>
      <c r="Y200" s="435"/>
      <c r="Z200" s="506"/>
      <c r="AA200" s="506"/>
      <c r="AB200" s="435"/>
      <c r="AC200" s="506"/>
      <c r="AD200" s="506"/>
      <c r="AE200" s="506"/>
      <c r="AF200" s="506"/>
      <c r="AG200" s="506"/>
      <c r="AH200" s="506"/>
      <c r="AI200" s="506"/>
      <c r="AJ200" s="506"/>
      <c r="AK200" s="506"/>
      <c r="AL200" s="506"/>
      <c r="AM200" s="506"/>
      <c r="AN200" s="506"/>
      <c r="AO200" s="506"/>
      <c r="AP200" s="506"/>
      <c r="AQ200" s="506"/>
      <c r="AR200" s="506"/>
      <c r="AS200" s="435"/>
      <c r="AT200" s="437"/>
      <c r="AX200" s="496"/>
      <c r="AY200" s="496"/>
      <c r="AZ200" s="496"/>
      <c r="BA200" s="496"/>
    </row>
    <row r="201" spans="1:53" x14ac:dyDescent="0.2">
      <c r="A201" s="514"/>
      <c r="B201" s="435"/>
      <c r="C201" s="435"/>
      <c r="D201" s="520"/>
      <c r="E201" s="520"/>
      <c r="F201" s="520"/>
      <c r="G201" s="520"/>
      <c r="H201" s="520"/>
      <c r="I201" s="435"/>
      <c r="J201" s="435"/>
      <c r="K201" s="435"/>
      <c r="L201" s="435"/>
      <c r="M201" s="530"/>
      <c r="N201" s="530"/>
      <c r="O201" s="530"/>
      <c r="P201" s="435"/>
      <c r="Q201" s="533"/>
      <c r="R201" s="435"/>
      <c r="S201" s="435"/>
      <c r="T201" s="435"/>
      <c r="U201" s="435"/>
      <c r="V201" s="435"/>
      <c r="W201" s="506"/>
      <c r="X201" s="435"/>
      <c r="Y201" s="435"/>
      <c r="Z201" s="506"/>
      <c r="AA201" s="506"/>
      <c r="AB201" s="435"/>
      <c r="AC201" s="506"/>
      <c r="AD201" s="506"/>
      <c r="AE201" s="506"/>
      <c r="AF201" s="506"/>
      <c r="AG201" s="506"/>
      <c r="AH201" s="506"/>
      <c r="AI201" s="506"/>
      <c r="AJ201" s="506"/>
      <c r="AK201" s="506"/>
      <c r="AL201" s="506"/>
      <c r="AM201" s="506"/>
      <c r="AN201" s="506"/>
      <c r="AO201" s="506"/>
      <c r="AP201" s="506"/>
      <c r="AQ201" s="506"/>
      <c r="AR201" s="506"/>
      <c r="AS201" s="435"/>
      <c r="AT201" s="437"/>
      <c r="AX201" s="496"/>
      <c r="AY201" s="496"/>
      <c r="AZ201" s="496"/>
      <c r="BA201" s="496"/>
    </row>
    <row r="202" spans="1:53" x14ac:dyDescent="0.2">
      <c r="A202" s="514"/>
      <c r="B202" s="435"/>
      <c r="C202" s="435"/>
      <c r="D202" s="520"/>
      <c r="E202" s="520"/>
      <c r="F202" s="520"/>
      <c r="G202" s="520"/>
      <c r="H202" s="520"/>
      <c r="I202" s="435"/>
      <c r="J202" s="435"/>
      <c r="K202" s="435"/>
      <c r="L202" s="435"/>
      <c r="M202" s="530"/>
      <c r="N202" s="530"/>
      <c r="O202" s="530"/>
      <c r="P202" s="435"/>
      <c r="Q202" s="533"/>
      <c r="R202" s="435"/>
      <c r="S202" s="435"/>
      <c r="T202" s="435"/>
      <c r="U202" s="435"/>
      <c r="V202" s="435"/>
      <c r="W202" s="506"/>
      <c r="X202" s="435"/>
      <c r="Y202" s="435"/>
      <c r="Z202" s="506"/>
      <c r="AA202" s="506"/>
      <c r="AB202" s="435"/>
      <c r="AC202" s="506"/>
      <c r="AD202" s="506"/>
      <c r="AE202" s="506"/>
      <c r="AF202" s="506"/>
      <c r="AG202" s="506"/>
      <c r="AH202" s="506"/>
      <c r="AI202" s="506"/>
      <c r="AJ202" s="506"/>
      <c r="AK202" s="506"/>
      <c r="AL202" s="506"/>
      <c r="AM202" s="506"/>
      <c r="AN202" s="506"/>
      <c r="AO202" s="506"/>
      <c r="AP202" s="506"/>
      <c r="AQ202" s="506"/>
      <c r="AR202" s="506"/>
      <c r="AS202" s="435"/>
      <c r="AT202" s="437"/>
      <c r="AX202" s="496"/>
      <c r="AY202" s="496"/>
      <c r="AZ202" s="496"/>
      <c r="BA202" s="496"/>
    </row>
    <row r="203" spans="1:53" x14ac:dyDescent="0.2">
      <c r="A203" s="514"/>
      <c r="B203" s="435"/>
      <c r="C203" s="435"/>
      <c r="D203" s="520"/>
      <c r="E203" s="520"/>
      <c r="F203" s="520"/>
      <c r="G203" s="520"/>
      <c r="H203" s="520"/>
      <c r="I203" s="435"/>
      <c r="J203" s="435"/>
      <c r="K203" s="435"/>
      <c r="L203" s="435"/>
      <c r="M203" s="530"/>
      <c r="N203" s="530"/>
      <c r="O203" s="530"/>
      <c r="P203" s="435"/>
      <c r="Q203" s="533"/>
      <c r="R203" s="435"/>
      <c r="S203" s="435"/>
      <c r="T203" s="435"/>
      <c r="U203" s="435"/>
      <c r="V203" s="435"/>
      <c r="W203" s="506"/>
      <c r="X203" s="435"/>
      <c r="Y203" s="435"/>
      <c r="Z203" s="506"/>
      <c r="AA203" s="506"/>
      <c r="AB203" s="435"/>
      <c r="AC203" s="506"/>
      <c r="AD203" s="506"/>
      <c r="AE203" s="506"/>
      <c r="AF203" s="506"/>
      <c r="AG203" s="506"/>
      <c r="AH203" s="506"/>
      <c r="AI203" s="506"/>
      <c r="AJ203" s="506"/>
      <c r="AK203" s="506"/>
      <c r="AL203" s="506"/>
      <c r="AM203" s="506"/>
      <c r="AN203" s="506"/>
      <c r="AO203" s="506"/>
      <c r="AP203" s="506"/>
      <c r="AQ203" s="506"/>
      <c r="AR203" s="506"/>
      <c r="AS203" s="435"/>
      <c r="AT203" s="437"/>
      <c r="AX203" s="496"/>
      <c r="AY203" s="496"/>
      <c r="AZ203" s="496"/>
      <c r="BA203" s="496"/>
    </row>
    <row r="204" spans="1:53" x14ac:dyDescent="0.2">
      <c r="A204" s="514"/>
      <c r="B204" s="435"/>
      <c r="C204" s="435"/>
      <c r="D204" s="520"/>
      <c r="E204" s="520"/>
      <c r="F204" s="520"/>
      <c r="G204" s="520"/>
      <c r="H204" s="520"/>
      <c r="I204" s="435"/>
      <c r="J204" s="435"/>
      <c r="K204" s="435"/>
      <c r="L204" s="435"/>
      <c r="M204" s="530"/>
      <c r="N204" s="530"/>
      <c r="O204" s="530"/>
      <c r="P204" s="435"/>
      <c r="Q204" s="533"/>
      <c r="R204" s="435"/>
      <c r="S204" s="435"/>
      <c r="T204" s="435"/>
      <c r="U204" s="435"/>
      <c r="V204" s="435"/>
      <c r="W204" s="506"/>
      <c r="X204" s="435"/>
      <c r="Y204" s="435"/>
      <c r="Z204" s="506"/>
      <c r="AA204" s="506"/>
      <c r="AB204" s="435"/>
      <c r="AC204" s="506"/>
      <c r="AD204" s="506"/>
      <c r="AE204" s="506"/>
      <c r="AF204" s="506"/>
      <c r="AG204" s="506"/>
      <c r="AH204" s="506"/>
      <c r="AI204" s="506"/>
      <c r="AJ204" s="506"/>
      <c r="AK204" s="506"/>
      <c r="AL204" s="506"/>
      <c r="AM204" s="506"/>
      <c r="AN204" s="506"/>
      <c r="AO204" s="506"/>
      <c r="AP204" s="506"/>
      <c r="AQ204" s="506"/>
      <c r="AR204" s="506"/>
      <c r="AS204" s="435"/>
      <c r="AT204" s="437"/>
      <c r="AX204" s="496"/>
      <c r="AY204" s="496"/>
      <c r="AZ204" s="496"/>
      <c r="BA204" s="496"/>
    </row>
    <row r="205" spans="1:53" x14ac:dyDescent="0.2">
      <c r="A205" s="514"/>
      <c r="B205" s="435"/>
      <c r="C205" s="435"/>
      <c r="D205" s="520"/>
      <c r="E205" s="520"/>
      <c r="F205" s="520"/>
      <c r="G205" s="520"/>
      <c r="H205" s="520"/>
      <c r="I205" s="435"/>
      <c r="J205" s="435"/>
      <c r="K205" s="435"/>
      <c r="L205" s="435"/>
      <c r="M205" s="530"/>
      <c r="N205" s="530"/>
      <c r="O205" s="530"/>
      <c r="P205" s="435"/>
      <c r="Q205" s="533"/>
      <c r="R205" s="435"/>
      <c r="S205" s="435"/>
      <c r="T205" s="435"/>
      <c r="U205" s="435"/>
      <c r="V205" s="435"/>
      <c r="W205" s="506"/>
      <c r="X205" s="435"/>
      <c r="Y205" s="435"/>
      <c r="Z205" s="506"/>
      <c r="AA205" s="506"/>
      <c r="AB205" s="435"/>
      <c r="AC205" s="506"/>
      <c r="AD205" s="506"/>
      <c r="AE205" s="506"/>
      <c r="AF205" s="506"/>
      <c r="AG205" s="506"/>
      <c r="AH205" s="506"/>
      <c r="AI205" s="506"/>
      <c r="AJ205" s="506"/>
      <c r="AK205" s="506"/>
      <c r="AL205" s="506"/>
      <c r="AM205" s="506"/>
      <c r="AN205" s="506"/>
      <c r="AO205" s="506"/>
      <c r="AP205" s="506"/>
      <c r="AQ205" s="506"/>
      <c r="AR205" s="506"/>
      <c r="AS205" s="435"/>
      <c r="AT205" s="437"/>
    </row>
    <row r="206" spans="1:53" x14ac:dyDescent="0.2">
      <c r="A206" s="514"/>
      <c r="B206" s="435"/>
      <c r="C206" s="435"/>
      <c r="D206" s="520"/>
      <c r="E206" s="520"/>
      <c r="F206" s="520"/>
      <c r="G206" s="520"/>
      <c r="H206" s="520"/>
      <c r="I206" s="435"/>
      <c r="J206" s="435"/>
      <c r="K206" s="435"/>
      <c r="L206" s="435"/>
      <c r="M206" s="530"/>
      <c r="N206" s="530"/>
      <c r="O206" s="530"/>
      <c r="P206" s="435"/>
      <c r="Q206" s="533"/>
      <c r="R206" s="435"/>
      <c r="S206" s="435"/>
      <c r="T206" s="435"/>
      <c r="U206" s="435"/>
      <c r="V206" s="435"/>
      <c r="W206" s="506"/>
      <c r="X206" s="435"/>
      <c r="Y206" s="435"/>
      <c r="Z206" s="506"/>
      <c r="AA206" s="506"/>
      <c r="AB206" s="435"/>
      <c r="AC206" s="506"/>
      <c r="AD206" s="506"/>
      <c r="AE206" s="506"/>
      <c r="AF206" s="506"/>
      <c r="AG206" s="506"/>
      <c r="AH206" s="506"/>
      <c r="AI206" s="506"/>
      <c r="AJ206" s="506"/>
      <c r="AK206" s="506"/>
      <c r="AL206" s="506"/>
      <c r="AM206" s="506"/>
      <c r="AN206" s="506"/>
      <c r="AO206" s="506"/>
      <c r="AP206" s="506"/>
      <c r="AQ206" s="506"/>
      <c r="AR206" s="506"/>
      <c r="AS206" s="435"/>
      <c r="AT206" s="437"/>
    </row>
    <row r="207" spans="1:53" x14ac:dyDescent="0.2">
      <c r="A207" s="514"/>
      <c r="B207" s="435"/>
      <c r="C207" s="435"/>
      <c r="D207" s="520"/>
      <c r="E207" s="520"/>
      <c r="F207" s="520"/>
      <c r="G207" s="520"/>
      <c r="H207" s="520"/>
      <c r="I207" s="435"/>
      <c r="J207" s="435"/>
      <c r="K207" s="435"/>
      <c r="L207" s="435"/>
      <c r="M207" s="530"/>
      <c r="N207" s="530"/>
      <c r="O207" s="530"/>
      <c r="P207" s="435"/>
      <c r="Q207" s="533"/>
      <c r="R207" s="435"/>
      <c r="S207" s="435"/>
      <c r="T207" s="435"/>
      <c r="U207" s="435"/>
      <c r="V207" s="435"/>
      <c r="W207" s="506"/>
      <c r="X207" s="435"/>
      <c r="Y207" s="435"/>
      <c r="Z207" s="506"/>
      <c r="AA207" s="506"/>
      <c r="AB207" s="435"/>
      <c r="AC207" s="506"/>
      <c r="AD207" s="506"/>
      <c r="AE207" s="506"/>
      <c r="AF207" s="506"/>
      <c r="AG207" s="506"/>
      <c r="AH207" s="506"/>
      <c r="AI207" s="506"/>
      <c r="AJ207" s="506"/>
      <c r="AK207" s="506"/>
      <c r="AL207" s="506"/>
      <c r="AM207" s="506"/>
      <c r="AN207" s="506"/>
      <c r="AO207" s="506"/>
      <c r="AP207" s="506"/>
      <c r="AQ207" s="506"/>
      <c r="AR207" s="506"/>
      <c r="AS207" s="435"/>
      <c r="AT207" s="437"/>
    </row>
    <row r="208" spans="1:53" x14ac:dyDescent="0.2">
      <c r="A208" s="514"/>
      <c r="B208" s="435"/>
      <c r="C208" s="435"/>
      <c r="D208" s="520"/>
      <c r="E208" s="520"/>
      <c r="F208" s="520"/>
      <c r="G208" s="520"/>
      <c r="H208" s="520"/>
      <c r="I208" s="435"/>
      <c r="J208" s="435"/>
      <c r="K208" s="435"/>
      <c r="L208" s="435"/>
      <c r="M208" s="530"/>
      <c r="N208" s="530"/>
      <c r="O208" s="530"/>
      <c r="P208" s="435"/>
      <c r="Q208" s="533"/>
      <c r="R208" s="435"/>
      <c r="S208" s="435"/>
      <c r="T208" s="435"/>
      <c r="U208" s="435"/>
      <c r="V208" s="435"/>
      <c r="W208" s="506"/>
      <c r="X208" s="435"/>
      <c r="Y208" s="435"/>
      <c r="Z208" s="506"/>
      <c r="AA208" s="506"/>
      <c r="AB208" s="435"/>
      <c r="AC208" s="506"/>
      <c r="AD208" s="506"/>
      <c r="AE208" s="506"/>
      <c r="AF208" s="506"/>
      <c r="AG208" s="506"/>
      <c r="AH208" s="506"/>
      <c r="AI208" s="506"/>
      <c r="AJ208" s="506"/>
      <c r="AK208" s="506"/>
      <c r="AL208" s="506"/>
      <c r="AM208" s="506"/>
      <c r="AN208" s="506"/>
      <c r="AO208" s="506"/>
      <c r="AP208" s="506"/>
      <c r="AQ208" s="506"/>
      <c r="AR208" s="506"/>
      <c r="AS208" s="435"/>
      <c r="AT208" s="437"/>
    </row>
    <row r="209" spans="1:46" x14ac:dyDescent="0.2">
      <c r="A209" s="514"/>
      <c r="B209" s="435"/>
      <c r="C209" s="435"/>
      <c r="D209" s="520"/>
      <c r="E209" s="520"/>
      <c r="F209" s="520"/>
      <c r="G209" s="520"/>
      <c r="H209" s="520"/>
      <c r="I209" s="435"/>
      <c r="J209" s="435"/>
      <c r="K209" s="435"/>
      <c r="L209" s="435"/>
      <c r="M209" s="530"/>
      <c r="N209" s="530"/>
      <c r="O209" s="530"/>
      <c r="P209" s="435"/>
      <c r="Q209" s="533"/>
      <c r="R209" s="435"/>
      <c r="S209" s="435"/>
      <c r="T209" s="435"/>
      <c r="U209" s="435"/>
      <c r="V209" s="435"/>
      <c r="W209" s="506"/>
      <c r="X209" s="435"/>
      <c r="Y209" s="435"/>
      <c r="Z209" s="506"/>
      <c r="AA209" s="506"/>
      <c r="AB209" s="435"/>
      <c r="AC209" s="506"/>
      <c r="AD209" s="506"/>
      <c r="AE209" s="506"/>
      <c r="AF209" s="506"/>
      <c r="AG209" s="506"/>
      <c r="AH209" s="506"/>
      <c r="AI209" s="506"/>
      <c r="AJ209" s="506"/>
      <c r="AK209" s="506"/>
      <c r="AL209" s="506"/>
      <c r="AM209" s="506"/>
      <c r="AN209" s="506"/>
      <c r="AO209" s="506"/>
      <c r="AP209" s="506"/>
      <c r="AQ209" s="506"/>
      <c r="AR209" s="506"/>
      <c r="AS209" s="435"/>
      <c r="AT209" s="437"/>
    </row>
    <row r="210" spans="1:46" x14ac:dyDescent="0.2">
      <c r="A210" s="514"/>
      <c r="B210" s="435"/>
      <c r="C210" s="435"/>
      <c r="D210" s="520"/>
      <c r="E210" s="520"/>
      <c r="F210" s="520"/>
      <c r="G210" s="520"/>
      <c r="H210" s="520"/>
      <c r="I210" s="435"/>
      <c r="J210" s="435"/>
      <c r="K210" s="435"/>
      <c r="L210" s="435"/>
      <c r="M210" s="530"/>
      <c r="N210" s="530"/>
      <c r="O210" s="530"/>
      <c r="P210" s="435"/>
      <c r="Q210" s="533"/>
      <c r="R210" s="435"/>
      <c r="S210" s="435"/>
      <c r="T210" s="435"/>
      <c r="U210" s="435"/>
      <c r="V210" s="435"/>
      <c r="W210" s="506"/>
      <c r="X210" s="435"/>
      <c r="Y210" s="435"/>
      <c r="Z210" s="506"/>
      <c r="AA210" s="506"/>
      <c r="AB210" s="435"/>
      <c r="AC210" s="506"/>
      <c r="AD210" s="506"/>
      <c r="AE210" s="506"/>
      <c r="AF210" s="506"/>
      <c r="AG210" s="506"/>
      <c r="AH210" s="506"/>
      <c r="AI210" s="506"/>
      <c r="AJ210" s="506"/>
      <c r="AK210" s="506"/>
      <c r="AL210" s="506"/>
      <c r="AM210" s="506"/>
      <c r="AN210" s="506"/>
      <c r="AO210" s="506"/>
      <c r="AP210" s="506"/>
      <c r="AQ210" s="506"/>
      <c r="AR210" s="506"/>
      <c r="AS210" s="435"/>
      <c r="AT210" s="437"/>
    </row>
    <row r="211" spans="1:46" x14ac:dyDescent="0.2">
      <c r="A211" s="514"/>
      <c r="B211" s="435"/>
      <c r="C211" s="435"/>
      <c r="D211" s="520"/>
      <c r="E211" s="520"/>
      <c r="F211" s="520"/>
      <c r="G211" s="520"/>
      <c r="H211" s="520"/>
      <c r="I211" s="435"/>
      <c r="J211" s="435"/>
      <c r="K211" s="435"/>
      <c r="L211" s="435"/>
      <c r="M211" s="530"/>
      <c r="N211" s="530"/>
      <c r="O211" s="530"/>
      <c r="P211" s="435"/>
      <c r="Q211" s="533"/>
      <c r="R211" s="435"/>
      <c r="S211" s="435"/>
      <c r="T211" s="435"/>
      <c r="U211" s="435"/>
      <c r="V211" s="435"/>
      <c r="W211" s="506"/>
      <c r="X211" s="435"/>
      <c r="Y211" s="435"/>
      <c r="Z211" s="506"/>
      <c r="AA211" s="506"/>
      <c r="AB211" s="435"/>
      <c r="AC211" s="506"/>
      <c r="AD211" s="506"/>
      <c r="AE211" s="506"/>
      <c r="AF211" s="506"/>
      <c r="AG211" s="506"/>
      <c r="AH211" s="506"/>
      <c r="AI211" s="506"/>
      <c r="AJ211" s="506"/>
      <c r="AK211" s="506"/>
      <c r="AL211" s="506"/>
      <c r="AM211" s="506"/>
      <c r="AN211" s="506"/>
      <c r="AO211" s="506"/>
      <c r="AP211" s="506"/>
      <c r="AQ211" s="506"/>
      <c r="AR211" s="506"/>
      <c r="AS211" s="435"/>
      <c r="AT211" s="437"/>
    </row>
    <row r="212" spans="1:46" x14ac:dyDescent="0.2">
      <c r="A212" s="514"/>
      <c r="B212" s="435"/>
      <c r="C212" s="435"/>
      <c r="D212" s="520"/>
      <c r="E212" s="520"/>
      <c r="F212" s="520"/>
      <c r="G212" s="520"/>
      <c r="H212" s="520"/>
      <c r="I212" s="435"/>
      <c r="J212" s="435"/>
      <c r="K212" s="435"/>
      <c r="L212" s="435"/>
      <c r="M212" s="530"/>
      <c r="N212" s="530"/>
      <c r="O212" s="530"/>
      <c r="P212" s="435"/>
      <c r="Q212" s="533"/>
      <c r="R212" s="435"/>
      <c r="S212" s="435"/>
      <c r="T212" s="435"/>
      <c r="U212" s="435"/>
      <c r="V212" s="435"/>
      <c r="W212" s="506"/>
      <c r="X212" s="435"/>
      <c r="Y212" s="435"/>
      <c r="Z212" s="506"/>
      <c r="AA212" s="506"/>
      <c r="AB212" s="435"/>
      <c r="AC212" s="506"/>
      <c r="AD212" s="506"/>
      <c r="AE212" s="506"/>
      <c r="AF212" s="506"/>
      <c r="AG212" s="506"/>
      <c r="AH212" s="506"/>
      <c r="AI212" s="506"/>
      <c r="AJ212" s="506"/>
      <c r="AK212" s="506"/>
      <c r="AL212" s="506"/>
      <c r="AM212" s="506"/>
      <c r="AN212" s="506"/>
      <c r="AO212" s="506"/>
      <c r="AP212" s="506"/>
      <c r="AQ212" s="506"/>
      <c r="AR212" s="506"/>
      <c r="AS212" s="435"/>
      <c r="AT212" s="437"/>
    </row>
    <row r="213" spans="1:46" x14ac:dyDescent="0.2">
      <c r="A213" s="514"/>
      <c r="B213" s="435"/>
      <c r="C213" s="435"/>
      <c r="D213" s="520"/>
      <c r="E213" s="520"/>
      <c r="F213" s="520"/>
      <c r="G213" s="520"/>
      <c r="H213" s="520"/>
      <c r="I213" s="435"/>
      <c r="J213" s="435"/>
      <c r="K213" s="435"/>
      <c r="L213" s="435"/>
      <c r="M213" s="530"/>
      <c r="N213" s="530"/>
      <c r="O213" s="530"/>
      <c r="P213" s="435"/>
      <c r="Q213" s="533"/>
      <c r="R213" s="435"/>
      <c r="S213" s="435"/>
      <c r="T213" s="435"/>
      <c r="U213" s="435"/>
      <c r="V213" s="435"/>
      <c r="W213" s="506"/>
      <c r="X213" s="435"/>
      <c r="Y213" s="435"/>
      <c r="Z213" s="506"/>
      <c r="AA213" s="506"/>
      <c r="AB213" s="435"/>
      <c r="AC213" s="506"/>
      <c r="AD213" s="506"/>
      <c r="AE213" s="506"/>
      <c r="AF213" s="506"/>
      <c r="AG213" s="506"/>
      <c r="AH213" s="506"/>
      <c r="AI213" s="506"/>
      <c r="AJ213" s="506"/>
      <c r="AK213" s="506"/>
      <c r="AL213" s="506"/>
      <c r="AM213" s="506"/>
      <c r="AN213" s="506"/>
      <c r="AO213" s="506"/>
      <c r="AP213" s="506"/>
      <c r="AQ213" s="506"/>
      <c r="AR213" s="506"/>
      <c r="AS213" s="435"/>
      <c r="AT213" s="437"/>
    </row>
    <row r="214" spans="1:46" x14ac:dyDescent="0.2">
      <c r="A214" s="514"/>
      <c r="B214" s="435"/>
      <c r="C214" s="435"/>
      <c r="D214" s="520"/>
      <c r="E214" s="520"/>
      <c r="F214" s="520"/>
      <c r="G214" s="520"/>
      <c r="H214" s="520"/>
      <c r="I214" s="435"/>
      <c r="J214" s="435"/>
      <c r="K214" s="435"/>
      <c r="L214" s="435"/>
      <c r="M214" s="530"/>
      <c r="N214" s="530"/>
      <c r="O214" s="530"/>
      <c r="P214" s="435"/>
      <c r="Q214" s="533"/>
      <c r="R214" s="435"/>
      <c r="S214" s="435"/>
      <c r="T214" s="435"/>
      <c r="U214" s="435"/>
      <c r="V214" s="435"/>
      <c r="W214" s="506"/>
      <c r="X214" s="435"/>
      <c r="Y214" s="435"/>
      <c r="Z214" s="506"/>
      <c r="AA214" s="506"/>
      <c r="AB214" s="435"/>
      <c r="AC214" s="506"/>
      <c r="AD214" s="506"/>
      <c r="AE214" s="506"/>
      <c r="AF214" s="506"/>
      <c r="AG214" s="506"/>
      <c r="AH214" s="506"/>
      <c r="AI214" s="506"/>
      <c r="AJ214" s="506"/>
      <c r="AK214" s="506"/>
      <c r="AL214" s="506"/>
      <c r="AM214" s="506"/>
      <c r="AN214" s="506"/>
      <c r="AO214" s="506"/>
      <c r="AP214" s="506"/>
      <c r="AQ214" s="506"/>
      <c r="AR214" s="506"/>
      <c r="AS214" s="435"/>
      <c r="AT214" s="437"/>
    </row>
    <row r="215" spans="1:46" x14ac:dyDescent="0.2">
      <c r="A215" s="514"/>
      <c r="B215" s="435"/>
      <c r="C215" s="435"/>
      <c r="D215" s="520"/>
      <c r="E215" s="520"/>
      <c r="F215" s="520"/>
      <c r="G215" s="520"/>
      <c r="H215" s="520"/>
      <c r="I215" s="435"/>
      <c r="J215" s="435"/>
      <c r="K215" s="435"/>
      <c r="L215" s="435"/>
      <c r="M215" s="530"/>
      <c r="N215" s="530"/>
      <c r="O215" s="530"/>
      <c r="P215" s="435"/>
      <c r="Q215" s="533"/>
      <c r="R215" s="435"/>
      <c r="S215" s="435"/>
      <c r="T215" s="435"/>
      <c r="U215" s="435"/>
      <c r="V215" s="435"/>
      <c r="W215" s="506"/>
      <c r="X215" s="435"/>
      <c r="Y215" s="435"/>
      <c r="Z215" s="506"/>
      <c r="AA215" s="506"/>
      <c r="AB215" s="435"/>
      <c r="AC215" s="506"/>
      <c r="AD215" s="506"/>
      <c r="AE215" s="506"/>
      <c r="AF215" s="506"/>
      <c r="AG215" s="506"/>
      <c r="AH215" s="506"/>
      <c r="AI215" s="506"/>
      <c r="AJ215" s="506"/>
      <c r="AK215" s="506"/>
      <c r="AL215" s="506"/>
      <c r="AM215" s="506"/>
      <c r="AN215" s="506"/>
      <c r="AO215" s="506"/>
      <c r="AP215" s="506"/>
      <c r="AQ215" s="506"/>
      <c r="AR215" s="506"/>
      <c r="AS215" s="435"/>
      <c r="AT215" s="437"/>
    </row>
    <row r="216" spans="1:46" x14ac:dyDescent="0.2">
      <c r="A216" s="514"/>
      <c r="B216" s="435"/>
      <c r="C216" s="435"/>
      <c r="D216" s="520"/>
      <c r="E216" s="520"/>
      <c r="F216" s="520"/>
      <c r="G216" s="520"/>
      <c r="H216" s="520"/>
      <c r="I216" s="435"/>
      <c r="J216" s="435"/>
      <c r="K216" s="435"/>
      <c r="L216" s="435"/>
      <c r="M216" s="530"/>
      <c r="N216" s="530"/>
      <c r="O216" s="530"/>
      <c r="P216" s="435"/>
      <c r="Q216" s="533"/>
      <c r="R216" s="435"/>
      <c r="S216" s="435"/>
      <c r="T216" s="435"/>
      <c r="U216" s="435"/>
      <c r="V216" s="435"/>
      <c r="W216" s="506"/>
      <c r="X216" s="435"/>
      <c r="Y216" s="435"/>
      <c r="Z216" s="506"/>
      <c r="AA216" s="506"/>
      <c r="AB216" s="435"/>
      <c r="AC216" s="506"/>
      <c r="AD216" s="506"/>
      <c r="AE216" s="506"/>
      <c r="AF216" s="506"/>
      <c r="AG216" s="506"/>
      <c r="AH216" s="506"/>
      <c r="AI216" s="506"/>
      <c r="AJ216" s="506"/>
      <c r="AK216" s="506"/>
      <c r="AL216" s="506"/>
      <c r="AM216" s="506"/>
      <c r="AN216" s="506"/>
      <c r="AO216" s="506"/>
      <c r="AP216" s="506"/>
      <c r="AQ216" s="506"/>
      <c r="AR216" s="506"/>
      <c r="AS216" s="435"/>
      <c r="AT216" s="437"/>
    </row>
    <row r="217" spans="1:46" x14ac:dyDescent="0.2">
      <c r="A217" s="514"/>
      <c r="B217" s="435"/>
      <c r="C217" s="435"/>
      <c r="D217" s="520"/>
      <c r="E217" s="520"/>
      <c r="F217" s="520"/>
      <c r="G217" s="520"/>
      <c r="H217" s="520"/>
      <c r="I217" s="435"/>
      <c r="J217" s="435"/>
      <c r="K217" s="435"/>
      <c r="L217" s="435"/>
      <c r="M217" s="530"/>
      <c r="N217" s="530"/>
      <c r="O217" s="530"/>
      <c r="P217" s="435"/>
      <c r="Q217" s="533"/>
      <c r="R217" s="435"/>
      <c r="S217" s="435"/>
      <c r="T217" s="435"/>
      <c r="U217" s="435"/>
      <c r="V217" s="435"/>
      <c r="W217" s="506"/>
      <c r="X217" s="435"/>
      <c r="Y217" s="435"/>
      <c r="Z217" s="506"/>
      <c r="AA217" s="506"/>
      <c r="AB217" s="435"/>
      <c r="AC217" s="506"/>
      <c r="AD217" s="506"/>
      <c r="AE217" s="506"/>
      <c r="AF217" s="506"/>
      <c r="AG217" s="506"/>
      <c r="AH217" s="506"/>
      <c r="AI217" s="506"/>
      <c r="AJ217" s="506"/>
      <c r="AK217" s="506"/>
      <c r="AL217" s="506"/>
      <c r="AM217" s="506"/>
      <c r="AN217" s="506"/>
      <c r="AO217" s="506"/>
      <c r="AP217" s="506"/>
      <c r="AQ217" s="506"/>
      <c r="AR217" s="506"/>
      <c r="AS217" s="435"/>
      <c r="AT217" s="437"/>
    </row>
    <row r="218" spans="1:46" x14ac:dyDescent="0.2">
      <c r="A218" s="514"/>
      <c r="B218" s="435"/>
      <c r="C218" s="435"/>
      <c r="D218" s="520"/>
      <c r="E218" s="520"/>
      <c r="F218" s="520"/>
      <c r="G218" s="520"/>
      <c r="H218" s="520"/>
      <c r="I218" s="435"/>
      <c r="J218" s="435"/>
      <c r="K218" s="435"/>
      <c r="L218" s="435"/>
      <c r="M218" s="530"/>
      <c r="N218" s="530"/>
      <c r="O218" s="530"/>
      <c r="P218" s="435"/>
      <c r="Q218" s="533"/>
      <c r="R218" s="435"/>
      <c r="S218" s="435"/>
      <c r="T218" s="435"/>
      <c r="U218" s="435"/>
      <c r="V218" s="435"/>
      <c r="W218" s="506"/>
      <c r="X218" s="435"/>
      <c r="Y218" s="435"/>
      <c r="Z218" s="506"/>
      <c r="AA218" s="506"/>
      <c r="AB218" s="435"/>
      <c r="AC218" s="506"/>
      <c r="AD218" s="506"/>
      <c r="AE218" s="506"/>
      <c r="AF218" s="506"/>
      <c r="AG218" s="506"/>
      <c r="AH218" s="506"/>
      <c r="AI218" s="506"/>
      <c r="AJ218" s="506"/>
      <c r="AK218" s="506"/>
      <c r="AL218" s="506"/>
      <c r="AM218" s="506"/>
      <c r="AN218" s="506"/>
      <c r="AO218" s="506"/>
      <c r="AP218" s="506"/>
      <c r="AQ218" s="506"/>
      <c r="AR218" s="506"/>
      <c r="AS218" s="435"/>
      <c r="AT218" s="437"/>
    </row>
    <row r="219" spans="1:46" x14ac:dyDescent="0.2">
      <c r="A219" s="514"/>
      <c r="B219" s="435"/>
      <c r="C219" s="435"/>
      <c r="D219" s="520"/>
      <c r="E219" s="520"/>
      <c r="F219" s="520"/>
      <c r="G219" s="520"/>
      <c r="H219" s="520"/>
      <c r="I219" s="435"/>
      <c r="J219" s="435"/>
      <c r="K219" s="435"/>
      <c r="L219" s="435"/>
      <c r="M219" s="530"/>
      <c r="N219" s="530"/>
      <c r="O219" s="530"/>
      <c r="P219" s="435"/>
      <c r="Q219" s="533"/>
      <c r="R219" s="435"/>
      <c r="S219" s="435"/>
      <c r="T219" s="435"/>
      <c r="U219" s="435"/>
      <c r="V219" s="435"/>
      <c r="W219" s="506"/>
      <c r="X219" s="435"/>
      <c r="Y219" s="435"/>
      <c r="Z219" s="506"/>
      <c r="AA219" s="435"/>
      <c r="AB219" s="435"/>
      <c r="AC219" s="506"/>
      <c r="AD219" s="506"/>
      <c r="AE219" s="506"/>
      <c r="AF219" s="506"/>
      <c r="AG219" s="506"/>
      <c r="AH219" s="506"/>
      <c r="AI219" s="506"/>
      <c r="AJ219" s="435"/>
      <c r="AK219" s="435"/>
      <c r="AL219" s="435"/>
      <c r="AM219" s="435"/>
      <c r="AN219" s="435"/>
      <c r="AO219" s="435"/>
      <c r="AP219" s="435"/>
      <c r="AQ219" s="435"/>
      <c r="AR219" s="435"/>
      <c r="AS219" s="435"/>
      <c r="AT219" s="437"/>
    </row>
    <row r="220" spans="1:46" x14ac:dyDescent="0.2">
      <c r="A220" s="514"/>
      <c r="B220" s="435"/>
      <c r="C220" s="435"/>
      <c r="D220" s="520"/>
      <c r="E220" s="520"/>
      <c r="F220" s="520"/>
      <c r="G220" s="520"/>
      <c r="H220" s="520"/>
      <c r="I220" s="435"/>
      <c r="J220" s="435"/>
      <c r="K220" s="435"/>
      <c r="L220" s="435"/>
      <c r="M220" s="530"/>
      <c r="N220" s="530"/>
      <c r="O220" s="530"/>
      <c r="P220" s="435"/>
      <c r="Q220" s="533"/>
      <c r="R220" s="435"/>
      <c r="S220" s="435"/>
      <c r="T220" s="435"/>
      <c r="U220" s="435"/>
      <c r="V220" s="435"/>
      <c r="W220" s="506"/>
      <c r="X220" s="435"/>
      <c r="Y220" s="435"/>
      <c r="Z220" s="506"/>
      <c r="AA220" s="435"/>
      <c r="AB220" s="435"/>
      <c r="AC220" s="506"/>
      <c r="AD220" s="506"/>
      <c r="AE220" s="506"/>
      <c r="AF220" s="506"/>
      <c r="AG220" s="506"/>
      <c r="AH220" s="506"/>
      <c r="AI220" s="506"/>
      <c r="AJ220" s="435"/>
      <c r="AK220" s="435"/>
      <c r="AL220" s="435"/>
      <c r="AM220" s="435"/>
      <c r="AN220" s="435"/>
      <c r="AO220" s="435"/>
      <c r="AP220" s="435"/>
      <c r="AQ220" s="435"/>
      <c r="AR220" s="435"/>
      <c r="AS220" s="435"/>
      <c r="AT220" s="437"/>
    </row>
    <row r="221" spans="1:46" x14ac:dyDescent="0.2">
      <c r="A221" s="514"/>
      <c r="B221" s="435"/>
      <c r="C221" s="435"/>
      <c r="D221" s="520"/>
      <c r="E221" s="520"/>
      <c r="F221" s="520"/>
      <c r="G221" s="520"/>
      <c r="H221" s="520"/>
      <c r="I221" s="435"/>
      <c r="J221" s="435"/>
      <c r="K221" s="435"/>
      <c r="L221" s="435"/>
      <c r="M221" s="530"/>
      <c r="N221" s="530"/>
      <c r="O221" s="530"/>
      <c r="P221" s="435"/>
      <c r="Q221" s="533"/>
      <c r="R221" s="435"/>
      <c r="S221" s="435"/>
      <c r="T221" s="435"/>
      <c r="U221" s="435"/>
      <c r="V221" s="435"/>
      <c r="W221" s="506"/>
      <c r="X221" s="435"/>
      <c r="Y221" s="435"/>
      <c r="Z221" s="506"/>
      <c r="AA221" s="435"/>
      <c r="AB221" s="435"/>
      <c r="AC221" s="506"/>
      <c r="AD221" s="506"/>
      <c r="AE221" s="506"/>
      <c r="AF221" s="506"/>
      <c r="AG221" s="506"/>
      <c r="AH221" s="506"/>
      <c r="AI221" s="506"/>
      <c r="AJ221" s="435"/>
      <c r="AK221" s="435"/>
      <c r="AL221" s="435"/>
      <c r="AM221" s="435"/>
      <c r="AN221" s="435"/>
      <c r="AO221" s="435"/>
      <c r="AP221" s="435"/>
      <c r="AQ221" s="435"/>
      <c r="AR221" s="435"/>
      <c r="AS221" s="435"/>
      <c r="AT221" s="437"/>
    </row>
    <row r="222" spans="1:46" x14ac:dyDescent="0.2">
      <c r="A222" s="514"/>
      <c r="B222" s="435"/>
      <c r="C222" s="435"/>
      <c r="D222" s="520"/>
      <c r="E222" s="520"/>
      <c r="F222" s="520"/>
      <c r="G222" s="520"/>
      <c r="H222" s="520"/>
      <c r="I222" s="435"/>
      <c r="J222" s="435"/>
      <c r="K222" s="435"/>
      <c r="L222" s="435"/>
      <c r="M222" s="530"/>
      <c r="N222" s="530"/>
      <c r="O222" s="530"/>
      <c r="P222" s="435"/>
      <c r="Q222" s="533"/>
      <c r="R222" s="435"/>
      <c r="S222" s="435"/>
      <c r="T222" s="435"/>
      <c r="U222" s="435"/>
      <c r="V222" s="435"/>
      <c r="W222" s="506"/>
      <c r="X222" s="435"/>
      <c r="Y222" s="435"/>
      <c r="Z222" s="506"/>
      <c r="AA222" s="435"/>
      <c r="AB222" s="435"/>
      <c r="AC222" s="506"/>
      <c r="AD222" s="506"/>
      <c r="AE222" s="506"/>
      <c r="AF222" s="506"/>
      <c r="AG222" s="506"/>
      <c r="AH222" s="506"/>
      <c r="AI222" s="506"/>
      <c r="AJ222" s="435"/>
      <c r="AK222" s="435"/>
      <c r="AL222" s="435"/>
      <c r="AM222" s="435"/>
      <c r="AN222" s="435"/>
      <c r="AO222" s="435"/>
      <c r="AP222" s="435"/>
      <c r="AQ222" s="435"/>
      <c r="AR222" s="435"/>
      <c r="AS222" s="435"/>
      <c r="AT222" s="437"/>
    </row>
    <row r="223" spans="1:46" x14ac:dyDescent="0.2">
      <c r="A223" s="514"/>
      <c r="B223" s="435"/>
      <c r="C223" s="435"/>
      <c r="D223" s="520"/>
      <c r="E223" s="520"/>
      <c r="F223" s="520"/>
      <c r="G223" s="520"/>
      <c r="H223" s="520"/>
      <c r="I223" s="435"/>
      <c r="J223" s="435"/>
      <c r="K223" s="435"/>
      <c r="L223" s="435"/>
      <c r="M223" s="530"/>
      <c r="N223" s="530"/>
      <c r="O223" s="530"/>
      <c r="P223" s="435"/>
      <c r="Q223" s="533"/>
      <c r="R223" s="435"/>
      <c r="S223" s="435"/>
      <c r="T223" s="435"/>
      <c r="U223" s="435"/>
      <c r="V223" s="435"/>
      <c r="W223" s="506"/>
      <c r="X223" s="435"/>
      <c r="Y223" s="435"/>
      <c r="Z223" s="506"/>
      <c r="AA223" s="435"/>
      <c r="AB223" s="435"/>
      <c r="AC223" s="506"/>
      <c r="AD223" s="506"/>
      <c r="AE223" s="506"/>
      <c r="AF223" s="506"/>
      <c r="AG223" s="506"/>
      <c r="AH223" s="506"/>
      <c r="AI223" s="506"/>
      <c r="AJ223" s="435"/>
      <c r="AK223" s="435"/>
      <c r="AL223" s="435"/>
      <c r="AM223" s="435"/>
      <c r="AN223" s="435"/>
      <c r="AO223" s="435"/>
      <c r="AP223" s="435"/>
      <c r="AQ223" s="435"/>
      <c r="AR223" s="435"/>
      <c r="AS223" s="435"/>
      <c r="AT223" s="437"/>
    </row>
    <row r="224" spans="1:46" x14ac:dyDescent="0.2">
      <c r="A224" s="514"/>
      <c r="B224" s="435"/>
      <c r="C224" s="435"/>
      <c r="D224" s="520"/>
      <c r="E224" s="520"/>
      <c r="F224" s="520"/>
      <c r="G224" s="520"/>
      <c r="H224" s="520"/>
      <c r="I224" s="435"/>
      <c r="J224" s="435"/>
      <c r="K224" s="435"/>
      <c r="L224" s="435"/>
      <c r="M224" s="530"/>
      <c r="N224" s="530"/>
      <c r="O224" s="530"/>
      <c r="P224" s="435"/>
      <c r="Q224" s="533"/>
      <c r="R224" s="435"/>
      <c r="S224" s="435"/>
      <c r="T224" s="435"/>
      <c r="U224" s="435"/>
      <c r="V224" s="435"/>
      <c r="W224" s="506"/>
      <c r="X224" s="435"/>
      <c r="Y224" s="435"/>
      <c r="Z224" s="506"/>
      <c r="AA224" s="435"/>
      <c r="AB224" s="435"/>
      <c r="AC224" s="506"/>
      <c r="AD224" s="506"/>
      <c r="AE224" s="506"/>
      <c r="AF224" s="506"/>
      <c r="AG224" s="506"/>
      <c r="AH224" s="506"/>
      <c r="AI224" s="506"/>
      <c r="AJ224" s="435"/>
      <c r="AK224" s="435"/>
      <c r="AL224" s="435"/>
      <c r="AM224" s="435"/>
      <c r="AN224" s="435"/>
      <c r="AO224" s="435"/>
      <c r="AP224" s="435"/>
      <c r="AQ224" s="435"/>
      <c r="AR224" s="435"/>
      <c r="AS224" s="435"/>
      <c r="AT224" s="437"/>
    </row>
    <row r="225" spans="1:54" x14ac:dyDescent="0.2">
      <c r="A225" s="514"/>
      <c r="B225" s="435"/>
      <c r="C225" s="435"/>
      <c r="D225" s="520"/>
      <c r="E225" s="520"/>
      <c r="F225" s="520"/>
      <c r="G225" s="520"/>
      <c r="H225" s="520"/>
      <c r="I225" s="435"/>
      <c r="J225" s="435"/>
      <c r="K225" s="435"/>
      <c r="L225" s="435"/>
      <c r="M225" s="530"/>
      <c r="N225" s="530"/>
      <c r="O225" s="530"/>
      <c r="P225" s="435"/>
      <c r="Q225" s="533"/>
      <c r="R225" s="435"/>
      <c r="S225" s="435"/>
      <c r="T225" s="435"/>
      <c r="U225" s="435"/>
      <c r="V225" s="435"/>
      <c r="W225" s="506"/>
      <c r="X225" s="435"/>
      <c r="Y225" s="435"/>
      <c r="Z225" s="506"/>
      <c r="AA225" s="435"/>
      <c r="AB225" s="435"/>
      <c r="AC225" s="506"/>
      <c r="AD225" s="506"/>
      <c r="AE225" s="506"/>
      <c r="AF225" s="506"/>
      <c r="AG225" s="506"/>
      <c r="AH225" s="506"/>
      <c r="AI225" s="506"/>
      <c r="AJ225" s="435"/>
      <c r="AK225" s="435"/>
      <c r="AL225" s="435"/>
      <c r="AM225" s="435"/>
      <c r="AN225" s="435"/>
      <c r="AO225" s="435"/>
      <c r="AP225" s="435"/>
      <c r="AQ225" s="435"/>
      <c r="AR225" s="435"/>
      <c r="AS225" s="435"/>
      <c r="AT225" s="437"/>
    </row>
    <row r="226" spans="1:54" x14ac:dyDescent="0.2">
      <c r="A226" s="514"/>
      <c r="B226" s="435"/>
      <c r="C226" s="435"/>
      <c r="D226" s="520"/>
      <c r="E226" s="520"/>
      <c r="F226" s="520"/>
      <c r="G226" s="520"/>
      <c r="H226" s="520"/>
      <c r="I226" s="435"/>
      <c r="J226" s="435"/>
      <c r="K226" s="435"/>
      <c r="L226" s="435"/>
      <c r="M226" s="530"/>
      <c r="N226" s="530"/>
      <c r="O226" s="530"/>
      <c r="P226" s="435"/>
      <c r="Q226" s="533"/>
      <c r="R226" s="435"/>
      <c r="S226" s="435"/>
      <c r="T226" s="435"/>
      <c r="U226" s="435"/>
      <c r="V226" s="435"/>
      <c r="W226" s="506"/>
      <c r="X226" s="435"/>
      <c r="Y226" s="435"/>
      <c r="Z226" s="506"/>
      <c r="AA226" s="435"/>
      <c r="AB226" s="435"/>
      <c r="AC226" s="506"/>
      <c r="AD226" s="506"/>
      <c r="AE226" s="506"/>
      <c r="AF226" s="506"/>
      <c r="AG226" s="506"/>
      <c r="AH226" s="506"/>
      <c r="AI226" s="506"/>
      <c r="AJ226" s="435"/>
      <c r="AK226" s="435"/>
      <c r="AL226" s="435"/>
      <c r="AM226" s="435"/>
      <c r="AN226" s="435"/>
      <c r="AO226" s="435"/>
      <c r="AP226" s="435"/>
      <c r="AQ226" s="435"/>
      <c r="AR226" s="435"/>
      <c r="AS226" s="435"/>
      <c r="AT226" s="437"/>
    </row>
    <row r="227" spans="1:54" x14ac:dyDescent="0.2">
      <c r="A227" s="514"/>
      <c r="B227" s="435"/>
      <c r="C227" s="435"/>
      <c r="D227" s="520"/>
      <c r="E227" s="520"/>
      <c r="F227" s="520"/>
      <c r="G227" s="520"/>
      <c r="H227" s="520"/>
      <c r="I227" s="435"/>
      <c r="J227" s="435"/>
      <c r="K227" s="435"/>
      <c r="L227" s="435"/>
      <c r="M227" s="530"/>
      <c r="N227" s="530"/>
      <c r="O227" s="530"/>
      <c r="P227" s="435"/>
      <c r="Q227" s="533"/>
      <c r="R227" s="435"/>
      <c r="S227" s="435"/>
      <c r="T227" s="435"/>
      <c r="U227" s="435"/>
      <c r="V227" s="435"/>
      <c r="W227" s="506"/>
      <c r="X227" s="435"/>
      <c r="Y227" s="435"/>
      <c r="Z227" s="506"/>
      <c r="AA227" s="506"/>
      <c r="AB227" s="435"/>
      <c r="AC227" s="506"/>
      <c r="AD227" s="506"/>
      <c r="AE227" s="506"/>
      <c r="AF227" s="506"/>
      <c r="AG227" s="506"/>
      <c r="AH227" s="506"/>
      <c r="AI227" s="506"/>
      <c r="AJ227" s="435"/>
      <c r="AK227" s="435"/>
      <c r="AL227" s="435"/>
      <c r="AM227" s="435"/>
      <c r="AN227" s="435"/>
      <c r="AO227" s="435"/>
      <c r="AP227" s="435"/>
      <c r="AQ227" s="435"/>
      <c r="AR227" s="435"/>
      <c r="AS227" s="435"/>
      <c r="AT227" s="437"/>
    </row>
    <row r="228" spans="1:54" hidden="1" x14ac:dyDescent="0.2">
      <c r="A228" s="514"/>
      <c r="B228" s="435"/>
      <c r="C228" s="435"/>
      <c r="D228" s="521"/>
      <c r="E228" s="521"/>
      <c r="F228" s="521"/>
      <c r="G228" s="521"/>
      <c r="H228" s="521"/>
      <c r="I228" s="435"/>
      <c r="J228" s="435"/>
      <c r="K228" s="435"/>
      <c r="L228" s="435"/>
      <c r="M228" s="527"/>
      <c r="N228" s="527"/>
      <c r="O228" s="527"/>
      <c r="P228" s="435"/>
      <c r="Q228" s="435"/>
      <c r="R228" s="435"/>
      <c r="S228" s="435"/>
      <c r="T228" s="435"/>
      <c r="U228" s="435"/>
      <c r="V228" s="435"/>
      <c r="W228" s="435"/>
      <c r="X228" s="435"/>
      <c r="Y228" s="435"/>
      <c r="Z228" s="435"/>
      <c r="AA228" s="435"/>
      <c r="AB228" s="435"/>
      <c r="AC228" s="435"/>
      <c r="AD228" s="435"/>
      <c r="AE228" s="435"/>
      <c r="AF228" s="435"/>
      <c r="AG228" s="435"/>
      <c r="AH228" s="435"/>
      <c r="AI228" s="435"/>
      <c r="AJ228" s="435"/>
      <c r="AK228" s="435"/>
      <c r="AL228" s="435"/>
      <c r="AM228" s="435"/>
      <c r="AN228" s="435"/>
      <c r="AO228" s="435"/>
      <c r="AP228" s="435"/>
      <c r="AQ228" s="435"/>
      <c r="AR228" s="435"/>
      <c r="AS228" s="435"/>
      <c r="AT228" s="437"/>
    </row>
    <row r="229" spans="1:54" hidden="1" x14ac:dyDescent="0.2">
      <c r="A229" s="482"/>
      <c r="B229" s="528"/>
      <c r="C229" s="435"/>
      <c r="D229" s="529"/>
      <c r="E229" s="529"/>
      <c r="F229" s="529"/>
      <c r="G229" s="529"/>
      <c r="H229" s="529"/>
      <c r="I229" s="435"/>
      <c r="J229" s="435"/>
      <c r="K229" s="435"/>
      <c r="L229" s="435"/>
      <c r="M229" s="529"/>
      <c r="N229" s="529"/>
      <c r="O229" s="529"/>
      <c r="P229" s="435"/>
      <c r="Q229" s="529"/>
      <c r="R229" s="435"/>
      <c r="S229" s="435"/>
      <c r="T229" s="435"/>
      <c r="U229" s="435"/>
      <c r="V229" s="435"/>
      <c r="W229" s="529"/>
      <c r="X229" s="435"/>
      <c r="Y229" s="435"/>
      <c r="Z229" s="435"/>
      <c r="AA229" s="435"/>
      <c r="AB229" s="435"/>
      <c r="AC229" s="435"/>
      <c r="AD229" s="435"/>
      <c r="AE229" s="435"/>
      <c r="AF229" s="435"/>
      <c r="AG229" s="435"/>
      <c r="AH229" s="435"/>
      <c r="AI229" s="435"/>
      <c r="AJ229" s="435"/>
      <c r="AK229" s="435"/>
      <c r="AL229" s="435"/>
      <c r="AM229" s="435"/>
      <c r="AN229" s="435"/>
      <c r="AO229" s="435"/>
      <c r="AP229" s="435"/>
      <c r="AQ229" s="435"/>
      <c r="AR229" s="435"/>
      <c r="AS229" s="435"/>
      <c r="AT229" s="437"/>
    </row>
    <row r="230" spans="1:54" hidden="1" x14ac:dyDescent="0.2">
      <c r="A230" s="482"/>
      <c r="B230" s="528"/>
      <c r="C230" s="435"/>
      <c r="D230" s="521"/>
      <c r="E230" s="521"/>
      <c r="F230" s="521"/>
      <c r="G230" s="521"/>
      <c r="H230" s="521"/>
      <c r="I230" s="435"/>
      <c r="J230" s="435"/>
      <c r="K230" s="435"/>
      <c r="L230" s="435"/>
      <c r="M230" s="527"/>
      <c r="N230" s="527"/>
      <c r="O230" s="527"/>
      <c r="P230" s="435"/>
      <c r="Q230" s="435"/>
      <c r="R230" s="435"/>
      <c r="S230" s="435"/>
      <c r="T230" s="435"/>
      <c r="U230" s="435"/>
      <c r="V230" s="435"/>
      <c r="W230" s="435"/>
      <c r="X230" s="435"/>
      <c r="Y230" s="435"/>
      <c r="Z230" s="435"/>
      <c r="AA230" s="435"/>
      <c r="AB230" s="435"/>
      <c r="AC230" s="435"/>
      <c r="AD230" s="435"/>
      <c r="AE230" s="435"/>
      <c r="AF230" s="435"/>
      <c r="AG230" s="435"/>
      <c r="AH230" s="435"/>
      <c r="AI230" s="435"/>
      <c r="AJ230" s="435"/>
      <c r="AK230" s="435"/>
      <c r="AL230" s="435"/>
      <c r="AM230" s="435"/>
      <c r="AN230" s="435"/>
      <c r="AO230" s="435"/>
      <c r="AP230" s="435"/>
      <c r="AQ230" s="435"/>
      <c r="AR230" s="435"/>
      <c r="AS230" s="435"/>
      <c r="AT230" s="437"/>
    </row>
    <row r="231" spans="1:54" x14ac:dyDescent="0.2">
      <c r="A231" s="514"/>
      <c r="B231" s="435"/>
      <c r="C231" s="435"/>
      <c r="D231" s="521"/>
      <c r="E231" s="521"/>
      <c r="F231" s="521"/>
      <c r="G231" s="521"/>
      <c r="H231" s="521"/>
      <c r="I231" s="435"/>
      <c r="J231" s="435"/>
      <c r="K231" s="435"/>
      <c r="L231" s="435"/>
      <c r="M231" s="527"/>
      <c r="N231" s="527"/>
      <c r="O231" s="527"/>
      <c r="P231" s="435"/>
      <c r="Q231" s="435"/>
      <c r="R231" s="435"/>
      <c r="S231" s="435"/>
      <c r="T231" s="435"/>
      <c r="U231" s="435"/>
      <c r="V231" s="435"/>
      <c r="W231" s="435"/>
      <c r="X231" s="435"/>
      <c r="Y231" s="435"/>
      <c r="Z231" s="435"/>
      <c r="AA231" s="435"/>
      <c r="AB231" s="435"/>
      <c r="AC231" s="435"/>
      <c r="AD231" s="435"/>
      <c r="AE231" s="435"/>
      <c r="AF231" s="435"/>
      <c r="AG231" s="435"/>
      <c r="AH231" s="435"/>
      <c r="AI231" s="435"/>
      <c r="AJ231" s="435"/>
      <c r="AK231" s="435"/>
      <c r="AL231" s="435"/>
      <c r="AM231" s="435"/>
      <c r="AN231" s="435"/>
      <c r="AO231" s="435"/>
      <c r="AP231" s="435"/>
      <c r="AQ231" s="435"/>
      <c r="AR231" s="435"/>
      <c r="AS231" s="435"/>
      <c r="AT231" s="437"/>
    </row>
    <row r="232" spans="1:54" x14ac:dyDescent="0.2">
      <c r="A232" s="514"/>
      <c r="B232" s="435"/>
      <c r="C232" s="435"/>
      <c r="D232" s="521"/>
      <c r="E232" s="521"/>
      <c r="F232" s="521"/>
      <c r="G232" s="521"/>
      <c r="H232" s="521"/>
      <c r="I232" s="435"/>
      <c r="J232" s="435"/>
      <c r="K232" s="435"/>
      <c r="L232" s="435"/>
      <c r="M232" s="527"/>
      <c r="N232" s="527"/>
      <c r="O232" s="527"/>
      <c r="P232" s="435"/>
      <c r="Q232" s="435"/>
      <c r="R232" s="435"/>
      <c r="S232" s="435"/>
      <c r="T232" s="435"/>
      <c r="U232" s="435"/>
      <c r="V232" s="435"/>
      <c r="W232" s="435"/>
      <c r="X232" s="435"/>
      <c r="Y232" s="435"/>
      <c r="Z232" s="435"/>
      <c r="AA232" s="435"/>
      <c r="AB232" s="435"/>
      <c r="AC232" s="435"/>
      <c r="AD232" s="435"/>
      <c r="AE232" s="435"/>
      <c r="AF232" s="435"/>
      <c r="AG232" s="435"/>
      <c r="AH232" s="435"/>
      <c r="AI232" s="435"/>
      <c r="AJ232" s="435"/>
      <c r="AK232" s="435"/>
      <c r="AL232" s="435"/>
      <c r="AM232" s="435"/>
      <c r="AN232" s="435"/>
      <c r="AO232" s="435"/>
      <c r="AP232" s="435"/>
      <c r="AQ232" s="435"/>
      <c r="AR232" s="435"/>
      <c r="AS232" s="435"/>
      <c r="AT232" s="437"/>
    </row>
    <row r="233" spans="1:54" x14ac:dyDescent="0.2">
      <c r="A233" s="514"/>
      <c r="B233" s="435"/>
      <c r="C233" s="435"/>
      <c r="D233" s="521"/>
      <c r="E233" s="521"/>
      <c r="F233" s="521"/>
      <c r="G233" s="521"/>
      <c r="H233" s="521"/>
      <c r="I233" s="435"/>
      <c r="J233" s="435"/>
      <c r="K233" s="435"/>
      <c r="L233" s="435"/>
      <c r="M233" s="527"/>
      <c r="N233" s="527"/>
      <c r="O233" s="527"/>
      <c r="P233" s="435"/>
      <c r="Q233" s="435"/>
      <c r="R233" s="435"/>
      <c r="S233" s="435"/>
      <c r="T233" s="435"/>
      <c r="U233" s="435"/>
      <c r="V233" s="435"/>
      <c r="W233" s="435"/>
      <c r="X233" s="435"/>
      <c r="Y233" s="435"/>
      <c r="Z233" s="435"/>
      <c r="AA233" s="435"/>
      <c r="AB233" s="435"/>
      <c r="AC233" s="435"/>
      <c r="AD233" s="435"/>
      <c r="AE233" s="435"/>
      <c r="AF233" s="435"/>
      <c r="AG233" s="435"/>
      <c r="AH233" s="435"/>
      <c r="AI233" s="435"/>
      <c r="AJ233" s="435"/>
      <c r="AK233" s="435"/>
      <c r="AL233" s="435"/>
      <c r="AM233" s="435"/>
      <c r="AN233" s="435"/>
      <c r="AO233" s="435"/>
      <c r="AP233" s="435"/>
      <c r="AQ233" s="435"/>
      <c r="AR233" s="435"/>
      <c r="AS233" s="435"/>
      <c r="AT233" s="437"/>
    </row>
    <row r="234" spans="1:54" x14ac:dyDescent="0.2">
      <c r="A234" s="435"/>
      <c r="B234" s="435"/>
      <c r="C234" s="435"/>
      <c r="D234" s="518"/>
      <c r="E234" s="518"/>
      <c r="F234" s="518"/>
      <c r="G234" s="518"/>
      <c r="H234" s="518"/>
      <c r="I234" s="435"/>
      <c r="J234" s="435"/>
      <c r="K234" s="435"/>
      <c r="L234" s="435"/>
      <c r="M234" s="435"/>
      <c r="N234" s="435"/>
      <c r="O234" s="435"/>
      <c r="P234" s="435"/>
      <c r="Q234" s="435"/>
      <c r="R234" s="435"/>
      <c r="S234" s="435"/>
      <c r="T234" s="435"/>
      <c r="U234" s="435"/>
      <c r="V234" s="435"/>
      <c r="W234" s="435"/>
      <c r="X234" s="435"/>
      <c r="Y234" s="435"/>
      <c r="Z234" s="435"/>
      <c r="AA234" s="435"/>
      <c r="AB234" s="435"/>
      <c r="AC234" s="435"/>
      <c r="AD234" s="435"/>
      <c r="AE234" s="435"/>
      <c r="AF234" s="435"/>
      <c r="AG234" s="435"/>
      <c r="AH234" s="435"/>
      <c r="AI234" s="435"/>
      <c r="AJ234" s="435"/>
      <c r="AK234" s="435"/>
      <c r="AL234" s="435"/>
      <c r="AM234" s="435"/>
      <c r="AN234" s="435"/>
      <c r="AO234" s="435"/>
      <c r="AP234" s="435"/>
      <c r="AQ234" s="435"/>
      <c r="AR234" s="435"/>
      <c r="AS234" s="435"/>
      <c r="AT234" s="437"/>
    </row>
    <row r="235" spans="1:54" x14ac:dyDescent="0.2">
      <c r="A235" s="435"/>
      <c r="B235" s="435"/>
      <c r="C235" s="435"/>
      <c r="D235" s="517"/>
      <c r="E235" s="517"/>
      <c r="F235" s="517"/>
      <c r="G235" s="517"/>
      <c r="H235" s="517"/>
      <c r="I235" s="435"/>
      <c r="J235" s="435"/>
      <c r="K235" s="435"/>
      <c r="L235" s="435"/>
      <c r="M235" s="517"/>
      <c r="N235" s="517"/>
      <c r="O235" s="517"/>
      <c r="P235" s="435"/>
      <c r="Q235" s="435"/>
      <c r="R235" s="435"/>
      <c r="S235" s="435"/>
      <c r="T235" s="435"/>
      <c r="U235" s="435"/>
      <c r="V235" s="435"/>
      <c r="W235" s="517"/>
      <c r="X235" s="435"/>
      <c r="Y235" s="435"/>
      <c r="Z235" s="517"/>
      <c r="AA235" s="435"/>
      <c r="AB235" s="435"/>
      <c r="AC235" s="534"/>
      <c r="AD235" s="534"/>
      <c r="AE235" s="534"/>
      <c r="AF235" s="534"/>
      <c r="AG235" s="435"/>
      <c r="AH235" s="435"/>
      <c r="AI235" s="435"/>
      <c r="AJ235" s="435"/>
      <c r="AK235" s="435"/>
      <c r="AL235" s="435"/>
      <c r="AM235" s="435"/>
      <c r="AN235" s="435"/>
      <c r="AO235" s="435"/>
      <c r="AP235" s="435"/>
      <c r="AQ235" s="435"/>
      <c r="AR235" s="435"/>
      <c r="AS235" s="435"/>
      <c r="AT235" s="437"/>
    </row>
    <row r="236" spans="1:54" x14ac:dyDescent="0.2">
      <c r="A236" s="435"/>
      <c r="B236" s="435"/>
      <c r="C236" s="435"/>
      <c r="D236" s="518"/>
      <c r="E236" s="518"/>
      <c r="F236" s="518"/>
      <c r="G236" s="518"/>
      <c r="H236" s="518"/>
      <c r="I236" s="435"/>
      <c r="J236" s="435"/>
      <c r="K236" s="435"/>
      <c r="L236" s="435"/>
      <c r="M236" s="435"/>
      <c r="N236" s="435"/>
      <c r="O236" s="435"/>
      <c r="P236" s="435"/>
      <c r="Q236" s="435"/>
      <c r="R236" s="435"/>
      <c r="S236" s="435"/>
      <c r="T236" s="435"/>
      <c r="U236" s="435"/>
      <c r="V236" s="435"/>
      <c r="W236" s="435"/>
      <c r="X236" s="435"/>
      <c r="Y236" s="435"/>
      <c r="Z236" s="435"/>
      <c r="AA236" s="435"/>
      <c r="AB236" s="435"/>
      <c r="AC236" s="435"/>
      <c r="AD236" s="435"/>
      <c r="AE236" s="435"/>
      <c r="AF236" s="435"/>
      <c r="AG236" s="435"/>
      <c r="AH236" s="435"/>
      <c r="AI236" s="435"/>
      <c r="AJ236" s="435"/>
      <c r="AK236" s="435"/>
      <c r="AL236" s="435"/>
      <c r="AM236" s="435"/>
      <c r="AN236" s="435"/>
      <c r="AO236" s="435"/>
      <c r="AP236" s="435"/>
      <c r="AQ236" s="435"/>
      <c r="AR236" s="435"/>
      <c r="AS236" s="435"/>
      <c r="AT236" s="437"/>
    </row>
    <row r="237" spans="1:54" x14ac:dyDescent="0.2">
      <c r="A237" s="435"/>
      <c r="B237" s="435"/>
      <c r="C237" s="435"/>
      <c r="D237" s="454"/>
      <c r="E237" s="454"/>
      <c r="F237" s="454"/>
      <c r="G237" s="454"/>
      <c r="H237" s="454"/>
      <c r="I237" s="435"/>
      <c r="J237" s="435"/>
      <c r="K237" s="435"/>
      <c r="L237" s="435"/>
      <c r="M237" s="454"/>
      <c r="N237" s="454"/>
      <c r="O237" s="454"/>
      <c r="P237" s="435"/>
      <c r="Q237" s="483"/>
      <c r="R237" s="435"/>
      <c r="S237" s="435"/>
      <c r="T237" s="435"/>
      <c r="U237" s="435"/>
      <c r="V237" s="435"/>
      <c r="W237" s="464"/>
      <c r="X237" s="435"/>
      <c r="Y237" s="435"/>
      <c r="Z237" s="464"/>
      <c r="AA237" s="435"/>
      <c r="AB237" s="435"/>
      <c r="AC237" s="435"/>
      <c r="AD237" s="435"/>
      <c r="AE237" s="435"/>
      <c r="AF237" s="435"/>
      <c r="AG237" s="435"/>
      <c r="AH237" s="435"/>
      <c r="AI237" s="435"/>
      <c r="AJ237" s="435"/>
      <c r="AK237" s="435"/>
      <c r="AL237" s="435"/>
      <c r="AM237" s="435"/>
      <c r="AN237" s="435"/>
      <c r="AO237" s="435"/>
      <c r="AP237" s="435"/>
      <c r="AQ237" s="435"/>
      <c r="AR237" s="435"/>
      <c r="AS237" s="435"/>
      <c r="AT237" s="437"/>
    </row>
    <row r="238" spans="1:54" x14ac:dyDescent="0.2">
      <c r="A238" s="519"/>
      <c r="B238" s="435"/>
      <c r="C238" s="435"/>
      <c r="D238" s="454"/>
      <c r="E238" s="454"/>
      <c r="F238" s="454"/>
      <c r="G238" s="454"/>
      <c r="H238" s="454"/>
      <c r="I238" s="435"/>
      <c r="J238" s="435"/>
      <c r="K238" s="435"/>
      <c r="L238" s="435"/>
      <c r="M238" s="454"/>
      <c r="N238" s="454"/>
      <c r="O238" s="454"/>
      <c r="P238" s="435"/>
      <c r="Q238" s="454"/>
      <c r="R238" s="435"/>
      <c r="S238" s="435"/>
      <c r="T238" s="435"/>
      <c r="U238" s="435"/>
      <c r="V238" s="435"/>
      <c r="W238" s="435"/>
      <c r="X238" s="435"/>
      <c r="Y238" s="435"/>
      <c r="Z238" s="454"/>
      <c r="AA238" s="435"/>
      <c r="AB238" s="435"/>
      <c r="AC238" s="435"/>
      <c r="AD238" s="435"/>
      <c r="AE238" s="435"/>
      <c r="AF238" s="435"/>
      <c r="AG238" s="435"/>
      <c r="AH238" s="435"/>
      <c r="AI238" s="435"/>
      <c r="AJ238" s="435"/>
      <c r="AK238" s="435"/>
      <c r="AL238" s="435"/>
      <c r="AM238" s="435"/>
      <c r="AN238" s="435"/>
      <c r="AO238" s="435"/>
      <c r="AP238" s="435"/>
      <c r="AQ238" s="435"/>
      <c r="AR238" s="435"/>
      <c r="AS238" s="435"/>
      <c r="AT238" s="437"/>
      <c r="AX238" s="451"/>
    </row>
    <row r="239" spans="1:54" x14ac:dyDescent="0.2">
      <c r="A239" s="435"/>
      <c r="B239" s="435"/>
      <c r="C239" s="435"/>
      <c r="D239" s="464"/>
      <c r="E239" s="464"/>
      <c r="F239" s="464"/>
      <c r="G239" s="464"/>
      <c r="H239" s="464"/>
      <c r="I239" s="435"/>
      <c r="J239" s="435"/>
      <c r="K239" s="435"/>
      <c r="L239" s="435"/>
      <c r="M239" s="454"/>
      <c r="N239" s="454"/>
      <c r="O239" s="454"/>
      <c r="P239" s="435"/>
      <c r="Q239" s="454"/>
      <c r="R239" s="435"/>
      <c r="S239" s="435"/>
      <c r="T239" s="435"/>
      <c r="U239" s="435"/>
      <c r="V239" s="435"/>
      <c r="W239" s="454"/>
      <c r="X239" s="435"/>
      <c r="Y239" s="435"/>
      <c r="Z239" s="464"/>
      <c r="AA239" s="435"/>
      <c r="AB239" s="435"/>
      <c r="AC239" s="435"/>
      <c r="AD239" s="435"/>
      <c r="AE239" s="435"/>
      <c r="AF239" s="435"/>
      <c r="AG239" s="435"/>
      <c r="AH239" s="435"/>
      <c r="AI239" s="435"/>
      <c r="AJ239" s="435"/>
      <c r="AK239" s="435"/>
      <c r="AL239" s="435"/>
      <c r="AM239" s="435"/>
      <c r="AN239" s="435"/>
      <c r="AO239" s="435"/>
      <c r="AP239" s="435"/>
      <c r="AQ239" s="435"/>
      <c r="AR239" s="435"/>
      <c r="AS239" s="435"/>
      <c r="AT239" s="437"/>
      <c r="AX239" s="490"/>
      <c r="AY239" s="490"/>
      <c r="AZ239" s="490"/>
      <c r="BA239" s="490"/>
      <c r="BB239" s="471"/>
    </row>
    <row r="240" spans="1:54" x14ac:dyDescent="0.2">
      <c r="A240" s="514"/>
      <c r="B240" s="435"/>
      <c r="C240" s="435"/>
      <c r="D240" s="520"/>
      <c r="E240" s="520"/>
      <c r="F240" s="520"/>
      <c r="G240" s="520"/>
      <c r="H240" s="520"/>
      <c r="I240" s="435"/>
      <c r="J240" s="435"/>
      <c r="K240" s="435"/>
      <c r="L240" s="435"/>
      <c r="M240" s="530"/>
      <c r="N240" s="530"/>
      <c r="O240" s="530"/>
      <c r="P240" s="435"/>
      <c r="Q240" s="521"/>
      <c r="R240" s="435"/>
      <c r="S240" s="435"/>
      <c r="T240" s="435"/>
      <c r="U240" s="435"/>
      <c r="V240" s="435"/>
      <c r="W240" s="506"/>
      <c r="X240" s="435"/>
      <c r="Y240" s="435"/>
      <c r="Z240" s="506"/>
      <c r="AA240" s="506"/>
      <c r="AB240" s="435"/>
      <c r="AC240" s="506"/>
      <c r="AD240" s="506"/>
      <c r="AE240" s="506"/>
      <c r="AF240" s="506"/>
      <c r="AG240" s="506"/>
      <c r="AH240" s="506"/>
      <c r="AI240" s="506"/>
      <c r="AJ240" s="506"/>
      <c r="AK240" s="506"/>
      <c r="AL240" s="506"/>
      <c r="AM240" s="506"/>
      <c r="AN240" s="506"/>
      <c r="AO240" s="506"/>
      <c r="AP240" s="506"/>
      <c r="AQ240" s="506"/>
      <c r="AR240" s="506"/>
      <c r="AS240" s="435"/>
      <c r="AT240" s="437"/>
      <c r="AX240" s="496"/>
      <c r="AY240" s="496"/>
      <c r="AZ240" s="496"/>
      <c r="BA240" s="496"/>
      <c r="BB240" s="497"/>
    </row>
    <row r="241" spans="1:54" x14ac:dyDescent="0.2">
      <c r="A241" s="514"/>
      <c r="B241" s="435"/>
      <c r="C241" s="435"/>
      <c r="D241" s="520"/>
      <c r="E241" s="520"/>
      <c r="F241" s="520"/>
      <c r="G241" s="520"/>
      <c r="H241" s="520"/>
      <c r="I241" s="435"/>
      <c r="J241" s="435"/>
      <c r="K241" s="435"/>
      <c r="L241" s="435"/>
      <c r="M241" s="530"/>
      <c r="N241" s="530"/>
      <c r="O241" s="530"/>
      <c r="P241" s="435"/>
      <c r="Q241" s="521"/>
      <c r="R241" s="435"/>
      <c r="S241" s="435"/>
      <c r="T241" s="435"/>
      <c r="U241" s="435"/>
      <c r="V241" s="435"/>
      <c r="W241" s="506"/>
      <c r="X241" s="435"/>
      <c r="Y241" s="435"/>
      <c r="Z241" s="506"/>
      <c r="AA241" s="506"/>
      <c r="AB241" s="435"/>
      <c r="AC241" s="506"/>
      <c r="AD241" s="506"/>
      <c r="AE241" s="506"/>
      <c r="AF241" s="506"/>
      <c r="AG241" s="506"/>
      <c r="AH241" s="506"/>
      <c r="AI241" s="506"/>
      <c r="AJ241" s="506"/>
      <c r="AK241" s="506"/>
      <c r="AL241" s="506"/>
      <c r="AM241" s="506"/>
      <c r="AN241" s="506"/>
      <c r="AO241" s="506"/>
      <c r="AP241" s="506"/>
      <c r="AQ241" s="506"/>
      <c r="AR241" s="506"/>
      <c r="AS241" s="435"/>
      <c r="AT241" s="437"/>
      <c r="AX241" s="496"/>
      <c r="AY241" s="496"/>
      <c r="AZ241" s="496"/>
      <c r="BA241" s="496"/>
      <c r="BB241" s="497"/>
    </row>
    <row r="242" spans="1:54" x14ac:dyDescent="0.2">
      <c r="A242" s="514"/>
      <c r="B242" s="435"/>
      <c r="C242" s="435"/>
      <c r="D242" s="520"/>
      <c r="E242" s="520"/>
      <c r="F242" s="520"/>
      <c r="G242" s="520"/>
      <c r="H242" s="520"/>
      <c r="I242" s="435"/>
      <c r="J242" s="435"/>
      <c r="K242" s="435"/>
      <c r="L242" s="435"/>
      <c r="M242" s="530"/>
      <c r="N242" s="530"/>
      <c r="O242" s="530"/>
      <c r="P242" s="435"/>
      <c r="Q242" s="521"/>
      <c r="R242" s="435"/>
      <c r="S242" s="435"/>
      <c r="T242" s="435"/>
      <c r="U242" s="435"/>
      <c r="V242" s="435"/>
      <c r="W242" s="506"/>
      <c r="X242" s="435"/>
      <c r="Y242" s="435"/>
      <c r="Z242" s="506"/>
      <c r="AA242" s="506"/>
      <c r="AB242" s="435"/>
      <c r="AC242" s="506"/>
      <c r="AD242" s="506"/>
      <c r="AE242" s="506"/>
      <c r="AF242" s="506"/>
      <c r="AG242" s="506"/>
      <c r="AH242" s="506"/>
      <c r="AI242" s="506"/>
      <c r="AJ242" s="506"/>
      <c r="AK242" s="506"/>
      <c r="AL242" s="506"/>
      <c r="AM242" s="506"/>
      <c r="AN242" s="506"/>
      <c r="AO242" s="506"/>
      <c r="AP242" s="506"/>
      <c r="AQ242" s="506"/>
      <c r="AR242" s="506"/>
      <c r="AS242" s="435"/>
      <c r="AT242" s="437"/>
      <c r="AX242" s="496"/>
      <c r="AY242" s="496"/>
      <c r="AZ242" s="496"/>
      <c r="BA242" s="496"/>
      <c r="BB242" s="497"/>
    </row>
    <row r="243" spans="1:54" x14ac:dyDescent="0.2">
      <c r="A243" s="514"/>
      <c r="B243" s="435"/>
      <c r="C243" s="435"/>
      <c r="D243" s="520"/>
      <c r="E243" s="520"/>
      <c r="F243" s="520"/>
      <c r="G243" s="520"/>
      <c r="H243" s="520"/>
      <c r="I243" s="435"/>
      <c r="J243" s="435"/>
      <c r="K243" s="435"/>
      <c r="L243" s="435"/>
      <c r="M243" s="530"/>
      <c r="N243" s="530"/>
      <c r="O243" s="530"/>
      <c r="P243" s="435"/>
      <c r="Q243" s="521"/>
      <c r="R243" s="435"/>
      <c r="S243" s="435"/>
      <c r="T243" s="435"/>
      <c r="U243" s="435"/>
      <c r="V243" s="435"/>
      <c r="W243" s="506"/>
      <c r="X243" s="435"/>
      <c r="Y243" s="435"/>
      <c r="Z243" s="506"/>
      <c r="AA243" s="506"/>
      <c r="AB243" s="435"/>
      <c r="AC243" s="506"/>
      <c r="AD243" s="506"/>
      <c r="AE243" s="506"/>
      <c r="AF243" s="506"/>
      <c r="AG243" s="506"/>
      <c r="AH243" s="506"/>
      <c r="AI243" s="506"/>
      <c r="AJ243" s="506"/>
      <c r="AK243" s="506"/>
      <c r="AL243" s="506"/>
      <c r="AM243" s="506"/>
      <c r="AN243" s="506"/>
      <c r="AO243" s="506"/>
      <c r="AP243" s="506"/>
      <c r="AQ243" s="506"/>
      <c r="AR243" s="506"/>
      <c r="AS243" s="435"/>
      <c r="AT243" s="437"/>
      <c r="AX243" s="496"/>
      <c r="AY243" s="496"/>
      <c r="AZ243" s="496"/>
      <c r="BA243" s="496"/>
      <c r="BB243" s="497"/>
    </row>
    <row r="244" spans="1:54" x14ac:dyDescent="0.2">
      <c r="A244" s="514"/>
      <c r="B244" s="435"/>
      <c r="C244" s="435"/>
      <c r="D244" s="520"/>
      <c r="E244" s="520"/>
      <c r="F244" s="520"/>
      <c r="G244" s="520"/>
      <c r="H244" s="520"/>
      <c r="I244" s="435"/>
      <c r="J244" s="435"/>
      <c r="K244" s="435"/>
      <c r="L244" s="435"/>
      <c r="M244" s="530"/>
      <c r="N244" s="530"/>
      <c r="O244" s="530"/>
      <c r="P244" s="435"/>
      <c r="Q244" s="521"/>
      <c r="R244" s="435"/>
      <c r="S244" s="435"/>
      <c r="T244" s="435"/>
      <c r="U244" s="435"/>
      <c r="V244" s="435"/>
      <c r="W244" s="506"/>
      <c r="X244" s="435"/>
      <c r="Y244" s="435"/>
      <c r="Z244" s="506"/>
      <c r="AA244" s="506"/>
      <c r="AB244" s="435"/>
      <c r="AC244" s="506"/>
      <c r="AD244" s="506"/>
      <c r="AE244" s="506"/>
      <c r="AF244" s="506"/>
      <c r="AG244" s="506"/>
      <c r="AH244" s="506"/>
      <c r="AI244" s="506"/>
      <c r="AJ244" s="506"/>
      <c r="AK244" s="506"/>
      <c r="AL244" s="506"/>
      <c r="AM244" s="506"/>
      <c r="AN244" s="506"/>
      <c r="AO244" s="506"/>
      <c r="AP244" s="506"/>
      <c r="AQ244" s="506"/>
      <c r="AR244" s="506"/>
      <c r="AS244" s="435"/>
      <c r="AT244" s="437"/>
      <c r="AX244" s="496"/>
      <c r="AY244" s="496"/>
      <c r="AZ244" s="496"/>
      <c r="BA244" s="496"/>
      <c r="BB244" s="497"/>
    </row>
    <row r="245" spans="1:54" x14ac:dyDescent="0.2">
      <c r="A245" s="514"/>
      <c r="B245" s="435"/>
      <c r="C245" s="435"/>
      <c r="D245" s="520"/>
      <c r="E245" s="520"/>
      <c r="F245" s="520"/>
      <c r="G245" s="520"/>
      <c r="H245" s="520"/>
      <c r="I245" s="435"/>
      <c r="J245" s="435"/>
      <c r="K245" s="435"/>
      <c r="L245" s="435"/>
      <c r="M245" s="530"/>
      <c r="N245" s="530"/>
      <c r="O245" s="530"/>
      <c r="P245" s="435"/>
      <c r="Q245" s="521"/>
      <c r="R245" s="435"/>
      <c r="S245" s="435"/>
      <c r="T245" s="435"/>
      <c r="U245" s="435"/>
      <c r="V245" s="435"/>
      <c r="W245" s="506"/>
      <c r="X245" s="435"/>
      <c r="Y245" s="435"/>
      <c r="Z245" s="506"/>
      <c r="AA245" s="506"/>
      <c r="AB245" s="435"/>
      <c r="AC245" s="506"/>
      <c r="AD245" s="506"/>
      <c r="AE245" s="506"/>
      <c r="AF245" s="506"/>
      <c r="AG245" s="506"/>
      <c r="AH245" s="506"/>
      <c r="AI245" s="506"/>
      <c r="AJ245" s="506"/>
      <c r="AK245" s="506"/>
      <c r="AL245" s="506"/>
      <c r="AM245" s="506"/>
      <c r="AN245" s="506"/>
      <c r="AO245" s="506"/>
      <c r="AP245" s="506"/>
      <c r="AQ245" s="506"/>
      <c r="AR245" s="506"/>
      <c r="AS245" s="435"/>
      <c r="AT245" s="437"/>
      <c r="AX245" s="496"/>
      <c r="AY245" s="496"/>
      <c r="AZ245" s="496"/>
      <c r="BA245" s="496"/>
      <c r="BB245" s="497"/>
    </row>
    <row r="246" spans="1:54" x14ac:dyDescent="0.2">
      <c r="A246" s="514"/>
      <c r="B246" s="435"/>
      <c r="C246" s="435"/>
      <c r="D246" s="520"/>
      <c r="E246" s="520"/>
      <c r="F246" s="520"/>
      <c r="G246" s="520"/>
      <c r="H246" s="520"/>
      <c r="I246" s="435"/>
      <c r="J246" s="435"/>
      <c r="K246" s="435"/>
      <c r="L246" s="435"/>
      <c r="M246" s="530"/>
      <c r="N246" s="530"/>
      <c r="O246" s="530"/>
      <c r="P246" s="435"/>
      <c r="Q246" s="521"/>
      <c r="R246" s="435"/>
      <c r="S246" s="435"/>
      <c r="T246" s="435"/>
      <c r="U246" s="435"/>
      <c r="V246" s="435"/>
      <c r="W246" s="506"/>
      <c r="X246" s="435"/>
      <c r="Y246" s="435"/>
      <c r="Z246" s="506"/>
      <c r="AA246" s="506"/>
      <c r="AB246" s="435"/>
      <c r="AC246" s="506"/>
      <c r="AD246" s="506"/>
      <c r="AE246" s="506"/>
      <c r="AF246" s="506"/>
      <c r="AG246" s="506"/>
      <c r="AH246" s="506"/>
      <c r="AI246" s="506"/>
      <c r="AJ246" s="506"/>
      <c r="AK246" s="506"/>
      <c r="AL246" s="506"/>
      <c r="AM246" s="506"/>
      <c r="AN246" s="506"/>
      <c r="AO246" s="506"/>
      <c r="AP246" s="506"/>
      <c r="AQ246" s="506"/>
      <c r="AR246" s="506"/>
      <c r="AS246" s="435"/>
      <c r="AT246" s="437"/>
      <c r="AX246" s="496"/>
      <c r="AY246" s="496"/>
      <c r="AZ246" s="496"/>
      <c r="BA246" s="496"/>
      <c r="BB246" s="497"/>
    </row>
    <row r="247" spans="1:54" x14ac:dyDescent="0.2">
      <c r="A247" s="514"/>
      <c r="B247" s="435"/>
      <c r="C247" s="435"/>
      <c r="D247" s="520"/>
      <c r="E247" s="520"/>
      <c r="F247" s="520"/>
      <c r="G247" s="520"/>
      <c r="H247" s="520"/>
      <c r="I247" s="435"/>
      <c r="J247" s="435"/>
      <c r="K247" s="435"/>
      <c r="L247" s="435"/>
      <c r="M247" s="530"/>
      <c r="N247" s="530"/>
      <c r="O247" s="530"/>
      <c r="P247" s="435"/>
      <c r="Q247" s="521"/>
      <c r="R247" s="435"/>
      <c r="S247" s="435"/>
      <c r="T247" s="435"/>
      <c r="U247" s="435"/>
      <c r="V247" s="435"/>
      <c r="W247" s="506"/>
      <c r="X247" s="435"/>
      <c r="Y247" s="435"/>
      <c r="Z247" s="506"/>
      <c r="AA247" s="506"/>
      <c r="AB247" s="435"/>
      <c r="AC247" s="506"/>
      <c r="AD247" s="506"/>
      <c r="AE247" s="506"/>
      <c r="AF247" s="506"/>
      <c r="AG247" s="506"/>
      <c r="AH247" s="506"/>
      <c r="AI247" s="506"/>
      <c r="AJ247" s="506"/>
      <c r="AK247" s="506"/>
      <c r="AL247" s="506"/>
      <c r="AM247" s="506"/>
      <c r="AN247" s="506"/>
      <c r="AO247" s="506"/>
      <c r="AP247" s="506"/>
      <c r="AQ247" s="506"/>
      <c r="AR247" s="506"/>
      <c r="AS247" s="435"/>
      <c r="AT247" s="437"/>
      <c r="AX247" s="496"/>
      <c r="AY247" s="496"/>
      <c r="AZ247" s="496"/>
      <c r="BA247" s="496"/>
      <c r="BB247" s="497"/>
    </row>
    <row r="248" spans="1:54" x14ac:dyDescent="0.2">
      <c r="A248" s="514"/>
      <c r="B248" s="435"/>
      <c r="C248" s="435"/>
      <c r="D248" s="520"/>
      <c r="E248" s="520"/>
      <c r="F248" s="520"/>
      <c r="G248" s="520"/>
      <c r="H248" s="520"/>
      <c r="I248" s="435"/>
      <c r="J248" s="435"/>
      <c r="K248" s="435"/>
      <c r="L248" s="435"/>
      <c r="M248" s="530"/>
      <c r="N248" s="530"/>
      <c r="O248" s="530"/>
      <c r="P248" s="435"/>
      <c r="Q248" s="521"/>
      <c r="R248" s="435"/>
      <c r="S248" s="435"/>
      <c r="T248" s="435"/>
      <c r="U248" s="435"/>
      <c r="V248" s="435"/>
      <c r="W248" s="506"/>
      <c r="X248" s="435"/>
      <c r="Y248" s="435"/>
      <c r="Z248" s="506"/>
      <c r="AA248" s="506"/>
      <c r="AB248" s="435"/>
      <c r="AC248" s="506"/>
      <c r="AD248" s="506"/>
      <c r="AE248" s="506"/>
      <c r="AF248" s="506"/>
      <c r="AG248" s="506"/>
      <c r="AH248" s="506"/>
      <c r="AI248" s="506"/>
      <c r="AJ248" s="506"/>
      <c r="AK248" s="506"/>
      <c r="AL248" s="506"/>
      <c r="AM248" s="506"/>
      <c r="AN248" s="506"/>
      <c r="AO248" s="506"/>
      <c r="AP248" s="506"/>
      <c r="AQ248" s="506"/>
      <c r="AR248" s="506"/>
      <c r="AS248" s="435"/>
      <c r="AT248" s="437"/>
      <c r="AX248" s="496"/>
      <c r="AY248" s="496"/>
      <c r="AZ248" s="496"/>
      <c r="BA248" s="496"/>
      <c r="BB248" s="497"/>
    </row>
    <row r="249" spans="1:54" x14ac:dyDescent="0.2">
      <c r="A249" s="514"/>
      <c r="B249" s="435"/>
      <c r="C249" s="435"/>
      <c r="D249" s="520"/>
      <c r="E249" s="520"/>
      <c r="F249" s="520"/>
      <c r="G249" s="520"/>
      <c r="H249" s="520"/>
      <c r="I249" s="435"/>
      <c r="J249" s="435"/>
      <c r="K249" s="435"/>
      <c r="L249" s="435"/>
      <c r="M249" s="530"/>
      <c r="N249" s="530"/>
      <c r="O249" s="530"/>
      <c r="P249" s="435"/>
      <c r="Q249" s="521"/>
      <c r="R249" s="435"/>
      <c r="S249" s="435"/>
      <c r="T249" s="435"/>
      <c r="U249" s="435"/>
      <c r="V249" s="435"/>
      <c r="W249" s="506"/>
      <c r="X249" s="435"/>
      <c r="Y249" s="435"/>
      <c r="Z249" s="506"/>
      <c r="AA249" s="506"/>
      <c r="AB249" s="435"/>
      <c r="AC249" s="506"/>
      <c r="AD249" s="506"/>
      <c r="AE249" s="506"/>
      <c r="AF249" s="506"/>
      <c r="AG249" s="506"/>
      <c r="AH249" s="506"/>
      <c r="AI249" s="506"/>
      <c r="AJ249" s="506"/>
      <c r="AK249" s="506"/>
      <c r="AL249" s="506"/>
      <c r="AM249" s="506"/>
      <c r="AN249" s="506"/>
      <c r="AO249" s="506"/>
      <c r="AP249" s="506"/>
      <c r="AQ249" s="506"/>
      <c r="AR249" s="506"/>
      <c r="AS249" s="435"/>
      <c r="AT249" s="437"/>
      <c r="AX249" s="496"/>
      <c r="AY249" s="496"/>
      <c r="AZ249" s="496"/>
      <c r="BA249" s="496"/>
      <c r="BB249" s="497"/>
    </row>
    <row r="250" spans="1:54" x14ac:dyDescent="0.2">
      <c r="A250" s="514"/>
      <c r="B250" s="435"/>
      <c r="C250" s="435"/>
      <c r="D250" s="520"/>
      <c r="E250" s="520"/>
      <c r="F250" s="520"/>
      <c r="G250" s="520"/>
      <c r="H250" s="520"/>
      <c r="I250" s="435"/>
      <c r="J250" s="435"/>
      <c r="K250" s="435"/>
      <c r="L250" s="435"/>
      <c r="M250" s="530"/>
      <c r="N250" s="530"/>
      <c r="O250" s="530"/>
      <c r="P250" s="435"/>
      <c r="Q250" s="521"/>
      <c r="R250" s="435"/>
      <c r="S250" s="435"/>
      <c r="T250" s="435"/>
      <c r="U250" s="435"/>
      <c r="V250" s="435"/>
      <c r="W250" s="506"/>
      <c r="X250" s="435"/>
      <c r="Y250" s="435"/>
      <c r="Z250" s="506"/>
      <c r="AA250" s="506"/>
      <c r="AB250" s="435"/>
      <c r="AC250" s="506"/>
      <c r="AD250" s="506"/>
      <c r="AE250" s="506"/>
      <c r="AF250" s="506"/>
      <c r="AG250" s="506"/>
      <c r="AH250" s="506"/>
      <c r="AI250" s="506"/>
      <c r="AJ250" s="506"/>
      <c r="AK250" s="506"/>
      <c r="AL250" s="506"/>
      <c r="AM250" s="506"/>
      <c r="AN250" s="506"/>
      <c r="AO250" s="506"/>
      <c r="AP250" s="506"/>
      <c r="AQ250" s="506"/>
      <c r="AR250" s="506"/>
      <c r="AS250" s="435"/>
      <c r="AT250" s="437"/>
      <c r="AX250" s="496"/>
      <c r="AY250" s="496"/>
      <c r="AZ250" s="496"/>
      <c r="BA250" s="496"/>
      <c r="BB250" s="497"/>
    </row>
    <row r="251" spans="1:54" x14ac:dyDescent="0.2">
      <c r="A251" s="514"/>
      <c r="B251" s="435"/>
      <c r="C251" s="435"/>
      <c r="D251" s="520"/>
      <c r="E251" s="520"/>
      <c r="F251" s="520"/>
      <c r="G251" s="520"/>
      <c r="H251" s="520"/>
      <c r="I251" s="435"/>
      <c r="J251" s="435"/>
      <c r="K251" s="435"/>
      <c r="L251" s="435"/>
      <c r="M251" s="530"/>
      <c r="N251" s="530"/>
      <c r="O251" s="530"/>
      <c r="P251" s="435"/>
      <c r="Q251" s="521"/>
      <c r="R251" s="435"/>
      <c r="S251" s="435"/>
      <c r="T251" s="435"/>
      <c r="U251" s="435"/>
      <c r="V251" s="435"/>
      <c r="W251" s="506"/>
      <c r="X251" s="435"/>
      <c r="Y251" s="435"/>
      <c r="Z251" s="506"/>
      <c r="AA251" s="506"/>
      <c r="AB251" s="435"/>
      <c r="AC251" s="506"/>
      <c r="AD251" s="506"/>
      <c r="AE251" s="506"/>
      <c r="AF251" s="506"/>
      <c r="AG251" s="506"/>
      <c r="AH251" s="506"/>
      <c r="AI251" s="506"/>
      <c r="AJ251" s="506"/>
      <c r="AK251" s="506"/>
      <c r="AL251" s="506"/>
      <c r="AM251" s="506"/>
      <c r="AN251" s="506"/>
      <c r="AO251" s="506"/>
      <c r="AP251" s="506"/>
      <c r="AQ251" s="506"/>
      <c r="AR251" s="506"/>
      <c r="AS251" s="435"/>
      <c r="AT251" s="437"/>
      <c r="AX251" s="496"/>
      <c r="AY251" s="496"/>
      <c r="AZ251" s="496"/>
      <c r="BA251" s="496"/>
      <c r="BB251" s="497"/>
    </row>
    <row r="252" spans="1:54" x14ac:dyDescent="0.2">
      <c r="A252" s="514"/>
      <c r="B252" s="435"/>
      <c r="C252" s="435"/>
      <c r="D252" s="520"/>
      <c r="E252" s="520"/>
      <c r="F252" s="520"/>
      <c r="G252" s="520"/>
      <c r="H252" s="520"/>
      <c r="I252" s="435"/>
      <c r="J252" s="435"/>
      <c r="K252" s="435"/>
      <c r="L252" s="435"/>
      <c r="M252" s="530"/>
      <c r="N252" s="530"/>
      <c r="O252" s="530"/>
      <c r="P252" s="435"/>
      <c r="Q252" s="521"/>
      <c r="R252" s="435"/>
      <c r="S252" s="435"/>
      <c r="T252" s="435"/>
      <c r="U252" s="435"/>
      <c r="V252" s="435"/>
      <c r="W252" s="506"/>
      <c r="X252" s="435"/>
      <c r="Y252" s="435"/>
      <c r="Z252" s="506"/>
      <c r="AA252" s="506"/>
      <c r="AB252" s="435"/>
      <c r="AC252" s="506"/>
      <c r="AD252" s="506"/>
      <c r="AE252" s="506"/>
      <c r="AF252" s="506"/>
      <c r="AG252" s="506"/>
      <c r="AH252" s="506"/>
      <c r="AI252" s="506"/>
      <c r="AJ252" s="506"/>
      <c r="AK252" s="506"/>
      <c r="AL252" s="506"/>
      <c r="AM252" s="506"/>
      <c r="AN252" s="506"/>
      <c r="AO252" s="506"/>
      <c r="AP252" s="506"/>
      <c r="AQ252" s="506"/>
      <c r="AR252" s="506"/>
      <c r="AS252" s="435"/>
      <c r="AT252" s="437"/>
      <c r="AX252" s="496"/>
      <c r="AY252" s="496"/>
      <c r="AZ252" s="496"/>
      <c r="BA252" s="496"/>
      <c r="BB252" s="497"/>
    </row>
    <row r="253" spans="1:54" x14ac:dyDescent="0.2">
      <c r="A253" s="514"/>
      <c r="B253" s="435"/>
      <c r="C253" s="435"/>
      <c r="D253" s="520"/>
      <c r="E253" s="520"/>
      <c r="F253" s="520"/>
      <c r="G253" s="520"/>
      <c r="H253" s="520"/>
      <c r="I253" s="435"/>
      <c r="J253" s="435"/>
      <c r="K253" s="435"/>
      <c r="L253" s="435"/>
      <c r="M253" s="530"/>
      <c r="N253" s="530"/>
      <c r="O253" s="530"/>
      <c r="P253" s="435"/>
      <c r="Q253" s="521"/>
      <c r="R253" s="435"/>
      <c r="S253" s="435"/>
      <c r="T253" s="435"/>
      <c r="U253" s="435"/>
      <c r="V253" s="435"/>
      <c r="W253" s="506"/>
      <c r="X253" s="435"/>
      <c r="Y253" s="435"/>
      <c r="Z253" s="506"/>
      <c r="AA253" s="506"/>
      <c r="AB253" s="435"/>
      <c r="AC253" s="506"/>
      <c r="AD253" s="506"/>
      <c r="AE253" s="506"/>
      <c r="AF253" s="506"/>
      <c r="AG253" s="506"/>
      <c r="AH253" s="506"/>
      <c r="AI253" s="506"/>
      <c r="AJ253" s="506"/>
      <c r="AK253" s="506"/>
      <c r="AL253" s="506"/>
      <c r="AM253" s="506"/>
      <c r="AN253" s="506"/>
      <c r="AO253" s="506"/>
      <c r="AP253" s="506"/>
      <c r="AQ253" s="506"/>
      <c r="AR253" s="506"/>
      <c r="AS253" s="435"/>
      <c r="AT253" s="437"/>
      <c r="AX253" s="496"/>
      <c r="AY253" s="496"/>
      <c r="AZ253" s="496"/>
      <c r="BA253" s="496"/>
      <c r="BB253" s="497"/>
    </row>
    <row r="254" spans="1:54" x14ac:dyDescent="0.2">
      <c r="A254" s="514"/>
      <c r="B254" s="435"/>
      <c r="C254" s="435"/>
      <c r="D254" s="520"/>
      <c r="E254" s="520"/>
      <c r="F254" s="520"/>
      <c r="G254" s="520"/>
      <c r="H254" s="520"/>
      <c r="I254" s="435"/>
      <c r="J254" s="435"/>
      <c r="K254" s="435"/>
      <c r="L254" s="435"/>
      <c r="M254" s="530"/>
      <c r="N254" s="530"/>
      <c r="O254" s="530"/>
      <c r="P254" s="435"/>
      <c r="Q254" s="521"/>
      <c r="R254" s="435"/>
      <c r="S254" s="435"/>
      <c r="T254" s="435"/>
      <c r="U254" s="435"/>
      <c r="V254" s="435"/>
      <c r="W254" s="506"/>
      <c r="X254" s="435"/>
      <c r="Y254" s="435"/>
      <c r="Z254" s="506"/>
      <c r="AA254" s="506"/>
      <c r="AB254" s="435"/>
      <c r="AC254" s="506"/>
      <c r="AD254" s="506"/>
      <c r="AE254" s="506"/>
      <c r="AF254" s="506"/>
      <c r="AG254" s="506"/>
      <c r="AH254" s="506"/>
      <c r="AI254" s="506"/>
      <c r="AJ254" s="506"/>
      <c r="AK254" s="506"/>
      <c r="AL254" s="506"/>
      <c r="AM254" s="506"/>
      <c r="AN254" s="506"/>
      <c r="AO254" s="506"/>
      <c r="AP254" s="506"/>
      <c r="AQ254" s="506"/>
      <c r="AR254" s="506"/>
      <c r="AS254" s="435"/>
      <c r="AT254" s="437"/>
      <c r="AX254" s="496"/>
      <c r="AY254" s="496"/>
      <c r="AZ254" s="496"/>
      <c r="BA254" s="496"/>
      <c r="BB254" s="497"/>
    </row>
    <row r="255" spans="1:54" x14ac:dyDescent="0.2">
      <c r="A255" s="514"/>
      <c r="B255" s="435"/>
      <c r="C255" s="435"/>
      <c r="D255" s="520"/>
      <c r="E255" s="520"/>
      <c r="F255" s="520"/>
      <c r="G255" s="520"/>
      <c r="H255" s="520"/>
      <c r="I255" s="435"/>
      <c r="J255" s="435"/>
      <c r="K255" s="435"/>
      <c r="L255" s="435"/>
      <c r="M255" s="530"/>
      <c r="N255" s="530"/>
      <c r="O255" s="530"/>
      <c r="P255" s="435"/>
      <c r="Q255" s="521"/>
      <c r="R255" s="435"/>
      <c r="S255" s="435"/>
      <c r="T255" s="435"/>
      <c r="U255" s="435"/>
      <c r="V255" s="435"/>
      <c r="W255" s="506"/>
      <c r="X255" s="435"/>
      <c r="Y255" s="435"/>
      <c r="Z255" s="506"/>
      <c r="AA255" s="506"/>
      <c r="AB255" s="435"/>
      <c r="AC255" s="506"/>
      <c r="AD255" s="506"/>
      <c r="AE255" s="506"/>
      <c r="AF255" s="506"/>
      <c r="AG255" s="506"/>
      <c r="AH255" s="506"/>
      <c r="AI255" s="506"/>
      <c r="AJ255" s="506"/>
      <c r="AK255" s="506"/>
      <c r="AL255" s="506"/>
      <c r="AM255" s="506"/>
      <c r="AN255" s="506"/>
      <c r="AO255" s="506"/>
      <c r="AP255" s="506"/>
      <c r="AQ255" s="506"/>
      <c r="AR255" s="506"/>
      <c r="AS255" s="435"/>
      <c r="AT255" s="437"/>
      <c r="AX255" s="496"/>
      <c r="AY255" s="496"/>
      <c r="AZ255" s="496"/>
      <c r="BA255" s="496"/>
      <c r="BB255" s="497"/>
    </row>
    <row r="256" spans="1:54" x14ac:dyDescent="0.2">
      <c r="A256" s="514"/>
      <c r="B256" s="435"/>
      <c r="C256" s="435"/>
      <c r="D256" s="520"/>
      <c r="E256" s="520"/>
      <c r="F256" s="520"/>
      <c r="G256" s="520"/>
      <c r="H256" s="520"/>
      <c r="I256" s="435"/>
      <c r="J256" s="435"/>
      <c r="K256" s="435"/>
      <c r="L256" s="435"/>
      <c r="M256" s="530"/>
      <c r="N256" s="530"/>
      <c r="O256" s="530"/>
      <c r="P256" s="435"/>
      <c r="Q256" s="521"/>
      <c r="R256" s="435"/>
      <c r="S256" s="435"/>
      <c r="T256" s="435"/>
      <c r="U256" s="435"/>
      <c r="V256" s="435"/>
      <c r="W256" s="506"/>
      <c r="X256" s="435"/>
      <c r="Y256" s="435"/>
      <c r="Z256" s="506"/>
      <c r="AA256" s="506"/>
      <c r="AB256" s="435"/>
      <c r="AC256" s="506"/>
      <c r="AD256" s="506"/>
      <c r="AE256" s="506"/>
      <c r="AF256" s="506"/>
      <c r="AG256" s="506"/>
      <c r="AH256" s="506"/>
      <c r="AI256" s="506"/>
      <c r="AJ256" s="506"/>
      <c r="AK256" s="506"/>
      <c r="AL256" s="506"/>
      <c r="AM256" s="506"/>
      <c r="AN256" s="506"/>
      <c r="AO256" s="506"/>
      <c r="AP256" s="506"/>
      <c r="AQ256" s="506"/>
      <c r="AR256" s="506"/>
      <c r="AS256" s="435"/>
      <c r="AT256" s="437"/>
      <c r="AX256" s="496"/>
      <c r="AY256" s="496"/>
      <c r="AZ256" s="496"/>
      <c r="BA256" s="496"/>
      <c r="BB256" s="497"/>
    </row>
    <row r="257" spans="1:54" x14ac:dyDescent="0.2">
      <c r="A257" s="514"/>
      <c r="B257" s="435"/>
      <c r="C257" s="435"/>
      <c r="D257" s="520"/>
      <c r="E257" s="520"/>
      <c r="F257" s="520"/>
      <c r="G257" s="520"/>
      <c r="H257" s="520"/>
      <c r="I257" s="435"/>
      <c r="J257" s="435"/>
      <c r="K257" s="435"/>
      <c r="L257" s="435"/>
      <c r="M257" s="530"/>
      <c r="N257" s="530"/>
      <c r="O257" s="530"/>
      <c r="P257" s="435"/>
      <c r="Q257" s="521"/>
      <c r="R257" s="435"/>
      <c r="S257" s="435"/>
      <c r="T257" s="435"/>
      <c r="U257" s="435"/>
      <c r="V257" s="435"/>
      <c r="W257" s="506"/>
      <c r="X257" s="435"/>
      <c r="Y257" s="435"/>
      <c r="Z257" s="506"/>
      <c r="AA257" s="506"/>
      <c r="AB257" s="435"/>
      <c r="AC257" s="506"/>
      <c r="AD257" s="506"/>
      <c r="AE257" s="506"/>
      <c r="AF257" s="506"/>
      <c r="AG257" s="506"/>
      <c r="AH257" s="506"/>
      <c r="AI257" s="506"/>
      <c r="AJ257" s="506"/>
      <c r="AK257" s="506"/>
      <c r="AL257" s="506"/>
      <c r="AM257" s="506"/>
      <c r="AN257" s="506"/>
      <c r="AO257" s="506"/>
      <c r="AP257" s="506"/>
      <c r="AQ257" s="506"/>
      <c r="AR257" s="506"/>
      <c r="AS257" s="435"/>
      <c r="AT257" s="437"/>
      <c r="AX257" s="496"/>
      <c r="AY257" s="496"/>
      <c r="AZ257" s="496"/>
      <c r="BA257" s="496"/>
      <c r="BB257" s="497"/>
    </row>
    <row r="258" spans="1:54" x14ac:dyDescent="0.2">
      <c r="A258" s="514"/>
      <c r="B258" s="435"/>
      <c r="C258" s="435"/>
      <c r="D258" s="520"/>
      <c r="E258" s="520"/>
      <c r="F258" s="520"/>
      <c r="G258" s="520"/>
      <c r="H258" s="520"/>
      <c r="I258" s="435"/>
      <c r="J258" s="435"/>
      <c r="K258" s="435"/>
      <c r="L258" s="435"/>
      <c r="M258" s="530"/>
      <c r="N258" s="530"/>
      <c r="O258" s="530"/>
      <c r="P258" s="435"/>
      <c r="Q258" s="521"/>
      <c r="R258" s="435"/>
      <c r="S258" s="435"/>
      <c r="T258" s="435"/>
      <c r="U258" s="435"/>
      <c r="V258" s="435"/>
      <c r="W258" s="506"/>
      <c r="X258" s="435"/>
      <c r="Y258" s="435"/>
      <c r="Z258" s="506"/>
      <c r="AA258" s="506"/>
      <c r="AB258" s="435"/>
      <c r="AC258" s="506"/>
      <c r="AD258" s="506"/>
      <c r="AE258" s="506"/>
      <c r="AF258" s="506"/>
      <c r="AG258" s="506"/>
      <c r="AH258" s="506"/>
      <c r="AI258" s="506"/>
      <c r="AJ258" s="506"/>
      <c r="AK258" s="506"/>
      <c r="AL258" s="506"/>
      <c r="AM258" s="506"/>
      <c r="AN258" s="506"/>
      <c r="AO258" s="506"/>
      <c r="AP258" s="506"/>
      <c r="AQ258" s="506"/>
      <c r="AR258" s="506"/>
      <c r="AS258" s="435"/>
      <c r="AT258" s="437"/>
      <c r="AX258" s="496"/>
      <c r="AY258" s="496"/>
      <c r="AZ258" s="496"/>
      <c r="BA258" s="496"/>
      <c r="BB258" s="497"/>
    </row>
    <row r="259" spans="1:54" x14ac:dyDescent="0.2">
      <c r="A259" s="514"/>
      <c r="B259" s="435"/>
      <c r="C259" s="435"/>
      <c r="D259" s="520"/>
      <c r="E259" s="520"/>
      <c r="F259" s="520"/>
      <c r="G259" s="520"/>
      <c r="H259" s="520"/>
      <c r="I259" s="435"/>
      <c r="J259" s="435"/>
      <c r="K259" s="435"/>
      <c r="L259" s="435"/>
      <c r="M259" s="530"/>
      <c r="N259" s="530"/>
      <c r="O259" s="530"/>
      <c r="P259" s="435"/>
      <c r="Q259" s="521"/>
      <c r="R259" s="435"/>
      <c r="S259" s="435"/>
      <c r="T259" s="435"/>
      <c r="U259" s="435"/>
      <c r="V259" s="435"/>
      <c r="W259" s="506"/>
      <c r="X259" s="435"/>
      <c r="Y259" s="435"/>
      <c r="Z259" s="506"/>
      <c r="AA259" s="506"/>
      <c r="AB259" s="435"/>
      <c r="AC259" s="506"/>
      <c r="AD259" s="506"/>
      <c r="AE259" s="506"/>
      <c r="AF259" s="506"/>
      <c r="AG259" s="506"/>
      <c r="AH259" s="506"/>
      <c r="AI259" s="506"/>
      <c r="AJ259" s="506"/>
      <c r="AK259" s="506"/>
      <c r="AL259" s="506"/>
      <c r="AM259" s="506"/>
      <c r="AN259" s="506"/>
      <c r="AO259" s="506"/>
      <c r="AP259" s="506"/>
      <c r="AQ259" s="506"/>
      <c r="AR259" s="506"/>
      <c r="AS259" s="435"/>
      <c r="AT259" s="437"/>
      <c r="AX259" s="496"/>
      <c r="AY259" s="496"/>
      <c r="AZ259" s="496"/>
      <c r="BA259" s="496"/>
      <c r="BB259" s="497"/>
    </row>
    <row r="260" spans="1:54" x14ac:dyDescent="0.2">
      <c r="A260" s="514"/>
      <c r="B260" s="435"/>
      <c r="C260" s="435"/>
      <c r="D260" s="520"/>
      <c r="E260" s="520"/>
      <c r="F260" s="520"/>
      <c r="G260" s="520"/>
      <c r="H260" s="520"/>
      <c r="I260" s="435"/>
      <c r="J260" s="435"/>
      <c r="K260" s="435"/>
      <c r="L260" s="435"/>
      <c r="M260" s="530"/>
      <c r="N260" s="530"/>
      <c r="O260" s="530"/>
      <c r="P260" s="435"/>
      <c r="Q260" s="521"/>
      <c r="R260" s="435"/>
      <c r="S260" s="435"/>
      <c r="T260" s="435"/>
      <c r="U260" s="435"/>
      <c r="V260" s="435"/>
      <c r="W260" s="506"/>
      <c r="X260" s="435"/>
      <c r="Y260" s="435"/>
      <c r="Z260" s="506"/>
      <c r="AA260" s="506"/>
      <c r="AB260" s="435"/>
      <c r="AC260" s="506"/>
      <c r="AD260" s="506"/>
      <c r="AE260" s="506"/>
      <c r="AF260" s="506"/>
      <c r="AG260" s="506"/>
      <c r="AH260" s="506"/>
      <c r="AI260" s="506"/>
      <c r="AJ260" s="506"/>
      <c r="AK260" s="506"/>
      <c r="AL260" s="506"/>
      <c r="AM260" s="506"/>
      <c r="AN260" s="506"/>
      <c r="AO260" s="506"/>
      <c r="AP260" s="506"/>
      <c r="AQ260" s="506"/>
      <c r="AR260" s="506"/>
      <c r="AS260" s="435"/>
      <c r="AT260" s="437"/>
      <c r="AX260" s="496"/>
      <c r="AY260" s="496"/>
      <c r="AZ260" s="496"/>
      <c r="BA260" s="496"/>
      <c r="BB260" s="497"/>
    </row>
    <row r="261" spans="1:54" x14ac:dyDescent="0.2">
      <c r="A261" s="514"/>
      <c r="B261" s="435"/>
      <c r="C261" s="435"/>
      <c r="D261" s="520"/>
      <c r="E261" s="520"/>
      <c r="F261" s="520"/>
      <c r="G261" s="520"/>
      <c r="H261" s="520"/>
      <c r="I261" s="435"/>
      <c r="J261" s="435"/>
      <c r="K261" s="435"/>
      <c r="L261" s="435"/>
      <c r="M261" s="530"/>
      <c r="N261" s="530"/>
      <c r="O261" s="530"/>
      <c r="P261" s="435"/>
      <c r="Q261" s="521"/>
      <c r="R261" s="435"/>
      <c r="S261" s="435"/>
      <c r="T261" s="435"/>
      <c r="U261" s="435"/>
      <c r="V261" s="435"/>
      <c r="W261" s="506"/>
      <c r="X261" s="435"/>
      <c r="Y261" s="435"/>
      <c r="Z261" s="506"/>
      <c r="AA261" s="506"/>
      <c r="AB261" s="435"/>
      <c r="AC261" s="506"/>
      <c r="AD261" s="506"/>
      <c r="AE261" s="506"/>
      <c r="AF261" s="506"/>
      <c r="AG261" s="506"/>
      <c r="AH261" s="506"/>
      <c r="AI261" s="506"/>
      <c r="AJ261" s="506"/>
      <c r="AK261" s="506"/>
      <c r="AL261" s="506"/>
      <c r="AM261" s="506"/>
      <c r="AN261" s="506"/>
      <c r="AO261" s="506"/>
      <c r="AP261" s="506"/>
      <c r="AQ261" s="506"/>
      <c r="AR261" s="506"/>
      <c r="AS261" s="435"/>
      <c r="AT261" s="437"/>
      <c r="AX261" s="496"/>
      <c r="AY261" s="496"/>
      <c r="AZ261" s="496"/>
      <c r="BA261" s="496"/>
      <c r="BB261" s="497"/>
    </row>
    <row r="262" spans="1:54" x14ac:dyDescent="0.2">
      <c r="A262" s="514"/>
      <c r="B262" s="435"/>
      <c r="C262" s="435"/>
      <c r="D262" s="520"/>
      <c r="E262" s="520"/>
      <c r="F262" s="520"/>
      <c r="G262" s="520"/>
      <c r="H262" s="520"/>
      <c r="I262" s="435"/>
      <c r="J262" s="435"/>
      <c r="K262" s="435"/>
      <c r="L262" s="435"/>
      <c r="M262" s="530"/>
      <c r="N262" s="530"/>
      <c r="O262" s="530"/>
      <c r="P262" s="435"/>
      <c r="Q262" s="521"/>
      <c r="R262" s="435"/>
      <c r="S262" s="435"/>
      <c r="T262" s="435"/>
      <c r="U262" s="435"/>
      <c r="V262" s="435"/>
      <c r="W262" s="506"/>
      <c r="X262" s="435"/>
      <c r="Y262" s="435"/>
      <c r="Z262" s="506"/>
      <c r="AA262" s="506"/>
      <c r="AB262" s="435"/>
      <c r="AC262" s="506"/>
      <c r="AD262" s="506"/>
      <c r="AE262" s="506"/>
      <c r="AF262" s="506"/>
      <c r="AG262" s="506"/>
      <c r="AH262" s="506"/>
      <c r="AI262" s="506"/>
      <c r="AJ262" s="506"/>
      <c r="AK262" s="506"/>
      <c r="AL262" s="506"/>
      <c r="AM262" s="506"/>
      <c r="AN262" s="506"/>
      <c r="AO262" s="506"/>
      <c r="AP262" s="506"/>
      <c r="AQ262" s="506"/>
      <c r="AR262" s="506"/>
      <c r="AS262" s="435"/>
      <c r="AT262" s="437"/>
      <c r="AX262" s="496"/>
      <c r="AY262" s="496"/>
      <c r="AZ262" s="496"/>
      <c r="BA262" s="496"/>
      <c r="BB262" s="497"/>
    </row>
    <row r="263" spans="1:54" x14ac:dyDescent="0.2">
      <c r="A263" s="514"/>
      <c r="B263" s="435"/>
      <c r="C263" s="435"/>
      <c r="D263" s="520"/>
      <c r="E263" s="520"/>
      <c r="F263" s="520"/>
      <c r="G263" s="520"/>
      <c r="H263" s="520"/>
      <c r="I263" s="435"/>
      <c r="J263" s="435"/>
      <c r="K263" s="435"/>
      <c r="L263" s="435"/>
      <c r="M263" s="530"/>
      <c r="N263" s="530"/>
      <c r="O263" s="530"/>
      <c r="P263" s="435"/>
      <c r="Q263" s="521"/>
      <c r="R263" s="435"/>
      <c r="S263" s="435"/>
      <c r="T263" s="435"/>
      <c r="U263" s="435"/>
      <c r="V263" s="435"/>
      <c r="W263" s="506"/>
      <c r="X263" s="435"/>
      <c r="Y263" s="435"/>
      <c r="Z263" s="506"/>
      <c r="AA263" s="506"/>
      <c r="AB263" s="435"/>
      <c r="AC263" s="506"/>
      <c r="AD263" s="506"/>
      <c r="AE263" s="506"/>
      <c r="AF263" s="506"/>
      <c r="AG263" s="506"/>
      <c r="AH263" s="506"/>
      <c r="AI263" s="506"/>
      <c r="AJ263" s="506"/>
      <c r="AK263" s="506"/>
      <c r="AL263" s="506"/>
      <c r="AM263" s="506"/>
      <c r="AN263" s="506"/>
      <c r="AO263" s="506"/>
      <c r="AP263" s="506"/>
      <c r="AQ263" s="506"/>
      <c r="AR263" s="506"/>
      <c r="AS263" s="435"/>
      <c r="AT263" s="437"/>
      <c r="AX263" s="496"/>
      <c r="AY263" s="496"/>
      <c r="AZ263" s="496"/>
      <c r="BA263" s="496"/>
      <c r="BB263" s="497"/>
    </row>
    <row r="264" spans="1:54" x14ac:dyDescent="0.2">
      <c r="A264" s="514"/>
      <c r="B264" s="435"/>
      <c r="C264" s="435"/>
      <c r="D264" s="520"/>
      <c r="E264" s="520"/>
      <c r="F264" s="520"/>
      <c r="G264" s="520"/>
      <c r="H264" s="520"/>
      <c r="I264" s="435"/>
      <c r="J264" s="435"/>
      <c r="K264" s="435"/>
      <c r="L264" s="435"/>
      <c r="M264" s="530"/>
      <c r="N264" s="530"/>
      <c r="O264" s="530"/>
      <c r="P264" s="435"/>
      <c r="Q264" s="521"/>
      <c r="R264" s="435"/>
      <c r="S264" s="435"/>
      <c r="T264" s="435"/>
      <c r="U264" s="435"/>
      <c r="V264" s="435"/>
      <c r="W264" s="506"/>
      <c r="X264" s="435"/>
      <c r="Y264" s="435"/>
      <c r="Z264" s="506"/>
      <c r="AA264" s="506"/>
      <c r="AB264" s="435"/>
      <c r="AC264" s="506"/>
      <c r="AD264" s="506"/>
      <c r="AE264" s="506"/>
      <c r="AF264" s="506"/>
      <c r="AG264" s="506"/>
      <c r="AH264" s="506"/>
      <c r="AI264" s="506"/>
      <c r="AJ264" s="506"/>
      <c r="AK264" s="506"/>
      <c r="AL264" s="506"/>
      <c r="AM264" s="506"/>
      <c r="AN264" s="506"/>
      <c r="AO264" s="506"/>
      <c r="AP264" s="506"/>
      <c r="AQ264" s="506"/>
      <c r="AR264" s="506"/>
      <c r="AS264" s="435"/>
      <c r="AT264" s="437"/>
      <c r="AX264" s="496"/>
      <c r="AY264" s="496"/>
      <c r="AZ264" s="496"/>
      <c r="BA264" s="496"/>
      <c r="BB264" s="497"/>
    </row>
    <row r="265" spans="1:54" x14ac:dyDescent="0.2">
      <c r="A265" s="514"/>
      <c r="B265" s="435"/>
      <c r="C265" s="435"/>
      <c r="D265" s="520"/>
      <c r="E265" s="520"/>
      <c r="F265" s="520"/>
      <c r="G265" s="520"/>
      <c r="H265" s="520"/>
      <c r="I265" s="435"/>
      <c r="J265" s="435"/>
      <c r="K265" s="435"/>
      <c r="L265" s="435"/>
      <c r="M265" s="530"/>
      <c r="N265" s="530"/>
      <c r="O265" s="530"/>
      <c r="P265" s="435"/>
      <c r="Q265" s="521"/>
      <c r="R265" s="435"/>
      <c r="S265" s="435"/>
      <c r="T265" s="435"/>
      <c r="U265" s="435"/>
      <c r="V265" s="435"/>
      <c r="W265" s="506"/>
      <c r="X265" s="435"/>
      <c r="Y265" s="435"/>
      <c r="Z265" s="506"/>
      <c r="AA265" s="506"/>
      <c r="AB265" s="435"/>
      <c r="AC265" s="506"/>
      <c r="AD265" s="506"/>
      <c r="AE265" s="506"/>
      <c r="AF265" s="506"/>
      <c r="AG265" s="506"/>
      <c r="AH265" s="506"/>
      <c r="AI265" s="506"/>
      <c r="AJ265" s="506"/>
      <c r="AK265" s="506"/>
      <c r="AL265" s="506"/>
      <c r="AM265" s="506"/>
      <c r="AN265" s="506"/>
      <c r="AO265" s="506"/>
      <c r="AP265" s="506"/>
      <c r="AQ265" s="506"/>
      <c r="AR265" s="506"/>
      <c r="AS265" s="435"/>
      <c r="AT265" s="437"/>
      <c r="AX265" s="496"/>
      <c r="AY265" s="496"/>
      <c r="AZ265" s="496"/>
      <c r="BA265" s="496"/>
      <c r="BB265" s="497"/>
    </row>
    <row r="266" spans="1:54" x14ac:dyDescent="0.2">
      <c r="A266" s="514"/>
      <c r="B266" s="435"/>
      <c r="C266" s="435"/>
      <c r="D266" s="520"/>
      <c r="E266" s="520"/>
      <c r="F266" s="520"/>
      <c r="G266" s="520"/>
      <c r="H266" s="520"/>
      <c r="I266" s="435"/>
      <c r="J266" s="435"/>
      <c r="K266" s="435"/>
      <c r="L266" s="435"/>
      <c r="M266" s="530"/>
      <c r="N266" s="530"/>
      <c r="O266" s="530"/>
      <c r="P266" s="435"/>
      <c r="Q266" s="521"/>
      <c r="R266" s="435"/>
      <c r="S266" s="435"/>
      <c r="T266" s="435"/>
      <c r="U266" s="435"/>
      <c r="V266" s="435"/>
      <c r="W266" s="506"/>
      <c r="X266" s="435"/>
      <c r="Y266" s="435"/>
      <c r="Z266" s="506"/>
      <c r="AA266" s="506"/>
      <c r="AB266" s="435"/>
      <c r="AC266" s="506"/>
      <c r="AD266" s="506"/>
      <c r="AE266" s="506"/>
      <c r="AF266" s="506"/>
      <c r="AG266" s="506"/>
      <c r="AH266" s="506"/>
      <c r="AI266" s="506"/>
      <c r="AJ266" s="506"/>
      <c r="AK266" s="506"/>
      <c r="AL266" s="506"/>
      <c r="AM266" s="506"/>
      <c r="AN266" s="506"/>
      <c r="AO266" s="506"/>
      <c r="AP266" s="506"/>
      <c r="AQ266" s="506"/>
      <c r="AR266" s="506"/>
      <c r="AS266" s="435"/>
      <c r="AT266" s="437"/>
      <c r="AX266" s="496"/>
      <c r="AY266" s="496"/>
      <c r="AZ266" s="496"/>
      <c r="BA266" s="496"/>
      <c r="BB266" s="497"/>
    </row>
    <row r="267" spans="1:54" x14ac:dyDescent="0.2">
      <c r="A267" s="514"/>
      <c r="B267" s="435"/>
      <c r="C267" s="435"/>
      <c r="D267" s="520"/>
      <c r="E267" s="520"/>
      <c r="F267" s="520"/>
      <c r="G267" s="520"/>
      <c r="H267" s="520"/>
      <c r="I267" s="435"/>
      <c r="J267" s="435"/>
      <c r="K267" s="435"/>
      <c r="L267" s="435"/>
      <c r="M267" s="530"/>
      <c r="N267" s="530"/>
      <c r="O267" s="530"/>
      <c r="P267" s="435"/>
      <c r="Q267" s="521"/>
      <c r="R267" s="435"/>
      <c r="S267" s="435"/>
      <c r="T267" s="435"/>
      <c r="U267" s="435"/>
      <c r="V267" s="435"/>
      <c r="W267" s="506"/>
      <c r="X267" s="435"/>
      <c r="Y267" s="435"/>
      <c r="Z267" s="506"/>
      <c r="AA267" s="506"/>
      <c r="AB267" s="435"/>
      <c r="AC267" s="506"/>
      <c r="AD267" s="506"/>
      <c r="AE267" s="506"/>
      <c r="AF267" s="506"/>
      <c r="AG267" s="506"/>
      <c r="AH267" s="506"/>
      <c r="AI267" s="506"/>
      <c r="AJ267" s="506"/>
      <c r="AK267" s="506"/>
      <c r="AL267" s="506"/>
      <c r="AM267" s="506"/>
      <c r="AN267" s="506"/>
      <c r="AO267" s="506"/>
      <c r="AP267" s="506"/>
      <c r="AQ267" s="506"/>
      <c r="AR267" s="506"/>
      <c r="AS267" s="435"/>
      <c r="AT267" s="437"/>
      <c r="AX267" s="496"/>
      <c r="AY267" s="496"/>
      <c r="AZ267" s="496"/>
      <c r="BA267" s="496"/>
      <c r="BB267" s="497"/>
    </row>
    <row r="268" spans="1:54" x14ac:dyDescent="0.2">
      <c r="A268" s="514"/>
      <c r="B268" s="435"/>
      <c r="C268" s="435"/>
      <c r="D268" s="520"/>
      <c r="E268" s="520"/>
      <c r="F268" s="520"/>
      <c r="G268" s="520"/>
      <c r="H268" s="520"/>
      <c r="I268" s="435"/>
      <c r="J268" s="435"/>
      <c r="K268" s="435"/>
      <c r="L268" s="435"/>
      <c r="M268" s="530"/>
      <c r="N268" s="530"/>
      <c r="O268" s="530"/>
      <c r="P268" s="435"/>
      <c r="Q268" s="521"/>
      <c r="R268" s="435"/>
      <c r="S268" s="435"/>
      <c r="T268" s="435"/>
      <c r="U268" s="435"/>
      <c r="V268" s="435"/>
      <c r="W268" s="506"/>
      <c r="X268" s="435"/>
      <c r="Y268" s="435"/>
      <c r="Z268" s="506"/>
      <c r="AA268" s="506"/>
      <c r="AB268" s="435"/>
      <c r="AC268" s="506"/>
      <c r="AD268" s="506"/>
      <c r="AE268" s="506"/>
      <c r="AF268" s="506"/>
      <c r="AG268" s="506"/>
      <c r="AH268" s="506"/>
      <c r="AI268" s="506"/>
      <c r="AJ268" s="506"/>
      <c r="AK268" s="506"/>
      <c r="AL268" s="506"/>
      <c r="AM268" s="506"/>
      <c r="AN268" s="506"/>
      <c r="AO268" s="506"/>
      <c r="AP268" s="506"/>
      <c r="AQ268" s="506"/>
      <c r="AR268" s="506"/>
      <c r="AS268" s="435"/>
      <c r="AT268" s="437"/>
      <c r="AX268" s="496"/>
      <c r="AY268" s="496"/>
      <c r="AZ268" s="496"/>
      <c r="BA268" s="496"/>
      <c r="BB268" s="497"/>
    </row>
    <row r="269" spans="1:54" x14ac:dyDescent="0.2">
      <c r="A269" s="514"/>
      <c r="B269" s="435"/>
      <c r="C269" s="435"/>
      <c r="D269" s="520"/>
      <c r="E269" s="520"/>
      <c r="F269" s="520"/>
      <c r="G269" s="520"/>
      <c r="H269" s="520"/>
      <c r="I269" s="435"/>
      <c r="J269" s="435"/>
      <c r="K269" s="435"/>
      <c r="L269" s="435"/>
      <c r="M269" s="530"/>
      <c r="N269" s="530"/>
      <c r="O269" s="530"/>
      <c r="P269" s="435"/>
      <c r="Q269" s="521"/>
      <c r="R269" s="435"/>
      <c r="S269" s="435"/>
      <c r="T269" s="435"/>
      <c r="U269" s="435"/>
      <c r="V269" s="435"/>
      <c r="W269" s="506"/>
      <c r="X269" s="435"/>
      <c r="Y269" s="435"/>
      <c r="Z269" s="506"/>
      <c r="AA269" s="506"/>
      <c r="AB269" s="435"/>
      <c r="AC269" s="506"/>
      <c r="AD269" s="506"/>
      <c r="AE269" s="506"/>
      <c r="AF269" s="506"/>
      <c r="AG269" s="506"/>
      <c r="AH269" s="506"/>
      <c r="AI269" s="506"/>
      <c r="AJ269" s="506"/>
      <c r="AK269" s="506"/>
      <c r="AL269" s="506"/>
      <c r="AM269" s="506"/>
      <c r="AN269" s="506"/>
      <c r="AO269" s="506"/>
      <c r="AP269" s="506"/>
      <c r="AQ269" s="506"/>
      <c r="AR269" s="506"/>
      <c r="AS269" s="435"/>
      <c r="AT269" s="437"/>
      <c r="AX269" s="496"/>
      <c r="AY269" s="496"/>
      <c r="AZ269" s="496"/>
      <c r="BA269" s="496"/>
      <c r="BB269" s="497"/>
    </row>
    <row r="270" spans="1:54" x14ac:dyDescent="0.2">
      <c r="A270" s="514"/>
      <c r="B270" s="435"/>
      <c r="C270" s="435"/>
      <c r="D270" s="520"/>
      <c r="E270" s="520"/>
      <c r="F270" s="520"/>
      <c r="G270" s="520"/>
      <c r="H270" s="520"/>
      <c r="I270" s="435"/>
      <c r="J270" s="435"/>
      <c r="K270" s="435"/>
      <c r="L270" s="435"/>
      <c r="M270" s="530"/>
      <c r="N270" s="530"/>
      <c r="O270" s="530"/>
      <c r="P270" s="435"/>
      <c r="Q270" s="521"/>
      <c r="R270" s="435"/>
      <c r="S270" s="435"/>
      <c r="T270" s="435"/>
      <c r="U270" s="435"/>
      <c r="V270" s="435"/>
      <c r="W270" s="506"/>
      <c r="X270" s="435"/>
      <c r="Y270" s="435"/>
      <c r="Z270" s="506"/>
      <c r="AA270" s="506"/>
      <c r="AB270" s="435"/>
      <c r="AC270" s="506"/>
      <c r="AD270" s="506"/>
      <c r="AE270" s="506"/>
      <c r="AF270" s="506"/>
      <c r="AG270" s="506"/>
      <c r="AH270" s="506"/>
      <c r="AI270" s="506"/>
      <c r="AJ270" s="506"/>
      <c r="AK270" s="506"/>
      <c r="AL270" s="506"/>
      <c r="AM270" s="506"/>
      <c r="AN270" s="506"/>
      <c r="AO270" s="506"/>
      <c r="AP270" s="506"/>
      <c r="AQ270" s="506"/>
      <c r="AR270" s="506"/>
      <c r="AS270" s="435"/>
      <c r="AT270" s="437"/>
      <c r="AX270" s="496"/>
      <c r="AY270" s="496"/>
      <c r="AZ270" s="496"/>
      <c r="BA270" s="496"/>
      <c r="BB270" s="497"/>
    </row>
    <row r="271" spans="1:54" x14ac:dyDescent="0.2">
      <c r="A271" s="514"/>
      <c r="B271" s="435"/>
      <c r="C271" s="435"/>
      <c r="D271" s="520"/>
      <c r="E271" s="520"/>
      <c r="F271" s="520"/>
      <c r="G271" s="520"/>
      <c r="H271" s="520"/>
      <c r="I271" s="435"/>
      <c r="J271" s="435"/>
      <c r="K271" s="435"/>
      <c r="L271" s="435"/>
      <c r="M271" s="530"/>
      <c r="N271" s="530"/>
      <c r="O271" s="530"/>
      <c r="P271" s="435"/>
      <c r="Q271" s="521"/>
      <c r="R271" s="435"/>
      <c r="S271" s="435"/>
      <c r="T271" s="435"/>
      <c r="U271" s="435"/>
      <c r="V271" s="435"/>
      <c r="W271" s="506"/>
      <c r="X271" s="435"/>
      <c r="Y271" s="435"/>
      <c r="Z271" s="506"/>
      <c r="AA271" s="506"/>
      <c r="AB271" s="435"/>
      <c r="AC271" s="506"/>
      <c r="AD271" s="506"/>
      <c r="AE271" s="506"/>
      <c r="AF271" s="506"/>
      <c r="AG271" s="506"/>
      <c r="AH271" s="506"/>
      <c r="AI271" s="506"/>
      <c r="AJ271" s="506"/>
      <c r="AK271" s="506"/>
      <c r="AL271" s="506"/>
      <c r="AM271" s="506"/>
      <c r="AN271" s="506"/>
      <c r="AO271" s="506"/>
      <c r="AP271" s="506"/>
      <c r="AQ271" s="506"/>
      <c r="AR271" s="506"/>
      <c r="AS271" s="435"/>
      <c r="AT271" s="437"/>
      <c r="AX271" s="496"/>
      <c r="AY271" s="496"/>
      <c r="AZ271" s="496"/>
      <c r="BA271" s="496"/>
      <c r="BB271" s="497"/>
    </row>
    <row r="272" spans="1:54" x14ac:dyDescent="0.2">
      <c r="A272" s="514"/>
      <c r="B272" s="435"/>
      <c r="C272" s="435"/>
      <c r="D272" s="520"/>
      <c r="E272" s="520"/>
      <c r="F272" s="520"/>
      <c r="G272" s="520"/>
      <c r="H272" s="520"/>
      <c r="I272" s="435"/>
      <c r="J272" s="435"/>
      <c r="K272" s="435"/>
      <c r="L272" s="435"/>
      <c r="M272" s="530"/>
      <c r="N272" s="530"/>
      <c r="O272" s="530"/>
      <c r="P272" s="435"/>
      <c r="Q272" s="521"/>
      <c r="R272" s="435"/>
      <c r="S272" s="435"/>
      <c r="T272" s="435"/>
      <c r="U272" s="435"/>
      <c r="V272" s="435"/>
      <c r="W272" s="506"/>
      <c r="X272" s="435"/>
      <c r="Y272" s="435"/>
      <c r="Z272" s="506"/>
      <c r="AA272" s="506"/>
      <c r="AB272" s="435"/>
      <c r="AC272" s="506"/>
      <c r="AD272" s="506"/>
      <c r="AE272" s="506"/>
      <c r="AF272" s="506"/>
      <c r="AG272" s="506"/>
      <c r="AH272" s="506"/>
      <c r="AI272" s="506"/>
      <c r="AJ272" s="506"/>
      <c r="AK272" s="506"/>
      <c r="AL272" s="506"/>
      <c r="AM272" s="506"/>
      <c r="AN272" s="506"/>
      <c r="AO272" s="506"/>
      <c r="AP272" s="506"/>
      <c r="AQ272" s="506"/>
      <c r="AR272" s="506"/>
      <c r="AS272" s="435"/>
      <c r="AT272" s="437"/>
      <c r="AX272" s="496"/>
      <c r="AY272" s="496"/>
      <c r="AZ272" s="496"/>
      <c r="BA272" s="496"/>
      <c r="BB272" s="497"/>
    </row>
    <row r="273" spans="1:54" x14ac:dyDescent="0.2">
      <c r="A273" s="514"/>
      <c r="B273" s="435"/>
      <c r="C273" s="435"/>
      <c r="D273" s="520"/>
      <c r="E273" s="520"/>
      <c r="F273" s="520"/>
      <c r="G273" s="520"/>
      <c r="H273" s="520"/>
      <c r="I273" s="435"/>
      <c r="J273" s="435"/>
      <c r="K273" s="435"/>
      <c r="L273" s="435"/>
      <c r="M273" s="530"/>
      <c r="N273" s="530"/>
      <c r="O273" s="530"/>
      <c r="P273" s="435"/>
      <c r="Q273" s="521"/>
      <c r="R273" s="435"/>
      <c r="S273" s="435"/>
      <c r="T273" s="435"/>
      <c r="U273" s="435"/>
      <c r="V273" s="435"/>
      <c r="W273" s="506"/>
      <c r="X273" s="435"/>
      <c r="Y273" s="435"/>
      <c r="Z273" s="506"/>
      <c r="AA273" s="506"/>
      <c r="AB273" s="435"/>
      <c r="AC273" s="506"/>
      <c r="AD273" s="506"/>
      <c r="AE273" s="506"/>
      <c r="AF273" s="506"/>
      <c r="AG273" s="506"/>
      <c r="AH273" s="506"/>
      <c r="AI273" s="506"/>
      <c r="AJ273" s="506"/>
      <c r="AK273" s="506"/>
      <c r="AL273" s="506"/>
      <c r="AM273" s="506"/>
      <c r="AN273" s="506"/>
      <c r="AO273" s="506"/>
      <c r="AP273" s="506"/>
      <c r="AQ273" s="506"/>
      <c r="AR273" s="506"/>
      <c r="AS273" s="435"/>
      <c r="AT273" s="437"/>
      <c r="AX273" s="496"/>
      <c r="AY273" s="496"/>
      <c r="AZ273" s="496"/>
      <c r="BA273" s="496"/>
      <c r="BB273" s="497"/>
    </row>
    <row r="274" spans="1:54" x14ac:dyDescent="0.2">
      <c r="A274" s="514"/>
      <c r="B274" s="435"/>
      <c r="C274" s="435"/>
      <c r="D274" s="520"/>
      <c r="E274" s="520"/>
      <c r="F274" s="520"/>
      <c r="G274" s="520"/>
      <c r="H274" s="520"/>
      <c r="I274" s="435"/>
      <c r="J274" s="435"/>
      <c r="K274" s="435"/>
      <c r="L274" s="435"/>
      <c r="M274" s="530"/>
      <c r="N274" s="530"/>
      <c r="O274" s="530"/>
      <c r="P274" s="435"/>
      <c r="Q274" s="521"/>
      <c r="R274" s="435"/>
      <c r="S274" s="435"/>
      <c r="T274" s="435"/>
      <c r="U274" s="435"/>
      <c r="V274" s="435"/>
      <c r="W274" s="506"/>
      <c r="X274" s="435"/>
      <c r="Y274" s="435"/>
      <c r="Z274" s="506"/>
      <c r="AA274" s="506"/>
      <c r="AB274" s="435"/>
      <c r="AC274" s="506"/>
      <c r="AD274" s="506"/>
      <c r="AE274" s="506"/>
      <c r="AF274" s="506"/>
      <c r="AG274" s="506"/>
      <c r="AH274" s="506"/>
      <c r="AI274" s="506"/>
      <c r="AJ274" s="506"/>
      <c r="AK274" s="506"/>
      <c r="AL274" s="506"/>
      <c r="AM274" s="506"/>
      <c r="AN274" s="506"/>
      <c r="AO274" s="506"/>
      <c r="AP274" s="506"/>
      <c r="AQ274" s="506"/>
      <c r="AR274" s="506"/>
      <c r="AS274" s="435"/>
      <c r="AT274" s="437"/>
      <c r="AX274" s="496"/>
      <c r="AY274" s="496"/>
      <c r="AZ274" s="496"/>
      <c r="BA274" s="496"/>
      <c r="BB274" s="497"/>
    </row>
    <row r="275" spans="1:54" x14ac:dyDescent="0.2">
      <c r="A275" s="514"/>
      <c r="B275" s="435"/>
      <c r="C275" s="435"/>
      <c r="D275" s="520"/>
      <c r="E275" s="520"/>
      <c r="F275" s="520"/>
      <c r="G275" s="520"/>
      <c r="H275" s="520"/>
      <c r="I275" s="435"/>
      <c r="J275" s="435"/>
      <c r="K275" s="435"/>
      <c r="L275" s="435"/>
      <c r="M275" s="530"/>
      <c r="N275" s="530"/>
      <c r="O275" s="530"/>
      <c r="P275" s="435"/>
      <c r="Q275" s="521"/>
      <c r="R275" s="435"/>
      <c r="S275" s="435"/>
      <c r="T275" s="435"/>
      <c r="U275" s="435"/>
      <c r="V275" s="435"/>
      <c r="W275" s="506"/>
      <c r="X275" s="435"/>
      <c r="Y275" s="435"/>
      <c r="Z275" s="506"/>
      <c r="AA275" s="506"/>
      <c r="AB275" s="435"/>
      <c r="AC275" s="506"/>
      <c r="AD275" s="506"/>
      <c r="AE275" s="506"/>
      <c r="AF275" s="506"/>
      <c r="AG275" s="506"/>
      <c r="AH275" s="506"/>
      <c r="AI275" s="506"/>
      <c r="AJ275" s="506"/>
      <c r="AK275" s="506"/>
      <c r="AL275" s="506"/>
      <c r="AM275" s="506"/>
      <c r="AN275" s="506"/>
      <c r="AO275" s="506"/>
      <c r="AP275" s="506"/>
      <c r="AQ275" s="506"/>
      <c r="AR275" s="506"/>
      <c r="AS275" s="435"/>
      <c r="AT275" s="437"/>
      <c r="AX275" s="496"/>
      <c r="AY275" s="496"/>
      <c r="AZ275" s="496"/>
      <c r="BA275" s="496"/>
      <c r="BB275" s="497"/>
    </row>
    <row r="276" spans="1:54" x14ac:dyDescent="0.2">
      <c r="A276" s="514"/>
      <c r="B276" s="435"/>
      <c r="C276" s="435"/>
      <c r="D276" s="520"/>
      <c r="E276" s="520"/>
      <c r="F276" s="520"/>
      <c r="G276" s="520"/>
      <c r="H276" s="520"/>
      <c r="I276" s="435"/>
      <c r="J276" s="435"/>
      <c r="K276" s="435"/>
      <c r="L276" s="435"/>
      <c r="M276" s="530"/>
      <c r="N276" s="530"/>
      <c r="O276" s="530"/>
      <c r="P276" s="435"/>
      <c r="Q276" s="521"/>
      <c r="R276" s="435"/>
      <c r="S276" s="435"/>
      <c r="T276" s="435"/>
      <c r="U276" s="435"/>
      <c r="V276" s="435"/>
      <c r="W276" s="506"/>
      <c r="X276" s="435"/>
      <c r="Y276" s="435"/>
      <c r="Z276" s="506"/>
      <c r="AA276" s="506"/>
      <c r="AB276" s="435"/>
      <c r="AC276" s="506"/>
      <c r="AD276" s="506"/>
      <c r="AE276" s="506"/>
      <c r="AF276" s="506"/>
      <c r="AG276" s="506"/>
      <c r="AH276" s="506"/>
      <c r="AI276" s="506"/>
      <c r="AJ276" s="506"/>
      <c r="AK276" s="506"/>
      <c r="AL276" s="506"/>
      <c r="AM276" s="506"/>
      <c r="AN276" s="506"/>
      <c r="AO276" s="506"/>
      <c r="AP276" s="506"/>
      <c r="AQ276" s="506"/>
      <c r="AR276" s="506"/>
      <c r="AS276" s="435"/>
      <c r="AT276" s="437"/>
      <c r="AX276" s="496"/>
      <c r="AY276" s="496"/>
      <c r="AZ276" s="496"/>
      <c r="BA276" s="496"/>
      <c r="BB276" s="497"/>
    </row>
    <row r="277" spans="1:54" x14ac:dyDescent="0.2">
      <c r="A277" s="514"/>
      <c r="B277" s="435"/>
      <c r="C277" s="435"/>
      <c r="D277" s="520"/>
      <c r="E277" s="520"/>
      <c r="F277" s="520"/>
      <c r="G277" s="520"/>
      <c r="H277" s="520"/>
      <c r="I277" s="435"/>
      <c r="J277" s="435"/>
      <c r="K277" s="435"/>
      <c r="L277" s="435"/>
      <c r="M277" s="530"/>
      <c r="N277" s="530"/>
      <c r="O277" s="530"/>
      <c r="P277" s="435"/>
      <c r="Q277" s="521"/>
      <c r="R277" s="435"/>
      <c r="S277" s="435"/>
      <c r="T277" s="435"/>
      <c r="U277" s="435"/>
      <c r="V277" s="435"/>
      <c r="W277" s="506"/>
      <c r="X277" s="435"/>
      <c r="Y277" s="435"/>
      <c r="Z277" s="506"/>
      <c r="AA277" s="506"/>
      <c r="AB277" s="435"/>
      <c r="AC277" s="506"/>
      <c r="AD277" s="506"/>
      <c r="AE277" s="506"/>
      <c r="AF277" s="506"/>
      <c r="AG277" s="506"/>
      <c r="AH277" s="506"/>
      <c r="AI277" s="506"/>
      <c r="AJ277" s="506"/>
      <c r="AK277" s="506"/>
      <c r="AL277" s="506"/>
      <c r="AM277" s="506"/>
      <c r="AN277" s="506"/>
      <c r="AO277" s="506"/>
      <c r="AP277" s="506"/>
      <c r="AQ277" s="506"/>
      <c r="AR277" s="506"/>
      <c r="AS277" s="435"/>
      <c r="AT277" s="437"/>
      <c r="AX277" s="496"/>
      <c r="AY277" s="496"/>
      <c r="AZ277" s="496"/>
      <c r="BA277" s="496"/>
      <c r="BB277" s="497"/>
    </row>
    <row r="278" spans="1:54" x14ac:dyDescent="0.2">
      <c r="A278" s="514"/>
      <c r="B278" s="435"/>
      <c r="C278" s="435"/>
      <c r="D278" s="520"/>
      <c r="E278" s="520"/>
      <c r="F278" s="520"/>
      <c r="G278" s="520"/>
      <c r="H278" s="520"/>
      <c r="I278" s="435"/>
      <c r="J278" s="435"/>
      <c r="K278" s="435"/>
      <c r="L278" s="435"/>
      <c r="M278" s="530"/>
      <c r="N278" s="530"/>
      <c r="O278" s="530"/>
      <c r="P278" s="435"/>
      <c r="Q278" s="521"/>
      <c r="R278" s="435"/>
      <c r="S278" s="435"/>
      <c r="T278" s="435"/>
      <c r="U278" s="435"/>
      <c r="V278" s="435"/>
      <c r="W278" s="506"/>
      <c r="X278" s="435"/>
      <c r="Y278" s="435"/>
      <c r="Z278" s="506"/>
      <c r="AA278" s="506"/>
      <c r="AB278" s="435"/>
      <c r="AC278" s="506"/>
      <c r="AD278" s="506"/>
      <c r="AE278" s="506"/>
      <c r="AF278" s="506"/>
      <c r="AG278" s="506"/>
      <c r="AH278" s="506"/>
      <c r="AI278" s="506"/>
      <c r="AJ278" s="506"/>
      <c r="AK278" s="506"/>
      <c r="AL278" s="506"/>
      <c r="AM278" s="506"/>
      <c r="AN278" s="506"/>
      <c r="AO278" s="506"/>
      <c r="AP278" s="506"/>
      <c r="AQ278" s="506"/>
      <c r="AR278" s="506"/>
      <c r="AS278" s="435"/>
      <c r="AT278" s="437"/>
      <c r="AX278" s="496"/>
      <c r="AY278" s="496"/>
      <c r="AZ278" s="496"/>
      <c r="BA278" s="496"/>
      <c r="BB278" s="497"/>
    </row>
    <row r="279" spans="1:54" x14ac:dyDescent="0.2">
      <c r="A279" s="514"/>
      <c r="B279" s="435"/>
      <c r="C279" s="435"/>
      <c r="D279" s="520"/>
      <c r="E279" s="520"/>
      <c r="F279" s="520"/>
      <c r="G279" s="520"/>
      <c r="H279" s="520"/>
      <c r="I279" s="435"/>
      <c r="J279" s="435"/>
      <c r="K279" s="435"/>
      <c r="L279" s="435"/>
      <c r="M279" s="530"/>
      <c r="N279" s="530"/>
      <c r="O279" s="530"/>
      <c r="P279" s="435"/>
      <c r="Q279" s="521"/>
      <c r="R279" s="435"/>
      <c r="S279" s="435"/>
      <c r="T279" s="435"/>
      <c r="U279" s="435"/>
      <c r="V279" s="435"/>
      <c r="W279" s="506"/>
      <c r="X279" s="435"/>
      <c r="Y279" s="435"/>
      <c r="Z279" s="506"/>
      <c r="AA279" s="506"/>
      <c r="AB279" s="435"/>
      <c r="AC279" s="506"/>
      <c r="AD279" s="506"/>
      <c r="AE279" s="506"/>
      <c r="AF279" s="506"/>
      <c r="AG279" s="506"/>
      <c r="AH279" s="506"/>
      <c r="AI279" s="506"/>
      <c r="AJ279" s="506"/>
      <c r="AK279" s="506"/>
      <c r="AL279" s="506"/>
      <c r="AM279" s="506"/>
      <c r="AN279" s="506"/>
      <c r="AO279" s="506"/>
      <c r="AP279" s="506"/>
      <c r="AQ279" s="506"/>
      <c r="AR279" s="506"/>
      <c r="AS279" s="435"/>
      <c r="AT279" s="437"/>
      <c r="AX279" s="496"/>
      <c r="AY279" s="496"/>
      <c r="AZ279" s="496"/>
      <c r="BA279" s="496"/>
      <c r="BB279" s="497"/>
    </row>
    <row r="280" spans="1:54" x14ac:dyDescent="0.2">
      <c r="A280" s="514"/>
      <c r="B280" s="435"/>
      <c r="C280" s="435"/>
      <c r="D280" s="520"/>
      <c r="E280" s="520"/>
      <c r="F280" s="520"/>
      <c r="G280" s="520"/>
      <c r="H280" s="520"/>
      <c r="I280" s="435"/>
      <c r="J280" s="435"/>
      <c r="K280" s="435"/>
      <c r="L280" s="435"/>
      <c r="M280" s="530"/>
      <c r="N280" s="530"/>
      <c r="O280" s="530"/>
      <c r="P280" s="435"/>
      <c r="Q280" s="521"/>
      <c r="R280" s="435"/>
      <c r="S280" s="435"/>
      <c r="T280" s="435"/>
      <c r="U280" s="435"/>
      <c r="V280" s="435"/>
      <c r="W280" s="506"/>
      <c r="X280" s="435"/>
      <c r="Y280" s="435"/>
      <c r="Z280" s="506"/>
      <c r="AA280" s="506"/>
      <c r="AB280" s="435"/>
      <c r="AC280" s="506"/>
      <c r="AD280" s="506"/>
      <c r="AE280" s="506"/>
      <c r="AF280" s="506"/>
      <c r="AG280" s="506"/>
      <c r="AH280" s="506"/>
      <c r="AI280" s="506"/>
      <c r="AJ280" s="506"/>
      <c r="AK280" s="506"/>
      <c r="AL280" s="506"/>
      <c r="AM280" s="506"/>
      <c r="AN280" s="506"/>
      <c r="AO280" s="506"/>
      <c r="AP280" s="506"/>
      <c r="AQ280" s="506"/>
      <c r="AR280" s="506"/>
      <c r="AS280" s="435"/>
      <c r="AT280" s="437"/>
      <c r="AX280" s="496"/>
      <c r="AY280" s="496"/>
      <c r="AZ280" s="496"/>
      <c r="BA280" s="496"/>
      <c r="BB280" s="497"/>
    </row>
    <row r="281" spans="1:54" x14ac:dyDescent="0.2">
      <c r="A281" s="514"/>
      <c r="B281" s="435"/>
      <c r="C281" s="435"/>
      <c r="D281" s="520"/>
      <c r="E281" s="520"/>
      <c r="F281" s="520"/>
      <c r="G281" s="520"/>
      <c r="H281" s="520"/>
      <c r="I281" s="435"/>
      <c r="J281" s="435"/>
      <c r="K281" s="435"/>
      <c r="L281" s="435"/>
      <c r="M281" s="530"/>
      <c r="N281" s="530"/>
      <c r="O281" s="530"/>
      <c r="P281" s="435"/>
      <c r="Q281" s="521"/>
      <c r="R281" s="435"/>
      <c r="S281" s="435"/>
      <c r="T281" s="435"/>
      <c r="U281" s="435"/>
      <c r="V281" s="435"/>
      <c r="W281" s="506"/>
      <c r="X281" s="435"/>
      <c r="Y281" s="435"/>
      <c r="Z281" s="506"/>
      <c r="AA281" s="506"/>
      <c r="AB281" s="435"/>
      <c r="AC281" s="506"/>
      <c r="AD281" s="506"/>
      <c r="AE281" s="506"/>
      <c r="AF281" s="506"/>
      <c r="AG281" s="506"/>
      <c r="AH281" s="506"/>
      <c r="AI281" s="506"/>
      <c r="AJ281" s="506"/>
      <c r="AK281" s="506"/>
      <c r="AL281" s="506"/>
      <c r="AM281" s="506"/>
      <c r="AN281" s="506"/>
      <c r="AO281" s="506"/>
      <c r="AP281" s="506"/>
      <c r="AQ281" s="506"/>
      <c r="AR281" s="506"/>
      <c r="AS281" s="435"/>
      <c r="AT281" s="437"/>
    </row>
    <row r="282" spans="1:54" x14ac:dyDescent="0.2">
      <c r="A282" s="514"/>
      <c r="B282" s="435"/>
      <c r="C282" s="435"/>
      <c r="D282" s="520"/>
      <c r="E282" s="520"/>
      <c r="F282" s="520"/>
      <c r="G282" s="520"/>
      <c r="H282" s="520"/>
      <c r="I282" s="435"/>
      <c r="J282" s="435"/>
      <c r="K282" s="435"/>
      <c r="L282" s="435"/>
      <c r="M282" s="530"/>
      <c r="N282" s="530"/>
      <c r="O282" s="530"/>
      <c r="P282" s="435"/>
      <c r="Q282" s="521"/>
      <c r="R282" s="435"/>
      <c r="S282" s="435"/>
      <c r="T282" s="435"/>
      <c r="U282" s="435"/>
      <c r="V282" s="435"/>
      <c r="W282" s="506"/>
      <c r="X282" s="435"/>
      <c r="Y282" s="435"/>
      <c r="Z282" s="506"/>
      <c r="AA282" s="506"/>
      <c r="AB282" s="435"/>
      <c r="AC282" s="506"/>
      <c r="AD282" s="506"/>
      <c r="AE282" s="506"/>
      <c r="AF282" s="506"/>
      <c r="AG282" s="506"/>
      <c r="AH282" s="506"/>
      <c r="AI282" s="506"/>
      <c r="AJ282" s="506"/>
      <c r="AK282" s="506"/>
      <c r="AL282" s="506"/>
      <c r="AM282" s="506"/>
      <c r="AN282" s="506"/>
      <c r="AO282" s="506"/>
      <c r="AP282" s="506"/>
      <c r="AQ282" s="506"/>
      <c r="AR282" s="506"/>
      <c r="AS282" s="435"/>
      <c r="AT282" s="437"/>
    </row>
    <row r="283" spans="1:54" x14ac:dyDescent="0.2">
      <c r="A283" s="514"/>
      <c r="B283" s="435"/>
      <c r="C283" s="435"/>
      <c r="D283" s="520"/>
      <c r="E283" s="520"/>
      <c r="F283" s="520"/>
      <c r="G283" s="520"/>
      <c r="H283" s="520"/>
      <c r="I283" s="435"/>
      <c r="J283" s="435"/>
      <c r="K283" s="435"/>
      <c r="L283" s="435"/>
      <c r="M283" s="530"/>
      <c r="N283" s="530"/>
      <c r="O283" s="530"/>
      <c r="P283" s="435"/>
      <c r="Q283" s="521"/>
      <c r="R283" s="435"/>
      <c r="S283" s="435"/>
      <c r="T283" s="435"/>
      <c r="U283" s="435"/>
      <c r="V283" s="435"/>
      <c r="W283" s="506"/>
      <c r="X283" s="435"/>
      <c r="Y283" s="435"/>
      <c r="Z283" s="506"/>
      <c r="AA283" s="506"/>
      <c r="AB283" s="435"/>
      <c r="AC283" s="506"/>
      <c r="AD283" s="506"/>
      <c r="AE283" s="506"/>
      <c r="AF283" s="506"/>
      <c r="AG283" s="506"/>
      <c r="AH283" s="506"/>
      <c r="AI283" s="506"/>
      <c r="AJ283" s="506"/>
      <c r="AK283" s="506"/>
      <c r="AL283" s="506"/>
      <c r="AM283" s="506"/>
      <c r="AN283" s="506"/>
      <c r="AO283" s="506"/>
      <c r="AP283" s="506"/>
      <c r="AQ283" s="506"/>
      <c r="AR283" s="506"/>
      <c r="AS283" s="435"/>
      <c r="AT283" s="437"/>
    </row>
    <row r="284" spans="1:54" x14ac:dyDescent="0.2">
      <c r="A284" s="514"/>
      <c r="B284" s="435"/>
      <c r="C284" s="435"/>
      <c r="D284" s="520"/>
      <c r="E284" s="520"/>
      <c r="F284" s="520"/>
      <c r="G284" s="520"/>
      <c r="H284" s="520"/>
      <c r="I284" s="435"/>
      <c r="J284" s="435"/>
      <c r="K284" s="435"/>
      <c r="L284" s="435"/>
      <c r="M284" s="530"/>
      <c r="N284" s="530"/>
      <c r="O284" s="530"/>
      <c r="P284" s="435"/>
      <c r="Q284" s="521"/>
      <c r="R284" s="435"/>
      <c r="S284" s="435"/>
      <c r="T284" s="435"/>
      <c r="U284" s="435"/>
      <c r="V284" s="435"/>
      <c r="W284" s="506"/>
      <c r="X284" s="435"/>
      <c r="Y284" s="435"/>
      <c r="Z284" s="506"/>
      <c r="AA284" s="506"/>
      <c r="AB284" s="435"/>
      <c r="AC284" s="506"/>
      <c r="AD284" s="506"/>
      <c r="AE284" s="506"/>
      <c r="AF284" s="506"/>
      <c r="AG284" s="506"/>
      <c r="AH284" s="506"/>
      <c r="AI284" s="506"/>
      <c r="AJ284" s="506"/>
      <c r="AK284" s="506"/>
      <c r="AL284" s="506"/>
      <c r="AM284" s="506"/>
      <c r="AN284" s="506"/>
      <c r="AO284" s="506"/>
      <c r="AP284" s="506"/>
      <c r="AQ284" s="506"/>
      <c r="AR284" s="506"/>
      <c r="AS284" s="435"/>
      <c r="AT284" s="437"/>
    </row>
    <row r="285" spans="1:54" x14ac:dyDescent="0.2">
      <c r="A285" s="514"/>
      <c r="B285" s="435"/>
      <c r="C285" s="435"/>
      <c r="D285" s="520"/>
      <c r="E285" s="520"/>
      <c r="F285" s="520"/>
      <c r="G285" s="520"/>
      <c r="H285" s="520"/>
      <c r="I285" s="435"/>
      <c r="J285" s="435"/>
      <c r="K285" s="435"/>
      <c r="L285" s="435"/>
      <c r="M285" s="530"/>
      <c r="N285" s="530"/>
      <c r="O285" s="530"/>
      <c r="P285" s="435"/>
      <c r="Q285" s="521"/>
      <c r="R285" s="435"/>
      <c r="S285" s="435"/>
      <c r="T285" s="435"/>
      <c r="U285" s="435"/>
      <c r="V285" s="435"/>
      <c r="W285" s="506"/>
      <c r="X285" s="435"/>
      <c r="Y285" s="435"/>
      <c r="Z285" s="506"/>
      <c r="AA285" s="506"/>
      <c r="AB285" s="435"/>
      <c r="AC285" s="506"/>
      <c r="AD285" s="506"/>
      <c r="AE285" s="506"/>
      <c r="AF285" s="506"/>
      <c r="AG285" s="506"/>
      <c r="AH285" s="506"/>
      <c r="AI285" s="506"/>
      <c r="AJ285" s="506"/>
      <c r="AK285" s="506"/>
      <c r="AL285" s="506"/>
      <c r="AM285" s="506"/>
      <c r="AN285" s="506"/>
      <c r="AO285" s="506"/>
      <c r="AP285" s="506"/>
      <c r="AQ285" s="506"/>
      <c r="AR285" s="506"/>
      <c r="AS285" s="435"/>
      <c r="AT285" s="437"/>
    </row>
    <row r="286" spans="1:54" x14ac:dyDescent="0.2">
      <c r="A286" s="514"/>
      <c r="B286" s="435"/>
      <c r="C286" s="435"/>
      <c r="D286" s="520"/>
      <c r="E286" s="520"/>
      <c r="F286" s="520"/>
      <c r="G286" s="520"/>
      <c r="H286" s="520"/>
      <c r="I286" s="435"/>
      <c r="J286" s="435"/>
      <c r="K286" s="435"/>
      <c r="L286" s="435"/>
      <c r="M286" s="530"/>
      <c r="N286" s="530"/>
      <c r="O286" s="530"/>
      <c r="P286" s="435"/>
      <c r="Q286" s="521"/>
      <c r="R286" s="435"/>
      <c r="S286" s="435"/>
      <c r="T286" s="435"/>
      <c r="U286" s="435"/>
      <c r="V286" s="435"/>
      <c r="W286" s="506"/>
      <c r="X286" s="435"/>
      <c r="Y286" s="435"/>
      <c r="Z286" s="506"/>
      <c r="AA286" s="506"/>
      <c r="AB286" s="435"/>
      <c r="AC286" s="506"/>
      <c r="AD286" s="506"/>
      <c r="AE286" s="506"/>
      <c r="AF286" s="506"/>
      <c r="AG286" s="506"/>
      <c r="AH286" s="506"/>
      <c r="AI286" s="506"/>
      <c r="AJ286" s="506"/>
      <c r="AK286" s="506"/>
      <c r="AL286" s="506"/>
      <c r="AM286" s="506"/>
      <c r="AN286" s="506"/>
      <c r="AO286" s="506"/>
      <c r="AP286" s="506"/>
      <c r="AQ286" s="506"/>
      <c r="AR286" s="506"/>
      <c r="AS286" s="435"/>
      <c r="AT286" s="437"/>
    </row>
    <row r="287" spans="1:54" x14ac:dyDescent="0.2">
      <c r="A287" s="514"/>
      <c r="B287" s="435"/>
      <c r="C287" s="435"/>
      <c r="D287" s="520"/>
      <c r="E287" s="520"/>
      <c r="F287" s="520"/>
      <c r="G287" s="520"/>
      <c r="H287" s="520"/>
      <c r="I287" s="435"/>
      <c r="J287" s="435"/>
      <c r="K287" s="435"/>
      <c r="L287" s="435"/>
      <c r="M287" s="530"/>
      <c r="N287" s="530"/>
      <c r="O287" s="530"/>
      <c r="P287" s="435"/>
      <c r="Q287" s="521"/>
      <c r="R287" s="435"/>
      <c r="S287" s="435"/>
      <c r="T287" s="435"/>
      <c r="U287" s="435"/>
      <c r="V287" s="435"/>
      <c r="W287" s="506"/>
      <c r="X287" s="435"/>
      <c r="Y287" s="435"/>
      <c r="Z287" s="506"/>
      <c r="AA287" s="506"/>
      <c r="AB287" s="435"/>
      <c r="AC287" s="506"/>
      <c r="AD287" s="506"/>
      <c r="AE287" s="506"/>
      <c r="AF287" s="506"/>
      <c r="AG287" s="506"/>
      <c r="AH287" s="506"/>
      <c r="AI287" s="506"/>
      <c r="AJ287" s="506"/>
      <c r="AK287" s="506"/>
      <c r="AL287" s="506"/>
      <c r="AM287" s="506"/>
      <c r="AN287" s="506"/>
      <c r="AO287" s="506"/>
      <c r="AP287" s="506"/>
      <c r="AQ287" s="506"/>
      <c r="AR287" s="506"/>
      <c r="AS287" s="435"/>
      <c r="AT287" s="437"/>
    </row>
    <row r="288" spans="1:54" x14ac:dyDescent="0.2">
      <c r="A288" s="514"/>
      <c r="B288" s="435"/>
      <c r="C288" s="435"/>
      <c r="D288" s="520"/>
      <c r="E288" s="520"/>
      <c r="F288" s="520"/>
      <c r="G288" s="520"/>
      <c r="H288" s="520"/>
      <c r="I288" s="435"/>
      <c r="J288" s="435"/>
      <c r="K288" s="435"/>
      <c r="L288" s="435"/>
      <c r="M288" s="530"/>
      <c r="N288" s="530"/>
      <c r="O288" s="530"/>
      <c r="P288" s="435"/>
      <c r="Q288" s="521"/>
      <c r="R288" s="435"/>
      <c r="S288" s="435"/>
      <c r="T288" s="435"/>
      <c r="U288" s="435"/>
      <c r="V288" s="435"/>
      <c r="W288" s="506"/>
      <c r="X288" s="435"/>
      <c r="Y288" s="435"/>
      <c r="Z288" s="506"/>
      <c r="AA288" s="506"/>
      <c r="AB288" s="435"/>
      <c r="AC288" s="506"/>
      <c r="AD288" s="506"/>
      <c r="AE288" s="506"/>
      <c r="AF288" s="506"/>
      <c r="AG288" s="506"/>
      <c r="AH288" s="506"/>
      <c r="AI288" s="506"/>
      <c r="AJ288" s="506"/>
      <c r="AK288" s="506"/>
      <c r="AL288" s="506"/>
      <c r="AM288" s="506"/>
      <c r="AN288" s="506"/>
      <c r="AO288" s="506"/>
      <c r="AP288" s="506"/>
      <c r="AQ288" s="506"/>
      <c r="AR288" s="506"/>
      <c r="AS288" s="435"/>
      <c r="AT288" s="437"/>
    </row>
    <row r="289" spans="1:46" x14ac:dyDescent="0.2">
      <c r="A289" s="514"/>
      <c r="B289" s="435"/>
      <c r="C289" s="435"/>
      <c r="D289" s="520"/>
      <c r="E289" s="520"/>
      <c r="F289" s="520"/>
      <c r="G289" s="520"/>
      <c r="H289" s="520"/>
      <c r="I289" s="435"/>
      <c r="J289" s="435"/>
      <c r="K289" s="435"/>
      <c r="L289" s="435"/>
      <c r="M289" s="530"/>
      <c r="N289" s="530"/>
      <c r="O289" s="530"/>
      <c r="P289" s="435"/>
      <c r="Q289" s="521"/>
      <c r="R289" s="435"/>
      <c r="S289" s="435"/>
      <c r="T289" s="435"/>
      <c r="U289" s="435"/>
      <c r="V289" s="435"/>
      <c r="W289" s="506"/>
      <c r="X289" s="435"/>
      <c r="Y289" s="435"/>
      <c r="Z289" s="506"/>
      <c r="AA289" s="506"/>
      <c r="AB289" s="435"/>
      <c r="AC289" s="506"/>
      <c r="AD289" s="506"/>
      <c r="AE289" s="506"/>
      <c r="AF289" s="506"/>
      <c r="AG289" s="506"/>
      <c r="AH289" s="506"/>
      <c r="AI289" s="506"/>
      <c r="AJ289" s="506"/>
      <c r="AK289" s="506"/>
      <c r="AL289" s="506"/>
      <c r="AM289" s="506"/>
      <c r="AN289" s="506"/>
      <c r="AO289" s="506"/>
      <c r="AP289" s="506"/>
      <c r="AQ289" s="506"/>
      <c r="AR289" s="506"/>
      <c r="AS289" s="435"/>
      <c r="AT289" s="437"/>
    </row>
    <row r="290" spans="1:46" x14ac:dyDescent="0.2">
      <c r="A290" s="514"/>
      <c r="B290" s="435"/>
      <c r="C290" s="435"/>
      <c r="D290" s="520"/>
      <c r="E290" s="520"/>
      <c r="F290" s="520"/>
      <c r="G290" s="520"/>
      <c r="H290" s="520"/>
      <c r="I290" s="435"/>
      <c r="J290" s="435"/>
      <c r="K290" s="435"/>
      <c r="L290" s="435"/>
      <c r="M290" s="530"/>
      <c r="N290" s="530"/>
      <c r="O290" s="530"/>
      <c r="P290" s="435"/>
      <c r="Q290" s="521"/>
      <c r="R290" s="435"/>
      <c r="S290" s="435"/>
      <c r="T290" s="435"/>
      <c r="U290" s="435"/>
      <c r="V290" s="435"/>
      <c r="W290" s="506"/>
      <c r="X290" s="435"/>
      <c r="Y290" s="435"/>
      <c r="Z290" s="506"/>
      <c r="AA290" s="506"/>
      <c r="AB290" s="435"/>
      <c r="AC290" s="506"/>
      <c r="AD290" s="506"/>
      <c r="AE290" s="506"/>
      <c r="AF290" s="506"/>
      <c r="AG290" s="506"/>
      <c r="AH290" s="506"/>
      <c r="AI290" s="506"/>
      <c r="AJ290" s="506"/>
      <c r="AK290" s="506"/>
      <c r="AL290" s="506"/>
      <c r="AM290" s="506"/>
      <c r="AN290" s="506"/>
      <c r="AO290" s="506"/>
      <c r="AP290" s="506"/>
      <c r="AQ290" s="506"/>
      <c r="AR290" s="506"/>
      <c r="AS290" s="435"/>
      <c r="AT290" s="437"/>
    </row>
    <row r="291" spans="1:46" x14ac:dyDescent="0.2">
      <c r="A291" s="514"/>
      <c r="B291" s="435"/>
      <c r="C291" s="435"/>
      <c r="D291" s="520"/>
      <c r="E291" s="520"/>
      <c r="F291" s="520"/>
      <c r="G291" s="520"/>
      <c r="H291" s="520"/>
      <c r="I291" s="435"/>
      <c r="J291" s="435"/>
      <c r="K291" s="435"/>
      <c r="L291" s="435"/>
      <c r="M291" s="530"/>
      <c r="N291" s="530"/>
      <c r="O291" s="530"/>
      <c r="P291" s="435"/>
      <c r="Q291" s="521"/>
      <c r="R291" s="435"/>
      <c r="S291" s="435"/>
      <c r="T291" s="435"/>
      <c r="U291" s="435"/>
      <c r="V291" s="435"/>
      <c r="W291" s="506"/>
      <c r="X291" s="435"/>
      <c r="Y291" s="435"/>
      <c r="Z291" s="506"/>
      <c r="AA291" s="506"/>
      <c r="AB291" s="435"/>
      <c r="AC291" s="506"/>
      <c r="AD291" s="506"/>
      <c r="AE291" s="506"/>
      <c r="AF291" s="506"/>
      <c r="AG291" s="506"/>
      <c r="AH291" s="506"/>
      <c r="AI291" s="506"/>
      <c r="AJ291" s="506"/>
      <c r="AK291" s="506"/>
      <c r="AL291" s="506"/>
      <c r="AM291" s="506"/>
      <c r="AN291" s="506"/>
      <c r="AO291" s="506"/>
      <c r="AP291" s="506"/>
      <c r="AQ291" s="506"/>
      <c r="AR291" s="506"/>
      <c r="AS291" s="435"/>
      <c r="AT291" s="437"/>
    </row>
    <row r="292" spans="1:46" x14ac:dyDescent="0.2">
      <c r="A292" s="514"/>
      <c r="B292" s="435"/>
      <c r="C292" s="435"/>
      <c r="D292" s="520"/>
      <c r="E292" s="520"/>
      <c r="F292" s="520"/>
      <c r="G292" s="520"/>
      <c r="H292" s="520"/>
      <c r="I292" s="435"/>
      <c r="J292" s="435"/>
      <c r="K292" s="435"/>
      <c r="L292" s="435"/>
      <c r="M292" s="530"/>
      <c r="N292" s="530"/>
      <c r="O292" s="530"/>
      <c r="P292" s="435"/>
      <c r="Q292" s="521"/>
      <c r="R292" s="435"/>
      <c r="S292" s="435"/>
      <c r="T292" s="435"/>
      <c r="U292" s="435"/>
      <c r="V292" s="435"/>
      <c r="W292" s="506"/>
      <c r="X292" s="435"/>
      <c r="Y292" s="435"/>
      <c r="Z292" s="506"/>
      <c r="AA292" s="506"/>
      <c r="AB292" s="435"/>
      <c r="AC292" s="506"/>
      <c r="AD292" s="506"/>
      <c r="AE292" s="506"/>
      <c r="AF292" s="506"/>
      <c r="AG292" s="506"/>
      <c r="AH292" s="506"/>
      <c r="AI292" s="506"/>
      <c r="AJ292" s="506"/>
      <c r="AK292" s="506"/>
      <c r="AL292" s="506"/>
      <c r="AM292" s="506"/>
      <c r="AN292" s="506"/>
      <c r="AO292" s="506"/>
      <c r="AP292" s="506"/>
      <c r="AQ292" s="506"/>
      <c r="AR292" s="506"/>
      <c r="AS292" s="435"/>
      <c r="AT292" s="437"/>
    </row>
    <row r="293" spans="1:46" x14ac:dyDescent="0.2">
      <c r="A293" s="514"/>
      <c r="B293" s="435"/>
      <c r="C293" s="435"/>
      <c r="D293" s="520"/>
      <c r="E293" s="520"/>
      <c r="F293" s="520"/>
      <c r="G293" s="520"/>
      <c r="H293" s="520"/>
      <c r="I293" s="435"/>
      <c r="J293" s="435"/>
      <c r="K293" s="435"/>
      <c r="L293" s="435"/>
      <c r="M293" s="530"/>
      <c r="N293" s="530"/>
      <c r="O293" s="530"/>
      <c r="P293" s="435"/>
      <c r="Q293" s="521"/>
      <c r="R293" s="435"/>
      <c r="S293" s="435"/>
      <c r="T293" s="435"/>
      <c r="U293" s="435"/>
      <c r="V293" s="435"/>
      <c r="W293" s="506"/>
      <c r="X293" s="435"/>
      <c r="Y293" s="435"/>
      <c r="Z293" s="506"/>
      <c r="AA293" s="435"/>
      <c r="AB293" s="435"/>
      <c r="AC293" s="506"/>
      <c r="AD293" s="506"/>
      <c r="AE293" s="506"/>
      <c r="AF293" s="506"/>
      <c r="AG293" s="506"/>
      <c r="AH293" s="506"/>
      <c r="AI293" s="506"/>
      <c r="AJ293" s="435"/>
      <c r="AK293" s="435"/>
      <c r="AL293" s="435"/>
      <c r="AM293" s="435"/>
      <c r="AN293" s="435"/>
      <c r="AO293" s="435"/>
      <c r="AP293" s="435"/>
      <c r="AQ293" s="435"/>
      <c r="AR293" s="435"/>
      <c r="AS293" s="435"/>
      <c r="AT293" s="437"/>
    </row>
    <row r="294" spans="1:46" x14ac:dyDescent="0.2">
      <c r="A294" s="514"/>
      <c r="B294" s="435"/>
      <c r="C294" s="435"/>
      <c r="D294" s="520"/>
      <c r="E294" s="520"/>
      <c r="F294" s="520"/>
      <c r="G294" s="520"/>
      <c r="H294" s="520"/>
      <c r="I294" s="435"/>
      <c r="J294" s="435"/>
      <c r="K294" s="435"/>
      <c r="L294" s="435"/>
      <c r="M294" s="530"/>
      <c r="N294" s="530"/>
      <c r="O294" s="530"/>
      <c r="P294" s="435"/>
      <c r="Q294" s="521"/>
      <c r="R294" s="435"/>
      <c r="S294" s="435"/>
      <c r="T294" s="435"/>
      <c r="U294" s="435"/>
      <c r="V294" s="435"/>
      <c r="W294" s="506"/>
      <c r="X294" s="435"/>
      <c r="Y294" s="435"/>
      <c r="Z294" s="506"/>
      <c r="AA294" s="435"/>
      <c r="AB294" s="435"/>
      <c r="AC294" s="506"/>
      <c r="AD294" s="506"/>
      <c r="AE294" s="506"/>
      <c r="AF294" s="506"/>
      <c r="AG294" s="506"/>
      <c r="AH294" s="506"/>
      <c r="AI294" s="506"/>
      <c r="AJ294" s="435"/>
      <c r="AK294" s="435"/>
      <c r="AL294" s="435"/>
      <c r="AM294" s="435"/>
      <c r="AN294" s="435"/>
      <c r="AO294" s="435"/>
      <c r="AP294" s="435"/>
      <c r="AQ294" s="435"/>
      <c r="AR294" s="435"/>
      <c r="AS294" s="435"/>
      <c r="AT294" s="437"/>
    </row>
    <row r="295" spans="1:46" x14ac:dyDescent="0.2">
      <c r="A295" s="514"/>
      <c r="B295" s="435"/>
      <c r="C295" s="435"/>
      <c r="D295" s="520"/>
      <c r="E295" s="520"/>
      <c r="F295" s="520"/>
      <c r="G295" s="520"/>
      <c r="H295" s="520"/>
      <c r="I295" s="435"/>
      <c r="J295" s="435"/>
      <c r="K295" s="435"/>
      <c r="L295" s="435"/>
      <c r="M295" s="530"/>
      <c r="N295" s="530"/>
      <c r="O295" s="530"/>
      <c r="P295" s="435"/>
      <c r="Q295" s="521"/>
      <c r="R295" s="435"/>
      <c r="S295" s="435"/>
      <c r="T295" s="435"/>
      <c r="U295" s="435"/>
      <c r="V295" s="435"/>
      <c r="W295" s="506"/>
      <c r="X295" s="435"/>
      <c r="Y295" s="435"/>
      <c r="Z295" s="506"/>
      <c r="AA295" s="435"/>
      <c r="AB295" s="435"/>
      <c r="AC295" s="506"/>
      <c r="AD295" s="506"/>
      <c r="AE295" s="506"/>
      <c r="AF295" s="506"/>
      <c r="AG295" s="506"/>
      <c r="AH295" s="506"/>
      <c r="AI295" s="506"/>
      <c r="AJ295" s="435"/>
      <c r="AK295" s="435"/>
      <c r="AL295" s="435"/>
      <c r="AM295" s="435"/>
      <c r="AN295" s="435"/>
      <c r="AO295" s="435"/>
      <c r="AP295" s="435"/>
      <c r="AQ295" s="435"/>
      <c r="AR295" s="435"/>
      <c r="AS295" s="435"/>
      <c r="AT295" s="437"/>
    </row>
    <row r="296" spans="1:46" x14ac:dyDescent="0.2">
      <c r="A296" s="514"/>
      <c r="B296" s="435"/>
      <c r="C296" s="435"/>
      <c r="D296" s="520"/>
      <c r="E296" s="520"/>
      <c r="F296" s="520"/>
      <c r="G296" s="520"/>
      <c r="H296" s="520"/>
      <c r="I296" s="435"/>
      <c r="J296" s="435"/>
      <c r="K296" s="435"/>
      <c r="L296" s="435"/>
      <c r="M296" s="530"/>
      <c r="N296" s="530"/>
      <c r="O296" s="530"/>
      <c r="P296" s="435"/>
      <c r="Q296" s="521"/>
      <c r="R296" s="435"/>
      <c r="S296" s="435"/>
      <c r="T296" s="435"/>
      <c r="U296" s="435"/>
      <c r="V296" s="435"/>
      <c r="W296" s="506"/>
      <c r="X296" s="435"/>
      <c r="Y296" s="435"/>
      <c r="Z296" s="506"/>
      <c r="AA296" s="435"/>
      <c r="AB296" s="435"/>
      <c r="AC296" s="506"/>
      <c r="AD296" s="506"/>
      <c r="AE296" s="506"/>
      <c r="AF296" s="506"/>
      <c r="AG296" s="506"/>
      <c r="AH296" s="506"/>
      <c r="AI296" s="506"/>
      <c r="AJ296" s="435"/>
      <c r="AK296" s="435"/>
      <c r="AL296" s="435"/>
      <c r="AM296" s="435"/>
      <c r="AN296" s="435"/>
      <c r="AO296" s="435"/>
      <c r="AP296" s="435"/>
      <c r="AQ296" s="435"/>
      <c r="AR296" s="435"/>
      <c r="AS296" s="435"/>
      <c r="AT296" s="437"/>
    </row>
    <row r="297" spans="1:46" x14ac:dyDescent="0.2">
      <c r="A297" s="514"/>
      <c r="B297" s="435"/>
      <c r="C297" s="435"/>
      <c r="D297" s="520"/>
      <c r="E297" s="520"/>
      <c r="F297" s="520"/>
      <c r="G297" s="520"/>
      <c r="H297" s="520"/>
      <c r="I297" s="435"/>
      <c r="J297" s="435"/>
      <c r="K297" s="435"/>
      <c r="L297" s="435"/>
      <c r="M297" s="530"/>
      <c r="N297" s="530"/>
      <c r="O297" s="530"/>
      <c r="P297" s="435"/>
      <c r="Q297" s="521"/>
      <c r="R297" s="435"/>
      <c r="S297" s="435"/>
      <c r="T297" s="435"/>
      <c r="U297" s="435"/>
      <c r="V297" s="435"/>
      <c r="W297" s="506"/>
      <c r="X297" s="435"/>
      <c r="Y297" s="435"/>
      <c r="Z297" s="506"/>
      <c r="AA297" s="435"/>
      <c r="AB297" s="435"/>
      <c r="AC297" s="506"/>
      <c r="AD297" s="506"/>
      <c r="AE297" s="506"/>
      <c r="AF297" s="506"/>
      <c r="AG297" s="506"/>
      <c r="AH297" s="506"/>
      <c r="AI297" s="506"/>
      <c r="AJ297" s="435"/>
      <c r="AK297" s="435"/>
      <c r="AL297" s="435"/>
      <c r="AM297" s="435"/>
      <c r="AN297" s="435"/>
      <c r="AO297" s="435"/>
      <c r="AP297" s="435"/>
      <c r="AQ297" s="435"/>
      <c r="AR297" s="435"/>
      <c r="AS297" s="435"/>
      <c r="AT297" s="437"/>
    </row>
    <row r="298" spans="1:46" x14ac:dyDescent="0.2">
      <c r="A298" s="514"/>
      <c r="B298" s="435"/>
      <c r="C298" s="435"/>
      <c r="D298" s="520"/>
      <c r="E298" s="520"/>
      <c r="F298" s="520"/>
      <c r="G298" s="520"/>
      <c r="H298" s="520"/>
      <c r="I298" s="435"/>
      <c r="J298" s="435"/>
      <c r="K298" s="435"/>
      <c r="L298" s="435"/>
      <c r="M298" s="530"/>
      <c r="N298" s="530"/>
      <c r="O298" s="530"/>
      <c r="P298" s="435"/>
      <c r="Q298" s="521"/>
      <c r="R298" s="435"/>
      <c r="S298" s="435"/>
      <c r="T298" s="435"/>
      <c r="U298" s="435"/>
      <c r="V298" s="435"/>
      <c r="W298" s="506"/>
      <c r="X298" s="435"/>
      <c r="Y298" s="435"/>
      <c r="Z298" s="506"/>
      <c r="AA298" s="435"/>
      <c r="AB298" s="435"/>
      <c r="AC298" s="506"/>
      <c r="AD298" s="506"/>
      <c r="AE298" s="506"/>
      <c r="AF298" s="506"/>
      <c r="AG298" s="506"/>
      <c r="AH298" s="506"/>
      <c r="AI298" s="506"/>
      <c r="AJ298" s="435"/>
      <c r="AK298" s="435"/>
      <c r="AL298" s="435"/>
      <c r="AM298" s="435"/>
      <c r="AN298" s="435"/>
      <c r="AO298" s="435"/>
      <c r="AP298" s="435"/>
      <c r="AQ298" s="435"/>
      <c r="AR298" s="435"/>
      <c r="AS298" s="435"/>
      <c r="AT298" s="437"/>
    </row>
    <row r="299" spans="1:46" x14ac:dyDescent="0.2">
      <c r="A299" s="514"/>
      <c r="B299" s="435"/>
      <c r="C299" s="435"/>
      <c r="D299" s="520"/>
      <c r="E299" s="520"/>
      <c r="F299" s="520"/>
      <c r="G299" s="520"/>
      <c r="H299" s="520"/>
      <c r="I299" s="435"/>
      <c r="J299" s="435"/>
      <c r="K299" s="435"/>
      <c r="L299" s="435"/>
      <c r="M299" s="530"/>
      <c r="N299" s="530"/>
      <c r="O299" s="530"/>
      <c r="P299" s="435"/>
      <c r="Q299" s="521"/>
      <c r="R299" s="435"/>
      <c r="S299" s="435"/>
      <c r="T299" s="435"/>
      <c r="U299" s="435"/>
      <c r="V299" s="435"/>
      <c r="W299" s="506"/>
      <c r="X299" s="435"/>
      <c r="Y299" s="435"/>
      <c r="Z299" s="506"/>
      <c r="AA299" s="435"/>
      <c r="AB299" s="435"/>
      <c r="AC299" s="506"/>
      <c r="AD299" s="506"/>
      <c r="AE299" s="506"/>
      <c r="AF299" s="506"/>
      <c r="AG299" s="506"/>
      <c r="AH299" s="506"/>
      <c r="AI299" s="506"/>
      <c r="AJ299" s="435"/>
      <c r="AK299" s="435"/>
      <c r="AL299" s="435"/>
      <c r="AM299" s="435"/>
      <c r="AN299" s="435"/>
      <c r="AO299" s="435"/>
      <c r="AP299" s="435"/>
      <c r="AQ299" s="435"/>
      <c r="AR299" s="435"/>
      <c r="AS299" s="435"/>
      <c r="AT299" s="437"/>
    </row>
    <row r="300" spans="1:46" x14ac:dyDescent="0.2">
      <c r="A300" s="514"/>
      <c r="B300" s="435"/>
      <c r="C300" s="435"/>
      <c r="D300" s="520"/>
      <c r="E300" s="520"/>
      <c r="F300" s="520"/>
      <c r="G300" s="520"/>
      <c r="H300" s="520"/>
      <c r="I300" s="435"/>
      <c r="J300" s="435"/>
      <c r="K300" s="435"/>
      <c r="L300" s="435"/>
      <c r="M300" s="530"/>
      <c r="N300" s="530"/>
      <c r="O300" s="530"/>
      <c r="P300" s="435"/>
      <c r="Q300" s="521"/>
      <c r="R300" s="435"/>
      <c r="S300" s="435"/>
      <c r="T300" s="435"/>
      <c r="U300" s="435"/>
      <c r="V300" s="435"/>
      <c r="W300" s="506"/>
      <c r="X300" s="435"/>
      <c r="Y300" s="435"/>
      <c r="Z300" s="506"/>
      <c r="AA300" s="435"/>
      <c r="AB300" s="435"/>
      <c r="AC300" s="506"/>
      <c r="AD300" s="506"/>
      <c r="AE300" s="506"/>
      <c r="AF300" s="506"/>
      <c r="AG300" s="506"/>
      <c r="AH300" s="506"/>
      <c r="AI300" s="506"/>
      <c r="AJ300" s="435"/>
      <c r="AK300" s="435"/>
      <c r="AL300" s="435"/>
      <c r="AM300" s="435"/>
      <c r="AN300" s="435"/>
      <c r="AO300" s="435"/>
      <c r="AP300" s="435"/>
      <c r="AQ300" s="435"/>
      <c r="AR300" s="435"/>
      <c r="AS300" s="435"/>
      <c r="AT300" s="437"/>
    </row>
    <row r="301" spans="1:46" x14ac:dyDescent="0.2">
      <c r="A301" s="514"/>
      <c r="B301" s="435"/>
      <c r="C301" s="435"/>
      <c r="D301" s="520"/>
      <c r="E301" s="520"/>
      <c r="F301" s="520"/>
      <c r="G301" s="520"/>
      <c r="H301" s="520"/>
      <c r="I301" s="435"/>
      <c r="J301" s="435"/>
      <c r="K301" s="435"/>
      <c r="L301" s="435"/>
      <c r="M301" s="530"/>
      <c r="N301" s="530"/>
      <c r="O301" s="530"/>
      <c r="P301" s="435"/>
      <c r="Q301" s="521"/>
      <c r="R301" s="435"/>
      <c r="S301" s="435"/>
      <c r="T301" s="435"/>
      <c r="U301" s="435"/>
      <c r="V301" s="435"/>
      <c r="W301" s="506"/>
      <c r="X301" s="435"/>
      <c r="Y301" s="435"/>
      <c r="Z301" s="506"/>
      <c r="AA301" s="435"/>
      <c r="AB301" s="435"/>
      <c r="AC301" s="506"/>
      <c r="AD301" s="506"/>
      <c r="AE301" s="506"/>
      <c r="AF301" s="506"/>
      <c r="AG301" s="506"/>
      <c r="AH301" s="506"/>
      <c r="AI301" s="506"/>
      <c r="AJ301" s="435"/>
      <c r="AK301" s="435"/>
      <c r="AL301" s="435"/>
      <c r="AM301" s="435"/>
      <c r="AN301" s="435"/>
      <c r="AO301" s="435"/>
      <c r="AP301" s="435"/>
      <c r="AQ301" s="435"/>
      <c r="AR301" s="435"/>
      <c r="AS301" s="435"/>
      <c r="AT301" s="437"/>
    </row>
    <row r="302" spans="1:46" hidden="1" x14ac:dyDescent="0.2">
      <c r="A302" s="435"/>
      <c r="B302" s="435"/>
      <c r="C302" s="435"/>
      <c r="D302" s="518"/>
      <c r="E302" s="518"/>
      <c r="F302" s="518"/>
      <c r="G302" s="518"/>
      <c r="H302" s="518"/>
      <c r="I302" s="435"/>
      <c r="J302" s="435"/>
      <c r="K302" s="435"/>
      <c r="L302" s="435"/>
      <c r="M302" s="435"/>
      <c r="N302" s="435"/>
      <c r="O302" s="435"/>
      <c r="P302" s="435"/>
      <c r="Q302" s="435"/>
      <c r="R302" s="435"/>
      <c r="S302" s="435"/>
      <c r="T302" s="435"/>
      <c r="U302" s="435"/>
      <c r="V302" s="435"/>
      <c r="W302" s="435"/>
      <c r="X302" s="435"/>
      <c r="Y302" s="435"/>
      <c r="Z302" s="435"/>
      <c r="AA302" s="435"/>
      <c r="AB302" s="435"/>
      <c r="AC302" s="435"/>
      <c r="AD302" s="435"/>
      <c r="AE302" s="435"/>
      <c r="AF302" s="435"/>
      <c r="AG302" s="435"/>
      <c r="AH302" s="435"/>
      <c r="AI302" s="435"/>
      <c r="AJ302" s="435"/>
      <c r="AK302" s="435"/>
      <c r="AL302" s="435"/>
      <c r="AM302" s="435"/>
      <c r="AN302" s="435"/>
      <c r="AO302" s="435"/>
      <c r="AP302" s="435"/>
      <c r="AQ302" s="435"/>
      <c r="AR302" s="435"/>
      <c r="AS302" s="435"/>
      <c r="AT302" s="437"/>
    </row>
    <row r="303" spans="1:46" hidden="1" x14ac:dyDescent="0.2">
      <c r="A303" s="482"/>
      <c r="B303" s="528"/>
      <c r="C303" s="435"/>
      <c r="D303" s="529"/>
      <c r="E303" s="529"/>
      <c r="F303" s="529"/>
      <c r="G303" s="529"/>
      <c r="H303" s="529"/>
      <c r="I303" s="435"/>
      <c r="J303" s="435"/>
      <c r="K303" s="435"/>
      <c r="L303" s="435"/>
      <c r="M303" s="529"/>
      <c r="N303" s="529"/>
      <c r="O303" s="529"/>
      <c r="P303" s="435"/>
      <c r="Q303" s="529"/>
      <c r="R303" s="435"/>
      <c r="S303" s="435"/>
      <c r="T303" s="435"/>
      <c r="U303" s="435"/>
      <c r="V303" s="435"/>
      <c r="W303" s="529"/>
      <c r="X303" s="435"/>
      <c r="Y303" s="435"/>
      <c r="Z303" s="435"/>
      <c r="AA303" s="435"/>
      <c r="AB303" s="435"/>
      <c r="AC303" s="435"/>
      <c r="AD303" s="435"/>
      <c r="AE303" s="435"/>
      <c r="AF303" s="435"/>
      <c r="AG303" s="435"/>
      <c r="AH303" s="435"/>
      <c r="AI303" s="435"/>
      <c r="AJ303" s="435"/>
      <c r="AK303" s="435"/>
      <c r="AL303" s="435"/>
      <c r="AM303" s="435"/>
      <c r="AN303" s="435"/>
      <c r="AO303" s="435"/>
      <c r="AP303" s="435"/>
      <c r="AQ303" s="435"/>
      <c r="AR303" s="435"/>
      <c r="AS303" s="435"/>
      <c r="AT303" s="437"/>
    </row>
    <row r="304" spans="1:46" hidden="1" x14ac:dyDescent="0.2">
      <c r="A304" s="482"/>
      <c r="B304" s="528"/>
      <c r="C304" s="435"/>
      <c r="D304" s="521"/>
      <c r="E304" s="521"/>
      <c r="F304" s="521"/>
      <c r="G304" s="521"/>
      <c r="H304" s="521"/>
      <c r="I304" s="435"/>
      <c r="J304" s="435"/>
      <c r="K304" s="435"/>
      <c r="L304" s="435"/>
      <c r="M304" s="527"/>
      <c r="N304" s="527"/>
      <c r="O304" s="527"/>
      <c r="P304" s="435"/>
      <c r="Q304" s="435"/>
      <c r="R304" s="435"/>
      <c r="S304" s="435"/>
      <c r="T304" s="435"/>
      <c r="U304" s="435"/>
      <c r="V304" s="435"/>
      <c r="W304" s="435"/>
      <c r="X304" s="435"/>
      <c r="Y304" s="435"/>
      <c r="Z304" s="435"/>
      <c r="AA304" s="435"/>
      <c r="AB304" s="435"/>
      <c r="AC304" s="435"/>
      <c r="AD304" s="435"/>
      <c r="AE304" s="435"/>
      <c r="AF304" s="435"/>
      <c r="AG304" s="435"/>
      <c r="AH304" s="435"/>
      <c r="AI304" s="435"/>
      <c r="AJ304" s="435"/>
      <c r="AK304" s="435"/>
      <c r="AL304" s="435"/>
      <c r="AM304" s="435"/>
      <c r="AN304" s="435"/>
      <c r="AO304" s="435"/>
      <c r="AP304" s="435"/>
      <c r="AQ304" s="435"/>
      <c r="AR304" s="435"/>
      <c r="AS304" s="435"/>
      <c r="AT304" s="437"/>
    </row>
    <row r="305" spans="1:54" x14ac:dyDescent="0.2">
      <c r="A305" s="435"/>
      <c r="B305" s="435"/>
      <c r="C305" s="435"/>
      <c r="D305" s="518"/>
      <c r="E305" s="518"/>
      <c r="F305" s="518"/>
      <c r="G305" s="518"/>
      <c r="H305" s="518"/>
      <c r="I305" s="435"/>
      <c r="J305" s="435"/>
      <c r="K305" s="435"/>
      <c r="L305" s="435"/>
      <c r="M305" s="435"/>
      <c r="N305" s="435"/>
      <c r="O305" s="435"/>
      <c r="P305" s="435"/>
      <c r="Q305" s="435"/>
      <c r="R305" s="435"/>
      <c r="S305" s="435"/>
      <c r="T305" s="435"/>
      <c r="U305" s="435"/>
      <c r="V305" s="435"/>
      <c r="W305" s="435"/>
      <c r="X305" s="435"/>
      <c r="Y305" s="435"/>
      <c r="Z305" s="435"/>
      <c r="AA305" s="435"/>
      <c r="AB305" s="435"/>
      <c r="AC305" s="435"/>
      <c r="AD305" s="435"/>
      <c r="AE305" s="435"/>
      <c r="AF305" s="435"/>
      <c r="AG305" s="435"/>
      <c r="AH305" s="435"/>
      <c r="AI305" s="435"/>
      <c r="AJ305" s="435"/>
      <c r="AK305" s="435"/>
      <c r="AL305" s="435"/>
      <c r="AM305" s="435"/>
      <c r="AN305" s="435"/>
      <c r="AO305" s="435"/>
      <c r="AP305" s="435"/>
      <c r="AQ305" s="435"/>
      <c r="AR305" s="435"/>
      <c r="AS305" s="435"/>
      <c r="AT305" s="437"/>
    </row>
    <row r="306" spans="1:54" x14ac:dyDescent="0.2">
      <c r="A306" s="435"/>
      <c r="B306" s="435"/>
      <c r="C306" s="435"/>
      <c r="D306" s="518"/>
      <c r="E306" s="518"/>
      <c r="F306" s="518"/>
      <c r="G306" s="518"/>
      <c r="H306" s="518"/>
      <c r="I306" s="435"/>
      <c r="J306" s="435"/>
      <c r="K306" s="435"/>
      <c r="L306" s="435"/>
      <c r="M306" s="435"/>
      <c r="N306" s="435"/>
      <c r="O306" s="435"/>
      <c r="P306" s="435"/>
      <c r="Q306" s="435"/>
      <c r="R306" s="435"/>
      <c r="S306" s="435"/>
      <c r="T306" s="435"/>
      <c r="U306" s="435"/>
      <c r="V306" s="435"/>
      <c r="W306" s="435"/>
      <c r="X306" s="435"/>
      <c r="Y306" s="435"/>
      <c r="Z306" s="435"/>
      <c r="AA306" s="435"/>
      <c r="AB306" s="435"/>
      <c r="AC306" s="435"/>
      <c r="AD306" s="435"/>
      <c r="AE306" s="435"/>
      <c r="AF306" s="435"/>
      <c r="AG306" s="435"/>
      <c r="AH306" s="435"/>
      <c r="AI306" s="435"/>
      <c r="AJ306" s="435"/>
      <c r="AK306" s="435"/>
      <c r="AL306" s="435"/>
      <c r="AM306" s="435"/>
      <c r="AN306" s="435"/>
      <c r="AO306" s="435"/>
      <c r="AP306" s="435"/>
      <c r="AQ306" s="435"/>
      <c r="AR306" s="435"/>
      <c r="AS306" s="435"/>
      <c r="AT306" s="437"/>
    </row>
    <row r="307" spans="1:54" ht="51.75" customHeight="1" x14ac:dyDescent="0.2">
      <c r="A307" s="435"/>
      <c r="B307" s="435"/>
      <c r="C307" s="435"/>
      <c r="D307" s="531"/>
      <c r="E307" s="531"/>
      <c r="F307" s="531"/>
      <c r="G307" s="531"/>
      <c r="H307" s="531"/>
      <c r="I307" s="483"/>
      <c r="J307" s="483"/>
      <c r="K307" s="483"/>
      <c r="L307" s="483"/>
      <c r="M307" s="517"/>
      <c r="N307" s="517"/>
      <c r="O307" s="517"/>
      <c r="P307" s="483"/>
      <c r="Q307" s="517"/>
      <c r="R307" s="483"/>
      <c r="S307" s="483"/>
      <c r="T307" s="483"/>
      <c r="U307" s="483"/>
      <c r="V307" s="483"/>
      <c r="W307" s="531"/>
      <c r="X307" s="483"/>
      <c r="Y307" s="483"/>
      <c r="Z307" s="531"/>
      <c r="AA307" s="531"/>
      <c r="AB307" s="483"/>
      <c r="AC307" s="531"/>
      <c r="AD307" s="531"/>
      <c r="AE307" s="483"/>
      <c r="AF307" s="483"/>
      <c r="AG307" s="483"/>
      <c r="AH307" s="483"/>
      <c r="AI307" s="483"/>
      <c r="AJ307" s="483"/>
      <c r="AK307" s="483"/>
      <c r="AL307" s="483"/>
      <c r="AM307" s="483"/>
      <c r="AN307" s="483"/>
      <c r="AO307" s="483"/>
      <c r="AP307" s="483"/>
      <c r="AQ307" s="483"/>
      <c r="AR307" s="483"/>
      <c r="AS307" s="483"/>
      <c r="AT307" s="437"/>
    </row>
    <row r="308" spans="1:54" x14ac:dyDescent="0.2">
      <c r="A308" s="514"/>
      <c r="B308" s="435"/>
      <c r="C308" s="435"/>
      <c r="D308" s="435"/>
      <c r="E308" s="435"/>
      <c r="F308" s="435"/>
      <c r="G308" s="435"/>
      <c r="H308" s="435"/>
      <c r="I308" s="435"/>
      <c r="J308" s="435"/>
      <c r="K308" s="435"/>
      <c r="L308" s="435"/>
      <c r="M308" s="435"/>
      <c r="N308" s="435"/>
      <c r="O308" s="435"/>
      <c r="P308" s="435"/>
      <c r="Q308" s="435"/>
      <c r="R308" s="435"/>
      <c r="S308" s="435"/>
      <c r="T308" s="435"/>
      <c r="U308" s="435"/>
      <c r="V308" s="435"/>
      <c r="W308" s="435"/>
      <c r="X308" s="435"/>
      <c r="Y308" s="435"/>
      <c r="Z308" s="435"/>
      <c r="AA308" s="435"/>
      <c r="AB308" s="435"/>
      <c r="AC308" s="535"/>
      <c r="AD308" s="535"/>
      <c r="AE308" s="536"/>
      <c r="AF308" s="536"/>
      <c r="AG308" s="536"/>
      <c r="AH308" s="536"/>
      <c r="AI308" s="536"/>
      <c r="AJ308" s="435"/>
      <c r="AK308" s="536"/>
      <c r="AL308" s="537"/>
      <c r="AM308" s="537"/>
      <c r="AN308" s="537"/>
      <c r="AO308" s="537"/>
      <c r="AP308" s="537"/>
      <c r="AQ308" s="537"/>
      <c r="AR308" s="537"/>
      <c r="AS308" s="435"/>
      <c r="AT308" s="437"/>
    </row>
    <row r="309" spans="1:54" x14ac:dyDescent="0.2">
      <c r="A309" s="435"/>
      <c r="B309" s="435"/>
      <c r="C309" s="435"/>
      <c r="D309" s="454"/>
      <c r="E309" s="454"/>
      <c r="F309" s="454"/>
      <c r="G309" s="454"/>
      <c r="H309" s="454"/>
      <c r="I309" s="483"/>
      <c r="J309" s="483"/>
      <c r="K309" s="483"/>
      <c r="L309" s="483"/>
      <c r="M309" s="464"/>
      <c r="N309" s="464"/>
      <c r="O309" s="464"/>
      <c r="P309" s="483"/>
      <c r="Q309" s="464"/>
      <c r="R309" s="483"/>
      <c r="S309" s="483"/>
      <c r="T309" s="483"/>
      <c r="U309" s="483"/>
      <c r="V309" s="483"/>
      <c r="W309" s="464"/>
      <c r="X309" s="483"/>
      <c r="Y309" s="483"/>
      <c r="Z309" s="483"/>
      <c r="AA309" s="483"/>
      <c r="AB309" s="483"/>
      <c r="AC309" s="538"/>
      <c r="AD309" s="538"/>
      <c r="AE309" s="538"/>
      <c r="AF309" s="538"/>
      <c r="AG309" s="538"/>
      <c r="AH309" s="538"/>
      <c r="AI309" s="538"/>
      <c r="AJ309" s="538"/>
      <c r="AK309" s="538"/>
      <c r="AL309" s="472"/>
      <c r="AM309" s="472"/>
      <c r="AN309" s="472"/>
      <c r="AO309" s="472"/>
      <c r="AP309" s="472"/>
      <c r="AQ309" s="472"/>
      <c r="AR309" s="472"/>
      <c r="AS309" s="435"/>
      <c r="AT309" s="437"/>
    </row>
    <row r="310" spans="1:54" x14ac:dyDescent="0.2">
      <c r="A310" s="519"/>
      <c r="B310" s="435"/>
      <c r="C310" s="435"/>
      <c r="D310" s="454"/>
      <c r="E310" s="454"/>
      <c r="F310" s="454"/>
      <c r="G310" s="454"/>
      <c r="H310" s="454"/>
      <c r="I310" s="483"/>
      <c r="J310" s="483"/>
      <c r="K310" s="483"/>
      <c r="L310" s="483"/>
      <c r="M310" s="454"/>
      <c r="N310" s="454"/>
      <c r="O310" s="454"/>
      <c r="P310" s="483"/>
      <c r="Q310" s="454"/>
      <c r="R310" s="483"/>
      <c r="S310" s="483"/>
      <c r="T310" s="483"/>
      <c r="U310" s="483"/>
      <c r="V310" s="483"/>
      <c r="W310" s="435"/>
      <c r="X310" s="483"/>
      <c r="Y310" s="483"/>
      <c r="Z310" s="454"/>
      <c r="AA310" s="454"/>
      <c r="AB310" s="483"/>
      <c r="AC310" s="539"/>
      <c r="AD310" s="540"/>
      <c r="AE310" s="539"/>
      <c r="AF310" s="539"/>
      <c r="AG310" s="539"/>
      <c r="AH310" s="541"/>
      <c r="AI310" s="542"/>
      <c r="AJ310" s="543"/>
      <c r="AK310" s="541"/>
      <c r="AL310" s="544"/>
      <c r="AM310" s="544"/>
      <c r="AN310" s="544"/>
      <c r="AO310" s="544"/>
      <c r="AP310" s="544"/>
      <c r="AQ310" s="544"/>
      <c r="AR310" s="544"/>
      <c r="AS310" s="435"/>
      <c r="AT310" s="437"/>
      <c r="AX310" s="451"/>
    </row>
    <row r="311" spans="1:54" ht="13.5" thickBot="1" x14ac:dyDescent="0.25">
      <c r="A311" s="514"/>
      <c r="B311" s="435"/>
      <c r="C311" s="435"/>
      <c r="D311" s="464"/>
      <c r="E311" s="464"/>
      <c r="F311" s="464"/>
      <c r="G311" s="464"/>
      <c r="H311" s="464"/>
      <c r="I311" s="483"/>
      <c r="J311" s="483"/>
      <c r="K311" s="483"/>
      <c r="L311" s="483"/>
      <c r="M311" s="454"/>
      <c r="N311" s="454"/>
      <c r="O311" s="454"/>
      <c r="P311" s="483"/>
      <c r="Q311" s="454"/>
      <c r="R311" s="483"/>
      <c r="S311" s="483"/>
      <c r="T311" s="483"/>
      <c r="U311" s="483"/>
      <c r="V311" s="483"/>
      <c r="W311" s="454"/>
      <c r="X311" s="483"/>
      <c r="Y311" s="483"/>
      <c r="Z311" s="464"/>
      <c r="AA311" s="483"/>
      <c r="AB311" s="483"/>
      <c r="AC311" s="545"/>
      <c r="AD311" s="546"/>
      <c r="AE311" s="545"/>
      <c r="AF311" s="545"/>
      <c r="AG311" s="546"/>
      <c r="AH311" s="547"/>
      <c r="AI311" s="545"/>
      <c r="AJ311" s="548"/>
      <c r="AK311" s="548"/>
      <c r="AL311" s="479"/>
      <c r="AM311" s="479"/>
      <c r="AN311" s="479"/>
      <c r="AO311" s="479"/>
      <c r="AP311" s="479"/>
      <c r="AQ311" s="479"/>
      <c r="AR311" s="479"/>
      <c r="AS311" s="435"/>
      <c r="AT311" s="437"/>
      <c r="AX311" s="490"/>
      <c r="AY311" s="490"/>
      <c r="AZ311" s="490"/>
      <c r="BA311" s="490"/>
      <c r="BB311" s="471"/>
    </row>
    <row r="312" spans="1:54" x14ac:dyDescent="0.2">
      <c r="A312" s="514"/>
      <c r="B312" s="435"/>
      <c r="C312" s="435"/>
      <c r="D312" s="520"/>
      <c r="E312" s="520"/>
      <c r="F312" s="520"/>
      <c r="G312" s="520"/>
      <c r="H312" s="520"/>
      <c r="I312" s="435"/>
      <c r="J312" s="435"/>
      <c r="K312" s="435"/>
      <c r="L312" s="435"/>
      <c r="M312" s="530"/>
      <c r="N312" s="530"/>
      <c r="O312" s="530"/>
      <c r="P312" s="435"/>
      <c r="Q312" s="521"/>
      <c r="R312" s="435"/>
      <c r="S312" s="435"/>
      <c r="T312" s="435"/>
      <c r="U312" s="435"/>
      <c r="V312" s="435"/>
      <c r="W312" s="522"/>
      <c r="X312" s="435"/>
      <c r="Y312" s="435"/>
      <c r="Z312" s="503"/>
      <c r="AA312" s="506"/>
      <c r="AB312" s="435"/>
      <c r="AC312" s="506"/>
      <c r="AD312" s="506"/>
      <c r="AE312" s="506"/>
      <c r="AF312" s="506"/>
      <c r="AG312" s="506"/>
      <c r="AH312" s="506"/>
      <c r="AI312" s="506"/>
      <c r="AJ312" s="506"/>
      <c r="AK312" s="506"/>
      <c r="AL312" s="506"/>
      <c r="AM312" s="506"/>
      <c r="AN312" s="506"/>
      <c r="AO312" s="506"/>
      <c r="AP312" s="506"/>
      <c r="AQ312" s="506"/>
      <c r="AR312" s="506"/>
      <c r="AS312" s="435"/>
      <c r="AT312" s="437"/>
      <c r="AX312" s="496"/>
      <c r="AY312" s="496"/>
      <c r="AZ312" s="496"/>
      <c r="BA312" s="496"/>
      <c r="BB312" s="497"/>
    </row>
    <row r="313" spans="1:54" x14ac:dyDescent="0.2">
      <c r="A313" s="514"/>
      <c r="B313" s="435"/>
      <c r="C313" s="435"/>
      <c r="D313" s="520"/>
      <c r="E313" s="520"/>
      <c r="F313" s="520"/>
      <c r="G313" s="520"/>
      <c r="H313" s="520"/>
      <c r="I313" s="435"/>
      <c r="J313" s="435"/>
      <c r="K313" s="435"/>
      <c r="L313" s="435"/>
      <c r="M313" s="530"/>
      <c r="N313" s="530"/>
      <c r="O313" s="530"/>
      <c r="P313" s="435"/>
      <c r="Q313" s="521"/>
      <c r="R313" s="435"/>
      <c r="S313" s="435"/>
      <c r="T313" s="435"/>
      <c r="U313" s="435"/>
      <c r="V313" s="435"/>
      <c r="W313" s="522"/>
      <c r="X313" s="435"/>
      <c r="Y313" s="435"/>
      <c r="Z313" s="503"/>
      <c r="AA313" s="506"/>
      <c r="AB313" s="435"/>
      <c r="AC313" s="506"/>
      <c r="AD313" s="506"/>
      <c r="AE313" s="506"/>
      <c r="AF313" s="506"/>
      <c r="AG313" s="506"/>
      <c r="AH313" s="506"/>
      <c r="AI313" s="506"/>
      <c r="AJ313" s="506"/>
      <c r="AK313" s="506"/>
      <c r="AL313" s="506"/>
      <c r="AM313" s="506"/>
      <c r="AN313" s="506"/>
      <c r="AO313" s="506"/>
      <c r="AP313" s="506"/>
      <c r="AQ313" s="506"/>
      <c r="AR313" s="506"/>
      <c r="AS313" s="435"/>
      <c r="AT313" s="437"/>
      <c r="AX313" s="496"/>
      <c r="AY313" s="496"/>
      <c r="AZ313" s="496"/>
      <c r="BA313" s="496"/>
      <c r="BB313" s="497"/>
    </row>
    <row r="314" spans="1:54" x14ac:dyDescent="0.2">
      <c r="A314" s="514"/>
      <c r="B314" s="435"/>
      <c r="C314" s="435"/>
      <c r="D314" s="520"/>
      <c r="E314" s="520"/>
      <c r="F314" s="520"/>
      <c r="G314" s="520"/>
      <c r="H314" s="520"/>
      <c r="I314" s="435"/>
      <c r="J314" s="435"/>
      <c r="K314" s="435"/>
      <c r="L314" s="435"/>
      <c r="M314" s="530"/>
      <c r="N314" s="530"/>
      <c r="O314" s="530"/>
      <c r="P314" s="435"/>
      <c r="Q314" s="521"/>
      <c r="R314" s="435"/>
      <c r="S314" s="435"/>
      <c r="T314" s="435"/>
      <c r="U314" s="435"/>
      <c r="V314" s="435"/>
      <c r="W314" s="522"/>
      <c r="X314" s="435"/>
      <c r="Y314" s="435"/>
      <c r="Z314" s="503"/>
      <c r="AA314" s="506"/>
      <c r="AB314" s="435"/>
      <c r="AC314" s="506"/>
      <c r="AD314" s="506"/>
      <c r="AE314" s="506"/>
      <c r="AF314" s="506"/>
      <c r="AG314" s="506"/>
      <c r="AH314" s="506"/>
      <c r="AI314" s="506"/>
      <c r="AJ314" s="506"/>
      <c r="AK314" s="506"/>
      <c r="AL314" s="506"/>
      <c r="AM314" s="506"/>
      <c r="AN314" s="506"/>
      <c r="AO314" s="506"/>
      <c r="AP314" s="506"/>
      <c r="AQ314" s="506"/>
      <c r="AR314" s="506"/>
      <c r="AS314" s="435"/>
      <c r="AT314" s="437"/>
      <c r="AX314" s="496"/>
      <c r="AY314" s="496"/>
      <c r="AZ314" s="496"/>
      <c r="BA314" s="496"/>
      <c r="BB314" s="497"/>
    </row>
    <row r="315" spans="1:54" x14ac:dyDescent="0.2">
      <c r="A315" s="514"/>
      <c r="B315" s="435"/>
      <c r="C315" s="435"/>
      <c r="D315" s="520"/>
      <c r="E315" s="520"/>
      <c r="F315" s="520"/>
      <c r="G315" s="520"/>
      <c r="H315" s="520"/>
      <c r="I315" s="435"/>
      <c r="J315" s="435"/>
      <c r="K315" s="435"/>
      <c r="L315" s="435"/>
      <c r="M315" s="530"/>
      <c r="N315" s="530"/>
      <c r="O315" s="530"/>
      <c r="P315" s="435"/>
      <c r="Q315" s="521"/>
      <c r="R315" s="435"/>
      <c r="S315" s="435"/>
      <c r="T315" s="435"/>
      <c r="U315" s="435"/>
      <c r="V315" s="435"/>
      <c r="W315" s="522"/>
      <c r="X315" s="435"/>
      <c r="Y315" s="435"/>
      <c r="Z315" s="503"/>
      <c r="AA315" s="506"/>
      <c r="AB315" s="435"/>
      <c r="AC315" s="506"/>
      <c r="AD315" s="506"/>
      <c r="AE315" s="506"/>
      <c r="AF315" s="506"/>
      <c r="AG315" s="506"/>
      <c r="AH315" s="506"/>
      <c r="AI315" s="506"/>
      <c r="AJ315" s="506"/>
      <c r="AK315" s="506"/>
      <c r="AL315" s="506"/>
      <c r="AM315" s="506"/>
      <c r="AN315" s="506"/>
      <c r="AO315" s="506"/>
      <c r="AP315" s="506"/>
      <c r="AQ315" s="506"/>
      <c r="AR315" s="506"/>
      <c r="AS315" s="435"/>
      <c r="AT315" s="437"/>
      <c r="AX315" s="496"/>
      <c r="AY315" s="496"/>
      <c r="AZ315" s="496"/>
      <c r="BA315" s="496"/>
      <c r="BB315" s="497"/>
    </row>
    <row r="316" spans="1:54" x14ac:dyDescent="0.2">
      <c r="A316" s="514"/>
      <c r="B316" s="435"/>
      <c r="C316" s="435"/>
      <c r="D316" s="520"/>
      <c r="E316" s="520"/>
      <c r="F316" s="520"/>
      <c r="G316" s="520"/>
      <c r="H316" s="520"/>
      <c r="I316" s="435"/>
      <c r="J316" s="435"/>
      <c r="K316" s="435"/>
      <c r="L316" s="435"/>
      <c r="M316" s="530"/>
      <c r="N316" s="530"/>
      <c r="O316" s="530"/>
      <c r="P316" s="435"/>
      <c r="Q316" s="521"/>
      <c r="R316" s="435"/>
      <c r="S316" s="435"/>
      <c r="T316" s="435"/>
      <c r="U316" s="435"/>
      <c r="V316" s="435"/>
      <c r="W316" s="522"/>
      <c r="X316" s="435"/>
      <c r="Y316" s="435"/>
      <c r="Z316" s="503"/>
      <c r="AA316" s="506"/>
      <c r="AB316" s="435"/>
      <c r="AC316" s="506"/>
      <c r="AD316" s="506"/>
      <c r="AE316" s="506"/>
      <c r="AF316" s="506"/>
      <c r="AG316" s="506"/>
      <c r="AH316" s="506"/>
      <c r="AI316" s="506"/>
      <c r="AJ316" s="506"/>
      <c r="AK316" s="506"/>
      <c r="AL316" s="506"/>
      <c r="AM316" s="506"/>
      <c r="AN316" s="506"/>
      <c r="AO316" s="506"/>
      <c r="AP316" s="506"/>
      <c r="AQ316" s="506"/>
      <c r="AR316" s="506"/>
      <c r="AS316" s="435"/>
      <c r="AT316" s="437"/>
      <c r="AX316" s="496"/>
      <c r="AY316" s="496"/>
      <c r="AZ316" s="496"/>
      <c r="BA316" s="496"/>
      <c r="BB316" s="497"/>
    </row>
    <row r="317" spans="1:54" x14ac:dyDescent="0.2">
      <c r="A317" s="514"/>
      <c r="B317" s="435"/>
      <c r="C317" s="435"/>
      <c r="D317" s="520"/>
      <c r="E317" s="520"/>
      <c r="F317" s="520"/>
      <c r="G317" s="520"/>
      <c r="H317" s="520"/>
      <c r="I317" s="435"/>
      <c r="J317" s="435"/>
      <c r="K317" s="435"/>
      <c r="L317" s="435"/>
      <c r="M317" s="530"/>
      <c r="N317" s="530"/>
      <c r="O317" s="530"/>
      <c r="P317" s="435"/>
      <c r="Q317" s="521"/>
      <c r="R317" s="435"/>
      <c r="S317" s="435"/>
      <c r="T317" s="435"/>
      <c r="U317" s="435"/>
      <c r="V317" s="435"/>
      <c r="W317" s="522"/>
      <c r="X317" s="435"/>
      <c r="Y317" s="435"/>
      <c r="Z317" s="503"/>
      <c r="AA317" s="506"/>
      <c r="AB317" s="435"/>
      <c r="AC317" s="506"/>
      <c r="AD317" s="506"/>
      <c r="AE317" s="506"/>
      <c r="AF317" s="506"/>
      <c r="AG317" s="506"/>
      <c r="AH317" s="506"/>
      <c r="AI317" s="506"/>
      <c r="AJ317" s="506"/>
      <c r="AK317" s="506"/>
      <c r="AL317" s="506"/>
      <c r="AM317" s="506"/>
      <c r="AN317" s="506"/>
      <c r="AO317" s="506"/>
      <c r="AP317" s="506"/>
      <c r="AQ317" s="506"/>
      <c r="AR317" s="506"/>
      <c r="AS317" s="435"/>
      <c r="AT317" s="437"/>
      <c r="AX317" s="496"/>
      <c r="AY317" s="496"/>
      <c r="AZ317" s="496"/>
      <c r="BA317" s="496"/>
      <c r="BB317" s="497"/>
    </row>
    <row r="318" spans="1:54" x14ac:dyDescent="0.2">
      <c r="A318" s="514"/>
      <c r="B318" s="435"/>
      <c r="C318" s="435"/>
      <c r="D318" s="520"/>
      <c r="E318" s="520"/>
      <c r="F318" s="520"/>
      <c r="G318" s="520"/>
      <c r="H318" s="520"/>
      <c r="I318" s="435"/>
      <c r="J318" s="435"/>
      <c r="K318" s="435"/>
      <c r="L318" s="435"/>
      <c r="M318" s="530"/>
      <c r="N318" s="530"/>
      <c r="O318" s="530"/>
      <c r="P318" s="435"/>
      <c r="Q318" s="521"/>
      <c r="R318" s="435"/>
      <c r="S318" s="435"/>
      <c r="T318" s="435"/>
      <c r="U318" s="435"/>
      <c r="V318" s="435"/>
      <c r="W318" s="522"/>
      <c r="X318" s="435"/>
      <c r="Y318" s="435"/>
      <c r="Z318" s="503"/>
      <c r="AA318" s="506"/>
      <c r="AB318" s="435"/>
      <c r="AC318" s="506"/>
      <c r="AD318" s="506"/>
      <c r="AE318" s="506"/>
      <c r="AF318" s="506"/>
      <c r="AG318" s="506"/>
      <c r="AH318" s="506"/>
      <c r="AI318" s="506"/>
      <c r="AJ318" s="506"/>
      <c r="AK318" s="506"/>
      <c r="AL318" s="506"/>
      <c r="AM318" s="506"/>
      <c r="AN318" s="506"/>
      <c r="AO318" s="506"/>
      <c r="AP318" s="506"/>
      <c r="AQ318" s="506"/>
      <c r="AR318" s="506"/>
      <c r="AS318" s="435"/>
      <c r="AT318" s="437"/>
      <c r="AX318" s="496"/>
      <c r="AY318" s="496"/>
      <c r="AZ318" s="496"/>
      <c r="BA318" s="496"/>
      <c r="BB318" s="497"/>
    </row>
    <row r="319" spans="1:54" x14ac:dyDescent="0.2">
      <c r="A319" s="514"/>
      <c r="B319" s="435"/>
      <c r="C319" s="435"/>
      <c r="D319" s="520"/>
      <c r="E319" s="520"/>
      <c r="F319" s="520"/>
      <c r="G319" s="520"/>
      <c r="H319" s="520"/>
      <c r="I319" s="435"/>
      <c r="J319" s="435"/>
      <c r="K319" s="435"/>
      <c r="L319" s="435"/>
      <c r="M319" s="530"/>
      <c r="N319" s="530"/>
      <c r="O319" s="530"/>
      <c r="P319" s="435"/>
      <c r="Q319" s="521"/>
      <c r="R319" s="435"/>
      <c r="S319" s="435"/>
      <c r="T319" s="435"/>
      <c r="U319" s="435"/>
      <c r="V319" s="435"/>
      <c r="W319" s="522"/>
      <c r="X319" s="435"/>
      <c r="Y319" s="435"/>
      <c r="Z319" s="503"/>
      <c r="AA319" s="506"/>
      <c r="AB319" s="435"/>
      <c r="AC319" s="506"/>
      <c r="AD319" s="506"/>
      <c r="AE319" s="506"/>
      <c r="AF319" s="506"/>
      <c r="AG319" s="506"/>
      <c r="AH319" s="506"/>
      <c r="AI319" s="506"/>
      <c r="AJ319" s="506"/>
      <c r="AK319" s="506"/>
      <c r="AL319" s="506"/>
      <c r="AM319" s="506"/>
      <c r="AN319" s="506"/>
      <c r="AO319" s="506"/>
      <c r="AP319" s="506"/>
      <c r="AQ319" s="506"/>
      <c r="AR319" s="506"/>
      <c r="AS319" s="435"/>
      <c r="AT319" s="437"/>
      <c r="AX319" s="496"/>
      <c r="AY319" s="496"/>
      <c r="AZ319" s="496"/>
      <c r="BA319" s="496"/>
      <c r="BB319" s="497"/>
    </row>
    <row r="320" spans="1:54" x14ac:dyDescent="0.2">
      <c r="A320" s="514"/>
      <c r="B320" s="435"/>
      <c r="C320" s="435"/>
      <c r="D320" s="520"/>
      <c r="E320" s="520"/>
      <c r="F320" s="520"/>
      <c r="G320" s="520"/>
      <c r="H320" s="520"/>
      <c r="I320" s="435"/>
      <c r="J320" s="435"/>
      <c r="K320" s="435"/>
      <c r="L320" s="435"/>
      <c r="M320" s="530"/>
      <c r="N320" s="530"/>
      <c r="O320" s="530"/>
      <c r="P320" s="435"/>
      <c r="Q320" s="521"/>
      <c r="R320" s="435"/>
      <c r="S320" s="435"/>
      <c r="T320" s="435"/>
      <c r="U320" s="435"/>
      <c r="V320" s="435"/>
      <c r="W320" s="522"/>
      <c r="X320" s="435"/>
      <c r="Y320" s="435"/>
      <c r="Z320" s="503"/>
      <c r="AA320" s="506"/>
      <c r="AB320" s="435"/>
      <c r="AC320" s="506"/>
      <c r="AD320" s="506"/>
      <c r="AE320" s="506"/>
      <c r="AF320" s="506"/>
      <c r="AG320" s="506"/>
      <c r="AH320" s="506"/>
      <c r="AI320" s="506"/>
      <c r="AJ320" s="506"/>
      <c r="AK320" s="506"/>
      <c r="AL320" s="506"/>
      <c r="AM320" s="506"/>
      <c r="AN320" s="506"/>
      <c r="AO320" s="506"/>
      <c r="AP320" s="506"/>
      <c r="AQ320" s="506"/>
      <c r="AR320" s="506"/>
      <c r="AS320" s="435"/>
      <c r="AT320" s="437"/>
      <c r="AX320" s="496"/>
      <c r="AY320" s="496"/>
      <c r="AZ320" s="496"/>
      <c r="BA320" s="496"/>
      <c r="BB320" s="497"/>
    </row>
    <row r="321" spans="1:54" x14ac:dyDescent="0.2">
      <c r="A321" s="514"/>
      <c r="B321" s="435"/>
      <c r="C321" s="435"/>
      <c r="D321" s="520"/>
      <c r="E321" s="520"/>
      <c r="F321" s="520"/>
      <c r="G321" s="520"/>
      <c r="H321" s="520"/>
      <c r="I321" s="435"/>
      <c r="J321" s="435"/>
      <c r="K321" s="435"/>
      <c r="L321" s="435"/>
      <c r="M321" s="530"/>
      <c r="N321" s="530"/>
      <c r="O321" s="530"/>
      <c r="P321" s="435"/>
      <c r="Q321" s="521"/>
      <c r="R321" s="435"/>
      <c r="S321" s="435"/>
      <c r="T321" s="435"/>
      <c r="U321" s="435"/>
      <c r="V321" s="435"/>
      <c r="W321" s="522"/>
      <c r="X321" s="435"/>
      <c r="Y321" s="435"/>
      <c r="Z321" s="503"/>
      <c r="AA321" s="506"/>
      <c r="AB321" s="435"/>
      <c r="AC321" s="506"/>
      <c r="AD321" s="506"/>
      <c r="AE321" s="506"/>
      <c r="AF321" s="506"/>
      <c r="AG321" s="506"/>
      <c r="AH321" s="506"/>
      <c r="AI321" s="506"/>
      <c r="AJ321" s="506"/>
      <c r="AK321" s="506"/>
      <c r="AL321" s="506"/>
      <c r="AM321" s="506"/>
      <c r="AN321" s="506"/>
      <c r="AO321" s="506"/>
      <c r="AP321" s="506"/>
      <c r="AQ321" s="506"/>
      <c r="AR321" s="506"/>
      <c r="AS321" s="435"/>
      <c r="AT321" s="437"/>
      <c r="AX321" s="496"/>
      <c r="AY321" s="496"/>
      <c r="AZ321" s="496"/>
      <c r="BA321" s="496"/>
      <c r="BB321" s="497"/>
    </row>
    <row r="322" spans="1:54" x14ac:dyDescent="0.2">
      <c r="A322" s="514"/>
      <c r="B322" s="435"/>
      <c r="C322" s="435"/>
      <c r="D322" s="520"/>
      <c r="E322" s="520"/>
      <c r="F322" s="520"/>
      <c r="G322" s="520"/>
      <c r="H322" s="520"/>
      <c r="I322" s="435"/>
      <c r="J322" s="435"/>
      <c r="K322" s="435"/>
      <c r="L322" s="435"/>
      <c r="M322" s="530"/>
      <c r="N322" s="530"/>
      <c r="O322" s="530"/>
      <c r="P322" s="435"/>
      <c r="Q322" s="521"/>
      <c r="R322" s="435"/>
      <c r="S322" s="435"/>
      <c r="T322" s="435"/>
      <c r="U322" s="435"/>
      <c r="V322" s="435"/>
      <c r="W322" s="522"/>
      <c r="X322" s="435"/>
      <c r="Y322" s="435"/>
      <c r="Z322" s="503"/>
      <c r="AA322" s="506"/>
      <c r="AB322" s="435"/>
      <c r="AC322" s="506"/>
      <c r="AD322" s="506"/>
      <c r="AE322" s="506"/>
      <c r="AF322" s="506"/>
      <c r="AG322" s="506"/>
      <c r="AH322" s="506"/>
      <c r="AI322" s="506"/>
      <c r="AJ322" s="506"/>
      <c r="AK322" s="506"/>
      <c r="AL322" s="506"/>
      <c r="AM322" s="506"/>
      <c r="AN322" s="506"/>
      <c r="AO322" s="506"/>
      <c r="AP322" s="506"/>
      <c r="AQ322" s="506"/>
      <c r="AR322" s="506"/>
      <c r="AS322" s="435"/>
      <c r="AT322" s="437"/>
      <c r="AX322" s="496"/>
      <c r="AY322" s="496"/>
      <c r="AZ322" s="496"/>
      <c r="BA322" s="496"/>
      <c r="BB322" s="497"/>
    </row>
    <row r="323" spans="1:54" x14ac:dyDescent="0.2">
      <c r="A323" s="514"/>
      <c r="B323" s="435"/>
      <c r="C323" s="435"/>
      <c r="D323" s="520"/>
      <c r="E323" s="520"/>
      <c r="F323" s="520"/>
      <c r="G323" s="520"/>
      <c r="H323" s="520"/>
      <c r="I323" s="435"/>
      <c r="J323" s="435"/>
      <c r="K323" s="435"/>
      <c r="L323" s="435"/>
      <c r="M323" s="530"/>
      <c r="N323" s="530"/>
      <c r="O323" s="530"/>
      <c r="P323" s="435"/>
      <c r="Q323" s="521"/>
      <c r="R323" s="435"/>
      <c r="S323" s="435"/>
      <c r="T323" s="435"/>
      <c r="U323" s="435"/>
      <c r="V323" s="435"/>
      <c r="W323" s="522"/>
      <c r="X323" s="435"/>
      <c r="Y323" s="435"/>
      <c r="Z323" s="503"/>
      <c r="AA323" s="506"/>
      <c r="AB323" s="435"/>
      <c r="AC323" s="506"/>
      <c r="AD323" s="506"/>
      <c r="AE323" s="506"/>
      <c r="AF323" s="506"/>
      <c r="AG323" s="506"/>
      <c r="AH323" s="506"/>
      <c r="AI323" s="506"/>
      <c r="AJ323" s="506"/>
      <c r="AK323" s="506"/>
      <c r="AL323" s="506"/>
      <c r="AM323" s="506"/>
      <c r="AN323" s="506"/>
      <c r="AO323" s="506"/>
      <c r="AP323" s="506"/>
      <c r="AQ323" s="506"/>
      <c r="AR323" s="506"/>
      <c r="AS323" s="435"/>
      <c r="AT323" s="437"/>
      <c r="AX323" s="496"/>
      <c r="AY323" s="496"/>
      <c r="AZ323" s="496"/>
      <c r="BA323" s="496"/>
      <c r="BB323" s="497"/>
    </row>
    <row r="324" spans="1:54" x14ac:dyDescent="0.2">
      <c r="A324" s="514"/>
      <c r="B324" s="435"/>
      <c r="C324" s="435"/>
      <c r="D324" s="520"/>
      <c r="E324" s="520"/>
      <c r="F324" s="520"/>
      <c r="G324" s="520"/>
      <c r="H324" s="520"/>
      <c r="I324" s="435"/>
      <c r="J324" s="435"/>
      <c r="K324" s="435"/>
      <c r="L324" s="435"/>
      <c r="M324" s="530"/>
      <c r="N324" s="530"/>
      <c r="O324" s="530"/>
      <c r="P324" s="435"/>
      <c r="Q324" s="521"/>
      <c r="R324" s="435"/>
      <c r="S324" s="435"/>
      <c r="T324" s="435"/>
      <c r="U324" s="435"/>
      <c r="V324" s="435"/>
      <c r="W324" s="522"/>
      <c r="X324" s="435"/>
      <c r="Y324" s="435"/>
      <c r="Z324" s="503"/>
      <c r="AA324" s="506"/>
      <c r="AB324" s="435"/>
      <c r="AC324" s="506"/>
      <c r="AD324" s="506"/>
      <c r="AE324" s="506"/>
      <c r="AF324" s="506"/>
      <c r="AG324" s="506"/>
      <c r="AH324" s="506"/>
      <c r="AI324" s="506"/>
      <c r="AJ324" s="506"/>
      <c r="AK324" s="506"/>
      <c r="AL324" s="506"/>
      <c r="AM324" s="506"/>
      <c r="AN324" s="506"/>
      <c r="AO324" s="506"/>
      <c r="AP324" s="506"/>
      <c r="AQ324" s="506"/>
      <c r="AR324" s="506"/>
      <c r="AS324" s="435"/>
      <c r="AT324" s="437"/>
      <c r="AX324" s="496"/>
      <c r="AY324" s="496"/>
      <c r="AZ324" s="496"/>
      <c r="BA324" s="496"/>
      <c r="BB324" s="497"/>
    </row>
    <row r="325" spans="1:54" x14ac:dyDescent="0.2">
      <c r="A325" s="514"/>
      <c r="B325" s="435"/>
      <c r="C325" s="435"/>
      <c r="D325" s="520"/>
      <c r="E325" s="520"/>
      <c r="F325" s="520"/>
      <c r="G325" s="520"/>
      <c r="H325" s="520"/>
      <c r="I325" s="435"/>
      <c r="J325" s="435"/>
      <c r="K325" s="435"/>
      <c r="L325" s="435"/>
      <c r="M325" s="530"/>
      <c r="N325" s="530"/>
      <c r="O325" s="530"/>
      <c r="P325" s="435"/>
      <c r="Q325" s="521"/>
      <c r="R325" s="435"/>
      <c r="S325" s="435"/>
      <c r="T325" s="435"/>
      <c r="U325" s="435"/>
      <c r="V325" s="435"/>
      <c r="W325" s="522"/>
      <c r="X325" s="435"/>
      <c r="Y325" s="435"/>
      <c r="Z325" s="503"/>
      <c r="AA325" s="506"/>
      <c r="AB325" s="435"/>
      <c r="AC325" s="506"/>
      <c r="AD325" s="506"/>
      <c r="AE325" s="506"/>
      <c r="AF325" s="506"/>
      <c r="AG325" s="506"/>
      <c r="AH325" s="506"/>
      <c r="AI325" s="506"/>
      <c r="AJ325" s="506"/>
      <c r="AK325" s="506"/>
      <c r="AL325" s="506"/>
      <c r="AM325" s="506"/>
      <c r="AN325" s="506"/>
      <c r="AO325" s="506"/>
      <c r="AP325" s="506"/>
      <c r="AQ325" s="506"/>
      <c r="AR325" s="506"/>
      <c r="AS325" s="435"/>
      <c r="AT325" s="437"/>
      <c r="AX325" s="496"/>
      <c r="AY325" s="496"/>
      <c r="AZ325" s="496"/>
      <c r="BA325" s="496"/>
      <c r="BB325" s="497"/>
    </row>
    <row r="326" spans="1:54" x14ac:dyDescent="0.2">
      <c r="A326" s="514"/>
      <c r="B326" s="435"/>
      <c r="C326" s="435"/>
      <c r="D326" s="520"/>
      <c r="E326" s="520"/>
      <c r="F326" s="520"/>
      <c r="G326" s="520"/>
      <c r="H326" s="520"/>
      <c r="I326" s="435"/>
      <c r="J326" s="435"/>
      <c r="K326" s="435"/>
      <c r="L326" s="435"/>
      <c r="M326" s="530"/>
      <c r="N326" s="530"/>
      <c r="O326" s="530"/>
      <c r="P326" s="435"/>
      <c r="Q326" s="521"/>
      <c r="R326" s="435"/>
      <c r="S326" s="435"/>
      <c r="T326" s="435"/>
      <c r="U326" s="435"/>
      <c r="V326" s="435"/>
      <c r="W326" s="522"/>
      <c r="X326" s="435"/>
      <c r="Y326" s="435"/>
      <c r="Z326" s="503"/>
      <c r="AA326" s="506"/>
      <c r="AB326" s="435"/>
      <c r="AC326" s="506"/>
      <c r="AD326" s="506"/>
      <c r="AE326" s="506"/>
      <c r="AF326" s="506"/>
      <c r="AG326" s="506"/>
      <c r="AH326" s="506"/>
      <c r="AI326" s="506"/>
      <c r="AJ326" s="506"/>
      <c r="AK326" s="506"/>
      <c r="AL326" s="506"/>
      <c r="AM326" s="506"/>
      <c r="AN326" s="506"/>
      <c r="AO326" s="506"/>
      <c r="AP326" s="506"/>
      <c r="AQ326" s="506"/>
      <c r="AR326" s="506"/>
      <c r="AS326" s="435"/>
      <c r="AT326" s="437"/>
      <c r="AX326" s="496"/>
      <c r="AY326" s="496"/>
      <c r="AZ326" s="496"/>
      <c r="BA326" s="496"/>
      <c r="BB326" s="497"/>
    </row>
    <row r="327" spans="1:54" x14ac:dyDescent="0.2">
      <c r="A327" s="514"/>
      <c r="B327" s="435"/>
      <c r="C327" s="435"/>
      <c r="D327" s="520"/>
      <c r="E327" s="520"/>
      <c r="F327" s="520"/>
      <c r="G327" s="520"/>
      <c r="H327" s="520"/>
      <c r="I327" s="435"/>
      <c r="J327" s="435"/>
      <c r="K327" s="435"/>
      <c r="L327" s="435"/>
      <c r="M327" s="530"/>
      <c r="N327" s="530"/>
      <c r="O327" s="530"/>
      <c r="P327" s="435"/>
      <c r="Q327" s="521"/>
      <c r="R327" s="435"/>
      <c r="S327" s="435"/>
      <c r="T327" s="435"/>
      <c r="U327" s="435"/>
      <c r="V327" s="435"/>
      <c r="W327" s="522"/>
      <c r="X327" s="435"/>
      <c r="Y327" s="435"/>
      <c r="Z327" s="503"/>
      <c r="AA327" s="506"/>
      <c r="AB327" s="435"/>
      <c r="AC327" s="506"/>
      <c r="AD327" s="506"/>
      <c r="AE327" s="506"/>
      <c r="AF327" s="506"/>
      <c r="AG327" s="506"/>
      <c r="AH327" s="506"/>
      <c r="AI327" s="506"/>
      <c r="AJ327" s="506"/>
      <c r="AK327" s="506"/>
      <c r="AL327" s="506"/>
      <c r="AM327" s="506"/>
      <c r="AN327" s="506"/>
      <c r="AO327" s="506"/>
      <c r="AP327" s="506"/>
      <c r="AQ327" s="506"/>
      <c r="AR327" s="506"/>
      <c r="AS327" s="435"/>
      <c r="AT327" s="437"/>
      <c r="AX327" s="496"/>
      <c r="AY327" s="496"/>
      <c r="AZ327" s="496"/>
      <c r="BA327" s="496"/>
      <c r="BB327" s="497"/>
    </row>
    <row r="328" spans="1:54" x14ac:dyDescent="0.2">
      <c r="A328" s="514"/>
      <c r="B328" s="435"/>
      <c r="C328" s="435"/>
      <c r="D328" s="520"/>
      <c r="E328" s="520"/>
      <c r="F328" s="520"/>
      <c r="G328" s="520"/>
      <c r="H328" s="520"/>
      <c r="I328" s="435"/>
      <c r="J328" s="435"/>
      <c r="K328" s="435"/>
      <c r="L328" s="435"/>
      <c r="M328" s="530"/>
      <c r="N328" s="530"/>
      <c r="O328" s="530"/>
      <c r="P328" s="435"/>
      <c r="Q328" s="521"/>
      <c r="R328" s="435"/>
      <c r="S328" s="435"/>
      <c r="T328" s="435"/>
      <c r="U328" s="435"/>
      <c r="V328" s="435"/>
      <c r="W328" s="522"/>
      <c r="X328" s="435"/>
      <c r="Y328" s="435"/>
      <c r="Z328" s="503"/>
      <c r="AA328" s="506"/>
      <c r="AB328" s="435"/>
      <c r="AC328" s="506"/>
      <c r="AD328" s="506"/>
      <c r="AE328" s="506"/>
      <c r="AF328" s="506"/>
      <c r="AG328" s="506"/>
      <c r="AH328" s="506"/>
      <c r="AI328" s="506"/>
      <c r="AJ328" s="506"/>
      <c r="AK328" s="506"/>
      <c r="AL328" s="506"/>
      <c r="AM328" s="506"/>
      <c r="AN328" s="506"/>
      <c r="AO328" s="506"/>
      <c r="AP328" s="506"/>
      <c r="AQ328" s="506"/>
      <c r="AR328" s="506"/>
      <c r="AS328" s="435"/>
      <c r="AT328" s="437"/>
      <c r="AX328" s="496"/>
      <c r="AY328" s="496"/>
      <c r="AZ328" s="496"/>
      <c r="BA328" s="496"/>
      <c r="BB328" s="497"/>
    </row>
    <row r="329" spans="1:54" x14ac:dyDescent="0.2">
      <c r="A329" s="514"/>
      <c r="B329" s="435"/>
      <c r="C329" s="435"/>
      <c r="D329" s="520"/>
      <c r="E329" s="520"/>
      <c r="F329" s="520"/>
      <c r="G329" s="520"/>
      <c r="H329" s="520"/>
      <c r="I329" s="435"/>
      <c r="J329" s="435"/>
      <c r="K329" s="435"/>
      <c r="L329" s="435"/>
      <c r="M329" s="530"/>
      <c r="N329" s="530"/>
      <c r="O329" s="530"/>
      <c r="P329" s="435"/>
      <c r="Q329" s="521"/>
      <c r="R329" s="435"/>
      <c r="S329" s="435"/>
      <c r="T329" s="435"/>
      <c r="U329" s="435"/>
      <c r="V329" s="435"/>
      <c r="W329" s="522"/>
      <c r="X329" s="435"/>
      <c r="Y329" s="435"/>
      <c r="Z329" s="503"/>
      <c r="AA329" s="506"/>
      <c r="AB329" s="435"/>
      <c r="AC329" s="506"/>
      <c r="AD329" s="506"/>
      <c r="AE329" s="506"/>
      <c r="AF329" s="506"/>
      <c r="AG329" s="506"/>
      <c r="AH329" s="506"/>
      <c r="AI329" s="506"/>
      <c r="AJ329" s="506"/>
      <c r="AK329" s="506"/>
      <c r="AL329" s="506"/>
      <c r="AM329" s="506"/>
      <c r="AN329" s="506"/>
      <c r="AO329" s="506"/>
      <c r="AP329" s="506"/>
      <c r="AQ329" s="506"/>
      <c r="AR329" s="506"/>
      <c r="AS329" s="435"/>
      <c r="AT329" s="437"/>
      <c r="AX329" s="496"/>
      <c r="AY329" s="496"/>
      <c r="AZ329" s="496"/>
      <c r="BA329" s="496"/>
      <c r="BB329" s="497"/>
    </row>
    <row r="330" spans="1:54" x14ac:dyDescent="0.2">
      <c r="A330" s="514"/>
      <c r="B330" s="435"/>
      <c r="C330" s="435"/>
      <c r="D330" s="520"/>
      <c r="E330" s="520"/>
      <c r="F330" s="520"/>
      <c r="G330" s="520"/>
      <c r="H330" s="520"/>
      <c r="I330" s="435"/>
      <c r="J330" s="435"/>
      <c r="K330" s="435"/>
      <c r="L330" s="435"/>
      <c r="M330" s="530"/>
      <c r="N330" s="530"/>
      <c r="O330" s="530"/>
      <c r="P330" s="435"/>
      <c r="Q330" s="521"/>
      <c r="R330" s="435"/>
      <c r="S330" s="435"/>
      <c r="T330" s="435"/>
      <c r="U330" s="435"/>
      <c r="V330" s="435"/>
      <c r="W330" s="522"/>
      <c r="X330" s="435"/>
      <c r="Y330" s="435"/>
      <c r="Z330" s="503"/>
      <c r="AA330" s="506"/>
      <c r="AB330" s="435"/>
      <c r="AC330" s="506"/>
      <c r="AD330" s="506"/>
      <c r="AE330" s="506"/>
      <c r="AF330" s="506"/>
      <c r="AG330" s="506"/>
      <c r="AH330" s="506"/>
      <c r="AI330" s="506"/>
      <c r="AJ330" s="506"/>
      <c r="AK330" s="506"/>
      <c r="AL330" s="506"/>
      <c r="AM330" s="506"/>
      <c r="AN330" s="506"/>
      <c r="AO330" s="506"/>
      <c r="AP330" s="506"/>
      <c r="AQ330" s="506"/>
      <c r="AR330" s="506"/>
      <c r="AS330" s="435"/>
      <c r="AT330" s="437"/>
      <c r="AX330" s="496"/>
      <c r="AY330" s="496"/>
      <c r="AZ330" s="496"/>
      <c r="BA330" s="496"/>
      <c r="BB330" s="497"/>
    </row>
    <row r="331" spans="1:54" x14ac:dyDescent="0.2">
      <c r="A331" s="514"/>
      <c r="B331" s="435"/>
      <c r="C331" s="435"/>
      <c r="D331" s="520"/>
      <c r="E331" s="520"/>
      <c r="F331" s="520"/>
      <c r="G331" s="520"/>
      <c r="H331" s="520"/>
      <c r="I331" s="435"/>
      <c r="J331" s="435"/>
      <c r="K331" s="435"/>
      <c r="L331" s="435"/>
      <c r="M331" s="530"/>
      <c r="N331" s="530"/>
      <c r="O331" s="530"/>
      <c r="P331" s="435"/>
      <c r="Q331" s="521"/>
      <c r="R331" s="435"/>
      <c r="S331" s="435"/>
      <c r="T331" s="435"/>
      <c r="U331" s="435"/>
      <c r="V331" s="435"/>
      <c r="W331" s="522"/>
      <c r="X331" s="435"/>
      <c r="Y331" s="435"/>
      <c r="Z331" s="503"/>
      <c r="AA331" s="506"/>
      <c r="AB331" s="435"/>
      <c r="AC331" s="506"/>
      <c r="AD331" s="506"/>
      <c r="AE331" s="506"/>
      <c r="AF331" s="506"/>
      <c r="AG331" s="506"/>
      <c r="AH331" s="506"/>
      <c r="AI331" s="506"/>
      <c r="AJ331" s="506"/>
      <c r="AK331" s="506"/>
      <c r="AL331" s="506"/>
      <c r="AM331" s="506"/>
      <c r="AN331" s="506"/>
      <c r="AO331" s="506"/>
      <c r="AP331" s="506"/>
      <c r="AQ331" s="506"/>
      <c r="AR331" s="506"/>
      <c r="AS331" s="435"/>
      <c r="AT331" s="437"/>
      <c r="AX331" s="496"/>
      <c r="AY331" s="496"/>
      <c r="AZ331" s="496"/>
      <c r="BA331" s="496"/>
      <c r="BB331" s="497"/>
    </row>
    <row r="332" spans="1:54" x14ac:dyDescent="0.2">
      <c r="A332" s="514"/>
      <c r="B332" s="435"/>
      <c r="C332" s="435"/>
      <c r="D332" s="520"/>
      <c r="E332" s="520"/>
      <c r="F332" s="520"/>
      <c r="G332" s="520"/>
      <c r="H332" s="520"/>
      <c r="I332" s="435"/>
      <c r="J332" s="435"/>
      <c r="K332" s="435"/>
      <c r="L332" s="435"/>
      <c r="M332" s="530"/>
      <c r="N332" s="530"/>
      <c r="O332" s="530"/>
      <c r="P332" s="435"/>
      <c r="Q332" s="521"/>
      <c r="R332" s="435"/>
      <c r="S332" s="435"/>
      <c r="T332" s="435"/>
      <c r="U332" s="435"/>
      <c r="V332" s="435"/>
      <c r="W332" s="522"/>
      <c r="X332" s="435"/>
      <c r="Y332" s="435"/>
      <c r="Z332" s="503"/>
      <c r="AA332" s="506"/>
      <c r="AB332" s="435"/>
      <c r="AC332" s="506"/>
      <c r="AD332" s="506"/>
      <c r="AE332" s="506"/>
      <c r="AF332" s="506"/>
      <c r="AG332" s="506"/>
      <c r="AH332" s="506"/>
      <c r="AI332" s="506"/>
      <c r="AJ332" s="506"/>
      <c r="AK332" s="506"/>
      <c r="AL332" s="506"/>
      <c r="AM332" s="506"/>
      <c r="AN332" s="506"/>
      <c r="AO332" s="506"/>
      <c r="AP332" s="506"/>
      <c r="AQ332" s="506"/>
      <c r="AR332" s="506"/>
      <c r="AS332" s="435"/>
      <c r="AT332" s="437"/>
      <c r="AX332" s="496"/>
      <c r="AY332" s="496"/>
      <c r="AZ332" s="496"/>
      <c r="BA332" s="496"/>
      <c r="BB332" s="497"/>
    </row>
    <row r="333" spans="1:54" x14ac:dyDescent="0.2">
      <c r="A333" s="514"/>
      <c r="B333" s="435"/>
      <c r="C333" s="435"/>
      <c r="D333" s="520"/>
      <c r="E333" s="520"/>
      <c r="F333" s="520"/>
      <c r="G333" s="520"/>
      <c r="H333" s="520"/>
      <c r="I333" s="435"/>
      <c r="J333" s="435"/>
      <c r="K333" s="435"/>
      <c r="L333" s="435"/>
      <c r="M333" s="530"/>
      <c r="N333" s="530"/>
      <c r="O333" s="530"/>
      <c r="P333" s="435"/>
      <c r="Q333" s="521"/>
      <c r="R333" s="435"/>
      <c r="S333" s="435"/>
      <c r="T333" s="435"/>
      <c r="U333" s="435"/>
      <c r="V333" s="435"/>
      <c r="W333" s="522"/>
      <c r="X333" s="435"/>
      <c r="Y333" s="435"/>
      <c r="Z333" s="503"/>
      <c r="AA333" s="506"/>
      <c r="AB333" s="435"/>
      <c r="AC333" s="506"/>
      <c r="AD333" s="506"/>
      <c r="AE333" s="506"/>
      <c r="AF333" s="506"/>
      <c r="AG333" s="506"/>
      <c r="AH333" s="506"/>
      <c r="AI333" s="506"/>
      <c r="AJ333" s="506"/>
      <c r="AK333" s="506"/>
      <c r="AL333" s="506"/>
      <c r="AM333" s="506"/>
      <c r="AN333" s="506"/>
      <c r="AO333" s="506"/>
      <c r="AP333" s="506"/>
      <c r="AQ333" s="506"/>
      <c r="AR333" s="506"/>
      <c r="AS333" s="435"/>
      <c r="AT333" s="437"/>
      <c r="AX333" s="496"/>
      <c r="AY333" s="496"/>
      <c r="AZ333" s="496"/>
      <c r="BA333" s="496"/>
      <c r="BB333" s="497"/>
    </row>
    <row r="334" spans="1:54" x14ac:dyDescent="0.2">
      <c r="A334" s="514"/>
      <c r="B334" s="435"/>
      <c r="C334" s="435"/>
      <c r="D334" s="520"/>
      <c r="E334" s="520"/>
      <c r="F334" s="520"/>
      <c r="G334" s="520"/>
      <c r="H334" s="520"/>
      <c r="I334" s="435"/>
      <c r="J334" s="435"/>
      <c r="K334" s="435"/>
      <c r="L334" s="435"/>
      <c r="M334" s="530"/>
      <c r="N334" s="530"/>
      <c r="O334" s="530"/>
      <c r="P334" s="435"/>
      <c r="Q334" s="521"/>
      <c r="R334" s="435"/>
      <c r="S334" s="435"/>
      <c r="T334" s="435"/>
      <c r="U334" s="435"/>
      <c r="V334" s="435"/>
      <c r="W334" s="522"/>
      <c r="X334" s="435"/>
      <c r="Y334" s="435"/>
      <c r="Z334" s="503"/>
      <c r="AA334" s="506"/>
      <c r="AB334" s="435"/>
      <c r="AC334" s="506"/>
      <c r="AD334" s="506"/>
      <c r="AE334" s="506"/>
      <c r="AF334" s="506"/>
      <c r="AG334" s="506"/>
      <c r="AH334" s="506"/>
      <c r="AI334" s="506"/>
      <c r="AJ334" s="506"/>
      <c r="AK334" s="506"/>
      <c r="AL334" s="506"/>
      <c r="AM334" s="506"/>
      <c r="AN334" s="506"/>
      <c r="AO334" s="506"/>
      <c r="AP334" s="506"/>
      <c r="AQ334" s="506"/>
      <c r="AR334" s="506"/>
      <c r="AS334" s="435"/>
      <c r="AT334" s="437"/>
      <c r="AX334" s="496"/>
      <c r="AY334" s="496"/>
      <c r="AZ334" s="496"/>
      <c r="BA334" s="496"/>
      <c r="BB334" s="497"/>
    </row>
    <row r="335" spans="1:54" x14ac:dyDescent="0.2">
      <c r="A335" s="514"/>
      <c r="B335" s="435"/>
      <c r="C335" s="435"/>
      <c r="D335" s="520"/>
      <c r="E335" s="520"/>
      <c r="F335" s="520"/>
      <c r="G335" s="520"/>
      <c r="H335" s="520"/>
      <c r="I335" s="435"/>
      <c r="J335" s="435"/>
      <c r="K335" s="435"/>
      <c r="L335" s="435"/>
      <c r="M335" s="530"/>
      <c r="N335" s="530"/>
      <c r="O335" s="530"/>
      <c r="P335" s="435"/>
      <c r="Q335" s="521"/>
      <c r="R335" s="435"/>
      <c r="S335" s="435"/>
      <c r="T335" s="435"/>
      <c r="U335" s="435"/>
      <c r="V335" s="435"/>
      <c r="W335" s="522"/>
      <c r="X335" s="435"/>
      <c r="Y335" s="435"/>
      <c r="Z335" s="503"/>
      <c r="AA335" s="506"/>
      <c r="AB335" s="435"/>
      <c r="AC335" s="506"/>
      <c r="AD335" s="506"/>
      <c r="AE335" s="506"/>
      <c r="AF335" s="506"/>
      <c r="AG335" s="506"/>
      <c r="AH335" s="506"/>
      <c r="AI335" s="506"/>
      <c r="AJ335" s="506"/>
      <c r="AK335" s="506"/>
      <c r="AL335" s="506"/>
      <c r="AM335" s="506"/>
      <c r="AN335" s="506"/>
      <c r="AO335" s="506"/>
      <c r="AP335" s="506"/>
      <c r="AQ335" s="506"/>
      <c r="AR335" s="506"/>
      <c r="AS335" s="435"/>
      <c r="AT335" s="437"/>
      <c r="AX335" s="496"/>
      <c r="AY335" s="496"/>
      <c r="AZ335" s="496"/>
      <c r="BA335" s="496"/>
      <c r="BB335" s="497"/>
    </row>
    <row r="336" spans="1:54" x14ac:dyDescent="0.2">
      <c r="A336" s="514"/>
      <c r="B336" s="435"/>
      <c r="C336" s="435"/>
      <c r="D336" s="520"/>
      <c r="E336" s="520"/>
      <c r="F336" s="520"/>
      <c r="G336" s="520"/>
      <c r="H336" s="520"/>
      <c r="I336" s="435"/>
      <c r="J336" s="435"/>
      <c r="K336" s="435"/>
      <c r="L336" s="435"/>
      <c r="M336" s="530"/>
      <c r="N336" s="530"/>
      <c r="O336" s="530"/>
      <c r="P336" s="435"/>
      <c r="Q336" s="521"/>
      <c r="R336" s="435"/>
      <c r="S336" s="435"/>
      <c r="T336" s="435"/>
      <c r="U336" s="435"/>
      <c r="V336" s="435"/>
      <c r="W336" s="522"/>
      <c r="X336" s="435"/>
      <c r="Y336" s="435"/>
      <c r="Z336" s="503"/>
      <c r="AA336" s="506"/>
      <c r="AB336" s="435"/>
      <c r="AC336" s="506"/>
      <c r="AD336" s="506"/>
      <c r="AE336" s="506"/>
      <c r="AF336" s="506"/>
      <c r="AG336" s="506"/>
      <c r="AH336" s="506"/>
      <c r="AI336" s="506"/>
      <c r="AJ336" s="506"/>
      <c r="AK336" s="506"/>
      <c r="AL336" s="506"/>
      <c r="AM336" s="506"/>
      <c r="AN336" s="506"/>
      <c r="AO336" s="506"/>
      <c r="AP336" s="506"/>
      <c r="AQ336" s="506"/>
      <c r="AR336" s="506"/>
      <c r="AS336" s="435"/>
      <c r="AT336" s="437"/>
      <c r="AX336" s="496"/>
      <c r="AY336" s="496"/>
      <c r="AZ336" s="496"/>
      <c r="BA336" s="496"/>
      <c r="BB336" s="497"/>
    </row>
    <row r="337" spans="1:54" x14ac:dyDescent="0.2">
      <c r="A337" s="514"/>
      <c r="B337" s="435"/>
      <c r="C337" s="435"/>
      <c r="D337" s="520"/>
      <c r="E337" s="520"/>
      <c r="F337" s="520"/>
      <c r="G337" s="520"/>
      <c r="H337" s="520"/>
      <c r="I337" s="435"/>
      <c r="J337" s="435"/>
      <c r="K337" s="435"/>
      <c r="L337" s="435"/>
      <c r="M337" s="530"/>
      <c r="N337" s="530"/>
      <c r="O337" s="530"/>
      <c r="P337" s="435"/>
      <c r="Q337" s="521"/>
      <c r="R337" s="435"/>
      <c r="S337" s="435"/>
      <c r="T337" s="435"/>
      <c r="U337" s="435"/>
      <c r="V337" s="435"/>
      <c r="W337" s="522"/>
      <c r="X337" s="435"/>
      <c r="Y337" s="435"/>
      <c r="Z337" s="503"/>
      <c r="AA337" s="506"/>
      <c r="AB337" s="435"/>
      <c r="AC337" s="506"/>
      <c r="AD337" s="506"/>
      <c r="AE337" s="506"/>
      <c r="AF337" s="506"/>
      <c r="AG337" s="506"/>
      <c r="AH337" s="506"/>
      <c r="AI337" s="506"/>
      <c r="AJ337" s="506"/>
      <c r="AK337" s="506"/>
      <c r="AL337" s="506"/>
      <c r="AM337" s="506"/>
      <c r="AN337" s="506"/>
      <c r="AO337" s="506"/>
      <c r="AP337" s="506"/>
      <c r="AQ337" s="506"/>
      <c r="AR337" s="506"/>
      <c r="AS337" s="435"/>
      <c r="AT337" s="437"/>
      <c r="AX337" s="496"/>
      <c r="AY337" s="496"/>
      <c r="AZ337" s="496"/>
      <c r="BA337" s="496"/>
      <c r="BB337" s="497"/>
    </row>
    <row r="338" spans="1:54" x14ac:dyDescent="0.2">
      <c r="A338" s="514"/>
      <c r="B338" s="435"/>
      <c r="C338" s="435"/>
      <c r="D338" s="520"/>
      <c r="E338" s="520"/>
      <c r="F338" s="520"/>
      <c r="G338" s="520"/>
      <c r="H338" s="520"/>
      <c r="I338" s="435"/>
      <c r="J338" s="435"/>
      <c r="K338" s="435"/>
      <c r="L338" s="435"/>
      <c r="M338" s="530"/>
      <c r="N338" s="530"/>
      <c r="O338" s="530"/>
      <c r="P338" s="435"/>
      <c r="Q338" s="521"/>
      <c r="R338" s="435"/>
      <c r="S338" s="435"/>
      <c r="T338" s="435"/>
      <c r="U338" s="435"/>
      <c r="V338" s="435"/>
      <c r="W338" s="522"/>
      <c r="X338" s="435"/>
      <c r="Y338" s="435"/>
      <c r="Z338" s="503"/>
      <c r="AA338" s="506"/>
      <c r="AB338" s="435"/>
      <c r="AC338" s="506"/>
      <c r="AD338" s="506"/>
      <c r="AE338" s="506"/>
      <c r="AF338" s="506"/>
      <c r="AG338" s="506"/>
      <c r="AH338" s="506"/>
      <c r="AI338" s="506"/>
      <c r="AJ338" s="506"/>
      <c r="AK338" s="506"/>
      <c r="AL338" s="506"/>
      <c r="AM338" s="506"/>
      <c r="AN338" s="506"/>
      <c r="AO338" s="506"/>
      <c r="AP338" s="506"/>
      <c r="AQ338" s="506"/>
      <c r="AR338" s="506"/>
      <c r="AS338" s="435"/>
      <c r="AT338" s="437"/>
      <c r="AX338" s="496"/>
      <c r="AY338" s="496"/>
      <c r="AZ338" s="496"/>
      <c r="BA338" s="496"/>
      <c r="BB338" s="497"/>
    </row>
    <row r="339" spans="1:54" x14ac:dyDescent="0.2">
      <c r="A339" s="514"/>
      <c r="B339" s="435"/>
      <c r="C339" s="435"/>
      <c r="D339" s="520"/>
      <c r="E339" s="520"/>
      <c r="F339" s="520"/>
      <c r="G339" s="520"/>
      <c r="H339" s="520"/>
      <c r="I339" s="435"/>
      <c r="J339" s="435"/>
      <c r="K339" s="435"/>
      <c r="L339" s="435"/>
      <c r="M339" s="530"/>
      <c r="N339" s="530"/>
      <c r="O339" s="530"/>
      <c r="P339" s="435"/>
      <c r="Q339" s="521"/>
      <c r="R339" s="435"/>
      <c r="S339" s="435"/>
      <c r="T339" s="435"/>
      <c r="U339" s="435"/>
      <c r="V339" s="435"/>
      <c r="W339" s="522"/>
      <c r="X339" s="435"/>
      <c r="Y339" s="435"/>
      <c r="Z339" s="503"/>
      <c r="AA339" s="506"/>
      <c r="AB339" s="435"/>
      <c r="AC339" s="506"/>
      <c r="AD339" s="506"/>
      <c r="AE339" s="506"/>
      <c r="AF339" s="506"/>
      <c r="AG339" s="506"/>
      <c r="AH339" s="506"/>
      <c r="AI339" s="506"/>
      <c r="AJ339" s="506"/>
      <c r="AK339" s="506"/>
      <c r="AL339" s="506"/>
      <c r="AM339" s="506"/>
      <c r="AN339" s="506"/>
      <c r="AO339" s="506"/>
      <c r="AP339" s="506"/>
      <c r="AQ339" s="506"/>
      <c r="AR339" s="506"/>
      <c r="AS339" s="435"/>
      <c r="AT339" s="437"/>
      <c r="AX339" s="496"/>
      <c r="AY339" s="496"/>
      <c r="AZ339" s="496"/>
      <c r="BA339" s="496"/>
      <c r="BB339" s="497"/>
    </row>
    <row r="340" spans="1:54" x14ac:dyDescent="0.2">
      <c r="A340" s="514"/>
      <c r="B340" s="435"/>
      <c r="C340" s="435"/>
      <c r="D340" s="520"/>
      <c r="E340" s="520"/>
      <c r="F340" s="520"/>
      <c r="G340" s="520"/>
      <c r="H340" s="520"/>
      <c r="I340" s="435"/>
      <c r="J340" s="435"/>
      <c r="K340" s="435"/>
      <c r="L340" s="435"/>
      <c r="M340" s="530"/>
      <c r="N340" s="530"/>
      <c r="O340" s="530"/>
      <c r="P340" s="435"/>
      <c r="Q340" s="521"/>
      <c r="R340" s="435"/>
      <c r="S340" s="435"/>
      <c r="T340" s="435"/>
      <c r="U340" s="435"/>
      <c r="V340" s="435"/>
      <c r="W340" s="522"/>
      <c r="X340" s="435"/>
      <c r="Y340" s="435"/>
      <c r="Z340" s="503"/>
      <c r="AA340" s="506"/>
      <c r="AB340" s="435"/>
      <c r="AC340" s="506"/>
      <c r="AD340" s="506"/>
      <c r="AE340" s="506"/>
      <c r="AF340" s="506"/>
      <c r="AG340" s="506"/>
      <c r="AH340" s="506"/>
      <c r="AI340" s="506"/>
      <c r="AJ340" s="506"/>
      <c r="AK340" s="506"/>
      <c r="AL340" s="506"/>
      <c r="AM340" s="506"/>
      <c r="AN340" s="506"/>
      <c r="AO340" s="506"/>
      <c r="AP340" s="506"/>
      <c r="AQ340" s="506"/>
      <c r="AR340" s="506"/>
      <c r="AS340" s="435"/>
      <c r="AT340" s="437"/>
      <c r="AX340" s="496"/>
      <c r="AY340" s="496"/>
      <c r="AZ340" s="496"/>
      <c r="BA340" s="496"/>
      <c r="BB340" s="497"/>
    </row>
    <row r="341" spans="1:54" x14ac:dyDescent="0.2">
      <c r="A341" s="514"/>
      <c r="B341" s="435"/>
      <c r="C341" s="435"/>
      <c r="D341" s="520"/>
      <c r="E341" s="520"/>
      <c r="F341" s="520"/>
      <c r="G341" s="520"/>
      <c r="H341" s="520"/>
      <c r="I341" s="435"/>
      <c r="J341" s="435"/>
      <c r="K341" s="435"/>
      <c r="L341" s="435"/>
      <c r="M341" s="530"/>
      <c r="N341" s="530"/>
      <c r="O341" s="530"/>
      <c r="P341" s="435"/>
      <c r="Q341" s="521"/>
      <c r="R341" s="435"/>
      <c r="S341" s="435"/>
      <c r="T341" s="435"/>
      <c r="U341" s="435"/>
      <c r="V341" s="435"/>
      <c r="W341" s="522"/>
      <c r="X341" s="435"/>
      <c r="Y341" s="435"/>
      <c r="Z341" s="503"/>
      <c r="AA341" s="506"/>
      <c r="AB341" s="435"/>
      <c r="AC341" s="506"/>
      <c r="AD341" s="506"/>
      <c r="AE341" s="506"/>
      <c r="AF341" s="506"/>
      <c r="AG341" s="506"/>
      <c r="AH341" s="506"/>
      <c r="AI341" s="506"/>
      <c r="AJ341" s="506"/>
      <c r="AK341" s="506"/>
      <c r="AL341" s="506"/>
      <c r="AM341" s="506"/>
      <c r="AN341" s="506"/>
      <c r="AO341" s="506"/>
      <c r="AP341" s="506"/>
      <c r="AQ341" s="506"/>
      <c r="AR341" s="506"/>
      <c r="AS341" s="435"/>
      <c r="AT341" s="437"/>
      <c r="AX341" s="496"/>
      <c r="AY341" s="496"/>
      <c r="AZ341" s="496"/>
      <c r="BA341" s="496"/>
      <c r="BB341" s="497"/>
    </row>
    <row r="342" spans="1:54" x14ac:dyDescent="0.2">
      <c r="A342" s="514"/>
      <c r="B342" s="435"/>
      <c r="C342" s="435"/>
      <c r="D342" s="520"/>
      <c r="E342" s="520"/>
      <c r="F342" s="520"/>
      <c r="G342" s="520"/>
      <c r="H342" s="520"/>
      <c r="I342" s="435"/>
      <c r="J342" s="435"/>
      <c r="K342" s="435"/>
      <c r="L342" s="435"/>
      <c r="M342" s="530"/>
      <c r="N342" s="530"/>
      <c r="O342" s="530"/>
      <c r="P342" s="435"/>
      <c r="Q342" s="521"/>
      <c r="R342" s="435"/>
      <c r="S342" s="435"/>
      <c r="T342" s="435"/>
      <c r="U342" s="435"/>
      <c r="V342" s="435"/>
      <c r="W342" s="522"/>
      <c r="X342" s="435"/>
      <c r="Y342" s="435"/>
      <c r="Z342" s="503"/>
      <c r="AA342" s="506"/>
      <c r="AB342" s="435"/>
      <c r="AC342" s="506"/>
      <c r="AD342" s="506"/>
      <c r="AE342" s="506"/>
      <c r="AF342" s="506"/>
      <c r="AG342" s="506"/>
      <c r="AH342" s="506"/>
      <c r="AI342" s="506"/>
      <c r="AJ342" s="506"/>
      <c r="AK342" s="506"/>
      <c r="AL342" s="506"/>
      <c r="AM342" s="506"/>
      <c r="AN342" s="506"/>
      <c r="AO342" s="506"/>
      <c r="AP342" s="506"/>
      <c r="AQ342" s="506"/>
      <c r="AR342" s="506"/>
      <c r="AS342" s="435"/>
      <c r="AT342" s="437"/>
      <c r="AX342" s="496"/>
      <c r="AY342" s="496"/>
      <c r="AZ342" s="496"/>
      <c r="BA342" s="496"/>
      <c r="BB342" s="497"/>
    </row>
    <row r="343" spans="1:54" x14ac:dyDescent="0.2">
      <c r="A343" s="514"/>
      <c r="B343" s="435"/>
      <c r="C343" s="435"/>
      <c r="D343" s="520"/>
      <c r="E343" s="520"/>
      <c r="F343" s="520"/>
      <c r="G343" s="520"/>
      <c r="H343" s="520"/>
      <c r="I343" s="435"/>
      <c r="J343" s="435"/>
      <c r="K343" s="435"/>
      <c r="L343" s="435"/>
      <c r="M343" s="530"/>
      <c r="N343" s="530"/>
      <c r="O343" s="530"/>
      <c r="P343" s="435"/>
      <c r="Q343" s="521"/>
      <c r="R343" s="435"/>
      <c r="S343" s="435"/>
      <c r="T343" s="435"/>
      <c r="U343" s="435"/>
      <c r="V343" s="435"/>
      <c r="W343" s="522"/>
      <c r="X343" s="435"/>
      <c r="Y343" s="435"/>
      <c r="Z343" s="503"/>
      <c r="AA343" s="506"/>
      <c r="AB343" s="435"/>
      <c r="AC343" s="506"/>
      <c r="AD343" s="506"/>
      <c r="AE343" s="506"/>
      <c r="AF343" s="506"/>
      <c r="AG343" s="506"/>
      <c r="AH343" s="506"/>
      <c r="AI343" s="506"/>
      <c r="AJ343" s="506"/>
      <c r="AK343" s="506"/>
      <c r="AL343" s="506"/>
      <c r="AM343" s="506"/>
      <c r="AN343" s="506"/>
      <c r="AO343" s="506"/>
      <c r="AP343" s="506"/>
      <c r="AQ343" s="506"/>
      <c r="AR343" s="506"/>
      <c r="AS343" s="435"/>
      <c r="AT343" s="437"/>
      <c r="AX343" s="496"/>
      <c r="AY343" s="496"/>
      <c r="AZ343" s="496"/>
      <c r="BA343" s="496"/>
      <c r="BB343" s="497"/>
    </row>
    <row r="344" spans="1:54" x14ac:dyDescent="0.2">
      <c r="A344" s="514"/>
      <c r="B344" s="435"/>
      <c r="C344" s="435"/>
      <c r="D344" s="520"/>
      <c r="E344" s="520"/>
      <c r="F344" s="520"/>
      <c r="G344" s="520"/>
      <c r="H344" s="520"/>
      <c r="I344" s="435"/>
      <c r="J344" s="435"/>
      <c r="K344" s="435"/>
      <c r="L344" s="435"/>
      <c r="M344" s="530"/>
      <c r="N344" s="530"/>
      <c r="O344" s="530"/>
      <c r="P344" s="435"/>
      <c r="Q344" s="521"/>
      <c r="R344" s="435"/>
      <c r="S344" s="435"/>
      <c r="T344" s="435"/>
      <c r="U344" s="435"/>
      <c r="V344" s="435"/>
      <c r="W344" s="522"/>
      <c r="X344" s="435"/>
      <c r="Y344" s="435"/>
      <c r="Z344" s="503"/>
      <c r="AA344" s="506"/>
      <c r="AB344" s="435"/>
      <c r="AC344" s="506"/>
      <c r="AD344" s="506"/>
      <c r="AE344" s="506"/>
      <c r="AF344" s="506"/>
      <c r="AG344" s="506"/>
      <c r="AH344" s="506"/>
      <c r="AI344" s="506"/>
      <c r="AJ344" s="506"/>
      <c r="AK344" s="506"/>
      <c r="AL344" s="506"/>
      <c r="AM344" s="506"/>
      <c r="AN344" s="506"/>
      <c r="AO344" s="506"/>
      <c r="AP344" s="506"/>
      <c r="AQ344" s="506"/>
      <c r="AR344" s="506"/>
      <c r="AS344" s="435"/>
      <c r="AT344" s="437"/>
      <c r="AX344" s="496"/>
      <c r="AY344" s="496"/>
      <c r="AZ344" s="496"/>
      <c r="BA344" s="496"/>
      <c r="BB344" s="497"/>
    </row>
    <row r="345" spans="1:54" x14ac:dyDescent="0.2">
      <c r="A345" s="514"/>
      <c r="B345" s="435"/>
      <c r="C345" s="435"/>
      <c r="D345" s="520"/>
      <c r="E345" s="520"/>
      <c r="F345" s="520"/>
      <c r="G345" s="520"/>
      <c r="H345" s="520"/>
      <c r="I345" s="435"/>
      <c r="J345" s="435"/>
      <c r="K345" s="435"/>
      <c r="L345" s="435"/>
      <c r="M345" s="530"/>
      <c r="N345" s="530"/>
      <c r="O345" s="530"/>
      <c r="P345" s="435"/>
      <c r="Q345" s="521"/>
      <c r="R345" s="435"/>
      <c r="S345" s="435"/>
      <c r="T345" s="435"/>
      <c r="U345" s="435"/>
      <c r="V345" s="435"/>
      <c r="W345" s="522"/>
      <c r="X345" s="435"/>
      <c r="Y345" s="435"/>
      <c r="Z345" s="503"/>
      <c r="AA345" s="506"/>
      <c r="AB345" s="435"/>
      <c r="AC345" s="506"/>
      <c r="AD345" s="506"/>
      <c r="AE345" s="506"/>
      <c r="AF345" s="506"/>
      <c r="AG345" s="506"/>
      <c r="AH345" s="506"/>
      <c r="AI345" s="506"/>
      <c r="AJ345" s="506"/>
      <c r="AK345" s="506"/>
      <c r="AL345" s="506"/>
      <c r="AM345" s="506"/>
      <c r="AN345" s="506"/>
      <c r="AO345" s="506"/>
      <c r="AP345" s="506"/>
      <c r="AQ345" s="506"/>
      <c r="AR345" s="506"/>
      <c r="AS345" s="435"/>
      <c r="AT345" s="437"/>
      <c r="AX345" s="496"/>
      <c r="AY345" s="496"/>
      <c r="AZ345" s="496"/>
      <c r="BA345" s="496"/>
      <c r="BB345" s="497"/>
    </row>
    <row r="346" spans="1:54" x14ac:dyDescent="0.2">
      <c r="A346" s="514"/>
      <c r="B346" s="435"/>
      <c r="C346" s="435"/>
      <c r="D346" s="520"/>
      <c r="E346" s="520"/>
      <c r="F346" s="520"/>
      <c r="G346" s="520"/>
      <c r="H346" s="520"/>
      <c r="I346" s="435"/>
      <c r="J346" s="435"/>
      <c r="K346" s="435"/>
      <c r="L346" s="435"/>
      <c r="M346" s="530"/>
      <c r="N346" s="530"/>
      <c r="O346" s="530"/>
      <c r="P346" s="435"/>
      <c r="Q346" s="521"/>
      <c r="R346" s="435"/>
      <c r="S346" s="435"/>
      <c r="T346" s="435"/>
      <c r="U346" s="435"/>
      <c r="V346" s="435"/>
      <c r="W346" s="522"/>
      <c r="X346" s="435"/>
      <c r="Y346" s="435"/>
      <c r="Z346" s="503"/>
      <c r="AA346" s="506"/>
      <c r="AB346" s="435"/>
      <c r="AC346" s="506"/>
      <c r="AD346" s="506"/>
      <c r="AE346" s="506"/>
      <c r="AF346" s="506"/>
      <c r="AG346" s="506"/>
      <c r="AH346" s="506"/>
      <c r="AI346" s="506"/>
      <c r="AJ346" s="506"/>
      <c r="AK346" s="506"/>
      <c r="AL346" s="506"/>
      <c r="AM346" s="506"/>
      <c r="AN346" s="506"/>
      <c r="AO346" s="506"/>
      <c r="AP346" s="506"/>
      <c r="AQ346" s="506"/>
      <c r="AR346" s="506"/>
      <c r="AS346" s="435"/>
      <c r="AT346" s="437"/>
      <c r="AX346" s="496"/>
      <c r="AY346" s="496"/>
      <c r="AZ346" s="496"/>
      <c r="BA346" s="496"/>
      <c r="BB346" s="497"/>
    </row>
    <row r="347" spans="1:54" x14ac:dyDescent="0.2">
      <c r="A347" s="514"/>
      <c r="B347" s="435"/>
      <c r="C347" s="435"/>
      <c r="D347" s="520"/>
      <c r="E347" s="520"/>
      <c r="F347" s="520"/>
      <c r="G347" s="520"/>
      <c r="H347" s="520"/>
      <c r="I347" s="435"/>
      <c r="J347" s="435"/>
      <c r="K347" s="435"/>
      <c r="L347" s="435"/>
      <c r="M347" s="530"/>
      <c r="N347" s="530"/>
      <c r="O347" s="530"/>
      <c r="P347" s="435"/>
      <c r="Q347" s="521"/>
      <c r="R347" s="435"/>
      <c r="S347" s="435"/>
      <c r="T347" s="435"/>
      <c r="U347" s="435"/>
      <c r="V347" s="435"/>
      <c r="W347" s="522"/>
      <c r="X347" s="435"/>
      <c r="Y347" s="435"/>
      <c r="Z347" s="503"/>
      <c r="AA347" s="506"/>
      <c r="AB347" s="435"/>
      <c r="AC347" s="506"/>
      <c r="AD347" s="506"/>
      <c r="AE347" s="506"/>
      <c r="AF347" s="506"/>
      <c r="AG347" s="506"/>
      <c r="AH347" s="506"/>
      <c r="AI347" s="506"/>
      <c r="AJ347" s="506"/>
      <c r="AK347" s="506"/>
      <c r="AL347" s="506"/>
      <c r="AM347" s="506"/>
      <c r="AN347" s="506"/>
      <c r="AO347" s="506"/>
      <c r="AP347" s="506"/>
      <c r="AQ347" s="506"/>
      <c r="AR347" s="506"/>
      <c r="AS347" s="435"/>
      <c r="AT347" s="437"/>
      <c r="AX347" s="496"/>
      <c r="AY347" s="496"/>
      <c r="AZ347" s="496"/>
      <c r="BA347" s="496"/>
      <c r="BB347" s="497"/>
    </row>
    <row r="348" spans="1:54" x14ac:dyDescent="0.2">
      <c r="A348" s="514"/>
      <c r="B348" s="435"/>
      <c r="C348" s="435"/>
      <c r="D348" s="520"/>
      <c r="E348" s="520"/>
      <c r="F348" s="520"/>
      <c r="G348" s="520"/>
      <c r="H348" s="520"/>
      <c r="I348" s="435"/>
      <c r="J348" s="435"/>
      <c r="K348" s="435"/>
      <c r="L348" s="435"/>
      <c r="M348" s="530"/>
      <c r="N348" s="530"/>
      <c r="O348" s="530"/>
      <c r="P348" s="435"/>
      <c r="Q348" s="521"/>
      <c r="R348" s="435"/>
      <c r="S348" s="435"/>
      <c r="T348" s="435"/>
      <c r="U348" s="435"/>
      <c r="V348" s="435"/>
      <c r="W348" s="522"/>
      <c r="X348" s="435"/>
      <c r="Y348" s="435"/>
      <c r="Z348" s="503"/>
      <c r="AA348" s="506"/>
      <c r="AB348" s="435"/>
      <c r="AC348" s="506"/>
      <c r="AD348" s="506"/>
      <c r="AE348" s="506"/>
      <c r="AF348" s="506"/>
      <c r="AG348" s="506"/>
      <c r="AH348" s="506"/>
      <c r="AI348" s="506"/>
      <c r="AJ348" s="506"/>
      <c r="AK348" s="506"/>
      <c r="AL348" s="506"/>
      <c r="AM348" s="506"/>
      <c r="AN348" s="506"/>
      <c r="AO348" s="506"/>
      <c r="AP348" s="506"/>
      <c r="AQ348" s="506"/>
      <c r="AR348" s="506"/>
      <c r="AS348" s="435"/>
      <c r="AT348" s="437"/>
      <c r="AX348" s="496"/>
      <c r="AY348" s="496"/>
      <c r="AZ348" s="496"/>
      <c r="BA348" s="496"/>
      <c r="BB348" s="497"/>
    </row>
    <row r="349" spans="1:54" x14ac:dyDescent="0.2">
      <c r="A349" s="514"/>
      <c r="B349" s="435"/>
      <c r="C349" s="435"/>
      <c r="D349" s="520"/>
      <c r="E349" s="520"/>
      <c r="F349" s="520"/>
      <c r="G349" s="520"/>
      <c r="H349" s="520"/>
      <c r="I349" s="435"/>
      <c r="J349" s="435"/>
      <c r="K349" s="435"/>
      <c r="L349" s="435"/>
      <c r="M349" s="530"/>
      <c r="N349" s="530"/>
      <c r="O349" s="530"/>
      <c r="P349" s="435"/>
      <c r="Q349" s="521"/>
      <c r="R349" s="435"/>
      <c r="S349" s="435"/>
      <c r="T349" s="435"/>
      <c r="U349" s="435"/>
      <c r="V349" s="435"/>
      <c r="W349" s="522"/>
      <c r="X349" s="435"/>
      <c r="Y349" s="435"/>
      <c r="Z349" s="503"/>
      <c r="AA349" s="506"/>
      <c r="AB349" s="435"/>
      <c r="AC349" s="506"/>
      <c r="AD349" s="506"/>
      <c r="AE349" s="506"/>
      <c r="AF349" s="506"/>
      <c r="AG349" s="506"/>
      <c r="AH349" s="506"/>
      <c r="AI349" s="506"/>
      <c r="AJ349" s="506"/>
      <c r="AK349" s="506"/>
      <c r="AL349" s="506"/>
      <c r="AM349" s="506"/>
      <c r="AN349" s="506"/>
      <c r="AO349" s="506"/>
      <c r="AP349" s="506"/>
      <c r="AQ349" s="506"/>
      <c r="AR349" s="506"/>
      <c r="AS349" s="435"/>
      <c r="AT349" s="437"/>
      <c r="AX349" s="496"/>
      <c r="AY349" s="496"/>
      <c r="AZ349" s="496"/>
      <c r="BA349" s="496"/>
      <c r="BB349" s="497"/>
    </row>
    <row r="350" spans="1:54" x14ac:dyDescent="0.2">
      <c r="A350" s="514"/>
      <c r="B350" s="435"/>
      <c r="C350" s="435"/>
      <c r="D350" s="520"/>
      <c r="E350" s="520"/>
      <c r="F350" s="520"/>
      <c r="G350" s="520"/>
      <c r="H350" s="520"/>
      <c r="I350" s="435"/>
      <c r="J350" s="435"/>
      <c r="K350" s="435"/>
      <c r="L350" s="435"/>
      <c r="M350" s="530"/>
      <c r="N350" s="530"/>
      <c r="O350" s="530"/>
      <c r="P350" s="435"/>
      <c r="Q350" s="521"/>
      <c r="R350" s="435"/>
      <c r="S350" s="435"/>
      <c r="T350" s="435"/>
      <c r="U350" s="435"/>
      <c r="V350" s="435"/>
      <c r="W350" s="522"/>
      <c r="X350" s="435"/>
      <c r="Y350" s="435"/>
      <c r="Z350" s="503"/>
      <c r="AA350" s="506"/>
      <c r="AB350" s="435"/>
      <c r="AC350" s="506"/>
      <c r="AD350" s="506"/>
      <c r="AE350" s="506"/>
      <c r="AF350" s="506"/>
      <c r="AG350" s="506"/>
      <c r="AH350" s="506"/>
      <c r="AI350" s="506"/>
      <c r="AJ350" s="506"/>
      <c r="AK350" s="506"/>
      <c r="AL350" s="506"/>
      <c r="AM350" s="506"/>
      <c r="AN350" s="506"/>
      <c r="AO350" s="506"/>
      <c r="AP350" s="506"/>
      <c r="AQ350" s="506"/>
      <c r="AR350" s="506"/>
      <c r="AS350" s="435"/>
      <c r="AT350" s="437"/>
      <c r="AX350" s="496"/>
      <c r="AY350" s="496"/>
      <c r="AZ350" s="496"/>
      <c r="BA350" s="496"/>
      <c r="BB350" s="497"/>
    </row>
    <row r="351" spans="1:54" x14ac:dyDescent="0.2">
      <c r="A351" s="514"/>
      <c r="B351" s="435"/>
      <c r="C351" s="435"/>
      <c r="D351" s="520"/>
      <c r="E351" s="520"/>
      <c r="F351" s="520"/>
      <c r="G351" s="520"/>
      <c r="H351" s="520"/>
      <c r="I351" s="435"/>
      <c r="J351" s="435"/>
      <c r="K351" s="435"/>
      <c r="L351" s="435"/>
      <c r="M351" s="530"/>
      <c r="N351" s="530"/>
      <c r="O351" s="530"/>
      <c r="P351" s="435"/>
      <c r="Q351" s="521"/>
      <c r="R351" s="435"/>
      <c r="S351" s="435"/>
      <c r="T351" s="435"/>
      <c r="U351" s="435"/>
      <c r="V351" s="435"/>
      <c r="W351" s="522"/>
      <c r="X351" s="435"/>
      <c r="Y351" s="435"/>
      <c r="Z351" s="503"/>
      <c r="AA351" s="506"/>
      <c r="AB351" s="435"/>
      <c r="AC351" s="506"/>
      <c r="AD351" s="506"/>
      <c r="AE351" s="506"/>
      <c r="AF351" s="506"/>
      <c r="AG351" s="506"/>
      <c r="AH351" s="506"/>
      <c r="AI351" s="506"/>
      <c r="AJ351" s="506"/>
      <c r="AK351" s="506"/>
      <c r="AL351" s="506"/>
      <c r="AM351" s="506"/>
      <c r="AN351" s="506"/>
      <c r="AO351" s="506"/>
      <c r="AP351" s="506"/>
      <c r="AQ351" s="506"/>
      <c r="AR351" s="506"/>
      <c r="AS351" s="435"/>
      <c r="AT351" s="437"/>
      <c r="AX351" s="496"/>
      <c r="AY351" s="496"/>
      <c r="AZ351" s="496"/>
      <c r="BA351" s="496"/>
      <c r="BB351" s="497"/>
    </row>
    <row r="352" spans="1:54" x14ac:dyDescent="0.2">
      <c r="A352" s="514"/>
      <c r="B352" s="435"/>
      <c r="C352" s="435"/>
      <c r="D352" s="520"/>
      <c r="E352" s="520"/>
      <c r="F352" s="520"/>
      <c r="G352" s="520"/>
      <c r="H352" s="520"/>
      <c r="I352" s="435"/>
      <c r="J352" s="435"/>
      <c r="K352" s="435"/>
      <c r="L352" s="435"/>
      <c r="M352" s="530"/>
      <c r="N352" s="530"/>
      <c r="O352" s="530"/>
      <c r="P352" s="435"/>
      <c r="Q352" s="521"/>
      <c r="R352" s="435"/>
      <c r="S352" s="435"/>
      <c r="T352" s="435"/>
      <c r="U352" s="435"/>
      <c r="V352" s="435"/>
      <c r="W352" s="522"/>
      <c r="X352" s="435"/>
      <c r="Y352" s="435"/>
      <c r="Z352" s="503"/>
      <c r="AA352" s="506"/>
      <c r="AB352" s="435"/>
      <c r="AC352" s="506"/>
      <c r="AD352" s="506"/>
      <c r="AE352" s="506"/>
      <c r="AF352" s="506"/>
      <c r="AG352" s="506"/>
      <c r="AH352" s="506"/>
      <c r="AI352" s="506"/>
      <c r="AJ352" s="506"/>
      <c r="AK352" s="506"/>
      <c r="AL352" s="506"/>
      <c r="AM352" s="506"/>
      <c r="AN352" s="506"/>
      <c r="AO352" s="506"/>
      <c r="AP352" s="506"/>
      <c r="AQ352" s="506"/>
      <c r="AR352" s="506"/>
      <c r="AS352" s="435"/>
      <c r="AT352" s="437"/>
      <c r="AX352" s="496"/>
      <c r="AY352" s="496"/>
      <c r="AZ352" s="496"/>
      <c r="BA352" s="496"/>
      <c r="BB352" s="497"/>
    </row>
    <row r="353" spans="1:52" x14ac:dyDescent="0.2">
      <c r="A353" s="514"/>
      <c r="B353" s="435"/>
      <c r="C353" s="435"/>
      <c r="D353" s="520"/>
      <c r="E353" s="520"/>
      <c r="F353" s="520"/>
      <c r="G353" s="520"/>
      <c r="H353" s="520"/>
      <c r="I353" s="435"/>
      <c r="J353" s="435"/>
      <c r="K353" s="435"/>
      <c r="L353" s="435"/>
      <c r="M353" s="530"/>
      <c r="N353" s="530"/>
      <c r="O353" s="530"/>
      <c r="P353" s="435"/>
      <c r="Q353" s="521"/>
      <c r="R353" s="435"/>
      <c r="S353" s="435"/>
      <c r="T353" s="435"/>
      <c r="U353" s="435"/>
      <c r="V353" s="435"/>
      <c r="W353" s="522"/>
      <c r="X353" s="435"/>
      <c r="Y353" s="435"/>
      <c r="Z353" s="503"/>
      <c r="AA353" s="506"/>
      <c r="AB353" s="435"/>
      <c r="AC353" s="506"/>
      <c r="AD353" s="506"/>
      <c r="AE353" s="506"/>
      <c r="AF353" s="506"/>
      <c r="AG353" s="506"/>
      <c r="AH353" s="506"/>
      <c r="AI353" s="506"/>
      <c r="AJ353" s="506"/>
      <c r="AK353" s="506"/>
      <c r="AL353" s="506"/>
      <c r="AM353" s="506"/>
      <c r="AN353" s="506"/>
      <c r="AO353" s="506"/>
      <c r="AP353" s="506"/>
      <c r="AQ353" s="506"/>
      <c r="AR353" s="506"/>
      <c r="AS353" s="435"/>
      <c r="AT353" s="437"/>
    </row>
    <row r="354" spans="1:52" x14ac:dyDescent="0.2">
      <c r="A354" s="514"/>
      <c r="B354" s="435"/>
      <c r="C354" s="435"/>
      <c r="D354" s="520"/>
      <c r="E354" s="520"/>
      <c r="F354" s="520"/>
      <c r="G354" s="520"/>
      <c r="H354" s="520"/>
      <c r="I354" s="435"/>
      <c r="J354" s="435"/>
      <c r="K354" s="435"/>
      <c r="L354" s="435"/>
      <c r="M354" s="530"/>
      <c r="N354" s="530"/>
      <c r="O354" s="530"/>
      <c r="P354" s="435"/>
      <c r="Q354" s="521"/>
      <c r="R354" s="435"/>
      <c r="S354" s="435"/>
      <c r="T354" s="435"/>
      <c r="U354" s="435"/>
      <c r="V354" s="435"/>
      <c r="W354" s="522"/>
      <c r="X354" s="435"/>
      <c r="Y354" s="435"/>
      <c r="Z354" s="503"/>
      <c r="AA354" s="506"/>
      <c r="AB354" s="435"/>
      <c r="AC354" s="506"/>
      <c r="AD354" s="506"/>
      <c r="AE354" s="506"/>
      <c r="AF354" s="506"/>
      <c r="AG354" s="506"/>
      <c r="AH354" s="506"/>
      <c r="AI354" s="506"/>
      <c r="AJ354" s="506"/>
      <c r="AK354" s="506"/>
      <c r="AL354" s="506"/>
      <c r="AM354" s="506"/>
      <c r="AN354" s="506"/>
      <c r="AO354" s="506"/>
      <c r="AP354" s="506"/>
      <c r="AQ354" s="506"/>
      <c r="AR354" s="506"/>
      <c r="AS354" s="435"/>
      <c r="AT354" s="437"/>
    </row>
    <row r="355" spans="1:52" x14ac:dyDescent="0.2">
      <c r="A355" s="514"/>
      <c r="B355" s="435"/>
      <c r="C355" s="435"/>
      <c r="D355" s="520"/>
      <c r="E355" s="520"/>
      <c r="F355" s="520"/>
      <c r="G355" s="520"/>
      <c r="H355" s="520"/>
      <c r="I355" s="435"/>
      <c r="J355" s="435"/>
      <c r="K355" s="435"/>
      <c r="L355" s="435"/>
      <c r="M355" s="530"/>
      <c r="N355" s="530"/>
      <c r="O355" s="530"/>
      <c r="P355" s="435"/>
      <c r="Q355" s="521"/>
      <c r="R355" s="435"/>
      <c r="S355" s="435"/>
      <c r="T355" s="435"/>
      <c r="U355" s="435"/>
      <c r="V355" s="435"/>
      <c r="W355" s="522"/>
      <c r="X355" s="435"/>
      <c r="Y355" s="435"/>
      <c r="Z355" s="503"/>
      <c r="AA355" s="506"/>
      <c r="AB355" s="435"/>
      <c r="AC355" s="506"/>
      <c r="AD355" s="506"/>
      <c r="AE355" s="506"/>
      <c r="AF355" s="506"/>
      <c r="AG355" s="506"/>
      <c r="AH355" s="506"/>
      <c r="AI355" s="506"/>
      <c r="AJ355" s="506"/>
      <c r="AK355" s="506"/>
      <c r="AL355" s="506"/>
      <c r="AM355" s="506"/>
      <c r="AN355" s="506"/>
      <c r="AO355" s="506"/>
      <c r="AP355" s="506"/>
      <c r="AQ355" s="506"/>
      <c r="AR355" s="506"/>
      <c r="AS355" s="435"/>
      <c r="AT355" s="437"/>
    </row>
    <row r="356" spans="1:52" x14ac:dyDescent="0.2">
      <c r="A356" s="514"/>
      <c r="B356" s="435"/>
      <c r="C356" s="435"/>
      <c r="D356" s="520"/>
      <c r="E356" s="520"/>
      <c r="F356" s="520"/>
      <c r="G356" s="520"/>
      <c r="H356" s="520"/>
      <c r="I356" s="435"/>
      <c r="J356" s="435"/>
      <c r="K356" s="435"/>
      <c r="L356" s="435"/>
      <c r="M356" s="530"/>
      <c r="N356" s="530"/>
      <c r="O356" s="530"/>
      <c r="P356" s="435"/>
      <c r="Q356" s="521"/>
      <c r="R356" s="435"/>
      <c r="S356" s="435"/>
      <c r="T356" s="435"/>
      <c r="U356" s="435"/>
      <c r="V356" s="435"/>
      <c r="W356" s="522"/>
      <c r="X356" s="435"/>
      <c r="Y356" s="435"/>
      <c r="Z356" s="503"/>
      <c r="AA356" s="506"/>
      <c r="AB356" s="435"/>
      <c r="AC356" s="506"/>
      <c r="AD356" s="506"/>
      <c r="AE356" s="506"/>
      <c r="AF356" s="506"/>
      <c r="AG356" s="506"/>
      <c r="AH356" s="506"/>
      <c r="AI356" s="506"/>
      <c r="AJ356" s="506"/>
      <c r="AK356" s="506"/>
      <c r="AL356" s="506"/>
      <c r="AM356" s="506"/>
      <c r="AN356" s="506"/>
      <c r="AO356" s="506"/>
      <c r="AP356" s="506"/>
      <c r="AQ356" s="506"/>
      <c r="AR356" s="506"/>
      <c r="AS356" s="435"/>
      <c r="AT356" s="437"/>
    </row>
    <row r="357" spans="1:52" x14ac:dyDescent="0.2">
      <c r="A357" s="514"/>
      <c r="B357" s="435"/>
      <c r="C357" s="435"/>
      <c r="D357" s="520"/>
      <c r="E357" s="520"/>
      <c r="F357" s="520"/>
      <c r="G357" s="520"/>
      <c r="H357" s="520"/>
      <c r="I357" s="435"/>
      <c r="J357" s="435"/>
      <c r="K357" s="435"/>
      <c r="L357" s="435"/>
      <c r="M357" s="530"/>
      <c r="N357" s="530"/>
      <c r="O357" s="530"/>
      <c r="P357" s="435"/>
      <c r="Q357" s="521"/>
      <c r="R357" s="435"/>
      <c r="S357" s="435"/>
      <c r="T357" s="435"/>
      <c r="U357" s="435"/>
      <c r="V357" s="435"/>
      <c r="W357" s="522"/>
      <c r="X357" s="435"/>
      <c r="Y357" s="435"/>
      <c r="Z357" s="503"/>
      <c r="AA357" s="506"/>
      <c r="AB357" s="435"/>
      <c r="AC357" s="506"/>
      <c r="AD357" s="506"/>
      <c r="AE357" s="506"/>
      <c r="AF357" s="506"/>
      <c r="AG357" s="506"/>
      <c r="AH357" s="506"/>
      <c r="AI357" s="506"/>
      <c r="AJ357" s="506"/>
      <c r="AK357" s="506"/>
      <c r="AL357" s="506"/>
      <c r="AM357" s="506"/>
      <c r="AN357" s="506"/>
      <c r="AO357" s="506"/>
      <c r="AP357" s="506"/>
      <c r="AQ357" s="506"/>
      <c r="AR357" s="506"/>
      <c r="AS357" s="435"/>
      <c r="AT357" s="437"/>
      <c r="AX357" s="549"/>
      <c r="AY357" s="549"/>
      <c r="AZ357" s="549"/>
    </row>
    <row r="358" spans="1:52" x14ac:dyDescent="0.2">
      <c r="A358" s="514"/>
      <c r="B358" s="435"/>
      <c r="C358" s="435"/>
      <c r="D358" s="520"/>
      <c r="E358" s="520"/>
      <c r="F358" s="520"/>
      <c r="G358" s="520"/>
      <c r="H358" s="520"/>
      <c r="I358" s="435"/>
      <c r="J358" s="435"/>
      <c r="K358" s="435"/>
      <c r="L358" s="435"/>
      <c r="M358" s="530"/>
      <c r="N358" s="530"/>
      <c r="O358" s="530"/>
      <c r="P358" s="435"/>
      <c r="Q358" s="521"/>
      <c r="R358" s="435"/>
      <c r="S358" s="435"/>
      <c r="T358" s="435"/>
      <c r="U358" s="435"/>
      <c r="V358" s="435"/>
      <c r="W358" s="522"/>
      <c r="X358" s="435"/>
      <c r="Y358" s="435"/>
      <c r="Z358" s="503"/>
      <c r="AA358" s="506"/>
      <c r="AB358" s="435"/>
      <c r="AC358" s="506"/>
      <c r="AD358" s="506"/>
      <c r="AE358" s="506"/>
      <c r="AF358" s="506"/>
      <c r="AG358" s="506"/>
      <c r="AH358" s="506"/>
      <c r="AI358" s="506"/>
      <c r="AJ358" s="506"/>
      <c r="AK358" s="506"/>
      <c r="AL358" s="506"/>
      <c r="AM358" s="506"/>
      <c r="AN358" s="506"/>
      <c r="AO358" s="506"/>
      <c r="AP358" s="506"/>
      <c r="AQ358" s="506"/>
      <c r="AR358" s="506"/>
      <c r="AS358" s="435"/>
      <c r="AT358" s="437"/>
      <c r="AX358" s="507"/>
      <c r="AY358" s="507"/>
      <c r="AZ358" s="507"/>
    </row>
    <row r="359" spans="1:52" x14ac:dyDescent="0.2">
      <c r="A359" s="514"/>
      <c r="B359" s="435"/>
      <c r="C359" s="435"/>
      <c r="D359" s="520"/>
      <c r="E359" s="520"/>
      <c r="F359" s="520"/>
      <c r="G359" s="520"/>
      <c r="H359" s="520"/>
      <c r="I359" s="435"/>
      <c r="J359" s="435"/>
      <c r="K359" s="435"/>
      <c r="L359" s="435"/>
      <c r="M359" s="530"/>
      <c r="N359" s="530"/>
      <c r="O359" s="530"/>
      <c r="P359" s="435"/>
      <c r="Q359" s="521"/>
      <c r="R359" s="435"/>
      <c r="S359" s="435"/>
      <c r="T359" s="435"/>
      <c r="U359" s="435"/>
      <c r="V359" s="435"/>
      <c r="W359" s="522"/>
      <c r="X359" s="435"/>
      <c r="Y359" s="435"/>
      <c r="Z359" s="503"/>
      <c r="AA359" s="506"/>
      <c r="AB359" s="435"/>
      <c r="AC359" s="506"/>
      <c r="AD359" s="506"/>
      <c r="AE359" s="506"/>
      <c r="AF359" s="506"/>
      <c r="AG359" s="506"/>
      <c r="AH359" s="506"/>
      <c r="AI359" s="506"/>
      <c r="AJ359" s="506"/>
      <c r="AK359" s="506"/>
      <c r="AL359" s="506"/>
      <c r="AM359" s="506"/>
      <c r="AN359" s="506"/>
      <c r="AO359" s="506"/>
      <c r="AP359" s="506"/>
      <c r="AQ359" s="506"/>
      <c r="AR359" s="506"/>
      <c r="AS359" s="435"/>
      <c r="AT359" s="437"/>
      <c r="AX359" s="507"/>
      <c r="AY359" s="507"/>
      <c r="AZ359" s="507"/>
    </row>
    <row r="360" spans="1:52" x14ac:dyDescent="0.2">
      <c r="A360" s="514"/>
      <c r="B360" s="435"/>
      <c r="C360" s="435"/>
      <c r="D360" s="520"/>
      <c r="E360" s="520"/>
      <c r="F360" s="520"/>
      <c r="G360" s="520"/>
      <c r="H360" s="520"/>
      <c r="I360" s="435"/>
      <c r="J360" s="435"/>
      <c r="K360" s="435"/>
      <c r="L360" s="435"/>
      <c r="M360" s="530"/>
      <c r="N360" s="530"/>
      <c r="O360" s="530"/>
      <c r="P360" s="435"/>
      <c r="Q360" s="521"/>
      <c r="R360" s="435"/>
      <c r="S360" s="435"/>
      <c r="T360" s="435"/>
      <c r="U360" s="435"/>
      <c r="V360" s="435"/>
      <c r="W360" s="522"/>
      <c r="X360" s="435"/>
      <c r="Y360" s="435"/>
      <c r="Z360" s="503"/>
      <c r="AA360" s="506"/>
      <c r="AB360" s="435"/>
      <c r="AC360" s="506"/>
      <c r="AD360" s="506"/>
      <c r="AE360" s="506"/>
      <c r="AF360" s="506"/>
      <c r="AG360" s="506"/>
      <c r="AH360" s="506"/>
      <c r="AI360" s="506"/>
      <c r="AJ360" s="506"/>
      <c r="AK360" s="506"/>
      <c r="AL360" s="506"/>
      <c r="AM360" s="506"/>
      <c r="AN360" s="506"/>
      <c r="AO360" s="506"/>
      <c r="AP360" s="506"/>
      <c r="AQ360" s="506"/>
      <c r="AR360" s="506"/>
      <c r="AS360" s="435"/>
      <c r="AT360" s="437"/>
      <c r="AX360" s="507"/>
      <c r="AY360" s="507"/>
      <c r="AZ360" s="507"/>
    </row>
    <row r="361" spans="1:52" x14ac:dyDescent="0.2">
      <c r="A361" s="514"/>
      <c r="B361" s="435"/>
      <c r="C361" s="435"/>
      <c r="D361" s="520"/>
      <c r="E361" s="520"/>
      <c r="F361" s="520"/>
      <c r="G361" s="520"/>
      <c r="H361" s="520"/>
      <c r="I361" s="435"/>
      <c r="J361" s="435"/>
      <c r="K361" s="435"/>
      <c r="L361" s="435"/>
      <c r="M361" s="530"/>
      <c r="N361" s="530"/>
      <c r="O361" s="530"/>
      <c r="P361" s="435"/>
      <c r="Q361" s="521"/>
      <c r="R361" s="435"/>
      <c r="S361" s="435"/>
      <c r="T361" s="435"/>
      <c r="U361" s="435"/>
      <c r="V361" s="435"/>
      <c r="W361" s="522"/>
      <c r="X361" s="435"/>
      <c r="Y361" s="435"/>
      <c r="Z361" s="503"/>
      <c r="AA361" s="506"/>
      <c r="AB361" s="435"/>
      <c r="AC361" s="506"/>
      <c r="AD361" s="506"/>
      <c r="AE361" s="506"/>
      <c r="AF361" s="506"/>
      <c r="AG361" s="506"/>
      <c r="AH361" s="506"/>
      <c r="AI361" s="506"/>
      <c r="AJ361" s="506"/>
      <c r="AK361" s="506"/>
      <c r="AL361" s="506"/>
      <c r="AM361" s="506"/>
      <c r="AN361" s="506"/>
      <c r="AO361" s="506"/>
      <c r="AP361" s="506"/>
      <c r="AQ361" s="506"/>
      <c r="AR361" s="506"/>
      <c r="AS361" s="435"/>
      <c r="AT361" s="437"/>
      <c r="AX361" s="507"/>
      <c r="AY361" s="507"/>
      <c r="AZ361" s="507"/>
    </row>
    <row r="362" spans="1:52" x14ac:dyDescent="0.2">
      <c r="A362" s="514"/>
      <c r="B362" s="435"/>
      <c r="C362" s="435"/>
      <c r="D362" s="520"/>
      <c r="E362" s="520"/>
      <c r="F362" s="520"/>
      <c r="G362" s="520"/>
      <c r="H362" s="520"/>
      <c r="I362" s="435"/>
      <c r="J362" s="435"/>
      <c r="K362" s="435"/>
      <c r="L362" s="435"/>
      <c r="M362" s="530"/>
      <c r="N362" s="530"/>
      <c r="O362" s="530"/>
      <c r="P362" s="435"/>
      <c r="Q362" s="521"/>
      <c r="R362" s="435"/>
      <c r="S362" s="435"/>
      <c r="T362" s="435"/>
      <c r="U362" s="435"/>
      <c r="V362" s="435"/>
      <c r="W362" s="522"/>
      <c r="X362" s="435"/>
      <c r="Y362" s="435"/>
      <c r="Z362" s="503"/>
      <c r="AA362" s="506"/>
      <c r="AB362" s="435"/>
      <c r="AC362" s="506"/>
      <c r="AD362" s="506"/>
      <c r="AE362" s="506"/>
      <c r="AF362" s="506"/>
      <c r="AG362" s="506"/>
      <c r="AH362" s="506"/>
      <c r="AI362" s="506"/>
      <c r="AJ362" s="506"/>
      <c r="AK362" s="506"/>
      <c r="AL362" s="506"/>
      <c r="AM362" s="506"/>
      <c r="AN362" s="506"/>
      <c r="AO362" s="506"/>
      <c r="AP362" s="506"/>
      <c r="AQ362" s="506"/>
      <c r="AR362" s="506"/>
      <c r="AS362" s="435"/>
      <c r="AT362" s="437"/>
      <c r="AX362" s="507"/>
      <c r="AY362" s="507"/>
      <c r="AZ362" s="507"/>
    </row>
    <row r="363" spans="1:52" x14ac:dyDescent="0.2">
      <c r="A363" s="514"/>
      <c r="B363" s="435"/>
      <c r="C363" s="435"/>
      <c r="D363" s="520"/>
      <c r="E363" s="520"/>
      <c r="F363" s="520"/>
      <c r="G363" s="520"/>
      <c r="H363" s="520"/>
      <c r="I363" s="435"/>
      <c r="J363" s="435"/>
      <c r="K363" s="435"/>
      <c r="L363" s="435"/>
      <c r="M363" s="530"/>
      <c r="N363" s="530"/>
      <c r="O363" s="530"/>
      <c r="P363" s="435"/>
      <c r="Q363" s="521"/>
      <c r="R363" s="435"/>
      <c r="S363" s="435"/>
      <c r="T363" s="435"/>
      <c r="U363" s="435"/>
      <c r="V363" s="435"/>
      <c r="W363" s="522"/>
      <c r="X363" s="435"/>
      <c r="Y363" s="435"/>
      <c r="Z363" s="503"/>
      <c r="AA363" s="506"/>
      <c r="AB363" s="435"/>
      <c r="AC363" s="506"/>
      <c r="AD363" s="506"/>
      <c r="AE363" s="506"/>
      <c r="AF363" s="506"/>
      <c r="AG363" s="506"/>
      <c r="AH363" s="506"/>
      <c r="AI363" s="506"/>
      <c r="AJ363" s="506"/>
      <c r="AK363" s="506"/>
      <c r="AL363" s="506"/>
      <c r="AM363" s="506"/>
      <c r="AN363" s="506"/>
      <c r="AO363" s="506"/>
      <c r="AP363" s="506"/>
      <c r="AQ363" s="506"/>
      <c r="AR363" s="506"/>
      <c r="AS363" s="506"/>
      <c r="AT363" s="437"/>
      <c r="AX363" s="507"/>
      <c r="AY363" s="507"/>
      <c r="AZ363" s="507"/>
    </row>
    <row r="364" spans="1:52" x14ac:dyDescent="0.2">
      <c r="A364" s="514"/>
      <c r="B364" s="435"/>
      <c r="C364" s="435"/>
      <c r="D364" s="520"/>
      <c r="E364" s="520"/>
      <c r="F364" s="520"/>
      <c r="G364" s="520"/>
      <c r="H364" s="520"/>
      <c r="I364" s="435"/>
      <c r="J364" s="435"/>
      <c r="K364" s="435"/>
      <c r="L364" s="435"/>
      <c r="M364" s="530"/>
      <c r="N364" s="530"/>
      <c r="O364" s="530"/>
      <c r="P364" s="435"/>
      <c r="Q364" s="521"/>
      <c r="R364" s="435"/>
      <c r="S364" s="435"/>
      <c r="T364" s="435"/>
      <c r="U364" s="435"/>
      <c r="V364" s="435"/>
      <c r="W364" s="522"/>
      <c r="X364" s="435"/>
      <c r="Y364" s="435"/>
      <c r="Z364" s="503"/>
      <c r="AA364" s="506"/>
      <c r="AB364" s="435"/>
      <c r="AC364" s="506"/>
      <c r="AD364" s="506"/>
      <c r="AE364" s="506"/>
      <c r="AF364" s="506"/>
      <c r="AG364" s="506"/>
      <c r="AH364" s="506"/>
      <c r="AI364" s="506"/>
      <c r="AJ364" s="506"/>
      <c r="AK364" s="506"/>
      <c r="AL364" s="506"/>
      <c r="AM364" s="506"/>
      <c r="AN364" s="506"/>
      <c r="AO364" s="506"/>
      <c r="AP364" s="506"/>
      <c r="AQ364" s="506"/>
      <c r="AR364" s="506"/>
      <c r="AS364" s="435"/>
      <c r="AT364" s="437"/>
      <c r="AX364" s="507"/>
      <c r="AY364" s="507"/>
      <c r="AZ364" s="507"/>
    </row>
    <row r="365" spans="1:52" x14ac:dyDescent="0.2">
      <c r="A365" s="514"/>
      <c r="B365" s="435"/>
      <c r="C365" s="435"/>
      <c r="D365" s="520"/>
      <c r="E365" s="520"/>
      <c r="F365" s="520"/>
      <c r="G365" s="520"/>
      <c r="H365" s="520"/>
      <c r="I365" s="435"/>
      <c r="J365" s="435"/>
      <c r="K365" s="435"/>
      <c r="L365" s="435"/>
      <c r="M365" s="530"/>
      <c r="N365" s="530"/>
      <c r="O365" s="530"/>
      <c r="P365" s="435"/>
      <c r="Q365" s="521"/>
      <c r="R365" s="435"/>
      <c r="S365" s="435"/>
      <c r="T365" s="435"/>
      <c r="U365" s="435"/>
      <c r="V365" s="435"/>
      <c r="W365" s="522"/>
      <c r="X365" s="435"/>
      <c r="Y365" s="435"/>
      <c r="Z365" s="503"/>
      <c r="AA365" s="506"/>
      <c r="AB365" s="435"/>
      <c r="AC365" s="506"/>
      <c r="AD365" s="506"/>
      <c r="AE365" s="506"/>
      <c r="AF365" s="506"/>
      <c r="AG365" s="506"/>
      <c r="AH365" s="506"/>
      <c r="AI365" s="506"/>
      <c r="AJ365" s="506"/>
      <c r="AK365" s="506"/>
      <c r="AL365" s="506"/>
      <c r="AM365" s="506"/>
      <c r="AN365" s="506"/>
      <c r="AO365" s="506"/>
      <c r="AP365" s="506"/>
      <c r="AQ365" s="506"/>
      <c r="AR365" s="506"/>
      <c r="AS365" s="435"/>
      <c r="AT365" s="437"/>
      <c r="AX365" s="507"/>
      <c r="AY365" s="507"/>
      <c r="AZ365" s="507"/>
    </row>
    <row r="366" spans="1:52" x14ac:dyDescent="0.2">
      <c r="A366" s="514"/>
      <c r="B366" s="435"/>
      <c r="C366" s="435"/>
      <c r="D366" s="520"/>
      <c r="E366" s="520"/>
      <c r="F366" s="520"/>
      <c r="G366" s="520"/>
      <c r="H366" s="520"/>
      <c r="I366" s="435"/>
      <c r="J366" s="435"/>
      <c r="K366" s="435"/>
      <c r="L366" s="435"/>
      <c r="M366" s="530"/>
      <c r="N366" s="530"/>
      <c r="O366" s="530"/>
      <c r="P366" s="435"/>
      <c r="Q366" s="521"/>
      <c r="R366" s="435"/>
      <c r="S366" s="435"/>
      <c r="T366" s="435"/>
      <c r="U366" s="435"/>
      <c r="V366" s="435"/>
      <c r="W366" s="522"/>
      <c r="X366" s="435"/>
      <c r="Y366" s="435"/>
      <c r="Z366" s="503"/>
      <c r="AA366" s="506"/>
      <c r="AB366" s="435"/>
      <c r="AC366" s="506"/>
      <c r="AD366" s="506"/>
      <c r="AE366" s="506"/>
      <c r="AF366" s="506"/>
      <c r="AG366" s="506"/>
      <c r="AH366" s="506"/>
      <c r="AI366" s="506"/>
      <c r="AJ366" s="506"/>
      <c r="AK366" s="506"/>
      <c r="AL366" s="506"/>
      <c r="AM366" s="506"/>
      <c r="AN366" s="506"/>
      <c r="AO366" s="506"/>
      <c r="AP366" s="506"/>
      <c r="AQ366" s="506"/>
      <c r="AR366" s="506"/>
      <c r="AS366" s="435"/>
      <c r="AT366" s="437"/>
      <c r="AX366" s="507"/>
      <c r="AY366" s="507"/>
      <c r="AZ366" s="507"/>
    </row>
    <row r="367" spans="1:52" x14ac:dyDescent="0.2">
      <c r="A367" s="514"/>
      <c r="B367" s="435"/>
      <c r="C367" s="435"/>
      <c r="D367" s="520"/>
      <c r="E367" s="520"/>
      <c r="F367" s="520"/>
      <c r="G367" s="520"/>
      <c r="H367" s="520"/>
      <c r="I367" s="435"/>
      <c r="J367" s="435"/>
      <c r="K367" s="435"/>
      <c r="L367" s="435"/>
      <c r="M367" s="530"/>
      <c r="N367" s="530"/>
      <c r="O367" s="530"/>
      <c r="P367" s="435"/>
      <c r="Q367" s="521"/>
      <c r="R367" s="435"/>
      <c r="S367" s="435"/>
      <c r="T367" s="435"/>
      <c r="U367" s="435"/>
      <c r="V367" s="435"/>
      <c r="W367" s="522"/>
      <c r="X367" s="435"/>
      <c r="Y367" s="435"/>
      <c r="Z367" s="503"/>
      <c r="AA367" s="506"/>
      <c r="AB367" s="435"/>
      <c r="AC367" s="506"/>
      <c r="AD367" s="506"/>
      <c r="AE367" s="506"/>
      <c r="AF367" s="506"/>
      <c r="AG367" s="506"/>
      <c r="AH367" s="506"/>
      <c r="AI367" s="506"/>
      <c r="AJ367" s="506"/>
      <c r="AK367" s="506"/>
      <c r="AL367" s="506"/>
      <c r="AM367" s="506"/>
      <c r="AN367" s="506"/>
      <c r="AO367" s="506"/>
      <c r="AP367" s="506"/>
      <c r="AQ367" s="506"/>
      <c r="AR367" s="506"/>
      <c r="AS367" s="435"/>
      <c r="AT367" s="437"/>
      <c r="AX367" s="507"/>
      <c r="AY367" s="507"/>
      <c r="AZ367" s="507"/>
    </row>
    <row r="368" spans="1:52" x14ac:dyDescent="0.2">
      <c r="A368" s="514"/>
      <c r="B368" s="435"/>
      <c r="C368" s="435"/>
      <c r="D368" s="520"/>
      <c r="E368" s="520"/>
      <c r="F368" s="520"/>
      <c r="G368" s="520"/>
      <c r="H368" s="520"/>
      <c r="I368" s="435"/>
      <c r="J368" s="435"/>
      <c r="K368" s="435"/>
      <c r="L368" s="435"/>
      <c r="M368" s="530"/>
      <c r="N368" s="530"/>
      <c r="O368" s="530"/>
      <c r="P368" s="435"/>
      <c r="Q368" s="521"/>
      <c r="R368" s="435"/>
      <c r="S368" s="435"/>
      <c r="T368" s="435"/>
      <c r="U368" s="435"/>
      <c r="V368" s="435"/>
      <c r="W368" s="522"/>
      <c r="X368" s="435"/>
      <c r="Y368" s="435"/>
      <c r="Z368" s="503"/>
      <c r="AA368" s="506"/>
      <c r="AB368" s="435"/>
      <c r="AC368" s="506"/>
      <c r="AD368" s="506"/>
      <c r="AE368" s="506"/>
      <c r="AF368" s="506"/>
      <c r="AG368" s="506"/>
      <c r="AH368" s="506"/>
      <c r="AI368" s="506"/>
      <c r="AJ368" s="506"/>
      <c r="AK368" s="506"/>
      <c r="AL368" s="506"/>
      <c r="AM368" s="506"/>
      <c r="AN368" s="506"/>
      <c r="AO368" s="506"/>
      <c r="AP368" s="506"/>
      <c r="AQ368" s="506"/>
      <c r="AR368" s="506"/>
      <c r="AS368" s="435"/>
      <c r="AT368" s="437"/>
      <c r="AX368" s="507"/>
      <c r="AY368" s="507"/>
      <c r="AZ368" s="507"/>
    </row>
    <row r="369" spans="1:52" x14ac:dyDescent="0.2">
      <c r="A369" s="514"/>
      <c r="B369" s="435"/>
      <c r="C369" s="435"/>
      <c r="D369" s="520"/>
      <c r="E369" s="520"/>
      <c r="F369" s="520"/>
      <c r="G369" s="520"/>
      <c r="H369" s="520"/>
      <c r="I369" s="435"/>
      <c r="J369" s="435"/>
      <c r="K369" s="435"/>
      <c r="L369" s="435"/>
      <c r="M369" s="530"/>
      <c r="N369" s="530"/>
      <c r="O369" s="530"/>
      <c r="P369" s="435"/>
      <c r="Q369" s="521"/>
      <c r="R369" s="435"/>
      <c r="S369" s="435"/>
      <c r="T369" s="435"/>
      <c r="U369" s="435"/>
      <c r="V369" s="435"/>
      <c r="W369" s="522"/>
      <c r="X369" s="435"/>
      <c r="Y369" s="435"/>
      <c r="Z369" s="503"/>
      <c r="AA369" s="506"/>
      <c r="AB369" s="435"/>
      <c r="AC369" s="506"/>
      <c r="AD369" s="506"/>
      <c r="AE369" s="506"/>
      <c r="AF369" s="506"/>
      <c r="AG369" s="506"/>
      <c r="AH369" s="506"/>
      <c r="AI369" s="506"/>
      <c r="AJ369" s="506"/>
      <c r="AK369" s="506"/>
      <c r="AL369" s="506"/>
      <c r="AM369" s="506"/>
      <c r="AN369" s="506"/>
      <c r="AO369" s="506"/>
      <c r="AP369" s="506"/>
      <c r="AQ369" s="506"/>
      <c r="AR369" s="506"/>
      <c r="AS369" s="435"/>
      <c r="AT369" s="437"/>
      <c r="AX369" s="507"/>
      <c r="AY369" s="507"/>
      <c r="AZ369" s="507"/>
    </row>
    <row r="370" spans="1:52" x14ac:dyDescent="0.2">
      <c r="A370" s="514"/>
      <c r="B370" s="435"/>
      <c r="C370" s="435"/>
      <c r="D370" s="520"/>
      <c r="E370" s="520"/>
      <c r="F370" s="520"/>
      <c r="G370" s="520"/>
      <c r="H370" s="520"/>
      <c r="I370" s="435"/>
      <c r="J370" s="435"/>
      <c r="K370" s="435"/>
      <c r="L370" s="435"/>
      <c r="M370" s="530"/>
      <c r="N370" s="530"/>
      <c r="O370" s="530"/>
      <c r="P370" s="435"/>
      <c r="Q370" s="521"/>
      <c r="R370" s="435"/>
      <c r="S370" s="435"/>
      <c r="T370" s="435"/>
      <c r="U370" s="435"/>
      <c r="V370" s="435"/>
      <c r="W370" s="522"/>
      <c r="X370" s="435"/>
      <c r="Y370" s="435"/>
      <c r="Z370" s="503"/>
      <c r="AA370" s="506"/>
      <c r="AB370" s="435"/>
      <c r="AC370" s="506"/>
      <c r="AD370" s="506"/>
      <c r="AE370" s="506"/>
      <c r="AF370" s="506"/>
      <c r="AG370" s="506"/>
      <c r="AH370" s="506"/>
      <c r="AI370" s="506"/>
      <c r="AJ370" s="506"/>
      <c r="AK370" s="506"/>
      <c r="AL370" s="506"/>
      <c r="AM370" s="506"/>
      <c r="AN370" s="506"/>
      <c r="AO370" s="506"/>
      <c r="AP370" s="506"/>
      <c r="AQ370" s="506"/>
      <c r="AR370" s="506"/>
      <c r="AS370" s="435"/>
      <c r="AT370" s="437"/>
      <c r="AX370" s="507"/>
      <c r="AY370" s="507"/>
      <c r="AZ370" s="507"/>
    </row>
    <row r="371" spans="1:52" x14ac:dyDescent="0.2">
      <c r="A371" s="514"/>
      <c r="B371" s="435"/>
      <c r="C371" s="435"/>
      <c r="D371" s="520"/>
      <c r="E371" s="520"/>
      <c r="F371" s="520"/>
      <c r="G371" s="520"/>
      <c r="H371" s="520"/>
      <c r="I371" s="435"/>
      <c r="J371" s="435"/>
      <c r="K371" s="435"/>
      <c r="L371" s="435"/>
      <c r="M371" s="530"/>
      <c r="N371" s="530"/>
      <c r="O371" s="530"/>
      <c r="P371" s="435"/>
      <c r="Q371" s="521"/>
      <c r="R371" s="435"/>
      <c r="S371" s="435"/>
      <c r="T371" s="435"/>
      <c r="U371" s="435"/>
      <c r="V371" s="435"/>
      <c r="W371" s="522"/>
      <c r="X371" s="435"/>
      <c r="Y371" s="435"/>
      <c r="Z371" s="503"/>
      <c r="AA371" s="506"/>
      <c r="AB371" s="435"/>
      <c r="AC371" s="506"/>
      <c r="AD371" s="506"/>
      <c r="AE371" s="506"/>
      <c r="AF371" s="506"/>
      <c r="AG371" s="506"/>
      <c r="AH371" s="506"/>
      <c r="AI371" s="506"/>
      <c r="AJ371" s="506"/>
      <c r="AK371" s="506"/>
      <c r="AL371" s="506"/>
      <c r="AM371" s="506"/>
      <c r="AN371" s="506"/>
      <c r="AO371" s="506"/>
      <c r="AP371" s="506"/>
      <c r="AQ371" s="506"/>
      <c r="AR371" s="506"/>
      <c r="AS371" s="435"/>
      <c r="AT371" s="437"/>
      <c r="AX371" s="507"/>
      <c r="AY371" s="507"/>
      <c r="AZ371" s="507"/>
    </row>
    <row r="372" spans="1:52" x14ac:dyDescent="0.2">
      <c r="A372" s="514"/>
      <c r="B372" s="435"/>
      <c r="C372" s="435"/>
      <c r="D372" s="520"/>
      <c r="E372" s="520"/>
      <c r="F372" s="520"/>
      <c r="G372" s="520"/>
      <c r="H372" s="520"/>
      <c r="I372" s="435"/>
      <c r="J372" s="435"/>
      <c r="K372" s="435"/>
      <c r="L372" s="435"/>
      <c r="M372" s="530"/>
      <c r="N372" s="530"/>
      <c r="O372" s="530"/>
      <c r="P372" s="435"/>
      <c r="Q372" s="521"/>
      <c r="R372" s="435"/>
      <c r="S372" s="435"/>
      <c r="T372" s="435"/>
      <c r="U372" s="435"/>
      <c r="V372" s="435"/>
      <c r="W372" s="522"/>
      <c r="X372" s="435"/>
      <c r="Y372" s="435"/>
      <c r="Z372" s="503"/>
      <c r="AA372" s="506"/>
      <c r="AB372" s="435"/>
      <c r="AC372" s="506"/>
      <c r="AD372" s="506"/>
      <c r="AE372" s="506"/>
      <c r="AF372" s="506"/>
      <c r="AG372" s="506"/>
      <c r="AH372" s="506"/>
      <c r="AI372" s="506"/>
      <c r="AJ372" s="506"/>
      <c r="AK372" s="506"/>
      <c r="AL372" s="506"/>
      <c r="AM372" s="506"/>
      <c r="AN372" s="506"/>
      <c r="AO372" s="506"/>
      <c r="AP372" s="506"/>
      <c r="AQ372" s="506"/>
      <c r="AR372" s="506"/>
      <c r="AS372" s="435"/>
      <c r="AT372" s="437"/>
      <c r="AX372" s="507"/>
      <c r="AY372" s="507"/>
      <c r="AZ372" s="507"/>
    </row>
    <row r="373" spans="1:52" x14ac:dyDescent="0.2">
      <c r="A373" s="514"/>
      <c r="B373" s="435"/>
      <c r="C373" s="435"/>
      <c r="D373" s="520"/>
      <c r="E373" s="520"/>
      <c r="F373" s="520"/>
      <c r="G373" s="520"/>
      <c r="H373" s="520"/>
      <c r="I373" s="435"/>
      <c r="J373" s="435"/>
      <c r="K373" s="435"/>
      <c r="L373" s="435"/>
      <c r="M373" s="530"/>
      <c r="N373" s="530"/>
      <c r="O373" s="530"/>
      <c r="P373" s="435"/>
      <c r="Q373" s="521"/>
      <c r="R373" s="435"/>
      <c r="S373" s="435"/>
      <c r="T373" s="435"/>
      <c r="U373" s="435"/>
      <c r="V373" s="435"/>
      <c r="W373" s="522"/>
      <c r="X373" s="435"/>
      <c r="Y373" s="435"/>
      <c r="Z373" s="503"/>
      <c r="AA373" s="506"/>
      <c r="AB373" s="435"/>
      <c r="AC373" s="506"/>
      <c r="AD373" s="506"/>
      <c r="AE373" s="506"/>
      <c r="AF373" s="506"/>
      <c r="AG373" s="506"/>
      <c r="AH373" s="506"/>
      <c r="AI373" s="506"/>
      <c r="AJ373" s="506"/>
      <c r="AK373" s="506"/>
      <c r="AL373" s="506"/>
      <c r="AM373" s="506"/>
      <c r="AN373" s="506"/>
      <c r="AO373" s="506"/>
      <c r="AP373" s="506"/>
      <c r="AQ373" s="506"/>
      <c r="AR373" s="506"/>
      <c r="AS373" s="435"/>
      <c r="AT373" s="437"/>
      <c r="AX373" s="507"/>
      <c r="AY373" s="507"/>
      <c r="AZ373" s="507"/>
    </row>
    <row r="374" spans="1:52" hidden="1" x14ac:dyDescent="0.2">
      <c r="A374" s="514"/>
      <c r="B374" s="435"/>
      <c r="C374" s="435"/>
      <c r="D374" s="520"/>
      <c r="E374" s="520"/>
      <c r="F374" s="520"/>
      <c r="G374" s="520"/>
      <c r="H374" s="520"/>
      <c r="I374" s="435"/>
      <c r="J374" s="435"/>
      <c r="K374" s="435"/>
      <c r="L374" s="435"/>
      <c r="M374" s="527"/>
      <c r="N374" s="527"/>
      <c r="O374" s="527"/>
      <c r="P374" s="435"/>
      <c r="Q374" s="435"/>
      <c r="R374" s="435"/>
      <c r="S374" s="435"/>
      <c r="T374" s="435"/>
      <c r="U374" s="435"/>
      <c r="V374" s="435"/>
      <c r="W374" s="435"/>
      <c r="X374" s="435"/>
      <c r="Y374" s="435"/>
      <c r="Z374" s="506"/>
      <c r="AA374" s="506"/>
      <c r="AB374" s="435"/>
      <c r="AC374" s="506"/>
      <c r="AD374" s="506"/>
      <c r="AE374" s="506"/>
      <c r="AF374" s="506"/>
      <c r="AG374" s="506"/>
      <c r="AH374" s="506"/>
      <c r="AI374" s="506"/>
      <c r="AJ374" s="506"/>
      <c r="AK374" s="506"/>
      <c r="AL374" s="506"/>
      <c r="AM374" s="506"/>
      <c r="AN374" s="506"/>
      <c r="AO374" s="506"/>
      <c r="AP374" s="506"/>
      <c r="AQ374" s="506"/>
      <c r="AR374" s="506"/>
      <c r="AS374" s="435"/>
      <c r="AT374" s="437"/>
      <c r="AX374" s="507"/>
      <c r="AY374" s="507"/>
      <c r="AZ374" s="507"/>
    </row>
    <row r="375" spans="1:52" hidden="1" x14ac:dyDescent="0.2">
      <c r="A375" s="482"/>
      <c r="B375" s="528"/>
      <c r="C375" s="435"/>
      <c r="D375" s="529"/>
      <c r="E375" s="529"/>
      <c r="F375" s="529"/>
      <c r="G375" s="529"/>
      <c r="H375" s="529"/>
      <c r="I375" s="435"/>
      <c r="J375" s="435"/>
      <c r="K375" s="435"/>
      <c r="L375" s="435"/>
      <c r="M375" s="529"/>
      <c r="N375" s="529"/>
      <c r="O375" s="529"/>
      <c r="P375" s="435"/>
      <c r="Q375" s="529"/>
      <c r="R375" s="435"/>
      <c r="S375" s="435"/>
      <c r="T375" s="435"/>
      <c r="U375" s="435"/>
      <c r="V375" s="435"/>
      <c r="W375" s="522"/>
      <c r="X375" s="435"/>
      <c r="Y375" s="435"/>
      <c r="Z375" s="506"/>
      <c r="AA375" s="506"/>
      <c r="AB375" s="435"/>
      <c r="AC375" s="506"/>
      <c r="AD375" s="506"/>
      <c r="AE375" s="506"/>
      <c r="AF375" s="506"/>
      <c r="AG375" s="506"/>
      <c r="AH375" s="506"/>
      <c r="AI375" s="506"/>
      <c r="AJ375" s="506"/>
      <c r="AK375" s="506"/>
      <c r="AL375" s="506"/>
      <c r="AM375" s="506"/>
      <c r="AN375" s="506"/>
      <c r="AO375" s="506"/>
      <c r="AP375" s="506"/>
      <c r="AQ375" s="506"/>
      <c r="AR375" s="506"/>
      <c r="AS375" s="435"/>
      <c r="AT375" s="437"/>
      <c r="AX375" s="507"/>
      <c r="AY375" s="507"/>
      <c r="AZ375" s="507"/>
    </row>
    <row r="376" spans="1:52" hidden="1" x14ac:dyDescent="0.2">
      <c r="A376" s="482"/>
      <c r="B376" s="528"/>
      <c r="C376" s="435"/>
      <c r="D376" s="521"/>
      <c r="E376" s="521"/>
      <c r="F376" s="521"/>
      <c r="G376" s="521"/>
      <c r="H376" s="521"/>
      <c r="I376" s="435"/>
      <c r="J376" s="435"/>
      <c r="K376" s="435"/>
      <c r="L376" s="435"/>
      <c r="M376" s="527"/>
      <c r="N376" s="527"/>
      <c r="O376" s="527"/>
      <c r="P376" s="435"/>
      <c r="Q376" s="435"/>
      <c r="R376" s="435"/>
      <c r="S376" s="435"/>
      <c r="T376" s="435"/>
      <c r="U376" s="435"/>
      <c r="V376" s="435"/>
      <c r="W376" s="435"/>
      <c r="X376" s="435"/>
      <c r="Y376" s="435"/>
      <c r="Z376" s="506"/>
      <c r="AA376" s="506"/>
      <c r="AB376" s="435"/>
      <c r="AC376" s="506"/>
      <c r="AD376" s="506"/>
      <c r="AE376" s="506"/>
      <c r="AF376" s="506"/>
      <c r="AG376" s="506"/>
      <c r="AH376" s="506"/>
      <c r="AI376" s="506"/>
      <c r="AJ376" s="506"/>
      <c r="AK376" s="506"/>
      <c r="AL376" s="506"/>
      <c r="AM376" s="506"/>
      <c r="AN376" s="506"/>
      <c r="AO376" s="506"/>
      <c r="AP376" s="506"/>
      <c r="AQ376" s="506"/>
      <c r="AR376" s="506"/>
      <c r="AS376" s="435"/>
      <c r="AT376" s="437"/>
      <c r="AX376" s="507"/>
      <c r="AY376" s="507"/>
      <c r="AZ376" s="507"/>
    </row>
    <row r="377" spans="1:52" x14ac:dyDescent="0.2">
      <c r="A377" s="435"/>
      <c r="B377" s="435"/>
      <c r="C377" s="435"/>
      <c r="D377" s="435"/>
      <c r="E377" s="435"/>
      <c r="F377" s="435"/>
      <c r="G377" s="435"/>
      <c r="H377" s="435"/>
      <c r="I377" s="435"/>
      <c r="J377" s="435"/>
      <c r="K377" s="435"/>
      <c r="L377" s="435"/>
      <c r="M377" s="435"/>
      <c r="N377" s="435"/>
      <c r="O377" s="435"/>
      <c r="P377" s="435"/>
      <c r="Q377" s="435"/>
      <c r="R377" s="435"/>
      <c r="S377" s="435"/>
      <c r="T377" s="435"/>
      <c r="U377" s="435"/>
      <c r="V377" s="435"/>
      <c r="W377" s="435"/>
      <c r="X377" s="435"/>
      <c r="Y377" s="435"/>
      <c r="Z377" s="435"/>
      <c r="AA377" s="435"/>
      <c r="AB377" s="435"/>
      <c r="AC377" s="435"/>
      <c r="AD377" s="435"/>
      <c r="AE377" s="435"/>
      <c r="AF377" s="435"/>
      <c r="AG377" s="435"/>
      <c r="AH377" s="435"/>
      <c r="AI377" s="435"/>
      <c r="AJ377" s="435"/>
      <c r="AK377" s="435"/>
      <c r="AL377" s="435"/>
      <c r="AM377" s="435"/>
      <c r="AN377" s="435"/>
      <c r="AO377" s="435"/>
      <c r="AP377" s="435"/>
      <c r="AQ377" s="435"/>
      <c r="AR377" s="435"/>
      <c r="AS377" s="435"/>
      <c r="AT377" s="437"/>
      <c r="AX377" s="507"/>
      <c r="AY377" s="507"/>
      <c r="AZ377" s="507"/>
    </row>
    <row r="378" spans="1:52" x14ac:dyDescent="0.2">
      <c r="A378" s="435"/>
      <c r="B378" s="435"/>
      <c r="C378" s="435"/>
      <c r="D378" s="435"/>
      <c r="E378" s="435"/>
      <c r="F378" s="435"/>
      <c r="G378" s="435"/>
      <c r="H378" s="435"/>
      <c r="I378" s="435"/>
      <c r="J378" s="435"/>
      <c r="K378" s="435"/>
      <c r="L378" s="435"/>
      <c r="M378" s="435"/>
      <c r="N378" s="435"/>
      <c r="O378" s="435"/>
      <c r="P378" s="435"/>
      <c r="Q378" s="435"/>
      <c r="R378" s="435"/>
      <c r="S378" s="435"/>
      <c r="T378" s="435"/>
      <c r="U378" s="435"/>
      <c r="V378" s="435"/>
      <c r="W378" s="435"/>
      <c r="X378" s="435"/>
      <c r="Y378" s="435"/>
      <c r="Z378" s="435"/>
      <c r="AA378" s="435"/>
      <c r="AB378" s="435"/>
      <c r="AC378" s="435"/>
      <c r="AD378" s="435"/>
      <c r="AE378" s="435"/>
      <c r="AF378" s="435"/>
      <c r="AG378" s="435"/>
      <c r="AH378" s="435"/>
      <c r="AI378" s="435"/>
      <c r="AJ378" s="435"/>
      <c r="AK378" s="435"/>
      <c r="AL378" s="435"/>
      <c r="AM378" s="435"/>
      <c r="AN378" s="435"/>
      <c r="AO378" s="435"/>
      <c r="AP378" s="435"/>
      <c r="AQ378" s="435"/>
      <c r="AR378" s="435"/>
      <c r="AS378" s="435"/>
      <c r="AT378" s="437"/>
      <c r="AX378" s="507"/>
      <c r="AY378" s="507"/>
      <c r="AZ378" s="507"/>
    </row>
    <row r="379" spans="1:52" x14ac:dyDescent="0.2">
      <c r="A379" s="435"/>
      <c r="B379" s="435"/>
      <c r="C379" s="435"/>
      <c r="D379" s="435"/>
      <c r="E379" s="435"/>
      <c r="F379" s="435"/>
      <c r="G379" s="435"/>
      <c r="H379" s="435"/>
      <c r="I379" s="435"/>
      <c r="J379" s="435"/>
      <c r="K379" s="435"/>
      <c r="L379" s="435"/>
      <c r="M379" s="435"/>
      <c r="N379" s="435"/>
      <c r="O379" s="435"/>
      <c r="P379" s="435"/>
      <c r="Q379" s="435"/>
      <c r="R379" s="435"/>
      <c r="S379" s="435"/>
      <c r="T379" s="435"/>
      <c r="U379" s="435"/>
      <c r="V379" s="435"/>
      <c r="W379" s="435"/>
      <c r="X379" s="435"/>
      <c r="Y379" s="435"/>
      <c r="Z379" s="435"/>
      <c r="AA379" s="435"/>
      <c r="AB379" s="435"/>
      <c r="AC379" s="435"/>
      <c r="AD379" s="435"/>
      <c r="AE379" s="435"/>
      <c r="AF379" s="435"/>
      <c r="AG379" s="435"/>
      <c r="AH379" s="435"/>
      <c r="AI379" s="435"/>
      <c r="AJ379" s="435"/>
      <c r="AK379" s="435"/>
      <c r="AL379" s="435"/>
      <c r="AM379" s="435"/>
      <c r="AN379" s="435"/>
      <c r="AO379" s="435"/>
      <c r="AP379" s="435"/>
      <c r="AQ379" s="435"/>
      <c r="AR379" s="435"/>
      <c r="AS379" s="435"/>
      <c r="AT379" s="437"/>
      <c r="AX379" s="507"/>
      <c r="AY379" s="507"/>
      <c r="AZ379" s="507"/>
    </row>
    <row r="380" spans="1:52" x14ac:dyDescent="0.2">
      <c r="A380" s="435"/>
      <c r="B380" s="435"/>
      <c r="C380" s="435"/>
      <c r="D380" s="435"/>
      <c r="E380" s="435"/>
      <c r="F380" s="435"/>
      <c r="G380" s="435"/>
      <c r="H380" s="435"/>
      <c r="I380" s="435"/>
      <c r="J380" s="435"/>
      <c r="K380" s="435"/>
      <c r="L380" s="435"/>
      <c r="M380" s="435"/>
      <c r="N380" s="435"/>
      <c r="O380" s="435"/>
      <c r="P380" s="435"/>
      <c r="Q380" s="435"/>
      <c r="R380" s="435"/>
      <c r="S380" s="435"/>
      <c r="T380" s="435"/>
      <c r="U380" s="435"/>
      <c r="V380" s="435"/>
      <c r="W380" s="435"/>
      <c r="X380" s="435"/>
      <c r="Y380" s="435"/>
      <c r="Z380" s="435"/>
      <c r="AA380" s="435"/>
      <c r="AB380" s="435"/>
      <c r="AC380" s="435"/>
      <c r="AD380" s="435"/>
      <c r="AE380" s="435"/>
      <c r="AF380" s="435"/>
      <c r="AG380" s="435"/>
      <c r="AH380" s="435"/>
      <c r="AI380" s="435"/>
      <c r="AJ380" s="435"/>
      <c r="AK380" s="435"/>
      <c r="AL380" s="435"/>
      <c r="AM380" s="435"/>
      <c r="AN380" s="435"/>
      <c r="AO380" s="435"/>
      <c r="AP380" s="435"/>
      <c r="AQ380" s="435"/>
      <c r="AR380" s="435"/>
      <c r="AS380" s="435"/>
      <c r="AT380" s="437"/>
      <c r="AX380" s="507"/>
      <c r="AY380" s="507"/>
      <c r="AZ380" s="507"/>
    </row>
    <row r="381" spans="1:52" x14ac:dyDescent="0.2">
      <c r="A381" s="435"/>
      <c r="B381" s="435"/>
      <c r="C381" s="435"/>
      <c r="D381" s="435"/>
      <c r="E381" s="435"/>
      <c r="F381" s="435"/>
      <c r="G381" s="435"/>
      <c r="H381" s="435"/>
      <c r="I381" s="435"/>
      <c r="J381" s="435"/>
      <c r="K381" s="435"/>
      <c r="L381" s="435"/>
      <c r="M381" s="435"/>
      <c r="N381" s="435"/>
      <c r="O381" s="435"/>
      <c r="P381" s="435"/>
      <c r="Q381" s="435"/>
      <c r="R381" s="435"/>
      <c r="S381" s="435"/>
      <c r="T381" s="435"/>
      <c r="U381" s="435"/>
      <c r="V381" s="435"/>
      <c r="W381" s="435"/>
      <c r="X381" s="435"/>
      <c r="Y381" s="435"/>
      <c r="Z381" s="435"/>
      <c r="AA381" s="435"/>
      <c r="AB381" s="435"/>
      <c r="AC381" s="435"/>
      <c r="AD381" s="435"/>
      <c r="AE381" s="435"/>
      <c r="AF381" s="435"/>
      <c r="AG381" s="435"/>
      <c r="AH381" s="435"/>
      <c r="AI381" s="435"/>
      <c r="AJ381" s="435"/>
      <c r="AK381" s="435"/>
      <c r="AL381" s="435"/>
      <c r="AM381" s="435"/>
      <c r="AN381" s="435"/>
      <c r="AO381" s="435"/>
      <c r="AP381" s="435"/>
      <c r="AQ381" s="435"/>
      <c r="AR381" s="435"/>
      <c r="AS381" s="435"/>
      <c r="AT381" s="437"/>
      <c r="AX381" s="507"/>
      <c r="AY381" s="507"/>
      <c r="AZ381" s="507"/>
    </row>
    <row r="382" spans="1:52" x14ac:dyDescent="0.2">
      <c r="A382" s="435"/>
      <c r="B382" s="435"/>
      <c r="C382" s="435"/>
      <c r="D382" s="435"/>
      <c r="E382" s="435"/>
      <c r="F382" s="435"/>
      <c r="G382" s="435"/>
      <c r="H382" s="435"/>
      <c r="I382" s="435"/>
      <c r="J382" s="435"/>
      <c r="K382" s="435"/>
      <c r="L382" s="435"/>
      <c r="M382" s="435"/>
      <c r="N382" s="435"/>
      <c r="O382" s="435"/>
      <c r="P382" s="435"/>
      <c r="Q382" s="435"/>
      <c r="R382" s="435"/>
      <c r="S382" s="435"/>
      <c r="T382" s="435"/>
      <c r="U382" s="435"/>
      <c r="V382" s="435"/>
      <c r="W382" s="435"/>
      <c r="X382" s="435"/>
      <c r="Y382" s="435"/>
      <c r="Z382" s="435"/>
      <c r="AA382" s="435"/>
      <c r="AB382" s="435"/>
      <c r="AC382" s="435"/>
      <c r="AD382" s="435"/>
      <c r="AE382" s="435"/>
      <c r="AF382" s="435"/>
      <c r="AG382" s="435"/>
      <c r="AH382" s="435"/>
      <c r="AI382" s="435"/>
      <c r="AJ382" s="435"/>
      <c r="AK382" s="435"/>
      <c r="AL382" s="435"/>
      <c r="AM382" s="435"/>
      <c r="AN382" s="435"/>
      <c r="AO382" s="435"/>
      <c r="AP382" s="435"/>
      <c r="AQ382" s="435"/>
      <c r="AR382" s="435"/>
      <c r="AS382" s="435"/>
      <c r="AT382" s="437"/>
      <c r="AX382" s="507"/>
      <c r="AY382" s="507"/>
      <c r="AZ382" s="507"/>
    </row>
    <row r="383" spans="1:52" x14ac:dyDescent="0.2">
      <c r="A383" s="435"/>
      <c r="B383" s="435"/>
      <c r="C383" s="435"/>
      <c r="D383" s="435"/>
      <c r="E383" s="435"/>
      <c r="F383" s="435"/>
      <c r="G383" s="435"/>
      <c r="H383" s="435"/>
      <c r="I383" s="435"/>
      <c r="J383" s="435"/>
      <c r="K383" s="435"/>
      <c r="L383" s="435"/>
      <c r="M383" s="435"/>
      <c r="N383" s="435"/>
      <c r="O383" s="435"/>
      <c r="P383" s="435"/>
      <c r="Q383" s="435"/>
      <c r="R383" s="435"/>
      <c r="S383" s="435"/>
      <c r="T383" s="435"/>
      <c r="U383" s="435"/>
      <c r="V383" s="435"/>
      <c r="W383" s="435"/>
      <c r="X383" s="435"/>
      <c r="Y383" s="435"/>
      <c r="Z383" s="435"/>
      <c r="AA383" s="435"/>
      <c r="AB383" s="435"/>
      <c r="AC383" s="435"/>
      <c r="AD383" s="435"/>
      <c r="AE383" s="435"/>
      <c r="AF383" s="435"/>
      <c r="AG383" s="435"/>
      <c r="AH383" s="435"/>
      <c r="AI383" s="435"/>
      <c r="AJ383" s="435"/>
      <c r="AK383" s="435"/>
      <c r="AL383" s="435"/>
      <c r="AM383" s="435"/>
      <c r="AN383" s="435"/>
      <c r="AO383" s="435"/>
      <c r="AP383" s="435"/>
      <c r="AQ383" s="435"/>
      <c r="AR383" s="435"/>
      <c r="AS383" s="435"/>
      <c r="AT383" s="437"/>
      <c r="AX383" s="507"/>
      <c r="AY383" s="507"/>
      <c r="AZ383" s="507"/>
    </row>
    <row r="384" spans="1:52" x14ac:dyDescent="0.2">
      <c r="A384" s="435"/>
      <c r="B384" s="435"/>
      <c r="C384" s="435"/>
      <c r="D384" s="435"/>
      <c r="E384" s="435"/>
      <c r="F384" s="435"/>
      <c r="G384" s="435"/>
      <c r="H384" s="435"/>
      <c r="I384" s="435"/>
      <c r="J384" s="435"/>
      <c r="K384" s="435"/>
      <c r="L384" s="435"/>
      <c r="M384" s="435"/>
      <c r="N384" s="435"/>
      <c r="O384" s="435"/>
      <c r="P384" s="435"/>
      <c r="Q384" s="435"/>
      <c r="R384" s="435"/>
      <c r="S384" s="435"/>
      <c r="T384" s="435"/>
      <c r="U384" s="435"/>
      <c r="V384" s="435"/>
      <c r="W384" s="435"/>
      <c r="X384" s="435"/>
      <c r="Y384" s="435"/>
      <c r="Z384" s="435"/>
      <c r="AA384" s="435"/>
      <c r="AB384" s="435"/>
      <c r="AC384" s="435"/>
      <c r="AD384" s="435"/>
      <c r="AE384" s="435"/>
      <c r="AF384" s="435"/>
      <c r="AG384" s="435"/>
      <c r="AH384" s="435"/>
      <c r="AI384" s="435"/>
      <c r="AJ384" s="435"/>
      <c r="AK384" s="435"/>
      <c r="AL384" s="435"/>
      <c r="AM384" s="435"/>
      <c r="AN384" s="435"/>
      <c r="AO384" s="435"/>
      <c r="AP384" s="435"/>
      <c r="AQ384" s="435"/>
      <c r="AR384" s="435"/>
      <c r="AS384" s="435"/>
      <c r="AT384" s="437"/>
      <c r="AX384" s="507"/>
      <c r="AY384" s="507"/>
      <c r="AZ384" s="507"/>
    </row>
    <row r="385" spans="1:52" x14ac:dyDescent="0.2">
      <c r="A385" s="435"/>
      <c r="B385" s="435"/>
      <c r="C385" s="435"/>
      <c r="D385" s="435"/>
      <c r="E385" s="435"/>
      <c r="F385" s="435"/>
      <c r="G385" s="435"/>
      <c r="H385" s="435"/>
      <c r="I385" s="435"/>
      <c r="J385" s="435"/>
      <c r="K385" s="435"/>
      <c r="L385" s="435"/>
      <c r="M385" s="435"/>
      <c r="N385" s="435"/>
      <c r="O385" s="435"/>
      <c r="P385" s="435"/>
      <c r="Q385" s="435"/>
      <c r="R385" s="435"/>
      <c r="S385" s="435"/>
      <c r="T385" s="435"/>
      <c r="U385" s="435"/>
      <c r="V385" s="435"/>
      <c r="W385" s="435"/>
      <c r="X385" s="435"/>
      <c r="Y385" s="435"/>
      <c r="Z385" s="435"/>
      <c r="AA385" s="435"/>
      <c r="AB385" s="435"/>
      <c r="AC385" s="435"/>
      <c r="AD385" s="435"/>
      <c r="AE385" s="435"/>
      <c r="AF385" s="435"/>
      <c r="AG385" s="435"/>
      <c r="AH385" s="435"/>
      <c r="AI385" s="435"/>
      <c r="AJ385" s="435"/>
      <c r="AK385" s="435"/>
      <c r="AL385" s="435"/>
      <c r="AM385" s="435"/>
      <c r="AN385" s="435"/>
      <c r="AO385" s="435"/>
      <c r="AP385" s="435"/>
      <c r="AQ385" s="435"/>
      <c r="AR385" s="435"/>
      <c r="AS385" s="435"/>
      <c r="AT385" s="437"/>
      <c r="AX385" s="507"/>
      <c r="AY385" s="507"/>
      <c r="AZ385" s="507"/>
    </row>
    <row r="386" spans="1:52" x14ac:dyDescent="0.2">
      <c r="A386" s="435"/>
      <c r="B386" s="435"/>
      <c r="C386" s="435"/>
      <c r="D386" s="435"/>
      <c r="E386" s="435"/>
      <c r="F386" s="435"/>
      <c r="G386" s="435"/>
      <c r="H386" s="435"/>
      <c r="I386" s="435"/>
      <c r="J386" s="435"/>
      <c r="K386" s="435"/>
      <c r="L386" s="435"/>
      <c r="M386" s="435"/>
      <c r="N386" s="435"/>
      <c r="O386" s="435"/>
      <c r="P386" s="435"/>
      <c r="Q386" s="435"/>
      <c r="R386" s="435"/>
      <c r="S386" s="435"/>
      <c r="T386" s="435"/>
      <c r="U386" s="435"/>
      <c r="V386" s="435"/>
      <c r="W386" s="435"/>
      <c r="X386" s="435"/>
      <c r="Y386" s="435"/>
      <c r="Z386" s="435"/>
      <c r="AA386" s="435"/>
      <c r="AB386" s="435"/>
      <c r="AC386" s="435"/>
      <c r="AD386" s="435"/>
      <c r="AE386" s="435"/>
      <c r="AF386" s="435"/>
      <c r="AG386" s="435"/>
      <c r="AH386" s="435"/>
      <c r="AI386" s="435"/>
      <c r="AJ386" s="435"/>
      <c r="AK386" s="435"/>
      <c r="AL386" s="435"/>
      <c r="AM386" s="435"/>
      <c r="AN386" s="435"/>
      <c r="AO386" s="435"/>
      <c r="AP386" s="435"/>
      <c r="AQ386" s="435"/>
      <c r="AR386" s="435"/>
      <c r="AS386" s="435"/>
      <c r="AT386" s="437"/>
      <c r="AX386" s="507"/>
      <c r="AY386" s="507"/>
      <c r="AZ386" s="507"/>
    </row>
    <row r="387" spans="1:52" x14ac:dyDescent="0.2">
      <c r="A387" s="435"/>
      <c r="B387" s="435"/>
      <c r="C387" s="435"/>
      <c r="D387" s="435"/>
      <c r="E387" s="435"/>
      <c r="F387" s="435"/>
      <c r="G387" s="435"/>
      <c r="H387" s="435"/>
      <c r="I387" s="435"/>
      <c r="J387" s="435"/>
      <c r="K387" s="435"/>
      <c r="L387" s="435"/>
      <c r="M387" s="435"/>
      <c r="N387" s="435"/>
      <c r="O387" s="435"/>
      <c r="P387" s="435"/>
      <c r="Q387" s="435"/>
      <c r="R387" s="435"/>
      <c r="S387" s="435"/>
      <c r="T387" s="435"/>
      <c r="U387" s="435"/>
      <c r="V387" s="435"/>
      <c r="W387" s="435"/>
      <c r="X387" s="435"/>
      <c r="Y387" s="435"/>
      <c r="Z387" s="435"/>
      <c r="AA387" s="435"/>
      <c r="AB387" s="435"/>
      <c r="AC387" s="435"/>
      <c r="AD387" s="435"/>
      <c r="AE387" s="435"/>
      <c r="AF387" s="435"/>
      <c r="AG387" s="435"/>
      <c r="AH387" s="435"/>
      <c r="AI387" s="435"/>
      <c r="AJ387" s="435"/>
      <c r="AK387" s="435"/>
      <c r="AL387" s="435"/>
      <c r="AM387" s="435"/>
      <c r="AN387" s="435"/>
      <c r="AO387" s="435"/>
      <c r="AP387" s="435"/>
      <c r="AQ387" s="435"/>
      <c r="AR387" s="435"/>
      <c r="AS387" s="435"/>
      <c r="AT387" s="437"/>
      <c r="AX387" s="507"/>
      <c r="AY387" s="507"/>
      <c r="AZ387" s="507"/>
    </row>
    <row r="388" spans="1:52" x14ac:dyDescent="0.2">
      <c r="A388" s="435"/>
      <c r="B388" s="435"/>
      <c r="C388" s="435"/>
      <c r="D388" s="435"/>
      <c r="E388" s="435"/>
      <c r="F388" s="435"/>
      <c r="G388" s="435"/>
      <c r="H388" s="435"/>
      <c r="I388" s="435"/>
      <c r="J388" s="435"/>
      <c r="K388" s="435"/>
      <c r="L388" s="435"/>
      <c r="M388" s="435"/>
      <c r="N388" s="435"/>
      <c r="O388" s="435"/>
      <c r="P388" s="435"/>
      <c r="Q388" s="435"/>
      <c r="R388" s="435"/>
      <c r="S388" s="435"/>
      <c r="T388" s="435"/>
      <c r="U388" s="435"/>
      <c r="V388" s="435"/>
      <c r="W388" s="435"/>
      <c r="X388" s="435"/>
      <c r="Y388" s="435"/>
      <c r="Z388" s="435"/>
      <c r="AA388" s="435"/>
      <c r="AB388" s="435"/>
      <c r="AC388" s="435"/>
      <c r="AD388" s="435"/>
      <c r="AE388" s="435"/>
      <c r="AF388" s="435"/>
      <c r="AG388" s="435"/>
      <c r="AH388" s="435"/>
      <c r="AI388" s="435"/>
      <c r="AJ388" s="435"/>
      <c r="AK388" s="435"/>
      <c r="AL388" s="435"/>
      <c r="AM388" s="435"/>
      <c r="AN388" s="435"/>
      <c r="AO388" s="435"/>
      <c r="AP388" s="435"/>
      <c r="AQ388" s="435"/>
      <c r="AR388" s="435"/>
      <c r="AS388" s="435"/>
      <c r="AT388" s="437"/>
      <c r="AW388" s="432">
        <f t="shared" ref="AW388:AW398" si="135">AW342</f>
        <v>0</v>
      </c>
      <c r="AX388" s="507">
        <f t="shared" ref="AX388:AX398" si="136">AG217</f>
        <v>0</v>
      </c>
      <c r="AY388" s="507">
        <f t="shared" ref="AY388:AY398" si="137">AG291</f>
        <v>0</v>
      </c>
      <c r="AZ388" s="507">
        <f t="shared" ref="AZ388:AZ398" si="138">AG363</f>
        <v>0</v>
      </c>
    </row>
    <row r="389" spans="1:52" x14ac:dyDescent="0.2">
      <c r="A389" s="435"/>
      <c r="B389" s="435"/>
      <c r="C389" s="435"/>
      <c r="D389" s="435"/>
      <c r="E389" s="435"/>
      <c r="F389" s="435"/>
      <c r="G389" s="435"/>
      <c r="H389" s="435"/>
      <c r="I389" s="435"/>
      <c r="J389" s="435"/>
      <c r="K389" s="435"/>
      <c r="L389" s="435"/>
      <c r="M389" s="435"/>
      <c r="N389" s="435"/>
      <c r="O389" s="435"/>
      <c r="P389" s="435"/>
      <c r="Q389" s="435"/>
      <c r="R389" s="435"/>
      <c r="S389" s="435"/>
      <c r="T389" s="435"/>
      <c r="U389" s="435"/>
      <c r="V389" s="435"/>
      <c r="W389" s="435"/>
      <c r="X389" s="435"/>
      <c r="Y389" s="435"/>
      <c r="Z389" s="435"/>
      <c r="AA389" s="435"/>
      <c r="AB389" s="435"/>
      <c r="AC389" s="435"/>
      <c r="AD389" s="435"/>
      <c r="AE389" s="435"/>
      <c r="AF389" s="435"/>
      <c r="AG389" s="435"/>
      <c r="AH389" s="435"/>
      <c r="AI389" s="435"/>
      <c r="AJ389" s="435"/>
      <c r="AK389" s="435"/>
      <c r="AL389" s="435"/>
      <c r="AM389" s="435"/>
      <c r="AN389" s="435"/>
      <c r="AO389" s="435"/>
      <c r="AP389" s="435"/>
      <c r="AQ389" s="435"/>
      <c r="AR389" s="435"/>
      <c r="AS389" s="435"/>
      <c r="AT389" s="437"/>
      <c r="AW389" s="432">
        <f t="shared" si="135"/>
        <v>0</v>
      </c>
      <c r="AX389" s="507">
        <f t="shared" si="136"/>
        <v>0</v>
      </c>
      <c r="AY389" s="507">
        <f t="shared" si="137"/>
        <v>0</v>
      </c>
      <c r="AZ389" s="507">
        <f t="shared" si="138"/>
        <v>0</v>
      </c>
    </row>
    <row r="390" spans="1:52" x14ac:dyDescent="0.2">
      <c r="A390" s="435"/>
      <c r="B390" s="435"/>
      <c r="C390" s="435"/>
      <c r="D390" s="435"/>
      <c r="E390" s="435"/>
      <c r="F390" s="435"/>
      <c r="G390" s="435"/>
      <c r="H390" s="435"/>
      <c r="I390" s="435"/>
      <c r="J390" s="435"/>
      <c r="K390" s="435"/>
      <c r="L390" s="435"/>
      <c r="M390" s="435"/>
      <c r="N390" s="435"/>
      <c r="O390" s="435"/>
      <c r="P390" s="435"/>
      <c r="Q390" s="435"/>
      <c r="R390" s="435"/>
      <c r="S390" s="435"/>
      <c r="T390" s="435"/>
      <c r="U390" s="435"/>
      <c r="V390" s="435"/>
      <c r="W390" s="435"/>
      <c r="X390" s="435"/>
      <c r="Y390" s="435"/>
      <c r="Z390" s="435"/>
      <c r="AA390" s="435"/>
      <c r="AB390" s="435"/>
      <c r="AC390" s="435"/>
      <c r="AD390" s="435"/>
      <c r="AE390" s="435"/>
      <c r="AF390" s="435"/>
      <c r="AG390" s="435"/>
      <c r="AH390" s="435"/>
      <c r="AI390" s="435"/>
      <c r="AJ390" s="435"/>
      <c r="AK390" s="435"/>
      <c r="AL390" s="435"/>
      <c r="AM390" s="435"/>
      <c r="AN390" s="435"/>
      <c r="AO390" s="435"/>
      <c r="AP390" s="435"/>
      <c r="AQ390" s="435"/>
      <c r="AR390" s="435"/>
      <c r="AS390" s="435"/>
      <c r="AT390" s="437"/>
      <c r="AW390" s="432">
        <f t="shared" si="135"/>
        <v>0</v>
      </c>
      <c r="AX390" s="507">
        <f t="shared" si="136"/>
        <v>0</v>
      </c>
      <c r="AY390" s="507">
        <f t="shared" si="137"/>
        <v>0</v>
      </c>
      <c r="AZ390" s="507">
        <f t="shared" si="138"/>
        <v>0</v>
      </c>
    </row>
    <row r="391" spans="1:52" x14ac:dyDescent="0.2">
      <c r="A391" s="435"/>
      <c r="B391" s="435"/>
      <c r="C391" s="435"/>
      <c r="D391" s="435"/>
      <c r="E391" s="435"/>
      <c r="F391" s="435"/>
      <c r="G391" s="435"/>
      <c r="H391" s="435"/>
      <c r="I391" s="435"/>
      <c r="J391" s="435"/>
      <c r="K391" s="435"/>
      <c r="L391" s="435"/>
      <c r="M391" s="435"/>
      <c r="N391" s="435"/>
      <c r="O391" s="435"/>
      <c r="P391" s="435"/>
      <c r="Q391" s="435"/>
      <c r="R391" s="435"/>
      <c r="S391" s="435"/>
      <c r="T391" s="435"/>
      <c r="U391" s="435"/>
      <c r="V391" s="435"/>
      <c r="W391" s="435"/>
      <c r="X391" s="435"/>
      <c r="Y391" s="435"/>
      <c r="Z391" s="435"/>
      <c r="AA391" s="435"/>
      <c r="AB391" s="435"/>
      <c r="AC391" s="435"/>
      <c r="AD391" s="435"/>
      <c r="AE391" s="435"/>
      <c r="AF391" s="435"/>
      <c r="AG391" s="435"/>
      <c r="AH391" s="435"/>
      <c r="AI391" s="435"/>
      <c r="AJ391" s="435"/>
      <c r="AK391" s="435"/>
      <c r="AL391" s="435"/>
      <c r="AM391" s="435"/>
      <c r="AN391" s="435"/>
      <c r="AO391" s="435"/>
      <c r="AP391" s="435"/>
      <c r="AQ391" s="435"/>
      <c r="AR391" s="435"/>
      <c r="AS391" s="435"/>
      <c r="AT391" s="437"/>
      <c r="AW391" s="432">
        <f t="shared" si="135"/>
        <v>0</v>
      </c>
      <c r="AX391" s="507">
        <f t="shared" si="136"/>
        <v>0</v>
      </c>
      <c r="AY391" s="507">
        <f t="shared" si="137"/>
        <v>0</v>
      </c>
      <c r="AZ391" s="507">
        <f t="shared" si="138"/>
        <v>0</v>
      </c>
    </row>
    <row r="392" spans="1:52" x14ac:dyDescent="0.2">
      <c r="A392" s="435"/>
      <c r="B392" s="435"/>
      <c r="C392" s="435"/>
      <c r="D392" s="435"/>
      <c r="E392" s="435"/>
      <c r="F392" s="435"/>
      <c r="G392" s="435"/>
      <c r="H392" s="435"/>
      <c r="I392" s="435"/>
      <c r="J392" s="435"/>
      <c r="K392" s="435"/>
      <c r="L392" s="435"/>
      <c r="M392" s="435"/>
      <c r="N392" s="435"/>
      <c r="O392" s="435"/>
      <c r="P392" s="435"/>
      <c r="Q392" s="435"/>
      <c r="R392" s="435"/>
      <c r="S392" s="435"/>
      <c r="T392" s="435"/>
      <c r="U392" s="435"/>
      <c r="V392" s="435"/>
      <c r="W392" s="435"/>
      <c r="X392" s="435"/>
      <c r="Y392" s="435"/>
      <c r="Z392" s="435"/>
      <c r="AA392" s="435"/>
      <c r="AB392" s="435"/>
      <c r="AC392" s="435"/>
      <c r="AD392" s="435"/>
      <c r="AE392" s="435"/>
      <c r="AF392" s="435"/>
      <c r="AG392" s="435"/>
      <c r="AH392" s="435"/>
      <c r="AI392" s="435"/>
      <c r="AJ392" s="435"/>
      <c r="AK392" s="435"/>
      <c r="AL392" s="435"/>
      <c r="AM392" s="435"/>
      <c r="AN392" s="435"/>
      <c r="AO392" s="435"/>
      <c r="AP392" s="435"/>
      <c r="AQ392" s="435"/>
      <c r="AR392" s="435"/>
      <c r="AS392" s="435"/>
      <c r="AT392" s="437"/>
      <c r="AW392" s="432">
        <f t="shared" si="135"/>
        <v>0</v>
      </c>
      <c r="AX392" s="507">
        <f t="shared" si="136"/>
        <v>0</v>
      </c>
      <c r="AY392" s="507">
        <f t="shared" si="137"/>
        <v>0</v>
      </c>
      <c r="AZ392" s="507">
        <f t="shared" si="138"/>
        <v>0</v>
      </c>
    </row>
    <row r="393" spans="1:52" x14ac:dyDescent="0.2">
      <c r="A393" s="435"/>
      <c r="B393" s="435"/>
      <c r="C393" s="435"/>
      <c r="D393" s="435"/>
      <c r="E393" s="435"/>
      <c r="F393" s="435"/>
      <c r="G393" s="435"/>
      <c r="H393" s="435"/>
      <c r="I393" s="435"/>
      <c r="J393" s="435"/>
      <c r="K393" s="435"/>
      <c r="L393" s="435"/>
      <c r="M393" s="435"/>
      <c r="N393" s="435"/>
      <c r="O393" s="435"/>
      <c r="P393" s="435"/>
      <c r="Q393" s="435"/>
      <c r="R393" s="435"/>
      <c r="S393" s="435"/>
      <c r="T393" s="435"/>
      <c r="U393" s="435"/>
      <c r="V393" s="435"/>
      <c r="W393" s="435"/>
      <c r="X393" s="435"/>
      <c r="Y393" s="435"/>
      <c r="Z393" s="435"/>
      <c r="AA393" s="435"/>
      <c r="AB393" s="435"/>
      <c r="AC393" s="435"/>
      <c r="AD393" s="435"/>
      <c r="AE393" s="435"/>
      <c r="AF393" s="435"/>
      <c r="AG393" s="435"/>
      <c r="AH393" s="435"/>
      <c r="AI393" s="435"/>
      <c r="AJ393" s="435"/>
      <c r="AK393" s="435"/>
      <c r="AL393" s="435"/>
      <c r="AM393" s="435"/>
      <c r="AN393" s="435"/>
      <c r="AO393" s="435"/>
      <c r="AP393" s="435"/>
      <c r="AQ393" s="435"/>
      <c r="AR393" s="435"/>
      <c r="AS393" s="435"/>
      <c r="AT393" s="437"/>
      <c r="AW393" s="432">
        <f t="shared" si="135"/>
        <v>0</v>
      </c>
      <c r="AX393" s="507">
        <f t="shared" si="136"/>
        <v>0</v>
      </c>
      <c r="AY393" s="507">
        <f t="shared" si="137"/>
        <v>0</v>
      </c>
      <c r="AZ393" s="507">
        <f t="shared" si="138"/>
        <v>0</v>
      </c>
    </row>
    <row r="394" spans="1:52" x14ac:dyDescent="0.2">
      <c r="A394" s="435"/>
      <c r="B394" s="435"/>
      <c r="C394" s="435"/>
      <c r="D394" s="435"/>
      <c r="E394" s="435"/>
      <c r="F394" s="435"/>
      <c r="G394" s="435"/>
      <c r="H394" s="435"/>
      <c r="I394" s="435"/>
      <c r="J394" s="435"/>
      <c r="K394" s="435"/>
      <c r="L394" s="435"/>
      <c r="M394" s="435"/>
      <c r="N394" s="435"/>
      <c r="O394" s="435"/>
      <c r="P394" s="435"/>
      <c r="Q394" s="435"/>
      <c r="R394" s="435"/>
      <c r="S394" s="435"/>
      <c r="T394" s="435"/>
      <c r="U394" s="435"/>
      <c r="V394" s="435"/>
      <c r="W394" s="435"/>
      <c r="X394" s="435"/>
      <c r="Y394" s="435"/>
      <c r="Z394" s="435"/>
      <c r="AA394" s="435"/>
      <c r="AB394" s="435"/>
      <c r="AC394" s="435"/>
      <c r="AD394" s="435"/>
      <c r="AE394" s="435"/>
      <c r="AF394" s="435"/>
      <c r="AG394" s="435"/>
      <c r="AH394" s="435"/>
      <c r="AI394" s="435"/>
      <c r="AJ394" s="435"/>
      <c r="AK394" s="435"/>
      <c r="AL394" s="435"/>
      <c r="AM394" s="435"/>
      <c r="AN394" s="435"/>
      <c r="AO394" s="435"/>
      <c r="AP394" s="435"/>
      <c r="AQ394" s="435"/>
      <c r="AR394" s="435"/>
      <c r="AS394" s="435"/>
      <c r="AT394" s="437"/>
      <c r="AW394" s="432">
        <f t="shared" si="135"/>
        <v>0</v>
      </c>
      <c r="AX394" s="507">
        <f t="shared" si="136"/>
        <v>0</v>
      </c>
      <c r="AY394" s="507">
        <f t="shared" si="137"/>
        <v>0</v>
      </c>
      <c r="AZ394" s="507">
        <f t="shared" si="138"/>
        <v>0</v>
      </c>
    </row>
    <row r="395" spans="1:52" x14ac:dyDescent="0.2">
      <c r="A395" s="435"/>
      <c r="B395" s="435"/>
      <c r="C395" s="435"/>
      <c r="D395" s="435"/>
      <c r="E395" s="435"/>
      <c r="F395" s="435"/>
      <c r="G395" s="435"/>
      <c r="H395" s="435"/>
      <c r="I395" s="435"/>
      <c r="J395" s="435"/>
      <c r="K395" s="435"/>
      <c r="L395" s="435"/>
      <c r="M395" s="435"/>
      <c r="N395" s="435"/>
      <c r="O395" s="435"/>
      <c r="P395" s="435"/>
      <c r="Q395" s="435"/>
      <c r="R395" s="435"/>
      <c r="S395" s="435"/>
      <c r="T395" s="435"/>
      <c r="U395" s="435"/>
      <c r="V395" s="435"/>
      <c r="W395" s="435"/>
      <c r="X395" s="435"/>
      <c r="Y395" s="435"/>
      <c r="Z395" s="435"/>
      <c r="AA395" s="435"/>
      <c r="AB395" s="435"/>
      <c r="AC395" s="435"/>
      <c r="AD395" s="435"/>
      <c r="AE395" s="435"/>
      <c r="AF395" s="435"/>
      <c r="AG395" s="435"/>
      <c r="AH395" s="435"/>
      <c r="AI395" s="435"/>
      <c r="AJ395" s="435"/>
      <c r="AK395" s="435"/>
      <c r="AL395" s="435"/>
      <c r="AM395" s="435"/>
      <c r="AN395" s="435"/>
      <c r="AO395" s="435"/>
      <c r="AP395" s="435"/>
      <c r="AQ395" s="435"/>
      <c r="AR395" s="435"/>
      <c r="AS395" s="435"/>
      <c r="AT395" s="437"/>
      <c r="AW395" s="432">
        <f t="shared" si="135"/>
        <v>0</v>
      </c>
      <c r="AX395" s="507">
        <f t="shared" si="136"/>
        <v>0</v>
      </c>
      <c r="AY395" s="507">
        <f t="shared" si="137"/>
        <v>0</v>
      </c>
      <c r="AZ395" s="507">
        <f t="shared" si="138"/>
        <v>0</v>
      </c>
    </row>
    <row r="396" spans="1:52" x14ac:dyDescent="0.2">
      <c r="A396" s="435"/>
      <c r="B396" s="435"/>
      <c r="C396" s="435"/>
      <c r="D396" s="435"/>
      <c r="E396" s="435"/>
      <c r="F396" s="435"/>
      <c r="G396" s="435"/>
      <c r="H396" s="435"/>
      <c r="I396" s="435"/>
      <c r="J396" s="435"/>
      <c r="K396" s="435"/>
      <c r="L396" s="435"/>
      <c r="M396" s="435"/>
      <c r="N396" s="435"/>
      <c r="O396" s="435"/>
      <c r="P396" s="435"/>
      <c r="Q396" s="435"/>
      <c r="R396" s="435"/>
      <c r="S396" s="435"/>
      <c r="T396" s="435"/>
      <c r="U396" s="435"/>
      <c r="V396" s="435"/>
      <c r="W396" s="435"/>
      <c r="X396" s="435"/>
      <c r="Y396" s="435"/>
      <c r="Z396" s="435"/>
      <c r="AA396" s="435"/>
      <c r="AB396" s="435"/>
      <c r="AC396" s="435"/>
      <c r="AD396" s="435"/>
      <c r="AE396" s="435"/>
      <c r="AF396" s="435"/>
      <c r="AG396" s="435"/>
      <c r="AH396" s="435"/>
      <c r="AI396" s="435"/>
      <c r="AJ396" s="435"/>
      <c r="AK396" s="435"/>
      <c r="AL396" s="435"/>
      <c r="AM396" s="435"/>
      <c r="AN396" s="435"/>
      <c r="AO396" s="435"/>
      <c r="AP396" s="435"/>
      <c r="AQ396" s="435"/>
      <c r="AR396" s="435"/>
      <c r="AS396" s="435"/>
      <c r="AT396" s="437"/>
      <c r="AW396" s="432">
        <f t="shared" si="135"/>
        <v>0</v>
      </c>
      <c r="AX396" s="507">
        <f t="shared" si="136"/>
        <v>0</v>
      </c>
      <c r="AY396" s="507">
        <f t="shared" si="137"/>
        <v>0</v>
      </c>
      <c r="AZ396" s="507">
        <f t="shared" si="138"/>
        <v>0</v>
      </c>
    </row>
    <row r="397" spans="1:52" x14ac:dyDescent="0.2">
      <c r="A397" s="435"/>
      <c r="B397" s="435"/>
      <c r="C397" s="435"/>
      <c r="D397" s="435"/>
      <c r="E397" s="435"/>
      <c r="F397" s="435"/>
      <c r="G397" s="435"/>
      <c r="H397" s="435"/>
      <c r="I397" s="435"/>
      <c r="J397" s="435"/>
      <c r="K397" s="435"/>
      <c r="L397" s="435"/>
      <c r="M397" s="435"/>
      <c r="N397" s="435"/>
      <c r="O397" s="435"/>
      <c r="P397" s="435"/>
      <c r="Q397" s="435"/>
      <c r="R397" s="435"/>
      <c r="S397" s="435"/>
      <c r="T397" s="435"/>
      <c r="U397" s="435"/>
      <c r="V397" s="435"/>
      <c r="W397" s="435"/>
      <c r="X397" s="435"/>
      <c r="Y397" s="435"/>
      <c r="Z397" s="435"/>
      <c r="AA397" s="435"/>
      <c r="AB397" s="435"/>
      <c r="AC397" s="435"/>
      <c r="AD397" s="435"/>
      <c r="AE397" s="435"/>
      <c r="AF397" s="435"/>
      <c r="AG397" s="435"/>
      <c r="AH397" s="435"/>
      <c r="AI397" s="435"/>
      <c r="AJ397" s="435"/>
      <c r="AK397" s="435"/>
      <c r="AL397" s="435"/>
      <c r="AM397" s="435"/>
      <c r="AN397" s="435"/>
      <c r="AO397" s="435"/>
      <c r="AP397" s="435"/>
      <c r="AQ397" s="435"/>
      <c r="AR397" s="435"/>
      <c r="AS397" s="435"/>
      <c r="AT397" s="437"/>
      <c r="AW397" s="432">
        <f t="shared" si="135"/>
        <v>0</v>
      </c>
      <c r="AX397" s="507">
        <f t="shared" si="136"/>
        <v>0</v>
      </c>
      <c r="AY397" s="507">
        <f t="shared" si="137"/>
        <v>0</v>
      </c>
      <c r="AZ397" s="507">
        <f t="shared" si="138"/>
        <v>0</v>
      </c>
    </row>
    <row r="398" spans="1:52" x14ac:dyDescent="0.2">
      <c r="A398" s="435"/>
      <c r="B398" s="435"/>
      <c r="C398" s="435"/>
      <c r="D398" s="435"/>
      <c r="E398" s="435"/>
      <c r="F398" s="435"/>
      <c r="G398" s="435"/>
      <c r="H398" s="435"/>
      <c r="I398" s="435"/>
      <c r="J398" s="435"/>
      <c r="K398" s="435"/>
      <c r="L398" s="435"/>
      <c r="M398" s="435"/>
      <c r="N398" s="435"/>
      <c r="O398" s="435"/>
      <c r="P398" s="435"/>
      <c r="Q398" s="435"/>
      <c r="R398" s="435"/>
      <c r="S398" s="435"/>
      <c r="T398" s="435"/>
      <c r="U398" s="435"/>
      <c r="V398" s="435"/>
      <c r="W398" s="435"/>
      <c r="X398" s="435"/>
      <c r="Y398" s="435"/>
      <c r="Z398" s="435"/>
      <c r="AA398" s="435"/>
      <c r="AB398" s="435"/>
      <c r="AC398" s="435"/>
      <c r="AD398" s="435"/>
      <c r="AE398" s="435"/>
      <c r="AF398" s="435"/>
      <c r="AG398" s="435"/>
      <c r="AH398" s="435"/>
      <c r="AI398" s="435"/>
      <c r="AJ398" s="435"/>
      <c r="AK398" s="435"/>
      <c r="AL398" s="435"/>
      <c r="AM398" s="435"/>
      <c r="AN398" s="435"/>
      <c r="AO398" s="435"/>
      <c r="AP398" s="435"/>
      <c r="AQ398" s="435"/>
      <c r="AR398" s="435"/>
      <c r="AS398" s="435"/>
      <c r="AT398" s="437"/>
      <c r="AW398" s="432">
        <f t="shared" si="135"/>
        <v>0</v>
      </c>
      <c r="AX398" s="507">
        <f t="shared" si="136"/>
        <v>0</v>
      </c>
      <c r="AY398" s="507">
        <f t="shared" si="137"/>
        <v>0</v>
      </c>
      <c r="AZ398" s="507">
        <f t="shared" si="138"/>
        <v>0</v>
      </c>
    </row>
    <row r="399" spans="1:52" x14ac:dyDescent="0.2">
      <c r="A399" s="435"/>
      <c r="B399" s="435"/>
      <c r="C399" s="435"/>
      <c r="D399" s="435"/>
      <c r="E399" s="435"/>
      <c r="F399" s="435"/>
      <c r="G399" s="435"/>
      <c r="H399" s="435"/>
      <c r="I399" s="435"/>
      <c r="J399" s="435"/>
      <c r="K399" s="435"/>
      <c r="L399" s="435"/>
      <c r="M399" s="435"/>
      <c r="N399" s="435"/>
      <c r="O399" s="435"/>
      <c r="P399" s="435"/>
      <c r="Q399" s="435"/>
      <c r="R399" s="435"/>
      <c r="S399" s="435"/>
      <c r="T399" s="435"/>
      <c r="U399" s="435"/>
      <c r="V399" s="435"/>
      <c r="W399" s="435"/>
      <c r="X399" s="435"/>
      <c r="Y399" s="435"/>
      <c r="Z399" s="435"/>
      <c r="AA399" s="435"/>
      <c r="AB399" s="435"/>
      <c r="AC399" s="435"/>
      <c r="AD399" s="435"/>
      <c r="AE399" s="435"/>
      <c r="AF399" s="435"/>
      <c r="AG399" s="435"/>
      <c r="AH399" s="435"/>
      <c r="AI399" s="435"/>
      <c r="AJ399" s="435"/>
      <c r="AK399" s="435"/>
      <c r="AL399" s="435"/>
      <c r="AM399" s="435"/>
      <c r="AN399" s="435"/>
      <c r="AO399" s="435"/>
      <c r="AP399" s="435"/>
      <c r="AQ399" s="435"/>
      <c r="AR399" s="435"/>
      <c r="AS399" s="435"/>
      <c r="AT399" s="437"/>
      <c r="AY399" s="506"/>
    </row>
    <row r="400" spans="1:52" x14ac:dyDescent="0.2">
      <c r="A400" s="435"/>
      <c r="B400" s="435"/>
      <c r="C400" s="435"/>
      <c r="D400" s="435"/>
      <c r="E400" s="435"/>
      <c r="F400" s="435"/>
      <c r="G400" s="435"/>
      <c r="H400" s="435"/>
      <c r="I400" s="435"/>
      <c r="J400" s="435"/>
      <c r="K400" s="435"/>
      <c r="L400" s="435"/>
      <c r="M400" s="435"/>
      <c r="N400" s="435"/>
      <c r="O400" s="435"/>
      <c r="P400" s="435"/>
      <c r="Q400" s="435"/>
      <c r="R400" s="435"/>
      <c r="S400" s="435"/>
      <c r="T400" s="435"/>
      <c r="U400" s="435"/>
      <c r="V400" s="435"/>
      <c r="W400" s="435"/>
      <c r="X400" s="435"/>
      <c r="Y400" s="435"/>
      <c r="Z400" s="435"/>
      <c r="AA400" s="435"/>
      <c r="AB400" s="435"/>
      <c r="AC400" s="435"/>
      <c r="AD400" s="435"/>
      <c r="AE400" s="435"/>
      <c r="AF400" s="435"/>
      <c r="AG400" s="435"/>
      <c r="AH400" s="435"/>
      <c r="AI400" s="435"/>
      <c r="AJ400" s="435"/>
      <c r="AK400" s="435"/>
      <c r="AL400" s="435"/>
      <c r="AM400" s="435"/>
      <c r="AN400" s="435"/>
      <c r="AO400" s="435"/>
      <c r="AP400" s="435"/>
      <c r="AQ400" s="435"/>
      <c r="AR400" s="435"/>
      <c r="AS400" s="435"/>
      <c r="AT400" s="437"/>
      <c r="AY400" s="506"/>
    </row>
    <row r="401" spans="1:51" x14ac:dyDescent="0.2">
      <c r="A401" s="435"/>
      <c r="B401" s="435"/>
      <c r="C401" s="435"/>
      <c r="D401" s="435"/>
      <c r="E401" s="435"/>
      <c r="F401" s="435"/>
      <c r="G401" s="435"/>
      <c r="H401" s="435"/>
      <c r="I401" s="435"/>
      <c r="J401" s="435"/>
      <c r="K401" s="435"/>
      <c r="L401" s="435"/>
      <c r="M401" s="435"/>
      <c r="N401" s="435"/>
      <c r="O401" s="435"/>
      <c r="P401" s="435"/>
      <c r="Q401" s="435"/>
      <c r="R401" s="435"/>
      <c r="S401" s="435"/>
      <c r="T401" s="435"/>
      <c r="U401" s="435"/>
      <c r="V401" s="435"/>
      <c r="W401" s="435"/>
      <c r="X401" s="435"/>
      <c r="Y401" s="435"/>
      <c r="Z401" s="435"/>
      <c r="AA401" s="435"/>
      <c r="AB401" s="435"/>
      <c r="AC401" s="435"/>
      <c r="AD401" s="435"/>
      <c r="AE401" s="435"/>
      <c r="AF401" s="435"/>
      <c r="AG401" s="435"/>
      <c r="AH401" s="435"/>
      <c r="AI401" s="435"/>
      <c r="AJ401" s="435"/>
      <c r="AK401" s="435"/>
      <c r="AL401" s="435"/>
      <c r="AM401" s="435"/>
      <c r="AN401" s="435"/>
      <c r="AO401" s="435"/>
      <c r="AP401" s="435"/>
      <c r="AQ401" s="435"/>
      <c r="AR401" s="435"/>
      <c r="AS401" s="435"/>
      <c r="AT401" s="437"/>
      <c r="AY401" s="506"/>
    </row>
    <row r="402" spans="1:51" x14ac:dyDescent="0.2">
      <c r="A402" s="435"/>
      <c r="B402" s="435"/>
      <c r="C402" s="435"/>
      <c r="D402" s="435"/>
      <c r="E402" s="435"/>
      <c r="F402" s="435"/>
      <c r="G402" s="435"/>
      <c r="H402" s="435"/>
      <c r="I402" s="435"/>
      <c r="J402" s="435"/>
      <c r="K402" s="435"/>
      <c r="L402" s="435"/>
      <c r="M402" s="435"/>
      <c r="N402" s="435"/>
      <c r="O402" s="435"/>
      <c r="P402" s="435"/>
      <c r="Q402" s="435"/>
      <c r="R402" s="435"/>
      <c r="S402" s="435"/>
      <c r="T402" s="435"/>
      <c r="U402" s="435"/>
      <c r="V402" s="435"/>
      <c r="W402" s="435"/>
      <c r="X402" s="435"/>
      <c r="Y402" s="435"/>
      <c r="Z402" s="435"/>
      <c r="AA402" s="435"/>
      <c r="AB402" s="435"/>
      <c r="AC402" s="435"/>
      <c r="AD402" s="435"/>
      <c r="AE402" s="435"/>
      <c r="AF402" s="435"/>
      <c r="AG402" s="435"/>
      <c r="AH402" s="435"/>
      <c r="AI402" s="435"/>
      <c r="AJ402" s="435"/>
      <c r="AK402" s="435"/>
      <c r="AL402" s="435"/>
      <c r="AM402" s="435"/>
      <c r="AN402" s="435"/>
      <c r="AO402" s="435"/>
      <c r="AP402" s="435"/>
      <c r="AQ402" s="435"/>
      <c r="AR402" s="435"/>
      <c r="AS402" s="435"/>
      <c r="AT402" s="437"/>
      <c r="AY402" s="506"/>
    </row>
    <row r="403" spans="1:51" x14ac:dyDescent="0.2">
      <c r="A403" s="435"/>
      <c r="B403" s="435"/>
      <c r="C403" s="435"/>
      <c r="D403" s="435"/>
      <c r="E403" s="435"/>
      <c r="F403" s="435"/>
      <c r="G403" s="435"/>
      <c r="H403" s="435"/>
      <c r="I403" s="435"/>
      <c r="J403" s="435"/>
      <c r="K403" s="435"/>
      <c r="L403" s="435"/>
      <c r="M403" s="435"/>
      <c r="N403" s="435"/>
      <c r="O403" s="435"/>
      <c r="P403" s="435"/>
      <c r="Q403" s="435"/>
      <c r="R403" s="435"/>
      <c r="S403" s="435"/>
      <c r="T403" s="435"/>
      <c r="U403" s="435"/>
      <c r="V403" s="435"/>
      <c r="W403" s="435"/>
      <c r="X403" s="435"/>
      <c r="Y403" s="435"/>
      <c r="Z403" s="435"/>
      <c r="AA403" s="435"/>
      <c r="AB403" s="435"/>
      <c r="AC403" s="435"/>
      <c r="AD403" s="435"/>
      <c r="AE403" s="435"/>
      <c r="AF403" s="435"/>
      <c r="AG403" s="435"/>
      <c r="AH403" s="435"/>
      <c r="AI403" s="435"/>
      <c r="AJ403" s="435"/>
      <c r="AK403" s="435"/>
      <c r="AL403" s="435"/>
      <c r="AM403" s="435"/>
      <c r="AN403" s="435"/>
      <c r="AO403" s="435"/>
      <c r="AP403" s="435"/>
      <c r="AQ403" s="435"/>
      <c r="AR403" s="435"/>
      <c r="AS403" s="435"/>
      <c r="AT403" s="437"/>
      <c r="AY403" s="506"/>
    </row>
    <row r="404" spans="1:51" x14ac:dyDescent="0.2">
      <c r="A404" s="435"/>
      <c r="B404" s="435"/>
      <c r="C404" s="435"/>
      <c r="D404" s="435"/>
      <c r="E404" s="435"/>
      <c r="F404" s="435"/>
      <c r="G404" s="435"/>
      <c r="H404" s="435"/>
      <c r="I404" s="435"/>
      <c r="J404" s="435"/>
      <c r="K404" s="435"/>
      <c r="L404" s="435"/>
      <c r="M404" s="435"/>
      <c r="N404" s="435"/>
      <c r="O404" s="435"/>
      <c r="P404" s="435"/>
      <c r="Q404" s="435"/>
      <c r="R404" s="435"/>
      <c r="S404" s="435"/>
      <c r="T404" s="435"/>
      <c r="U404" s="435"/>
      <c r="V404" s="435"/>
      <c r="W404" s="435"/>
      <c r="X404" s="435"/>
      <c r="Y404" s="435"/>
      <c r="Z404" s="435"/>
      <c r="AA404" s="435"/>
      <c r="AB404" s="435"/>
      <c r="AC404" s="435"/>
      <c r="AD404" s="435"/>
      <c r="AE404" s="435"/>
      <c r="AF404" s="435"/>
      <c r="AG404" s="435"/>
      <c r="AH404" s="435"/>
      <c r="AI404" s="435"/>
      <c r="AJ404" s="435"/>
      <c r="AK404" s="435"/>
      <c r="AL404" s="435"/>
      <c r="AM404" s="435"/>
      <c r="AN404" s="435"/>
      <c r="AO404" s="435"/>
      <c r="AP404" s="435"/>
      <c r="AQ404" s="435"/>
      <c r="AR404" s="435"/>
      <c r="AS404" s="435"/>
      <c r="AT404" s="437"/>
      <c r="AY404" s="506"/>
    </row>
    <row r="405" spans="1:51" x14ac:dyDescent="0.2">
      <c r="A405" s="435"/>
      <c r="B405" s="435"/>
      <c r="C405" s="435"/>
      <c r="D405" s="435"/>
      <c r="E405" s="435"/>
      <c r="F405" s="435"/>
      <c r="G405" s="435"/>
      <c r="H405" s="435"/>
      <c r="I405" s="435"/>
      <c r="J405" s="435"/>
      <c r="K405" s="435"/>
      <c r="L405" s="435"/>
      <c r="M405" s="435"/>
      <c r="N405" s="435"/>
      <c r="O405" s="435"/>
      <c r="P405" s="435"/>
      <c r="Q405" s="435"/>
      <c r="R405" s="435"/>
      <c r="S405" s="435"/>
      <c r="T405" s="435"/>
      <c r="U405" s="435"/>
      <c r="V405" s="435"/>
      <c r="W405" s="435"/>
      <c r="X405" s="435"/>
      <c r="Y405" s="435"/>
      <c r="Z405" s="435"/>
      <c r="AA405" s="435"/>
      <c r="AB405" s="435"/>
      <c r="AC405" s="435"/>
      <c r="AD405" s="435"/>
      <c r="AE405" s="435"/>
      <c r="AF405" s="435"/>
      <c r="AG405" s="435"/>
      <c r="AH405" s="435"/>
      <c r="AI405" s="435"/>
      <c r="AJ405" s="435"/>
      <c r="AK405" s="435"/>
      <c r="AL405" s="435"/>
      <c r="AM405" s="435"/>
      <c r="AN405" s="435"/>
      <c r="AO405" s="435"/>
      <c r="AP405" s="435"/>
      <c r="AQ405" s="435"/>
      <c r="AR405" s="435"/>
      <c r="AS405" s="435"/>
      <c r="AT405" s="437"/>
      <c r="AY405" s="506"/>
    </row>
    <row r="406" spans="1:51" x14ac:dyDescent="0.2">
      <c r="A406" s="435"/>
      <c r="B406" s="435"/>
      <c r="C406" s="435"/>
      <c r="D406" s="435"/>
      <c r="E406" s="435"/>
      <c r="F406" s="435"/>
      <c r="G406" s="435"/>
      <c r="H406" s="435"/>
      <c r="I406" s="435"/>
      <c r="J406" s="435"/>
      <c r="K406" s="435"/>
      <c r="L406" s="435"/>
      <c r="M406" s="435"/>
      <c r="N406" s="435"/>
      <c r="O406" s="435"/>
      <c r="P406" s="435"/>
      <c r="Q406" s="435"/>
      <c r="R406" s="435"/>
      <c r="S406" s="435"/>
      <c r="T406" s="435"/>
      <c r="U406" s="435"/>
      <c r="V406" s="435"/>
      <c r="W406" s="435"/>
      <c r="X406" s="435"/>
      <c r="Y406" s="435"/>
      <c r="Z406" s="435"/>
      <c r="AA406" s="435"/>
      <c r="AB406" s="435"/>
      <c r="AC406" s="435"/>
      <c r="AD406" s="435"/>
      <c r="AE406" s="435"/>
      <c r="AF406" s="435"/>
      <c r="AG406" s="435"/>
      <c r="AH406" s="435"/>
      <c r="AI406" s="435"/>
      <c r="AJ406" s="435"/>
      <c r="AK406" s="435"/>
      <c r="AL406" s="435"/>
      <c r="AM406" s="435"/>
      <c r="AN406" s="435"/>
      <c r="AO406" s="435"/>
      <c r="AP406" s="435"/>
      <c r="AQ406" s="435"/>
      <c r="AR406" s="435"/>
      <c r="AS406" s="435"/>
      <c r="AT406" s="437"/>
      <c r="AY406" s="506"/>
    </row>
    <row r="407" spans="1:51" x14ac:dyDescent="0.2">
      <c r="A407" s="435"/>
      <c r="B407" s="435"/>
      <c r="C407" s="435"/>
      <c r="D407" s="435"/>
      <c r="E407" s="435"/>
      <c r="F407" s="435"/>
      <c r="G407" s="435"/>
      <c r="H407" s="435"/>
      <c r="I407" s="435"/>
      <c r="J407" s="435"/>
      <c r="K407" s="435"/>
      <c r="L407" s="435"/>
      <c r="M407" s="435"/>
      <c r="N407" s="435"/>
      <c r="O407" s="435"/>
      <c r="P407" s="435"/>
      <c r="Q407" s="435"/>
      <c r="R407" s="435"/>
      <c r="S407" s="435"/>
      <c r="T407" s="435"/>
      <c r="U407" s="435"/>
      <c r="V407" s="435"/>
      <c r="W407" s="435"/>
      <c r="X407" s="435"/>
      <c r="Y407" s="435"/>
      <c r="Z407" s="435"/>
      <c r="AA407" s="435"/>
      <c r="AB407" s="435"/>
      <c r="AC407" s="435"/>
      <c r="AD407" s="435"/>
      <c r="AE407" s="435"/>
      <c r="AF407" s="435"/>
      <c r="AG407" s="435"/>
      <c r="AH407" s="435"/>
      <c r="AI407" s="435"/>
      <c r="AJ407" s="435"/>
      <c r="AK407" s="435"/>
      <c r="AL407" s="435"/>
      <c r="AM407" s="435"/>
      <c r="AN407" s="435"/>
      <c r="AO407" s="435"/>
      <c r="AP407" s="435"/>
      <c r="AQ407" s="435"/>
      <c r="AR407" s="435"/>
      <c r="AS407" s="435"/>
      <c r="AT407" s="437"/>
      <c r="AY407" s="506"/>
    </row>
    <row r="408" spans="1:51" x14ac:dyDescent="0.2">
      <c r="A408" s="435"/>
      <c r="B408" s="435"/>
      <c r="C408" s="435"/>
      <c r="D408" s="435"/>
      <c r="E408" s="435"/>
      <c r="F408" s="435"/>
      <c r="G408" s="435"/>
      <c r="H408" s="435"/>
      <c r="I408" s="435"/>
      <c r="J408" s="435"/>
      <c r="K408" s="435"/>
      <c r="L408" s="435"/>
      <c r="M408" s="435"/>
      <c r="N408" s="435"/>
      <c r="O408" s="435"/>
      <c r="P408" s="435"/>
      <c r="Q408" s="435"/>
      <c r="R408" s="435"/>
      <c r="S408" s="435"/>
      <c r="T408" s="435"/>
      <c r="U408" s="435"/>
      <c r="V408" s="435"/>
      <c r="W408" s="435"/>
      <c r="X408" s="435"/>
      <c r="Y408" s="435"/>
      <c r="Z408" s="435"/>
      <c r="AA408" s="435"/>
      <c r="AB408" s="435"/>
      <c r="AC408" s="435"/>
      <c r="AD408" s="435"/>
      <c r="AE408" s="435"/>
      <c r="AF408" s="435"/>
      <c r="AG408" s="435"/>
      <c r="AH408" s="435"/>
      <c r="AI408" s="435"/>
      <c r="AJ408" s="435"/>
      <c r="AK408" s="435"/>
      <c r="AL408" s="435"/>
      <c r="AM408" s="435"/>
      <c r="AN408" s="435"/>
      <c r="AO408" s="435"/>
      <c r="AP408" s="435"/>
      <c r="AQ408" s="435"/>
      <c r="AR408" s="435"/>
      <c r="AS408" s="435"/>
      <c r="AT408" s="437"/>
      <c r="AY408" s="506"/>
    </row>
    <row r="409" spans="1:51" x14ac:dyDescent="0.2">
      <c r="A409" s="435"/>
      <c r="B409" s="435"/>
      <c r="C409" s="435"/>
      <c r="D409" s="435"/>
      <c r="E409" s="435"/>
      <c r="F409" s="435"/>
      <c r="G409" s="435"/>
      <c r="H409" s="435"/>
      <c r="I409" s="435"/>
      <c r="J409" s="435"/>
      <c r="K409" s="435"/>
      <c r="L409" s="435"/>
      <c r="M409" s="435"/>
      <c r="N409" s="435"/>
      <c r="O409" s="435"/>
      <c r="P409" s="435"/>
      <c r="Q409" s="435"/>
      <c r="R409" s="435"/>
      <c r="S409" s="435"/>
      <c r="T409" s="435"/>
      <c r="U409" s="435"/>
      <c r="V409" s="435"/>
      <c r="W409" s="435"/>
      <c r="X409" s="435"/>
      <c r="Y409" s="435"/>
      <c r="Z409" s="435"/>
      <c r="AA409" s="435"/>
      <c r="AB409" s="435"/>
      <c r="AC409" s="435"/>
      <c r="AD409" s="435"/>
      <c r="AE409" s="435"/>
      <c r="AF409" s="435"/>
      <c r="AG409" s="435"/>
      <c r="AH409" s="435"/>
      <c r="AI409" s="435"/>
      <c r="AJ409" s="435"/>
      <c r="AK409" s="435"/>
      <c r="AL409" s="435"/>
      <c r="AM409" s="435"/>
      <c r="AN409" s="435"/>
      <c r="AO409" s="435"/>
      <c r="AP409" s="435"/>
      <c r="AQ409" s="435"/>
      <c r="AR409" s="435"/>
      <c r="AS409" s="435"/>
      <c r="AT409" s="437"/>
      <c r="AY409" s="506"/>
    </row>
    <row r="410" spans="1:51" x14ac:dyDescent="0.2">
      <c r="A410" s="435"/>
      <c r="B410" s="435"/>
      <c r="C410" s="435"/>
      <c r="D410" s="435"/>
      <c r="E410" s="435"/>
      <c r="F410" s="435"/>
      <c r="G410" s="435"/>
      <c r="H410" s="435"/>
      <c r="I410" s="435"/>
      <c r="J410" s="435"/>
      <c r="K410" s="435"/>
      <c r="L410" s="435"/>
      <c r="M410" s="435"/>
      <c r="N410" s="435"/>
      <c r="O410" s="435"/>
      <c r="P410" s="435"/>
      <c r="Q410" s="435"/>
      <c r="R410" s="435"/>
      <c r="S410" s="435"/>
      <c r="T410" s="435"/>
      <c r="U410" s="435"/>
      <c r="V410" s="435"/>
      <c r="W410" s="435"/>
      <c r="X410" s="435"/>
      <c r="Y410" s="435"/>
      <c r="Z410" s="435"/>
      <c r="AA410" s="435"/>
      <c r="AB410" s="435"/>
      <c r="AC410" s="435"/>
      <c r="AD410" s="435"/>
      <c r="AE410" s="435"/>
      <c r="AF410" s="435"/>
      <c r="AG410" s="435"/>
      <c r="AH410" s="435"/>
      <c r="AI410" s="435"/>
      <c r="AJ410" s="435"/>
      <c r="AK410" s="435"/>
      <c r="AL410" s="435"/>
      <c r="AM410" s="435"/>
      <c r="AN410" s="435"/>
      <c r="AO410" s="435"/>
      <c r="AP410" s="435"/>
      <c r="AQ410" s="435"/>
      <c r="AR410" s="435"/>
      <c r="AS410" s="435"/>
      <c r="AT410" s="437"/>
      <c r="AY410" s="506"/>
    </row>
    <row r="411" spans="1:51" x14ac:dyDescent="0.2">
      <c r="A411" s="435"/>
      <c r="B411" s="435"/>
      <c r="C411" s="435"/>
      <c r="D411" s="435"/>
      <c r="E411" s="435"/>
      <c r="F411" s="435"/>
      <c r="G411" s="435"/>
      <c r="H411" s="435"/>
      <c r="I411" s="435"/>
      <c r="J411" s="435"/>
      <c r="K411" s="435"/>
      <c r="L411" s="435"/>
      <c r="M411" s="435"/>
      <c r="N411" s="435"/>
      <c r="O411" s="435"/>
      <c r="P411" s="435"/>
      <c r="Q411" s="435"/>
      <c r="R411" s="435"/>
      <c r="S411" s="435"/>
      <c r="T411" s="435"/>
      <c r="U411" s="435"/>
      <c r="V411" s="435"/>
      <c r="W411" s="435"/>
      <c r="X411" s="435"/>
      <c r="Y411" s="435"/>
      <c r="Z411" s="435"/>
      <c r="AA411" s="435"/>
      <c r="AB411" s="435"/>
      <c r="AC411" s="435"/>
      <c r="AD411" s="435"/>
      <c r="AE411" s="435"/>
      <c r="AF411" s="435"/>
      <c r="AG411" s="435"/>
      <c r="AH411" s="435"/>
      <c r="AI411" s="435"/>
      <c r="AJ411" s="435"/>
      <c r="AK411" s="435"/>
      <c r="AL411" s="435"/>
      <c r="AM411" s="435"/>
      <c r="AN411" s="435"/>
      <c r="AO411" s="435"/>
      <c r="AP411" s="435"/>
      <c r="AQ411" s="435"/>
      <c r="AR411" s="435"/>
      <c r="AS411" s="435"/>
      <c r="AT411" s="437"/>
      <c r="AY411" s="506"/>
    </row>
    <row r="412" spans="1:51" x14ac:dyDescent="0.2">
      <c r="A412" s="435"/>
      <c r="B412" s="435"/>
      <c r="C412" s="435"/>
      <c r="D412" s="435"/>
      <c r="E412" s="435"/>
      <c r="F412" s="435"/>
      <c r="G412" s="435"/>
      <c r="H412" s="435"/>
      <c r="I412" s="435"/>
      <c r="J412" s="435"/>
      <c r="K412" s="435"/>
      <c r="L412" s="435"/>
      <c r="M412" s="435"/>
      <c r="N412" s="435"/>
      <c r="O412" s="435"/>
      <c r="P412" s="435"/>
      <c r="Q412" s="435"/>
      <c r="R412" s="435"/>
      <c r="S412" s="435"/>
      <c r="T412" s="435"/>
      <c r="U412" s="435"/>
      <c r="V412" s="435"/>
      <c r="W412" s="435"/>
      <c r="X412" s="435"/>
      <c r="Y412" s="435"/>
      <c r="Z412" s="435"/>
      <c r="AA412" s="435"/>
      <c r="AB412" s="435"/>
      <c r="AC412" s="435"/>
      <c r="AD412" s="435"/>
      <c r="AE412" s="435"/>
      <c r="AF412" s="435"/>
      <c r="AG412" s="435"/>
      <c r="AH412" s="435"/>
      <c r="AI412" s="435"/>
      <c r="AJ412" s="435"/>
      <c r="AK412" s="435"/>
      <c r="AL412" s="435"/>
      <c r="AM412" s="435"/>
      <c r="AN412" s="435"/>
      <c r="AO412" s="435"/>
      <c r="AP412" s="435"/>
      <c r="AQ412" s="435"/>
      <c r="AR412" s="435"/>
      <c r="AS412" s="435"/>
      <c r="AT412" s="437"/>
      <c r="AY412" s="506"/>
    </row>
    <row r="413" spans="1:51" x14ac:dyDescent="0.2">
      <c r="A413" s="435"/>
      <c r="B413" s="435"/>
      <c r="C413" s="435"/>
      <c r="D413" s="435"/>
      <c r="E413" s="435"/>
      <c r="F413" s="435"/>
      <c r="G413" s="435"/>
      <c r="H413" s="435"/>
      <c r="I413" s="435"/>
      <c r="J413" s="435"/>
      <c r="K413" s="435"/>
      <c r="L413" s="435"/>
      <c r="M413" s="435"/>
      <c r="N413" s="435"/>
      <c r="O413" s="435"/>
      <c r="P413" s="435"/>
      <c r="Q413" s="435"/>
      <c r="R413" s="435"/>
      <c r="S413" s="435"/>
      <c r="T413" s="435"/>
      <c r="U413" s="435"/>
      <c r="V413" s="435"/>
      <c r="W413" s="435"/>
      <c r="X413" s="435"/>
      <c r="Y413" s="435"/>
      <c r="Z413" s="435"/>
      <c r="AA413" s="435"/>
      <c r="AB413" s="435"/>
      <c r="AC413" s="435"/>
      <c r="AD413" s="435"/>
      <c r="AE413" s="435"/>
      <c r="AF413" s="435"/>
      <c r="AG413" s="435"/>
      <c r="AH413" s="435"/>
      <c r="AI413" s="435"/>
      <c r="AJ413" s="435"/>
      <c r="AK413" s="435"/>
      <c r="AL413" s="435"/>
      <c r="AM413" s="435"/>
      <c r="AN413" s="435"/>
      <c r="AO413" s="435"/>
      <c r="AP413" s="435"/>
      <c r="AQ413" s="435"/>
      <c r="AR413" s="435"/>
      <c r="AS413" s="435"/>
      <c r="AT413" s="437"/>
      <c r="AY413" s="506"/>
    </row>
    <row r="414" spans="1:51" x14ac:dyDescent="0.2">
      <c r="A414" s="435"/>
      <c r="B414" s="435"/>
      <c r="C414" s="435"/>
      <c r="D414" s="435"/>
      <c r="E414" s="435"/>
      <c r="F414" s="435"/>
      <c r="G414" s="435"/>
      <c r="H414" s="435"/>
      <c r="I414" s="435"/>
      <c r="J414" s="435"/>
      <c r="K414" s="435"/>
      <c r="L414" s="435"/>
      <c r="M414" s="435"/>
      <c r="N414" s="435"/>
      <c r="O414" s="435"/>
      <c r="P414" s="435"/>
      <c r="Q414" s="435"/>
      <c r="R414" s="435"/>
      <c r="S414" s="435"/>
      <c r="T414" s="435"/>
      <c r="U414" s="435"/>
      <c r="V414" s="435"/>
      <c r="W414" s="435"/>
      <c r="X414" s="435"/>
      <c r="Y414" s="435"/>
      <c r="Z414" s="435"/>
      <c r="AA414" s="435"/>
      <c r="AB414" s="435"/>
      <c r="AC414" s="435"/>
      <c r="AD414" s="435"/>
      <c r="AE414" s="435"/>
      <c r="AF414" s="435"/>
      <c r="AG414" s="435"/>
      <c r="AH414" s="435"/>
      <c r="AI414" s="435"/>
      <c r="AJ414" s="435"/>
      <c r="AK414" s="435"/>
      <c r="AL414" s="435"/>
      <c r="AM414" s="435"/>
      <c r="AN414" s="435"/>
      <c r="AO414" s="435"/>
      <c r="AP414" s="435"/>
      <c r="AQ414" s="435"/>
      <c r="AR414" s="435"/>
      <c r="AS414" s="435"/>
      <c r="AT414" s="437"/>
      <c r="AY414" s="506"/>
    </row>
    <row r="415" spans="1:51" x14ac:dyDescent="0.2">
      <c r="A415" s="435"/>
      <c r="B415" s="435"/>
      <c r="C415" s="435"/>
      <c r="D415" s="435"/>
      <c r="E415" s="435"/>
      <c r="F415" s="435"/>
      <c r="G415" s="435"/>
      <c r="H415" s="435"/>
      <c r="I415" s="435"/>
      <c r="J415" s="435"/>
      <c r="K415" s="435"/>
      <c r="L415" s="435"/>
      <c r="M415" s="435"/>
      <c r="N415" s="435"/>
      <c r="O415" s="435"/>
      <c r="P415" s="435"/>
      <c r="Q415" s="435"/>
      <c r="R415" s="435"/>
      <c r="S415" s="435"/>
      <c r="T415" s="435"/>
      <c r="U415" s="435"/>
      <c r="V415" s="435"/>
      <c r="W415" s="435"/>
      <c r="X415" s="435"/>
      <c r="Y415" s="435"/>
      <c r="Z415" s="435"/>
      <c r="AA415" s="435"/>
      <c r="AB415" s="435"/>
      <c r="AC415" s="435"/>
      <c r="AD415" s="435"/>
      <c r="AE415" s="435"/>
      <c r="AF415" s="435"/>
      <c r="AG415" s="435"/>
      <c r="AH415" s="435"/>
      <c r="AI415" s="435"/>
      <c r="AJ415" s="435"/>
      <c r="AK415" s="435"/>
      <c r="AL415" s="435"/>
      <c r="AM415" s="435"/>
      <c r="AN415" s="435"/>
      <c r="AO415" s="435"/>
      <c r="AP415" s="435"/>
      <c r="AQ415" s="435"/>
      <c r="AR415" s="435"/>
      <c r="AS415" s="435"/>
      <c r="AT415" s="437"/>
      <c r="AY415" s="506"/>
    </row>
    <row r="416" spans="1:51" x14ac:dyDescent="0.2">
      <c r="A416" s="435"/>
      <c r="B416" s="435"/>
      <c r="C416" s="435"/>
      <c r="D416" s="435"/>
      <c r="E416" s="435"/>
      <c r="F416" s="435"/>
      <c r="G416" s="435"/>
      <c r="H416" s="435"/>
      <c r="I416" s="435"/>
      <c r="J416" s="435"/>
      <c r="K416" s="435"/>
      <c r="L416" s="435"/>
      <c r="M416" s="435"/>
      <c r="N416" s="435"/>
      <c r="O416" s="435"/>
      <c r="P416" s="435"/>
      <c r="Q416" s="435"/>
      <c r="R416" s="435"/>
      <c r="S416" s="435"/>
      <c r="T416" s="435"/>
      <c r="U416" s="435"/>
      <c r="V416" s="435"/>
      <c r="W416" s="435"/>
      <c r="X416" s="435"/>
      <c r="Y416" s="435"/>
      <c r="Z416" s="435"/>
      <c r="AA416" s="435"/>
      <c r="AB416" s="435"/>
      <c r="AC416" s="435"/>
      <c r="AD416" s="435"/>
      <c r="AE416" s="435"/>
      <c r="AF416" s="435"/>
      <c r="AG416" s="435"/>
      <c r="AH416" s="435"/>
      <c r="AI416" s="435"/>
      <c r="AJ416" s="435"/>
      <c r="AK416" s="435"/>
      <c r="AL416" s="435"/>
      <c r="AM416" s="435"/>
      <c r="AN416" s="435"/>
      <c r="AO416" s="435"/>
      <c r="AP416" s="435"/>
      <c r="AQ416" s="435"/>
      <c r="AR416" s="435"/>
      <c r="AS416" s="435"/>
      <c r="AT416" s="437"/>
      <c r="AY416" s="506"/>
    </row>
    <row r="417" spans="1:51" x14ac:dyDescent="0.2">
      <c r="A417" s="435"/>
      <c r="B417" s="435"/>
      <c r="C417" s="435"/>
      <c r="D417" s="435"/>
      <c r="E417" s="435"/>
      <c r="F417" s="435"/>
      <c r="G417" s="435"/>
      <c r="H417" s="435"/>
      <c r="I417" s="435"/>
      <c r="J417" s="435"/>
      <c r="K417" s="435"/>
      <c r="L417" s="435"/>
      <c r="M417" s="435"/>
      <c r="N417" s="435"/>
      <c r="O417" s="435"/>
      <c r="P417" s="435"/>
      <c r="Q417" s="435"/>
      <c r="R417" s="435"/>
      <c r="S417" s="435"/>
      <c r="T417" s="435"/>
      <c r="U417" s="435"/>
      <c r="V417" s="435"/>
      <c r="W417" s="435"/>
      <c r="X417" s="435"/>
      <c r="Y417" s="435"/>
      <c r="Z417" s="435"/>
      <c r="AA417" s="435"/>
      <c r="AB417" s="435"/>
      <c r="AC417" s="435"/>
      <c r="AD417" s="435"/>
      <c r="AE417" s="435"/>
      <c r="AF417" s="435"/>
      <c r="AG417" s="435"/>
      <c r="AH417" s="435"/>
      <c r="AI417" s="435"/>
      <c r="AJ417" s="435"/>
      <c r="AK417" s="435"/>
      <c r="AL417" s="435"/>
      <c r="AM417" s="435"/>
      <c r="AN417" s="435"/>
      <c r="AO417" s="435"/>
      <c r="AP417" s="435"/>
      <c r="AQ417" s="435"/>
      <c r="AR417" s="435"/>
      <c r="AS417" s="435"/>
      <c r="AT417" s="437"/>
      <c r="AY417" s="506"/>
    </row>
    <row r="418" spans="1:51" x14ac:dyDescent="0.2">
      <c r="A418" s="435"/>
      <c r="B418" s="435"/>
      <c r="C418" s="435"/>
      <c r="D418" s="435"/>
      <c r="E418" s="435"/>
      <c r="F418" s="435"/>
      <c r="G418" s="435"/>
      <c r="H418" s="435"/>
      <c r="I418" s="435"/>
      <c r="J418" s="435"/>
      <c r="K418" s="435"/>
      <c r="L418" s="435"/>
      <c r="M418" s="435"/>
      <c r="N418" s="435"/>
      <c r="O418" s="435"/>
      <c r="P418" s="435"/>
      <c r="Q418" s="435"/>
      <c r="R418" s="435"/>
      <c r="S418" s="435"/>
      <c r="T418" s="435"/>
      <c r="U418" s="435"/>
      <c r="V418" s="435"/>
      <c r="W418" s="435"/>
      <c r="X418" s="435"/>
      <c r="Y418" s="435"/>
      <c r="Z418" s="435"/>
      <c r="AA418" s="435"/>
      <c r="AB418" s="435"/>
      <c r="AC418" s="435"/>
      <c r="AD418" s="435"/>
      <c r="AE418" s="435"/>
      <c r="AF418" s="435"/>
      <c r="AG418" s="435"/>
      <c r="AH418" s="435"/>
      <c r="AI418" s="435"/>
      <c r="AJ418" s="435"/>
      <c r="AK418" s="435"/>
      <c r="AL418" s="435"/>
      <c r="AM418" s="435"/>
      <c r="AN418" s="435"/>
      <c r="AO418" s="435"/>
      <c r="AP418" s="435"/>
      <c r="AQ418" s="435"/>
      <c r="AR418" s="435"/>
      <c r="AS418" s="435"/>
      <c r="AT418" s="437"/>
      <c r="AY418" s="506"/>
    </row>
    <row r="419" spans="1:51" x14ac:dyDescent="0.2">
      <c r="A419" s="435"/>
      <c r="B419" s="435"/>
      <c r="C419" s="435"/>
      <c r="D419" s="435"/>
      <c r="E419" s="435"/>
      <c r="F419" s="435"/>
      <c r="G419" s="435"/>
      <c r="H419" s="435"/>
      <c r="I419" s="435"/>
      <c r="J419" s="435"/>
      <c r="K419" s="435"/>
      <c r="L419" s="435"/>
      <c r="M419" s="435"/>
      <c r="N419" s="435"/>
      <c r="O419" s="435"/>
      <c r="P419" s="435"/>
      <c r="Q419" s="435"/>
      <c r="R419" s="435"/>
      <c r="S419" s="435"/>
      <c r="T419" s="435"/>
      <c r="U419" s="435"/>
      <c r="V419" s="435"/>
      <c r="W419" s="435"/>
      <c r="X419" s="435"/>
      <c r="Y419" s="435"/>
      <c r="Z419" s="435"/>
      <c r="AA419" s="435"/>
      <c r="AB419" s="435"/>
      <c r="AC419" s="435"/>
      <c r="AD419" s="435"/>
      <c r="AE419" s="435"/>
      <c r="AF419" s="435"/>
      <c r="AG419" s="435"/>
      <c r="AH419" s="435"/>
      <c r="AI419" s="435"/>
      <c r="AJ419" s="435"/>
      <c r="AK419" s="435"/>
      <c r="AL419" s="435"/>
      <c r="AM419" s="435"/>
      <c r="AN419" s="435"/>
      <c r="AO419" s="435"/>
      <c r="AP419" s="435"/>
      <c r="AQ419" s="435"/>
      <c r="AR419" s="435"/>
      <c r="AS419" s="435"/>
      <c r="AT419" s="437"/>
      <c r="AY419" s="506"/>
    </row>
    <row r="420" spans="1:51" x14ac:dyDescent="0.2">
      <c r="A420" s="435"/>
      <c r="B420" s="435"/>
      <c r="C420" s="435"/>
      <c r="D420" s="435"/>
      <c r="E420" s="435"/>
      <c r="F420" s="435"/>
      <c r="G420" s="435"/>
      <c r="H420" s="435"/>
      <c r="I420" s="435"/>
      <c r="J420" s="435"/>
      <c r="K420" s="435"/>
      <c r="L420" s="435"/>
      <c r="M420" s="435"/>
      <c r="N420" s="435"/>
      <c r="O420" s="435"/>
      <c r="P420" s="435"/>
      <c r="Q420" s="435"/>
      <c r="R420" s="435"/>
      <c r="S420" s="435"/>
      <c r="T420" s="435"/>
      <c r="U420" s="435"/>
      <c r="V420" s="435"/>
      <c r="W420" s="435"/>
      <c r="X420" s="435"/>
      <c r="Y420" s="435"/>
      <c r="Z420" s="435"/>
      <c r="AA420" s="435"/>
      <c r="AB420" s="435"/>
      <c r="AC420" s="435"/>
      <c r="AD420" s="435"/>
      <c r="AE420" s="435"/>
      <c r="AF420" s="435"/>
      <c r="AG420" s="435"/>
      <c r="AH420" s="435"/>
      <c r="AI420" s="435"/>
      <c r="AJ420" s="435"/>
      <c r="AK420" s="435"/>
      <c r="AL420" s="435"/>
      <c r="AM420" s="435"/>
      <c r="AN420" s="435"/>
      <c r="AO420" s="435"/>
      <c r="AP420" s="435"/>
      <c r="AQ420" s="435"/>
      <c r="AR420" s="435"/>
      <c r="AS420" s="435"/>
      <c r="AT420" s="437"/>
      <c r="AY420" s="435"/>
    </row>
    <row r="421" spans="1:51" x14ac:dyDescent="0.2">
      <c r="A421" s="435"/>
      <c r="B421" s="435"/>
      <c r="C421" s="435"/>
      <c r="D421" s="435"/>
      <c r="E421" s="435"/>
      <c r="F421" s="435"/>
      <c r="G421" s="435"/>
      <c r="H421" s="435"/>
      <c r="I421" s="435"/>
      <c r="J421" s="435"/>
      <c r="K421" s="435"/>
      <c r="L421" s="435"/>
      <c r="M421" s="435"/>
      <c r="N421" s="435"/>
      <c r="O421" s="435"/>
      <c r="P421" s="435"/>
      <c r="Q421" s="435"/>
      <c r="R421" s="435"/>
      <c r="S421" s="435"/>
      <c r="T421" s="435"/>
      <c r="U421" s="435"/>
      <c r="V421" s="435"/>
      <c r="W421" s="435"/>
      <c r="X421" s="435"/>
      <c r="Y421" s="435"/>
      <c r="Z421" s="435"/>
      <c r="AA421" s="435"/>
      <c r="AB421" s="435"/>
      <c r="AC421" s="435"/>
      <c r="AD421" s="435"/>
      <c r="AE421" s="435"/>
      <c r="AF421" s="435"/>
      <c r="AG421" s="435"/>
      <c r="AH421" s="435"/>
      <c r="AI421" s="435"/>
      <c r="AJ421" s="435"/>
      <c r="AK421" s="435"/>
      <c r="AL421" s="435"/>
      <c r="AM421" s="435"/>
      <c r="AN421" s="435"/>
      <c r="AO421" s="435"/>
      <c r="AP421" s="435"/>
      <c r="AQ421" s="435"/>
      <c r="AR421" s="435"/>
      <c r="AS421" s="435"/>
      <c r="AT421" s="437"/>
      <c r="AY421" s="435"/>
    </row>
    <row r="422" spans="1:51" x14ac:dyDescent="0.2">
      <c r="A422" s="435"/>
      <c r="B422" s="435"/>
      <c r="C422" s="435"/>
      <c r="D422" s="435"/>
      <c r="E422" s="435"/>
      <c r="F422" s="435"/>
      <c r="G422" s="435"/>
      <c r="H422" s="435"/>
      <c r="I422" s="435"/>
      <c r="J422" s="435"/>
      <c r="K422" s="435"/>
      <c r="L422" s="435"/>
      <c r="M422" s="435"/>
      <c r="N422" s="435"/>
      <c r="O422" s="435"/>
      <c r="P422" s="435"/>
      <c r="Q422" s="435"/>
      <c r="R422" s="435"/>
      <c r="S422" s="435"/>
      <c r="T422" s="435"/>
      <c r="U422" s="435"/>
      <c r="V422" s="435"/>
      <c r="W422" s="435"/>
      <c r="X422" s="435"/>
      <c r="Y422" s="435"/>
      <c r="Z422" s="435"/>
      <c r="AA422" s="435"/>
      <c r="AB422" s="435"/>
      <c r="AC422" s="435"/>
      <c r="AD422" s="435"/>
      <c r="AE422" s="435"/>
      <c r="AF422" s="435"/>
      <c r="AG422" s="435"/>
      <c r="AH422" s="435"/>
      <c r="AI422" s="435"/>
      <c r="AJ422" s="435"/>
      <c r="AK422" s="435"/>
      <c r="AL422" s="435"/>
      <c r="AM422" s="435"/>
      <c r="AN422" s="435"/>
      <c r="AO422" s="435"/>
      <c r="AP422" s="435"/>
      <c r="AQ422" s="435"/>
      <c r="AR422" s="435"/>
      <c r="AS422" s="435"/>
      <c r="AT422" s="437"/>
      <c r="AY422" s="435"/>
    </row>
    <row r="423" spans="1:51" x14ac:dyDescent="0.2">
      <c r="A423" s="435"/>
      <c r="B423" s="435"/>
      <c r="C423" s="435"/>
      <c r="D423" s="435"/>
      <c r="E423" s="435"/>
      <c r="F423" s="435"/>
      <c r="G423" s="435"/>
      <c r="H423" s="435"/>
      <c r="I423" s="435"/>
      <c r="J423" s="435"/>
      <c r="K423" s="435"/>
      <c r="L423" s="435"/>
      <c r="M423" s="435"/>
      <c r="N423" s="435"/>
      <c r="O423" s="435"/>
      <c r="P423" s="435"/>
      <c r="Q423" s="435"/>
      <c r="R423" s="435"/>
      <c r="S423" s="435"/>
      <c r="T423" s="435"/>
      <c r="U423" s="435"/>
      <c r="V423" s="435"/>
      <c r="W423" s="435"/>
      <c r="X423" s="435"/>
      <c r="Y423" s="435"/>
      <c r="Z423" s="435"/>
      <c r="AA423" s="435"/>
      <c r="AB423" s="435"/>
      <c r="AC423" s="435"/>
      <c r="AD423" s="435"/>
      <c r="AE423" s="435"/>
      <c r="AF423" s="435"/>
      <c r="AG423" s="435"/>
      <c r="AH423" s="435"/>
      <c r="AI423" s="435"/>
      <c r="AJ423" s="435"/>
      <c r="AK423" s="435"/>
      <c r="AL423" s="435"/>
      <c r="AM423" s="435"/>
      <c r="AN423" s="435"/>
      <c r="AO423" s="435"/>
      <c r="AP423" s="435"/>
      <c r="AQ423" s="435"/>
      <c r="AR423" s="435"/>
      <c r="AS423" s="435"/>
      <c r="AT423" s="437"/>
      <c r="AY423" s="435"/>
    </row>
    <row r="424" spans="1:51" x14ac:dyDescent="0.2">
      <c r="A424" s="435"/>
      <c r="B424" s="435"/>
      <c r="C424" s="435"/>
      <c r="D424" s="435"/>
      <c r="E424" s="435"/>
      <c r="F424" s="435"/>
      <c r="G424" s="435"/>
      <c r="H424" s="435"/>
      <c r="I424" s="435"/>
      <c r="J424" s="435"/>
      <c r="K424" s="435"/>
      <c r="L424" s="435"/>
      <c r="M424" s="435"/>
      <c r="N424" s="435"/>
      <c r="O424" s="435"/>
      <c r="P424" s="435"/>
      <c r="Q424" s="435"/>
      <c r="R424" s="435"/>
      <c r="S424" s="435"/>
      <c r="T424" s="435"/>
      <c r="U424" s="435"/>
      <c r="V424" s="435"/>
      <c r="W424" s="435"/>
      <c r="X424" s="435"/>
      <c r="Y424" s="435"/>
      <c r="Z424" s="435"/>
      <c r="AA424" s="435"/>
      <c r="AB424" s="435"/>
      <c r="AC424" s="435"/>
      <c r="AD424" s="435"/>
      <c r="AE424" s="435"/>
      <c r="AF424" s="435"/>
      <c r="AG424" s="435"/>
      <c r="AH424" s="435"/>
      <c r="AI424" s="435"/>
      <c r="AJ424" s="435"/>
      <c r="AK424" s="435"/>
      <c r="AL424" s="435"/>
      <c r="AM424" s="435"/>
      <c r="AN424" s="435"/>
      <c r="AO424" s="435"/>
      <c r="AP424" s="435"/>
      <c r="AQ424" s="435"/>
      <c r="AR424" s="435"/>
      <c r="AS424" s="435"/>
      <c r="AT424" s="437"/>
      <c r="AY424" s="435"/>
    </row>
    <row r="425" spans="1:51" x14ac:dyDescent="0.2">
      <c r="A425" s="435"/>
      <c r="B425" s="435"/>
      <c r="C425" s="435"/>
      <c r="D425" s="435"/>
      <c r="E425" s="435"/>
      <c r="F425" s="435"/>
      <c r="G425" s="435"/>
      <c r="H425" s="435"/>
      <c r="I425" s="435"/>
      <c r="J425" s="435"/>
      <c r="K425" s="435"/>
      <c r="L425" s="435"/>
      <c r="M425" s="435"/>
      <c r="N425" s="435"/>
      <c r="O425" s="435"/>
      <c r="P425" s="435"/>
      <c r="Q425" s="435"/>
      <c r="R425" s="435"/>
      <c r="S425" s="435"/>
      <c r="T425" s="435"/>
      <c r="U425" s="435"/>
      <c r="V425" s="435"/>
      <c r="W425" s="435"/>
      <c r="X425" s="435"/>
      <c r="Y425" s="435"/>
      <c r="Z425" s="435"/>
      <c r="AA425" s="435"/>
      <c r="AB425" s="435"/>
      <c r="AC425" s="435"/>
      <c r="AD425" s="435"/>
      <c r="AE425" s="435"/>
      <c r="AF425" s="435"/>
      <c r="AG425" s="435"/>
      <c r="AH425" s="435"/>
      <c r="AI425" s="435"/>
      <c r="AJ425" s="435"/>
      <c r="AK425" s="435"/>
      <c r="AL425" s="435"/>
      <c r="AM425" s="435"/>
      <c r="AN425" s="435"/>
      <c r="AO425" s="435"/>
      <c r="AP425" s="435"/>
      <c r="AQ425" s="435"/>
      <c r="AR425" s="435"/>
      <c r="AS425" s="435"/>
      <c r="AT425" s="437"/>
      <c r="AY425" s="435"/>
    </row>
    <row r="426" spans="1:51" x14ac:dyDescent="0.2">
      <c r="A426" s="435"/>
      <c r="B426" s="435"/>
      <c r="C426" s="435"/>
      <c r="D426" s="435"/>
      <c r="E426" s="435"/>
      <c r="F426" s="435"/>
      <c r="G426" s="435"/>
      <c r="H426" s="435"/>
      <c r="I426" s="435"/>
      <c r="J426" s="435"/>
      <c r="K426" s="435"/>
      <c r="L426" s="435"/>
      <c r="M426" s="435"/>
      <c r="N426" s="435"/>
      <c r="O426" s="435"/>
      <c r="P426" s="435"/>
      <c r="Q426" s="435"/>
      <c r="R426" s="435"/>
      <c r="S426" s="435"/>
      <c r="T426" s="435"/>
      <c r="U426" s="435"/>
      <c r="V426" s="435"/>
      <c r="W426" s="435"/>
      <c r="X426" s="435"/>
      <c r="Y426" s="435"/>
      <c r="Z426" s="435"/>
      <c r="AA426" s="435"/>
      <c r="AB426" s="435"/>
      <c r="AC426" s="435"/>
      <c r="AD426" s="435"/>
      <c r="AE426" s="435"/>
      <c r="AF426" s="435"/>
      <c r="AG426" s="435"/>
      <c r="AH426" s="435"/>
      <c r="AI426" s="435"/>
      <c r="AJ426" s="435"/>
      <c r="AK426" s="435"/>
      <c r="AL426" s="435"/>
      <c r="AM426" s="435"/>
      <c r="AN426" s="435"/>
      <c r="AO426" s="435"/>
      <c r="AP426" s="435"/>
      <c r="AQ426" s="435"/>
      <c r="AR426" s="435"/>
      <c r="AS426" s="435"/>
      <c r="AT426" s="437"/>
      <c r="AY426" s="435"/>
    </row>
    <row r="427" spans="1:51" x14ac:dyDescent="0.2">
      <c r="A427" s="435"/>
      <c r="B427" s="435"/>
      <c r="C427" s="435"/>
      <c r="D427" s="435"/>
      <c r="E427" s="435"/>
      <c r="F427" s="435"/>
      <c r="G427" s="435"/>
      <c r="H427" s="435"/>
      <c r="I427" s="435"/>
      <c r="J427" s="435"/>
      <c r="K427" s="435"/>
      <c r="L427" s="435"/>
      <c r="M427" s="435"/>
      <c r="N427" s="435"/>
      <c r="O427" s="435"/>
      <c r="P427" s="435"/>
      <c r="Q427" s="435"/>
      <c r="R427" s="435"/>
      <c r="S427" s="435"/>
      <c r="T427" s="435"/>
      <c r="U427" s="435"/>
      <c r="V427" s="435"/>
      <c r="W427" s="435"/>
      <c r="X427" s="435"/>
      <c r="Y427" s="435"/>
      <c r="Z427" s="435"/>
      <c r="AA427" s="435"/>
      <c r="AB427" s="435"/>
      <c r="AC427" s="435"/>
      <c r="AD427" s="435"/>
      <c r="AE427" s="435"/>
      <c r="AF427" s="435"/>
      <c r="AG427" s="435"/>
      <c r="AH427" s="435"/>
      <c r="AI427" s="435"/>
      <c r="AJ427" s="435"/>
      <c r="AK427" s="435"/>
      <c r="AL427" s="435"/>
      <c r="AM427" s="435"/>
      <c r="AN427" s="435"/>
      <c r="AO427" s="435"/>
      <c r="AP427" s="435"/>
      <c r="AQ427" s="435"/>
      <c r="AR427" s="435"/>
      <c r="AS427" s="435"/>
      <c r="AT427" s="437"/>
      <c r="AY427" s="435"/>
    </row>
    <row r="428" spans="1:51" x14ac:dyDescent="0.2">
      <c r="A428" s="435"/>
      <c r="B428" s="435"/>
      <c r="C428" s="435"/>
      <c r="D428" s="435"/>
      <c r="E428" s="435"/>
      <c r="F428" s="435"/>
      <c r="G428" s="435"/>
      <c r="H428" s="435"/>
      <c r="I428" s="435"/>
      <c r="J428" s="435"/>
      <c r="K428" s="435"/>
      <c r="L428" s="435"/>
      <c r="M428" s="435"/>
      <c r="N428" s="435"/>
      <c r="O428" s="435"/>
      <c r="P428" s="435"/>
      <c r="Q428" s="435"/>
      <c r="R428" s="435"/>
      <c r="S428" s="435"/>
      <c r="T428" s="435"/>
      <c r="U428" s="435"/>
      <c r="V428" s="435"/>
      <c r="W428" s="435"/>
      <c r="X428" s="435"/>
      <c r="Y428" s="435"/>
      <c r="Z428" s="435"/>
      <c r="AA428" s="435"/>
      <c r="AB428" s="435"/>
      <c r="AC428" s="435"/>
      <c r="AD428" s="435"/>
      <c r="AE428" s="435"/>
      <c r="AF428" s="435"/>
      <c r="AG428" s="435"/>
      <c r="AH428" s="435"/>
      <c r="AI428" s="435"/>
      <c r="AJ428" s="435"/>
      <c r="AK428" s="435"/>
      <c r="AL428" s="435"/>
      <c r="AM428" s="435"/>
      <c r="AN428" s="435"/>
      <c r="AO428" s="435"/>
      <c r="AP428" s="435"/>
      <c r="AQ428" s="435"/>
      <c r="AR428" s="435"/>
      <c r="AS428" s="435"/>
      <c r="AT428" s="437"/>
      <c r="AY428" s="435"/>
    </row>
    <row r="429" spans="1:51" x14ac:dyDescent="0.2">
      <c r="A429" s="435"/>
      <c r="B429" s="435"/>
      <c r="C429" s="435"/>
      <c r="D429" s="435"/>
      <c r="E429" s="435"/>
      <c r="F429" s="435"/>
      <c r="G429" s="435"/>
      <c r="H429" s="435"/>
      <c r="I429" s="435"/>
      <c r="J429" s="435"/>
      <c r="K429" s="435"/>
      <c r="L429" s="435"/>
      <c r="M429" s="435"/>
      <c r="N429" s="435"/>
      <c r="O429" s="435"/>
      <c r="P429" s="435"/>
      <c r="Q429" s="435"/>
      <c r="R429" s="435"/>
      <c r="S429" s="435"/>
      <c r="T429" s="435"/>
      <c r="U429" s="435"/>
      <c r="V429" s="435"/>
      <c r="W429" s="435"/>
      <c r="X429" s="435"/>
      <c r="Y429" s="435"/>
      <c r="Z429" s="435"/>
      <c r="AA429" s="435"/>
      <c r="AB429" s="435"/>
      <c r="AC429" s="435"/>
      <c r="AD429" s="435"/>
      <c r="AE429" s="435"/>
      <c r="AF429" s="435"/>
      <c r="AG429" s="435"/>
      <c r="AH429" s="435"/>
      <c r="AI429" s="435"/>
      <c r="AJ429" s="435"/>
      <c r="AK429" s="435"/>
      <c r="AL429" s="435"/>
      <c r="AM429" s="435"/>
      <c r="AN429" s="435"/>
      <c r="AO429" s="435"/>
      <c r="AP429" s="435"/>
      <c r="AQ429" s="435"/>
      <c r="AR429" s="435"/>
      <c r="AS429" s="435"/>
      <c r="AT429" s="437"/>
      <c r="AY429" s="435"/>
    </row>
    <row r="430" spans="1:51" x14ac:dyDescent="0.2">
      <c r="A430" s="435"/>
      <c r="B430" s="435"/>
      <c r="C430" s="435"/>
      <c r="D430" s="435"/>
      <c r="E430" s="435"/>
      <c r="F430" s="435"/>
      <c r="G430" s="435"/>
      <c r="H430" s="435"/>
      <c r="I430" s="435"/>
      <c r="J430" s="435"/>
      <c r="K430" s="435"/>
      <c r="L430" s="435"/>
      <c r="M430" s="435"/>
      <c r="N430" s="435"/>
      <c r="O430" s="435"/>
      <c r="P430" s="435"/>
      <c r="Q430" s="435"/>
      <c r="R430" s="435"/>
      <c r="S430" s="435"/>
      <c r="T430" s="435"/>
      <c r="U430" s="435"/>
      <c r="V430" s="435"/>
      <c r="W430" s="435"/>
      <c r="X430" s="435"/>
      <c r="Y430" s="435"/>
      <c r="Z430" s="435"/>
      <c r="AA430" s="435"/>
      <c r="AB430" s="435"/>
      <c r="AC430" s="435"/>
      <c r="AD430" s="435"/>
      <c r="AE430" s="435"/>
      <c r="AF430" s="435"/>
      <c r="AG430" s="435"/>
      <c r="AH430" s="435"/>
      <c r="AI430" s="435"/>
      <c r="AJ430" s="435"/>
      <c r="AK430" s="435"/>
      <c r="AL430" s="435"/>
      <c r="AM430" s="435"/>
      <c r="AN430" s="435"/>
      <c r="AO430" s="435"/>
      <c r="AP430" s="435"/>
      <c r="AQ430" s="435"/>
      <c r="AR430" s="435"/>
      <c r="AS430" s="435"/>
      <c r="AT430" s="437"/>
      <c r="AY430" s="435"/>
    </row>
    <row r="431" spans="1:51" x14ac:dyDescent="0.2">
      <c r="A431" s="435"/>
      <c r="B431" s="435"/>
      <c r="C431" s="435"/>
      <c r="D431" s="435"/>
      <c r="E431" s="435"/>
      <c r="F431" s="435"/>
      <c r="G431" s="435"/>
      <c r="H431" s="435"/>
      <c r="I431" s="435"/>
      <c r="J431" s="435"/>
      <c r="K431" s="435"/>
      <c r="L431" s="435"/>
      <c r="M431" s="435"/>
      <c r="N431" s="435"/>
      <c r="O431" s="435"/>
      <c r="P431" s="435"/>
      <c r="Q431" s="435"/>
      <c r="R431" s="435"/>
      <c r="S431" s="435"/>
      <c r="T431" s="435"/>
      <c r="U431" s="435"/>
      <c r="V431" s="435"/>
      <c r="W431" s="435"/>
      <c r="X431" s="435"/>
      <c r="Y431" s="435"/>
      <c r="Z431" s="435"/>
      <c r="AA431" s="435"/>
      <c r="AB431" s="435"/>
      <c r="AC431" s="435"/>
      <c r="AD431" s="435"/>
      <c r="AE431" s="435"/>
      <c r="AF431" s="435"/>
      <c r="AG431" s="435"/>
      <c r="AH431" s="435"/>
      <c r="AI431" s="435"/>
      <c r="AJ431" s="435"/>
      <c r="AK431" s="435"/>
      <c r="AL431" s="435"/>
      <c r="AM431" s="435"/>
      <c r="AN431" s="435"/>
      <c r="AO431" s="435"/>
      <c r="AP431" s="435"/>
      <c r="AQ431" s="435"/>
      <c r="AR431" s="435"/>
      <c r="AS431" s="435"/>
      <c r="AT431" s="437"/>
      <c r="AY431" s="435"/>
    </row>
    <row r="432" spans="1:51" x14ac:dyDescent="0.2">
      <c r="A432" s="435"/>
      <c r="B432" s="435"/>
      <c r="C432" s="435"/>
      <c r="D432" s="435"/>
      <c r="E432" s="435"/>
      <c r="F432" s="435"/>
      <c r="G432" s="435"/>
      <c r="H432" s="435"/>
      <c r="I432" s="435"/>
      <c r="J432" s="435"/>
      <c r="K432" s="435"/>
      <c r="L432" s="435"/>
      <c r="M432" s="435"/>
      <c r="N432" s="435"/>
      <c r="O432" s="435"/>
      <c r="P432" s="435"/>
      <c r="Q432" s="435"/>
      <c r="R432" s="435"/>
      <c r="S432" s="435"/>
      <c r="T432" s="435"/>
      <c r="U432" s="435"/>
      <c r="V432" s="435"/>
      <c r="W432" s="435"/>
      <c r="X432" s="435"/>
      <c r="Y432" s="435"/>
      <c r="Z432" s="435"/>
      <c r="AA432" s="435"/>
      <c r="AB432" s="435"/>
      <c r="AC432" s="435"/>
      <c r="AD432" s="435"/>
      <c r="AE432" s="435"/>
      <c r="AF432" s="435"/>
      <c r="AG432" s="435"/>
      <c r="AH432" s="435"/>
      <c r="AI432" s="435"/>
      <c r="AJ432" s="435"/>
      <c r="AK432" s="435"/>
      <c r="AL432" s="435"/>
      <c r="AM432" s="435"/>
      <c r="AN432" s="435"/>
      <c r="AO432" s="435"/>
      <c r="AP432" s="435"/>
      <c r="AQ432" s="435"/>
      <c r="AR432" s="435"/>
      <c r="AS432" s="435"/>
      <c r="AT432" s="437"/>
      <c r="AY432" s="435"/>
    </row>
    <row r="433" spans="1:51" x14ac:dyDescent="0.2">
      <c r="A433" s="435"/>
      <c r="B433" s="435"/>
      <c r="C433" s="435"/>
      <c r="D433" s="435"/>
      <c r="E433" s="435"/>
      <c r="F433" s="435"/>
      <c r="G433" s="435"/>
      <c r="H433" s="435"/>
      <c r="I433" s="435"/>
      <c r="J433" s="435"/>
      <c r="K433" s="435"/>
      <c r="L433" s="435"/>
      <c r="M433" s="435"/>
      <c r="N433" s="435"/>
      <c r="O433" s="435"/>
      <c r="P433" s="435"/>
      <c r="Q433" s="435"/>
      <c r="R433" s="435"/>
      <c r="S433" s="435"/>
      <c r="T433" s="435"/>
      <c r="U433" s="435"/>
      <c r="V433" s="435"/>
      <c r="W433" s="435"/>
      <c r="X433" s="435"/>
      <c r="Y433" s="435"/>
      <c r="Z433" s="435"/>
      <c r="AA433" s="435"/>
      <c r="AB433" s="435"/>
      <c r="AC433" s="435"/>
      <c r="AD433" s="435"/>
      <c r="AE433" s="435"/>
      <c r="AF433" s="435"/>
      <c r="AG433" s="435"/>
      <c r="AH433" s="435"/>
      <c r="AI433" s="435"/>
      <c r="AJ433" s="435"/>
      <c r="AK433" s="435"/>
      <c r="AL433" s="435"/>
      <c r="AM433" s="435"/>
      <c r="AN433" s="435"/>
      <c r="AO433" s="435"/>
      <c r="AP433" s="435"/>
      <c r="AQ433" s="435"/>
      <c r="AR433" s="435"/>
      <c r="AS433" s="435"/>
      <c r="AT433" s="437"/>
      <c r="AY433" s="435"/>
    </row>
    <row r="434" spans="1:51" x14ac:dyDescent="0.2">
      <c r="A434" s="435"/>
      <c r="B434" s="435"/>
      <c r="C434" s="435"/>
      <c r="D434" s="435"/>
      <c r="E434" s="435"/>
      <c r="F434" s="435"/>
      <c r="G434" s="435"/>
      <c r="H434" s="435"/>
      <c r="I434" s="435"/>
      <c r="J434" s="435"/>
      <c r="K434" s="435"/>
      <c r="L434" s="435"/>
      <c r="M434" s="435"/>
      <c r="N434" s="435"/>
      <c r="O434" s="435"/>
      <c r="P434" s="435"/>
      <c r="Q434" s="435"/>
      <c r="R434" s="435"/>
      <c r="S434" s="435"/>
      <c r="T434" s="435"/>
      <c r="U434" s="435"/>
      <c r="V434" s="435"/>
      <c r="W434" s="435"/>
      <c r="X434" s="435"/>
      <c r="Y434" s="435"/>
      <c r="Z434" s="435"/>
      <c r="AA434" s="435"/>
      <c r="AB434" s="435"/>
      <c r="AC434" s="435"/>
      <c r="AD434" s="435"/>
      <c r="AE434" s="435"/>
      <c r="AF434" s="435"/>
      <c r="AG434" s="435"/>
      <c r="AH434" s="435"/>
      <c r="AI434" s="435"/>
      <c r="AJ434" s="435"/>
      <c r="AK434" s="435"/>
      <c r="AL434" s="435"/>
      <c r="AM434" s="435"/>
      <c r="AN434" s="435"/>
      <c r="AO434" s="435"/>
      <c r="AP434" s="435"/>
      <c r="AQ434" s="435"/>
      <c r="AR434" s="435"/>
      <c r="AS434" s="435"/>
      <c r="AT434" s="437"/>
      <c r="AY434" s="435"/>
    </row>
    <row r="435" spans="1:51" x14ac:dyDescent="0.2">
      <c r="A435" s="435"/>
      <c r="B435" s="435"/>
      <c r="C435" s="435"/>
      <c r="D435" s="435"/>
      <c r="E435" s="435"/>
      <c r="F435" s="435"/>
      <c r="G435" s="435"/>
      <c r="H435" s="435"/>
      <c r="I435" s="435"/>
      <c r="J435" s="435"/>
      <c r="K435" s="435"/>
      <c r="L435" s="435"/>
      <c r="M435" s="435"/>
      <c r="N435" s="435"/>
      <c r="O435" s="435"/>
      <c r="P435" s="435"/>
      <c r="Q435" s="435"/>
      <c r="R435" s="435"/>
      <c r="S435" s="435"/>
      <c r="T435" s="435"/>
      <c r="U435" s="435"/>
      <c r="V435" s="435"/>
      <c r="W435" s="435"/>
      <c r="X435" s="435"/>
      <c r="Y435" s="435"/>
      <c r="Z435" s="435"/>
      <c r="AA435" s="435"/>
      <c r="AB435" s="435"/>
      <c r="AC435" s="435"/>
      <c r="AD435" s="435"/>
      <c r="AE435" s="435"/>
      <c r="AF435" s="435"/>
      <c r="AG435" s="435"/>
      <c r="AH435" s="435"/>
      <c r="AI435" s="435"/>
      <c r="AJ435" s="435"/>
      <c r="AK435" s="435"/>
      <c r="AL435" s="435"/>
      <c r="AM435" s="435"/>
      <c r="AN435" s="435"/>
      <c r="AO435" s="435"/>
      <c r="AP435" s="435"/>
      <c r="AQ435" s="435"/>
      <c r="AR435" s="435"/>
      <c r="AS435" s="435"/>
      <c r="AT435" s="437"/>
      <c r="AY435" s="435"/>
    </row>
    <row r="436" spans="1:51" x14ac:dyDescent="0.2">
      <c r="A436" s="435"/>
      <c r="B436" s="435"/>
      <c r="C436" s="435"/>
      <c r="D436" s="435"/>
      <c r="E436" s="435"/>
      <c r="F436" s="435"/>
      <c r="G436" s="435"/>
      <c r="H436" s="435"/>
      <c r="I436" s="435"/>
      <c r="J436" s="435"/>
      <c r="K436" s="435"/>
      <c r="L436" s="435"/>
      <c r="M436" s="435"/>
      <c r="N436" s="435"/>
      <c r="O436" s="435"/>
      <c r="P436" s="435"/>
      <c r="Q436" s="435"/>
      <c r="R436" s="435"/>
      <c r="S436" s="435"/>
      <c r="T436" s="435"/>
      <c r="U436" s="435"/>
      <c r="V436" s="435"/>
      <c r="W436" s="435"/>
      <c r="X436" s="435"/>
      <c r="Y436" s="435"/>
      <c r="Z436" s="435"/>
      <c r="AA436" s="435"/>
      <c r="AB436" s="435"/>
      <c r="AC436" s="435"/>
      <c r="AD436" s="435"/>
      <c r="AE436" s="435"/>
      <c r="AF436" s="435"/>
      <c r="AG436" s="435"/>
      <c r="AH436" s="435"/>
      <c r="AI436" s="435"/>
      <c r="AJ436" s="435"/>
      <c r="AK436" s="435"/>
      <c r="AL436" s="435"/>
      <c r="AM436" s="435"/>
      <c r="AN436" s="435"/>
      <c r="AO436" s="435"/>
      <c r="AP436" s="435"/>
      <c r="AQ436" s="435"/>
      <c r="AR436" s="435"/>
      <c r="AS436" s="435"/>
      <c r="AT436" s="437"/>
      <c r="AY436" s="435"/>
    </row>
    <row r="437" spans="1:51" x14ac:dyDescent="0.2">
      <c r="A437" s="435"/>
      <c r="B437" s="435"/>
      <c r="C437" s="435"/>
      <c r="D437" s="435"/>
      <c r="E437" s="435"/>
      <c r="F437" s="435"/>
      <c r="G437" s="435"/>
      <c r="H437" s="435"/>
      <c r="I437" s="435"/>
      <c r="J437" s="435"/>
      <c r="K437" s="435"/>
      <c r="L437" s="435"/>
      <c r="M437" s="435"/>
      <c r="N437" s="435"/>
      <c r="O437" s="435"/>
      <c r="P437" s="435"/>
      <c r="Q437" s="435"/>
      <c r="R437" s="435"/>
      <c r="S437" s="435"/>
      <c r="T437" s="435"/>
      <c r="U437" s="435"/>
      <c r="V437" s="435"/>
      <c r="W437" s="435"/>
      <c r="X437" s="435"/>
      <c r="Y437" s="435"/>
      <c r="Z437" s="435"/>
      <c r="AA437" s="435"/>
      <c r="AB437" s="435"/>
      <c r="AC437" s="435"/>
      <c r="AD437" s="435"/>
      <c r="AE437" s="435"/>
      <c r="AF437" s="435"/>
      <c r="AG437" s="435"/>
      <c r="AH437" s="435"/>
      <c r="AI437" s="435"/>
      <c r="AJ437" s="435"/>
      <c r="AK437" s="435"/>
      <c r="AL437" s="435"/>
      <c r="AM437" s="435"/>
      <c r="AN437" s="435"/>
      <c r="AO437" s="435"/>
      <c r="AP437" s="435"/>
      <c r="AQ437" s="435"/>
      <c r="AR437" s="435"/>
      <c r="AS437" s="435"/>
      <c r="AT437" s="437"/>
      <c r="AY437" s="435"/>
    </row>
    <row r="438" spans="1:51" x14ac:dyDescent="0.2">
      <c r="A438" s="435"/>
      <c r="B438" s="435"/>
      <c r="C438" s="435"/>
      <c r="D438" s="435"/>
      <c r="E438" s="435"/>
      <c r="F438" s="435"/>
      <c r="G438" s="435"/>
      <c r="H438" s="435"/>
      <c r="I438" s="435"/>
      <c r="J438" s="435"/>
      <c r="K438" s="435"/>
      <c r="L438" s="435"/>
      <c r="M438" s="435"/>
      <c r="N438" s="435"/>
      <c r="O438" s="435"/>
      <c r="P438" s="435"/>
      <c r="Q438" s="435"/>
      <c r="R438" s="435"/>
      <c r="S438" s="435"/>
      <c r="T438" s="435"/>
      <c r="U438" s="435"/>
      <c r="V438" s="435"/>
      <c r="W438" s="435"/>
      <c r="X438" s="435"/>
      <c r="Y438" s="435"/>
      <c r="Z438" s="435"/>
      <c r="AA438" s="435"/>
      <c r="AB438" s="435"/>
      <c r="AC438" s="435"/>
      <c r="AD438" s="435"/>
      <c r="AE438" s="435"/>
      <c r="AF438" s="435"/>
      <c r="AG438" s="435"/>
      <c r="AH438" s="435"/>
      <c r="AI438" s="435"/>
      <c r="AJ438" s="435"/>
      <c r="AK438" s="435"/>
      <c r="AL438" s="435"/>
      <c r="AM438" s="435"/>
      <c r="AN438" s="435"/>
      <c r="AO438" s="435"/>
      <c r="AP438" s="435"/>
      <c r="AQ438" s="435"/>
      <c r="AR438" s="435"/>
      <c r="AS438" s="435"/>
      <c r="AT438" s="437"/>
    </row>
    <row r="439" spans="1:51" x14ac:dyDescent="0.2">
      <c r="A439" s="435"/>
      <c r="B439" s="435"/>
      <c r="C439" s="435"/>
      <c r="D439" s="435"/>
      <c r="E439" s="435"/>
      <c r="F439" s="435"/>
      <c r="G439" s="435"/>
      <c r="H439" s="435"/>
      <c r="I439" s="435"/>
      <c r="J439" s="435"/>
      <c r="K439" s="435"/>
      <c r="L439" s="435"/>
      <c r="M439" s="435"/>
      <c r="N439" s="435"/>
      <c r="O439" s="435"/>
      <c r="P439" s="435"/>
      <c r="Q439" s="435"/>
      <c r="R439" s="435"/>
      <c r="S439" s="435"/>
      <c r="T439" s="435"/>
      <c r="U439" s="435"/>
      <c r="V439" s="435"/>
      <c r="W439" s="435"/>
      <c r="X439" s="435"/>
      <c r="Y439" s="435"/>
      <c r="Z439" s="435"/>
      <c r="AA439" s="435"/>
      <c r="AB439" s="435"/>
      <c r="AC439" s="435"/>
      <c r="AD439" s="435"/>
      <c r="AE439" s="435"/>
      <c r="AF439" s="435"/>
      <c r="AG439" s="435"/>
      <c r="AH439" s="435"/>
      <c r="AI439" s="435"/>
      <c r="AJ439" s="435"/>
      <c r="AK439" s="435"/>
      <c r="AL439" s="435"/>
      <c r="AM439" s="435"/>
      <c r="AN439" s="435"/>
      <c r="AO439" s="435"/>
      <c r="AP439" s="435"/>
      <c r="AQ439" s="435"/>
      <c r="AR439" s="435"/>
      <c r="AS439" s="435"/>
      <c r="AT439" s="437"/>
    </row>
    <row r="440" spans="1:51" x14ac:dyDescent="0.2">
      <c r="A440" s="435"/>
      <c r="B440" s="435"/>
      <c r="C440" s="435"/>
      <c r="D440" s="435"/>
      <c r="E440" s="435"/>
      <c r="F440" s="435"/>
      <c r="G440" s="435"/>
      <c r="H440" s="435"/>
      <c r="I440" s="435"/>
      <c r="J440" s="435"/>
      <c r="K440" s="435"/>
      <c r="L440" s="435"/>
      <c r="M440" s="435"/>
      <c r="N440" s="435"/>
      <c r="O440" s="435"/>
      <c r="P440" s="435"/>
      <c r="Q440" s="435"/>
      <c r="R440" s="435"/>
      <c r="S440" s="435"/>
      <c r="T440" s="435"/>
      <c r="U440" s="435"/>
      <c r="V440" s="435"/>
      <c r="W440" s="435"/>
      <c r="X440" s="435"/>
      <c r="Y440" s="435"/>
      <c r="Z440" s="435"/>
      <c r="AA440" s="435"/>
      <c r="AB440" s="435"/>
      <c r="AC440" s="435"/>
      <c r="AD440" s="435"/>
      <c r="AE440" s="435"/>
      <c r="AF440" s="435"/>
      <c r="AG440" s="435"/>
      <c r="AH440" s="435"/>
      <c r="AI440" s="435"/>
      <c r="AJ440" s="435"/>
      <c r="AK440" s="435"/>
      <c r="AL440" s="435"/>
      <c r="AM440" s="435"/>
      <c r="AN440" s="435"/>
      <c r="AO440" s="435"/>
      <c r="AP440" s="435"/>
      <c r="AQ440" s="435"/>
      <c r="AR440" s="435"/>
      <c r="AS440" s="435"/>
      <c r="AT440" s="437"/>
    </row>
    <row r="441" spans="1:51" x14ac:dyDescent="0.2">
      <c r="A441" s="435"/>
      <c r="B441" s="435"/>
      <c r="C441" s="435"/>
      <c r="D441" s="435"/>
      <c r="E441" s="435"/>
      <c r="F441" s="435"/>
      <c r="G441" s="435"/>
      <c r="H441" s="435"/>
      <c r="I441" s="435"/>
      <c r="J441" s="435"/>
      <c r="K441" s="435"/>
      <c r="L441" s="435"/>
      <c r="M441" s="435"/>
      <c r="N441" s="435"/>
      <c r="O441" s="435"/>
      <c r="P441" s="435"/>
      <c r="Q441" s="435"/>
      <c r="R441" s="435"/>
      <c r="S441" s="435"/>
      <c r="T441" s="435"/>
      <c r="U441" s="435"/>
      <c r="V441" s="435"/>
      <c r="W441" s="435"/>
      <c r="X441" s="435"/>
      <c r="Y441" s="435"/>
      <c r="Z441" s="435"/>
      <c r="AA441" s="435"/>
      <c r="AB441" s="435"/>
      <c r="AC441" s="435"/>
      <c r="AD441" s="435"/>
      <c r="AE441" s="435"/>
      <c r="AF441" s="435"/>
      <c r="AG441" s="435"/>
      <c r="AH441" s="435"/>
      <c r="AI441" s="435"/>
      <c r="AJ441" s="435"/>
      <c r="AK441" s="435"/>
      <c r="AL441" s="435"/>
      <c r="AM441" s="435"/>
      <c r="AN441" s="435"/>
      <c r="AO441" s="435"/>
      <c r="AP441" s="435"/>
      <c r="AQ441" s="435"/>
      <c r="AR441" s="435"/>
      <c r="AS441" s="435"/>
      <c r="AT441" s="437"/>
    </row>
    <row r="442" spans="1:51" x14ac:dyDescent="0.2">
      <c r="A442" s="435"/>
      <c r="B442" s="435"/>
      <c r="C442" s="435"/>
      <c r="D442" s="435"/>
      <c r="E442" s="435"/>
      <c r="F442" s="435"/>
      <c r="G442" s="435"/>
      <c r="H442" s="435"/>
      <c r="I442" s="435"/>
      <c r="J442" s="435"/>
      <c r="K442" s="435"/>
      <c r="L442" s="435"/>
      <c r="M442" s="435"/>
      <c r="N442" s="435"/>
      <c r="O442" s="435"/>
      <c r="P442" s="435"/>
      <c r="Q442" s="435"/>
      <c r="R442" s="435"/>
      <c r="S442" s="435"/>
      <c r="T442" s="435"/>
      <c r="U442" s="435"/>
      <c r="V442" s="435"/>
      <c r="W442" s="435"/>
      <c r="X442" s="435"/>
      <c r="Y442" s="435"/>
      <c r="Z442" s="435"/>
      <c r="AA442" s="435"/>
      <c r="AB442" s="435"/>
      <c r="AC442" s="435"/>
      <c r="AD442" s="435"/>
      <c r="AE442" s="435"/>
      <c r="AF442" s="435"/>
      <c r="AG442" s="435"/>
      <c r="AH442" s="435"/>
      <c r="AI442" s="435"/>
      <c r="AJ442" s="435"/>
      <c r="AK442" s="435"/>
      <c r="AL442" s="435"/>
      <c r="AM442" s="435"/>
      <c r="AN442" s="435"/>
      <c r="AO442" s="435"/>
      <c r="AP442" s="435"/>
      <c r="AQ442" s="435"/>
      <c r="AR442" s="435"/>
      <c r="AS442" s="435"/>
      <c r="AT442" s="437"/>
    </row>
    <row r="443" spans="1:51" x14ac:dyDescent="0.2">
      <c r="A443" s="435"/>
      <c r="B443" s="435"/>
      <c r="C443" s="435"/>
      <c r="D443" s="435"/>
      <c r="E443" s="435"/>
      <c r="F443" s="435"/>
      <c r="G443" s="435"/>
      <c r="H443" s="435"/>
      <c r="I443" s="435"/>
      <c r="J443" s="435"/>
      <c r="K443" s="435"/>
      <c r="L443" s="435"/>
      <c r="M443" s="435"/>
      <c r="N443" s="435"/>
      <c r="O443" s="435"/>
      <c r="P443" s="435"/>
      <c r="Q443" s="435"/>
      <c r="R443" s="435"/>
      <c r="S443" s="435"/>
      <c r="T443" s="435"/>
      <c r="U443" s="435"/>
      <c r="V443" s="435"/>
      <c r="W443" s="435"/>
      <c r="X443" s="435"/>
      <c r="Y443" s="435"/>
      <c r="Z443" s="435"/>
      <c r="AA443" s="435"/>
      <c r="AB443" s="435"/>
      <c r="AC443" s="435"/>
      <c r="AD443" s="435"/>
      <c r="AE443" s="435"/>
      <c r="AF443" s="435"/>
      <c r="AG443" s="435"/>
      <c r="AH443" s="435"/>
      <c r="AI443" s="435"/>
      <c r="AJ443" s="435"/>
      <c r="AK443" s="435"/>
      <c r="AL443" s="435"/>
      <c r="AM443" s="435"/>
      <c r="AN443" s="435"/>
      <c r="AO443" s="435"/>
      <c r="AP443" s="435"/>
      <c r="AQ443" s="435"/>
      <c r="AR443" s="435"/>
      <c r="AS443" s="435"/>
      <c r="AT443" s="437"/>
    </row>
    <row r="444" spans="1:51" x14ac:dyDescent="0.2">
      <c r="A444" s="435"/>
      <c r="B444" s="435"/>
      <c r="C444" s="435"/>
      <c r="D444" s="435"/>
      <c r="E444" s="435"/>
      <c r="F444" s="435"/>
      <c r="G444" s="435"/>
      <c r="H444" s="435"/>
      <c r="I444" s="435"/>
      <c r="J444" s="435"/>
      <c r="K444" s="435"/>
      <c r="L444" s="435"/>
      <c r="M444" s="435"/>
      <c r="N444" s="435"/>
      <c r="O444" s="435"/>
      <c r="P444" s="435"/>
      <c r="Q444" s="435"/>
      <c r="R444" s="435"/>
      <c r="S444" s="435"/>
      <c r="T444" s="435"/>
      <c r="U444" s="435"/>
      <c r="V444" s="435"/>
      <c r="W444" s="435"/>
      <c r="X444" s="435"/>
      <c r="Y444" s="435"/>
      <c r="Z444" s="435"/>
      <c r="AA444" s="435"/>
      <c r="AB444" s="435"/>
      <c r="AC444" s="435"/>
      <c r="AD444" s="435"/>
      <c r="AE444" s="435"/>
      <c r="AF444" s="435"/>
      <c r="AG444" s="435"/>
      <c r="AH444" s="435"/>
      <c r="AI444" s="435"/>
      <c r="AJ444" s="435"/>
      <c r="AK444" s="435"/>
      <c r="AL444" s="435"/>
      <c r="AM444" s="435"/>
      <c r="AN444" s="435"/>
      <c r="AO444" s="435"/>
      <c r="AP444" s="435"/>
      <c r="AQ444" s="435"/>
      <c r="AR444" s="435"/>
      <c r="AS444" s="435"/>
      <c r="AT444" s="437"/>
    </row>
    <row r="445" spans="1:51" x14ac:dyDescent="0.2">
      <c r="A445" s="435"/>
      <c r="B445" s="435"/>
      <c r="C445" s="435"/>
      <c r="D445" s="435"/>
      <c r="E445" s="435"/>
      <c r="F445" s="435"/>
      <c r="G445" s="435"/>
      <c r="H445" s="435"/>
      <c r="I445" s="435"/>
      <c r="J445" s="435"/>
      <c r="K445" s="435"/>
      <c r="L445" s="435"/>
      <c r="M445" s="435"/>
      <c r="N445" s="435"/>
      <c r="O445" s="435"/>
      <c r="P445" s="435"/>
      <c r="Q445" s="435"/>
      <c r="R445" s="435"/>
      <c r="S445" s="435"/>
      <c r="T445" s="435"/>
      <c r="U445" s="435"/>
      <c r="V445" s="435"/>
      <c r="W445" s="435"/>
      <c r="X445" s="435"/>
      <c r="Y445" s="435"/>
      <c r="Z445" s="435"/>
      <c r="AA445" s="435"/>
      <c r="AB445" s="435"/>
      <c r="AC445" s="435"/>
      <c r="AD445" s="435"/>
      <c r="AE445" s="435"/>
      <c r="AF445" s="435"/>
      <c r="AG445" s="435"/>
      <c r="AH445" s="435"/>
      <c r="AI445" s="435"/>
      <c r="AJ445" s="435"/>
      <c r="AK445" s="435"/>
      <c r="AL445" s="435"/>
      <c r="AM445" s="435"/>
      <c r="AN445" s="435"/>
      <c r="AO445" s="435"/>
      <c r="AP445" s="435"/>
      <c r="AQ445" s="435"/>
      <c r="AR445" s="435"/>
      <c r="AS445" s="435"/>
      <c r="AT445" s="437"/>
    </row>
    <row r="446" spans="1:51" x14ac:dyDescent="0.2">
      <c r="A446" s="435"/>
      <c r="B446" s="435"/>
      <c r="C446" s="435"/>
      <c r="D446" s="435"/>
      <c r="E446" s="435"/>
      <c r="F446" s="435"/>
      <c r="G446" s="435"/>
      <c r="H446" s="435"/>
      <c r="I446" s="435"/>
      <c r="J446" s="435"/>
      <c r="K446" s="435"/>
      <c r="L446" s="435"/>
      <c r="M446" s="435"/>
      <c r="N446" s="435"/>
      <c r="O446" s="435"/>
      <c r="P446" s="435"/>
      <c r="Q446" s="435"/>
      <c r="R446" s="435"/>
      <c r="S446" s="435"/>
      <c r="T446" s="435"/>
      <c r="U446" s="435"/>
      <c r="V446" s="435"/>
      <c r="W446" s="435"/>
      <c r="X446" s="435"/>
      <c r="Y446" s="435"/>
      <c r="Z446" s="435"/>
      <c r="AA446" s="435"/>
      <c r="AB446" s="435"/>
      <c r="AC446" s="435"/>
      <c r="AD446" s="435"/>
      <c r="AE446" s="435"/>
      <c r="AF446" s="435"/>
      <c r="AG446" s="435"/>
      <c r="AH446" s="435"/>
      <c r="AI446" s="435"/>
      <c r="AJ446" s="435"/>
      <c r="AK446" s="435"/>
      <c r="AL446" s="435"/>
      <c r="AM446" s="435"/>
      <c r="AN446" s="435"/>
      <c r="AO446" s="435"/>
      <c r="AP446" s="435"/>
      <c r="AQ446" s="435"/>
      <c r="AR446" s="435"/>
      <c r="AS446" s="435"/>
      <c r="AT446" s="437"/>
    </row>
    <row r="447" spans="1:51" x14ac:dyDescent="0.2">
      <c r="A447" s="435"/>
      <c r="B447" s="435"/>
      <c r="C447" s="435"/>
      <c r="D447" s="435"/>
      <c r="E447" s="435"/>
      <c r="F447" s="435"/>
      <c r="G447" s="435"/>
      <c r="H447" s="435"/>
      <c r="I447" s="435"/>
      <c r="J447" s="435"/>
      <c r="K447" s="435"/>
      <c r="L447" s="435"/>
      <c r="M447" s="435"/>
      <c r="N447" s="435"/>
      <c r="O447" s="435"/>
      <c r="P447" s="435"/>
      <c r="Q447" s="435"/>
      <c r="R447" s="435"/>
      <c r="S447" s="435"/>
      <c r="T447" s="435"/>
      <c r="U447" s="435"/>
      <c r="V447" s="435"/>
      <c r="W447" s="435"/>
      <c r="X447" s="435"/>
      <c r="Y447" s="435"/>
      <c r="Z447" s="435"/>
      <c r="AA447" s="435"/>
      <c r="AB447" s="435"/>
      <c r="AC447" s="435"/>
      <c r="AD447" s="435"/>
      <c r="AE447" s="435"/>
      <c r="AF447" s="435"/>
      <c r="AG447" s="435"/>
      <c r="AH447" s="435"/>
      <c r="AI447" s="435"/>
      <c r="AJ447" s="435"/>
      <c r="AK447" s="435"/>
      <c r="AL447" s="435"/>
      <c r="AM447" s="435"/>
      <c r="AN447" s="435"/>
      <c r="AO447" s="435"/>
      <c r="AP447" s="435"/>
      <c r="AQ447" s="435"/>
      <c r="AR447" s="435"/>
      <c r="AS447" s="435"/>
      <c r="AT447" s="437"/>
    </row>
    <row r="448" spans="1:51" x14ac:dyDescent="0.2">
      <c r="A448" s="435"/>
      <c r="B448" s="435"/>
      <c r="C448" s="435"/>
      <c r="D448" s="435"/>
      <c r="E448" s="435"/>
      <c r="F448" s="435"/>
      <c r="G448" s="435"/>
      <c r="H448" s="435"/>
      <c r="I448" s="435"/>
      <c r="J448" s="435"/>
      <c r="K448" s="435"/>
      <c r="L448" s="435"/>
      <c r="M448" s="435"/>
      <c r="N448" s="435"/>
      <c r="O448" s="435"/>
      <c r="P448" s="435"/>
      <c r="Q448" s="435"/>
      <c r="R448" s="435"/>
      <c r="S448" s="435"/>
      <c r="T448" s="435"/>
      <c r="U448" s="435"/>
      <c r="V448" s="435"/>
      <c r="W448" s="435"/>
      <c r="X448" s="435"/>
      <c r="Y448" s="435"/>
      <c r="Z448" s="435"/>
      <c r="AA448" s="435"/>
      <c r="AB448" s="435"/>
      <c r="AC448" s="435"/>
      <c r="AD448" s="435"/>
      <c r="AE448" s="435"/>
      <c r="AF448" s="435"/>
      <c r="AG448" s="435"/>
      <c r="AH448" s="435"/>
      <c r="AI448" s="435"/>
      <c r="AJ448" s="435"/>
      <c r="AK448" s="435"/>
      <c r="AL448" s="435"/>
      <c r="AM448" s="435"/>
      <c r="AN448" s="435"/>
      <c r="AO448" s="435"/>
      <c r="AP448" s="435"/>
      <c r="AQ448" s="435"/>
      <c r="AR448" s="435"/>
      <c r="AS448" s="435"/>
      <c r="AT448" s="437"/>
    </row>
    <row r="449" spans="1:46" x14ac:dyDescent="0.2">
      <c r="A449" s="435"/>
      <c r="B449" s="435"/>
      <c r="C449" s="435"/>
      <c r="D449" s="435"/>
      <c r="E449" s="435"/>
      <c r="F449" s="435"/>
      <c r="G449" s="435"/>
      <c r="H449" s="435"/>
      <c r="I449" s="435"/>
      <c r="J449" s="435"/>
      <c r="K449" s="435"/>
      <c r="L449" s="435"/>
      <c r="M449" s="435"/>
      <c r="N449" s="435"/>
      <c r="O449" s="435"/>
      <c r="P449" s="435"/>
      <c r="Q449" s="435"/>
      <c r="R449" s="435"/>
      <c r="S449" s="435"/>
      <c r="T449" s="435"/>
      <c r="U449" s="435"/>
      <c r="V449" s="435"/>
      <c r="W449" s="435"/>
      <c r="X449" s="435"/>
      <c r="Y449" s="435"/>
      <c r="Z449" s="435"/>
      <c r="AA449" s="435"/>
      <c r="AB449" s="435"/>
      <c r="AC449" s="435"/>
      <c r="AD449" s="435"/>
      <c r="AE449" s="435"/>
      <c r="AF449" s="435"/>
      <c r="AG449" s="435"/>
      <c r="AH449" s="435"/>
      <c r="AI449" s="435"/>
      <c r="AJ449" s="435"/>
      <c r="AK449" s="435"/>
      <c r="AL449" s="435"/>
      <c r="AM449" s="435"/>
      <c r="AN449" s="435"/>
      <c r="AO449" s="435"/>
      <c r="AP449" s="435"/>
      <c r="AQ449" s="435"/>
      <c r="AR449" s="435"/>
      <c r="AS449" s="435"/>
      <c r="AT449" s="437"/>
    </row>
    <row r="450" spans="1:46" x14ac:dyDescent="0.2">
      <c r="A450" s="435"/>
      <c r="B450" s="435"/>
      <c r="C450" s="435"/>
      <c r="D450" s="435"/>
      <c r="E450" s="435"/>
      <c r="F450" s="435"/>
      <c r="G450" s="435"/>
      <c r="H450" s="435"/>
      <c r="I450" s="435"/>
      <c r="J450" s="435"/>
      <c r="K450" s="435"/>
      <c r="L450" s="435"/>
      <c r="M450" s="435"/>
      <c r="N450" s="435"/>
      <c r="O450" s="435"/>
      <c r="P450" s="435"/>
      <c r="Q450" s="435"/>
      <c r="R450" s="435"/>
      <c r="S450" s="435"/>
      <c r="T450" s="435"/>
      <c r="U450" s="435"/>
      <c r="V450" s="435"/>
      <c r="W450" s="435"/>
      <c r="X450" s="435"/>
      <c r="Y450" s="435"/>
      <c r="Z450" s="435"/>
      <c r="AA450" s="435"/>
      <c r="AB450" s="435"/>
      <c r="AC450" s="435"/>
      <c r="AD450" s="435"/>
      <c r="AE450" s="435"/>
      <c r="AF450" s="435"/>
      <c r="AG450" s="435"/>
      <c r="AH450" s="435"/>
      <c r="AI450" s="435"/>
      <c r="AJ450" s="435"/>
      <c r="AK450" s="435"/>
      <c r="AL450" s="435"/>
      <c r="AM450" s="435"/>
      <c r="AN450" s="435"/>
      <c r="AO450" s="435"/>
      <c r="AP450" s="435"/>
      <c r="AQ450" s="435"/>
      <c r="AR450" s="435"/>
      <c r="AS450" s="435"/>
      <c r="AT450" s="437"/>
    </row>
    <row r="451" spans="1:46" x14ac:dyDescent="0.2">
      <c r="A451" s="435"/>
      <c r="B451" s="435"/>
      <c r="C451" s="435"/>
      <c r="D451" s="435"/>
      <c r="E451" s="435"/>
      <c r="F451" s="435"/>
      <c r="G451" s="435"/>
      <c r="H451" s="435"/>
      <c r="I451" s="435"/>
      <c r="J451" s="435"/>
      <c r="K451" s="435"/>
      <c r="L451" s="435"/>
      <c r="M451" s="435"/>
      <c r="N451" s="435"/>
      <c r="O451" s="435"/>
      <c r="P451" s="435"/>
      <c r="Q451" s="435"/>
      <c r="R451" s="435"/>
      <c r="S451" s="435"/>
      <c r="T451" s="435"/>
      <c r="U451" s="435"/>
      <c r="V451" s="435"/>
      <c r="W451" s="435"/>
      <c r="X451" s="435"/>
      <c r="Y451" s="435"/>
      <c r="Z451" s="435"/>
      <c r="AA451" s="435"/>
      <c r="AB451" s="435"/>
      <c r="AC451" s="435"/>
      <c r="AD451" s="435"/>
      <c r="AE451" s="435"/>
      <c r="AF451" s="435"/>
      <c r="AG451" s="435"/>
      <c r="AH451" s="435"/>
      <c r="AI451" s="435"/>
      <c r="AJ451" s="435"/>
      <c r="AK451" s="435"/>
      <c r="AL451" s="435"/>
      <c r="AM451" s="435"/>
      <c r="AN451" s="435"/>
      <c r="AO451" s="435"/>
      <c r="AP451" s="435"/>
      <c r="AQ451" s="435"/>
      <c r="AR451" s="435"/>
      <c r="AS451" s="435"/>
      <c r="AT451" s="437"/>
    </row>
    <row r="452" spans="1:46" x14ac:dyDescent="0.2">
      <c r="A452" s="435"/>
      <c r="B452" s="435"/>
      <c r="C452" s="435"/>
      <c r="D452" s="435"/>
      <c r="E452" s="435"/>
      <c r="F452" s="435"/>
      <c r="G452" s="435"/>
      <c r="H452" s="435"/>
      <c r="I452" s="435"/>
      <c r="J452" s="435"/>
      <c r="K452" s="435"/>
      <c r="L452" s="435"/>
      <c r="M452" s="435"/>
      <c r="N452" s="435"/>
      <c r="O452" s="435"/>
      <c r="P452" s="435"/>
      <c r="Q452" s="435"/>
      <c r="R452" s="435"/>
      <c r="S452" s="435"/>
      <c r="T452" s="435"/>
      <c r="U452" s="435"/>
      <c r="V452" s="435"/>
      <c r="W452" s="435"/>
      <c r="X452" s="435"/>
      <c r="Y452" s="435"/>
      <c r="Z452" s="435"/>
      <c r="AA452" s="435"/>
      <c r="AB452" s="435"/>
      <c r="AC452" s="435"/>
      <c r="AD452" s="435"/>
      <c r="AE452" s="435"/>
      <c r="AF452" s="435"/>
      <c r="AG452" s="435"/>
      <c r="AH452" s="435"/>
      <c r="AI452" s="435"/>
      <c r="AJ452" s="435"/>
      <c r="AK452" s="435"/>
      <c r="AL452" s="435"/>
      <c r="AM452" s="435"/>
      <c r="AN452" s="435"/>
      <c r="AO452" s="435"/>
      <c r="AP452" s="435"/>
      <c r="AQ452" s="435"/>
      <c r="AR452" s="435"/>
      <c r="AS452" s="435"/>
      <c r="AT452" s="437"/>
    </row>
    <row r="453" spans="1:46" x14ac:dyDescent="0.2">
      <c r="A453" s="435"/>
      <c r="B453" s="435"/>
      <c r="C453" s="435"/>
      <c r="D453" s="435"/>
      <c r="E453" s="435"/>
      <c r="F453" s="435"/>
      <c r="G453" s="435"/>
      <c r="H453" s="435"/>
      <c r="I453" s="435"/>
      <c r="J453" s="435"/>
      <c r="K453" s="435"/>
      <c r="L453" s="435"/>
      <c r="M453" s="435"/>
      <c r="N453" s="435"/>
      <c r="O453" s="435"/>
      <c r="P453" s="435"/>
      <c r="Q453" s="435"/>
      <c r="R453" s="435"/>
      <c r="S453" s="435"/>
      <c r="T453" s="435"/>
      <c r="U453" s="435"/>
      <c r="V453" s="435"/>
      <c r="W453" s="435"/>
      <c r="X453" s="435"/>
      <c r="Y453" s="435"/>
      <c r="Z453" s="435"/>
      <c r="AA453" s="435"/>
      <c r="AB453" s="435"/>
      <c r="AC453" s="435"/>
      <c r="AD453" s="435"/>
      <c r="AE453" s="435"/>
      <c r="AF453" s="435"/>
      <c r="AG453" s="435"/>
      <c r="AH453" s="435"/>
      <c r="AI453" s="435"/>
      <c r="AJ453" s="435"/>
      <c r="AK453" s="435"/>
      <c r="AL453" s="435"/>
      <c r="AM453" s="435"/>
      <c r="AN453" s="435"/>
      <c r="AO453" s="435"/>
      <c r="AP453" s="435"/>
      <c r="AQ453" s="435"/>
      <c r="AR453" s="435"/>
      <c r="AS453" s="435"/>
      <c r="AT453" s="437"/>
    </row>
    <row r="454" spans="1:46" x14ac:dyDescent="0.2">
      <c r="A454" s="435"/>
      <c r="B454" s="435"/>
      <c r="C454" s="435"/>
      <c r="D454" s="435"/>
      <c r="E454" s="435"/>
      <c r="F454" s="435"/>
      <c r="G454" s="435"/>
      <c r="H454" s="435"/>
      <c r="I454" s="435"/>
      <c r="J454" s="435"/>
      <c r="K454" s="435"/>
      <c r="L454" s="435"/>
      <c r="M454" s="435"/>
      <c r="N454" s="435"/>
      <c r="O454" s="435"/>
      <c r="P454" s="435"/>
      <c r="Q454" s="435"/>
      <c r="R454" s="435"/>
      <c r="S454" s="435"/>
      <c r="T454" s="435"/>
      <c r="U454" s="435"/>
      <c r="V454" s="435"/>
      <c r="W454" s="435"/>
      <c r="X454" s="435"/>
      <c r="Y454" s="435"/>
      <c r="Z454" s="435"/>
      <c r="AA454" s="435"/>
      <c r="AB454" s="435"/>
      <c r="AC454" s="435"/>
      <c r="AD454" s="435"/>
      <c r="AE454" s="435"/>
      <c r="AF454" s="435"/>
      <c r="AG454" s="435"/>
      <c r="AH454" s="435"/>
      <c r="AI454" s="435"/>
      <c r="AJ454" s="435"/>
      <c r="AK454" s="435"/>
      <c r="AL454" s="435"/>
      <c r="AM454" s="435"/>
      <c r="AN454" s="435"/>
      <c r="AO454" s="435"/>
      <c r="AP454" s="435"/>
      <c r="AQ454" s="435"/>
      <c r="AR454" s="435"/>
      <c r="AS454" s="435"/>
      <c r="AT454" s="437"/>
    </row>
    <row r="455" spans="1:46" x14ac:dyDescent="0.2">
      <c r="A455" s="435"/>
      <c r="B455" s="435"/>
      <c r="C455" s="435"/>
      <c r="D455" s="435"/>
      <c r="E455" s="435"/>
      <c r="F455" s="435"/>
      <c r="G455" s="435"/>
      <c r="H455" s="435"/>
      <c r="I455" s="435"/>
      <c r="J455" s="435"/>
      <c r="K455" s="435"/>
      <c r="L455" s="435"/>
      <c r="M455" s="435"/>
      <c r="N455" s="435"/>
      <c r="O455" s="435"/>
      <c r="P455" s="435"/>
      <c r="Q455" s="435"/>
      <c r="R455" s="435"/>
      <c r="S455" s="435"/>
      <c r="T455" s="435"/>
      <c r="U455" s="435"/>
      <c r="V455" s="435"/>
      <c r="W455" s="435"/>
      <c r="X455" s="435"/>
      <c r="Y455" s="435"/>
      <c r="Z455" s="435"/>
      <c r="AA455" s="435"/>
      <c r="AB455" s="435"/>
      <c r="AC455" s="435"/>
      <c r="AD455" s="435"/>
      <c r="AE455" s="435"/>
      <c r="AF455" s="435"/>
      <c r="AG455" s="435"/>
      <c r="AH455" s="435"/>
      <c r="AI455" s="435"/>
      <c r="AJ455" s="435"/>
      <c r="AK455" s="435"/>
      <c r="AL455" s="435"/>
      <c r="AM455" s="435"/>
      <c r="AN455" s="435"/>
      <c r="AO455" s="435"/>
      <c r="AP455" s="435"/>
      <c r="AQ455" s="435"/>
      <c r="AR455" s="435"/>
      <c r="AS455" s="435"/>
      <c r="AT455" s="437"/>
    </row>
    <row r="456" spans="1:46" x14ac:dyDescent="0.2">
      <c r="A456" s="435"/>
      <c r="B456" s="435"/>
      <c r="C456" s="435"/>
      <c r="D456" s="435"/>
      <c r="E456" s="435"/>
      <c r="F456" s="435"/>
      <c r="G456" s="435"/>
      <c r="H456" s="435"/>
      <c r="I456" s="435"/>
      <c r="J456" s="435"/>
      <c r="K456" s="435"/>
      <c r="L456" s="435"/>
      <c r="M456" s="435"/>
      <c r="N456" s="435"/>
      <c r="O456" s="435"/>
      <c r="P456" s="435"/>
      <c r="Q456" s="435"/>
      <c r="R456" s="435"/>
      <c r="S456" s="435"/>
      <c r="T456" s="435"/>
      <c r="U456" s="435"/>
      <c r="V456" s="435"/>
      <c r="W456" s="435"/>
      <c r="X456" s="435"/>
      <c r="Y456" s="435"/>
      <c r="Z456" s="435"/>
      <c r="AA456" s="435"/>
      <c r="AB456" s="435"/>
      <c r="AC456" s="435"/>
      <c r="AD456" s="435"/>
      <c r="AE456" s="435"/>
      <c r="AF456" s="435"/>
      <c r="AG456" s="435"/>
      <c r="AH456" s="435"/>
      <c r="AI456" s="435"/>
      <c r="AJ456" s="435"/>
      <c r="AK456" s="435"/>
      <c r="AL456" s="435"/>
      <c r="AM456" s="435"/>
      <c r="AN456" s="435"/>
      <c r="AO456" s="435"/>
      <c r="AP456" s="435"/>
      <c r="AQ456" s="435"/>
      <c r="AR456" s="435"/>
      <c r="AS456" s="435"/>
      <c r="AT456" s="437"/>
    </row>
    <row r="457" spans="1:46" x14ac:dyDescent="0.2">
      <c r="A457" s="435"/>
      <c r="B457" s="435"/>
      <c r="C457" s="435"/>
      <c r="D457" s="435"/>
      <c r="E457" s="435"/>
      <c r="F457" s="435"/>
      <c r="G457" s="435"/>
      <c r="H457" s="435"/>
      <c r="I457" s="435"/>
      <c r="J457" s="435"/>
      <c r="K457" s="435"/>
      <c r="L457" s="435"/>
      <c r="M457" s="435"/>
      <c r="N457" s="435"/>
      <c r="O457" s="435"/>
      <c r="P457" s="435"/>
      <c r="Q457" s="435"/>
      <c r="R457" s="435"/>
      <c r="S457" s="435"/>
      <c r="T457" s="435"/>
      <c r="U457" s="435"/>
      <c r="V457" s="435"/>
      <c r="W457" s="435"/>
      <c r="X457" s="435"/>
      <c r="Y457" s="435"/>
      <c r="Z457" s="435"/>
      <c r="AA457" s="435"/>
      <c r="AB457" s="435"/>
      <c r="AC457" s="435"/>
      <c r="AD457" s="435"/>
      <c r="AE457" s="435"/>
      <c r="AF457" s="435"/>
      <c r="AG457" s="435"/>
      <c r="AH457" s="435"/>
      <c r="AI457" s="435"/>
      <c r="AJ457" s="435"/>
      <c r="AK457" s="435"/>
      <c r="AL457" s="435"/>
      <c r="AM457" s="435"/>
      <c r="AN457" s="435"/>
      <c r="AO457" s="435"/>
      <c r="AP457" s="435"/>
      <c r="AQ457" s="435"/>
      <c r="AR457" s="435"/>
      <c r="AS457" s="435"/>
      <c r="AT457" s="437"/>
    </row>
    <row r="458" spans="1:46" x14ac:dyDescent="0.2">
      <c r="A458" s="435"/>
      <c r="B458" s="435"/>
      <c r="C458" s="435"/>
      <c r="D458" s="435"/>
      <c r="E458" s="435"/>
      <c r="F458" s="435"/>
      <c r="G458" s="435"/>
      <c r="H458" s="435"/>
      <c r="I458" s="435"/>
      <c r="J458" s="435"/>
      <c r="K458" s="435"/>
      <c r="L458" s="435"/>
      <c r="M458" s="435"/>
      <c r="N458" s="435"/>
      <c r="O458" s="435"/>
      <c r="P458" s="435"/>
      <c r="Q458" s="435"/>
      <c r="R458" s="435"/>
      <c r="S458" s="435"/>
      <c r="T458" s="435"/>
      <c r="U458" s="435"/>
      <c r="V458" s="435"/>
      <c r="W458" s="435"/>
      <c r="X458" s="435"/>
      <c r="Y458" s="435"/>
      <c r="Z458" s="435"/>
      <c r="AA458" s="435"/>
      <c r="AB458" s="435"/>
      <c r="AC458" s="435"/>
      <c r="AD458" s="435"/>
      <c r="AE458" s="435"/>
      <c r="AF458" s="435"/>
      <c r="AG458" s="435"/>
      <c r="AH458" s="435"/>
      <c r="AI458" s="435"/>
      <c r="AJ458" s="435"/>
      <c r="AK458" s="435"/>
      <c r="AL458" s="435"/>
      <c r="AM458" s="435"/>
      <c r="AN458" s="435"/>
      <c r="AO458" s="435"/>
      <c r="AP458" s="435"/>
      <c r="AQ458" s="435"/>
      <c r="AR458" s="435"/>
      <c r="AS458" s="435"/>
      <c r="AT458" s="437"/>
    </row>
    <row r="459" spans="1:46" x14ac:dyDescent="0.2">
      <c r="A459" s="435"/>
      <c r="B459" s="435"/>
      <c r="C459" s="435"/>
      <c r="D459" s="435"/>
      <c r="E459" s="435"/>
      <c r="F459" s="435"/>
      <c r="G459" s="435"/>
      <c r="H459" s="435"/>
      <c r="I459" s="435"/>
      <c r="J459" s="435"/>
      <c r="K459" s="435"/>
      <c r="L459" s="435"/>
      <c r="M459" s="435"/>
      <c r="N459" s="435"/>
      <c r="O459" s="435"/>
      <c r="P459" s="435"/>
      <c r="Q459" s="435"/>
      <c r="R459" s="435"/>
      <c r="S459" s="435"/>
      <c r="T459" s="435"/>
      <c r="U459" s="435"/>
      <c r="V459" s="435"/>
      <c r="W459" s="435"/>
      <c r="X459" s="435"/>
      <c r="Y459" s="435"/>
      <c r="Z459" s="435"/>
      <c r="AA459" s="435"/>
      <c r="AB459" s="435"/>
      <c r="AC459" s="435"/>
      <c r="AD459" s="435"/>
      <c r="AE459" s="435"/>
      <c r="AF459" s="435"/>
      <c r="AG459" s="435"/>
      <c r="AH459" s="435"/>
      <c r="AI459" s="435"/>
      <c r="AJ459" s="435"/>
      <c r="AK459" s="435"/>
      <c r="AL459" s="435"/>
      <c r="AM459" s="435"/>
      <c r="AN459" s="435"/>
      <c r="AO459" s="435"/>
      <c r="AP459" s="435"/>
      <c r="AQ459" s="435"/>
      <c r="AR459" s="435"/>
      <c r="AS459" s="435"/>
      <c r="AT459" s="437"/>
    </row>
    <row r="460" spans="1:46" x14ac:dyDescent="0.2">
      <c r="A460" s="435"/>
      <c r="B460" s="435"/>
      <c r="C460" s="435"/>
      <c r="D460" s="435"/>
      <c r="E460" s="435"/>
      <c r="F460" s="435"/>
      <c r="G460" s="435"/>
      <c r="H460" s="435"/>
      <c r="I460" s="435"/>
      <c r="J460" s="435"/>
      <c r="K460" s="435"/>
      <c r="L460" s="435"/>
      <c r="M460" s="435"/>
      <c r="N460" s="435"/>
      <c r="O460" s="435"/>
      <c r="P460" s="435"/>
      <c r="Q460" s="435"/>
      <c r="R460" s="435"/>
      <c r="S460" s="435"/>
      <c r="T460" s="435"/>
      <c r="U460" s="435"/>
      <c r="V460" s="435"/>
      <c r="W460" s="435"/>
      <c r="X460" s="435"/>
      <c r="Y460" s="435"/>
      <c r="Z460" s="435"/>
      <c r="AA460" s="435"/>
      <c r="AB460" s="435"/>
      <c r="AC460" s="435"/>
      <c r="AD460" s="435"/>
      <c r="AE460" s="435"/>
      <c r="AF460" s="435"/>
      <c r="AG460" s="435"/>
      <c r="AH460" s="435"/>
      <c r="AI460" s="435"/>
      <c r="AJ460" s="435"/>
      <c r="AK460" s="435"/>
      <c r="AL460" s="435"/>
      <c r="AM460" s="435"/>
      <c r="AN460" s="435"/>
      <c r="AO460" s="435"/>
      <c r="AP460" s="435"/>
      <c r="AQ460" s="435"/>
      <c r="AR460" s="435"/>
      <c r="AS460" s="435"/>
      <c r="AT460" s="437"/>
    </row>
    <row r="461" spans="1:46" x14ac:dyDescent="0.2">
      <c r="A461" s="435"/>
      <c r="B461" s="435"/>
      <c r="C461" s="435"/>
      <c r="D461" s="435"/>
      <c r="E461" s="435"/>
      <c r="F461" s="435"/>
      <c r="G461" s="435"/>
      <c r="H461" s="435"/>
      <c r="I461" s="435"/>
      <c r="J461" s="435"/>
      <c r="K461" s="435"/>
      <c r="L461" s="435"/>
      <c r="M461" s="435"/>
      <c r="N461" s="435"/>
      <c r="O461" s="435"/>
      <c r="P461" s="435"/>
      <c r="Q461" s="435"/>
      <c r="R461" s="435"/>
      <c r="S461" s="435"/>
      <c r="T461" s="435"/>
      <c r="U461" s="435"/>
      <c r="V461" s="435"/>
      <c r="W461" s="435"/>
      <c r="X461" s="435"/>
      <c r="Y461" s="435"/>
      <c r="Z461" s="435"/>
      <c r="AA461" s="435"/>
      <c r="AB461" s="435"/>
      <c r="AC461" s="435"/>
      <c r="AD461" s="435"/>
      <c r="AE461" s="435"/>
      <c r="AF461" s="435"/>
      <c r="AG461" s="435"/>
      <c r="AH461" s="435"/>
      <c r="AI461" s="435"/>
      <c r="AJ461" s="435"/>
      <c r="AK461" s="435"/>
      <c r="AL461" s="435"/>
      <c r="AM461" s="435"/>
      <c r="AN461" s="435"/>
      <c r="AO461" s="435"/>
      <c r="AP461" s="435"/>
      <c r="AQ461" s="435"/>
      <c r="AR461" s="435"/>
      <c r="AS461" s="435"/>
      <c r="AT461" s="437"/>
    </row>
    <row r="462" spans="1:46" x14ac:dyDescent="0.2">
      <c r="A462" s="435"/>
      <c r="B462" s="435"/>
      <c r="C462" s="435"/>
      <c r="D462" s="435"/>
      <c r="E462" s="435"/>
      <c r="F462" s="435"/>
      <c r="G462" s="435"/>
      <c r="H462" s="435"/>
      <c r="I462" s="435"/>
      <c r="J462" s="435"/>
      <c r="K462" s="435"/>
      <c r="L462" s="435"/>
      <c r="M462" s="435"/>
      <c r="N462" s="435"/>
      <c r="O462" s="435"/>
      <c r="P462" s="435"/>
      <c r="Q462" s="435"/>
      <c r="R462" s="435"/>
      <c r="S462" s="435"/>
      <c r="T462" s="435"/>
      <c r="U462" s="435"/>
      <c r="V462" s="435"/>
      <c r="W462" s="435"/>
      <c r="X462" s="435"/>
      <c r="Y462" s="435"/>
      <c r="Z462" s="435"/>
      <c r="AA462" s="435"/>
      <c r="AB462" s="435"/>
      <c r="AC462" s="435"/>
      <c r="AD462" s="435"/>
      <c r="AE462" s="435"/>
      <c r="AF462" s="435"/>
      <c r="AG462" s="435"/>
      <c r="AH462" s="435"/>
      <c r="AI462" s="435"/>
      <c r="AJ462" s="435"/>
      <c r="AK462" s="435"/>
      <c r="AL462" s="435"/>
      <c r="AM462" s="435"/>
      <c r="AN462" s="435"/>
      <c r="AO462" s="435"/>
      <c r="AP462" s="435"/>
      <c r="AQ462" s="435"/>
      <c r="AR462" s="435"/>
      <c r="AS462" s="435"/>
      <c r="AT462" s="437"/>
    </row>
    <row r="463" spans="1:46" x14ac:dyDescent="0.2">
      <c r="A463" s="435"/>
      <c r="B463" s="435"/>
      <c r="C463" s="435"/>
      <c r="D463" s="435"/>
      <c r="E463" s="435"/>
      <c r="F463" s="435"/>
      <c r="G463" s="435"/>
      <c r="H463" s="435"/>
      <c r="I463" s="435"/>
      <c r="J463" s="435"/>
      <c r="K463" s="435"/>
      <c r="L463" s="435"/>
      <c r="M463" s="435"/>
      <c r="N463" s="435"/>
      <c r="O463" s="435"/>
      <c r="P463" s="435"/>
      <c r="Q463" s="435"/>
      <c r="R463" s="435"/>
      <c r="S463" s="435"/>
      <c r="T463" s="435"/>
      <c r="U463" s="435"/>
      <c r="V463" s="435"/>
      <c r="W463" s="435"/>
      <c r="X463" s="435"/>
      <c r="Y463" s="435"/>
      <c r="Z463" s="435"/>
      <c r="AA463" s="435"/>
      <c r="AB463" s="435"/>
      <c r="AC463" s="435"/>
      <c r="AD463" s="435"/>
      <c r="AE463" s="435"/>
      <c r="AF463" s="435"/>
      <c r="AG463" s="435"/>
      <c r="AH463" s="435"/>
      <c r="AI463" s="435"/>
      <c r="AJ463" s="435"/>
      <c r="AK463" s="435"/>
      <c r="AL463" s="435"/>
      <c r="AM463" s="435"/>
      <c r="AN463" s="435"/>
      <c r="AO463" s="435"/>
      <c r="AP463" s="435"/>
      <c r="AQ463" s="435"/>
      <c r="AR463" s="435"/>
      <c r="AS463" s="435"/>
      <c r="AT463" s="437"/>
    </row>
    <row r="464" spans="1:46" x14ac:dyDescent="0.2">
      <c r="A464" s="435"/>
      <c r="B464" s="435"/>
      <c r="C464" s="435"/>
      <c r="D464" s="435"/>
      <c r="E464" s="435"/>
      <c r="F464" s="435"/>
      <c r="G464" s="435"/>
      <c r="H464" s="435"/>
      <c r="I464" s="435"/>
      <c r="J464" s="435"/>
      <c r="K464" s="435"/>
      <c r="L464" s="435"/>
      <c r="M464" s="435"/>
      <c r="N464" s="435"/>
      <c r="O464" s="435"/>
      <c r="P464" s="435"/>
      <c r="Q464" s="435"/>
      <c r="R464" s="435"/>
      <c r="S464" s="435"/>
      <c r="T464" s="435"/>
      <c r="U464" s="435"/>
      <c r="V464" s="435"/>
      <c r="W464" s="435"/>
      <c r="X464" s="435"/>
      <c r="Y464" s="435"/>
      <c r="Z464" s="435"/>
      <c r="AA464" s="435"/>
      <c r="AB464" s="435"/>
      <c r="AC464" s="435"/>
      <c r="AD464" s="435"/>
      <c r="AE464" s="435"/>
      <c r="AF464" s="435"/>
      <c r="AG464" s="435"/>
      <c r="AH464" s="435"/>
      <c r="AI464" s="435"/>
      <c r="AJ464" s="435"/>
      <c r="AK464" s="435"/>
      <c r="AL464" s="435"/>
      <c r="AM464" s="435"/>
      <c r="AN464" s="435"/>
      <c r="AO464" s="435"/>
      <c r="AP464" s="435"/>
      <c r="AQ464" s="435"/>
      <c r="AR464" s="435"/>
      <c r="AS464" s="435"/>
      <c r="AT464" s="437"/>
    </row>
    <row r="465" spans="1:46" x14ac:dyDescent="0.2">
      <c r="A465" s="435"/>
      <c r="B465" s="435"/>
      <c r="C465" s="435"/>
      <c r="D465" s="435"/>
      <c r="E465" s="435"/>
      <c r="F465" s="435"/>
      <c r="G465" s="435"/>
      <c r="H465" s="435"/>
      <c r="I465" s="435"/>
      <c r="J465" s="435"/>
      <c r="K465" s="435"/>
      <c r="L465" s="435"/>
      <c r="M465" s="435"/>
      <c r="N465" s="435"/>
      <c r="O465" s="435"/>
      <c r="P465" s="435"/>
      <c r="Q465" s="435"/>
      <c r="R465" s="435"/>
      <c r="S465" s="435"/>
      <c r="T465" s="435"/>
      <c r="U465" s="435"/>
      <c r="V465" s="435"/>
      <c r="W465" s="435"/>
      <c r="X465" s="435"/>
      <c r="Y465" s="435"/>
      <c r="Z465" s="435"/>
      <c r="AA465" s="435"/>
      <c r="AB465" s="435"/>
      <c r="AC465" s="435"/>
      <c r="AD465" s="435"/>
      <c r="AE465" s="435"/>
      <c r="AF465" s="435"/>
      <c r="AG465" s="435"/>
      <c r="AH465" s="435"/>
      <c r="AI465" s="435"/>
      <c r="AJ465" s="435"/>
      <c r="AK465" s="435"/>
      <c r="AL465" s="435"/>
      <c r="AM465" s="435"/>
      <c r="AN465" s="435"/>
      <c r="AO465" s="435"/>
      <c r="AP465" s="435"/>
      <c r="AQ465" s="435"/>
      <c r="AR465" s="435"/>
      <c r="AS465" s="435"/>
      <c r="AT465" s="437"/>
    </row>
    <row r="466" spans="1:46" x14ac:dyDescent="0.2">
      <c r="A466" s="435"/>
      <c r="B466" s="435"/>
      <c r="C466" s="435"/>
      <c r="D466" s="435"/>
      <c r="E466" s="435"/>
      <c r="F466" s="435"/>
      <c r="G466" s="435"/>
      <c r="H466" s="435"/>
      <c r="I466" s="435"/>
      <c r="J466" s="435"/>
      <c r="K466" s="435"/>
      <c r="L466" s="435"/>
      <c r="M466" s="435"/>
      <c r="N466" s="435"/>
      <c r="O466" s="435"/>
      <c r="P466" s="435"/>
      <c r="Q466" s="435"/>
      <c r="R466" s="435"/>
      <c r="S466" s="435"/>
      <c r="T466" s="435"/>
      <c r="U466" s="435"/>
      <c r="V466" s="435"/>
      <c r="W466" s="435"/>
      <c r="X466" s="435"/>
      <c r="Y466" s="435"/>
      <c r="Z466" s="435"/>
      <c r="AA466" s="435"/>
      <c r="AB466" s="435"/>
      <c r="AC466" s="435"/>
      <c r="AD466" s="435"/>
      <c r="AE466" s="435"/>
      <c r="AF466" s="435"/>
      <c r="AG466" s="435"/>
      <c r="AH466" s="435"/>
      <c r="AI466" s="435"/>
      <c r="AJ466" s="435"/>
      <c r="AK466" s="435"/>
      <c r="AL466" s="435"/>
      <c r="AM466" s="435"/>
      <c r="AN466" s="435"/>
      <c r="AO466" s="435"/>
      <c r="AP466" s="435"/>
      <c r="AQ466" s="435"/>
      <c r="AR466" s="435"/>
      <c r="AS466" s="435"/>
      <c r="AT466" s="437"/>
    </row>
    <row r="467" spans="1:46" x14ac:dyDescent="0.2">
      <c r="A467" s="435"/>
      <c r="B467" s="435"/>
      <c r="C467" s="435"/>
      <c r="D467" s="435"/>
      <c r="E467" s="435"/>
      <c r="F467" s="435"/>
      <c r="G467" s="435"/>
      <c r="H467" s="435"/>
      <c r="I467" s="435"/>
      <c r="J467" s="435"/>
      <c r="K467" s="435"/>
      <c r="L467" s="435"/>
      <c r="M467" s="435"/>
      <c r="N467" s="435"/>
      <c r="O467" s="435"/>
      <c r="P467" s="435"/>
      <c r="Q467" s="435"/>
      <c r="R467" s="435"/>
      <c r="S467" s="435"/>
      <c r="T467" s="435"/>
      <c r="U467" s="435"/>
      <c r="V467" s="435"/>
      <c r="W467" s="435"/>
      <c r="X467" s="435"/>
      <c r="Y467" s="435"/>
      <c r="Z467" s="435"/>
      <c r="AA467" s="435"/>
      <c r="AB467" s="435"/>
      <c r="AC467" s="435"/>
      <c r="AD467" s="435"/>
      <c r="AE467" s="435"/>
      <c r="AF467" s="435"/>
      <c r="AG467" s="435"/>
      <c r="AH467" s="435"/>
      <c r="AI467" s="435"/>
      <c r="AJ467" s="435"/>
      <c r="AK467" s="435"/>
      <c r="AL467" s="435"/>
      <c r="AM467" s="435"/>
      <c r="AN467" s="435"/>
      <c r="AO467" s="435"/>
      <c r="AP467" s="435"/>
      <c r="AQ467" s="435"/>
      <c r="AR467" s="435"/>
      <c r="AS467" s="435"/>
      <c r="AT467" s="437"/>
    </row>
    <row r="468" spans="1:46" x14ac:dyDescent="0.2">
      <c r="A468" s="435"/>
      <c r="B468" s="435"/>
      <c r="C468" s="435"/>
      <c r="D468" s="435"/>
      <c r="E468" s="435"/>
      <c r="F468" s="435"/>
      <c r="G468" s="435"/>
      <c r="H468" s="435"/>
      <c r="I468" s="435"/>
      <c r="J468" s="435"/>
      <c r="K468" s="435"/>
      <c r="L468" s="435"/>
      <c r="M468" s="435"/>
      <c r="N468" s="435"/>
      <c r="O468" s="435"/>
      <c r="P468" s="435"/>
      <c r="Q468" s="435"/>
      <c r="R468" s="435"/>
      <c r="S468" s="435"/>
      <c r="T468" s="435"/>
      <c r="U468" s="435"/>
      <c r="V468" s="435"/>
      <c r="W468" s="435"/>
      <c r="X468" s="435"/>
      <c r="Y468" s="435"/>
      <c r="Z468" s="435"/>
      <c r="AA468" s="435"/>
      <c r="AB468" s="435"/>
      <c r="AC468" s="435"/>
      <c r="AD468" s="435"/>
      <c r="AE468" s="435"/>
      <c r="AF468" s="435"/>
      <c r="AG468" s="435"/>
      <c r="AH468" s="435"/>
      <c r="AI468" s="435"/>
      <c r="AJ468" s="435"/>
      <c r="AK468" s="435"/>
      <c r="AL468" s="435"/>
      <c r="AM468" s="435"/>
      <c r="AN468" s="435"/>
      <c r="AO468" s="435"/>
      <c r="AP468" s="435"/>
      <c r="AQ468" s="435"/>
      <c r="AR468" s="435"/>
      <c r="AS468" s="435"/>
      <c r="AT468" s="437"/>
    </row>
    <row r="469" spans="1:46" x14ac:dyDescent="0.2">
      <c r="A469" s="435"/>
      <c r="B469" s="435"/>
      <c r="C469" s="435"/>
      <c r="D469" s="435"/>
      <c r="E469" s="435"/>
      <c r="F469" s="435"/>
      <c r="G469" s="435"/>
      <c r="H469" s="435"/>
      <c r="I469" s="435"/>
      <c r="J469" s="435"/>
      <c r="K469" s="435"/>
      <c r="L469" s="435"/>
      <c r="M469" s="435"/>
      <c r="N469" s="435"/>
      <c r="O469" s="435"/>
      <c r="P469" s="435"/>
      <c r="Q469" s="435"/>
      <c r="R469" s="435"/>
      <c r="S469" s="435"/>
      <c r="T469" s="435"/>
      <c r="U469" s="435"/>
      <c r="V469" s="435"/>
      <c r="W469" s="435"/>
      <c r="X469" s="435"/>
      <c r="Y469" s="435"/>
      <c r="Z469" s="435"/>
      <c r="AA469" s="435"/>
      <c r="AB469" s="435"/>
      <c r="AC469" s="435"/>
      <c r="AD469" s="435"/>
      <c r="AE469" s="435"/>
      <c r="AF469" s="435"/>
      <c r="AG469" s="435"/>
      <c r="AH469" s="435"/>
      <c r="AI469" s="435"/>
      <c r="AJ469" s="435"/>
      <c r="AK469" s="435"/>
      <c r="AL469" s="435"/>
      <c r="AM469" s="435"/>
      <c r="AN469" s="435"/>
      <c r="AO469" s="435"/>
      <c r="AP469" s="435"/>
      <c r="AQ469" s="435"/>
      <c r="AR469" s="435"/>
      <c r="AS469" s="435"/>
      <c r="AT469" s="437"/>
    </row>
    <row r="470" spans="1:46" x14ac:dyDescent="0.2">
      <c r="A470" s="435"/>
      <c r="B470" s="435"/>
      <c r="C470" s="435"/>
      <c r="D470" s="435"/>
      <c r="E470" s="435"/>
      <c r="F470" s="435"/>
      <c r="G470" s="435"/>
      <c r="H470" s="435"/>
      <c r="I470" s="435"/>
      <c r="J470" s="435"/>
      <c r="K470" s="435"/>
      <c r="L470" s="435"/>
      <c r="M470" s="435"/>
      <c r="N470" s="435"/>
      <c r="O470" s="435"/>
      <c r="P470" s="435"/>
      <c r="Q470" s="435"/>
      <c r="R470" s="435"/>
      <c r="S470" s="435"/>
      <c r="T470" s="435"/>
      <c r="U470" s="435"/>
      <c r="V470" s="435"/>
      <c r="W470" s="435"/>
      <c r="X470" s="435"/>
      <c r="Y470" s="435"/>
      <c r="Z470" s="435"/>
      <c r="AA470" s="435"/>
      <c r="AB470" s="435"/>
      <c r="AC470" s="435"/>
      <c r="AD470" s="435"/>
      <c r="AE470" s="435"/>
      <c r="AF470" s="435"/>
      <c r="AG470" s="435"/>
      <c r="AH470" s="435"/>
      <c r="AI470" s="435"/>
      <c r="AJ470" s="435"/>
      <c r="AK470" s="435"/>
      <c r="AL470" s="435"/>
      <c r="AM470" s="435"/>
      <c r="AN470" s="435"/>
      <c r="AO470" s="435"/>
      <c r="AP470" s="435"/>
      <c r="AQ470" s="435"/>
      <c r="AR470" s="435"/>
      <c r="AS470" s="435"/>
      <c r="AT470" s="437"/>
    </row>
    <row r="471" spans="1:46" x14ac:dyDescent="0.2">
      <c r="A471" s="435"/>
      <c r="B471" s="435"/>
      <c r="C471" s="435"/>
      <c r="D471" s="435"/>
      <c r="E471" s="435"/>
      <c r="F471" s="435"/>
      <c r="G471" s="435"/>
      <c r="H471" s="435"/>
      <c r="I471" s="435"/>
      <c r="J471" s="435"/>
      <c r="K471" s="435"/>
      <c r="L471" s="435"/>
      <c r="M471" s="435"/>
      <c r="N471" s="435"/>
      <c r="O471" s="435"/>
      <c r="P471" s="435"/>
      <c r="Q471" s="435"/>
      <c r="R471" s="435"/>
      <c r="S471" s="435"/>
      <c r="T471" s="435"/>
      <c r="U471" s="435"/>
      <c r="V471" s="435"/>
      <c r="W471" s="435"/>
      <c r="X471" s="435"/>
      <c r="Y471" s="435"/>
      <c r="Z471" s="435"/>
      <c r="AA471" s="435"/>
      <c r="AB471" s="435"/>
      <c r="AC471" s="435"/>
      <c r="AD471" s="435"/>
      <c r="AE471" s="435"/>
      <c r="AF471" s="435"/>
      <c r="AG471" s="435"/>
      <c r="AH471" s="435"/>
      <c r="AI471" s="435"/>
      <c r="AJ471" s="435"/>
      <c r="AK471" s="435"/>
      <c r="AL471" s="435"/>
      <c r="AM471" s="435"/>
      <c r="AN471" s="435"/>
      <c r="AO471" s="435"/>
      <c r="AP471" s="435"/>
      <c r="AQ471" s="435"/>
      <c r="AR471" s="435"/>
      <c r="AS471" s="435"/>
      <c r="AT471" s="437"/>
    </row>
    <row r="472" spans="1:46" x14ac:dyDescent="0.2">
      <c r="A472" s="435"/>
      <c r="B472" s="435"/>
      <c r="C472" s="435"/>
      <c r="D472" s="435"/>
      <c r="E472" s="435"/>
      <c r="F472" s="435"/>
      <c r="G472" s="435"/>
      <c r="H472" s="435"/>
      <c r="I472" s="435"/>
      <c r="J472" s="435"/>
      <c r="K472" s="435"/>
      <c r="L472" s="435"/>
      <c r="M472" s="435"/>
      <c r="N472" s="435"/>
      <c r="O472" s="435"/>
      <c r="P472" s="435"/>
      <c r="Q472" s="435"/>
      <c r="R472" s="435"/>
      <c r="S472" s="435"/>
      <c r="T472" s="435"/>
      <c r="U472" s="435"/>
      <c r="V472" s="435"/>
      <c r="W472" s="435"/>
      <c r="X472" s="435"/>
      <c r="Y472" s="435"/>
      <c r="Z472" s="435"/>
      <c r="AA472" s="435"/>
      <c r="AB472" s="435"/>
      <c r="AC472" s="435"/>
      <c r="AD472" s="435"/>
      <c r="AE472" s="435"/>
      <c r="AF472" s="435"/>
      <c r="AG472" s="435"/>
      <c r="AH472" s="435"/>
      <c r="AI472" s="435"/>
      <c r="AJ472" s="435"/>
      <c r="AK472" s="435"/>
      <c r="AL472" s="435"/>
      <c r="AM472" s="435"/>
      <c r="AN472" s="435"/>
      <c r="AO472" s="435"/>
      <c r="AP472" s="435"/>
      <c r="AQ472" s="435"/>
      <c r="AR472" s="435"/>
      <c r="AS472" s="435"/>
      <c r="AT472" s="437"/>
    </row>
    <row r="473" spans="1:46" x14ac:dyDescent="0.2">
      <c r="A473" s="435"/>
      <c r="B473" s="435"/>
      <c r="C473" s="435"/>
      <c r="D473" s="435"/>
      <c r="E473" s="435"/>
      <c r="F473" s="435"/>
      <c r="G473" s="435"/>
      <c r="H473" s="435"/>
      <c r="I473" s="435"/>
      <c r="J473" s="435"/>
      <c r="K473" s="435"/>
      <c r="L473" s="435"/>
      <c r="M473" s="435"/>
      <c r="N473" s="435"/>
      <c r="O473" s="435"/>
      <c r="P473" s="435"/>
      <c r="Q473" s="435"/>
      <c r="R473" s="435"/>
      <c r="S473" s="435"/>
      <c r="T473" s="435"/>
      <c r="U473" s="435"/>
      <c r="V473" s="435"/>
      <c r="W473" s="435"/>
      <c r="X473" s="435"/>
      <c r="Y473" s="435"/>
      <c r="Z473" s="435"/>
      <c r="AA473" s="435"/>
      <c r="AB473" s="435"/>
      <c r="AC473" s="435"/>
      <c r="AD473" s="435"/>
      <c r="AE473" s="435"/>
      <c r="AF473" s="435"/>
      <c r="AG473" s="435"/>
      <c r="AH473" s="435"/>
      <c r="AI473" s="435"/>
      <c r="AJ473" s="435"/>
      <c r="AK473" s="435"/>
      <c r="AL473" s="435"/>
      <c r="AM473" s="435"/>
      <c r="AN473" s="435"/>
      <c r="AO473" s="435"/>
      <c r="AP473" s="435"/>
      <c r="AQ473" s="435"/>
      <c r="AR473" s="435"/>
      <c r="AS473" s="435"/>
      <c r="AT473" s="437"/>
    </row>
    <row r="474" spans="1:46" x14ac:dyDescent="0.2">
      <c r="A474" s="435"/>
      <c r="B474" s="435"/>
      <c r="C474" s="435"/>
      <c r="D474" s="435"/>
      <c r="E474" s="435"/>
      <c r="F474" s="435"/>
      <c r="G474" s="435"/>
      <c r="H474" s="435"/>
      <c r="I474" s="435"/>
      <c r="J474" s="435"/>
      <c r="K474" s="435"/>
      <c r="L474" s="435"/>
      <c r="M474" s="435"/>
      <c r="N474" s="435"/>
      <c r="O474" s="435"/>
      <c r="P474" s="435"/>
      <c r="Q474" s="435"/>
      <c r="R474" s="435"/>
      <c r="S474" s="435"/>
      <c r="T474" s="435"/>
      <c r="U474" s="435"/>
      <c r="V474" s="435"/>
      <c r="W474" s="435"/>
      <c r="X474" s="435"/>
      <c r="Y474" s="435"/>
      <c r="Z474" s="435"/>
      <c r="AA474" s="435"/>
      <c r="AB474" s="435"/>
      <c r="AC474" s="435"/>
      <c r="AD474" s="435"/>
      <c r="AE474" s="435"/>
      <c r="AF474" s="435"/>
      <c r="AG474" s="435"/>
      <c r="AH474" s="435"/>
      <c r="AI474" s="435"/>
      <c r="AJ474" s="435"/>
      <c r="AK474" s="435"/>
      <c r="AL474" s="435"/>
      <c r="AM474" s="435"/>
      <c r="AN474" s="435"/>
      <c r="AO474" s="435"/>
      <c r="AP474" s="435"/>
      <c r="AQ474" s="435"/>
      <c r="AR474" s="435"/>
      <c r="AS474" s="435"/>
      <c r="AT474" s="437"/>
    </row>
    <row r="475" spans="1:46" x14ac:dyDescent="0.2">
      <c r="A475" s="435"/>
      <c r="B475" s="435"/>
      <c r="C475" s="435"/>
      <c r="D475" s="435"/>
      <c r="E475" s="435"/>
      <c r="F475" s="435"/>
      <c r="G475" s="435"/>
      <c r="H475" s="435"/>
      <c r="I475" s="435"/>
      <c r="J475" s="435"/>
      <c r="K475" s="435"/>
      <c r="L475" s="435"/>
      <c r="M475" s="435"/>
      <c r="N475" s="435"/>
      <c r="O475" s="435"/>
      <c r="P475" s="435"/>
      <c r="Q475" s="435"/>
      <c r="R475" s="435"/>
      <c r="S475" s="435"/>
      <c r="T475" s="435"/>
      <c r="U475" s="435"/>
      <c r="V475" s="435"/>
      <c r="W475" s="435"/>
      <c r="X475" s="435"/>
      <c r="Y475" s="435"/>
      <c r="Z475" s="435"/>
      <c r="AA475" s="435"/>
      <c r="AB475" s="435"/>
      <c r="AC475" s="435"/>
      <c r="AD475" s="435"/>
      <c r="AE475" s="435"/>
      <c r="AF475" s="435"/>
      <c r="AG475" s="435"/>
      <c r="AH475" s="435"/>
      <c r="AI475" s="435"/>
      <c r="AJ475" s="435"/>
      <c r="AK475" s="435"/>
      <c r="AL475" s="435"/>
      <c r="AM475" s="435"/>
      <c r="AN475" s="435"/>
      <c r="AO475" s="435"/>
      <c r="AP475" s="435"/>
      <c r="AQ475" s="435"/>
      <c r="AR475" s="435"/>
      <c r="AS475" s="435"/>
      <c r="AT475" s="437"/>
    </row>
    <row r="476" spans="1:46" x14ac:dyDescent="0.2">
      <c r="A476" s="435"/>
      <c r="B476" s="435"/>
      <c r="C476" s="435"/>
      <c r="D476" s="435"/>
      <c r="E476" s="435"/>
      <c r="F476" s="435"/>
      <c r="G476" s="435"/>
      <c r="H476" s="435"/>
      <c r="I476" s="435"/>
      <c r="J476" s="435"/>
      <c r="K476" s="435"/>
      <c r="L476" s="435"/>
      <c r="M476" s="435"/>
      <c r="N476" s="435"/>
      <c r="O476" s="435"/>
      <c r="P476" s="435"/>
      <c r="Q476" s="435"/>
      <c r="R476" s="435"/>
      <c r="S476" s="435"/>
      <c r="T476" s="435"/>
      <c r="U476" s="435"/>
      <c r="V476" s="435"/>
      <c r="W476" s="435"/>
      <c r="X476" s="435"/>
      <c r="Y476" s="435"/>
      <c r="Z476" s="435"/>
      <c r="AA476" s="435"/>
      <c r="AB476" s="435"/>
      <c r="AC476" s="435"/>
      <c r="AD476" s="435"/>
      <c r="AE476" s="435"/>
      <c r="AF476" s="435"/>
      <c r="AG476" s="435"/>
      <c r="AH476" s="435"/>
      <c r="AI476" s="435"/>
      <c r="AJ476" s="435"/>
      <c r="AK476" s="435"/>
      <c r="AL476" s="435"/>
      <c r="AM476" s="435"/>
      <c r="AN476" s="435"/>
      <c r="AO476" s="435"/>
      <c r="AP476" s="435"/>
      <c r="AQ476" s="435"/>
      <c r="AR476" s="435"/>
      <c r="AS476" s="435"/>
      <c r="AT476" s="437"/>
    </row>
    <row r="477" spans="1:46" x14ac:dyDescent="0.2">
      <c r="A477" s="435"/>
      <c r="B477" s="435"/>
      <c r="C477" s="435"/>
      <c r="D477" s="435"/>
      <c r="E477" s="435"/>
      <c r="F477" s="435"/>
      <c r="G477" s="435"/>
      <c r="H477" s="435"/>
      <c r="I477" s="435"/>
      <c r="J477" s="435"/>
      <c r="K477" s="435"/>
      <c r="L477" s="435"/>
      <c r="M477" s="435"/>
      <c r="N477" s="435"/>
      <c r="O477" s="435"/>
      <c r="P477" s="435"/>
      <c r="Q477" s="435"/>
      <c r="R477" s="435"/>
      <c r="S477" s="435"/>
      <c r="T477" s="435"/>
      <c r="U477" s="435"/>
      <c r="V477" s="435"/>
      <c r="W477" s="435"/>
      <c r="X477" s="435"/>
      <c r="Y477" s="435"/>
      <c r="Z477" s="435"/>
      <c r="AA477" s="435"/>
      <c r="AB477" s="435"/>
      <c r="AC477" s="435"/>
      <c r="AD477" s="435"/>
      <c r="AE477" s="435"/>
      <c r="AF477" s="435"/>
      <c r="AG477" s="435"/>
      <c r="AH477" s="435"/>
      <c r="AI477" s="435"/>
      <c r="AJ477" s="435"/>
      <c r="AK477" s="435"/>
      <c r="AL477" s="435"/>
      <c r="AM477" s="435"/>
      <c r="AN477" s="435"/>
      <c r="AO477" s="435"/>
      <c r="AP477" s="435"/>
      <c r="AQ477" s="435"/>
      <c r="AR477" s="435"/>
      <c r="AS477" s="435"/>
      <c r="AT477" s="437"/>
    </row>
    <row r="478" spans="1:46" x14ac:dyDescent="0.2">
      <c r="A478" s="435"/>
      <c r="B478" s="435"/>
      <c r="C478" s="435"/>
      <c r="D478" s="435"/>
      <c r="E478" s="435"/>
      <c r="F478" s="435"/>
      <c r="G478" s="435"/>
      <c r="H478" s="435"/>
      <c r="I478" s="435"/>
      <c r="J478" s="435"/>
      <c r="K478" s="435"/>
      <c r="L478" s="435"/>
      <c r="M478" s="435"/>
      <c r="N478" s="435"/>
      <c r="O478" s="435"/>
      <c r="P478" s="435"/>
      <c r="Q478" s="435"/>
      <c r="R478" s="435"/>
      <c r="S478" s="435"/>
      <c r="T478" s="435"/>
      <c r="U478" s="435"/>
      <c r="V478" s="435"/>
      <c r="W478" s="435"/>
      <c r="X478" s="435"/>
      <c r="Y478" s="435"/>
      <c r="Z478" s="435"/>
      <c r="AA478" s="435"/>
      <c r="AB478" s="435"/>
      <c r="AC478" s="435"/>
      <c r="AD478" s="435"/>
      <c r="AE478" s="435"/>
      <c r="AF478" s="435"/>
      <c r="AG478" s="435"/>
      <c r="AH478" s="435"/>
      <c r="AI478" s="435"/>
      <c r="AJ478" s="435"/>
      <c r="AK478" s="435"/>
      <c r="AL478" s="435"/>
      <c r="AM478" s="435"/>
      <c r="AN478" s="435"/>
      <c r="AO478" s="435"/>
      <c r="AP478" s="435"/>
      <c r="AQ478" s="435"/>
      <c r="AR478" s="435"/>
      <c r="AS478" s="435"/>
      <c r="AT478" s="437"/>
    </row>
    <row r="479" spans="1:46" x14ac:dyDescent="0.2">
      <c r="A479" s="435"/>
      <c r="B479" s="435"/>
      <c r="C479" s="435"/>
      <c r="D479" s="435"/>
      <c r="E479" s="435"/>
      <c r="F479" s="435"/>
      <c r="G479" s="435"/>
      <c r="H479" s="435"/>
      <c r="I479" s="435"/>
      <c r="J479" s="435"/>
      <c r="K479" s="435"/>
      <c r="L479" s="435"/>
      <c r="M479" s="435"/>
      <c r="N479" s="435"/>
      <c r="O479" s="435"/>
      <c r="P479" s="435"/>
      <c r="Q479" s="435"/>
      <c r="R479" s="435"/>
      <c r="S479" s="435"/>
      <c r="T479" s="435"/>
      <c r="U479" s="435"/>
      <c r="V479" s="435"/>
      <c r="W479" s="435"/>
      <c r="X479" s="435"/>
      <c r="Y479" s="435"/>
      <c r="Z479" s="435"/>
      <c r="AA479" s="435"/>
      <c r="AB479" s="435"/>
      <c r="AC479" s="435"/>
      <c r="AD479" s="435"/>
      <c r="AE479" s="435"/>
      <c r="AF479" s="435"/>
      <c r="AG479" s="435"/>
      <c r="AH479" s="435"/>
      <c r="AI479" s="435"/>
      <c r="AJ479" s="435"/>
      <c r="AK479" s="435"/>
      <c r="AL479" s="435"/>
      <c r="AM479" s="435"/>
      <c r="AN479" s="435"/>
      <c r="AO479" s="435"/>
      <c r="AP479" s="435"/>
      <c r="AQ479" s="435"/>
      <c r="AR479" s="435"/>
      <c r="AS479" s="435"/>
      <c r="AT479" s="437"/>
    </row>
    <row r="480" spans="1:46" x14ac:dyDescent="0.2">
      <c r="A480" s="435"/>
      <c r="B480" s="435"/>
      <c r="C480" s="435"/>
      <c r="D480" s="435"/>
      <c r="E480" s="435"/>
      <c r="F480" s="435"/>
      <c r="G480" s="435"/>
      <c r="H480" s="435"/>
      <c r="I480" s="435"/>
      <c r="J480" s="435"/>
      <c r="K480" s="435"/>
      <c r="L480" s="435"/>
      <c r="M480" s="435"/>
      <c r="N480" s="435"/>
      <c r="O480" s="435"/>
      <c r="P480" s="435"/>
      <c r="Q480" s="435"/>
      <c r="R480" s="435"/>
      <c r="S480" s="435"/>
      <c r="T480" s="435"/>
      <c r="U480" s="435"/>
      <c r="V480" s="435"/>
      <c r="W480" s="435"/>
      <c r="X480" s="435"/>
      <c r="Y480" s="435"/>
      <c r="Z480" s="435"/>
      <c r="AA480" s="435"/>
      <c r="AB480" s="435"/>
      <c r="AC480" s="435"/>
      <c r="AD480" s="435"/>
      <c r="AE480" s="435"/>
      <c r="AF480" s="435"/>
      <c r="AG480" s="435"/>
      <c r="AH480" s="435"/>
      <c r="AI480" s="435"/>
      <c r="AJ480" s="435"/>
      <c r="AK480" s="435"/>
      <c r="AL480" s="435"/>
      <c r="AM480" s="435"/>
      <c r="AN480" s="435"/>
      <c r="AO480" s="435"/>
      <c r="AP480" s="435"/>
      <c r="AQ480" s="435"/>
      <c r="AR480" s="435"/>
      <c r="AS480" s="435"/>
      <c r="AT480" s="437"/>
    </row>
    <row r="481" spans="1:46" x14ac:dyDescent="0.2">
      <c r="A481" s="435"/>
      <c r="B481" s="435"/>
      <c r="C481" s="435"/>
      <c r="D481" s="435"/>
      <c r="E481" s="435"/>
      <c r="F481" s="435"/>
      <c r="G481" s="435"/>
      <c r="H481" s="435"/>
      <c r="I481" s="435"/>
      <c r="J481" s="435"/>
      <c r="K481" s="435"/>
      <c r="L481" s="435"/>
      <c r="M481" s="435"/>
      <c r="N481" s="435"/>
      <c r="O481" s="435"/>
      <c r="P481" s="435"/>
      <c r="Q481" s="435"/>
      <c r="R481" s="435"/>
      <c r="S481" s="435"/>
      <c r="T481" s="435"/>
      <c r="U481" s="435"/>
      <c r="V481" s="435"/>
      <c r="W481" s="435"/>
      <c r="X481" s="435"/>
      <c r="Y481" s="435"/>
      <c r="Z481" s="435"/>
      <c r="AA481" s="435"/>
      <c r="AB481" s="435"/>
      <c r="AC481" s="435"/>
      <c r="AD481" s="435"/>
      <c r="AE481" s="435"/>
      <c r="AF481" s="435"/>
      <c r="AG481" s="435"/>
      <c r="AH481" s="435"/>
      <c r="AI481" s="435"/>
      <c r="AJ481" s="435"/>
      <c r="AK481" s="435"/>
      <c r="AL481" s="435"/>
      <c r="AM481" s="435"/>
      <c r="AN481" s="435"/>
      <c r="AO481" s="435"/>
      <c r="AP481" s="435"/>
      <c r="AQ481" s="435"/>
      <c r="AR481" s="435"/>
      <c r="AS481" s="435"/>
      <c r="AT481" s="437"/>
    </row>
    <row r="482" spans="1:46" x14ac:dyDescent="0.2">
      <c r="A482" s="435"/>
      <c r="B482" s="435"/>
      <c r="C482" s="435"/>
      <c r="D482" s="435"/>
      <c r="E482" s="435"/>
      <c r="F482" s="435"/>
      <c r="G482" s="435"/>
      <c r="H482" s="435"/>
      <c r="I482" s="435"/>
      <c r="J482" s="435"/>
      <c r="K482" s="435"/>
      <c r="L482" s="435"/>
      <c r="M482" s="435"/>
      <c r="N482" s="435"/>
      <c r="O482" s="435"/>
      <c r="P482" s="435"/>
      <c r="Q482" s="435"/>
      <c r="R482" s="435"/>
      <c r="S482" s="435"/>
      <c r="T482" s="435"/>
      <c r="U482" s="435"/>
      <c r="V482" s="435"/>
      <c r="W482" s="435"/>
      <c r="X482" s="435"/>
      <c r="Y482" s="435"/>
      <c r="Z482" s="435"/>
      <c r="AA482" s="435"/>
      <c r="AB482" s="435"/>
      <c r="AC482" s="435"/>
      <c r="AD482" s="435"/>
      <c r="AE482" s="435"/>
      <c r="AF482" s="435"/>
      <c r="AG482" s="435"/>
      <c r="AH482" s="435"/>
      <c r="AI482" s="435"/>
      <c r="AJ482" s="435"/>
      <c r="AK482" s="435"/>
      <c r="AL482" s="435"/>
      <c r="AM482" s="435"/>
      <c r="AN482" s="435"/>
      <c r="AO482" s="435"/>
      <c r="AP482" s="435"/>
      <c r="AQ482" s="435"/>
      <c r="AR482" s="435"/>
      <c r="AS482" s="435"/>
      <c r="AT482" s="437"/>
    </row>
    <row r="483" spans="1:46" x14ac:dyDescent="0.2">
      <c r="A483" s="435"/>
      <c r="B483" s="435"/>
      <c r="C483" s="435"/>
      <c r="D483" s="435"/>
      <c r="E483" s="435"/>
      <c r="F483" s="435"/>
      <c r="G483" s="435"/>
      <c r="H483" s="435"/>
      <c r="I483" s="435"/>
      <c r="J483" s="435"/>
      <c r="K483" s="435"/>
      <c r="L483" s="435"/>
      <c r="M483" s="435"/>
      <c r="N483" s="435"/>
      <c r="O483" s="435"/>
      <c r="P483" s="435"/>
      <c r="Q483" s="435"/>
      <c r="R483" s="435"/>
      <c r="S483" s="435"/>
      <c r="T483" s="435"/>
      <c r="U483" s="435"/>
      <c r="V483" s="435"/>
      <c r="W483" s="435"/>
      <c r="X483" s="435"/>
      <c r="Y483" s="435"/>
      <c r="Z483" s="435"/>
      <c r="AA483" s="435"/>
      <c r="AB483" s="435"/>
      <c r="AC483" s="435"/>
      <c r="AD483" s="435"/>
      <c r="AE483" s="435"/>
      <c r="AF483" s="435"/>
      <c r="AG483" s="435"/>
      <c r="AH483" s="435"/>
      <c r="AI483" s="435"/>
      <c r="AJ483" s="435"/>
      <c r="AK483" s="435"/>
      <c r="AL483" s="435"/>
      <c r="AM483" s="435"/>
      <c r="AN483" s="435"/>
      <c r="AO483" s="435"/>
      <c r="AP483" s="435"/>
      <c r="AQ483" s="435"/>
      <c r="AR483" s="435"/>
      <c r="AS483" s="435"/>
      <c r="AT483" s="437"/>
    </row>
    <row r="484" spans="1:46" x14ac:dyDescent="0.2">
      <c r="A484" s="435"/>
      <c r="B484" s="435"/>
      <c r="C484" s="435"/>
      <c r="D484" s="435"/>
      <c r="E484" s="435"/>
      <c r="F484" s="435"/>
      <c r="G484" s="435"/>
      <c r="H484" s="435"/>
      <c r="I484" s="435"/>
      <c r="J484" s="435"/>
      <c r="K484" s="435"/>
      <c r="L484" s="435"/>
      <c r="M484" s="435"/>
      <c r="N484" s="435"/>
      <c r="O484" s="435"/>
      <c r="P484" s="435"/>
      <c r="Q484" s="435"/>
      <c r="R484" s="435"/>
      <c r="S484" s="435"/>
      <c r="T484" s="435"/>
      <c r="U484" s="435"/>
      <c r="V484" s="435"/>
      <c r="W484" s="435"/>
      <c r="X484" s="435"/>
      <c r="Y484" s="435"/>
      <c r="Z484" s="435"/>
      <c r="AA484" s="435"/>
      <c r="AB484" s="435"/>
      <c r="AC484" s="435"/>
      <c r="AD484" s="435"/>
      <c r="AE484" s="435"/>
      <c r="AF484" s="435"/>
      <c r="AG484" s="435"/>
      <c r="AH484" s="435"/>
      <c r="AI484" s="435"/>
      <c r="AJ484" s="435"/>
      <c r="AK484" s="435"/>
      <c r="AL484" s="435"/>
      <c r="AM484" s="435"/>
      <c r="AN484" s="435"/>
      <c r="AO484" s="435"/>
      <c r="AP484" s="435"/>
      <c r="AQ484" s="435"/>
      <c r="AR484" s="435"/>
      <c r="AS484" s="435"/>
      <c r="AT484" s="437"/>
    </row>
    <row r="485" spans="1:46" x14ac:dyDescent="0.2">
      <c r="A485" s="435"/>
      <c r="B485" s="435"/>
      <c r="C485" s="435"/>
      <c r="D485" s="435"/>
      <c r="E485" s="435"/>
      <c r="F485" s="435"/>
      <c r="G485" s="435"/>
      <c r="H485" s="435"/>
      <c r="I485" s="435"/>
      <c r="J485" s="435"/>
      <c r="K485" s="435"/>
      <c r="L485" s="435"/>
      <c r="M485" s="435"/>
      <c r="N485" s="435"/>
      <c r="O485" s="435"/>
      <c r="P485" s="435"/>
      <c r="Q485" s="435"/>
      <c r="R485" s="435"/>
      <c r="S485" s="435"/>
      <c r="T485" s="435"/>
      <c r="U485" s="435"/>
      <c r="V485" s="435"/>
      <c r="W485" s="435"/>
      <c r="X485" s="435"/>
      <c r="Y485" s="435"/>
      <c r="Z485" s="435"/>
      <c r="AA485" s="435"/>
      <c r="AB485" s="435"/>
      <c r="AC485" s="435"/>
      <c r="AD485" s="435"/>
      <c r="AE485" s="435"/>
      <c r="AF485" s="435"/>
      <c r="AG485" s="435"/>
      <c r="AH485" s="435"/>
      <c r="AI485" s="435"/>
      <c r="AJ485" s="435"/>
      <c r="AK485" s="435"/>
      <c r="AL485" s="435"/>
      <c r="AM485" s="435"/>
      <c r="AN485" s="435"/>
      <c r="AO485" s="435"/>
      <c r="AP485" s="435"/>
      <c r="AQ485" s="435"/>
      <c r="AR485" s="435"/>
      <c r="AS485" s="435"/>
      <c r="AT485" s="437"/>
    </row>
    <row r="486" spans="1:46" x14ac:dyDescent="0.2">
      <c r="A486" s="435"/>
      <c r="B486" s="435"/>
      <c r="C486" s="435"/>
      <c r="D486" s="435"/>
      <c r="E486" s="435"/>
      <c r="F486" s="435"/>
      <c r="G486" s="435"/>
      <c r="H486" s="435"/>
      <c r="I486" s="435"/>
      <c r="J486" s="435"/>
      <c r="K486" s="435"/>
      <c r="L486" s="435"/>
      <c r="M486" s="435"/>
      <c r="N486" s="435"/>
      <c r="O486" s="435"/>
      <c r="P486" s="435"/>
      <c r="Q486" s="435"/>
      <c r="R486" s="435"/>
      <c r="S486" s="435"/>
      <c r="T486" s="435"/>
      <c r="U486" s="435"/>
      <c r="V486" s="435"/>
      <c r="W486" s="435"/>
      <c r="X486" s="435"/>
      <c r="Y486" s="435"/>
      <c r="Z486" s="435"/>
      <c r="AA486" s="435"/>
      <c r="AB486" s="435"/>
      <c r="AC486" s="435"/>
      <c r="AD486" s="435"/>
      <c r="AE486" s="435"/>
      <c r="AF486" s="435"/>
      <c r="AG486" s="435"/>
      <c r="AH486" s="435"/>
      <c r="AI486" s="435"/>
      <c r="AJ486" s="435"/>
      <c r="AK486" s="435"/>
      <c r="AL486" s="435"/>
      <c r="AM486" s="435"/>
      <c r="AN486" s="435"/>
      <c r="AO486" s="435"/>
      <c r="AP486" s="435"/>
      <c r="AQ486" s="435"/>
      <c r="AR486" s="435"/>
      <c r="AS486" s="435"/>
      <c r="AT486" s="437"/>
    </row>
    <row r="487" spans="1:46" x14ac:dyDescent="0.2">
      <c r="A487" s="435"/>
      <c r="B487" s="435"/>
      <c r="C487" s="435"/>
      <c r="D487" s="435"/>
      <c r="E487" s="435"/>
      <c r="F487" s="435"/>
      <c r="G487" s="435"/>
      <c r="H487" s="435"/>
      <c r="I487" s="435"/>
      <c r="J487" s="435"/>
      <c r="K487" s="435"/>
      <c r="L487" s="435"/>
      <c r="M487" s="435"/>
      <c r="N487" s="435"/>
      <c r="O487" s="435"/>
      <c r="P487" s="435"/>
      <c r="Q487" s="435"/>
      <c r="R487" s="435"/>
      <c r="S487" s="435"/>
      <c r="T487" s="435"/>
      <c r="U487" s="435"/>
      <c r="V487" s="435"/>
      <c r="W487" s="435"/>
      <c r="X487" s="435"/>
      <c r="Y487" s="435"/>
      <c r="Z487" s="435"/>
      <c r="AA487" s="435"/>
      <c r="AB487" s="435"/>
      <c r="AC487" s="435"/>
      <c r="AD487" s="435"/>
      <c r="AE487" s="435"/>
      <c r="AF487" s="435"/>
      <c r="AG487" s="435"/>
      <c r="AH487" s="435"/>
      <c r="AI487" s="435"/>
      <c r="AJ487" s="435"/>
      <c r="AK487" s="435"/>
      <c r="AL487" s="435"/>
      <c r="AM487" s="435"/>
      <c r="AN487" s="435"/>
      <c r="AO487" s="435"/>
      <c r="AP487" s="435"/>
      <c r="AQ487" s="435"/>
      <c r="AR487" s="435"/>
      <c r="AS487" s="435"/>
      <c r="AT487" s="437"/>
    </row>
    <row r="488" spans="1:46" x14ac:dyDescent="0.2">
      <c r="A488" s="435"/>
      <c r="B488" s="435"/>
      <c r="C488" s="435"/>
      <c r="D488" s="435"/>
      <c r="E488" s="435"/>
      <c r="F488" s="435"/>
      <c r="G488" s="435"/>
      <c r="H488" s="435"/>
      <c r="I488" s="435"/>
      <c r="J488" s="435"/>
      <c r="K488" s="435"/>
      <c r="L488" s="435"/>
      <c r="M488" s="435"/>
      <c r="N488" s="435"/>
      <c r="O488" s="435"/>
      <c r="P488" s="435"/>
      <c r="Q488" s="435"/>
      <c r="R488" s="435"/>
      <c r="S488" s="435"/>
      <c r="T488" s="435"/>
      <c r="U488" s="435"/>
      <c r="V488" s="435"/>
      <c r="W488" s="435"/>
      <c r="X488" s="435"/>
      <c r="Y488" s="435"/>
      <c r="Z488" s="435"/>
      <c r="AA488" s="435"/>
      <c r="AB488" s="435"/>
      <c r="AC488" s="435"/>
      <c r="AD488" s="435"/>
      <c r="AE488" s="435"/>
      <c r="AF488" s="435"/>
      <c r="AG488" s="435"/>
      <c r="AH488" s="435"/>
      <c r="AI488" s="435"/>
      <c r="AJ488" s="435"/>
      <c r="AK488" s="435"/>
      <c r="AL488" s="435"/>
      <c r="AM488" s="435"/>
      <c r="AN488" s="435"/>
      <c r="AO488" s="435"/>
      <c r="AP488" s="435"/>
      <c r="AQ488" s="435"/>
      <c r="AR488" s="435"/>
      <c r="AS488" s="435"/>
      <c r="AT488" s="437"/>
    </row>
    <row r="489" spans="1:46" x14ac:dyDescent="0.2">
      <c r="A489" s="435"/>
      <c r="B489" s="435"/>
      <c r="C489" s="435"/>
      <c r="D489" s="435"/>
      <c r="E489" s="435"/>
      <c r="F489" s="435"/>
      <c r="G489" s="435"/>
      <c r="H489" s="435"/>
      <c r="I489" s="435"/>
      <c r="J489" s="435"/>
      <c r="K489" s="435"/>
      <c r="L489" s="435"/>
      <c r="M489" s="435"/>
      <c r="N489" s="435"/>
      <c r="O489" s="435"/>
      <c r="P489" s="435"/>
      <c r="Q489" s="435"/>
      <c r="R489" s="435"/>
      <c r="S489" s="435"/>
      <c r="T489" s="435"/>
      <c r="U489" s="435"/>
      <c r="V489" s="435"/>
      <c r="W489" s="435"/>
      <c r="X489" s="435"/>
      <c r="Y489" s="435"/>
      <c r="Z489" s="435"/>
      <c r="AA489" s="435"/>
      <c r="AB489" s="435"/>
      <c r="AC489" s="435"/>
      <c r="AD489" s="435"/>
      <c r="AE489" s="435"/>
      <c r="AF489" s="435"/>
      <c r="AG489" s="435"/>
      <c r="AH489" s="435"/>
      <c r="AI489" s="435"/>
      <c r="AJ489" s="435"/>
      <c r="AK489" s="435"/>
      <c r="AL489" s="435"/>
      <c r="AM489" s="435"/>
      <c r="AN489" s="435"/>
      <c r="AO489" s="435"/>
      <c r="AP489" s="435"/>
      <c r="AQ489" s="435"/>
      <c r="AR489" s="435"/>
      <c r="AS489" s="435"/>
      <c r="AT489" s="437"/>
    </row>
    <row r="490" spans="1:46" x14ac:dyDescent="0.2">
      <c r="A490" s="435"/>
      <c r="B490" s="435"/>
      <c r="C490" s="435"/>
      <c r="D490" s="435"/>
      <c r="E490" s="435"/>
      <c r="F490" s="435"/>
      <c r="G490" s="435"/>
      <c r="H490" s="435"/>
      <c r="I490" s="435"/>
      <c r="J490" s="435"/>
      <c r="K490" s="435"/>
      <c r="L490" s="435"/>
      <c r="M490" s="435"/>
      <c r="N490" s="435"/>
      <c r="O490" s="435"/>
      <c r="P490" s="435"/>
      <c r="Q490" s="435"/>
      <c r="R490" s="435"/>
      <c r="S490" s="435"/>
      <c r="T490" s="435"/>
      <c r="U490" s="435"/>
      <c r="V490" s="435"/>
      <c r="W490" s="435"/>
      <c r="X490" s="435"/>
      <c r="Y490" s="435"/>
      <c r="Z490" s="435"/>
      <c r="AA490" s="435"/>
      <c r="AB490" s="435"/>
      <c r="AC490" s="435"/>
      <c r="AD490" s="435"/>
      <c r="AE490" s="435"/>
      <c r="AF490" s="435"/>
      <c r="AG490" s="435"/>
      <c r="AH490" s="435"/>
      <c r="AI490" s="435"/>
      <c r="AJ490" s="435"/>
      <c r="AK490" s="435"/>
      <c r="AL490" s="435"/>
      <c r="AM490" s="435"/>
      <c r="AN490" s="435"/>
      <c r="AO490" s="435"/>
      <c r="AP490" s="435"/>
      <c r="AQ490" s="435"/>
      <c r="AR490" s="435"/>
      <c r="AS490" s="435"/>
      <c r="AT490" s="437"/>
    </row>
    <row r="491" spans="1:46" x14ac:dyDescent="0.2">
      <c r="A491" s="435"/>
      <c r="B491" s="435"/>
      <c r="C491" s="435"/>
      <c r="D491" s="435"/>
      <c r="E491" s="435"/>
      <c r="F491" s="435"/>
      <c r="G491" s="435"/>
      <c r="H491" s="435"/>
      <c r="I491" s="435"/>
      <c r="J491" s="435"/>
      <c r="K491" s="435"/>
      <c r="L491" s="435"/>
      <c r="M491" s="435"/>
      <c r="N491" s="435"/>
      <c r="O491" s="435"/>
      <c r="P491" s="435"/>
      <c r="Q491" s="435"/>
      <c r="R491" s="435"/>
      <c r="S491" s="435"/>
      <c r="T491" s="435"/>
      <c r="U491" s="435"/>
      <c r="V491" s="435"/>
      <c r="W491" s="435"/>
      <c r="X491" s="435"/>
      <c r="Y491" s="435"/>
      <c r="Z491" s="435"/>
      <c r="AA491" s="435"/>
      <c r="AB491" s="435"/>
      <c r="AC491" s="435"/>
      <c r="AD491" s="435"/>
      <c r="AE491" s="435"/>
      <c r="AF491" s="435"/>
      <c r="AG491" s="435"/>
      <c r="AH491" s="435"/>
      <c r="AI491" s="435"/>
      <c r="AJ491" s="435"/>
      <c r="AK491" s="435"/>
      <c r="AL491" s="435"/>
      <c r="AM491" s="435"/>
      <c r="AN491" s="435"/>
      <c r="AO491" s="435"/>
      <c r="AP491" s="435"/>
      <c r="AQ491" s="435"/>
      <c r="AR491" s="435"/>
      <c r="AS491" s="435"/>
      <c r="AT491" s="437"/>
    </row>
    <row r="492" spans="1:46" x14ac:dyDescent="0.2">
      <c r="A492" s="435"/>
      <c r="B492" s="435"/>
      <c r="C492" s="435"/>
      <c r="D492" s="435"/>
      <c r="E492" s="435"/>
      <c r="F492" s="435"/>
      <c r="G492" s="435"/>
      <c r="H492" s="435"/>
      <c r="I492" s="435"/>
      <c r="J492" s="435"/>
      <c r="K492" s="435"/>
      <c r="L492" s="435"/>
      <c r="M492" s="435"/>
      <c r="N492" s="435"/>
      <c r="O492" s="435"/>
      <c r="P492" s="435"/>
      <c r="Q492" s="435"/>
      <c r="R492" s="435"/>
      <c r="S492" s="435"/>
      <c r="T492" s="435"/>
      <c r="U492" s="435"/>
      <c r="V492" s="435"/>
      <c r="W492" s="435"/>
      <c r="X492" s="435"/>
      <c r="Y492" s="435"/>
      <c r="Z492" s="435"/>
      <c r="AA492" s="435"/>
      <c r="AB492" s="435"/>
      <c r="AC492" s="435"/>
      <c r="AD492" s="435"/>
      <c r="AE492" s="435"/>
      <c r="AF492" s="435"/>
      <c r="AG492" s="435"/>
      <c r="AH492" s="435"/>
      <c r="AI492" s="435"/>
      <c r="AJ492" s="435"/>
      <c r="AK492" s="435"/>
      <c r="AL492" s="435"/>
      <c r="AM492" s="435"/>
      <c r="AN492" s="435"/>
      <c r="AO492" s="435"/>
      <c r="AP492" s="435"/>
      <c r="AQ492" s="435"/>
      <c r="AR492" s="435"/>
      <c r="AS492" s="435"/>
      <c r="AT492" s="437"/>
    </row>
    <row r="493" spans="1:46" x14ac:dyDescent="0.2">
      <c r="A493" s="435"/>
      <c r="B493" s="435"/>
      <c r="C493" s="435"/>
      <c r="D493" s="435"/>
      <c r="E493" s="435"/>
      <c r="F493" s="435"/>
      <c r="G493" s="435"/>
      <c r="H493" s="435"/>
      <c r="I493" s="435"/>
      <c r="J493" s="435"/>
      <c r="K493" s="435"/>
      <c r="L493" s="435"/>
      <c r="M493" s="435"/>
      <c r="N493" s="435"/>
      <c r="O493" s="435"/>
      <c r="P493" s="435"/>
      <c r="Q493" s="435"/>
      <c r="R493" s="435"/>
      <c r="S493" s="435"/>
      <c r="T493" s="435"/>
      <c r="U493" s="435"/>
      <c r="V493" s="435"/>
      <c r="W493" s="435"/>
      <c r="X493" s="435"/>
      <c r="Y493" s="435"/>
      <c r="Z493" s="435"/>
      <c r="AA493" s="435"/>
      <c r="AB493" s="435"/>
      <c r="AC493" s="435"/>
      <c r="AD493" s="435"/>
      <c r="AE493" s="435"/>
      <c r="AF493" s="435"/>
      <c r="AG493" s="435"/>
      <c r="AH493" s="435"/>
      <c r="AI493" s="435"/>
      <c r="AJ493" s="435"/>
      <c r="AK493" s="435"/>
      <c r="AL493" s="435"/>
      <c r="AM493" s="435"/>
      <c r="AN493" s="435"/>
      <c r="AO493" s="435"/>
      <c r="AP493" s="435"/>
      <c r="AQ493" s="435"/>
      <c r="AR493" s="435"/>
      <c r="AS493" s="435"/>
      <c r="AT493" s="437"/>
    </row>
    <row r="494" spans="1:46" x14ac:dyDescent="0.2">
      <c r="A494" s="435"/>
      <c r="B494" s="435"/>
      <c r="C494" s="435"/>
      <c r="D494" s="435"/>
      <c r="E494" s="435"/>
      <c r="F494" s="435"/>
      <c r="G494" s="435"/>
      <c r="H494" s="435"/>
      <c r="I494" s="435"/>
      <c r="J494" s="435"/>
      <c r="K494" s="435"/>
      <c r="L494" s="435"/>
      <c r="M494" s="435"/>
      <c r="N494" s="435"/>
      <c r="O494" s="435"/>
      <c r="P494" s="435"/>
      <c r="Q494" s="435"/>
      <c r="R494" s="435"/>
      <c r="S494" s="435"/>
      <c r="T494" s="435"/>
      <c r="U494" s="435"/>
      <c r="V494" s="435"/>
      <c r="W494" s="435"/>
      <c r="X494" s="435"/>
      <c r="Y494" s="435"/>
      <c r="Z494" s="435"/>
      <c r="AA494" s="435"/>
      <c r="AB494" s="435"/>
      <c r="AC494" s="435"/>
      <c r="AD494" s="435"/>
      <c r="AE494" s="435"/>
      <c r="AF494" s="435"/>
      <c r="AG494" s="435"/>
      <c r="AH494" s="435"/>
      <c r="AI494" s="435"/>
      <c r="AJ494" s="435"/>
      <c r="AK494" s="435"/>
      <c r="AL494" s="435"/>
      <c r="AM494" s="435"/>
      <c r="AN494" s="435"/>
      <c r="AO494" s="435"/>
      <c r="AP494" s="435"/>
      <c r="AQ494" s="435"/>
      <c r="AR494" s="435"/>
      <c r="AS494" s="435"/>
      <c r="AT494" s="437"/>
    </row>
    <row r="495" spans="1:46" x14ac:dyDescent="0.2">
      <c r="A495" s="435"/>
      <c r="B495" s="435"/>
      <c r="C495" s="435"/>
      <c r="D495" s="435"/>
      <c r="E495" s="435"/>
      <c r="F495" s="435"/>
      <c r="G495" s="435"/>
      <c r="H495" s="435"/>
      <c r="I495" s="435"/>
      <c r="J495" s="435"/>
      <c r="K495" s="435"/>
      <c r="L495" s="435"/>
      <c r="M495" s="435"/>
      <c r="N495" s="435"/>
      <c r="O495" s="435"/>
      <c r="P495" s="435"/>
      <c r="Q495" s="435"/>
      <c r="R495" s="435"/>
      <c r="S495" s="435"/>
      <c r="T495" s="435"/>
      <c r="U495" s="435"/>
      <c r="V495" s="435"/>
      <c r="W495" s="435"/>
      <c r="X495" s="435"/>
      <c r="Y495" s="435"/>
      <c r="Z495" s="435"/>
      <c r="AA495" s="435"/>
      <c r="AB495" s="435"/>
      <c r="AC495" s="435"/>
      <c r="AD495" s="435"/>
      <c r="AE495" s="435"/>
      <c r="AF495" s="435"/>
      <c r="AG495" s="435"/>
      <c r="AH495" s="435"/>
      <c r="AI495" s="435"/>
      <c r="AJ495" s="435"/>
      <c r="AK495" s="435"/>
      <c r="AL495" s="435"/>
      <c r="AM495" s="435"/>
      <c r="AN495" s="435"/>
      <c r="AO495" s="435"/>
      <c r="AP495" s="435"/>
      <c r="AQ495" s="435"/>
      <c r="AR495" s="435"/>
      <c r="AS495" s="435"/>
      <c r="AT495" s="437"/>
    </row>
    <row r="496" spans="1:46" x14ac:dyDescent="0.2">
      <c r="A496" s="435"/>
      <c r="B496" s="435"/>
      <c r="C496" s="435"/>
      <c r="D496" s="435"/>
      <c r="E496" s="435"/>
      <c r="F496" s="435"/>
      <c r="G496" s="435"/>
      <c r="H496" s="435"/>
      <c r="I496" s="435"/>
      <c r="J496" s="435"/>
      <c r="K496" s="435"/>
      <c r="L496" s="435"/>
      <c r="M496" s="435"/>
      <c r="N496" s="435"/>
      <c r="O496" s="435"/>
      <c r="P496" s="435"/>
      <c r="Q496" s="435"/>
      <c r="R496" s="435"/>
      <c r="S496" s="435"/>
      <c r="T496" s="435"/>
      <c r="U496" s="435"/>
      <c r="V496" s="435"/>
      <c r="W496" s="435"/>
      <c r="X496" s="435"/>
      <c r="Y496" s="435"/>
      <c r="Z496" s="435"/>
      <c r="AA496" s="435"/>
      <c r="AB496" s="435"/>
      <c r="AC496" s="435"/>
      <c r="AD496" s="435"/>
      <c r="AE496" s="435"/>
      <c r="AF496" s="435"/>
      <c r="AG496" s="435"/>
      <c r="AH496" s="435"/>
      <c r="AI496" s="435"/>
      <c r="AJ496" s="435"/>
      <c r="AK496" s="435"/>
      <c r="AL496" s="435"/>
      <c r="AM496" s="435"/>
      <c r="AN496" s="435"/>
      <c r="AO496" s="435"/>
      <c r="AP496" s="435"/>
      <c r="AQ496" s="435"/>
      <c r="AR496" s="435"/>
      <c r="AS496" s="435"/>
      <c r="AT496" s="437"/>
    </row>
    <row r="497" spans="1:46" x14ac:dyDescent="0.2">
      <c r="A497" s="435"/>
      <c r="B497" s="435"/>
      <c r="C497" s="435"/>
      <c r="D497" s="435"/>
      <c r="E497" s="435"/>
      <c r="F497" s="435"/>
      <c r="G497" s="435"/>
      <c r="H497" s="435"/>
      <c r="I497" s="435"/>
      <c r="J497" s="435"/>
      <c r="K497" s="435"/>
      <c r="L497" s="435"/>
      <c r="M497" s="435"/>
      <c r="N497" s="435"/>
      <c r="O497" s="435"/>
      <c r="P497" s="435"/>
      <c r="Q497" s="435"/>
      <c r="R497" s="435"/>
      <c r="S497" s="435"/>
      <c r="T497" s="435"/>
      <c r="U497" s="435"/>
      <c r="V497" s="435"/>
      <c r="W497" s="435"/>
      <c r="X497" s="435"/>
      <c r="Y497" s="435"/>
      <c r="Z497" s="435"/>
      <c r="AA497" s="435"/>
      <c r="AB497" s="435"/>
      <c r="AC497" s="435"/>
      <c r="AD497" s="435"/>
      <c r="AE497" s="435"/>
      <c r="AF497" s="435"/>
      <c r="AG497" s="435"/>
      <c r="AH497" s="435"/>
      <c r="AI497" s="435"/>
      <c r="AJ497" s="435"/>
      <c r="AK497" s="435"/>
      <c r="AL497" s="435"/>
      <c r="AM497" s="435"/>
      <c r="AN497" s="435"/>
      <c r="AO497" s="435"/>
      <c r="AP497" s="435"/>
      <c r="AQ497" s="435"/>
      <c r="AR497" s="435"/>
      <c r="AS497" s="435"/>
      <c r="AT497" s="437"/>
    </row>
    <row r="498" spans="1:46" x14ac:dyDescent="0.2">
      <c r="A498" s="435"/>
      <c r="B498" s="435"/>
      <c r="C498" s="435"/>
      <c r="D498" s="435"/>
      <c r="E498" s="435"/>
      <c r="F498" s="435"/>
      <c r="G498" s="435"/>
      <c r="H498" s="435"/>
      <c r="I498" s="435"/>
      <c r="J498" s="435"/>
      <c r="K498" s="435"/>
      <c r="L498" s="435"/>
      <c r="M498" s="435"/>
      <c r="N498" s="435"/>
      <c r="O498" s="435"/>
      <c r="P498" s="435"/>
      <c r="Q498" s="435"/>
      <c r="R498" s="435"/>
      <c r="S498" s="435"/>
      <c r="T498" s="435"/>
      <c r="U498" s="435"/>
      <c r="V498" s="435"/>
      <c r="W498" s="435"/>
      <c r="X498" s="435"/>
      <c r="Y498" s="435"/>
      <c r="Z498" s="435"/>
      <c r="AA498" s="435"/>
      <c r="AB498" s="435"/>
      <c r="AC498" s="435"/>
      <c r="AD498" s="435"/>
      <c r="AE498" s="435"/>
      <c r="AF498" s="435"/>
      <c r="AG498" s="435"/>
      <c r="AH498" s="435"/>
      <c r="AI498" s="435"/>
      <c r="AJ498" s="435"/>
      <c r="AK498" s="435"/>
      <c r="AL498" s="435"/>
      <c r="AM498" s="435"/>
      <c r="AN498" s="435"/>
      <c r="AO498" s="435"/>
      <c r="AP498" s="435"/>
      <c r="AQ498" s="435"/>
      <c r="AR498" s="435"/>
      <c r="AS498" s="435"/>
      <c r="AT498" s="437"/>
    </row>
    <row r="499" spans="1:46" x14ac:dyDescent="0.2">
      <c r="A499" s="435"/>
      <c r="B499" s="435"/>
      <c r="C499" s="435"/>
      <c r="D499" s="435"/>
      <c r="E499" s="435"/>
      <c r="F499" s="435"/>
      <c r="G499" s="435"/>
      <c r="H499" s="435"/>
      <c r="I499" s="435"/>
      <c r="J499" s="435"/>
      <c r="K499" s="435"/>
      <c r="L499" s="435"/>
      <c r="M499" s="435"/>
      <c r="N499" s="435"/>
      <c r="O499" s="435"/>
      <c r="P499" s="435"/>
      <c r="Q499" s="435"/>
      <c r="R499" s="435"/>
      <c r="S499" s="435"/>
      <c r="T499" s="435"/>
      <c r="U499" s="435"/>
      <c r="V499" s="435"/>
      <c r="W499" s="435"/>
      <c r="X499" s="435"/>
      <c r="Y499" s="435"/>
      <c r="Z499" s="435"/>
      <c r="AA499" s="435"/>
      <c r="AB499" s="435"/>
      <c r="AC499" s="435"/>
      <c r="AD499" s="435"/>
      <c r="AE499" s="435"/>
      <c r="AF499" s="435"/>
      <c r="AG499" s="435"/>
      <c r="AH499" s="435"/>
      <c r="AI499" s="435"/>
      <c r="AJ499" s="435"/>
      <c r="AK499" s="435"/>
      <c r="AL499" s="435"/>
      <c r="AM499" s="435"/>
      <c r="AN499" s="435"/>
      <c r="AO499" s="435"/>
      <c r="AP499" s="435"/>
      <c r="AQ499" s="435"/>
      <c r="AR499" s="435"/>
      <c r="AS499" s="435"/>
      <c r="AT499" s="437"/>
    </row>
    <row r="500" spans="1:46" x14ac:dyDescent="0.2">
      <c r="A500" s="435"/>
      <c r="B500" s="435"/>
      <c r="C500" s="435"/>
      <c r="D500" s="435"/>
      <c r="E500" s="435"/>
      <c r="F500" s="435"/>
      <c r="G500" s="435"/>
      <c r="H500" s="435"/>
      <c r="I500" s="435"/>
      <c r="J500" s="435"/>
      <c r="K500" s="435"/>
      <c r="L500" s="435"/>
      <c r="M500" s="435"/>
      <c r="N500" s="435"/>
      <c r="O500" s="435"/>
      <c r="P500" s="435"/>
      <c r="Q500" s="435"/>
      <c r="R500" s="435"/>
      <c r="S500" s="435"/>
      <c r="T500" s="435"/>
      <c r="U500" s="435"/>
      <c r="V500" s="435"/>
      <c r="W500" s="435"/>
      <c r="X500" s="435"/>
      <c r="Y500" s="435"/>
      <c r="Z500" s="435"/>
      <c r="AA500" s="435"/>
      <c r="AB500" s="435"/>
      <c r="AC500" s="435"/>
      <c r="AD500" s="435"/>
      <c r="AE500" s="435"/>
      <c r="AF500" s="435"/>
      <c r="AG500" s="435"/>
      <c r="AH500" s="435"/>
      <c r="AI500" s="435"/>
      <c r="AJ500" s="435"/>
      <c r="AK500" s="435"/>
      <c r="AL500" s="435"/>
      <c r="AM500" s="435"/>
      <c r="AN500" s="435"/>
      <c r="AO500" s="435"/>
      <c r="AP500" s="435"/>
      <c r="AQ500" s="435"/>
      <c r="AR500" s="435"/>
      <c r="AS500" s="435"/>
      <c r="AT500" s="437"/>
    </row>
    <row r="501" spans="1:46" x14ac:dyDescent="0.2">
      <c r="A501" s="435"/>
      <c r="B501" s="435"/>
      <c r="C501" s="435"/>
      <c r="D501" s="435"/>
      <c r="E501" s="435"/>
      <c r="F501" s="435"/>
      <c r="G501" s="435"/>
      <c r="H501" s="435"/>
      <c r="I501" s="435"/>
      <c r="J501" s="435"/>
      <c r="K501" s="435"/>
      <c r="L501" s="435"/>
      <c r="M501" s="435"/>
      <c r="N501" s="435"/>
      <c r="O501" s="435"/>
      <c r="P501" s="435"/>
      <c r="Q501" s="435"/>
      <c r="R501" s="435"/>
      <c r="S501" s="435"/>
      <c r="T501" s="435"/>
      <c r="U501" s="435"/>
      <c r="V501" s="435"/>
      <c r="W501" s="435"/>
      <c r="X501" s="435"/>
      <c r="Y501" s="435"/>
      <c r="Z501" s="435"/>
      <c r="AA501" s="435"/>
      <c r="AB501" s="435"/>
      <c r="AC501" s="435"/>
      <c r="AD501" s="435"/>
      <c r="AE501" s="435"/>
      <c r="AF501" s="435"/>
      <c r="AG501" s="435"/>
      <c r="AH501" s="435"/>
      <c r="AI501" s="435"/>
      <c r="AJ501" s="435"/>
      <c r="AK501" s="435"/>
      <c r="AL501" s="435"/>
      <c r="AM501" s="435"/>
      <c r="AN501" s="435"/>
      <c r="AO501" s="435"/>
      <c r="AP501" s="435"/>
      <c r="AQ501" s="435"/>
      <c r="AR501" s="435"/>
      <c r="AS501" s="435"/>
      <c r="AT501" s="437"/>
    </row>
    <row r="502" spans="1:46" x14ac:dyDescent="0.2">
      <c r="A502" s="435"/>
      <c r="B502" s="435"/>
      <c r="C502" s="435"/>
      <c r="D502" s="435"/>
      <c r="E502" s="435"/>
      <c r="F502" s="435"/>
      <c r="G502" s="435"/>
      <c r="H502" s="435"/>
      <c r="I502" s="435"/>
      <c r="J502" s="435"/>
      <c r="K502" s="435"/>
      <c r="L502" s="435"/>
      <c r="M502" s="435"/>
      <c r="N502" s="435"/>
      <c r="O502" s="435"/>
      <c r="P502" s="435"/>
      <c r="Q502" s="435"/>
      <c r="R502" s="435"/>
      <c r="S502" s="435"/>
      <c r="T502" s="435"/>
      <c r="U502" s="435"/>
      <c r="V502" s="435"/>
      <c r="W502" s="435"/>
      <c r="X502" s="435"/>
      <c r="Y502" s="435"/>
      <c r="Z502" s="435"/>
      <c r="AA502" s="435"/>
      <c r="AB502" s="435"/>
      <c r="AC502" s="435"/>
      <c r="AD502" s="435"/>
      <c r="AE502" s="435"/>
      <c r="AF502" s="435"/>
      <c r="AG502" s="435"/>
      <c r="AH502" s="435"/>
      <c r="AI502" s="435"/>
      <c r="AJ502" s="435"/>
      <c r="AK502" s="435"/>
      <c r="AL502" s="435"/>
      <c r="AM502" s="435"/>
      <c r="AN502" s="435"/>
      <c r="AO502" s="435"/>
      <c r="AP502" s="435"/>
      <c r="AQ502" s="435"/>
      <c r="AR502" s="435"/>
      <c r="AS502" s="435"/>
      <c r="AT502" s="437"/>
    </row>
    <row r="503" spans="1:46" x14ac:dyDescent="0.2">
      <c r="A503" s="435"/>
      <c r="B503" s="435"/>
      <c r="C503" s="435"/>
      <c r="D503" s="435"/>
      <c r="E503" s="435"/>
      <c r="F503" s="435"/>
      <c r="G503" s="435"/>
      <c r="H503" s="435"/>
      <c r="I503" s="435"/>
      <c r="J503" s="435"/>
      <c r="K503" s="435"/>
      <c r="L503" s="435"/>
      <c r="M503" s="435"/>
      <c r="N503" s="435"/>
      <c r="O503" s="435"/>
      <c r="P503" s="435"/>
      <c r="Q503" s="435"/>
      <c r="R503" s="435"/>
      <c r="S503" s="435"/>
      <c r="T503" s="435"/>
      <c r="U503" s="435"/>
      <c r="V503" s="435"/>
      <c r="W503" s="435"/>
      <c r="X503" s="435"/>
      <c r="Y503" s="435"/>
      <c r="Z503" s="435"/>
      <c r="AA503" s="435"/>
      <c r="AB503" s="435"/>
      <c r="AC503" s="435"/>
      <c r="AD503" s="435"/>
      <c r="AE503" s="435"/>
      <c r="AF503" s="435"/>
      <c r="AG503" s="435"/>
      <c r="AH503" s="435"/>
      <c r="AI503" s="435"/>
      <c r="AJ503" s="435"/>
      <c r="AK503" s="435"/>
      <c r="AL503" s="435"/>
      <c r="AM503" s="435"/>
      <c r="AN503" s="435"/>
      <c r="AO503" s="435"/>
      <c r="AP503" s="435"/>
      <c r="AQ503" s="435"/>
      <c r="AR503" s="435"/>
      <c r="AS503" s="435"/>
      <c r="AT503" s="437"/>
    </row>
    <row r="504" spans="1:46" x14ac:dyDescent="0.2">
      <c r="A504" s="435"/>
      <c r="B504" s="435"/>
      <c r="C504" s="435"/>
      <c r="D504" s="435"/>
      <c r="E504" s="435"/>
      <c r="F504" s="435"/>
      <c r="G504" s="435"/>
      <c r="H504" s="435"/>
      <c r="I504" s="435"/>
      <c r="J504" s="435"/>
      <c r="K504" s="435"/>
      <c r="L504" s="435"/>
      <c r="M504" s="435"/>
      <c r="N504" s="435"/>
      <c r="O504" s="435"/>
      <c r="P504" s="435"/>
      <c r="Q504" s="435"/>
      <c r="R504" s="435"/>
      <c r="S504" s="435"/>
      <c r="T504" s="435"/>
      <c r="U504" s="435"/>
      <c r="V504" s="435"/>
      <c r="W504" s="435"/>
      <c r="X504" s="435"/>
      <c r="Y504" s="435"/>
      <c r="Z504" s="435"/>
      <c r="AA504" s="435"/>
      <c r="AB504" s="435"/>
      <c r="AC504" s="435"/>
      <c r="AD504" s="435"/>
      <c r="AE504" s="435"/>
      <c r="AF504" s="435"/>
      <c r="AG504" s="435"/>
      <c r="AH504" s="435"/>
      <c r="AI504" s="435"/>
      <c r="AJ504" s="435"/>
      <c r="AK504" s="435"/>
      <c r="AL504" s="435"/>
      <c r="AM504" s="435"/>
      <c r="AN504" s="435"/>
      <c r="AO504" s="435"/>
      <c r="AP504" s="435"/>
      <c r="AQ504" s="435"/>
      <c r="AR504" s="435"/>
      <c r="AS504" s="435"/>
      <c r="AT504" s="437"/>
    </row>
    <row r="505" spans="1:46" x14ac:dyDescent="0.2">
      <c r="A505" s="435"/>
      <c r="B505" s="435"/>
      <c r="AT505" s="437"/>
    </row>
    <row r="506" spans="1:46" x14ac:dyDescent="0.2">
      <c r="A506" s="435"/>
      <c r="B506" s="435"/>
      <c r="AT506" s="437"/>
    </row>
    <row r="507" spans="1:46" x14ac:dyDescent="0.2">
      <c r="A507" s="435"/>
      <c r="B507" s="435"/>
      <c r="AT507" s="437"/>
    </row>
    <row r="508" spans="1:46" x14ac:dyDescent="0.2">
      <c r="A508" s="435"/>
      <c r="B508" s="435"/>
      <c r="AT508" s="437"/>
    </row>
    <row r="509" spans="1:46" x14ac:dyDescent="0.2">
      <c r="A509" s="435"/>
      <c r="B509" s="435"/>
      <c r="AT509" s="437"/>
    </row>
    <row r="510" spans="1:46" x14ac:dyDescent="0.2">
      <c r="A510" s="435"/>
      <c r="B510" s="435"/>
      <c r="AT510" s="437"/>
    </row>
    <row r="511" spans="1:46" x14ac:dyDescent="0.2">
      <c r="A511" s="435"/>
      <c r="B511" s="435"/>
      <c r="AT511" s="437"/>
    </row>
    <row r="512" spans="1:46" x14ac:dyDescent="0.2">
      <c r="A512" s="435"/>
      <c r="B512" s="435"/>
      <c r="AT512" s="437"/>
    </row>
    <row r="513" spans="1:46" x14ac:dyDescent="0.2">
      <c r="A513" s="435"/>
      <c r="B513" s="435"/>
      <c r="AT513" s="437"/>
    </row>
    <row r="514" spans="1:46" x14ac:dyDescent="0.2">
      <c r="A514" s="435"/>
      <c r="B514" s="435"/>
      <c r="AT514" s="437"/>
    </row>
    <row r="515" spans="1:46" x14ac:dyDescent="0.2">
      <c r="A515" s="435"/>
      <c r="B515" s="435"/>
      <c r="AT515" s="437"/>
    </row>
    <row r="516" spans="1:46" x14ac:dyDescent="0.2">
      <c r="A516" s="435"/>
      <c r="B516" s="435"/>
      <c r="AT516" s="437"/>
    </row>
    <row r="517" spans="1:46" x14ac:dyDescent="0.2">
      <c r="A517" s="435"/>
      <c r="B517" s="435"/>
      <c r="AT517" s="437"/>
    </row>
    <row r="518" spans="1:46" x14ac:dyDescent="0.2">
      <c r="A518" s="435"/>
      <c r="B518" s="435"/>
      <c r="AT518" s="437"/>
    </row>
    <row r="519" spans="1:46" x14ac:dyDescent="0.2">
      <c r="A519" s="435"/>
      <c r="B519" s="435"/>
      <c r="AT519" s="437"/>
    </row>
    <row r="520" spans="1:46" x14ac:dyDescent="0.2">
      <c r="A520" s="435"/>
      <c r="B520" s="435"/>
      <c r="AT520" s="437"/>
    </row>
    <row r="521" spans="1:46" x14ac:dyDescent="0.2">
      <c r="A521" s="435"/>
      <c r="B521" s="435"/>
      <c r="AT521" s="437"/>
    </row>
    <row r="522" spans="1:46" x14ac:dyDescent="0.2">
      <c r="A522" s="435"/>
      <c r="B522" s="435"/>
      <c r="AT522" s="437"/>
    </row>
    <row r="523" spans="1:46" x14ac:dyDescent="0.2">
      <c r="A523" s="435"/>
      <c r="B523" s="435"/>
      <c r="AT523" s="437"/>
    </row>
    <row r="524" spans="1:46" x14ac:dyDescent="0.2">
      <c r="A524" s="435"/>
      <c r="B524" s="435"/>
      <c r="AT524" s="437"/>
    </row>
    <row r="525" spans="1:46" x14ac:dyDescent="0.2">
      <c r="A525" s="435"/>
      <c r="B525" s="435"/>
      <c r="AT525" s="437"/>
    </row>
    <row r="526" spans="1:46" x14ac:dyDescent="0.2">
      <c r="A526" s="435"/>
      <c r="B526" s="435"/>
      <c r="AT526" s="437"/>
    </row>
    <row r="527" spans="1:46" x14ac:dyDescent="0.2">
      <c r="A527" s="435"/>
      <c r="B527" s="435"/>
      <c r="AT527" s="437"/>
    </row>
    <row r="528" spans="1:46" x14ac:dyDescent="0.2">
      <c r="A528" s="435"/>
      <c r="B528" s="435"/>
      <c r="AT528" s="437"/>
    </row>
    <row r="529" spans="1:46" x14ac:dyDescent="0.2">
      <c r="A529" s="435"/>
      <c r="B529" s="435"/>
      <c r="AT529" s="437"/>
    </row>
    <row r="530" spans="1:46" x14ac:dyDescent="0.2">
      <c r="A530" s="435"/>
      <c r="B530" s="435"/>
      <c r="AT530" s="437"/>
    </row>
    <row r="531" spans="1:46" x14ac:dyDescent="0.2">
      <c r="A531" s="435"/>
      <c r="B531" s="435"/>
      <c r="AT531" s="437"/>
    </row>
    <row r="532" spans="1:46" x14ac:dyDescent="0.2">
      <c r="A532" s="435"/>
      <c r="B532" s="435"/>
      <c r="AT532" s="437"/>
    </row>
    <row r="533" spans="1:46" x14ac:dyDescent="0.2">
      <c r="A533" s="435"/>
      <c r="B533" s="435"/>
      <c r="AT533" s="437"/>
    </row>
    <row r="534" spans="1:46" x14ac:dyDescent="0.2">
      <c r="A534" s="435"/>
      <c r="B534" s="435"/>
      <c r="AT534" s="437"/>
    </row>
    <row r="535" spans="1:46" x14ac:dyDescent="0.2">
      <c r="A535" s="435"/>
      <c r="B535" s="435"/>
      <c r="AT535" s="437"/>
    </row>
    <row r="536" spans="1:46" x14ac:dyDescent="0.2">
      <c r="A536" s="435"/>
      <c r="B536" s="435"/>
      <c r="AT536" s="437"/>
    </row>
    <row r="537" spans="1:46" x14ac:dyDescent="0.2">
      <c r="A537" s="435"/>
      <c r="B537" s="435"/>
      <c r="AT537" s="437"/>
    </row>
    <row r="538" spans="1:46" x14ac:dyDescent="0.2">
      <c r="A538" s="435"/>
      <c r="B538" s="435"/>
      <c r="AT538" s="437"/>
    </row>
    <row r="539" spans="1:46" x14ac:dyDescent="0.2">
      <c r="A539" s="435"/>
      <c r="B539" s="435"/>
      <c r="AT539" s="437"/>
    </row>
    <row r="540" spans="1:46" x14ac:dyDescent="0.2">
      <c r="A540" s="435"/>
      <c r="B540" s="435"/>
      <c r="AT540" s="437"/>
    </row>
    <row r="541" spans="1:46" x14ac:dyDescent="0.2">
      <c r="A541" s="435"/>
      <c r="B541" s="435"/>
      <c r="AT541" s="437"/>
    </row>
    <row r="542" spans="1:46" x14ac:dyDescent="0.2">
      <c r="A542" s="435"/>
      <c r="B542" s="435"/>
      <c r="AT542" s="437"/>
    </row>
    <row r="543" spans="1:46" x14ac:dyDescent="0.2">
      <c r="A543" s="435"/>
      <c r="B543" s="435"/>
      <c r="AT543" s="437"/>
    </row>
    <row r="544" spans="1:46" x14ac:dyDescent="0.2">
      <c r="A544" s="435"/>
      <c r="B544" s="435"/>
      <c r="AT544" s="437"/>
    </row>
    <row r="545" spans="1:46" x14ac:dyDescent="0.2">
      <c r="A545" s="435"/>
      <c r="B545" s="435"/>
      <c r="AT545" s="437"/>
    </row>
    <row r="546" spans="1:46" x14ac:dyDescent="0.2">
      <c r="A546" s="435"/>
      <c r="B546" s="435"/>
      <c r="AT546" s="437"/>
    </row>
    <row r="547" spans="1:46" x14ac:dyDescent="0.2">
      <c r="A547" s="435"/>
      <c r="B547" s="435"/>
      <c r="AT547" s="437"/>
    </row>
    <row r="548" spans="1:46" x14ac:dyDescent="0.2">
      <c r="A548" s="435"/>
      <c r="B548" s="435"/>
      <c r="AT548" s="437"/>
    </row>
    <row r="549" spans="1:46" x14ac:dyDescent="0.2">
      <c r="A549" s="435"/>
      <c r="B549" s="435"/>
      <c r="AT549" s="437"/>
    </row>
    <row r="550" spans="1:46" x14ac:dyDescent="0.2">
      <c r="A550" s="435"/>
      <c r="B550" s="435"/>
      <c r="AT550" s="437"/>
    </row>
    <row r="551" spans="1:46" x14ac:dyDescent="0.2">
      <c r="A551" s="435"/>
      <c r="B551" s="435"/>
      <c r="AT551" s="437"/>
    </row>
    <row r="552" spans="1:46" x14ac:dyDescent="0.2">
      <c r="A552" s="435"/>
      <c r="B552" s="435"/>
      <c r="AT552" s="437"/>
    </row>
    <row r="553" spans="1:46" x14ac:dyDescent="0.2">
      <c r="A553" s="435"/>
      <c r="B553" s="435"/>
      <c r="AT553" s="437"/>
    </row>
    <row r="554" spans="1:46" x14ac:dyDescent="0.2">
      <c r="A554" s="435"/>
      <c r="B554" s="435"/>
      <c r="AT554" s="437"/>
    </row>
    <row r="555" spans="1:46" x14ac:dyDescent="0.2">
      <c r="A555" s="435"/>
      <c r="B555" s="435"/>
      <c r="AT555" s="437"/>
    </row>
    <row r="556" spans="1:46" x14ac:dyDescent="0.2">
      <c r="A556" s="435"/>
      <c r="B556" s="435"/>
      <c r="AT556" s="437"/>
    </row>
    <row r="557" spans="1:46" x14ac:dyDescent="0.2">
      <c r="A557" s="435"/>
      <c r="B557" s="435"/>
      <c r="AT557" s="437"/>
    </row>
    <row r="558" spans="1:46" x14ac:dyDescent="0.2">
      <c r="A558" s="435"/>
      <c r="B558" s="435"/>
      <c r="AT558" s="437"/>
    </row>
    <row r="559" spans="1:46" x14ac:dyDescent="0.2">
      <c r="A559" s="435"/>
      <c r="B559" s="435"/>
      <c r="AT559" s="437"/>
    </row>
    <row r="560" spans="1:46" x14ac:dyDescent="0.2">
      <c r="A560" s="435"/>
      <c r="B560" s="435"/>
      <c r="AT560" s="437"/>
    </row>
    <row r="561" spans="1:46" x14ac:dyDescent="0.2">
      <c r="A561" s="435"/>
      <c r="B561" s="435"/>
      <c r="AT561" s="437"/>
    </row>
    <row r="562" spans="1:46" x14ac:dyDescent="0.2">
      <c r="AT562" s="437"/>
    </row>
    <row r="563" spans="1:46" x14ac:dyDescent="0.2">
      <c r="AT563" s="437"/>
    </row>
    <row r="564" spans="1:46" x14ac:dyDescent="0.2">
      <c r="AT564" s="437"/>
    </row>
    <row r="565" spans="1:46" x14ac:dyDescent="0.2">
      <c r="AT565" s="437"/>
    </row>
    <row r="566" spans="1:46" x14ac:dyDescent="0.2">
      <c r="AT566" s="437"/>
    </row>
    <row r="567" spans="1:46" x14ac:dyDescent="0.2">
      <c r="AT567" s="437"/>
    </row>
    <row r="568" spans="1:46" x14ac:dyDescent="0.2">
      <c r="AT568" s="437"/>
    </row>
    <row r="569" spans="1:46" x14ac:dyDescent="0.2">
      <c r="AT569" s="437"/>
    </row>
    <row r="570" spans="1:46" x14ac:dyDescent="0.2">
      <c r="AT570" s="437"/>
    </row>
    <row r="571" spans="1:46" x14ac:dyDescent="0.2">
      <c r="AT571" s="437"/>
    </row>
    <row r="572" spans="1:46" x14ac:dyDescent="0.2">
      <c r="AT572" s="437"/>
    </row>
    <row r="573" spans="1:46" x14ac:dyDescent="0.2">
      <c r="AT573" s="437"/>
    </row>
    <row r="574" spans="1:46" x14ac:dyDescent="0.2">
      <c r="AT574" s="437"/>
    </row>
    <row r="575" spans="1:46" x14ac:dyDescent="0.2">
      <c r="AT575" s="437"/>
    </row>
    <row r="576" spans="1:46" x14ac:dyDescent="0.2">
      <c r="AT576" s="437"/>
    </row>
    <row r="577" spans="46:46" x14ac:dyDescent="0.2">
      <c r="AT577" s="437"/>
    </row>
    <row r="578" spans="46:46" x14ac:dyDescent="0.2">
      <c r="AT578" s="437"/>
    </row>
    <row r="579" spans="46:46" x14ac:dyDescent="0.2">
      <c r="AT579" s="437"/>
    </row>
    <row r="580" spans="46:46" x14ac:dyDescent="0.2">
      <c r="AT580" s="437"/>
    </row>
    <row r="581" spans="46:46" x14ac:dyDescent="0.2">
      <c r="AT581" s="437"/>
    </row>
    <row r="582" spans="46:46" x14ac:dyDescent="0.2">
      <c r="AT582" s="437"/>
    </row>
    <row r="583" spans="46:46" x14ac:dyDescent="0.2">
      <c r="AT583" s="437"/>
    </row>
    <row r="584" spans="46:46" x14ac:dyDescent="0.2">
      <c r="AT584" s="437"/>
    </row>
    <row r="585" spans="46:46" x14ac:dyDescent="0.2">
      <c r="AT585" s="437"/>
    </row>
    <row r="586" spans="46:46" x14ac:dyDescent="0.2">
      <c r="AT586" s="437"/>
    </row>
    <row r="587" spans="46:46" x14ac:dyDescent="0.2">
      <c r="AT587" s="437"/>
    </row>
    <row r="588" spans="46:46" x14ac:dyDescent="0.2">
      <c r="AT588" s="437"/>
    </row>
    <row r="589" spans="46:46" x14ac:dyDescent="0.2">
      <c r="AT589" s="437"/>
    </row>
    <row r="590" spans="46:46" x14ac:dyDescent="0.2">
      <c r="AT590" s="437"/>
    </row>
    <row r="591" spans="46:46" x14ac:dyDescent="0.2">
      <c r="AT591" s="437"/>
    </row>
    <row r="592" spans="46:46" x14ac:dyDescent="0.2">
      <c r="AT592" s="437"/>
    </row>
    <row r="593" spans="46:46" x14ac:dyDescent="0.2">
      <c r="AT593" s="437"/>
    </row>
    <row r="594" spans="46:46" x14ac:dyDescent="0.2">
      <c r="AT594" s="437"/>
    </row>
    <row r="595" spans="46:46" x14ac:dyDescent="0.2">
      <c r="AT595" s="437"/>
    </row>
    <row r="596" spans="46:46" x14ac:dyDescent="0.2">
      <c r="AT596" s="437"/>
    </row>
    <row r="597" spans="46:46" x14ac:dyDescent="0.2">
      <c r="AT597" s="437"/>
    </row>
    <row r="598" spans="46:46" x14ac:dyDescent="0.2">
      <c r="AT598" s="437"/>
    </row>
    <row r="599" spans="46:46" x14ac:dyDescent="0.2">
      <c r="AT599" s="437"/>
    </row>
    <row r="600" spans="46:46" x14ac:dyDescent="0.2">
      <c r="AT600" s="437"/>
    </row>
    <row r="601" spans="46:46" x14ac:dyDescent="0.2">
      <c r="AT601" s="437"/>
    </row>
    <row r="602" spans="46:46" x14ac:dyDescent="0.2">
      <c r="AT602" s="437"/>
    </row>
    <row r="603" spans="46:46" x14ac:dyDescent="0.2">
      <c r="AT603" s="437"/>
    </row>
    <row r="604" spans="46:46" x14ac:dyDescent="0.2">
      <c r="AT604" s="437"/>
    </row>
    <row r="605" spans="46:46" x14ac:dyDescent="0.2">
      <c r="AT605" s="437"/>
    </row>
    <row r="606" spans="46:46" x14ac:dyDescent="0.2">
      <c r="AT606" s="437"/>
    </row>
    <row r="607" spans="46:46" x14ac:dyDescent="0.2">
      <c r="AT607" s="437"/>
    </row>
    <row r="608" spans="46:46" x14ac:dyDescent="0.2">
      <c r="AT608" s="437"/>
    </row>
    <row r="609" spans="46:46" x14ac:dyDescent="0.2">
      <c r="AT609" s="437"/>
    </row>
    <row r="610" spans="46:46" x14ac:dyDescent="0.2">
      <c r="AT610" s="437"/>
    </row>
    <row r="611" spans="46:46" x14ac:dyDescent="0.2">
      <c r="AT611" s="437"/>
    </row>
    <row r="612" spans="46:46" x14ac:dyDescent="0.2">
      <c r="AT612" s="437"/>
    </row>
    <row r="613" spans="46:46" x14ac:dyDescent="0.2">
      <c r="AT613" s="437"/>
    </row>
    <row r="614" spans="46:46" x14ac:dyDescent="0.2">
      <c r="AT614" s="437"/>
    </row>
    <row r="615" spans="46:46" x14ac:dyDescent="0.2">
      <c r="AT615" s="437"/>
    </row>
    <row r="616" spans="46:46" x14ac:dyDescent="0.2">
      <c r="AT616" s="437"/>
    </row>
    <row r="617" spans="46:46" x14ac:dyDescent="0.2">
      <c r="AT617" s="437"/>
    </row>
    <row r="618" spans="46:46" x14ac:dyDescent="0.2">
      <c r="AT618" s="437"/>
    </row>
    <row r="619" spans="46:46" x14ac:dyDescent="0.2">
      <c r="AT619" s="437"/>
    </row>
    <row r="620" spans="46:46" x14ac:dyDescent="0.2">
      <c r="AT620" s="437"/>
    </row>
    <row r="621" spans="46:46" x14ac:dyDescent="0.2">
      <c r="AT621" s="437"/>
    </row>
    <row r="622" spans="46:46" x14ac:dyDescent="0.2">
      <c r="AT622" s="437"/>
    </row>
    <row r="623" spans="46:46" x14ac:dyDescent="0.2">
      <c r="AT623" s="437"/>
    </row>
    <row r="624" spans="46:46" x14ac:dyDescent="0.2">
      <c r="AT624" s="437"/>
    </row>
    <row r="625" spans="46:46" x14ac:dyDescent="0.2">
      <c r="AT625" s="437"/>
    </row>
    <row r="626" spans="46:46" x14ac:dyDescent="0.2">
      <c r="AT626" s="437"/>
    </row>
    <row r="627" spans="46:46" x14ac:dyDescent="0.2">
      <c r="AT627" s="437"/>
    </row>
    <row r="628" spans="46:46" x14ac:dyDescent="0.2">
      <c r="AT628" s="437"/>
    </row>
    <row r="629" spans="46:46" x14ac:dyDescent="0.2">
      <c r="AT629" s="437"/>
    </row>
    <row r="630" spans="46:46" x14ac:dyDescent="0.2">
      <c r="AT630" s="437"/>
    </row>
    <row r="631" spans="46:46" x14ac:dyDescent="0.2">
      <c r="AT631" s="437"/>
    </row>
    <row r="632" spans="46:46" x14ac:dyDescent="0.2">
      <c r="AT632" s="437"/>
    </row>
    <row r="633" spans="46:46" x14ac:dyDescent="0.2">
      <c r="AT633" s="437"/>
    </row>
    <row r="634" spans="46:46" x14ac:dyDescent="0.2">
      <c r="AT634" s="437"/>
    </row>
    <row r="635" spans="46:46" x14ac:dyDescent="0.2">
      <c r="AT635" s="437"/>
    </row>
    <row r="636" spans="46:46" x14ac:dyDescent="0.2">
      <c r="AT636" s="437"/>
    </row>
    <row r="637" spans="46:46" x14ac:dyDescent="0.2">
      <c r="AT637" s="437"/>
    </row>
    <row r="638" spans="46:46" x14ac:dyDescent="0.2">
      <c r="AT638" s="437"/>
    </row>
    <row r="639" spans="46:46" x14ac:dyDescent="0.2">
      <c r="AT639" s="437"/>
    </row>
    <row r="640" spans="46:46" x14ac:dyDescent="0.2">
      <c r="AT640" s="437"/>
    </row>
    <row r="641" spans="46:46" x14ac:dyDescent="0.2">
      <c r="AT641" s="437"/>
    </row>
    <row r="642" spans="46:46" x14ac:dyDescent="0.2">
      <c r="AT642" s="437"/>
    </row>
    <row r="643" spans="46:46" x14ac:dyDescent="0.2">
      <c r="AT643" s="437"/>
    </row>
    <row r="644" spans="46:46" x14ac:dyDescent="0.2">
      <c r="AT644" s="437"/>
    </row>
    <row r="645" spans="46:46" x14ac:dyDescent="0.2">
      <c r="AT645" s="437"/>
    </row>
    <row r="646" spans="46:46" x14ac:dyDescent="0.2">
      <c r="AT646" s="437"/>
    </row>
    <row r="647" spans="46:46" x14ac:dyDescent="0.2">
      <c r="AT647" s="437"/>
    </row>
    <row r="648" spans="46:46" x14ac:dyDescent="0.2">
      <c r="AT648" s="437"/>
    </row>
    <row r="649" spans="46:46" x14ac:dyDescent="0.2">
      <c r="AT649" s="437"/>
    </row>
    <row r="650" spans="46:46" x14ac:dyDescent="0.2">
      <c r="AT650" s="437"/>
    </row>
    <row r="651" spans="46:46" x14ac:dyDescent="0.2">
      <c r="AT651" s="437"/>
    </row>
    <row r="652" spans="46:46" x14ac:dyDescent="0.2">
      <c r="AT652" s="437"/>
    </row>
    <row r="653" spans="46:46" x14ac:dyDescent="0.2">
      <c r="AT653" s="437"/>
    </row>
    <row r="654" spans="46:46" x14ac:dyDescent="0.2">
      <c r="AT654" s="437"/>
    </row>
    <row r="655" spans="46:46" x14ac:dyDescent="0.2">
      <c r="AT655" s="437"/>
    </row>
    <row r="656" spans="46:46" x14ac:dyDescent="0.2">
      <c r="AT656" s="437"/>
    </row>
    <row r="657" spans="46:46" x14ac:dyDescent="0.2">
      <c r="AT657" s="437"/>
    </row>
    <row r="658" spans="46:46" x14ac:dyDescent="0.2">
      <c r="AT658" s="437"/>
    </row>
    <row r="659" spans="46:46" x14ac:dyDescent="0.2">
      <c r="AT659" s="437"/>
    </row>
    <row r="660" spans="46:46" x14ac:dyDescent="0.2">
      <c r="AT660" s="437"/>
    </row>
    <row r="661" spans="46:46" x14ac:dyDescent="0.2">
      <c r="AT661" s="437"/>
    </row>
    <row r="662" spans="46:46" x14ac:dyDescent="0.2">
      <c r="AT662" s="437"/>
    </row>
    <row r="663" spans="46:46" x14ac:dyDescent="0.2">
      <c r="AT663" s="437"/>
    </row>
    <row r="664" spans="46:46" x14ac:dyDescent="0.2">
      <c r="AT664" s="437"/>
    </row>
    <row r="665" spans="46:46" x14ac:dyDescent="0.2">
      <c r="AT665" s="437"/>
    </row>
    <row r="666" spans="46:46" x14ac:dyDescent="0.2">
      <c r="AT666" s="437"/>
    </row>
    <row r="667" spans="46:46" x14ac:dyDescent="0.2">
      <c r="AT667" s="437"/>
    </row>
    <row r="668" spans="46:46" x14ac:dyDescent="0.2">
      <c r="AT668" s="437"/>
    </row>
    <row r="669" spans="46:46" x14ac:dyDescent="0.2">
      <c r="AT669" s="437"/>
    </row>
    <row r="670" spans="46:46" x14ac:dyDescent="0.2">
      <c r="AT670" s="437"/>
    </row>
    <row r="671" spans="46:46" x14ac:dyDescent="0.2">
      <c r="AT671" s="437"/>
    </row>
    <row r="672" spans="46:46" x14ac:dyDescent="0.2">
      <c r="AT672" s="437"/>
    </row>
    <row r="673" spans="46:46" x14ac:dyDescent="0.2">
      <c r="AT673" s="437"/>
    </row>
    <row r="674" spans="46:46" x14ac:dyDescent="0.2">
      <c r="AT674" s="437"/>
    </row>
    <row r="675" spans="46:46" x14ac:dyDescent="0.2">
      <c r="AT675" s="437"/>
    </row>
    <row r="676" spans="46:46" x14ac:dyDescent="0.2">
      <c r="AT676" s="437"/>
    </row>
    <row r="677" spans="46:46" x14ac:dyDescent="0.2">
      <c r="AT677" s="437"/>
    </row>
    <row r="678" spans="46:46" x14ac:dyDescent="0.2">
      <c r="AT678" s="437"/>
    </row>
    <row r="679" spans="46:46" x14ac:dyDescent="0.2">
      <c r="AT679" s="437"/>
    </row>
    <row r="680" spans="46:46" x14ac:dyDescent="0.2">
      <c r="AT680" s="437"/>
    </row>
    <row r="681" spans="46:46" x14ac:dyDescent="0.2">
      <c r="AT681" s="437"/>
    </row>
    <row r="682" spans="46:46" x14ac:dyDescent="0.2">
      <c r="AT682" s="437"/>
    </row>
    <row r="683" spans="46:46" x14ac:dyDescent="0.2">
      <c r="AT683" s="437"/>
    </row>
    <row r="684" spans="46:46" x14ac:dyDescent="0.2">
      <c r="AT684" s="437"/>
    </row>
    <row r="685" spans="46:46" x14ac:dyDescent="0.2">
      <c r="AT685" s="437"/>
    </row>
    <row r="686" spans="46:46" x14ac:dyDescent="0.2">
      <c r="AT686" s="437"/>
    </row>
    <row r="687" spans="46:46" x14ac:dyDescent="0.2">
      <c r="AT687" s="437"/>
    </row>
    <row r="688" spans="46:46" x14ac:dyDescent="0.2">
      <c r="AT688" s="437"/>
    </row>
    <row r="689" spans="46:46" x14ac:dyDescent="0.2">
      <c r="AT689" s="437"/>
    </row>
    <row r="690" spans="46:46" x14ac:dyDescent="0.2">
      <c r="AT690" s="437"/>
    </row>
    <row r="691" spans="46:46" x14ac:dyDescent="0.2">
      <c r="AT691" s="437"/>
    </row>
    <row r="692" spans="46:46" x14ac:dyDescent="0.2">
      <c r="AT692" s="437"/>
    </row>
    <row r="693" spans="46:46" x14ac:dyDescent="0.2">
      <c r="AT693" s="437"/>
    </row>
    <row r="694" spans="46:46" x14ac:dyDescent="0.2">
      <c r="AT694" s="437"/>
    </row>
    <row r="695" spans="46:46" x14ac:dyDescent="0.2">
      <c r="AT695" s="437"/>
    </row>
    <row r="696" spans="46:46" x14ac:dyDescent="0.2">
      <c r="AT696" s="437"/>
    </row>
    <row r="697" spans="46:46" x14ac:dyDescent="0.2">
      <c r="AT697" s="437"/>
    </row>
    <row r="698" spans="46:46" x14ac:dyDescent="0.2">
      <c r="AT698" s="437"/>
    </row>
    <row r="699" spans="46:46" x14ac:dyDescent="0.2">
      <c r="AT699" s="437"/>
    </row>
    <row r="700" spans="46:46" x14ac:dyDescent="0.2">
      <c r="AT700" s="437"/>
    </row>
    <row r="701" spans="46:46" x14ac:dyDescent="0.2">
      <c r="AT701" s="437"/>
    </row>
    <row r="702" spans="46:46" x14ac:dyDescent="0.2">
      <c r="AT702" s="437"/>
    </row>
    <row r="703" spans="46:46" x14ac:dyDescent="0.2">
      <c r="AT703" s="437"/>
    </row>
    <row r="704" spans="46:46" x14ac:dyDescent="0.2">
      <c r="AT704" s="437"/>
    </row>
    <row r="705" spans="46:46" x14ac:dyDescent="0.2">
      <c r="AT705" s="437"/>
    </row>
    <row r="706" spans="46:46" x14ac:dyDescent="0.2">
      <c r="AT706" s="437"/>
    </row>
    <row r="707" spans="46:46" x14ac:dyDescent="0.2">
      <c r="AT707" s="437"/>
    </row>
    <row r="708" spans="46:46" x14ac:dyDescent="0.2">
      <c r="AT708" s="437"/>
    </row>
    <row r="709" spans="46:46" x14ac:dyDescent="0.2">
      <c r="AT709" s="437"/>
    </row>
    <row r="710" spans="46:46" x14ac:dyDescent="0.2">
      <c r="AT710" s="437"/>
    </row>
    <row r="711" spans="46:46" x14ac:dyDescent="0.2">
      <c r="AT711" s="437"/>
    </row>
    <row r="712" spans="46:46" x14ac:dyDescent="0.2">
      <c r="AT712" s="437"/>
    </row>
    <row r="713" spans="46:46" x14ac:dyDescent="0.2">
      <c r="AT713" s="437"/>
    </row>
    <row r="714" spans="46:46" x14ac:dyDescent="0.2">
      <c r="AT714" s="437"/>
    </row>
    <row r="715" spans="46:46" x14ac:dyDescent="0.2">
      <c r="AT715" s="437"/>
    </row>
    <row r="716" spans="46:46" x14ac:dyDescent="0.2">
      <c r="AT716" s="437"/>
    </row>
    <row r="717" spans="46:46" x14ac:dyDescent="0.2">
      <c r="AT717" s="437"/>
    </row>
    <row r="718" spans="46:46" x14ac:dyDescent="0.2">
      <c r="AT718" s="437"/>
    </row>
    <row r="719" spans="46:46" x14ac:dyDescent="0.2">
      <c r="AT719" s="437"/>
    </row>
    <row r="720" spans="46:46" x14ac:dyDescent="0.2">
      <c r="AT720" s="437"/>
    </row>
    <row r="721" spans="46:46" x14ac:dyDescent="0.2">
      <c r="AT721" s="437"/>
    </row>
    <row r="722" spans="46:46" x14ac:dyDescent="0.2">
      <c r="AT722" s="437"/>
    </row>
    <row r="723" spans="46:46" x14ac:dyDescent="0.2">
      <c r="AT723" s="437"/>
    </row>
    <row r="724" spans="46:46" x14ac:dyDescent="0.2">
      <c r="AT724" s="437"/>
    </row>
    <row r="725" spans="46:46" x14ac:dyDescent="0.2">
      <c r="AT725" s="437"/>
    </row>
    <row r="726" spans="46:46" x14ac:dyDescent="0.2">
      <c r="AT726" s="437"/>
    </row>
    <row r="727" spans="46:46" x14ac:dyDescent="0.2">
      <c r="AT727" s="437"/>
    </row>
    <row r="728" spans="46:46" x14ac:dyDescent="0.2">
      <c r="AT728" s="437"/>
    </row>
    <row r="729" spans="46:46" x14ac:dyDescent="0.2">
      <c r="AT729" s="437"/>
    </row>
    <row r="730" spans="46:46" x14ac:dyDescent="0.2">
      <c r="AT730" s="437"/>
    </row>
    <row r="731" spans="46:46" x14ac:dyDescent="0.2">
      <c r="AT731" s="437"/>
    </row>
    <row r="732" spans="46:46" x14ac:dyDescent="0.2">
      <c r="AT732" s="437"/>
    </row>
    <row r="733" spans="46:46" x14ac:dyDescent="0.2">
      <c r="AT733" s="437"/>
    </row>
    <row r="734" spans="46:46" x14ac:dyDescent="0.2">
      <c r="AT734" s="437"/>
    </row>
    <row r="735" spans="46:46" x14ac:dyDescent="0.2">
      <c r="AT735" s="437"/>
    </row>
    <row r="736" spans="46:46" x14ac:dyDescent="0.2">
      <c r="AT736" s="437"/>
    </row>
    <row r="737" spans="46:46" x14ac:dyDescent="0.2">
      <c r="AT737" s="437"/>
    </row>
    <row r="738" spans="46:46" x14ac:dyDescent="0.2">
      <c r="AT738" s="437"/>
    </row>
    <row r="739" spans="46:46" x14ac:dyDescent="0.2">
      <c r="AT739" s="437"/>
    </row>
    <row r="740" spans="46:46" x14ac:dyDescent="0.2">
      <c r="AT740" s="437"/>
    </row>
    <row r="741" spans="46:46" x14ac:dyDescent="0.2">
      <c r="AT741" s="437"/>
    </row>
    <row r="742" spans="46:46" x14ac:dyDescent="0.2">
      <c r="AT742" s="437"/>
    </row>
    <row r="743" spans="46:46" x14ac:dyDescent="0.2">
      <c r="AT743" s="437"/>
    </row>
    <row r="744" spans="46:46" x14ac:dyDescent="0.2">
      <c r="AT744" s="437"/>
    </row>
    <row r="745" spans="46:46" x14ac:dyDescent="0.2">
      <c r="AT745" s="437"/>
    </row>
    <row r="746" spans="46:46" x14ac:dyDescent="0.2">
      <c r="AT746" s="437"/>
    </row>
    <row r="747" spans="46:46" x14ac:dyDescent="0.2">
      <c r="AT747" s="437"/>
    </row>
    <row r="748" spans="46:46" x14ac:dyDescent="0.2">
      <c r="AT748" s="437"/>
    </row>
    <row r="749" spans="46:46" x14ac:dyDescent="0.2">
      <c r="AT749" s="437"/>
    </row>
    <row r="750" spans="46:46" x14ac:dyDescent="0.2">
      <c r="AT750" s="437"/>
    </row>
    <row r="751" spans="46:46" x14ac:dyDescent="0.2">
      <c r="AT751" s="437"/>
    </row>
    <row r="752" spans="46:46" x14ac:dyDescent="0.2">
      <c r="AT752" s="437"/>
    </row>
    <row r="753" spans="46:46" x14ac:dyDescent="0.2">
      <c r="AT753" s="437"/>
    </row>
    <row r="754" spans="46:46" x14ac:dyDescent="0.2">
      <c r="AT754" s="437"/>
    </row>
    <row r="755" spans="46:46" x14ac:dyDescent="0.2">
      <c r="AT755" s="437"/>
    </row>
    <row r="756" spans="46:46" x14ac:dyDescent="0.2">
      <c r="AT756" s="437"/>
    </row>
    <row r="757" spans="46:46" x14ac:dyDescent="0.2">
      <c r="AT757" s="437"/>
    </row>
    <row r="758" spans="46:46" x14ac:dyDescent="0.2">
      <c r="AT758" s="437"/>
    </row>
    <row r="759" spans="46:46" x14ac:dyDescent="0.2">
      <c r="AT759" s="437"/>
    </row>
    <row r="760" spans="46:46" x14ac:dyDescent="0.2">
      <c r="AT760" s="437"/>
    </row>
    <row r="761" spans="46:46" x14ac:dyDescent="0.2">
      <c r="AT761" s="437"/>
    </row>
    <row r="762" spans="46:46" x14ac:dyDescent="0.2">
      <c r="AT762" s="437"/>
    </row>
    <row r="763" spans="46:46" x14ac:dyDescent="0.2">
      <c r="AT763" s="437"/>
    </row>
    <row r="764" spans="46:46" x14ac:dyDescent="0.2">
      <c r="AT764" s="437"/>
    </row>
    <row r="765" spans="46:46" x14ac:dyDescent="0.2">
      <c r="AT765" s="437"/>
    </row>
    <row r="766" spans="46:46" x14ac:dyDescent="0.2">
      <c r="AT766" s="437"/>
    </row>
    <row r="767" spans="46:46" x14ac:dyDescent="0.2">
      <c r="AT767" s="437"/>
    </row>
    <row r="768" spans="46:46" x14ac:dyDescent="0.2">
      <c r="AT768" s="437"/>
    </row>
    <row r="769" spans="46:46" x14ac:dyDescent="0.2">
      <c r="AT769" s="437"/>
    </row>
    <row r="770" spans="46:46" x14ac:dyDescent="0.2">
      <c r="AT770" s="437"/>
    </row>
    <row r="771" spans="46:46" x14ac:dyDescent="0.2">
      <c r="AT771" s="437"/>
    </row>
    <row r="772" spans="46:46" x14ac:dyDescent="0.2">
      <c r="AT772" s="437"/>
    </row>
    <row r="773" spans="46:46" x14ac:dyDescent="0.2">
      <c r="AT773" s="437"/>
    </row>
    <row r="774" spans="46:46" x14ac:dyDescent="0.2">
      <c r="AT774" s="437"/>
    </row>
    <row r="775" spans="46:46" x14ac:dyDescent="0.2">
      <c r="AT775" s="437"/>
    </row>
    <row r="776" spans="46:46" x14ac:dyDescent="0.2">
      <c r="AT776" s="437"/>
    </row>
    <row r="777" spans="46:46" x14ac:dyDescent="0.2">
      <c r="AT777" s="437"/>
    </row>
    <row r="778" spans="46:46" x14ac:dyDescent="0.2">
      <c r="AT778" s="437"/>
    </row>
    <row r="779" spans="46:46" x14ac:dyDescent="0.2">
      <c r="AT779" s="437"/>
    </row>
    <row r="780" spans="46:46" x14ac:dyDescent="0.2">
      <c r="AT780" s="437"/>
    </row>
    <row r="781" spans="46:46" x14ac:dyDescent="0.2">
      <c r="AT781" s="437"/>
    </row>
  </sheetData>
  <pageMargins left="0.75" right="0.75" top="1" bottom="1" header="0.5" footer="0.5"/>
  <pageSetup orientation="portrait" horizontalDpi="300" verticalDpi="300"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
    <pageSetUpPr fitToPage="1"/>
  </sheetPr>
  <dimension ref="A1:CN775"/>
  <sheetViews>
    <sheetView tabSelected="1" topLeftCell="A51" workbookViewId="0">
      <pane xSplit="2" topLeftCell="V1" activePane="topRight" state="frozen"/>
      <selection pane="topRight" activeCell="AL83" sqref="AL83"/>
    </sheetView>
  </sheetViews>
  <sheetFormatPr defaultColWidth="9.140625" defaultRowHeight="12.75" x14ac:dyDescent="0.2"/>
  <cols>
    <col min="1" max="1" width="10.85546875" style="87" customWidth="1"/>
    <col min="2" max="2" width="6.85546875" style="87" customWidth="1"/>
    <col min="3" max="3" width="9.140625" style="87"/>
    <col min="4" max="4" width="12.28515625" style="87" customWidth="1"/>
    <col min="5" max="5" width="11.28515625" style="87" customWidth="1"/>
    <col min="6" max="6" width="12.42578125" style="87" customWidth="1"/>
    <col min="7" max="7" width="9.140625" style="87"/>
    <col min="8" max="8" width="13" style="87" customWidth="1"/>
    <col min="9" max="9" width="15" style="87" customWidth="1"/>
    <col min="10" max="10" width="15.7109375" style="87" customWidth="1"/>
    <col min="11" max="11" width="9.140625" style="87"/>
    <col min="12" max="12" width="12.42578125" style="87" customWidth="1"/>
    <col min="13" max="13" width="11.42578125" style="87" customWidth="1"/>
    <col min="14" max="14" width="11.140625" style="87" customWidth="1"/>
    <col min="15" max="15" width="9.140625" style="87"/>
    <col min="16" max="16" width="12.5703125" style="87" customWidth="1"/>
    <col min="17" max="17" width="11.140625" style="87" customWidth="1"/>
    <col min="18" max="18" width="10.140625" style="87" customWidth="1"/>
    <col min="19" max="19" width="12.85546875" style="87" customWidth="1"/>
    <col min="20" max="20" width="11.140625" style="87" customWidth="1"/>
    <col min="21" max="21" width="9.140625" style="87"/>
    <col min="22" max="22" width="10.140625" style="87" customWidth="1"/>
    <col min="23" max="23" width="11.5703125" style="87" customWidth="1"/>
    <col min="24" max="24" width="12.28515625" style="87" customWidth="1"/>
    <col min="25" max="25" width="9.140625" style="87"/>
    <col min="26" max="26" width="10.42578125" style="87" customWidth="1"/>
    <col min="27" max="27" width="10.7109375" style="87" customWidth="1"/>
    <col min="28" max="28" width="9.140625" style="87"/>
    <col min="29" max="29" width="5.7109375" style="87" customWidth="1"/>
    <col min="30" max="32" width="9.140625" style="87"/>
    <col min="33" max="33" width="6.42578125" style="87" customWidth="1"/>
    <col min="34" max="34" width="9.140625" style="87"/>
    <col min="35" max="35" width="10.7109375" style="87" customWidth="1"/>
    <col min="36" max="36" width="11.7109375" style="87" customWidth="1"/>
    <col min="37" max="37" width="9.140625" style="87"/>
    <col min="38" max="38" width="11.140625" style="87" customWidth="1"/>
    <col min="39" max="39" width="11.85546875" style="87" customWidth="1"/>
    <col min="40" max="40" width="9.5703125" style="87" customWidth="1"/>
    <col min="41" max="41" width="9.140625" style="87"/>
    <col min="42" max="42" width="12.28515625" style="87" customWidth="1"/>
    <col min="43" max="43" width="11.7109375" style="87" customWidth="1"/>
    <col min="44" max="45" width="9.140625" style="87"/>
    <col min="46" max="46" width="12.28515625" style="87" customWidth="1"/>
    <col min="47" max="47" width="12.42578125" style="87" customWidth="1"/>
    <col min="48" max="48" width="7.140625" style="87" customWidth="1"/>
    <col min="49" max="49" width="12.85546875" style="87" customWidth="1"/>
    <col min="50" max="50" width="11" style="87" customWidth="1"/>
    <col min="51" max="51" width="9.140625" style="87"/>
    <col min="52" max="52" width="11.140625" style="87" customWidth="1"/>
    <col min="53" max="53" width="11.42578125" style="87" customWidth="1"/>
    <col min="54" max="55" width="9.140625" style="87"/>
    <col min="56" max="56" width="8.140625" style="87" customWidth="1"/>
    <col min="57" max="57" width="11.140625" style="87" customWidth="1"/>
    <col min="58" max="16384" width="9.140625" style="87"/>
  </cols>
  <sheetData>
    <row r="1" spans="1:92" ht="15.75" x14ac:dyDescent="0.25">
      <c r="A1" s="86"/>
      <c r="B1" s="86"/>
      <c r="D1" s="88" t="s">
        <v>268</v>
      </c>
      <c r="AG1" s="89"/>
      <c r="BU1" s="90"/>
      <c r="CD1" s="89"/>
    </row>
    <row r="2" spans="1:92" x14ac:dyDescent="0.2">
      <c r="A2" s="86"/>
      <c r="B2" s="86"/>
      <c r="AG2" s="89"/>
      <c r="BU2" s="90"/>
      <c r="CD2" s="89"/>
    </row>
    <row r="3" spans="1:92" x14ac:dyDescent="0.2">
      <c r="A3" s="86"/>
      <c r="B3" s="86"/>
      <c r="P3" s="838" t="s">
        <v>229</v>
      </c>
      <c r="Q3" s="839"/>
      <c r="R3" s="839"/>
      <c r="S3" s="839"/>
      <c r="T3" s="839"/>
      <c r="AG3" s="89"/>
      <c r="BU3" s="90"/>
      <c r="CD3" s="89"/>
      <c r="CF3" s="91" t="s">
        <v>55</v>
      </c>
    </row>
    <row r="4" spans="1:92" x14ac:dyDescent="0.2">
      <c r="A4" s="86"/>
      <c r="B4" s="86"/>
      <c r="AG4" s="89"/>
      <c r="BU4" s="90"/>
      <c r="CD4" s="89"/>
    </row>
    <row r="5" spans="1:92" x14ac:dyDescent="0.2">
      <c r="A5" s="86"/>
      <c r="B5" s="86"/>
      <c r="D5" s="91" t="s">
        <v>230</v>
      </c>
      <c r="H5" s="91" t="s">
        <v>486</v>
      </c>
      <c r="L5" s="91" t="s">
        <v>1512</v>
      </c>
      <c r="P5" s="91" t="s">
        <v>231</v>
      </c>
      <c r="S5" s="91" t="s">
        <v>232</v>
      </c>
      <c r="V5" s="92" t="s">
        <v>380</v>
      </c>
      <c r="W5" s="92"/>
      <c r="X5" s="92" t="str">
        <f>index_label</f>
        <v>1985 = 1</v>
      </c>
      <c r="Y5" s="93"/>
      <c r="Z5" s="93"/>
      <c r="AA5" s="93"/>
      <c r="AB5" s="93"/>
      <c r="AC5" s="93"/>
      <c r="AD5" s="93"/>
      <c r="AG5" s="89"/>
      <c r="AI5" s="91" t="s">
        <v>233</v>
      </c>
      <c r="AL5" s="91" t="s">
        <v>234</v>
      </c>
      <c r="AP5" s="91" t="s">
        <v>235</v>
      </c>
      <c r="AQ5" s="91"/>
      <c r="AT5" s="6" t="s">
        <v>236</v>
      </c>
      <c r="AU5"/>
      <c r="AV5"/>
      <c r="AW5" s="6" t="s">
        <v>274</v>
      </c>
      <c r="AX5"/>
      <c r="AY5"/>
      <c r="AZ5" s="6" t="s">
        <v>275</v>
      </c>
      <c r="BA5"/>
      <c r="BB5"/>
      <c r="BC5"/>
      <c r="BD5" s="6" t="s">
        <v>238</v>
      </c>
      <c r="BE5"/>
      <c r="BF5"/>
      <c r="BG5"/>
      <c r="BH5" s="6" t="s">
        <v>239</v>
      </c>
      <c r="BI5"/>
      <c r="BJ5"/>
      <c r="BK5"/>
      <c r="BL5" s="6" t="s">
        <v>240</v>
      </c>
      <c r="BM5"/>
      <c r="BN5"/>
      <c r="BO5"/>
      <c r="BP5" s="6" t="s">
        <v>240</v>
      </c>
      <c r="BQ5"/>
      <c r="BR5"/>
      <c r="BU5" s="90"/>
      <c r="BW5" s="91" t="s">
        <v>228</v>
      </c>
      <c r="CD5" s="89"/>
      <c r="CF5" s="92" t="s">
        <v>294</v>
      </c>
      <c r="CG5" s="92"/>
      <c r="CH5" s="92" t="str">
        <f>index_label2</f>
        <v>1996 = 1</v>
      </c>
      <c r="CI5" s="93"/>
      <c r="CJ5" s="93"/>
      <c r="CK5" s="93"/>
      <c r="CL5" s="93"/>
      <c r="CM5" s="93"/>
      <c r="CN5" s="93"/>
    </row>
    <row r="6" spans="1:92" x14ac:dyDescent="0.2">
      <c r="A6" s="121" t="s">
        <v>105</v>
      </c>
      <c r="B6" s="86"/>
      <c r="V6" s="94" t="s">
        <v>241</v>
      </c>
      <c r="W6" s="94" t="s">
        <v>242</v>
      </c>
      <c r="X6" s="94" t="s">
        <v>243</v>
      </c>
      <c r="Y6" s="95" t="s">
        <v>244</v>
      </c>
      <c r="Z6" s="95" t="s">
        <v>245</v>
      </c>
      <c r="AA6" s="95" t="s">
        <v>246</v>
      </c>
      <c r="AB6" s="220" t="s">
        <v>351</v>
      </c>
      <c r="AC6" s="95"/>
      <c r="AD6" s="220" t="s">
        <v>247</v>
      </c>
      <c r="AG6" s="89"/>
      <c r="AP6" s="91" t="s">
        <v>249</v>
      </c>
      <c r="AQ6" s="91"/>
      <c r="AT6"/>
      <c r="AU6"/>
      <c r="AV6"/>
      <c r="AW6"/>
      <c r="AX6"/>
      <c r="AY6"/>
      <c r="AZ6"/>
      <c r="BA6"/>
      <c r="BB6"/>
      <c r="BC6"/>
      <c r="BD6"/>
      <c r="BE6"/>
      <c r="BF6"/>
      <c r="BG6"/>
      <c r="BH6"/>
      <c r="BI6"/>
      <c r="BJ6"/>
      <c r="BK6"/>
      <c r="BL6" t="s">
        <v>250</v>
      </c>
      <c r="BM6"/>
      <c r="BN6"/>
      <c r="BO6"/>
      <c r="BP6" t="s">
        <v>251</v>
      </c>
      <c r="BQ6"/>
      <c r="BR6"/>
      <c r="BU6" s="90"/>
      <c r="CD6" s="89"/>
      <c r="CF6" s="94" t="s">
        <v>241</v>
      </c>
      <c r="CG6" s="94" t="s">
        <v>242</v>
      </c>
      <c r="CH6" s="94" t="s">
        <v>243</v>
      </c>
      <c r="CI6" s="95" t="s">
        <v>244</v>
      </c>
      <c r="CJ6" s="95" t="s">
        <v>245</v>
      </c>
      <c r="CK6" s="95" t="s">
        <v>246</v>
      </c>
      <c r="CL6" s="95" t="s">
        <v>247</v>
      </c>
      <c r="CM6" s="95"/>
      <c r="CN6" s="95" t="s">
        <v>248</v>
      </c>
    </row>
    <row r="7" spans="1:92" ht="51" customHeight="1" x14ac:dyDescent="0.2">
      <c r="A7" s="125" t="s">
        <v>217</v>
      </c>
      <c r="B7" s="86"/>
      <c r="D7" s="116" t="s">
        <v>138</v>
      </c>
      <c r="E7" s="116" t="s">
        <v>269</v>
      </c>
      <c r="F7" s="96" t="s">
        <v>252</v>
      </c>
      <c r="G7" s="97"/>
      <c r="H7" s="96" t="str">
        <f>D7</f>
        <v>Manufacturing</v>
      </c>
      <c r="I7" s="96" t="str">
        <f>E7</f>
        <v>NonManufac-turing (Ag, Mining, Constr)</v>
      </c>
      <c r="J7" s="116" t="s">
        <v>485</v>
      </c>
      <c r="K7" s="97"/>
      <c r="L7" s="96" t="str">
        <f>D7</f>
        <v>Manufacturing</v>
      </c>
      <c r="M7" s="96" t="str">
        <f>E7</f>
        <v>NonManufac-turing (Ag, Mining, Constr)</v>
      </c>
      <c r="N7" s="96" t="str">
        <f>F7</f>
        <v xml:space="preserve">   Total</v>
      </c>
      <c r="O7" s="97"/>
      <c r="P7" s="96" t="str">
        <f>D7</f>
        <v>Manufacturing</v>
      </c>
      <c r="Q7" s="96" t="str">
        <f>E7</f>
        <v>NonManufac-turing (Ag, Mining, Constr)</v>
      </c>
      <c r="R7" s="98"/>
      <c r="S7" s="96" t="str">
        <f>D7</f>
        <v>Manufacturing</v>
      </c>
      <c r="T7" s="96" t="str">
        <f>E7</f>
        <v>NonManufac-turing (Ag, Mining, Constr)</v>
      </c>
      <c r="U7" s="97"/>
      <c r="V7" s="118" t="s">
        <v>273</v>
      </c>
      <c r="W7" s="99" t="s">
        <v>254</v>
      </c>
      <c r="X7" s="118" t="s">
        <v>271</v>
      </c>
      <c r="Y7" s="100" t="s">
        <v>255</v>
      </c>
      <c r="Z7" s="100" t="s">
        <v>256</v>
      </c>
      <c r="AA7" s="100" t="s">
        <v>257</v>
      </c>
      <c r="AB7" s="227" t="s">
        <v>258</v>
      </c>
      <c r="AC7" s="100"/>
      <c r="AD7" s="100" t="s">
        <v>259</v>
      </c>
      <c r="AG7" s="89"/>
      <c r="AI7" s="96" t="str">
        <f>D7</f>
        <v>Manufacturing</v>
      </c>
      <c r="AJ7" s="96" t="str">
        <f>E7</f>
        <v>NonManufac-turing (Ag, Mining, Constr)</v>
      </c>
      <c r="AL7" s="96" t="str">
        <f>D7</f>
        <v>Manufacturing</v>
      </c>
      <c r="AM7" s="96" t="str">
        <f>E7</f>
        <v>NonManufac-turing (Ag, Mining, Constr)</v>
      </c>
      <c r="AN7" s="96" t="str">
        <f>F7</f>
        <v xml:space="preserve">   Total</v>
      </c>
      <c r="AO7" s="97"/>
      <c r="AP7" s="96" t="str">
        <f>D7</f>
        <v>Manufacturing</v>
      </c>
      <c r="AQ7" s="96" t="str">
        <f>E7</f>
        <v>NonManufac-turing (Ag, Mining, Constr)</v>
      </c>
      <c r="AR7" s="97"/>
      <c r="AS7" s="97"/>
      <c r="AT7" s="127" t="str">
        <f>D7</f>
        <v>Manufacturing</v>
      </c>
      <c r="AU7" s="127" t="str">
        <f>E7</f>
        <v>NonManufac-turing (Ag, Mining, Constr)</v>
      </c>
      <c r="AV7" s="13"/>
      <c r="AW7" s="127" t="str">
        <f>D7</f>
        <v>Manufacturing</v>
      </c>
      <c r="AX7" s="127" t="str">
        <f>E7</f>
        <v>NonManufac-turing (Ag, Mining, Constr)</v>
      </c>
      <c r="AY7" s="13"/>
      <c r="AZ7" s="127" t="str">
        <f>D7</f>
        <v>Manufacturing</v>
      </c>
      <c r="BA7" s="127" t="str">
        <f>E7</f>
        <v>NonManufac-turing (Ag, Mining, Constr)</v>
      </c>
      <c r="BB7" s="13"/>
      <c r="BC7" s="13"/>
      <c r="BD7" s="127" t="str">
        <f>D7</f>
        <v>Manufacturing</v>
      </c>
      <c r="BE7" s="127" t="str">
        <f>E7</f>
        <v>NonManufac-turing (Ag, Mining, Constr)</v>
      </c>
      <c r="BF7" s="13"/>
      <c r="BG7" s="13"/>
      <c r="BH7" s="128" t="s">
        <v>30</v>
      </c>
      <c r="BI7" s="128" t="s">
        <v>28</v>
      </c>
      <c r="BJ7" s="128" t="s">
        <v>28</v>
      </c>
      <c r="BK7"/>
      <c r="BL7" s="128" t="s">
        <v>30</v>
      </c>
      <c r="BM7" s="128" t="s">
        <v>28</v>
      </c>
      <c r="BN7" s="128" t="s">
        <v>28</v>
      </c>
      <c r="BO7"/>
      <c r="BP7" s="128" t="s">
        <v>30</v>
      </c>
      <c r="BQ7" s="128" t="s">
        <v>28</v>
      </c>
      <c r="BR7" s="128" t="s">
        <v>28</v>
      </c>
      <c r="BU7" s="90"/>
      <c r="CD7" s="89"/>
      <c r="CF7" s="118" t="s">
        <v>273</v>
      </c>
      <c r="CG7" s="99" t="s">
        <v>254</v>
      </c>
      <c r="CH7" s="118" t="s">
        <v>271</v>
      </c>
      <c r="CI7" s="100" t="s">
        <v>255</v>
      </c>
      <c r="CJ7" s="100" t="s">
        <v>256</v>
      </c>
      <c r="CK7" s="100" t="s">
        <v>257</v>
      </c>
      <c r="CL7" s="100" t="s">
        <v>258</v>
      </c>
      <c r="CM7" s="100"/>
      <c r="CN7" s="100" t="s">
        <v>259</v>
      </c>
    </row>
    <row r="8" spans="1:92" ht="28.5" customHeight="1" x14ac:dyDescent="0.2">
      <c r="A8" s="120" t="s">
        <v>105</v>
      </c>
      <c r="B8" s="86"/>
      <c r="D8" s="101" t="str">
        <f>$A8</f>
        <v>Source</v>
      </c>
      <c r="E8" s="101" t="str">
        <f>$A8</f>
        <v>Source</v>
      </c>
      <c r="F8" s="101" t="str">
        <f>$A8</f>
        <v>Source</v>
      </c>
      <c r="G8" s="97"/>
      <c r="H8" s="101"/>
      <c r="I8" s="101"/>
      <c r="J8" s="101"/>
      <c r="K8" s="97"/>
      <c r="L8" s="101" t="str">
        <f>$A8</f>
        <v>Source</v>
      </c>
      <c r="M8" s="101" t="str">
        <f>$A8</f>
        <v>Source</v>
      </c>
      <c r="N8" s="101" t="str">
        <f>$A8</f>
        <v>Source</v>
      </c>
      <c r="O8" s="97"/>
      <c r="P8" s="101"/>
      <c r="Q8" s="101"/>
      <c r="R8" s="98"/>
      <c r="S8" s="101"/>
      <c r="T8" s="101"/>
      <c r="U8" s="97"/>
      <c r="V8" s="102"/>
      <c r="W8" s="102"/>
      <c r="X8" s="102"/>
      <c r="Y8" s="103"/>
      <c r="Z8" s="103"/>
      <c r="AA8" s="104" t="s">
        <v>260</v>
      </c>
      <c r="AB8" s="105" t="s">
        <v>261</v>
      </c>
      <c r="AC8" s="103"/>
      <c r="AD8" s="105" t="s">
        <v>262</v>
      </c>
      <c r="AG8" s="89"/>
      <c r="AT8"/>
      <c r="AU8"/>
      <c r="AV8"/>
      <c r="AW8"/>
      <c r="AX8"/>
      <c r="AY8"/>
      <c r="AZ8"/>
      <c r="BA8"/>
      <c r="BB8"/>
      <c r="BC8"/>
      <c r="BD8"/>
      <c r="BE8"/>
      <c r="BF8"/>
      <c r="BG8"/>
      <c r="BH8" t="s">
        <v>29</v>
      </c>
      <c r="BI8" t="s">
        <v>29</v>
      </c>
      <c r="BJ8" t="s">
        <v>23</v>
      </c>
      <c r="BK8"/>
      <c r="BL8" t="s">
        <v>29</v>
      </c>
      <c r="BM8" t="s">
        <v>29</v>
      </c>
      <c r="BN8" t="s">
        <v>23</v>
      </c>
      <c r="BO8"/>
      <c r="BP8" t="s">
        <v>29</v>
      </c>
      <c r="BQ8" t="s">
        <v>29</v>
      </c>
      <c r="BR8" t="s">
        <v>23</v>
      </c>
      <c r="BU8" s="90"/>
      <c r="CD8" s="89"/>
      <c r="CF8" s="102"/>
      <c r="CG8" s="102"/>
      <c r="CH8" s="102"/>
      <c r="CI8" s="103"/>
      <c r="CJ8" s="103"/>
      <c r="CK8" s="104" t="s">
        <v>260</v>
      </c>
      <c r="CL8" s="105" t="s">
        <v>261</v>
      </c>
      <c r="CM8" s="103"/>
      <c r="CN8" s="105" t="s">
        <v>262</v>
      </c>
    </row>
    <row r="9" spans="1:92" ht="27" customHeight="1" thickBot="1" x14ac:dyDescent="0.25">
      <c r="A9" s="86"/>
      <c r="B9" s="86"/>
      <c r="D9" s="101" t="s">
        <v>263</v>
      </c>
      <c r="E9" s="101" t="s">
        <v>264</v>
      </c>
      <c r="F9" s="101"/>
      <c r="G9" s="131"/>
      <c r="H9" s="253" t="s">
        <v>1513</v>
      </c>
      <c r="I9" s="253" t="s">
        <v>1513</v>
      </c>
      <c r="J9" s="253" t="s">
        <v>1513</v>
      </c>
      <c r="K9" s="97"/>
      <c r="L9" s="117" t="s">
        <v>1514</v>
      </c>
      <c r="M9" s="117" t="s">
        <v>1514</v>
      </c>
      <c r="N9" s="117" t="s">
        <v>1514</v>
      </c>
      <c r="O9" s="97"/>
      <c r="P9" s="119" t="str">
        <f>index_label</f>
        <v>1985 = 1</v>
      </c>
      <c r="Q9" s="119" t="str">
        <f>index_label</f>
        <v>1985 = 1</v>
      </c>
      <c r="R9" s="98"/>
      <c r="S9" s="119" t="str">
        <f>index_label</f>
        <v>1985 = 1</v>
      </c>
      <c r="T9" s="119" t="str">
        <f>index_label</f>
        <v>1985 = 1</v>
      </c>
      <c r="U9" s="97"/>
      <c r="V9" s="106"/>
      <c r="W9" s="106"/>
      <c r="X9" s="106"/>
      <c r="Y9" s="107"/>
      <c r="Z9" s="107"/>
      <c r="AA9" s="107"/>
      <c r="AB9" s="107"/>
      <c r="AC9" s="107"/>
      <c r="AD9" s="107"/>
      <c r="AG9" s="89"/>
      <c r="AT9"/>
      <c r="AU9"/>
      <c r="AV9"/>
      <c r="AW9"/>
      <c r="AX9"/>
      <c r="AY9"/>
      <c r="AZ9"/>
      <c r="BA9"/>
      <c r="BB9"/>
      <c r="BC9"/>
      <c r="BD9"/>
      <c r="BE9"/>
      <c r="BF9"/>
      <c r="BG9"/>
      <c r="BH9" s="4"/>
      <c r="BI9" s="4"/>
      <c r="BJ9" s="4"/>
      <c r="BK9"/>
      <c r="BL9" s="4"/>
      <c r="BM9" s="4"/>
      <c r="BN9" s="4"/>
      <c r="BO9"/>
      <c r="BP9" s="4"/>
      <c r="BQ9" s="4"/>
      <c r="BR9" s="4"/>
      <c r="BU9" s="90"/>
      <c r="CD9" s="89"/>
      <c r="CF9" s="106"/>
      <c r="CG9" s="106"/>
      <c r="CH9" s="106"/>
      <c r="CI9" s="107"/>
      <c r="CJ9" s="107"/>
      <c r="CK9" s="107"/>
      <c r="CL9" s="107"/>
      <c r="CM9" s="107"/>
      <c r="CN9" s="107"/>
    </row>
    <row r="10" spans="1:92" hidden="1" x14ac:dyDescent="0.2">
      <c r="A10" s="86" t="str">
        <f>A$8</f>
        <v>Source</v>
      </c>
      <c r="B10" s="86">
        <v>1949</v>
      </c>
      <c r="D10" s="60"/>
      <c r="E10" s="60"/>
      <c r="F10" s="60"/>
      <c r="G10" s="108"/>
      <c r="H10" s="126"/>
      <c r="I10" s="126"/>
      <c r="J10" s="126"/>
      <c r="P10" s="261">
        <f>Manufacturing!BZ92</f>
        <v>1.3496441692581593</v>
      </c>
      <c r="Q10" s="261" t="e">
        <f>#REF!</f>
        <v>#REF!</v>
      </c>
      <c r="R10" s="110"/>
      <c r="S10" s="262">
        <f>Manufacturing!CD92</f>
        <v>1.2311904887491441</v>
      </c>
      <c r="T10" s="261">
        <v>1</v>
      </c>
      <c r="V10" s="112"/>
      <c r="W10" s="113"/>
      <c r="X10" s="112"/>
      <c r="Y10" s="112"/>
      <c r="Z10" s="112"/>
      <c r="AA10" s="112"/>
      <c r="AB10" s="112"/>
      <c r="AC10" s="112"/>
      <c r="AD10" s="112"/>
      <c r="AG10" s="89"/>
      <c r="AI10" s="109" t="e">
        <f t="shared" ref="AI10:AI41" si="0">D10/F10</f>
        <v>#DIV/0!</v>
      </c>
      <c r="AJ10" s="109" t="e">
        <f t="shared" ref="AJ10:AJ41" si="1">E10/F10</f>
        <v>#DIV/0!</v>
      </c>
      <c r="AT10" s="19"/>
      <c r="AU10" s="19"/>
      <c r="AV10" s="19"/>
      <c r="AW10" s="19" t="e">
        <f t="shared" ref="AW10:AW61" si="2">H10/J10</f>
        <v>#DIV/0!</v>
      </c>
      <c r="AX10" s="19" t="e">
        <f t="shared" ref="AX10:AX61" si="3">I10/J10</f>
        <v>#DIV/0!</v>
      </c>
      <c r="AY10" s="19"/>
      <c r="AZ10" s="19"/>
      <c r="BA10" s="19"/>
      <c r="BB10" s="19"/>
      <c r="BC10" s="19"/>
      <c r="BD10" s="19"/>
      <c r="BE10" s="19"/>
      <c r="BF10" s="19"/>
      <c r="BG10" s="19"/>
      <c r="BH10" s="19"/>
      <c r="BI10" s="19">
        <v>1</v>
      </c>
      <c r="BJ10" s="19">
        <f t="shared" ref="BJ10:BJ41" si="4">BI10/BI$80</f>
        <v>1.3210097997107537</v>
      </c>
      <c r="BK10" s="19"/>
      <c r="BL10" s="19"/>
      <c r="BM10" s="19">
        <v>1</v>
      </c>
      <c r="BN10" s="19">
        <f t="shared" ref="BN10:BN41" si="5">BM10/BM$80</f>
        <v>0.90281442626672548</v>
      </c>
      <c r="BO10" s="19"/>
      <c r="BP10" s="19"/>
      <c r="BQ10" s="19">
        <v>1</v>
      </c>
      <c r="BR10" s="19">
        <f t="shared" ref="BR10:BR41" si="6">BQ10/BQ$80</f>
        <v>1.1767343847746257</v>
      </c>
      <c r="BU10" s="90"/>
      <c r="CD10" s="89"/>
      <c r="CF10" s="112">
        <f t="shared" ref="CF10:CF41" si="7">V10/V$81</f>
        <v>0</v>
      </c>
      <c r="CG10" s="112">
        <f t="shared" ref="CG10:CG41" si="8">W10/W$81</f>
        <v>0</v>
      </c>
      <c r="CH10" s="112">
        <f t="shared" ref="CH10:CH41" si="9">X10/X$81</f>
        <v>0</v>
      </c>
      <c r="CI10" s="112"/>
      <c r="CJ10" s="112"/>
      <c r="CK10" s="112"/>
      <c r="CL10" s="112"/>
      <c r="CM10" s="112"/>
      <c r="CN10" s="112"/>
    </row>
    <row r="11" spans="1:92" hidden="1" x14ac:dyDescent="0.2">
      <c r="A11" s="86" t="str">
        <f t="shared" ref="A11:A74" si="10">A$8</f>
        <v>Source</v>
      </c>
      <c r="B11" s="86">
        <f t="shared" ref="B11:B42" si="11">B10+1</f>
        <v>1950</v>
      </c>
      <c r="D11" s="60"/>
      <c r="E11" s="60"/>
      <c r="F11" s="60"/>
      <c r="G11" s="108"/>
      <c r="H11" s="126"/>
      <c r="I11" s="126"/>
      <c r="J11" s="126"/>
      <c r="P11" s="261">
        <f>Manufacturing!BZ93</f>
        <v>1.3496441692581593</v>
      </c>
      <c r="Q11" s="261" t="e">
        <f>#REF!</f>
        <v>#REF!</v>
      </c>
      <c r="R11" s="109"/>
      <c r="S11" s="262">
        <f>Manufacturing!CD93</f>
        <v>1.2311904887491441</v>
      </c>
      <c r="T11" s="261">
        <v>1</v>
      </c>
      <c r="V11" s="112"/>
      <c r="W11" s="113"/>
      <c r="X11" s="112"/>
      <c r="Y11" s="112"/>
      <c r="Z11" s="112"/>
      <c r="AA11" s="112"/>
      <c r="AB11" s="112"/>
      <c r="AC11" s="112"/>
      <c r="AD11" s="112"/>
      <c r="AG11" s="89"/>
      <c r="AI11" s="109" t="e">
        <f t="shared" si="0"/>
        <v>#DIV/0!</v>
      </c>
      <c r="AJ11" s="109" t="e">
        <f t="shared" si="1"/>
        <v>#DIV/0!</v>
      </c>
      <c r="AL11" s="109" t="e">
        <f t="shared" ref="AL11:AL42" si="12">(AI11-AI10)/LN(AI11/AI10)</f>
        <v>#DIV/0!</v>
      </c>
      <c r="AM11" s="109" t="e">
        <f t="shared" ref="AM11:AM42" si="13">(AJ11-AJ10)/LN(AJ11/AJ10)</f>
        <v>#DIV/0!</v>
      </c>
      <c r="AN11" s="109" t="e">
        <f t="shared" ref="AN11:AN42" si="14">AL11+AM11</f>
        <v>#DIV/0!</v>
      </c>
      <c r="AO11" s="109"/>
      <c r="AP11" s="109" t="e">
        <f t="shared" ref="AP11:AP42" si="15">AL11/AN11</f>
        <v>#DIV/0!</v>
      </c>
      <c r="AQ11" s="109" t="e">
        <f t="shared" ref="AQ11:AQ42" si="16">AM11/AN11</f>
        <v>#DIV/0!</v>
      </c>
      <c r="AT11" s="19">
        <f t="shared" ref="AT11:AU42" si="17">LN(P11/P10)</f>
        <v>0</v>
      </c>
      <c r="AU11" s="19" t="e">
        <f t="shared" si="17"/>
        <v>#REF!</v>
      </c>
      <c r="AV11" s="19"/>
      <c r="AW11" s="19" t="e">
        <f t="shared" si="2"/>
        <v>#DIV/0!</v>
      </c>
      <c r="AX11" s="19" t="e">
        <f t="shared" si="3"/>
        <v>#DIV/0!</v>
      </c>
      <c r="AY11" s="19"/>
      <c r="AZ11" s="19" t="e">
        <f t="shared" ref="AZ11:BA42" si="18">LN(AW11/AW10)</f>
        <v>#DIV/0!</v>
      </c>
      <c r="BA11" s="19" t="e">
        <f t="shared" si="18"/>
        <v>#DIV/0!</v>
      </c>
      <c r="BB11" s="19"/>
      <c r="BC11" s="19"/>
      <c r="BD11" s="19">
        <f>LN(S11/S10)</f>
        <v>0</v>
      </c>
      <c r="BE11" s="19">
        <f>LN(T11/T10)</f>
        <v>0</v>
      </c>
      <c r="BF11" s="19"/>
      <c r="BG11" s="19"/>
      <c r="BH11" s="19" t="e">
        <f t="shared" ref="BH11:BH61" si="19">EXP(SUMPRODUCT($AP11:$AQ11,AT11:AU11))</f>
        <v>#DIV/0!</v>
      </c>
      <c r="BI11" s="19">
        <f t="shared" ref="BI11:BI61" si="20">IF(ISERR(BH11),BI10,BH11*BI10)</f>
        <v>1</v>
      </c>
      <c r="BJ11" s="19">
        <f t="shared" si="4"/>
        <v>1.3210097997107537</v>
      </c>
      <c r="BK11" s="19"/>
      <c r="BL11" s="19" t="e">
        <f t="shared" ref="BL11:BL61" si="21">EXP(SUMPRODUCT($AP11:$AQ11,AZ11:BA11))</f>
        <v>#DIV/0!</v>
      </c>
      <c r="BM11" s="19">
        <f t="shared" ref="BM11:BM61" si="22">IF(ISERR(BL11),BM10,BL11*BM10)</f>
        <v>1</v>
      </c>
      <c r="BN11" s="19">
        <f t="shared" si="5"/>
        <v>0.90281442626672548</v>
      </c>
      <c r="BO11" s="19"/>
      <c r="BP11" s="19" t="e">
        <f>EXP(SUMPRODUCT($AP11:$AQ11,BD11:BE11))</f>
        <v>#DIV/0!</v>
      </c>
      <c r="BQ11" s="19">
        <f t="shared" ref="BQ11:BQ61" si="23">IF(ISERR(BP11),BQ10,BP11*BQ10)</f>
        <v>1</v>
      </c>
      <c r="BR11" s="19">
        <f t="shared" si="6"/>
        <v>1.1767343847746257</v>
      </c>
      <c r="BU11" s="90"/>
      <c r="CD11" s="89"/>
      <c r="CF11" s="112">
        <f t="shared" si="7"/>
        <v>0</v>
      </c>
      <c r="CG11" s="112">
        <f t="shared" si="8"/>
        <v>0</v>
      </c>
      <c r="CH11" s="112">
        <f t="shared" si="9"/>
        <v>0</v>
      </c>
      <c r="CI11" s="112"/>
      <c r="CJ11" s="112"/>
      <c r="CK11" s="112"/>
      <c r="CL11" s="112"/>
      <c r="CM11" s="112"/>
      <c r="CN11" s="112"/>
    </row>
    <row r="12" spans="1:92" hidden="1" x14ac:dyDescent="0.2">
      <c r="A12" s="86" t="str">
        <f t="shared" si="10"/>
        <v>Source</v>
      </c>
      <c r="B12" s="86">
        <f t="shared" si="11"/>
        <v>1951</v>
      </c>
      <c r="D12" s="60"/>
      <c r="E12" s="60"/>
      <c r="F12" s="60"/>
      <c r="G12" s="108"/>
      <c r="H12" s="126"/>
      <c r="I12" s="126"/>
      <c r="J12" s="126"/>
      <c r="P12" s="261">
        <f>Manufacturing!BZ94</f>
        <v>1.3496441692581593</v>
      </c>
      <c r="Q12" s="261" t="e">
        <f>#REF!</f>
        <v>#REF!</v>
      </c>
      <c r="R12" s="109"/>
      <c r="S12" s="261">
        <f>Manufacturing!CD94</f>
        <v>1.2311904887491441</v>
      </c>
      <c r="T12" s="261">
        <v>1</v>
      </c>
      <c r="V12" s="112"/>
      <c r="W12" s="113"/>
      <c r="X12" s="112"/>
      <c r="Y12" s="112"/>
      <c r="Z12" s="112"/>
      <c r="AA12" s="112"/>
      <c r="AB12" s="112"/>
      <c r="AC12" s="112"/>
      <c r="AD12" s="112"/>
      <c r="AG12" s="89"/>
      <c r="AI12" s="109" t="e">
        <f t="shared" si="0"/>
        <v>#DIV/0!</v>
      </c>
      <c r="AJ12" s="109" t="e">
        <f t="shared" si="1"/>
        <v>#DIV/0!</v>
      </c>
      <c r="AL12" s="109" t="e">
        <f t="shared" si="12"/>
        <v>#DIV/0!</v>
      </c>
      <c r="AM12" s="109" t="e">
        <f t="shared" si="13"/>
        <v>#DIV/0!</v>
      </c>
      <c r="AN12" s="109" t="e">
        <f t="shared" si="14"/>
        <v>#DIV/0!</v>
      </c>
      <c r="AO12" s="109"/>
      <c r="AP12" s="109" t="e">
        <f t="shared" si="15"/>
        <v>#DIV/0!</v>
      </c>
      <c r="AQ12" s="109" t="e">
        <f t="shared" si="16"/>
        <v>#DIV/0!</v>
      </c>
      <c r="AT12" s="19">
        <f t="shared" si="17"/>
        <v>0</v>
      </c>
      <c r="AU12" s="19" t="e">
        <f t="shared" si="17"/>
        <v>#REF!</v>
      </c>
      <c r="AV12" s="19"/>
      <c r="AW12" s="19" t="e">
        <f t="shared" si="2"/>
        <v>#DIV/0!</v>
      </c>
      <c r="AX12" s="19" t="e">
        <f t="shared" si="3"/>
        <v>#DIV/0!</v>
      </c>
      <c r="AY12" s="19"/>
      <c r="AZ12" s="19" t="e">
        <f t="shared" si="18"/>
        <v>#DIV/0!</v>
      </c>
      <c r="BA12" s="19" t="e">
        <f t="shared" si="18"/>
        <v>#DIV/0!</v>
      </c>
      <c r="BB12" s="19"/>
      <c r="BC12" s="19"/>
      <c r="BD12" s="19">
        <f t="shared" ref="BD12:BE61" si="24">LN(S12/S11)</f>
        <v>0</v>
      </c>
      <c r="BE12" s="19">
        <f t="shared" si="24"/>
        <v>0</v>
      </c>
      <c r="BF12" s="19"/>
      <c r="BG12" s="19"/>
      <c r="BH12" s="19" t="e">
        <f t="shared" si="19"/>
        <v>#DIV/0!</v>
      </c>
      <c r="BI12" s="19">
        <f t="shared" si="20"/>
        <v>1</v>
      </c>
      <c r="BJ12" s="19">
        <f t="shared" si="4"/>
        <v>1.3210097997107537</v>
      </c>
      <c r="BK12" s="19"/>
      <c r="BL12" s="19" t="e">
        <f t="shared" si="21"/>
        <v>#DIV/0!</v>
      </c>
      <c r="BM12" s="19">
        <f t="shared" si="22"/>
        <v>1</v>
      </c>
      <c r="BN12" s="19">
        <f t="shared" si="5"/>
        <v>0.90281442626672548</v>
      </c>
      <c r="BO12" s="19"/>
      <c r="BP12" s="19" t="e">
        <f t="shared" ref="BP12:BP61" si="25">EXP(SUMPRODUCT($AP12:$AQ12,BD12:BE12))</f>
        <v>#DIV/0!</v>
      </c>
      <c r="BQ12" s="19">
        <f t="shared" si="23"/>
        <v>1</v>
      </c>
      <c r="BR12" s="19">
        <f t="shared" si="6"/>
        <v>1.1767343847746257</v>
      </c>
      <c r="BU12" s="90"/>
      <c r="CD12" s="89"/>
      <c r="CF12" s="112">
        <f t="shared" si="7"/>
        <v>0</v>
      </c>
      <c r="CG12" s="112">
        <f t="shared" si="8"/>
        <v>0</v>
      </c>
      <c r="CH12" s="112">
        <f t="shared" si="9"/>
        <v>0</v>
      </c>
      <c r="CI12" s="112"/>
      <c r="CJ12" s="112"/>
      <c r="CK12" s="112"/>
      <c r="CL12" s="112"/>
      <c r="CM12" s="112"/>
      <c r="CN12" s="112"/>
    </row>
    <row r="13" spans="1:92" hidden="1" x14ac:dyDescent="0.2">
      <c r="A13" s="86" t="str">
        <f t="shared" si="10"/>
        <v>Source</v>
      </c>
      <c r="B13" s="86">
        <f t="shared" si="11"/>
        <v>1952</v>
      </c>
      <c r="D13" s="60"/>
      <c r="E13" s="60"/>
      <c r="F13" s="60"/>
      <c r="G13" s="108"/>
      <c r="H13" s="126"/>
      <c r="I13" s="126"/>
      <c r="J13" s="126"/>
      <c r="P13" s="261">
        <f>Manufacturing!BZ95</f>
        <v>1.3496441692581593</v>
      </c>
      <c r="Q13" s="261" t="e">
        <f>#REF!</f>
        <v>#REF!</v>
      </c>
      <c r="R13" s="109"/>
      <c r="S13" s="261">
        <f>Manufacturing!CD95</f>
        <v>1.2311904887491441</v>
      </c>
      <c r="T13" s="261">
        <v>1</v>
      </c>
      <c r="V13" s="112"/>
      <c r="W13" s="113"/>
      <c r="X13" s="112"/>
      <c r="Y13" s="112"/>
      <c r="Z13" s="112"/>
      <c r="AA13" s="112"/>
      <c r="AB13" s="112"/>
      <c r="AC13" s="112"/>
      <c r="AD13" s="112"/>
      <c r="AG13" s="89"/>
      <c r="AI13" s="109" t="e">
        <f t="shared" si="0"/>
        <v>#DIV/0!</v>
      </c>
      <c r="AJ13" s="109" t="e">
        <f t="shared" si="1"/>
        <v>#DIV/0!</v>
      </c>
      <c r="AL13" s="109" t="e">
        <f t="shared" si="12"/>
        <v>#DIV/0!</v>
      </c>
      <c r="AM13" s="109" t="e">
        <f t="shared" si="13"/>
        <v>#DIV/0!</v>
      </c>
      <c r="AN13" s="109" t="e">
        <f t="shared" si="14"/>
        <v>#DIV/0!</v>
      </c>
      <c r="AO13" s="109"/>
      <c r="AP13" s="109" t="e">
        <f t="shared" si="15"/>
        <v>#DIV/0!</v>
      </c>
      <c r="AQ13" s="109" t="e">
        <f t="shared" si="16"/>
        <v>#DIV/0!</v>
      </c>
      <c r="AT13" s="19">
        <f t="shared" si="17"/>
        <v>0</v>
      </c>
      <c r="AU13" s="19" t="e">
        <f t="shared" si="17"/>
        <v>#REF!</v>
      </c>
      <c r="AV13" s="19"/>
      <c r="AW13" s="19" t="e">
        <f t="shared" si="2"/>
        <v>#DIV/0!</v>
      </c>
      <c r="AX13" s="19" t="e">
        <f t="shared" si="3"/>
        <v>#DIV/0!</v>
      </c>
      <c r="AY13" s="19"/>
      <c r="AZ13" s="19" t="e">
        <f t="shared" si="18"/>
        <v>#DIV/0!</v>
      </c>
      <c r="BA13" s="19" t="e">
        <f t="shared" si="18"/>
        <v>#DIV/0!</v>
      </c>
      <c r="BB13" s="19"/>
      <c r="BC13" s="19"/>
      <c r="BD13" s="19">
        <f t="shared" si="24"/>
        <v>0</v>
      </c>
      <c r="BE13" s="19">
        <f t="shared" si="24"/>
        <v>0</v>
      </c>
      <c r="BF13" s="19"/>
      <c r="BG13" s="19"/>
      <c r="BH13" s="19" t="e">
        <f t="shared" si="19"/>
        <v>#DIV/0!</v>
      </c>
      <c r="BI13" s="19">
        <f t="shared" si="20"/>
        <v>1</v>
      </c>
      <c r="BJ13" s="19">
        <f t="shared" si="4"/>
        <v>1.3210097997107537</v>
      </c>
      <c r="BK13" s="19"/>
      <c r="BL13" s="19" t="e">
        <f t="shared" si="21"/>
        <v>#DIV/0!</v>
      </c>
      <c r="BM13" s="19">
        <f t="shared" si="22"/>
        <v>1</v>
      </c>
      <c r="BN13" s="19">
        <f t="shared" si="5"/>
        <v>0.90281442626672548</v>
      </c>
      <c r="BO13" s="19"/>
      <c r="BP13" s="19" t="e">
        <f t="shared" si="25"/>
        <v>#DIV/0!</v>
      </c>
      <c r="BQ13" s="19">
        <f t="shared" si="23"/>
        <v>1</v>
      </c>
      <c r="BR13" s="19">
        <f t="shared" si="6"/>
        <v>1.1767343847746257</v>
      </c>
      <c r="BU13" s="90"/>
      <c r="CD13" s="89"/>
      <c r="CF13" s="112">
        <f t="shared" si="7"/>
        <v>0</v>
      </c>
      <c r="CG13" s="112">
        <f t="shared" si="8"/>
        <v>0</v>
      </c>
      <c r="CH13" s="112">
        <f t="shared" si="9"/>
        <v>0</v>
      </c>
      <c r="CI13" s="112"/>
      <c r="CJ13" s="112"/>
      <c r="CK13" s="112"/>
      <c r="CL13" s="112"/>
      <c r="CM13" s="112"/>
      <c r="CN13" s="112"/>
    </row>
    <row r="14" spans="1:92" hidden="1" x14ac:dyDescent="0.2">
      <c r="A14" s="86" t="str">
        <f t="shared" si="10"/>
        <v>Source</v>
      </c>
      <c r="B14" s="86">
        <f t="shared" si="11"/>
        <v>1953</v>
      </c>
      <c r="D14" s="60"/>
      <c r="E14" s="60"/>
      <c r="F14" s="60"/>
      <c r="G14" s="108"/>
      <c r="H14" s="126"/>
      <c r="I14" s="126"/>
      <c r="J14" s="126"/>
      <c r="P14" s="261">
        <f>Manufacturing!BZ96</f>
        <v>1.3496441692581593</v>
      </c>
      <c r="Q14" s="261" t="e">
        <f>#REF!</f>
        <v>#REF!</v>
      </c>
      <c r="R14" s="109"/>
      <c r="S14" s="261">
        <f>Manufacturing!CD96</f>
        <v>1.2311904887491441</v>
      </c>
      <c r="T14" s="261">
        <v>1</v>
      </c>
      <c r="V14" s="112"/>
      <c r="W14" s="113"/>
      <c r="X14" s="112"/>
      <c r="Y14" s="112"/>
      <c r="Z14" s="112"/>
      <c r="AA14" s="112"/>
      <c r="AB14" s="112"/>
      <c r="AC14" s="112"/>
      <c r="AD14" s="112"/>
      <c r="AG14" s="89"/>
      <c r="AI14" s="109" t="e">
        <f t="shared" si="0"/>
        <v>#DIV/0!</v>
      </c>
      <c r="AJ14" s="109" t="e">
        <f t="shared" si="1"/>
        <v>#DIV/0!</v>
      </c>
      <c r="AL14" s="109" t="e">
        <f t="shared" si="12"/>
        <v>#DIV/0!</v>
      </c>
      <c r="AM14" s="109" t="e">
        <f t="shared" si="13"/>
        <v>#DIV/0!</v>
      </c>
      <c r="AN14" s="109" t="e">
        <f t="shared" si="14"/>
        <v>#DIV/0!</v>
      </c>
      <c r="AO14" s="109"/>
      <c r="AP14" s="109" t="e">
        <f t="shared" si="15"/>
        <v>#DIV/0!</v>
      </c>
      <c r="AQ14" s="109" t="e">
        <f t="shared" si="16"/>
        <v>#DIV/0!</v>
      </c>
      <c r="AT14" s="19">
        <f t="shared" si="17"/>
        <v>0</v>
      </c>
      <c r="AU14" s="19" t="e">
        <f t="shared" si="17"/>
        <v>#REF!</v>
      </c>
      <c r="AV14" s="19"/>
      <c r="AW14" s="19" t="e">
        <f t="shared" si="2"/>
        <v>#DIV/0!</v>
      </c>
      <c r="AX14" s="19" t="e">
        <f t="shared" si="3"/>
        <v>#DIV/0!</v>
      </c>
      <c r="AY14" s="19"/>
      <c r="AZ14" s="19" t="e">
        <f t="shared" si="18"/>
        <v>#DIV/0!</v>
      </c>
      <c r="BA14" s="19" t="e">
        <f t="shared" si="18"/>
        <v>#DIV/0!</v>
      </c>
      <c r="BB14" s="19"/>
      <c r="BC14" s="19"/>
      <c r="BD14" s="19">
        <f t="shared" si="24"/>
        <v>0</v>
      </c>
      <c r="BE14" s="19">
        <f t="shared" si="24"/>
        <v>0</v>
      </c>
      <c r="BF14" s="19"/>
      <c r="BG14" s="19"/>
      <c r="BH14" s="19" t="e">
        <f t="shared" si="19"/>
        <v>#DIV/0!</v>
      </c>
      <c r="BI14" s="19">
        <f t="shared" si="20"/>
        <v>1</v>
      </c>
      <c r="BJ14" s="19">
        <f t="shared" si="4"/>
        <v>1.3210097997107537</v>
      </c>
      <c r="BK14" s="19"/>
      <c r="BL14" s="19" t="e">
        <f t="shared" si="21"/>
        <v>#DIV/0!</v>
      </c>
      <c r="BM14" s="19">
        <f t="shared" si="22"/>
        <v>1</v>
      </c>
      <c r="BN14" s="19">
        <f t="shared" si="5"/>
        <v>0.90281442626672548</v>
      </c>
      <c r="BO14" s="19"/>
      <c r="BP14" s="19" t="e">
        <f t="shared" si="25"/>
        <v>#DIV/0!</v>
      </c>
      <c r="BQ14" s="19">
        <f t="shared" si="23"/>
        <v>1</v>
      </c>
      <c r="BR14" s="19">
        <f t="shared" si="6"/>
        <v>1.1767343847746257</v>
      </c>
      <c r="BU14" s="90"/>
      <c r="CD14" s="89"/>
      <c r="CF14" s="112">
        <f t="shared" si="7"/>
        <v>0</v>
      </c>
      <c r="CG14" s="112">
        <f t="shared" si="8"/>
        <v>0</v>
      </c>
      <c r="CH14" s="112">
        <f t="shared" si="9"/>
        <v>0</v>
      </c>
      <c r="CI14" s="112"/>
      <c r="CJ14" s="112"/>
      <c r="CK14" s="112"/>
      <c r="CL14" s="112"/>
      <c r="CM14" s="112"/>
      <c r="CN14" s="112"/>
    </row>
    <row r="15" spans="1:92" hidden="1" x14ac:dyDescent="0.2">
      <c r="A15" s="86" t="str">
        <f t="shared" si="10"/>
        <v>Source</v>
      </c>
      <c r="B15" s="86">
        <f t="shared" si="11"/>
        <v>1954</v>
      </c>
      <c r="D15" s="60"/>
      <c r="E15" s="60"/>
      <c r="F15" s="60"/>
      <c r="G15" s="108"/>
      <c r="H15" s="126"/>
      <c r="I15" s="126"/>
      <c r="J15" s="126"/>
      <c r="P15" s="261">
        <f>Manufacturing!BZ97</f>
        <v>1.3496441692581593</v>
      </c>
      <c r="Q15" s="261" t="e">
        <f>#REF!</f>
        <v>#REF!</v>
      </c>
      <c r="R15" s="109"/>
      <c r="S15" s="261">
        <f>Manufacturing!CD97</f>
        <v>1.2311904887491441</v>
      </c>
      <c r="T15" s="261">
        <v>1</v>
      </c>
      <c r="V15" s="112"/>
      <c r="W15" s="113"/>
      <c r="X15" s="112"/>
      <c r="Y15" s="112"/>
      <c r="Z15" s="112"/>
      <c r="AA15" s="112"/>
      <c r="AB15" s="112"/>
      <c r="AC15" s="112"/>
      <c r="AD15" s="112"/>
      <c r="AG15" s="89"/>
      <c r="AI15" s="109" t="e">
        <f t="shared" si="0"/>
        <v>#DIV/0!</v>
      </c>
      <c r="AJ15" s="109" t="e">
        <f t="shared" si="1"/>
        <v>#DIV/0!</v>
      </c>
      <c r="AL15" s="109" t="e">
        <f t="shared" si="12"/>
        <v>#DIV/0!</v>
      </c>
      <c r="AM15" s="109" t="e">
        <f t="shared" si="13"/>
        <v>#DIV/0!</v>
      </c>
      <c r="AN15" s="109" t="e">
        <f t="shared" si="14"/>
        <v>#DIV/0!</v>
      </c>
      <c r="AO15" s="109"/>
      <c r="AP15" s="109" t="e">
        <f t="shared" si="15"/>
        <v>#DIV/0!</v>
      </c>
      <c r="AQ15" s="109" t="e">
        <f t="shared" si="16"/>
        <v>#DIV/0!</v>
      </c>
      <c r="AT15" s="19">
        <f t="shared" si="17"/>
        <v>0</v>
      </c>
      <c r="AU15" s="19" t="e">
        <f t="shared" si="17"/>
        <v>#REF!</v>
      </c>
      <c r="AV15" s="19"/>
      <c r="AW15" s="19" t="e">
        <f t="shared" si="2"/>
        <v>#DIV/0!</v>
      </c>
      <c r="AX15" s="19" t="e">
        <f t="shared" si="3"/>
        <v>#DIV/0!</v>
      </c>
      <c r="AY15" s="19"/>
      <c r="AZ15" s="19" t="e">
        <f t="shared" si="18"/>
        <v>#DIV/0!</v>
      </c>
      <c r="BA15" s="19" t="e">
        <f t="shared" si="18"/>
        <v>#DIV/0!</v>
      </c>
      <c r="BB15" s="19"/>
      <c r="BC15" s="19"/>
      <c r="BD15" s="19">
        <f t="shared" si="24"/>
        <v>0</v>
      </c>
      <c r="BE15" s="19">
        <f t="shared" si="24"/>
        <v>0</v>
      </c>
      <c r="BF15" s="19"/>
      <c r="BG15" s="19"/>
      <c r="BH15" s="19" t="e">
        <f t="shared" si="19"/>
        <v>#DIV/0!</v>
      </c>
      <c r="BI15" s="19">
        <f t="shared" si="20"/>
        <v>1</v>
      </c>
      <c r="BJ15" s="19">
        <f t="shared" si="4"/>
        <v>1.3210097997107537</v>
      </c>
      <c r="BK15" s="19"/>
      <c r="BL15" s="19" t="e">
        <f t="shared" si="21"/>
        <v>#DIV/0!</v>
      </c>
      <c r="BM15" s="19">
        <f t="shared" si="22"/>
        <v>1</v>
      </c>
      <c r="BN15" s="19">
        <f t="shared" si="5"/>
        <v>0.90281442626672548</v>
      </c>
      <c r="BO15" s="19"/>
      <c r="BP15" s="19" t="e">
        <f t="shared" si="25"/>
        <v>#DIV/0!</v>
      </c>
      <c r="BQ15" s="19">
        <f t="shared" si="23"/>
        <v>1</v>
      </c>
      <c r="BR15" s="19">
        <f t="shared" si="6"/>
        <v>1.1767343847746257</v>
      </c>
      <c r="BU15" s="90"/>
      <c r="CD15" s="89"/>
      <c r="CF15" s="112">
        <f t="shared" si="7"/>
        <v>0</v>
      </c>
      <c r="CG15" s="112">
        <f t="shared" si="8"/>
        <v>0</v>
      </c>
      <c r="CH15" s="112">
        <f t="shared" si="9"/>
        <v>0</v>
      </c>
      <c r="CI15" s="112"/>
      <c r="CJ15" s="112"/>
      <c r="CK15" s="112"/>
      <c r="CL15" s="112"/>
      <c r="CM15" s="112"/>
      <c r="CN15" s="112"/>
    </row>
    <row r="16" spans="1:92" hidden="1" x14ac:dyDescent="0.2">
      <c r="A16" s="86" t="str">
        <f t="shared" si="10"/>
        <v>Source</v>
      </c>
      <c r="B16" s="86">
        <f t="shared" si="11"/>
        <v>1955</v>
      </c>
      <c r="D16" s="60"/>
      <c r="E16" s="60"/>
      <c r="F16" s="60"/>
      <c r="G16" s="108"/>
      <c r="H16" s="126"/>
      <c r="I16" s="126"/>
      <c r="J16" s="126"/>
      <c r="P16" s="261">
        <f>Manufacturing!BZ98</f>
        <v>1.3496441692581593</v>
      </c>
      <c r="Q16" s="261" t="e">
        <f>#REF!</f>
        <v>#REF!</v>
      </c>
      <c r="R16" s="109"/>
      <c r="S16" s="261">
        <f>Manufacturing!CD98</f>
        <v>1.2311904887491441</v>
      </c>
      <c r="T16" s="261">
        <v>1</v>
      </c>
      <c r="V16" s="112"/>
      <c r="W16" s="113"/>
      <c r="X16" s="112"/>
      <c r="Y16" s="112"/>
      <c r="Z16" s="112"/>
      <c r="AA16" s="112"/>
      <c r="AB16" s="112"/>
      <c r="AC16" s="112"/>
      <c r="AD16" s="112"/>
      <c r="AG16" s="89"/>
      <c r="AI16" s="109" t="e">
        <f t="shared" si="0"/>
        <v>#DIV/0!</v>
      </c>
      <c r="AJ16" s="109" t="e">
        <f t="shared" si="1"/>
        <v>#DIV/0!</v>
      </c>
      <c r="AL16" s="109" t="e">
        <f t="shared" si="12"/>
        <v>#DIV/0!</v>
      </c>
      <c r="AM16" s="109" t="e">
        <f t="shared" si="13"/>
        <v>#DIV/0!</v>
      </c>
      <c r="AN16" s="109" t="e">
        <f t="shared" si="14"/>
        <v>#DIV/0!</v>
      </c>
      <c r="AO16" s="109"/>
      <c r="AP16" s="109" t="e">
        <f t="shared" si="15"/>
        <v>#DIV/0!</v>
      </c>
      <c r="AQ16" s="109" t="e">
        <f t="shared" si="16"/>
        <v>#DIV/0!</v>
      </c>
      <c r="AT16" s="19">
        <f t="shared" si="17"/>
        <v>0</v>
      </c>
      <c r="AU16" s="19" t="e">
        <f t="shared" si="17"/>
        <v>#REF!</v>
      </c>
      <c r="AV16" s="19"/>
      <c r="AW16" s="19" t="e">
        <f t="shared" si="2"/>
        <v>#DIV/0!</v>
      </c>
      <c r="AX16" s="19" t="e">
        <f t="shared" si="3"/>
        <v>#DIV/0!</v>
      </c>
      <c r="AY16" s="19"/>
      <c r="AZ16" s="19" t="e">
        <f t="shared" si="18"/>
        <v>#DIV/0!</v>
      </c>
      <c r="BA16" s="19" t="e">
        <f t="shared" si="18"/>
        <v>#DIV/0!</v>
      </c>
      <c r="BB16" s="19"/>
      <c r="BC16" s="19"/>
      <c r="BD16" s="19">
        <f t="shared" si="24"/>
        <v>0</v>
      </c>
      <c r="BE16" s="19">
        <f t="shared" si="24"/>
        <v>0</v>
      </c>
      <c r="BF16" s="19"/>
      <c r="BG16" s="19"/>
      <c r="BH16" s="19" t="e">
        <f t="shared" si="19"/>
        <v>#DIV/0!</v>
      </c>
      <c r="BI16" s="19">
        <f t="shared" si="20"/>
        <v>1</v>
      </c>
      <c r="BJ16" s="19">
        <f t="shared" si="4"/>
        <v>1.3210097997107537</v>
      </c>
      <c r="BK16" s="19"/>
      <c r="BL16" s="19" t="e">
        <f t="shared" si="21"/>
        <v>#DIV/0!</v>
      </c>
      <c r="BM16" s="19">
        <f t="shared" si="22"/>
        <v>1</v>
      </c>
      <c r="BN16" s="19">
        <f t="shared" si="5"/>
        <v>0.90281442626672548</v>
      </c>
      <c r="BO16" s="19"/>
      <c r="BP16" s="19" t="e">
        <f t="shared" si="25"/>
        <v>#DIV/0!</v>
      </c>
      <c r="BQ16" s="19">
        <f t="shared" si="23"/>
        <v>1</v>
      </c>
      <c r="BR16" s="19">
        <f t="shared" si="6"/>
        <v>1.1767343847746257</v>
      </c>
      <c r="BU16" s="90"/>
      <c r="CD16" s="89"/>
      <c r="CF16" s="112">
        <f t="shared" si="7"/>
        <v>0</v>
      </c>
      <c r="CG16" s="112">
        <f t="shared" si="8"/>
        <v>0</v>
      </c>
      <c r="CH16" s="112">
        <f t="shared" si="9"/>
        <v>0</v>
      </c>
      <c r="CI16" s="112"/>
      <c r="CJ16" s="112"/>
      <c r="CK16" s="112"/>
      <c r="CL16" s="112"/>
      <c r="CM16" s="112"/>
      <c r="CN16" s="112"/>
    </row>
    <row r="17" spans="1:92" hidden="1" x14ac:dyDescent="0.2">
      <c r="A17" s="86" t="str">
        <f t="shared" si="10"/>
        <v>Source</v>
      </c>
      <c r="B17" s="86">
        <f t="shared" si="11"/>
        <v>1956</v>
      </c>
      <c r="D17" s="60"/>
      <c r="E17" s="60"/>
      <c r="F17" s="60"/>
      <c r="G17" s="108"/>
      <c r="H17" s="126"/>
      <c r="I17" s="126"/>
      <c r="J17" s="126"/>
      <c r="P17" s="261">
        <f>Manufacturing!BZ99</f>
        <v>1.3496441692581593</v>
      </c>
      <c r="Q17" s="261" t="e">
        <f>#REF!</f>
        <v>#REF!</v>
      </c>
      <c r="R17" s="109"/>
      <c r="S17" s="261">
        <f>Manufacturing!CD99</f>
        <v>1.2311904887491441</v>
      </c>
      <c r="T17" s="261">
        <v>1</v>
      </c>
      <c r="V17" s="112"/>
      <c r="W17" s="113"/>
      <c r="X17" s="112"/>
      <c r="Y17" s="112"/>
      <c r="Z17" s="112"/>
      <c r="AA17" s="112"/>
      <c r="AB17" s="112"/>
      <c r="AC17" s="112"/>
      <c r="AD17" s="112"/>
      <c r="AG17" s="89"/>
      <c r="AI17" s="109" t="e">
        <f t="shared" si="0"/>
        <v>#DIV/0!</v>
      </c>
      <c r="AJ17" s="109" t="e">
        <f t="shared" si="1"/>
        <v>#DIV/0!</v>
      </c>
      <c r="AL17" s="109" t="e">
        <f t="shared" si="12"/>
        <v>#DIV/0!</v>
      </c>
      <c r="AM17" s="109" t="e">
        <f t="shared" si="13"/>
        <v>#DIV/0!</v>
      </c>
      <c r="AN17" s="109" t="e">
        <f t="shared" si="14"/>
        <v>#DIV/0!</v>
      </c>
      <c r="AO17" s="109"/>
      <c r="AP17" s="109" t="e">
        <f t="shared" si="15"/>
        <v>#DIV/0!</v>
      </c>
      <c r="AQ17" s="109" t="e">
        <f t="shared" si="16"/>
        <v>#DIV/0!</v>
      </c>
      <c r="AT17" s="19">
        <f t="shared" si="17"/>
        <v>0</v>
      </c>
      <c r="AU17" s="19" t="e">
        <f t="shared" si="17"/>
        <v>#REF!</v>
      </c>
      <c r="AV17" s="19"/>
      <c r="AW17" s="19" t="e">
        <f t="shared" si="2"/>
        <v>#DIV/0!</v>
      </c>
      <c r="AX17" s="19" t="e">
        <f t="shared" si="3"/>
        <v>#DIV/0!</v>
      </c>
      <c r="AY17" s="19"/>
      <c r="AZ17" s="19" t="e">
        <f t="shared" si="18"/>
        <v>#DIV/0!</v>
      </c>
      <c r="BA17" s="19" t="e">
        <f t="shared" si="18"/>
        <v>#DIV/0!</v>
      </c>
      <c r="BB17" s="19"/>
      <c r="BC17" s="19"/>
      <c r="BD17" s="19">
        <f t="shared" si="24"/>
        <v>0</v>
      </c>
      <c r="BE17" s="19">
        <f t="shared" si="24"/>
        <v>0</v>
      </c>
      <c r="BF17" s="19"/>
      <c r="BG17" s="19"/>
      <c r="BH17" s="19" t="e">
        <f t="shared" si="19"/>
        <v>#DIV/0!</v>
      </c>
      <c r="BI17" s="19">
        <f t="shared" si="20"/>
        <v>1</v>
      </c>
      <c r="BJ17" s="19">
        <f t="shared" si="4"/>
        <v>1.3210097997107537</v>
      </c>
      <c r="BK17" s="19"/>
      <c r="BL17" s="19" t="e">
        <f t="shared" si="21"/>
        <v>#DIV/0!</v>
      </c>
      <c r="BM17" s="19">
        <f t="shared" si="22"/>
        <v>1</v>
      </c>
      <c r="BN17" s="19">
        <f t="shared" si="5"/>
        <v>0.90281442626672548</v>
      </c>
      <c r="BO17" s="19"/>
      <c r="BP17" s="19" t="e">
        <f t="shared" si="25"/>
        <v>#DIV/0!</v>
      </c>
      <c r="BQ17" s="19">
        <f t="shared" si="23"/>
        <v>1</v>
      </c>
      <c r="BR17" s="19">
        <f t="shared" si="6"/>
        <v>1.1767343847746257</v>
      </c>
      <c r="BU17" s="90"/>
      <c r="CD17" s="89"/>
      <c r="CF17" s="112">
        <f t="shared" si="7"/>
        <v>0</v>
      </c>
      <c r="CG17" s="112">
        <f t="shared" si="8"/>
        <v>0</v>
      </c>
      <c r="CH17" s="112">
        <f t="shared" si="9"/>
        <v>0</v>
      </c>
      <c r="CI17" s="112"/>
      <c r="CJ17" s="112"/>
      <c r="CK17" s="112"/>
      <c r="CL17" s="112"/>
      <c r="CM17" s="112"/>
      <c r="CN17" s="112"/>
    </row>
    <row r="18" spans="1:92" hidden="1" x14ac:dyDescent="0.2">
      <c r="A18" s="86" t="str">
        <f t="shared" si="10"/>
        <v>Source</v>
      </c>
      <c r="B18" s="86">
        <f t="shared" si="11"/>
        <v>1957</v>
      </c>
      <c r="D18" s="60"/>
      <c r="E18" s="60"/>
      <c r="F18" s="60"/>
      <c r="G18" s="108"/>
      <c r="H18" s="126"/>
      <c r="I18" s="126"/>
      <c r="J18" s="126"/>
      <c r="P18" s="261">
        <f>Manufacturing!BZ100</f>
        <v>1.3496441692581593</v>
      </c>
      <c r="Q18" s="261" t="e">
        <f>#REF!</f>
        <v>#REF!</v>
      </c>
      <c r="R18" s="109"/>
      <c r="S18" s="261">
        <f>Manufacturing!CD100</f>
        <v>1.2311904887491441</v>
      </c>
      <c r="T18" s="261">
        <v>1</v>
      </c>
      <c r="V18" s="112"/>
      <c r="W18" s="113"/>
      <c r="X18" s="112"/>
      <c r="Y18" s="112"/>
      <c r="Z18" s="112"/>
      <c r="AA18" s="112"/>
      <c r="AB18" s="112"/>
      <c r="AC18" s="112"/>
      <c r="AD18" s="112"/>
      <c r="AG18" s="89"/>
      <c r="AI18" s="109" t="e">
        <f t="shared" si="0"/>
        <v>#DIV/0!</v>
      </c>
      <c r="AJ18" s="109" t="e">
        <f t="shared" si="1"/>
        <v>#DIV/0!</v>
      </c>
      <c r="AL18" s="109" t="e">
        <f t="shared" si="12"/>
        <v>#DIV/0!</v>
      </c>
      <c r="AM18" s="109" t="e">
        <f t="shared" si="13"/>
        <v>#DIV/0!</v>
      </c>
      <c r="AN18" s="109" t="e">
        <f t="shared" si="14"/>
        <v>#DIV/0!</v>
      </c>
      <c r="AO18" s="109"/>
      <c r="AP18" s="109" t="e">
        <f t="shared" si="15"/>
        <v>#DIV/0!</v>
      </c>
      <c r="AQ18" s="109" t="e">
        <f t="shared" si="16"/>
        <v>#DIV/0!</v>
      </c>
      <c r="AT18" s="19">
        <f t="shared" si="17"/>
        <v>0</v>
      </c>
      <c r="AU18" s="19" t="e">
        <f t="shared" si="17"/>
        <v>#REF!</v>
      </c>
      <c r="AV18" s="19"/>
      <c r="AW18" s="19" t="e">
        <f t="shared" si="2"/>
        <v>#DIV/0!</v>
      </c>
      <c r="AX18" s="19" t="e">
        <f t="shared" si="3"/>
        <v>#DIV/0!</v>
      </c>
      <c r="AY18" s="19"/>
      <c r="AZ18" s="19" t="e">
        <f t="shared" si="18"/>
        <v>#DIV/0!</v>
      </c>
      <c r="BA18" s="19" t="e">
        <f t="shared" si="18"/>
        <v>#DIV/0!</v>
      </c>
      <c r="BB18" s="19"/>
      <c r="BC18" s="19"/>
      <c r="BD18" s="19">
        <f t="shared" si="24"/>
        <v>0</v>
      </c>
      <c r="BE18" s="19">
        <f t="shared" si="24"/>
        <v>0</v>
      </c>
      <c r="BF18" s="19"/>
      <c r="BG18" s="19"/>
      <c r="BH18" s="19" t="e">
        <f t="shared" si="19"/>
        <v>#DIV/0!</v>
      </c>
      <c r="BI18" s="19">
        <f t="shared" si="20"/>
        <v>1</v>
      </c>
      <c r="BJ18" s="19">
        <f t="shared" si="4"/>
        <v>1.3210097997107537</v>
      </c>
      <c r="BK18" s="19"/>
      <c r="BL18" s="19" t="e">
        <f t="shared" si="21"/>
        <v>#DIV/0!</v>
      </c>
      <c r="BM18" s="19">
        <f t="shared" si="22"/>
        <v>1</v>
      </c>
      <c r="BN18" s="19">
        <f t="shared" si="5"/>
        <v>0.90281442626672548</v>
      </c>
      <c r="BO18" s="19"/>
      <c r="BP18" s="19" t="e">
        <f t="shared" si="25"/>
        <v>#DIV/0!</v>
      </c>
      <c r="BQ18" s="19">
        <f t="shared" si="23"/>
        <v>1</v>
      </c>
      <c r="BR18" s="19">
        <f t="shared" si="6"/>
        <v>1.1767343847746257</v>
      </c>
      <c r="BU18" s="90"/>
      <c r="CD18" s="89"/>
      <c r="CF18" s="112">
        <f t="shared" si="7"/>
        <v>0</v>
      </c>
      <c r="CG18" s="112">
        <f t="shared" si="8"/>
        <v>0</v>
      </c>
      <c r="CH18" s="112">
        <f t="shared" si="9"/>
        <v>0</v>
      </c>
      <c r="CI18" s="112"/>
      <c r="CJ18" s="112"/>
      <c r="CK18" s="112"/>
      <c r="CL18" s="112"/>
      <c r="CM18" s="112"/>
      <c r="CN18" s="112"/>
    </row>
    <row r="19" spans="1:92" hidden="1" x14ac:dyDescent="0.2">
      <c r="A19" s="86" t="str">
        <f t="shared" si="10"/>
        <v>Source</v>
      </c>
      <c r="B19" s="86">
        <f t="shared" si="11"/>
        <v>1958</v>
      </c>
      <c r="D19" s="60"/>
      <c r="E19" s="60"/>
      <c r="F19" s="60"/>
      <c r="G19" s="108"/>
      <c r="H19" s="126"/>
      <c r="I19" s="126"/>
      <c r="J19" s="126"/>
      <c r="P19" s="261">
        <f>Manufacturing!BZ101</f>
        <v>1.3496441692581593</v>
      </c>
      <c r="Q19" s="261" t="e">
        <f>#REF!</f>
        <v>#REF!</v>
      </c>
      <c r="R19" s="109"/>
      <c r="S19" s="261">
        <f>Manufacturing!CD101</f>
        <v>1.2311904887491441</v>
      </c>
      <c r="T19" s="261">
        <v>1</v>
      </c>
      <c r="V19" s="112"/>
      <c r="W19" s="113"/>
      <c r="X19" s="112"/>
      <c r="Y19" s="112"/>
      <c r="Z19" s="112"/>
      <c r="AA19" s="112"/>
      <c r="AB19" s="112"/>
      <c r="AC19" s="112"/>
      <c r="AD19" s="112"/>
      <c r="AG19" s="89"/>
      <c r="AI19" s="109" t="e">
        <f t="shared" si="0"/>
        <v>#DIV/0!</v>
      </c>
      <c r="AJ19" s="109" t="e">
        <f t="shared" si="1"/>
        <v>#DIV/0!</v>
      </c>
      <c r="AL19" s="109" t="e">
        <f t="shared" si="12"/>
        <v>#DIV/0!</v>
      </c>
      <c r="AM19" s="109" t="e">
        <f t="shared" si="13"/>
        <v>#DIV/0!</v>
      </c>
      <c r="AN19" s="109" t="e">
        <f t="shared" si="14"/>
        <v>#DIV/0!</v>
      </c>
      <c r="AO19" s="109"/>
      <c r="AP19" s="109" t="e">
        <f t="shared" si="15"/>
        <v>#DIV/0!</v>
      </c>
      <c r="AQ19" s="109" t="e">
        <f t="shared" si="16"/>
        <v>#DIV/0!</v>
      </c>
      <c r="AT19" s="19">
        <f t="shared" si="17"/>
        <v>0</v>
      </c>
      <c r="AU19" s="19" t="e">
        <f t="shared" si="17"/>
        <v>#REF!</v>
      </c>
      <c r="AV19" s="19"/>
      <c r="AW19" s="19" t="e">
        <f t="shared" si="2"/>
        <v>#DIV/0!</v>
      </c>
      <c r="AX19" s="19" t="e">
        <f t="shared" si="3"/>
        <v>#DIV/0!</v>
      </c>
      <c r="AY19" s="19"/>
      <c r="AZ19" s="19" t="e">
        <f t="shared" si="18"/>
        <v>#DIV/0!</v>
      </c>
      <c r="BA19" s="19" t="e">
        <f t="shared" si="18"/>
        <v>#DIV/0!</v>
      </c>
      <c r="BB19" s="19"/>
      <c r="BC19" s="19"/>
      <c r="BD19" s="19">
        <f t="shared" si="24"/>
        <v>0</v>
      </c>
      <c r="BE19" s="19">
        <f t="shared" si="24"/>
        <v>0</v>
      </c>
      <c r="BF19" s="19"/>
      <c r="BG19" s="19"/>
      <c r="BH19" s="19" t="e">
        <f t="shared" si="19"/>
        <v>#DIV/0!</v>
      </c>
      <c r="BI19" s="19">
        <f t="shared" si="20"/>
        <v>1</v>
      </c>
      <c r="BJ19" s="19">
        <f t="shared" si="4"/>
        <v>1.3210097997107537</v>
      </c>
      <c r="BK19" s="19"/>
      <c r="BL19" s="19" t="e">
        <f t="shared" si="21"/>
        <v>#DIV/0!</v>
      </c>
      <c r="BM19" s="19">
        <f t="shared" si="22"/>
        <v>1</v>
      </c>
      <c r="BN19" s="19">
        <f t="shared" si="5"/>
        <v>0.90281442626672548</v>
      </c>
      <c r="BO19" s="19"/>
      <c r="BP19" s="19" t="e">
        <f t="shared" si="25"/>
        <v>#DIV/0!</v>
      </c>
      <c r="BQ19" s="19">
        <f t="shared" si="23"/>
        <v>1</v>
      </c>
      <c r="BR19" s="19">
        <f t="shared" si="6"/>
        <v>1.1767343847746257</v>
      </c>
      <c r="BU19" s="90"/>
      <c r="CD19" s="89"/>
      <c r="CF19" s="112">
        <f t="shared" si="7"/>
        <v>0</v>
      </c>
      <c r="CG19" s="112">
        <f t="shared" si="8"/>
        <v>0</v>
      </c>
      <c r="CH19" s="112">
        <f t="shared" si="9"/>
        <v>0</v>
      </c>
      <c r="CI19" s="112"/>
      <c r="CJ19" s="112"/>
      <c r="CK19" s="112"/>
      <c r="CL19" s="112"/>
      <c r="CM19" s="112"/>
      <c r="CN19" s="112"/>
    </row>
    <row r="20" spans="1:92" hidden="1" x14ac:dyDescent="0.2">
      <c r="A20" s="86" t="str">
        <f t="shared" si="10"/>
        <v>Source</v>
      </c>
      <c r="B20" s="86">
        <f t="shared" si="11"/>
        <v>1959</v>
      </c>
      <c r="D20" s="60"/>
      <c r="E20" s="60"/>
      <c r="F20" s="60"/>
      <c r="G20" s="108"/>
      <c r="H20" s="126"/>
      <c r="I20" s="126"/>
      <c r="J20" s="126"/>
      <c r="P20" s="261">
        <f>Manufacturing!BZ102</f>
        <v>1.3496441692581593</v>
      </c>
      <c r="Q20" s="261" t="e">
        <f>#REF!</f>
        <v>#REF!</v>
      </c>
      <c r="R20" s="109"/>
      <c r="S20" s="261">
        <f>Manufacturing!CD102</f>
        <v>1.2311904887491441</v>
      </c>
      <c r="T20" s="261">
        <v>1</v>
      </c>
      <c r="V20" s="112"/>
      <c r="W20" s="113"/>
      <c r="X20" s="112"/>
      <c r="Y20" s="112"/>
      <c r="Z20" s="112"/>
      <c r="AA20" s="112"/>
      <c r="AB20" s="112"/>
      <c r="AC20" s="112"/>
      <c r="AD20" s="112"/>
      <c r="AG20" s="89"/>
      <c r="AI20" s="109" t="e">
        <f t="shared" si="0"/>
        <v>#DIV/0!</v>
      </c>
      <c r="AJ20" s="109" t="e">
        <f t="shared" si="1"/>
        <v>#DIV/0!</v>
      </c>
      <c r="AL20" s="109" t="e">
        <f t="shared" si="12"/>
        <v>#DIV/0!</v>
      </c>
      <c r="AM20" s="109" t="e">
        <f t="shared" si="13"/>
        <v>#DIV/0!</v>
      </c>
      <c r="AN20" s="109" t="e">
        <f t="shared" si="14"/>
        <v>#DIV/0!</v>
      </c>
      <c r="AO20" s="109"/>
      <c r="AP20" s="109" t="e">
        <f t="shared" si="15"/>
        <v>#DIV/0!</v>
      </c>
      <c r="AQ20" s="109" t="e">
        <f t="shared" si="16"/>
        <v>#DIV/0!</v>
      </c>
      <c r="AT20" s="19">
        <f t="shared" si="17"/>
        <v>0</v>
      </c>
      <c r="AU20" s="19" t="e">
        <f t="shared" si="17"/>
        <v>#REF!</v>
      </c>
      <c r="AV20" s="19"/>
      <c r="AW20" s="19" t="e">
        <f t="shared" si="2"/>
        <v>#DIV/0!</v>
      </c>
      <c r="AX20" s="19" t="e">
        <f t="shared" si="3"/>
        <v>#DIV/0!</v>
      </c>
      <c r="AY20" s="19"/>
      <c r="AZ20" s="19" t="e">
        <f t="shared" si="18"/>
        <v>#DIV/0!</v>
      </c>
      <c r="BA20" s="19" t="e">
        <f t="shared" si="18"/>
        <v>#DIV/0!</v>
      </c>
      <c r="BB20" s="19"/>
      <c r="BC20" s="19"/>
      <c r="BD20" s="19">
        <f t="shared" si="24"/>
        <v>0</v>
      </c>
      <c r="BE20" s="19">
        <f t="shared" si="24"/>
        <v>0</v>
      </c>
      <c r="BF20" s="19"/>
      <c r="BG20" s="19"/>
      <c r="BH20" s="19" t="e">
        <f t="shared" si="19"/>
        <v>#DIV/0!</v>
      </c>
      <c r="BI20" s="19">
        <f t="shared" si="20"/>
        <v>1</v>
      </c>
      <c r="BJ20" s="19">
        <f t="shared" si="4"/>
        <v>1.3210097997107537</v>
      </c>
      <c r="BK20" s="19"/>
      <c r="BL20" s="19" t="e">
        <f t="shared" si="21"/>
        <v>#DIV/0!</v>
      </c>
      <c r="BM20" s="19">
        <f t="shared" si="22"/>
        <v>1</v>
      </c>
      <c r="BN20" s="19">
        <f t="shared" si="5"/>
        <v>0.90281442626672548</v>
      </c>
      <c r="BO20" s="19"/>
      <c r="BP20" s="19" t="e">
        <f t="shared" si="25"/>
        <v>#DIV/0!</v>
      </c>
      <c r="BQ20" s="19">
        <f t="shared" si="23"/>
        <v>1</v>
      </c>
      <c r="BR20" s="19">
        <f t="shared" si="6"/>
        <v>1.1767343847746257</v>
      </c>
      <c r="BU20" s="90"/>
      <c r="CD20" s="89"/>
      <c r="CF20" s="112">
        <f t="shared" si="7"/>
        <v>0</v>
      </c>
      <c r="CG20" s="112">
        <f t="shared" si="8"/>
        <v>0</v>
      </c>
      <c r="CH20" s="112">
        <f t="shared" si="9"/>
        <v>0</v>
      </c>
      <c r="CI20" s="112"/>
      <c r="CJ20" s="112"/>
      <c r="CK20" s="112"/>
      <c r="CL20" s="112"/>
      <c r="CM20" s="112"/>
      <c r="CN20" s="112"/>
    </row>
    <row r="21" spans="1:92" hidden="1" x14ac:dyDescent="0.2">
      <c r="A21" s="86" t="str">
        <f t="shared" si="10"/>
        <v>Source</v>
      </c>
      <c r="B21" s="86">
        <f t="shared" si="11"/>
        <v>1960</v>
      </c>
      <c r="D21" s="60"/>
      <c r="E21" s="60"/>
      <c r="F21" s="60"/>
      <c r="G21" s="108"/>
      <c r="H21" s="126"/>
      <c r="I21" s="126"/>
      <c r="J21" s="126"/>
      <c r="P21" s="261">
        <f>Manufacturing!BZ103</f>
        <v>1.3496441692581593</v>
      </c>
      <c r="Q21" s="261" t="e">
        <f>#REF!</f>
        <v>#REF!</v>
      </c>
      <c r="R21" s="109"/>
      <c r="S21" s="261">
        <f>Manufacturing!CD103</f>
        <v>1.2311904887491441</v>
      </c>
      <c r="T21" s="261">
        <v>1</v>
      </c>
      <c r="V21" s="112"/>
      <c r="W21" s="113"/>
      <c r="X21" s="112"/>
      <c r="Y21" s="112"/>
      <c r="Z21" s="112"/>
      <c r="AA21" s="112"/>
      <c r="AB21" s="112"/>
      <c r="AC21" s="112"/>
      <c r="AD21" s="112"/>
      <c r="AG21" s="89"/>
      <c r="AI21" s="109" t="e">
        <f t="shared" si="0"/>
        <v>#DIV/0!</v>
      </c>
      <c r="AJ21" s="109" t="e">
        <f t="shared" si="1"/>
        <v>#DIV/0!</v>
      </c>
      <c r="AL21" s="109" t="e">
        <f t="shared" si="12"/>
        <v>#DIV/0!</v>
      </c>
      <c r="AM21" s="109" t="e">
        <f t="shared" si="13"/>
        <v>#DIV/0!</v>
      </c>
      <c r="AN21" s="109" t="e">
        <f t="shared" si="14"/>
        <v>#DIV/0!</v>
      </c>
      <c r="AO21" s="109"/>
      <c r="AP21" s="109" t="e">
        <f t="shared" si="15"/>
        <v>#DIV/0!</v>
      </c>
      <c r="AQ21" s="109" t="e">
        <f t="shared" si="16"/>
        <v>#DIV/0!</v>
      </c>
      <c r="AT21" s="19">
        <f t="shared" si="17"/>
        <v>0</v>
      </c>
      <c r="AU21" s="19" t="e">
        <f t="shared" si="17"/>
        <v>#REF!</v>
      </c>
      <c r="AV21" s="19"/>
      <c r="AW21" s="19" t="e">
        <f t="shared" si="2"/>
        <v>#DIV/0!</v>
      </c>
      <c r="AX21" s="19" t="e">
        <f t="shared" si="3"/>
        <v>#DIV/0!</v>
      </c>
      <c r="AY21" s="19"/>
      <c r="AZ21" s="19" t="e">
        <f t="shared" si="18"/>
        <v>#DIV/0!</v>
      </c>
      <c r="BA21" s="19" t="e">
        <f t="shared" si="18"/>
        <v>#DIV/0!</v>
      </c>
      <c r="BB21" s="19"/>
      <c r="BC21" s="19"/>
      <c r="BD21" s="19">
        <f t="shared" si="24"/>
        <v>0</v>
      </c>
      <c r="BE21" s="19">
        <f t="shared" si="24"/>
        <v>0</v>
      </c>
      <c r="BF21" s="19"/>
      <c r="BG21" s="19"/>
      <c r="BH21" s="19" t="e">
        <f t="shared" si="19"/>
        <v>#DIV/0!</v>
      </c>
      <c r="BI21" s="19">
        <f t="shared" si="20"/>
        <v>1</v>
      </c>
      <c r="BJ21" s="19">
        <f t="shared" si="4"/>
        <v>1.3210097997107537</v>
      </c>
      <c r="BK21" s="19"/>
      <c r="BL21" s="19" t="e">
        <f t="shared" si="21"/>
        <v>#DIV/0!</v>
      </c>
      <c r="BM21" s="19">
        <f t="shared" si="22"/>
        <v>1</v>
      </c>
      <c r="BN21" s="19">
        <f t="shared" si="5"/>
        <v>0.90281442626672548</v>
      </c>
      <c r="BO21" s="19"/>
      <c r="BP21" s="19" t="e">
        <f t="shared" si="25"/>
        <v>#DIV/0!</v>
      </c>
      <c r="BQ21" s="19">
        <f t="shared" si="23"/>
        <v>1</v>
      </c>
      <c r="BR21" s="19">
        <f t="shared" si="6"/>
        <v>1.1767343847746257</v>
      </c>
      <c r="BU21" s="90"/>
      <c r="CD21" s="89"/>
      <c r="CF21" s="112">
        <f t="shared" si="7"/>
        <v>0</v>
      </c>
      <c r="CG21" s="112">
        <f t="shared" si="8"/>
        <v>0</v>
      </c>
      <c r="CH21" s="112">
        <f t="shared" si="9"/>
        <v>0</v>
      </c>
      <c r="CI21" s="112"/>
      <c r="CJ21" s="112"/>
      <c r="CK21" s="112"/>
      <c r="CL21" s="112"/>
      <c r="CM21" s="112"/>
      <c r="CN21" s="112"/>
    </row>
    <row r="22" spans="1:92" hidden="1" x14ac:dyDescent="0.2">
      <c r="A22" s="86" t="str">
        <f t="shared" si="10"/>
        <v>Source</v>
      </c>
      <c r="B22" s="86">
        <f t="shared" si="11"/>
        <v>1961</v>
      </c>
      <c r="D22" s="60"/>
      <c r="E22" s="60"/>
      <c r="F22" s="60"/>
      <c r="G22" s="108"/>
      <c r="H22" s="126"/>
      <c r="I22" s="126"/>
      <c r="J22" s="126"/>
      <c r="P22" s="261">
        <f>Manufacturing!BZ104</f>
        <v>1.3496441692581593</v>
      </c>
      <c r="Q22" s="261" t="e">
        <f>#REF!</f>
        <v>#REF!</v>
      </c>
      <c r="R22" s="109"/>
      <c r="S22" s="261">
        <f>Manufacturing!CD104</f>
        <v>1.2311904887491441</v>
      </c>
      <c r="T22" s="261">
        <v>1</v>
      </c>
      <c r="V22" s="112"/>
      <c r="W22" s="113"/>
      <c r="X22" s="112"/>
      <c r="Y22" s="112"/>
      <c r="Z22" s="112"/>
      <c r="AA22" s="112"/>
      <c r="AB22" s="112"/>
      <c r="AC22" s="112"/>
      <c r="AD22" s="112"/>
      <c r="AG22" s="89"/>
      <c r="AI22" s="109" t="e">
        <f t="shared" si="0"/>
        <v>#DIV/0!</v>
      </c>
      <c r="AJ22" s="109" t="e">
        <f t="shared" si="1"/>
        <v>#DIV/0!</v>
      </c>
      <c r="AL22" s="109" t="e">
        <f t="shared" si="12"/>
        <v>#DIV/0!</v>
      </c>
      <c r="AM22" s="109" t="e">
        <f t="shared" si="13"/>
        <v>#DIV/0!</v>
      </c>
      <c r="AN22" s="109" t="e">
        <f t="shared" si="14"/>
        <v>#DIV/0!</v>
      </c>
      <c r="AO22" s="109"/>
      <c r="AP22" s="109" t="e">
        <f t="shared" si="15"/>
        <v>#DIV/0!</v>
      </c>
      <c r="AQ22" s="109" t="e">
        <f t="shared" si="16"/>
        <v>#DIV/0!</v>
      </c>
      <c r="AT22" s="19">
        <f t="shared" si="17"/>
        <v>0</v>
      </c>
      <c r="AU22" s="19" t="e">
        <f t="shared" si="17"/>
        <v>#REF!</v>
      </c>
      <c r="AV22" s="19"/>
      <c r="AW22" s="19" t="e">
        <f t="shared" si="2"/>
        <v>#DIV/0!</v>
      </c>
      <c r="AX22" s="19" t="e">
        <f t="shared" si="3"/>
        <v>#DIV/0!</v>
      </c>
      <c r="AY22" s="19"/>
      <c r="AZ22" s="19" t="e">
        <f t="shared" si="18"/>
        <v>#DIV/0!</v>
      </c>
      <c r="BA22" s="19" t="e">
        <f t="shared" si="18"/>
        <v>#DIV/0!</v>
      </c>
      <c r="BB22" s="19"/>
      <c r="BC22" s="19"/>
      <c r="BD22" s="19">
        <f t="shared" si="24"/>
        <v>0</v>
      </c>
      <c r="BE22" s="19">
        <f t="shared" si="24"/>
        <v>0</v>
      </c>
      <c r="BF22" s="19"/>
      <c r="BG22" s="19"/>
      <c r="BH22" s="19" t="e">
        <f t="shared" si="19"/>
        <v>#DIV/0!</v>
      </c>
      <c r="BI22" s="19">
        <f t="shared" si="20"/>
        <v>1</v>
      </c>
      <c r="BJ22" s="19">
        <f t="shared" si="4"/>
        <v>1.3210097997107537</v>
      </c>
      <c r="BK22" s="19"/>
      <c r="BL22" s="19" t="e">
        <f t="shared" si="21"/>
        <v>#DIV/0!</v>
      </c>
      <c r="BM22" s="19">
        <f t="shared" si="22"/>
        <v>1</v>
      </c>
      <c r="BN22" s="19">
        <f t="shared" si="5"/>
        <v>0.90281442626672548</v>
      </c>
      <c r="BO22" s="19"/>
      <c r="BP22" s="19" t="e">
        <f t="shared" si="25"/>
        <v>#DIV/0!</v>
      </c>
      <c r="BQ22" s="19">
        <f t="shared" si="23"/>
        <v>1</v>
      </c>
      <c r="BR22" s="19">
        <f t="shared" si="6"/>
        <v>1.1767343847746257</v>
      </c>
      <c r="BU22" s="90"/>
      <c r="CD22" s="89"/>
      <c r="CF22" s="112">
        <f t="shared" si="7"/>
        <v>0</v>
      </c>
      <c r="CG22" s="112">
        <f t="shared" si="8"/>
        <v>0</v>
      </c>
      <c r="CH22" s="112">
        <f t="shared" si="9"/>
        <v>0</v>
      </c>
      <c r="CI22" s="112"/>
      <c r="CJ22" s="112"/>
      <c r="CK22" s="112"/>
      <c r="CL22" s="112"/>
      <c r="CM22" s="112"/>
      <c r="CN22" s="112"/>
    </row>
    <row r="23" spans="1:92" hidden="1" x14ac:dyDescent="0.2">
      <c r="A23" s="86" t="str">
        <f t="shared" si="10"/>
        <v>Source</v>
      </c>
      <c r="B23" s="86">
        <f t="shared" si="11"/>
        <v>1962</v>
      </c>
      <c r="D23" s="60"/>
      <c r="E23" s="60"/>
      <c r="F23" s="60"/>
      <c r="G23" s="108"/>
      <c r="H23" s="126"/>
      <c r="I23" s="126"/>
      <c r="J23" s="126"/>
      <c r="P23" s="261">
        <f>Manufacturing!BZ105</f>
        <v>1.3496441692581593</v>
      </c>
      <c r="Q23" s="261" t="e">
        <f>#REF!</f>
        <v>#REF!</v>
      </c>
      <c r="R23" s="109"/>
      <c r="S23" s="261">
        <f>Manufacturing!CD105</f>
        <v>1.2311904887491441</v>
      </c>
      <c r="T23" s="261">
        <v>1</v>
      </c>
      <c r="V23" s="112"/>
      <c r="W23" s="113"/>
      <c r="X23" s="112"/>
      <c r="Y23" s="112"/>
      <c r="Z23" s="112"/>
      <c r="AA23" s="112"/>
      <c r="AB23" s="112"/>
      <c r="AC23" s="112"/>
      <c r="AD23" s="112"/>
      <c r="AG23" s="89"/>
      <c r="AI23" s="109" t="e">
        <f t="shared" si="0"/>
        <v>#DIV/0!</v>
      </c>
      <c r="AJ23" s="109" t="e">
        <f t="shared" si="1"/>
        <v>#DIV/0!</v>
      </c>
      <c r="AL23" s="109" t="e">
        <f t="shared" si="12"/>
        <v>#DIV/0!</v>
      </c>
      <c r="AM23" s="109" t="e">
        <f t="shared" si="13"/>
        <v>#DIV/0!</v>
      </c>
      <c r="AN23" s="109" t="e">
        <f t="shared" si="14"/>
        <v>#DIV/0!</v>
      </c>
      <c r="AO23" s="109"/>
      <c r="AP23" s="109" t="e">
        <f t="shared" si="15"/>
        <v>#DIV/0!</v>
      </c>
      <c r="AQ23" s="109" t="e">
        <f t="shared" si="16"/>
        <v>#DIV/0!</v>
      </c>
      <c r="AT23" s="19">
        <f t="shared" si="17"/>
        <v>0</v>
      </c>
      <c r="AU23" s="19" t="e">
        <f t="shared" si="17"/>
        <v>#REF!</v>
      </c>
      <c r="AV23" s="19"/>
      <c r="AW23" s="19" t="e">
        <f t="shared" si="2"/>
        <v>#DIV/0!</v>
      </c>
      <c r="AX23" s="19" t="e">
        <f t="shared" si="3"/>
        <v>#DIV/0!</v>
      </c>
      <c r="AY23" s="19"/>
      <c r="AZ23" s="19" t="e">
        <f t="shared" si="18"/>
        <v>#DIV/0!</v>
      </c>
      <c r="BA23" s="19" t="e">
        <f t="shared" si="18"/>
        <v>#DIV/0!</v>
      </c>
      <c r="BB23" s="19"/>
      <c r="BC23" s="19"/>
      <c r="BD23" s="19">
        <f t="shared" si="24"/>
        <v>0</v>
      </c>
      <c r="BE23" s="19">
        <f t="shared" si="24"/>
        <v>0</v>
      </c>
      <c r="BF23" s="19"/>
      <c r="BG23" s="19"/>
      <c r="BH23" s="19" t="e">
        <f t="shared" si="19"/>
        <v>#DIV/0!</v>
      </c>
      <c r="BI23" s="19">
        <f t="shared" si="20"/>
        <v>1</v>
      </c>
      <c r="BJ23" s="19">
        <f t="shared" si="4"/>
        <v>1.3210097997107537</v>
      </c>
      <c r="BK23" s="19"/>
      <c r="BL23" s="19" t="e">
        <f t="shared" si="21"/>
        <v>#DIV/0!</v>
      </c>
      <c r="BM23" s="19">
        <f t="shared" si="22"/>
        <v>1</v>
      </c>
      <c r="BN23" s="19">
        <f t="shared" si="5"/>
        <v>0.90281442626672548</v>
      </c>
      <c r="BO23" s="19"/>
      <c r="BP23" s="19" t="e">
        <f t="shared" si="25"/>
        <v>#DIV/0!</v>
      </c>
      <c r="BQ23" s="19">
        <f t="shared" si="23"/>
        <v>1</v>
      </c>
      <c r="BR23" s="19">
        <f t="shared" si="6"/>
        <v>1.1767343847746257</v>
      </c>
      <c r="BU23" s="90"/>
      <c r="CD23" s="89"/>
      <c r="CF23" s="112">
        <f t="shared" si="7"/>
        <v>0</v>
      </c>
      <c r="CG23" s="112">
        <f t="shared" si="8"/>
        <v>0</v>
      </c>
      <c r="CH23" s="112">
        <f t="shared" si="9"/>
        <v>0</v>
      </c>
      <c r="CI23" s="112"/>
      <c r="CJ23" s="112"/>
      <c r="CK23" s="112"/>
      <c r="CL23" s="112"/>
      <c r="CM23" s="112"/>
      <c r="CN23" s="112"/>
    </row>
    <row r="24" spans="1:92" hidden="1" x14ac:dyDescent="0.2">
      <c r="A24" s="86" t="str">
        <f t="shared" si="10"/>
        <v>Source</v>
      </c>
      <c r="B24" s="86">
        <f t="shared" si="11"/>
        <v>1963</v>
      </c>
      <c r="D24" s="60"/>
      <c r="E24" s="60"/>
      <c r="F24" s="60"/>
      <c r="G24" s="108"/>
      <c r="H24" s="126"/>
      <c r="I24" s="126"/>
      <c r="J24" s="126"/>
      <c r="P24" s="261">
        <f>Manufacturing!BZ106</f>
        <v>1.3496441692581593</v>
      </c>
      <c r="Q24" s="261" t="e">
        <f>#REF!</f>
        <v>#REF!</v>
      </c>
      <c r="R24" s="109"/>
      <c r="S24" s="261">
        <f>Manufacturing!CD106</f>
        <v>1.2311904887491441</v>
      </c>
      <c r="T24" s="261">
        <v>1</v>
      </c>
      <c r="V24" s="112"/>
      <c r="W24" s="113"/>
      <c r="X24" s="112"/>
      <c r="Y24" s="112"/>
      <c r="Z24" s="112"/>
      <c r="AA24" s="112"/>
      <c r="AB24" s="112"/>
      <c r="AC24" s="112"/>
      <c r="AD24" s="112"/>
      <c r="AG24" s="89"/>
      <c r="AI24" s="109" t="e">
        <f t="shared" si="0"/>
        <v>#DIV/0!</v>
      </c>
      <c r="AJ24" s="109" t="e">
        <f t="shared" si="1"/>
        <v>#DIV/0!</v>
      </c>
      <c r="AL24" s="109" t="e">
        <f t="shared" si="12"/>
        <v>#DIV/0!</v>
      </c>
      <c r="AM24" s="109" t="e">
        <f t="shared" si="13"/>
        <v>#DIV/0!</v>
      </c>
      <c r="AN24" s="109" t="e">
        <f t="shared" si="14"/>
        <v>#DIV/0!</v>
      </c>
      <c r="AO24" s="109"/>
      <c r="AP24" s="109" t="e">
        <f t="shared" si="15"/>
        <v>#DIV/0!</v>
      </c>
      <c r="AQ24" s="109" t="e">
        <f t="shared" si="16"/>
        <v>#DIV/0!</v>
      </c>
      <c r="AT24" s="19">
        <f t="shared" si="17"/>
        <v>0</v>
      </c>
      <c r="AU24" s="19" t="e">
        <f t="shared" si="17"/>
        <v>#REF!</v>
      </c>
      <c r="AV24" s="19"/>
      <c r="AW24" s="19" t="e">
        <f t="shared" si="2"/>
        <v>#DIV/0!</v>
      </c>
      <c r="AX24" s="19" t="e">
        <f t="shared" si="3"/>
        <v>#DIV/0!</v>
      </c>
      <c r="AY24" s="19"/>
      <c r="AZ24" s="19" t="e">
        <f t="shared" si="18"/>
        <v>#DIV/0!</v>
      </c>
      <c r="BA24" s="19" t="e">
        <f t="shared" si="18"/>
        <v>#DIV/0!</v>
      </c>
      <c r="BB24" s="19"/>
      <c r="BC24" s="19"/>
      <c r="BD24" s="19">
        <f t="shared" si="24"/>
        <v>0</v>
      </c>
      <c r="BE24" s="19">
        <f t="shared" si="24"/>
        <v>0</v>
      </c>
      <c r="BF24" s="19"/>
      <c r="BG24" s="19"/>
      <c r="BH24" s="19" t="e">
        <f t="shared" si="19"/>
        <v>#DIV/0!</v>
      </c>
      <c r="BI24" s="19">
        <f t="shared" si="20"/>
        <v>1</v>
      </c>
      <c r="BJ24" s="19">
        <f t="shared" si="4"/>
        <v>1.3210097997107537</v>
      </c>
      <c r="BK24" s="19"/>
      <c r="BL24" s="19" t="e">
        <f t="shared" si="21"/>
        <v>#DIV/0!</v>
      </c>
      <c r="BM24" s="19">
        <f t="shared" si="22"/>
        <v>1</v>
      </c>
      <c r="BN24" s="19">
        <f t="shared" si="5"/>
        <v>0.90281442626672548</v>
      </c>
      <c r="BO24" s="19"/>
      <c r="BP24" s="19" t="e">
        <f t="shared" si="25"/>
        <v>#DIV/0!</v>
      </c>
      <c r="BQ24" s="19">
        <f t="shared" si="23"/>
        <v>1</v>
      </c>
      <c r="BR24" s="19">
        <f t="shared" si="6"/>
        <v>1.1767343847746257</v>
      </c>
      <c r="BU24" s="90"/>
      <c r="CD24" s="89"/>
      <c r="CF24" s="112">
        <f t="shared" si="7"/>
        <v>0</v>
      </c>
      <c r="CG24" s="112">
        <f t="shared" si="8"/>
        <v>0</v>
      </c>
      <c r="CH24" s="112">
        <f t="shared" si="9"/>
        <v>0</v>
      </c>
      <c r="CI24" s="112"/>
      <c r="CJ24" s="112"/>
      <c r="CK24" s="112"/>
      <c r="CL24" s="112"/>
      <c r="CM24" s="112"/>
      <c r="CN24" s="112"/>
    </row>
    <row r="25" spans="1:92" hidden="1" x14ac:dyDescent="0.2">
      <c r="A25" s="86" t="str">
        <f t="shared" si="10"/>
        <v>Source</v>
      </c>
      <c r="B25" s="86">
        <f t="shared" si="11"/>
        <v>1964</v>
      </c>
      <c r="D25" s="60"/>
      <c r="E25" s="60"/>
      <c r="F25" s="60"/>
      <c r="G25" s="108"/>
      <c r="H25" s="126"/>
      <c r="I25" s="126"/>
      <c r="J25" s="126"/>
      <c r="P25" s="261">
        <f>Manufacturing!BZ107</f>
        <v>1.3496441692581593</v>
      </c>
      <c r="Q25" s="261" t="e">
        <f>#REF!</f>
        <v>#REF!</v>
      </c>
      <c r="R25" s="109"/>
      <c r="S25" s="261">
        <f>Manufacturing!CD107</f>
        <v>1.2311904887491441</v>
      </c>
      <c r="T25" s="261">
        <v>1</v>
      </c>
      <c r="V25" s="112"/>
      <c r="W25" s="113"/>
      <c r="X25" s="112"/>
      <c r="Y25" s="112"/>
      <c r="Z25" s="112"/>
      <c r="AA25" s="112"/>
      <c r="AB25" s="112"/>
      <c r="AC25" s="112"/>
      <c r="AD25" s="112"/>
      <c r="AG25" s="89"/>
      <c r="AI25" s="109" t="e">
        <f t="shared" si="0"/>
        <v>#DIV/0!</v>
      </c>
      <c r="AJ25" s="109" t="e">
        <f t="shared" si="1"/>
        <v>#DIV/0!</v>
      </c>
      <c r="AL25" s="109" t="e">
        <f t="shared" si="12"/>
        <v>#DIV/0!</v>
      </c>
      <c r="AM25" s="109" t="e">
        <f t="shared" si="13"/>
        <v>#DIV/0!</v>
      </c>
      <c r="AN25" s="109" t="e">
        <f t="shared" si="14"/>
        <v>#DIV/0!</v>
      </c>
      <c r="AO25" s="109"/>
      <c r="AP25" s="109" t="e">
        <f t="shared" si="15"/>
        <v>#DIV/0!</v>
      </c>
      <c r="AQ25" s="109" t="e">
        <f t="shared" si="16"/>
        <v>#DIV/0!</v>
      </c>
      <c r="AT25" s="19">
        <f t="shared" si="17"/>
        <v>0</v>
      </c>
      <c r="AU25" s="19" t="e">
        <f t="shared" si="17"/>
        <v>#REF!</v>
      </c>
      <c r="AV25" s="19"/>
      <c r="AW25" s="19" t="e">
        <f t="shared" si="2"/>
        <v>#DIV/0!</v>
      </c>
      <c r="AX25" s="19" t="e">
        <f t="shared" si="3"/>
        <v>#DIV/0!</v>
      </c>
      <c r="AY25" s="19"/>
      <c r="AZ25" s="19" t="e">
        <f t="shared" si="18"/>
        <v>#DIV/0!</v>
      </c>
      <c r="BA25" s="19" t="e">
        <f t="shared" si="18"/>
        <v>#DIV/0!</v>
      </c>
      <c r="BB25" s="19"/>
      <c r="BC25" s="19"/>
      <c r="BD25" s="19">
        <f t="shared" si="24"/>
        <v>0</v>
      </c>
      <c r="BE25" s="19">
        <f t="shared" si="24"/>
        <v>0</v>
      </c>
      <c r="BF25" s="19"/>
      <c r="BG25" s="19"/>
      <c r="BH25" s="19" t="e">
        <f t="shared" si="19"/>
        <v>#DIV/0!</v>
      </c>
      <c r="BI25" s="19">
        <f t="shared" si="20"/>
        <v>1</v>
      </c>
      <c r="BJ25" s="19">
        <f t="shared" si="4"/>
        <v>1.3210097997107537</v>
      </c>
      <c r="BK25" s="19"/>
      <c r="BL25" s="19" t="e">
        <f t="shared" si="21"/>
        <v>#DIV/0!</v>
      </c>
      <c r="BM25" s="19">
        <f t="shared" si="22"/>
        <v>1</v>
      </c>
      <c r="BN25" s="19">
        <f t="shared" si="5"/>
        <v>0.90281442626672548</v>
      </c>
      <c r="BO25" s="19"/>
      <c r="BP25" s="19" t="e">
        <f t="shared" si="25"/>
        <v>#DIV/0!</v>
      </c>
      <c r="BQ25" s="19">
        <f t="shared" si="23"/>
        <v>1</v>
      </c>
      <c r="BR25" s="19">
        <f t="shared" si="6"/>
        <v>1.1767343847746257</v>
      </c>
      <c r="BU25" s="90"/>
      <c r="CD25" s="89"/>
      <c r="CF25" s="112">
        <f t="shared" si="7"/>
        <v>0</v>
      </c>
      <c r="CG25" s="112">
        <f t="shared" si="8"/>
        <v>0</v>
      </c>
      <c r="CH25" s="112">
        <f t="shared" si="9"/>
        <v>0</v>
      </c>
      <c r="CI25" s="112"/>
      <c r="CJ25" s="112"/>
      <c r="CK25" s="112"/>
      <c r="CL25" s="112"/>
      <c r="CM25" s="112"/>
      <c r="CN25" s="112"/>
    </row>
    <row r="26" spans="1:92" hidden="1" x14ac:dyDescent="0.2">
      <c r="A26" s="86" t="str">
        <f t="shared" si="10"/>
        <v>Source</v>
      </c>
      <c r="B26" s="86">
        <f t="shared" si="11"/>
        <v>1965</v>
      </c>
      <c r="D26" s="60"/>
      <c r="E26" s="60"/>
      <c r="F26" s="60"/>
      <c r="G26" s="108"/>
      <c r="H26" s="126"/>
      <c r="I26" s="126"/>
      <c r="J26" s="126"/>
      <c r="P26" s="261">
        <f>Manufacturing!BZ108</f>
        <v>1.3496441692581593</v>
      </c>
      <c r="Q26" s="261" t="e">
        <f>#REF!</f>
        <v>#REF!</v>
      </c>
      <c r="R26" s="109"/>
      <c r="S26" s="261">
        <f>Manufacturing!CD108</f>
        <v>1.2311904887491441</v>
      </c>
      <c r="T26" s="261">
        <v>1</v>
      </c>
      <c r="V26" s="112"/>
      <c r="W26" s="113"/>
      <c r="X26" s="112"/>
      <c r="Y26" s="112"/>
      <c r="Z26" s="112"/>
      <c r="AA26" s="112"/>
      <c r="AB26" s="112"/>
      <c r="AC26" s="112"/>
      <c r="AD26" s="112"/>
      <c r="AG26" s="89"/>
      <c r="AI26" s="109" t="e">
        <f t="shared" si="0"/>
        <v>#DIV/0!</v>
      </c>
      <c r="AJ26" s="109" t="e">
        <f t="shared" si="1"/>
        <v>#DIV/0!</v>
      </c>
      <c r="AL26" s="109" t="e">
        <f t="shared" si="12"/>
        <v>#DIV/0!</v>
      </c>
      <c r="AM26" s="109" t="e">
        <f t="shared" si="13"/>
        <v>#DIV/0!</v>
      </c>
      <c r="AN26" s="109" t="e">
        <f t="shared" si="14"/>
        <v>#DIV/0!</v>
      </c>
      <c r="AO26" s="109"/>
      <c r="AP26" s="109" t="e">
        <f t="shared" si="15"/>
        <v>#DIV/0!</v>
      </c>
      <c r="AQ26" s="109" t="e">
        <f t="shared" si="16"/>
        <v>#DIV/0!</v>
      </c>
      <c r="AT26" s="19">
        <f t="shared" si="17"/>
        <v>0</v>
      </c>
      <c r="AU26" s="19" t="e">
        <f t="shared" si="17"/>
        <v>#REF!</v>
      </c>
      <c r="AV26" s="19"/>
      <c r="AW26" s="19" t="e">
        <f t="shared" si="2"/>
        <v>#DIV/0!</v>
      </c>
      <c r="AX26" s="19" t="e">
        <f t="shared" si="3"/>
        <v>#DIV/0!</v>
      </c>
      <c r="AY26" s="19"/>
      <c r="AZ26" s="19" t="e">
        <f t="shared" si="18"/>
        <v>#DIV/0!</v>
      </c>
      <c r="BA26" s="19" t="e">
        <f t="shared" si="18"/>
        <v>#DIV/0!</v>
      </c>
      <c r="BB26" s="19"/>
      <c r="BC26" s="19"/>
      <c r="BD26" s="19">
        <f t="shared" si="24"/>
        <v>0</v>
      </c>
      <c r="BE26" s="19">
        <f t="shared" si="24"/>
        <v>0</v>
      </c>
      <c r="BF26" s="19"/>
      <c r="BG26" s="19"/>
      <c r="BH26" s="19" t="e">
        <f t="shared" si="19"/>
        <v>#DIV/0!</v>
      </c>
      <c r="BI26" s="19">
        <f t="shared" si="20"/>
        <v>1</v>
      </c>
      <c r="BJ26" s="19">
        <f t="shared" si="4"/>
        <v>1.3210097997107537</v>
      </c>
      <c r="BK26" s="19"/>
      <c r="BL26" s="19" t="e">
        <f t="shared" si="21"/>
        <v>#DIV/0!</v>
      </c>
      <c r="BM26" s="19">
        <f t="shared" si="22"/>
        <v>1</v>
      </c>
      <c r="BN26" s="19">
        <f t="shared" si="5"/>
        <v>0.90281442626672548</v>
      </c>
      <c r="BO26" s="19"/>
      <c r="BP26" s="19" t="e">
        <f t="shared" si="25"/>
        <v>#DIV/0!</v>
      </c>
      <c r="BQ26" s="19">
        <f t="shared" si="23"/>
        <v>1</v>
      </c>
      <c r="BR26" s="19">
        <f t="shared" si="6"/>
        <v>1.1767343847746257</v>
      </c>
      <c r="BU26" s="90"/>
      <c r="CD26" s="89"/>
      <c r="CF26" s="112">
        <f t="shared" si="7"/>
        <v>0</v>
      </c>
      <c r="CG26" s="112">
        <f t="shared" si="8"/>
        <v>0</v>
      </c>
      <c r="CH26" s="112">
        <f t="shared" si="9"/>
        <v>0</v>
      </c>
      <c r="CI26" s="112"/>
      <c r="CJ26" s="112"/>
      <c r="CK26" s="112"/>
      <c r="CL26" s="112"/>
      <c r="CM26" s="112"/>
      <c r="CN26" s="112"/>
    </row>
    <row r="27" spans="1:92" hidden="1" x14ac:dyDescent="0.2">
      <c r="A27" s="86" t="str">
        <f t="shared" si="10"/>
        <v>Source</v>
      </c>
      <c r="B27" s="86">
        <f t="shared" si="11"/>
        <v>1966</v>
      </c>
      <c r="D27" s="60"/>
      <c r="E27" s="60"/>
      <c r="F27" s="60"/>
      <c r="G27" s="108"/>
      <c r="H27" s="126"/>
      <c r="I27" s="126"/>
      <c r="J27" s="126"/>
      <c r="P27" s="261">
        <f>Manufacturing!BZ109</f>
        <v>1.3496441692581593</v>
      </c>
      <c r="Q27" s="261" t="e">
        <f>#REF!</f>
        <v>#REF!</v>
      </c>
      <c r="R27" s="109"/>
      <c r="S27" s="261">
        <f>Manufacturing!CD109</f>
        <v>1.2311904887491441</v>
      </c>
      <c r="T27" s="261">
        <v>1</v>
      </c>
      <c r="V27" s="112"/>
      <c r="W27" s="113"/>
      <c r="X27" s="112"/>
      <c r="Y27" s="112"/>
      <c r="Z27" s="112"/>
      <c r="AA27" s="112"/>
      <c r="AB27" s="112"/>
      <c r="AC27" s="112"/>
      <c r="AD27" s="112"/>
      <c r="AG27" s="89"/>
      <c r="AI27" s="109" t="e">
        <f t="shared" si="0"/>
        <v>#DIV/0!</v>
      </c>
      <c r="AJ27" s="109" t="e">
        <f t="shared" si="1"/>
        <v>#DIV/0!</v>
      </c>
      <c r="AL27" s="109" t="e">
        <f t="shared" si="12"/>
        <v>#DIV/0!</v>
      </c>
      <c r="AM27" s="109" t="e">
        <f t="shared" si="13"/>
        <v>#DIV/0!</v>
      </c>
      <c r="AN27" s="109" t="e">
        <f t="shared" si="14"/>
        <v>#DIV/0!</v>
      </c>
      <c r="AO27" s="109"/>
      <c r="AP27" s="109" t="e">
        <f t="shared" si="15"/>
        <v>#DIV/0!</v>
      </c>
      <c r="AQ27" s="109" t="e">
        <f t="shared" si="16"/>
        <v>#DIV/0!</v>
      </c>
      <c r="AT27" s="19">
        <f t="shared" si="17"/>
        <v>0</v>
      </c>
      <c r="AU27" s="19" t="e">
        <f t="shared" si="17"/>
        <v>#REF!</v>
      </c>
      <c r="AV27" s="19"/>
      <c r="AW27" s="19" t="e">
        <f t="shared" si="2"/>
        <v>#DIV/0!</v>
      </c>
      <c r="AX27" s="19" t="e">
        <f t="shared" si="3"/>
        <v>#DIV/0!</v>
      </c>
      <c r="AY27" s="19"/>
      <c r="AZ27" s="19" t="e">
        <f t="shared" si="18"/>
        <v>#DIV/0!</v>
      </c>
      <c r="BA27" s="19" t="e">
        <f t="shared" si="18"/>
        <v>#DIV/0!</v>
      </c>
      <c r="BB27" s="19"/>
      <c r="BC27" s="19"/>
      <c r="BD27" s="19">
        <f t="shared" si="24"/>
        <v>0</v>
      </c>
      <c r="BE27" s="19">
        <f t="shared" si="24"/>
        <v>0</v>
      </c>
      <c r="BF27" s="19"/>
      <c r="BG27" s="19"/>
      <c r="BH27" s="19" t="e">
        <f t="shared" si="19"/>
        <v>#DIV/0!</v>
      </c>
      <c r="BI27" s="19">
        <f t="shared" si="20"/>
        <v>1</v>
      </c>
      <c r="BJ27" s="19">
        <f t="shared" si="4"/>
        <v>1.3210097997107537</v>
      </c>
      <c r="BK27" s="19"/>
      <c r="BL27" s="19" t="e">
        <f t="shared" si="21"/>
        <v>#DIV/0!</v>
      </c>
      <c r="BM27" s="19">
        <f t="shared" si="22"/>
        <v>1</v>
      </c>
      <c r="BN27" s="19">
        <f t="shared" si="5"/>
        <v>0.90281442626672548</v>
      </c>
      <c r="BO27" s="19"/>
      <c r="BP27" s="19" t="e">
        <f t="shared" si="25"/>
        <v>#DIV/0!</v>
      </c>
      <c r="BQ27" s="19">
        <f t="shared" si="23"/>
        <v>1</v>
      </c>
      <c r="BR27" s="19">
        <f t="shared" si="6"/>
        <v>1.1767343847746257</v>
      </c>
      <c r="BU27" s="90"/>
      <c r="CD27" s="89"/>
      <c r="CF27" s="112">
        <f t="shared" si="7"/>
        <v>0</v>
      </c>
      <c r="CG27" s="112">
        <f t="shared" si="8"/>
        <v>0</v>
      </c>
      <c r="CH27" s="112">
        <f t="shared" si="9"/>
        <v>0</v>
      </c>
      <c r="CI27" s="112"/>
      <c r="CJ27" s="112"/>
      <c r="CK27" s="112"/>
      <c r="CL27" s="112"/>
      <c r="CM27" s="112"/>
      <c r="CN27" s="112"/>
    </row>
    <row r="28" spans="1:92" hidden="1" x14ac:dyDescent="0.2">
      <c r="A28" s="86" t="str">
        <f t="shared" si="10"/>
        <v>Source</v>
      </c>
      <c r="B28" s="86">
        <f t="shared" si="11"/>
        <v>1967</v>
      </c>
      <c r="D28" s="60"/>
      <c r="E28" s="60"/>
      <c r="F28" s="60"/>
      <c r="G28" s="108"/>
      <c r="H28" s="126"/>
      <c r="I28" s="126"/>
      <c r="J28" s="126"/>
      <c r="P28" s="261">
        <f>Manufacturing!BZ110</f>
        <v>1.3496441692581593</v>
      </c>
      <c r="Q28" s="261" t="e">
        <f>#REF!</f>
        <v>#REF!</v>
      </c>
      <c r="R28" s="109"/>
      <c r="S28" s="261">
        <f>Manufacturing!CD110</f>
        <v>1.2311904887491441</v>
      </c>
      <c r="T28" s="261">
        <v>1</v>
      </c>
      <c r="V28" s="112"/>
      <c r="W28" s="113"/>
      <c r="X28" s="112"/>
      <c r="Y28" s="112"/>
      <c r="Z28" s="112"/>
      <c r="AA28" s="112"/>
      <c r="AB28" s="112"/>
      <c r="AC28" s="112"/>
      <c r="AD28" s="112"/>
      <c r="AG28" s="89"/>
      <c r="AI28" s="109" t="e">
        <f t="shared" si="0"/>
        <v>#DIV/0!</v>
      </c>
      <c r="AJ28" s="109" t="e">
        <f t="shared" si="1"/>
        <v>#DIV/0!</v>
      </c>
      <c r="AL28" s="109" t="e">
        <f t="shared" si="12"/>
        <v>#DIV/0!</v>
      </c>
      <c r="AM28" s="109" t="e">
        <f t="shared" si="13"/>
        <v>#DIV/0!</v>
      </c>
      <c r="AN28" s="109" t="e">
        <f t="shared" si="14"/>
        <v>#DIV/0!</v>
      </c>
      <c r="AO28" s="109"/>
      <c r="AP28" s="109" t="e">
        <f t="shared" si="15"/>
        <v>#DIV/0!</v>
      </c>
      <c r="AQ28" s="109" t="e">
        <f t="shared" si="16"/>
        <v>#DIV/0!</v>
      </c>
      <c r="AT28" s="19">
        <f t="shared" si="17"/>
        <v>0</v>
      </c>
      <c r="AU28" s="19" t="e">
        <f t="shared" si="17"/>
        <v>#REF!</v>
      </c>
      <c r="AV28" s="19"/>
      <c r="AW28" s="19" t="e">
        <f t="shared" si="2"/>
        <v>#DIV/0!</v>
      </c>
      <c r="AX28" s="19" t="e">
        <f t="shared" si="3"/>
        <v>#DIV/0!</v>
      </c>
      <c r="AY28" s="19"/>
      <c r="AZ28" s="19" t="e">
        <f t="shared" si="18"/>
        <v>#DIV/0!</v>
      </c>
      <c r="BA28" s="19" t="e">
        <f t="shared" si="18"/>
        <v>#DIV/0!</v>
      </c>
      <c r="BB28" s="19"/>
      <c r="BC28" s="19"/>
      <c r="BD28" s="19">
        <f t="shared" si="24"/>
        <v>0</v>
      </c>
      <c r="BE28" s="19">
        <f t="shared" si="24"/>
        <v>0</v>
      </c>
      <c r="BF28" s="19"/>
      <c r="BG28" s="19"/>
      <c r="BH28" s="19" t="e">
        <f t="shared" si="19"/>
        <v>#DIV/0!</v>
      </c>
      <c r="BI28" s="19">
        <f t="shared" si="20"/>
        <v>1</v>
      </c>
      <c r="BJ28" s="19">
        <f t="shared" si="4"/>
        <v>1.3210097997107537</v>
      </c>
      <c r="BK28" s="19"/>
      <c r="BL28" s="19" t="e">
        <f t="shared" si="21"/>
        <v>#DIV/0!</v>
      </c>
      <c r="BM28" s="19">
        <f t="shared" si="22"/>
        <v>1</v>
      </c>
      <c r="BN28" s="19">
        <f t="shared" si="5"/>
        <v>0.90281442626672548</v>
      </c>
      <c r="BO28" s="19"/>
      <c r="BP28" s="19" t="e">
        <f t="shared" si="25"/>
        <v>#DIV/0!</v>
      </c>
      <c r="BQ28" s="19">
        <f t="shared" si="23"/>
        <v>1</v>
      </c>
      <c r="BR28" s="19">
        <f t="shared" si="6"/>
        <v>1.1767343847746257</v>
      </c>
      <c r="BU28" s="90"/>
      <c r="CD28" s="89"/>
      <c r="CF28" s="112">
        <f t="shared" si="7"/>
        <v>0</v>
      </c>
      <c r="CG28" s="112">
        <f t="shared" si="8"/>
        <v>0</v>
      </c>
      <c r="CH28" s="112">
        <f t="shared" si="9"/>
        <v>0</v>
      </c>
      <c r="CI28" s="112"/>
      <c r="CJ28" s="112"/>
      <c r="CK28" s="112"/>
      <c r="CL28" s="112"/>
      <c r="CM28" s="112"/>
      <c r="CN28" s="112"/>
    </row>
    <row r="29" spans="1:92" hidden="1" x14ac:dyDescent="0.2">
      <c r="A29" s="86" t="str">
        <f t="shared" si="10"/>
        <v>Source</v>
      </c>
      <c r="B29" s="86">
        <f t="shared" si="11"/>
        <v>1968</v>
      </c>
      <c r="D29" s="60"/>
      <c r="E29" s="60"/>
      <c r="F29" s="60"/>
      <c r="G29" s="108"/>
      <c r="H29" s="126"/>
      <c r="I29" s="126"/>
      <c r="J29" s="126"/>
      <c r="P29" s="261">
        <f>Manufacturing!BZ111</f>
        <v>1.3496441692581593</v>
      </c>
      <c r="Q29" s="261" t="e">
        <f>#REF!</f>
        <v>#REF!</v>
      </c>
      <c r="R29" s="109"/>
      <c r="S29" s="261">
        <f>Manufacturing!CD111</f>
        <v>1.2311904887491441</v>
      </c>
      <c r="T29" s="261">
        <v>1</v>
      </c>
      <c r="V29" s="112"/>
      <c r="W29" s="113"/>
      <c r="X29" s="112"/>
      <c r="Y29" s="112"/>
      <c r="Z29" s="112"/>
      <c r="AA29" s="112"/>
      <c r="AB29" s="112"/>
      <c r="AC29" s="112"/>
      <c r="AD29" s="112"/>
      <c r="AG29" s="89"/>
      <c r="AI29" s="109" t="e">
        <f t="shared" si="0"/>
        <v>#DIV/0!</v>
      </c>
      <c r="AJ29" s="109" t="e">
        <f t="shared" si="1"/>
        <v>#DIV/0!</v>
      </c>
      <c r="AL29" s="109" t="e">
        <f t="shared" si="12"/>
        <v>#DIV/0!</v>
      </c>
      <c r="AM29" s="109" t="e">
        <f t="shared" si="13"/>
        <v>#DIV/0!</v>
      </c>
      <c r="AN29" s="109" t="e">
        <f t="shared" si="14"/>
        <v>#DIV/0!</v>
      </c>
      <c r="AO29" s="109"/>
      <c r="AP29" s="109" t="e">
        <f t="shared" si="15"/>
        <v>#DIV/0!</v>
      </c>
      <c r="AQ29" s="109" t="e">
        <f t="shared" si="16"/>
        <v>#DIV/0!</v>
      </c>
      <c r="AT29" s="19">
        <f t="shared" si="17"/>
        <v>0</v>
      </c>
      <c r="AU29" s="19" t="e">
        <f t="shared" si="17"/>
        <v>#REF!</v>
      </c>
      <c r="AV29" s="19"/>
      <c r="AW29" s="19" t="e">
        <f t="shared" si="2"/>
        <v>#DIV/0!</v>
      </c>
      <c r="AX29" s="19" t="e">
        <f t="shared" si="3"/>
        <v>#DIV/0!</v>
      </c>
      <c r="AY29" s="19"/>
      <c r="AZ29" s="19" t="e">
        <f t="shared" si="18"/>
        <v>#DIV/0!</v>
      </c>
      <c r="BA29" s="19" t="e">
        <f t="shared" si="18"/>
        <v>#DIV/0!</v>
      </c>
      <c r="BB29" s="19"/>
      <c r="BC29" s="19"/>
      <c r="BD29" s="19">
        <f t="shared" si="24"/>
        <v>0</v>
      </c>
      <c r="BE29" s="19">
        <f t="shared" si="24"/>
        <v>0</v>
      </c>
      <c r="BF29" s="19"/>
      <c r="BG29" s="19"/>
      <c r="BH29" s="19" t="e">
        <f t="shared" si="19"/>
        <v>#DIV/0!</v>
      </c>
      <c r="BI29" s="19">
        <f t="shared" si="20"/>
        <v>1</v>
      </c>
      <c r="BJ29" s="19">
        <f t="shared" si="4"/>
        <v>1.3210097997107537</v>
      </c>
      <c r="BK29" s="19"/>
      <c r="BL29" s="19" t="e">
        <f t="shared" si="21"/>
        <v>#DIV/0!</v>
      </c>
      <c r="BM29" s="19">
        <f t="shared" si="22"/>
        <v>1</v>
      </c>
      <c r="BN29" s="19">
        <f t="shared" si="5"/>
        <v>0.90281442626672548</v>
      </c>
      <c r="BO29" s="19"/>
      <c r="BP29" s="19" t="e">
        <f t="shared" si="25"/>
        <v>#DIV/0!</v>
      </c>
      <c r="BQ29" s="19">
        <f t="shared" si="23"/>
        <v>1</v>
      </c>
      <c r="BR29" s="19">
        <f t="shared" si="6"/>
        <v>1.1767343847746257</v>
      </c>
      <c r="BU29" s="90"/>
      <c r="CD29" s="89"/>
      <c r="CF29" s="112">
        <f t="shared" si="7"/>
        <v>0</v>
      </c>
      <c r="CG29" s="112">
        <f t="shared" si="8"/>
        <v>0</v>
      </c>
      <c r="CH29" s="112">
        <f t="shared" si="9"/>
        <v>0</v>
      </c>
      <c r="CI29" s="112"/>
      <c r="CJ29" s="112"/>
      <c r="CK29" s="112"/>
      <c r="CL29" s="112"/>
      <c r="CM29" s="112"/>
      <c r="CN29" s="112"/>
    </row>
    <row r="30" spans="1:92" hidden="1" x14ac:dyDescent="0.2">
      <c r="A30" s="86" t="str">
        <f t="shared" si="10"/>
        <v>Source</v>
      </c>
      <c r="B30" s="86">
        <f t="shared" si="11"/>
        <v>1969</v>
      </c>
      <c r="D30" s="60"/>
      <c r="E30" s="60"/>
      <c r="F30" s="60"/>
      <c r="G30" s="108"/>
      <c r="H30" s="126"/>
      <c r="I30" s="126"/>
      <c r="J30" s="126"/>
      <c r="P30" s="261">
        <f>Manufacturing!BZ112</f>
        <v>1.3496441692581593</v>
      </c>
      <c r="Q30" s="261" t="e">
        <f>#REF!</f>
        <v>#REF!</v>
      </c>
      <c r="R30" s="109"/>
      <c r="S30" s="261">
        <f>Manufacturing!CD112</f>
        <v>1.2311904887491441</v>
      </c>
      <c r="T30" s="261">
        <v>1</v>
      </c>
      <c r="V30" s="112"/>
      <c r="W30" s="113"/>
      <c r="X30" s="112"/>
      <c r="Y30" s="112"/>
      <c r="Z30" s="112"/>
      <c r="AA30" s="112"/>
      <c r="AB30" s="112"/>
      <c r="AC30" s="112"/>
      <c r="AD30" s="112"/>
      <c r="AG30" s="89"/>
      <c r="AI30" s="109" t="e">
        <f t="shared" si="0"/>
        <v>#DIV/0!</v>
      </c>
      <c r="AJ30" s="109" t="e">
        <f t="shared" si="1"/>
        <v>#DIV/0!</v>
      </c>
      <c r="AL30" s="109" t="e">
        <f t="shared" si="12"/>
        <v>#DIV/0!</v>
      </c>
      <c r="AM30" s="109" t="e">
        <f t="shared" si="13"/>
        <v>#DIV/0!</v>
      </c>
      <c r="AN30" s="109" t="e">
        <f t="shared" si="14"/>
        <v>#DIV/0!</v>
      </c>
      <c r="AO30" s="109"/>
      <c r="AP30" s="109" t="e">
        <f t="shared" si="15"/>
        <v>#DIV/0!</v>
      </c>
      <c r="AQ30" s="109" t="e">
        <f t="shared" si="16"/>
        <v>#DIV/0!</v>
      </c>
      <c r="AT30" s="19">
        <f t="shared" si="17"/>
        <v>0</v>
      </c>
      <c r="AU30" s="19" t="e">
        <f t="shared" si="17"/>
        <v>#REF!</v>
      </c>
      <c r="AV30" s="19"/>
      <c r="AW30" s="19" t="e">
        <f t="shared" si="2"/>
        <v>#DIV/0!</v>
      </c>
      <c r="AX30" s="19" t="e">
        <f t="shared" si="3"/>
        <v>#DIV/0!</v>
      </c>
      <c r="AY30" s="19"/>
      <c r="AZ30" s="19" t="e">
        <f t="shared" si="18"/>
        <v>#DIV/0!</v>
      </c>
      <c r="BA30" s="19" t="e">
        <f t="shared" si="18"/>
        <v>#DIV/0!</v>
      </c>
      <c r="BB30" s="19"/>
      <c r="BC30" s="19"/>
      <c r="BD30" s="19">
        <f t="shared" si="24"/>
        <v>0</v>
      </c>
      <c r="BE30" s="19">
        <f t="shared" si="24"/>
        <v>0</v>
      </c>
      <c r="BF30" s="19"/>
      <c r="BG30" s="19"/>
      <c r="BH30" s="19" t="e">
        <f t="shared" si="19"/>
        <v>#DIV/0!</v>
      </c>
      <c r="BI30" s="19">
        <f t="shared" si="20"/>
        <v>1</v>
      </c>
      <c r="BJ30" s="19">
        <f t="shared" si="4"/>
        <v>1.3210097997107537</v>
      </c>
      <c r="BK30" s="19"/>
      <c r="BL30" s="19" t="e">
        <f t="shared" si="21"/>
        <v>#DIV/0!</v>
      </c>
      <c r="BM30" s="19">
        <f t="shared" si="22"/>
        <v>1</v>
      </c>
      <c r="BN30" s="19">
        <f t="shared" si="5"/>
        <v>0.90281442626672548</v>
      </c>
      <c r="BO30" s="19"/>
      <c r="BP30" s="19" t="e">
        <f t="shared" si="25"/>
        <v>#DIV/0!</v>
      </c>
      <c r="BQ30" s="19">
        <f t="shared" si="23"/>
        <v>1</v>
      </c>
      <c r="BR30" s="19">
        <f t="shared" si="6"/>
        <v>1.1767343847746257</v>
      </c>
      <c r="BU30" s="90"/>
      <c r="CD30" s="89"/>
      <c r="CF30" s="112">
        <f t="shared" si="7"/>
        <v>0</v>
      </c>
      <c r="CG30" s="112">
        <f t="shared" si="8"/>
        <v>0</v>
      </c>
      <c r="CH30" s="112">
        <f t="shared" si="9"/>
        <v>0</v>
      </c>
      <c r="CI30" s="112"/>
      <c r="CJ30" s="112"/>
      <c r="CK30" s="112"/>
      <c r="CL30" s="112"/>
      <c r="CM30" s="112"/>
      <c r="CN30" s="112"/>
    </row>
    <row r="31" spans="1:92" ht="15" customHeight="1" thickBot="1" x14ac:dyDescent="0.25">
      <c r="A31" s="86" t="str">
        <f t="shared" si="10"/>
        <v>Source</v>
      </c>
      <c r="B31" s="86">
        <f t="shared" si="11"/>
        <v>1970</v>
      </c>
      <c r="D31" s="77">
        <f>Conversion_factors!$A32*D202+D286</f>
        <v>20610.868146715224</v>
      </c>
      <c r="E31" s="77">
        <f>Conversion_factors!$A32*E202+E286</f>
        <v>3376.0918286581436</v>
      </c>
      <c r="F31" s="108">
        <f>D31+E31</f>
        <v>23986.959975373367</v>
      </c>
      <c r="G31" s="108"/>
      <c r="H31" s="126">
        <f>Manufacturing!CE26</f>
        <v>623422.21007000003</v>
      </c>
      <c r="I31" s="126">
        <f>NonManufacturing!U36</f>
        <v>758007.34288384661</v>
      </c>
      <c r="J31" s="126">
        <f>H31+I31</f>
        <v>1381429.5529538468</v>
      </c>
      <c r="L31" s="79">
        <f>D31/H31*1000</f>
        <v>33.060849956566294</v>
      </c>
      <c r="M31" s="79">
        <f>E31/I31*1000</f>
        <v>4.4539038577301486</v>
      </c>
      <c r="N31" s="79">
        <f>F31/J31*1000</f>
        <v>17.363867686255272</v>
      </c>
      <c r="P31" s="261">
        <f>Manufacturing!BZ113</f>
        <v>1.3496441692581593</v>
      </c>
      <c r="Q31" s="261">
        <f>NonManufacturing!CR36</f>
        <v>1.1575188044439357</v>
      </c>
      <c r="R31" s="109">
        <f>Q31*T31</f>
        <v>1.0534983952367418</v>
      </c>
      <c r="S31" s="261">
        <f>Manufacturing!CD113</f>
        <v>1.2311904887491441</v>
      </c>
      <c r="T31" s="261">
        <f>NonManufacturing!CV36</f>
        <v>0.91013501568368504</v>
      </c>
      <c r="U31" s="109"/>
      <c r="V31" s="112">
        <f t="shared" ref="V31:V71" si="26">J31/J$80</f>
        <v>0.76407295073152126</v>
      </c>
      <c r="W31" s="113">
        <f t="shared" ref="W31:W71" si="27">N31/N$80</f>
        <v>1.4034056088964266</v>
      </c>
      <c r="X31" s="112">
        <f>BN31</f>
        <v>0.90281442626672548</v>
      </c>
      <c r="Y31" s="112">
        <f>BR31</f>
        <v>1.1767343847746257</v>
      </c>
      <c r="Z31" s="112">
        <f>BJ31</f>
        <v>1.3210097997107537</v>
      </c>
      <c r="AA31" s="112">
        <f>V31*X31*Y31*Z31</f>
        <v>1.0723036857959247</v>
      </c>
      <c r="AB31" s="112">
        <f t="shared" ref="AB31:AB71" si="28">F31/F$80</f>
        <v>1.0723042646626599</v>
      </c>
      <c r="AC31" s="112"/>
      <c r="AD31" s="112">
        <f>X31*Y31</f>
        <v>1.0623727784586319</v>
      </c>
      <c r="AG31" s="89"/>
      <c r="AI31" s="109">
        <f>D31/F31</f>
        <v>0.85925303447688794</v>
      </c>
      <c r="AJ31" s="109">
        <f>E31/F31</f>
        <v>0.14074696552311203</v>
      </c>
      <c r="AL31" s="109" t="e">
        <f>(AI31-AI30)/LN(AI31/AI30)</f>
        <v>#DIV/0!</v>
      </c>
      <c r="AM31" s="109" t="e">
        <f>(AJ31-AJ30)/LN(AJ31/AJ30)</f>
        <v>#DIV/0!</v>
      </c>
      <c r="AN31" s="109" t="e">
        <f>AL31+AM31</f>
        <v>#DIV/0!</v>
      </c>
      <c r="AO31" s="109"/>
      <c r="AP31" s="109" t="e">
        <f>AL31/AN31</f>
        <v>#DIV/0!</v>
      </c>
      <c r="AQ31" s="109" t="e">
        <f>AM31/AN31</f>
        <v>#DIV/0!</v>
      </c>
      <c r="AT31" s="19">
        <f>LN(P31/P30)</f>
        <v>0</v>
      </c>
      <c r="AU31" s="19" t="e">
        <f>LN(Q31/Q30)</f>
        <v>#REF!</v>
      </c>
      <c r="AV31" s="19"/>
      <c r="AW31" s="19">
        <f>H31/J31</f>
        <v>0.45128773214454926</v>
      </c>
      <c r="AX31" s="19">
        <f>I31/J31</f>
        <v>0.54871226785545069</v>
      </c>
      <c r="AY31" s="19"/>
      <c r="AZ31" s="19" t="e">
        <f>LN(AW31/AW30)</f>
        <v>#DIV/0!</v>
      </c>
      <c r="BA31" s="19" t="e">
        <f>LN(AX31/AX30)</f>
        <v>#DIV/0!</v>
      </c>
      <c r="BB31" s="19"/>
      <c r="BC31" s="19"/>
      <c r="BD31" s="19">
        <f>LN(S31/S30)</f>
        <v>0</v>
      </c>
      <c r="BE31" s="19">
        <f>LN(T31/T30)</f>
        <v>-9.4162321593645112E-2</v>
      </c>
      <c r="BF31" s="19"/>
      <c r="BG31" s="19"/>
      <c r="BH31" s="19" t="e">
        <f>EXP(SUMPRODUCT($AP31:$AQ31,AT31:AU31))</f>
        <v>#DIV/0!</v>
      </c>
      <c r="BI31" s="19">
        <f>IF(ISERR(BH31),BI30,BH31*BI30)</f>
        <v>1</v>
      </c>
      <c r="BJ31" s="19">
        <f t="shared" si="4"/>
        <v>1.3210097997107537</v>
      </c>
      <c r="BK31" s="19"/>
      <c r="BL31" s="19" t="e">
        <f>EXP(SUMPRODUCT($AP31:$AQ31,AZ31:BA31))</f>
        <v>#DIV/0!</v>
      </c>
      <c r="BM31" s="19">
        <f>IF(ISERR(BL31),BM30,BL31*BM30)</f>
        <v>1</v>
      </c>
      <c r="BN31" s="19">
        <f t="shared" si="5"/>
        <v>0.90281442626672548</v>
      </c>
      <c r="BO31" s="19"/>
      <c r="BP31" s="19" t="e">
        <f>EXP(SUMPRODUCT($AP31:$AQ31,BD31:BE31))</f>
        <v>#DIV/0!</v>
      </c>
      <c r="BQ31" s="19">
        <f>IF(ISERR(BP31),BQ30,BP31*BQ30)</f>
        <v>1</v>
      </c>
      <c r="BR31" s="19">
        <f t="shared" si="6"/>
        <v>1.1767343847746257</v>
      </c>
      <c r="BU31" s="90"/>
      <c r="BX31" s="114" t="s">
        <v>237</v>
      </c>
      <c r="BY31" s="122" t="s">
        <v>272</v>
      </c>
      <c r="BZ31" s="114" t="s">
        <v>265</v>
      </c>
      <c r="CA31" s="114" t="s">
        <v>79</v>
      </c>
      <c r="CD31" s="89"/>
      <c r="CF31" s="112">
        <f t="shared" si="7"/>
        <v>0.58209538786087356</v>
      </c>
      <c r="CG31" s="112">
        <f t="shared" si="8"/>
        <v>1.5318443320682118</v>
      </c>
      <c r="CH31" s="112">
        <f t="shared" si="9"/>
        <v>0.85751997243847755</v>
      </c>
      <c r="CI31" s="112">
        <f t="shared" ref="CI31:CI71" si="29">Y31/Y$81</f>
        <v>1.305444172225495</v>
      </c>
      <c r="CJ31" s="112">
        <f t="shared" ref="CJ31:CJ71" si="30">Z31/Z$81</f>
        <v>1.3683947672093995</v>
      </c>
      <c r="CK31" s="112">
        <f t="shared" ref="CK31:CK71" si="31">AA31/AA$81</f>
        <v>0.8916781214329097</v>
      </c>
      <c r="CL31" s="112">
        <f t="shared" ref="CL31:CL71" si="32">AB31/AB$81</f>
        <v>0.8916795206177266</v>
      </c>
      <c r="CM31" s="112"/>
      <c r="CN31" s="112">
        <f t="shared" ref="CN31:CN71" si="33">AD31/AD$81</f>
        <v>1.1194444505867778</v>
      </c>
    </row>
    <row r="32" spans="1:92" x14ac:dyDescent="0.2">
      <c r="A32" s="86" t="str">
        <f t="shared" si="10"/>
        <v>Source</v>
      </c>
      <c r="B32" s="86">
        <f t="shared" si="11"/>
        <v>1971</v>
      </c>
      <c r="D32" s="77">
        <f>Conversion_factors!$A33*D203+D287</f>
        <v>20773.562091419615</v>
      </c>
      <c r="E32" s="77">
        <f>Conversion_factors!$A33*E203+E287</f>
        <v>3426.6512152596997</v>
      </c>
      <c r="F32" s="108">
        <f t="shared" ref="F32:F37" si="34">D32+E32</f>
        <v>24200.213306679314</v>
      </c>
      <c r="G32" s="108"/>
      <c r="H32" s="126">
        <f>Manufacturing!CE27</f>
        <v>647414.06971999991</v>
      </c>
      <c r="I32" s="126">
        <f>NonManufacturing!U37</f>
        <v>762348.62973730511</v>
      </c>
      <c r="J32" s="126">
        <f t="shared" ref="J32:J71" si="35">H32+I32</f>
        <v>1409762.699457305</v>
      </c>
      <c r="L32" s="79">
        <f t="shared" ref="L32:L38" si="36">D32/H32*1000</f>
        <v>32.086979667284602</v>
      </c>
      <c r="M32" s="79">
        <f t="shared" ref="M32:M38" si="37">E32/I32*1000</f>
        <v>4.4948611194336072</v>
      </c>
      <c r="N32" s="79">
        <f t="shared" ref="N32:N38" si="38">F32/J32*1000</f>
        <v>17.166160883668795</v>
      </c>
      <c r="P32" s="261">
        <f>Manufacturing!BZ114</f>
        <v>1.3424710136294311</v>
      </c>
      <c r="Q32" s="261">
        <f>NonManufacturing!CR37</f>
        <v>1.1615585545141756</v>
      </c>
      <c r="R32" s="109">
        <f t="shared" ref="R32:R46" si="39">Q32*T32</f>
        <v>1.0631861682233537</v>
      </c>
      <c r="S32" s="261">
        <f>Manufacturing!CD114</f>
        <v>1.201308410157818</v>
      </c>
      <c r="T32" s="261">
        <f>NonManufacturing!CV37</f>
        <v>0.91531000662126205</v>
      </c>
      <c r="V32" s="112">
        <f t="shared" si="26"/>
        <v>0.77974410153766671</v>
      </c>
      <c r="W32" s="113">
        <f t="shared" si="27"/>
        <v>1.3874262867384679</v>
      </c>
      <c r="X32" s="112">
        <f t="shared" ref="X32:X45" si="40">BN32</f>
        <v>0.91456805525257945</v>
      </c>
      <c r="Y32" s="112">
        <f t="shared" ref="Y32:Y45" si="41">BR32</f>
        <v>1.1530860725664402</v>
      </c>
      <c r="Z32" s="112">
        <f t="shared" ref="Z32:Z45" si="42">BJ32</f>
        <v>1.3156246276498187</v>
      </c>
      <c r="AA32" s="112">
        <f t="shared" ref="AA32:AA45" si="43">V32*X32*Y32*Z32</f>
        <v>1.0818370413287073</v>
      </c>
      <c r="AB32" s="112">
        <f t="shared" si="28"/>
        <v>1.0818374634026278</v>
      </c>
      <c r="AC32" s="112"/>
      <c r="AD32" s="112">
        <f t="shared" ref="AD32:AD45" si="44">X32*Y32</f>
        <v>1.054575686925924</v>
      </c>
      <c r="AG32" s="89"/>
      <c r="AI32" s="109">
        <f t="shared" ref="AI32:AI38" si="45">D32/F32</f>
        <v>0.85840409041708998</v>
      </c>
      <c r="AJ32" s="109">
        <f t="shared" ref="AJ32:AJ38" si="46">E32/F32</f>
        <v>0.14159590958291002</v>
      </c>
      <c r="AL32" s="109">
        <f t="shared" ref="AL32:AL38" si="47">(AI32-AI31)/LN(AI32/AI31)</f>
        <v>0.85882849251591664</v>
      </c>
      <c r="AM32" s="109">
        <f t="shared" ref="AM32:AM38" si="48">(AJ32-AJ31)/LN(AJ32/AJ31)</f>
        <v>0.14117101212006991</v>
      </c>
      <c r="AN32" s="109">
        <f t="shared" ref="AN32:AN38" si="49">AL32+AM32</f>
        <v>0.99999950463598652</v>
      </c>
      <c r="AO32" s="109"/>
      <c r="AP32" s="109">
        <f t="shared" ref="AP32:AP38" si="50">AL32/AN32</f>
        <v>0.8588289179488563</v>
      </c>
      <c r="AQ32" s="109">
        <f t="shared" ref="AQ32:AQ38" si="51">AM32/AN32</f>
        <v>0.1411710820511437</v>
      </c>
      <c r="AT32" s="19">
        <f t="shared" ref="AT32:AT38" si="52">LN(P32/P31)</f>
        <v>-5.3290235498713954E-3</v>
      </c>
      <c r="AU32" s="19">
        <f t="shared" ref="AU32:AU38" si="53">LN(Q32/Q31)</f>
        <v>3.4839322118934042E-3</v>
      </c>
      <c r="AV32" s="19"/>
      <c r="AW32" s="19">
        <f t="shared" ref="AW32:AW38" si="54">H32/J32</f>
        <v>0.45923620334771598</v>
      </c>
      <c r="AX32" s="19">
        <f t="shared" ref="AX32:AX38" si="55">I32/J32</f>
        <v>0.54076379665228402</v>
      </c>
      <c r="AY32" s="19"/>
      <c r="AZ32" s="19">
        <f t="shared" ref="AZ32:AZ38" si="56">LN(AW32/AW31)</f>
        <v>1.7459558848360819E-2</v>
      </c>
      <c r="BA32" s="19">
        <f t="shared" ref="BA32:BA38" si="57">LN(AX32/AX31)</f>
        <v>-1.4591623425217623E-2</v>
      </c>
      <c r="BB32" s="19"/>
      <c r="BC32" s="19"/>
      <c r="BD32" s="19">
        <f t="shared" ref="BD32:BD38" si="58">LN(S32/S31)</f>
        <v>-2.4570273723940838E-2</v>
      </c>
      <c r="BE32" s="19">
        <f t="shared" ref="BE32:BE38" si="59">LN(T32/T31)</f>
        <v>5.6698555561181399E-3</v>
      </c>
      <c r="BF32" s="19"/>
      <c r="BG32" s="19"/>
      <c r="BH32" s="19">
        <f t="shared" ref="BH32:BH38" si="60">EXP(SUMPRODUCT($AP32:$AQ32,AT32:AU32))</f>
        <v>0.99592344276165534</v>
      </c>
      <c r="BI32" s="19">
        <f t="shared" ref="BI32:BI38" si="61">IF(ISERR(BH32),BI31,BH32*BI31)</f>
        <v>0.99592344276165534</v>
      </c>
      <c r="BJ32" s="19">
        <f t="shared" si="4"/>
        <v>1.3156246276498187</v>
      </c>
      <c r="BK32" s="19"/>
      <c r="BL32" s="19">
        <f t="shared" ref="BL32:BL38" si="62">EXP(SUMPRODUCT($AP32:$AQ32,AZ32:BA32))</f>
        <v>1.0130188759105867</v>
      </c>
      <c r="BM32" s="19">
        <f t="shared" ref="BM32:BM38" si="63">IF(ISERR(BL32),BM31,BL32*BM31)</f>
        <v>1.0130188759105867</v>
      </c>
      <c r="BN32" s="19">
        <f t="shared" si="5"/>
        <v>0.91456805525257945</v>
      </c>
      <c r="BO32" s="19"/>
      <c r="BP32" s="19">
        <f t="shared" ref="BP32:BP38" si="64">EXP(SUMPRODUCT($AP32:$AQ32,BD32:BE32))</f>
        <v>0.97990344081539293</v>
      </c>
      <c r="BQ32" s="19">
        <f t="shared" ref="BQ32:BQ38" si="65">IF(ISERR(BP32),BQ31,BP32*BQ31)</f>
        <v>0.97990344081539293</v>
      </c>
      <c r="BR32" s="19">
        <f t="shared" si="6"/>
        <v>1.1530860725664402</v>
      </c>
      <c r="BU32" s="90"/>
      <c r="BW32" s="87">
        <v>1985</v>
      </c>
      <c r="BX32" s="109">
        <f t="shared" ref="BX32:BX46" si="66">V46</f>
        <v>1</v>
      </c>
      <c r="BY32" s="115">
        <f t="shared" ref="BY32:BY46" si="67">AD46</f>
        <v>1</v>
      </c>
      <c r="BZ32" s="109">
        <f t="shared" ref="BZ32:BZ46" si="68">Z46</f>
        <v>1</v>
      </c>
      <c r="CA32" s="109">
        <f t="shared" ref="CA32:CA46" si="69">AB46</f>
        <v>1</v>
      </c>
      <c r="CD32" s="89"/>
      <c r="CF32" s="112">
        <f t="shared" si="7"/>
        <v>0.59403417537847381</v>
      </c>
      <c r="CG32" s="112">
        <f t="shared" si="8"/>
        <v>1.5144025932560026</v>
      </c>
      <c r="CH32" s="112">
        <f t="shared" si="9"/>
        <v>0.86868391855050375</v>
      </c>
      <c r="CI32" s="112">
        <f t="shared" si="29"/>
        <v>1.2792092361561649</v>
      </c>
      <c r="CJ32" s="112">
        <f t="shared" si="30"/>
        <v>1.3628164276162191</v>
      </c>
      <c r="CK32" s="112">
        <f t="shared" si="31"/>
        <v>0.89960561871285605</v>
      </c>
      <c r="CL32" s="112">
        <f t="shared" si="32"/>
        <v>0.89960689567585184</v>
      </c>
      <c r="CM32" s="112"/>
      <c r="CN32" s="112">
        <f t="shared" si="33"/>
        <v>1.1112284919101343</v>
      </c>
    </row>
    <row r="33" spans="1:92" x14ac:dyDescent="0.2">
      <c r="A33" s="86" t="str">
        <f t="shared" si="10"/>
        <v>Source</v>
      </c>
      <c r="B33" s="86">
        <f t="shared" si="11"/>
        <v>1972</v>
      </c>
      <c r="D33" s="77">
        <f>Conversion_factors!$A34*D204+D288</f>
        <v>21766.833038865665</v>
      </c>
      <c r="E33" s="77">
        <f>Conversion_factors!$A34*E204+E288</f>
        <v>3502.4448555499093</v>
      </c>
      <c r="F33" s="108">
        <f t="shared" si="34"/>
        <v>25269.277894415573</v>
      </c>
      <c r="G33" s="108"/>
      <c r="H33" s="126">
        <f>Manufacturing!CE28</f>
        <v>709523.11682999996</v>
      </c>
      <c r="I33" s="126">
        <f>NonManufacturing!U38</f>
        <v>772148.80057262501</v>
      </c>
      <c r="J33" s="126">
        <f t="shared" si="35"/>
        <v>1481671.9174026251</v>
      </c>
      <c r="L33" s="79">
        <f t="shared" si="36"/>
        <v>30.678116783728342</v>
      </c>
      <c r="M33" s="79">
        <f t="shared" si="37"/>
        <v>4.5359713735908143</v>
      </c>
      <c r="N33" s="79">
        <f t="shared" si="38"/>
        <v>17.054570311835757</v>
      </c>
      <c r="P33" s="261">
        <f>Manufacturing!BZ115</f>
        <v>1.2988245871420554</v>
      </c>
      <c r="Q33" s="261">
        <f>NonManufacturing!CR38</f>
        <v>1.158057285276342</v>
      </c>
      <c r="R33" s="109">
        <f t="shared" si="39"/>
        <v>1.0729101290823704</v>
      </c>
      <c r="S33" s="261">
        <f>Manufacturing!CD115</f>
        <v>1.187159187538503</v>
      </c>
      <c r="T33" s="261">
        <f>NonManufacturing!CV38</f>
        <v>0.92647414141205175</v>
      </c>
      <c r="V33" s="112">
        <f t="shared" si="26"/>
        <v>0.81951731199403255</v>
      </c>
      <c r="W33" s="113">
        <f t="shared" si="27"/>
        <v>1.3784071651210872</v>
      </c>
      <c r="X33" s="112">
        <f t="shared" si="40"/>
        <v>0.94318729096533493</v>
      </c>
      <c r="Y33" s="112">
        <f t="shared" si="41"/>
        <v>1.1433380499879406</v>
      </c>
      <c r="Z33" s="112">
        <f t="shared" si="42"/>
        <v>1.2782179120730193</v>
      </c>
      <c r="AA33" s="112">
        <f t="shared" si="43"/>
        <v>1.1296284680477928</v>
      </c>
      <c r="AB33" s="112">
        <f t="shared" si="28"/>
        <v>1.1296285347933479</v>
      </c>
      <c r="AC33" s="112"/>
      <c r="AD33" s="112">
        <f t="shared" si="44"/>
        <v>1.0783819180257144</v>
      </c>
      <c r="AG33" s="89"/>
      <c r="AI33" s="109">
        <f t="shared" si="45"/>
        <v>0.86139513482797481</v>
      </c>
      <c r="AJ33" s="109">
        <f t="shared" si="46"/>
        <v>0.13860486517202528</v>
      </c>
      <c r="AL33" s="109">
        <f t="shared" si="47"/>
        <v>0.85989874562656587</v>
      </c>
      <c r="AM33" s="109">
        <f t="shared" si="48"/>
        <v>0.14009506582512871</v>
      </c>
      <c r="AN33" s="109">
        <f t="shared" si="49"/>
        <v>0.99999381145169464</v>
      </c>
      <c r="AO33" s="109"/>
      <c r="AP33" s="109">
        <f t="shared" si="50"/>
        <v>0.85990406718442358</v>
      </c>
      <c r="AQ33" s="109">
        <f t="shared" si="51"/>
        <v>0.14009593281557631</v>
      </c>
      <c r="AT33" s="19">
        <f t="shared" si="52"/>
        <v>-3.3052264102281383E-2</v>
      </c>
      <c r="AU33" s="19">
        <f t="shared" si="53"/>
        <v>-3.0188377202863183E-3</v>
      </c>
      <c r="AV33" s="19"/>
      <c r="AW33" s="19">
        <f t="shared" si="54"/>
        <v>0.47886654832049186</v>
      </c>
      <c r="AX33" s="19">
        <f t="shared" si="55"/>
        <v>0.52113345167950809</v>
      </c>
      <c r="AY33" s="19"/>
      <c r="AZ33" s="19">
        <f t="shared" si="56"/>
        <v>4.1857271893930459E-2</v>
      </c>
      <c r="BA33" s="19">
        <f t="shared" si="57"/>
        <v>-3.6976424215830986E-2</v>
      </c>
      <c r="BB33" s="19"/>
      <c r="BC33" s="19"/>
      <c r="BD33" s="19">
        <f t="shared" si="58"/>
        <v>-1.1848088834536937E-2</v>
      </c>
      <c r="BE33" s="19">
        <f t="shared" si="59"/>
        <v>1.2123322420511595E-2</v>
      </c>
      <c r="BF33" s="19"/>
      <c r="BG33" s="19"/>
      <c r="BH33" s="19">
        <f t="shared" si="60"/>
        <v>0.97156733403233619</v>
      </c>
      <c r="BI33" s="19">
        <f t="shared" si="61"/>
        <v>0.96760668418424745</v>
      </c>
      <c r="BJ33" s="19">
        <f t="shared" si="4"/>
        <v>1.2782179120730193</v>
      </c>
      <c r="BK33" s="19"/>
      <c r="BL33" s="19">
        <f t="shared" si="62"/>
        <v>1.0312926255715893</v>
      </c>
      <c r="BM33" s="19">
        <f t="shared" si="63"/>
        <v>1.0447188962914089</v>
      </c>
      <c r="BN33" s="19">
        <f t="shared" si="5"/>
        <v>0.94318729096533493</v>
      </c>
      <c r="BO33" s="19"/>
      <c r="BP33" s="19">
        <f t="shared" si="64"/>
        <v>0.99154614489722936</v>
      </c>
      <c r="BQ33" s="19">
        <f t="shared" si="65"/>
        <v>0.97161947911203317</v>
      </c>
      <c r="BR33" s="19">
        <f t="shared" si="6"/>
        <v>1.1433380499879406</v>
      </c>
      <c r="BU33" s="90"/>
      <c r="BW33" s="87">
        <f t="shared" ref="BW33:BW46" si="70">BW32+1</f>
        <v>1986</v>
      </c>
      <c r="BX33" s="109">
        <f t="shared" si="66"/>
        <v>1.0326847916546611</v>
      </c>
      <c r="BY33" s="115">
        <f t="shared" si="67"/>
        <v>0.96997254315725678</v>
      </c>
      <c r="BZ33" s="109">
        <f t="shared" si="68"/>
        <v>1.004388799910257</v>
      </c>
      <c r="CA33" s="109">
        <f t="shared" si="69"/>
        <v>1.0060719409915111</v>
      </c>
      <c r="CD33" s="89"/>
      <c r="CF33" s="112">
        <f t="shared" si="7"/>
        <v>0.62433468836601635</v>
      </c>
      <c r="CG33" s="112">
        <f t="shared" si="8"/>
        <v>1.5045580477858709</v>
      </c>
      <c r="CH33" s="112">
        <f t="shared" si="9"/>
        <v>0.89586731915376561</v>
      </c>
      <c r="CI33" s="112">
        <f t="shared" si="29"/>
        <v>1.2683949866275748</v>
      </c>
      <c r="CJ33" s="112">
        <f t="shared" si="30"/>
        <v>1.3240679233545622</v>
      </c>
      <c r="CK33" s="112">
        <f t="shared" si="31"/>
        <v>0.93934675749840613</v>
      </c>
      <c r="CL33" s="112">
        <f t="shared" si="32"/>
        <v>0.9393477798929738</v>
      </c>
      <c r="CM33" s="112"/>
      <c r="CN33" s="112">
        <f t="shared" si="33"/>
        <v>1.1363136162981218</v>
      </c>
    </row>
    <row r="34" spans="1:92" x14ac:dyDescent="0.2">
      <c r="A34" s="86" t="str">
        <f t="shared" si="10"/>
        <v>Source</v>
      </c>
      <c r="B34" s="86">
        <f t="shared" si="11"/>
        <v>1973</v>
      </c>
      <c r="D34" s="77">
        <f>Conversion_factors!$A35*D205+D289</f>
        <v>22609.099189310342</v>
      </c>
      <c r="E34" s="77">
        <f>Conversion_factors!$A35*E205+E289</f>
        <v>3663.9705352574356</v>
      </c>
      <c r="F34" s="108">
        <f t="shared" si="34"/>
        <v>26273.069724567777</v>
      </c>
      <c r="G34" s="108"/>
      <c r="H34" s="126">
        <f>Manufacturing!CE29</f>
        <v>767392.63854000007</v>
      </c>
      <c r="I34" s="126">
        <f>NonManufacturing!U39</f>
        <v>779967.42853984004</v>
      </c>
      <c r="J34" s="126">
        <f t="shared" si="35"/>
        <v>1547360.0670798402</v>
      </c>
      <c r="L34" s="79">
        <f t="shared" si="36"/>
        <v>29.462231006444366</v>
      </c>
      <c r="M34" s="79">
        <f t="shared" si="37"/>
        <v>4.6975942855930208</v>
      </c>
      <c r="N34" s="79">
        <f t="shared" si="38"/>
        <v>16.979286388170795</v>
      </c>
      <c r="P34" s="261">
        <f>Manufacturing!BZ116</f>
        <v>1.2482950262920407</v>
      </c>
      <c r="Q34" s="261">
        <f>NonManufacturing!CR39</f>
        <v>1.1711716037656501</v>
      </c>
      <c r="R34" s="109">
        <f t="shared" si="39"/>
        <v>1.1111393957811335</v>
      </c>
      <c r="S34" s="261">
        <f>Manufacturing!CD116</f>
        <v>1.186258335280346</v>
      </c>
      <c r="T34" s="261">
        <f>NonManufacturing!CV39</f>
        <v>0.94874174903874375</v>
      </c>
      <c r="V34" s="112">
        <f t="shared" si="26"/>
        <v>0.85584963038453132</v>
      </c>
      <c r="W34" s="113">
        <f t="shared" si="27"/>
        <v>1.3723224677114905</v>
      </c>
      <c r="X34" s="112">
        <f t="shared" si="40"/>
        <v>0.96757327154691264</v>
      </c>
      <c r="Y34" s="112">
        <f t="shared" si="41"/>
        <v>1.1463701607546377</v>
      </c>
      <c r="Z34" s="112">
        <f t="shared" si="42"/>
        <v>1.2372216717402302</v>
      </c>
      <c r="AA34" s="112">
        <f t="shared" si="43"/>
        <v>1.1745018957312152</v>
      </c>
      <c r="AB34" s="112">
        <f t="shared" si="28"/>
        <v>1.1745016767592669</v>
      </c>
      <c r="AC34" s="112"/>
      <c r="AD34" s="112">
        <f t="shared" si="44"/>
        <v>1.1091971268451251</v>
      </c>
      <c r="AG34" s="89"/>
      <c r="AI34" s="109">
        <f t="shared" si="45"/>
        <v>0.86054273163857664</v>
      </c>
      <c r="AJ34" s="109">
        <f t="shared" si="46"/>
        <v>0.13945726836142336</v>
      </c>
      <c r="AL34" s="109">
        <f t="shared" si="47"/>
        <v>0.86096886290637253</v>
      </c>
      <c r="AM34" s="109">
        <f t="shared" si="48"/>
        <v>0.13903063125673795</v>
      </c>
      <c r="AN34" s="109">
        <f t="shared" si="49"/>
        <v>0.99999949416311051</v>
      </c>
      <c r="AO34" s="109"/>
      <c r="AP34" s="109">
        <f t="shared" si="50"/>
        <v>0.86096929841640435</v>
      </c>
      <c r="AQ34" s="109">
        <f t="shared" si="51"/>
        <v>0.1390307015835956</v>
      </c>
      <c r="AT34" s="19">
        <f t="shared" si="52"/>
        <v>-3.9681050446224289E-2</v>
      </c>
      <c r="AU34" s="19">
        <f t="shared" si="53"/>
        <v>1.1260771434512169E-2</v>
      </c>
      <c r="AV34" s="19"/>
      <c r="AW34" s="19">
        <f t="shared" si="54"/>
        <v>0.4959366955799851</v>
      </c>
      <c r="AX34" s="19">
        <f t="shared" si="55"/>
        <v>0.50406330442001479</v>
      </c>
      <c r="AY34" s="19"/>
      <c r="AZ34" s="19">
        <f t="shared" si="56"/>
        <v>3.5026334865969289E-2</v>
      </c>
      <c r="BA34" s="19">
        <f t="shared" si="57"/>
        <v>-3.3304290020132556E-2</v>
      </c>
      <c r="BB34" s="19"/>
      <c r="BC34" s="19"/>
      <c r="BD34" s="19">
        <f t="shared" si="58"/>
        <v>-7.5911826954714538E-4</v>
      </c>
      <c r="BE34" s="19">
        <f t="shared" si="59"/>
        <v>2.3750496641545906E-2</v>
      </c>
      <c r="BF34" s="19"/>
      <c r="BG34" s="19"/>
      <c r="BH34" s="19">
        <f t="shared" si="60"/>
        <v>0.96792703345370812</v>
      </c>
      <c r="BI34" s="19">
        <f t="shared" si="61"/>
        <v>0.93657266737243772</v>
      </c>
      <c r="BJ34" s="19">
        <f t="shared" si="4"/>
        <v>1.2372216717402302</v>
      </c>
      <c r="BK34" s="19"/>
      <c r="BL34" s="19">
        <f t="shared" si="62"/>
        <v>1.0258548655343087</v>
      </c>
      <c r="BM34" s="19">
        <f t="shared" si="63"/>
        <v>1.0717299628761747</v>
      </c>
      <c r="BN34" s="19">
        <f t="shared" si="5"/>
        <v>0.96757327154691264</v>
      </c>
      <c r="BO34" s="19"/>
      <c r="BP34" s="19">
        <f t="shared" si="64"/>
        <v>1.0026519809838648</v>
      </c>
      <c r="BQ34" s="19">
        <f t="shared" si="65"/>
        <v>0.9741961954941909</v>
      </c>
      <c r="BR34" s="19">
        <f t="shared" si="6"/>
        <v>1.1463701607546377</v>
      </c>
      <c r="BU34" s="90"/>
      <c r="BW34" s="87">
        <f t="shared" si="70"/>
        <v>1987</v>
      </c>
      <c r="BX34" s="109">
        <f t="shared" si="66"/>
        <v>1.0806422470141883</v>
      </c>
      <c r="BY34" s="115">
        <f t="shared" si="67"/>
        <v>0.98678769229015562</v>
      </c>
      <c r="BZ34" s="109">
        <f t="shared" si="68"/>
        <v>0.96836651928104966</v>
      </c>
      <c r="CA34" s="109">
        <f t="shared" si="69"/>
        <v>1.0326313963924834</v>
      </c>
      <c r="CD34" s="89"/>
      <c r="CF34" s="112">
        <f t="shared" si="7"/>
        <v>0.65201381893221988</v>
      </c>
      <c r="CG34" s="112">
        <f t="shared" si="8"/>
        <v>1.4979164830235852</v>
      </c>
      <c r="CH34" s="112">
        <f t="shared" si="9"/>
        <v>0.9190298482270679</v>
      </c>
      <c r="CI34" s="112">
        <f t="shared" si="29"/>
        <v>1.2717587460121405</v>
      </c>
      <c r="CJ34" s="112">
        <f t="shared" si="30"/>
        <v>1.281601137143793</v>
      </c>
      <c r="CK34" s="112">
        <f t="shared" si="31"/>
        <v>0.97666142332398331</v>
      </c>
      <c r="CL34" s="112">
        <f t="shared" si="32"/>
        <v>0.97666224653772737</v>
      </c>
      <c r="CM34" s="112"/>
      <c r="CN34" s="112">
        <f t="shared" si="33"/>
        <v>1.1687842473289838</v>
      </c>
    </row>
    <row r="35" spans="1:92" x14ac:dyDescent="0.2">
      <c r="A35" s="86" t="str">
        <f t="shared" si="10"/>
        <v>Source</v>
      </c>
      <c r="B35" s="86">
        <f t="shared" si="11"/>
        <v>1974</v>
      </c>
      <c r="D35" s="77">
        <f>Conversion_factors!$A36*D206+D290</f>
        <v>22770.273982528277</v>
      </c>
      <c r="E35" s="77">
        <f>Conversion_factors!$A36*E206+E290</f>
        <v>3645.6755376291244</v>
      </c>
      <c r="F35" s="108">
        <f t="shared" si="34"/>
        <v>26415.949520157403</v>
      </c>
      <c r="G35" s="108"/>
      <c r="H35" s="126">
        <f>Manufacturing!CE30</f>
        <v>719543.81322999997</v>
      </c>
      <c r="I35" s="126">
        <f>NonManufacturing!U40</f>
        <v>735399.60125740152</v>
      </c>
      <c r="J35" s="126">
        <f t="shared" si="35"/>
        <v>1454943.4144874015</v>
      </c>
      <c r="L35" s="79">
        <f t="shared" si="36"/>
        <v>31.645430846404665</v>
      </c>
      <c r="M35" s="79">
        <f t="shared" si="37"/>
        <v>4.9574075528402144</v>
      </c>
      <c r="N35" s="79">
        <f t="shared" si="38"/>
        <v>18.155997860208291</v>
      </c>
      <c r="P35" s="261">
        <f>Manufacturing!BZ117</f>
        <v>1.2331644622843996</v>
      </c>
      <c r="Q35" s="261">
        <f>NonManufacturing!CR40</f>
        <v>1.1940233192778809</v>
      </c>
      <c r="R35" s="109">
        <f t="shared" si="39"/>
        <v>1.1725939913110932</v>
      </c>
      <c r="S35" s="261">
        <f>Manufacturing!CD117</f>
        <v>1.289795484515474</v>
      </c>
      <c r="T35" s="261">
        <f>NonManufacturing!CV40</f>
        <v>0.98205283965496781</v>
      </c>
      <c r="V35" s="112">
        <f t="shared" si="26"/>
        <v>0.80473369451067811</v>
      </c>
      <c r="W35" s="113">
        <f t="shared" si="27"/>
        <v>1.4674282073859177</v>
      </c>
      <c r="X35" s="112">
        <f t="shared" si="40"/>
        <v>0.96561217215437545</v>
      </c>
      <c r="Y35" s="112">
        <f t="shared" si="41"/>
        <v>1.2379521178462844</v>
      </c>
      <c r="Z35" s="112">
        <f t="shared" si="42"/>
        <v>1.2275814714048292</v>
      </c>
      <c r="AA35" s="112">
        <f t="shared" si="43"/>
        <v>1.1808890331693793</v>
      </c>
      <c r="AB35" s="112">
        <f t="shared" si="28"/>
        <v>1.1808889227588508</v>
      </c>
      <c r="AC35" s="112"/>
      <c r="AD35" s="112">
        <f t="shared" si="44"/>
        <v>1.19538163353666</v>
      </c>
      <c r="AG35" s="89"/>
      <c r="AI35" s="109">
        <f t="shared" si="45"/>
        <v>0.86198960840505867</v>
      </c>
      <c r="AJ35" s="109">
        <f t="shared" si="46"/>
        <v>0.13801039159494127</v>
      </c>
      <c r="AL35" s="109">
        <f t="shared" si="47"/>
        <v>0.86126596746612649</v>
      </c>
      <c r="AM35" s="109">
        <f t="shared" si="48"/>
        <v>0.13873257249376217</v>
      </c>
      <c r="AN35" s="109">
        <f t="shared" si="49"/>
        <v>0.99999853995988863</v>
      </c>
      <c r="AO35" s="109"/>
      <c r="AP35" s="109">
        <f t="shared" si="50"/>
        <v>0.86126722495082153</v>
      </c>
      <c r="AQ35" s="109">
        <f t="shared" si="51"/>
        <v>0.1387327750491785</v>
      </c>
      <c r="AT35" s="19">
        <f t="shared" si="52"/>
        <v>-1.2195042146576178E-2</v>
      </c>
      <c r="AU35" s="19">
        <f t="shared" si="53"/>
        <v>1.9323926650867657E-2</v>
      </c>
      <c r="AV35" s="19"/>
      <c r="AW35" s="19">
        <f t="shared" si="54"/>
        <v>0.49455106368071788</v>
      </c>
      <c r="AX35" s="19">
        <f t="shared" si="55"/>
        <v>0.50544893631928212</v>
      </c>
      <c r="AY35" s="19"/>
      <c r="AZ35" s="19">
        <f t="shared" si="56"/>
        <v>-2.7978797117297013E-3</v>
      </c>
      <c r="BA35" s="19">
        <f t="shared" si="57"/>
        <v>2.7451529828180707E-3</v>
      </c>
      <c r="BB35" s="19"/>
      <c r="BC35" s="19"/>
      <c r="BD35" s="19">
        <f t="shared" si="58"/>
        <v>8.3679569172468743E-2</v>
      </c>
      <c r="BE35" s="19">
        <f t="shared" si="59"/>
        <v>3.4508483102803571E-2</v>
      </c>
      <c r="BF35" s="19"/>
      <c r="BG35" s="19"/>
      <c r="BH35" s="19">
        <f t="shared" si="60"/>
        <v>0.99220818665272681</v>
      </c>
      <c r="BI35" s="19">
        <f t="shared" si="61"/>
        <v>0.9292750679621139</v>
      </c>
      <c r="BJ35" s="19">
        <f t="shared" si="4"/>
        <v>1.2275814714048292</v>
      </c>
      <c r="BK35" s="19"/>
      <c r="BL35" s="19">
        <f t="shared" si="62"/>
        <v>0.99797317738076641</v>
      </c>
      <c r="BM35" s="19">
        <f t="shared" si="63"/>
        <v>1.0695577563457068</v>
      </c>
      <c r="BN35" s="19">
        <f t="shared" si="5"/>
        <v>0.96561217215437545</v>
      </c>
      <c r="BO35" s="19"/>
      <c r="BP35" s="19">
        <f t="shared" si="64"/>
        <v>1.0798886435000712</v>
      </c>
      <c r="BQ35" s="19">
        <f t="shared" si="65"/>
        <v>1.052023408055152</v>
      </c>
      <c r="BR35" s="19">
        <f t="shared" si="6"/>
        <v>1.2379521178462844</v>
      </c>
      <c r="BU35" s="90"/>
      <c r="BW35" s="87">
        <f t="shared" si="70"/>
        <v>1988</v>
      </c>
      <c r="BX35" s="109">
        <f t="shared" si="66"/>
        <v>1.1265223422049295</v>
      </c>
      <c r="BY35" s="115">
        <f t="shared" si="67"/>
        <v>0.98722485562380935</v>
      </c>
      <c r="BZ35" s="109">
        <f t="shared" si="68"/>
        <v>0.98563490875468929</v>
      </c>
      <c r="CA35" s="109">
        <f t="shared" si="69"/>
        <v>1.0961546258848338</v>
      </c>
      <c r="CD35" s="89"/>
      <c r="CF35" s="112">
        <f t="shared" si="7"/>
        <v>0.61307205232488815</v>
      </c>
      <c r="CG35" s="112">
        <f t="shared" si="8"/>
        <v>1.6017262350609793</v>
      </c>
      <c r="CH35" s="112">
        <f t="shared" si="9"/>
        <v>0.91716713774293035</v>
      </c>
      <c r="CI35" s="112">
        <f t="shared" si="29"/>
        <v>1.3733578270904023</v>
      </c>
      <c r="CJ35" s="112">
        <f t="shared" si="30"/>
        <v>1.2716151402975158</v>
      </c>
      <c r="CK35" s="112">
        <f t="shared" si="31"/>
        <v>0.98197267123596699</v>
      </c>
      <c r="CL35" s="112">
        <f t="shared" si="32"/>
        <v>0.9819735901914507</v>
      </c>
      <c r="CM35" s="112"/>
      <c r="CN35" s="112">
        <f t="shared" si="33"/>
        <v>1.2595986673693544</v>
      </c>
    </row>
    <row r="36" spans="1:92" x14ac:dyDescent="0.2">
      <c r="A36" s="86" t="str">
        <f t="shared" si="10"/>
        <v>Source</v>
      </c>
      <c r="B36" s="86">
        <f t="shared" si="11"/>
        <v>1975</v>
      </c>
      <c r="D36" s="77">
        <f>Conversion_factors!$A37*D207+D291</f>
        <v>20914.100569364258</v>
      </c>
      <c r="E36" s="77">
        <f>Conversion_factors!$A37*E207+E291</f>
        <v>3475.7017837390908</v>
      </c>
      <c r="F36" s="108">
        <f t="shared" si="34"/>
        <v>24389.80235310335</v>
      </c>
      <c r="G36" s="108"/>
      <c r="H36" s="126">
        <f>Manufacturing!CE31</f>
        <v>669440.33123000001</v>
      </c>
      <c r="I36" s="126">
        <f>NonManufacturing!U41</f>
        <v>727136.53513708129</v>
      </c>
      <c r="J36" s="126">
        <f t="shared" si="35"/>
        <v>1396576.8663670812</v>
      </c>
      <c r="L36" s="79">
        <f t="shared" si="36"/>
        <v>31.241172056272166</v>
      </c>
      <c r="M36" s="79">
        <f t="shared" si="37"/>
        <v>4.7799850726574267</v>
      </c>
      <c r="N36" s="79">
        <f t="shared" si="38"/>
        <v>17.46398851396458</v>
      </c>
      <c r="P36" s="261">
        <f>Manufacturing!BZ118</f>
        <v>1.2661274818135029</v>
      </c>
      <c r="Q36" s="261">
        <f>NonManufacturing!CR41</f>
        <v>1.1551228200834982</v>
      </c>
      <c r="R36" s="109">
        <f t="shared" si="39"/>
        <v>1.1306275941633233</v>
      </c>
      <c r="S36" s="261">
        <f>Manufacturing!CD118</f>
        <v>1.2401675254572007</v>
      </c>
      <c r="T36" s="261">
        <f>NonManufacturing!CV41</f>
        <v>0.97879426715991602</v>
      </c>
      <c r="V36" s="112">
        <f t="shared" si="26"/>
        <v>0.77245097654583639</v>
      </c>
      <c r="W36" s="113">
        <f t="shared" si="27"/>
        <v>1.4114977075989419</v>
      </c>
      <c r="X36" s="112">
        <f t="shared" si="40"/>
        <v>0.94394458293670869</v>
      </c>
      <c r="Y36" s="112">
        <f t="shared" si="41"/>
        <v>1.1963294975367389</v>
      </c>
      <c r="Z36" s="112">
        <f t="shared" si="42"/>
        <v>1.2499210771176557</v>
      </c>
      <c r="AA36" s="112">
        <f t="shared" si="43"/>
        <v>1.0903120897504404</v>
      </c>
      <c r="AB36" s="112">
        <f t="shared" si="28"/>
        <v>1.090312782627012</v>
      </c>
      <c r="AC36" s="112"/>
      <c r="AD36" s="112">
        <f t="shared" si="44"/>
        <v>1.1292687486071993</v>
      </c>
      <c r="AG36" s="89"/>
      <c r="AI36" s="109">
        <f t="shared" si="45"/>
        <v>0.85749364699969188</v>
      </c>
      <c r="AJ36" s="109">
        <f t="shared" si="46"/>
        <v>0.14250635300030809</v>
      </c>
      <c r="AL36" s="109">
        <f t="shared" si="47"/>
        <v>0.85973966842132266</v>
      </c>
      <c r="AM36" s="109">
        <f t="shared" si="48"/>
        <v>0.14024636169327329</v>
      </c>
      <c r="AN36" s="109">
        <f t="shared" si="49"/>
        <v>0.99998603011459597</v>
      </c>
      <c r="AO36" s="109"/>
      <c r="AP36" s="109">
        <f t="shared" si="50"/>
        <v>0.85975167905375494</v>
      </c>
      <c r="AQ36" s="109">
        <f t="shared" si="51"/>
        <v>0.14024832094624501</v>
      </c>
      <c r="AT36" s="19">
        <f t="shared" si="52"/>
        <v>2.6379416052357798E-2</v>
      </c>
      <c r="AU36" s="19">
        <f t="shared" si="53"/>
        <v>-3.3121869108248492E-2</v>
      </c>
      <c r="AV36" s="19"/>
      <c r="AW36" s="19">
        <f t="shared" si="54"/>
        <v>0.47934370628049766</v>
      </c>
      <c r="AX36" s="19">
        <f t="shared" si="55"/>
        <v>0.52065629371950239</v>
      </c>
      <c r="AY36" s="19"/>
      <c r="AZ36" s="19">
        <f t="shared" si="56"/>
        <v>-3.1232519247364688E-2</v>
      </c>
      <c r="BA36" s="19">
        <f t="shared" si="57"/>
        <v>2.9643101924703406E-2</v>
      </c>
      <c r="BB36" s="19"/>
      <c r="BC36" s="19"/>
      <c r="BD36" s="19">
        <f t="shared" si="58"/>
        <v>-3.923719500286664E-2</v>
      </c>
      <c r="BE36" s="19">
        <f t="shared" si="59"/>
        <v>-3.323640566774862E-3</v>
      </c>
      <c r="BF36" s="19"/>
      <c r="BG36" s="19"/>
      <c r="BH36" s="19">
        <f t="shared" si="60"/>
        <v>1.0181980636179375</v>
      </c>
      <c r="BI36" s="19">
        <f t="shared" si="61"/>
        <v>0.94618607476745165</v>
      </c>
      <c r="BJ36" s="19">
        <f t="shared" si="4"/>
        <v>1.2499210771176557</v>
      </c>
      <c r="BK36" s="19"/>
      <c r="BL36" s="19">
        <f t="shared" si="62"/>
        <v>0.97756077456094603</v>
      </c>
      <c r="BM36" s="19">
        <f t="shared" si="63"/>
        <v>1.0455577087309766</v>
      </c>
      <c r="BN36" s="19">
        <f t="shared" si="5"/>
        <v>0.94394458293670869</v>
      </c>
      <c r="BO36" s="19"/>
      <c r="BP36" s="19">
        <f t="shared" si="64"/>
        <v>0.96637784312533992</v>
      </c>
      <c r="BQ36" s="19">
        <f t="shared" si="65"/>
        <v>1.0166521119937071</v>
      </c>
      <c r="BR36" s="19">
        <f t="shared" si="6"/>
        <v>1.1963294975367389</v>
      </c>
      <c r="BU36" s="90"/>
      <c r="BW36" s="87">
        <f t="shared" si="70"/>
        <v>1989</v>
      </c>
      <c r="BX36" s="109">
        <f t="shared" si="66"/>
        <v>1.1378277320286494</v>
      </c>
      <c r="BY36" s="115">
        <f t="shared" si="67"/>
        <v>0.98621779913517138</v>
      </c>
      <c r="BZ36" s="109">
        <f t="shared" si="68"/>
        <v>0.99347436664872446</v>
      </c>
      <c r="CA36" s="109">
        <f t="shared" si="69"/>
        <v>1.1148227736219838</v>
      </c>
      <c r="CD36" s="89"/>
      <c r="CF36" s="112">
        <f t="shared" si="7"/>
        <v>0.58847803781756047</v>
      </c>
      <c r="CG36" s="112">
        <f t="shared" si="8"/>
        <v>1.5406770141192205</v>
      </c>
      <c r="CH36" s="112">
        <f t="shared" si="9"/>
        <v>0.89658661757382474</v>
      </c>
      <c r="CI36" s="112">
        <f t="shared" si="29"/>
        <v>1.3271825747829262</v>
      </c>
      <c r="CJ36" s="112">
        <f t="shared" si="30"/>
        <v>1.2947560735181824</v>
      </c>
      <c r="CK36" s="112">
        <f t="shared" si="31"/>
        <v>0.90665307677520024</v>
      </c>
      <c r="CL36" s="112">
        <f t="shared" si="32"/>
        <v>0.9066545861794969</v>
      </c>
      <c r="CM36" s="112"/>
      <c r="CN36" s="112">
        <f t="shared" si="33"/>
        <v>1.1899341356275437</v>
      </c>
    </row>
    <row r="37" spans="1:92" x14ac:dyDescent="0.2">
      <c r="A37" s="86" t="str">
        <f t="shared" si="10"/>
        <v>Source</v>
      </c>
      <c r="B37" s="86">
        <f t="shared" si="11"/>
        <v>1976</v>
      </c>
      <c r="D37" s="77">
        <f>Conversion_factors!$A38*D208+D292</f>
        <v>21997.203967042162</v>
      </c>
      <c r="E37" s="77">
        <f>Conversion_factors!$A38*E208+E292</f>
        <v>3608.7802344700467</v>
      </c>
      <c r="F37" s="108">
        <f t="shared" si="34"/>
        <v>25605.984201512209</v>
      </c>
      <c r="G37" s="108"/>
      <c r="H37" s="126">
        <f>Manufacturing!CE32</f>
        <v>737022.22022000002</v>
      </c>
      <c r="I37" s="126">
        <f>NonManufacturing!U42</f>
        <v>755382.85757648654</v>
      </c>
      <c r="J37" s="126">
        <f t="shared" si="35"/>
        <v>1492405.0777964867</v>
      </c>
      <c r="L37" s="79">
        <f t="shared" si="36"/>
        <v>29.846052620334877</v>
      </c>
      <c r="M37" s="79">
        <f t="shared" si="37"/>
        <v>4.7774187596051432</v>
      </c>
      <c r="N37" s="79">
        <f t="shared" si="38"/>
        <v>17.157529535693524</v>
      </c>
      <c r="P37" s="261">
        <f>Manufacturing!BZ119</f>
        <v>1.2184604082755295</v>
      </c>
      <c r="Q37" s="261">
        <f>NonManufacturing!CR42</f>
        <v>1.167970468456156</v>
      </c>
      <c r="R37" s="109">
        <f t="shared" si="39"/>
        <v>1.1300205746207788</v>
      </c>
      <c r="S37" s="261">
        <f>Manufacturing!CD119</f>
        <v>1.2311357917394641</v>
      </c>
      <c r="T37" s="261">
        <f>NonManufacturing!CV42</f>
        <v>0.96750783101088145</v>
      </c>
      <c r="V37" s="112">
        <f t="shared" si="26"/>
        <v>0.82545385614518152</v>
      </c>
      <c r="W37" s="113">
        <f t="shared" si="27"/>
        <v>1.3867286724523131</v>
      </c>
      <c r="X37" s="112">
        <f t="shared" si="40"/>
        <v>0.96453838223256627</v>
      </c>
      <c r="Y37" s="112">
        <f t="shared" si="41"/>
        <v>1.1868954275069028</v>
      </c>
      <c r="Z37" s="112">
        <f t="shared" si="42"/>
        <v>1.2113210228543583</v>
      </c>
      <c r="AA37" s="112">
        <f t="shared" si="43"/>
        <v>1.1446798196208006</v>
      </c>
      <c r="AB37" s="112">
        <f t="shared" si="28"/>
        <v>1.1446805301028502</v>
      </c>
      <c r="AC37" s="112"/>
      <c r="AD37" s="112">
        <f t="shared" si="44"/>
        <v>1.1448061955267381</v>
      </c>
      <c r="AG37" s="89"/>
      <c r="AI37" s="109">
        <f t="shared" si="45"/>
        <v>0.85906496676441269</v>
      </c>
      <c r="AJ37" s="109">
        <f t="shared" si="46"/>
        <v>0.14093503323558731</v>
      </c>
      <c r="AL37" s="109">
        <f t="shared" si="47"/>
        <v>0.85827906715373348</v>
      </c>
      <c r="AM37" s="109">
        <f t="shared" si="48"/>
        <v>0.14171924127983859</v>
      </c>
      <c r="AN37" s="109">
        <f t="shared" si="49"/>
        <v>0.99999830843357207</v>
      </c>
      <c r="AO37" s="109"/>
      <c r="AP37" s="109">
        <f t="shared" si="50"/>
        <v>0.85828051899224511</v>
      </c>
      <c r="AQ37" s="109">
        <f t="shared" si="51"/>
        <v>0.14171948100775486</v>
      </c>
      <c r="AT37" s="19">
        <f t="shared" si="52"/>
        <v>-3.8374913814916957E-2</v>
      </c>
      <c r="AU37" s="19">
        <f t="shared" si="53"/>
        <v>1.1060924175431308E-2</v>
      </c>
      <c r="AV37" s="19"/>
      <c r="AW37" s="19">
        <f t="shared" si="54"/>
        <v>0.49384864148827612</v>
      </c>
      <c r="AX37" s="19">
        <f t="shared" si="55"/>
        <v>0.50615135851172377</v>
      </c>
      <c r="AY37" s="19"/>
      <c r="AZ37" s="19">
        <f t="shared" si="56"/>
        <v>2.9811186749954456E-2</v>
      </c>
      <c r="BA37" s="19">
        <f t="shared" si="57"/>
        <v>-2.8254367048051239E-2</v>
      </c>
      <c r="BB37" s="19"/>
      <c r="BC37" s="19"/>
      <c r="BD37" s="19">
        <f t="shared" si="58"/>
        <v>-7.3093204429913565E-3</v>
      </c>
      <c r="BE37" s="19">
        <f t="shared" si="59"/>
        <v>-1.1597955603421964E-2</v>
      </c>
      <c r="BF37" s="19"/>
      <c r="BG37" s="19"/>
      <c r="BH37" s="19">
        <f t="shared" si="60"/>
        <v>0.96911800675262649</v>
      </c>
      <c r="BI37" s="19">
        <f t="shared" si="61"/>
        <v>0.9169659627957244</v>
      </c>
      <c r="BJ37" s="19">
        <f t="shared" si="4"/>
        <v>1.2113210228543583</v>
      </c>
      <c r="BK37" s="19"/>
      <c r="BL37" s="19">
        <f t="shared" si="62"/>
        <v>1.021816746097306</v>
      </c>
      <c r="BM37" s="19">
        <f t="shared" si="63"/>
        <v>1.0683683757924414</v>
      </c>
      <c r="BN37" s="19">
        <f t="shared" si="5"/>
        <v>0.96453838223256627</v>
      </c>
      <c r="BO37" s="19"/>
      <c r="BP37" s="19">
        <f t="shared" si="64"/>
        <v>0.99211415412788784</v>
      </c>
      <c r="BQ37" s="19">
        <f t="shared" si="65"/>
        <v>1.0086349501329674</v>
      </c>
      <c r="BR37" s="19">
        <f t="shared" si="6"/>
        <v>1.1868954275069028</v>
      </c>
      <c r="BU37" s="90"/>
      <c r="BW37" s="87">
        <f t="shared" si="70"/>
        <v>1990</v>
      </c>
      <c r="BX37" s="109">
        <f t="shared" si="66"/>
        <v>1.1363234659531918</v>
      </c>
      <c r="BY37" s="115">
        <f t="shared" si="67"/>
        <v>0.98827719226876576</v>
      </c>
      <c r="BZ37" s="109">
        <f t="shared" si="68"/>
        <v>0.99878982276269668</v>
      </c>
      <c r="CA37" s="109">
        <f t="shared" si="69"/>
        <v>1.1216430699755289</v>
      </c>
      <c r="CD37" s="89"/>
      <c r="CF37" s="112">
        <f t="shared" si="7"/>
        <v>0.62885733894134144</v>
      </c>
      <c r="CG37" s="112">
        <f t="shared" si="8"/>
        <v>1.5136411337866646</v>
      </c>
      <c r="CH37" s="112">
        <f t="shared" si="9"/>
        <v>0.91614722016367534</v>
      </c>
      <c r="CI37" s="112">
        <f t="shared" si="29"/>
        <v>1.3167166175540352</v>
      </c>
      <c r="CJ37" s="112">
        <f t="shared" si="30"/>
        <v>1.254771425198798</v>
      </c>
      <c r="CK37" s="112">
        <f t="shared" si="31"/>
        <v>0.9518627649256155</v>
      </c>
      <c r="CL37" s="112">
        <f t="shared" si="32"/>
        <v>0.95186433550523708</v>
      </c>
      <c r="CM37" s="112"/>
      <c r="CN37" s="112">
        <f t="shared" si="33"/>
        <v>1.2063062689154467</v>
      </c>
    </row>
    <row r="38" spans="1:92" x14ac:dyDescent="0.2">
      <c r="A38" s="86" t="str">
        <f t="shared" si="10"/>
        <v>Source</v>
      </c>
      <c r="B38" s="86">
        <f t="shared" si="11"/>
        <v>1977</v>
      </c>
      <c r="D38" s="77">
        <f>Conversion_factors!$A39*D209+D293</f>
        <v>22439.484242961225</v>
      </c>
      <c r="E38" s="77">
        <f>Conversion_factors!$A39*E209+E293</f>
        <v>3703.1530205313084</v>
      </c>
      <c r="F38" s="108">
        <f>D38+E38</f>
        <v>26142.637263492536</v>
      </c>
      <c r="G38" s="108"/>
      <c r="H38" s="126">
        <f>Manufacturing!CE33</f>
        <v>786547.58512000006</v>
      </c>
      <c r="I38" s="126">
        <f>NonManufacturing!U43</f>
        <v>773357.38088766427</v>
      </c>
      <c r="J38" s="126">
        <f t="shared" si="35"/>
        <v>1559904.9660076643</v>
      </c>
      <c r="L38" s="79">
        <f t="shared" si="36"/>
        <v>28.529086691605229</v>
      </c>
      <c r="M38" s="79">
        <f t="shared" si="37"/>
        <v>4.7884110400301694</v>
      </c>
      <c r="N38" s="79">
        <f t="shared" si="38"/>
        <v>16.759121762654924</v>
      </c>
      <c r="P38" s="261">
        <f>Manufacturing!BZ120</f>
        <v>1.1684171816188675</v>
      </c>
      <c r="Q38" s="261">
        <f>NonManufacturing!CR43</f>
        <v>1.1533880073830483</v>
      </c>
      <c r="R38" s="109">
        <f t="shared" si="39"/>
        <v>1.1326206194707951</v>
      </c>
      <c r="S38" s="261">
        <f>Manufacturing!CD120</f>
        <v>1.2272145148021603</v>
      </c>
      <c r="T38" s="261">
        <f>NonManufacturing!CV43</f>
        <v>0.98199444785335255</v>
      </c>
      <c r="V38" s="112">
        <f t="shared" si="26"/>
        <v>0.8627882527123335</v>
      </c>
      <c r="W38" s="113">
        <f t="shared" si="27"/>
        <v>1.3545280295187752</v>
      </c>
      <c r="X38" s="112">
        <f t="shared" si="40"/>
        <v>0.97904986279320849</v>
      </c>
      <c r="Y38" s="112">
        <f t="shared" si="41"/>
        <v>1.1861366458277287</v>
      </c>
      <c r="Z38" s="112">
        <f t="shared" si="42"/>
        <v>1.1664019913158563</v>
      </c>
      <c r="AA38" s="112">
        <f t="shared" si="43"/>
        <v>1.1686703083241374</v>
      </c>
      <c r="AB38" s="112">
        <f t="shared" si="28"/>
        <v>1.168670871838384</v>
      </c>
      <c r="AC38" s="112"/>
      <c r="AD38" s="112">
        <f t="shared" si="44"/>
        <v>1.1612869203516343</v>
      </c>
      <c r="AG38" s="89"/>
      <c r="AI38" s="109">
        <f t="shared" si="45"/>
        <v>0.85834814662319248</v>
      </c>
      <c r="AJ38" s="109">
        <f t="shared" si="46"/>
        <v>0.1416518533768075</v>
      </c>
      <c r="AL38" s="109">
        <f t="shared" si="47"/>
        <v>0.85870650682893279</v>
      </c>
      <c r="AM38" s="109">
        <f t="shared" si="48"/>
        <v>0.14129314025368306</v>
      </c>
      <c r="AN38" s="109">
        <f t="shared" si="49"/>
        <v>0.99999964708261579</v>
      </c>
      <c r="AO38" s="109"/>
      <c r="AP38" s="109">
        <f t="shared" si="50"/>
        <v>0.85870680988149395</v>
      </c>
      <c r="AQ38" s="109">
        <f t="shared" si="51"/>
        <v>0.14129319011850613</v>
      </c>
      <c r="AT38" s="19">
        <f t="shared" si="52"/>
        <v>-4.1938104695256023E-2</v>
      </c>
      <c r="AU38" s="19">
        <f t="shared" si="53"/>
        <v>-1.2563895707014888E-2</v>
      </c>
      <c r="AV38" s="19"/>
      <c r="AW38" s="19">
        <f t="shared" si="54"/>
        <v>0.50422788712125655</v>
      </c>
      <c r="AX38" s="19">
        <f t="shared" si="55"/>
        <v>0.49577211287874345</v>
      </c>
      <c r="AY38" s="19"/>
      <c r="AZ38" s="19">
        <f t="shared" si="56"/>
        <v>2.0799246374482942E-2</v>
      </c>
      <c r="BA38" s="19">
        <f t="shared" si="57"/>
        <v>-2.0719380747015865E-2</v>
      </c>
      <c r="BB38" s="19"/>
      <c r="BC38" s="19"/>
      <c r="BD38" s="19">
        <f t="shared" si="58"/>
        <v>-3.1901720861369216E-3</v>
      </c>
      <c r="BE38" s="19">
        <f t="shared" si="59"/>
        <v>1.486213548205159E-2</v>
      </c>
      <c r="BF38" s="19"/>
      <c r="BG38" s="19"/>
      <c r="BH38" s="19">
        <f t="shared" si="60"/>
        <v>0.96291731862074448</v>
      </c>
      <c r="BI38" s="19">
        <f t="shared" si="61"/>
        <v>0.88296240616174826</v>
      </c>
      <c r="BJ38" s="19">
        <f t="shared" si="4"/>
        <v>1.1664019913158563</v>
      </c>
      <c r="BK38" s="19"/>
      <c r="BL38" s="19">
        <f t="shared" si="62"/>
        <v>1.0150450006220109</v>
      </c>
      <c r="BM38" s="19">
        <f t="shared" si="63"/>
        <v>1.0844419786707753</v>
      </c>
      <c r="BN38" s="19">
        <f t="shared" si="5"/>
        <v>0.97904986279320849</v>
      </c>
      <c r="BO38" s="19"/>
      <c r="BP38" s="19">
        <f t="shared" si="64"/>
        <v>0.99936070047824865</v>
      </c>
      <c r="BQ38" s="19">
        <f t="shared" si="65"/>
        <v>1.0079901302917258</v>
      </c>
      <c r="BR38" s="19">
        <f t="shared" si="6"/>
        <v>1.1861366458277287</v>
      </c>
      <c r="BU38" s="90"/>
      <c r="BW38" s="87">
        <f t="shared" si="70"/>
        <v>1991</v>
      </c>
      <c r="BX38" s="109">
        <f t="shared" si="66"/>
        <v>1.1099379889298888</v>
      </c>
      <c r="BY38" s="115">
        <f t="shared" si="67"/>
        <v>0.99551391250890864</v>
      </c>
      <c r="BZ38" s="109">
        <f t="shared" si="68"/>
        <v>0.98654014579539662</v>
      </c>
      <c r="CA38" s="109">
        <f t="shared" si="69"/>
        <v>1.090085829939534</v>
      </c>
      <c r="CD38" s="89"/>
      <c r="CF38" s="112">
        <f t="shared" si="7"/>
        <v>0.65729988494365932</v>
      </c>
      <c r="CG38" s="112">
        <f t="shared" si="8"/>
        <v>1.4784935099963619</v>
      </c>
      <c r="CH38" s="112">
        <f t="shared" si="9"/>
        <v>0.92993065566089128</v>
      </c>
      <c r="CI38" s="112">
        <f t="shared" si="29"/>
        <v>1.3158748412501509</v>
      </c>
      <c r="CJ38" s="112">
        <f t="shared" si="30"/>
        <v>1.2082411362343568</v>
      </c>
      <c r="CK38" s="112">
        <f t="shared" si="31"/>
        <v>0.97181214510831138</v>
      </c>
      <c r="CL38" s="112">
        <f t="shared" si="32"/>
        <v>0.97181361401055566</v>
      </c>
      <c r="CM38" s="112"/>
      <c r="CN38" s="112">
        <f t="shared" si="33"/>
        <v>1.2236723538914238</v>
      </c>
    </row>
    <row r="39" spans="1:92" x14ac:dyDescent="0.2">
      <c r="A39" s="86" t="str">
        <f t="shared" si="10"/>
        <v>Source</v>
      </c>
      <c r="B39" s="86">
        <f t="shared" si="11"/>
        <v>1978</v>
      </c>
      <c r="D39" s="77">
        <f>Conversion_factors!$A40*D210+D294</f>
        <v>22828.306887027404</v>
      </c>
      <c r="E39" s="77">
        <f>Conversion_factors!$A40*E210+E294</f>
        <v>4063.6409260887604</v>
      </c>
      <c r="F39" s="108">
        <f t="shared" ref="F39:F45" si="71">D39+E39</f>
        <v>26891.947813116163</v>
      </c>
      <c r="G39" s="108"/>
      <c r="H39" s="126">
        <f>Manufacturing!CE34</f>
        <v>831370.93094000011</v>
      </c>
      <c r="I39" s="126">
        <f>NonManufacturing!U44</f>
        <v>780960.588430073</v>
      </c>
      <c r="J39" s="126">
        <f t="shared" si="35"/>
        <v>1612331.519370073</v>
      </c>
      <c r="L39" s="79">
        <f t="shared" ref="L39:L45" si="72">D39/H39*1000</f>
        <v>27.458630122196222</v>
      </c>
      <c r="M39" s="79">
        <f t="shared" ref="M39:M45" si="73">E39/I39*1000</f>
        <v>5.2033879638634515</v>
      </c>
      <c r="N39" s="79">
        <f t="shared" ref="N39:N45" si="74">F39/J39*1000</f>
        <v>16.678919620465315</v>
      </c>
      <c r="P39" s="261">
        <f>Manufacturing!BZ121</f>
        <v>1.139923468940284</v>
      </c>
      <c r="Q39" s="261">
        <f>NonManufacturing!CR44</f>
        <v>1.2100205344186081</v>
      </c>
      <c r="R39" s="109">
        <f t="shared" si="39"/>
        <v>1.2307766500640196</v>
      </c>
      <c r="S39" s="261">
        <f>Manufacturing!CD121</f>
        <v>1.2106921975852398</v>
      </c>
      <c r="T39" s="261">
        <f>NonManufacturing!CV44</f>
        <v>1.017153523477504</v>
      </c>
      <c r="V39" s="112">
        <f t="shared" si="26"/>
        <v>0.89178554123757581</v>
      </c>
      <c r="W39" s="113">
        <f t="shared" si="27"/>
        <v>1.3480458253101182</v>
      </c>
      <c r="X39" s="112">
        <f t="shared" si="40"/>
        <v>0.99452995545848122</v>
      </c>
      <c r="Y39" s="112">
        <f t="shared" si="41"/>
        <v>1.1785421722079203</v>
      </c>
      <c r="Z39" s="112">
        <f t="shared" si="42"/>
        <v>1.1501155338117541</v>
      </c>
      <c r="AA39" s="112">
        <f t="shared" si="43"/>
        <v>1.2021672493260285</v>
      </c>
      <c r="AB39" s="112">
        <f t="shared" si="28"/>
        <v>1.2021677759372382</v>
      </c>
      <c r="AC39" s="112"/>
      <c r="AD39" s="112">
        <f t="shared" si="44"/>
        <v>1.1720954940318846</v>
      </c>
      <c r="AG39" s="89"/>
      <c r="AI39" s="109">
        <f t="shared" si="0"/>
        <v>0.84889004863728101</v>
      </c>
      <c r="AJ39" s="109">
        <f t="shared" si="1"/>
        <v>0.15110995136271899</v>
      </c>
      <c r="AL39" s="109">
        <f t="shared" si="12"/>
        <v>0.85361036458311268</v>
      </c>
      <c r="AM39" s="109">
        <f t="shared" si="13"/>
        <v>0.14632996190829767</v>
      </c>
      <c r="AN39" s="109">
        <f t="shared" si="14"/>
        <v>0.9999403264914104</v>
      </c>
      <c r="AO39" s="109"/>
      <c r="AP39" s="109">
        <f t="shared" si="15"/>
        <v>0.85366130554836195</v>
      </c>
      <c r="AQ39" s="109">
        <f t="shared" si="16"/>
        <v>0.14633869445163802</v>
      </c>
      <c r="AT39" s="19">
        <f t="shared" si="17"/>
        <v>-2.4688869033014527E-2</v>
      </c>
      <c r="AU39" s="19">
        <f t="shared" si="17"/>
        <v>4.7933625535194174E-2</v>
      </c>
      <c r="AV39" s="19"/>
      <c r="AW39" s="19">
        <f t="shared" si="2"/>
        <v>0.51563274733028297</v>
      </c>
      <c r="AX39" s="19">
        <f t="shared" si="3"/>
        <v>0.48436725266971709</v>
      </c>
      <c r="AY39" s="19"/>
      <c r="AZ39" s="19">
        <f t="shared" si="18"/>
        <v>2.2366459235644748E-2</v>
      </c>
      <c r="BA39" s="19">
        <f t="shared" si="18"/>
        <v>-2.3272965812893742E-2</v>
      </c>
      <c r="BB39" s="19"/>
      <c r="BC39" s="19"/>
      <c r="BD39" s="19">
        <f t="shared" si="24"/>
        <v>-1.3554718975255987E-2</v>
      </c>
      <c r="BE39" s="19">
        <f t="shared" si="24"/>
        <v>3.5177687439360054E-2</v>
      </c>
      <c r="BF39" s="19"/>
      <c r="BG39" s="19"/>
      <c r="BH39" s="19">
        <f t="shared" si="19"/>
        <v>0.98603701157460411</v>
      </c>
      <c r="BI39" s="19">
        <f t="shared" si="20"/>
        <v>0.87063361230445202</v>
      </c>
      <c r="BJ39" s="19">
        <f t="shared" si="4"/>
        <v>1.1501155338117541</v>
      </c>
      <c r="BK39" s="19"/>
      <c r="BL39" s="19">
        <f t="shared" si="21"/>
        <v>1.0158113424592168</v>
      </c>
      <c r="BM39" s="19">
        <f t="shared" si="22"/>
        <v>1.1015884621726897</v>
      </c>
      <c r="BN39" s="19">
        <f t="shared" si="5"/>
        <v>0.99452995545848122</v>
      </c>
      <c r="BO39" s="19"/>
      <c r="BP39" s="19">
        <f t="shared" si="25"/>
        <v>0.99359730293594561</v>
      </c>
      <c r="BQ39" s="19">
        <f t="shared" si="23"/>
        <v>1.0015362748439112</v>
      </c>
      <c r="BR39" s="19">
        <f t="shared" si="6"/>
        <v>1.1785421722079203</v>
      </c>
      <c r="BU39" s="90"/>
      <c r="BW39" s="87">
        <f t="shared" si="70"/>
        <v>1992</v>
      </c>
      <c r="BX39" s="109">
        <f t="shared" si="66"/>
        <v>1.1457331735561269</v>
      </c>
      <c r="BY39" s="115">
        <f t="shared" si="67"/>
        <v>0.98234227190781886</v>
      </c>
      <c r="BZ39" s="109">
        <f t="shared" si="68"/>
        <v>0.98335033916135195</v>
      </c>
      <c r="CA39" s="109">
        <f t="shared" si="69"/>
        <v>1.106762703704594</v>
      </c>
      <c r="CD39" s="89"/>
      <c r="CF39" s="112">
        <f t="shared" si="7"/>
        <v>0.67939095346644174</v>
      </c>
      <c r="CG39" s="112">
        <f t="shared" si="8"/>
        <v>1.4714180588841577</v>
      </c>
      <c r="CH39" s="112">
        <f t="shared" si="9"/>
        <v>0.94463410772086964</v>
      </c>
      <c r="CI39" s="112">
        <f t="shared" si="29"/>
        <v>1.3074496932674156</v>
      </c>
      <c r="CJ39" s="112">
        <f t="shared" si="30"/>
        <v>1.1913704792340292</v>
      </c>
      <c r="CK39" s="112">
        <f t="shared" si="31"/>
        <v>0.99966665108638708</v>
      </c>
      <c r="CL39" s="112">
        <f t="shared" si="32"/>
        <v>0.99966811797304866</v>
      </c>
      <c r="CM39" s="112"/>
      <c r="CN39" s="112">
        <f t="shared" si="33"/>
        <v>1.2350615743895899</v>
      </c>
    </row>
    <row r="40" spans="1:92" x14ac:dyDescent="0.2">
      <c r="A40" s="86" t="str">
        <f t="shared" si="10"/>
        <v>Source</v>
      </c>
      <c r="B40" s="86">
        <f t="shared" si="11"/>
        <v>1979</v>
      </c>
      <c r="D40" s="77">
        <f>Conversion_factors!$A41*D211+D295</f>
        <v>22731.262058125591</v>
      </c>
      <c r="E40" s="77">
        <f>Conversion_factors!$A41*E211+E295</f>
        <v>3836.0261319553329</v>
      </c>
      <c r="F40" s="108">
        <f t="shared" si="71"/>
        <v>26567.288190080923</v>
      </c>
      <c r="G40" s="108"/>
      <c r="H40" s="126">
        <f>Manufacturing!CE35</f>
        <v>845804.58787000005</v>
      </c>
      <c r="I40" s="126">
        <f>NonManufacturing!U45</f>
        <v>767047.22501193685</v>
      </c>
      <c r="J40" s="126">
        <f t="shared" si="35"/>
        <v>1612851.8128819368</v>
      </c>
      <c r="L40" s="79">
        <f t="shared" si="72"/>
        <v>26.875311844039537</v>
      </c>
      <c r="M40" s="79">
        <f t="shared" si="73"/>
        <v>5.0010299325385557</v>
      </c>
      <c r="N40" s="79">
        <f t="shared" si="74"/>
        <v>16.472243747309282</v>
      </c>
      <c r="P40" s="261">
        <f>Manufacturing!BZ122</f>
        <v>1.110113547788808</v>
      </c>
      <c r="Q40" s="261">
        <f>NonManufacturing!CR45</f>
        <v>1.084685278304317</v>
      </c>
      <c r="R40" s="109">
        <f t="shared" si="39"/>
        <v>1.1829121545397068</v>
      </c>
      <c r="S40" s="261">
        <f>Manufacturing!CD122</f>
        <v>1.2167930507617324</v>
      </c>
      <c r="T40" s="261">
        <f>NonManufacturing!CV45</f>
        <v>1.0905579509560113</v>
      </c>
      <c r="V40" s="112">
        <f t="shared" si="26"/>
        <v>0.89207331718532945</v>
      </c>
      <c r="W40" s="113">
        <f t="shared" si="27"/>
        <v>1.3313415930013026</v>
      </c>
      <c r="X40" s="112">
        <f t="shared" si="40"/>
        <v>1.006225523682432</v>
      </c>
      <c r="Y40" s="112">
        <f t="shared" si="41"/>
        <v>1.1958486314765839</v>
      </c>
      <c r="Z40" s="112">
        <f t="shared" si="42"/>
        <v>1.1064143594487821</v>
      </c>
      <c r="AA40" s="112">
        <f t="shared" si="43"/>
        <v>1.1876538834133392</v>
      </c>
      <c r="AB40" s="112">
        <f t="shared" si="28"/>
        <v>1.1876543111754729</v>
      </c>
      <c r="AC40" s="112"/>
      <c r="AD40" s="112">
        <f t="shared" si="44"/>
        <v>1.2032934154524453</v>
      </c>
      <c r="AG40" s="89"/>
      <c r="AI40" s="109">
        <f t="shared" si="0"/>
        <v>0.85561092632000213</v>
      </c>
      <c r="AJ40" s="109">
        <f t="shared" si="1"/>
        <v>0.14438907367999793</v>
      </c>
      <c r="AL40" s="109">
        <f t="shared" si="12"/>
        <v>0.85224607070359726</v>
      </c>
      <c r="AM40" s="109">
        <f t="shared" si="13"/>
        <v>0.14772403221757432</v>
      </c>
      <c r="AN40" s="109">
        <f t="shared" si="14"/>
        <v>0.99997010292117161</v>
      </c>
      <c r="AO40" s="109"/>
      <c r="AP40" s="109">
        <f t="shared" si="15"/>
        <v>0.85227155113334474</v>
      </c>
      <c r="AQ40" s="109">
        <f t="shared" si="16"/>
        <v>0.14772844886665529</v>
      </c>
      <c r="AT40" s="19">
        <f t="shared" si="17"/>
        <v>-2.6498822246726297E-2</v>
      </c>
      <c r="AU40" s="19">
        <f t="shared" si="17"/>
        <v>-0.10934745122239153</v>
      </c>
      <c r="AV40" s="19"/>
      <c r="AW40" s="19">
        <f t="shared" si="2"/>
        <v>0.52441556075673657</v>
      </c>
      <c r="AX40" s="19">
        <f t="shared" si="3"/>
        <v>0.47558443924326349</v>
      </c>
      <c r="AY40" s="19"/>
      <c r="AZ40" s="19">
        <f t="shared" si="18"/>
        <v>1.6889642796984371E-2</v>
      </c>
      <c r="BA40" s="19">
        <f t="shared" si="18"/>
        <v>-1.8298959369660802E-2</v>
      </c>
      <c r="BB40" s="19"/>
      <c r="BC40" s="19"/>
      <c r="BD40" s="19">
        <f t="shared" si="24"/>
        <v>5.0264907074421767E-3</v>
      </c>
      <c r="BE40" s="19">
        <f t="shared" si="24"/>
        <v>6.9681384006821834E-2</v>
      </c>
      <c r="BF40" s="19"/>
      <c r="BG40" s="19"/>
      <c r="BH40" s="19">
        <f t="shared" si="19"/>
        <v>0.96200279617288875</v>
      </c>
      <c r="BI40" s="19">
        <f t="shared" si="20"/>
        <v>0.83755196947898558</v>
      </c>
      <c r="BJ40" s="19">
        <f t="shared" si="4"/>
        <v>1.1064143594487821</v>
      </c>
      <c r="BK40" s="19"/>
      <c r="BL40" s="19">
        <f t="shared" si="21"/>
        <v>1.0117598953754581</v>
      </c>
      <c r="BM40" s="19">
        <f t="shared" si="22"/>
        <v>1.1145430272346524</v>
      </c>
      <c r="BN40" s="19">
        <f t="shared" si="5"/>
        <v>1.006225523682432</v>
      </c>
      <c r="BO40" s="19"/>
      <c r="BP40" s="19">
        <f t="shared" si="25"/>
        <v>1.0146846329955601</v>
      </c>
      <c r="BQ40" s="19">
        <f t="shared" si="23"/>
        <v>1.0162434674717344</v>
      </c>
      <c r="BR40" s="19">
        <f t="shared" si="6"/>
        <v>1.1958486314765839</v>
      </c>
      <c r="BU40" s="90"/>
      <c r="BW40" s="87">
        <f t="shared" si="70"/>
        <v>1993</v>
      </c>
      <c r="BX40" s="109">
        <f t="shared" si="66"/>
        <v>1.1659996055398771</v>
      </c>
      <c r="BY40" s="115">
        <f t="shared" si="67"/>
        <v>0.98434610219191054</v>
      </c>
      <c r="BZ40" s="109">
        <f t="shared" si="68"/>
        <v>0.98810699125864732</v>
      </c>
      <c r="CA40" s="109">
        <f t="shared" si="69"/>
        <v>1.1340966752828248</v>
      </c>
      <c r="CD40" s="89"/>
      <c r="CF40" s="112">
        <f t="shared" si="7"/>
        <v>0.67961019045391036</v>
      </c>
      <c r="CG40" s="112">
        <f t="shared" si="8"/>
        <v>1.4531850666390067</v>
      </c>
      <c r="CH40" s="112">
        <f t="shared" si="9"/>
        <v>0.9557429059957564</v>
      </c>
      <c r="CI40" s="112">
        <f t="shared" si="29"/>
        <v>1.3266491121732054</v>
      </c>
      <c r="CJ40" s="112">
        <f t="shared" si="30"/>
        <v>1.1461017323009706</v>
      </c>
      <c r="CK40" s="112">
        <f t="shared" si="31"/>
        <v>0.98759800763759631</v>
      </c>
      <c r="CL40" s="112">
        <f t="shared" si="32"/>
        <v>0.98759937990331403</v>
      </c>
      <c r="CM40" s="112"/>
      <c r="CN40" s="112">
        <f t="shared" si="33"/>
        <v>1.2679354777051095</v>
      </c>
    </row>
    <row r="41" spans="1:92" x14ac:dyDescent="0.2">
      <c r="A41" s="86" t="str">
        <f t="shared" si="10"/>
        <v>Source</v>
      </c>
      <c r="B41" s="86">
        <f t="shared" si="11"/>
        <v>1980</v>
      </c>
      <c r="D41" s="77">
        <f>Conversion_factors!$A42*D212+D296</f>
        <v>21206.997825157479</v>
      </c>
      <c r="E41" s="77">
        <f>Conversion_factors!$A42*E212+E296</f>
        <v>3924.76699797323</v>
      </c>
      <c r="F41" s="108">
        <f t="shared" si="71"/>
        <v>25131.76482313071</v>
      </c>
      <c r="G41" s="108"/>
      <c r="H41" s="126">
        <f>Manufacturing!CE36</f>
        <v>786393.42056</v>
      </c>
      <c r="I41" s="126">
        <f>NonManufacturing!U46</f>
        <v>748774.65369528753</v>
      </c>
      <c r="J41" s="126">
        <f t="shared" si="35"/>
        <v>1535168.0742552876</v>
      </c>
      <c r="L41" s="79">
        <f t="shared" si="72"/>
        <v>26.967415126713199</v>
      </c>
      <c r="M41" s="79">
        <f t="shared" si="73"/>
        <v>5.2415863419041511</v>
      </c>
      <c r="N41" s="79">
        <f t="shared" si="74"/>
        <v>16.370692723871404</v>
      </c>
      <c r="P41" s="261">
        <f>Manufacturing!BZ123</f>
        <v>1.1163506214183543</v>
      </c>
      <c r="Q41" s="261">
        <f>NonManufacturing!CR46</f>
        <v>1.1302221984278564</v>
      </c>
      <c r="R41" s="109">
        <f t="shared" si="39"/>
        <v>1.2398118540675096</v>
      </c>
      <c r="S41" s="261">
        <f>Manufacturing!CD123</f>
        <v>1.2141408748900495</v>
      </c>
      <c r="T41" s="261">
        <f>NonManufacturing!CV46</f>
        <v>1.0969629297602657</v>
      </c>
      <c r="V41" s="112">
        <f t="shared" si="26"/>
        <v>0.84910620151200267</v>
      </c>
      <c r="W41" s="113">
        <f t="shared" si="27"/>
        <v>1.3231339011173855</v>
      </c>
      <c r="X41" s="112">
        <f t="shared" si="40"/>
        <v>0.9901069951366207</v>
      </c>
      <c r="Y41" s="112">
        <f t="shared" si="41"/>
        <v>1.1946837246234645</v>
      </c>
      <c r="Z41" s="112">
        <f t="shared" si="42"/>
        <v>1.1185833903538995</v>
      </c>
      <c r="AA41" s="112">
        <f t="shared" si="43"/>
        <v>1.1234802834724176</v>
      </c>
      <c r="AB41" s="112">
        <f t="shared" si="28"/>
        <v>1.1234812008695407</v>
      </c>
      <c r="AC41" s="112"/>
      <c r="AD41" s="112">
        <f t="shared" si="44"/>
        <v>1.1828647127255645</v>
      </c>
      <c r="AG41" s="89"/>
      <c r="AI41" s="109">
        <f t="shared" si="0"/>
        <v>0.84383241584526669</v>
      </c>
      <c r="AJ41" s="109">
        <f t="shared" si="1"/>
        <v>0.15616758415473325</v>
      </c>
      <c r="AL41" s="109">
        <f t="shared" si="12"/>
        <v>0.84970806514838959</v>
      </c>
      <c r="AM41" s="109">
        <f t="shared" si="13"/>
        <v>0.15020136607301479</v>
      </c>
      <c r="AN41" s="109">
        <f t="shared" si="14"/>
        <v>0.99990943122140441</v>
      </c>
      <c r="AO41" s="109"/>
      <c r="AP41" s="109">
        <f t="shared" si="15"/>
        <v>0.84978502914054765</v>
      </c>
      <c r="AQ41" s="109">
        <f t="shared" si="16"/>
        <v>0.15021497085945232</v>
      </c>
      <c r="AT41" s="19">
        <f t="shared" si="17"/>
        <v>5.6026861163918822E-3</v>
      </c>
      <c r="AU41" s="19">
        <f t="shared" si="17"/>
        <v>4.1124370334682518E-2</v>
      </c>
      <c r="AV41" s="19"/>
      <c r="AW41" s="19">
        <f t="shared" si="2"/>
        <v>0.51225232842435231</v>
      </c>
      <c r="AX41" s="19">
        <f t="shared" si="3"/>
        <v>0.48774767157564769</v>
      </c>
      <c r="AY41" s="19"/>
      <c r="AZ41" s="19">
        <f t="shared" si="18"/>
        <v>-2.3467092305434301E-2</v>
      </c>
      <c r="BA41" s="19">
        <f t="shared" si="18"/>
        <v>2.5253759563138915E-2</v>
      </c>
      <c r="BB41" s="19"/>
      <c r="BC41" s="19"/>
      <c r="BD41" s="19">
        <f t="shared" si="24"/>
        <v>-2.1820230455438109E-3</v>
      </c>
      <c r="BE41" s="19">
        <f t="shared" si="24"/>
        <v>5.8559414577728924E-3</v>
      </c>
      <c r="BF41" s="19"/>
      <c r="BG41" s="19"/>
      <c r="BH41" s="19">
        <f t="shared" si="19"/>
        <v>1.0109986198219445</v>
      </c>
      <c r="BI41" s="19">
        <f t="shared" si="20"/>
        <v>0.84676388517240586</v>
      </c>
      <c r="BJ41" s="19">
        <f t="shared" si="4"/>
        <v>1.1185833903538995</v>
      </c>
      <c r="BK41" s="19"/>
      <c r="BL41" s="19">
        <f t="shared" si="21"/>
        <v>0.98398119689229979</v>
      </c>
      <c r="BM41" s="19">
        <f t="shared" si="22"/>
        <v>1.0966893819263204</v>
      </c>
      <c r="BN41" s="19">
        <f t="shared" si="5"/>
        <v>0.9901069951366207</v>
      </c>
      <c r="BO41" s="19"/>
      <c r="BP41" s="19">
        <f t="shared" si="25"/>
        <v>0.99902587432685275</v>
      </c>
      <c r="BQ41" s="19">
        <f t="shared" si="23"/>
        <v>1.0152535186199021</v>
      </c>
      <c r="BR41" s="19">
        <f t="shared" si="6"/>
        <v>1.1946837246234645</v>
      </c>
      <c r="BU41" s="90"/>
      <c r="BW41" s="87">
        <f t="shared" si="70"/>
        <v>1994</v>
      </c>
      <c r="BX41" s="109">
        <f t="shared" si="66"/>
        <v>1.2485935946349684</v>
      </c>
      <c r="BY41" s="115">
        <f t="shared" si="67"/>
        <v>0.96268821218684786</v>
      </c>
      <c r="BZ41" s="109">
        <f t="shared" si="68"/>
        <v>0.96481319759965201</v>
      </c>
      <c r="CA41" s="109">
        <f t="shared" si="69"/>
        <v>1.1597111306377019</v>
      </c>
      <c r="CD41" s="89"/>
      <c r="CF41" s="112">
        <f t="shared" si="7"/>
        <v>0.64687645758300749</v>
      </c>
      <c r="CG41" s="112">
        <f t="shared" si="8"/>
        <v>1.4442262123975538</v>
      </c>
      <c r="CH41" s="112">
        <f t="shared" si="9"/>
        <v>0.94043304856302923</v>
      </c>
      <c r="CI41" s="112">
        <f t="shared" si="29"/>
        <v>1.3253567892137792</v>
      </c>
      <c r="CJ41" s="112">
        <f t="shared" si="30"/>
        <v>1.158707269531821</v>
      </c>
      <c r="CK41" s="112">
        <f t="shared" si="31"/>
        <v>0.93423421172894516</v>
      </c>
      <c r="CL41" s="112">
        <f t="shared" si="32"/>
        <v>0.9342359362242536</v>
      </c>
      <c r="CM41" s="112"/>
      <c r="CN41" s="112">
        <f t="shared" si="33"/>
        <v>1.2464093257140227</v>
      </c>
    </row>
    <row r="42" spans="1:92" x14ac:dyDescent="0.2">
      <c r="A42" s="86" t="str">
        <f t="shared" si="10"/>
        <v>Source</v>
      </c>
      <c r="B42" s="86">
        <f t="shared" si="11"/>
        <v>1981</v>
      </c>
      <c r="D42" s="77">
        <f>Conversion_factors!$A43*D213+D297</f>
        <v>20480.199360726856</v>
      </c>
      <c r="E42" s="77">
        <f>Conversion_factors!$A43*E213+E297</f>
        <v>3905.920333930866</v>
      </c>
      <c r="F42" s="108">
        <f t="shared" si="71"/>
        <v>24386.119694657722</v>
      </c>
      <c r="G42" s="108"/>
      <c r="H42" s="126">
        <f>Manufacturing!CE37</f>
        <v>803891.0981200001</v>
      </c>
      <c r="I42" s="126">
        <f>NonManufacturing!U47</f>
        <v>745771.54802468268</v>
      </c>
      <c r="J42" s="126">
        <f t="shared" si="35"/>
        <v>1549662.6461446828</v>
      </c>
      <c r="L42" s="79">
        <f t="shared" si="72"/>
        <v>25.476335549208549</v>
      </c>
      <c r="M42" s="79">
        <f t="shared" si="73"/>
        <v>5.2374220286043851</v>
      </c>
      <c r="N42" s="79">
        <f t="shared" si="74"/>
        <v>15.736405439807532</v>
      </c>
      <c r="P42" s="261">
        <f>Manufacturing!BZ124</f>
        <v>1.0854498674128445</v>
      </c>
      <c r="Q42" s="261">
        <f>NonManufacturing!CR47</f>
        <v>1.0962255491728785</v>
      </c>
      <c r="R42" s="109">
        <f t="shared" si="39"/>
        <v>1.2388268536007956</v>
      </c>
      <c r="S42" s="261">
        <f>Manufacturing!CD124</f>
        <v>1.179662356446959</v>
      </c>
      <c r="T42" s="261">
        <f>NonManufacturing!CV47</f>
        <v>1.1300839088593695</v>
      </c>
      <c r="V42" s="112">
        <f t="shared" si="26"/>
        <v>0.85712319397422365</v>
      </c>
      <c r="W42" s="113">
        <f t="shared" si="27"/>
        <v>1.271868690612957</v>
      </c>
      <c r="X42" s="112">
        <f t="shared" si="40"/>
        <v>0.99855178172049608</v>
      </c>
      <c r="Y42" s="112">
        <f t="shared" si="41"/>
        <v>1.1715576374410885</v>
      </c>
      <c r="Z42" s="112">
        <f t="shared" si="42"/>
        <v>1.0871958847946932</v>
      </c>
      <c r="AA42" s="112">
        <f t="shared" si="43"/>
        <v>1.0901475867254271</v>
      </c>
      <c r="AB42" s="112">
        <f t="shared" si="28"/>
        <v>1.0901481544139915</v>
      </c>
      <c r="AC42" s="112"/>
      <c r="AD42" s="112">
        <f t="shared" si="44"/>
        <v>1.1698609662550539</v>
      </c>
      <c r="AG42" s="89"/>
      <c r="AI42" s="109">
        <f t="shared" ref="AI42:AI67" si="75">D42/F42</f>
        <v>0.83983018279096955</v>
      </c>
      <c r="AJ42" s="109">
        <f t="shared" ref="AJ42:AJ67" si="76">E42/F42</f>
        <v>0.16016981720903051</v>
      </c>
      <c r="AL42" s="109">
        <f t="shared" si="12"/>
        <v>0.84182971369821025</v>
      </c>
      <c r="AM42" s="109">
        <f t="shared" si="13"/>
        <v>0.15816026108904688</v>
      </c>
      <c r="AN42" s="109">
        <f t="shared" si="14"/>
        <v>0.99998997478725715</v>
      </c>
      <c r="AO42" s="109"/>
      <c r="AP42" s="109">
        <f t="shared" si="15"/>
        <v>0.84183815330479217</v>
      </c>
      <c r="AQ42" s="109">
        <f t="shared" si="16"/>
        <v>0.1581618466952078</v>
      </c>
      <c r="AT42" s="19">
        <f t="shared" si="17"/>
        <v>-2.8070466110921528E-2</v>
      </c>
      <c r="AU42" s="19">
        <f t="shared" si="17"/>
        <v>-3.0541288776544655E-2</v>
      </c>
      <c r="AV42" s="19"/>
      <c r="AW42" s="19">
        <f t="shared" si="2"/>
        <v>0.51875232336531751</v>
      </c>
      <c r="AX42" s="19">
        <f t="shared" si="3"/>
        <v>0.48124767663468249</v>
      </c>
      <c r="AY42" s="19"/>
      <c r="AZ42" s="19">
        <f t="shared" si="18"/>
        <v>1.2609217718377277E-2</v>
      </c>
      <c r="BA42" s="19">
        <f t="shared" si="18"/>
        <v>-1.3416147866598503E-2</v>
      </c>
      <c r="BB42" s="19"/>
      <c r="BC42" s="19"/>
      <c r="BD42" s="19">
        <f t="shared" si="24"/>
        <v>-2.8808468896439711E-2</v>
      </c>
      <c r="BE42" s="19">
        <f t="shared" si="24"/>
        <v>2.9746497252053198E-2</v>
      </c>
      <c r="BF42" s="19"/>
      <c r="BG42" s="19"/>
      <c r="BH42" s="19">
        <f t="shared" si="19"/>
        <v>0.97193995027114077</v>
      </c>
      <c r="BI42" s="19">
        <f t="shared" si="20"/>
        <v>0.82300364844586615</v>
      </c>
      <c r="BJ42" s="19">
        <f t="shared" ref="BJ42:BJ73" si="77">BI42/BI$80</f>
        <v>1.0871958847946932</v>
      </c>
      <c r="BK42" s="19"/>
      <c r="BL42" s="19">
        <f t="shared" si="21"/>
        <v>1.0085291656612427</v>
      </c>
      <c r="BM42" s="19">
        <f t="shared" si="22"/>
        <v>1.1060432273436958</v>
      </c>
      <c r="BN42" s="19">
        <f t="shared" ref="BN42:BN73" si="78">BM42/BM$80</f>
        <v>0.99855178172049608</v>
      </c>
      <c r="BO42" s="19"/>
      <c r="BP42" s="19">
        <f t="shared" si="25"/>
        <v>0.98064250252537355</v>
      </c>
      <c r="BQ42" s="19">
        <f t="shared" si="23"/>
        <v>0.99560075119711178</v>
      </c>
      <c r="BR42" s="19">
        <f t="shared" ref="BR42:BR73" si="79">BQ42/BQ$80</f>
        <v>1.1715576374410885</v>
      </c>
      <c r="BU42" s="90"/>
      <c r="BW42" s="87">
        <f t="shared" si="70"/>
        <v>1995</v>
      </c>
      <c r="BX42" s="109">
        <f t="shared" si="66"/>
        <v>1.2604664505134175</v>
      </c>
      <c r="BY42" s="115">
        <f t="shared" si="67"/>
        <v>0.96857159799116233</v>
      </c>
      <c r="BZ42" s="109">
        <f t="shared" si="68"/>
        <v>0.97191514199864104</v>
      </c>
      <c r="CA42" s="109">
        <f t="shared" si="69"/>
        <v>1.1865639676661808</v>
      </c>
      <c r="CD42" s="89"/>
      <c r="CF42" s="112">
        <f t="shared" ref="CF42:CF71" si="80">V42/V$81</f>
        <v>0.65298406070167092</v>
      </c>
      <c r="CG42" s="112">
        <f t="shared" ref="CG42:CG71" si="81">W42/W$81</f>
        <v>1.3882692448283238</v>
      </c>
      <c r="CH42" s="112">
        <f t="shared" ref="CH42:CH71" si="82">X42/X$81</f>
        <v>0.94845415782753073</v>
      </c>
      <c r="CI42" s="112">
        <f t="shared" si="29"/>
        <v>1.2997011985135947</v>
      </c>
      <c r="CJ42" s="112">
        <f t="shared" si="30"/>
        <v>1.1261938859275673</v>
      </c>
      <c r="CK42" s="112">
        <f t="shared" si="31"/>
        <v>0.90651628367240966</v>
      </c>
      <c r="CL42" s="112">
        <f t="shared" si="32"/>
        <v>0.90651768883524131</v>
      </c>
      <c r="CM42" s="112"/>
      <c r="CN42" s="112">
        <f t="shared" si="33"/>
        <v>1.2327070056636438</v>
      </c>
    </row>
    <row r="43" spans="1:92" x14ac:dyDescent="0.2">
      <c r="A43" s="86" t="str">
        <f t="shared" si="10"/>
        <v>Source</v>
      </c>
      <c r="B43" s="86">
        <f t="shared" ref="B43:B78" si="83">B42+1</f>
        <v>1982</v>
      </c>
      <c r="D43" s="77">
        <f>Conversion_factors!$A44*D214+D298</f>
        <v>18463.36250951788</v>
      </c>
      <c r="E43" s="77">
        <f>Conversion_factors!$A44*E214+E298</f>
        <v>3569.0522358318958</v>
      </c>
      <c r="F43" s="108">
        <f t="shared" si="71"/>
        <v>22032.414745349775</v>
      </c>
      <c r="G43" s="108"/>
      <c r="H43" s="126">
        <f>Manufacturing!CE38</f>
        <v>762613.53717999998</v>
      </c>
      <c r="I43" s="126">
        <f>NonManufacturing!U48</f>
        <v>722388.23363432242</v>
      </c>
      <c r="J43" s="126">
        <f t="shared" si="35"/>
        <v>1485001.7708143224</v>
      </c>
      <c r="L43" s="79">
        <f t="shared" si="72"/>
        <v>24.210640920159751</v>
      </c>
      <c r="M43" s="79">
        <f t="shared" si="73"/>
        <v>4.9406289715933731</v>
      </c>
      <c r="N43" s="79">
        <f t="shared" si="74"/>
        <v>14.836625233967217</v>
      </c>
      <c r="P43" s="261">
        <f>Manufacturing!BZ125</f>
        <v>1.0753337047092371</v>
      </c>
      <c r="Q43" s="261">
        <f>NonManufacturing!CR48</f>
        <v>1.0561702018044283</v>
      </c>
      <c r="R43" s="109">
        <f t="shared" si="39"/>
        <v>1.1686252912711905</v>
      </c>
      <c r="S43" s="261">
        <f>Manufacturing!CD125</f>
        <v>1.1316013254589135</v>
      </c>
      <c r="T43" s="261">
        <f>NonManufacturing!CV48</f>
        <v>1.1064744008822032</v>
      </c>
      <c r="V43" s="112">
        <f t="shared" si="26"/>
        <v>0.82135906419655258</v>
      </c>
      <c r="W43" s="113">
        <f t="shared" si="27"/>
        <v>1.1991454580666827</v>
      </c>
      <c r="X43" s="112">
        <f t="shared" si="40"/>
        <v>0.99185242137903284</v>
      </c>
      <c r="Y43" s="112">
        <f t="shared" si="41"/>
        <v>1.1275405673961847</v>
      </c>
      <c r="Z43" s="112">
        <f t="shared" si="42"/>
        <v>1.072240761862115</v>
      </c>
      <c r="AA43" s="112">
        <f t="shared" si="43"/>
        <v>0.98492826641068809</v>
      </c>
      <c r="AB43" s="112">
        <f t="shared" si="28"/>
        <v>0.98492899127319677</v>
      </c>
      <c r="AC43" s="112"/>
      <c r="AD43" s="112">
        <f t="shared" si="44"/>
        <v>1.1183538419749943</v>
      </c>
      <c r="AG43" s="89"/>
      <c r="AI43" s="109">
        <f t="shared" si="75"/>
        <v>0.83800903000951399</v>
      </c>
      <c r="AJ43" s="109">
        <f t="shared" si="76"/>
        <v>0.16199096999048596</v>
      </c>
      <c r="AL43" s="109">
        <f t="shared" ref="AL43:AL67" si="84">(AI43-AI42)/LN(AI43/AI42)</f>
        <v>0.83891927694889512</v>
      </c>
      <c r="AM43" s="109">
        <f t="shared" ref="AM43:AM67" si="85">(AJ43-AJ42)/LN(AJ43/AJ42)</f>
        <v>0.16107867777655974</v>
      </c>
      <c r="AN43" s="109">
        <f t="shared" ref="AN43:AN67" si="86">AL43+AM43</f>
        <v>0.99999795472545483</v>
      </c>
      <c r="AO43" s="109"/>
      <c r="AP43" s="109">
        <f t="shared" ref="AP43:AP67" si="87">AL43/AN43</f>
        <v>0.83892099277264709</v>
      </c>
      <c r="AQ43" s="109">
        <f t="shared" ref="AQ43:AQ67" si="88">AM43/AN43</f>
        <v>0.16107900722735299</v>
      </c>
      <c r="AT43" s="19">
        <f t="shared" ref="AT43:AU61" si="89">LN(P43/P42)</f>
        <v>-9.3634890094209007E-3</v>
      </c>
      <c r="AU43" s="19">
        <f t="shared" si="89"/>
        <v>-3.7223612146503403E-2</v>
      </c>
      <c r="AV43" s="19"/>
      <c r="AW43" s="19">
        <f t="shared" si="2"/>
        <v>0.51354385709709272</v>
      </c>
      <c r="AX43" s="19">
        <f t="shared" si="3"/>
        <v>0.48645614290290728</v>
      </c>
      <c r="AY43" s="19"/>
      <c r="AZ43" s="19">
        <f t="shared" ref="AZ43:BA61" si="90">LN(AW43/AW42)</f>
        <v>-1.0091116416350588E-2</v>
      </c>
      <c r="BA43" s="19">
        <f t="shared" si="90"/>
        <v>1.0764691548752221E-2</v>
      </c>
      <c r="BB43" s="19"/>
      <c r="BC43" s="19"/>
      <c r="BD43" s="19">
        <f t="shared" si="24"/>
        <v>-4.1594527169258926E-2</v>
      </c>
      <c r="BE43" s="19">
        <f t="shared" si="24"/>
        <v>-2.1113140571021548E-2</v>
      </c>
      <c r="BF43" s="19"/>
      <c r="BG43" s="19"/>
      <c r="BH43" s="19">
        <f t="shared" si="19"/>
        <v>0.98624431609635621</v>
      </c>
      <c r="BI43" s="19">
        <f t="shared" si="20"/>
        <v>0.81168267040629927</v>
      </c>
      <c r="BJ43" s="19">
        <f t="shared" si="77"/>
        <v>1.072240761862115</v>
      </c>
      <c r="BK43" s="19"/>
      <c r="BL43" s="19">
        <f t="shared" si="21"/>
        <v>0.99329092345124026</v>
      </c>
      <c r="BM43" s="19">
        <f t="shared" si="22"/>
        <v>1.0986226986652097</v>
      </c>
      <c r="BN43" s="19">
        <f t="shared" si="78"/>
        <v>0.99185242137903284</v>
      </c>
      <c r="BO43" s="19"/>
      <c r="BP43" s="19">
        <f t="shared" si="25"/>
        <v>0.96242859195468544</v>
      </c>
      <c r="BQ43" s="19">
        <f t="shared" si="23"/>
        <v>0.95819462912366338</v>
      </c>
      <c r="BR43" s="19">
        <f t="shared" si="79"/>
        <v>1.1275405673961847</v>
      </c>
      <c r="BU43" s="90"/>
      <c r="BW43" s="87">
        <f t="shared" si="70"/>
        <v>1996</v>
      </c>
      <c r="BX43" s="109">
        <f t="shared" si="66"/>
        <v>1.3126249866699546</v>
      </c>
      <c r="BY43" s="115">
        <f t="shared" si="67"/>
        <v>0.94901786140595845</v>
      </c>
      <c r="BZ43" s="109">
        <f t="shared" si="68"/>
        <v>0.96537185859364327</v>
      </c>
      <c r="CA43" s="109">
        <f t="shared" si="69"/>
        <v>1.202566886272999</v>
      </c>
      <c r="CD43" s="89"/>
      <c r="CF43" s="112">
        <f t="shared" si="80"/>
        <v>0.62573779452445732</v>
      </c>
      <c r="CG43" s="112">
        <f t="shared" si="81"/>
        <v>1.3088904316901255</v>
      </c>
      <c r="CH43" s="112">
        <f t="shared" si="82"/>
        <v>0.9420909062796764</v>
      </c>
      <c r="CI43" s="112">
        <f t="shared" si="29"/>
        <v>1.2508695944472559</v>
      </c>
      <c r="CJ43" s="112">
        <f t="shared" si="30"/>
        <v>1.1107023188185314</v>
      </c>
      <c r="CK43" s="112">
        <f t="shared" si="31"/>
        <v>0.81902076619961994</v>
      </c>
      <c r="CL43" s="112">
        <f t="shared" si="32"/>
        <v>0.81902221199994407</v>
      </c>
      <c r="CM43" s="112"/>
      <c r="CN43" s="112">
        <f t="shared" si="33"/>
        <v>1.1784328698705067</v>
      </c>
    </row>
    <row r="44" spans="1:92" x14ac:dyDescent="0.2">
      <c r="A44" s="86" t="str">
        <f t="shared" si="10"/>
        <v>Source</v>
      </c>
      <c r="B44" s="86">
        <f t="shared" si="83"/>
        <v>1983</v>
      </c>
      <c r="D44" s="77">
        <f>Conversion_factors!$A45*D215+D299</f>
        <v>19179.743216682993</v>
      </c>
      <c r="E44" s="77">
        <f>Conversion_factors!$A45*E215+E299</f>
        <v>3704.4475527787545</v>
      </c>
      <c r="F44" s="108">
        <f t="shared" si="71"/>
        <v>22884.190769461748</v>
      </c>
      <c r="G44" s="108"/>
      <c r="H44" s="126">
        <f>Manufacturing!CE39</f>
        <v>841064.02765000006</v>
      </c>
      <c r="I44" s="126">
        <f>NonManufacturing!U49</f>
        <v>698552.70501027582</v>
      </c>
      <c r="J44" s="126">
        <f t="shared" si="35"/>
        <v>1539616.7326602759</v>
      </c>
      <c r="L44" s="79">
        <f t="shared" si="72"/>
        <v>22.804141642191883</v>
      </c>
      <c r="M44" s="79">
        <f t="shared" si="73"/>
        <v>5.3030322926374778</v>
      </c>
      <c r="N44" s="79">
        <f t="shared" si="74"/>
        <v>14.863563303784423</v>
      </c>
      <c r="P44" s="261">
        <f>Manufacturing!BZ126</f>
        <v>1.0714863971733353</v>
      </c>
      <c r="Q44" s="261">
        <f>NonManufacturing!CR49</f>
        <v>1.1593296212087609</v>
      </c>
      <c r="R44" s="109">
        <f t="shared" si="39"/>
        <v>1.2543458926455999</v>
      </c>
      <c r="S44" s="261">
        <f>Manufacturing!CD126</f>
        <v>1.0696889199839392</v>
      </c>
      <c r="T44" s="261">
        <f>NonManufacturing!CV49</f>
        <v>1.0819579433653834</v>
      </c>
      <c r="V44" s="112">
        <f t="shared" si="26"/>
        <v>0.85156676821048383</v>
      </c>
      <c r="W44" s="113">
        <f t="shared" si="27"/>
        <v>1.2013226825743444</v>
      </c>
      <c r="X44" s="112">
        <f t="shared" si="40"/>
        <v>1.0328568600213026</v>
      </c>
      <c r="Y44" s="112">
        <f t="shared" si="41"/>
        <v>1.0717104516336755</v>
      </c>
      <c r="Z44" s="112">
        <f t="shared" si="42"/>
        <v>1.0852799047936643</v>
      </c>
      <c r="AA44" s="112">
        <f t="shared" si="43"/>
        <v>1.0230057414831264</v>
      </c>
      <c r="AB44" s="112">
        <f t="shared" si="28"/>
        <v>1.0230064743777834</v>
      </c>
      <c r="AC44" s="112"/>
      <c r="AD44" s="112">
        <f t="shared" si="44"/>
        <v>1.1069234919263702</v>
      </c>
      <c r="AG44" s="89"/>
      <c r="AI44" s="109">
        <f t="shared" si="75"/>
        <v>0.83812197730311588</v>
      </c>
      <c r="AJ44" s="109">
        <f t="shared" si="76"/>
        <v>0.16187802269688412</v>
      </c>
      <c r="AL44" s="109">
        <f t="shared" si="84"/>
        <v>0.8380655023884116</v>
      </c>
      <c r="AM44" s="109">
        <f t="shared" si="85"/>
        <v>0.16193448977874927</v>
      </c>
      <c r="AN44" s="109">
        <f t="shared" si="86"/>
        <v>0.99999999216716084</v>
      </c>
      <c r="AO44" s="109"/>
      <c r="AP44" s="109">
        <f t="shared" si="87"/>
        <v>0.83806550895284393</v>
      </c>
      <c r="AQ44" s="109">
        <f t="shared" si="88"/>
        <v>0.1619344910471561</v>
      </c>
      <c r="AT44" s="19">
        <f t="shared" si="89"/>
        <v>-3.5841956680178855E-3</v>
      </c>
      <c r="AU44" s="19">
        <f t="shared" si="89"/>
        <v>9.3192577063480858E-2</v>
      </c>
      <c r="AV44" s="19"/>
      <c r="AW44" s="19">
        <f t="shared" si="2"/>
        <v>0.54628142823359727</v>
      </c>
      <c r="AX44" s="19">
        <f t="shared" si="3"/>
        <v>0.45371857176640268</v>
      </c>
      <c r="AY44" s="19"/>
      <c r="AZ44" s="19">
        <f t="shared" si="90"/>
        <v>6.1798845383457202E-2</v>
      </c>
      <c r="BA44" s="19">
        <f t="shared" si="90"/>
        <v>-6.9669629511490749E-2</v>
      </c>
      <c r="BB44" s="19"/>
      <c r="BC44" s="19"/>
      <c r="BD44" s="19">
        <f t="shared" si="24"/>
        <v>-5.6265854541603863E-2</v>
      </c>
      <c r="BE44" s="19">
        <f t="shared" si="24"/>
        <v>-2.2406434703392965E-2</v>
      </c>
      <c r="BF44" s="19"/>
      <c r="BG44" s="19"/>
      <c r="BH44" s="19">
        <f t="shared" si="19"/>
        <v>1.0121606484246175</v>
      </c>
      <c r="BI44" s="19">
        <f t="shared" si="20"/>
        <v>0.82155325799346501</v>
      </c>
      <c r="BJ44" s="19">
        <f t="shared" si="77"/>
        <v>1.0852799047936643</v>
      </c>
      <c r="BK44" s="19"/>
      <c r="BL44" s="19">
        <f t="shared" si="21"/>
        <v>1.0413412698889808</v>
      </c>
      <c r="BM44" s="19">
        <f t="shared" si="22"/>
        <v>1.1440411561568886</v>
      </c>
      <c r="BN44" s="19">
        <f t="shared" si="78"/>
        <v>1.0328568600213026</v>
      </c>
      <c r="BO44" s="19"/>
      <c r="BP44" s="19">
        <f t="shared" si="25"/>
        <v>0.95048504916196763</v>
      </c>
      <c r="BQ44" s="19">
        <f t="shared" si="23"/>
        <v>0.91074966916933853</v>
      </c>
      <c r="BR44" s="19">
        <f t="shared" si="79"/>
        <v>1.0717104516336755</v>
      </c>
      <c r="BU44" s="90"/>
      <c r="BW44" s="87">
        <f t="shared" si="70"/>
        <v>1997</v>
      </c>
      <c r="BX44" s="109">
        <f t="shared" si="66"/>
        <v>1.3852509791954986</v>
      </c>
      <c r="BY44" s="115">
        <f t="shared" si="67"/>
        <v>0.94168967931876602</v>
      </c>
      <c r="BZ44" s="109">
        <f t="shared" si="68"/>
        <v>0.921644435653312</v>
      </c>
      <c r="CA44" s="109">
        <f t="shared" si="69"/>
        <v>1.2022618700614423</v>
      </c>
      <c r="CD44" s="89"/>
      <c r="CF44" s="112">
        <f t="shared" si="80"/>
        <v>0.64875099655908131</v>
      </c>
      <c r="CG44" s="112">
        <f t="shared" si="81"/>
        <v>1.3112669142982607</v>
      </c>
      <c r="CH44" s="112">
        <f t="shared" si="82"/>
        <v>0.98103814069613904</v>
      </c>
      <c r="CI44" s="112">
        <f t="shared" si="29"/>
        <v>1.1889328479734107</v>
      </c>
      <c r="CJ44" s="112">
        <f t="shared" si="30"/>
        <v>1.1242091792220912</v>
      </c>
      <c r="CK44" s="112">
        <f t="shared" si="31"/>
        <v>0.85068423233449431</v>
      </c>
      <c r="CL44" s="112">
        <f t="shared" si="32"/>
        <v>0.85068571740594812</v>
      </c>
      <c r="CM44" s="112"/>
      <c r="CN44" s="112">
        <f t="shared" si="33"/>
        <v>1.1663884705884002</v>
      </c>
    </row>
    <row r="45" spans="1:92" x14ac:dyDescent="0.2">
      <c r="A45" s="86" t="str">
        <f t="shared" si="10"/>
        <v>Source</v>
      </c>
      <c r="B45" s="86">
        <f t="shared" si="83"/>
        <v>1984</v>
      </c>
      <c r="D45" s="77">
        <f>Conversion_factors!$A46*D216+D300</f>
        <v>19843.260123461016</v>
      </c>
      <c r="E45" s="77">
        <f>Conversion_factors!$A46*E216+E300</f>
        <v>3847.7709496742782</v>
      </c>
      <c r="F45" s="108">
        <f t="shared" si="71"/>
        <v>23691.031073135295</v>
      </c>
      <c r="G45" s="108"/>
      <c r="H45" s="126">
        <f>Manufacturing!CE40</f>
        <v>912615.65405999986</v>
      </c>
      <c r="I45" s="126">
        <f>NonManufacturing!U50</f>
        <v>793063.74150084332</v>
      </c>
      <c r="J45" s="126">
        <f t="shared" si="35"/>
        <v>1705679.3955608432</v>
      </c>
      <c r="L45" s="79">
        <f t="shared" si="72"/>
        <v>21.743282657034527</v>
      </c>
      <c r="M45" s="79">
        <f t="shared" si="73"/>
        <v>4.851780189058343</v>
      </c>
      <c r="N45" s="79">
        <f t="shared" si="74"/>
        <v>13.889498304776945</v>
      </c>
      <c r="P45" s="261">
        <f>Manufacturing!BZ127</f>
        <v>1.0518509745269971</v>
      </c>
      <c r="Q45" s="261">
        <f>NonManufacturing!CR50</f>
        <v>1.0661086395713095</v>
      </c>
      <c r="R45" s="109">
        <f t="shared" si="39"/>
        <v>1.1476095592730833</v>
      </c>
      <c r="S45" s="261">
        <f>Manufacturing!CD127</f>
        <v>1.0389667104280764</v>
      </c>
      <c r="T45" s="261">
        <f>NonManufacturing!CV50</f>
        <v>1.0764471055544076</v>
      </c>
      <c r="V45" s="112">
        <f t="shared" si="26"/>
        <v>0.94341653975870365</v>
      </c>
      <c r="W45" s="113">
        <f t="shared" si="27"/>
        <v>1.122595505672457</v>
      </c>
      <c r="X45" s="112">
        <f t="shared" si="40"/>
        <v>1.0190615039666615</v>
      </c>
      <c r="Y45" s="112">
        <f t="shared" si="41"/>
        <v>1.0449947599197964</v>
      </c>
      <c r="Z45" s="112">
        <f t="shared" si="42"/>
        <v>1.0541653451681174</v>
      </c>
      <c r="AA45" s="112">
        <f t="shared" si="43"/>
        <v>1.0590750323115512</v>
      </c>
      <c r="AB45" s="112">
        <f t="shared" si="28"/>
        <v>1.0590751675101815</v>
      </c>
      <c r="AC45" s="112"/>
      <c r="AD45" s="112">
        <f t="shared" si="44"/>
        <v>1.064913931681148</v>
      </c>
      <c r="AG45" s="89"/>
      <c r="AI45" s="109">
        <f t="shared" si="75"/>
        <v>0.83758533185845585</v>
      </c>
      <c r="AJ45" s="109">
        <f t="shared" si="76"/>
        <v>0.16241466814154409</v>
      </c>
      <c r="AL45" s="109">
        <f t="shared" si="84"/>
        <v>0.83785362593727497</v>
      </c>
      <c r="AM45" s="109">
        <f t="shared" si="85"/>
        <v>0.16214619741066694</v>
      </c>
      <c r="AN45" s="109">
        <f t="shared" si="86"/>
        <v>0.99999982334794191</v>
      </c>
      <c r="AO45" s="109"/>
      <c r="AP45" s="109">
        <f t="shared" si="87"/>
        <v>0.83785377394586857</v>
      </c>
      <c r="AQ45" s="109">
        <f t="shared" si="88"/>
        <v>0.16214622605413148</v>
      </c>
      <c r="AT45" s="19">
        <f t="shared" si="89"/>
        <v>-1.8495395639661842E-2</v>
      </c>
      <c r="AU45" s="19">
        <f t="shared" si="89"/>
        <v>-8.382669146650841E-2</v>
      </c>
      <c r="AV45" s="19"/>
      <c r="AW45" s="19">
        <f t="shared" si="2"/>
        <v>0.53504524732792669</v>
      </c>
      <c r="AX45" s="19">
        <f t="shared" si="3"/>
        <v>0.46495475267207331</v>
      </c>
      <c r="AY45" s="19"/>
      <c r="AZ45" s="19">
        <f t="shared" si="90"/>
        <v>-2.0782961513987928E-2</v>
      </c>
      <c r="BA45" s="19">
        <f t="shared" si="90"/>
        <v>2.4462974915736301E-2</v>
      </c>
      <c r="BB45" s="19"/>
      <c r="BC45" s="19"/>
      <c r="BD45" s="19">
        <f t="shared" si="24"/>
        <v>-2.914120562465505E-2</v>
      </c>
      <c r="BE45" s="19">
        <f t="shared" si="24"/>
        <v>-5.1064092798623001E-3</v>
      </c>
      <c r="BF45" s="19"/>
      <c r="BG45" s="19"/>
      <c r="BH45" s="19">
        <f t="shared" si="19"/>
        <v>0.971330382615476</v>
      </c>
      <c r="BI45" s="19">
        <f t="shared" si="20"/>
        <v>0.7979996404257832</v>
      </c>
      <c r="BJ45" s="19">
        <f t="shared" si="77"/>
        <v>1.0541653451681174</v>
      </c>
      <c r="BK45" s="19"/>
      <c r="BL45" s="19">
        <f t="shared" si="21"/>
        <v>0.98664349670451268</v>
      </c>
      <c r="BM45" s="19">
        <f t="shared" si="22"/>
        <v>1.1287607666845061</v>
      </c>
      <c r="BN45" s="19">
        <f t="shared" si="78"/>
        <v>1.0190615039666615</v>
      </c>
      <c r="BO45" s="19"/>
      <c r="BP45" s="19">
        <f t="shared" si="25"/>
        <v>0.97507191268578675</v>
      </c>
      <c r="BQ45" s="19">
        <f t="shared" si="23"/>
        <v>0.88804642189489447</v>
      </c>
      <c r="BR45" s="19">
        <f t="shared" si="79"/>
        <v>1.0449947599197964</v>
      </c>
      <c r="BU45" s="90"/>
      <c r="BW45" s="87">
        <f t="shared" si="70"/>
        <v>1998</v>
      </c>
      <c r="BX45" s="109">
        <f t="shared" si="66"/>
        <v>1.4363980055286836</v>
      </c>
      <c r="BY45" s="115">
        <f t="shared" si="67"/>
        <v>0.92586336290893412</v>
      </c>
      <c r="BZ45" s="109">
        <f t="shared" si="68"/>
        <v>0.92106696319702841</v>
      </c>
      <c r="CA45" s="109">
        <f t="shared" si="69"/>
        <v>1.2249323786866961</v>
      </c>
      <c r="CD45" s="89"/>
      <c r="CF45" s="112">
        <f t="shared" si="80"/>
        <v>0.71872511139079476</v>
      </c>
      <c r="CG45" s="112">
        <f t="shared" si="81"/>
        <v>1.2253346799161278</v>
      </c>
      <c r="CH45" s="112">
        <f t="shared" si="82"/>
        <v>0.9679349015369324</v>
      </c>
      <c r="CI45" s="112">
        <f t="shared" si="29"/>
        <v>1.1592950261283932</v>
      </c>
      <c r="CJ45" s="112">
        <f t="shared" si="30"/>
        <v>1.0919785321936242</v>
      </c>
      <c r="CK45" s="112">
        <f t="shared" si="31"/>
        <v>0.88067778538605779</v>
      </c>
      <c r="CL45" s="112">
        <f t="shared" si="32"/>
        <v>0.88067880431372281</v>
      </c>
      <c r="CM45" s="112"/>
      <c r="CN45" s="112">
        <f t="shared" si="33"/>
        <v>1.1221221169678419</v>
      </c>
    </row>
    <row r="46" spans="1:92" x14ac:dyDescent="0.2">
      <c r="A46" s="86" t="str">
        <f t="shared" si="10"/>
        <v>Source</v>
      </c>
      <c r="B46" s="86">
        <f t="shared" si="83"/>
        <v>1985</v>
      </c>
      <c r="D46" s="77">
        <f>Conversion_factors!$A47*D217+D301</f>
        <v>18699.303063269319</v>
      </c>
      <c r="E46" s="77">
        <f>Conversion_factors!$A47*E217+E301</f>
        <v>3670.2433106971334</v>
      </c>
      <c r="F46" s="108">
        <f>D46+E46</f>
        <v>22369.546373966452</v>
      </c>
      <c r="G46" s="108"/>
      <c r="H46" s="126">
        <f>Manufacturing!CE41</f>
        <v>939844.96947000001</v>
      </c>
      <c r="I46" s="126">
        <f>NonManufacturing!U51</f>
        <v>868136.26011190063</v>
      </c>
      <c r="J46" s="126">
        <f t="shared" si="35"/>
        <v>1807981.2295819006</v>
      </c>
      <c r="L46" s="79">
        <f>D384/H46*1000</f>
        <v>19.89615699471614</v>
      </c>
      <c r="M46" s="79">
        <f>E46/I46*1000</f>
        <v>4.2277272351509065</v>
      </c>
      <c r="N46" s="79">
        <f>F46/J46*1000</f>
        <v>12.372665162646326</v>
      </c>
      <c r="P46" s="261">
        <f>Manufacturing!BZ128</f>
        <v>1</v>
      </c>
      <c r="Q46" s="261">
        <f>NonManufacturing!CR51</f>
        <v>1</v>
      </c>
      <c r="R46" s="109">
        <f t="shared" si="39"/>
        <v>1</v>
      </c>
      <c r="S46" s="261">
        <f>Manufacturing!CD128</f>
        <v>1</v>
      </c>
      <c r="T46" s="261">
        <f>NonManufacturing!CV51</f>
        <v>1</v>
      </c>
      <c r="V46" s="112">
        <f t="shared" si="26"/>
        <v>1</v>
      </c>
      <c r="W46" s="113">
        <f t="shared" si="27"/>
        <v>1</v>
      </c>
      <c r="X46" s="112">
        <f t="shared" ref="X46:X67" si="91">BN46</f>
        <v>1</v>
      </c>
      <c r="Y46" s="112">
        <f t="shared" ref="Y46:Y67" si="92">BR46</f>
        <v>1</v>
      </c>
      <c r="Z46" s="112">
        <f t="shared" ref="Z46:Z67" si="93">BJ46</f>
        <v>1</v>
      </c>
      <c r="AA46" s="112">
        <f t="shared" ref="AA46:AA71" si="94">V46*X46*Y46*Z46</f>
        <v>1</v>
      </c>
      <c r="AB46" s="112">
        <f t="shared" si="28"/>
        <v>1</v>
      </c>
      <c r="AC46" s="112"/>
      <c r="AD46" s="112">
        <f t="shared" ref="AD46:AD67" si="95">X46*Y46</f>
        <v>1</v>
      </c>
      <c r="AE46" s="109"/>
      <c r="AF46" s="87">
        <v>1985</v>
      </c>
      <c r="AG46" s="89"/>
      <c r="AI46" s="109">
        <f t="shared" si="75"/>
        <v>0.83592678861970393</v>
      </c>
      <c r="AJ46" s="109">
        <f t="shared" si="76"/>
        <v>0.1640732113802961</v>
      </c>
      <c r="AL46" s="109">
        <f t="shared" si="84"/>
        <v>0.83675578628764691</v>
      </c>
      <c r="AM46" s="109">
        <f t="shared" si="85"/>
        <v>0.16324253553084059</v>
      </c>
      <c r="AN46" s="109">
        <f t="shared" si="86"/>
        <v>0.99999832181848747</v>
      </c>
      <c r="AO46" s="109"/>
      <c r="AP46" s="109">
        <f t="shared" si="87"/>
        <v>0.8367571905180945</v>
      </c>
      <c r="AQ46" s="109">
        <f t="shared" si="88"/>
        <v>0.1632428094819055</v>
      </c>
      <c r="AT46" s="19">
        <f t="shared" si="89"/>
        <v>-5.0551445086036977E-2</v>
      </c>
      <c r="AU46" s="19">
        <f t="shared" si="89"/>
        <v>-6.4015233844757269E-2</v>
      </c>
      <c r="AV46" s="19"/>
      <c r="AW46" s="19">
        <f t="shared" si="2"/>
        <v>0.51983115426886428</v>
      </c>
      <c r="AX46" s="19">
        <f t="shared" si="3"/>
        <v>0.48016884573113566</v>
      </c>
      <c r="AY46" s="19"/>
      <c r="AZ46" s="19">
        <f t="shared" si="90"/>
        <v>-2.8847262245686855E-2</v>
      </c>
      <c r="BA46" s="19">
        <f t="shared" si="90"/>
        <v>3.2197709216826416E-2</v>
      </c>
      <c r="BB46" s="19"/>
      <c r="BC46" s="19"/>
      <c r="BD46" s="19">
        <f t="shared" si="24"/>
        <v>-3.8226671592322216E-2</v>
      </c>
      <c r="BE46" s="19">
        <f t="shared" si="24"/>
        <v>-7.3665901040920273E-2</v>
      </c>
      <c r="BF46" s="19"/>
      <c r="BG46" s="19"/>
      <c r="BH46" s="19">
        <f t="shared" si="19"/>
        <v>0.94861778997347035</v>
      </c>
      <c r="BI46" s="19">
        <f t="shared" si="20"/>
        <v>0.75699665530033045</v>
      </c>
      <c r="BJ46" s="19">
        <f t="shared" si="77"/>
        <v>1</v>
      </c>
      <c r="BK46" s="19"/>
      <c r="BL46" s="19">
        <f t="shared" si="21"/>
        <v>0.98129504068943307</v>
      </c>
      <c r="BM46" s="19">
        <f t="shared" si="22"/>
        <v>1.1076473424723081</v>
      </c>
      <c r="BN46" s="19">
        <f t="shared" si="78"/>
        <v>1</v>
      </c>
      <c r="BO46" s="19"/>
      <c r="BP46" s="19">
        <f t="shared" si="25"/>
        <v>0.95694259756551336</v>
      </c>
      <c r="BQ46" s="19">
        <f t="shared" si="23"/>
        <v>0.84980944972686012</v>
      </c>
      <c r="BR46" s="19">
        <f t="shared" si="79"/>
        <v>1</v>
      </c>
      <c r="BU46" s="90"/>
      <c r="BW46" s="87">
        <f t="shared" si="70"/>
        <v>1999</v>
      </c>
      <c r="BX46" s="109">
        <f t="shared" si="66"/>
        <v>1.4997462993836739</v>
      </c>
      <c r="BY46" s="115">
        <f t="shared" si="67"/>
        <v>0.89901318579857459</v>
      </c>
      <c r="BZ46" s="109">
        <f t="shared" si="68"/>
        <v>0.92279405262811587</v>
      </c>
      <c r="CA46" s="109">
        <f t="shared" si="69"/>
        <v>1.2441929723513694</v>
      </c>
      <c r="CD46" s="89"/>
      <c r="CF46" s="112">
        <f t="shared" si="80"/>
        <v>0.76183221419313052</v>
      </c>
      <c r="CG46" s="112">
        <f t="shared" si="81"/>
        <v>1.0915193172647952</v>
      </c>
      <c r="CH46" s="112">
        <f t="shared" si="82"/>
        <v>0.94982971858840648</v>
      </c>
      <c r="CI46" s="112">
        <f t="shared" si="29"/>
        <v>1.1093787936480843</v>
      </c>
      <c r="CJ46" s="112">
        <f t="shared" si="30"/>
        <v>1.0358702619079896</v>
      </c>
      <c r="CK46" s="112">
        <f t="shared" si="31"/>
        <v>0.83155372236835645</v>
      </c>
      <c r="CL46" s="112">
        <f t="shared" si="32"/>
        <v>0.83155457830641311</v>
      </c>
      <c r="CM46" s="112"/>
      <c r="CN46" s="112">
        <f t="shared" si="33"/>
        <v>1.0537209473787059</v>
      </c>
    </row>
    <row r="47" spans="1:92" x14ac:dyDescent="0.2">
      <c r="A47" s="86" t="str">
        <f t="shared" si="10"/>
        <v>Source</v>
      </c>
      <c r="B47" s="86">
        <f t="shared" si="83"/>
        <v>1986</v>
      </c>
      <c r="D47" s="77">
        <f>Conversion_factors!$A48*D218+D302</f>
        <v>19031.829294638785</v>
      </c>
      <c r="E47" s="77">
        <f>Conversion_factors!$A48*E218+E302</f>
        <v>3473.5436449172621</v>
      </c>
      <c r="F47" s="108">
        <f t="shared" ref="F47:F71" si="96">D47+E47</f>
        <v>22505.372939556048</v>
      </c>
      <c r="G47" s="108"/>
      <c r="H47" s="126">
        <f>Manufacturing!CE42</f>
        <v>965840.9683999999</v>
      </c>
      <c r="I47" s="126">
        <f>NonManufacturing!U52</f>
        <v>901233.75098632311</v>
      </c>
      <c r="J47" s="126">
        <f t="shared" si="35"/>
        <v>1867074.7193863229</v>
      </c>
      <c r="L47" s="79">
        <f t="shared" ref="L47:L71" si="97">D47/H47*1000</f>
        <v>19.704930643154096</v>
      </c>
      <c r="M47" s="79">
        <f t="shared" ref="M47:M71" si="98">E47/I47*1000</f>
        <v>3.8542094557774451</v>
      </c>
      <c r="N47" s="79">
        <f t="shared" ref="N47:N71" si="99">F47/J47*1000</f>
        <v>12.053814829089003</v>
      </c>
      <c r="P47" s="261">
        <f>Manufacturing!BZ129</f>
        <v>1.0106635693466757</v>
      </c>
      <c r="Q47" s="261">
        <f>NonManufacturing!CR52</f>
        <v>0.9718820100882124</v>
      </c>
      <c r="R47" s="109"/>
      <c r="S47" s="261">
        <f>Manufacturing!CD129</f>
        <v>0.97993925543123883</v>
      </c>
      <c r="T47" s="261">
        <f>NonManufacturing!CV52</f>
        <v>0.93802585614282907</v>
      </c>
      <c r="V47" s="112">
        <f t="shared" si="26"/>
        <v>1.0326847916546611</v>
      </c>
      <c r="W47" s="113">
        <f t="shared" si="27"/>
        <v>0.97422945425534124</v>
      </c>
      <c r="X47" s="112">
        <f t="shared" si="91"/>
        <v>0.9967402198657036</v>
      </c>
      <c r="Y47" s="112">
        <f t="shared" si="92"/>
        <v>0.9731447811827505</v>
      </c>
      <c r="Z47" s="112">
        <f t="shared" si="93"/>
        <v>1.004388799910257</v>
      </c>
      <c r="AA47" s="112">
        <f t="shared" si="94"/>
        <v>1.006072048713212</v>
      </c>
      <c r="AB47" s="112">
        <f t="shared" si="28"/>
        <v>1.0060719409915111</v>
      </c>
      <c r="AC47" s="112"/>
      <c r="AD47" s="112">
        <f t="shared" si="95"/>
        <v>0.96997254315725678</v>
      </c>
      <c r="AE47" s="109"/>
      <c r="AF47" s="87">
        <v>1986</v>
      </c>
      <c r="AG47" s="89"/>
      <c r="AI47" s="109">
        <f t="shared" si="75"/>
        <v>0.84565713910867613</v>
      </c>
      <c r="AJ47" s="109">
        <f t="shared" si="76"/>
        <v>0.15434286089132379</v>
      </c>
      <c r="AL47" s="109">
        <f t="shared" si="84"/>
        <v>0.84078257979832538</v>
      </c>
      <c r="AM47" s="109">
        <f t="shared" si="85"/>
        <v>0.15915846613518755</v>
      </c>
      <c r="AN47" s="109">
        <f t="shared" si="86"/>
        <v>0.99994104593351296</v>
      </c>
      <c r="AO47" s="109"/>
      <c r="AP47" s="109">
        <f t="shared" si="87"/>
        <v>0.84083215027281699</v>
      </c>
      <c r="AQ47" s="109">
        <f t="shared" si="88"/>
        <v>0.15916784972718298</v>
      </c>
      <c r="AT47" s="19">
        <f t="shared" si="89"/>
        <v>1.0607114476721594E-2</v>
      </c>
      <c r="AU47" s="19">
        <f t="shared" si="89"/>
        <v>-2.8520870688049808E-2</v>
      </c>
      <c r="AV47" s="19"/>
      <c r="AW47" s="19">
        <f t="shared" si="2"/>
        <v>0.51730172251352435</v>
      </c>
      <c r="AX47" s="19">
        <f t="shared" si="3"/>
        <v>0.48269827748647576</v>
      </c>
      <c r="AY47" s="19"/>
      <c r="AZ47" s="19">
        <f t="shared" si="90"/>
        <v>-4.8777486994655188E-3</v>
      </c>
      <c r="BA47" s="19">
        <f t="shared" si="90"/>
        <v>5.2539701749576206E-3</v>
      </c>
      <c r="BB47" s="19"/>
      <c r="BC47" s="19"/>
      <c r="BD47" s="19">
        <f t="shared" si="24"/>
        <v>-2.0264693492460625E-2</v>
      </c>
      <c r="BE47" s="19">
        <f t="shared" si="24"/>
        <v>-6.3977765171572346E-2</v>
      </c>
      <c r="BF47" s="19"/>
      <c r="BG47" s="19"/>
      <c r="BH47" s="19">
        <f t="shared" si="19"/>
        <v>1.004388799910257</v>
      </c>
      <c r="BI47" s="19">
        <f t="shared" si="20"/>
        <v>0.7603189621531774</v>
      </c>
      <c r="BJ47" s="19">
        <f t="shared" si="77"/>
        <v>1.004388799910257</v>
      </c>
      <c r="BK47" s="19"/>
      <c r="BL47" s="19">
        <f t="shared" si="21"/>
        <v>0.9967402198657036</v>
      </c>
      <c r="BM47" s="19">
        <f t="shared" si="22"/>
        <v>1.1040366556695107</v>
      </c>
      <c r="BN47" s="19">
        <f t="shared" si="78"/>
        <v>0.9967402198657036</v>
      </c>
      <c r="BO47" s="19"/>
      <c r="BP47" s="19">
        <f t="shared" si="25"/>
        <v>0.9731447811827505</v>
      </c>
      <c r="BQ47" s="19">
        <f t="shared" si="23"/>
        <v>0.82698763100147887</v>
      </c>
      <c r="BR47" s="19">
        <f t="shared" si="79"/>
        <v>0.9731447811827505</v>
      </c>
      <c r="BU47" s="90"/>
      <c r="BW47" s="87">
        <f>BW46+1</f>
        <v>2000</v>
      </c>
      <c r="BX47" s="109">
        <f>V61</f>
        <v>1.5811685333433656</v>
      </c>
      <c r="BY47" s="115">
        <f>AD61</f>
        <v>0.85241534341685843</v>
      </c>
      <c r="BZ47" s="109">
        <f>Z61</f>
        <v>0.9320940084166992</v>
      </c>
      <c r="CA47" s="109">
        <f>AB61</f>
        <v>1.2562848616486058</v>
      </c>
      <c r="CD47" s="89"/>
      <c r="CF47" s="112">
        <f t="shared" si="80"/>
        <v>0.78673254138984217</v>
      </c>
      <c r="CG47" s="112">
        <f t="shared" si="81"/>
        <v>1.0633902687680441</v>
      </c>
      <c r="CH47" s="112">
        <f t="shared" si="82"/>
        <v>0.94673348254078771</v>
      </c>
      <c r="CI47" s="112">
        <f t="shared" si="29"/>
        <v>1.0795861833934488</v>
      </c>
      <c r="CJ47" s="112">
        <f t="shared" si="30"/>
        <v>1.0404164892204892</v>
      </c>
      <c r="CK47" s="112">
        <f t="shared" si="31"/>
        <v>0.83660295707822985</v>
      </c>
      <c r="CL47" s="112">
        <f t="shared" si="32"/>
        <v>0.83660372863711063</v>
      </c>
      <c r="CM47" s="112"/>
      <c r="CN47" s="112">
        <f t="shared" si="33"/>
        <v>1.0220803871069974</v>
      </c>
    </row>
    <row r="48" spans="1:92" x14ac:dyDescent="0.2">
      <c r="A48" s="86" t="str">
        <f t="shared" si="10"/>
        <v>Source</v>
      </c>
      <c r="B48" s="86">
        <f t="shared" si="83"/>
        <v>1987</v>
      </c>
      <c r="D48" s="77">
        <f>Conversion_factors!$A49*D219+D303</f>
        <v>19649.95968167605</v>
      </c>
      <c r="E48" s="77">
        <f>Conversion_factors!$A49*E219+E303</f>
        <v>3449.5362271393415</v>
      </c>
      <c r="F48" s="108">
        <f t="shared" si="96"/>
        <v>23099.495908815392</v>
      </c>
      <c r="G48" s="108"/>
      <c r="H48" s="126">
        <f>Manufacturing!CE43</f>
        <v>1026061.4996499999</v>
      </c>
      <c r="I48" s="126">
        <f>NonManufacturing!U53</f>
        <v>927719.39884486026</v>
      </c>
      <c r="J48" s="126">
        <f t="shared" si="35"/>
        <v>1953780.8984948602</v>
      </c>
      <c r="L48" s="79">
        <f t="shared" si="97"/>
        <v>19.150859561906234</v>
      </c>
      <c r="M48" s="79">
        <f t="shared" si="98"/>
        <v>3.7182969672020376</v>
      </c>
      <c r="N48" s="79">
        <f t="shared" si="99"/>
        <v>11.822971514672203</v>
      </c>
      <c r="P48" s="261">
        <f>Manufacturing!BZ130</f>
        <v>0.97323314270459327</v>
      </c>
      <c r="Q48" s="261">
        <f>NonManufacturing!CR53</f>
        <v>0.94340678914752329</v>
      </c>
      <c r="R48" s="109"/>
      <c r="S48" s="261">
        <f>Manufacturing!CD130</f>
        <v>0.98901370125025856</v>
      </c>
      <c r="T48" s="261">
        <f>NonManufacturing!CV53</f>
        <v>0.93226228578465631</v>
      </c>
      <c r="V48" s="112">
        <f t="shared" si="26"/>
        <v>1.0806422470141883</v>
      </c>
      <c r="W48" s="113">
        <f t="shared" si="27"/>
        <v>0.95557192886511833</v>
      </c>
      <c r="X48" s="112">
        <f t="shared" si="91"/>
        <v>1.0070645184247247</v>
      </c>
      <c r="Y48" s="112">
        <f t="shared" si="92"/>
        <v>0.97986541501205249</v>
      </c>
      <c r="Z48" s="112">
        <f t="shared" si="93"/>
        <v>0.96836651928104966</v>
      </c>
      <c r="AA48" s="112">
        <f t="shared" si="94"/>
        <v>1.0326316492490228</v>
      </c>
      <c r="AB48" s="112">
        <f t="shared" si="28"/>
        <v>1.0326313963924834</v>
      </c>
      <c r="AC48" s="112"/>
      <c r="AD48" s="112">
        <f t="shared" si="95"/>
        <v>0.98678769229015562</v>
      </c>
      <c r="AE48" s="109"/>
      <c r="AF48" s="87">
        <v>1987</v>
      </c>
      <c r="AG48" s="89"/>
      <c r="AI48" s="109">
        <f t="shared" si="75"/>
        <v>0.85066616861440225</v>
      </c>
      <c r="AJ48" s="109">
        <f t="shared" si="76"/>
        <v>0.14933383138559769</v>
      </c>
      <c r="AL48" s="109">
        <f t="shared" si="84"/>
        <v>0.84815918868337425</v>
      </c>
      <c r="AM48" s="109">
        <f t="shared" si="85"/>
        <v>0.15182457480540648</v>
      </c>
      <c r="AN48" s="109">
        <f t="shared" si="86"/>
        <v>0.99998376348878071</v>
      </c>
      <c r="AO48" s="109"/>
      <c r="AP48" s="109">
        <f t="shared" si="87"/>
        <v>0.84817296005315601</v>
      </c>
      <c r="AQ48" s="109">
        <f t="shared" si="88"/>
        <v>0.15182703994684396</v>
      </c>
      <c r="AT48" s="19">
        <f t="shared" si="89"/>
        <v>-3.7738727740343758E-2</v>
      </c>
      <c r="AU48" s="19">
        <f t="shared" si="89"/>
        <v>-2.9736841002231607E-2</v>
      </c>
      <c r="AV48" s="19"/>
      <c r="AW48" s="19">
        <f t="shared" si="2"/>
        <v>0.52516712618106254</v>
      </c>
      <c r="AX48" s="19">
        <f t="shared" si="3"/>
        <v>0.47483287381893752</v>
      </c>
      <c r="AY48" s="19"/>
      <c r="AZ48" s="19">
        <f t="shared" si="90"/>
        <v>1.5090240697218678E-2</v>
      </c>
      <c r="BA48" s="19">
        <f t="shared" si="90"/>
        <v>-1.6428876631934132E-2</v>
      </c>
      <c r="BB48" s="19"/>
      <c r="BC48" s="19"/>
      <c r="BD48" s="19">
        <f t="shared" si="24"/>
        <v>9.2175996773768091E-3</v>
      </c>
      <c r="BE48" s="19">
        <f t="shared" si="24"/>
        <v>-6.1633162011361965E-3</v>
      </c>
      <c r="BF48" s="19"/>
      <c r="BG48" s="19"/>
      <c r="BH48" s="19">
        <f t="shared" si="19"/>
        <v>0.96413512313914096</v>
      </c>
      <c r="BI48" s="19">
        <f t="shared" si="20"/>
        <v>0.73305021620057753</v>
      </c>
      <c r="BJ48" s="19">
        <f t="shared" si="77"/>
        <v>0.96836651928104966</v>
      </c>
      <c r="BK48" s="19"/>
      <c r="BL48" s="19">
        <f t="shared" si="21"/>
        <v>1.0103580635688725</v>
      </c>
      <c r="BM48" s="19">
        <f t="shared" si="22"/>
        <v>1.1154723375313009</v>
      </c>
      <c r="BN48" s="19">
        <f t="shared" si="78"/>
        <v>1.0070645184247247</v>
      </c>
      <c r="BO48" s="19"/>
      <c r="BP48" s="19">
        <f t="shared" si="25"/>
        <v>1.0069060986188858</v>
      </c>
      <c r="BQ48" s="19">
        <f t="shared" si="23"/>
        <v>0.83269888913777379</v>
      </c>
      <c r="BR48" s="19">
        <f t="shared" si="79"/>
        <v>0.97986541501205249</v>
      </c>
      <c r="BU48" s="90"/>
      <c r="CD48" s="89"/>
      <c r="CF48" s="112">
        <f t="shared" si="80"/>
        <v>0.82326807579345895</v>
      </c>
      <c r="CG48" s="112">
        <f t="shared" si="81"/>
        <v>1.0430252193922573</v>
      </c>
      <c r="CH48" s="112">
        <f t="shared" si="82"/>
        <v>0.95653980813572537</v>
      </c>
      <c r="CI48" s="112">
        <f t="shared" si="29"/>
        <v>1.0870419120435504</v>
      </c>
      <c r="CJ48" s="112">
        <f t="shared" si="30"/>
        <v>1.0031020799505892</v>
      </c>
      <c r="CK48" s="112">
        <f t="shared" si="31"/>
        <v>0.85868869176840001</v>
      </c>
      <c r="CL48" s="112">
        <f t="shared" si="32"/>
        <v>0.85868936537311402</v>
      </c>
      <c r="CM48" s="112"/>
      <c r="CN48" s="112">
        <f t="shared" si="33"/>
        <v>1.0397988619816299</v>
      </c>
    </row>
    <row r="49" spans="1:92" x14ac:dyDescent="0.2">
      <c r="A49" s="86" t="str">
        <f t="shared" si="10"/>
        <v>Source</v>
      </c>
      <c r="B49" s="86">
        <f t="shared" si="83"/>
        <v>1988</v>
      </c>
      <c r="C49" s="265"/>
      <c r="D49" s="77">
        <f>Conversion_factors!$A50*D220+D304</f>
        <v>20975.420663927456</v>
      </c>
      <c r="E49" s="77">
        <f>Conversion_factors!$A50*E220+E304</f>
        <v>3545.0610728411821</v>
      </c>
      <c r="F49" s="108">
        <f t="shared" si="96"/>
        <v>24520.481736768637</v>
      </c>
      <c r="G49" s="108"/>
      <c r="H49" s="126">
        <f>Manufacturing!CE44</f>
        <v>1090887.69713</v>
      </c>
      <c r="I49" s="126">
        <f>NonManufacturing!U54</f>
        <v>945843.55228115118</v>
      </c>
      <c r="J49" s="126">
        <f t="shared" si="35"/>
        <v>2036731.2494111513</v>
      </c>
      <c r="L49" s="79">
        <f t="shared" si="97"/>
        <v>19.227846018532773</v>
      </c>
      <c r="M49" s="79">
        <f t="shared" si="98"/>
        <v>3.7480416970558528</v>
      </c>
      <c r="N49" s="79">
        <f t="shared" si="99"/>
        <v>12.03913463980968</v>
      </c>
      <c r="P49" s="261">
        <f>Manufacturing!BZ131</f>
        <v>0.9911373816340191</v>
      </c>
      <c r="Q49" s="261">
        <f>NonManufacturing!CR54</f>
        <v>0.95714609367053671</v>
      </c>
      <c r="R49" s="109"/>
      <c r="S49" s="261">
        <f>Manufacturing!CD131</f>
        <v>0.97505194494877734</v>
      </c>
      <c r="T49" s="261">
        <f>NonManufacturing!CV54</f>
        <v>0.92623080926556745</v>
      </c>
      <c r="V49" s="112">
        <f t="shared" si="26"/>
        <v>1.1265223422049295</v>
      </c>
      <c r="W49" s="113">
        <f t="shared" si="27"/>
        <v>0.97304295247206796</v>
      </c>
      <c r="X49" s="112">
        <f t="shared" si="91"/>
        <v>1.0207775558092367</v>
      </c>
      <c r="Y49" s="112">
        <f t="shared" si="92"/>
        <v>0.96713025282101939</v>
      </c>
      <c r="Z49" s="112">
        <f t="shared" si="93"/>
        <v>0.98563490875468929</v>
      </c>
      <c r="AA49" s="112">
        <f t="shared" si="94"/>
        <v>1.0961549954078942</v>
      </c>
      <c r="AB49" s="112">
        <f t="shared" si="28"/>
        <v>1.0961546258848338</v>
      </c>
      <c r="AC49" s="112"/>
      <c r="AD49" s="112">
        <f t="shared" si="95"/>
        <v>0.98722485562380935</v>
      </c>
      <c r="AE49" s="109"/>
      <c r="AF49" s="87">
        <v>1988</v>
      </c>
      <c r="AG49" s="89"/>
      <c r="AI49" s="109">
        <f t="shared" si="75"/>
        <v>0.85542449325025549</v>
      </c>
      <c r="AJ49" s="109">
        <f t="shared" si="76"/>
        <v>0.14457550674974454</v>
      </c>
      <c r="AL49" s="109">
        <f t="shared" si="84"/>
        <v>0.85304311908228847</v>
      </c>
      <c r="AM49" s="109">
        <f t="shared" si="85"/>
        <v>0.14694182880642231</v>
      </c>
      <c r="AN49" s="109">
        <f t="shared" si="86"/>
        <v>0.99998494788871084</v>
      </c>
      <c r="AO49" s="109"/>
      <c r="AP49" s="109">
        <f t="shared" si="87"/>
        <v>0.85305595937552492</v>
      </c>
      <c r="AQ49" s="109">
        <f t="shared" si="88"/>
        <v>0.14694404062447508</v>
      </c>
      <c r="AT49" s="19">
        <f t="shared" si="89"/>
        <v>1.8229488301018251E-2</v>
      </c>
      <c r="AU49" s="19">
        <f t="shared" si="89"/>
        <v>1.4458470473000857E-2</v>
      </c>
      <c r="AV49" s="19"/>
      <c r="AW49" s="19">
        <f t="shared" si="2"/>
        <v>0.53560708976473526</v>
      </c>
      <c r="AX49" s="19">
        <f t="shared" si="3"/>
        <v>0.46439291023526463</v>
      </c>
      <c r="AY49" s="19"/>
      <c r="AZ49" s="19">
        <f t="shared" si="90"/>
        <v>1.9684303264239682E-2</v>
      </c>
      <c r="BA49" s="19">
        <f t="shared" si="90"/>
        <v>-2.2231914328495642E-2</v>
      </c>
      <c r="BB49" s="19"/>
      <c r="BC49" s="19"/>
      <c r="BD49" s="19">
        <f t="shared" si="24"/>
        <v>-1.4217438717827208E-2</v>
      </c>
      <c r="BE49" s="19">
        <f t="shared" si="24"/>
        <v>-6.4907399553955619E-3</v>
      </c>
      <c r="BF49" s="19"/>
      <c r="BG49" s="19"/>
      <c r="BH49" s="19">
        <f t="shared" si="19"/>
        <v>1.0178324933068321</v>
      </c>
      <c r="BI49" s="19">
        <f t="shared" si="20"/>
        <v>0.74612232927454614</v>
      </c>
      <c r="BJ49" s="19">
        <f t="shared" si="77"/>
        <v>0.98563490875468929</v>
      </c>
      <c r="BK49" s="19"/>
      <c r="BL49" s="19">
        <f t="shared" si="21"/>
        <v>1.013616840960659</v>
      </c>
      <c r="BM49" s="19">
        <f t="shared" si="22"/>
        <v>1.1306615469474792</v>
      </c>
      <c r="BN49" s="19">
        <f t="shared" si="78"/>
        <v>1.0207775558092367</v>
      </c>
      <c r="BO49" s="19"/>
      <c r="BP49" s="19">
        <f t="shared" si="25"/>
        <v>0.98700315166152031</v>
      </c>
      <c r="BQ49" s="19">
        <f t="shared" si="23"/>
        <v>0.8218764279640296</v>
      </c>
      <c r="BR49" s="19">
        <f t="shared" si="79"/>
        <v>0.96713025282101939</v>
      </c>
      <c r="BU49" s="90"/>
      <c r="CD49" s="89"/>
      <c r="CF49" s="112">
        <f t="shared" si="80"/>
        <v>0.85822101030001297</v>
      </c>
      <c r="CG49" s="112">
        <f t="shared" si="81"/>
        <v>1.0620951791516322</v>
      </c>
      <c r="CH49" s="112">
        <f t="shared" si="82"/>
        <v>0.96956485857564867</v>
      </c>
      <c r="CI49" s="112">
        <f t="shared" si="29"/>
        <v>1.0729137931751493</v>
      </c>
      <c r="CJ49" s="112">
        <f t="shared" si="30"/>
        <v>1.0209898910773774</v>
      </c>
      <c r="CK49" s="112">
        <f t="shared" si="31"/>
        <v>0.91151176672410306</v>
      </c>
      <c r="CL49" s="112">
        <f t="shared" si="32"/>
        <v>0.911512397686287</v>
      </c>
      <c r="CM49" s="112"/>
      <c r="CN49" s="112">
        <f t="shared" si="33"/>
        <v>1.0402595101437266</v>
      </c>
    </row>
    <row r="50" spans="1:92" x14ac:dyDescent="0.2">
      <c r="A50" s="86" t="str">
        <f t="shared" si="10"/>
        <v>Source</v>
      </c>
      <c r="B50" s="86">
        <f t="shared" si="83"/>
        <v>1989</v>
      </c>
      <c r="C50" s="265"/>
      <c r="D50" s="77">
        <f>Conversion_factors!$A51*D221+D305</f>
        <v>21374.647393564537</v>
      </c>
      <c r="E50" s="77">
        <f>Conversion_factors!$A51*E221+E305</f>
        <v>3563.4323397263338</v>
      </c>
      <c r="F50" s="108">
        <f t="shared" si="96"/>
        <v>24938.07973329087</v>
      </c>
      <c r="G50" s="108"/>
      <c r="H50" s="126">
        <f>Manufacturing!CE45</f>
        <v>1095146.4931000001</v>
      </c>
      <c r="I50" s="126">
        <f>NonManufacturing!U55</f>
        <v>962024.68890554272</v>
      </c>
      <c r="J50" s="126">
        <f t="shared" si="35"/>
        <v>2057171.1820055428</v>
      </c>
      <c r="L50" s="79">
        <f t="shared" si="97"/>
        <v>19.517614792391772</v>
      </c>
      <c r="M50" s="79">
        <f t="shared" si="98"/>
        <v>3.7040965588734625</v>
      </c>
      <c r="N50" s="79">
        <f t="shared" si="99"/>
        <v>12.122510732907825</v>
      </c>
      <c r="P50" s="261">
        <f>Manufacturing!BZ132</f>
        <v>1.0007696661944014</v>
      </c>
      <c r="Q50" s="261">
        <f>NonManufacturing!CR55</f>
        <v>0.95475746415584584</v>
      </c>
      <c r="R50" s="109"/>
      <c r="S50" s="261">
        <f>Manufacturing!CD132</f>
        <v>0.98022015448657274</v>
      </c>
      <c r="T50" s="261">
        <f>NonManufacturing!CV55</f>
        <v>0.91766100536412232</v>
      </c>
      <c r="V50" s="112">
        <f t="shared" si="26"/>
        <v>1.1378277320286494</v>
      </c>
      <c r="W50" s="113">
        <f t="shared" si="27"/>
        <v>0.9797816859625581</v>
      </c>
      <c r="X50" s="112">
        <f t="shared" si="91"/>
        <v>1.0164879194944136</v>
      </c>
      <c r="Y50" s="112">
        <f t="shared" si="92"/>
        <v>0.97022087544896929</v>
      </c>
      <c r="Z50" s="112">
        <f t="shared" si="93"/>
        <v>0.99347436664872446</v>
      </c>
      <c r="AA50" s="112">
        <f t="shared" si="94"/>
        <v>1.1148232485637444</v>
      </c>
      <c r="AB50" s="112">
        <f t="shared" si="28"/>
        <v>1.1148227736219838</v>
      </c>
      <c r="AC50" s="112"/>
      <c r="AD50" s="112">
        <f t="shared" si="95"/>
        <v>0.98621779913517138</v>
      </c>
      <c r="AE50" s="109"/>
      <c r="AF50" s="87">
        <v>1989</v>
      </c>
      <c r="AG50" s="89"/>
      <c r="AI50" s="109">
        <f t="shared" si="75"/>
        <v>0.85710879194241407</v>
      </c>
      <c r="AJ50" s="109">
        <f t="shared" si="76"/>
        <v>0.14289120805758598</v>
      </c>
      <c r="AL50" s="109">
        <f t="shared" si="84"/>
        <v>0.85626636650803212</v>
      </c>
      <c r="AM50" s="109">
        <f t="shared" si="85"/>
        <v>0.14373171264045814</v>
      </c>
      <c r="AN50" s="109">
        <f t="shared" si="86"/>
        <v>0.99999807914849026</v>
      </c>
      <c r="AO50" s="109"/>
      <c r="AP50" s="109">
        <f t="shared" si="87"/>
        <v>0.85626801127173435</v>
      </c>
      <c r="AQ50" s="109">
        <f t="shared" si="88"/>
        <v>0.1437319887282657</v>
      </c>
      <c r="AT50" s="19">
        <f t="shared" si="89"/>
        <v>9.6714951158719479E-3</v>
      </c>
      <c r="AU50" s="19">
        <f t="shared" si="89"/>
        <v>-2.4986937732199861E-3</v>
      </c>
      <c r="AV50" s="19"/>
      <c r="AW50" s="19">
        <f t="shared" si="2"/>
        <v>0.53235554857050749</v>
      </c>
      <c r="AX50" s="19">
        <f t="shared" si="3"/>
        <v>0.46764445142949251</v>
      </c>
      <c r="AY50" s="19"/>
      <c r="AZ50" s="19">
        <f t="shared" si="90"/>
        <v>-6.0892602878057428E-3</v>
      </c>
      <c r="BA50" s="19">
        <f t="shared" si="90"/>
        <v>6.9773048144381334E-3</v>
      </c>
      <c r="BB50" s="19"/>
      <c r="BC50" s="19"/>
      <c r="BD50" s="19">
        <f t="shared" si="24"/>
        <v>5.2864474212133668E-3</v>
      </c>
      <c r="BE50" s="19">
        <f t="shared" si="24"/>
        <v>-9.2954104349011833E-3</v>
      </c>
      <c r="BF50" s="19"/>
      <c r="BG50" s="19"/>
      <c r="BH50" s="19">
        <f t="shared" si="19"/>
        <v>1.0079537137173238</v>
      </c>
      <c r="BI50" s="19">
        <f t="shared" si="20"/>
        <v>0.75205677267969862</v>
      </c>
      <c r="BJ50" s="19">
        <f t="shared" si="77"/>
        <v>0.99347436664872446</v>
      </c>
      <c r="BK50" s="19"/>
      <c r="BL50" s="19">
        <f t="shared" si="21"/>
        <v>0.99579767767187799</v>
      </c>
      <c r="BM50" s="19">
        <f t="shared" si="22"/>
        <v>1.1259101426831928</v>
      </c>
      <c r="BN50" s="19">
        <f t="shared" si="78"/>
        <v>1.0164879194944136</v>
      </c>
      <c r="BO50" s="19"/>
      <c r="BP50" s="19">
        <f t="shared" si="25"/>
        <v>1.0031956632717618</v>
      </c>
      <c r="BQ50" s="19">
        <f t="shared" si="23"/>
        <v>0.82450286827880104</v>
      </c>
      <c r="BR50" s="19">
        <f t="shared" si="79"/>
        <v>0.97022087544896929</v>
      </c>
      <c r="BU50" s="90"/>
      <c r="CD50" s="89"/>
      <c r="CF50" s="112">
        <f t="shared" si="80"/>
        <v>0.86683382046173396</v>
      </c>
      <c r="CG50" s="112">
        <f t="shared" si="81"/>
        <v>1.0694506369304013</v>
      </c>
      <c r="CH50" s="112">
        <f t="shared" si="82"/>
        <v>0.96549043452189376</v>
      </c>
      <c r="CI50" s="112">
        <f t="shared" si="29"/>
        <v>1.0763424643777659</v>
      </c>
      <c r="CJ50" s="112">
        <f t="shared" si="30"/>
        <v>1.0291105523792883</v>
      </c>
      <c r="CK50" s="112">
        <f t="shared" si="31"/>
        <v>0.92703542212596513</v>
      </c>
      <c r="CL50" s="112">
        <f t="shared" si="32"/>
        <v>0.92703598140561461</v>
      </c>
      <c r="CM50" s="112"/>
      <c r="CN50" s="112">
        <f t="shared" si="33"/>
        <v>1.0391983536264551</v>
      </c>
    </row>
    <row r="51" spans="1:92" x14ac:dyDescent="0.2">
      <c r="A51" s="86" t="str">
        <f t="shared" si="10"/>
        <v>Source</v>
      </c>
      <c r="B51" s="86">
        <f t="shared" si="83"/>
        <v>1990</v>
      </c>
      <c r="D51" s="77">
        <f>Conversion_factors!$A52*D222+D306</f>
        <v>21551.242731082384</v>
      </c>
      <c r="E51" s="77">
        <f>Conversion_factors!$A52*E222+E306</f>
        <v>3539.4039377733061</v>
      </c>
      <c r="F51" s="108">
        <f t="shared" si="96"/>
        <v>25090.64666885569</v>
      </c>
      <c r="G51" s="108"/>
      <c r="H51" s="126">
        <f>Manufacturing!CE46</f>
        <v>1089037.7224099999</v>
      </c>
      <c r="I51" s="126">
        <f>NonManufacturing!U56</f>
        <v>965413.77476681885</v>
      </c>
      <c r="J51" s="126">
        <f t="shared" si="35"/>
        <v>2054451.4971768188</v>
      </c>
      <c r="L51" s="79">
        <f t="shared" si="97"/>
        <v>19.789252739005484</v>
      </c>
      <c r="M51" s="79">
        <f t="shared" si="98"/>
        <v>3.6662040984739375</v>
      </c>
      <c r="N51" s="79">
        <f t="shared" si="99"/>
        <v>12.212820163111514</v>
      </c>
      <c r="P51" s="261">
        <f>Manufacturing!BZ133</f>
        <v>1.0128825154532766</v>
      </c>
      <c r="Q51" s="261">
        <f>NonManufacturing!CR56</f>
        <v>0.92180539038134335</v>
      </c>
      <c r="R51" s="109"/>
      <c r="S51" s="261">
        <f>Manufacturing!CD133</f>
        <v>0.9819770378855569</v>
      </c>
      <c r="T51" s="261">
        <f>NonManufacturing!CV56</f>
        <v>0.94074178705765121</v>
      </c>
      <c r="V51" s="112">
        <f t="shared" si="26"/>
        <v>1.1363234659531918</v>
      </c>
      <c r="W51" s="113">
        <f t="shared" si="27"/>
        <v>0.98708079484625577</v>
      </c>
      <c r="X51" s="112">
        <f t="shared" si="91"/>
        <v>1.0134660527662203</v>
      </c>
      <c r="Y51" s="112">
        <f t="shared" si="92"/>
        <v>0.97514582710619424</v>
      </c>
      <c r="Z51" s="112">
        <f t="shared" si="93"/>
        <v>0.99878982276269668</v>
      </c>
      <c r="AA51" s="112">
        <f t="shared" si="94"/>
        <v>1.1216435323004126</v>
      </c>
      <c r="AB51" s="112">
        <f t="shared" si="28"/>
        <v>1.1216430699755289</v>
      </c>
      <c r="AC51" s="112"/>
      <c r="AD51" s="112">
        <f t="shared" si="95"/>
        <v>0.98827719226876576</v>
      </c>
      <c r="AE51" s="109"/>
      <c r="AF51" s="87">
        <v>1990</v>
      </c>
      <c r="AG51" s="89"/>
      <c r="AI51" s="109">
        <f t="shared" si="75"/>
        <v>0.85893532420722074</v>
      </c>
      <c r="AJ51" s="109">
        <f t="shared" si="76"/>
        <v>0.14106467579277931</v>
      </c>
      <c r="AL51" s="109">
        <f t="shared" si="84"/>
        <v>0.85802173405231474</v>
      </c>
      <c r="AM51" s="109">
        <f t="shared" si="85"/>
        <v>0.14197598372374129</v>
      </c>
      <c r="AN51" s="109">
        <f t="shared" si="86"/>
        <v>0.99999771777605606</v>
      </c>
      <c r="AO51" s="109"/>
      <c r="AP51" s="109">
        <f t="shared" si="87"/>
        <v>0.85802369225452968</v>
      </c>
      <c r="AQ51" s="109">
        <f t="shared" si="88"/>
        <v>0.14197630774547029</v>
      </c>
      <c r="AT51" s="19">
        <f t="shared" si="89"/>
        <v>1.2030871539740173E-2</v>
      </c>
      <c r="AU51" s="19">
        <f t="shared" si="89"/>
        <v>-3.5123216053262032E-2</v>
      </c>
      <c r="AV51" s="19"/>
      <c r="AW51" s="19">
        <f t="shared" si="2"/>
        <v>0.53008684989961119</v>
      </c>
      <c r="AX51" s="19">
        <f t="shared" si="3"/>
        <v>0.46991315010038875</v>
      </c>
      <c r="AY51" s="19"/>
      <c r="AZ51" s="19">
        <f t="shared" si="90"/>
        <v>-4.2707296365806207E-3</v>
      </c>
      <c r="BA51" s="19">
        <f t="shared" si="90"/>
        <v>4.8396025913875658E-3</v>
      </c>
      <c r="BB51" s="19"/>
      <c r="BC51" s="19"/>
      <c r="BD51" s="19">
        <f t="shared" si="24"/>
        <v>1.7907312020419913E-3</v>
      </c>
      <c r="BE51" s="19">
        <f t="shared" si="24"/>
        <v>2.4840652009185778E-2</v>
      </c>
      <c r="BF51" s="19"/>
      <c r="BG51" s="19"/>
      <c r="BH51" s="19">
        <f t="shared" si="19"/>
        <v>1.0053503706712663</v>
      </c>
      <c r="BI51" s="19">
        <f t="shared" si="20"/>
        <v>0.75608055517937123</v>
      </c>
      <c r="BJ51" s="19">
        <f t="shared" si="77"/>
        <v>0.99878982276269668</v>
      </c>
      <c r="BK51" s="19"/>
      <c r="BL51" s="19">
        <f t="shared" si="21"/>
        <v>0.9970271493932793</v>
      </c>
      <c r="BM51" s="19">
        <f t="shared" si="22"/>
        <v>1.122562980032404</v>
      </c>
      <c r="BN51" s="19">
        <f t="shared" si="78"/>
        <v>1.0134660527662203</v>
      </c>
      <c r="BO51" s="19"/>
      <c r="BP51" s="19">
        <f t="shared" si="25"/>
        <v>1.0050761138848368</v>
      </c>
      <c r="BQ51" s="19">
        <f t="shared" si="23"/>
        <v>0.82868813873655878</v>
      </c>
      <c r="BR51" s="19">
        <f t="shared" si="79"/>
        <v>0.97514582710619424</v>
      </c>
      <c r="BU51" s="90"/>
      <c r="CD51" s="89"/>
      <c r="CF51" s="112">
        <f t="shared" si="80"/>
        <v>0.86568782210673245</v>
      </c>
      <c r="CG51" s="112">
        <f t="shared" si="81"/>
        <v>1.0774177552757764</v>
      </c>
      <c r="CH51" s="112">
        <f t="shared" si="82"/>
        <v>0.9626201756978422</v>
      </c>
      <c r="CI51" s="112">
        <f t="shared" si="29"/>
        <v>1.0818061013060332</v>
      </c>
      <c r="CJ51" s="112">
        <f t="shared" si="30"/>
        <v>1.0346166752962291</v>
      </c>
      <c r="CK51" s="112">
        <f t="shared" si="31"/>
        <v>0.93270685445479995</v>
      </c>
      <c r="CL51" s="112">
        <f t="shared" si="32"/>
        <v>0.93270743006381163</v>
      </c>
      <c r="CM51" s="112"/>
      <c r="CN51" s="112">
        <f t="shared" si="33"/>
        <v>1.0413683793102113</v>
      </c>
    </row>
    <row r="52" spans="1:92" x14ac:dyDescent="0.2">
      <c r="A52" s="86" t="str">
        <f t="shared" si="10"/>
        <v>Source</v>
      </c>
      <c r="B52" s="86">
        <f t="shared" si="83"/>
        <v>1991</v>
      </c>
      <c r="D52" s="77">
        <f>Conversion_factors!$A53*D223+D307</f>
        <v>20954.452317605886</v>
      </c>
      <c r="E52" s="77">
        <f>Conversion_factors!$A53*E223+E307</f>
        <v>3430.2732068302248</v>
      </c>
      <c r="F52" s="108">
        <f t="shared" si="96"/>
        <v>24384.725524436111</v>
      </c>
      <c r="G52" s="108"/>
      <c r="H52" s="126">
        <f>Manufacturing!CE47</f>
        <v>1075953.00538</v>
      </c>
      <c r="I52" s="126">
        <f>NonManufacturing!U57</f>
        <v>930794.04460512253</v>
      </c>
      <c r="J52" s="126">
        <f t="shared" si="35"/>
        <v>2006747.0499851224</v>
      </c>
      <c r="L52" s="79">
        <f t="shared" si="97"/>
        <v>19.475248651966258</v>
      </c>
      <c r="M52" s="79">
        <f t="shared" si="98"/>
        <v>3.6853192461985231</v>
      </c>
      <c r="N52" s="79">
        <f t="shared" si="99"/>
        <v>12.151369812461862</v>
      </c>
      <c r="P52" s="261">
        <f>Manufacturing!BZ134</f>
        <v>1.0037030816114589</v>
      </c>
      <c r="Q52" s="261">
        <f>NonManufacturing!CR57</f>
        <v>0.89270476330607418</v>
      </c>
      <c r="R52" s="109"/>
      <c r="S52" s="261">
        <f>Manufacturing!CD134</f>
        <v>0.97523368773652475</v>
      </c>
      <c r="T52" s="261">
        <f>NonManufacturing!CV57</f>
        <v>0.97647314416881037</v>
      </c>
      <c r="V52" s="112">
        <f t="shared" si="26"/>
        <v>1.1099379889298888</v>
      </c>
      <c r="W52" s="113">
        <f t="shared" si="27"/>
        <v>0.98211417287420288</v>
      </c>
      <c r="X52" s="112">
        <f t="shared" si="91"/>
        <v>1.0215701365387242</v>
      </c>
      <c r="Y52" s="112">
        <f t="shared" si="92"/>
        <v>0.97449394505785081</v>
      </c>
      <c r="Z52" s="112">
        <f t="shared" si="93"/>
        <v>0.98654014579539662</v>
      </c>
      <c r="AA52" s="112">
        <f t="shared" si="94"/>
        <v>1.0900861268631317</v>
      </c>
      <c r="AB52" s="112">
        <f t="shared" si="28"/>
        <v>1.090085829939534</v>
      </c>
      <c r="AC52" s="112"/>
      <c r="AD52" s="112">
        <f t="shared" si="95"/>
        <v>0.99551391250890864</v>
      </c>
      <c r="AE52" s="109"/>
      <c r="AF52" s="87">
        <v>1991</v>
      </c>
      <c r="AG52" s="89"/>
      <c r="AI52" s="109">
        <f t="shared" si="75"/>
        <v>0.85932697075500308</v>
      </c>
      <c r="AJ52" s="109">
        <f t="shared" si="76"/>
        <v>0.14067302924499694</v>
      </c>
      <c r="AL52" s="109">
        <f t="shared" si="84"/>
        <v>0.8591311326030312</v>
      </c>
      <c r="AM52" s="109">
        <f t="shared" si="85"/>
        <v>0.14086876178017529</v>
      </c>
      <c r="AN52" s="109">
        <f t="shared" si="86"/>
        <v>0.99999989438320647</v>
      </c>
      <c r="AO52" s="109"/>
      <c r="AP52" s="109">
        <f t="shared" si="87"/>
        <v>0.85913122334171621</v>
      </c>
      <c r="AQ52" s="109">
        <f t="shared" si="88"/>
        <v>0.14086877665828379</v>
      </c>
      <c r="AT52" s="19">
        <f t="shared" si="89"/>
        <v>-9.1039996085757139E-3</v>
      </c>
      <c r="AU52" s="19">
        <f t="shared" si="89"/>
        <v>-3.2078213925382487E-2</v>
      </c>
      <c r="AV52" s="19"/>
      <c r="AW52" s="19">
        <f t="shared" si="2"/>
        <v>0.53616772746120489</v>
      </c>
      <c r="AX52" s="19">
        <f t="shared" si="3"/>
        <v>0.46383227253879517</v>
      </c>
      <c r="AY52" s="19"/>
      <c r="AZ52" s="19">
        <f t="shared" si="90"/>
        <v>1.140617563167085E-2</v>
      </c>
      <c r="BA52" s="19">
        <f t="shared" si="90"/>
        <v>-1.3024885329820423E-2</v>
      </c>
      <c r="BB52" s="19"/>
      <c r="BC52" s="19"/>
      <c r="BD52" s="19">
        <f t="shared" si="24"/>
        <v>-6.8908030634627629E-3</v>
      </c>
      <c r="BE52" s="19">
        <f t="shared" si="24"/>
        <v>3.7278548578950993E-2</v>
      </c>
      <c r="BF52" s="19"/>
      <c r="BG52" s="19"/>
      <c r="BH52" s="19">
        <f t="shared" si="19"/>
        <v>0.98773548079072648</v>
      </c>
      <c r="BI52" s="19">
        <f t="shared" si="20"/>
        <v>0.74680759068661562</v>
      </c>
      <c r="BJ52" s="19">
        <f t="shared" si="77"/>
        <v>0.98654014579539662</v>
      </c>
      <c r="BK52" s="19"/>
      <c r="BL52" s="19">
        <f t="shared" si="21"/>
        <v>1.0079964037772988</v>
      </c>
      <c r="BM52" s="19">
        <f t="shared" si="22"/>
        <v>1.1315394468861908</v>
      </c>
      <c r="BN52" s="19">
        <f t="shared" si="78"/>
        <v>1.0215701365387242</v>
      </c>
      <c r="BO52" s="19"/>
      <c r="BP52" s="19">
        <f t="shared" si="25"/>
        <v>0.9993315030119363</v>
      </c>
      <c r="BQ52" s="19">
        <f t="shared" si="23"/>
        <v>0.82813416321176925</v>
      </c>
      <c r="BR52" s="19">
        <f t="shared" si="79"/>
        <v>0.97449394505785081</v>
      </c>
      <c r="BU52" s="90"/>
      <c r="CD52" s="89"/>
      <c r="CF52" s="112">
        <f t="shared" si="80"/>
        <v>0.84558651572352761</v>
      </c>
      <c r="CG52" s="112">
        <f t="shared" si="81"/>
        <v>1.0719965914517291</v>
      </c>
      <c r="CH52" s="112">
        <f t="shared" si="82"/>
        <v>0.97031767530689639</v>
      </c>
      <c r="CI52" s="112">
        <f t="shared" si="29"/>
        <v>1.0810829171856411</v>
      </c>
      <c r="CJ52" s="112">
        <f t="shared" si="30"/>
        <v>1.0219275992078238</v>
      </c>
      <c r="CK52" s="112">
        <f t="shared" si="31"/>
        <v>0.90646517649514158</v>
      </c>
      <c r="CL52" s="112">
        <f t="shared" si="32"/>
        <v>0.90646586263316553</v>
      </c>
      <c r="CM52" s="112"/>
      <c r="CN52" s="112">
        <f t="shared" si="33"/>
        <v>1.0489938630175695</v>
      </c>
    </row>
    <row r="53" spans="1:92" x14ac:dyDescent="0.2">
      <c r="A53" s="86" t="str">
        <f t="shared" si="10"/>
        <v>Source</v>
      </c>
      <c r="B53" s="86">
        <f t="shared" si="83"/>
        <v>1992</v>
      </c>
      <c r="C53" s="265"/>
      <c r="D53" s="77">
        <f>Conversion_factors!$A54*D224+D308</f>
        <v>21334.998364014347</v>
      </c>
      <c r="E53" s="77">
        <f>Conversion_factors!$A54*E224+E308</f>
        <v>3422.7812614820577</v>
      </c>
      <c r="F53" s="108">
        <f t="shared" si="96"/>
        <v>24757.779625496405</v>
      </c>
      <c r="G53" s="108"/>
      <c r="H53" s="126">
        <f>Manufacturing!CE48</f>
        <v>1117943.5774099999</v>
      </c>
      <c r="I53" s="126">
        <f>NonManufacturing!U58</f>
        <v>953520.49448877946</v>
      </c>
      <c r="J53" s="126">
        <f t="shared" si="35"/>
        <v>2071464.0718987794</v>
      </c>
      <c r="L53" s="79">
        <f t="shared" si="97"/>
        <v>19.084145922142412</v>
      </c>
      <c r="M53" s="79">
        <f t="shared" si="98"/>
        <v>3.5896252689536032</v>
      </c>
      <c r="N53" s="79">
        <f t="shared" si="99"/>
        <v>11.951826711048154</v>
      </c>
      <c r="P53" s="261">
        <f>Manufacturing!BZ135</f>
        <v>1.001520903040751</v>
      </c>
      <c r="Q53" s="261">
        <f>NonManufacturing!CR58</f>
        <v>0.88400592718569915</v>
      </c>
      <c r="R53" s="109"/>
      <c r="S53" s="261">
        <f>Manufacturing!CD135</f>
        <v>0.9577311295884835</v>
      </c>
      <c r="T53" s="261">
        <f>NonManufacturing!CV58</f>
        <v>0.96047701677424702</v>
      </c>
      <c r="V53" s="112">
        <f t="shared" si="26"/>
        <v>1.1457331735561269</v>
      </c>
      <c r="W53" s="113">
        <f t="shared" si="27"/>
        <v>0.96598643493006631</v>
      </c>
      <c r="X53" s="112">
        <f t="shared" si="91"/>
        <v>1.0262479585016657</v>
      </c>
      <c r="Y53" s="112">
        <f t="shared" si="92"/>
        <v>0.95721727265801371</v>
      </c>
      <c r="Z53" s="112">
        <f t="shared" si="93"/>
        <v>0.98335033916135195</v>
      </c>
      <c r="AA53" s="112">
        <f t="shared" si="94"/>
        <v>1.1067628999950621</v>
      </c>
      <c r="AB53" s="112">
        <f t="shared" si="28"/>
        <v>1.106762703704594</v>
      </c>
      <c r="AC53" s="112"/>
      <c r="AD53" s="112">
        <f t="shared" si="95"/>
        <v>0.98234227190781886</v>
      </c>
      <c r="AE53" s="109"/>
      <c r="AF53" s="87">
        <v>1992</v>
      </c>
      <c r="AG53" s="89"/>
      <c r="AI53" s="109">
        <f t="shared" si="75"/>
        <v>0.86174926373618899</v>
      </c>
      <c r="AJ53" s="109">
        <f t="shared" si="76"/>
        <v>0.13825073626381104</v>
      </c>
      <c r="AL53" s="109">
        <f t="shared" si="84"/>
        <v>0.86053754904431334</v>
      </c>
      <c r="AM53" s="109">
        <f t="shared" si="85"/>
        <v>0.13945837664627003</v>
      </c>
      <c r="AN53" s="109">
        <f t="shared" si="86"/>
        <v>0.99999592569058338</v>
      </c>
      <c r="AO53" s="109"/>
      <c r="AP53" s="109">
        <f t="shared" si="87"/>
        <v>0.8605410551548377</v>
      </c>
      <c r="AQ53" s="109">
        <f t="shared" si="88"/>
        <v>0.13945894484516225</v>
      </c>
      <c r="AT53" s="19">
        <f t="shared" si="89"/>
        <v>-2.1764944453570097E-3</v>
      </c>
      <c r="AU53" s="19">
        <f t="shared" si="89"/>
        <v>-9.7921464366286289E-3</v>
      </c>
      <c r="AV53" s="19"/>
      <c r="AW53" s="19">
        <f t="shared" si="2"/>
        <v>0.53968765018707376</v>
      </c>
      <c r="AX53" s="19">
        <f t="shared" si="3"/>
        <v>0.46031234981292624</v>
      </c>
      <c r="AY53" s="19"/>
      <c r="AZ53" s="19">
        <f t="shared" si="90"/>
        <v>6.5435101381111725E-3</v>
      </c>
      <c r="BA53" s="19">
        <f t="shared" si="90"/>
        <v>-7.6177248936995946E-3</v>
      </c>
      <c r="BB53" s="19"/>
      <c r="BC53" s="19"/>
      <c r="BD53" s="19">
        <f t="shared" si="24"/>
        <v>-1.8110041479598597E-2</v>
      </c>
      <c r="BE53" s="19">
        <f t="shared" si="24"/>
        <v>-1.6517194282398135E-2</v>
      </c>
      <c r="BF53" s="19"/>
      <c r="BG53" s="19"/>
      <c r="BH53" s="19">
        <f t="shared" si="19"/>
        <v>0.99676667325943136</v>
      </c>
      <c r="BI53" s="19">
        <f t="shared" si="20"/>
        <v>0.74439291773358895</v>
      </c>
      <c r="BJ53" s="19">
        <f t="shared" si="77"/>
        <v>0.98335033916135195</v>
      </c>
      <c r="BK53" s="19"/>
      <c r="BL53" s="19">
        <f t="shared" si="21"/>
        <v>1.0045790512032693</v>
      </c>
      <c r="BM53" s="19">
        <f t="shared" si="22"/>
        <v>1.1367208239520017</v>
      </c>
      <c r="BN53" s="19">
        <f t="shared" si="78"/>
        <v>1.0262479585016657</v>
      </c>
      <c r="BO53" s="19"/>
      <c r="BP53" s="19">
        <f t="shared" si="25"/>
        <v>0.98227113417435186</v>
      </c>
      <c r="BQ53" s="19">
        <f t="shared" si="23"/>
        <v>0.81345228374655243</v>
      </c>
      <c r="BR53" s="19">
        <f t="shared" si="79"/>
        <v>0.95721727265801371</v>
      </c>
      <c r="BU53" s="90"/>
      <c r="CD53" s="89"/>
      <c r="CF53" s="112">
        <f t="shared" si="80"/>
        <v>0.8728564404847865</v>
      </c>
      <c r="CG53" s="112">
        <f t="shared" si="81"/>
        <v>1.0543928539419194</v>
      </c>
      <c r="CH53" s="112">
        <f t="shared" si="82"/>
        <v>0.97476080962556388</v>
      </c>
      <c r="CI53" s="112">
        <f t="shared" si="29"/>
        <v>1.0619165432004567</v>
      </c>
      <c r="CJ53" s="112">
        <f t="shared" si="30"/>
        <v>1.0186233733743801</v>
      </c>
      <c r="CK53" s="112">
        <f t="shared" si="31"/>
        <v>0.92033280927009087</v>
      </c>
      <c r="CL53" s="112">
        <f t="shared" si="32"/>
        <v>0.92033359336433929</v>
      </c>
      <c r="CM53" s="112"/>
      <c r="CN53" s="112">
        <f t="shared" si="33"/>
        <v>1.0351146294048572</v>
      </c>
    </row>
    <row r="54" spans="1:92" x14ac:dyDescent="0.2">
      <c r="A54" s="86" t="str">
        <f t="shared" si="10"/>
        <v>Source</v>
      </c>
      <c r="B54" s="86">
        <f t="shared" si="83"/>
        <v>1993</v>
      </c>
      <c r="D54" s="77">
        <f>Conversion_factors!$A55*D225+D309</f>
        <v>21954.662120468605</v>
      </c>
      <c r="E54" s="77">
        <f>Conversion_factors!$A55*E225+E309</f>
        <v>3414.5660498317156</v>
      </c>
      <c r="F54" s="108">
        <f t="shared" si="96"/>
        <v>25369.228170300321</v>
      </c>
      <c r="G54" s="108"/>
      <c r="H54" s="126">
        <f>Manufacturing!CE49</f>
        <v>1155906.6003099999</v>
      </c>
      <c r="I54" s="126">
        <f>NonManufacturing!U59</f>
        <v>952198.80020599847</v>
      </c>
      <c r="J54" s="126">
        <f t="shared" si="35"/>
        <v>2108105.4005159982</v>
      </c>
      <c r="L54" s="79">
        <f t="shared" si="97"/>
        <v>18.99345683689377</v>
      </c>
      <c r="M54" s="79">
        <f t="shared" si="98"/>
        <v>3.5859802061218824</v>
      </c>
      <c r="N54" s="79">
        <f t="shared" si="99"/>
        <v>12.034136511433786</v>
      </c>
      <c r="P54" s="261">
        <f>Manufacturing!BZ136</f>
        <v>1.0076611464835388</v>
      </c>
      <c r="Q54" s="261">
        <f>NonManufacturing!CR59</f>
        <v>0.88107608069961374</v>
      </c>
      <c r="R54" s="109"/>
      <c r="S54" s="261">
        <f>Manufacturing!CD136</f>
        <v>0.94737179027975638</v>
      </c>
      <c r="T54" s="261">
        <f>NonManufacturing!CV59</f>
        <v>0.96269234190594921</v>
      </c>
      <c r="V54" s="112">
        <f t="shared" si="26"/>
        <v>1.1659996055398771</v>
      </c>
      <c r="W54" s="113">
        <f t="shared" si="27"/>
        <v>0.97263898709272645</v>
      </c>
      <c r="X54" s="112">
        <f t="shared" si="91"/>
        <v>1.0377187200444102</v>
      </c>
      <c r="Y54" s="112">
        <f t="shared" si="92"/>
        <v>0.94856735566048611</v>
      </c>
      <c r="Z54" s="112">
        <f t="shared" si="93"/>
        <v>0.98810699125864732</v>
      </c>
      <c r="AA54" s="112">
        <f t="shared" si="94"/>
        <v>1.1340969997820298</v>
      </c>
      <c r="AB54" s="112">
        <f t="shared" si="28"/>
        <v>1.1340966752828248</v>
      </c>
      <c r="AC54" s="112"/>
      <c r="AD54" s="112">
        <f t="shared" si="95"/>
        <v>0.98434610219191054</v>
      </c>
      <c r="AE54" s="109"/>
      <c r="AF54" s="87">
        <v>1993</v>
      </c>
      <c r="AG54" s="89"/>
      <c r="AI54" s="109">
        <f t="shared" si="75"/>
        <v>0.86540520559355694</v>
      </c>
      <c r="AJ54" s="109">
        <f t="shared" si="76"/>
        <v>0.13459479440644306</v>
      </c>
      <c r="AL54" s="109">
        <f t="shared" si="84"/>
        <v>0.86357594488186651</v>
      </c>
      <c r="AM54" s="109">
        <f t="shared" si="85"/>
        <v>0.13641460042778847</v>
      </c>
      <c r="AN54" s="109">
        <f t="shared" si="86"/>
        <v>0.99999054530965492</v>
      </c>
      <c r="AO54" s="109"/>
      <c r="AP54" s="109">
        <f t="shared" si="87"/>
        <v>0.86358410980221156</v>
      </c>
      <c r="AQ54" s="109">
        <f t="shared" si="88"/>
        <v>0.13641589019778844</v>
      </c>
      <c r="AT54" s="19">
        <f t="shared" si="89"/>
        <v>6.1122012914109642E-3</v>
      </c>
      <c r="AU54" s="19">
        <f t="shared" si="89"/>
        <v>-3.3197881614727494E-3</v>
      </c>
      <c r="AV54" s="19"/>
      <c r="AW54" s="19">
        <f t="shared" si="2"/>
        <v>0.54831537361797478</v>
      </c>
      <c r="AX54" s="19">
        <f t="shared" si="3"/>
        <v>0.45168462638202528</v>
      </c>
      <c r="AY54" s="19"/>
      <c r="AZ54" s="19">
        <f t="shared" si="90"/>
        <v>1.5860074088458558E-2</v>
      </c>
      <c r="BA54" s="19">
        <f t="shared" si="90"/>
        <v>-1.8921073322317513E-2</v>
      </c>
      <c r="BB54" s="19"/>
      <c r="BC54" s="19"/>
      <c r="BD54" s="19">
        <f t="shared" si="24"/>
        <v>-1.0875466417473067E-2</v>
      </c>
      <c r="BE54" s="19">
        <f t="shared" si="24"/>
        <v>2.3038284190065351E-3</v>
      </c>
      <c r="BF54" s="19"/>
      <c r="BG54" s="19"/>
      <c r="BH54" s="19">
        <f t="shared" si="19"/>
        <v>1.0048371896646235</v>
      </c>
      <c r="BI54" s="19">
        <f t="shared" si="20"/>
        <v>0.74799368746166883</v>
      </c>
      <c r="BJ54" s="19">
        <f t="shared" si="77"/>
        <v>0.98810699125864732</v>
      </c>
      <c r="BK54" s="19"/>
      <c r="BL54" s="19">
        <f t="shared" si="21"/>
        <v>1.011177378184013</v>
      </c>
      <c r="BM54" s="19">
        <f t="shared" si="22"/>
        <v>1.1494263824909561</v>
      </c>
      <c r="BN54" s="19">
        <f t="shared" si="78"/>
        <v>1.0377187200444102</v>
      </c>
      <c r="BO54" s="19"/>
      <c r="BP54" s="19">
        <f t="shared" si="25"/>
        <v>0.99096347585380651</v>
      </c>
      <c r="BQ54" s="19">
        <f t="shared" si="23"/>
        <v>0.80610150254270052</v>
      </c>
      <c r="BR54" s="19">
        <f t="shared" si="79"/>
        <v>0.94856735566048611</v>
      </c>
      <c r="BU54" s="90"/>
      <c r="CD54" s="89"/>
      <c r="CF54" s="112">
        <f t="shared" si="80"/>
        <v>0.88829606123676141</v>
      </c>
      <c r="CG54" s="112">
        <f t="shared" si="81"/>
        <v>1.0616542431365747</v>
      </c>
      <c r="CH54" s="112">
        <f t="shared" si="82"/>
        <v>0.98565607983370362</v>
      </c>
      <c r="CI54" s="112">
        <f t="shared" si="29"/>
        <v>1.0523205087165834</v>
      </c>
      <c r="CJ54" s="112">
        <f t="shared" si="30"/>
        <v>1.0235506478282106</v>
      </c>
      <c r="CK54" s="112">
        <f t="shared" si="31"/>
        <v>0.94306258169553203</v>
      </c>
      <c r="CL54" s="112">
        <f t="shared" si="32"/>
        <v>0.94306328257351446</v>
      </c>
      <c r="CM54" s="112"/>
      <c r="CN54" s="112">
        <f t="shared" si="33"/>
        <v>1.0372261073501965</v>
      </c>
    </row>
    <row r="55" spans="1:92" x14ac:dyDescent="0.2">
      <c r="A55" s="86" t="str">
        <f t="shared" si="10"/>
        <v>Source</v>
      </c>
      <c r="B55" s="86">
        <f t="shared" si="83"/>
        <v>1994</v>
      </c>
      <c r="D55" s="77">
        <f>Conversion_factors!$A56*D226+D310</f>
        <v>22551.27555858031</v>
      </c>
      <c r="E55" s="77">
        <f>Conversion_factors!$A56*E226+E310</f>
        <v>3390.936358624831</v>
      </c>
      <c r="F55" s="108">
        <f t="shared" si="96"/>
        <v>25942.211917205139</v>
      </c>
      <c r="G55" s="108"/>
      <c r="H55" s="126">
        <f>Manufacturing!CE50</f>
        <v>1224394.20609</v>
      </c>
      <c r="I55" s="126">
        <f>NonManufacturing!U60</f>
        <v>1033039.5763862157</v>
      </c>
      <c r="J55" s="126">
        <f t="shared" si="35"/>
        <v>2257433.7824762156</v>
      </c>
      <c r="L55" s="79">
        <f t="shared" si="97"/>
        <v>18.41831286558919</v>
      </c>
      <c r="M55" s="79">
        <f t="shared" si="98"/>
        <v>3.2824844624898319</v>
      </c>
      <c r="N55" s="79">
        <f t="shared" si="99"/>
        <v>11.491903823973391</v>
      </c>
      <c r="P55" s="261">
        <f>Manufacturing!BZ137</f>
        <v>0.98929680165894662</v>
      </c>
      <c r="Q55" s="261">
        <f>NonManufacturing!CR60</f>
        <v>0.83011246165014785</v>
      </c>
      <c r="R55" s="109"/>
      <c r="S55" s="261">
        <f>Manufacturing!CD137</f>
        <v>0.93573793819742013</v>
      </c>
      <c r="T55" s="261">
        <f>NonManufacturing!CV60</f>
        <v>0.93531690914738519</v>
      </c>
      <c r="V55" s="112">
        <f t="shared" si="26"/>
        <v>1.2485935946349684</v>
      </c>
      <c r="W55" s="113">
        <f t="shared" si="27"/>
        <v>0.9288139356319125</v>
      </c>
      <c r="X55" s="112">
        <f t="shared" si="91"/>
        <v>1.0297546518534122</v>
      </c>
      <c r="Y55" s="112">
        <f t="shared" si="92"/>
        <v>0.93487143802083894</v>
      </c>
      <c r="Z55" s="112">
        <f t="shared" si="93"/>
        <v>0.96481319759965201</v>
      </c>
      <c r="AA55" s="112">
        <f t="shared" si="94"/>
        <v>1.1597115759605594</v>
      </c>
      <c r="AB55" s="112">
        <f t="shared" si="28"/>
        <v>1.1597111306377019</v>
      </c>
      <c r="AC55" s="112"/>
      <c r="AD55" s="112">
        <f t="shared" si="95"/>
        <v>0.96268821218684786</v>
      </c>
      <c r="AE55" s="109"/>
      <c r="AF55" s="87">
        <v>1994</v>
      </c>
      <c r="AG55" s="89"/>
      <c r="AI55" s="109">
        <f t="shared" si="75"/>
        <v>0.8692888497924911</v>
      </c>
      <c r="AJ55" s="109">
        <f t="shared" si="76"/>
        <v>0.13071115020750901</v>
      </c>
      <c r="AL55" s="109">
        <f t="shared" si="84"/>
        <v>0.86734557856981931</v>
      </c>
      <c r="AM55" s="109">
        <f t="shared" si="85"/>
        <v>0.13264349673451706</v>
      </c>
      <c r="AN55" s="109">
        <f t="shared" si="86"/>
        <v>0.99998907530433634</v>
      </c>
      <c r="AO55" s="109"/>
      <c r="AP55" s="109">
        <f t="shared" si="87"/>
        <v>0.86735505415981839</v>
      </c>
      <c r="AQ55" s="109">
        <f t="shared" si="88"/>
        <v>0.13264494584018169</v>
      </c>
      <c r="AT55" s="19">
        <f t="shared" si="89"/>
        <v>-1.8392838522113916E-2</v>
      </c>
      <c r="AU55" s="19">
        <f t="shared" si="89"/>
        <v>-5.9582791838962465E-2</v>
      </c>
      <c r="AV55" s="19"/>
      <c r="AW55" s="19">
        <f t="shared" si="2"/>
        <v>0.54238322098065805</v>
      </c>
      <c r="AX55" s="19">
        <f t="shared" si="3"/>
        <v>0.457616779019342</v>
      </c>
      <c r="AY55" s="19"/>
      <c r="AZ55" s="19">
        <f t="shared" si="90"/>
        <v>-1.0877819337150303E-2</v>
      </c>
      <c r="BA55" s="19">
        <f t="shared" si="90"/>
        <v>1.304789976813518E-2</v>
      </c>
      <c r="BB55" s="19"/>
      <c r="BC55" s="19"/>
      <c r="BD55" s="19">
        <f t="shared" si="24"/>
        <v>-1.2356157394540422E-2</v>
      </c>
      <c r="BE55" s="19">
        <f t="shared" si="24"/>
        <v>-2.8848469817882413E-2</v>
      </c>
      <c r="BF55" s="19"/>
      <c r="BG55" s="19"/>
      <c r="BH55" s="19">
        <f t="shared" si="19"/>
        <v>0.97642583863380661</v>
      </c>
      <c r="BI55" s="19">
        <f t="shared" si="20"/>
        <v>0.73036036357255341</v>
      </c>
      <c r="BJ55" s="19">
        <f t="shared" si="77"/>
        <v>0.96481319759965201</v>
      </c>
      <c r="BK55" s="19"/>
      <c r="BL55" s="19">
        <f t="shared" si="21"/>
        <v>0.99232540761078569</v>
      </c>
      <c r="BM55" s="19">
        <f t="shared" si="22"/>
        <v>1.1406050035239288</v>
      </c>
      <c r="BN55" s="19">
        <f t="shared" si="78"/>
        <v>1.0297546518534122</v>
      </c>
      <c r="BO55" s="19"/>
      <c r="BP55" s="19">
        <f t="shared" si="25"/>
        <v>0.98556147061363841</v>
      </c>
      <c r="BQ55" s="19">
        <f t="shared" si="23"/>
        <v>0.79446258230984756</v>
      </c>
      <c r="BR55" s="19">
        <f t="shared" si="79"/>
        <v>0.93487143802083894</v>
      </c>
      <c r="BU55" s="90"/>
      <c r="CD55" s="89"/>
      <c r="CF55" s="112">
        <f t="shared" si="80"/>
        <v>0.95121882282811809</v>
      </c>
      <c r="CG55" s="112">
        <f t="shared" si="81"/>
        <v>1.0138183528869726</v>
      </c>
      <c r="CH55" s="112">
        <f t="shared" si="82"/>
        <v>0.9780915711850291</v>
      </c>
      <c r="CI55" s="112">
        <f t="shared" si="29"/>
        <v>1.0371265481276082</v>
      </c>
      <c r="CJ55" s="112">
        <f t="shared" si="30"/>
        <v>0.99942129968983651</v>
      </c>
      <c r="CK55" s="112">
        <f t="shared" si="31"/>
        <v>0.96436247786367613</v>
      </c>
      <c r="CL55" s="112">
        <f t="shared" si="32"/>
        <v>0.96436310019468785</v>
      </c>
      <c r="CM55" s="112"/>
      <c r="CN55" s="112">
        <f t="shared" si="33"/>
        <v>1.0144047349758381</v>
      </c>
    </row>
    <row r="56" spans="1:92" x14ac:dyDescent="0.2">
      <c r="A56" s="86" t="str">
        <f t="shared" si="10"/>
        <v>Source</v>
      </c>
      <c r="B56" s="86">
        <f t="shared" si="83"/>
        <v>1995</v>
      </c>
      <c r="D56" s="77">
        <f>Conversion_factors!$A57*D227+D311</f>
        <v>23140.511960079963</v>
      </c>
      <c r="E56" s="77">
        <f>Conversion_factors!$A57*E227+E311</f>
        <v>3402.3857403062993</v>
      </c>
      <c r="F56" s="108">
        <f t="shared" si="96"/>
        <v>26542.89770038626</v>
      </c>
      <c r="G56" s="108"/>
      <c r="H56" s="126">
        <f>Manufacturing!CE51</f>
        <v>1274921.64063</v>
      </c>
      <c r="I56" s="126">
        <f>NonManufacturing!U61</f>
        <v>1003978.0424159823</v>
      </c>
      <c r="J56" s="126">
        <f t="shared" si="35"/>
        <v>2278899.6830459824</v>
      </c>
      <c r="L56" s="79">
        <f t="shared" si="97"/>
        <v>18.150536646820996</v>
      </c>
      <c r="M56" s="79">
        <f t="shared" si="98"/>
        <v>3.3889045343250395</v>
      </c>
      <c r="N56" s="79">
        <f t="shared" si="99"/>
        <v>11.647242701314946</v>
      </c>
      <c r="P56" s="261">
        <f>Manufacturing!BZ138</f>
        <v>0.99501082409347874</v>
      </c>
      <c r="Q56" s="261">
        <f>NonManufacturing!CR61</f>
        <v>0.84512623860266067</v>
      </c>
      <c r="R56" s="109"/>
      <c r="S56" s="261">
        <f>Manufacturing!CD138</f>
        <v>0.91683823112690466</v>
      </c>
      <c r="T56" s="261">
        <f>NonManufacturing!CV61</f>
        <v>0.94848570482683159</v>
      </c>
      <c r="V56" s="112">
        <f t="shared" si="26"/>
        <v>1.2604664505134175</v>
      </c>
      <c r="W56" s="113">
        <f t="shared" si="27"/>
        <v>0.9413689409843996</v>
      </c>
      <c r="X56" s="112">
        <f t="shared" si="91"/>
        <v>1.0527089171519357</v>
      </c>
      <c r="Y56" s="112">
        <f t="shared" si="92"/>
        <v>0.92007541895968381</v>
      </c>
      <c r="Z56" s="112">
        <f t="shared" si="93"/>
        <v>0.97191514199864104</v>
      </c>
      <c r="AA56" s="112">
        <f t="shared" si="94"/>
        <v>1.1865645490097341</v>
      </c>
      <c r="AB56" s="112">
        <f t="shared" si="28"/>
        <v>1.1865639676661808</v>
      </c>
      <c r="AC56" s="112"/>
      <c r="AD56" s="112">
        <f t="shared" si="95"/>
        <v>0.96857159799116233</v>
      </c>
      <c r="AE56" s="109"/>
      <c r="AF56" s="87">
        <v>1995</v>
      </c>
      <c r="AG56" s="89"/>
      <c r="AI56" s="109">
        <f t="shared" si="75"/>
        <v>0.87181558778125479</v>
      </c>
      <c r="AJ56" s="109">
        <f t="shared" si="76"/>
        <v>0.1281844122187453</v>
      </c>
      <c r="AL56" s="109">
        <f t="shared" si="84"/>
        <v>0.87055160764138417</v>
      </c>
      <c r="AM56" s="109">
        <f t="shared" si="85"/>
        <v>0.12944367108278562</v>
      </c>
      <c r="AN56" s="109">
        <f t="shared" si="86"/>
        <v>0.99999527872416982</v>
      </c>
      <c r="AO56" s="109"/>
      <c r="AP56" s="109">
        <f t="shared" si="87"/>
        <v>0.87055571777505336</v>
      </c>
      <c r="AQ56" s="109">
        <f t="shared" si="88"/>
        <v>0.12944428222494664</v>
      </c>
      <c r="AT56" s="19">
        <f t="shared" si="89"/>
        <v>5.759226194820893E-3</v>
      </c>
      <c r="AU56" s="19">
        <f t="shared" si="89"/>
        <v>1.7924823419002672E-2</v>
      </c>
      <c r="AV56" s="19"/>
      <c r="AW56" s="19">
        <f t="shared" si="2"/>
        <v>0.55944614416986405</v>
      </c>
      <c r="AX56" s="19">
        <f t="shared" si="3"/>
        <v>0.44055385583013601</v>
      </c>
      <c r="AY56" s="19"/>
      <c r="AZ56" s="19">
        <f t="shared" si="90"/>
        <v>3.097446467239378E-2</v>
      </c>
      <c r="BA56" s="19">
        <f t="shared" si="90"/>
        <v>-3.7999408246368091E-2</v>
      </c>
      <c r="BB56" s="19"/>
      <c r="BC56" s="19"/>
      <c r="BD56" s="19">
        <f t="shared" si="24"/>
        <v>-2.0404411008026348E-2</v>
      </c>
      <c r="BE56" s="19">
        <f t="shared" si="24"/>
        <v>1.3981305787932358E-2</v>
      </c>
      <c r="BF56" s="19"/>
      <c r="BG56" s="19"/>
      <c r="BH56" s="19">
        <f t="shared" si="19"/>
        <v>1.0073609527902996</v>
      </c>
      <c r="BI56" s="19">
        <f t="shared" si="20"/>
        <v>0.73573651172871701</v>
      </c>
      <c r="BJ56" s="19">
        <f t="shared" si="77"/>
        <v>0.97191514199864104</v>
      </c>
      <c r="BK56" s="19"/>
      <c r="BL56" s="19">
        <f t="shared" si="21"/>
        <v>1.0222910042282489</v>
      </c>
      <c r="BM56" s="19">
        <f t="shared" si="22"/>
        <v>1.1660302344802427</v>
      </c>
      <c r="BN56" s="19">
        <f t="shared" si="78"/>
        <v>1.0527089171519357</v>
      </c>
      <c r="BO56" s="19"/>
      <c r="BP56" s="19">
        <f t="shared" si="25"/>
        <v>0.98417320450769263</v>
      </c>
      <c r="BQ56" s="19">
        <f t="shared" si="23"/>
        <v>0.78188878549333918</v>
      </c>
      <c r="BR56" s="19">
        <f t="shared" si="79"/>
        <v>0.92007541895968381</v>
      </c>
      <c r="BU56" s="90"/>
      <c r="CD56" s="89"/>
      <c r="CF56" s="112">
        <f t="shared" si="80"/>
        <v>0.96026394691079286</v>
      </c>
      <c r="CG56" s="112">
        <f t="shared" si="81"/>
        <v>1.0275223837575751</v>
      </c>
      <c r="CH56" s="112">
        <f t="shared" si="82"/>
        <v>0.99989421453392924</v>
      </c>
      <c r="CI56" s="112">
        <f t="shared" si="29"/>
        <v>1.0207121583507499</v>
      </c>
      <c r="CJ56" s="112">
        <f t="shared" si="30"/>
        <v>1.0067779926944733</v>
      </c>
      <c r="CK56" s="112">
        <f t="shared" si="31"/>
        <v>0.9866921675593745</v>
      </c>
      <c r="CL56" s="112">
        <f t="shared" si="32"/>
        <v>0.98669269976623541</v>
      </c>
      <c r="CM56" s="112"/>
      <c r="CN56" s="112">
        <f t="shared" si="33"/>
        <v>1.0206041818393548</v>
      </c>
    </row>
    <row r="57" spans="1:92" x14ac:dyDescent="0.2">
      <c r="A57" s="86" t="str">
        <f t="shared" si="10"/>
        <v>Source</v>
      </c>
      <c r="B57" s="86">
        <f t="shared" si="83"/>
        <v>1996</v>
      </c>
      <c r="D57" s="77">
        <f>Conversion_factors!$A58*D228+D312</f>
        <v>23392.243316561555</v>
      </c>
      <c r="E57" s="77">
        <f>Conversion_factors!$A58*E228+E312</f>
        <v>3508.6324137187366</v>
      </c>
      <c r="F57" s="108">
        <f t="shared" si="96"/>
        <v>26900.875730280291</v>
      </c>
      <c r="G57" s="108"/>
      <c r="H57" s="126">
        <f>Manufacturing!CE52</f>
        <v>1327877.1669899998</v>
      </c>
      <c r="I57" s="126">
        <f>NonManufacturing!U62</f>
        <v>1045324.1703894705</v>
      </c>
      <c r="J57" s="126">
        <f t="shared" si="35"/>
        <v>2373201.3373794705</v>
      </c>
      <c r="L57" s="79">
        <f t="shared" si="97"/>
        <v>17.616270463921399</v>
      </c>
      <c r="M57" s="79">
        <f t="shared" si="98"/>
        <v>3.3565017562078165</v>
      </c>
      <c r="N57" s="79">
        <f t="shared" si="99"/>
        <v>11.335269075814992</v>
      </c>
      <c r="P57" s="261">
        <f>Manufacturing!BZ139</f>
        <v>0.98799219195324317</v>
      </c>
      <c r="Q57" s="261">
        <f>NonManufacturing!CR62</f>
        <v>0.84126824299276637</v>
      </c>
      <c r="R57" s="109"/>
      <c r="S57" s="261">
        <f>Manufacturing!CD139</f>
        <v>0.89617283585065888</v>
      </c>
      <c r="T57" s="261">
        <f>NonManufacturing!CV62</f>
        <v>0.94372492179395795</v>
      </c>
      <c r="V57" s="112">
        <f t="shared" si="26"/>
        <v>1.3126249866699546</v>
      </c>
      <c r="W57" s="113">
        <f t="shared" si="27"/>
        <v>0.91615419368469753</v>
      </c>
      <c r="X57" s="112">
        <f t="shared" si="91"/>
        <v>1.0528202902370272</v>
      </c>
      <c r="Y57" s="112">
        <f t="shared" si="92"/>
        <v>0.90140536823459294</v>
      </c>
      <c r="Z57" s="112">
        <f t="shared" si="93"/>
        <v>0.96537185859364327</v>
      </c>
      <c r="AA57" s="112">
        <f t="shared" si="94"/>
        <v>1.202568124103744</v>
      </c>
      <c r="AB57" s="112">
        <f t="shared" si="28"/>
        <v>1.202566886272999</v>
      </c>
      <c r="AC57" s="112"/>
      <c r="AD57" s="112">
        <f t="shared" si="95"/>
        <v>0.94901786140595845</v>
      </c>
      <c r="AE57" s="109"/>
      <c r="AF57" s="87">
        <v>1996</v>
      </c>
      <c r="AG57" s="89"/>
      <c r="AI57" s="109">
        <f t="shared" si="75"/>
        <v>0.86957181435661091</v>
      </c>
      <c r="AJ57" s="109">
        <f t="shared" si="76"/>
        <v>0.13042818564338904</v>
      </c>
      <c r="AL57" s="109">
        <f t="shared" si="84"/>
        <v>0.87069321921928799</v>
      </c>
      <c r="AM57" s="109">
        <f t="shared" si="85"/>
        <v>0.12930305429649983</v>
      </c>
      <c r="AN57" s="109">
        <f t="shared" si="86"/>
        <v>0.99999627351578779</v>
      </c>
      <c r="AO57" s="109"/>
      <c r="AP57" s="109">
        <f t="shared" si="87"/>
        <v>0.87069646385591415</v>
      </c>
      <c r="AQ57" s="109">
        <f t="shared" si="88"/>
        <v>0.12930353614408585</v>
      </c>
      <c r="AT57" s="19">
        <f t="shared" si="89"/>
        <v>-7.0788207500236599E-3</v>
      </c>
      <c r="AU57" s="19">
        <f t="shared" si="89"/>
        <v>-4.5754446927963998E-3</v>
      </c>
      <c r="AV57" s="19"/>
      <c r="AW57" s="19">
        <f t="shared" si="2"/>
        <v>0.55952992528491685</v>
      </c>
      <c r="AX57" s="19">
        <f t="shared" si="3"/>
        <v>0.44047007471508309</v>
      </c>
      <c r="AY57" s="19"/>
      <c r="AZ57" s="19">
        <f t="shared" si="90"/>
        <v>1.4974603567729537E-4</v>
      </c>
      <c r="BA57" s="19">
        <f t="shared" si="90"/>
        <v>-1.9019032832315338E-4</v>
      </c>
      <c r="BB57" s="19"/>
      <c r="BC57" s="19"/>
      <c r="BD57" s="19">
        <f t="shared" si="24"/>
        <v>-2.2797754181960249E-2</v>
      </c>
      <c r="BE57" s="19">
        <f t="shared" si="24"/>
        <v>-5.0319906373135458E-3</v>
      </c>
      <c r="BF57" s="19"/>
      <c r="BG57" s="19"/>
      <c r="BH57" s="19">
        <f t="shared" si="19"/>
        <v>0.99326763919786021</v>
      </c>
      <c r="BI57" s="19">
        <f t="shared" si="20"/>
        <v>0.73078326807645155</v>
      </c>
      <c r="BJ57" s="19">
        <f t="shared" si="77"/>
        <v>0.96537185859364327</v>
      </c>
      <c r="BK57" s="19"/>
      <c r="BL57" s="19">
        <f t="shared" si="21"/>
        <v>1.0001057966578197</v>
      </c>
      <c r="BM57" s="19">
        <f t="shared" si="22"/>
        <v>1.1661535965819674</v>
      </c>
      <c r="BN57" s="19">
        <f t="shared" si="78"/>
        <v>1.0528202902370272</v>
      </c>
      <c r="BO57" s="19"/>
      <c r="BP57" s="19">
        <f t="shared" si="25"/>
        <v>0.97970813007242286</v>
      </c>
      <c r="BQ57" s="19">
        <f t="shared" si="23"/>
        <v>0.76602279996027711</v>
      </c>
      <c r="BR57" s="19">
        <f t="shared" si="79"/>
        <v>0.90140536823459294</v>
      </c>
      <c r="BU57" s="90"/>
      <c r="CD57" s="89"/>
      <c r="CF57" s="112">
        <f t="shared" si="80"/>
        <v>1</v>
      </c>
      <c r="CG57" s="112">
        <f t="shared" si="81"/>
        <v>1</v>
      </c>
      <c r="CH57" s="112">
        <f t="shared" si="82"/>
        <v>1</v>
      </c>
      <c r="CI57" s="112">
        <f t="shared" si="29"/>
        <v>1</v>
      </c>
      <c r="CJ57" s="112">
        <f t="shared" si="30"/>
        <v>1</v>
      </c>
      <c r="CK57" s="112">
        <f t="shared" si="31"/>
        <v>1</v>
      </c>
      <c r="CL57" s="112">
        <f t="shared" si="32"/>
        <v>1</v>
      </c>
      <c r="CM57" s="112"/>
      <c r="CN57" s="112">
        <f t="shared" si="33"/>
        <v>1</v>
      </c>
    </row>
    <row r="58" spans="1:92" x14ac:dyDescent="0.2">
      <c r="A58" s="86" t="str">
        <f t="shared" si="10"/>
        <v>Source</v>
      </c>
      <c r="B58" s="86">
        <f t="shared" si="83"/>
        <v>1997</v>
      </c>
      <c r="D58" s="77">
        <f>Conversion_factors!$A59*D229+D313</f>
        <v>23361.808942664196</v>
      </c>
      <c r="E58" s="77">
        <f>Conversion_factors!$A59*E229+E313</f>
        <v>3532.2437133268654</v>
      </c>
      <c r="F58" s="108">
        <f t="shared" si="96"/>
        <v>26894.052655991061</v>
      </c>
      <c r="G58" s="108"/>
      <c r="H58" s="126">
        <f>Manufacturing!CE53</f>
        <v>1425097.19264</v>
      </c>
      <c r="I58" s="126">
        <f>NonManufacturing!U63</f>
        <v>1079410.5760054095</v>
      </c>
      <c r="J58" s="126">
        <f t="shared" si="35"/>
        <v>2504507.7686454095</v>
      </c>
      <c r="L58" s="79">
        <f t="shared" si="97"/>
        <v>16.393133789974229</v>
      </c>
      <c r="M58" s="79">
        <f t="shared" si="98"/>
        <v>3.2723819757248362</v>
      </c>
      <c r="N58" s="79">
        <f t="shared" si="99"/>
        <v>10.738258827816296</v>
      </c>
      <c r="P58" s="261">
        <f>Manufacturing!BZ140</f>
        <v>0.94145644746342483</v>
      </c>
      <c r="Q58" s="261">
        <f>NonManufacturing!CR63</f>
        <v>0.81332102423235453</v>
      </c>
      <c r="R58" s="109"/>
      <c r="S58" s="261">
        <f>Manufacturing!CD140</f>
        <v>0.8751716757550142</v>
      </c>
      <c r="T58" s="261">
        <f>NonManufacturing!CV63</f>
        <v>0.95168896432965988</v>
      </c>
      <c r="V58" s="112">
        <f t="shared" si="26"/>
        <v>1.3852509791954986</v>
      </c>
      <c r="W58" s="113">
        <f t="shared" si="27"/>
        <v>0.86790183736933391</v>
      </c>
      <c r="X58" s="112">
        <f t="shared" si="91"/>
        <v>1.065272254815067</v>
      </c>
      <c r="Y58" s="112">
        <f t="shared" si="92"/>
        <v>0.88398967969201903</v>
      </c>
      <c r="Z58" s="112">
        <f t="shared" si="93"/>
        <v>0.921644435653312</v>
      </c>
      <c r="AA58" s="112">
        <f t="shared" si="94"/>
        <v>1.2022635540929918</v>
      </c>
      <c r="AB58" s="112">
        <f t="shared" si="28"/>
        <v>1.2022618700614423</v>
      </c>
      <c r="AC58" s="112"/>
      <c r="AD58" s="112">
        <f t="shared" si="95"/>
        <v>0.94168967931876602</v>
      </c>
      <c r="AE58" s="109"/>
      <c r="AF58" s="87">
        <v>1997</v>
      </c>
      <c r="AG58" s="89"/>
      <c r="AI58" s="109">
        <f t="shared" si="75"/>
        <v>0.86866078688441906</v>
      </c>
      <c r="AJ58" s="109">
        <f t="shared" si="76"/>
        <v>0.13133921311558094</v>
      </c>
      <c r="AL58" s="109">
        <f t="shared" si="84"/>
        <v>0.8691162210405341</v>
      </c>
      <c r="AM58" s="109">
        <f t="shared" si="85"/>
        <v>0.13088317093722251</v>
      </c>
      <c r="AN58" s="109">
        <f t="shared" si="86"/>
        <v>0.99999939197775656</v>
      </c>
      <c r="AO58" s="109"/>
      <c r="AP58" s="109">
        <f t="shared" si="87"/>
        <v>0.86911674948284989</v>
      </c>
      <c r="AQ58" s="109">
        <f t="shared" si="88"/>
        <v>0.13088325051715013</v>
      </c>
      <c r="AT58" s="19">
        <f t="shared" si="89"/>
        <v>-4.8246706476758931E-2</v>
      </c>
      <c r="AU58" s="19">
        <f t="shared" si="89"/>
        <v>-3.3784670938066454E-2</v>
      </c>
      <c r="AV58" s="19"/>
      <c r="AW58" s="19">
        <f t="shared" si="2"/>
        <v>0.56901288567804265</v>
      </c>
      <c r="AX58" s="19">
        <f t="shared" si="3"/>
        <v>0.43098711432195735</v>
      </c>
      <c r="AY58" s="19"/>
      <c r="AZ58" s="19">
        <f t="shared" si="90"/>
        <v>1.680606796716776E-2</v>
      </c>
      <c r="BA58" s="19">
        <f t="shared" si="90"/>
        <v>-2.1764315764049611E-2</v>
      </c>
      <c r="BB58" s="19"/>
      <c r="BC58" s="19"/>
      <c r="BD58" s="19">
        <f t="shared" si="24"/>
        <v>-2.3713223551804021E-2</v>
      </c>
      <c r="BE58" s="19">
        <f t="shared" si="24"/>
        <v>8.4035359896384876E-3</v>
      </c>
      <c r="BF58" s="19"/>
      <c r="BG58" s="19"/>
      <c r="BH58" s="19">
        <f t="shared" si="19"/>
        <v>0.95470406294623755</v>
      </c>
      <c r="BI58" s="19">
        <f t="shared" si="20"/>
        <v>0.69768175516571784</v>
      </c>
      <c r="BJ58" s="19">
        <f t="shared" si="77"/>
        <v>0.921644435653312</v>
      </c>
      <c r="BK58" s="19"/>
      <c r="BL58" s="19">
        <f t="shared" si="21"/>
        <v>1.0118272460110322</v>
      </c>
      <c r="BM58" s="19">
        <f t="shared" si="22"/>
        <v>1.1799459820553924</v>
      </c>
      <c r="BN58" s="19">
        <f t="shared" si="78"/>
        <v>1.065272254815067</v>
      </c>
      <c r="BO58" s="19"/>
      <c r="BP58" s="19">
        <f t="shared" si="25"/>
        <v>0.98067940445408863</v>
      </c>
      <c r="BQ58" s="19">
        <f t="shared" si="23"/>
        <v>0.75122278326329806</v>
      </c>
      <c r="BR58" s="19">
        <f t="shared" si="79"/>
        <v>0.88398967969201903</v>
      </c>
      <c r="BU58" s="90"/>
      <c r="CD58" s="89"/>
      <c r="CF58" s="112">
        <f t="shared" si="80"/>
        <v>1.0553288206937088</v>
      </c>
      <c r="CG58" s="112">
        <f t="shared" si="81"/>
        <v>0.94733162097823664</v>
      </c>
      <c r="CH58" s="112">
        <f t="shared" si="82"/>
        <v>1.0118272460110325</v>
      </c>
      <c r="CI58" s="112">
        <f t="shared" si="29"/>
        <v>0.98067940445408863</v>
      </c>
      <c r="CJ58" s="112">
        <f t="shared" si="30"/>
        <v>0.95470406294623766</v>
      </c>
      <c r="CK58" s="112">
        <f t="shared" si="31"/>
        <v>0.99974673367383726</v>
      </c>
      <c r="CL58" s="112">
        <f t="shared" si="32"/>
        <v>0.99974636237282233</v>
      </c>
      <c r="CM58" s="112"/>
      <c r="CN58" s="112">
        <f t="shared" si="33"/>
        <v>0.99227814102851997</v>
      </c>
    </row>
    <row r="59" spans="1:92" x14ac:dyDescent="0.2">
      <c r="A59" s="86" t="str">
        <f t="shared" si="10"/>
        <v>Source</v>
      </c>
      <c r="B59" s="86">
        <f t="shared" si="83"/>
        <v>1998</v>
      </c>
      <c r="D59" s="77">
        <f>Conversion_factors!$A60*D230+D314</f>
        <v>23756.222575615255</v>
      </c>
      <c r="E59" s="77">
        <f>Conversion_factors!$A60*E230+E314</f>
        <v>3644.9590743898316</v>
      </c>
      <c r="F59" s="108">
        <f t="shared" si="96"/>
        <v>27401.181650005085</v>
      </c>
      <c r="G59" s="108"/>
      <c r="H59" s="126">
        <f>Manufacturing!CE54</f>
        <v>1483737.53715</v>
      </c>
      <c r="I59" s="126">
        <f>NonManufacturing!U64</f>
        <v>1113243.0950547389</v>
      </c>
      <c r="J59" s="126">
        <f t="shared" si="35"/>
        <v>2596980.6322047389</v>
      </c>
      <c r="L59" s="79">
        <f t="shared" si="97"/>
        <v>16.011067982580531</v>
      </c>
      <c r="M59" s="79">
        <f t="shared" si="98"/>
        <v>3.2741807163067169</v>
      </c>
      <c r="N59" s="79">
        <f t="shared" si="99"/>
        <v>10.551169042312999</v>
      </c>
      <c r="P59" s="261">
        <f>Manufacturing!BZ141</f>
        <v>0.93836732152002089</v>
      </c>
      <c r="Q59" s="261">
        <f>NonManufacturing!CR64</f>
        <v>0.82713040698338602</v>
      </c>
      <c r="R59" s="109"/>
      <c r="S59" s="261">
        <f>Manufacturing!CD141</f>
        <v>0.85758886275567037</v>
      </c>
      <c r="T59" s="261">
        <f>NonManufacturing!CV64</f>
        <v>0.93631439427256524</v>
      </c>
      <c r="V59" s="112">
        <f t="shared" si="26"/>
        <v>1.4363980055286836</v>
      </c>
      <c r="W59" s="113">
        <f t="shared" si="27"/>
        <v>0.8527806178872025</v>
      </c>
      <c r="X59" s="112">
        <f t="shared" si="91"/>
        <v>1.0682766352093853</v>
      </c>
      <c r="Y59" s="112">
        <f t="shared" si="92"/>
        <v>0.86668876992471355</v>
      </c>
      <c r="Z59" s="112">
        <f t="shared" si="93"/>
        <v>0.92106696319702841</v>
      </c>
      <c r="AA59" s="112">
        <f t="shared" si="94"/>
        <v>1.2249345880431002</v>
      </c>
      <c r="AB59" s="112">
        <f t="shared" si="28"/>
        <v>1.2249323786866961</v>
      </c>
      <c r="AC59" s="112"/>
      <c r="AD59" s="112">
        <f t="shared" si="95"/>
        <v>0.92586336290893412</v>
      </c>
      <c r="AE59" s="109"/>
      <c r="AF59" s="87">
        <v>1998</v>
      </c>
      <c r="AG59" s="89"/>
      <c r="AI59" s="109">
        <f t="shared" si="75"/>
        <v>0.86697803324882694</v>
      </c>
      <c r="AJ59" s="109">
        <f t="shared" si="76"/>
        <v>0.13302196675117312</v>
      </c>
      <c r="AL59" s="109">
        <f t="shared" si="84"/>
        <v>0.86781913815324141</v>
      </c>
      <c r="AM59" s="109">
        <f t="shared" si="85"/>
        <v>0.1321788046924452</v>
      </c>
      <c r="AN59" s="109">
        <f t="shared" si="86"/>
        <v>0.99999794284568666</v>
      </c>
      <c r="AO59" s="109"/>
      <c r="AP59" s="109">
        <f t="shared" si="87"/>
        <v>0.86782092339479722</v>
      </c>
      <c r="AQ59" s="109">
        <f t="shared" si="88"/>
        <v>0.13217907660520276</v>
      </c>
      <c r="AT59" s="19">
        <f t="shared" si="89"/>
        <v>-3.2866152402795602E-3</v>
      </c>
      <c r="AU59" s="19">
        <f t="shared" si="89"/>
        <v>1.6836474028108183E-2</v>
      </c>
      <c r="AV59" s="19"/>
      <c r="AW59" s="19">
        <f t="shared" si="2"/>
        <v>0.57133176841999112</v>
      </c>
      <c r="AX59" s="19">
        <f t="shared" si="3"/>
        <v>0.42866823158000888</v>
      </c>
      <c r="AY59" s="19"/>
      <c r="AZ59" s="19">
        <f t="shared" si="90"/>
        <v>4.0669913782443307E-3</v>
      </c>
      <c r="BA59" s="19">
        <f t="shared" si="90"/>
        <v>-5.3949257159861758E-3</v>
      </c>
      <c r="BB59" s="19"/>
      <c r="BC59" s="19"/>
      <c r="BD59" s="19">
        <f t="shared" si="24"/>
        <v>-2.0295264268974742E-2</v>
      </c>
      <c r="BE59" s="19">
        <f t="shared" si="24"/>
        <v>-1.6286951870676136E-2</v>
      </c>
      <c r="BF59" s="19"/>
      <c r="BG59" s="19"/>
      <c r="BH59" s="19">
        <f t="shared" si="19"/>
        <v>0.99937343249311295</v>
      </c>
      <c r="BI59" s="19">
        <f t="shared" si="20"/>
        <v>0.69724461044778308</v>
      </c>
      <c r="BJ59" s="19">
        <f t="shared" si="77"/>
        <v>0.92106696319702841</v>
      </c>
      <c r="BK59" s="19"/>
      <c r="BL59" s="19">
        <f t="shared" si="21"/>
        <v>1.0028202934796606</v>
      </c>
      <c r="BM59" s="19">
        <f t="shared" si="22"/>
        <v>1.183273776014935</v>
      </c>
      <c r="BN59" s="19">
        <f t="shared" si="78"/>
        <v>1.0682766352093853</v>
      </c>
      <c r="BO59" s="19"/>
      <c r="BP59" s="19">
        <f t="shared" si="25"/>
        <v>0.98042860661751952</v>
      </c>
      <c r="BQ59" s="19">
        <f t="shared" si="23"/>
        <v>0.73652030665417012</v>
      </c>
      <c r="BR59" s="19">
        <f t="shared" si="79"/>
        <v>0.86668876992471355</v>
      </c>
      <c r="BU59" s="90"/>
      <c r="CD59" s="89"/>
      <c r="CF59" s="112">
        <f t="shared" si="80"/>
        <v>1.0942942730145135</v>
      </c>
      <c r="CG59" s="112">
        <f t="shared" si="81"/>
        <v>0.9308265178128895</v>
      </c>
      <c r="CH59" s="112">
        <f t="shared" si="82"/>
        <v>1.0146808957955002</v>
      </c>
      <c r="CI59" s="112">
        <f t="shared" si="29"/>
        <v>0.96148614204742089</v>
      </c>
      <c r="CJ59" s="112">
        <f t="shared" si="30"/>
        <v>0.95410587640170252</v>
      </c>
      <c r="CK59" s="112">
        <f t="shared" si="31"/>
        <v>1.0185989163449891</v>
      </c>
      <c r="CL59" s="112">
        <f t="shared" si="32"/>
        <v>1.0185981276126872</v>
      </c>
      <c r="CM59" s="112"/>
      <c r="CN59" s="112">
        <f t="shared" si="33"/>
        <v>0.97560161990763672</v>
      </c>
    </row>
    <row r="60" spans="1:92" x14ac:dyDescent="0.2">
      <c r="A60" s="86" t="str">
        <f t="shared" si="10"/>
        <v>Source</v>
      </c>
      <c r="B60" s="86">
        <f t="shared" si="83"/>
        <v>1999</v>
      </c>
      <c r="D60" s="77">
        <f>Conversion_factors!$A61*D231+D315</f>
        <v>24223.940765311956</v>
      </c>
      <c r="E60" s="77">
        <f>Conversion_factors!$A61*E231+E315</f>
        <v>3608.0916278651598</v>
      </c>
      <c r="F60" s="108">
        <f t="shared" si="96"/>
        <v>27832.032393177116</v>
      </c>
      <c r="G60" s="108"/>
      <c r="H60" s="126">
        <f>Manufacturing!CE55</f>
        <v>1566177.0356099999</v>
      </c>
      <c r="I60" s="126">
        <f>NonManufacturing!U65</f>
        <v>1145336.1228106003</v>
      </c>
      <c r="J60" s="126">
        <f t="shared" si="35"/>
        <v>2711513.1584206</v>
      </c>
      <c r="L60" s="79">
        <f t="shared" si="97"/>
        <v>15.466923735015138</v>
      </c>
      <c r="M60" s="79">
        <f t="shared" si="98"/>
        <v>3.1502469502237256</v>
      </c>
      <c r="N60" s="79">
        <f t="shared" si="99"/>
        <v>10.264391418033426</v>
      </c>
      <c r="P60" s="261">
        <f>Manufacturing!BZ142</f>
        <v>0.94192055896769677</v>
      </c>
      <c r="Q60" s="261">
        <f>NonManufacturing!CR65</f>
        <v>0.81829846927354766</v>
      </c>
      <c r="R60" s="109"/>
      <c r="S60" s="261">
        <f>Manufacturing!CD142</f>
        <v>0.82531837067295466</v>
      </c>
      <c r="T60" s="261">
        <f>NonManufacturing!CV65</f>
        <v>0.91059634194757233</v>
      </c>
      <c r="V60" s="112">
        <f t="shared" si="26"/>
        <v>1.4997462993836739</v>
      </c>
      <c r="W60" s="113">
        <f t="shared" si="27"/>
        <v>0.82960229530999674</v>
      </c>
      <c r="X60" s="112">
        <f t="shared" si="91"/>
        <v>1.0763696323254066</v>
      </c>
      <c r="Y60" s="112">
        <f t="shared" si="92"/>
        <v>0.83522719222051234</v>
      </c>
      <c r="Z60" s="112">
        <f t="shared" si="93"/>
        <v>0.92279405262811587</v>
      </c>
      <c r="AA60" s="112">
        <f t="shared" si="94"/>
        <v>1.244195560582313</v>
      </c>
      <c r="AB60" s="112">
        <f t="shared" si="28"/>
        <v>1.2441929723513694</v>
      </c>
      <c r="AC60" s="112"/>
      <c r="AD60" s="112">
        <f t="shared" si="95"/>
        <v>0.89901318579857459</v>
      </c>
      <c r="AE60" s="109"/>
      <c r="AF60" s="87">
        <v>1999</v>
      </c>
      <c r="AG60" s="89"/>
      <c r="AI60" s="109">
        <f t="shared" si="75"/>
        <v>0.87036190613411091</v>
      </c>
      <c r="AJ60" s="109">
        <f t="shared" si="76"/>
        <v>0.12963809386588906</v>
      </c>
      <c r="AL60" s="109">
        <f t="shared" si="84"/>
        <v>0.86866887121067515</v>
      </c>
      <c r="AM60" s="109">
        <f t="shared" si="85"/>
        <v>0.13132276419777614</v>
      </c>
      <c r="AN60" s="109">
        <f t="shared" si="86"/>
        <v>0.99999163540845126</v>
      </c>
      <c r="AO60" s="109"/>
      <c r="AP60" s="109">
        <f t="shared" si="87"/>
        <v>0.86867613733175209</v>
      </c>
      <c r="AQ60" s="109">
        <f t="shared" si="88"/>
        <v>0.13132386266824797</v>
      </c>
      <c r="AT60" s="19">
        <f t="shared" si="89"/>
        <v>3.7794655958712045E-3</v>
      </c>
      <c r="AU60" s="19">
        <f t="shared" si="89"/>
        <v>-1.0735222478275406E-2</v>
      </c>
      <c r="AV60" s="19"/>
      <c r="AW60" s="19">
        <f t="shared" si="2"/>
        <v>0.57760259460524455</v>
      </c>
      <c r="AX60" s="19">
        <f t="shared" si="3"/>
        <v>0.42239740539475562</v>
      </c>
      <c r="AY60" s="19"/>
      <c r="AZ60" s="19">
        <f t="shared" si="90"/>
        <v>1.0916008182611986E-2</v>
      </c>
      <c r="BA60" s="19">
        <f t="shared" si="90"/>
        <v>-1.4736676934169081E-2</v>
      </c>
      <c r="BB60" s="19"/>
      <c r="BC60" s="19"/>
      <c r="BD60" s="19">
        <f t="shared" si="24"/>
        <v>-3.8355587967692492E-2</v>
      </c>
      <c r="BE60" s="19">
        <f t="shared" si="24"/>
        <v>-2.7851605692099452E-2</v>
      </c>
      <c r="BF60" s="19"/>
      <c r="BG60" s="19"/>
      <c r="BH60" s="19">
        <f t="shared" si="19"/>
        <v>1.0018750964914567</v>
      </c>
      <c r="BI60" s="19">
        <f t="shared" si="20"/>
        <v>0.69855201137052081</v>
      </c>
      <c r="BJ60" s="19">
        <f t="shared" si="77"/>
        <v>0.92279405262811587</v>
      </c>
      <c r="BK60" s="19"/>
      <c r="BL60" s="19">
        <f t="shared" si="21"/>
        <v>1.0075757503714711</v>
      </c>
      <c r="BM60" s="19">
        <f t="shared" si="22"/>
        <v>1.1922379627631321</v>
      </c>
      <c r="BN60" s="19">
        <f t="shared" si="78"/>
        <v>1.0763696323254066</v>
      </c>
      <c r="BO60" s="19"/>
      <c r="BP60" s="19">
        <f t="shared" si="25"/>
        <v>0.96369910538135373</v>
      </c>
      <c r="BQ60" s="19">
        <f t="shared" si="23"/>
        <v>0.70978396061782401</v>
      </c>
      <c r="BR60" s="19">
        <f t="shared" si="79"/>
        <v>0.83522719222051234</v>
      </c>
      <c r="BU60" s="90"/>
      <c r="CD60" s="89"/>
      <c r="CF60" s="112">
        <f t="shared" si="80"/>
        <v>1.1425550439874179</v>
      </c>
      <c r="CG60" s="112">
        <f t="shared" si="81"/>
        <v>0.90552693097807468</v>
      </c>
      <c r="CH60" s="112">
        <f t="shared" si="82"/>
        <v>1.0223678649687475</v>
      </c>
      <c r="CI60" s="112">
        <f t="shared" si="29"/>
        <v>0.92658333492766864</v>
      </c>
      <c r="CJ60" s="112">
        <f t="shared" si="30"/>
        <v>0.95589491698302154</v>
      </c>
      <c r="CK60" s="112">
        <f t="shared" si="31"/>
        <v>1.0346154497564064</v>
      </c>
      <c r="CL60" s="112">
        <f t="shared" si="32"/>
        <v>1.0346143624554458</v>
      </c>
      <c r="CM60" s="112"/>
      <c r="CN60" s="112">
        <f t="shared" si="33"/>
        <v>0.9473090258456226</v>
      </c>
    </row>
    <row r="61" spans="1:92" x14ac:dyDescent="0.2">
      <c r="A61" s="86" t="str">
        <f t="shared" si="10"/>
        <v>Source</v>
      </c>
      <c r="B61" s="86">
        <f t="shared" si="83"/>
        <v>2000</v>
      </c>
      <c r="D61" s="77">
        <f>Conversion_factors!$A62*D232+D316</f>
        <v>24393.165206285805</v>
      </c>
      <c r="E61" s="77">
        <f>Conversion_factors!$A62*E232+E316</f>
        <v>3709.357265274708</v>
      </c>
      <c r="F61" s="108">
        <f t="shared" si="96"/>
        <v>28102.522471560515</v>
      </c>
      <c r="G61" s="108"/>
      <c r="H61" s="126">
        <f>Manufacturing!CE56</f>
        <v>1678774.97612</v>
      </c>
      <c r="I61" s="126">
        <f>NonManufacturing!U66</f>
        <v>1179948.0529703486</v>
      </c>
      <c r="J61" s="126">
        <f t="shared" si="35"/>
        <v>2858723.0290903486</v>
      </c>
      <c r="L61" s="79">
        <f t="shared" si="97"/>
        <v>14.530336437741948</v>
      </c>
      <c r="M61" s="79">
        <f t="shared" si="98"/>
        <v>3.1436614992812077</v>
      </c>
      <c r="N61" s="79">
        <f t="shared" si="99"/>
        <v>9.8304460367756548</v>
      </c>
      <c r="P61" s="261">
        <f>Manufacturing!BZ143</f>
        <v>0.95294848861791071</v>
      </c>
      <c r="Q61" s="261">
        <f>NonManufacturing!CR66</f>
        <v>0.81773776190903502</v>
      </c>
      <c r="R61" s="109"/>
      <c r="S61" s="261">
        <f>Manufacturing!CD143</f>
        <v>0.76636950046048713</v>
      </c>
      <c r="T61" s="261">
        <f>NonManufacturing!CV66</f>
        <v>0.90931585435722762</v>
      </c>
      <c r="V61" s="112">
        <f t="shared" si="26"/>
        <v>1.5811685333433656</v>
      </c>
      <c r="W61" s="113">
        <f t="shared" si="27"/>
        <v>0.79452938453828414</v>
      </c>
      <c r="X61" s="112">
        <f t="shared" si="91"/>
        <v>1.0886791016718425</v>
      </c>
      <c r="Y61" s="112">
        <f t="shared" si="92"/>
        <v>0.78298126794923972</v>
      </c>
      <c r="Z61" s="112">
        <f t="shared" si="93"/>
        <v>0.9320940084166992</v>
      </c>
      <c r="AA61" s="112">
        <f t="shared" si="94"/>
        <v>1.2562877864040838</v>
      </c>
      <c r="AB61" s="112">
        <f t="shared" si="28"/>
        <v>1.2562848616486058</v>
      </c>
      <c r="AC61" s="112"/>
      <c r="AD61" s="112">
        <f t="shared" si="95"/>
        <v>0.85241534341685843</v>
      </c>
      <c r="AE61" s="109"/>
      <c r="AF61" s="87">
        <v>2000</v>
      </c>
      <c r="AG61" s="89"/>
      <c r="AI61" s="109">
        <f t="shared" si="75"/>
        <v>0.86800625214236393</v>
      </c>
      <c r="AJ61" s="109">
        <f t="shared" si="76"/>
        <v>0.13199374785763598</v>
      </c>
      <c r="AL61" s="109">
        <f t="shared" si="84"/>
        <v>0.86918354711547896</v>
      </c>
      <c r="AM61" s="109">
        <f t="shared" si="85"/>
        <v>0.13081238585263413</v>
      </c>
      <c r="AN61" s="109">
        <f t="shared" si="86"/>
        <v>0.99999593296811307</v>
      </c>
      <c r="AO61" s="109"/>
      <c r="AP61" s="109">
        <f t="shared" si="87"/>
        <v>0.86918708212705764</v>
      </c>
      <c r="AQ61" s="109">
        <f t="shared" si="88"/>
        <v>0.13081291787294236</v>
      </c>
      <c r="AT61" s="19">
        <f t="shared" si="89"/>
        <v>1.1639911661697828E-2</v>
      </c>
      <c r="AU61" s="19">
        <f t="shared" si="89"/>
        <v>-6.8544617262014109E-4</v>
      </c>
      <c r="AV61" s="19"/>
      <c r="AW61" s="19">
        <f t="shared" si="2"/>
        <v>0.58724645900872374</v>
      </c>
      <c r="AX61" s="19">
        <f t="shared" si="3"/>
        <v>0.41275354099127626</v>
      </c>
      <c r="AY61" s="19"/>
      <c r="AZ61" s="19">
        <f t="shared" si="90"/>
        <v>1.6558514122165104E-2</v>
      </c>
      <c r="BA61" s="19">
        <f t="shared" si="90"/>
        <v>-2.3095928056524839E-2</v>
      </c>
      <c r="BB61" s="19"/>
      <c r="BC61" s="19"/>
      <c r="BD61" s="19">
        <f t="shared" si="24"/>
        <v>-7.4104785724268499E-2</v>
      </c>
      <c r="BE61" s="19">
        <f t="shared" si="24"/>
        <v>-1.4071973408903424E-3</v>
      </c>
      <c r="BF61" s="19"/>
      <c r="BG61" s="19"/>
      <c r="BH61" s="19">
        <f t="shared" si="19"/>
        <v>1.010078040449109</v>
      </c>
      <c r="BI61" s="19">
        <f t="shared" si="20"/>
        <v>0.70559204679691934</v>
      </c>
      <c r="BJ61" s="19">
        <f t="shared" si="77"/>
        <v>0.9320940084166992</v>
      </c>
      <c r="BK61" s="19"/>
      <c r="BL61" s="19">
        <f t="shared" si="21"/>
        <v>1.0114360986939424</v>
      </c>
      <c r="BM61" s="19">
        <f t="shared" si="22"/>
        <v>1.2058725137719561</v>
      </c>
      <c r="BN61" s="19">
        <f t="shared" si="78"/>
        <v>1.0886791016718425</v>
      </c>
      <c r="BO61" s="19"/>
      <c r="BP61" s="19">
        <f t="shared" si="25"/>
        <v>0.9374470506253838</v>
      </c>
      <c r="BQ61" s="19">
        <f t="shared" si="23"/>
        <v>0.66538488046238264</v>
      </c>
      <c r="BR61" s="19">
        <f t="shared" si="79"/>
        <v>0.78298126794923972</v>
      </c>
      <c r="BU61" s="90"/>
      <c r="CD61" s="89"/>
      <c r="CF61" s="112">
        <f t="shared" si="80"/>
        <v>1.204585124769481</v>
      </c>
      <c r="CG61" s="112">
        <f t="shared" si="81"/>
        <v>0.86724417135804588</v>
      </c>
      <c r="CH61" s="112">
        <f t="shared" si="82"/>
        <v>1.0340597647740453</v>
      </c>
      <c r="CI61" s="112">
        <f t="shared" si="29"/>
        <v>0.86862281448657508</v>
      </c>
      <c r="CJ61" s="112">
        <f t="shared" si="30"/>
        <v>0.96552846462147413</v>
      </c>
      <c r="CK61" s="112">
        <f t="shared" si="31"/>
        <v>1.0446707851502186</v>
      </c>
      <c r="CL61" s="112">
        <f t="shared" si="32"/>
        <v>1.044669428360937</v>
      </c>
      <c r="CM61" s="112"/>
      <c r="CN61" s="112">
        <f t="shared" si="33"/>
        <v>0.89820790322535704</v>
      </c>
    </row>
    <row r="62" spans="1:92" x14ac:dyDescent="0.2">
      <c r="A62" s="86" t="str">
        <f t="shared" si="10"/>
        <v>Source</v>
      </c>
      <c r="B62" s="86">
        <f t="shared" si="83"/>
        <v>2001</v>
      </c>
      <c r="D62" s="77">
        <f>Conversion_factors!$A63*D233+D317</f>
        <v>23505.050078082826</v>
      </c>
      <c r="E62" s="77">
        <f>Conversion_factors!$A63*E233+E317</f>
        <v>3743.6035711659192</v>
      </c>
      <c r="F62" s="108">
        <f t="shared" si="96"/>
        <v>27248.653649248747</v>
      </c>
      <c r="G62" s="108"/>
      <c r="H62" s="126">
        <f>Manufacturing!CE57</f>
        <v>1607454.5965500001</v>
      </c>
      <c r="I62" s="126">
        <f>NonManufacturing!U67</f>
        <v>1186379.5097955843</v>
      </c>
      <c r="J62" s="126">
        <f t="shared" si="35"/>
        <v>2793834.1063455846</v>
      </c>
      <c r="L62" s="79">
        <f t="shared" si="97"/>
        <v>14.622528143893174</v>
      </c>
      <c r="M62" s="79">
        <f t="shared" si="98"/>
        <v>3.1554856942960439</v>
      </c>
      <c r="N62" s="79">
        <f t="shared" si="99"/>
        <v>9.7531394535414169</v>
      </c>
      <c r="P62" s="261">
        <f>Manufacturing!BZ144</f>
        <v>0.95593042837498465</v>
      </c>
      <c r="Q62" s="261">
        <f>NonManufacturing!CR67</f>
        <v>0.82026009229250474</v>
      </c>
      <c r="R62" s="109"/>
      <c r="S62" s="261">
        <f>Manufacturing!CD144</f>
        <v>0.76882629664815427</v>
      </c>
      <c r="T62" s="261">
        <f>NonManufacturing!CV67</f>
        <v>0.90992934962528327</v>
      </c>
      <c r="U62" s="109"/>
      <c r="V62" s="112">
        <f t="shared" si="26"/>
        <v>1.5452782698367198</v>
      </c>
      <c r="W62" s="113">
        <f t="shared" si="27"/>
        <v>0.78828120904674737</v>
      </c>
      <c r="X62" s="112">
        <f t="shared" si="91"/>
        <v>1.0736794632984012</v>
      </c>
      <c r="Y62" s="112">
        <f t="shared" si="92"/>
        <v>0.78522412808306896</v>
      </c>
      <c r="Z62" s="112">
        <f t="shared" si="93"/>
        <v>0.93500508594105169</v>
      </c>
      <c r="AA62" s="112">
        <f t="shared" si="94"/>
        <v>1.2181168560656992</v>
      </c>
      <c r="AB62" s="112">
        <f t="shared" si="28"/>
        <v>1.2181138228605553</v>
      </c>
      <c r="AC62" s="112"/>
      <c r="AD62" s="112">
        <f t="shared" si="95"/>
        <v>0.84307902040918459</v>
      </c>
      <c r="AE62" s="109"/>
      <c r="AF62" s="87">
        <v>2001</v>
      </c>
      <c r="AG62" s="89"/>
      <c r="AI62" s="109">
        <f t="shared" si="75"/>
        <v>0.86261326451741471</v>
      </c>
      <c r="AJ62" s="109">
        <f t="shared" si="76"/>
        <v>0.13738673548258526</v>
      </c>
      <c r="AL62" s="109">
        <f t="shared" si="84"/>
        <v>0.86530695736848651</v>
      </c>
      <c r="AM62" s="109">
        <f t="shared" si="85"/>
        <v>0.13467224517661383</v>
      </c>
      <c r="AN62" s="109">
        <f t="shared" si="86"/>
        <v>0.99997920254510031</v>
      </c>
      <c r="AO62" s="109"/>
      <c r="AP62" s="109">
        <f t="shared" si="87"/>
        <v>0.86532495392518938</v>
      </c>
      <c r="AQ62" s="109">
        <f t="shared" si="88"/>
        <v>0.13467504607481068</v>
      </c>
      <c r="AT62" s="109">
        <f t="shared" ref="AT62:AT67" si="100">LN(P62/P61)</f>
        <v>3.1242863610978664E-3</v>
      </c>
      <c r="AU62" s="109">
        <f t="shared" ref="AU62:AU67" si="101">LN(Q62/Q61)</f>
        <v>3.079774946828347E-3</v>
      </c>
      <c r="AW62" s="19">
        <f t="shared" ref="AW62:AW67" si="102">H62/J62</f>
        <v>0.57535792583354095</v>
      </c>
      <c r="AX62" s="19">
        <f t="shared" ref="AX62:AX67" si="103">I62/J62</f>
        <v>0.42464207416645894</v>
      </c>
      <c r="AY62" s="109"/>
      <c r="AZ62" s="109">
        <f t="shared" ref="AZ62:AZ67" si="104">LN(AW62/AW61)</f>
        <v>-2.0452266888059734E-2</v>
      </c>
      <c r="BA62" s="109">
        <f t="shared" ref="BA62:BA67" si="105">LN(AX62/AX61)</f>
        <v>2.8395973875758686E-2</v>
      </c>
      <c r="BB62" s="109"/>
      <c r="BC62" s="109"/>
      <c r="BD62" s="109">
        <f t="shared" ref="BD62:BD67" si="106">LN(S62/S61)</f>
        <v>3.2006318537192639E-3</v>
      </c>
      <c r="BE62" s="109">
        <f t="shared" ref="BE62:BE67" si="107">LN(T62/T61)</f>
        <v>6.7445035992780907E-4</v>
      </c>
      <c r="BH62" s="109">
        <f t="shared" ref="BH62:BH67" si="108">EXP(SUMPRODUCT($AP62:$AQ62,AT62:AU62))</f>
        <v>1.0031231587136769</v>
      </c>
      <c r="BI62" s="109">
        <f t="shared" ref="BI62:BI67" si="109">IF(ISERR(BH62),BI61,BH62*BI61)</f>
        <v>0.70779572274617419</v>
      </c>
      <c r="BJ62" s="109">
        <f t="shared" si="77"/>
        <v>0.93500508594105169</v>
      </c>
      <c r="BK62" s="109"/>
      <c r="BL62" s="109">
        <f t="shared" ref="BL62:BL67" si="110">EXP(SUMPRODUCT($AP62:$AQ62,AZ62:BA62))</f>
        <v>0.98622216744088598</v>
      </c>
      <c r="BM62" s="109">
        <f t="shared" ref="BM62:BM67" si="111">IF(ISERR(BL62),BM61,BL62*BM61)</f>
        <v>1.1892582041895683</v>
      </c>
      <c r="BN62" s="109">
        <f t="shared" si="78"/>
        <v>1.0736794632984012</v>
      </c>
      <c r="BO62" s="109"/>
      <c r="BP62" s="109">
        <f t="shared" ref="BP62:BP67" si="112">EXP(SUMPRODUCT($AP62:$AQ62,BD62:BE62))</f>
        <v>1.0028645131443612</v>
      </c>
      <c r="BQ62" s="109">
        <f t="shared" ref="BQ62:BQ67" si="113">IF(ISERR(BP62),BQ61,BP62*BQ61)</f>
        <v>0.66729088419852634</v>
      </c>
      <c r="BR62" s="109">
        <f t="shared" si="79"/>
        <v>0.78522412808306896</v>
      </c>
      <c r="BU62" s="90"/>
      <c r="CD62" s="89"/>
      <c r="CF62" s="112">
        <f t="shared" si="80"/>
        <v>1.1772427658542381</v>
      </c>
      <c r="CG62" s="112">
        <f t="shared" si="81"/>
        <v>0.86042416711137304</v>
      </c>
      <c r="CH62" s="112">
        <f t="shared" si="82"/>
        <v>1.0198126624788719</v>
      </c>
      <c r="CI62" s="112">
        <f t="shared" si="29"/>
        <v>0.87111099595616392</v>
      </c>
      <c r="CJ62" s="112">
        <f t="shared" si="30"/>
        <v>0.96854396325905956</v>
      </c>
      <c r="CK62" s="112">
        <f t="shared" si="31"/>
        <v>1.0129296059410717</v>
      </c>
      <c r="CL62" s="112">
        <f t="shared" si="32"/>
        <v>1.0129281262980219</v>
      </c>
      <c r="CM62" s="112"/>
      <c r="CN62" s="112">
        <f t="shared" si="33"/>
        <v>0.88837002410067734</v>
      </c>
    </row>
    <row r="63" spans="1:92" x14ac:dyDescent="0.2">
      <c r="A63" s="86" t="str">
        <f t="shared" si="10"/>
        <v>Source</v>
      </c>
      <c r="B63" s="86">
        <f t="shared" si="83"/>
        <v>2002</v>
      </c>
      <c r="D63" s="77">
        <f>Conversion_factors!$A64*D234+D318</f>
        <v>22353.822301880333</v>
      </c>
      <c r="E63" s="77">
        <f>Conversion_factors!$A64*E234+E318</f>
        <v>3613.3692710778232</v>
      </c>
      <c r="F63" s="108">
        <f t="shared" si="96"/>
        <v>25967.191572958156</v>
      </c>
      <c r="G63" s="108"/>
      <c r="H63" s="126">
        <f>Manufacturing!CE58</f>
        <v>1621541.38322</v>
      </c>
      <c r="I63" s="126">
        <f>NonManufacturing!U68</f>
        <v>1170167.7210314982</v>
      </c>
      <c r="J63" s="126">
        <f t="shared" si="35"/>
        <v>2791709.1042514984</v>
      </c>
      <c r="L63" s="79">
        <f t="shared" si="97"/>
        <v>13.785539199431899</v>
      </c>
      <c r="M63" s="79">
        <f t="shared" si="98"/>
        <v>3.0879071488082519</v>
      </c>
      <c r="N63" s="79">
        <f t="shared" si="99"/>
        <v>9.3015391658868314</v>
      </c>
      <c r="P63" s="261">
        <f>Manufacturing!BZ145</f>
        <v>0.89387325236854009</v>
      </c>
      <c r="Q63" s="261">
        <f>NonManufacturing!CR68</f>
        <v>0.81986046802088786</v>
      </c>
      <c r="R63" s="109"/>
      <c r="S63" s="261">
        <f>Manufacturing!CD145</f>
        <v>0.77513974375724415</v>
      </c>
      <c r="T63" s="261">
        <f>NonManufacturing!CV68</f>
        <v>0.89087613909530106</v>
      </c>
      <c r="U63" s="109"/>
      <c r="V63" s="112">
        <f t="shared" si="26"/>
        <v>1.5441029246177997</v>
      </c>
      <c r="W63" s="113">
        <f t="shared" si="27"/>
        <v>0.75178136994837841</v>
      </c>
      <c r="X63" s="112">
        <f t="shared" si="91"/>
        <v>1.0805484873760212</v>
      </c>
      <c r="Y63" s="112">
        <f t="shared" si="92"/>
        <v>0.78846712618054038</v>
      </c>
      <c r="Z63" s="112">
        <f t="shared" si="93"/>
        <v>0.88239880394590275</v>
      </c>
      <c r="AA63" s="112">
        <f t="shared" si="94"/>
        <v>1.1608310253221179</v>
      </c>
      <c r="AB63" s="112">
        <f t="shared" si="28"/>
        <v>1.1608278120104671</v>
      </c>
      <c r="AC63" s="112"/>
      <c r="AD63" s="112">
        <f t="shared" si="95"/>
        <v>0.8519769605401013</v>
      </c>
      <c r="AE63" s="109"/>
      <c r="AF63" s="87">
        <v>2002</v>
      </c>
      <c r="AG63" s="89"/>
      <c r="AI63" s="109">
        <f t="shared" si="75"/>
        <v>0.86084866894729073</v>
      </c>
      <c r="AJ63" s="109">
        <f t="shared" si="76"/>
        <v>0.1391513310527093</v>
      </c>
      <c r="AL63" s="109">
        <f t="shared" si="84"/>
        <v>0.86173066561377298</v>
      </c>
      <c r="AM63" s="109">
        <f t="shared" si="85"/>
        <v>0.13826715659332137</v>
      </c>
      <c r="AN63" s="109">
        <f t="shared" si="86"/>
        <v>0.99999782220709432</v>
      </c>
      <c r="AO63" s="109"/>
      <c r="AP63" s="109">
        <f t="shared" si="87"/>
        <v>0.86173254228879015</v>
      </c>
      <c r="AQ63" s="109">
        <f t="shared" si="88"/>
        <v>0.13826745771120985</v>
      </c>
      <c r="AT63" s="109">
        <f t="shared" si="100"/>
        <v>-6.7121147488686875E-2</v>
      </c>
      <c r="AU63" s="109">
        <f t="shared" si="101"/>
        <v>-4.8731085896373187E-4</v>
      </c>
      <c r="AW63" s="19">
        <f t="shared" si="102"/>
        <v>0.58084181505535515</v>
      </c>
      <c r="AX63" s="19">
        <f t="shared" si="103"/>
        <v>0.4191581849446448</v>
      </c>
      <c r="AY63" s="109"/>
      <c r="AZ63" s="109">
        <f t="shared" si="104"/>
        <v>9.4861296900270523E-3</v>
      </c>
      <c r="BA63" s="109">
        <f t="shared" si="105"/>
        <v>-1.2998257284510723E-2</v>
      </c>
      <c r="BB63" s="109"/>
      <c r="BC63" s="109"/>
      <c r="BD63" s="109">
        <f t="shared" si="106"/>
        <v>8.1782657557140943E-3</v>
      </c>
      <c r="BE63" s="109">
        <f t="shared" si="107"/>
        <v>-2.1161554276011046E-2</v>
      </c>
      <c r="BH63" s="109">
        <f t="shared" si="108"/>
        <v>0.94373690284026368</v>
      </c>
      <c r="BI63" s="109">
        <f t="shared" si="109"/>
        <v>0.66797294322806045</v>
      </c>
      <c r="BJ63" s="109">
        <f t="shared" si="77"/>
        <v>0.88239880394590275</v>
      </c>
      <c r="BK63" s="109"/>
      <c r="BL63" s="109">
        <f t="shared" si="110"/>
        <v>1.0063976487512556</v>
      </c>
      <c r="BM63" s="109">
        <f t="shared" si="111"/>
        <v>1.1968666604545222</v>
      </c>
      <c r="BN63" s="109">
        <f t="shared" si="78"/>
        <v>1.0805484873760212</v>
      </c>
      <c r="BO63" s="109"/>
      <c r="BP63" s="109">
        <f t="shared" si="112"/>
        <v>1.0041300285886381</v>
      </c>
      <c r="BQ63" s="109">
        <f t="shared" si="113"/>
        <v>0.67004681462720384</v>
      </c>
      <c r="BR63" s="109">
        <f t="shared" si="79"/>
        <v>0.78846712618054038</v>
      </c>
      <c r="BU63" s="90"/>
      <c r="CD63" s="89"/>
      <c r="CF63" s="112">
        <f t="shared" si="80"/>
        <v>1.176347350003667</v>
      </c>
      <c r="CG63" s="112">
        <f t="shared" si="81"/>
        <v>0.82058388765844648</v>
      </c>
      <c r="CH63" s="112">
        <f t="shared" si="82"/>
        <v>1.0263370656854944</v>
      </c>
      <c r="CI63" s="112">
        <f t="shared" si="29"/>
        <v>0.87470870927333977</v>
      </c>
      <c r="CJ63" s="112">
        <f t="shared" si="30"/>
        <v>0.91405068015073909</v>
      </c>
      <c r="CK63" s="112">
        <f t="shared" si="31"/>
        <v>0.96529336014728295</v>
      </c>
      <c r="CL63" s="112">
        <f t="shared" si="32"/>
        <v>0.96529168170272028</v>
      </c>
      <c r="CM63" s="112"/>
      <c r="CN63" s="112">
        <f t="shared" si="33"/>
        <v>0.89774597000514589</v>
      </c>
    </row>
    <row r="64" spans="1:92" x14ac:dyDescent="0.2">
      <c r="A64" s="86" t="str">
        <f t="shared" si="10"/>
        <v>Source</v>
      </c>
      <c r="B64" s="86">
        <f t="shared" si="83"/>
        <v>2003</v>
      </c>
      <c r="D64" s="77">
        <f>Conversion_factors!$A65*D235+D319</f>
        <v>22049.930975555348</v>
      </c>
      <c r="E64" s="77">
        <f>Conversion_factors!$A65*E235+E319</f>
        <v>3470.0440166957296</v>
      </c>
      <c r="F64" s="108">
        <f t="shared" si="96"/>
        <v>25519.974992251078</v>
      </c>
      <c r="G64" s="108"/>
      <c r="H64" s="126">
        <f>Manufacturing!CE59</f>
        <v>1711400.05113</v>
      </c>
      <c r="I64" s="126">
        <f>NonManufacturing!U69</f>
        <v>1171316.9745078515</v>
      </c>
      <c r="J64" s="126">
        <f t="shared" si="35"/>
        <v>2882717.0256378516</v>
      </c>
      <c r="K64" s="250"/>
      <c r="L64" s="79">
        <f t="shared" si="97"/>
        <v>12.884147666699121</v>
      </c>
      <c r="M64" s="79">
        <f t="shared" si="98"/>
        <v>2.9625149231306298</v>
      </c>
      <c r="N64" s="79">
        <f t="shared" si="99"/>
        <v>8.8527506395131983</v>
      </c>
      <c r="P64" s="261">
        <f>Manufacturing!BZ146</f>
        <v>0.89731060646218364</v>
      </c>
      <c r="Q64" s="261">
        <f>NonManufacturing!CR69</f>
        <v>0.77095921434893666</v>
      </c>
      <c r="R64" s="109"/>
      <c r="S64" s="261">
        <f>Manufacturing!CD146</f>
        <v>0.72168131909794175</v>
      </c>
      <c r="T64" s="261">
        <f>NonManufacturing!CV69</f>
        <v>0.90891272481344254</v>
      </c>
      <c r="V64" s="112">
        <f t="shared" si="26"/>
        <v>1.5944396869122839</v>
      </c>
      <c r="W64" s="113">
        <f t="shared" si="27"/>
        <v>0.71550878676003293</v>
      </c>
      <c r="X64" s="112">
        <f t="shared" si="91"/>
        <v>1.0964087232520405</v>
      </c>
      <c r="Y64" s="112">
        <f t="shared" si="92"/>
        <v>0.74338791314347741</v>
      </c>
      <c r="Z64" s="112">
        <f t="shared" si="93"/>
        <v>0.87786659845997717</v>
      </c>
      <c r="AA64" s="112">
        <f t="shared" si="94"/>
        <v>1.1408396287150784</v>
      </c>
      <c r="AB64" s="112">
        <f t="shared" si="28"/>
        <v>1.1408356059446549</v>
      </c>
      <c r="AC64" s="112"/>
      <c r="AD64" s="112">
        <f t="shared" si="95"/>
        <v>0.81505699273063892</v>
      </c>
      <c r="AE64" s="109"/>
      <c r="AF64" s="87">
        <v>2003</v>
      </c>
      <c r="AG64" s="89"/>
      <c r="AI64" s="109">
        <f t="shared" si="75"/>
        <v>0.86402635512968251</v>
      </c>
      <c r="AJ64" s="109">
        <f t="shared" si="76"/>
        <v>0.13597364487031741</v>
      </c>
      <c r="AL64" s="109">
        <f t="shared" si="84"/>
        <v>0.86243653634473671</v>
      </c>
      <c r="AM64" s="109">
        <f t="shared" si="85"/>
        <v>0.13755637071202331</v>
      </c>
      <c r="AN64" s="109">
        <f t="shared" si="86"/>
        <v>0.99999290705676003</v>
      </c>
      <c r="AO64" s="109"/>
      <c r="AP64" s="109">
        <f t="shared" si="87"/>
        <v>0.86244265360152639</v>
      </c>
      <c r="AQ64" s="109">
        <f t="shared" si="88"/>
        <v>0.13755734639847356</v>
      </c>
      <c r="AT64" s="109">
        <f t="shared" si="100"/>
        <v>3.8380854051422875E-3</v>
      </c>
      <c r="AU64" s="109">
        <f t="shared" si="101"/>
        <v>-6.1498692342177787E-2</v>
      </c>
      <c r="AW64" s="19">
        <f t="shared" si="102"/>
        <v>0.59367604794692708</v>
      </c>
      <c r="AX64" s="19">
        <f t="shared" si="103"/>
        <v>0.40632395205307298</v>
      </c>
      <c r="AY64" s="109"/>
      <c r="AZ64" s="109">
        <f t="shared" si="104"/>
        <v>2.1855340227773985E-2</v>
      </c>
      <c r="BA64" s="109">
        <f t="shared" si="105"/>
        <v>-3.1097625476168161E-2</v>
      </c>
      <c r="BB64" s="109"/>
      <c r="BC64" s="109"/>
      <c r="BD64" s="109">
        <f t="shared" si="106"/>
        <v>-7.1459672461828633E-2</v>
      </c>
      <c r="BE64" s="109">
        <f t="shared" si="107"/>
        <v>2.0043672815055796E-2</v>
      </c>
      <c r="BH64" s="109">
        <f t="shared" si="108"/>
        <v>0.99486376741938154</v>
      </c>
      <c r="BI64" s="109">
        <f t="shared" si="109"/>
        <v>0.6645420788340809</v>
      </c>
      <c r="BJ64" s="109">
        <f t="shared" si="77"/>
        <v>0.87786659845997717</v>
      </c>
      <c r="BK64" s="109"/>
      <c r="BL64" s="109">
        <f t="shared" si="110"/>
        <v>1.014677949264946</v>
      </c>
      <c r="BM64" s="109">
        <f t="shared" si="111"/>
        <v>1.2144342085735791</v>
      </c>
      <c r="BN64" s="109">
        <f t="shared" si="78"/>
        <v>1.0964087232520405</v>
      </c>
      <c r="BO64" s="109"/>
      <c r="BP64" s="109">
        <f t="shared" si="112"/>
        <v>0.94282676913185481</v>
      </c>
      <c r="BQ64" s="109">
        <f t="shared" si="113"/>
        <v>0.63173807340205745</v>
      </c>
      <c r="BR64" s="109">
        <f t="shared" si="79"/>
        <v>0.74338791314347741</v>
      </c>
      <c r="BU64" s="90"/>
      <c r="CD64" s="89"/>
      <c r="CF64" s="112">
        <f t="shared" si="80"/>
        <v>1.2146955170777871</v>
      </c>
      <c r="CG64" s="112">
        <f t="shared" si="81"/>
        <v>0.78099166242127305</v>
      </c>
      <c r="CH64" s="112">
        <f t="shared" si="82"/>
        <v>1.0414015890643598</v>
      </c>
      <c r="CI64" s="112">
        <f t="shared" si="29"/>
        <v>0.82469878629567794</v>
      </c>
      <c r="CJ64" s="112">
        <f t="shared" si="30"/>
        <v>0.90935590326701254</v>
      </c>
      <c r="CK64" s="112">
        <f t="shared" si="31"/>
        <v>0.94866943988335717</v>
      </c>
      <c r="CL64" s="112">
        <f t="shared" si="32"/>
        <v>0.94866707121824889</v>
      </c>
      <c r="CM64" s="112"/>
      <c r="CN64" s="112">
        <f t="shared" si="33"/>
        <v>0.85884262654776788</v>
      </c>
    </row>
    <row r="65" spans="1:92" x14ac:dyDescent="0.2">
      <c r="A65" s="86" t="str">
        <f t="shared" si="10"/>
        <v>Source</v>
      </c>
      <c r="B65" s="86">
        <f t="shared" si="83"/>
        <v>2004</v>
      </c>
      <c r="D65" s="77">
        <f>Conversion_factors!$A66*D236+D320</f>
        <v>22509.000581985511</v>
      </c>
      <c r="E65" s="77">
        <f>Conversion_factors!$A66*E236+E320</f>
        <v>3646.1175169800554</v>
      </c>
      <c r="F65" s="108">
        <f t="shared" si="96"/>
        <v>26155.118098965566</v>
      </c>
      <c r="G65" s="248"/>
      <c r="H65" s="126">
        <f>Manufacturing!CE60</f>
        <v>1832207.2544600002</v>
      </c>
      <c r="I65" s="126">
        <f>NonManufacturing!U70</f>
        <v>1214419.5495456469</v>
      </c>
      <c r="J65" s="126">
        <f t="shared" si="35"/>
        <v>3046626.8040056471</v>
      </c>
      <c r="K65" s="250"/>
      <c r="L65" s="79">
        <f t="shared" si="97"/>
        <v>12.285182545366302</v>
      </c>
      <c r="M65" s="79">
        <f t="shared" si="98"/>
        <v>3.0023541027021379</v>
      </c>
      <c r="N65" s="79">
        <f t="shared" si="99"/>
        <v>8.5849432114814039</v>
      </c>
      <c r="P65" s="261">
        <f>Manufacturing!BZ147</f>
        <v>0.8785422103062831</v>
      </c>
      <c r="Q65" s="261">
        <f>NonManufacturing!CR70</f>
        <v>0.78915609862106473</v>
      </c>
      <c r="R65" s="109"/>
      <c r="S65" s="261">
        <f>Manufacturing!CD147</f>
        <v>0.70283205863142084</v>
      </c>
      <c r="T65" s="261">
        <f>NonManufacturing!CV70</f>
        <v>0.89989540770037746</v>
      </c>
      <c r="V65" s="112">
        <f t="shared" si="26"/>
        <v>1.6850986913786632</v>
      </c>
      <c r="W65" s="113">
        <f t="shared" si="27"/>
        <v>0.69386369861521524</v>
      </c>
      <c r="X65" s="112">
        <f t="shared" si="91"/>
        <v>1.1057591659786632</v>
      </c>
      <c r="Y65" s="112">
        <f t="shared" si="92"/>
        <v>0.72561778574447378</v>
      </c>
      <c r="Z65" s="112">
        <f t="shared" si="93"/>
        <v>0.86478319104840062</v>
      </c>
      <c r="AA65" s="112">
        <f t="shared" si="94"/>
        <v>1.1692329568619433</v>
      </c>
      <c r="AB65" s="112">
        <f t="shared" si="28"/>
        <v>1.1692288105316584</v>
      </c>
      <c r="AC65" s="112"/>
      <c r="AD65" s="112">
        <f t="shared" si="95"/>
        <v>0.8023585175840936</v>
      </c>
      <c r="AE65" s="109"/>
      <c r="AF65" s="87">
        <v>2004</v>
      </c>
      <c r="AG65" s="89"/>
      <c r="AI65" s="109">
        <f t="shared" si="75"/>
        <v>0.86059640399313431</v>
      </c>
      <c r="AJ65" s="109">
        <f t="shared" si="76"/>
        <v>0.13940359600686564</v>
      </c>
      <c r="AL65" s="109">
        <f t="shared" si="84"/>
        <v>0.86231024263864509</v>
      </c>
      <c r="AM65" s="109">
        <f t="shared" si="85"/>
        <v>0.1376814998722104</v>
      </c>
      <c r="AN65" s="109">
        <f t="shared" si="86"/>
        <v>0.99999174251085554</v>
      </c>
      <c r="AO65" s="109"/>
      <c r="AP65" s="109">
        <f t="shared" si="87"/>
        <v>0.86231736321491093</v>
      </c>
      <c r="AQ65" s="109">
        <f t="shared" si="88"/>
        <v>0.13768263678508905</v>
      </c>
      <c r="AT65" s="109">
        <f t="shared" si="100"/>
        <v>-2.1138120023106576E-2</v>
      </c>
      <c r="AU65" s="109">
        <f t="shared" si="101"/>
        <v>2.3328672416628827E-2</v>
      </c>
      <c r="AW65" s="19">
        <f t="shared" si="102"/>
        <v>0.60138880549828055</v>
      </c>
      <c r="AX65" s="19">
        <f t="shared" si="103"/>
        <v>0.39861119450171945</v>
      </c>
      <c r="AY65" s="109"/>
      <c r="AZ65" s="109">
        <f t="shared" si="104"/>
        <v>1.2907859545624458E-2</v>
      </c>
      <c r="BA65" s="109">
        <f t="shared" si="105"/>
        <v>-1.9164260965830973E-2</v>
      </c>
      <c r="BB65" s="109"/>
      <c r="BC65" s="109"/>
      <c r="BD65" s="109">
        <f t="shared" si="106"/>
        <v>-2.6465684307144747E-2</v>
      </c>
      <c r="BE65" s="109">
        <f t="shared" si="107"/>
        <v>-9.9705343568262661E-3</v>
      </c>
      <c r="BH65" s="109">
        <f t="shared" si="108"/>
        <v>0.98509636038718351</v>
      </c>
      <c r="BI65" s="109">
        <f t="shared" si="109"/>
        <v>0.6546379831835859</v>
      </c>
      <c r="BJ65" s="109">
        <f t="shared" si="77"/>
        <v>0.86478319104840062</v>
      </c>
      <c r="BK65" s="109"/>
      <c r="BL65" s="109">
        <f t="shared" si="110"/>
        <v>1.0085282454693432</v>
      </c>
      <c r="BM65" s="109">
        <f t="shared" si="111"/>
        <v>1.2247912016106621</v>
      </c>
      <c r="BN65" s="109">
        <f t="shared" si="78"/>
        <v>1.1057591659786632</v>
      </c>
      <c r="BO65" s="109"/>
      <c r="BP65" s="109">
        <f t="shared" si="112"/>
        <v>0.97609575420205408</v>
      </c>
      <c r="BQ65" s="109">
        <f t="shared" si="113"/>
        <v>0.61663685121553391</v>
      </c>
      <c r="BR65" s="109">
        <f t="shared" si="79"/>
        <v>0.72561778574447378</v>
      </c>
      <c r="BU65" s="90"/>
      <c r="CD65" s="89"/>
      <c r="CF65" s="112">
        <f t="shared" si="80"/>
        <v>1.2837624671869536</v>
      </c>
      <c r="CG65" s="112">
        <f t="shared" si="81"/>
        <v>0.75736563058730533</v>
      </c>
      <c r="CH65" s="112">
        <f t="shared" si="82"/>
        <v>1.0502829174480648</v>
      </c>
      <c r="CI65" s="112">
        <f t="shared" si="29"/>
        <v>0.80498498379879846</v>
      </c>
      <c r="CJ65" s="112">
        <f t="shared" si="30"/>
        <v>0.89580319060493385</v>
      </c>
      <c r="CK65" s="112">
        <f t="shared" si="31"/>
        <v>0.97228001759430893</v>
      </c>
      <c r="CL65" s="112">
        <f t="shared" si="32"/>
        <v>0.97227757048536223</v>
      </c>
      <c r="CM65" s="112"/>
      <c r="CN65" s="112">
        <f t="shared" si="33"/>
        <v>0.84546197728608519</v>
      </c>
    </row>
    <row r="66" spans="1:92" x14ac:dyDescent="0.2">
      <c r="A66" s="86" t="str">
        <f t="shared" si="10"/>
        <v>Source</v>
      </c>
      <c r="B66" s="86">
        <f t="shared" si="83"/>
        <v>2005</v>
      </c>
      <c r="D66" s="77">
        <f>Conversion_factors!$A67*D237+D321</f>
        <v>22497.626103661951</v>
      </c>
      <c r="E66" s="77">
        <f>Conversion_factors!$A67*E237+E321</f>
        <v>3684.018138209889</v>
      </c>
      <c r="F66" s="108">
        <f t="shared" si="96"/>
        <v>26181.64424187184</v>
      </c>
      <c r="G66" s="108"/>
      <c r="H66" s="126">
        <f>Manufacturing!CE61</f>
        <v>1887937.7429</v>
      </c>
      <c r="I66" s="126">
        <f>NonManufacturing!U71</f>
        <v>1229465.1174454477</v>
      </c>
      <c r="J66" s="126">
        <f t="shared" si="35"/>
        <v>3117402.8603454474</v>
      </c>
      <c r="K66" s="250"/>
      <c r="L66" s="79">
        <f t="shared" si="97"/>
        <v>11.916508469767694</v>
      </c>
      <c r="M66" s="79">
        <f t="shared" si="98"/>
        <v>2.9964397411001387</v>
      </c>
      <c r="N66" s="79">
        <f t="shared" si="99"/>
        <v>8.3985437284710081</v>
      </c>
      <c r="P66" s="261">
        <f>Manufacturing!BZ148</f>
        <v>0.85450802395669201</v>
      </c>
      <c r="Q66" s="261">
        <f>NonManufacturing!CR71</f>
        <v>0.7786030385094912</v>
      </c>
      <c r="R66" s="109"/>
      <c r="S66" s="261">
        <f>Manufacturing!CD148</f>
        <v>0.70091540352433102</v>
      </c>
      <c r="T66" s="261">
        <f>NonManufacturing!CV71</f>
        <v>0.91029570676162919</v>
      </c>
      <c r="V66" s="112">
        <f t="shared" si="26"/>
        <v>1.7242451466525199</v>
      </c>
      <c r="W66" s="113">
        <f t="shared" si="27"/>
        <v>0.67879827167929974</v>
      </c>
      <c r="X66" s="112">
        <f t="shared" si="91"/>
        <v>1.1107756062336551</v>
      </c>
      <c r="Y66" s="112">
        <f t="shared" si="92"/>
        <v>0.72508180042320336</v>
      </c>
      <c r="Z66" s="112">
        <f t="shared" si="93"/>
        <v>0.84280878165313866</v>
      </c>
      <c r="AA66" s="112">
        <f t="shared" si="94"/>
        <v>1.1704191054168041</v>
      </c>
      <c r="AB66" s="112">
        <f t="shared" si="28"/>
        <v>1.1704146254991512</v>
      </c>
      <c r="AC66" s="112"/>
      <c r="AD66" s="112">
        <f t="shared" si="95"/>
        <v>0.80540317643407389</v>
      </c>
      <c r="AE66" s="109"/>
      <c r="AF66" s="87">
        <v>2005</v>
      </c>
      <c r="AG66" s="89"/>
      <c r="AI66" s="109">
        <f t="shared" si="75"/>
        <v>0.85929003907561685</v>
      </c>
      <c r="AJ66" s="109">
        <f t="shared" si="76"/>
        <v>0.1407099609243832</v>
      </c>
      <c r="AL66" s="109">
        <f t="shared" si="84"/>
        <v>0.85994305615623423</v>
      </c>
      <c r="AM66" s="109">
        <f t="shared" si="85"/>
        <v>0.14005576304458559</v>
      </c>
      <c r="AN66" s="109">
        <f t="shared" si="86"/>
        <v>0.99999881920081979</v>
      </c>
      <c r="AO66" s="109"/>
      <c r="AP66" s="109">
        <f t="shared" si="87"/>
        <v>0.85994407157748898</v>
      </c>
      <c r="AQ66" s="109">
        <f t="shared" si="88"/>
        <v>0.14005592842251105</v>
      </c>
      <c r="AT66" s="109">
        <f t="shared" si="100"/>
        <v>-2.7738061882691574E-2</v>
      </c>
      <c r="AU66" s="109">
        <f t="shared" si="101"/>
        <v>-1.3462807205326588E-2</v>
      </c>
      <c r="AW66" s="19">
        <f t="shared" si="102"/>
        <v>0.60561237269500445</v>
      </c>
      <c r="AX66" s="19">
        <f t="shared" si="103"/>
        <v>0.39438762730499566</v>
      </c>
      <c r="AY66" s="109"/>
      <c r="AZ66" s="109">
        <f t="shared" si="104"/>
        <v>6.9984760773080818E-3</v>
      </c>
      <c r="BA66" s="109">
        <f t="shared" si="105"/>
        <v>-1.0652240628691132E-2</v>
      </c>
      <c r="BB66" s="109"/>
      <c r="BC66" s="109"/>
      <c r="BD66" s="109">
        <f t="shared" si="106"/>
        <v>-2.730770811446535E-3</v>
      </c>
      <c r="BE66" s="109">
        <f t="shared" si="107"/>
        <v>1.1490956305846513E-2</v>
      </c>
      <c r="BH66" s="109">
        <f t="shared" si="108"/>
        <v>0.97458968950515601</v>
      </c>
      <c r="BI66" s="109">
        <f t="shared" si="109"/>
        <v>0.63800342876917249</v>
      </c>
      <c r="BJ66" s="109">
        <f t="shared" si="77"/>
        <v>0.84280878165313866</v>
      </c>
      <c r="BK66" s="109"/>
      <c r="BL66" s="109">
        <f t="shared" si="110"/>
        <v>1.0045366481321927</v>
      </c>
      <c r="BM66" s="109">
        <f t="shared" si="111"/>
        <v>1.2303476483277751</v>
      </c>
      <c r="BN66" s="109">
        <f t="shared" si="78"/>
        <v>1.1107756062336551</v>
      </c>
      <c r="BO66" s="109"/>
      <c r="BP66" s="109">
        <f t="shared" si="112"/>
        <v>0.99926133932794881</v>
      </c>
      <c r="BQ66" s="109">
        <f t="shared" si="113"/>
        <v>0.61618136582460348</v>
      </c>
      <c r="BR66" s="109">
        <f t="shared" si="79"/>
        <v>0.72508180042320336</v>
      </c>
      <c r="BU66" s="90"/>
      <c r="CD66" s="89"/>
      <c r="CF66" s="112">
        <f t="shared" si="80"/>
        <v>1.3135854978860484</v>
      </c>
      <c r="CG66" s="112">
        <f t="shared" si="81"/>
        <v>0.7409214260639122</v>
      </c>
      <c r="CH66" s="112">
        <f t="shared" si="82"/>
        <v>1.0550476814837793</v>
      </c>
      <c r="CI66" s="112">
        <f t="shared" si="29"/>
        <v>0.80439037304967442</v>
      </c>
      <c r="CJ66" s="112">
        <f t="shared" si="30"/>
        <v>0.87304055338939035</v>
      </c>
      <c r="CK66" s="112">
        <f t="shared" si="31"/>
        <v>0.97326636384038523</v>
      </c>
      <c r="CL66" s="112">
        <f t="shared" si="32"/>
        <v>0.9732636403506052</v>
      </c>
      <c r="CM66" s="112"/>
      <c r="CN66" s="112">
        <f t="shared" si="33"/>
        <v>0.8486701980939314</v>
      </c>
    </row>
    <row r="67" spans="1:92" x14ac:dyDescent="0.2">
      <c r="A67" s="86" t="str">
        <f t="shared" si="10"/>
        <v>Source</v>
      </c>
      <c r="B67" s="86">
        <f t="shared" si="83"/>
        <v>2006</v>
      </c>
      <c r="D67" s="77">
        <f>Conversion_factors!$A68*D238+D322</f>
        <v>22375.884986566456</v>
      </c>
      <c r="E67" s="77">
        <f>Conversion_factors!$A68*E238+E322</f>
        <v>3695.81920411791</v>
      </c>
      <c r="F67" s="108">
        <f t="shared" si="96"/>
        <v>26071.704190684366</v>
      </c>
      <c r="G67" s="108"/>
      <c r="H67" s="126">
        <f>Manufacturing!CE62</f>
        <v>1995024.30039</v>
      </c>
      <c r="I67" s="126">
        <f>NonManufacturing!U72</f>
        <v>1257091.8737540555</v>
      </c>
      <c r="J67" s="126">
        <f t="shared" si="35"/>
        <v>3252116.1741440557</v>
      </c>
      <c r="K67" s="250"/>
      <c r="L67" s="79">
        <f t="shared" si="97"/>
        <v>11.215845833152146</v>
      </c>
      <c r="M67" s="79">
        <f t="shared" si="98"/>
        <v>2.9399754157037696</v>
      </c>
      <c r="N67" s="79">
        <f t="shared" si="99"/>
        <v>8.0168428169840329</v>
      </c>
      <c r="P67" s="261">
        <f>Manufacturing!BZ149</f>
        <v>0.84606952864533114</v>
      </c>
      <c r="Q67" s="261">
        <f>NonManufacturing!CR72</f>
        <v>0.77141307250244529</v>
      </c>
      <c r="R67" s="109"/>
      <c r="S67" s="261">
        <f>Manufacturing!CD149</f>
        <v>0.6662831424950284</v>
      </c>
      <c r="T67" s="261">
        <f>NonManufacturing!CV72</f>
        <v>0.90146681687202823</v>
      </c>
      <c r="V67" s="112">
        <f t="shared" si="26"/>
        <v>1.7987554964252113</v>
      </c>
      <c r="W67" s="113">
        <f t="shared" si="27"/>
        <v>0.64794793293099606</v>
      </c>
      <c r="X67" s="112">
        <f t="shared" si="91"/>
        <v>1.1199347943530333</v>
      </c>
      <c r="Y67" s="112">
        <f t="shared" si="92"/>
        <v>0.69325098401212426</v>
      </c>
      <c r="Z67" s="112">
        <f t="shared" si="93"/>
        <v>0.83456207677354843</v>
      </c>
      <c r="AA67" s="112">
        <f t="shared" si="94"/>
        <v>1.1655046549778294</v>
      </c>
      <c r="AB67" s="112">
        <f t="shared" si="28"/>
        <v>1.1654999057569833</v>
      </c>
      <c r="AC67" s="112"/>
      <c r="AD67" s="112">
        <f t="shared" si="95"/>
        <v>0.77639589821465638</v>
      </c>
      <c r="AE67" s="109"/>
      <c r="AF67" s="87">
        <v>2006</v>
      </c>
      <c r="AG67" s="89"/>
      <c r="AI67" s="109">
        <f t="shared" si="75"/>
        <v>0.85824404967595269</v>
      </c>
      <c r="AJ67" s="109">
        <f t="shared" si="76"/>
        <v>0.14175595032404734</v>
      </c>
      <c r="AL67" s="109">
        <f t="shared" si="84"/>
        <v>0.85876693820668148</v>
      </c>
      <c r="AM67" s="109">
        <f t="shared" si="85"/>
        <v>0.14123231006087497</v>
      </c>
      <c r="AN67" s="109">
        <f t="shared" si="86"/>
        <v>0.99999924826755648</v>
      </c>
      <c r="AO67" s="109"/>
      <c r="AP67" s="109">
        <f t="shared" si="87"/>
        <v>0.85876758377013562</v>
      </c>
      <c r="AQ67" s="109">
        <f t="shared" si="88"/>
        <v>0.14123241622986432</v>
      </c>
      <c r="AT67" s="109">
        <f t="shared" si="100"/>
        <v>-9.92435135841877E-3</v>
      </c>
      <c r="AU67" s="109">
        <f t="shared" si="101"/>
        <v>-9.2773456035816736E-3</v>
      </c>
      <c r="AW67" s="19">
        <f t="shared" si="102"/>
        <v>0.61345419215077168</v>
      </c>
      <c r="AX67" s="19">
        <f t="shared" si="103"/>
        <v>0.38654580784922826</v>
      </c>
      <c r="AY67" s="109"/>
      <c r="AZ67" s="109">
        <f t="shared" si="104"/>
        <v>1.2865462553922765E-2</v>
      </c>
      <c r="BA67" s="109">
        <f t="shared" si="105"/>
        <v>-2.0083870639636153E-2</v>
      </c>
      <c r="BB67" s="109"/>
      <c r="BC67" s="109"/>
      <c r="BD67" s="109">
        <f t="shared" si="106"/>
        <v>-5.0672480967808839E-2</v>
      </c>
      <c r="BE67" s="109">
        <f t="shared" si="107"/>
        <v>-9.7462660388674318E-3</v>
      </c>
      <c r="BH67" s="109">
        <f t="shared" si="108"/>
        <v>0.99021521244307087</v>
      </c>
      <c r="BI67" s="109">
        <f t="shared" si="109"/>
        <v>0.63176070075807378</v>
      </c>
      <c r="BJ67" s="109">
        <f t="shared" si="77"/>
        <v>0.83456207677354843</v>
      </c>
      <c r="BK67" s="109"/>
      <c r="BL67" s="109">
        <f t="shared" si="110"/>
        <v>1.0082457591506124</v>
      </c>
      <c r="BM67" s="109">
        <f t="shared" si="111"/>
        <v>1.2404927987074084</v>
      </c>
      <c r="BN67" s="109">
        <f t="shared" si="78"/>
        <v>1.1199347943530333</v>
      </c>
      <c r="BO67" s="109"/>
      <c r="BP67" s="109">
        <f t="shared" si="112"/>
        <v>0.95610037875381704</v>
      </c>
      <c r="BQ67" s="109">
        <f t="shared" si="113"/>
        <v>0.58913123724594763</v>
      </c>
      <c r="BR67" s="109">
        <f t="shared" si="79"/>
        <v>0.69325098401212426</v>
      </c>
      <c r="BU67" s="90"/>
      <c r="CD67" s="89"/>
      <c r="CF67" s="112">
        <f t="shared" si="80"/>
        <v>1.3703498826336824</v>
      </c>
      <c r="CG67" s="112">
        <f t="shared" si="81"/>
        <v>0.70724768537597615</v>
      </c>
      <c r="CH67" s="112">
        <f t="shared" si="82"/>
        <v>1.0637473505577066</v>
      </c>
      <c r="CI67" s="112">
        <f t="shared" si="29"/>
        <v>0.76907794033871779</v>
      </c>
      <c r="CJ67" s="112">
        <f t="shared" si="30"/>
        <v>0.86449803704589134</v>
      </c>
      <c r="CK67" s="112">
        <f t="shared" si="31"/>
        <v>0.96917973428446103</v>
      </c>
      <c r="CL67" s="112">
        <f t="shared" si="32"/>
        <v>0.96917678264791252</v>
      </c>
      <c r="CM67" s="112"/>
      <c r="CN67" s="112">
        <f t="shared" si="33"/>
        <v>0.81810462140768903</v>
      </c>
    </row>
    <row r="68" spans="1:92" x14ac:dyDescent="0.2">
      <c r="A68" s="86" t="str">
        <f t="shared" si="10"/>
        <v>Source</v>
      </c>
      <c r="B68" s="86">
        <f t="shared" si="83"/>
        <v>2007</v>
      </c>
      <c r="D68" s="77">
        <f>Conversion_factors!$A69*D239+D323</f>
        <v>22425.009931890501</v>
      </c>
      <c r="E68" s="77">
        <f>Conversion_factors!$A69*E239+E323</f>
        <v>3738.6337531102981</v>
      </c>
      <c r="F68" s="108">
        <f t="shared" si="96"/>
        <v>26163.643685000799</v>
      </c>
      <c r="G68" s="108"/>
      <c r="H68" s="126">
        <f>Manufacturing!CE63</f>
        <v>2060948.9203599999</v>
      </c>
      <c r="I68" s="126">
        <f>NonManufacturing!U73</f>
        <v>1238681.0414093982</v>
      </c>
      <c r="J68" s="126">
        <f t="shared" si="35"/>
        <v>3299629.9617693983</v>
      </c>
      <c r="L68" s="79">
        <f t="shared" si="97"/>
        <v>10.880914956384931</v>
      </c>
      <c r="M68" s="79">
        <f t="shared" si="98"/>
        <v>3.0182376480521564</v>
      </c>
      <c r="N68" s="79">
        <f t="shared" si="99"/>
        <v>7.9292660050191719</v>
      </c>
      <c r="P68" s="261">
        <f>Manufacturing!BZ150</f>
        <v>0.8278102203718416</v>
      </c>
      <c r="Q68" s="261">
        <f>NonManufacturing!CR73</f>
        <v>0.79760501320711719</v>
      </c>
      <c r="R68" s="109"/>
      <c r="S68" s="261">
        <f>Manufacturing!CD150</f>
        <v>0.66064423687410523</v>
      </c>
      <c r="T68" s="261">
        <f>NonManufacturing!CV73</f>
        <v>0.89507328961929677</v>
      </c>
      <c r="V68" s="112">
        <f t="shared" si="26"/>
        <v>1.8250355190537262</v>
      </c>
      <c r="W68" s="113">
        <f t="shared" si="27"/>
        <v>0.64086968335310723</v>
      </c>
      <c r="X68" s="112">
        <f t="shared" ref="X68:X71" si="114">BN68</f>
        <v>1.1326380730916352</v>
      </c>
      <c r="Y68" s="112">
        <f t="shared" ref="Y68:Y71" si="115">BR68</f>
        <v>0.6875190220549392</v>
      </c>
      <c r="Z68" s="112">
        <f t="shared" ref="Z68:Z71" si="116">BJ68</f>
        <v>0.82299229382587125</v>
      </c>
      <c r="AA68" s="112">
        <f t="shared" si="94"/>
        <v>1.1696150948018476</v>
      </c>
      <c r="AB68" s="112">
        <f t="shared" si="28"/>
        <v>1.1696099352041351</v>
      </c>
      <c r="AC68" s="112"/>
      <c r="AD68" s="112">
        <f t="shared" ref="AD68:AD71" si="117">X68*Y68</f>
        <v>0.77871022035415183</v>
      </c>
      <c r="AE68" s="109"/>
      <c r="AF68" s="87">
        <v>2007</v>
      </c>
      <c r="AG68" s="89"/>
      <c r="AI68" s="109">
        <f t="shared" ref="AI68:AI75" si="118">D68/F68</f>
        <v>0.85710576867190724</v>
      </c>
      <c r="AJ68" s="109">
        <f t="shared" ref="AJ68:AJ75" si="119">E68/F68</f>
        <v>0.14289423132809279</v>
      </c>
      <c r="AL68" s="109">
        <f t="shared" ref="AL68:AM71" si="120">(AI68-AI67)/LN(AI68/AI67)</f>
        <v>0.85767478328280411</v>
      </c>
      <c r="AM68" s="109">
        <f t="shared" si="120"/>
        <v>0.14232433218192006</v>
      </c>
      <c r="AN68" s="109">
        <f t="shared" ref="AN68:AN75" si="121">AL68+AM68</f>
        <v>0.9999991154647242</v>
      </c>
      <c r="AO68" s="109"/>
      <c r="AP68" s="109">
        <f t="shared" ref="AP68:AP75" si="122">AL68/AN68</f>
        <v>0.85767554192707618</v>
      </c>
      <c r="AQ68" s="109">
        <f t="shared" ref="AQ68:AQ75" si="123">AM68/AN68</f>
        <v>0.14232445807292385</v>
      </c>
      <c r="AT68" s="109">
        <f t="shared" ref="AT68:AU71" si="124">LN(P68/P67)</f>
        <v>-2.1817615724276592E-2</v>
      </c>
      <c r="AU68" s="109">
        <f t="shared" si="124"/>
        <v>3.3389511898179507E-2</v>
      </c>
      <c r="AW68" s="19">
        <f t="shared" ref="AW68:AW75" si="125">H68/J68</f>
        <v>0.62460001401333909</v>
      </c>
      <c r="AX68" s="19">
        <f t="shared" ref="AX68:AX75" si="126">I68/J68</f>
        <v>0.3753999859866608</v>
      </c>
      <c r="AY68" s="109"/>
      <c r="AZ68" s="109">
        <f t="shared" ref="AZ68:BA71" si="127">LN(AW68/AW67)</f>
        <v>1.8005872342299174E-2</v>
      </c>
      <c r="BA68" s="109">
        <f t="shared" si="127"/>
        <v>-2.9258293842906916E-2</v>
      </c>
      <c r="BB68" s="109"/>
      <c r="BC68" s="109"/>
      <c r="BD68" s="109">
        <f t="shared" ref="BD68:BE71" si="128">LN(S68/S67)</f>
        <v>-8.4992436713945581E-3</v>
      </c>
      <c r="BE68" s="109">
        <f t="shared" si="128"/>
        <v>-7.1176304066924521E-3</v>
      </c>
      <c r="BH68" s="109">
        <f t="shared" ref="BH68:BH75" si="129">EXP(SUMPRODUCT($AP68:$AQ68,AT68:AU68))</f>
        <v>0.9861367017868744</v>
      </c>
      <c r="BI68" s="109">
        <f t="shared" ref="BI68:BI75" si="130">IF(ISERR(BH68),BI67,BH68*BI67)</f>
        <v>0.62300241376413135</v>
      </c>
      <c r="BJ68" s="109">
        <f t="shared" si="77"/>
        <v>0.82299229382587125</v>
      </c>
      <c r="BK68" s="109"/>
      <c r="BL68" s="109">
        <f t="shared" ref="BL68:BL75" si="131">EXP(SUMPRODUCT($AP68:$AQ68,AZ68:BA68))</f>
        <v>1.0113428735339367</v>
      </c>
      <c r="BM68" s="109">
        <f t="shared" ref="BM68:BM75" si="132">IF(ISERR(BL68),BM67,BL68*BM67)</f>
        <v>1.2545635516429057</v>
      </c>
      <c r="BN68" s="109">
        <f t="shared" si="78"/>
        <v>1.1326380730916352</v>
      </c>
      <c r="BO68" s="109"/>
      <c r="BP68" s="109">
        <f t="shared" ref="BP68:BP75" si="133">EXP(SUMPRODUCT($AP68:$AQ68,BD68:BE68))</f>
        <v>0.99173176513358574</v>
      </c>
      <c r="BQ68" s="109">
        <f t="shared" ref="BQ68:BQ75" si="134">IF(ISERR(BP68),BQ67,BP68*BQ67)</f>
        <v>0.58426016180925688</v>
      </c>
      <c r="BR68" s="109">
        <f t="shared" si="79"/>
        <v>0.6875190220549392</v>
      </c>
      <c r="BU68" s="90"/>
      <c r="CD68" s="89"/>
      <c r="CF68" s="112">
        <f t="shared" si="80"/>
        <v>1.3903708504618095</v>
      </c>
      <c r="CG68" s="112">
        <f t="shared" si="81"/>
        <v>0.69952163922928912</v>
      </c>
      <c r="CH68" s="112">
        <f t="shared" si="82"/>
        <v>1.075813302227143</v>
      </c>
      <c r="CI68" s="112">
        <f t="shared" si="29"/>
        <v>0.76271902329741914</v>
      </c>
      <c r="CJ68" s="112">
        <f t="shared" si="30"/>
        <v>0.85251324295366238</v>
      </c>
      <c r="CK68" s="112">
        <f t="shared" si="31"/>
        <v>0.97259778582069445</v>
      </c>
      <c r="CL68" s="112">
        <f t="shared" si="32"/>
        <v>0.97259449645166585</v>
      </c>
      <c r="CM68" s="112"/>
      <c r="CN68" s="112">
        <f t="shared" si="33"/>
        <v>0.82054327112505776</v>
      </c>
    </row>
    <row r="69" spans="1:92" x14ac:dyDescent="0.2">
      <c r="A69" s="86" t="str">
        <f t="shared" si="10"/>
        <v>Source</v>
      </c>
      <c r="B69" s="86">
        <f t="shared" si="83"/>
        <v>2008</v>
      </c>
      <c r="D69" s="77">
        <f>Conversion_factors!$A70*D240+D324</f>
        <v>21625.644090487454</v>
      </c>
      <c r="E69" s="77">
        <f>Conversion_factors!$A70*E240+E324</f>
        <v>3580.9234967847106</v>
      </c>
      <c r="F69" s="108">
        <f t="shared" si="96"/>
        <v>25206.567587272166</v>
      </c>
      <c r="G69" s="246"/>
      <c r="H69" s="126">
        <f>Manufacturing!CE64</f>
        <v>2019112.5128900001</v>
      </c>
      <c r="I69" s="126">
        <f>NonManufacturing!U74</f>
        <v>1159100.6817947824</v>
      </c>
      <c r="J69" s="126">
        <f t="shared" si="35"/>
        <v>3178213.1946847825</v>
      </c>
      <c r="K69" s="246"/>
      <c r="L69" s="79">
        <f t="shared" si="97"/>
        <v>10.71047004682973</v>
      </c>
      <c r="M69" s="79">
        <f t="shared" si="98"/>
        <v>3.0893981455001072</v>
      </c>
      <c r="N69" s="79">
        <f t="shared" si="99"/>
        <v>7.9310499463747171</v>
      </c>
      <c r="O69" s="250"/>
      <c r="P69" s="261">
        <f>Manufacturing!BZ151</f>
        <v>0.8475111399611378</v>
      </c>
      <c r="Q69" s="261">
        <f>NonManufacturing!CR74</f>
        <v>0.78072300088299651</v>
      </c>
      <c r="R69" s="109"/>
      <c r="S69" s="261">
        <f>Manufacturing!CD151</f>
        <v>0.63517909238550974</v>
      </c>
      <c r="T69" s="261">
        <f>NonManufacturing!CV74</f>
        <v>0.93598728165714762</v>
      </c>
      <c r="V69" s="112">
        <f t="shared" si="26"/>
        <v>1.7578795303199861</v>
      </c>
      <c r="W69" s="113">
        <f t="shared" si="27"/>
        <v>0.64101386743407074</v>
      </c>
      <c r="X69" s="112">
        <f t="shared" si="114"/>
        <v>1.1445290918497206</v>
      </c>
      <c r="Y69" s="112">
        <f t="shared" si="115"/>
        <v>0.66897713117625579</v>
      </c>
      <c r="Z69" s="112">
        <f t="shared" si="116"/>
        <v>0.83720398008667307</v>
      </c>
      <c r="AA69" s="112">
        <f t="shared" si="94"/>
        <v>1.1268302604521299</v>
      </c>
      <c r="AB69" s="112">
        <f t="shared" si="28"/>
        <v>1.1268251562136022</v>
      </c>
      <c r="AC69" s="112"/>
      <c r="AD69" s="112">
        <f t="shared" si="117"/>
        <v>0.76566378841339144</v>
      </c>
      <c r="AE69" s="109"/>
      <c r="AF69" s="87">
        <v>2008</v>
      </c>
      <c r="AG69" s="89"/>
      <c r="AI69" s="109">
        <f t="shared" si="118"/>
        <v>0.85793688552054714</v>
      </c>
      <c r="AJ69" s="109">
        <f t="shared" si="119"/>
        <v>0.14206311447945283</v>
      </c>
      <c r="AL69" s="109">
        <f t="shared" si="120"/>
        <v>0.85752125996917827</v>
      </c>
      <c r="AM69" s="109">
        <f t="shared" si="120"/>
        <v>0.14247826889197199</v>
      </c>
      <c r="AN69" s="109">
        <f t="shared" si="121"/>
        <v>0.99999952886115029</v>
      </c>
      <c r="AO69" s="109"/>
      <c r="AP69" s="109">
        <f t="shared" si="122"/>
        <v>0.85752166398094865</v>
      </c>
      <c r="AQ69" s="109">
        <f t="shared" si="123"/>
        <v>0.14247833601905133</v>
      </c>
      <c r="AT69" s="109">
        <f t="shared" si="124"/>
        <v>2.352005800023765E-2</v>
      </c>
      <c r="AU69" s="109">
        <f t="shared" si="124"/>
        <v>-2.1393089429221423E-2</v>
      </c>
      <c r="AW69" s="19">
        <f t="shared" si="125"/>
        <v>0.63529800841137629</v>
      </c>
      <c r="AX69" s="19">
        <f t="shared" si="126"/>
        <v>0.36470199158862371</v>
      </c>
      <c r="AY69" s="109"/>
      <c r="AZ69" s="109">
        <f t="shared" si="127"/>
        <v>1.6982726103902397E-2</v>
      </c>
      <c r="BA69" s="109">
        <f t="shared" si="127"/>
        <v>-2.8911528128001379E-2</v>
      </c>
      <c r="BB69" s="109"/>
      <c r="BC69" s="109"/>
      <c r="BD69" s="109">
        <f t="shared" si="128"/>
        <v>-3.9308481023492436E-2</v>
      </c>
      <c r="BE69" s="109">
        <f t="shared" si="128"/>
        <v>4.4696285647123038E-2</v>
      </c>
      <c r="BH69" s="109">
        <f t="shared" si="129"/>
        <v>1.0172683102471536</v>
      </c>
      <c r="BI69" s="109">
        <f t="shared" si="130"/>
        <v>0.63376061272973594</v>
      </c>
      <c r="BJ69" s="109">
        <f t="shared" si="77"/>
        <v>0.83720398008667307</v>
      </c>
      <c r="BK69" s="109"/>
      <c r="BL69" s="109">
        <f t="shared" si="131"/>
        <v>1.0104985158459556</v>
      </c>
      <c r="BM69" s="109">
        <f t="shared" si="132"/>
        <v>1.2677346069695872</v>
      </c>
      <c r="BN69" s="109">
        <f t="shared" si="78"/>
        <v>1.1445290918497206</v>
      </c>
      <c r="BO69" s="109"/>
      <c r="BP69" s="109">
        <f t="shared" si="133"/>
        <v>0.97303072310164862</v>
      </c>
      <c r="BQ69" s="109">
        <f t="shared" si="134"/>
        <v>0.56850308772474745</v>
      </c>
      <c r="BR69" s="109">
        <f t="shared" si="79"/>
        <v>0.66897713117625579</v>
      </c>
      <c r="BU69" s="90"/>
      <c r="CD69" s="89"/>
      <c r="CF69" s="112">
        <f t="shared" si="80"/>
        <v>1.3392092548684553</v>
      </c>
      <c r="CG69" s="112">
        <f t="shared" si="81"/>
        <v>0.69967901893890283</v>
      </c>
      <c r="CH69" s="112">
        <f t="shared" si="82"/>
        <v>1.0871077452278646</v>
      </c>
      <c r="CI69" s="112">
        <f t="shared" si="29"/>
        <v>0.74214904276247096</v>
      </c>
      <c r="CJ69" s="112">
        <f t="shared" si="30"/>
        <v>0.86723470612279341</v>
      </c>
      <c r="CK69" s="112">
        <f t="shared" si="31"/>
        <v>0.93701989755627324</v>
      </c>
      <c r="CL69" s="112">
        <f t="shared" si="32"/>
        <v>0.93701661760026012</v>
      </c>
      <c r="CM69" s="112"/>
      <c r="CN69" s="112">
        <f t="shared" si="33"/>
        <v>0.80679597250052792</v>
      </c>
    </row>
    <row r="70" spans="1:92" x14ac:dyDescent="0.2">
      <c r="A70" s="86" t="str">
        <f t="shared" si="10"/>
        <v>Source</v>
      </c>
      <c r="B70" s="86">
        <f t="shared" si="83"/>
        <v>2009</v>
      </c>
      <c r="D70" s="77">
        <f>Conversion_factors!$A71*D241+D325</f>
        <v>19107.485493824257</v>
      </c>
      <c r="E70" s="77">
        <f>Conversion_factors!$A71*E241+E325</f>
        <v>3528.7785024803361</v>
      </c>
      <c r="F70" s="108">
        <f t="shared" si="96"/>
        <v>22636.263996304595</v>
      </c>
      <c r="G70" s="108"/>
      <c r="H70" s="126">
        <f>Manufacturing!CE65</f>
        <v>1833421.3003700001</v>
      </c>
      <c r="I70" s="126">
        <f>NonManufacturing!U75</f>
        <v>1124595.7581982107</v>
      </c>
      <c r="J70" s="126">
        <f t="shared" si="35"/>
        <v>2958017.0585682108</v>
      </c>
      <c r="L70" s="79">
        <f t="shared" si="97"/>
        <v>10.421764757488202</v>
      </c>
      <c r="M70" s="79">
        <f t="shared" si="98"/>
        <v>3.1378195024797404</v>
      </c>
      <c r="N70" s="79">
        <f t="shared" si="99"/>
        <v>7.6525130004697743</v>
      </c>
      <c r="O70" s="250"/>
      <c r="P70" s="261">
        <f>Manufacturing!BZ152</f>
        <v>0.85211854720555269</v>
      </c>
      <c r="Q70" s="261">
        <f>NonManufacturing!CR75</f>
        <v>0.80674472505252104</v>
      </c>
      <c r="R70" s="109"/>
      <c r="S70" s="261">
        <f>Manufacturing!CD152</f>
        <v>0.6147159123419087</v>
      </c>
      <c r="T70" s="261">
        <f>NonManufacturing!CV75</f>
        <v>0.91999372217237474</v>
      </c>
      <c r="V70" s="112">
        <f t="shared" si="26"/>
        <v>1.6360883676055964</v>
      </c>
      <c r="W70" s="113">
        <f t="shared" si="27"/>
        <v>0.61850158392494781</v>
      </c>
      <c r="X70" s="112">
        <f t="shared" si="114"/>
        <v>1.1277036561092806</v>
      </c>
      <c r="Y70" s="112">
        <f t="shared" si="115"/>
        <v>0.64892206764301419</v>
      </c>
      <c r="Z70" s="112">
        <f t="shared" si="116"/>
        <v>0.8451919680517489</v>
      </c>
      <c r="AA70" s="112">
        <f t="shared" si="94"/>
        <v>1.0119280859574478</v>
      </c>
      <c r="AB70" s="112">
        <f t="shared" si="28"/>
        <v>1.0119232468052435</v>
      </c>
      <c r="AC70" s="112"/>
      <c r="AD70" s="112">
        <f t="shared" si="117"/>
        <v>0.73179178821102098</v>
      </c>
      <c r="AE70" s="109"/>
      <c r="AF70" s="87">
        <v>2012</v>
      </c>
      <c r="AG70" s="89"/>
      <c r="AI70" s="109">
        <f t="shared" si="118"/>
        <v>0.84410950044334099</v>
      </c>
      <c r="AJ70" s="109">
        <f t="shared" si="119"/>
        <v>0.15589049955665893</v>
      </c>
      <c r="AL70" s="109">
        <f t="shared" si="120"/>
        <v>0.85100447042687288</v>
      </c>
      <c r="AM70" s="109">
        <f t="shared" si="120"/>
        <v>0.14886979566879385</v>
      </c>
      <c r="AN70" s="109">
        <f t="shared" si="121"/>
        <v>0.99987426609566676</v>
      </c>
      <c r="AO70" s="109"/>
      <c r="AP70" s="109">
        <f t="shared" si="122"/>
        <v>0.85111148399677861</v>
      </c>
      <c r="AQ70" s="109">
        <f t="shared" si="123"/>
        <v>0.14888851600322131</v>
      </c>
      <c r="AT70" s="109">
        <f t="shared" si="124"/>
        <v>5.4216733977413868E-3</v>
      </c>
      <c r="AU70" s="109">
        <f t="shared" si="124"/>
        <v>3.2786877831425996E-2</v>
      </c>
      <c r="AW70" s="19">
        <f t="shared" si="125"/>
        <v>0.6198143094068036</v>
      </c>
      <c r="AX70" s="19">
        <f t="shared" si="126"/>
        <v>0.3801856905931964</v>
      </c>
      <c r="AY70" s="109"/>
      <c r="AZ70" s="109">
        <f t="shared" si="127"/>
        <v>-2.4674261165581548E-2</v>
      </c>
      <c r="BA70" s="109">
        <f t="shared" si="127"/>
        <v>4.1579234125741223E-2</v>
      </c>
      <c r="BB70" s="109"/>
      <c r="BC70" s="109"/>
      <c r="BD70" s="109">
        <f t="shared" si="128"/>
        <v>-3.2746764448908901E-2</v>
      </c>
      <c r="BE70" s="109">
        <f t="shared" si="128"/>
        <v>-1.7235042118017192E-2</v>
      </c>
      <c r="BH70" s="109">
        <f t="shared" si="129"/>
        <v>1.0095412685021503</v>
      </c>
      <c r="BI70" s="109">
        <f t="shared" si="130"/>
        <v>0.63980749290187766</v>
      </c>
      <c r="BJ70" s="109">
        <f t="shared" si="77"/>
        <v>0.8451919680517489</v>
      </c>
      <c r="BK70" s="109"/>
      <c r="BL70" s="109">
        <f t="shared" si="131"/>
        <v>0.98529925026785681</v>
      </c>
      <c r="BM70" s="109">
        <f t="shared" si="132"/>
        <v>1.2490979577857504</v>
      </c>
      <c r="BN70" s="109">
        <f t="shared" si="78"/>
        <v>1.1277036561092806</v>
      </c>
      <c r="BO70" s="109"/>
      <c r="BP70" s="109">
        <f t="shared" si="133"/>
        <v>0.97002130177756762</v>
      </c>
      <c r="BQ70" s="109">
        <f t="shared" si="134"/>
        <v>0.5514601052193262</v>
      </c>
      <c r="BR70" s="109">
        <f t="shared" si="79"/>
        <v>0.64892206764301419</v>
      </c>
      <c r="BU70" s="90"/>
      <c r="CD70" s="89"/>
      <c r="CF70" s="112">
        <f t="shared" si="80"/>
        <v>1.246424823708596</v>
      </c>
      <c r="CG70" s="112">
        <f t="shared" si="81"/>
        <v>0.6751064266129535</v>
      </c>
      <c r="CH70" s="112">
        <f t="shared" si="82"/>
        <v>1.0711264463333952</v>
      </c>
      <c r="CI70" s="112">
        <f t="shared" si="29"/>
        <v>0.71990038057342765</v>
      </c>
      <c r="CJ70" s="112">
        <f t="shared" si="30"/>
        <v>0.87550922530829434</v>
      </c>
      <c r="CK70" s="112">
        <f t="shared" si="31"/>
        <v>0.84147256664700187</v>
      </c>
      <c r="CL70" s="112">
        <f t="shared" si="32"/>
        <v>0.84146940877559073</v>
      </c>
      <c r="CM70" s="112"/>
      <c r="CN70" s="112">
        <f t="shared" si="33"/>
        <v>0.77110433635767439</v>
      </c>
    </row>
    <row r="71" spans="1:92" x14ac:dyDescent="0.2">
      <c r="A71" s="86" t="str">
        <f t="shared" si="10"/>
        <v>Source</v>
      </c>
      <c r="B71" s="86">
        <f t="shared" si="83"/>
        <v>2010</v>
      </c>
      <c r="D71" s="77">
        <f>Conversion_factors!$A72*D242+D326</f>
        <v>20060.28493650995</v>
      </c>
      <c r="E71" s="77">
        <f>Conversion_factors!$A72*E242+E326</f>
        <v>3349.5007841780039</v>
      </c>
      <c r="F71" s="108">
        <f t="shared" si="96"/>
        <v>23409.785720687953</v>
      </c>
      <c r="G71" s="108"/>
      <c r="H71" s="126">
        <f>Manufacturing!CE66</f>
        <v>1932626.1947299999</v>
      </c>
      <c r="I71" s="126">
        <f>NonManufacturing!U76</f>
        <v>1047211.8707391202</v>
      </c>
      <c r="J71" s="126">
        <f t="shared" si="35"/>
        <v>2979838.0654691202</v>
      </c>
      <c r="L71" s="79">
        <f t="shared" si="97"/>
        <v>10.379805981731764</v>
      </c>
      <c r="M71" s="79">
        <f t="shared" si="98"/>
        <v>3.198493903448528</v>
      </c>
      <c r="N71" s="79">
        <f t="shared" si="99"/>
        <v>7.8560596939694829</v>
      </c>
      <c r="O71" s="250"/>
      <c r="P71" s="261">
        <f>Manufacturing!BZ153</f>
        <v>0.84980297743497857</v>
      </c>
      <c r="Q71" s="261">
        <f>NonManufacturing!CR76</f>
        <v>0.77341432855710934</v>
      </c>
      <c r="R71" s="109"/>
      <c r="S71" s="261">
        <f>Manufacturing!CD153</f>
        <v>0.61390943242314411</v>
      </c>
      <c r="T71" s="261">
        <f>NonManufacturing!CV76</f>
        <v>0.97819706147245411</v>
      </c>
      <c r="V71" s="112">
        <f t="shared" si="26"/>
        <v>1.6481576338921471</v>
      </c>
      <c r="W71" s="113">
        <f t="shared" si="27"/>
        <v>0.63495290551362427</v>
      </c>
      <c r="X71" s="112">
        <f t="shared" si="114"/>
        <v>1.1583590982865539</v>
      </c>
      <c r="Y71" s="112">
        <f t="shared" si="115"/>
        <v>0.65416619372724105</v>
      </c>
      <c r="Z71" s="112">
        <f t="shared" si="116"/>
        <v>0.83793894442343442</v>
      </c>
      <c r="AA71" s="112">
        <f t="shared" si="94"/>
        <v>1.0465077107164598</v>
      </c>
      <c r="AB71" s="112">
        <f t="shared" si="28"/>
        <v>1.0465024783842789</v>
      </c>
      <c r="AC71" s="112"/>
      <c r="AD71" s="112">
        <f t="shared" si="117"/>
        <v>0.75775936229543406</v>
      </c>
      <c r="AE71" s="109"/>
      <c r="AF71" s="87">
        <v>2010</v>
      </c>
      <c r="AG71" s="89"/>
      <c r="AI71" s="109">
        <f t="shared" si="118"/>
        <v>0.85691877644065984</v>
      </c>
      <c r="AJ71" s="109">
        <f t="shared" si="119"/>
        <v>0.14308122355934025</v>
      </c>
      <c r="AL71" s="109">
        <f t="shared" si="120"/>
        <v>0.85049806188848298</v>
      </c>
      <c r="AM71" s="109">
        <f t="shared" si="120"/>
        <v>0.14939434903185103</v>
      </c>
      <c r="AN71" s="109">
        <f t="shared" si="121"/>
        <v>0.99989241092033398</v>
      </c>
      <c r="AO71" s="109"/>
      <c r="AP71" s="109">
        <f t="shared" si="122"/>
        <v>0.85058957603814245</v>
      </c>
      <c r="AQ71" s="109">
        <f t="shared" si="123"/>
        <v>0.14941042396185761</v>
      </c>
      <c r="AT71" s="109">
        <f t="shared" si="124"/>
        <v>-2.7211256992250962E-3</v>
      </c>
      <c r="AU71" s="109">
        <f t="shared" si="124"/>
        <v>-4.2192386684015731E-2</v>
      </c>
      <c r="AW71" s="19">
        <f t="shared" si="125"/>
        <v>0.64856752355962133</v>
      </c>
      <c r="AX71" s="19">
        <f t="shared" si="126"/>
        <v>0.35143247644037867</v>
      </c>
      <c r="AY71" s="109"/>
      <c r="AZ71" s="109">
        <f t="shared" si="127"/>
        <v>4.5346188795639064E-2</v>
      </c>
      <c r="BA71" s="109">
        <f t="shared" si="127"/>
        <v>-7.8642201189485603E-2</v>
      </c>
      <c r="BB71" s="109"/>
      <c r="BC71" s="109"/>
      <c r="BD71" s="109">
        <f t="shared" si="128"/>
        <v>-1.312816861593748E-3</v>
      </c>
      <c r="BE71" s="109">
        <f t="shared" si="128"/>
        <v>6.1344297791545564E-2</v>
      </c>
      <c r="BH71" s="109">
        <f t="shared" si="129"/>
        <v>0.99141848964202361</v>
      </c>
      <c r="BI71" s="109">
        <f t="shared" si="130"/>
        <v>0.63431697827442934</v>
      </c>
      <c r="BJ71" s="109">
        <f t="shared" si="77"/>
        <v>0.83793894442343442</v>
      </c>
      <c r="BK71" s="109"/>
      <c r="BL71" s="109">
        <f t="shared" si="131"/>
        <v>1.0271839521058559</v>
      </c>
      <c r="BM71" s="109">
        <f t="shared" si="132"/>
        <v>1.2830533768457206</v>
      </c>
      <c r="BN71" s="109">
        <f t="shared" si="78"/>
        <v>1.1583590982865539</v>
      </c>
      <c r="BO71" s="109"/>
      <c r="BP71" s="109">
        <f t="shared" si="133"/>
        <v>1.0080812879476797</v>
      </c>
      <c r="BQ71" s="109">
        <f t="shared" si="134"/>
        <v>0.55591661312126128</v>
      </c>
      <c r="BR71" s="109">
        <f t="shared" si="79"/>
        <v>0.65416619372724105</v>
      </c>
      <c r="BU71" s="90"/>
      <c r="CD71" s="89"/>
      <c r="CF71" s="112">
        <f t="shared" si="80"/>
        <v>1.2556195795673655</v>
      </c>
      <c r="CG71" s="112">
        <f t="shared" si="81"/>
        <v>0.69306336192152918</v>
      </c>
      <c r="CH71" s="112">
        <f t="shared" si="82"/>
        <v>1.1002438963498378</v>
      </c>
      <c r="CI71" s="112">
        <f t="shared" si="29"/>
        <v>0.72571810284248572</v>
      </c>
      <c r="CJ71" s="112">
        <f t="shared" si="30"/>
        <v>0.86799603382280743</v>
      </c>
      <c r="CK71" s="112">
        <f t="shared" si="31"/>
        <v>0.87022738233345931</v>
      </c>
      <c r="CL71" s="112">
        <f t="shared" si="32"/>
        <v>0.87022392710945529</v>
      </c>
      <c r="CM71" s="112"/>
      <c r="CN71" s="112">
        <f t="shared" si="33"/>
        <v>0.79846691312302887</v>
      </c>
    </row>
    <row r="72" spans="1:92" x14ac:dyDescent="0.2">
      <c r="A72" s="86" t="str">
        <f t="shared" si="10"/>
        <v>Source</v>
      </c>
      <c r="B72" s="86">
        <f t="shared" si="83"/>
        <v>2011</v>
      </c>
      <c r="D72" s="77">
        <f>Conversion_factors!$A73*D243+D327</f>
        <v>20368.010979410807</v>
      </c>
      <c r="E72" s="77">
        <f>Conversion_factors!$A73*E243+E327</f>
        <v>3386.2742614851786</v>
      </c>
      <c r="F72" s="108">
        <f t="shared" ref="F72:F78" si="135">D72+E72</f>
        <v>23754.285240895984</v>
      </c>
      <c r="G72" s="108"/>
      <c r="H72" s="126">
        <f>Manufacturing!CE67</f>
        <v>1939833.3879099998</v>
      </c>
      <c r="I72" s="126">
        <f>NonManufacturing!U77</f>
        <v>1044251.1814755228</v>
      </c>
      <c r="J72" s="126">
        <f t="shared" ref="J72:J78" si="136">H72+I72</f>
        <v>2984084.5693855225</v>
      </c>
      <c r="L72" s="79">
        <f t="shared" ref="L72:L78" si="137">D72/H72*1000</f>
        <v>10.499876487513987</v>
      </c>
      <c r="M72" s="79">
        <f t="shared" ref="M72:M78" si="138">E72/I72*1000</f>
        <v>3.2427775247526043</v>
      </c>
      <c r="N72" s="79">
        <f t="shared" ref="N72:N78" si="139">F72/J72*1000</f>
        <v>7.9603257510183179</v>
      </c>
      <c r="O72" s="250"/>
      <c r="P72" s="261">
        <f>Manufacturing!BZ154</f>
        <v>0.84751962446195162</v>
      </c>
      <c r="Q72" s="261">
        <f>NonManufacturing!CR77</f>
        <v>0.76568999941298332</v>
      </c>
      <c r="R72" s="109"/>
      <c r="S72" s="261">
        <f>Manufacturing!CD154</f>
        <v>0.62268427643113877</v>
      </c>
      <c r="T72" s="261">
        <f>NonManufacturing!CV77</f>
        <v>1.0017450838340594</v>
      </c>
      <c r="V72" s="112">
        <f t="shared" ref="V72:V78" si="140">J72/J$80</f>
        <v>1.6505063883188644</v>
      </c>
      <c r="W72" s="113">
        <f t="shared" ref="W72:W78" si="141">N72/N$80</f>
        <v>0.6433800354551682</v>
      </c>
      <c r="X72" s="112">
        <f t="shared" ref="X72:X78" si="142">BN72</f>
        <v>1.1599381674614877</v>
      </c>
      <c r="Y72" s="112">
        <f t="shared" ref="Y72:Y78" si="143">BR72</f>
        <v>0.66442635356661106</v>
      </c>
      <c r="Z72" s="112">
        <f t="shared" ref="Z72:Z78" si="144">BJ72</f>
        <v>0.83481106031429153</v>
      </c>
      <c r="AA72" s="112">
        <f t="shared" ref="AA72:AA78" si="145">V72*X72*Y72*Z72</f>
        <v>1.0619084894683182</v>
      </c>
      <c r="AB72" s="112">
        <f t="shared" ref="AB72:AB78" si="146">F72/F$80</f>
        <v>1.0619028586355728</v>
      </c>
      <c r="AC72" s="112"/>
      <c r="AD72" s="112">
        <f t="shared" ref="AD72:AD78" si="147">X72*Y72</f>
        <v>0.77069348696917339</v>
      </c>
      <c r="AE72" s="109"/>
      <c r="AF72" s="87">
        <v>2011</v>
      </c>
      <c r="AG72" s="89"/>
      <c r="AI72" s="109">
        <f t="shared" si="118"/>
        <v>0.85744575232870901</v>
      </c>
      <c r="AJ72" s="109">
        <f t="shared" si="119"/>
        <v>0.14255424767129099</v>
      </c>
      <c r="AL72" s="109">
        <f t="shared" ref="AL72:AM75" si="148">(AI72-AI71)/LN(AI72/AI71)</f>
        <v>0.85718223738711885</v>
      </c>
      <c r="AM72" s="109">
        <f t="shared" si="148"/>
        <v>0.14281757357671096</v>
      </c>
      <c r="AN72" s="109">
        <f t="shared" si="121"/>
        <v>0.99999981096382984</v>
      </c>
      <c r="AO72" s="109"/>
      <c r="AP72" s="109">
        <f t="shared" si="122"/>
        <v>0.85718239942559682</v>
      </c>
      <c r="AQ72" s="109">
        <f t="shared" si="123"/>
        <v>0.14281760057440321</v>
      </c>
      <c r="AT72" s="109">
        <f t="shared" ref="AT72:AU75" si="149">LN(P72/P71)</f>
        <v>-2.6905366698178257E-3</v>
      </c>
      <c r="AU72" s="109">
        <f t="shared" si="149"/>
        <v>-1.0037518389058989E-2</v>
      </c>
      <c r="AW72" s="19">
        <f t="shared" si="125"/>
        <v>0.65005978979658974</v>
      </c>
      <c r="AX72" s="19">
        <f t="shared" si="126"/>
        <v>0.34994021020341026</v>
      </c>
      <c r="AY72" s="109"/>
      <c r="AZ72" s="109">
        <f t="shared" ref="AZ72:BA75" si="150">LN(AW72/AW71)</f>
        <v>2.2982219431927011E-3</v>
      </c>
      <c r="BA72" s="109">
        <f t="shared" si="150"/>
        <v>-4.2552797311351323E-3</v>
      </c>
      <c r="BB72" s="109"/>
      <c r="BC72" s="109"/>
      <c r="BD72" s="109">
        <f t="shared" ref="BD72:BE75" si="151">LN(S72/S71)</f>
        <v>1.4192197856603313E-2</v>
      </c>
      <c r="BE72" s="109">
        <f t="shared" si="151"/>
        <v>2.3787697840861752E-2</v>
      </c>
      <c r="BH72" s="109">
        <f t="shared" si="129"/>
        <v>0.9962671694280838</v>
      </c>
      <c r="BI72" s="109">
        <f t="shared" si="130"/>
        <v>0.63194918046564108</v>
      </c>
      <c r="BJ72" s="109">
        <f t="shared" si="77"/>
        <v>0.83481106031429153</v>
      </c>
      <c r="BK72" s="109"/>
      <c r="BL72" s="109">
        <f t="shared" si="131"/>
        <v>1.0013631948652792</v>
      </c>
      <c r="BM72" s="109">
        <f t="shared" si="132"/>
        <v>1.2848024286209159</v>
      </c>
      <c r="BN72" s="109">
        <f t="shared" si="78"/>
        <v>1.1599381674614877</v>
      </c>
      <c r="BO72" s="109"/>
      <c r="BP72" s="109">
        <f t="shared" si="133"/>
        <v>1.0156843321127782</v>
      </c>
      <c r="BQ72" s="109">
        <f t="shared" si="134"/>
        <v>0.56463579390846597</v>
      </c>
      <c r="BR72" s="109">
        <f t="shared" si="79"/>
        <v>0.66442635356661106</v>
      </c>
      <c r="BU72" s="90"/>
      <c r="CD72" s="89"/>
      <c r="CF72" s="112"/>
      <c r="CG72" s="112"/>
      <c r="CH72" s="112"/>
      <c r="CI72" s="112"/>
      <c r="CJ72" s="112"/>
      <c r="CK72" s="112"/>
      <c r="CL72" s="112"/>
      <c r="CM72" s="112"/>
      <c r="CN72" s="112"/>
    </row>
    <row r="73" spans="1:92" x14ac:dyDescent="0.2">
      <c r="A73" s="86" t="str">
        <f t="shared" si="10"/>
        <v>Source</v>
      </c>
      <c r="B73" s="86">
        <f t="shared" si="83"/>
        <v>2012</v>
      </c>
      <c r="D73" s="77">
        <f>Conversion_factors!$A74*D244+D328</f>
        <v>19499.723802160253</v>
      </c>
      <c r="E73" s="77">
        <f>Conversion_factors!$A74*E244+E328</f>
        <v>3416.4573035628318</v>
      </c>
      <c r="F73" s="108">
        <f t="shared" si="135"/>
        <v>22916.181105723084</v>
      </c>
      <c r="G73" s="108"/>
      <c r="H73" s="126">
        <f>Manufacturing!CE68</f>
        <v>1927057</v>
      </c>
      <c r="I73" s="126">
        <f>NonManufacturing!U78</f>
        <v>1091790</v>
      </c>
      <c r="J73" s="126">
        <f t="shared" si="136"/>
        <v>3018847</v>
      </c>
      <c r="L73" s="79">
        <f t="shared" si="137"/>
        <v>10.118913868225098</v>
      </c>
      <c r="M73" s="79">
        <f t="shared" si="138"/>
        <v>3.1292256785305157</v>
      </c>
      <c r="N73" s="79">
        <f t="shared" si="139"/>
        <v>7.5910376066501826</v>
      </c>
      <c r="O73" s="250"/>
      <c r="P73" s="261">
        <f>Manufacturing!BZ155</f>
        <v>0.79894674008683042</v>
      </c>
      <c r="Q73" s="261">
        <f>NonManufacturing!CR78</f>
        <v>0.75627361118126868</v>
      </c>
      <c r="R73" s="109"/>
      <c r="S73" s="261">
        <f>Manufacturing!CD155</f>
        <v>0.63657491803540933</v>
      </c>
      <c r="T73" s="261">
        <f>NonManufacturing!CV78</f>
        <v>0.97870313396489061</v>
      </c>
      <c r="V73" s="112">
        <f t="shared" si="140"/>
        <v>1.6697335960164335</v>
      </c>
      <c r="W73" s="113">
        <f t="shared" si="141"/>
        <v>0.61353293788050545</v>
      </c>
      <c r="X73" s="112">
        <f t="shared" si="142"/>
        <v>1.1475518674097089</v>
      </c>
      <c r="Y73" s="112">
        <f t="shared" si="143"/>
        <v>0.67477346352748035</v>
      </c>
      <c r="Z73" s="112">
        <f t="shared" si="144"/>
        <v>0.79233684213579714</v>
      </c>
      <c r="AA73" s="112">
        <f t="shared" si="145"/>
        <v>1.0244419514929237</v>
      </c>
      <c r="AB73" s="112">
        <f t="shared" si="146"/>
        <v>1.0244365586417434</v>
      </c>
      <c r="AC73" s="112"/>
      <c r="AD73" s="112">
        <f t="shared" si="147"/>
        <v>0.7743375481494772</v>
      </c>
      <c r="AE73" s="109"/>
      <c r="AF73" s="87">
        <v>2012</v>
      </c>
      <c r="AG73" s="89"/>
      <c r="AI73" s="109">
        <f t="shared" si="118"/>
        <v>0.85091506792510008</v>
      </c>
      <c r="AJ73" s="109">
        <f t="shared" si="119"/>
        <v>0.14908493207489995</v>
      </c>
      <c r="AL73" s="109">
        <f t="shared" si="148"/>
        <v>0.85417624921775814</v>
      </c>
      <c r="AM73" s="109">
        <f t="shared" si="148"/>
        <v>0.1457952129795741</v>
      </c>
      <c r="AN73" s="109">
        <f t="shared" si="121"/>
        <v>0.99997146219733224</v>
      </c>
      <c r="AO73" s="109"/>
      <c r="AP73" s="109">
        <f t="shared" si="122"/>
        <v>0.85420062622666804</v>
      </c>
      <c r="AQ73" s="109">
        <f t="shared" si="123"/>
        <v>0.14579937377333194</v>
      </c>
      <c r="AT73" s="109">
        <f t="shared" si="149"/>
        <v>-5.9019709363546176E-2</v>
      </c>
      <c r="AU73" s="109">
        <f t="shared" si="149"/>
        <v>-1.2374157067604672E-2</v>
      </c>
      <c r="AW73" s="19">
        <f t="shared" si="125"/>
        <v>0.63834205575837399</v>
      </c>
      <c r="AX73" s="19">
        <f t="shared" si="126"/>
        <v>0.36165794424162601</v>
      </c>
      <c r="AY73" s="109"/>
      <c r="AZ73" s="109">
        <f t="shared" si="150"/>
        <v>-1.8190065735120178E-2</v>
      </c>
      <c r="BA73" s="109">
        <f t="shared" si="150"/>
        <v>3.2936547810923589E-2</v>
      </c>
      <c r="BB73" s="109"/>
      <c r="BC73" s="109"/>
      <c r="BD73" s="109">
        <f t="shared" si="151"/>
        <v>2.2062503263154898E-2</v>
      </c>
      <c r="BE73" s="109">
        <f t="shared" si="151"/>
        <v>-2.3270479328749392E-2</v>
      </c>
      <c r="BH73" s="109">
        <f t="shared" si="129"/>
        <v>0.94912116022695769</v>
      </c>
      <c r="BI73" s="109">
        <f t="shared" si="130"/>
        <v>0.59979633936802434</v>
      </c>
      <c r="BJ73" s="109">
        <f t="shared" si="77"/>
        <v>0.79233684213579714</v>
      </c>
      <c r="BK73" s="109"/>
      <c r="BL73" s="109">
        <f t="shared" si="131"/>
        <v>0.98932158592652752</v>
      </c>
      <c r="BM73" s="109">
        <f t="shared" si="132"/>
        <v>1.2710827762854986</v>
      </c>
      <c r="BN73" s="109">
        <f t="shared" si="78"/>
        <v>1.1475518674097089</v>
      </c>
      <c r="BO73" s="109"/>
      <c r="BP73" s="109">
        <f t="shared" si="133"/>
        <v>1.0155729975268537</v>
      </c>
      <c r="BQ73" s="109">
        <f t="shared" si="134"/>
        <v>0.57342886573057561</v>
      </c>
      <c r="BR73" s="109">
        <f t="shared" si="79"/>
        <v>0.67477346352748035</v>
      </c>
      <c r="BU73" s="90"/>
      <c r="CD73" s="89"/>
      <c r="CF73" s="112"/>
      <c r="CG73" s="112"/>
      <c r="CH73" s="112"/>
      <c r="CI73" s="112"/>
      <c r="CJ73" s="112"/>
      <c r="CK73" s="112"/>
      <c r="CL73" s="112"/>
      <c r="CM73" s="112"/>
      <c r="CN73" s="112"/>
    </row>
    <row r="74" spans="1:92" x14ac:dyDescent="0.2">
      <c r="A74" s="86" t="str">
        <f t="shared" si="10"/>
        <v>Source</v>
      </c>
      <c r="B74" s="86">
        <f t="shared" si="83"/>
        <v>2013</v>
      </c>
      <c r="D74" s="77">
        <f>Conversion_factors!$A75*D245+D329</f>
        <v>20169.151226247348</v>
      </c>
      <c r="E74" s="77">
        <f>Conversion_factors!$A75*E245+E329</f>
        <v>3817.0185206545743</v>
      </c>
      <c r="F74" s="108">
        <f t="shared" si="135"/>
        <v>23986.169746901924</v>
      </c>
      <c r="G74" s="108"/>
      <c r="H74" s="126">
        <f>Manufacturing!CE69</f>
        <v>1986179.10876</v>
      </c>
      <c r="I74" s="126">
        <f>NonManufacturing!U79</f>
        <v>1149423.771501513</v>
      </c>
      <c r="J74" s="126">
        <f t="shared" si="136"/>
        <v>3135602.8802615129</v>
      </c>
      <c r="L74" s="79">
        <f t="shared" si="137"/>
        <v>10.154749457031212</v>
      </c>
      <c r="M74" s="79">
        <f t="shared" si="138"/>
        <v>3.3208104924333819</v>
      </c>
      <c r="N74" s="79">
        <f t="shared" si="139"/>
        <v>7.6496197582588801</v>
      </c>
      <c r="O74" s="250"/>
      <c r="P74" s="261">
        <f>Manufacturing!BZ156</f>
        <v>0.80324035566254359</v>
      </c>
      <c r="Q74" s="261">
        <f>NonManufacturing!CR79</f>
        <v>0.81468609776172096</v>
      </c>
      <c r="R74" s="109"/>
      <c r="S74" s="261">
        <f>Manufacturing!CD156</f>
        <v>0.6354145458478121</v>
      </c>
      <c r="T74" s="261">
        <f>NonManufacturing!CV79</f>
        <v>0.96415493281991194</v>
      </c>
      <c r="V74" s="112">
        <f t="shared" si="140"/>
        <v>1.7343116338584044</v>
      </c>
      <c r="W74" s="113">
        <f t="shared" si="141"/>
        <v>0.61826774245483107</v>
      </c>
      <c r="X74" s="112">
        <f t="shared" si="142"/>
        <v>1.1424475475210984</v>
      </c>
      <c r="Y74" s="112">
        <f t="shared" si="143"/>
        <v>0.67218008278656882</v>
      </c>
      <c r="Z74" s="112">
        <f t="shared" si="144"/>
        <v>0.80511324369489112</v>
      </c>
      <c r="AA74" s="112">
        <f t="shared" si="145"/>
        <v>1.0722745975057353</v>
      </c>
      <c r="AB74" s="112">
        <f t="shared" si="146"/>
        <v>1.0722689385787854</v>
      </c>
      <c r="AC74" s="112"/>
      <c r="AD74" s="112">
        <f t="shared" si="147"/>
        <v>0.76793048707204448</v>
      </c>
      <c r="AE74" s="109"/>
      <c r="AF74" s="87">
        <v>2013</v>
      </c>
      <c r="AG74" s="89"/>
      <c r="AI74" s="109">
        <f t="shared" si="118"/>
        <v>0.84086585891240162</v>
      </c>
      <c r="AJ74" s="109">
        <f t="shared" si="119"/>
        <v>0.15913414108759838</v>
      </c>
      <c r="AL74" s="109">
        <f t="shared" si="148"/>
        <v>0.8458805145782109</v>
      </c>
      <c r="AM74" s="109">
        <f t="shared" si="148"/>
        <v>0.15405491350434286</v>
      </c>
      <c r="AN74" s="109">
        <f t="shared" si="121"/>
        <v>0.99993542808255376</v>
      </c>
      <c r="AO74" s="109"/>
      <c r="AP74" s="109">
        <f t="shared" si="122"/>
        <v>0.84593513823212174</v>
      </c>
      <c r="AQ74" s="109">
        <f t="shared" si="123"/>
        <v>0.15406486176787831</v>
      </c>
      <c r="AT74" s="109">
        <f t="shared" si="149"/>
        <v>5.3597059487741627E-3</v>
      </c>
      <c r="AU74" s="109">
        <f t="shared" si="149"/>
        <v>7.439965267421296E-2</v>
      </c>
      <c r="AW74" s="19">
        <f t="shared" si="125"/>
        <v>0.63342814272270032</v>
      </c>
      <c r="AX74" s="19">
        <f t="shared" si="126"/>
        <v>0.36657185727729963</v>
      </c>
      <c r="AY74" s="109"/>
      <c r="AZ74" s="109">
        <f t="shared" si="150"/>
        <v>-7.7277129082295856E-3</v>
      </c>
      <c r="BA74" s="109">
        <f t="shared" si="150"/>
        <v>1.349570590981799E-2</v>
      </c>
      <c r="BB74" s="109"/>
      <c r="BC74" s="109"/>
      <c r="BD74" s="109">
        <f t="shared" si="151"/>
        <v>-1.8245001903429046E-3</v>
      </c>
      <c r="BE74" s="109">
        <f t="shared" si="151"/>
        <v>-1.4976362208247841E-2</v>
      </c>
      <c r="BH74" s="109">
        <f t="shared" si="129"/>
        <v>1.0161249621116373</v>
      </c>
      <c r="BI74" s="109">
        <f t="shared" si="130"/>
        <v>0.60946803261503246</v>
      </c>
      <c r="BJ74" s="109">
        <f t="shared" ref="BJ74:BJ75" si="152">BI74/BI$80</f>
        <v>0.80511324369489112</v>
      </c>
      <c r="BK74" s="109"/>
      <c r="BL74" s="109">
        <f t="shared" si="131"/>
        <v>0.99555199199829458</v>
      </c>
      <c r="BM74" s="109">
        <f t="shared" si="132"/>
        <v>1.2654289899257507</v>
      </c>
      <c r="BN74" s="109">
        <f t="shared" ref="BN74:BN75" si="153">BM74/BM$80</f>
        <v>1.1424475475210984</v>
      </c>
      <c r="BO74" s="109"/>
      <c r="BP74" s="109">
        <f t="shared" si="133"/>
        <v>0.99615666459769447</v>
      </c>
      <c r="BQ74" s="109">
        <f t="shared" si="134"/>
        <v>0.57122498627020935</v>
      </c>
      <c r="BR74" s="109">
        <f t="shared" ref="BR74:BR75" si="154">BQ74/BQ$80</f>
        <v>0.67218008278656882</v>
      </c>
      <c r="BU74" s="90"/>
      <c r="CD74" s="89"/>
      <c r="CF74" s="112"/>
      <c r="CG74" s="112"/>
      <c r="CH74" s="112"/>
      <c r="CI74" s="112"/>
      <c r="CJ74" s="112"/>
      <c r="CK74" s="112"/>
      <c r="CL74" s="112"/>
      <c r="CM74" s="112"/>
      <c r="CN74" s="112"/>
    </row>
    <row r="75" spans="1:92" x14ac:dyDescent="0.2">
      <c r="A75" s="86" t="str">
        <f>A$8</f>
        <v>Source</v>
      </c>
      <c r="B75" s="86">
        <f t="shared" si="83"/>
        <v>2014</v>
      </c>
      <c r="D75" s="77">
        <f>Conversion_factors!$A76*D246+D330</f>
        <v>20573.944553892696</v>
      </c>
      <c r="E75" s="77">
        <f>Conversion_factors!$A76*E246+E330</f>
        <v>4351.3140462948213</v>
      </c>
      <c r="F75" s="108">
        <f t="shared" si="135"/>
        <v>24925.258600187517</v>
      </c>
      <c r="G75" s="108"/>
      <c r="H75" s="126">
        <f>Manufacturing!CE70</f>
        <v>2020172.3942400001</v>
      </c>
      <c r="I75" s="126">
        <f>NonManufacturing!U80</f>
        <v>1202742.9263069802</v>
      </c>
      <c r="J75" s="126">
        <f t="shared" si="136"/>
        <v>3222915.32054698</v>
      </c>
      <c r="L75" s="79">
        <f t="shared" si="137"/>
        <v>10.18425190471565</v>
      </c>
      <c r="M75" s="79">
        <f t="shared" si="138"/>
        <v>3.6178255145973068</v>
      </c>
      <c r="N75" s="79">
        <f t="shared" si="139"/>
        <v>7.7337615547271978</v>
      </c>
      <c r="O75" s="250"/>
      <c r="P75" s="261">
        <f>Manufacturing!BZ157</f>
        <v>0.82259561717660878</v>
      </c>
      <c r="Q75" s="261">
        <f>NonManufacturing!CR80</f>
        <v>0.87567523797651214</v>
      </c>
      <c r="R75" s="109"/>
      <c r="S75" s="261">
        <f>Manufacturing!CD157</f>
        <v>0.62226624903558281</v>
      </c>
      <c r="T75" s="261">
        <f>NonManufacturing!CV80</f>
        <v>0.97723179475131527</v>
      </c>
      <c r="V75" s="112">
        <f t="shared" si="140"/>
        <v>1.7826044141466479</v>
      </c>
      <c r="W75" s="113">
        <f t="shared" si="141"/>
        <v>0.62506836264152665</v>
      </c>
      <c r="X75" s="112">
        <f t="shared" si="142"/>
        <v>1.1358823705330232</v>
      </c>
      <c r="Y75" s="112">
        <f t="shared" si="143"/>
        <v>0.66205599670039461</v>
      </c>
      <c r="Z75" s="112">
        <f t="shared" si="144"/>
        <v>0.83119278469854552</v>
      </c>
      <c r="AA75" s="112">
        <f t="shared" si="145"/>
        <v>1.1142555987845071</v>
      </c>
      <c r="AB75" s="112">
        <f t="shared" si="146"/>
        <v>1.114249622388203</v>
      </c>
      <c r="AC75" s="112"/>
      <c r="AD75" s="112">
        <f t="shared" si="147"/>
        <v>0.75201773495764768</v>
      </c>
      <c r="AE75" s="109"/>
      <c r="AF75" s="87">
        <v>2014</v>
      </c>
      <c r="AG75" s="89"/>
      <c r="AI75" s="109">
        <f t="shared" si="118"/>
        <v>0.82542552050946083</v>
      </c>
      <c r="AJ75" s="109">
        <f t="shared" si="119"/>
        <v>0.1745744794905392</v>
      </c>
      <c r="AL75" s="109">
        <f t="shared" si="148"/>
        <v>0.83312184339050088</v>
      </c>
      <c r="AM75" s="109">
        <f t="shared" si="148"/>
        <v>0.16673517426786882</v>
      </c>
      <c r="AN75" s="109">
        <f t="shared" si="121"/>
        <v>0.99985701765836965</v>
      </c>
      <c r="AO75" s="109"/>
      <c r="AP75" s="109">
        <f t="shared" si="122"/>
        <v>0.83324098213726927</v>
      </c>
      <c r="AQ75" s="109">
        <f t="shared" si="123"/>
        <v>0.16675901786273081</v>
      </c>
      <c r="AT75" s="109">
        <f t="shared" si="149"/>
        <v>2.3810736490192986E-2</v>
      </c>
      <c r="AU75" s="109">
        <f t="shared" si="149"/>
        <v>7.2192406365828535E-2</v>
      </c>
      <c r="AW75" s="19">
        <f t="shared" si="125"/>
        <v>0.62681522575565052</v>
      </c>
      <c r="AX75" s="19">
        <f t="shared" si="126"/>
        <v>0.37318477424434954</v>
      </c>
      <c r="AY75" s="109"/>
      <c r="AZ75" s="109">
        <f t="shared" si="150"/>
        <v>-1.0494762881403942E-2</v>
      </c>
      <c r="BA75" s="109">
        <f t="shared" si="150"/>
        <v>1.7879104675030122E-2</v>
      </c>
      <c r="BB75" s="109"/>
      <c r="BC75" s="109"/>
      <c r="BD75" s="109">
        <f t="shared" si="151"/>
        <v>-2.0909559737459015E-2</v>
      </c>
      <c r="BE75" s="109">
        <f t="shared" si="151"/>
        <v>1.347187505021108E-2</v>
      </c>
      <c r="BH75" s="109">
        <f t="shared" si="129"/>
        <v>1.0323923885340254</v>
      </c>
      <c r="BI75" s="109">
        <f t="shared" si="130"/>
        <v>0.62921015792656665</v>
      </c>
      <c r="BJ75" s="109">
        <f t="shared" si="152"/>
        <v>0.83119278469854552</v>
      </c>
      <c r="BK75" s="109"/>
      <c r="BL75" s="109">
        <f t="shared" si="131"/>
        <v>0.99425341058123817</v>
      </c>
      <c r="BM75" s="109">
        <f t="shared" si="132"/>
        <v>1.2581570890820488</v>
      </c>
      <c r="BN75" s="109">
        <f t="shared" si="153"/>
        <v>1.1358823705330232</v>
      </c>
      <c r="BO75" s="109"/>
      <c r="BP75" s="109">
        <f t="shared" si="133"/>
        <v>0.98493843190919295</v>
      </c>
      <c r="BQ75" s="109">
        <f t="shared" si="134"/>
        <v>0.56262144224433031</v>
      </c>
      <c r="BR75" s="109">
        <f t="shared" si="154"/>
        <v>0.66205599670039461</v>
      </c>
      <c r="BU75" s="90"/>
      <c r="CD75" s="89"/>
      <c r="CF75" s="112"/>
      <c r="CG75" s="112"/>
      <c r="CH75" s="112"/>
      <c r="CI75" s="112"/>
      <c r="CJ75" s="112"/>
      <c r="CK75" s="112"/>
      <c r="CL75" s="112"/>
      <c r="CM75" s="112"/>
      <c r="CN75" s="112"/>
    </row>
    <row r="76" spans="1:92" x14ac:dyDescent="0.2">
      <c r="A76" s="86" t="str">
        <f t="shared" ref="A76:A78" si="155">A$8</f>
        <v>Source</v>
      </c>
      <c r="B76" s="86">
        <f t="shared" si="83"/>
        <v>2015</v>
      </c>
      <c r="D76" s="77">
        <f>Conversion_factors!$A77*D247+D331</f>
        <v>20084.635857742731</v>
      </c>
      <c r="E76" s="77">
        <f>Conversion_factors!$A77*E247+E331</f>
        <v>4693.6338549605698</v>
      </c>
      <c r="F76" s="108">
        <f t="shared" si="135"/>
        <v>24778.269712703303</v>
      </c>
      <c r="G76" s="108"/>
      <c r="H76" s="126">
        <f>Manufacturing!CE71</f>
        <v>2037496.6366699999</v>
      </c>
      <c r="I76" s="126">
        <f>NonManufacturing!U81</f>
        <v>1275168.1198087076</v>
      </c>
      <c r="J76" s="126">
        <f t="shared" si="136"/>
        <v>3312664.7564787073</v>
      </c>
      <c r="L76" s="79">
        <f t="shared" si="137"/>
        <v>9.8575062634548569</v>
      </c>
      <c r="M76" s="79">
        <f t="shared" si="138"/>
        <v>3.6807961099785635</v>
      </c>
      <c r="N76" s="79">
        <f t="shared" si="139"/>
        <v>7.4798603342651795</v>
      </c>
      <c r="O76" s="250"/>
      <c r="P76" s="261">
        <f>Manufacturing!BZ158</f>
        <v>0.80599649093743186</v>
      </c>
      <c r="Q76" s="261">
        <f>NonManufacturing!CR81</f>
        <v>0.95491956135689626</v>
      </c>
      <c r="R76" s="109"/>
      <c r="S76" s="261">
        <f>Manufacturing!CD158</f>
        <v>0.61470605086388175</v>
      </c>
      <c r="T76" s="261">
        <f>NonManufacturing!CV81</f>
        <v>0.91173370835573653</v>
      </c>
      <c r="V76" s="112">
        <f t="shared" si="140"/>
        <v>1.8322451042507604</v>
      </c>
      <c r="W76" s="113">
        <f t="shared" si="141"/>
        <v>0.60454722050082133</v>
      </c>
      <c r="X76" s="112">
        <f t="shared" si="142"/>
        <v>1.124756243417389</v>
      </c>
      <c r="Y76" s="112">
        <f t="shared" si="143"/>
        <v>0.64724771820955207</v>
      </c>
      <c r="Z76" s="112">
        <f t="shared" si="144"/>
        <v>0.8304312377127131</v>
      </c>
      <c r="AA76" s="112">
        <f t="shared" si="145"/>
        <v>1.1076847787850697</v>
      </c>
      <c r="AB76" s="112">
        <f t="shared" si="146"/>
        <v>1.1076786850510347</v>
      </c>
      <c r="AC76" s="112"/>
      <c r="AD76" s="112">
        <f t="shared" si="147"/>
        <v>0.7279959120938525</v>
      </c>
      <c r="AE76" s="109"/>
      <c r="AF76" s="87">
        <v>2015</v>
      </c>
      <c r="AG76" s="89"/>
      <c r="AI76" s="109">
        <f t="shared" ref="AI76:AI78" si="156">D76/F76</f>
        <v>0.81057459179426705</v>
      </c>
      <c r="AJ76" s="109">
        <f t="shared" ref="AJ76:AJ78" si="157">E76/F76</f>
        <v>0.18942540820573284</v>
      </c>
      <c r="AL76" s="109">
        <f t="shared" ref="AL76:AL78" si="158">(AI76-AI75)/LN(AI76/AI75)</f>
        <v>0.81797758723222869</v>
      </c>
      <c r="AM76" s="109">
        <f t="shared" ref="AM76:AM78" si="159">(AJ76-AJ75)/LN(AJ76/AJ75)</f>
        <v>0.18189891448147816</v>
      </c>
      <c r="AN76" s="109">
        <f t="shared" ref="AN76:AN78" si="160">AL76+AM76</f>
        <v>0.99987650171370679</v>
      </c>
      <c r="AO76" s="109"/>
      <c r="AP76" s="109">
        <f t="shared" ref="AP76:AP78" si="161">AL76/AN76</f>
        <v>0.81807861853967145</v>
      </c>
      <c r="AQ76" s="109">
        <f t="shared" ref="AQ76:AQ78" si="162">AM76/AN76</f>
        <v>0.1819213814603286</v>
      </c>
      <c r="AT76" s="109">
        <f t="shared" ref="AT76:AT78" si="163">LN(P76/P75)</f>
        <v>-2.0385338947746318E-2</v>
      </c>
      <c r="AU76" s="109">
        <f t="shared" ref="AU76:AU78" si="164">LN(Q76/Q75)</f>
        <v>8.663181869318097E-2</v>
      </c>
      <c r="AW76" s="19">
        <f t="shared" ref="AW76:AW78" si="165">H76/J76</f>
        <v>0.61506273240755449</v>
      </c>
      <c r="AX76" s="19">
        <f t="shared" ref="AX76:AX78" si="166">I76/J76</f>
        <v>0.38493726759244556</v>
      </c>
      <c r="AY76" s="109"/>
      <c r="AZ76" s="109">
        <f t="shared" ref="AZ76:AZ78" si="167">LN(AW76/AW75)</f>
        <v>-1.8927534917883179E-2</v>
      </c>
      <c r="BA76" s="109">
        <f t="shared" ref="BA76:BA78" si="168">LN(AX76/AX75)</f>
        <v>3.10067093968707E-2</v>
      </c>
      <c r="BB76" s="109"/>
      <c r="BC76" s="109"/>
      <c r="BD76" s="109">
        <f t="shared" ref="BD76:BD78" si="169">LN(S76/S75)</f>
        <v>-1.2223866793117258E-2</v>
      </c>
      <c r="BE76" s="109">
        <f t="shared" ref="BE76:BE78" si="170">LN(T76/T75)</f>
        <v>-6.9375914453801757E-2</v>
      </c>
      <c r="BH76" s="109">
        <f t="shared" ref="BH76:BH78" si="171">EXP(SUMPRODUCT($AP76:$AQ76,AT76:AU76))</f>
        <v>0.99908379018700377</v>
      </c>
      <c r="BI76" s="109">
        <f t="shared" ref="BI76:BI78" si="172">IF(ISERR(BH76),BI75,BH76*BI75)</f>
        <v>0.62863366940543741</v>
      </c>
      <c r="BJ76" s="109">
        <f t="shared" ref="BJ76:BJ78" si="173">BI76/BI$80</f>
        <v>0.8304312377127131</v>
      </c>
      <c r="BK76" s="109"/>
      <c r="BL76" s="109">
        <f t="shared" ref="BL76:BL78" si="174">EXP(SUMPRODUCT($AP76:$AQ76,AZ76:BA76))</f>
        <v>0.9902048597598947</v>
      </c>
      <c r="BM76" s="109">
        <f t="shared" ref="BM76:BM78" si="175">IF(ISERR(BL76),BM75,BL76*BM75)</f>
        <v>1.2458332639504075</v>
      </c>
      <c r="BN76" s="109">
        <f t="shared" ref="BN76:BN78" si="176">BM76/BM$80</f>
        <v>1.124756243417389</v>
      </c>
      <c r="BO76" s="109"/>
      <c r="BP76" s="109">
        <f t="shared" ref="BP76:BP78" si="177">EXP(SUMPRODUCT($AP76:$AQ76,BD76:BE76))</f>
        <v>0.97763289122877028</v>
      </c>
      <c r="BQ76" s="109">
        <f t="shared" ref="BQ76:BQ78" si="178">IF(ISERR(BP76),BQ75,BP76*BQ75)</f>
        <v>0.55003722724862525</v>
      </c>
      <c r="BR76" s="109">
        <f t="shared" ref="BR76:BR78" si="179">BQ76/BQ$80</f>
        <v>0.64724771820955207</v>
      </c>
      <c r="BU76" s="90"/>
      <c r="CD76" s="89"/>
      <c r="CF76" s="112"/>
      <c r="CG76" s="112"/>
      <c r="CH76" s="112"/>
      <c r="CI76" s="112"/>
      <c r="CJ76" s="112"/>
      <c r="CK76" s="112"/>
      <c r="CL76" s="112"/>
      <c r="CM76" s="112"/>
      <c r="CN76" s="112"/>
    </row>
    <row r="77" spans="1:92" x14ac:dyDescent="0.2">
      <c r="A77" s="86" t="str">
        <f t="shared" si="155"/>
        <v>Source</v>
      </c>
      <c r="B77" s="86">
        <f t="shared" si="83"/>
        <v>2016</v>
      </c>
      <c r="D77" s="77">
        <f>Conversion_factors!$A78*D248+D332</f>
        <v>20010.731239195058</v>
      </c>
      <c r="E77" s="77">
        <f>Conversion_factors!$A78*E248+E332</f>
        <v>4828.4575270589385</v>
      </c>
      <c r="F77" s="108">
        <f t="shared" si="135"/>
        <v>24839.188766253996</v>
      </c>
      <c r="G77" s="108"/>
      <c r="H77" s="126">
        <f>Manufacturing!CE72</f>
        <v>2027013.4465900001</v>
      </c>
      <c r="I77" s="126">
        <f>NonManufacturing!U82</f>
        <v>1295745.5221469104</v>
      </c>
      <c r="J77" s="126">
        <f t="shared" si="136"/>
        <v>3322758.9687369103</v>
      </c>
      <c r="L77" s="79">
        <f t="shared" si="137"/>
        <v>9.8720268841130121</v>
      </c>
      <c r="M77" s="79">
        <f t="shared" si="138"/>
        <v>3.7263933731823404</v>
      </c>
      <c r="N77" s="79">
        <f t="shared" si="139"/>
        <v>7.4754711370762434</v>
      </c>
      <c r="O77" s="250"/>
      <c r="P77" s="261">
        <f>Manufacturing!BZ159</f>
        <v>0.79968624336644101</v>
      </c>
      <c r="Q77" s="261">
        <f>NonManufacturing!CR82</f>
        <v>1.0102227127158625</v>
      </c>
      <c r="R77" s="109"/>
      <c r="S77" s="261">
        <f>Manufacturing!CD159</f>
        <v>0.62046933880752697</v>
      </c>
      <c r="T77" s="261">
        <f>NonManufacturing!CV82</f>
        <v>0.87249834270217508</v>
      </c>
      <c r="V77" s="112">
        <f t="shared" si="140"/>
        <v>1.8378282442154033</v>
      </c>
      <c r="W77" s="113">
        <f t="shared" si="141"/>
        <v>0.60419247096777917</v>
      </c>
      <c r="X77" s="112">
        <f t="shared" si="142"/>
        <v>1.1201103973127702</v>
      </c>
      <c r="Y77" s="112">
        <f t="shared" si="143"/>
        <v>0.64666552524375898</v>
      </c>
      <c r="Z77" s="112">
        <f t="shared" si="144"/>
        <v>0.83413663608647426</v>
      </c>
      <c r="AA77" s="112">
        <f t="shared" si="145"/>
        <v>1.1104081866555997</v>
      </c>
      <c r="AB77" s="112">
        <f t="shared" si="146"/>
        <v>1.1104019880868796</v>
      </c>
      <c r="AC77" s="112"/>
      <c r="AD77" s="112">
        <f t="shared" si="147"/>
        <v>0.72433677840925803</v>
      </c>
      <c r="AE77" s="109"/>
      <c r="AF77" s="87">
        <v>2016</v>
      </c>
      <c r="AG77" s="89"/>
      <c r="AI77" s="109">
        <f t="shared" si="156"/>
        <v>0.80561130347305143</v>
      </c>
      <c r="AJ77" s="109">
        <f t="shared" si="157"/>
        <v>0.1943886965269486</v>
      </c>
      <c r="AL77" s="109">
        <f t="shared" si="158"/>
        <v>0.80809040726035852</v>
      </c>
      <c r="AM77" s="109">
        <f t="shared" si="159"/>
        <v>0.1918963547702634</v>
      </c>
      <c r="AN77" s="109">
        <f t="shared" si="160"/>
        <v>0.99998676203062198</v>
      </c>
      <c r="AO77" s="109"/>
      <c r="AP77" s="109">
        <f t="shared" si="161"/>
        <v>0.80810110487803921</v>
      </c>
      <c r="AQ77" s="109">
        <f t="shared" si="162"/>
        <v>0.19189889512196071</v>
      </c>
      <c r="AT77" s="109">
        <f t="shared" si="163"/>
        <v>-7.859933874414058E-3</v>
      </c>
      <c r="AU77" s="109">
        <f t="shared" si="164"/>
        <v>5.6298985178921797E-2</v>
      </c>
      <c r="AW77" s="19">
        <f t="shared" si="165"/>
        <v>0.61003926726606184</v>
      </c>
      <c r="AX77" s="19">
        <f t="shared" si="166"/>
        <v>0.38996073273393822</v>
      </c>
      <c r="AY77" s="109"/>
      <c r="AZ77" s="109">
        <f t="shared" si="167"/>
        <v>-8.2009388563484709E-3</v>
      </c>
      <c r="BA77" s="109">
        <f t="shared" si="168"/>
        <v>1.2965669063910668E-2</v>
      </c>
      <c r="BB77" s="109"/>
      <c r="BC77" s="109"/>
      <c r="BD77" s="109">
        <f t="shared" si="169"/>
        <v>9.3320022679317799E-3</v>
      </c>
      <c r="BE77" s="109">
        <f t="shared" si="170"/>
        <v>-4.3987206392913876E-2</v>
      </c>
      <c r="BH77" s="109">
        <f t="shared" si="171"/>
        <v>1.0044620170888166</v>
      </c>
      <c r="BI77" s="109">
        <f t="shared" si="172"/>
        <v>0.63143864358092994</v>
      </c>
      <c r="BJ77" s="109">
        <f t="shared" si="173"/>
        <v>0.83413663608647426</v>
      </c>
      <c r="BK77" s="109"/>
      <c r="BL77" s="109">
        <f t="shared" si="174"/>
        <v>0.99586946404449095</v>
      </c>
      <c r="BM77" s="109">
        <f t="shared" si="175"/>
        <v>1.2406873048590912</v>
      </c>
      <c r="BN77" s="109">
        <f t="shared" si="176"/>
        <v>1.1201103973127702</v>
      </c>
      <c r="BO77" s="109"/>
      <c r="BP77" s="109">
        <f t="shared" si="177"/>
        <v>0.99910050982118015</v>
      </c>
      <c r="BQ77" s="109">
        <f t="shared" si="178"/>
        <v>0.54954247416472979</v>
      </c>
      <c r="BR77" s="109">
        <f t="shared" si="179"/>
        <v>0.64666552524375898</v>
      </c>
      <c r="BU77" s="90"/>
      <c r="CD77" s="89"/>
      <c r="CF77" s="112"/>
      <c r="CG77" s="112"/>
      <c r="CH77" s="112"/>
      <c r="CI77" s="112"/>
      <c r="CJ77" s="112"/>
      <c r="CK77" s="112"/>
      <c r="CL77" s="112"/>
      <c r="CM77" s="112"/>
      <c r="CN77" s="112"/>
    </row>
    <row r="78" spans="1:92" x14ac:dyDescent="0.2">
      <c r="A78" s="86" t="str">
        <f t="shared" si="155"/>
        <v>Source</v>
      </c>
      <c r="B78" s="86">
        <f t="shared" si="83"/>
        <v>2017</v>
      </c>
      <c r="D78" s="77">
        <f>Conversion_factors!$A79*D249+D333</f>
        <v>19505.240278595553</v>
      </c>
      <c r="E78" s="77">
        <f>Conversion_factors!$A79*E249+E333</f>
        <v>5136.699860796336</v>
      </c>
      <c r="F78" s="108">
        <f t="shared" si="135"/>
        <v>24641.940139391889</v>
      </c>
      <c r="G78" s="108"/>
      <c r="H78" s="126">
        <f>Manufacturing!CE73</f>
        <v>2079776.26725</v>
      </c>
      <c r="I78" s="126">
        <f>NonManufacturing!U83</f>
        <v>1331368.9214900695</v>
      </c>
      <c r="J78" s="126">
        <f t="shared" si="136"/>
        <v>3411145.1887400695</v>
      </c>
      <c r="L78" s="79">
        <f t="shared" si="137"/>
        <v>9.3785281550435737</v>
      </c>
      <c r="M78" s="79">
        <f t="shared" si="138"/>
        <v>3.8582092295254542</v>
      </c>
      <c r="N78" s="79">
        <f t="shared" si="139"/>
        <v>7.2239493706492048</v>
      </c>
      <c r="O78" s="250"/>
      <c r="P78" s="261">
        <f>Manufacturing!BZ160</f>
        <v>0.78114464870975175</v>
      </c>
      <c r="Q78" s="261">
        <f>NonManufacturing!CR83</f>
        <v>1.0282558023327741</v>
      </c>
      <c r="R78" s="109"/>
      <c r="S78" s="261">
        <f>Manufacturing!CD160</f>
        <v>0.60344389143427846</v>
      </c>
      <c r="T78" s="261">
        <f>NonManufacturing!CV83</f>
        <v>0.88751897517021161</v>
      </c>
      <c r="V78" s="112">
        <f t="shared" si="140"/>
        <v>1.8867149353806643</v>
      </c>
      <c r="W78" s="113">
        <f t="shared" si="141"/>
        <v>0.58386364422587433</v>
      </c>
      <c r="X78" s="112">
        <f t="shared" si="142"/>
        <v>1.119809208517488</v>
      </c>
      <c r="Y78" s="112">
        <f t="shared" si="143"/>
        <v>0.63463217309028153</v>
      </c>
      <c r="Z78" s="112">
        <f t="shared" si="144"/>
        <v>0.82157606431685382</v>
      </c>
      <c r="AA78" s="112">
        <f t="shared" si="145"/>
        <v>1.1015905080672967</v>
      </c>
      <c r="AB78" s="112">
        <f t="shared" si="146"/>
        <v>1.1015842577867396</v>
      </c>
      <c r="AC78" s="112"/>
      <c r="AD78" s="112">
        <f t="shared" si="147"/>
        <v>0.71066695144796155</v>
      </c>
      <c r="AE78" s="109"/>
      <c r="AF78" s="87">
        <v>2017</v>
      </c>
      <c r="AG78" s="89"/>
      <c r="AI78" s="109">
        <f t="shared" si="156"/>
        <v>0.79154645162923043</v>
      </c>
      <c r="AJ78" s="109">
        <f t="shared" si="157"/>
        <v>0.2084535483707696</v>
      </c>
      <c r="AL78" s="109">
        <f t="shared" si="158"/>
        <v>0.79855823419809757</v>
      </c>
      <c r="AM78" s="109">
        <f t="shared" si="159"/>
        <v>0.20133925235157291</v>
      </c>
      <c r="AN78" s="109">
        <f t="shared" si="160"/>
        <v>0.99989748654967048</v>
      </c>
      <c r="AO78" s="109"/>
      <c r="AP78" s="109">
        <f t="shared" si="161"/>
        <v>0.79864010555088916</v>
      </c>
      <c r="AQ78" s="109">
        <f t="shared" si="162"/>
        <v>0.20135989444911087</v>
      </c>
      <c r="AT78" s="109">
        <f t="shared" si="163"/>
        <v>-2.3459112641032429E-2</v>
      </c>
      <c r="AU78" s="109">
        <f t="shared" si="164"/>
        <v>1.7693156848351793E-2</v>
      </c>
      <c r="AW78" s="19">
        <f t="shared" si="165"/>
        <v>0.60970030654666452</v>
      </c>
      <c r="AX78" s="19">
        <f t="shared" si="166"/>
        <v>0.39029969345333554</v>
      </c>
      <c r="AY78" s="109"/>
      <c r="AZ78" s="109">
        <f t="shared" si="167"/>
        <v>-5.557919664167765E-4</v>
      </c>
      <c r="BA78" s="109">
        <f t="shared" si="168"/>
        <v>8.6884001634323282E-4</v>
      </c>
      <c r="BB78" s="109"/>
      <c r="BC78" s="109"/>
      <c r="BD78" s="109">
        <f t="shared" si="169"/>
        <v>-2.7823125461724888E-2</v>
      </c>
      <c r="BE78" s="109">
        <f t="shared" si="170"/>
        <v>1.706914700145918E-2</v>
      </c>
      <c r="BH78" s="109">
        <f t="shared" si="171"/>
        <v>0.98494182940033548</v>
      </c>
      <c r="BI78" s="109">
        <f t="shared" si="172"/>
        <v>0.62193033276266751</v>
      </c>
      <c r="BJ78" s="109">
        <f t="shared" si="173"/>
        <v>0.82157606431685382</v>
      </c>
      <c r="BK78" s="109"/>
      <c r="BL78" s="109">
        <f t="shared" si="174"/>
        <v>0.9997311079372132</v>
      </c>
      <c r="BM78" s="109">
        <f t="shared" si="175"/>
        <v>1.2403536938904143</v>
      </c>
      <c r="BN78" s="109">
        <f t="shared" si="176"/>
        <v>1.119809208517488</v>
      </c>
      <c r="BO78" s="109"/>
      <c r="BP78" s="109">
        <f t="shared" si="177"/>
        <v>0.98139169062871956</v>
      </c>
      <c r="BQ78" s="109">
        <f t="shared" si="178"/>
        <v>0.53931641779281358</v>
      </c>
      <c r="BR78" s="109">
        <f t="shared" si="179"/>
        <v>0.63463217309028153</v>
      </c>
      <c r="BU78" s="90"/>
      <c r="CD78" s="89"/>
      <c r="CF78" s="112"/>
      <c r="CG78" s="112"/>
      <c r="CH78" s="112"/>
      <c r="CI78" s="112"/>
      <c r="CJ78" s="112"/>
      <c r="CK78" s="112"/>
      <c r="CL78" s="112"/>
      <c r="CM78" s="112"/>
      <c r="CN78" s="112"/>
    </row>
    <row r="79" spans="1:92" hidden="1" x14ac:dyDescent="0.2">
      <c r="A79" s="86"/>
      <c r="B79" s="86"/>
      <c r="D79" s="108"/>
      <c r="E79" s="108"/>
      <c r="F79" s="108"/>
      <c r="G79" s="108"/>
      <c r="H79" s="126"/>
      <c r="I79" s="126">
        <f>NonManufacturing!U84</f>
        <v>1357651.2673164683</v>
      </c>
      <c r="J79" s="126"/>
      <c r="L79" s="79"/>
      <c r="M79" s="79"/>
      <c r="N79" s="79"/>
      <c r="AG79" s="89"/>
      <c r="BH79" s="109"/>
      <c r="BI79" s="109"/>
      <c r="BJ79" s="109"/>
      <c r="BK79" s="109"/>
      <c r="BL79" s="109"/>
      <c r="BM79" s="109"/>
      <c r="BN79" s="109"/>
      <c r="BO79" s="109"/>
      <c r="BP79" s="109"/>
      <c r="BQ79" s="109"/>
      <c r="BR79" s="109"/>
      <c r="BU79" s="90"/>
      <c r="CD79" s="89"/>
    </row>
    <row r="80" spans="1:92" hidden="1" x14ac:dyDescent="0.2">
      <c r="A80" s="86" t="s">
        <v>266</v>
      </c>
      <c r="B80" s="86">
        <f>Base_year</f>
        <v>1985</v>
      </c>
      <c r="D80" s="87">
        <f>INDEX(D10:D71,base_row,0)</f>
        <v>18699.303063269319</v>
      </c>
      <c r="E80" s="87">
        <f>INDEX(E10:E71,37,0)</f>
        <v>3670.2433106971334</v>
      </c>
      <c r="F80" s="87">
        <f>INDEX(F10:F71,base_row,0)</f>
        <v>22369.546373966452</v>
      </c>
      <c r="G80" s="108"/>
      <c r="H80" s="87">
        <f>INDEX(H10:H71,37,0)</f>
        <v>939844.96947000001</v>
      </c>
      <c r="I80" s="87">
        <f>INDEX(I10:I71,37,0)</f>
        <v>868136.26011190063</v>
      </c>
      <c r="J80" s="87">
        <f>INDEX(J10:J71,base_row,0)</f>
        <v>1807981.2295819006</v>
      </c>
      <c r="L80" s="79">
        <f>INDEX(L10:L71,base_row,0)</f>
        <v>19.89615699471614</v>
      </c>
      <c r="M80" s="79">
        <f>INDEX(M10:M71,base_row,0)</f>
        <v>4.2277272351509065</v>
      </c>
      <c r="N80" s="246">
        <f>INDEX(N10:N71,base_row,0)</f>
        <v>12.372665162646326</v>
      </c>
      <c r="AG80" s="89"/>
      <c r="BH80" s="109"/>
      <c r="BI80" s="109">
        <f>INDEX(BI10:BI71,base_row,1)</f>
        <v>0.75699665530033045</v>
      </c>
      <c r="BJ80" s="109"/>
      <c r="BK80" s="109"/>
      <c r="BL80" s="109"/>
      <c r="BM80" s="109">
        <f>INDEX(BM10:BM71,base_row,1)</f>
        <v>1.1076473424723081</v>
      </c>
      <c r="BN80" s="109"/>
      <c r="BO80" s="109"/>
      <c r="BP80" s="109"/>
      <c r="BQ80" s="109">
        <f>INDEX(BQ10:BQ71,base_row,1)</f>
        <v>0.84980944972686012</v>
      </c>
      <c r="BR80" s="109"/>
      <c r="BU80" s="90"/>
      <c r="CD80" s="89"/>
    </row>
    <row r="81" spans="1:92" hidden="1" x14ac:dyDescent="0.2">
      <c r="A81" s="86" t="s">
        <v>267</v>
      </c>
      <c r="B81" s="86">
        <f>Base_year2</f>
        <v>1996</v>
      </c>
      <c r="D81" s="87">
        <f>INDEX(D10:D71,base_row2,0)</f>
        <v>23392.243316561555</v>
      </c>
      <c r="E81" s="87">
        <f>INDEX(E10:E71,base_row2,0)</f>
        <v>3508.6324137187366</v>
      </c>
      <c r="F81" s="87">
        <f>INDEX(F10:F71,base_row2,0)</f>
        <v>26900.875730280291</v>
      </c>
      <c r="G81" s="108"/>
      <c r="H81" s="87">
        <f>INDEX(H10:H71,base_row2,0)</f>
        <v>1327877.1669899998</v>
      </c>
      <c r="I81" s="87">
        <f>INDEX(I10:I71,base_row2,0)</f>
        <v>1045324.1703894705</v>
      </c>
      <c r="J81" s="126">
        <f>INDEX(J10:J71,base_row2,0)</f>
        <v>2373201.3373794705</v>
      </c>
      <c r="L81" s="79">
        <f>INDEX(L10:L71,base_row2,0)</f>
        <v>17.616270463921399</v>
      </c>
      <c r="M81" s="79">
        <f>INDEX(M10:M71,base_row2,0)</f>
        <v>3.3565017562078165</v>
      </c>
      <c r="N81" s="79">
        <f>INDEX(N10:N71,base_row2,0)</f>
        <v>11.335269075814992</v>
      </c>
      <c r="U81" s="87">
        <f>base_row2</f>
        <v>48</v>
      </c>
      <c r="V81" s="79">
        <f>INDEX(V10:V71,base_row2,0)</f>
        <v>1.3126249866699546</v>
      </c>
      <c r="W81" s="79">
        <f t="shared" ref="W81:AD81" si="180">INDEX(W10:W71,base_row2,0)</f>
        <v>0.91615419368469753</v>
      </c>
      <c r="X81" s="79">
        <f t="shared" si="180"/>
        <v>1.0528202902370272</v>
      </c>
      <c r="Y81" s="79">
        <f t="shared" si="180"/>
        <v>0.90140536823459294</v>
      </c>
      <c r="Z81" s="79">
        <f t="shared" si="180"/>
        <v>0.96537185859364327</v>
      </c>
      <c r="AA81" s="79">
        <f t="shared" si="180"/>
        <v>1.202568124103744</v>
      </c>
      <c r="AB81" s="79">
        <f t="shared" si="180"/>
        <v>1.202566886272999</v>
      </c>
      <c r="AC81" s="79">
        <f t="shared" si="180"/>
        <v>0</v>
      </c>
      <c r="AD81" s="79">
        <f t="shared" si="180"/>
        <v>0.94901786140595845</v>
      </c>
      <c r="AG81" s="89"/>
      <c r="BI81" s="109">
        <f>INDEX(BI10:BI71,base_row2,1)</f>
        <v>0.73078326807645155</v>
      </c>
      <c r="BM81" s="109">
        <f>INDEX(BM10:BM71,base_row2,1)</f>
        <v>1.1661535965819674</v>
      </c>
      <c r="BQ81" s="109">
        <f>INDEX(BQ10:BQ71,base_row2,1)</f>
        <v>0.76602279996027711</v>
      </c>
      <c r="BU81" s="90"/>
      <c r="CD81" s="89"/>
      <c r="CF81" s="79">
        <f>INDEX(CF10:CF71,base_row2,0)</f>
        <v>1</v>
      </c>
      <c r="CG81" s="79">
        <f t="shared" ref="CG81:CN81" si="181">INDEX(CG10:CG71,base_row2,0)</f>
        <v>1</v>
      </c>
      <c r="CH81" s="79">
        <f t="shared" si="181"/>
        <v>1</v>
      </c>
      <c r="CI81" s="79">
        <f t="shared" si="181"/>
        <v>1</v>
      </c>
      <c r="CJ81" s="79">
        <f t="shared" si="181"/>
        <v>1</v>
      </c>
      <c r="CK81" s="79">
        <f t="shared" si="181"/>
        <v>1</v>
      </c>
      <c r="CL81" s="79">
        <f t="shared" si="181"/>
        <v>1</v>
      </c>
      <c r="CM81" s="79">
        <f t="shared" si="181"/>
        <v>0</v>
      </c>
      <c r="CN81" s="79">
        <f t="shared" si="181"/>
        <v>1</v>
      </c>
    </row>
    <row r="82" spans="1:92" x14ac:dyDescent="0.2">
      <c r="A82" s="86"/>
      <c r="B82" s="86"/>
      <c r="AG82" s="89"/>
      <c r="BU82" s="90"/>
      <c r="CD82" s="89"/>
    </row>
    <row r="83" spans="1:92" x14ac:dyDescent="0.2">
      <c r="A83" s="86"/>
      <c r="B83" s="86"/>
      <c r="Y83" s="245"/>
      <c r="Z83" s="566"/>
      <c r="AG83" s="89"/>
      <c r="BU83" s="90"/>
      <c r="CD83" s="89"/>
    </row>
    <row r="84" spans="1:92" x14ac:dyDescent="0.2">
      <c r="A84" s="86"/>
      <c r="B84" s="86"/>
      <c r="Y84" s="246"/>
      <c r="AG84" s="89"/>
      <c r="BU84" s="90"/>
      <c r="CD84" s="89"/>
    </row>
    <row r="85" spans="1:92" ht="15.75" x14ac:dyDescent="0.25">
      <c r="A85" s="86"/>
      <c r="B85" s="86"/>
      <c r="D85" s="88" t="s">
        <v>268</v>
      </c>
      <c r="G85" s="109"/>
      <c r="W85" s="79"/>
      <c r="Z85" s="109"/>
      <c r="AG85" s="89"/>
      <c r="BU85" s="90"/>
      <c r="CD85" s="89"/>
    </row>
    <row r="86" spans="1:92" x14ac:dyDescent="0.2">
      <c r="A86" s="86"/>
      <c r="B86" s="86"/>
      <c r="W86" s="79"/>
      <c r="Z86" s="109"/>
      <c r="AG86" s="89"/>
      <c r="BU86" s="90"/>
      <c r="CD86" s="89"/>
    </row>
    <row r="87" spans="1:92" x14ac:dyDescent="0.2">
      <c r="A87" s="86"/>
      <c r="B87" s="86"/>
      <c r="P87" s="840" t="s">
        <v>229</v>
      </c>
      <c r="Q87" s="841"/>
      <c r="R87" s="841"/>
      <c r="S87" s="841"/>
      <c r="T87" s="841"/>
      <c r="AG87" s="89"/>
      <c r="BU87" s="90"/>
      <c r="CD87" s="89"/>
      <c r="CF87" s="91" t="s">
        <v>55</v>
      </c>
    </row>
    <row r="88" spans="1:92" x14ac:dyDescent="0.2">
      <c r="A88" s="86"/>
      <c r="B88" s="86"/>
      <c r="AG88" s="89"/>
      <c r="BU88" s="90"/>
      <c r="CD88" s="89"/>
    </row>
    <row r="89" spans="1:92" x14ac:dyDescent="0.2">
      <c r="A89" s="86"/>
      <c r="B89" s="86"/>
      <c r="D89" s="91" t="s">
        <v>230</v>
      </c>
      <c r="H89" s="91" t="s">
        <v>486</v>
      </c>
      <c r="L89" s="91" t="s">
        <v>297</v>
      </c>
      <c r="P89" s="91" t="s">
        <v>231</v>
      </c>
      <c r="S89" s="91" t="s">
        <v>232</v>
      </c>
      <c r="V89" s="92" t="s">
        <v>380</v>
      </c>
      <c r="W89" s="92"/>
      <c r="X89" s="92" t="str">
        <f>index_label</f>
        <v>1985 = 1</v>
      </c>
      <c r="Y89" s="93"/>
      <c r="Z89" s="93"/>
      <c r="AA89" s="93"/>
      <c r="AB89" s="93"/>
      <c r="AC89" s="93"/>
      <c r="AD89" s="93"/>
      <c r="AG89" s="89"/>
      <c r="AI89" s="91" t="s">
        <v>233</v>
      </c>
      <c r="AL89" s="91" t="s">
        <v>234</v>
      </c>
      <c r="AP89" s="91" t="s">
        <v>235</v>
      </c>
      <c r="AQ89" s="91"/>
      <c r="AT89" s="6" t="s">
        <v>236</v>
      </c>
      <c r="AU89"/>
      <c r="AV89"/>
      <c r="AW89" s="6" t="s">
        <v>274</v>
      </c>
      <c r="AX89"/>
      <c r="AY89"/>
      <c r="AZ89" s="6" t="s">
        <v>275</v>
      </c>
      <c r="BA89"/>
      <c r="BB89"/>
      <c r="BC89"/>
      <c r="BD89" s="6" t="s">
        <v>238</v>
      </c>
      <c r="BE89"/>
      <c r="BF89"/>
      <c r="BG89"/>
      <c r="BH89" s="6" t="s">
        <v>239</v>
      </c>
      <c r="BI89"/>
      <c r="BJ89"/>
      <c r="BK89"/>
      <c r="BL89" s="6" t="s">
        <v>240</v>
      </c>
      <c r="BM89"/>
      <c r="BN89"/>
      <c r="BO89"/>
      <c r="BP89" s="6" t="s">
        <v>240</v>
      </c>
      <c r="BQ89"/>
      <c r="BR89"/>
      <c r="BU89" s="90"/>
      <c r="BW89" s="91" t="s">
        <v>228</v>
      </c>
      <c r="CD89" s="89"/>
      <c r="CF89" s="92" t="s">
        <v>294</v>
      </c>
      <c r="CG89" s="92"/>
      <c r="CH89" s="92" t="str">
        <f>index_label2</f>
        <v>1996 = 1</v>
      </c>
      <c r="CI89" s="93"/>
      <c r="CJ89" s="93"/>
      <c r="CK89" s="93"/>
      <c r="CL89" s="93"/>
      <c r="CM89" s="93"/>
      <c r="CN89" s="93"/>
    </row>
    <row r="90" spans="1:92" x14ac:dyDescent="0.2">
      <c r="A90" s="121" t="s">
        <v>63</v>
      </c>
      <c r="B90" s="86"/>
      <c r="V90" s="94" t="s">
        <v>241</v>
      </c>
      <c r="W90" s="94" t="s">
        <v>242</v>
      </c>
      <c r="X90" s="94" t="s">
        <v>243</v>
      </c>
      <c r="Y90" s="95" t="s">
        <v>244</v>
      </c>
      <c r="Z90" s="95" t="s">
        <v>245</v>
      </c>
      <c r="AA90" s="95" t="s">
        <v>246</v>
      </c>
      <c r="AB90" s="95" t="s">
        <v>247</v>
      </c>
      <c r="AC90" s="95"/>
      <c r="AD90" s="95" t="s">
        <v>248</v>
      </c>
      <c r="AG90" s="89"/>
      <c r="AP90" s="91" t="s">
        <v>249</v>
      </c>
      <c r="AQ90" s="91"/>
      <c r="AT90"/>
      <c r="AU90"/>
      <c r="AV90"/>
      <c r="AW90"/>
      <c r="AX90"/>
      <c r="AY90"/>
      <c r="AZ90"/>
      <c r="BA90"/>
      <c r="BB90"/>
      <c r="BC90"/>
      <c r="BD90"/>
      <c r="BE90"/>
      <c r="BF90"/>
      <c r="BG90"/>
      <c r="BH90"/>
      <c r="BI90"/>
      <c r="BJ90"/>
      <c r="BK90"/>
      <c r="BL90" t="s">
        <v>250</v>
      </c>
      <c r="BM90"/>
      <c r="BN90"/>
      <c r="BO90"/>
      <c r="BP90" t="s">
        <v>251</v>
      </c>
      <c r="BQ90"/>
      <c r="BR90"/>
      <c r="BU90" s="90"/>
      <c r="CD90" s="89"/>
      <c r="CF90" s="94" t="s">
        <v>241</v>
      </c>
      <c r="CG90" s="94" t="s">
        <v>242</v>
      </c>
      <c r="CH90" s="94" t="s">
        <v>243</v>
      </c>
      <c r="CI90" s="95" t="s">
        <v>244</v>
      </c>
      <c r="CJ90" s="95" t="s">
        <v>245</v>
      </c>
      <c r="CK90" s="95" t="s">
        <v>246</v>
      </c>
      <c r="CL90" s="95" t="s">
        <v>247</v>
      </c>
      <c r="CM90" s="95"/>
      <c r="CN90" s="95" t="s">
        <v>248</v>
      </c>
    </row>
    <row r="91" spans="1:92" ht="76.5" x14ac:dyDescent="0.2">
      <c r="A91" s="125" t="s">
        <v>217</v>
      </c>
      <c r="B91" s="86"/>
      <c r="D91" s="116" t="s">
        <v>138</v>
      </c>
      <c r="E91" s="116" t="s">
        <v>269</v>
      </c>
      <c r="F91" s="96" t="s">
        <v>252</v>
      </c>
      <c r="G91" s="97"/>
      <c r="H91" s="96" t="str">
        <f>D91</f>
        <v>Manufacturing</v>
      </c>
      <c r="I91" s="96" t="str">
        <f>E91</f>
        <v>NonManufac-turing (Ag, Mining, Constr)</v>
      </c>
      <c r="J91" s="96" t="s">
        <v>253</v>
      </c>
      <c r="K91" s="97"/>
      <c r="L91" s="96" t="str">
        <f>D91</f>
        <v>Manufacturing</v>
      </c>
      <c r="M91" s="96" t="str">
        <f>E91</f>
        <v>NonManufac-turing (Ag, Mining, Constr)</v>
      </c>
      <c r="N91" s="96" t="str">
        <f>F91</f>
        <v xml:space="preserve">   Total</v>
      </c>
      <c r="O91" s="97"/>
      <c r="P91" s="96" t="str">
        <f>D91</f>
        <v>Manufacturing</v>
      </c>
      <c r="Q91" s="96" t="str">
        <f>E91</f>
        <v>NonManufac-turing (Ag, Mining, Constr)</v>
      </c>
      <c r="R91" s="98"/>
      <c r="S91" s="96" t="str">
        <f>D91</f>
        <v>Manufacturing</v>
      </c>
      <c r="T91" s="96" t="str">
        <f>E91</f>
        <v>NonManufac-turing (Ag, Mining, Constr)</v>
      </c>
      <c r="U91" s="97"/>
      <c r="V91" s="118" t="s">
        <v>273</v>
      </c>
      <c r="W91" s="99" t="s">
        <v>254</v>
      </c>
      <c r="X91" s="118" t="s">
        <v>271</v>
      </c>
      <c r="Y91" s="100" t="s">
        <v>255</v>
      </c>
      <c r="Z91" s="100" t="s">
        <v>256</v>
      </c>
      <c r="AA91" s="100" t="s">
        <v>257</v>
      </c>
      <c r="AB91" s="100" t="s">
        <v>258</v>
      </c>
      <c r="AC91" s="100"/>
      <c r="AD91" s="100" t="s">
        <v>259</v>
      </c>
      <c r="AG91" s="89"/>
      <c r="AI91" s="96" t="str">
        <f>D91</f>
        <v>Manufacturing</v>
      </c>
      <c r="AJ91" s="96" t="str">
        <f>E91</f>
        <v>NonManufac-turing (Ag, Mining, Constr)</v>
      </c>
      <c r="AL91" s="96" t="str">
        <f>D91</f>
        <v>Manufacturing</v>
      </c>
      <c r="AM91" s="96" t="str">
        <f>E91</f>
        <v>NonManufac-turing (Ag, Mining, Constr)</v>
      </c>
      <c r="AN91" s="96" t="str">
        <f>F91</f>
        <v xml:space="preserve">   Total</v>
      </c>
      <c r="AO91" s="97"/>
      <c r="AP91" s="96" t="str">
        <f>D91</f>
        <v>Manufacturing</v>
      </c>
      <c r="AQ91" s="96" t="str">
        <f>E91</f>
        <v>NonManufac-turing (Ag, Mining, Constr)</v>
      </c>
      <c r="AR91" s="97"/>
      <c r="AS91" s="97"/>
      <c r="AT91" s="127" t="str">
        <f>D91</f>
        <v>Manufacturing</v>
      </c>
      <c r="AU91" s="127" t="str">
        <f>E91</f>
        <v>NonManufac-turing (Ag, Mining, Constr)</v>
      </c>
      <c r="AV91" s="13"/>
      <c r="AW91" s="127" t="str">
        <f>D91</f>
        <v>Manufacturing</v>
      </c>
      <c r="AX91" s="127" t="str">
        <f>E91</f>
        <v>NonManufac-turing (Ag, Mining, Constr)</v>
      </c>
      <c r="AY91" s="13"/>
      <c r="AZ91" s="127" t="str">
        <f>D91</f>
        <v>Manufacturing</v>
      </c>
      <c r="BA91" s="127" t="str">
        <f>E91</f>
        <v>NonManufac-turing (Ag, Mining, Constr)</v>
      </c>
      <c r="BB91" s="13"/>
      <c r="BC91" s="13"/>
      <c r="BD91" s="127" t="str">
        <f>D91</f>
        <v>Manufacturing</v>
      </c>
      <c r="BE91" s="127" t="str">
        <f>E91</f>
        <v>NonManufac-turing (Ag, Mining, Constr)</v>
      </c>
      <c r="BF91" s="13"/>
      <c r="BG91" s="13"/>
      <c r="BH91" s="128" t="s">
        <v>30</v>
      </c>
      <c r="BI91" s="128" t="s">
        <v>28</v>
      </c>
      <c r="BJ91" s="128" t="s">
        <v>28</v>
      </c>
      <c r="BK91"/>
      <c r="BL91" s="128" t="s">
        <v>30</v>
      </c>
      <c r="BM91" s="128" t="s">
        <v>28</v>
      </c>
      <c r="BN91" s="128" t="s">
        <v>28</v>
      </c>
      <c r="BO91"/>
      <c r="BP91" s="128" t="s">
        <v>30</v>
      </c>
      <c r="BQ91" s="128" t="s">
        <v>28</v>
      </c>
      <c r="BR91" s="128" t="s">
        <v>28</v>
      </c>
      <c r="BU91" s="90"/>
      <c r="CD91" s="89"/>
      <c r="CF91" s="118" t="s">
        <v>273</v>
      </c>
      <c r="CG91" s="99" t="s">
        <v>254</v>
      </c>
      <c r="CH91" s="118" t="s">
        <v>271</v>
      </c>
      <c r="CI91" s="100" t="s">
        <v>255</v>
      </c>
      <c r="CJ91" s="100" t="s">
        <v>256</v>
      </c>
      <c r="CK91" s="100" t="s">
        <v>257</v>
      </c>
      <c r="CL91" s="100" t="s">
        <v>258</v>
      </c>
      <c r="CM91" s="100"/>
      <c r="CN91" s="100" t="s">
        <v>259</v>
      </c>
    </row>
    <row r="92" spans="1:92" ht="25.5" x14ac:dyDescent="0.2">
      <c r="A92" s="120" t="s">
        <v>63</v>
      </c>
      <c r="B92" s="86"/>
      <c r="D92" s="101" t="str">
        <f>$A92</f>
        <v>Delivered</v>
      </c>
      <c r="E92" s="101" t="str">
        <f>$A92</f>
        <v>Delivered</v>
      </c>
      <c r="F92" s="101" t="str">
        <f>$A92</f>
        <v>Delivered</v>
      </c>
      <c r="G92" s="97"/>
      <c r="H92" s="101"/>
      <c r="I92" s="101"/>
      <c r="J92" s="101"/>
      <c r="K92" s="97"/>
      <c r="L92" s="101" t="str">
        <f>$A92</f>
        <v>Delivered</v>
      </c>
      <c r="M92" s="101" t="str">
        <f>$A92</f>
        <v>Delivered</v>
      </c>
      <c r="N92" s="101" t="str">
        <f>$A92</f>
        <v>Delivered</v>
      </c>
      <c r="O92" s="97"/>
      <c r="P92" s="101"/>
      <c r="Q92" s="101"/>
      <c r="R92" s="98"/>
      <c r="S92" s="101"/>
      <c r="T92" s="101"/>
      <c r="U92" s="97"/>
      <c r="V92" s="102"/>
      <c r="W92" s="102"/>
      <c r="X92" s="102"/>
      <c r="Y92" s="103"/>
      <c r="Z92" s="103"/>
      <c r="AA92" s="104" t="s">
        <v>260</v>
      </c>
      <c r="AB92" s="105" t="s">
        <v>261</v>
      </c>
      <c r="AC92" s="103"/>
      <c r="AD92" s="105" t="s">
        <v>262</v>
      </c>
      <c r="AG92" s="89"/>
      <c r="AT92"/>
      <c r="AU92"/>
      <c r="AV92"/>
      <c r="AW92"/>
      <c r="AX92"/>
      <c r="AY92"/>
      <c r="AZ92"/>
      <c r="BA92"/>
      <c r="BB92"/>
      <c r="BC92"/>
      <c r="BD92"/>
      <c r="BE92"/>
      <c r="BF92"/>
      <c r="BG92"/>
      <c r="BH92" t="s">
        <v>29</v>
      </c>
      <c r="BI92" t="s">
        <v>29</v>
      </c>
      <c r="BJ92" t="s">
        <v>23</v>
      </c>
      <c r="BK92"/>
      <c r="BL92" t="s">
        <v>29</v>
      </c>
      <c r="BM92" t="s">
        <v>29</v>
      </c>
      <c r="BN92" t="s">
        <v>23</v>
      </c>
      <c r="BO92"/>
      <c r="BP92" t="s">
        <v>29</v>
      </c>
      <c r="BQ92" t="s">
        <v>29</v>
      </c>
      <c r="BR92" t="s">
        <v>23</v>
      </c>
      <c r="BU92" s="90"/>
      <c r="CD92" s="89"/>
      <c r="CF92" s="102"/>
      <c r="CG92" s="102"/>
      <c r="CH92" s="102"/>
      <c r="CI92" s="103"/>
      <c r="CJ92" s="103"/>
      <c r="CK92" s="104" t="s">
        <v>260</v>
      </c>
      <c r="CL92" s="105" t="s">
        <v>261</v>
      </c>
      <c r="CM92" s="103"/>
      <c r="CN92" s="105" t="s">
        <v>262</v>
      </c>
    </row>
    <row r="93" spans="1:92" ht="13.5" thickBot="1" x14ac:dyDescent="0.25">
      <c r="A93" s="86"/>
      <c r="B93" s="86"/>
      <c r="D93" s="101" t="s">
        <v>263</v>
      </c>
      <c r="E93" s="101" t="s">
        <v>264</v>
      </c>
      <c r="F93" s="101"/>
      <c r="G93" s="97"/>
      <c r="H93" s="117" t="s">
        <v>1498</v>
      </c>
      <c r="I93" s="117" t="s">
        <v>1498</v>
      </c>
      <c r="J93" s="117" t="s">
        <v>1498</v>
      </c>
      <c r="K93" s="97"/>
      <c r="L93" s="117" t="s">
        <v>1514</v>
      </c>
      <c r="M93" s="117" t="s">
        <v>1514</v>
      </c>
      <c r="N93" s="117" t="s">
        <v>1514</v>
      </c>
      <c r="O93" s="97"/>
      <c r="P93" s="119" t="str">
        <f>index_label</f>
        <v>1985 = 1</v>
      </c>
      <c r="Q93" s="119" t="str">
        <f>index_label</f>
        <v>1985 = 1</v>
      </c>
      <c r="R93" s="98"/>
      <c r="S93" s="119" t="str">
        <f>index_label</f>
        <v>1985 = 1</v>
      </c>
      <c r="T93" s="119" t="str">
        <f>index_label</f>
        <v>1985 = 1</v>
      </c>
      <c r="U93" s="97"/>
      <c r="V93" s="106"/>
      <c r="W93" s="106"/>
      <c r="X93" s="106"/>
      <c r="Y93" s="107"/>
      <c r="Z93" s="107"/>
      <c r="AA93" s="107"/>
      <c r="AB93" s="107"/>
      <c r="AC93" s="107"/>
      <c r="AD93" s="107"/>
      <c r="AG93" s="89"/>
      <c r="AT93"/>
      <c r="AU93"/>
      <c r="AV93"/>
      <c r="AW93"/>
      <c r="AX93"/>
      <c r="AY93"/>
      <c r="AZ93"/>
      <c r="BA93"/>
      <c r="BB93"/>
      <c r="BC93"/>
      <c r="BD93"/>
      <c r="BE93"/>
      <c r="BF93"/>
      <c r="BG93"/>
      <c r="BH93" s="4"/>
      <c r="BI93" s="4"/>
      <c r="BJ93" s="4"/>
      <c r="BK93"/>
      <c r="BL93" s="4"/>
      <c r="BM93" s="4"/>
      <c r="BN93" s="4"/>
      <c r="BO93"/>
      <c r="BP93" s="4"/>
      <c r="BQ93" s="4"/>
      <c r="BR93" s="4"/>
      <c r="BU93" s="90"/>
      <c r="CD93" s="89"/>
      <c r="CF93" s="106"/>
      <c r="CG93" s="106"/>
      <c r="CH93" s="106"/>
      <c r="CI93" s="107"/>
      <c r="CJ93" s="107"/>
      <c r="CK93" s="107"/>
      <c r="CL93" s="107"/>
      <c r="CM93" s="107"/>
      <c r="CN93" s="107"/>
    </row>
    <row r="94" spans="1:92" hidden="1" x14ac:dyDescent="0.2">
      <c r="A94" s="86" t="str">
        <f>A$92</f>
        <v>Delivered</v>
      </c>
      <c r="B94" s="86">
        <v>1949</v>
      </c>
      <c r="D94" s="108"/>
      <c r="E94" s="108"/>
      <c r="F94" s="108"/>
      <c r="G94" s="108"/>
      <c r="H94" s="126"/>
      <c r="I94" s="126"/>
      <c r="J94" s="126"/>
      <c r="P94" s="109">
        <f>Manufacturing!BZ178</f>
        <v>1.4688539556746714</v>
      </c>
      <c r="Q94" s="109" t="e">
        <f>#REF!</f>
        <v>#REF!</v>
      </c>
      <c r="R94" s="110"/>
      <c r="S94" s="111">
        <f>Manufacturing!CD178</f>
        <v>1.2422147753535824</v>
      </c>
      <c r="T94" s="110">
        <v>1</v>
      </c>
      <c r="V94" s="112"/>
      <c r="W94" s="113"/>
      <c r="X94" s="112"/>
      <c r="Y94" s="112"/>
      <c r="Z94" s="112"/>
      <c r="AA94" s="112"/>
      <c r="AB94" s="112"/>
      <c r="AC94" s="112"/>
      <c r="AD94" s="112"/>
      <c r="AG94" s="89"/>
      <c r="AI94" s="109" t="e">
        <f t="shared" ref="AI94:AI151" si="182">D94/F94</f>
        <v>#DIV/0!</v>
      </c>
      <c r="AJ94" s="109" t="e">
        <f t="shared" ref="AJ94:AJ151" si="183">E94/F94</f>
        <v>#DIV/0!</v>
      </c>
      <c r="AT94" s="19"/>
      <c r="AU94" s="19"/>
      <c r="AV94" s="19"/>
      <c r="AW94" s="19" t="e">
        <f t="shared" ref="AW94:AW145" si="184">H94/J94</f>
        <v>#DIV/0!</v>
      </c>
      <c r="AX94" s="19" t="e">
        <f t="shared" ref="AX94:AX145" si="185">I94/J94</f>
        <v>#DIV/0!</v>
      </c>
      <c r="AY94" s="19"/>
      <c r="AZ94" s="19"/>
      <c r="BA94" s="19"/>
      <c r="BB94" s="19"/>
      <c r="BC94" s="19"/>
      <c r="BD94" s="19"/>
      <c r="BE94" s="19"/>
      <c r="BF94" s="19"/>
      <c r="BG94" s="19"/>
      <c r="BH94" s="19"/>
      <c r="BI94" s="19">
        <v>1</v>
      </c>
      <c r="BJ94" s="19">
        <f t="shared" ref="BJ94:BJ125" si="186">BI94/BI$164</f>
        <v>1.4306235361158564</v>
      </c>
      <c r="BK94" s="19"/>
      <c r="BL94" s="19"/>
      <c r="BM94" s="19">
        <v>1</v>
      </c>
      <c r="BN94" s="19">
        <f t="shared" ref="BN94:BN125" si="187">BM94/BM$164</f>
        <v>0.9031537175937292</v>
      </c>
      <c r="BO94" s="19"/>
      <c r="BP94" s="19"/>
      <c r="BQ94" s="19">
        <v>1</v>
      </c>
      <c r="BR94" s="19">
        <f t="shared" ref="BR94:BR125" si="188">BQ94/BQ$164</f>
        <v>1.1807161798367676</v>
      </c>
      <c r="BU94" s="90"/>
      <c r="CD94" s="89"/>
      <c r="CF94" s="112">
        <f t="shared" ref="CF94:CF125" si="189">V94/V$165</f>
        <v>0</v>
      </c>
      <c r="CG94" s="112">
        <f t="shared" ref="CG94:CG125" si="190">W94/W$165</f>
        <v>0</v>
      </c>
      <c r="CH94" s="112">
        <f t="shared" ref="CH94:CH125" si="191">X94/X$165</f>
        <v>0</v>
      </c>
      <c r="CI94" s="112"/>
      <c r="CJ94" s="112"/>
      <c r="CK94" s="112"/>
      <c r="CL94" s="112"/>
      <c r="CM94" s="112"/>
      <c r="CN94" s="112"/>
    </row>
    <row r="95" spans="1:92" hidden="1" x14ac:dyDescent="0.2">
      <c r="A95" s="86" t="str">
        <f t="shared" ref="A95:A158" si="192">A$92</f>
        <v>Delivered</v>
      </c>
      <c r="B95" s="86">
        <f t="shared" ref="B95:B158" si="193">B94+1</f>
        <v>1950</v>
      </c>
      <c r="D95" s="108"/>
      <c r="E95" s="108"/>
      <c r="F95" s="108"/>
      <c r="G95" s="108"/>
      <c r="H95" s="126"/>
      <c r="I95" s="126"/>
      <c r="J95" s="126"/>
      <c r="P95" s="109">
        <f>Manufacturing!BZ179</f>
        <v>1.4688539556746714</v>
      </c>
      <c r="Q95" s="109" t="e">
        <f>#REF!</f>
        <v>#REF!</v>
      </c>
      <c r="R95" s="109"/>
      <c r="S95" s="111">
        <f>Manufacturing!CD179</f>
        <v>1.2422147753535824</v>
      </c>
      <c r="T95" s="110">
        <v>1</v>
      </c>
      <c r="V95" s="112"/>
      <c r="W95" s="113"/>
      <c r="X95" s="112"/>
      <c r="Y95" s="112"/>
      <c r="Z95" s="112"/>
      <c r="AA95" s="112"/>
      <c r="AB95" s="112"/>
      <c r="AC95" s="112"/>
      <c r="AD95" s="112"/>
      <c r="AG95" s="89"/>
      <c r="AI95" s="109" t="e">
        <f t="shared" si="182"/>
        <v>#DIV/0!</v>
      </c>
      <c r="AJ95" s="109" t="e">
        <f t="shared" si="183"/>
        <v>#DIV/0!</v>
      </c>
      <c r="AL95" s="109" t="e">
        <f t="shared" ref="AL95:AL151" si="194">(AI95-AI94)/LN(AI95/AI94)</f>
        <v>#DIV/0!</v>
      </c>
      <c r="AM95" s="109" t="e">
        <f t="shared" ref="AM95:AM151" si="195">(AJ95-AJ94)/LN(AJ95/AJ94)</f>
        <v>#DIV/0!</v>
      </c>
      <c r="AN95" s="109" t="e">
        <f t="shared" ref="AN95:AN151" si="196">AL95+AM95</f>
        <v>#DIV/0!</v>
      </c>
      <c r="AO95" s="109"/>
      <c r="AP95" s="109" t="e">
        <f t="shared" ref="AP95:AP151" si="197">AL95/AN95</f>
        <v>#DIV/0!</v>
      </c>
      <c r="AQ95" s="109" t="e">
        <f t="shared" ref="AQ95:AQ151" si="198">AM95/AN95</f>
        <v>#DIV/0!</v>
      </c>
      <c r="AT95" s="19">
        <f t="shared" ref="AT95:AT114" si="199">LN(P95/P94)</f>
        <v>0</v>
      </c>
      <c r="AU95" s="19" t="e">
        <f t="shared" ref="AU95:AU114" si="200">LN(Q95/Q94)</f>
        <v>#REF!</v>
      </c>
      <c r="AV95" s="19"/>
      <c r="AW95" s="19" t="e">
        <f t="shared" si="184"/>
        <v>#DIV/0!</v>
      </c>
      <c r="AX95" s="19" t="e">
        <f t="shared" si="185"/>
        <v>#DIV/0!</v>
      </c>
      <c r="AY95" s="19"/>
      <c r="AZ95" s="19" t="e">
        <f t="shared" ref="AZ95:AZ151" si="201">LN(AW95/AW94)</f>
        <v>#DIV/0!</v>
      </c>
      <c r="BA95" s="19" t="e">
        <f t="shared" ref="BA95:BA151" si="202">LN(AX95/AX94)</f>
        <v>#DIV/0!</v>
      </c>
      <c r="BB95" s="19"/>
      <c r="BC95" s="19"/>
      <c r="BD95" s="19">
        <f t="shared" ref="BD95:BD114" si="203">LN(S95/S94)</f>
        <v>0</v>
      </c>
      <c r="BE95" s="19">
        <f t="shared" ref="BE95:BE114" si="204">LN(T95/T94)</f>
        <v>0</v>
      </c>
      <c r="BF95" s="19"/>
      <c r="BG95" s="19"/>
      <c r="BH95" s="19" t="e">
        <f t="shared" ref="BH95:BH151" si="205">EXP(SUMPRODUCT($AP95:$AQ95,AT95:AU95))</f>
        <v>#DIV/0!</v>
      </c>
      <c r="BI95" s="19">
        <f t="shared" ref="BI95:BI151" si="206">IF(ISERR(BH95),BI94,BH95*BI94)</f>
        <v>1</v>
      </c>
      <c r="BJ95" s="19">
        <f t="shared" si="186"/>
        <v>1.4306235361158564</v>
      </c>
      <c r="BK95" s="19"/>
      <c r="BL95" s="19" t="e">
        <f t="shared" ref="BL95:BL151" si="207">EXP(SUMPRODUCT($AP95:$AQ95,AZ95:BA95))</f>
        <v>#DIV/0!</v>
      </c>
      <c r="BM95" s="19">
        <f t="shared" ref="BM95:BM151" si="208">IF(ISERR(BL95),BM94,BL95*BM94)</f>
        <v>1</v>
      </c>
      <c r="BN95" s="19">
        <f t="shared" si="187"/>
        <v>0.9031537175937292</v>
      </c>
      <c r="BO95" s="19"/>
      <c r="BP95" s="19" t="e">
        <f>EXP(SUMPRODUCT($AP95:$AQ95,BD95:BE95))</f>
        <v>#DIV/0!</v>
      </c>
      <c r="BQ95" s="19">
        <f t="shared" ref="BQ95:BQ151" si="209">IF(ISERR(BP95),BQ94,BP95*BQ94)</f>
        <v>1</v>
      </c>
      <c r="BR95" s="19">
        <f t="shared" si="188"/>
        <v>1.1807161798367676</v>
      </c>
      <c r="BU95" s="90"/>
      <c r="CD95" s="89"/>
      <c r="CF95" s="112">
        <f t="shared" si="189"/>
        <v>0</v>
      </c>
      <c r="CG95" s="112">
        <f t="shared" si="190"/>
        <v>0</v>
      </c>
      <c r="CH95" s="112">
        <f t="shared" si="191"/>
        <v>0</v>
      </c>
      <c r="CI95" s="112"/>
      <c r="CJ95" s="112"/>
      <c r="CK95" s="112"/>
      <c r="CL95" s="112"/>
      <c r="CM95" s="112"/>
      <c r="CN95" s="112"/>
    </row>
    <row r="96" spans="1:92" hidden="1" x14ac:dyDescent="0.2">
      <c r="A96" s="86" t="str">
        <f t="shared" si="192"/>
        <v>Delivered</v>
      </c>
      <c r="B96" s="86">
        <f t="shared" si="193"/>
        <v>1951</v>
      </c>
      <c r="D96" s="108"/>
      <c r="E96" s="108"/>
      <c r="F96" s="108"/>
      <c r="G96" s="108"/>
      <c r="H96" s="126"/>
      <c r="I96" s="126"/>
      <c r="J96" s="126"/>
      <c r="P96" s="109">
        <f>Manufacturing!BZ180</f>
        <v>1.4688539556746714</v>
      </c>
      <c r="Q96" s="109" t="e">
        <f>#REF!</f>
        <v>#REF!</v>
      </c>
      <c r="R96" s="109"/>
      <c r="S96" s="110">
        <f>Manufacturing!CD180</f>
        <v>1.2422147753535824</v>
      </c>
      <c r="T96" s="110">
        <v>1</v>
      </c>
      <c r="V96" s="112"/>
      <c r="W96" s="113"/>
      <c r="X96" s="112"/>
      <c r="Y96" s="112"/>
      <c r="Z96" s="112"/>
      <c r="AA96" s="112"/>
      <c r="AB96" s="112"/>
      <c r="AC96" s="112"/>
      <c r="AD96" s="112"/>
      <c r="AG96" s="89"/>
      <c r="AI96" s="109" t="e">
        <f t="shared" si="182"/>
        <v>#DIV/0!</v>
      </c>
      <c r="AJ96" s="109" t="e">
        <f t="shared" si="183"/>
        <v>#DIV/0!</v>
      </c>
      <c r="AL96" s="109" t="e">
        <f t="shared" si="194"/>
        <v>#DIV/0!</v>
      </c>
      <c r="AM96" s="109" t="e">
        <f t="shared" si="195"/>
        <v>#DIV/0!</v>
      </c>
      <c r="AN96" s="109" t="e">
        <f t="shared" si="196"/>
        <v>#DIV/0!</v>
      </c>
      <c r="AO96" s="109"/>
      <c r="AP96" s="109" t="e">
        <f t="shared" si="197"/>
        <v>#DIV/0!</v>
      </c>
      <c r="AQ96" s="109" t="e">
        <f t="shared" si="198"/>
        <v>#DIV/0!</v>
      </c>
      <c r="AT96" s="19">
        <f t="shared" si="199"/>
        <v>0</v>
      </c>
      <c r="AU96" s="19" t="e">
        <f t="shared" si="200"/>
        <v>#REF!</v>
      </c>
      <c r="AV96" s="19"/>
      <c r="AW96" s="19" t="e">
        <f t="shared" si="184"/>
        <v>#DIV/0!</v>
      </c>
      <c r="AX96" s="19" t="e">
        <f t="shared" si="185"/>
        <v>#DIV/0!</v>
      </c>
      <c r="AY96" s="19"/>
      <c r="AZ96" s="19" t="e">
        <f t="shared" si="201"/>
        <v>#DIV/0!</v>
      </c>
      <c r="BA96" s="19" t="e">
        <f t="shared" si="202"/>
        <v>#DIV/0!</v>
      </c>
      <c r="BB96" s="19"/>
      <c r="BC96" s="19"/>
      <c r="BD96" s="19">
        <f t="shared" si="203"/>
        <v>0</v>
      </c>
      <c r="BE96" s="19">
        <f t="shared" si="204"/>
        <v>0</v>
      </c>
      <c r="BF96" s="19"/>
      <c r="BG96" s="19"/>
      <c r="BH96" s="19" t="e">
        <f t="shared" si="205"/>
        <v>#DIV/0!</v>
      </c>
      <c r="BI96" s="19">
        <f t="shared" si="206"/>
        <v>1</v>
      </c>
      <c r="BJ96" s="19">
        <f t="shared" si="186"/>
        <v>1.4306235361158564</v>
      </c>
      <c r="BK96" s="19"/>
      <c r="BL96" s="19" t="e">
        <f t="shared" si="207"/>
        <v>#DIV/0!</v>
      </c>
      <c r="BM96" s="19">
        <f t="shared" si="208"/>
        <v>1</v>
      </c>
      <c r="BN96" s="19">
        <f t="shared" si="187"/>
        <v>0.9031537175937292</v>
      </c>
      <c r="BO96" s="19"/>
      <c r="BP96" s="19" t="e">
        <f t="shared" ref="BP96:BP151" si="210">EXP(SUMPRODUCT($AP96:$AQ96,BD96:BE96))</f>
        <v>#DIV/0!</v>
      </c>
      <c r="BQ96" s="19">
        <f t="shared" si="209"/>
        <v>1</v>
      </c>
      <c r="BR96" s="19">
        <f t="shared" si="188"/>
        <v>1.1807161798367676</v>
      </c>
      <c r="BU96" s="90"/>
      <c r="CD96" s="89"/>
      <c r="CF96" s="112">
        <f t="shared" si="189"/>
        <v>0</v>
      </c>
      <c r="CG96" s="112">
        <f t="shared" si="190"/>
        <v>0</v>
      </c>
      <c r="CH96" s="112">
        <f t="shared" si="191"/>
        <v>0</v>
      </c>
      <c r="CI96" s="112"/>
      <c r="CJ96" s="112"/>
      <c r="CK96" s="112"/>
      <c r="CL96" s="112"/>
      <c r="CM96" s="112"/>
      <c r="CN96" s="112"/>
    </row>
    <row r="97" spans="1:92" hidden="1" x14ac:dyDescent="0.2">
      <c r="A97" s="86" t="str">
        <f t="shared" si="192"/>
        <v>Delivered</v>
      </c>
      <c r="B97" s="86">
        <f t="shared" si="193"/>
        <v>1952</v>
      </c>
      <c r="D97" s="108"/>
      <c r="E97" s="108"/>
      <c r="F97" s="108"/>
      <c r="G97" s="108"/>
      <c r="H97" s="126"/>
      <c r="I97" s="126"/>
      <c r="J97" s="126"/>
      <c r="P97" s="109">
        <f>Manufacturing!BZ181</f>
        <v>1.4688539556746714</v>
      </c>
      <c r="Q97" s="109" t="e">
        <f>#REF!</f>
        <v>#REF!</v>
      </c>
      <c r="R97" s="109"/>
      <c r="S97" s="109">
        <f>Manufacturing!CD181</f>
        <v>1.2422147753535824</v>
      </c>
      <c r="T97" s="110">
        <v>1</v>
      </c>
      <c r="V97" s="112"/>
      <c r="W97" s="113"/>
      <c r="X97" s="112"/>
      <c r="Y97" s="112"/>
      <c r="Z97" s="112"/>
      <c r="AA97" s="112"/>
      <c r="AB97" s="112"/>
      <c r="AC97" s="112"/>
      <c r="AD97" s="112"/>
      <c r="AG97" s="89"/>
      <c r="AI97" s="109" t="e">
        <f t="shared" si="182"/>
        <v>#DIV/0!</v>
      </c>
      <c r="AJ97" s="109" t="e">
        <f t="shared" si="183"/>
        <v>#DIV/0!</v>
      </c>
      <c r="AL97" s="109" t="e">
        <f t="shared" si="194"/>
        <v>#DIV/0!</v>
      </c>
      <c r="AM97" s="109" t="e">
        <f t="shared" si="195"/>
        <v>#DIV/0!</v>
      </c>
      <c r="AN97" s="109" t="e">
        <f t="shared" si="196"/>
        <v>#DIV/0!</v>
      </c>
      <c r="AO97" s="109"/>
      <c r="AP97" s="109" t="e">
        <f t="shared" si="197"/>
        <v>#DIV/0!</v>
      </c>
      <c r="AQ97" s="109" t="e">
        <f t="shared" si="198"/>
        <v>#DIV/0!</v>
      </c>
      <c r="AT97" s="19">
        <f t="shared" si="199"/>
        <v>0</v>
      </c>
      <c r="AU97" s="19" t="e">
        <f t="shared" si="200"/>
        <v>#REF!</v>
      </c>
      <c r="AV97" s="19"/>
      <c r="AW97" s="19" t="e">
        <f t="shared" si="184"/>
        <v>#DIV/0!</v>
      </c>
      <c r="AX97" s="19" t="e">
        <f t="shared" si="185"/>
        <v>#DIV/0!</v>
      </c>
      <c r="AY97" s="19"/>
      <c r="AZ97" s="19" t="e">
        <f t="shared" si="201"/>
        <v>#DIV/0!</v>
      </c>
      <c r="BA97" s="19" t="e">
        <f t="shared" si="202"/>
        <v>#DIV/0!</v>
      </c>
      <c r="BB97" s="19"/>
      <c r="BC97" s="19"/>
      <c r="BD97" s="19">
        <f t="shared" si="203"/>
        <v>0</v>
      </c>
      <c r="BE97" s="19">
        <f t="shared" si="204"/>
        <v>0</v>
      </c>
      <c r="BF97" s="19"/>
      <c r="BG97" s="19"/>
      <c r="BH97" s="19" t="e">
        <f t="shared" si="205"/>
        <v>#DIV/0!</v>
      </c>
      <c r="BI97" s="19">
        <f t="shared" si="206"/>
        <v>1</v>
      </c>
      <c r="BJ97" s="19">
        <f t="shared" si="186"/>
        <v>1.4306235361158564</v>
      </c>
      <c r="BK97" s="19"/>
      <c r="BL97" s="19" t="e">
        <f t="shared" si="207"/>
        <v>#DIV/0!</v>
      </c>
      <c r="BM97" s="19">
        <f t="shared" si="208"/>
        <v>1</v>
      </c>
      <c r="BN97" s="19">
        <f t="shared" si="187"/>
        <v>0.9031537175937292</v>
      </c>
      <c r="BO97" s="19"/>
      <c r="BP97" s="19" t="e">
        <f t="shared" si="210"/>
        <v>#DIV/0!</v>
      </c>
      <c r="BQ97" s="19">
        <f t="shared" si="209"/>
        <v>1</v>
      </c>
      <c r="BR97" s="19">
        <f t="shared" si="188"/>
        <v>1.1807161798367676</v>
      </c>
      <c r="BU97" s="90"/>
      <c r="CD97" s="89"/>
      <c r="CF97" s="112">
        <f t="shared" si="189"/>
        <v>0</v>
      </c>
      <c r="CG97" s="112">
        <f t="shared" si="190"/>
        <v>0</v>
      </c>
      <c r="CH97" s="112">
        <f t="shared" si="191"/>
        <v>0</v>
      </c>
      <c r="CI97" s="112"/>
      <c r="CJ97" s="112"/>
      <c r="CK97" s="112"/>
      <c r="CL97" s="112"/>
      <c r="CM97" s="112"/>
      <c r="CN97" s="112"/>
    </row>
    <row r="98" spans="1:92" hidden="1" x14ac:dyDescent="0.2">
      <c r="A98" s="86" t="str">
        <f t="shared" si="192"/>
        <v>Delivered</v>
      </c>
      <c r="B98" s="86">
        <f t="shared" si="193"/>
        <v>1953</v>
      </c>
      <c r="D98" s="108"/>
      <c r="E98" s="108"/>
      <c r="F98" s="108"/>
      <c r="G98" s="108"/>
      <c r="H98" s="126"/>
      <c r="I98" s="126"/>
      <c r="J98" s="126"/>
      <c r="P98" s="109">
        <f>Manufacturing!BZ182</f>
        <v>1.4688539556746714</v>
      </c>
      <c r="Q98" s="109" t="e">
        <f>#REF!</f>
        <v>#REF!</v>
      </c>
      <c r="R98" s="109"/>
      <c r="S98" s="109">
        <f>Manufacturing!CD182</f>
        <v>1.2422147753535824</v>
      </c>
      <c r="T98" s="110">
        <v>1</v>
      </c>
      <c r="V98" s="112"/>
      <c r="W98" s="113"/>
      <c r="X98" s="112"/>
      <c r="Y98" s="112"/>
      <c r="Z98" s="112"/>
      <c r="AA98" s="112"/>
      <c r="AB98" s="112"/>
      <c r="AC98" s="112"/>
      <c r="AD98" s="112"/>
      <c r="AG98" s="89"/>
      <c r="AI98" s="109" t="e">
        <f t="shared" si="182"/>
        <v>#DIV/0!</v>
      </c>
      <c r="AJ98" s="109" t="e">
        <f t="shared" si="183"/>
        <v>#DIV/0!</v>
      </c>
      <c r="AL98" s="109" t="e">
        <f t="shared" si="194"/>
        <v>#DIV/0!</v>
      </c>
      <c r="AM98" s="109" t="e">
        <f t="shared" si="195"/>
        <v>#DIV/0!</v>
      </c>
      <c r="AN98" s="109" t="e">
        <f t="shared" si="196"/>
        <v>#DIV/0!</v>
      </c>
      <c r="AO98" s="109"/>
      <c r="AP98" s="109" t="e">
        <f t="shared" si="197"/>
        <v>#DIV/0!</v>
      </c>
      <c r="AQ98" s="109" t="e">
        <f t="shared" si="198"/>
        <v>#DIV/0!</v>
      </c>
      <c r="AT98" s="19">
        <f t="shared" si="199"/>
        <v>0</v>
      </c>
      <c r="AU98" s="19" t="e">
        <f t="shared" si="200"/>
        <v>#REF!</v>
      </c>
      <c r="AV98" s="19"/>
      <c r="AW98" s="19" t="e">
        <f t="shared" si="184"/>
        <v>#DIV/0!</v>
      </c>
      <c r="AX98" s="19" t="e">
        <f t="shared" si="185"/>
        <v>#DIV/0!</v>
      </c>
      <c r="AY98" s="19"/>
      <c r="AZ98" s="19" t="e">
        <f t="shared" si="201"/>
        <v>#DIV/0!</v>
      </c>
      <c r="BA98" s="19" t="e">
        <f t="shared" si="202"/>
        <v>#DIV/0!</v>
      </c>
      <c r="BB98" s="19"/>
      <c r="BC98" s="19"/>
      <c r="BD98" s="19">
        <f t="shared" si="203"/>
        <v>0</v>
      </c>
      <c r="BE98" s="19">
        <f t="shared" si="204"/>
        <v>0</v>
      </c>
      <c r="BF98" s="19"/>
      <c r="BG98" s="19"/>
      <c r="BH98" s="19" t="e">
        <f t="shared" si="205"/>
        <v>#DIV/0!</v>
      </c>
      <c r="BI98" s="19">
        <f t="shared" si="206"/>
        <v>1</v>
      </c>
      <c r="BJ98" s="19">
        <f t="shared" si="186"/>
        <v>1.4306235361158564</v>
      </c>
      <c r="BK98" s="19"/>
      <c r="BL98" s="19" t="e">
        <f t="shared" si="207"/>
        <v>#DIV/0!</v>
      </c>
      <c r="BM98" s="19">
        <f t="shared" si="208"/>
        <v>1</v>
      </c>
      <c r="BN98" s="19">
        <f t="shared" si="187"/>
        <v>0.9031537175937292</v>
      </c>
      <c r="BO98" s="19"/>
      <c r="BP98" s="19" t="e">
        <f t="shared" si="210"/>
        <v>#DIV/0!</v>
      </c>
      <c r="BQ98" s="19">
        <f t="shared" si="209"/>
        <v>1</v>
      </c>
      <c r="BR98" s="19">
        <f t="shared" si="188"/>
        <v>1.1807161798367676</v>
      </c>
      <c r="BU98" s="90"/>
      <c r="CD98" s="89"/>
      <c r="CF98" s="112">
        <f t="shared" si="189"/>
        <v>0</v>
      </c>
      <c r="CG98" s="112">
        <f t="shared" si="190"/>
        <v>0</v>
      </c>
      <c r="CH98" s="112">
        <f t="shared" si="191"/>
        <v>0</v>
      </c>
      <c r="CI98" s="112"/>
      <c r="CJ98" s="112"/>
      <c r="CK98" s="112"/>
      <c r="CL98" s="112"/>
      <c r="CM98" s="112"/>
      <c r="CN98" s="112"/>
    </row>
    <row r="99" spans="1:92" hidden="1" x14ac:dyDescent="0.2">
      <c r="A99" s="86" t="str">
        <f t="shared" si="192"/>
        <v>Delivered</v>
      </c>
      <c r="B99" s="86">
        <f t="shared" si="193"/>
        <v>1954</v>
      </c>
      <c r="D99" s="108"/>
      <c r="E99" s="108"/>
      <c r="F99" s="108"/>
      <c r="G99" s="108"/>
      <c r="H99" s="126"/>
      <c r="I99" s="126"/>
      <c r="J99" s="126"/>
      <c r="P99" s="109">
        <f>Manufacturing!BZ183</f>
        <v>1.4688539556746714</v>
      </c>
      <c r="Q99" s="109" t="e">
        <f>#REF!</f>
        <v>#REF!</v>
      </c>
      <c r="R99" s="109"/>
      <c r="S99" s="109">
        <f>Manufacturing!CD183</f>
        <v>1.2422147753535824</v>
      </c>
      <c r="T99" s="110">
        <v>1</v>
      </c>
      <c r="V99" s="112"/>
      <c r="W99" s="113"/>
      <c r="X99" s="112"/>
      <c r="Y99" s="112"/>
      <c r="Z99" s="112"/>
      <c r="AA99" s="112"/>
      <c r="AB99" s="112"/>
      <c r="AC99" s="112"/>
      <c r="AD99" s="112"/>
      <c r="AG99" s="89"/>
      <c r="AI99" s="109" t="e">
        <f t="shared" si="182"/>
        <v>#DIV/0!</v>
      </c>
      <c r="AJ99" s="109" t="e">
        <f t="shared" si="183"/>
        <v>#DIV/0!</v>
      </c>
      <c r="AL99" s="109" t="e">
        <f t="shared" si="194"/>
        <v>#DIV/0!</v>
      </c>
      <c r="AM99" s="109" t="e">
        <f t="shared" si="195"/>
        <v>#DIV/0!</v>
      </c>
      <c r="AN99" s="109" t="e">
        <f t="shared" si="196"/>
        <v>#DIV/0!</v>
      </c>
      <c r="AO99" s="109"/>
      <c r="AP99" s="109" t="e">
        <f t="shared" si="197"/>
        <v>#DIV/0!</v>
      </c>
      <c r="AQ99" s="109" t="e">
        <f t="shared" si="198"/>
        <v>#DIV/0!</v>
      </c>
      <c r="AT99" s="19">
        <f t="shared" si="199"/>
        <v>0</v>
      </c>
      <c r="AU99" s="19" t="e">
        <f t="shared" si="200"/>
        <v>#REF!</v>
      </c>
      <c r="AV99" s="19"/>
      <c r="AW99" s="19" t="e">
        <f t="shared" si="184"/>
        <v>#DIV/0!</v>
      </c>
      <c r="AX99" s="19" t="e">
        <f t="shared" si="185"/>
        <v>#DIV/0!</v>
      </c>
      <c r="AY99" s="19"/>
      <c r="AZ99" s="19" t="e">
        <f t="shared" si="201"/>
        <v>#DIV/0!</v>
      </c>
      <c r="BA99" s="19" t="e">
        <f t="shared" si="202"/>
        <v>#DIV/0!</v>
      </c>
      <c r="BB99" s="19"/>
      <c r="BC99" s="19"/>
      <c r="BD99" s="19">
        <f t="shared" si="203"/>
        <v>0</v>
      </c>
      <c r="BE99" s="19">
        <f t="shared" si="204"/>
        <v>0</v>
      </c>
      <c r="BF99" s="19"/>
      <c r="BG99" s="19"/>
      <c r="BH99" s="19" t="e">
        <f t="shared" si="205"/>
        <v>#DIV/0!</v>
      </c>
      <c r="BI99" s="19">
        <f t="shared" si="206"/>
        <v>1</v>
      </c>
      <c r="BJ99" s="19">
        <f t="shared" si="186"/>
        <v>1.4306235361158564</v>
      </c>
      <c r="BK99" s="19"/>
      <c r="BL99" s="19" t="e">
        <f t="shared" si="207"/>
        <v>#DIV/0!</v>
      </c>
      <c r="BM99" s="19">
        <f t="shared" si="208"/>
        <v>1</v>
      </c>
      <c r="BN99" s="19">
        <f t="shared" si="187"/>
        <v>0.9031537175937292</v>
      </c>
      <c r="BO99" s="19"/>
      <c r="BP99" s="19" t="e">
        <f t="shared" si="210"/>
        <v>#DIV/0!</v>
      </c>
      <c r="BQ99" s="19">
        <f t="shared" si="209"/>
        <v>1</v>
      </c>
      <c r="BR99" s="19">
        <f t="shared" si="188"/>
        <v>1.1807161798367676</v>
      </c>
      <c r="BU99" s="90"/>
      <c r="CD99" s="89"/>
      <c r="CF99" s="112">
        <f t="shared" si="189"/>
        <v>0</v>
      </c>
      <c r="CG99" s="112">
        <f t="shared" si="190"/>
        <v>0</v>
      </c>
      <c r="CH99" s="112">
        <f t="shared" si="191"/>
        <v>0</v>
      </c>
      <c r="CI99" s="112"/>
      <c r="CJ99" s="112"/>
      <c r="CK99" s="112"/>
      <c r="CL99" s="112"/>
      <c r="CM99" s="112"/>
      <c r="CN99" s="112"/>
    </row>
    <row r="100" spans="1:92" hidden="1" x14ac:dyDescent="0.2">
      <c r="A100" s="86" t="str">
        <f t="shared" si="192"/>
        <v>Delivered</v>
      </c>
      <c r="B100" s="86">
        <f t="shared" si="193"/>
        <v>1955</v>
      </c>
      <c r="D100" s="108"/>
      <c r="E100" s="108"/>
      <c r="F100" s="108"/>
      <c r="G100" s="108"/>
      <c r="H100" s="126"/>
      <c r="I100" s="126"/>
      <c r="J100" s="126"/>
      <c r="P100" s="109">
        <f>Manufacturing!BZ184</f>
        <v>1.4688539556746714</v>
      </c>
      <c r="Q100" s="109" t="e">
        <f>#REF!</f>
        <v>#REF!</v>
      </c>
      <c r="R100" s="109"/>
      <c r="S100" s="109">
        <f>Manufacturing!CD184</f>
        <v>1.2422147753535824</v>
      </c>
      <c r="T100" s="110">
        <v>1</v>
      </c>
      <c r="V100" s="112"/>
      <c r="W100" s="113"/>
      <c r="X100" s="112"/>
      <c r="Y100" s="112"/>
      <c r="Z100" s="112"/>
      <c r="AA100" s="112"/>
      <c r="AB100" s="112"/>
      <c r="AC100" s="112"/>
      <c r="AD100" s="112"/>
      <c r="AG100" s="89"/>
      <c r="AI100" s="109" t="e">
        <f t="shared" si="182"/>
        <v>#DIV/0!</v>
      </c>
      <c r="AJ100" s="109" t="e">
        <f t="shared" si="183"/>
        <v>#DIV/0!</v>
      </c>
      <c r="AL100" s="109" t="e">
        <f t="shared" si="194"/>
        <v>#DIV/0!</v>
      </c>
      <c r="AM100" s="109" t="e">
        <f t="shared" si="195"/>
        <v>#DIV/0!</v>
      </c>
      <c r="AN100" s="109" t="e">
        <f t="shared" si="196"/>
        <v>#DIV/0!</v>
      </c>
      <c r="AO100" s="109"/>
      <c r="AP100" s="109" t="e">
        <f t="shared" si="197"/>
        <v>#DIV/0!</v>
      </c>
      <c r="AQ100" s="109" t="e">
        <f t="shared" si="198"/>
        <v>#DIV/0!</v>
      </c>
      <c r="AT100" s="19">
        <f t="shared" si="199"/>
        <v>0</v>
      </c>
      <c r="AU100" s="19" t="e">
        <f t="shared" si="200"/>
        <v>#REF!</v>
      </c>
      <c r="AV100" s="19"/>
      <c r="AW100" s="19" t="e">
        <f t="shared" si="184"/>
        <v>#DIV/0!</v>
      </c>
      <c r="AX100" s="19" t="e">
        <f t="shared" si="185"/>
        <v>#DIV/0!</v>
      </c>
      <c r="AY100" s="19"/>
      <c r="AZ100" s="19" t="e">
        <f t="shared" si="201"/>
        <v>#DIV/0!</v>
      </c>
      <c r="BA100" s="19" t="e">
        <f t="shared" si="202"/>
        <v>#DIV/0!</v>
      </c>
      <c r="BB100" s="19"/>
      <c r="BC100" s="19"/>
      <c r="BD100" s="19">
        <f t="shared" si="203"/>
        <v>0</v>
      </c>
      <c r="BE100" s="19">
        <f t="shared" si="204"/>
        <v>0</v>
      </c>
      <c r="BF100" s="19"/>
      <c r="BG100" s="19"/>
      <c r="BH100" s="19" t="e">
        <f t="shared" si="205"/>
        <v>#DIV/0!</v>
      </c>
      <c r="BI100" s="19">
        <f t="shared" si="206"/>
        <v>1</v>
      </c>
      <c r="BJ100" s="19">
        <f t="shared" si="186"/>
        <v>1.4306235361158564</v>
      </c>
      <c r="BK100" s="19"/>
      <c r="BL100" s="19" t="e">
        <f t="shared" si="207"/>
        <v>#DIV/0!</v>
      </c>
      <c r="BM100" s="19">
        <f t="shared" si="208"/>
        <v>1</v>
      </c>
      <c r="BN100" s="19">
        <f t="shared" si="187"/>
        <v>0.9031537175937292</v>
      </c>
      <c r="BO100" s="19"/>
      <c r="BP100" s="19" t="e">
        <f t="shared" si="210"/>
        <v>#DIV/0!</v>
      </c>
      <c r="BQ100" s="19">
        <f t="shared" si="209"/>
        <v>1</v>
      </c>
      <c r="BR100" s="19">
        <f t="shared" si="188"/>
        <v>1.1807161798367676</v>
      </c>
      <c r="BU100" s="90"/>
      <c r="CD100" s="89"/>
      <c r="CF100" s="112">
        <f t="shared" si="189"/>
        <v>0</v>
      </c>
      <c r="CG100" s="112">
        <f t="shared" si="190"/>
        <v>0</v>
      </c>
      <c r="CH100" s="112">
        <f t="shared" si="191"/>
        <v>0</v>
      </c>
      <c r="CI100" s="112"/>
      <c r="CJ100" s="112"/>
      <c r="CK100" s="112"/>
      <c r="CL100" s="112"/>
      <c r="CM100" s="112"/>
      <c r="CN100" s="112"/>
    </row>
    <row r="101" spans="1:92" hidden="1" x14ac:dyDescent="0.2">
      <c r="A101" s="86" t="str">
        <f t="shared" si="192"/>
        <v>Delivered</v>
      </c>
      <c r="B101" s="86">
        <f t="shared" si="193"/>
        <v>1956</v>
      </c>
      <c r="D101" s="108"/>
      <c r="E101" s="108"/>
      <c r="F101" s="108"/>
      <c r="G101" s="108"/>
      <c r="H101" s="126"/>
      <c r="I101" s="126"/>
      <c r="J101" s="126"/>
      <c r="P101" s="109">
        <f>Manufacturing!BZ185</f>
        <v>1.4688539556746714</v>
      </c>
      <c r="Q101" s="109" t="e">
        <f>#REF!</f>
        <v>#REF!</v>
      </c>
      <c r="R101" s="109"/>
      <c r="S101" s="109">
        <f>Manufacturing!CD185</f>
        <v>1.2422147753535824</v>
      </c>
      <c r="T101" s="110">
        <v>1</v>
      </c>
      <c r="V101" s="112"/>
      <c r="W101" s="113"/>
      <c r="X101" s="112"/>
      <c r="Y101" s="112"/>
      <c r="Z101" s="112"/>
      <c r="AA101" s="112"/>
      <c r="AB101" s="112"/>
      <c r="AC101" s="112"/>
      <c r="AD101" s="112"/>
      <c r="AG101" s="89"/>
      <c r="AI101" s="109" t="e">
        <f t="shared" si="182"/>
        <v>#DIV/0!</v>
      </c>
      <c r="AJ101" s="109" t="e">
        <f t="shared" si="183"/>
        <v>#DIV/0!</v>
      </c>
      <c r="AL101" s="109" t="e">
        <f t="shared" si="194"/>
        <v>#DIV/0!</v>
      </c>
      <c r="AM101" s="109" t="e">
        <f t="shared" si="195"/>
        <v>#DIV/0!</v>
      </c>
      <c r="AN101" s="109" t="e">
        <f t="shared" si="196"/>
        <v>#DIV/0!</v>
      </c>
      <c r="AO101" s="109"/>
      <c r="AP101" s="109" t="e">
        <f t="shared" si="197"/>
        <v>#DIV/0!</v>
      </c>
      <c r="AQ101" s="109" t="e">
        <f t="shared" si="198"/>
        <v>#DIV/0!</v>
      </c>
      <c r="AT101" s="19">
        <f t="shared" si="199"/>
        <v>0</v>
      </c>
      <c r="AU101" s="19" t="e">
        <f t="shared" si="200"/>
        <v>#REF!</v>
      </c>
      <c r="AV101" s="19"/>
      <c r="AW101" s="19" t="e">
        <f t="shared" si="184"/>
        <v>#DIV/0!</v>
      </c>
      <c r="AX101" s="19" t="e">
        <f t="shared" si="185"/>
        <v>#DIV/0!</v>
      </c>
      <c r="AY101" s="19"/>
      <c r="AZ101" s="19" t="e">
        <f t="shared" si="201"/>
        <v>#DIV/0!</v>
      </c>
      <c r="BA101" s="19" t="e">
        <f t="shared" si="202"/>
        <v>#DIV/0!</v>
      </c>
      <c r="BB101" s="19"/>
      <c r="BC101" s="19"/>
      <c r="BD101" s="19">
        <f t="shared" si="203"/>
        <v>0</v>
      </c>
      <c r="BE101" s="19">
        <f t="shared" si="204"/>
        <v>0</v>
      </c>
      <c r="BF101" s="19"/>
      <c r="BG101" s="19"/>
      <c r="BH101" s="19" t="e">
        <f t="shared" si="205"/>
        <v>#DIV/0!</v>
      </c>
      <c r="BI101" s="19">
        <f t="shared" si="206"/>
        <v>1</v>
      </c>
      <c r="BJ101" s="19">
        <f t="shared" si="186"/>
        <v>1.4306235361158564</v>
      </c>
      <c r="BK101" s="19"/>
      <c r="BL101" s="19" t="e">
        <f t="shared" si="207"/>
        <v>#DIV/0!</v>
      </c>
      <c r="BM101" s="19">
        <f t="shared" si="208"/>
        <v>1</v>
      </c>
      <c r="BN101" s="19">
        <f t="shared" si="187"/>
        <v>0.9031537175937292</v>
      </c>
      <c r="BO101" s="19"/>
      <c r="BP101" s="19" t="e">
        <f t="shared" si="210"/>
        <v>#DIV/0!</v>
      </c>
      <c r="BQ101" s="19">
        <f t="shared" si="209"/>
        <v>1</v>
      </c>
      <c r="BR101" s="19">
        <f t="shared" si="188"/>
        <v>1.1807161798367676</v>
      </c>
      <c r="BU101" s="90"/>
      <c r="CD101" s="89"/>
      <c r="CF101" s="112">
        <f t="shared" si="189"/>
        <v>0</v>
      </c>
      <c r="CG101" s="112">
        <f t="shared" si="190"/>
        <v>0</v>
      </c>
      <c r="CH101" s="112">
        <f t="shared" si="191"/>
        <v>0</v>
      </c>
      <c r="CI101" s="112"/>
      <c r="CJ101" s="112"/>
      <c r="CK101" s="112"/>
      <c r="CL101" s="112"/>
      <c r="CM101" s="112"/>
      <c r="CN101" s="112"/>
    </row>
    <row r="102" spans="1:92" hidden="1" x14ac:dyDescent="0.2">
      <c r="A102" s="86" t="str">
        <f t="shared" si="192"/>
        <v>Delivered</v>
      </c>
      <c r="B102" s="86">
        <f t="shared" si="193"/>
        <v>1957</v>
      </c>
      <c r="D102" s="108"/>
      <c r="E102" s="108"/>
      <c r="F102" s="108"/>
      <c r="G102" s="108"/>
      <c r="H102" s="126"/>
      <c r="I102" s="126"/>
      <c r="J102" s="126"/>
      <c r="P102" s="109">
        <f>Manufacturing!BZ186</f>
        <v>1.4688539556746714</v>
      </c>
      <c r="Q102" s="109" t="e">
        <f>#REF!</f>
        <v>#REF!</v>
      </c>
      <c r="R102" s="109"/>
      <c r="S102" s="109">
        <f>Manufacturing!CD186</f>
        <v>1.2422147753535824</v>
      </c>
      <c r="T102" s="110">
        <v>1</v>
      </c>
      <c r="V102" s="112"/>
      <c r="W102" s="113"/>
      <c r="X102" s="112"/>
      <c r="Y102" s="112"/>
      <c r="Z102" s="112"/>
      <c r="AA102" s="112"/>
      <c r="AB102" s="112"/>
      <c r="AC102" s="112"/>
      <c r="AD102" s="112"/>
      <c r="AG102" s="89"/>
      <c r="AI102" s="109" t="e">
        <f t="shared" si="182"/>
        <v>#DIV/0!</v>
      </c>
      <c r="AJ102" s="109" t="e">
        <f t="shared" si="183"/>
        <v>#DIV/0!</v>
      </c>
      <c r="AL102" s="109" t="e">
        <f t="shared" si="194"/>
        <v>#DIV/0!</v>
      </c>
      <c r="AM102" s="109" t="e">
        <f t="shared" si="195"/>
        <v>#DIV/0!</v>
      </c>
      <c r="AN102" s="109" t="e">
        <f t="shared" si="196"/>
        <v>#DIV/0!</v>
      </c>
      <c r="AO102" s="109"/>
      <c r="AP102" s="109" t="e">
        <f t="shared" si="197"/>
        <v>#DIV/0!</v>
      </c>
      <c r="AQ102" s="109" t="e">
        <f t="shared" si="198"/>
        <v>#DIV/0!</v>
      </c>
      <c r="AT102" s="19">
        <f t="shared" si="199"/>
        <v>0</v>
      </c>
      <c r="AU102" s="19" t="e">
        <f t="shared" si="200"/>
        <v>#REF!</v>
      </c>
      <c r="AV102" s="19"/>
      <c r="AW102" s="19" t="e">
        <f t="shared" si="184"/>
        <v>#DIV/0!</v>
      </c>
      <c r="AX102" s="19" t="e">
        <f t="shared" si="185"/>
        <v>#DIV/0!</v>
      </c>
      <c r="AY102" s="19"/>
      <c r="AZ102" s="19" t="e">
        <f t="shared" si="201"/>
        <v>#DIV/0!</v>
      </c>
      <c r="BA102" s="19" t="e">
        <f t="shared" si="202"/>
        <v>#DIV/0!</v>
      </c>
      <c r="BB102" s="19"/>
      <c r="BC102" s="19"/>
      <c r="BD102" s="19">
        <f t="shared" si="203"/>
        <v>0</v>
      </c>
      <c r="BE102" s="19">
        <f t="shared" si="204"/>
        <v>0</v>
      </c>
      <c r="BF102" s="19"/>
      <c r="BG102" s="19"/>
      <c r="BH102" s="19" t="e">
        <f t="shared" si="205"/>
        <v>#DIV/0!</v>
      </c>
      <c r="BI102" s="19">
        <f t="shared" si="206"/>
        <v>1</v>
      </c>
      <c r="BJ102" s="19">
        <f t="shared" si="186"/>
        <v>1.4306235361158564</v>
      </c>
      <c r="BK102" s="19"/>
      <c r="BL102" s="19" t="e">
        <f t="shared" si="207"/>
        <v>#DIV/0!</v>
      </c>
      <c r="BM102" s="19">
        <f t="shared" si="208"/>
        <v>1</v>
      </c>
      <c r="BN102" s="19">
        <f t="shared" si="187"/>
        <v>0.9031537175937292</v>
      </c>
      <c r="BO102" s="19"/>
      <c r="BP102" s="19" t="e">
        <f t="shared" si="210"/>
        <v>#DIV/0!</v>
      </c>
      <c r="BQ102" s="19">
        <f t="shared" si="209"/>
        <v>1</v>
      </c>
      <c r="BR102" s="19">
        <f t="shared" si="188"/>
        <v>1.1807161798367676</v>
      </c>
      <c r="BU102" s="90"/>
      <c r="CD102" s="89"/>
      <c r="CF102" s="112">
        <f t="shared" si="189"/>
        <v>0</v>
      </c>
      <c r="CG102" s="112">
        <f t="shared" si="190"/>
        <v>0</v>
      </c>
      <c r="CH102" s="112">
        <f t="shared" si="191"/>
        <v>0</v>
      </c>
      <c r="CI102" s="112"/>
      <c r="CJ102" s="112"/>
      <c r="CK102" s="112"/>
      <c r="CL102" s="112"/>
      <c r="CM102" s="112"/>
      <c r="CN102" s="112"/>
    </row>
    <row r="103" spans="1:92" hidden="1" x14ac:dyDescent="0.2">
      <c r="A103" s="86" t="str">
        <f t="shared" si="192"/>
        <v>Delivered</v>
      </c>
      <c r="B103" s="86">
        <f t="shared" si="193"/>
        <v>1958</v>
      </c>
      <c r="D103" s="108"/>
      <c r="E103" s="108"/>
      <c r="F103" s="108"/>
      <c r="G103" s="108"/>
      <c r="H103" s="126"/>
      <c r="I103" s="126"/>
      <c r="J103" s="126"/>
      <c r="P103" s="109">
        <f>Manufacturing!BZ187</f>
        <v>1.4688539556746714</v>
      </c>
      <c r="Q103" s="109" t="e">
        <f>#REF!</f>
        <v>#REF!</v>
      </c>
      <c r="R103" s="109"/>
      <c r="S103" s="109">
        <f>Manufacturing!CD187</f>
        <v>1.2422147753535824</v>
      </c>
      <c r="T103" s="110">
        <v>1</v>
      </c>
      <c r="V103" s="112"/>
      <c r="W103" s="113"/>
      <c r="X103" s="112"/>
      <c r="Y103" s="112"/>
      <c r="Z103" s="112"/>
      <c r="AA103" s="112"/>
      <c r="AB103" s="112"/>
      <c r="AC103" s="112"/>
      <c r="AD103" s="112"/>
      <c r="AG103" s="89"/>
      <c r="AI103" s="109" t="e">
        <f t="shared" si="182"/>
        <v>#DIV/0!</v>
      </c>
      <c r="AJ103" s="109" t="e">
        <f t="shared" si="183"/>
        <v>#DIV/0!</v>
      </c>
      <c r="AL103" s="109" t="e">
        <f t="shared" si="194"/>
        <v>#DIV/0!</v>
      </c>
      <c r="AM103" s="109" t="e">
        <f t="shared" si="195"/>
        <v>#DIV/0!</v>
      </c>
      <c r="AN103" s="109" t="e">
        <f t="shared" si="196"/>
        <v>#DIV/0!</v>
      </c>
      <c r="AO103" s="109"/>
      <c r="AP103" s="109" t="e">
        <f t="shared" si="197"/>
        <v>#DIV/0!</v>
      </c>
      <c r="AQ103" s="109" t="e">
        <f t="shared" si="198"/>
        <v>#DIV/0!</v>
      </c>
      <c r="AT103" s="19">
        <f t="shared" si="199"/>
        <v>0</v>
      </c>
      <c r="AU103" s="19" t="e">
        <f t="shared" si="200"/>
        <v>#REF!</v>
      </c>
      <c r="AV103" s="19"/>
      <c r="AW103" s="19" t="e">
        <f t="shared" si="184"/>
        <v>#DIV/0!</v>
      </c>
      <c r="AX103" s="19" t="e">
        <f t="shared" si="185"/>
        <v>#DIV/0!</v>
      </c>
      <c r="AY103" s="19"/>
      <c r="AZ103" s="19" t="e">
        <f t="shared" si="201"/>
        <v>#DIV/0!</v>
      </c>
      <c r="BA103" s="19" t="e">
        <f t="shared" si="202"/>
        <v>#DIV/0!</v>
      </c>
      <c r="BB103" s="19"/>
      <c r="BC103" s="19"/>
      <c r="BD103" s="19">
        <f t="shared" si="203"/>
        <v>0</v>
      </c>
      <c r="BE103" s="19">
        <f t="shared" si="204"/>
        <v>0</v>
      </c>
      <c r="BF103" s="19"/>
      <c r="BG103" s="19"/>
      <c r="BH103" s="19" t="e">
        <f t="shared" si="205"/>
        <v>#DIV/0!</v>
      </c>
      <c r="BI103" s="19">
        <f t="shared" si="206"/>
        <v>1</v>
      </c>
      <c r="BJ103" s="19">
        <f t="shared" si="186"/>
        <v>1.4306235361158564</v>
      </c>
      <c r="BK103" s="19"/>
      <c r="BL103" s="19" t="e">
        <f t="shared" si="207"/>
        <v>#DIV/0!</v>
      </c>
      <c r="BM103" s="19">
        <f t="shared" si="208"/>
        <v>1</v>
      </c>
      <c r="BN103" s="19">
        <f t="shared" si="187"/>
        <v>0.9031537175937292</v>
      </c>
      <c r="BO103" s="19"/>
      <c r="BP103" s="19" t="e">
        <f t="shared" si="210"/>
        <v>#DIV/0!</v>
      </c>
      <c r="BQ103" s="19">
        <f t="shared" si="209"/>
        <v>1</v>
      </c>
      <c r="BR103" s="19">
        <f t="shared" si="188"/>
        <v>1.1807161798367676</v>
      </c>
      <c r="BU103" s="90"/>
      <c r="CD103" s="89"/>
      <c r="CF103" s="112">
        <f t="shared" si="189"/>
        <v>0</v>
      </c>
      <c r="CG103" s="112">
        <f t="shared" si="190"/>
        <v>0</v>
      </c>
      <c r="CH103" s="112">
        <f t="shared" si="191"/>
        <v>0</v>
      </c>
      <c r="CI103" s="112"/>
      <c r="CJ103" s="112"/>
      <c r="CK103" s="112"/>
      <c r="CL103" s="112"/>
      <c r="CM103" s="112"/>
      <c r="CN103" s="112"/>
    </row>
    <row r="104" spans="1:92" hidden="1" x14ac:dyDescent="0.2">
      <c r="A104" s="86" t="str">
        <f t="shared" si="192"/>
        <v>Delivered</v>
      </c>
      <c r="B104" s="86">
        <f t="shared" si="193"/>
        <v>1959</v>
      </c>
      <c r="D104" s="108"/>
      <c r="E104" s="108"/>
      <c r="F104" s="108"/>
      <c r="G104" s="108"/>
      <c r="H104" s="126"/>
      <c r="I104" s="126"/>
      <c r="J104" s="126"/>
      <c r="P104" s="109">
        <f>Manufacturing!BZ188</f>
        <v>1.4688539556746714</v>
      </c>
      <c r="Q104" s="109" t="e">
        <f>#REF!</f>
        <v>#REF!</v>
      </c>
      <c r="R104" s="109"/>
      <c r="S104" s="109">
        <f>Manufacturing!CD188</f>
        <v>1.2422147753535824</v>
      </c>
      <c r="T104" s="110">
        <v>1</v>
      </c>
      <c r="V104" s="112"/>
      <c r="W104" s="113"/>
      <c r="X104" s="112"/>
      <c r="Y104" s="112"/>
      <c r="Z104" s="112"/>
      <c r="AA104" s="112"/>
      <c r="AB104" s="112"/>
      <c r="AC104" s="112"/>
      <c r="AD104" s="112"/>
      <c r="AG104" s="89"/>
      <c r="AI104" s="109" t="e">
        <f t="shared" si="182"/>
        <v>#DIV/0!</v>
      </c>
      <c r="AJ104" s="109" t="e">
        <f t="shared" si="183"/>
        <v>#DIV/0!</v>
      </c>
      <c r="AL104" s="109" t="e">
        <f t="shared" si="194"/>
        <v>#DIV/0!</v>
      </c>
      <c r="AM104" s="109" t="e">
        <f t="shared" si="195"/>
        <v>#DIV/0!</v>
      </c>
      <c r="AN104" s="109" t="e">
        <f t="shared" si="196"/>
        <v>#DIV/0!</v>
      </c>
      <c r="AO104" s="109"/>
      <c r="AP104" s="109" t="e">
        <f t="shared" si="197"/>
        <v>#DIV/0!</v>
      </c>
      <c r="AQ104" s="109" t="e">
        <f t="shared" si="198"/>
        <v>#DIV/0!</v>
      </c>
      <c r="AT104" s="19">
        <f t="shared" si="199"/>
        <v>0</v>
      </c>
      <c r="AU104" s="19" t="e">
        <f t="shared" si="200"/>
        <v>#REF!</v>
      </c>
      <c r="AV104" s="19"/>
      <c r="AW104" s="19" t="e">
        <f t="shared" si="184"/>
        <v>#DIV/0!</v>
      </c>
      <c r="AX104" s="19" t="e">
        <f t="shared" si="185"/>
        <v>#DIV/0!</v>
      </c>
      <c r="AY104" s="19"/>
      <c r="AZ104" s="19" t="e">
        <f t="shared" si="201"/>
        <v>#DIV/0!</v>
      </c>
      <c r="BA104" s="19" t="e">
        <f t="shared" si="202"/>
        <v>#DIV/0!</v>
      </c>
      <c r="BB104" s="19"/>
      <c r="BC104" s="19"/>
      <c r="BD104" s="19">
        <f t="shared" si="203"/>
        <v>0</v>
      </c>
      <c r="BE104" s="19">
        <f t="shared" si="204"/>
        <v>0</v>
      </c>
      <c r="BF104" s="19"/>
      <c r="BG104" s="19"/>
      <c r="BH104" s="19" t="e">
        <f t="shared" si="205"/>
        <v>#DIV/0!</v>
      </c>
      <c r="BI104" s="19">
        <f t="shared" si="206"/>
        <v>1</v>
      </c>
      <c r="BJ104" s="19">
        <f t="shared" si="186"/>
        <v>1.4306235361158564</v>
      </c>
      <c r="BK104" s="19"/>
      <c r="BL104" s="19" t="e">
        <f t="shared" si="207"/>
        <v>#DIV/0!</v>
      </c>
      <c r="BM104" s="19">
        <f t="shared" si="208"/>
        <v>1</v>
      </c>
      <c r="BN104" s="19">
        <f t="shared" si="187"/>
        <v>0.9031537175937292</v>
      </c>
      <c r="BO104" s="19"/>
      <c r="BP104" s="19" t="e">
        <f t="shared" si="210"/>
        <v>#DIV/0!</v>
      </c>
      <c r="BQ104" s="19">
        <f t="shared" si="209"/>
        <v>1</v>
      </c>
      <c r="BR104" s="19">
        <f t="shared" si="188"/>
        <v>1.1807161798367676</v>
      </c>
      <c r="BU104" s="90"/>
      <c r="CD104" s="89"/>
      <c r="CF104" s="112">
        <f t="shared" si="189"/>
        <v>0</v>
      </c>
      <c r="CG104" s="112">
        <f t="shared" si="190"/>
        <v>0</v>
      </c>
      <c r="CH104" s="112">
        <f t="shared" si="191"/>
        <v>0</v>
      </c>
      <c r="CI104" s="112"/>
      <c r="CJ104" s="112"/>
      <c r="CK104" s="112"/>
      <c r="CL104" s="112"/>
      <c r="CM104" s="112"/>
      <c r="CN104" s="112"/>
    </row>
    <row r="105" spans="1:92" hidden="1" x14ac:dyDescent="0.2">
      <c r="A105" s="86" t="str">
        <f t="shared" si="192"/>
        <v>Delivered</v>
      </c>
      <c r="B105" s="86">
        <f t="shared" si="193"/>
        <v>1960</v>
      </c>
      <c r="D105" s="108"/>
      <c r="E105" s="108"/>
      <c r="F105" s="108"/>
      <c r="G105" s="108"/>
      <c r="H105" s="126"/>
      <c r="I105" s="126"/>
      <c r="J105" s="126"/>
      <c r="P105" s="109">
        <f>Manufacturing!BZ189</f>
        <v>1.4688539556746714</v>
      </c>
      <c r="Q105" s="109" t="e">
        <f>#REF!</f>
        <v>#REF!</v>
      </c>
      <c r="R105" s="109"/>
      <c r="S105" s="109">
        <f>Manufacturing!CD189</f>
        <v>1.2422147753535824</v>
      </c>
      <c r="T105" s="110">
        <v>1</v>
      </c>
      <c r="V105" s="112"/>
      <c r="W105" s="113"/>
      <c r="X105" s="112"/>
      <c r="Y105" s="112"/>
      <c r="Z105" s="112"/>
      <c r="AA105" s="112"/>
      <c r="AB105" s="112"/>
      <c r="AC105" s="112"/>
      <c r="AD105" s="112"/>
      <c r="AG105" s="89"/>
      <c r="AI105" s="109" t="e">
        <f t="shared" si="182"/>
        <v>#DIV/0!</v>
      </c>
      <c r="AJ105" s="109" t="e">
        <f t="shared" si="183"/>
        <v>#DIV/0!</v>
      </c>
      <c r="AL105" s="109" t="e">
        <f t="shared" si="194"/>
        <v>#DIV/0!</v>
      </c>
      <c r="AM105" s="109" t="e">
        <f t="shared" si="195"/>
        <v>#DIV/0!</v>
      </c>
      <c r="AN105" s="109" t="e">
        <f t="shared" si="196"/>
        <v>#DIV/0!</v>
      </c>
      <c r="AO105" s="109"/>
      <c r="AP105" s="109" t="e">
        <f t="shared" si="197"/>
        <v>#DIV/0!</v>
      </c>
      <c r="AQ105" s="109" t="e">
        <f t="shared" si="198"/>
        <v>#DIV/0!</v>
      </c>
      <c r="AT105" s="19">
        <f t="shared" si="199"/>
        <v>0</v>
      </c>
      <c r="AU105" s="19" t="e">
        <f t="shared" si="200"/>
        <v>#REF!</v>
      </c>
      <c r="AV105" s="19"/>
      <c r="AW105" s="19" t="e">
        <f t="shared" si="184"/>
        <v>#DIV/0!</v>
      </c>
      <c r="AX105" s="19" t="e">
        <f t="shared" si="185"/>
        <v>#DIV/0!</v>
      </c>
      <c r="AY105" s="19"/>
      <c r="AZ105" s="19" t="e">
        <f t="shared" si="201"/>
        <v>#DIV/0!</v>
      </c>
      <c r="BA105" s="19" t="e">
        <f t="shared" si="202"/>
        <v>#DIV/0!</v>
      </c>
      <c r="BB105" s="19"/>
      <c r="BC105" s="19"/>
      <c r="BD105" s="19">
        <f t="shared" si="203"/>
        <v>0</v>
      </c>
      <c r="BE105" s="19">
        <f t="shared" si="204"/>
        <v>0</v>
      </c>
      <c r="BF105" s="19"/>
      <c r="BG105" s="19"/>
      <c r="BH105" s="19" t="e">
        <f t="shared" si="205"/>
        <v>#DIV/0!</v>
      </c>
      <c r="BI105" s="19">
        <f t="shared" si="206"/>
        <v>1</v>
      </c>
      <c r="BJ105" s="19">
        <f t="shared" si="186"/>
        <v>1.4306235361158564</v>
      </c>
      <c r="BK105" s="19"/>
      <c r="BL105" s="19" t="e">
        <f t="shared" si="207"/>
        <v>#DIV/0!</v>
      </c>
      <c r="BM105" s="19">
        <f t="shared" si="208"/>
        <v>1</v>
      </c>
      <c r="BN105" s="19">
        <f t="shared" si="187"/>
        <v>0.9031537175937292</v>
      </c>
      <c r="BO105" s="19"/>
      <c r="BP105" s="19" t="e">
        <f t="shared" si="210"/>
        <v>#DIV/0!</v>
      </c>
      <c r="BQ105" s="19">
        <f t="shared" si="209"/>
        <v>1</v>
      </c>
      <c r="BR105" s="19">
        <f t="shared" si="188"/>
        <v>1.1807161798367676</v>
      </c>
      <c r="BU105" s="90"/>
      <c r="CD105" s="89"/>
      <c r="CF105" s="112">
        <f t="shared" si="189"/>
        <v>0</v>
      </c>
      <c r="CG105" s="112">
        <f t="shared" si="190"/>
        <v>0</v>
      </c>
      <c r="CH105" s="112">
        <f t="shared" si="191"/>
        <v>0</v>
      </c>
      <c r="CI105" s="112"/>
      <c r="CJ105" s="112"/>
      <c r="CK105" s="112"/>
      <c r="CL105" s="112"/>
      <c r="CM105" s="112"/>
      <c r="CN105" s="112"/>
    </row>
    <row r="106" spans="1:92" hidden="1" x14ac:dyDescent="0.2">
      <c r="A106" s="86" t="str">
        <f t="shared" si="192"/>
        <v>Delivered</v>
      </c>
      <c r="B106" s="86">
        <f t="shared" si="193"/>
        <v>1961</v>
      </c>
      <c r="D106" s="108"/>
      <c r="E106" s="108"/>
      <c r="F106" s="108"/>
      <c r="G106" s="108"/>
      <c r="H106" s="126"/>
      <c r="I106" s="126"/>
      <c r="J106" s="126"/>
      <c r="P106" s="109">
        <f>Manufacturing!BZ190</f>
        <v>1.4688539556746714</v>
      </c>
      <c r="Q106" s="109" t="e">
        <f>#REF!</f>
        <v>#REF!</v>
      </c>
      <c r="R106" s="109"/>
      <c r="S106" s="109">
        <f>Manufacturing!CD190</f>
        <v>1.2422147753535824</v>
      </c>
      <c r="T106" s="110">
        <v>1</v>
      </c>
      <c r="V106" s="112"/>
      <c r="W106" s="113"/>
      <c r="X106" s="112"/>
      <c r="Y106" s="112"/>
      <c r="Z106" s="112"/>
      <c r="AA106" s="112"/>
      <c r="AB106" s="112"/>
      <c r="AC106" s="112"/>
      <c r="AD106" s="112"/>
      <c r="AG106" s="89"/>
      <c r="AI106" s="109" t="e">
        <f t="shared" si="182"/>
        <v>#DIV/0!</v>
      </c>
      <c r="AJ106" s="109" t="e">
        <f t="shared" si="183"/>
        <v>#DIV/0!</v>
      </c>
      <c r="AL106" s="109" t="e">
        <f t="shared" si="194"/>
        <v>#DIV/0!</v>
      </c>
      <c r="AM106" s="109" t="e">
        <f t="shared" si="195"/>
        <v>#DIV/0!</v>
      </c>
      <c r="AN106" s="109" t="e">
        <f t="shared" si="196"/>
        <v>#DIV/0!</v>
      </c>
      <c r="AO106" s="109"/>
      <c r="AP106" s="109" t="e">
        <f t="shared" si="197"/>
        <v>#DIV/0!</v>
      </c>
      <c r="AQ106" s="109" t="e">
        <f t="shared" si="198"/>
        <v>#DIV/0!</v>
      </c>
      <c r="AT106" s="19">
        <f t="shared" si="199"/>
        <v>0</v>
      </c>
      <c r="AU106" s="19" t="e">
        <f t="shared" si="200"/>
        <v>#REF!</v>
      </c>
      <c r="AV106" s="19"/>
      <c r="AW106" s="19" t="e">
        <f t="shared" si="184"/>
        <v>#DIV/0!</v>
      </c>
      <c r="AX106" s="19" t="e">
        <f t="shared" si="185"/>
        <v>#DIV/0!</v>
      </c>
      <c r="AY106" s="19"/>
      <c r="AZ106" s="19" t="e">
        <f t="shared" si="201"/>
        <v>#DIV/0!</v>
      </c>
      <c r="BA106" s="19" t="e">
        <f t="shared" si="202"/>
        <v>#DIV/0!</v>
      </c>
      <c r="BB106" s="19"/>
      <c r="BC106" s="19"/>
      <c r="BD106" s="19">
        <f t="shared" si="203"/>
        <v>0</v>
      </c>
      <c r="BE106" s="19">
        <f t="shared" si="204"/>
        <v>0</v>
      </c>
      <c r="BF106" s="19"/>
      <c r="BG106" s="19"/>
      <c r="BH106" s="19" t="e">
        <f t="shared" si="205"/>
        <v>#DIV/0!</v>
      </c>
      <c r="BI106" s="19">
        <f t="shared" si="206"/>
        <v>1</v>
      </c>
      <c r="BJ106" s="19">
        <f t="shared" si="186"/>
        <v>1.4306235361158564</v>
      </c>
      <c r="BK106" s="19"/>
      <c r="BL106" s="19" t="e">
        <f t="shared" si="207"/>
        <v>#DIV/0!</v>
      </c>
      <c r="BM106" s="19">
        <f t="shared" si="208"/>
        <v>1</v>
      </c>
      <c r="BN106" s="19">
        <f t="shared" si="187"/>
        <v>0.9031537175937292</v>
      </c>
      <c r="BO106" s="19"/>
      <c r="BP106" s="19" t="e">
        <f t="shared" si="210"/>
        <v>#DIV/0!</v>
      </c>
      <c r="BQ106" s="19">
        <f t="shared" si="209"/>
        <v>1</v>
      </c>
      <c r="BR106" s="19">
        <f t="shared" si="188"/>
        <v>1.1807161798367676</v>
      </c>
      <c r="BU106" s="90"/>
      <c r="CD106" s="89"/>
      <c r="CF106" s="112">
        <f t="shared" si="189"/>
        <v>0</v>
      </c>
      <c r="CG106" s="112">
        <f t="shared" si="190"/>
        <v>0</v>
      </c>
      <c r="CH106" s="112">
        <f t="shared" si="191"/>
        <v>0</v>
      </c>
      <c r="CI106" s="112"/>
      <c r="CJ106" s="112"/>
      <c r="CK106" s="112"/>
      <c r="CL106" s="112"/>
      <c r="CM106" s="112"/>
      <c r="CN106" s="112"/>
    </row>
    <row r="107" spans="1:92" hidden="1" x14ac:dyDescent="0.2">
      <c r="A107" s="86" t="str">
        <f t="shared" si="192"/>
        <v>Delivered</v>
      </c>
      <c r="B107" s="86">
        <f t="shared" si="193"/>
        <v>1962</v>
      </c>
      <c r="D107" s="108"/>
      <c r="E107" s="108"/>
      <c r="F107" s="108"/>
      <c r="G107" s="108"/>
      <c r="H107" s="126"/>
      <c r="I107" s="126"/>
      <c r="J107" s="126"/>
      <c r="P107" s="109">
        <f>Manufacturing!BZ191</f>
        <v>1.4688539556746714</v>
      </c>
      <c r="Q107" s="109" t="e">
        <f>#REF!</f>
        <v>#REF!</v>
      </c>
      <c r="R107" s="109"/>
      <c r="S107" s="109">
        <f>Manufacturing!CD191</f>
        <v>1.2422147753535824</v>
      </c>
      <c r="T107" s="110">
        <v>1</v>
      </c>
      <c r="V107" s="112"/>
      <c r="W107" s="113"/>
      <c r="X107" s="112"/>
      <c r="Y107" s="112"/>
      <c r="Z107" s="112"/>
      <c r="AA107" s="112"/>
      <c r="AB107" s="112"/>
      <c r="AC107" s="112"/>
      <c r="AD107" s="112"/>
      <c r="AG107" s="89"/>
      <c r="AI107" s="109" t="e">
        <f t="shared" si="182"/>
        <v>#DIV/0!</v>
      </c>
      <c r="AJ107" s="109" t="e">
        <f t="shared" si="183"/>
        <v>#DIV/0!</v>
      </c>
      <c r="AL107" s="109" t="e">
        <f t="shared" si="194"/>
        <v>#DIV/0!</v>
      </c>
      <c r="AM107" s="109" t="e">
        <f t="shared" si="195"/>
        <v>#DIV/0!</v>
      </c>
      <c r="AN107" s="109" t="e">
        <f t="shared" si="196"/>
        <v>#DIV/0!</v>
      </c>
      <c r="AO107" s="109"/>
      <c r="AP107" s="109" t="e">
        <f t="shared" si="197"/>
        <v>#DIV/0!</v>
      </c>
      <c r="AQ107" s="109" t="e">
        <f t="shared" si="198"/>
        <v>#DIV/0!</v>
      </c>
      <c r="AT107" s="19">
        <f t="shared" si="199"/>
        <v>0</v>
      </c>
      <c r="AU107" s="19" t="e">
        <f t="shared" si="200"/>
        <v>#REF!</v>
      </c>
      <c r="AV107" s="19"/>
      <c r="AW107" s="19" t="e">
        <f t="shared" si="184"/>
        <v>#DIV/0!</v>
      </c>
      <c r="AX107" s="19" t="e">
        <f t="shared" si="185"/>
        <v>#DIV/0!</v>
      </c>
      <c r="AY107" s="19"/>
      <c r="AZ107" s="19" t="e">
        <f t="shared" si="201"/>
        <v>#DIV/0!</v>
      </c>
      <c r="BA107" s="19" t="e">
        <f t="shared" si="202"/>
        <v>#DIV/0!</v>
      </c>
      <c r="BB107" s="19"/>
      <c r="BC107" s="19"/>
      <c r="BD107" s="19">
        <f t="shared" si="203"/>
        <v>0</v>
      </c>
      <c r="BE107" s="19">
        <f t="shared" si="204"/>
        <v>0</v>
      </c>
      <c r="BF107" s="19"/>
      <c r="BG107" s="19"/>
      <c r="BH107" s="19" t="e">
        <f t="shared" si="205"/>
        <v>#DIV/0!</v>
      </c>
      <c r="BI107" s="19">
        <f t="shared" si="206"/>
        <v>1</v>
      </c>
      <c r="BJ107" s="19">
        <f t="shared" si="186"/>
        <v>1.4306235361158564</v>
      </c>
      <c r="BK107" s="19"/>
      <c r="BL107" s="19" t="e">
        <f t="shared" si="207"/>
        <v>#DIV/0!</v>
      </c>
      <c r="BM107" s="19">
        <f t="shared" si="208"/>
        <v>1</v>
      </c>
      <c r="BN107" s="19">
        <f t="shared" si="187"/>
        <v>0.9031537175937292</v>
      </c>
      <c r="BO107" s="19"/>
      <c r="BP107" s="19" t="e">
        <f t="shared" si="210"/>
        <v>#DIV/0!</v>
      </c>
      <c r="BQ107" s="19">
        <f t="shared" si="209"/>
        <v>1</v>
      </c>
      <c r="BR107" s="19">
        <f t="shared" si="188"/>
        <v>1.1807161798367676</v>
      </c>
      <c r="BU107" s="90"/>
      <c r="CD107" s="89"/>
      <c r="CF107" s="112">
        <f t="shared" si="189"/>
        <v>0</v>
      </c>
      <c r="CG107" s="112">
        <f t="shared" si="190"/>
        <v>0</v>
      </c>
      <c r="CH107" s="112">
        <f t="shared" si="191"/>
        <v>0</v>
      </c>
      <c r="CI107" s="112"/>
      <c r="CJ107" s="112"/>
      <c r="CK107" s="112"/>
      <c r="CL107" s="112"/>
      <c r="CM107" s="112"/>
      <c r="CN107" s="112"/>
    </row>
    <row r="108" spans="1:92" hidden="1" x14ac:dyDescent="0.2">
      <c r="A108" s="86" t="str">
        <f t="shared" si="192"/>
        <v>Delivered</v>
      </c>
      <c r="B108" s="86">
        <f t="shared" si="193"/>
        <v>1963</v>
      </c>
      <c r="D108" s="108"/>
      <c r="E108" s="108"/>
      <c r="F108" s="108"/>
      <c r="G108" s="108"/>
      <c r="H108" s="126"/>
      <c r="I108" s="126"/>
      <c r="J108" s="126"/>
      <c r="P108" s="109">
        <f>Manufacturing!BZ192</f>
        <v>1.4688539556746714</v>
      </c>
      <c r="Q108" s="109" t="e">
        <f>#REF!</f>
        <v>#REF!</v>
      </c>
      <c r="R108" s="109"/>
      <c r="S108" s="109">
        <f>Manufacturing!CD192</f>
        <v>1.2422147753535824</v>
      </c>
      <c r="T108" s="110">
        <v>1</v>
      </c>
      <c r="V108" s="112"/>
      <c r="W108" s="113"/>
      <c r="X108" s="112"/>
      <c r="Y108" s="112"/>
      <c r="Z108" s="112"/>
      <c r="AA108" s="112"/>
      <c r="AB108" s="112"/>
      <c r="AC108" s="112"/>
      <c r="AD108" s="112"/>
      <c r="AG108" s="89"/>
      <c r="AI108" s="109" t="e">
        <f t="shared" si="182"/>
        <v>#DIV/0!</v>
      </c>
      <c r="AJ108" s="109" t="e">
        <f t="shared" si="183"/>
        <v>#DIV/0!</v>
      </c>
      <c r="AL108" s="109" t="e">
        <f t="shared" si="194"/>
        <v>#DIV/0!</v>
      </c>
      <c r="AM108" s="109" t="e">
        <f t="shared" si="195"/>
        <v>#DIV/0!</v>
      </c>
      <c r="AN108" s="109" t="e">
        <f t="shared" si="196"/>
        <v>#DIV/0!</v>
      </c>
      <c r="AO108" s="109"/>
      <c r="AP108" s="109" t="e">
        <f t="shared" si="197"/>
        <v>#DIV/0!</v>
      </c>
      <c r="AQ108" s="109" t="e">
        <f t="shared" si="198"/>
        <v>#DIV/0!</v>
      </c>
      <c r="AT108" s="19">
        <f t="shared" si="199"/>
        <v>0</v>
      </c>
      <c r="AU108" s="19" t="e">
        <f t="shared" si="200"/>
        <v>#REF!</v>
      </c>
      <c r="AV108" s="19"/>
      <c r="AW108" s="19" t="e">
        <f t="shared" si="184"/>
        <v>#DIV/0!</v>
      </c>
      <c r="AX108" s="19" t="e">
        <f t="shared" si="185"/>
        <v>#DIV/0!</v>
      </c>
      <c r="AY108" s="19"/>
      <c r="AZ108" s="19" t="e">
        <f t="shared" si="201"/>
        <v>#DIV/0!</v>
      </c>
      <c r="BA108" s="19" t="e">
        <f t="shared" si="202"/>
        <v>#DIV/0!</v>
      </c>
      <c r="BB108" s="19"/>
      <c r="BC108" s="19"/>
      <c r="BD108" s="19">
        <f t="shared" si="203"/>
        <v>0</v>
      </c>
      <c r="BE108" s="19">
        <f t="shared" si="204"/>
        <v>0</v>
      </c>
      <c r="BF108" s="19"/>
      <c r="BG108" s="19"/>
      <c r="BH108" s="19" t="e">
        <f t="shared" si="205"/>
        <v>#DIV/0!</v>
      </c>
      <c r="BI108" s="19">
        <f t="shared" si="206"/>
        <v>1</v>
      </c>
      <c r="BJ108" s="19">
        <f t="shared" si="186"/>
        <v>1.4306235361158564</v>
      </c>
      <c r="BK108" s="19"/>
      <c r="BL108" s="19" t="e">
        <f t="shared" si="207"/>
        <v>#DIV/0!</v>
      </c>
      <c r="BM108" s="19">
        <f t="shared" si="208"/>
        <v>1</v>
      </c>
      <c r="BN108" s="19">
        <f t="shared" si="187"/>
        <v>0.9031537175937292</v>
      </c>
      <c r="BO108" s="19"/>
      <c r="BP108" s="19" t="e">
        <f t="shared" si="210"/>
        <v>#DIV/0!</v>
      </c>
      <c r="BQ108" s="19">
        <f t="shared" si="209"/>
        <v>1</v>
      </c>
      <c r="BR108" s="19">
        <f t="shared" si="188"/>
        <v>1.1807161798367676</v>
      </c>
      <c r="BU108" s="90"/>
      <c r="CD108" s="89"/>
      <c r="CF108" s="112">
        <f t="shared" si="189"/>
        <v>0</v>
      </c>
      <c r="CG108" s="112">
        <f t="shared" si="190"/>
        <v>0</v>
      </c>
      <c r="CH108" s="112">
        <f t="shared" si="191"/>
        <v>0</v>
      </c>
      <c r="CI108" s="112"/>
      <c r="CJ108" s="112"/>
      <c r="CK108" s="112"/>
      <c r="CL108" s="112"/>
      <c r="CM108" s="112"/>
      <c r="CN108" s="112"/>
    </row>
    <row r="109" spans="1:92" hidden="1" x14ac:dyDescent="0.2">
      <c r="A109" s="86" t="str">
        <f t="shared" si="192"/>
        <v>Delivered</v>
      </c>
      <c r="B109" s="86">
        <f t="shared" si="193"/>
        <v>1964</v>
      </c>
      <c r="D109" s="108"/>
      <c r="E109" s="108"/>
      <c r="F109" s="108"/>
      <c r="G109" s="108"/>
      <c r="H109" s="126"/>
      <c r="I109" s="126"/>
      <c r="J109" s="126"/>
      <c r="P109" s="109">
        <f>Manufacturing!BZ193</f>
        <v>1.4688539556746714</v>
      </c>
      <c r="Q109" s="109" t="e">
        <f>#REF!</f>
        <v>#REF!</v>
      </c>
      <c r="R109" s="109"/>
      <c r="S109" s="109">
        <f>Manufacturing!CD193</f>
        <v>1.2422147753535824</v>
      </c>
      <c r="T109" s="110">
        <v>1</v>
      </c>
      <c r="V109" s="112"/>
      <c r="W109" s="113"/>
      <c r="X109" s="112"/>
      <c r="Y109" s="112"/>
      <c r="Z109" s="112"/>
      <c r="AA109" s="112"/>
      <c r="AB109" s="112"/>
      <c r="AC109" s="112"/>
      <c r="AD109" s="112"/>
      <c r="AG109" s="89"/>
      <c r="AI109" s="109" t="e">
        <f t="shared" si="182"/>
        <v>#DIV/0!</v>
      </c>
      <c r="AJ109" s="109" t="e">
        <f t="shared" si="183"/>
        <v>#DIV/0!</v>
      </c>
      <c r="AL109" s="109" t="e">
        <f t="shared" si="194"/>
        <v>#DIV/0!</v>
      </c>
      <c r="AM109" s="109" t="e">
        <f t="shared" si="195"/>
        <v>#DIV/0!</v>
      </c>
      <c r="AN109" s="109" t="e">
        <f t="shared" si="196"/>
        <v>#DIV/0!</v>
      </c>
      <c r="AO109" s="109"/>
      <c r="AP109" s="109" t="e">
        <f t="shared" si="197"/>
        <v>#DIV/0!</v>
      </c>
      <c r="AQ109" s="109" t="e">
        <f t="shared" si="198"/>
        <v>#DIV/0!</v>
      </c>
      <c r="AT109" s="19">
        <f t="shared" si="199"/>
        <v>0</v>
      </c>
      <c r="AU109" s="19" t="e">
        <f t="shared" si="200"/>
        <v>#REF!</v>
      </c>
      <c r="AV109" s="19"/>
      <c r="AW109" s="19" t="e">
        <f t="shared" si="184"/>
        <v>#DIV/0!</v>
      </c>
      <c r="AX109" s="19" t="e">
        <f t="shared" si="185"/>
        <v>#DIV/0!</v>
      </c>
      <c r="AY109" s="19"/>
      <c r="AZ109" s="19" t="e">
        <f t="shared" si="201"/>
        <v>#DIV/0!</v>
      </c>
      <c r="BA109" s="19" t="e">
        <f t="shared" si="202"/>
        <v>#DIV/0!</v>
      </c>
      <c r="BB109" s="19"/>
      <c r="BC109" s="19"/>
      <c r="BD109" s="19">
        <f t="shared" si="203"/>
        <v>0</v>
      </c>
      <c r="BE109" s="19">
        <f t="shared" si="204"/>
        <v>0</v>
      </c>
      <c r="BF109" s="19"/>
      <c r="BG109" s="19"/>
      <c r="BH109" s="19" t="e">
        <f t="shared" si="205"/>
        <v>#DIV/0!</v>
      </c>
      <c r="BI109" s="19">
        <f t="shared" si="206"/>
        <v>1</v>
      </c>
      <c r="BJ109" s="19">
        <f t="shared" si="186"/>
        <v>1.4306235361158564</v>
      </c>
      <c r="BK109" s="19"/>
      <c r="BL109" s="19" t="e">
        <f t="shared" si="207"/>
        <v>#DIV/0!</v>
      </c>
      <c r="BM109" s="19">
        <f t="shared" si="208"/>
        <v>1</v>
      </c>
      <c r="BN109" s="19">
        <f t="shared" si="187"/>
        <v>0.9031537175937292</v>
      </c>
      <c r="BO109" s="19"/>
      <c r="BP109" s="19" t="e">
        <f t="shared" si="210"/>
        <v>#DIV/0!</v>
      </c>
      <c r="BQ109" s="19">
        <f t="shared" si="209"/>
        <v>1</v>
      </c>
      <c r="BR109" s="19">
        <f t="shared" si="188"/>
        <v>1.1807161798367676</v>
      </c>
      <c r="BU109" s="90"/>
      <c r="CD109" s="89"/>
      <c r="CF109" s="112">
        <f t="shared" si="189"/>
        <v>0</v>
      </c>
      <c r="CG109" s="112">
        <f t="shared" si="190"/>
        <v>0</v>
      </c>
      <c r="CH109" s="112">
        <f t="shared" si="191"/>
        <v>0</v>
      </c>
      <c r="CI109" s="112"/>
      <c r="CJ109" s="112"/>
      <c r="CK109" s="112"/>
      <c r="CL109" s="112"/>
      <c r="CM109" s="112"/>
      <c r="CN109" s="112"/>
    </row>
    <row r="110" spans="1:92" hidden="1" x14ac:dyDescent="0.2">
      <c r="A110" s="86" t="str">
        <f t="shared" si="192"/>
        <v>Delivered</v>
      </c>
      <c r="B110" s="86">
        <f t="shared" si="193"/>
        <v>1965</v>
      </c>
      <c r="D110" s="108"/>
      <c r="E110" s="108"/>
      <c r="F110" s="108"/>
      <c r="G110" s="108"/>
      <c r="H110" s="126"/>
      <c r="I110" s="126"/>
      <c r="J110" s="126"/>
      <c r="P110" s="109">
        <f>Manufacturing!BZ194</f>
        <v>1.4688539556746714</v>
      </c>
      <c r="Q110" s="109" t="e">
        <f>#REF!</f>
        <v>#REF!</v>
      </c>
      <c r="R110" s="109"/>
      <c r="S110" s="109">
        <f>Manufacturing!CD194</f>
        <v>1.2422147753535824</v>
      </c>
      <c r="T110" s="110">
        <v>1</v>
      </c>
      <c r="V110" s="112"/>
      <c r="W110" s="113"/>
      <c r="X110" s="112"/>
      <c r="Y110" s="112"/>
      <c r="Z110" s="112"/>
      <c r="AA110" s="112"/>
      <c r="AB110" s="112"/>
      <c r="AC110" s="112"/>
      <c r="AD110" s="112"/>
      <c r="AG110" s="89"/>
      <c r="AI110" s="109" t="e">
        <f t="shared" si="182"/>
        <v>#DIV/0!</v>
      </c>
      <c r="AJ110" s="109" t="e">
        <f t="shared" si="183"/>
        <v>#DIV/0!</v>
      </c>
      <c r="AL110" s="109" t="e">
        <f t="shared" si="194"/>
        <v>#DIV/0!</v>
      </c>
      <c r="AM110" s="109" t="e">
        <f t="shared" si="195"/>
        <v>#DIV/0!</v>
      </c>
      <c r="AN110" s="109" t="e">
        <f t="shared" si="196"/>
        <v>#DIV/0!</v>
      </c>
      <c r="AO110" s="109"/>
      <c r="AP110" s="109" t="e">
        <f t="shared" si="197"/>
        <v>#DIV/0!</v>
      </c>
      <c r="AQ110" s="109" t="e">
        <f t="shared" si="198"/>
        <v>#DIV/0!</v>
      </c>
      <c r="AT110" s="19">
        <f t="shared" si="199"/>
        <v>0</v>
      </c>
      <c r="AU110" s="19" t="e">
        <f t="shared" si="200"/>
        <v>#REF!</v>
      </c>
      <c r="AV110" s="19"/>
      <c r="AW110" s="19" t="e">
        <f t="shared" si="184"/>
        <v>#DIV/0!</v>
      </c>
      <c r="AX110" s="19" t="e">
        <f t="shared" si="185"/>
        <v>#DIV/0!</v>
      </c>
      <c r="AY110" s="19"/>
      <c r="AZ110" s="19" t="e">
        <f t="shared" si="201"/>
        <v>#DIV/0!</v>
      </c>
      <c r="BA110" s="19" t="e">
        <f t="shared" si="202"/>
        <v>#DIV/0!</v>
      </c>
      <c r="BB110" s="19"/>
      <c r="BC110" s="19"/>
      <c r="BD110" s="19">
        <f t="shared" si="203"/>
        <v>0</v>
      </c>
      <c r="BE110" s="19">
        <f t="shared" si="204"/>
        <v>0</v>
      </c>
      <c r="BF110" s="19"/>
      <c r="BG110" s="19"/>
      <c r="BH110" s="19" t="e">
        <f t="shared" si="205"/>
        <v>#DIV/0!</v>
      </c>
      <c r="BI110" s="19">
        <f t="shared" si="206"/>
        <v>1</v>
      </c>
      <c r="BJ110" s="19">
        <f t="shared" si="186"/>
        <v>1.4306235361158564</v>
      </c>
      <c r="BK110" s="19"/>
      <c r="BL110" s="19" t="e">
        <f t="shared" si="207"/>
        <v>#DIV/0!</v>
      </c>
      <c r="BM110" s="19">
        <f t="shared" si="208"/>
        <v>1</v>
      </c>
      <c r="BN110" s="19">
        <f t="shared" si="187"/>
        <v>0.9031537175937292</v>
      </c>
      <c r="BO110" s="19"/>
      <c r="BP110" s="19" t="e">
        <f t="shared" si="210"/>
        <v>#DIV/0!</v>
      </c>
      <c r="BQ110" s="19">
        <f t="shared" si="209"/>
        <v>1</v>
      </c>
      <c r="BR110" s="19">
        <f t="shared" si="188"/>
        <v>1.1807161798367676</v>
      </c>
      <c r="BU110" s="90"/>
      <c r="CD110" s="89"/>
      <c r="CF110" s="112">
        <f t="shared" si="189"/>
        <v>0</v>
      </c>
      <c r="CG110" s="112">
        <f t="shared" si="190"/>
        <v>0</v>
      </c>
      <c r="CH110" s="112">
        <f t="shared" si="191"/>
        <v>0</v>
      </c>
      <c r="CI110" s="112"/>
      <c r="CJ110" s="112"/>
      <c r="CK110" s="112"/>
      <c r="CL110" s="112"/>
      <c r="CM110" s="112"/>
      <c r="CN110" s="112"/>
    </row>
    <row r="111" spans="1:92" hidden="1" x14ac:dyDescent="0.2">
      <c r="A111" s="86" t="str">
        <f t="shared" si="192"/>
        <v>Delivered</v>
      </c>
      <c r="B111" s="86">
        <f t="shared" si="193"/>
        <v>1966</v>
      </c>
      <c r="D111" s="108"/>
      <c r="E111" s="108"/>
      <c r="F111" s="108"/>
      <c r="G111" s="108"/>
      <c r="H111" s="126"/>
      <c r="I111" s="126"/>
      <c r="J111" s="126"/>
      <c r="P111" s="109">
        <f>Manufacturing!BZ195</f>
        <v>1.4688539556746714</v>
      </c>
      <c r="Q111" s="109" t="e">
        <f>#REF!</f>
        <v>#REF!</v>
      </c>
      <c r="R111" s="109"/>
      <c r="S111" s="109">
        <f>Manufacturing!CD195</f>
        <v>1.2422147753535824</v>
      </c>
      <c r="T111" s="110">
        <v>1</v>
      </c>
      <c r="V111" s="112"/>
      <c r="W111" s="113"/>
      <c r="X111" s="112"/>
      <c r="Y111" s="112"/>
      <c r="Z111" s="112"/>
      <c r="AA111" s="112"/>
      <c r="AB111" s="112"/>
      <c r="AC111" s="112"/>
      <c r="AD111" s="112"/>
      <c r="AG111" s="89"/>
      <c r="AI111" s="109" t="e">
        <f t="shared" si="182"/>
        <v>#DIV/0!</v>
      </c>
      <c r="AJ111" s="109" t="e">
        <f t="shared" si="183"/>
        <v>#DIV/0!</v>
      </c>
      <c r="AL111" s="109" t="e">
        <f t="shared" si="194"/>
        <v>#DIV/0!</v>
      </c>
      <c r="AM111" s="109" t="e">
        <f t="shared" si="195"/>
        <v>#DIV/0!</v>
      </c>
      <c r="AN111" s="109" t="e">
        <f t="shared" si="196"/>
        <v>#DIV/0!</v>
      </c>
      <c r="AO111" s="109"/>
      <c r="AP111" s="109" t="e">
        <f t="shared" si="197"/>
        <v>#DIV/0!</v>
      </c>
      <c r="AQ111" s="109" t="e">
        <f t="shared" si="198"/>
        <v>#DIV/0!</v>
      </c>
      <c r="AT111" s="19">
        <f t="shared" si="199"/>
        <v>0</v>
      </c>
      <c r="AU111" s="19" t="e">
        <f t="shared" si="200"/>
        <v>#REF!</v>
      </c>
      <c r="AV111" s="19"/>
      <c r="AW111" s="19" t="e">
        <f t="shared" si="184"/>
        <v>#DIV/0!</v>
      </c>
      <c r="AX111" s="19" t="e">
        <f t="shared" si="185"/>
        <v>#DIV/0!</v>
      </c>
      <c r="AY111" s="19"/>
      <c r="AZ111" s="19" t="e">
        <f t="shared" si="201"/>
        <v>#DIV/0!</v>
      </c>
      <c r="BA111" s="19" t="e">
        <f t="shared" si="202"/>
        <v>#DIV/0!</v>
      </c>
      <c r="BB111" s="19"/>
      <c r="BC111" s="19"/>
      <c r="BD111" s="19">
        <f t="shared" si="203"/>
        <v>0</v>
      </c>
      <c r="BE111" s="19">
        <f t="shared" si="204"/>
        <v>0</v>
      </c>
      <c r="BF111" s="19"/>
      <c r="BG111" s="19"/>
      <c r="BH111" s="19" t="e">
        <f t="shared" si="205"/>
        <v>#DIV/0!</v>
      </c>
      <c r="BI111" s="19">
        <f t="shared" si="206"/>
        <v>1</v>
      </c>
      <c r="BJ111" s="19">
        <f t="shared" si="186"/>
        <v>1.4306235361158564</v>
      </c>
      <c r="BK111" s="19"/>
      <c r="BL111" s="19" t="e">
        <f t="shared" si="207"/>
        <v>#DIV/0!</v>
      </c>
      <c r="BM111" s="19">
        <f t="shared" si="208"/>
        <v>1</v>
      </c>
      <c r="BN111" s="19">
        <f t="shared" si="187"/>
        <v>0.9031537175937292</v>
      </c>
      <c r="BO111" s="19"/>
      <c r="BP111" s="19" t="e">
        <f t="shared" si="210"/>
        <v>#DIV/0!</v>
      </c>
      <c r="BQ111" s="19">
        <f t="shared" si="209"/>
        <v>1</v>
      </c>
      <c r="BR111" s="19">
        <f t="shared" si="188"/>
        <v>1.1807161798367676</v>
      </c>
      <c r="BU111" s="90"/>
      <c r="CD111" s="89"/>
      <c r="CF111" s="112">
        <f t="shared" si="189"/>
        <v>0</v>
      </c>
      <c r="CG111" s="112">
        <f t="shared" si="190"/>
        <v>0</v>
      </c>
      <c r="CH111" s="112">
        <f t="shared" si="191"/>
        <v>0</v>
      </c>
      <c r="CI111" s="112"/>
      <c r="CJ111" s="112"/>
      <c r="CK111" s="112"/>
      <c r="CL111" s="112"/>
      <c r="CM111" s="112"/>
      <c r="CN111" s="112"/>
    </row>
    <row r="112" spans="1:92" hidden="1" x14ac:dyDescent="0.2">
      <c r="A112" s="86" t="str">
        <f t="shared" si="192"/>
        <v>Delivered</v>
      </c>
      <c r="B112" s="86">
        <f t="shared" si="193"/>
        <v>1967</v>
      </c>
      <c r="D112" s="108"/>
      <c r="E112" s="108"/>
      <c r="F112" s="108"/>
      <c r="G112" s="108"/>
      <c r="H112" s="126"/>
      <c r="I112" s="126"/>
      <c r="J112" s="126"/>
      <c r="P112" s="109">
        <f>Manufacturing!BZ196</f>
        <v>1.4688539556746714</v>
      </c>
      <c r="Q112" s="109" t="e">
        <f>#REF!</f>
        <v>#REF!</v>
      </c>
      <c r="R112" s="109"/>
      <c r="S112" s="109">
        <f>Manufacturing!CD196</f>
        <v>1.2422147753535824</v>
      </c>
      <c r="T112" s="110">
        <v>1</v>
      </c>
      <c r="V112" s="112"/>
      <c r="W112" s="113"/>
      <c r="X112" s="112"/>
      <c r="Y112" s="112"/>
      <c r="Z112" s="112"/>
      <c r="AA112" s="112"/>
      <c r="AB112" s="112"/>
      <c r="AC112" s="112"/>
      <c r="AD112" s="112"/>
      <c r="AG112" s="89"/>
      <c r="AI112" s="109" t="e">
        <f t="shared" si="182"/>
        <v>#DIV/0!</v>
      </c>
      <c r="AJ112" s="109" t="e">
        <f t="shared" si="183"/>
        <v>#DIV/0!</v>
      </c>
      <c r="AL112" s="109" t="e">
        <f t="shared" si="194"/>
        <v>#DIV/0!</v>
      </c>
      <c r="AM112" s="109" t="e">
        <f t="shared" si="195"/>
        <v>#DIV/0!</v>
      </c>
      <c r="AN112" s="109" t="e">
        <f t="shared" si="196"/>
        <v>#DIV/0!</v>
      </c>
      <c r="AO112" s="109"/>
      <c r="AP112" s="109" t="e">
        <f t="shared" si="197"/>
        <v>#DIV/0!</v>
      </c>
      <c r="AQ112" s="109" t="e">
        <f t="shared" si="198"/>
        <v>#DIV/0!</v>
      </c>
      <c r="AT112" s="19">
        <f t="shared" si="199"/>
        <v>0</v>
      </c>
      <c r="AU112" s="19" t="e">
        <f t="shared" si="200"/>
        <v>#REF!</v>
      </c>
      <c r="AV112" s="19"/>
      <c r="AW112" s="19" t="e">
        <f t="shared" si="184"/>
        <v>#DIV/0!</v>
      </c>
      <c r="AX112" s="19" t="e">
        <f t="shared" si="185"/>
        <v>#DIV/0!</v>
      </c>
      <c r="AY112" s="19"/>
      <c r="AZ112" s="19" t="e">
        <f t="shared" si="201"/>
        <v>#DIV/0!</v>
      </c>
      <c r="BA112" s="19" t="e">
        <f t="shared" si="202"/>
        <v>#DIV/0!</v>
      </c>
      <c r="BB112" s="19"/>
      <c r="BC112" s="19"/>
      <c r="BD112" s="19">
        <f t="shared" si="203"/>
        <v>0</v>
      </c>
      <c r="BE112" s="19">
        <f t="shared" si="204"/>
        <v>0</v>
      </c>
      <c r="BF112" s="19"/>
      <c r="BG112" s="19"/>
      <c r="BH112" s="19" t="e">
        <f t="shared" si="205"/>
        <v>#DIV/0!</v>
      </c>
      <c r="BI112" s="19">
        <f t="shared" si="206"/>
        <v>1</v>
      </c>
      <c r="BJ112" s="19">
        <f t="shared" si="186"/>
        <v>1.4306235361158564</v>
      </c>
      <c r="BK112" s="19"/>
      <c r="BL112" s="19" t="e">
        <f t="shared" si="207"/>
        <v>#DIV/0!</v>
      </c>
      <c r="BM112" s="19">
        <f t="shared" si="208"/>
        <v>1</v>
      </c>
      <c r="BN112" s="19">
        <f t="shared" si="187"/>
        <v>0.9031537175937292</v>
      </c>
      <c r="BO112" s="19"/>
      <c r="BP112" s="19" t="e">
        <f t="shared" si="210"/>
        <v>#DIV/0!</v>
      </c>
      <c r="BQ112" s="19">
        <f t="shared" si="209"/>
        <v>1</v>
      </c>
      <c r="BR112" s="19">
        <f t="shared" si="188"/>
        <v>1.1807161798367676</v>
      </c>
      <c r="BU112" s="90"/>
      <c r="CD112" s="89"/>
      <c r="CF112" s="112">
        <f t="shared" si="189"/>
        <v>0</v>
      </c>
      <c r="CG112" s="112">
        <f t="shared" si="190"/>
        <v>0</v>
      </c>
      <c r="CH112" s="112">
        <f t="shared" si="191"/>
        <v>0</v>
      </c>
      <c r="CI112" s="112"/>
      <c r="CJ112" s="112"/>
      <c r="CK112" s="112"/>
      <c r="CL112" s="112"/>
      <c r="CM112" s="112"/>
      <c r="CN112" s="112"/>
    </row>
    <row r="113" spans="1:92" hidden="1" x14ac:dyDescent="0.2">
      <c r="A113" s="86" t="str">
        <f t="shared" si="192"/>
        <v>Delivered</v>
      </c>
      <c r="B113" s="86">
        <f t="shared" si="193"/>
        <v>1968</v>
      </c>
      <c r="D113" s="108"/>
      <c r="E113" s="108"/>
      <c r="F113" s="108"/>
      <c r="G113" s="108"/>
      <c r="H113" s="126"/>
      <c r="I113" s="126"/>
      <c r="J113" s="126"/>
      <c r="P113" s="109">
        <f>Manufacturing!BZ197</f>
        <v>1.4688539556746714</v>
      </c>
      <c r="Q113" s="109" t="e">
        <f>#REF!</f>
        <v>#REF!</v>
      </c>
      <c r="R113" s="109"/>
      <c r="S113" s="109">
        <f>Manufacturing!CD197</f>
        <v>1.2422147753535824</v>
      </c>
      <c r="T113" s="110">
        <v>1</v>
      </c>
      <c r="V113" s="112"/>
      <c r="W113" s="113"/>
      <c r="X113" s="112"/>
      <c r="Y113" s="112"/>
      <c r="Z113" s="112"/>
      <c r="AA113" s="112"/>
      <c r="AB113" s="112"/>
      <c r="AC113" s="112"/>
      <c r="AD113" s="112"/>
      <c r="AG113" s="89"/>
      <c r="AI113" s="109" t="e">
        <f t="shared" si="182"/>
        <v>#DIV/0!</v>
      </c>
      <c r="AJ113" s="109" t="e">
        <f t="shared" si="183"/>
        <v>#DIV/0!</v>
      </c>
      <c r="AL113" s="109" t="e">
        <f t="shared" si="194"/>
        <v>#DIV/0!</v>
      </c>
      <c r="AM113" s="109" t="e">
        <f t="shared" si="195"/>
        <v>#DIV/0!</v>
      </c>
      <c r="AN113" s="109" t="e">
        <f t="shared" si="196"/>
        <v>#DIV/0!</v>
      </c>
      <c r="AO113" s="109"/>
      <c r="AP113" s="109" t="e">
        <f t="shared" si="197"/>
        <v>#DIV/0!</v>
      </c>
      <c r="AQ113" s="109" t="e">
        <f t="shared" si="198"/>
        <v>#DIV/0!</v>
      </c>
      <c r="AT113" s="19">
        <f t="shared" si="199"/>
        <v>0</v>
      </c>
      <c r="AU113" s="19" t="e">
        <f t="shared" si="200"/>
        <v>#REF!</v>
      </c>
      <c r="AV113" s="19"/>
      <c r="AW113" s="19" t="e">
        <f t="shared" si="184"/>
        <v>#DIV/0!</v>
      </c>
      <c r="AX113" s="19" t="e">
        <f t="shared" si="185"/>
        <v>#DIV/0!</v>
      </c>
      <c r="AY113" s="19"/>
      <c r="AZ113" s="19" t="e">
        <f t="shared" si="201"/>
        <v>#DIV/0!</v>
      </c>
      <c r="BA113" s="19" t="e">
        <f t="shared" si="202"/>
        <v>#DIV/0!</v>
      </c>
      <c r="BB113" s="19"/>
      <c r="BC113" s="19"/>
      <c r="BD113" s="19">
        <f t="shared" si="203"/>
        <v>0</v>
      </c>
      <c r="BE113" s="19">
        <f t="shared" si="204"/>
        <v>0</v>
      </c>
      <c r="BF113" s="19"/>
      <c r="BG113" s="19"/>
      <c r="BH113" s="19" t="e">
        <f t="shared" si="205"/>
        <v>#DIV/0!</v>
      </c>
      <c r="BI113" s="19">
        <f t="shared" si="206"/>
        <v>1</v>
      </c>
      <c r="BJ113" s="19">
        <f t="shared" si="186"/>
        <v>1.4306235361158564</v>
      </c>
      <c r="BK113" s="19"/>
      <c r="BL113" s="19" t="e">
        <f t="shared" si="207"/>
        <v>#DIV/0!</v>
      </c>
      <c r="BM113" s="19">
        <f t="shared" si="208"/>
        <v>1</v>
      </c>
      <c r="BN113" s="19">
        <f t="shared" si="187"/>
        <v>0.9031537175937292</v>
      </c>
      <c r="BO113" s="19"/>
      <c r="BP113" s="19" t="e">
        <f t="shared" si="210"/>
        <v>#DIV/0!</v>
      </c>
      <c r="BQ113" s="19">
        <f t="shared" si="209"/>
        <v>1</v>
      </c>
      <c r="BR113" s="19">
        <f t="shared" si="188"/>
        <v>1.1807161798367676</v>
      </c>
      <c r="BU113" s="90"/>
      <c r="CD113" s="89"/>
      <c r="CF113" s="112">
        <f t="shared" si="189"/>
        <v>0</v>
      </c>
      <c r="CG113" s="112">
        <f t="shared" si="190"/>
        <v>0</v>
      </c>
      <c r="CH113" s="112">
        <f t="shared" si="191"/>
        <v>0</v>
      </c>
      <c r="CI113" s="112"/>
      <c r="CJ113" s="112"/>
      <c r="CK113" s="112"/>
      <c r="CL113" s="112"/>
      <c r="CM113" s="112"/>
      <c r="CN113" s="112"/>
    </row>
    <row r="114" spans="1:92" hidden="1" x14ac:dyDescent="0.2">
      <c r="A114" s="86" t="str">
        <f t="shared" si="192"/>
        <v>Delivered</v>
      </c>
      <c r="B114" s="86">
        <f t="shared" si="193"/>
        <v>1969</v>
      </c>
      <c r="D114" s="108"/>
      <c r="E114" s="108"/>
      <c r="F114" s="108"/>
      <c r="G114" s="108"/>
      <c r="H114" s="126"/>
      <c r="I114" s="126"/>
      <c r="J114" s="126"/>
      <c r="P114" s="109">
        <f>Manufacturing!BZ198</f>
        <v>1.4688539556746714</v>
      </c>
      <c r="Q114" s="109" t="e">
        <f>#REF!</f>
        <v>#REF!</v>
      </c>
      <c r="R114" s="109"/>
      <c r="S114" s="109">
        <f>Manufacturing!CD198</f>
        <v>1.2422147753535824</v>
      </c>
      <c r="T114" s="110">
        <v>1</v>
      </c>
      <c r="V114" s="112"/>
      <c r="W114" s="113"/>
      <c r="X114" s="112"/>
      <c r="Y114" s="112"/>
      <c r="Z114" s="112"/>
      <c r="AA114" s="112"/>
      <c r="AB114" s="112"/>
      <c r="AC114" s="112"/>
      <c r="AD114" s="112"/>
      <c r="AG114" s="89"/>
      <c r="AI114" s="109" t="e">
        <f t="shared" si="182"/>
        <v>#DIV/0!</v>
      </c>
      <c r="AJ114" s="109" t="e">
        <f t="shared" si="183"/>
        <v>#DIV/0!</v>
      </c>
      <c r="AL114" s="109" t="e">
        <f t="shared" si="194"/>
        <v>#DIV/0!</v>
      </c>
      <c r="AM114" s="109" t="e">
        <f t="shared" si="195"/>
        <v>#DIV/0!</v>
      </c>
      <c r="AN114" s="109" t="e">
        <f t="shared" si="196"/>
        <v>#DIV/0!</v>
      </c>
      <c r="AO114" s="109"/>
      <c r="AP114" s="109" t="e">
        <f t="shared" si="197"/>
        <v>#DIV/0!</v>
      </c>
      <c r="AQ114" s="109" t="e">
        <f t="shared" si="198"/>
        <v>#DIV/0!</v>
      </c>
      <c r="AT114" s="19">
        <f t="shared" si="199"/>
        <v>0</v>
      </c>
      <c r="AU114" s="19" t="e">
        <f t="shared" si="200"/>
        <v>#REF!</v>
      </c>
      <c r="AV114" s="19"/>
      <c r="AW114" s="19" t="e">
        <f t="shared" si="184"/>
        <v>#DIV/0!</v>
      </c>
      <c r="AX114" s="19" t="e">
        <f t="shared" si="185"/>
        <v>#DIV/0!</v>
      </c>
      <c r="AY114" s="19"/>
      <c r="AZ114" s="19" t="e">
        <f t="shared" si="201"/>
        <v>#DIV/0!</v>
      </c>
      <c r="BA114" s="19" t="e">
        <f t="shared" si="202"/>
        <v>#DIV/0!</v>
      </c>
      <c r="BB114" s="19"/>
      <c r="BC114" s="19"/>
      <c r="BD114" s="19">
        <f t="shared" si="203"/>
        <v>0</v>
      </c>
      <c r="BE114" s="19">
        <f t="shared" si="204"/>
        <v>0</v>
      </c>
      <c r="BF114" s="19"/>
      <c r="BG114" s="19"/>
      <c r="BH114" s="19" t="e">
        <f t="shared" si="205"/>
        <v>#DIV/0!</v>
      </c>
      <c r="BI114" s="19">
        <f t="shared" si="206"/>
        <v>1</v>
      </c>
      <c r="BJ114" s="19">
        <f t="shared" si="186"/>
        <v>1.4306235361158564</v>
      </c>
      <c r="BK114" s="19"/>
      <c r="BL114" s="19" t="e">
        <f t="shared" si="207"/>
        <v>#DIV/0!</v>
      </c>
      <c r="BM114" s="19">
        <f t="shared" si="208"/>
        <v>1</v>
      </c>
      <c r="BN114" s="19">
        <f t="shared" si="187"/>
        <v>0.9031537175937292</v>
      </c>
      <c r="BO114" s="19"/>
      <c r="BP114" s="19" t="e">
        <f t="shared" si="210"/>
        <v>#DIV/0!</v>
      </c>
      <c r="BQ114" s="19">
        <f t="shared" si="209"/>
        <v>1</v>
      </c>
      <c r="BR114" s="19">
        <f t="shared" si="188"/>
        <v>1.1807161798367676</v>
      </c>
      <c r="BU114" s="90"/>
      <c r="CD114" s="89"/>
      <c r="CF114" s="112">
        <f t="shared" si="189"/>
        <v>0</v>
      </c>
      <c r="CG114" s="112">
        <f t="shared" si="190"/>
        <v>0</v>
      </c>
      <c r="CH114" s="112">
        <f t="shared" si="191"/>
        <v>0</v>
      </c>
      <c r="CI114" s="112"/>
      <c r="CJ114" s="112"/>
      <c r="CK114" s="112"/>
      <c r="CL114" s="112"/>
      <c r="CM114" s="112"/>
      <c r="CN114" s="112"/>
    </row>
    <row r="115" spans="1:92" ht="15.75" customHeight="1" thickBot="1" x14ac:dyDescent="0.25">
      <c r="A115" s="86" t="str">
        <f t="shared" si="192"/>
        <v>Delivered</v>
      </c>
      <c r="B115" s="86">
        <f t="shared" si="193"/>
        <v>1970</v>
      </c>
      <c r="D115" s="108">
        <f t="shared" ref="D115:E134" si="211">D202+D286</f>
        <v>16493.298376888037</v>
      </c>
      <c r="E115" s="108">
        <f t="shared" si="211"/>
        <v>2683.3779404628317</v>
      </c>
      <c r="F115" s="108">
        <f>D115+E115</f>
        <v>19176.67631735087</v>
      </c>
      <c r="G115" s="108"/>
      <c r="H115" s="126">
        <f t="shared" ref="H115:J134" si="212">H31</f>
        <v>623422.21007000003</v>
      </c>
      <c r="I115" s="126">
        <f t="shared" si="212"/>
        <v>758007.34288384661</v>
      </c>
      <c r="J115" s="126">
        <f t="shared" si="212"/>
        <v>1381429.5529538468</v>
      </c>
      <c r="L115" s="79">
        <f>D115/H115*1000</f>
        <v>26.456064783184594</v>
      </c>
      <c r="M115" s="79">
        <f>E115/I115*1000</f>
        <v>3.540042145573278</v>
      </c>
      <c r="N115" s="79">
        <f>F115/J115*1000</f>
        <v>13.881762031474043</v>
      </c>
      <c r="P115" s="425">
        <f>Manufacturing!BZ199</f>
        <v>1.4688539556746714</v>
      </c>
      <c r="Q115" s="425">
        <f>NonManufacturing!CR115</f>
        <v>1.221006698149909</v>
      </c>
      <c r="R115" s="109"/>
      <c r="S115" s="425">
        <f>Manufacturing!CD199</f>
        <v>1.2422147753535824</v>
      </c>
      <c r="T115" s="425">
        <f>NonManufacturing!CV115</f>
        <v>0.8911740296119075</v>
      </c>
      <c r="V115" s="112">
        <f t="shared" ref="V115:V162" si="213">V31</f>
        <v>0.76407295073152126</v>
      </c>
      <c r="W115" s="113">
        <f t="shared" ref="W115:W156" si="214">N115/N$164</f>
        <v>1.5255719601129756</v>
      </c>
      <c r="X115" s="112">
        <f>BN115</f>
        <v>0.9031537175937292</v>
      </c>
      <c r="Y115" s="112">
        <f>BR115</f>
        <v>1.1807161798367676</v>
      </c>
      <c r="Z115" s="112">
        <f>BJ115</f>
        <v>1.4306235361158564</v>
      </c>
      <c r="AA115" s="112">
        <f>V115*X115*Y115*Z115</f>
        <v>1.1656478835151678</v>
      </c>
      <c r="AB115" s="112">
        <f t="shared" ref="AB115:AB156" si="215">F115/F$164</f>
        <v>1.1656482691167918</v>
      </c>
      <c r="AC115" s="112"/>
      <c r="AD115" s="112">
        <f>X115*Y115</f>
        <v>1.0663682072426428</v>
      </c>
      <c r="AG115" s="89"/>
      <c r="AI115" s="109">
        <f t="shared" si="182"/>
        <v>0.86007074969321251</v>
      </c>
      <c r="AJ115" s="109">
        <f t="shared" si="183"/>
        <v>0.13992925030678738</v>
      </c>
      <c r="AL115" s="109" t="e">
        <f t="shared" si="194"/>
        <v>#DIV/0!</v>
      </c>
      <c r="AM115" s="109" t="e">
        <f t="shared" si="195"/>
        <v>#DIV/0!</v>
      </c>
      <c r="AN115" s="109" t="e">
        <f t="shared" si="196"/>
        <v>#DIV/0!</v>
      </c>
      <c r="AO115" s="109"/>
      <c r="AP115" s="109" t="e">
        <f t="shared" si="197"/>
        <v>#DIV/0!</v>
      </c>
      <c r="AQ115" s="109" t="e">
        <f t="shared" si="198"/>
        <v>#DIV/0!</v>
      </c>
      <c r="AT115" s="19"/>
      <c r="AU115" s="19"/>
      <c r="AV115" s="19"/>
      <c r="AW115" s="19">
        <f t="shared" si="184"/>
        <v>0.45128773214454926</v>
      </c>
      <c r="AX115" s="19">
        <f t="shared" si="185"/>
        <v>0.54871226785545069</v>
      </c>
      <c r="AY115" s="19"/>
      <c r="AZ115" s="19" t="e">
        <f t="shared" si="201"/>
        <v>#DIV/0!</v>
      </c>
      <c r="BA115" s="19" t="e">
        <f t="shared" si="202"/>
        <v>#DIV/0!</v>
      </c>
      <c r="BB115" s="19"/>
      <c r="BC115" s="19"/>
      <c r="BD115" s="19"/>
      <c r="BE115" s="19"/>
      <c r="BF115" s="19"/>
      <c r="BG115" s="19"/>
      <c r="BH115" s="19" t="e">
        <f t="shared" si="205"/>
        <v>#DIV/0!</v>
      </c>
      <c r="BI115" s="19">
        <f t="shared" si="206"/>
        <v>1</v>
      </c>
      <c r="BJ115" s="19">
        <f t="shared" si="186"/>
        <v>1.4306235361158564</v>
      </c>
      <c r="BK115" s="19"/>
      <c r="BL115" s="19" t="e">
        <f t="shared" si="207"/>
        <v>#DIV/0!</v>
      </c>
      <c r="BM115" s="19">
        <f t="shared" si="208"/>
        <v>1</v>
      </c>
      <c r="BN115" s="19">
        <f t="shared" si="187"/>
        <v>0.9031537175937292</v>
      </c>
      <c r="BO115" s="19"/>
      <c r="BP115" s="19" t="e">
        <f t="shared" si="210"/>
        <v>#DIV/0!</v>
      </c>
      <c r="BQ115" s="19">
        <f t="shared" si="209"/>
        <v>1</v>
      </c>
      <c r="BR115" s="19">
        <f t="shared" si="188"/>
        <v>1.1807161798367676</v>
      </c>
      <c r="BU115" s="90"/>
      <c r="BX115" s="114" t="s">
        <v>237</v>
      </c>
      <c r="BY115" s="122" t="s">
        <v>272</v>
      </c>
      <c r="BZ115" s="114" t="s">
        <v>265</v>
      </c>
      <c r="CA115" s="114" t="s">
        <v>79</v>
      </c>
      <c r="CD115" s="89"/>
      <c r="CF115" s="112">
        <f t="shared" si="189"/>
        <v>0.58209538786087356</v>
      </c>
      <c r="CG115" s="112">
        <f t="shared" si="190"/>
        <v>1.689475072006652</v>
      </c>
      <c r="CH115" s="112">
        <f t="shared" si="191"/>
        <v>0.85768080598805518</v>
      </c>
      <c r="CI115" s="112">
        <f t="shared" ref="CI115:CI155" si="216">Y115/Y$165</f>
        <v>1.3318549736049885</v>
      </c>
      <c r="CJ115" s="112">
        <f t="shared" ref="CJ115:CJ155" si="217">Z115/Z$165</f>
        <v>1.4790018896618251</v>
      </c>
      <c r="CK115" s="112">
        <f t="shared" ref="CK115:CK155" si="218">AA115/AA$165</f>
        <v>0.98343467056824008</v>
      </c>
      <c r="CL115" s="112">
        <f t="shared" ref="CL115:CL155" si="219">AB115/AB$165</f>
        <v>0.9834356473209892</v>
      </c>
      <c r="CM115" s="112"/>
      <c r="CN115" s="112">
        <f t="shared" ref="CN115:CN155" si="220">AD115/AD$165</f>
        <v>1.1423064472207267</v>
      </c>
    </row>
    <row r="116" spans="1:92" x14ac:dyDescent="0.2">
      <c r="A116" s="86" t="str">
        <f t="shared" si="192"/>
        <v>Delivered</v>
      </c>
      <c r="B116" s="86">
        <f t="shared" si="193"/>
        <v>1971</v>
      </c>
      <c r="D116" s="108">
        <f t="shared" si="211"/>
        <v>16556.913533575236</v>
      </c>
      <c r="E116" s="108">
        <f t="shared" si="211"/>
        <v>2720.8515759877405</v>
      </c>
      <c r="F116" s="108">
        <f t="shared" ref="F116:F121" si="221">D116+E116</f>
        <v>19277.765109562977</v>
      </c>
      <c r="G116" s="108"/>
      <c r="H116" s="126">
        <f t="shared" si="212"/>
        <v>647414.06971999991</v>
      </c>
      <c r="I116" s="126">
        <f t="shared" si="212"/>
        <v>762348.62973730511</v>
      </c>
      <c r="J116" s="126">
        <f t="shared" si="212"/>
        <v>1409762.699457305</v>
      </c>
      <c r="L116" s="79">
        <f t="shared" ref="L116:L121" si="222">D116/H116*1000</f>
        <v>25.573916768191239</v>
      </c>
      <c r="M116" s="79">
        <f t="shared" ref="M116:M121" si="223">E116/I116*1000</f>
        <v>3.56903845544434</v>
      </c>
      <c r="N116" s="79">
        <f t="shared" ref="N116:N121" si="224">F116/J116*1000</f>
        <v>13.674475226918718</v>
      </c>
      <c r="P116" s="425">
        <f>Manufacturing!BZ200</f>
        <v>1.4571185220946454</v>
      </c>
      <c r="Q116" s="425">
        <f>NonManufacturing!CR116</f>
        <v>1.2163834450299063</v>
      </c>
      <c r="R116" s="109"/>
      <c r="S116" s="425">
        <f>Manufacturing!CD200</f>
        <v>1.2104656617450062</v>
      </c>
      <c r="T116" s="425">
        <f>NonManufacturing!CV116</f>
        <v>0.90188852730689517</v>
      </c>
      <c r="V116" s="112">
        <f t="shared" si="213"/>
        <v>0.77974410153766671</v>
      </c>
      <c r="W116" s="113">
        <f t="shared" si="214"/>
        <v>1.5027916433193269</v>
      </c>
      <c r="X116" s="112">
        <f t="shared" ref="X116:X121" si="225">BN116</f>
        <v>0.91493045799900041</v>
      </c>
      <c r="Y116" s="112">
        <f t="shared" ref="Y116:Y121" si="226">BR116</f>
        <v>1.1566738179538167</v>
      </c>
      <c r="Z116" s="112">
        <f t="shared" ref="Z116:Z121" si="227">BJ116</f>
        <v>1.4200370444566688</v>
      </c>
      <c r="AA116" s="112">
        <f t="shared" ref="AA116:AA121" si="228">V116*X116*Y116*Z116</f>
        <v>1.1717926315924934</v>
      </c>
      <c r="AB116" s="112">
        <f t="shared" si="215"/>
        <v>1.1717929197183423</v>
      </c>
      <c r="AC116" s="112"/>
      <c r="AD116" s="112">
        <f t="shared" ref="AD116:AD155" si="229">X116*Y116</f>
        <v>1.058276106015938</v>
      </c>
      <c r="AG116" s="89"/>
      <c r="AI116" s="109">
        <f t="shared" si="182"/>
        <v>0.85886063241646049</v>
      </c>
      <c r="AJ116" s="109">
        <f t="shared" si="183"/>
        <v>0.14113936758353943</v>
      </c>
      <c r="AL116" s="109">
        <f t="shared" si="194"/>
        <v>0.85946554906896466</v>
      </c>
      <c r="AM116" s="109">
        <f t="shared" si="195"/>
        <v>0.14053344059785636</v>
      </c>
      <c r="AN116" s="109">
        <f t="shared" si="196"/>
        <v>0.99999898966682099</v>
      </c>
      <c r="AO116" s="109"/>
      <c r="AP116" s="109">
        <f t="shared" si="197"/>
        <v>0.8594664174164024</v>
      </c>
      <c r="AQ116" s="109">
        <f t="shared" si="198"/>
        <v>0.1405335825835976</v>
      </c>
      <c r="AT116" s="19">
        <f t="shared" ref="AT116:AT151" si="230">LN(P116/P115)</f>
        <v>-8.0216041651809573E-3</v>
      </c>
      <c r="AU116" s="19">
        <f t="shared" ref="AU116:AU151" si="231">LN(Q116/Q115)</f>
        <v>-3.7936139830299612E-3</v>
      </c>
      <c r="AV116" s="19"/>
      <c r="AW116" s="19">
        <f t="shared" si="184"/>
        <v>0.45923620334771598</v>
      </c>
      <c r="AX116" s="19">
        <f t="shared" si="185"/>
        <v>0.54076379665228402</v>
      </c>
      <c r="AY116" s="19"/>
      <c r="AZ116" s="19">
        <f t="shared" si="201"/>
        <v>1.7459558848360819E-2</v>
      </c>
      <c r="BA116" s="19">
        <f t="shared" si="202"/>
        <v>-1.4591623425217623E-2</v>
      </c>
      <c r="BB116" s="19"/>
      <c r="BC116" s="19"/>
      <c r="BD116" s="19">
        <f t="shared" ref="BD116:BD151" si="232">LN(S116/S115)</f>
        <v>-2.5890765584509836E-2</v>
      </c>
      <c r="BE116" s="19">
        <f t="shared" ref="BE116:BE151" si="233">LN(T116/T115)</f>
        <v>1.1951200680331306E-2</v>
      </c>
      <c r="BF116" s="19"/>
      <c r="BG116" s="19"/>
      <c r="BH116" s="19">
        <f t="shared" si="205"/>
        <v>0.99260008563263957</v>
      </c>
      <c r="BI116" s="19">
        <f t="shared" si="206"/>
        <v>0.99260008563263957</v>
      </c>
      <c r="BJ116" s="19">
        <f t="shared" si="186"/>
        <v>1.4200370444566688</v>
      </c>
      <c r="BK116" s="19"/>
      <c r="BL116" s="19">
        <f t="shared" si="207"/>
        <v>1.0130395747433205</v>
      </c>
      <c r="BM116" s="19">
        <f t="shared" si="208"/>
        <v>1.0130395747433205</v>
      </c>
      <c r="BN116" s="19">
        <f t="shared" si="187"/>
        <v>0.91493045799900041</v>
      </c>
      <c r="BO116" s="19"/>
      <c r="BP116" s="19">
        <f t="shared" si="210"/>
        <v>0.97963747571725945</v>
      </c>
      <c r="BQ116" s="19">
        <f t="shared" si="209"/>
        <v>0.97963747571725945</v>
      </c>
      <c r="BR116" s="19">
        <f t="shared" si="188"/>
        <v>1.1566738179538167</v>
      </c>
      <c r="BU116" s="90"/>
      <c r="BW116" s="87">
        <v>1985</v>
      </c>
      <c r="BX116" s="109">
        <f t="shared" ref="BX116:BX130" si="234">V130</f>
        <v>1</v>
      </c>
      <c r="BY116" s="115">
        <f t="shared" ref="BY116:BY130" si="235">AD130</f>
        <v>1</v>
      </c>
      <c r="BZ116" s="109">
        <f t="shared" ref="BZ116:BZ130" si="236">Z130</f>
        <v>1</v>
      </c>
      <c r="CA116" s="109">
        <f t="shared" ref="CA116:CA130" si="237">AB130</f>
        <v>1</v>
      </c>
      <c r="CD116" s="89"/>
      <c r="CF116" s="112">
        <f t="shared" si="189"/>
        <v>0.59403417537847381</v>
      </c>
      <c r="CG116" s="112">
        <f t="shared" si="190"/>
        <v>1.6642473027754754</v>
      </c>
      <c r="CH116" s="112">
        <f t="shared" si="191"/>
        <v>0.86886459896364787</v>
      </c>
      <c r="CI116" s="112">
        <f t="shared" si="216"/>
        <v>1.3047350443638683</v>
      </c>
      <c r="CJ116" s="112">
        <f t="shared" si="217"/>
        <v>1.4680574023291635</v>
      </c>
      <c r="CK116" s="112">
        <f t="shared" si="218"/>
        <v>0.98861887618179656</v>
      </c>
      <c r="CL116" s="112">
        <f t="shared" si="219"/>
        <v>0.98861977413007873</v>
      </c>
      <c r="CM116" s="112"/>
      <c r="CN116" s="112">
        <f t="shared" si="220"/>
        <v>1.1336380910750297</v>
      </c>
    </row>
    <row r="117" spans="1:92" x14ac:dyDescent="0.2">
      <c r="A117" s="86" t="str">
        <f t="shared" si="192"/>
        <v>Delivered</v>
      </c>
      <c r="B117" s="86">
        <f t="shared" si="193"/>
        <v>1972</v>
      </c>
      <c r="D117" s="108">
        <f t="shared" si="211"/>
        <v>17244.311563762112</v>
      </c>
      <c r="E117" s="108">
        <f t="shared" si="211"/>
        <v>2780.3337209983024</v>
      </c>
      <c r="F117" s="108">
        <f t="shared" si="221"/>
        <v>20024.645284760416</v>
      </c>
      <c r="G117" s="108"/>
      <c r="H117" s="126">
        <f t="shared" si="212"/>
        <v>709523.11682999996</v>
      </c>
      <c r="I117" s="126">
        <f t="shared" si="212"/>
        <v>772148.80057262501</v>
      </c>
      <c r="J117" s="126">
        <f t="shared" si="212"/>
        <v>1481671.9174026251</v>
      </c>
      <c r="L117" s="79">
        <f t="shared" si="222"/>
        <v>24.304087005376328</v>
      </c>
      <c r="M117" s="79">
        <f t="shared" si="223"/>
        <v>3.6007745125504425</v>
      </c>
      <c r="N117" s="79">
        <f t="shared" si="224"/>
        <v>13.514898304790492</v>
      </c>
      <c r="P117" s="425">
        <f>Manufacturing!BZ201</f>
        <v>1.4041659936709074</v>
      </c>
      <c r="Q117" s="425">
        <f>NonManufacturing!CR117</f>
        <v>1.2092746222180975</v>
      </c>
      <c r="R117" s="109"/>
      <c r="S117" s="425">
        <f>Manufacturing!CD201</f>
        <v>1.1937436135058042</v>
      </c>
      <c r="T117" s="425">
        <f>NonManufacturing!CV117</f>
        <v>0.91525713417273891</v>
      </c>
      <c r="V117" s="112">
        <f t="shared" si="213"/>
        <v>0.81951731199403255</v>
      </c>
      <c r="W117" s="113">
        <f t="shared" si="214"/>
        <v>1.4852545268259028</v>
      </c>
      <c r="X117" s="112">
        <f t="shared" si="225"/>
        <v>0.94356892463523134</v>
      </c>
      <c r="Y117" s="112">
        <f t="shared" si="226"/>
        <v>1.1452750522056701</v>
      </c>
      <c r="Z117" s="112">
        <f t="shared" si="227"/>
        <v>1.3744135566278992</v>
      </c>
      <c r="AA117" s="112">
        <f t="shared" si="228"/>
        <v>1.2171917285903313</v>
      </c>
      <c r="AB117" s="112">
        <f t="shared" si="215"/>
        <v>1.2171917974513324</v>
      </c>
      <c r="AC117" s="112"/>
      <c r="AD117" s="112">
        <f t="shared" si="229"/>
        <v>1.0806459494212626</v>
      </c>
      <c r="AG117" s="89"/>
      <c r="AI117" s="109">
        <f t="shared" si="182"/>
        <v>0.86115440840721147</v>
      </c>
      <c r="AJ117" s="109">
        <f t="shared" si="183"/>
        <v>0.13884559159278848</v>
      </c>
      <c r="AL117" s="109">
        <f t="shared" si="194"/>
        <v>0.86000701058965434</v>
      </c>
      <c r="AM117" s="109">
        <f t="shared" si="195"/>
        <v>0.13998934757321407</v>
      </c>
      <c r="AN117" s="109">
        <f t="shared" si="196"/>
        <v>0.99999635816286836</v>
      </c>
      <c r="AO117" s="109"/>
      <c r="AP117" s="109">
        <f t="shared" si="197"/>
        <v>0.86001014260652531</v>
      </c>
      <c r="AQ117" s="109">
        <f t="shared" si="198"/>
        <v>0.13998985739347478</v>
      </c>
      <c r="AT117" s="19">
        <f t="shared" si="230"/>
        <v>-3.7017342846732415E-2</v>
      </c>
      <c r="AU117" s="19">
        <f t="shared" si="231"/>
        <v>-5.8613728457114116E-3</v>
      </c>
      <c r="AV117" s="19"/>
      <c r="AW117" s="19">
        <f t="shared" si="184"/>
        <v>0.47886654832049186</v>
      </c>
      <c r="AX117" s="19">
        <f t="shared" si="185"/>
        <v>0.52113345167950809</v>
      </c>
      <c r="AY117" s="19"/>
      <c r="AZ117" s="19">
        <f t="shared" si="201"/>
        <v>4.1857271893930459E-2</v>
      </c>
      <c r="BA117" s="19">
        <f t="shared" si="202"/>
        <v>-3.6976424215830986E-2</v>
      </c>
      <c r="BB117" s="19"/>
      <c r="BC117" s="19"/>
      <c r="BD117" s="19">
        <f t="shared" si="232"/>
        <v>-1.3910867136681012E-2</v>
      </c>
      <c r="BE117" s="19">
        <f t="shared" si="233"/>
        <v>1.4714118241807669E-2</v>
      </c>
      <c r="BF117" s="19"/>
      <c r="BG117" s="19"/>
      <c r="BH117" s="19">
        <f t="shared" si="205"/>
        <v>0.96787162137292981</v>
      </c>
      <c r="BI117" s="19">
        <f t="shared" si="206"/>
        <v>0.96070945425617182</v>
      </c>
      <c r="BJ117" s="19">
        <f t="shared" si="186"/>
        <v>1.3744135566278992</v>
      </c>
      <c r="BK117" s="19"/>
      <c r="BL117" s="19">
        <f t="shared" si="207"/>
        <v>1.0313012496041116</v>
      </c>
      <c r="BM117" s="19">
        <f t="shared" si="208"/>
        <v>1.0447489793312044</v>
      </c>
      <c r="BN117" s="19">
        <f t="shared" si="187"/>
        <v>0.94356892463523134</v>
      </c>
      <c r="BO117" s="19"/>
      <c r="BP117" s="19">
        <f t="shared" si="210"/>
        <v>0.99014522022439189</v>
      </c>
      <c r="BQ117" s="19">
        <f t="shared" si="209"/>
        <v>0.96998336413413322</v>
      </c>
      <c r="BR117" s="19">
        <f t="shared" si="188"/>
        <v>1.1452750522056701</v>
      </c>
      <c r="BU117" s="90"/>
      <c r="BW117" s="87">
        <f t="shared" ref="BW117:BW130" si="238">BW116+1</f>
        <v>1986</v>
      </c>
      <c r="BX117" s="109">
        <f t="shared" si="234"/>
        <v>1.0326847916546611</v>
      </c>
      <c r="BY117" s="115">
        <f t="shared" si="235"/>
        <v>0.96968022726046943</v>
      </c>
      <c r="BZ117" s="109">
        <f t="shared" si="236"/>
        <v>1.01362128912062</v>
      </c>
      <c r="CA117" s="109">
        <f t="shared" si="237"/>
        <v>1.0150139595383405</v>
      </c>
      <c r="CD117" s="89"/>
      <c r="CF117" s="112">
        <f t="shared" si="189"/>
        <v>0.62433468836601635</v>
      </c>
      <c r="CG117" s="112">
        <f t="shared" si="190"/>
        <v>1.6448260483704569</v>
      </c>
      <c r="CH117" s="112">
        <f t="shared" si="191"/>
        <v>0.89606114664798542</v>
      </c>
      <c r="CI117" s="112">
        <f t="shared" si="216"/>
        <v>1.291877167836144</v>
      </c>
      <c r="CJ117" s="112">
        <f t="shared" si="217"/>
        <v>1.4208910982608589</v>
      </c>
      <c r="CK117" s="112">
        <f t="shared" si="218"/>
        <v>1.0269212199955433</v>
      </c>
      <c r="CL117" s="112">
        <f t="shared" si="219"/>
        <v>1.0269219583256752</v>
      </c>
      <c r="CM117" s="112"/>
      <c r="CN117" s="112">
        <f t="shared" si="220"/>
        <v>1.1576009363396071</v>
      </c>
    </row>
    <row r="118" spans="1:92" x14ac:dyDescent="0.2">
      <c r="A118" s="86" t="str">
        <f t="shared" si="192"/>
        <v>Delivered</v>
      </c>
      <c r="B118" s="86">
        <f t="shared" si="193"/>
        <v>1973</v>
      </c>
      <c r="D118" s="108">
        <f t="shared" si="211"/>
        <v>17721.105543037713</v>
      </c>
      <c r="E118" s="108">
        <f t="shared" si="211"/>
        <v>2896.6978502579586</v>
      </c>
      <c r="F118" s="108">
        <f t="shared" si="221"/>
        <v>20617.803393295671</v>
      </c>
      <c r="G118" s="108"/>
      <c r="H118" s="126">
        <f t="shared" si="212"/>
        <v>767392.63854000007</v>
      </c>
      <c r="I118" s="126">
        <f t="shared" si="212"/>
        <v>779967.42853984004</v>
      </c>
      <c r="J118" s="126">
        <f t="shared" si="212"/>
        <v>1547360.0670798402</v>
      </c>
      <c r="L118" s="79">
        <f t="shared" si="222"/>
        <v>23.092618632298759</v>
      </c>
      <c r="M118" s="79">
        <f t="shared" si="223"/>
        <v>3.7138702774817194</v>
      </c>
      <c r="N118" s="79">
        <f t="shared" si="224"/>
        <v>13.324502701045756</v>
      </c>
      <c r="P118" s="425">
        <f>Manufacturing!BZ202</f>
        <v>1.3395603487559085</v>
      </c>
      <c r="Q118" s="425">
        <f>NonManufacturing!CR118</f>
        <v>1.2206137102615446</v>
      </c>
      <c r="R118" s="109"/>
      <c r="S118" s="425">
        <f>Manufacturing!CD202</f>
        <v>1.1889433774045923</v>
      </c>
      <c r="T118" s="425">
        <f>NonManufacturing!CV118</f>
        <v>0.93523472167481958</v>
      </c>
      <c r="V118" s="112">
        <f t="shared" si="213"/>
        <v>0.85584963038453132</v>
      </c>
      <c r="W118" s="113">
        <f t="shared" si="214"/>
        <v>1.4643305120111272</v>
      </c>
      <c r="X118" s="112">
        <f t="shared" si="225"/>
        <v>0.96792256004755139</v>
      </c>
      <c r="Y118" s="112">
        <f t="shared" si="226"/>
        <v>1.1447589875212922</v>
      </c>
      <c r="Z118" s="112">
        <f t="shared" si="227"/>
        <v>1.3215526645674252</v>
      </c>
      <c r="AA118" s="112">
        <f t="shared" si="228"/>
        <v>1.2532468346142644</v>
      </c>
      <c r="AB118" s="112">
        <f t="shared" si="215"/>
        <v>1.2532467274655148</v>
      </c>
      <c r="AC118" s="112"/>
      <c r="AD118" s="112">
        <f t="shared" si="229"/>
        <v>1.1080380498390521</v>
      </c>
      <c r="AG118" s="89"/>
      <c r="AI118" s="109">
        <f t="shared" si="182"/>
        <v>0.85950502121870642</v>
      </c>
      <c r="AJ118" s="109">
        <f t="shared" si="183"/>
        <v>0.14049497878129361</v>
      </c>
      <c r="AL118" s="109">
        <f t="shared" si="194"/>
        <v>0.86032945130171479</v>
      </c>
      <c r="AM118" s="109">
        <f t="shared" si="195"/>
        <v>0.13966866201704786</v>
      </c>
      <c r="AN118" s="109">
        <f t="shared" si="196"/>
        <v>0.99999811331876265</v>
      </c>
      <c r="AO118" s="109"/>
      <c r="AP118" s="109">
        <f t="shared" si="197"/>
        <v>0.86033107447221091</v>
      </c>
      <c r="AQ118" s="109">
        <f t="shared" si="198"/>
        <v>0.13966892552778909</v>
      </c>
      <c r="AT118" s="19">
        <f t="shared" si="230"/>
        <v>-4.7102065541879908E-2</v>
      </c>
      <c r="AU118" s="19">
        <f t="shared" si="231"/>
        <v>9.3330793853041057E-3</v>
      </c>
      <c r="AV118" s="19"/>
      <c r="AW118" s="19">
        <f t="shared" si="184"/>
        <v>0.4959366955799851</v>
      </c>
      <c r="AX118" s="19">
        <f t="shared" si="185"/>
        <v>0.50406330442001479</v>
      </c>
      <c r="AY118" s="19"/>
      <c r="AZ118" s="19">
        <f t="shared" si="201"/>
        <v>3.5026334865969289E-2</v>
      </c>
      <c r="BA118" s="19">
        <f t="shared" si="202"/>
        <v>-3.3304290020132556E-2</v>
      </c>
      <c r="BB118" s="19"/>
      <c r="BC118" s="19"/>
      <c r="BD118" s="19">
        <f t="shared" si="232"/>
        <v>-4.0292683124917737E-3</v>
      </c>
      <c r="BE118" s="19">
        <f t="shared" si="233"/>
        <v>2.1592490257677212E-2</v>
      </c>
      <c r="BF118" s="19"/>
      <c r="BG118" s="19"/>
      <c r="BH118" s="19">
        <f t="shared" si="205"/>
        <v>0.96153931121709291</v>
      </c>
      <c r="BI118" s="19">
        <f t="shared" si="206"/>
        <v>0.92375990692522869</v>
      </c>
      <c r="BJ118" s="19">
        <f t="shared" si="186"/>
        <v>1.3215526645674252</v>
      </c>
      <c r="BK118" s="19"/>
      <c r="BL118" s="19">
        <f t="shared" si="207"/>
        <v>1.0258101287319681</v>
      </c>
      <c r="BM118" s="19">
        <f t="shared" si="208"/>
        <v>1.071714084980335</v>
      </c>
      <c r="BN118" s="19">
        <f t="shared" si="187"/>
        <v>0.96792256004755139</v>
      </c>
      <c r="BO118" s="19"/>
      <c r="BP118" s="19">
        <f t="shared" si="210"/>
        <v>0.99954939672929755</v>
      </c>
      <c r="BQ118" s="19">
        <f t="shared" si="209"/>
        <v>0.96954628645772745</v>
      </c>
      <c r="BR118" s="19">
        <f t="shared" si="188"/>
        <v>1.1447589875212922</v>
      </c>
      <c r="BU118" s="90"/>
      <c r="BW118" s="87">
        <f t="shared" si="238"/>
        <v>1987</v>
      </c>
      <c r="BX118" s="109">
        <f t="shared" si="234"/>
        <v>1.0806422470141883</v>
      </c>
      <c r="BY118" s="115">
        <f t="shared" si="235"/>
        <v>0.98438655202220215</v>
      </c>
      <c r="BZ118" s="109">
        <f t="shared" si="236"/>
        <v>0.97377104265982117</v>
      </c>
      <c r="CA118" s="109">
        <f t="shared" si="237"/>
        <v>1.0358679639379091</v>
      </c>
      <c r="CD118" s="89"/>
      <c r="CF118" s="112">
        <f t="shared" si="189"/>
        <v>0.65201381893221988</v>
      </c>
      <c r="CG118" s="112">
        <f t="shared" si="190"/>
        <v>1.6216540169224984</v>
      </c>
      <c r="CH118" s="112">
        <f t="shared" si="191"/>
        <v>0.91918860019468485</v>
      </c>
      <c r="CI118" s="112">
        <f t="shared" si="216"/>
        <v>1.2912950437589712</v>
      </c>
      <c r="CJ118" s="112">
        <f t="shared" si="217"/>
        <v>1.3662426479362451</v>
      </c>
      <c r="CK118" s="112">
        <f t="shared" si="218"/>
        <v>1.057340218576849</v>
      </c>
      <c r="CL118" s="112">
        <f t="shared" si="219"/>
        <v>1.0573408285604131</v>
      </c>
      <c r="CM118" s="112"/>
      <c r="CN118" s="112">
        <f t="shared" si="220"/>
        <v>1.1869436837111429</v>
      </c>
    </row>
    <row r="119" spans="1:92" x14ac:dyDescent="0.2">
      <c r="A119" s="86" t="str">
        <f t="shared" si="192"/>
        <v>Delivered</v>
      </c>
      <c r="B119" s="86">
        <f t="shared" si="193"/>
        <v>1974</v>
      </c>
      <c r="D119" s="108">
        <f t="shared" si="211"/>
        <v>17711.008190264656</v>
      </c>
      <c r="E119" s="108">
        <f t="shared" si="211"/>
        <v>2863.1308601856886</v>
      </c>
      <c r="F119" s="108">
        <f t="shared" si="221"/>
        <v>20574.139050450343</v>
      </c>
      <c r="G119" s="108"/>
      <c r="H119" s="126">
        <f t="shared" si="212"/>
        <v>719543.81322999997</v>
      </c>
      <c r="I119" s="126">
        <f t="shared" si="212"/>
        <v>735399.60125740152</v>
      </c>
      <c r="J119" s="126">
        <f t="shared" si="212"/>
        <v>1454943.4144874015</v>
      </c>
      <c r="L119" s="79">
        <f t="shared" si="222"/>
        <v>24.614217876130063</v>
      </c>
      <c r="M119" s="79">
        <f t="shared" si="223"/>
        <v>3.8932994460294075</v>
      </c>
      <c r="N119" s="79">
        <f t="shared" si="224"/>
        <v>14.140851696077076</v>
      </c>
      <c r="P119" s="425">
        <f>Manufacturing!BZ203</f>
        <v>1.3077215699127596</v>
      </c>
      <c r="Q119" s="425">
        <f>NonManufacturing!CR119</f>
        <v>1.2431491447533243</v>
      </c>
      <c r="R119" s="109"/>
      <c r="S119" s="425">
        <f>Manufacturing!CD203</f>
        <v>1.2981384052522873</v>
      </c>
      <c r="T119" s="425">
        <f>NonManufacturing!CV119</f>
        <v>0.96264621645730808</v>
      </c>
      <c r="V119" s="112">
        <f t="shared" si="213"/>
        <v>0.80473369451067811</v>
      </c>
      <c r="W119" s="113">
        <f t="shared" si="214"/>
        <v>1.5540452855148441</v>
      </c>
      <c r="X119" s="112">
        <f t="shared" si="225"/>
        <v>0.96596661384331439</v>
      </c>
      <c r="Y119" s="112">
        <f t="shared" si="226"/>
        <v>1.2396308767863051</v>
      </c>
      <c r="Z119" s="112">
        <f t="shared" si="227"/>
        <v>1.2978042208635574</v>
      </c>
      <c r="AA119" s="112">
        <f t="shared" si="228"/>
        <v>1.2505926433524202</v>
      </c>
      <c r="AB119" s="112">
        <f t="shared" si="215"/>
        <v>1.2505926040492621</v>
      </c>
      <c r="AC119" s="112"/>
      <c r="AD119" s="112">
        <f t="shared" si="229"/>
        <v>1.197442040464886</v>
      </c>
      <c r="AG119" s="89"/>
      <c r="AI119" s="109">
        <f t="shared" si="182"/>
        <v>0.86083836348316034</v>
      </c>
      <c r="AJ119" s="109">
        <f t="shared" si="183"/>
        <v>0.13916163651683972</v>
      </c>
      <c r="AL119" s="109">
        <f t="shared" si="194"/>
        <v>0.86017152011771747</v>
      </c>
      <c r="AM119" s="109">
        <f t="shared" si="195"/>
        <v>0.139827248128049</v>
      </c>
      <c r="AN119" s="109">
        <f t="shared" si="196"/>
        <v>0.9999987682457665</v>
      </c>
      <c r="AO119" s="109"/>
      <c r="AP119" s="109">
        <f t="shared" si="197"/>
        <v>0.86017257963893401</v>
      </c>
      <c r="AQ119" s="109">
        <f t="shared" si="198"/>
        <v>0.13982742036106599</v>
      </c>
      <c r="AT119" s="19">
        <f t="shared" si="230"/>
        <v>-2.405509884713351E-2</v>
      </c>
      <c r="AU119" s="19">
        <f t="shared" si="231"/>
        <v>1.8294019604246581E-2</v>
      </c>
      <c r="AV119" s="19"/>
      <c r="AW119" s="19">
        <f t="shared" si="184"/>
        <v>0.49455106368071788</v>
      </c>
      <c r="AX119" s="19">
        <f t="shared" si="185"/>
        <v>0.50544893631928212</v>
      </c>
      <c r="AY119" s="19"/>
      <c r="AZ119" s="19">
        <f t="shared" si="201"/>
        <v>-2.7978797117297013E-3</v>
      </c>
      <c r="BA119" s="19">
        <f t="shared" si="202"/>
        <v>2.7451529828180707E-3</v>
      </c>
      <c r="BB119" s="19"/>
      <c r="BC119" s="19"/>
      <c r="BD119" s="19">
        <f t="shared" si="232"/>
        <v>8.78662476784038E-2</v>
      </c>
      <c r="BE119" s="19">
        <f t="shared" si="233"/>
        <v>2.8888430818675769E-2</v>
      </c>
      <c r="BF119" s="19"/>
      <c r="BG119" s="19"/>
      <c r="BH119" s="19">
        <f t="shared" si="205"/>
        <v>0.98202989230728766</v>
      </c>
      <c r="BI119" s="19">
        <f t="shared" si="206"/>
        <v>0.90715984191557242</v>
      </c>
      <c r="BJ119" s="19">
        <f t="shared" si="186"/>
        <v>1.2978042208635574</v>
      </c>
      <c r="BK119" s="19"/>
      <c r="BL119" s="19">
        <f t="shared" si="207"/>
        <v>0.99797923275583023</v>
      </c>
      <c r="BM119" s="19">
        <f t="shared" si="208"/>
        <v>1.0695484002622915</v>
      </c>
      <c r="BN119" s="19">
        <f t="shared" si="187"/>
        <v>0.96596661384331439</v>
      </c>
      <c r="BO119" s="19"/>
      <c r="BP119" s="19">
        <f t="shared" si="210"/>
        <v>1.0828749896696035</v>
      </c>
      <c r="BQ119" s="19">
        <f t="shared" si="209"/>
        <v>1.049897424932114</v>
      </c>
      <c r="BR119" s="19">
        <f t="shared" si="188"/>
        <v>1.2396308767863051</v>
      </c>
      <c r="BU119" s="90"/>
      <c r="BW119" s="87">
        <f t="shared" si="238"/>
        <v>1988</v>
      </c>
      <c r="BX119" s="109">
        <f t="shared" si="234"/>
        <v>1.1265223422049295</v>
      </c>
      <c r="BY119" s="115">
        <f t="shared" si="235"/>
        <v>0.98280441350047199</v>
      </c>
      <c r="BZ119" s="109">
        <f t="shared" si="236"/>
        <v>0.99780226335028643</v>
      </c>
      <c r="CA119" s="109">
        <f t="shared" si="237"/>
        <v>1.1047176654546977</v>
      </c>
      <c r="CD119" s="89"/>
      <c r="CF119" s="112">
        <f t="shared" si="189"/>
        <v>0.61307205232488815</v>
      </c>
      <c r="CG119" s="112">
        <f t="shared" si="190"/>
        <v>1.72100749049711</v>
      </c>
      <c r="CH119" s="112">
        <f t="shared" si="191"/>
        <v>0.91733113398019717</v>
      </c>
      <c r="CI119" s="112">
        <f t="shared" si="216"/>
        <v>1.3983111071709062</v>
      </c>
      <c r="CJ119" s="112">
        <f t="shared" si="217"/>
        <v>1.3416911204184541</v>
      </c>
      <c r="CK119" s="112">
        <f t="shared" si="218"/>
        <v>1.0551009285252551</v>
      </c>
      <c r="CL119" s="112">
        <f t="shared" si="219"/>
        <v>1.0551015942655686</v>
      </c>
      <c r="CM119" s="112"/>
      <c r="CN119" s="112">
        <f t="shared" si="220"/>
        <v>1.2827143135981924</v>
      </c>
    </row>
    <row r="120" spans="1:92" x14ac:dyDescent="0.2">
      <c r="A120" s="86" t="str">
        <f t="shared" si="192"/>
        <v>Delivered</v>
      </c>
      <c r="B120" s="86">
        <f t="shared" si="193"/>
        <v>1975</v>
      </c>
      <c r="D120" s="108">
        <f t="shared" si="211"/>
        <v>16113.627575423865</v>
      </c>
      <c r="E120" s="108">
        <f t="shared" si="211"/>
        <v>2725.0514270484482</v>
      </c>
      <c r="F120" s="108">
        <f t="shared" si="221"/>
        <v>18838.679002472312</v>
      </c>
      <c r="G120" s="108"/>
      <c r="H120" s="126">
        <f t="shared" si="212"/>
        <v>669440.33123000001</v>
      </c>
      <c r="I120" s="126">
        <f t="shared" si="212"/>
        <v>727136.53513708129</v>
      </c>
      <c r="J120" s="126">
        <f t="shared" si="212"/>
        <v>1396576.8663670812</v>
      </c>
      <c r="L120" s="79">
        <f t="shared" si="222"/>
        <v>24.070296968539971</v>
      </c>
      <c r="M120" s="79">
        <f t="shared" si="223"/>
        <v>3.7476475123543556</v>
      </c>
      <c r="N120" s="79">
        <f t="shared" si="224"/>
        <v>13.489181624121711</v>
      </c>
      <c r="P120" s="425">
        <f>Manufacturing!BZ204</f>
        <v>1.3251527280269839</v>
      </c>
      <c r="Q120" s="425">
        <f>NonManufacturing!CR120</f>
        <v>1.1939754862817002</v>
      </c>
      <c r="R120" s="109"/>
      <c r="S120" s="425">
        <f>Manufacturing!CD204</f>
        <v>1.2527532643099679</v>
      </c>
      <c r="T120" s="425">
        <f>NonManufacturing!CV120</f>
        <v>0.96479592781686596</v>
      </c>
      <c r="V120" s="112">
        <f t="shared" si="213"/>
        <v>0.77245097654583639</v>
      </c>
      <c r="W120" s="113">
        <f t="shared" si="214"/>
        <v>1.4824283260275806</v>
      </c>
      <c r="X120" s="112">
        <f t="shared" si="225"/>
        <v>0.94438556235953375</v>
      </c>
      <c r="Y120" s="112">
        <f t="shared" si="226"/>
        <v>1.2027279223501299</v>
      </c>
      <c r="Z120" s="112">
        <f t="shared" si="227"/>
        <v>1.305139100159068</v>
      </c>
      <c r="AA120" s="112">
        <f t="shared" si="228"/>
        <v>1.1451027559658884</v>
      </c>
      <c r="AB120" s="112">
        <f t="shared" si="215"/>
        <v>1.1451032080992138</v>
      </c>
      <c r="AC120" s="112"/>
      <c r="AD120" s="112">
        <f t="shared" si="229"/>
        <v>1.135838885314141</v>
      </c>
      <c r="AG120" s="89"/>
      <c r="AI120" s="109">
        <f t="shared" si="182"/>
        <v>0.85534806200101277</v>
      </c>
      <c r="AJ120" s="109">
        <f t="shared" si="183"/>
        <v>0.14465193799898726</v>
      </c>
      <c r="AL120" s="109">
        <f t="shared" si="194"/>
        <v>0.85809028537046728</v>
      </c>
      <c r="AM120" s="109">
        <f t="shared" si="195"/>
        <v>0.14188908407659673</v>
      </c>
      <c r="AN120" s="109">
        <f t="shared" si="196"/>
        <v>0.999979369447064</v>
      </c>
      <c r="AO120" s="109"/>
      <c r="AP120" s="109">
        <f t="shared" si="197"/>
        <v>0.85810798861275117</v>
      </c>
      <c r="AQ120" s="109">
        <f t="shared" si="198"/>
        <v>0.14189201138724886</v>
      </c>
      <c r="AT120" s="19">
        <f t="shared" si="230"/>
        <v>1.3241355894551514E-2</v>
      </c>
      <c r="AU120" s="19">
        <f t="shared" si="231"/>
        <v>-4.0359309057284569E-2</v>
      </c>
      <c r="AV120" s="19"/>
      <c r="AW120" s="19">
        <f t="shared" si="184"/>
        <v>0.47934370628049766</v>
      </c>
      <c r="AX120" s="19">
        <f t="shared" si="185"/>
        <v>0.52065629371950239</v>
      </c>
      <c r="AY120" s="19"/>
      <c r="AZ120" s="19">
        <f t="shared" si="201"/>
        <v>-3.1232519247364688E-2</v>
      </c>
      <c r="BA120" s="19">
        <f t="shared" si="202"/>
        <v>2.9643101924703406E-2</v>
      </c>
      <c r="BB120" s="19"/>
      <c r="BC120" s="19"/>
      <c r="BD120" s="19">
        <f t="shared" si="232"/>
        <v>-3.558750165191972E-2</v>
      </c>
      <c r="BE120" s="19">
        <f t="shared" si="233"/>
        <v>2.2306373836552943E-3</v>
      </c>
      <c r="BF120" s="19"/>
      <c r="BG120" s="19"/>
      <c r="BH120" s="19">
        <f t="shared" si="205"/>
        <v>1.0056517610110944</v>
      </c>
      <c r="BI120" s="19">
        <f t="shared" si="206"/>
        <v>0.91228689254094142</v>
      </c>
      <c r="BJ120" s="19">
        <f t="shared" si="186"/>
        <v>1.305139100159068</v>
      </c>
      <c r="BK120" s="19"/>
      <c r="BL120" s="19">
        <f t="shared" si="207"/>
        <v>0.97765859484737716</v>
      </c>
      <c r="BM120" s="19">
        <f t="shared" si="208"/>
        <v>1.045653186121692</v>
      </c>
      <c r="BN120" s="19">
        <f t="shared" si="187"/>
        <v>0.94438556235953375</v>
      </c>
      <c r="BO120" s="19"/>
      <c r="BP120" s="19">
        <f t="shared" si="210"/>
        <v>0.97023069114586391</v>
      </c>
      <c r="BQ120" s="19">
        <f t="shared" si="209"/>
        <v>1.0186427042241477</v>
      </c>
      <c r="BR120" s="19">
        <f t="shared" si="188"/>
        <v>1.2027279223501299</v>
      </c>
      <c r="BU120" s="90"/>
      <c r="BW120" s="87">
        <f t="shared" si="238"/>
        <v>1989</v>
      </c>
      <c r="BX120" s="109">
        <f t="shared" si="234"/>
        <v>1.1378277320286494</v>
      </c>
      <c r="BY120" s="115">
        <f t="shared" si="235"/>
        <v>0.98157724922108747</v>
      </c>
      <c r="BZ120" s="109">
        <f t="shared" si="236"/>
        <v>0.99115414383435407</v>
      </c>
      <c r="CA120" s="109">
        <f t="shared" si="237"/>
        <v>1.1069858798472429</v>
      </c>
      <c r="CD120" s="89"/>
      <c r="CF120" s="112">
        <f t="shared" si="189"/>
        <v>0.58847803781756047</v>
      </c>
      <c r="CG120" s="112">
        <f t="shared" si="190"/>
        <v>1.6416962085975122</v>
      </c>
      <c r="CH120" s="112">
        <f t="shared" si="191"/>
        <v>0.89683666745683066</v>
      </c>
      <c r="CI120" s="112">
        <f t="shared" si="216"/>
        <v>1.3566843519473664</v>
      </c>
      <c r="CJ120" s="112">
        <f t="shared" si="217"/>
        <v>1.3492740379817669</v>
      </c>
      <c r="CK120" s="112">
        <f t="shared" si="218"/>
        <v>0.96610114212543297</v>
      </c>
      <c r="CL120" s="112">
        <f t="shared" si="219"/>
        <v>0.96610216352799216</v>
      </c>
      <c r="CM120" s="112"/>
      <c r="CN120" s="112">
        <f t="shared" si="220"/>
        <v>1.2167242729913059</v>
      </c>
    </row>
    <row r="121" spans="1:92" x14ac:dyDescent="0.2">
      <c r="A121" s="86" t="str">
        <f t="shared" si="192"/>
        <v>Delivered</v>
      </c>
      <c r="B121" s="86">
        <f t="shared" si="193"/>
        <v>1976</v>
      </c>
      <c r="D121" s="108">
        <f t="shared" si="211"/>
        <v>16863.549812951296</v>
      </c>
      <c r="E121" s="108">
        <f t="shared" si="211"/>
        <v>2809.8543929578373</v>
      </c>
      <c r="F121" s="108">
        <f t="shared" si="221"/>
        <v>19673.404205909133</v>
      </c>
      <c r="G121" s="108"/>
      <c r="H121" s="126">
        <f t="shared" si="212"/>
        <v>737022.22022000002</v>
      </c>
      <c r="I121" s="126">
        <f t="shared" si="212"/>
        <v>755382.85757648654</v>
      </c>
      <c r="J121" s="126">
        <f t="shared" si="212"/>
        <v>1492405.0777964867</v>
      </c>
      <c r="L121" s="79">
        <f t="shared" si="222"/>
        <v>22.880653188336101</v>
      </c>
      <c r="M121" s="79">
        <f t="shared" si="223"/>
        <v>3.7197751640443131</v>
      </c>
      <c r="N121" s="79">
        <f t="shared" si="224"/>
        <v>13.182348746063377</v>
      </c>
      <c r="P121" s="425">
        <f>Manufacturing!BZ205</f>
        <v>1.2681219497432086</v>
      </c>
      <c r="Q121" s="425">
        <f>NonManufacturing!CR121</f>
        <v>1.1973566388332095</v>
      </c>
      <c r="R121" s="109"/>
      <c r="S121" s="425">
        <f>Manufacturing!CD205</f>
        <v>1.2443926366873532</v>
      </c>
      <c r="T121" s="425">
        <f>NonManufacturing!CV121</f>
        <v>0.9549162847843482</v>
      </c>
      <c r="V121" s="112">
        <f t="shared" si="213"/>
        <v>0.82545385614518152</v>
      </c>
      <c r="W121" s="113">
        <f t="shared" si="214"/>
        <v>1.4487081373263733</v>
      </c>
      <c r="X121" s="112">
        <f t="shared" si="225"/>
        <v>0.96487594942704835</v>
      </c>
      <c r="Y121" s="112">
        <f t="shared" si="226"/>
        <v>1.1940836691581529</v>
      </c>
      <c r="Z121" s="112">
        <f t="shared" si="227"/>
        <v>1.2574029989081481</v>
      </c>
      <c r="AA121" s="112">
        <f t="shared" si="228"/>
        <v>1.1958412566712995</v>
      </c>
      <c r="AB121" s="112">
        <f t="shared" si="215"/>
        <v>1.1958417183849581</v>
      </c>
      <c r="AC121" s="112"/>
      <c r="AD121" s="112">
        <f t="shared" si="229"/>
        <v>1.1521426139743063</v>
      </c>
      <c r="AG121" s="89"/>
      <c r="AI121" s="109">
        <f t="shared" si="182"/>
        <v>0.85717497777462093</v>
      </c>
      <c r="AJ121" s="109">
        <f t="shared" si="183"/>
        <v>0.14282502222537902</v>
      </c>
      <c r="AL121" s="109">
        <f t="shared" si="194"/>
        <v>0.85626119506275511</v>
      </c>
      <c r="AM121" s="109">
        <f t="shared" si="195"/>
        <v>0.14373654508338013</v>
      </c>
      <c r="AN121" s="109">
        <f t="shared" si="196"/>
        <v>0.99999774014613529</v>
      </c>
      <c r="AO121" s="109"/>
      <c r="AP121" s="109">
        <f t="shared" si="197"/>
        <v>0.85626313009229882</v>
      </c>
      <c r="AQ121" s="109">
        <f t="shared" si="198"/>
        <v>0.1437368699077011</v>
      </c>
      <c r="AT121" s="19">
        <f t="shared" si="230"/>
        <v>-4.3990692964105273E-2</v>
      </c>
      <c r="AU121" s="19">
        <f t="shared" si="231"/>
        <v>2.8278420794567317E-3</v>
      </c>
      <c r="AV121" s="19"/>
      <c r="AW121" s="19">
        <f t="shared" si="184"/>
        <v>0.49384864148827612</v>
      </c>
      <c r="AX121" s="19">
        <f t="shared" si="185"/>
        <v>0.50615135851172377</v>
      </c>
      <c r="AY121" s="19"/>
      <c r="AZ121" s="19">
        <f t="shared" si="201"/>
        <v>2.9811186749954456E-2</v>
      </c>
      <c r="BA121" s="19">
        <f t="shared" si="202"/>
        <v>-2.8254367048051239E-2</v>
      </c>
      <c r="BB121" s="19"/>
      <c r="BC121" s="19"/>
      <c r="BD121" s="19">
        <f t="shared" si="232"/>
        <v>-6.6961717048537751E-3</v>
      </c>
      <c r="BE121" s="19">
        <f t="shared" si="233"/>
        <v>-1.0292928483652226E-2</v>
      </c>
      <c r="BF121" s="19"/>
      <c r="BG121" s="19"/>
      <c r="BH121" s="19">
        <f t="shared" si="205"/>
        <v>0.96342451065552948</v>
      </c>
      <c r="BI121" s="19">
        <f t="shared" si="206"/>
        <v>0.87891955302371005</v>
      </c>
      <c r="BJ121" s="19">
        <f t="shared" si="186"/>
        <v>1.2574029989081481</v>
      </c>
      <c r="BK121" s="19"/>
      <c r="BL121" s="19">
        <f t="shared" si="207"/>
        <v>1.0216970566728272</v>
      </c>
      <c r="BM121" s="19">
        <f t="shared" si="208"/>
        <v>1.0683407825610967</v>
      </c>
      <c r="BN121" s="19">
        <f t="shared" si="187"/>
        <v>0.96487594942704835</v>
      </c>
      <c r="BO121" s="19"/>
      <c r="BP121" s="19">
        <f t="shared" si="210"/>
        <v>0.99281279412297474</v>
      </c>
      <c r="BQ121" s="19">
        <f t="shared" si="209"/>
        <v>1.0113215093937591</v>
      </c>
      <c r="BR121" s="19">
        <f t="shared" si="188"/>
        <v>1.1940836691581529</v>
      </c>
      <c r="BU121" s="90"/>
      <c r="BW121" s="87">
        <f t="shared" si="238"/>
        <v>1990</v>
      </c>
      <c r="BX121" s="109">
        <f t="shared" si="234"/>
        <v>1.1363234659531918</v>
      </c>
      <c r="BY121" s="115">
        <f t="shared" si="235"/>
        <v>0.98358301142661875</v>
      </c>
      <c r="BZ121" s="109">
        <f t="shared" si="236"/>
        <v>0.99191217446749702</v>
      </c>
      <c r="CA121" s="109">
        <f t="shared" si="237"/>
        <v>1.10862865737553</v>
      </c>
      <c r="CD121" s="89"/>
      <c r="CF121" s="112">
        <f t="shared" si="189"/>
        <v>0.62885733894134144</v>
      </c>
      <c r="CG121" s="112">
        <f t="shared" si="190"/>
        <v>1.6043532187395764</v>
      </c>
      <c r="CH121" s="112">
        <f t="shared" si="191"/>
        <v>0.91629538345691108</v>
      </c>
      <c r="CI121" s="112">
        <f t="shared" si="216"/>
        <v>1.3469335821997823</v>
      </c>
      <c r="CJ121" s="112">
        <f t="shared" si="217"/>
        <v>1.299923679782794</v>
      </c>
      <c r="CK121" s="112">
        <f t="shared" si="218"/>
        <v>1.0089082380177863</v>
      </c>
      <c r="CL121" s="112">
        <f t="shared" si="219"/>
        <v>1.0089092958585462</v>
      </c>
      <c r="CM121" s="112"/>
      <c r="CN121" s="112">
        <f t="shared" si="220"/>
        <v>1.2341890231927402</v>
      </c>
    </row>
    <row r="122" spans="1:92" x14ac:dyDescent="0.2">
      <c r="A122" s="86" t="str">
        <f t="shared" si="192"/>
        <v>Delivered</v>
      </c>
      <c r="B122" s="86">
        <f t="shared" si="193"/>
        <v>1977</v>
      </c>
      <c r="D122" s="108">
        <f t="shared" si="211"/>
        <v>17075.281754259613</v>
      </c>
      <c r="E122" s="108">
        <f t="shared" si="211"/>
        <v>2851.6938332471773</v>
      </c>
      <c r="F122" s="108">
        <f>D122+E122</f>
        <v>19926.975587506789</v>
      </c>
      <c r="G122" s="108"/>
      <c r="H122" s="126">
        <f t="shared" si="212"/>
        <v>786547.58512000006</v>
      </c>
      <c r="I122" s="126">
        <f t="shared" si="212"/>
        <v>773357.38088766427</v>
      </c>
      <c r="J122" s="126">
        <f t="shared" si="212"/>
        <v>1559904.9660076643</v>
      </c>
      <c r="L122" s="79">
        <f>D122/H122*1000</f>
        <v>21.709152856472777</v>
      </c>
      <c r="M122" s="79">
        <f>E122/I122*1000</f>
        <v>3.6874204652627558</v>
      </c>
      <c r="N122" s="79">
        <f>F122/J122*1000</f>
        <v>12.774480511147294</v>
      </c>
      <c r="P122" s="261">
        <f>Manufacturing!BZ206</f>
        <v>1.2082067295490979</v>
      </c>
      <c r="Q122" s="261">
        <f>NonManufacturing!CR122</f>
        <v>1.166417844583501</v>
      </c>
      <c r="R122" s="110"/>
      <c r="S122" s="261">
        <f>Manufacturing!CD206</f>
        <v>1.2392293821003137</v>
      </c>
      <c r="T122" s="261">
        <f>NonManufacturing!CV122</f>
        <v>0.97171888319482258</v>
      </c>
      <c r="V122" s="112">
        <f t="shared" si="213"/>
        <v>0.8627882527123335</v>
      </c>
      <c r="W122" s="113">
        <f t="shared" si="214"/>
        <v>1.4038844080909949</v>
      </c>
      <c r="X122" s="112">
        <f>BN122</f>
        <v>0.97932448642507353</v>
      </c>
      <c r="Y122" s="112">
        <f>BR122</f>
        <v>1.192807066590291</v>
      </c>
      <c r="Z122" s="112">
        <f>BJ122</f>
        <v>1.2018060942536613</v>
      </c>
      <c r="AA122" s="112">
        <f>V122*X122*Y122*Z122</f>
        <v>1.211254607621858</v>
      </c>
      <c r="AB122" s="112">
        <f t="shared" si="215"/>
        <v>1.211254975466918</v>
      </c>
      <c r="AC122" s="112"/>
      <c r="AD122" s="112">
        <f t="shared" si="229"/>
        <v>1.1681451678927353</v>
      </c>
      <c r="AG122" s="89"/>
      <c r="AI122" s="109">
        <f t="shared" si="182"/>
        <v>0.8568927923495302</v>
      </c>
      <c r="AJ122" s="109">
        <f t="shared" si="183"/>
        <v>0.14310720765046983</v>
      </c>
      <c r="AL122" s="109">
        <f t="shared" si="194"/>
        <v>0.85703387731948699</v>
      </c>
      <c r="AM122" s="109">
        <f t="shared" si="195"/>
        <v>0.14296606852328592</v>
      </c>
      <c r="AN122" s="109">
        <f t="shared" si="196"/>
        <v>0.99999994584277285</v>
      </c>
      <c r="AO122" s="109"/>
      <c r="AP122" s="109">
        <f t="shared" si="197"/>
        <v>0.85703392373406784</v>
      </c>
      <c r="AQ122" s="109">
        <f t="shared" si="198"/>
        <v>0.14296607626593219</v>
      </c>
      <c r="AT122" s="19">
        <f t="shared" si="230"/>
        <v>-4.839980766326131E-2</v>
      </c>
      <c r="AU122" s="19">
        <f t="shared" si="231"/>
        <v>-2.617894507736555E-2</v>
      </c>
      <c r="AV122" s="19"/>
      <c r="AW122" s="19">
        <f t="shared" si="184"/>
        <v>0.50422788712125655</v>
      </c>
      <c r="AX122" s="19">
        <f t="shared" si="185"/>
        <v>0.49577211287874345</v>
      </c>
      <c r="AY122" s="19"/>
      <c r="AZ122" s="19">
        <f t="shared" si="201"/>
        <v>2.0799246374482942E-2</v>
      </c>
      <c r="BA122" s="19">
        <f t="shared" si="202"/>
        <v>-2.0719380747015865E-2</v>
      </c>
      <c r="BB122" s="19"/>
      <c r="BC122" s="19"/>
      <c r="BD122" s="19">
        <f t="shared" si="232"/>
        <v>-4.1578484861066727E-3</v>
      </c>
      <c r="BE122" s="19">
        <f t="shared" si="233"/>
        <v>1.7442871082927691E-2</v>
      </c>
      <c r="BF122" s="19"/>
      <c r="BG122" s="19"/>
      <c r="BH122" s="19">
        <f t="shared" si="205"/>
        <v>0.95578433906809213</v>
      </c>
      <c r="BI122" s="19">
        <f t="shared" si="206"/>
        <v>0.8400575440807897</v>
      </c>
      <c r="BJ122" s="19">
        <f t="shared" si="186"/>
        <v>1.2018060942536613</v>
      </c>
      <c r="BK122" s="19"/>
      <c r="BL122" s="19">
        <f t="shared" si="207"/>
        <v>1.0149745021695327</v>
      </c>
      <c r="BM122" s="19">
        <f t="shared" si="208"/>
        <v>1.0843386539273581</v>
      </c>
      <c r="BN122" s="19">
        <f t="shared" si="187"/>
        <v>0.97932448642507353</v>
      </c>
      <c r="BO122" s="19"/>
      <c r="BP122" s="19">
        <f t="shared" si="210"/>
        <v>0.99893089353716569</v>
      </c>
      <c r="BQ122" s="19">
        <f t="shared" si="209"/>
        <v>1.0102402990320629</v>
      </c>
      <c r="BR122" s="19">
        <f t="shared" si="188"/>
        <v>1.192807066590291</v>
      </c>
      <c r="BU122" s="90"/>
      <c r="BW122" s="87">
        <f t="shared" si="238"/>
        <v>1991</v>
      </c>
      <c r="BX122" s="109">
        <f t="shared" si="234"/>
        <v>1.1099379889298888</v>
      </c>
      <c r="BY122" s="115">
        <f t="shared" si="235"/>
        <v>0.99199103765761387</v>
      </c>
      <c r="BZ122" s="109">
        <f t="shared" si="236"/>
        <v>0.97191601246102954</v>
      </c>
      <c r="CA122" s="109">
        <f t="shared" si="237"/>
        <v>1.0701265187668809</v>
      </c>
      <c r="CD122" s="89"/>
      <c r="CF122" s="112">
        <f t="shared" si="189"/>
        <v>0.65729988494365932</v>
      </c>
      <c r="CG122" s="112">
        <f t="shared" si="190"/>
        <v>1.5547137555365824</v>
      </c>
      <c r="CH122" s="112">
        <f t="shared" si="191"/>
        <v>0.93001645066441929</v>
      </c>
      <c r="CI122" s="112">
        <f t="shared" si="216"/>
        <v>1.3454935668020438</v>
      </c>
      <c r="CJ122" s="112">
        <f t="shared" si="217"/>
        <v>1.24244669512016</v>
      </c>
      <c r="CK122" s="112">
        <f t="shared" si="218"/>
        <v>1.021912185375117</v>
      </c>
      <c r="CL122" s="112">
        <f t="shared" si="219"/>
        <v>1.0219131726345199</v>
      </c>
      <c r="CM122" s="112"/>
      <c r="CN122" s="112">
        <f t="shared" si="220"/>
        <v>1.2513311513890466</v>
      </c>
    </row>
    <row r="123" spans="1:92" x14ac:dyDescent="0.2">
      <c r="A123" s="86" t="str">
        <f t="shared" si="192"/>
        <v>Delivered</v>
      </c>
      <c r="B123" s="86">
        <f t="shared" si="193"/>
        <v>1978</v>
      </c>
      <c r="D123" s="108">
        <f t="shared" si="211"/>
        <v>17301.258351669858</v>
      </c>
      <c r="E123" s="108">
        <f t="shared" si="211"/>
        <v>3161.22348398138</v>
      </c>
      <c r="F123" s="108">
        <f t="shared" ref="F123:F129" si="239">D123+E123</f>
        <v>20462.481835651237</v>
      </c>
      <c r="G123" s="108"/>
      <c r="H123" s="126">
        <f t="shared" si="212"/>
        <v>831370.93094000011</v>
      </c>
      <c r="I123" s="126">
        <f t="shared" si="212"/>
        <v>780960.588430073</v>
      </c>
      <c r="J123" s="126">
        <f t="shared" si="212"/>
        <v>1612331.519370073</v>
      </c>
      <c r="L123" s="79">
        <f t="shared" ref="L123:L129" si="240">D123/H123*1000</f>
        <v>20.810516350515133</v>
      </c>
      <c r="M123" s="79">
        <f t="shared" ref="M123:M129" si="241">E123/I123*1000</f>
        <v>4.0478655783849904</v>
      </c>
      <c r="N123" s="79">
        <f t="shared" ref="N123:N129" si="242">F123/J123*1000</f>
        <v>12.691237248556545</v>
      </c>
      <c r="P123" s="261">
        <f>Manufacturing!BZ207</f>
        <v>1.1757750158110409</v>
      </c>
      <c r="Q123" s="261">
        <f>NonManufacturing!CR123</f>
        <v>1.2339572771791556</v>
      </c>
      <c r="R123" s="110"/>
      <c r="S123" s="261">
        <f>Manufacturing!CD207</f>
        <v>1.2206993622738029</v>
      </c>
      <c r="T123" s="261">
        <f>NonManufacturing!CV123</f>
        <v>1.0083193330964226</v>
      </c>
      <c r="V123" s="112">
        <f t="shared" si="213"/>
        <v>0.89178554123757581</v>
      </c>
      <c r="W123" s="113">
        <f t="shared" si="214"/>
        <v>1.3947361755403407</v>
      </c>
      <c r="X123" s="112">
        <f t="shared" ref="X123:X129" si="243">BN123</f>
        <v>0.99469998866204279</v>
      </c>
      <c r="Y123" s="112">
        <f t="shared" ref="Y123:Y129" si="244">BR123</f>
        <v>1.1841010460200918</v>
      </c>
      <c r="Z123" s="112">
        <f t="shared" ref="Z123:Z129" si="245">BJ123</f>
        <v>1.1841618550318984</v>
      </c>
      <c r="AA123" s="112">
        <f t="shared" ref="AA123:AA129" si="246">V123*X123*Y123*Z123</f>
        <v>1.2438052101729409</v>
      </c>
      <c r="AB123" s="112">
        <f t="shared" si="215"/>
        <v>1.2438055551878688</v>
      </c>
      <c r="AC123" s="112"/>
      <c r="AD123" s="112">
        <f t="shared" si="229"/>
        <v>1.1778252970508982</v>
      </c>
      <c r="AG123" s="89"/>
      <c r="AI123" s="109">
        <f t="shared" si="182"/>
        <v>0.84551123811024409</v>
      </c>
      <c r="AJ123" s="109">
        <f t="shared" si="183"/>
        <v>0.15448876188975594</v>
      </c>
      <c r="AL123" s="109">
        <f t="shared" si="194"/>
        <v>0.85118933303472655</v>
      </c>
      <c r="AM123" s="109">
        <f t="shared" si="195"/>
        <v>0.14872540855066646</v>
      </c>
      <c r="AN123" s="109">
        <f t="shared" si="196"/>
        <v>0.99991474158539306</v>
      </c>
      <c r="AO123" s="109"/>
      <c r="AP123" s="109">
        <f t="shared" si="197"/>
        <v>0.85126191027561193</v>
      </c>
      <c r="AQ123" s="109">
        <f t="shared" si="198"/>
        <v>0.14873808972438804</v>
      </c>
      <c r="AT123" s="19">
        <f t="shared" si="230"/>
        <v>-2.7209700515710551E-2</v>
      </c>
      <c r="AU123" s="19">
        <f t="shared" si="231"/>
        <v>5.6288922463730434E-2</v>
      </c>
      <c r="AV123" s="19"/>
      <c r="AW123" s="19">
        <f t="shared" si="184"/>
        <v>0.51563274733028297</v>
      </c>
      <c r="AX123" s="19">
        <f t="shared" si="185"/>
        <v>0.48436725266971709</v>
      </c>
      <c r="AY123" s="19"/>
      <c r="AZ123" s="19">
        <f t="shared" si="201"/>
        <v>2.2366459235644748E-2</v>
      </c>
      <c r="BA123" s="19">
        <f t="shared" si="202"/>
        <v>-2.3272965812893742E-2</v>
      </c>
      <c r="BB123" s="19"/>
      <c r="BC123" s="19"/>
      <c r="BD123" s="19">
        <f t="shared" si="232"/>
        <v>-1.506577811189962E-2</v>
      </c>
      <c r="BE123" s="19">
        <f t="shared" si="233"/>
        <v>3.6973649358341611E-2</v>
      </c>
      <c r="BF123" s="19"/>
      <c r="BG123" s="19"/>
      <c r="BH123" s="19">
        <f t="shared" si="205"/>
        <v>0.98531856402948248</v>
      </c>
      <c r="BI123" s="19">
        <f t="shared" si="206"/>
        <v>0.8277242930358174</v>
      </c>
      <c r="BJ123" s="19">
        <f t="shared" si="186"/>
        <v>1.1841618550318984</v>
      </c>
      <c r="BK123" s="19"/>
      <c r="BL123" s="19">
        <f t="shared" si="207"/>
        <v>1.0157001100759728</v>
      </c>
      <c r="BM123" s="19">
        <f t="shared" si="208"/>
        <v>1.1013628901536499</v>
      </c>
      <c r="BN123" s="19">
        <f t="shared" si="187"/>
        <v>0.99469998866204279</v>
      </c>
      <c r="BO123" s="19"/>
      <c r="BP123" s="19">
        <f t="shared" si="210"/>
        <v>0.99270123323876192</v>
      </c>
      <c r="BQ123" s="19">
        <f t="shared" si="209"/>
        <v>1.0028667907166244</v>
      </c>
      <c r="BR123" s="19">
        <f t="shared" si="188"/>
        <v>1.1841010460200918</v>
      </c>
      <c r="BU123" s="90"/>
      <c r="BW123" s="87">
        <f t="shared" si="238"/>
        <v>1992</v>
      </c>
      <c r="BX123" s="109">
        <f t="shared" si="234"/>
        <v>1.1457331735561269</v>
      </c>
      <c r="BY123" s="115">
        <f t="shared" si="235"/>
        <v>0.97541586467140684</v>
      </c>
      <c r="BZ123" s="109">
        <f t="shared" si="236"/>
        <v>0.97863718622016138</v>
      </c>
      <c r="CA123" s="109">
        <f t="shared" si="237"/>
        <v>1.0936918310908004</v>
      </c>
      <c r="CD123" s="89"/>
      <c r="CF123" s="112">
        <f t="shared" si="189"/>
        <v>0.67939095346644174</v>
      </c>
      <c r="CG123" s="112">
        <f t="shared" si="190"/>
        <v>1.5445826629029018</v>
      </c>
      <c r="CH123" s="112">
        <f t="shared" si="191"/>
        <v>0.94461781131231626</v>
      </c>
      <c r="CI123" s="112">
        <f t="shared" si="216"/>
        <v>1.3356731230792094</v>
      </c>
      <c r="CJ123" s="112">
        <f t="shared" si="217"/>
        <v>1.2242057935189723</v>
      </c>
      <c r="CK123" s="112">
        <f t="shared" si="218"/>
        <v>1.0493745018682308</v>
      </c>
      <c r="CL123" s="112">
        <f t="shared" si="219"/>
        <v>1.0493754880573376</v>
      </c>
      <c r="CM123" s="112"/>
      <c r="CN123" s="112">
        <f t="shared" si="220"/>
        <v>1.2617006221517686</v>
      </c>
    </row>
    <row r="124" spans="1:92" x14ac:dyDescent="0.2">
      <c r="A124" s="86" t="str">
        <f t="shared" si="192"/>
        <v>Delivered</v>
      </c>
      <c r="B124" s="86">
        <f t="shared" si="193"/>
        <v>1979</v>
      </c>
      <c r="D124" s="108">
        <f t="shared" si="211"/>
        <v>17223.744170450853</v>
      </c>
      <c r="E124" s="108">
        <f t="shared" si="211"/>
        <v>2911.634890864862</v>
      </c>
      <c r="F124" s="108">
        <f t="shared" si="239"/>
        <v>20135.379061315714</v>
      </c>
      <c r="G124" s="108"/>
      <c r="H124" s="126">
        <f t="shared" si="212"/>
        <v>845804.58787000005</v>
      </c>
      <c r="I124" s="126">
        <f t="shared" si="212"/>
        <v>767047.22501193685</v>
      </c>
      <c r="J124" s="126">
        <f t="shared" si="212"/>
        <v>1612851.8128819368</v>
      </c>
      <c r="L124" s="79">
        <f t="shared" si="240"/>
        <v>20.363739352402447</v>
      </c>
      <c r="M124" s="79">
        <f t="shared" si="241"/>
        <v>3.7959004294938303</v>
      </c>
      <c r="N124" s="79">
        <f t="shared" si="242"/>
        <v>12.484332968778238</v>
      </c>
      <c r="P124" s="261">
        <f>Manufacturing!BZ208</f>
        <v>1.1435398475993301</v>
      </c>
      <c r="Q124" s="261">
        <f>NonManufacturing!CR124</f>
        <v>1.0798559370355196</v>
      </c>
      <c r="R124" s="110"/>
      <c r="S124" s="261">
        <f>Manufacturing!CD208</f>
        <v>1.2281639345454052</v>
      </c>
      <c r="T124" s="261">
        <f>NonManufacturing!CV124</f>
        <v>1.0804909342152824</v>
      </c>
      <c r="V124" s="112">
        <f t="shared" si="213"/>
        <v>0.89207331718532945</v>
      </c>
      <c r="W124" s="113">
        <f t="shared" si="214"/>
        <v>1.3719978972914058</v>
      </c>
      <c r="X124" s="112">
        <f t="shared" si="243"/>
        <v>1.006334787596622</v>
      </c>
      <c r="Y124" s="112">
        <f t="shared" si="244"/>
        <v>1.202621702853756</v>
      </c>
      <c r="Z124" s="112">
        <f t="shared" si="245"/>
        <v>1.1336573879860887</v>
      </c>
      <c r="AA124" s="112">
        <f t="shared" si="246"/>
        <v>1.2239224329034131</v>
      </c>
      <c r="AB124" s="112">
        <f t="shared" si="215"/>
        <v>1.2239227154080412</v>
      </c>
      <c r="AC124" s="112"/>
      <c r="AD124" s="112">
        <f t="shared" si="229"/>
        <v>1.2102400559004225</v>
      </c>
      <c r="AG124" s="89"/>
      <c r="AI124" s="109">
        <f t="shared" si="182"/>
        <v>0.85539706593064724</v>
      </c>
      <c r="AJ124" s="109">
        <f t="shared" si="183"/>
        <v>0.14460293406935273</v>
      </c>
      <c r="AL124" s="109">
        <f t="shared" si="194"/>
        <v>0.85044457571819898</v>
      </c>
      <c r="AM124" s="109">
        <f t="shared" si="195"/>
        <v>0.149491373002515</v>
      </c>
      <c r="AN124" s="109">
        <f t="shared" si="196"/>
        <v>0.99993594872071401</v>
      </c>
      <c r="AO124" s="109"/>
      <c r="AP124" s="109">
        <f t="shared" si="197"/>
        <v>0.85049905127046432</v>
      </c>
      <c r="AQ124" s="109">
        <f t="shared" si="198"/>
        <v>0.14950094872953559</v>
      </c>
      <c r="AT124" s="19">
        <f t="shared" si="230"/>
        <v>-2.7798937166398873E-2</v>
      </c>
      <c r="AU124" s="19">
        <f t="shared" si="231"/>
        <v>-0.13339866286823335</v>
      </c>
      <c r="AV124" s="19"/>
      <c r="AW124" s="19">
        <f t="shared" si="184"/>
        <v>0.52441556075673657</v>
      </c>
      <c r="AX124" s="19">
        <f t="shared" si="185"/>
        <v>0.47558443924326349</v>
      </c>
      <c r="AY124" s="19"/>
      <c r="AZ124" s="19">
        <f t="shared" si="201"/>
        <v>1.6889642796984371E-2</v>
      </c>
      <c r="BA124" s="19">
        <f t="shared" si="202"/>
        <v>-1.8298959369660802E-2</v>
      </c>
      <c r="BB124" s="19"/>
      <c r="BC124" s="19"/>
      <c r="BD124" s="19">
        <f t="shared" si="232"/>
        <v>6.0963757349639788E-3</v>
      </c>
      <c r="BE124" s="19">
        <f t="shared" si="233"/>
        <v>6.9130588383090982E-2</v>
      </c>
      <c r="BF124" s="19"/>
      <c r="BG124" s="19"/>
      <c r="BH124" s="19">
        <f t="shared" si="205"/>
        <v>0.95735003046146161</v>
      </c>
      <c r="BI124" s="19">
        <f t="shared" si="206"/>
        <v>0.79242187715153156</v>
      </c>
      <c r="BJ124" s="19">
        <f t="shared" si="186"/>
        <v>1.1336573879860887</v>
      </c>
      <c r="BK124" s="19"/>
      <c r="BL124" s="19">
        <f t="shared" si="207"/>
        <v>1.0116967920651421</v>
      </c>
      <c r="BM124" s="19">
        <f t="shared" si="208"/>
        <v>1.114245302868041</v>
      </c>
      <c r="BN124" s="19">
        <f t="shared" si="187"/>
        <v>1.006334787596622</v>
      </c>
      <c r="BO124" s="19"/>
      <c r="BP124" s="19">
        <f t="shared" si="210"/>
        <v>1.0156411117918647</v>
      </c>
      <c r="BQ124" s="19">
        <f t="shared" si="209"/>
        <v>1.0185527423025718</v>
      </c>
      <c r="BR124" s="19">
        <f t="shared" si="188"/>
        <v>1.202621702853756</v>
      </c>
      <c r="BU124" s="90"/>
      <c r="BW124" s="87">
        <f t="shared" si="238"/>
        <v>1993</v>
      </c>
      <c r="BX124" s="109">
        <f t="shared" si="234"/>
        <v>1.1659996055398771</v>
      </c>
      <c r="BY124" s="115">
        <f t="shared" si="235"/>
        <v>0.9750568419018929</v>
      </c>
      <c r="BZ124" s="109">
        <f t="shared" si="236"/>
        <v>0.98590877466170934</v>
      </c>
      <c r="CA124" s="109">
        <f t="shared" si="237"/>
        <v>1.1208951511885186</v>
      </c>
      <c r="CD124" s="89"/>
      <c r="CF124" s="112">
        <f t="shared" si="189"/>
        <v>0.67961019045391036</v>
      </c>
      <c r="CG124" s="112">
        <f t="shared" si="190"/>
        <v>1.519401448718104</v>
      </c>
      <c r="CH124" s="112">
        <f t="shared" si="191"/>
        <v>0.95566680943226612</v>
      </c>
      <c r="CI124" s="112">
        <f t="shared" si="216"/>
        <v>1.3565645357146805</v>
      </c>
      <c r="CJ124" s="112">
        <f t="shared" si="217"/>
        <v>1.1719934537164858</v>
      </c>
      <c r="CK124" s="112">
        <f t="shared" si="218"/>
        <v>1.0325997856005069</v>
      </c>
      <c r="CL124" s="112">
        <f t="shared" si="219"/>
        <v>1.0326007079392581</v>
      </c>
      <c r="CM124" s="112"/>
      <c r="CN124" s="112">
        <f t="shared" si="220"/>
        <v>1.2964237016354121</v>
      </c>
    </row>
    <row r="125" spans="1:92" x14ac:dyDescent="0.2">
      <c r="A125" s="86" t="str">
        <f t="shared" si="192"/>
        <v>Delivered</v>
      </c>
      <c r="B125" s="86">
        <f t="shared" si="193"/>
        <v>1980</v>
      </c>
      <c r="D125" s="108">
        <f t="shared" si="211"/>
        <v>15878.305374044307</v>
      </c>
      <c r="E125" s="108">
        <f t="shared" si="211"/>
        <v>3011.5595110808717</v>
      </c>
      <c r="F125" s="108">
        <f t="shared" si="239"/>
        <v>18889.864885125178</v>
      </c>
      <c r="G125" s="108"/>
      <c r="H125" s="126">
        <f t="shared" si="212"/>
        <v>786393.42056</v>
      </c>
      <c r="I125" s="126">
        <f t="shared" si="212"/>
        <v>748774.65369528753</v>
      </c>
      <c r="J125" s="126">
        <f t="shared" si="212"/>
        <v>1535168.0742552876</v>
      </c>
      <c r="L125" s="79">
        <f t="shared" si="240"/>
        <v>20.19129987473341</v>
      </c>
      <c r="M125" s="79">
        <f t="shared" si="241"/>
        <v>4.0219837787223236</v>
      </c>
      <c r="N125" s="79">
        <f t="shared" si="242"/>
        <v>12.304753597933361</v>
      </c>
      <c r="P125" s="261">
        <f>Manufacturing!BZ209</f>
        <v>1.1377214753980678</v>
      </c>
      <c r="Q125" s="261">
        <f>NonManufacturing!CR125</f>
        <v>1.137704916136028</v>
      </c>
      <c r="R125" s="110"/>
      <c r="S125" s="261">
        <f>Manufacturing!CD209</f>
        <v>1.2239911987257066</v>
      </c>
      <c r="T125" s="261">
        <f>NonManufacturing!CV125</f>
        <v>1.086632814232803</v>
      </c>
      <c r="V125" s="112">
        <f t="shared" si="213"/>
        <v>0.84910620151200267</v>
      </c>
      <c r="W125" s="113">
        <f t="shared" si="214"/>
        <v>1.352262560224359</v>
      </c>
      <c r="X125" s="112">
        <f t="shared" si="243"/>
        <v>0.99029658385600938</v>
      </c>
      <c r="Y125" s="112">
        <f t="shared" si="244"/>
        <v>1.2001886103744857</v>
      </c>
      <c r="Z125" s="112">
        <f t="shared" si="245"/>
        <v>1.1377478465700381</v>
      </c>
      <c r="AA125" s="112">
        <f t="shared" si="246"/>
        <v>1.1482139447069399</v>
      </c>
      <c r="AB125" s="112">
        <f t="shared" si="215"/>
        <v>1.1482145259590009</v>
      </c>
      <c r="AC125" s="112"/>
      <c r="AD125" s="112">
        <f t="shared" si="229"/>
        <v>1.1885426808367443</v>
      </c>
      <c r="AG125" s="89"/>
      <c r="AI125" s="109">
        <f t="shared" si="182"/>
        <v>0.84057273414103006</v>
      </c>
      <c r="AJ125" s="109">
        <f t="shared" si="183"/>
        <v>0.15942726585896991</v>
      </c>
      <c r="AL125" s="109">
        <f t="shared" si="194"/>
        <v>0.84796330321940805</v>
      </c>
      <c r="AM125" s="109">
        <f t="shared" si="195"/>
        <v>0.15189455255691905</v>
      </c>
      <c r="AN125" s="109">
        <f t="shared" si="196"/>
        <v>0.99985785577632713</v>
      </c>
      <c r="AO125" s="109"/>
      <c r="AP125" s="109">
        <f t="shared" si="197"/>
        <v>0.84808385344036485</v>
      </c>
      <c r="AQ125" s="109">
        <f t="shared" si="198"/>
        <v>0.15191614655963515</v>
      </c>
      <c r="AT125" s="19">
        <f t="shared" si="230"/>
        <v>-5.1010243841775093E-3</v>
      </c>
      <c r="AU125" s="19">
        <f t="shared" si="231"/>
        <v>5.2185361067372628E-2</v>
      </c>
      <c r="AV125" s="19"/>
      <c r="AW125" s="19">
        <f t="shared" si="184"/>
        <v>0.51225232842435231</v>
      </c>
      <c r="AX125" s="19">
        <f t="shared" si="185"/>
        <v>0.48774767157564769</v>
      </c>
      <c r="AY125" s="19"/>
      <c r="AZ125" s="19">
        <f t="shared" si="201"/>
        <v>-2.3467092305434301E-2</v>
      </c>
      <c r="BA125" s="19">
        <f t="shared" si="202"/>
        <v>2.5253759563138915E-2</v>
      </c>
      <c r="BB125" s="19"/>
      <c r="BC125" s="19"/>
      <c r="BD125" s="19">
        <f t="shared" si="232"/>
        <v>-3.4033245210973E-3</v>
      </c>
      <c r="BE125" s="19">
        <f t="shared" si="233"/>
        <v>5.6682471098338846E-3</v>
      </c>
      <c r="BF125" s="19"/>
      <c r="BG125" s="19"/>
      <c r="BH125" s="19">
        <f t="shared" si="205"/>
        <v>1.0036081964686139</v>
      </c>
      <c r="BI125" s="19">
        <f t="shared" si="206"/>
        <v>0.79528109097032207</v>
      </c>
      <c r="BJ125" s="19">
        <f t="shared" si="186"/>
        <v>1.1377478465700381</v>
      </c>
      <c r="BK125" s="19"/>
      <c r="BL125" s="19">
        <f t="shared" si="207"/>
        <v>0.98406275531931509</v>
      </c>
      <c r="BM125" s="19">
        <f t="shared" si="208"/>
        <v>1.0964873028419291</v>
      </c>
      <c r="BN125" s="19">
        <f t="shared" si="187"/>
        <v>0.99029658385600938</v>
      </c>
      <c r="BO125" s="19"/>
      <c r="BP125" s="19">
        <f t="shared" si="210"/>
        <v>0.9979768430309407</v>
      </c>
      <c r="BQ125" s="19">
        <f t="shared" si="209"/>
        <v>1.0164920502236279</v>
      </c>
      <c r="BR125" s="19">
        <f t="shared" si="188"/>
        <v>1.2001886103744857</v>
      </c>
      <c r="BU125" s="90"/>
      <c r="BW125" s="87">
        <f t="shared" si="238"/>
        <v>1994</v>
      </c>
      <c r="BX125" s="109">
        <f t="shared" si="234"/>
        <v>1.2485935946349684</v>
      </c>
      <c r="BY125" s="115">
        <f t="shared" si="235"/>
        <v>0.95092497868269299</v>
      </c>
      <c r="BZ125" s="109">
        <f t="shared" si="236"/>
        <v>0.96803307864012256</v>
      </c>
      <c r="CA125" s="109">
        <f t="shared" si="237"/>
        <v>1.1493636277289128</v>
      </c>
      <c r="CD125" s="89"/>
      <c r="CF125" s="112">
        <f t="shared" si="189"/>
        <v>0.64687645758300749</v>
      </c>
      <c r="CG125" s="112">
        <f t="shared" si="190"/>
        <v>1.4975458031738877</v>
      </c>
      <c r="CH125" s="112">
        <f t="shared" si="191"/>
        <v>0.94043611365713442</v>
      </c>
      <c r="CI125" s="112">
        <f t="shared" si="216"/>
        <v>1.3538199927202708</v>
      </c>
      <c r="CJ125" s="112">
        <f t="shared" si="217"/>
        <v>1.1762222363574242</v>
      </c>
      <c r="CK125" s="112">
        <f t="shared" si="218"/>
        <v>0.96872599214909949</v>
      </c>
      <c r="CL125" s="112">
        <f t="shared" si="219"/>
        <v>0.96872712422542395</v>
      </c>
      <c r="CM125" s="112"/>
      <c r="CN125" s="112">
        <f t="shared" si="220"/>
        <v>1.2731812125451816</v>
      </c>
    </row>
    <row r="126" spans="1:92" x14ac:dyDescent="0.2">
      <c r="A126" s="86" t="str">
        <f t="shared" si="192"/>
        <v>Delivered</v>
      </c>
      <c r="B126" s="86">
        <f t="shared" si="193"/>
        <v>1981</v>
      </c>
      <c r="D126" s="108">
        <f t="shared" si="211"/>
        <v>15229.782652348198</v>
      </c>
      <c r="E126" s="108">
        <f t="shared" si="211"/>
        <v>3020.7631449057685</v>
      </c>
      <c r="F126" s="108">
        <f t="shared" si="239"/>
        <v>18250.545797253966</v>
      </c>
      <c r="G126" s="108"/>
      <c r="H126" s="126">
        <f t="shared" si="212"/>
        <v>803891.0981200001</v>
      </c>
      <c r="I126" s="126">
        <f t="shared" si="212"/>
        <v>745771.54802468268</v>
      </c>
      <c r="J126" s="126">
        <f t="shared" si="212"/>
        <v>1549662.6461446828</v>
      </c>
      <c r="L126" s="79">
        <f t="shared" si="240"/>
        <v>18.94508184997315</v>
      </c>
      <c r="M126" s="79">
        <f t="shared" si="241"/>
        <v>4.0505207699419916</v>
      </c>
      <c r="N126" s="79">
        <f t="shared" si="242"/>
        <v>11.777108935714786</v>
      </c>
      <c r="P126" s="261">
        <f>Manufacturing!BZ210</f>
        <v>1.100891168700556</v>
      </c>
      <c r="Q126" s="261">
        <f>NonManufacturing!CR126</f>
        <v>1.1064756085060834</v>
      </c>
      <c r="R126" s="110"/>
      <c r="S126" s="261">
        <f>Manufacturing!CD210</f>
        <v>1.1868672978878889</v>
      </c>
      <c r="T126" s="261">
        <f>NonManufacturing!CV126</f>
        <v>1.125229616886595</v>
      </c>
      <c r="V126" s="112">
        <f t="shared" si="213"/>
        <v>0.85712319397422365</v>
      </c>
      <c r="W126" s="113">
        <f t="shared" si="214"/>
        <v>1.2942756922922578</v>
      </c>
      <c r="X126" s="112">
        <f t="shared" si="243"/>
        <v>0.99863136526429186</v>
      </c>
      <c r="Y126" s="112">
        <f t="shared" si="244"/>
        <v>1.1762753035646107</v>
      </c>
      <c r="Z126" s="112">
        <f t="shared" si="245"/>
        <v>1.1018246195563153</v>
      </c>
      <c r="AA126" s="112">
        <f t="shared" si="246"/>
        <v>1.1093533541968521</v>
      </c>
      <c r="AB126" s="112">
        <f t="shared" si="215"/>
        <v>1.1093537152607396</v>
      </c>
      <c r="AC126" s="112"/>
      <c r="AD126" s="112">
        <f t="shared" si="229"/>
        <v>1.1746654123253966</v>
      </c>
      <c r="AG126" s="89"/>
      <c r="AI126" s="109">
        <f t="shared" si="182"/>
        <v>0.83448368183266708</v>
      </c>
      <c r="AJ126" s="109">
        <f t="shared" si="183"/>
        <v>0.16551631816733295</v>
      </c>
      <c r="AL126" s="109">
        <f t="shared" si="194"/>
        <v>0.837524518888346</v>
      </c>
      <c r="AM126" s="109">
        <f t="shared" si="195"/>
        <v>0.16245277331152069</v>
      </c>
      <c r="AN126" s="109">
        <f t="shared" si="196"/>
        <v>0.99997729219986664</v>
      </c>
      <c r="AO126" s="109"/>
      <c r="AP126" s="109">
        <f t="shared" si="197"/>
        <v>0.83754353765960221</v>
      </c>
      <c r="AQ126" s="109">
        <f t="shared" si="198"/>
        <v>0.1624564623403979</v>
      </c>
      <c r="AT126" s="19">
        <f t="shared" si="230"/>
        <v>-3.2907551365956383E-2</v>
      </c>
      <c r="AU126" s="19">
        <f t="shared" si="231"/>
        <v>-2.7833165232673474E-2</v>
      </c>
      <c r="AV126" s="19"/>
      <c r="AW126" s="19">
        <f t="shared" si="184"/>
        <v>0.51875232336531751</v>
      </c>
      <c r="AX126" s="19">
        <f t="shared" si="185"/>
        <v>0.48124767663468249</v>
      </c>
      <c r="AY126" s="19"/>
      <c r="AZ126" s="19">
        <f t="shared" si="201"/>
        <v>1.2609217718377277E-2</v>
      </c>
      <c r="BA126" s="19">
        <f t="shared" si="202"/>
        <v>-1.3416147866598503E-2</v>
      </c>
      <c r="BB126" s="19"/>
      <c r="BC126" s="19"/>
      <c r="BD126" s="19">
        <f t="shared" si="232"/>
        <v>-3.079968032197419E-2</v>
      </c>
      <c r="BE126" s="19">
        <f t="shared" si="233"/>
        <v>3.4903365050456298E-2</v>
      </c>
      <c r="BF126" s="19"/>
      <c r="BG126" s="19"/>
      <c r="BH126" s="19">
        <f t="shared" si="205"/>
        <v>0.96842602064946082</v>
      </c>
      <c r="BI126" s="19">
        <f t="shared" si="206"/>
        <v>0.77017090222615081</v>
      </c>
      <c r="BJ126" s="19">
        <f t="shared" ref="BJ126:BJ162" si="247">BI126/BI$164</f>
        <v>1.1018246195563153</v>
      </c>
      <c r="BK126" s="19"/>
      <c r="BL126" s="19">
        <f t="shared" si="207"/>
        <v>1.0084164497223937</v>
      </c>
      <c r="BM126" s="19">
        <f t="shared" si="208"/>
        <v>1.1057158330975414</v>
      </c>
      <c r="BN126" s="19">
        <f t="shared" ref="BN126:BN162" si="248">BM126/BM$164</f>
        <v>0.99863136526429186</v>
      </c>
      <c r="BO126" s="19"/>
      <c r="BP126" s="19">
        <f t="shared" si="210"/>
        <v>0.98007537598410188</v>
      </c>
      <c r="BQ126" s="19">
        <f t="shared" si="209"/>
        <v>0.99623882830777266</v>
      </c>
      <c r="BR126" s="19">
        <f t="shared" ref="BR126:BR162" si="249">BQ126/BQ$164</f>
        <v>1.1762753035646107</v>
      </c>
      <c r="BU126" s="90"/>
      <c r="BW126" s="87">
        <f t="shared" si="238"/>
        <v>1995</v>
      </c>
      <c r="BX126" s="109">
        <f t="shared" si="234"/>
        <v>1.2604664505134175</v>
      </c>
      <c r="BY126" s="115">
        <f t="shared" si="235"/>
        <v>0.95460810557861164</v>
      </c>
      <c r="BZ126" s="109">
        <f t="shared" si="236"/>
        <v>0.97639364652597205</v>
      </c>
      <c r="CA126" s="109">
        <f t="shared" si="237"/>
        <v>1.1748467420126811</v>
      </c>
      <c r="CD126" s="89"/>
      <c r="CF126" s="112">
        <f t="shared" ref="CF126:CF155" si="250">V126/V$165</f>
        <v>0.65298406070167092</v>
      </c>
      <c r="CG126" s="112">
        <f t="shared" ref="CG126:CG155" si="251">W126/W$165</f>
        <v>1.4333289910952416</v>
      </c>
      <c r="CH126" s="112">
        <f t="shared" ref="CH126:CH155" si="252">X126/X$165</f>
        <v>0.94835124692485318</v>
      </c>
      <c r="CI126" s="112">
        <f t="shared" si="216"/>
        <v>1.3268456383801133</v>
      </c>
      <c r="CJ126" s="112">
        <f t="shared" si="217"/>
        <v>1.1390842197550297</v>
      </c>
      <c r="CK126" s="112">
        <f t="shared" si="218"/>
        <v>0.93594006033654609</v>
      </c>
      <c r="CL126" s="112">
        <f t="shared" si="219"/>
        <v>0.93594098492680011</v>
      </c>
      <c r="CM126" s="112"/>
      <c r="CN126" s="112">
        <f t="shared" si="220"/>
        <v>1.2583157156345832</v>
      </c>
    </row>
    <row r="127" spans="1:92" x14ac:dyDescent="0.2">
      <c r="A127" s="86" t="str">
        <f t="shared" si="192"/>
        <v>Delivered</v>
      </c>
      <c r="B127" s="86">
        <f t="shared" si="193"/>
        <v>1982</v>
      </c>
      <c r="D127" s="108">
        <f t="shared" si="211"/>
        <v>13534.173022804127</v>
      </c>
      <c r="E127" s="108">
        <f t="shared" si="211"/>
        <v>2755.8253655058306</v>
      </c>
      <c r="F127" s="108">
        <f t="shared" si="239"/>
        <v>16289.998388309958</v>
      </c>
      <c r="G127" s="108"/>
      <c r="H127" s="126">
        <f t="shared" si="212"/>
        <v>762613.53717999998</v>
      </c>
      <c r="I127" s="126">
        <f t="shared" si="212"/>
        <v>722388.23363432242</v>
      </c>
      <c r="J127" s="126">
        <f t="shared" si="212"/>
        <v>1485001.7708143224</v>
      </c>
      <c r="L127" s="79">
        <f t="shared" si="240"/>
        <v>17.747092548148213</v>
      </c>
      <c r="M127" s="79">
        <f t="shared" si="241"/>
        <v>3.8148813023176222</v>
      </c>
      <c r="N127" s="79">
        <f t="shared" si="242"/>
        <v>10.969682803392955</v>
      </c>
      <c r="P127" s="261">
        <f>Manufacturing!BZ211</f>
        <v>1.0720967788015501</v>
      </c>
      <c r="Q127" s="261">
        <f>NonManufacturing!CR127</f>
        <v>1.0581598048352101</v>
      </c>
      <c r="R127" s="110"/>
      <c r="S127" s="261">
        <f>Manufacturing!CD211</f>
        <v>1.1416769140961276</v>
      </c>
      <c r="T127" s="261">
        <f>NonManufacturing!CV127</f>
        <v>1.1081585587862031</v>
      </c>
      <c r="V127" s="112">
        <f t="shared" si="213"/>
        <v>0.82135906419655258</v>
      </c>
      <c r="W127" s="113">
        <f t="shared" si="214"/>
        <v>1.2055415197470267</v>
      </c>
      <c r="X127" s="112">
        <f t="shared" si="243"/>
        <v>0.9920609886527606</v>
      </c>
      <c r="Y127" s="112">
        <f t="shared" si="244"/>
        <v>1.1359525495099343</v>
      </c>
      <c r="Z127" s="112">
        <f t="shared" si="245"/>
        <v>1.0697527478373885</v>
      </c>
      <c r="AA127" s="112">
        <f t="shared" si="246"/>
        <v>0.99018200055676087</v>
      </c>
      <c r="AB127" s="112">
        <f t="shared" si="215"/>
        <v>0.99018245450950759</v>
      </c>
      <c r="AC127" s="112"/>
      <c r="AD127" s="112">
        <f t="shared" si="229"/>
        <v>1.1269342093294494</v>
      </c>
      <c r="AG127" s="89"/>
      <c r="AI127" s="109">
        <f t="shared" si="182"/>
        <v>0.83082715542295771</v>
      </c>
      <c r="AJ127" s="109">
        <f t="shared" si="183"/>
        <v>0.16917284457704235</v>
      </c>
      <c r="AL127" s="109">
        <f t="shared" si="194"/>
        <v>0.83265408051899925</v>
      </c>
      <c r="AM127" s="109">
        <f t="shared" si="195"/>
        <v>0.16733792314894697</v>
      </c>
      <c r="AN127" s="109">
        <f t="shared" si="196"/>
        <v>0.99999200366794616</v>
      </c>
      <c r="AO127" s="109"/>
      <c r="AP127" s="109">
        <f t="shared" si="197"/>
        <v>0.83266073875075453</v>
      </c>
      <c r="AQ127" s="109">
        <f t="shared" si="198"/>
        <v>0.16733926124924556</v>
      </c>
      <c r="AT127" s="19">
        <f t="shared" si="230"/>
        <v>-2.6503667864850099E-2</v>
      </c>
      <c r="AU127" s="19">
        <f t="shared" si="231"/>
        <v>-4.4648470141838849E-2</v>
      </c>
      <c r="AV127" s="19"/>
      <c r="AW127" s="19">
        <f t="shared" si="184"/>
        <v>0.51354385709709272</v>
      </c>
      <c r="AX127" s="19">
        <f t="shared" si="185"/>
        <v>0.48645614290290728</v>
      </c>
      <c r="AY127" s="19"/>
      <c r="AZ127" s="19">
        <f t="shared" si="201"/>
        <v>-1.0091116416350588E-2</v>
      </c>
      <c r="BA127" s="19">
        <f t="shared" si="202"/>
        <v>1.0764691548752221E-2</v>
      </c>
      <c r="BB127" s="19"/>
      <c r="BC127" s="19"/>
      <c r="BD127" s="19">
        <f t="shared" si="232"/>
        <v>-3.8819154302315778E-2</v>
      </c>
      <c r="BE127" s="19">
        <f t="shared" si="233"/>
        <v>-1.5287437044806725E-2</v>
      </c>
      <c r="BF127" s="19"/>
      <c r="BG127" s="19"/>
      <c r="BH127" s="19">
        <f t="shared" si="205"/>
        <v>0.97089203567456894</v>
      </c>
      <c r="BI127" s="19">
        <f t="shared" si="206"/>
        <v>0.74775279507966697</v>
      </c>
      <c r="BJ127" s="19">
        <f t="shared" si="247"/>
        <v>1.0697527478373885</v>
      </c>
      <c r="BK127" s="19"/>
      <c r="BL127" s="19">
        <f t="shared" si="207"/>
        <v>0.99342061861857067</v>
      </c>
      <c r="BM127" s="19">
        <f t="shared" si="208"/>
        <v>1.0984409069321077</v>
      </c>
      <c r="BN127" s="19">
        <f t="shared" si="248"/>
        <v>0.9920609886527606</v>
      </c>
      <c r="BO127" s="19"/>
      <c r="BP127" s="19">
        <f t="shared" si="210"/>
        <v>0.96571996884361888</v>
      </c>
      <c r="BQ127" s="19">
        <f t="shared" si="209"/>
        <v>0.96208773023418559</v>
      </c>
      <c r="BR127" s="19">
        <f t="shared" si="249"/>
        <v>1.1359525495099343</v>
      </c>
      <c r="BU127" s="90"/>
      <c r="BW127" s="87">
        <f t="shared" si="238"/>
        <v>1996</v>
      </c>
      <c r="BX127" s="109">
        <f t="shared" si="234"/>
        <v>1.3126249866699546</v>
      </c>
      <c r="BY127" s="115">
        <f t="shared" si="235"/>
        <v>0.93352200702110688</v>
      </c>
      <c r="BZ127" s="109">
        <f t="shared" si="236"/>
        <v>0.96728986360049174</v>
      </c>
      <c r="CA127" s="109">
        <f t="shared" si="237"/>
        <v>1.185281693105364</v>
      </c>
      <c r="CD127" s="89"/>
      <c r="CF127" s="112">
        <f t="shared" si="250"/>
        <v>0.62573779452445732</v>
      </c>
      <c r="CG127" s="112">
        <f t="shared" si="251"/>
        <v>1.335061471456769</v>
      </c>
      <c r="CH127" s="112">
        <f t="shared" si="252"/>
        <v>0.94211168238778054</v>
      </c>
      <c r="CI127" s="112">
        <f t="shared" si="216"/>
        <v>1.2813613285567347</v>
      </c>
      <c r="CJ127" s="112">
        <f t="shared" si="217"/>
        <v>1.105927796922739</v>
      </c>
      <c r="CK127" s="112">
        <f t="shared" si="218"/>
        <v>0.83539748434456618</v>
      </c>
      <c r="CL127" s="112">
        <f t="shared" si="219"/>
        <v>0.83539842070393533</v>
      </c>
      <c r="CM127" s="112"/>
      <c r="CN127" s="112">
        <f t="shared" si="220"/>
        <v>1.2071854769932269</v>
      </c>
    </row>
    <row r="128" spans="1:92" x14ac:dyDescent="0.2">
      <c r="A128" s="86" t="str">
        <f t="shared" si="192"/>
        <v>Delivered</v>
      </c>
      <c r="B128" s="86">
        <f t="shared" si="193"/>
        <v>1983</v>
      </c>
      <c r="D128" s="108">
        <f t="shared" si="211"/>
        <v>14217.915005634133</v>
      </c>
      <c r="E128" s="108">
        <f t="shared" si="211"/>
        <v>2911.1601574129063</v>
      </c>
      <c r="F128" s="108">
        <f t="shared" si="239"/>
        <v>17129.07516304704</v>
      </c>
      <c r="G128" s="108"/>
      <c r="H128" s="126">
        <f t="shared" si="212"/>
        <v>841064.02765000006</v>
      </c>
      <c r="I128" s="126">
        <f t="shared" si="212"/>
        <v>698552.70501027582</v>
      </c>
      <c r="J128" s="126">
        <f t="shared" si="212"/>
        <v>1539616.7326602759</v>
      </c>
      <c r="L128" s="79">
        <f t="shared" si="240"/>
        <v>16.90467614619082</v>
      </c>
      <c r="M128" s="79">
        <f t="shared" si="241"/>
        <v>4.1674166265952435</v>
      </c>
      <c r="N128" s="79">
        <f t="shared" si="242"/>
        <v>11.125544948741901</v>
      </c>
      <c r="P128" s="261">
        <f>Manufacturing!BZ212</f>
        <v>1.0830834774469562</v>
      </c>
      <c r="Q128" s="261">
        <f>NonManufacturing!CR128</f>
        <v>1.1901198464290408</v>
      </c>
      <c r="R128" s="110"/>
      <c r="S128" s="261">
        <f>Manufacturing!CD212</f>
        <v>1.076452639642828</v>
      </c>
      <c r="T128" s="261">
        <f>NonManufacturing!CV128</f>
        <v>1.0763372194711314</v>
      </c>
      <c r="V128" s="112">
        <f t="shared" si="213"/>
        <v>0.85156676821048383</v>
      </c>
      <c r="W128" s="113">
        <f t="shared" si="214"/>
        <v>1.2226703912871302</v>
      </c>
      <c r="X128" s="112">
        <f t="shared" si="243"/>
        <v>1.0320384444737745</v>
      </c>
      <c r="Y128" s="112">
        <f t="shared" si="244"/>
        <v>1.0764611845929941</v>
      </c>
      <c r="Z128" s="112">
        <f t="shared" si="245"/>
        <v>1.1005631097045288</v>
      </c>
      <c r="AA128" s="112">
        <f t="shared" si="246"/>
        <v>1.0411850089030557</v>
      </c>
      <c r="AB128" s="112">
        <f t="shared" si="215"/>
        <v>1.041185473695029</v>
      </c>
      <c r="AC128" s="112"/>
      <c r="AD128" s="112">
        <f t="shared" si="229"/>
        <v>1.1109493264837502</v>
      </c>
      <c r="AG128" s="89"/>
      <c r="AI128" s="109">
        <f t="shared" si="182"/>
        <v>0.83004568958321689</v>
      </c>
      <c r="AJ128" s="109">
        <f t="shared" si="183"/>
        <v>0.16995431041678311</v>
      </c>
      <c r="AL128" s="109">
        <f t="shared" si="194"/>
        <v>0.83043636122116549</v>
      </c>
      <c r="AM128" s="109">
        <f t="shared" si="195"/>
        <v>0.16956327736871851</v>
      </c>
      <c r="AN128" s="109">
        <f t="shared" si="196"/>
        <v>0.99999963858988394</v>
      </c>
      <c r="AO128" s="109"/>
      <c r="AP128" s="109">
        <f t="shared" si="197"/>
        <v>0.83043666134937566</v>
      </c>
      <c r="AQ128" s="109">
        <f t="shared" si="198"/>
        <v>0.16956333865062442</v>
      </c>
      <c r="AT128" s="19">
        <f t="shared" si="230"/>
        <v>1.0195707563587772E-2</v>
      </c>
      <c r="AU128" s="19">
        <f t="shared" si="231"/>
        <v>0.11752264703955007</v>
      </c>
      <c r="AV128" s="19"/>
      <c r="AW128" s="19">
        <f t="shared" si="184"/>
        <v>0.54628142823359727</v>
      </c>
      <c r="AX128" s="19">
        <f t="shared" si="185"/>
        <v>0.45371857176640268</v>
      </c>
      <c r="AY128" s="19"/>
      <c r="AZ128" s="19">
        <f t="shared" si="201"/>
        <v>6.1798845383457202E-2</v>
      </c>
      <c r="BA128" s="19">
        <f t="shared" si="202"/>
        <v>-6.9669629511490749E-2</v>
      </c>
      <c r="BB128" s="19"/>
      <c r="BC128" s="19"/>
      <c r="BD128" s="19">
        <f t="shared" si="232"/>
        <v>-5.8827116760107864E-2</v>
      </c>
      <c r="BE128" s="19">
        <f t="shared" si="233"/>
        <v>-2.9135868049170871E-2</v>
      </c>
      <c r="BF128" s="19"/>
      <c r="BG128" s="19"/>
      <c r="BH128" s="19">
        <f t="shared" si="205"/>
        <v>1.0288013860487168</v>
      </c>
      <c r="BI128" s="19">
        <f t="shared" si="206"/>
        <v>0.76928911199976346</v>
      </c>
      <c r="BJ128" s="19">
        <f t="shared" si="247"/>
        <v>1.1005631097045288</v>
      </c>
      <c r="BK128" s="19"/>
      <c r="BL128" s="19">
        <f t="shared" si="207"/>
        <v>1.0402973771555155</v>
      </c>
      <c r="BM128" s="19">
        <f t="shared" si="208"/>
        <v>1.1427051944417974</v>
      </c>
      <c r="BN128" s="19">
        <f t="shared" si="248"/>
        <v>1.0320384444737745</v>
      </c>
      <c r="BO128" s="19"/>
      <c r="BP128" s="19">
        <f t="shared" si="210"/>
        <v>0.94762865320157474</v>
      </c>
      <c r="BQ128" s="19">
        <f t="shared" si="209"/>
        <v>0.91170190006358121</v>
      </c>
      <c r="BR128" s="19">
        <f t="shared" si="249"/>
        <v>1.0764611845929941</v>
      </c>
      <c r="BU128" s="90"/>
      <c r="BW128" s="87">
        <f t="shared" si="238"/>
        <v>1997</v>
      </c>
      <c r="BX128" s="109">
        <f t="shared" si="234"/>
        <v>1.3852509791954986</v>
      </c>
      <c r="BY128" s="115">
        <f t="shared" si="235"/>
        <v>0.92440655917006231</v>
      </c>
      <c r="BZ128" s="109">
        <f t="shared" si="236"/>
        <v>0.92886619709635909</v>
      </c>
      <c r="CA128" s="109">
        <f t="shared" si="237"/>
        <v>1.1894446866595716</v>
      </c>
      <c r="CD128" s="89"/>
      <c r="CF128" s="112">
        <f t="shared" si="250"/>
        <v>0.64875099655908131</v>
      </c>
      <c r="CG128" s="112">
        <f t="shared" si="251"/>
        <v>1.3540306202319379</v>
      </c>
      <c r="CH128" s="112">
        <f t="shared" si="252"/>
        <v>0.98007631217557811</v>
      </c>
      <c r="CI128" s="112">
        <f t="shared" si="216"/>
        <v>1.2142547100447989</v>
      </c>
      <c r="CJ128" s="112">
        <f t="shared" si="217"/>
        <v>1.1377800503439177</v>
      </c>
      <c r="CK128" s="112">
        <f t="shared" si="218"/>
        <v>0.87842774023948444</v>
      </c>
      <c r="CL128" s="112">
        <f t="shared" si="219"/>
        <v>0.87842871424698044</v>
      </c>
      <c r="CM128" s="112"/>
      <c r="CN128" s="112">
        <f t="shared" si="220"/>
        <v>1.1900622782625323</v>
      </c>
    </row>
    <row r="129" spans="1:92" x14ac:dyDescent="0.2">
      <c r="A129" s="86" t="str">
        <f t="shared" si="192"/>
        <v>Delivered</v>
      </c>
      <c r="B129" s="86">
        <f t="shared" si="193"/>
        <v>1984</v>
      </c>
      <c r="D129" s="108">
        <f t="shared" si="211"/>
        <v>14595.394052916632</v>
      </c>
      <c r="E129" s="108">
        <f t="shared" si="211"/>
        <v>2979.3924851192337</v>
      </c>
      <c r="F129" s="108">
        <f t="shared" si="239"/>
        <v>17574.786538035867</v>
      </c>
      <c r="G129" s="108"/>
      <c r="H129" s="126">
        <f t="shared" si="212"/>
        <v>912615.65405999986</v>
      </c>
      <c r="I129" s="126">
        <f t="shared" si="212"/>
        <v>793063.74150084332</v>
      </c>
      <c r="J129" s="126">
        <f t="shared" si="212"/>
        <v>1705679.3955608432</v>
      </c>
      <c r="L129" s="79">
        <f t="shared" si="240"/>
        <v>15.992925376619782</v>
      </c>
      <c r="M129" s="79">
        <f t="shared" si="241"/>
        <v>3.756813392427758</v>
      </c>
      <c r="N129" s="79">
        <f t="shared" si="242"/>
        <v>10.303686955341989</v>
      </c>
      <c r="P129" s="261">
        <f>Manufacturing!BZ213</f>
        <v>1.0598251203423974</v>
      </c>
      <c r="Q129" s="261">
        <f>NonManufacturing!CR129</f>
        <v>1.0763052196995011</v>
      </c>
      <c r="R129" s="110"/>
      <c r="S129" s="261">
        <f>Manufacturing!CD213</f>
        <v>1.0407439516631116</v>
      </c>
      <c r="T129" s="261">
        <f>NonManufacturing!CV129</f>
        <v>1.0728927553683603</v>
      </c>
      <c r="V129" s="112">
        <f t="shared" si="213"/>
        <v>0.94341653975870365</v>
      </c>
      <c r="W129" s="113">
        <f t="shared" si="214"/>
        <v>1.1323501922315005</v>
      </c>
      <c r="X129" s="112">
        <f t="shared" si="243"/>
        <v>1.0186039549156276</v>
      </c>
      <c r="Y129" s="112">
        <f t="shared" si="244"/>
        <v>1.0461595596644231</v>
      </c>
      <c r="Z129" s="112">
        <f t="shared" si="245"/>
        <v>1.0626186577764152</v>
      </c>
      <c r="AA129" s="112">
        <f t="shared" si="246"/>
        <v>1.0682778139625491</v>
      </c>
      <c r="AB129" s="112">
        <f t="shared" si="215"/>
        <v>1.068277900150145</v>
      </c>
      <c r="AC129" s="112"/>
      <c r="AD129" s="112">
        <f t="shared" si="229"/>
        <v>1.0656222649469729</v>
      </c>
      <c r="AG129" s="89"/>
      <c r="AI129" s="109">
        <f t="shared" si="182"/>
        <v>0.83047347524414328</v>
      </c>
      <c r="AJ129" s="109">
        <f t="shared" si="183"/>
        <v>0.16952652475585667</v>
      </c>
      <c r="AL129" s="109">
        <f t="shared" si="194"/>
        <v>0.83025956404579071</v>
      </c>
      <c r="AM129" s="109">
        <f t="shared" si="195"/>
        <v>0.16974032774293363</v>
      </c>
      <c r="AN129" s="109">
        <f t="shared" si="196"/>
        <v>0.99999989178872428</v>
      </c>
      <c r="AO129" s="109"/>
      <c r="AP129" s="109">
        <f t="shared" si="197"/>
        <v>0.83025965388924705</v>
      </c>
      <c r="AQ129" s="109">
        <f t="shared" si="198"/>
        <v>0.16974034611075303</v>
      </c>
      <c r="AT129" s="19">
        <f t="shared" si="230"/>
        <v>-2.1708131166021574E-2</v>
      </c>
      <c r="AU129" s="19">
        <f t="shared" si="231"/>
        <v>-0.10051993039124664</v>
      </c>
      <c r="AV129" s="19"/>
      <c r="AW129" s="19">
        <f t="shared" si="184"/>
        <v>0.53504524732792669</v>
      </c>
      <c r="AX129" s="19">
        <f t="shared" si="185"/>
        <v>0.46495475267207331</v>
      </c>
      <c r="AY129" s="19"/>
      <c r="AZ129" s="19">
        <f t="shared" si="201"/>
        <v>-2.0782961513987928E-2</v>
      </c>
      <c r="BA129" s="19">
        <f t="shared" si="202"/>
        <v>2.4462974915736301E-2</v>
      </c>
      <c r="BB129" s="19"/>
      <c r="BC129" s="19"/>
      <c r="BD129" s="19">
        <f t="shared" si="232"/>
        <v>-3.3735246537798531E-2</v>
      </c>
      <c r="BE129" s="19">
        <f t="shared" si="233"/>
        <v>-3.2053033803928458E-3</v>
      </c>
      <c r="BF129" s="19"/>
      <c r="BG129" s="19"/>
      <c r="BH129" s="19">
        <f t="shared" si="205"/>
        <v>0.96552269325263818</v>
      </c>
      <c r="BI129" s="19">
        <f t="shared" si="206"/>
        <v>0.74276609530794202</v>
      </c>
      <c r="BJ129" s="19">
        <f t="shared" si="247"/>
        <v>1.0626186577764152</v>
      </c>
      <c r="BK129" s="19"/>
      <c r="BL129" s="19">
        <f t="shared" si="207"/>
        <v>0.98698256869200551</v>
      </c>
      <c r="BM129" s="19">
        <f t="shared" si="208"/>
        <v>1.1278301080678628</v>
      </c>
      <c r="BN129" s="19">
        <f t="shared" si="248"/>
        <v>1.0186039549156276</v>
      </c>
      <c r="BO129" s="19"/>
      <c r="BP129" s="19">
        <f t="shared" si="210"/>
        <v>0.971850703618238</v>
      </c>
      <c r="BQ129" s="19">
        <f t="shared" si="209"/>
        <v>0.88603813306687584</v>
      </c>
      <c r="BR129" s="19">
        <f t="shared" si="249"/>
        <v>1.0461595596644231</v>
      </c>
      <c r="BU129" s="90"/>
      <c r="BW129" s="87">
        <f t="shared" si="238"/>
        <v>1998</v>
      </c>
      <c r="BX129" s="109">
        <f t="shared" si="234"/>
        <v>1.4363980055286836</v>
      </c>
      <c r="BY129" s="115">
        <f t="shared" si="235"/>
        <v>0.90596711215702197</v>
      </c>
      <c r="BZ129" s="109">
        <f t="shared" si="236"/>
        <v>0.93599986253454037</v>
      </c>
      <c r="CA129" s="109">
        <f t="shared" si="237"/>
        <v>1.2180426793410677</v>
      </c>
      <c r="CD129" s="89"/>
      <c r="CF129" s="112">
        <f t="shared" si="250"/>
        <v>0.71872511139079476</v>
      </c>
      <c r="CG129" s="112">
        <f t="shared" si="251"/>
        <v>1.2540066759062538</v>
      </c>
      <c r="CH129" s="112">
        <f t="shared" si="252"/>
        <v>0.96731823610523993</v>
      </c>
      <c r="CI129" s="112">
        <f t="shared" si="216"/>
        <v>1.1800742943287972</v>
      </c>
      <c r="CJ129" s="112">
        <f t="shared" si="217"/>
        <v>1.0985524585371815</v>
      </c>
      <c r="CK129" s="112">
        <f t="shared" si="218"/>
        <v>0.9012854180985167</v>
      </c>
      <c r="CL129" s="112">
        <f t="shared" si="219"/>
        <v>0.90128608782552244</v>
      </c>
      <c r="CM129" s="112"/>
      <c r="CN129" s="112">
        <f t="shared" si="220"/>
        <v>1.1415073848632677</v>
      </c>
    </row>
    <row r="130" spans="1:92" x14ac:dyDescent="0.2">
      <c r="A130" s="86" t="str">
        <f t="shared" si="192"/>
        <v>Delivered</v>
      </c>
      <c r="B130" s="86">
        <f t="shared" si="193"/>
        <v>1985</v>
      </c>
      <c r="D130" s="108">
        <f t="shared" si="211"/>
        <v>13627.179765509132</v>
      </c>
      <c r="E130" s="108">
        <f t="shared" si="211"/>
        <v>2824.3320888180574</v>
      </c>
      <c r="F130" s="108">
        <f>D130+E130</f>
        <v>16451.511854327189</v>
      </c>
      <c r="G130" s="108"/>
      <c r="H130" s="126">
        <f t="shared" si="212"/>
        <v>939844.96947000001</v>
      </c>
      <c r="I130" s="126">
        <f t="shared" si="212"/>
        <v>868136.26011190063</v>
      </c>
      <c r="J130" s="126">
        <f t="shared" si="212"/>
        <v>1807981.2295819006</v>
      </c>
      <c r="L130" s="79">
        <f>D130/H130*1000</f>
        <v>14.499391078502883</v>
      </c>
      <c r="M130" s="79">
        <f>E130/I130*1000</f>
        <v>3.2533280990405906</v>
      </c>
      <c r="N130" s="79">
        <f>F130/J130*1000</f>
        <v>9.0993819986348168</v>
      </c>
      <c r="P130" s="261">
        <f>Manufacturing!BZ214</f>
        <v>1</v>
      </c>
      <c r="Q130" s="261">
        <f>NonManufacturing!CR130</f>
        <v>1</v>
      </c>
      <c r="R130" s="110"/>
      <c r="S130" s="261">
        <f>Manufacturing!CD214</f>
        <v>1</v>
      </c>
      <c r="T130" s="261">
        <f>NonManufacturing!CV130</f>
        <v>1</v>
      </c>
      <c r="V130" s="112">
        <f t="shared" si="213"/>
        <v>1</v>
      </c>
      <c r="W130" s="113">
        <f t="shared" si="214"/>
        <v>1</v>
      </c>
      <c r="X130" s="112">
        <f t="shared" ref="X130:X155" si="253">BN130</f>
        <v>1</v>
      </c>
      <c r="Y130" s="112">
        <f t="shared" ref="Y130:Y155" si="254">BR130</f>
        <v>1</v>
      </c>
      <c r="Z130" s="112">
        <f t="shared" ref="Z130:Z155" si="255">BJ130</f>
        <v>1</v>
      </c>
      <c r="AA130" s="112">
        <f t="shared" ref="AA130:AA155" si="256">V130*X130*Y130*Z130</f>
        <v>1</v>
      </c>
      <c r="AB130" s="112">
        <f t="shared" si="215"/>
        <v>1</v>
      </c>
      <c r="AC130" s="112"/>
      <c r="AD130" s="112">
        <f t="shared" si="229"/>
        <v>1</v>
      </c>
      <c r="AF130" s="87">
        <f t="shared" ref="AF130:AF162" si="257">AF46</f>
        <v>1985</v>
      </c>
      <c r="AG130" s="89"/>
      <c r="AI130" s="109">
        <f t="shared" si="182"/>
        <v>0.82832385778118123</v>
      </c>
      <c r="AJ130" s="109">
        <f t="shared" si="183"/>
        <v>0.17167614221881877</v>
      </c>
      <c r="AL130" s="109">
        <f t="shared" si="194"/>
        <v>0.82939820223481375</v>
      </c>
      <c r="AM130" s="109">
        <f t="shared" si="195"/>
        <v>0.17059907632241633</v>
      </c>
      <c r="AN130" s="109">
        <f t="shared" si="196"/>
        <v>0.99999727855723008</v>
      </c>
      <c r="AO130" s="109"/>
      <c r="AP130" s="109">
        <f t="shared" si="197"/>
        <v>0.8294004594006974</v>
      </c>
      <c r="AQ130" s="109">
        <f t="shared" si="198"/>
        <v>0.17059954059930266</v>
      </c>
      <c r="AT130" s="19">
        <f t="shared" si="230"/>
        <v>-5.810391370408597E-2</v>
      </c>
      <c r="AU130" s="19">
        <f t="shared" si="231"/>
        <v>-7.3534082946058663E-2</v>
      </c>
      <c r="AV130" s="19"/>
      <c r="AW130" s="19">
        <f t="shared" si="184"/>
        <v>0.51983115426886428</v>
      </c>
      <c r="AX130" s="19">
        <f t="shared" si="185"/>
        <v>0.48016884573113566</v>
      </c>
      <c r="AY130" s="19"/>
      <c r="AZ130" s="19">
        <f t="shared" si="201"/>
        <v>-2.8847262245686855E-2</v>
      </c>
      <c r="BA130" s="19">
        <f t="shared" si="202"/>
        <v>3.2197709216826416E-2</v>
      </c>
      <c r="BB130" s="19"/>
      <c r="BC130" s="19"/>
      <c r="BD130" s="19">
        <f t="shared" si="232"/>
        <v>-3.9935795558512545E-2</v>
      </c>
      <c r="BE130" s="19">
        <f t="shared" si="233"/>
        <v>-7.0358510254841453E-2</v>
      </c>
      <c r="BF130" s="19"/>
      <c r="BG130" s="19"/>
      <c r="BH130" s="19">
        <f t="shared" si="205"/>
        <v>0.94107137370668037</v>
      </c>
      <c r="BI130" s="19">
        <f t="shared" si="206"/>
        <v>0.69899590965419212</v>
      </c>
      <c r="BJ130" s="19">
        <f t="shared" si="247"/>
        <v>1</v>
      </c>
      <c r="BK130" s="19"/>
      <c r="BL130" s="19">
        <f t="shared" si="207"/>
        <v>0.98173583086355809</v>
      </c>
      <c r="BM130" s="19">
        <f t="shared" si="208"/>
        <v>1.1072312282169399</v>
      </c>
      <c r="BN130" s="19">
        <f t="shared" si="248"/>
        <v>1</v>
      </c>
      <c r="BO130" s="19"/>
      <c r="BP130" s="19">
        <f t="shared" si="210"/>
        <v>0.95587713247180972</v>
      </c>
      <c r="BQ130" s="19">
        <f t="shared" si="209"/>
        <v>0.84694358989664109</v>
      </c>
      <c r="BR130" s="19">
        <f t="shared" si="249"/>
        <v>1</v>
      </c>
      <c r="BU130" s="90"/>
      <c r="BW130" s="87">
        <f t="shared" si="238"/>
        <v>1999</v>
      </c>
      <c r="BX130" s="109">
        <f t="shared" si="234"/>
        <v>1.4997462993836739</v>
      </c>
      <c r="BY130" s="115">
        <f t="shared" si="235"/>
        <v>0.87896623247659544</v>
      </c>
      <c r="BZ130" s="109">
        <f t="shared" si="236"/>
        <v>0.93818505061683066</v>
      </c>
      <c r="CA130" s="109">
        <f t="shared" si="237"/>
        <v>1.2367386016345012</v>
      </c>
      <c r="CD130" s="89"/>
      <c r="CF130" s="112">
        <f t="shared" si="250"/>
        <v>0.76183221419313052</v>
      </c>
      <c r="CG130" s="112">
        <f t="shared" si="251"/>
        <v>1.1074371554925135</v>
      </c>
      <c r="CH130" s="112">
        <f t="shared" si="252"/>
        <v>0.94965097223224926</v>
      </c>
      <c r="CI130" s="112">
        <f t="shared" si="216"/>
        <v>1.1280060325667052</v>
      </c>
      <c r="CJ130" s="112">
        <f t="shared" si="217"/>
        <v>1.0338162712444365</v>
      </c>
      <c r="CK130" s="112">
        <f t="shared" si="218"/>
        <v>0.84368074139384253</v>
      </c>
      <c r="CL130" s="112">
        <f t="shared" si="219"/>
        <v>0.84368130024860377</v>
      </c>
      <c r="CM130" s="112"/>
      <c r="CN130" s="112">
        <f t="shared" si="220"/>
        <v>1.0712120255108137</v>
      </c>
    </row>
    <row r="131" spans="1:92" x14ac:dyDescent="0.2">
      <c r="A131" s="86" t="str">
        <f t="shared" si="192"/>
        <v>Delivered</v>
      </c>
      <c r="B131" s="86">
        <f t="shared" si="193"/>
        <v>1986</v>
      </c>
      <c r="D131" s="108">
        <f t="shared" si="211"/>
        <v>14032.206452737024</v>
      </c>
      <c r="E131" s="108">
        <f t="shared" si="211"/>
        <v>2666.3077349155651</v>
      </c>
      <c r="F131" s="108">
        <f t="shared" ref="F131:F146" si="258">D131+E131</f>
        <v>16698.514187652589</v>
      </c>
      <c r="G131" s="108"/>
      <c r="H131" s="126">
        <f t="shared" si="212"/>
        <v>965840.9683999999</v>
      </c>
      <c r="I131" s="126">
        <f t="shared" si="212"/>
        <v>901233.75098632311</v>
      </c>
      <c r="J131" s="126">
        <f t="shared" si="212"/>
        <v>1867074.7193863229</v>
      </c>
      <c r="L131" s="79">
        <f t="shared" ref="L131:L152" si="259">D131/H131*1000</f>
        <v>14.528485446193695</v>
      </c>
      <c r="M131" s="79">
        <f t="shared" ref="M131:M152" si="260">E131/I131*1000</f>
        <v>2.9585085245614913</v>
      </c>
      <c r="N131" s="79">
        <f t="shared" ref="N131:N152" si="261">F131/J131*1000</f>
        <v>8.9436775155635537</v>
      </c>
      <c r="P131" s="261">
        <f>Manufacturing!BZ215</f>
        <v>1.0222399179475916</v>
      </c>
      <c r="Q131" s="261">
        <f>NonManufacturing!CR131</f>
        <v>0.97129305252103537</v>
      </c>
      <c r="R131" s="110"/>
      <c r="S131" s="261">
        <f>Manufacturing!CD215</f>
        <v>0.98020695185343298</v>
      </c>
      <c r="T131" s="261">
        <f>NonManufacturing!CV131</f>
        <v>0.93625613916989825</v>
      </c>
      <c r="V131" s="112">
        <f t="shared" si="213"/>
        <v>1.0326847916546611</v>
      </c>
      <c r="W131" s="113">
        <f t="shared" si="214"/>
        <v>0.98288845516161172</v>
      </c>
      <c r="X131" s="112">
        <f t="shared" si="253"/>
        <v>0.99680534639631369</v>
      </c>
      <c r="Y131" s="112">
        <f t="shared" si="254"/>
        <v>0.97278794778347855</v>
      </c>
      <c r="Z131" s="112">
        <f t="shared" si="255"/>
        <v>1.01362128912062</v>
      </c>
      <c r="AA131" s="112">
        <f t="shared" si="256"/>
        <v>1.0150140285515514</v>
      </c>
      <c r="AB131" s="112">
        <f t="shared" si="215"/>
        <v>1.0150139595383405</v>
      </c>
      <c r="AC131" s="112"/>
      <c r="AD131" s="112">
        <f t="shared" si="229"/>
        <v>0.96968022726046943</v>
      </c>
      <c r="AF131" s="87">
        <f t="shared" si="257"/>
        <v>1986</v>
      </c>
      <c r="AG131" s="89"/>
      <c r="AI131" s="109">
        <f t="shared" si="182"/>
        <v>0.84032664793092082</v>
      </c>
      <c r="AJ131" s="109">
        <f t="shared" si="183"/>
        <v>0.15967335206907915</v>
      </c>
      <c r="AL131" s="109">
        <f t="shared" si="194"/>
        <v>0.83431086308831759</v>
      </c>
      <c r="AM131" s="109">
        <f t="shared" si="195"/>
        <v>0.16560225700916131</v>
      </c>
      <c r="AN131" s="109">
        <f t="shared" si="196"/>
        <v>0.9999131200974789</v>
      </c>
      <c r="AO131" s="109"/>
      <c r="AP131" s="109">
        <f t="shared" si="197"/>
        <v>0.83438335423279852</v>
      </c>
      <c r="AQ131" s="109">
        <f t="shared" si="198"/>
        <v>0.16561664576720145</v>
      </c>
      <c r="AT131" s="19">
        <f t="shared" si="230"/>
        <v>2.1996217604628443E-2</v>
      </c>
      <c r="AU131" s="19">
        <f t="shared" si="231"/>
        <v>-2.9127051362703802E-2</v>
      </c>
      <c r="AV131" s="19"/>
      <c r="AW131" s="19">
        <f t="shared" si="184"/>
        <v>0.51730172251352435</v>
      </c>
      <c r="AX131" s="19">
        <f t="shared" si="185"/>
        <v>0.48269827748647576</v>
      </c>
      <c r="AY131" s="19"/>
      <c r="AZ131" s="19">
        <f t="shared" si="201"/>
        <v>-4.8777486994655188E-3</v>
      </c>
      <c r="BA131" s="19">
        <f t="shared" si="202"/>
        <v>5.2539701749576206E-3</v>
      </c>
      <c r="BB131" s="19"/>
      <c r="BC131" s="19"/>
      <c r="BD131" s="19">
        <f t="shared" si="232"/>
        <v>-1.9991554251251393E-2</v>
      </c>
      <c r="BE131" s="19">
        <f t="shared" si="233"/>
        <v>-6.5866186981393557E-2</v>
      </c>
      <c r="BF131" s="19"/>
      <c r="BG131" s="19"/>
      <c r="BH131" s="19">
        <f t="shared" si="205"/>
        <v>1.01362128912062</v>
      </c>
      <c r="BI131" s="19">
        <f t="shared" si="206"/>
        <v>0.7085171350337226</v>
      </c>
      <c r="BJ131" s="19">
        <f t="shared" si="247"/>
        <v>1.01362128912062</v>
      </c>
      <c r="BK131" s="19"/>
      <c r="BL131" s="19">
        <f t="shared" si="207"/>
        <v>0.9968053463963138</v>
      </c>
      <c r="BM131" s="19">
        <f t="shared" si="208"/>
        <v>1.1036940079836026</v>
      </c>
      <c r="BN131" s="19">
        <f t="shared" si="248"/>
        <v>0.99680534639631369</v>
      </c>
      <c r="BO131" s="19"/>
      <c r="BP131" s="19">
        <f t="shared" si="210"/>
        <v>0.97278794778347866</v>
      </c>
      <c r="BQ131" s="19">
        <f t="shared" si="209"/>
        <v>0.82389651670392561</v>
      </c>
      <c r="BR131" s="19">
        <f t="shared" si="249"/>
        <v>0.97278794778347855</v>
      </c>
      <c r="BU131" s="90"/>
      <c r="BW131" s="87">
        <f>BW130+1</f>
        <v>2000</v>
      </c>
      <c r="BX131" s="109">
        <f>V145</f>
        <v>1.5811685333433656</v>
      </c>
      <c r="BY131" s="115">
        <f>AD145</f>
        <v>0.83126750099953017</v>
      </c>
      <c r="BZ131" s="109">
        <f>Z145</f>
        <v>0.94237682970957537</v>
      </c>
      <c r="CA131" s="109">
        <f>AB145</f>
        <v>1.2386337600002209</v>
      </c>
      <c r="CD131" s="89"/>
      <c r="CF131" s="112">
        <f t="shared" si="250"/>
        <v>0.78673254138984217</v>
      </c>
      <c r="CG131" s="112">
        <f t="shared" si="251"/>
        <v>1.0884871949506061</v>
      </c>
      <c r="CH131" s="112">
        <f t="shared" si="252"/>
        <v>0.94661716633156334</v>
      </c>
      <c r="CI131" s="112">
        <f t="shared" si="216"/>
        <v>1.0973106735079488</v>
      </c>
      <c r="CJ131" s="112">
        <f t="shared" si="217"/>
        <v>1.0478981815726582</v>
      </c>
      <c r="CK131" s="112">
        <f t="shared" si="218"/>
        <v>0.85634778813352375</v>
      </c>
      <c r="CL131" s="112">
        <f t="shared" si="219"/>
        <v>0.85634829715379079</v>
      </c>
      <c r="CM131" s="112"/>
      <c r="CN131" s="112">
        <f t="shared" si="220"/>
        <v>1.0387331203414736</v>
      </c>
    </row>
    <row r="132" spans="1:92" x14ac:dyDescent="0.2">
      <c r="A132" s="86" t="str">
        <f t="shared" si="192"/>
        <v>Delivered</v>
      </c>
      <c r="B132" s="86">
        <f t="shared" si="193"/>
        <v>1987</v>
      </c>
      <c r="D132" s="108">
        <f t="shared" si="211"/>
        <v>14426.898927201717</v>
      </c>
      <c r="E132" s="108">
        <f t="shared" si="211"/>
        <v>2614.6951610405649</v>
      </c>
      <c r="F132" s="108">
        <f t="shared" si="258"/>
        <v>17041.59408824228</v>
      </c>
      <c r="G132" s="108"/>
      <c r="H132" s="126">
        <f t="shared" si="212"/>
        <v>1026061.4996499999</v>
      </c>
      <c r="I132" s="126">
        <f t="shared" si="212"/>
        <v>927719.39884486026</v>
      </c>
      <c r="J132" s="126">
        <f t="shared" si="212"/>
        <v>1953780.8984948602</v>
      </c>
      <c r="L132" s="79">
        <f t="shared" si="259"/>
        <v>14.06046219658654</v>
      </c>
      <c r="M132" s="79">
        <f t="shared" si="260"/>
        <v>2.8184116493588736</v>
      </c>
      <c r="N132" s="79">
        <f t="shared" si="261"/>
        <v>8.7223670276286676</v>
      </c>
      <c r="P132" s="261">
        <f>Manufacturing!BZ216</f>
        <v>0.98267533004192475</v>
      </c>
      <c r="Q132" s="261">
        <f>NonManufacturing!CR132</f>
        <v>0.92991610716426498</v>
      </c>
      <c r="R132" s="110"/>
      <c r="S132" s="261">
        <f>Manufacturing!CD216</f>
        <v>0.98682435787938538</v>
      </c>
      <c r="T132" s="261">
        <f>NonManufacturing!CV132</f>
        <v>0.9316071022954765</v>
      </c>
      <c r="V132" s="112">
        <f t="shared" si="213"/>
        <v>1.0806422470141883</v>
      </c>
      <c r="W132" s="113">
        <f t="shared" si="214"/>
        <v>0.95856696959609866</v>
      </c>
      <c r="X132" s="112">
        <f t="shared" si="253"/>
        <v>1.0069808857370623</v>
      </c>
      <c r="Y132" s="112">
        <f t="shared" si="254"/>
        <v>0.97756230129599508</v>
      </c>
      <c r="Z132" s="112">
        <f t="shared" si="255"/>
        <v>0.97377104265982117</v>
      </c>
      <c r="AA132" s="112">
        <f t="shared" si="256"/>
        <v>1.0358681255445721</v>
      </c>
      <c r="AB132" s="112">
        <f t="shared" si="215"/>
        <v>1.0358679639379091</v>
      </c>
      <c r="AC132" s="112"/>
      <c r="AD132" s="112">
        <f t="shared" si="229"/>
        <v>0.98438655202220215</v>
      </c>
      <c r="AF132" s="87">
        <f t="shared" si="257"/>
        <v>1987</v>
      </c>
      <c r="AG132" s="89"/>
      <c r="AI132" s="109">
        <f t="shared" si="182"/>
        <v>0.84656980165696161</v>
      </c>
      <c r="AJ132" s="109">
        <f t="shared" si="183"/>
        <v>0.15343019834303848</v>
      </c>
      <c r="AL132" s="109">
        <f t="shared" si="194"/>
        <v>0.84344437382542581</v>
      </c>
      <c r="AM132" s="109">
        <f t="shared" si="195"/>
        <v>0.1565310253605641</v>
      </c>
      <c r="AN132" s="109">
        <f t="shared" si="196"/>
        <v>0.99997539918598988</v>
      </c>
      <c r="AO132" s="109"/>
      <c r="AP132" s="109">
        <f t="shared" si="197"/>
        <v>0.84346512375405935</v>
      </c>
      <c r="AQ132" s="109">
        <f t="shared" si="198"/>
        <v>0.15653487624594073</v>
      </c>
      <c r="AT132" s="19">
        <f t="shared" si="230"/>
        <v>-3.9472715795306083E-2</v>
      </c>
      <c r="AU132" s="19">
        <f t="shared" si="231"/>
        <v>-4.3533852891312098E-2</v>
      </c>
      <c r="AV132" s="19"/>
      <c r="AW132" s="19">
        <f t="shared" si="184"/>
        <v>0.52516712618106254</v>
      </c>
      <c r="AX132" s="19">
        <f t="shared" si="185"/>
        <v>0.47483287381893752</v>
      </c>
      <c r="AY132" s="19"/>
      <c r="AZ132" s="19">
        <f t="shared" si="201"/>
        <v>1.5090240697218678E-2</v>
      </c>
      <c r="BA132" s="19">
        <f t="shared" si="202"/>
        <v>-1.6428876631934132E-2</v>
      </c>
      <c r="BB132" s="19"/>
      <c r="BC132" s="19"/>
      <c r="BD132" s="19">
        <f t="shared" si="232"/>
        <v>6.7283433239602539E-3</v>
      </c>
      <c r="BE132" s="19">
        <f t="shared" si="233"/>
        <v>-4.9779302589093048E-3</v>
      </c>
      <c r="BF132" s="19"/>
      <c r="BG132" s="19"/>
      <c r="BH132" s="19">
        <f t="shared" si="205"/>
        <v>0.96068527083189881</v>
      </c>
      <c r="BI132" s="19">
        <f t="shared" si="206"/>
        <v>0.68066197575891285</v>
      </c>
      <c r="BJ132" s="19">
        <f t="shared" si="247"/>
        <v>0.97377104265982117</v>
      </c>
      <c r="BK132" s="19"/>
      <c r="BL132" s="19">
        <f t="shared" si="207"/>
        <v>1.0102081508466378</v>
      </c>
      <c r="BM132" s="19">
        <f t="shared" si="208"/>
        <v>1.1149606829056296</v>
      </c>
      <c r="BN132" s="19">
        <f t="shared" si="248"/>
        <v>1.0069808857370623</v>
      </c>
      <c r="BO132" s="19"/>
      <c r="BP132" s="19">
        <f t="shared" si="210"/>
        <v>1.0049079077546088</v>
      </c>
      <c r="BQ132" s="19">
        <f t="shared" si="209"/>
        <v>0.82794012480725199</v>
      </c>
      <c r="BR132" s="19">
        <f t="shared" si="249"/>
        <v>0.97756230129599508</v>
      </c>
      <c r="BU132" s="90"/>
      <c r="CD132" s="89"/>
      <c r="CF132" s="112">
        <f t="shared" si="250"/>
        <v>0.82326807579345895</v>
      </c>
      <c r="CG132" s="112">
        <f t="shared" si="251"/>
        <v>1.0615526781585822</v>
      </c>
      <c r="CH132" s="112">
        <f t="shared" si="252"/>
        <v>0.95628037715949277</v>
      </c>
      <c r="CI132" s="112">
        <f t="shared" si="216"/>
        <v>1.1026961730716736</v>
      </c>
      <c r="CJ132" s="112">
        <f t="shared" si="217"/>
        <v>1.0067003483683834</v>
      </c>
      <c r="CK132" s="112">
        <f t="shared" si="218"/>
        <v>0.87394198814569446</v>
      </c>
      <c r="CL132" s="112">
        <f t="shared" si="219"/>
        <v>0.87394243070100897</v>
      </c>
      <c r="CM132" s="112"/>
      <c r="CN132" s="112">
        <f t="shared" si="220"/>
        <v>1.0544867122773092</v>
      </c>
    </row>
    <row r="133" spans="1:92" x14ac:dyDescent="0.2">
      <c r="A133" s="86" t="str">
        <f t="shared" si="192"/>
        <v>Delivered</v>
      </c>
      <c r="B133" s="86">
        <f t="shared" si="193"/>
        <v>1988</v>
      </c>
      <c r="D133" s="108">
        <f t="shared" si="211"/>
        <v>15514.406933569606</v>
      </c>
      <c r="E133" s="108">
        <f t="shared" si="211"/>
        <v>2659.8688353430139</v>
      </c>
      <c r="F133" s="108">
        <f t="shared" si="258"/>
        <v>18174.275768912619</v>
      </c>
      <c r="G133" s="108"/>
      <c r="H133" s="126">
        <f t="shared" si="212"/>
        <v>1090887.69713</v>
      </c>
      <c r="I133" s="126">
        <f t="shared" si="212"/>
        <v>945843.55228115118</v>
      </c>
      <c r="J133" s="126">
        <f t="shared" si="212"/>
        <v>2036731.2494111513</v>
      </c>
      <c r="L133" s="79">
        <f t="shared" si="259"/>
        <v>14.221818592680279</v>
      </c>
      <c r="M133" s="79">
        <f t="shared" si="260"/>
        <v>2.8121657423450617</v>
      </c>
      <c r="N133" s="79">
        <f t="shared" si="261"/>
        <v>8.9232567007390227</v>
      </c>
      <c r="P133" s="261">
        <f>Manufacturing!BZ217</f>
        <v>1.0096854931994332</v>
      </c>
      <c r="Q133" s="261">
        <f>NonManufacturing!CR133</f>
        <v>0.9381882921171264</v>
      </c>
      <c r="R133" s="110"/>
      <c r="S133" s="261">
        <f>Manufacturing!CD217</f>
        <v>0.97144756779530517</v>
      </c>
      <c r="T133" s="261">
        <f>NonManufacturing!CV133</f>
        <v>0.92134660566523574</v>
      </c>
      <c r="V133" s="112">
        <f t="shared" si="213"/>
        <v>1.1265223422049295</v>
      </c>
      <c r="W133" s="113">
        <f t="shared" si="214"/>
        <v>0.98064425716799031</v>
      </c>
      <c r="X133" s="112">
        <f t="shared" si="253"/>
        <v>1.0205676555503667</v>
      </c>
      <c r="Y133" s="112">
        <f t="shared" si="254"/>
        <v>0.96299780632423637</v>
      </c>
      <c r="Z133" s="112">
        <f t="shared" si="255"/>
        <v>0.99780226335028643</v>
      </c>
      <c r="AA133" s="112">
        <f t="shared" si="256"/>
        <v>1.1047179032111036</v>
      </c>
      <c r="AB133" s="112">
        <f t="shared" si="215"/>
        <v>1.1047176654546977</v>
      </c>
      <c r="AC133" s="112"/>
      <c r="AD133" s="112">
        <f t="shared" si="229"/>
        <v>0.98280441350047199</v>
      </c>
      <c r="AF133" s="87">
        <f t="shared" si="257"/>
        <v>1988</v>
      </c>
      <c r="AG133" s="89"/>
      <c r="AI133" s="109">
        <f t="shared" si="182"/>
        <v>0.85364650183790214</v>
      </c>
      <c r="AJ133" s="109">
        <f t="shared" si="183"/>
        <v>0.14635349816209792</v>
      </c>
      <c r="AL133" s="109">
        <f t="shared" si="194"/>
        <v>0.85010324257630709</v>
      </c>
      <c r="AM133" s="109">
        <f t="shared" si="195"/>
        <v>0.14986400199209679</v>
      </c>
      <c r="AN133" s="109">
        <f t="shared" si="196"/>
        <v>0.99996724456840391</v>
      </c>
      <c r="AO133" s="109"/>
      <c r="AP133" s="109">
        <f t="shared" si="197"/>
        <v>0.85013108898704015</v>
      </c>
      <c r="AQ133" s="109">
        <f t="shared" si="198"/>
        <v>0.14986891101295985</v>
      </c>
      <c r="AT133" s="19">
        <f t="shared" si="230"/>
        <v>2.7115387679169892E-2</v>
      </c>
      <c r="AU133" s="19">
        <f t="shared" si="231"/>
        <v>8.8562919976944588E-3</v>
      </c>
      <c r="AV133" s="19"/>
      <c r="AW133" s="19">
        <f t="shared" si="184"/>
        <v>0.53560708976473526</v>
      </c>
      <c r="AX133" s="19">
        <f t="shared" si="185"/>
        <v>0.46439291023526463</v>
      </c>
      <c r="AY133" s="19"/>
      <c r="AZ133" s="19">
        <f t="shared" si="201"/>
        <v>1.9684303264239682E-2</v>
      </c>
      <c r="BA133" s="19">
        <f t="shared" si="202"/>
        <v>-2.2231914328495642E-2</v>
      </c>
      <c r="BB133" s="19"/>
      <c r="BC133" s="19"/>
      <c r="BD133" s="19">
        <f t="shared" si="232"/>
        <v>-1.5704771053756898E-2</v>
      </c>
      <c r="BE133" s="19">
        <f t="shared" si="233"/>
        <v>-1.1074860056060393E-2</v>
      </c>
      <c r="BF133" s="19"/>
      <c r="BG133" s="19"/>
      <c r="BH133" s="19">
        <f t="shared" si="205"/>
        <v>1.0246785123377922</v>
      </c>
      <c r="BI133" s="19">
        <f t="shared" si="206"/>
        <v>0.6974597007255452</v>
      </c>
      <c r="BJ133" s="19">
        <f t="shared" si="247"/>
        <v>0.99780226335028643</v>
      </c>
      <c r="BK133" s="19"/>
      <c r="BL133" s="19">
        <f t="shared" si="207"/>
        <v>1.0134925796564245</v>
      </c>
      <c r="BM133" s="19">
        <f t="shared" si="208"/>
        <v>1.1300043787335152</v>
      </c>
      <c r="BN133" s="19">
        <f t="shared" si="248"/>
        <v>1.0205676555503667</v>
      </c>
      <c r="BO133" s="19"/>
      <c r="BP133" s="19">
        <f t="shared" si="210"/>
        <v>0.98510121047788979</v>
      </c>
      <c r="BQ133" s="19">
        <f t="shared" si="209"/>
        <v>0.81560481915083904</v>
      </c>
      <c r="BR133" s="19">
        <f t="shared" si="249"/>
        <v>0.96299780632423637</v>
      </c>
      <c r="BU133" s="90"/>
      <c r="CD133" s="89"/>
      <c r="CF133" s="112">
        <f t="shared" si="250"/>
        <v>0.85822101030001297</v>
      </c>
      <c r="CG133" s="112">
        <f t="shared" si="251"/>
        <v>1.086001886708188</v>
      </c>
      <c r="CH133" s="112">
        <f t="shared" si="252"/>
        <v>0.96918306632219298</v>
      </c>
      <c r="CI133" s="112">
        <f t="shared" si="216"/>
        <v>1.0862673348822423</v>
      </c>
      <c r="CJ133" s="112">
        <f t="shared" si="217"/>
        <v>1.0315442153360523</v>
      </c>
      <c r="CK133" s="112">
        <f t="shared" si="218"/>
        <v>0.93202921961219498</v>
      </c>
      <c r="CL133" s="112">
        <f t="shared" si="219"/>
        <v>0.9320296363984214</v>
      </c>
      <c r="CM133" s="112"/>
      <c r="CN133" s="112">
        <f t="shared" si="220"/>
        <v>1.0527919064668079</v>
      </c>
    </row>
    <row r="134" spans="1:92" x14ac:dyDescent="0.2">
      <c r="A134" s="86" t="str">
        <f t="shared" si="192"/>
        <v>Delivered</v>
      </c>
      <c r="B134" s="86">
        <f t="shared" si="193"/>
        <v>1989</v>
      </c>
      <c r="D134" s="108">
        <f t="shared" si="211"/>
        <v>15604.834688398976</v>
      </c>
      <c r="E134" s="108">
        <f t="shared" si="211"/>
        <v>2606.7566364807553</v>
      </c>
      <c r="F134" s="108">
        <f t="shared" si="258"/>
        <v>18211.59132487973</v>
      </c>
      <c r="G134" s="108"/>
      <c r="H134" s="126">
        <f t="shared" si="212"/>
        <v>1095146.4931000001</v>
      </c>
      <c r="I134" s="126">
        <f t="shared" si="212"/>
        <v>962024.68890554272</v>
      </c>
      <c r="J134" s="126">
        <f t="shared" si="212"/>
        <v>2057171.1820055428</v>
      </c>
      <c r="L134" s="79">
        <f t="shared" si="259"/>
        <v>14.249084288465202</v>
      </c>
      <c r="M134" s="79">
        <f t="shared" si="260"/>
        <v>2.7096566923312113</v>
      </c>
      <c r="N134" s="79">
        <f t="shared" si="261"/>
        <v>8.8527350004607737</v>
      </c>
      <c r="P134" s="261">
        <f>Manufacturing!BZ218</f>
        <v>1.006786765951361</v>
      </c>
      <c r="Q134" s="261">
        <f>NonManufacturing!CR134</f>
        <v>0.91119103713369565</v>
      </c>
      <c r="R134" s="110"/>
      <c r="S134" s="261">
        <f>Manufacturing!CD218</f>
        <v>0.97611240764660501</v>
      </c>
      <c r="T134" s="261">
        <f>NonManufacturing!CV134</f>
        <v>0.91406476191270092</v>
      </c>
      <c r="V134" s="112">
        <f t="shared" si="213"/>
        <v>1.1378277320286494</v>
      </c>
      <c r="W134" s="113">
        <f t="shared" si="214"/>
        <v>0.97289409344381328</v>
      </c>
      <c r="X134" s="112">
        <f t="shared" si="253"/>
        <v>1.0162922925421953</v>
      </c>
      <c r="Y134" s="112">
        <f t="shared" si="254"/>
        <v>0.96584147732315251</v>
      </c>
      <c r="Z134" s="112">
        <f t="shared" si="255"/>
        <v>0.99115414383435407</v>
      </c>
      <c r="AA134" s="112">
        <f t="shared" si="256"/>
        <v>1.1069861809337489</v>
      </c>
      <c r="AB134" s="112">
        <f t="shared" si="215"/>
        <v>1.1069858798472429</v>
      </c>
      <c r="AC134" s="112"/>
      <c r="AD134" s="112">
        <f t="shared" si="229"/>
        <v>0.98157724922108747</v>
      </c>
      <c r="AF134" s="87">
        <f t="shared" si="257"/>
        <v>1989</v>
      </c>
      <c r="AG134" s="89"/>
      <c r="AI134" s="109">
        <f t="shared" si="182"/>
        <v>0.85686277547204026</v>
      </c>
      <c r="AJ134" s="109">
        <f t="shared" si="183"/>
        <v>0.14313722452795982</v>
      </c>
      <c r="AL134" s="109">
        <f t="shared" si="194"/>
        <v>0.85525363072652694</v>
      </c>
      <c r="AM134" s="109">
        <f t="shared" si="195"/>
        <v>0.14473940562359799</v>
      </c>
      <c r="AN134" s="109">
        <f t="shared" si="196"/>
        <v>0.99999303635012493</v>
      </c>
      <c r="AO134" s="109"/>
      <c r="AP134" s="109">
        <f t="shared" si="197"/>
        <v>0.85525958645483935</v>
      </c>
      <c r="AQ134" s="109">
        <f t="shared" si="198"/>
        <v>0.14474041354516071</v>
      </c>
      <c r="AT134" s="19">
        <f t="shared" si="230"/>
        <v>-2.8750499607780415E-3</v>
      </c>
      <c r="AU134" s="19">
        <f t="shared" si="231"/>
        <v>-2.919809097386343E-2</v>
      </c>
      <c r="AV134" s="19"/>
      <c r="AW134" s="19">
        <f t="shared" si="184"/>
        <v>0.53235554857050749</v>
      </c>
      <c r="AX134" s="19">
        <f t="shared" si="185"/>
        <v>0.46764445142949251</v>
      </c>
      <c r="AY134" s="19"/>
      <c r="AZ134" s="19">
        <f t="shared" si="201"/>
        <v>-6.0892602878057428E-3</v>
      </c>
      <c r="BA134" s="19">
        <f t="shared" si="202"/>
        <v>6.9773048144381334E-3</v>
      </c>
      <c r="BB134" s="19"/>
      <c r="BC134" s="19"/>
      <c r="BD134" s="19">
        <f t="shared" si="232"/>
        <v>4.7904545493069623E-3</v>
      </c>
      <c r="BE134" s="19">
        <f t="shared" si="233"/>
        <v>-7.9348772573995998E-3</v>
      </c>
      <c r="BF134" s="19"/>
      <c r="BG134" s="19"/>
      <c r="BH134" s="19">
        <f t="shared" si="205"/>
        <v>0.99333723748670388</v>
      </c>
      <c r="BI134" s="19">
        <f t="shared" si="206"/>
        <v>0.69281269237701626</v>
      </c>
      <c r="BJ134" s="19">
        <f t="shared" si="247"/>
        <v>0.99115414383435407</v>
      </c>
      <c r="BK134" s="19"/>
      <c r="BL134" s="19">
        <f t="shared" si="207"/>
        <v>0.99581079903432201</v>
      </c>
      <c r="BM134" s="19">
        <f t="shared" si="208"/>
        <v>1.1252705632989044</v>
      </c>
      <c r="BN134" s="19">
        <f t="shared" si="248"/>
        <v>1.0162922925421953</v>
      </c>
      <c r="BO134" s="19"/>
      <c r="BP134" s="19">
        <f t="shared" si="210"/>
        <v>1.0029529361128771</v>
      </c>
      <c r="BQ134" s="19">
        <f t="shared" si="209"/>
        <v>0.81801324807514608</v>
      </c>
      <c r="BR134" s="19">
        <f t="shared" si="249"/>
        <v>0.96584147732315251</v>
      </c>
      <c r="BU134" s="90"/>
      <c r="CD134" s="89"/>
      <c r="CF134" s="112">
        <f t="shared" si="250"/>
        <v>0.86683382046173396</v>
      </c>
      <c r="CG134" s="112">
        <f t="shared" si="251"/>
        <v>1.0774190674388842</v>
      </c>
      <c r="CH134" s="112">
        <f t="shared" si="252"/>
        <v>0.9651229636848373</v>
      </c>
      <c r="CI134" s="112">
        <f t="shared" si="216"/>
        <v>1.0894750129236546</v>
      </c>
      <c r="CJ134" s="112">
        <f t="shared" si="217"/>
        <v>1.0246712812073038</v>
      </c>
      <c r="CK134" s="112">
        <f t="shared" si="218"/>
        <v>0.93394292184292349</v>
      </c>
      <c r="CL134" s="112">
        <f t="shared" si="219"/>
        <v>0.9339432864663666</v>
      </c>
      <c r="CM134" s="112"/>
      <c r="CN134" s="112">
        <f t="shared" si="220"/>
        <v>1.051477353333454</v>
      </c>
    </row>
    <row r="135" spans="1:92" x14ac:dyDescent="0.2">
      <c r="A135" s="86" t="str">
        <f t="shared" si="192"/>
        <v>Delivered</v>
      </c>
      <c r="B135" s="86">
        <f t="shared" si="193"/>
        <v>1990</v>
      </c>
      <c r="D135" s="108">
        <f t="shared" ref="D135:E152" si="262">D222+D306</f>
        <v>15667.355490073063</v>
      </c>
      <c r="E135" s="108">
        <f t="shared" si="262"/>
        <v>2571.2620087873051</v>
      </c>
      <c r="F135" s="108">
        <f t="shared" si="258"/>
        <v>18238.617498860367</v>
      </c>
      <c r="G135" s="108"/>
      <c r="H135" s="126">
        <f t="shared" ref="H135:J152" si="263">H51</f>
        <v>1089037.7224099999</v>
      </c>
      <c r="I135" s="126">
        <f t="shared" si="263"/>
        <v>965413.77476681885</v>
      </c>
      <c r="J135" s="126">
        <f t="shared" si="263"/>
        <v>2054451.4971768188</v>
      </c>
      <c r="L135" s="79">
        <f t="shared" si="259"/>
        <v>14.386421303572286</v>
      </c>
      <c r="M135" s="79">
        <f t="shared" si="260"/>
        <v>2.6633782073477819</v>
      </c>
      <c r="N135" s="79">
        <f t="shared" si="261"/>
        <v>8.8776091934628134</v>
      </c>
      <c r="P135" s="261">
        <f>Manufacturing!BZ219</f>
        <v>1.0146775070920997</v>
      </c>
      <c r="Q135" s="261">
        <f>NonManufacturing!CR135</f>
        <v>0.8739158153410278</v>
      </c>
      <c r="R135" s="110"/>
      <c r="S135" s="261">
        <f>Manufacturing!CD219</f>
        <v>0.97785646774543344</v>
      </c>
      <c r="T135" s="261">
        <f>NonManufacturing!CV135</f>
        <v>0.93677518703997753</v>
      </c>
      <c r="V135" s="112">
        <f t="shared" si="213"/>
        <v>1.1363234659531918</v>
      </c>
      <c r="W135" s="113">
        <f t="shared" si="214"/>
        <v>0.97562770689204215</v>
      </c>
      <c r="X135" s="112">
        <f t="shared" si="253"/>
        <v>1.0132717414812433</v>
      </c>
      <c r="Y135" s="112">
        <f t="shared" si="254"/>
        <v>0.97070013024223456</v>
      </c>
      <c r="Z135" s="112">
        <f t="shared" si="255"/>
        <v>0.99191217446749702</v>
      </c>
      <c r="AA135" s="112">
        <f t="shared" si="256"/>
        <v>1.1086289491168351</v>
      </c>
      <c r="AB135" s="112">
        <f t="shared" si="215"/>
        <v>1.10862865737553</v>
      </c>
      <c r="AC135" s="112"/>
      <c r="AD135" s="112">
        <f t="shared" si="229"/>
        <v>0.98358301142661875</v>
      </c>
      <c r="AF135" s="87">
        <f t="shared" si="257"/>
        <v>1990</v>
      </c>
      <c r="AG135" s="89"/>
      <c r="AI135" s="109">
        <f t="shared" si="182"/>
        <v>0.85902100260899883</v>
      </c>
      <c r="AJ135" s="109">
        <f t="shared" si="183"/>
        <v>0.14097899739100123</v>
      </c>
      <c r="AL135" s="109">
        <f t="shared" si="194"/>
        <v>0.85794143660635036</v>
      </c>
      <c r="AM135" s="109">
        <f t="shared" si="195"/>
        <v>0.14205537850019581</v>
      </c>
      <c r="AN135" s="109">
        <f t="shared" si="196"/>
        <v>0.99999681510654614</v>
      </c>
      <c r="AO135" s="109"/>
      <c r="AP135" s="109">
        <f t="shared" si="197"/>
        <v>0.85794416906711823</v>
      </c>
      <c r="AQ135" s="109">
        <f t="shared" si="198"/>
        <v>0.14205583093288182</v>
      </c>
      <c r="AT135" s="19">
        <f t="shared" si="230"/>
        <v>7.8069954772606847E-3</v>
      </c>
      <c r="AU135" s="19">
        <f t="shared" si="231"/>
        <v>-4.1768525855699269E-2</v>
      </c>
      <c r="AV135" s="19"/>
      <c r="AW135" s="19">
        <f t="shared" si="184"/>
        <v>0.53008684989961119</v>
      </c>
      <c r="AX135" s="19">
        <f t="shared" si="185"/>
        <v>0.46991315010038875</v>
      </c>
      <c r="AY135" s="19"/>
      <c r="AZ135" s="19">
        <f t="shared" si="201"/>
        <v>-4.2707296365806207E-3</v>
      </c>
      <c r="BA135" s="19">
        <f t="shared" si="202"/>
        <v>4.8396025913875658E-3</v>
      </c>
      <c r="BB135" s="19"/>
      <c r="BC135" s="19"/>
      <c r="BD135" s="19">
        <f t="shared" si="232"/>
        <v>1.7851467174832838E-3</v>
      </c>
      <c r="BE135" s="19">
        <f t="shared" si="233"/>
        <v>2.4541900570080107E-2</v>
      </c>
      <c r="BF135" s="19"/>
      <c r="BG135" s="19"/>
      <c r="BH135" s="19">
        <f t="shared" si="205"/>
        <v>1.000764795907739</v>
      </c>
      <c r="BI135" s="19">
        <f t="shared" si="206"/>
        <v>0.69334255268897582</v>
      </c>
      <c r="BJ135" s="19">
        <f t="shared" si="247"/>
        <v>0.99191217446749702</v>
      </c>
      <c r="BK135" s="19"/>
      <c r="BL135" s="19">
        <f t="shared" si="207"/>
        <v>0.99702787172241936</v>
      </c>
      <c r="BM135" s="19">
        <f t="shared" si="208"/>
        <v>1.1219261148377946</v>
      </c>
      <c r="BN135" s="19">
        <f t="shared" si="248"/>
        <v>1.0132717414812433</v>
      </c>
      <c r="BO135" s="19"/>
      <c r="BP135" s="19">
        <f t="shared" si="210"/>
        <v>1.0050304869206361</v>
      </c>
      <c r="BQ135" s="19">
        <f t="shared" si="209"/>
        <v>0.82212825302049519</v>
      </c>
      <c r="BR135" s="19">
        <f t="shared" si="249"/>
        <v>0.97070013024223456</v>
      </c>
      <c r="BU135" s="90"/>
      <c r="CD135" s="89"/>
      <c r="CF135" s="112">
        <f t="shared" si="250"/>
        <v>0.86568782210673245</v>
      </c>
      <c r="CG135" s="112">
        <f t="shared" si="251"/>
        <v>1.0804463725402069</v>
      </c>
      <c r="CH135" s="112">
        <f t="shared" si="252"/>
        <v>0.96225449443312705</v>
      </c>
      <c r="CI135" s="112">
        <f t="shared" si="216"/>
        <v>1.094955602726527</v>
      </c>
      <c r="CJ135" s="112">
        <f t="shared" si="217"/>
        <v>1.0254549456099489</v>
      </c>
      <c r="CK135" s="112">
        <f t="shared" si="218"/>
        <v>0.93532889372156791</v>
      </c>
      <c r="CL135" s="112">
        <f t="shared" si="219"/>
        <v>0.9353292671474509</v>
      </c>
      <c r="CM135" s="112"/>
      <c r="CN135" s="112">
        <f t="shared" si="220"/>
        <v>1.053625949928334</v>
      </c>
    </row>
    <row r="136" spans="1:92" x14ac:dyDescent="0.2">
      <c r="A136" s="86" t="str">
        <f t="shared" si="192"/>
        <v>Delivered</v>
      </c>
      <c r="B136" s="86">
        <f t="shared" si="193"/>
        <v>1991</v>
      </c>
      <c r="D136" s="108">
        <f t="shared" si="262"/>
        <v>15151.299441721496</v>
      </c>
      <c r="E136" s="108">
        <f t="shared" si="262"/>
        <v>2453.899667401734</v>
      </c>
      <c r="F136" s="108">
        <f t="shared" si="258"/>
        <v>17605.19910912323</v>
      </c>
      <c r="G136" s="108"/>
      <c r="H136" s="126">
        <f t="shared" si="263"/>
        <v>1075953.00538</v>
      </c>
      <c r="I136" s="126">
        <f t="shared" si="263"/>
        <v>930794.04460512253</v>
      </c>
      <c r="J136" s="126">
        <f t="shared" si="263"/>
        <v>2006747.0499851224</v>
      </c>
      <c r="L136" s="79">
        <f t="shared" si="259"/>
        <v>14.081748334696487</v>
      </c>
      <c r="M136" s="79">
        <f t="shared" si="260"/>
        <v>2.6363508464891066</v>
      </c>
      <c r="N136" s="79">
        <f t="shared" si="261"/>
        <v>8.7730036076314413</v>
      </c>
      <c r="P136" s="261">
        <f>Manufacturing!BZ220</f>
        <v>0.99808649760961909</v>
      </c>
      <c r="Q136" s="261">
        <f>NonManufacturing!CR136</f>
        <v>0.83616537948083136</v>
      </c>
      <c r="R136" s="110"/>
      <c r="S136" s="261">
        <f>Manufacturing!CD220</f>
        <v>0.97305799216320432</v>
      </c>
      <c r="T136" s="261">
        <f>NonManufacturing!CV136</f>
        <v>0.96913250352752134</v>
      </c>
      <c r="V136" s="112">
        <f t="shared" si="213"/>
        <v>1.1099379889298888</v>
      </c>
      <c r="W136" s="113">
        <f t="shared" si="214"/>
        <v>0.9641318068576149</v>
      </c>
      <c r="X136" s="112">
        <f t="shared" si="253"/>
        <v>1.0213914412176757</v>
      </c>
      <c r="Y136" s="112">
        <f t="shared" si="254"/>
        <v>0.97121534176455271</v>
      </c>
      <c r="Z136" s="112">
        <f t="shared" si="255"/>
        <v>0.97191601246102954</v>
      </c>
      <c r="AA136" s="112">
        <f t="shared" si="256"/>
        <v>1.0701267039707478</v>
      </c>
      <c r="AB136" s="112">
        <f t="shared" si="215"/>
        <v>1.0701265187668809</v>
      </c>
      <c r="AC136" s="112"/>
      <c r="AD136" s="112">
        <f t="shared" si="229"/>
        <v>0.99199103765761387</v>
      </c>
      <c r="AF136" s="87">
        <f t="shared" si="257"/>
        <v>1991</v>
      </c>
      <c r="AG136" s="89"/>
      <c r="AI136" s="109">
        <f t="shared" si="182"/>
        <v>0.86061505739346655</v>
      </c>
      <c r="AJ136" s="109">
        <f t="shared" si="183"/>
        <v>0.13938494260653336</v>
      </c>
      <c r="AL136" s="109">
        <f t="shared" si="194"/>
        <v>0.85981778372709372</v>
      </c>
      <c r="AM136" s="109">
        <f t="shared" si="195"/>
        <v>0.1401804594427852</v>
      </c>
      <c r="AN136" s="109">
        <f t="shared" si="196"/>
        <v>0.99999824316987895</v>
      </c>
      <c r="AO136" s="109"/>
      <c r="AP136" s="109">
        <f t="shared" si="197"/>
        <v>0.85981929428352855</v>
      </c>
      <c r="AQ136" s="109">
        <f t="shared" si="198"/>
        <v>0.1401807057164714</v>
      </c>
      <c r="AT136" s="19">
        <f t="shared" si="230"/>
        <v>-1.6486170479835728E-2</v>
      </c>
      <c r="AU136" s="19">
        <f t="shared" si="231"/>
        <v>-4.4157634030319338E-2</v>
      </c>
      <c r="AV136" s="19"/>
      <c r="AW136" s="19">
        <f t="shared" si="184"/>
        <v>0.53616772746120489</v>
      </c>
      <c r="AX136" s="19">
        <f t="shared" si="185"/>
        <v>0.46383227253879517</v>
      </c>
      <c r="AY136" s="19"/>
      <c r="AZ136" s="19">
        <f t="shared" si="201"/>
        <v>1.140617563167085E-2</v>
      </c>
      <c r="BA136" s="19">
        <f t="shared" si="202"/>
        <v>-1.3024885329820423E-2</v>
      </c>
      <c r="BB136" s="19"/>
      <c r="BC136" s="19"/>
      <c r="BD136" s="19">
        <f t="shared" si="232"/>
        <v>-4.9192164569348022E-3</v>
      </c>
      <c r="BE136" s="19">
        <f t="shared" si="233"/>
        <v>3.3958020090363722E-2</v>
      </c>
      <c r="BF136" s="19"/>
      <c r="BG136" s="19"/>
      <c r="BH136" s="19">
        <f t="shared" si="205"/>
        <v>0.97984079385132827</v>
      </c>
      <c r="BI136" s="19">
        <f t="shared" si="206"/>
        <v>0.67936531723767246</v>
      </c>
      <c r="BJ136" s="19">
        <f t="shared" si="247"/>
        <v>0.97191601246102954</v>
      </c>
      <c r="BK136" s="19"/>
      <c r="BL136" s="19">
        <f t="shared" si="207"/>
        <v>1.0080133486448193</v>
      </c>
      <c r="BM136" s="19">
        <f t="shared" si="208"/>
        <v>1.1309164999497174</v>
      </c>
      <c r="BN136" s="19">
        <f t="shared" si="248"/>
        <v>1.0213914412176757</v>
      </c>
      <c r="BO136" s="19"/>
      <c r="BP136" s="19">
        <f t="shared" si="210"/>
        <v>1.000530762803328</v>
      </c>
      <c r="BQ136" s="19">
        <f t="shared" si="209"/>
        <v>0.82256460811676346</v>
      </c>
      <c r="BR136" s="19">
        <f t="shared" si="249"/>
        <v>0.97121534176455271</v>
      </c>
      <c r="BU136" s="90"/>
      <c r="CD136" s="89"/>
      <c r="CF136" s="112">
        <f t="shared" si="250"/>
        <v>0.84558651572352761</v>
      </c>
      <c r="CG136" s="112">
        <f t="shared" si="251"/>
        <v>1.0677153857062545</v>
      </c>
      <c r="CH136" s="112">
        <f t="shared" si="252"/>
        <v>0.96996537518206394</v>
      </c>
      <c r="CI136" s="112">
        <f t="shared" si="216"/>
        <v>1.0955367644317497</v>
      </c>
      <c r="CJ136" s="112">
        <f t="shared" si="217"/>
        <v>1.0047825879652228</v>
      </c>
      <c r="CK136" s="112">
        <f t="shared" si="218"/>
        <v>0.90284529099138955</v>
      </c>
      <c r="CL136" s="112">
        <f t="shared" si="219"/>
        <v>0.90284573278375391</v>
      </c>
      <c r="CM136" s="112"/>
      <c r="CN136" s="112">
        <f t="shared" si="220"/>
        <v>1.0626327287377866</v>
      </c>
    </row>
    <row r="137" spans="1:92" x14ac:dyDescent="0.2">
      <c r="A137" s="86" t="str">
        <f t="shared" si="192"/>
        <v>Delivered</v>
      </c>
      <c r="B137" s="86">
        <f t="shared" si="193"/>
        <v>1992</v>
      </c>
      <c r="D137" s="108">
        <f t="shared" si="262"/>
        <v>15555.492176363843</v>
      </c>
      <c r="E137" s="108">
        <f t="shared" si="262"/>
        <v>2437.3919478072703</v>
      </c>
      <c r="F137" s="108">
        <f t="shared" si="258"/>
        <v>17992.884124171112</v>
      </c>
      <c r="G137" s="108"/>
      <c r="H137" s="126">
        <f t="shared" si="263"/>
        <v>1117943.5774099999</v>
      </c>
      <c r="I137" s="126">
        <f t="shared" si="263"/>
        <v>953520.49448877946</v>
      </c>
      <c r="J137" s="126">
        <f t="shared" si="263"/>
        <v>2071464.0718987794</v>
      </c>
      <c r="L137" s="79">
        <f t="shared" si="259"/>
        <v>13.91438037722985</v>
      </c>
      <c r="M137" s="79">
        <f t="shared" si="260"/>
        <v>2.5562029991962087</v>
      </c>
      <c r="N137" s="79">
        <f t="shared" si="261"/>
        <v>8.6860710587551644</v>
      </c>
      <c r="P137" s="261">
        <f>Manufacturing!BZ221</f>
        <v>1.0086896242471721</v>
      </c>
      <c r="Q137" s="261">
        <f>NonManufacturing!CR137</f>
        <v>0.82274332121345073</v>
      </c>
      <c r="R137" s="110"/>
      <c r="S137" s="261">
        <f>Manufacturing!CD221</f>
        <v>0.9513856859321449</v>
      </c>
      <c r="T137" s="261">
        <f>NonManufacturing!CV137</f>
        <v>0.95499942556212603</v>
      </c>
      <c r="V137" s="112">
        <f t="shared" si="213"/>
        <v>1.1457331735561269</v>
      </c>
      <c r="W137" s="113">
        <f t="shared" si="214"/>
        <v>0.954578130697045</v>
      </c>
      <c r="X137" s="112">
        <f t="shared" si="253"/>
        <v>1.026098119363988</v>
      </c>
      <c r="Y137" s="112">
        <f t="shared" si="254"/>
        <v>0.95060681455688101</v>
      </c>
      <c r="Z137" s="112">
        <f t="shared" si="255"/>
        <v>0.97863718622016138</v>
      </c>
      <c r="AA137" s="112">
        <f t="shared" si="256"/>
        <v>1.0936919531107949</v>
      </c>
      <c r="AB137" s="112">
        <f t="shared" si="215"/>
        <v>1.0936918310908004</v>
      </c>
      <c r="AC137" s="112"/>
      <c r="AD137" s="112">
        <f t="shared" si="229"/>
        <v>0.97541586467140684</v>
      </c>
      <c r="AF137" s="87">
        <f t="shared" si="257"/>
        <v>1992</v>
      </c>
      <c r="AG137" s="89"/>
      <c r="AI137" s="109">
        <f t="shared" si="182"/>
        <v>0.86453578364721706</v>
      </c>
      <c r="AJ137" s="109">
        <f t="shared" si="183"/>
        <v>0.13546421635278302</v>
      </c>
      <c r="AL137" s="109">
        <f t="shared" si="194"/>
        <v>0.86257393542166594</v>
      </c>
      <c r="AM137" s="109">
        <f t="shared" si="195"/>
        <v>0.13741525743997568</v>
      </c>
      <c r="AN137" s="109">
        <f t="shared" si="196"/>
        <v>0.99998919286164156</v>
      </c>
      <c r="AO137" s="109"/>
      <c r="AP137" s="109">
        <f t="shared" si="197"/>
        <v>0.86258325747827513</v>
      </c>
      <c r="AQ137" s="109">
        <f t="shared" si="198"/>
        <v>0.13741674252172487</v>
      </c>
      <c r="AT137" s="19">
        <f t="shared" si="230"/>
        <v>1.0567422238263981E-2</v>
      </c>
      <c r="AU137" s="19">
        <f t="shared" si="231"/>
        <v>-1.6182145713292462E-2</v>
      </c>
      <c r="AV137" s="19"/>
      <c r="AW137" s="19">
        <f t="shared" si="184"/>
        <v>0.53968765018707376</v>
      </c>
      <c r="AX137" s="19">
        <f t="shared" si="185"/>
        <v>0.46031234981292624</v>
      </c>
      <c r="AY137" s="19"/>
      <c r="AZ137" s="19">
        <f t="shared" si="201"/>
        <v>6.5435101381111725E-3</v>
      </c>
      <c r="BA137" s="19">
        <f t="shared" si="202"/>
        <v>-7.6177248936995946E-3</v>
      </c>
      <c r="BB137" s="19"/>
      <c r="BC137" s="19"/>
      <c r="BD137" s="19">
        <f t="shared" si="232"/>
        <v>-2.2524143193818201E-2</v>
      </c>
      <c r="BE137" s="19">
        <f t="shared" si="233"/>
        <v>-1.4690606113895983E-2</v>
      </c>
      <c r="BF137" s="19"/>
      <c r="BG137" s="19"/>
      <c r="BH137" s="19">
        <f t="shared" si="205"/>
        <v>1.0069153853552766</v>
      </c>
      <c r="BI137" s="19">
        <f t="shared" si="206"/>
        <v>0.68406339020338069</v>
      </c>
      <c r="BJ137" s="19">
        <f t="shared" si="247"/>
        <v>0.97863718622016138</v>
      </c>
      <c r="BK137" s="19"/>
      <c r="BL137" s="19">
        <f t="shared" si="207"/>
        <v>1.0046081041571104</v>
      </c>
      <c r="BM137" s="19">
        <f t="shared" si="208"/>
        <v>1.1361278809744806</v>
      </c>
      <c r="BN137" s="19">
        <f t="shared" si="248"/>
        <v>1.026098119363988</v>
      </c>
      <c r="BO137" s="19"/>
      <c r="BP137" s="19">
        <f t="shared" si="210"/>
        <v>0.97878068197498902</v>
      </c>
      <c r="BQ137" s="19">
        <f t="shared" si="209"/>
        <v>0.80511034810101534</v>
      </c>
      <c r="BR137" s="19">
        <f t="shared" si="249"/>
        <v>0.95060681455688101</v>
      </c>
      <c r="BU137" s="90"/>
      <c r="CD137" s="89"/>
      <c r="CF137" s="112">
        <f t="shared" si="250"/>
        <v>0.8728564404847865</v>
      </c>
      <c r="CG137" s="112">
        <f t="shared" si="251"/>
        <v>1.0571352897544963</v>
      </c>
      <c r="CH137" s="112">
        <f t="shared" si="252"/>
        <v>0.97443507665969376</v>
      </c>
      <c r="CI137" s="112">
        <f t="shared" si="216"/>
        <v>1.072290221419181</v>
      </c>
      <c r="CJ137" s="112">
        <f t="shared" si="217"/>
        <v>1.0117310467592746</v>
      </c>
      <c r="CK137" s="112">
        <f t="shared" si="218"/>
        <v>0.92272683785699505</v>
      </c>
      <c r="CL137" s="112">
        <f t="shared" si="219"/>
        <v>0.92272734612596274</v>
      </c>
      <c r="CM137" s="112"/>
      <c r="CN137" s="112">
        <f t="shared" si="220"/>
        <v>1.0448772041100396</v>
      </c>
    </row>
    <row r="138" spans="1:92" x14ac:dyDescent="0.2">
      <c r="A138" s="86" t="str">
        <f t="shared" si="192"/>
        <v>Delivered</v>
      </c>
      <c r="B138" s="86">
        <f t="shared" si="193"/>
        <v>1993</v>
      </c>
      <c r="D138" s="108">
        <f t="shared" si="262"/>
        <v>16006.311675922945</v>
      </c>
      <c r="E138" s="108">
        <f t="shared" si="262"/>
        <v>2434.1081913128351</v>
      </c>
      <c r="F138" s="108">
        <f t="shared" si="258"/>
        <v>18440.419867235782</v>
      </c>
      <c r="G138" s="108"/>
      <c r="H138" s="126">
        <f t="shared" si="263"/>
        <v>1155906.6003099999</v>
      </c>
      <c r="I138" s="126">
        <f t="shared" si="263"/>
        <v>952198.80020599847</v>
      </c>
      <c r="J138" s="126">
        <f t="shared" si="263"/>
        <v>2108105.4005159982</v>
      </c>
      <c r="L138" s="79">
        <f t="shared" si="259"/>
        <v>13.847409186546949</v>
      </c>
      <c r="M138" s="79">
        <f t="shared" si="260"/>
        <v>2.5563025187452881</v>
      </c>
      <c r="N138" s="79">
        <f t="shared" si="261"/>
        <v>8.7473898898613633</v>
      </c>
      <c r="P138" s="261">
        <f>Manufacturing!BZ222</f>
        <v>1.0181568244633012</v>
      </c>
      <c r="Q138" s="261">
        <f>NonManufacturing!CR138</f>
        <v>0.81851039586371388</v>
      </c>
      <c r="R138" s="110"/>
      <c r="S138" s="261">
        <f>Manufacturing!CD222</f>
        <v>0.93800289618313415</v>
      </c>
      <c r="T138" s="261">
        <f>NonManufacturing!CV138</f>
        <v>0.95997557659524302</v>
      </c>
      <c r="V138" s="112">
        <f t="shared" si="213"/>
        <v>1.1659996055398771</v>
      </c>
      <c r="W138" s="113">
        <f t="shared" si="214"/>
        <v>0.96131692143199798</v>
      </c>
      <c r="X138" s="112">
        <f t="shared" si="253"/>
        <v>1.037664317433594</v>
      </c>
      <c r="Y138" s="112">
        <f t="shared" si="254"/>
        <v>0.939665001022156</v>
      </c>
      <c r="Z138" s="112">
        <f t="shared" si="255"/>
        <v>0.98590877466170934</v>
      </c>
      <c r="AA138" s="112">
        <f t="shared" si="256"/>
        <v>1.1208953549971032</v>
      </c>
      <c r="AB138" s="112">
        <f t="shared" si="215"/>
        <v>1.1208951511885186</v>
      </c>
      <c r="AC138" s="112"/>
      <c r="AD138" s="112">
        <f t="shared" si="229"/>
        <v>0.9750568419018929</v>
      </c>
      <c r="AF138" s="87">
        <f t="shared" si="257"/>
        <v>1993</v>
      </c>
      <c r="AG138" s="89"/>
      <c r="AI138" s="109">
        <f t="shared" si="182"/>
        <v>0.86800147671053496</v>
      </c>
      <c r="AJ138" s="109">
        <f t="shared" si="183"/>
        <v>0.13199852328946499</v>
      </c>
      <c r="AL138" s="109">
        <f t="shared" si="194"/>
        <v>0.86626747474039978</v>
      </c>
      <c r="AM138" s="109">
        <f t="shared" si="195"/>
        <v>0.13372388493665627</v>
      </c>
      <c r="AN138" s="109">
        <f t="shared" si="196"/>
        <v>0.99999135967705599</v>
      </c>
      <c r="AO138" s="109"/>
      <c r="AP138" s="109">
        <f t="shared" si="197"/>
        <v>0.86627495963580936</v>
      </c>
      <c r="AQ138" s="109">
        <f t="shared" si="198"/>
        <v>0.13372504036419072</v>
      </c>
      <c r="AT138" s="19">
        <f t="shared" si="230"/>
        <v>9.3418710358678207E-3</v>
      </c>
      <c r="AU138" s="19">
        <f t="shared" si="231"/>
        <v>-5.1581723057827697E-3</v>
      </c>
      <c r="AV138" s="19"/>
      <c r="AW138" s="19">
        <f t="shared" si="184"/>
        <v>0.54831537361797478</v>
      </c>
      <c r="AX138" s="19">
        <f t="shared" si="185"/>
        <v>0.45168462638202528</v>
      </c>
      <c r="AY138" s="19"/>
      <c r="AZ138" s="19">
        <f t="shared" si="201"/>
        <v>1.5860074088458558E-2</v>
      </c>
      <c r="BA138" s="19">
        <f t="shared" si="202"/>
        <v>-1.8921073322317513E-2</v>
      </c>
      <c r="BB138" s="19"/>
      <c r="BC138" s="19"/>
      <c r="BD138" s="19">
        <f t="shared" si="232"/>
        <v>-1.4166502000386556E-2</v>
      </c>
      <c r="BE138" s="19">
        <f t="shared" si="233"/>
        <v>5.1971041167089508E-3</v>
      </c>
      <c r="BF138" s="19"/>
      <c r="BG138" s="19"/>
      <c r="BH138" s="19">
        <f t="shared" si="205"/>
        <v>1.0074303210055131</v>
      </c>
      <c r="BI138" s="19">
        <f t="shared" si="206"/>
        <v>0.68914620078071143</v>
      </c>
      <c r="BJ138" s="19">
        <f t="shared" si="247"/>
        <v>0.98590877466170934</v>
      </c>
      <c r="BK138" s="19"/>
      <c r="BL138" s="19">
        <f t="shared" si="207"/>
        <v>1.0112720195577156</v>
      </c>
      <c r="BM138" s="19">
        <f t="shared" si="208"/>
        <v>1.1489343366688909</v>
      </c>
      <c r="BN138" s="19">
        <f t="shared" si="248"/>
        <v>1.037664317433594</v>
      </c>
      <c r="BO138" s="19"/>
      <c r="BP138" s="19">
        <f t="shared" si="210"/>
        <v>0.98848965380095088</v>
      </c>
      <c r="BQ138" s="19">
        <f t="shared" si="209"/>
        <v>0.79584324926593575</v>
      </c>
      <c r="BR138" s="19">
        <f t="shared" si="249"/>
        <v>0.939665001022156</v>
      </c>
      <c r="BU138" s="90"/>
      <c r="CD138" s="89"/>
      <c r="CF138" s="112">
        <f t="shared" si="250"/>
        <v>0.88829606123676141</v>
      </c>
      <c r="CG138" s="112">
        <f t="shared" si="251"/>
        <v>1.0645980769974719</v>
      </c>
      <c r="CH138" s="112">
        <f t="shared" si="252"/>
        <v>0.98541892790152585</v>
      </c>
      <c r="CI138" s="112">
        <f t="shared" si="216"/>
        <v>1.0599477897447911</v>
      </c>
      <c r="CJ138" s="112">
        <f t="shared" si="217"/>
        <v>1.0192485332079397</v>
      </c>
      <c r="CK138" s="112">
        <f t="shared" si="218"/>
        <v>0.94567782412887036</v>
      </c>
      <c r="CL138" s="112">
        <f t="shared" si="219"/>
        <v>0.94567827859708464</v>
      </c>
      <c r="CM138" s="112"/>
      <c r="CN138" s="112">
        <f t="shared" si="220"/>
        <v>1.044492614601904</v>
      </c>
    </row>
    <row r="139" spans="1:92" x14ac:dyDescent="0.2">
      <c r="A139" s="86" t="str">
        <f t="shared" si="192"/>
        <v>Delivered</v>
      </c>
      <c r="B139" s="86">
        <f t="shared" si="193"/>
        <v>1994</v>
      </c>
      <c r="D139" s="108">
        <f t="shared" si="262"/>
        <v>16508.692175878103</v>
      </c>
      <c r="E139" s="108">
        <f t="shared" si="262"/>
        <v>2400.0771706366049</v>
      </c>
      <c r="F139" s="108">
        <f t="shared" si="258"/>
        <v>18908.769346514709</v>
      </c>
      <c r="G139" s="108"/>
      <c r="H139" s="126">
        <f t="shared" si="263"/>
        <v>1224394.20609</v>
      </c>
      <c r="I139" s="126">
        <f t="shared" si="263"/>
        <v>1033039.5763862157</v>
      </c>
      <c r="J139" s="126">
        <f t="shared" si="263"/>
        <v>2257433.7824762156</v>
      </c>
      <c r="L139" s="79">
        <f t="shared" si="259"/>
        <v>13.483151172854063</v>
      </c>
      <c r="M139" s="79">
        <f t="shared" si="260"/>
        <v>2.3233158007678343</v>
      </c>
      <c r="N139" s="79">
        <f t="shared" si="261"/>
        <v>8.3762232554938443</v>
      </c>
      <c r="P139" s="261">
        <f>Manufacturing!BZ223</f>
        <v>1.0067762632131587</v>
      </c>
      <c r="Q139" s="261">
        <f>NonManufacturing!CR139</f>
        <v>0.7664198014222976</v>
      </c>
      <c r="R139" s="110"/>
      <c r="S139" s="261">
        <f>Manufacturing!CD223</f>
        <v>0.92365289979004528</v>
      </c>
      <c r="T139" s="261">
        <f>NonManufacturing!CV139</f>
        <v>0.93178060222581394</v>
      </c>
      <c r="V139" s="112">
        <f t="shared" si="213"/>
        <v>1.2485935946349684</v>
      </c>
      <c r="W139" s="113">
        <f t="shared" si="214"/>
        <v>0.92052660903240813</v>
      </c>
      <c r="X139" s="112">
        <f t="shared" si="253"/>
        <v>1.0296219540295035</v>
      </c>
      <c r="Y139" s="112">
        <f t="shared" si="254"/>
        <v>0.92356711602853458</v>
      </c>
      <c r="Z139" s="112">
        <f t="shared" si="255"/>
        <v>0.96803307864012256</v>
      </c>
      <c r="AA139" s="112">
        <f t="shared" si="256"/>
        <v>1.1493639094585648</v>
      </c>
      <c r="AB139" s="112">
        <f t="shared" si="215"/>
        <v>1.1493636277289128</v>
      </c>
      <c r="AC139" s="112"/>
      <c r="AD139" s="112">
        <f t="shared" si="229"/>
        <v>0.95092497868269299</v>
      </c>
      <c r="AF139" s="87">
        <f t="shared" si="257"/>
        <v>1994</v>
      </c>
      <c r="AG139" s="89"/>
      <c r="AI139" s="109">
        <f t="shared" si="182"/>
        <v>0.87307068341393712</v>
      </c>
      <c r="AJ139" s="109">
        <f t="shared" si="183"/>
        <v>0.12692931658606277</v>
      </c>
      <c r="AL139" s="109">
        <f t="shared" si="194"/>
        <v>0.87053362018768465</v>
      </c>
      <c r="AM139" s="109">
        <f t="shared" si="195"/>
        <v>0.12944737769469181</v>
      </c>
      <c r="AN139" s="109">
        <f t="shared" si="196"/>
        <v>0.99998099788237649</v>
      </c>
      <c r="AO139" s="109"/>
      <c r="AP139" s="109">
        <f t="shared" si="197"/>
        <v>0.87055016248426931</v>
      </c>
      <c r="AQ139" s="109">
        <f t="shared" si="198"/>
        <v>0.12944983751573064</v>
      </c>
      <c r="AT139" s="19">
        <f t="shared" si="230"/>
        <v>-1.1240550265043151E-2</v>
      </c>
      <c r="AU139" s="19">
        <f t="shared" si="231"/>
        <v>-6.5756034595090149E-2</v>
      </c>
      <c r="AV139" s="19"/>
      <c r="AW139" s="19">
        <f t="shared" si="184"/>
        <v>0.54238322098065805</v>
      </c>
      <c r="AX139" s="19">
        <f t="shared" si="185"/>
        <v>0.457616779019342</v>
      </c>
      <c r="AY139" s="19"/>
      <c r="AZ139" s="19">
        <f t="shared" si="201"/>
        <v>-1.0877819337150303E-2</v>
      </c>
      <c r="BA139" s="19">
        <f t="shared" si="202"/>
        <v>1.304789976813518E-2</v>
      </c>
      <c r="BB139" s="19"/>
      <c r="BC139" s="19"/>
      <c r="BD139" s="19">
        <f t="shared" si="232"/>
        <v>-1.5416685126905853E-2</v>
      </c>
      <c r="BE139" s="19">
        <f t="shared" si="233"/>
        <v>-2.9810461455334988E-2</v>
      </c>
      <c r="BF139" s="19"/>
      <c r="BG139" s="19"/>
      <c r="BH139" s="19">
        <f t="shared" si="205"/>
        <v>0.98186881334155862</v>
      </c>
      <c r="BI139" s="19">
        <f t="shared" si="206"/>
        <v>0.67665116237940059</v>
      </c>
      <c r="BJ139" s="19">
        <f t="shared" si="247"/>
        <v>0.96803307864012256</v>
      </c>
      <c r="BK139" s="19"/>
      <c r="BL139" s="19">
        <f t="shared" si="207"/>
        <v>0.992249551932188</v>
      </c>
      <c r="BM139" s="19">
        <f t="shared" si="208"/>
        <v>1.1400295807592127</v>
      </c>
      <c r="BN139" s="19">
        <f t="shared" si="248"/>
        <v>1.0296219540295035</v>
      </c>
      <c r="BO139" s="19"/>
      <c r="BP139" s="19">
        <f t="shared" si="210"/>
        <v>0.98286848507062596</v>
      </c>
      <c r="BQ139" s="19">
        <f t="shared" si="209"/>
        <v>0.78220924875969478</v>
      </c>
      <c r="BR139" s="19">
        <f t="shared" si="249"/>
        <v>0.92356711602853458</v>
      </c>
      <c r="BU139" s="90"/>
      <c r="CD139" s="89"/>
      <c r="CF139" s="112">
        <f t="shared" si="250"/>
        <v>0.95121882282811809</v>
      </c>
      <c r="CG139" s="112">
        <f t="shared" si="251"/>
        <v>1.0194253694620192</v>
      </c>
      <c r="CH139" s="112">
        <f t="shared" si="252"/>
        <v>0.97778148967578626</v>
      </c>
      <c r="CI139" s="112">
        <f t="shared" si="216"/>
        <v>1.0417892783604212</v>
      </c>
      <c r="CJ139" s="112">
        <f t="shared" si="217"/>
        <v>1.0007683478010039</v>
      </c>
      <c r="CK139" s="112">
        <f t="shared" si="218"/>
        <v>0.96969619526332718</v>
      </c>
      <c r="CL139" s="112">
        <f t="shared" si="219"/>
        <v>0.96969659990078128</v>
      </c>
      <c r="CM139" s="112"/>
      <c r="CN139" s="112">
        <f t="shared" si="220"/>
        <v>1.0186422725235149</v>
      </c>
    </row>
    <row r="140" spans="1:92" x14ac:dyDescent="0.2">
      <c r="A140" s="86" t="str">
        <f t="shared" si="192"/>
        <v>Delivered</v>
      </c>
      <c r="B140" s="86">
        <f t="shared" si="193"/>
        <v>1995</v>
      </c>
      <c r="D140" s="108">
        <f t="shared" si="262"/>
        <v>16953.809990213831</v>
      </c>
      <c r="E140" s="108">
        <f t="shared" si="262"/>
        <v>2374.1951130254724</v>
      </c>
      <c r="F140" s="108">
        <f t="shared" si="258"/>
        <v>19328.005103239302</v>
      </c>
      <c r="G140" s="108"/>
      <c r="H140" s="126">
        <f t="shared" si="263"/>
        <v>1274921.64063</v>
      </c>
      <c r="I140" s="126">
        <f t="shared" si="263"/>
        <v>1003978.0424159823</v>
      </c>
      <c r="J140" s="126">
        <f t="shared" si="263"/>
        <v>2278899.6830459824</v>
      </c>
      <c r="L140" s="79">
        <f t="shared" si="259"/>
        <v>13.297923142818517</v>
      </c>
      <c r="M140" s="79">
        <f t="shared" si="260"/>
        <v>2.3647878865081418</v>
      </c>
      <c r="N140" s="79">
        <f t="shared" si="261"/>
        <v>8.4812882493385793</v>
      </c>
      <c r="P140" s="261">
        <f>Manufacturing!BZ224</f>
        <v>1.0159446743341336</v>
      </c>
      <c r="Q140" s="261">
        <f>NonManufacturing!CR140</f>
        <v>0.77051912127480404</v>
      </c>
      <c r="R140" s="110"/>
      <c r="S140" s="261">
        <f>Manufacturing!CD224</f>
        <v>0.90274305564640112</v>
      </c>
      <c r="T140" s="261">
        <f>NonManufacturing!CV140</f>
        <v>0.9433674932975975</v>
      </c>
      <c r="V140" s="112">
        <f t="shared" si="213"/>
        <v>1.2604664505134175</v>
      </c>
      <c r="W140" s="113">
        <f t="shared" si="214"/>
        <v>0.93207299689264933</v>
      </c>
      <c r="X140" s="112">
        <f t="shared" si="253"/>
        <v>1.0529051453136193</v>
      </c>
      <c r="Y140" s="112">
        <f t="shared" si="254"/>
        <v>0.90664207486066672</v>
      </c>
      <c r="Z140" s="112">
        <f t="shared" si="255"/>
        <v>0.97639364652597205</v>
      </c>
      <c r="AA140" s="112">
        <f t="shared" si="256"/>
        <v>1.1748471104678244</v>
      </c>
      <c r="AB140" s="112">
        <f t="shared" si="215"/>
        <v>1.1748467420126811</v>
      </c>
      <c r="AC140" s="112"/>
      <c r="AD140" s="112">
        <f t="shared" si="229"/>
        <v>0.95460810557861164</v>
      </c>
      <c r="AF140" s="87">
        <f t="shared" si="257"/>
        <v>1995</v>
      </c>
      <c r="AG140" s="89"/>
      <c r="AI140" s="109">
        <f t="shared" si="182"/>
        <v>0.87716295084030349</v>
      </c>
      <c r="AJ140" s="109">
        <f t="shared" si="183"/>
        <v>0.12283704915969658</v>
      </c>
      <c r="AL140" s="109">
        <f t="shared" si="194"/>
        <v>0.87511522241838136</v>
      </c>
      <c r="AM140" s="109">
        <f t="shared" si="195"/>
        <v>0.12487200719433755</v>
      </c>
      <c r="AN140" s="109">
        <f t="shared" si="196"/>
        <v>0.99998722961271891</v>
      </c>
      <c r="AO140" s="109"/>
      <c r="AP140" s="109">
        <f t="shared" si="197"/>
        <v>0.87512639812140525</v>
      </c>
      <c r="AQ140" s="109">
        <f t="shared" si="198"/>
        <v>0.12487360187859473</v>
      </c>
      <c r="AT140" s="19">
        <f t="shared" si="230"/>
        <v>9.0654857438300113E-3</v>
      </c>
      <c r="AU140" s="19">
        <f t="shared" si="231"/>
        <v>5.3344079101469615E-3</v>
      </c>
      <c r="AV140" s="19"/>
      <c r="AW140" s="19">
        <f t="shared" si="184"/>
        <v>0.55944614416986405</v>
      </c>
      <c r="AX140" s="19">
        <f t="shared" si="185"/>
        <v>0.44055385583013601</v>
      </c>
      <c r="AY140" s="19"/>
      <c r="AZ140" s="19">
        <f t="shared" si="201"/>
        <v>3.097446467239378E-2</v>
      </c>
      <c r="BA140" s="19">
        <f t="shared" si="202"/>
        <v>-3.7999408246368091E-2</v>
      </c>
      <c r="BB140" s="19"/>
      <c r="BC140" s="19"/>
      <c r="BD140" s="19">
        <f t="shared" si="232"/>
        <v>-2.2898383805607665E-2</v>
      </c>
      <c r="BE140" s="19">
        <f t="shared" si="233"/>
        <v>1.235853165349147E-2</v>
      </c>
      <c r="BF140" s="19"/>
      <c r="BG140" s="19"/>
      <c r="BH140" s="19">
        <f t="shared" si="205"/>
        <v>1.008636655162233</v>
      </c>
      <c r="BI140" s="19">
        <f t="shared" si="206"/>
        <v>0.68249516513399555</v>
      </c>
      <c r="BJ140" s="19">
        <f t="shared" si="247"/>
        <v>0.97639364652597205</v>
      </c>
      <c r="BK140" s="19"/>
      <c r="BL140" s="19">
        <f t="shared" si="207"/>
        <v>1.0226133399671553</v>
      </c>
      <c r="BM140" s="19">
        <f t="shared" si="208"/>
        <v>1.1658094572415343</v>
      </c>
      <c r="BN140" s="19">
        <f t="shared" si="248"/>
        <v>1.0529051453136193</v>
      </c>
      <c r="BO140" s="19"/>
      <c r="BP140" s="19">
        <f t="shared" si="210"/>
        <v>0.98167427047354405</v>
      </c>
      <c r="BQ140" s="19">
        <f t="shared" si="209"/>
        <v>0.76787469363383232</v>
      </c>
      <c r="BR140" s="19">
        <f t="shared" si="249"/>
        <v>0.90664207486066672</v>
      </c>
      <c r="BU140" s="90"/>
      <c r="CD140" s="89"/>
      <c r="CF140" s="112">
        <f t="shared" si="250"/>
        <v>0.96026394691079286</v>
      </c>
      <c r="CG140" s="112">
        <f t="shared" si="251"/>
        <v>1.032212268390178</v>
      </c>
      <c r="CH140" s="112">
        <f t="shared" si="252"/>
        <v>0.99989239491541626</v>
      </c>
      <c r="CI140" s="112">
        <f t="shared" si="216"/>
        <v>1.0226977298216264</v>
      </c>
      <c r="CJ140" s="112">
        <f t="shared" si="217"/>
        <v>1.0094116389182388</v>
      </c>
      <c r="CK140" s="112">
        <f t="shared" si="218"/>
        <v>0.99119588118390767</v>
      </c>
      <c r="CL140" s="112">
        <f t="shared" si="219"/>
        <v>0.9911962268940947</v>
      </c>
      <c r="CM140" s="112"/>
      <c r="CN140" s="112">
        <f t="shared" si="220"/>
        <v>1.0225876823459052</v>
      </c>
    </row>
    <row r="141" spans="1:92" x14ac:dyDescent="0.2">
      <c r="A141" s="86" t="str">
        <f t="shared" si="192"/>
        <v>Delivered</v>
      </c>
      <c r="B141" s="86">
        <f t="shared" si="193"/>
        <v>1996</v>
      </c>
      <c r="D141" s="108">
        <f t="shared" si="262"/>
        <v>17060.871077161755</v>
      </c>
      <c r="E141" s="108">
        <f t="shared" si="262"/>
        <v>2438.8047476781417</v>
      </c>
      <c r="F141" s="108">
        <f t="shared" si="258"/>
        <v>19499.675824839898</v>
      </c>
      <c r="G141" s="108"/>
      <c r="H141" s="126">
        <f t="shared" si="263"/>
        <v>1327877.1669899998</v>
      </c>
      <c r="I141" s="126">
        <f t="shared" si="263"/>
        <v>1045324.1703894705</v>
      </c>
      <c r="J141" s="126">
        <f t="shared" si="263"/>
        <v>2373201.3373794705</v>
      </c>
      <c r="L141" s="79">
        <f t="shared" si="259"/>
        <v>12.848229867401765</v>
      </c>
      <c r="M141" s="79">
        <f t="shared" si="260"/>
        <v>2.3330607066796163</v>
      </c>
      <c r="N141" s="79">
        <f t="shared" si="261"/>
        <v>8.2166125215367405</v>
      </c>
      <c r="P141" s="261">
        <f>Manufacturing!BZ225</f>
        <v>1.0064768584656512</v>
      </c>
      <c r="Q141" s="261">
        <f>NonManufacturing!CR141</f>
        <v>0.76330950092439176</v>
      </c>
      <c r="R141" s="110"/>
      <c r="S141" s="261">
        <f>Manufacturing!CD225</f>
        <v>0.88042035127558782</v>
      </c>
      <c r="T141" s="261">
        <f>NonManufacturing!CV141</f>
        <v>0.93950156326043488</v>
      </c>
      <c r="V141" s="112">
        <f t="shared" si="213"/>
        <v>1.3126249866699546</v>
      </c>
      <c r="W141" s="113">
        <f t="shared" si="214"/>
        <v>0.90298577670104208</v>
      </c>
      <c r="X141" s="112">
        <f t="shared" si="253"/>
        <v>1.0530184554535866</v>
      </c>
      <c r="Y141" s="112">
        <f t="shared" si="254"/>
        <v>0.88652008156779472</v>
      </c>
      <c r="Z141" s="112">
        <f t="shared" si="255"/>
        <v>0.96728986360049174</v>
      </c>
      <c r="AA141" s="112">
        <f t="shared" si="256"/>
        <v>1.1852824782368541</v>
      </c>
      <c r="AB141" s="112">
        <f t="shared" si="215"/>
        <v>1.185281693105364</v>
      </c>
      <c r="AC141" s="112"/>
      <c r="AD141" s="112">
        <f t="shared" si="229"/>
        <v>0.93352200702110688</v>
      </c>
      <c r="AF141" s="87">
        <f t="shared" si="257"/>
        <v>1996</v>
      </c>
      <c r="AG141" s="89"/>
      <c r="AI141" s="109">
        <f t="shared" si="182"/>
        <v>0.87493101066985723</v>
      </c>
      <c r="AJ141" s="109">
        <f t="shared" si="183"/>
        <v>0.12506898933014265</v>
      </c>
      <c r="AL141" s="109">
        <f t="shared" si="194"/>
        <v>0.87604650688789321</v>
      </c>
      <c r="AM141" s="109">
        <f t="shared" si="195"/>
        <v>0.12394967008311766</v>
      </c>
      <c r="AN141" s="109">
        <f t="shared" si="196"/>
        <v>0.99999617697101084</v>
      </c>
      <c r="AO141" s="109"/>
      <c r="AP141" s="109">
        <f t="shared" si="197"/>
        <v>0.87604985605188879</v>
      </c>
      <c r="AQ141" s="109">
        <f t="shared" si="198"/>
        <v>0.12395014394811119</v>
      </c>
      <c r="AT141" s="19">
        <f t="shared" si="230"/>
        <v>-9.3629195304620987E-3</v>
      </c>
      <c r="AU141" s="19">
        <f t="shared" si="231"/>
        <v>-9.400885265570702E-3</v>
      </c>
      <c r="AV141" s="19"/>
      <c r="AW141" s="19">
        <f t="shared" si="184"/>
        <v>0.55952992528491685</v>
      </c>
      <c r="AX141" s="19">
        <f t="shared" si="185"/>
        <v>0.44047007471508309</v>
      </c>
      <c r="AY141" s="19"/>
      <c r="AZ141" s="19">
        <f t="shared" si="201"/>
        <v>1.4974603567729537E-4</v>
      </c>
      <c r="BA141" s="19">
        <f t="shared" si="202"/>
        <v>-1.9019032832315338E-4</v>
      </c>
      <c r="BB141" s="19"/>
      <c r="BC141" s="19"/>
      <c r="BD141" s="19">
        <f t="shared" si="232"/>
        <v>-2.5038502356803712E-2</v>
      </c>
      <c r="BE141" s="19">
        <f t="shared" si="233"/>
        <v>-4.1064305095679446E-3</v>
      </c>
      <c r="BF141" s="19"/>
      <c r="BG141" s="19"/>
      <c r="BH141" s="19">
        <f t="shared" si="205"/>
        <v>0.990676114128895</v>
      </c>
      <c r="BI141" s="19">
        <f t="shared" si="206"/>
        <v>0.67613165810670517</v>
      </c>
      <c r="BJ141" s="19">
        <f t="shared" si="247"/>
        <v>0.96728986360049174</v>
      </c>
      <c r="BK141" s="19"/>
      <c r="BL141" s="19">
        <f t="shared" si="207"/>
        <v>1.0001076166646841</v>
      </c>
      <c r="BM141" s="19">
        <f t="shared" si="208"/>
        <v>1.1659349177669798</v>
      </c>
      <c r="BN141" s="19">
        <f t="shared" si="248"/>
        <v>1.0530184554535866</v>
      </c>
      <c r="BO141" s="19"/>
      <c r="BP141" s="19">
        <f t="shared" si="210"/>
        <v>0.97780602307038933</v>
      </c>
      <c r="BQ141" s="19">
        <f t="shared" si="209"/>
        <v>0.75083250039849114</v>
      </c>
      <c r="BR141" s="19">
        <f t="shared" si="249"/>
        <v>0.88652008156779472</v>
      </c>
      <c r="BU141" s="90"/>
      <c r="CD141" s="89"/>
      <c r="CF141" s="112">
        <f t="shared" si="250"/>
        <v>1</v>
      </c>
      <c r="CG141" s="112">
        <f t="shared" si="251"/>
        <v>1</v>
      </c>
      <c r="CH141" s="112">
        <f t="shared" si="252"/>
        <v>1</v>
      </c>
      <c r="CI141" s="112">
        <f t="shared" si="216"/>
        <v>1</v>
      </c>
      <c r="CJ141" s="112">
        <f t="shared" si="217"/>
        <v>1</v>
      </c>
      <c r="CK141" s="112">
        <f t="shared" si="218"/>
        <v>1</v>
      </c>
      <c r="CL141" s="112">
        <f t="shared" si="219"/>
        <v>1</v>
      </c>
      <c r="CM141" s="112"/>
      <c r="CN141" s="112">
        <f t="shared" si="220"/>
        <v>1</v>
      </c>
    </row>
    <row r="142" spans="1:92" x14ac:dyDescent="0.2">
      <c r="A142" s="86" t="str">
        <f t="shared" si="192"/>
        <v>Delivered</v>
      </c>
      <c r="B142" s="86">
        <f t="shared" si="193"/>
        <v>1997</v>
      </c>
      <c r="D142" s="108">
        <f t="shared" si="262"/>
        <v>17049.828225698424</v>
      </c>
      <c r="E142" s="108">
        <f t="shared" si="262"/>
        <v>2518.3351369480074</v>
      </c>
      <c r="F142" s="108">
        <f t="shared" si="258"/>
        <v>19568.163362646432</v>
      </c>
      <c r="G142" s="108"/>
      <c r="H142" s="126">
        <f t="shared" si="263"/>
        <v>1425097.19264</v>
      </c>
      <c r="I142" s="126">
        <f t="shared" si="263"/>
        <v>1079410.5760054095</v>
      </c>
      <c r="J142" s="126">
        <f t="shared" si="263"/>
        <v>2504507.7686454095</v>
      </c>
      <c r="L142" s="79">
        <f t="shared" si="259"/>
        <v>11.963975730043737</v>
      </c>
      <c r="M142" s="79">
        <f t="shared" si="260"/>
        <v>2.333065093977166</v>
      </c>
      <c r="N142" s="79">
        <f t="shared" si="261"/>
        <v>7.8131773467127585</v>
      </c>
      <c r="P142" s="261">
        <f>Manufacturing!BZ226</f>
        <v>0.96213802786193547</v>
      </c>
      <c r="Q142" s="261">
        <f>NonManufacturing!CR142</f>
        <v>0.756146038458679</v>
      </c>
      <c r="R142" s="110"/>
      <c r="S142" s="261">
        <f>Manufacturing!CD226</f>
        <v>0.85760801552384891</v>
      </c>
      <c r="T142" s="261">
        <f>NonManufacturing!CV142</f>
        <v>0.94840385514489678</v>
      </c>
      <c r="V142" s="112">
        <f t="shared" si="213"/>
        <v>1.3852509791954986</v>
      </c>
      <c r="W142" s="113">
        <f t="shared" si="214"/>
        <v>0.85864923001199112</v>
      </c>
      <c r="X142" s="112">
        <f t="shared" si="253"/>
        <v>1.0656375034375072</v>
      </c>
      <c r="Y142" s="112">
        <f t="shared" si="254"/>
        <v>0.86746811761798404</v>
      </c>
      <c r="Z142" s="112">
        <f t="shared" si="255"/>
        <v>0.92886619709635909</v>
      </c>
      <c r="AA142" s="112">
        <f t="shared" si="256"/>
        <v>1.1894457604718252</v>
      </c>
      <c r="AB142" s="112">
        <f t="shared" si="215"/>
        <v>1.1894446866595716</v>
      </c>
      <c r="AC142" s="112"/>
      <c r="AD142" s="112">
        <f t="shared" si="229"/>
        <v>0.92440655917006231</v>
      </c>
      <c r="AF142" s="87">
        <f t="shared" si="257"/>
        <v>1997</v>
      </c>
      <c r="AG142" s="89"/>
      <c r="AI142" s="109">
        <f t="shared" si="182"/>
        <v>0.87130447092672758</v>
      </c>
      <c r="AJ142" s="109">
        <f t="shared" si="183"/>
        <v>0.12869552907327239</v>
      </c>
      <c r="AL142" s="109">
        <f t="shared" si="194"/>
        <v>0.87311648554512489</v>
      </c>
      <c r="AM142" s="109">
        <f t="shared" si="195"/>
        <v>0.12687362093939389</v>
      </c>
      <c r="AN142" s="109">
        <f t="shared" si="196"/>
        <v>0.9999901064845188</v>
      </c>
      <c r="AO142" s="109"/>
      <c r="AP142" s="109">
        <f t="shared" si="197"/>
        <v>0.87312512382205443</v>
      </c>
      <c r="AQ142" s="109">
        <f t="shared" si="198"/>
        <v>0.12687487617794552</v>
      </c>
      <c r="AT142" s="19">
        <f t="shared" si="230"/>
        <v>-4.5053332250350298E-2</v>
      </c>
      <c r="AU142" s="19">
        <f t="shared" si="231"/>
        <v>-9.4290558078386974E-3</v>
      </c>
      <c r="AV142" s="19"/>
      <c r="AW142" s="19">
        <f t="shared" si="184"/>
        <v>0.56901288567804265</v>
      </c>
      <c r="AX142" s="19">
        <f t="shared" si="185"/>
        <v>0.43098711432195735</v>
      </c>
      <c r="AY142" s="19"/>
      <c r="AZ142" s="19">
        <f t="shared" si="201"/>
        <v>1.680606796716776E-2</v>
      </c>
      <c r="BA142" s="19">
        <f t="shared" si="202"/>
        <v>-2.1764315764049611E-2</v>
      </c>
      <c r="BB142" s="19"/>
      <c r="BC142" s="19"/>
      <c r="BD142" s="19">
        <f t="shared" si="232"/>
        <v>-2.6252328594850948E-2</v>
      </c>
      <c r="BE142" s="19">
        <f t="shared" si="233"/>
        <v>9.4309362961651801E-3</v>
      </c>
      <c r="BF142" s="19"/>
      <c r="BG142" s="19"/>
      <c r="BH142" s="19">
        <f t="shared" si="205"/>
        <v>0.96027698836715791</v>
      </c>
      <c r="BI142" s="19">
        <f t="shared" si="206"/>
        <v>0.64927367238639966</v>
      </c>
      <c r="BJ142" s="19">
        <f t="shared" si="247"/>
        <v>0.92886619709635909</v>
      </c>
      <c r="BK142" s="19"/>
      <c r="BL142" s="19">
        <f t="shared" si="207"/>
        <v>1.0119836911865754</v>
      </c>
      <c r="BM142" s="19">
        <f t="shared" si="208"/>
        <v>1.1799071217651445</v>
      </c>
      <c r="BN142" s="19">
        <f t="shared" si="248"/>
        <v>1.0656375034375072</v>
      </c>
      <c r="BO142" s="19"/>
      <c r="BP142" s="19">
        <f t="shared" si="210"/>
        <v>0.97850926973237007</v>
      </c>
      <c r="BQ142" s="19">
        <f t="shared" si="209"/>
        <v>0.73469656165625707</v>
      </c>
      <c r="BR142" s="19">
        <f t="shared" si="249"/>
        <v>0.86746811761798404</v>
      </c>
      <c r="BU142" s="90"/>
      <c r="CD142" s="89"/>
      <c r="CF142" s="112">
        <f t="shared" si="250"/>
        <v>1.0553288206937088</v>
      </c>
      <c r="CG142" s="112">
        <f t="shared" si="251"/>
        <v>0.95090006085031642</v>
      </c>
      <c r="CH142" s="112">
        <f t="shared" si="252"/>
        <v>1.0119836911865756</v>
      </c>
      <c r="CI142" s="112">
        <f t="shared" si="216"/>
        <v>0.97850926973237018</v>
      </c>
      <c r="CJ142" s="112">
        <f t="shared" si="217"/>
        <v>0.9602769883671578</v>
      </c>
      <c r="CK142" s="112">
        <f t="shared" si="218"/>
        <v>1.0035124810426321</v>
      </c>
      <c r="CL142" s="112">
        <f t="shared" si="219"/>
        <v>1.0035122398147405</v>
      </c>
      <c r="CM142" s="112"/>
      <c r="CN142" s="112">
        <f t="shared" si="220"/>
        <v>0.99023542264404441</v>
      </c>
    </row>
    <row r="143" spans="1:92" x14ac:dyDescent="0.2">
      <c r="A143" s="86" t="str">
        <f t="shared" si="192"/>
        <v>Delivered</v>
      </c>
      <c r="B143" s="86">
        <f t="shared" si="193"/>
        <v>1998</v>
      </c>
      <c r="D143" s="108">
        <f t="shared" si="262"/>
        <v>17456.077073927998</v>
      </c>
      <c r="E143" s="108">
        <f t="shared" si="262"/>
        <v>2582.5665043280264</v>
      </c>
      <c r="F143" s="108">
        <f t="shared" si="258"/>
        <v>20038.643578256026</v>
      </c>
      <c r="G143" s="108"/>
      <c r="H143" s="126">
        <f t="shared" si="263"/>
        <v>1483737.53715</v>
      </c>
      <c r="I143" s="126">
        <f t="shared" si="263"/>
        <v>1113243.0950547389</v>
      </c>
      <c r="J143" s="126">
        <f t="shared" si="263"/>
        <v>2596980.6322047389</v>
      </c>
      <c r="L143" s="79">
        <f t="shared" si="259"/>
        <v>11.764935938372272</v>
      </c>
      <c r="M143" s="79">
        <f t="shared" si="260"/>
        <v>2.3198585428468701</v>
      </c>
      <c r="N143" s="79">
        <f t="shared" si="261"/>
        <v>7.7161313140960814</v>
      </c>
      <c r="P143" s="261">
        <f>Manufacturing!BZ227</f>
        <v>0.96921047468197963</v>
      </c>
      <c r="Q143" s="261">
        <f>NonManufacturing!CR143</f>
        <v>0.76363930631597821</v>
      </c>
      <c r="R143" s="110"/>
      <c r="S143" s="261">
        <f>Manufacturing!CD227</f>
        <v>0.83718663283593731</v>
      </c>
      <c r="T143" s="261">
        <f>NonManufacturing!CV143</f>
        <v>0.93378171445806701</v>
      </c>
      <c r="V143" s="112">
        <f t="shared" si="213"/>
        <v>1.4363980055286836</v>
      </c>
      <c r="W143" s="113">
        <f t="shared" si="214"/>
        <v>0.84798410653094192</v>
      </c>
      <c r="X143" s="112">
        <f t="shared" si="253"/>
        <v>1.068677209129625</v>
      </c>
      <c r="Y143" s="112">
        <f t="shared" si="254"/>
        <v>0.84774626465074432</v>
      </c>
      <c r="Z143" s="112">
        <f t="shared" si="255"/>
        <v>0.93599986253454037</v>
      </c>
      <c r="AA143" s="112">
        <f t="shared" si="256"/>
        <v>1.2180440954985665</v>
      </c>
      <c r="AB143" s="112">
        <f t="shared" si="215"/>
        <v>1.2180426793410677</v>
      </c>
      <c r="AC143" s="112"/>
      <c r="AD143" s="112">
        <f t="shared" si="229"/>
        <v>0.90596711215702197</v>
      </c>
      <c r="AF143" s="87">
        <f t="shared" si="257"/>
        <v>1998</v>
      </c>
      <c r="AG143" s="89"/>
      <c r="AI143" s="109">
        <f t="shared" si="182"/>
        <v>0.87112069266353054</v>
      </c>
      <c r="AJ143" s="109">
        <f t="shared" si="183"/>
        <v>0.12887930733646935</v>
      </c>
      <c r="AL143" s="109">
        <f t="shared" si="194"/>
        <v>0.87121257856441847</v>
      </c>
      <c r="AM143" s="109">
        <f t="shared" si="195"/>
        <v>0.12878739635072722</v>
      </c>
      <c r="AN143" s="109">
        <f t="shared" si="196"/>
        <v>0.9999999749151457</v>
      </c>
      <c r="AO143" s="109"/>
      <c r="AP143" s="109">
        <f t="shared" si="197"/>
        <v>0.87121260041865967</v>
      </c>
      <c r="AQ143" s="109">
        <f t="shared" si="198"/>
        <v>0.12878739958134039</v>
      </c>
      <c r="AT143" s="19">
        <f t="shared" si="230"/>
        <v>7.3238759592502032E-3</v>
      </c>
      <c r="AU143" s="19">
        <f t="shared" si="231"/>
        <v>9.8610354461229587E-3</v>
      </c>
      <c r="AV143" s="19"/>
      <c r="AW143" s="19">
        <f t="shared" si="184"/>
        <v>0.57133176841999112</v>
      </c>
      <c r="AX143" s="19">
        <f t="shared" si="185"/>
        <v>0.42866823158000888</v>
      </c>
      <c r="AY143" s="19"/>
      <c r="AZ143" s="19">
        <f t="shared" si="201"/>
        <v>4.0669913782443307E-3</v>
      </c>
      <c r="BA143" s="19">
        <f t="shared" si="202"/>
        <v>-5.3949257159861758E-3</v>
      </c>
      <c r="BB143" s="19"/>
      <c r="BC143" s="19"/>
      <c r="BD143" s="19">
        <f t="shared" si="232"/>
        <v>-2.4100112800451368E-2</v>
      </c>
      <c r="BE143" s="19">
        <f t="shared" si="233"/>
        <v>-1.5537718592415782E-2</v>
      </c>
      <c r="BF143" s="19"/>
      <c r="BG143" s="19"/>
      <c r="BH143" s="19">
        <f t="shared" si="205"/>
        <v>1.0076799709801918</v>
      </c>
      <c r="BI143" s="19">
        <f t="shared" si="206"/>
        <v>0.65426007534852981</v>
      </c>
      <c r="BJ143" s="19">
        <f t="shared" si="247"/>
        <v>0.93599986253454037</v>
      </c>
      <c r="BK143" s="19"/>
      <c r="BL143" s="19">
        <f t="shared" si="207"/>
        <v>1.0028524762710702</v>
      </c>
      <c r="BM143" s="19">
        <f t="shared" si="208"/>
        <v>1.1832727788320463</v>
      </c>
      <c r="BN143" s="19">
        <f t="shared" si="248"/>
        <v>1.068677209129625</v>
      </c>
      <c r="BO143" s="19"/>
      <c r="BP143" s="19">
        <f t="shared" si="210"/>
        <v>0.97726503998625935</v>
      </c>
      <c r="BQ143" s="19">
        <f t="shared" si="209"/>
        <v>0.71799326470476932</v>
      </c>
      <c r="BR143" s="19">
        <f t="shared" si="249"/>
        <v>0.84774626465074432</v>
      </c>
      <c r="BU143" s="90"/>
      <c r="CD143" s="89"/>
      <c r="CF143" s="112">
        <f t="shared" si="250"/>
        <v>1.0942942730145135</v>
      </c>
      <c r="CG143" s="112">
        <f t="shared" si="251"/>
        <v>0.93908910683948688</v>
      </c>
      <c r="CH143" s="112">
        <f t="shared" si="252"/>
        <v>1.0148703506523953</v>
      </c>
      <c r="CI143" s="112">
        <f t="shared" si="216"/>
        <v>0.9562629006119302</v>
      </c>
      <c r="CJ143" s="112">
        <f t="shared" si="217"/>
        <v>0.96765188777076372</v>
      </c>
      <c r="CK143" s="112">
        <f t="shared" si="218"/>
        <v>1.0276403455406229</v>
      </c>
      <c r="CL143" s="112">
        <f t="shared" si="219"/>
        <v>1.027639831464765</v>
      </c>
      <c r="CM143" s="112"/>
      <c r="CN143" s="112">
        <f t="shared" si="220"/>
        <v>0.97048286525990612</v>
      </c>
    </row>
    <row r="144" spans="1:92" x14ac:dyDescent="0.2">
      <c r="A144" s="86" t="str">
        <f t="shared" si="192"/>
        <v>Delivered</v>
      </c>
      <c r="B144" s="86">
        <f t="shared" si="193"/>
        <v>1999</v>
      </c>
      <c r="D144" s="108">
        <f t="shared" si="262"/>
        <v>17763.696123435839</v>
      </c>
      <c r="E144" s="108">
        <f t="shared" si="262"/>
        <v>2582.5236420581905</v>
      </c>
      <c r="F144" s="108">
        <f t="shared" si="258"/>
        <v>20346.219765494028</v>
      </c>
      <c r="G144" s="108"/>
      <c r="H144" s="126">
        <f t="shared" si="263"/>
        <v>1566177.0356099999</v>
      </c>
      <c r="I144" s="126">
        <f t="shared" si="263"/>
        <v>1145336.1228106003</v>
      </c>
      <c r="J144" s="126">
        <f t="shared" si="263"/>
        <v>2711513.1584206</v>
      </c>
      <c r="K144" s="109"/>
      <c r="L144" s="79">
        <f t="shared" si="259"/>
        <v>11.3420741841724</v>
      </c>
      <c r="M144" s="79">
        <f t="shared" si="260"/>
        <v>2.2548172458935465</v>
      </c>
      <c r="N144" s="79">
        <f t="shared" si="261"/>
        <v>7.5036404312879226</v>
      </c>
      <c r="P144" s="261">
        <f>Manufacturing!BZ228</f>
        <v>0.97207587601915546</v>
      </c>
      <c r="Q144" s="261">
        <f>NonManufacturing!CR144</f>
        <v>0.76219217869366884</v>
      </c>
      <c r="R144" s="110"/>
      <c r="S144" s="261">
        <f>Manufacturing!CD228</f>
        <v>0.80471708941123332</v>
      </c>
      <c r="T144" s="261">
        <f>NonManufacturing!CV144</f>
        <v>0.90932471620119959</v>
      </c>
      <c r="V144" s="112">
        <f t="shared" si="213"/>
        <v>1.4997462993836739</v>
      </c>
      <c r="W144" s="113">
        <f t="shared" si="214"/>
        <v>0.82463187416614625</v>
      </c>
      <c r="X144" s="112">
        <f t="shared" si="253"/>
        <v>1.0768677642363764</v>
      </c>
      <c r="Y144" s="112">
        <f t="shared" si="254"/>
        <v>0.81622485291857905</v>
      </c>
      <c r="Z144" s="112">
        <f t="shared" si="255"/>
        <v>0.93818505061683066</v>
      </c>
      <c r="AA144" s="112">
        <f t="shared" si="256"/>
        <v>1.2367402590647165</v>
      </c>
      <c r="AB144" s="112">
        <f t="shared" si="215"/>
        <v>1.2367386016345012</v>
      </c>
      <c r="AC144" s="112"/>
      <c r="AD144" s="112">
        <f t="shared" si="229"/>
        <v>0.87896623247659544</v>
      </c>
      <c r="AF144" s="87">
        <f t="shared" si="257"/>
        <v>1999</v>
      </c>
      <c r="AG144" s="89"/>
      <c r="AI144" s="109">
        <f t="shared" si="182"/>
        <v>0.87307108289285285</v>
      </c>
      <c r="AJ144" s="109">
        <f t="shared" si="183"/>
        <v>0.12692891710714715</v>
      </c>
      <c r="AL144" s="109">
        <f t="shared" si="194"/>
        <v>0.87209552428379256</v>
      </c>
      <c r="AM144" s="109">
        <f t="shared" si="195"/>
        <v>0.12790163374988117</v>
      </c>
      <c r="AN144" s="109">
        <f t="shared" si="196"/>
        <v>0.99999715803367373</v>
      </c>
      <c r="AO144" s="109"/>
      <c r="AP144" s="109">
        <f t="shared" si="197"/>
        <v>0.8720980027569496</v>
      </c>
      <c r="AQ144" s="109">
        <f t="shared" si="198"/>
        <v>0.1279019972430504</v>
      </c>
      <c r="AT144" s="19">
        <f t="shared" si="230"/>
        <v>2.9520667232488785E-3</v>
      </c>
      <c r="AU144" s="19">
        <f t="shared" si="231"/>
        <v>-1.8968386357512755E-3</v>
      </c>
      <c r="AV144" s="19"/>
      <c r="AW144" s="19">
        <f t="shared" si="184"/>
        <v>0.57760259460524455</v>
      </c>
      <c r="AX144" s="19">
        <f t="shared" si="185"/>
        <v>0.42239740539475562</v>
      </c>
      <c r="AY144" s="19"/>
      <c r="AZ144" s="19">
        <f t="shared" si="201"/>
        <v>1.0916008182611986E-2</v>
      </c>
      <c r="BA144" s="19">
        <f t="shared" si="202"/>
        <v>-1.4736676934169081E-2</v>
      </c>
      <c r="BB144" s="19"/>
      <c r="BC144" s="19"/>
      <c r="BD144" s="19">
        <f t="shared" si="232"/>
        <v>-3.9556250008848777E-2</v>
      </c>
      <c r="BE144" s="19">
        <f t="shared" si="233"/>
        <v>-2.6540446551955491E-2</v>
      </c>
      <c r="BF144" s="19"/>
      <c r="BG144" s="19"/>
      <c r="BH144" s="19">
        <f t="shared" si="205"/>
        <v>1.0023346029948905</v>
      </c>
      <c r="BI144" s="19">
        <f t="shared" si="206"/>
        <v>0.6557875128798758</v>
      </c>
      <c r="BJ144" s="19">
        <f t="shared" si="247"/>
        <v>0.93818505061683066</v>
      </c>
      <c r="BK144" s="19"/>
      <c r="BL144" s="19">
        <f t="shared" si="207"/>
        <v>1.0076641992893458</v>
      </c>
      <c r="BM144" s="19">
        <f t="shared" si="208"/>
        <v>1.1923416172226731</v>
      </c>
      <c r="BN144" s="19">
        <f t="shared" si="248"/>
        <v>1.0768677642363764</v>
      </c>
      <c r="BO144" s="19"/>
      <c r="BP144" s="19">
        <f t="shared" si="210"/>
        <v>0.96281739826343971</v>
      </c>
      <c r="BQ144" s="19">
        <f t="shared" si="209"/>
        <v>0.6912964070937192</v>
      </c>
      <c r="BR144" s="19">
        <f t="shared" si="249"/>
        <v>0.81622485291857905</v>
      </c>
      <c r="BU144" s="90"/>
      <c r="CD144" s="89"/>
      <c r="CF144" s="112">
        <f t="shared" si="250"/>
        <v>1.1425550439874179</v>
      </c>
      <c r="CG144" s="112">
        <f t="shared" si="251"/>
        <v>0.91322797705501735</v>
      </c>
      <c r="CH144" s="112">
        <f t="shared" si="252"/>
        <v>1.0226485192726436</v>
      </c>
      <c r="CI144" s="112">
        <f t="shared" si="216"/>
        <v>0.92070655802302881</v>
      </c>
      <c r="CJ144" s="112">
        <f t="shared" si="217"/>
        <v>0.96991097076596489</v>
      </c>
      <c r="CK144" s="112">
        <f t="shared" si="218"/>
        <v>1.0434139386793329</v>
      </c>
      <c r="CL144" s="112">
        <f t="shared" si="219"/>
        <v>1.0434132314946361</v>
      </c>
      <c r="CM144" s="112"/>
      <c r="CN144" s="112">
        <f t="shared" si="220"/>
        <v>0.94155919824686263</v>
      </c>
    </row>
    <row r="145" spans="1:92" x14ac:dyDescent="0.2">
      <c r="A145" s="86" t="str">
        <f t="shared" si="192"/>
        <v>Delivered</v>
      </c>
      <c r="B145" s="86">
        <f t="shared" si="193"/>
        <v>2000</v>
      </c>
      <c r="D145" s="108">
        <f t="shared" si="262"/>
        <v>17731.944109899436</v>
      </c>
      <c r="E145" s="108">
        <f t="shared" si="262"/>
        <v>2645.4538759140542</v>
      </c>
      <c r="F145" s="108">
        <f t="shared" si="258"/>
        <v>20377.397985813492</v>
      </c>
      <c r="G145" s="108"/>
      <c r="H145" s="126">
        <f t="shared" si="263"/>
        <v>1678774.97612</v>
      </c>
      <c r="I145" s="126">
        <f t="shared" si="263"/>
        <v>1179948.0529703486</v>
      </c>
      <c r="J145" s="126">
        <f t="shared" si="263"/>
        <v>2858723.0290903486</v>
      </c>
      <c r="K145" s="109"/>
      <c r="L145" s="79">
        <f t="shared" si="259"/>
        <v>10.562430559265106</v>
      </c>
      <c r="M145" s="79">
        <f t="shared" si="260"/>
        <v>2.2420087640761022</v>
      </c>
      <c r="N145" s="79">
        <f t="shared" si="261"/>
        <v>7.1281470007598537</v>
      </c>
      <c r="O145" s="250"/>
      <c r="P145" s="261">
        <f>Manufacturing!BZ229</f>
        <v>0.97776043816559011</v>
      </c>
      <c r="Q145" s="261">
        <f>NonManufacturing!CR145</f>
        <v>0.75849445088384937</v>
      </c>
      <c r="R145" s="110"/>
      <c r="S145" s="261">
        <f>Manufacturing!CD229</f>
        <v>0.74504480616447943</v>
      </c>
      <c r="T145" s="261">
        <f>NonManufacturing!CV145</f>
        <v>0.9085671570814039</v>
      </c>
      <c r="V145" s="112">
        <f t="shared" si="213"/>
        <v>1.5811685333433656</v>
      </c>
      <c r="W145" s="113">
        <f t="shared" si="214"/>
        <v>0.78336605736843357</v>
      </c>
      <c r="X145" s="112">
        <f t="shared" si="253"/>
        <v>1.0892883913102462</v>
      </c>
      <c r="Y145" s="112">
        <f t="shared" si="254"/>
        <v>0.76312894512686702</v>
      </c>
      <c r="Z145" s="112">
        <f t="shared" si="255"/>
        <v>0.94237682970957537</v>
      </c>
      <c r="AA145" s="112">
        <f t="shared" si="256"/>
        <v>1.2386356176583744</v>
      </c>
      <c r="AB145" s="112">
        <f t="shared" si="215"/>
        <v>1.2386337600002209</v>
      </c>
      <c r="AC145" s="112"/>
      <c r="AD145" s="112">
        <f t="shared" si="229"/>
        <v>0.83126750099953017</v>
      </c>
      <c r="AF145" s="87">
        <f t="shared" si="257"/>
        <v>2000</v>
      </c>
      <c r="AG145" s="89"/>
      <c r="AI145" s="109">
        <f t="shared" si="182"/>
        <v>0.87017705215573693</v>
      </c>
      <c r="AJ145" s="109">
        <f t="shared" si="183"/>
        <v>0.12982294784426296</v>
      </c>
      <c r="AL145" s="109">
        <f t="shared" si="194"/>
        <v>0.87162326677578117</v>
      </c>
      <c r="AM145" s="109">
        <f t="shared" si="195"/>
        <v>0.12837049551572466</v>
      </c>
      <c r="AN145" s="109">
        <f t="shared" si="196"/>
        <v>0.99999376229150583</v>
      </c>
      <c r="AO145" s="109"/>
      <c r="AP145" s="109">
        <f t="shared" si="197"/>
        <v>0.87162870374155021</v>
      </c>
      <c r="AQ145" s="109">
        <f t="shared" si="198"/>
        <v>0.12837129625844973</v>
      </c>
      <c r="AT145" s="19">
        <f t="shared" si="230"/>
        <v>5.8308261166700745E-3</v>
      </c>
      <c r="AU145" s="19">
        <f t="shared" si="231"/>
        <v>-4.8632440449630915E-3</v>
      </c>
      <c r="AV145" s="19"/>
      <c r="AW145" s="19">
        <f t="shared" si="184"/>
        <v>0.58724645900872374</v>
      </c>
      <c r="AX145" s="19">
        <f t="shared" si="185"/>
        <v>0.41275354099127626</v>
      </c>
      <c r="AY145" s="19"/>
      <c r="AZ145" s="19">
        <f t="shared" si="201"/>
        <v>1.6558514122165104E-2</v>
      </c>
      <c r="BA145" s="19">
        <f t="shared" si="202"/>
        <v>-2.3095928056524839E-2</v>
      </c>
      <c r="BB145" s="19"/>
      <c r="BC145" s="19"/>
      <c r="BD145" s="19">
        <f t="shared" si="232"/>
        <v>-7.7046414849542819E-2</v>
      </c>
      <c r="BE145" s="19">
        <f t="shared" si="233"/>
        <v>-8.3344798970914772E-4</v>
      </c>
      <c r="BF145" s="19"/>
      <c r="BG145" s="19"/>
      <c r="BH145" s="19">
        <f t="shared" si="205"/>
        <v>1.0044679661970619</v>
      </c>
      <c r="BI145" s="19">
        <f t="shared" si="206"/>
        <v>0.65871754931987836</v>
      </c>
      <c r="BJ145" s="19">
        <f t="shared" si="247"/>
        <v>0.94237682970957537</v>
      </c>
      <c r="BK145" s="19"/>
      <c r="BL145" s="19">
        <f t="shared" si="207"/>
        <v>1.0115340318341477</v>
      </c>
      <c r="BM145" s="19">
        <f t="shared" si="208"/>
        <v>1.2060941233928986</v>
      </c>
      <c r="BN145" s="19">
        <f t="shared" si="248"/>
        <v>1.0892883913102462</v>
      </c>
      <c r="BO145" s="19"/>
      <c r="BP145" s="19">
        <f t="shared" si="210"/>
        <v>0.93494941056761893</v>
      </c>
      <c r="BQ145" s="19">
        <f t="shared" si="209"/>
        <v>0.64632716833978554</v>
      </c>
      <c r="BR145" s="19">
        <f t="shared" si="249"/>
        <v>0.76312894512686702</v>
      </c>
      <c r="BU145" s="90"/>
      <c r="CD145" s="89"/>
      <c r="CF145" s="112">
        <f t="shared" si="250"/>
        <v>1.204585124769481</v>
      </c>
      <c r="CG145" s="112">
        <f t="shared" si="251"/>
        <v>0.86752867828148317</v>
      </c>
      <c r="CH145" s="112">
        <f t="shared" si="252"/>
        <v>1.0344437798490782</v>
      </c>
      <c r="CI145" s="112">
        <f t="shared" si="216"/>
        <v>0.86081405372937214</v>
      </c>
      <c r="CJ145" s="112">
        <f t="shared" si="217"/>
        <v>0.97424450019750652</v>
      </c>
      <c r="CK145" s="112">
        <f t="shared" si="218"/>
        <v>1.0450130162228373</v>
      </c>
      <c r="CL145" s="112">
        <f t="shared" si="219"/>
        <v>1.0450121411688034</v>
      </c>
      <c r="CM145" s="112"/>
      <c r="CN145" s="112">
        <f t="shared" si="220"/>
        <v>0.89046374348701907</v>
      </c>
    </row>
    <row r="146" spans="1:92" x14ac:dyDescent="0.2">
      <c r="A146" s="86" t="str">
        <f t="shared" si="192"/>
        <v>Delivered</v>
      </c>
      <c r="B146" s="86">
        <f t="shared" si="193"/>
        <v>2001</v>
      </c>
      <c r="D146" s="108">
        <f t="shared" si="262"/>
        <v>17161.915845815416</v>
      </c>
      <c r="E146" s="108">
        <f t="shared" si="262"/>
        <v>2647.2578837546821</v>
      </c>
      <c r="F146" s="108">
        <f t="shared" si="258"/>
        <v>19809.173729570099</v>
      </c>
      <c r="G146" s="108"/>
      <c r="H146" s="126">
        <f t="shared" si="263"/>
        <v>1607454.5965500001</v>
      </c>
      <c r="I146" s="126">
        <f t="shared" si="263"/>
        <v>1186379.5097955843</v>
      </c>
      <c r="J146" s="126">
        <f t="shared" si="263"/>
        <v>2793834.1063455846</v>
      </c>
      <c r="L146" s="79">
        <f t="shared" si="259"/>
        <v>10.676454490627096</v>
      </c>
      <c r="M146" s="79">
        <f t="shared" si="260"/>
        <v>2.2313752571559586</v>
      </c>
      <c r="N146" s="79">
        <f t="shared" si="261"/>
        <v>7.0903185284258221</v>
      </c>
      <c r="P146" s="261">
        <f>Manufacturing!BZ230</f>
        <v>0.98128608579889731</v>
      </c>
      <c r="Q146" s="261">
        <f>NonManufacturing!CR146</f>
        <v>0.75416757197761364</v>
      </c>
      <c r="R146" s="110"/>
      <c r="S146" s="261">
        <f>Manufacturing!CD230</f>
        <v>0.75038207442818838</v>
      </c>
      <c r="T146" s="261">
        <f>NonManufacturing!CV146</f>
        <v>0.90944595226333891</v>
      </c>
      <c r="V146" s="112">
        <f t="shared" si="213"/>
        <v>1.5452782698367198</v>
      </c>
      <c r="W146" s="113">
        <f t="shared" si="214"/>
        <v>0.77920880005802429</v>
      </c>
      <c r="X146" s="112">
        <f t="shared" si="253"/>
        <v>1.0741254374544122</v>
      </c>
      <c r="Y146" s="112">
        <f t="shared" si="254"/>
        <v>0.76797121621576714</v>
      </c>
      <c r="Z146" s="112">
        <f t="shared" si="255"/>
        <v>0.94461448564617534</v>
      </c>
      <c r="AA146" s="112">
        <f t="shared" si="256"/>
        <v>1.2040963590677627</v>
      </c>
      <c r="AB146" s="112">
        <f t="shared" si="215"/>
        <v>1.2040944263952102</v>
      </c>
      <c r="AC146" s="112"/>
      <c r="AD146" s="112">
        <f t="shared" si="229"/>
        <v>0.82489741857015786</v>
      </c>
      <c r="AF146" s="87">
        <f t="shared" si="257"/>
        <v>2001</v>
      </c>
      <c r="AG146" s="89"/>
      <c r="AI146" s="109">
        <f t="shared" si="182"/>
        <v>0.86636202398472606</v>
      </c>
      <c r="AJ146" s="109">
        <f t="shared" si="183"/>
        <v>0.13363797601527386</v>
      </c>
      <c r="AL146" s="109">
        <f t="shared" si="194"/>
        <v>0.86826814118653606</v>
      </c>
      <c r="AM146" s="109">
        <f t="shared" si="195"/>
        <v>0.13172125420512118</v>
      </c>
      <c r="AN146" s="109">
        <f t="shared" si="196"/>
        <v>0.99998939539165721</v>
      </c>
      <c r="AO146" s="109"/>
      <c r="AP146" s="109">
        <f t="shared" si="197"/>
        <v>0.86827734892775432</v>
      </c>
      <c r="AQ146" s="109">
        <f t="shared" si="198"/>
        <v>0.13172265107224568</v>
      </c>
      <c r="AT146" s="109">
        <f t="shared" si="230"/>
        <v>3.5993544783261204E-3</v>
      </c>
      <c r="AU146" s="109">
        <f t="shared" si="231"/>
        <v>-5.7208955363579851E-3</v>
      </c>
      <c r="AW146" s="19">
        <f t="shared" ref="AW146:AW151" si="264">H146/J146</f>
        <v>0.57535792583354095</v>
      </c>
      <c r="AX146" s="19">
        <f t="shared" ref="AX146:AX151" si="265">I146/J146</f>
        <v>0.42464207416645894</v>
      </c>
      <c r="AY146" s="109"/>
      <c r="AZ146" s="109">
        <f t="shared" si="201"/>
        <v>-2.0452266888059734E-2</v>
      </c>
      <c r="BA146" s="109">
        <f t="shared" si="202"/>
        <v>2.8395973875758686E-2</v>
      </c>
      <c r="BB146" s="109"/>
      <c r="BC146" s="109"/>
      <c r="BD146" s="109">
        <f t="shared" si="232"/>
        <v>7.1381503108258635E-3</v>
      </c>
      <c r="BE146" s="109">
        <f t="shared" si="233"/>
        <v>9.667644813603144E-4</v>
      </c>
      <c r="BH146" s="109">
        <f t="shared" si="205"/>
        <v>1.0023744810632595</v>
      </c>
      <c r="BI146" s="109">
        <f t="shared" si="206"/>
        <v>0.66028166166677515</v>
      </c>
      <c r="BJ146" s="19">
        <f t="shared" si="247"/>
        <v>0.94461448564617534</v>
      </c>
      <c r="BK146" s="109"/>
      <c r="BL146" s="109">
        <f t="shared" si="207"/>
        <v>0.98607994542419086</v>
      </c>
      <c r="BM146" s="109">
        <f t="shared" si="208"/>
        <v>1.1893052273717066</v>
      </c>
      <c r="BN146" s="19">
        <f t="shared" si="248"/>
        <v>1.0741254374544122</v>
      </c>
      <c r="BO146" s="109"/>
      <c r="BP146" s="109">
        <f t="shared" si="210"/>
        <v>1.0063452855769941</v>
      </c>
      <c r="BQ146" s="109">
        <f t="shared" si="209"/>
        <v>0.65042829879907138</v>
      </c>
      <c r="BR146" s="19">
        <f t="shared" si="249"/>
        <v>0.76797121621576714</v>
      </c>
      <c r="BU146" s="90"/>
      <c r="CD146" s="89"/>
      <c r="CF146" s="112">
        <f t="shared" si="250"/>
        <v>1.1772427658542381</v>
      </c>
      <c r="CG146" s="112">
        <f t="shared" si="251"/>
        <v>0.86292477707099313</v>
      </c>
      <c r="CH146" s="112">
        <f t="shared" si="252"/>
        <v>1.0200442659779727</v>
      </c>
      <c r="CI146" s="112">
        <f t="shared" si="216"/>
        <v>0.86627616472897484</v>
      </c>
      <c r="CJ146" s="112">
        <f t="shared" si="217"/>
        <v>0.97655782531421031</v>
      </c>
      <c r="CK146" s="112">
        <f t="shared" si="218"/>
        <v>1.0158729089279164</v>
      </c>
      <c r="CL146" s="112">
        <f t="shared" si="219"/>
        <v>1.0158719512832077</v>
      </c>
      <c r="CM146" s="112"/>
      <c r="CN146" s="112">
        <f t="shared" si="220"/>
        <v>0.88364003458518037</v>
      </c>
    </row>
    <row r="147" spans="1:92" x14ac:dyDescent="0.2">
      <c r="A147" s="86" t="str">
        <f t="shared" si="192"/>
        <v>Delivered</v>
      </c>
      <c r="B147" s="86">
        <f t="shared" si="193"/>
        <v>2002</v>
      </c>
      <c r="D147" s="108">
        <f t="shared" si="262"/>
        <v>16208.107274320002</v>
      </c>
      <c r="E147" s="108">
        <f t="shared" si="262"/>
        <v>2565.5114567996275</v>
      </c>
      <c r="F147" s="108">
        <f t="shared" ref="F147:F162" si="266">F234+F318</f>
        <v>18773.61873111963</v>
      </c>
      <c r="G147" s="108"/>
      <c r="H147" s="126">
        <f t="shared" si="263"/>
        <v>1621541.38322</v>
      </c>
      <c r="I147" s="126">
        <f t="shared" si="263"/>
        <v>1170167.7210314982</v>
      </c>
      <c r="J147" s="126">
        <f t="shared" si="263"/>
        <v>2791709.1042514984</v>
      </c>
      <c r="L147" s="79">
        <f t="shared" si="259"/>
        <v>9.9954940663521707</v>
      </c>
      <c r="M147" s="79">
        <f t="shared" si="260"/>
        <v>2.1924305470827203</v>
      </c>
      <c r="N147" s="79">
        <f t="shared" si="261"/>
        <v>6.7247761246074154</v>
      </c>
      <c r="P147" s="261">
        <f>Manufacturing!BZ231</f>
        <v>0.90801667677599263</v>
      </c>
      <c r="Q147" s="261">
        <f>NonManufacturing!CR147</f>
        <v>0.75663455216239794</v>
      </c>
      <c r="R147" s="110"/>
      <c r="S147" s="261">
        <f>Manufacturing!CD231</f>
        <v>0.75920938952975325</v>
      </c>
      <c r="T147" s="261">
        <f>NonManufacturing!CV147</f>
        <v>0.89065971731548743</v>
      </c>
      <c r="V147" s="112">
        <f t="shared" si="213"/>
        <v>1.5441029246177997</v>
      </c>
      <c r="W147" s="113">
        <f t="shared" si="214"/>
        <v>0.73903657694735048</v>
      </c>
      <c r="X147" s="112">
        <f t="shared" si="253"/>
        <v>1.0810732877512561</v>
      </c>
      <c r="Y147" s="112">
        <f t="shared" si="254"/>
        <v>0.77359310315242824</v>
      </c>
      <c r="Z147" s="112">
        <f t="shared" si="255"/>
        <v>0.88368805336852241</v>
      </c>
      <c r="AA147" s="112">
        <f t="shared" si="256"/>
        <v>1.1411505792207981</v>
      </c>
      <c r="AB147" s="112">
        <f t="shared" si="215"/>
        <v>1.1411485398639314</v>
      </c>
      <c r="AC147" s="112"/>
      <c r="AD147" s="112">
        <f t="shared" si="229"/>
        <v>0.83631083940669215</v>
      </c>
      <c r="AF147" s="87">
        <f t="shared" si="257"/>
        <v>2002</v>
      </c>
      <c r="AG147" s="89"/>
      <c r="AI147" s="109">
        <f t="shared" si="182"/>
        <v>0.86334486208847039</v>
      </c>
      <c r="AJ147" s="109">
        <f t="shared" si="183"/>
        <v>0.13665513791152956</v>
      </c>
      <c r="AL147" s="109">
        <f t="shared" si="194"/>
        <v>0.86485256588669113</v>
      </c>
      <c r="AM147" s="109">
        <f t="shared" si="195"/>
        <v>0.13514094357067083</v>
      </c>
      <c r="AN147" s="109">
        <f t="shared" si="196"/>
        <v>0.99999350945736198</v>
      </c>
      <c r="AO147" s="109"/>
      <c r="AP147" s="109">
        <f t="shared" si="197"/>
        <v>0.86485817928557962</v>
      </c>
      <c r="AQ147" s="109">
        <f t="shared" si="198"/>
        <v>0.13514182071442035</v>
      </c>
      <c r="AT147" s="109">
        <f t="shared" si="230"/>
        <v>-7.7601298830862683E-2</v>
      </c>
      <c r="AU147" s="109">
        <f t="shared" si="231"/>
        <v>3.2657915129658244E-3</v>
      </c>
      <c r="AW147" s="19">
        <f t="shared" si="264"/>
        <v>0.58084181505535515</v>
      </c>
      <c r="AX147" s="19">
        <f t="shared" si="265"/>
        <v>0.4191581849446448</v>
      </c>
      <c r="AY147" s="109"/>
      <c r="AZ147" s="109">
        <f t="shared" si="201"/>
        <v>9.4861296900270523E-3</v>
      </c>
      <c r="BA147" s="109">
        <f t="shared" si="202"/>
        <v>-1.2998257284510723E-2</v>
      </c>
      <c r="BB147" s="109"/>
      <c r="BC147" s="109"/>
      <c r="BD147" s="109">
        <f t="shared" si="232"/>
        <v>1.1695105497689384E-2</v>
      </c>
      <c r="BE147" s="109">
        <f t="shared" si="233"/>
        <v>-2.0873126880923187E-2</v>
      </c>
      <c r="BH147" s="109">
        <f t="shared" si="205"/>
        <v>0.93550127252603432</v>
      </c>
      <c r="BI147" s="109">
        <f t="shared" si="206"/>
        <v>0.61769433471487256</v>
      </c>
      <c r="BJ147" s="19">
        <f t="shared" si="247"/>
        <v>0.88368805336852241</v>
      </c>
      <c r="BK147" s="109"/>
      <c r="BL147" s="109">
        <f t="shared" si="207"/>
        <v>1.0064683788825537</v>
      </c>
      <c r="BM147" s="109">
        <f t="shared" si="208"/>
        <v>1.1969981041893485</v>
      </c>
      <c r="BN147" s="19">
        <f t="shared" si="248"/>
        <v>1.0810732877512561</v>
      </c>
      <c r="BO147" s="109"/>
      <c r="BP147" s="109">
        <f t="shared" si="210"/>
        <v>1.0073204396440316</v>
      </c>
      <c r="BQ147" s="109">
        <f t="shared" si="209"/>
        <v>0.65518971990320019</v>
      </c>
      <c r="BR147" s="19">
        <f t="shared" si="249"/>
        <v>0.77359310315242824</v>
      </c>
      <c r="BU147" s="90"/>
      <c r="CD147" s="89"/>
      <c r="CF147" s="112">
        <f t="shared" si="250"/>
        <v>1.176347350003667</v>
      </c>
      <c r="CG147" s="112">
        <f t="shared" si="251"/>
        <v>0.81843656457949787</v>
      </c>
      <c r="CH147" s="112">
        <f t="shared" si="252"/>
        <v>1.0266422987672945</v>
      </c>
      <c r="CI147" s="112">
        <f t="shared" si="216"/>
        <v>0.87261768710793652</v>
      </c>
      <c r="CJ147" s="112">
        <f t="shared" si="217"/>
        <v>0.91357108827670053</v>
      </c>
      <c r="CK147" s="112">
        <f t="shared" si="218"/>
        <v>0.96276676671901573</v>
      </c>
      <c r="CL147" s="112">
        <f t="shared" si="219"/>
        <v>0.96276568388919725</v>
      </c>
      <c r="CM147" s="112"/>
      <c r="CN147" s="112">
        <f t="shared" si="220"/>
        <v>0.89586622823749162</v>
      </c>
    </row>
    <row r="148" spans="1:92" x14ac:dyDescent="0.2">
      <c r="A148" s="86" t="str">
        <f t="shared" si="192"/>
        <v>Delivered</v>
      </c>
      <c r="B148" s="86">
        <f t="shared" si="193"/>
        <v>2003</v>
      </c>
      <c r="D148" s="108">
        <f t="shared" si="262"/>
        <v>15914.550076533884</v>
      </c>
      <c r="E148" s="108">
        <f t="shared" si="262"/>
        <v>2380.7350667064311</v>
      </c>
      <c r="F148" s="108">
        <f t="shared" si="266"/>
        <v>18295.285143240315</v>
      </c>
      <c r="G148" s="108"/>
      <c r="H148" s="126">
        <f t="shared" si="263"/>
        <v>1711400.05113</v>
      </c>
      <c r="I148" s="126">
        <f t="shared" si="263"/>
        <v>1171316.9745078515</v>
      </c>
      <c r="J148" s="126">
        <f t="shared" si="263"/>
        <v>2882717.0256378516</v>
      </c>
      <c r="L148" s="79">
        <f t="shared" si="259"/>
        <v>9.2991408210055013</v>
      </c>
      <c r="M148" s="79">
        <f t="shared" si="260"/>
        <v>2.0325284432138764</v>
      </c>
      <c r="N148" s="79">
        <f t="shared" si="261"/>
        <v>6.3465421616234297</v>
      </c>
      <c r="P148" s="261">
        <f>Manufacturing!BZ232</f>
        <v>0.90962471744102025</v>
      </c>
      <c r="Q148" s="261">
        <f>NonManufacturing!CR148</f>
        <v>0.68667914628411741</v>
      </c>
      <c r="R148" s="110"/>
      <c r="S148" s="261">
        <f>Manufacturing!CD232</f>
        <v>0.70506953911172943</v>
      </c>
      <c r="T148" s="261">
        <f>NonManufacturing!CV148</f>
        <v>0.90981880518423308</v>
      </c>
      <c r="V148" s="112">
        <f t="shared" si="213"/>
        <v>1.5944396869122839</v>
      </c>
      <c r="W148" s="113">
        <f t="shared" si="214"/>
        <v>0.69746958228323674</v>
      </c>
      <c r="X148" s="112">
        <f t="shared" si="253"/>
        <v>1.0971845264653088</v>
      </c>
      <c r="Y148" s="112">
        <f t="shared" si="254"/>
        <v>0.72761361660282642</v>
      </c>
      <c r="Z148" s="112">
        <f t="shared" si="255"/>
        <v>0.87366668200803332</v>
      </c>
      <c r="AA148" s="112">
        <f t="shared" si="256"/>
        <v>1.1120757270870809</v>
      </c>
      <c r="AB148" s="112">
        <f t="shared" si="215"/>
        <v>1.1120731824065253</v>
      </c>
      <c r="AC148" s="112"/>
      <c r="AD148" s="112">
        <f t="shared" si="229"/>
        <v>0.79832640138208288</v>
      </c>
      <c r="AF148" s="87">
        <f t="shared" si="257"/>
        <v>2003</v>
      </c>
      <c r="AG148" s="89"/>
      <c r="AI148" s="109">
        <f t="shared" si="182"/>
        <v>0.86987166102813884</v>
      </c>
      <c r="AJ148" s="109">
        <f t="shared" si="183"/>
        <v>0.13012833897186116</v>
      </c>
      <c r="AL148" s="109">
        <f t="shared" si="194"/>
        <v>0.86660416519902594</v>
      </c>
      <c r="AM148" s="109">
        <f t="shared" si="195"/>
        <v>0.13336512140995166</v>
      </c>
      <c r="AN148" s="109">
        <f t="shared" si="196"/>
        <v>0.99996928660897755</v>
      </c>
      <c r="AO148" s="109"/>
      <c r="AP148" s="109">
        <f t="shared" si="197"/>
        <v>0.86663078236911695</v>
      </c>
      <c r="AQ148" s="109">
        <f t="shared" si="198"/>
        <v>0.13336921763088311</v>
      </c>
      <c r="AT148" s="109">
        <f t="shared" si="230"/>
        <v>1.7693711088058203E-3</v>
      </c>
      <c r="AU148" s="109">
        <f t="shared" si="231"/>
        <v>-9.7013231679982909E-2</v>
      </c>
      <c r="AW148" s="19">
        <f t="shared" si="264"/>
        <v>0.59367604794692708</v>
      </c>
      <c r="AX148" s="19">
        <f t="shared" si="265"/>
        <v>0.40632395205307298</v>
      </c>
      <c r="AY148" s="109"/>
      <c r="AZ148" s="109">
        <f t="shared" si="201"/>
        <v>2.1855340227773985E-2</v>
      </c>
      <c r="BA148" s="109">
        <f t="shared" si="202"/>
        <v>-3.1097625476168161E-2</v>
      </c>
      <c r="BB148" s="109"/>
      <c r="BC148" s="109"/>
      <c r="BD148" s="109">
        <f t="shared" si="232"/>
        <v>-7.398117989637408E-2</v>
      </c>
      <c r="BE148" s="109">
        <f t="shared" si="233"/>
        <v>2.1283020959933042E-2</v>
      </c>
      <c r="BH148" s="109">
        <f t="shared" si="205"/>
        <v>0.988659605250644</v>
      </c>
      <c r="BI148" s="109">
        <f t="shared" si="206"/>
        <v>0.61068943712476509</v>
      </c>
      <c r="BJ148" s="19">
        <f t="shared" si="247"/>
        <v>0.87366668200803332</v>
      </c>
      <c r="BK148" s="109"/>
      <c r="BL148" s="109">
        <f t="shared" si="207"/>
        <v>1.014903003243717</v>
      </c>
      <c r="BM148" s="109">
        <f t="shared" si="208"/>
        <v>1.2148369708188054</v>
      </c>
      <c r="BN148" s="19">
        <f t="shared" si="248"/>
        <v>1.0971845264653088</v>
      </c>
      <c r="BO148" s="109"/>
      <c r="BP148" s="109">
        <f t="shared" si="210"/>
        <v>0.94056373258469683</v>
      </c>
      <c r="BQ148" s="109">
        <f t="shared" si="209"/>
        <v>0.61624768850327605</v>
      </c>
      <c r="BR148" s="19">
        <f t="shared" si="249"/>
        <v>0.72761361660282642</v>
      </c>
      <c r="BU148" s="90"/>
      <c r="CD148" s="89"/>
      <c r="CF148" s="112">
        <f t="shared" si="250"/>
        <v>1.2146955170777871</v>
      </c>
      <c r="CG148" s="112">
        <f t="shared" si="251"/>
        <v>0.77240373024629927</v>
      </c>
      <c r="CH148" s="112">
        <f t="shared" si="252"/>
        <v>1.0419423522759605</v>
      </c>
      <c r="CI148" s="112">
        <f t="shared" si="216"/>
        <v>0.82075254890566596</v>
      </c>
      <c r="CJ148" s="112">
        <f t="shared" si="217"/>
        <v>0.90321083150404391</v>
      </c>
      <c r="CK148" s="112">
        <f t="shared" si="218"/>
        <v>0.93823687391492483</v>
      </c>
      <c r="CL148" s="112">
        <f t="shared" si="219"/>
        <v>0.93823534850433998</v>
      </c>
      <c r="CM148" s="112"/>
      <c r="CN148" s="112">
        <f t="shared" si="220"/>
        <v>0.85517684144325989</v>
      </c>
    </row>
    <row r="149" spans="1:92" x14ac:dyDescent="0.2">
      <c r="A149" s="86" t="str">
        <f t="shared" si="192"/>
        <v>Delivered</v>
      </c>
      <c r="B149" s="86">
        <f t="shared" si="193"/>
        <v>2004</v>
      </c>
      <c r="D149" s="108">
        <f t="shared" si="262"/>
        <v>15940.257883914901</v>
      </c>
      <c r="E149" s="108">
        <f t="shared" si="262"/>
        <v>2494.5119636601835</v>
      </c>
      <c r="F149" s="108">
        <f t="shared" si="266"/>
        <v>18434.769847575084</v>
      </c>
      <c r="G149" s="108"/>
      <c r="H149" s="126">
        <f t="shared" si="263"/>
        <v>1832207.2544600002</v>
      </c>
      <c r="I149" s="126">
        <f t="shared" si="263"/>
        <v>1214419.5495456469</v>
      </c>
      <c r="J149" s="126">
        <f t="shared" si="263"/>
        <v>3046626.8040056471</v>
      </c>
      <c r="L149" s="79">
        <f t="shared" si="259"/>
        <v>8.7000298929680397</v>
      </c>
      <c r="M149" s="79">
        <f t="shared" si="260"/>
        <v>2.0540775752444533</v>
      </c>
      <c r="N149" s="79">
        <f t="shared" si="261"/>
        <v>6.0508789009987698</v>
      </c>
      <c r="P149" s="261">
        <f>Manufacturing!BZ233</f>
        <v>0.87153045517803496</v>
      </c>
      <c r="Q149" s="261">
        <f>NonManufacturing!CR149</f>
        <v>0.69994360227940466</v>
      </c>
      <c r="R149" s="110"/>
      <c r="S149" s="261">
        <f>Manufacturing!CD233</f>
        <v>0.68847720337403462</v>
      </c>
      <c r="T149" s="261">
        <f>NonManufacturing!CV149</f>
        <v>0.90204027529346287</v>
      </c>
      <c r="V149" s="112">
        <f t="shared" si="213"/>
        <v>1.6850986913786632</v>
      </c>
      <c r="W149" s="113">
        <f t="shared" si="214"/>
        <v>0.66497690743245919</v>
      </c>
      <c r="X149" s="112">
        <f t="shared" si="253"/>
        <v>1.1067181571784346</v>
      </c>
      <c r="Y149" s="112">
        <f t="shared" si="254"/>
        <v>0.71192800972390535</v>
      </c>
      <c r="Z149" s="112">
        <f t="shared" si="255"/>
        <v>0.84398445648309339</v>
      </c>
      <c r="AA149" s="112">
        <f t="shared" si="256"/>
        <v>1.1205542956637295</v>
      </c>
      <c r="AB149" s="112">
        <f t="shared" si="215"/>
        <v>1.1205517165114673</v>
      </c>
      <c r="AC149" s="112"/>
      <c r="AD149" s="112">
        <f t="shared" si="229"/>
        <v>0.7879036549653512</v>
      </c>
      <c r="AF149" s="87">
        <f t="shared" si="257"/>
        <v>2004</v>
      </c>
      <c r="AG149" s="89"/>
      <c r="AI149" s="109">
        <f t="shared" si="182"/>
        <v>0.8646843988677021</v>
      </c>
      <c r="AJ149" s="109">
        <f t="shared" si="183"/>
        <v>0.13531560113229796</v>
      </c>
      <c r="AL149" s="109">
        <f t="shared" si="194"/>
        <v>0.86727544448782468</v>
      </c>
      <c r="AM149" s="109">
        <f t="shared" si="195"/>
        <v>0.13270507355947292</v>
      </c>
      <c r="AN149" s="109">
        <f t="shared" si="196"/>
        <v>0.9999805180472976</v>
      </c>
      <c r="AO149" s="109"/>
      <c r="AP149" s="109">
        <f t="shared" si="197"/>
        <v>0.8672923410361919</v>
      </c>
      <c r="AQ149" s="109">
        <f t="shared" si="198"/>
        <v>0.1327076589638081</v>
      </c>
      <c r="AT149" s="109">
        <f t="shared" si="230"/>
        <v>-4.2781305984775794E-2</v>
      </c>
      <c r="AU149" s="109">
        <f t="shared" si="231"/>
        <v>1.9132616474796801E-2</v>
      </c>
      <c r="AW149" s="19">
        <f t="shared" si="264"/>
        <v>0.60138880549828055</v>
      </c>
      <c r="AX149" s="19">
        <f t="shared" si="265"/>
        <v>0.39861119450171945</v>
      </c>
      <c r="AY149" s="109"/>
      <c r="AZ149" s="109">
        <f t="shared" si="201"/>
        <v>1.2907859545624458E-2</v>
      </c>
      <c r="BA149" s="109">
        <f t="shared" si="202"/>
        <v>-1.9164260965830973E-2</v>
      </c>
      <c r="BB149" s="109"/>
      <c r="BC149" s="109"/>
      <c r="BD149" s="109">
        <f t="shared" si="232"/>
        <v>-2.3814227933178354E-2</v>
      </c>
      <c r="BE149" s="109">
        <f t="shared" si="233"/>
        <v>-8.5862943354816056E-3</v>
      </c>
      <c r="BH149" s="109">
        <f t="shared" si="205"/>
        <v>0.96602568675651168</v>
      </c>
      <c r="BI149" s="109">
        <f t="shared" si="206"/>
        <v>0.58994168289339877</v>
      </c>
      <c r="BJ149" s="19">
        <f t="shared" si="247"/>
        <v>0.84398445648309339</v>
      </c>
      <c r="BK149" s="109"/>
      <c r="BL149" s="109">
        <f t="shared" si="207"/>
        <v>1.0086891771467461</v>
      </c>
      <c r="BM149" s="109">
        <f t="shared" si="208"/>
        <v>1.2253929044626664</v>
      </c>
      <c r="BN149" s="19">
        <f t="shared" si="248"/>
        <v>1.1067181571784346</v>
      </c>
      <c r="BO149" s="109"/>
      <c r="BP149" s="109">
        <f t="shared" si="210"/>
        <v>0.9784423950830442</v>
      </c>
      <c r="BQ149" s="109">
        <f t="shared" si="209"/>
        <v>0.60296286430353518</v>
      </c>
      <c r="BR149" s="19">
        <f t="shared" si="249"/>
        <v>0.71192800972390535</v>
      </c>
      <c r="BU149" s="90"/>
      <c r="CD149" s="89"/>
      <c r="CF149" s="112">
        <f t="shared" si="250"/>
        <v>1.2837624671869536</v>
      </c>
      <c r="CG149" s="112">
        <f t="shared" si="251"/>
        <v>0.73642013483521107</v>
      </c>
      <c r="CH149" s="112">
        <f t="shared" si="252"/>
        <v>1.0509959739515837</v>
      </c>
      <c r="CI149" s="112">
        <f t="shared" si="216"/>
        <v>0.8030590897217732</v>
      </c>
      <c r="CJ149" s="112">
        <f t="shared" si="217"/>
        <v>0.87252486378961402</v>
      </c>
      <c r="CK149" s="112">
        <f t="shared" si="218"/>
        <v>0.94539007893763027</v>
      </c>
      <c r="CL149" s="112">
        <f t="shared" si="219"/>
        <v>0.94538852918219962</v>
      </c>
      <c r="CM149" s="112"/>
      <c r="CN149" s="112">
        <f t="shared" si="220"/>
        <v>0.84401187014280721</v>
      </c>
    </row>
    <row r="150" spans="1:92" x14ac:dyDescent="0.2">
      <c r="A150" s="86" t="str">
        <f t="shared" si="192"/>
        <v>Delivered</v>
      </c>
      <c r="B150" s="86">
        <f t="shared" si="193"/>
        <v>2005</v>
      </c>
      <c r="D150" s="108">
        <f t="shared" si="262"/>
        <v>15816.4822020342</v>
      </c>
      <c r="E150" s="108">
        <f t="shared" si="262"/>
        <v>2476.4825926378603</v>
      </c>
      <c r="F150" s="108">
        <f t="shared" si="266"/>
        <v>18292.964794672058</v>
      </c>
      <c r="G150" s="108"/>
      <c r="H150" s="126">
        <f t="shared" si="263"/>
        <v>1887937.7429</v>
      </c>
      <c r="I150" s="126">
        <f t="shared" si="263"/>
        <v>1229465.1174454477</v>
      </c>
      <c r="J150" s="126">
        <f t="shared" si="263"/>
        <v>3117402.8603454474</v>
      </c>
      <c r="L150" s="79">
        <f t="shared" si="259"/>
        <v>8.3776503020375106</v>
      </c>
      <c r="M150" s="79">
        <f t="shared" si="260"/>
        <v>2.0142764178486292</v>
      </c>
      <c r="N150" s="79">
        <f t="shared" si="261"/>
        <v>5.8680143741976831</v>
      </c>
      <c r="P150" s="261">
        <f>Manufacturing!BZ234</f>
        <v>0.84150086693635484</v>
      </c>
      <c r="Q150" s="261">
        <f>NonManufacturing!CR150</f>
        <v>0.67910978488331109</v>
      </c>
      <c r="R150" s="110"/>
      <c r="S150" s="261">
        <f>Manufacturing!CD234</f>
        <v>0.68662426069571358</v>
      </c>
      <c r="T150" s="261">
        <f>NonManufacturing!CV150</f>
        <v>0.91169844916729625</v>
      </c>
      <c r="V150" s="112">
        <f t="shared" si="213"/>
        <v>1.7242451466525199</v>
      </c>
      <c r="W150" s="113">
        <f t="shared" si="214"/>
        <v>0.64488053969797765</v>
      </c>
      <c r="X150" s="112">
        <f t="shared" si="253"/>
        <v>1.1118313496425678</v>
      </c>
      <c r="Y150" s="112">
        <f t="shared" si="254"/>
        <v>0.71129555209671913</v>
      </c>
      <c r="Z150" s="112">
        <f t="shared" si="255"/>
        <v>0.81543875116370768</v>
      </c>
      <c r="AA150" s="112">
        <f t="shared" si="256"/>
        <v>1.1119349132067393</v>
      </c>
      <c r="AB150" s="112">
        <f t="shared" si="215"/>
        <v>1.1119321407448957</v>
      </c>
      <c r="AC150" s="112"/>
      <c r="AD150" s="112">
        <f t="shared" si="229"/>
        <v>0.79084069368245058</v>
      </c>
      <c r="AF150" s="87">
        <f t="shared" si="257"/>
        <v>2005</v>
      </c>
      <c r="AG150" s="89"/>
      <c r="AI150" s="109">
        <f t="shared" si="182"/>
        <v>0.86462103762648967</v>
      </c>
      <c r="AJ150" s="109">
        <f t="shared" si="183"/>
        <v>0.13537896237351046</v>
      </c>
      <c r="AL150" s="109">
        <f t="shared" si="194"/>
        <v>0.86465271786007747</v>
      </c>
      <c r="AM150" s="109">
        <f t="shared" si="195"/>
        <v>0.13534727928110585</v>
      </c>
      <c r="AN150" s="109">
        <f t="shared" si="196"/>
        <v>0.99999999714118326</v>
      </c>
      <c r="AO150" s="109"/>
      <c r="AP150" s="109">
        <f t="shared" si="197"/>
        <v>0.86465272033196117</v>
      </c>
      <c r="AQ150" s="109">
        <f t="shared" si="198"/>
        <v>0.13534727966803892</v>
      </c>
      <c r="AT150" s="109">
        <f t="shared" si="230"/>
        <v>-3.5063766192317922E-2</v>
      </c>
      <c r="AU150" s="109">
        <f t="shared" si="231"/>
        <v>-3.0216963004900527E-2</v>
      </c>
      <c r="AW150" s="19">
        <f t="shared" si="264"/>
        <v>0.60561237269500445</v>
      </c>
      <c r="AX150" s="19">
        <f t="shared" si="265"/>
        <v>0.39438762730499566</v>
      </c>
      <c r="AY150" s="109"/>
      <c r="AZ150" s="109">
        <f t="shared" si="201"/>
        <v>6.9984760773080818E-3</v>
      </c>
      <c r="BA150" s="109">
        <f t="shared" si="202"/>
        <v>-1.0652240628691132E-2</v>
      </c>
      <c r="BB150" s="109"/>
      <c r="BC150" s="109"/>
      <c r="BD150" s="109">
        <f t="shared" si="232"/>
        <v>-2.6949921125497228E-3</v>
      </c>
      <c r="BE150" s="109">
        <f t="shared" si="233"/>
        <v>1.0650117388210758E-2</v>
      </c>
      <c r="BH150" s="109">
        <f t="shared" si="205"/>
        <v>0.9661774513735284</v>
      </c>
      <c r="BI150" s="109">
        <f t="shared" si="206"/>
        <v>0.56998835163695427</v>
      </c>
      <c r="BJ150" s="19">
        <f t="shared" si="247"/>
        <v>0.81543875116370768</v>
      </c>
      <c r="BK150" s="109"/>
      <c r="BL150" s="109">
        <f t="shared" si="207"/>
        <v>1.0046201396723891</v>
      </c>
      <c r="BM150" s="109">
        <f t="shared" si="208"/>
        <v>1.2310543908348384</v>
      </c>
      <c r="BN150" s="19">
        <f t="shared" si="248"/>
        <v>1.1118313496425678</v>
      </c>
      <c r="BO150" s="109"/>
      <c r="BP150" s="109">
        <f t="shared" si="210"/>
        <v>0.99911162699240974</v>
      </c>
      <c r="BQ150" s="109">
        <f t="shared" si="209"/>
        <v>0.60242720837030861</v>
      </c>
      <c r="BR150" s="19">
        <f t="shared" si="249"/>
        <v>0.71129555209671913</v>
      </c>
      <c r="BU150" s="90"/>
      <c r="CD150" s="89"/>
      <c r="CF150" s="112">
        <f t="shared" si="250"/>
        <v>1.3135854978860484</v>
      </c>
      <c r="CG150" s="112">
        <f t="shared" si="251"/>
        <v>0.71416467051560528</v>
      </c>
      <c r="CH150" s="112">
        <f t="shared" si="252"/>
        <v>1.0558517221463584</v>
      </c>
      <c r="CI150" s="112">
        <f t="shared" si="216"/>
        <v>0.80234567370296428</v>
      </c>
      <c r="CJ150" s="112">
        <f t="shared" si="217"/>
        <v>0.84301384915628419</v>
      </c>
      <c r="CK150" s="112">
        <f t="shared" si="218"/>
        <v>0.93811807195595975</v>
      </c>
      <c r="CL150" s="112">
        <f t="shared" si="219"/>
        <v>0.93811635429186702</v>
      </c>
      <c r="CM150" s="112"/>
      <c r="CN150" s="112">
        <f t="shared" si="220"/>
        <v>0.84715806133595495</v>
      </c>
    </row>
    <row r="151" spans="1:92" ht="12" customHeight="1" x14ac:dyDescent="0.2">
      <c r="A151" s="86" t="str">
        <f t="shared" si="192"/>
        <v>Delivered</v>
      </c>
      <c r="B151" s="86">
        <f t="shared" si="193"/>
        <v>2006</v>
      </c>
      <c r="D151" s="108">
        <f t="shared" si="262"/>
        <v>15845.876620408</v>
      </c>
      <c r="E151" s="108">
        <f t="shared" si="262"/>
        <v>2458.3844953138555</v>
      </c>
      <c r="F151" s="108">
        <f t="shared" si="266"/>
        <v>18304.261115721856</v>
      </c>
      <c r="G151" s="108"/>
      <c r="H151" s="126">
        <f t="shared" si="263"/>
        <v>1995024.30039</v>
      </c>
      <c r="I151" s="126">
        <f t="shared" si="263"/>
        <v>1257091.8737540555</v>
      </c>
      <c r="J151" s="126">
        <f t="shared" si="263"/>
        <v>3252116.1741440557</v>
      </c>
      <c r="L151" s="79">
        <f t="shared" si="259"/>
        <v>7.9426985512458907</v>
      </c>
      <c r="M151" s="79">
        <f t="shared" si="260"/>
        <v>1.9556124310726613</v>
      </c>
      <c r="N151" s="79">
        <f t="shared" si="261"/>
        <v>5.6284155102606279</v>
      </c>
      <c r="P151" s="261">
        <f>Manufacturing!BZ235</f>
        <v>0.84053658324836589</v>
      </c>
      <c r="Q151" s="261">
        <f>NonManufacturing!CR151</f>
        <v>0.66585430326274353</v>
      </c>
      <c r="R151" s="110"/>
      <c r="S151" s="261">
        <f>Manufacturing!CD235</f>
        <v>0.65172297149225</v>
      </c>
      <c r="T151" s="261">
        <f>NonManufacturing!CV151</f>
        <v>0.90276708070655109</v>
      </c>
      <c r="V151" s="112">
        <f t="shared" si="213"/>
        <v>1.7987554964252113</v>
      </c>
      <c r="W151" s="113">
        <f t="shared" si="214"/>
        <v>0.61854920599058938</v>
      </c>
      <c r="X151" s="112">
        <f t="shared" si="253"/>
        <v>1.1212352974358404</v>
      </c>
      <c r="Y151" s="112">
        <f t="shared" si="254"/>
        <v>0.67900419943759027</v>
      </c>
      <c r="Z151" s="112">
        <f t="shared" si="255"/>
        <v>0.81246785779047381</v>
      </c>
      <c r="AA151" s="112">
        <f t="shared" si="256"/>
        <v>1.1126217470813695</v>
      </c>
      <c r="AB151" s="112">
        <f t="shared" si="215"/>
        <v>1.1126187840850228</v>
      </c>
      <c r="AC151" s="112"/>
      <c r="AD151" s="112">
        <f t="shared" si="229"/>
        <v>0.76132347551659119</v>
      </c>
      <c r="AF151" s="87">
        <f t="shared" si="257"/>
        <v>2006</v>
      </c>
      <c r="AG151" s="89"/>
      <c r="AI151" s="109">
        <f t="shared" si="182"/>
        <v>0.86569332245799824</v>
      </c>
      <c r="AJ151" s="109">
        <f t="shared" si="183"/>
        <v>0.13430667754200171</v>
      </c>
      <c r="AL151" s="109">
        <f t="shared" si="194"/>
        <v>0.8651570692922177</v>
      </c>
      <c r="AM151" s="109">
        <f t="shared" si="195"/>
        <v>0.13484210937758576</v>
      </c>
      <c r="AN151" s="109">
        <f t="shared" si="196"/>
        <v>0.99999917866980348</v>
      </c>
      <c r="AO151" s="109"/>
      <c r="AP151" s="109">
        <f t="shared" si="197"/>
        <v>0.86515777987242704</v>
      </c>
      <c r="AQ151" s="109">
        <f t="shared" si="198"/>
        <v>0.13484222012757291</v>
      </c>
      <c r="AT151" s="109">
        <f t="shared" si="230"/>
        <v>-1.1465663781997924E-3</v>
      </c>
      <c r="AU151" s="109">
        <f t="shared" si="231"/>
        <v>-1.9711917882106737E-2</v>
      </c>
      <c r="AW151" s="19">
        <f t="shared" si="264"/>
        <v>0.61345419215077168</v>
      </c>
      <c r="AX151" s="19">
        <f t="shared" si="265"/>
        <v>0.38654580784922826</v>
      </c>
      <c r="AY151" s="109"/>
      <c r="AZ151" s="109">
        <f t="shared" si="201"/>
        <v>1.2865462553922765E-2</v>
      </c>
      <c r="BA151" s="109">
        <f t="shared" si="202"/>
        <v>-2.0083870639636153E-2</v>
      </c>
      <c r="BB151" s="109"/>
      <c r="BC151" s="109"/>
      <c r="BD151" s="109">
        <f t="shared" si="232"/>
        <v>-5.2167633654280114E-2</v>
      </c>
      <c r="BE151" s="109">
        <f t="shared" si="233"/>
        <v>-9.8447068273982696E-3</v>
      </c>
      <c r="BH151" s="109">
        <f t="shared" si="205"/>
        <v>0.99635669341321575</v>
      </c>
      <c r="BI151" s="109">
        <f t="shared" si="206"/>
        <v>0.56791170932104507</v>
      </c>
      <c r="BJ151" s="19">
        <f t="shared" si="247"/>
        <v>0.81246785779047381</v>
      </c>
      <c r="BK151" s="109"/>
      <c r="BL151" s="109">
        <f t="shared" si="207"/>
        <v>1.0084580703685821</v>
      </c>
      <c r="BM151" s="109">
        <f t="shared" si="208"/>
        <v>1.2414667355000715</v>
      </c>
      <c r="BN151" s="19">
        <f t="shared" si="248"/>
        <v>1.1212352974358404</v>
      </c>
      <c r="BO151" s="109"/>
      <c r="BP151" s="109">
        <f t="shared" si="210"/>
        <v>0.95460206019292249</v>
      </c>
      <c r="BQ151" s="109">
        <f t="shared" si="209"/>
        <v>0.57507825422656755</v>
      </c>
      <c r="BR151" s="19">
        <f t="shared" si="249"/>
        <v>0.67900419943759027</v>
      </c>
      <c r="BU151" s="90"/>
      <c r="CD151" s="89"/>
      <c r="CF151" s="112">
        <f t="shared" si="250"/>
        <v>1.3703498826336824</v>
      </c>
      <c r="CG151" s="112">
        <f t="shared" si="251"/>
        <v>0.68500437321437113</v>
      </c>
      <c r="CH151" s="112">
        <f t="shared" si="252"/>
        <v>1.064782190311061</v>
      </c>
      <c r="CI151" s="112">
        <f t="shared" si="216"/>
        <v>0.76592083310372805</v>
      </c>
      <c r="CJ151" s="112">
        <f t="shared" si="217"/>
        <v>0.83994249124690279</v>
      </c>
      <c r="CK151" s="112">
        <f t="shared" si="218"/>
        <v>0.93869754046852216</v>
      </c>
      <c r="CL151" s="112">
        <f t="shared" si="219"/>
        <v>0.9386956624378725</v>
      </c>
      <c r="CM151" s="112"/>
      <c r="CN151" s="112">
        <f t="shared" si="220"/>
        <v>0.81553886227706007</v>
      </c>
    </row>
    <row r="152" spans="1:92" x14ac:dyDescent="0.2">
      <c r="A152" s="86" t="str">
        <f t="shared" si="192"/>
        <v>Delivered</v>
      </c>
      <c r="B152" s="86">
        <f t="shared" si="193"/>
        <v>2007</v>
      </c>
      <c r="D152" s="108">
        <f t="shared" si="262"/>
        <v>15932.020684637939</v>
      </c>
      <c r="E152" s="108">
        <f t="shared" si="262"/>
        <v>2494.9167760664486</v>
      </c>
      <c r="F152" s="108">
        <f t="shared" si="266"/>
        <v>18426.937460704386</v>
      </c>
      <c r="G152" s="108"/>
      <c r="H152" s="126">
        <f t="shared" si="263"/>
        <v>2060948.9203599999</v>
      </c>
      <c r="I152" s="126">
        <f t="shared" si="263"/>
        <v>1238681.0414093982</v>
      </c>
      <c r="J152" s="126">
        <f t="shared" si="263"/>
        <v>3299629.9617693983</v>
      </c>
      <c r="L152" s="79">
        <f t="shared" si="259"/>
        <v>7.7304296711317741</v>
      </c>
      <c r="M152" s="79">
        <f t="shared" si="260"/>
        <v>2.0141720851944891</v>
      </c>
      <c r="N152" s="79">
        <f t="shared" si="261"/>
        <v>5.5845466534747725</v>
      </c>
      <c r="P152" s="261">
        <f>Manufacturing!BZ236</f>
        <v>0.82452334136437933</v>
      </c>
      <c r="Q152" s="261">
        <f>NonManufacturing!CR152</f>
        <v>0.68914349200161573</v>
      </c>
      <c r="R152" s="110"/>
      <c r="S152" s="261">
        <f>Manufacturing!CD236</f>
        <v>0.64662481023657736</v>
      </c>
      <c r="T152" s="261">
        <f>NonManufacturing!CV152</f>
        <v>0.89837787828378668</v>
      </c>
      <c r="V152" s="112">
        <f t="shared" si="213"/>
        <v>1.8250355190537262</v>
      </c>
      <c r="W152" s="113">
        <f t="shared" si="214"/>
        <v>0.61372812508724484</v>
      </c>
      <c r="X152" s="112">
        <f t="shared" si="253"/>
        <v>1.1343539805099569</v>
      </c>
      <c r="Y152" s="112">
        <f t="shared" si="254"/>
        <v>0.67396336735258977</v>
      </c>
      <c r="Z152" s="112">
        <f t="shared" si="255"/>
        <v>0.80277232480896499</v>
      </c>
      <c r="AA152" s="112">
        <f t="shared" si="256"/>
        <v>1.1200788688228189</v>
      </c>
      <c r="AB152" s="112">
        <f t="shared" si="215"/>
        <v>1.12007562732647</v>
      </c>
      <c r="AC152" s="112"/>
      <c r="AD152" s="112">
        <f t="shared" si="229"/>
        <v>0.76451302847430458</v>
      </c>
      <c r="AF152" s="87">
        <f t="shared" si="257"/>
        <v>2007</v>
      </c>
      <c r="AG152" s="89"/>
      <c r="AI152" s="109">
        <f t="shared" ref="AI152:AI156" si="267">D152/F152</f>
        <v>0.86460491433332964</v>
      </c>
      <c r="AJ152" s="109">
        <f t="shared" ref="AJ152:AJ156" si="268">E152/F152</f>
        <v>0.13539508566667041</v>
      </c>
      <c r="AL152" s="109">
        <f t="shared" ref="AL152:AM155" si="269">(AI152-AI151)/LN(AI152/AI151)</f>
        <v>0.86514900428886543</v>
      </c>
      <c r="AM152" s="109">
        <f t="shared" si="269"/>
        <v>0.13485014953806068</v>
      </c>
      <c r="AN152" s="109">
        <f t="shared" ref="AN152:AN156" si="270">AL152+AM152</f>
        <v>0.99999915382692617</v>
      </c>
      <c r="AO152" s="109"/>
      <c r="AP152" s="109">
        <f t="shared" ref="AP152:AP156" si="271">AL152/AN152</f>
        <v>0.86514973635527714</v>
      </c>
      <c r="AQ152" s="109">
        <f t="shared" ref="AQ152:AQ156" si="272">AM152/AN152</f>
        <v>0.13485026364472277</v>
      </c>
      <c r="AT152" s="109">
        <f t="shared" ref="AT152:AU155" si="273">LN(P152/P151)</f>
        <v>-1.9235026160296213E-2</v>
      </c>
      <c r="AU152" s="109">
        <f t="shared" si="273"/>
        <v>3.437862784249663E-2</v>
      </c>
      <c r="AW152" s="19">
        <f t="shared" ref="AW152:AW156" si="274">H152/J152</f>
        <v>0.62460001401333909</v>
      </c>
      <c r="AX152" s="19">
        <f t="shared" ref="AX152:AX156" si="275">I152/J152</f>
        <v>0.3753999859866608</v>
      </c>
      <c r="AY152" s="109"/>
      <c r="AZ152" s="109">
        <f t="shared" ref="AZ152:BA155" si="276">LN(AW152/AW151)</f>
        <v>1.8005872342299174E-2</v>
      </c>
      <c r="BA152" s="109">
        <f t="shared" si="276"/>
        <v>-2.9258293842906916E-2</v>
      </c>
      <c r="BB152" s="109"/>
      <c r="BC152" s="109"/>
      <c r="BD152" s="109">
        <f t="shared" ref="BD152:BE155" si="277">LN(S152/S151)</f>
        <v>-7.8533464297264356E-3</v>
      </c>
      <c r="BE152" s="109">
        <f t="shared" si="277"/>
        <v>-4.8738010666554421E-3</v>
      </c>
      <c r="BH152" s="109">
        <f t="shared" ref="BH152:BH156" si="278">EXP(SUMPRODUCT($AP152:$AQ152,AT152:AU152))</f>
        <v>0.98806656424799866</v>
      </c>
      <c r="BI152" s="109">
        <f t="shared" ref="BI152:BI156" si="279">IF(ISERR(BH152),BI151,BH152*BI151)</f>
        <v>0.56113457142505307</v>
      </c>
      <c r="BJ152" s="19">
        <f t="shared" si="247"/>
        <v>0.80277232480896499</v>
      </c>
      <c r="BK152" s="109"/>
      <c r="BL152" s="109">
        <f t="shared" ref="BL152:BL156" si="280">EXP(SUMPRODUCT($AP152:$AQ152,AZ152:BA152))</f>
        <v>1.0117002052148356</v>
      </c>
      <c r="BM152" s="109">
        <f t="shared" ref="BM152:BM156" si="281">IF(ISERR(BL152),BM151,BL152*BM151)</f>
        <v>1.2559921510728143</v>
      </c>
      <c r="BN152" s="19">
        <f t="shared" si="248"/>
        <v>1.1343539805099569</v>
      </c>
      <c r="BO152" s="109"/>
      <c r="BP152" s="109">
        <f t="shared" ref="BP152:BP156" si="282">EXP(SUMPRODUCT($AP152:$AQ152,BD152:BE152))</f>
        <v>0.9925761400457086</v>
      </c>
      <c r="BQ152" s="109">
        <f t="shared" ref="BQ152:BQ156" si="283">IF(ISERR(BP152),BQ151,BP152*BQ151)</f>
        <v>0.57080895380443109</v>
      </c>
      <c r="BR152" s="19">
        <f t="shared" si="249"/>
        <v>0.67396336735258977</v>
      </c>
      <c r="BU152" s="90"/>
      <c r="CD152" s="89"/>
      <c r="CF152" s="112">
        <f t="shared" si="250"/>
        <v>1.3903708504618095</v>
      </c>
      <c r="CG152" s="112">
        <f t="shared" si="251"/>
        <v>0.67966532909237198</v>
      </c>
      <c r="CH152" s="112">
        <f t="shared" si="252"/>
        <v>1.0772403604468026</v>
      </c>
      <c r="CI152" s="112">
        <f t="shared" si="216"/>
        <v>0.76023474410269165</v>
      </c>
      <c r="CJ152" s="112">
        <f t="shared" si="217"/>
        <v>0.82991909149223186</v>
      </c>
      <c r="CK152" s="112">
        <f t="shared" si="218"/>
        <v>0.94498897046801233</v>
      </c>
      <c r="CL152" s="112">
        <f t="shared" si="219"/>
        <v>0.94498686163956669</v>
      </c>
      <c r="CM152" s="112"/>
      <c r="CN152" s="112">
        <f t="shared" si="220"/>
        <v>0.8189555497613662</v>
      </c>
    </row>
    <row r="153" spans="1:92" x14ac:dyDescent="0.2">
      <c r="A153" s="86" t="str">
        <f t="shared" si="192"/>
        <v>Delivered</v>
      </c>
      <c r="B153" s="86">
        <f t="shared" si="193"/>
        <v>2008</v>
      </c>
      <c r="D153" s="108">
        <f t="shared" ref="D153:E153" si="284">D240+D324</f>
        <v>15224.377820165175</v>
      </c>
      <c r="E153" s="108">
        <f t="shared" si="284"/>
        <v>2385.9391139521281</v>
      </c>
      <c r="F153" s="108">
        <f t="shared" si="266"/>
        <v>17610.316934117302</v>
      </c>
      <c r="G153" s="246"/>
      <c r="H153" s="126">
        <f t="shared" ref="H153:J153" si="285">H69</f>
        <v>2019112.5128900001</v>
      </c>
      <c r="I153" s="126">
        <f t="shared" si="285"/>
        <v>1159100.6817947824</v>
      </c>
      <c r="J153" s="126">
        <f t="shared" si="285"/>
        <v>3178213.1946847825</v>
      </c>
      <c r="K153" s="246"/>
      <c r="L153" s="79">
        <f t="shared" ref="L153:L162" si="286">D153/H153*1000</f>
        <v>7.5401334610988018</v>
      </c>
      <c r="M153" s="79">
        <f t="shared" ref="M153:M162" si="287">E153/I153*1000</f>
        <v>2.0584399193499534</v>
      </c>
      <c r="N153" s="79">
        <f t="shared" ref="N153:N162" si="288">F153/J153*1000</f>
        <v>5.5409489091444994</v>
      </c>
      <c r="P153" s="261">
        <f>Manufacturing!BZ237</f>
        <v>0.83671844534466888</v>
      </c>
      <c r="Q153" s="261">
        <f>NonManufacturing!CR153</f>
        <v>0.67244179569467599</v>
      </c>
      <c r="R153" s="110"/>
      <c r="S153" s="261">
        <f>Manufacturing!CD237</f>
        <v>0.62151471571367822</v>
      </c>
      <c r="T153" s="261">
        <f>NonManufacturing!CV153</f>
        <v>0.94092635281896109</v>
      </c>
      <c r="V153" s="112">
        <f t="shared" si="213"/>
        <v>1.7578795303199861</v>
      </c>
      <c r="W153" s="113">
        <f t="shared" si="214"/>
        <v>0.60893683878485483</v>
      </c>
      <c r="X153" s="112">
        <f t="shared" si="253"/>
        <v>1.1466333285121117</v>
      </c>
      <c r="Y153" s="112">
        <f t="shared" si="254"/>
        <v>0.65537055952587364</v>
      </c>
      <c r="Z153" s="112">
        <f t="shared" si="255"/>
        <v>0.8103302495921384</v>
      </c>
      <c r="AA153" s="112">
        <f t="shared" si="256"/>
        <v>1.070440789275162</v>
      </c>
      <c r="AB153" s="112">
        <f t="shared" si="215"/>
        <v>1.0704376041576578</v>
      </c>
      <c r="AC153" s="112"/>
      <c r="AD153" s="112">
        <f t="shared" si="229"/>
        <v>0.75146972607799756</v>
      </c>
      <c r="AF153" s="87">
        <f t="shared" si="257"/>
        <v>2008</v>
      </c>
      <c r="AG153" s="89"/>
      <c r="AI153" s="109">
        <f t="shared" si="267"/>
        <v>0.86451469766965217</v>
      </c>
      <c r="AJ153" s="109">
        <f t="shared" si="268"/>
        <v>0.13548530233034792</v>
      </c>
      <c r="AL153" s="109">
        <f t="shared" si="269"/>
        <v>0.86455980521713516</v>
      </c>
      <c r="AM153" s="109">
        <f t="shared" si="269"/>
        <v>0.13544018899073157</v>
      </c>
      <c r="AN153" s="109">
        <f t="shared" si="270"/>
        <v>0.99999999420786678</v>
      </c>
      <c r="AO153" s="109"/>
      <c r="AP153" s="109">
        <f t="shared" si="271"/>
        <v>0.86455981022478079</v>
      </c>
      <c r="AQ153" s="109">
        <f t="shared" si="272"/>
        <v>0.13544018977521918</v>
      </c>
      <c r="AT153" s="109">
        <f t="shared" si="273"/>
        <v>1.4682177089713601E-2</v>
      </c>
      <c r="AU153" s="109">
        <f t="shared" si="273"/>
        <v>-2.4533952003323669E-2</v>
      </c>
      <c r="AW153" s="19">
        <f t="shared" si="274"/>
        <v>0.63529800841137629</v>
      </c>
      <c r="AX153" s="19">
        <f t="shared" si="275"/>
        <v>0.36470199158862371</v>
      </c>
      <c r="AY153" s="109"/>
      <c r="AZ153" s="109">
        <f t="shared" si="276"/>
        <v>1.6982726103902397E-2</v>
      </c>
      <c r="BA153" s="109">
        <f t="shared" si="276"/>
        <v>-2.8911528128001379E-2</v>
      </c>
      <c r="BB153" s="109"/>
      <c r="BC153" s="109"/>
      <c r="BD153" s="109">
        <f t="shared" si="277"/>
        <v>-3.9606646448469202E-2</v>
      </c>
      <c r="BE153" s="109">
        <f t="shared" si="277"/>
        <v>4.6274092056675174E-2</v>
      </c>
      <c r="BH153" s="109">
        <f t="shared" si="278"/>
        <v>1.0094147799439548</v>
      </c>
      <c r="BI153" s="109">
        <f t="shared" si="279"/>
        <v>0.56641752993396532</v>
      </c>
      <c r="BJ153" s="19">
        <f t="shared" si="247"/>
        <v>0.8103302495921384</v>
      </c>
      <c r="BK153" s="109"/>
      <c r="BL153" s="109">
        <f t="shared" si="280"/>
        <v>1.0108249701708056</v>
      </c>
      <c r="BM153" s="109">
        <f t="shared" si="281"/>
        <v>1.2695882286429434</v>
      </c>
      <c r="BN153" s="19">
        <f t="shared" si="248"/>
        <v>1.1466333285121117</v>
      </c>
      <c r="BO153" s="109"/>
      <c r="BP153" s="109">
        <f t="shared" si="282"/>
        <v>0.9724127323125128</v>
      </c>
      <c r="BQ153" s="109">
        <f t="shared" si="283"/>
        <v>0.55506189439741371</v>
      </c>
      <c r="BR153" s="19">
        <f t="shared" si="249"/>
        <v>0.65537055952587364</v>
      </c>
      <c r="BU153" s="90"/>
      <c r="CD153" s="89"/>
      <c r="CF153" s="112">
        <f t="shared" si="250"/>
        <v>1.3392092548684553</v>
      </c>
      <c r="CG153" s="112">
        <f t="shared" si="251"/>
        <v>0.67435928061850292</v>
      </c>
      <c r="CH153" s="112">
        <f t="shared" si="252"/>
        <v>1.088901455215427</v>
      </c>
      <c r="CI153" s="112">
        <f t="shared" si="216"/>
        <v>0.7392619447118024</v>
      </c>
      <c r="CJ153" s="112">
        <f t="shared" si="217"/>
        <v>0.8377325971099181</v>
      </c>
      <c r="CK153" s="112">
        <f t="shared" si="218"/>
        <v>0.9031102787138785</v>
      </c>
      <c r="CL153" s="112">
        <f t="shared" si="219"/>
        <v>0.90310818971073292</v>
      </c>
      <c r="CM153" s="112"/>
      <c r="CN153" s="112">
        <f t="shared" si="220"/>
        <v>0.80498340738206819</v>
      </c>
    </row>
    <row r="154" spans="1:92" x14ac:dyDescent="0.2">
      <c r="A154" s="86" t="str">
        <f t="shared" si="192"/>
        <v>Delivered</v>
      </c>
      <c r="B154" s="86">
        <f t="shared" si="193"/>
        <v>2009</v>
      </c>
      <c r="D154" s="108">
        <f t="shared" ref="D154:E154" si="289">D241+D325</f>
        <v>13802.225502325067</v>
      </c>
      <c r="E154" s="108">
        <f t="shared" si="289"/>
        <v>2421.7319144962999</v>
      </c>
      <c r="F154" s="108">
        <f t="shared" si="266"/>
        <v>16223.957416821366</v>
      </c>
      <c r="G154" s="108"/>
      <c r="H154" s="126">
        <f t="shared" ref="H154:J154" si="290">H70</f>
        <v>1833421.3003700001</v>
      </c>
      <c r="I154" s="126">
        <f t="shared" si="290"/>
        <v>1124595.7581982107</v>
      </c>
      <c r="J154" s="126">
        <f t="shared" si="290"/>
        <v>2958017.0585682108</v>
      </c>
      <c r="L154" s="79">
        <f t="shared" si="286"/>
        <v>7.5281254229672472</v>
      </c>
      <c r="M154" s="79">
        <f t="shared" si="287"/>
        <v>2.1534243721284496</v>
      </c>
      <c r="N154" s="79">
        <f t="shared" si="288"/>
        <v>5.4847409922221209</v>
      </c>
      <c r="P154" s="261">
        <f>Manufacturing!BZ238</f>
        <v>0.85387246182615084</v>
      </c>
      <c r="Q154" s="261">
        <f>NonManufacturing!CR154</f>
        <v>0.71339791695757637</v>
      </c>
      <c r="R154" s="110"/>
      <c r="S154" s="261">
        <f>Manufacturing!CD238</f>
        <v>0.608058904033975</v>
      </c>
      <c r="T154" s="261">
        <f>NonManufacturing!CV154</f>
        <v>0.92783323073829083</v>
      </c>
      <c r="V154" s="112">
        <f t="shared" si="213"/>
        <v>1.6360883676055964</v>
      </c>
      <c r="W154" s="113">
        <f t="shared" si="214"/>
        <v>0.60275972511594722</v>
      </c>
      <c r="X154" s="112">
        <f t="shared" si="253"/>
        <v>1.1292827289057314</v>
      </c>
      <c r="Y154" s="112">
        <f t="shared" si="254"/>
        <v>0.64190060432907714</v>
      </c>
      <c r="Z154" s="112">
        <f t="shared" si="255"/>
        <v>0.83152463998874571</v>
      </c>
      <c r="AA154" s="112">
        <f t="shared" si="256"/>
        <v>0.9861712798489477</v>
      </c>
      <c r="AB154" s="112">
        <f t="shared" si="215"/>
        <v>0.98616817472334795</v>
      </c>
      <c r="AC154" s="112"/>
      <c r="AD154" s="112">
        <f t="shared" si="229"/>
        <v>0.72488726614297838</v>
      </c>
      <c r="AF154" s="87">
        <f t="shared" si="257"/>
        <v>2012</v>
      </c>
      <c r="AG154" s="89"/>
      <c r="AI154" s="109">
        <f t="shared" si="267"/>
        <v>0.85073112235949333</v>
      </c>
      <c r="AJ154" s="109">
        <f t="shared" si="268"/>
        <v>0.14926887764050673</v>
      </c>
      <c r="AL154" s="109">
        <f t="shared" si="269"/>
        <v>0.85760444908244093</v>
      </c>
      <c r="AM154" s="109">
        <f t="shared" si="269"/>
        <v>0.14226582102987473</v>
      </c>
      <c r="AN154" s="109">
        <f t="shared" si="270"/>
        <v>0.99987027011231566</v>
      </c>
      <c r="AO154" s="109"/>
      <c r="AP154" s="109">
        <f t="shared" si="271"/>
        <v>0.85771572044651956</v>
      </c>
      <c r="AQ154" s="109">
        <f t="shared" si="272"/>
        <v>0.14228427955348044</v>
      </c>
      <c r="AT154" s="109">
        <f t="shared" si="273"/>
        <v>2.0294212103034479E-2</v>
      </c>
      <c r="AU154" s="109">
        <f t="shared" si="273"/>
        <v>5.9123794462981931E-2</v>
      </c>
      <c r="AW154" s="19">
        <f t="shared" si="274"/>
        <v>0.6198143094068036</v>
      </c>
      <c r="AX154" s="19">
        <f t="shared" si="275"/>
        <v>0.3801856905931964</v>
      </c>
      <c r="AY154" s="109"/>
      <c r="AZ154" s="109">
        <f t="shared" si="276"/>
        <v>-2.4674261165581548E-2</v>
      </c>
      <c r="BA154" s="109">
        <f t="shared" si="276"/>
        <v>4.1579234125741223E-2</v>
      </c>
      <c r="BB154" s="109"/>
      <c r="BC154" s="109"/>
      <c r="BD154" s="109">
        <f t="shared" si="277"/>
        <v>-2.188782949939436E-2</v>
      </c>
      <c r="BE154" s="109">
        <f t="shared" si="277"/>
        <v>-1.4012863337440402E-2</v>
      </c>
      <c r="BH154" s="109">
        <f t="shared" si="278"/>
        <v>1.0261552501677866</v>
      </c>
      <c r="BI154" s="109">
        <f t="shared" si="279"/>
        <v>0.58123232212880793</v>
      </c>
      <c r="BJ154" s="19">
        <f t="shared" si="247"/>
        <v>0.83152463998874571</v>
      </c>
      <c r="BK154" s="109"/>
      <c r="BL154" s="109">
        <f t="shared" si="280"/>
        <v>0.98486822319311551</v>
      </c>
      <c r="BM154" s="109">
        <f t="shared" si="281"/>
        <v>1.2503771029304707</v>
      </c>
      <c r="BN154" s="19">
        <f t="shared" si="248"/>
        <v>1.1292827289057314</v>
      </c>
      <c r="BO154" s="109"/>
      <c r="BP154" s="109">
        <f t="shared" si="282"/>
        <v>0.97944681066152661</v>
      </c>
      <c r="BQ154" s="109">
        <f t="shared" si="283"/>
        <v>0.54365360218729197</v>
      </c>
      <c r="BR154" s="19">
        <f t="shared" si="249"/>
        <v>0.64190060432907714</v>
      </c>
      <c r="BU154" s="90"/>
      <c r="CD154" s="89"/>
      <c r="CF154" s="112">
        <f t="shared" si="250"/>
        <v>1.246424823708596</v>
      </c>
      <c r="CG154" s="112">
        <f t="shared" si="251"/>
        <v>0.6675185154278539</v>
      </c>
      <c r="CH154" s="112">
        <f t="shared" si="252"/>
        <v>1.0724244414304154</v>
      </c>
      <c r="CI154" s="112">
        <f t="shared" si="216"/>
        <v>0.72406775399141277</v>
      </c>
      <c r="CJ154" s="112">
        <f t="shared" si="217"/>
        <v>0.85964370276103763</v>
      </c>
      <c r="CK154" s="112">
        <f t="shared" si="218"/>
        <v>0.83201371652427469</v>
      </c>
      <c r="CL154" s="112">
        <f t="shared" si="219"/>
        <v>0.83201164791438642</v>
      </c>
      <c r="CM154" s="112"/>
      <c r="CN154" s="112">
        <f t="shared" si="220"/>
        <v>0.77650795663201622</v>
      </c>
    </row>
    <row r="155" spans="1:92" x14ac:dyDescent="0.2">
      <c r="A155" s="86" t="str">
        <f t="shared" si="192"/>
        <v>Delivered</v>
      </c>
      <c r="B155" s="86">
        <f t="shared" si="193"/>
        <v>2010</v>
      </c>
      <c r="D155" s="108">
        <f t="shared" ref="D155:E155" si="291">D242+D326</f>
        <v>14467.759103011998</v>
      </c>
      <c r="E155" s="108">
        <f t="shared" si="291"/>
        <v>2295.5769629663691</v>
      </c>
      <c r="F155" s="108">
        <f t="shared" si="266"/>
        <v>16763.336065978368</v>
      </c>
      <c r="G155" s="108"/>
      <c r="H155" s="126">
        <f t="shared" ref="H155:J155" si="292">H71</f>
        <v>1932626.1947299999</v>
      </c>
      <c r="I155" s="126">
        <f t="shared" si="292"/>
        <v>1047211.8707391202</v>
      </c>
      <c r="J155" s="126">
        <f t="shared" si="292"/>
        <v>2979838.0654691202</v>
      </c>
      <c r="L155" s="79">
        <f t="shared" si="286"/>
        <v>7.4860617860109446</v>
      </c>
      <c r="M155" s="79">
        <f t="shared" si="287"/>
        <v>2.1920845505180866</v>
      </c>
      <c r="N155" s="79">
        <f t="shared" si="288"/>
        <v>5.6255862559227001</v>
      </c>
      <c r="P155" s="261">
        <f>Manufacturing!BZ239</f>
        <v>0.85570337859097301</v>
      </c>
      <c r="Q155" s="261">
        <f>NonManufacturing!CR155</f>
        <v>0.68153918119781109</v>
      </c>
      <c r="R155" s="110"/>
      <c r="S155" s="261">
        <f>Manufacturing!CD239</f>
        <v>0.60336768882526937</v>
      </c>
      <c r="T155" s="261">
        <f>NonManufacturing!CV155</f>
        <v>0.98864098111235976</v>
      </c>
      <c r="V155" s="112">
        <f t="shared" si="213"/>
        <v>1.6481576338921471</v>
      </c>
      <c r="W155" s="113">
        <f t="shared" si="214"/>
        <v>0.61823827780465845</v>
      </c>
      <c r="X155" s="112">
        <f t="shared" si="253"/>
        <v>1.1608989984877158</v>
      </c>
      <c r="Y155" s="112">
        <f t="shared" si="254"/>
        <v>0.64347022044253677</v>
      </c>
      <c r="Z155" s="112">
        <f t="shared" si="255"/>
        <v>0.8276265861979365</v>
      </c>
      <c r="AA155" s="112">
        <f t="shared" si="256"/>
        <v>1.018957496659852</v>
      </c>
      <c r="AB155" s="112">
        <f t="shared" si="215"/>
        <v>1.0189541371280817</v>
      </c>
      <c r="AC155" s="112"/>
      <c r="AD155" s="112">
        <f t="shared" si="229"/>
        <v>0.74700393446841062</v>
      </c>
      <c r="AF155" s="87">
        <f t="shared" si="257"/>
        <v>2010</v>
      </c>
      <c r="AG155" s="89"/>
      <c r="AI155" s="109">
        <f t="shared" si="267"/>
        <v>0.86305965865438306</v>
      </c>
      <c r="AJ155" s="109">
        <f t="shared" si="268"/>
        <v>0.13694034134561694</v>
      </c>
      <c r="AL155" s="109">
        <f t="shared" si="269"/>
        <v>0.8568806089569373</v>
      </c>
      <c r="AM155" s="109">
        <f t="shared" si="269"/>
        <v>0.14301605650721824</v>
      </c>
      <c r="AN155" s="109">
        <f t="shared" si="270"/>
        <v>0.99989666546415557</v>
      </c>
      <c r="AO155" s="109"/>
      <c r="AP155" s="109">
        <f t="shared" si="271"/>
        <v>0.85696916346767726</v>
      </c>
      <c r="AQ155" s="109">
        <f t="shared" si="272"/>
        <v>0.14303083653232276</v>
      </c>
      <c r="AT155" s="109">
        <f t="shared" si="273"/>
        <v>2.1419552400688746E-3</v>
      </c>
      <c r="AU155" s="109">
        <f t="shared" si="273"/>
        <v>-4.5685610969868735E-2</v>
      </c>
      <c r="AW155" s="19">
        <f t="shared" si="274"/>
        <v>0.64856752355962133</v>
      </c>
      <c r="AX155" s="19">
        <f t="shared" si="275"/>
        <v>0.35143247644037867</v>
      </c>
      <c r="AY155" s="109"/>
      <c r="AZ155" s="109">
        <f t="shared" si="276"/>
        <v>4.5346188795639064E-2</v>
      </c>
      <c r="BA155" s="109">
        <f t="shared" si="276"/>
        <v>-7.8642201189485603E-2</v>
      </c>
      <c r="BB155" s="109"/>
      <c r="BC155" s="109"/>
      <c r="BD155" s="109">
        <f t="shared" si="277"/>
        <v>-7.7449821333761141E-3</v>
      </c>
      <c r="BE155" s="109">
        <f t="shared" si="277"/>
        <v>6.3479245317455232E-2</v>
      </c>
      <c r="BH155" s="109">
        <f t="shared" si="278"/>
        <v>0.99531216081478724</v>
      </c>
      <c r="BI155" s="109">
        <f t="shared" si="279"/>
        <v>0.57850759847342026</v>
      </c>
      <c r="BJ155" s="19">
        <f t="shared" si="247"/>
        <v>0.8276265861979365</v>
      </c>
      <c r="BK155" s="109"/>
      <c r="BL155" s="109">
        <f t="shared" si="280"/>
        <v>1.0279967706693081</v>
      </c>
      <c r="BM155" s="109">
        <f t="shared" si="281"/>
        <v>1.285383623931369</v>
      </c>
      <c r="BN155" s="19">
        <f t="shared" si="248"/>
        <v>1.1608989984877158</v>
      </c>
      <c r="BO155" s="109"/>
      <c r="BP155" s="109">
        <f t="shared" si="282"/>
        <v>1.0024452634923131</v>
      </c>
      <c r="BQ155" s="109">
        <f t="shared" si="283"/>
        <v>0.54498297849318511</v>
      </c>
      <c r="BR155" s="19">
        <f t="shared" si="249"/>
        <v>0.64347022044253677</v>
      </c>
      <c r="BU155" s="90"/>
      <c r="CD155" s="89"/>
      <c r="CF155" s="112">
        <f t="shared" si="250"/>
        <v>1.2556195795673655</v>
      </c>
      <c r="CG155" s="112">
        <f t="shared" si="251"/>
        <v>0.68466003978858125</v>
      </c>
      <c r="CH155" s="112">
        <f t="shared" si="252"/>
        <v>1.1024488625773039</v>
      </c>
      <c r="CI155" s="112">
        <f t="shared" si="216"/>
        <v>0.72583829043620907</v>
      </c>
      <c r="CJ155" s="112">
        <f t="shared" si="217"/>
        <v>0.85561383132591295</v>
      </c>
      <c r="CK155" s="112">
        <f t="shared" si="218"/>
        <v>0.85967481623079778</v>
      </c>
      <c r="CL155" s="112">
        <f t="shared" si="219"/>
        <v>0.85967255130591402</v>
      </c>
      <c r="CM155" s="112"/>
      <c r="CN155" s="112">
        <f t="shared" si="220"/>
        <v>0.80019959770645332</v>
      </c>
    </row>
    <row r="156" spans="1:92" x14ac:dyDescent="0.2">
      <c r="A156" s="86" t="str">
        <f t="shared" si="192"/>
        <v>Delivered</v>
      </c>
      <c r="B156" s="86">
        <f t="shared" si="193"/>
        <v>2011</v>
      </c>
      <c r="D156" s="108">
        <f t="shared" ref="D156:E156" si="293">D243+D327</f>
        <v>14496.810736835412</v>
      </c>
      <c r="E156" s="108">
        <f t="shared" si="293"/>
        <v>2335.4336707226494</v>
      </c>
      <c r="F156" s="108">
        <f t="shared" si="266"/>
        <v>16832.244407558061</v>
      </c>
      <c r="G156" s="108"/>
      <c r="H156" s="126">
        <f t="shared" ref="H156:J156" si="294">H72</f>
        <v>1939833.3879099998</v>
      </c>
      <c r="I156" s="126">
        <f t="shared" si="294"/>
        <v>1044251.1814755228</v>
      </c>
      <c r="J156" s="126">
        <f t="shared" si="294"/>
        <v>2984084.5693855225</v>
      </c>
      <c r="L156" s="79">
        <f t="shared" si="286"/>
        <v>7.4732246734109742</v>
      </c>
      <c r="M156" s="79">
        <f t="shared" si="287"/>
        <v>2.2364673482319555</v>
      </c>
      <c r="N156" s="79">
        <f t="shared" si="288"/>
        <v>5.6406727142535802</v>
      </c>
      <c r="P156" s="261">
        <f>Manufacturing!BZ240</f>
        <v>0.84398114970279348</v>
      </c>
      <c r="Q156" s="261">
        <f>NonManufacturing!CR156</f>
        <v>0.68031011932352214</v>
      </c>
      <c r="R156" s="110"/>
      <c r="S156" s="261">
        <f>Manufacturing!CD240</f>
        <v>0.61069910848660847</v>
      </c>
      <c r="T156" s="261">
        <f>NonManufacturing!CV156</f>
        <v>1.0104801039770195</v>
      </c>
      <c r="V156" s="112">
        <f t="shared" si="213"/>
        <v>1.6505063883188644</v>
      </c>
      <c r="W156" s="113">
        <f t="shared" si="214"/>
        <v>0.61989624296461587</v>
      </c>
      <c r="X156" s="112">
        <f>BN156</f>
        <v>1.1625194339894556</v>
      </c>
      <c r="Y156" s="112">
        <f>BR156</f>
        <v>0.65216679245518661</v>
      </c>
      <c r="Z156" s="112">
        <f>BJ156</f>
        <v>0.81763904721339931</v>
      </c>
      <c r="AA156" s="112">
        <f>V156*X156*Y156*Z156</f>
        <v>1.023146295529201</v>
      </c>
      <c r="AB156" s="112">
        <f t="shared" si="215"/>
        <v>1.0231427091079612</v>
      </c>
      <c r="AC156" s="112"/>
      <c r="AD156" s="112">
        <f>X156*Y156</f>
        <v>0.75815657043172224</v>
      </c>
      <c r="AF156" s="87">
        <f t="shared" si="257"/>
        <v>2011</v>
      </c>
      <c r="AG156" s="89"/>
      <c r="AI156" s="109">
        <f t="shared" si="267"/>
        <v>0.8612523906987718</v>
      </c>
      <c r="AJ156" s="109">
        <f t="shared" si="268"/>
        <v>0.1387476093012282</v>
      </c>
      <c r="AL156" s="109">
        <f t="shared" ref="AL156:AM156" si="295">(AI156-AI155)/LN(AI156/AI155)</f>
        <v>0.86215570897401961</v>
      </c>
      <c r="AM156" s="109">
        <f t="shared" si="295"/>
        <v>0.13784200071475916</v>
      </c>
      <c r="AN156" s="109">
        <f t="shared" si="270"/>
        <v>0.99999770968877877</v>
      </c>
      <c r="AO156" s="109"/>
      <c r="AP156" s="109">
        <f t="shared" si="271"/>
        <v>0.86215768358343681</v>
      </c>
      <c r="AQ156" s="109">
        <f t="shared" si="272"/>
        <v>0.13784231641656322</v>
      </c>
      <c r="AT156" s="109">
        <f t="shared" ref="AT156:AU156" si="296">LN(P156/P155)</f>
        <v>-1.379363588087253E-2</v>
      </c>
      <c r="AU156" s="109">
        <f t="shared" si="296"/>
        <v>-1.8049900345179749E-3</v>
      </c>
      <c r="AW156" s="19">
        <f t="shared" si="274"/>
        <v>0.65005978979658974</v>
      </c>
      <c r="AX156" s="19">
        <f t="shared" si="275"/>
        <v>0.34994021020341026</v>
      </c>
      <c r="AY156" s="109"/>
      <c r="AZ156" s="109">
        <f t="shared" ref="AZ156:BA156" si="297">LN(AW156/AW155)</f>
        <v>2.2982219431927011E-3</v>
      </c>
      <c r="BA156" s="109">
        <f t="shared" si="297"/>
        <v>-4.2552797311351323E-3</v>
      </c>
      <c r="BB156" s="109"/>
      <c r="BC156" s="109"/>
      <c r="BD156" s="109">
        <f t="shared" ref="BD156:BE156" si="298">LN(S156/S155)</f>
        <v>1.2077603630970456E-2</v>
      </c>
      <c r="BE156" s="109">
        <f t="shared" si="298"/>
        <v>2.1849593666315968E-2</v>
      </c>
      <c r="BH156" s="109">
        <f t="shared" si="278"/>
        <v>0.98793231252947156</v>
      </c>
      <c r="BI156" s="109">
        <f t="shared" si="279"/>
        <v>0.57152634957571702</v>
      </c>
      <c r="BJ156" s="19">
        <f t="shared" si="247"/>
        <v>0.81763904721339931</v>
      </c>
      <c r="BK156" s="109"/>
      <c r="BL156" s="109">
        <f t="shared" si="280"/>
        <v>1.0013958453783238</v>
      </c>
      <c r="BM156" s="109">
        <f t="shared" si="281"/>
        <v>1.2871778207222067</v>
      </c>
      <c r="BN156" s="19">
        <f t="shared" si="248"/>
        <v>1.1625194339894556</v>
      </c>
      <c r="BO156" s="109"/>
      <c r="BP156" s="109">
        <f t="shared" si="282"/>
        <v>1.0135151118674441</v>
      </c>
      <c r="BQ156" s="109">
        <f t="shared" si="283"/>
        <v>0.55234848441337336</v>
      </c>
      <c r="BR156" s="19">
        <f t="shared" si="249"/>
        <v>0.65216679245518661</v>
      </c>
      <c r="BU156" s="90"/>
      <c r="CD156" s="89"/>
      <c r="CF156" s="112"/>
      <c r="CG156" s="112"/>
      <c r="CH156" s="112"/>
      <c r="CI156" s="112"/>
      <c r="CJ156" s="112"/>
      <c r="CK156" s="112"/>
      <c r="CL156" s="112"/>
      <c r="CM156" s="112"/>
      <c r="CN156" s="112"/>
    </row>
    <row r="157" spans="1:92" x14ac:dyDescent="0.2">
      <c r="A157" s="86" t="str">
        <f t="shared" si="192"/>
        <v>Delivered</v>
      </c>
      <c r="B157" s="86">
        <f t="shared" si="193"/>
        <v>2012</v>
      </c>
      <c r="D157" s="108">
        <f t="shared" ref="D157:E157" si="299">D244+D328</f>
        <v>13821.462576083395</v>
      </c>
      <c r="E157" s="108">
        <f t="shared" si="299"/>
        <v>2394.6987951531446</v>
      </c>
      <c r="F157" s="108">
        <f t="shared" si="266"/>
        <v>16216.16137123654</v>
      </c>
      <c r="G157" s="108"/>
      <c r="H157" s="126">
        <f t="shared" ref="H157:J157" si="300">H73</f>
        <v>1927057</v>
      </c>
      <c r="I157" s="126">
        <f t="shared" si="300"/>
        <v>1091790</v>
      </c>
      <c r="J157" s="126">
        <f t="shared" si="300"/>
        <v>3018847</v>
      </c>
      <c r="L157" s="79">
        <f t="shared" si="286"/>
        <v>7.1723164265942296</v>
      </c>
      <c r="M157" s="79">
        <f t="shared" si="287"/>
        <v>2.1933694164199569</v>
      </c>
      <c r="N157" s="79">
        <f t="shared" si="288"/>
        <v>5.3716406864066117</v>
      </c>
      <c r="P157" s="261">
        <f>Manufacturing!BZ241</f>
        <v>0.79286354631666256</v>
      </c>
      <c r="Q157" s="261">
        <f>NonManufacturing!CR157</f>
        <v>0.6823392324345956</v>
      </c>
      <c r="R157" s="110"/>
      <c r="S157" s="261">
        <f>Manufacturing!CD241</f>
        <v>0.62389710581142543</v>
      </c>
      <c r="T157" s="261">
        <f>NonManufacturing!CV157</f>
        <v>0.98806058869767355</v>
      </c>
      <c r="V157" s="112">
        <f t="shared" si="213"/>
        <v>1.6697335960164335</v>
      </c>
      <c r="W157" s="113">
        <f t="shared" ref="W157:W162" si="301">N157/N$164</f>
        <v>0.59033027596956811</v>
      </c>
      <c r="X157" s="112">
        <f t="shared" ref="X157:X162" si="302">BN157</f>
        <v>1.1499510868610263</v>
      </c>
      <c r="Y157" s="112">
        <f t="shared" ref="Y157:Y162" si="303">BR157</f>
        <v>0.66209425794159948</v>
      </c>
      <c r="Z157" s="112">
        <f t="shared" ref="Z157:Z162" si="304">BJ157</f>
        <v>0.77534926306033314</v>
      </c>
      <c r="AA157" s="112">
        <f t="shared" ref="AA157:AA162" si="305">V157*X157*Y157*Z157</f>
        <v>0.98569772329271321</v>
      </c>
      <c r="AB157" s="112">
        <f t="shared" ref="AB157:AB162" si="306">F157/F$164</f>
        <v>0.98569429453204049</v>
      </c>
      <c r="AC157" s="112"/>
      <c r="AD157" s="112">
        <f t="shared" ref="AD157:AD162" si="307">X157*Y157</f>
        <v>0.76137601152438705</v>
      </c>
      <c r="AF157" s="87">
        <f t="shared" si="257"/>
        <v>2012</v>
      </c>
      <c r="AG157" s="89"/>
      <c r="AI157" s="109">
        <f t="shared" ref="AI157:AI162" si="308">D157/F157</f>
        <v>0.85232640818432237</v>
      </c>
      <c r="AJ157" s="109">
        <f t="shared" ref="AJ157:AJ162" si="309">E157/F157</f>
        <v>0.14767359181567766</v>
      </c>
      <c r="AL157" s="109">
        <f t="shared" ref="AL157:AL162" si="310">(AI157-AI156)/LN(AI157/AI156)</f>
        <v>0.85678165018792141</v>
      </c>
      <c r="AM157" s="109">
        <f t="shared" ref="AM157:AM162" si="311">(AJ157-AJ156)/LN(AJ157/AJ156)</f>
        <v>0.14316422724065014</v>
      </c>
      <c r="AN157" s="109">
        <f t="shared" ref="AN157:AN162" si="312">AL157+AM157</f>
        <v>0.99994587742857155</v>
      </c>
      <c r="AO157" s="109"/>
      <c r="AP157" s="109">
        <f t="shared" ref="AP157:AP162" si="313">AL157/AN157</f>
        <v>0.85682802392384816</v>
      </c>
      <c r="AQ157" s="109">
        <f t="shared" ref="AQ157:AQ162" si="314">AM157/AN157</f>
        <v>0.14317197607615187</v>
      </c>
      <c r="AT157" s="109">
        <f t="shared" ref="AT157:AT162" si="315">LN(P157/P156)</f>
        <v>-6.2479025783192872E-2</v>
      </c>
      <c r="AU157" s="109">
        <f t="shared" ref="AU157:AU162" si="316">LN(Q157/Q156)</f>
        <v>2.97819040275254E-3</v>
      </c>
      <c r="AW157" s="19">
        <f t="shared" ref="AW157:AW162" si="317">H157/J157</f>
        <v>0.63834205575837399</v>
      </c>
      <c r="AX157" s="19">
        <f t="shared" ref="AX157:AX162" si="318">I157/J157</f>
        <v>0.36165794424162601</v>
      </c>
      <c r="AY157" s="109"/>
      <c r="AZ157" s="109">
        <f t="shared" ref="AZ157:AZ162" si="319">LN(AW157/AW156)</f>
        <v>-1.8190065735120178E-2</v>
      </c>
      <c r="BA157" s="109">
        <f t="shared" ref="BA157:BA162" si="320">LN(AX157/AX156)</f>
        <v>3.2936547810923589E-2</v>
      </c>
      <c r="BB157" s="109"/>
      <c r="BC157" s="109"/>
      <c r="BD157" s="109">
        <f t="shared" ref="BD157:BD162" si="321">LN(S157/S156)</f>
        <v>2.1381079833991339E-2</v>
      </c>
      <c r="BE157" s="109">
        <f t="shared" ref="BE157:BE162" si="322">LN(T157/T156)</f>
        <v>-2.2436826903977396E-2</v>
      </c>
      <c r="BH157" s="109">
        <f t="shared" ref="BH157:BH162" si="323">EXP(SUMPRODUCT($AP157:$AQ157,AT157:AU157))</f>
        <v>0.94827817446195328</v>
      </c>
      <c r="BI157" s="109">
        <f t="shared" ref="BI157:BI162" si="324">IF(ISERR(BH157),BI156,BH157*BI156)</f>
        <v>0.54196596343256509</v>
      </c>
      <c r="BJ157" s="19">
        <f t="shared" si="247"/>
        <v>0.77534926306033314</v>
      </c>
      <c r="BK157" s="109"/>
      <c r="BL157" s="109">
        <f t="shared" ref="BL157:BL162" si="325">EXP(SUMPRODUCT($AP157:$AQ157,AZ157:BA157))</f>
        <v>0.9891886993361495</v>
      </c>
      <c r="BM157" s="109">
        <f t="shared" ref="BM157:BM162" si="326">IF(ISERR(BL157),BM156,BL157*BM156)</f>
        <v>1.273261754294539</v>
      </c>
      <c r="BN157" s="19">
        <f t="shared" si="248"/>
        <v>1.1499510868610263</v>
      </c>
      <c r="BO157" s="109"/>
      <c r="BP157" s="109">
        <f t="shared" ref="BP157:BP162" si="327">EXP(SUMPRODUCT($AP157:$AQ157,BD157:BE157))</f>
        <v>1.0152222799462687</v>
      </c>
      <c r="BQ157" s="109">
        <f t="shared" ref="BQ157:BQ162" si="328">IF(ISERR(BP157),BQ156,BP157*BQ156)</f>
        <v>0.56075648767101094</v>
      </c>
      <c r="BR157" s="19">
        <f t="shared" si="249"/>
        <v>0.66209425794159948</v>
      </c>
      <c r="BU157" s="90"/>
      <c r="CD157" s="89"/>
      <c r="CF157" s="112"/>
      <c r="CG157" s="112"/>
      <c r="CH157" s="112"/>
      <c r="CI157" s="112"/>
      <c r="CJ157" s="112"/>
      <c r="CK157" s="112"/>
      <c r="CL157" s="112"/>
      <c r="CM157" s="112"/>
      <c r="CN157" s="112"/>
    </row>
    <row r="158" spans="1:92" x14ac:dyDescent="0.2">
      <c r="A158" s="86" t="str">
        <f t="shared" si="192"/>
        <v>Delivered</v>
      </c>
      <c r="B158" s="86">
        <f t="shared" si="193"/>
        <v>2013</v>
      </c>
      <c r="D158" s="108">
        <f t="shared" ref="D158:E158" si="329">D245+D329</f>
        <v>14659.833221277588</v>
      </c>
      <c r="E158" s="108">
        <f t="shared" si="329"/>
        <v>2702.6795134384133</v>
      </c>
      <c r="F158" s="108">
        <f t="shared" si="266"/>
        <v>17362.512734716001</v>
      </c>
      <c r="G158" s="108"/>
      <c r="H158" s="126">
        <f t="shared" ref="H158:J158" si="330">H74</f>
        <v>1986179.10876</v>
      </c>
      <c r="I158" s="126">
        <f t="shared" si="330"/>
        <v>1149423.771501513</v>
      </c>
      <c r="J158" s="126">
        <f t="shared" si="330"/>
        <v>3135602.8802615129</v>
      </c>
      <c r="L158" s="79">
        <f t="shared" si="286"/>
        <v>7.3809220712375385</v>
      </c>
      <c r="M158" s="79">
        <f t="shared" si="287"/>
        <v>2.3513342776162132</v>
      </c>
      <c r="N158" s="79">
        <f t="shared" si="288"/>
        <v>5.5372167323905339</v>
      </c>
      <c r="P158" s="261">
        <f>Manufacturing!BZ242</f>
        <v>0.81707966686223743</v>
      </c>
      <c r="Q158" s="261">
        <f>NonManufacturing!CR158</f>
        <v>0.74291911119541176</v>
      </c>
      <c r="R158" s="110"/>
      <c r="S158" s="261">
        <f>Manufacturing!CD242</f>
        <v>0.62301456784569365</v>
      </c>
      <c r="T158" s="261">
        <f>NonManufacturing!CV158</f>
        <v>0.97284797742858897</v>
      </c>
      <c r="V158" s="112">
        <f t="shared" si="213"/>
        <v>1.7343116338584044</v>
      </c>
      <c r="W158" s="113">
        <f t="shared" si="301"/>
        <v>0.608526681616541</v>
      </c>
      <c r="X158" s="112">
        <f t="shared" si="302"/>
        <v>1.1447771519252057</v>
      </c>
      <c r="Y158" s="112">
        <f t="shared" si="303"/>
        <v>0.65974550803950749</v>
      </c>
      <c r="Z158" s="112">
        <f t="shared" si="304"/>
        <v>0.805719259609187</v>
      </c>
      <c r="AA158" s="112">
        <f t="shared" si="305"/>
        <v>1.0553785843517256</v>
      </c>
      <c r="AB158" s="112">
        <f t="shared" si="306"/>
        <v>1.0553749034408162</v>
      </c>
      <c r="AC158" s="112"/>
      <c r="AD158" s="112">
        <f t="shared" si="307"/>
        <v>0.75526158368891527</v>
      </c>
      <c r="AF158" s="87">
        <f t="shared" si="257"/>
        <v>2013</v>
      </c>
      <c r="AG158" s="89"/>
      <c r="AI158" s="109">
        <f t="shared" si="308"/>
        <v>0.84433822714874329</v>
      </c>
      <c r="AJ158" s="109">
        <f t="shared" si="309"/>
        <v>0.15566177285125665</v>
      </c>
      <c r="AL158" s="109">
        <f t="shared" si="310"/>
        <v>0.84832604934729816</v>
      </c>
      <c r="AM158" s="109">
        <f t="shared" si="311"/>
        <v>0.15163261507301556</v>
      </c>
      <c r="AN158" s="109">
        <f t="shared" si="312"/>
        <v>0.99995866442031378</v>
      </c>
      <c r="AO158" s="109"/>
      <c r="AP158" s="109">
        <f t="shared" si="313"/>
        <v>0.84836111684584625</v>
      </c>
      <c r="AQ158" s="109">
        <f t="shared" si="314"/>
        <v>0.15163888315415372</v>
      </c>
      <c r="AT158" s="109">
        <f t="shared" si="315"/>
        <v>3.0085467477373586E-2</v>
      </c>
      <c r="AU158" s="109">
        <f t="shared" si="316"/>
        <v>8.5060228513091751E-2</v>
      </c>
      <c r="AW158" s="19">
        <f t="shared" si="317"/>
        <v>0.63342814272270032</v>
      </c>
      <c r="AX158" s="19">
        <f t="shared" si="318"/>
        <v>0.36657185727729963</v>
      </c>
      <c r="AY158" s="109"/>
      <c r="AZ158" s="109">
        <f t="shared" si="319"/>
        <v>-7.7277129082295856E-3</v>
      </c>
      <c r="BA158" s="109">
        <f t="shared" si="320"/>
        <v>1.349570590981799E-2</v>
      </c>
      <c r="BB158" s="109"/>
      <c r="BC158" s="109"/>
      <c r="BD158" s="109">
        <f t="shared" si="321"/>
        <v>-1.4155583458656123E-3</v>
      </c>
      <c r="BE158" s="109">
        <f t="shared" si="322"/>
        <v>-1.5516191561869728E-2</v>
      </c>
      <c r="BH158" s="109">
        <f t="shared" si="323"/>
        <v>1.0391694401423459</v>
      </c>
      <c r="BI158" s="109">
        <f t="shared" si="324"/>
        <v>0.56319446679642582</v>
      </c>
      <c r="BJ158" s="19">
        <f t="shared" si="247"/>
        <v>0.805719259609187</v>
      </c>
      <c r="BK158" s="109"/>
      <c r="BL158" s="109">
        <f t="shared" si="325"/>
        <v>0.99550073477477752</v>
      </c>
      <c r="BM158" s="109">
        <f t="shared" si="326"/>
        <v>1.2675330119608359</v>
      </c>
      <c r="BN158" s="19">
        <f t="shared" si="248"/>
        <v>1.1447771519252057</v>
      </c>
      <c r="BO158" s="109"/>
      <c r="BP158" s="109">
        <f t="shared" si="327"/>
        <v>0.99645254452229504</v>
      </c>
      <c r="BQ158" s="109">
        <f t="shared" si="328"/>
        <v>0.5587672289971638</v>
      </c>
      <c r="BR158" s="19">
        <f t="shared" si="249"/>
        <v>0.65974550803950749</v>
      </c>
      <c r="BU158" s="90"/>
      <c r="CD158" s="89"/>
      <c r="CF158" s="112"/>
      <c r="CG158" s="112"/>
      <c r="CH158" s="112"/>
      <c r="CI158" s="112"/>
      <c r="CJ158" s="112"/>
      <c r="CK158" s="112"/>
      <c r="CL158" s="112"/>
      <c r="CM158" s="112"/>
      <c r="CN158" s="112"/>
    </row>
    <row r="159" spans="1:92" x14ac:dyDescent="0.2">
      <c r="A159" s="86" t="str">
        <f>A$92</f>
        <v>Delivered</v>
      </c>
      <c r="B159" s="86">
        <f>B158+1</f>
        <v>2014</v>
      </c>
      <c r="D159" s="108">
        <f t="shared" ref="D159:E159" si="331">D246+D330</f>
        <v>15051.962456915999</v>
      </c>
      <c r="E159" s="108">
        <f t="shared" si="331"/>
        <v>3109.4985367730333</v>
      </c>
      <c r="F159" s="108">
        <f t="shared" si="266"/>
        <v>18161.46099368903</v>
      </c>
      <c r="G159" s="108"/>
      <c r="H159" s="126">
        <f t="shared" ref="H159:J159" si="332">H75</f>
        <v>2020172.3942400001</v>
      </c>
      <c r="I159" s="126">
        <f t="shared" si="332"/>
        <v>1202742.9263069802</v>
      </c>
      <c r="J159" s="126">
        <f t="shared" si="332"/>
        <v>3222915.32054698</v>
      </c>
      <c r="L159" s="79">
        <f t="shared" si="286"/>
        <v>7.4508306814966794</v>
      </c>
      <c r="M159" s="79">
        <f t="shared" si="287"/>
        <v>2.5853392846971404</v>
      </c>
      <c r="N159" s="79">
        <f t="shared" si="288"/>
        <v>5.6351033729942186</v>
      </c>
      <c r="P159" s="261">
        <f>Manufacturing!BZ243</f>
        <v>0.84484770398183306</v>
      </c>
      <c r="Q159" s="261">
        <f>NonManufacturing!CR159</f>
        <v>0.80662966333209885</v>
      </c>
      <c r="R159" s="110"/>
      <c r="S159" s="261">
        <f>Manufacturing!CD243</f>
        <v>0.60824462771915366</v>
      </c>
      <c r="T159" s="261">
        <f>NonManufacturing!CV159</f>
        <v>0.98517978589036681</v>
      </c>
      <c r="V159" s="112">
        <f t="shared" si="213"/>
        <v>1.7826044141466479</v>
      </c>
      <c r="W159" s="113">
        <f t="shared" si="301"/>
        <v>0.61928418587544243</v>
      </c>
      <c r="X159" s="112">
        <f t="shared" si="302"/>
        <v>1.1380881314616031</v>
      </c>
      <c r="Y159" s="112">
        <f t="shared" si="303"/>
        <v>0.64796573914962596</v>
      </c>
      <c r="Z159" s="112">
        <f t="shared" si="304"/>
        <v>0.83977625882813134</v>
      </c>
      <c r="AA159" s="112">
        <f t="shared" si="305"/>
        <v>1.1039426388608207</v>
      </c>
      <c r="AB159" s="112">
        <f t="shared" si="306"/>
        <v>1.1039387233527767</v>
      </c>
      <c r="AC159" s="112"/>
      <c r="AD159" s="112">
        <f t="shared" si="307"/>
        <v>0.73744211731993436</v>
      </c>
      <c r="AF159" s="87">
        <f t="shared" si="257"/>
        <v>2014</v>
      </c>
      <c r="AG159" s="89"/>
      <c r="AI159" s="109">
        <f t="shared" si="308"/>
        <v>0.828785881386219</v>
      </c>
      <c r="AJ159" s="109">
        <f t="shared" si="309"/>
        <v>0.17121411861378114</v>
      </c>
      <c r="AL159" s="109">
        <f t="shared" si="310"/>
        <v>0.83653795951854037</v>
      </c>
      <c r="AM159" s="109">
        <f t="shared" si="311"/>
        <v>0.16331454433882039</v>
      </c>
      <c r="AN159" s="109">
        <f t="shared" si="312"/>
        <v>0.9998525038573608</v>
      </c>
      <c r="AO159" s="109"/>
      <c r="AP159" s="109">
        <f t="shared" si="313"/>
        <v>0.83666136384240242</v>
      </c>
      <c r="AQ159" s="109">
        <f t="shared" si="314"/>
        <v>0.16333863615759758</v>
      </c>
      <c r="AT159" s="109">
        <f t="shared" si="315"/>
        <v>3.34197775739212E-2</v>
      </c>
      <c r="AU159" s="109">
        <f t="shared" si="316"/>
        <v>8.2277486576176159E-2</v>
      </c>
      <c r="AW159" s="19">
        <f t="shared" si="317"/>
        <v>0.62681522575565052</v>
      </c>
      <c r="AX159" s="19">
        <f t="shared" si="318"/>
        <v>0.37318477424434954</v>
      </c>
      <c r="AY159" s="109"/>
      <c r="AZ159" s="109">
        <f t="shared" si="319"/>
        <v>-1.0494762881403942E-2</v>
      </c>
      <c r="BA159" s="109">
        <f t="shared" si="320"/>
        <v>1.7879104675030122E-2</v>
      </c>
      <c r="BB159" s="109"/>
      <c r="BC159" s="109"/>
      <c r="BD159" s="109">
        <f t="shared" si="321"/>
        <v>-2.3992752625873835E-2</v>
      </c>
      <c r="BE159" s="109">
        <f t="shared" si="322"/>
        <v>1.2596319364712696E-2</v>
      </c>
      <c r="BH159" s="109">
        <f t="shared" si="323"/>
        <v>1.0422690643332315</v>
      </c>
      <c r="BI159" s="109">
        <f t="shared" si="324"/>
        <v>0.58700016994556392</v>
      </c>
      <c r="BJ159" s="19">
        <f t="shared" si="247"/>
        <v>0.83977625882813134</v>
      </c>
      <c r="BK159" s="109"/>
      <c r="BL159" s="109">
        <f t="shared" si="325"/>
        <v>0.99415692350921447</v>
      </c>
      <c r="BM159" s="109">
        <f t="shared" si="326"/>
        <v>1.2601267196173529</v>
      </c>
      <c r="BN159" s="19">
        <f t="shared" si="248"/>
        <v>1.1380881314616031</v>
      </c>
      <c r="BO159" s="109"/>
      <c r="BP159" s="109">
        <f t="shared" si="327"/>
        <v>0.9821449805321355</v>
      </c>
      <c r="BQ159" s="109">
        <f t="shared" si="328"/>
        <v>0.54879042924541477</v>
      </c>
      <c r="BR159" s="19">
        <f t="shared" si="249"/>
        <v>0.64796573914962596</v>
      </c>
      <c r="BU159" s="90"/>
      <c r="CD159" s="89"/>
      <c r="CF159" s="112"/>
      <c r="CG159" s="112"/>
      <c r="CH159" s="112"/>
      <c r="CI159" s="112"/>
      <c r="CJ159" s="112"/>
      <c r="CK159" s="112"/>
      <c r="CL159" s="112"/>
      <c r="CM159" s="112"/>
      <c r="CN159" s="112"/>
    </row>
    <row r="160" spans="1:92" x14ac:dyDescent="0.2">
      <c r="A160" s="86" t="str">
        <f t="shared" ref="A160:A162" si="333">A$92</f>
        <v>Delivered</v>
      </c>
      <c r="B160" s="86">
        <f t="shared" ref="B160:B162" si="334">B159+1</f>
        <v>2015</v>
      </c>
      <c r="D160" s="108">
        <f t="shared" ref="D160:E160" si="335">D247+D331</f>
        <v>14706.330766462579</v>
      </c>
      <c r="E160" s="108">
        <f t="shared" si="335"/>
        <v>3426.7544030845911</v>
      </c>
      <c r="F160" s="108">
        <f t="shared" si="266"/>
        <v>18133.085169547172</v>
      </c>
      <c r="G160" s="108"/>
      <c r="H160" s="126">
        <f t="shared" ref="H160:J160" si="336">H76</f>
        <v>2037496.6366699999</v>
      </c>
      <c r="I160" s="126">
        <f t="shared" si="336"/>
        <v>1275168.1198087076</v>
      </c>
      <c r="J160" s="126">
        <f t="shared" si="336"/>
        <v>3312664.7564787073</v>
      </c>
      <c r="L160" s="79">
        <f t="shared" si="286"/>
        <v>7.2178429656198091</v>
      </c>
      <c r="M160" s="79">
        <f t="shared" si="287"/>
        <v>2.687296168915084</v>
      </c>
      <c r="N160" s="79">
        <f t="shared" si="288"/>
        <v>5.4738666609965865</v>
      </c>
      <c r="P160" s="261">
        <f>Manufacturing!BZ244</f>
        <v>0.8285531574450592</v>
      </c>
      <c r="Q160" s="261">
        <f>NonManufacturing!CR160</f>
        <v>0.89933438427912382</v>
      </c>
      <c r="R160" s="110"/>
      <c r="S160" s="261">
        <f>Manufacturing!CD244</f>
        <v>0.60081271950392401</v>
      </c>
      <c r="T160" s="261">
        <f>NonManufacturing!CV160</f>
        <v>0.91847316202943707</v>
      </c>
      <c r="V160" s="112">
        <f t="shared" si="213"/>
        <v>1.8322451042507604</v>
      </c>
      <c r="W160" s="113">
        <f t="shared" si="301"/>
        <v>0.60156466250321528</v>
      </c>
      <c r="X160" s="112">
        <f t="shared" si="302"/>
        <v>1.12683127078957</v>
      </c>
      <c r="Y160" s="112">
        <f t="shared" si="303"/>
        <v>0.63342260318313248</v>
      </c>
      <c r="Z160" s="112">
        <f t="shared" si="304"/>
        <v>0.84281343687785737</v>
      </c>
      <c r="AA160" s="112">
        <f t="shared" si="305"/>
        <v>1.1022179216764643</v>
      </c>
      <c r="AB160" s="112">
        <f t="shared" si="306"/>
        <v>1.1022139077617772</v>
      </c>
      <c r="AC160" s="112"/>
      <c r="AD160" s="112">
        <f t="shared" si="307"/>
        <v>0.71376039689168669</v>
      </c>
      <c r="AF160" s="87">
        <f t="shared" si="257"/>
        <v>2015</v>
      </c>
      <c r="AG160" s="89"/>
      <c r="AI160" s="109">
        <f t="shared" si="308"/>
        <v>0.81102198710015949</v>
      </c>
      <c r="AJ160" s="109">
        <f t="shared" si="309"/>
        <v>0.18897801289984045</v>
      </c>
      <c r="AL160" s="109">
        <f t="shared" si="310"/>
        <v>0.81987186078894925</v>
      </c>
      <c r="AM160" s="109">
        <f t="shared" si="311"/>
        <v>0.17994995814590348</v>
      </c>
      <c r="AN160" s="109">
        <f t="shared" si="312"/>
        <v>0.99982181893485267</v>
      </c>
      <c r="AO160" s="109"/>
      <c r="AP160" s="109">
        <f t="shared" si="313"/>
        <v>0.82001797246472297</v>
      </c>
      <c r="AQ160" s="109">
        <f t="shared" si="314"/>
        <v>0.17998202753527709</v>
      </c>
      <c r="AT160" s="109">
        <f t="shared" si="315"/>
        <v>-1.9475383262626423E-2</v>
      </c>
      <c r="AU160" s="109">
        <f t="shared" si="316"/>
        <v>0.10879025915395316</v>
      </c>
      <c r="AW160" s="19">
        <f t="shared" si="317"/>
        <v>0.61506273240755449</v>
      </c>
      <c r="AX160" s="19">
        <f t="shared" si="318"/>
        <v>0.38493726759244556</v>
      </c>
      <c r="AY160" s="109"/>
      <c r="AZ160" s="109">
        <f t="shared" si="319"/>
        <v>-1.8927534917883179E-2</v>
      </c>
      <c r="BA160" s="109">
        <f t="shared" si="320"/>
        <v>3.10067093968707E-2</v>
      </c>
      <c r="BB160" s="109"/>
      <c r="BC160" s="109"/>
      <c r="BD160" s="109">
        <f t="shared" si="321"/>
        <v>-1.2293878097014582E-2</v>
      </c>
      <c r="BE160" s="109">
        <f t="shared" si="322"/>
        <v>-7.0111463382308739E-2</v>
      </c>
      <c r="BH160" s="109">
        <f t="shared" si="323"/>
        <v>1.0036166514804363</v>
      </c>
      <c r="BI160" s="109">
        <f t="shared" si="324"/>
        <v>0.58912314497921392</v>
      </c>
      <c r="BJ160" s="19">
        <f t="shared" si="247"/>
        <v>0.84281343687785737</v>
      </c>
      <c r="BK160" s="109"/>
      <c r="BL160" s="109">
        <f t="shared" si="325"/>
        <v>0.9901089727931911</v>
      </c>
      <c r="BM160" s="109">
        <f t="shared" si="326"/>
        <v>1.2476627719495907</v>
      </c>
      <c r="BN160" s="19">
        <f t="shared" si="248"/>
        <v>1.12683127078957</v>
      </c>
      <c r="BO160" s="109"/>
      <c r="BP160" s="109">
        <f t="shared" si="327"/>
        <v>0.97755570227280908</v>
      </c>
      <c r="BQ160" s="109">
        <f t="shared" si="328"/>
        <v>0.53647321346159782</v>
      </c>
      <c r="BR160" s="19">
        <f t="shared" si="249"/>
        <v>0.63342260318313248</v>
      </c>
      <c r="BU160" s="90"/>
      <c r="CD160" s="89"/>
      <c r="CF160" s="112"/>
      <c r="CG160" s="112"/>
      <c r="CH160" s="112"/>
      <c r="CI160" s="112"/>
      <c r="CJ160" s="112"/>
      <c r="CK160" s="112"/>
      <c r="CL160" s="112"/>
      <c r="CM160" s="112"/>
      <c r="CN160" s="112"/>
    </row>
    <row r="161" spans="1:92" x14ac:dyDescent="0.2">
      <c r="A161" s="86" t="str">
        <f t="shared" si="333"/>
        <v>Delivered</v>
      </c>
      <c r="B161" s="86">
        <f t="shared" si="334"/>
        <v>2016</v>
      </c>
      <c r="D161" s="108">
        <f t="shared" ref="D161:E161" si="337">D248+D332</f>
        <v>14851.923690553202</v>
      </c>
      <c r="E161" s="108">
        <f t="shared" si="337"/>
        <v>3546.0372010714636</v>
      </c>
      <c r="F161" s="108">
        <f t="shared" si="266"/>
        <v>18397.960891624665</v>
      </c>
      <c r="G161" s="108"/>
      <c r="H161" s="126">
        <f t="shared" ref="H161:J161" si="338">H77</f>
        <v>2027013.4465900001</v>
      </c>
      <c r="I161" s="126">
        <f t="shared" si="338"/>
        <v>1295745.5221469104</v>
      </c>
      <c r="J161" s="126">
        <f t="shared" si="338"/>
        <v>3322758.9687369103</v>
      </c>
      <c r="L161" s="79">
        <f t="shared" si="286"/>
        <v>7.3269981092322132</v>
      </c>
      <c r="M161" s="79">
        <f t="shared" si="287"/>
        <v>2.7366771796332836</v>
      </c>
      <c r="N161" s="79">
        <f t="shared" si="288"/>
        <v>5.5369531960418819</v>
      </c>
      <c r="P161" s="261">
        <f>Manufacturing!BZ245</f>
        <v>0.83147584194998014</v>
      </c>
      <c r="Q161" s="261">
        <f>NonManufacturing!CR161</f>
        <v>0.95653718669927046</v>
      </c>
      <c r="R161" s="110"/>
      <c r="S161" s="261">
        <f>Manufacturing!CD245</f>
        <v>0.6077549988511376</v>
      </c>
      <c r="T161" s="261">
        <f>NonManufacturing!CV161</f>
        <v>0.87941495754530041</v>
      </c>
      <c r="V161" s="112">
        <f t="shared" si="213"/>
        <v>1.8378282442154033</v>
      </c>
      <c r="W161" s="113">
        <f t="shared" si="301"/>
        <v>0.60849771961135302</v>
      </c>
      <c r="X161" s="112">
        <f t="shared" si="302"/>
        <v>1.1221520508183174</v>
      </c>
      <c r="Y161" s="112">
        <f t="shared" si="303"/>
        <v>0.63405772132273852</v>
      </c>
      <c r="Z161" s="112">
        <f t="shared" si="304"/>
        <v>0.85522435006804887</v>
      </c>
      <c r="AA161" s="112">
        <f t="shared" si="305"/>
        <v>1.1183184304858846</v>
      </c>
      <c r="AB161" s="112">
        <f t="shared" si="306"/>
        <v>1.1183142956424097</v>
      </c>
      <c r="AC161" s="112"/>
      <c r="AD161" s="112">
        <f t="shared" si="307"/>
        <v>0.71150917231950017</v>
      </c>
      <c r="AF161" s="87">
        <f t="shared" si="257"/>
        <v>2016</v>
      </c>
      <c r="AG161" s="89"/>
      <c r="AI161" s="109">
        <f t="shared" si="308"/>
        <v>0.80725922715241061</v>
      </c>
      <c r="AJ161" s="109">
        <f t="shared" si="309"/>
        <v>0.19274077284758945</v>
      </c>
      <c r="AL161" s="109">
        <f t="shared" si="310"/>
        <v>0.8091391489554447</v>
      </c>
      <c r="AM161" s="109">
        <f t="shared" si="311"/>
        <v>0.190853210866682</v>
      </c>
      <c r="AN161" s="109">
        <f t="shared" si="312"/>
        <v>0.99999235982212675</v>
      </c>
      <c r="AO161" s="109"/>
      <c r="AP161" s="109">
        <f t="shared" si="313"/>
        <v>0.80914533096969865</v>
      </c>
      <c r="AQ161" s="109">
        <f t="shared" si="314"/>
        <v>0.19085466903030132</v>
      </c>
      <c r="AT161" s="109">
        <f t="shared" si="315"/>
        <v>3.5212487563726167E-3</v>
      </c>
      <c r="AU161" s="109">
        <f t="shared" si="316"/>
        <v>6.166474932988239E-2</v>
      </c>
      <c r="AW161" s="19">
        <f t="shared" si="317"/>
        <v>0.61003926726606184</v>
      </c>
      <c r="AX161" s="19">
        <f t="shared" si="318"/>
        <v>0.38996073273393822</v>
      </c>
      <c r="AY161" s="109"/>
      <c r="AZ161" s="109">
        <f t="shared" si="319"/>
        <v>-8.2009388563484709E-3</v>
      </c>
      <c r="BA161" s="109">
        <f t="shared" si="320"/>
        <v>1.2965669063910668E-2</v>
      </c>
      <c r="BB161" s="109"/>
      <c r="BC161" s="109"/>
      <c r="BD161" s="109">
        <f t="shared" si="321"/>
        <v>1.1488567167999827E-2</v>
      </c>
      <c r="BE161" s="109">
        <f t="shared" si="322"/>
        <v>-4.3455819471368506E-2</v>
      </c>
      <c r="BH161" s="109">
        <f t="shared" si="323"/>
        <v>1.0147255758476832</v>
      </c>
      <c r="BI161" s="109">
        <f t="shared" si="324"/>
        <v>0.59779832253423104</v>
      </c>
      <c r="BJ161" s="19">
        <f t="shared" si="247"/>
        <v>0.85522435006804887</v>
      </c>
      <c r="BK161" s="109"/>
      <c r="BL161" s="109">
        <f t="shared" si="325"/>
        <v>0.99584745285958054</v>
      </c>
      <c r="BM161" s="109">
        <f t="shared" si="326"/>
        <v>1.2424817934737236</v>
      </c>
      <c r="BN161" s="19">
        <f t="shared" si="248"/>
        <v>1.1221520508183174</v>
      </c>
      <c r="BO161" s="109"/>
      <c r="BP161" s="109">
        <f t="shared" si="327"/>
        <v>1.0010026767854736</v>
      </c>
      <c r="BQ161" s="109">
        <f t="shared" si="328"/>
        <v>0.53701112269876417</v>
      </c>
      <c r="BR161" s="19">
        <f t="shared" si="249"/>
        <v>0.63405772132273852</v>
      </c>
      <c r="BU161" s="90"/>
      <c r="CD161" s="89"/>
      <c r="CF161" s="112"/>
      <c r="CG161" s="112"/>
      <c r="CH161" s="112"/>
      <c r="CI161" s="112"/>
      <c r="CJ161" s="112"/>
      <c r="CK161" s="112"/>
      <c r="CL161" s="112"/>
      <c r="CM161" s="112"/>
      <c r="CN161" s="112"/>
    </row>
    <row r="162" spans="1:92" x14ac:dyDescent="0.2">
      <c r="A162" s="86" t="str">
        <f t="shared" si="333"/>
        <v>Delivered</v>
      </c>
      <c r="B162" s="86">
        <f t="shared" si="334"/>
        <v>2017</v>
      </c>
      <c r="D162" s="108">
        <f t="shared" ref="D162:E162" si="339">D249+D333</f>
        <v>14482.076658636701</v>
      </c>
      <c r="E162" s="108">
        <f t="shared" si="339"/>
        <v>3766.9973298047457</v>
      </c>
      <c r="F162" s="108">
        <f t="shared" si="266"/>
        <v>18249.073988441447</v>
      </c>
      <c r="G162" s="108"/>
      <c r="H162" s="126">
        <f t="shared" ref="H162:J162" si="340">H78</f>
        <v>2079776.26725</v>
      </c>
      <c r="I162" s="126">
        <f t="shared" si="340"/>
        <v>1331368.9214900695</v>
      </c>
      <c r="J162" s="126">
        <f t="shared" si="340"/>
        <v>3411145.1887400695</v>
      </c>
      <c r="L162" s="79">
        <f t="shared" si="286"/>
        <v>6.9632858527546029</v>
      </c>
      <c r="M162" s="79">
        <f t="shared" si="287"/>
        <v>2.8294166019653804</v>
      </c>
      <c r="N162" s="79">
        <f t="shared" si="288"/>
        <v>5.3498379513953997</v>
      </c>
      <c r="P162" s="261">
        <f>Manufacturing!BZ246</f>
        <v>0.81360490646980799</v>
      </c>
      <c r="Q162" s="261">
        <f>NonManufacturing!CR162</f>
        <v>0.97174638475236763</v>
      </c>
      <c r="R162" s="110"/>
      <c r="S162" s="261">
        <f>Manufacturing!CD246</f>
        <v>0.59027283212770054</v>
      </c>
      <c r="T162" s="261">
        <f>NonManufacturing!CV162</f>
        <v>0.89498570709451697</v>
      </c>
      <c r="V162" s="112">
        <f t="shared" si="213"/>
        <v>1.8867149353806643</v>
      </c>
      <c r="W162" s="113">
        <f t="shared" si="301"/>
        <v>0.58793420830096343</v>
      </c>
      <c r="X162" s="112">
        <f t="shared" si="302"/>
        <v>1.1218473762256971</v>
      </c>
      <c r="Y162" s="112">
        <f t="shared" si="303"/>
        <v>0.62158847659305771</v>
      </c>
      <c r="Z162" s="112">
        <f t="shared" si="304"/>
        <v>0.84312823185044083</v>
      </c>
      <c r="AA162" s="112">
        <f t="shared" si="305"/>
        <v>1.1092684229635941</v>
      </c>
      <c r="AB162" s="112">
        <f t="shared" si="306"/>
        <v>1.1092642518226341</v>
      </c>
      <c r="AC162" s="112"/>
      <c r="AD162" s="112">
        <f t="shared" si="307"/>
        <v>0.69732740155804995</v>
      </c>
      <c r="AF162" s="87">
        <f t="shared" si="257"/>
        <v>2017</v>
      </c>
      <c r="AG162" s="89"/>
      <c r="AI162" s="109">
        <f t="shared" si="308"/>
        <v>0.79357871351770082</v>
      </c>
      <c r="AJ162" s="109">
        <f t="shared" si="309"/>
        <v>0.20642128648229915</v>
      </c>
      <c r="AL162" s="109">
        <f t="shared" si="310"/>
        <v>0.80039948469636069</v>
      </c>
      <c r="AM162" s="109">
        <f t="shared" si="311"/>
        <v>0.19950285961277939</v>
      </c>
      <c r="AN162" s="109">
        <f t="shared" si="312"/>
        <v>0.99990234430914005</v>
      </c>
      <c r="AO162" s="109"/>
      <c r="AP162" s="109">
        <f t="shared" si="313"/>
        <v>0.80047765589486508</v>
      </c>
      <c r="AQ162" s="109">
        <f t="shared" si="314"/>
        <v>0.19952234410513497</v>
      </c>
      <c r="AT162" s="109">
        <f t="shared" si="315"/>
        <v>-2.1727369349246798E-2</v>
      </c>
      <c r="AU162" s="109">
        <f t="shared" si="316"/>
        <v>1.5775183366010977E-2</v>
      </c>
      <c r="AW162" s="19">
        <f t="shared" si="317"/>
        <v>0.60970030654666452</v>
      </c>
      <c r="AX162" s="19">
        <f t="shared" si="318"/>
        <v>0.39029969345333554</v>
      </c>
      <c r="AY162" s="109"/>
      <c r="AZ162" s="109">
        <f t="shared" si="319"/>
        <v>-5.557919664167765E-4</v>
      </c>
      <c r="BA162" s="109">
        <f t="shared" si="320"/>
        <v>8.6884001634323282E-4</v>
      </c>
      <c r="BB162" s="109"/>
      <c r="BC162" s="109"/>
      <c r="BD162" s="109">
        <f t="shared" si="321"/>
        <v>-2.91869809908222E-2</v>
      </c>
      <c r="BE162" s="109">
        <f t="shared" si="322"/>
        <v>1.7550883010996766E-2</v>
      </c>
      <c r="BH162" s="109">
        <f t="shared" si="323"/>
        <v>0.98585620461268963</v>
      </c>
      <c r="BI162" s="109">
        <f t="shared" si="324"/>
        <v>0.58934318537742947</v>
      </c>
      <c r="BJ162" s="19">
        <f t="shared" si="247"/>
        <v>0.84312823185044083</v>
      </c>
      <c r="BK162" s="109"/>
      <c r="BL162" s="109">
        <f t="shared" si="325"/>
        <v>0.99972849081156334</v>
      </c>
      <c r="BM162" s="109">
        <f t="shared" si="326"/>
        <v>1.2421444482503301</v>
      </c>
      <c r="BN162" s="19">
        <f t="shared" si="248"/>
        <v>1.1218473762256971</v>
      </c>
      <c r="BO162" s="109"/>
      <c r="BP162" s="109">
        <f t="shared" si="327"/>
        <v>0.98033421199623894</v>
      </c>
      <c r="BQ162" s="109">
        <f t="shared" si="328"/>
        <v>0.52645037580410858</v>
      </c>
      <c r="BR162" s="19">
        <f t="shared" si="249"/>
        <v>0.62158847659305771</v>
      </c>
      <c r="BU162" s="90"/>
      <c r="CD162" s="89"/>
      <c r="CF162" s="112"/>
      <c r="CG162" s="112"/>
      <c r="CH162" s="112"/>
      <c r="CI162" s="112"/>
      <c r="CJ162" s="112"/>
      <c r="CK162" s="112"/>
      <c r="CL162" s="112"/>
      <c r="CM162" s="112"/>
      <c r="CN162" s="112"/>
    </row>
    <row r="163" spans="1:92" hidden="1" x14ac:dyDescent="0.2">
      <c r="A163" s="86"/>
      <c r="B163" s="86"/>
      <c r="D163" s="108"/>
      <c r="E163" s="108"/>
      <c r="F163" s="108"/>
      <c r="G163" s="108"/>
      <c r="H163" s="126"/>
      <c r="I163" s="126"/>
      <c r="J163" s="126"/>
      <c r="L163" s="79"/>
      <c r="M163" s="79"/>
      <c r="N163" s="79"/>
      <c r="AG163" s="89"/>
      <c r="BH163" s="109"/>
      <c r="BI163" s="109"/>
      <c r="BJ163" s="109"/>
      <c r="BK163" s="109"/>
      <c r="BL163" s="109"/>
      <c r="BM163" s="109"/>
      <c r="BN163" s="109"/>
      <c r="BO163" s="109"/>
      <c r="BP163" s="109"/>
      <c r="BQ163" s="109"/>
      <c r="BR163" s="109"/>
      <c r="BU163" s="90"/>
      <c r="CD163" s="89"/>
    </row>
    <row r="164" spans="1:92" hidden="1" x14ac:dyDescent="0.2">
      <c r="A164" s="86" t="s">
        <v>266</v>
      </c>
      <c r="B164" s="86">
        <f>Base_year</f>
        <v>1985</v>
      </c>
      <c r="D164" s="87">
        <f>INDEX(D94:D155,base_row,0)</f>
        <v>13627.179765509132</v>
      </c>
      <c r="E164" s="87">
        <f>INDEX(E94:E155,base_row,0)</f>
        <v>2824.3320888180574</v>
      </c>
      <c r="F164" s="87">
        <f>INDEX(F94:F155,base_row,0)</f>
        <v>16451.511854327189</v>
      </c>
      <c r="G164" s="108"/>
      <c r="H164" s="87">
        <f>INDEX(H94:H155,base_row,0)</f>
        <v>939844.96947000001</v>
      </c>
      <c r="I164" s="87">
        <f>INDEX(I94:I155,base_row,0)</f>
        <v>868136.26011190063</v>
      </c>
      <c r="J164" s="87">
        <f>INDEX(J94:J155,base_row,0)</f>
        <v>1807981.2295819006</v>
      </c>
      <c r="L164" s="79">
        <f>INDEX(L94:L155,base_row,0)</f>
        <v>14.499391078502883</v>
      </c>
      <c r="M164" s="79">
        <f>INDEX(M94:M155,base_row,0)</f>
        <v>3.2533280990405906</v>
      </c>
      <c r="N164" s="79">
        <f>INDEX(N94:N155,base_row,0)</f>
        <v>9.0993819986348168</v>
      </c>
      <c r="AG164" s="89"/>
      <c r="BH164" s="109"/>
      <c r="BI164" s="109">
        <f>INDEX(BI94:BI155,base_row,1)</f>
        <v>0.69899590965419212</v>
      </c>
      <c r="BJ164" s="109"/>
      <c r="BK164" s="109"/>
      <c r="BL164" s="109"/>
      <c r="BM164" s="109">
        <f>INDEX(BM94:BM155,base_row,1)</f>
        <v>1.1072312282169399</v>
      </c>
      <c r="BN164" s="109"/>
      <c r="BO164" s="109"/>
      <c r="BP164" s="109"/>
      <c r="BQ164" s="109">
        <f>INDEX(BQ94:BQ155,base_row,1)</f>
        <v>0.84694358989664109</v>
      </c>
      <c r="BR164" s="109"/>
      <c r="BU164" s="90"/>
      <c r="CD164" s="89"/>
    </row>
    <row r="165" spans="1:92" hidden="1" x14ac:dyDescent="0.2">
      <c r="A165" s="86" t="s">
        <v>267</v>
      </c>
      <c r="B165" s="86">
        <f>Base_year2</f>
        <v>1996</v>
      </c>
      <c r="D165" s="87">
        <f>INDEX(D94:D155,base_row2,0)</f>
        <v>17060.871077161755</v>
      </c>
      <c r="E165" s="87">
        <f>INDEX(E94:E155,base_row2,0)</f>
        <v>2438.8047476781417</v>
      </c>
      <c r="F165" s="87">
        <f>INDEX(F94:F155,base_row2,0)</f>
        <v>19499.675824839898</v>
      </c>
      <c r="G165" s="108"/>
      <c r="H165" s="87">
        <f>INDEX(H94:H155,base_row2,0)</f>
        <v>1327877.1669899998</v>
      </c>
      <c r="I165" s="87">
        <f>INDEX(I94:I155,base_row2,0)</f>
        <v>1045324.1703894705</v>
      </c>
      <c r="J165" s="126">
        <f>INDEX(J94:J155,base_row2,0)</f>
        <v>2373201.3373794705</v>
      </c>
      <c r="L165" s="79">
        <f>INDEX(L94:L155,base_row2,0)</f>
        <v>12.848229867401765</v>
      </c>
      <c r="M165" s="79">
        <f>INDEX(M94:M155,base_row2,0)</f>
        <v>2.3330607066796163</v>
      </c>
      <c r="N165" s="79">
        <f>INDEX(N94:N155,base_row2,0)</f>
        <v>8.2166125215367405</v>
      </c>
      <c r="U165" s="87">
        <f>base_row2</f>
        <v>48</v>
      </c>
      <c r="V165" s="79">
        <f>INDEX(V94:V155,base_row2,0)</f>
        <v>1.3126249866699546</v>
      </c>
      <c r="W165" s="79">
        <f t="shared" ref="W165:AD165" si="341">INDEX(W94:W155,base_row2,0)</f>
        <v>0.90298577670104208</v>
      </c>
      <c r="X165" s="79">
        <f t="shared" si="341"/>
        <v>1.0530184554535866</v>
      </c>
      <c r="Y165" s="79">
        <f t="shared" si="341"/>
        <v>0.88652008156779472</v>
      </c>
      <c r="Z165" s="79">
        <f t="shared" si="341"/>
        <v>0.96728986360049174</v>
      </c>
      <c r="AA165" s="79">
        <f t="shared" si="341"/>
        <v>1.1852824782368541</v>
      </c>
      <c r="AB165" s="79">
        <f t="shared" si="341"/>
        <v>1.185281693105364</v>
      </c>
      <c r="AC165" s="79">
        <f t="shared" si="341"/>
        <v>0</v>
      </c>
      <c r="AD165" s="79">
        <f t="shared" si="341"/>
        <v>0.93352200702110688</v>
      </c>
      <c r="AG165" s="89"/>
      <c r="BI165" s="109">
        <f>INDEX(BI94:BI155,base_row2,1)</f>
        <v>0.67613165810670517</v>
      </c>
      <c r="BM165" s="109">
        <f>INDEX(BM94:BM155,base_row2,1)</f>
        <v>1.1659349177669798</v>
      </c>
      <c r="BQ165" s="109">
        <f>INDEX(BQ94:BQ155,base_row2,1)</f>
        <v>0.75083250039849114</v>
      </c>
      <c r="BU165" s="90"/>
      <c r="CD165" s="89"/>
      <c r="CF165" s="79">
        <f>INDEX(CF94:CF155,base_row2,0)</f>
        <v>1</v>
      </c>
      <c r="CG165" s="79">
        <f t="shared" ref="CG165:CN165" si="342">INDEX(CG94:CG155,base_row2,0)</f>
        <v>1</v>
      </c>
      <c r="CH165" s="79">
        <f t="shared" si="342"/>
        <v>1</v>
      </c>
      <c r="CI165" s="79">
        <f t="shared" si="342"/>
        <v>1</v>
      </c>
      <c r="CJ165" s="79">
        <f t="shared" si="342"/>
        <v>1</v>
      </c>
      <c r="CK165" s="79">
        <f t="shared" si="342"/>
        <v>1</v>
      </c>
      <c r="CL165" s="79">
        <f t="shared" si="342"/>
        <v>1</v>
      </c>
      <c r="CM165" s="79">
        <f t="shared" si="342"/>
        <v>0</v>
      </c>
      <c r="CN165" s="79">
        <f t="shared" si="342"/>
        <v>1</v>
      </c>
    </row>
    <row r="166" spans="1:92" x14ac:dyDescent="0.2">
      <c r="A166" s="86"/>
      <c r="B166" s="86"/>
      <c r="G166" s="108"/>
      <c r="J166" s="126"/>
      <c r="L166" s="79"/>
      <c r="M166" s="79"/>
      <c r="N166" s="79"/>
      <c r="V166" s="79"/>
      <c r="W166" s="79"/>
      <c r="X166" s="79"/>
      <c r="Y166" s="79"/>
      <c r="Z166" s="79"/>
      <c r="AA166" s="79"/>
      <c r="AB166" s="79"/>
      <c r="AC166" s="79"/>
      <c r="AD166" s="79"/>
      <c r="AG166" s="89"/>
      <c r="BI166" s="109"/>
      <c r="BM166" s="109"/>
      <c r="BQ166" s="109"/>
      <c r="BU166" s="90"/>
      <c r="CD166" s="89"/>
      <c r="CF166" s="79"/>
      <c r="CG166" s="79"/>
      <c r="CH166" s="79"/>
      <c r="CI166" s="79"/>
      <c r="CJ166" s="79"/>
      <c r="CK166" s="79"/>
      <c r="CL166" s="79"/>
      <c r="CM166" s="79"/>
      <c r="CN166" s="79"/>
    </row>
    <row r="167" spans="1:92" x14ac:dyDescent="0.2">
      <c r="A167" s="86"/>
      <c r="B167" s="86"/>
      <c r="G167" s="108"/>
      <c r="J167" s="126"/>
      <c r="L167" s="79"/>
      <c r="M167" s="79"/>
      <c r="N167" s="79"/>
      <c r="V167" s="79"/>
      <c r="W167" s="79"/>
      <c r="X167" s="79"/>
      <c r="Y167" s="79"/>
      <c r="Z167" s="79"/>
      <c r="AA167" s="79"/>
      <c r="AB167" s="79"/>
      <c r="AC167" s="79"/>
      <c r="AD167" s="79"/>
      <c r="AG167" s="89"/>
      <c r="BI167" s="109"/>
      <c r="BM167" s="109"/>
      <c r="BQ167" s="109"/>
      <c r="BU167" s="90"/>
      <c r="CD167" s="89"/>
      <c r="CF167" s="79"/>
      <c r="CG167" s="79"/>
      <c r="CH167" s="79"/>
      <c r="CI167" s="79"/>
      <c r="CJ167" s="79"/>
      <c r="CK167" s="79"/>
      <c r="CL167" s="79"/>
      <c r="CM167" s="79"/>
      <c r="CN167" s="79"/>
    </row>
    <row r="168" spans="1:92" x14ac:dyDescent="0.2">
      <c r="A168" s="86"/>
      <c r="B168" s="86"/>
      <c r="G168" s="108"/>
      <c r="J168" s="126"/>
      <c r="L168" s="79"/>
      <c r="M168" s="79"/>
      <c r="N168" s="79"/>
      <c r="V168" s="79"/>
      <c r="W168" s="79"/>
      <c r="X168" s="79"/>
      <c r="Y168" s="79"/>
      <c r="Z168" s="79"/>
      <c r="AA168" s="79"/>
      <c r="AB168" s="79"/>
      <c r="AC168" s="79"/>
      <c r="AD168" s="79"/>
      <c r="AG168" s="89"/>
      <c r="BI168" s="109"/>
      <c r="BM168" s="109"/>
      <c r="BQ168" s="109"/>
      <c r="BU168" s="90"/>
      <c r="CD168" s="89"/>
      <c r="CF168" s="79"/>
      <c r="CG168" s="79"/>
      <c r="CH168" s="79"/>
      <c r="CI168" s="79"/>
      <c r="CJ168" s="79"/>
      <c r="CK168" s="79"/>
      <c r="CL168" s="79"/>
      <c r="CM168" s="79"/>
      <c r="CN168" s="79"/>
    </row>
    <row r="169" spans="1:92" x14ac:dyDescent="0.2">
      <c r="A169" s="86"/>
      <c r="B169" s="86"/>
      <c r="AG169" s="89"/>
      <c r="CD169" s="89"/>
    </row>
    <row r="170" spans="1:92" x14ac:dyDescent="0.2">
      <c r="A170" s="86"/>
      <c r="B170" s="86"/>
      <c r="AG170" s="89"/>
      <c r="CD170" s="89"/>
    </row>
    <row r="171" spans="1:92" x14ac:dyDescent="0.2">
      <c r="A171" s="86"/>
      <c r="B171" s="86"/>
      <c r="AG171" s="89"/>
      <c r="CD171" s="89"/>
    </row>
    <row r="172" spans="1:92" ht="15.75" x14ac:dyDescent="0.25">
      <c r="A172" s="86"/>
      <c r="B172" s="86"/>
      <c r="D172" s="88" t="s">
        <v>268</v>
      </c>
      <c r="AG172" s="89"/>
      <c r="BU172" s="90"/>
      <c r="CD172" s="89"/>
    </row>
    <row r="173" spans="1:92" x14ac:dyDescent="0.2">
      <c r="A173" s="86"/>
      <c r="B173" s="86"/>
      <c r="AG173" s="89"/>
      <c r="BU173" s="90"/>
      <c r="CD173" s="89"/>
    </row>
    <row r="174" spans="1:92" x14ac:dyDescent="0.2">
      <c r="A174" s="86"/>
      <c r="B174" s="86"/>
      <c r="P174" s="838" t="s">
        <v>229</v>
      </c>
      <c r="Q174" s="839"/>
      <c r="R174" s="839"/>
      <c r="S174" s="839"/>
      <c r="T174" s="839"/>
      <c r="AG174" s="89"/>
      <c r="BU174" s="90"/>
      <c r="CD174" s="89"/>
      <c r="CF174" s="91" t="s">
        <v>55</v>
      </c>
    </row>
    <row r="175" spans="1:92" x14ac:dyDescent="0.2">
      <c r="A175" s="86"/>
      <c r="B175" s="86"/>
      <c r="AG175" s="89"/>
      <c r="BU175" s="90"/>
      <c r="CD175" s="89"/>
    </row>
    <row r="176" spans="1:92" x14ac:dyDescent="0.2">
      <c r="A176" s="86"/>
      <c r="B176" s="86"/>
      <c r="D176" s="91" t="s">
        <v>230</v>
      </c>
      <c r="H176" s="91" t="s">
        <v>486</v>
      </c>
      <c r="L176" s="91" t="s">
        <v>1512</v>
      </c>
      <c r="P176" s="91" t="s">
        <v>231</v>
      </c>
      <c r="S176" s="91" t="s">
        <v>232</v>
      </c>
      <c r="V176" s="92" t="s">
        <v>294</v>
      </c>
      <c r="W176" s="92"/>
      <c r="X176" s="92" t="str">
        <f>index_label</f>
        <v>1985 = 1</v>
      </c>
      <c r="Y176" s="93"/>
      <c r="Z176" s="93"/>
      <c r="AA176" s="93"/>
      <c r="AB176" s="93"/>
      <c r="AC176" s="93"/>
      <c r="AD176" s="93"/>
      <c r="AG176" s="89"/>
      <c r="AI176" s="91" t="s">
        <v>233</v>
      </c>
      <c r="AL176" s="91" t="s">
        <v>234</v>
      </c>
      <c r="AP176" s="91" t="s">
        <v>235</v>
      </c>
      <c r="AQ176" s="91"/>
      <c r="AT176" s="6" t="s">
        <v>236</v>
      </c>
      <c r="AU176"/>
      <c r="AV176"/>
      <c r="AW176" s="6" t="s">
        <v>274</v>
      </c>
      <c r="AX176"/>
      <c r="AY176"/>
      <c r="AZ176" s="6" t="s">
        <v>275</v>
      </c>
      <c r="BA176"/>
      <c r="BB176"/>
      <c r="BC176"/>
      <c r="BD176" s="6" t="s">
        <v>238</v>
      </c>
      <c r="BE176"/>
      <c r="BF176"/>
      <c r="BG176"/>
      <c r="BH176" s="6" t="s">
        <v>239</v>
      </c>
      <c r="BI176"/>
      <c r="BJ176"/>
      <c r="BK176"/>
      <c r="BL176" s="6" t="s">
        <v>240</v>
      </c>
      <c r="BM176"/>
      <c r="BN176"/>
      <c r="BO176"/>
      <c r="BP176" s="6" t="s">
        <v>240</v>
      </c>
      <c r="BQ176"/>
      <c r="BR176"/>
      <c r="BU176" s="90"/>
      <c r="BW176" s="91" t="s">
        <v>228</v>
      </c>
      <c r="CD176" s="89"/>
      <c r="CF176" s="92" t="s">
        <v>294</v>
      </c>
      <c r="CG176" s="92"/>
      <c r="CH176" s="92" t="str">
        <f>index_label2</f>
        <v>1996 = 1</v>
      </c>
      <c r="CI176" s="93"/>
      <c r="CJ176" s="93"/>
      <c r="CK176" s="93"/>
      <c r="CL176" s="93"/>
      <c r="CM176" s="93"/>
      <c r="CN176" s="93"/>
    </row>
    <row r="177" spans="1:92" x14ac:dyDescent="0.2">
      <c r="A177" s="121" t="s">
        <v>54</v>
      </c>
      <c r="B177" s="86"/>
      <c r="V177" s="94" t="s">
        <v>241</v>
      </c>
      <c r="W177" s="94" t="s">
        <v>242</v>
      </c>
      <c r="X177" s="94" t="s">
        <v>243</v>
      </c>
      <c r="Y177" s="95" t="s">
        <v>244</v>
      </c>
      <c r="Z177" s="95" t="s">
        <v>245</v>
      </c>
      <c r="AA177" s="95" t="s">
        <v>246</v>
      </c>
      <c r="AB177" s="95" t="s">
        <v>247</v>
      </c>
      <c r="AC177" s="95"/>
      <c r="AD177" s="95" t="s">
        <v>248</v>
      </c>
      <c r="AG177" s="89"/>
      <c r="AP177" s="91" t="s">
        <v>249</v>
      </c>
      <c r="AQ177" s="91"/>
      <c r="AT177"/>
      <c r="AU177"/>
      <c r="AV177"/>
      <c r="AW177"/>
      <c r="AX177"/>
      <c r="AY177"/>
      <c r="AZ177"/>
      <c r="BA177"/>
      <c r="BB177"/>
      <c r="BC177"/>
      <c r="BD177"/>
      <c r="BE177"/>
      <c r="BF177"/>
      <c r="BG177"/>
      <c r="BH177"/>
      <c r="BI177"/>
      <c r="BJ177"/>
      <c r="BK177"/>
      <c r="BL177" t="s">
        <v>250</v>
      </c>
      <c r="BM177"/>
      <c r="BN177"/>
      <c r="BO177"/>
      <c r="BP177" t="s">
        <v>251</v>
      </c>
      <c r="BQ177"/>
      <c r="BR177"/>
      <c r="BU177" s="90"/>
      <c r="CD177" s="89"/>
      <c r="CF177" s="94" t="s">
        <v>241</v>
      </c>
      <c r="CG177" s="94" t="s">
        <v>242</v>
      </c>
      <c r="CH177" s="94" t="s">
        <v>243</v>
      </c>
      <c r="CI177" s="95" t="s">
        <v>244</v>
      </c>
      <c r="CJ177" s="95" t="s">
        <v>245</v>
      </c>
      <c r="CK177" s="95" t="s">
        <v>246</v>
      </c>
      <c r="CL177" s="95" t="s">
        <v>247</v>
      </c>
      <c r="CM177" s="95"/>
      <c r="CN177" s="95" t="s">
        <v>248</v>
      </c>
    </row>
    <row r="178" spans="1:92" ht="76.5" x14ac:dyDescent="0.2">
      <c r="A178" s="125" t="s">
        <v>217</v>
      </c>
      <c r="B178" s="86"/>
      <c r="D178" s="116" t="s">
        <v>138</v>
      </c>
      <c r="E178" s="116" t="s">
        <v>269</v>
      </c>
      <c r="F178" s="96" t="s">
        <v>252</v>
      </c>
      <c r="G178" s="97"/>
      <c r="H178" s="96" t="str">
        <f>D178</f>
        <v>Manufacturing</v>
      </c>
      <c r="I178" s="96" t="str">
        <f>E178</f>
        <v>NonManufac-turing (Ag, Mining, Constr)</v>
      </c>
      <c r="J178" s="96" t="s">
        <v>253</v>
      </c>
      <c r="K178" s="97"/>
      <c r="L178" s="96" t="str">
        <f>D178</f>
        <v>Manufacturing</v>
      </c>
      <c r="M178" s="96" t="str">
        <f>E178</f>
        <v>NonManufac-turing (Ag, Mining, Constr)</v>
      </c>
      <c r="N178" s="96" t="str">
        <f>F178</f>
        <v xml:space="preserve">   Total</v>
      </c>
      <c r="O178" s="97"/>
      <c r="P178" s="96" t="str">
        <f>D178</f>
        <v>Manufacturing</v>
      </c>
      <c r="Q178" s="96" t="str">
        <f>E178</f>
        <v>NonManufac-turing (Ag, Mining, Constr)</v>
      </c>
      <c r="R178" s="98"/>
      <c r="S178" s="96" t="str">
        <f>D178</f>
        <v>Manufacturing</v>
      </c>
      <c r="T178" s="96" t="str">
        <f>E178</f>
        <v>NonManufac-turing (Ag, Mining, Constr)</v>
      </c>
      <c r="U178" s="97"/>
      <c r="V178" s="298" t="s">
        <v>273</v>
      </c>
      <c r="W178" s="299" t="s">
        <v>254</v>
      </c>
      <c r="X178" s="298" t="s">
        <v>271</v>
      </c>
      <c r="Y178" s="227" t="s">
        <v>255</v>
      </c>
      <c r="Z178" s="227" t="s">
        <v>256</v>
      </c>
      <c r="AA178" s="227" t="s">
        <v>257</v>
      </c>
      <c r="AB178" s="100" t="s">
        <v>258</v>
      </c>
      <c r="AC178" s="100"/>
      <c r="AD178" s="100" t="s">
        <v>259</v>
      </c>
      <c r="AG178" s="89"/>
      <c r="AI178" s="96" t="str">
        <f>D178</f>
        <v>Manufacturing</v>
      </c>
      <c r="AJ178" s="96" t="str">
        <f>E178</f>
        <v>NonManufac-turing (Ag, Mining, Constr)</v>
      </c>
      <c r="AL178" s="96" t="str">
        <f>D178</f>
        <v>Manufacturing</v>
      </c>
      <c r="AM178" s="96" t="str">
        <f>E178</f>
        <v>NonManufac-turing (Ag, Mining, Constr)</v>
      </c>
      <c r="AN178" s="96" t="str">
        <f>F178</f>
        <v xml:space="preserve">   Total</v>
      </c>
      <c r="AO178" s="97"/>
      <c r="AP178" s="96" t="str">
        <f>D178</f>
        <v>Manufacturing</v>
      </c>
      <c r="AQ178" s="96" t="str">
        <f>E178</f>
        <v>NonManufac-turing (Ag, Mining, Constr)</v>
      </c>
      <c r="AR178" s="97"/>
      <c r="AS178" s="97"/>
      <c r="AT178" s="127" t="str">
        <f>D178</f>
        <v>Manufacturing</v>
      </c>
      <c r="AU178" s="127" t="str">
        <f>E178</f>
        <v>NonManufac-turing (Ag, Mining, Constr)</v>
      </c>
      <c r="AV178" s="13"/>
      <c r="AW178" s="127" t="str">
        <f>D178</f>
        <v>Manufacturing</v>
      </c>
      <c r="AX178" s="127" t="str">
        <f>E178</f>
        <v>NonManufac-turing (Ag, Mining, Constr)</v>
      </c>
      <c r="AY178" s="13"/>
      <c r="AZ178" s="127" t="str">
        <f>D178</f>
        <v>Manufacturing</v>
      </c>
      <c r="BA178" s="127" t="str">
        <f>E178</f>
        <v>NonManufac-turing (Ag, Mining, Constr)</v>
      </c>
      <c r="BB178" s="13"/>
      <c r="BC178" s="13"/>
      <c r="BD178" s="127" t="str">
        <f>D178</f>
        <v>Manufacturing</v>
      </c>
      <c r="BE178" s="127" t="str">
        <f>E178</f>
        <v>NonManufac-turing (Ag, Mining, Constr)</v>
      </c>
      <c r="BF178" s="13"/>
      <c r="BG178" s="13"/>
      <c r="BH178" s="128" t="s">
        <v>30</v>
      </c>
      <c r="BI178" s="128" t="s">
        <v>28</v>
      </c>
      <c r="BJ178" s="128" t="s">
        <v>28</v>
      </c>
      <c r="BK178"/>
      <c r="BL178" s="128" t="s">
        <v>30</v>
      </c>
      <c r="BM178" s="128" t="s">
        <v>28</v>
      </c>
      <c r="BN178" s="128" t="s">
        <v>28</v>
      </c>
      <c r="BO178"/>
      <c r="BP178" s="128" t="s">
        <v>30</v>
      </c>
      <c r="BQ178" s="128" t="s">
        <v>28</v>
      </c>
      <c r="BR178" s="128" t="s">
        <v>28</v>
      </c>
      <c r="BU178" s="90"/>
      <c r="CD178" s="89"/>
      <c r="CF178" s="118" t="s">
        <v>273</v>
      </c>
      <c r="CG178" s="99" t="s">
        <v>254</v>
      </c>
      <c r="CH178" s="118" t="s">
        <v>271</v>
      </c>
      <c r="CI178" s="100" t="s">
        <v>255</v>
      </c>
      <c r="CJ178" s="100" t="s">
        <v>256</v>
      </c>
      <c r="CK178" s="100" t="s">
        <v>257</v>
      </c>
      <c r="CL178" s="100" t="s">
        <v>258</v>
      </c>
      <c r="CM178" s="100"/>
      <c r="CN178" s="100" t="s">
        <v>259</v>
      </c>
    </row>
    <row r="179" spans="1:92" ht="25.5" x14ac:dyDescent="0.2">
      <c r="A179" s="120" t="s">
        <v>54</v>
      </c>
      <c r="B179" s="86"/>
      <c r="D179" s="101" t="str">
        <f>$A179</f>
        <v>Electricity</v>
      </c>
      <c r="E179" s="101" t="str">
        <f>$A179</f>
        <v>Electricity</v>
      </c>
      <c r="F179" s="101" t="str">
        <f>$A179</f>
        <v>Electricity</v>
      </c>
      <c r="G179" s="97"/>
      <c r="H179" s="101"/>
      <c r="I179" s="101"/>
      <c r="J179" s="101"/>
      <c r="K179" s="97"/>
      <c r="L179" s="101" t="str">
        <f>$A179</f>
        <v>Electricity</v>
      </c>
      <c r="M179" s="101" t="str">
        <f>$A179</f>
        <v>Electricity</v>
      </c>
      <c r="N179" s="101" t="str">
        <f>$A179</f>
        <v>Electricity</v>
      </c>
      <c r="O179" s="97"/>
      <c r="P179" s="101"/>
      <c r="Q179" s="101"/>
      <c r="R179" s="98"/>
      <c r="S179" s="101"/>
      <c r="T179" s="101"/>
      <c r="U179" s="97"/>
      <c r="V179" s="102"/>
      <c r="W179" s="102"/>
      <c r="X179" s="102"/>
      <c r="Y179" s="103"/>
      <c r="Z179" s="103"/>
      <c r="AA179" s="104" t="s">
        <v>260</v>
      </c>
      <c r="AB179" s="105" t="s">
        <v>261</v>
      </c>
      <c r="AC179" s="103"/>
      <c r="AD179" s="105" t="s">
        <v>262</v>
      </c>
      <c r="AG179" s="89"/>
      <c r="AT179"/>
      <c r="AU179"/>
      <c r="AV179"/>
      <c r="AW179"/>
      <c r="AX179"/>
      <c r="AY179"/>
      <c r="AZ179"/>
      <c r="BA179"/>
      <c r="BB179"/>
      <c r="BC179"/>
      <c r="BD179"/>
      <c r="BE179"/>
      <c r="BF179"/>
      <c r="BG179"/>
      <c r="BH179" t="s">
        <v>29</v>
      </c>
      <c r="BI179" t="s">
        <v>29</v>
      </c>
      <c r="BJ179" t="s">
        <v>23</v>
      </c>
      <c r="BK179"/>
      <c r="BL179" t="s">
        <v>29</v>
      </c>
      <c r="BM179" t="s">
        <v>29</v>
      </c>
      <c r="BN179" t="s">
        <v>23</v>
      </c>
      <c r="BO179"/>
      <c r="BP179" t="s">
        <v>29</v>
      </c>
      <c r="BQ179" t="s">
        <v>29</v>
      </c>
      <c r="BR179" t="s">
        <v>23</v>
      </c>
      <c r="BU179" s="90"/>
      <c r="CD179" s="89"/>
      <c r="CF179" s="102"/>
      <c r="CG179" s="102"/>
      <c r="CH179" s="102"/>
      <c r="CI179" s="103"/>
      <c r="CJ179" s="103"/>
      <c r="CK179" s="104" t="s">
        <v>260</v>
      </c>
      <c r="CL179" s="105" t="s">
        <v>261</v>
      </c>
      <c r="CM179" s="103"/>
      <c r="CN179" s="105" t="s">
        <v>262</v>
      </c>
    </row>
    <row r="180" spans="1:92" ht="13.5" thickBot="1" x14ac:dyDescent="0.25">
      <c r="A180" s="120"/>
      <c r="B180" s="86"/>
      <c r="D180" s="101" t="s">
        <v>263</v>
      </c>
      <c r="E180" s="101" t="s">
        <v>264</v>
      </c>
      <c r="F180" s="101"/>
      <c r="G180" s="97"/>
      <c r="H180" s="117" t="s">
        <v>1498</v>
      </c>
      <c r="I180" s="117" t="s">
        <v>1498</v>
      </c>
      <c r="J180" s="117" t="s">
        <v>1498</v>
      </c>
      <c r="K180" s="97"/>
      <c r="L180" s="117" t="s">
        <v>1514</v>
      </c>
      <c r="M180" s="117" t="s">
        <v>1514</v>
      </c>
      <c r="N180" s="117" t="s">
        <v>1514</v>
      </c>
      <c r="O180" s="97"/>
      <c r="P180" s="119" t="str">
        <f>index_label</f>
        <v>1985 = 1</v>
      </c>
      <c r="Q180" s="119" t="str">
        <f>index_label</f>
        <v>1985 = 1</v>
      </c>
      <c r="R180" s="98"/>
      <c r="S180" s="119" t="str">
        <f>index_label</f>
        <v>1985 = 1</v>
      </c>
      <c r="T180" s="119" t="str">
        <f>index_label</f>
        <v>1985 = 1</v>
      </c>
      <c r="U180" s="97"/>
      <c r="V180" s="106"/>
      <c r="W180" s="106"/>
      <c r="X180" s="106"/>
      <c r="Y180" s="107"/>
      <c r="Z180" s="107"/>
      <c r="AA180" s="107"/>
      <c r="AB180" s="107"/>
      <c r="AC180" s="107"/>
      <c r="AD180" s="107"/>
      <c r="AG180" s="89"/>
      <c r="AT180"/>
      <c r="AU180"/>
      <c r="AV180"/>
      <c r="AW180"/>
      <c r="AX180"/>
      <c r="AY180"/>
      <c r="AZ180"/>
      <c r="BA180"/>
      <c r="BB180"/>
      <c r="BC180"/>
      <c r="BD180"/>
      <c r="BE180"/>
      <c r="BF180"/>
      <c r="BG180"/>
      <c r="BH180" s="4"/>
      <c r="BI180" s="4"/>
      <c r="BJ180" s="4"/>
      <c r="BK180"/>
      <c r="BL180" s="4"/>
      <c r="BM180" s="4"/>
      <c r="BN180" s="4"/>
      <c r="BO180"/>
      <c r="BP180" s="4"/>
      <c r="BQ180" s="4"/>
      <c r="BR180" s="4"/>
      <c r="BU180" s="90"/>
      <c r="CD180" s="89"/>
      <c r="CF180" s="106"/>
      <c r="CG180" s="106"/>
      <c r="CH180" s="106"/>
      <c r="CI180" s="107"/>
      <c r="CJ180" s="107"/>
      <c r="CK180" s="107"/>
      <c r="CL180" s="107"/>
      <c r="CM180" s="107"/>
      <c r="CN180" s="107"/>
    </row>
    <row r="181" spans="1:92" hidden="1" x14ac:dyDescent="0.2">
      <c r="A181" s="86" t="str">
        <f>A$179</f>
        <v>Electricity</v>
      </c>
      <c r="B181" s="86">
        <v>1949</v>
      </c>
      <c r="D181" s="108">
        <f>Manufacturing!X258</f>
        <v>0</v>
      </c>
      <c r="E181" s="108" t="e">
        <f>#REF!</f>
        <v>#REF!</v>
      </c>
      <c r="F181" s="108"/>
      <c r="G181" s="108"/>
      <c r="H181" s="126"/>
      <c r="I181" s="126"/>
      <c r="J181" s="126"/>
      <c r="P181" s="109">
        <f>Manufacturing!BZ258</f>
        <v>0.96285965726199363</v>
      </c>
      <c r="Q181" s="109" t="e">
        <f>#REF!</f>
        <v>#REF!</v>
      </c>
      <c r="R181" s="110"/>
      <c r="S181" s="111">
        <f>Manufacturing!CD258</f>
        <v>1.1983686440698886</v>
      </c>
      <c r="T181" s="110">
        <v>1</v>
      </c>
      <c r="V181" s="112">
        <f t="shared" ref="V181:V212" si="343">V10</f>
        <v>0</v>
      </c>
      <c r="W181" s="113">
        <f t="shared" ref="W181:W212" si="344">N181/N$251</f>
        <v>0</v>
      </c>
      <c r="X181" s="112"/>
      <c r="Y181" s="112"/>
      <c r="Z181" s="112"/>
      <c r="AA181" s="112"/>
      <c r="AB181" s="112"/>
      <c r="AC181" s="112"/>
      <c r="AD181" s="112"/>
      <c r="AG181" s="89"/>
      <c r="AI181" s="109" t="e">
        <f t="shared" ref="AI181:AI242" si="345">D181/F181</f>
        <v>#DIV/0!</v>
      </c>
      <c r="AJ181" s="109" t="e">
        <f t="shared" ref="AJ181:AJ242" si="346">E181/F181</f>
        <v>#REF!</v>
      </c>
      <c r="AT181" s="19"/>
      <c r="AU181" s="19"/>
      <c r="AV181" s="19"/>
      <c r="AW181" s="19" t="e">
        <f t="shared" ref="AW181:AW232" si="347">H181/J181</f>
        <v>#DIV/0!</v>
      </c>
      <c r="AX181" s="19" t="e">
        <f t="shared" ref="AX181:AX232" si="348">I181/J181</f>
        <v>#DIV/0!</v>
      </c>
      <c r="AY181" s="19"/>
      <c r="AZ181" s="19"/>
      <c r="BA181" s="19"/>
      <c r="BB181" s="19"/>
      <c r="BC181" s="19"/>
      <c r="BD181" s="19"/>
      <c r="BE181" s="19"/>
      <c r="BF181" s="19"/>
      <c r="BG181" s="19"/>
      <c r="BH181" s="19"/>
      <c r="BI181" s="19">
        <v>1</v>
      </c>
      <c r="BJ181" s="19">
        <f t="shared" ref="BJ181:BJ212" si="349">BI181/BI$251</f>
        <v>0.95472070648477136</v>
      </c>
      <c r="BK181" s="19"/>
      <c r="BL181" s="19"/>
      <c r="BM181" s="19">
        <v>1</v>
      </c>
      <c r="BN181" s="19">
        <f t="shared" ref="BN181:BN212" si="350">BM181/BM$251</f>
        <v>0.90173218070308325</v>
      </c>
      <c r="BO181" s="19"/>
      <c r="BP181" s="19"/>
      <c r="BQ181" s="19">
        <v>1</v>
      </c>
      <c r="BR181" s="19">
        <f t="shared" ref="BR181:BR212" si="351">BQ181/BQ$251</f>
        <v>1.1650186084751668</v>
      </c>
      <c r="BU181" s="90"/>
      <c r="CD181" s="89"/>
      <c r="CF181" s="112">
        <f>V181/V$81</f>
        <v>0</v>
      </c>
      <c r="CG181" s="112">
        <f t="shared" ref="CG181:CG242" si="352">W181/W$81</f>
        <v>0</v>
      </c>
      <c r="CH181" s="112">
        <f t="shared" ref="CH181:CH242" si="353">X181/X$81</f>
        <v>0</v>
      </c>
      <c r="CI181" s="112"/>
      <c r="CJ181" s="112"/>
      <c r="CK181" s="112"/>
      <c r="CL181" s="112"/>
      <c r="CM181" s="112"/>
      <c r="CN181" s="112"/>
    </row>
    <row r="182" spans="1:92" hidden="1" x14ac:dyDescent="0.2">
      <c r="A182" s="86" t="str">
        <f t="shared" ref="A182:A245" si="354">A$179</f>
        <v>Electricity</v>
      </c>
      <c r="B182" s="86">
        <f t="shared" ref="B182:B245" si="355">B181+1</f>
        <v>1950</v>
      </c>
      <c r="D182" s="108">
        <f>Manufacturing!X259</f>
        <v>0</v>
      </c>
      <c r="E182" s="108" t="e">
        <f>#REF!</f>
        <v>#REF!</v>
      </c>
      <c r="F182" s="108"/>
      <c r="G182" s="108"/>
      <c r="H182" s="126"/>
      <c r="I182" s="126"/>
      <c r="J182" s="126"/>
      <c r="P182" s="109">
        <f>Manufacturing!BZ259</f>
        <v>0.96285965726199363</v>
      </c>
      <c r="Q182" s="109" t="e">
        <f>#REF!</f>
        <v>#REF!</v>
      </c>
      <c r="R182" s="109"/>
      <c r="S182" s="111">
        <f>Manufacturing!CD259</f>
        <v>1.1983686440698886</v>
      </c>
      <c r="T182" s="110">
        <v>1</v>
      </c>
      <c r="V182" s="112">
        <f t="shared" si="343"/>
        <v>0</v>
      </c>
      <c r="W182" s="113">
        <f t="shared" si="344"/>
        <v>0</v>
      </c>
      <c r="X182" s="112"/>
      <c r="Y182" s="112"/>
      <c r="Z182" s="112"/>
      <c r="AA182" s="112"/>
      <c r="AB182" s="112"/>
      <c r="AC182" s="112"/>
      <c r="AD182" s="112"/>
      <c r="AG182" s="89"/>
      <c r="AI182" s="109" t="e">
        <f t="shared" si="345"/>
        <v>#DIV/0!</v>
      </c>
      <c r="AJ182" s="109" t="e">
        <f t="shared" si="346"/>
        <v>#REF!</v>
      </c>
      <c r="AL182" s="109" t="e">
        <f t="shared" ref="AL182:AL242" si="356">(AI182-AI181)/LN(AI182/AI181)</f>
        <v>#DIV/0!</v>
      </c>
      <c r="AM182" s="109" t="e">
        <f t="shared" ref="AM182:AM242" si="357">(AJ182-AJ181)/LN(AJ182/AJ181)</f>
        <v>#REF!</v>
      </c>
      <c r="AN182" s="109" t="e">
        <f t="shared" ref="AN182:AN242" si="358">AL182+AM182</f>
        <v>#DIV/0!</v>
      </c>
      <c r="AO182" s="109"/>
      <c r="AP182" s="109" t="e">
        <f t="shared" ref="AP182:AP242" si="359">AL182/AN182</f>
        <v>#DIV/0!</v>
      </c>
      <c r="AQ182" s="109" t="e">
        <f t="shared" ref="AQ182:AQ242" si="360">AM182/AN182</f>
        <v>#REF!</v>
      </c>
      <c r="AT182" s="19">
        <f t="shared" ref="AT182:AT201" si="361">LN(P182/P181)</f>
        <v>0</v>
      </c>
      <c r="AU182" s="19" t="e">
        <f t="shared" ref="AU182:AU201" si="362">LN(Q182/Q181)</f>
        <v>#REF!</v>
      </c>
      <c r="AV182" s="19"/>
      <c r="AW182" s="19" t="e">
        <f t="shared" si="347"/>
        <v>#DIV/0!</v>
      </c>
      <c r="AX182" s="19" t="e">
        <f t="shared" si="348"/>
        <v>#DIV/0!</v>
      </c>
      <c r="AY182" s="19"/>
      <c r="AZ182" s="19" t="e">
        <f t="shared" ref="AZ182:AZ238" si="363">LN(AW182/AW181)</f>
        <v>#DIV/0!</v>
      </c>
      <c r="BA182" s="19" t="e">
        <f t="shared" ref="BA182:BA238" si="364">LN(AX182/AX181)</f>
        <v>#DIV/0!</v>
      </c>
      <c r="BB182" s="19"/>
      <c r="BC182" s="19"/>
      <c r="BD182" s="19">
        <f t="shared" ref="BD182:BD201" si="365">LN(S182/S181)</f>
        <v>0</v>
      </c>
      <c r="BE182" s="19">
        <f t="shared" ref="BE182:BE201" si="366">LN(T182/T181)</f>
        <v>0</v>
      </c>
      <c r="BF182" s="19"/>
      <c r="BG182" s="19"/>
      <c r="BH182" s="19" t="e">
        <f t="shared" ref="BH182:BH238" si="367">EXP(SUMPRODUCT($AP182:$AQ182,AT182:AU182))</f>
        <v>#DIV/0!</v>
      </c>
      <c r="BI182" s="19">
        <f t="shared" ref="BI182:BI238" si="368">IF(ISERR(BH182),BI181,BH182*BI181)</f>
        <v>1</v>
      </c>
      <c r="BJ182" s="19">
        <f t="shared" si="349"/>
        <v>0.95472070648477136</v>
      </c>
      <c r="BK182" s="19"/>
      <c r="BL182" s="19" t="e">
        <f t="shared" ref="BL182:BL238" si="369">EXP(SUMPRODUCT($AP182:$AQ182,AZ182:BA182))</f>
        <v>#DIV/0!</v>
      </c>
      <c r="BM182" s="19">
        <f t="shared" ref="BM182:BM238" si="370">IF(ISERR(BL182),BM181,BL182*BM181)</f>
        <v>1</v>
      </c>
      <c r="BN182" s="19">
        <f t="shared" si="350"/>
        <v>0.90173218070308325</v>
      </c>
      <c r="BO182" s="19"/>
      <c r="BP182" s="19" t="e">
        <f>EXP(SUMPRODUCT($AP182:$AQ182,BD182:BE182))</f>
        <v>#DIV/0!</v>
      </c>
      <c r="BQ182" s="19">
        <f t="shared" ref="BQ182:BQ238" si="371">IF(ISERR(BP182),BQ181,BP182*BQ181)</f>
        <v>1</v>
      </c>
      <c r="BR182" s="19">
        <f t="shared" si="351"/>
        <v>1.1650186084751668</v>
      </c>
      <c r="BU182" s="90"/>
      <c r="CD182" s="89"/>
      <c r="CF182" s="112">
        <f t="shared" ref="CF182:CF242" si="372">V182/V$81</f>
        <v>0</v>
      </c>
      <c r="CG182" s="112">
        <f t="shared" si="352"/>
        <v>0</v>
      </c>
      <c r="CH182" s="112">
        <f t="shared" si="353"/>
        <v>0</v>
      </c>
      <c r="CI182" s="112"/>
      <c r="CJ182" s="112"/>
      <c r="CK182" s="112"/>
      <c r="CL182" s="112"/>
      <c r="CM182" s="112"/>
      <c r="CN182" s="112"/>
    </row>
    <row r="183" spans="1:92" hidden="1" x14ac:dyDescent="0.2">
      <c r="A183" s="86" t="str">
        <f t="shared" si="354"/>
        <v>Electricity</v>
      </c>
      <c r="B183" s="86">
        <f t="shared" si="355"/>
        <v>1951</v>
      </c>
      <c r="D183" s="108">
        <f>Manufacturing!X260</f>
        <v>0</v>
      </c>
      <c r="E183" s="108" t="e">
        <f>#REF!</f>
        <v>#REF!</v>
      </c>
      <c r="F183" s="108"/>
      <c r="G183" s="108"/>
      <c r="H183" s="126"/>
      <c r="I183" s="126"/>
      <c r="J183" s="126"/>
      <c r="P183" s="109">
        <f>Manufacturing!BZ260</f>
        <v>0.96285965726199363</v>
      </c>
      <c r="Q183" s="109" t="e">
        <f>#REF!</f>
        <v>#REF!</v>
      </c>
      <c r="R183" s="109"/>
      <c r="S183" s="110">
        <f>Manufacturing!CD260</f>
        <v>1.1983686440698886</v>
      </c>
      <c r="T183" s="110">
        <v>1</v>
      </c>
      <c r="V183" s="112">
        <f t="shared" si="343"/>
        <v>0</v>
      </c>
      <c r="W183" s="113">
        <f t="shared" si="344"/>
        <v>0</v>
      </c>
      <c r="X183" s="112"/>
      <c r="Y183" s="112"/>
      <c r="Z183" s="112"/>
      <c r="AA183" s="112"/>
      <c r="AB183" s="112"/>
      <c r="AC183" s="112"/>
      <c r="AD183" s="112"/>
      <c r="AG183" s="89"/>
      <c r="AI183" s="109" t="e">
        <f t="shared" si="345"/>
        <v>#DIV/0!</v>
      </c>
      <c r="AJ183" s="109" t="e">
        <f t="shared" si="346"/>
        <v>#REF!</v>
      </c>
      <c r="AL183" s="109" t="e">
        <f t="shared" si="356"/>
        <v>#DIV/0!</v>
      </c>
      <c r="AM183" s="109" t="e">
        <f t="shared" si="357"/>
        <v>#REF!</v>
      </c>
      <c r="AN183" s="109" t="e">
        <f t="shared" si="358"/>
        <v>#DIV/0!</v>
      </c>
      <c r="AO183" s="109"/>
      <c r="AP183" s="109" t="e">
        <f t="shared" si="359"/>
        <v>#DIV/0!</v>
      </c>
      <c r="AQ183" s="109" t="e">
        <f t="shared" si="360"/>
        <v>#REF!</v>
      </c>
      <c r="AT183" s="19">
        <f t="shared" si="361"/>
        <v>0</v>
      </c>
      <c r="AU183" s="19" t="e">
        <f t="shared" si="362"/>
        <v>#REF!</v>
      </c>
      <c r="AV183" s="19"/>
      <c r="AW183" s="19" t="e">
        <f t="shared" si="347"/>
        <v>#DIV/0!</v>
      </c>
      <c r="AX183" s="19" t="e">
        <f t="shared" si="348"/>
        <v>#DIV/0!</v>
      </c>
      <c r="AY183" s="19"/>
      <c r="AZ183" s="19" t="e">
        <f t="shared" si="363"/>
        <v>#DIV/0!</v>
      </c>
      <c r="BA183" s="19" t="e">
        <f t="shared" si="364"/>
        <v>#DIV/0!</v>
      </c>
      <c r="BB183" s="19"/>
      <c r="BC183" s="19"/>
      <c r="BD183" s="19">
        <f t="shared" si="365"/>
        <v>0</v>
      </c>
      <c r="BE183" s="19">
        <f t="shared" si="366"/>
        <v>0</v>
      </c>
      <c r="BF183" s="19"/>
      <c r="BG183" s="19"/>
      <c r="BH183" s="19" t="e">
        <f t="shared" si="367"/>
        <v>#DIV/0!</v>
      </c>
      <c r="BI183" s="19">
        <f t="shared" si="368"/>
        <v>1</v>
      </c>
      <c r="BJ183" s="19">
        <f t="shared" si="349"/>
        <v>0.95472070648477136</v>
      </c>
      <c r="BK183" s="19"/>
      <c r="BL183" s="19" t="e">
        <f t="shared" si="369"/>
        <v>#DIV/0!</v>
      </c>
      <c r="BM183" s="19">
        <f t="shared" si="370"/>
        <v>1</v>
      </c>
      <c r="BN183" s="19">
        <f t="shared" si="350"/>
        <v>0.90173218070308325</v>
      </c>
      <c r="BO183" s="19"/>
      <c r="BP183" s="19" t="e">
        <f t="shared" ref="BP183:BP238" si="373">EXP(SUMPRODUCT($AP183:$AQ183,BD183:BE183))</f>
        <v>#DIV/0!</v>
      </c>
      <c r="BQ183" s="19">
        <f t="shared" si="371"/>
        <v>1</v>
      </c>
      <c r="BR183" s="19">
        <f t="shared" si="351"/>
        <v>1.1650186084751668</v>
      </c>
      <c r="BU183" s="90"/>
      <c r="CD183" s="89"/>
      <c r="CF183" s="112">
        <f t="shared" si="372"/>
        <v>0</v>
      </c>
      <c r="CG183" s="112">
        <f t="shared" si="352"/>
        <v>0</v>
      </c>
      <c r="CH183" s="112">
        <f t="shared" si="353"/>
        <v>0</v>
      </c>
      <c r="CI183" s="112"/>
      <c r="CJ183" s="112"/>
      <c r="CK183" s="112"/>
      <c r="CL183" s="112"/>
      <c r="CM183" s="112"/>
      <c r="CN183" s="112"/>
    </row>
    <row r="184" spans="1:92" hidden="1" x14ac:dyDescent="0.2">
      <c r="A184" s="86" t="str">
        <f t="shared" si="354"/>
        <v>Electricity</v>
      </c>
      <c r="B184" s="86">
        <f t="shared" si="355"/>
        <v>1952</v>
      </c>
      <c r="D184" s="108">
        <f>Manufacturing!X261</f>
        <v>0</v>
      </c>
      <c r="E184" s="108" t="e">
        <f>#REF!</f>
        <v>#REF!</v>
      </c>
      <c r="F184" s="108"/>
      <c r="G184" s="108"/>
      <c r="H184" s="126"/>
      <c r="I184" s="126"/>
      <c r="J184" s="126"/>
      <c r="P184" s="109">
        <f>Manufacturing!BZ261</f>
        <v>0.96285965726199363</v>
      </c>
      <c r="Q184" s="109" t="e">
        <f>#REF!</f>
        <v>#REF!</v>
      </c>
      <c r="R184" s="109"/>
      <c r="S184" s="109">
        <f>Manufacturing!CD261</f>
        <v>1.1983686440698886</v>
      </c>
      <c r="T184" s="110">
        <v>1</v>
      </c>
      <c r="V184" s="112">
        <f t="shared" si="343"/>
        <v>0</v>
      </c>
      <c r="W184" s="113">
        <f t="shared" si="344"/>
        <v>0</v>
      </c>
      <c r="X184" s="112"/>
      <c r="Y184" s="112"/>
      <c r="Z184" s="112"/>
      <c r="AA184" s="112"/>
      <c r="AB184" s="112"/>
      <c r="AC184" s="112"/>
      <c r="AD184" s="112"/>
      <c r="AG184" s="89"/>
      <c r="AI184" s="109" t="e">
        <f t="shared" si="345"/>
        <v>#DIV/0!</v>
      </c>
      <c r="AJ184" s="109" t="e">
        <f t="shared" si="346"/>
        <v>#REF!</v>
      </c>
      <c r="AL184" s="109" t="e">
        <f t="shared" si="356"/>
        <v>#DIV/0!</v>
      </c>
      <c r="AM184" s="109" t="e">
        <f t="shared" si="357"/>
        <v>#REF!</v>
      </c>
      <c r="AN184" s="109" t="e">
        <f t="shared" si="358"/>
        <v>#DIV/0!</v>
      </c>
      <c r="AO184" s="109"/>
      <c r="AP184" s="109" t="e">
        <f t="shared" si="359"/>
        <v>#DIV/0!</v>
      </c>
      <c r="AQ184" s="109" t="e">
        <f t="shared" si="360"/>
        <v>#REF!</v>
      </c>
      <c r="AT184" s="19">
        <f t="shared" si="361"/>
        <v>0</v>
      </c>
      <c r="AU184" s="19" t="e">
        <f t="shared" si="362"/>
        <v>#REF!</v>
      </c>
      <c r="AV184" s="19"/>
      <c r="AW184" s="19" t="e">
        <f t="shared" si="347"/>
        <v>#DIV/0!</v>
      </c>
      <c r="AX184" s="19" t="e">
        <f t="shared" si="348"/>
        <v>#DIV/0!</v>
      </c>
      <c r="AY184" s="19"/>
      <c r="AZ184" s="19" t="e">
        <f t="shared" si="363"/>
        <v>#DIV/0!</v>
      </c>
      <c r="BA184" s="19" t="e">
        <f t="shared" si="364"/>
        <v>#DIV/0!</v>
      </c>
      <c r="BB184" s="19"/>
      <c r="BC184" s="19"/>
      <c r="BD184" s="19">
        <f t="shared" si="365"/>
        <v>0</v>
      </c>
      <c r="BE184" s="19">
        <f t="shared" si="366"/>
        <v>0</v>
      </c>
      <c r="BF184" s="19"/>
      <c r="BG184" s="19"/>
      <c r="BH184" s="19" t="e">
        <f t="shared" si="367"/>
        <v>#DIV/0!</v>
      </c>
      <c r="BI184" s="19">
        <f t="shared" si="368"/>
        <v>1</v>
      </c>
      <c r="BJ184" s="19">
        <f t="shared" si="349"/>
        <v>0.95472070648477136</v>
      </c>
      <c r="BK184" s="19"/>
      <c r="BL184" s="19" t="e">
        <f t="shared" si="369"/>
        <v>#DIV/0!</v>
      </c>
      <c r="BM184" s="19">
        <f t="shared" si="370"/>
        <v>1</v>
      </c>
      <c r="BN184" s="19">
        <f t="shared" si="350"/>
        <v>0.90173218070308325</v>
      </c>
      <c r="BO184" s="19"/>
      <c r="BP184" s="19" t="e">
        <f t="shared" si="373"/>
        <v>#DIV/0!</v>
      </c>
      <c r="BQ184" s="19">
        <f t="shared" si="371"/>
        <v>1</v>
      </c>
      <c r="BR184" s="19">
        <f t="shared" si="351"/>
        <v>1.1650186084751668</v>
      </c>
      <c r="BU184" s="90"/>
      <c r="CD184" s="89"/>
      <c r="CF184" s="112">
        <f t="shared" si="372"/>
        <v>0</v>
      </c>
      <c r="CG184" s="112">
        <f t="shared" si="352"/>
        <v>0</v>
      </c>
      <c r="CH184" s="112">
        <f t="shared" si="353"/>
        <v>0</v>
      </c>
      <c r="CI184" s="112"/>
      <c r="CJ184" s="112"/>
      <c r="CK184" s="112"/>
      <c r="CL184" s="112"/>
      <c r="CM184" s="112"/>
      <c r="CN184" s="112"/>
    </row>
    <row r="185" spans="1:92" hidden="1" x14ac:dyDescent="0.2">
      <c r="A185" s="86" t="str">
        <f t="shared" si="354"/>
        <v>Electricity</v>
      </c>
      <c r="B185" s="86">
        <f t="shared" si="355"/>
        <v>1953</v>
      </c>
      <c r="D185" s="108">
        <f>Manufacturing!X262</f>
        <v>0</v>
      </c>
      <c r="E185" s="108" t="e">
        <f>#REF!</f>
        <v>#REF!</v>
      </c>
      <c r="F185" s="108"/>
      <c r="G185" s="108"/>
      <c r="H185" s="126"/>
      <c r="I185" s="126"/>
      <c r="J185" s="126"/>
      <c r="P185" s="109">
        <f>Manufacturing!BZ262</f>
        <v>0.96285965726199363</v>
      </c>
      <c r="Q185" s="109" t="e">
        <f>#REF!</f>
        <v>#REF!</v>
      </c>
      <c r="R185" s="109"/>
      <c r="S185" s="109">
        <f>Manufacturing!CD262</f>
        <v>1.1983686440698886</v>
      </c>
      <c r="T185" s="110">
        <v>1</v>
      </c>
      <c r="V185" s="112">
        <f t="shared" si="343"/>
        <v>0</v>
      </c>
      <c r="W185" s="113">
        <f t="shared" si="344"/>
        <v>0</v>
      </c>
      <c r="X185" s="112"/>
      <c r="Y185" s="112"/>
      <c r="Z185" s="112"/>
      <c r="AA185" s="112"/>
      <c r="AB185" s="112"/>
      <c r="AC185" s="112"/>
      <c r="AD185" s="112"/>
      <c r="AG185" s="89"/>
      <c r="AI185" s="109" t="e">
        <f t="shared" si="345"/>
        <v>#DIV/0!</v>
      </c>
      <c r="AJ185" s="109" t="e">
        <f t="shared" si="346"/>
        <v>#REF!</v>
      </c>
      <c r="AL185" s="109" t="e">
        <f t="shared" si="356"/>
        <v>#DIV/0!</v>
      </c>
      <c r="AM185" s="109" t="e">
        <f t="shared" si="357"/>
        <v>#REF!</v>
      </c>
      <c r="AN185" s="109" t="e">
        <f t="shared" si="358"/>
        <v>#DIV/0!</v>
      </c>
      <c r="AO185" s="109"/>
      <c r="AP185" s="109" t="e">
        <f t="shared" si="359"/>
        <v>#DIV/0!</v>
      </c>
      <c r="AQ185" s="109" t="e">
        <f t="shared" si="360"/>
        <v>#REF!</v>
      </c>
      <c r="AT185" s="19">
        <f t="shared" si="361"/>
        <v>0</v>
      </c>
      <c r="AU185" s="19" t="e">
        <f t="shared" si="362"/>
        <v>#REF!</v>
      </c>
      <c r="AV185" s="19"/>
      <c r="AW185" s="19" t="e">
        <f t="shared" si="347"/>
        <v>#DIV/0!</v>
      </c>
      <c r="AX185" s="19" t="e">
        <f t="shared" si="348"/>
        <v>#DIV/0!</v>
      </c>
      <c r="AY185" s="19"/>
      <c r="AZ185" s="19" t="e">
        <f t="shared" si="363"/>
        <v>#DIV/0!</v>
      </c>
      <c r="BA185" s="19" t="e">
        <f t="shared" si="364"/>
        <v>#DIV/0!</v>
      </c>
      <c r="BB185" s="19"/>
      <c r="BC185" s="19"/>
      <c r="BD185" s="19">
        <f t="shared" si="365"/>
        <v>0</v>
      </c>
      <c r="BE185" s="19">
        <f t="shared" si="366"/>
        <v>0</v>
      </c>
      <c r="BF185" s="19"/>
      <c r="BG185" s="19"/>
      <c r="BH185" s="19" t="e">
        <f t="shared" si="367"/>
        <v>#DIV/0!</v>
      </c>
      <c r="BI185" s="19">
        <f t="shared" si="368"/>
        <v>1</v>
      </c>
      <c r="BJ185" s="19">
        <f t="shared" si="349"/>
        <v>0.95472070648477136</v>
      </c>
      <c r="BK185" s="19"/>
      <c r="BL185" s="19" t="e">
        <f t="shared" si="369"/>
        <v>#DIV/0!</v>
      </c>
      <c r="BM185" s="19">
        <f t="shared" si="370"/>
        <v>1</v>
      </c>
      <c r="BN185" s="19">
        <f t="shared" si="350"/>
        <v>0.90173218070308325</v>
      </c>
      <c r="BO185" s="19"/>
      <c r="BP185" s="19" t="e">
        <f t="shared" si="373"/>
        <v>#DIV/0!</v>
      </c>
      <c r="BQ185" s="19">
        <f t="shared" si="371"/>
        <v>1</v>
      </c>
      <c r="BR185" s="19">
        <f t="shared" si="351"/>
        <v>1.1650186084751668</v>
      </c>
      <c r="BU185" s="90"/>
      <c r="CD185" s="89"/>
      <c r="CF185" s="112">
        <f t="shared" si="372"/>
        <v>0</v>
      </c>
      <c r="CG185" s="112">
        <f t="shared" si="352"/>
        <v>0</v>
      </c>
      <c r="CH185" s="112">
        <f t="shared" si="353"/>
        <v>0</v>
      </c>
      <c r="CI185" s="112"/>
      <c r="CJ185" s="112"/>
      <c r="CK185" s="112"/>
      <c r="CL185" s="112"/>
      <c r="CM185" s="112"/>
      <c r="CN185" s="112"/>
    </row>
    <row r="186" spans="1:92" hidden="1" x14ac:dyDescent="0.2">
      <c r="A186" s="86" t="str">
        <f t="shared" si="354"/>
        <v>Electricity</v>
      </c>
      <c r="B186" s="86">
        <f t="shared" si="355"/>
        <v>1954</v>
      </c>
      <c r="D186" s="108">
        <f>Manufacturing!X263</f>
        <v>0</v>
      </c>
      <c r="E186" s="108" t="e">
        <f>#REF!</f>
        <v>#REF!</v>
      </c>
      <c r="F186" s="108"/>
      <c r="G186" s="108"/>
      <c r="H186" s="126"/>
      <c r="I186" s="126"/>
      <c r="J186" s="126"/>
      <c r="P186" s="109">
        <f>Manufacturing!BZ263</f>
        <v>0.96285965726199363</v>
      </c>
      <c r="Q186" s="109" t="e">
        <f>#REF!</f>
        <v>#REF!</v>
      </c>
      <c r="R186" s="109"/>
      <c r="S186" s="109">
        <f>Manufacturing!CD263</f>
        <v>1.1983686440698886</v>
      </c>
      <c r="T186" s="110">
        <v>1</v>
      </c>
      <c r="V186" s="112">
        <f t="shared" si="343"/>
        <v>0</v>
      </c>
      <c r="W186" s="113">
        <f t="shared" si="344"/>
        <v>0</v>
      </c>
      <c r="X186" s="112"/>
      <c r="Y186" s="112"/>
      <c r="Z186" s="112"/>
      <c r="AA186" s="112"/>
      <c r="AB186" s="112"/>
      <c r="AC186" s="112"/>
      <c r="AD186" s="112"/>
      <c r="AG186" s="89"/>
      <c r="AI186" s="109" t="e">
        <f t="shared" si="345"/>
        <v>#DIV/0!</v>
      </c>
      <c r="AJ186" s="109" t="e">
        <f t="shared" si="346"/>
        <v>#REF!</v>
      </c>
      <c r="AL186" s="109" t="e">
        <f t="shared" si="356"/>
        <v>#DIV/0!</v>
      </c>
      <c r="AM186" s="109" t="e">
        <f t="shared" si="357"/>
        <v>#REF!</v>
      </c>
      <c r="AN186" s="109" t="e">
        <f t="shared" si="358"/>
        <v>#DIV/0!</v>
      </c>
      <c r="AO186" s="109"/>
      <c r="AP186" s="109" t="e">
        <f t="shared" si="359"/>
        <v>#DIV/0!</v>
      </c>
      <c r="AQ186" s="109" t="e">
        <f t="shared" si="360"/>
        <v>#REF!</v>
      </c>
      <c r="AT186" s="19">
        <f t="shared" si="361"/>
        <v>0</v>
      </c>
      <c r="AU186" s="19" t="e">
        <f t="shared" si="362"/>
        <v>#REF!</v>
      </c>
      <c r="AV186" s="19"/>
      <c r="AW186" s="19" t="e">
        <f t="shared" si="347"/>
        <v>#DIV/0!</v>
      </c>
      <c r="AX186" s="19" t="e">
        <f t="shared" si="348"/>
        <v>#DIV/0!</v>
      </c>
      <c r="AY186" s="19"/>
      <c r="AZ186" s="19" t="e">
        <f t="shared" si="363"/>
        <v>#DIV/0!</v>
      </c>
      <c r="BA186" s="19" t="e">
        <f t="shared" si="364"/>
        <v>#DIV/0!</v>
      </c>
      <c r="BB186" s="19"/>
      <c r="BC186" s="19"/>
      <c r="BD186" s="19">
        <f t="shared" si="365"/>
        <v>0</v>
      </c>
      <c r="BE186" s="19">
        <f t="shared" si="366"/>
        <v>0</v>
      </c>
      <c r="BF186" s="19"/>
      <c r="BG186" s="19"/>
      <c r="BH186" s="19" t="e">
        <f t="shared" si="367"/>
        <v>#DIV/0!</v>
      </c>
      <c r="BI186" s="19">
        <f t="shared" si="368"/>
        <v>1</v>
      </c>
      <c r="BJ186" s="19">
        <f t="shared" si="349"/>
        <v>0.95472070648477136</v>
      </c>
      <c r="BK186" s="19"/>
      <c r="BL186" s="19" t="e">
        <f t="shared" si="369"/>
        <v>#DIV/0!</v>
      </c>
      <c r="BM186" s="19">
        <f t="shared" si="370"/>
        <v>1</v>
      </c>
      <c r="BN186" s="19">
        <f t="shared" si="350"/>
        <v>0.90173218070308325</v>
      </c>
      <c r="BO186" s="19"/>
      <c r="BP186" s="19" t="e">
        <f t="shared" si="373"/>
        <v>#DIV/0!</v>
      </c>
      <c r="BQ186" s="19">
        <f t="shared" si="371"/>
        <v>1</v>
      </c>
      <c r="BR186" s="19">
        <f t="shared" si="351"/>
        <v>1.1650186084751668</v>
      </c>
      <c r="BU186" s="90"/>
      <c r="CD186" s="89"/>
      <c r="CF186" s="112">
        <f t="shared" si="372"/>
        <v>0</v>
      </c>
      <c r="CG186" s="112">
        <f t="shared" si="352"/>
        <v>0</v>
      </c>
      <c r="CH186" s="112">
        <f t="shared" si="353"/>
        <v>0</v>
      </c>
      <c r="CI186" s="112"/>
      <c r="CJ186" s="112"/>
      <c r="CK186" s="112"/>
      <c r="CL186" s="112"/>
      <c r="CM186" s="112"/>
      <c r="CN186" s="112"/>
    </row>
    <row r="187" spans="1:92" hidden="1" x14ac:dyDescent="0.2">
      <c r="A187" s="86" t="str">
        <f t="shared" si="354"/>
        <v>Electricity</v>
      </c>
      <c r="B187" s="86">
        <f t="shared" si="355"/>
        <v>1955</v>
      </c>
      <c r="D187" s="108">
        <f>Manufacturing!X264</f>
        <v>0</v>
      </c>
      <c r="E187" s="108" t="e">
        <f>#REF!</f>
        <v>#REF!</v>
      </c>
      <c r="F187" s="108"/>
      <c r="G187" s="108"/>
      <c r="H187" s="126"/>
      <c r="I187" s="126"/>
      <c r="J187" s="126"/>
      <c r="P187" s="109">
        <f>Manufacturing!BZ264</f>
        <v>0.96285965726199363</v>
      </c>
      <c r="Q187" s="109" t="e">
        <f>#REF!</f>
        <v>#REF!</v>
      </c>
      <c r="R187" s="109"/>
      <c r="S187" s="109">
        <f>Manufacturing!CD264</f>
        <v>1.1983686440698886</v>
      </c>
      <c r="T187" s="110">
        <v>1</v>
      </c>
      <c r="V187" s="112">
        <f t="shared" si="343"/>
        <v>0</v>
      </c>
      <c r="W187" s="113">
        <f t="shared" si="344"/>
        <v>0</v>
      </c>
      <c r="X187" s="112"/>
      <c r="Y187" s="112"/>
      <c r="Z187" s="112"/>
      <c r="AA187" s="112"/>
      <c r="AB187" s="112"/>
      <c r="AC187" s="112"/>
      <c r="AD187" s="112"/>
      <c r="AG187" s="89"/>
      <c r="AI187" s="109" t="e">
        <f t="shared" si="345"/>
        <v>#DIV/0!</v>
      </c>
      <c r="AJ187" s="109" t="e">
        <f t="shared" si="346"/>
        <v>#REF!</v>
      </c>
      <c r="AL187" s="109" t="e">
        <f t="shared" si="356"/>
        <v>#DIV/0!</v>
      </c>
      <c r="AM187" s="109" t="e">
        <f t="shared" si="357"/>
        <v>#REF!</v>
      </c>
      <c r="AN187" s="109" t="e">
        <f t="shared" si="358"/>
        <v>#DIV/0!</v>
      </c>
      <c r="AO187" s="109"/>
      <c r="AP187" s="109" t="e">
        <f t="shared" si="359"/>
        <v>#DIV/0!</v>
      </c>
      <c r="AQ187" s="109" t="e">
        <f t="shared" si="360"/>
        <v>#REF!</v>
      </c>
      <c r="AT187" s="19">
        <f t="shared" si="361"/>
        <v>0</v>
      </c>
      <c r="AU187" s="19" t="e">
        <f t="shared" si="362"/>
        <v>#REF!</v>
      </c>
      <c r="AV187" s="19"/>
      <c r="AW187" s="19" t="e">
        <f t="shared" si="347"/>
        <v>#DIV/0!</v>
      </c>
      <c r="AX187" s="19" t="e">
        <f t="shared" si="348"/>
        <v>#DIV/0!</v>
      </c>
      <c r="AY187" s="19"/>
      <c r="AZ187" s="19" t="e">
        <f t="shared" si="363"/>
        <v>#DIV/0!</v>
      </c>
      <c r="BA187" s="19" t="e">
        <f t="shared" si="364"/>
        <v>#DIV/0!</v>
      </c>
      <c r="BB187" s="19"/>
      <c r="BC187" s="19"/>
      <c r="BD187" s="19">
        <f t="shared" si="365"/>
        <v>0</v>
      </c>
      <c r="BE187" s="19">
        <f t="shared" si="366"/>
        <v>0</v>
      </c>
      <c r="BF187" s="19"/>
      <c r="BG187" s="19"/>
      <c r="BH187" s="19" t="e">
        <f t="shared" si="367"/>
        <v>#DIV/0!</v>
      </c>
      <c r="BI187" s="19">
        <f t="shared" si="368"/>
        <v>1</v>
      </c>
      <c r="BJ187" s="19">
        <f t="shared" si="349"/>
        <v>0.95472070648477136</v>
      </c>
      <c r="BK187" s="19"/>
      <c r="BL187" s="19" t="e">
        <f t="shared" si="369"/>
        <v>#DIV/0!</v>
      </c>
      <c r="BM187" s="19">
        <f t="shared" si="370"/>
        <v>1</v>
      </c>
      <c r="BN187" s="19">
        <f t="shared" si="350"/>
        <v>0.90173218070308325</v>
      </c>
      <c r="BO187" s="19"/>
      <c r="BP187" s="19" t="e">
        <f t="shared" si="373"/>
        <v>#DIV/0!</v>
      </c>
      <c r="BQ187" s="19">
        <f t="shared" si="371"/>
        <v>1</v>
      </c>
      <c r="BR187" s="19">
        <f t="shared" si="351"/>
        <v>1.1650186084751668</v>
      </c>
      <c r="BU187" s="90"/>
      <c r="CD187" s="89"/>
      <c r="CF187" s="112">
        <f t="shared" si="372"/>
        <v>0</v>
      </c>
      <c r="CG187" s="112">
        <f t="shared" si="352"/>
        <v>0</v>
      </c>
      <c r="CH187" s="112">
        <f t="shared" si="353"/>
        <v>0</v>
      </c>
      <c r="CI187" s="112"/>
      <c r="CJ187" s="112"/>
      <c r="CK187" s="112"/>
      <c r="CL187" s="112"/>
      <c r="CM187" s="112"/>
      <c r="CN187" s="112"/>
    </row>
    <row r="188" spans="1:92" hidden="1" x14ac:dyDescent="0.2">
      <c r="A188" s="86" t="str">
        <f t="shared" si="354"/>
        <v>Electricity</v>
      </c>
      <c r="B188" s="86">
        <f t="shared" si="355"/>
        <v>1956</v>
      </c>
      <c r="D188" s="108">
        <f>Manufacturing!X265</f>
        <v>0</v>
      </c>
      <c r="E188" s="108" t="e">
        <f>#REF!</f>
        <v>#REF!</v>
      </c>
      <c r="F188" s="108"/>
      <c r="G188" s="108"/>
      <c r="H188" s="126"/>
      <c r="I188" s="126"/>
      <c r="J188" s="126"/>
      <c r="P188" s="109">
        <f>Manufacturing!BZ265</f>
        <v>0.96285965726199363</v>
      </c>
      <c r="Q188" s="109" t="e">
        <f>#REF!</f>
        <v>#REF!</v>
      </c>
      <c r="R188" s="109"/>
      <c r="S188" s="109">
        <f>Manufacturing!CD265</f>
        <v>1.1983686440698886</v>
      </c>
      <c r="T188" s="110">
        <v>1</v>
      </c>
      <c r="V188" s="112">
        <f t="shared" si="343"/>
        <v>0</v>
      </c>
      <c r="W188" s="113">
        <f t="shared" si="344"/>
        <v>0</v>
      </c>
      <c r="X188" s="112"/>
      <c r="Y188" s="112"/>
      <c r="Z188" s="112"/>
      <c r="AA188" s="112"/>
      <c r="AB188" s="112"/>
      <c r="AC188" s="112"/>
      <c r="AD188" s="112"/>
      <c r="AG188" s="89"/>
      <c r="AI188" s="109" t="e">
        <f t="shared" si="345"/>
        <v>#DIV/0!</v>
      </c>
      <c r="AJ188" s="109" t="e">
        <f t="shared" si="346"/>
        <v>#REF!</v>
      </c>
      <c r="AL188" s="109" t="e">
        <f t="shared" si="356"/>
        <v>#DIV/0!</v>
      </c>
      <c r="AM188" s="109" t="e">
        <f t="shared" si="357"/>
        <v>#REF!</v>
      </c>
      <c r="AN188" s="109" t="e">
        <f t="shared" si="358"/>
        <v>#DIV/0!</v>
      </c>
      <c r="AO188" s="109"/>
      <c r="AP188" s="109" t="e">
        <f t="shared" si="359"/>
        <v>#DIV/0!</v>
      </c>
      <c r="AQ188" s="109" t="e">
        <f t="shared" si="360"/>
        <v>#REF!</v>
      </c>
      <c r="AT188" s="19">
        <f t="shared" si="361"/>
        <v>0</v>
      </c>
      <c r="AU188" s="19" t="e">
        <f t="shared" si="362"/>
        <v>#REF!</v>
      </c>
      <c r="AV188" s="19"/>
      <c r="AW188" s="19" t="e">
        <f t="shared" si="347"/>
        <v>#DIV/0!</v>
      </c>
      <c r="AX188" s="19" t="e">
        <f t="shared" si="348"/>
        <v>#DIV/0!</v>
      </c>
      <c r="AY188" s="19"/>
      <c r="AZ188" s="19" t="e">
        <f t="shared" si="363"/>
        <v>#DIV/0!</v>
      </c>
      <c r="BA188" s="19" t="e">
        <f t="shared" si="364"/>
        <v>#DIV/0!</v>
      </c>
      <c r="BB188" s="19"/>
      <c r="BC188" s="19"/>
      <c r="BD188" s="19">
        <f t="shared" si="365"/>
        <v>0</v>
      </c>
      <c r="BE188" s="19">
        <f t="shared" si="366"/>
        <v>0</v>
      </c>
      <c r="BF188" s="19"/>
      <c r="BG188" s="19"/>
      <c r="BH188" s="19" t="e">
        <f t="shared" si="367"/>
        <v>#DIV/0!</v>
      </c>
      <c r="BI188" s="19">
        <f t="shared" si="368"/>
        <v>1</v>
      </c>
      <c r="BJ188" s="19">
        <f t="shared" si="349"/>
        <v>0.95472070648477136</v>
      </c>
      <c r="BK188" s="19"/>
      <c r="BL188" s="19" t="e">
        <f t="shared" si="369"/>
        <v>#DIV/0!</v>
      </c>
      <c r="BM188" s="19">
        <f t="shared" si="370"/>
        <v>1</v>
      </c>
      <c r="BN188" s="19">
        <f t="shared" si="350"/>
        <v>0.90173218070308325</v>
      </c>
      <c r="BO188" s="19"/>
      <c r="BP188" s="19" t="e">
        <f t="shared" si="373"/>
        <v>#DIV/0!</v>
      </c>
      <c r="BQ188" s="19">
        <f t="shared" si="371"/>
        <v>1</v>
      </c>
      <c r="BR188" s="19">
        <f t="shared" si="351"/>
        <v>1.1650186084751668</v>
      </c>
      <c r="BU188" s="90"/>
      <c r="CD188" s="89"/>
      <c r="CF188" s="112">
        <f t="shared" si="372"/>
        <v>0</v>
      </c>
      <c r="CG188" s="112">
        <f t="shared" si="352"/>
        <v>0</v>
      </c>
      <c r="CH188" s="112">
        <f t="shared" si="353"/>
        <v>0</v>
      </c>
      <c r="CI188" s="112"/>
      <c r="CJ188" s="112"/>
      <c r="CK188" s="112"/>
      <c r="CL188" s="112"/>
      <c r="CM188" s="112"/>
      <c r="CN188" s="112"/>
    </row>
    <row r="189" spans="1:92" hidden="1" x14ac:dyDescent="0.2">
      <c r="A189" s="86" t="str">
        <f t="shared" si="354"/>
        <v>Electricity</v>
      </c>
      <c r="B189" s="86">
        <f t="shared" si="355"/>
        <v>1957</v>
      </c>
      <c r="D189" s="108">
        <f>Manufacturing!X266</f>
        <v>0</v>
      </c>
      <c r="E189" s="108" t="e">
        <f>#REF!</f>
        <v>#REF!</v>
      </c>
      <c r="F189" s="108"/>
      <c r="G189" s="108"/>
      <c r="H189" s="126"/>
      <c r="I189" s="126"/>
      <c r="J189" s="126"/>
      <c r="P189" s="109">
        <f>Manufacturing!BZ266</f>
        <v>0.96285965726199363</v>
      </c>
      <c r="Q189" s="109" t="e">
        <f>#REF!</f>
        <v>#REF!</v>
      </c>
      <c r="R189" s="109"/>
      <c r="S189" s="109">
        <f>Manufacturing!CD266</f>
        <v>1.1983686440698886</v>
      </c>
      <c r="T189" s="110">
        <v>1</v>
      </c>
      <c r="V189" s="112">
        <f t="shared" si="343"/>
        <v>0</v>
      </c>
      <c r="W189" s="113">
        <f t="shared" si="344"/>
        <v>0</v>
      </c>
      <c r="X189" s="112"/>
      <c r="Y189" s="112"/>
      <c r="Z189" s="112"/>
      <c r="AA189" s="112"/>
      <c r="AB189" s="112"/>
      <c r="AC189" s="112"/>
      <c r="AD189" s="112"/>
      <c r="AG189" s="89"/>
      <c r="AI189" s="109" t="e">
        <f t="shared" si="345"/>
        <v>#DIV/0!</v>
      </c>
      <c r="AJ189" s="109" t="e">
        <f t="shared" si="346"/>
        <v>#REF!</v>
      </c>
      <c r="AL189" s="109" t="e">
        <f t="shared" si="356"/>
        <v>#DIV/0!</v>
      </c>
      <c r="AM189" s="109" t="e">
        <f t="shared" si="357"/>
        <v>#REF!</v>
      </c>
      <c r="AN189" s="109" t="e">
        <f t="shared" si="358"/>
        <v>#DIV/0!</v>
      </c>
      <c r="AO189" s="109"/>
      <c r="AP189" s="109" t="e">
        <f t="shared" si="359"/>
        <v>#DIV/0!</v>
      </c>
      <c r="AQ189" s="109" t="e">
        <f t="shared" si="360"/>
        <v>#REF!</v>
      </c>
      <c r="AT189" s="19">
        <f t="shared" si="361"/>
        <v>0</v>
      </c>
      <c r="AU189" s="19" t="e">
        <f t="shared" si="362"/>
        <v>#REF!</v>
      </c>
      <c r="AV189" s="19"/>
      <c r="AW189" s="19" t="e">
        <f t="shared" si="347"/>
        <v>#DIV/0!</v>
      </c>
      <c r="AX189" s="19" t="e">
        <f t="shared" si="348"/>
        <v>#DIV/0!</v>
      </c>
      <c r="AY189" s="19"/>
      <c r="AZ189" s="19" t="e">
        <f t="shared" si="363"/>
        <v>#DIV/0!</v>
      </c>
      <c r="BA189" s="19" t="e">
        <f t="shared" si="364"/>
        <v>#DIV/0!</v>
      </c>
      <c r="BB189" s="19"/>
      <c r="BC189" s="19"/>
      <c r="BD189" s="19">
        <f t="shared" si="365"/>
        <v>0</v>
      </c>
      <c r="BE189" s="19">
        <f t="shared" si="366"/>
        <v>0</v>
      </c>
      <c r="BF189" s="19"/>
      <c r="BG189" s="19"/>
      <c r="BH189" s="19" t="e">
        <f t="shared" si="367"/>
        <v>#DIV/0!</v>
      </c>
      <c r="BI189" s="19">
        <f t="shared" si="368"/>
        <v>1</v>
      </c>
      <c r="BJ189" s="19">
        <f t="shared" si="349"/>
        <v>0.95472070648477136</v>
      </c>
      <c r="BK189" s="19"/>
      <c r="BL189" s="19" t="e">
        <f t="shared" si="369"/>
        <v>#DIV/0!</v>
      </c>
      <c r="BM189" s="19">
        <f t="shared" si="370"/>
        <v>1</v>
      </c>
      <c r="BN189" s="19">
        <f t="shared" si="350"/>
        <v>0.90173218070308325</v>
      </c>
      <c r="BO189" s="19"/>
      <c r="BP189" s="19" t="e">
        <f t="shared" si="373"/>
        <v>#DIV/0!</v>
      </c>
      <c r="BQ189" s="19">
        <f t="shared" si="371"/>
        <v>1</v>
      </c>
      <c r="BR189" s="19">
        <f t="shared" si="351"/>
        <v>1.1650186084751668</v>
      </c>
      <c r="BU189" s="90"/>
      <c r="CD189" s="89"/>
      <c r="CF189" s="112">
        <f t="shared" si="372"/>
        <v>0</v>
      </c>
      <c r="CG189" s="112">
        <f t="shared" si="352"/>
        <v>0</v>
      </c>
      <c r="CH189" s="112">
        <f t="shared" si="353"/>
        <v>0</v>
      </c>
      <c r="CI189" s="112"/>
      <c r="CJ189" s="112"/>
      <c r="CK189" s="112"/>
      <c r="CL189" s="112"/>
      <c r="CM189" s="112"/>
      <c r="CN189" s="112"/>
    </row>
    <row r="190" spans="1:92" hidden="1" x14ac:dyDescent="0.2">
      <c r="A190" s="86" t="str">
        <f t="shared" si="354"/>
        <v>Electricity</v>
      </c>
      <c r="B190" s="86">
        <f t="shared" si="355"/>
        <v>1958</v>
      </c>
      <c r="D190" s="108">
        <f>Manufacturing!X267</f>
        <v>0</v>
      </c>
      <c r="E190" s="108" t="e">
        <f>#REF!</f>
        <v>#REF!</v>
      </c>
      <c r="F190" s="108"/>
      <c r="G190" s="108"/>
      <c r="H190" s="126"/>
      <c r="I190" s="126"/>
      <c r="J190" s="126"/>
      <c r="P190" s="109">
        <f>Manufacturing!BZ267</f>
        <v>0.96285965726199363</v>
      </c>
      <c r="Q190" s="109" t="e">
        <f>#REF!</f>
        <v>#REF!</v>
      </c>
      <c r="R190" s="109"/>
      <c r="S190" s="109">
        <f>Manufacturing!CD267</f>
        <v>1.1983686440698886</v>
      </c>
      <c r="T190" s="110">
        <v>1</v>
      </c>
      <c r="V190" s="112">
        <f t="shared" si="343"/>
        <v>0</v>
      </c>
      <c r="W190" s="113">
        <f t="shared" si="344"/>
        <v>0</v>
      </c>
      <c r="X190" s="112"/>
      <c r="Y190" s="112"/>
      <c r="Z190" s="112"/>
      <c r="AA190" s="112"/>
      <c r="AB190" s="112"/>
      <c r="AC190" s="112"/>
      <c r="AD190" s="112"/>
      <c r="AG190" s="89"/>
      <c r="AI190" s="109" t="e">
        <f t="shared" si="345"/>
        <v>#DIV/0!</v>
      </c>
      <c r="AJ190" s="109" t="e">
        <f t="shared" si="346"/>
        <v>#REF!</v>
      </c>
      <c r="AL190" s="109" t="e">
        <f t="shared" si="356"/>
        <v>#DIV/0!</v>
      </c>
      <c r="AM190" s="109" t="e">
        <f t="shared" si="357"/>
        <v>#REF!</v>
      </c>
      <c r="AN190" s="109" t="e">
        <f t="shared" si="358"/>
        <v>#DIV/0!</v>
      </c>
      <c r="AO190" s="109"/>
      <c r="AP190" s="109" t="e">
        <f t="shared" si="359"/>
        <v>#DIV/0!</v>
      </c>
      <c r="AQ190" s="109" t="e">
        <f t="shared" si="360"/>
        <v>#REF!</v>
      </c>
      <c r="AT190" s="19">
        <f t="shared" si="361"/>
        <v>0</v>
      </c>
      <c r="AU190" s="19" t="e">
        <f t="shared" si="362"/>
        <v>#REF!</v>
      </c>
      <c r="AV190" s="19"/>
      <c r="AW190" s="19" t="e">
        <f t="shared" si="347"/>
        <v>#DIV/0!</v>
      </c>
      <c r="AX190" s="19" t="e">
        <f t="shared" si="348"/>
        <v>#DIV/0!</v>
      </c>
      <c r="AY190" s="19"/>
      <c r="AZ190" s="19" t="e">
        <f t="shared" si="363"/>
        <v>#DIV/0!</v>
      </c>
      <c r="BA190" s="19" t="e">
        <f t="shared" si="364"/>
        <v>#DIV/0!</v>
      </c>
      <c r="BB190" s="19"/>
      <c r="BC190" s="19"/>
      <c r="BD190" s="19">
        <f t="shared" si="365"/>
        <v>0</v>
      </c>
      <c r="BE190" s="19">
        <f t="shared" si="366"/>
        <v>0</v>
      </c>
      <c r="BF190" s="19"/>
      <c r="BG190" s="19"/>
      <c r="BH190" s="19" t="e">
        <f t="shared" si="367"/>
        <v>#DIV/0!</v>
      </c>
      <c r="BI190" s="19">
        <f t="shared" si="368"/>
        <v>1</v>
      </c>
      <c r="BJ190" s="19">
        <f t="shared" si="349"/>
        <v>0.95472070648477136</v>
      </c>
      <c r="BK190" s="19"/>
      <c r="BL190" s="19" t="e">
        <f t="shared" si="369"/>
        <v>#DIV/0!</v>
      </c>
      <c r="BM190" s="19">
        <f t="shared" si="370"/>
        <v>1</v>
      </c>
      <c r="BN190" s="19">
        <f t="shared" si="350"/>
        <v>0.90173218070308325</v>
      </c>
      <c r="BO190" s="19"/>
      <c r="BP190" s="19" t="e">
        <f t="shared" si="373"/>
        <v>#DIV/0!</v>
      </c>
      <c r="BQ190" s="19">
        <f t="shared" si="371"/>
        <v>1</v>
      </c>
      <c r="BR190" s="19">
        <f t="shared" si="351"/>
        <v>1.1650186084751668</v>
      </c>
      <c r="BU190" s="90"/>
      <c r="CD190" s="89"/>
      <c r="CF190" s="112">
        <f t="shared" si="372"/>
        <v>0</v>
      </c>
      <c r="CG190" s="112">
        <f t="shared" si="352"/>
        <v>0</v>
      </c>
      <c r="CH190" s="112">
        <f t="shared" si="353"/>
        <v>0</v>
      </c>
      <c r="CI190" s="112"/>
      <c r="CJ190" s="112"/>
      <c r="CK190" s="112"/>
      <c r="CL190" s="112"/>
      <c r="CM190" s="112"/>
      <c r="CN190" s="112"/>
    </row>
    <row r="191" spans="1:92" hidden="1" x14ac:dyDescent="0.2">
      <c r="A191" s="86" t="str">
        <f t="shared" si="354"/>
        <v>Electricity</v>
      </c>
      <c r="B191" s="86">
        <f t="shared" si="355"/>
        <v>1959</v>
      </c>
      <c r="D191" s="108">
        <f>Manufacturing!X268</f>
        <v>0</v>
      </c>
      <c r="E191" s="108" t="e">
        <f>#REF!</f>
        <v>#REF!</v>
      </c>
      <c r="F191" s="108"/>
      <c r="G191" s="108"/>
      <c r="H191" s="126"/>
      <c r="I191" s="126"/>
      <c r="J191" s="126"/>
      <c r="P191" s="109">
        <f>Manufacturing!BZ268</f>
        <v>0.96285965726199363</v>
      </c>
      <c r="Q191" s="109" t="e">
        <f>#REF!</f>
        <v>#REF!</v>
      </c>
      <c r="R191" s="109"/>
      <c r="S191" s="109">
        <f>Manufacturing!CD268</f>
        <v>1.1983686440698886</v>
      </c>
      <c r="T191" s="110">
        <v>1</v>
      </c>
      <c r="V191" s="112">
        <f t="shared" si="343"/>
        <v>0</v>
      </c>
      <c r="W191" s="113">
        <f t="shared" si="344"/>
        <v>0</v>
      </c>
      <c r="X191" s="112"/>
      <c r="Y191" s="112"/>
      <c r="Z191" s="112"/>
      <c r="AA191" s="112"/>
      <c r="AB191" s="112"/>
      <c r="AC191" s="112"/>
      <c r="AD191" s="112"/>
      <c r="AG191" s="89"/>
      <c r="AI191" s="109" t="e">
        <f t="shared" si="345"/>
        <v>#DIV/0!</v>
      </c>
      <c r="AJ191" s="109" t="e">
        <f t="shared" si="346"/>
        <v>#REF!</v>
      </c>
      <c r="AL191" s="109" t="e">
        <f t="shared" si="356"/>
        <v>#DIV/0!</v>
      </c>
      <c r="AM191" s="109" t="e">
        <f t="shared" si="357"/>
        <v>#REF!</v>
      </c>
      <c r="AN191" s="109" t="e">
        <f t="shared" si="358"/>
        <v>#DIV/0!</v>
      </c>
      <c r="AO191" s="109"/>
      <c r="AP191" s="109" t="e">
        <f t="shared" si="359"/>
        <v>#DIV/0!</v>
      </c>
      <c r="AQ191" s="109" t="e">
        <f t="shared" si="360"/>
        <v>#REF!</v>
      </c>
      <c r="AT191" s="19">
        <f t="shared" si="361"/>
        <v>0</v>
      </c>
      <c r="AU191" s="19" t="e">
        <f t="shared" si="362"/>
        <v>#REF!</v>
      </c>
      <c r="AV191" s="19"/>
      <c r="AW191" s="19" t="e">
        <f t="shared" si="347"/>
        <v>#DIV/0!</v>
      </c>
      <c r="AX191" s="19" t="e">
        <f t="shared" si="348"/>
        <v>#DIV/0!</v>
      </c>
      <c r="AY191" s="19"/>
      <c r="AZ191" s="19" t="e">
        <f t="shared" si="363"/>
        <v>#DIV/0!</v>
      </c>
      <c r="BA191" s="19" t="e">
        <f t="shared" si="364"/>
        <v>#DIV/0!</v>
      </c>
      <c r="BB191" s="19"/>
      <c r="BC191" s="19"/>
      <c r="BD191" s="19">
        <f t="shared" si="365"/>
        <v>0</v>
      </c>
      <c r="BE191" s="19">
        <f t="shared" si="366"/>
        <v>0</v>
      </c>
      <c r="BF191" s="19"/>
      <c r="BG191" s="19"/>
      <c r="BH191" s="19" t="e">
        <f t="shared" si="367"/>
        <v>#DIV/0!</v>
      </c>
      <c r="BI191" s="19">
        <f t="shared" si="368"/>
        <v>1</v>
      </c>
      <c r="BJ191" s="19">
        <f t="shared" si="349"/>
        <v>0.95472070648477136</v>
      </c>
      <c r="BK191" s="19"/>
      <c r="BL191" s="19" t="e">
        <f t="shared" si="369"/>
        <v>#DIV/0!</v>
      </c>
      <c r="BM191" s="19">
        <f t="shared" si="370"/>
        <v>1</v>
      </c>
      <c r="BN191" s="19">
        <f t="shared" si="350"/>
        <v>0.90173218070308325</v>
      </c>
      <c r="BO191" s="19"/>
      <c r="BP191" s="19" t="e">
        <f t="shared" si="373"/>
        <v>#DIV/0!</v>
      </c>
      <c r="BQ191" s="19">
        <f t="shared" si="371"/>
        <v>1</v>
      </c>
      <c r="BR191" s="19">
        <f t="shared" si="351"/>
        <v>1.1650186084751668</v>
      </c>
      <c r="BU191" s="90"/>
      <c r="CD191" s="89"/>
      <c r="CF191" s="112">
        <f t="shared" si="372"/>
        <v>0</v>
      </c>
      <c r="CG191" s="112">
        <f t="shared" si="352"/>
        <v>0</v>
      </c>
      <c r="CH191" s="112">
        <f t="shared" si="353"/>
        <v>0</v>
      </c>
      <c r="CI191" s="112"/>
      <c r="CJ191" s="112"/>
      <c r="CK191" s="112"/>
      <c r="CL191" s="112"/>
      <c r="CM191" s="112"/>
      <c r="CN191" s="112"/>
    </row>
    <row r="192" spans="1:92" hidden="1" x14ac:dyDescent="0.2">
      <c r="A192" s="86" t="str">
        <f t="shared" si="354"/>
        <v>Electricity</v>
      </c>
      <c r="B192" s="86">
        <f t="shared" si="355"/>
        <v>1960</v>
      </c>
      <c r="D192" s="108">
        <f>Manufacturing!X269</f>
        <v>0</v>
      </c>
      <c r="E192" s="108" t="e">
        <f>#REF!</f>
        <v>#REF!</v>
      </c>
      <c r="F192" s="108"/>
      <c r="G192" s="108"/>
      <c r="H192" s="126"/>
      <c r="I192" s="126"/>
      <c r="J192" s="126"/>
      <c r="P192" s="109">
        <f>Manufacturing!BZ269</f>
        <v>0.96285965726199363</v>
      </c>
      <c r="Q192" s="109" t="e">
        <f>#REF!</f>
        <v>#REF!</v>
      </c>
      <c r="R192" s="109"/>
      <c r="S192" s="109">
        <f>Manufacturing!CD269</f>
        <v>1.1983686440698886</v>
      </c>
      <c r="T192" s="110">
        <v>1</v>
      </c>
      <c r="V192" s="112">
        <f t="shared" si="343"/>
        <v>0</v>
      </c>
      <c r="W192" s="113">
        <f t="shared" si="344"/>
        <v>0</v>
      </c>
      <c r="X192" s="112"/>
      <c r="Y192" s="112"/>
      <c r="Z192" s="112"/>
      <c r="AA192" s="112"/>
      <c r="AB192" s="112"/>
      <c r="AC192" s="112"/>
      <c r="AD192" s="112"/>
      <c r="AG192" s="89"/>
      <c r="AI192" s="109" t="e">
        <f t="shared" si="345"/>
        <v>#DIV/0!</v>
      </c>
      <c r="AJ192" s="109" t="e">
        <f t="shared" si="346"/>
        <v>#REF!</v>
      </c>
      <c r="AL192" s="109" t="e">
        <f t="shared" si="356"/>
        <v>#DIV/0!</v>
      </c>
      <c r="AM192" s="109" t="e">
        <f t="shared" si="357"/>
        <v>#REF!</v>
      </c>
      <c r="AN192" s="109" t="e">
        <f t="shared" si="358"/>
        <v>#DIV/0!</v>
      </c>
      <c r="AO192" s="109"/>
      <c r="AP192" s="109" t="e">
        <f t="shared" si="359"/>
        <v>#DIV/0!</v>
      </c>
      <c r="AQ192" s="109" t="e">
        <f t="shared" si="360"/>
        <v>#REF!</v>
      </c>
      <c r="AT192" s="19">
        <f t="shared" si="361"/>
        <v>0</v>
      </c>
      <c r="AU192" s="19" t="e">
        <f t="shared" si="362"/>
        <v>#REF!</v>
      </c>
      <c r="AV192" s="19"/>
      <c r="AW192" s="19" t="e">
        <f t="shared" si="347"/>
        <v>#DIV/0!</v>
      </c>
      <c r="AX192" s="19" t="e">
        <f t="shared" si="348"/>
        <v>#DIV/0!</v>
      </c>
      <c r="AY192" s="19"/>
      <c r="AZ192" s="19" t="e">
        <f t="shared" si="363"/>
        <v>#DIV/0!</v>
      </c>
      <c r="BA192" s="19" t="e">
        <f t="shared" si="364"/>
        <v>#DIV/0!</v>
      </c>
      <c r="BB192" s="19"/>
      <c r="BC192" s="19"/>
      <c r="BD192" s="19">
        <f t="shared" si="365"/>
        <v>0</v>
      </c>
      <c r="BE192" s="19">
        <f t="shared" si="366"/>
        <v>0</v>
      </c>
      <c r="BF192" s="19"/>
      <c r="BG192" s="19"/>
      <c r="BH192" s="19" t="e">
        <f t="shared" si="367"/>
        <v>#DIV/0!</v>
      </c>
      <c r="BI192" s="19">
        <f t="shared" si="368"/>
        <v>1</v>
      </c>
      <c r="BJ192" s="19">
        <f t="shared" si="349"/>
        <v>0.95472070648477136</v>
      </c>
      <c r="BK192" s="19"/>
      <c r="BL192" s="19" t="e">
        <f t="shared" si="369"/>
        <v>#DIV/0!</v>
      </c>
      <c r="BM192" s="19">
        <f t="shared" si="370"/>
        <v>1</v>
      </c>
      <c r="BN192" s="19">
        <f t="shared" si="350"/>
        <v>0.90173218070308325</v>
      </c>
      <c r="BO192" s="19"/>
      <c r="BP192" s="19" t="e">
        <f t="shared" si="373"/>
        <v>#DIV/0!</v>
      </c>
      <c r="BQ192" s="19">
        <f t="shared" si="371"/>
        <v>1</v>
      </c>
      <c r="BR192" s="19">
        <f t="shared" si="351"/>
        <v>1.1650186084751668</v>
      </c>
      <c r="BU192" s="90"/>
      <c r="CD192" s="89"/>
      <c r="CF192" s="112">
        <f t="shared" si="372"/>
        <v>0</v>
      </c>
      <c r="CG192" s="112">
        <f t="shared" si="352"/>
        <v>0</v>
      </c>
      <c r="CH192" s="112">
        <f t="shared" si="353"/>
        <v>0</v>
      </c>
      <c r="CI192" s="112"/>
      <c r="CJ192" s="112"/>
      <c r="CK192" s="112"/>
      <c r="CL192" s="112"/>
      <c r="CM192" s="112"/>
      <c r="CN192" s="112"/>
    </row>
    <row r="193" spans="1:92" hidden="1" x14ac:dyDescent="0.2">
      <c r="A193" s="86" t="str">
        <f t="shared" si="354"/>
        <v>Electricity</v>
      </c>
      <c r="B193" s="86">
        <f t="shared" si="355"/>
        <v>1961</v>
      </c>
      <c r="D193" s="108">
        <f>Manufacturing!X270</f>
        <v>0</v>
      </c>
      <c r="E193" s="108" t="e">
        <f>#REF!</f>
        <v>#REF!</v>
      </c>
      <c r="F193" s="108"/>
      <c r="G193" s="108"/>
      <c r="H193" s="126"/>
      <c r="I193" s="126"/>
      <c r="J193" s="126"/>
      <c r="P193" s="109">
        <f>Manufacturing!BZ270</f>
        <v>0.96285965726199363</v>
      </c>
      <c r="Q193" s="109" t="e">
        <f>#REF!</f>
        <v>#REF!</v>
      </c>
      <c r="R193" s="109"/>
      <c r="S193" s="109">
        <f>Manufacturing!CD270</f>
        <v>1.1983686440698886</v>
      </c>
      <c r="T193" s="110">
        <v>1</v>
      </c>
      <c r="V193" s="112">
        <f t="shared" si="343"/>
        <v>0</v>
      </c>
      <c r="W193" s="113">
        <f t="shared" si="344"/>
        <v>0</v>
      </c>
      <c r="X193" s="112"/>
      <c r="Y193" s="112"/>
      <c r="Z193" s="112"/>
      <c r="AA193" s="112"/>
      <c r="AB193" s="112"/>
      <c r="AC193" s="112"/>
      <c r="AD193" s="112"/>
      <c r="AG193" s="89"/>
      <c r="AI193" s="109" t="e">
        <f t="shared" si="345"/>
        <v>#DIV/0!</v>
      </c>
      <c r="AJ193" s="109" t="e">
        <f t="shared" si="346"/>
        <v>#REF!</v>
      </c>
      <c r="AL193" s="109" t="e">
        <f t="shared" si="356"/>
        <v>#DIV/0!</v>
      </c>
      <c r="AM193" s="109" t="e">
        <f t="shared" si="357"/>
        <v>#REF!</v>
      </c>
      <c r="AN193" s="109" t="e">
        <f t="shared" si="358"/>
        <v>#DIV/0!</v>
      </c>
      <c r="AO193" s="109"/>
      <c r="AP193" s="109" t="e">
        <f t="shared" si="359"/>
        <v>#DIV/0!</v>
      </c>
      <c r="AQ193" s="109" t="e">
        <f t="shared" si="360"/>
        <v>#REF!</v>
      </c>
      <c r="AT193" s="19">
        <f t="shared" si="361"/>
        <v>0</v>
      </c>
      <c r="AU193" s="19" t="e">
        <f t="shared" si="362"/>
        <v>#REF!</v>
      </c>
      <c r="AV193" s="19"/>
      <c r="AW193" s="19" t="e">
        <f t="shared" si="347"/>
        <v>#DIV/0!</v>
      </c>
      <c r="AX193" s="19" t="e">
        <f t="shared" si="348"/>
        <v>#DIV/0!</v>
      </c>
      <c r="AY193" s="19"/>
      <c r="AZ193" s="19" t="e">
        <f t="shared" si="363"/>
        <v>#DIV/0!</v>
      </c>
      <c r="BA193" s="19" t="e">
        <f t="shared" si="364"/>
        <v>#DIV/0!</v>
      </c>
      <c r="BB193" s="19"/>
      <c r="BC193" s="19"/>
      <c r="BD193" s="19">
        <f t="shared" si="365"/>
        <v>0</v>
      </c>
      <c r="BE193" s="19">
        <f t="shared" si="366"/>
        <v>0</v>
      </c>
      <c r="BF193" s="19"/>
      <c r="BG193" s="19"/>
      <c r="BH193" s="19" t="e">
        <f t="shared" si="367"/>
        <v>#DIV/0!</v>
      </c>
      <c r="BI193" s="19">
        <f t="shared" si="368"/>
        <v>1</v>
      </c>
      <c r="BJ193" s="19">
        <f t="shared" si="349"/>
        <v>0.95472070648477136</v>
      </c>
      <c r="BK193" s="19"/>
      <c r="BL193" s="19" t="e">
        <f t="shared" si="369"/>
        <v>#DIV/0!</v>
      </c>
      <c r="BM193" s="19">
        <f t="shared" si="370"/>
        <v>1</v>
      </c>
      <c r="BN193" s="19">
        <f t="shared" si="350"/>
        <v>0.90173218070308325</v>
      </c>
      <c r="BO193" s="19"/>
      <c r="BP193" s="19" t="e">
        <f t="shared" si="373"/>
        <v>#DIV/0!</v>
      </c>
      <c r="BQ193" s="19">
        <f t="shared" si="371"/>
        <v>1</v>
      </c>
      <c r="BR193" s="19">
        <f t="shared" si="351"/>
        <v>1.1650186084751668</v>
      </c>
      <c r="BU193" s="90"/>
      <c r="CD193" s="89"/>
      <c r="CF193" s="112">
        <f t="shared" si="372"/>
        <v>0</v>
      </c>
      <c r="CG193" s="112">
        <f t="shared" si="352"/>
        <v>0</v>
      </c>
      <c r="CH193" s="112">
        <f t="shared" si="353"/>
        <v>0</v>
      </c>
      <c r="CI193" s="112"/>
      <c r="CJ193" s="112"/>
      <c r="CK193" s="112"/>
      <c r="CL193" s="112"/>
      <c r="CM193" s="112"/>
      <c r="CN193" s="112"/>
    </row>
    <row r="194" spans="1:92" hidden="1" x14ac:dyDescent="0.2">
      <c r="A194" s="86" t="str">
        <f t="shared" si="354"/>
        <v>Electricity</v>
      </c>
      <c r="B194" s="86">
        <f t="shared" si="355"/>
        <v>1962</v>
      </c>
      <c r="D194" s="108">
        <f>Manufacturing!X271</f>
        <v>0</v>
      </c>
      <c r="E194" s="108" t="e">
        <f>#REF!</f>
        <v>#REF!</v>
      </c>
      <c r="F194" s="108"/>
      <c r="G194" s="108"/>
      <c r="H194" s="126"/>
      <c r="I194" s="126"/>
      <c r="J194" s="126"/>
      <c r="P194" s="109">
        <f>Manufacturing!BZ271</f>
        <v>0.96285965726199363</v>
      </c>
      <c r="Q194" s="109" t="e">
        <f>#REF!</f>
        <v>#REF!</v>
      </c>
      <c r="R194" s="109"/>
      <c r="S194" s="109">
        <f>Manufacturing!CD271</f>
        <v>1.1983686440698886</v>
      </c>
      <c r="T194" s="110">
        <v>1</v>
      </c>
      <c r="V194" s="112">
        <f t="shared" si="343"/>
        <v>0</v>
      </c>
      <c r="W194" s="113">
        <f t="shared" si="344"/>
        <v>0</v>
      </c>
      <c r="X194" s="112"/>
      <c r="Y194" s="112"/>
      <c r="Z194" s="112"/>
      <c r="AA194" s="112"/>
      <c r="AB194" s="112"/>
      <c r="AC194" s="112"/>
      <c r="AD194" s="112"/>
      <c r="AG194" s="89"/>
      <c r="AI194" s="109" t="e">
        <f t="shared" si="345"/>
        <v>#DIV/0!</v>
      </c>
      <c r="AJ194" s="109" t="e">
        <f t="shared" si="346"/>
        <v>#REF!</v>
      </c>
      <c r="AL194" s="109" t="e">
        <f t="shared" si="356"/>
        <v>#DIV/0!</v>
      </c>
      <c r="AM194" s="109" t="e">
        <f t="shared" si="357"/>
        <v>#REF!</v>
      </c>
      <c r="AN194" s="109" t="e">
        <f t="shared" si="358"/>
        <v>#DIV/0!</v>
      </c>
      <c r="AO194" s="109"/>
      <c r="AP194" s="109" t="e">
        <f t="shared" si="359"/>
        <v>#DIV/0!</v>
      </c>
      <c r="AQ194" s="109" t="e">
        <f t="shared" si="360"/>
        <v>#REF!</v>
      </c>
      <c r="AT194" s="19">
        <f t="shared" si="361"/>
        <v>0</v>
      </c>
      <c r="AU194" s="19" t="e">
        <f t="shared" si="362"/>
        <v>#REF!</v>
      </c>
      <c r="AV194" s="19"/>
      <c r="AW194" s="19" t="e">
        <f t="shared" si="347"/>
        <v>#DIV/0!</v>
      </c>
      <c r="AX194" s="19" t="e">
        <f t="shared" si="348"/>
        <v>#DIV/0!</v>
      </c>
      <c r="AY194" s="19"/>
      <c r="AZ194" s="19" t="e">
        <f t="shared" si="363"/>
        <v>#DIV/0!</v>
      </c>
      <c r="BA194" s="19" t="e">
        <f t="shared" si="364"/>
        <v>#DIV/0!</v>
      </c>
      <c r="BB194" s="19"/>
      <c r="BC194" s="19"/>
      <c r="BD194" s="19">
        <f t="shared" si="365"/>
        <v>0</v>
      </c>
      <c r="BE194" s="19">
        <f t="shared" si="366"/>
        <v>0</v>
      </c>
      <c r="BF194" s="19"/>
      <c r="BG194" s="19"/>
      <c r="BH194" s="19" t="e">
        <f t="shared" si="367"/>
        <v>#DIV/0!</v>
      </c>
      <c r="BI194" s="19">
        <f t="shared" si="368"/>
        <v>1</v>
      </c>
      <c r="BJ194" s="19">
        <f t="shared" si="349"/>
        <v>0.95472070648477136</v>
      </c>
      <c r="BK194" s="19"/>
      <c r="BL194" s="19" t="e">
        <f t="shared" si="369"/>
        <v>#DIV/0!</v>
      </c>
      <c r="BM194" s="19">
        <f t="shared" si="370"/>
        <v>1</v>
      </c>
      <c r="BN194" s="19">
        <f t="shared" si="350"/>
        <v>0.90173218070308325</v>
      </c>
      <c r="BO194" s="19"/>
      <c r="BP194" s="19" t="e">
        <f t="shared" si="373"/>
        <v>#DIV/0!</v>
      </c>
      <c r="BQ194" s="19">
        <f t="shared" si="371"/>
        <v>1</v>
      </c>
      <c r="BR194" s="19">
        <f t="shared" si="351"/>
        <v>1.1650186084751668</v>
      </c>
      <c r="BU194" s="90"/>
      <c r="CD194" s="89"/>
      <c r="CF194" s="112">
        <f t="shared" si="372"/>
        <v>0</v>
      </c>
      <c r="CG194" s="112">
        <f t="shared" si="352"/>
        <v>0</v>
      </c>
      <c r="CH194" s="112">
        <f t="shared" si="353"/>
        <v>0</v>
      </c>
      <c r="CI194" s="112"/>
      <c r="CJ194" s="112"/>
      <c r="CK194" s="112"/>
      <c r="CL194" s="112"/>
      <c r="CM194" s="112"/>
      <c r="CN194" s="112"/>
    </row>
    <row r="195" spans="1:92" hidden="1" x14ac:dyDescent="0.2">
      <c r="A195" s="86" t="str">
        <f t="shared" si="354"/>
        <v>Electricity</v>
      </c>
      <c r="B195" s="86">
        <f t="shared" si="355"/>
        <v>1963</v>
      </c>
      <c r="D195" s="108">
        <f>Manufacturing!X272</f>
        <v>0</v>
      </c>
      <c r="E195" s="108" t="e">
        <f>#REF!</f>
        <v>#REF!</v>
      </c>
      <c r="F195" s="108"/>
      <c r="G195" s="108"/>
      <c r="H195" s="126"/>
      <c r="I195" s="126"/>
      <c r="J195" s="126"/>
      <c r="P195" s="109">
        <f>Manufacturing!BZ272</f>
        <v>0.96285965726199363</v>
      </c>
      <c r="Q195" s="109" t="e">
        <f>#REF!</f>
        <v>#REF!</v>
      </c>
      <c r="R195" s="109"/>
      <c r="S195" s="109">
        <f>Manufacturing!CD272</f>
        <v>1.1983686440698886</v>
      </c>
      <c r="T195" s="110">
        <v>1</v>
      </c>
      <c r="V195" s="112">
        <f t="shared" si="343"/>
        <v>0</v>
      </c>
      <c r="W195" s="113">
        <f t="shared" si="344"/>
        <v>0</v>
      </c>
      <c r="X195" s="112"/>
      <c r="Y195" s="112"/>
      <c r="Z195" s="112"/>
      <c r="AA195" s="112"/>
      <c r="AB195" s="112"/>
      <c r="AC195" s="112"/>
      <c r="AD195" s="112"/>
      <c r="AG195" s="89"/>
      <c r="AI195" s="109" t="e">
        <f t="shared" si="345"/>
        <v>#DIV/0!</v>
      </c>
      <c r="AJ195" s="109" t="e">
        <f t="shared" si="346"/>
        <v>#REF!</v>
      </c>
      <c r="AL195" s="109" t="e">
        <f t="shared" si="356"/>
        <v>#DIV/0!</v>
      </c>
      <c r="AM195" s="109" t="e">
        <f t="shared" si="357"/>
        <v>#REF!</v>
      </c>
      <c r="AN195" s="109" t="e">
        <f t="shared" si="358"/>
        <v>#DIV/0!</v>
      </c>
      <c r="AO195" s="109"/>
      <c r="AP195" s="109" t="e">
        <f t="shared" si="359"/>
        <v>#DIV/0!</v>
      </c>
      <c r="AQ195" s="109" t="e">
        <f t="shared" si="360"/>
        <v>#REF!</v>
      </c>
      <c r="AT195" s="19">
        <f t="shared" si="361"/>
        <v>0</v>
      </c>
      <c r="AU195" s="19" t="e">
        <f t="shared" si="362"/>
        <v>#REF!</v>
      </c>
      <c r="AV195" s="19"/>
      <c r="AW195" s="19" t="e">
        <f t="shared" si="347"/>
        <v>#DIV/0!</v>
      </c>
      <c r="AX195" s="19" t="e">
        <f t="shared" si="348"/>
        <v>#DIV/0!</v>
      </c>
      <c r="AY195" s="19"/>
      <c r="AZ195" s="19" t="e">
        <f t="shared" si="363"/>
        <v>#DIV/0!</v>
      </c>
      <c r="BA195" s="19" t="e">
        <f t="shared" si="364"/>
        <v>#DIV/0!</v>
      </c>
      <c r="BB195" s="19"/>
      <c r="BC195" s="19"/>
      <c r="BD195" s="19">
        <f t="shared" si="365"/>
        <v>0</v>
      </c>
      <c r="BE195" s="19">
        <f t="shared" si="366"/>
        <v>0</v>
      </c>
      <c r="BF195" s="19"/>
      <c r="BG195" s="19"/>
      <c r="BH195" s="19" t="e">
        <f t="shared" si="367"/>
        <v>#DIV/0!</v>
      </c>
      <c r="BI195" s="19">
        <f t="shared" si="368"/>
        <v>1</v>
      </c>
      <c r="BJ195" s="19">
        <f t="shared" si="349"/>
        <v>0.95472070648477136</v>
      </c>
      <c r="BK195" s="19"/>
      <c r="BL195" s="19" t="e">
        <f t="shared" si="369"/>
        <v>#DIV/0!</v>
      </c>
      <c r="BM195" s="19">
        <f t="shared" si="370"/>
        <v>1</v>
      </c>
      <c r="BN195" s="19">
        <f t="shared" si="350"/>
        <v>0.90173218070308325</v>
      </c>
      <c r="BO195" s="19"/>
      <c r="BP195" s="19" t="e">
        <f t="shared" si="373"/>
        <v>#DIV/0!</v>
      </c>
      <c r="BQ195" s="19">
        <f t="shared" si="371"/>
        <v>1</v>
      </c>
      <c r="BR195" s="19">
        <f t="shared" si="351"/>
        <v>1.1650186084751668</v>
      </c>
      <c r="BU195" s="90"/>
      <c r="CD195" s="89"/>
      <c r="CF195" s="112">
        <f t="shared" si="372"/>
        <v>0</v>
      </c>
      <c r="CG195" s="112">
        <f t="shared" si="352"/>
        <v>0</v>
      </c>
      <c r="CH195" s="112">
        <f t="shared" si="353"/>
        <v>0</v>
      </c>
      <c r="CI195" s="112"/>
      <c r="CJ195" s="112"/>
      <c r="CK195" s="112"/>
      <c r="CL195" s="112"/>
      <c r="CM195" s="112"/>
      <c r="CN195" s="112"/>
    </row>
    <row r="196" spans="1:92" hidden="1" x14ac:dyDescent="0.2">
      <c r="A196" s="86" t="str">
        <f t="shared" si="354"/>
        <v>Electricity</v>
      </c>
      <c r="B196" s="86">
        <f t="shared" si="355"/>
        <v>1964</v>
      </c>
      <c r="D196" s="108">
        <f>Manufacturing!X273</f>
        <v>0</v>
      </c>
      <c r="E196" s="108" t="e">
        <f>#REF!</f>
        <v>#REF!</v>
      </c>
      <c r="F196" s="108"/>
      <c r="G196" s="108"/>
      <c r="H196" s="126"/>
      <c r="I196" s="126"/>
      <c r="J196" s="126"/>
      <c r="P196" s="109">
        <f>Manufacturing!BZ273</f>
        <v>0.96285965726199363</v>
      </c>
      <c r="Q196" s="109" t="e">
        <f>#REF!</f>
        <v>#REF!</v>
      </c>
      <c r="R196" s="109"/>
      <c r="S196" s="109">
        <f>Manufacturing!CD273</f>
        <v>1.1983686440698886</v>
      </c>
      <c r="T196" s="110">
        <v>1</v>
      </c>
      <c r="V196" s="112">
        <f t="shared" si="343"/>
        <v>0</v>
      </c>
      <c r="W196" s="113">
        <f t="shared" si="344"/>
        <v>0</v>
      </c>
      <c r="X196" s="112"/>
      <c r="Y196" s="112"/>
      <c r="Z196" s="112"/>
      <c r="AA196" s="112"/>
      <c r="AB196" s="112"/>
      <c r="AC196" s="112"/>
      <c r="AD196" s="112"/>
      <c r="AG196" s="89"/>
      <c r="AI196" s="109" t="e">
        <f t="shared" si="345"/>
        <v>#DIV/0!</v>
      </c>
      <c r="AJ196" s="109" t="e">
        <f t="shared" si="346"/>
        <v>#REF!</v>
      </c>
      <c r="AL196" s="109" t="e">
        <f t="shared" si="356"/>
        <v>#DIV/0!</v>
      </c>
      <c r="AM196" s="109" t="e">
        <f t="shared" si="357"/>
        <v>#REF!</v>
      </c>
      <c r="AN196" s="109" t="e">
        <f t="shared" si="358"/>
        <v>#DIV/0!</v>
      </c>
      <c r="AO196" s="109"/>
      <c r="AP196" s="109" t="e">
        <f t="shared" si="359"/>
        <v>#DIV/0!</v>
      </c>
      <c r="AQ196" s="109" t="e">
        <f t="shared" si="360"/>
        <v>#REF!</v>
      </c>
      <c r="AT196" s="19">
        <f t="shared" si="361"/>
        <v>0</v>
      </c>
      <c r="AU196" s="19" t="e">
        <f t="shared" si="362"/>
        <v>#REF!</v>
      </c>
      <c r="AV196" s="19"/>
      <c r="AW196" s="19" t="e">
        <f t="shared" si="347"/>
        <v>#DIV/0!</v>
      </c>
      <c r="AX196" s="19" t="e">
        <f t="shared" si="348"/>
        <v>#DIV/0!</v>
      </c>
      <c r="AY196" s="19"/>
      <c r="AZ196" s="19" t="e">
        <f t="shared" si="363"/>
        <v>#DIV/0!</v>
      </c>
      <c r="BA196" s="19" t="e">
        <f t="shared" si="364"/>
        <v>#DIV/0!</v>
      </c>
      <c r="BB196" s="19"/>
      <c r="BC196" s="19"/>
      <c r="BD196" s="19">
        <f t="shared" si="365"/>
        <v>0</v>
      </c>
      <c r="BE196" s="19">
        <f t="shared" si="366"/>
        <v>0</v>
      </c>
      <c r="BF196" s="19"/>
      <c r="BG196" s="19"/>
      <c r="BH196" s="19" t="e">
        <f t="shared" si="367"/>
        <v>#DIV/0!</v>
      </c>
      <c r="BI196" s="19">
        <f t="shared" si="368"/>
        <v>1</v>
      </c>
      <c r="BJ196" s="19">
        <f t="shared" si="349"/>
        <v>0.95472070648477136</v>
      </c>
      <c r="BK196" s="19"/>
      <c r="BL196" s="19" t="e">
        <f t="shared" si="369"/>
        <v>#DIV/0!</v>
      </c>
      <c r="BM196" s="19">
        <f t="shared" si="370"/>
        <v>1</v>
      </c>
      <c r="BN196" s="19">
        <f t="shared" si="350"/>
        <v>0.90173218070308325</v>
      </c>
      <c r="BO196" s="19"/>
      <c r="BP196" s="19" t="e">
        <f t="shared" si="373"/>
        <v>#DIV/0!</v>
      </c>
      <c r="BQ196" s="19">
        <f t="shared" si="371"/>
        <v>1</v>
      </c>
      <c r="BR196" s="19">
        <f t="shared" si="351"/>
        <v>1.1650186084751668</v>
      </c>
      <c r="BU196" s="90"/>
      <c r="CD196" s="89"/>
      <c r="CF196" s="112">
        <f t="shared" si="372"/>
        <v>0</v>
      </c>
      <c r="CG196" s="112">
        <f t="shared" si="352"/>
        <v>0</v>
      </c>
      <c r="CH196" s="112">
        <f t="shared" si="353"/>
        <v>0</v>
      </c>
      <c r="CI196" s="112"/>
      <c r="CJ196" s="112"/>
      <c r="CK196" s="112"/>
      <c r="CL196" s="112"/>
      <c r="CM196" s="112"/>
      <c r="CN196" s="112"/>
    </row>
    <row r="197" spans="1:92" hidden="1" x14ac:dyDescent="0.2">
      <c r="A197" s="86" t="str">
        <f t="shared" si="354"/>
        <v>Electricity</v>
      </c>
      <c r="B197" s="86">
        <f t="shared" si="355"/>
        <v>1965</v>
      </c>
      <c r="D197" s="108">
        <f>Manufacturing!X274</f>
        <v>0</v>
      </c>
      <c r="E197" s="108" t="e">
        <f>#REF!</f>
        <v>#REF!</v>
      </c>
      <c r="F197" s="108"/>
      <c r="G197" s="108"/>
      <c r="H197" s="126"/>
      <c r="I197" s="126"/>
      <c r="J197" s="126"/>
      <c r="P197" s="109">
        <f>Manufacturing!BZ274</f>
        <v>0.96285965726199363</v>
      </c>
      <c r="Q197" s="109" t="e">
        <f>#REF!</f>
        <v>#REF!</v>
      </c>
      <c r="R197" s="109"/>
      <c r="S197" s="109">
        <f>Manufacturing!CD274</f>
        <v>1.1983686440698886</v>
      </c>
      <c r="T197" s="110">
        <v>1</v>
      </c>
      <c r="V197" s="112">
        <f t="shared" si="343"/>
        <v>0</v>
      </c>
      <c r="W197" s="113">
        <f t="shared" si="344"/>
        <v>0</v>
      </c>
      <c r="X197" s="112"/>
      <c r="Y197" s="112"/>
      <c r="Z197" s="112"/>
      <c r="AA197" s="112"/>
      <c r="AB197" s="112"/>
      <c r="AC197" s="112"/>
      <c r="AD197" s="112"/>
      <c r="AG197" s="89"/>
      <c r="AI197" s="109" t="e">
        <f t="shared" si="345"/>
        <v>#DIV/0!</v>
      </c>
      <c r="AJ197" s="109" t="e">
        <f t="shared" si="346"/>
        <v>#REF!</v>
      </c>
      <c r="AL197" s="109" t="e">
        <f t="shared" si="356"/>
        <v>#DIV/0!</v>
      </c>
      <c r="AM197" s="109" t="e">
        <f t="shared" si="357"/>
        <v>#REF!</v>
      </c>
      <c r="AN197" s="109" t="e">
        <f t="shared" si="358"/>
        <v>#DIV/0!</v>
      </c>
      <c r="AO197" s="109"/>
      <c r="AP197" s="109" t="e">
        <f t="shared" si="359"/>
        <v>#DIV/0!</v>
      </c>
      <c r="AQ197" s="109" t="e">
        <f t="shared" si="360"/>
        <v>#REF!</v>
      </c>
      <c r="AT197" s="19">
        <f t="shared" si="361"/>
        <v>0</v>
      </c>
      <c r="AU197" s="19" t="e">
        <f t="shared" si="362"/>
        <v>#REF!</v>
      </c>
      <c r="AV197" s="19"/>
      <c r="AW197" s="19" t="e">
        <f t="shared" si="347"/>
        <v>#DIV/0!</v>
      </c>
      <c r="AX197" s="19" t="e">
        <f t="shared" si="348"/>
        <v>#DIV/0!</v>
      </c>
      <c r="AY197" s="19"/>
      <c r="AZ197" s="19" t="e">
        <f t="shared" si="363"/>
        <v>#DIV/0!</v>
      </c>
      <c r="BA197" s="19" t="e">
        <f t="shared" si="364"/>
        <v>#DIV/0!</v>
      </c>
      <c r="BB197" s="19"/>
      <c r="BC197" s="19"/>
      <c r="BD197" s="19">
        <f t="shared" si="365"/>
        <v>0</v>
      </c>
      <c r="BE197" s="19">
        <f t="shared" si="366"/>
        <v>0</v>
      </c>
      <c r="BF197" s="19"/>
      <c r="BG197" s="19"/>
      <c r="BH197" s="19" t="e">
        <f t="shared" si="367"/>
        <v>#DIV/0!</v>
      </c>
      <c r="BI197" s="19">
        <f t="shared" si="368"/>
        <v>1</v>
      </c>
      <c r="BJ197" s="19">
        <f t="shared" si="349"/>
        <v>0.95472070648477136</v>
      </c>
      <c r="BK197" s="19"/>
      <c r="BL197" s="19" t="e">
        <f t="shared" si="369"/>
        <v>#DIV/0!</v>
      </c>
      <c r="BM197" s="19">
        <f t="shared" si="370"/>
        <v>1</v>
      </c>
      <c r="BN197" s="19">
        <f t="shared" si="350"/>
        <v>0.90173218070308325</v>
      </c>
      <c r="BO197" s="19"/>
      <c r="BP197" s="19" t="e">
        <f t="shared" si="373"/>
        <v>#DIV/0!</v>
      </c>
      <c r="BQ197" s="19">
        <f t="shared" si="371"/>
        <v>1</v>
      </c>
      <c r="BR197" s="19">
        <f t="shared" si="351"/>
        <v>1.1650186084751668</v>
      </c>
      <c r="BU197" s="90"/>
      <c r="CD197" s="89"/>
      <c r="CF197" s="112">
        <f t="shared" si="372"/>
        <v>0</v>
      </c>
      <c r="CG197" s="112">
        <f t="shared" si="352"/>
        <v>0</v>
      </c>
      <c r="CH197" s="112">
        <f t="shared" si="353"/>
        <v>0</v>
      </c>
      <c r="CI197" s="112"/>
      <c r="CJ197" s="112"/>
      <c r="CK197" s="112"/>
      <c r="CL197" s="112"/>
      <c r="CM197" s="112"/>
      <c r="CN197" s="112"/>
    </row>
    <row r="198" spans="1:92" hidden="1" x14ac:dyDescent="0.2">
      <c r="A198" s="86" t="str">
        <f t="shared" si="354"/>
        <v>Electricity</v>
      </c>
      <c r="B198" s="86">
        <f t="shared" si="355"/>
        <v>1966</v>
      </c>
      <c r="D198" s="108">
        <f>Manufacturing!X275</f>
        <v>0</v>
      </c>
      <c r="E198" s="108" t="e">
        <f>#REF!</f>
        <v>#REF!</v>
      </c>
      <c r="F198" s="108"/>
      <c r="G198" s="108"/>
      <c r="H198" s="126"/>
      <c r="I198" s="126"/>
      <c r="J198" s="126"/>
      <c r="P198" s="109">
        <f>Manufacturing!BZ275</f>
        <v>0.96285965726199363</v>
      </c>
      <c r="Q198" s="109" t="e">
        <f>#REF!</f>
        <v>#REF!</v>
      </c>
      <c r="R198" s="109"/>
      <c r="S198" s="109">
        <f>Manufacturing!CD275</f>
        <v>1.1983686440698886</v>
      </c>
      <c r="T198" s="110">
        <v>1</v>
      </c>
      <c r="V198" s="112">
        <f t="shared" si="343"/>
        <v>0</v>
      </c>
      <c r="W198" s="113">
        <f t="shared" si="344"/>
        <v>0</v>
      </c>
      <c r="X198" s="112"/>
      <c r="Y198" s="112"/>
      <c r="Z198" s="112"/>
      <c r="AA198" s="112"/>
      <c r="AB198" s="112"/>
      <c r="AC198" s="112"/>
      <c r="AD198" s="112"/>
      <c r="AG198" s="89"/>
      <c r="AI198" s="109" t="e">
        <f t="shared" si="345"/>
        <v>#DIV/0!</v>
      </c>
      <c r="AJ198" s="109" t="e">
        <f t="shared" si="346"/>
        <v>#REF!</v>
      </c>
      <c r="AL198" s="109" t="e">
        <f t="shared" si="356"/>
        <v>#DIV/0!</v>
      </c>
      <c r="AM198" s="109" t="e">
        <f t="shared" si="357"/>
        <v>#REF!</v>
      </c>
      <c r="AN198" s="109" t="e">
        <f t="shared" si="358"/>
        <v>#DIV/0!</v>
      </c>
      <c r="AO198" s="109"/>
      <c r="AP198" s="109" t="e">
        <f t="shared" si="359"/>
        <v>#DIV/0!</v>
      </c>
      <c r="AQ198" s="109" t="e">
        <f t="shared" si="360"/>
        <v>#REF!</v>
      </c>
      <c r="AT198" s="19">
        <f t="shared" si="361"/>
        <v>0</v>
      </c>
      <c r="AU198" s="19" t="e">
        <f t="shared" si="362"/>
        <v>#REF!</v>
      </c>
      <c r="AV198" s="19"/>
      <c r="AW198" s="19" t="e">
        <f t="shared" si="347"/>
        <v>#DIV/0!</v>
      </c>
      <c r="AX198" s="19" t="e">
        <f t="shared" si="348"/>
        <v>#DIV/0!</v>
      </c>
      <c r="AY198" s="19"/>
      <c r="AZ198" s="19" t="e">
        <f t="shared" si="363"/>
        <v>#DIV/0!</v>
      </c>
      <c r="BA198" s="19" t="e">
        <f t="shared" si="364"/>
        <v>#DIV/0!</v>
      </c>
      <c r="BB198" s="19"/>
      <c r="BC198" s="19"/>
      <c r="BD198" s="19">
        <f t="shared" si="365"/>
        <v>0</v>
      </c>
      <c r="BE198" s="19">
        <f t="shared" si="366"/>
        <v>0</v>
      </c>
      <c r="BF198" s="19"/>
      <c r="BG198" s="19"/>
      <c r="BH198" s="19" t="e">
        <f t="shared" si="367"/>
        <v>#DIV/0!</v>
      </c>
      <c r="BI198" s="19">
        <f t="shared" si="368"/>
        <v>1</v>
      </c>
      <c r="BJ198" s="19">
        <f t="shared" si="349"/>
        <v>0.95472070648477136</v>
      </c>
      <c r="BK198" s="19"/>
      <c r="BL198" s="19" t="e">
        <f t="shared" si="369"/>
        <v>#DIV/0!</v>
      </c>
      <c r="BM198" s="19">
        <f t="shared" si="370"/>
        <v>1</v>
      </c>
      <c r="BN198" s="19">
        <f t="shared" si="350"/>
        <v>0.90173218070308325</v>
      </c>
      <c r="BO198" s="19"/>
      <c r="BP198" s="19" t="e">
        <f t="shared" si="373"/>
        <v>#DIV/0!</v>
      </c>
      <c r="BQ198" s="19">
        <f t="shared" si="371"/>
        <v>1</v>
      </c>
      <c r="BR198" s="19">
        <f t="shared" si="351"/>
        <v>1.1650186084751668</v>
      </c>
      <c r="BU198" s="90"/>
      <c r="CD198" s="89"/>
      <c r="CF198" s="112">
        <f t="shared" si="372"/>
        <v>0</v>
      </c>
      <c r="CG198" s="112">
        <f t="shared" si="352"/>
        <v>0</v>
      </c>
      <c r="CH198" s="112">
        <f t="shared" si="353"/>
        <v>0</v>
      </c>
      <c r="CI198" s="112"/>
      <c r="CJ198" s="112"/>
      <c r="CK198" s="112"/>
      <c r="CL198" s="112"/>
      <c r="CM198" s="112"/>
      <c r="CN198" s="112"/>
    </row>
    <row r="199" spans="1:92" hidden="1" x14ac:dyDescent="0.2">
      <c r="A199" s="86" t="str">
        <f t="shared" si="354"/>
        <v>Electricity</v>
      </c>
      <c r="B199" s="86">
        <f t="shared" si="355"/>
        <v>1967</v>
      </c>
      <c r="D199" s="108">
        <f>Manufacturing!X276</f>
        <v>0</v>
      </c>
      <c r="E199" s="108" t="e">
        <f>#REF!</f>
        <v>#REF!</v>
      </c>
      <c r="F199" s="108"/>
      <c r="G199" s="108"/>
      <c r="H199" s="126"/>
      <c r="I199" s="126"/>
      <c r="J199" s="126"/>
      <c r="P199" s="109">
        <f>Manufacturing!BZ276</f>
        <v>0.96285965726199363</v>
      </c>
      <c r="Q199" s="109" t="e">
        <f>#REF!</f>
        <v>#REF!</v>
      </c>
      <c r="R199" s="109"/>
      <c r="S199" s="109">
        <f>Manufacturing!CD276</f>
        <v>1.1983686440698886</v>
      </c>
      <c r="T199" s="110">
        <v>1</v>
      </c>
      <c r="V199" s="112">
        <f t="shared" si="343"/>
        <v>0</v>
      </c>
      <c r="W199" s="113">
        <f t="shared" si="344"/>
        <v>0</v>
      </c>
      <c r="X199" s="112"/>
      <c r="Y199" s="112"/>
      <c r="Z199" s="112"/>
      <c r="AA199" s="112"/>
      <c r="AB199" s="112"/>
      <c r="AC199" s="112"/>
      <c r="AD199" s="112"/>
      <c r="AG199" s="89"/>
      <c r="AI199" s="109" t="e">
        <f t="shared" si="345"/>
        <v>#DIV/0!</v>
      </c>
      <c r="AJ199" s="109" t="e">
        <f t="shared" si="346"/>
        <v>#REF!</v>
      </c>
      <c r="AL199" s="109" t="e">
        <f t="shared" si="356"/>
        <v>#DIV/0!</v>
      </c>
      <c r="AM199" s="109" t="e">
        <f t="shared" si="357"/>
        <v>#REF!</v>
      </c>
      <c r="AN199" s="109" t="e">
        <f t="shared" si="358"/>
        <v>#DIV/0!</v>
      </c>
      <c r="AO199" s="109"/>
      <c r="AP199" s="109" t="e">
        <f t="shared" si="359"/>
        <v>#DIV/0!</v>
      </c>
      <c r="AQ199" s="109" t="e">
        <f t="shared" si="360"/>
        <v>#REF!</v>
      </c>
      <c r="AT199" s="19">
        <f t="shared" si="361"/>
        <v>0</v>
      </c>
      <c r="AU199" s="19" t="e">
        <f t="shared" si="362"/>
        <v>#REF!</v>
      </c>
      <c r="AV199" s="19"/>
      <c r="AW199" s="19" t="e">
        <f t="shared" si="347"/>
        <v>#DIV/0!</v>
      </c>
      <c r="AX199" s="19" t="e">
        <f t="shared" si="348"/>
        <v>#DIV/0!</v>
      </c>
      <c r="AY199" s="19"/>
      <c r="AZ199" s="19" t="e">
        <f t="shared" si="363"/>
        <v>#DIV/0!</v>
      </c>
      <c r="BA199" s="19" t="e">
        <f t="shared" si="364"/>
        <v>#DIV/0!</v>
      </c>
      <c r="BB199" s="19"/>
      <c r="BC199" s="19"/>
      <c r="BD199" s="19">
        <f t="shared" si="365"/>
        <v>0</v>
      </c>
      <c r="BE199" s="19">
        <f t="shared" si="366"/>
        <v>0</v>
      </c>
      <c r="BF199" s="19"/>
      <c r="BG199" s="19"/>
      <c r="BH199" s="19" t="e">
        <f t="shared" si="367"/>
        <v>#DIV/0!</v>
      </c>
      <c r="BI199" s="19">
        <f t="shared" si="368"/>
        <v>1</v>
      </c>
      <c r="BJ199" s="19">
        <f t="shared" si="349"/>
        <v>0.95472070648477136</v>
      </c>
      <c r="BK199" s="19"/>
      <c r="BL199" s="19" t="e">
        <f t="shared" si="369"/>
        <v>#DIV/0!</v>
      </c>
      <c r="BM199" s="19">
        <f t="shared" si="370"/>
        <v>1</v>
      </c>
      <c r="BN199" s="19">
        <f t="shared" si="350"/>
        <v>0.90173218070308325</v>
      </c>
      <c r="BO199" s="19"/>
      <c r="BP199" s="19" t="e">
        <f t="shared" si="373"/>
        <v>#DIV/0!</v>
      </c>
      <c r="BQ199" s="19">
        <f t="shared" si="371"/>
        <v>1</v>
      </c>
      <c r="BR199" s="19">
        <f t="shared" si="351"/>
        <v>1.1650186084751668</v>
      </c>
      <c r="BU199" s="90"/>
      <c r="CD199" s="89"/>
      <c r="CF199" s="112">
        <f t="shared" si="372"/>
        <v>0</v>
      </c>
      <c r="CG199" s="112">
        <f t="shared" si="352"/>
        <v>0</v>
      </c>
      <c r="CH199" s="112">
        <f t="shared" si="353"/>
        <v>0</v>
      </c>
      <c r="CI199" s="112"/>
      <c r="CJ199" s="112"/>
      <c r="CK199" s="112"/>
      <c r="CL199" s="112"/>
      <c r="CM199" s="112"/>
      <c r="CN199" s="112"/>
    </row>
    <row r="200" spans="1:92" hidden="1" x14ac:dyDescent="0.2">
      <c r="A200" s="86" t="str">
        <f t="shared" si="354"/>
        <v>Electricity</v>
      </c>
      <c r="B200" s="86">
        <f t="shared" si="355"/>
        <v>1968</v>
      </c>
      <c r="D200" s="108">
        <f>Manufacturing!X277</f>
        <v>0</v>
      </c>
      <c r="E200" s="108" t="e">
        <f>#REF!</f>
        <v>#REF!</v>
      </c>
      <c r="F200" s="108"/>
      <c r="G200" s="108"/>
      <c r="H200" s="126"/>
      <c r="I200" s="126"/>
      <c r="J200" s="126"/>
      <c r="P200" s="109">
        <f>Manufacturing!BZ277</f>
        <v>0.96285965726199363</v>
      </c>
      <c r="Q200" s="109" t="e">
        <f>#REF!</f>
        <v>#REF!</v>
      </c>
      <c r="R200" s="109"/>
      <c r="S200" s="109">
        <f>Manufacturing!CD277</f>
        <v>1.1983686440698886</v>
      </c>
      <c r="T200" s="110">
        <v>1</v>
      </c>
      <c r="V200" s="112">
        <f t="shared" si="343"/>
        <v>0</v>
      </c>
      <c r="W200" s="113">
        <f t="shared" si="344"/>
        <v>0</v>
      </c>
      <c r="X200" s="112"/>
      <c r="Y200" s="112"/>
      <c r="Z200" s="112"/>
      <c r="AA200" s="112"/>
      <c r="AB200" s="112"/>
      <c r="AC200" s="112"/>
      <c r="AD200" s="112"/>
      <c r="AG200" s="89"/>
      <c r="AI200" s="109" t="e">
        <f t="shared" si="345"/>
        <v>#DIV/0!</v>
      </c>
      <c r="AJ200" s="109" t="e">
        <f t="shared" si="346"/>
        <v>#REF!</v>
      </c>
      <c r="AL200" s="109" t="e">
        <f t="shared" si="356"/>
        <v>#DIV/0!</v>
      </c>
      <c r="AM200" s="109" t="e">
        <f t="shared" si="357"/>
        <v>#REF!</v>
      </c>
      <c r="AN200" s="109" t="e">
        <f t="shared" si="358"/>
        <v>#DIV/0!</v>
      </c>
      <c r="AO200" s="109"/>
      <c r="AP200" s="109" t="e">
        <f t="shared" si="359"/>
        <v>#DIV/0!</v>
      </c>
      <c r="AQ200" s="109" t="e">
        <f t="shared" si="360"/>
        <v>#REF!</v>
      </c>
      <c r="AT200" s="19">
        <f t="shared" si="361"/>
        <v>0</v>
      </c>
      <c r="AU200" s="19" t="e">
        <f t="shared" si="362"/>
        <v>#REF!</v>
      </c>
      <c r="AV200" s="19"/>
      <c r="AW200" s="19" t="e">
        <f t="shared" si="347"/>
        <v>#DIV/0!</v>
      </c>
      <c r="AX200" s="19" t="e">
        <f t="shared" si="348"/>
        <v>#DIV/0!</v>
      </c>
      <c r="AY200" s="19"/>
      <c r="AZ200" s="19" t="e">
        <f t="shared" si="363"/>
        <v>#DIV/0!</v>
      </c>
      <c r="BA200" s="19" t="e">
        <f t="shared" si="364"/>
        <v>#DIV/0!</v>
      </c>
      <c r="BB200" s="19"/>
      <c r="BC200" s="19"/>
      <c r="BD200" s="19">
        <f t="shared" si="365"/>
        <v>0</v>
      </c>
      <c r="BE200" s="19">
        <f t="shared" si="366"/>
        <v>0</v>
      </c>
      <c r="BF200" s="19"/>
      <c r="BG200" s="19"/>
      <c r="BH200" s="19" t="e">
        <f t="shared" si="367"/>
        <v>#DIV/0!</v>
      </c>
      <c r="BI200" s="19">
        <f t="shared" si="368"/>
        <v>1</v>
      </c>
      <c r="BJ200" s="19">
        <f t="shared" si="349"/>
        <v>0.95472070648477136</v>
      </c>
      <c r="BK200" s="19"/>
      <c r="BL200" s="19" t="e">
        <f t="shared" si="369"/>
        <v>#DIV/0!</v>
      </c>
      <c r="BM200" s="19">
        <f t="shared" si="370"/>
        <v>1</v>
      </c>
      <c r="BN200" s="19">
        <f t="shared" si="350"/>
        <v>0.90173218070308325</v>
      </c>
      <c r="BO200" s="19"/>
      <c r="BP200" s="19" t="e">
        <f t="shared" si="373"/>
        <v>#DIV/0!</v>
      </c>
      <c r="BQ200" s="19">
        <f t="shared" si="371"/>
        <v>1</v>
      </c>
      <c r="BR200" s="19">
        <f t="shared" si="351"/>
        <v>1.1650186084751668</v>
      </c>
      <c r="BU200" s="90"/>
      <c r="CD200" s="89"/>
      <c r="CF200" s="112">
        <f t="shared" si="372"/>
        <v>0</v>
      </c>
      <c r="CG200" s="112">
        <f t="shared" si="352"/>
        <v>0</v>
      </c>
      <c r="CH200" s="112">
        <f t="shared" si="353"/>
        <v>0</v>
      </c>
      <c r="CI200" s="112"/>
      <c r="CJ200" s="112"/>
      <c r="CK200" s="112"/>
      <c r="CL200" s="112"/>
      <c r="CM200" s="112"/>
      <c r="CN200" s="112"/>
    </row>
    <row r="201" spans="1:92" hidden="1" x14ac:dyDescent="0.2">
      <c r="A201" s="86" t="str">
        <f t="shared" si="354"/>
        <v>Electricity</v>
      </c>
      <c r="B201" s="86">
        <f t="shared" si="355"/>
        <v>1969</v>
      </c>
      <c r="D201" s="108">
        <f>Manufacturing!X278</f>
        <v>0</v>
      </c>
      <c r="E201" s="108" t="e">
        <f>#REF!</f>
        <v>#REF!</v>
      </c>
      <c r="F201" s="108"/>
      <c r="G201" s="108"/>
      <c r="H201" s="126"/>
      <c r="I201" s="126"/>
      <c r="J201" s="126"/>
      <c r="P201" s="109">
        <f>Manufacturing!BZ278</f>
        <v>0.96285965726199363</v>
      </c>
      <c r="Q201" s="109" t="e">
        <f>#REF!</f>
        <v>#REF!</v>
      </c>
      <c r="R201" s="109"/>
      <c r="S201" s="109">
        <f>Manufacturing!CD278</f>
        <v>1.1983686440698886</v>
      </c>
      <c r="T201" s="110">
        <v>1</v>
      </c>
      <c r="V201" s="112">
        <f t="shared" si="343"/>
        <v>0</v>
      </c>
      <c r="W201" s="113">
        <f t="shared" si="344"/>
        <v>0</v>
      </c>
      <c r="X201" s="112"/>
      <c r="Y201" s="112"/>
      <c r="Z201" s="112"/>
      <c r="AA201" s="112"/>
      <c r="AB201" s="112"/>
      <c r="AC201" s="112"/>
      <c r="AD201" s="112"/>
      <c r="AG201" s="89"/>
      <c r="AI201" s="109" t="e">
        <f t="shared" si="345"/>
        <v>#DIV/0!</v>
      </c>
      <c r="AJ201" s="109" t="e">
        <f t="shared" si="346"/>
        <v>#REF!</v>
      </c>
      <c r="AL201" s="109" t="e">
        <f t="shared" si="356"/>
        <v>#DIV/0!</v>
      </c>
      <c r="AM201" s="109" t="e">
        <f t="shared" si="357"/>
        <v>#REF!</v>
      </c>
      <c r="AN201" s="109" t="e">
        <f t="shared" si="358"/>
        <v>#DIV/0!</v>
      </c>
      <c r="AO201" s="109"/>
      <c r="AP201" s="109" t="e">
        <f t="shared" si="359"/>
        <v>#DIV/0!</v>
      </c>
      <c r="AQ201" s="109" t="e">
        <f t="shared" si="360"/>
        <v>#REF!</v>
      </c>
      <c r="AT201" s="19">
        <f t="shared" si="361"/>
        <v>0</v>
      </c>
      <c r="AU201" s="19" t="e">
        <f t="shared" si="362"/>
        <v>#REF!</v>
      </c>
      <c r="AV201" s="19"/>
      <c r="AW201" s="19" t="e">
        <f t="shared" si="347"/>
        <v>#DIV/0!</v>
      </c>
      <c r="AX201" s="19" t="e">
        <f t="shared" si="348"/>
        <v>#DIV/0!</v>
      </c>
      <c r="AY201" s="19"/>
      <c r="AZ201" s="19" t="e">
        <f t="shared" si="363"/>
        <v>#DIV/0!</v>
      </c>
      <c r="BA201" s="19" t="e">
        <f t="shared" si="364"/>
        <v>#DIV/0!</v>
      </c>
      <c r="BB201" s="19"/>
      <c r="BC201" s="19"/>
      <c r="BD201" s="19">
        <f t="shared" si="365"/>
        <v>0</v>
      </c>
      <c r="BE201" s="19">
        <f t="shared" si="366"/>
        <v>0</v>
      </c>
      <c r="BF201" s="19"/>
      <c r="BG201" s="19"/>
      <c r="BH201" s="19" t="e">
        <f t="shared" si="367"/>
        <v>#DIV/0!</v>
      </c>
      <c r="BI201" s="19">
        <f t="shared" si="368"/>
        <v>1</v>
      </c>
      <c r="BJ201" s="19">
        <f t="shared" si="349"/>
        <v>0.95472070648477136</v>
      </c>
      <c r="BK201" s="19"/>
      <c r="BL201" s="19" t="e">
        <f t="shared" si="369"/>
        <v>#DIV/0!</v>
      </c>
      <c r="BM201" s="19">
        <f t="shared" si="370"/>
        <v>1</v>
      </c>
      <c r="BN201" s="19">
        <f t="shared" si="350"/>
        <v>0.90173218070308325</v>
      </c>
      <c r="BO201" s="19"/>
      <c r="BP201" s="19" t="e">
        <f t="shared" si="373"/>
        <v>#DIV/0!</v>
      </c>
      <c r="BQ201" s="19">
        <f t="shared" si="371"/>
        <v>1</v>
      </c>
      <c r="BR201" s="19">
        <f t="shared" si="351"/>
        <v>1.1650186084751668</v>
      </c>
      <c r="BU201" s="90"/>
      <c r="CD201" s="89"/>
      <c r="CF201" s="112">
        <f t="shared" si="372"/>
        <v>0</v>
      </c>
      <c r="CG201" s="112">
        <f t="shared" si="352"/>
        <v>0</v>
      </c>
      <c r="CH201" s="112">
        <f t="shared" si="353"/>
        <v>0</v>
      </c>
      <c r="CI201" s="112"/>
      <c r="CJ201" s="112"/>
      <c r="CK201" s="112"/>
      <c r="CL201" s="112"/>
      <c r="CM201" s="112"/>
      <c r="CN201" s="112"/>
    </row>
    <row r="202" spans="1:92" ht="16.5" customHeight="1" thickBot="1" x14ac:dyDescent="0.25">
      <c r="A202" s="86" t="str">
        <f t="shared" si="354"/>
        <v>Electricity</v>
      </c>
      <c r="B202" s="86">
        <f t="shared" si="355"/>
        <v>1970</v>
      </c>
      <c r="D202" s="108">
        <f>Manufacturing!X279</f>
        <v>1700.5086475620137</v>
      </c>
      <c r="E202" s="108">
        <f>NonManufacturing!H197</f>
        <v>286.08281656679048</v>
      </c>
      <c r="F202" s="108">
        <f>D202+E202</f>
        <v>1986.5914641288041</v>
      </c>
      <c r="G202" s="108"/>
      <c r="H202" s="126">
        <f t="shared" ref="H202:I221" si="374">H31</f>
        <v>623422.21007000003</v>
      </c>
      <c r="I202" s="126">
        <f t="shared" si="374"/>
        <v>758007.34288384661</v>
      </c>
      <c r="J202" s="126">
        <f t="shared" ref="J202:J209" si="375">J369</f>
        <v>1381429.5529538468</v>
      </c>
      <c r="L202" s="79">
        <f>D202/H202*1000</f>
        <v>2.7276998157814663</v>
      </c>
      <c r="M202" s="79">
        <f>E202/I202*1000</f>
        <v>0.37741430772739681</v>
      </c>
      <c r="N202" s="79">
        <f>F202/J202*1000</f>
        <v>1.4380693245493175</v>
      </c>
      <c r="P202" s="425">
        <f>Manufacturing!BZ279</f>
        <v>0.96285965726199363</v>
      </c>
      <c r="Q202" s="425">
        <f>NonManufacturing!CR197</f>
        <v>0.90235181254390984</v>
      </c>
      <c r="R202" s="109"/>
      <c r="S202" s="425">
        <f>Manufacturing!CD279</f>
        <v>1.1983686440698886</v>
      </c>
      <c r="T202" s="425">
        <f>NonManufacturing!CV197</f>
        <v>0.97993360076108937</v>
      </c>
      <c r="V202" s="112">
        <f t="shared" si="343"/>
        <v>0.76407295073152126</v>
      </c>
      <c r="W202" s="113">
        <f t="shared" si="344"/>
        <v>1.0029685617399022</v>
      </c>
      <c r="X202" s="112">
        <f>BN202</f>
        <v>0.90173218070308325</v>
      </c>
      <c r="Y202" s="112">
        <f>BR202</f>
        <v>1.1650186084751668</v>
      </c>
      <c r="Z202" s="112">
        <f>BJ202</f>
        <v>0.95472070648477136</v>
      </c>
      <c r="AA202" s="112">
        <f>V202*X202*Y202*Z202</f>
        <v>0.76634018299538531</v>
      </c>
      <c r="AB202" s="112">
        <f t="shared" ref="AB202:AB246" si="376">F202/F$251</f>
        <v>0.76634114845955703</v>
      </c>
      <c r="AC202" s="112"/>
      <c r="AD202" s="112">
        <f>X202*Y202</f>
        <v>1.0505347703799837</v>
      </c>
      <c r="AG202" s="89"/>
      <c r="AI202" s="109">
        <f t="shared" si="345"/>
        <v>0.85599313108281749</v>
      </c>
      <c r="AJ202" s="109">
        <f t="shared" si="346"/>
        <v>0.14400686891718256</v>
      </c>
      <c r="AL202" s="109" t="e">
        <f t="shared" si="356"/>
        <v>#DIV/0!</v>
      </c>
      <c r="AM202" s="109" t="e">
        <f t="shared" si="357"/>
        <v>#REF!</v>
      </c>
      <c r="AN202" s="109" t="e">
        <f t="shared" si="358"/>
        <v>#DIV/0!</v>
      </c>
      <c r="AO202" s="109"/>
      <c r="AP202" s="109" t="e">
        <f t="shared" si="359"/>
        <v>#DIV/0!</v>
      </c>
      <c r="AQ202" s="109" t="e">
        <f t="shared" si="360"/>
        <v>#REF!</v>
      </c>
      <c r="AT202" s="19"/>
      <c r="AU202" s="19"/>
      <c r="AV202" s="19"/>
      <c r="AW202" s="19">
        <f t="shared" si="347"/>
        <v>0.45128773214454926</v>
      </c>
      <c r="AX202" s="19">
        <f t="shared" si="348"/>
        <v>0.54871226785545069</v>
      </c>
      <c r="AY202" s="19"/>
      <c r="AZ202" s="19" t="e">
        <f t="shared" si="363"/>
        <v>#DIV/0!</v>
      </c>
      <c r="BA202" s="19" t="e">
        <f t="shared" si="364"/>
        <v>#DIV/0!</v>
      </c>
      <c r="BB202" s="19"/>
      <c r="BC202" s="19"/>
      <c r="BD202" s="19"/>
      <c r="BE202" s="19"/>
      <c r="BF202" s="19"/>
      <c r="BG202" s="19"/>
      <c r="BH202" s="19" t="e">
        <f t="shared" si="367"/>
        <v>#DIV/0!</v>
      </c>
      <c r="BI202" s="19">
        <f t="shared" si="368"/>
        <v>1</v>
      </c>
      <c r="BJ202" s="19">
        <f t="shared" si="349"/>
        <v>0.95472070648477136</v>
      </c>
      <c r="BK202" s="19"/>
      <c r="BL202" s="19" t="e">
        <f t="shared" si="369"/>
        <v>#DIV/0!</v>
      </c>
      <c r="BM202" s="19">
        <f t="shared" si="370"/>
        <v>1</v>
      </c>
      <c r="BN202" s="19">
        <f t="shared" si="350"/>
        <v>0.90173218070308325</v>
      </c>
      <c r="BO202" s="19"/>
      <c r="BP202" s="19" t="e">
        <f t="shared" si="373"/>
        <v>#DIV/0!</v>
      </c>
      <c r="BQ202" s="19">
        <f t="shared" si="371"/>
        <v>1</v>
      </c>
      <c r="BR202" s="19">
        <f t="shared" si="351"/>
        <v>1.1650186084751668</v>
      </c>
      <c r="BU202" s="90"/>
      <c r="BX202" s="114" t="s">
        <v>237</v>
      </c>
      <c r="BY202" s="122" t="s">
        <v>272</v>
      </c>
      <c r="BZ202" s="114" t="s">
        <v>265</v>
      </c>
      <c r="CA202" s="114" t="s">
        <v>79</v>
      </c>
      <c r="CD202" s="89"/>
      <c r="CF202" s="112">
        <f t="shared" si="372"/>
        <v>0.58209538786087356</v>
      </c>
      <c r="CG202" s="112">
        <f t="shared" si="352"/>
        <v>1.0947595597483917</v>
      </c>
      <c r="CH202" s="112">
        <f t="shared" si="353"/>
        <v>0.85649202343931974</v>
      </c>
      <c r="CI202" s="112">
        <f t="shared" ref="CI202:CI242" si="377">Y202/Y$81</f>
        <v>1.2924469384477504</v>
      </c>
      <c r="CJ202" s="112">
        <f t="shared" ref="CJ202:CJ242" si="378">Z202/Z$81</f>
        <v>0.988966788275361</v>
      </c>
      <c r="CK202" s="112">
        <f t="shared" ref="CK202:CK242" si="379">AA202/AA$81</f>
        <v>0.63725303177026016</v>
      </c>
      <c r="CL202" s="112">
        <f t="shared" ref="CL202:CL242" si="380">AB202/AB$81</f>
        <v>0.63725449054613925</v>
      </c>
      <c r="CM202" s="112"/>
      <c r="CN202" s="112">
        <f t="shared" ref="CN202:CN242" si="381">AD202/AD$81</f>
        <v>1.1069704934990676</v>
      </c>
    </row>
    <row r="203" spans="1:92" x14ac:dyDescent="0.2">
      <c r="A203" s="86" t="str">
        <f t="shared" si="354"/>
        <v>Electricity</v>
      </c>
      <c r="B203" s="86">
        <f t="shared" si="355"/>
        <v>1971</v>
      </c>
      <c r="D203" s="108">
        <f>Manufacturing!X280</f>
        <v>1746.7833582751834</v>
      </c>
      <c r="E203" s="108">
        <f>NonManufacturing!H198</f>
        <v>292.38364242220717</v>
      </c>
      <c r="F203" s="108">
        <f t="shared" ref="F203:F216" si="382">D203+E203</f>
        <v>2039.1670006973907</v>
      </c>
      <c r="G203" s="108"/>
      <c r="H203" s="126">
        <f t="shared" si="374"/>
        <v>647414.06971999991</v>
      </c>
      <c r="I203" s="126">
        <f t="shared" si="374"/>
        <v>762348.62973730511</v>
      </c>
      <c r="J203" s="126">
        <f t="shared" si="375"/>
        <v>1409762.699457305</v>
      </c>
      <c r="L203" s="79">
        <f t="shared" ref="L203:L216" si="383">D203/H203*1000</f>
        <v>2.6980929824874669</v>
      </c>
      <c r="M203" s="79">
        <f t="shared" ref="M203:M216" si="384">E203/I203*1000</f>
        <v>0.38353009504714214</v>
      </c>
      <c r="N203" s="79">
        <f t="shared" ref="N203:N216" si="385">F203/J203*1000</f>
        <v>1.4464611678847639</v>
      </c>
      <c r="P203" s="425">
        <f>Manufacturing!BZ280</f>
        <v>0.97100216949121276</v>
      </c>
      <c r="Q203" s="425">
        <f>NonManufacturing!CR198</f>
        <v>0.93419454090882248</v>
      </c>
      <c r="R203" s="109"/>
      <c r="S203" s="425">
        <f>Manufacturing!CD280</f>
        <v>1.175421881170315</v>
      </c>
      <c r="T203" s="425">
        <f>NonManufacturing!CV198</f>
        <v>0.96186983955652572</v>
      </c>
      <c r="V203" s="112">
        <f t="shared" si="343"/>
        <v>0.77974410153766671</v>
      </c>
      <c r="W203" s="113">
        <f t="shared" si="344"/>
        <v>1.0088213776624844</v>
      </c>
      <c r="X203" s="112">
        <f t="shared" ref="X203:X216" si="386">BN203</f>
        <v>0.91339782293566041</v>
      </c>
      <c r="Y203" s="112">
        <f t="shared" ref="Y203:Y216" si="387">BR203</f>
        <v>1.1428300479677695</v>
      </c>
      <c r="Z203" s="112">
        <f t="shared" ref="Z203:Z216" si="388">BJ203</f>
        <v>0.96643418374723455</v>
      </c>
      <c r="AA203" s="112">
        <f t="shared" ref="AA203:AA216" si="389">V203*X203*Y203*Z203</f>
        <v>0.78662184681402414</v>
      </c>
      <c r="AB203" s="112">
        <f t="shared" si="376"/>
        <v>0.78662251873742495</v>
      </c>
      <c r="AC203" s="112"/>
      <c r="AD203" s="112">
        <f t="shared" ref="AD203:AD216" si="390">X203*Y203</f>
        <v>1.043858477799217</v>
      </c>
      <c r="AG203" s="89"/>
      <c r="AI203" s="109">
        <f t="shared" si="345"/>
        <v>0.8566161367253331</v>
      </c>
      <c r="AJ203" s="109">
        <f t="shared" si="346"/>
        <v>0.14338386327466687</v>
      </c>
      <c r="AL203" s="109">
        <f t="shared" si="356"/>
        <v>0.85630459613163845</v>
      </c>
      <c r="AM203" s="109">
        <f t="shared" si="357"/>
        <v>0.1436951410037004</v>
      </c>
      <c r="AN203" s="109">
        <f t="shared" si="358"/>
        <v>0.99999973713533885</v>
      </c>
      <c r="AO203" s="109"/>
      <c r="AP203" s="109">
        <f t="shared" si="359"/>
        <v>0.85630482122391516</v>
      </c>
      <c r="AQ203" s="109">
        <f t="shared" si="360"/>
        <v>0.14369517877608487</v>
      </c>
      <c r="AT203" s="19">
        <f t="shared" ref="AT203:AT238" si="391">LN(P203/P202)</f>
        <v>8.4210363269945684E-3</v>
      </c>
      <c r="AU203" s="19">
        <f t="shared" ref="AU203:AU238" si="392">LN(Q203/Q202)</f>
        <v>3.4680224352824883E-2</v>
      </c>
      <c r="AV203" s="19"/>
      <c r="AW203" s="19">
        <f t="shared" si="347"/>
        <v>0.45923620334771598</v>
      </c>
      <c r="AX203" s="19">
        <f t="shared" si="348"/>
        <v>0.54076379665228402</v>
      </c>
      <c r="AY203" s="19"/>
      <c r="AZ203" s="19">
        <f t="shared" si="363"/>
        <v>1.7459558848360819E-2</v>
      </c>
      <c r="BA203" s="19">
        <f t="shared" si="364"/>
        <v>-1.4591623425217623E-2</v>
      </c>
      <c r="BB203" s="19"/>
      <c r="BC203" s="19"/>
      <c r="BD203" s="19">
        <f t="shared" ref="BD203:BD242" si="393">LN(S203/S202)</f>
        <v>-1.9334037651908401E-2</v>
      </c>
      <c r="BE203" s="19">
        <f t="shared" ref="BE203:BE242" si="394">LN(T203/T202)</f>
        <v>-1.8605675448487527E-2</v>
      </c>
      <c r="BF203" s="19"/>
      <c r="BG203" s="19"/>
      <c r="BH203" s="19">
        <f t="shared" si="367"/>
        <v>1.0122690093373921</v>
      </c>
      <c r="BI203" s="19">
        <f t="shared" si="368"/>
        <v>1.0122690093373921</v>
      </c>
      <c r="BJ203" s="19">
        <f t="shared" si="349"/>
        <v>0.96643418374723455</v>
      </c>
      <c r="BK203" s="19"/>
      <c r="BL203" s="19">
        <f t="shared" si="369"/>
        <v>1.01293692571056</v>
      </c>
      <c r="BM203" s="19">
        <f t="shared" si="370"/>
        <v>1.01293692571056</v>
      </c>
      <c r="BN203" s="19">
        <f t="shared" si="350"/>
        <v>0.91339782293566041</v>
      </c>
      <c r="BO203" s="19"/>
      <c r="BP203" s="19">
        <f t="shared" si="373"/>
        <v>0.98095432953089146</v>
      </c>
      <c r="BQ203" s="19">
        <f t="shared" si="371"/>
        <v>0.98095432953089146</v>
      </c>
      <c r="BR203" s="19">
        <f t="shared" si="351"/>
        <v>1.1428300479677695</v>
      </c>
      <c r="BU203" s="90"/>
      <c r="BW203" s="87">
        <v>1985</v>
      </c>
      <c r="BX203" s="109">
        <f t="shared" ref="BX203:BX217" si="395">V217</f>
        <v>1</v>
      </c>
      <c r="BY203" s="115">
        <f t="shared" ref="BY203:BY217" si="396">AD217</f>
        <v>1</v>
      </c>
      <c r="BZ203" s="109">
        <f t="shared" ref="BZ203:BZ217" si="397">Z217</f>
        <v>1</v>
      </c>
      <c r="CA203" s="109">
        <f t="shared" ref="CA203:CA217" si="398">AB217</f>
        <v>1</v>
      </c>
      <c r="CD203" s="89"/>
      <c r="CF203" s="112">
        <f t="shared" si="372"/>
        <v>0.59403417537847381</v>
      </c>
      <c r="CG203" s="112">
        <f t="shared" si="352"/>
        <v>1.1011480213882852</v>
      </c>
      <c r="CH203" s="112">
        <f t="shared" si="353"/>
        <v>0.86757239711824152</v>
      </c>
      <c r="CI203" s="112">
        <f t="shared" si="377"/>
        <v>1.2678314199592666</v>
      </c>
      <c r="CJ203" s="112">
        <f t="shared" si="378"/>
        <v>1.001100431035082</v>
      </c>
      <c r="CK203" s="112">
        <f t="shared" si="379"/>
        <v>0.65411832481447285</v>
      </c>
      <c r="CL203" s="112">
        <f t="shared" si="380"/>
        <v>0.65411955685502798</v>
      </c>
      <c r="CM203" s="112"/>
      <c r="CN203" s="112">
        <f t="shared" si="381"/>
        <v>1.0999355441558849</v>
      </c>
    </row>
    <row r="204" spans="1:92" x14ac:dyDescent="0.2">
      <c r="A204" s="86" t="str">
        <f t="shared" si="354"/>
        <v>Electricity</v>
      </c>
      <c r="B204" s="86">
        <f t="shared" si="355"/>
        <v>1972</v>
      </c>
      <c r="D204" s="108">
        <f>Manufacturing!X281</f>
        <v>1892.3779641095523</v>
      </c>
      <c r="E204" s="108">
        <f>NonManufacturing!H199</f>
        <v>302.15604418601913</v>
      </c>
      <c r="F204" s="108">
        <f t="shared" si="382"/>
        <v>2194.5340082955713</v>
      </c>
      <c r="G204" s="108"/>
      <c r="H204" s="126">
        <f t="shared" si="374"/>
        <v>709523.11682999996</v>
      </c>
      <c r="I204" s="126">
        <f t="shared" si="374"/>
        <v>772148.80057262501</v>
      </c>
      <c r="J204" s="126">
        <f t="shared" si="375"/>
        <v>1481671.9174026251</v>
      </c>
      <c r="L204" s="79">
        <f t="shared" si="383"/>
        <v>2.6671124861502737</v>
      </c>
      <c r="M204" s="79">
        <f t="shared" si="384"/>
        <v>0.39131841422526387</v>
      </c>
      <c r="N204" s="79">
        <f t="shared" si="385"/>
        <v>1.4811200661362305</v>
      </c>
      <c r="P204" s="425">
        <f>Manufacturing!BZ281</f>
        <v>0.96357286726122982</v>
      </c>
      <c r="Q204" s="425">
        <f>NonManufacturing!CR199</f>
        <v>0.95112534908220625</v>
      </c>
      <c r="R204" s="109"/>
      <c r="S204" s="425">
        <f>Manufacturing!CD281</f>
        <v>1.1708850838120841</v>
      </c>
      <c r="T204" s="425">
        <f>NonManufacturing!CV199</f>
        <v>0.9639326984710862</v>
      </c>
      <c r="V204" s="112">
        <f t="shared" si="343"/>
        <v>0.81951731199403255</v>
      </c>
      <c r="W204" s="113">
        <f t="shared" si="344"/>
        <v>1.0329939156183006</v>
      </c>
      <c r="X204" s="112">
        <f t="shared" si="386"/>
        <v>0.94194904523386302</v>
      </c>
      <c r="Y204" s="112">
        <f t="shared" si="387"/>
        <v>1.1393807904182931</v>
      </c>
      <c r="Z204" s="112">
        <f t="shared" si="388"/>
        <v>0.96250162430010733</v>
      </c>
      <c r="AA204" s="112">
        <f t="shared" si="389"/>
        <v>0.84655641837983442</v>
      </c>
      <c r="AB204" s="112">
        <f t="shared" si="376"/>
        <v>0.8465563970337</v>
      </c>
      <c r="AC204" s="112"/>
      <c r="AD204" s="112">
        <f t="shared" si="390"/>
        <v>1.0732386476923155</v>
      </c>
      <c r="AG204" s="89"/>
      <c r="AI204" s="109">
        <f t="shared" si="345"/>
        <v>0.8623142575855115</v>
      </c>
      <c r="AJ204" s="109">
        <f t="shared" si="346"/>
        <v>0.13768574241448855</v>
      </c>
      <c r="AL204" s="109">
        <f t="shared" si="356"/>
        <v>0.85946204900811629</v>
      </c>
      <c r="AM204" s="109">
        <f t="shared" si="357"/>
        <v>0.14051554774432778</v>
      </c>
      <c r="AN204" s="109">
        <f t="shared" si="358"/>
        <v>0.99997759675244402</v>
      </c>
      <c r="AO204" s="109"/>
      <c r="AP204" s="109">
        <f t="shared" si="359"/>
        <v>0.85948130418054358</v>
      </c>
      <c r="AQ204" s="109">
        <f t="shared" si="360"/>
        <v>0.14051869581945647</v>
      </c>
      <c r="AT204" s="19">
        <f t="shared" si="391"/>
        <v>-7.6805899082983487E-3</v>
      </c>
      <c r="AU204" s="19">
        <f t="shared" si="392"/>
        <v>1.7961157066072007E-2</v>
      </c>
      <c r="AV204" s="19"/>
      <c r="AW204" s="19">
        <f t="shared" si="347"/>
        <v>0.47886654832049186</v>
      </c>
      <c r="AX204" s="19">
        <f t="shared" si="348"/>
        <v>0.52113345167950809</v>
      </c>
      <c r="AY204" s="19"/>
      <c r="AZ204" s="19">
        <f t="shared" si="363"/>
        <v>4.1857271893930459E-2</v>
      </c>
      <c r="BA204" s="19">
        <f t="shared" si="364"/>
        <v>-3.6976424215830986E-2</v>
      </c>
      <c r="BB204" s="19"/>
      <c r="BC204" s="19"/>
      <c r="BD204" s="19">
        <f t="shared" si="393"/>
        <v>-3.8671862462771765E-3</v>
      </c>
      <c r="BE204" s="19">
        <f t="shared" si="394"/>
        <v>2.1423377140730748E-3</v>
      </c>
      <c r="BF204" s="19"/>
      <c r="BG204" s="19"/>
      <c r="BH204" s="19">
        <f t="shared" si="367"/>
        <v>0.99593085642740897</v>
      </c>
      <c r="BI204" s="19">
        <f t="shared" si="368"/>
        <v>1.0081499414043138</v>
      </c>
      <c r="BJ204" s="19">
        <f t="shared" si="349"/>
        <v>0.96250162430010733</v>
      </c>
      <c r="BK204" s="19"/>
      <c r="BL204" s="19">
        <f t="shared" si="369"/>
        <v>1.0312582552544727</v>
      </c>
      <c r="BM204" s="19">
        <f t="shared" si="370"/>
        <v>1.0445995666911017</v>
      </c>
      <c r="BN204" s="19">
        <f t="shared" si="350"/>
        <v>0.94194904523386302</v>
      </c>
      <c r="BO204" s="19"/>
      <c r="BP204" s="19">
        <f t="shared" si="373"/>
        <v>0.99698182808930347</v>
      </c>
      <c r="BQ204" s="19">
        <f t="shared" si="371"/>
        <v>0.97799364072782513</v>
      </c>
      <c r="BR204" s="19">
        <f t="shared" si="351"/>
        <v>1.1393807904182931</v>
      </c>
      <c r="BU204" s="90"/>
      <c r="BW204" s="87">
        <f t="shared" ref="BW204:BW217" si="399">BW203+1</f>
        <v>1986</v>
      </c>
      <c r="BX204" s="109">
        <f t="shared" si="395"/>
        <v>1.0326847916546611</v>
      </c>
      <c r="BY204" s="115">
        <f t="shared" si="396"/>
        <v>0.97079882658530381</v>
      </c>
      <c r="BZ204" s="109">
        <f t="shared" si="397"/>
        <v>0.99526800300404217</v>
      </c>
      <c r="CA204" s="109">
        <f t="shared" si="398"/>
        <v>0.99778500180159513</v>
      </c>
      <c r="CD204" s="89"/>
      <c r="CF204" s="112">
        <f t="shared" si="372"/>
        <v>0.62433468836601635</v>
      </c>
      <c r="CG204" s="112">
        <f t="shared" si="352"/>
        <v>1.127532813514375</v>
      </c>
      <c r="CH204" s="112">
        <f t="shared" si="353"/>
        <v>0.89469119655909835</v>
      </c>
      <c r="CI204" s="112">
        <f t="shared" si="377"/>
        <v>1.2640048867800469</v>
      </c>
      <c r="CJ204" s="112">
        <f t="shared" si="378"/>
        <v>0.99702680965061763</v>
      </c>
      <c r="CK204" s="112">
        <f t="shared" si="379"/>
        <v>0.70395714089857508</v>
      </c>
      <c r="CL204" s="112">
        <f t="shared" si="380"/>
        <v>0.70395784774795489</v>
      </c>
      <c r="CM204" s="112"/>
      <c r="CN204" s="112">
        <f t="shared" si="381"/>
        <v>1.1308940446097879</v>
      </c>
    </row>
    <row r="205" spans="1:92" x14ac:dyDescent="0.2">
      <c r="A205" s="86" t="str">
        <f t="shared" si="354"/>
        <v>Electricity</v>
      </c>
      <c r="B205" s="86">
        <f t="shared" si="355"/>
        <v>1973</v>
      </c>
      <c r="D205" s="108">
        <f>Manufacturing!X282</f>
        <v>2057.2682102892136</v>
      </c>
      <c r="E205" s="108">
        <f>NonManufacturing!H200</f>
        <v>322.93121016561827</v>
      </c>
      <c r="F205" s="108">
        <f t="shared" si="382"/>
        <v>2380.1994204548319</v>
      </c>
      <c r="G205" s="108"/>
      <c r="H205" s="126">
        <f t="shared" si="374"/>
        <v>767392.63854000007</v>
      </c>
      <c r="I205" s="126">
        <f t="shared" si="374"/>
        <v>779967.42853984004</v>
      </c>
      <c r="J205" s="126">
        <f t="shared" si="375"/>
        <v>1547360.0670798402</v>
      </c>
      <c r="L205" s="79">
        <f t="shared" si="383"/>
        <v>2.6808547632190756</v>
      </c>
      <c r="M205" s="79">
        <f t="shared" si="384"/>
        <v>0.41403166125817675</v>
      </c>
      <c r="N205" s="79">
        <f t="shared" si="385"/>
        <v>1.5382324199090367</v>
      </c>
      <c r="P205" s="425">
        <f>Manufacturing!BZ282</f>
        <v>0.95756955299589019</v>
      </c>
      <c r="Q205" s="425">
        <f>NonManufacturing!CR200</f>
        <v>0.97465908570855364</v>
      </c>
      <c r="R205" s="109"/>
      <c r="S205" s="425">
        <f>Manufacturing!CD282</f>
        <v>1.1842974082242057</v>
      </c>
      <c r="T205" s="425">
        <f>NonManufacturing!CV200</f>
        <v>0.99525645216481218</v>
      </c>
      <c r="V205" s="112">
        <f t="shared" si="343"/>
        <v>0.85584963038453132</v>
      </c>
      <c r="W205" s="113">
        <f t="shared" si="344"/>
        <v>1.0728264148888371</v>
      </c>
      <c r="X205" s="112">
        <f t="shared" si="386"/>
        <v>0.96645838112418736</v>
      </c>
      <c r="Y205" s="112">
        <f t="shared" si="387"/>
        <v>1.1556798518921534</v>
      </c>
      <c r="Z205" s="112">
        <f t="shared" si="388"/>
        <v>0.96052582270410325</v>
      </c>
      <c r="AA205" s="112">
        <f t="shared" si="389"/>
        <v>0.91817869381925143</v>
      </c>
      <c r="AB205" s="112">
        <f t="shared" si="376"/>
        <v>0.91817809064937306</v>
      </c>
      <c r="AC205" s="112"/>
      <c r="AD205" s="112">
        <f t="shared" si="390"/>
        <v>1.1169164787575312</v>
      </c>
      <c r="AG205" s="89"/>
      <c r="AI205" s="109">
        <f t="shared" si="345"/>
        <v>0.86432598571765495</v>
      </c>
      <c r="AJ205" s="109">
        <f t="shared" si="346"/>
        <v>0.13567401428234505</v>
      </c>
      <c r="AL205" s="109">
        <f t="shared" si="356"/>
        <v>0.86331973100356496</v>
      </c>
      <c r="AM205" s="109">
        <f t="shared" si="357"/>
        <v>0.1366774108378507</v>
      </c>
      <c r="AN205" s="109">
        <f t="shared" si="358"/>
        <v>0.99999714184141564</v>
      </c>
      <c r="AO205" s="109"/>
      <c r="AP205" s="109">
        <f t="shared" si="359"/>
        <v>0.86332219851531766</v>
      </c>
      <c r="AQ205" s="109">
        <f t="shared" si="360"/>
        <v>0.13667780148468231</v>
      </c>
      <c r="AT205" s="19">
        <f t="shared" si="391"/>
        <v>-6.2497540448084006E-3</v>
      </c>
      <c r="AU205" s="19">
        <f t="shared" si="392"/>
        <v>2.4441892653566683E-2</v>
      </c>
      <c r="AV205" s="19"/>
      <c r="AW205" s="19">
        <f t="shared" si="347"/>
        <v>0.4959366955799851</v>
      </c>
      <c r="AX205" s="19">
        <f t="shared" si="348"/>
        <v>0.50406330442001479</v>
      </c>
      <c r="AY205" s="19"/>
      <c r="AZ205" s="19">
        <f t="shared" si="363"/>
        <v>3.5026334865969289E-2</v>
      </c>
      <c r="BA205" s="19">
        <f t="shared" si="364"/>
        <v>-3.3304290020132556E-2</v>
      </c>
      <c r="BB205" s="19"/>
      <c r="BC205" s="19"/>
      <c r="BD205" s="19">
        <f t="shared" si="393"/>
        <v>1.1389749585465785E-2</v>
      </c>
      <c r="BE205" s="19">
        <f t="shared" si="394"/>
        <v>3.1978967508923088E-2</v>
      </c>
      <c r="BF205" s="19"/>
      <c r="BG205" s="19"/>
      <c r="BH205" s="19">
        <f t="shared" si="367"/>
        <v>0.99794722258527013</v>
      </c>
      <c r="BI205" s="19">
        <f t="shared" si="368"/>
        <v>1.0060804339739378</v>
      </c>
      <c r="BJ205" s="19">
        <f t="shared" si="349"/>
        <v>0.96052582270410325</v>
      </c>
      <c r="BK205" s="19"/>
      <c r="BL205" s="19">
        <f t="shared" si="369"/>
        <v>1.0260198107470233</v>
      </c>
      <c r="BM205" s="19">
        <f t="shared" si="370"/>
        <v>1.0717798497228266</v>
      </c>
      <c r="BN205" s="19">
        <f t="shared" si="350"/>
        <v>0.96645838112418736</v>
      </c>
      <c r="BO205" s="19"/>
      <c r="BP205" s="19">
        <f t="shared" si="373"/>
        <v>1.0143051924439384</v>
      </c>
      <c r="BQ205" s="19">
        <f t="shared" si="371"/>
        <v>0.99198402796738461</v>
      </c>
      <c r="BR205" s="19">
        <f t="shared" si="351"/>
        <v>1.1556798518921534</v>
      </c>
      <c r="BU205" s="90"/>
      <c r="BW205" s="87">
        <f t="shared" si="399"/>
        <v>1987</v>
      </c>
      <c r="BX205" s="109">
        <f t="shared" si="395"/>
        <v>1.0806422470141883</v>
      </c>
      <c r="BY205" s="115">
        <f t="shared" si="396"/>
        <v>0.99364191902413923</v>
      </c>
      <c r="BZ205" s="109">
        <f t="shared" si="397"/>
        <v>0.98083193462225193</v>
      </c>
      <c r="CA205" s="109">
        <f t="shared" si="398"/>
        <v>1.0531887916083935</v>
      </c>
      <c r="CD205" s="89"/>
      <c r="CF205" s="112">
        <f t="shared" si="372"/>
        <v>0.65201381893221988</v>
      </c>
      <c r="CG205" s="112">
        <f t="shared" si="352"/>
        <v>1.1710107559231013</v>
      </c>
      <c r="CH205" s="112">
        <f t="shared" si="353"/>
        <v>0.9179708921705938</v>
      </c>
      <c r="CI205" s="112">
        <f t="shared" si="377"/>
        <v>1.2820867199355139</v>
      </c>
      <c r="CJ205" s="112">
        <f t="shared" si="378"/>
        <v>0.99498013553388664</v>
      </c>
      <c r="CK205" s="112">
        <f t="shared" si="379"/>
        <v>0.763514910644714</v>
      </c>
      <c r="CL205" s="112">
        <f t="shared" si="380"/>
        <v>0.76351519498012699</v>
      </c>
      <c r="CM205" s="112"/>
      <c r="CN205" s="112">
        <f t="shared" si="381"/>
        <v>1.1769182901392741</v>
      </c>
    </row>
    <row r="206" spans="1:92" x14ac:dyDescent="0.2">
      <c r="A206" s="86" t="str">
        <f t="shared" si="354"/>
        <v>Electricity</v>
      </c>
      <c r="B206" s="86">
        <f t="shared" si="355"/>
        <v>1974</v>
      </c>
      <c r="D206" s="108">
        <f>Manufacturing!X283</f>
        <v>2090.7911072813845</v>
      </c>
      <c r="E206" s="108">
        <f>NonManufacturing!H201</f>
        <v>323.39424727418248</v>
      </c>
      <c r="F206" s="108">
        <f t="shared" si="382"/>
        <v>2414.1853545555668</v>
      </c>
      <c r="G206" s="108"/>
      <c r="H206" s="126">
        <f t="shared" si="374"/>
        <v>719543.81322999997</v>
      </c>
      <c r="I206" s="126">
        <f t="shared" si="374"/>
        <v>735399.60125740152</v>
      </c>
      <c r="J206" s="126">
        <f t="shared" si="375"/>
        <v>1454943.4144874015</v>
      </c>
      <c r="L206" s="79">
        <f t="shared" si="383"/>
        <v>2.9057175794423369</v>
      </c>
      <c r="M206" s="79">
        <f t="shared" si="384"/>
        <v>0.43975309032155613</v>
      </c>
      <c r="N206" s="79">
        <f t="shared" si="385"/>
        <v>1.6592984514151163</v>
      </c>
      <c r="P206" s="425">
        <f>Manufacturing!BZ283</f>
        <v>0.96891840801840667</v>
      </c>
      <c r="Q206" s="425">
        <f>NonManufacturing!CR201</f>
        <v>0.97941371662919663</v>
      </c>
      <c r="R206" s="109"/>
      <c r="S206" s="425">
        <f>Manufacturing!CD283</f>
        <v>1.2685976379473722</v>
      </c>
      <c r="T206" s="425">
        <f>NonManufacturing!CV201</f>
        <v>1.0519543705524768</v>
      </c>
      <c r="V206" s="112">
        <f t="shared" si="343"/>
        <v>0.80473369451067811</v>
      </c>
      <c r="W206" s="113">
        <f t="shared" si="344"/>
        <v>1.1572628335109119</v>
      </c>
      <c r="X206" s="112">
        <f t="shared" si="386"/>
        <v>0.96447858762691141</v>
      </c>
      <c r="Y206" s="112">
        <f t="shared" si="387"/>
        <v>1.2357157424803997</v>
      </c>
      <c r="Z206" s="112">
        <f t="shared" si="388"/>
        <v>0.97100400291761568</v>
      </c>
      <c r="AA206" s="112">
        <f t="shared" si="389"/>
        <v>0.93128879099436002</v>
      </c>
      <c r="AB206" s="112">
        <f t="shared" si="376"/>
        <v>0.93128839553113185</v>
      </c>
      <c r="AC206" s="112"/>
      <c r="AD206" s="112">
        <f t="shared" si="390"/>
        <v>1.1918213740158361</v>
      </c>
      <c r="AG206" s="89"/>
      <c r="AI206" s="109">
        <f t="shared" si="345"/>
        <v>0.86604415163734738</v>
      </c>
      <c r="AJ206" s="109">
        <f t="shared" si="346"/>
        <v>0.1339558483626527</v>
      </c>
      <c r="AL206" s="109">
        <f t="shared" si="356"/>
        <v>0.86518478433614876</v>
      </c>
      <c r="AM206" s="109">
        <f t="shared" si="357"/>
        <v>0.13481310652085771</v>
      </c>
      <c r="AN206" s="109">
        <f t="shared" si="358"/>
        <v>0.99999789085700641</v>
      </c>
      <c r="AO206" s="109"/>
      <c r="AP206" s="109">
        <f t="shared" si="359"/>
        <v>0.8651866091384236</v>
      </c>
      <c r="AQ206" s="109">
        <f t="shared" si="360"/>
        <v>0.13481339086157648</v>
      </c>
      <c r="AT206" s="19">
        <f t="shared" si="391"/>
        <v>1.1782047472957207E-2</v>
      </c>
      <c r="AU206" s="19">
        <f t="shared" si="392"/>
        <v>4.8663901346124756E-3</v>
      </c>
      <c r="AV206" s="19"/>
      <c r="AW206" s="19">
        <f t="shared" si="347"/>
        <v>0.49455106368071788</v>
      </c>
      <c r="AX206" s="19">
        <f t="shared" si="348"/>
        <v>0.50544893631928212</v>
      </c>
      <c r="AY206" s="19"/>
      <c r="AZ206" s="19">
        <f t="shared" si="363"/>
        <v>-2.7978797117297013E-3</v>
      </c>
      <c r="BA206" s="19">
        <f t="shared" si="364"/>
        <v>2.7451529828180707E-3</v>
      </c>
      <c r="BB206" s="19"/>
      <c r="BC206" s="19"/>
      <c r="BD206" s="19">
        <f t="shared" si="393"/>
        <v>6.8762373981842845E-2</v>
      </c>
      <c r="BE206" s="19">
        <f t="shared" si="394"/>
        <v>5.5404573539150161E-2</v>
      </c>
      <c r="BF206" s="19"/>
      <c r="BG206" s="19"/>
      <c r="BH206" s="19">
        <f t="shared" si="367"/>
        <v>1.0109087959592944</v>
      </c>
      <c r="BI206" s="19">
        <f t="shared" si="368"/>
        <v>1.0170555601467979</v>
      </c>
      <c r="BJ206" s="19">
        <f t="shared" si="349"/>
        <v>0.97100400291761568</v>
      </c>
      <c r="BK206" s="19"/>
      <c r="BL206" s="19">
        <f t="shared" si="369"/>
        <v>0.99795149637486402</v>
      </c>
      <c r="BM206" s="19">
        <f t="shared" si="370"/>
        <v>1.0695843048153217</v>
      </c>
      <c r="BN206" s="19">
        <f t="shared" si="350"/>
        <v>0.96447858762691141</v>
      </c>
      <c r="BO206" s="19"/>
      <c r="BP206" s="19">
        <f t="shared" si="373"/>
        <v>1.069254379106122</v>
      </c>
      <c r="BQ206" s="19">
        <f t="shared" si="371"/>
        <v>1.0606832659074559</v>
      </c>
      <c r="BR206" s="19">
        <f t="shared" si="351"/>
        <v>1.2357157424803997</v>
      </c>
      <c r="BU206" s="90"/>
      <c r="BW206" s="87">
        <f t="shared" si="399"/>
        <v>1988</v>
      </c>
      <c r="BX206" s="109">
        <f t="shared" si="395"/>
        <v>1.1265223422049295</v>
      </c>
      <c r="BY206" s="115">
        <f t="shared" si="396"/>
        <v>0.99988827671715086</v>
      </c>
      <c r="BZ206" s="109">
        <f t="shared" si="397"/>
        <v>0.98391568212585068</v>
      </c>
      <c r="CA206" s="109">
        <f t="shared" si="398"/>
        <v>1.1082784074150263</v>
      </c>
      <c r="CD206" s="89"/>
      <c r="CF206" s="112">
        <f t="shared" si="372"/>
        <v>0.61307205232488815</v>
      </c>
      <c r="CG206" s="112">
        <f t="shared" si="352"/>
        <v>1.2631747379297529</v>
      </c>
      <c r="CH206" s="112">
        <f t="shared" si="353"/>
        <v>0.91609042547021302</v>
      </c>
      <c r="CI206" s="112">
        <f t="shared" si="377"/>
        <v>1.3708768396848527</v>
      </c>
      <c r="CJ206" s="112">
        <f t="shared" si="378"/>
        <v>1.0058341708159768</v>
      </c>
      <c r="CK206" s="112">
        <f t="shared" si="379"/>
        <v>0.77441666075128635</v>
      </c>
      <c r="CL206" s="112">
        <f t="shared" si="380"/>
        <v>0.77441712902754645</v>
      </c>
      <c r="CM206" s="112"/>
      <c r="CN206" s="112">
        <f t="shared" si="381"/>
        <v>1.2558471473341579</v>
      </c>
    </row>
    <row r="207" spans="1:92" x14ac:dyDescent="0.2">
      <c r="A207" s="86" t="str">
        <f t="shared" si="354"/>
        <v>Electricity</v>
      </c>
      <c r="B207" s="86">
        <f t="shared" si="355"/>
        <v>1975</v>
      </c>
      <c r="D207" s="108">
        <f>Manufacturing!X284</f>
        <v>1999.8352740148257</v>
      </c>
      <c r="E207" s="108">
        <f>NonManufacturing!H202</f>
        <v>312.71440619636536</v>
      </c>
      <c r="F207" s="108">
        <f t="shared" si="382"/>
        <v>2312.5496802111911</v>
      </c>
      <c r="G207" s="108"/>
      <c r="H207" s="126">
        <f t="shared" si="374"/>
        <v>669440.33123000001</v>
      </c>
      <c r="I207" s="126">
        <f t="shared" si="374"/>
        <v>727136.53513708129</v>
      </c>
      <c r="J207" s="126">
        <f t="shared" si="375"/>
        <v>1396576.8663670812</v>
      </c>
      <c r="L207" s="79">
        <f t="shared" si="383"/>
        <v>2.9873241582866945</v>
      </c>
      <c r="M207" s="79">
        <f t="shared" si="384"/>
        <v>0.43006284388861271</v>
      </c>
      <c r="N207" s="79">
        <f t="shared" si="385"/>
        <v>1.6558699602599265</v>
      </c>
      <c r="P207" s="425">
        <f>Manufacturing!BZ284</f>
        <v>1.0490414027505084</v>
      </c>
      <c r="Q207" s="425">
        <f>NonManufacturing!CR202</f>
        <v>0.9807196036434479</v>
      </c>
      <c r="R207" s="109"/>
      <c r="S207" s="425">
        <f>Manufacturing!CD284</f>
        <v>1.2046101979080721</v>
      </c>
      <c r="T207" s="425">
        <f>NonManufacturing!CV202</f>
        <v>1.0274039950880622</v>
      </c>
      <c r="V207" s="112">
        <f t="shared" si="343"/>
        <v>0.77245097654583639</v>
      </c>
      <c r="W207" s="113">
        <f t="shared" si="344"/>
        <v>1.1548716630825069</v>
      </c>
      <c r="X207" s="112">
        <f t="shared" si="386"/>
        <v>0.94251170197636269</v>
      </c>
      <c r="Y207" s="112">
        <f t="shared" si="387"/>
        <v>1.1778395444086824</v>
      </c>
      <c r="Z207" s="112">
        <f t="shared" si="388"/>
        <v>1.0403039713628903</v>
      </c>
      <c r="AA207" s="112">
        <f t="shared" si="389"/>
        <v>0.89208053868170634</v>
      </c>
      <c r="AB207" s="112">
        <f t="shared" si="376"/>
        <v>0.89208174393319639</v>
      </c>
      <c r="AC207" s="112"/>
      <c r="AD207" s="112">
        <f t="shared" si="390"/>
        <v>1.1101275536556909</v>
      </c>
      <c r="AG207" s="89"/>
      <c r="AI207" s="109">
        <f t="shared" si="345"/>
        <v>0.86477505375460428</v>
      </c>
      <c r="AJ207" s="109">
        <f t="shared" si="346"/>
        <v>0.13522494624539572</v>
      </c>
      <c r="AL207" s="109">
        <f t="shared" si="356"/>
        <v>0.86540944760470517</v>
      </c>
      <c r="AM207" s="109">
        <f t="shared" si="357"/>
        <v>0.13458940006906953</v>
      </c>
      <c r="AN207" s="109">
        <f t="shared" si="358"/>
        <v>0.99999884767377467</v>
      </c>
      <c r="AO207" s="109"/>
      <c r="AP207" s="109">
        <f t="shared" si="359"/>
        <v>0.86541044483985641</v>
      </c>
      <c r="AQ207" s="109">
        <f t="shared" si="360"/>
        <v>0.13458955516014359</v>
      </c>
      <c r="AT207" s="19">
        <f t="shared" si="391"/>
        <v>7.9451670303528829E-2</v>
      </c>
      <c r="AU207" s="19">
        <f t="shared" si="392"/>
        <v>1.3324473329980706E-3</v>
      </c>
      <c r="AV207" s="19"/>
      <c r="AW207" s="19">
        <f t="shared" si="347"/>
        <v>0.47934370628049766</v>
      </c>
      <c r="AX207" s="19">
        <f t="shared" si="348"/>
        <v>0.52065629371950239</v>
      </c>
      <c r="AY207" s="19"/>
      <c r="AZ207" s="19">
        <f t="shared" si="363"/>
        <v>-3.1232519247364688E-2</v>
      </c>
      <c r="BA207" s="19">
        <f t="shared" si="364"/>
        <v>2.9643101924703406E-2</v>
      </c>
      <c r="BB207" s="19"/>
      <c r="BC207" s="19"/>
      <c r="BD207" s="19">
        <f t="shared" si="393"/>
        <v>-5.1756040883313821E-2</v>
      </c>
      <c r="BE207" s="19">
        <f t="shared" si="394"/>
        <v>-2.3614511789810937E-2</v>
      </c>
      <c r="BF207" s="19"/>
      <c r="BG207" s="19"/>
      <c r="BH207" s="19">
        <f t="shared" si="367"/>
        <v>1.0713693952208705</v>
      </c>
      <c r="BI207" s="19">
        <f t="shared" si="368"/>
        <v>1.0896422003804984</v>
      </c>
      <c r="BJ207" s="19">
        <f t="shared" si="349"/>
        <v>1.0403039713628903</v>
      </c>
      <c r="BK207" s="19"/>
      <c r="BL207" s="19">
        <f t="shared" si="369"/>
        <v>0.97722408155830809</v>
      </c>
      <c r="BM207" s="19">
        <f t="shared" si="370"/>
        <v>1.0452235399223342</v>
      </c>
      <c r="BN207" s="19">
        <f t="shared" si="350"/>
        <v>0.94251170197636269</v>
      </c>
      <c r="BO207" s="19"/>
      <c r="BP207" s="19">
        <f t="shared" si="373"/>
        <v>0.95316382556109158</v>
      </c>
      <c r="BQ207" s="19">
        <f t="shared" si="371"/>
        <v>1.0110049194409831</v>
      </c>
      <c r="BR207" s="19">
        <f t="shared" si="351"/>
        <v>1.1778395444086824</v>
      </c>
      <c r="BU207" s="90"/>
      <c r="BW207" s="87">
        <f t="shared" si="399"/>
        <v>1989</v>
      </c>
      <c r="BX207" s="109">
        <f t="shared" si="395"/>
        <v>1.1378277320286494</v>
      </c>
      <c r="BY207" s="115">
        <f t="shared" si="396"/>
        <v>0.99950064525202031</v>
      </c>
      <c r="BZ207" s="109">
        <f t="shared" si="397"/>
        <v>0.98881429913041263</v>
      </c>
      <c r="CA207" s="109">
        <f t="shared" si="398"/>
        <v>1.1245375384905758</v>
      </c>
      <c r="CD207" s="89"/>
      <c r="CF207" s="112">
        <f t="shared" si="372"/>
        <v>0.58847803781756047</v>
      </c>
      <c r="CG207" s="112">
        <f t="shared" si="352"/>
        <v>1.2605647292162765</v>
      </c>
      <c r="CH207" s="112">
        <f t="shared" si="353"/>
        <v>0.89522562465448863</v>
      </c>
      <c r="CI207" s="112">
        <f t="shared" si="377"/>
        <v>1.3066702128871135</v>
      </c>
      <c r="CJ207" s="112">
        <f t="shared" si="378"/>
        <v>1.0776199472795989</v>
      </c>
      <c r="CK207" s="112">
        <f t="shared" si="379"/>
        <v>0.74181289259314154</v>
      </c>
      <c r="CL207" s="112">
        <f t="shared" si="380"/>
        <v>0.74181465839121874</v>
      </c>
      <c r="CM207" s="112"/>
      <c r="CN207" s="112">
        <f t="shared" si="381"/>
        <v>1.1697646575492799</v>
      </c>
    </row>
    <row r="208" spans="1:92" x14ac:dyDescent="0.2">
      <c r="A208" s="86" t="str">
        <f t="shared" si="354"/>
        <v>Electricity</v>
      </c>
      <c r="B208" s="86">
        <f t="shared" si="355"/>
        <v>1976</v>
      </c>
      <c r="D208" s="108">
        <f>Manufacturing!X285</f>
        <v>2146.0255455468373</v>
      </c>
      <c r="E208" s="108">
        <f>NonManufacturing!H203</f>
        <v>333.97560751467</v>
      </c>
      <c r="F208" s="108">
        <f t="shared" si="382"/>
        <v>2480.0011530615075</v>
      </c>
      <c r="G208" s="108"/>
      <c r="H208" s="126">
        <f t="shared" si="374"/>
        <v>737022.22022000002</v>
      </c>
      <c r="I208" s="126">
        <f t="shared" si="374"/>
        <v>755382.85757648654</v>
      </c>
      <c r="J208" s="126">
        <f t="shared" si="375"/>
        <v>1492405.0777964867</v>
      </c>
      <c r="L208" s="79">
        <f t="shared" si="383"/>
        <v>2.9117514868225438</v>
      </c>
      <c r="M208" s="79">
        <f t="shared" si="384"/>
        <v>0.44212759684032571</v>
      </c>
      <c r="N208" s="79">
        <f t="shared" si="385"/>
        <v>1.661747999895036</v>
      </c>
      <c r="P208" s="425">
        <f>Manufacturing!BZ285</f>
        <v>1.0321044352936264</v>
      </c>
      <c r="Q208" s="425">
        <f>NonManufacturing!CR203</f>
        <v>1.0247584166518555</v>
      </c>
      <c r="R208" s="109"/>
      <c r="S208" s="425">
        <f>Manufacturing!CD285</f>
        <v>1.1934040094194116</v>
      </c>
      <c r="T208" s="425">
        <f>NonManufacturing!CV203</f>
        <v>1.0108351000679314</v>
      </c>
      <c r="V208" s="112">
        <f t="shared" si="343"/>
        <v>0.82545385614518152</v>
      </c>
      <c r="W208" s="113">
        <f t="shared" si="344"/>
        <v>1.1589712491442035</v>
      </c>
      <c r="X208" s="112">
        <f t="shared" si="386"/>
        <v>0.96345309376498778</v>
      </c>
      <c r="Y208" s="112">
        <f t="shared" si="387"/>
        <v>1.1657944796516595</v>
      </c>
      <c r="Z208" s="112">
        <f t="shared" si="388"/>
        <v>1.0318570145224173</v>
      </c>
      <c r="AA208" s="112">
        <f t="shared" si="389"/>
        <v>0.95667602786349248</v>
      </c>
      <c r="AB208" s="112">
        <f t="shared" si="376"/>
        <v>0.95667728676748076</v>
      </c>
      <c r="AC208" s="112"/>
      <c r="AD208" s="112">
        <f t="shared" si="390"/>
        <v>1.1231882981145354</v>
      </c>
      <c r="AG208" s="89"/>
      <c r="AI208" s="109">
        <f t="shared" si="345"/>
        <v>0.86533247893760668</v>
      </c>
      <c r="AJ208" s="109">
        <f t="shared" si="346"/>
        <v>0.13466752106239321</v>
      </c>
      <c r="AL208" s="109">
        <f t="shared" si="356"/>
        <v>0.86505373641312477</v>
      </c>
      <c r="AM208" s="109">
        <f t="shared" si="357"/>
        <v>0.13494604177303798</v>
      </c>
      <c r="AN208" s="109">
        <f t="shared" si="358"/>
        <v>0.9999997781861627</v>
      </c>
      <c r="AO208" s="109"/>
      <c r="AP208" s="109">
        <f t="shared" si="359"/>
        <v>0.86505392829405603</v>
      </c>
      <c r="AQ208" s="109">
        <f t="shared" si="360"/>
        <v>0.13494607170594397</v>
      </c>
      <c r="AT208" s="19">
        <f t="shared" si="391"/>
        <v>-1.6276938486314174E-2</v>
      </c>
      <c r="AU208" s="19">
        <f t="shared" si="392"/>
        <v>4.3925581083521334E-2</v>
      </c>
      <c r="AV208" s="19"/>
      <c r="AW208" s="19">
        <f t="shared" si="347"/>
        <v>0.49384864148827612</v>
      </c>
      <c r="AX208" s="19">
        <f t="shared" si="348"/>
        <v>0.50615135851172377</v>
      </c>
      <c r="AY208" s="19"/>
      <c r="AZ208" s="19">
        <f t="shared" si="363"/>
        <v>2.9811186749954456E-2</v>
      </c>
      <c r="BA208" s="19">
        <f t="shared" si="364"/>
        <v>-2.8254367048051239E-2</v>
      </c>
      <c r="BB208" s="19"/>
      <c r="BC208" s="19"/>
      <c r="BD208" s="19">
        <f t="shared" si="393"/>
        <v>-9.3462916349460121E-3</v>
      </c>
      <c r="BE208" s="19">
        <f t="shared" si="394"/>
        <v>-1.6258406618953093E-2</v>
      </c>
      <c r="BF208" s="19"/>
      <c r="BG208" s="19"/>
      <c r="BH208" s="19">
        <f t="shared" si="367"/>
        <v>0.99188029934230992</v>
      </c>
      <c r="BI208" s="19">
        <f t="shared" si="368"/>
        <v>1.0807946318894219</v>
      </c>
      <c r="BJ208" s="19">
        <f t="shared" si="349"/>
        <v>1.0318570145224173</v>
      </c>
      <c r="BK208" s="19"/>
      <c r="BL208" s="19">
        <f t="shared" si="369"/>
        <v>1.0222187074650775</v>
      </c>
      <c r="BM208" s="19">
        <f t="shared" si="370"/>
        <v>1.0684470559914814</v>
      </c>
      <c r="BN208" s="19">
        <f t="shared" si="350"/>
        <v>0.96345309376498778</v>
      </c>
      <c r="BO208" s="19"/>
      <c r="BP208" s="19">
        <f t="shared" si="373"/>
        <v>0.98977359453229263</v>
      </c>
      <c r="BQ208" s="19">
        <f t="shared" si="371"/>
        <v>1.0006659732049328</v>
      </c>
      <c r="BR208" s="19">
        <f t="shared" si="351"/>
        <v>1.1657944796516595</v>
      </c>
      <c r="BU208" s="90"/>
      <c r="BW208" s="87">
        <f t="shared" si="399"/>
        <v>1990</v>
      </c>
      <c r="BX208" s="109">
        <f t="shared" si="395"/>
        <v>1.1363234659531918</v>
      </c>
      <c r="BY208" s="115">
        <f t="shared" si="396"/>
        <v>1.0017078438318991</v>
      </c>
      <c r="BZ208" s="109">
        <f t="shared" si="397"/>
        <v>1.0118749521591266</v>
      </c>
      <c r="CA208" s="109">
        <f t="shared" si="398"/>
        <v>1.1517800003105669</v>
      </c>
      <c r="CD208" s="89"/>
      <c r="CF208" s="112">
        <f t="shared" si="372"/>
        <v>0.62885733894134144</v>
      </c>
      <c r="CG208" s="112">
        <f t="shared" si="352"/>
        <v>1.2650395065954079</v>
      </c>
      <c r="CH208" s="112">
        <f t="shared" si="353"/>
        <v>0.915116380923928</v>
      </c>
      <c r="CI208" s="112">
        <f t="shared" si="377"/>
        <v>1.2933076734775544</v>
      </c>
      <c r="CJ208" s="112">
        <f t="shared" si="378"/>
        <v>1.0688699958849326</v>
      </c>
      <c r="CK208" s="112">
        <f t="shared" si="379"/>
        <v>0.79552751207046069</v>
      </c>
      <c r="CL208" s="112">
        <f t="shared" si="380"/>
        <v>0.79552937777325594</v>
      </c>
      <c r="CM208" s="112"/>
      <c r="CN208" s="112">
        <f t="shared" si="381"/>
        <v>1.1835270375739246</v>
      </c>
    </row>
    <row r="209" spans="1:92" x14ac:dyDescent="0.2">
      <c r="A209" s="86" t="str">
        <f t="shared" si="354"/>
        <v>Electricity</v>
      </c>
      <c r="B209" s="86">
        <f t="shared" si="355"/>
        <v>1977</v>
      </c>
      <c r="D209" s="108">
        <f>Manufacturing!X286</f>
        <v>2242.3816281007753</v>
      </c>
      <c r="E209" s="108">
        <f>NonManufacturing!H204</f>
        <v>355.93295418378062</v>
      </c>
      <c r="F209" s="108">
        <f t="shared" si="382"/>
        <v>2598.3145822845559</v>
      </c>
      <c r="G209" s="108"/>
      <c r="H209" s="126">
        <f t="shared" si="374"/>
        <v>786547.58512000006</v>
      </c>
      <c r="I209" s="126">
        <f t="shared" si="374"/>
        <v>773357.38088766427</v>
      </c>
      <c r="J209" s="126">
        <f t="shared" si="375"/>
        <v>1559904.9660076643</v>
      </c>
      <c r="L209" s="79">
        <f t="shared" si="383"/>
        <v>2.8509166775442649</v>
      </c>
      <c r="M209" s="79">
        <f t="shared" si="384"/>
        <v>0.46024381867958464</v>
      </c>
      <c r="N209" s="79">
        <f t="shared" si="385"/>
        <v>1.6656877431030561</v>
      </c>
      <c r="P209" s="261">
        <f>Manufacturing!BZ286</f>
        <v>1.0106003463825226</v>
      </c>
      <c r="Q209" s="261">
        <f>NonManufacturing!CR204</f>
        <v>1.0603708935417664</v>
      </c>
      <c r="R209" s="110"/>
      <c r="S209" s="261">
        <f>Manufacturing!CD286</f>
        <v>1.1933341644187025</v>
      </c>
      <c r="T209" s="261">
        <f>NonManufacturing!CV204</f>
        <v>1.0169142906137283</v>
      </c>
      <c r="V209" s="112">
        <f t="shared" si="343"/>
        <v>0.8627882527123335</v>
      </c>
      <c r="W209" s="113">
        <f t="shared" si="344"/>
        <v>1.1617189877347689</v>
      </c>
      <c r="X209" s="112">
        <f t="shared" si="386"/>
        <v>0.97817033624083594</v>
      </c>
      <c r="Y209" s="112">
        <f t="shared" si="387"/>
        <v>1.1666852826528133</v>
      </c>
      <c r="Z209" s="112">
        <f t="shared" si="388"/>
        <v>1.0179640667447658</v>
      </c>
      <c r="AA209" s="112">
        <f t="shared" si="389"/>
        <v>1.0023164987734774</v>
      </c>
      <c r="AB209" s="112">
        <f t="shared" si="376"/>
        <v>1.0023174955704219</v>
      </c>
      <c r="AC209" s="112"/>
      <c r="AD209" s="112">
        <f t="shared" si="390"/>
        <v>1.1412169352197372</v>
      </c>
      <c r="AG209" s="89"/>
      <c r="AI209" s="109">
        <f t="shared" si="345"/>
        <v>0.86301391039770547</v>
      </c>
      <c r="AJ209" s="109">
        <f t="shared" si="346"/>
        <v>0.13698608960229453</v>
      </c>
      <c r="AL209" s="109">
        <f t="shared" si="356"/>
        <v>0.86417267627595351</v>
      </c>
      <c r="AM209" s="109">
        <f t="shared" si="357"/>
        <v>0.13582350709745059</v>
      </c>
      <c r="AN209" s="109">
        <f t="shared" si="358"/>
        <v>0.99999618337340412</v>
      </c>
      <c r="AO209" s="109"/>
      <c r="AP209" s="109">
        <f t="shared" si="359"/>
        <v>0.86417597451296135</v>
      </c>
      <c r="AQ209" s="109">
        <f t="shared" si="360"/>
        <v>0.13582402548703862</v>
      </c>
      <c r="AT209" s="19">
        <f t="shared" si="391"/>
        <v>-2.1055302304257475E-2</v>
      </c>
      <c r="AU209" s="19">
        <f t="shared" si="392"/>
        <v>3.4161852751596306E-2</v>
      </c>
      <c r="AV209" s="19"/>
      <c r="AW209" s="19">
        <f t="shared" si="347"/>
        <v>0.50422788712125655</v>
      </c>
      <c r="AX209" s="19">
        <f t="shared" si="348"/>
        <v>0.49577211287874345</v>
      </c>
      <c r="AY209" s="19"/>
      <c r="AZ209" s="19">
        <f t="shared" si="363"/>
        <v>2.0799246374482942E-2</v>
      </c>
      <c r="BA209" s="19">
        <f t="shared" si="364"/>
        <v>-2.0719380747015865E-2</v>
      </c>
      <c r="BB209" s="19"/>
      <c r="BC209" s="19"/>
      <c r="BD209" s="19">
        <f t="shared" si="393"/>
        <v>-5.8527576668911554E-5</v>
      </c>
      <c r="BE209" s="19">
        <f t="shared" si="394"/>
        <v>5.9960158657492114E-3</v>
      </c>
      <c r="BF209" s="19"/>
      <c r="BG209" s="19"/>
      <c r="BH209" s="19">
        <f t="shared" si="367"/>
        <v>0.98653597583568153</v>
      </c>
      <c r="BI209" s="19">
        <f t="shared" si="368"/>
        <v>1.066242786848997</v>
      </c>
      <c r="BJ209" s="19">
        <f t="shared" si="349"/>
        <v>1.0179640667447658</v>
      </c>
      <c r="BK209" s="19"/>
      <c r="BL209" s="19">
        <f t="shared" si="369"/>
        <v>1.0152755153012545</v>
      </c>
      <c r="BM209" s="19">
        <f t="shared" si="370"/>
        <v>1.0847681353438596</v>
      </c>
      <c r="BN209" s="19">
        <f t="shared" si="350"/>
        <v>0.97817033624083594</v>
      </c>
      <c r="BO209" s="19"/>
      <c r="BP209" s="19">
        <f t="shared" si="373"/>
        <v>1.0007641166746819</v>
      </c>
      <c r="BQ209" s="19">
        <f t="shared" si="371"/>
        <v>1.0014305987608454</v>
      </c>
      <c r="BR209" s="19">
        <f t="shared" si="351"/>
        <v>1.1666852826528133</v>
      </c>
      <c r="BU209" s="90"/>
      <c r="BW209" s="87">
        <f t="shared" si="399"/>
        <v>1991</v>
      </c>
      <c r="BX209" s="109">
        <f t="shared" si="395"/>
        <v>1.1099379889298888</v>
      </c>
      <c r="BY209" s="115">
        <f t="shared" si="396"/>
        <v>1.0058238494706704</v>
      </c>
      <c r="BZ209" s="109">
        <f t="shared" si="397"/>
        <v>1.0300581101490418</v>
      </c>
      <c r="CA209" s="109">
        <f t="shared" si="398"/>
        <v>1.1499583898638976</v>
      </c>
      <c r="CD209" s="89"/>
      <c r="CF209" s="112">
        <f t="shared" si="372"/>
        <v>0.65729988494365932</v>
      </c>
      <c r="CG209" s="112">
        <f t="shared" si="352"/>
        <v>1.268038716345804</v>
      </c>
      <c r="CH209" s="112">
        <f t="shared" si="353"/>
        <v>0.92909525520316016</v>
      </c>
      <c r="CI209" s="112">
        <f t="shared" si="377"/>
        <v>1.2942959114363524</v>
      </c>
      <c r="CJ209" s="112">
        <f t="shared" si="378"/>
        <v>1.0544787044318229</v>
      </c>
      <c r="CK209" s="112">
        <f t="shared" si="379"/>
        <v>0.83348001554630335</v>
      </c>
      <c r="CL209" s="112">
        <f t="shared" si="380"/>
        <v>0.83348170235820229</v>
      </c>
      <c r="CM209" s="112"/>
      <c r="CN209" s="112">
        <f t="shared" si="381"/>
        <v>1.2025241901443648</v>
      </c>
    </row>
    <row r="210" spans="1:92" x14ac:dyDescent="0.2">
      <c r="A210" s="86" t="str">
        <f t="shared" si="354"/>
        <v>Electricity</v>
      </c>
      <c r="B210" s="86">
        <f t="shared" si="355"/>
        <v>1978</v>
      </c>
      <c r="D210" s="108">
        <f>Manufacturing!X287</f>
        <v>2283.0954570770973</v>
      </c>
      <c r="E210" s="108">
        <f>NonManufacturing!H205</f>
        <v>372.7676985795116</v>
      </c>
      <c r="F210" s="108">
        <f t="shared" si="382"/>
        <v>2655.8631556566088</v>
      </c>
      <c r="G210" s="108"/>
      <c r="H210" s="126">
        <f t="shared" si="374"/>
        <v>831370.93094000011</v>
      </c>
      <c r="I210" s="126">
        <f t="shared" si="374"/>
        <v>780960.588430073</v>
      </c>
      <c r="J210" s="126">
        <f t="shared" ref="J210:J240" si="400">J39</f>
        <v>1612331.519370073</v>
      </c>
      <c r="L210" s="79">
        <f t="shared" si="383"/>
        <v>2.7461814842331402</v>
      </c>
      <c r="M210" s="79">
        <f t="shared" si="384"/>
        <v>0.47731947565864796</v>
      </c>
      <c r="N210" s="79">
        <f t="shared" si="385"/>
        <v>1.6472190264532176</v>
      </c>
      <c r="P210" s="261">
        <f>Manufacturing!BZ287</f>
        <v>0.98206330742683468</v>
      </c>
      <c r="Q210" s="261">
        <f>NonManufacturing!CR205</f>
        <v>1.0682487579787732</v>
      </c>
      <c r="R210" s="110"/>
      <c r="S210" s="261">
        <f>Manufacturing!CD287</f>
        <v>1.1828966266157992</v>
      </c>
      <c r="T210" s="261">
        <f>NonManufacturing!CV205</f>
        <v>1.0468656323327268</v>
      </c>
      <c r="V210" s="112">
        <f t="shared" si="343"/>
        <v>0.89178554123757581</v>
      </c>
      <c r="W210" s="113">
        <f t="shared" si="344"/>
        <v>1.1488381468328357</v>
      </c>
      <c r="X210" s="112">
        <f t="shared" si="386"/>
        <v>0.99398455164413513</v>
      </c>
      <c r="Y210" s="112">
        <f t="shared" si="387"/>
        <v>1.1625605637822067</v>
      </c>
      <c r="Z210" s="112">
        <f t="shared" si="388"/>
        <v>0.9941759163263143</v>
      </c>
      <c r="AA210" s="112">
        <f t="shared" si="389"/>
        <v>1.0245163332538847</v>
      </c>
      <c r="AB210" s="112">
        <f t="shared" si="376"/>
        <v>1.0245172485676939</v>
      </c>
      <c r="AC210" s="112"/>
      <c r="AD210" s="112">
        <f t="shared" si="390"/>
        <v>1.1555672407502098</v>
      </c>
      <c r="AG210" s="89"/>
      <c r="AI210" s="109">
        <f t="shared" si="345"/>
        <v>0.85964348434686122</v>
      </c>
      <c r="AJ210" s="109">
        <f t="shared" si="346"/>
        <v>0.14035651565313886</v>
      </c>
      <c r="AL210" s="109">
        <f t="shared" si="356"/>
        <v>0.86132759831612171</v>
      </c>
      <c r="AM210" s="109">
        <f t="shared" si="357"/>
        <v>0.1386644758011607</v>
      </c>
      <c r="AN210" s="109">
        <f t="shared" si="358"/>
        <v>0.99999207411728241</v>
      </c>
      <c r="AO210" s="109"/>
      <c r="AP210" s="109">
        <f t="shared" si="359"/>
        <v>0.86133442515175607</v>
      </c>
      <c r="AQ210" s="109">
        <f t="shared" si="360"/>
        <v>0.13866557484824391</v>
      </c>
      <c r="AT210" s="19">
        <f t="shared" si="391"/>
        <v>-2.8644061482524727E-2</v>
      </c>
      <c r="AU210" s="19">
        <f t="shared" si="392"/>
        <v>7.401886381156424E-3</v>
      </c>
      <c r="AV210" s="19"/>
      <c r="AW210" s="19">
        <f t="shared" si="347"/>
        <v>0.51563274733028297</v>
      </c>
      <c r="AX210" s="19">
        <f t="shared" si="348"/>
        <v>0.48436725266971709</v>
      </c>
      <c r="AY210" s="19"/>
      <c r="AZ210" s="19">
        <f t="shared" si="363"/>
        <v>2.2366459235644748E-2</v>
      </c>
      <c r="BA210" s="19">
        <f t="shared" si="364"/>
        <v>-2.3272965812893742E-2</v>
      </c>
      <c r="BB210" s="19"/>
      <c r="BC210" s="19"/>
      <c r="BD210" s="19">
        <f t="shared" si="393"/>
        <v>-8.7850094105524391E-3</v>
      </c>
      <c r="BE210" s="19">
        <f t="shared" si="394"/>
        <v>2.9027750939496409E-2</v>
      </c>
      <c r="BF210" s="19"/>
      <c r="BG210" s="19"/>
      <c r="BH210" s="19">
        <f t="shared" si="367"/>
        <v>0.9766316403539459</v>
      </c>
      <c r="BI210" s="19">
        <f t="shared" si="368"/>
        <v>1.0413264419358985</v>
      </c>
      <c r="BJ210" s="19">
        <f t="shared" si="349"/>
        <v>0.9941759163263143</v>
      </c>
      <c r="BK210" s="19"/>
      <c r="BL210" s="19">
        <f t="shared" si="369"/>
        <v>1.0161671386029494</v>
      </c>
      <c r="BM210" s="19">
        <f t="shared" si="370"/>
        <v>1.1023057321400267</v>
      </c>
      <c r="BN210" s="19">
        <f t="shared" si="350"/>
        <v>0.99398455164413513</v>
      </c>
      <c r="BO210" s="19"/>
      <c r="BP210" s="19">
        <f t="shared" si="373"/>
        <v>0.99646458309542751</v>
      </c>
      <c r="BQ210" s="19">
        <f t="shared" si="371"/>
        <v>0.99789012409323019</v>
      </c>
      <c r="BR210" s="19">
        <f t="shared" si="351"/>
        <v>1.1625605637822067</v>
      </c>
      <c r="BU210" s="90"/>
      <c r="BW210" s="87">
        <f t="shared" si="399"/>
        <v>1992</v>
      </c>
      <c r="BX210" s="109">
        <f t="shared" si="395"/>
        <v>1.1457331735561269</v>
      </c>
      <c r="BY210" s="115">
        <f t="shared" si="396"/>
        <v>1.0017692062208448</v>
      </c>
      <c r="BZ210" s="109">
        <f t="shared" si="397"/>
        <v>1.0067244723879809</v>
      </c>
      <c r="CA210" s="109">
        <f t="shared" si="398"/>
        <v>1.1554778540504882</v>
      </c>
      <c r="CD210" s="89"/>
      <c r="CF210" s="112">
        <f t="shared" si="372"/>
        <v>0.67939095346644174</v>
      </c>
      <c r="CG210" s="112">
        <f t="shared" si="352"/>
        <v>1.2539790296787294</v>
      </c>
      <c r="CH210" s="112">
        <f t="shared" si="353"/>
        <v>0.94411606696937234</v>
      </c>
      <c r="CI210" s="112">
        <f t="shared" si="377"/>
        <v>1.2897200357915413</v>
      </c>
      <c r="CJ210" s="112">
        <f t="shared" si="378"/>
        <v>1.0298372668275548</v>
      </c>
      <c r="CK210" s="112">
        <f t="shared" si="379"/>
        <v>0.85194037054444738</v>
      </c>
      <c r="CL210" s="112">
        <f t="shared" si="380"/>
        <v>0.8519420086003554</v>
      </c>
      <c r="CM210" s="112"/>
      <c r="CN210" s="112">
        <f t="shared" si="381"/>
        <v>1.2176454076831082</v>
      </c>
    </row>
    <row r="211" spans="1:92" x14ac:dyDescent="0.2">
      <c r="A211" s="86" t="str">
        <f t="shared" si="354"/>
        <v>Electricity</v>
      </c>
      <c r="B211" s="86">
        <f t="shared" si="355"/>
        <v>1979</v>
      </c>
      <c r="D211" s="108">
        <f>Manufacturing!X288</f>
        <v>2306.1133725011273</v>
      </c>
      <c r="E211" s="108">
        <f>NonManufacturing!H206</f>
        <v>387.06202067401182</v>
      </c>
      <c r="F211" s="108">
        <f t="shared" si="382"/>
        <v>2693.1753931751391</v>
      </c>
      <c r="G211" s="108"/>
      <c r="H211" s="126">
        <f t="shared" si="374"/>
        <v>845804.58787000005</v>
      </c>
      <c r="I211" s="126">
        <f t="shared" si="374"/>
        <v>767047.22501193685</v>
      </c>
      <c r="J211" s="126">
        <f t="shared" si="400"/>
        <v>1612851.8128819368</v>
      </c>
      <c r="L211" s="79">
        <f t="shared" si="383"/>
        <v>2.7265321157794151</v>
      </c>
      <c r="M211" s="79">
        <f t="shared" si="384"/>
        <v>0.50461302518627627</v>
      </c>
      <c r="N211" s="79">
        <f t="shared" si="385"/>
        <v>1.6698219710357753</v>
      </c>
      <c r="P211" s="261">
        <f>Manufacturing!BZ288</f>
        <v>0.97340154192867889</v>
      </c>
      <c r="Q211" s="261">
        <f>NonManufacturing!CR206</f>
        <v>1.0514047791619157</v>
      </c>
      <c r="R211" s="110"/>
      <c r="S211" s="261">
        <f>Manufacturing!CD288</f>
        <v>1.1848836881191303</v>
      </c>
      <c r="T211" s="261">
        <f>NonManufacturing!CV206</f>
        <v>1.12445658961652</v>
      </c>
      <c r="V211" s="112">
        <f t="shared" si="343"/>
        <v>0.89207331718532945</v>
      </c>
      <c r="W211" s="113">
        <f t="shared" si="344"/>
        <v>1.1646023679535105</v>
      </c>
      <c r="X211" s="112">
        <f t="shared" si="386"/>
        <v>1.0058752955840384</v>
      </c>
      <c r="Y211" s="112">
        <f t="shared" si="387"/>
        <v>1.1761192030674601</v>
      </c>
      <c r="Z211" s="112">
        <f t="shared" si="388"/>
        <v>0.98442327801972207</v>
      </c>
      <c r="AA211" s="112">
        <f t="shared" si="389"/>
        <v>1.0389099530009105</v>
      </c>
      <c r="AB211" s="112">
        <f t="shared" si="376"/>
        <v>1.0389106975821776</v>
      </c>
      <c r="AC211" s="112"/>
      <c r="AD211" s="112">
        <f t="shared" si="390"/>
        <v>1.1830292510275451</v>
      </c>
      <c r="AG211" s="89"/>
      <c r="AI211" s="109">
        <f t="shared" si="345"/>
        <v>0.85628042582934705</v>
      </c>
      <c r="AJ211" s="109">
        <f t="shared" si="346"/>
        <v>0.14371957417065295</v>
      </c>
      <c r="AL211" s="109">
        <f t="shared" si="356"/>
        <v>0.857960856537623</v>
      </c>
      <c r="AM211" s="109">
        <f t="shared" si="357"/>
        <v>0.14203140902235012</v>
      </c>
      <c r="AN211" s="109">
        <f t="shared" si="358"/>
        <v>0.99999226555997311</v>
      </c>
      <c r="AO211" s="109"/>
      <c r="AP211" s="109">
        <f t="shared" si="359"/>
        <v>0.85796749243573822</v>
      </c>
      <c r="AQ211" s="109">
        <f t="shared" si="360"/>
        <v>0.14203250756426175</v>
      </c>
      <c r="AT211" s="19">
        <f t="shared" si="391"/>
        <v>-8.8590926617020307E-3</v>
      </c>
      <c r="AU211" s="19">
        <f t="shared" si="392"/>
        <v>-1.5893477957297581E-2</v>
      </c>
      <c r="AV211" s="19"/>
      <c r="AW211" s="19">
        <f t="shared" si="347"/>
        <v>0.52441556075673657</v>
      </c>
      <c r="AX211" s="19">
        <f t="shared" si="348"/>
        <v>0.47558443924326349</v>
      </c>
      <c r="AY211" s="19"/>
      <c r="AZ211" s="19">
        <f t="shared" si="363"/>
        <v>1.6889642796984371E-2</v>
      </c>
      <c r="BA211" s="19">
        <f t="shared" si="364"/>
        <v>-1.8298959369660802E-2</v>
      </c>
      <c r="BB211" s="19"/>
      <c r="BC211" s="19"/>
      <c r="BD211" s="19">
        <f t="shared" si="393"/>
        <v>1.6784175098019504E-3</v>
      </c>
      <c r="BE211" s="19">
        <f t="shared" si="394"/>
        <v>7.149929973535521E-2</v>
      </c>
      <c r="BF211" s="19"/>
      <c r="BG211" s="19"/>
      <c r="BH211" s="19">
        <f t="shared" si="367"/>
        <v>0.99019022876491503</v>
      </c>
      <c r="BI211" s="19">
        <f t="shared" si="368"/>
        <v>1.0311112677594623</v>
      </c>
      <c r="BJ211" s="19">
        <f t="shared" si="349"/>
        <v>0.98442327801972207</v>
      </c>
      <c r="BK211" s="19"/>
      <c r="BL211" s="19">
        <f t="shared" si="369"/>
        <v>1.0119627049738702</v>
      </c>
      <c r="BM211" s="19">
        <f t="shared" si="370"/>
        <v>1.1154922904046238</v>
      </c>
      <c r="BN211" s="19">
        <f t="shared" si="350"/>
        <v>1.0058752955840384</v>
      </c>
      <c r="BO211" s="19"/>
      <c r="BP211" s="19">
        <f t="shared" si="373"/>
        <v>1.0116627380178309</v>
      </c>
      <c r="BQ211" s="19">
        <f t="shared" si="371"/>
        <v>1.0095282551811102</v>
      </c>
      <c r="BR211" s="19">
        <f t="shared" si="351"/>
        <v>1.1761192030674601</v>
      </c>
      <c r="BU211" s="90"/>
      <c r="BW211" s="87">
        <f t="shared" si="399"/>
        <v>1993</v>
      </c>
      <c r="BX211" s="109">
        <f t="shared" si="395"/>
        <v>1.1659996055398771</v>
      </c>
      <c r="BY211" s="115">
        <f t="shared" si="396"/>
        <v>1.0102584652091755</v>
      </c>
      <c r="BZ211" s="109">
        <f t="shared" si="397"/>
        <v>1.003149316975487</v>
      </c>
      <c r="CA211" s="109">
        <f t="shared" si="398"/>
        <v>1.1816700451930271</v>
      </c>
      <c r="CD211" s="89"/>
      <c r="CF211" s="112">
        <f t="shared" si="372"/>
        <v>0.67961019045391036</v>
      </c>
      <c r="CG211" s="112">
        <f t="shared" si="352"/>
        <v>1.2711859815535795</v>
      </c>
      <c r="CH211" s="112">
        <f t="shared" si="353"/>
        <v>0.95541024893961746</v>
      </c>
      <c r="CI211" s="112">
        <f t="shared" si="377"/>
        <v>1.3047617026853253</v>
      </c>
      <c r="CJ211" s="112">
        <f t="shared" si="378"/>
        <v>1.0197347988306111</v>
      </c>
      <c r="CK211" s="112">
        <f t="shared" si="379"/>
        <v>0.86390943862344138</v>
      </c>
      <c r="CL211" s="112">
        <f t="shared" si="380"/>
        <v>0.86391094702596916</v>
      </c>
      <c r="CM211" s="112"/>
      <c r="CN211" s="112">
        <f t="shared" si="381"/>
        <v>1.2465827031694658</v>
      </c>
    </row>
    <row r="212" spans="1:92" x14ac:dyDescent="0.2">
      <c r="A212" s="86" t="str">
        <f t="shared" si="354"/>
        <v>Electricity</v>
      </c>
      <c r="B212" s="86">
        <f t="shared" si="355"/>
        <v>1980</v>
      </c>
      <c r="D212" s="108">
        <f>Manufacturing!X289</f>
        <v>2223.900248361585</v>
      </c>
      <c r="E212" s="108">
        <f>NonManufacturing!H207</f>
        <v>381.12208117421392</v>
      </c>
      <c r="F212" s="108">
        <f t="shared" si="382"/>
        <v>2605.0223295357991</v>
      </c>
      <c r="G212" s="108"/>
      <c r="H212" s="126">
        <f t="shared" si="374"/>
        <v>786393.42056</v>
      </c>
      <c r="I212" s="126">
        <f t="shared" si="374"/>
        <v>748774.65369528753</v>
      </c>
      <c r="J212" s="126">
        <f t="shared" si="400"/>
        <v>1535168.0742552876</v>
      </c>
      <c r="L212" s="79">
        <f t="shared" si="383"/>
        <v>2.8279741287483295</v>
      </c>
      <c r="M212" s="79">
        <f t="shared" si="384"/>
        <v>0.50899436738855064</v>
      </c>
      <c r="N212" s="79">
        <f t="shared" si="385"/>
        <v>1.6968971497140464</v>
      </c>
      <c r="P212" s="261">
        <f>Manufacturing!BZ289</f>
        <v>1.0080532783865195</v>
      </c>
      <c r="Q212" s="261">
        <f>NonManufacturing!CR207</f>
        <v>1.0536790264194948</v>
      </c>
      <c r="R212" s="110"/>
      <c r="S212" s="261">
        <f>Manufacturing!CD289</f>
        <v>1.186720825941729</v>
      </c>
      <c r="T212" s="261">
        <f>NonManufacturing!CV207</f>
        <v>1.1317716868560577</v>
      </c>
      <c r="V212" s="112">
        <f t="shared" si="343"/>
        <v>0.84910620151200267</v>
      </c>
      <c r="W212" s="113">
        <f t="shared" si="344"/>
        <v>1.1834857086619333</v>
      </c>
      <c r="X212" s="112">
        <f t="shared" si="386"/>
        <v>0.98951131853939067</v>
      </c>
      <c r="Y212" s="112">
        <f t="shared" si="387"/>
        <v>1.1787860239846331</v>
      </c>
      <c r="Z212" s="112">
        <f t="shared" si="388"/>
        <v>1.0146272503386513</v>
      </c>
      <c r="AA212" s="112">
        <f t="shared" si="389"/>
        <v>1.0049033160402909</v>
      </c>
      <c r="AB212" s="112">
        <f t="shared" si="376"/>
        <v>1.0049050546256748</v>
      </c>
      <c r="AC212" s="112"/>
      <c r="AD212" s="112">
        <f t="shared" si="390"/>
        <v>1.1664221128688401</v>
      </c>
      <c r="AG212" s="89"/>
      <c r="AI212" s="109">
        <f t="shared" si="345"/>
        <v>0.85369719220712859</v>
      </c>
      <c r="AJ212" s="109">
        <f t="shared" si="346"/>
        <v>0.14630280779287133</v>
      </c>
      <c r="AL212" s="109">
        <f t="shared" si="356"/>
        <v>0.85498815861010191</v>
      </c>
      <c r="AM212" s="109">
        <f t="shared" si="357"/>
        <v>0.14500735608398518</v>
      </c>
      <c r="AN212" s="109">
        <f t="shared" si="358"/>
        <v>0.9999955146940871</v>
      </c>
      <c r="AO212" s="109"/>
      <c r="AP212" s="109">
        <f t="shared" si="359"/>
        <v>0.85499199351074584</v>
      </c>
      <c r="AQ212" s="109">
        <f t="shared" si="360"/>
        <v>0.1450080064892541</v>
      </c>
      <c r="AT212" s="19">
        <f t="shared" si="391"/>
        <v>3.4979621313789101E-2</v>
      </c>
      <c r="AU212" s="19">
        <f t="shared" si="392"/>
        <v>2.1607198120720478E-3</v>
      </c>
      <c r="AV212" s="19"/>
      <c r="AW212" s="19">
        <f t="shared" si="347"/>
        <v>0.51225232842435231</v>
      </c>
      <c r="AX212" s="19">
        <f t="shared" si="348"/>
        <v>0.48774767157564769</v>
      </c>
      <c r="AY212" s="19"/>
      <c r="AZ212" s="19">
        <f t="shared" si="363"/>
        <v>-2.3467092305434301E-2</v>
      </c>
      <c r="BA212" s="19">
        <f t="shared" si="364"/>
        <v>2.5253759563138915E-2</v>
      </c>
      <c r="BB212" s="19"/>
      <c r="BC212" s="19"/>
      <c r="BD212" s="19">
        <f t="shared" si="393"/>
        <v>1.5492787091395204E-3</v>
      </c>
      <c r="BE212" s="19">
        <f t="shared" si="394"/>
        <v>6.4843818752013437E-3</v>
      </c>
      <c r="BF212" s="19"/>
      <c r="BG212" s="19"/>
      <c r="BH212" s="19">
        <f t="shared" si="367"/>
        <v>1.0306818956777291</v>
      </c>
      <c r="BI212" s="19">
        <f t="shared" si="368"/>
        <v>1.0627477161089891</v>
      </c>
      <c r="BJ212" s="19">
        <f t="shared" si="349"/>
        <v>1.0146272503386513</v>
      </c>
      <c r="BK212" s="19"/>
      <c r="BL212" s="19">
        <f t="shared" si="369"/>
        <v>0.98373160458708098</v>
      </c>
      <c r="BM212" s="19">
        <f t="shared" si="370"/>
        <v>1.0973450207442588</v>
      </c>
      <c r="BN212" s="19">
        <f t="shared" si="350"/>
        <v>0.98951131853939067</v>
      </c>
      <c r="BO212" s="19"/>
      <c r="BP212" s="19">
        <f t="shared" si="373"/>
        <v>1.0022674750231246</v>
      </c>
      <c r="BQ212" s="19">
        <f t="shared" si="371"/>
        <v>1.0118173352848721</v>
      </c>
      <c r="BR212" s="19">
        <f t="shared" si="351"/>
        <v>1.1787860239846331</v>
      </c>
      <c r="BU212" s="90"/>
      <c r="BW212" s="87">
        <f t="shared" si="399"/>
        <v>1994</v>
      </c>
      <c r="BX212" s="109">
        <f t="shared" si="395"/>
        <v>1.2485935946349684</v>
      </c>
      <c r="BY212" s="115">
        <f t="shared" si="396"/>
        <v>0.995490539348725</v>
      </c>
      <c r="BZ212" s="109">
        <f t="shared" si="397"/>
        <v>0.9763371589381693</v>
      </c>
      <c r="CA212" s="109">
        <f t="shared" si="398"/>
        <v>1.2135501233386132</v>
      </c>
      <c r="CD212" s="89"/>
      <c r="CF212" s="112">
        <f t="shared" si="372"/>
        <v>0.64687645758300749</v>
      </c>
      <c r="CG212" s="112">
        <f t="shared" si="352"/>
        <v>1.2917975127113157</v>
      </c>
      <c r="CH212" s="112">
        <f t="shared" si="353"/>
        <v>0.93986725722831255</v>
      </c>
      <c r="CI212" s="112">
        <f t="shared" si="377"/>
        <v>1.3077202172572941</v>
      </c>
      <c r="CJ212" s="112">
        <f t="shared" si="378"/>
        <v>1.051022195547282</v>
      </c>
      <c r="CK212" s="112">
        <f t="shared" si="379"/>
        <v>0.83563109307360883</v>
      </c>
      <c r="CL212" s="112">
        <f t="shared" si="380"/>
        <v>0.83563339893723609</v>
      </c>
      <c r="CM212" s="112"/>
      <c r="CN212" s="112">
        <f t="shared" si="381"/>
        <v>1.2290834138156261</v>
      </c>
    </row>
    <row r="213" spans="1:92" x14ac:dyDescent="0.2">
      <c r="A213" s="86" t="str">
        <f t="shared" si="354"/>
        <v>Electricity</v>
      </c>
      <c r="B213" s="86">
        <f t="shared" si="355"/>
        <v>1981</v>
      </c>
      <c r="D213" s="108">
        <f>Manufacturing!X290</f>
        <v>2249.5142990665904</v>
      </c>
      <c r="E213" s="108">
        <f>NonManufacturing!H208</f>
        <v>379.24108965599152</v>
      </c>
      <c r="F213" s="108">
        <f t="shared" si="382"/>
        <v>2628.7553887225818</v>
      </c>
      <c r="G213" s="108"/>
      <c r="H213" s="126">
        <f t="shared" si="374"/>
        <v>803891.0981200001</v>
      </c>
      <c r="I213" s="126">
        <f t="shared" si="374"/>
        <v>745771.54802468268</v>
      </c>
      <c r="J213" s="126">
        <f t="shared" si="400"/>
        <v>1549662.6461446828</v>
      </c>
      <c r="L213" s="79">
        <f t="shared" si="383"/>
        <v>2.7982823846754381</v>
      </c>
      <c r="M213" s="79">
        <f t="shared" si="384"/>
        <v>0.5085217995517306</v>
      </c>
      <c r="N213" s="79">
        <f t="shared" si="385"/>
        <v>1.6963404230349826</v>
      </c>
      <c r="P213" s="261">
        <f>Manufacturing!BZ290</f>
        <v>1.0206290731759535</v>
      </c>
      <c r="Q213" s="261">
        <f>NonManufacturing!CR208</f>
        <v>1.0396807288614862</v>
      </c>
      <c r="R213" s="110"/>
      <c r="S213" s="261">
        <f>Manufacturing!CD290</f>
        <v>1.1597931709466294</v>
      </c>
      <c r="T213" s="261">
        <f>NonManufacturing!CV208</f>
        <v>1.1459449769300905</v>
      </c>
      <c r="V213" s="112">
        <f t="shared" ref="V213:V244" si="401">V42</f>
        <v>0.85712319397422365</v>
      </c>
      <c r="W213" s="113">
        <f t="shared" ref="W213:W246" si="402">N213/N$251</f>
        <v>1.1830974246292718</v>
      </c>
      <c r="X213" s="112">
        <f t="shared" si="386"/>
        <v>0.99828558004545331</v>
      </c>
      <c r="Y213" s="112">
        <f t="shared" si="387"/>
        <v>1.1579782041084916</v>
      </c>
      <c r="Z213" s="112">
        <f t="shared" si="388"/>
        <v>1.023445811768585</v>
      </c>
      <c r="AA213" s="112">
        <f t="shared" si="389"/>
        <v>1.0140591389695466</v>
      </c>
      <c r="AB213" s="112">
        <f t="shared" si="376"/>
        <v>1.0140602433809196</v>
      </c>
      <c r="AC213" s="112"/>
      <c r="AD213" s="112">
        <f t="shared" si="390"/>
        <v>1.1559929431684379</v>
      </c>
      <c r="AG213" s="89"/>
      <c r="AI213" s="109">
        <f t="shared" si="345"/>
        <v>0.85573359496172829</v>
      </c>
      <c r="AJ213" s="109">
        <f t="shared" si="346"/>
        <v>0.14426640503827176</v>
      </c>
      <c r="AL213" s="109">
        <f t="shared" si="356"/>
        <v>0.85471498926486023</v>
      </c>
      <c r="AM213" s="109">
        <f t="shared" si="357"/>
        <v>0.14528222775653865</v>
      </c>
      <c r="AN213" s="109">
        <f t="shared" si="358"/>
        <v>0.99999721702139888</v>
      </c>
      <c r="AO213" s="109"/>
      <c r="AP213" s="109">
        <f t="shared" si="359"/>
        <v>0.85471736792500519</v>
      </c>
      <c r="AQ213" s="109">
        <f t="shared" si="360"/>
        <v>0.14528263207499484</v>
      </c>
      <c r="AT213" s="19">
        <f t="shared" si="391"/>
        <v>1.2398151804450933E-2</v>
      </c>
      <c r="AU213" s="19">
        <f t="shared" si="392"/>
        <v>-1.3374200184621852E-2</v>
      </c>
      <c r="AV213" s="19"/>
      <c r="AW213" s="19">
        <f t="shared" si="347"/>
        <v>0.51875232336531751</v>
      </c>
      <c r="AX213" s="19">
        <f t="shared" si="348"/>
        <v>0.48124767663468249</v>
      </c>
      <c r="AY213" s="19"/>
      <c r="AZ213" s="19">
        <f t="shared" si="363"/>
        <v>1.2609217718377277E-2</v>
      </c>
      <c r="BA213" s="19">
        <f t="shared" si="364"/>
        <v>-1.3416147866598503E-2</v>
      </c>
      <c r="BB213" s="19"/>
      <c r="BC213" s="19"/>
      <c r="BD213" s="19">
        <f t="shared" si="393"/>
        <v>-2.2952206680200777E-2</v>
      </c>
      <c r="BE213" s="19">
        <f t="shared" si="394"/>
        <v>1.2445334607540982E-2</v>
      </c>
      <c r="BF213" s="19"/>
      <c r="BG213" s="19"/>
      <c r="BH213" s="19">
        <f t="shared" si="367"/>
        <v>1.0086914297117393</v>
      </c>
      <c r="BI213" s="19">
        <f t="shared" si="368"/>
        <v>1.0719845131848618</v>
      </c>
      <c r="BJ213" s="19">
        <f t="shared" ref="BJ213:BJ244" si="403">BI213/BI$251</f>
        <v>1.023445811768585</v>
      </c>
      <c r="BK213" s="19"/>
      <c r="BL213" s="19">
        <f t="shared" si="369"/>
        <v>1.0088672674497694</v>
      </c>
      <c r="BM213" s="19">
        <f t="shared" si="370"/>
        <v>1.1070754725278709</v>
      </c>
      <c r="BN213" s="19">
        <f t="shared" ref="BN213:BN244" si="404">BM213/BM$251</f>
        <v>0.99828558004545331</v>
      </c>
      <c r="BO213" s="19"/>
      <c r="BP213" s="19">
        <f t="shared" si="373"/>
        <v>0.98234809418099056</v>
      </c>
      <c r="BQ213" s="19">
        <f t="shared" si="371"/>
        <v>0.99395683097638243</v>
      </c>
      <c r="BR213" s="19">
        <f t="shared" ref="BR213:BR244" si="405">BQ213/BQ$251</f>
        <v>1.1579782041084916</v>
      </c>
      <c r="BU213" s="90"/>
      <c r="BW213" s="87">
        <f t="shared" si="399"/>
        <v>1995</v>
      </c>
      <c r="BX213" s="109">
        <f t="shared" si="395"/>
        <v>1.2604664505134175</v>
      </c>
      <c r="BY213" s="115">
        <f t="shared" si="396"/>
        <v>1.0075793769844772</v>
      </c>
      <c r="BZ213" s="109">
        <f t="shared" si="397"/>
        <v>0.97127437922129367</v>
      </c>
      <c r="CA213" s="109">
        <f t="shared" si="398"/>
        <v>1.2335366686537415</v>
      </c>
      <c r="CD213" s="89"/>
      <c r="CF213" s="112">
        <f t="shared" si="372"/>
        <v>0.65298406070167092</v>
      </c>
      <c r="CG213" s="112">
        <f t="shared" si="352"/>
        <v>1.2913736931890802</v>
      </c>
      <c r="CH213" s="112">
        <f t="shared" si="353"/>
        <v>0.94820131156543708</v>
      </c>
      <c r="CI213" s="112">
        <f t="shared" si="377"/>
        <v>1.2846364631446536</v>
      </c>
      <c r="CJ213" s="112">
        <f t="shared" si="378"/>
        <v>1.0601570810853591</v>
      </c>
      <c r="CK213" s="112">
        <f t="shared" si="379"/>
        <v>0.84324465171177698</v>
      </c>
      <c r="CL213" s="112">
        <f t="shared" si="380"/>
        <v>0.84324643806191923</v>
      </c>
      <c r="CM213" s="112"/>
      <c r="CN213" s="112">
        <f t="shared" si="381"/>
        <v>1.218093979238545</v>
      </c>
    </row>
    <row r="214" spans="1:92" x14ac:dyDescent="0.2">
      <c r="A214" s="86" t="str">
        <f t="shared" si="354"/>
        <v>Electricity</v>
      </c>
      <c r="B214" s="86">
        <f t="shared" si="355"/>
        <v>1982</v>
      </c>
      <c r="D214" s="108">
        <f>Manufacturing!X291</f>
        <v>2081.2337727948006</v>
      </c>
      <c r="E214" s="108">
        <f>NonManufacturing!H209</f>
        <v>343.36582759272454</v>
      </c>
      <c r="F214" s="108">
        <f t="shared" si="382"/>
        <v>2424.5996003875252</v>
      </c>
      <c r="G214" s="108"/>
      <c r="H214" s="126">
        <f t="shared" si="374"/>
        <v>762613.53717999998</v>
      </c>
      <c r="I214" s="126">
        <f t="shared" si="374"/>
        <v>722388.23363432242</v>
      </c>
      <c r="J214" s="126">
        <f t="shared" si="400"/>
        <v>1485001.7708143224</v>
      </c>
      <c r="L214" s="79">
        <f t="shared" si="383"/>
        <v>2.7290805517179879</v>
      </c>
      <c r="M214" s="79">
        <f t="shared" si="384"/>
        <v>0.47532034937121986</v>
      </c>
      <c r="N214" s="79">
        <f t="shared" si="385"/>
        <v>1.6327250566563034</v>
      </c>
      <c r="P214" s="261">
        <f>Manufacturing!BZ291</f>
        <v>1.0458328240384609</v>
      </c>
      <c r="Q214" s="261">
        <f>NonManufacturing!CR209</f>
        <v>1.0124027572213599</v>
      </c>
      <c r="R214" s="110"/>
      <c r="S214" s="261">
        <f>Manufacturing!CD291</f>
        <v>1.1038518759796063</v>
      </c>
      <c r="T214" s="261">
        <f>NonManufacturing!CV209</f>
        <v>1.0999862909604037</v>
      </c>
      <c r="V214" s="112">
        <f t="shared" si="401"/>
        <v>0.82135906419655258</v>
      </c>
      <c r="W214" s="113">
        <f t="shared" si="402"/>
        <v>1.138729457499887</v>
      </c>
      <c r="X214" s="112">
        <f t="shared" si="386"/>
        <v>0.99121292555682683</v>
      </c>
      <c r="Y214" s="112">
        <f t="shared" si="387"/>
        <v>1.1034649585843437</v>
      </c>
      <c r="Z214" s="112">
        <f t="shared" si="388"/>
        <v>1.0411046404100099</v>
      </c>
      <c r="AA214" s="112">
        <f t="shared" si="389"/>
        <v>0.93530431819448678</v>
      </c>
      <c r="AB214" s="112">
        <f t="shared" si="376"/>
        <v>0.93530576158515499</v>
      </c>
      <c r="AC214" s="112"/>
      <c r="AD214" s="112">
        <f t="shared" si="390"/>
        <v>1.09376872984783</v>
      </c>
      <c r="AG214" s="89"/>
      <c r="AI214" s="109">
        <f t="shared" si="345"/>
        <v>0.85838246136069463</v>
      </c>
      <c r="AJ214" s="109">
        <f t="shared" si="346"/>
        <v>0.14161753863930529</v>
      </c>
      <c r="AL214" s="109">
        <f t="shared" si="356"/>
        <v>0.85705734593418448</v>
      </c>
      <c r="AM214" s="109">
        <f t="shared" si="357"/>
        <v>0.14293788121973813</v>
      </c>
      <c r="AN214" s="109">
        <f t="shared" si="358"/>
        <v>0.99999522715392264</v>
      </c>
      <c r="AO214" s="109"/>
      <c r="AP214" s="109">
        <f t="shared" si="359"/>
        <v>0.85706143655650002</v>
      </c>
      <c r="AQ214" s="109">
        <f t="shared" si="360"/>
        <v>0.14293856344349998</v>
      </c>
      <c r="AT214" s="19">
        <f t="shared" si="391"/>
        <v>2.439435321549234E-2</v>
      </c>
      <c r="AU214" s="19">
        <f t="shared" si="392"/>
        <v>-2.6587201406714535E-2</v>
      </c>
      <c r="AV214" s="19"/>
      <c r="AW214" s="19">
        <f t="shared" si="347"/>
        <v>0.51354385709709272</v>
      </c>
      <c r="AX214" s="19">
        <f t="shared" si="348"/>
        <v>0.48645614290290728</v>
      </c>
      <c r="AY214" s="19"/>
      <c r="AZ214" s="19">
        <f t="shared" si="363"/>
        <v>-1.0091116416350588E-2</v>
      </c>
      <c r="BA214" s="19">
        <f t="shared" si="364"/>
        <v>1.0764691548752221E-2</v>
      </c>
      <c r="BB214" s="19"/>
      <c r="BC214" s="19"/>
      <c r="BD214" s="19">
        <f t="shared" si="393"/>
        <v>-4.9435919767763521E-2</v>
      </c>
      <c r="BE214" s="19">
        <f t="shared" si="394"/>
        <v>-4.0931887026476738E-2</v>
      </c>
      <c r="BF214" s="19"/>
      <c r="BG214" s="19"/>
      <c r="BH214" s="19">
        <f t="shared" si="367"/>
        <v>1.0172542878561488</v>
      </c>
      <c r="BI214" s="19">
        <f t="shared" si="368"/>
        <v>1.0904808425526868</v>
      </c>
      <c r="BJ214" s="19">
        <f t="shared" si="403"/>
        <v>1.0411046404100099</v>
      </c>
      <c r="BK214" s="19"/>
      <c r="BL214" s="19">
        <f t="shared" si="369"/>
        <v>0.99291519918748661</v>
      </c>
      <c r="BM214" s="19">
        <f t="shared" si="370"/>
        <v>1.0992320633205916</v>
      </c>
      <c r="BN214" s="19">
        <f t="shared" si="404"/>
        <v>0.99121292555682683</v>
      </c>
      <c r="BO214" s="19"/>
      <c r="BP214" s="19">
        <f t="shared" si="373"/>
        <v>0.95292377237262693</v>
      </c>
      <c r="BQ214" s="19">
        <f t="shared" si="371"/>
        <v>0.94716509294955586</v>
      </c>
      <c r="BR214" s="19">
        <f t="shared" si="405"/>
        <v>1.1034649585843437</v>
      </c>
      <c r="BU214" s="90"/>
      <c r="BW214" s="87">
        <f t="shared" si="399"/>
        <v>1996</v>
      </c>
      <c r="BX214" s="109">
        <f t="shared" si="395"/>
        <v>1.3126249866699546</v>
      </c>
      <c r="BY214" s="115">
        <f t="shared" si="396"/>
        <v>0.99234239321227213</v>
      </c>
      <c r="BZ214" s="109">
        <f t="shared" si="397"/>
        <v>0.97021034078647894</v>
      </c>
      <c r="CA214" s="109">
        <f t="shared" si="398"/>
        <v>1.2637676315039492</v>
      </c>
      <c r="CD214" s="89"/>
      <c r="CF214" s="112">
        <f t="shared" si="372"/>
        <v>0.62573779452445732</v>
      </c>
      <c r="CG214" s="112">
        <f t="shared" si="352"/>
        <v>1.2429451999995873</v>
      </c>
      <c r="CH214" s="112">
        <f t="shared" si="353"/>
        <v>0.94148349414283194</v>
      </c>
      <c r="CI214" s="112">
        <f t="shared" si="377"/>
        <v>1.2241606245872325</v>
      </c>
      <c r="CJ214" s="112">
        <f t="shared" si="378"/>
        <v>1.0784493365351404</v>
      </c>
      <c r="CK214" s="112">
        <f t="shared" si="379"/>
        <v>0.77775578734182316</v>
      </c>
      <c r="CL214" s="112">
        <f t="shared" si="380"/>
        <v>0.77775778816250218</v>
      </c>
      <c r="CM214" s="112"/>
      <c r="CN214" s="112">
        <f t="shared" si="381"/>
        <v>1.1525270222284594</v>
      </c>
    </row>
    <row r="215" spans="1:92" x14ac:dyDescent="0.2">
      <c r="A215" s="86" t="str">
        <f t="shared" si="354"/>
        <v>Electricity</v>
      </c>
      <c r="B215" s="86">
        <f t="shared" si="355"/>
        <v>1983</v>
      </c>
      <c r="D215" s="108">
        <f>Manufacturing!X292</f>
        <v>2108.0173077764284</v>
      </c>
      <c r="E215" s="108">
        <f>NonManufacturing!H210</f>
        <v>337.02568657019214</v>
      </c>
      <c r="F215" s="108">
        <f t="shared" si="382"/>
        <v>2445.0429943466206</v>
      </c>
      <c r="G215" s="108"/>
      <c r="H215" s="126">
        <f t="shared" si="374"/>
        <v>841064.02765000006</v>
      </c>
      <c r="I215" s="126">
        <f t="shared" si="374"/>
        <v>698552.70501027582</v>
      </c>
      <c r="J215" s="126">
        <f t="shared" si="400"/>
        <v>1539616.7326602759</v>
      </c>
      <c r="L215" s="79">
        <f t="shared" si="383"/>
        <v>2.5063695966957438</v>
      </c>
      <c r="M215" s="79">
        <f t="shared" si="384"/>
        <v>0.48246278935421832</v>
      </c>
      <c r="N215" s="79">
        <f t="shared" si="385"/>
        <v>1.5880854906804469</v>
      </c>
      <c r="P215" s="261">
        <f>Manufacturing!BZ292</f>
        <v>1.0087962148668261</v>
      </c>
      <c r="Q215" s="261">
        <f>NonManufacturing!CR210</f>
        <v>1.0261629044382408</v>
      </c>
      <c r="R215" s="110"/>
      <c r="S215" s="261">
        <f>Manufacturing!CD292</f>
        <v>1.0509895657678001</v>
      </c>
      <c r="T215" s="261">
        <f>NonManufacturing!CV210</f>
        <v>1.1015436128714835</v>
      </c>
      <c r="V215" s="112">
        <f t="shared" si="401"/>
        <v>0.85156676821048383</v>
      </c>
      <c r="W215" s="113">
        <f t="shared" si="402"/>
        <v>1.1075959922912262</v>
      </c>
      <c r="X215" s="112">
        <f t="shared" si="386"/>
        <v>1.0352096016735879</v>
      </c>
      <c r="Y215" s="112">
        <f t="shared" si="387"/>
        <v>1.0580588063377994</v>
      </c>
      <c r="Z215" s="112">
        <f t="shared" si="388"/>
        <v>1.0112129568624992</v>
      </c>
      <c r="AA215" s="112">
        <f t="shared" si="389"/>
        <v>0.94319052305468776</v>
      </c>
      <c r="AB215" s="112">
        <f t="shared" si="376"/>
        <v>0.94319193963832337</v>
      </c>
      <c r="AC215" s="112"/>
      <c r="AD215" s="112">
        <f t="shared" si="390"/>
        <v>1.0953126354561851</v>
      </c>
      <c r="AG215" s="89"/>
      <c r="AI215" s="109">
        <f t="shared" si="345"/>
        <v>0.86215960727502283</v>
      </c>
      <c r="AJ215" s="109">
        <f t="shared" si="346"/>
        <v>0.13784039272497708</v>
      </c>
      <c r="AL215" s="109">
        <f t="shared" si="356"/>
        <v>0.86026965230675734</v>
      </c>
      <c r="AM215" s="109">
        <f t="shared" si="357"/>
        <v>0.13972045663376964</v>
      </c>
      <c r="AN215" s="109">
        <f t="shared" si="358"/>
        <v>0.99999010894052698</v>
      </c>
      <c r="AO215" s="109"/>
      <c r="AP215" s="109">
        <f t="shared" si="359"/>
        <v>0.86027816136921476</v>
      </c>
      <c r="AQ215" s="109">
        <f t="shared" si="360"/>
        <v>0.13972183863078522</v>
      </c>
      <c r="AT215" s="19">
        <f t="shared" si="391"/>
        <v>-3.605577526752933E-2</v>
      </c>
      <c r="AU215" s="19">
        <f t="shared" si="392"/>
        <v>1.35000372648614E-2</v>
      </c>
      <c r="AV215" s="19"/>
      <c r="AW215" s="19">
        <f t="shared" si="347"/>
        <v>0.54628142823359727</v>
      </c>
      <c r="AX215" s="19">
        <f t="shared" si="348"/>
        <v>0.45371857176640268</v>
      </c>
      <c r="AY215" s="19"/>
      <c r="AZ215" s="19">
        <f t="shared" si="363"/>
        <v>6.1798845383457202E-2</v>
      </c>
      <c r="BA215" s="19">
        <f t="shared" si="364"/>
        <v>-6.9669629511490749E-2</v>
      </c>
      <c r="BB215" s="19"/>
      <c r="BC215" s="19"/>
      <c r="BD215" s="19">
        <f t="shared" si="393"/>
        <v>-4.9073604608251532E-2</v>
      </c>
      <c r="BE215" s="19">
        <f t="shared" si="394"/>
        <v>1.4147635861087144E-3</v>
      </c>
      <c r="BF215" s="19"/>
      <c r="BG215" s="19"/>
      <c r="BH215" s="19">
        <f t="shared" si="367"/>
        <v>0.97128849263822448</v>
      </c>
      <c r="BI215" s="19">
        <f t="shared" si="368"/>
        <v>1.0591714938138601</v>
      </c>
      <c r="BJ215" s="19">
        <f t="shared" si="403"/>
        <v>1.0112129568624992</v>
      </c>
      <c r="BK215" s="19"/>
      <c r="BL215" s="19">
        <f t="shared" si="369"/>
        <v>1.0443867054014104</v>
      </c>
      <c r="BM215" s="19">
        <f t="shared" si="370"/>
        <v>1.1480233530829873</v>
      </c>
      <c r="BN215" s="19">
        <f t="shared" si="404"/>
        <v>1.0352096016735879</v>
      </c>
      <c r="BO215" s="19"/>
      <c r="BP215" s="19">
        <f t="shared" si="373"/>
        <v>0.95885129664217272</v>
      </c>
      <c r="BQ215" s="19">
        <f t="shared" si="371"/>
        <v>0.90819047750888571</v>
      </c>
      <c r="BR215" s="19">
        <f t="shared" si="405"/>
        <v>1.0580588063377994</v>
      </c>
      <c r="BU215" s="90"/>
      <c r="BW215" s="87">
        <f t="shared" si="399"/>
        <v>1997</v>
      </c>
      <c r="BX215" s="109">
        <f t="shared" si="395"/>
        <v>1.3852509791954986</v>
      </c>
      <c r="BY215" s="115">
        <f t="shared" si="396"/>
        <v>0.99006850438305283</v>
      </c>
      <c r="BZ215" s="109">
        <f t="shared" si="397"/>
        <v>0.91562136714261</v>
      </c>
      <c r="CA215" s="109">
        <f t="shared" si="398"/>
        <v>1.2557651724943579</v>
      </c>
      <c r="CD215" s="89"/>
      <c r="CF215" s="112">
        <f t="shared" si="372"/>
        <v>0.64875099655908131</v>
      </c>
      <c r="CG215" s="112">
        <f t="shared" si="352"/>
        <v>1.2089624213109427</v>
      </c>
      <c r="CH215" s="112">
        <f t="shared" si="353"/>
        <v>0.98327284463764042</v>
      </c>
      <c r="CI215" s="112">
        <f t="shared" si="377"/>
        <v>1.1737880021837599</v>
      </c>
      <c r="CJ215" s="112">
        <f t="shared" si="378"/>
        <v>1.0474854304699097</v>
      </c>
      <c r="CK215" s="112">
        <f t="shared" si="379"/>
        <v>0.78431359034868275</v>
      </c>
      <c r="CL215" s="112">
        <f t="shared" si="380"/>
        <v>0.78431557562795384</v>
      </c>
      <c r="CM215" s="112"/>
      <c r="CN215" s="112">
        <f t="shared" si="381"/>
        <v>1.1541538679087586</v>
      </c>
    </row>
    <row r="216" spans="1:92" x14ac:dyDescent="0.2">
      <c r="A216" s="86" t="str">
        <f t="shared" si="354"/>
        <v>Electricity</v>
      </c>
      <c r="B216" s="86">
        <f t="shared" si="355"/>
        <v>1984</v>
      </c>
      <c r="D216" s="108">
        <f>Manufacturing!X293</f>
        <v>2294.746851086019</v>
      </c>
      <c r="E216" s="108">
        <f>NonManufacturing!H211</f>
        <v>379.71791206209065</v>
      </c>
      <c r="F216" s="108">
        <f t="shared" si="382"/>
        <v>2674.4647631481098</v>
      </c>
      <c r="G216" s="108"/>
      <c r="H216" s="126">
        <f t="shared" si="374"/>
        <v>912615.65405999986</v>
      </c>
      <c r="I216" s="126">
        <f t="shared" si="374"/>
        <v>793063.74150084332</v>
      </c>
      <c r="J216" s="126">
        <f t="shared" si="400"/>
        <v>1705679.3955608432</v>
      </c>
      <c r="L216" s="79">
        <f t="shared" si="383"/>
        <v>2.5144723749557238</v>
      </c>
      <c r="M216" s="79">
        <f t="shared" si="384"/>
        <v>0.47879872977610699</v>
      </c>
      <c r="N216" s="79">
        <f t="shared" si="385"/>
        <v>1.5679762387401772</v>
      </c>
      <c r="P216" s="261">
        <f>Manufacturing!BZ293</f>
        <v>1.0285551530406989</v>
      </c>
      <c r="Q216" s="261">
        <f>NonManufacturing!CR211</f>
        <v>1.0305141404142339</v>
      </c>
      <c r="R216" s="110"/>
      <c r="S216" s="261">
        <f>Manufacturing!CD293</f>
        <v>1.0341335924875585</v>
      </c>
      <c r="T216" s="261">
        <f>NonManufacturing!CV211</f>
        <v>1.0885621219880834</v>
      </c>
      <c r="V216" s="112">
        <f t="shared" si="401"/>
        <v>0.94341653975870365</v>
      </c>
      <c r="W216" s="113">
        <f t="shared" si="402"/>
        <v>1.0935709747542459</v>
      </c>
      <c r="X216" s="112">
        <f t="shared" si="386"/>
        <v>1.0203553181411762</v>
      </c>
      <c r="Y216" s="112">
        <f t="shared" si="387"/>
        <v>1.0417178880623756</v>
      </c>
      <c r="Z216" s="112">
        <f t="shared" si="388"/>
        <v>1.0288339988287376</v>
      </c>
      <c r="AA216" s="112">
        <f t="shared" si="389"/>
        <v>1.0316926762956311</v>
      </c>
      <c r="AB216" s="112">
        <f t="shared" si="376"/>
        <v>1.0316929449832033</v>
      </c>
      <c r="AC216" s="112"/>
      <c r="AD216" s="112">
        <f t="shared" si="390"/>
        <v>1.0629223870872395</v>
      </c>
      <c r="AG216" s="89"/>
      <c r="AI216" s="109">
        <f t="shared" si="345"/>
        <v>0.85802097029121993</v>
      </c>
      <c r="AJ216" s="109">
        <f t="shared" si="346"/>
        <v>0.14197902970877996</v>
      </c>
      <c r="AL216" s="109">
        <f t="shared" si="356"/>
        <v>0.860088629234247</v>
      </c>
      <c r="AM216" s="109">
        <f t="shared" si="357"/>
        <v>0.13989950861596184</v>
      </c>
      <c r="AN216" s="109">
        <f t="shared" si="358"/>
        <v>0.9999881378502089</v>
      </c>
      <c r="AO216" s="109"/>
      <c r="AP216" s="109">
        <f t="shared" si="359"/>
        <v>0.86009883185542557</v>
      </c>
      <c r="AQ216" s="109">
        <f t="shared" si="360"/>
        <v>0.13990116814457432</v>
      </c>
      <c r="AT216" s="19">
        <f t="shared" si="391"/>
        <v>1.9397299861882815E-2</v>
      </c>
      <c r="AU216" s="19">
        <f t="shared" si="392"/>
        <v>4.2313327500686426E-3</v>
      </c>
      <c r="AV216" s="19"/>
      <c r="AW216" s="19">
        <f t="shared" si="347"/>
        <v>0.53504524732792669</v>
      </c>
      <c r="AX216" s="19">
        <f t="shared" si="348"/>
        <v>0.46495475267207331</v>
      </c>
      <c r="AY216" s="19"/>
      <c r="AZ216" s="19">
        <f t="shared" si="363"/>
        <v>-2.0782961513987928E-2</v>
      </c>
      <c r="BA216" s="19">
        <f t="shared" si="364"/>
        <v>2.4462974915736301E-2</v>
      </c>
      <c r="BB216" s="19"/>
      <c r="BC216" s="19"/>
      <c r="BD216" s="19">
        <f t="shared" si="393"/>
        <v>-1.6168196498175951E-2</v>
      </c>
      <c r="BE216" s="19">
        <f t="shared" si="394"/>
        <v>-1.185480929758668E-2</v>
      </c>
      <c r="BF216" s="19"/>
      <c r="BG216" s="19"/>
      <c r="BH216" s="19">
        <f t="shared" si="367"/>
        <v>1.0174256489166351</v>
      </c>
      <c r="BI216" s="19">
        <f t="shared" si="368"/>
        <v>1.0776282444075684</v>
      </c>
      <c r="BJ216" s="19">
        <f t="shared" si="403"/>
        <v>1.0288339988287376</v>
      </c>
      <c r="BK216" s="19"/>
      <c r="BL216" s="19">
        <f t="shared" si="369"/>
        <v>0.98565094111530904</v>
      </c>
      <c r="BM216" s="19">
        <f t="shared" si="370"/>
        <v>1.1315502983885992</v>
      </c>
      <c r="BN216" s="19">
        <f t="shared" si="404"/>
        <v>1.0203553181411762</v>
      </c>
      <c r="BO216" s="19"/>
      <c r="BP216" s="19">
        <f t="shared" si="373"/>
        <v>0.98455575609073798</v>
      </c>
      <c r="BQ216" s="19">
        <f t="shared" si="371"/>
        <v>0.8941641622581693</v>
      </c>
      <c r="BR216" s="19">
        <f t="shared" si="405"/>
        <v>1.0417178880623756</v>
      </c>
      <c r="BU216" s="90"/>
      <c r="BW216" s="87">
        <f t="shared" si="399"/>
        <v>1998</v>
      </c>
      <c r="BX216" s="109">
        <f t="shared" si="395"/>
        <v>1.4363980055286836</v>
      </c>
      <c r="BY216" s="115">
        <f t="shared" si="396"/>
        <v>0.98186026196031673</v>
      </c>
      <c r="BZ216" s="109">
        <f t="shared" si="397"/>
        <v>0.89402482780564063</v>
      </c>
      <c r="CA216" s="109">
        <f t="shared" si="398"/>
        <v>1.2608764066396161</v>
      </c>
      <c r="CD216" s="89"/>
      <c r="CF216" s="112">
        <f t="shared" si="372"/>
        <v>0.71872511139079476</v>
      </c>
      <c r="CG216" s="112">
        <f t="shared" si="352"/>
        <v>1.1936538437443511</v>
      </c>
      <c r="CH216" s="112">
        <f t="shared" si="353"/>
        <v>0.96916380469021735</v>
      </c>
      <c r="CI216" s="112">
        <f t="shared" si="377"/>
        <v>1.1556597339802686</v>
      </c>
      <c r="CJ216" s="112">
        <f t="shared" si="378"/>
        <v>1.0657385438265687</v>
      </c>
      <c r="CK216" s="112">
        <f t="shared" si="379"/>
        <v>0.85790788531380391</v>
      </c>
      <c r="CL216" s="112">
        <f t="shared" si="380"/>
        <v>0.85790899180720914</v>
      </c>
      <c r="CM216" s="112"/>
      <c r="CN216" s="112">
        <f t="shared" si="381"/>
        <v>1.1200235847116016</v>
      </c>
    </row>
    <row r="217" spans="1:92" x14ac:dyDescent="0.2">
      <c r="A217" s="86" t="str">
        <f t="shared" si="354"/>
        <v>Electricity</v>
      </c>
      <c r="B217" s="86">
        <f t="shared" si="355"/>
        <v>1985</v>
      </c>
      <c r="D217" s="108">
        <f>Manufacturing!X294</f>
        <v>2221.7681043924754</v>
      </c>
      <c r="E217" s="108">
        <f>NonManufacturing!H212</f>
        <v>370.53881808207137</v>
      </c>
      <c r="F217" s="108">
        <f>D217+E217</f>
        <v>2592.3069224745468</v>
      </c>
      <c r="G217" s="108"/>
      <c r="H217" s="126">
        <f t="shared" si="374"/>
        <v>939844.96947000001</v>
      </c>
      <c r="I217" s="126">
        <f t="shared" si="374"/>
        <v>868136.26011190063</v>
      </c>
      <c r="J217" s="126">
        <f t="shared" si="400"/>
        <v>1807981.2295819006</v>
      </c>
      <c r="L217" s="79">
        <f>D217/H217*1000</f>
        <v>2.3639729706117181</v>
      </c>
      <c r="M217" s="79">
        <f>E217/I217*1000</f>
        <v>0.42682103617502376</v>
      </c>
      <c r="N217" s="79">
        <f>F217/J217*1000</f>
        <v>1.4338129622474138</v>
      </c>
      <c r="P217" s="261">
        <f>Manufacturing!BZ294</f>
        <v>1</v>
      </c>
      <c r="Q217" s="261">
        <f>NonManufacturing!CR212</f>
        <v>1</v>
      </c>
      <c r="R217" s="110"/>
      <c r="S217" s="261">
        <f>Manufacturing!CD294</f>
        <v>1</v>
      </c>
      <c r="T217" s="261">
        <f>NonManufacturing!CV212</f>
        <v>1</v>
      </c>
      <c r="V217" s="112">
        <f t="shared" si="401"/>
        <v>1</v>
      </c>
      <c r="W217" s="113">
        <f t="shared" si="402"/>
        <v>1</v>
      </c>
      <c r="X217" s="112">
        <f t="shared" ref="X217:X242" si="406">BN217</f>
        <v>1</v>
      </c>
      <c r="Y217" s="112">
        <f t="shared" ref="Y217:Y242" si="407">BR217</f>
        <v>1</v>
      </c>
      <c r="Z217" s="112">
        <f t="shared" ref="Z217:Z242" si="408">BJ217</f>
        <v>1</v>
      </c>
      <c r="AA217" s="112">
        <f t="shared" ref="AA217:AA242" si="409">V217*X217*Y217*Z217</f>
        <v>1</v>
      </c>
      <c r="AB217" s="112">
        <f t="shared" si="376"/>
        <v>1</v>
      </c>
      <c r="AC217" s="112"/>
      <c r="AD217" s="112">
        <f t="shared" ref="AD217:AD242" si="410">X217*Y217</f>
        <v>1</v>
      </c>
      <c r="AG217" s="89"/>
      <c r="AI217" s="109">
        <f t="shared" si="345"/>
        <v>0.85706213455296987</v>
      </c>
      <c r="AJ217" s="109">
        <f t="shared" si="346"/>
        <v>0.14293786544703008</v>
      </c>
      <c r="AL217" s="109">
        <f t="shared" si="356"/>
        <v>0.8575414630808621</v>
      </c>
      <c r="AM217" s="109">
        <f t="shared" si="357"/>
        <v>0.14245790977854217</v>
      </c>
      <c r="AN217" s="109">
        <f t="shared" si="358"/>
        <v>0.99999937285940432</v>
      </c>
      <c r="AO217" s="109"/>
      <c r="AP217" s="109">
        <f t="shared" si="359"/>
        <v>0.85754200088026333</v>
      </c>
      <c r="AQ217" s="109">
        <f t="shared" si="360"/>
        <v>0.14245799911973658</v>
      </c>
      <c r="AT217" s="19">
        <f t="shared" si="391"/>
        <v>-2.815505340885064E-2</v>
      </c>
      <c r="AU217" s="19">
        <f t="shared" si="392"/>
        <v>-3.0057843150626283E-2</v>
      </c>
      <c r="AV217" s="19"/>
      <c r="AW217" s="19">
        <f t="shared" si="347"/>
        <v>0.51983115426886428</v>
      </c>
      <c r="AX217" s="19">
        <f t="shared" si="348"/>
        <v>0.48016884573113566</v>
      </c>
      <c r="AY217" s="19"/>
      <c r="AZ217" s="19">
        <f t="shared" si="363"/>
        <v>-2.8847262245686855E-2</v>
      </c>
      <c r="BA217" s="19">
        <f t="shared" si="364"/>
        <v>3.2197709216826416E-2</v>
      </c>
      <c r="BB217" s="19"/>
      <c r="BC217" s="19"/>
      <c r="BD217" s="19">
        <f t="shared" si="393"/>
        <v>-3.3563967438507501E-2</v>
      </c>
      <c r="BE217" s="19">
        <f t="shared" si="394"/>
        <v>-8.4857671251916719E-2</v>
      </c>
      <c r="BF217" s="19"/>
      <c r="BG217" s="19"/>
      <c r="BH217" s="19">
        <f t="shared" si="367"/>
        <v>0.97197409994074535</v>
      </c>
      <c r="BI217" s="19">
        <f t="shared" si="368"/>
        <v>1.0474267429287718</v>
      </c>
      <c r="BJ217" s="19">
        <f t="shared" si="403"/>
        <v>1</v>
      </c>
      <c r="BK217" s="19"/>
      <c r="BL217" s="19">
        <f t="shared" si="369"/>
        <v>0.98005075508573014</v>
      </c>
      <c r="BM217" s="19">
        <f t="shared" si="370"/>
        <v>1.1089767243532298</v>
      </c>
      <c r="BN217" s="19">
        <f t="shared" si="404"/>
        <v>1</v>
      </c>
      <c r="BO217" s="19"/>
      <c r="BP217" s="19">
        <f t="shared" si="373"/>
        <v>0.95995279668282152</v>
      </c>
      <c r="BQ217" s="19">
        <f t="shared" si="371"/>
        <v>0.85835538825328184</v>
      </c>
      <c r="BR217" s="19">
        <f t="shared" si="405"/>
        <v>1</v>
      </c>
      <c r="BU217" s="90"/>
      <c r="BW217" s="87">
        <f t="shared" si="399"/>
        <v>1999</v>
      </c>
      <c r="BX217" s="109">
        <f t="shared" si="395"/>
        <v>1.4997462993836739</v>
      </c>
      <c r="BY217" s="115">
        <f t="shared" si="396"/>
        <v>0.95553258740069758</v>
      </c>
      <c r="BZ217" s="109">
        <f t="shared" si="397"/>
        <v>0.88694349530191963</v>
      </c>
      <c r="CA217" s="109">
        <f t="shared" si="398"/>
        <v>1.2710349110617276</v>
      </c>
      <c r="CD217" s="89"/>
      <c r="CF217" s="112">
        <f t="shared" si="372"/>
        <v>0.76183221419313052</v>
      </c>
      <c r="CG217" s="112">
        <f t="shared" si="352"/>
        <v>1.0915193172647952</v>
      </c>
      <c r="CH217" s="112">
        <f t="shared" si="353"/>
        <v>0.94982971858840648</v>
      </c>
      <c r="CI217" s="112">
        <f t="shared" si="377"/>
        <v>1.1093787936480843</v>
      </c>
      <c r="CJ217" s="112">
        <f t="shared" si="378"/>
        <v>1.0358702619079896</v>
      </c>
      <c r="CK217" s="112">
        <f t="shared" si="379"/>
        <v>0.83155372236835645</v>
      </c>
      <c r="CL217" s="112">
        <f t="shared" si="380"/>
        <v>0.83155457830641311</v>
      </c>
      <c r="CM217" s="112"/>
      <c r="CN217" s="112">
        <f t="shared" si="381"/>
        <v>1.0537209473787059</v>
      </c>
    </row>
    <row r="218" spans="1:92" x14ac:dyDescent="0.2">
      <c r="A218" s="86" t="str">
        <f t="shared" si="354"/>
        <v>Electricity</v>
      </c>
      <c r="B218" s="86">
        <f t="shared" si="355"/>
        <v>1986</v>
      </c>
      <c r="D218" s="108">
        <f>Manufacturing!X295</f>
        <v>2226.9956692841424</v>
      </c>
      <c r="E218" s="108">
        <f>NonManufacturing!H213</f>
        <v>359.56929802741058</v>
      </c>
      <c r="F218" s="108">
        <f t="shared" ref="F218:F233" si="411">D218+E218</f>
        <v>2586.5649673115531</v>
      </c>
      <c r="G218" s="108"/>
      <c r="H218" s="126">
        <f t="shared" si="374"/>
        <v>965840.9683999999</v>
      </c>
      <c r="I218" s="126">
        <f t="shared" si="374"/>
        <v>901233.75098632311</v>
      </c>
      <c r="J218" s="126">
        <f t="shared" si="400"/>
        <v>1867074.7193863229</v>
      </c>
      <c r="L218" s="79">
        <f t="shared" ref="L218:L242" si="412">D218/H218*1000</f>
        <v>2.3057581342540852</v>
      </c>
      <c r="M218" s="79">
        <f t="shared" ref="M218:M242" si="413">E218/I218*1000</f>
        <v>0.39897451425214914</v>
      </c>
      <c r="N218" s="79">
        <f t="shared" ref="N218:N242" si="414">F218/J218*1000</f>
        <v>1.3853569653397242</v>
      </c>
      <c r="P218" s="261">
        <f>Manufacturing!BZ295</f>
        <v>0.99608652764057581</v>
      </c>
      <c r="Q218" s="261">
        <f>NonManufacturing!CR213</f>
        <v>0.99029460606383468</v>
      </c>
      <c r="R218" s="110"/>
      <c r="S218" s="261">
        <f>Manufacturing!CD295</f>
        <v>0.97920649773208501</v>
      </c>
      <c r="T218" s="261">
        <f>NonManufacturing!CV213</f>
        <v>0.94391942881477042</v>
      </c>
      <c r="V218" s="112">
        <f t="shared" si="401"/>
        <v>1.0326847916546611</v>
      </c>
      <c r="W218" s="113">
        <f t="shared" si="402"/>
        <v>0.96620479924261682</v>
      </c>
      <c r="X218" s="112">
        <f t="shared" si="406"/>
        <v>0.99655644650917963</v>
      </c>
      <c r="Y218" s="112">
        <f t="shared" si="407"/>
        <v>0.97415337584328343</v>
      </c>
      <c r="Z218" s="112">
        <f t="shared" si="408"/>
        <v>0.99526800300404217</v>
      </c>
      <c r="AA218" s="112">
        <f t="shared" si="409"/>
        <v>0.99778521888392413</v>
      </c>
      <c r="AB218" s="112">
        <f t="shared" si="376"/>
        <v>0.99778500180159513</v>
      </c>
      <c r="AC218" s="112"/>
      <c r="AD218" s="112">
        <f t="shared" si="410"/>
        <v>0.97079882658530381</v>
      </c>
      <c r="AG218" s="89"/>
      <c r="AI218" s="109">
        <f t="shared" si="345"/>
        <v>0.86098578517393942</v>
      </c>
      <c r="AJ218" s="109">
        <f t="shared" si="346"/>
        <v>0.13901421482606058</v>
      </c>
      <c r="AL218" s="109">
        <f t="shared" si="356"/>
        <v>0.8590224663995184</v>
      </c>
      <c r="AM218" s="109">
        <f t="shared" si="357"/>
        <v>0.1409669394001816</v>
      </c>
      <c r="AN218" s="109">
        <f t="shared" si="358"/>
        <v>0.99998940579969997</v>
      </c>
      <c r="AO218" s="109"/>
      <c r="AP218" s="109">
        <f t="shared" si="359"/>
        <v>0.8590315671520049</v>
      </c>
      <c r="AQ218" s="109">
        <f t="shared" si="360"/>
        <v>0.14096843284799518</v>
      </c>
      <c r="AT218" s="19">
        <f t="shared" si="391"/>
        <v>-3.9211500298249741E-3</v>
      </c>
      <c r="AU218" s="19">
        <f t="shared" si="392"/>
        <v>-9.7527982395464313E-3</v>
      </c>
      <c r="AV218" s="19"/>
      <c r="AW218" s="19">
        <f t="shared" si="347"/>
        <v>0.51730172251352435</v>
      </c>
      <c r="AX218" s="19">
        <f t="shared" si="348"/>
        <v>0.48269827748647576</v>
      </c>
      <c r="AY218" s="19"/>
      <c r="AZ218" s="19">
        <f t="shared" si="363"/>
        <v>-4.8777486994655188E-3</v>
      </c>
      <c r="BA218" s="19">
        <f t="shared" si="364"/>
        <v>5.2539701749576206E-3</v>
      </c>
      <c r="BB218" s="19"/>
      <c r="BC218" s="19"/>
      <c r="BD218" s="19">
        <f t="shared" si="393"/>
        <v>-2.1012731490286173E-2</v>
      </c>
      <c r="BE218" s="19">
        <f t="shared" si="394"/>
        <v>-5.7714467311036868E-2</v>
      </c>
      <c r="BF218" s="19"/>
      <c r="BG218" s="19"/>
      <c r="BH218" s="19">
        <f t="shared" si="367"/>
        <v>0.99526800300404228</v>
      </c>
      <c r="BI218" s="19">
        <f t="shared" si="368"/>
        <v>1.042470322727747</v>
      </c>
      <c r="BJ218" s="19">
        <f t="shared" si="403"/>
        <v>0.99526800300404217</v>
      </c>
      <c r="BK218" s="19"/>
      <c r="BL218" s="19">
        <f t="shared" si="369"/>
        <v>0.99655644650917963</v>
      </c>
      <c r="BM218" s="19">
        <f t="shared" si="370"/>
        <v>1.1051579036828447</v>
      </c>
      <c r="BN218" s="19">
        <f t="shared" si="404"/>
        <v>0.99655644650917963</v>
      </c>
      <c r="BO218" s="19"/>
      <c r="BP218" s="19">
        <f t="shared" si="373"/>
        <v>0.97415337584328343</v>
      </c>
      <c r="BQ218" s="19">
        <f t="shared" si="371"/>
        <v>0.83616979914020673</v>
      </c>
      <c r="BR218" s="19">
        <f t="shared" si="405"/>
        <v>0.97415337584328343</v>
      </c>
      <c r="BU218" s="90"/>
      <c r="BW218" s="87">
        <f>BW217+1</f>
        <v>2000</v>
      </c>
      <c r="BX218" s="109">
        <f>V232</f>
        <v>1.5811685333433656</v>
      </c>
      <c r="BY218" s="115">
        <f>AD232</f>
        <v>0.91226092168495077</v>
      </c>
      <c r="BZ218" s="109">
        <f>Z232</f>
        <v>0.91397388762157439</v>
      </c>
      <c r="CA218" s="109">
        <f>AB232</f>
        <v>1.3183448794091233</v>
      </c>
      <c r="CD218" s="89"/>
      <c r="CF218" s="112">
        <f t="shared" si="372"/>
        <v>0.78673254138984217</v>
      </c>
      <c r="CG218" s="112">
        <f t="shared" si="352"/>
        <v>1.0546312028072697</v>
      </c>
      <c r="CH218" s="112">
        <f t="shared" si="353"/>
        <v>0.94655892914527651</v>
      </c>
      <c r="CI218" s="112">
        <f t="shared" si="377"/>
        <v>1.0807050969212306</v>
      </c>
      <c r="CJ218" s="112">
        <f t="shared" si="378"/>
        <v>1.0309685269404389</v>
      </c>
      <c r="CK218" s="112">
        <f t="shared" si="379"/>
        <v>0.82971201288705243</v>
      </c>
      <c r="CL218" s="112">
        <f t="shared" si="380"/>
        <v>0.82971268641358908</v>
      </c>
      <c r="CM218" s="112"/>
      <c r="CN218" s="112">
        <f t="shared" si="381"/>
        <v>1.0229510592636024</v>
      </c>
    </row>
    <row r="219" spans="1:92" x14ac:dyDescent="0.2">
      <c r="A219" s="86" t="str">
        <f t="shared" si="354"/>
        <v>Electricity</v>
      </c>
      <c r="B219" s="86">
        <f t="shared" si="355"/>
        <v>1987</v>
      </c>
      <c r="D219" s="108">
        <f>Manufacturing!X296</f>
        <v>2353.9405764650601</v>
      </c>
      <c r="E219" s="108">
        <f>NonManufacturing!H214</f>
        <v>376.24801869398152</v>
      </c>
      <c r="F219" s="108">
        <f t="shared" si="411"/>
        <v>2730.1885951590416</v>
      </c>
      <c r="G219" s="108"/>
      <c r="H219" s="126">
        <f t="shared" si="374"/>
        <v>1026061.4996499999</v>
      </c>
      <c r="I219" s="126">
        <f t="shared" si="374"/>
        <v>927719.39884486026</v>
      </c>
      <c r="J219" s="126">
        <f t="shared" si="400"/>
        <v>1953780.8984948602</v>
      </c>
      <c r="L219" s="79">
        <f t="shared" si="412"/>
        <v>2.2941515467328357</v>
      </c>
      <c r="M219" s="79">
        <f t="shared" si="413"/>
        <v>0.40556230597577531</v>
      </c>
      <c r="N219" s="79">
        <f t="shared" si="414"/>
        <v>1.3973872900806354</v>
      </c>
      <c r="P219" s="261">
        <f>Manufacturing!BZ296</f>
        <v>0.9751972056256909</v>
      </c>
      <c r="Q219" s="261">
        <f>NonManufacturing!CR214</f>
        <v>1.0167562367741771</v>
      </c>
      <c r="R219" s="110"/>
      <c r="S219" s="261">
        <f>Manufacturing!CD296</f>
        <v>0.99514736907755907</v>
      </c>
      <c r="T219" s="261">
        <f>NonManufacturing!CV214</f>
        <v>0.93453360512970618</v>
      </c>
      <c r="V219" s="112">
        <f t="shared" si="401"/>
        <v>1.0806422470141883</v>
      </c>
      <c r="W219" s="113">
        <f t="shared" si="402"/>
        <v>0.97459524141162501</v>
      </c>
      <c r="X219" s="112">
        <f t="shared" si="406"/>
        <v>1.0073046859633197</v>
      </c>
      <c r="Y219" s="112">
        <f t="shared" si="407"/>
        <v>0.98643631154548406</v>
      </c>
      <c r="Z219" s="112">
        <f t="shared" si="408"/>
        <v>0.98083193462225193</v>
      </c>
      <c r="AA219" s="112">
        <f t="shared" si="409"/>
        <v>1.0531893150137794</v>
      </c>
      <c r="AB219" s="112">
        <f t="shared" si="376"/>
        <v>1.0531887916083935</v>
      </c>
      <c r="AC219" s="112"/>
      <c r="AD219" s="112">
        <f t="shared" si="410"/>
        <v>0.99364191902413923</v>
      </c>
      <c r="AG219" s="89"/>
      <c r="AI219" s="109">
        <f t="shared" si="345"/>
        <v>0.86218973320703363</v>
      </c>
      <c r="AJ219" s="109">
        <f t="shared" si="346"/>
        <v>0.13781026679296635</v>
      </c>
      <c r="AL219" s="109">
        <f t="shared" si="356"/>
        <v>0.86158761899470448</v>
      </c>
      <c r="AM219" s="109">
        <f t="shared" si="357"/>
        <v>0.13841136811563898</v>
      </c>
      <c r="AN219" s="109">
        <f t="shared" si="358"/>
        <v>0.99999898711034341</v>
      </c>
      <c r="AO219" s="109"/>
      <c r="AP219" s="109">
        <f t="shared" si="359"/>
        <v>0.86158849168877594</v>
      </c>
      <c r="AQ219" s="109">
        <f t="shared" si="360"/>
        <v>0.13841150831122409</v>
      </c>
      <c r="AT219" s="19">
        <f t="shared" si="391"/>
        <v>-2.1194416226506151E-2</v>
      </c>
      <c r="AU219" s="19">
        <f t="shared" si="392"/>
        <v>2.6370198055118366E-2</v>
      </c>
      <c r="AV219" s="19"/>
      <c r="AW219" s="19">
        <f t="shared" si="347"/>
        <v>0.52516712618106254</v>
      </c>
      <c r="AX219" s="19">
        <f t="shared" si="348"/>
        <v>0.47483287381893752</v>
      </c>
      <c r="AY219" s="19"/>
      <c r="AZ219" s="19">
        <f t="shared" si="363"/>
        <v>1.5090240697218678E-2</v>
      </c>
      <c r="BA219" s="19">
        <f t="shared" si="364"/>
        <v>-1.6428876631934132E-2</v>
      </c>
      <c r="BB219" s="19"/>
      <c r="BC219" s="19"/>
      <c r="BD219" s="19">
        <f t="shared" si="393"/>
        <v>1.6148288325281753E-2</v>
      </c>
      <c r="BE219" s="19">
        <f t="shared" si="394"/>
        <v>-9.9932248766156258E-3</v>
      </c>
      <c r="BF219" s="19"/>
      <c r="BG219" s="19"/>
      <c r="BH219" s="19">
        <f t="shared" si="367"/>
        <v>0.98549529539961345</v>
      </c>
      <c r="BI219" s="19">
        <f t="shared" si="368"/>
        <v>1.0273495986419114</v>
      </c>
      <c r="BJ219" s="19">
        <f t="shared" si="403"/>
        <v>0.98083193462225193</v>
      </c>
      <c r="BK219" s="19"/>
      <c r="BL219" s="19">
        <f t="shared" si="369"/>
        <v>1.0107853794853165</v>
      </c>
      <c r="BM219" s="19">
        <f t="shared" si="370"/>
        <v>1.117077451065261</v>
      </c>
      <c r="BN219" s="19">
        <f t="shared" si="404"/>
        <v>1.0073046859633197</v>
      </c>
      <c r="BO219" s="19"/>
      <c r="BP219" s="19">
        <f t="shared" si="373"/>
        <v>1.0126088314292068</v>
      </c>
      <c r="BQ219" s="19">
        <f t="shared" si="371"/>
        <v>0.84671292318375924</v>
      </c>
      <c r="BR219" s="19">
        <f t="shared" si="405"/>
        <v>0.98643631154548406</v>
      </c>
      <c r="BU219" s="90"/>
      <c r="CD219" s="89"/>
      <c r="CF219" s="112">
        <f t="shared" si="372"/>
        <v>0.82326807579345895</v>
      </c>
      <c r="CG219" s="112">
        <f t="shared" si="352"/>
        <v>1.0637895325151352</v>
      </c>
      <c r="CH219" s="112">
        <f t="shared" si="353"/>
        <v>0.95676792640132313</v>
      </c>
      <c r="CI219" s="112">
        <f t="shared" si="377"/>
        <v>1.094331525312995</v>
      </c>
      <c r="CJ219" s="112">
        <f t="shared" si="378"/>
        <v>1.0160146330048723</v>
      </c>
      <c r="CK219" s="112">
        <f t="shared" si="379"/>
        <v>0.87578349525828791</v>
      </c>
      <c r="CL219" s="112">
        <f t="shared" si="380"/>
        <v>0.87578396148295856</v>
      </c>
      <c r="CM219" s="112"/>
      <c r="CN219" s="112">
        <f t="shared" si="381"/>
        <v>1.0470213042693115</v>
      </c>
    </row>
    <row r="220" spans="1:92" x14ac:dyDescent="0.2">
      <c r="A220" s="86" t="str">
        <f t="shared" si="354"/>
        <v>Electricity</v>
      </c>
      <c r="B220" s="86">
        <f t="shared" si="355"/>
        <v>1988</v>
      </c>
      <c r="D220" s="108">
        <f>Manufacturing!X297</f>
        <v>2472.261449546626</v>
      </c>
      <c r="E220" s="108">
        <f>NonManufacturing!H215</f>
        <v>400.7363380244127</v>
      </c>
      <c r="F220" s="108">
        <f t="shared" si="411"/>
        <v>2872.9977875710388</v>
      </c>
      <c r="G220" s="108"/>
      <c r="H220" s="126">
        <f t="shared" si="374"/>
        <v>1090887.69713</v>
      </c>
      <c r="I220" s="126">
        <f t="shared" si="374"/>
        <v>945843.55228115118</v>
      </c>
      <c r="J220" s="126">
        <f t="shared" si="400"/>
        <v>2036731.2494111513</v>
      </c>
      <c r="L220" s="79">
        <f t="shared" si="412"/>
        <v>2.2662841061008034</v>
      </c>
      <c r="M220" s="79">
        <f t="shared" si="413"/>
        <v>0.42368141862143199</v>
      </c>
      <c r="N220" s="79">
        <f t="shared" si="414"/>
        <v>1.4105924816549382</v>
      </c>
      <c r="P220" s="261">
        <f>Manufacturing!BZ297</f>
        <v>0.97308222858659876</v>
      </c>
      <c r="Q220" s="261">
        <f>NonManufacturing!CR215</f>
        <v>1.0541627425487285</v>
      </c>
      <c r="R220" s="110"/>
      <c r="S220" s="261">
        <f>Manufacturing!CD297</f>
        <v>0.9851960228132326</v>
      </c>
      <c r="T220" s="261">
        <f>NonManufacturing!CV215</f>
        <v>0.94164225565350146</v>
      </c>
      <c r="V220" s="112">
        <f t="shared" si="401"/>
        <v>1.1265223422049295</v>
      </c>
      <c r="W220" s="113">
        <f t="shared" si="402"/>
        <v>0.98380508392386201</v>
      </c>
      <c r="X220" s="112">
        <f t="shared" si="406"/>
        <v>1.0213762080248574</v>
      </c>
      <c r="Y220" s="112">
        <f t="shared" si="407"/>
        <v>0.97896178593266825</v>
      </c>
      <c r="Z220" s="112">
        <f t="shared" si="408"/>
        <v>0.98391568212585068</v>
      </c>
      <c r="AA220" s="112">
        <f t="shared" si="409"/>
        <v>1.1082791643388328</v>
      </c>
      <c r="AB220" s="112">
        <f t="shared" si="376"/>
        <v>1.1082784074150263</v>
      </c>
      <c r="AC220" s="112"/>
      <c r="AD220" s="112">
        <f t="shared" si="410"/>
        <v>0.99988827671715086</v>
      </c>
      <c r="AG220" s="89"/>
      <c r="AI220" s="109">
        <f t="shared" si="345"/>
        <v>0.86051630817188574</v>
      </c>
      <c r="AJ220" s="109">
        <f t="shared" si="346"/>
        <v>0.13948369182811421</v>
      </c>
      <c r="AL220" s="109">
        <f t="shared" si="356"/>
        <v>0.86135274976375842</v>
      </c>
      <c r="AM220" s="109">
        <f t="shared" si="357"/>
        <v>0.13864529615177351</v>
      </c>
      <c r="AN220" s="109">
        <f t="shared" si="358"/>
        <v>0.99999804591553199</v>
      </c>
      <c r="AO220" s="109"/>
      <c r="AP220" s="109">
        <f t="shared" si="359"/>
        <v>0.86135443292307723</v>
      </c>
      <c r="AQ220" s="109">
        <f t="shared" si="360"/>
        <v>0.13864556707692269</v>
      </c>
      <c r="AT220" s="19">
        <f t="shared" si="391"/>
        <v>-2.1711237441066713E-3</v>
      </c>
      <c r="AU220" s="19">
        <f t="shared" si="392"/>
        <v>3.6129443079608803E-2</v>
      </c>
      <c r="AV220" s="19"/>
      <c r="AW220" s="19">
        <f t="shared" si="347"/>
        <v>0.53560708976473526</v>
      </c>
      <c r="AX220" s="19">
        <f t="shared" si="348"/>
        <v>0.46439291023526463</v>
      </c>
      <c r="AY220" s="19"/>
      <c r="AZ220" s="19">
        <f t="shared" si="363"/>
        <v>1.9684303264239682E-2</v>
      </c>
      <c r="BA220" s="19">
        <f t="shared" si="364"/>
        <v>-2.2231914328495642E-2</v>
      </c>
      <c r="BB220" s="19"/>
      <c r="BC220" s="19"/>
      <c r="BD220" s="19">
        <f t="shared" si="393"/>
        <v>-1.0050206512279608E-2</v>
      </c>
      <c r="BE220" s="19">
        <f t="shared" si="394"/>
        <v>7.5778445821135998E-3</v>
      </c>
      <c r="BF220" s="19"/>
      <c r="BG220" s="19"/>
      <c r="BH220" s="19">
        <f t="shared" si="367"/>
        <v>1.0031440121337263</v>
      </c>
      <c r="BI220" s="19">
        <f t="shared" si="368"/>
        <v>1.0305795982456205</v>
      </c>
      <c r="BJ220" s="19">
        <f t="shared" si="403"/>
        <v>0.98391568212585068</v>
      </c>
      <c r="BK220" s="19"/>
      <c r="BL220" s="19">
        <f t="shared" si="369"/>
        <v>1.0139694794014393</v>
      </c>
      <c r="BM220" s="19">
        <f t="shared" si="370"/>
        <v>1.1326824415077295</v>
      </c>
      <c r="BN220" s="19">
        <f t="shared" si="404"/>
        <v>1.0213762080248574</v>
      </c>
      <c r="BO220" s="19"/>
      <c r="BP220" s="19">
        <f t="shared" si="373"/>
        <v>0.99242269822660401</v>
      </c>
      <c r="BQ220" s="19">
        <f t="shared" si="371"/>
        <v>0.84029712384936162</v>
      </c>
      <c r="BR220" s="19">
        <f t="shared" si="405"/>
        <v>0.97896178593266825</v>
      </c>
      <c r="BU220" s="90"/>
      <c r="CD220" s="89"/>
      <c r="CF220" s="112">
        <f t="shared" si="372"/>
        <v>0.85822101030001297</v>
      </c>
      <c r="CG220" s="112">
        <f t="shared" si="352"/>
        <v>1.0738422535262084</v>
      </c>
      <c r="CH220" s="112">
        <f t="shared" si="353"/>
        <v>0.9701334762411441</v>
      </c>
      <c r="CI220" s="112">
        <f t="shared" si="377"/>
        <v>1.0860394451055577</v>
      </c>
      <c r="CJ220" s="112">
        <f t="shared" si="378"/>
        <v>1.0192089953390833</v>
      </c>
      <c r="CK220" s="112">
        <f t="shared" si="379"/>
        <v>0.92159366452924785</v>
      </c>
      <c r="CL220" s="112">
        <f t="shared" si="380"/>
        <v>0.92159398372410528</v>
      </c>
      <c r="CM220" s="112"/>
      <c r="CN220" s="112">
        <f t="shared" si="381"/>
        <v>1.0536032222152578</v>
      </c>
    </row>
    <row r="221" spans="1:92" x14ac:dyDescent="0.2">
      <c r="A221" s="86" t="str">
        <f t="shared" si="354"/>
        <v>Electricity</v>
      </c>
      <c r="B221" s="86">
        <f t="shared" si="355"/>
        <v>1989</v>
      </c>
      <c r="D221" s="108">
        <f>Manufacturing!X298</f>
        <v>2500.5393569511975</v>
      </c>
      <c r="E221" s="108">
        <f>NonManufacturing!H216</f>
        <v>414.60708866040926</v>
      </c>
      <c r="F221" s="108">
        <f t="shared" si="411"/>
        <v>2915.1464456116069</v>
      </c>
      <c r="G221" s="108"/>
      <c r="H221" s="126">
        <f t="shared" si="374"/>
        <v>1095146.4931000001</v>
      </c>
      <c r="I221" s="126">
        <f t="shared" si="374"/>
        <v>962024.68890554272</v>
      </c>
      <c r="J221" s="126">
        <f t="shared" si="400"/>
        <v>2057171.1820055428</v>
      </c>
      <c r="L221" s="79">
        <f t="shared" si="412"/>
        <v>2.2832921190963154</v>
      </c>
      <c r="M221" s="79">
        <f t="shared" si="413"/>
        <v>0.4309734390830357</v>
      </c>
      <c r="N221" s="79">
        <f t="shared" si="414"/>
        <v>1.4170655661089036</v>
      </c>
      <c r="P221" s="261">
        <f>Manufacturing!BZ298</f>
        <v>0.97387794261389582</v>
      </c>
      <c r="Q221" s="261">
        <f>NonManufacturing!CR216</f>
        <v>1.0865642100519006</v>
      </c>
      <c r="R221" s="110"/>
      <c r="S221" s="261">
        <f>Manufacturing!CD298</f>
        <v>0.9917789270457148</v>
      </c>
      <c r="T221" s="261">
        <f>NonManufacturing!CV216</f>
        <v>0.92928578459124367</v>
      </c>
      <c r="V221" s="112">
        <f t="shared" si="401"/>
        <v>1.1378277320286494</v>
      </c>
      <c r="W221" s="113">
        <f t="shared" si="402"/>
        <v>0.9883196786613927</v>
      </c>
      <c r="X221" s="112">
        <f t="shared" si="406"/>
        <v>1.0170457648916009</v>
      </c>
      <c r="Y221" s="112">
        <f t="shared" si="407"/>
        <v>0.98274893790895379</v>
      </c>
      <c r="Z221" s="112">
        <f t="shared" si="408"/>
        <v>0.98881429913041263</v>
      </c>
      <c r="AA221" s="112">
        <f t="shared" si="409"/>
        <v>1.1245385071846294</v>
      </c>
      <c r="AB221" s="112">
        <f t="shared" si="376"/>
        <v>1.1245375384905758</v>
      </c>
      <c r="AC221" s="112"/>
      <c r="AD221" s="112">
        <f t="shared" si="410"/>
        <v>0.99950064525202031</v>
      </c>
      <c r="AG221" s="89"/>
      <c r="AI221" s="109">
        <f t="shared" si="345"/>
        <v>0.85777486778252632</v>
      </c>
      <c r="AJ221" s="109">
        <f t="shared" si="346"/>
        <v>0.14222513221747368</v>
      </c>
      <c r="AL221" s="109">
        <f t="shared" si="356"/>
        <v>0.85914485900678994</v>
      </c>
      <c r="AM221" s="109">
        <f t="shared" si="357"/>
        <v>0.14084996553729132</v>
      </c>
      <c r="AN221" s="109">
        <f t="shared" si="358"/>
        <v>0.99999482454408128</v>
      </c>
      <c r="AO221" s="109"/>
      <c r="AP221" s="109">
        <f t="shared" si="359"/>
        <v>0.8591493054961481</v>
      </c>
      <c r="AQ221" s="109">
        <f t="shared" si="360"/>
        <v>0.14085069450385185</v>
      </c>
      <c r="AT221" s="19">
        <f t="shared" si="391"/>
        <v>8.1739121669836443E-4</v>
      </c>
      <c r="AU221" s="19">
        <f t="shared" si="392"/>
        <v>3.0273774141881874E-2</v>
      </c>
      <c r="AV221" s="19"/>
      <c r="AW221" s="19">
        <f t="shared" si="347"/>
        <v>0.53235554857050749</v>
      </c>
      <c r="AX221" s="19">
        <f t="shared" si="348"/>
        <v>0.46764445142949251</v>
      </c>
      <c r="AY221" s="19"/>
      <c r="AZ221" s="19">
        <f t="shared" si="363"/>
        <v>-6.0892602878057428E-3</v>
      </c>
      <c r="BA221" s="19">
        <f t="shared" si="364"/>
        <v>6.9773048144381334E-3</v>
      </c>
      <c r="BB221" s="19"/>
      <c r="BC221" s="19"/>
      <c r="BD221" s="19">
        <f t="shared" si="393"/>
        <v>6.6595973432852602E-3</v>
      </c>
      <c r="BE221" s="19">
        <f t="shared" si="394"/>
        <v>-1.320911382985818E-2</v>
      </c>
      <c r="BF221" s="19"/>
      <c r="BG221" s="19"/>
      <c r="BH221" s="19">
        <f t="shared" si="367"/>
        <v>1.0049786959325397</v>
      </c>
      <c r="BI221" s="19">
        <f t="shared" si="368"/>
        <v>1.0357105406995644</v>
      </c>
      <c r="BJ221" s="19">
        <f t="shared" si="403"/>
        <v>0.98881429913041263</v>
      </c>
      <c r="BK221" s="19"/>
      <c r="BL221" s="19">
        <f t="shared" si="369"/>
        <v>0.99576018797066856</v>
      </c>
      <c r="BM221" s="19">
        <f t="shared" si="370"/>
        <v>1.1278800808668126</v>
      </c>
      <c r="BN221" s="19">
        <f t="shared" si="404"/>
        <v>1.0170457648916009</v>
      </c>
      <c r="BO221" s="19"/>
      <c r="BP221" s="19">
        <f t="shared" si="373"/>
        <v>1.0038685391306439</v>
      </c>
      <c r="BQ221" s="19">
        <f t="shared" si="371"/>
        <v>0.84354784615434042</v>
      </c>
      <c r="BR221" s="19">
        <f t="shared" si="405"/>
        <v>0.98274893790895379</v>
      </c>
      <c r="BU221" s="90"/>
      <c r="CD221" s="89"/>
      <c r="CF221" s="112">
        <f t="shared" si="372"/>
        <v>0.86683382046173396</v>
      </c>
      <c r="CG221" s="112">
        <f t="shared" si="352"/>
        <v>1.0787700208918451</v>
      </c>
      <c r="CH221" s="112">
        <f t="shared" si="353"/>
        <v>0.96602029265851996</v>
      </c>
      <c r="CI221" s="112">
        <f t="shared" si="377"/>
        <v>1.0902408311963714</v>
      </c>
      <c r="CJ221" s="112">
        <f t="shared" si="378"/>
        <v>1.0242833270185858</v>
      </c>
      <c r="CK221" s="112">
        <f t="shared" si="379"/>
        <v>0.9351141815959334</v>
      </c>
      <c r="CL221" s="112">
        <f t="shared" si="380"/>
        <v>0.93511433860926263</v>
      </c>
      <c r="CM221" s="112"/>
      <c r="CN221" s="112">
        <f t="shared" si="381"/>
        <v>1.0531947668205868</v>
      </c>
    </row>
    <row r="222" spans="1:92" x14ac:dyDescent="0.2">
      <c r="A222" s="86" t="str">
        <f t="shared" si="354"/>
        <v>Electricity</v>
      </c>
      <c r="B222" s="86">
        <f t="shared" si="355"/>
        <v>1990</v>
      </c>
      <c r="D222" s="108">
        <f>Manufacturing!X299</f>
        <v>2563.9000501599617</v>
      </c>
      <c r="E222" s="108">
        <f>NonManufacturing!H217</f>
        <v>421.86721781285695</v>
      </c>
      <c r="F222" s="108">
        <f t="shared" si="411"/>
        <v>2985.7672679728184</v>
      </c>
      <c r="G222" s="108"/>
      <c r="H222" s="126">
        <f t="shared" ref="H222:I241" si="415">H51</f>
        <v>1089037.7224099999</v>
      </c>
      <c r="I222" s="126">
        <f t="shared" si="415"/>
        <v>965413.77476681885</v>
      </c>
      <c r="J222" s="126">
        <f t="shared" si="400"/>
        <v>2054451.4971768188</v>
      </c>
      <c r="L222" s="79">
        <f t="shared" si="412"/>
        <v>2.3542802947965349</v>
      </c>
      <c r="M222" s="79">
        <f t="shared" si="413"/>
        <v>0.43698073182636388</v>
      </c>
      <c r="N222" s="79">
        <f t="shared" si="414"/>
        <v>1.4533160174751232</v>
      </c>
      <c r="P222" s="261">
        <f>Manufacturing!BZ299</f>
        <v>1.0023444943334567</v>
      </c>
      <c r="Q222" s="261">
        <f>NonManufacturing!CR217</f>
        <v>1.0738153906643837</v>
      </c>
      <c r="R222" s="110"/>
      <c r="S222" s="261">
        <f>Manufacturing!CD299</f>
        <v>0.99357137941507112</v>
      </c>
      <c r="T222" s="261">
        <f>NonManufacturing!CV217</f>
        <v>0.95342568518846127</v>
      </c>
      <c r="V222" s="112">
        <f t="shared" si="401"/>
        <v>1.1363234659531918</v>
      </c>
      <c r="W222" s="113">
        <f t="shared" si="402"/>
        <v>1.0136022310728308</v>
      </c>
      <c r="X222" s="112">
        <f t="shared" si="406"/>
        <v>1.0140202277048249</v>
      </c>
      <c r="Y222" s="112">
        <f t="shared" si="407"/>
        <v>0.98785785180953045</v>
      </c>
      <c r="Z222" s="112">
        <f t="shared" si="408"/>
        <v>1.0118749521591266</v>
      </c>
      <c r="AA222" s="112">
        <f t="shared" si="409"/>
        <v>1.151780961051597</v>
      </c>
      <c r="AB222" s="112">
        <f t="shared" si="376"/>
        <v>1.1517800003105669</v>
      </c>
      <c r="AC222" s="112"/>
      <c r="AD222" s="112">
        <f t="shared" si="410"/>
        <v>1.0017078438318991</v>
      </c>
      <c r="AG222" s="89"/>
      <c r="AI222" s="109">
        <f t="shared" si="345"/>
        <v>0.85870726685965626</v>
      </c>
      <c r="AJ222" s="109">
        <f t="shared" si="346"/>
        <v>0.14129273314034385</v>
      </c>
      <c r="AL222" s="109">
        <f t="shared" si="356"/>
        <v>0.85824098290742756</v>
      </c>
      <c r="AM222" s="109">
        <f t="shared" si="357"/>
        <v>0.14175842161731886</v>
      </c>
      <c r="AN222" s="109">
        <f t="shared" si="358"/>
        <v>0.99999940452474645</v>
      </c>
      <c r="AO222" s="109"/>
      <c r="AP222" s="109">
        <f t="shared" si="359"/>
        <v>0.85824149396899885</v>
      </c>
      <c r="AQ222" s="109">
        <f t="shared" si="360"/>
        <v>0.14175850603100118</v>
      </c>
      <c r="AT222" s="19">
        <f t="shared" si="391"/>
        <v>2.8811049078441689E-2</v>
      </c>
      <c r="AU222" s="19">
        <f t="shared" si="392"/>
        <v>-1.1802525236831977E-2</v>
      </c>
      <c r="AV222" s="19"/>
      <c r="AW222" s="19">
        <f t="shared" si="347"/>
        <v>0.53008684989961119</v>
      </c>
      <c r="AX222" s="19">
        <f t="shared" si="348"/>
        <v>0.46991315010038875</v>
      </c>
      <c r="AY222" s="19"/>
      <c r="AZ222" s="19">
        <f t="shared" si="363"/>
        <v>-4.2707296365806207E-3</v>
      </c>
      <c r="BA222" s="19">
        <f t="shared" si="364"/>
        <v>4.8396025913875658E-3</v>
      </c>
      <c r="BB222" s="19"/>
      <c r="BC222" s="19"/>
      <c r="BD222" s="19">
        <f t="shared" si="393"/>
        <v>1.8056791796834059E-3</v>
      </c>
      <c r="BE222" s="19">
        <f t="shared" si="394"/>
        <v>2.5645165482512593E-2</v>
      </c>
      <c r="BF222" s="19"/>
      <c r="BG222" s="19"/>
      <c r="BH222" s="19">
        <f t="shared" si="367"/>
        <v>1.0233215205817654</v>
      </c>
      <c r="BI222" s="19">
        <f t="shared" si="368"/>
        <v>1.0598648853912407</v>
      </c>
      <c r="BJ222" s="19">
        <f t="shared" si="403"/>
        <v>1.0118749521591266</v>
      </c>
      <c r="BK222" s="19"/>
      <c r="BL222" s="19">
        <f t="shared" si="369"/>
        <v>0.99702517104813027</v>
      </c>
      <c r="BM222" s="19">
        <f t="shared" si="370"/>
        <v>1.1245248305480129</v>
      </c>
      <c r="BN222" s="19">
        <f t="shared" si="404"/>
        <v>1.0140202277048249</v>
      </c>
      <c r="BO222" s="19"/>
      <c r="BP222" s="19">
        <f t="shared" si="373"/>
        <v>1.0051985951889677</v>
      </c>
      <c r="BQ222" s="19">
        <f t="shared" si="371"/>
        <v>0.84793310992902249</v>
      </c>
      <c r="BR222" s="19">
        <f t="shared" si="405"/>
        <v>0.98785785180953045</v>
      </c>
      <c r="BU222" s="90"/>
      <c r="CD222" s="89"/>
      <c r="CF222" s="112">
        <f t="shared" si="372"/>
        <v>0.86568782210673245</v>
      </c>
      <c r="CG222" s="112">
        <f t="shared" si="352"/>
        <v>1.1063664152386894</v>
      </c>
      <c r="CH222" s="112">
        <f t="shared" si="353"/>
        <v>0.96314654752382578</v>
      </c>
      <c r="CI222" s="112">
        <f t="shared" si="377"/>
        <v>1.095908551936245</v>
      </c>
      <c r="CJ222" s="112">
        <f t="shared" si="378"/>
        <v>1.048171171711209</v>
      </c>
      <c r="CK222" s="112">
        <f t="shared" si="379"/>
        <v>0.95776774551545851</v>
      </c>
      <c r="CL222" s="112">
        <f t="shared" si="380"/>
        <v>0.9577679324600139</v>
      </c>
      <c r="CM222" s="112"/>
      <c r="CN222" s="112">
        <f t="shared" si="381"/>
        <v>1.0555205381992296</v>
      </c>
    </row>
    <row r="223" spans="1:92" x14ac:dyDescent="0.2">
      <c r="A223" s="86" t="str">
        <f t="shared" si="354"/>
        <v>Electricity</v>
      </c>
      <c r="B223" s="86">
        <f t="shared" si="355"/>
        <v>1991</v>
      </c>
      <c r="D223" s="108">
        <f>Manufacturing!X300</f>
        <v>2551.7210722574468</v>
      </c>
      <c r="E223" s="108">
        <f>NonManufacturing!H218</f>
        <v>429.32402234441861</v>
      </c>
      <c r="F223" s="108">
        <f t="shared" si="411"/>
        <v>2981.0450946018655</v>
      </c>
      <c r="G223" s="108"/>
      <c r="H223" s="126">
        <f t="shared" si="415"/>
        <v>1075953.00538</v>
      </c>
      <c r="I223" s="126">
        <f t="shared" si="415"/>
        <v>930794.04460512253</v>
      </c>
      <c r="J223" s="126">
        <f t="shared" si="400"/>
        <v>2006747.0499851224</v>
      </c>
      <c r="L223" s="79">
        <f t="shared" si="412"/>
        <v>2.3715915653362964</v>
      </c>
      <c r="M223" s="79">
        <f t="shared" si="413"/>
        <v>0.46124491753334523</v>
      </c>
      <c r="N223" s="79">
        <f t="shared" si="414"/>
        <v>1.4855111383489843</v>
      </c>
      <c r="P223" s="261">
        <f>Manufacturing!BZ300</f>
        <v>1.0219915250816907</v>
      </c>
      <c r="Q223" s="261">
        <f>NonManufacturing!CR218</f>
        <v>1.0826424855356092</v>
      </c>
      <c r="R223" s="110"/>
      <c r="S223" s="261">
        <f>Manufacturing!CD300</f>
        <v>0.98163578076301883</v>
      </c>
      <c r="T223" s="261">
        <f>NonManufacturing!CV218</f>
        <v>0.99816126400723748</v>
      </c>
      <c r="V223" s="112">
        <f t="shared" si="401"/>
        <v>1.1099379889298888</v>
      </c>
      <c r="W223" s="113">
        <f t="shared" si="402"/>
        <v>1.0360564295781904</v>
      </c>
      <c r="X223" s="112">
        <f t="shared" si="406"/>
        <v>1.022084220544234</v>
      </c>
      <c r="Y223" s="112">
        <f t="shared" si="407"/>
        <v>0.98409096750862135</v>
      </c>
      <c r="Z223" s="112">
        <f t="shared" si="408"/>
        <v>1.0300581101490418</v>
      </c>
      <c r="AA223" s="112">
        <f t="shared" si="409"/>
        <v>1.1499590380126332</v>
      </c>
      <c r="AB223" s="112">
        <f t="shared" si="376"/>
        <v>1.1499583898638976</v>
      </c>
      <c r="AC223" s="112"/>
      <c r="AD223" s="112">
        <f t="shared" si="410"/>
        <v>1.0058238494706704</v>
      </c>
      <c r="AG223" s="89"/>
      <c r="AI223" s="109">
        <f t="shared" si="345"/>
        <v>0.85598204363904229</v>
      </c>
      <c r="AJ223" s="109">
        <f t="shared" si="346"/>
        <v>0.14401795636095774</v>
      </c>
      <c r="AL223" s="109">
        <f t="shared" si="356"/>
        <v>0.85734393336476389</v>
      </c>
      <c r="AM223" s="109">
        <f t="shared" si="357"/>
        <v>0.14265100619238297</v>
      </c>
      <c r="AN223" s="109">
        <f t="shared" si="358"/>
        <v>0.9999949395571468</v>
      </c>
      <c r="AO223" s="109"/>
      <c r="AP223" s="109">
        <f t="shared" si="359"/>
        <v>0.85734827192669927</v>
      </c>
      <c r="AQ223" s="109">
        <f t="shared" si="360"/>
        <v>0.14265172807330079</v>
      </c>
      <c r="AT223" s="19">
        <f t="shared" si="391"/>
        <v>1.9411448968759078E-2</v>
      </c>
      <c r="AU223" s="19">
        <f t="shared" si="392"/>
        <v>8.1867067931276419E-3</v>
      </c>
      <c r="AV223" s="19"/>
      <c r="AW223" s="19">
        <f t="shared" si="347"/>
        <v>0.53616772746120489</v>
      </c>
      <c r="AX223" s="19">
        <f t="shared" si="348"/>
        <v>0.46383227253879517</v>
      </c>
      <c r="AY223" s="19"/>
      <c r="AZ223" s="19">
        <f t="shared" si="363"/>
        <v>1.140617563167085E-2</v>
      </c>
      <c r="BA223" s="19">
        <f t="shared" si="364"/>
        <v>-1.3024885329820423E-2</v>
      </c>
      <c r="BB223" s="19"/>
      <c r="BC223" s="19"/>
      <c r="BD223" s="19">
        <f t="shared" si="393"/>
        <v>-1.2085561625390522E-2</v>
      </c>
      <c r="BE223" s="19">
        <f t="shared" si="394"/>
        <v>4.585336741000947E-2</v>
      </c>
      <c r="BF223" s="19"/>
      <c r="BG223" s="19"/>
      <c r="BH223" s="19">
        <f t="shared" si="367"/>
        <v>1.0179697678563109</v>
      </c>
      <c r="BI223" s="19">
        <f t="shared" si="368"/>
        <v>1.0789104113407768</v>
      </c>
      <c r="BJ223" s="19">
        <f t="shared" si="403"/>
        <v>1.0300581101490418</v>
      </c>
      <c r="BK223" s="19"/>
      <c r="BL223" s="19">
        <f t="shared" si="369"/>
        <v>1.0079524970203617</v>
      </c>
      <c r="BM223" s="19">
        <f t="shared" si="370"/>
        <v>1.1334676109122688</v>
      </c>
      <c r="BN223" s="19">
        <f t="shared" si="404"/>
        <v>1.022084220544234</v>
      </c>
      <c r="BO223" s="19"/>
      <c r="BP223" s="19">
        <f t="shared" si="373"/>
        <v>0.99618681544717291</v>
      </c>
      <c r="BQ223" s="19">
        <f t="shared" si="371"/>
        <v>0.84469978449241045</v>
      </c>
      <c r="BR223" s="19">
        <f t="shared" si="405"/>
        <v>0.98409096750862135</v>
      </c>
      <c r="BU223" s="90"/>
      <c r="CD223" s="89"/>
      <c r="CF223" s="112">
        <f t="shared" si="372"/>
        <v>0.84558651572352761</v>
      </c>
      <c r="CG223" s="112">
        <f t="shared" si="352"/>
        <v>1.1308756066609877</v>
      </c>
      <c r="CH223" s="112">
        <f t="shared" si="353"/>
        <v>0.97080596757318061</v>
      </c>
      <c r="CI223" s="112">
        <f t="shared" si="377"/>
        <v>1.0917296503746905</v>
      </c>
      <c r="CJ223" s="112">
        <f t="shared" si="378"/>
        <v>1.0670065643405369</v>
      </c>
      <c r="CK223" s="112">
        <f t="shared" si="379"/>
        <v>0.95625271863053951</v>
      </c>
      <c r="CL223" s="112">
        <f t="shared" si="380"/>
        <v>0.95625316395319526</v>
      </c>
      <c r="CM223" s="112"/>
      <c r="CN223" s="112">
        <f t="shared" si="381"/>
        <v>1.0598576595603317</v>
      </c>
    </row>
    <row r="224" spans="1:92" x14ac:dyDescent="0.2">
      <c r="A224" s="86" t="str">
        <f t="shared" si="354"/>
        <v>Electricity</v>
      </c>
      <c r="B224" s="86">
        <f t="shared" si="355"/>
        <v>1992</v>
      </c>
      <c r="D224" s="108">
        <f>Manufacturing!X301</f>
        <v>2559.0436068603922</v>
      </c>
      <c r="E224" s="108">
        <f>NonManufacturing!H219</f>
        <v>436.30963296072241</v>
      </c>
      <c r="F224" s="108">
        <f t="shared" si="411"/>
        <v>2995.3532398211146</v>
      </c>
      <c r="G224" s="108"/>
      <c r="H224" s="126">
        <f t="shared" si="415"/>
        <v>1117943.5774099999</v>
      </c>
      <c r="I224" s="126">
        <f t="shared" si="415"/>
        <v>953520.49448877946</v>
      </c>
      <c r="J224" s="126">
        <f t="shared" si="400"/>
        <v>2071464.0718987794</v>
      </c>
      <c r="L224" s="79">
        <f t="shared" si="412"/>
        <v>2.289063293148538</v>
      </c>
      <c r="M224" s="79">
        <f t="shared" si="413"/>
        <v>0.45757761420182741</v>
      </c>
      <c r="N224" s="79">
        <f t="shared" si="414"/>
        <v>1.4460078166238552</v>
      </c>
      <c r="P224" s="261">
        <f>Manufacturing!BZ301</f>
        <v>0.99276864934615072</v>
      </c>
      <c r="Q224" s="261">
        <f>NonManufacturing!CR219</f>
        <v>1.096905446271641</v>
      </c>
      <c r="R224" s="110"/>
      <c r="S224" s="261">
        <f>Manufacturing!CD301</f>
        <v>0.97536559325885297</v>
      </c>
      <c r="T224" s="261">
        <f>NonManufacturing!CV219</f>
        <v>0.97734919810554921</v>
      </c>
      <c r="V224" s="112">
        <f t="shared" si="401"/>
        <v>1.1457331735561269</v>
      </c>
      <c r="W224" s="113">
        <f t="shared" si="402"/>
        <v>1.0085051918887151</v>
      </c>
      <c r="X224" s="112">
        <f t="shared" si="406"/>
        <v>1.026686175521379</v>
      </c>
      <c r="Y224" s="112">
        <f t="shared" si="407"/>
        <v>0.97573068587596334</v>
      </c>
      <c r="Z224" s="112">
        <f t="shared" si="408"/>
        <v>1.0067244723879809</v>
      </c>
      <c r="AA224" s="112">
        <f t="shared" si="409"/>
        <v>1.1554782936665786</v>
      </c>
      <c r="AB224" s="112">
        <f t="shared" si="376"/>
        <v>1.1554778540504882</v>
      </c>
      <c r="AC224" s="112"/>
      <c r="AD224" s="112">
        <f t="shared" si="410"/>
        <v>1.0017692062208448</v>
      </c>
      <c r="AG224" s="89"/>
      <c r="AI224" s="109">
        <f t="shared" si="345"/>
        <v>0.85433783663299112</v>
      </c>
      <c r="AJ224" s="109">
        <f t="shared" si="346"/>
        <v>0.14566216336700885</v>
      </c>
      <c r="AL224" s="109">
        <f t="shared" si="356"/>
        <v>0.8551596766943439</v>
      </c>
      <c r="AM224" s="109">
        <f t="shared" si="357"/>
        <v>0.14483850444720875</v>
      </c>
      <c r="AN224" s="109">
        <f t="shared" si="358"/>
        <v>0.99999818114155259</v>
      </c>
      <c r="AO224" s="109"/>
      <c r="AP224" s="109">
        <f t="shared" si="359"/>
        <v>0.8551612321115748</v>
      </c>
      <c r="AQ224" s="109">
        <f t="shared" si="360"/>
        <v>0.14483876788842523</v>
      </c>
      <c r="AT224" s="19">
        <f t="shared" si="391"/>
        <v>-2.9010822869358202E-2</v>
      </c>
      <c r="AU224" s="19">
        <f t="shared" si="392"/>
        <v>1.3088185978195804E-2</v>
      </c>
      <c r="AV224" s="19"/>
      <c r="AW224" s="19">
        <f t="shared" si="347"/>
        <v>0.53968765018707376</v>
      </c>
      <c r="AX224" s="19">
        <f t="shared" si="348"/>
        <v>0.46031234981292624</v>
      </c>
      <c r="AY224" s="19"/>
      <c r="AZ224" s="19">
        <f t="shared" si="363"/>
        <v>6.5435101381111725E-3</v>
      </c>
      <c r="BA224" s="19">
        <f t="shared" si="364"/>
        <v>-7.6177248936995946E-3</v>
      </c>
      <c r="BB224" s="19"/>
      <c r="BC224" s="19"/>
      <c r="BD224" s="19">
        <f t="shared" si="393"/>
        <v>-6.4079760423303E-3</v>
      </c>
      <c r="BE224" s="19">
        <f t="shared" si="394"/>
        <v>-2.1070843518851828E-2</v>
      </c>
      <c r="BF224" s="19"/>
      <c r="BG224" s="19"/>
      <c r="BH224" s="19">
        <f t="shared" si="367"/>
        <v>0.9773472607698952</v>
      </c>
      <c r="BI224" s="19">
        <f t="shared" si="368"/>
        <v>1.0544701351400292</v>
      </c>
      <c r="BJ224" s="19">
        <f t="shared" si="403"/>
        <v>1.0067244723879809</v>
      </c>
      <c r="BK224" s="19"/>
      <c r="BL224" s="19">
        <f t="shared" si="369"/>
        <v>1.0045025203252766</v>
      </c>
      <c r="BM224" s="19">
        <f t="shared" si="370"/>
        <v>1.1385710718684441</v>
      </c>
      <c r="BN224" s="19">
        <f t="shared" si="404"/>
        <v>1.026686175521379</v>
      </c>
      <c r="BO224" s="19"/>
      <c r="BP224" s="19">
        <f t="shared" si="373"/>
        <v>0.99150456420322264</v>
      </c>
      <c r="BQ224" s="19">
        <f t="shared" si="371"/>
        <v>0.83752369170570351</v>
      </c>
      <c r="BR224" s="19">
        <f t="shared" si="405"/>
        <v>0.97573068587596334</v>
      </c>
      <c r="BU224" s="90"/>
      <c r="CD224" s="89"/>
      <c r="CF224" s="112">
        <f t="shared" si="372"/>
        <v>0.8728564404847865</v>
      </c>
      <c r="CG224" s="112">
        <f t="shared" si="352"/>
        <v>1.1008028985083715</v>
      </c>
      <c r="CH224" s="112">
        <f t="shared" si="353"/>
        <v>0.97517704117407877</v>
      </c>
      <c r="CI224" s="112">
        <f t="shared" si="377"/>
        <v>1.0824549312224943</v>
      </c>
      <c r="CJ224" s="112">
        <f t="shared" si="378"/>
        <v>1.0428359428817204</v>
      </c>
      <c r="CK224" s="112">
        <f t="shared" si="379"/>
        <v>0.96084227621428042</v>
      </c>
      <c r="CL224" s="112">
        <f t="shared" si="380"/>
        <v>0.96084289966735292</v>
      </c>
      <c r="CM224" s="112"/>
      <c r="CN224" s="112">
        <f t="shared" si="381"/>
        <v>1.0555851970338428</v>
      </c>
    </row>
    <row r="225" spans="1:92" x14ac:dyDescent="0.2">
      <c r="A225" s="86" t="str">
        <f t="shared" si="354"/>
        <v>Electricity</v>
      </c>
      <c r="B225" s="86">
        <f t="shared" si="355"/>
        <v>1993</v>
      </c>
      <c r="D225" s="108">
        <f>Manufacturing!X302</f>
        <v>2629.7874406944393</v>
      </c>
      <c r="E225" s="108">
        <f>NonManufacturing!H220</f>
        <v>433.46399754025549</v>
      </c>
      <c r="F225" s="108">
        <f t="shared" si="411"/>
        <v>3063.2514382346949</v>
      </c>
      <c r="G225" s="108"/>
      <c r="H225" s="126">
        <f t="shared" si="415"/>
        <v>1155906.6003099999</v>
      </c>
      <c r="I225" s="126">
        <f t="shared" si="415"/>
        <v>952198.80020599847</v>
      </c>
      <c r="J225" s="126">
        <f t="shared" si="400"/>
        <v>2108105.4005159982</v>
      </c>
      <c r="L225" s="79">
        <f t="shared" si="412"/>
        <v>2.2750864472866255</v>
      </c>
      <c r="M225" s="79">
        <f t="shared" si="413"/>
        <v>0.45522426351144318</v>
      </c>
      <c r="N225" s="79">
        <f t="shared" si="414"/>
        <v>1.453082676741356</v>
      </c>
      <c r="P225" s="261">
        <f>Manufacturing!BZ302</f>
        <v>0.98870131377650172</v>
      </c>
      <c r="Q225" s="261">
        <f>NonManufacturing!CR220</f>
        <v>1.0965873066641465</v>
      </c>
      <c r="R225" s="110"/>
      <c r="S225" s="261">
        <f>Manufacturing!CD302</f>
        <v>0.9733983004587925</v>
      </c>
      <c r="T225" s="261">
        <f>NonManufacturing!CV220</f>
        <v>0.9726047173942487</v>
      </c>
      <c r="V225" s="112">
        <f t="shared" si="401"/>
        <v>1.1659996055398771</v>
      </c>
      <c r="W225" s="113">
        <f t="shared" si="402"/>
        <v>1.0134394896693766</v>
      </c>
      <c r="X225" s="112">
        <f t="shared" si="406"/>
        <v>1.0379033628386014</v>
      </c>
      <c r="Y225" s="112">
        <f t="shared" si="407"/>
        <v>0.97336467091327383</v>
      </c>
      <c r="Z225" s="112">
        <f t="shared" si="408"/>
        <v>1.003149316975487</v>
      </c>
      <c r="AA225" s="112">
        <f t="shared" si="409"/>
        <v>1.181670744412572</v>
      </c>
      <c r="AB225" s="112">
        <f t="shared" si="376"/>
        <v>1.1816700451930271</v>
      </c>
      <c r="AC225" s="112"/>
      <c r="AD225" s="112">
        <f t="shared" si="410"/>
        <v>1.0102584652091755</v>
      </c>
      <c r="AG225" s="89"/>
      <c r="AI225" s="109">
        <f t="shared" si="345"/>
        <v>0.8584954561255167</v>
      </c>
      <c r="AJ225" s="109">
        <f t="shared" si="346"/>
        <v>0.1415045438744833</v>
      </c>
      <c r="AL225" s="109">
        <f t="shared" si="356"/>
        <v>0.85641496438768905</v>
      </c>
      <c r="AM225" s="109">
        <f t="shared" si="357"/>
        <v>0.14357332067603543</v>
      </c>
      <c r="AN225" s="109">
        <f t="shared" si="358"/>
        <v>0.9999882850637245</v>
      </c>
      <c r="AO225" s="109"/>
      <c r="AP225" s="109">
        <f t="shared" si="359"/>
        <v>0.85642499735195776</v>
      </c>
      <c r="AQ225" s="109">
        <f t="shared" si="360"/>
        <v>0.14357500264804221</v>
      </c>
      <c r="AT225" s="19">
        <f t="shared" si="391"/>
        <v>-4.1053776821861057E-3</v>
      </c>
      <c r="AU225" s="19">
        <f t="shared" si="392"/>
        <v>-2.9007582477721348E-4</v>
      </c>
      <c r="AV225" s="19"/>
      <c r="AW225" s="19">
        <f t="shared" si="347"/>
        <v>0.54831537361797478</v>
      </c>
      <c r="AX225" s="19">
        <f t="shared" si="348"/>
        <v>0.45168462638202528</v>
      </c>
      <c r="AY225" s="19"/>
      <c r="AZ225" s="19">
        <f t="shared" si="363"/>
        <v>1.5860074088458558E-2</v>
      </c>
      <c r="BA225" s="19">
        <f t="shared" si="364"/>
        <v>-1.8921073322317513E-2</v>
      </c>
      <c r="BB225" s="19"/>
      <c r="BC225" s="19"/>
      <c r="BD225" s="19">
        <f t="shared" si="393"/>
        <v>-2.0190167466634886E-3</v>
      </c>
      <c r="BE225" s="19">
        <f t="shared" si="394"/>
        <v>-4.866258670231053E-3</v>
      </c>
      <c r="BF225" s="19"/>
      <c r="BG225" s="19"/>
      <c r="BH225" s="19">
        <f t="shared" si="367"/>
        <v>0.99644872503793047</v>
      </c>
      <c r="BI225" s="19">
        <f t="shared" si="368"/>
        <v>1.0507254217508564</v>
      </c>
      <c r="BJ225" s="19">
        <f t="shared" si="403"/>
        <v>1.003149316975487</v>
      </c>
      <c r="BK225" s="19"/>
      <c r="BL225" s="19">
        <f t="shared" si="369"/>
        <v>1.0109256241923448</v>
      </c>
      <c r="BM225" s="19">
        <f t="shared" si="370"/>
        <v>1.1510106715159538</v>
      </c>
      <c r="BN225" s="19">
        <f t="shared" si="404"/>
        <v>1.0379033628386014</v>
      </c>
      <c r="BO225" s="19"/>
      <c r="BP225" s="19">
        <f t="shared" si="373"/>
        <v>0.99757513523256114</v>
      </c>
      <c r="BQ225" s="19">
        <f t="shared" si="371"/>
        <v>0.83549281001379105</v>
      </c>
      <c r="BR225" s="19">
        <f t="shared" si="405"/>
        <v>0.97336467091327383</v>
      </c>
      <c r="BU225" s="90"/>
      <c r="CD225" s="89"/>
      <c r="CF225" s="112">
        <f t="shared" si="372"/>
        <v>0.88829606123676141</v>
      </c>
      <c r="CG225" s="112">
        <f t="shared" si="352"/>
        <v>1.1061887798531005</v>
      </c>
      <c r="CH225" s="112">
        <f t="shared" si="353"/>
        <v>0.98583145904694958</v>
      </c>
      <c r="CI225" s="112">
        <f t="shared" si="377"/>
        <v>1.0798301243974324</v>
      </c>
      <c r="CJ225" s="112">
        <f t="shared" si="378"/>
        <v>1.0391325457082188</v>
      </c>
      <c r="CK225" s="112">
        <f t="shared" si="379"/>
        <v>0.98262270613006097</v>
      </c>
      <c r="CL225" s="112">
        <f t="shared" si="380"/>
        <v>0.98262313612780783</v>
      </c>
      <c r="CM225" s="112"/>
      <c r="CN225" s="112">
        <f t="shared" si="381"/>
        <v>1.0645305070575699</v>
      </c>
    </row>
    <row r="226" spans="1:92" x14ac:dyDescent="0.2">
      <c r="A226" s="86" t="str">
        <f t="shared" si="354"/>
        <v>Electricity</v>
      </c>
      <c r="B226" s="86">
        <f t="shared" si="355"/>
        <v>1994</v>
      </c>
      <c r="D226" s="108">
        <f>Manufacturing!X303</f>
        <v>2702.7062418589735</v>
      </c>
      <c r="E226" s="108">
        <f>NonManufacturing!H221</f>
        <v>443.18814364155395</v>
      </c>
      <c r="F226" s="108">
        <f t="shared" si="411"/>
        <v>3145.8943855005273</v>
      </c>
      <c r="G226" s="108"/>
      <c r="H226" s="126">
        <f t="shared" si="415"/>
        <v>1224394.20609</v>
      </c>
      <c r="I226" s="126">
        <f t="shared" si="415"/>
        <v>1033039.5763862157</v>
      </c>
      <c r="J226" s="126">
        <f t="shared" si="400"/>
        <v>2257433.7824762156</v>
      </c>
      <c r="L226" s="79">
        <f t="shared" si="412"/>
        <v>2.2073824168850318</v>
      </c>
      <c r="M226" s="79">
        <f t="shared" si="413"/>
        <v>0.42901371232253938</v>
      </c>
      <c r="N226" s="79">
        <f t="shared" si="414"/>
        <v>1.3935710583943439</v>
      </c>
      <c r="P226" s="261">
        <f>Manufacturing!BZ303</f>
        <v>0.96318009553937234</v>
      </c>
      <c r="Q226" s="261">
        <f>NonManufacturing!CR221</f>
        <v>1.0611941188403511</v>
      </c>
      <c r="R226" s="110"/>
      <c r="S226" s="261">
        <f>Manufacturing!CD303</f>
        <v>0.9694556977241735</v>
      </c>
      <c r="T226" s="261">
        <f>NonManufacturing!CV221</f>
        <v>0.94717564695193002</v>
      </c>
      <c r="V226" s="112">
        <f t="shared" si="401"/>
        <v>1.2485935946349684</v>
      </c>
      <c r="W226" s="113">
        <f t="shared" si="402"/>
        <v>0.97193364482491973</v>
      </c>
      <c r="X226" s="112">
        <f t="shared" si="406"/>
        <v>1.0301484962280183</v>
      </c>
      <c r="Y226" s="112">
        <f t="shared" si="407"/>
        <v>0.96635634861750852</v>
      </c>
      <c r="Z226" s="112">
        <f t="shared" si="408"/>
        <v>0.9763371589381693</v>
      </c>
      <c r="AA226" s="112">
        <f t="shared" si="409"/>
        <v>1.2135510724103871</v>
      </c>
      <c r="AB226" s="112">
        <f t="shared" si="376"/>
        <v>1.2135501233386132</v>
      </c>
      <c r="AC226" s="112"/>
      <c r="AD226" s="112">
        <f t="shared" si="410"/>
        <v>0.995490539348725</v>
      </c>
      <c r="AG226" s="89"/>
      <c r="AI226" s="109">
        <f t="shared" si="345"/>
        <v>0.85912173476509113</v>
      </c>
      <c r="AJ226" s="109">
        <f t="shared" si="346"/>
        <v>0.14087826523490887</v>
      </c>
      <c r="AL226" s="109">
        <f t="shared" si="356"/>
        <v>0.85880855738639383</v>
      </c>
      <c r="AM226" s="109">
        <f t="shared" si="357"/>
        <v>0.14119117305721834</v>
      </c>
      <c r="AN226" s="109">
        <f t="shared" si="358"/>
        <v>0.99999973044361212</v>
      </c>
      <c r="AO226" s="109"/>
      <c r="AP226" s="109">
        <f t="shared" si="359"/>
        <v>0.85880878888378887</v>
      </c>
      <c r="AQ226" s="109">
        <f t="shared" si="360"/>
        <v>0.14119121111621122</v>
      </c>
      <c r="AT226" s="19">
        <f t="shared" si="391"/>
        <v>-2.6151868283073754E-2</v>
      </c>
      <c r="AU226" s="19">
        <f t="shared" si="392"/>
        <v>-3.2808107470555334E-2</v>
      </c>
      <c r="AV226" s="19"/>
      <c r="AW226" s="19">
        <f t="shared" si="347"/>
        <v>0.54238322098065805</v>
      </c>
      <c r="AX226" s="19">
        <f t="shared" si="348"/>
        <v>0.457616779019342</v>
      </c>
      <c r="AY226" s="19"/>
      <c r="AZ226" s="19">
        <f t="shared" si="363"/>
        <v>-1.0877819337150303E-2</v>
      </c>
      <c r="BA226" s="19">
        <f t="shared" si="364"/>
        <v>1.304789976813518E-2</v>
      </c>
      <c r="BB226" s="19"/>
      <c r="BC226" s="19"/>
      <c r="BD226" s="19">
        <f t="shared" si="393"/>
        <v>-4.0585737787719213E-3</v>
      </c>
      <c r="BE226" s="19">
        <f t="shared" si="394"/>
        <v>-2.6493195016912562E-2</v>
      </c>
      <c r="BF226" s="19"/>
      <c r="BG226" s="19"/>
      <c r="BH226" s="19">
        <f t="shared" si="367"/>
        <v>0.97327201685372555</v>
      </c>
      <c r="BI226" s="19">
        <f t="shared" si="368"/>
        <v>1.0226416503869373</v>
      </c>
      <c r="BJ226" s="19">
        <f t="shared" si="403"/>
        <v>0.9763371589381693</v>
      </c>
      <c r="BK226" s="19"/>
      <c r="BL226" s="19">
        <f t="shared" si="369"/>
        <v>0.99252833463283718</v>
      </c>
      <c r="BM226" s="19">
        <f t="shared" si="370"/>
        <v>1.1424107049443533</v>
      </c>
      <c r="BN226" s="19">
        <f t="shared" si="404"/>
        <v>1.0301484962280183</v>
      </c>
      <c r="BO226" s="19"/>
      <c r="BP226" s="19">
        <f t="shared" si="373"/>
        <v>0.9927999006896463</v>
      </c>
      <c r="BQ226" s="19">
        <f t="shared" si="371"/>
        <v>0.82947717880860528</v>
      </c>
      <c r="BR226" s="19">
        <f t="shared" si="405"/>
        <v>0.96635634861750852</v>
      </c>
      <c r="BU226" s="90"/>
      <c r="CD226" s="89"/>
      <c r="CF226" s="112">
        <f t="shared" si="372"/>
        <v>0.95121882282811809</v>
      </c>
      <c r="CG226" s="112">
        <f t="shared" si="352"/>
        <v>1.0608843484259805</v>
      </c>
      <c r="CH226" s="112">
        <f t="shared" si="353"/>
        <v>0.97846565627652882</v>
      </c>
      <c r="CI226" s="112">
        <f t="shared" si="377"/>
        <v>1.0720552402634593</v>
      </c>
      <c r="CJ226" s="112">
        <f t="shared" si="378"/>
        <v>1.011358628539784</v>
      </c>
      <c r="CK226" s="112">
        <f t="shared" si="379"/>
        <v>1.0091329115469683</v>
      </c>
      <c r="CL226" s="112">
        <f t="shared" si="380"/>
        <v>1.0091331610665362</v>
      </c>
      <c r="CM226" s="112"/>
      <c r="CN226" s="112">
        <f t="shared" si="381"/>
        <v>1.0489692342290775</v>
      </c>
    </row>
    <row r="227" spans="1:92" x14ac:dyDescent="0.2">
      <c r="A227" s="86" t="str">
        <f t="shared" si="354"/>
        <v>Electricity</v>
      </c>
      <c r="B227" s="86">
        <f t="shared" si="355"/>
        <v>1995</v>
      </c>
      <c r="D227" s="108">
        <f>Manufacturing!X304</f>
        <v>2742.0022610609722</v>
      </c>
      <c r="E227" s="108">
        <f>NonManufacturing!H222</f>
        <v>455.70338421631305</v>
      </c>
      <c r="F227" s="108">
        <f t="shared" si="411"/>
        <v>3197.7056452772854</v>
      </c>
      <c r="G227" s="108"/>
      <c r="H227" s="126">
        <f t="shared" si="415"/>
        <v>1274921.64063</v>
      </c>
      <c r="I227" s="126">
        <f t="shared" si="415"/>
        <v>1003978.0424159823</v>
      </c>
      <c r="J227" s="126">
        <f t="shared" si="400"/>
        <v>2278899.6830459824</v>
      </c>
      <c r="L227" s="79">
        <f t="shared" si="412"/>
        <v>2.1507221884680039</v>
      </c>
      <c r="M227" s="79">
        <f t="shared" si="413"/>
        <v>0.45389775967580337</v>
      </c>
      <c r="N227" s="79">
        <f t="shared" si="414"/>
        <v>1.4031796436968322</v>
      </c>
      <c r="P227" s="261">
        <f>Manufacturing!BZ304</f>
        <v>0.95128921412508793</v>
      </c>
      <c r="Q227" s="261">
        <f>NonManufacturing!CR222</f>
        <v>1.1029089891229837</v>
      </c>
      <c r="R227" s="110"/>
      <c r="S227" s="261">
        <f>Manufacturing!CD304</f>
        <v>0.9563783477424963</v>
      </c>
      <c r="T227" s="261">
        <f>NonManufacturing!CV222</f>
        <v>0.96421203295751212</v>
      </c>
      <c r="V227" s="112">
        <f t="shared" si="401"/>
        <v>1.2604664505134175</v>
      </c>
      <c r="W227" s="113">
        <f t="shared" si="402"/>
        <v>0.97863506652739018</v>
      </c>
      <c r="X227" s="112">
        <f t="shared" si="406"/>
        <v>1.0522222354230208</v>
      </c>
      <c r="Y227" s="112">
        <f t="shared" si="407"/>
        <v>0.95757278554316427</v>
      </c>
      <c r="Z227" s="112">
        <f t="shared" si="408"/>
        <v>0.97127437922129367</v>
      </c>
      <c r="AA227" s="112">
        <f t="shared" si="409"/>
        <v>1.2335378879903978</v>
      </c>
      <c r="AB227" s="112">
        <f t="shared" si="376"/>
        <v>1.2335366686537415</v>
      </c>
      <c r="AC227" s="112"/>
      <c r="AD227" s="112">
        <f t="shared" si="410"/>
        <v>1.0075793769844772</v>
      </c>
      <c r="AG227" s="89"/>
      <c r="AI227" s="109">
        <f t="shared" si="345"/>
        <v>0.85749051514815167</v>
      </c>
      <c r="AJ227" s="109">
        <f t="shared" si="346"/>
        <v>0.14250948485184828</v>
      </c>
      <c r="AL227" s="109">
        <f t="shared" si="356"/>
        <v>0.85830586661077712</v>
      </c>
      <c r="AM227" s="109">
        <f t="shared" si="357"/>
        <v>0.14169231010808744</v>
      </c>
      <c r="AN227" s="109">
        <f t="shared" si="358"/>
        <v>0.9999981767188646</v>
      </c>
      <c r="AO227" s="109"/>
      <c r="AP227" s="109">
        <f t="shared" si="359"/>
        <v>0.85830743154652545</v>
      </c>
      <c r="AQ227" s="109">
        <f t="shared" si="360"/>
        <v>0.14169256845347453</v>
      </c>
      <c r="AT227" s="19">
        <f t="shared" si="391"/>
        <v>-1.2422277300175056E-2</v>
      </c>
      <c r="AU227" s="19">
        <f t="shared" si="392"/>
        <v>3.8556423462982832E-2</v>
      </c>
      <c r="AV227" s="19"/>
      <c r="AW227" s="19">
        <f t="shared" si="347"/>
        <v>0.55944614416986405</v>
      </c>
      <c r="AX227" s="19">
        <f t="shared" si="348"/>
        <v>0.44055385583013601</v>
      </c>
      <c r="AY227" s="19"/>
      <c r="AZ227" s="19">
        <f t="shared" si="363"/>
        <v>3.097446467239378E-2</v>
      </c>
      <c r="BA227" s="19">
        <f t="shared" si="364"/>
        <v>-3.7999408246368091E-2</v>
      </c>
      <c r="BB227" s="19"/>
      <c r="BC227" s="19"/>
      <c r="BD227" s="19">
        <f t="shared" si="393"/>
        <v>-1.358118163916547E-2</v>
      </c>
      <c r="BE227" s="19">
        <f t="shared" si="394"/>
        <v>1.7826668392298652E-2</v>
      </c>
      <c r="BF227" s="19"/>
      <c r="BG227" s="19"/>
      <c r="BH227" s="19">
        <f t="shared" si="367"/>
        <v>0.99481451702362567</v>
      </c>
      <c r="BI227" s="19">
        <f t="shared" si="368"/>
        <v>1.0173387595179244</v>
      </c>
      <c r="BJ227" s="19">
        <f t="shared" si="403"/>
        <v>0.97127437922129367</v>
      </c>
      <c r="BK227" s="19"/>
      <c r="BL227" s="19">
        <f t="shared" si="369"/>
        <v>1.0214277254937785</v>
      </c>
      <c r="BM227" s="19">
        <f t="shared" si="370"/>
        <v>1.1668899679310547</v>
      </c>
      <c r="BN227" s="19">
        <f t="shared" si="404"/>
        <v>1.0522222354230208</v>
      </c>
      <c r="BO227" s="19"/>
      <c r="BP227" s="19">
        <f t="shared" si="373"/>
        <v>0.99091063758528597</v>
      </c>
      <c r="BQ227" s="19">
        <f t="shared" si="371"/>
        <v>0.82193776011567932</v>
      </c>
      <c r="BR227" s="19">
        <f t="shared" si="405"/>
        <v>0.95757278554316427</v>
      </c>
      <c r="BU227" s="90"/>
      <c r="CD227" s="89"/>
      <c r="CF227" s="112">
        <f t="shared" si="372"/>
        <v>0.96026394691079286</v>
      </c>
      <c r="CG227" s="112">
        <f t="shared" si="352"/>
        <v>1.0681990796673644</v>
      </c>
      <c r="CH227" s="112">
        <f t="shared" si="353"/>
        <v>0.99943194976431193</v>
      </c>
      <c r="CI227" s="112">
        <f t="shared" si="377"/>
        <v>1.0623109416561114</v>
      </c>
      <c r="CJ227" s="112">
        <f t="shared" si="378"/>
        <v>1.0061142455884815</v>
      </c>
      <c r="CK227" s="112">
        <f t="shared" si="379"/>
        <v>1.025753022440816</v>
      </c>
      <c r="CL227" s="112">
        <f t="shared" si="380"/>
        <v>1.0257530643278596</v>
      </c>
      <c r="CM227" s="112"/>
      <c r="CN227" s="112">
        <f t="shared" si="381"/>
        <v>1.0617074956753296</v>
      </c>
    </row>
    <row r="228" spans="1:92" x14ac:dyDescent="0.2">
      <c r="A228" s="86" t="str">
        <f t="shared" si="354"/>
        <v>Electricity</v>
      </c>
      <c r="B228" s="86">
        <f t="shared" si="355"/>
        <v>1996</v>
      </c>
      <c r="D228" s="108">
        <f>Manufacturing!X305</f>
        <v>2802.5241286251239</v>
      </c>
      <c r="E228" s="108">
        <f>NonManufacturing!H223</f>
        <v>473.54945092182612</v>
      </c>
      <c r="F228" s="108">
        <f t="shared" si="411"/>
        <v>3276.07357954695</v>
      </c>
      <c r="G228" s="108"/>
      <c r="H228" s="126">
        <f t="shared" si="415"/>
        <v>1327877.1669899998</v>
      </c>
      <c r="I228" s="126">
        <f t="shared" si="415"/>
        <v>1045324.1703894705</v>
      </c>
      <c r="J228" s="126">
        <f t="shared" si="400"/>
        <v>2373201.3373794705</v>
      </c>
      <c r="L228" s="79">
        <f t="shared" si="412"/>
        <v>2.1105296470891344</v>
      </c>
      <c r="M228" s="79">
        <f t="shared" si="413"/>
        <v>0.45301683854242975</v>
      </c>
      <c r="N228" s="79">
        <f t="shared" si="414"/>
        <v>1.3804448564673601</v>
      </c>
      <c r="P228" s="261">
        <f>Manufacturing!BZ305</f>
        <v>0.94924298006144514</v>
      </c>
      <c r="Q228" s="261">
        <f>NonManufacturing!CR223</f>
        <v>1.108673123099764</v>
      </c>
      <c r="R228" s="110"/>
      <c r="S228" s="261">
        <f>Manufacturing!CD305</f>
        <v>0.94052985456320948</v>
      </c>
      <c r="T228" s="261">
        <f>NonManufacturing!CV223</f>
        <v>0.95733736507136036</v>
      </c>
      <c r="V228" s="112">
        <f t="shared" si="401"/>
        <v>1.3126249866699546</v>
      </c>
      <c r="W228" s="113">
        <f t="shared" si="402"/>
        <v>0.96277889293426222</v>
      </c>
      <c r="X228" s="112">
        <f t="shared" si="406"/>
        <v>1.0523284690406751</v>
      </c>
      <c r="Y228" s="112">
        <f t="shared" si="407"/>
        <v>0.94299681364404442</v>
      </c>
      <c r="Z228" s="112">
        <f t="shared" si="408"/>
        <v>0.97021034078647894</v>
      </c>
      <c r="AA228" s="112">
        <f t="shared" si="409"/>
        <v>1.2637702023601696</v>
      </c>
      <c r="AB228" s="112">
        <f t="shared" si="376"/>
        <v>1.2637676315039492</v>
      </c>
      <c r="AC228" s="112"/>
      <c r="AD228" s="112">
        <f t="shared" si="410"/>
        <v>0.99234239321227213</v>
      </c>
      <c r="AG228" s="89"/>
      <c r="AI228" s="109">
        <f t="shared" si="345"/>
        <v>0.85545213212600879</v>
      </c>
      <c r="AJ228" s="109">
        <f t="shared" si="346"/>
        <v>0.14454786787399126</v>
      </c>
      <c r="AL228" s="109">
        <f t="shared" si="356"/>
        <v>0.85647091936135844</v>
      </c>
      <c r="AM228" s="109">
        <f t="shared" si="357"/>
        <v>0.14352626391747592</v>
      </c>
      <c r="AN228" s="109">
        <f t="shared" si="358"/>
        <v>0.99999718327883436</v>
      </c>
      <c r="AO228" s="109"/>
      <c r="AP228" s="109">
        <f t="shared" si="359"/>
        <v>0.85647333180791996</v>
      </c>
      <c r="AQ228" s="109">
        <f t="shared" si="360"/>
        <v>0.14352666819208004</v>
      </c>
      <c r="AT228" s="19">
        <f t="shared" si="391"/>
        <v>-2.1533282735968686E-3</v>
      </c>
      <c r="AU228" s="19">
        <f t="shared" si="392"/>
        <v>5.2126909481759239E-3</v>
      </c>
      <c r="AV228" s="19"/>
      <c r="AW228" s="19">
        <f t="shared" si="347"/>
        <v>0.55952992528491685</v>
      </c>
      <c r="AX228" s="19">
        <f t="shared" si="348"/>
        <v>0.44047007471508309</v>
      </c>
      <c r="AY228" s="19"/>
      <c r="AZ228" s="19">
        <f t="shared" si="363"/>
        <v>1.4974603567729537E-4</v>
      </c>
      <c r="BA228" s="19">
        <f t="shared" si="364"/>
        <v>-1.9019032832315338E-4</v>
      </c>
      <c r="BB228" s="19"/>
      <c r="BC228" s="19"/>
      <c r="BD228" s="19">
        <f t="shared" si="393"/>
        <v>-1.671020446932342E-2</v>
      </c>
      <c r="BE228" s="19">
        <f t="shared" si="394"/>
        <v>-7.1553687089125732E-3</v>
      </c>
      <c r="BF228" s="19"/>
      <c r="BG228" s="19"/>
      <c r="BH228" s="19">
        <f t="shared" si="367"/>
        <v>0.99890449243017421</v>
      </c>
      <c r="BI228" s="19">
        <f t="shared" si="368"/>
        <v>1.0162242572057953</v>
      </c>
      <c r="BJ228" s="19">
        <f t="shared" si="403"/>
        <v>0.97021034078647894</v>
      </c>
      <c r="BK228" s="19"/>
      <c r="BL228" s="19">
        <f t="shared" si="369"/>
        <v>1.0001009611981937</v>
      </c>
      <c r="BM228" s="19">
        <f t="shared" si="370"/>
        <v>1.1670077785403772</v>
      </c>
      <c r="BN228" s="19">
        <f t="shared" si="404"/>
        <v>1.0523284690406751</v>
      </c>
      <c r="BO228" s="19"/>
      <c r="BP228" s="19">
        <f t="shared" si="373"/>
        <v>0.98477820995001242</v>
      </c>
      <c r="BQ228" s="19">
        <f t="shared" si="371"/>
        <v>0.80942639609704137</v>
      </c>
      <c r="BR228" s="19">
        <f t="shared" si="405"/>
        <v>0.94299681364404442</v>
      </c>
      <c r="BU228" s="90"/>
      <c r="CD228" s="89"/>
      <c r="CF228" s="112">
        <f t="shared" si="372"/>
        <v>1</v>
      </c>
      <c r="CG228" s="112">
        <f t="shared" si="352"/>
        <v>1.0508917598925613</v>
      </c>
      <c r="CH228" s="112">
        <f t="shared" si="353"/>
        <v>0.99953285361147315</v>
      </c>
      <c r="CI228" s="112">
        <f t="shared" si="377"/>
        <v>1.0461406675344174</v>
      </c>
      <c r="CJ228" s="112">
        <f t="shared" si="378"/>
        <v>1.0050120398163298</v>
      </c>
      <c r="CK228" s="112">
        <f t="shared" si="379"/>
        <v>1.0508928159908102</v>
      </c>
      <c r="CL228" s="112">
        <f t="shared" si="380"/>
        <v>1.0508917598925611</v>
      </c>
      <c r="CM228" s="112"/>
      <c r="CN228" s="112">
        <f t="shared" si="381"/>
        <v>1.0456519666996877</v>
      </c>
    </row>
    <row r="229" spans="1:92" x14ac:dyDescent="0.2">
      <c r="A229" s="86" t="str">
        <f t="shared" si="354"/>
        <v>Electricity</v>
      </c>
      <c r="B229" s="86">
        <f t="shared" si="355"/>
        <v>1997</v>
      </c>
      <c r="D229" s="108">
        <f>Manufacturing!X306</f>
        <v>2804.7888075380001</v>
      </c>
      <c r="E229" s="108">
        <f>NonManufacturing!H224</f>
        <v>450.53994212156732</v>
      </c>
      <c r="F229" s="108">
        <f t="shared" si="411"/>
        <v>3255.3287496595676</v>
      </c>
      <c r="G229" s="108"/>
      <c r="H229" s="126">
        <f t="shared" si="415"/>
        <v>1425097.19264</v>
      </c>
      <c r="I229" s="126">
        <f t="shared" si="415"/>
        <v>1079410.5760054095</v>
      </c>
      <c r="J229" s="126">
        <f t="shared" si="400"/>
        <v>2504507.7686454095</v>
      </c>
      <c r="L229" s="79">
        <f t="shared" si="412"/>
        <v>1.9681386097899147</v>
      </c>
      <c r="M229" s="79">
        <f t="shared" si="413"/>
        <v>0.41739441148417045</v>
      </c>
      <c r="N229" s="79">
        <f t="shared" si="414"/>
        <v>1.2997878427106051</v>
      </c>
      <c r="P229" s="261">
        <f>Manufacturing!BZ306</f>
        <v>0.90025455649386754</v>
      </c>
      <c r="Q229" s="261">
        <f>NonManufacturing!CR224</f>
        <v>1.0154949974851248</v>
      </c>
      <c r="R229" s="110"/>
      <c r="S229" s="261">
        <f>Manufacturing!CD306</f>
        <v>0.92480301992381098</v>
      </c>
      <c r="T229" s="261">
        <f>NonManufacturing!CV224</f>
        <v>0.96299276852454019</v>
      </c>
      <c r="V229" s="112">
        <f t="shared" si="401"/>
        <v>1.3852509791954986</v>
      </c>
      <c r="W229" s="113">
        <f t="shared" si="402"/>
        <v>0.90652538157645568</v>
      </c>
      <c r="X229" s="112">
        <f t="shared" si="406"/>
        <v>1.0643405071301624</v>
      </c>
      <c r="Y229" s="112">
        <f t="shared" si="407"/>
        <v>0.93021781821743021</v>
      </c>
      <c r="Z229" s="112">
        <f t="shared" si="408"/>
        <v>0.91562136714261</v>
      </c>
      <c r="AA229" s="112">
        <f t="shared" si="409"/>
        <v>1.2557686300414532</v>
      </c>
      <c r="AB229" s="112">
        <f t="shared" si="376"/>
        <v>1.2557651724943579</v>
      </c>
      <c r="AC229" s="112"/>
      <c r="AD229" s="112">
        <f t="shared" si="410"/>
        <v>0.99006850438305283</v>
      </c>
      <c r="AG229" s="89"/>
      <c r="AI229" s="109">
        <f t="shared" si="345"/>
        <v>0.86159924948634337</v>
      </c>
      <c r="AJ229" s="109">
        <f t="shared" si="346"/>
        <v>0.13840075051365655</v>
      </c>
      <c r="AL229" s="109">
        <f t="shared" si="356"/>
        <v>0.85852202296982338</v>
      </c>
      <c r="AM229" s="109">
        <f t="shared" si="357"/>
        <v>0.14145204849197612</v>
      </c>
      <c r="AN229" s="109">
        <f t="shared" si="358"/>
        <v>0.99997407146179951</v>
      </c>
      <c r="AO229" s="109"/>
      <c r="AP229" s="109">
        <f t="shared" si="359"/>
        <v>0.8585442837680819</v>
      </c>
      <c r="AQ229" s="109">
        <f t="shared" si="360"/>
        <v>0.14145571623191813</v>
      </c>
      <c r="AT229" s="19">
        <f t="shared" si="391"/>
        <v>-5.2987239956003282E-2</v>
      </c>
      <c r="AU229" s="19">
        <f t="shared" si="392"/>
        <v>-8.7787739820616162E-2</v>
      </c>
      <c r="AV229" s="19"/>
      <c r="AW229" s="19">
        <f t="shared" si="347"/>
        <v>0.56901288567804265</v>
      </c>
      <c r="AX229" s="19">
        <f t="shared" si="348"/>
        <v>0.43098711432195735</v>
      </c>
      <c r="AY229" s="19"/>
      <c r="AZ229" s="19">
        <f t="shared" si="363"/>
        <v>1.680606796716776E-2</v>
      </c>
      <c r="BA229" s="19">
        <f t="shared" si="364"/>
        <v>-2.1764315764049611E-2</v>
      </c>
      <c r="BB229" s="19"/>
      <c r="BC229" s="19"/>
      <c r="BD229" s="19">
        <f t="shared" si="393"/>
        <v>-1.6862628124845291E-2</v>
      </c>
      <c r="BE229" s="19">
        <f t="shared" si="394"/>
        <v>5.8900495329662749E-3</v>
      </c>
      <c r="BF229" s="19"/>
      <c r="BG229" s="19"/>
      <c r="BH229" s="19">
        <f t="shared" si="367"/>
        <v>0.94373490845333841</v>
      </c>
      <c r="BI229" s="19">
        <f t="shared" si="368"/>
        <v>0.95904630634217314</v>
      </c>
      <c r="BJ229" s="19">
        <f t="shared" si="403"/>
        <v>0.91562136714261</v>
      </c>
      <c r="BK229" s="19"/>
      <c r="BL229" s="19">
        <f t="shared" si="369"/>
        <v>1.0114147231048853</v>
      </c>
      <c r="BM229" s="19">
        <f t="shared" si="370"/>
        <v>1.180328849193663</v>
      </c>
      <c r="BN229" s="19">
        <f t="shared" si="404"/>
        <v>1.0643405071301624</v>
      </c>
      <c r="BO229" s="19"/>
      <c r="BP229" s="19">
        <f t="shared" si="373"/>
        <v>0.98644852745871758</v>
      </c>
      <c r="BQ229" s="19">
        <f t="shared" si="371"/>
        <v>0.79845747651614307</v>
      </c>
      <c r="BR229" s="19">
        <f t="shared" si="405"/>
        <v>0.93021781821743021</v>
      </c>
      <c r="BU229" s="90"/>
      <c r="CD229" s="89"/>
      <c r="CF229" s="112">
        <f t="shared" si="372"/>
        <v>1.0553288206937088</v>
      </c>
      <c r="CG229" s="112">
        <f t="shared" si="352"/>
        <v>0.9894899655815409</v>
      </c>
      <c r="CH229" s="112">
        <f t="shared" si="353"/>
        <v>1.0109422443696841</v>
      </c>
      <c r="CI229" s="112">
        <f t="shared" si="377"/>
        <v>1.0319639210040057</v>
      </c>
      <c r="CJ229" s="112">
        <f t="shared" si="378"/>
        <v>0.94846494539056692</v>
      </c>
      <c r="CK229" s="112">
        <f t="shared" si="379"/>
        <v>1.044239078744382</v>
      </c>
      <c r="CL229" s="112">
        <f t="shared" si="380"/>
        <v>1.0442372784654259</v>
      </c>
      <c r="CM229" s="112"/>
      <c r="CN229" s="112">
        <f t="shared" si="381"/>
        <v>1.0432559224083289</v>
      </c>
    </row>
    <row r="230" spans="1:92" x14ac:dyDescent="0.2">
      <c r="A230" s="86" t="str">
        <f t="shared" si="354"/>
        <v>Electricity</v>
      </c>
      <c r="B230" s="86">
        <f t="shared" si="355"/>
        <v>1998</v>
      </c>
      <c r="D230" s="108">
        <f>Manufacturing!X307</f>
        <v>2796.9323619279994</v>
      </c>
      <c r="E230" s="108">
        <f>NonManufacturing!H225</f>
        <v>471.64627538870889</v>
      </c>
      <c r="F230" s="108">
        <f t="shared" si="411"/>
        <v>3268.5786373167084</v>
      </c>
      <c r="G230" s="108"/>
      <c r="H230" s="126">
        <f t="shared" si="415"/>
        <v>1483737.53715</v>
      </c>
      <c r="I230" s="126">
        <f t="shared" si="415"/>
        <v>1113243.0950547389</v>
      </c>
      <c r="J230" s="126">
        <f t="shared" si="400"/>
        <v>2596980.6322047389</v>
      </c>
      <c r="L230" s="79">
        <f t="shared" si="412"/>
        <v>1.8850587060703585</v>
      </c>
      <c r="M230" s="79">
        <f t="shared" si="413"/>
        <v>0.42366871843522885</v>
      </c>
      <c r="N230" s="79">
        <f t="shared" si="414"/>
        <v>1.2586072444220764</v>
      </c>
      <c r="P230" s="261">
        <f>Manufacturing!BZ307</f>
        <v>0.87082365894010383</v>
      </c>
      <c r="Q230" s="261">
        <f>NonManufacturing!CR225</f>
        <v>1.0496184559083483</v>
      </c>
      <c r="R230" s="110"/>
      <c r="S230" s="261">
        <f>Manufacturing!CD307</f>
        <v>0.91570154185260799</v>
      </c>
      <c r="T230" s="261">
        <f>NonManufacturing!CV225</f>
        <v>0.94569071440784325</v>
      </c>
      <c r="V230" s="112">
        <f t="shared" si="401"/>
        <v>1.4363980055286836</v>
      </c>
      <c r="W230" s="113">
        <f t="shared" si="402"/>
        <v>0.8778043423803944</v>
      </c>
      <c r="X230" s="112">
        <f t="shared" si="406"/>
        <v>1.0672498296395176</v>
      </c>
      <c r="Y230" s="112">
        <f t="shared" si="407"/>
        <v>0.91999102243188668</v>
      </c>
      <c r="Z230" s="112">
        <f t="shared" si="408"/>
        <v>0.89402482780564063</v>
      </c>
      <c r="AA230" s="112">
        <f t="shared" si="409"/>
        <v>1.2608808727570682</v>
      </c>
      <c r="AB230" s="112">
        <f t="shared" si="376"/>
        <v>1.2608764066396161</v>
      </c>
      <c r="AC230" s="112"/>
      <c r="AD230" s="112">
        <f t="shared" si="410"/>
        <v>0.98186026196031673</v>
      </c>
      <c r="AG230" s="89"/>
      <c r="AI230" s="109">
        <f t="shared" si="345"/>
        <v>0.85570294377989942</v>
      </c>
      <c r="AJ230" s="109">
        <f t="shared" si="346"/>
        <v>0.14429705622010061</v>
      </c>
      <c r="AL230" s="109">
        <f t="shared" si="356"/>
        <v>0.85864772249096588</v>
      </c>
      <c r="AM230" s="109">
        <f t="shared" si="357"/>
        <v>0.14132840417762654</v>
      </c>
      <c r="AN230" s="109">
        <f t="shared" si="358"/>
        <v>0.99997612666859248</v>
      </c>
      <c r="AO230" s="109"/>
      <c r="AP230" s="109">
        <f t="shared" si="359"/>
        <v>0.85866822176199309</v>
      </c>
      <c r="AQ230" s="109">
        <f t="shared" si="360"/>
        <v>0.14133177823800683</v>
      </c>
      <c r="AT230" s="19">
        <f t="shared" si="391"/>
        <v>-3.3238065689034681E-2</v>
      </c>
      <c r="AU230" s="19">
        <f t="shared" si="392"/>
        <v>3.3050546940473574E-2</v>
      </c>
      <c r="AV230" s="19"/>
      <c r="AW230" s="19">
        <f t="shared" si="347"/>
        <v>0.57133176841999112</v>
      </c>
      <c r="AX230" s="19">
        <f t="shared" si="348"/>
        <v>0.42866823158000888</v>
      </c>
      <c r="AY230" s="19"/>
      <c r="AZ230" s="19">
        <f t="shared" si="363"/>
        <v>4.0669913782443307E-3</v>
      </c>
      <c r="BA230" s="19">
        <f t="shared" si="364"/>
        <v>-5.3949257159861758E-3</v>
      </c>
      <c r="BB230" s="19"/>
      <c r="BC230" s="19"/>
      <c r="BD230" s="19">
        <f t="shared" si="393"/>
        <v>-9.8902794923954162E-3</v>
      </c>
      <c r="BE230" s="19">
        <f t="shared" si="394"/>
        <v>-1.8130327226654856E-2</v>
      </c>
      <c r="BF230" s="19"/>
      <c r="BG230" s="19"/>
      <c r="BH230" s="19">
        <f t="shared" si="367"/>
        <v>0.97641324229428372</v>
      </c>
      <c r="BI230" s="19">
        <f t="shared" si="368"/>
        <v>0.93642551348591818</v>
      </c>
      <c r="BJ230" s="19">
        <f t="shared" si="403"/>
        <v>0.89402482780564063</v>
      </c>
      <c r="BK230" s="19"/>
      <c r="BL230" s="19">
        <f t="shared" si="369"/>
        <v>1.0027334508927033</v>
      </c>
      <c r="BM230" s="19">
        <f t="shared" si="370"/>
        <v>1.1835552201401749</v>
      </c>
      <c r="BN230" s="19">
        <f t="shared" si="404"/>
        <v>1.0672498296395176</v>
      </c>
      <c r="BO230" s="19"/>
      <c r="BP230" s="19">
        <f t="shared" si="373"/>
        <v>0.98900602032635643</v>
      </c>
      <c r="BQ230" s="19">
        <f t="shared" si="371"/>
        <v>0.7896792512490558</v>
      </c>
      <c r="BR230" s="19">
        <f t="shared" si="405"/>
        <v>0.91999102243188668</v>
      </c>
      <c r="BU230" s="90"/>
      <c r="CD230" s="89"/>
      <c r="CF230" s="112">
        <f t="shared" si="372"/>
        <v>1.0942942730145135</v>
      </c>
      <c r="CG230" s="112">
        <f t="shared" si="352"/>
        <v>0.95814039648712068</v>
      </c>
      <c r="CH230" s="112">
        <f t="shared" si="353"/>
        <v>1.013705605350028</v>
      </c>
      <c r="CI230" s="112">
        <f t="shared" si="377"/>
        <v>1.0206185306325541</v>
      </c>
      <c r="CJ230" s="112">
        <f t="shared" si="378"/>
        <v>0.92609373253127425</v>
      </c>
      <c r="CK230" s="112">
        <f t="shared" si="379"/>
        <v>1.048490183204202</v>
      </c>
      <c r="CL230" s="112">
        <f t="shared" si="380"/>
        <v>1.0484875486197114</v>
      </c>
      <c r="CM230" s="112"/>
      <c r="CN230" s="112">
        <f t="shared" si="381"/>
        <v>1.0346067254263294</v>
      </c>
    </row>
    <row r="231" spans="1:92" x14ac:dyDescent="0.2">
      <c r="A231" s="86" t="str">
        <f t="shared" si="354"/>
        <v>Electricity</v>
      </c>
      <c r="B231" s="86">
        <f t="shared" si="355"/>
        <v>1999</v>
      </c>
      <c r="D231" s="108">
        <f>Manufacturing!X308</f>
        <v>2843.5044422800001</v>
      </c>
      <c r="E231" s="108">
        <f>NonManufacturing!H226</f>
        <v>451.4081563721362</v>
      </c>
      <c r="F231" s="108">
        <f t="shared" si="411"/>
        <v>3294.9125986521362</v>
      </c>
      <c r="G231" s="108"/>
      <c r="H231" s="126">
        <f t="shared" si="415"/>
        <v>1566177.0356099999</v>
      </c>
      <c r="I231" s="126">
        <f t="shared" si="415"/>
        <v>1145336.1228106003</v>
      </c>
      <c r="J231" s="126">
        <f t="shared" si="400"/>
        <v>2711513.1584206</v>
      </c>
      <c r="L231" s="79">
        <f t="shared" si="412"/>
        <v>1.8155702565083918</v>
      </c>
      <c r="M231" s="79">
        <f t="shared" si="413"/>
        <v>0.3941272325056876</v>
      </c>
      <c r="N231" s="79">
        <f t="shared" si="414"/>
        <v>1.2151564112531743</v>
      </c>
      <c r="P231" s="261">
        <f>Manufacturing!BZ308</f>
        <v>0.86863409838979766</v>
      </c>
      <c r="Q231" s="261">
        <f>NonManufacturing!CR226</f>
        <v>1.0072879693121135</v>
      </c>
      <c r="R231" s="110"/>
      <c r="S231" s="261">
        <f>Manufacturing!CD308</f>
        <v>0.88416994229228274</v>
      </c>
      <c r="T231" s="261">
        <f>NonManufacturing!CV226</f>
        <v>0.91672057976473798</v>
      </c>
      <c r="V231" s="112">
        <f t="shared" si="401"/>
        <v>1.4997462993836739</v>
      </c>
      <c r="W231" s="113">
        <f t="shared" si="402"/>
        <v>0.84749994821395058</v>
      </c>
      <c r="X231" s="112">
        <f t="shared" si="406"/>
        <v>1.0750785616786609</v>
      </c>
      <c r="Y231" s="112">
        <f t="shared" si="407"/>
        <v>0.88880256891059151</v>
      </c>
      <c r="Z231" s="112">
        <f t="shared" si="408"/>
        <v>0.88694349530191963</v>
      </c>
      <c r="AA231" s="112">
        <f t="shared" si="409"/>
        <v>1.2710401072778903</v>
      </c>
      <c r="AB231" s="112">
        <f t="shared" si="376"/>
        <v>1.2710349110617276</v>
      </c>
      <c r="AC231" s="112"/>
      <c r="AD231" s="112">
        <f t="shared" si="410"/>
        <v>0.95553258740069758</v>
      </c>
      <c r="AG231" s="89"/>
      <c r="AI231" s="109">
        <f t="shared" si="345"/>
        <v>0.86299844294601458</v>
      </c>
      <c r="AJ231" s="109">
        <f t="shared" si="346"/>
        <v>0.13700155705398548</v>
      </c>
      <c r="AL231" s="109">
        <f t="shared" si="356"/>
        <v>0.85934553204714548</v>
      </c>
      <c r="AM231" s="109">
        <f t="shared" si="357"/>
        <v>0.14061776609871887</v>
      </c>
      <c r="AN231" s="109">
        <f t="shared" si="358"/>
        <v>0.99996329814586438</v>
      </c>
      <c r="AO231" s="109"/>
      <c r="AP231" s="109">
        <f t="shared" si="359"/>
        <v>0.85937707277911812</v>
      </c>
      <c r="AQ231" s="109">
        <f t="shared" si="360"/>
        <v>0.14062292722088185</v>
      </c>
      <c r="AT231" s="19">
        <f t="shared" si="391"/>
        <v>-2.5175221387439563E-3</v>
      </c>
      <c r="AU231" s="19">
        <f t="shared" si="392"/>
        <v>-4.1165182412397826E-2</v>
      </c>
      <c r="AV231" s="19"/>
      <c r="AW231" s="19">
        <f t="shared" si="347"/>
        <v>0.57760259460524455</v>
      </c>
      <c r="AX231" s="19">
        <f t="shared" si="348"/>
        <v>0.42239740539475562</v>
      </c>
      <c r="AY231" s="19"/>
      <c r="AZ231" s="19">
        <f t="shared" si="363"/>
        <v>1.0916008182611986E-2</v>
      </c>
      <c r="BA231" s="19">
        <f t="shared" si="364"/>
        <v>-1.4736676934169081E-2</v>
      </c>
      <c r="BB231" s="19"/>
      <c r="BC231" s="19"/>
      <c r="BD231" s="19">
        <f t="shared" si="393"/>
        <v>-3.5041197335412458E-2</v>
      </c>
      <c r="BE231" s="19">
        <f t="shared" si="394"/>
        <v>-3.1112860671144469E-2</v>
      </c>
      <c r="BF231" s="19"/>
      <c r="BG231" s="19"/>
      <c r="BH231" s="19">
        <f t="shared" si="367"/>
        <v>0.99207926638782284</v>
      </c>
      <c r="BI231" s="19">
        <f t="shared" si="368"/>
        <v>0.92900833644595004</v>
      </c>
      <c r="BJ231" s="19">
        <f t="shared" si="403"/>
        <v>0.88694349530191963</v>
      </c>
      <c r="BK231" s="19"/>
      <c r="BL231" s="19">
        <f t="shared" si="369"/>
        <v>1.0073354258972218</v>
      </c>
      <c r="BM231" s="19">
        <f t="shared" si="370"/>
        <v>1.1922371017527831</v>
      </c>
      <c r="BN231" s="19">
        <f t="shared" si="404"/>
        <v>1.0750785616786609</v>
      </c>
      <c r="BO231" s="19"/>
      <c r="BP231" s="19">
        <f t="shared" si="373"/>
        <v>0.96609917623016339</v>
      </c>
      <c r="BQ231" s="19">
        <f t="shared" si="371"/>
        <v>0.76290847411776508</v>
      </c>
      <c r="BR231" s="19">
        <f t="shared" si="405"/>
        <v>0.88880256891059151</v>
      </c>
      <c r="BU231" s="90"/>
      <c r="CD231" s="89"/>
      <c r="CF231" s="112">
        <f t="shared" si="372"/>
        <v>1.1425550439874179</v>
      </c>
      <c r="CG231" s="112">
        <f t="shared" si="352"/>
        <v>0.92506256485644067</v>
      </c>
      <c r="CH231" s="112">
        <f t="shared" si="353"/>
        <v>1.0211415676996713</v>
      </c>
      <c r="CI231" s="112">
        <f t="shared" si="377"/>
        <v>0.98601872168935034</v>
      </c>
      <c r="CJ231" s="112">
        <f t="shared" si="378"/>
        <v>0.91875839077598731</v>
      </c>
      <c r="CK231" s="112">
        <f t="shared" si="379"/>
        <v>1.0569381324864049</v>
      </c>
      <c r="CL231" s="112">
        <f t="shared" si="380"/>
        <v>1.0569348994806642</v>
      </c>
      <c r="CM231" s="112"/>
      <c r="CN231" s="112">
        <f t="shared" si="381"/>
        <v>1.0068647032470892</v>
      </c>
    </row>
    <row r="232" spans="1:92" x14ac:dyDescent="0.2">
      <c r="A232" s="86" t="str">
        <f t="shared" si="354"/>
        <v>Electricity</v>
      </c>
      <c r="B232" s="86">
        <f t="shared" si="355"/>
        <v>2000</v>
      </c>
      <c r="D232" s="108">
        <f>Manufacturing!X309</f>
        <v>2946.8892774240007</v>
      </c>
      <c r="E232" s="108">
        <f>NonManufacturing!H227</f>
        <v>470.66527967714092</v>
      </c>
      <c r="F232" s="108">
        <f t="shared" si="411"/>
        <v>3417.5545571011417</v>
      </c>
      <c r="G232" s="108"/>
      <c r="H232" s="126">
        <f t="shared" si="415"/>
        <v>1678774.97612</v>
      </c>
      <c r="I232" s="126">
        <f t="shared" si="415"/>
        <v>1179948.0529703486</v>
      </c>
      <c r="J232" s="126">
        <f t="shared" si="400"/>
        <v>2858723.0290903486</v>
      </c>
      <c r="L232" s="79">
        <f t="shared" si="412"/>
        <v>1.7553807504534515</v>
      </c>
      <c r="M232" s="79">
        <f t="shared" si="413"/>
        <v>0.39888644122282257</v>
      </c>
      <c r="N232" s="79">
        <f t="shared" si="414"/>
        <v>1.1954829209839943</v>
      </c>
      <c r="P232" s="261">
        <f>Manufacturing!BZ309</f>
        <v>0.89727203115046061</v>
      </c>
      <c r="Q232" s="261">
        <f>NonManufacturing!CR227</f>
        <v>1.0223532732587706</v>
      </c>
      <c r="R232" s="110"/>
      <c r="S232" s="261">
        <f>Manufacturing!CD309</f>
        <v>0.82757432013458199</v>
      </c>
      <c r="T232" s="261">
        <f>NonManufacturing!CV227</f>
        <v>0.91411843327857856</v>
      </c>
      <c r="V232" s="112">
        <f t="shared" si="401"/>
        <v>1.5811685333433656</v>
      </c>
      <c r="W232" s="113">
        <f t="shared" si="402"/>
        <v>0.83377884874896668</v>
      </c>
      <c r="X232" s="112">
        <f t="shared" si="406"/>
        <v>1.0870909779336131</v>
      </c>
      <c r="Y232" s="112">
        <f t="shared" si="407"/>
        <v>0.83917624210166253</v>
      </c>
      <c r="Z232" s="112">
        <f t="shared" si="408"/>
        <v>0.91397388762157439</v>
      </c>
      <c r="AA232" s="112">
        <f t="shared" si="409"/>
        <v>1.3183509074064994</v>
      </c>
      <c r="AB232" s="112">
        <f t="shared" si="376"/>
        <v>1.3183448794091233</v>
      </c>
      <c r="AC232" s="112"/>
      <c r="AD232" s="112">
        <f t="shared" si="410"/>
        <v>0.91226092168495077</v>
      </c>
      <c r="AG232" s="89"/>
      <c r="AI232" s="109">
        <f t="shared" si="345"/>
        <v>0.86228009770928971</v>
      </c>
      <c r="AJ232" s="109">
        <f t="shared" si="346"/>
        <v>0.13771990229071029</v>
      </c>
      <c r="AL232" s="109">
        <f t="shared" si="356"/>
        <v>0.86263922047871955</v>
      </c>
      <c r="AM232" s="109">
        <f t="shared" si="357"/>
        <v>0.13736041661537196</v>
      </c>
      <c r="AN232" s="109">
        <f t="shared" si="358"/>
        <v>0.99999963709409156</v>
      </c>
      <c r="AO232" s="109"/>
      <c r="AP232" s="109">
        <f t="shared" si="359"/>
        <v>0.86263953353570311</v>
      </c>
      <c r="AQ232" s="109">
        <f t="shared" si="360"/>
        <v>0.13736046646429684</v>
      </c>
      <c r="AT232" s="19">
        <f t="shared" si="391"/>
        <v>3.243710775527376E-2</v>
      </c>
      <c r="AU232" s="19">
        <f t="shared" si="392"/>
        <v>1.4845560207719178E-2</v>
      </c>
      <c r="AV232" s="19"/>
      <c r="AW232" s="19">
        <f t="shared" si="347"/>
        <v>0.58724645900872374</v>
      </c>
      <c r="AX232" s="19">
        <f t="shared" si="348"/>
        <v>0.41275354099127626</v>
      </c>
      <c r="AY232" s="19"/>
      <c r="AZ232" s="19">
        <f t="shared" si="363"/>
        <v>1.6558514122165104E-2</v>
      </c>
      <c r="BA232" s="19">
        <f t="shared" si="364"/>
        <v>-2.3095928056524839E-2</v>
      </c>
      <c r="BB232" s="19"/>
      <c r="BC232" s="19"/>
      <c r="BD232" s="19">
        <f t="shared" si="393"/>
        <v>-6.6150370503779532E-2</v>
      </c>
      <c r="BE232" s="19">
        <f t="shared" si="394"/>
        <v>-2.842574600806288E-3</v>
      </c>
      <c r="BF232" s="19"/>
      <c r="BG232" s="19"/>
      <c r="BH232" s="19">
        <f t="shared" si="367"/>
        <v>1.0304758899104993</v>
      </c>
      <c r="BI232" s="19">
        <f t="shared" si="368"/>
        <v>0.95732069223341298</v>
      </c>
      <c r="BJ232" s="19">
        <f t="shared" si="403"/>
        <v>0.91397388762157439</v>
      </c>
      <c r="BK232" s="19"/>
      <c r="BL232" s="19">
        <f t="shared" si="369"/>
        <v>1.0111735241340833</v>
      </c>
      <c r="BM232" s="19">
        <f t="shared" si="370"/>
        <v>1.2055585917827674</v>
      </c>
      <c r="BN232" s="19">
        <f t="shared" si="404"/>
        <v>1.0870909779336131</v>
      </c>
      <c r="BO232" s="19"/>
      <c r="BP232" s="19">
        <f t="shared" si="373"/>
        <v>0.94416496020060314</v>
      </c>
      <c r="BQ232" s="19">
        <f t="shared" si="371"/>
        <v>0.72031144910210254</v>
      </c>
      <c r="BR232" s="19">
        <f t="shared" si="405"/>
        <v>0.83917624210166253</v>
      </c>
      <c r="BU232" s="90"/>
      <c r="CD232" s="89"/>
      <c r="CF232" s="112">
        <f t="shared" si="372"/>
        <v>1.204585124769481</v>
      </c>
      <c r="CG232" s="112">
        <f t="shared" si="352"/>
        <v>0.91008571973629904</v>
      </c>
      <c r="CH232" s="112">
        <f t="shared" si="353"/>
        <v>1.0325513176506793</v>
      </c>
      <c r="CI232" s="112">
        <f t="shared" si="377"/>
        <v>0.93096432712087518</v>
      </c>
      <c r="CJ232" s="112">
        <f t="shared" si="378"/>
        <v>0.94675837034762378</v>
      </c>
      <c r="CK232" s="112">
        <f t="shared" si="379"/>
        <v>1.096279604441575</v>
      </c>
      <c r="CL232" s="112">
        <f t="shared" si="380"/>
        <v>1.0962757202594726</v>
      </c>
      <c r="CM232" s="112"/>
      <c r="CN232" s="112">
        <f t="shared" si="381"/>
        <v>0.96126844265443778</v>
      </c>
    </row>
    <row r="233" spans="1:92" x14ac:dyDescent="0.2">
      <c r="A233" s="86" t="str">
        <f t="shared" si="354"/>
        <v>Electricity</v>
      </c>
      <c r="B233" s="86">
        <f t="shared" si="355"/>
        <v>2001</v>
      </c>
      <c r="D233" s="108">
        <f>Manufacturing!X310</f>
        <v>2866.0194728160004</v>
      </c>
      <c r="E233" s="108">
        <f>NonManufacturing!H228</f>
        <v>495.36206771006022</v>
      </c>
      <c r="F233" s="108">
        <f t="shared" si="411"/>
        <v>3361.3815405260607</v>
      </c>
      <c r="G233" s="108"/>
      <c r="H233" s="126">
        <f t="shared" si="415"/>
        <v>1607454.5965500001</v>
      </c>
      <c r="I233" s="126">
        <f t="shared" si="415"/>
        <v>1186379.5097955843</v>
      </c>
      <c r="J233" s="126">
        <f t="shared" si="400"/>
        <v>2793834.1063455846</v>
      </c>
      <c r="L233" s="79">
        <f t="shared" si="412"/>
        <v>1.7829551633789196</v>
      </c>
      <c r="M233" s="79">
        <f t="shared" si="413"/>
        <v>0.41754098382516075</v>
      </c>
      <c r="N233" s="79">
        <f t="shared" si="414"/>
        <v>1.2031428540769173</v>
      </c>
      <c r="P233" s="261">
        <f>Manufacturing!BZ310</f>
        <v>0.91810508677491276</v>
      </c>
      <c r="Q233" s="261">
        <f>NonManufacturing!CR228</f>
        <v>1.0702022665754956</v>
      </c>
      <c r="R233" s="110"/>
      <c r="S233" s="261">
        <f>Manufacturing!CD310</f>
        <v>0.82150080129978376</v>
      </c>
      <c r="T233" s="261">
        <f>NonManufacturing!CV228</f>
        <v>0.91408677993225096</v>
      </c>
      <c r="V233" s="112">
        <f t="shared" si="401"/>
        <v>1.5452782698367198</v>
      </c>
      <c r="W233" s="113">
        <f t="shared" si="402"/>
        <v>0.83912120043263161</v>
      </c>
      <c r="X233" s="112">
        <f t="shared" si="406"/>
        <v>1.0725230381127937</v>
      </c>
      <c r="Y233" s="112">
        <f t="shared" si="407"/>
        <v>0.83388829613903004</v>
      </c>
      <c r="Z233" s="112">
        <f t="shared" si="408"/>
        <v>0.93823646258368243</v>
      </c>
      <c r="AA233" s="112">
        <f t="shared" si="409"/>
        <v>1.2966820905141827</v>
      </c>
      <c r="AB233" s="112">
        <f t="shared" si="376"/>
        <v>1.2966757567878482</v>
      </c>
      <c r="AC233" s="112"/>
      <c r="AD233" s="112">
        <f t="shared" si="410"/>
        <v>0.89436440882173351</v>
      </c>
      <c r="AG233" s="89"/>
      <c r="AI233" s="109">
        <f t="shared" si="345"/>
        <v>0.85263140713489627</v>
      </c>
      <c r="AJ233" s="109">
        <f t="shared" si="346"/>
        <v>0.14736859286510373</v>
      </c>
      <c r="AL233" s="109">
        <f t="shared" si="356"/>
        <v>0.85744670452900706</v>
      </c>
      <c r="AM233" s="109">
        <f t="shared" si="357"/>
        <v>0.14248980501860964</v>
      </c>
      <c r="AN233" s="109">
        <f t="shared" si="358"/>
        <v>0.9999365095476167</v>
      </c>
      <c r="AO233" s="109"/>
      <c r="AP233" s="109">
        <f t="shared" si="359"/>
        <v>0.85750114766479146</v>
      </c>
      <c r="AQ233" s="109">
        <f t="shared" si="360"/>
        <v>0.14249885233520851</v>
      </c>
      <c r="AT233" s="109">
        <f t="shared" si="391"/>
        <v>2.2952773871202207E-2</v>
      </c>
      <c r="AU233" s="109">
        <f t="shared" si="392"/>
        <v>4.5740564189251695E-2</v>
      </c>
      <c r="AW233" s="19">
        <f t="shared" ref="AW233:AW238" si="416">H233/J233</f>
        <v>0.57535792583354095</v>
      </c>
      <c r="AX233" s="19">
        <f t="shared" ref="AX233:AX238" si="417">I233/J233</f>
        <v>0.42464207416645894</v>
      </c>
      <c r="AY233" s="109"/>
      <c r="AZ233" s="109">
        <f t="shared" si="363"/>
        <v>-2.0452266888059734E-2</v>
      </c>
      <c r="BA233" s="109">
        <f t="shared" si="364"/>
        <v>2.8395973875758686E-2</v>
      </c>
      <c r="BB233" s="109"/>
      <c r="BC233" s="109"/>
      <c r="BD233" s="109">
        <f t="shared" si="393"/>
        <v>-7.3660031823261814E-3</v>
      </c>
      <c r="BE233" s="109">
        <f t="shared" si="394"/>
        <v>-3.4627782594653367E-5</v>
      </c>
      <c r="BH233" s="109">
        <f t="shared" si="367"/>
        <v>1.0265462452381942</v>
      </c>
      <c r="BI233" s="109">
        <f t="shared" si="368"/>
        <v>0.98273396210103892</v>
      </c>
      <c r="BJ233" s="19">
        <f t="shared" si="403"/>
        <v>0.93823646258368243</v>
      </c>
      <c r="BK233" s="109"/>
      <c r="BL233" s="109">
        <f t="shared" si="369"/>
        <v>0.98659915304557988</v>
      </c>
      <c r="BM233" s="109">
        <f t="shared" si="370"/>
        <v>1.1894030855997002</v>
      </c>
      <c r="BN233" s="19">
        <f t="shared" si="404"/>
        <v>1.0725230381127937</v>
      </c>
      <c r="BO233" s="109"/>
      <c r="BP233" s="109">
        <f t="shared" si="373"/>
        <v>0.99369864672361419</v>
      </c>
      <c r="BQ233" s="109">
        <f t="shared" si="371"/>
        <v>0.71577251219228477</v>
      </c>
      <c r="BR233" s="19">
        <f t="shared" si="405"/>
        <v>0.83388829613903004</v>
      </c>
      <c r="BU233" s="90"/>
      <c r="CD233" s="89"/>
      <c r="CF233" s="112">
        <f t="shared" si="372"/>
        <v>1.1772427658542381</v>
      </c>
      <c r="CG233" s="112">
        <f t="shared" si="352"/>
        <v>0.91591699979864138</v>
      </c>
      <c r="CH233" s="112">
        <f t="shared" si="353"/>
        <v>1.0187142554702577</v>
      </c>
      <c r="CI233" s="112">
        <f t="shared" si="377"/>
        <v>0.92509799200797371</v>
      </c>
      <c r="CJ233" s="112">
        <f t="shared" si="378"/>
        <v>0.97189125022818479</v>
      </c>
      <c r="CK233" s="112">
        <f t="shared" si="379"/>
        <v>1.0782608190954508</v>
      </c>
      <c r="CL233" s="112">
        <f t="shared" si="380"/>
        <v>1.0782566621358682</v>
      </c>
      <c r="CM233" s="112"/>
      <c r="CN233" s="112">
        <f t="shared" si="381"/>
        <v>0.94241051216543337</v>
      </c>
    </row>
    <row r="234" spans="1:92" x14ac:dyDescent="0.2">
      <c r="A234" s="86" t="str">
        <f t="shared" si="354"/>
        <v>Electricity</v>
      </c>
      <c r="B234" s="86">
        <f t="shared" si="355"/>
        <v>2002</v>
      </c>
      <c r="D234" s="108">
        <f>Manufacturing!X311</f>
        <v>2774.4359063200004</v>
      </c>
      <c r="E234" s="108">
        <f>NonManufacturing!H229</f>
        <v>473.0473722933915</v>
      </c>
      <c r="F234" s="108">
        <f t="shared" ref="F234:F242" si="418">D234+E234</f>
        <v>3247.483278613392</v>
      </c>
      <c r="G234" s="108"/>
      <c r="H234" s="126">
        <f t="shared" si="415"/>
        <v>1621541.38322</v>
      </c>
      <c r="I234" s="126">
        <f t="shared" si="415"/>
        <v>1170167.7210314982</v>
      </c>
      <c r="J234" s="126">
        <f t="shared" si="400"/>
        <v>2791709.1042514984</v>
      </c>
      <c r="L234" s="79">
        <f t="shared" si="412"/>
        <v>1.7109868024525052</v>
      </c>
      <c r="M234" s="79">
        <f t="shared" si="413"/>
        <v>0.40425604278026245</v>
      </c>
      <c r="N234" s="79">
        <f t="shared" si="414"/>
        <v>1.1632599090169511</v>
      </c>
      <c r="P234" s="261">
        <f>Manufacturing!BZ311</f>
        <v>0.88211872478901521</v>
      </c>
      <c r="Q234" s="261">
        <f>NonManufacturing!CR229</f>
        <v>1.0590585811711066</v>
      </c>
      <c r="R234" s="110"/>
      <c r="S234" s="261">
        <f>Manufacturing!CD311</f>
        <v>0.8205023930933375</v>
      </c>
      <c r="T234" s="261">
        <f>NonManufacturing!CV229</f>
        <v>0.8943154243266106</v>
      </c>
      <c r="V234" s="112">
        <f t="shared" si="401"/>
        <v>1.5441029246177997</v>
      </c>
      <c r="W234" s="113">
        <f t="shared" si="402"/>
        <v>0.81130519785064059</v>
      </c>
      <c r="X234" s="112">
        <f t="shared" si="406"/>
        <v>1.0791844996391273</v>
      </c>
      <c r="Y234" s="112">
        <f t="shared" si="407"/>
        <v>0.83035862642823277</v>
      </c>
      <c r="Z234" s="112">
        <f t="shared" si="408"/>
        <v>0.90536814452588366</v>
      </c>
      <c r="AA234" s="112">
        <f t="shared" si="409"/>
        <v>1.2527455133887861</v>
      </c>
      <c r="AB234" s="112">
        <f t="shared" si="376"/>
        <v>1.2527387287587965</v>
      </c>
      <c r="AC234" s="112"/>
      <c r="AD234" s="112">
        <f t="shared" si="410"/>
        <v>0.89611015878298539</v>
      </c>
      <c r="AG234" s="89"/>
      <c r="AI234" s="109">
        <f t="shared" si="345"/>
        <v>0.85433416226999848</v>
      </c>
      <c r="AJ234" s="109">
        <f t="shared" si="346"/>
        <v>0.14566583773000147</v>
      </c>
      <c r="AL234" s="109">
        <f t="shared" si="356"/>
        <v>0.85348250160982542</v>
      </c>
      <c r="AM234" s="109">
        <f t="shared" si="357"/>
        <v>0.14651556623015402</v>
      </c>
      <c r="AN234" s="109">
        <f t="shared" si="358"/>
        <v>0.99999806783997947</v>
      </c>
      <c r="AO234" s="109"/>
      <c r="AP234" s="109">
        <f t="shared" si="359"/>
        <v>0.8534841506777795</v>
      </c>
      <c r="AQ234" s="109">
        <f t="shared" si="360"/>
        <v>0.14651584932222045</v>
      </c>
      <c r="AT234" s="109">
        <f t="shared" si="391"/>
        <v>-3.9985202127711082E-2</v>
      </c>
      <c r="AU234" s="109">
        <f t="shared" si="392"/>
        <v>-1.0467282260468015E-2</v>
      </c>
      <c r="AW234" s="19">
        <f t="shared" si="416"/>
        <v>0.58084181505535515</v>
      </c>
      <c r="AX234" s="19">
        <f t="shared" si="417"/>
        <v>0.4191581849446448</v>
      </c>
      <c r="AY234" s="109"/>
      <c r="AZ234" s="109">
        <f t="shared" si="363"/>
        <v>9.4861296900270523E-3</v>
      </c>
      <c r="BA234" s="109">
        <f t="shared" si="364"/>
        <v>-1.2998257284510723E-2</v>
      </c>
      <c r="BB234" s="109"/>
      <c r="BC234" s="109"/>
      <c r="BD234" s="109">
        <f t="shared" si="393"/>
        <v>-1.216085733448087E-3</v>
      </c>
      <c r="BE234" s="109">
        <f t="shared" si="394"/>
        <v>-2.1866975590970266E-2</v>
      </c>
      <c r="BH234" s="109">
        <f t="shared" si="367"/>
        <v>0.96496798049471766</v>
      </c>
      <c r="BI234" s="109">
        <f t="shared" si="368"/>
        <v>0.94830680677221191</v>
      </c>
      <c r="BJ234" s="19">
        <f t="shared" si="403"/>
        <v>0.90536814452588366</v>
      </c>
      <c r="BK234" s="109"/>
      <c r="BL234" s="109">
        <f t="shared" si="369"/>
        <v>1.0062110195209</v>
      </c>
      <c r="BM234" s="109">
        <f t="shared" si="370"/>
        <v>1.1967904913825786</v>
      </c>
      <c r="BN234" s="19">
        <f t="shared" si="404"/>
        <v>1.0791844996391273</v>
      </c>
      <c r="BO234" s="109"/>
      <c r="BP234" s="109">
        <f t="shared" si="373"/>
        <v>0.9957672151928022</v>
      </c>
      <c r="BQ234" s="109">
        <f t="shared" si="371"/>
        <v>0.71274280117726752</v>
      </c>
      <c r="BR234" s="19">
        <f t="shared" si="405"/>
        <v>0.83035862642823277</v>
      </c>
      <c r="BU234" s="90"/>
      <c r="CD234" s="89"/>
      <c r="CF234" s="112">
        <f t="shared" si="372"/>
        <v>1.176347350003667</v>
      </c>
      <c r="CG234" s="112">
        <f t="shared" si="352"/>
        <v>0.88555529565131086</v>
      </c>
      <c r="CH234" s="112">
        <f t="shared" si="353"/>
        <v>1.0250415095972025</v>
      </c>
      <c r="CI234" s="112">
        <f t="shared" si="377"/>
        <v>0.92118225128223319</v>
      </c>
      <c r="CJ234" s="112">
        <f t="shared" si="378"/>
        <v>0.9378439369931777</v>
      </c>
      <c r="CK234" s="112">
        <f t="shared" si="379"/>
        <v>1.041725194838703</v>
      </c>
      <c r="CL234" s="112">
        <f t="shared" si="380"/>
        <v>1.0417206253211331</v>
      </c>
      <c r="CM234" s="112"/>
      <c r="CN234" s="112">
        <f t="shared" si="381"/>
        <v>0.94425004546849001</v>
      </c>
    </row>
    <row r="235" spans="1:92" x14ac:dyDescent="0.2">
      <c r="A235" s="86" t="str">
        <f t="shared" si="354"/>
        <v>Electricity</v>
      </c>
      <c r="B235" s="86">
        <f t="shared" si="355"/>
        <v>2003</v>
      </c>
      <c r="D235" s="108">
        <f>Manufacturing!X312</f>
        <v>2801.3828553079998</v>
      </c>
      <c r="E235" s="108">
        <f>NonManufacturing!H230</f>
        <v>497.37277389253472</v>
      </c>
      <c r="F235" s="108">
        <f t="shared" si="418"/>
        <v>3298.7556292005347</v>
      </c>
      <c r="G235" s="108"/>
      <c r="H235" s="126">
        <f t="shared" si="415"/>
        <v>1711400.05113</v>
      </c>
      <c r="I235" s="126">
        <f t="shared" si="415"/>
        <v>1171316.9745078515</v>
      </c>
      <c r="J235" s="126">
        <f t="shared" si="400"/>
        <v>2882717.0256378516</v>
      </c>
      <c r="L235" s="79">
        <f t="shared" si="412"/>
        <v>1.6368953906822126</v>
      </c>
      <c r="M235" s="79">
        <f t="shared" si="413"/>
        <v>0.42462696666844962</v>
      </c>
      <c r="N235" s="79">
        <f t="shared" si="414"/>
        <v>1.14432169368779</v>
      </c>
      <c r="P235" s="261">
        <f>Manufacturing!BZ312</f>
        <v>0.90047605558605959</v>
      </c>
      <c r="Q235" s="261">
        <f>NonManufacturing!CR230</f>
        <v>1.0934970590712449</v>
      </c>
      <c r="R235" s="110"/>
      <c r="S235" s="261">
        <f>Manufacturing!CD312</f>
        <v>0.76897056049133139</v>
      </c>
      <c r="T235" s="261">
        <f>NonManufacturing!CV230</f>
        <v>0.90979623693419176</v>
      </c>
      <c r="V235" s="112">
        <f t="shared" si="401"/>
        <v>1.5944396869122839</v>
      </c>
      <c r="W235" s="113">
        <f t="shared" si="402"/>
        <v>0.79809690930268617</v>
      </c>
      <c r="X235" s="112">
        <f t="shared" si="406"/>
        <v>1.0944072707056078</v>
      </c>
      <c r="Y235" s="112">
        <f t="shared" si="407"/>
        <v>0.78772618982325837</v>
      </c>
      <c r="Z235" s="112">
        <f t="shared" si="408"/>
        <v>0.92577264227807898</v>
      </c>
      <c r="AA235" s="112">
        <f t="shared" si="409"/>
        <v>1.272526083324871</v>
      </c>
      <c r="AB235" s="112">
        <f t="shared" si="376"/>
        <v>1.2725173861942363</v>
      </c>
      <c r="AC235" s="112"/>
      <c r="AD235" s="112">
        <f t="shared" si="410"/>
        <v>0.86209326946779974</v>
      </c>
      <c r="AG235" s="89"/>
      <c r="AI235" s="109">
        <f t="shared" si="345"/>
        <v>0.84922412272985648</v>
      </c>
      <c r="AJ235" s="109">
        <f t="shared" si="346"/>
        <v>0.15077587727014347</v>
      </c>
      <c r="AL235" s="109">
        <f t="shared" si="356"/>
        <v>0.85177658779164722</v>
      </c>
      <c r="AM235" s="109">
        <f t="shared" si="357"/>
        <v>0.14820617525832031</v>
      </c>
      <c r="AN235" s="109">
        <f t="shared" si="358"/>
        <v>0.99998276304996758</v>
      </c>
      <c r="AO235" s="109"/>
      <c r="AP235" s="109">
        <f t="shared" si="359"/>
        <v>0.85179127007520761</v>
      </c>
      <c r="AQ235" s="109">
        <f t="shared" si="360"/>
        <v>0.14820872992479239</v>
      </c>
      <c r="AT235" s="109">
        <f t="shared" si="391"/>
        <v>2.0596918578212681E-2</v>
      </c>
      <c r="AU235" s="109">
        <f t="shared" si="392"/>
        <v>3.2000489135843656E-2</v>
      </c>
      <c r="AW235" s="19">
        <f t="shared" si="416"/>
        <v>0.59367604794692708</v>
      </c>
      <c r="AX235" s="19">
        <f t="shared" si="417"/>
        <v>0.40632395205307298</v>
      </c>
      <c r="AY235" s="109"/>
      <c r="AZ235" s="109">
        <f t="shared" si="363"/>
        <v>2.1855340227773985E-2</v>
      </c>
      <c r="BA235" s="109">
        <f t="shared" si="364"/>
        <v>-3.1097625476168161E-2</v>
      </c>
      <c r="BB235" s="109"/>
      <c r="BC235" s="109"/>
      <c r="BD235" s="109">
        <f t="shared" si="393"/>
        <v>-6.4864141227255478E-2</v>
      </c>
      <c r="BE235" s="109">
        <f t="shared" si="394"/>
        <v>1.7162122403706265E-2</v>
      </c>
      <c r="BH235" s="109">
        <f t="shared" si="367"/>
        <v>1.0225372384433522</v>
      </c>
      <c r="BI235" s="109">
        <f t="shared" si="368"/>
        <v>0.96967902339389123</v>
      </c>
      <c r="BJ235" s="19">
        <f t="shared" si="403"/>
        <v>0.92577264227807898</v>
      </c>
      <c r="BK235" s="109"/>
      <c r="BL235" s="109">
        <f t="shared" si="369"/>
        <v>1.0141058095919382</v>
      </c>
      <c r="BM235" s="109">
        <f t="shared" si="370"/>
        <v>1.2136721901754635</v>
      </c>
      <c r="BN235" s="19">
        <f t="shared" si="404"/>
        <v>1.0944072707056078</v>
      </c>
      <c r="BO235" s="109"/>
      <c r="BP235" s="109">
        <f t="shared" si="373"/>
        <v>0.94865780248667164</v>
      </c>
      <c r="BQ235" s="109">
        <f t="shared" si="371"/>
        <v>0.67614901950302131</v>
      </c>
      <c r="BR235" s="19">
        <f t="shared" si="405"/>
        <v>0.78772618982325837</v>
      </c>
      <c r="BU235" s="90"/>
      <c r="CD235" s="89"/>
      <c r="CF235" s="112">
        <f t="shared" si="372"/>
        <v>1.2146955170777871</v>
      </c>
      <c r="CG235" s="112">
        <f t="shared" si="352"/>
        <v>0.8711381935532112</v>
      </c>
      <c r="CH235" s="112">
        <f t="shared" si="353"/>
        <v>1.0395005499554135</v>
      </c>
      <c r="CI235" s="112">
        <f t="shared" si="377"/>
        <v>0.87388673019112828</v>
      </c>
      <c r="CJ235" s="112">
        <f t="shared" si="378"/>
        <v>0.95898034942384525</v>
      </c>
      <c r="CK235" s="112">
        <f t="shared" si="379"/>
        <v>1.0581738013996218</v>
      </c>
      <c r="CL235" s="112">
        <f t="shared" si="380"/>
        <v>1.0581676584643271</v>
      </c>
      <c r="CM235" s="112"/>
      <c r="CN235" s="112">
        <f t="shared" si="381"/>
        <v>0.90840573663241597</v>
      </c>
    </row>
    <row r="236" spans="1:92" x14ac:dyDescent="0.2">
      <c r="A236" s="86" t="str">
        <f t="shared" si="354"/>
        <v>Electricity</v>
      </c>
      <c r="B236" s="86">
        <f t="shared" si="355"/>
        <v>2004</v>
      </c>
      <c r="C236" s="246"/>
      <c r="D236" s="108">
        <f>Manufacturing!X313</f>
        <v>2989.3559404280004</v>
      </c>
      <c r="E236" s="108">
        <f>NonManufacturing!H231</f>
        <v>524.08186164116194</v>
      </c>
      <c r="F236" s="108">
        <f t="shared" si="418"/>
        <v>3513.4378020691624</v>
      </c>
      <c r="G236" s="246"/>
      <c r="H236" s="126">
        <f t="shared" si="415"/>
        <v>1832207.2544600002</v>
      </c>
      <c r="I236" s="126">
        <f t="shared" si="415"/>
        <v>1214419.5495456469</v>
      </c>
      <c r="J236" s="126">
        <f t="shared" si="400"/>
        <v>3046626.8040056471</v>
      </c>
      <c r="L236" s="79">
        <f t="shared" si="412"/>
        <v>1.6315599303251545</v>
      </c>
      <c r="M236" s="79">
        <f t="shared" si="413"/>
        <v>0.43154926305100877</v>
      </c>
      <c r="N236" s="79">
        <f t="shared" si="414"/>
        <v>1.1532222448282017</v>
      </c>
      <c r="P236" s="261">
        <f>Manufacturing!BZ313</f>
        <v>0.92775389867807057</v>
      </c>
      <c r="Q236" s="261">
        <f>NonManufacturing!CR231</f>
        <v>1.125849797935452</v>
      </c>
      <c r="R236" s="110"/>
      <c r="S236" s="261">
        <f>Manufacturing!CD313</f>
        <v>0.74392853631739597</v>
      </c>
      <c r="T236" s="261">
        <f>NonManufacturing!CV231</f>
        <v>0.89805742792418941</v>
      </c>
      <c r="V236" s="112">
        <f t="shared" si="401"/>
        <v>1.6850986913786632</v>
      </c>
      <c r="W236" s="113">
        <f t="shared" si="402"/>
        <v>0.80430451892455801</v>
      </c>
      <c r="X236" s="112">
        <f t="shared" si="406"/>
        <v>1.1033057930997139</v>
      </c>
      <c r="Y236" s="112">
        <f t="shared" si="407"/>
        <v>0.76437643723868953</v>
      </c>
      <c r="Z236" s="112">
        <f t="shared" si="408"/>
        <v>0.95371871121229845</v>
      </c>
      <c r="AA236" s="112">
        <f t="shared" si="409"/>
        <v>1.3553418046293866</v>
      </c>
      <c r="AB236" s="112">
        <f t="shared" si="376"/>
        <v>1.3553324923097181</v>
      </c>
      <c r="AC236" s="112"/>
      <c r="AD236" s="112">
        <f t="shared" si="410"/>
        <v>0.84334095131436604</v>
      </c>
      <c r="AG236" s="89"/>
      <c r="AI236" s="109">
        <f t="shared" si="345"/>
        <v>0.85083502507643216</v>
      </c>
      <c r="AJ236" s="109">
        <f t="shared" si="346"/>
        <v>0.14916497492356784</v>
      </c>
      <c r="AL236" s="109">
        <f t="shared" si="356"/>
        <v>0.850029319499504</v>
      </c>
      <c r="AM236" s="109">
        <f t="shared" si="357"/>
        <v>0.149968984131264</v>
      </c>
      <c r="AN236" s="109">
        <f t="shared" si="358"/>
        <v>0.99999830363076803</v>
      </c>
      <c r="AO236" s="109"/>
      <c r="AP236" s="109">
        <f t="shared" si="359"/>
        <v>0.85003076146553402</v>
      </c>
      <c r="AQ236" s="109">
        <f t="shared" si="360"/>
        <v>0.149969238534466</v>
      </c>
      <c r="AT236" s="109">
        <f t="shared" si="391"/>
        <v>2.98429280952704E-2</v>
      </c>
      <c r="AU236" s="109">
        <f t="shared" si="392"/>
        <v>2.9157254779002682E-2</v>
      </c>
      <c r="AW236" s="19">
        <f t="shared" si="416"/>
        <v>0.60138880549828055</v>
      </c>
      <c r="AX236" s="19">
        <f t="shared" si="417"/>
        <v>0.39861119450171945</v>
      </c>
      <c r="AY236" s="109"/>
      <c r="AZ236" s="109">
        <f>LN(AW236/AW235)</f>
        <v>1.2907859545624458E-2</v>
      </c>
      <c r="BA236" s="109">
        <f>LN(AX236/AX235)</f>
        <v>-1.9164260965830973E-2</v>
      </c>
      <c r="BB236" s="109"/>
      <c r="BC236" s="109"/>
      <c r="BD236" s="109">
        <f t="shared" si="393"/>
        <v>-3.3107709043872828E-2</v>
      </c>
      <c r="BE236" s="109">
        <f t="shared" si="394"/>
        <v>-1.2986641805922376E-2</v>
      </c>
      <c r="BH236" s="109">
        <f t="shared" si="367"/>
        <v>1.0301867517552168</v>
      </c>
      <c r="BI236" s="109">
        <f t="shared" si="368"/>
        <v>0.99895048335532366</v>
      </c>
      <c r="BJ236" s="19">
        <f t="shared" si="403"/>
        <v>0.95371871121229845</v>
      </c>
      <c r="BK236" s="109"/>
      <c r="BL236" s="109">
        <f>EXP(SUMPRODUCT($AP236:$AQ236,AZ236:BA236))</f>
        <v>1.0081309057718237</v>
      </c>
      <c r="BM236" s="109">
        <f>IF(ISERR(BL236),BM235,BL236*BM235)</f>
        <v>1.2235404443916631</v>
      </c>
      <c r="BN236" s="19">
        <f t="shared" si="404"/>
        <v>1.1033057930997139</v>
      </c>
      <c r="BO236" s="109"/>
      <c r="BP236" s="109">
        <f t="shared" si="373"/>
        <v>0.97035803444619773</v>
      </c>
      <c r="BQ236" s="109">
        <f t="shared" si="371"/>
        <v>0.65610663355767562</v>
      </c>
      <c r="BR236" s="19">
        <f t="shared" si="405"/>
        <v>0.76437643723868953</v>
      </c>
      <c r="BU236" s="90"/>
      <c r="CD236" s="89"/>
      <c r="CF236" s="112">
        <f t="shared" si="372"/>
        <v>1.2837624671869536</v>
      </c>
      <c r="CG236" s="112">
        <f t="shared" si="352"/>
        <v>0.87791391936952312</v>
      </c>
      <c r="CH236" s="112">
        <f t="shared" si="353"/>
        <v>1.0479526309768599</v>
      </c>
      <c r="CI236" s="112">
        <f t="shared" si="377"/>
        <v>0.84798300983687813</v>
      </c>
      <c r="CJ236" s="112">
        <f t="shared" si="378"/>
        <v>0.98792885117003393</v>
      </c>
      <c r="CK236" s="112">
        <f t="shared" si="379"/>
        <v>1.1270395227210122</v>
      </c>
      <c r="CL236" s="112">
        <f t="shared" si="380"/>
        <v>1.1270329391075875</v>
      </c>
      <c r="CM236" s="112"/>
      <c r="CN236" s="112">
        <f t="shared" si="381"/>
        <v>0.88864602618223287</v>
      </c>
    </row>
    <row r="237" spans="1:92" x14ac:dyDescent="0.2">
      <c r="A237" s="86" t="str">
        <f t="shared" si="354"/>
        <v>Electricity</v>
      </c>
      <c r="B237" s="86">
        <f t="shared" si="355"/>
        <v>2005</v>
      </c>
      <c r="D237" s="108">
        <f>Manufacturing!X314</f>
        <v>3075.6515074359995</v>
      </c>
      <c r="E237" s="108">
        <f>NonManufacturing!H232</f>
        <v>555.8866229653155</v>
      </c>
      <c r="F237" s="108">
        <f t="shared" si="418"/>
        <v>3631.5381304013149</v>
      </c>
      <c r="G237" s="108"/>
      <c r="H237" s="126">
        <f t="shared" si="415"/>
        <v>1887937.7429</v>
      </c>
      <c r="I237" s="126">
        <f t="shared" si="415"/>
        <v>1229465.1174454477</v>
      </c>
      <c r="J237" s="126">
        <f t="shared" si="400"/>
        <v>3117402.8603454474</v>
      </c>
      <c r="L237" s="79">
        <f t="shared" si="412"/>
        <v>1.6291064252529806</v>
      </c>
      <c r="M237" s="79">
        <f t="shared" si="413"/>
        <v>0.45213696190122332</v>
      </c>
      <c r="N237" s="79">
        <f t="shared" si="414"/>
        <v>1.1649242311912471</v>
      </c>
      <c r="P237" s="261">
        <f>Manufacturing!BZ314</f>
        <v>0.92896563645675079</v>
      </c>
      <c r="Q237" s="261">
        <f>NonManufacturing!CR232</f>
        <v>1.1640166066230184</v>
      </c>
      <c r="R237" s="110"/>
      <c r="S237" s="261">
        <f>Manufacturing!CD314</f>
        <v>0.74184134575474781</v>
      </c>
      <c r="T237" s="261">
        <f>NonManufacturing!CV232</f>
        <v>0.91004950903105541</v>
      </c>
      <c r="V237" s="112">
        <f t="shared" si="401"/>
        <v>1.7242451466525199</v>
      </c>
      <c r="W237" s="113">
        <f t="shared" si="402"/>
        <v>0.81246596443464969</v>
      </c>
      <c r="X237" s="112">
        <f t="shared" si="406"/>
        <v>1.1080948490670228</v>
      </c>
      <c r="Y237" s="112">
        <f t="shared" si="407"/>
        <v>0.76408562873108943</v>
      </c>
      <c r="Z237" s="112">
        <f t="shared" si="408"/>
        <v>0.95959816137924425</v>
      </c>
      <c r="AA237" s="112">
        <f t="shared" si="409"/>
        <v>1.4009008114118202</v>
      </c>
      <c r="AB237" s="112">
        <f t="shared" si="376"/>
        <v>1.4008904959968034</v>
      </c>
      <c r="AC237" s="112"/>
      <c r="AD237" s="112">
        <f t="shared" si="410"/>
        <v>0.84667934944305778</v>
      </c>
      <c r="AG237" s="89"/>
      <c r="AI237" s="109">
        <f t="shared" si="345"/>
        <v>0.84692805004256277</v>
      </c>
      <c r="AJ237" s="109">
        <f t="shared" si="346"/>
        <v>0.15307194995743731</v>
      </c>
      <c r="AL237" s="109">
        <f t="shared" si="356"/>
        <v>0.84888003907052834</v>
      </c>
      <c r="AM237" s="109">
        <f t="shared" si="357"/>
        <v>0.15111004457749674</v>
      </c>
      <c r="AN237" s="109">
        <f t="shared" si="358"/>
        <v>0.99999008364802511</v>
      </c>
      <c r="AO237" s="109"/>
      <c r="AP237" s="109">
        <f t="shared" si="359"/>
        <v>0.8488884569472549</v>
      </c>
      <c r="AQ237" s="109">
        <f t="shared" si="360"/>
        <v>0.15111154305274513</v>
      </c>
      <c r="AT237" s="109">
        <f t="shared" si="391"/>
        <v>1.3052460835182912E-3</v>
      </c>
      <c r="AU237" s="109">
        <f t="shared" si="392"/>
        <v>3.3338489619549182E-2</v>
      </c>
      <c r="AW237" s="19">
        <f t="shared" si="416"/>
        <v>0.60561237269500445</v>
      </c>
      <c r="AX237" s="19">
        <f t="shared" si="417"/>
        <v>0.39438762730499566</v>
      </c>
      <c r="AY237" s="109"/>
      <c r="AZ237" s="109">
        <f t="shared" si="363"/>
        <v>6.9984760773080818E-3</v>
      </c>
      <c r="BA237" s="109">
        <f t="shared" si="364"/>
        <v>-1.0652240628691132E-2</v>
      </c>
      <c r="BB237" s="109"/>
      <c r="BC237" s="109"/>
      <c r="BD237" s="109">
        <f t="shared" si="393"/>
        <v>-2.8095763156966731E-3</v>
      </c>
      <c r="BE237" s="109">
        <f t="shared" si="394"/>
        <v>1.3264986384368476E-2</v>
      </c>
      <c r="BH237" s="109">
        <f t="shared" si="367"/>
        <v>1.0061647633603332</v>
      </c>
      <c r="BI237" s="109">
        <f t="shared" si="368"/>
        <v>1.0051087766938998</v>
      </c>
      <c r="BJ237" s="19">
        <f t="shared" si="403"/>
        <v>0.95959816137924425</v>
      </c>
      <c r="BK237" s="109"/>
      <c r="BL237" s="109">
        <f t="shared" si="369"/>
        <v>1.0043406424558454</v>
      </c>
      <c r="BM237" s="109">
        <f t="shared" si="370"/>
        <v>1.2288513959910334</v>
      </c>
      <c r="BN237" s="19">
        <f t="shared" si="404"/>
        <v>1.1080948490670228</v>
      </c>
      <c r="BO237" s="109"/>
      <c r="BP237" s="109">
        <f t="shared" si="373"/>
        <v>0.99961954804801345</v>
      </c>
      <c r="BQ237" s="109">
        <f t="shared" si="371"/>
        <v>0.65585701650822725</v>
      </c>
      <c r="BR237" s="19">
        <f t="shared" si="405"/>
        <v>0.76408562873108943</v>
      </c>
      <c r="BU237" s="90"/>
      <c r="CD237" s="89"/>
      <c r="CF237" s="112">
        <f t="shared" si="372"/>
        <v>1.3135854978860484</v>
      </c>
      <c r="CG237" s="112">
        <f t="shared" si="352"/>
        <v>0.88682229480059227</v>
      </c>
      <c r="CH237" s="112">
        <f t="shared" si="353"/>
        <v>1.052501418658593</v>
      </c>
      <c r="CI237" s="112">
        <f t="shared" si="377"/>
        <v>0.84766039304553409</v>
      </c>
      <c r="CJ237" s="112">
        <f t="shared" si="378"/>
        <v>0.99401919875434308</v>
      </c>
      <c r="CK237" s="112">
        <f t="shared" si="379"/>
        <v>1.1649242843983501</v>
      </c>
      <c r="CL237" s="112">
        <f t="shared" si="380"/>
        <v>1.1649169056520838</v>
      </c>
      <c r="CM237" s="112"/>
      <c r="CN237" s="112">
        <f t="shared" si="381"/>
        <v>0.89216376622112525</v>
      </c>
    </row>
    <row r="238" spans="1:92" x14ac:dyDescent="0.2">
      <c r="A238" s="86" t="str">
        <f t="shared" si="354"/>
        <v>Electricity</v>
      </c>
      <c r="B238" s="86">
        <f t="shared" si="355"/>
        <v>2006</v>
      </c>
      <c r="D238" s="108">
        <f>Manufacturing!X315</f>
        <v>3040.2609844079998</v>
      </c>
      <c r="E238" s="108">
        <f>NonManufacturing!H233</f>
        <v>576.12858284015726</v>
      </c>
      <c r="F238" s="108">
        <f t="shared" si="418"/>
        <v>3616.3895672481572</v>
      </c>
      <c r="G238" s="108"/>
      <c r="H238" s="126">
        <f t="shared" si="415"/>
        <v>1995024.30039</v>
      </c>
      <c r="I238" s="126">
        <f t="shared" si="415"/>
        <v>1257091.8737540555</v>
      </c>
      <c r="J238" s="126">
        <f t="shared" si="400"/>
        <v>3252116.1741440557</v>
      </c>
      <c r="L238" s="79">
        <f t="shared" si="412"/>
        <v>1.523921780708972</v>
      </c>
      <c r="M238" s="79">
        <f t="shared" si="413"/>
        <v>0.45830268643743882</v>
      </c>
      <c r="N238" s="79">
        <f t="shared" si="414"/>
        <v>1.1120111870542191</v>
      </c>
      <c r="P238" s="261">
        <f>Manufacturing!BZ315</f>
        <v>0.91088510149751456</v>
      </c>
      <c r="Q238" s="261">
        <f>NonManufacturing!CR233</f>
        <v>1.1912032302232241</v>
      </c>
      <c r="R238" s="110"/>
      <c r="S238" s="261">
        <f>Manufacturing!CD315</f>
        <v>0.70771846235620528</v>
      </c>
      <c r="T238" s="261">
        <f>NonManufacturing!CV233</f>
        <v>0.90140658159562248</v>
      </c>
      <c r="V238" s="112">
        <f t="shared" si="401"/>
        <v>1.7987554964252113</v>
      </c>
      <c r="W238" s="113">
        <f t="shared" si="402"/>
        <v>0.7755622360333595</v>
      </c>
      <c r="X238" s="112">
        <f t="shared" si="406"/>
        <v>1.1166820275464864</v>
      </c>
      <c r="Y238" s="112">
        <f t="shared" si="407"/>
        <v>0.73322646690845794</v>
      </c>
      <c r="Z238" s="112">
        <f t="shared" si="408"/>
        <v>0.9472233134088589</v>
      </c>
      <c r="AA238" s="112">
        <f t="shared" si="409"/>
        <v>1.3950577049103177</v>
      </c>
      <c r="AB238" s="112">
        <f t="shared" si="376"/>
        <v>1.3950468348848324</v>
      </c>
      <c r="AC238" s="112"/>
      <c r="AD238" s="112">
        <f t="shared" si="410"/>
        <v>0.81878081771808353</v>
      </c>
      <c r="AG238" s="89"/>
      <c r="AI238" s="109">
        <f t="shared" si="345"/>
        <v>0.84068956838669495</v>
      </c>
      <c r="AJ238" s="109">
        <f t="shared" si="346"/>
        <v>0.15931043161330502</v>
      </c>
      <c r="AL238" s="109">
        <f t="shared" si="356"/>
        <v>0.84380496565090202</v>
      </c>
      <c r="AM238" s="109">
        <f t="shared" si="357"/>
        <v>0.15617042414610538</v>
      </c>
      <c r="AN238" s="109">
        <f t="shared" si="358"/>
        <v>0.9999753897970074</v>
      </c>
      <c r="AO238" s="109"/>
      <c r="AP238" s="109">
        <f t="shared" si="359"/>
        <v>0.84382573237346614</v>
      </c>
      <c r="AQ238" s="109">
        <f t="shared" si="360"/>
        <v>0.15617426762653389</v>
      </c>
      <c r="AT238" s="109">
        <f t="shared" si="391"/>
        <v>-1.9654982496869332E-2</v>
      </c>
      <c r="AU238" s="109">
        <f t="shared" si="392"/>
        <v>2.3087298057017858E-2</v>
      </c>
      <c r="AW238" s="19">
        <f t="shared" si="416"/>
        <v>0.61345419215077168</v>
      </c>
      <c r="AX238" s="19">
        <f t="shared" si="417"/>
        <v>0.38654580784922826</v>
      </c>
      <c r="AY238" s="109"/>
      <c r="AZ238" s="109">
        <f t="shared" si="363"/>
        <v>1.2865462553922765E-2</v>
      </c>
      <c r="BA238" s="109">
        <f t="shared" si="364"/>
        <v>-2.0083870639636153E-2</v>
      </c>
      <c r="BB238" s="109"/>
      <c r="BC238" s="109"/>
      <c r="BD238" s="109">
        <f t="shared" si="393"/>
        <v>-4.7089037997221243E-2</v>
      </c>
      <c r="BE238" s="109">
        <f t="shared" si="394"/>
        <v>-9.5425918036135243E-3</v>
      </c>
      <c r="BH238" s="109">
        <f t="shared" si="367"/>
        <v>0.98710413538871444</v>
      </c>
      <c r="BI238" s="109">
        <f t="shared" si="368"/>
        <v>0.99214702999004034</v>
      </c>
      <c r="BJ238" s="19">
        <f t="shared" si="403"/>
        <v>0.9472233134088589</v>
      </c>
      <c r="BK238" s="109"/>
      <c r="BL238" s="109">
        <f t="shared" si="369"/>
        <v>1.0077494976957015</v>
      </c>
      <c r="BM238" s="109">
        <f t="shared" si="370"/>
        <v>1.2383743770526257</v>
      </c>
      <c r="BN238" s="19">
        <f t="shared" si="404"/>
        <v>1.1166820275464864</v>
      </c>
      <c r="BO238" s="109"/>
      <c r="BP238" s="109">
        <f t="shared" si="373"/>
        <v>0.95961295349334197</v>
      </c>
      <c r="BQ238" s="109">
        <f t="shared" si="371"/>
        <v>0.62936888868079155</v>
      </c>
      <c r="BR238" s="19">
        <f t="shared" si="405"/>
        <v>0.73322646690845794</v>
      </c>
      <c r="BU238" s="90"/>
      <c r="CD238" s="89"/>
      <c r="CF238" s="112">
        <f t="shared" si="372"/>
        <v>1.3703498826336824</v>
      </c>
      <c r="CG238" s="112">
        <f t="shared" si="352"/>
        <v>0.84654116237149046</v>
      </c>
      <c r="CH238" s="112">
        <f t="shared" si="353"/>
        <v>1.0606577759772104</v>
      </c>
      <c r="CI238" s="112">
        <f t="shared" si="377"/>
        <v>0.81342589332975213</v>
      </c>
      <c r="CJ238" s="112">
        <f t="shared" si="378"/>
        <v>0.98120046174618847</v>
      </c>
      <c r="CK238" s="112">
        <f t="shared" si="379"/>
        <v>1.1600654274368309</v>
      </c>
      <c r="CL238" s="112">
        <f t="shared" si="380"/>
        <v>1.1600575825003532</v>
      </c>
      <c r="CM238" s="112"/>
      <c r="CN238" s="112">
        <f t="shared" si="381"/>
        <v>0.86276649894141055</v>
      </c>
    </row>
    <row r="239" spans="1:92" x14ac:dyDescent="0.2">
      <c r="A239" s="86" t="str">
        <f t="shared" si="354"/>
        <v>Electricity</v>
      </c>
      <c r="B239" s="86">
        <f t="shared" si="355"/>
        <v>2007</v>
      </c>
      <c r="D239" s="108">
        <f>Manufacturing!X316</f>
        <v>3029.8869553599993</v>
      </c>
      <c r="E239" s="108">
        <f>NonManufacturing!H234</f>
        <v>580.36779384771876</v>
      </c>
      <c r="F239" s="108">
        <f t="shared" si="418"/>
        <v>3610.2547492077183</v>
      </c>
      <c r="G239" s="108"/>
      <c r="H239" s="126">
        <f t="shared" si="415"/>
        <v>2060948.9203599999</v>
      </c>
      <c r="I239" s="126">
        <f t="shared" si="415"/>
        <v>1238681.0414093982</v>
      </c>
      <c r="J239" s="126">
        <f t="shared" si="400"/>
        <v>3299629.9617693983</v>
      </c>
      <c r="L239" s="79">
        <f t="shared" si="412"/>
        <v>1.4701417028961341</v>
      </c>
      <c r="M239" s="79">
        <f t="shared" si="413"/>
        <v>0.46853691502968647</v>
      </c>
      <c r="N239" s="79">
        <f t="shared" si="414"/>
        <v>1.0941392795668972</v>
      </c>
      <c r="P239" s="261">
        <f>Manufacturing!BZ316</f>
        <v>0.88763218517259379</v>
      </c>
      <c r="Q239" s="261">
        <f>NonManufacturing!CR234</f>
        <v>1.2320094124782921</v>
      </c>
      <c r="R239" s="110"/>
      <c r="S239" s="261">
        <f>Manufacturing!CD316</f>
        <v>0.7006286738279317</v>
      </c>
      <c r="T239" s="261">
        <f>NonManufacturing!CV234</f>
        <v>0.89101285966962129</v>
      </c>
      <c r="V239" s="112">
        <f t="shared" si="401"/>
        <v>1.8250355190537262</v>
      </c>
      <c r="W239" s="113">
        <f t="shared" si="402"/>
        <v>0.76309763433293343</v>
      </c>
      <c r="X239" s="112">
        <f t="shared" si="406"/>
        <v>1.1284036171458964</v>
      </c>
      <c r="Y239" s="112">
        <f t="shared" si="407"/>
        <v>0.72570352439442065</v>
      </c>
      <c r="Z239" s="112">
        <f t="shared" si="408"/>
        <v>0.93188011400985282</v>
      </c>
      <c r="AA239" s="112">
        <f t="shared" si="409"/>
        <v>1.3926919560449282</v>
      </c>
      <c r="AB239" s="112">
        <f t="shared" si="376"/>
        <v>1.3926802871634758</v>
      </c>
      <c r="AC239" s="112"/>
      <c r="AD239" s="112">
        <f t="shared" si="410"/>
        <v>0.8188864819021896</v>
      </c>
      <c r="AG239" s="89"/>
      <c r="AI239" s="109">
        <f>D239/F239</f>
        <v>0.83924464223055661</v>
      </c>
      <c r="AJ239" s="109">
        <f>E239/F239</f>
        <v>0.16075535776944336</v>
      </c>
      <c r="AL239" s="109">
        <f>(AI239-AI238)/LN(AI239/AI238)</f>
        <v>0.839966898176287</v>
      </c>
      <c r="AM239" s="109">
        <f>(AJ239-AJ238)/LN(AJ239/AJ238)</f>
        <v>0.16003180750710752</v>
      </c>
      <c r="AN239" s="109">
        <f>AL239+AM239</f>
        <v>0.99999870568339455</v>
      </c>
      <c r="AO239" s="109"/>
      <c r="AP239" s="109">
        <f>AL239/AN239</f>
        <v>0.83996798536079853</v>
      </c>
      <c r="AQ239" s="109">
        <f>AM239/AN239</f>
        <v>0.16003201463920147</v>
      </c>
      <c r="AT239" s="109">
        <f t="shared" ref="AT239:AU242" si="419">LN(P239/P238)</f>
        <v>-2.5859314513826146E-2</v>
      </c>
      <c r="AU239" s="109">
        <f t="shared" si="419"/>
        <v>3.3682590958000594E-2</v>
      </c>
      <c r="AW239" s="19">
        <f t="shared" ref="AW239:AW246" si="420">H239/J239</f>
        <v>0.62460001401333909</v>
      </c>
      <c r="AX239" s="19">
        <f t="shared" ref="AX239:AX246" si="421">I239/J239</f>
        <v>0.3753999859866608</v>
      </c>
      <c r="AY239" s="109"/>
      <c r="AZ239" s="109">
        <f t="shared" ref="AZ239:BA242" si="422">LN(AW239/AW238)</f>
        <v>1.8005872342299174E-2</v>
      </c>
      <c r="BA239" s="109">
        <f t="shared" si="422"/>
        <v>-2.9258293842906916E-2</v>
      </c>
      <c r="BB239" s="109"/>
      <c r="BC239" s="109"/>
      <c r="BD239" s="109">
        <f>LN(S239/S238)</f>
        <v>-1.0068325113455014E-2</v>
      </c>
      <c r="BE239" s="109">
        <f>LN(T239/T238)</f>
        <v>-1.1597551539026177E-2</v>
      </c>
      <c r="BH239" s="109">
        <f t="shared" ref="BH239:BH246" si="423">EXP(SUMPRODUCT($AP239:$AQ239,AT239:AU239))</f>
        <v>0.98380191958769558</v>
      </c>
      <c r="BI239" s="109">
        <f t="shared" ref="BI239:BI246" si="424">IF(ISERR(BH239),BI238,BH239*BI238)</f>
        <v>0.97607615261743264</v>
      </c>
      <c r="BJ239" s="19">
        <f t="shared" si="403"/>
        <v>0.93188011400985282</v>
      </c>
      <c r="BK239" s="109"/>
      <c r="BL239" s="109">
        <f t="shared" ref="BL239:BL246" si="425">EXP(SUMPRODUCT($AP239:$AQ239,AZ239:BA239))</f>
        <v>1.010496801515794</v>
      </c>
      <c r="BM239" s="109">
        <f t="shared" ref="BM239:BM246" si="426">IF(ISERR(BL239),BM238,BL239*BM238)</f>
        <v>1.2513733470907922</v>
      </c>
      <c r="BN239" s="19">
        <f t="shared" si="404"/>
        <v>1.1284036171458964</v>
      </c>
      <c r="BO239" s="109"/>
      <c r="BP239" s="109">
        <f t="shared" ref="BP239:BP246" si="427">EXP(SUMPRODUCT($AP239:$AQ239,BD239:BE239))</f>
        <v>0.98973994686013345</v>
      </c>
      <c r="BQ239" s="109">
        <f t="shared" ref="BQ239:BQ246" si="428">IF(ISERR(BP239),BQ238,BP239*BQ238)</f>
        <v>0.6229115304383479</v>
      </c>
      <c r="BR239" s="19">
        <f t="shared" si="405"/>
        <v>0.72570352439442065</v>
      </c>
      <c r="BU239" s="90"/>
      <c r="CD239" s="89"/>
      <c r="CF239" s="112">
        <f t="shared" si="372"/>
        <v>1.3903708504618095</v>
      </c>
      <c r="CG239" s="112">
        <f t="shared" si="352"/>
        <v>0.83293580883346385</v>
      </c>
      <c r="CH239" s="112">
        <f t="shared" si="353"/>
        <v>1.0717912901278268</v>
      </c>
      <c r="CI239" s="112">
        <f t="shared" si="377"/>
        <v>0.80508010043884559</v>
      </c>
      <c r="CJ239" s="112">
        <f t="shared" si="378"/>
        <v>0.96530689776623346</v>
      </c>
      <c r="CK239" s="112">
        <f t="shared" si="379"/>
        <v>1.1580981801616275</v>
      </c>
      <c r="CL239" s="112">
        <f t="shared" si="380"/>
        <v>1.1580896689078786</v>
      </c>
      <c r="CM239" s="112"/>
      <c r="CN239" s="112">
        <f t="shared" si="381"/>
        <v>0.86287783950559072</v>
      </c>
    </row>
    <row r="240" spans="1:92" x14ac:dyDescent="0.2">
      <c r="A240" s="86" t="str">
        <f t="shared" si="354"/>
        <v>Electricity</v>
      </c>
      <c r="B240" s="86">
        <f t="shared" si="355"/>
        <v>2008</v>
      </c>
      <c r="D240" s="108">
        <f>Manufacturing!X317</f>
        <v>2995.1164712080003</v>
      </c>
      <c r="E240" s="108">
        <f>NonManufacturing!H235</f>
        <v>559.12646915685912</v>
      </c>
      <c r="F240" s="108">
        <f t="shared" si="418"/>
        <v>3554.2429403648594</v>
      </c>
      <c r="G240" s="108"/>
      <c r="H240" s="126">
        <f t="shared" si="415"/>
        <v>2019112.5128900001</v>
      </c>
      <c r="I240" s="126">
        <f t="shared" si="415"/>
        <v>1159100.6817947824</v>
      </c>
      <c r="J240" s="126">
        <f t="shared" si="400"/>
        <v>3178213.1946847825</v>
      </c>
      <c r="L240" s="79">
        <f t="shared" si="412"/>
        <v>1.4833826505889085</v>
      </c>
      <c r="M240" s="79">
        <f t="shared" si="413"/>
        <v>0.48237955333706889</v>
      </c>
      <c r="N240" s="79">
        <f t="shared" si="414"/>
        <v>1.1183148274347821</v>
      </c>
      <c r="P240" s="261">
        <f>Manufacturing!BZ317</f>
        <v>0.93086433604343433</v>
      </c>
      <c r="Q240" s="261">
        <f>NonManufacturing!CR235</f>
        <v>1.2167967594927236</v>
      </c>
      <c r="R240" s="110"/>
      <c r="S240" s="261">
        <f>Manufacturing!CD317</f>
        <v>0.674106726445176</v>
      </c>
      <c r="T240" s="261">
        <f>NonManufacturing!CV235</f>
        <v>0.92880603968921227</v>
      </c>
      <c r="V240" s="112">
        <f t="shared" si="401"/>
        <v>1.7578795303199861</v>
      </c>
      <c r="W240" s="113">
        <f t="shared" si="402"/>
        <v>0.77995865352053462</v>
      </c>
      <c r="X240" s="112">
        <f t="shared" si="406"/>
        <v>1.1393844059941105</v>
      </c>
      <c r="Y240" s="112">
        <f t="shared" si="407"/>
        <v>0.70718694998650167</v>
      </c>
      <c r="Z240" s="112">
        <f t="shared" si="408"/>
        <v>0.96798984130614729</v>
      </c>
      <c r="AA240" s="112">
        <f t="shared" si="409"/>
        <v>1.3710851203754744</v>
      </c>
      <c r="AB240" s="112">
        <f t="shared" si="376"/>
        <v>1.3710733515196858</v>
      </c>
      <c r="AC240" s="112"/>
      <c r="AD240" s="112">
        <f t="shared" si="410"/>
        <v>0.80575778293715694</v>
      </c>
      <c r="AG240" s="89"/>
      <c r="AI240" s="109">
        <f>D240/F240</f>
        <v>0.84268760505733409</v>
      </c>
      <c r="AJ240" s="109">
        <f>E240/F240</f>
        <v>0.15731239494266597</v>
      </c>
      <c r="AL240" s="109">
        <f>(AI240-AI239)/LN(AI240/AI239)</f>
        <v>0.84096494900226126</v>
      </c>
      <c r="AM240" s="109">
        <f>(AJ240-AJ239)/LN(AJ240/AJ239)</f>
        <v>0.15902766470076113</v>
      </c>
      <c r="AN240" s="109">
        <f>AL240+AM240</f>
        <v>0.99999261370302239</v>
      </c>
      <c r="AO240" s="109"/>
      <c r="AP240" s="109">
        <f>AL240/AN240</f>
        <v>0.84097116066500355</v>
      </c>
      <c r="AQ240" s="109">
        <f>AM240/AN240</f>
        <v>0.15902883933499645</v>
      </c>
      <c r="AT240" s="109">
        <f t="shared" si="419"/>
        <v>4.7556096825075785E-2</v>
      </c>
      <c r="AU240" s="109">
        <f t="shared" si="419"/>
        <v>-1.2424706260144493E-2</v>
      </c>
      <c r="AW240" s="19">
        <f t="shared" si="420"/>
        <v>0.63529800841137629</v>
      </c>
      <c r="AX240" s="19">
        <f t="shared" si="421"/>
        <v>0.36470199158862371</v>
      </c>
      <c r="AY240" s="109"/>
      <c r="AZ240" s="109">
        <f t="shared" si="422"/>
        <v>1.6982726103902397E-2</v>
      </c>
      <c r="BA240" s="109">
        <f t="shared" si="422"/>
        <v>-2.8911528128001379E-2</v>
      </c>
      <c r="BB240" s="109"/>
      <c r="BC240" s="109"/>
      <c r="BD240" s="109">
        <f>LN(S240/S239)</f>
        <v>-3.8589591238350124E-2</v>
      </c>
      <c r="BE240" s="109">
        <f>LN(T240/T239)</f>
        <v>4.1541072825608545E-2</v>
      </c>
      <c r="BH240" s="109">
        <f t="shared" si="423"/>
        <v>1.0387493270361949</v>
      </c>
      <c r="BI240" s="109">
        <f t="shared" si="424"/>
        <v>1.0138984466674366</v>
      </c>
      <c r="BJ240" s="19">
        <f t="shared" si="403"/>
        <v>0.96798984130614729</v>
      </c>
      <c r="BK240" s="109"/>
      <c r="BL240" s="109">
        <f t="shared" si="425"/>
        <v>1.0097312598802086</v>
      </c>
      <c r="BM240" s="109">
        <f t="shared" si="426"/>
        <v>1.2635507863384992</v>
      </c>
      <c r="BN240" s="19">
        <f t="shared" si="404"/>
        <v>1.1393844059941105</v>
      </c>
      <c r="BO240" s="109"/>
      <c r="BP240" s="109">
        <f t="shared" si="427"/>
        <v>0.97448465690810793</v>
      </c>
      <c r="BQ240" s="109">
        <f t="shared" si="428"/>
        <v>0.60701772902331785</v>
      </c>
      <c r="BR240" s="19">
        <f t="shared" si="405"/>
        <v>0.70718694998650167</v>
      </c>
      <c r="BU240" s="90"/>
      <c r="CD240" s="89"/>
      <c r="CF240" s="112">
        <f t="shared" si="372"/>
        <v>1.3392092548684553</v>
      </c>
      <c r="CG240" s="112">
        <f t="shared" si="352"/>
        <v>0.85133993698550292</v>
      </c>
      <c r="CH240" s="112">
        <f t="shared" si="353"/>
        <v>1.0822211697094046</v>
      </c>
      <c r="CI240" s="112">
        <f t="shared" si="377"/>
        <v>0.78453820545969344</v>
      </c>
      <c r="CJ240" s="112">
        <f t="shared" si="378"/>
        <v>1.0027118904380721</v>
      </c>
      <c r="CK240" s="112">
        <f t="shared" si="379"/>
        <v>1.1401309355320919</v>
      </c>
      <c r="CL240" s="112">
        <f t="shared" si="380"/>
        <v>1.1401223226501129</v>
      </c>
      <c r="CM240" s="112"/>
      <c r="CN240" s="112">
        <f t="shared" si="381"/>
        <v>0.84904385439430674</v>
      </c>
    </row>
    <row r="241" spans="1:92" x14ac:dyDescent="0.2">
      <c r="A241" s="86" t="str">
        <f t="shared" si="354"/>
        <v>Electricity</v>
      </c>
      <c r="B241" s="86">
        <f t="shared" si="355"/>
        <v>2009</v>
      </c>
      <c r="D241" s="108">
        <f>Manufacturing!X318</f>
        <v>2523.8955782799999</v>
      </c>
      <c r="E241" s="108">
        <f>NonManufacturing!H236</f>
        <v>526.66033197994238</v>
      </c>
      <c r="F241" s="108">
        <f t="shared" si="418"/>
        <v>3050.5559102599423</v>
      </c>
      <c r="G241" s="108"/>
      <c r="H241" s="126">
        <f t="shared" si="415"/>
        <v>1833421.3003700001</v>
      </c>
      <c r="I241" s="126">
        <f t="shared" si="415"/>
        <v>1124595.7581982107</v>
      </c>
      <c r="J241" s="126">
        <f t="shared" ref="J241:J246" si="429">H241+I241</f>
        <v>2958017.0585682108</v>
      </c>
      <c r="L241" s="79">
        <f t="shared" si="412"/>
        <v>1.3766042631721669</v>
      </c>
      <c r="M241" s="79">
        <f t="shared" si="413"/>
        <v>0.46831079358127736</v>
      </c>
      <c r="N241" s="79">
        <f t="shared" si="414"/>
        <v>1.0312840831744641</v>
      </c>
      <c r="P241" s="261">
        <f>Manufacturing!BZ318</f>
        <v>0.91704545699796436</v>
      </c>
      <c r="Q241" s="261">
        <f>NonManufacturing!CR236</f>
        <v>1.2100071667856878</v>
      </c>
      <c r="R241" s="110"/>
      <c r="S241" s="261">
        <f>Manufacturing!CD318</f>
        <v>0.6350096639799494</v>
      </c>
      <c r="T241" s="261">
        <f>NonManufacturing!CV236</f>
        <v>0.90677681868494575</v>
      </c>
      <c r="V241" s="112">
        <f t="shared" si="401"/>
        <v>1.6360883676055964</v>
      </c>
      <c r="W241" s="113">
        <f t="shared" si="402"/>
        <v>0.71925984094744799</v>
      </c>
      <c r="X241" s="112">
        <f t="shared" si="406"/>
        <v>1.1238248676774834</v>
      </c>
      <c r="Y241" s="112">
        <f t="shared" si="407"/>
        <v>0.67010908346821929</v>
      </c>
      <c r="Z241" s="112">
        <f t="shared" si="408"/>
        <v>0.95509284333879341</v>
      </c>
      <c r="AA241" s="112">
        <f t="shared" si="409"/>
        <v>1.1767832833552814</v>
      </c>
      <c r="AB241" s="112">
        <f t="shared" si="376"/>
        <v>1.176772659059971</v>
      </c>
      <c r="AC241" s="112"/>
      <c r="AD241" s="112">
        <f t="shared" si="410"/>
        <v>0.75308525205815124</v>
      </c>
      <c r="AG241" s="89"/>
      <c r="AI241" s="109">
        <f t="shared" si="345"/>
        <v>0.82735594839988857</v>
      </c>
      <c r="AJ241" s="109">
        <f t="shared" si="346"/>
        <v>0.17264405160011143</v>
      </c>
      <c r="AL241" s="109">
        <f t="shared" si="356"/>
        <v>0.83499831776168132</v>
      </c>
      <c r="AM241" s="109">
        <f t="shared" si="357"/>
        <v>0.16485942214519494</v>
      </c>
      <c r="AN241" s="109">
        <f t="shared" si="358"/>
        <v>0.99985773990687621</v>
      </c>
      <c r="AO241" s="109"/>
      <c r="AP241" s="109">
        <f t="shared" si="359"/>
        <v>0.83511712160116958</v>
      </c>
      <c r="AQ241" s="109">
        <f t="shared" si="360"/>
        <v>0.16488287839883048</v>
      </c>
      <c r="AT241" s="109">
        <f t="shared" si="419"/>
        <v>-1.4956505669379656E-2</v>
      </c>
      <c r="AU241" s="109">
        <f t="shared" si="419"/>
        <v>-5.5955162661252443E-3</v>
      </c>
      <c r="AW241" s="19">
        <f t="shared" si="420"/>
        <v>0.6198143094068036</v>
      </c>
      <c r="AX241" s="19">
        <f t="shared" si="421"/>
        <v>0.3801856905931964</v>
      </c>
      <c r="AY241" s="109"/>
      <c r="AZ241" s="109">
        <f t="shared" si="422"/>
        <v>-2.4674261165581548E-2</v>
      </c>
      <c r="BA241" s="109">
        <f t="shared" si="422"/>
        <v>4.1579234125741223E-2</v>
      </c>
      <c r="BB241" s="109"/>
      <c r="BC241" s="109"/>
      <c r="BD241" s="109">
        <f t="shared" si="393"/>
        <v>-5.9748228575170426E-2</v>
      </c>
      <c r="BE241" s="109">
        <f t="shared" si="394"/>
        <v>-2.4003578603462986E-2</v>
      </c>
      <c r="BH241" s="109">
        <f t="shared" si="423"/>
        <v>0.98667651516884569</v>
      </c>
      <c r="BI241" s="109">
        <f t="shared" si="424"/>
        <v>1.0003897860929321</v>
      </c>
      <c r="BJ241" s="19">
        <f t="shared" si="403"/>
        <v>0.95509284333879341</v>
      </c>
      <c r="BK241" s="109"/>
      <c r="BL241" s="109">
        <f t="shared" si="425"/>
        <v>0.98634390796049953</v>
      </c>
      <c r="BM241" s="109">
        <f t="shared" si="426"/>
        <v>1.2462956205036775</v>
      </c>
      <c r="BN241" s="19">
        <f t="shared" si="404"/>
        <v>1.1238248676774834</v>
      </c>
      <c r="BO241" s="109"/>
      <c r="BP241" s="109">
        <f t="shared" si="427"/>
        <v>0.94756992260817297</v>
      </c>
      <c r="BQ241" s="109">
        <f t="shared" si="428"/>
        <v>0.57519174251241423</v>
      </c>
      <c r="BR241" s="19">
        <f t="shared" si="405"/>
        <v>0.67010908346821929</v>
      </c>
      <c r="BU241" s="90"/>
      <c r="CD241" s="89"/>
      <c r="CF241" s="112">
        <f t="shared" si="372"/>
        <v>1.246424823708596</v>
      </c>
      <c r="CG241" s="112">
        <f t="shared" si="352"/>
        <v>0.7850860105269436</v>
      </c>
      <c r="CH241" s="112">
        <f t="shared" si="353"/>
        <v>1.0674422578087572</v>
      </c>
      <c r="CI241" s="112">
        <f t="shared" si="377"/>
        <v>0.7434048066305966</v>
      </c>
      <c r="CJ241" s="112">
        <f t="shared" si="378"/>
        <v>0.98935227377580248</v>
      </c>
      <c r="CK241" s="112">
        <f t="shared" si="379"/>
        <v>0.97855851969494057</v>
      </c>
      <c r="CL241" s="112">
        <f t="shared" si="380"/>
        <v>0.97855069226713065</v>
      </c>
      <c r="CM241" s="112"/>
      <c r="CN241" s="112">
        <f t="shared" si="381"/>
        <v>0.79354170525564671</v>
      </c>
    </row>
    <row r="242" spans="1:92" x14ac:dyDescent="0.2">
      <c r="A242" s="86" t="str">
        <f t="shared" si="354"/>
        <v>Electricity</v>
      </c>
      <c r="B242" s="86">
        <f t="shared" si="355"/>
        <v>2010</v>
      </c>
      <c r="D242" s="108">
        <f>Manufacturing!X319</f>
        <v>2672.7291030120005</v>
      </c>
      <c r="E242" s="108">
        <f>NonManufacturing!H237</f>
        <v>503.68169109522</v>
      </c>
      <c r="F242" s="108">
        <f t="shared" si="418"/>
        <v>3176.4107941072207</v>
      </c>
      <c r="G242" s="108"/>
      <c r="H242" s="126">
        <f t="shared" ref="H242:I246" si="430">H71</f>
        <v>1932626.1947299999</v>
      </c>
      <c r="I242" s="126">
        <f t="shared" si="430"/>
        <v>1047211.8707391202</v>
      </c>
      <c r="J242" s="126">
        <f t="shared" si="429"/>
        <v>2979838.0654691202</v>
      </c>
      <c r="L242" s="79">
        <f t="shared" si="412"/>
        <v>1.382951918120616</v>
      </c>
      <c r="M242" s="79">
        <f t="shared" si="413"/>
        <v>0.48097400838258486</v>
      </c>
      <c r="N242" s="79">
        <f t="shared" si="414"/>
        <v>1.0659675876068635</v>
      </c>
      <c r="P242" s="261">
        <f>Manufacturing!BZ319</f>
        <v>0.90723922970632465</v>
      </c>
      <c r="Q242" s="261">
        <f>NonManufacturing!CR237</f>
        <v>1.1742422311075853</v>
      </c>
      <c r="R242" s="110"/>
      <c r="S242" s="261">
        <f>Manufacturing!CD319</f>
        <v>0.64483344204083781</v>
      </c>
      <c r="T242" s="261">
        <f>NonManufacturing!CV237</f>
        <v>0.95966155439657597</v>
      </c>
      <c r="V242" s="112">
        <f t="shared" si="401"/>
        <v>1.6481576338921471</v>
      </c>
      <c r="W242" s="113">
        <f t="shared" si="402"/>
        <v>0.7434495402636232</v>
      </c>
      <c r="X242" s="112">
        <f t="shared" si="406"/>
        <v>1.1520704499895422</v>
      </c>
      <c r="Y242" s="112">
        <f t="shared" si="407"/>
        <v>0.68514738830932453</v>
      </c>
      <c r="Z242" s="112">
        <f t="shared" si="408"/>
        <v>0.94187342806226837</v>
      </c>
      <c r="AA242" s="112">
        <f t="shared" si="409"/>
        <v>1.2253335791748281</v>
      </c>
      <c r="AB242" s="112">
        <f t="shared" si="376"/>
        <v>1.2253220351990974</v>
      </c>
      <c r="AC242" s="112"/>
      <c r="AD242" s="112">
        <f t="shared" si="410"/>
        <v>0.78933805995868311</v>
      </c>
      <c r="AG242" s="89"/>
      <c r="AI242" s="109">
        <f t="shared" si="345"/>
        <v>0.84143055676877976</v>
      </c>
      <c r="AJ242" s="109">
        <f t="shared" si="346"/>
        <v>0.15856944323122019</v>
      </c>
      <c r="AL242" s="109">
        <f t="shared" si="356"/>
        <v>0.83437346791267508</v>
      </c>
      <c r="AM242" s="109">
        <f t="shared" si="357"/>
        <v>0.16550701814583008</v>
      </c>
      <c r="AN242" s="109">
        <f t="shared" si="358"/>
        <v>0.9998804860585051</v>
      </c>
      <c r="AO242" s="109"/>
      <c r="AP242" s="109">
        <f t="shared" si="359"/>
        <v>0.8344731990937706</v>
      </c>
      <c r="AQ242" s="109">
        <f t="shared" si="360"/>
        <v>0.16552680090622943</v>
      </c>
      <c r="AT242" s="109">
        <f t="shared" si="419"/>
        <v>-1.0750867794031383E-2</v>
      </c>
      <c r="AU242" s="109">
        <f t="shared" si="419"/>
        <v>-3.0003252697746018E-2</v>
      </c>
      <c r="AW242" s="19">
        <f t="shared" si="420"/>
        <v>0.64856752355962133</v>
      </c>
      <c r="AX242" s="19">
        <f t="shared" si="421"/>
        <v>0.35143247644037867</v>
      </c>
      <c r="AY242" s="109"/>
      <c r="AZ242" s="109">
        <f t="shared" si="422"/>
        <v>4.5346188795639064E-2</v>
      </c>
      <c r="BA242" s="109">
        <f t="shared" si="422"/>
        <v>-7.8642201189485603E-2</v>
      </c>
      <c r="BB242" s="109"/>
      <c r="BC242" s="109"/>
      <c r="BD242" s="109">
        <f t="shared" si="393"/>
        <v>1.5351836411823718E-2</v>
      </c>
      <c r="BE242" s="109">
        <f t="shared" si="394"/>
        <v>5.6684320359727321E-2</v>
      </c>
      <c r="BH242" s="109">
        <f t="shared" si="423"/>
        <v>0.98615902593269056</v>
      </c>
      <c r="BI242" s="109">
        <f t="shared" si="424"/>
        <v>0.98654341700641857</v>
      </c>
      <c r="BJ242" s="19">
        <f t="shared" si="403"/>
        <v>0.94187342806226837</v>
      </c>
      <c r="BK242" s="109"/>
      <c r="BL242" s="109">
        <f t="shared" si="425"/>
        <v>1.0251334377129699</v>
      </c>
      <c r="BM242" s="109">
        <f t="shared" si="426"/>
        <v>1.2776193138535539</v>
      </c>
      <c r="BN242" s="19">
        <f t="shared" si="404"/>
        <v>1.1520704499895422</v>
      </c>
      <c r="BO242" s="109"/>
      <c r="BP242" s="109">
        <f t="shared" si="427"/>
        <v>1.0224415773671847</v>
      </c>
      <c r="BQ242" s="109">
        <f t="shared" si="428"/>
        <v>0.58809995250297231</v>
      </c>
      <c r="BR242" s="19">
        <f t="shared" si="405"/>
        <v>0.68514738830932453</v>
      </c>
      <c r="BU242" s="90"/>
      <c r="CD242" s="89"/>
      <c r="CF242" s="112">
        <f t="shared" si="372"/>
        <v>1.2556195795673655</v>
      </c>
      <c r="CG242" s="112">
        <f t="shared" si="352"/>
        <v>0.8114895346093759</v>
      </c>
      <c r="CH242" s="112">
        <f t="shared" si="353"/>
        <v>1.0942707513075858</v>
      </c>
      <c r="CI242" s="112">
        <f t="shared" si="377"/>
        <v>0.76008798311373404</v>
      </c>
      <c r="CJ242" s="112">
        <f t="shared" si="378"/>
        <v>0.97565867461103795</v>
      </c>
      <c r="CK242" s="112">
        <f t="shared" si="379"/>
        <v>1.0189306989057696</v>
      </c>
      <c r="CL242" s="112">
        <f t="shared" si="380"/>
        <v>1.0189221482695414</v>
      </c>
      <c r="CM242" s="112"/>
      <c r="CN242" s="112">
        <f t="shared" si="381"/>
        <v>0.83174204834173338</v>
      </c>
    </row>
    <row r="243" spans="1:92" x14ac:dyDescent="0.2">
      <c r="A243" s="86" t="str">
        <f t="shared" si="354"/>
        <v>Electricity</v>
      </c>
      <c r="B243" s="86">
        <f t="shared" si="355"/>
        <v>2011</v>
      </c>
      <c r="D243" s="108">
        <f>Manufacturing!X320</f>
        <v>2834.8600038</v>
      </c>
      <c r="E243" s="108">
        <f>NonManufacturing!H238</f>
        <v>507.38960315472531</v>
      </c>
      <c r="F243" s="108">
        <f>D243+E243</f>
        <v>3342.2496069547251</v>
      </c>
      <c r="G243" s="108"/>
      <c r="H243" s="126">
        <f t="shared" si="430"/>
        <v>1939833.3879099998</v>
      </c>
      <c r="I243" s="126">
        <f t="shared" si="430"/>
        <v>1044251.1814755228</v>
      </c>
      <c r="J243" s="126">
        <f t="shared" si="429"/>
        <v>2984084.5693855225</v>
      </c>
      <c r="L243" s="79">
        <f t="shared" ref="L243:N246" si="431">D243/H243*1000</f>
        <v>1.4613935513576826</v>
      </c>
      <c r="M243" s="79">
        <f t="shared" si="431"/>
        <v>0.48588846453377793</v>
      </c>
      <c r="N243" s="79">
        <f t="shared" si="431"/>
        <v>1.1200250962200295</v>
      </c>
      <c r="P243" s="261">
        <f>Manufacturing!BZ320</f>
        <v>0.94015712780152416</v>
      </c>
      <c r="Q243" s="261">
        <f>NonManufacturing!CR238</f>
        <v>1.1534241117044177</v>
      </c>
      <c r="R243" s="110"/>
      <c r="S243" s="261">
        <f>Manufacturing!CD320</f>
        <v>0.65755080280910327</v>
      </c>
      <c r="T243" s="261">
        <f>NonManufacturing!CV238</f>
        <v>0.98696498881597294</v>
      </c>
      <c r="V243" s="112">
        <f t="shared" si="401"/>
        <v>1.6505063883188644</v>
      </c>
      <c r="W243" s="113">
        <f t="shared" si="402"/>
        <v>0.78115146515655631</v>
      </c>
      <c r="X243" s="112">
        <f>BN243</f>
        <v>1.1535475606185737</v>
      </c>
      <c r="Y243" s="112">
        <f>BR243</f>
        <v>0.69958451678419087</v>
      </c>
      <c r="Z243" s="112">
        <f>BJ243</f>
        <v>0.96797442336309714</v>
      </c>
      <c r="AA243" s="112">
        <f>V243*X243*Y243*Z243</f>
        <v>1.2893083223929742</v>
      </c>
      <c r="AB243" s="112">
        <f t="shared" si="376"/>
        <v>1.289295483485537</v>
      </c>
      <c r="AC243" s="112"/>
      <c r="AD243" s="112">
        <f>X243*Y243</f>
        <v>0.80700401278292699</v>
      </c>
      <c r="AG243" s="89"/>
      <c r="AI243" s="109">
        <f>D243/F243</f>
        <v>0.84818919505625112</v>
      </c>
      <c r="AJ243" s="109">
        <f>E243/F243</f>
        <v>0.15181080494374893</v>
      </c>
      <c r="AL243" s="109">
        <f t="shared" ref="AL243:AM246" si="432">(AI243-AI242)/LN(AI243/AI242)</f>
        <v>0.84480537002823841</v>
      </c>
      <c r="AM243" s="109">
        <f t="shared" si="432"/>
        <v>0.15516559236707911</v>
      </c>
      <c r="AN243" s="109">
        <f>AL243+AM243</f>
        <v>0.99997096239531746</v>
      </c>
      <c r="AO243" s="109"/>
      <c r="AP243" s="109">
        <f>AL243/AN243</f>
        <v>0.84482990186495277</v>
      </c>
      <c r="AQ243" s="109">
        <f>AM243/AN243</f>
        <v>0.15517009813504731</v>
      </c>
      <c r="AT243" s="109">
        <f t="shared" ref="AT243:AU246" si="433">LN(P243/P242)</f>
        <v>3.5640843870336968E-2</v>
      </c>
      <c r="AU243" s="109">
        <f t="shared" si="433"/>
        <v>-1.7888022982349455E-2</v>
      </c>
      <c r="AW243" s="19">
        <f t="shared" si="420"/>
        <v>0.65005978979658974</v>
      </c>
      <c r="AX243" s="19">
        <f t="shared" si="421"/>
        <v>0.34994021020341026</v>
      </c>
      <c r="AY243" s="109"/>
      <c r="AZ243" s="109">
        <f t="shared" ref="AZ243:BA246" si="434">LN(AW243/AW242)</f>
        <v>2.2982219431927011E-3</v>
      </c>
      <c r="BA243" s="109">
        <f t="shared" si="434"/>
        <v>-4.2552797311351323E-3</v>
      </c>
      <c r="BB243" s="109"/>
      <c r="BC243" s="109"/>
      <c r="BD243" s="109">
        <f t="shared" ref="BD243:BE246" si="435">LN(S243/S242)</f>
        <v>1.952997364205044E-2</v>
      </c>
      <c r="BE243" s="109">
        <f t="shared" si="435"/>
        <v>2.8053891681247313E-2</v>
      </c>
      <c r="BH243" s="109">
        <f t="shared" si="423"/>
        <v>1.0277117864494032</v>
      </c>
      <c r="BI243" s="109">
        <f t="shared" si="424"/>
        <v>1.0138822975015649</v>
      </c>
      <c r="BJ243" s="19">
        <f t="shared" si="403"/>
        <v>0.96797442336309714</v>
      </c>
      <c r="BK243" s="109"/>
      <c r="BL243" s="109">
        <f t="shared" si="425"/>
        <v>1.0012821356793284</v>
      </c>
      <c r="BM243" s="109">
        <f t="shared" si="426"/>
        <v>1.2792573951604447</v>
      </c>
      <c r="BN243" s="19">
        <f t="shared" si="404"/>
        <v>1.1535475606185737</v>
      </c>
      <c r="BO243" s="109"/>
      <c r="BP243" s="109">
        <f t="shared" si="427"/>
        <v>1.0210715660910443</v>
      </c>
      <c r="BQ243" s="109">
        <f t="shared" si="428"/>
        <v>0.60049213952027869</v>
      </c>
      <c r="BR243" s="19">
        <f t="shared" si="405"/>
        <v>0.69958451678419087</v>
      </c>
      <c r="BU243" s="90"/>
      <c r="CD243" s="89"/>
      <c r="CF243" s="112"/>
      <c r="CG243" s="112"/>
      <c r="CH243" s="112"/>
      <c r="CI243" s="112"/>
      <c r="CJ243" s="112"/>
      <c r="CK243" s="112"/>
      <c r="CL243" s="112"/>
      <c r="CM243" s="112"/>
      <c r="CN243" s="112"/>
    </row>
    <row r="244" spans="1:92" x14ac:dyDescent="0.2">
      <c r="A244" s="86" t="str">
        <f t="shared" si="354"/>
        <v>Electricity</v>
      </c>
      <c r="B244" s="86">
        <f t="shared" si="355"/>
        <v>2012</v>
      </c>
      <c r="D244" s="108">
        <f>Manufacturing!X321</f>
        <v>2804.3536052320005</v>
      </c>
      <c r="E244" s="108">
        <f>NonManufacturing!H239</f>
        <v>504.62140480192022</v>
      </c>
      <c r="F244" s="108">
        <f>D244+E244</f>
        <v>3308.9750100339206</v>
      </c>
      <c r="G244" s="108"/>
      <c r="H244" s="126">
        <f t="shared" si="430"/>
        <v>1927057</v>
      </c>
      <c r="I244" s="126">
        <f t="shared" si="430"/>
        <v>1091790</v>
      </c>
      <c r="J244" s="126">
        <f t="shared" si="429"/>
        <v>3018847</v>
      </c>
      <c r="L244" s="79">
        <f t="shared" si="431"/>
        <v>1.4552520269156546</v>
      </c>
      <c r="M244" s="79">
        <f t="shared" si="431"/>
        <v>0.46219639747746383</v>
      </c>
      <c r="N244" s="79">
        <f t="shared" si="431"/>
        <v>1.0961055694554644</v>
      </c>
      <c r="P244" s="261">
        <f>Manufacturing!BZ321</f>
        <v>0.91424833654726811</v>
      </c>
      <c r="Q244" s="261">
        <f>NonManufacturing!CR239</f>
        <v>1.1251524736964529</v>
      </c>
      <c r="R244" s="110"/>
      <c r="S244" s="261">
        <f>Manufacturing!CD321</f>
        <v>0.67334333964531823</v>
      </c>
      <c r="T244" s="261">
        <f>NonManufacturing!CV239</f>
        <v>0.96243046318004977</v>
      </c>
      <c r="V244" s="112">
        <f t="shared" si="401"/>
        <v>1.6697335960164335</v>
      </c>
      <c r="W244" s="113">
        <f t="shared" si="402"/>
        <v>0.76446900559288167</v>
      </c>
      <c r="X244" s="112">
        <f>BN244</f>
        <v>1.141600430315399</v>
      </c>
      <c r="Y244" s="112">
        <f>BR244</f>
        <v>0.71107549933016134</v>
      </c>
      <c r="Z244" s="112">
        <f>BJ244</f>
        <v>0.94174720355040331</v>
      </c>
      <c r="AA244" s="112">
        <f>V244*X244*Y244*Z244</f>
        <v>1.2764722079073239</v>
      </c>
      <c r="AB244" s="112">
        <f t="shared" si="376"/>
        <v>1.2764595817517093</v>
      </c>
      <c r="AC244" s="112"/>
      <c r="AD244" s="112">
        <f>X244*Y244</f>
        <v>0.81176409602204946</v>
      </c>
      <c r="AG244" s="89"/>
      <c r="AI244" s="109">
        <f>D244/F244</f>
        <v>0.84749917927100116</v>
      </c>
      <c r="AJ244" s="109">
        <f>E244/F244</f>
        <v>0.1525008207289989</v>
      </c>
      <c r="AL244" s="109">
        <f t="shared" si="432"/>
        <v>0.84784414036633093</v>
      </c>
      <c r="AM244" s="109">
        <f t="shared" si="432"/>
        <v>0.15215555207164538</v>
      </c>
      <c r="AN244" s="109">
        <f>AL244+AM244</f>
        <v>0.99999969243797637</v>
      </c>
      <c r="AO244" s="109"/>
      <c r="AP244" s="109">
        <f>AL244/AN244</f>
        <v>0.84784440113107062</v>
      </c>
      <c r="AQ244" s="109">
        <f>AM244/AN244</f>
        <v>0.15215559886892926</v>
      </c>
      <c r="AT244" s="109">
        <f t="shared" si="433"/>
        <v>-2.7944780975162831E-2</v>
      </c>
      <c r="AU244" s="109">
        <f t="shared" si="433"/>
        <v>-2.4816448227039045E-2</v>
      </c>
      <c r="AW244" s="19">
        <f t="shared" si="420"/>
        <v>0.63834205575837399</v>
      </c>
      <c r="AX244" s="19">
        <f t="shared" si="421"/>
        <v>0.36165794424162601</v>
      </c>
      <c r="AY244" s="109"/>
      <c r="AZ244" s="109">
        <f t="shared" si="434"/>
        <v>-1.8190065735120178E-2</v>
      </c>
      <c r="BA244" s="109">
        <f t="shared" si="434"/>
        <v>3.2936547810923589E-2</v>
      </c>
      <c r="BB244" s="109"/>
      <c r="BC244" s="109"/>
      <c r="BD244" s="109">
        <f t="shared" si="435"/>
        <v>2.3733334779280683E-2</v>
      </c>
      <c r="BE244" s="109">
        <f t="shared" si="435"/>
        <v>-2.5172748974715244E-2</v>
      </c>
      <c r="BH244" s="109">
        <f t="shared" si="423"/>
        <v>0.97290504874956207</v>
      </c>
      <c r="BI244" s="109">
        <f t="shared" si="424"/>
        <v>0.986411206077078</v>
      </c>
      <c r="BJ244" s="19">
        <f t="shared" si="403"/>
        <v>0.94174720355040331</v>
      </c>
      <c r="BK244" s="109"/>
      <c r="BL244" s="109">
        <f t="shared" si="425"/>
        <v>0.98964314024749167</v>
      </c>
      <c r="BM244" s="109">
        <f t="shared" si="426"/>
        <v>1.2660083057314089</v>
      </c>
      <c r="BN244" s="19">
        <f t="shared" si="404"/>
        <v>1.141600430315399</v>
      </c>
      <c r="BO244" s="109"/>
      <c r="BP244" s="109">
        <f t="shared" si="427"/>
        <v>1.0164254386286184</v>
      </c>
      <c r="BQ244" s="109">
        <f t="shared" si="428"/>
        <v>0.61035548630493686</v>
      </c>
      <c r="BR244" s="19">
        <f t="shared" si="405"/>
        <v>0.71107549933016134</v>
      </c>
      <c r="BU244" s="90"/>
      <c r="CD244" s="89"/>
      <c r="CF244" s="112"/>
      <c r="CG244" s="112"/>
      <c r="CH244" s="112"/>
      <c r="CI244" s="112"/>
      <c r="CJ244" s="112"/>
      <c r="CK244" s="112"/>
      <c r="CL244" s="112"/>
      <c r="CM244" s="112"/>
      <c r="CN244" s="112"/>
    </row>
    <row r="245" spans="1:92" x14ac:dyDescent="0.2">
      <c r="A245" s="86" t="str">
        <f t="shared" si="354"/>
        <v>Electricity</v>
      </c>
      <c r="B245" s="86">
        <f t="shared" si="355"/>
        <v>2013</v>
      </c>
      <c r="D245" s="108">
        <f>Manufacturing!X322</f>
        <v>2730.0811175800004</v>
      </c>
      <c r="E245" s="108">
        <f>NonManufacturing!H240</f>
        <v>552.19827198927169</v>
      </c>
      <c r="F245" s="108">
        <f>D245+E245</f>
        <v>3282.2793895692721</v>
      </c>
      <c r="G245" s="108"/>
      <c r="H245" s="126">
        <f t="shared" si="430"/>
        <v>1986179.10876</v>
      </c>
      <c r="I245" s="126">
        <f t="shared" si="430"/>
        <v>1149423.771501513</v>
      </c>
      <c r="J245" s="126">
        <f t="shared" si="429"/>
        <v>3135602.8802615129</v>
      </c>
      <c r="L245" s="79">
        <f t="shared" si="431"/>
        <v>1.3745392374429057</v>
      </c>
      <c r="M245" s="79">
        <f t="shared" si="431"/>
        <v>0.48041313019646803</v>
      </c>
      <c r="N245" s="79">
        <f t="shared" si="431"/>
        <v>1.0467777696694571</v>
      </c>
      <c r="P245" s="261">
        <f>Manufacturing!BZ322</f>
        <v>0.8660197572267363</v>
      </c>
      <c r="Q245" s="261">
        <f>NonManufacturing!CR240</f>
        <v>1.185620971418871</v>
      </c>
      <c r="R245" s="110"/>
      <c r="S245" s="261">
        <f>Manufacturing!CD322</f>
        <v>0.67141631240117594</v>
      </c>
      <c r="T245" s="261">
        <f>NonManufacturing!CV240</f>
        <v>0.94934306078181829</v>
      </c>
      <c r="V245" s="112">
        <f t="shared" ref="V245:V246" si="436">V74</f>
        <v>1.7343116338584044</v>
      </c>
      <c r="W245" s="113">
        <f t="shared" si="402"/>
        <v>0.73006577373153136</v>
      </c>
      <c r="X245" s="112">
        <f>BN245</f>
        <v>1.1366721293957629</v>
      </c>
      <c r="Y245" s="112">
        <f>BR245</f>
        <v>0.70781139790962766</v>
      </c>
      <c r="Z245" s="112">
        <f>BJ245</f>
        <v>0.90743083241415667</v>
      </c>
      <c r="AA245" s="112">
        <f>V245*X245*Y245*Z245</f>
        <v>1.2661741189817466</v>
      </c>
      <c r="AB245" s="112">
        <f t="shared" si="376"/>
        <v>1.266161564864432</v>
      </c>
      <c r="AC245" s="112"/>
      <c r="AD245" s="112">
        <f>X245*Y245</f>
        <v>0.80454948887252808</v>
      </c>
      <c r="AG245" s="89"/>
      <c r="AI245" s="109">
        <f>D245/F245</f>
        <v>0.83176378167437603</v>
      </c>
      <c r="AJ245" s="109">
        <f>E245/F245</f>
        <v>0.16823621832562394</v>
      </c>
      <c r="AL245" s="109">
        <f t="shared" si="432"/>
        <v>0.83960690535242588</v>
      </c>
      <c r="AM245" s="109">
        <f t="shared" si="432"/>
        <v>0.16023977342637105</v>
      </c>
      <c r="AN245" s="109">
        <f>AL245+AM245</f>
        <v>0.99984667877879696</v>
      </c>
      <c r="AO245" s="109"/>
      <c r="AP245" s="109">
        <f>AL245/AN245</f>
        <v>0.83973565464848432</v>
      </c>
      <c r="AQ245" s="109">
        <f>AM245/AN245</f>
        <v>0.16026434535151565</v>
      </c>
      <c r="AT245" s="109">
        <f t="shared" si="433"/>
        <v>-5.4194514903564903E-2</v>
      </c>
      <c r="AU245" s="109">
        <f t="shared" si="433"/>
        <v>5.2348105199610924E-2</v>
      </c>
      <c r="AW245" s="19">
        <f t="shared" si="420"/>
        <v>0.63342814272270032</v>
      </c>
      <c r="AX245" s="19">
        <f t="shared" si="421"/>
        <v>0.36657185727729963</v>
      </c>
      <c r="AY245" s="109"/>
      <c r="AZ245" s="109">
        <f t="shared" si="434"/>
        <v>-7.7277129082295856E-3</v>
      </c>
      <c r="BA245" s="109">
        <f t="shared" si="434"/>
        <v>1.349570590981799E-2</v>
      </c>
      <c r="BB245" s="109"/>
      <c r="BC245" s="109"/>
      <c r="BD245" s="109">
        <f t="shared" si="435"/>
        <v>-2.8659821258559433E-3</v>
      </c>
      <c r="BE245" s="109">
        <f t="shared" si="435"/>
        <v>-1.3691587084044455E-2</v>
      </c>
      <c r="BH245" s="109">
        <f t="shared" si="423"/>
        <v>0.96356095244363527</v>
      </c>
      <c r="BI245" s="109">
        <f t="shared" si="424"/>
        <v>0.95046732122870425</v>
      </c>
      <c r="BJ245" s="19">
        <f t="shared" ref="BJ245:BJ246" si="437">BI245/BI$251</f>
        <v>0.90743083241415667</v>
      </c>
      <c r="BK245" s="109"/>
      <c r="BL245" s="109">
        <f t="shared" si="425"/>
        <v>0.99568298960935508</v>
      </c>
      <c r="BM245" s="109">
        <f t="shared" si="426"/>
        <v>1.2605429347209236</v>
      </c>
      <c r="BN245" s="19">
        <f t="shared" ref="BN245:BN246" si="438">BM245/BM$251</f>
        <v>1.1366721293957629</v>
      </c>
      <c r="BO245" s="109"/>
      <c r="BP245" s="109">
        <f t="shared" si="427"/>
        <v>0.99540962749580253</v>
      </c>
      <c r="BQ245" s="109">
        <f t="shared" si="428"/>
        <v>0.60755372726281665</v>
      </c>
      <c r="BR245" s="19">
        <f t="shared" ref="BR245:BR246" si="439">BQ245/BQ$251</f>
        <v>0.70781139790962766</v>
      </c>
      <c r="BU245" s="90"/>
      <c r="CD245" s="89"/>
      <c r="CF245" s="112"/>
      <c r="CG245" s="112"/>
      <c r="CH245" s="112"/>
      <c r="CI245" s="112"/>
      <c r="CJ245" s="112"/>
      <c r="CK245" s="112"/>
      <c r="CL245" s="112"/>
      <c r="CM245" s="112"/>
      <c r="CN245" s="112"/>
    </row>
    <row r="246" spans="1:92" x14ac:dyDescent="0.2">
      <c r="A246" s="86" t="str">
        <f>A$179</f>
        <v>Electricity</v>
      </c>
      <c r="B246" s="86">
        <f>B245+1</f>
        <v>2014</v>
      </c>
      <c r="D246" s="108">
        <f>Manufacturing!X323</f>
        <v>2750.9324569159999</v>
      </c>
      <c r="E246" s="108">
        <f>NonManufacturing!H241</f>
        <v>618.64572007857862</v>
      </c>
      <c r="F246" s="108">
        <f>D246+E246</f>
        <v>3369.5781769945784</v>
      </c>
      <c r="G246" s="108"/>
      <c r="H246" s="126">
        <f t="shared" si="430"/>
        <v>2020172.3942400001</v>
      </c>
      <c r="I246" s="126">
        <f t="shared" si="430"/>
        <v>1202742.9263069802</v>
      </c>
      <c r="J246" s="126">
        <f t="shared" si="429"/>
        <v>3222915.32054698</v>
      </c>
      <c r="L246" s="79">
        <f t="shared" si="431"/>
        <v>1.3617315357637663</v>
      </c>
      <c r="M246" s="79">
        <f t="shared" si="431"/>
        <v>0.51436238496794084</v>
      </c>
      <c r="N246" s="79">
        <f t="shared" si="431"/>
        <v>1.0455062705223999</v>
      </c>
      <c r="P246" s="261">
        <f>Manufacturing!BZ323</f>
        <v>0.868833450929685</v>
      </c>
      <c r="Q246" s="261">
        <f>NonManufacturing!CR241</f>
        <v>1.2497484250448661</v>
      </c>
      <c r="R246" s="110"/>
      <c r="S246" s="261">
        <f>Manufacturing!CD323</f>
        <v>0.66300620331050131</v>
      </c>
      <c r="T246" s="261">
        <f>NonManufacturing!CV241</f>
        <v>0.96427473392075458</v>
      </c>
      <c r="V246" s="112">
        <f t="shared" si="436"/>
        <v>1.7826044141466479</v>
      </c>
      <c r="W246" s="113">
        <f t="shared" si="402"/>
        <v>0.72917897804720144</v>
      </c>
      <c r="X246" s="112">
        <f>BN246</f>
        <v>1.1304310151907961</v>
      </c>
      <c r="Y246" s="112">
        <f>BR246</f>
        <v>0.70242100969819476</v>
      </c>
      <c r="Z246" s="112">
        <f>BJ246</f>
        <v>0.91832616108460408</v>
      </c>
      <c r="AA246" s="112">
        <f>V246*X246*Y246*Z246</f>
        <v>1.2998507580159109</v>
      </c>
      <c r="AB246" s="112">
        <f t="shared" si="376"/>
        <v>1.2998376649698831</v>
      </c>
      <c r="AC246" s="112"/>
      <c r="AD246" s="112">
        <f>X246*Y246</f>
        <v>0.79403849508447433</v>
      </c>
      <c r="AG246" s="89"/>
      <c r="AI246" s="109">
        <f>D246/F246</f>
        <v>0.8164026214609551</v>
      </c>
      <c r="AJ246" s="109">
        <f>E246/F246</f>
        <v>0.18359737853904495</v>
      </c>
      <c r="AL246" s="109">
        <f t="shared" si="432"/>
        <v>0.82405933962540856</v>
      </c>
      <c r="AM246" s="109">
        <f t="shared" si="432"/>
        <v>0.17580496274621166</v>
      </c>
      <c r="AN246" s="109">
        <f>AL246+AM246</f>
        <v>0.99986430237162027</v>
      </c>
      <c r="AO246" s="109"/>
      <c r="AP246" s="109">
        <f>AL246/AN246</f>
        <v>0.82417117769960135</v>
      </c>
      <c r="AQ246" s="109">
        <f>AM246/AN246</f>
        <v>0.17582882230039862</v>
      </c>
      <c r="AT246" s="109">
        <f t="shared" si="433"/>
        <v>3.243728237993656E-3</v>
      </c>
      <c r="AU246" s="109">
        <f t="shared" si="433"/>
        <v>5.2675607247634315E-2</v>
      </c>
      <c r="AW246" s="19">
        <f t="shared" si="420"/>
        <v>0.62681522575565052</v>
      </c>
      <c r="AX246" s="19">
        <f t="shared" si="421"/>
        <v>0.37318477424434954</v>
      </c>
      <c r="AY246" s="109"/>
      <c r="AZ246" s="109">
        <f t="shared" si="434"/>
        <v>-1.0494762881403942E-2</v>
      </c>
      <c r="BA246" s="109">
        <f t="shared" si="434"/>
        <v>1.7879104675030122E-2</v>
      </c>
      <c r="BB246" s="109"/>
      <c r="BC246" s="109"/>
      <c r="BD246" s="109">
        <f t="shared" si="435"/>
        <v>-1.2605033782059941E-2</v>
      </c>
      <c r="BE246" s="109">
        <f t="shared" si="435"/>
        <v>1.560601727996401E-2</v>
      </c>
      <c r="BH246" s="109">
        <f t="shared" si="423"/>
        <v>1.0120067869431559</v>
      </c>
      <c r="BI246" s="109">
        <f t="shared" si="424"/>
        <v>0.96187937985112948</v>
      </c>
      <c r="BJ246" s="19">
        <f t="shared" si="437"/>
        <v>0.91832616108460408</v>
      </c>
      <c r="BK246" s="109"/>
      <c r="BL246" s="109">
        <f t="shared" si="425"/>
        <v>0.99450931007846177</v>
      </c>
      <c r="BM246" s="109">
        <f t="shared" si="426"/>
        <v>1.2536216843335852</v>
      </c>
      <c r="BN246" s="19">
        <f t="shared" si="438"/>
        <v>1.1304310151907961</v>
      </c>
      <c r="BO246" s="109"/>
      <c r="BP246" s="109">
        <f t="shared" si="427"/>
        <v>0.99238442863826104</v>
      </c>
      <c r="BQ246" s="109">
        <f t="shared" si="428"/>
        <v>0.6029268584967562</v>
      </c>
      <c r="BR246" s="19">
        <f t="shared" si="439"/>
        <v>0.70242100969819476</v>
      </c>
      <c r="BU246" s="90"/>
      <c r="CD246" s="89"/>
      <c r="CF246" s="112"/>
      <c r="CG246" s="112"/>
      <c r="CH246" s="112"/>
      <c r="CI246" s="112"/>
      <c r="CJ246" s="112"/>
      <c r="CK246" s="112"/>
      <c r="CL246" s="112"/>
      <c r="CM246" s="112"/>
      <c r="CN246" s="112"/>
    </row>
    <row r="247" spans="1:92" x14ac:dyDescent="0.2">
      <c r="A247" s="86" t="str">
        <f t="shared" ref="A247:A249" si="440">A$179</f>
        <v>Electricity</v>
      </c>
      <c r="B247" s="86">
        <f t="shared" ref="B247:B249" si="441">B246+1</f>
        <v>2015</v>
      </c>
      <c r="D247" s="108">
        <f>Manufacturing!X324</f>
        <v>2752.1827843159995</v>
      </c>
      <c r="E247" s="108">
        <f>NonManufacturing!H242</f>
        <v>648.28672938426621</v>
      </c>
      <c r="F247" s="108">
        <f t="shared" ref="F247:F249" si="442">D247+E247</f>
        <v>3400.4695137002655</v>
      </c>
      <c r="G247" s="108"/>
      <c r="H247" s="126">
        <f t="shared" ref="H247:I247" si="443">H76</f>
        <v>2037496.6366699999</v>
      </c>
      <c r="I247" s="126">
        <f t="shared" si="443"/>
        <v>1275168.1198087076</v>
      </c>
      <c r="J247" s="126">
        <f t="shared" ref="J247:J249" si="444">H247+I247</f>
        <v>3312664.7564787073</v>
      </c>
      <c r="L247" s="79">
        <f t="shared" ref="L247:L249" si="445">D247/H247*1000</f>
        <v>1.3507667864493031</v>
      </c>
      <c r="M247" s="79">
        <f t="shared" ref="M247:M249" si="446">E247/I247*1000</f>
        <v>0.50839314386366408</v>
      </c>
      <c r="N247" s="79">
        <f t="shared" ref="N247:N249" si="447">F247/J247*1000</f>
        <v>1.026505778180492</v>
      </c>
      <c r="P247" s="261">
        <f>Manufacturing!BZ324</f>
        <v>0.8722750330251261</v>
      </c>
      <c r="Q247" s="261">
        <f>NonManufacturing!CR242</f>
        <v>1.3214720302031724</v>
      </c>
      <c r="R247" s="110"/>
      <c r="S247" s="261">
        <f>Manufacturing!CD324</f>
        <v>0.65507299612797454</v>
      </c>
      <c r="T247" s="261">
        <f>NonManufacturing!CV242</f>
        <v>0.90135504491563889</v>
      </c>
      <c r="V247" s="112">
        <f t="shared" ref="V247:V249" si="448">V76</f>
        <v>1.8322451042507604</v>
      </c>
      <c r="W247" s="113">
        <f t="shared" ref="W247:W249" si="449">N247/N$251</f>
        <v>0.71592725495486331</v>
      </c>
      <c r="X247" s="112">
        <f t="shared" ref="X247:X249" si="450">BN247</f>
        <v>1.1196480444918659</v>
      </c>
      <c r="Y247" s="112">
        <f t="shared" ref="Y247:Y249" si="451">BR247</f>
        <v>0.68685438750583705</v>
      </c>
      <c r="Z247" s="112">
        <f t="shared" ref="Z247:Z249" si="452">BJ247</f>
        <v>0.93095176182794159</v>
      </c>
      <c r="AA247" s="112">
        <f t="shared" ref="AA247:AA249" si="453">V247*X247*Y247*Z247</f>
        <v>1.3117677539720953</v>
      </c>
      <c r="AB247" s="112">
        <f t="shared" ref="AB247:AB249" si="454">F247/F$251</f>
        <v>1.311754207890734</v>
      </c>
      <c r="AC247" s="112"/>
      <c r="AD247" s="112">
        <f t="shared" ref="AD247:AD249" si="455">X247*Y247</f>
        <v>0.76903517182156877</v>
      </c>
      <c r="AG247" s="89"/>
      <c r="AI247" s="109">
        <f t="shared" ref="AI247:AI249" si="456">D247/F247</f>
        <v>0.80935375930518949</v>
      </c>
      <c r="AJ247" s="109">
        <f t="shared" ref="AJ247:AJ249" si="457">E247/F247</f>
        <v>0.19064624069481056</v>
      </c>
      <c r="AL247" s="109">
        <f t="shared" ref="AL247:AL249" si="458">(AI247-AI246)/LN(AI247/AI246)</f>
        <v>0.81287309668152374</v>
      </c>
      <c r="AM247" s="109">
        <f t="shared" ref="AM247:AM249" si="459">(AJ247-AJ246)/LN(AJ247/AJ246)</f>
        <v>0.18709968002164809</v>
      </c>
      <c r="AN247" s="109">
        <f t="shared" ref="AN247:AN249" si="460">AL247+AM247</f>
        <v>0.99997277670317186</v>
      </c>
      <c r="AO247" s="109"/>
      <c r="AP247" s="109">
        <f t="shared" ref="AP247:AP249" si="461">AL247/AN247</f>
        <v>0.81289522636956135</v>
      </c>
      <c r="AQ247" s="109">
        <f t="shared" ref="AQ247:AQ249" si="462">AM247/AN247</f>
        <v>0.18710477363043859</v>
      </c>
      <c r="AT247" s="109">
        <f t="shared" ref="AT247:AT249" si="463">LN(P247/P246)</f>
        <v>3.9533281348902299E-3</v>
      </c>
      <c r="AU247" s="109">
        <f t="shared" ref="AU247:AU249" si="464">LN(Q247/Q246)</f>
        <v>5.5804018554952622E-2</v>
      </c>
      <c r="AW247" s="19">
        <f t="shared" ref="AW247:AW249" si="465">H247/J247</f>
        <v>0.61506273240755449</v>
      </c>
      <c r="AX247" s="19">
        <f t="shared" ref="AX247:AX249" si="466">I247/J247</f>
        <v>0.38493726759244556</v>
      </c>
      <c r="AY247" s="109"/>
      <c r="AZ247" s="109">
        <f t="shared" ref="AZ247:AZ249" si="467">LN(AW247/AW246)</f>
        <v>-1.8927534917883179E-2</v>
      </c>
      <c r="BA247" s="109">
        <f t="shared" ref="BA247:BA249" si="468">LN(AX247/AX246)</f>
        <v>3.10067093968707E-2</v>
      </c>
      <c r="BB247" s="109"/>
      <c r="BC247" s="109"/>
      <c r="BD247" s="109">
        <f t="shared" ref="BD247:BD249" si="469">LN(S247/S246)</f>
        <v>-1.2037672672218542E-2</v>
      </c>
      <c r="BE247" s="109">
        <f t="shared" ref="BE247:BE249" si="470">LN(T247/T246)</f>
        <v>-6.7477011202681111E-2</v>
      </c>
      <c r="BH247" s="109">
        <f t="shared" ref="BH247:BH249" si="471">EXP(SUMPRODUCT($AP247:$AQ247,AT247:AU247))</f>
        <v>1.0137484929411418</v>
      </c>
      <c r="BI247" s="109">
        <f t="shared" ref="BI247:BI249" si="472">IF(ISERR(BH247),BI246,BH247*BI246)</f>
        <v>0.97510377171524254</v>
      </c>
      <c r="BJ247" s="19">
        <f t="shared" ref="BJ247:BJ249" si="473">BI247/BI$251</f>
        <v>0.93095176182794159</v>
      </c>
      <c r="BK247" s="109"/>
      <c r="BL247" s="109">
        <f t="shared" ref="BL247:BL249" si="474">EXP(SUMPRODUCT($AP247:$AQ247,AZ247:BA247))</f>
        <v>0.99046118643771452</v>
      </c>
      <c r="BM247" s="109">
        <f t="shared" ref="BM247:BM249" si="475">IF(ISERR(BL247),BM246,BL247*BM246)</f>
        <v>1.2416636208090888</v>
      </c>
      <c r="BN247" s="19">
        <f t="shared" ref="BN247:BN249" si="476">BM247/BM$251</f>
        <v>1.1196480444918659</v>
      </c>
      <c r="BO247" s="109"/>
      <c r="BP247" s="109">
        <f t="shared" ref="BP247:BP249" si="477">EXP(SUMPRODUCT($AP247:$AQ247,BD247:BE247))</f>
        <v>0.97783861533548644</v>
      </c>
      <c r="BQ247" s="109">
        <f t="shared" ref="BQ247:BQ249" si="478">IF(ISERR(BP247),BQ246,BP247*BQ246)</f>
        <v>0.5895651644610429</v>
      </c>
      <c r="BR247" s="19">
        <f t="shared" ref="BR247:BR249" si="479">BQ247/BQ$251</f>
        <v>0.68685438750583705</v>
      </c>
      <c r="BU247" s="90"/>
      <c r="CD247" s="89"/>
      <c r="CF247" s="112"/>
      <c r="CG247" s="112"/>
      <c r="CH247" s="112"/>
      <c r="CI247" s="112"/>
      <c r="CJ247" s="112"/>
      <c r="CK247" s="112"/>
      <c r="CL247" s="112"/>
      <c r="CM247" s="112"/>
      <c r="CN247" s="112"/>
    </row>
    <row r="248" spans="1:92" x14ac:dyDescent="0.2">
      <c r="A248" s="86" t="str">
        <f t="shared" si="440"/>
        <v>Electricity</v>
      </c>
      <c r="B248" s="86">
        <f t="shared" si="441"/>
        <v>2016</v>
      </c>
      <c r="D248" s="108">
        <f>Manufacturing!X325</f>
        <v>2660.8615972079997</v>
      </c>
      <c r="E248" s="108">
        <f>NonManufacturing!H243</f>
        <v>661.45964250932252</v>
      </c>
      <c r="F248" s="108">
        <f t="shared" si="442"/>
        <v>3322.321239717322</v>
      </c>
      <c r="G248" s="108"/>
      <c r="H248" s="126">
        <f t="shared" ref="H248:I248" si="480">H77</f>
        <v>2027013.4465900001</v>
      </c>
      <c r="I248" s="126">
        <f t="shared" si="480"/>
        <v>1295745.5221469104</v>
      </c>
      <c r="J248" s="126">
        <f t="shared" si="444"/>
        <v>3322758.9687369103</v>
      </c>
      <c r="L248" s="79">
        <f t="shared" si="445"/>
        <v>1.312700515965648</v>
      </c>
      <c r="M248" s="79">
        <f t="shared" si="446"/>
        <v>0.51048576375811461</v>
      </c>
      <c r="N248" s="79">
        <f t="shared" si="447"/>
        <v>0.9998682633848236</v>
      </c>
      <c r="P248" s="261">
        <f>Manufacturing!BZ325</f>
        <v>0.84491271050517447</v>
      </c>
      <c r="Q248" s="261">
        <f>NonManufacturing!CR243</f>
        <v>1.388630928866246</v>
      </c>
      <c r="R248" s="110"/>
      <c r="S248" s="261">
        <f>Manufacturing!CD325</f>
        <v>0.65722891126205185</v>
      </c>
      <c r="T248" s="261">
        <f>NonManufacturing!CV243</f>
        <v>0.86129313433975219</v>
      </c>
      <c r="V248" s="112">
        <f t="shared" si="448"/>
        <v>1.8378282442154033</v>
      </c>
      <c r="W248" s="113">
        <f t="shared" si="449"/>
        <v>0.69734915899880789</v>
      </c>
      <c r="X248" s="112">
        <f t="shared" si="450"/>
        <v>1.1150928978282713</v>
      </c>
      <c r="Y248" s="112">
        <f t="shared" si="451"/>
        <v>0.68260009924428489</v>
      </c>
      <c r="Z248" s="112">
        <f t="shared" si="452"/>
        <v>0.91617288691134324</v>
      </c>
      <c r="AA248" s="112">
        <f t="shared" si="453"/>
        <v>1.2816214092307463</v>
      </c>
      <c r="AB248" s="112">
        <f t="shared" si="454"/>
        <v>1.2816079804878673</v>
      </c>
      <c r="AC248" s="112"/>
      <c r="AD248" s="112">
        <f t="shared" si="455"/>
        <v>0.76116252272417517</v>
      </c>
      <c r="AG248" s="89"/>
      <c r="AI248" s="109">
        <f t="shared" si="456"/>
        <v>0.80090436933016074</v>
      </c>
      <c r="AJ248" s="109">
        <f t="shared" si="457"/>
        <v>0.19909563066983929</v>
      </c>
      <c r="AL248" s="109">
        <f t="shared" si="458"/>
        <v>0.80512167495217479</v>
      </c>
      <c r="AM248" s="109">
        <f t="shared" si="459"/>
        <v>0.19484040216506063</v>
      </c>
      <c r="AN248" s="109">
        <f t="shared" si="460"/>
        <v>0.99996207711723539</v>
      </c>
      <c r="AO248" s="109"/>
      <c r="AP248" s="109">
        <f t="shared" si="461"/>
        <v>0.80515220864499093</v>
      </c>
      <c r="AQ248" s="109">
        <f t="shared" si="462"/>
        <v>0.19484779135500913</v>
      </c>
      <c r="AT248" s="109">
        <f t="shared" si="463"/>
        <v>-3.187145818072442E-2</v>
      </c>
      <c r="AU248" s="109">
        <f t="shared" si="464"/>
        <v>4.9572028856003925E-2</v>
      </c>
      <c r="AW248" s="19">
        <f t="shared" si="465"/>
        <v>0.61003926726606184</v>
      </c>
      <c r="AX248" s="19">
        <f t="shared" si="466"/>
        <v>0.38996073273393822</v>
      </c>
      <c r="AY248" s="109"/>
      <c r="AZ248" s="109">
        <f t="shared" si="467"/>
        <v>-8.2009388563484709E-3</v>
      </c>
      <c r="BA248" s="109">
        <f t="shared" si="468"/>
        <v>1.2965669063910668E-2</v>
      </c>
      <c r="BB248" s="109"/>
      <c r="BC248" s="109"/>
      <c r="BD248" s="109">
        <f t="shared" si="469"/>
        <v>3.2857028729640432E-3</v>
      </c>
      <c r="BE248" s="109">
        <f t="shared" si="470"/>
        <v>-4.5464332011513502E-2</v>
      </c>
      <c r="BH248" s="109">
        <f t="shared" si="471"/>
        <v>0.98412498313813834</v>
      </c>
      <c r="BI248" s="109">
        <f t="shared" si="472"/>
        <v>0.95962398289719819</v>
      </c>
      <c r="BJ248" s="19">
        <f t="shared" si="473"/>
        <v>0.91617288691134324</v>
      </c>
      <c r="BK248" s="109"/>
      <c r="BL248" s="109">
        <f t="shared" si="474"/>
        <v>0.99593162629452725</v>
      </c>
      <c r="BM248" s="109">
        <f t="shared" si="475"/>
        <v>1.236612069183147</v>
      </c>
      <c r="BN248" s="19">
        <f t="shared" si="476"/>
        <v>1.1150928978282713</v>
      </c>
      <c r="BO248" s="109"/>
      <c r="BP248" s="109">
        <f t="shared" si="477"/>
        <v>0.99380612785047395</v>
      </c>
      <c r="BQ248" s="109">
        <f t="shared" si="478"/>
        <v>0.58591347320855691</v>
      </c>
      <c r="BR248" s="19">
        <f t="shared" si="479"/>
        <v>0.68260009924428489</v>
      </c>
      <c r="BU248" s="90"/>
      <c r="CD248" s="89"/>
      <c r="CF248" s="112"/>
      <c r="CG248" s="112"/>
      <c r="CH248" s="112"/>
      <c r="CI248" s="112"/>
      <c r="CJ248" s="112"/>
      <c r="CK248" s="112"/>
      <c r="CL248" s="112"/>
      <c r="CM248" s="112"/>
      <c r="CN248" s="112"/>
    </row>
    <row r="249" spans="1:92" x14ac:dyDescent="0.2">
      <c r="A249" s="86" t="str">
        <f t="shared" si="440"/>
        <v>Electricity</v>
      </c>
      <c r="B249" s="86">
        <f t="shared" si="441"/>
        <v>2017</v>
      </c>
      <c r="D249" s="108">
        <f>Manufacturing!X326</f>
        <v>2600.756409132</v>
      </c>
      <c r="E249" s="108">
        <f>NonManufacturing!H244</f>
        <v>709.16715153902942</v>
      </c>
      <c r="F249" s="108">
        <f t="shared" si="442"/>
        <v>3309.9235606710295</v>
      </c>
      <c r="G249" s="108"/>
      <c r="H249" s="126">
        <f t="shared" ref="H249:I249" si="481">H78</f>
        <v>2079776.26725</v>
      </c>
      <c r="I249" s="126">
        <f t="shared" si="481"/>
        <v>1331368.9214900695</v>
      </c>
      <c r="J249" s="126">
        <f t="shared" si="444"/>
        <v>3411145.1887400695</v>
      </c>
      <c r="L249" s="79">
        <f t="shared" si="445"/>
        <v>1.2504981665988861</v>
      </c>
      <c r="M249" s="79">
        <f t="shared" si="446"/>
        <v>0.53266013656479883</v>
      </c>
      <c r="N249" s="79">
        <f t="shared" si="447"/>
        <v>0.9703262035274357</v>
      </c>
      <c r="P249" s="261">
        <f>Manufacturing!BZ326</f>
        <v>0.82434011538638696</v>
      </c>
      <c r="Q249" s="261">
        <f>NonManufacturing!CR244</f>
        <v>1.4263184154390838</v>
      </c>
      <c r="R249" s="110"/>
      <c r="S249" s="261">
        <f>Manufacturing!CD326</f>
        <v>0.64171112265908958</v>
      </c>
      <c r="T249" s="261">
        <f>NonManufacturing!CV244</f>
        <v>0.87495937888985142</v>
      </c>
      <c r="V249" s="112">
        <f t="shared" si="448"/>
        <v>1.8867149353806643</v>
      </c>
      <c r="W249" s="113">
        <f t="shared" si="449"/>
        <v>0.67674531412138228</v>
      </c>
      <c r="X249" s="112">
        <f t="shared" si="450"/>
        <v>1.1148013910217978</v>
      </c>
      <c r="Y249" s="112">
        <f t="shared" si="451"/>
        <v>0.67196365151660264</v>
      </c>
      <c r="Z249" s="112">
        <f t="shared" si="452"/>
        <v>0.90341354962775378</v>
      </c>
      <c r="AA249" s="112">
        <f t="shared" si="453"/>
        <v>1.2768390920165178</v>
      </c>
      <c r="AB249" s="112">
        <f t="shared" si="454"/>
        <v>1.2768254916016908</v>
      </c>
      <c r="AC249" s="112"/>
      <c r="AD249" s="112">
        <f t="shared" si="455"/>
        <v>0.74910601342679517</v>
      </c>
      <c r="AG249" s="89"/>
      <c r="AI249" s="109">
        <f t="shared" si="456"/>
        <v>0.78574515739110962</v>
      </c>
      <c r="AJ249" s="109">
        <f t="shared" si="457"/>
        <v>0.21425484260889038</v>
      </c>
      <c r="AL249" s="109">
        <f t="shared" si="458"/>
        <v>0.7933006236775153</v>
      </c>
      <c r="AM249" s="109">
        <f t="shared" si="459"/>
        <v>0.20658254524683742</v>
      </c>
      <c r="AN249" s="109">
        <f t="shared" si="460"/>
        <v>0.99988316892435269</v>
      </c>
      <c r="AO249" s="109"/>
      <c r="AP249" s="109">
        <f t="shared" si="461"/>
        <v>0.79339331667211344</v>
      </c>
      <c r="AQ249" s="109">
        <f t="shared" si="462"/>
        <v>0.20660668332788654</v>
      </c>
      <c r="AT249" s="109">
        <f t="shared" si="463"/>
        <v>-2.465011470576272E-2</v>
      </c>
      <c r="AU249" s="109">
        <f t="shared" si="464"/>
        <v>2.6778271294717632E-2</v>
      </c>
      <c r="AW249" s="19">
        <f t="shared" si="465"/>
        <v>0.60970030654666452</v>
      </c>
      <c r="AX249" s="19">
        <f t="shared" si="466"/>
        <v>0.39029969345333554</v>
      </c>
      <c r="AY249" s="109"/>
      <c r="AZ249" s="109">
        <f t="shared" si="467"/>
        <v>-5.557919664167765E-4</v>
      </c>
      <c r="BA249" s="109">
        <f t="shared" si="468"/>
        <v>8.6884001634323282E-4</v>
      </c>
      <c r="BB249" s="109"/>
      <c r="BC249" s="109"/>
      <c r="BD249" s="109">
        <f t="shared" si="469"/>
        <v>-2.3894139048935465E-2</v>
      </c>
      <c r="BE249" s="109">
        <f t="shared" si="470"/>
        <v>1.5742556667006045E-2</v>
      </c>
      <c r="BH249" s="109">
        <f t="shared" si="471"/>
        <v>0.98607322104171358</v>
      </c>
      <c r="BI249" s="109">
        <f t="shared" si="472"/>
        <v>0.94625951180431844</v>
      </c>
      <c r="BJ249" s="19">
        <f t="shared" si="473"/>
        <v>0.90341354962775378</v>
      </c>
      <c r="BK249" s="109"/>
      <c r="BL249" s="109">
        <f t="shared" si="474"/>
        <v>0.99973858069848598</v>
      </c>
      <c r="BM249" s="109">
        <f t="shared" si="475"/>
        <v>1.2362887949197774</v>
      </c>
      <c r="BN249" s="19">
        <f t="shared" si="476"/>
        <v>1.1148013910217978</v>
      </c>
      <c r="BO249" s="109"/>
      <c r="BP249" s="109">
        <f t="shared" si="477"/>
        <v>0.98441774658477488</v>
      </c>
      <c r="BQ249" s="109">
        <f t="shared" si="478"/>
        <v>0.57678362098962643</v>
      </c>
      <c r="BR249" s="19">
        <f t="shared" si="479"/>
        <v>0.67196365151660264</v>
      </c>
      <c r="BU249" s="90"/>
      <c r="CD249" s="89"/>
      <c r="CF249" s="112"/>
      <c r="CG249" s="112"/>
      <c r="CH249" s="112"/>
      <c r="CI249" s="112"/>
      <c r="CJ249" s="112"/>
      <c r="CK249" s="112"/>
      <c r="CL249" s="112"/>
      <c r="CM249" s="112"/>
      <c r="CN249" s="112"/>
    </row>
    <row r="250" spans="1:92" hidden="1" x14ac:dyDescent="0.2">
      <c r="A250" s="86"/>
      <c r="B250" s="86"/>
      <c r="D250" s="108"/>
      <c r="E250" s="108"/>
      <c r="F250" s="108"/>
      <c r="G250" s="108"/>
      <c r="H250" s="126"/>
      <c r="I250" s="126"/>
      <c r="J250" s="126"/>
      <c r="L250" s="79"/>
      <c r="M250" s="79"/>
      <c r="N250" s="79"/>
      <c r="R250" s="263"/>
      <c r="AG250" s="89"/>
      <c r="BH250" s="109"/>
      <c r="BI250" s="109"/>
      <c r="BJ250" s="109"/>
      <c r="BK250" s="109"/>
      <c r="BL250" s="109"/>
      <c r="BM250" s="109"/>
      <c r="BN250" s="109"/>
      <c r="BO250" s="109"/>
      <c r="BP250" s="109"/>
      <c r="BQ250" s="109"/>
      <c r="BR250" s="109"/>
      <c r="BU250" s="90"/>
      <c r="CD250" s="89"/>
    </row>
    <row r="251" spans="1:92" hidden="1" x14ac:dyDescent="0.2">
      <c r="A251" s="86" t="s">
        <v>266</v>
      </c>
      <c r="B251" s="86">
        <f>Base_year</f>
        <v>1985</v>
      </c>
      <c r="D251" s="87">
        <f>INDEX(D181:D242,base_row,0)</f>
        <v>2221.7681043924754</v>
      </c>
      <c r="E251" s="87">
        <f>INDEX(E181:E242,37,0)</f>
        <v>370.53881808207137</v>
      </c>
      <c r="F251" s="87">
        <f>INDEX(F181:F242,base_row,0)</f>
        <v>2592.3069224745468</v>
      </c>
      <c r="G251" s="108"/>
      <c r="H251" s="108">
        <f>INDEX(H181:H242,base_row,0)</f>
        <v>939844.96947000001</v>
      </c>
      <c r="I251" s="108">
        <f>INDEX(I181:I242,base_row,0)</f>
        <v>868136.26011190063</v>
      </c>
      <c r="J251" s="108">
        <f>INDEX(J181:J242,base_row,0)</f>
        <v>1807981.2295819006</v>
      </c>
      <c r="L251" s="79">
        <f>INDEX(L181:L242,base_row,0)</f>
        <v>2.3639729706117181</v>
      </c>
      <c r="M251" s="79">
        <f>INDEX(M181:M242,base_row,0)</f>
        <v>0.42682103617502376</v>
      </c>
      <c r="N251" s="79">
        <f>INDEX(N181:N242,base_row,0)</f>
        <v>1.4338129622474138</v>
      </c>
      <c r="R251" s="263"/>
      <c r="AG251" s="89"/>
      <c r="BH251" s="109"/>
      <c r="BI251" s="109">
        <f>INDEX(BI181:BI242,base_row,1)</f>
        <v>1.0474267429287718</v>
      </c>
      <c r="BJ251" s="109"/>
      <c r="BK251" s="109"/>
      <c r="BL251" s="109"/>
      <c r="BM251" s="109">
        <f>INDEX(BM181:BM242,base_row,1)</f>
        <v>1.1089767243532298</v>
      </c>
      <c r="BN251" s="109"/>
      <c r="BO251" s="109"/>
      <c r="BP251" s="109"/>
      <c r="BQ251" s="109">
        <f>INDEX(BQ181:BQ242,base_row,1)</f>
        <v>0.85835538825328184</v>
      </c>
      <c r="BR251" s="109"/>
      <c r="BU251" s="90"/>
      <c r="CD251" s="89"/>
    </row>
    <row r="252" spans="1:92" hidden="1" x14ac:dyDescent="0.2">
      <c r="A252" s="86" t="s">
        <v>267</v>
      </c>
      <c r="B252" s="86">
        <f>Base_year2</f>
        <v>1996</v>
      </c>
      <c r="D252" s="87">
        <f>INDEX(D181:D242,base_row2,0)</f>
        <v>2802.5241286251239</v>
      </c>
      <c r="E252" s="87">
        <f>INDEX(E181:E242,base_row2,0)</f>
        <v>473.54945092182612</v>
      </c>
      <c r="F252" s="87">
        <f>INDEX(F181:F242,base_row2,0)</f>
        <v>3276.07357954695</v>
      </c>
      <c r="G252" s="108"/>
      <c r="H252" s="108">
        <f>INDEX(H181:H242,base_row2,0)</f>
        <v>1327877.1669899998</v>
      </c>
      <c r="I252" s="108">
        <f>INDEX(I181:I242,base_row2,0)</f>
        <v>1045324.1703894705</v>
      </c>
      <c r="J252" s="108">
        <f>INDEX(J181:J242,base_row2,0)</f>
        <v>2373201.3373794705</v>
      </c>
      <c r="L252" s="79">
        <f>INDEX(L181:L242,base_row2,0)</f>
        <v>2.1105296470891344</v>
      </c>
      <c r="M252" s="79">
        <f>INDEX(M181:M242,base_row2,0)</f>
        <v>0.45301683854242975</v>
      </c>
      <c r="N252" s="79">
        <f>INDEX(N181:N242,base_row2,0)</f>
        <v>1.3804448564673601</v>
      </c>
      <c r="R252" s="263"/>
      <c r="U252" s="87">
        <f>base_row2</f>
        <v>48</v>
      </c>
      <c r="V252" s="79">
        <f>INDEX(V181:V242,base_row2,0)</f>
        <v>1.3126249866699546</v>
      </c>
      <c r="W252" s="79">
        <f t="shared" ref="W252:AD252" si="482">INDEX(W181:W242,base_row2,0)</f>
        <v>0.96277889293426222</v>
      </c>
      <c r="X252" s="79">
        <f t="shared" si="482"/>
        <v>1.0523284690406751</v>
      </c>
      <c r="Y252" s="79">
        <f t="shared" si="482"/>
        <v>0.94299681364404442</v>
      </c>
      <c r="Z252" s="79">
        <f t="shared" si="482"/>
        <v>0.97021034078647894</v>
      </c>
      <c r="AA252" s="79">
        <f t="shared" si="482"/>
        <v>1.2637702023601696</v>
      </c>
      <c r="AB252" s="79">
        <f t="shared" si="482"/>
        <v>1.2637676315039492</v>
      </c>
      <c r="AC252" s="79">
        <f t="shared" si="482"/>
        <v>0</v>
      </c>
      <c r="AD252" s="79">
        <f t="shared" si="482"/>
        <v>0.99234239321227213</v>
      </c>
      <c r="AG252" s="89"/>
      <c r="BI252" s="109">
        <f>INDEX(BI181:BI242,base_row2,1)</f>
        <v>1.0162242572057953</v>
      </c>
      <c r="BM252" s="109">
        <f>INDEX(BM181:BM242,base_row2,1)</f>
        <v>1.1670077785403772</v>
      </c>
      <c r="BQ252" s="109">
        <f>INDEX(BQ181:BQ242,base_row2,1)</f>
        <v>0.80942639609704137</v>
      </c>
      <c r="BU252" s="90"/>
      <c r="CD252" s="89"/>
      <c r="CF252" s="79">
        <f>INDEX(CF181:CF242,base_row2,0)</f>
        <v>1</v>
      </c>
      <c r="CG252" s="79">
        <f t="shared" ref="CG252:CN252" si="483">INDEX(CG181:CG242,base_row2,0)</f>
        <v>1.0508917598925613</v>
      </c>
      <c r="CH252" s="79">
        <f t="shared" si="483"/>
        <v>0.99953285361147315</v>
      </c>
      <c r="CI252" s="79">
        <f t="shared" si="483"/>
        <v>1.0461406675344174</v>
      </c>
      <c r="CJ252" s="79">
        <f t="shared" si="483"/>
        <v>1.0050120398163298</v>
      </c>
      <c r="CK252" s="79">
        <f t="shared" si="483"/>
        <v>1.0508928159908102</v>
      </c>
      <c r="CL252" s="79">
        <f t="shared" si="483"/>
        <v>1.0508917598925611</v>
      </c>
      <c r="CM252" s="79">
        <f t="shared" si="483"/>
        <v>0</v>
      </c>
      <c r="CN252" s="79">
        <f t="shared" si="483"/>
        <v>1.0456519666996877</v>
      </c>
    </row>
    <row r="253" spans="1:92" x14ac:dyDescent="0.2">
      <c r="A253" s="86"/>
      <c r="B253" s="86"/>
      <c r="D253" s="108"/>
      <c r="R253" s="263"/>
      <c r="AG253" s="89"/>
      <c r="CD253" s="89"/>
    </row>
    <row r="254" spans="1:92" x14ac:dyDescent="0.2">
      <c r="A254" s="86"/>
      <c r="B254" s="86"/>
      <c r="R254" s="263"/>
      <c r="AG254" s="89"/>
      <c r="CD254" s="89"/>
    </row>
    <row r="255" spans="1:92" x14ac:dyDescent="0.2">
      <c r="A255" s="86"/>
      <c r="B255" s="86"/>
      <c r="D255" s="108"/>
      <c r="L255" s="109"/>
      <c r="M255" s="109"/>
      <c r="P255" s="109"/>
      <c r="Q255" s="109"/>
      <c r="R255" s="263"/>
      <c r="AG255" s="89"/>
      <c r="CD255" s="89"/>
    </row>
    <row r="256" spans="1:92" ht="15.75" x14ac:dyDescent="0.25">
      <c r="A256" s="86"/>
      <c r="B256" s="86"/>
      <c r="D256" s="88" t="s">
        <v>268</v>
      </c>
      <c r="L256" s="109"/>
      <c r="M256" s="109"/>
      <c r="P256" s="109"/>
      <c r="Q256" s="109"/>
      <c r="R256" s="263"/>
      <c r="AG256" s="89"/>
      <c r="BU256" s="90"/>
      <c r="CD256" s="89"/>
    </row>
    <row r="257" spans="1:92" x14ac:dyDescent="0.2">
      <c r="A257" s="86"/>
      <c r="B257" s="86"/>
      <c r="AG257" s="89"/>
      <c r="BU257" s="90"/>
      <c r="CD257" s="89"/>
    </row>
    <row r="258" spans="1:92" x14ac:dyDescent="0.2">
      <c r="A258" s="86"/>
      <c r="B258" s="86"/>
      <c r="P258" s="838" t="s">
        <v>229</v>
      </c>
      <c r="Q258" s="839"/>
      <c r="R258" s="839"/>
      <c r="S258" s="839"/>
      <c r="T258" s="839"/>
      <c r="AG258" s="89"/>
      <c r="BU258" s="90"/>
      <c r="CD258" s="89"/>
      <c r="CF258" s="91" t="s">
        <v>55</v>
      </c>
    </row>
    <row r="259" spans="1:92" x14ac:dyDescent="0.2">
      <c r="A259" s="86"/>
      <c r="B259" s="86"/>
      <c r="AG259" s="89"/>
      <c r="BU259" s="90"/>
      <c r="CD259" s="89"/>
    </row>
    <row r="260" spans="1:92" x14ac:dyDescent="0.2">
      <c r="A260" s="86"/>
      <c r="B260" s="86"/>
      <c r="D260" s="91" t="s">
        <v>230</v>
      </c>
      <c r="H260" s="91" t="s">
        <v>486</v>
      </c>
      <c r="L260" s="91" t="s">
        <v>270</v>
      </c>
      <c r="P260" s="91" t="s">
        <v>231</v>
      </c>
      <c r="S260" s="91" t="s">
        <v>232</v>
      </c>
      <c r="V260" s="92" t="s">
        <v>294</v>
      </c>
      <c r="W260" s="92"/>
      <c r="X260" s="92" t="str">
        <f>index_label</f>
        <v>1985 = 1</v>
      </c>
      <c r="Y260" s="93"/>
      <c r="Z260" s="93"/>
      <c r="AA260" s="93"/>
      <c r="AB260" s="93"/>
      <c r="AC260" s="93"/>
      <c r="AD260" s="93"/>
      <c r="AG260" s="89"/>
      <c r="AI260" s="91" t="s">
        <v>233</v>
      </c>
      <c r="AL260" s="91" t="s">
        <v>234</v>
      </c>
      <c r="AP260" s="91" t="s">
        <v>235</v>
      </c>
      <c r="AQ260" s="91"/>
      <c r="AT260" s="6" t="s">
        <v>236</v>
      </c>
      <c r="AU260"/>
      <c r="AV260"/>
      <c r="AW260" s="6" t="s">
        <v>274</v>
      </c>
      <c r="AX260"/>
      <c r="AY260"/>
      <c r="AZ260" s="6" t="s">
        <v>275</v>
      </c>
      <c r="BA260"/>
      <c r="BB260"/>
      <c r="BC260"/>
      <c r="BD260" s="6" t="s">
        <v>238</v>
      </c>
      <c r="BE260"/>
      <c r="BF260"/>
      <c r="BG260"/>
      <c r="BH260" s="6" t="s">
        <v>239</v>
      </c>
      <c r="BI260"/>
      <c r="BJ260"/>
      <c r="BK260"/>
      <c r="BL260" s="6" t="s">
        <v>240</v>
      </c>
      <c r="BM260"/>
      <c r="BN260"/>
      <c r="BO260"/>
      <c r="BP260" s="6" t="s">
        <v>240</v>
      </c>
      <c r="BQ260"/>
      <c r="BR260"/>
      <c r="BU260" s="90"/>
      <c r="BW260" s="91" t="s">
        <v>228</v>
      </c>
      <c r="CD260" s="89"/>
      <c r="CF260" s="92" t="s">
        <v>294</v>
      </c>
      <c r="CG260" s="92"/>
      <c r="CH260" s="92" t="str">
        <f>index_label2</f>
        <v>1996 = 1</v>
      </c>
      <c r="CI260" s="93"/>
      <c r="CJ260" s="93"/>
      <c r="CK260" s="93"/>
      <c r="CL260" s="93"/>
      <c r="CM260" s="93"/>
      <c r="CN260" s="93"/>
    </row>
    <row r="261" spans="1:92" x14ac:dyDescent="0.2">
      <c r="A261" s="121" t="s">
        <v>218</v>
      </c>
      <c r="B261" s="86"/>
      <c r="V261" s="94" t="s">
        <v>241</v>
      </c>
      <c r="W261" s="94" t="s">
        <v>242</v>
      </c>
      <c r="X261" s="94" t="s">
        <v>243</v>
      </c>
      <c r="Y261" s="95" t="s">
        <v>244</v>
      </c>
      <c r="Z261" s="95" t="s">
        <v>245</v>
      </c>
      <c r="AA261" s="95" t="s">
        <v>246</v>
      </c>
      <c r="AB261" s="95" t="s">
        <v>247</v>
      </c>
      <c r="AC261" s="95"/>
      <c r="AD261" s="95" t="s">
        <v>248</v>
      </c>
      <c r="AG261" s="89"/>
      <c r="AP261" s="91" t="s">
        <v>249</v>
      </c>
      <c r="AQ261" s="91"/>
      <c r="AT261"/>
      <c r="AU261"/>
      <c r="AV261"/>
      <c r="AW261"/>
      <c r="AX261"/>
      <c r="AY261"/>
      <c r="AZ261"/>
      <c r="BA261"/>
      <c r="BB261"/>
      <c r="BC261"/>
      <c r="BD261"/>
      <c r="BE261"/>
      <c r="BF261"/>
      <c r="BG261"/>
      <c r="BH261"/>
      <c r="BI261"/>
      <c r="BJ261"/>
      <c r="BK261"/>
      <c r="BL261" t="s">
        <v>250</v>
      </c>
      <c r="BM261"/>
      <c r="BN261"/>
      <c r="BO261"/>
      <c r="BP261" t="s">
        <v>251</v>
      </c>
      <c r="BQ261"/>
      <c r="BR261"/>
      <c r="BU261" s="90"/>
      <c r="CD261" s="89"/>
      <c r="CF261" s="94" t="s">
        <v>241</v>
      </c>
      <c r="CG261" s="94" t="s">
        <v>242</v>
      </c>
      <c r="CH261" s="94" t="s">
        <v>243</v>
      </c>
      <c r="CI261" s="95" t="s">
        <v>244</v>
      </c>
      <c r="CJ261" s="95" t="s">
        <v>245</v>
      </c>
      <c r="CK261" s="95" t="s">
        <v>246</v>
      </c>
      <c r="CL261" s="95" t="s">
        <v>247</v>
      </c>
      <c r="CM261" s="95"/>
      <c r="CN261" s="95" t="s">
        <v>248</v>
      </c>
    </row>
    <row r="262" spans="1:92" ht="76.5" x14ac:dyDescent="0.2">
      <c r="A262" s="125" t="s">
        <v>217</v>
      </c>
      <c r="B262" s="86"/>
      <c r="D262" s="116" t="s">
        <v>138</v>
      </c>
      <c r="E262" s="116" t="s">
        <v>269</v>
      </c>
      <c r="F262" s="96" t="s">
        <v>252</v>
      </c>
      <c r="G262" s="97"/>
      <c r="H262" s="96" t="str">
        <f>D262</f>
        <v>Manufacturing</v>
      </c>
      <c r="I262" s="96" t="str">
        <f>E262</f>
        <v>NonManufac-turing (Ag, Mining, Constr)</v>
      </c>
      <c r="J262" s="96" t="s">
        <v>253</v>
      </c>
      <c r="K262" s="97"/>
      <c r="L262" s="96" t="str">
        <f>D262</f>
        <v>Manufacturing</v>
      </c>
      <c r="M262" s="424" t="str">
        <f>E262</f>
        <v>NonManufac-turing (Ag, Mining, Constr)</v>
      </c>
      <c r="N262" s="96" t="str">
        <f>F262</f>
        <v xml:space="preserve">   Total</v>
      </c>
      <c r="O262" s="97"/>
      <c r="P262" s="96" t="str">
        <f>D262</f>
        <v>Manufacturing</v>
      </c>
      <c r="Q262" s="96" t="str">
        <f>E262</f>
        <v>NonManufac-turing (Ag, Mining, Constr)</v>
      </c>
      <c r="R262" s="98"/>
      <c r="S262" s="96" t="str">
        <f>D262</f>
        <v>Manufacturing</v>
      </c>
      <c r="T262" s="96" t="str">
        <f>E262</f>
        <v>NonManufac-turing (Ag, Mining, Constr)</v>
      </c>
      <c r="U262" s="97"/>
      <c r="V262" s="298" t="s">
        <v>273</v>
      </c>
      <c r="W262" s="299" t="s">
        <v>254</v>
      </c>
      <c r="X262" s="298" t="s">
        <v>271</v>
      </c>
      <c r="Y262" s="227" t="s">
        <v>255</v>
      </c>
      <c r="Z262" s="227" t="s">
        <v>256</v>
      </c>
      <c r="AA262" s="100" t="s">
        <v>257</v>
      </c>
      <c r="AB262" s="100" t="s">
        <v>258</v>
      </c>
      <c r="AC262" s="100"/>
      <c r="AD262" s="100" t="s">
        <v>259</v>
      </c>
      <c r="AG262" s="89"/>
      <c r="AI262" s="96" t="str">
        <f>D262</f>
        <v>Manufacturing</v>
      </c>
      <c r="AJ262" s="96" t="str">
        <f>E262</f>
        <v>NonManufac-turing (Ag, Mining, Constr)</v>
      </c>
      <c r="AL262" s="96" t="str">
        <f>D262</f>
        <v>Manufacturing</v>
      </c>
      <c r="AM262" s="96" t="str">
        <f>E262</f>
        <v>NonManufac-turing (Ag, Mining, Constr)</v>
      </c>
      <c r="AN262" s="96" t="str">
        <f>F262</f>
        <v xml:space="preserve">   Total</v>
      </c>
      <c r="AO262" s="97"/>
      <c r="AP262" s="96" t="str">
        <f>D262</f>
        <v>Manufacturing</v>
      </c>
      <c r="AQ262" s="96" t="str">
        <f>E262</f>
        <v>NonManufac-turing (Ag, Mining, Constr)</v>
      </c>
      <c r="AR262" s="97"/>
      <c r="AS262" s="97"/>
      <c r="AT262" s="127" t="str">
        <f>D262</f>
        <v>Manufacturing</v>
      </c>
      <c r="AU262" s="127" t="str">
        <f>E262</f>
        <v>NonManufac-turing (Ag, Mining, Constr)</v>
      </c>
      <c r="AV262" s="13"/>
      <c r="AW262" s="127" t="str">
        <f>D262</f>
        <v>Manufacturing</v>
      </c>
      <c r="AX262" s="127" t="str">
        <f>E262</f>
        <v>NonManufac-turing (Ag, Mining, Constr)</v>
      </c>
      <c r="AY262" s="13"/>
      <c r="AZ262" s="127" t="str">
        <f>D262</f>
        <v>Manufacturing</v>
      </c>
      <c r="BA262" s="127" t="str">
        <f>E262</f>
        <v>NonManufac-turing (Ag, Mining, Constr)</v>
      </c>
      <c r="BB262" s="13"/>
      <c r="BC262" s="13"/>
      <c r="BD262" s="127" t="str">
        <f>D262</f>
        <v>Manufacturing</v>
      </c>
      <c r="BE262" s="127" t="str">
        <f>E262</f>
        <v>NonManufac-turing (Ag, Mining, Constr)</v>
      </c>
      <c r="BF262" s="13"/>
      <c r="BG262" s="13"/>
      <c r="BH262" s="128" t="s">
        <v>30</v>
      </c>
      <c r="BI262" s="128" t="s">
        <v>28</v>
      </c>
      <c r="BJ262" s="128" t="s">
        <v>28</v>
      </c>
      <c r="BK262"/>
      <c r="BL262" s="128" t="s">
        <v>30</v>
      </c>
      <c r="BM262" s="128" t="s">
        <v>28</v>
      </c>
      <c r="BN262" s="128" t="s">
        <v>28</v>
      </c>
      <c r="BO262"/>
      <c r="BP262" s="128" t="s">
        <v>30</v>
      </c>
      <c r="BQ262" s="128" t="s">
        <v>28</v>
      </c>
      <c r="BR262" s="128" t="s">
        <v>28</v>
      </c>
      <c r="BU262" s="90"/>
      <c r="CD262" s="89"/>
      <c r="CF262" s="118" t="s">
        <v>273</v>
      </c>
      <c r="CG262" s="99" t="s">
        <v>254</v>
      </c>
      <c r="CH262" s="118" t="s">
        <v>271</v>
      </c>
      <c r="CI262" s="100" t="s">
        <v>255</v>
      </c>
      <c r="CJ262" s="100" t="s">
        <v>256</v>
      </c>
      <c r="CK262" s="100" t="s">
        <v>257</v>
      </c>
      <c r="CL262" s="100" t="s">
        <v>258</v>
      </c>
      <c r="CM262" s="100"/>
      <c r="CN262" s="100" t="s">
        <v>259</v>
      </c>
    </row>
    <row r="263" spans="1:92" ht="25.5" x14ac:dyDescent="0.2">
      <c r="A263" s="423" t="s">
        <v>218</v>
      </c>
      <c r="B263" s="86"/>
      <c r="D263" s="101" t="str">
        <f>$A263</f>
        <v>Fuels</v>
      </c>
      <c r="E263" s="101" t="str">
        <f>$A263</f>
        <v>Fuels</v>
      </c>
      <c r="F263" s="101" t="str">
        <f>$A263</f>
        <v>Fuels</v>
      </c>
      <c r="G263" s="97"/>
      <c r="H263" s="101"/>
      <c r="I263" s="101"/>
      <c r="J263" s="101"/>
      <c r="K263" s="97"/>
      <c r="L263" s="101" t="str">
        <f>$A263</f>
        <v>Fuels</v>
      </c>
      <c r="M263" s="101" t="str">
        <f>$A263</f>
        <v>Fuels</v>
      </c>
      <c r="N263" s="101" t="str">
        <f>$A263</f>
        <v>Fuels</v>
      </c>
      <c r="O263" s="97"/>
      <c r="P263" s="101"/>
      <c r="Q263" s="101"/>
      <c r="R263" s="98"/>
      <c r="S263" s="101"/>
      <c r="T263" s="101"/>
      <c r="U263" s="97"/>
      <c r="V263" s="102"/>
      <c r="W263" s="102"/>
      <c r="X263" s="102"/>
      <c r="Y263" s="103"/>
      <c r="Z263" s="103"/>
      <c r="AA263" s="104" t="s">
        <v>260</v>
      </c>
      <c r="AB263" s="105" t="s">
        <v>261</v>
      </c>
      <c r="AC263" s="103"/>
      <c r="AD263" s="105" t="s">
        <v>262</v>
      </c>
      <c r="AG263" s="89"/>
      <c r="AT263"/>
      <c r="AU263"/>
      <c r="AV263"/>
      <c r="AW263" s="52">
        <f>I286</f>
        <v>758007.34288384661</v>
      </c>
      <c r="AX263" s="52">
        <f>J369</f>
        <v>1381429.5529538468</v>
      </c>
      <c r="AY263"/>
      <c r="AZ263"/>
      <c r="BA263"/>
      <c r="BB263"/>
      <c r="BC263"/>
      <c r="BD263"/>
      <c r="BE263"/>
      <c r="BF263"/>
      <c r="BG263"/>
      <c r="BH263" t="s">
        <v>29</v>
      </c>
      <c r="BI263" t="s">
        <v>29</v>
      </c>
      <c r="BJ263" t="s">
        <v>23</v>
      </c>
      <c r="BK263"/>
      <c r="BL263" t="s">
        <v>29</v>
      </c>
      <c r="BM263" t="s">
        <v>29</v>
      </c>
      <c r="BN263" t="s">
        <v>23</v>
      </c>
      <c r="BO263"/>
      <c r="BP263" t="s">
        <v>29</v>
      </c>
      <c r="BQ263" t="s">
        <v>29</v>
      </c>
      <c r="BR263" t="s">
        <v>23</v>
      </c>
      <c r="BU263" s="90"/>
      <c r="CD263" s="89"/>
      <c r="CF263" s="102"/>
      <c r="CG263" s="102"/>
      <c r="CH263" s="102"/>
      <c r="CI263" s="103"/>
      <c r="CJ263" s="103"/>
      <c r="CK263" s="104" t="s">
        <v>260</v>
      </c>
      <c r="CL263" s="105" t="s">
        <v>261</v>
      </c>
      <c r="CM263" s="103"/>
      <c r="CN263" s="105" t="s">
        <v>262</v>
      </c>
    </row>
    <row r="264" spans="1:92" ht="16.149999999999999" customHeight="1" thickBot="1" x14ac:dyDescent="0.25">
      <c r="A264" s="86"/>
      <c r="B264" s="86"/>
      <c r="D264" s="101" t="s">
        <v>263</v>
      </c>
      <c r="E264" s="101" t="s">
        <v>264</v>
      </c>
      <c r="F264" s="101"/>
      <c r="G264" s="97"/>
      <c r="H264" s="117" t="s">
        <v>1498</v>
      </c>
      <c r="I264" s="117" t="s">
        <v>1498</v>
      </c>
      <c r="J264" s="117" t="s">
        <v>1498</v>
      </c>
      <c r="K264" s="97"/>
      <c r="L264" s="117" t="s">
        <v>1514</v>
      </c>
      <c r="M264" s="117" t="s">
        <v>1514</v>
      </c>
      <c r="N264" s="117" t="s">
        <v>1514</v>
      </c>
      <c r="O264" s="97"/>
      <c r="P264" s="119" t="str">
        <f>index_label</f>
        <v>1985 = 1</v>
      </c>
      <c r="Q264" s="119" t="str">
        <f>index_label</f>
        <v>1985 = 1</v>
      </c>
      <c r="R264" s="98"/>
      <c r="S264" s="119" t="str">
        <f>index_label</f>
        <v>1985 = 1</v>
      </c>
      <c r="T264" s="119" t="str">
        <f>index_label</f>
        <v>1985 = 1</v>
      </c>
      <c r="U264" s="97"/>
      <c r="V264" s="106"/>
      <c r="W264" s="106"/>
      <c r="X264" s="106"/>
      <c r="Y264" s="107"/>
      <c r="Z264" s="107"/>
      <c r="AA264" s="107"/>
      <c r="AB264" s="107"/>
      <c r="AC264" s="107"/>
      <c r="AD264" s="107"/>
      <c r="AG264" s="89"/>
      <c r="AT264"/>
      <c r="AU264"/>
      <c r="AV264"/>
      <c r="AW264"/>
      <c r="AX264"/>
      <c r="AY264"/>
      <c r="AZ264"/>
      <c r="BA264"/>
      <c r="BB264"/>
      <c r="BC264"/>
      <c r="BD264"/>
      <c r="BE264"/>
      <c r="BF264"/>
      <c r="BG264"/>
      <c r="BH264" s="4"/>
      <c r="BI264" s="4"/>
      <c r="BJ264" s="4"/>
      <c r="BK264"/>
      <c r="BL264" s="4"/>
      <c r="BM264" s="4"/>
      <c r="BN264" s="4"/>
      <c r="BO264"/>
      <c r="BP264" s="4"/>
      <c r="BQ264" s="4"/>
      <c r="BR264" s="4"/>
      <c r="BU264" s="90"/>
      <c r="CD264" s="89"/>
      <c r="CF264" s="106"/>
      <c r="CG264" s="106"/>
      <c r="CH264" s="106"/>
      <c r="CI264" s="107"/>
      <c r="CJ264" s="107"/>
      <c r="CK264" s="107"/>
      <c r="CL264" s="107"/>
      <c r="CM264" s="107"/>
      <c r="CN264" s="107"/>
    </row>
    <row r="265" spans="1:92" hidden="1" x14ac:dyDescent="0.2">
      <c r="A265" s="86" t="str">
        <f>A$263</f>
        <v>Fuels</v>
      </c>
      <c r="B265" s="86">
        <v>1949</v>
      </c>
      <c r="D265" s="108">
        <f>Manufacturing!X339</f>
        <v>0</v>
      </c>
      <c r="E265" s="108" t="e">
        <f>#REF!</f>
        <v>#REF!</v>
      </c>
      <c r="F265" s="108"/>
      <c r="G265" s="108"/>
      <c r="H265" s="126"/>
      <c r="I265" s="126"/>
      <c r="J265" s="126"/>
      <c r="P265" s="109">
        <f>Manufacturing!BZ339</f>
        <v>1.5645867941090399</v>
      </c>
      <c r="Q265" s="109" t="e">
        <f>#REF!</f>
        <v>#REF!</v>
      </c>
      <c r="R265" s="110"/>
      <c r="S265" s="111">
        <f>Manufacturing!CD339</f>
        <v>1.249721691111954</v>
      </c>
      <c r="T265" s="110">
        <v>1</v>
      </c>
      <c r="V265" s="112"/>
      <c r="W265" s="113"/>
      <c r="X265" s="112"/>
      <c r="Y265" s="112"/>
      <c r="Z265" s="112"/>
      <c r="AA265" s="112"/>
      <c r="AB265" s="112"/>
      <c r="AC265" s="112"/>
      <c r="AD265" s="112"/>
      <c r="AG265" s="89"/>
      <c r="AI265" s="109" t="e">
        <f t="shared" ref="AI265:AI322" si="484">D265/F265</f>
        <v>#DIV/0!</v>
      </c>
      <c r="AJ265" s="109" t="e">
        <f t="shared" ref="AJ265:AJ322" si="485">E265/F265</f>
        <v>#REF!</v>
      </c>
      <c r="AT265" s="19"/>
      <c r="AU265" s="19"/>
      <c r="AV265" s="19"/>
      <c r="AW265" s="19" t="e">
        <f t="shared" ref="AW265:AW316" si="486">H265/J265</f>
        <v>#DIV/0!</v>
      </c>
      <c r="AX265" s="19" t="e">
        <f t="shared" ref="AX265:AX316" si="487">I265/J265</f>
        <v>#DIV/0!</v>
      </c>
      <c r="AY265" s="19"/>
      <c r="AZ265" s="19"/>
      <c r="BA265" s="19"/>
      <c r="BB265" s="19"/>
      <c r="BC265" s="19"/>
      <c r="BD265" s="19"/>
      <c r="BE265" s="19"/>
      <c r="BF265" s="19"/>
      <c r="BG265" s="19"/>
      <c r="BH265" s="19"/>
      <c r="BI265" s="19">
        <v>1</v>
      </c>
      <c r="BJ265" s="19">
        <f t="shared" ref="BJ265:BJ296" si="488">BI265/BI$335</f>
        <v>1.5183509414345993</v>
      </c>
      <c r="BK265" s="19"/>
      <c r="BL265" s="19"/>
      <c r="BM265" s="19">
        <v>1</v>
      </c>
      <c r="BN265" s="19">
        <f t="shared" ref="BN265:BN296" si="489">BM265/BM$335</f>
        <v>0.9033539967182268</v>
      </c>
      <c r="BO265" s="19"/>
      <c r="BP265" s="19"/>
      <c r="BQ265" s="19">
        <v>1</v>
      </c>
      <c r="BR265" s="19">
        <f t="shared" ref="BR265:BR296" si="490">BQ265/BQ$335</f>
        <v>1.1835174392010537</v>
      </c>
      <c r="BU265" s="90"/>
      <c r="CD265" s="89"/>
      <c r="CF265" s="112">
        <f t="shared" ref="CF265:CF296" si="491">V265/V$336</f>
        <v>0</v>
      </c>
      <c r="CG265" s="112">
        <f t="shared" ref="CG265:CG296" si="492">W265/W$336</f>
        <v>0</v>
      </c>
      <c r="CH265" s="112">
        <f t="shared" ref="CH265:CH296" si="493">X265/X$336</f>
        <v>0</v>
      </c>
      <c r="CI265" s="112"/>
      <c r="CJ265" s="112"/>
      <c r="CK265" s="112"/>
      <c r="CL265" s="112"/>
      <c r="CM265" s="112"/>
      <c r="CN265" s="112"/>
    </row>
    <row r="266" spans="1:92" hidden="1" x14ac:dyDescent="0.2">
      <c r="A266" s="86" t="str">
        <f t="shared" ref="A266:A329" si="494">A$263</f>
        <v>Fuels</v>
      </c>
      <c r="B266" s="86">
        <f t="shared" ref="B266:B329" si="495">B265+1</f>
        <v>1950</v>
      </c>
      <c r="D266" s="108">
        <f>Manufacturing!X340</f>
        <v>0</v>
      </c>
      <c r="E266" s="108" t="e">
        <f>#REF!</f>
        <v>#REF!</v>
      </c>
      <c r="F266" s="108"/>
      <c r="G266" s="108"/>
      <c r="H266" s="126"/>
      <c r="I266" s="126"/>
      <c r="J266" s="126"/>
      <c r="P266" s="109">
        <f>Manufacturing!BZ340</f>
        <v>1.5645867941090399</v>
      </c>
      <c r="Q266" s="109" t="e">
        <f>#REF!</f>
        <v>#REF!</v>
      </c>
      <c r="R266" s="109"/>
      <c r="S266" s="111">
        <f>Manufacturing!CD340</f>
        <v>1.249721691111954</v>
      </c>
      <c r="T266" s="110">
        <v>1</v>
      </c>
      <c r="V266" s="112"/>
      <c r="W266" s="113"/>
      <c r="X266" s="112"/>
      <c r="Y266" s="112"/>
      <c r="Z266" s="112"/>
      <c r="AA266" s="112"/>
      <c r="AB266" s="112"/>
      <c r="AC266" s="112"/>
      <c r="AD266" s="112"/>
      <c r="AG266" s="89"/>
      <c r="AI266" s="109" t="e">
        <f t="shared" si="484"/>
        <v>#DIV/0!</v>
      </c>
      <c r="AJ266" s="109" t="e">
        <f t="shared" si="485"/>
        <v>#REF!</v>
      </c>
      <c r="AL266" s="109" t="e">
        <f t="shared" ref="AL266:AL322" si="496">(AI266-AI265)/LN(AI266/AI265)</f>
        <v>#DIV/0!</v>
      </c>
      <c r="AM266" s="109" t="e">
        <f t="shared" ref="AM266:AM322" si="497">(AJ266-AJ265)/LN(AJ266/AJ265)</f>
        <v>#REF!</v>
      </c>
      <c r="AN266" s="109" t="e">
        <f t="shared" ref="AN266:AN322" si="498">AL266+AM266</f>
        <v>#DIV/0!</v>
      </c>
      <c r="AO266" s="109"/>
      <c r="AP266" s="109" t="e">
        <f t="shared" ref="AP266:AP322" si="499">AL266/AN266</f>
        <v>#DIV/0!</v>
      </c>
      <c r="AQ266" s="109" t="e">
        <f t="shared" ref="AQ266:AQ322" si="500">AM266/AN266</f>
        <v>#REF!</v>
      </c>
      <c r="AT266" s="19">
        <f t="shared" ref="AT266:AT285" si="501">LN(P266/P265)</f>
        <v>0</v>
      </c>
      <c r="AU266" s="19" t="e">
        <f t="shared" ref="AU266:AU285" si="502">LN(Q266/Q265)</f>
        <v>#REF!</v>
      </c>
      <c r="AV266" s="19"/>
      <c r="AW266" s="19" t="e">
        <f t="shared" si="486"/>
        <v>#DIV/0!</v>
      </c>
      <c r="AX266" s="19" t="e">
        <f t="shared" si="487"/>
        <v>#DIV/0!</v>
      </c>
      <c r="AY266" s="19"/>
      <c r="AZ266" s="19" t="e">
        <f t="shared" ref="AZ266:AZ320" si="503">LN(AW266/AW265)</f>
        <v>#DIV/0!</v>
      </c>
      <c r="BA266" s="19" t="e">
        <f t="shared" ref="BA266:BA320" si="504">LN(AX266/AX265)</f>
        <v>#DIV/0!</v>
      </c>
      <c r="BB266" s="19"/>
      <c r="BC266" s="19"/>
      <c r="BD266" s="19">
        <f t="shared" ref="BD266:BD285" si="505">LN(S266/S265)</f>
        <v>0</v>
      </c>
      <c r="BE266" s="19">
        <f t="shared" ref="BE266:BE285" si="506">LN(T266/T265)</f>
        <v>0</v>
      </c>
      <c r="BF266" s="19"/>
      <c r="BG266" s="19"/>
      <c r="BH266" s="19" t="e">
        <f t="shared" ref="BH266:BH322" si="507">EXP(SUMPRODUCT($AP266:$AQ266,AT266:AU266))</f>
        <v>#DIV/0!</v>
      </c>
      <c r="BI266" s="19">
        <f t="shared" ref="BI266:BI322" si="508">IF(ISERR(BH266),BI265,BH266*BI265)</f>
        <v>1</v>
      </c>
      <c r="BJ266" s="19">
        <f t="shared" si="488"/>
        <v>1.5183509414345993</v>
      </c>
      <c r="BK266" s="19"/>
      <c r="BL266" s="19" t="e">
        <f t="shared" ref="BL266:BL322" si="509">EXP(SUMPRODUCT($AP266:$AQ266,AZ266:BA266))</f>
        <v>#DIV/0!</v>
      </c>
      <c r="BM266" s="19">
        <f t="shared" ref="BM266:BM322" si="510">IF(ISERR(BL266),BM265,BL266*BM265)</f>
        <v>1</v>
      </c>
      <c r="BN266" s="19">
        <f t="shared" si="489"/>
        <v>0.9033539967182268</v>
      </c>
      <c r="BO266" s="19"/>
      <c r="BP266" s="19" t="e">
        <f>EXP(SUMPRODUCT($AP266:$AQ266,BD266:BE266))</f>
        <v>#DIV/0!</v>
      </c>
      <c r="BQ266" s="19">
        <f t="shared" ref="BQ266:BQ322" si="511">IF(ISERR(BP266),BQ265,BP266*BQ265)</f>
        <v>1</v>
      </c>
      <c r="BR266" s="19">
        <f t="shared" si="490"/>
        <v>1.1835174392010537</v>
      </c>
      <c r="BU266" s="90"/>
      <c r="CD266" s="89"/>
      <c r="CF266" s="112">
        <f t="shared" si="491"/>
        <v>0</v>
      </c>
      <c r="CG266" s="112">
        <f t="shared" si="492"/>
        <v>0</v>
      </c>
      <c r="CH266" s="112">
        <f t="shared" si="493"/>
        <v>0</v>
      </c>
      <c r="CI266" s="112"/>
      <c r="CJ266" s="112"/>
      <c r="CK266" s="112"/>
      <c r="CL266" s="112"/>
      <c r="CM266" s="112"/>
      <c r="CN266" s="112"/>
    </row>
    <row r="267" spans="1:92" hidden="1" x14ac:dyDescent="0.2">
      <c r="A267" s="86" t="str">
        <f t="shared" si="494"/>
        <v>Fuels</v>
      </c>
      <c r="B267" s="86">
        <f t="shared" si="495"/>
        <v>1951</v>
      </c>
      <c r="D267" s="108">
        <f>Manufacturing!X341</f>
        <v>0</v>
      </c>
      <c r="E267" s="108" t="e">
        <f>#REF!</f>
        <v>#REF!</v>
      </c>
      <c r="F267" s="108"/>
      <c r="G267" s="108"/>
      <c r="H267" s="126"/>
      <c r="I267" s="126"/>
      <c r="J267" s="126"/>
      <c r="P267" s="109">
        <f>Manufacturing!BZ341</f>
        <v>1.5645867941090399</v>
      </c>
      <c r="Q267" s="109" t="e">
        <f>#REF!</f>
        <v>#REF!</v>
      </c>
      <c r="R267" s="109"/>
      <c r="S267" s="110">
        <f>Manufacturing!CD341</f>
        <v>1.249721691111954</v>
      </c>
      <c r="T267" s="110">
        <v>1</v>
      </c>
      <c r="V267" s="112"/>
      <c r="W267" s="113"/>
      <c r="X267" s="112"/>
      <c r="Y267" s="112"/>
      <c r="Z267" s="112"/>
      <c r="AA267" s="112"/>
      <c r="AB267" s="112"/>
      <c r="AC267" s="112"/>
      <c r="AD267" s="112"/>
      <c r="AG267" s="89"/>
      <c r="AI267" s="109" t="e">
        <f t="shared" si="484"/>
        <v>#DIV/0!</v>
      </c>
      <c r="AJ267" s="109" t="e">
        <f t="shared" si="485"/>
        <v>#REF!</v>
      </c>
      <c r="AL267" s="109" t="e">
        <f t="shared" si="496"/>
        <v>#DIV/0!</v>
      </c>
      <c r="AM267" s="109" t="e">
        <f t="shared" si="497"/>
        <v>#REF!</v>
      </c>
      <c r="AN267" s="109" t="e">
        <f t="shared" si="498"/>
        <v>#DIV/0!</v>
      </c>
      <c r="AO267" s="109"/>
      <c r="AP267" s="109" t="e">
        <f t="shared" si="499"/>
        <v>#DIV/0!</v>
      </c>
      <c r="AQ267" s="109" t="e">
        <f t="shared" si="500"/>
        <v>#REF!</v>
      </c>
      <c r="AT267" s="19">
        <f t="shared" si="501"/>
        <v>0</v>
      </c>
      <c r="AU267" s="19" t="e">
        <f t="shared" si="502"/>
        <v>#REF!</v>
      </c>
      <c r="AV267" s="19"/>
      <c r="AW267" s="19" t="e">
        <f t="shared" si="486"/>
        <v>#DIV/0!</v>
      </c>
      <c r="AX267" s="19" t="e">
        <f t="shared" si="487"/>
        <v>#DIV/0!</v>
      </c>
      <c r="AY267" s="19"/>
      <c r="AZ267" s="19" t="e">
        <f t="shared" si="503"/>
        <v>#DIV/0!</v>
      </c>
      <c r="BA267" s="19" t="e">
        <f t="shared" si="504"/>
        <v>#DIV/0!</v>
      </c>
      <c r="BB267" s="19"/>
      <c r="BC267" s="19"/>
      <c r="BD267" s="19">
        <f t="shared" si="505"/>
        <v>0</v>
      </c>
      <c r="BE267" s="19">
        <f t="shared" si="506"/>
        <v>0</v>
      </c>
      <c r="BF267" s="19"/>
      <c r="BG267" s="19"/>
      <c r="BH267" s="19" t="e">
        <f t="shared" si="507"/>
        <v>#DIV/0!</v>
      </c>
      <c r="BI267" s="19">
        <f t="shared" si="508"/>
        <v>1</v>
      </c>
      <c r="BJ267" s="19">
        <f t="shared" si="488"/>
        <v>1.5183509414345993</v>
      </c>
      <c r="BK267" s="19"/>
      <c r="BL267" s="19" t="e">
        <f t="shared" si="509"/>
        <v>#DIV/0!</v>
      </c>
      <c r="BM267" s="19">
        <f t="shared" si="510"/>
        <v>1</v>
      </c>
      <c r="BN267" s="19">
        <f t="shared" si="489"/>
        <v>0.9033539967182268</v>
      </c>
      <c r="BO267" s="19"/>
      <c r="BP267" s="19" t="e">
        <f t="shared" ref="BP267:BP322" si="512">EXP(SUMPRODUCT($AP267:$AQ267,BD267:BE267))</f>
        <v>#DIV/0!</v>
      </c>
      <c r="BQ267" s="19">
        <f t="shared" si="511"/>
        <v>1</v>
      </c>
      <c r="BR267" s="19">
        <f t="shared" si="490"/>
        <v>1.1835174392010537</v>
      </c>
      <c r="BU267" s="90"/>
      <c r="CD267" s="89"/>
      <c r="CF267" s="112">
        <f t="shared" si="491"/>
        <v>0</v>
      </c>
      <c r="CG267" s="112">
        <f t="shared" si="492"/>
        <v>0</v>
      </c>
      <c r="CH267" s="112">
        <f t="shared" si="493"/>
        <v>0</v>
      </c>
      <c r="CI267" s="112"/>
      <c r="CJ267" s="112"/>
      <c r="CK267" s="112"/>
      <c r="CL267" s="112"/>
      <c r="CM267" s="112"/>
      <c r="CN267" s="112"/>
    </row>
    <row r="268" spans="1:92" hidden="1" x14ac:dyDescent="0.2">
      <c r="A268" s="86" t="str">
        <f t="shared" si="494"/>
        <v>Fuels</v>
      </c>
      <c r="B268" s="86">
        <f t="shared" si="495"/>
        <v>1952</v>
      </c>
      <c r="D268" s="108">
        <f>Manufacturing!X342</f>
        <v>0</v>
      </c>
      <c r="E268" s="108" t="e">
        <f>#REF!</f>
        <v>#REF!</v>
      </c>
      <c r="F268" s="108"/>
      <c r="G268" s="108"/>
      <c r="H268" s="126"/>
      <c r="I268" s="126"/>
      <c r="J268" s="126"/>
      <c r="P268" s="109">
        <f>Manufacturing!BZ342</f>
        <v>1.5645867941090399</v>
      </c>
      <c r="Q268" s="109" t="e">
        <f>#REF!</f>
        <v>#REF!</v>
      </c>
      <c r="R268" s="109"/>
      <c r="S268" s="109">
        <f>Manufacturing!CD342</f>
        <v>1.249721691111954</v>
      </c>
      <c r="T268" s="110">
        <v>1</v>
      </c>
      <c r="V268" s="112"/>
      <c r="W268" s="113"/>
      <c r="X268" s="112"/>
      <c r="Y268" s="112"/>
      <c r="Z268" s="112"/>
      <c r="AA268" s="112"/>
      <c r="AB268" s="112"/>
      <c r="AC268" s="112"/>
      <c r="AD268" s="112"/>
      <c r="AG268" s="89"/>
      <c r="AI268" s="109" t="e">
        <f t="shared" si="484"/>
        <v>#DIV/0!</v>
      </c>
      <c r="AJ268" s="109" t="e">
        <f t="shared" si="485"/>
        <v>#REF!</v>
      </c>
      <c r="AL268" s="109" t="e">
        <f t="shared" si="496"/>
        <v>#DIV/0!</v>
      </c>
      <c r="AM268" s="109" t="e">
        <f t="shared" si="497"/>
        <v>#REF!</v>
      </c>
      <c r="AN268" s="109" t="e">
        <f t="shared" si="498"/>
        <v>#DIV/0!</v>
      </c>
      <c r="AO268" s="109"/>
      <c r="AP268" s="109" t="e">
        <f t="shared" si="499"/>
        <v>#DIV/0!</v>
      </c>
      <c r="AQ268" s="109" t="e">
        <f t="shared" si="500"/>
        <v>#REF!</v>
      </c>
      <c r="AT268" s="19">
        <f t="shared" si="501"/>
        <v>0</v>
      </c>
      <c r="AU268" s="19" t="e">
        <f t="shared" si="502"/>
        <v>#REF!</v>
      </c>
      <c r="AV268" s="19"/>
      <c r="AW268" s="19" t="e">
        <f t="shared" si="486"/>
        <v>#DIV/0!</v>
      </c>
      <c r="AX268" s="19" t="e">
        <f t="shared" si="487"/>
        <v>#DIV/0!</v>
      </c>
      <c r="AY268" s="19"/>
      <c r="AZ268" s="19" t="e">
        <f t="shared" si="503"/>
        <v>#DIV/0!</v>
      </c>
      <c r="BA268" s="19" t="e">
        <f t="shared" si="504"/>
        <v>#DIV/0!</v>
      </c>
      <c r="BB268" s="19"/>
      <c r="BC268" s="19"/>
      <c r="BD268" s="19">
        <f t="shared" si="505"/>
        <v>0</v>
      </c>
      <c r="BE268" s="19">
        <f t="shared" si="506"/>
        <v>0</v>
      </c>
      <c r="BF268" s="19"/>
      <c r="BG268" s="19"/>
      <c r="BH268" s="19" t="e">
        <f t="shared" si="507"/>
        <v>#DIV/0!</v>
      </c>
      <c r="BI268" s="19">
        <f t="shared" si="508"/>
        <v>1</v>
      </c>
      <c r="BJ268" s="19">
        <f t="shared" si="488"/>
        <v>1.5183509414345993</v>
      </c>
      <c r="BK268" s="19"/>
      <c r="BL268" s="19" t="e">
        <f t="shared" si="509"/>
        <v>#DIV/0!</v>
      </c>
      <c r="BM268" s="19">
        <f t="shared" si="510"/>
        <v>1</v>
      </c>
      <c r="BN268" s="19">
        <f t="shared" si="489"/>
        <v>0.9033539967182268</v>
      </c>
      <c r="BO268" s="19"/>
      <c r="BP268" s="19" t="e">
        <f t="shared" si="512"/>
        <v>#DIV/0!</v>
      </c>
      <c r="BQ268" s="19">
        <f t="shared" si="511"/>
        <v>1</v>
      </c>
      <c r="BR268" s="19">
        <f t="shared" si="490"/>
        <v>1.1835174392010537</v>
      </c>
      <c r="BU268" s="90"/>
      <c r="CD268" s="89"/>
      <c r="CF268" s="112">
        <f t="shared" si="491"/>
        <v>0</v>
      </c>
      <c r="CG268" s="112">
        <f t="shared" si="492"/>
        <v>0</v>
      </c>
      <c r="CH268" s="112">
        <f t="shared" si="493"/>
        <v>0</v>
      </c>
      <c r="CI268" s="112"/>
      <c r="CJ268" s="112"/>
      <c r="CK268" s="112"/>
      <c r="CL268" s="112"/>
      <c r="CM268" s="112"/>
      <c r="CN268" s="112"/>
    </row>
    <row r="269" spans="1:92" hidden="1" x14ac:dyDescent="0.2">
      <c r="A269" s="86" t="str">
        <f t="shared" si="494"/>
        <v>Fuels</v>
      </c>
      <c r="B269" s="86">
        <f t="shared" si="495"/>
        <v>1953</v>
      </c>
      <c r="D269" s="108">
        <f>Manufacturing!X343</f>
        <v>0</v>
      </c>
      <c r="E269" s="108" t="e">
        <f>#REF!</f>
        <v>#REF!</v>
      </c>
      <c r="F269" s="108"/>
      <c r="G269" s="108"/>
      <c r="H269" s="126"/>
      <c r="I269" s="126"/>
      <c r="J269" s="126"/>
      <c r="P269" s="109">
        <f>Manufacturing!BZ343</f>
        <v>1.5645867941090399</v>
      </c>
      <c r="Q269" s="109" t="e">
        <f>#REF!</f>
        <v>#REF!</v>
      </c>
      <c r="R269" s="109"/>
      <c r="S269" s="109">
        <f>Manufacturing!CD343</f>
        <v>1.249721691111954</v>
      </c>
      <c r="T269" s="110">
        <v>1</v>
      </c>
      <c r="V269" s="112"/>
      <c r="W269" s="113"/>
      <c r="X269" s="112"/>
      <c r="Y269" s="112"/>
      <c r="Z269" s="112"/>
      <c r="AA269" s="112"/>
      <c r="AB269" s="112"/>
      <c r="AC269" s="112"/>
      <c r="AD269" s="112"/>
      <c r="AG269" s="89"/>
      <c r="AI269" s="109" t="e">
        <f t="shared" si="484"/>
        <v>#DIV/0!</v>
      </c>
      <c r="AJ269" s="109" t="e">
        <f t="shared" si="485"/>
        <v>#REF!</v>
      </c>
      <c r="AL269" s="109" t="e">
        <f t="shared" si="496"/>
        <v>#DIV/0!</v>
      </c>
      <c r="AM269" s="109" t="e">
        <f t="shared" si="497"/>
        <v>#REF!</v>
      </c>
      <c r="AN269" s="109" t="e">
        <f t="shared" si="498"/>
        <v>#DIV/0!</v>
      </c>
      <c r="AO269" s="109"/>
      <c r="AP269" s="109" t="e">
        <f t="shared" si="499"/>
        <v>#DIV/0!</v>
      </c>
      <c r="AQ269" s="109" t="e">
        <f t="shared" si="500"/>
        <v>#REF!</v>
      </c>
      <c r="AT269" s="19">
        <f t="shared" si="501"/>
        <v>0</v>
      </c>
      <c r="AU269" s="19" t="e">
        <f t="shared" si="502"/>
        <v>#REF!</v>
      </c>
      <c r="AV269" s="19"/>
      <c r="AW269" s="19" t="e">
        <f t="shared" si="486"/>
        <v>#DIV/0!</v>
      </c>
      <c r="AX269" s="19" t="e">
        <f t="shared" si="487"/>
        <v>#DIV/0!</v>
      </c>
      <c r="AY269" s="19"/>
      <c r="AZ269" s="19" t="e">
        <f t="shared" si="503"/>
        <v>#DIV/0!</v>
      </c>
      <c r="BA269" s="19" t="e">
        <f t="shared" si="504"/>
        <v>#DIV/0!</v>
      </c>
      <c r="BB269" s="19"/>
      <c r="BC269" s="19"/>
      <c r="BD269" s="19">
        <f t="shared" si="505"/>
        <v>0</v>
      </c>
      <c r="BE269" s="19">
        <f t="shared" si="506"/>
        <v>0</v>
      </c>
      <c r="BF269" s="19"/>
      <c r="BG269" s="19"/>
      <c r="BH269" s="19" t="e">
        <f t="shared" si="507"/>
        <v>#DIV/0!</v>
      </c>
      <c r="BI269" s="19">
        <f t="shared" si="508"/>
        <v>1</v>
      </c>
      <c r="BJ269" s="19">
        <f t="shared" si="488"/>
        <v>1.5183509414345993</v>
      </c>
      <c r="BK269" s="19"/>
      <c r="BL269" s="19" t="e">
        <f t="shared" si="509"/>
        <v>#DIV/0!</v>
      </c>
      <c r="BM269" s="19">
        <f t="shared" si="510"/>
        <v>1</v>
      </c>
      <c r="BN269" s="19">
        <f t="shared" si="489"/>
        <v>0.9033539967182268</v>
      </c>
      <c r="BO269" s="19"/>
      <c r="BP269" s="19" t="e">
        <f t="shared" si="512"/>
        <v>#DIV/0!</v>
      </c>
      <c r="BQ269" s="19">
        <f t="shared" si="511"/>
        <v>1</v>
      </c>
      <c r="BR269" s="19">
        <f t="shared" si="490"/>
        <v>1.1835174392010537</v>
      </c>
      <c r="BU269" s="90"/>
      <c r="CD269" s="89"/>
      <c r="CF269" s="112">
        <f t="shared" si="491"/>
        <v>0</v>
      </c>
      <c r="CG269" s="112">
        <f t="shared" si="492"/>
        <v>0</v>
      </c>
      <c r="CH269" s="112">
        <f t="shared" si="493"/>
        <v>0</v>
      </c>
      <c r="CI269" s="112"/>
      <c r="CJ269" s="112"/>
      <c r="CK269" s="112"/>
      <c r="CL269" s="112"/>
      <c r="CM269" s="112"/>
      <c r="CN269" s="112"/>
    </row>
    <row r="270" spans="1:92" hidden="1" x14ac:dyDescent="0.2">
      <c r="A270" s="86" t="str">
        <f t="shared" si="494"/>
        <v>Fuels</v>
      </c>
      <c r="B270" s="86">
        <f t="shared" si="495"/>
        <v>1954</v>
      </c>
      <c r="D270" s="108">
        <f>Manufacturing!X344</f>
        <v>0</v>
      </c>
      <c r="E270" s="108" t="e">
        <f>#REF!</f>
        <v>#REF!</v>
      </c>
      <c r="F270" s="108"/>
      <c r="G270" s="108"/>
      <c r="H270" s="126"/>
      <c r="I270" s="126"/>
      <c r="J270" s="126"/>
      <c r="P270" s="109">
        <f>Manufacturing!BZ344</f>
        <v>1.5645867941090399</v>
      </c>
      <c r="Q270" s="109" t="e">
        <f>#REF!</f>
        <v>#REF!</v>
      </c>
      <c r="R270" s="109"/>
      <c r="S270" s="109">
        <f>Manufacturing!CD344</f>
        <v>1.249721691111954</v>
      </c>
      <c r="T270" s="110">
        <v>1</v>
      </c>
      <c r="V270" s="112"/>
      <c r="W270" s="113"/>
      <c r="X270" s="112"/>
      <c r="Y270" s="112"/>
      <c r="Z270" s="112"/>
      <c r="AA270" s="112"/>
      <c r="AB270" s="112"/>
      <c r="AC270" s="112"/>
      <c r="AD270" s="112"/>
      <c r="AG270" s="89"/>
      <c r="AI270" s="109" t="e">
        <f t="shared" si="484"/>
        <v>#DIV/0!</v>
      </c>
      <c r="AJ270" s="109" t="e">
        <f t="shared" si="485"/>
        <v>#REF!</v>
      </c>
      <c r="AL270" s="109" t="e">
        <f t="shared" si="496"/>
        <v>#DIV/0!</v>
      </c>
      <c r="AM270" s="109" t="e">
        <f t="shared" si="497"/>
        <v>#REF!</v>
      </c>
      <c r="AN270" s="109" t="e">
        <f t="shared" si="498"/>
        <v>#DIV/0!</v>
      </c>
      <c r="AO270" s="109"/>
      <c r="AP270" s="109" t="e">
        <f t="shared" si="499"/>
        <v>#DIV/0!</v>
      </c>
      <c r="AQ270" s="109" t="e">
        <f t="shared" si="500"/>
        <v>#REF!</v>
      </c>
      <c r="AT270" s="19">
        <f t="shared" si="501"/>
        <v>0</v>
      </c>
      <c r="AU270" s="19" t="e">
        <f t="shared" si="502"/>
        <v>#REF!</v>
      </c>
      <c r="AV270" s="19"/>
      <c r="AW270" s="19" t="e">
        <f t="shared" si="486"/>
        <v>#DIV/0!</v>
      </c>
      <c r="AX270" s="19" t="e">
        <f t="shared" si="487"/>
        <v>#DIV/0!</v>
      </c>
      <c r="AY270" s="19"/>
      <c r="AZ270" s="19" t="e">
        <f t="shared" si="503"/>
        <v>#DIV/0!</v>
      </c>
      <c r="BA270" s="19" t="e">
        <f t="shared" si="504"/>
        <v>#DIV/0!</v>
      </c>
      <c r="BB270" s="19"/>
      <c r="BC270" s="19"/>
      <c r="BD270" s="19">
        <f t="shared" si="505"/>
        <v>0</v>
      </c>
      <c r="BE270" s="19">
        <f t="shared" si="506"/>
        <v>0</v>
      </c>
      <c r="BF270" s="19"/>
      <c r="BG270" s="19"/>
      <c r="BH270" s="19" t="e">
        <f t="shared" si="507"/>
        <v>#DIV/0!</v>
      </c>
      <c r="BI270" s="19">
        <f t="shared" si="508"/>
        <v>1</v>
      </c>
      <c r="BJ270" s="19">
        <f t="shared" si="488"/>
        <v>1.5183509414345993</v>
      </c>
      <c r="BK270" s="19"/>
      <c r="BL270" s="19" t="e">
        <f t="shared" si="509"/>
        <v>#DIV/0!</v>
      </c>
      <c r="BM270" s="19">
        <f t="shared" si="510"/>
        <v>1</v>
      </c>
      <c r="BN270" s="19">
        <f t="shared" si="489"/>
        <v>0.9033539967182268</v>
      </c>
      <c r="BO270" s="19"/>
      <c r="BP270" s="19" t="e">
        <f t="shared" si="512"/>
        <v>#DIV/0!</v>
      </c>
      <c r="BQ270" s="19">
        <f t="shared" si="511"/>
        <v>1</v>
      </c>
      <c r="BR270" s="19">
        <f t="shared" si="490"/>
        <v>1.1835174392010537</v>
      </c>
      <c r="BU270" s="90"/>
      <c r="CD270" s="89"/>
      <c r="CF270" s="112">
        <f t="shared" si="491"/>
        <v>0</v>
      </c>
      <c r="CG270" s="112">
        <f t="shared" si="492"/>
        <v>0</v>
      </c>
      <c r="CH270" s="112">
        <f t="shared" si="493"/>
        <v>0</v>
      </c>
      <c r="CI270" s="112"/>
      <c r="CJ270" s="112"/>
      <c r="CK270" s="112"/>
      <c r="CL270" s="112"/>
      <c r="CM270" s="112"/>
      <c r="CN270" s="112"/>
    </row>
    <row r="271" spans="1:92" hidden="1" x14ac:dyDescent="0.2">
      <c r="A271" s="86" t="str">
        <f t="shared" si="494"/>
        <v>Fuels</v>
      </c>
      <c r="B271" s="86">
        <f t="shared" si="495"/>
        <v>1955</v>
      </c>
      <c r="D271" s="108">
        <f>Manufacturing!X345</f>
        <v>0</v>
      </c>
      <c r="E271" s="108" t="e">
        <f>#REF!</f>
        <v>#REF!</v>
      </c>
      <c r="F271" s="108"/>
      <c r="G271" s="108"/>
      <c r="H271" s="126"/>
      <c r="I271" s="126"/>
      <c r="J271" s="126"/>
      <c r="P271" s="109">
        <f>Manufacturing!BZ345</f>
        <v>1.5645867941090399</v>
      </c>
      <c r="Q271" s="109" t="e">
        <f>#REF!</f>
        <v>#REF!</v>
      </c>
      <c r="R271" s="109"/>
      <c r="S271" s="109">
        <f>Manufacturing!CD345</f>
        <v>1.249721691111954</v>
      </c>
      <c r="T271" s="110">
        <v>1</v>
      </c>
      <c r="V271" s="112"/>
      <c r="W271" s="113"/>
      <c r="X271" s="112"/>
      <c r="Y271" s="112"/>
      <c r="Z271" s="112"/>
      <c r="AA271" s="112"/>
      <c r="AB271" s="112"/>
      <c r="AC271" s="112"/>
      <c r="AD271" s="112"/>
      <c r="AG271" s="89"/>
      <c r="AI271" s="109" t="e">
        <f t="shared" si="484"/>
        <v>#DIV/0!</v>
      </c>
      <c r="AJ271" s="109" t="e">
        <f t="shared" si="485"/>
        <v>#REF!</v>
      </c>
      <c r="AL271" s="109" t="e">
        <f t="shared" si="496"/>
        <v>#DIV/0!</v>
      </c>
      <c r="AM271" s="109" t="e">
        <f t="shared" si="497"/>
        <v>#REF!</v>
      </c>
      <c r="AN271" s="109" t="e">
        <f t="shared" si="498"/>
        <v>#DIV/0!</v>
      </c>
      <c r="AO271" s="109"/>
      <c r="AP271" s="109" t="e">
        <f t="shared" si="499"/>
        <v>#DIV/0!</v>
      </c>
      <c r="AQ271" s="109" t="e">
        <f t="shared" si="500"/>
        <v>#REF!</v>
      </c>
      <c r="AT271" s="19">
        <f t="shared" si="501"/>
        <v>0</v>
      </c>
      <c r="AU271" s="19" t="e">
        <f t="shared" si="502"/>
        <v>#REF!</v>
      </c>
      <c r="AV271" s="19"/>
      <c r="AW271" s="19" t="e">
        <f t="shared" si="486"/>
        <v>#DIV/0!</v>
      </c>
      <c r="AX271" s="19" t="e">
        <f t="shared" si="487"/>
        <v>#DIV/0!</v>
      </c>
      <c r="AY271" s="19"/>
      <c r="AZ271" s="19" t="e">
        <f t="shared" si="503"/>
        <v>#DIV/0!</v>
      </c>
      <c r="BA271" s="19" t="e">
        <f t="shared" si="504"/>
        <v>#DIV/0!</v>
      </c>
      <c r="BB271" s="19"/>
      <c r="BC271" s="19"/>
      <c r="BD271" s="19">
        <f t="shared" si="505"/>
        <v>0</v>
      </c>
      <c r="BE271" s="19">
        <f t="shared" si="506"/>
        <v>0</v>
      </c>
      <c r="BF271" s="19"/>
      <c r="BG271" s="19"/>
      <c r="BH271" s="19" t="e">
        <f t="shared" si="507"/>
        <v>#DIV/0!</v>
      </c>
      <c r="BI271" s="19">
        <f t="shared" si="508"/>
        <v>1</v>
      </c>
      <c r="BJ271" s="19">
        <f t="shared" si="488"/>
        <v>1.5183509414345993</v>
      </c>
      <c r="BK271" s="19"/>
      <c r="BL271" s="19" t="e">
        <f t="shared" si="509"/>
        <v>#DIV/0!</v>
      </c>
      <c r="BM271" s="19">
        <f t="shared" si="510"/>
        <v>1</v>
      </c>
      <c r="BN271" s="19">
        <f t="shared" si="489"/>
        <v>0.9033539967182268</v>
      </c>
      <c r="BO271" s="19"/>
      <c r="BP271" s="19" t="e">
        <f t="shared" si="512"/>
        <v>#DIV/0!</v>
      </c>
      <c r="BQ271" s="19">
        <f t="shared" si="511"/>
        <v>1</v>
      </c>
      <c r="BR271" s="19">
        <f t="shared" si="490"/>
        <v>1.1835174392010537</v>
      </c>
      <c r="BU271" s="90"/>
      <c r="CD271" s="89"/>
      <c r="CF271" s="112">
        <f t="shared" si="491"/>
        <v>0</v>
      </c>
      <c r="CG271" s="112">
        <f t="shared" si="492"/>
        <v>0</v>
      </c>
      <c r="CH271" s="112">
        <f t="shared" si="493"/>
        <v>0</v>
      </c>
      <c r="CI271" s="112"/>
      <c r="CJ271" s="112"/>
      <c r="CK271" s="112"/>
      <c r="CL271" s="112"/>
      <c r="CM271" s="112"/>
      <c r="CN271" s="112"/>
    </row>
    <row r="272" spans="1:92" hidden="1" x14ac:dyDescent="0.2">
      <c r="A272" s="86" t="str">
        <f t="shared" si="494"/>
        <v>Fuels</v>
      </c>
      <c r="B272" s="86">
        <f t="shared" si="495"/>
        <v>1956</v>
      </c>
      <c r="D272" s="108">
        <f>Manufacturing!X346</f>
        <v>0</v>
      </c>
      <c r="E272" s="108" t="e">
        <f>#REF!</f>
        <v>#REF!</v>
      </c>
      <c r="F272" s="108"/>
      <c r="G272" s="108"/>
      <c r="H272" s="126"/>
      <c r="I272" s="126"/>
      <c r="J272" s="126"/>
      <c r="P272" s="109">
        <f>Manufacturing!BZ346</f>
        <v>1.5645867941090399</v>
      </c>
      <c r="Q272" s="109" t="e">
        <f>#REF!</f>
        <v>#REF!</v>
      </c>
      <c r="R272" s="109"/>
      <c r="S272" s="109">
        <f>Manufacturing!CD346</f>
        <v>1.249721691111954</v>
      </c>
      <c r="T272" s="110">
        <v>1</v>
      </c>
      <c r="V272" s="112"/>
      <c r="W272" s="113"/>
      <c r="X272" s="112"/>
      <c r="Y272" s="112"/>
      <c r="Z272" s="112"/>
      <c r="AA272" s="112"/>
      <c r="AB272" s="112"/>
      <c r="AC272" s="112"/>
      <c r="AD272" s="112"/>
      <c r="AG272" s="89"/>
      <c r="AI272" s="109" t="e">
        <f t="shared" si="484"/>
        <v>#DIV/0!</v>
      </c>
      <c r="AJ272" s="109" t="e">
        <f t="shared" si="485"/>
        <v>#REF!</v>
      </c>
      <c r="AL272" s="109" t="e">
        <f t="shared" si="496"/>
        <v>#DIV/0!</v>
      </c>
      <c r="AM272" s="109" t="e">
        <f t="shared" si="497"/>
        <v>#REF!</v>
      </c>
      <c r="AN272" s="109" t="e">
        <f t="shared" si="498"/>
        <v>#DIV/0!</v>
      </c>
      <c r="AO272" s="109"/>
      <c r="AP272" s="109" t="e">
        <f t="shared" si="499"/>
        <v>#DIV/0!</v>
      </c>
      <c r="AQ272" s="109" t="e">
        <f t="shared" si="500"/>
        <v>#REF!</v>
      </c>
      <c r="AT272" s="19">
        <f t="shared" si="501"/>
        <v>0</v>
      </c>
      <c r="AU272" s="19" t="e">
        <f t="shared" si="502"/>
        <v>#REF!</v>
      </c>
      <c r="AV272" s="19"/>
      <c r="AW272" s="19" t="e">
        <f t="shared" si="486"/>
        <v>#DIV/0!</v>
      </c>
      <c r="AX272" s="19" t="e">
        <f t="shared" si="487"/>
        <v>#DIV/0!</v>
      </c>
      <c r="AY272" s="19"/>
      <c r="AZ272" s="19" t="e">
        <f t="shared" si="503"/>
        <v>#DIV/0!</v>
      </c>
      <c r="BA272" s="19" t="e">
        <f t="shared" si="504"/>
        <v>#DIV/0!</v>
      </c>
      <c r="BB272" s="19"/>
      <c r="BC272" s="19"/>
      <c r="BD272" s="19">
        <f t="shared" si="505"/>
        <v>0</v>
      </c>
      <c r="BE272" s="19">
        <f t="shared" si="506"/>
        <v>0</v>
      </c>
      <c r="BF272" s="19"/>
      <c r="BG272" s="19"/>
      <c r="BH272" s="19" t="e">
        <f t="shared" si="507"/>
        <v>#DIV/0!</v>
      </c>
      <c r="BI272" s="19">
        <f t="shared" si="508"/>
        <v>1</v>
      </c>
      <c r="BJ272" s="19">
        <f t="shared" si="488"/>
        <v>1.5183509414345993</v>
      </c>
      <c r="BK272" s="19"/>
      <c r="BL272" s="19" t="e">
        <f t="shared" si="509"/>
        <v>#DIV/0!</v>
      </c>
      <c r="BM272" s="19">
        <f t="shared" si="510"/>
        <v>1</v>
      </c>
      <c r="BN272" s="19">
        <f t="shared" si="489"/>
        <v>0.9033539967182268</v>
      </c>
      <c r="BO272" s="19"/>
      <c r="BP272" s="19" t="e">
        <f t="shared" si="512"/>
        <v>#DIV/0!</v>
      </c>
      <c r="BQ272" s="19">
        <f t="shared" si="511"/>
        <v>1</v>
      </c>
      <c r="BR272" s="19">
        <f t="shared" si="490"/>
        <v>1.1835174392010537</v>
      </c>
      <c r="BU272" s="90"/>
      <c r="CD272" s="89"/>
      <c r="CF272" s="112">
        <f t="shared" si="491"/>
        <v>0</v>
      </c>
      <c r="CG272" s="112">
        <f t="shared" si="492"/>
        <v>0</v>
      </c>
      <c r="CH272" s="112">
        <f t="shared" si="493"/>
        <v>0</v>
      </c>
      <c r="CI272" s="112"/>
      <c r="CJ272" s="112"/>
      <c r="CK272" s="112"/>
      <c r="CL272" s="112"/>
      <c r="CM272" s="112"/>
      <c r="CN272" s="112"/>
    </row>
    <row r="273" spans="1:92" hidden="1" x14ac:dyDescent="0.2">
      <c r="A273" s="86" t="str">
        <f t="shared" si="494"/>
        <v>Fuels</v>
      </c>
      <c r="B273" s="86">
        <f t="shared" si="495"/>
        <v>1957</v>
      </c>
      <c r="D273" s="108">
        <f>Manufacturing!X347</f>
        <v>0</v>
      </c>
      <c r="E273" s="108" t="e">
        <f>#REF!</f>
        <v>#REF!</v>
      </c>
      <c r="F273" s="108"/>
      <c r="G273" s="108"/>
      <c r="H273" s="126"/>
      <c r="I273" s="126"/>
      <c r="J273" s="126"/>
      <c r="P273" s="109">
        <f>Manufacturing!BZ347</f>
        <v>1.5645867941090399</v>
      </c>
      <c r="Q273" s="109" t="e">
        <f>#REF!</f>
        <v>#REF!</v>
      </c>
      <c r="R273" s="109"/>
      <c r="S273" s="109">
        <f>Manufacturing!CD347</f>
        <v>1.249721691111954</v>
      </c>
      <c r="T273" s="110">
        <v>1</v>
      </c>
      <c r="V273" s="112"/>
      <c r="W273" s="113"/>
      <c r="X273" s="112"/>
      <c r="Y273" s="112"/>
      <c r="Z273" s="112"/>
      <c r="AA273" s="112"/>
      <c r="AB273" s="112"/>
      <c r="AC273" s="112"/>
      <c r="AD273" s="112"/>
      <c r="AG273" s="89"/>
      <c r="AI273" s="109" t="e">
        <f t="shared" si="484"/>
        <v>#DIV/0!</v>
      </c>
      <c r="AJ273" s="109" t="e">
        <f t="shared" si="485"/>
        <v>#REF!</v>
      </c>
      <c r="AL273" s="109" t="e">
        <f t="shared" si="496"/>
        <v>#DIV/0!</v>
      </c>
      <c r="AM273" s="109" t="e">
        <f t="shared" si="497"/>
        <v>#REF!</v>
      </c>
      <c r="AN273" s="109" t="e">
        <f t="shared" si="498"/>
        <v>#DIV/0!</v>
      </c>
      <c r="AO273" s="109"/>
      <c r="AP273" s="109" t="e">
        <f t="shared" si="499"/>
        <v>#DIV/0!</v>
      </c>
      <c r="AQ273" s="109" t="e">
        <f t="shared" si="500"/>
        <v>#REF!</v>
      </c>
      <c r="AT273" s="19">
        <f t="shared" si="501"/>
        <v>0</v>
      </c>
      <c r="AU273" s="19" t="e">
        <f t="shared" si="502"/>
        <v>#REF!</v>
      </c>
      <c r="AV273" s="19"/>
      <c r="AW273" s="19" t="e">
        <f t="shared" si="486"/>
        <v>#DIV/0!</v>
      </c>
      <c r="AX273" s="19" t="e">
        <f t="shared" si="487"/>
        <v>#DIV/0!</v>
      </c>
      <c r="AY273" s="19"/>
      <c r="AZ273" s="19" t="e">
        <f t="shared" si="503"/>
        <v>#DIV/0!</v>
      </c>
      <c r="BA273" s="19" t="e">
        <f t="shared" si="504"/>
        <v>#DIV/0!</v>
      </c>
      <c r="BB273" s="19"/>
      <c r="BC273" s="19"/>
      <c r="BD273" s="19">
        <f t="shared" si="505"/>
        <v>0</v>
      </c>
      <c r="BE273" s="19">
        <f t="shared" si="506"/>
        <v>0</v>
      </c>
      <c r="BF273" s="19"/>
      <c r="BG273" s="19"/>
      <c r="BH273" s="19" t="e">
        <f t="shared" si="507"/>
        <v>#DIV/0!</v>
      </c>
      <c r="BI273" s="19">
        <f t="shared" si="508"/>
        <v>1</v>
      </c>
      <c r="BJ273" s="19">
        <f t="shared" si="488"/>
        <v>1.5183509414345993</v>
      </c>
      <c r="BK273" s="19"/>
      <c r="BL273" s="19" t="e">
        <f t="shared" si="509"/>
        <v>#DIV/0!</v>
      </c>
      <c r="BM273" s="19">
        <f t="shared" si="510"/>
        <v>1</v>
      </c>
      <c r="BN273" s="19">
        <f t="shared" si="489"/>
        <v>0.9033539967182268</v>
      </c>
      <c r="BO273" s="19"/>
      <c r="BP273" s="19" t="e">
        <f t="shared" si="512"/>
        <v>#DIV/0!</v>
      </c>
      <c r="BQ273" s="19">
        <f t="shared" si="511"/>
        <v>1</v>
      </c>
      <c r="BR273" s="19">
        <f t="shared" si="490"/>
        <v>1.1835174392010537</v>
      </c>
      <c r="BU273" s="90"/>
      <c r="CD273" s="89"/>
      <c r="CF273" s="112">
        <f t="shared" si="491"/>
        <v>0</v>
      </c>
      <c r="CG273" s="112">
        <f t="shared" si="492"/>
        <v>0</v>
      </c>
      <c r="CH273" s="112">
        <f t="shared" si="493"/>
        <v>0</v>
      </c>
      <c r="CI273" s="112"/>
      <c r="CJ273" s="112"/>
      <c r="CK273" s="112"/>
      <c r="CL273" s="112"/>
      <c r="CM273" s="112"/>
      <c r="CN273" s="112"/>
    </row>
    <row r="274" spans="1:92" hidden="1" x14ac:dyDescent="0.2">
      <c r="A274" s="86" t="str">
        <f t="shared" si="494"/>
        <v>Fuels</v>
      </c>
      <c r="B274" s="86">
        <f t="shared" si="495"/>
        <v>1958</v>
      </c>
      <c r="D274" s="108">
        <f>Manufacturing!X348</f>
        <v>0</v>
      </c>
      <c r="E274" s="108" t="e">
        <f>#REF!</f>
        <v>#REF!</v>
      </c>
      <c r="F274" s="108"/>
      <c r="G274" s="108"/>
      <c r="H274" s="126"/>
      <c r="I274" s="126"/>
      <c r="J274" s="126"/>
      <c r="P274" s="109">
        <f>Manufacturing!BZ348</f>
        <v>1.5645867941090399</v>
      </c>
      <c r="Q274" s="109" t="e">
        <f>#REF!</f>
        <v>#REF!</v>
      </c>
      <c r="R274" s="109"/>
      <c r="S274" s="109">
        <f>Manufacturing!CD348</f>
        <v>1.249721691111954</v>
      </c>
      <c r="T274" s="110">
        <v>1</v>
      </c>
      <c r="V274" s="112"/>
      <c r="W274" s="113"/>
      <c r="X274" s="112"/>
      <c r="Y274" s="112"/>
      <c r="Z274" s="112"/>
      <c r="AA274" s="112"/>
      <c r="AB274" s="112"/>
      <c r="AC274" s="112"/>
      <c r="AD274" s="112"/>
      <c r="AG274" s="89"/>
      <c r="AI274" s="109" t="e">
        <f t="shared" si="484"/>
        <v>#DIV/0!</v>
      </c>
      <c r="AJ274" s="109" t="e">
        <f t="shared" si="485"/>
        <v>#REF!</v>
      </c>
      <c r="AL274" s="109" t="e">
        <f t="shared" si="496"/>
        <v>#DIV/0!</v>
      </c>
      <c r="AM274" s="109" t="e">
        <f t="shared" si="497"/>
        <v>#REF!</v>
      </c>
      <c r="AN274" s="109" t="e">
        <f t="shared" si="498"/>
        <v>#DIV/0!</v>
      </c>
      <c r="AO274" s="109"/>
      <c r="AP274" s="109" t="e">
        <f t="shared" si="499"/>
        <v>#DIV/0!</v>
      </c>
      <c r="AQ274" s="109" t="e">
        <f t="shared" si="500"/>
        <v>#REF!</v>
      </c>
      <c r="AT274" s="19">
        <f t="shared" si="501"/>
        <v>0</v>
      </c>
      <c r="AU274" s="19" t="e">
        <f t="shared" si="502"/>
        <v>#REF!</v>
      </c>
      <c r="AV274" s="19"/>
      <c r="AW274" s="19" t="e">
        <f t="shared" si="486"/>
        <v>#DIV/0!</v>
      </c>
      <c r="AX274" s="19" t="e">
        <f t="shared" si="487"/>
        <v>#DIV/0!</v>
      </c>
      <c r="AY274" s="19"/>
      <c r="AZ274" s="19" t="e">
        <f t="shared" si="503"/>
        <v>#DIV/0!</v>
      </c>
      <c r="BA274" s="19" t="e">
        <f t="shared" si="504"/>
        <v>#DIV/0!</v>
      </c>
      <c r="BB274" s="19"/>
      <c r="BC274" s="19"/>
      <c r="BD274" s="19">
        <f t="shared" si="505"/>
        <v>0</v>
      </c>
      <c r="BE274" s="19">
        <f t="shared" si="506"/>
        <v>0</v>
      </c>
      <c r="BF274" s="19"/>
      <c r="BG274" s="19"/>
      <c r="BH274" s="19" t="e">
        <f t="shared" si="507"/>
        <v>#DIV/0!</v>
      </c>
      <c r="BI274" s="19">
        <f t="shared" si="508"/>
        <v>1</v>
      </c>
      <c r="BJ274" s="19">
        <f t="shared" si="488"/>
        <v>1.5183509414345993</v>
      </c>
      <c r="BK274" s="19"/>
      <c r="BL274" s="19" t="e">
        <f t="shared" si="509"/>
        <v>#DIV/0!</v>
      </c>
      <c r="BM274" s="19">
        <f t="shared" si="510"/>
        <v>1</v>
      </c>
      <c r="BN274" s="19">
        <f t="shared" si="489"/>
        <v>0.9033539967182268</v>
      </c>
      <c r="BO274" s="19"/>
      <c r="BP274" s="19" t="e">
        <f t="shared" si="512"/>
        <v>#DIV/0!</v>
      </c>
      <c r="BQ274" s="19">
        <f t="shared" si="511"/>
        <v>1</v>
      </c>
      <c r="BR274" s="19">
        <f t="shared" si="490"/>
        <v>1.1835174392010537</v>
      </c>
      <c r="BU274" s="90"/>
      <c r="CD274" s="89"/>
      <c r="CF274" s="112">
        <f t="shared" si="491"/>
        <v>0</v>
      </c>
      <c r="CG274" s="112">
        <f t="shared" si="492"/>
        <v>0</v>
      </c>
      <c r="CH274" s="112">
        <f t="shared" si="493"/>
        <v>0</v>
      </c>
      <c r="CI274" s="112"/>
      <c r="CJ274" s="112"/>
      <c r="CK274" s="112"/>
      <c r="CL274" s="112"/>
      <c r="CM274" s="112"/>
      <c r="CN274" s="112"/>
    </row>
    <row r="275" spans="1:92" hidden="1" x14ac:dyDescent="0.2">
      <c r="A275" s="86" t="str">
        <f t="shared" si="494"/>
        <v>Fuels</v>
      </c>
      <c r="B275" s="86">
        <f t="shared" si="495"/>
        <v>1959</v>
      </c>
      <c r="D275" s="108">
        <f>Manufacturing!X349</f>
        <v>0</v>
      </c>
      <c r="E275" s="108" t="e">
        <f>#REF!</f>
        <v>#REF!</v>
      </c>
      <c r="F275" s="108"/>
      <c r="G275" s="108"/>
      <c r="H275" s="126"/>
      <c r="I275" s="126"/>
      <c r="J275" s="126"/>
      <c r="P275" s="109">
        <f>Manufacturing!BZ349</f>
        <v>1.5645867941090399</v>
      </c>
      <c r="Q275" s="109" t="e">
        <f>#REF!</f>
        <v>#REF!</v>
      </c>
      <c r="R275" s="109"/>
      <c r="S275" s="109">
        <f>Manufacturing!CD349</f>
        <v>1.249721691111954</v>
      </c>
      <c r="T275" s="110">
        <v>1</v>
      </c>
      <c r="V275" s="112"/>
      <c r="W275" s="113"/>
      <c r="X275" s="112"/>
      <c r="Y275" s="112"/>
      <c r="Z275" s="112"/>
      <c r="AA275" s="112"/>
      <c r="AB275" s="112"/>
      <c r="AC275" s="112"/>
      <c r="AD275" s="112"/>
      <c r="AG275" s="89"/>
      <c r="AI275" s="109" t="e">
        <f t="shared" si="484"/>
        <v>#DIV/0!</v>
      </c>
      <c r="AJ275" s="109" t="e">
        <f t="shared" si="485"/>
        <v>#REF!</v>
      </c>
      <c r="AL275" s="109" t="e">
        <f t="shared" si="496"/>
        <v>#DIV/0!</v>
      </c>
      <c r="AM275" s="109" t="e">
        <f t="shared" si="497"/>
        <v>#REF!</v>
      </c>
      <c r="AN275" s="109" t="e">
        <f t="shared" si="498"/>
        <v>#DIV/0!</v>
      </c>
      <c r="AO275" s="109"/>
      <c r="AP275" s="109" t="e">
        <f t="shared" si="499"/>
        <v>#DIV/0!</v>
      </c>
      <c r="AQ275" s="109" t="e">
        <f t="shared" si="500"/>
        <v>#REF!</v>
      </c>
      <c r="AT275" s="19">
        <f t="shared" si="501"/>
        <v>0</v>
      </c>
      <c r="AU275" s="19" t="e">
        <f t="shared" si="502"/>
        <v>#REF!</v>
      </c>
      <c r="AV275" s="19"/>
      <c r="AW275" s="19" t="e">
        <f t="shared" si="486"/>
        <v>#DIV/0!</v>
      </c>
      <c r="AX275" s="19" t="e">
        <f t="shared" si="487"/>
        <v>#DIV/0!</v>
      </c>
      <c r="AY275" s="19"/>
      <c r="AZ275" s="19" t="e">
        <f t="shared" si="503"/>
        <v>#DIV/0!</v>
      </c>
      <c r="BA275" s="19" t="e">
        <f t="shared" si="504"/>
        <v>#DIV/0!</v>
      </c>
      <c r="BB275" s="19"/>
      <c r="BC275" s="19"/>
      <c r="BD275" s="19">
        <f t="shared" si="505"/>
        <v>0</v>
      </c>
      <c r="BE275" s="19">
        <f t="shared" si="506"/>
        <v>0</v>
      </c>
      <c r="BF275" s="19"/>
      <c r="BG275" s="19"/>
      <c r="BH275" s="19" t="e">
        <f t="shared" si="507"/>
        <v>#DIV/0!</v>
      </c>
      <c r="BI275" s="19">
        <f t="shared" si="508"/>
        <v>1</v>
      </c>
      <c r="BJ275" s="19">
        <f t="shared" si="488"/>
        <v>1.5183509414345993</v>
      </c>
      <c r="BK275" s="19"/>
      <c r="BL275" s="19" t="e">
        <f t="shared" si="509"/>
        <v>#DIV/0!</v>
      </c>
      <c r="BM275" s="19">
        <f t="shared" si="510"/>
        <v>1</v>
      </c>
      <c r="BN275" s="19">
        <f t="shared" si="489"/>
        <v>0.9033539967182268</v>
      </c>
      <c r="BO275" s="19"/>
      <c r="BP275" s="19" t="e">
        <f t="shared" si="512"/>
        <v>#DIV/0!</v>
      </c>
      <c r="BQ275" s="19">
        <f t="shared" si="511"/>
        <v>1</v>
      </c>
      <c r="BR275" s="19">
        <f t="shared" si="490"/>
        <v>1.1835174392010537</v>
      </c>
      <c r="BU275" s="90"/>
      <c r="CD275" s="89"/>
      <c r="CF275" s="112">
        <f t="shared" si="491"/>
        <v>0</v>
      </c>
      <c r="CG275" s="112">
        <f t="shared" si="492"/>
        <v>0</v>
      </c>
      <c r="CH275" s="112">
        <f t="shared" si="493"/>
        <v>0</v>
      </c>
      <c r="CI275" s="112"/>
      <c r="CJ275" s="112"/>
      <c r="CK275" s="112"/>
      <c r="CL275" s="112"/>
      <c r="CM275" s="112"/>
      <c r="CN275" s="112"/>
    </row>
    <row r="276" spans="1:92" hidden="1" x14ac:dyDescent="0.2">
      <c r="A276" s="86" t="str">
        <f t="shared" si="494"/>
        <v>Fuels</v>
      </c>
      <c r="B276" s="86">
        <f t="shared" si="495"/>
        <v>1960</v>
      </c>
      <c r="D276" s="108">
        <f>Manufacturing!X350</f>
        <v>0</v>
      </c>
      <c r="E276" s="108" t="e">
        <f>#REF!</f>
        <v>#REF!</v>
      </c>
      <c r="F276" s="108"/>
      <c r="G276" s="108"/>
      <c r="H276" s="126"/>
      <c r="I276" s="126"/>
      <c r="J276" s="126"/>
      <c r="P276" s="109">
        <f>Manufacturing!BZ350</f>
        <v>1.5645867941090399</v>
      </c>
      <c r="Q276" s="109" t="e">
        <f>#REF!</f>
        <v>#REF!</v>
      </c>
      <c r="R276" s="109"/>
      <c r="S276" s="109">
        <f>Manufacturing!CD350</f>
        <v>1.249721691111954</v>
      </c>
      <c r="T276" s="110">
        <v>1</v>
      </c>
      <c r="V276" s="112"/>
      <c r="W276" s="113"/>
      <c r="X276" s="112"/>
      <c r="Y276" s="112"/>
      <c r="Z276" s="112"/>
      <c r="AA276" s="112"/>
      <c r="AB276" s="112"/>
      <c r="AC276" s="112"/>
      <c r="AD276" s="112"/>
      <c r="AG276" s="89"/>
      <c r="AI276" s="109" t="e">
        <f t="shared" si="484"/>
        <v>#DIV/0!</v>
      </c>
      <c r="AJ276" s="109" t="e">
        <f t="shared" si="485"/>
        <v>#REF!</v>
      </c>
      <c r="AL276" s="109" t="e">
        <f t="shared" si="496"/>
        <v>#DIV/0!</v>
      </c>
      <c r="AM276" s="109" t="e">
        <f t="shared" si="497"/>
        <v>#REF!</v>
      </c>
      <c r="AN276" s="109" t="e">
        <f t="shared" si="498"/>
        <v>#DIV/0!</v>
      </c>
      <c r="AO276" s="109"/>
      <c r="AP276" s="109" t="e">
        <f t="shared" si="499"/>
        <v>#DIV/0!</v>
      </c>
      <c r="AQ276" s="109" t="e">
        <f t="shared" si="500"/>
        <v>#REF!</v>
      </c>
      <c r="AT276" s="19">
        <f t="shared" si="501"/>
        <v>0</v>
      </c>
      <c r="AU276" s="19" t="e">
        <f t="shared" si="502"/>
        <v>#REF!</v>
      </c>
      <c r="AV276" s="19"/>
      <c r="AW276" s="19" t="e">
        <f t="shared" si="486"/>
        <v>#DIV/0!</v>
      </c>
      <c r="AX276" s="19" t="e">
        <f t="shared" si="487"/>
        <v>#DIV/0!</v>
      </c>
      <c r="AY276" s="19"/>
      <c r="AZ276" s="19" t="e">
        <f t="shared" si="503"/>
        <v>#DIV/0!</v>
      </c>
      <c r="BA276" s="19" t="e">
        <f t="shared" si="504"/>
        <v>#DIV/0!</v>
      </c>
      <c r="BB276" s="19"/>
      <c r="BC276" s="19"/>
      <c r="BD276" s="19">
        <f t="shared" si="505"/>
        <v>0</v>
      </c>
      <c r="BE276" s="19">
        <f t="shared" si="506"/>
        <v>0</v>
      </c>
      <c r="BF276" s="19"/>
      <c r="BG276" s="19"/>
      <c r="BH276" s="19" t="e">
        <f t="shared" si="507"/>
        <v>#DIV/0!</v>
      </c>
      <c r="BI276" s="19">
        <f t="shared" si="508"/>
        <v>1</v>
      </c>
      <c r="BJ276" s="19">
        <f t="shared" si="488"/>
        <v>1.5183509414345993</v>
      </c>
      <c r="BK276" s="19"/>
      <c r="BL276" s="19" t="e">
        <f t="shared" si="509"/>
        <v>#DIV/0!</v>
      </c>
      <c r="BM276" s="19">
        <f t="shared" si="510"/>
        <v>1</v>
      </c>
      <c r="BN276" s="19">
        <f t="shared" si="489"/>
        <v>0.9033539967182268</v>
      </c>
      <c r="BO276" s="19"/>
      <c r="BP276" s="19" t="e">
        <f t="shared" si="512"/>
        <v>#DIV/0!</v>
      </c>
      <c r="BQ276" s="19">
        <f t="shared" si="511"/>
        <v>1</v>
      </c>
      <c r="BR276" s="19">
        <f t="shared" si="490"/>
        <v>1.1835174392010537</v>
      </c>
      <c r="BU276" s="90"/>
      <c r="CD276" s="89"/>
      <c r="CF276" s="112">
        <f t="shared" si="491"/>
        <v>0</v>
      </c>
      <c r="CG276" s="112">
        <f t="shared" si="492"/>
        <v>0</v>
      </c>
      <c r="CH276" s="112">
        <f t="shared" si="493"/>
        <v>0</v>
      </c>
      <c r="CI276" s="112"/>
      <c r="CJ276" s="112"/>
      <c r="CK276" s="112"/>
      <c r="CL276" s="112"/>
      <c r="CM276" s="112"/>
      <c r="CN276" s="112"/>
    </row>
    <row r="277" spans="1:92" hidden="1" x14ac:dyDescent="0.2">
      <c r="A277" s="86" t="str">
        <f t="shared" si="494"/>
        <v>Fuels</v>
      </c>
      <c r="B277" s="86">
        <f t="shared" si="495"/>
        <v>1961</v>
      </c>
      <c r="D277" s="108">
        <f>Manufacturing!X351</f>
        <v>0</v>
      </c>
      <c r="E277" s="108" t="e">
        <f>#REF!</f>
        <v>#REF!</v>
      </c>
      <c r="F277" s="108"/>
      <c r="G277" s="108"/>
      <c r="H277" s="126"/>
      <c r="I277" s="126"/>
      <c r="J277" s="126"/>
      <c r="P277" s="109">
        <f>Manufacturing!BZ351</f>
        <v>1.5645867941090399</v>
      </c>
      <c r="Q277" s="109" t="e">
        <f>#REF!</f>
        <v>#REF!</v>
      </c>
      <c r="R277" s="109"/>
      <c r="S277" s="109">
        <f>Manufacturing!CD351</f>
        <v>1.249721691111954</v>
      </c>
      <c r="T277" s="110">
        <v>1</v>
      </c>
      <c r="V277" s="112"/>
      <c r="W277" s="113"/>
      <c r="X277" s="112"/>
      <c r="Y277" s="112"/>
      <c r="Z277" s="112"/>
      <c r="AA277" s="112"/>
      <c r="AB277" s="112"/>
      <c r="AC277" s="112"/>
      <c r="AD277" s="112"/>
      <c r="AG277" s="89"/>
      <c r="AI277" s="109" t="e">
        <f t="shared" si="484"/>
        <v>#DIV/0!</v>
      </c>
      <c r="AJ277" s="109" t="e">
        <f t="shared" si="485"/>
        <v>#REF!</v>
      </c>
      <c r="AL277" s="109" t="e">
        <f t="shared" si="496"/>
        <v>#DIV/0!</v>
      </c>
      <c r="AM277" s="109" t="e">
        <f t="shared" si="497"/>
        <v>#REF!</v>
      </c>
      <c r="AN277" s="109" t="e">
        <f t="shared" si="498"/>
        <v>#DIV/0!</v>
      </c>
      <c r="AO277" s="109"/>
      <c r="AP277" s="109" t="e">
        <f t="shared" si="499"/>
        <v>#DIV/0!</v>
      </c>
      <c r="AQ277" s="109" t="e">
        <f t="shared" si="500"/>
        <v>#REF!</v>
      </c>
      <c r="AT277" s="19">
        <f t="shared" si="501"/>
        <v>0</v>
      </c>
      <c r="AU277" s="19" t="e">
        <f t="shared" si="502"/>
        <v>#REF!</v>
      </c>
      <c r="AV277" s="19"/>
      <c r="AW277" s="19" t="e">
        <f t="shared" si="486"/>
        <v>#DIV/0!</v>
      </c>
      <c r="AX277" s="19" t="e">
        <f t="shared" si="487"/>
        <v>#DIV/0!</v>
      </c>
      <c r="AY277" s="19"/>
      <c r="AZ277" s="19" t="e">
        <f t="shared" si="503"/>
        <v>#DIV/0!</v>
      </c>
      <c r="BA277" s="19" t="e">
        <f t="shared" si="504"/>
        <v>#DIV/0!</v>
      </c>
      <c r="BB277" s="19"/>
      <c r="BC277" s="19"/>
      <c r="BD277" s="19">
        <f t="shared" si="505"/>
        <v>0</v>
      </c>
      <c r="BE277" s="19">
        <f t="shared" si="506"/>
        <v>0</v>
      </c>
      <c r="BF277" s="19"/>
      <c r="BG277" s="19"/>
      <c r="BH277" s="19" t="e">
        <f t="shared" si="507"/>
        <v>#DIV/0!</v>
      </c>
      <c r="BI277" s="19">
        <f t="shared" si="508"/>
        <v>1</v>
      </c>
      <c r="BJ277" s="19">
        <f t="shared" si="488"/>
        <v>1.5183509414345993</v>
      </c>
      <c r="BK277" s="19"/>
      <c r="BL277" s="19" t="e">
        <f t="shared" si="509"/>
        <v>#DIV/0!</v>
      </c>
      <c r="BM277" s="19">
        <f t="shared" si="510"/>
        <v>1</v>
      </c>
      <c r="BN277" s="19">
        <f t="shared" si="489"/>
        <v>0.9033539967182268</v>
      </c>
      <c r="BO277" s="19"/>
      <c r="BP277" s="19" t="e">
        <f t="shared" si="512"/>
        <v>#DIV/0!</v>
      </c>
      <c r="BQ277" s="19">
        <f t="shared" si="511"/>
        <v>1</v>
      </c>
      <c r="BR277" s="19">
        <f t="shared" si="490"/>
        <v>1.1835174392010537</v>
      </c>
      <c r="BU277" s="90"/>
      <c r="CD277" s="89"/>
      <c r="CF277" s="112">
        <f t="shared" si="491"/>
        <v>0</v>
      </c>
      <c r="CG277" s="112">
        <f t="shared" si="492"/>
        <v>0</v>
      </c>
      <c r="CH277" s="112">
        <f t="shared" si="493"/>
        <v>0</v>
      </c>
      <c r="CI277" s="112"/>
      <c r="CJ277" s="112"/>
      <c r="CK277" s="112"/>
      <c r="CL277" s="112"/>
      <c r="CM277" s="112"/>
      <c r="CN277" s="112"/>
    </row>
    <row r="278" spans="1:92" hidden="1" x14ac:dyDescent="0.2">
      <c r="A278" s="86" t="str">
        <f t="shared" si="494"/>
        <v>Fuels</v>
      </c>
      <c r="B278" s="86">
        <f t="shared" si="495"/>
        <v>1962</v>
      </c>
      <c r="D278" s="108">
        <f>Manufacturing!X352</f>
        <v>0</v>
      </c>
      <c r="E278" s="108" t="e">
        <f>#REF!</f>
        <v>#REF!</v>
      </c>
      <c r="F278" s="108"/>
      <c r="G278" s="108"/>
      <c r="H278" s="126"/>
      <c r="I278" s="126"/>
      <c r="J278" s="126"/>
      <c r="P278" s="109">
        <f>Manufacturing!BZ352</f>
        <v>1.5645867941090399</v>
      </c>
      <c r="Q278" s="109" t="e">
        <f>#REF!</f>
        <v>#REF!</v>
      </c>
      <c r="R278" s="109"/>
      <c r="S278" s="109">
        <f>Manufacturing!CD352</f>
        <v>1.249721691111954</v>
      </c>
      <c r="T278" s="110">
        <v>1</v>
      </c>
      <c r="V278" s="112"/>
      <c r="W278" s="113"/>
      <c r="X278" s="112"/>
      <c r="Y278" s="112"/>
      <c r="Z278" s="112"/>
      <c r="AA278" s="112"/>
      <c r="AB278" s="112"/>
      <c r="AC278" s="112"/>
      <c r="AD278" s="112"/>
      <c r="AG278" s="89"/>
      <c r="AI278" s="109" t="e">
        <f t="shared" si="484"/>
        <v>#DIV/0!</v>
      </c>
      <c r="AJ278" s="109" t="e">
        <f t="shared" si="485"/>
        <v>#REF!</v>
      </c>
      <c r="AL278" s="109" t="e">
        <f t="shared" si="496"/>
        <v>#DIV/0!</v>
      </c>
      <c r="AM278" s="109" t="e">
        <f t="shared" si="497"/>
        <v>#REF!</v>
      </c>
      <c r="AN278" s="109" t="e">
        <f t="shared" si="498"/>
        <v>#DIV/0!</v>
      </c>
      <c r="AO278" s="109"/>
      <c r="AP278" s="109" t="e">
        <f t="shared" si="499"/>
        <v>#DIV/0!</v>
      </c>
      <c r="AQ278" s="109" t="e">
        <f t="shared" si="500"/>
        <v>#REF!</v>
      </c>
      <c r="AT278" s="19">
        <f t="shared" si="501"/>
        <v>0</v>
      </c>
      <c r="AU278" s="19" t="e">
        <f t="shared" si="502"/>
        <v>#REF!</v>
      </c>
      <c r="AV278" s="19"/>
      <c r="AW278" s="19" t="e">
        <f t="shared" si="486"/>
        <v>#DIV/0!</v>
      </c>
      <c r="AX278" s="19" t="e">
        <f t="shared" si="487"/>
        <v>#DIV/0!</v>
      </c>
      <c r="AY278" s="19"/>
      <c r="AZ278" s="19" t="e">
        <f t="shared" si="503"/>
        <v>#DIV/0!</v>
      </c>
      <c r="BA278" s="19" t="e">
        <f t="shared" si="504"/>
        <v>#DIV/0!</v>
      </c>
      <c r="BB278" s="19"/>
      <c r="BC278" s="19"/>
      <c r="BD278" s="19">
        <f t="shared" si="505"/>
        <v>0</v>
      </c>
      <c r="BE278" s="19">
        <f t="shared" si="506"/>
        <v>0</v>
      </c>
      <c r="BF278" s="19"/>
      <c r="BG278" s="19"/>
      <c r="BH278" s="19" t="e">
        <f t="shared" si="507"/>
        <v>#DIV/0!</v>
      </c>
      <c r="BI278" s="19">
        <f t="shared" si="508"/>
        <v>1</v>
      </c>
      <c r="BJ278" s="19">
        <f t="shared" si="488"/>
        <v>1.5183509414345993</v>
      </c>
      <c r="BK278" s="19"/>
      <c r="BL278" s="19" t="e">
        <f t="shared" si="509"/>
        <v>#DIV/0!</v>
      </c>
      <c r="BM278" s="19">
        <f t="shared" si="510"/>
        <v>1</v>
      </c>
      <c r="BN278" s="19">
        <f t="shared" si="489"/>
        <v>0.9033539967182268</v>
      </c>
      <c r="BO278" s="19"/>
      <c r="BP278" s="19" t="e">
        <f t="shared" si="512"/>
        <v>#DIV/0!</v>
      </c>
      <c r="BQ278" s="19">
        <f t="shared" si="511"/>
        <v>1</v>
      </c>
      <c r="BR278" s="19">
        <f t="shared" si="490"/>
        <v>1.1835174392010537</v>
      </c>
      <c r="BU278" s="90"/>
      <c r="CD278" s="89"/>
      <c r="CF278" s="112">
        <f t="shared" si="491"/>
        <v>0</v>
      </c>
      <c r="CG278" s="112">
        <f t="shared" si="492"/>
        <v>0</v>
      </c>
      <c r="CH278" s="112">
        <f t="shared" si="493"/>
        <v>0</v>
      </c>
      <c r="CI278" s="112"/>
      <c r="CJ278" s="112"/>
      <c r="CK278" s="112"/>
      <c r="CL278" s="112"/>
      <c r="CM278" s="112"/>
      <c r="CN278" s="112"/>
    </row>
    <row r="279" spans="1:92" hidden="1" x14ac:dyDescent="0.2">
      <c r="A279" s="86" t="str">
        <f t="shared" si="494"/>
        <v>Fuels</v>
      </c>
      <c r="B279" s="86">
        <f t="shared" si="495"/>
        <v>1963</v>
      </c>
      <c r="D279" s="108">
        <f>Manufacturing!X353</f>
        <v>0</v>
      </c>
      <c r="E279" s="108" t="e">
        <f>#REF!</f>
        <v>#REF!</v>
      </c>
      <c r="F279" s="108"/>
      <c r="G279" s="108"/>
      <c r="H279" s="126"/>
      <c r="I279" s="126"/>
      <c r="J279" s="126"/>
      <c r="P279" s="109">
        <f>Manufacturing!BZ353</f>
        <v>1.5645867941090399</v>
      </c>
      <c r="Q279" s="109" t="e">
        <f>#REF!</f>
        <v>#REF!</v>
      </c>
      <c r="R279" s="109"/>
      <c r="S279" s="109">
        <f>Manufacturing!CD353</f>
        <v>1.249721691111954</v>
      </c>
      <c r="T279" s="110">
        <v>1</v>
      </c>
      <c r="V279" s="112"/>
      <c r="W279" s="113"/>
      <c r="X279" s="112"/>
      <c r="Y279" s="112"/>
      <c r="Z279" s="112"/>
      <c r="AA279" s="112"/>
      <c r="AB279" s="112"/>
      <c r="AC279" s="112"/>
      <c r="AD279" s="112"/>
      <c r="AG279" s="89"/>
      <c r="AI279" s="109" t="e">
        <f t="shared" si="484"/>
        <v>#DIV/0!</v>
      </c>
      <c r="AJ279" s="109" t="e">
        <f t="shared" si="485"/>
        <v>#REF!</v>
      </c>
      <c r="AL279" s="109" t="e">
        <f t="shared" si="496"/>
        <v>#DIV/0!</v>
      </c>
      <c r="AM279" s="109" t="e">
        <f t="shared" si="497"/>
        <v>#REF!</v>
      </c>
      <c r="AN279" s="109" t="e">
        <f t="shared" si="498"/>
        <v>#DIV/0!</v>
      </c>
      <c r="AO279" s="109"/>
      <c r="AP279" s="109" t="e">
        <f t="shared" si="499"/>
        <v>#DIV/0!</v>
      </c>
      <c r="AQ279" s="109" t="e">
        <f t="shared" si="500"/>
        <v>#REF!</v>
      </c>
      <c r="AT279" s="19">
        <f t="shared" si="501"/>
        <v>0</v>
      </c>
      <c r="AU279" s="19" t="e">
        <f t="shared" si="502"/>
        <v>#REF!</v>
      </c>
      <c r="AV279" s="19"/>
      <c r="AW279" s="19" t="e">
        <f t="shared" si="486"/>
        <v>#DIV/0!</v>
      </c>
      <c r="AX279" s="19" t="e">
        <f t="shared" si="487"/>
        <v>#DIV/0!</v>
      </c>
      <c r="AY279" s="19"/>
      <c r="AZ279" s="19" t="e">
        <f t="shared" si="503"/>
        <v>#DIV/0!</v>
      </c>
      <c r="BA279" s="19" t="e">
        <f t="shared" si="504"/>
        <v>#DIV/0!</v>
      </c>
      <c r="BB279" s="19"/>
      <c r="BC279" s="19"/>
      <c r="BD279" s="19">
        <f t="shared" si="505"/>
        <v>0</v>
      </c>
      <c r="BE279" s="19">
        <f t="shared" si="506"/>
        <v>0</v>
      </c>
      <c r="BF279" s="19"/>
      <c r="BG279" s="19"/>
      <c r="BH279" s="19" t="e">
        <f t="shared" si="507"/>
        <v>#DIV/0!</v>
      </c>
      <c r="BI279" s="19">
        <f t="shared" si="508"/>
        <v>1</v>
      </c>
      <c r="BJ279" s="19">
        <f t="shared" si="488"/>
        <v>1.5183509414345993</v>
      </c>
      <c r="BK279" s="19"/>
      <c r="BL279" s="19" t="e">
        <f t="shared" si="509"/>
        <v>#DIV/0!</v>
      </c>
      <c r="BM279" s="19">
        <f t="shared" si="510"/>
        <v>1</v>
      </c>
      <c r="BN279" s="19">
        <f t="shared" si="489"/>
        <v>0.9033539967182268</v>
      </c>
      <c r="BO279" s="19"/>
      <c r="BP279" s="19" t="e">
        <f t="shared" si="512"/>
        <v>#DIV/0!</v>
      </c>
      <c r="BQ279" s="19">
        <f t="shared" si="511"/>
        <v>1</v>
      </c>
      <c r="BR279" s="19">
        <f t="shared" si="490"/>
        <v>1.1835174392010537</v>
      </c>
      <c r="BU279" s="90"/>
      <c r="CD279" s="89"/>
      <c r="CF279" s="112">
        <f t="shared" si="491"/>
        <v>0</v>
      </c>
      <c r="CG279" s="112">
        <f t="shared" si="492"/>
        <v>0</v>
      </c>
      <c r="CH279" s="112">
        <f t="shared" si="493"/>
        <v>0</v>
      </c>
      <c r="CI279" s="112"/>
      <c r="CJ279" s="112"/>
      <c r="CK279" s="112"/>
      <c r="CL279" s="112"/>
      <c r="CM279" s="112"/>
      <c r="CN279" s="112"/>
    </row>
    <row r="280" spans="1:92" hidden="1" x14ac:dyDescent="0.2">
      <c r="A280" s="86" t="str">
        <f t="shared" si="494"/>
        <v>Fuels</v>
      </c>
      <c r="B280" s="86">
        <f t="shared" si="495"/>
        <v>1964</v>
      </c>
      <c r="D280" s="108">
        <f>Manufacturing!X354</f>
        <v>0</v>
      </c>
      <c r="E280" s="108" t="e">
        <f>#REF!</f>
        <v>#REF!</v>
      </c>
      <c r="F280" s="108"/>
      <c r="G280" s="108"/>
      <c r="H280" s="126"/>
      <c r="I280" s="126"/>
      <c r="J280" s="126"/>
      <c r="P280" s="109">
        <f>Manufacturing!BZ354</f>
        <v>1.5645867941090399</v>
      </c>
      <c r="Q280" s="109" t="e">
        <f>#REF!</f>
        <v>#REF!</v>
      </c>
      <c r="R280" s="109"/>
      <c r="S280" s="109">
        <f>Manufacturing!CD354</f>
        <v>1.249721691111954</v>
      </c>
      <c r="T280" s="110">
        <v>1</v>
      </c>
      <c r="V280" s="112"/>
      <c r="W280" s="113"/>
      <c r="X280" s="112"/>
      <c r="Y280" s="112"/>
      <c r="Z280" s="112"/>
      <c r="AA280" s="112"/>
      <c r="AB280" s="112"/>
      <c r="AC280" s="112"/>
      <c r="AD280" s="112"/>
      <c r="AG280" s="89"/>
      <c r="AI280" s="109" t="e">
        <f t="shared" si="484"/>
        <v>#DIV/0!</v>
      </c>
      <c r="AJ280" s="109" t="e">
        <f t="shared" si="485"/>
        <v>#REF!</v>
      </c>
      <c r="AL280" s="109" t="e">
        <f t="shared" si="496"/>
        <v>#DIV/0!</v>
      </c>
      <c r="AM280" s="109" t="e">
        <f t="shared" si="497"/>
        <v>#REF!</v>
      </c>
      <c r="AN280" s="109" t="e">
        <f t="shared" si="498"/>
        <v>#DIV/0!</v>
      </c>
      <c r="AO280" s="109"/>
      <c r="AP280" s="109" t="e">
        <f t="shared" si="499"/>
        <v>#DIV/0!</v>
      </c>
      <c r="AQ280" s="109" t="e">
        <f t="shared" si="500"/>
        <v>#REF!</v>
      </c>
      <c r="AT280" s="19">
        <f t="shared" si="501"/>
        <v>0</v>
      </c>
      <c r="AU280" s="19" t="e">
        <f t="shared" si="502"/>
        <v>#REF!</v>
      </c>
      <c r="AV280" s="19"/>
      <c r="AW280" s="19" t="e">
        <f t="shared" si="486"/>
        <v>#DIV/0!</v>
      </c>
      <c r="AX280" s="19" t="e">
        <f t="shared" si="487"/>
        <v>#DIV/0!</v>
      </c>
      <c r="AY280" s="19"/>
      <c r="AZ280" s="19" t="e">
        <f t="shared" si="503"/>
        <v>#DIV/0!</v>
      </c>
      <c r="BA280" s="19" t="e">
        <f t="shared" si="504"/>
        <v>#DIV/0!</v>
      </c>
      <c r="BB280" s="19"/>
      <c r="BC280" s="19"/>
      <c r="BD280" s="19">
        <f t="shared" si="505"/>
        <v>0</v>
      </c>
      <c r="BE280" s="19">
        <f t="shared" si="506"/>
        <v>0</v>
      </c>
      <c r="BF280" s="19"/>
      <c r="BG280" s="19"/>
      <c r="BH280" s="19" t="e">
        <f t="shared" si="507"/>
        <v>#DIV/0!</v>
      </c>
      <c r="BI280" s="19">
        <f t="shared" si="508"/>
        <v>1</v>
      </c>
      <c r="BJ280" s="19">
        <f t="shared" si="488"/>
        <v>1.5183509414345993</v>
      </c>
      <c r="BK280" s="19"/>
      <c r="BL280" s="19" t="e">
        <f t="shared" si="509"/>
        <v>#DIV/0!</v>
      </c>
      <c r="BM280" s="19">
        <f t="shared" si="510"/>
        <v>1</v>
      </c>
      <c r="BN280" s="19">
        <f t="shared" si="489"/>
        <v>0.9033539967182268</v>
      </c>
      <c r="BO280" s="19"/>
      <c r="BP280" s="19" t="e">
        <f t="shared" si="512"/>
        <v>#DIV/0!</v>
      </c>
      <c r="BQ280" s="19">
        <f t="shared" si="511"/>
        <v>1</v>
      </c>
      <c r="BR280" s="19">
        <f t="shared" si="490"/>
        <v>1.1835174392010537</v>
      </c>
      <c r="BU280" s="90"/>
      <c r="CD280" s="89"/>
      <c r="CF280" s="112">
        <f t="shared" si="491"/>
        <v>0</v>
      </c>
      <c r="CG280" s="112">
        <f t="shared" si="492"/>
        <v>0</v>
      </c>
      <c r="CH280" s="112">
        <f t="shared" si="493"/>
        <v>0</v>
      </c>
      <c r="CI280" s="112"/>
      <c r="CJ280" s="112"/>
      <c r="CK280" s="112"/>
      <c r="CL280" s="112"/>
      <c r="CM280" s="112"/>
      <c r="CN280" s="112"/>
    </row>
    <row r="281" spans="1:92" hidden="1" x14ac:dyDescent="0.2">
      <c r="A281" s="86" t="str">
        <f t="shared" si="494"/>
        <v>Fuels</v>
      </c>
      <c r="B281" s="86">
        <f t="shared" si="495"/>
        <v>1965</v>
      </c>
      <c r="D281" s="108">
        <f>Manufacturing!X355</f>
        <v>0</v>
      </c>
      <c r="E281" s="108" t="e">
        <f>#REF!</f>
        <v>#REF!</v>
      </c>
      <c r="F281" s="108"/>
      <c r="G281" s="108"/>
      <c r="H281" s="126"/>
      <c r="I281" s="126"/>
      <c r="J281" s="126"/>
      <c r="P281" s="109">
        <f>Manufacturing!BZ355</f>
        <v>1.5645867941090399</v>
      </c>
      <c r="Q281" s="109" t="e">
        <f>#REF!</f>
        <v>#REF!</v>
      </c>
      <c r="R281" s="109"/>
      <c r="S281" s="109">
        <f>Manufacturing!CD355</f>
        <v>1.249721691111954</v>
      </c>
      <c r="T281" s="110">
        <v>1</v>
      </c>
      <c r="V281" s="112"/>
      <c r="W281" s="113"/>
      <c r="X281" s="112"/>
      <c r="Y281" s="112"/>
      <c r="Z281" s="112"/>
      <c r="AA281" s="112"/>
      <c r="AB281" s="112"/>
      <c r="AC281" s="112"/>
      <c r="AD281" s="112"/>
      <c r="AG281" s="89"/>
      <c r="AI281" s="109" t="e">
        <f t="shared" si="484"/>
        <v>#DIV/0!</v>
      </c>
      <c r="AJ281" s="109" t="e">
        <f t="shared" si="485"/>
        <v>#REF!</v>
      </c>
      <c r="AL281" s="109" t="e">
        <f t="shared" si="496"/>
        <v>#DIV/0!</v>
      </c>
      <c r="AM281" s="109" t="e">
        <f t="shared" si="497"/>
        <v>#REF!</v>
      </c>
      <c r="AN281" s="109" t="e">
        <f t="shared" si="498"/>
        <v>#DIV/0!</v>
      </c>
      <c r="AO281" s="109"/>
      <c r="AP281" s="109" t="e">
        <f t="shared" si="499"/>
        <v>#DIV/0!</v>
      </c>
      <c r="AQ281" s="109" t="e">
        <f t="shared" si="500"/>
        <v>#REF!</v>
      </c>
      <c r="AT281" s="19">
        <f t="shared" si="501"/>
        <v>0</v>
      </c>
      <c r="AU281" s="19" t="e">
        <f t="shared" si="502"/>
        <v>#REF!</v>
      </c>
      <c r="AV281" s="19"/>
      <c r="AW281" s="19" t="e">
        <f t="shared" si="486"/>
        <v>#DIV/0!</v>
      </c>
      <c r="AX281" s="19" t="e">
        <f t="shared" si="487"/>
        <v>#DIV/0!</v>
      </c>
      <c r="AY281" s="19"/>
      <c r="AZ281" s="19" t="e">
        <f t="shared" si="503"/>
        <v>#DIV/0!</v>
      </c>
      <c r="BA281" s="19" t="e">
        <f t="shared" si="504"/>
        <v>#DIV/0!</v>
      </c>
      <c r="BB281" s="19"/>
      <c r="BC281" s="19"/>
      <c r="BD281" s="19">
        <f t="shared" si="505"/>
        <v>0</v>
      </c>
      <c r="BE281" s="19">
        <f t="shared" si="506"/>
        <v>0</v>
      </c>
      <c r="BF281" s="19"/>
      <c r="BG281" s="19"/>
      <c r="BH281" s="19" t="e">
        <f t="shared" si="507"/>
        <v>#DIV/0!</v>
      </c>
      <c r="BI281" s="19">
        <f t="shared" si="508"/>
        <v>1</v>
      </c>
      <c r="BJ281" s="19">
        <f t="shared" si="488"/>
        <v>1.5183509414345993</v>
      </c>
      <c r="BK281" s="19"/>
      <c r="BL281" s="19" t="e">
        <f t="shared" si="509"/>
        <v>#DIV/0!</v>
      </c>
      <c r="BM281" s="19">
        <f t="shared" si="510"/>
        <v>1</v>
      </c>
      <c r="BN281" s="19">
        <f t="shared" si="489"/>
        <v>0.9033539967182268</v>
      </c>
      <c r="BO281" s="19"/>
      <c r="BP281" s="19" t="e">
        <f t="shared" si="512"/>
        <v>#DIV/0!</v>
      </c>
      <c r="BQ281" s="19">
        <f t="shared" si="511"/>
        <v>1</v>
      </c>
      <c r="BR281" s="19">
        <f t="shared" si="490"/>
        <v>1.1835174392010537</v>
      </c>
      <c r="BU281" s="90"/>
      <c r="CD281" s="89"/>
      <c r="CF281" s="112">
        <f t="shared" si="491"/>
        <v>0</v>
      </c>
      <c r="CG281" s="112">
        <f t="shared" si="492"/>
        <v>0</v>
      </c>
      <c r="CH281" s="112">
        <f t="shared" si="493"/>
        <v>0</v>
      </c>
      <c r="CI281" s="112"/>
      <c r="CJ281" s="112"/>
      <c r="CK281" s="112"/>
      <c r="CL281" s="112"/>
      <c r="CM281" s="112"/>
      <c r="CN281" s="112"/>
    </row>
    <row r="282" spans="1:92" hidden="1" x14ac:dyDescent="0.2">
      <c r="A282" s="86" t="str">
        <f t="shared" si="494"/>
        <v>Fuels</v>
      </c>
      <c r="B282" s="86">
        <f t="shared" si="495"/>
        <v>1966</v>
      </c>
      <c r="D282" s="108">
        <f>Manufacturing!X356</f>
        <v>0</v>
      </c>
      <c r="E282" s="108" t="e">
        <f>#REF!</f>
        <v>#REF!</v>
      </c>
      <c r="F282" s="108"/>
      <c r="G282" s="108"/>
      <c r="H282" s="126"/>
      <c r="I282" s="126"/>
      <c r="J282" s="126"/>
      <c r="P282" s="109">
        <f>Manufacturing!BZ356</f>
        <v>1.5645867941090399</v>
      </c>
      <c r="Q282" s="109" t="e">
        <f>#REF!</f>
        <v>#REF!</v>
      </c>
      <c r="R282" s="109"/>
      <c r="S282" s="109">
        <f>Manufacturing!CD356</f>
        <v>1.249721691111954</v>
      </c>
      <c r="T282" s="110">
        <v>1</v>
      </c>
      <c r="V282" s="112"/>
      <c r="W282" s="113"/>
      <c r="X282" s="112"/>
      <c r="Y282" s="112"/>
      <c r="Z282" s="112"/>
      <c r="AA282" s="112"/>
      <c r="AB282" s="112"/>
      <c r="AC282" s="112"/>
      <c r="AD282" s="112"/>
      <c r="AG282" s="89"/>
      <c r="AI282" s="109" t="e">
        <f t="shared" si="484"/>
        <v>#DIV/0!</v>
      </c>
      <c r="AJ282" s="109" t="e">
        <f t="shared" si="485"/>
        <v>#REF!</v>
      </c>
      <c r="AL282" s="109" t="e">
        <f t="shared" si="496"/>
        <v>#DIV/0!</v>
      </c>
      <c r="AM282" s="109" t="e">
        <f t="shared" si="497"/>
        <v>#REF!</v>
      </c>
      <c r="AN282" s="109" t="e">
        <f t="shared" si="498"/>
        <v>#DIV/0!</v>
      </c>
      <c r="AO282" s="109"/>
      <c r="AP282" s="109" t="e">
        <f t="shared" si="499"/>
        <v>#DIV/0!</v>
      </c>
      <c r="AQ282" s="109" t="e">
        <f t="shared" si="500"/>
        <v>#REF!</v>
      </c>
      <c r="AT282" s="19">
        <f t="shared" si="501"/>
        <v>0</v>
      </c>
      <c r="AU282" s="19" t="e">
        <f t="shared" si="502"/>
        <v>#REF!</v>
      </c>
      <c r="AV282" s="19"/>
      <c r="AW282" s="19" t="e">
        <f t="shared" si="486"/>
        <v>#DIV/0!</v>
      </c>
      <c r="AX282" s="19" t="e">
        <f t="shared" si="487"/>
        <v>#DIV/0!</v>
      </c>
      <c r="AY282" s="19"/>
      <c r="AZ282" s="19" t="e">
        <f t="shared" si="503"/>
        <v>#DIV/0!</v>
      </c>
      <c r="BA282" s="19" t="e">
        <f t="shared" si="504"/>
        <v>#DIV/0!</v>
      </c>
      <c r="BB282" s="19"/>
      <c r="BC282" s="19"/>
      <c r="BD282" s="19">
        <f t="shared" si="505"/>
        <v>0</v>
      </c>
      <c r="BE282" s="19">
        <f t="shared" si="506"/>
        <v>0</v>
      </c>
      <c r="BF282" s="19"/>
      <c r="BG282" s="19"/>
      <c r="BH282" s="19" t="e">
        <f t="shared" si="507"/>
        <v>#DIV/0!</v>
      </c>
      <c r="BI282" s="19">
        <f t="shared" si="508"/>
        <v>1</v>
      </c>
      <c r="BJ282" s="19">
        <f t="shared" si="488"/>
        <v>1.5183509414345993</v>
      </c>
      <c r="BK282" s="19"/>
      <c r="BL282" s="19" t="e">
        <f t="shared" si="509"/>
        <v>#DIV/0!</v>
      </c>
      <c r="BM282" s="19">
        <f t="shared" si="510"/>
        <v>1</v>
      </c>
      <c r="BN282" s="19">
        <f t="shared" si="489"/>
        <v>0.9033539967182268</v>
      </c>
      <c r="BO282" s="19"/>
      <c r="BP282" s="19" t="e">
        <f t="shared" si="512"/>
        <v>#DIV/0!</v>
      </c>
      <c r="BQ282" s="19">
        <f t="shared" si="511"/>
        <v>1</v>
      </c>
      <c r="BR282" s="19">
        <f t="shared" si="490"/>
        <v>1.1835174392010537</v>
      </c>
      <c r="BU282" s="90"/>
      <c r="CD282" s="89"/>
      <c r="CF282" s="112">
        <f t="shared" si="491"/>
        <v>0</v>
      </c>
      <c r="CG282" s="112">
        <f t="shared" si="492"/>
        <v>0</v>
      </c>
      <c r="CH282" s="112">
        <f t="shared" si="493"/>
        <v>0</v>
      </c>
      <c r="CI282" s="112"/>
      <c r="CJ282" s="112"/>
      <c r="CK282" s="112"/>
      <c r="CL282" s="112"/>
      <c r="CM282" s="112"/>
      <c r="CN282" s="112"/>
    </row>
    <row r="283" spans="1:92" hidden="1" x14ac:dyDescent="0.2">
      <c r="A283" s="86" t="str">
        <f t="shared" si="494"/>
        <v>Fuels</v>
      </c>
      <c r="B283" s="86">
        <f t="shared" si="495"/>
        <v>1967</v>
      </c>
      <c r="D283" s="108">
        <f>Manufacturing!X357</f>
        <v>0</v>
      </c>
      <c r="E283" s="108" t="e">
        <f>#REF!</f>
        <v>#REF!</v>
      </c>
      <c r="F283" s="108"/>
      <c r="G283" s="108"/>
      <c r="H283" s="126"/>
      <c r="I283" s="126"/>
      <c r="J283" s="126"/>
      <c r="P283" s="109">
        <f>Manufacturing!BZ357</f>
        <v>1.5645867941090399</v>
      </c>
      <c r="Q283" s="109" t="e">
        <f>#REF!</f>
        <v>#REF!</v>
      </c>
      <c r="R283" s="109"/>
      <c r="S283" s="109">
        <f>Manufacturing!CD357</f>
        <v>1.249721691111954</v>
      </c>
      <c r="T283" s="110">
        <v>1</v>
      </c>
      <c r="V283" s="112"/>
      <c r="W283" s="113"/>
      <c r="X283" s="112"/>
      <c r="Y283" s="112"/>
      <c r="Z283" s="112"/>
      <c r="AA283" s="112"/>
      <c r="AB283" s="112"/>
      <c r="AC283" s="112"/>
      <c r="AD283" s="112"/>
      <c r="AG283" s="89"/>
      <c r="AI283" s="109" t="e">
        <f t="shared" si="484"/>
        <v>#DIV/0!</v>
      </c>
      <c r="AJ283" s="109" t="e">
        <f t="shared" si="485"/>
        <v>#REF!</v>
      </c>
      <c r="AL283" s="109" t="e">
        <f t="shared" si="496"/>
        <v>#DIV/0!</v>
      </c>
      <c r="AM283" s="109" t="e">
        <f t="shared" si="497"/>
        <v>#REF!</v>
      </c>
      <c r="AN283" s="109" t="e">
        <f t="shared" si="498"/>
        <v>#DIV/0!</v>
      </c>
      <c r="AO283" s="109"/>
      <c r="AP283" s="109" t="e">
        <f t="shared" si="499"/>
        <v>#DIV/0!</v>
      </c>
      <c r="AQ283" s="109" t="e">
        <f t="shared" si="500"/>
        <v>#REF!</v>
      </c>
      <c r="AT283" s="19">
        <f t="shared" si="501"/>
        <v>0</v>
      </c>
      <c r="AU283" s="19" t="e">
        <f t="shared" si="502"/>
        <v>#REF!</v>
      </c>
      <c r="AV283" s="19"/>
      <c r="AW283" s="19" t="e">
        <f t="shared" si="486"/>
        <v>#DIV/0!</v>
      </c>
      <c r="AX283" s="19" t="e">
        <f t="shared" si="487"/>
        <v>#DIV/0!</v>
      </c>
      <c r="AY283" s="19"/>
      <c r="AZ283" s="19" t="e">
        <f t="shared" si="503"/>
        <v>#DIV/0!</v>
      </c>
      <c r="BA283" s="19" t="e">
        <f t="shared" si="504"/>
        <v>#DIV/0!</v>
      </c>
      <c r="BB283" s="19"/>
      <c r="BC283" s="19"/>
      <c r="BD283" s="19">
        <f t="shared" si="505"/>
        <v>0</v>
      </c>
      <c r="BE283" s="19">
        <f t="shared" si="506"/>
        <v>0</v>
      </c>
      <c r="BF283" s="19"/>
      <c r="BG283" s="19"/>
      <c r="BH283" s="19" t="e">
        <f t="shared" si="507"/>
        <v>#DIV/0!</v>
      </c>
      <c r="BI283" s="19">
        <f t="shared" si="508"/>
        <v>1</v>
      </c>
      <c r="BJ283" s="19">
        <f t="shared" si="488"/>
        <v>1.5183509414345993</v>
      </c>
      <c r="BK283" s="19"/>
      <c r="BL283" s="19" t="e">
        <f t="shared" si="509"/>
        <v>#DIV/0!</v>
      </c>
      <c r="BM283" s="19">
        <f t="shared" si="510"/>
        <v>1</v>
      </c>
      <c r="BN283" s="19">
        <f t="shared" si="489"/>
        <v>0.9033539967182268</v>
      </c>
      <c r="BO283" s="19"/>
      <c r="BP283" s="19" t="e">
        <f t="shared" si="512"/>
        <v>#DIV/0!</v>
      </c>
      <c r="BQ283" s="19">
        <f t="shared" si="511"/>
        <v>1</v>
      </c>
      <c r="BR283" s="19">
        <f t="shared" si="490"/>
        <v>1.1835174392010537</v>
      </c>
      <c r="BU283" s="90"/>
      <c r="CD283" s="89"/>
      <c r="CF283" s="112">
        <f t="shared" si="491"/>
        <v>0</v>
      </c>
      <c r="CG283" s="112">
        <f t="shared" si="492"/>
        <v>0</v>
      </c>
      <c r="CH283" s="112">
        <f t="shared" si="493"/>
        <v>0</v>
      </c>
      <c r="CI283" s="112"/>
      <c r="CJ283" s="112"/>
      <c r="CK283" s="112"/>
      <c r="CL283" s="112"/>
      <c r="CM283" s="112"/>
      <c r="CN283" s="112"/>
    </row>
    <row r="284" spans="1:92" hidden="1" x14ac:dyDescent="0.2">
      <c r="A284" s="86" t="str">
        <f t="shared" si="494"/>
        <v>Fuels</v>
      </c>
      <c r="B284" s="86">
        <f t="shared" si="495"/>
        <v>1968</v>
      </c>
      <c r="D284" s="108">
        <f>Manufacturing!X358</f>
        <v>0</v>
      </c>
      <c r="E284" s="108" t="e">
        <f>#REF!</f>
        <v>#REF!</v>
      </c>
      <c r="F284" s="108"/>
      <c r="G284" s="108"/>
      <c r="H284" s="126"/>
      <c r="I284" s="126"/>
      <c r="J284" s="126"/>
      <c r="P284" s="109">
        <f>Manufacturing!BZ358</f>
        <v>1.5645867941090399</v>
      </c>
      <c r="Q284" s="109" t="e">
        <f>#REF!</f>
        <v>#REF!</v>
      </c>
      <c r="R284" s="109"/>
      <c r="S284" s="109">
        <f>Manufacturing!CD358</f>
        <v>1.249721691111954</v>
      </c>
      <c r="T284" s="110">
        <v>1</v>
      </c>
      <c r="V284" s="112"/>
      <c r="W284" s="113"/>
      <c r="X284" s="112"/>
      <c r="Y284" s="112"/>
      <c r="Z284" s="112"/>
      <c r="AA284" s="112"/>
      <c r="AB284" s="112"/>
      <c r="AC284" s="112"/>
      <c r="AD284" s="112"/>
      <c r="AG284" s="89"/>
      <c r="AI284" s="109" t="e">
        <f t="shared" si="484"/>
        <v>#DIV/0!</v>
      </c>
      <c r="AJ284" s="109" t="e">
        <f t="shared" si="485"/>
        <v>#REF!</v>
      </c>
      <c r="AL284" s="109" t="e">
        <f t="shared" si="496"/>
        <v>#DIV/0!</v>
      </c>
      <c r="AM284" s="109" t="e">
        <f t="shared" si="497"/>
        <v>#REF!</v>
      </c>
      <c r="AN284" s="109" t="e">
        <f t="shared" si="498"/>
        <v>#DIV/0!</v>
      </c>
      <c r="AO284" s="109"/>
      <c r="AP284" s="109" t="e">
        <f t="shared" si="499"/>
        <v>#DIV/0!</v>
      </c>
      <c r="AQ284" s="109" t="e">
        <f t="shared" si="500"/>
        <v>#REF!</v>
      </c>
      <c r="AT284" s="19">
        <f t="shared" si="501"/>
        <v>0</v>
      </c>
      <c r="AU284" s="19" t="e">
        <f t="shared" si="502"/>
        <v>#REF!</v>
      </c>
      <c r="AV284" s="19"/>
      <c r="AW284" s="19" t="e">
        <f t="shared" si="486"/>
        <v>#DIV/0!</v>
      </c>
      <c r="AX284" s="19" t="e">
        <f t="shared" si="487"/>
        <v>#DIV/0!</v>
      </c>
      <c r="AY284" s="19"/>
      <c r="AZ284" s="19" t="e">
        <f t="shared" si="503"/>
        <v>#DIV/0!</v>
      </c>
      <c r="BA284" s="19" t="e">
        <f t="shared" si="504"/>
        <v>#DIV/0!</v>
      </c>
      <c r="BB284" s="19"/>
      <c r="BC284" s="19"/>
      <c r="BD284" s="19">
        <f t="shared" si="505"/>
        <v>0</v>
      </c>
      <c r="BE284" s="19">
        <f t="shared" si="506"/>
        <v>0</v>
      </c>
      <c r="BF284" s="19"/>
      <c r="BG284" s="19"/>
      <c r="BH284" s="19" t="e">
        <f t="shared" si="507"/>
        <v>#DIV/0!</v>
      </c>
      <c r="BI284" s="19">
        <f t="shared" si="508"/>
        <v>1</v>
      </c>
      <c r="BJ284" s="19">
        <f t="shared" si="488"/>
        <v>1.5183509414345993</v>
      </c>
      <c r="BK284" s="19"/>
      <c r="BL284" s="19" t="e">
        <f t="shared" si="509"/>
        <v>#DIV/0!</v>
      </c>
      <c r="BM284" s="19">
        <f t="shared" si="510"/>
        <v>1</v>
      </c>
      <c r="BN284" s="19">
        <f t="shared" si="489"/>
        <v>0.9033539967182268</v>
      </c>
      <c r="BO284" s="19"/>
      <c r="BP284" s="19" t="e">
        <f t="shared" si="512"/>
        <v>#DIV/0!</v>
      </c>
      <c r="BQ284" s="19">
        <f t="shared" si="511"/>
        <v>1</v>
      </c>
      <c r="BR284" s="19">
        <f t="shared" si="490"/>
        <v>1.1835174392010537</v>
      </c>
      <c r="BU284" s="90"/>
      <c r="CD284" s="89"/>
      <c r="CF284" s="112">
        <f t="shared" si="491"/>
        <v>0</v>
      </c>
      <c r="CG284" s="112">
        <f t="shared" si="492"/>
        <v>0</v>
      </c>
      <c r="CH284" s="112">
        <f t="shared" si="493"/>
        <v>0</v>
      </c>
      <c r="CI284" s="112"/>
      <c r="CJ284" s="112"/>
      <c r="CK284" s="112"/>
      <c r="CL284" s="112"/>
      <c r="CM284" s="112"/>
      <c r="CN284" s="112"/>
    </row>
    <row r="285" spans="1:92" hidden="1" x14ac:dyDescent="0.2">
      <c r="A285" s="86" t="str">
        <f t="shared" si="494"/>
        <v>Fuels</v>
      </c>
      <c r="B285" s="86">
        <f t="shared" si="495"/>
        <v>1969</v>
      </c>
      <c r="D285" s="108">
        <f>Manufacturing!X359</f>
        <v>0</v>
      </c>
      <c r="E285" s="108" t="e">
        <f>#REF!</f>
        <v>#REF!</v>
      </c>
      <c r="F285" s="108"/>
      <c r="G285" s="108"/>
      <c r="H285" s="126"/>
      <c r="I285" s="126"/>
      <c r="J285" s="126"/>
      <c r="P285" s="109">
        <f>Manufacturing!BZ359</f>
        <v>1.5645867941090399</v>
      </c>
      <c r="Q285" s="109" t="e">
        <f>#REF!</f>
        <v>#REF!</v>
      </c>
      <c r="R285" s="109"/>
      <c r="S285" s="109">
        <f>Manufacturing!CD359</f>
        <v>1.249721691111954</v>
      </c>
      <c r="T285" s="110">
        <v>1</v>
      </c>
      <c r="V285" s="112"/>
      <c r="W285" s="113"/>
      <c r="X285" s="112"/>
      <c r="Y285" s="112"/>
      <c r="Z285" s="112"/>
      <c r="AA285" s="112"/>
      <c r="AB285" s="112"/>
      <c r="AC285" s="112"/>
      <c r="AD285" s="112"/>
      <c r="AG285" s="89"/>
      <c r="AI285" s="109" t="e">
        <f t="shared" si="484"/>
        <v>#DIV/0!</v>
      </c>
      <c r="AJ285" s="109" t="e">
        <f t="shared" si="485"/>
        <v>#REF!</v>
      </c>
      <c r="AL285" s="109" t="e">
        <f t="shared" si="496"/>
        <v>#DIV/0!</v>
      </c>
      <c r="AM285" s="109" t="e">
        <f t="shared" si="497"/>
        <v>#REF!</v>
      </c>
      <c r="AN285" s="109" t="e">
        <f t="shared" si="498"/>
        <v>#DIV/0!</v>
      </c>
      <c r="AO285" s="109"/>
      <c r="AP285" s="109" t="e">
        <f t="shared" si="499"/>
        <v>#DIV/0!</v>
      </c>
      <c r="AQ285" s="109" t="e">
        <f t="shared" si="500"/>
        <v>#REF!</v>
      </c>
      <c r="AT285" s="19">
        <f t="shared" si="501"/>
        <v>0</v>
      </c>
      <c r="AU285" s="19" t="e">
        <f t="shared" si="502"/>
        <v>#REF!</v>
      </c>
      <c r="AV285" s="19"/>
      <c r="AW285" s="19" t="e">
        <f t="shared" si="486"/>
        <v>#DIV/0!</v>
      </c>
      <c r="AX285" s="19" t="e">
        <f t="shared" si="487"/>
        <v>#DIV/0!</v>
      </c>
      <c r="AY285" s="19"/>
      <c r="AZ285" s="19" t="e">
        <f t="shared" si="503"/>
        <v>#DIV/0!</v>
      </c>
      <c r="BA285" s="19" t="e">
        <f t="shared" si="504"/>
        <v>#DIV/0!</v>
      </c>
      <c r="BB285" s="19"/>
      <c r="BC285" s="19"/>
      <c r="BD285" s="19">
        <f t="shared" si="505"/>
        <v>0</v>
      </c>
      <c r="BE285" s="19">
        <f t="shared" si="506"/>
        <v>0</v>
      </c>
      <c r="BF285" s="19"/>
      <c r="BG285" s="19"/>
      <c r="BH285" s="19" t="e">
        <f t="shared" si="507"/>
        <v>#DIV/0!</v>
      </c>
      <c r="BI285" s="19">
        <f t="shared" si="508"/>
        <v>1</v>
      </c>
      <c r="BJ285" s="19">
        <f t="shared" si="488"/>
        <v>1.5183509414345993</v>
      </c>
      <c r="BK285" s="19"/>
      <c r="BL285" s="19" t="e">
        <f t="shared" si="509"/>
        <v>#DIV/0!</v>
      </c>
      <c r="BM285" s="19">
        <f t="shared" si="510"/>
        <v>1</v>
      </c>
      <c r="BN285" s="19">
        <f t="shared" si="489"/>
        <v>0.9033539967182268</v>
      </c>
      <c r="BO285" s="19"/>
      <c r="BP285" s="19" t="e">
        <f t="shared" si="512"/>
        <v>#DIV/0!</v>
      </c>
      <c r="BQ285" s="19">
        <f t="shared" si="511"/>
        <v>1</v>
      </c>
      <c r="BR285" s="19">
        <f t="shared" si="490"/>
        <v>1.1835174392010537</v>
      </c>
      <c r="BU285" s="90"/>
      <c r="CD285" s="89"/>
      <c r="CF285" s="112">
        <f t="shared" si="491"/>
        <v>0</v>
      </c>
      <c r="CG285" s="112">
        <f t="shared" si="492"/>
        <v>0</v>
      </c>
      <c r="CH285" s="112">
        <f t="shared" si="493"/>
        <v>0</v>
      </c>
      <c r="CI285" s="112"/>
      <c r="CJ285" s="112"/>
      <c r="CK285" s="112"/>
      <c r="CL285" s="112"/>
      <c r="CM285" s="112"/>
      <c r="CN285" s="112"/>
    </row>
    <row r="286" spans="1:92" ht="14.25" customHeight="1" thickBot="1" x14ac:dyDescent="0.25">
      <c r="A286" s="86" t="str">
        <f t="shared" si="494"/>
        <v>Fuels</v>
      </c>
      <c r="B286" s="86">
        <f t="shared" si="495"/>
        <v>1970</v>
      </c>
      <c r="D286" s="108">
        <f>Manufacturing!X360</f>
        <v>14792.789729326021</v>
      </c>
      <c r="E286" s="108">
        <f>NonManufacturing!H279</f>
        <v>2397.2951238960413</v>
      </c>
      <c r="F286" s="108">
        <f>D286+E286</f>
        <v>17190.084853222063</v>
      </c>
      <c r="G286" s="108"/>
      <c r="H286" s="126">
        <f t="shared" ref="H286:J305" si="513">H31</f>
        <v>623422.21007000003</v>
      </c>
      <c r="I286" s="126">
        <f t="shared" si="513"/>
        <v>758007.34288384661</v>
      </c>
      <c r="J286" s="126">
        <f t="shared" si="513"/>
        <v>1381429.5529538468</v>
      </c>
      <c r="L286" s="79">
        <f>D286/H286*1000</f>
        <v>23.728364967403124</v>
      </c>
      <c r="M286" s="79">
        <f>E286/I286*1000</f>
        <v>3.1626278378458812</v>
      </c>
      <c r="N286" s="79">
        <f>F286/J286*1000</f>
        <v>12.443692706924724</v>
      </c>
      <c r="P286" s="425">
        <f>Manufacturing!BZ360</f>
        <v>1.5645867941090399</v>
      </c>
      <c r="Q286" s="425">
        <f>NonManufacturing!CR279</f>
        <v>1.2719511399301757</v>
      </c>
      <c r="R286" s="109"/>
      <c r="S286" s="425">
        <f>Manufacturing!CD360</f>
        <v>1.249721691111954</v>
      </c>
      <c r="T286" s="425">
        <f>NonManufacturing!CV279</f>
        <v>0.87968580781422423</v>
      </c>
      <c r="V286" s="112">
        <f t="shared" ref="V286:V316" si="514">V31</f>
        <v>0.76407295073152126</v>
      </c>
      <c r="W286" s="113">
        <f t="shared" ref="W286:W330" si="515">N286/N$335</f>
        <v>1.6233227628446398</v>
      </c>
      <c r="X286" s="112">
        <f>BN286</f>
        <v>0.9033539967182268</v>
      </c>
      <c r="Y286" s="112">
        <f>BR286</f>
        <v>1.1835174392010537</v>
      </c>
      <c r="Z286" s="112">
        <f>BJ286</f>
        <v>1.5183509414345993</v>
      </c>
      <c r="AA286" s="112">
        <f>V286*X286*Y286*Z286</f>
        <v>1.2403367750753649</v>
      </c>
      <c r="AB286" s="112">
        <f t="shared" ref="AB286:AB330" si="516">F286/F$335</f>
        <v>1.2403370133963492</v>
      </c>
      <c r="AC286" s="112"/>
      <c r="AD286" s="112">
        <f>X286*Y286</f>
        <v>1.0691352088879928</v>
      </c>
      <c r="AG286" s="89"/>
      <c r="AI286" s="109">
        <f t="shared" si="484"/>
        <v>0.86054198426794271</v>
      </c>
      <c r="AJ286" s="109">
        <f t="shared" si="485"/>
        <v>0.13945801573205724</v>
      </c>
      <c r="AL286" s="109" t="e">
        <f t="shared" si="496"/>
        <v>#DIV/0!</v>
      </c>
      <c r="AM286" s="109" t="e">
        <f t="shared" si="497"/>
        <v>#REF!</v>
      </c>
      <c r="AN286" s="109" t="e">
        <f t="shared" si="498"/>
        <v>#DIV/0!</v>
      </c>
      <c r="AO286" s="109"/>
      <c r="AP286" s="109" t="e">
        <f t="shared" si="499"/>
        <v>#DIV/0!</v>
      </c>
      <c r="AQ286" s="109" t="e">
        <f t="shared" si="500"/>
        <v>#REF!</v>
      </c>
      <c r="AT286" s="19"/>
      <c r="AU286" s="19"/>
      <c r="AV286" s="19"/>
      <c r="AW286" s="19">
        <f t="shared" si="486"/>
        <v>0.45128773214454926</v>
      </c>
      <c r="AX286" s="19">
        <f t="shared" si="487"/>
        <v>0.54871226785545069</v>
      </c>
      <c r="AY286" s="19"/>
      <c r="AZ286" s="19" t="e">
        <f t="shared" si="503"/>
        <v>#DIV/0!</v>
      </c>
      <c r="BA286" s="19" t="e">
        <f t="shared" si="504"/>
        <v>#DIV/0!</v>
      </c>
      <c r="BB286" s="19"/>
      <c r="BC286" s="19"/>
      <c r="BD286" s="19"/>
      <c r="BE286" s="19"/>
      <c r="BF286" s="19"/>
      <c r="BG286" s="19"/>
      <c r="BH286" s="19" t="e">
        <f t="shared" si="507"/>
        <v>#DIV/0!</v>
      </c>
      <c r="BI286" s="19">
        <f t="shared" si="508"/>
        <v>1</v>
      </c>
      <c r="BJ286" s="19">
        <f t="shared" si="488"/>
        <v>1.5183509414345993</v>
      </c>
      <c r="BK286" s="19"/>
      <c r="BL286" s="19" t="e">
        <f t="shared" si="509"/>
        <v>#DIV/0!</v>
      </c>
      <c r="BM286" s="19">
        <f t="shared" si="510"/>
        <v>1</v>
      </c>
      <c r="BN286" s="19">
        <f t="shared" si="489"/>
        <v>0.9033539967182268</v>
      </c>
      <c r="BO286" s="19"/>
      <c r="BP286" s="19" t="e">
        <f t="shared" si="512"/>
        <v>#DIV/0!</v>
      </c>
      <c r="BQ286" s="19">
        <f t="shared" si="511"/>
        <v>1</v>
      </c>
      <c r="BR286" s="19">
        <f t="shared" si="490"/>
        <v>1.1835174392010537</v>
      </c>
      <c r="BU286" s="90"/>
      <c r="BX286" s="114" t="s">
        <v>237</v>
      </c>
      <c r="BY286" s="122" t="s">
        <v>272</v>
      </c>
      <c r="BZ286" s="114" t="s">
        <v>265</v>
      </c>
      <c r="CA286" s="114" t="s">
        <v>79</v>
      </c>
      <c r="CD286" s="89"/>
      <c r="CF286" s="112">
        <f t="shared" si="491"/>
        <v>0.58209538786087356</v>
      </c>
      <c r="CG286" s="112">
        <f t="shared" si="492"/>
        <v>1.820273187638155</v>
      </c>
      <c r="CH286" s="112">
        <f t="shared" si="493"/>
        <v>0.8577519185032767</v>
      </c>
      <c r="CI286" s="112">
        <f t="shared" ref="CI286:CI326" si="517">Y286/Y$336</f>
        <v>1.3513297425781747</v>
      </c>
      <c r="CJ286" s="112">
        <f t="shared" ref="CJ286:CJ326" si="518">Z286/Z$336</f>
        <v>1.5704108350321289</v>
      </c>
      <c r="CK286" s="112">
        <f t="shared" ref="CK286:CK326" si="519">AA286/AA$336</f>
        <v>1.0595720043097945</v>
      </c>
      <c r="CL286" s="112">
        <f t="shared" ref="CL286:CL326" si="520">AB286/AB$336</f>
        <v>1.0595726271709804</v>
      </c>
      <c r="CM286" s="112"/>
      <c r="CN286" s="112">
        <f t="shared" ref="CN286:CN326" si="521">AD286/AD$336</f>
        <v>1.1591056792269683</v>
      </c>
    </row>
    <row r="287" spans="1:92" x14ac:dyDescent="0.2">
      <c r="A287" s="86" t="str">
        <f t="shared" si="494"/>
        <v>Fuels</v>
      </c>
      <c r="B287" s="86">
        <f t="shared" si="495"/>
        <v>1971</v>
      </c>
      <c r="D287" s="108">
        <f>Manufacturing!X361</f>
        <v>14810.130175300053</v>
      </c>
      <c r="E287" s="108">
        <f>NonManufacturing!H280</f>
        <v>2428.4679335655333</v>
      </c>
      <c r="F287" s="108">
        <f t="shared" ref="F287:F300" si="522">D287+E287</f>
        <v>17238.598108865586</v>
      </c>
      <c r="G287" s="108"/>
      <c r="H287" s="126">
        <f t="shared" si="513"/>
        <v>647414.06971999991</v>
      </c>
      <c r="I287" s="126">
        <f t="shared" si="513"/>
        <v>762348.62973730511</v>
      </c>
      <c r="J287" s="126">
        <f t="shared" si="513"/>
        <v>1409762.699457305</v>
      </c>
      <c r="L287" s="79">
        <f t="shared" ref="L287:L300" si="523">D287/H287*1000</f>
        <v>22.875823785703769</v>
      </c>
      <c r="M287" s="79">
        <f t="shared" ref="M287:M300" si="524">E287/I287*1000</f>
        <v>3.1855083603971979</v>
      </c>
      <c r="N287" s="79">
        <f t="shared" ref="N287:N292" si="525">F287/J287*1000</f>
        <v>12.228014059033955</v>
      </c>
      <c r="P287" s="425">
        <f>Manufacturing!BZ361</f>
        <v>1.5491179018238161</v>
      </c>
      <c r="Q287" s="425">
        <f>NonManufacturing!CR280</f>
        <v>1.2613050927323974</v>
      </c>
      <c r="R287" s="109"/>
      <c r="S287" s="425">
        <f>Manufacturing!CD361</f>
        <v>1.2168511255415453</v>
      </c>
      <c r="T287" s="425">
        <f>NonManufacturing!CV280</f>
        <v>0.89352873787862908</v>
      </c>
      <c r="V287" s="112">
        <f t="shared" si="514"/>
        <v>0.77974410153766671</v>
      </c>
      <c r="W287" s="113">
        <f t="shared" si="515"/>
        <v>1.5951867370823027</v>
      </c>
      <c r="X287" s="112">
        <f t="shared" ref="X287:X292" si="526">BN287</f>
        <v>0.91514416136160504</v>
      </c>
      <c r="Y287" s="112">
        <f t="shared" ref="Y287:Y292" si="527">BR287</f>
        <v>1.1592357918718277</v>
      </c>
      <c r="Z287" s="112">
        <f t="shared" ref="Z287:Z292" si="528">BJ287</f>
        <v>1.5036618192465228</v>
      </c>
      <c r="AA287" s="112">
        <f t="shared" ref="AA287:AA292" si="529">V287*X287*Y287*Z287</f>
        <v>1.243837269086244</v>
      </c>
      <c r="AB287" s="112">
        <f t="shared" si="516"/>
        <v>1.2438374490910424</v>
      </c>
      <c r="AC287" s="112"/>
      <c r="AD287" s="112">
        <f t="shared" ref="AD287:AD292" si="530">X287*Y287</f>
        <v>1.0608678665728999</v>
      </c>
      <c r="AG287" s="89"/>
      <c r="AI287" s="109">
        <f t="shared" si="484"/>
        <v>0.85912613553438533</v>
      </c>
      <c r="AJ287" s="109">
        <f t="shared" si="485"/>
        <v>0.14087386446561476</v>
      </c>
      <c r="AL287" s="109">
        <f t="shared" si="496"/>
        <v>0.85983386561676067</v>
      </c>
      <c r="AM287" s="109">
        <f t="shared" si="497"/>
        <v>0.14016474827263906</v>
      </c>
      <c r="AN287" s="109">
        <f t="shared" si="498"/>
        <v>0.9999986138893997</v>
      </c>
      <c r="AO287" s="109"/>
      <c r="AP287" s="109">
        <f t="shared" si="499"/>
        <v>0.85983505744324829</v>
      </c>
      <c r="AQ287" s="109">
        <f t="shared" si="500"/>
        <v>0.14016494255675171</v>
      </c>
      <c r="AT287" s="19">
        <f t="shared" ref="AT287:AT322" si="531">LN(P287/P286)</f>
        <v>-9.9360864696872268E-3</v>
      </c>
      <c r="AU287" s="19">
        <f t="shared" ref="AU287:AU322" si="532">LN(Q287/Q286)</f>
        <v>-8.4050793874892987E-3</v>
      </c>
      <c r="AV287" s="19"/>
      <c r="AW287" s="19">
        <f t="shared" si="486"/>
        <v>0.45923620334771598</v>
      </c>
      <c r="AX287" s="19">
        <f t="shared" si="487"/>
        <v>0.54076379665228402</v>
      </c>
      <c r="AY287" s="19"/>
      <c r="AZ287" s="19">
        <f t="shared" si="503"/>
        <v>1.7459558848360819E-2</v>
      </c>
      <c r="BA287" s="19">
        <f t="shared" si="504"/>
        <v>-1.4591623425217623E-2</v>
      </c>
      <c r="BB287" s="19"/>
      <c r="BC287" s="19"/>
      <c r="BD287" s="19">
        <f t="shared" ref="BD287:BD320" si="533">LN(S287/S286)</f>
        <v>-2.6654401945427866E-2</v>
      </c>
      <c r="BE287" s="19">
        <f t="shared" ref="BE287:BE320" si="534">LN(T287/T286)</f>
        <v>1.561369020399459E-2</v>
      </c>
      <c r="BF287" s="19"/>
      <c r="BG287" s="19"/>
      <c r="BH287" s="19">
        <f t="shared" si="507"/>
        <v>0.99032560800851632</v>
      </c>
      <c r="BI287" s="19">
        <f t="shared" si="508"/>
        <v>0.99032560800851632</v>
      </c>
      <c r="BJ287" s="19">
        <f t="shared" si="488"/>
        <v>1.5036618192465228</v>
      </c>
      <c r="BK287" s="19"/>
      <c r="BL287" s="19">
        <f t="shared" si="509"/>
        <v>1.0130515442298484</v>
      </c>
      <c r="BM287" s="19">
        <f t="shared" si="510"/>
        <v>1.0130515442298484</v>
      </c>
      <c r="BN287" s="19">
        <f t="shared" si="489"/>
        <v>0.91514416136160504</v>
      </c>
      <c r="BO287" s="19"/>
      <c r="BP287" s="19">
        <f t="shared" si="512"/>
        <v>0.97948349003997981</v>
      </c>
      <c r="BQ287" s="19">
        <f t="shared" si="511"/>
        <v>0.97948349003997981</v>
      </c>
      <c r="BR287" s="19">
        <f t="shared" si="490"/>
        <v>1.1592357918718277</v>
      </c>
      <c r="BU287" s="90"/>
      <c r="BW287" s="87">
        <v>1985</v>
      </c>
      <c r="BX287" s="109">
        <f t="shared" ref="BX287:BX301" si="535">V301</f>
        <v>1</v>
      </c>
      <c r="BY287" s="115">
        <f t="shared" ref="BY287:BY301" si="536">AD301</f>
        <v>1</v>
      </c>
      <c r="BZ287" s="109">
        <f t="shared" ref="BZ287:BZ301" si="537">Z301</f>
        <v>1</v>
      </c>
      <c r="CA287" s="109">
        <f t="shared" ref="CA287:CA301" si="538">AB301</f>
        <v>1</v>
      </c>
      <c r="CD287" s="89"/>
      <c r="CF287" s="112">
        <f t="shared" si="491"/>
        <v>0.59403417537847381</v>
      </c>
      <c r="CG287" s="112">
        <f t="shared" si="492"/>
        <v>1.7887235448473824</v>
      </c>
      <c r="CH287" s="112">
        <f t="shared" si="493"/>
        <v>0.86894690560585952</v>
      </c>
      <c r="CI287" s="112">
        <f t="shared" si="517"/>
        <v>1.323605172455298</v>
      </c>
      <c r="CJ287" s="112">
        <f t="shared" si="518"/>
        <v>1.555218065026355</v>
      </c>
      <c r="CK287" s="112">
        <f t="shared" si="519"/>
        <v>1.0625623417163075</v>
      </c>
      <c r="CL287" s="112">
        <f t="shared" si="520"/>
        <v>1.0625629159434755</v>
      </c>
      <c r="CM287" s="112"/>
      <c r="CN287" s="112">
        <f t="shared" si="521"/>
        <v>1.1501426188489412</v>
      </c>
    </row>
    <row r="288" spans="1:92" x14ac:dyDescent="0.2">
      <c r="A288" s="86" t="str">
        <f t="shared" si="494"/>
        <v>Fuels</v>
      </c>
      <c r="B288" s="86">
        <f t="shared" si="495"/>
        <v>1972</v>
      </c>
      <c r="D288" s="108">
        <f>Manufacturing!X362</f>
        <v>15351.933599652561</v>
      </c>
      <c r="E288" s="108">
        <f>NonManufacturing!H281</f>
        <v>2478.1776768122832</v>
      </c>
      <c r="F288" s="108">
        <f t="shared" si="522"/>
        <v>17830.111276464842</v>
      </c>
      <c r="G288" s="108"/>
      <c r="H288" s="126">
        <f t="shared" si="513"/>
        <v>709523.11682999996</v>
      </c>
      <c r="I288" s="126">
        <f t="shared" si="513"/>
        <v>772148.80057262501</v>
      </c>
      <c r="J288" s="126">
        <f t="shared" si="513"/>
        <v>1481671.9174026251</v>
      </c>
      <c r="L288" s="79">
        <f t="shared" si="523"/>
        <v>21.636974519226055</v>
      </c>
      <c r="M288" s="79">
        <f t="shared" si="524"/>
        <v>3.2094560983251781</v>
      </c>
      <c r="N288" s="79">
        <f t="shared" si="525"/>
        <v>12.033778238654259</v>
      </c>
      <c r="P288" s="425">
        <f>Manufacturing!BZ362</f>
        <v>1.4875506774016836</v>
      </c>
      <c r="Q288" s="425">
        <f>NonManufacturing!CR281</f>
        <v>1.2503195348647187</v>
      </c>
      <c r="R288" s="109"/>
      <c r="S288" s="425">
        <f>Manufacturing!CD362</f>
        <v>1.1985881937957892</v>
      </c>
      <c r="T288" s="425">
        <f>NonManufacturing!CV281</f>
        <v>0.90815577251629909</v>
      </c>
      <c r="V288" s="112">
        <f t="shared" si="514"/>
        <v>0.81951731199403255</v>
      </c>
      <c r="W288" s="113">
        <f t="shared" si="515"/>
        <v>1.5698480023507146</v>
      </c>
      <c r="X288" s="112">
        <f t="shared" si="526"/>
        <v>0.9437938203886056</v>
      </c>
      <c r="Y288" s="112">
        <f t="shared" si="527"/>
        <v>1.1468591007090427</v>
      </c>
      <c r="Z288" s="112">
        <f t="shared" si="528"/>
        <v>1.4503418982290599</v>
      </c>
      <c r="AA288" s="112">
        <f t="shared" si="529"/>
        <v>1.2865175654167795</v>
      </c>
      <c r="AB288" s="112">
        <f t="shared" si="516"/>
        <v>1.2865176151256594</v>
      </c>
      <c r="AC288" s="112"/>
      <c r="AD288" s="112">
        <f t="shared" si="530"/>
        <v>1.082398532105628</v>
      </c>
      <c r="AG288" s="89"/>
      <c r="AI288" s="109">
        <f t="shared" si="484"/>
        <v>0.86101165391584544</v>
      </c>
      <c r="AJ288" s="109">
        <f t="shared" si="485"/>
        <v>0.13898834608415461</v>
      </c>
      <c r="AL288" s="109">
        <f t="shared" si="496"/>
        <v>0.86006855025845796</v>
      </c>
      <c r="AM288" s="109">
        <f t="shared" si="497"/>
        <v>0.13992898802904755</v>
      </c>
      <c r="AN288" s="109">
        <f t="shared" si="498"/>
        <v>0.99999753828750548</v>
      </c>
      <c r="AO288" s="109"/>
      <c r="AP288" s="109">
        <f t="shared" si="499"/>
        <v>0.86007066750516636</v>
      </c>
      <c r="AQ288" s="109">
        <f t="shared" si="500"/>
        <v>0.13992933249483369</v>
      </c>
      <c r="AT288" s="19">
        <f t="shared" si="531"/>
        <v>-4.0554746638467913E-2</v>
      </c>
      <c r="AU288" s="19">
        <f t="shared" si="532"/>
        <v>-8.7478262493602132E-3</v>
      </c>
      <c r="AV288" s="19"/>
      <c r="AW288" s="19">
        <f t="shared" si="486"/>
        <v>0.47886654832049186</v>
      </c>
      <c r="AX288" s="19">
        <f t="shared" si="487"/>
        <v>0.52113345167950809</v>
      </c>
      <c r="AY288" s="19"/>
      <c r="AZ288" s="19">
        <f t="shared" si="503"/>
        <v>4.1857271893930459E-2</v>
      </c>
      <c r="BA288" s="19">
        <f t="shared" si="504"/>
        <v>-3.6976424215830986E-2</v>
      </c>
      <c r="BB288" s="19"/>
      <c r="BC288" s="19"/>
      <c r="BD288" s="19">
        <f t="shared" si="533"/>
        <v>-1.5122118470531201E-2</v>
      </c>
      <c r="BE288" s="19">
        <f t="shared" si="534"/>
        <v>1.6237422173230188E-2</v>
      </c>
      <c r="BF288" s="19"/>
      <c r="BG288" s="19"/>
      <c r="BH288" s="19">
        <f t="shared" si="507"/>
        <v>0.9645399515137113</v>
      </c>
      <c r="BI288" s="19">
        <f t="shared" si="508"/>
        <v>0.95520861393132095</v>
      </c>
      <c r="BJ288" s="19">
        <f t="shared" si="488"/>
        <v>1.4503418982290599</v>
      </c>
      <c r="BK288" s="19"/>
      <c r="BL288" s="19">
        <f t="shared" si="509"/>
        <v>1.0313061703681459</v>
      </c>
      <c r="BM288" s="19">
        <f t="shared" si="510"/>
        <v>1.0447663084652214</v>
      </c>
      <c r="BN288" s="19">
        <f t="shared" si="489"/>
        <v>0.9437938203886056</v>
      </c>
      <c r="BO288" s="19"/>
      <c r="BP288" s="19">
        <f t="shared" si="512"/>
        <v>0.989323404910747</v>
      </c>
      <c r="BQ288" s="19">
        <f t="shared" si="511"/>
        <v>0.96902594142021459</v>
      </c>
      <c r="BR288" s="19">
        <f t="shared" si="490"/>
        <v>1.1468591007090427</v>
      </c>
      <c r="BU288" s="90"/>
      <c r="BW288" s="87">
        <f t="shared" ref="BW288:BW301" si="539">BW287+1</f>
        <v>1986</v>
      </c>
      <c r="BX288" s="109">
        <f t="shared" si="535"/>
        <v>1.0326847916546611</v>
      </c>
      <c r="BY288" s="115">
        <f t="shared" si="536"/>
        <v>0.96947352548746446</v>
      </c>
      <c r="BZ288" s="109">
        <f t="shared" si="537"/>
        <v>1.0170562452305667</v>
      </c>
      <c r="CA288" s="109">
        <f t="shared" si="538"/>
        <v>1.0182365647763465</v>
      </c>
      <c r="CD288" s="89"/>
      <c r="CF288" s="112">
        <f t="shared" si="491"/>
        <v>0.62433468836601635</v>
      </c>
      <c r="CG288" s="112">
        <f t="shared" si="492"/>
        <v>1.7603105757840023</v>
      </c>
      <c r="CH288" s="112">
        <f t="shared" si="493"/>
        <v>0.89615030547362984</v>
      </c>
      <c r="CI288" s="112">
        <f t="shared" si="517"/>
        <v>1.3094735759709522</v>
      </c>
      <c r="CJ288" s="112">
        <f t="shared" si="518"/>
        <v>1.5000699570337681</v>
      </c>
      <c r="CK288" s="112">
        <f t="shared" si="519"/>
        <v>1.0990224774119002</v>
      </c>
      <c r="CL288" s="112">
        <f t="shared" si="520"/>
        <v>1.0990229547595081</v>
      </c>
      <c r="CM288" s="112"/>
      <c r="CN288" s="112">
        <f t="shared" si="521"/>
        <v>1.1734851451160151</v>
      </c>
    </row>
    <row r="289" spans="1:92" x14ac:dyDescent="0.2">
      <c r="A289" s="86" t="str">
        <f t="shared" si="494"/>
        <v>Fuels</v>
      </c>
      <c r="B289" s="86">
        <f t="shared" si="495"/>
        <v>1973</v>
      </c>
      <c r="D289" s="108">
        <f>Manufacturing!X363</f>
        <v>15663.837332748501</v>
      </c>
      <c r="E289" s="108">
        <f>NonManufacturing!H282</f>
        <v>2573.7666400923404</v>
      </c>
      <c r="F289" s="108">
        <f t="shared" si="522"/>
        <v>18237.60397284084</v>
      </c>
      <c r="G289" s="108"/>
      <c r="H289" s="126">
        <f t="shared" si="513"/>
        <v>767392.63854000007</v>
      </c>
      <c r="I289" s="126">
        <f t="shared" si="513"/>
        <v>779967.42853984004</v>
      </c>
      <c r="J289" s="126">
        <f t="shared" si="513"/>
        <v>1547360.0670798402</v>
      </c>
      <c r="L289" s="79">
        <f t="shared" si="523"/>
        <v>20.411763869079685</v>
      </c>
      <c r="M289" s="79">
        <f t="shared" si="524"/>
        <v>3.2998386162235427</v>
      </c>
      <c r="N289" s="79">
        <f t="shared" si="525"/>
        <v>11.786270281136717</v>
      </c>
      <c r="P289" s="425">
        <f>Manufacturing!BZ363</f>
        <v>1.4117536596283131</v>
      </c>
      <c r="Q289" s="425">
        <f>NonManufacturing!CR282</f>
        <v>1.2596869942742703</v>
      </c>
      <c r="R289" s="109"/>
      <c r="S289" s="425">
        <f>Manufacturing!CD363</f>
        <v>1.1914254855954625</v>
      </c>
      <c r="T289" s="425">
        <f>NonManufacturing!CV282</f>
        <v>0.92678709971317752</v>
      </c>
      <c r="V289" s="112">
        <f t="shared" si="514"/>
        <v>0.85584963038453132</v>
      </c>
      <c r="W289" s="113">
        <f t="shared" si="515"/>
        <v>1.5375597330333743</v>
      </c>
      <c r="X289" s="112">
        <f t="shared" si="526"/>
        <v>0.96812778739691896</v>
      </c>
      <c r="Y289" s="112">
        <f t="shared" si="527"/>
        <v>1.1442126792827731</v>
      </c>
      <c r="Z289" s="112">
        <f t="shared" si="528"/>
        <v>1.3880099305095814</v>
      </c>
      <c r="AA289" s="112">
        <f t="shared" si="529"/>
        <v>1.3159199836972191</v>
      </c>
      <c r="AB289" s="112">
        <f t="shared" si="516"/>
        <v>1.3159199292107522</v>
      </c>
      <c r="AC289" s="112"/>
      <c r="AD289" s="112">
        <f t="shared" si="530"/>
        <v>1.1077440895055317</v>
      </c>
      <c r="AG289" s="89"/>
      <c r="AI289" s="109">
        <f t="shared" si="484"/>
        <v>0.85887583457096928</v>
      </c>
      <c r="AJ289" s="109">
        <f t="shared" si="485"/>
        <v>0.14112416542903083</v>
      </c>
      <c r="AL289" s="109">
        <f t="shared" si="496"/>
        <v>0.85994330218676329</v>
      </c>
      <c r="AM289" s="109">
        <f t="shared" si="497"/>
        <v>0.14005354149309052</v>
      </c>
      <c r="AN289" s="109">
        <f t="shared" si="498"/>
        <v>0.99999684367985386</v>
      </c>
      <c r="AO289" s="109"/>
      <c r="AP289" s="109">
        <f t="shared" si="499"/>
        <v>0.85994601645169966</v>
      </c>
      <c r="AQ289" s="109">
        <f t="shared" si="500"/>
        <v>0.14005398354830034</v>
      </c>
      <c r="AT289" s="19">
        <f t="shared" si="531"/>
        <v>-5.2298264867612319E-2</v>
      </c>
      <c r="AU289" s="19">
        <f t="shared" si="532"/>
        <v>7.4641263213277576E-3</v>
      </c>
      <c r="AV289" s="19"/>
      <c r="AW289" s="19">
        <f t="shared" si="486"/>
        <v>0.4959366955799851</v>
      </c>
      <c r="AX289" s="19">
        <f t="shared" si="487"/>
        <v>0.50406330442001479</v>
      </c>
      <c r="AY289" s="19"/>
      <c r="AZ289" s="19">
        <f t="shared" si="503"/>
        <v>3.5026334865969289E-2</v>
      </c>
      <c r="BA289" s="19">
        <f t="shared" si="504"/>
        <v>-3.3304290020132556E-2</v>
      </c>
      <c r="BB289" s="19"/>
      <c r="BC289" s="19"/>
      <c r="BD289" s="19">
        <f t="shared" si="533"/>
        <v>-5.9938817140675772E-3</v>
      </c>
      <c r="BE289" s="19">
        <f t="shared" si="534"/>
        <v>2.0307953769278041E-2</v>
      </c>
      <c r="BF289" s="19"/>
      <c r="BG289" s="19"/>
      <c r="BH289" s="19">
        <f t="shared" si="507"/>
        <v>0.95702256978469091</v>
      </c>
      <c r="BI289" s="19">
        <f t="shared" si="508"/>
        <v>0.91415620238502548</v>
      </c>
      <c r="BJ289" s="19">
        <f t="shared" si="488"/>
        <v>1.3880099305095814</v>
      </c>
      <c r="BK289" s="19"/>
      <c r="BL289" s="19">
        <f t="shared" si="509"/>
        <v>1.0257831387349983</v>
      </c>
      <c r="BM289" s="19">
        <f t="shared" si="510"/>
        <v>1.0717036631420322</v>
      </c>
      <c r="BN289" s="19">
        <f t="shared" si="489"/>
        <v>0.96812778739691896</v>
      </c>
      <c r="BO289" s="19"/>
      <c r="BP289" s="19">
        <f t="shared" si="512"/>
        <v>0.99769246158954195</v>
      </c>
      <c r="BQ289" s="19">
        <f t="shared" si="511"/>
        <v>0.96678987683965711</v>
      </c>
      <c r="BR289" s="19">
        <f t="shared" si="490"/>
        <v>1.1442126792827731</v>
      </c>
      <c r="BU289" s="90"/>
      <c r="BW289" s="87">
        <f t="shared" si="539"/>
        <v>1987</v>
      </c>
      <c r="BX289" s="109">
        <f t="shared" si="535"/>
        <v>1.0806422470141883</v>
      </c>
      <c r="BY289" s="115">
        <f t="shared" si="536"/>
        <v>0.98266793094748361</v>
      </c>
      <c r="BZ289" s="109">
        <f t="shared" si="537"/>
        <v>0.97242314114551609</v>
      </c>
      <c r="CA289" s="109">
        <f t="shared" si="538"/>
        <v>1.0326281748090256</v>
      </c>
      <c r="CD289" s="89"/>
      <c r="CF289" s="112">
        <f t="shared" si="491"/>
        <v>0.65201381893221988</v>
      </c>
      <c r="CG289" s="112">
        <f t="shared" si="492"/>
        <v>1.724104916466688</v>
      </c>
      <c r="CH289" s="112">
        <f t="shared" si="493"/>
        <v>0.91925587312706747</v>
      </c>
      <c r="CI289" s="112">
        <f t="shared" si="517"/>
        <v>1.3064519153969192</v>
      </c>
      <c r="CJ289" s="112">
        <f t="shared" si="518"/>
        <v>1.4356008051372675</v>
      </c>
      <c r="CK289" s="112">
        <f t="shared" si="519"/>
        <v>1.1241398325488283</v>
      </c>
      <c r="CL289" s="112">
        <f t="shared" si="520"/>
        <v>1.1241402308252613</v>
      </c>
      <c r="CM289" s="112"/>
      <c r="CN289" s="112">
        <f t="shared" si="521"/>
        <v>1.2009635961867247</v>
      </c>
    </row>
    <row r="290" spans="1:92" x14ac:dyDescent="0.2">
      <c r="A290" s="86" t="str">
        <f t="shared" si="494"/>
        <v>Fuels</v>
      </c>
      <c r="B290" s="86">
        <f t="shared" si="495"/>
        <v>1974</v>
      </c>
      <c r="D290" s="108">
        <f>Manufacturing!X364</f>
        <v>15620.21708298327</v>
      </c>
      <c r="E290" s="108">
        <f>NonManufacturing!H283</f>
        <v>2539.7366129115062</v>
      </c>
      <c r="F290" s="108">
        <f t="shared" si="522"/>
        <v>18159.953695894776</v>
      </c>
      <c r="G290" s="108"/>
      <c r="H290" s="126">
        <f t="shared" si="513"/>
        <v>719543.81322999997</v>
      </c>
      <c r="I290" s="126">
        <f t="shared" si="513"/>
        <v>735399.60125740152</v>
      </c>
      <c r="J290" s="126">
        <f t="shared" si="513"/>
        <v>1454943.4144874015</v>
      </c>
      <c r="L290" s="79">
        <f t="shared" si="523"/>
        <v>21.708500296687724</v>
      </c>
      <c r="M290" s="79">
        <f t="shared" si="524"/>
        <v>3.4535463557078518</v>
      </c>
      <c r="N290" s="79">
        <f t="shared" si="525"/>
        <v>12.481553244661958</v>
      </c>
      <c r="P290" s="425">
        <f>Manufacturing!BZ364</f>
        <v>1.3716648827281266</v>
      </c>
      <c r="Q290" s="425">
        <f>NonManufacturing!CR283</f>
        <v>1.2851223686225559</v>
      </c>
      <c r="R290" s="109"/>
      <c r="S290" s="425">
        <f>Manufacturing!CD364</f>
        <v>1.3041485377168267</v>
      </c>
      <c r="T290" s="425">
        <f>NonManufacturing!CV283</f>
        <v>0.95075962753748811</v>
      </c>
      <c r="V290" s="112">
        <f t="shared" si="514"/>
        <v>0.80473369451067811</v>
      </c>
      <c r="W290" s="113">
        <f t="shared" si="515"/>
        <v>1.6282618009718182</v>
      </c>
      <c r="X290" s="112">
        <f t="shared" si="526"/>
        <v>0.96617496492028676</v>
      </c>
      <c r="Y290" s="112">
        <f t="shared" si="527"/>
        <v>1.241107670337509</v>
      </c>
      <c r="Z290" s="112">
        <f t="shared" si="528"/>
        <v>1.3578725201845958</v>
      </c>
      <c r="AA290" s="112">
        <f t="shared" si="529"/>
        <v>1.3103171488870529</v>
      </c>
      <c r="AB290" s="112">
        <f t="shared" si="516"/>
        <v>1.3103171347266618</v>
      </c>
      <c r="AC290" s="112"/>
      <c r="AD290" s="112">
        <f t="shared" si="530"/>
        <v>1.1991271598506417</v>
      </c>
      <c r="AG290" s="89"/>
      <c r="AI290" s="109">
        <f t="shared" si="484"/>
        <v>0.86014630568768269</v>
      </c>
      <c r="AJ290" s="109">
        <f t="shared" si="485"/>
        <v>0.13985369431231739</v>
      </c>
      <c r="AL290" s="109">
        <f t="shared" si="496"/>
        <v>0.85951091363559284</v>
      </c>
      <c r="AM290" s="109">
        <f t="shared" si="497"/>
        <v>0.14048797243719457</v>
      </c>
      <c r="AN290" s="109">
        <f t="shared" si="498"/>
        <v>0.99999888607278742</v>
      </c>
      <c r="AO290" s="109"/>
      <c r="AP290" s="109">
        <f t="shared" si="499"/>
        <v>0.85951187106925553</v>
      </c>
      <c r="AQ290" s="109">
        <f t="shared" si="500"/>
        <v>0.14048812893074444</v>
      </c>
      <c r="AT290" s="19">
        <f t="shared" si="531"/>
        <v>-2.880741693382265E-2</v>
      </c>
      <c r="AU290" s="19">
        <f t="shared" si="532"/>
        <v>1.9990669453211048E-2</v>
      </c>
      <c r="AV290" s="19"/>
      <c r="AW290" s="19">
        <f t="shared" si="486"/>
        <v>0.49455106368071788</v>
      </c>
      <c r="AX290" s="19">
        <f t="shared" si="487"/>
        <v>0.50544893631928212</v>
      </c>
      <c r="AY290" s="19"/>
      <c r="AZ290" s="19">
        <f t="shared" si="503"/>
        <v>-2.7978797117297013E-3</v>
      </c>
      <c r="BA290" s="19">
        <f t="shared" si="504"/>
        <v>2.7451529828180707E-3</v>
      </c>
      <c r="BB290" s="19"/>
      <c r="BC290" s="19"/>
      <c r="BD290" s="19">
        <f t="shared" si="533"/>
        <v>9.0399889025136737E-2</v>
      </c>
      <c r="BE290" s="19">
        <f t="shared" si="534"/>
        <v>2.5537399721397253E-2</v>
      </c>
      <c r="BF290" s="19"/>
      <c r="BG290" s="19"/>
      <c r="BH290" s="19">
        <f t="shared" si="507"/>
        <v>0.97828732369809401</v>
      </c>
      <c r="BI290" s="19">
        <f t="shared" si="508"/>
        <v>0.89430742467325974</v>
      </c>
      <c r="BJ290" s="19">
        <f t="shared" si="488"/>
        <v>1.3578725201845958</v>
      </c>
      <c r="BK290" s="19"/>
      <c r="BL290" s="19">
        <f t="shared" si="509"/>
        <v>0.9979828876910114</v>
      </c>
      <c r="BM290" s="19">
        <f t="shared" si="510"/>
        <v>1.0695419164915203</v>
      </c>
      <c r="BN290" s="19">
        <f t="shared" si="489"/>
        <v>0.96617496492028676</v>
      </c>
      <c r="BO290" s="19"/>
      <c r="BP290" s="19">
        <f t="shared" si="512"/>
        <v>1.0846826755280081</v>
      </c>
      <c r="BQ290" s="19">
        <f t="shared" si="511"/>
        <v>1.0486602302838328</v>
      </c>
      <c r="BR290" s="19">
        <f t="shared" si="490"/>
        <v>1.241107670337509</v>
      </c>
      <c r="BU290" s="90"/>
      <c r="BW290" s="87">
        <f t="shared" si="539"/>
        <v>1988</v>
      </c>
      <c r="BX290" s="109">
        <f t="shared" si="535"/>
        <v>1.1265223422049295</v>
      </c>
      <c r="BY290" s="115">
        <f t="shared" si="536"/>
        <v>0.97962760682463568</v>
      </c>
      <c r="BZ290" s="109">
        <f t="shared" si="537"/>
        <v>1.0004344058647567</v>
      </c>
      <c r="CA290" s="109">
        <f t="shared" si="538"/>
        <v>1.1040516434081018</v>
      </c>
      <c r="CD290" s="89"/>
      <c r="CF290" s="112">
        <f t="shared" si="491"/>
        <v>0.61307205232488815</v>
      </c>
      <c r="CG290" s="112">
        <f t="shared" si="492"/>
        <v>1.8258114569715258</v>
      </c>
      <c r="CH290" s="112">
        <f t="shared" si="493"/>
        <v>0.91740163079027282</v>
      </c>
      <c r="CI290" s="112">
        <f t="shared" si="517"/>
        <v>1.4170857590414212</v>
      </c>
      <c r="CJ290" s="112">
        <f t="shared" si="518"/>
        <v>1.4044300695565664</v>
      </c>
      <c r="CK290" s="112">
        <f t="shared" si="519"/>
        <v>1.1193535462522992</v>
      </c>
      <c r="CL290" s="112">
        <f t="shared" si="520"/>
        <v>1.1193539770838279</v>
      </c>
      <c r="CM290" s="112"/>
      <c r="CN290" s="112">
        <f t="shared" si="521"/>
        <v>1.3000367863142714</v>
      </c>
    </row>
    <row r="291" spans="1:92" x14ac:dyDescent="0.2">
      <c r="A291" s="86" t="str">
        <f t="shared" si="494"/>
        <v>Fuels</v>
      </c>
      <c r="B291" s="86">
        <f t="shared" si="495"/>
        <v>1975</v>
      </c>
      <c r="D291" s="108">
        <f>Manufacturing!X365</f>
        <v>14113.792301409039</v>
      </c>
      <c r="E291" s="108">
        <f>NonManufacturing!H284</f>
        <v>2412.3370208520828</v>
      </c>
      <c r="F291" s="108">
        <f t="shared" si="522"/>
        <v>16526.12932226112</v>
      </c>
      <c r="G291" s="108"/>
      <c r="H291" s="126">
        <f t="shared" si="513"/>
        <v>669440.33123000001</v>
      </c>
      <c r="I291" s="126">
        <f t="shared" si="513"/>
        <v>727136.53513708129</v>
      </c>
      <c r="J291" s="126">
        <f t="shared" si="513"/>
        <v>1396576.8663670812</v>
      </c>
      <c r="L291" s="79">
        <f t="shared" si="523"/>
        <v>21.082972810253281</v>
      </c>
      <c r="M291" s="79">
        <f t="shared" si="524"/>
        <v>3.3175846684657428</v>
      </c>
      <c r="N291" s="79">
        <f t="shared" si="525"/>
        <v>11.833311663861782</v>
      </c>
      <c r="P291" s="425">
        <f>Manufacturing!BZ365</f>
        <v>1.3773329950536257</v>
      </c>
      <c r="Q291" s="425">
        <f>NonManufacturing!CR284</f>
        <v>1.2277041678448841</v>
      </c>
      <c r="R291" s="109"/>
      <c r="S291" s="425">
        <f>Manufacturing!CD365</f>
        <v>1.2613570281963786</v>
      </c>
      <c r="T291" s="425">
        <f>NonManufacturing!CV284</f>
        <v>0.95604472619264624</v>
      </c>
      <c r="V291" s="112">
        <f t="shared" si="514"/>
        <v>0.77245097654583639</v>
      </c>
      <c r="W291" s="113">
        <f t="shared" si="515"/>
        <v>1.5436964441505485</v>
      </c>
      <c r="X291" s="112">
        <f t="shared" si="526"/>
        <v>0.94464688887086823</v>
      </c>
      <c r="Y291" s="112">
        <f t="shared" si="527"/>
        <v>1.2070766392628649</v>
      </c>
      <c r="Z291" s="112">
        <f t="shared" si="528"/>
        <v>1.353809195530248</v>
      </c>
      <c r="AA291" s="112">
        <f t="shared" si="529"/>
        <v>1.1924295498250297</v>
      </c>
      <c r="AB291" s="112">
        <f t="shared" si="516"/>
        <v>1.1924298257744264</v>
      </c>
      <c r="AC291" s="112"/>
      <c r="AD291" s="112">
        <f t="shared" si="530"/>
        <v>1.1402611919083687</v>
      </c>
      <c r="AG291" s="89"/>
      <c r="AI291" s="109">
        <f t="shared" si="484"/>
        <v>0.85402891543377912</v>
      </c>
      <c r="AJ291" s="109">
        <f t="shared" si="485"/>
        <v>0.14597108456622102</v>
      </c>
      <c r="AL291" s="109">
        <f t="shared" si="496"/>
        <v>0.85708397201878983</v>
      </c>
      <c r="AM291" s="109">
        <f t="shared" si="497"/>
        <v>0.14289056544159748</v>
      </c>
      <c r="AN291" s="109">
        <f t="shared" si="498"/>
        <v>0.99997453746038734</v>
      </c>
      <c r="AO291" s="109"/>
      <c r="AP291" s="109">
        <f t="shared" si="499"/>
        <v>0.85710579610907545</v>
      </c>
      <c r="AQ291" s="109">
        <f t="shared" si="500"/>
        <v>0.14289420389092447</v>
      </c>
      <c r="AT291" s="19">
        <f t="shared" si="531"/>
        <v>4.1237720870796685E-3</v>
      </c>
      <c r="AU291" s="19">
        <f t="shared" si="532"/>
        <v>-4.5708047274535965E-2</v>
      </c>
      <c r="AV291" s="19"/>
      <c r="AW291" s="19">
        <f t="shared" si="486"/>
        <v>0.47934370628049766</v>
      </c>
      <c r="AX291" s="19">
        <f t="shared" si="487"/>
        <v>0.52065629371950239</v>
      </c>
      <c r="AY291" s="19"/>
      <c r="AZ291" s="19">
        <f t="shared" si="503"/>
        <v>-3.1232519247364688E-2</v>
      </c>
      <c r="BA291" s="19">
        <f t="shared" si="504"/>
        <v>2.9643101924703406E-2</v>
      </c>
      <c r="BB291" s="19"/>
      <c r="BC291" s="19"/>
      <c r="BD291" s="19">
        <f t="shared" si="533"/>
        <v>-3.3362218396306452E-2</v>
      </c>
      <c r="BE291" s="19">
        <f t="shared" si="534"/>
        <v>5.5434236646977053E-3</v>
      </c>
      <c r="BF291" s="19"/>
      <c r="BG291" s="19"/>
      <c r="BH291" s="19">
        <f t="shared" si="507"/>
        <v>0.99700758017122593</v>
      </c>
      <c r="BI291" s="19">
        <f t="shared" si="508"/>
        <v>0.89163128140264758</v>
      </c>
      <c r="BJ291" s="19">
        <f t="shared" si="488"/>
        <v>1.353809195530248</v>
      </c>
      <c r="BK291" s="19"/>
      <c r="BL291" s="19">
        <f t="shared" si="509"/>
        <v>0.977718242729261</v>
      </c>
      <c r="BM291" s="19">
        <f t="shared" si="510"/>
        <v>1.0457106431173753</v>
      </c>
      <c r="BN291" s="19">
        <f t="shared" si="489"/>
        <v>0.94464688887086823</v>
      </c>
      <c r="BO291" s="19"/>
      <c r="BP291" s="19">
        <f t="shared" si="512"/>
        <v>0.97258011380641152</v>
      </c>
      <c r="BQ291" s="19">
        <f t="shared" si="511"/>
        <v>1.0199060861137079</v>
      </c>
      <c r="BR291" s="19">
        <f t="shared" si="490"/>
        <v>1.2070766392628649</v>
      </c>
      <c r="BU291" s="90"/>
      <c r="BW291" s="87">
        <f t="shared" si="539"/>
        <v>1989</v>
      </c>
      <c r="BX291" s="109">
        <f t="shared" si="535"/>
        <v>1.1378277320286494</v>
      </c>
      <c r="BY291" s="115">
        <f t="shared" si="536"/>
        <v>0.97824449109157452</v>
      </c>
      <c r="BZ291" s="109">
        <f t="shared" si="537"/>
        <v>0.99158131434505725</v>
      </c>
      <c r="CA291" s="109">
        <f t="shared" si="538"/>
        <v>1.1037029147402437</v>
      </c>
      <c r="CD291" s="89"/>
      <c r="CF291" s="112">
        <f t="shared" si="491"/>
        <v>0.58847803781756047</v>
      </c>
      <c r="CG291" s="112">
        <f t="shared" si="492"/>
        <v>1.7309861670488571</v>
      </c>
      <c r="CH291" s="112">
        <f t="shared" si="493"/>
        <v>0.89696031033322388</v>
      </c>
      <c r="CI291" s="112">
        <f t="shared" si="517"/>
        <v>1.3782294288019505</v>
      </c>
      <c r="CJ291" s="112">
        <f t="shared" si="518"/>
        <v>1.4002274251682989</v>
      </c>
      <c r="CK291" s="112">
        <f t="shared" si="519"/>
        <v>1.018646704262689</v>
      </c>
      <c r="CL291" s="112">
        <f t="shared" si="520"/>
        <v>1.0186473430742515</v>
      </c>
      <c r="CM291" s="112"/>
      <c r="CN291" s="112">
        <f t="shared" si="521"/>
        <v>1.2362170961685794</v>
      </c>
    </row>
    <row r="292" spans="1:92" x14ac:dyDescent="0.2">
      <c r="A292" s="86" t="str">
        <f t="shared" si="494"/>
        <v>Fuels</v>
      </c>
      <c r="B292" s="86">
        <f t="shared" si="495"/>
        <v>1976</v>
      </c>
      <c r="D292" s="108">
        <f>Manufacturing!X366</f>
        <v>14717.52426740446</v>
      </c>
      <c r="E292" s="108">
        <f>NonManufacturing!H285</f>
        <v>2475.8787854431671</v>
      </c>
      <c r="F292" s="108">
        <f t="shared" si="522"/>
        <v>17193.403052847629</v>
      </c>
      <c r="G292" s="108"/>
      <c r="H292" s="126">
        <f t="shared" si="513"/>
        <v>737022.22022000002</v>
      </c>
      <c r="I292" s="126">
        <f t="shared" si="513"/>
        <v>755382.85757648654</v>
      </c>
      <c r="J292" s="126">
        <f t="shared" si="513"/>
        <v>1492405.0777964867</v>
      </c>
      <c r="L292" s="79">
        <f t="shared" si="523"/>
        <v>19.968901701513559</v>
      </c>
      <c r="M292" s="79">
        <f t="shared" si="524"/>
        <v>3.2776475672039873</v>
      </c>
      <c r="N292" s="79">
        <f t="shared" si="525"/>
        <v>11.520600746168343</v>
      </c>
      <c r="P292" s="425">
        <f>Manufacturing!BZ366</f>
        <v>1.3128164562321532</v>
      </c>
      <c r="Q292" s="425">
        <f>NonManufacturing!CR285</f>
        <v>1.2245069780649818</v>
      </c>
      <c r="R292" s="109"/>
      <c r="S292" s="425">
        <f>Manufacturing!CD366</f>
        <v>1.2534162010592174</v>
      </c>
      <c r="T292" s="425">
        <f>NonManufacturing!CV285</f>
        <v>0.94700203957941564</v>
      </c>
      <c r="V292" s="112">
        <f t="shared" si="514"/>
        <v>0.82545385614518152</v>
      </c>
      <c r="W292" s="113">
        <f t="shared" si="515"/>
        <v>1.5029022231071996</v>
      </c>
      <c r="X292" s="112">
        <f t="shared" si="526"/>
        <v>0.96507302784050641</v>
      </c>
      <c r="Y292" s="112">
        <f t="shared" si="527"/>
        <v>1.1989232341291742</v>
      </c>
      <c r="Z292" s="112">
        <f t="shared" si="528"/>
        <v>1.29891004081704</v>
      </c>
      <c r="AA292" s="112">
        <f t="shared" si="529"/>
        <v>1.2405761545741587</v>
      </c>
      <c r="AB292" s="112">
        <f t="shared" si="516"/>
        <v>1.2405764354730038</v>
      </c>
      <c r="AC292" s="112"/>
      <c r="AD292" s="112">
        <f t="shared" si="530"/>
        <v>1.1570484757093746</v>
      </c>
      <c r="AG292" s="89"/>
      <c r="AI292" s="109">
        <f t="shared" si="484"/>
        <v>0.85599832808938281</v>
      </c>
      <c r="AJ292" s="109">
        <f t="shared" si="485"/>
        <v>0.14400167191061714</v>
      </c>
      <c r="AL292" s="109">
        <f t="shared" si="496"/>
        <v>0.85501324373765164</v>
      </c>
      <c r="AM292" s="109">
        <f t="shared" si="497"/>
        <v>0.14498414892903805</v>
      </c>
      <c r="AN292" s="109">
        <f t="shared" si="498"/>
        <v>0.99999739266668963</v>
      </c>
      <c r="AO292" s="109"/>
      <c r="AP292" s="109">
        <f t="shared" si="499"/>
        <v>0.85501547304797543</v>
      </c>
      <c r="AQ292" s="109">
        <f t="shared" si="500"/>
        <v>0.14498452695202466</v>
      </c>
      <c r="AT292" s="19">
        <f t="shared" si="531"/>
        <v>-4.7974221052803613E-2</v>
      </c>
      <c r="AU292" s="19">
        <f t="shared" si="532"/>
        <v>-2.6075989393179429E-3</v>
      </c>
      <c r="AV292" s="19"/>
      <c r="AW292" s="19">
        <f t="shared" si="486"/>
        <v>0.49384864148827612</v>
      </c>
      <c r="AX292" s="19">
        <f t="shared" si="487"/>
        <v>0.50615135851172377</v>
      </c>
      <c r="AY292" s="19"/>
      <c r="AZ292" s="19">
        <f t="shared" si="503"/>
        <v>2.9811186749954456E-2</v>
      </c>
      <c r="BA292" s="19">
        <f t="shared" si="504"/>
        <v>-2.8254367048051239E-2</v>
      </c>
      <c r="BB292" s="19"/>
      <c r="BC292" s="19"/>
      <c r="BD292" s="19">
        <f t="shared" si="533"/>
        <v>-6.3153634986285248E-3</v>
      </c>
      <c r="BE292" s="19">
        <f t="shared" si="534"/>
        <v>-9.5034497666690414E-3</v>
      </c>
      <c r="BF292" s="19"/>
      <c r="BG292" s="19"/>
      <c r="BH292" s="19">
        <f t="shared" si="507"/>
        <v>0.95944838098717034</v>
      </c>
      <c r="BI292" s="19">
        <f t="shared" si="508"/>
        <v>0.85547418937928632</v>
      </c>
      <c r="BJ292" s="19">
        <f t="shared" si="488"/>
        <v>1.29891004081704</v>
      </c>
      <c r="BK292" s="19"/>
      <c r="BL292" s="19">
        <f t="shared" si="509"/>
        <v>1.0216230415939374</v>
      </c>
      <c r="BM292" s="19">
        <f t="shared" si="510"/>
        <v>1.0683220878487252</v>
      </c>
      <c r="BN292" s="19">
        <f t="shared" si="489"/>
        <v>0.96507302784050641</v>
      </c>
      <c r="BO292" s="19"/>
      <c r="BP292" s="19">
        <f t="shared" si="512"/>
        <v>0.99324532936146459</v>
      </c>
      <c r="BQ292" s="19">
        <f t="shared" si="511"/>
        <v>1.0130169564197722</v>
      </c>
      <c r="BR292" s="19">
        <f t="shared" si="490"/>
        <v>1.1989232341291742</v>
      </c>
      <c r="BU292" s="90"/>
      <c r="BW292" s="87">
        <f t="shared" si="539"/>
        <v>1990</v>
      </c>
      <c r="BX292" s="109">
        <f t="shared" si="535"/>
        <v>1.1363234659531918</v>
      </c>
      <c r="BY292" s="115">
        <f t="shared" si="536"/>
        <v>0.98021211303585787</v>
      </c>
      <c r="BZ292" s="109">
        <f t="shared" si="537"/>
        <v>0.98807683331341523</v>
      </c>
      <c r="CA292" s="109">
        <f t="shared" si="538"/>
        <v>1.1005573772729118</v>
      </c>
      <c r="CD292" s="89"/>
      <c r="CF292" s="112">
        <f t="shared" si="491"/>
        <v>0.62885733894134144</v>
      </c>
      <c r="CG292" s="112">
        <f t="shared" si="492"/>
        <v>1.6852425672698039</v>
      </c>
      <c r="CH292" s="112">
        <f t="shared" si="493"/>
        <v>0.91635532043167001</v>
      </c>
      <c r="CI292" s="112">
        <f t="shared" si="517"/>
        <v>1.3689199429460568</v>
      </c>
      <c r="CJ292" s="112">
        <f t="shared" si="518"/>
        <v>1.3434459360915585</v>
      </c>
      <c r="CK292" s="112">
        <f t="shared" si="519"/>
        <v>1.0597764970092165</v>
      </c>
      <c r="CL292" s="112">
        <f t="shared" si="520"/>
        <v>1.0597771563239635</v>
      </c>
      <c r="CM292" s="112"/>
      <c r="CN292" s="112">
        <f t="shared" si="521"/>
        <v>1.2544170729636375</v>
      </c>
    </row>
    <row r="293" spans="1:92" x14ac:dyDescent="0.2">
      <c r="A293" s="86" t="str">
        <f t="shared" si="494"/>
        <v>Fuels</v>
      </c>
      <c r="B293" s="86">
        <f t="shared" si="495"/>
        <v>1977</v>
      </c>
      <c r="D293" s="108">
        <f>Manufacturing!X367</f>
        <v>14832.900126158838</v>
      </c>
      <c r="E293" s="108">
        <f>NonManufacturing!H286</f>
        <v>2495.7608790633967</v>
      </c>
      <c r="F293" s="108">
        <f t="shared" si="522"/>
        <v>17328.661005222235</v>
      </c>
      <c r="G293" s="108"/>
      <c r="H293" s="126">
        <f t="shared" si="513"/>
        <v>786547.58512000006</v>
      </c>
      <c r="I293" s="126">
        <f t="shared" si="513"/>
        <v>773357.38088766427</v>
      </c>
      <c r="J293" s="126">
        <f t="shared" si="513"/>
        <v>1559904.9660076643</v>
      </c>
      <c r="L293" s="79">
        <f t="shared" si="523"/>
        <v>18.858236178928511</v>
      </c>
      <c r="M293" s="79">
        <f t="shared" si="524"/>
        <v>3.227176646583171</v>
      </c>
      <c r="N293" s="79">
        <f>F293/J293*1000</f>
        <v>11.108792768044239</v>
      </c>
      <c r="P293" s="261">
        <f>Manufacturing!BZ367</f>
        <v>1.2457210879074783</v>
      </c>
      <c r="Q293" s="261">
        <f>NonManufacturing!CR286</f>
        <v>1.1829253213716842</v>
      </c>
      <c r="R293" s="109"/>
      <c r="S293" s="261">
        <f>Manufacturing!CD367</f>
        <v>1.2474565130772417</v>
      </c>
      <c r="T293" s="261">
        <f>NonManufacturing!CV286</f>
        <v>0.9651956030756994</v>
      </c>
      <c r="V293" s="112">
        <f t="shared" si="514"/>
        <v>0.8627882527123335</v>
      </c>
      <c r="W293" s="113">
        <f t="shared" si="515"/>
        <v>1.4491804477022285</v>
      </c>
      <c r="X293" s="112">
        <f>BN293</f>
        <v>0.97948192587119531</v>
      </c>
      <c r="Y293" s="112">
        <f>BR293</f>
        <v>1.1973187015596085</v>
      </c>
      <c r="Z293" s="112">
        <f>BJ293</f>
        <v>1.2357089596582287</v>
      </c>
      <c r="AA293" s="112">
        <f>V293*X293*Y293*Z293</f>
        <v>1.2503356423284877</v>
      </c>
      <c r="AB293" s="112">
        <f t="shared" si="516"/>
        <v>1.250335866337883</v>
      </c>
      <c r="AC293" s="112"/>
      <c r="AD293" s="112">
        <f>X293*Y293</f>
        <v>1.1727520276852044</v>
      </c>
      <c r="AG293" s="89"/>
      <c r="AI293" s="109">
        <f t="shared" si="484"/>
        <v>0.8559749724279756</v>
      </c>
      <c r="AJ293" s="109">
        <f t="shared" si="485"/>
        <v>0.14402502757202443</v>
      </c>
      <c r="AL293" s="109">
        <f t="shared" si="496"/>
        <v>0.85598665020551068</v>
      </c>
      <c r="AM293" s="109">
        <f t="shared" si="497"/>
        <v>0.14401334942559468</v>
      </c>
      <c r="AN293" s="109">
        <f t="shared" si="498"/>
        <v>0.99999999963110531</v>
      </c>
      <c r="AO293" s="109"/>
      <c r="AP293" s="109">
        <f t="shared" si="499"/>
        <v>0.85598665052127965</v>
      </c>
      <c r="AQ293" s="109">
        <f t="shared" si="500"/>
        <v>0.14401334947872044</v>
      </c>
      <c r="AT293" s="19">
        <f t="shared" si="531"/>
        <v>-5.2460246604773796E-2</v>
      </c>
      <c r="AU293" s="19">
        <f t="shared" si="532"/>
        <v>-3.4547839577830357E-2</v>
      </c>
      <c r="AV293" s="19"/>
      <c r="AW293" s="19">
        <f t="shared" si="486"/>
        <v>0.50422788712125655</v>
      </c>
      <c r="AX293" s="19">
        <f t="shared" si="487"/>
        <v>0.49577211287874345</v>
      </c>
      <c r="AY293" s="19"/>
      <c r="AZ293" s="19">
        <f t="shared" si="503"/>
        <v>2.0799246374482942E-2</v>
      </c>
      <c r="BA293" s="19">
        <f t="shared" si="504"/>
        <v>-2.0719380747015865E-2</v>
      </c>
      <c r="BB293" s="19"/>
      <c r="BC293" s="19"/>
      <c r="BD293" s="19">
        <f t="shared" si="533"/>
        <v>-4.7660956351818756E-3</v>
      </c>
      <c r="BE293" s="19">
        <f t="shared" si="534"/>
        <v>1.9029531375694585E-2</v>
      </c>
      <c r="BF293" s="19"/>
      <c r="BG293" s="19"/>
      <c r="BH293" s="19">
        <f t="shared" si="507"/>
        <v>0.95134298821875563</v>
      </c>
      <c r="BI293" s="19">
        <f t="shared" si="508"/>
        <v>0.81384937166810789</v>
      </c>
      <c r="BJ293" s="19">
        <f t="shared" si="488"/>
        <v>1.2357089596582287</v>
      </c>
      <c r="BK293" s="19"/>
      <c r="BL293" s="19">
        <f t="shared" si="509"/>
        <v>1.0149303706714619</v>
      </c>
      <c r="BM293" s="19">
        <f t="shared" si="510"/>
        <v>1.0842725326168168</v>
      </c>
      <c r="BN293" s="19">
        <f t="shared" si="489"/>
        <v>0.97948192587119531</v>
      </c>
      <c r="BO293" s="19"/>
      <c r="BP293" s="19">
        <f t="shared" si="512"/>
        <v>0.99866168865204197</v>
      </c>
      <c r="BQ293" s="19">
        <f t="shared" si="511"/>
        <v>1.0116612243313217</v>
      </c>
      <c r="BR293" s="19">
        <f t="shared" si="490"/>
        <v>1.1973187015596085</v>
      </c>
      <c r="BU293" s="90"/>
      <c r="BW293" s="87">
        <f t="shared" si="539"/>
        <v>1991</v>
      </c>
      <c r="BX293" s="109">
        <f t="shared" si="535"/>
        <v>1.1099379889298888</v>
      </c>
      <c r="BY293" s="115">
        <f t="shared" si="536"/>
        <v>0.9894639492390731</v>
      </c>
      <c r="BZ293" s="109">
        <f t="shared" si="537"/>
        <v>0.9608017570828955</v>
      </c>
      <c r="CA293" s="109">
        <f t="shared" si="538"/>
        <v>1.0551942976837463</v>
      </c>
      <c r="CD293" s="89"/>
      <c r="CF293" s="112">
        <f t="shared" si="491"/>
        <v>0.65729988494365932</v>
      </c>
      <c r="CG293" s="112">
        <f t="shared" si="492"/>
        <v>1.6250029713002212</v>
      </c>
      <c r="CH293" s="112">
        <f t="shared" si="493"/>
        <v>0.93003684503248119</v>
      </c>
      <c r="CI293" s="112">
        <f t="shared" si="517"/>
        <v>1.3670879018519659</v>
      </c>
      <c r="CJ293" s="112">
        <f t="shared" si="518"/>
        <v>1.2780778713516867</v>
      </c>
      <c r="CK293" s="112">
        <f t="shared" si="519"/>
        <v>1.0681136520534689</v>
      </c>
      <c r="CL293" s="112">
        <f t="shared" si="520"/>
        <v>1.0681142660687399</v>
      </c>
      <c r="CM293" s="112"/>
      <c r="CN293" s="112">
        <f t="shared" si="521"/>
        <v>1.2714421191204768</v>
      </c>
    </row>
    <row r="294" spans="1:92" x14ac:dyDescent="0.2">
      <c r="A294" s="86" t="str">
        <f t="shared" si="494"/>
        <v>Fuels</v>
      </c>
      <c r="B294" s="86">
        <f t="shared" si="495"/>
        <v>1978</v>
      </c>
      <c r="D294" s="108">
        <f>Manufacturing!X368</f>
        <v>15018.162894592759</v>
      </c>
      <c r="E294" s="108">
        <f>NonManufacturing!H287</f>
        <v>2788.4557854018685</v>
      </c>
      <c r="F294" s="108">
        <f t="shared" si="522"/>
        <v>17806.618679994626</v>
      </c>
      <c r="G294" s="108"/>
      <c r="H294" s="126">
        <f t="shared" si="513"/>
        <v>831370.93094000011</v>
      </c>
      <c r="I294" s="126">
        <f t="shared" si="513"/>
        <v>780960.588430073</v>
      </c>
      <c r="J294" s="126">
        <f t="shared" si="513"/>
        <v>1612331.519370073</v>
      </c>
      <c r="L294" s="79">
        <f t="shared" si="523"/>
        <v>18.064334866281989</v>
      </c>
      <c r="M294" s="79">
        <f t="shared" si="524"/>
        <v>3.5705461027263428</v>
      </c>
      <c r="N294" s="79">
        <f t="shared" ref="N294:N300" si="540">F294/J294*1000</f>
        <v>11.044018222103325</v>
      </c>
      <c r="P294" s="261">
        <f>Manufacturing!BZ368</f>
        <v>1.2125459888867509</v>
      </c>
      <c r="Q294" s="261">
        <f>NonManufacturing!CR287</f>
        <v>1.259896727144225</v>
      </c>
      <c r="R294" s="109"/>
      <c r="S294" s="261">
        <f>Manufacturing!CD368</f>
        <v>1.2276340467489049</v>
      </c>
      <c r="T294" s="261">
        <f>NonManufacturing!CV287</f>
        <v>1.0026506097620576</v>
      </c>
      <c r="V294" s="112">
        <f t="shared" si="514"/>
        <v>0.89178554123757581</v>
      </c>
      <c r="W294" s="113">
        <f t="shared" si="515"/>
        <v>1.4407303840952821</v>
      </c>
      <c r="X294" s="112">
        <f t="shared" ref="X294:X300" si="541">BN294</f>
        <v>0.99479176972127503</v>
      </c>
      <c r="Y294" s="112">
        <f t="shared" ref="Y294:Y300" si="542">BR294</f>
        <v>1.1879071554322715</v>
      </c>
      <c r="Z294" s="112">
        <f t="shared" ref="Z294:Z300" si="543">BJ294</f>
        <v>1.2191803718665513</v>
      </c>
      <c r="AA294" s="112">
        <f t="shared" ref="AA294:AA300" si="544">V294*X294*Y294*Z294</f>
        <v>1.2848223145944648</v>
      </c>
      <c r="AB294" s="112">
        <f t="shared" si="516"/>
        <v>1.2848225253578314</v>
      </c>
      <c r="AC294" s="112"/>
      <c r="AD294" s="112">
        <f t="shared" ref="AD294:AD300" si="545">X294*Y294</f>
        <v>1.1817202614170352</v>
      </c>
      <c r="AG294" s="89"/>
      <c r="AI294" s="109">
        <f t="shared" si="484"/>
        <v>0.84340340883838649</v>
      </c>
      <c r="AJ294" s="109">
        <f t="shared" si="485"/>
        <v>0.15659659116161351</v>
      </c>
      <c r="AL294" s="109">
        <f t="shared" si="496"/>
        <v>0.84967369020869921</v>
      </c>
      <c r="AM294" s="109">
        <f t="shared" si="497"/>
        <v>0.15022314768411338</v>
      </c>
      <c r="AN294" s="109">
        <f t="shared" si="498"/>
        <v>0.99989683789281258</v>
      </c>
      <c r="AO294" s="109"/>
      <c r="AP294" s="109">
        <f t="shared" si="499"/>
        <v>0.84976135338052039</v>
      </c>
      <c r="AQ294" s="109">
        <f t="shared" si="500"/>
        <v>0.15023864661947964</v>
      </c>
      <c r="AT294" s="19">
        <f t="shared" si="531"/>
        <v>-2.699227723787392E-2</v>
      </c>
      <c r="AU294" s="19">
        <f t="shared" si="532"/>
        <v>6.3039298498725332E-2</v>
      </c>
      <c r="AV294" s="19"/>
      <c r="AW294" s="19">
        <f t="shared" si="486"/>
        <v>0.51563274733028297</v>
      </c>
      <c r="AX294" s="19">
        <f t="shared" si="487"/>
        <v>0.48436725266971709</v>
      </c>
      <c r="AY294" s="19"/>
      <c r="AZ294" s="19">
        <f t="shared" si="503"/>
        <v>2.2366459235644748E-2</v>
      </c>
      <c r="BA294" s="19">
        <f t="shared" si="504"/>
        <v>-2.3272965812893742E-2</v>
      </c>
      <c r="BB294" s="19"/>
      <c r="BC294" s="19"/>
      <c r="BD294" s="19">
        <f t="shared" si="533"/>
        <v>-1.6017911000801809E-2</v>
      </c>
      <c r="BE294" s="19">
        <f t="shared" si="534"/>
        <v>3.8071603786919379E-2</v>
      </c>
      <c r="BF294" s="19"/>
      <c r="BG294" s="19"/>
      <c r="BH294" s="19">
        <f t="shared" si="507"/>
        <v>0.98662420656377781</v>
      </c>
      <c r="BI294" s="19">
        <f t="shared" si="508"/>
        <v>0.80296349058447603</v>
      </c>
      <c r="BJ294" s="19">
        <f t="shared" si="488"/>
        <v>1.2191803718665513</v>
      </c>
      <c r="BK294" s="19"/>
      <c r="BL294" s="19">
        <f t="shared" si="509"/>
        <v>1.0156305526888232</v>
      </c>
      <c r="BM294" s="19">
        <f t="shared" si="510"/>
        <v>1.1012203115669277</v>
      </c>
      <c r="BN294" s="19">
        <f t="shared" si="489"/>
        <v>0.99479176972127503</v>
      </c>
      <c r="BO294" s="19"/>
      <c r="BP294" s="19">
        <f t="shared" si="512"/>
        <v>0.99213948122995355</v>
      </c>
      <c r="BQ294" s="19">
        <f t="shared" si="511"/>
        <v>1.0037090422885371</v>
      </c>
      <c r="BR294" s="19">
        <f t="shared" si="490"/>
        <v>1.1879071554322715</v>
      </c>
      <c r="BU294" s="90"/>
      <c r="BW294" s="87">
        <f t="shared" si="539"/>
        <v>1992</v>
      </c>
      <c r="BX294" s="109">
        <f t="shared" si="535"/>
        <v>1.1457331735561269</v>
      </c>
      <c r="BY294" s="115">
        <f t="shared" si="536"/>
        <v>0.97041900068828291</v>
      </c>
      <c r="BZ294" s="109">
        <f t="shared" si="537"/>
        <v>0.9732820132628468</v>
      </c>
      <c r="CA294" s="109">
        <f t="shared" si="538"/>
        <v>1.0821350112141814</v>
      </c>
      <c r="CD294" s="89"/>
      <c r="CF294" s="112">
        <f t="shared" si="491"/>
        <v>0.67939095346644174</v>
      </c>
      <c r="CG294" s="112">
        <f t="shared" si="492"/>
        <v>1.6155276996108081</v>
      </c>
      <c r="CH294" s="112">
        <f t="shared" si="493"/>
        <v>0.94457383494130831</v>
      </c>
      <c r="CI294" s="112">
        <f t="shared" si="517"/>
        <v>1.356341881739155</v>
      </c>
      <c r="CJ294" s="112">
        <f t="shared" si="518"/>
        <v>1.2609825657490801</v>
      </c>
      <c r="CK294" s="112">
        <f t="shared" si="519"/>
        <v>1.0975742898327656</v>
      </c>
      <c r="CL294" s="112">
        <f t="shared" si="520"/>
        <v>1.097574904190034</v>
      </c>
      <c r="CM294" s="112"/>
      <c r="CN294" s="112">
        <f t="shared" si="521"/>
        <v>1.2811650527258642</v>
      </c>
    </row>
    <row r="295" spans="1:92" x14ac:dyDescent="0.2">
      <c r="A295" s="86" t="str">
        <f t="shared" si="494"/>
        <v>Fuels</v>
      </c>
      <c r="B295" s="86">
        <f t="shared" si="495"/>
        <v>1979</v>
      </c>
      <c r="D295" s="108">
        <f>Manufacturing!X369</f>
        <v>14917.630797949725</v>
      </c>
      <c r="E295" s="108">
        <f>NonManufacturing!H288</f>
        <v>2524.5728701908502</v>
      </c>
      <c r="F295" s="108">
        <f t="shared" si="522"/>
        <v>17442.203668140573</v>
      </c>
      <c r="G295" s="108"/>
      <c r="H295" s="126">
        <f t="shared" si="513"/>
        <v>845804.58787000005</v>
      </c>
      <c r="I295" s="126">
        <f t="shared" si="513"/>
        <v>767047.22501193685</v>
      </c>
      <c r="J295" s="126">
        <f t="shared" si="513"/>
        <v>1612851.8128819368</v>
      </c>
      <c r="L295" s="79">
        <f t="shared" si="523"/>
        <v>17.637207236623031</v>
      </c>
      <c r="M295" s="79">
        <f t="shared" si="524"/>
        <v>3.2912874043075542</v>
      </c>
      <c r="N295" s="79">
        <f t="shared" si="540"/>
        <v>10.814510997742463</v>
      </c>
      <c r="P295" s="261">
        <f>Manufacturing!BZ369</f>
        <v>1.1758842165841079</v>
      </c>
      <c r="Q295" s="261">
        <f>NonManufacturing!CR288</f>
        <v>1.0841560431437121</v>
      </c>
      <c r="R295" s="109"/>
      <c r="S295" s="261">
        <f>Manufacturing!CD369</f>
        <v>1.2359771418517134</v>
      </c>
      <c r="T295" s="261">
        <f>NonManufacturing!CV288</f>
        <v>1.0740486110058483</v>
      </c>
      <c r="V295" s="112">
        <f t="shared" si="514"/>
        <v>0.89207331718532945</v>
      </c>
      <c r="W295" s="113">
        <f t="shared" si="515"/>
        <v>1.4107903726921596</v>
      </c>
      <c r="X295" s="112">
        <f t="shared" si="541"/>
        <v>1.0063885800487988</v>
      </c>
      <c r="Y295" s="112">
        <f t="shared" si="542"/>
        <v>1.2072027034260318</v>
      </c>
      <c r="Z295" s="112">
        <f t="shared" si="543"/>
        <v>1.1612254044319348</v>
      </c>
      <c r="AA295" s="112">
        <f t="shared" si="544"/>
        <v>1.2585282749225308</v>
      </c>
      <c r="AB295" s="112">
        <f t="shared" si="516"/>
        <v>1.2585284476206218</v>
      </c>
      <c r="AC295" s="112"/>
      <c r="AD295" s="112">
        <f t="shared" si="545"/>
        <v>1.2149150145319954</v>
      </c>
      <c r="AG295" s="89"/>
      <c r="AI295" s="109">
        <f t="shared" si="484"/>
        <v>0.8552606701410006</v>
      </c>
      <c r="AJ295" s="109">
        <f t="shared" si="485"/>
        <v>0.14473932985899954</v>
      </c>
      <c r="AL295" s="109">
        <f t="shared" si="496"/>
        <v>0.84931824468135431</v>
      </c>
      <c r="AM295" s="109">
        <f t="shared" si="497"/>
        <v>0.15059016651960427</v>
      </c>
      <c r="AN295" s="109">
        <f t="shared" si="498"/>
        <v>0.99990841120095864</v>
      </c>
      <c r="AO295" s="109"/>
      <c r="AP295" s="109">
        <f t="shared" si="499"/>
        <v>0.84939603984455414</v>
      </c>
      <c r="AQ295" s="109">
        <f t="shared" si="500"/>
        <v>0.15060396015544578</v>
      </c>
      <c r="AT295" s="19">
        <f t="shared" si="531"/>
        <v>-3.0701882745206483E-2</v>
      </c>
      <c r="AU295" s="19">
        <f t="shared" si="532"/>
        <v>-0.15022791112326633</v>
      </c>
      <c r="AV295" s="19"/>
      <c r="AW295" s="19">
        <f t="shared" si="486"/>
        <v>0.52441556075673657</v>
      </c>
      <c r="AX295" s="19">
        <f t="shared" si="487"/>
        <v>0.47558443924326349</v>
      </c>
      <c r="AY295" s="19"/>
      <c r="AZ295" s="19">
        <f t="shared" si="503"/>
        <v>1.6889642796984371E-2</v>
      </c>
      <c r="BA295" s="19">
        <f t="shared" si="504"/>
        <v>-1.8298959369660802E-2</v>
      </c>
      <c r="BB295" s="19"/>
      <c r="BC295" s="19"/>
      <c r="BD295" s="19">
        <f t="shared" si="533"/>
        <v>6.7730874385915803E-3</v>
      </c>
      <c r="BE295" s="19">
        <f t="shared" si="534"/>
        <v>6.8788153615395198E-2</v>
      </c>
      <c r="BF295" s="19"/>
      <c r="BG295" s="19"/>
      <c r="BH295" s="19">
        <f t="shared" si="507"/>
        <v>0.95246399239032364</v>
      </c>
      <c r="BI295" s="19">
        <f t="shared" si="508"/>
        <v>0.76479381198576013</v>
      </c>
      <c r="BJ295" s="19">
        <f t="shared" si="488"/>
        <v>1.1612254044319348</v>
      </c>
      <c r="BK295" s="19"/>
      <c r="BL295" s="19">
        <f t="shared" si="509"/>
        <v>1.0116575254043094</v>
      </c>
      <c r="BM295" s="19">
        <f t="shared" si="510"/>
        <v>1.1140578153247607</v>
      </c>
      <c r="BN295" s="19">
        <f t="shared" si="489"/>
        <v>1.0063885800487988</v>
      </c>
      <c r="BO295" s="19"/>
      <c r="BP295" s="19">
        <f t="shared" si="512"/>
        <v>1.0162433132130926</v>
      </c>
      <c r="BQ295" s="19">
        <f t="shared" si="511"/>
        <v>1.0200126026372429</v>
      </c>
      <c r="BR295" s="19">
        <f t="shared" si="490"/>
        <v>1.2072027034260318</v>
      </c>
      <c r="BU295" s="90"/>
      <c r="BW295" s="87">
        <f t="shared" si="539"/>
        <v>1993</v>
      </c>
      <c r="BX295" s="109">
        <f t="shared" si="535"/>
        <v>1.1659996055398771</v>
      </c>
      <c r="BY295" s="115">
        <f t="shared" si="536"/>
        <v>0.96835893164366782</v>
      </c>
      <c r="BZ295" s="109">
        <f t="shared" si="537"/>
        <v>0.98266012925128177</v>
      </c>
      <c r="CA295" s="109">
        <f t="shared" si="538"/>
        <v>1.1095274587981381</v>
      </c>
      <c r="CD295" s="89"/>
      <c r="CF295" s="112">
        <f t="shared" si="491"/>
        <v>0.67961019045391036</v>
      </c>
      <c r="CG295" s="112">
        <f t="shared" si="492"/>
        <v>1.5819552017428038</v>
      </c>
      <c r="CH295" s="112">
        <f t="shared" si="493"/>
        <v>0.95558522841838267</v>
      </c>
      <c r="CI295" s="112">
        <f t="shared" si="517"/>
        <v>1.3783733677482795</v>
      </c>
      <c r="CJ295" s="112">
        <f t="shared" si="518"/>
        <v>1.2010404889079624</v>
      </c>
      <c r="CK295" s="112">
        <f t="shared" si="519"/>
        <v>1.075112302994635</v>
      </c>
      <c r="CL295" s="112">
        <f t="shared" si="520"/>
        <v>1.0751128759459809</v>
      </c>
      <c r="CM295" s="112"/>
      <c r="CN295" s="112">
        <f t="shared" si="521"/>
        <v>1.317153229465555</v>
      </c>
    </row>
    <row r="296" spans="1:92" x14ac:dyDescent="0.2">
      <c r="A296" s="86" t="str">
        <f t="shared" si="494"/>
        <v>Fuels</v>
      </c>
      <c r="B296" s="86">
        <f t="shared" si="495"/>
        <v>1980</v>
      </c>
      <c r="D296" s="108">
        <f>Manufacturing!X370</f>
        <v>13654.405125682722</v>
      </c>
      <c r="E296" s="108">
        <f>NonManufacturing!H289</f>
        <v>2630.4374299066576</v>
      </c>
      <c r="F296" s="108">
        <f t="shared" si="522"/>
        <v>16284.842555589381</v>
      </c>
      <c r="G296" s="108"/>
      <c r="H296" s="126">
        <f t="shared" si="513"/>
        <v>786393.42056</v>
      </c>
      <c r="I296" s="126">
        <f t="shared" si="513"/>
        <v>748774.65369528753</v>
      </c>
      <c r="J296" s="126">
        <f t="shared" si="513"/>
        <v>1535168.0742552876</v>
      </c>
      <c r="L296" s="79">
        <f t="shared" si="523"/>
        <v>17.363325745985083</v>
      </c>
      <c r="M296" s="79">
        <f t="shared" si="524"/>
        <v>3.512989411333773</v>
      </c>
      <c r="N296" s="79">
        <f t="shared" si="540"/>
        <v>10.607856448219314</v>
      </c>
      <c r="P296" s="261">
        <f>Manufacturing!BZ370</f>
        <v>1.1624831512310263</v>
      </c>
      <c r="Q296" s="261">
        <f>NonManufacturing!CR289</f>
        <v>1.150778544144996</v>
      </c>
      <c r="R296" s="109"/>
      <c r="S296" s="261">
        <f>Manufacturing!CD370</f>
        <v>1.2308109358422055</v>
      </c>
      <c r="T296" s="261">
        <f>NonManufacturing!CV289</f>
        <v>1.0800279873166483</v>
      </c>
      <c r="V296" s="112">
        <f t="shared" si="514"/>
        <v>0.84910620151200267</v>
      </c>
      <c r="W296" s="113">
        <f t="shared" si="515"/>
        <v>1.3838315717809435</v>
      </c>
      <c r="X296" s="112">
        <f t="shared" si="541"/>
        <v>0.9904021680648819</v>
      </c>
      <c r="Y296" s="112">
        <f t="shared" si="542"/>
        <v>1.2039497271216095</v>
      </c>
      <c r="Z296" s="112">
        <f t="shared" si="543"/>
        <v>1.1605481694249964</v>
      </c>
      <c r="AA296" s="112">
        <f t="shared" si="544"/>
        <v>1.175019620941995</v>
      </c>
      <c r="AB296" s="112">
        <f t="shared" si="516"/>
        <v>1.1750199694473014</v>
      </c>
      <c r="AC296" s="112"/>
      <c r="AD296" s="112">
        <f t="shared" si="545"/>
        <v>1.1923944199823651</v>
      </c>
      <c r="AG296" s="89"/>
      <c r="AI296" s="109">
        <f t="shared" si="484"/>
        <v>0.83847326611064943</v>
      </c>
      <c r="AJ296" s="109">
        <f t="shared" si="485"/>
        <v>0.16152673388935057</v>
      </c>
      <c r="AL296" s="109">
        <f t="shared" si="496"/>
        <v>0.84683923607268907</v>
      </c>
      <c r="AM296" s="109">
        <f t="shared" si="497"/>
        <v>0.1529795470920787</v>
      </c>
      <c r="AN296" s="109">
        <f t="shared" si="498"/>
        <v>0.9998187831647678</v>
      </c>
      <c r="AO296" s="109"/>
      <c r="AP296" s="109">
        <f t="shared" si="499"/>
        <v>0.84699272541385329</v>
      </c>
      <c r="AQ296" s="109">
        <f t="shared" si="500"/>
        <v>0.15300727458614671</v>
      </c>
      <c r="AT296" s="19">
        <f t="shared" si="531"/>
        <v>-1.1462024534139859E-2</v>
      </c>
      <c r="AU296" s="19">
        <f t="shared" si="532"/>
        <v>5.9636864329116759E-2</v>
      </c>
      <c r="AV296" s="19"/>
      <c r="AW296" s="19">
        <f t="shared" si="486"/>
        <v>0.51225232842435231</v>
      </c>
      <c r="AX296" s="19">
        <f t="shared" si="487"/>
        <v>0.48774767157564769</v>
      </c>
      <c r="AY296" s="19"/>
      <c r="AZ296" s="19">
        <f t="shared" si="503"/>
        <v>-2.3467092305434301E-2</v>
      </c>
      <c r="BA296" s="19">
        <f t="shared" si="504"/>
        <v>2.5253759563138915E-2</v>
      </c>
      <c r="BB296" s="19"/>
      <c r="BC296" s="19"/>
      <c r="BD296" s="19">
        <f t="shared" si="533"/>
        <v>-4.1886156410681497E-3</v>
      </c>
      <c r="BE296" s="19">
        <f t="shared" si="534"/>
        <v>5.5516982758687774E-3</v>
      </c>
      <c r="BF296" s="19"/>
      <c r="BG296" s="19"/>
      <c r="BH296" s="19">
        <f t="shared" si="507"/>
        <v>0.99941679280839568</v>
      </c>
      <c r="BI296" s="19">
        <f t="shared" si="508"/>
        <v>0.76434777873451554</v>
      </c>
      <c r="BJ296" s="19">
        <f t="shared" si="488"/>
        <v>1.1605481694249964</v>
      </c>
      <c r="BK296" s="19"/>
      <c r="BL296" s="19">
        <f t="shared" si="509"/>
        <v>0.98411507016192323</v>
      </c>
      <c r="BM296" s="19">
        <f t="shared" si="510"/>
        <v>1.0963610850927659</v>
      </c>
      <c r="BN296" s="19">
        <f t="shared" si="489"/>
        <v>0.9904021680648819</v>
      </c>
      <c r="BO296" s="19"/>
      <c r="BP296" s="19">
        <f t="shared" si="512"/>
        <v>0.99730536032168393</v>
      </c>
      <c r="BQ296" s="19">
        <f t="shared" si="511"/>
        <v>1.0172640362057941</v>
      </c>
      <c r="BR296" s="19">
        <f t="shared" si="490"/>
        <v>1.2039497271216095</v>
      </c>
      <c r="BU296" s="90"/>
      <c r="BW296" s="87">
        <f t="shared" si="539"/>
        <v>1994</v>
      </c>
      <c r="BX296" s="109">
        <f t="shared" si="535"/>
        <v>1.2485935946349684</v>
      </c>
      <c r="BY296" s="115">
        <f t="shared" si="536"/>
        <v>0.94244807551550747</v>
      </c>
      <c r="BZ296" s="109">
        <f t="shared" si="537"/>
        <v>0.96653735286794695</v>
      </c>
      <c r="CA296" s="109">
        <f t="shared" si="538"/>
        <v>1.1373578093781072</v>
      </c>
      <c r="CD296" s="89"/>
      <c r="CF296" s="112">
        <f t="shared" si="491"/>
        <v>0.64687645758300749</v>
      </c>
      <c r="CG296" s="112">
        <f t="shared" si="492"/>
        <v>1.5517256111815472</v>
      </c>
      <c r="CH296" s="112">
        <f t="shared" si="493"/>
        <v>0.94040582411065399</v>
      </c>
      <c r="CI296" s="112">
        <f t="shared" si="517"/>
        <v>1.3746591481800108</v>
      </c>
      <c r="CJ296" s="112">
        <f t="shared" si="518"/>
        <v>1.2003400334574232</v>
      </c>
      <c r="CK296" s="112">
        <f t="shared" si="519"/>
        <v>1.0037740715937373</v>
      </c>
      <c r="CL296" s="112">
        <f t="shared" si="520"/>
        <v>1.0037747665019465</v>
      </c>
      <c r="CM296" s="112"/>
      <c r="CN296" s="112">
        <f t="shared" si="521"/>
        <v>1.2927374691154727</v>
      </c>
    </row>
    <row r="297" spans="1:92" x14ac:dyDescent="0.2">
      <c r="A297" s="86" t="str">
        <f t="shared" si="494"/>
        <v>Fuels</v>
      </c>
      <c r="B297" s="86">
        <f t="shared" si="495"/>
        <v>1981</v>
      </c>
      <c r="D297" s="108">
        <f>Manufacturing!X371</f>
        <v>12980.268353281608</v>
      </c>
      <c r="E297" s="108">
        <f>NonManufacturing!H290</f>
        <v>2641.5220552497772</v>
      </c>
      <c r="F297" s="108">
        <f t="shared" si="522"/>
        <v>15621.790408531386</v>
      </c>
      <c r="G297" s="108"/>
      <c r="H297" s="126">
        <f t="shared" si="513"/>
        <v>803891.0981200001</v>
      </c>
      <c r="I297" s="126">
        <f t="shared" si="513"/>
        <v>745771.54802468268</v>
      </c>
      <c r="J297" s="126">
        <f t="shared" si="513"/>
        <v>1549662.6461446828</v>
      </c>
      <c r="L297" s="79">
        <f t="shared" si="523"/>
        <v>16.146799465297715</v>
      </c>
      <c r="M297" s="79">
        <f t="shared" si="524"/>
        <v>3.541998970390261</v>
      </c>
      <c r="N297" s="79">
        <f t="shared" si="540"/>
        <v>10.080768512679805</v>
      </c>
      <c r="P297" s="261">
        <f>Manufacturing!BZ371</f>
        <v>1.1163205097517661</v>
      </c>
      <c r="Q297" s="261">
        <f>NonManufacturing!CR290</f>
        <v>1.1168576379545085</v>
      </c>
      <c r="R297" s="109"/>
      <c r="S297" s="261">
        <f>Manufacturing!CD371</f>
        <v>1.1919079124280469</v>
      </c>
      <c r="T297" s="261">
        <f>NonManufacturing!CV290</f>
        <v>1.1220198416581226</v>
      </c>
      <c r="V297" s="112">
        <f t="shared" si="514"/>
        <v>0.85712319397422365</v>
      </c>
      <c r="W297" s="113">
        <f t="shared" si="515"/>
        <v>1.3150711271176061</v>
      </c>
      <c r="X297" s="112">
        <f t="shared" si="541"/>
        <v>0.99866428629818205</v>
      </c>
      <c r="Y297" s="112">
        <f t="shared" si="542"/>
        <v>1.1795144981021297</v>
      </c>
      <c r="Z297" s="112">
        <f t="shared" si="543"/>
        <v>1.1164167843158603</v>
      </c>
      <c r="AA297" s="112">
        <f t="shared" si="544"/>
        <v>1.12717774906044</v>
      </c>
      <c r="AB297" s="112">
        <f t="shared" si="516"/>
        <v>1.1271779647783249</v>
      </c>
      <c r="AC297" s="112"/>
      <c r="AD297" s="112">
        <f t="shared" si="545"/>
        <v>1.1779390044255218</v>
      </c>
      <c r="AG297" s="89"/>
      <c r="AI297" s="109">
        <f t="shared" si="484"/>
        <v>0.83090785459474692</v>
      </c>
      <c r="AJ297" s="109">
        <f t="shared" si="485"/>
        <v>0.16909214540525308</v>
      </c>
      <c r="AL297" s="109">
        <f t="shared" si="496"/>
        <v>0.83468484608288207</v>
      </c>
      <c r="AM297" s="109">
        <f t="shared" si="497"/>
        <v>0.16528058293394571</v>
      </c>
      <c r="AN297" s="109">
        <f t="shared" si="498"/>
        <v>0.99996542901682783</v>
      </c>
      <c r="AO297" s="109"/>
      <c r="AP297" s="109">
        <f t="shared" si="499"/>
        <v>0.83471370295626057</v>
      </c>
      <c r="AQ297" s="109">
        <f t="shared" si="500"/>
        <v>0.1652862970437394</v>
      </c>
      <c r="AT297" s="19">
        <f t="shared" si="531"/>
        <v>-4.0520346965067483E-2</v>
      </c>
      <c r="AU297" s="19">
        <f t="shared" si="532"/>
        <v>-2.991964661566111E-2</v>
      </c>
      <c r="AV297" s="19"/>
      <c r="AW297" s="19">
        <f t="shared" si="486"/>
        <v>0.51875232336531751</v>
      </c>
      <c r="AX297" s="19">
        <f t="shared" si="487"/>
        <v>0.48124767663468249</v>
      </c>
      <c r="AY297" s="19"/>
      <c r="AZ297" s="19">
        <f t="shared" si="503"/>
        <v>1.2609217718377277E-2</v>
      </c>
      <c r="BA297" s="19">
        <f t="shared" si="504"/>
        <v>-1.3416147866598503E-2</v>
      </c>
      <c r="BB297" s="19"/>
      <c r="BC297" s="19"/>
      <c r="BD297" s="19">
        <f t="shared" si="533"/>
        <v>-3.2117938591535548E-2</v>
      </c>
      <c r="BE297" s="19">
        <f t="shared" si="534"/>
        <v>3.8143536148972888E-2</v>
      </c>
      <c r="BF297" s="19"/>
      <c r="BG297" s="19"/>
      <c r="BH297" s="19">
        <f t="shared" si="507"/>
        <v>0.96197367220784868</v>
      </c>
      <c r="BI297" s="19">
        <f t="shared" si="508"/>
        <v>0.73528243955315409</v>
      </c>
      <c r="BJ297" s="19">
        <f t="shared" ref="BJ297:BJ328" si="546">BI297/BI$335</f>
        <v>1.1164167843158603</v>
      </c>
      <c r="BK297" s="19"/>
      <c r="BL297" s="19">
        <f t="shared" si="509"/>
        <v>1.0083421851240928</v>
      </c>
      <c r="BM297" s="19">
        <f t="shared" si="510"/>
        <v>1.105507132227461</v>
      </c>
      <c r="BN297" s="19">
        <f t="shared" ref="BN297:BN328" si="547">BM297/BM$335</f>
        <v>0.99866428629818205</v>
      </c>
      <c r="BO297" s="19"/>
      <c r="BP297" s="19">
        <f t="shared" si="512"/>
        <v>0.97970411183372319</v>
      </c>
      <c r="BQ297" s="19">
        <f t="shared" si="511"/>
        <v>0.99661775909138595</v>
      </c>
      <c r="BR297" s="19">
        <f t="shared" ref="BR297:BR328" si="548">BQ297/BQ$335</f>
        <v>1.1795144981021297</v>
      </c>
      <c r="BU297" s="90"/>
      <c r="BW297" s="87">
        <f t="shared" si="539"/>
        <v>1995</v>
      </c>
      <c r="BX297" s="109">
        <f t="shared" si="535"/>
        <v>1.2604664505134175</v>
      </c>
      <c r="BY297" s="115">
        <f t="shared" si="536"/>
        <v>0.94455524445349726</v>
      </c>
      <c r="BZ297" s="109">
        <f t="shared" si="537"/>
        <v>0.97756476606589804</v>
      </c>
      <c r="CA297" s="109">
        <f t="shared" si="538"/>
        <v>1.1638690341384383</v>
      </c>
      <c r="CD297" s="89"/>
      <c r="CF297" s="112">
        <f t="shared" ref="CF297:CF326" si="549">V297/V$336</f>
        <v>0.65298406070167092</v>
      </c>
      <c r="CG297" s="112">
        <f t="shared" ref="CG297:CG326" si="550">W297/W$336</f>
        <v>1.4746227720816873</v>
      </c>
      <c r="CH297" s="112">
        <f t="shared" ref="CH297:CH326" si="551">X297/X$336</f>
        <v>0.94825086358716015</v>
      </c>
      <c r="CI297" s="112">
        <f t="shared" si="517"/>
        <v>1.3467592198417999</v>
      </c>
      <c r="CJ297" s="112">
        <f t="shared" si="518"/>
        <v>1.1546955098831295</v>
      </c>
      <c r="CK297" s="112">
        <f t="shared" si="519"/>
        <v>0.96290460041612791</v>
      </c>
      <c r="CL297" s="112">
        <f t="shared" si="520"/>
        <v>0.96290516571705487</v>
      </c>
      <c r="CM297" s="112"/>
      <c r="CN297" s="112">
        <f t="shared" si="521"/>
        <v>1.2770655932589567</v>
      </c>
    </row>
    <row r="298" spans="1:92" x14ac:dyDescent="0.2">
      <c r="A298" s="86" t="str">
        <f t="shared" si="494"/>
        <v>Fuels</v>
      </c>
      <c r="B298" s="86">
        <f t="shared" si="495"/>
        <v>1982</v>
      </c>
      <c r="D298" s="108">
        <f>Manufacturing!X372</f>
        <v>11452.939250009325</v>
      </c>
      <c r="E298" s="108">
        <f>NonManufacturing!H291</f>
        <v>2412.459537913106</v>
      </c>
      <c r="F298" s="108">
        <f t="shared" si="522"/>
        <v>13865.398787922431</v>
      </c>
      <c r="G298" s="108"/>
      <c r="H298" s="126">
        <f t="shared" si="513"/>
        <v>762613.53717999998</v>
      </c>
      <c r="I298" s="126">
        <f t="shared" si="513"/>
        <v>722388.23363432242</v>
      </c>
      <c r="J298" s="126">
        <f t="shared" si="513"/>
        <v>1485001.7708143224</v>
      </c>
      <c r="L298" s="79">
        <f t="shared" si="523"/>
        <v>15.018011996430223</v>
      </c>
      <c r="M298" s="79">
        <f t="shared" si="524"/>
        <v>3.3395609529464023</v>
      </c>
      <c r="N298" s="79">
        <f t="shared" si="540"/>
        <v>9.3369577467366494</v>
      </c>
      <c r="P298" s="261">
        <f>Manufacturing!BZ372</f>
        <v>1.0773516235650382</v>
      </c>
      <c r="Q298" s="261">
        <f>NonManufacturing!CR291</f>
        <v>1.0653354727986482</v>
      </c>
      <c r="R298" s="109"/>
      <c r="S298" s="261">
        <f>Manufacturing!CD372</f>
        <v>1.1486827276277431</v>
      </c>
      <c r="T298" s="261">
        <f>NonManufacturing!CV291</f>
        <v>1.1090545589747471</v>
      </c>
      <c r="V298" s="112">
        <f t="shared" si="514"/>
        <v>0.82135906419655258</v>
      </c>
      <c r="W298" s="113">
        <f t="shared" si="515"/>
        <v>1.2180384394707546</v>
      </c>
      <c r="X298" s="112">
        <f t="shared" si="541"/>
        <v>0.99218045891996132</v>
      </c>
      <c r="Y298" s="112">
        <f t="shared" si="542"/>
        <v>1.1416859826655401</v>
      </c>
      <c r="Z298" s="112">
        <f t="shared" si="543"/>
        <v>1.0752848798551136</v>
      </c>
      <c r="AA298" s="112">
        <f t="shared" si="544"/>
        <v>1.0004466433960546</v>
      </c>
      <c r="AB298" s="112">
        <f t="shared" si="516"/>
        <v>1.0004469127991282</v>
      </c>
      <c r="AC298" s="112"/>
      <c r="AD298" s="112">
        <f t="shared" si="545"/>
        <v>1.1327585222235825</v>
      </c>
      <c r="AG298" s="89"/>
      <c r="AI298" s="109">
        <f t="shared" si="484"/>
        <v>0.82600864390467454</v>
      </c>
      <c r="AJ298" s="109">
        <f t="shared" si="485"/>
        <v>0.17399135609532548</v>
      </c>
      <c r="AL298" s="109">
        <f t="shared" si="496"/>
        <v>0.82845583489335084</v>
      </c>
      <c r="AM298" s="109">
        <f t="shared" si="497"/>
        <v>0.17153009004640349</v>
      </c>
      <c r="AN298" s="109">
        <f t="shared" si="498"/>
        <v>0.99998592493975436</v>
      </c>
      <c r="AO298" s="109"/>
      <c r="AP298" s="109">
        <f t="shared" si="499"/>
        <v>0.82846749562326327</v>
      </c>
      <c r="AQ298" s="109">
        <f t="shared" si="500"/>
        <v>0.17153250437673667</v>
      </c>
      <c r="AT298" s="19">
        <f t="shared" si="531"/>
        <v>-3.553218867890643E-2</v>
      </c>
      <c r="AU298" s="19">
        <f t="shared" si="532"/>
        <v>-4.7229314117552941E-2</v>
      </c>
      <c r="AV298" s="19"/>
      <c r="AW298" s="19">
        <f t="shared" si="486"/>
        <v>0.51354385709709272</v>
      </c>
      <c r="AX298" s="19">
        <f t="shared" si="487"/>
        <v>0.48645614290290728</v>
      </c>
      <c r="AY298" s="19"/>
      <c r="AZ298" s="19">
        <f t="shared" si="503"/>
        <v>-1.0091116416350588E-2</v>
      </c>
      <c r="BA298" s="19">
        <f t="shared" si="504"/>
        <v>1.0764691548752221E-2</v>
      </c>
      <c r="BB298" s="19"/>
      <c r="BC298" s="19"/>
      <c r="BD298" s="19">
        <f t="shared" si="533"/>
        <v>-3.693947938009641E-2</v>
      </c>
      <c r="BE298" s="19">
        <f t="shared" si="534"/>
        <v>-1.1622587422578072E-2</v>
      </c>
      <c r="BF298" s="19"/>
      <c r="BG298" s="19"/>
      <c r="BH298" s="19">
        <f t="shared" si="507"/>
        <v>0.96315721418864875</v>
      </c>
      <c r="BI298" s="19">
        <f t="shared" si="508"/>
        <v>0.70819258612184943</v>
      </c>
      <c r="BJ298" s="19">
        <f t="shared" si="546"/>
        <v>1.0752848798551136</v>
      </c>
      <c r="BK298" s="19"/>
      <c r="BL298" s="19">
        <f t="shared" si="509"/>
        <v>0.9935075005012397</v>
      </c>
      <c r="BM298" s="19">
        <f t="shared" si="510"/>
        <v>1.0983296277255983</v>
      </c>
      <c r="BN298" s="19">
        <f t="shared" si="547"/>
        <v>0.99218045891996132</v>
      </c>
      <c r="BO298" s="19"/>
      <c r="BP298" s="19">
        <f t="shared" si="512"/>
        <v>0.96792874059839307</v>
      </c>
      <c r="BQ298" s="19">
        <f t="shared" si="511"/>
        <v>0.96465497241531795</v>
      </c>
      <c r="BR298" s="19">
        <f t="shared" si="548"/>
        <v>1.1416859826655401</v>
      </c>
      <c r="BU298" s="90"/>
      <c r="BW298" s="87">
        <f t="shared" si="539"/>
        <v>1996</v>
      </c>
      <c r="BX298" s="109">
        <f t="shared" si="535"/>
        <v>1.3126249866699546</v>
      </c>
      <c r="BY298" s="115">
        <f t="shared" si="536"/>
        <v>0.9223794068553105</v>
      </c>
      <c r="BZ298" s="109">
        <f t="shared" si="537"/>
        <v>0.96684950687030602</v>
      </c>
      <c r="CA298" s="109">
        <f t="shared" si="538"/>
        <v>1.1706012231629681</v>
      </c>
      <c r="CD298" s="89"/>
      <c r="CF298" s="112">
        <f t="shared" si="549"/>
        <v>0.62573779452445732</v>
      </c>
      <c r="CG298" s="112">
        <f t="shared" si="550"/>
        <v>1.365817546349178</v>
      </c>
      <c r="CH298" s="112">
        <f t="shared" si="551"/>
        <v>0.94209434533062153</v>
      </c>
      <c r="CI298" s="112">
        <f t="shared" si="517"/>
        <v>1.3035669555507476</v>
      </c>
      <c r="CJ298" s="112">
        <f t="shared" si="518"/>
        <v>1.1121533105351764</v>
      </c>
      <c r="CK298" s="112">
        <f t="shared" si="519"/>
        <v>0.85464309085228385</v>
      </c>
      <c r="CL298" s="112">
        <f t="shared" si="520"/>
        <v>0.85464365917534035</v>
      </c>
      <c r="CM298" s="112"/>
      <c r="CN298" s="112">
        <f t="shared" si="521"/>
        <v>1.228083057584213</v>
      </c>
    </row>
    <row r="299" spans="1:92" x14ac:dyDescent="0.2">
      <c r="A299" s="86" t="str">
        <f t="shared" si="494"/>
        <v>Fuels</v>
      </c>
      <c r="B299" s="86">
        <f t="shared" si="495"/>
        <v>1983</v>
      </c>
      <c r="D299" s="108">
        <f>Manufacturing!X373</f>
        <v>12109.897697857705</v>
      </c>
      <c r="E299" s="108">
        <f>NonManufacturing!H292</f>
        <v>2574.1344708427141</v>
      </c>
      <c r="F299" s="108">
        <f t="shared" si="522"/>
        <v>14684.032168700418</v>
      </c>
      <c r="G299" s="108"/>
      <c r="H299" s="126">
        <f t="shared" si="513"/>
        <v>841064.02765000006</v>
      </c>
      <c r="I299" s="126">
        <f t="shared" si="513"/>
        <v>698552.70501027582</v>
      </c>
      <c r="J299" s="126">
        <f t="shared" si="513"/>
        <v>1539616.7326602759</v>
      </c>
      <c r="L299" s="79">
        <f t="shared" si="523"/>
        <v>14.398306549495077</v>
      </c>
      <c r="M299" s="79">
        <f t="shared" si="524"/>
        <v>3.6849538372410255</v>
      </c>
      <c r="N299" s="79">
        <f t="shared" si="540"/>
        <v>9.537459458061452</v>
      </c>
      <c r="P299" s="261">
        <f>Manufacturing!BZ373</f>
        <v>1.097380841763778</v>
      </c>
      <c r="Q299" s="261">
        <f>NonManufacturing!CR292</f>
        <v>1.2153130279026489</v>
      </c>
      <c r="R299" s="109"/>
      <c r="S299" s="261">
        <f>Manufacturing!CD373</f>
        <v>1.0811828790115721</v>
      </c>
      <c r="T299" s="261">
        <f>NonManufacturing!CV292</f>
        <v>1.072738390536436</v>
      </c>
      <c r="V299" s="112">
        <f t="shared" si="514"/>
        <v>0.85156676821048383</v>
      </c>
      <c r="W299" s="113">
        <f t="shared" si="515"/>
        <v>1.2441945813531183</v>
      </c>
      <c r="X299" s="112">
        <f t="shared" si="541"/>
        <v>1.0314732803943685</v>
      </c>
      <c r="Y299" s="112">
        <f t="shared" si="542"/>
        <v>1.0797267636003143</v>
      </c>
      <c r="Z299" s="112">
        <f t="shared" si="543"/>
        <v>1.1171624835244498</v>
      </c>
      <c r="AA299" s="112">
        <f t="shared" si="544"/>
        <v>1.0595144808305699</v>
      </c>
      <c r="AB299" s="112">
        <f t="shared" si="516"/>
        <v>1.0595147586678708</v>
      </c>
      <c r="AC299" s="112"/>
      <c r="AD299" s="112">
        <f t="shared" si="545"/>
        <v>1.1137093067804109</v>
      </c>
      <c r="AG299" s="89"/>
      <c r="AI299" s="109">
        <f t="shared" si="484"/>
        <v>0.82469839065528738</v>
      </c>
      <c r="AJ299" s="109">
        <f t="shared" si="485"/>
        <v>0.17530160934471264</v>
      </c>
      <c r="AL299" s="109">
        <f t="shared" si="496"/>
        <v>0.82535334394374493</v>
      </c>
      <c r="AM299" s="109">
        <f t="shared" si="497"/>
        <v>0.17464566355569178</v>
      </c>
      <c r="AN299" s="109">
        <f t="shared" si="498"/>
        <v>0.99999900749943671</v>
      </c>
      <c r="AO299" s="109"/>
      <c r="AP299" s="109">
        <f t="shared" si="499"/>
        <v>0.82535416310821674</v>
      </c>
      <c r="AQ299" s="109">
        <f t="shared" si="500"/>
        <v>0.17464583689178326</v>
      </c>
      <c r="AT299" s="19">
        <f t="shared" si="531"/>
        <v>1.842045848231422E-2</v>
      </c>
      <c r="AU299" s="19">
        <f t="shared" si="532"/>
        <v>0.1317119322509312</v>
      </c>
      <c r="AV299" s="19"/>
      <c r="AW299" s="19">
        <f t="shared" si="486"/>
        <v>0.54628142823359727</v>
      </c>
      <c r="AX299" s="19">
        <f t="shared" si="487"/>
        <v>0.45371857176640268</v>
      </c>
      <c r="AY299" s="19"/>
      <c r="AZ299" s="19">
        <f t="shared" si="503"/>
        <v>6.1798845383457202E-2</v>
      </c>
      <c r="BA299" s="19">
        <f t="shared" si="504"/>
        <v>-6.9669629511490749E-2</v>
      </c>
      <c r="BB299" s="19"/>
      <c r="BC299" s="19"/>
      <c r="BD299" s="19">
        <f t="shared" si="533"/>
        <v>-6.0560131481957408E-2</v>
      </c>
      <c r="BE299" s="19">
        <f t="shared" si="534"/>
        <v>-3.3293281029906564E-2</v>
      </c>
      <c r="BF299" s="19"/>
      <c r="BG299" s="19"/>
      <c r="BH299" s="19">
        <f t="shared" si="507"/>
        <v>1.0389455896329343</v>
      </c>
      <c r="BI299" s="19">
        <f t="shared" si="508"/>
        <v>0.73577356396203741</v>
      </c>
      <c r="BJ299" s="19">
        <f t="shared" si="546"/>
        <v>1.1171624835244498</v>
      </c>
      <c r="BK299" s="19"/>
      <c r="BL299" s="19">
        <f t="shared" si="509"/>
        <v>1.0396024948094416</v>
      </c>
      <c r="BM299" s="19">
        <f t="shared" si="510"/>
        <v>1.1418262211066572</v>
      </c>
      <c r="BN299" s="19">
        <f t="shared" si="547"/>
        <v>1.0314732803943685</v>
      </c>
      <c r="BO299" s="19"/>
      <c r="BP299" s="19">
        <f t="shared" si="512"/>
        <v>0.94573006938338056</v>
      </c>
      <c r="BQ299" s="19">
        <f t="shared" si="511"/>
        <v>0.91230321399336167</v>
      </c>
      <c r="BR299" s="19">
        <f t="shared" si="548"/>
        <v>1.0797267636003143</v>
      </c>
      <c r="BU299" s="90"/>
      <c r="BW299" s="87">
        <f t="shared" si="539"/>
        <v>1997</v>
      </c>
      <c r="BX299" s="109">
        <f t="shared" si="535"/>
        <v>1.3852509791954986</v>
      </c>
      <c r="BY299" s="115">
        <f t="shared" si="536"/>
        <v>0.91199219953334476</v>
      </c>
      <c r="BZ299" s="109">
        <f t="shared" si="537"/>
        <v>0.93169070228841622</v>
      </c>
      <c r="CA299" s="109">
        <f t="shared" si="538"/>
        <v>1.1770397142692532</v>
      </c>
      <c r="CD299" s="89"/>
      <c r="CF299" s="112">
        <f t="shared" si="549"/>
        <v>0.64875099655908131</v>
      </c>
      <c r="CG299" s="112">
        <f t="shared" si="550"/>
        <v>1.3951470948839955</v>
      </c>
      <c r="CH299" s="112">
        <f t="shared" si="551"/>
        <v>0.97940363175158174</v>
      </c>
      <c r="CI299" s="112">
        <f t="shared" si="517"/>
        <v>1.2328224673188908</v>
      </c>
      <c r="CJ299" s="112">
        <f t="shared" si="518"/>
        <v>1.1554667769761886</v>
      </c>
      <c r="CK299" s="112">
        <f t="shared" si="519"/>
        <v>0.90510247265762589</v>
      </c>
      <c r="CL299" s="112">
        <f t="shared" si="520"/>
        <v>0.90510306815249919</v>
      </c>
      <c r="CM299" s="112"/>
      <c r="CN299" s="112">
        <f t="shared" si="521"/>
        <v>1.2074308017970672</v>
      </c>
    </row>
    <row r="300" spans="1:92" x14ac:dyDescent="0.2">
      <c r="A300" s="86" t="str">
        <f t="shared" si="494"/>
        <v>Fuels</v>
      </c>
      <c r="B300" s="86">
        <f t="shared" si="495"/>
        <v>1984</v>
      </c>
      <c r="D300" s="108">
        <f>Manufacturing!X374</f>
        <v>12300.647201830612</v>
      </c>
      <c r="E300" s="108">
        <f>NonManufacturing!H293</f>
        <v>2599.6745730571429</v>
      </c>
      <c r="F300" s="108">
        <f t="shared" si="522"/>
        <v>14900.321774887754</v>
      </c>
      <c r="G300" s="108"/>
      <c r="H300" s="126">
        <f t="shared" si="513"/>
        <v>912615.65405999986</v>
      </c>
      <c r="I300" s="126">
        <f t="shared" si="513"/>
        <v>793063.74150084332</v>
      </c>
      <c r="J300" s="126">
        <f t="shared" si="513"/>
        <v>1705679.3955608432</v>
      </c>
      <c r="L300" s="79">
        <f t="shared" si="523"/>
        <v>13.478453001664057</v>
      </c>
      <c r="M300" s="79">
        <f t="shared" si="524"/>
        <v>3.2780146626516506</v>
      </c>
      <c r="N300" s="79">
        <f t="shared" si="540"/>
        <v>8.73571071660181</v>
      </c>
      <c r="P300" s="261">
        <f>Manufacturing!BZ374</f>
        <v>1.0658895383509239</v>
      </c>
      <c r="Q300" s="261">
        <f>NonManufacturing!CR293</f>
        <v>1.0832781497137709</v>
      </c>
      <c r="R300" s="109"/>
      <c r="S300" s="261">
        <f>Manufacturing!CD374</f>
        <v>1.0420128625831395</v>
      </c>
      <c r="T300" s="261">
        <f>NonManufacturing!CV293</f>
        <v>1.0705842096224198</v>
      </c>
      <c r="V300" s="112">
        <f t="shared" si="514"/>
        <v>0.94341653975870365</v>
      </c>
      <c r="W300" s="113">
        <f t="shared" si="515"/>
        <v>1.1396036843624511</v>
      </c>
      <c r="X300" s="112">
        <f t="shared" si="541"/>
        <v>1.0182831997720472</v>
      </c>
      <c r="Y300" s="112">
        <f t="shared" si="542"/>
        <v>1.0469787109536373</v>
      </c>
      <c r="Z300" s="112">
        <f t="shared" si="543"/>
        <v>1.0689253937069505</v>
      </c>
      <c r="AA300" s="112">
        <f t="shared" si="544"/>
        <v>1.0751209132731383</v>
      </c>
      <c r="AB300" s="112">
        <f t="shared" si="516"/>
        <v>1.0751209645974935</v>
      </c>
      <c r="AC300" s="112"/>
      <c r="AD300" s="112">
        <f t="shared" si="545"/>
        <v>1.066120831883083</v>
      </c>
      <c r="AG300" s="89"/>
      <c r="AI300" s="109">
        <f t="shared" si="484"/>
        <v>0.82552896425106059</v>
      </c>
      <c r="AJ300" s="109">
        <f t="shared" si="485"/>
        <v>0.17447103574893949</v>
      </c>
      <c r="AL300" s="109">
        <f t="shared" si="496"/>
        <v>0.82511360778072851</v>
      </c>
      <c r="AM300" s="109">
        <f t="shared" si="497"/>
        <v>0.17488599383161596</v>
      </c>
      <c r="AN300" s="109">
        <f t="shared" si="498"/>
        <v>0.99999960161234447</v>
      </c>
      <c r="AO300" s="109"/>
      <c r="AP300" s="109">
        <f t="shared" si="499"/>
        <v>0.82511393649593523</v>
      </c>
      <c r="AQ300" s="109">
        <f t="shared" si="500"/>
        <v>0.1748860635040648</v>
      </c>
      <c r="AT300" s="19">
        <f t="shared" si="531"/>
        <v>-2.9116589833617829E-2</v>
      </c>
      <c r="AU300" s="19">
        <f t="shared" si="532"/>
        <v>-0.11500991209352421</v>
      </c>
      <c r="AV300" s="19"/>
      <c r="AW300" s="19">
        <f t="shared" si="486"/>
        <v>0.53504524732792669</v>
      </c>
      <c r="AX300" s="19">
        <f t="shared" si="487"/>
        <v>0.46495475267207331</v>
      </c>
      <c r="AY300" s="19"/>
      <c r="AZ300" s="19">
        <f t="shared" si="503"/>
        <v>-2.0782961513987928E-2</v>
      </c>
      <c r="BA300" s="19">
        <f t="shared" si="504"/>
        <v>2.4462974915736301E-2</v>
      </c>
      <c r="BB300" s="19"/>
      <c r="BC300" s="19"/>
      <c r="BD300" s="19">
        <f t="shared" si="533"/>
        <v>-3.690141273767153E-2</v>
      </c>
      <c r="BE300" s="19">
        <f t="shared" si="534"/>
        <v>-2.0101329022623295E-3</v>
      </c>
      <c r="BF300" s="19"/>
      <c r="BG300" s="19"/>
      <c r="BH300" s="19">
        <f t="shared" si="507"/>
        <v>0.95682177791602896</v>
      </c>
      <c r="BI300" s="19">
        <f t="shared" si="508"/>
        <v>0.70400416961376966</v>
      </c>
      <c r="BJ300" s="19">
        <f t="shared" si="546"/>
        <v>1.0689253937069505</v>
      </c>
      <c r="BK300" s="19"/>
      <c r="BL300" s="19">
        <f t="shared" si="509"/>
        <v>0.98721238749172624</v>
      </c>
      <c r="BM300" s="19">
        <f t="shared" si="510"/>
        <v>1.1272249898393587</v>
      </c>
      <c r="BN300" s="19">
        <f t="shared" si="547"/>
        <v>1.0182831997720472</v>
      </c>
      <c r="BO300" s="19"/>
      <c r="BP300" s="19">
        <f t="shared" si="512"/>
        <v>0.96967005565604425</v>
      </c>
      <c r="BQ300" s="19">
        <f t="shared" si="511"/>
        <v>0.88463310828813102</v>
      </c>
      <c r="BR300" s="19">
        <f t="shared" si="548"/>
        <v>1.0469787109536373</v>
      </c>
      <c r="BU300" s="90"/>
      <c r="BW300" s="87">
        <f t="shared" si="539"/>
        <v>1998</v>
      </c>
      <c r="BX300" s="109">
        <f t="shared" si="535"/>
        <v>1.4363980055286836</v>
      </c>
      <c r="BY300" s="115">
        <f t="shared" si="536"/>
        <v>0.89171683567781479</v>
      </c>
      <c r="BZ300" s="109">
        <f t="shared" si="537"/>
        <v>0.94470229460782074</v>
      </c>
      <c r="CA300" s="109">
        <f t="shared" si="538"/>
        <v>1.210030807928717</v>
      </c>
      <c r="CD300" s="89"/>
      <c r="CF300" s="112">
        <f t="shared" si="549"/>
        <v>0.71872511139079476</v>
      </c>
      <c r="CG300" s="112">
        <f t="shared" si="550"/>
        <v>1.2778666563780294</v>
      </c>
      <c r="CH300" s="112">
        <f t="shared" si="551"/>
        <v>0.96687939761954644</v>
      </c>
      <c r="CI300" s="112">
        <f t="shared" si="517"/>
        <v>1.1954310304991307</v>
      </c>
      <c r="CJ300" s="112">
        <f t="shared" si="518"/>
        <v>1.1055757758692606</v>
      </c>
      <c r="CK300" s="112">
        <f t="shared" si="519"/>
        <v>0.91843444767892024</v>
      </c>
      <c r="CL300" s="112">
        <f t="shared" si="520"/>
        <v>0.91843485494788168</v>
      </c>
      <c r="CM300" s="112"/>
      <c r="CN300" s="112">
        <f t="shared" si="521"/>
        <v>1.155837634664713</v>
      </c>
    </row>
    <row r="301" spans="1:92" x14ac:dyDescent="0.2">
      <c r="A301" s="86" t="str">
        <f t="shared" si="494"/>
        <v>Fuels</v>
      </c>
      <c r="B301" s="86">
        <f t="shared" si="495"/>
        <v>1985</v>
      </c>
      <c r="D301" s="108">
        <f>Manufacturing!X375</f>
        <v>11405.411661116657</v>
      </c>
      <c r="E301" s="108">
        <f>NonManufacturing!H294</f>
        <v>2453.793270735986</v>
      </c>
      <c r="F301" s="108">
        <f>D301+E301</f>
        <v>13859.204931852644</v>
      </c>
      <c r="G301" s="108"/>
      <c r="H301" s="126">
        <f t="shared" si="513"/>
        <v>939844.96947000001</v>
      </c>
      <c r="I301" s="126">
        <f t="shared" si="513"/>
        <v>868136.26011190063</v>
      </c>
      <c r="J301" s="126">
        <f t="shared" si="513"/>
        <v>1807981.2295819006</v>
      </c>
      <c r="L301" s="79">
        <f>D301/H301*1000</f>
        <v>12.135418107891166</v>
      </c>
      <c r="M301" s="79">
        <f>E301/I301*1000</f>
        <v>2.8265070628655669</v>
      </c>
      <c r="N301" s="79">
        <f>F301/J301*1000</f>
        <v>7.6655690363874038</v>
      </c>
      <c r="P301" s="261">
        <f>Manufacturing!BZ375</f>
        <v>1</v>
      </c>
      <c r="Q301" s="261">
        <f>NonManufacturing!CR294</f>
        <v>1</v>
      </c>
      <c r="R301" s="109"/>
      <c r="S301" s="261">
        <f>Manufacturing!CD375</f>
        <v>1</v>
      </c>
      <c r="T301" s="261">
        <f>NonManufacturing!CV294</f>
        <v>1</v>
      </c>
      <c r="V301" s="112">
        <f t="shared" si="514"/>
        <v>1</v>
      </c>
      <c r="W301" s="113">
        <f t="shared" si="515"/>
        <v>1</v>
      </c>
      <c r="X301" s="112">
        <f t="shared" ref="X301:X326" si="552">BN301</f>
        <v>1</v>
      </c>
      <c r="Y301" s="112">
        <f t="shared" ref="Y301:Y326" si="553">BR301</f>
        <v>1</v>
      </c>
      <c r="Z301" s="112">
        <f t="shared" ref="Z301:Z326" si="554">BJ301</f>
        <v>1</v>
      </c>
      <c r="AA301" s="112">
        <f t="shared" ref="AA301:AA326" si="555">V301*X301*Y301*Z301</f>
        <v>1</v>
      </c>
      <c r="AB301" s="112">
        <f t="shared" si="516"/>
        <v>1</v>
      </c>
      <c r="AC301" s="112"/>
      <c r="AD301" s="112">
        <f t="shared" ref="AD301:AD326" si="556">X301*Y301</f>
        <v>1</v>
      </c>
      <c r="AF301" s="87">
        <f t="shared" ref="AF301:AF330" si="557">AF46</f>
        <v>1985</v>
      </c>
      <c r="AG301" s="89"/>
      <c r="AI301" s="109">
        <f t="shared" si="484"/>
        <v>0.82294848205206728</v>
      </c>
      <c r="AJ301" s="109">
        <f t="shared" si="485"/>
        <v>0.17705151794793272</v>
      </c>
      <c r="AL301" s="109">
        <f t="shared" si="496"/>
        <v>0.82423804991490701</v>
      </c>
      <c r="AM301" s="109">
        <f t="shared" si="497"/>
        <v>0.17575811963799048</v>
      </c>
      <c r="AN301" s="109">
        <f t="shared" si="498"/>
        <v>0.9999961695528975</v>
      </c>
      <c r="AO301" s="109"/>
      <c r="AP301" s="109">
        <f t="shared" si="499"/>
        <v>0.82424120712725057</v>
      </c>
      <c r="AQ301" s="109">
        <f t="shared" si="500"/>
        <v>0.17575879287274937</v>
      </c>
      <c r="AT301" s="19">
        <f t="shared" si="531"/>
        <v>-6.380969781435554E-2</v>
      </c>
      <c r="AU301" s="19">
        <f t="shared" si="532"/>
        <v>-7.9991767650365544E-2</v>
      </c>
      <c r="AV301" s="19"/>
      <c r="AW301" s="19">
        <f t="shared" si="486"/>
        <v>0.51983115426886428</v>
      </c>
      <c r="AX301" s="19">
        <f t="shared" si="487"/>
        <v>0.48016884573113566</v>
      </c>
      <c r="AY301" s="19"/>
      <c r="AZ301" s="19">
        <f t="shared" si="503"/>
        <v>-2.8847262245686855E-2</v>
      </c>
      <c r="BA301" s="19">
        <f t="shared" si="504"/>
        <v>3.2197709216826416E-2</v>
      </c>
      <c r="BB301" s="19"/>
      <c r="BC301" s="19"/>
      <c r="BD301" s="19">
        <f t="shared" si="533"/>
        <v>-4.1154287384679418E-2</v>
      </c>
      <c r="BE301" s="19">
        <f t="shared" si="534"/>
        <v>-6.820448977666918E-2</v>
      </c>
      <c r="BF301" s="19"/>
      <c r="BG301" s="19"/>
      <c r="BH301" s="19">
        <f t="shared" si="507"/>
        <v>0.93551898559737401</v>
      </c>
      <c r="BI301" s="19">
        <f t="shared" si="508"/>
        <v>0.65860926661339547</v>
      </c>
      <c r="BJ301" s="19">
        <f t="shared" si="546"/>
        <v>1</v>
      </c>
      <c r="BK301" s="19"/>
      <c r="BL301" s="19">
        <f t="shared" si="509"/>
        <v>0.98204507373180661</v>
      </c>
      <c r="BM301" s="19">
        <f t="shared" si="510"/>
        <v>1.1069857482591279</v>
      </c>
      <c r="BN301" s="19">
        <f t="shared" si="547"/>
        <v>1</v>
      </c>
      <c r="BO301" s="19"/>
      <c r="BP301" s="19">
        <f t="shared" si="512"/>
        <v>0.95512925863521436</v>
      </c>
      <c r="BQ301" s="19">
        <f t="shared" si="511"/>
        <v>0.84493896488340792</v>
      </c>
      <c r="BR301" s="19">
        <f t="shared" si="548"/>
        <v>1</v>
      </c>
      <c r="BU301" s="90"/>
      <c r="BW301" s="87">
        <f t="shared" si="539"/>
        <v>1999</v>
      </c>
      <c r="BX301" s="109">
        <f t="shared" si="535"/>
        <v>1.4997462993836739</v>
      </c>
      <c r="BY301" s="115">
        <f t="shared" si="536"/>
        <v>0.86462311635265487</v>
      </c>
      <c r="BZ301" s="109">
        <f t="shared" si="537"/>
        <v>0.94880085626066712</v>
      </c>
      <c r="CA301" s="109">
        <f t="shared" si="538"/>
        <v>1.2303236189005931</v>
      </c>
      <c r="CD301" s="89"/>
      <c r="CF301" s="112">
        <f t="shared" si="549"/>
        <v>0.76183221419313052</v>
      </c>
      <c r="CG301" s="112">
        <f t="shared" si="550"/>
        <v>1.1213254870204541</v>
      </c>
      <c r="CH301" s="112">
        <f t="shared" si="551"/>
        <v>0.94951914932505221</v>
      </c>
      <c r="CI301" s="112">
        <f t="shared" si="517"/>
        <v>1.1417911539101651</v>
      </c>
      <c r="CJ301" s="112">
        <f t="shared" si="518"/>
        <v>1.0342871283422403</v>
      </c>
      <c r="CK301" s="112">
        <f t="shared" si="519"/>
        <v>0.8542615405766818</v>
      </c>
      <c r="CL301" s="112">
        <f t="shared" si="520"/>
        <v>0.85426187860798308</v>
      </c>
      <c r="CM301" s="112"/>
      <c r="CN301" s="112">
        <f t="shared" si="521"/>
        <v>1.0841525651676496</v>
      </c>
    </row>
    <row r="302" spans="1:92" x14ac:dyDescent="0.2">
      <c r="A302" s="86" t="str">
        <f t="shared" si="494"/>
        <v>Fuels</v>
      </c>
      <c r="B302" s="86">
        <f t="shared" si="495"/>
        <v>1986</v>
      </c>
      <c r="D302" s="108">
        <f>Manufacturing!X376</f>
        <v>11805.210783452882</v>
      </c>
      <c r="E302" s="108">
        <f>NonManufacturing!H295</f>
        <v>2306.7384368881544</v>
      </c>
      <c r="F302" s="108">
        <f t="shared" ref="F302:F316" si="558">D302+E302</f>
        <v>14111.949220341035</v>
      </c>
      <c r="G302" s="108"/>
      <c r="H302" s="126">
        <f t="shared" si="513"/>
        <v>965840.9683999999</v>
      </c>
      <c r="I302" s="126">
        <f t="shared" si="513"/>
        <v>901233.75098632311</v>
      </c>
      <c r="J302" s="126">
        <f t="shared" si="513"/>
        <v>1867074.7193863229</v>
      </c>
      <c r="L302" s="79">
        <f t="shared" ref="L302:L326" si="559">D302/H302*1000</f>
        <v>12.222727311939611</v>
      </c>
      <c r="M302" s="79">
        <f t="shared" ref="M302:M326" si="560">E302/I302*1000</f>
        <v>2.559534010309342</v>
      </c>
      <c r="N302" s="79">
        <f t="shared" ref="N302:N326" si="561">F302/J302*1000</f>
        <v>7.5583205502238302</v>
      </c>
      <c r="P302" s="261">
        <f>Manufacturing!BZ376</f>
        <v>1.0273311507573095</v>
      </c>
      <c r="Q302" s="261">
        <f>NonManufacturing!CR295</f>
        <v>0.96840910727628471</v>
      </c>
      <c r="R302" s="109"/>
      <c r="S302" s="261">
        <f>Manufacturing!CD376</f>
        <v>0.98039918822580763</v>
      </c>
      <c r="T302" s="261">
        <f>NonManufacturing!CV295</f>
        <v>0.93508688233430837</v>
      </c>
      <c r="V302" s="112">
        <f t="shared" si="514"/>
        <v>1.0326847916546611</v>
      </c>
      <c r="W302" s="113">
        <f t="shared" si="515"/>
        <v>0.98600906395148491</v>
      </c>
      <c r="X302" s="112">
        <f t="shared" si="552"/>
        <v>0.9968514730244914</v>
      </c>
      <c r="Y302" s="112">
        <f t="shared" si="553"/>
        <v>0.97253557999572293</v>
      </c>
      <c r="Z302" s="112">
        <f t="shared" si="554"/>
        <v>1.0170562452305667</v>
      </c>
      <c r="AA302" s="112">
        <f t="shared" si="555"/>
        <v>1.0182366058061896</v>
      </c>
      <c r="AB302" s="112">
        <f t="shared" si="516"/>
        <v>1.0182365647763465</v>
      </c>
      <c r="AC302" s="112"/>
      <c r="AD302" s="112">
        <f t="shared" si="556"/>
        <v>0.96947352548746446</v>
      </c>
      <c r="AF302" s="87">
        <f t="shared" si="557"/>
        <v>1986</v>
      </c>
      <c r="AG302" s="89"/>
      <c r="AI302" s="109">
        <f t="shared" si="484"/>
        <v>0.83654005546142352</v>
      </c>
      <c r="AJ302" s="109">
        <f t="shared" si="485"/>
        <v>0.16345994453857657</v>
      </c>
      <c r="AL302" s="109">
        <f t="shared" si="496"/>
        <v>0.82972571543261986</v>
      </c>
      <c r="AM302" s="109">
        <f t="shared" si="497"/>
        <v>0.17016527446562082</v>
      </c>
      <c r="AN302" s="109">
        <f t="shared" si="498"/>
        <v>0.99989098989824066</v>
      </c>
      <c r="AO302" s="109"/>
      <c r="AP302" s="109">
        <f t="shared" si="499"/>
        <v>0.82981617377816497</v>
      </c>
      <c r="AQ302" s="109">
        <f t="shared" si="500"/>
        <v>0.17018382622183506</v>
      </c>
      <c r="AT302" s="19">
        <f t="shared" si="531"/>
        <v>2.6964323721369542E-2</v>
      </c>
      <c r="AU302" s="19">
        <f t="shared" si="532"/>
        <v>-3.2100649505325242E-2</v>
      </c>
      <c r="AV302" s="19"/>
      <c r="AW302" s="19">
        <f t="shared" si="486"/>
        <v>0.51730172251352435</v>
      </c>
      <c r="AX302" s="19">
        <f t="shared" si="487"/>
        <v>0.48269827748647576</v>
      </c>
      <c r="AY302" s="19"/>
      <c r="AZ302" s="19">
        <f t="shared" si="503"/>
        <v>-4.8777486994655188E-3</v>
      </c>
      <c r="BA302" s="19">
        <f t="shared" si="504"/>
        <v>5.2539701749576206E-3</v>
      </c>
      <c r="BB302" s="19"/>
      <c r="BC302" s="19"/>
      <c r="BD302" s="19">
        <f t="shared" si="533"/>
        <v>-1.9795455331574532E-2</v>
      </c>
      <c r="BE302" s="19">
        <f t="shared" si="534"/>
        <v>-6.7115831727775188E-2</v>
      </c>
      <c r="BF302" s="19"/>
      <c r="BG302" s="19"/>
      <c r="BH302" s="19">
        <f t="shared" si="507"/>
        <v>1.0170562452305667</v>
      </c>
      <c r="BI302" s="19">
        <f t="shared" si="508"/>
        <v>0.6698426677758772</v>
      </c>
      <c r="BJ302" s="19">
        <f t="shared" si="546"/>
        <v>1.0170562452305667</v>
      </c>
      <c r="BK302" s="19"/>
      <c r="BL302" s="19">
        <f t="shared" si="509"/>
        <v>0.99685147302449129</v>
      </c>
      <c r="BM302" s="19">
        <f t="shared" si="510"/>
        <v>1.1035003737692304</v>
      </c>
      <c r="BN302" s="19">
        <f t="shared" si="547"/>
        <v>0.9968514730244914</v>
      </c>
      <c r="BO302" s="19"/>
      <c r="BP302" s="19">
        <f t="shared" si="512"/>
        <v>0.97253557999572293</v>
      </c>
      <c r="BQ302" s="19">
        <f t="shared" si="511"/>
        <v>0.82173320627387092</v>
      </c>
      <c r="BR302" s="19">
        <f t="shared" si="548"/>
        <v>0.97253557999572293</v>
      </c>
      <c r="BU302" s="90"/>
      <c r="BW302" s="87">
        <f>BW301+1</f>
        <v>2000</v>
      </c>
      <c r="BX302" s="109">
        <f>V316</f>
        <v>1.5811685333433656</v>
      </c>
      <c r="BY302" s="115">
        <f>AD316</f>
        <v>0.81617686508817178</v>
      </c>
      <c r="BZ302" s="109">
        <f>Z316</f>
        <v>0.94824698030556842</v>
      </c>
      <c r="CA302" s="109">
        <f>AB316</f>
        <v>1.2237241250205846</v>
      </c>
      <c r="CD302" s="89"/>
      <c r="CF302" s="112">
        <f t="shared" si="549"/>
        <v>0.78673254138984217</v>
      </c>
      <c r="CG302" s="112">
        <f t="shared" si="550"/>
        <v>1.1056370938419811</v>
      </c>
      <c r="CH302" s="112">
        <f t="shared" si="551"/>
        <v>0.94652956266964028</v>
      </c>
      <c r="CI302" s="112">
        <f t="shared" si="517"/>
        <v>1.1104325221020082</v>
      </c>
      <c r="CJ302" s="112">
        <f t="shared" si="518"/>
        <v>1.0519281832420642</v>
      </c>
      <c r="CK302" s="112">
        <f t="shared" si="519"/>
        <v>0.86984037154756699</v>
      </c>
      <c r="CL302" s="112">
        <f t="shared" si="520"/>
        <v>0.86984068069318099</v>
      </c>
      <c r="CM302" s="112"/>
      <c r="CN302" s="112">
        <f t="shared" si="521"/>
        <v>1.0510572095193593</v>
      </c>
    </row>
    <row r="303" spans="1:92" x14ac:dyDescent="0.2">
      <c r="A303" s="86" t="str">
        <f t="shared" si="494"/>
        <v>Fuels</v>
      </c>
      <c r="B303" s="86">
        <f t="shared" si="495"/>
        <v>1987</v>
      </c>
      <c r="D303" s="108">
        <f>Manufacturing!X377</f>
        <v>12072.958350736657</v>
      </c>
      <c r="E303" s="108">
        <f>NonManufacturing!H296</f>
        <v>2238.4471423465834</v>
      </c>
      <c r="F303" s="108">
        <f t="shared" si="558"/>
        <v>14311.405493083241</v>
      </c>
      <c r="G303" s="108"/>
      <c r="H303" s="126">
        <f t="shared" si="513"/>
        <v>1026061.4996499999</v>
      </c>
      <c r="I303" s="126">
        <f t="shared" si="513"/>
        <v>927719.39884486026</v>
      </c>
      <c r="J303" s="126">
        <f t="shared" si="513"/>
        <v>1953780.8984948602</v>
      </c>
      <c r="L303" s="79">
        <f t="shared" si="559"/>
        <v>11.766310649853704</v>
      </c>
      <c r="M303" s="79">
        <f t="shared" si="560"/>
        <v>2.412849343383098</v>
      </c>
      <c r="N303" s="79">
        <f t="shared" si="561"/>
        <v>7.3249797375480323</v>
      </c>
      <c r="P303" s="261">
        <f>Manufacturing!BZ377</f>
        <v>0.98411309827935589</v>
      </c>
      <c r="Q303" s="261">
        <f>NonManufacturing!CR296</f>
        <v>0.91672514842169883</v>
      </c>
      <c r="R303" s="109"/>
      <c r="S303" s="261">
        <f>Manufacturing!CD377</f>
        <v>0.98523674851948684</v>
      </c>
      <c r="T303" s="261">
        <f>NonManufacturing!CV296</f>
        <v>0.93119575011886668</v>
      </c>
      <c r="V303" s="112">
        <f t="shared" si="514"/>
        <v>1.0806422470141883</v>
      </c>
      <c r="W303" s="113">
        <f t="shared" si="515"/>
        <v>0.95556894769029654</v>
      </c>
      <c r="X303" s="112">
        <f t="shared" si="552"/>
        <v>1.0069202331619092</v>
      </c>
      <c r="Y303" s="112">
        <f t="shared" si="553"/>
        <v>0.97591437592005781</v>
      </c>
      <c r="Z303" s="112">
        <f t="shared" si="554"/>
        <v>0.97242314114551609</v>
      </c>
      <c r="AA303" s="112">
        <f t="shared" si="555"/>
        <v>1.0326282703644063</v>
      </c>
      <c r="AB303" s="112">
        <f t="shared" si="516"/>
        <v>1.0326281748090256</v>
      </c>
      <c r="AC303" s="112"/>
      <c r="AD303" s="112">
        <f t="shared" si="556"/>
        <v>0.98266793094748361</v>
      </c>
      <c r="AF303" s="87">
        <f t="shared" si="557"/>
        <v>1987</v>
      </c>
      <c r="AG303" s="89"/>
      <c r="AI303" s="109">
        <f t="shared" si="484"/>
        <v>0.84358998538414454</v>
      </c>
      <c r="AJ303" s="109">
        <f t="shared" si="485"/>
        <v>0.15641001461585544</v>
      </c>
      <c r="AL303" s="109">
        <f t="shared" si="496"/>
        <v>0.8400600900757148</v>
      </c>
      <c r="AM303" s="109">
        <f t="shared" si="497"/>
        <v>0.15990907949382263</v>
      </c>
      <c r="AN303" s="109">
        <f t="shared" si="498"/>
        <v>0.99996916956953741</v>
      </c>
      <c r="AO303" s="109"/>
      <c r="AP303" s="109">
        <f t="shared" si="499"/>
        <v>0.84008599028842101</v>
      </c>
      <c r="AQ303" s="109">
        <f t="shared" si="500"/>
        <v>0.15991400971157904</v>
      </c>
      <c r="AT303" s="19">
        <f t="shared" si="531"/>
        <v>-4.2978774980267545E-2</v>
      </c>
      <c r="AU303" s="19">
        <f t="shared" si="532"/>
        <v>-5.4846931241111244E-2</v>
      </c>
      <c r="AV303" s="19"/>
      <c r="AW303" s="19">
        <f t="shared" si="486"/>
        <v>0.52516712618106254</v>
      </c>
      <c r="AX303" s="19">
        <f t="shared" si="487"/>
        <v>0.47483287381893752</v>
      </c>
      <c r="AY303" s="19"/>
      <c r="AZ303" s="19">
        <f t="shared" si="503"/>
        <v>1.5090240697218678E-2</v>
      </c>
      <c r="BA303" s="19">
        <f t="shared" si="504"/>
        <v>-1.6428876631934132E-2</v>
      </c>
      <c r="BB303" s="19"/>
      <c r="BC303" s="19"/>
      <c r="BD303" s="19">
        <f t="shared" si="533"/>
        <v>4.9221424680631091E-3</v>
      </c>
      <c r="BE303" s="19">
        <f t="shared" si="534"/>
        <v>-4.1699341633904922E-3</v>
      </c>
      <c r="BF303" s="19"/>
      <c r="BG303" s="19"/>
      <c r="BH303" s="19">
        <f t="shared" si="507"/>
        <v>0.95611540237390491</v>
      </c>
      <c r="BI303" s="19">
        <f t="shared" si="508"/>
        <v>0.64044689182774273</v>
      </c>
      <c r="BJ303" s="19">
        <f t="shared" si="546"/>
        <v>0.97242314114551609</v>
      </c>
      <c r="BK303" s="19"/>
      <c r="BL303" s="19">
        <f t="shared" si="509"/>
        <v>1.0101005620294354</v>
      </c>
      <c r="BM303" s="19">
        <f t="shared" si="510"/>
        <v>1.1146463477439916</v>
      </c>
      <c r="BN303" s="19">
        <f t="shared" si="547"/>
        <v>1.0069202331619092</v>
      </c>
      <c r="BO303" s="19"/>
      <c r="BP303" s="19">
        <f t="shared" si="512"/>
        <v>1.0034742131741337</v>
      </c>
      <c r="BQ303" s="19">
        <f t="shared" si="511"/>
        <v>0.82458808260473071</v>
      </c>
      <c r="BR303" s="19">
        <f t="shared" si="548"/>
        <v>0.97591437592005781</v>
      </c>
      <c r="BU303" s="90"/>
      <c r="CD303" s="89"/>
      <c r="CF303" s="112">
        <f t="shared" si="549"/>
        <v>0.82326807579345895</v>
      </c>
      <c r="CG303" s="112">
        <f t="shared" si="550"/>
        <v>1.0715038156504446</v>
      </c>
      <c r="CH303" s="112">
        <f t="shared" si="551"/>
        <v>0.95609004323007918</v>
      </c>
      <c r="CI303" s="112">
        <f t="shared" si="517"/>
        <v>1.1142904013992814</v>
      </c>
      <c r="CJ303" s="112">
        <f t="shared" si="518"/>
        <v>1.005764738188937</v>
      </c>
      <c r="CK303" s="112">
        <f t="shared" si="519"/>
        <v>0.882134617084532</v>
      </c>
      <c r="CL303" s="112">
        <f t="shared" si="520"/>
        <v>0.88213488451589095</v>
      </c>
      <c r="CM303" s="112"/>
      <c r="CN303" s="112">
        <f t="shared" si="521"/>
        <v>1.0653619580447011</v>
      </c>
    </row>
    <row r="304" spans="1:92" x14ac:dyDescent="0.2">
      <c r="A304" s="86" t="str">
        <f t="shared" si="494"/>
        <v>Fuels</v>
      </c>
      <c r="B304" s="86">
        <f t="shared" si="495"/>
        <v>1988</v>
      </c>
      <c r="D304" s="108">
        <f>Manufacturing!X378</f>
        <v>13042.14548402298</v>
      </c>
      <c r="E304" s="108">
        <f>NonManufacturing!H297</f>
        <v>2259.1324973186011</v>
      </c>
      <c r="F304" s="108">
        <f t="shared" si="558"/>
        <v>15301.27798134158</v>
      </c>
      <c r="G304" s="108"/>
      <c r="H304" s="126">
        <f t="shared" si="513"/>
        <v>1090887.69713</v>
      </c>
      <c r="I304" s="126">
        <f t="shared" si="513"/>
        <v>945843.55228115118</v>
      </c>
      <c r="J304" s="126">
        <f t="shared" si="513"/>
        <v>2036731.2494111513</v>
      </c>
      <c r="L304" s="79">
        <f t="shared" si="559"/>
        <v>11.955534486579475</v>
      </c>
      <c r="M304" s="79">
        <f t="shared" si="560"/>
        <v>2.3884843237236297</v>
      </c>
      <c r="N304" s="79">
        <f t="shared" si="561"/>
        <v>7.512664219084086</v>
      </c>
      <c r="P304" s="261">
        <f>Manufacturing!BZ378</f>
        <v>1.0168718845144187</v>
      </c>
      <c r="Q304" s="261">
        <f>NonManufacturing!CR297</f>
        <v>0.92053302730221598</v>
      </c>
      <c r="R304" s="109"/>
      <c r="S304" s="261">
        <f>Manufacturing!CD378</f>
        <v>0.96883111702488978</v>
      </c>
      <c r="T304" s="261">
        <f>NonManufacturing!CV297</f>
        <v>0.91797942072299676</v>
      </c>
      <c r="V304" s="112">
        <f t="shared" si="514"/>
        <v>1.1265223422049295</v>
      </c>
      <c r="W304" s="113">
        <f t="shared" si="515"/>
        <v>0.98005303760523199</v>
      </c>
      <c r="X304" s="112">
        <f t="shared" si="552"/>
        <v>1.0204153669419018</v>
      </c>
      <c r="Y304" s="112">
        <f t="shared" si="553"/>
        <v>0.9600282772695754</v>
      </c>
      <c r="Z304" s="112">
        <f t="shared" si="554"/>
        <v>1.0004344058647567</v>
      </c>
      <c r="AA304" s="112">
        <f t="shared" si="555"/>
        <v>1.1040517844454163</v>
      </c>
      <c r="AB304" s="112">
        <f t="shared" si="516"/>
        <v>1.1040516434081018</v>
      </c>
      <c r="AC304" s="112"/>
      <c r="AD304" s="112">
        <f t="shared" si="556"/>
        <v>0.97962760682463568</v>
      </c>
      <c r="AF304" s="87">
        <f t="shared" si="557"/>
        <v>1988</v>
      </c>
      <c r="AG304" s="89"/>
      <c r="AI304" s="109">
        <f t="shared" si="484"/>
        <v>0.85235661360617121</v>
      </c>
      <c r="AJ304" s="109">
        <f t="shared" si="485"/>
        <v>0.1476433863938289</v>
      </c>
      <c r="AL304" s="109">
        <f t="shared" si="496"/>
        <v>0.84796574674969116</v>
      </c>
      <c r="AM304" s="109">
        <f t="shared" si="497"/>
        <v>0.15198456381942468</v>
      </c>
      <c r="AN304" s="109">
        <f t="shared" si="498"/>
        <v>0.99995031056911587</v>
      </c>
      <c r="AO304" s="109"/>
      <c r="AP304" s="109">
        <f t="shared" si="499"/>
        <v>0.84800788377882141</v>
      </c>
      <c r="AQ304" s="109">
        <f t="shared" si="500"/>
        <v>0.15199211622117859</v>
      </c>
      <c r="AT304" s="19">
        <f t="shared" si="531"/>
        <v>3.2745586461147329E-2</v>
      </c>
      <c r="AU304" s="19">
        <f t="shared" si="532"/>
        <v>4.1451815354489278E-3</v>
      </c>
      <c r="AV304" s="19"/>
      <c r="AW304" s="19">
        <f t="shared" si="486"/>
        <v>0.53560708976473526</v>
      </c>
      <c r="AX304" s="19">
        <f t="shared" si="487"/>
        <v>0.46439291023526463</v>
      </c>
      <c r="AY304" s="19"/>
      <c r="AZ304" s="19">
        <f t="shared" si="503"/>
        <v>1.9684303264239682E-2</v>
      </c>
      <c r="BA304" s="19">
        <f t="shared" si="504"/>
        <v>-2.2231914328495642E-2</v>
      </c>
      <c r="BB304" s="19"/>
      <c r="BC304" s="19"/>
      <c r="BD304" s="19">
        <f t="shared" si="533"/>
        <v>-1.6791655253427618E-2</v>
      </c>
      <c r="BE304" s="19">
        <f t="shared" si="534"/>
        <v>-1.4294540234832497E-2</v>
      </c>
      <c r="BF304" s="19"/>
      <c r="BG304" s="19"/>
      <c r="BH304" s="19">
        <f t="shared" si="507"/>
        <v>1.0288056336115605</v>
      </c>
      <c r="BI304" s="19">
        <f t="shared" si="508"/>
        <v>0.65889537034139545</v>
      </c>
      <c r="BJ304" s="19">
        <f t="shared" si="546"/>
        <v>1.0004344058647567</v>
      </c>
      <c r="BK304" s="19"/>
      <c r="BL304" s="19">
        <f t="shared" si="509"/>
        <v>1.0134023861429573</v>
      </c>
      <c r="BM304" s="19">
        <f t="shared" si="510"/>
        <v>1.1295852685092937</v>
      </c>
      <c r="BN304" s="19">
        <f t="shared" si="547"/>
        <v>1.0204153669419018</v>
      </c>
      <c r="BO304" s="19"/>
      <c r="BP304" s="19">
        <f t="shared" si="512"/>
        <v>0.9837218315023738</v>
      </c>
      <c r="BQ304" s="19">
        <f t="shared" si="511"/>
        <v>0.81116529885495636</v>
      </c>
      <c r="BR304" s="19">
        <f t="shared" si="548"/>
        <v>0.9600282772695754</v>
      </c>
      <c r="BU304" s="90"/>
      <c r="CD304" s="89"/>
      <c r="CF304" s="112">
        <f t="shared" si="549"/>
        <v>0.85822101030001297</v>
      </c>
      <c r="CG304" s="112">
        <f t="shared" si="550"/>
        <v>1.0989584496985623</v>
      </c>
      <c r="CH304" s="112">
        <f t="shared" si="551"/>
        <v>0.96890393117688556</v>
      </c>
      <c r="CI304" s="112">
        <f t="shared" si="517"/>
        <v>1.0961517944900163</v>
      </c>
      <c r="CJ304" s="112">
        <f t="shared" si="518"/>
        <v>1.0347364287366347</v>
      </c>
      <c r="CK304" s="112">
        <f t="shared" si="519"/>
        <v>0.94314897825677602</v>
      </c>
      <c r="CL304" s="112">
        <f t="shared" si="520"/>
        <v>0.94314923097803616</v>
      </c>
      <c r="CM304" s="112"/>
      <c r="CN304" s="112">
        <f t="shared" si="521"/>
        <v>1.0620657828479745</v>
      </c>
    </row>
    <row r="305" spans="1:92" x14ac:dyDescent="0.2">
      <c r="A305" s="86" t="str">
        <f t="shared" si="494"/>
        <v>Fuels</v>
      </c>
      <c r="B305" s="86">
        <f t="shared" si="495"/>
        <v>1989</v>
      </c>
      <c r="D305" s="108">
        <f>Manufacturing!X379</f>
        <v>13104.295331447778</v>
      </c>
      <c r="E305" s="108">
        <f>NonManufacturing!H298</f>
        <v>2192.149547820346</v>
      </c>
      <c r="F305" s="108">
        <f t="shared" si="558"/>
        <v>15296.444879268125</v>
      </c>
      <c r="G305" s="108"/>
      <c r="H305" s="126">
        <f t="shared" si="513"/>
        <v>1095146.4931000001</v>
      </c>
      <c r="I305" s="126">
        <f t="shared" si="513"/>
        <v>962024.68890554272</v>
      </c>
      <c r="J305" s="126">
        <f t="shared" si="513"/>
        <v>2057171.1820055428</v>
      </c>
      <c r="L305" s="79">
        <f t="shared" si="559"/>
        <v>11.965792169368886</v>
      </c>
      <c r="M305" s="79">
        <f t="shared" si="560"/>
        <v>2.2786832532481758</v>
      </c>
      <c r="N305" s="79">
        <f t="shared" si="561"/>
        <v>7.4356694343518708</v>
      </c>
      <c r="P305" s="261">
        <f>Manufacturing!BZ379</f>
        <v>1.0132407262088088</v>
      </c>
      <c r="Q305" s="261">
        <f>NonManufacturing!CR298</f>
        <v>0.88435946448665748</v>
      </c>
      <c r="R305" s="109"/>
      <c r="S305" s="261">
        <f>Manufacturing!CD379</f>
        <v>0.97313738532023197</v>
      </c>
      <c r="T305" s="261">
        <f>NonManufacturing!CV298</f>
        <v>0.91160155543970578</v>
      </c>
      <c r="V305" s="112">
        <f t="shared" si="514"/>
        <v>1.1378277320286494</v>
      </c>
      <c r="W305" s="113">
        <f t="shared" si="515"/>
        <v>0.97000880157177749</v>
      </c>
      <c r="X305" s="112">
        <f t="shared" si="552"/>
        <v>1.0161503063762485</v>
      </c>
      <c r="Y305" s="112">
        <f t="shared" si="553"/>
        <v>0.96269664532223387</v>
      </c>
      <c r="Z305" s="112">
        <f t="shared" si="554"/>
        <v>0.99158131434505725</v>
      </c>
      <c r="AA305" s="112">
        <f t="shared" si="555"/>
        <v>1.1037030929873499</v>
      </c>
      <c r="AB305" s="112">
        <f t="shared" si="516"/>
        <v>1.1037029147402437</v>
      </c>
      <c r="AC305" s="112"/>
      <c r="AD305" s="112">
        <f t="shared" si="556"/>
        <v>0.97824449109157452</v>
      </c>
      <c r="AF305" s="87">
        <f t="shared" si="557"/>
        <v>1989</v>
      </c>
      <c r="AG305" s="89"/>
      <c r="AI305" s="109">
        <f t="shared" si="484"/>
        <v>0.85668895190205574</v>
      </c>
      <c r="AJ305" s="109">
        <f t="shared" si="485"/>
        <v>0.14331104809794418</v>
      </c>
      <c r="AL305" s="109">
        <f t="shared" si="496"/>
        <v>0.85452095237698777</v>
      </c>
      <c r="AM305" s="109">
        <f t="shared" si="497"/>
        <v>0.14546646512417949</v>
      </c>
      <c r="AN305" s="109">
        <f t="shared" si="498"/>
        <v>0.99998741750116726</v>
      </c>
      <c r="AO305" s="109"/>
      <c r="AP305" s="109">
        <f t="shared" si="499"/>
        <v>0.85453170452116245</v>
      </c>
      <c r="AQ305" s="109">
        <f t="shared" si="500"/>
        <v>0.14546829547883755</v>
      </c>
      <c r="AT305" s="19">
        <f t="shared" si="531"/>
        <v>-3.5773012381501517E-3</v>
      </c>
      <c r="AU305" s="19">
        <f t="shared" si="532"/>
        <v>-4.0089265752039104E-2</v>
      </c>
      <c r="AV305" s="19"/>
      <c r="AW305" s="19">
        <f t="shared" si="486"/>
        <v>0.53235554857050749</v>
      </c>
      <c r="AX305" s="19">
        <f t="shared" si="487"/>
        <v>0.46764445142949251</v>
      </c>
      <c r="AY305" s="19"/>
      <c r="AZ305" s="19">
        <f t="shared" si="503"/>
        <v>-6.0892602878057428E-3</v>
      </c>
      <c r="BA305" s="19">
        <f t="shared" si="504"/>
        <v>6.9773048144381334E-3</v>
      </c>
      <c r="BB305" s="19"/>
      <c r="BC305" s="19"/>
      <c r="BD305" s="19">
        <f t="shared" si="533"/>
        <v>4.434959010326445E-3</v>
      </c>
      <c r="BE305" s="19">
        <f t="shared" si="534"/>
        <v>-6.9719692117061879E-3</v>
      </c>
      <c r="BF305" s="19"/>
      <c r="BG305" s="19"/>
      <c r="BH305" s="19">
        <f t="shared" si="507"/>
        <v>0.99115075264525021</v>
      </c>
      <c r="BI305" s="19">
        <f t="shared" si="508"/>
        <v>0.65306464222834493</v>
      </c>
      <c r="BJ305" s="19">
        <f t="shared" si="546"/>
        <v>0.99158131434505725</v>
      </c>
      <c r="BK305" s="19"/>
      <c r="BL305" s="19">
        <f t="shared" si="509"/>
        <v>0.99582027015289321</v>
      </c>
      <c r="BM305" s="19">
        <f t="shared" si="510"/>
        <v>1.1248639072476534</v>
      </c>
      <c r="BN305" s="19">
        <f t="shared" si="547"/>
        <v>1.0161503063762485</v>
      </c>
      <c r="BO305" s="19"/>
      <c r="BP305" s="19">
        <f t="shared" si="512"/>
        <v>1.0027794681842577</v>
      </c>
      <c r="BQ305" s="19">
        <f t="shared" si="511"/>
        <v>0.81341990699529754</v>
      </c>
      <c r="BR305" s="19">
        <f t="shared" si="548"/>
        <v>0.96269664532223387</v>
      </c>
      <c r="BU305" s="90"/>
      <c r="CD305" s="89"/>
      <c r="CF305" s="112">
        <f t="shared" si="549"/>
        <v>0.86683382046173396</v>
      </c>
      <c r="CG305" s="112">
        <f t="shared" si="550"/>
        <v>1.0876955918366005</v>
      </c>
      <c r="CH305" s="112">
        <f t="shared" si="551"/>
        <v>0.96485417449676658</v>
      </c>
      <c r="CI305" s="112">
        <f t="shared" si="517"/>
        <v>1.0991985135279183</v>
      </c>
      <c r="CJ305" s="112">
        <f t="shared" si="518"/>
        <v>1.0255797901317736</v>
      </c>
      <c r="CK305" s="112">
        <f t="shared" si="519"/>
        <v>0.94285110455462229</v>
      </c>
      <c r="CL305" s="112">
        <f t="shared" si="520"/>
        <v>0.94285132537110716</v>
      </c>
      <c r="CM305" s="112"/>
      <c r="CN305" s="112">
        <f t="shared" si="521"/>
        <v>1.0605662743780524</v>
      </c>
    </row>
    <row r="306" spans="1:92" x14ac:dyDescent="0.2">
      <c r="A306" s="86" t="str">
        <f t="shared" si="494"/>
        <v>Fuels</v>
      </c>
      <c r="B306" s="86">
        <f t="shared" si="495"/>
        <v>1990</v>
      </c>
      <c r="D306" s="108">
        <f>Manufacturing!X380</f>
        <v>13103.455439913101</v>
      </c>
      <c r="E306" s="108">
        <f>NonManufacturing!H299</f>
        <v>2149.3947909744484</v>
      </c>
      <c r="F306" s="108">
        <f t="shared" si="558"/>
        <v>15252.85023088755</v>
      </c>
      <c r="G306" s="108"/>
      <c r="H306" s="126">
        <f t="shared" ref="H306:J325" si="562">H51</f>
        <v>1089037.7224099999</v>
      </c>
      <c r="I306" s="126">
        <f t="shared" si="562"/>
        <v>965413.77476681885</v>
      </c>
      <c r="J306" s="126">
        <f t="shared" si="562"/>
        <v>2054451.4971768188</v>
      </c>
      <c r="L306" s="79">
        <f t="shared" si="559"/>
        <v>12.032141008775749</v>
      </c>
      <c r="M306" s="79">
        <f t="shared" si="560"/>
        <v>2.2263974755214182</v>
      </c>
      <c r="N306" s="79">
        <f t="shared" si="561"/>
        <v>7.4242931759876907</v>
      </c>
      <c r="P306" s="261">
        <f>Manufacturing!BZ380</f>
        <v>1.017046072139332</v>
      </c>
      <c r="Q306" s="261">
        <f>NonManufacturing!CR299</f>
        <v>0.84329845608172527</v>
      </c>
      <c r="R306" s="109"/>
      <c r="S306" s="261">
        <f>Manufacturing!CD380</f>
        <v>0.97487205805767985</v>
      </c>
      <c r="T306" s="261">
        <f>NonManufacturing!CV299</f>
        <v>0.93405257201933856</v>
      </c>
      <c r="V306" s="112">
        <f t="shared" si="514"/>
        <v>1.1363234659531918</v>
      </c>
      <c r="W306" s="113">
        <f t="shared" si="515"/>
        <v>0.96852472931175626</v>
      </c>
      <c r="X306" s="112">
        <f t="shared" si="552"/>
        <v>1.0131306912579428</v>
      </c>
      <c r="Y306" s="112">
        <f t="shared" si="553"/>
        <v>0.96750806336622586</v>
      </c>
      <c r="Z306" s="112">
        <f t="shared" si="554"/>
        <v>0.98807683331341523</v>
      </c>
      <c r="AA306" s="112">
        <f t="shared" si="555"/>
        <v>1.1005575492124762</v>
      </c>
      <c r="AB306" s="112">
        <f t="shared" si="516"/>
        <v>1.1005573772729118</v>
      </c>
      <c r="AC306" s="112"/>
      <c r="AD306" s="112">
        <f t="shared" si="556"/>
        <v>0.98021211303585787</v>
      </c>
      <c r="AF306" s="87">
        <f t="shared" si="557"/>
        <v>1990</v>
      </c>
      <c r="AG306" s="89"/>
      <c r="AI306" s="109">
        <f t="shared" si="484"/>
        <v>0.85908241683106212</v>
      </c>
      <c r="AJ306" s="109">
        <f t="shared" si="485"/>
        <v>0.14091758316893779</v>
      </c>
      <c r="AL306" s="109">
        <f t="shared" si="496"/>
        <v>0.85788512789410654</v>
      </c>
      <c r="AM306" s="109">
        <f t="shared" si="497"/>
        <v>0.14211095637609852</v>
      </c>
      <c r="AN306" s="109">
        <f t="shared" si="498"/>
        <v>0.99999608427020503</v>
      </c>
      <c r="AO306" s="109"/>
      <c r="AP306" s="109">
        <f t="shared" si="499"/>
        <v>0.85788848715361643</v>
      </c>
      <c r="AQ306" s="109">
        <f t="shared" si="500"/>
        <v>0.1421115128463836</v>
      </c>
      <c r="AT306" s="19">
        <f t="shared" si="531"/>
        <v>3.7485840814618135E-3</v>
      </c>
      <c r="AU306" s="19">
        <f t="shared" si="532"/>
        <v>-4.7542678245686393E-2</v>
      </c>
      <c r="AV306" s="19"/>
      <c r="AW306" s="19">
        <f t="shared" si="486"/>
        <v>0.53008684989961119</v>
      </c>
      <c r="AX306" s="19">
        <f t="shared" si="487"/>
        <v>0.46991315010038875</v>
      </c>
      <c r="AY306" s="19"/>
      <c r="AZ306" s="19">
        <f t="shared" si="503"/>
        <v>-4.2707296365806207E-3</v>
      </c>
      <c r="BA306" s="19">
        <f t="shared" si="504"/>
        <v>4.8396025913875658E-3</v>
      </c>
      <c r="BB306" s="19"/>
      <c r="BC306" s="19"/>
      <c r="BD306" s="19">
        <f t="shared" si="533"/>
        <v>1.7809700069529365E-3</v>
      </c>
      <c r="BE306" s="19">
        <f t="shared" si="534"/>
        <v>2.4329719958965178E-2</v>
      </c>
      <c r="BF306" s="19"/>
      <c r="BG306" s="19"/>
      <c r="BH306" s="19">
        <f t="shared" si="507"/>
        <v>0.99646576535787501</v>
      </c>
      <c r="BI306" s="19">
        <f t="shared" si="508"/>
        <v>0.6507565585462346</v>
      </c>
      <c r="BJ306" s="19">
        <f t="shared" si="546"/>
        <v>0.98807683331341523</v>
      </c>
      <c r="BK306" s="19"/>
      <c r="BL306" s="19">
        <f t="shared" si="509"/>
        <v>0.99702837749557538</v>
      </c>
      <c r="BM306" s="19">
        <f t="shared" si="510"/>
        <v>1.1215212363464613</v>
      </c>
      <c r="BN306" s="19">
        <f t="shared" si="547"/>
        <v>1.0131306912579428</v>
      </c>
      <c r="BO306" s="19"/>
      <c r="BP306" s="19">
        <f t="shared" si="512"/>
        <v>1.0049978547940006</v>
      </c>
      <c r="BQ306" s="19">
        <f t="shared" si="511"/>
        <v>0.81748526157700951</v>
      </c>
      <c r="BR306" s="19">
        <f t="shared" si="548"/>
        <v>0.96750806336622586</v>
      </c>
      <c r="BU306" s="90"/>
      <c r="CD306" s="89"/>
      <c r="CF306" s="112">
        <f t="shared" si="549"/>
        <v>0.86568782210673245</v>
      </c>
      <c r="CG306" s="112">
        <f t="shared" si="550"/>
        <v>1.0860314637868587</v>
      </c>
      <c r="CH306" s="112">
        <f t="shared" si="551"/>
        <v>0.96198699211834382</v>
      </c>
      <c r="CI306" s="112">
        <f t="shared" si="517"/>
        <v>1.1046921480883121</v>
      </c>
      <c r="CJ306" s="112">
        <f t="shared" si="518"/>
        <v>1.0219551505092268</v>
      </c>
      <c r="CK306" s="112">
        <f t="shared" si="519"/>
        <v>0.94016398748354724</v>
      </c>
      <c r="CL306" s="112">
        <f t="shared" si="520"/>
        <v>0.94016421262503247</v>
      </c>
      <c r="CM306" s="112"/>
      <c r="CN306" s="112">
        <f t="shared" si="521"/>
        <v>1.0626994767562274</v>
      </c>
    </row>
    <row r="307" spans="1:92" x14ac:dyDescent="0.2">
      <c r="A307" s="86" t="str">
        <f t="shared" si="494"/>
        <v>Fuels</v>
      </c>
      <c r="B307" s="86">
        <f t="shared" si="495"/>
        <v>1991</v>
      </c>
      <c r="D307" s="108">
        <f>Manufacturing!X381</f>
        <v>12599.578369464049</v>
      </c>
      <c r="E307" s="108">
        <f>NonManufacturing!H300</f>
        <v>2024.5756450573153</v>
      </c>
      <c r="F307" s="108">
        <f t="shared" si="558"/>
        <v>14624.154014521364</v>
      </c>
      <c r="G307" s="108"/>
      <c r="H307" s="126">
        <f t="shared" si="562"/>
        <v>1075953.00538</v>
      </c>
      <c r="I307" s="126">
        <f t="shared" si="562"/>
        <v>930794.04460512253</v>
      </c>
      <c r="J307" s="126">
        <f t="shared" si="562"/>
        <v>2006747.0499851224</v>
      </c>
      <c r="L307" s="79">
        <f t="shared" si="559"/>
        <v>11.710156769360191</v>
      </c>
      <c r="M307" s="79">
        <f t="shared" si="560"/>
        <v>2.1751059289557615</v>
      </c>
      <c r="N307" s="79">
        <f t="shared" si="561"/>
        <v>7.2874924692824559</v>
      </c>
      <c r="P307" s="261">
        <f>Manufacturing!BZ381</f>
        <v>0.99329088617614236</v>
      </c>
      <c r="Q307" s="261">
        <f>NonManufacturing!CR300</f>
        <v>0.79829996453426444</v>
      </c>
      <c r="R307" s="109"/>
      <c r="S307" s="261">
        <f>Manufacturing!CD381</f>
        <v>0.97147486367523184</v>
      </c>
      <c r="T307" s="261">
        <f>NonManufacturing!CV300</f>
        <v>0.96397157352317675</v>
      </c>
      <c r="V307" s="112">
        <f t="shared" si="514"/>
        <v>1.1099379889298888</v>
      </c>
      <c r="W307" s="113">
        <f t="shared" si="515"/>
        <v>0.95067860385702996</v>
      </c>
      <c r="X307" s="112">
        <f t="shared" si="552"/>
        <v>1.0212618535315621</v>
      </c>
      <c r="Y307" s="112">
        <f t="shared" si="553"/>
        <v>0.96886410259765343</v>
      </c>
      <c r="Z307" s="112">
        <f t="shared" si="554"/>
        <v>0.9608017570828955</v>
      </c>
      <c r="AA307" s="112">
        <f t="shared" si="555"/>
        <v>1.0551944055054006</v>
      </c>
      <c r="AB307" s="112">
        <f t="shared" si="516"/>
        <v>1.0551942976837463</v>
      </c>
      <c r="AC307" s="112"/>
      <c r="AD307" s="112">
        <f t="shared" si="556"/>
        <v>0.9894639492390731</v>
      </c>
      <c r="AF307" s="87">
        <f t="shared" si="557"/>
        <v>1991</v>
      </c>
      <c r="AG307" s="89"/>
      <c r="AI307" s="109">
        <f t="shared" si="484"/>
        <v>0.86155946914625148</v>
      </c>
      <c r="AJ307" s="109">
        <f t="shared" si="485"/>
        <v>0.13844053085374852</v>
      </c>
      <c r="AL307" s="109">
        <f t="shared" si="496"/>
        <v>0.86032034865698115</v>
      </c>
      <c r="AM307" s="109">
        <f t="shared" si="497"/>
        <v>0.13967539628787679</v>
      </c>
      <c r="AN307" s="109">
        <f t="shared" si="498"/>
        <v>0.99999574494485799</v>
      </c>
      <c r="AO307" s="109"/>
      <c r="AP307" s="109">
        <f t="shared" si="499"/>
        <v>0.86032400938308107</v>
      </c>
      <c r="AQ307" s="109">
        <f t="shared" si="500"/>
        <v>0.13967599061691888</v>
      </c>
      <c r="AT307" s="19">
        <f t="shared" si="531"/>
        <v>-2.3634139146837627E-2</v>
      </c>
      <c r="AU307" s="19">
        <f t="shared" si="532"/>
        <v>-5.4836513548247756E-2</v>
      </c>
      <c r="AV307" s="19"/>
      <c r="AW307" s="19">
        <f t="shared" si="486"/>
        <v>0.53616772746120489</v>
      </c>
      <c r="AX307" s="19">
        <f t="shared" si="487"/>
        <v>0.46383227253879517</v>
      </c>
      <c r="AY307" s="19"/>
      <c r="AZ307" s="19">
        <f t="shared" si="503"/>
        <v>1.140617563167085E-2</v>
      </c>
      <c r="BA307" s="19">
        <f t="shared" si="504"/>
        <v>-1.3024885329820423E-2</v>
      </c>
      <c r="BB307" s="19"/>
      <c r="BC307" s="19"/>
      <c r="BD307" s="19">
        <f t="shared" si="533"/>
        <v>-3.4908451256710576E-3</v>
      </c>
      <c r="BE307" s="19">
        <f t="shared" si="534"/>
        <v>3.1529082525869633E-2</v>
      </c>
      <c r="BF307" s="19"/>
      <c r="BG307" s="19"/>
      <c r="BH307" s="19">
        <f t="shared" si="507"/>
        <v>0.97239579422274725</v>
      </c>
      <c r="BI307" s="19">
        <f t="shared" si="508"/>
        <v>0.63279294059322755</v>
      </c>
      <c r="BJ307" s="19">
        <f t="shared" si="546"/>
        <v>0.9608017570828955</v>
      </c>
      <c r="BK307" s="19"/>
      <c r="BL307" s="19">
        <f t="shared" si="509"/>
        <v>1.0080257782572191</v>
      </c>
      <c r="BM307" s="19">
        <f t="shared" si="510"/>
        <v>1.1305223171001402</v>
      </c>
      <c r="BN307" s="19">
        <f t="shared" si="547"/>
        <v>1.0212618535315621</v>
      </c>
      <c r="BO307" s="19"/>
      <c r="BP307" s="19">
        <f t="shared" si="512"/>
        <v>1.001401579255794</v>
      </c>
      <c r="BQ307" s="19">
        <f t="shared" si="511"/>
        <v>0.81863103196155318</v>
      </c>
      <c r="BR307" s="19">
        <f t="shared" si="548"/>
        <v>0.96886410259765343</v>
      </c>
      <c r="BU307" s="90"/>
      <c r="CD307" s="89"/>
      <c r="CF307" s="112">
        <f t="shared" si="549"/>
        <v>0.84558651572352761</v>
      </c>
      <c r="CG307" s="112">
        <f t="shared" si="550"/>
        <v>1.0660201484699094</v>
      </c>
      <c r="CH307" s="112">
        <f t="shared" si="551"/>
        <v>0.96970768640341487</v>
      </c>
      <c r="CI307" s="112">
        <f t="shared" si="517"/>
        <v>1.1062404616871113</v>
      </c>
      <c r="CJ307" s="112">
        <f t="shared" si="518"/>
        <v>0.99374489023944679</v>
      </c>
      <c r="CK307" s="112">
        <f t="shared" si="519"/>
        <v>0.90141199845493936</v>
      </c>
      <c r="CL307" s="112">
        <f t="shared" si="520"/>
        <v>0.90141226303574851</v>
      </c>
      <c r="CM307" s="112"/>
      <c r="CN307" s="112">
        <f t="shared" si="521"/>
        <v>1.072729878708454</v>
      </c>
    </row>
    <row r="308" spans="1:92" x14ac:dyDescent="0.2">
      <c r="A308" s="86" t="str">
        <f t="shared" si="494"/>
        <v>Fuels</v>
      </c>
      <c r="B308" s="86">
        <f t="shared" si="495"/>
        <v>1992</v>
      </c>
      <c r="D308" s="108">
        <f>Manufacturing!X382</f>
        <v>12996.448569503451</v>
      </c>
      <c r="E308" s="108">
        <f>NonManufacturing!H301</f>
        <v>2001.0823148465479</v>
      </c>
      <c r="F308" s="108">
        <f t="shared" si="558"/>
        <v>14997.530884349999</v>
      </c>
      <c r="G308" s="108"/>
      <c r="H308" s="126">
        <f t="shared" si="562"/>
        <v>1117943.5774099999</v>
      </c>
      <c r="I308" s="126">
        <f t="shared" si="562"/>
        <v>953520.49448877946</v>
      </c>
      <c r="J308" s="126">
        <f t="shared" si="562"/>
        <v>2071464.0718987794</v>
      </c>
      <c r="L308" s="79">
        <f t="shared" si="559"/>
        <v>11.625317084081313</v>
      </c>
      <c r="M308" s="79">
        <f t="shared" si="560"/>
        <v>2.0986253849943814</v>
      </c>
      <c r="N308" s="79">
        <f t="shared" si="561"/>
        <v>7.2400632421313089</v>
      </c>
      <c r="P308" s="261">
        <f>Manufacturing!BZ382</f>
        <v>1.0118089383196662</v>
      </c>
      <c r="Q308" s="261">
        <f>NonManufacturing!CR301</f>
        <v>0.78055707462793622</v>
      </c>
      <c r="R308" s="109"/>
      <c r="S308" s="261">
        <f>Manufacturing!CD382</f>
        <v>0.94678547460509543</v>
      </c>
      <c r="T308" s="261">
        <f>NonManufacturing!CV301</f>
        <v>0.95121826842211099</v>
      </c>
      <c r="V308" s="112">
        <f t="shared" si="514"/>
        <v>1.1457331735561269</v>
      </c>
      <c r="W308" s="113">
        <f t="shared" si="515"/>
        <v>0.94449129709271717</v>
      </c>
      <c r="X308" s="112">
        <f t="shared" si="552"/>
        <v>1.0259896662589654</v>
      </c>
      <c r="Y308" s="112">
        <f t="shared" si="553"/>
        <v>0.94583701240061402</v>
      </c>
      <c r="Z308" s="112">
        <f t="shared" si="554"/>
        <v>0.9732820132628468</v>
      </c>
      <c r="AA308" s="112">
        <f t="shared" si="555"/>
        <v>1.0821350817978697</v>
      </c>
      <c r="AB308" s="112">
        <f t="shared" si="516"/>
        <v>1.0821350112141814</v>
      </c>
      <c r="AC308" s="112"/>
      <c r="AD308" s="112">
        <f t="shared" si="556"/>
        <v>0.97041900068828291</v>
      </c>
      <c r="AF308" s="87">
        <f t="shared" si="557"/>
        <v>1992</v>
      </c>
      <c r="AG308" s="89"/>
      <c r="AI308" s="109">
        <f t="shared" si="484"/>
        <v>0.86657254915642901</v>
      </c>
      <c r="AJ308" s="109">
        <f t="shared" si="485"/>
        <v>0.13342745084357102</v>
      </c>
      <c r="AL308" s="109">
        <f t="shared" si="496"/>
        <v>0.86406358543338979</v>
      </c>
      <c r="AM308" s="109">
        <f t="shared" si="497"/>
        <v>0.13591858309446625</v>
      </c>
      <c r="AN308" s="109">
        <f t="shared" si="498"/>
        <v>0.99998216852785604</v>
      </c>
      <c r="AO308" s="109"/>
      <c r="AP308" s="109">
        <f t="shared" si="499"/>
        <v>0.86407899323388782</v>
      </c>
      <c r="AQ308" s="109">
        <f t="shared" si="500"/>
        <v>0.13592100676611218</v>
      </c>
      <c r="AT308" s="19">
        <f t="shared" si="531"/>
        <v>1.8471478015506363E-2</v>
      </c>
      <c r="AU308" s="19">
        <f t="shared" si="532"/>
        <v>-2.2476559218791093E-2</v>
      </c>
      <c r="AV308" s="19"/>
      <c r="AW308" s="19">
        <f t="shared" si="486"/>
        <v>0.53968765018707376</v>
      </c>
      <c r="AX308" s="19">
        <f t="shared" si="487"/>
        <v>0.46031234981292624</v>
      </c>
      <c r="AY308" s="19"/>
      <c r="AZ308" s="19">
        <f t="shared" si="503"/>
        <v>6.5435101381111725E-3</v>
      </c>
      <c r="BA308" s="19">
        <f t="shared" si="504"/>
        <v>-7.6177248936995946E-3</v>
      </c>
      <c r="BB308" s="19"/>
      <c r="BC308" s="19"/>
      <c r="BD308" s="19">
        <f t="shared" si="533"/>
        <v>-2.5742858800888294E-2</v>
      </c>
      <c r="BE308" s="19">
        <f t="shared" si="534"/>
        <v>-1.331825527888896E-2</v>
      </c>
      <c r="BF308" s="19"/>
      <c r="BG308" s="19"/>
      <c r="BH308" s="19">
        <f t="shared" si="507"/>
        <v>1.0129894185641821</v>
      </c>
      <c r="BI308" s="19">
        <f t="shared" si="508"/>
        <v>0.6410125529630526</v>
      </c>
      <c r="BJ308" s="19">
        <f t="shared" si="546"/>
        <v>0.9732820132628468</v>
      </c>
      <c r="BK308" s="19"/>
      <c r="BL308" s="19">
        <f t="shared" si="509"/>
        <v>1.0046293834544533</v>
      </c>
      <c r="BM308" s="19">
        <f t="shared" si="510"/>
        <v>1.1357559384098137</v>
      </c>
      <c r="BN308" s="19">
        <f t="shared" si="547"/>
        <v>1.0259896662589654</v>
      </c>
      <c r="BO308" s="19"/>
      <c r="BP308" s="19">
        <f t="shared" si="512"/>
        <v>0.97623289980989003</v>
      </c>
      <c r="BQ308" s="19">
        <f t="shared" si="511"/>
        <v>0.79917454620618988</v>
      </c>
      <c r="BR308" s="19">
        <f t="shared" si="548"/>
        <v>0.94583701240061402</v>
      </c>
      <c r="BU308" s="90"/>
      <c r="CD308" s="89"/>
      <c r="CF308" s="112">
        <f t="shared" si="549"/>
        <v>0.8728564404847865</v>
      </c>
      <c r="CG308" s="112">
        <f t="shared" si="550"/>
        <v>1.0590821636990715</v>
      </c>
      <c r="CH308" s="112">
        <f t="shared" si="551"/>
        <v>0.97419683512250699</v>
      </c>
      <c r="CI308" s="112">
        <f t="shared" si="517"/>
        <v>1.0799483337998401</v>
      </c>
      <c r="CJ308" s="112">
        <f t="shared" si="518"/>
        <v>1.0066530585647842</v>
      </c>
      <c r="CK308" s="112">
        <f t="shared" si="519"/>
        <v>0.92442638208872174</v>
      </c>
      <c r="CL308" s="112">
        <f t="shared" si="520"/>
        <v>0.92442668758729751</v>
      </c>
      <c r="CM308" s="112"/>
      <c r="CN308" s="112">
        <f t="shared" si="521"/>
        <v>1.052082248883629</v>
      </c>
    </row>
    <row r="309" spans="1:92" x14ac:dyDescent="0.2">
      <c r="A309" s="86" t="str">
        <f t="shared" si="494"/>
        <v>Fuels</v>
      </c>
      <c r="B309" s="86">
        <f t="shared" si="495"/>
        <v>1993</v>
      </c>
      <c r="D309" s="108">
        <f>Manufacturing!X383</f>
        <v>13376.524235228506</v>
      </c>
      <c r="E309" s="108">
        <f>NonManufacturing!H302</f>
        <v>2000.6441937725797</v>
      </c>
      <c r="F309" s="108">
        <f t="shared" si="558"/>
        <v>15377.168429001085</v>
      </c>
      <c r="G309" s="108"/>
      <c r="H309" s="126">
        <f t="shared" si="562"/>
        <v>1155906.6003099999</v>
      </c>
      <c r="I309" s="126">
        <f t="shared" si="562"/>
        <v>952198.80020599847</v>
      </c>
      <c r="J309" s="126">
        <f t="shared" si="562"/>
        <v>2108105.4005159982</v>
      </c>
      <c r="L309" s="79">
        <f t="shared" si="559"/>
        <v>11.572322739260324</v>
      </c>
      <c r="M309" s="79">
        <f t="shared" si="560"/>
        <v>2.1010782552338445</v>
      </c>
      <c r="N309" s="79">
        <f t="shared" si="561"/>
        <v>7.294307213120006</v>
      </c>
      <c r="P309" s="261">
        <f>Manufacturing!BZ383</f>
        <v>1.0240115167842871</v>
      </c>
      <c r="Q309" s="261">
        <f>NonManufacturing!CR302</f>
        <v>0.77572007245211405</v>
      </c>
      <c r="R309" s="109"/>
      <c r="S309" s="261">
        <f>Manufacturing!CD383</f>
        <v>0.93123868308902424</v>
      </c>
      <c r="T309" s="261">
        <f>NonManufacturing!CV302</f>
        <v>0.95826830454447509</v>
      </c>
      <c r="V309" s="112">
        <f t="shared" si="514"/>
        <v>1.1659996055398771</v>
      </c>
      <c r="W309" s="113">
        <f t="shared" si="515"/>
        <v>0.95156761076639329</v>
      </c>
      <c r="X309" s="112">
        <f t="shared" si="552"/>
        <v>1.0376255491228334</v>
      </c>
      <c r="Y309" s="112">
        <f t="shared" si="553"/>
        <v>0.93324507329477302</v>
      </c>
      <c r="Z309" s="112">
        <f t="shared" si="554"/>
        <v>0.98266012925128177</v>
      </c>
      <c r="AA309" s="112">
        <f t="shared" si="555"/>
        <v>1.1095275779215623</v>
      </c>
      <c r="AB309" s="112">
        <f t="shared" si="516"/>
        <v>1.1095274587981381</v>
      </c>
      <c r="AC309" s="112"/>
      <c r="AD309" s="112">
        <f t="shared" si="556"/>
        <v>0.96835893164366782</v>
      </c>
      <c r="AF309" s="87">
        <f t="shared" si="557"/>
        <v>1993</v>
      </c>
      <c r="AG309" s="89"/>
      <c r="AI309" s="109">
        <f t="shared" si="484"/>
        <v>0.86989514987691763</v>
      </c>
      <c r="AJ309" s="109">
        <f t="shared" si="485"/>
        <v>0.13010485012308234</v>
      </c>
      <c r="AL309" s="109">
        <f t="shared" si="496"/>
        <v>0.86823278992440978</v>
      </c>
      <c r="AM309" s="109">
        <f t="shared" si="497"/>
        <v>0.13175916832622997</v>
      </c>
      <c r="AN309" s="109">
        <f t="shared" si="498"/>
        <v>0.9999919582506398</v>
      </c>
      <c r="AO309" s="109"/>
      <c r="AP309" s="109">
        <f t="shared" si="499"/>
        <v>0.86823977209104153</v>
      </c>
      <c r="AQ309" s="109">
        <f t="shared" si="500"/>
        <v>0.13176022790895844</v>
      </c>
      <c r="AT309" s="19">
        <f t="shared" si="531"/>
        <v>1.1988016499496363E-2</v>
      </c>
      <c r="AU309" s="19">
        <f t="shared" si="532"/>
        <v>-6.2161392785221913E-3</v>
      </c>
      <c r="AV309" s="19"/>
      <c r="AW309" s="19">
        <f t="shared" si="486"/>
        <v>0.54831537361797478</v>
      </c>
      <c r="AX309" s="19">
        <f t="shared" si="487"/>
        <v>0.45168462638202528</v>
      </c>
      <c r="AY309" s="19"/>
      <c r="AZ309" s="19">
        <f t="shared" si="503"/>
        <v>1.5860074088458558E-2</v>
      </c>
      <c r="BA309" s="19">
        <f t="shared" si="504"/>
        <v>-1.8921073322317513E-2</v>
      </c>
      <c r="BB309" s="19"/>
      <c r="BC309" s="19"/>
      <c r="BD309" s="19">
        <f t="shared" si="533"/>
        <v>-1.6556918723614488E-2</v>
      </c>
      <c r="BE309" s="19">
        <f t="shared" si="534"/>
        <v>7.3842552831270896E-3</v>
      </c>
      <c r="BF309" s="19"/>
      <c r="BG309" s="19"/>
      <c r="BH309" s="19">
        <f t="shared" si="507"/>
        <v>1.0096355587184804</v>
      </c>
      <c r="BI309" s="19">
        <f t="shared" si="508"/>
        <v>0.6471890670564111</v>
      </c>
      <c r="BJ309" s="19">
        <f t="shared" si="546"/>
        <v>0.98266012925128177</v>
      </c>
      <c r="BK309" s="19"/>
      <c r="BL309" s="19">
        <f t="shared" si="509"/>
        <v>1.011341130662939</v>
      </c>
      <c r="BM309" s="19">
        <f t="shared" si="510"/>
        <v>1.1486366949085283</v>
      </c>
      <c r="BN309" s="19">
        <f t="shared" si="547"/>
        <v>1.0376255491228334</v>
      </c>
      <c r="BO309" s="19"/>
      <c r="BP309" s="19">
        <f t="shared" si="512"/>
        <v>0.98668698841264246</v>
      </c>
      <c r="BQ309" s="19">
        <f t="shared" si="511"/>
        <v>0.78853512621222566</v>
      </c>
      <c r="BR309" s="19">
        <f t="shared" si="548"/>
        <v>0.93324507329477302</v>
      </c>
      <c r="BU309" s="90"/>
      <c r="CD309" s="89"/>
      <c r="CF309" s="112">
        <f t="shared" si="549"/>
        <v>0.88829606123676141</v>
      </c>
      <c r="CG309" s="112">
        <f t="shared" si="550"/>
        <v>1.067017014575516</v>
      </c>
      <c r="CH309" s="112">
        <f t="shared" si="551"/>
        <v>0.98524532872105297</v>
      </c>
      <c r="CI309" s="112">
        <f t="shared" si="517"/>
        <v>1.0655709691182154</v>
      </c>
      <c r="CJ309" s="112">
        <f t="shared" si="518"/>
        <v>1.0163527232197229</v>
      </c>
      <c r="CK309" s="112">
        <f t="shared" si="519"/>
        <v>0.94782673802758821</v>
      </c>
      <c r="CL309" s="112">
        <f t="shared" si="520"/>
        <v>0.94782701132003899</v>
      </c>
      <c r="CM309" s="112"/>
      <c r="CN309" s="112">
        <f t="shared" si="521"/>
        <v>1.0498488197444871</v>
      </c>
    </row>
    <row r="310" spans="1:92" x14ac:dyDescent="0.2">
      <c r="A310" s="86" t="str">
        <f t="shared" si="494"/>
        <v>Fuels</v>
      </c>
      <c r="B310" s="86">
        <f t="shared" si="495"/>
        <v>1994</v>
      </c>
      <c r="D310" s="108">
        <f>Manufacturing!X384</f>
        <v>13805.985934019131</v>
      </c>
      <c r="E310" s="108">
        <f>NonManufacturing!H303</f>
        <v>1956.8890269950512</v>
      </c>
      <c r="F310" s="108">
        <f t="shared" si="558"/>
        <v>15762.874961014182</v>
      </c>
      <c r="G310" s="108"/>
      <c r="H310" s="126">
        <f t="shared" si="562"/>
        <v>1224394.20609</v>
      </c>
      <c r="I310" s="126">
        <f t="shared" si="562"/>
        <v>1033039.5763862157</v>
      </c>
      <c r="J310" s="126">
        <f t="shared" si="562"/>
        <v>2257433.7824762156</v>
      </c>
      <c r="L310" s="79">
        <f t="shared" si="559"/>
        <v>11.275768755969032</v>
      </c>
      <c r="M310" s="79">
        <f t="shared" si="560"/>
        <v>1.8943020884452948</v>
      </c>
      <c r="N310" s="79">
        <f t="shared" si="561"/>
        <v>6.9826521970995001</v>
      </c>
      <c r="P310" s="261">
        <f>Manufacturing!BZ384</f>
        <v>1.0155324304238631</v>
      </c>
      <c r="Q310" s="261">
        <f>NonManufacturing!CR303</f>
        <v>0.72107148352756234</v>
      </c>
      <c r="R310" s="109"/>
      <c r="S310" s="261">
        <f>Manufacturing!CD384</f>
        <v>0.91495070196902806</v>
      </c>
      <c r="T310" s="261">
        <f>NonManufacturing!CV303</f>
        <v>0.92943889404310742</v>
      </c>
      <c r="V310" s="112">
        <f t="shared" si="514"/>
        <v>1.2485935946349684</v>
      </c>
      <c r="W310" s="113">
        <f t="shared" si="515"/>
        <v>0.91091113574919336</v>
      </c>
      <c r="X310" s="112">
        <f t="shared" si="552"/>
        <v>1.0295257323762588</v>
      </c>
      <c r="Y310" s="112">
        <f t="shared" si="553"/>
        <v>0.91541964020679067</v>
      </c>
      <c r="Z310" s="112">
        <f t="shared" si="554"/>
        <v>0.96653735286794695</v>
      </c>
      <c r="AA310" s="112">
        <f t="shared" si="555"/>
        <v>1.1373579746607543</v>
      </c>
      <c r="AB310" s="112">
        <f t="shared" si="516"/>
        <v>1.1373578093781072</v>
      </c>
      <c r="AC310" s="112"/>
      <c r="AD310" s="112">
        <f t="shared" si="556"/>
        <v>0.94244807551550747</v>
      </c>
      <c r="AF310" s="87">
        <f t="shared" si="557"/>
        <v>1994</v>
      </c>
      <c r="AG310" s="89"/>
      <c r="AI310" s="109">
        <f t="shared" si="484"/>
        <v>0.87585456131353179</v>
      </c>
      <c r="AJ310" s="109">
        <f t="shared" si="485"/>
        <v>0.12414543868646821</v>
      </c>
      <c r="AL310" s="109">
        <f t="shared" si="496"/>
        <v>0.87287146500848756</v>
      </c>
      <c r="AM310" s="109">
        <f t="shared" si="497"/>
        <v>0.127101860400261</v>
      </c>
      <c r="AN310" s="109">
        <f t="shared" si="498"/>
        <v>0.99997332540874861</v>
      </c>
      <c r="AO310" s="109"/>
      <c r="AP310" s="109">
        <f t="shared" si="499"/>
        <v>0.87289474911912579</v>
      </c>
      <c r="AQ310" s="109">
        <f t="shared" si="500"/>
        <v>0.12710525088087415</v>
      </c>
      <c r="AT310" s="19">
        <f t="shared" si="531"/>
        <v>-8.3147364605695214E-3</v>
      </c>
      <c r="AU310" s="19">
        <f t="shared" si="532"/>
        <v>-7.3053446381637563E-2</v>
      </c>
      <c r="AV310" s="19"/>
      <c r="AW310" s="19">
        <f t="shared" si="486"/>
        <v>0.54238322098065805</v>
      </c>
      <c r="AX310" s="19">
        <f t="shared" si="487"/>
        <v>0.457616779019342</v>
      </c>
      <c r="AY310" s="19"/>
      <c r="AZ310" s="19">
        <f t="shared" si="503"/>
        <v>-1.0877819337150303E-2</v>
      </c>
      <c r="BA310" s="19">
        <f t="shared" si="504"/>
        <v>1.304789976813518E-2</v>
      </c>
      <c r="BB310" s="19"/>
      <c r="BC310" s="19"/>
      <c r="BD310" s="19">
        <f t="shared" si="533"/>
        <v>-1.7645431037711306E-2</v>
      </c>
      <c r="BE310" s="19">
        <f t="shared" si="534"/>
        <v>-3.0546741807460514E-2</v>
      </c>
      <c r="BF310" s="19"/>
      <c r="BG310" s="19"/>
      <c r="BH310" s="19">
        <f t="shared" si="507"/>
        <v>0.98359272356392513</v>
      </c>
      <c r="BI310" s="19">
        <f t="shared" si="508"/>
        <v>0.63657045712681115</v>
      </c>
      <c r="BJ310" s="19">
        <f t="shared" si="546"/>
        <v>0.96653735286794695</v>
      </c>
      <c r="BK310" s="19"/>
      <c r="BL310" s="19">
        <f t="shared" si="509"/>
        <v>0.99219389234062139</v>
      </c>
      <c r="BM310" s="19">
        <f t="shared" si="510"/>
        <v>1.1396703132065595</v>
      </c>
      <c r="BN310" s="19">
        <f t="shared" si="547"/>
        <v>1.0295257323762588</v>
      </c>
      <c r="BO310" s="19"/>
      <c r="BP310" s="19">
        <f t="shared" si="512"/>
        <v>0.98089951546698173</v>
      </c>
      <c r="BQ310" s="19">
        <f t="shared" si="511"/>
        <v>0.77347372323026742</v>
      </c>
      <c r="BR310" s="19">
        <f t="shared" si="548"/>
        <v>0.91541964020679067</v>
      </c>
      <c r="BU310" s="90"/>
      <c r="CD310" s="89"/>
      <c r="CF310" s="112">
        <f t="shared" si="549"/>
        <v>0.95121882282811809</v>
      </c>
      <c r="CG310" s="112">
        <f t="shared" si="550"/>
        <v>1.0214278729263193</v>
      </c>
      <c r="CH310" s="112">
        <f t="shared" si="551"/>
        <v>0.97755439761415652</v>
      </c>
      <c r="CI310" s="112">
        <f t="shared" si="517"/>
        <v>1.0452180473037396</v>
      </c>
      <c r="CJ310" s="112">
        <f t="shared" si="518"/>
        <v>0.99967714313329947</v>
      </c>
      <c r="CK310" s="112">
        <f t="shared" si="519"/>
        <v>0.97160117562087056</v>
      </c>
      <c r="CL310" s="112">
        <f t="shared" si="520"/>
        <v>0.97160141888880214</v>
      </c>
      <c r="CM310" s="112"/>
      <c r="CN310" s="112">
        <f t="shared" si="521"/>
        <v>1.0217574986074522</v>
      </c>
    </row>
    <row r="311" spans="1:92" x14ac:dyDescent="0.2">
      <c r="A311" s="86" t="str">
        <f t="shared" si="494"/>
        <v>Fuels</v>
      </c>
      <c r="B311" s="86">
        <f t="shared" si="495"/>
        <v>1995</v>
      </c>
      <c r="D311" s="108">
        <f>Manufacturing!X385</f>
        <v>14211.807729152859</v>
      </c>
      <c r="E311" s="108">
        <f>NonManufacturing!H304</f>
        <v>1918.4917288091594</v>
      </c>
      <c r="F311" s="108">
        <f t="shared" si="558"/>
        <v>16130.299457962019</v>
      </c>
      <c r="G311" s="108"/>
      <c r="H311" s="126">
        <f t="shared" si="562"/>
        <v>1274921.64063</v>
      </c>
      <c r="I311" s="126">
        <f t="shared" si="562"/>
        <v>1003978.0424159823</v>
      </c>
      <c r="J311" s="126">
        <f t="shared" si="562"/>
        <v>2278899.6830459824</v>
      </c>
      <c r="L311" s="79">
        <f t="shared" si="559"/>
        <v>11.147200954350513</v>
      </c>
      <c r="M311" s="79">
        <f t="shared" si="560"/>
        <v>1.9108901268323384</v>
      </c>
      <c r="N311" s="79">
        <f t="shared" si="561"/>
        <v>7.0781086056417477</v>
      </c>
      <c r="P311" s="261">
        <f>Manufacturing!BZ385</f>
        <v>1.0290699138210639</v>
      </c>
      <c r="Q311" s="261">
        <f>NonManufacturing!CR304</f>
        <v>0.71936182260717096</v>
      </c>
      <c r="R311" s="109"/>
      <c r="S311" s="261">
        <f>Manufacturing!CD385</f>
        <v>0.89261935641045265</v>
      </c>
      <c r="T311" s="261">
        <f>NonManufacturing!CV304</f>
        <v>0.93980609215914257</v>
      </c>
      <c r="V311" s="112">
        <f t="shared" si="514"/>
        <v>1.2604664505134175</v>
      </c>
      <c r="W311" s="113">
        <f t="shared" si="515"/>
        <v>0.92336375447705676</v>
      </c>
      <c r="X311" s="112">
        <f t="shared" si="552"/>
        <v>1.0530499193686496</v>
      </c>
      <c r="Y311" s="112">
        <f t="shared" si="553"/>
        <v>0.8969710049641334</v>
      </c>
      <c r="Z311" s="112">
        <f t="shared" si="554"/>
        <v>0.97756476606589804</v>
      </c>
      <c r="AA311" s="112">
        <f t="shared" si="555"/>
        <v>1.1638692510690549</v>
      </c>
      <c r="AB311" s="112">
        <f t="shared" si="516"/>
        <v>1.1638690341384383</v>
      </c>
      <c r="AC311" s="112"/>
      <c r="AD311" s="112">
        <f t="shared" si="556"/>
        <v>0.94455524445349726</v>
      </c>
      <c r="AF311" s="87">
        <f t="shared" si="557"/>
        <v>1995</v>
      </c>
      <c r="AG311" s="89"/>
      <c r="AI311" s="109">
        <f t="shared" si="484"/>
        <v>0.88106285727620637</v>
      </c>
      <c r="AJ311" s="109">
        <f t="shared" si="485"/>
        <v>0.11893714272379362</v>
      </c>
      <c r="AL311" s="109">
        <f t="shared" si="496"/>
        <v>0.87845613599895533</v>
      </c>
      <c r="AM311" s="109">
        <f t="shared" si="497"/>
        <v>0.12152268957221306</v>
      </c>
      <c r="AN311" s="109">
        <f t="shared" si="498"/>
        <v>0.99997882557116835</v>
      </c>
      <c r="AO311" s="109"/>
      <c r="AP311" s="109">
        <f t="shared" si="499"/>
        <v>0.87847473719975855</v>
      </c>
      <c r="AQ311" s="109">
        <f t="shared" si="500"/>
        <v>0.12152526280024147</v>
      </c>
      <c r="AT311" s="19">
        <f t="shared" si="531"/>
        <v>1.3242361051407261E-2</v>
      </c>
      <c r="AU311" s="19">
        <f t="shared" si="532"/>
        <v>-2.3738158732354848E-3</v>
      </c>
      <c r="AV311" s="19"/>
      <c r="AW311" s="19">
        <f t="shared" si="486"/>
        <v>0.55944614416986405</v>
      </c>
      <c r="AX311" s="19">
        <f t="shared" si="487"/>
        <v>0.44055385583013601</v>
      </c>
      <c r="AY311" s="19"/>
      <c r="AZ311" s="19">
        <f t="shared" si="503"/>
        <v>3.097446467239378E-2</v>
      </c>
      <c r="BA311" s="19">
        <f t="shared" si="504"/>
        <v>-3.7999408246368091E-2</v>
      </c>
      <c r="BB311" s="19"/>
      <c r="BC311" s="19"/>
      <c r="BD311" s="19">
        <f t="shared" si="533"/>
        <v>-2.470994880943872E-2</v>
      </c>
      <c r="BE311" s="19">
        <f t="shared" si="534"/>
        <v>1.1092504721257931E-2</v>
      </c>
      <c r="BF311" s="19"/>
      <c r="BG311" s="19"/>
      <c r="BH311" s="19">
        <f t="shared" si="507"/>
        <v>1.0114091950665229</v>
      </c>
      <c r="BI311" s="19">
        <f t="shared" si="508"/>
        <v>0.64383321364575663</v>
      </c>
      <c r="BJ311" s="19">
        <f t="shared" si="546"/>
        <v>0.97756476606589804</v>
      </c>
      <c r="BK311" s="19"/>
      <c r="BL311" s="19">
        <f t="shared" si="509"/>
        <v>1.0228495376585627</v>
      </c>
      <c r="BM311" s="19">
        <f t="shared" si="510"/>
        <v>1.1657112529465188</v>
      </c>
      <c r="BN311" s="19">
        <f t="shared" si="547"/>
        <v>1.0530499193686496</v>
      </c>
      <c r="BO311" s="19"/>
      <c r="BP311" s="19">
        <f t="shared" si="512"/>
        <v>0.97984679983653211</v>
      </c>
      <c r="BQ311" s="19">
        <f t="shared" si="511"/>
        <v>0.75788575246482504</v>
      </c>
      <c r="BR311" s="19">
        <f t="shared" si="548"/>
        <v>0.8969710049641334</v>
      </c>
      <c r="BU311" s="90"/>
      <c r="CD311" s="89"/>
      <c r="CF311" s="112">
        <f t="shared" si="549"/>
        <v>0.96026394691079286</v>
      </c>
      <c r="CG311" s="112">
        <f t="shared" si="550"/>
        <v>1.0353913116860207</v>
      </c>
      <c r="CH311" s="112">
        <f t="shared" si="551"/>
        <v>0.99989106363573488</v>
      </c>
      <c r="CI311" s="112">
        <f t="shared" si="517"/>
        <v>1.0241535587819581</v>
      </c>
      <c r="CJ311" s="112">
        <f t="shared" si="518"/>
        <v>1.0110826546628517</v>
      </c>
      <c r="CK311" s="112">
        <f t="shared" si="519"/>
        <v>0.99424873944807979</v>
      </c>
      <c r="CL311" s="112">
        <f t="shared" si="520"/>
        <v>0.99424894755676119</v>
      </c>
      <c r="CM311" s="112"/>
      <c r="CN311" s="112">
        <f t="shared" si="521"/>
        <v>1.0240419912168153</v>
      </c>
    </row>
    <row r="312" spans="1:92" x14ac:dyDescent="0.2">
      <c r="A312" s="86" t="str">
        <f t="shared" si="494"/>
        <v>Fuels</v>
      </c>
      <c r="B312" s="86">
        <f t="shared" si="495"/>
        <v>1996</v>
      </c>
      <c r="D312" s="108">
        <f>Manufacturing!X386</f>
        <v>14258.346948536629</v>
      </c>
      <c r="E312" s="108">
        <f>NonManufacturing!H305</f>
        <v>1965.2552967563156</v>
      </c>
      <c r="F312" s="108">
        <f t="shared" si="558"/>
        <v>16223.602245292945</v>
      </c>
      <c r="G312" s="108"/>
      <c r="H312" s="126">
        <f t="shared" si="562"/>
        <v>1327877.1669899998</v>
      </c>
      <c r="I312" s="126">
        <f t="shared" si="562"/>
        <v>1045324.1703894705</v>
      </c>
      <c r="J312" s="126">
        <f t="shared" si="562"/>
        <v>2373201.3373794705</v>
      </c>
      <c r="L312" s="79">
        <f t="shared" si="559"/>
        <v>10.737700220312629</v>
      </c>
      <c r="M312" s="79">
        <f t="shared" si="560"/>
        <v>1.8800438681371865</v>
      </c>
      <c r="N312" s="79">
        <f t="shared" si="561"/>
        <v>6.8361676650693806</v>
      </c>
      <c r="P312" s="261">
        <f>Manufacturing!BZ386</f>
        <v>1.018050506108559</v>
      </c>
      <c r="Q312" s="261">
        <f>NonManufacturing!CR305</f>
        <v>0.71014368363240232</v>
      </c>
      <c r="R312" s="109"/>
      <c r="S312" s="261">
        <f>Manufacturing!CD386</f>
        <v>0.86913533215060546</v>
      </c>
      <c r="T312" s="261">
        <f>NonManufacturing!CV305</f>
        <v>0.93663779734275021</v>
      </c>
      <c r="V312" s="112">
        <f t="shared" si="514"/>
        <v>1.3126249866699546</v>
      </c>
      <c r="W312" s="113">
        <f t="shared" si="515"/>
        <v>0.89180172177943096</v>
      </c>
      <c r="X312" s="112">
        <f t="shared" si="552"/>
        <v>1.0531646472962986</v>
      </c>
      <c r="Y312" s="112">
        <f t="shared" si="553"/>
        <v>0.87581690975220061</v>
      </c>
      <c r="Z312" s="112">
        <f t="shared" si="554"/>
        <v>0.96684950687030602</v>
      </c>
      <c r="AA312" s="112">
        <f t="shared" si="555"/>
        <v>1.1706016863698854</v>
      </c>
      <c r="AB312" s="112">
        <f t="shared" si="516"/>
        <v>1.1706012231629681</v>
      </c>
      <c r="AC312" s="112"/>
      <c r="AD312" s="112">
        <f t="shared" si="556"/>
        <v>0.9223794068553105</v>
      </c>
      <c r="AF312" s="87">
        <f t="shared" si="557"/>
        <v>1996</v>
      </c>
      <c r="AG312" s="89"/>
      <c r="AI312" s="109">
        <f t="shared" si="484"/>
        <v>0.87886443053505536</v>
      </c>
      <c r="AJ312" s="109">
        <f t="shared" si="485"/>
        <v>0.12113556946494465</v>
      </c>
      <c r="AL312" s="109">
        <f t="shared" si="496"/>
        <v>0.879963186208498</v>
      </c>
      <c r="AM312" s="109">
        <f t="shared" si="497"/>
        <v>0.12003300073022803</v>
      </c>
      <c r="AN312" s="109">
        <f t="shared" si="498"/>
        <v>0.99999618693872605</v>
      </c>
      <c r="AO312" s="109"/>
      <c r="AP312" s="109">
        <f t="shared" si="499"/>
        <v>0.87996654157484</v>
      </c>
      <c r="AQ312" s="109">
        <f t="shared" si="500"/>
        <v>0.12003345842515993</v>
      </c>
      <c r="AT312" s="19">
        <f t="shared" si="531"/>
        <v>-1.0765868033679895E-2</v>
      </c>
      <c r="AU312" s="19">
        <f t="shared" si="532"/>
        <v>-1.2897140598698153E-2</v>
      </c>
      <c r="AV312" s="19"/>
      <c r="AW312" s="19">
        <f t="shared" si="486"/>
        <v>0.55952992528491685</v>
      </c>
      <c r="AX312" s="19">
        <f t="shared" si="487"/>
        <v>0.44047007471508309</v>
      </c>
      <c r="AY312" s="19"/>
      <c r="AZ312" s="19">
        <f t="shared" si="503"/>
        <v>1.4974603567729537E-4</v>
      </c>
      <c r="BA312" s="19">
        <f t="shared" si="504"/>
        <v>-1.9019032832315338E-4</v>
      </c>
      <c r="BB312" s="19"/>
      <c r="BC312" s="19"/>
      <c r="BD312" s="19">
        <f t="shared" si="533"/>
        <v>-2.6661391045141262E-2</v>
      </c>
      <c r="BE312" s="19">
        <f t="shared" si="534"/>
        <v>-3.3769172048681534E-3</v>
      </c>
      <c r="BF312" s="19"/>
      <c r="BG312" s="19"/>
      <c r="BH312" s="19">
        <f t="shared" si="507"/>
        <v>0.9890388242625453</v>
      </c>
      <c r="BI312" s="19">
        <f t="shared" si="508"/>
        <v>0.63677604464537529</v>
      </c>
      <c r="BJ312" s="19">
        <f t="shared" si="546"/>
        <v>0.96684950687030602</v>
      </c>
      <c r="BK312" s="19"/>
      <c r="BL312" s="19">
        <f t="shared" si="509"/>
        <v>1.0001089482326895</v>
      </c>
      <c r="BM312" s="19">
        <f t="shared" si="510"/>
        <v>1.1658382551273536</v>
      </c>
      <c r="BN312" s="19">
        <f t="shared" si="547"/>
        <v>1.0531646472962986</v>
      </c>
      <c r="BO312" s="19"/>
      <c r="BP312" s="19">
        <f t="shared" si="512"/>
        <v>0.97641607689116028</v>
      </c>
      <c r="BQ312" s="19">
        <f t="shared" si="511"/>
        <v>0.74001183315340946</v>
      </c>
      <c r="BR312" s="19">
        <f t="shared" si="548"/>
        <v>0.87581690975220061</v>
      </c>
      <c r="BU312" s="90"/>
      <c r="CD312" s="89"/>
      <c r="CF312" s="112">
        <f t="shared" si="549"/>
        <v>1</v>
      </c>
      <c r="CG312" s="112">
        <f t="shared" si="550"/>
        <v>1</v>
      </c>
      <c r="CH312" s="112">
        <f t="shared" si="551"/>
        <v>1</v>
      </c>
      <c r="CI312" s="112">
        <f t="shared" si="517"/>
        <v>1</v>
      </c>
      <c r="CJ312" s="112">
        <f t="shared" si="518"/>
        <v>1</v>
      </c>
      <c r="CK312" s="112">
        <f t="shared" si="519"/>
        <v>1</v>
      </c>
      <c r="CL312" s="112">
        <f t="shared" si="520"/>
        <v>1</v>
      </c>
      <c r="CM312" s="112"/>
      <c r="CN312" s="112">
        <f t="shared" si="521"/>
        <v>1</v>
      </c>
    </row>
    <row r="313" spans="1:92" x14ac:dyDescent="0.2">
      <c r="A313" s="86" t="str">
        <f t="shared" si="494"/>
        <v>Fuels</v>
      </c>
      <c r="B313" s="86">
        <f t="shared" si="495"/>
        <v>1997</v>
      </c>
      <c r="D313" s="108">
        <f>Manufacturing!X387</f>
        <v>14245.039418160422</v>
      </c>
      <c r="E313" s="108">
        <f>NonManufacturing!H306</f>
        <v>2067.7951948264399</v>
      </c>
      <c r="F313" s="108">
        <f t="shared" si="558"/>
        <v>16312.834612986862</v>
      </c>
      <c r="G313" s="108"/>
      <c r="H313" s="126">
        <f t="shared" si="562"/>
        <v>1425097.19264</v>
      </c>
      <c r="I313" s="126">
        <f t="shared" si="562"/>
        <v>1079410.5760054095</v>
      </c>
      <c r="J313" s="126">
        <f t="shared" si="562"/>
        <v>2504507.7686454095</v>
      </c>
      <c r="L313" s="79">
        <f t="shared" si="559"/>
        <v>9.995837120253821</v>
      </c>
      <c r="M313" s="79">
        <f t="shared" si="560"/>
        <v>1.9156706824929952</v>
      </c>
      <c r="N313" s="79">
        <f t="shared" si="561"/>
        <v>6.513389504002153</v>
      </c>
      <c r="P313" s="261">
        <f>Manufacturing!BZ387</f>
        <v>0.9747226207656331</v>
      </c>
      <c r="Q313" s="261">
        <f>NonManufacturing!CR306</f>
        <v>0.7162438562292075</v>
      </c>
      <c r="R313" s="109"/>
      <c r="S313" s="261">
        <f>Manufacturing!CD387</f>
        <v>0.84505242378536638</v>
      </c>
      <c r="T313" s="261">
        <f>NonManufacturing!CV306</f>
        <v>0.94625866214555054</v>
      </c>
      <c r="V313" s="112">
        <f t="shared" si="514"/>
        <v>1.3852509791954986</v>
      </c>
      <c r="W313" s="113">
        <f t="shared" si="515"/>
        <v>0.84969419401012336</v>
      </c>
      <c r="X313" s="112">
        <f t="shared" si="552"/>
        <v>1.0659065554861322</v>
      </c>
      <c r="Y313" s="112">
        <f t="shared" si="553"/>
        <v>0.85560239294842211</v>
      </c>
      <c r="Z313" s="112">
        <f t="shared" si="554"/>
        <v>0.93169070228841622</v>
      </c>
      <c r="AA313" s="112">
        <f t="shared" si="555"/>
        <v>1.177040349898115</v>
      </c>
      <c r="AB313" s="112">
        <f t="shared" si="516"/>
        <v>1.1770397142692532</v>
      </c>
      <c r="AC313" s="112"/>
      <c r="AD313" s="112">
        <f t="shared" si="556"/>
        <v>0.91199219953334476</v>
      </c>
      <c r="AF313" s="87">
        <f t="shared" si="557"/>
        <v>1997</v>
      </c>
      <c r="AG313" s="89"/>
      <c r="AI313" s="109">
        <f t="shared" si="484"/>
        <v>0.87324120890796986</v>
      </c>
      <c r="AJ313" s="109">
        <f t="shared" si="485"/>
        <v>0.12675879109203014</v>
      </c>
      <c r="AL313" s="109">
        <f t="shared" si="496"/>
        <v>0.87604981184462472</v>
      </c>
      <c r="AM313" s="109">
        <f t="shared" si="497"/>
        <v>0.12392591788709888</v>
      </c>
      <c r="AN313" s="109">
        <f t="shared" si="498"/>
        <v>0.99997572973172355</v>
      </c>
      <c r="AO313" s="109"/>
      <c r="AP313" s="109">
        <f t="shared" si="499"/>
        <v>0.87607107432462783</v>
      </c>
      <c r="AQ313" s="109">
        <f t="shared" si="500"/>
        <v>0.12392892567537223</v>
      </c>
      <c r="AT313" s="19">
        <f t="shared" si="531"/>
        <v>-4.3491869952991216E-2</v>
      </c>
      <c r="AU313" s="19">
        <f t="shared" si="532"/>
        <v>8.5533694274081626E-3</v>
      </c>
      <c r="AV313" s="19"/>
      <c r="AW313" s="19">
        <f t="shared" si="486"/>
        <v>0.56901288567804265</v>
      </c>
      <c r="AX313" s="19">
        <f t="shared" si="487"/>
        <v>0.43098711432195735</v>
      </c>
      <c r="AY313" s="19"/>
      <c r="AZ313" s="19">
        <f t="shared" si="503"/>
        <v>1.680606796716776E-2</v>
      </c>
      <c r="BA313" s="19">
        <f t="shared" si="504"/>
        <v>-2.1764315764049611E-2</v>
      </c>
      <c r="BB313" s="19"/>
      <c r="BC313" s="19"/>
      <c r="BD313" s="19">
        <f t="shared" si="533"/>
        <v>-2.8100180924556413E-2</v>
      </c>
      <c r="BE313" s="19">
        <f t="shared" si="534"/>
        <v>1.0219307050204849E-2</v>
      </c>
      <c r="BF313" s="19"/>
      <c r="BG313" s="19"/>
      <c r="BH313" s="19">
        <f t="shared" si="507"/>
        <v>0.96363570097305118</v>
      </c>
      <c r="BI313" s="19">
        <f t="shared" si="508"/>
        <v>0.61362013014469319</v>
      </c>
      <c r="BJ313" s="19">
        <f t="shared" si="546"/>
        <v>0.93169070228841622</v>
      </c>
      <c r="BK313" s="19"/>
      <c r="BL313" s="19">
        <f t="shared" si="509"/>
        <v>1.0120986858251886</v>
      </c>
      <c r="BM313" s="19">
        <f t="shared" si="510"/>
        <v>1.1799433658991256</v>
      </c>
      <c r="BN313" s="19">
        <f t="shared" si="547"/>
        <v>1.0659065554861322</v>
      </c>
      <c r="BO313" s="19"/>
      <c r="BP313" s="19">
        <f t="shared" si="512"/>
        <v>0.97691924353287729</v>
      </c>
      <c r="BQ313" s="19">
        <f t="shared" si="511"/>
        <v>0.72293180024960657</v>
      </c>
      <c r="BR313" s="19">
        <f t="shared" si="548"/>
        <v>0.85560239294842211</v>
      </c>
      <c r="BU313" s="90"/>
      <c r="CD313" s="89"/>
      <c r="CF313" s="112">
        <f t="shared" si="549"/>
        <v>1.0553288206937088</v>
      </c>
      <c r="CG313" s="112">
        <f t="shared" si="550"/>
        <v>0.95278375591685383</v>
      </c>
      <c r="CH313" s="112">
        <f t="shared" si="551"/>
        <v>1.0120986858251888</v>
      </c>
      <c r="CI313" s="112">
        <f t="shared" si="517"/>
        <v>0.97691924353287729</v>
      </c>
      <c r="CJ313" s="112">
        <f t="shared" si="518"/>
        <v>0.96363570097305118</v>
      </c>
      <c r="CK313" s="112">
        <f t="shared" si="519"/>
        <v>1.0055003026248803</v>
      </c>
      <c r="CL313" s="112">
        <f t="shared" si="520"/>
        <v>1.0055001575078559</v>
      </c>
      <c r="CM313" s="112"/>
      <c r="CN313" s="112">
        <f t="shared" si="521"/>
        <v>0.98873868253696262</v>
      </c>
    </row>
    <row r="314" spans="1:92" x14ac:dyDescent="0.2">
      <c r="A314" s="86" t="str">
        <f t="shared" si="494"/>
        <v>Fuels</v>
      </c>
      <c r="B314" s="86">
        <f t="shared" si="495"/>
        <v>1998</v>
      </c>
      <c r="D314" s="108">
        <f>Manufacturing!X388</f>
        <v>14659.144711999999</v>
      </c>
      <c r="E314" s="108">
        <f>NonManufacturing!H307</f>
        <v>2110.9202289393174</v>
      </c>
      <c r="F314" s="108">
        <f t="shared" si="558"/>
        <v>16770.064940939315</v>
      </c>
      <c r="G314" s="108"/>
      <c r="H314" s="126">
        <f t="shared" si="562"/>
        <v>1483737.53715</v>
      </c>
      <c r="I314" s="126">
        <f t="shared" si="562"/>
        <v>1113243.0950547389</v>
      </c>
      <c r="J314" s="126">
        <f t="shared" si="562"/>
        <v>2596980.6322047389</v>
      </c>
      <c r="L314" s="79">
        <f t="shared" si="559"/>
        <v>9.8798772323019151</v>
      </c>
      <c r="M314" s="79">
        <f t="shared" si="560"/>
        <v>1.8961898244116413</v>
      </c>
      <c r="N314" s="79">
        <f t="shared" si="561"/>
        <v>6.4575240696740046</v>
      </c>
      <c r="P314" s="261">
        <f>Manufacturing!BZ388</f>
        <v>0.98963974734349713</v>
      </c>
      <c r="Q314" s="261">
        <f>NonManufacturing!CR307</f>
        <v>0.7196506755756138</v>
      </c>
      <c r="R314" s="109"/>
      <c r="S314" s="261">
        <f>Manufacturing!CD388</f>
        <v>0.82265931883943899</v>
      </c>
      <c r="T314" s="261">
        <f>NonManufacturing!CV307</f>
        <v>0.93220193320842171</v>
      </c>
      <c r="V314" s="112">
        <f t="shared" si="514"/>
        <v>1.4363980055286836</v>
      </c>
      <c r="W314" s="113">
        <f t="shared" si="515"/>
        <v>0.84240635483432791</v>
      </c>
      <c r="X314" s="112">
        <f t="shared" si="552"/>
        <v>1.0689720243170566</v>
      </c>
      <c r="Y314" s="112">
        <f t="shared" si="553"/>
        <v>0.83418163936283896</v>
      </c>
      <c r="Z314" s="112">
        <f t="shared" si="554"/>
        <v>0.94470229460782074</v>
      </c>
      <c r="AA314" s="112">
        <f t="shared" si="555"/>
        <v>1.2100316496161905</v>
      </c>
      <c r="AB314" s="112">
        <f t="shared" si="516"/>
        <v>1.210030807928717</v>
      </c>
      <c r="AC314" s="112"/>
      <c r="AD314" s="112">
        <f t="shared" si="556"/>
        <v>0.89171683567781479</v>
      </c>
      <c r="AF314" s="87">
        <f t="shared" si="557"/>
        <v>1998</v>
      </c>
      <c r="AG314" s="89"/>
      <c r="AI314" s="109">
        <f t="shared" si="484"/>
        <v>0.87412569740346635</v>
      </c>
      <c r="AJ314" s="109">
        <f t="shared" si="485"/>
        <v>0.12587430259653376</v>
      </c>
      <c r="AL314" s="109">
        <f t="shared" si="496"/>
        <v>0.87368337853679323</v>
      </c>
      <c r="AM314" s="109">
        <f t="shared" si="497"/>
        <v>0.12631603073186717</v>
      </c>
      <c r="AN314" s="109">
        <f t="shared" si="498"/>
        <v>0.99999940926866038</v>
      </c>
      <c r="AO314" s="109"/>
      <c r="AP314" s="109">
        <f t="shared" si="499"/>
        <v>0.87368389464925067</v>
      </c>
      <c r="AQ314" s="109">
        <f t="shared" si="500"/>
        <v>0.1263161053507493</v>
      </c>
      <c r="AT314" s="19">
        <f t="shared" si="531"/>
        <v>1.5188046331776466E-2</v>
      </c>
      <c r="AU314" s="19">
        <f t="shared" si="532"/>
        <v>4.7452311623422672E-3</v>
      </c>
      <c r="AV314" s="19"/>
      <c r="AW314" s="19">
        <f t="shared" si="486"/>
        <v>0.57133176841999112</v>
      </c>
      <c r="AX314" s="19">
        <f t="shared" si="487"/>
        <v>0.42866823158000888</v>
      </c>
      <c r="AY314" s="19"/>
      <c r="AZ314" s="19">
        <f t="shared" si="503"/>
        <v>4.0669913782443307E-3</v>
      </c>
      <c r="BA314" s="19">
        <f t="shared" si="504"/>
        <v>-5.3949257159861758E-3</v>
      </c>
      <c r="BB314" s="19"/>
      <c r="BC314" s="19"/>
      <c r="BD314" s="19">
        <f t="shared" si="533"/>
        <v>-2.6856500816847342E-2</v>
      </c>
      <c r="BE314" s="19">
        <f t="shared" si="534"/>
        <v>-1.4966501143210388E-2</v>
      </c>
      <c r="BF314" s="19"/>
      <c r="BG314" s="19"/>
      <c r="BH314" s="19">
        <f t="shared" si="507"/>
        <v>1.0139655706421085</v>
      </c>
      <c r="BI314" s="19">
        <f t="shared" si="508"/>
        <v>0.6221896854196487</v>
      </c>
      <c r="BJ314" s="19">
        <f t="shared" si="546"/>
        <v>0.94470229460782074</v>
      </c>
      <c r="BK314" s="19"/>
      <c r="BL314" s="19">
        <f t="shared" si="509"/>
        <v>1.0028759264263334</v>
      </c>
      <c r="BM314" s="19">
        <f t="shared" si="510"/>
        <v>1.1833367962066916</v>
      </c>
      <c r="BN314" s="19">
        <f t="shared" si="547"/>
        <v>1.0689720243170566</v>
      </c>
      <c r="BO314" s="19"/>
      <c r="BP314" s="19">
        <f t="shared" si="512"/>
        <v>0.97496412613834937</v>
      </c>
      <c r="BQ314" s="19">
        <f t="shared" si="511"/>
        <v>0.70483257088798146</v>
      </c>
      <c r="BR314" s="19">
        <f t="shared" si="548"/>
        <v>0.83418163936283896</v>
      </c>
      <c r="BU314" s="90"/>
      <c r="CD314" s="89"/>
      <c r="CF314" s="112">
        <f t="shared" si="549"/>
        <v>1.0942942730145135</v>
      </c>
      <c r="CG314" s="112">
        <f t="shared" si="550"/>
        <v>0.94461171610372829</v>
      </c>
      <c r="CH314" s="112">
        <f t="shared" si="551"/>
        <v>1.0150094071818105</v>
      </c>
      <c r="CI314" s="112">
        <f t="shared" si="517"/>
        <v>0.95246121657876903</v>
      </c>
      <c r="CJ314" s="112">
        <f t="shared" si="518"/>
        <v>0.97709342342824801</v>
      </c>
      <c r="CK314" s="112">
        <f t="shared" si="519"/>
        <v>1.0336835011476706</v>
      </c>
      <c r="CL314" s="112">
        <f t="shared" si="520"/>
        <v>1.0336831911547213</v>
      </c>
      <c r="CM314" s="112"/>
      <c r="CN314" s="112">
        <f t="shared" si="521"/>
        <v>0.96675709480328242</v>
      </c>
    </row>
    <row r="315" spans="1:92" x14ac:dyDescent="0.2">
      <c r="A315" s="86" t="str">
        <f t="shared" si="494"/>
        <v>Fuels</v>
      </c>
      <c r="B315" s="86">
        <f t="shared" si="495"/>
        <v>1999</v>
      </c>
      <c r="D315" s="108">
        <f>Manufacturing!X389</f>
        <v>14920.191681155837</v>
      </c>
      <c r="E315" s="108">
        <f>NonManufacturing!H308</f>
        <v>2131.1154856860544</v>
      </c>
      <c r="F315" s="108">
        <f t="shared" si="558"/>
        <v>17051.307166841892</v>
      </c>
      <c r="G315" s="108"/>
      <c r="H315" s="126">
        <f t="shared" si="562"/>
        <v>1566177.0356099999</v>
      </c>
      <c r="I315" s="126">
        <f t="shared" si="562"/>
        <v>1145336.1228106003</v>
      </c>
      <c r="J315" s="126">
        <f t="shared" si="562"/>
        <v>2711513.1584206</v>
      </c>
      <c r="K315" s="109">
        <f>L316/L301</f>
        <v>0.7257310568545462</v>
      </c>
      <c r="L315" s="79">
        <f t="shared" si="559"/>
        <v>9.5265039276640078</v>
      </c>
      <c r="M315" s="79">
        <f t="shared" si="560"/>
        <v>1.8606900133878588</v>
      </c>
      <c r="N315" s="79">
        <f t="shared" si="561"/>
        <v>6.2884840200347485</v>
      </c>
      <c r="O315" s="109">
        <f>Q316*Q316</f>
        <v>0.51538526209817093</v>
      </c>
      <c r="P315" s="261">
        <f>Manufacturing!BZ389</f>
        <v>0.99360215326523937</v>
      </c>
      <c r="Q315" s="261">
        <f>NonManufacturing!CR308</f>
        <v>0.72445399140551847</v>
      </c>
      <c r="R315" s="109"/>
      <c r="S315" s="261">
        <f>Manufacturing!CD389</f>
        <v>0.79007202186108194</v>
      </c>
      <c r="T315" s="261">
        <f>NonManufacturing!CV308</f>
        <v>0.90868454621832373</v>
      </c>
      <c r="V315" s="112">
        <f t="shared" si="514"/>
        <v>1.4997462993836739</v>
      </c>
      <c r="W315" s="113">
        <f t="shared" si="515"/>
        <v>0.82035449556114859</v>
      </c>
      <c r="X315" s="112">
        <f t="shared" si="552"/>
        <v>1.0772332040511139</v>
      </c>
      <c r="Y315" s="112">
        <f t="shared" si="553"/>
        <v>0.80263318388357918</v>
      </c>
      <c r="Z315" s="112">
        <f t="shared" si="554"/>
        <v>0.94880085626066712</v>
      </c>
      <c r="AA315" s="112">
        <f t="shared" si="555"/>
        <v>1.2303246050992904</v>
      </c>
      <c r="AB315" s="112">
        <f t="shared" si="516"/>
        <v>1.2303236189005931</v>
      </c>
      <c r="AC315" s="112"/>
      <c r="AD315" s="112">
        <f t="shared" si="556"/>
        <v>0.86462311635265487</v>
      </c>
      <c r="AF315" s="87">
        <f t="shared" si="557"/>
        <v>1999</v>
      </c>
      <c r="AG315" s="89"/>
      <c r="AI315" s="109">
        <f t="shared" si="484"/>
        <v>0.87501747139772135</v>
      </c>
      <c r="AJ315" s="109">
        <f t="shared" si="485"/>
        <v>0.12498252860227857</v>
      </c>
      <c r="AL315" s="109">
        <f t="shared" si="496"/>
        <v>0.87457150862440369</v>
      </c>
      <c r="AM315" s="109">
        <f t="shared" si="497"/>
        <v>0.12542788723459283</v>
      </c>
      <c r="AN315" s="109">
        <f t="shared" si="498"/>
        <v>0.99999939585899655</v>
      </c>
      <c r="AO315" s="109"/>
      <c r="AP315" s="109">
        <f t="shared" si="499"/>
        <v>0.87457203698923169</v>
      </c>
      <c r="AQ315" s="109">
        <f t="shared" si="500"/>
        <v>0.12542796301076828</v>
      </c>
      <c r="AT315" s="19">
        <f t="shared" si="531"/>
        <v>3.9958929799627473E-3</v>
      </c>
      <c r="AU315" s="19">
        <f t="shared" si="532"/>
        <v>6.6523343541045757E-3</v>
      </c>
      <c r="AV315" s="19"/>
      <c r="AW315" s="19">
        <f t="shared" si="486"/>
        <v>0.57760259460524455</v>
      </c>
      <c r="AX315" s="19">
        <f t="shared" si="487"/>
        <v>0.42239740539475562</v>
      </c>
      <c r="AY315" s="19"/>
      <c r="AZ315" s="19">
        <f t="shared" si="503"/>
        <v>1.0916008182611986E-2</v>
      </c>
      <c r="BA315" s="19">
        <f t="shared" si="504"/>
        <v>-1.4736676934169081E-2</v>
      </c>
      <c r="BB315" s="19"/>
      <c r="BC315" s="19"/>
      <c r="BD315" s="19">
        <f t="shared" si="533"/>
        <v>-4.0418056380229848E-2</v>
      </c>
      <c r="BE315" s="19">
        <f t="shared" si="534"/>
        <v>-2.5551457665366737E-2</v>
      </c>
      <c r="BF315" s="19"/>
      <c r="BG315" s="19"/>
      <c r="BH315" s="19">
        <f t="shared" si="507"/>
        <v>1.00433846903542</v>
      </c>
      <c r="BI315" s="19">
        <f t="shared" si="508"/>
        <v>0.6248890361039996</v>
      </c>
      <c r="BJ315" s="19">
        <f t="shared" si="546"/>
        <v>0.94880085626066712</v>
      </c>
      <c r="BK315" s="19"/>
      <c r="BL315" s="19">
        <f t="shared" si="509"/>
        <v>1.0077281533530638</v>
      </c>
      <c r="BM315" s="19">
        <f t="shared" si="510"/>
        <v>1.1924818044361001</v>
      </c>
      <c r="BN315" s="19">
        <f t="shared" si="547"/>
        <v>1.0772332040511139</v>
      </c>
      <c r="BO315" s="19"/>
      <c r="BP315" s="19">
        <f t="shared" si="512"/>
        <v>0.96218035258680945</v>
      </c>
      <c r="BQ315" s="19">
        <f t="shared" si="511"/>
        <v>0.67817605157166538</v>
      </c>
      <c r="BR315" s="19">
        <f t="shared" si="548"/>
        <v>0.80263318388357918</v>
      </c>
      <c r="BU315" s="90"/>
      <c r="CD315" s="89"/>
      <c r="CF315" s="112">
        <f t="shared" si="549"/>
        <v>1.1425550439874179</v>
      </c>
      <c r="CG315" s="112">
        <f t="shared" si="550"/>
        <v>0.919884404264524</v>
      </c>
      <c r="CH315" s="112">
        <f t="shared" si="551"/>
        <v>1.022853555535314</v>
      </c>
      <c r="CI315" s="112">
        <f t="shared" si="517"/>
        <v>0.91643946919302155</v>
      </c>
      <c r="CJ315" s="112">
        <f t="shared" si="518"/>
        <v>0.98133251299050417</v>
      </c>
      <c r="CK315" s="112">
        <f t="shared" si="519"/>
        <v>1.0510189925615174</v>
      </c>
      <c r="CL315" s="112">
        <f t="shared" si="520"/>
        <v>1.0510185659777929</v>
      </c>
      <c r="CM315" s="112"/>
      <c r="CN315" s="112">
        <f t="shared" si="521"/>
        <v>0.93738336949697798</v>
      </c>
    </row>
    <row r="316" spans="1:92" x14ac:dyDescent="0.2">
      <c r="A316" s="86" t="str">
        <f t="shared" si="494"/>
        <v>Fuels</v>
      </c>
      <c r="B316" s="86">
        <f t="shared" si="495"/>
        <v>2000</v>
      </c>
      <c r="D316" s="108">
        <f>Manufacturing!X390</f>
        <v>14785.054832475435</v>
      </c>
      <c r="E316" s="108">
        <f>NonManufacturing!H309</f>
        <v>2174.7885962369132</v>
      </c>
      <c r="F316" s="108">
        <f t="shared" si="558"/>
        <v>16959.843428712349</v>
      </c>
      <c r="G316" s="108"/>
      <c r="H316" s="126">
        <f t="shared" si="562"/>
        <v>1678774.97612</v>
      </c>
      <c r="I316" s="126">
        <f t="shared" si="562"/>
        <v>1179948.0529703486</v>
      </c>
      <c r="J316" s="126">
        <f t="shared" si="562"/>
        <v>2858723.0290903486</v>
      </c>
      <c r="K316" s="109">
        <f>M316/M301</f>
        <v>0.65208481063715673</v>
      </c>
      <c r="L316" s="79">
        <f t="shared" si="559"/>
        <v>8.8070498088116533</v>
      </c>
      <c r="M316" s="79">
        <f t="shared" si="560"/>
        <v>1.8431223228532791</v>
      </c>
      <c r="N316" s="79">
        <f t="shared" si="561"/>
        <v>5.9326640797758596</v>
      </c>
      <c r="O316" s="109">
        <f>P316*S316</f>
        <v>0.72573180439794183</v>
      </c>
      <c r="P316" s="261">
        <f>Manufacturing!BZ390</f>
        <v>0.99424627831838386</v>
      </c>
      <c r="Q316" s="261">
        <f>NonManufacturing!CR309</f>
        <v>0.71790337936115811</v>
      </c>
      <c r="R316" s="109"/>
      <c r="S316" s="261">
        <f>Manufacturing!CD390</f>
        <v>0.72993162783109089</v>
      </c>
      <c r="T316" s="261">
        <f>NonManufacturing!CV309</f>
        <v>0.90831834670764178</v>
      </c>
      <c r="V316" s="112">
        <f t="shared" si="514"/>
        <v>1.5811685333433656</v>
      </c>
      <c r="W316" s="113">
        <f t="shared" si="515"/>
        <v>0.77393655338753298</v>
      </c>
      <c r="X316" s="112">
        <f t="shared" si="552"/>
        <v>1.0897345366759563</v>
      </c>
      <c r="Y316" s="112">
        <f t="shared" si="553"/>
        <v>0.74896852179960804</v>
      </c>
      <c r="Z316" s="129">
        <f t="shared" si="554"/>
        <v>0.94824698030556842</v>
      </c>
      <c r="AA316" s="112">
        <f t="shared" si="555"/>
        <v>1.2237252228695239</v>
      </c>
      <c r="AB316" s="112">
        <f t="shared" si="516"/>
        <v>1.2237241250205846</v>
      </c>
      <c r="AC316" s="112"/>
      <c r="AD316" s="112">
        <f t="shared" si="556"/>
        <v>0.81617686508817178</v>
      </c>
      <c r="AF316" s="87">
        <f t="shared" si="557"/>
        <v>2000</v>
      </c>
      <c r="AG316" s="89"/>
      <c r="AI316" s="109">
        <f t="shared" si="484"/>
        <v>0.87176835650763829</v>
      </c>
      <c r="AJ316" s="109">
        <f t="shared" si="485"/>
        <v>0.12823164349236157</v>
      </c>
      <c r="AL316" s="109">
        <f t="shared" si="496"/>
        <v>0.87339190669721611</v>
      </c>
      <c r="AM316" s="109">
        <f t="shared" si="497"/>
        <v>0.12660013724516278</v>
      </c>
      <c r="AN316" s="109">
        <f t="shared" si="498"/>
        <v>0.99999204394237884</v>
      </c>
      <c r="AO316" s="109"/>
      <c r="AP316" s="109">
        <f t="shared" si="499"/>
        <v>0.87339885550883678</v>
      </c>
      <c r="AQ316" s="109">
        <f t="shared" si="500"/>
        <v>0.12660114449116325</v>
      </c>
      <c r="AT316" s="19">
        <f t="shared" si="531"/>
        <v>6.4806256398017141E-4</v>
      </c>
      <c r="AU316" s="19">
        <f t="shared" si="532"/>
        <v>-9.0832649600384383E-3</v>
      </c>
      <c r="AV316" s="19"/>
      <c r="AW316" s="19">
        <f t="shared" si="486"/>
        <v>0.58724645900872374</v>
      </c>
      <c r="AX316" s="19">
        <f t="shared" si="487"/>
        <v>0.41275354099127626</v>
      </c>
      <c r="AY316" s="19"/>
      <c r="AZ316" s="19">
        <f t="shared" si="503"/>
        <v>1.6558514122165104E-2</v>
      </c>
      <c r="BA316" s="19">
        <f t="shared" si="504"/>
        <v>-2.3095928056524839E-2</v>
      </c>
      <c r="BB316" s="19"/>
      <c r="BC316" s="19"/>
      <c r="BD316" s="19">
        <f t="shared" si="533"/>
        <v>-7.9173238967715873E-2</v>
      </c>
      <c r="BE316" s="19">
        <f t="shared" si="534"/>
        <v>-4.0308082839695216E-4</v>
      </c>
      <c r="BF316" s="19"/>
      <c r="BG316" s="19"/>
      <c r="BH316" s="19">
        <f t="shared" si="507"/>
        <v>0.99941623581867167</v>
      </c>
      <c r="BI316" s="19">
        <f t="shared" si="508"/>
        <v>0.62452424826741726</v>
      </c>
      <c r="BJ316" s="19">
        <f t="shared" si="546"/>
        <v>0.94824698030556842</v>
      </c>
      <c r="BK316" s="19"/>
      <c r="BL316" s="19">
        <f t="shared" si="509"/>
        <v>1.0116050383313744</v>
      </c>
      <c r="BM316" s="19">
        <f t="shared" si="510"/>
        <v>1.2063206014860475</v>
      </c>
      <c r="BN316" s="19">
        <f t="shared" si="547"/>
        <v>1.0897345366759563</v>
      </c>
      <c r="BO316" s="19"/>
      <c r="BP316" s="19">
        <f t="shared" si="512"/>
        <v>0.93313924322900266</v>
      </c>
      <c r="BQ316" s="19">
        <f t="shared" si="511"/>
        <v>0.63283268753961697</v>
      </c>
      <c r="BR316" s="19">
        <f t="shared" si="548"/>
        <v>0.74896852179960804</v>
      </c>
      <c r="BU316" s="90"/>
      <c r="CD316" s="89"/>
      <c r="CF316" s="112">
        <f t="shared" si="549"/>
        <v>1.204585124769481</v>
      </c>
      <c r="CG316" s="112">
        <f t="shared" si="550"/>
        <v>0.86783478265020719</v>
      </c>
      <c r="CH316" s="112">
        <f t="shared" si="551"/>
        <v>1.0347238102546839</v>
      </c>
      <c r="CI316" s="112">
        <f t="shared" si="517"/>
        <v>0.85516563274796509</v>
      </c>
      <c r="CJ316" s="112">
        <f t="shared" si="518"/>
        <v>0.98075964621944733</v>
      </c>
      <c r="CK316" s="112">
        <f t="shared" si="519"/>
        <v>1.0453813941310628</v>
      </c>
      <c r="CL316" s="112">
        <f t="shared" si="520"/>
        <v>1.0453808699379949</v>
      </c>
      <c r="CM316" s="112"/>
      <c r="CN316" s="112">
        <f t="shared" si="521"/>
        <v>0.88486024191583212</v>
      </c>
    </row>
    <row r="317" spans="1:92" x14ac:dyDescent="0.2">
      <c r="A317" s="86" t="str">
        <f t="shared" si="494"/>
        <v>Fuels</v>
      </c>
      <c r="B317" s="86">
        <f t="shared" si="495"/>
        <v>2001</v>
      </c>
      <c r="D317" s="108">
        <f>Manufacturing!X391</f>
        <v>14295.896372999416</v>
      </c>
      <c r="E317" s="108">
        <f>NonManufacturing!H310</f>
        <v>2151.8958160446218</v>
      </c>
      <c r="F317" s="108">
        <f t="shared" ref="F317:F326" si="563">D317+E317</f>
        <v>16447.792189044038</v>
      </c>
      <c r="G317" s="108"/>
      <c r="H317" s="126">
        <f t="shared" si="562"/>
        <v>1607454.5965500001</v>
      </c>
      <c r="I317" s="126">
        <f t="shared" si="562"/>
        <v>1186379.5097955843</v>
      </c>
      <c r="J317" s="126">
        <f t="shared" si="562"/>
        <v>2793834.1063455846</v>
      </c>
      <c r="L317" s="79">
        <f t="shared" si="559"/>
        <v>8.8934993272481773</v>
      </c>
      <c r="M317" s="79">
        <f t="shared" si="560"/>
        <v>1.8138342733307979</v>
      </c>
      <c r="N317" s="79">
        <f t="shared" si="561"/>
        <v>5.8871756743489057</v>
      </c>
      <c r="P317" s="261">
        <f>Manufacturing!BZ391</f>
        <v>0.99397834672958518</v>
      </c>
      <c r="Q317" s="261">
        <f>NonManufacturing!CR310</f>
        <v>0.7056521630572542</v>
      </c>
      <c r="R317" s="109"/>
      <c r="S317" s="261">
        <f>Manufacturing!CD391</f>
        <v>0.73729533824856619</v>
      </c>
      <c r="T317" s="261">
        <f>NonManufacturing!CV310</f>
        <v>0.90940398242503362</v>
      </c>
      <c r="V317" s="112">
        <f>J317/J$335</f>
        <v>1.5452782698367198</v>
      </c>
      <c r="W317" s="113">
        <f t="shared" si="515"/>
        <v>0.76800243353145614</v>
      </c>
      <c r="X317" s="112">
        <f t="shared" si="552"/>
        <v>1.0744501835006941</v>
      </c>
      <c r="Y317" s="112">
        <f t="shared" si="553"/>
        <v>0.75565822432003216</v>
      </c>
      <c r="Z317" s="112">
        <f t="shared" si="554"/>
        <v>0.94591326425277678</v>
      </c>
      <c r="AA317" s="112">
        <f t="shared" si="555"/>
        <v>1.1867786115997432</v>
      </c>
      <c r="AB317" s="112">
        <f t="shared" si="516"/>
        <v>1.1867774717178787</v>
      </c>
      <c r="AC317" s="112"/>
      <c r="AD317" s="112">
        <f t="shared" si="556"/>
        <v>0.81191711778446718</v>
      </c>
      <c r="AF317" s="87">
        <f t="shared" si="557"/>
        <v>2001</v>
      </c>
      <c r="AG317" s="89"/>
      <c r="AI317" s="109">
        <f t="shared" si="484"/>
        <v>0.86916810528053656</v>
      </c>
      <c r="AJ317" s="109">
        <f t="shared" si="485"/>
        <v>0.13083189471946338</v>
      </c>
      <c r="AL317" s="109">
        <f t="shared" si="496"/>
        <v>0.870467583607341</v>
      </c>
      <c r="AM317" s="109">
        <f t="shared" si="497"/>
        <v>0.1295274191511078</v>
      </c>
      <c r="AN317" s="109">
        <f t="shared" si="498"/>
        <v>0.99999500275844877</v>
      </c>
      <c r="AO317" s="109"/>
      <c r="AP317" s="109">
        <f t="shared" si="499"/>
        <v>0.87047193356585661</v>
      </c>
      <c r="AQ317" s="109">
        <f t="shared" si="500"/>
        <v>0.12952806643414344</v>
      </c>
      <c r="AT317" s="109">
        <f t="shared" si="531"/>
        <v>-2.6951843070960297E-4</v>
      </c>
      <c r="AU317" s="109">
        <f t="shared" si="532"/>
        <v>-1.7212561662672727E-2</v>
      </c>
      <c r="AW317" s="19">
        <f t="shared" ref="AW317:AW322" si="564">H317/J317</f>
        <v>0.57535792583354095</v>
      </c>
      <c r="AX317" s="19">
        <f t="shared" ref="AX317:AX322" si="565">I317/J317</f>
        <v>0.42464207416645894</v>
      </c>
      <c r="AY317" s="109"/>
      <c r="AZ317" s="109">
        <f t="shared" si="503"/>
        <v>-2.0452266888059734E-2</v>
      </c>
      <c r="BA317" s="109">
        <f t="shared" si="504"/>
        <v>2.8395973875758686E-2</v>
      </c>
      <c r="BB317" s="109"/>
      <c r="BC317" s="109"/>
      <c r="BD317" s="109">
        <f t="shared" si="533"/>
        <v>1.003767299142053E-2</v>
      </c>
      <c r="BE317" s="109">
        <f t="shared" si="534"/>
        <v>1.1945013042722608E-3</v>
      </c>
      <c r="BH317" s="109">
        <f t="shared" si="507"/>
        <v>0.99753891538674921</v>
      </c>
      <c r="BI317" s="109">
        <f t="shared" si="508"/>
        <v>0.6229872412494043</v>
      </c>
      <c r="BJ317" s="19">
        <f t="shared" si="546"/>
        <v>0.94591326425277678</v>
      </c>
      <c r="BK317" s="109"/>
      <c r="BL317" s="109">
        <f t="shared" si="509"/>
        <v>0.98597424174342085</v>
      </c>
      <c r="BM317" s="109">
        <f t="shared" si="510"/>
        <v>1.1894010403496731</v>
      </c>
      <c r="BN317" s="19">
        <f t="shared" si="547"/>
        <v>1.0744501835006941</v>
      </c>
      <c r="BO317" s="109"/>
      <c r="BP317" s="109">
        <f t="shared" si="512"/>
        <v>1.008931887423453</v>
      </c>
      <c r="BQ317" s="109">
        <f t="shared" si="511"/>
        <v>0.638485077862602</v>
      </c>
      <c r="BR317" s="19">
        <f t="shared" si="548"/>
        <v>0.75565822432003216</v>
      </c>
      <c r="BU317" s="90"/>
      <c r="CD317" s="89"/>
      <c r="CF317" s="112">
        <f t="shared" si="549"/>
        <v>1.1772427658542381</v>
      </c>
      <c r="CG317" s="112">
        <f t="shared" si="550"/>
        <v>0.8611807028125541</v>
      </c>
      <c r="CH317" s="112">
        <f t="shared" si="551"/>
        <v>1.0202110242297253</v>
      </c>
      <c r="CI317" s="112">
        <f t="shared" si="517"/>
        <v>0.86280387590807583</v>
      </c>
      <c r="CJ317" s="112">
        <f t="shared" si="518"/>
        <v>0.97834591374483926</v>
      </c>
      <c r="CK317" s="112">
        <f t="shared" si="519"/>
        <v>1.013819325068652</v>
      </c>
      <c r="CL317" s="112">
        <f t="shared" si="520"/>
        <v>1.0138187524793476</v>
      </c>
      <c r="CM317" s="112"/>
      <c r="CN317" s="112">
        <f t="shared" si="521"/>
        <v>0.88024202594955481</v>
      </c>
    </row>
    <row r="318" spans="1:92" x14ac:dyDescent="0.2">
      <c r="A318" s="86" t="str">
        <f t="shared" si="494"/>
        <v>Fuels</v>
      </c>
      <c r="B318" s="86">
        <f t="shared" si="495"/>
        <v>2002</v>
      </c>
      <c r="D318" s="108">
        <f>Manufacturing!X392</f>
        <v>13433.671368000001</v>
      </c>
      <c r="E318" s="108">
        <f>NonManufacturing!H311</f>
        <v>2092.4640845062358</v>
      </c>
      <c r="F318" s="108">
        <f t="shared" si="563"/>
        <v>15526.135452506238</v>
      </c>
      <c r="G318" s="108"/>
      <c r="H318" s="126">
        <f t="shared" si="562"/>
        <v>1621541.38322</v>
      </c>
      <c r="I318" s="126">
        <f t="shared" si="562"/>
        <v>1170167.7210314982</v>
      </c>
      <c r="J318" s="126">
        <f t="shared" si="562"/>
        <v>2791709.1042514984</v>
      </c>
      <c r="L318" s="79">
        <f t="shared" si="559"/>
        <v>8.2845072638996662</v>
      </c>
      <c r="M318" s="79">
        <f t="shared" si="560"/>
        <v>1.7881745043024577</v>
      </c>
      <c r="N318" s="79">
        <f t="shared" si="561"/>
        <v>5.5615162155904647</v>
      </c>
      <c r="P318" s="261">
        <f>Manufacturing!BZ392</f>
        <v>0.91274504943434198</v>
      </c>
      <c r="Q318" s="261">
        <f>NonManufacturing!CR311</f>
        <v>0.71018305816744942</v>
      </c>
      <c r="R318" s="109"/>
      <c r="S318" s="261">
        <f>Manufacturing!CD392</f>
        <v>0.74793350223472688</v>
      </c>
      <c r="T318" s="261">
        <f>NonManufacturing!CV311</f>
        <v>0.89081909086255584</v>
      </c>
      <c r="V318" s="112">
        <f t="shared" ref="V318:V328" si="566">V63</f>
        <v>1.5441029246177997</v>
      </c>
      <c r="W318" s="113">
        <f t="shared" si="515"/>
        <v>0.72551903051041755</v>
      </c>
      <c r="X318" s="112">
        <f t="shared" si="552"/>
        <v>1.081457248444972</v>
      </c>
      <c r="Y318" s="112">
        <f t="shared" si="553"/>
        <v>0.76300949548425423</v>
      </c>
      <c r="Z318" s="112">
        <f t="shared" si="554"/>
        <v>0.87924513681759775</v>
      </c>
      <c r="AA318" s="112">
        <f t="shared" si="555"/>
        <v>1.1202772559413749</v>
      </c>
      <c r="AB318" s="112">
        <f t="shared" si="516"/>
        <v>1.1202760568770063</v>
      </c>
      <c r="AC318" s="112"/>
      <c r="AD318" s="112">
        <f t="shared" si="556"/>
        <v>0.82516214952378786</v>
      </c>
      <c r="AF318" s="87">
        <f t="shared" si="557"/>
        <v>2002</v>
      </c>
      <c r="AG318" s="89"/>
      <c r="AI318" s="109">
        <f t="shared" si="484"/>
        <v>0.86522956141230434</v>
      </c>
      <c r="AJ318" s="109">
        <f t="shared" si="485"/>
        <v>0.13477043858769563</v>
      </c>
      <c r="AL318" s="109">
        <f t="shared" si="496"/>
        <v>0.86719734270892301</v>
      </c>
      <c r="AM318" s="109">
        <f t="shared" si="497"/>
        <v>0.13279143215231257</v>
      </c>
      <c r="AN318" s="109">
        <f t="shared" si="498"/>
        <v>0.99998877486123561</v>
      </c>
      <c r="AO318" s="109"/>
      <c r="AP318" s="109">
        <f t="shared" si="499"/>
        <v>0.86720707722870238</v>
      </c>
      <c r="AQ318" s="109">
        <f t="shared" si="500"/>
        <v>0.13279292277129762</v>
      </c>
      <c r="AT318" s="109">
        <f t="shared" si="531"/>
        <v>-8.5258825715465239E-2</v>
      </c>
      <c r="AU318" s="109">
        <f t="shared" si="532"/>
        <v>6.4003360127525806E-3</v>
      </c>
      <c r="AW318" s="19">
        <f t="shared" si="564"/>
        <v>0.58084181505535515</v>
      </c>
      <c r="AX318" s="19">
        <f t="shared" si="565"/>
        <v>0.4191581849446448</v>
      </c>
      <c r="AY318" s="109"/>
      <c r="AZ318" s="109">
        <f t="shared" si="503"/>
        <v>9.4861296900270523E-3</v>
      </c>
      <c r="BA318" s="109">
        <f t="shared" si="504"/>
        <v>-1.2998257284510723E-2</v>
      </c>
      <c r="BB318" s="109"/>
      <c r="BC318" s="109"/>
      <c r="BD318" s="109">
        <f t="shared" si="533"/>
        <v>1.4325531024774593E-2</v>
      </c>
      <c r="BE318" s="109">
        <f t="shared" si="534"/>
        <v>-2.0648054262951979E-2</v>
      </c>
      <c r="BH318" s="109">
        <f t="shared" si="507"/>
        <v>0.92951983024802654</v>
      </c>
      <c r="BI318" s="109">
        <f t="shared" si="508"/>
        <v>0.57907899473283264</v>
      </c>
      <c r="BJ318" s="19">
        <f t="shared" si="546"/>
        <v>0.87924513681759775</v>
      </c>
      <c r="BK318" s="109"/>
      <c r="BL318" s="109">
        <f t="shared" si="509"/>
        <v>1.006521535434475</v>
      </c>
      <c r="BM318" s="109">
        <f t="shared" si="510"/>
        <v>1.197157761380115</v>
      </c>
      <c r="BN318" s="19">
        <f t="shared" si="547"/>
        <v>1.081457248444972</v>
      </c>
      <c r="BO318" s="109"/>
      <c r="BP318" s="109">
        <f t="shared" si="512"/>
        <v>1.0097283016681742</v>
      </c>
      <c r="BQ318" s="109">
        <f t="shared" si="511"/>
        <v>0.64469645331067704</v>
      </c>
      <c r="BR318" s="19">
        <f t="shared" si="548"/>
        <v>0.76300949548425423</v>
      </c>
      <c r="BU318" s="90"/>
      <c r="CD318" s="89"/>
      <c r="CF318" s="112">
        <f t="shared" si="549"/>
        <v>1.176347350003667</v>
      </c>
      <c r="CG318" s="112">
        <f t="shared" si="550"/>
        <v>0.81354298022970173</v>
      </c>
      <c r="CH318" s="112">
        <f t="shared" si="551"/>
        <v>1.0268643665748813</v>
      </c>
      <c r="CI318" s="112">
        <f t="shared" si="517"/>
        <v>0.87119749229337951</v>
      </c>
      <c r="CJ318" s="112">
        <f t="shared" si="518"/>
        <v>0.9093919276679534</v>
      </c>
      <c r="CK318" s="112">
        <f t="shared" si="519"/>
        <v>0.95700977453349667</v>
      </c>
      <c r="CL318" s="112">
        <f t="shared" si="520"/>
        <v>0.95700912890729506</v>
      </c>
      <c r="CM318" s="112"/>
      <c r="CN318" s="112">
        <f t="shared" si="521"/>
        <v>0.89460166108546624</v>
      </c>
    </row>
    <row r="319" spans="1:92" x14ac:dyDescent="0.2">
      <c r="A319" s="86" t="str">
        <f t="shared" si="494"/>
        <v>Fuels</v>
      </c>
      <c r="B319" s="86">
        <f t="shared" si="495"/>
        <v>2003</v>
      </c>
      <c r="D319" s="108">
        <f>Manufacturing!X393</f>
        <v>13113.167221225884</v>
      </c>
      <c r="E319" s="108">
        <f>NonManufacturing!H312</f>
        <v>1883.3622928138964</v>
      </c>
      <c r="F319" s="108">
        <f t="shared" si="563"/>
        <v>14996.529514039779</v>
      </c>
      <c r="G319" s="108"/>
      <c r="H319" s="126">
        <f t="shared" si="562"/>
        <v>1711400.05113</v>
      </c>
      <c r="I319" s="126">
        <f t="shared" si="562"/>
        <v>1171316.9745078515</v>
      </c>
      <c r="J319" s="126">
        <f t="shared" si="562"/>
        <v>2882717.0256378516</v>
      </c>
      <c r="L319" s="79">
        <f t="shared" si="559"/>
        <v>7.6622454303232876</v>
      </c>
      <c r="M319" s="79">
        <f t="shared" si="560"/>
        <v>1.6079014765454267</v>
      </c>
      <c r="N319" s="79">
        <f t="shared" si="561"/>
        <v>5.2022204679356392</v>
      </c>
      <c r="P319" s="261">
        <f>Manufacturing!BZ393</f>
        <v>0.9107539835832007</v>
      </c>
      <c r="Q319" s="261">
        <f>NonManufacturing!CR312</f>
        <v>0.62451331129901466</v>
      </c>
      <c r="R319" s="109"/>
      <c r="S319" s="261">
        <f>Manufacturing!CD393</f>
        <v>0.69326762793343522</v>
      </c>
      <c r="T319" s="261">
        <f>NonManufacturing!CV312</f>
        <v>0.91089361815345848</v>
      </c>
      <c r="V319" s="112">
        <f t="shared" si="566"/>
        <v>1.5944396869122839</v>
      </c>
      <c r="W319" s="113">
        <f t="shared" si="515"/>
        <v>0.67864765723737053</v>
      </c>
      <c r="X319" s="112">
        <f t="shared" si="552"/>
        <v>1.0977623393586444</v>
      </c>
      <c r="Y319" s="112">
        <f t="shared" si="553"/>
        <v>0.71633596551759116</v>
      </c>
      <c r="Z319" s="112">
        <f t="shared" si="554"/>
        <v>0.86301802632027802</v>
      </c>
      <c r="AA319" s="112">
        <f t="shared" si="555"/>
        <v>1.0820642456307412</v>
      </c>
      <c r="AB319" s="112">
        <f t="shared" si="516"/>
        <v>1.0820627581293079</v>
      </c>
      <c r="AC319" s="112"/>
      <c r="AD319" s="112">
        <f t="shared" si="556"/>
        <v>0.78636664527332412</v>
      </c>
      <c r="AF319" s="87">
        <f t="shared" si="557"/>
        <v>2003</v>
      </c>
      <c r="AG319" s="89"/>
      <c r="AI319" s="109">
        <f t="shared" si="484"/>
        <v>0.87441345739021226</v>
      </c>
      <c r="AJ319" s="109">
        <f t="shared" si="485"/>
        <v>0.12558654260978774</v>
      </c>
      <c r="AL319" s="109">
        <f t="shared" si="496"/>
        <v>0.86981342876141576</v>
      </c>
      <c r="AM319" s="109">
        <f t="shared" si="497"/>
        <v>0.13012448017234934</v>
      </c>
      <c r="AN319" s="109">
        <f t="shared" si="498"/>
        <v>0.99993790893376511</v>
      </c>
      <c r="AO319" s="109"/>
      <c r="AP319" s="109">
        <f t="shared" si="499"/>
        <v>0.86986743975823333</v>
      </c>
      <c r="AQ319" s="109">
        <f t="shared" si="500"/>
        <v>0.13013256024176664</v>
      </c>
      <c r="AT319" s="109">
        <f t="shared" si="531"/>
        <v>-2.1837868914212927E-3</v>
      </c>
      <c r="AU319" s="109">
        <f t="shared" si="532"/>
        <v>-0.12855012073919217</v>
      </c>
      <c r="AW319" s="19">
        <f t="shared" si="564"/>
        <v>0.59367604794692708</v>
      </c>
      <c r="AX319" s="19">
        <f t="shared" si="565"/>
        <v>0.40632395205307298</v>
      </c>
      <c r="AY319" s="109"/>
      <c r="AZ319" s="109">
        <f t="shared" si="503"/>
        <v>2.1855340227773985E-2</v>
      </c>
      <c r="BA319" s="109">
        <f t="shared" si="504"/>
        <v>-3.1097625476168161E-2</v>
      </c>
      <c r="BB319" s="109"/>
      <c r="BC319" s="109"/>
      <c r="BD319" s="109">
        <f t="shared" si="533"/>
        <v>-7.5897961134017519E-2</v>
      </c>
      <c r="BE319" s="109">
        <f t="shared" si="534"/>
        <v>2.2284749340157221E-2</v>
      </c>
      <c r="BH319" s="109">
        <f t="shared" si="507"/>
        <v>0.98154427039988723</v>
      </c>
      <c r="BI319" s="109">
        <f t="shared" si="508"/>
        <v>0.56839166938893837</v>
      </c>
      <c r="BJ319" s="19">
        <f t="shared" si="546"/>
        <v>0.86301802632027802</v>
      </c>
      <c r="BK319" s="109"/>
      <c r="BL319" s="109">
        <f t="shared" si="509"/>
        <v>1.0150769629933289</v>
      </c>
      <c r="BM319" s="109">
        <f t="shared" si="510"/>
        <v>1.2152072646456196</v>
      </c>
      <c r="BN319" s="19">
        <f t="shared" si="547"/>
        <v>1.0977623393586444</v>
      </c>
      <c r="BO319" s="109"/>
      <c r="BP319" s="109">
        <f t="shared" si="512"/>
        <v>0.93882968659906241</v>
      </c>
      <c r="BQ319" s="109">
        <f t="shared" si="511"/>
        <v>0.60526016921319004</v>
      </c>
      <c r="BR319" s="19">
        <f t="shared" si="548"/>
        <v>0.71633596551759116</v>
      </c>
      <c r="BU319" s="90"/>
      <c r="CD319" s="89"/>
      <c r="CF319" s="112">
        <f t="shared" si="549"/>
        <v>1.2146955170777871</v>
      </c>
      <c r="CG319" s="112">
        <f t="shared" si="550"/>
        <v>0.76098491476698471</v>
      </c>
      <c r="CH319" s="112">
        <f t="shared" si="551"/>
        <v>1.0423463626288993</v>
      </c>
      <c r="CI319" s="112">
        <f t="shared" si="517"/>
        <v>0.81790606865568261</v>
      </c>
      <c r="CJ319" s="112">
        <f t="shared" si="518"/>
        <v>0.89260843615038832</v>
      </c>
      <c r="CK319" s="112">
        <f t="shared" si="519"/>
        <v>0.92436586947546207</v>
      </c>
      <c r="CL319" s="112">
        <f t="shared" si="520"/>
        <v>0.92436496453127814</v>
      </c>
      <c r="CM319" s="112"/>
      <c r="CN319" s="112">
        <f t="shared" si="521"/>
        <v>0.85254141563535357</v>
      </c>
    </row>
    <row r="320" spans="1:92" x14ac:dyDescent="0.2">
      <c r="A320" s="86" t="str">
        <f t="shared" si="494"/>
        <v>Fuels</v>
      </c>
      <c r="B320" s="86">
        <f t="shared" si="495"/>
        <v>2004</v>
      </c>
      <c r="D320" s="108">
        <f>Manufacturing!X394</f>
        <v>12950.901943486901</v>
      </c>
      <c r="E320" s="108">
        <f>NonManufacturing!H313</f>
        <v>1970.4301020190214</v>
      </c>
      <c r="F320" s="108">
        <f t="shared" si="563"/>
        <v>14921.332045505922</v>
      </c>
      <c r="G320" s="108"/>
      <c r="H320" s="126">
        <f t="shared" si="562"/>
        <v>1832207.2544600002</v>
      </c>
      <c r="I320" s="126">
        <f t="shared" si="562"/>
        <v>1214419.5495456469</v>
      </c>
      <c r="J320" s="126">
        <f t="shared" si="562"/>
        <v>3046626.8040056471</v>
      </c>
      <c r="L320" s="79">
        <f t="shared" si="559"/>
        <v>7.0684699626428849</v>
      </c>
      <c r="M320" s="79">
        <f t="shared" si="560"/>
        <v>1.6225283121934444</v>
      </c>
      <c r="N320" s="79">
        <f t="shared" si="561"/>
        <v>4.8976566561705681</v>
      </c>
      <c r="P320" s="261">
        <f>Manufacturing!BZ394</f>
        <v>0.85864601038682031</v>
      </c>
      <c r="Q320" s="261">
        <f>NonManufacturing!CR313</f>
        <v>0.6348888804777737</v>
      </c>
      <c r="R320" s="109"/>
      <c r="S320" s="261">
        <f>Manufacturing!CD394</f>
        <v>0.67835527514884852</v>
      </c>
      <c r="T320" s="261">
        <f>NonManufacturing!CV313</f>
        <v>0.90415833012796598</v>
      </c>
      <c r="V320" s="112">
        <f t="shared" si="566"/>
        <v>1.6850986913786632</v>
      </c>
      <c r="W320" s="113">
        <f t="shared" si="515"/>
        <v>0.63891625434746779</v>
      </c>
      <c r="X320" s="112">
        <f t="shared" si="552"/>
        <v>1.107439863218096</v>
      </c>
      <c r="Y320" s="112">
        <f t="shared" si="553"/>
        <v>0.70222167791677237</v>
      </c>
      <c r="Z320" s="112">
        <f t="shared" si="554"/>
        <v>0.82158055720705248</v>
      </c>
      <c r="AA320" s="112">
        <f t="shared" si="555"/>
        <v>1.0766384330328953</v>
      </c>
      <c r="AB320" s="112">
        <f t="shared" si="516"/>
        <v>1.0766369441014749</v>
      </c>
      <c r="AC320" s="112"/>
      <c r="AD320" s="112">
        <f t="shared" si="556"/>
        <v>0.77766827894093227</v>
      </c>
      <c r="AF320" s="87">
        <f t="shared" si="557"/>
        <v>2004</v>
      </c>
      <c r="AG320" s="89"/>
      <c r="AI320" s="109">
        <f t="shared" si="484"/>
        <v>0.86794542899992067</v>
      </c>
      <c r="AJ320" s="109">
        <f t="shared" si="485"/>
        <v>0.13205457100007939</v>
      </c>
      <c r="AL320" s="109">
        <f t="shared" si="496"/>
        <v>0.87117544138413394</v>
      </c>
      <c r="AM320" s="109">
        <f t="shared" si="497"/>
        <v>0.12879348916283062</v>
      </c>
      <c r="AN320" s="109">
        <f t="shared" si="498"/>
        <v>0.99996893054696456</v>
      </c>
      <c r="AO320" s="109"/>
      <c r="AP320" s="109">
        <f t="shared" si="499"/>
        <v>0.87120250916957698</v>
      </c>
      <c r="AQ320" s="109">
        <f t="shared" si="500"/>
        <v>0.12879749083042305</v>
      </c>
      <c r="AT320" s="109">
        <f t="shared" si="531"/>
        <v>-5.8916067797903163E-2</v>
      </c>
      <c r="AU320" s="109">
        <f t="shared" si="532"/>
        <v>1.6477347737334024E-2</v>
      </c>
      <c r="AW320" s="19">
        <f t="shared" si="564"/>
        <v>0.60138880549828055</v>
      </c>
      <c r="AX320" s="19">
        <f t="shared" si="565"/>
        <v>0.39861119450171945</v>
      </c>
      <c r="AY320" s="109"/>
      <c r="AZ320" s="109">
        <f t="shared" si="503"/>
        <v>1.2907859545624458E-2</v>
      </c>
      <c r="BA320" s="109">
        <f t="shared" si="504"/>
        <v>-1.9164260965830973E-2</v>
      </c>
      <c r="BB320" s="109"/>
      <c r="BC320" s="109"/>
      <c r="BD320" s="109">
        <f t="shared" si="533"/>
        <v>-2.174495679061764E-2</v>
      </c>
      <c r="BE320" s="109">
        <f t="shared" si="534"/>
        <v>-7.4216266340119243E-3</v>
      </c>
      <c r="BH320" s="109">
        <f t="shared" si="507"/>
        <v>0.95198539561229556</v>
      </c>
      <c r="BI320" s="109">
        <f t="shared" si="508"/>
        <v>0.54110056824596164</v>
      </c>
      <c r="BJ320" s="19">
        <f t="shared" si="546"/>
        <v>0.82158055720705248</v>
      </c>
      <c r="BK320" s="109"/>
      <c r="BL320" s="109">
        <f t="shared" si="509"/>
        <v>1.0088156821494765</v>
      </c>
      <c r="BM320" s="109">
        <f t="shared" si="510"/>
        <v>1.2259201456364701</v>
      </c>
      <c r="BN320" s="19">
        <f t="shared" si="547"/>
        <v>1.107439863218096</v>
      </c>
      <c r="BO320" s="109"/>
      <c r="BP320" s="109">
        <f t="shared" si="512"/>
        <v>0.98029655318141073</v>
      </c>
      <c r="BQ320" s="109">
        <f t="shared" si="511"/>
        <v>0.59333445765768755</v>
      </c>
      <c r="BR320" s="19">
        <f t="shared" si="548"/>
        <v>0.70222167791677237</v>
      </c>
      <c r="BU320" s="90"/>
      <c r="CD320" s="89"/>
      <c r="CF320" s="112">
        <f t="shared" si="549"/>
        <v>1.2837624671869536</v>
      </c>
      <c r="CG320" s="112">
        <f t="shared" si="550"/>
        <v>0.71643308007145867</v>
      </c>
      <c r="CH320" s="112">
        <f t="shared" si="551"/>
        <v>1.0515353568514987</v>
      </c>
      <c r="CI320" s="112">
        <f t="shared" si="517"/>
        <v>0.80179049992932372</v>
      </c>
      <c r="CJ320" s="112">
        <f t="shared" si="518"/>
        <v>0.84975019521549999</v>
      </c>
      <c r="CK320" s="112">
        <f t="shared" si="519"/>
        <v>0.91973080644674587</v>
      </c>
      <c r="CL320" s="112">
        <f t="shared" si="520"/>
        <v>0.91972989844688402</v>
      </c>
      <c r="CM320" s="112"/>
      <c r="CN320" s="112">
        <f t="shared" si="521"/>
        <v>0.84311105946332299</v>
      </c>
    </row>
    <row r="321" spans="1:92" x14ac:dyDescent="0.2">
      <c r="A321" s="86" t="str">
        <f t="shared" si="494"/>
        <v>Fuels</v>
      </c>
      <c r="B321" s="86">
        <f t="shared" si="495"/>
        <v>2005</v>
      </c>
      <c r="D321" s="108">
        <f>Manufacturing!X395</f>
        <v>12740.8306945982</v>
      </c>
      <c r="E321" s="108">
        <f>NonManufacturing!H314</f>
        <v>1920.5959696725447</v>
      </c>
      <c r="F321" s="108">
        <f t="shared" si="563"/>
        <v>14661.426664270744</v>
      </c>
      <c r="G321" s="108"/>
      <c r="H321" s="126">
        <f t="shared" si="562"/>
        <v>1887937.7429</v>
      </c>
      <c r="I321" s="126">
        <f t="shared" si="562"/>
        <v>1229465.1174454477</v>
      </c>
      <c r="J321" s="126">
        <f t="shared" si="562"/>
        <v>3117402.8603454474</v>
      </c>
      <c r="L321" s="79">
        <f t="shared" si="559"/>
        <v>6.7485438767845292</v>
      </c>
      <c r="M321" s="79">
        <f t="shared" si="560"/>
        <v>1.5621394559474053</v>
      </c>
      <c r="N321" s="79">
        <f t="shared" si="561"/>
        <v>4.7030901430064365</v>
      </c>
      <c r="P321" s="261">
        <f>Manufacturing!BZ395</f>
        <v>0.82196996826948876</v>
      </c>
      <c r="Q321" s="261">
        <f>NonManufacturing!CR314</f>
        <v>0.60522200675862481</v>
      </c>
      <c r="R321" s="109"/>
      <c r="S321" s="261">
        <f>Manufacturing!CD395</f>
        <v>0.67655036269300495</v>
      </c>
      <c r="T321" s="261">
        <f>NonManufacturing!CV314</f>
        <v>0.91317710740788394</v>
      </c>
      <c r="V321" s="112">
        <f t="shared" si="566"/>
        <v>1.7242451466525199</v>
      </c>
      <c r="W321" s="113">
        <f t="shared" si="515"/>
        <v>0.61353437959811119</v>
      </c>
      <c r="X321" s="112">
        <f t="shared" si="552"/>
        <v>1.1126314533402544</v>
      </c>
      <c r="Y321" s="112">
        <f t="shared" si="553"/>
        <v>0.70151390378475742</v>
      </c>
      <c r="Z321" s="112">
        <f t="shared" si="554"/>
        <v>0.78605319966395737</v>
      </c>
      <c r="AA321" s="112">
        <f t="shared" si="555"/>
        <v>1.0578852652369597</v>
      </c>
      <c r="AB321" s="112">
        <f t="shared" si="516"/>
        <v>1.0578836763265078</v>
      </c>
      <c r="AC321" s="112"/>
      <c r="AD321" s="112">
        <f t="shared" si="556"/>
        <v>0.78052643430642998</v>
      </c>
      <c r="AF321" s="87">
        <f t="shared" si="557"/>
        <v>2005</v>
      </c>
      <c r="AG321" s="89"/>
      <c r="AI321" s="109">
        <f t="shared" si="484"/>
        <v>0.86900347328729255</v>
      </c>
      <c r="AJ321" s="109">
        <f t="shared" si="485"/>
        <v>0.13099652671270751</v>
      </c>
      <c r="AL321" s="109">
        <f t="shared" si="496"/>
        <v>0.86847434372753163</v>
      </c>
      <c r="AM321" s="109">
        <f t="shared" si="497"/>
        <v>0.13152483957560232</v>
      </c>
      <c r="AN321" s="109">
        <f t="shared" si="498"/>
        <v>0.99999918330313398</v>
      </c>
      <c r="AO321" s="109"/>
      <c r="AP321" s="109">
        <f t="shared" si="499"/>
        <v>0.86847505300838568</v>
      </c>
      <c r="AQ321" s="109">
        <f t="shared" si="500"/>
        <v>0.13152494699161432</v>
      </c>
      <c r="AT321" s="109">
        <f t="shared" si="531"/>
        <v>-4.3652882603447567E-2</v>
      </c>
      <c r="AU321" s="109">
        <f t="shared" si="532"/>
        <v>-4.7854648166351009E-2</v>
      </c>
      <c r="AW321" s="19">
        <f t="shared" si="564"/>
        <v>0.60561237269500445</v>
      </c>
      <c r="AX321" s="19">
        <f t="shared" si="565"/>
        <v>0.39438762730499566</v>
      </c>
      <c r="AY321" s="109"/>
      <c r="AZ321" s="109">
        <f t="shared" ref="AZ321:BA326" si="567">LN(AW321/AW320)</f>
        <v>6.9984760773080818E-3</v>
      </c>
      <c r="BA321" s="109">
        <f t="shared" si="567"/>
        <v>-1.0652240628691132E-2</v>
      </c>
      <c r="BB321" s="109"/>
      <c r="BC321" s="109"/>
      <c r="BD321" s="109">
        <f t="shared" ref="BD321:BE326" si="568">LN(S321/S320)</f>
        <v>-2.6642645407691438E-3</v>
      </c>
      <c r="BE321" s="109">
        <f t="shared" si="568"/>
        <v>9.925356796768264E-3</v>
      </c>
      <c r="BH321" s="109">
        <f t="shared" si="507"/>
        <v>0.95675730489062483</v>
      </c>
      <c r="BI321" s="109">
        <f t="shared" si="508"/>
        <v>0.51770192134979187</v>
      </c>
      <c r="BJ321" s="19">
        <f t="shared" si="546"/>
        <v>0.78605319966395737</v>
      </c>
      <c r="BK321" s="109"/>
      <c r="BL321" s="109">
        <f t="shared" si="509"/>
        <v>1.0046879205766281</v>
      </c>
      <c r="BM321" s="109">
        <f t="shared" si="510"/>
        <v>1.2316671619125024</v>
      </c>
      <c r="BN321" s="19">
        <f t="shared" si="547"/>
        <v>1.1126314533402544</v>
      </c>
      <c r="BO321" s="109"/>
      <c r="BP321" s="109">
        <f t="shared" si="512"/>
        <v>0.99899209301809822</v>
      </c>
      <c r="BQ321" s="109">
        <f t="shared" si="511"/>
        <v>0.59273643171521151</v>
      </c>
      <c r="BR321" s="19">
        <f t="shared" si="548"/>
        <v>0.70151390378475742</v>
      </c>
      <c r="BU321" s="90"/>
      <c r="CD321" s="89"/>
      <c r="CF321" s="112">
        <f t="shared" si="549"/>
        <v>1.3135854978860484</v>
      </c>
      <c r="CG321" s="112">
        <f t="shared" si="550"/>
        <v>0.68797173700664427</v>
      </c>
      <c r="CH321" s="112">
        <f t="shared" si="551"/>
        <v>1.0564648710879347</v>
      </c>
      <c r="CI321" s="112">
        <f t="shared" si="517"/>
        <v>0.80098236968642267</v>
      </c>
      <c r="CJ321" s="112">
        <f t="shared" si="518"/>
        <v>0.81300470660466417</v>
      </c>
      <c r="CK321" s="112">
        <f t="shared" si="519"/>
        <v>0.90371069643469681</v>
      </c>
      <c r="CL321" s="112">
        <f t="shared" si="520"/>
        <v>0.90370969668740209</v>
      </c>
      <c r="CM321" s="112"/>
      <c r="CN321" s="112">
        <f t="shared" si="521"/>
        <v>0.84620973593447502</v>
      </c>
    </row>
    <row r="322" spans="1:92" x14ac:dyDescent="0.2">
      <c r="A322" s="86" t="str">
        <f t="shared" si="494"/>
        <v>Fuels</v>
      </c>
      <c r="B322" s="86">
        <f t="shared" si="495"/>
        <v>2006</v>
      </c>
      <c r="D322" s="108">
        <f>Manufacturing!X396</f>
        <v>12805.615636</v>
      </c>
      <c r="E322" s="108">
        <f>NonManufacturing!H315</f>
        <v>1882.2559124736981</v>
      </c>
      <c r="F322" s="108">
        <f t="shared" si="563"/>
        <v>14687.871548473699</v>
      </c>
      <c r="G322" s="108"/>
      <c r="H322" s="126">
        <f t="shared" si="562"/>
        <v>1995024.30039</v>
      </c>
      <c r="I322" s="126">
        <f t="shared" si="562"/>
        <v>1257091.8737540555</v>
      </c>
      <c r="J322" s="126">
        <f t="shared" si="562"/>
        <v>3252116.1741440557</v>
      </c>
      <c r="L322" s="79">
        <f t="shared" si="559"/>
        <v>6.418776770536919</v>
      </c>
      <c r="M322" s="79">
        <f t="shared" si="560"/>
        <v>1.4973097446352224</v>
      </c>
      <c r="N322" s="79">
        <f t="shared" si="561"/>
        <v>4.5164043232064088</v>
      </c>
      <c r="P322" s="261">
        <f>Manufacturing!BZ396</f>
        <v>0.8246748318548871</v>
      </c>
      <c r="Q322" s="261">
        <f>NonManufacturing!CR315</f>
        <v>0.58589436239483916</v>
      </c>
      <c r="R322" s="109"/>
      <c r="S322" s="261">
        <f>Manufacturing!CD396</f>
        <v>0.64138026111542246</v>
      </c>
      <c r="T322" s="261">
        <f>NonManufacturing!CV315</f>
        <v>0.90415368541626839</v>
      </c>
      <c r="V322" s="112">
        <f t="shared" si="566"/>
        <v>1.7987554964252113</v>
      </c>
      <c r="W322" s="113">
        <f t="shared" si="515"/>
        <v>0.58918056856153245</v>
      </c>
      <c r="X322" s="112">
        <f t="shared" si="552"/>
        <v>1.122237139022126</v>
      </c>
      <c r="Y322" s="112">
        <f t="shared" si="553"/>
        <v>0.66880104036715793</v>
      </c>
      <c r="Z322" s="112">
        <f t="shared" si="554"/>
        <v>0.78499616742223532</v>
      </c>
      <c r="AA322" s="112">
        <f t="shared" si="555"/>
        <v>1.0597934900227139</v>
      </c>
      <c r="AB322" s="112">
        <f t="shared" si="516"/>
        <v>1.0597917860869874</v>
      </c>
      <c r="AC322" s="112"/>
      <c r="AD322" s="112">
        <f t="shared" si="556"/>
        <v>0.75055336611666068</v>
      </c>
      <c r="AF322" s="87">
        <f t="shared" si="557"/>
        <v>2006</v>
      </c>
      <c r="AG322" s="89"/>
      <c r="AI322" s="109">
        <f t="shared" si="484"/>
        <v>0.87184964776810736</v>
      </c>
      <c r="AJ322" s="109">
        <f t="shared" si="485"/>
        <v>0.12815035223189258</v>
      </c>
      <c r="AL322" s="109">
        <f t="shared" si="496"/>
        <v>0.87042578497738621</v>
      </c>
      <c r="AM322" s="109">
        <f t="shared" si="497"/>
        <v>0.12956822944765162</v>
      </c>
      <c r="AN322" s="109">
        <f t="shared" si="498"/>
        <v>0.99999401442503788</v>
      </c>
      <c r="AO322" s="109"/>
      <c r="AP322" s="109">
        <f t="shared" si="499"/>
        <v>0.87043099500735621</v>
      </c>
      <c r="AQ322" s="109">
        <f t="shared" si="500"/>
        <v>0.12956900499264376</v>
      </c>
      <c r="AT322" s="109">
        <f t="shared" si="531"/>
        <v>3.2853059968319747E-3</v>
      </c>
      <c r="AU322" s="109">
        <f t="shared" si="532"/>
        <v>-3.2455839664153108E-2</v>
      </c>
      <c r="AW322" s="19">
        <f t="shared" si="564"/>
        <v>0.61345419215077168</v>
      </c>
      <c r="AX322" s="19">
        <f t="shared" si="565"/>
        <v>0.38654580784922826</v>
      </c>
      <c r="AY322" s="109"/>
      <c r="AZ322" s="109">
        <f t="shared" si="567"/>
        <v>1.2865462553922765E-2</v>
      </c>
      <c r="BA322" s="109">
        <f t="shared" si="567"/>
        <v>-2.0083870639636153E-2</v>
      </c>
      <c r="BB322" s="109"/>
      <c r="BC322" s="109"/>
      <c r="BD322" s="109">
        <f t="shared" si="568"/>
        <v>-5.3384378703473193E-2</v>
      </c>
      <c r="BE322" s="109">
        <f t="shared" si="568"/>
        <v>-9.9304938656564583E-3</v>
      </c>
      <c r="BH322" s="109">
        <f t="shared" si="507"/>
        <v>0.99865526628201007</v>
      </c>
      <c r="BI322" s="109">
        <f t="shared" si="508"/>
        <v>0.5170057501202846</v>
      </c>
      <c r="BJ322" s="19">
        <f t="shared" si="546"/>
        <v>0.78499616742223532</v>
      </c>
      <c r="BK322" s="109"/>
      <c r="BL322" s="109">
        <f t="shared" si="509"/>
        <v>1.0086333040945716</v>
      </c>
      <c r="BM322" s="109">
        <f t="shared" si="510"/>
        <v>1.242300519064591</v>
      </c>
      <c r="BN322" s="19">
        <f t="shared" si="547"/>
        <v>1.122237139022126</v>
      </c>
      <c r="BO322" s="109"/>
      <c r="BP322" s="109">
        <f t="shared" si="512"/>
        <v>0.95336818950970281</v>
      </c>
      <c r="BQ322" s="109">
        <f t="shared" si="511"/>
        <v>0.56509605876077273</v>
      </c>
      <c r="BR322" s="19">
        <f t="shared" si="548"/>
        <v>0.66880104036715793</v>
      </c>
      <c r="BU322" s="90"/>
      <c r="CD322" s="89"/>
      <c r="CF322" s="112">
        <f t="shared" si="549"/>
        <v>1.3703498826336824</v>
      </c>
      <c r="CG322" s="112">
        <f t="shared" si="550"/>
        <v>0.66066318798524848</v>
      </c>
      <c r="CH322" s="112">
        <f t="shared" si="551"/>
        <v>1.0655856535852692</v>
      </c>
      <c r="CI322" s="112">
        <f t="shared" si="517"/>
        <v>0.76363111161713615</v>
      </c>
      <c r="CJ322" s="112">
        <f t="shared" si="518"/>
        <v>0.81191143176280833</v>
      </c>
      <c r="CK322" s="112">
        <f t="shared" si="519"/>
        <v>0.90534081947994194</v>
      </c>
      <c r="CL322" s="112">
        <f t="shared" si="520"/>
        <v>0.90533972211597968</v>
      </c>
      <c r="CM322" s="112"/>
      <c r="CN322" s="112">
        <f t="shared" si="521"/>
        <v>0.81371435717059171</v>
      </c>
    </row>
    <row r="323" spans="1:92" x14ac:dyDescent="0.2">
      <c r="A323" s="86" t="str">
        <f t="shared" si="494"/>
        <v>Fuels</v>
      </c>
      <c r="B323" s="86">
        <f>B322+1</f>
        <v>2007</v>
      </c>
      <c r="D323" s="108">
        <f>Manufacturing!X397</f>
        <v>12902.133729277939</v>
      </c>
      <c r="E323" s="108">
        <f>NonManufacturing!H316</f>
        <v>1914.5489822187301</v>
      </c>
      <c r="F323" s="108">
        <f t="shared" si="563"/>
        <v>14816.682711496669</v>
      </c>
      <c r="G323" s="108"/>
      <c r="H323" s="126">
        <f t="shared" si="562"/>
        <v>2060948.9203599999</v>
      </c>
      <c r="I323" s="126">
        <f t="shared" si="562"/>
        <v>1238681.0414093982</v>
      </c>
      <c r="J323" s="126">
        <f t="shared" si="562"/>
        <v>3299629.9617693983</v>
      </c>
      <c r="L323" s="79">
        <f t="shared" si="559"/>
        <v>6.26028796823564</v>
      </c>
      <c r="M323" s="79">
        <f t="shared" si="560"/>
        <v>1.5456351701648026</v>
      </c>
      <c r="N323" s="79">
        <f t="shared" si="561"/>
        <v>4.4904073739078765</v>
      </c>
      <c r="P323" s="261">
        <f>Manufacturing!BZ397</f>
        <v>0.81022800944288476</v>
      </c>
      <c r="Q323" s="261">
        <f>NonManufacturing!CR316</f>
        <v>0.60651438439264549</v>
      </c>
      <c r="R323" s="109"/>
      <c r="S323" s="261">
        <f>Manufacturing!CD397</f>
        <v>0.63669756417921319</v>
      </c>
      <c r="T323" s="261">
        <f>NonManufacturing!CV316</f>
        <v>0.90160396109019625</v>
      </c>
      <c r="V323" s="112">
        <f t="shared" si="566"/>
        <v>1.8250355190537262</v>
      </c>
      <c r="W323" s="113">
        <f t="shared" si="515"/>
        <v>0.58578917658852581</v>
      </c>
      <c r="X323" s="112">
        <f t="shared" si="552"/>
        <v>1.1356985715244425</v>
      </c>
      <c r="Y323" s="112">
        <f t="shared" si="553"/>
        <v>0.66430303322266149</v>
      </c>
      <c r="Z323" s="112">
        <f t="shared" si="554"/>
        <v>0.77644873875133669</v>
      </c>
      <c r="AA323" s="112">
        <f t="shared" si="555"/>
        <v>1.0690879265079698</v>
      </c>
      <c r="AB323" s="112">
        <f t="shared" si="516"/>
        <v>1.069086053951295</v>
      </c>
      <c r="AC323" s="112"/>
      <c r="AD323" s="112">
        <f t="shared" si="556"/>
        <v>0.7544480058903309</v>
      </c>
      <c r="AF323" s="87">
        <f t="shared" si="557"/>
        <v>2007</v>
      </c>
      <c r="AG323" s="89"/>
      <c r="AI323" s="109">
        <f t="shared" ref="AI323:AI330" si="569">D323/F323</f>
        <v>0.87078423561481955</v>
      </c>
      <c r="AJ323" s="109">
        <f t="shared" ref="AJ323:AJ330" si="570">E323/F323</f>
        <v>0.12921576438518045</v>
      </c>
      <c r="AL323" s="109">
        <f>(AI323-AI322)/LN(AI323/AI322)</f>
        <v>0.87131683312945196</v>
      </c>
      <c r="AM323" s="109">
        <f>(AJ323-AJ322)/LN(AJ323/AJ322)</f>
        <v>0.12868232322844886</v>
      </c>
      <c r="AN323" s="109">
        <f t="shared" ref="AN323:AN330" si="571">AL323+AM323</f>
        <v>0.99999915635790082</v>
      </c>
      <c r="AO323" s="109"/>
      <c r="AP323" s="109">
        <f t="shared" ref="AP323:AP330" si="572">AL323/AN323</f>
        <v>0.87131756820963424</v>
      </c>
      <c r="AQ323" s="109">
        <f t="shared" ref="AQ323:AQ330" si="573">AM323/AN323</f>
        <v>0.12868243179036573</v>
      </c>
      <c r="AT323" s="109">
        <f>LN(P323/P322)</f>
        <v>-1.7673464239546032E-2</v>
      </c>
      <c r="AU323" s="109">
        <f>LN(Q323/Q322)</f>
        <v>3.4588940780035778E-2</v>
      </c>
      <c r="AW323" s="19">
        <f t="shared" ref="AW323:AW330" si="574">H323/J323</f>
        <v>0.62460001401333909</v>
      </c>
      <c r="AX323" s="19">
        <f t="shared" ref="AX323:AX330" si="575">I323/J323</f>
        <v>0.3753999859866608</v>
      </c>
      <c r="AY323" s="109"/>
      <c r="AZ323" s="109">
        <f>LN(AW323/AW322)</f>
        <v>1.8005872342299174E-2</v>
      </c>
      <c r="BA323" s="109">
        <f>LN(AX323/AX322)</f>
        <v>-2.9258293842906916E-2</v>
      </c>
      <c r="BB323" s="109"/>
      <c r="BC323" s="109"/>
      <c r="BD323" s="109">
        <f>LN(S323/S322)</f>
        <v>-7.3277507785445796E-3</v>
      </c>
      <c r="BE323" s="109">
        <f>LN(T323/T322)</f>
        <v>-2.8239958174884733E-3</v>
      </c>
      <c r="BH323" s="109">
        <f t="shared" ref="BH323:BH330" si="576">EXP(SUMPRODUCT($AP323:$AQ323,AT323:AU323))</f>
        <v>0.98911150267272441</v>
      </c>
      <c r="BI323" s="109">
        <f t="shared" ref="BI323:BI330" si="577">IF(ISERR(BH323),BI322,BH323*BI322)</f>
        <v>0.51137633439191377</v>
      </c>
      <c r="BJ323" s="19">
        <f t="shared" si="546"/>
        <v>0.77644873875133669</v>
      </c>
      <c r="BK323" s="109"/>
      <c r="BL323" s="109">
        <f t="shared" ref="BL323:BL330" si="578">EXP(SUMPRODUCT($AP323:$AQ323,AZ323:BA323))</f>
        <v>1.0119951764508937</v>
      </c>
      <c r="BM323" s="109">
        <f t="shared" ref="BM323:BM330" si="579">IF(ISERR(BL323),BM322,BL323*BM322)</f>
        <v>1.2572021329958076</v>
      </c>
      <c r="BN323" s="19">
        <f t="shared" si="547"/>
        <v>1.1356985715244425</v>
      </c>
      <c r="BO323" s="109"/>
      <c r="BP323" s="109">
        <f t="shared" ref="BP323:BP330" si="580">EXP(SUMPRODUCT($AP323:$AQ323,BD323:BE323))</f>
        <v>0.99327452131051241</v>
      </c>
      <c r="BQ323" s="109">
        <f t="shared" ref="BQ323:BQ330" si="581">IF(ISERR(BP323),BQ322,BP323*BQ322)</f>
        <v>0.56129551726006377</v>
      </c>
      <c r="BR323" s="19">
        <f t="shared" si="548"/>
        <v>0.66430303322266149</v>
      </c>
      <c r="BU323" s="90"/>
      <c r="CD323" s="89"/>
      <c r="CF323" s="112">
        <f t="shared" si="549"/>
        <v>1.3903708504618095</v>
      </c>
      <c r="CG323" s="112">
        <f t="shared" si="550"/>
        <v>0.65686033372943953</v>
      </c>
      <c r="CH323" s="112">
        <f t="shared" si="551"/>
        <v>1.0783675415235656</v>
      </c>
      <c r="CI323" s="112">
        <f t="shared" si="517"/>
        <v>0.7584953268493253</v>
      </c>
      <c r="CJ323" s="112">
        <f t="shared" si="518"/>
        <v>0.80307093630807447</v>
      </c>
      <c r="CK323" s="112">
        <f t="shared" si="519"/>
        <v>0.9132806991106287</v>
      </c>
      <c r="CL323" s="112">
        <f t="shared" si="520"/>
        <v>0.91327946084202882</v>
      </c>
      <c r="CM323" s="112"/>
      <c r="CN323" s="112">
        <f t="shared" si="521"/>
        <v>0.81793674087162027</v>
      </c>
    </row>
    <row r="324" spans="1:92" x14ac:dyDescent="0.2">
      <c r="A324" s="86" t="str">
        <f t="shared" si="494"/>
        <v>Fuels</v>
      </c>
      <c r="B324" s="86">
        <f t="shared" si="495"/>
        <v>2008</v>
      </c>
      <c r="D324" s="108">
        <f>Manufacturing!X398</f>
        <v>12229.261348957174</v>
      </c>
      <c r="E324" s="108">
        <f>NonManufacturing!H317</f>
        <v>1826.8126447952691</v>
      </c>
      <c r="F324" s="108">
        <f t="shared" si="563"/>
        <v>14056.073993752443</v>
      </c>
      <c r="G324" s="108"/>
      <c r="H324" s="126">
        <f t="shared" si="562"/>
        <v>2019112.5128900001</v>
      </c>
      <c r="I324" s="126">
        <f t="shared" si="562"/>
        <v>1159100.6817947824</v>
      </c>
      <c r="J324" s="126">
        <f t="shared" si="562"/>
        <v>3178213.1946847825</v>
      </c>
      <c r="L324" s="79">
        <f t="shared" si="559"/>
        <v>6.0567508105098922</v>
      </c>
      <c r="M324" s="79">
        <f t="shared" si="560"/>
        <v>1.5760603660128847</v>
      </c>
      <c r="N324" s="79">
        <f t="shared" si="561"/>
        <v>4.4226340817097176</v>
      </c>
      <c r="P324" s="261">
        <f>Manufacturing!BZ398</f>
        <v>0.81575559306228218</v>
      </c>
      <c r="Q324" s="261">
        <f>NonManufacturing!CR317</f>
        <v>0.58963498880870358</v>
      </c>
      <c r="R324" s="109"/>
      <c r="S324" s="261">
        <f>Manufacturing!CD398</f>
        <v>0.61182300320793592</v>
      </c>
      <c r="T324" s="261">
        <f>NonManufacturing!CV317</f>
        <v>0.9456698133663064</v>
      </c>
      <c r="V324" s="112">
        <f t="shared" si="566"/>
        <v>1.7578795303199861</v>
      </c>
      <c r="W324" s="113">
        <f t="shared" si="515"/>
        <v>0.57694791615809349</v>
      </c>
      <c r="X324" s="112">
        <f t="shared" si="552"/>
        <v>1.1483007086744697</v>
      </c>
      <c r="Y324" s="112">
        <f t="shared" si="553"/>
        <v>0.64563538147800659</v>
      </c>
      <c r="Z324" s="112">
        <f t="shared" si="554"/>
        <v>0.7782057526794226</v>
      </c>
      <c r="AA324" s="112">
        <f t="shared" si="555"/>
        <v>1.0142067599295042</v>
      </c>
      <c r="AB324" s="112">
        <f t="shared" si="516"/>
        <v>1.0142049318750843</v>
      </c>
      <c r="AC324" s="112"/>
      <c r="AD324" s="112">
        <f t="shared" si="556"/>
        <v>0.74138356609650657</v>
      </c>
      <c r="AF324" s="87">
        <f t="shared" si="557"/>
        <v>2008</v>
      </c>
      <c r="AG324" s="89"/>
      <c r="AI324" s="109">
        <f t="shared" si="569"/>
        <v>0.87003393368537763</v>
      </c>
      <c r="AJ324" s="109">
        <f t="shared" si="570"/>
        <v>0.12996606631462237</v>
      </c>
      <c r="AL324" s="109">
        <f t="shared" ref="AL324:AM326" si="582">(AI324-AI323)/LN(AI324/AI323)</f>
        <v>0.87040903075272003</v>
      </c>
      <c r="AM324" s="109">
        <f t="shared" si="582"/>
        <v>0.12959055334263161</v>
      </c>
      <c r="AN324" s="109">
        <f t="shared" si="571"/>
        <v>0.99999958409535161</v>
      </c>
      <c r="AO324" s="109"/>
      <c r="AP324" s="109">
        <f t="shared" si="572"/>
        <v>0.87040939276003249</v>
      </c>
      <c r="AQ324" s="109">
        <f t="shared" si="573"/>
        <v>0.12959060723996754</v>
      </c>
      <c r="AT324" s="109">
        <f t="shared" ref="AT324:AU326" si="583">LN(P324/P323)</f>
        <v>6.7990905994257163E-3</v>
      </c>
      <c r="AU324" s="109">
        <f t="shared" si="583"/>
        <v>-2.8224762743134756E-2</v>
      </c>
      <c r="AW324" s="19">
        <f t="shared" si="574"/>
        <v>0.63529800841137629</v>
      </c>
      <c r="AX324" s="19">
        <f t="shared" si="575"/>
        <v>0.36470199158862371</v>
      </c>
      <c r="AY324" s="109"/>
      <c r="AZ324" s="109">
        <f t="shared" si="567"/>
        <v>1.6982726103902397E-2</v>
      </c>
      <c r="BA324" s="109">
        <f t="shared" si="567"/>
        <v>-2.8911528128001379E-2</v>
      </c>
      <c r="BB324" s="109"/>
      <c r="BC324" s="109"/>
      <c r="BD324" s="109">
        <f t="shared" si="568"/>
        <v>-3.9851731081064989E-2</v>
      </c>
      <c r="BE324" s="109">
        <f t="shared" si="568"/>
        <v>4.7718117511901748E-2</v>
      </c>
      <c r="BH324" s="109">
        <f t="shared" si="576"/>
        <v>1.0022628846444024</v>
      </c>
      <c r="BI324" s="109">
        <f t="shared" si="577"/>
        <v>0.51253352004651997</v>
      </c>
      <c r="BJ324" s="19">
        <f t="shared" si="546"/>
        <v>0.7782057526794226</v>
      </c>
      <c r="BK324" s="109"/>
      <c r="BL324" s="109">
        <f t="shared" si="578"/>
        <v>1.0110963749237716</v>
      </c>
      <c r="BM324" s="109">
        <f t="shared" si="579"/>
        <v>1.2711525192184945</v>
      </c>
      <c r="BN324" s="19">
        <f t="shared" si="547"/>
        <v>1.1483007086744697</v>
      </c>
      <c r="BO324" s="109"/>
      <c r="BP324" s="109">
        <f t="shared" si="580"/>
        <v>0.97189889130252116</v>
      </c>
      <c r="BQ324" s="109">
        <f t="shared" si="581"/>
        <v>0.5455224909181311</v>
      </c>
      <c r="BR324" s="19">
        <f t="shared" si="548"/>
        <v>0.64563538147800659</v>
      </c>
      <c r="BU324" s="90"/>
      <c r="CD324" s="89"/>
      <c r="CF324" s="112">
        <f t="shared" si="549"/>
        <v>1.3392092548684553</v>
      </c>
      <c r="CG324" s="112">
        <f t="shared" si="550"/>
        <v>0.64694640307141038</v>
      </c>
      <c r="CH324" s="112">
        <f t="shared" si="551"/>
        <v>1.0903335120699369</v>
      </c>
      <c r="CI324" s="112">
        <f t="shared" si="517"/>
        <v>0.73718076722300274</v>
      </c>
      <c r="CJ324" s="112">
        <f t="shared" si="518"/>
        <v>0.8048881931982117</v>
      </c>
      <c r="CK324" s="112">
        <f t="shared" si="519"/>
        <v>0.86639782920066311</v>
      </c>
      <c r="CL324" s="112">
        <f t="shared" si="520"/>
        <v>0.86639661039709104</v>
      </c>
      <c r="CM324" s="112"/>
      <c r="CN324" s="112">
        <f t="shared" si="521"/>
        <v>0.80377289495666726</v>
      </c>
    </row>
    <row r="325" spans="1:92" x14ac:dyDescent="0.2">
      <c r="A325" s="86" t="str">
        <f t="shared" si="494"/>
        <v>Fuels</v>
      </c>
      <c r="B325" s="86">
        <f t="shared" si="495"/>
        <v>2009</v>
      </c>
      <c r="D325" s="108">
        <f>Manufacturing!X399</f>
        <v>11278.329924045067</v>
      </c>
      <c r="E325" s="108">
        <f>NonManufacturing!H318</f>
        <v>1895.0715825163575</v>
      </c>
      <c r="F325" s="108">
        <f t="shared" si="563"/>
        <v>13173.401506561424</v>
      </c>
      <c r="G325" s="108"/>
      <c r="H325" s="126">
        <f t="shared" si="562"/>
        <v>1833421.3003700001</v>
      </c>
      <c r="I325" s="126">
        <f t="shared" si="562"/>
        <v>1124595.7581982107</v>
      </c>
      <c r="J325" s="126">
        <f t="shared" si="562"/>
        <v>2958017.0585682108</v>
      </c>
      <c r="L325" s="79">
        <f t="shared" si="559"/>
        <v>6.1515211597950801</v>
      </c>
      <c r="M325" s="79">
        <f t="shared" si="560"/>
        <v>1.6851135785471725</v>
      </c>
      <c r="N325" s="79">
        <f t="shared" si="561"/>
        <v>4.4534569090476559</v>
      </c>
      <c r="P325" s="261">
        <f>Manufacturing!BZ399</f>
        <v>0.83936637555126525</v>
      </c>
      <c r="Q325" s="261">
        <f>NonManufacturing!CR318</f>
        <v>0.63747938000978244</v>
      </c>
      <c r="R325" s="109"/>
      <c r="S325" s="261">
        <f>Manufacturing!CD399</f>
        <v>0.60391687369991953</v>
      </c>
      <c r="T325" s="261">
        <f>NonManufacturing!CV318</f>
        <v>0.93521822502373742</v>
      </c>
      <c r="V325" s="112">
        <f t="shared" si="566"/>
        <v>1.6360883676055964</v>
      </c>
      <c r="W325" s="113">
        <f t="shared" si="515"/>
        <v>0.58096886061657094</v>
      </c>
      <c r="X325" s="112">
        <f t="shared" si="552"/>
        <v>1.1305149350559953</v>
      </c>
      <c r="Y325" s="112">
        <f t="shared" si="553"/>
        <v>0.63745738130788909</v>
      </c>
      <c r="Z325" s="112">
        <f t="shared" si="554"/>
        <v>0.80616924560515579</v>
      </c>
      <c r="AA325" s="112">
        <f t="shared" si="555"/>
        <v>0.95051821028888728</v>
      </c>
      <c r="AB325" s="112">
        <f t="shared" si="516"/>
        <v>0.95051639479584893</v>
      </c>
      <c r="AC325" s="112"/>
      <c r="AD325" s="112">
        <f t="shared" si="556"/>
        <v>0.72065509003025308</v>
      </c>
      <c r="AF325" s="87">
        <f t="shared" si="557"/>
        <v>2012</v>
      </c>
      <c r="AG325" s="89"/>
      <c r="AI325" s="109">
        <f t="shared" si="569"/>
        <v>0.85614409599734298</v>
      </c>
      <c r="AJ325" s="109">
        <f t="shared" si="570"/>
        <v>0.14385590400265702</v>
      </c>
      <c r="AL325" s="109">
        <f t="shared" si="582"/>
        <v>0.8630703868938705</v>
      </c>
      <c r="AM325" s="109">
        <f t="shared" si="582"/>
        <v>0.13679347562679109</v>
      </c>
      <c r="AN325" s="109">
        <f t="shared" si="571"/>
        <v>0.99986386252066162</v>
      </c>
      <c r="AO325" s="109"/>
      <c r="AP325" s="109">
        <f t="shared" si="572"/>
        <v>0.8631878991186519</v>
      </c>
      <c r="AQ325" s="109">
        <f t="shared" si="573"/>
        <v>0.13681210088134807</v>
      </c>
      <c r="AT325" s="109">
        <f t="shared" si="583"/>
        <v>2.8532500585352418E-2</v>
      </c>
      <c r="AU325" s="109">
        <f t="shared" si="583"/>
        <v>7.8018249014046553E-2</v>
      </c>
      <c r="AW325" s="19">
        <f t="shared" si="574"/>
        <v>0.6198143094068036</v>
      </c>
      <c r="AX325" s="19">
        <f t="shared" si="575"/>
        <v>0.3801856905931964</v>
      </c>
      <c r="AY325" s="109"/>
      <c r="AZ325" s="109">
        <f t="shared" si="567"/>
        <v>-2.4674261165581548E-2</v>
      </c>
      <c r="BA325" s="109">
        <f t="shared" si="567"/>
        <v>4.1579234125741223E-2</v>
      </c>
      <c r="BB325" s="109"/>
      <c r="BC325" s="109"/>
      <c r="BD325" s="109">
        <f t="shared" si="568"/>
        <v>-1.300646809956435E-2</v>
      </c>
      <c r="BE325" s="109">
        <f t="shared" si="568"/>
        <v>-1.1113575825206626E-2</v>
      </c>
      <c r="BH325" s="109">
        <f t="shared" si="576"/>
        <v>1.0359332899165197</v>
      </c>
      <c r="BI325" s="109">
        <f t="shared" si="577"/>
        <v>0.53095053561428596</v>
      </c>
      <c r="BJ325" s="19">
        <f t="shared" si="546"/>
        <v>0.80616924560515579</v>
      </c>
      <c r="BK325" s="109"/>
      <c r="BL325" s="109">
        <f t="shared" si="578"/>
        <v>0.98451122298878924</v>
      </c>
      <c r="BM325" s="109">
        <f t="shared" si="579"/>
        <v>1.2514639213010803</v>
      </c>
      <c r="BN325" s="19">
        <f t="shared" si="547"/>
        <v>1.1305149350559953</v>
      </c>
      <c r="BO325" s="109"/>
      <c r="BP325" s="109">
        <f t="shared" si="580"/>
        <v>0.98733340767137612</v>
      </c>
      <c r="BQ325" s="109">
        <f t="shared" si="581"/>
        <v>0.53861257991957567</v>
      </c>
      <c r="BR325" s="19">
        <f t="shared" si="548"/>
        <v>0.63745738130788909</v>
      </c>
      <c r="BU325" s="90"/>
      <c r="CD325" s="89"/>
      <c r="CF325" s="112">
        <f t="shared" si="549"/>
        <v>1.246424823708596</v>
      </c>
      <c r="CG325" s="112">
        <f t="shared" si="550"/>
        <v>0.65145519057459478</v>
      </c>
      <c r="CH325" s="112">
        <f t="shared" si="551"/>
        <v>1.0734455794336353</v>
      </c>
      <c r="CI325" s="112">
        <f t="shared" si="517"/>
        <v>0.72784319897208671</v>
      </c>
      <c r="CJ325" s="112">
        <f t="shared" si="518"/>
        <v>0.8338104739947868</v>
      </c>
      <c r="CK325" s="112">
        <f t="shared" si="519"/>
        <v>0.81199115066757521</v>
      </c>
      <c r="CL325" s="112">
        <f t="shared" si="520"/>
        <v>0.81198992106598922</v>
      </c>
      <c r="CM325" s="112"/>
      <c r="CN325" s="112">
        <f t="shared" si="521"/>
        <v>0.78130006445742228</v>
      </c>
    </row>
    <row r="326" spans="1:92" x14ac:dyDescent="0.2">
      <c r="A326" s="86" t="str">
        <f t="shared" si="494"/>
        <v>Fuels</v>
      </c>
      <c r="B326" s="86">
        <f t="shared" si="495"/>
        <v>2010</v>
      </c>
      <c r="D326" s="108">
        <f>Manufacturing!X400</f>
        <v>11795.029999999999</v>
      </c>
      <c r="E326" s="108">
        <f>NonManufacturing!H319</f>
        <v>1791.8952718711491</v>
      </c>
      <c r="F326" s="108">
        <f t="shared" si="563"/>
        <v>13586.925271871149</v>
      </c>
      <c r="G326" s="108"/>
      <c r="H326" s="126">
        <f t="shared" ref="H326:J328" si="584">H71</f>
        <v>1932626.1947299999</v>
      </c>
      <c r="I326" s="126">
        <f t="shared" si="584"/>
        <v>1047211.8707391202</v>
      </c>
      <c r="J326" s="126">
        <f t="shared" si="584"/>
        <v>2979838.0654691202</v>
      </c>
      <c r="L326" s="79">
        <f t="shared" si="559"/>
        <v>6.1031098678903293</v>
      </c>
      <c r="M326" s="79">
        <f t="shared" si="560"/>
        <v>1.711110542135502</v>
      </c>
      <c r="N326" s="79">
        <f t="shared" si="561"/>
        <v>4.559618668315836</v>
      </c>
      <c r="P326" s="261">
        <f>Manufacturing!BZ400</f>
        <v>0.84362427981420973</v>
      </c>
      <c r="Q326" s="261">
        <f>NonManufacturing!CR319</f>
        <v>0.60634637161844485</v>
      </c>
      <c r="R326" s="109"/>
      <c r="S326" s="261">
        <f>Manufacturing!CD400</f>
        <v>0.59614015130060427</v>
      </c>
      <c r="T326" s="261">
        <f>NonManufacturing!CV319</f>
        <v>0.99840606117384334</v>
      </c>
      <c r="V326" s="112">
        <f t="shared" si="566"/>
        <v>1.6481576338921471</v>
      </c>
      <c r="W326" s="113">
        <f t="shared" si="515"/>
        <v>0.59481802938202655</v>
      </c>
      <c r="X326" s="112">
        <f t="shared" si="552"/>
        <v>1.162920113585731</v>
      </c>
      <c r="Y326" s="112">
        <f t="shared" si="553"/>
        <v>0.63607838391265004</v>
      </c>
      <c r="Z326" s="112">
        <f t="shared" si="554"/>
        <v>0.80412668416751032</v>
      </c>
      <c r="AA326" s="112">
        <f t="shared" si="555"/>
        <v>0.98035583805942617</v>
      </c>
      <c r="AB326" s="112">
        <f t="shared" si="516"/>
        <v>0.98035387590267065</v>
      </c>
      <c r="AC326" s="112"/>
      <c r="AD326" s="112">
        <f t="shared" si="556"/>
        <v>0.7397083464691272</v>
      </c>
      <c r="AF326" s="87">
        <f t="shared" si="557"/>
        <v>2010</v>
      </c>
      <c r="AG326" s="89"/>
      <c r="AI326" s="109">
        <f t="shared" si="569"/>
        <v>0.86811620465883554</v>
      </c>
      <c r="AJ326" s="109">
        <f t="shared" si="570"/>
        <v>0.1318837953411644</v>
      </c>
      <c r="AL326" s="109">
        <f t="shared" si="582"/>
        <v>0.86211629576598536</v>
      </c>
      <c r="AM326" s="109">
        <f t="shared" si="582"/>
        <v>0.13778317160168058</v>
      </c>
      <c r="AN326" s="109">
        <f t="shared" si="571"/>
        <v>0.99989946736766599</v>
      </c>
      <c r="AO326" s="109"/>
      <c r="AP326" s="109">
        <f t="shared" si="572"/>
        <v>0.86220297530069856</v>
      </c>
      <c r="AQ326" s="109">
        <f t="shared" si="573"/>
        <v>0.13779702469930138</v>
      </c>
      <c r="AT326" s="109">
        <f t="shared" si="583"/>
        <v>5.0599370043396159E-3</v>
      </c>
      <c r="AU326" s="109">
        <f t="shared" si="583"/>
        <v>-5.0070538314095983E-2</v>
      </c>
      <c r="AW326" s="19">
        <f t="shared" si="574"/>
        <v>0.64856752355962133</v>
      </c>
      <c r="AX326" s="19">
        <f t="shared" si="575"/>
        <v>0.35143247644037867</v>
      </c>
      <c r="AY326" s="109"/>
      <c r="AZ326" s="109">
        <f t="shared" si="567"/>
        <v>4.5346188795639064E-2</v>
      </c>
      <c r="BA326" s="109">
        <f t="shared" si="567"/>
        <v>-7.8642201189485603E-2</v>
      </c>
      <c r="BB326" s="109"/>
      <c r="BC326" s="109"/>
      <c r="BD326" s="109">
        <f t="shared" si="568"/>
        <v>-1.2960769528701113E-2</v>
      </c>
      <c r="BE326" s="109">
        <f t="shared" si="568"/>
        <v>6.5380170680548799E-2</v>
      </c>
      <c r="BH326" s="109">
        <f t="shared" si="576"/>
        <v>0.99746633669197815</v>
      </c>
      <c r="BI326" s="109">
        <f t="shared" si="577"/>
        <v>0.52960528572382548</v>
      </c>
      <c r="BJ326" s="19">
        <f t="shared" si="546"/>
        <v>0.80412668416751032</v>
      </c>
      <c r="BK326" s="109"/>
      <c r="BL326" s="109">
        <f t="shared" si="578"/>
        <v>1.0286640870676604</v>
      </c>
      <c r="BM326" s="109">
        <f t="shared" si="579"/>
        <v>1.2873359921032903</v>
      </c>
      <c r="BN326" s="19">
        <f t="shared" si="547"/>
        <v>1.162920113585731</v>
      </c>
      <c r="BO326" s="109"/>
      <c r="BP326" s="109">
        <f t="shared" si="580"/>
        <v>0.99783672220971098</v>
      </c>
      <c r="BQ326" s="109">
        <f t="shared" si="581"/>
        <v>0.53744741128786544</v>
      </c>
      <c r="BR326" s="19">
        <f t="shared" si="548"/>
        <v>0.63607838391265004</v>
      </c>
      <c r="BU326" s="90"/>
      <c r="CD326" s="89"/>
      <c r="CF326" s="112">
        <f t="shared" si="549"/>
        <v>1.2556195795673655</v>
      </c>
      <c r="CG326" s="112">
        <f t="shared" si="550"/>
        <v>0.66698461648534779</v>
      </c>
      <c r="CH326" s="112">
        <f t="shared" si="551"/>
        <v>1.1042149169849163</v>
      </c>
      <c r="CI326" s="112">
        <f t="shared" si="517"/>
        <v>0.7262686719449376</v>
      </c>
      <c r="CJ326" s="112">
        <f t="shared" si="518"/>
        <v>0.83169787899098191</v>
      </c>
      <c r="CK326" s="112">
        <f t="shared" si="519"/>
        <v>0.83748028853398937</v>
      </c>
      <c r="CL326" s="112">
        <f t="shared" si="520"/>
        <v>0.83747894372923293</v>
      </c>
      <c r="CM326" s="112"/>
      <c r="CN326" s="112">
        <f t="shared" si="521"/>
        <v>0.80195670130042473</v>
      </c>
    </row>
    <row r="327" spans="1:92" x14ac:dyDescent="0.2">
      <c r="A327" s="86" t="str">
        <f t="shared" si="494"/>
        <v>Fuels</v>
      </c>
      <c r="B327" s="86">
        <f t="shared" si="495"/>
        <v>2011</v>
      </c>
      <c r="D327" s="108">
        <f>Manufacturing!X401</f>
        <v>11661.950733035412</v>
      </c>
      <c r="E327" s="108">
        <f>NonManufacturing!H320</f>
        <v>1828.0440675679242</v>
      </c>
      <c r="F327" s="108">
        <f>D327+E327</f>
        <v>13489.994800603336</v>
      </c>
      <c r="G327" s="108"/>
      <c r="H327" s="126">
        <f t="shared" si="584"/>
        <v>1939833.3879099998</v>
      </c>
      <c r="I327" s="126">
        <f t="shared" si="584"/>
        <v>1044251.1814755228</v>
      </c>
      <c r="J327" s="126">
        <f t="shared" si="584"/>
        <v>2984084.5693855225</v>
      </c>
      <c r="L327" s="79">
        <f t="shared" ref="L327:N329" si="585">D327/H327*1000</f>
        <v>6.0118311220532918</v>
      </c>
      <c r="M327" s="79">
        <f t="shared" si="585"/>
        <v>1.7505788836981779</v>
      </c>
      <c r="N327" s="79">
        <f t="shared" si="585"/>
        <v>4.5206476180335509</v>
      </c>
      <c r="P327" s="261">
        <f>Manufacturing!BZ401</f>
        <v>0.82247161794966495</v>
      </c>
      <c r="Q327" s="261">
        <f>NonManufacturing!CR320</f>
        <v>0.60797727529351031</v>
      </c>
      <c r="R327" s="109"/>
      <c r="S327" s="261">
        <f>Manufacturing!CD401</f>
        <v>0.60232677992004502</v>
      </c>
      <c r="T327" s="261">
        <f>NonManufacturing!CV320</f>
        <v>1.0186952093206629</v>
      </c>
      <c r="V327" s="112">
        <f t="shared" si="566"/>
        <v>1.6505063883188644</v>
      </c>
      <c r="W327" s="113">
        <f t="shared" si="515"/>
        <v>0.58973412105150413</v>
      </c>
      <c r="X327" s="112">
        <f>BN327</f>
        <v>1.1645750565678523</v>
      </c>
      <c r="Y327" s="112">
        <f>BR327</f>
        <v>0.64352149252195379</v>
      </c>
      <c r="Z327" s="112">
        <f>BJ327</f>
        <v>0.78691285734995653</v>
      </c>
      <c r="AA327" s="112">
        <f>V327*X327*Y327*Z327</f>
        <v>0.9733620081265465</v>
      </c>
      <c r="AB327" s="112">
        <f t="shared" si="516"/>
        <v>0.9733599342051179</v>
      </c>
      <c r="AC327" s="112"/>
      <c r="AD327" s="112">
        <f>X327*Y327</f>
        <v>0.74942907855638308</v>
      </c>
      <c r="AF327" s="87">
        <f t="shared" si="557"/>
        <v>2011</v>
      </c>
      <c r="AG327" s="89"/>
      <c r="AI327" s="109">
        <f t="shared" si="569"/>
        <v>0.86448889754307656</v>
      </c>
      <c r="AJ327" s="109">
        <f t="shared" si="570"/>
        <v>0.13551110245692352</v>
      </c>
      <c r="AL327" s="109">
        <f t="shared" ref="AL327:AM330" si="586">(AI327-AI326)/LN(AI327/AI326)</f>
        <v>0.86630128543725782</v>
      </c>
      <c r="AM327" s="109">
        <f t="shared" si="586"/>
        <v>0.13368924754420888</v>
      </c>
      <c r="AN327" s="109">
        <f t="shared" si="571"/>
        <v>0.99999053298146667</v>
      </c>
      <c r="AO327" s="109"/>
      <c r="AP327" s="109">
        <f t="shared" si="572"/>
        <v>0.86630948680522502</v>
      </c>
      <c r="AQ327" s="109">
        <f t="shared" si="573"/>
        <v>0.13369051319477504</v>
      </c>
      <c r="AT327" s="109">
        <f t="shared" ref="AT327:AU330" si="587">LN(P327/P326)</f>
        <v>-2.5393254391139989E-2</v>
      </c>
      <c r="AU327" s="109">
        <f t="shared" si="587"/>
        <v>2.6861119929937117E-3</v>
      </c>
      <c r="AW327" s="19">
        <f t="shared" si="574"/>
        <v>0.65005978979658974</v>
      </c>
      <c r="AX327" s="19">
        <f t="shared" si="575"/>
        <v>0.34994021020341026</v>
      </c>
      <c r="AY327" s="109"/>
      <c r="AZ327" s="109">
        <f t="shared" ref="AZ327:BA330" si="588">LN(AW327/AW326)</f>
        <v>2.2982219431927011E-3</v>
      </c>
      <c r="BA327" s="109">
        <f t="shared" si="588"/>
        <v>-4.2552797311351323E-3</v>
      </c>
      <c r="BB327" s="109"/>
      <c r="BC327" s="109"/>
      <c r="BD327" s="109">
        <f t="shared" ref="BD327:BE330" si="589">LN(S327/S326)</f>
        <v>1.0324329210627562E-2</v>
      </c>
      <c r="BE327" s="109">
        <f t="shared" si="589"/>
        <v>2.0117812362830476E-2</v>
      </c>
      <c r="BH327" s="109">
        <f t="shared" si="576"/>
        <v>0.9785931406624383</v>
      </c>
      <c r="BI327" s="109">
        <f t="shared" si="577"/>
        <v>0.51826809986790634</v>
      </c>
      <c r="BJ327" s="19">
        <f t="shared" si="546"/>
        <v>0.78691285734995653</v>
      </c>
      <c r="BK327" s="109"/>
      <c r="BL327" s="109">
        <f t="shared" si="578"/>
        <v>1.0014230925777168</v>
      </c>
      <c r="BM327" s="109">
        <f t="shared" si="579"/>
        <v>1.2891679903986801</v>
      </c>
      <c r="BN327" s="19">
        <f t="shared" si="547"/>
        <v>1.1645750565678523</v>
      </c>
      <c r="BO327" s="109"/>
      <c r="BP327" s="109">
        <f t="shared" si="580"/>
        <v>1.0117015587977063</v>
      </c>
      <c r="BQ327" s="109">
        <f t="shared" si="581"/>
        <v>0.5437363837717254</v>
      </c>
      <c r="BR327" s="19">
        <f t="shared" si="548"/>
        <v>0.64352149252195379</v>
      </c>
      <c r="BU327" s="90"/>
      <c r="CD327" s="89"/>
      <c r="CF327" s="112"/>
      <c r="CG327" s="112"/>
      <c r="CH327" s="112"/>
      <c r="CI327" s="112"/>
      <c r="CJ327" s="112"/>
      <c r="CK327" s="112"/>
      <c r="CL327" s="112"/>
      <c r="CM327" s="112"/>
      <c r="CN327" s="112"/>
    </row>
    <row r="328" spans="1:92" x14ac:dyDescent="0.2">
      <c r="A328" s="86" t="str">
        <f t="shared" si="494"/>
        <v>Fuels</v>
      </c>
      <c r="B328" s="86">
        <f t="shared" si="495"/>
        <v>2012</v>
      </c>
      <c r="D328" s="108">
        <f>Manufacturing!X402</f>
        <v>11017.108970851395</v>
      </c>
      <c r="E328" s="108">
        <f>NonManufacturing!H321</f>
        <v>1890.0773903512243</v>
      </c>
      <c r="F328" s="108">
        <f>D328+E328</f>
        <v>12907.186361202619</v>
      </c>
      <c r="G328" s="108"/>
      <c r="H328" s="126">
        <f t="shared" si="584"/>
        <v>1927057</v>
      </c>
      <c r="I328" s="126">
        <f t="shared" si="584"/>
        <v>1091790</v>
      </c>
      <c r="J328" s="126">
        <f t="shared" si="584"/>
        <v>3018847</v>
      </c>
      <c r="L328" s="79">
        <f t="shared" si="585"/>
        <v>5.7170643996785753</v>
      </c>
      <c r="M328" s="79">
        <f t="shared" si="585"/>
        <v>1.731173018942493</v>
      </c>
      <c r="N328" s="79">
        <f t="shared" si="585"/>
        <v>4.2755351169511471</v>
      </c>
      <c r="P328" s="261">
        <f>Manufacturing!BZ402</f>
        <v>0.76604684440013415</v>
      </c>
      <c r="Q328" s="261">
        <f>NonManufacturing!CR321</f>
        <v>0.61442305473847303</v>
      </c>
      <c r="R328" s="109"/>
      <c r="S328" s="261">
        <f>Manufacturing!CD402</f>
        <v>0.61498435614460756</v>
      </c>
      <c r="T328" s="261">
        <f>NonManufacturing!CV321</f>
        <v>0.99683412429032126</v>
      </c>
      <c r="V328" s="112">
        <f t="shared" si="566"/>
        <v>1.6697335960164335</v>
      </c>
      <c r="W328" s="113">
        <f t="shared" si="515"/>
        <v>0.55775834731326124</v>
      </c>
      <c r="X328" s="112">
        <f>BN328</f>
        <v>1.1518515386816095</v>
      </c>
      <c r="Y328" s="112">
        <f>BR328</f>
        <v>0.65312245918798972</v>
      </c>
      <c r="Z328" s="112">
        <f>BJ328</f>
        <v>0.74140561629546708</v>
      </c>
      <c r="AA328" s="112">
        <f>V328*X328*Y328*Z328</f>
        <v>0.93130981967795856</v>
      </c>
      <c r="AB328" s="112">
        <f t="shared" si="516"/>
        <v>0.93130785096755453</v>
      </c>
      <c r="AC328" s="112"/>
      <c r="AD328" s="112">
        <f>X328*Y328</f>
        <v>0.7523001095632027</v>
      </c>
      <c r="AF328" s="87">
        <f t="shared" si="557"/>
        <v>2012</v>
      </c>
      <c r="AG328" s="89"/>
      <c r="AI328" s="109">
        <f t="shared" si="569"/>
        <v>0.85356394976735139</v>
      </c>
      <c r="AJ328" s="109">
        <f t="shared" si="570"/>
        <v>0.14643605023264866</v>
      </c>
      <c r="AL328" s="109">
        <f t="shared" si="586"/>
        <v>0.85901484506581804</v>
      </c>
      <c r="AM328" s="109">
        <f t="shared" si="586"/>
        <v>0.14090299437727039</v>
      </c>
      <c r="AN328" s="109">
        <f t="shared" si="571"/>
        <v>0.99991783944308843</v>
      </c>
      <c r="AO328" s="109"/>
      <c r="AP328" s="109">
        <f t="shared" si="572"/>
        <v>0.85908542800301735</v>
      </c>
      <c r="AQ328" s="109">
        <f t="shared" si="573"/>
        <v>0.14091457199698262</v>
      </c>
      <c r="AT328" s="109">
        <f t="shared" si="587"/>
        <v>-7.1070652551973271E-2</v>
      </c>
      <c r="AU328" s="109">
        <f t="shared" si="587"/>
        <v>1.0546200012183971E-2</v>
      </c>
      <c r="AW328" s="19">
        <f t="shared" si="574"/>
        <v>0.63834205575837399</v>
      </c>
      <c r="AX328" s="19">
        <f t="shared" si="575"/>
        <v>0.36165794424162601</v>
      </c>
      <c r="AY328" s="109"/>
      <c r="AZ328" s="109">
        <f t="shared" si="588"/>
        <v>-1.8190065735120178E-2</v>
      </c>
      <c r="BA328" s="109">
        <f t="shared" si="588"/>
        <v>3.2936547810923589E-2</v>
      </c>
      <c r="BB328" s="109"/>
      <c r="BC328" s="109"/>
      <c r="BD328" s="109">
        <f t="shared" si="589"/>
        <v>2.0796708499014906E-2</v>
      </c>
      <c r="BE328" s="109">
        <f t="shared" si="589"/>
        <v>-2.1693499560999762E-2</v>
      </c>
      <c r="BH328" s="109">
        <f t="shared" si="576"/>
        <v>0.94216991039167708</v>
      </c>
      <c r="BI328" s="109">
        <f t="shared" si="577"/>
        <v>0.48829660921141005</v>
      </c>
      <c r="BJ328" s="19">
        <f t="shared" si="546"/>
        <v>0.74140561629546708</v>
      </c>
      <c r="BK328" s="109"/>
      <c r="BL328" s="109">
        <f t="shared" si="578"/>
        <v>0.98907454026729669</v>
      </c>
      <c r="BM328" s="109">
        <f t="shared" si="579"/>
        <v>1.2750832374308894</v>
      </c>
      <c r="BN328" s="19">
        <f t="shared" si="547"/>
        <v>1.1518515386816095</v>
      </c>
      <c r="BO328" s="109"/>
      <c r="BP328" s="109">
        <f t="shared" si="580"/>
        <v>1.0149194188191133</v>
      </c>
      <c r="BQ328" s="109">
        <f t="shared" si="581"/>
        <v>0.55184861460840584</v>
      </c>
      <c r="BR328" s="19">
        <f t="shared" si="548"/>
        <v>0.65312245918798972</v>
      </c>
      <c r="BU328" s="90"/>
      <c r="CD328" s="89"/>
      <c r="CF328" s="112"/>
      <c r="CG328" s="112"/>
      <c r="CH328" s="112"/>
      <c r="CI328" s="112"/>
      <c r="CJ328" s="112"/>
      <c r="CK328" s="112"/>
      <c r="CL328" s="112"/>
      <c r="CM328" s="112"/>
      <c r="CN328" s="112"/>
    </row>
    <row r="329" spans="1:92" x14ac:dyDescent="0.2">
      <c r="A329" s="86" t="str">
        <f t="shared" si="494"/>
        <v>Fuels</v>
      </c>
      <c r="B329" s="86">
        <f t="shared" si="495"/>
        <v>2013</v>
      </c>
      <c r="D329" s="108">
        <f>Manufacturing!X403</f>
        <v>11929.752103697587</v>
      </c>
      <c r="E329" s="108">
        <f>NonManufacturing!H322</f>
        <v>2150.4812414491416</v>
      </c>
      <c r="F329" s="108">
        <f t="shared" ref="F329" si="590">D329+E329</f>
        <v>14080.233345146728</v>
      </c>
      <c r="G329" s="108"/>
      <c r="H329" s="126">
        <f t="shared" ref="H329:J329" si="591">H74</f>
        <v>1986179.10876</v>
      </c>
      <c r="I329" s="126">
        <f t="shared" si="591"/>
        <v>1149423.771501513</v>
      </c>
      <c r="J329" s="126">
        <f t="shared" si="591"/>
        <v>3135602.8802615129</v>
      </c>
      <c r="L329" s="79">
        <f t="shared" si="585"/>
        <v>6.0063828337946328</v>
      </c>
      <c r="M329" s="79">
        <f t="shared" si="585"/>
        <v>1.8709211474197454</v>
      </c>
      <c r="N329" s="79">
        <f t="shared" si="585"/>
        <v>4.4904389627210763</v>
      </c>
      <c r="P329" s="261">
        <f>Manufacturing!BZ403</f>
        <v>0.80567174465292679</v>
      </c>
      <c r="Q329" s="261">
        <f>NonManufacturing!CR322</f>
        <v>0.67473489365415007</v>
      </c>
      <c r="R329" s="109"/>
      <c r="S329" s="261">
        <f>Manufacturing!CD403</f>
        <v>0.61432924697670543</v>
      </c>
      <c r="T329" s="261">
        <f>NonManufacturing!CV322</f>
        <v>0.98100729932254283</v>
      </c>
      <c r="V329" s="112">
        <f t="shared" ref="V329:V333" si="592">V74</f>
        <v>1.7343116338584044</v>
      </c>
      <c r="W329" s="113">
        <f t="shared" si="515"/>
        <v>0.58579329745848996</v>
      </c>
      <c r="X329" s="112">
        <f>BN329</f>
        <v>1.1466185858497711</v>
      </c>
      <c r="Y329" s="112">
        <f>BR329</f>
        <v>0.65097063175287551</v>
      </c>
      <c r="Z329" s="112">
        <f>BJ329</f>
        <v>0.78481075456258942</v>
      </c>
      <c r="AA329" s="112">
        <f>V329*X329*Y329*Z329</f>
        <v>1.015950284302179</v>
      </c>
      <c r="AB329" s="112">
        <f t="shared" si="516"/>
        <v>1.0159481308185359</v>
      </c>
      <c r="AC329" s="112"/>
      <c r="AD329" s="112">
        <f>X329*Y329</f>
        <v>0.74641502521021419</v>
      </c>
      <c r="AF329" s="87">
        <f t="shared" si="557"/>
        <v>2013</v>
      </c>
      <c r="AG329" s="89"/>
      <c r="AI329" s="109">
        <f t="shared" si="569"/>
        <v>0.84726948845699468</v>
      </c>
      <c r="AJ329" s="109">
        <f t="shared" si="570"/>
        <v>0.15273051154300538</v>
      </c>
      <c r="AL329" s="109">
        <f t="shared" si="586"/>
        <v>0.85041283666381351</v>
      </c>
      <c r="AM329" s="109">
        <f t="shared" si="586"/>
        <v>0.14956120571497578</v>
      </c>
      <c r="AN329" s="109">
        <f t="shared" si="571"/>
        <v>0.99997404237878929</v>
      </c>
      <c r="AO329" s="109"/>
      <c r="AP329" s="109">
        <f t="shared" si="572"/>
        <v>0.85043491193112175</v>
      </c>
      <c r="AQ329" s="109">
        <f t="shared" si="573"/>
        <v>0.14956508806887822</v>
      </c>
      <c r="AT329" s="109">
        <f t="shared" si="587"/>
        <v>5.0433072413142446E-2</v>
      </c>
      <c r="AU329" s="109">
        <f t="shared" si="587"/>
        <v>9.3636158466137431E-2</v>
      </c>
      <c r="AW329" s="19">
        <f t="shared" si="574"/>
        <v>0.63342814272270032</v>
      </c>
      <c r="AX329" s="19">
        <f t="shared" si="575"/>
        <v>0.36657185727729963</v>
      </c>
      <c r="AY329" s="109"/>
      <c r="AZ329" s="109">
        <f t="shared" si="588"/>
        <v>-7.7277129082295856E-3</v>
      </c>
      <c r="BA329" s="109">
        <f t="shared" si="588"/>
        <v>1.349570590981799E-2</v>
      </c>
      <c r="BB329" s="109"/>
      <c r="BC329" s="109"/>
      <c r="BD329" s="109">
        <f t="shared" si="589"/>
        <v>-1.0658130329859552E-3</v>
      </c>
      <c r="BE329" s="109">
        <f t="shared" si="589"/>
        <v>-1.6004481052385507E-2</v>
      </c>
      <c r="BH329" s="109">
        <f t="shared" si="576"/>
        <v>1.058544388271567</v>
      </c>
      <c r="BI329" s="109">
        <f t="shared" si="577"/>
        <v>0.5168836354927725</v>
      </c>
      <c r="BJ329" s="19">
        <f t="shared" ref="BJ329:BJ330" si="593">BI329/BI$335</f>
        <v>0.78481075456258942</v>
      </c>
      <c r="BK329" s="109"/>
      <c r="BL329" s="109">
        <f t="shared" si="578"/>
        <v>0.99545692074359859</v>
      </c>
      <c r="BM329" s="109">
        <f t="shared" si="579"/>
        <v>1.2692904332247319</v>
      </c>
      <c r="BN329" s="19">
        <f t="shared" ref="BN329:BN330" si="594">BM329/BM$335</f>
        <v>1.1466185858497711</v>
      </c>
      <c r="BO329" s="109"/>
      <c r="BP329" s="109">
        <f t="shared" si="580"/>
        <v>0.99670532316743554</v>
      </c>
      <c r="BQ329" s="109">
        <f t="shared" si="581"/>
        <v>0.55003045176277277</v>
      </c>
      <c r="BR329" s="19">
        <f t="shared" ref="BR329:BR330" si="595">BQ329/BQ$335</f>
        <v>0.65097063175287551</v>
      </c>
      <c r="BU329" s="90"/>
      <c r="CD329" s="89"/>
      <c r="CF329" s="112"/>
      <c r="CG329" s="112"/>
      <c r="CH329" s="112"/>
      <c r="CI329" s="112"/>
      <c r="CJ329" s="112"/>
      <c r="CK329" s="112"/>
      <c r="CL329" s="112"/>
      <c r="CM329" s="112"/>
      <c r="CN329" s="112"/>
    </row>
    <row r="330" spans="1:92" x14ac:dyDescent="0.2">
      <c r="A330" s="86" t="str">
        <f>A$263</f>
        <v>Fuels</v>
      </c>
      <c r="B330" s="86">
        <f>B329+1</f>
        <v>2014</v>
      </c>
      <c r="D330" s="108">
        <f>Manufacturing!X404</f>
        <v>12301.029999999999</v>
      </c>
      <c r="E330" s="108">
        <f>NonManufacturing!H323</f>
        <v>2490.8528166944548</v>
      </c>
      <c r="F330" s="108">
        <f t="shared" ref="F330:F333" si="596">D330+E330</f>
        <v>14791.882816694453</v>
      </c>
      <c r="G330" s="108"/>
      <c r="H330" s="126">
        <f t="shared" ref="H330:J330" si="597">H75</f>
        <v>2020172.3942400001</v>
      </c>
      <c r="I330" s="126">
        <f t="shared" si="597"/>
        <v>1202742.9263069802</v>
      </c>
      <c r="J330" s="126">
        <f t="shared" si="597"/>
        <v>3222915.32054698</v>
      </c>
      <c r="L330" s="79">
        <f t="shared" ref="L330:L333" si="598">D330/H330*1000</f>
        <v>6.0890991457329129</v>
      </c>
      <c r="M330" s="79">
        <f t="shared" ref="M330:M333" si="599">E330/I330*1000</f>
        <v>2.0709768997291995</v>
      </c>
      <c r="N330" s="79">
        <f t="shared" ref="N330:N333" si="600">F330/J330*1000</f>
        <v>4.589597102471819</v>
      </c>
      <c r="P330" s="261">
        <f>Manufacturing!BZ404</f>
        <v>0.83875855188208159</v>
      </c>
      <c r="Q330" s="261">
        <f>NonManufacturing!CR323</f>
        <v>0.73810296921658669</v>
      </c>
      <c r="R330" s="109"/>
      <c r="S330" s="261">
        <f>Manufacturing!CD404</f>
        <v>0.5982220517653436</v>
      </c>
      <c r="T330" s="261">
        <f>NonManufacturing!CV323</f>
        <v>0.99267761196181148</v>
      </c>
      <c r="V330" s="112">
        <f t="shared" si="592"/>
        <v>1.7826044141466479</v>
      </c>
      <c r="W330" s="113">
        <f t="shared" si="515"/>
        <v>0.59872881982872139</v>
      </c>
      <c r="X330" s="112">
        <f>BN330</f>
        <v>1.1398256648354654</v>
      </c>
      <c r="Y330" s="112">
        <f>BR330</f>
        <v>0.63782014932261555</v>
      </c>
      <c r="Z330" s="112">
        <f>BJ330</f>
        <v>0.8235584610103992</v>
      </c>
      <c r="AA330" s="112">
        <f>V330*X330*Y330*Z330</f>
        <v>1.0672989382217433</v>
      </c>
      <c r="AB330" s="112">
        <f t="shared" si="516"/>
        <v>1.0672966371034915</v>
      </c>
      <c r="AC330" s="112"/>
      <c r="AD330" s="112">
        <f>X330*Y330</f>
        <v>0.72700377574710606</v>
      </c>
      <c r="AF330" s="87">
        <f t="shared" si="557"/>
        <v>2014</v>
      </c>
      <c r="AG330" s="89"/>
      <c r="AI330" s="109">
        <f t="shared" si="569"/>
        <v>0.83160677734120358</v>
      </c>
      <c r="AJ330" s="109">
        <f t="shared" si="570"/>
        <v>0.1683932226587965</v>
      </c>
      <c r="AL330" s="109">
        <f t="shared" si="586"/>
        <v>0.83941377869081746</v>
      </c>
      <c r="AM330" s="109">
        <f t="shared" si="586"/>
        <v>0.16043446224258825</v>
      </c>
      <c r="AN330" s="109">
        <f t="shared" si="571"/>
        <v>0.99984824093340574</v>
      </c>
      <c r="AO330" s="109"/>
      <c r="AP330" s="109">
        <f t="shared" si="572"/>
        <v>0.83954118667767508</v>
      </c>
      <c r="AQ330" s="109">
        <f t="shared" si="573"/>
        <v>0.16045881332232487</v>
      </c>
      <c r="AT330" s="109">
        <f t="shared" si="587"/>
        <v>4.0246489365275848E-2</v>
      </c>
      <c r="AU330" s="109">
        <f t="shared" si="587"/>
        <v>8.9763475967538184E-2</v>
      </c>
      <c r="AW330" s="19">
        <f t="shared" si="574"/>
        <v>0.62681522575565052</v>
      </c>
      <c r="AX330" s="19">
        <f t="shared" si="575"/>
        <v>0.37318477424434954</v>
      </c>
      <c r="AY330" s="109"/>
      <c r="AZ330" s="109">
        <f t="shared" si="588"/>
        <v>-1.0494762881403942E-2</v>
      </c>
      <c r="BA330" s="109">
        <f t="shared" si="588"/>
        <v>1.7879104675030122E-2</v>
      </c>
      <c r="BB330" s="109"/>
      <c r="BC330" s="109"/>
      <c r="BD330" s="109">
        <f t="shared" si="589"/>
        <v>-2.6569008237519894E-2</v>
      </c>
      <c r="BE330" s="109">
        <f t="shared" si="589"/>
        <v>1.1826050435218085E-2</v>
      </c>
      <c r="BH330" s="109">
        <f t="shared" si="576"/>
        <v>1.0493720380646487</v>
      </c>
      <c r="BI330" s="109">
        <f t="shared" si="577"/>
        <v>0.54240323401931567</v>
      </c>
      <c r="BJ330" s="19">
        <f t="shared" si="593"/>
        <v>0.8235584610103992</v>
      </c>
      <c r="BK330" s="109"/>
      <c r="BL330" s="109">
        <f t="shared" si="578"/>
        <v>0.99407569256408723</v>
      </c>
      <c r="BM330" s="109">
        <f t="shared" si="579"/>
        <v>1.2617707664728457</v>
      </c>
      <c r="BN330" s="19">
        <f t="shared" si="594"/>
        <v>1.1398256648354654</v>
      </c>
      <c r="BO330" s="109"/>
      <c r="BP330" s="109">
        <f t="shared" si="580"/>
        <v>0.97979865482587203</v>
      </c>
      <c r="BQ330" s="109">
        <f t="shared" si="581"/>
        <v>0.53891909675043148</v>
      </c>
      <c r="BR330" s="19">
        <f t="shared" si="595"/>
        <v>0.63782014932261555</v>
      </c>
      <c r="BU330" s="90"/>
      <c r="CD330" s="89"/>
      <c r="CF330" s="112"/>
      <c r="CG330" s="112"/>
      <c r="CH330" s="112"/>
      <c r="CI330" s="112"/>
      <c r="CJ330" s="112"/>
      <c r="CK330" s="112"/>
      <c r="CL330" s="112"/>
      <c r="CM330" s="112"/>
      <c r="CN330" s="112"/>
    </row>
    <row r="331" spans="1:92" x14ac:dyDescent="0.2">
      <c r="A331" s="86" t="str">
        <f t="shared" ref="A331:A333" si="601">A$263</f>
        <v>Fuels</v>
      </c>
      <c r="B331" s="86">
        <f t="shared" ref="B331:B333" si="602">B330+1</f>
        <v>2015</v>
      </c>
      <c r="D331" s="108">
        <f>Manufacturing!X405</f>
        <v>11954.14798214658</v>
      </c>
      <c r="E331" s="108">
        <f>NonManufacturing!H324</f>
        <v>2778.4676737003251</v>
      </c>
      <c r="F331" s="108">
        <f t="shared" si="596"/>
        <v>14732.615655846905</v>
      </c>
      <c r="G331" s="108"/>
      <c r="H331" s="126">
        <f t="shared" ref="H331:J331" si="603">H76</f>
        <v>2037496.6366699999</v>
      </c>
      <c r="I331" s="126">
        <f t="shared" si="603"/>
        <v>1275168.1198087076</v>
      </c>
      <c r="J331" s="126">
        <f t="shared" si="603"/>
        <v>3312664.7564787073</v>
      </c>
      <c r="L331" s="79">
        <f t="shared" si="598"/>
        <v>5.8670761791705059</v>
      </c>
      <c r="M331" s="79">
        <f t="shared" si="599"/>
        <v>2.1789030250514205</v>
      </c>
      <c r="N331" s="79">
        <f t="shared" si="600"/>
        <v>4.4473608828160938</v>
      </c>
      <c r="P331" s="261">
        <f>Manufacturing!BZ405</f>
        <v>0.81821940422047579</v>
      </c>
      <c r="Q331" s="261">
        <f>NonManufacturing!CR324</f>
        <v>0.8334997342485182</v>
      </c>
      <c r="R331" s="109"/>
      <c r="S331" s="261">
        <f>Manufacturing!CD405</f>
        <v>0.59087867592233489</v>
      </c>
      <c r="T331" s="261">
        <f>NonManufacturing!CV324</f>
        <v>0.92487355356046019</v>
      </c>
      <c r="V331" s="112">
        <f t="shared" si="592"/>
        <v>1.8322451042507604</v>
      </c>
      <c r="W331" s="113">
        <f t="shared" ref="W331:W333" si="604">N331/N$335</f>
        <v>0.58017361290532798</v>
      </c>
      <c r="X331" s="112">
        <f t="shared" ref="X331:X333" si="605">BN331</f>
        <v>1.1284593033624639</v>
      </c>
      <c r="Y331" s="112">
        <f t="shared" ref="Y331:Y333" si="606">BR331</f>
        <v>0.62346348083647674</v>
      </c>
      <c r="Z331" s="112">
        <f t="shared" ref="Z331:Z333" si="607">BJ331</f>
        <v>0.82463547356708011</v>
      </c>
      <c r="AA331" s="112">
        <f t="shared" ref="AA331:AA333" si="608">V331*X331*Y331*Z331</f>
        <v>1.0630226157570328</v>
      </c>
      <c r="AB331" s="112">
        <f t="shared" ref="AB331:AB333" si="609">F331/F$335</f>
        <v>1.063020261861263</v>
      </c>
      <c r="AC331" s="112"/>
      <c r="AD331" s="112">
        <f t="shared" ref="AD331:AD333" si="610">X331*Y331</f>
        <v>0.70355316525666745</v>
      </c>
      <c r="AF331" s="87">
        <f t="shared" ref="AF331:AF333" si="611">AF76</f>
        <v>2015</v>
      </c>
      <c r="AG331" s="89"/>
      <c r="AI331" s="109">
        <f t="shared" ref="AI331:AI333" si="612">D331/F331</f>
        <v>0.81140703466341768</v>
      </c>
      <c r="AJ331" s="109">
        <f t="shared" ref="AJ331:AJ333" si="613">E331/F331</f>
        <v>0.18859296533658232</v>
      </c>
      <c r="AL331" s="109">
        <f t="shared" ref="AL331:AL333" si="614">(AI331-AI330)/LN(AI331/AI330)</f>
        <v>0.82146551397333201</v>
      </c>
      <c r="AM331" s="109">
        <f t="shared" ref="AM331:AM333" si="615">(AJ331-AJ330)/LN(AJ331/AJ330)</f>
        <v>0.17830243369565385</v>
      </c>
      <c r="AN331" s="109">
        <f t="shared" ref="AN331:AN333" si="616">AL331+AM331</f>
        <v>0.9997679476689858</v>
      </c>
      <c r="AO331" s="109"/>
      <c r="AP331" s="109">
        <f t="shared" ref="AP331:AP333" si="617">AL331/AN331</f>
        <v>0.82165618120547301</v>
      </c>
      <c r="AQ331" s="109">
        <f t="shared" ref="AQ331:AQ333" si="618">AM331/AN331</f>
        <v>0.1783438187945271</v>
      </c>
      <c r="AT331" s="109">
        <f t="shared" ref="AT331:AT333" si="619">LN(P331/P330)</f>
        <v>-2.4792363261972497E-2</v>
      </c>
      <c r="AU331" s="109">
        <f t="shared" ref="AU331:AU333" si="620">LN(Q331/Q330)</f>
        <v>0.12155004380125636</v>
      </c>
      <c r="AW331" s="19">
        <f t="shared" ref="AW331:AW333" si="621">H331/J331</f>
        <v>0.61506273240755449</v>
      </c>
      <c r="AX331" s="19">
        <f t="shared" ref="AX331:AX333" si="622">I331/J331</f>
        <v>0.38493726759244556</v>
      </c>
      <c r="AY331" s="109"/>
      <c r="AZ331" s="109">
        <f t="shared" ref="AZ331:AZ333" si="623">LN(AW331/AW330)</f>
        <v>-1.8927534917883179E-2</v>
      </c>
      <c r="BA331" s="109">
        <f t="shared" ref="BA331:BA333" si="624">LN(AX331/AX330)</f>
        <v>3.10067093968707E-2</v>
      </c>
      <c r="BB331" s="109"/>
      <c r="BC331" s="109"/>
      <c r="BD331" s="109">
        <f t="shared" ref="BD331:BD333" si="625">LN(S331/S330)</f>
        <v>-1.2351298804636804E-2</v>
      </c>
      <c r="BE331" s="109">
        <f t="shared" ref="BE331:BE333" si="626">LN(T331/T330)</f>
        <v>-7.0748921353932792E-2</v>
      </c>
      <c r="BH331" s="109">
        <f t="shared" ref="BH331:BH333" si="627">EXP(SUMPRODUCT($AP331:$AQ331,AT331:AU331))</f>
        <v>1.0013077548318301</v>
      </c>
      <c r="BI331" s="109">
        <f t="shared" ref="BI331:BI333" si="628">IF(ISERR(BH331),BI330,BH331*BI330)</f>
        <v>0.5431125644694047</v>
      </c>
      <c r="BJ331" s="19">
        <f t="shared" ref="BJ331:BJ333" si="629">BI331/BI$335</f>
        <v>0.82463547356708011</v>
      </c>
      <c r="BK331" s="109"/>
      <c r="BL331" s="109">
        <f t="shared" ref="BL331:BL333" si="630">EXP(SUMPRODUCT($AP331:$AQ331,AZ331:BA331))</f>
        <v>0.99002798250323454</v>
      </c>
      <c r="BM331" s="109">
        <f t="shared" ref="BM331:BM333" si="631">IF(ISERR(BL331),BM330,BL331*BM330)</f>
        <v>1.2491883663126713</v>
      </c>
      <c r="BN331" s="19">
        <f t="shared" ref="BN331:BN333" si="632">BM331/BM$335</f>
        <v>1.1284593033624639</v>
      </c>
      <c r="BO331" s="109"/>
      <c r="BP331" s="109">
        <f t="shared" ref="BP331:BP333" si="633">EXP(SUMPRODUCT($AP331:$AQ331,BD331:BE331))</f>
        <v>0.9774910395957449</v>
      </c>
      <c r="BQ331" s="109">
        <f t="shared" ref="BQ331:BQ333" si="634">IF(ISERR(BP331),BQ330,BP331*BQ330)</f>
        <v>0.52678858814057905</v>
      </c>
      <c r="BR331" s="19">
        <f t="shared" ref="BR331:BR333" si="635">BQ331/BQ$335</f>
        <v>0.62346348083647674</v>
      </c>
      <c r="BU331" s="90"/>
      <c r="CD331" s="89"/>
      <c r="CF331" s="112"/>
      <c r="CG331" s="112"/>
      <c r="CH331" s="112"/>
      <c r="CI331" s="112"/>
      <c r="CJ331" s="112"/>
      <c r="CK331" s="112"/>
      <c r="CL331" s="112"/>
      <c r="CM331" s="112"/>
      <c r="CN331" s="112"/>
    </row>
    <row r="332" spans="1:92" x14ac:dyDescent="0.2">
      <c r="A332" s="86" t="str">
        <f t="shared" si="601"/>
        <v>Fuels</v>
      </c>
      <c r="B332" s="86">
        <f t="shared" si="602"/>
        <v>2016</v>
      </c>
      <c r="D332" s="108">
        <f>Manufacturing!X406</f>
        <v>12191.062093345203</v>
      </c>
      <c r="E332" s="108">
        <f>NonManufacturing!H325</f>
        <v>2884.5775585621413</v>
      </c>
      <c r="F332" s="108">
        <f t="shared" si="596"/>
        <v>15075.639651907344</v>
      </c>
      <c r="G332" s="108"/>
      <c r="H332" s="126">
        <f t="shared" ref="H332:J332" si="636">H77</f>
        <v>2027013.4465900001</v>
      </c>
      <c r="I332" s="126">
        <f t="shared" si="636"/>
        <v>1295745.5221469104</v>
      </c>
      <c r="J332" s="126">
        <f t="shared" si="636"/>
        <v>3322758.9687369103</v>
      </c>
      <c r="L332" s="79">
        <f t="shared" si="598"/>
        <v>6.0142975932665657</v>
      </c>
      <c r="M332" s="79">
        <f t="shared" si="599"/>
        <v>2.2261914158751694</v>
      </c>
      <c r="N332" s="79">
        <f t="shared" si="600"/>
        <v>4.5370849326570593</v>
      </c>
      <c r="P332" s="261">
        <f>Manufacturing!BZ406</f>
        <v>0.82764466093400924</v>
      </c>
      <c r="Q332" s="261">
        <f>NonManufacturing!CR325</f>
        <v>0.88900633291662834</v>
      </c>
      <c r="R332" s="109"/>
      <c r="S332" s="261">
        <f>Manufacturing!CD406</f>
        <v>0.59880770333760669</v>
      </c>
      <c r="T332" s="261">
        <f>NonManufacturing!CV325</f>
        <v>0.88594665768352265</v>
      </c>
      <c r="V332" s="112">
        <f t="shared" si="592"/>
        <v>1.8378282442154033</v>
      </c>
      <c r="W332" s="113">
        <f t="shared" si="604"/>
        <v>0.59187842560938919</v>
      </c>
      <c r="X332" s="112">
        <f t="shared" si="605"/>
        <v>1.1237521396840353</v>
      </c>
      <c r="Y332" s="112">
        <f t="shared" si="606"/>
        <v>0.6251047923288906</v>
      </c>
      <c r="Z332" s="112">
        <f t="shared" si="607"/>
        <v>0.84257802132150927</v>
      </c>
      <c r="AA332" s="112">
        <f t="shared" si="608"/>
        <v>1.0877733335662219</v>
      </c>
      <c r="AB332" s="112">
        <f t="shared" si="609"/>
        <v>1.087770887726681</v>
      </c>
      <c r="AC332" s="112"/>
      <c r="AD332" s="112">
        <f t="shared" si="610"/>
        <v>0.7024628479063354</v>
      </c>
      <c r="AF332" s="87">
        <f t="shared" si="611"/>
        <v>2016</v>
      </c>
      <c r="AG332" s="89"/>
      <c r="AI332" s="109">
        <f t="shared" si="612"/>
        <v>0.8086596903901726</v>
      </c>
      <c r="AJ332" s="109">
        <f t="shared" si="613"/>
        <v>0.19134030960982737</v>
      </c>
      <c r="AL332" s="109">
        <f t="shared" si="614"/>
        <v>0.81003258602521133</v>
      </c>
      <c r="AM332" s="109">
        <f t="shared" si="615"/>
        <v>0.18996332636293867</v>
      </c>
      <c r="AN332" s="109">
        <f t="shared" si="616"/>
        <v>0.99999591238815</v>
      </c>
      <c r="AO332" s="109"/>
      <c r="AP332" s="109">
        <f t="shared" si="617"/>
        <v>0.81003589713754343</v>
      </c>
      <c r="AQ332" s="109">
        <f t="shared" si="618"/>
        <v>0.1899641028624566</v>
      </c>
      <c r="AT332" s="109">
        <f t="shared" si="619"/>
        <v>1.1453387854678474E-2</v>
      </c>
      <c r="AU332" s="109">
        <f t="shared" si="620"/>
        <v>6.4470975776495978E-2</v>
      </c>
      <c r="AW332" s="19">
        <f t="shared" si="621"/>
        <v>0.61003926726606184</v>
      </c>
      <c r="AX332" s="19">
        <f t="shared" si="622"/>
        <v>0.38996073273393822</v>
      </c>
      <c r="AY332" s="109"/>
      <c r="AZ332" s="109">
        <f t="shared" si="623"/>
        <v>-8.2009388563484709E-3</v>
      </c>
      <c r="BA332" s="109">
        <f t="shared" si="624"/>
        <v>1.2965669063910668E-2</v>
      </c>
      <c r="BB332" s="109"/>
      <c r="BC332" s="109"/>
      <c r="BD332" s="109">
        <f t="shared" si="625"/>
        <v>1.332980684338105E-2</v>
      </c>
      <c r="BE332" s="109">
        <f t="shared" si="626"/>
        <v>-4.3000286296893439E-2</v>
      </c>
      <c r="BH332" s="109">
        <f t="shared" si="627"/>
        <v>1.02175815657895</v>
      </c>
      <c r="BI332" s="109">
        <f t="shared" si="628"/>
        <v>0.55492969268712511</v>
      </c>
      <c r="BJ332" s="19">
        <f t="shared" si="629"/>
        <v>0.84257802132150927</v>
      </c>
      <c r="BK332" s="109"/>
      <c r="BL332" s="109">
        <f t="shared" si="630"/>
        <v>0.99582868104821964</v>
      </c>
      <c r="BM332" s="109">
        <f t="shared" si="631"/>
        <v>1.2439776032059278</v>
      </c>
      <c r="BN332" s="19">
        <f t="shared" si="632"/>
        <v>1.1237521396840353</v>
      </c>
      <c r="BO332" s="109"/>
      <c r="BP332" s="109">
        <f t="shared" si="633"/>
        <v>1.0026325703796024</v>
      </c>
      <c r="BQ332" s="109">
        <f t="shared" si="634"/>
        <v>0.52817539617403053</v>
      </c>
      <c r="BR332" s="19">
        <f t="shared" si="635"/>
        <v>0.6251047923288906</v>
      </c>
      <c r="BU332" s="90"/>
      <c r="CD332" s="89"/>
      <c r="CF332" s="112"/>
      <c r="CG332" s="112"/>
      <c r="CH332" s="112"/>
      <c r="CI332" s="112"/>
      <c r="CJ332" s="112"/>
      <c r="CK332" s="112"/>
      <c r="CL332" s="112"/>
      <c r="CM332" s="112"/>
      <c r="CN332" s="112"/>
    </row>
    <row r="333" spans="1:92" x14ac:dyDescent="0.2">
      <c r="A333" s="86" t="str">
        <f t="shared" si="601"/>
        <v>Fuels</v>
      </c>
      <c r="B333" s="86">
        <f t="shared" si="602"/>
        <v>2017</v>
      </c>
      <c r="D333" s="108">
        <f>Manufacturing!X407</f>
        <v>11881.320249504701</v>
      </c>
      <c r="E333" s="108">
        <f>NonManufacturing!H326</f>
        <v>3057.8301782657163</v>
      </c>
      <c r="F333" s="108">
        <f t="shared" si="596"/>
        <v>14939.150427770417</v>
      </c>
      <c r="G333" s="108"/>
      <c r="H333" s="126">
        <f t="shared" ref="H333:J333" si="637">H78</f>
        <v>2079776.26725</v>
      </c>
      <c r="I333" s="126">
        <f t="shared" si="637"/>
        <v>1331368.9214900695</v>
      </c>
      <c r="J333" s="126">
        <f t="shared" si="637"/>
        <v>3411145.1887400695</v>
      </c>
      <c r="L333" s="79">
        <f t="shared" si="598"/>
        <v>5.7127876861557167</v>
      </c>
      <c r="M333" s="79">
        <f t="shared" si="599"/>
        <v>2.2967564654005814</v>
      </c>
      <c r="N333" s="79">
        <f t="shared" si="600"/>
        <v>4.3795117478679639</v>
      </c>
      <c r="P333" s="261">
        <f>Manufacturing!BZ407</f>
        <v>0.81037519772699762</v>
      </c>
      <c r="Q333" s="261">
        <f>NonManufacturing!CR326</f>
        <v>0.90085192415657589</v>
      </c>
      <c r="R333" s="109"/>
      <c r="S333" s="261">
        <f>Manufacturing!CD407</f>
        <v>0.58090932369389525</v>
      </c>
      <c r="T333" s="261">
        <f>NonManufacturing!CV326</f>
        <v>0.90201022798211616</v>
      </c>
      <c r="V333" s="112">
        <f t="shared" si="592"/>
        <v>1.8867149353806643</v>
      </c>
      <c r="W333" s="113">
        <f t="shared" si="604"/>
        <v>0.57132245852578234</v>
      </c>
      <c r="X333" s="112">
        <f t="shared" si="605"/>
        <v>1.1234445245646572</v>
      </c>
      <c r="Y333" s="112">
        <f t="shared" si="606"/>
        <v>0.6122481797785353</v>
      </c>
      <c r="Z333" s="112">
        <f t="shared" si="607"/>
        <v>0.83062147459458424</v>
      </c>
      <c r="AA333" s="112">
        <f t="shared" si="608"/>
        <v>1.077925080508932</v>
      </c>
      <c r="AB333" s="112">
        <f t="shared" si="609"/>
        <v>1.0779226154189936</v>
      </c>
      <c r="AC333" s="112"/>
      <c r="AD333" s="112">
        <f t="shared" si="610"/>
        <v>0.68782686524687331</v>
      </c>
      <c r="AF333" s="87">
        <f t="shared" si="611"/>
        <v>2017</v>
      </c>
      <c r="AG333" s="89"/>
      <c r="AI333" s="109">
        <f t="shared" si="612"/>
        <v>0.79531431904042482</v>
      </c>
      <c r="AJ333" s="109">
        <f t="shared" si="613"/>
        <v>0.20468568095957515</v>
      </c>
      <c r="AL333" s="109">
        <f t="shared" si="614"/>
        <v>0.80196849836552375</v>
      </c>
      <c r="AM333" s="109">
        <f t="shared" si="615"/>
        <v>0.19793802002865923</v>
      </c>
      <c r="AN333" s="109">
        <f t="shared" si="616"/>
        <v>0.99990651839418299</v>
      </c>
      <c r="AO333" s="109"/>
      <c r="AP333" s="109">
        <f t="shared" si="617"/>
        <v>0.80204347467747161</v>
      </c>
      <c r="AQ333" s="109">
        <f t="shared" si="618"/>
        <v>0.19795652532252833</v>
      </c>
      <c r="AT333" s="109">
        <f t="shared" si="619"/>
        <v>-2.1086561321642796E-2</v>
      </c>
      <c r="AU333" s="109">
        <f t="shared" si="620"/>
        <v>1.32365388646243E-2</v>
      </c>
      <c r="AW333" s="19">
        <f t="shared" si="621"/>
        <v>0.60970030654666452</v>
      </c>
      <c r="AX333" s="19">
        <f t="shared" si="622"/>
        <v>0.39029969345333554</v>
      </c>
      <c r="AY333" s="109"/>
      <c r="AZ333" s="109">
        <f t="shared" si="623"/>
        <v>-5.557919664167765E-4</v>
      </c>
      <c r="BA333" s="109">
        <f t="shared" si="624"/>
        <v>8.6884001634323282E-4</v>
      </c>
      <c r="BB333" s="109"/>
      <c r="BC333" s="109"/>
      <c r="BD333" s="109">
        <f t="shared" si="625"/>
        <v>-3.0345841789841472E-2</v>
      </c>
      <c r="BE333" s="109">
        <f t="shared" si="626"/>
        <v>1.7969116206792611E-2</v>
      </c>
      <c r="BH333" s="109">
        <f t="shared" si="627"/>
        <v>0.98580956727523916</v>
      </c>
      <c r="BI333" s="109">
        <f t="shared" si="628"/>
        <v>0.54705500021607623</v>
      </c>
      <c r="BJ333" s="19">
        <f t="shared" si="629"/>
        <v>0.83062147459458424</v>
      </c>
      <c r="BK333" s="109"/>
      <c r="BL333" s="109">
        <f t="shared" si="630"/>
        <v>0.99972626070419357</v>
      </c>
      <c r="BM333" s="109">
        <f t="shared" si="631"/>
        <v>1.2436370776528272</v>
      </c>
      <c r="BN333" s="19">
        <f t="shared" si="632"/>
        <v>1.1234445245646572</v>
      </c>
      <c r="BO333" s="109"/>
      <c r="BP333" s="109">
        <f t="shared" si="633"/>
        <v>0.97943286836362786</v>
      </c>
      <c r="BQ333" s="109">
        <f t="shared" si="634"/>
        <v>0.51731234327382625</v>
      </c>
      <c r="BR333" s="19">
        <f t="shared" si="635"/>
        <v>0.6122481797785353</v>
      </c>
      <c r="BU333" s="90"/>
      <c r="CD333" s="89"/>
      <c r="CF333" s="112"/>
      <c r="CG333" s="112"/>
      <c r="CH333" s="112"/>
      <c r="CI333" s="112"/>
      <c r="CJ333" s="112"/>
      <c r="CK333" s="112"/>
      <c r="CL333" s="112"/>
      <c r="CM333" s="112"/>
      <c r="CN333" s="112"/>
    </row>
    <row r="334" spans="1:92" hidden="1" x14ac:dyDescent="0.2">
      <c r="A334" s="86"/>
      <c r="B334" s="86"/>
      <c r="D334" s="108"/>
      <c r="E334" s="108"/>
      <c r="F334" s="108"/>
      <c r="G334" s="108"/>
      <c r="H334" s="126"/>
      <c r="I334" s="126"/>
      <c r="J334" s="126"/>
      <c r="L334" s="79"/>
      <c r="M334" s="79"/>
      <c r="N334" s="79"/>
      <c r="AG334" s="89"/>
      <c r="BH334" s="109"/>
      <c r="BI334" s="109"/>
      <c r="BJ334" s="109"/>
      <c r="BK334" s="109"/>
      <c r="BL334" s="109"/>
      <c r="BM334" s="109"/>
      <c r="BN334" s="109"/>
      <c r="BO334" s="109"/>
      <c r="BP334" s="109"/>
      <c r="BQ334" s="109"/>
      <c r="BR334" s="109"/>
      <c r="BU334" s="90"/>
      <c r="CD334" s="89"/>
    </row>
    <row r="335" spans="1:92" hidden="1" x14ac:dyDescent="0.2">
      <c r="A335" s="86" t="s">
        <v>266</v>
      </c>
      <c r="B335" s="86">
        <f>Base_year</f>
        <v>1985</v>
      </c>
      <c r="D335" s="87">
        <f>INDEX(D265:D326,base_row,0)</f>
        <v>11405.411661116657</v>
      </c>
      <c r="E335" s="87">
        <f>INDEX(E265:E326,base_row,0)</f>
        <v>2453.793270735986</v>
      </c>
      <c r="F335" s="87">
        <f>INDEX(F265:F326,base_row,0)</f>
        <v>13859.204931852644</v>
      </c>
      <c r="G335" s="108"/>
      <c r="H335" s="87">
        <f>INDEX(H265:H326,base_row,0)</f>
        <v>939844.96947000001</v>
      </c>
      <c r="I335" s="87">
        <f>INDEX(I265:I326,base_row,0)</f>
        <v>868136.26011190063</v>
      </c>
      <c r="J335" s="87">
        <f>INDEX(J265:J326,base_row,0)</f>
        <v>1807981.2295819006</v>
      </c>
      <c r="L335" s="79">
        <f>INDEX(L265:L326,base_row,0)</f>
        <v>12.135418107891166</v>
      </c>
      <c r="M335" s="79">
        <f>INDEX(M265:M326,base_row,0)</f>
        <v>2.8265070628655669</v>
      </c>
      <c r="N335" s="79">
        <f>INDEX(N265:N326,base_row,0)</f>
        <v>7.6655690363874038</v>
      </c>
      <c r="AG335" s="89"/>
      <c r="BH335" s="109"/>
      <c r="BI335" s="109">
        <f>INDEX(BI265:BI326,base_row,1)</f>
        <v>0.65860926661339547</v>
      </c>
      <c r="BJ335" s="109"/>
      <c r="BK335" s="109"/>
      <c r="BL335" s="109"/>
      <c r="BM335" s="109">
        <f>INDEX(BM265:BM326,base_row,1)</f>
        <v>1.1069857482591279</v>
      </c>
      <c r="BN335" s="109"/>
      <c r="BO335" s="109"/>
      <c r="BP335" s="109"/>
      <c r="BQ335" s="109">
        <f>INDEX(BQ265:BQ326,base_row,1)</f>
        <v>0.84493896488340792</v>
      </c>
      <c r="BR335" s="109"/>
      <c r="BU335" s="90"/>
      <c r="CD335" s="89"/>
    </row>
    <row r="336" spans="1:92" hidden="1" x14ac:dyDescent="0.2">
      <c r="A336" s="86" t="s">
        <v>267</v>
      </c>
      <c r="B336" s="86">
        <f>Base_year2</f>
        <v>1996</v>
      </c>
      <c r="D336" s="87">
        <f>INDEX(D265:D326,base_row2,0)</f>
        <v>14258.346948536629</v>
      </c>
      <c r="E336" s="87">
        <f>INDEX(E265:E326,base_row2,0)</f>
        <v>1965.2552967563156</v>
      </c>
      <c r="F336" s="87">
        <f>INDEX(F265:F326,base_row2,0)</f>
        <v>16223.602245292945</v>
      </c>
      <c r="G336" s="108"/>
      <c r="H336" s="87">
        <f>INDEX(H265:H326,base_row2,0)</f>
        <v>1327877.1669899998</v>
      </c>
      <c r="I336" s="87">
        <f>INDEX(I265:I326,base_row2,0)</f>
        <v>1045324.1703894705</v>
      </c>
      <c r="J336" s="126">
        <f>INDEX(J265:J326,base_row2,0)</f>
        <v>2373201.3373794705</v>
      </c>
      <c r="L336" s="79">
        <f>INDEX(L265:L326,base_row2,0)</f>
        <v>10.737700220312629</v>
      </c>
      <c r="M336" s="79">
        <f>INDEX(M265:M326,base_row2,0)</f>
        <v>1.8800438681371865</v>
      </c>
      <c r="N336" s="79">
        <f>INDEX(N265:N326,base_row2,0)</f>
        <v>6.8361676650693806</v>
      </c>
      <c r="U336" s="87">
        <f>base_row2</f>
        <v>48</v>
      </c>
      <c r="V336" s="79">
        <f t="shared" ref="V336:AD336" si="638">INDEX(V265:V326,base_row2,0)</f>
        <v>1.3126249866699546</v>
      </c>
      <c r="W336" s="79">
        <f t="shared" si="638"/>
        <v>0.89180172177943096</v>
      </c>
      <c r="X336" s="79">
        <f t="shared" si="638"/>
        <v>1.0531646472962986</v>
      </c>
      <c r="Y336" s="79">
        <f t="shared" si="638"/>
        <v>0.87581690975220061</v>
      </c>
      <c r="Z336" s="79">
        <f t="shared" si="638"/>
        <v>0.96684950687030602</v>
      </c>
      <c r="AA336" s="79">
        <f t="shared" si="638"/>
        <v>1.1706016863698854</v>
      </c>
      <c r="AB336" s="79">
        <f t="shared" si="638"/>
        <v>1.1706012231629681</v>
      </c>
      <c r="AC336" s="79">
        <f t="shared" si="638"/>
        <v>0</v>
      </c>
      <c r="AD336" s="79">
        <f t="shared" si="638"/>
        <v>0.9223794068553105</v>
      </c>
      <c r="AG336" s="89"/>
      <c r="BI336" s="109">
        <f>INDEX(BI265:BI326,base_row2,1)</f>
        <v>0.63677604464537529</v>
      </c>
      <c r="BM336" s="109">
        <f>INDEX(BM265:BM326,base_row2,1)</f>
        <v>1.1658382551273536</v>
      </c>
      <c r="BQ336" s="109">
        <f>INDEX(BQ265:BQ326,base_row2,1)</f>
        <v>0.74001183315340946</v>
      </c>
      <c r="BU336" s="90"/>
      <c r="CD336" s="89"/>
      <c r="CF336" s="79">
        <f t="shared" ref="CF336:CN336" si="639">INDEX(CF265:CF326,base_row2,0)</f>
        <v>1</v>
      </c>
      <c r="CG336" s="79">
        <f t="shared" si="639"/>
        <v>1</v>
      </c>
      <c r="CH336" s="79">
        <f t="shared" si="639"/>
        <v>1</v>
      </c>
      <c r="CI336" s="79">
        <f t="shared" si="639"/>
        <v>1</v>
      </c>
      <c r="CJ336" s="79">
        <f t="shared" si="639"/>
        <v>1</v>
      </c>
      <c r="CK336" s="79">
        <f t="shared" si="639"/>
        <v>1</v>
      </c>
      <c r="CL336" s="79">
        <f t="shared" si="639"/>
        <v>1</v>
      </c>
      <c r="CM336" s="79">
        <f t="shared" si="639"/>
        <v>0</v>
      </c>
      <c r="CN336" s="79">
        <f t="shared" si="639"/>
        <v>1</v>
      </c>
    </row>
    <row r="337" spans="1:82" x14ac:dyDescent="0.2">
      <c r="AG337" s="89"/>
      <c r="CD337" s="89"/>
    </row>
    <row r="338" spans="1:82" x14ac:dyDescent="0.2">
      <c r="AG338" s="89"/>
      <c r="CD338" s="89"/>
    </row>
    <row r="339" spans="1:82" x14ac:dyDescent="0.2">
      <c r="F339" s="246"/>
      <c r="AG339" s="89"/>
      <c r="CD339" s="89"/>
    </row>
    <row r="340" spans="1:82" x14ac:dyDescent="0.2">
      <c r="AG340" s="89"/>
      <c r="CD340" s="89"/>
    </row>
    <row r="341" spans="1:82" ht="15" x14ac:dyDescent="0.2">
      <c r="C341" s="709" t="s">
        <v>1414</v>
      </c>
      <c r="D341" s="709"/>
      <c r="E341" s="709"/>
      <c r="F341" s="709"/>
      <c r="G341" s="709"/>
      <c r="H341" s="709"/>
      <c r="I341" s="709"/>
      <c r="J341" s="709"/>
      <c r="P341" s="690" t="s">
        <v>1516</v>
      </c>
      <c r="Q341" s="691"/>
      <c r="R341" s="691"/>
      <c r="S341" s="691"/>
      <c r="T341" s="691"/>
      <c r="U341" s="691"/>
      <c r="V341" s="692"/>
      <c r="W341" s="692"/>
      <c r="X341" s="692"/>
      <c r="Y341" s="692"/>
      <c r="Z341" s="692"/>
      <c r="AA341" s="692"/>
      <c r="AB341" s="259"/>
      <c r="AC341" s="259"/>
      <c r="AD341" s="259"/>
      <c r="AE341" s="259"/>
      <c r="AF341" s="259"/>
      <c r="AG341" s="259"/>
      <c r="AH341" s="259"/>
      <c r="CD341" s="89"/>
    </row>
    <row r="342" spans="1:82" x14ac:dyDescent="0.2">
      <c r="AG342" s="89"/>
      <c r="CD342" s="89"/>
    </row>
    <row r="343" spans="1:82" x14ac:dyDescent="0.2">
      <c r="A343" s="86"/>
      <c r="B343" s="86"/>
      <c r="D343" s="91" t="s">
        <v>230</v>
      </c>
      <c r="H343" s="91" t="s">
        <v>486</v>
      </c>
      <c r="L343" s="91" t="s">
        <v>1512</v>
      </c>
      <c r="P343" s="91" t="s">
        <v>231</v>
      </c>
      <c r="S343" s="91" t="s">
        <v>232</v>
      </c>
      <c r="V343" s="92" t="s">
        <v>380</v>
      </c>
      <c r="W343" s="92"/>
      <c r="X343" s="92" t="str">
        <f>index_label</f>
        <v>1985 = 1</v>
      </c>
      <c r="Y343" s="93"/>
      <c r="Z343" s="93"/>
      <c r="AA343" s="93"/>
      <c r="AB343" s="93"/>
      <c r="AC343" s="93"/>
      <c r="AD343" s="93"/>
      <c r="AG343" s="89"/>
      <c r="AI343" s="91" t="s">
        <v>233</v>
      </c>
      <c r="AL343" s="91" t="s">
        <v>234</v>
      </c>
      <c r="AP343" s="91" t="s">
        <v>235</v>
      </c>
      <c r="AQ343" s="91"/>
      <c r="AT343" s="6" t="s">
        <v>236</v>
      </c>
      <c r="AU343"/>
      <c r="AV343"/>
      <c r="AW343" s="6" t="s">
        <v>274</v>
      </c>
      <c r="AX343"/>
      <c r="AY343"/>
      <c r="AZ343" s="6" t="s">
        <v>275</v>
      </c>
      <c r="BA343"/>
      <c r="BB343"/>
      <c r="BC343"/>
      <c r="BD343" s="6" t="s">
        <v>238</v>
      </c>
      <c r="BE343"/>
      <c r="BF343"/>
      <c r="BG343"/>
      <c r="BH343" s="6" t="s">
        <v>239</v>
      </c>
      <c r="BI343"/>
      <c r="BJ343"/>
      <c r="BK343"/>
      <c r="BL343" s="6" t="s">
        <v>240</v>
      </c>
      <c r="BM343"/>
      <c r="BN343"/>
      <c r="BO343"/>
      <c r="BP343" s="6" t="s">
        <v>240</v>
      </c>
      <c r="BQ343"/>
      <c r="BR343"/>
      <c r="CD343" s="89"/>
    </row>
    <row r="344" spans="1:82" ht="15.75" customHeight="1" x14ac:dyDescent="0.2">
      <c r="A344" s="121" t="s">
        <v>105</v>
      </c>
      <c r="B344" s="86"/>
      <c r="V344" s="94" t="s">
        <v>241</v>
      </c>
      <c r="W344" s="94" t="s">
        <v>242</v>
      </c>
      <c r="X344" s="94" t="s">
        <v>243</v>
      </c>
      <c r="Y344" s="95" t="s">
        <v>244</v>
      </c>
      <c r="Z344" s="95" t="s">
        <v>245</v>
      </c>
      <c r="AA344" s="95" t="s">
        <v>246</v>
      </c>
      <c r="AB344" s="220" t="s">
        <v>351</v>
      </c>
      <c r="AC344" s="95"/>
      <c r="AD344" s="220" t="s">
        <v>247</v>
      </c>
      <c r="AG344" s="89"/>
      <c r="AP344" s="91" t="s">
        <v>249</v>
      </c>
      <c r="AQ344" s="91"/>
      <c r="AT344"/>
      <c r="AU344"/>
      <c r="AV344"/>
      <c r="AW344"/>
      <c r="AX344"/>
      <c r="AY344"/>
      <c r="AZ344"/>
      <c r="BA344"/>
      <c r="BB344"/>
      <c r="BC344"/>
      <c r="BD344"/>
      <c r="BE344"/>
      <c r="BF344"/>
      <c r="BG344"/>
      <c r="BH344"/>
      <c r="BI344"/>
      <c r="BJ344"/>
      <c r="BK344"/>
      <c r="BL344" t="s">
        <v>250</v>
      </c>
      <c r="BM344"/>
      <c r="BN344"/>
      <c r="BO344"/>
      <c r="BP344" t="s">
        <v>251</v>
      </c>
      <c r="BQ344"/>
      <c r="BR344"/>
      <c r="CD344" s="89"/>
    </row>
    <row r="345" spans="1:82" ht="51" x14ac:dyDescent="0.2">
      <c r="A345" s="125" t="s">
        <v>217</v>
      </c>
      <c r="B345" s="86"/>
      <c r="D345" s="116" t="s">
        <v>138</v>
      </c>
      <c r="E345" s="116" t="s">
        <v>269</v>
      </c>
      <c r="F345" s="96" t="s">
        <v>252</v>
      </c>
      <c r="G345" s="97"/>
      <c r="H345" s="96" t="str">
        <f>D345</f>
        <v>Manufacturing</v>
      </c>
      <c r="I345" s="96" t="str">
        <f>E345</f>
        <v>NonManufac-turing (Ag, Mining, Constr)</v>
      </c>
      <c r="J345" s="116" t="s">
        <v>485</v>
      </c>
      <c r="K345" s="97"/>
      <c r="L345" s="96" t="str">
        <f>D345</f>
        <v>Manufacturing</v>
      </c>
      <c r="M345" s="96" t="str">
        <f>E345</f>
        <v>NonManufac-turing (Ag, Mining, Constr)</v>
      </c>
      <c r="N345" s="96" t="str">
        <f>F345</f>
        <v xml:space="preserve">   Total</v>
      </c>
      <c r="O345" s="97"/>
      <c r="P345" s="96" t="str">
        <f>D345</f>
        <v>Manufacturing</v>
      </c>
      <c r="Q345" s="96" t="str">
        <f>E345</f>
        <v>NonManufac-turing (Ag, Mining, Constr)</v>
      </c>
      <c r="R345" s="98"/>
      <c r="S345" s="96" t="str">
        <f>D345</f>
        <v>Manufacturing</v>
      </c>
      <c r="T345" s="96" t="str">
        <f>E345</f>
        <v>NonManufac-turing (Ag, Mining, Constr)</v>
      </c>
      <c r="U345" s="97"/>
      <c r="V345" s="118" t="s">
        <v>273</v>
      </c>
      <c r="W345" s="99" t="s">
        <v>254</v>
      </c>
      <c r="X345" s="118" t="s">
        <v>271</v>
      </c>
      <c r="Y345" s="100" t="s">
        <v>255</v>
      </c>
      <c r="Z345" s="100" t="s">
        <v>256</v>
      </c>
      <c r="AA345" s="100" t="s">
        <v>257</v>
      </c>
      <c r="AB345" s="227" t="s">
        <v>258</v>
      </c>
      <c r="AC345" s="100"/>
      <c r="AD345" s="100" t="s">
        <v>259</v>
      </c>
      <c r="AG345" s="89"/>
      <c r="AI345" s="96" t="str">
        <f>D345</f>
        <v>Manufacturing</v>
      </c>
      <c r="AJ345" s="96" t="str">
        <f>E345</f>
        <v>NonManufac-turing (Ag, Mining, Constr)</v>
      </c>
      <c r="AL345" s="96" t="str">
        <f>D345</f>
        <v>Manufacturing</v>
      </c>
      <c r="AM345" s="96" t="str">
        <f>E345</f>
        <v>NonManufac-turing (Ag, Mining, Constr)</v>
      </c>
      <c r="AN345" s="96" t="str">
        <f>F345</f>
        <v xml:space="preserve">   Total</v>
      </c>
      <c r="AO345" s="97"/>
      <c r="AP345" s="96" t="str">
        <f>D345</f>
        <v>Manufacturing</v>
      </c>
      <c r="AQ345" s="96" t="str">
        <f>E345</f>
        <v>NonManufac-turing (Ag, Mining, Constr)</v>
      </c>
      <c r="AR345" s="97"/>
      <c r="AS345" s="97"/>
      <c r="AT345" s="127" t="str">
        <f>D345</f>
        <v>Manufacturing</v>
      </c>
      <c r="AU345" s="127" t="str">
        <f>E345</f>
        <v>NonManufac-turing (Ag, Mining, Constr)</v>
      </c>
      <c r="AV345" s="13"/>
      <c r="AW345" s="127" t="str">
        <f>D345</f>
        <v>Manufacturing</v>
      </c>
      <c r="AX345" s="127" t="str">
        <f>E345</f>
        <v>NonManufac-turing (Ag, Mining, Constr)</v>
      </c>
      <c r="AY345" s="13"/>
      <c r="AZ345" s="127" t="str">
        <f>D345</f>
        <v>Manufacturing</v>
      </c>
      <c r="BA345" s="127" t="str">
        <f>E345</f>
        <v>NonManufac-turing (Ag, Mining, Constr)</v>
      </c>
      <c r="BB345" s="13"/>
      <c r="BC345" s="13"/>
      <c r="BD345" s="127" t="str">
        <f>D345</f>
        <v>Manufacturing</v>
      </c>
      <c r="BE345" s="127" t="str">
        <f>E345</f>
        <v>NonManufac-turing (Ag, Mining, Constr)</v>
      </c>
      <c r="BF345" s="13"/>
      <c r="BG345" s="13"/>
      <c r="BH345" s="128" t="s">
        <v>30</v>
      </c>
      <c r="BI345" s="128" t="s">
        <v>28</v>
      </c>
      <c r="BJ345" s="128" t="s">
        <v>28</v>
      </c>
      <c r="BK345"/>
      <c r="BL345" s="128" t="s">
        <v>30</v>
      </c>
      <c r="BM345" s="128" t="s">
        <v>28</v>
      </c>
      <c r="BN345" s="128" t="s">
        <v>28</v>
      </c>
      <c r="BO345"/>
      <c r="BP345" s="128" t="s">
        <v>30</v>
      </c>
      <c r="BQ345" s="128" t="s">
        <v>28</v>
      </c>
      <c r="BR345" s="128" t="s">
        <v>28</v>
      </c>
      <c r="CD345" s="89"/>
    </row>
    <row r="346" spans="1:82" ht="25.5" x14ac:dyDescent="0.2">
      <c r="A346" s="120" t="s">
        <v>105</v>
      </c>
      <c r="B346" s="86"/>
      <c r="D346" s="101" t="str">
        <f>$A346</f>
        <v>Source</v>
      </c>
      <c r="E346" s="101" t="str">
        <f>$A346</f>
        <v>Source</v>
      </c>
      <c r="F346" s="101" t="str">
        <f>$A346</f>
        <v>Source</v>
      </c>
      <c r="G346" s="97"/>
      <c r="H346" s="101"/>
      <c r="I346" s="101"/>
      <c r="J346" s="101"/>
      <c r="K346" s="97"/>
      <c r="L346" s="101" t="str">
        <f>$A346</f>
        <v>Source</v>
      </c>
      <c r="M346" s="101" t="str">
        <f>$A346</f>
        <v>Source</v>
      </c>
      <c r="N346" s="101" t="str">
        <f>$A346</f>
        <v>Source</v>
      </c>
      <c r="O346" s="97"/>
      <c r="P346" s="101"/>
      <c r="Q346" s="101"/>
      <c r="R346" s="98"/>
      <c r="S346" s="101"/>
      <c r="T346" s="101"/>
      <c r="U346" s="97"/>
      <c r="V346" s="102"/>
      <c r="W346" s="102"/>
      <c r="X346" s="102"/>
      <c r="Y346" s="103"/>
      <c r="Z346" s="103"/>
      <c r="AA346" s="104" t="s">
        <v>260</v>
      </c>
      <c r="AB346" s="105" t="s">
        <v>261</v>
      </c>
      <c r="AC346" s="103"/>
      <c r="AD346" s="105" t="s">
        <v>262</v>
      </c>
      <c r="AG346" s="89"/>
      <c r="AT346"/>
      <c r="AU346"/>
      <c r="AV346"/>
      <c r="AW346" s="52">
        <f>I369</f>
        <v>758007.34288384661</v>
      </c>
      <c r="AX346" s="52">
        <f>J369</f>
        <v>1381429.5529538468</v>
      </c>
      <c r="AY346"/>
      <c r="AZ346"/>
      <c r="BA346"/>
      <c r="BB346"/>
      <c r="BC346"/>
      <c r="BD346"/>
      <c r="BE346"/>
      <c r="BF346"/>
      <c r="BG346"/>
      <c r="BH346" t="s">
        <v>29</v>
      </c>
      <c r="BI346" t="s">
        <v>29</v>
      </c>
      <c r="BJ346" t="s">
        <v>23</v>
      </c>
      <c r="BK346"/>
      <c r="BL346" t="s">
        <v>29</v>
      </c>
      <c r="BM346" t="s">
        <v>29</v>
      </c>
      <c r="BN346" t="s">
        <v>23</v>
      </c>
      <c r="BO346"/>
      <c r="BP346" t="s">
        <v>29</v>
      </c>
      <c r="BQ346" t="s">
        <v>29</v>
      </c>
      <c r="BR346" t="s">
        <v>23</v>
      </c>
      <c r="CD346" s="89"/>
    </row>
    <row r="347" spans="1:82" ht="51.75" thickBot="1" x14ac:dyDescent="0.25">
      <c r="A347" s="86"/>
      <c r="B347" s="86"/>
      <c r="D347" s="101" t="s">
        <v>263</v>
      </c>
      <c r="E347" s="101" t="s">
        <v>264</v>
      </c>
      <c r="F347" s="101"/>
      <c r="G347" s="131"/>
      <c r="H347" s="253" t="s">
        <v>1513</v>
      </c>
      <c r="I347" s="253" t="s">
        <v>1513</v>
      </c>
      <c r="J347" s="253" t="s">
        <v>1513</v>
      </c>
      <c r="K347" s="97"/>
      <c r="L347" s="117" t="s">
        <v>1514</v>
      </c>
      <c r="M347" s="117" t="s">
        <v>1514</v>
      </c>
      <c r="N347" s="117" t="s">
        <v>1514</v>
      </c>
      <c r="O347" s="97"/>
      <c r="P347" s="119" t="str">
        <f>index_label</f>
        <v>1985 = 1</v>
      </c>
      <c r="Q347" s="119" t="str">
        <f>index_label</f>
        <v>1985 = 1</v>
      </c>
      <c r="R347" s="98"/>
      <c r="S347" s="119" t="str">
        <f>index_label</f>
        <v>1985 = 1</v>
      </c>
      <c r="T347" s="119" t="str">
        <f>index_label</f>
        <v>1985 = 1</v>
      </c>
      <c r="U347" s="97"/>
      <c r="V347" s="106"/>
      <c r="W347" s="106"/>
      <c r="X347" s="106"/>
      <c r="Y347" s="107"/>
      <c r="Z347" s="107"/>
      <c r="AA347" s="107"/>
      <c r="AB347" s="107"/>
      <c r="AC347" s="107"/>
      <c r="AD347" s="107"/>
      <c r="AG347" s="89"/>
      <c r="AT347"/>
      <c r="AU347"/>
      <c r="AV347"/>
      <c r="AW347"/>
      <c r="AX347"/>
      <c r="AY347"/>
      <c r="AZ347"/>
      <c r="BA347"/>
      <c r="BB347"/>
      <c r="BC347"/>
      <c r="BD347"/>
      <c r="BE347"/>
      <c r="BF347"/>
      <c r="BG347"/>
      <c r="BH347" s="4"/>
      <c r="BI347" s="4"/>
      <c r="BJ347" s="4"/>
      <c r="BK347"/>
      <c r="BL347" s="4"/>
      <c r="BM347" s="4"/>
      <c r="BN347" s="4"/>
      <c r="BO347"/>
      <c r="BP347" s="4"/>
      <c r="BQ347" s="4"/>
      <c r="BR347" s="4"/>
      <c r="CD347" s="89"/>
    </row>
    <row r="348" spans="1:82" hidden="1" x14ac:dyDescent="0.2">
      <c r="A348" s="120" t="s">
        <v>537</v>
      </c>
      <c r="B348" s="86">
        <v>1949</v>
      </c>
      <c r="D348" s="60"/>
      <c r="E348" s="60"/>
      <c r="F348" s="60"/>
      <c r="G348" s="108"/>
      <c r="H348" s="126"/>
      <c r="I348" s="126"/>
      <c r="J348" s="126"/>
      <c r="P348" s="109">
        <f ca="1">Manufacturing!BZ503</f>
        <v>1993</v>
      </c>
      <c r="Q348" s="109" t="e">
        <f>#REF!</f>
        <v>#REF!</v>
      </c>
      <c r="R348" s="110"/>
      <c r="S348" s="111">
        <f ca="1">Manufacturing!CD503</f>
        <v>0.87982160135642795</v>
      </c>
      <c r="T348" s="110">
        <v>1</v>
      </c>
      <c r="V348" s="112"/>
      <c r="W348" s="113"/>
      <c r="X348" s="112"/>
      <c r="Y348" s="112"/>
      <c r="Z348" s="112"/>
      <c r="AA348" s="112"/>
      <c r="AB348" s="112"/>
      <c r="AC348" s="112"/>
      <c r="AD348" s="112"/>
      <c r="AG348" s="89"/>
      <c r="AI348" s="109" t="e">
        <f t="shared" ref="AI348:AI384" si="640">D348/F348</f>
        <v>#DIV/0!</v>
      </c>
      <c r="AJ348" s="109" t="e">
        <f t="shared" ref="AJ348:AJ405" si="641">E348/F348</f>
        <v>#DIV/0!</v>
      </c>
      <c r="AT348" s="19"/>
      <c r="AU348" s="19"/>
      <c r="AV348" s="19"/>
      <c r="AW348" s="19" t="e">
        <f t="shared" ref="AW348:AW405" si="642">H348/J348</f>
        <v>#DIV/0!</v>
      </c>
      <c r="AX348" s="19" t="e">
        <f t="shared" ref="AX348:AX409" si="643">I348/J348</f>
        <v>#DIV/0!</v>
      </c>
      <c r="AY348" s="19"/>
      <c r="AZ348" s="19"/>
      <c r="BA348" s="19"/>
      <c r="BB348" s="19"/>
      <c r="BC348" s="19"/>
      <c r="BD348" s="19"/>
      <c r="BE348" s="19"/>
      <c r="BF348" s="19"/>
      <c r="BG348" s="19"/>
      <c r="BH348" s="19"/>
      <c r="BI348" s="19">
        <v>1</v>
      </c>
      <c r="BJ348" s="19">
        <f t="shared" ref="BJ348:BJ368" si="644">BI348/BI$80</f>
        <v>1.3210097997107537</v>
      </c>
      <c r="BK348" s="19"/>
      <c r="BL348" s="19"/>
      <c r="BM348" s="19">
        <v>1</v>
      </c>
      <c r="BN348" s="19">
        <f t="shared" ref="BN348:BN368" si="645">BM348/BM$80</f>
        <v>0.90281442626672548</v>
      </c>
      <c r="BO348" s="19"/>
      <c r="BP348" s="19"/>
      <c r="BQ348" s="19">
        <v>1</v>
      </c>
      <c r="BR348" s="19">
        <f t="shared" ref="BR348:BR368" si="646">BQ348/BQ$80</f>
        <v>1.1767343847746257</v>
      </c>
      <c r="CD348" s="89"/>
    </row>
    <row r="349" spans="1:82" hidden="1" x14ac:dyDescent="0.2">
      <c r="A349" s="120" t="s">
        <v>537</v>
      </c>
      <c r="B349" s="86">
        <f t="shared" ref="B349:B412" si="647">B348+1</f>
        <v>1950</v>
      </c>
      <c r="D349" s="60"/>
      <c r="E349" s="60"/>
      <c r="F349" s="60"/>
      <c r="G349" s="108"/>
      <c r="H349" s="126"/>
      <c r="I349" s="126"/>
      <c r="J349" s="126">
        <f t="shared" ref="J349:J380" si="648">J11</f>
        <v>0</v>
      </c>
      <c r="P349" s="109">
        <f ca="1">Manufacturing!BZ504</f>
        <v>1994</v>
      </c>
      <c r="Q349" s="109" t="e">
        <f>#REF!</f>
        <v>#REF!</v>
      </c>
      <c r="R349" s="109"/>
      <c r="S349" s="111">
        <f ca="1">Manufacturing!CD504</f>
        <v>0.88683100179007779</v>
      </c>
      <c r="T349" s="110">
        <v>1</v>
      </c>
      <c r="V349" s="112"/>
      <c r="W349" s="113"/>
      <c r="X349" s="112"/>
      <c r="Y349" s="112"/>
      <c r="Z349" s="112"/>
      <c r="AA349" s="112"/>
      <c r="AB349" s="112"/>
      <c r="AC349" s="112"/>
      <c r="AD349" s="112"/>
      <c r="AG349" s="89"/>
      <c r="AI349" s="109" t="e">
        <f t="shared" si="640"/>
        <v>#DIV/0!</v>
      </c>
      <c r="AJ349" s="109" t="e">
        <f t="shared" si="641"/>
        <v>#DIV/0!</v>
      </c>
      <c r="AL349" s="109" t="e">
        <f t="shared" ref="AL349:AL409" si="649">(AI349-AI348)/LN(AI349/AI348)</f>
        <v>#DIV/0!</v>
      </c>
      <c r="AM349" s="109" t="e">
        <f t="shared" ref="AM349:AM409" si="650">(AJ349-AJ348)/LN(AJ349/AJ348)</f>
        <v>#DIV/0!</v>
      </c>
      <c r="AN349" s="109" t="e">
        <f t="shared" ref="AN349:AN405" si="651">AL349+AM349</f>
        <v>#DIV/0!</v>
      </c>
      <c r="AO349" s="109"/>
      <c r="AP349" s="109" t="e">
        <f t="shared" ref="AP349:AP405" si="652">AL349/AN349</f>
        <v>#DIV/0!</v>
      </c>
      <c r="AQ349" s="109" t="e">
        <f t="shared" ref="AQ349:AQ405" si="653">AM349/AN349</f>
        <v>#DIV/0!</v>
      </c>
      <c r="AT349" s="19">
        <f t="shared" ref="AT349:AT368" ca="1" si="654">LN(P349/P348)</f>
        <v>5.016303089889478E-4</v>
      </c>
      <c r="AU349" s="19" t="e">
        <f t="shared" ref="AU349:AU368" si="655">LN(Q349/Q348)</f>
        <v>#REF!</v>
      </c>
      <c r="AV349" s="19"/>
      <c r="AW349" s="19" t="e">
        <f t="shared" si="642"/>
        <v>#DIV/0!</v>
      </c>
      <c r="AX349" s="19" t="e">
        <f t="shared" si="643"/>
        <v>#DIV/0!</v>
      </c>
      <c r="AY349" s="19"/>
      <c r="AZ349" s="19" t="e">
        <f t="shared" ref="AZ349:AZ409" si="656">LN(AW349/AW348)</f>
        <v>#DIV/0!</v>
      </c>
      <c r="BA349" s="19" t="e">
        <f t="shared" ref="BA349:BA409" si="657">LN(AX349/AX348)</f>
        <v>#DIV/0!</v>
      </c>
      <c r="BB349" s="19"/>
      <c r="BC349" s="19"/>
      <c r="BD349" s="19">
        <f t="shared" ref="BD349:BD368" ca="1" si="658">LN(S349/S348)</f>
        <v>7.9352751096993957E-3</v>
      </c>
      <c r="BE349" s="19">
        <f t="shared" ref="BE349:BE368" si="659">LN(T349/T348)</f>
        <v>0</v>
      </c>
      <c r="BF349" s="19"/>
      <c r="BG349" s="19"/>
      <c r="BH349" s="19" t="e">
        <f t="shared" ref="BH349:BH405" si="660">EXP(SUMPRODUCT($AP349:$AQ349,AT349:AU349))</f>
        <v>#DIV/0!</v>
      </c>
      <c r="BI349" s="19">
        <f t="shared" ref="BI349:BI405" si="661">IF(ISERR(BH349),BI348,BH349*BI348)</f>
        <v>1</v>
      </c>
      <c r="BJ349" s="19">
        <f t="shared" si="644"/>
        <v>1.3210097997107537</v>
      </c>
      <c r="BK349" s="19"/>
      <c r="BL349" s="19" t="e">
        <f t="shared" ref="BL349:BL405" si="662">EXP(SUMPRODUCT($AP349:$AQ349,AZ349:BA349))</f>
        <v>#DIV/0!</v>
      </c>
      <c r="BM349" s="19">
        <f t="shared" ref="BM349:BM405" si="663">IF(ISERR(BL349),BM348,BL349*BM348)</f>
        <v>1</v>
      </c>
      <c r="BN349" s="19">
        <f t="shared" si="645"/>
        <v>0.90281442626672548</v>
      </c>
      <c r="BO349" s="19"/>
      <c r="BP349" s="19" t="e">
        <f>EXP(SUMPRODUCT($AP349:$AQ349,BD349:BE349))</f>
        <v>#DIV/0!</v>
      </c>
      <c r="BQ349" s="19">
        <f t="shared" ref="BQ349:BQ405" si="664">IF(ISERR(BP349),BQ348,BP349*BQ348)</f>
        <v>1</v>
      </c>
      <c r="BR349" s="19">
        <f t="shared" si="646"/>
        <v>1.1767343847746257</v>
      </c>
      <c r="CD349" s="89"/>
    </row>
    <row r="350" spans="1:82" hidden="1" x14ac:dyDescent="0.2">
      <c r="A350" s="120" t="s">
        <v>537</v>
      </c>
      <c r="B350" s="86">
        <f t="shared" si="647"/>
        <v>1951</v>
      </c>
      <c r="D350" s="60"/>
      <c r="E350" s="60"/>
      <c r="F350" s="60"/>
      <c r="G350" s="108"/>
      <c r="H350" s="126"/>
      <c r="I350" s="126"/>
      <c r="J350" s="126">
        <f t="shared" si="648"/>
        <v>0</v>
      </c>
      <c r="P350" s="109">
        <f ca="1">Manufacturing!BZ505</f>
        <v>1995</v>
      </c>
      <c r="Q350" s="109" t="e">
        <f>#REF!</f>
        <v>#REF!</v>
      </c>
      <c r="R350" s="109"/>
      <c r="S350" s="110">
        <f ca="1">Manufacturing!CD505</f>
        <v>0.88111446154232864</v>
      </c>
      <c r="T350" s="110">
        <v>1</v>
      </c>
      <c r="V350" s="112"/>
      <c r="W350" s="113"/>
      <c r="X350" s="112"/>
      <c r="Y350" s="112"/>
      <c r="Z350" s="112"/>
      <c r="AA350" s="112"/>
      <c r="AB350" s="112"/>
      <c r="AC350" s="112"/>
      <c r="AD350" s="112"/>
      <c r="AG350" s="89"/>
      <c r="AI350" s="109" t="e">
        <f t="shared" si="640"/>
        <v>#DIV/0!</v>
      </c>
      <c r="AJ350" s="109" t="e">
        <f t="shared" si="641"/>
        <v>#DIV/0!</v>
      </c>
      <c r="AL350" s="109" t="e">
        <f t="shared" si="649"/>
        <v>#DIV/0!</v>
      </c>
      <c r="AM350" s="109" t="e">
        <f t="shared" si="650"/>
        <v>#DIV/0!</v>
      </c>
      <c r="AN350" s="109" t="e">
        <f t="shared" si="651"/>
        <v>#DIV/0!</v>
      </c>
      <c r="AO350" s="109"/>
      <c r="AP350" s="109" t="e">
        <f t="shared" si="652"/>
        <v>#DIV/0!</v>
      </c>
      <c r="AQ350" s="109" t="e">
        <f t="shared" si="653"/>
        <v>#DIV/0!</v>
      </c>
      <c r="AT350" s="19">
        <f t="shared" ca="1" si="654"/>
        <v>5.0137880218015447E-4</v>
      </c>
      <c r="AU350" s="19" t="e">
        <f t="shared" si="655"/>
        <v>#REF!</v>
      </c>
      <c r="AV350" s="19"/>
      <c r="AW350" s="19" t="e">
        <f t="shared" si="642"/>
        <v>#DIV/0!</v>
      </c>
      <c r="AX350" s="19" t="e">
        <f t="shared" si="643"/>
        <v>#DIV/0!</v>
      </c>
      <c r="AY350" s="19"/>
      <c r="AZ350" s="19" t="e">
        <f t="shared" si="656"/>
        <v>#DIV/0!</v>
      </c>
      <c r="BA350" s="19" t="e">
        <f t="shared" si="657"/>
        <v>#DIV/0!</v>
      </c>
      <c r="BB350" s="19"/>
      <c r="BC350" s="19"/>
      <c r="BD350" s="19">
        <f t="shared" ca="1" si="658"/>
        <v>-6.4668965064797806E-3</v>
      </c>
      <c r="BE350" s="19">
        <f t="shared" si="659"/>
        <v>0</v>
      </c>
      <c r="BF350" s="19"/>
      <c r="BG350" s="19"/>
      <c r="BH350" s="19" t="e">
        <f t="shared" si="660"/>
        <v>#DIV/0!</v>
      </c>
      <c r="BI350" s="19">
        <f t="shared" si="661"/>
        <v>1</v>
      </c>
      <c r="BJ350" s="19">
        <f t="shared" si="644"/>
        <v>1.3210097997107537</v>
      </c>
      <c r="BK350" s="19"/>
      <c r="BL350" s="19" t="e">
        <f t="shared" si="662"/>
        <v>#DIV/0!</v>
      </c>
      <c r="BM350" s="19">
        <f t="shared" si="663"/>
        <v>1</v>
      </c>
      <c r="BN350" s="19">
        <f t="shared" si="645"/>
        <v>0.90281442626672548</v>
      </c>
      <c r="BO350" s="19"/>
      <c r="BP350" s="19" t="e">
        <f t="shared" ref="BP350:BP405" si="665">EXP(SUMPRODUCT($AP350:$AQ350,BD350:BE350))</f>
        <v>#DIV/0!</v>
      </c>
      <c r="BQ350" s="19">
        <f t="shared" si="664"/>
        <v>1</v>
      </c>
      <c r="BR350" s="19">
        <f t="shared" si="646"/>
        <v>1.1767343847746257</v>
      </c>
      <c r="CD350" s="89"/>
    </row>
    <row r="351" spans="1:82" hidden="1" x14ac:dyDescent="0.2">
      <c r="A351" s="120" t="s">
        <v>537</v>
      </c>
      <c r="B351" s="86">
        <f t="shared" si="647"/>
        <v>1952</v>
      </c>
      <c r="D351" s="60"/>
      <c r="E351" s="60"/>
      <c r="F351" s="60"/>
      <c r="G351" s="108"/>
      <c r="H351" s="126"/>
      <c r="I351" s="126"/>
      <c r="J351" s="126">
        <f t="shared" si="648"/>
        <v>0</v>
      </c>
      <c r="P351" s="109">
        <f ca="1">Manufacturing!BZ506</f>
        <v>1996</v>
      </c>
      <c r="Q351" s="109" t="e">
        <f>#REF!</f>
        <v>#REF!</v>
      </c>
      <c r="R351" s="109"/>
      <c r="S351" s="109">
        <f ca="1">Manufacturing!CD506</f>
        <v>0.91732287959398984</v>
      </c>
      <c r="T351" s="110">
        <v>1</v>
      </c>
      <c r="V351" s="112"/>
      <c r="W351" s="113"/>
      <c r="X351" s="112"/>
      <c r="Y351" s="112"/>
      <c r="Z351" s="112"/>
      <c r="AA351" s="112"/>
      <c r="AB351" s="112"/>
      <c r="AC351" s="112"/>
      <c r="AD351" s="112"/>
      <c r="AG351" s="89"/>
      <c r="AI351" s="109" t="e">
        <f t="shared" si="640"/>
        <v>#DIV/0!</v>
      </c>
      <c r="AJ351" s="109" t="e">
        <f t="shared" si="641"/>
        <v>#DIV/0!</v>
      </c>
      <c r="AL351" s="109" t="e">
        <f t="shared" si="649"/>
        <v>#DIV/0!</v>
      </c>
      <c r="AM351" s="109" t="e">
        <f t="shared" si="650"/>
        <v>#DIV/0!</v>
      </c>
      <c r="AN351" s="109" t="e">
        <f t="shared" si="651"/>
        <v>#DIV/0!</v>
      </c>
      <c r="AO351" s="109"/>
      <c r="AP351" s="109" t="e">
        <f t="shared" si="652"/>
        <v>#DIV/0!</v>
      </c>
      <c r="AQ351" s="109" t="e">
        <f t="shared" si="653"/>
        <v>#DIV/0!</v>
      </c>
      <c r="AT351" s="19">
        <f t="shared" ca="1" si="654"/>
        <v>5.0112754744548627E-4</v>
      </c>
      <c r="AU351" s="19" t="e">
        <f t="shared" si="655"/>
        <v>#REF!</v>
      </c>
      <c r="AV351" s="19"/>
      <c r="AW351" s="19" t="e">
        <f t="shared" si="642"/>
        <v>#DIV/0!</v>
      </c>
      <c r="AX351" s="19" t="e">
        <f t="shared" si="643"/>
        <v>#DIV/0!</v>
      </c>
      <c r="AY351" s="19"/>
      <c r="AZ351" s="19" t="e">
        <f t="shared" si="656"/>
        <v>#DIV/0!</v>
      </c>
      <c r="BA351" s="19" t="e">
        <f t="shared" si="657"/>
        <v>#DIV/0!</v>
      </c>
      <c r="BB351" s="19"/>
      <c r="BC351" s="19"/>
      <c r="BD351" s="19">
        <f t="shared" ca="1" si="658"/>
        <v>4.0271974736255226E-2</v>
      </c>
      <c r="BE351" s="19">
        <f t="shared" si="659"/>
        <v>0</v>
      </c>
      <c r="BF351" s="19"/>
      <c r="BG351" s="19"/>
      <c r="BH351" s="19" t="e">
        <f t="shared" si="660"/>
        <v>#DIV/0!</v>
      </c>
      <c r="BI351" s="19">
        <f t="shared" si="661"/>
        <v>1</v>
      </c>
      <c r="BJ351" s="19">
        <f t="shared" si="644"/>
        <v>1.3210097997107537</v>
      </c>
      <c r="BK351" s="19"/>
      <c r="BL351" s="19" t="e">
        <f t="shared" si="662"/>
        <v>#DIV/0!</v>
      </c>
      <c r="BM351" s="19">
        <f t="shared" si="663"/>
        <v>1</v>
      </c>
      <c r="BN351" s="19">
        <f t="shared" si="645"/>
        <v>0.90281442626672548</v>
      </c>
      <c r="BO351" s="19"/>
      <c r="BP351" s="19" t="e">
        <f t="shared" si="665"/>
        <v>#DIV/0!</v>
      </c>
      <c r="BQ351" s="19">
        <f t="shared" si="664"/>
        <v>1</v>
      </c>
      <c r="BR351" s="19">
        <f t="shared" si="646"/>
        <v>1.1767343847746257</v>
      </c>
      <c r="CD351" s="89"/>
    </row>
    <row r="352" spans="1:82" hidden="1" x14ac:dyDescent="0.2">
      <c r="A352" s="120" t="s">
        <v>537</v>
      </c>
      <c r="B352" s="86">
        <f t="shared" si="647"/>
        <v>1953</v>
      </c>
      <c r="D352" s="60"/>
      <c r="E352" s="60"/>
      <c r="F352" s="60"/>
      <c r="G352" s="108"/>
      <c r="H352" s="126"/>
      <c r="I352" s="126"/>
      <c r="J352" s="126">
        <f t="shared" si="648"/>
        <v>0</v>
      </c>
      <c r="P352" s="109">
        <f ca="1">Manufacturing!BZ507</f>
        <v>1997</v>
      </c>
      <c r="Q352" s="109" t="e">
        <f>#REF!</f>
        <v>#REF!</v>
      </c>
      <c r="R352" s="109"/>
      <c r="S352" s="109">
        <f ca="1">Manufacturing!CD507</f>
        <v>0.83862342779098453</v>
      </c>
      <c r="T352" s="110">
        <v>1</v>
      </c>
      <c r="V352" s="112"/>
      <c r="W352" s="113"/>
      <c r="X352" s="112"/>
      <c r="Y352" s="112"/>
      <c r="Z352" s="112"/>
      <c r="AA352" s="112"/>
      <c r="AB352" s="112"/>
      <c r="AC352" s="112"/>
      <c r="AD352" s="112"/>
      <c r="AG352" s="89"/>
      <c r="AI352" s="109" t="e">
        <f t="shared" si="640"/>
        <v>#DIV/0!</v>
      </c>
      <c r="AJ352" s="109" t="e">
        <f t="shared" si="641"/>
        <v>#DIV/0!</v>
      </c>
      <c r="AL352" s="109" t="e">
        <f t="shared" si="649"/>
        <v>#DIV/0!</v>
      </c>
      <c r="AM352" s="109" t="e">
        <f t="shared" si="650"/>
        <v>#DIV/0!</v>
      </c>
      <c r="AN352" s="109" t="e">
        <f t="shared" si="651"/>
        <v>#DIV/0!</v>
      </c>
      <c r="AO352" s="109"/>
      <c r="AP352" s="109" t="e">
        <f t="shared" si="652"/>
        <v>#DIV/0!</v>
      </c>
      <c r="AQ352" s="109" t="e">
        <f t="shared" si="653"/>
        <v>#DIV/0!</v>
      </c>
      <c r="AT352" s="19">
        <f t="shared" ca="1" si="654"/>
        <v>5.0087654440584899E-4</v>
      </c>
      <c r="AU352" s="19" t="e">
        <f t="shared" si="655"/>
        <v>#REF!</v>
      </c>
      <c r="AV352" s="19"/>
      <c r="AW352" s="19" t="e">
        <f t="shared" si="642"/>
        <v>#DIV/0!</v>
      </c>
      <c r="AX352" s="19" t="e">
        <f t="shared" si="643"/>
        <v>#DIV/0!</v>
      </c>
      <c r="AY352" s="19"/>
      <c r="AZ352" s="19" t="e">
        <f t="shared" si="656"/>
        <v>#DIV/0!</v>
      </c>
      <c r="BA352" s="19" t="e">
        <f t="shared" si="657"/>
        <v>#DIV/0!</v>
      </c>
      <c r="BB352" s="19"/>
      <c r="BC352" s="19"/>
      <c r="BD352" s="19">
        <f t="shared" ca="1" si="658"/>
        <v>-8.9697743393642115E-2</v>
      </c>
      <c r="BE352" s="19">
        <f t="shared" si="659"/>
        <v>0</v>
      </c>
      <c r="BF352" s="19"/>
      <c r="BG352" s="19"/>
      <c r="BH352" s="19" t="e">
        <f t="shared" si="660"/>
        <v>#DIV/0!</v>
      </c>
      <c r="BI352" s="19">
        <f t="shared" si="661"/>
        <v>1</v>
      </c>
      <c r="BJ352" s="19">
        <f t="shared" si="644"/>
        <v>1.3210097997107537</v>
      </c>
      <c r="BK352" s="19"/>
      <c r="BL352" s="19" t="e">
        <f t="shared" si="662"/>
        <v>#DIV/0!</v>
      </c>
      <c r="BM352" s="19">
        <f t="shared" si="663"/>
        <v>1</v>
      </c>
      <c r="BN352" s="19">
        <f t="shared" si="645"/>
        <v>0.90281442626672548</v>
      </c>
      <c r="BO352" s="19"/>
      <c r="BP352" s="19" t="e">
        <f t="shared" si="665"/>
        <v>#DIV/0!</v>
      </c>
      <c r="BQ352" s="19">
        <f t="shared" si="664"/>
        <v>1</v>
      </c>
      <c r="BR352" s="19">
        <f t="shared" si="646"/>
        <v>1.1767343847746257</v>
      </c>
      <c r="CD352" s="89"/>
    </row>
    <row r="353" spans="1:82" hidden="1" x14ac:dyDescent="0.2">
      <c r="A353" s="120" t="s">
        <v>537</v>
      </c>
      <c r="B353" s="86">
        <f t="shared" si="647"/>
        <v>1954</v>
      </c>
      <c r="D353" s="60"/>
      <c r="E353" s="60"/>
      <c r="F353" s="60"/>
      <c r="G353" s="108"/>
      <c r="H353" s="126"/>
      <c r="I353" s="126"/>
      <c r="J353" s="126">
        <f t="shared" si="648"/>
        <v>0</v>
      </c>
      <c r="P353" s="109">
        <f ca="1">Manufacturing!BZ508</f>
        <v>1998</v>
      </c>
      <c r="Q353" s="109" t="e">
        <f>#REF!</f>
        <v>#REF!</v>
      </c>
      <c r="R353" s="109"/>
      <c r="S353" s="109">
        <f ca="1">Manufacturing!CD508</f>
        <v>0.80709303468553351</v>
      </c>
      <c r="T353" s="110">
        <v>1</v>
      </c>
      <c r="V353" s="112"/>
      <c r="W353" s="113"/>
      <c r="X353" s="112"/>
      <c r="Y353" s="112"/>
      <c r="Z353" s="112"/>
      <c r="AA353" s="112"/>
      <c r="AB353" s="112"/>
      <c r="AC353" s="112"/>
      <c r="AD353" s="112"/>
      <c r="AG353" s="89"/>
      <c r="AI353" s="109" t="e">
        <f t="shared" si="640"/>
        <v>#DIV/0!</v>
      </c>
      <c r="AJ353" s="109" t="e">
        <f t="shared" si="641"/>
        <v>#DIV/0!</v>
      </c>
      <c r="AL353" s="109" t="e">
        <f t="shared" si="649"/>
        <v>#DIV/0!</v>
      </c>
      <c r="AM353" s="109" t="e">
        <f t="shared" si="650"/>
        <v>#DIV/0!</v>
      </c>
      <c r="AN353" s="109" t="e">
        <f t="shared" si="651"/>
        <v>#DIV/0!</v>
      </c>
      <c r="AO353" s="109"/>
      <c r="AP353" s="109" t="e">
        <f t="shared" si="652"/>
        <v>#DIV/0!</v>
      </c>
      <c r="AQ353" s="109" t="e">
        <f t="shared" si="653"/>
        <v>#DIV/0!</v>
      </c>
      <c r="AT353" s="19">
        <f t="shared" ca="1" si="654"/>
        <v>5.0062579268370143E-4</v>
      </c>
      <c r="AU353" s="19" t="e">
        <f t="shared" si="655"/>
        <v>#REF!</v>
      </c>
      <c r="AV353" s="19"/>
      <c r="AW353" s="19" t="e">
        <f t="shared" si="642"/>
        <v>#DIV/0!</v>
      </c>
      <c r="AX353" s="19" t="e">
        <f t="shared" si="643"/>
        <v>#DIV/0!</v>
      </c>
      <c r="AY353" s="19"/>
      <c r="AZ353" s="19" t="e">
        <f t="shared" si="656"/>
        <v>#DIV/0!</v>
      </c>
      <c r="BA353" s="19" t="e">
        <f t="shared" si="657"/>
        <v>#DIV/0!</v>
      </c>
      <c r="BB353" s="19"/>
      <c r="BC353" s="19"/>
      <c r="BD353" s="19">
        <f t="shared" ca="1" si="658"/>
        <v>-3.8322824893404113E-2</v>
      </c>
      <c r="BE353" s="19">
        <f t="shared" si="659"/>
        <v>0</v>
      </c>
      <c r="BF353" s="19"/>
      <c r="BG353" s="19"/>
      <c r="BH353" s="19" t="e">
        <f t="shared" si="660"/>
        <v>#DIV/0!</v>
      </c>
      <c r="BI353" s="19">
        <f t="shared" si="661"/>
        <v>1</v>
      </c>
      <c r="BJ353" s="19">
        <f t="shared" si="644"/>
        <v>1.3210097997107537</v>
      </c>
      <c r="BK353" s="19"/>
      <c r="BL353" s="19" t="e">
        <f t="shared" si="662"/>
        <v>#DIV/0!</v>
      </c>
      <c r="BM353" s="19">
        <f t="shared" si="663"/>
        <v>1</v>
      </c>
      <c r="BN353" s="19">
        <f t="shared" si="645"/>
        <v>0.90281442626672548</v>
      </c>
      <c r="BO353" s="19"/>
      <c r="BP353" s="19" t="e">
        <f t="shared" si="665"/>
        <v>#DIV/0!</v>
      </c>
      <c r="BQ353" s="19">
        <f t="shared" si="664"/>
        <v>1</v>
      </c>
      <c r="BR353" s="19">
        <f t="shared" si="646"/>
        <v>1.1767343847746257</v>
      </c>
      <c r="CD353" s="89"/>
    </row>
    <row r="354" spans="1:82" hidden="1" x14ac:dyDescent="0.2">
      <c r="A354" s="120" t="s">
        <v>537</v>
      </c>
      <c r="B354" s="86">
        <f t="shared" si="647"/>
        <v>1955</v>
      </c>
      <c r="D354" s="60"/>
      <c r="E354" s="60"/>
      <c r="F354" s="60"/>
      <c r="G354" s="108"/>
      <c r="H354" s="126"/>
      <c r="I354" s="126"/>
      <c r="J354" s="126">
        <f t="shared" si="648"/>
        <v>0</v>
      </c>
      <c r="P354" s="109">
        <f ca="1">Manufacturing!BZ509</f>
        <v>1999</v>
      </c>
      <c r="Q354" s="109" t="e">
        <f>#REF!</f>
        <v>#REF!</v>
      </c>
      <c r="R354" s="109"/>
      <c r="S354" s="109">
        <f ca="1">Manufacturing!CD509</f>
        <v>0.82843349839635139</v>
      </c>
      <c r="T354" s="110">
        <v>1</v>
      </c>
      <c r="V354" s="112"/>
      <c r="W354" s="113"/>
      <c r="X354" s="112"/>
      <c r="Y354" s="112"/>
      <c r="Z354" s="112"/>
      <c r="AA354" s="112"/>
      <c r="AB354" s="112"/>
      <c r="AC354" s="112"/>
      <c r="AD354" s="112"/>
      <c r="AG354" s="89"/>
      <c r="AI354" s="109" t="e">
        <f t="shared" si="640"/>
        <v>#DIV/0!</v>
      </c>
      <c r="AJ354" s="109" t="e">
        <f t="shared" si="641"/>
        <v>#DIV/0!</v>
      </c>
      <c r="AL354" s="109" t="e">
        <f t="shared" si="649"/>
        <v>#DIV/0!</v>
      </c>
      <c r="AM354" s="109" t="e">
        <f t="shared" si="650"/>
        <v>#DIV/0!</v>
      </c>
      <c r="AN354" s="109" t="e">
        <f t="shared" si="651"/>
        <v>#DIV/0!</v>
      </c>
      <c r="AO354" s="109"/>
      <c r="AP354" s="109" t="e">
        <f t="shared" si="652"/>
        <v>#DIV/0!</v>
      </c>
      <c r="AQ354" s="109" t="e">
        <f t="shared" si="653"/>
        <v>#DIV/0!</v>
      </c>
      <c r="AT354" s="19">
        <f t="shared" ca="1" si="654"/>
        <v>5.0037529190127979E-4</v>
      </c>
      <c r="AU354" s="19" t="e">
        <f t="shared" si="655"/>
        <v>#REF!</v>
      </c>
      <c r="AV354" s="19"/>
      <c r="AW354" s="19" t="e">
        <f t="shared" si="642"/>
        <v>#DIV/0!</v>
      </c>
      <c r="AX354" s="19" t="e">
        <f t="shared" si="643"/>
        <v>#DIV/0!</v>
      </c>
      <c r="AY354" s="19"/>
      <c r="AZ354" s="19" t="e">
        <f t="shared" si="656"/>
        <v>#DIV/0!</v>
      </c>
      <c r="BA354" s="19" t="e">
        <f t="shared" si="657"/>
        <v>#DIV/0!</v>
      </c>
      <c r="BB354" s="19"/>
      <c r="BC354" s="19"/>
      <c r="BD354" s="19">
        <f t="shared" ca="1" si="658"/>
        <v>2.6097619927563435E-2</v>
      </c>
      <c r="BE354" s="19">
        <f t="shared" si="659"/>
        <v>0</v>
      </c>
      <c r="BF354" s="19"/>
      <c r="BG354" s="19"/>
      <c r="BH354" s="19" t="e">
        <f t="shared" si="660"/>
        <v>#DIV/0!</v>
      </c>
      <c r="BI354" s="19">
        <f t="shared" si="661"/>
        <v>1</v>
      </c>
      <c r="BJ354" s="19">
        <f t="shared" si="644"/>
        <v>1.3210097997107537</v>
      </c>
      <c r="BK354" s="19"/>
      <c r="BL354" s="19" t="e">
        <f t="shared" si="662"/>
        <v>#DIV/0!</v>
      </c>
      <c r="BM354" s="19">
        <f t="shared" si="663"/>
        <v>1</v>
      </c>
      <c r="BN354" s="19">
        <f t="shared" si="645"/>
        <v>0.90281442626672548</v>
      </c>
      <c r="BO354" s="19"/>
      <c r="BP354" s="19" t="e">
        <f t="shared" si="665"/>
        <v>#DIV/0!</v>
      </c>
      <c r="BQ354" s="19">
        <f t="shared" si="664"/>
        <v>1</v>
      </c>
      <c r="BR354" s="19">
        <f t="shared" si="646"/>
        <v>1.1767343847746257</v>
      </c>
      <c r="CD354" s="89"/>
    </row>
    <row r="355" spans="1:82" hidden="1" x14ac:dyDescent="0.2">
      <c r="A355" s="120" t="s">
        <v>537</v>
      </c>
      <c r="B355" s="86">
        <f t="shared" si="647"/>
        <v>1956</v>
      </c>
      <c r="D355" s="60"/>
      <c r="E355" s="60"/>
      <c r="F355" s="60"/>
      <c r="G355" s="108"/>
      <c r="H355" s="126"/>
      <c r="I355" s="126"/>
      <c r="J355" s="126">
        <f t="shared" si="648"/>
        <v>0</v>
      </c>
      <c r="P355" s="109">
        <f ca="1">Manufacturing!BZ510</f>
        <v>2000</v>
      </c>
      <c r="Q355" s="109" t="e">
        <f>#REF!</f>
        <v>#REF!</v>
      </c>
      <c r="R355" s="109"/>
      <c r="S355" s="109">
        <f ca="1">Manufacturing!CD510</f>
        <v>0.85053269369579465</v>
      </c>
      <c r="T355" s="110">
        <v>1</v>
      </c>
      <c r="V355" s="112"/>
      <c r="W355" s="113"/>
      <c r="X355" s="112"/>
      <c r="Y355" s="112"/>
      <c r="Z355" s="112"/>
      <c r="AA355" s="112"/>
      <c r="AB355" s="112"/>
      <c r="AC355" s="112"/>
      <c r="AD355" s="112"/>
      <c r="AG355" s="89"/>
      <c r="AI355" s="109" t="e">
        <f t="shared" si="640"/>
        <v>#DIV/0!</v>
      </c>
      <c r="AJ355" s="109" t="e">
        <f t="shared" si="641"/>
        <v>#DIV/0!</v>
      </c>
      <c r="AL355" s="109" t="e">
        <f t="shared" si="649"/>
        <v>#DIV/0!</v>
      </c>
      <c r="AM355" s="109" t="e">
        <f t="shared" si="650"/>
        <v>#DIV/0!</v>
      </c>
      <c r="AN355" s="109" t="e">
        <f t="shared" si="651"/>
        <v>#DIV/0!</v>
      </c>
      <c r="AO355" s="109"/>
      <c r="AP355" s="109" t="e">
        <f t="shared" si="652"/>
        <v>#DIV/0!</v>
      </c>
      <c r="AQ355" s="109" t="e">
        <f t="shared" si="653"/>
        <v>#DIV/0!</v>
      </c>
      <c r="AT355" s="19">
        <f t="shared" ca="1" si="654"/>
        <v>5.001250416823734E-4</v>
      </c>
      <c r="AU355" s="19" t="e">
        <f t="shared" si="655"/>
        <v>#REF!</v>
      </c>
      <c r="AV355" s="19"/>
      <c r="AW355" s="19" t="e">
        <f t="shared" si="642"/>
        <v>#DIV/0!</v>
      </c>
      <c r="AX355" s="19" t="e">
        <f t="shared" si="643"/>
        <v>#DIV/0!</v>
      </c>
      <c r="AY355" s="19"/>
      <c r="AZ355" s="19" t="e">
        <f t="shared" si="656"/>
        <v>#DIV/0!</v>
      </c>
      <c r="BA355" s="19" t="e">
        <f t="shared" si="657"/>
        <v>#DIV/0!</v>
      </c>
      <c r="BB355" s="19"/>
      <c r="BC355" s="19"/>
      <c r="BD355" s="19">
        <f t="shared" ca="1" si="658"/>
        <v>2.6326285487252601E-2</v>
      </c>
      <c r="BE355" s="19">
        <f t="shared" si="659"/>
        <v>0</v>
      </c>
      <c r="BF355" s="19"/>
      <c r="BG355" s="19"/>
      <c r="BH355" s="19" t="e">
        <f t="shared" si="660"/>
        <v>#DIV/0!</v>
      </c>
      <c r="BI355" s="19">
        <f t="shared" si="661"/>
        <v>1</v>
      </c>
      <c r="BJ355" s="19">
        <f t="shared" si="644"/>
        <v>1.3210097997107537</v>
      </c>
      <c r="BK355" s="19"/>
      <c r="BL355" s="19" t="e">
        <f t="shared" si="662"/>
        <v>#DIV/0!</v>
      </c>
      <c r="BM355" s="19">
        <f t="shared" si="663"/>
        <v>1</v>
      </c>
      <c r="BN355" s="19">
        <f t="shared" si="645"/>
        <v>0.90281442626672548</v>
      </c>
      <c r="BO355" s="19"/>
      <c r="BP355" s="19" t="e">
        <f t="shared" si="665"/>
        <v>#DIV/0!</v>
      </c>
      <c r="BQ355" s="19">
        <f t="shared" si="664"/>
        <v>1</v>
      </c>
      <c r="BR355" s="19">
        <f t="shared" si="646"/>
        <v>1.1767343847746257</v>
      </c>
      <c r="CD355" s="89"/>
    </row>
    <row r="356" spans="1:82" hidden="1" x14ac:dyDescent="0.2">
      <c r="A356" s="120" t="s">
        <v>537</v>
      </c>
      <c r="B356" s="86">
        <f t="shared" si="647"/>
        <v>1957</v>
      </c>
      <c r="D356" s="60"/>
      <c r="E356" s="60"/>
      <c r="F356" s="60"/>
      <c r="G356" s="108"/>
      <c r="H356" s="126"/>
      <c r="I356" s="126"/>
      <c r="J356" s="126">
        <f t="shared" si="648"/>
        <v>0</v>
      </c>
      <c r="P356" s="109">
        <f ca="1">Manufacturing!BZ511</f>
        <v>2001</v>
      </c>
      <c r="Q356" s="109" t="e">
        <f>#REF!</f>
        <v>#REF!</v>
      </c>
      <c r="R356" s="109"/>
      <c r="S356" s="109">
        <f ca="1">Manufacturing!CD511</f>
        <v>0.81169304610567494</v>
      </c>
      <c r="T356" s="110">
        <v>1</v>
      </c>
      <c r="V356" s="112"/>
      <c r="W356" s="113"/>
      <c r="X356" s="112"/>
      <c r="Y356" s="112"/>
      <c r="Z356" s="112"/>
      <c r="AA356" s="112"/>
      <c r="AB356" s="112"/>
      <c r="AC356" s="112"/>
      <c r="AD356" s="112"/>
      <c r="AG356" s="89"/>
      <c r="AI356" s="109" t="e">
        <f t="shared" si="640"/>
        <v>#DIV/0!</v>
      </c>
      <c r="AJ356" s="109" t="e">
        <f t="shared" si="641"/>
        <v>#DIV/0!</v>
      </c>
      <c r="AL356" s="109" t="e">
        <f t="shared" si="649"/>
        <v>#DIV/0!</v>
      </c>
      <c r="AM356" s="109" t="e">
        <f t="shared" si="650"/>
        <v>#DIV/0!</v>
      </c>
      <c r="AN356" s="109" t="e">
        <f t="shared" si="651"/>
        <v>#DIV/0!</v>
      </c>
      <c r="AO356" s="109"/>
      <c r="AP356" s="109" t="e">
        <f t="shared" si="652"/>
        <v>#DIV/0!</v>
      </c>
      <c r="AQ356" s="109" t="e">
        <f t="shared" si="653"/>
        <v>#DIV/0!</v>
      </c>
      <c r="AT356" s="19">
        <f t="shared" ca="1" si="654"/>
        <v>4.9987504165099287E-4</v>
      </c>
      <c r="AU356" s="19" t="e">
        <f t="shared" si="655"/>
        <v>#REF!</v>
      </c>
      <c r="AV356" s="19"/>
      <c r="AW356" s="19" t="e">
        <f t="shared" si="642"/>
        <v>#DIV/0!</v>
      </c>
      <c r="AX356" s="19" t="e">
        <f t="shared" si="643"/>
        <v>#DIV/0!</v>
      </c>
      <c r="AY356" s="19"/>
      <c r="AZ356" s="19" t="e">
        <f t="shared" si="656"/>
        <v>#DIV/0!</v>
      </c>
      <c r="BA356" s="19" t="e">
        <f t="shared" si="657"/>
        <v>#DIV/0!</v>
      </c>
      <c r="BB356" s="19"/>
      <c r="BC356" s="19"/>
      <c r="BD356" s="19">
        <f t="shared" ca="1" si="658"/>
        <v>-4.674060500053661E-2</v>
      </c>
      <c r="BE356" s="19">
        <f t="shared" si="659"/>
        <v>0</v>
      </c>
      <c r="BF356" s="19"/>
      <c r="BG356" s="19"/>
      <c r="BH356" s="19" t="e">
        <f t="shared" si="660"/>
        <v>#DIV/0!</v>
      </c>
      <c r="BI356" s="19">
        <f t="shared" si="661"/>
        <v>1</v>
      </c>
      <c r="BJ356" s="19">
        <f t="shared" si="644"/>
        <v>1.3210097997107537</v>
      </c>
      <c r="BK356" s="19"/>
      <c r="BL356" s="19" t="e">
        <f t="shared" si="662"/>
        <v>#DIV/0!</v>
      </c>
      <c r="BM356" s="19">
        <f t="shared" si="663"/>
        <v>1</v>
      </c>
      <c r="BN356" s="19">
        <f t="shared" si="645"/>
        <v>0.90281442626672548</v>
      </c>
      <c r="BO356" s="19"/>
      <c r="BP356" s="19" t="e">
        <f t="shared" si="665"/>
        <v>#DIV/0!</v>
      </c>
      <c r="BQ356" s="19">
        <f t="shared" si="664"/>
        <v>1</v>
      </c>
      <c r="BR356" s="19">
        <f t="shared" si="646"/>
        <v>1.1767343847746257</v>
      </c>
      <c r="CD356" s="89"/>
    </row>
    <row r="357" spans="1:82" hidden="1" x14ac:dyDescent="0.2">
      <c r="A357" s="120" t="s">
        <v>537</v>
      </c>
      <c r="B357" s="86">
        <f t="shared" si="647"/>
        <v>1958</v>
      </c>
      <c r="D357" s="60"/>
      <c r="E357" s="60"/>
      <c r="F357" s="60"/>
      <c r="G357" s="108"/>
      <c r="H357" s="126"/>
      <c r="I357" s="126"/>
      <c r="J357" s="126">
        <f t="shared" si="648"/>
        <v>0</v>
      </c>
      <c r="P357" s="109">
        <f ca="1">Manufacturing!BZ512</f>
        <v>2002</v>
      </c>
      <c r="Q357" s="109" t="e">
        <f>#REF!</f>
        <v>#REF!</v>
      </c>
      <c r="R357" s="109"/>
      <c r="S357" s="109">
        <f ca="1">Manufacturing!CD512</f>
        <v>0.75003580707877371</v>
      </c>
      <c r="T357" s="110">
        <v>1</v>
      </c>
      <c r="V357" s="112"/>
      <c r="W357" s="113"/>
      <c r="X357" s="112"/>
      <c r="Y357" s="112"/>
      <c r="Z357" s="112"/>
      <c r="AA357" s="112"/>
      <c r="AB357" s="112"/>
      <c r="AC357" s="112"/>
      <c r="AD357" s="112"/>
      <c r="AG357" s="89"/>
      <c r="AI357" s="109" t="e">
        <f t="shared" si="640"/>
        <v>#DIV/0!</v>
      </c>
      <c r="AJ357" s="109" t="e">
        <f t="shared" si="641"/>
        <v>#DIV/0!</v>
      </c>
      <c r="AL357" s="109" t="e">
        <f t="shared" si="649"/>
        <v>#DIV/0!</v>
      </c>
      <c r="AM357" s="109" t="e">
        <f t="shared" si="650"/>
        <v>#DIV/0!</v>
      </c>
      <c r="AN357" s="109" t="e">
        <f t="shared" si="651"/>
        <v>#DIV/0!</v>
      </c>
      <c r="AO357" s="109"/>
      <c r="AP357" s="109" t="e">
        <f t="shared" si="652"/>
        <v>#DIV/0!</v>
      </c>
      <c r="AQ357" s="109" t="e">
        <f t="shared" si="653"/>
        <v>#DIV/0!</v>
      </c>
      <c r="AT357" s="19">
        <f t="shared" ca="1" si="654"/>
        <v>4.9962529143247978E-4</v>
      </c>
      <c r="AU357" s="19" t="e">
        <f t="shared" si="655"/>
        <v>#REF!</v>
      </c>
      <c r="AV357" s="19"/>
      <c r="AW357" s="19" t="e">
        <f t="shared" si="642"/>
        <v>#DIV/0!</v>
      </c>
      <c r="AX357" s="19" t="e">
        <f t="shared" si="643"/>
        <v>#DIV/0!</v>
      </c>
      <c r="AY357" s="19"/>
      <c r="AZ357" s="19" t="e">
        <f t="shared" si="656"/>
        <v>#DIV/0!</v>
      </c>
      <c r="BA357" s="19" t="e">
        <f t="shared" si="657"/>
        <v>#DIV/0!</v>
      </c>
      <c r="BB357" s="19"/>
      <c r="BC357" s="19"/>
      <c r="BD357" s="19">
        <f t="shared" ca="1" si="658"/>
        <v>-7.9001298493585281E-2</v>
      </c>
      <c r="BE357" s="19">
        <f t="shared" si="659"/>
        <v>0</v>
      </c>
      <c r="BF357" s="19"/>
      <c r="BG357" s="19"/>
      <c r="BH357" s="19" t="e">
        <f t="shared" si="660"/>
        <v>#DIV/0!</v>
      </c>
      <c r="BI357" s="19">
        <f t="shared" si="661"/>
        <v>1</v>
      </c>
      <c r="BJ357" s="19">
        <f t="shared" si="644"/>
        <v>1.3210097997107537</v>
      </c>
      <c r="BK357" s="19"/>
      <c r="BL357" s="19" t="e">
        <f t="shared" si="662"/>
        <v>#DIV/0!</v>
      </c>
      <c r="BM357" s="19">
        <f t="shared" si="663"/>
        <v>1</v>
      </c>
      <c r="BN357" s="19">
        <f t="shared" si="645"/>
        <v>0.90281442626672548</v>
      </c>
      <c r="BO357" s="19"/>
      <c r="BP357" s="19" t="e">
        <f t="shared" si="665"/>
        <v>#DIV/0!</v>
      </c>
      <c r="BQ357" s="19">
        <f t="shared" si="664"/>
        <v>1</v>
      </c>
      <c r="BR357" s="19">
        <f t="shared" si="646"/>
        <v>1.1767343847746257</v>
      </c>
      <c r="CD357" s="89"/>
    </row>
    <row r="358" spans="1:82" hidden="1" x14ac:dyDescent="0.2">
      <c r="A358" s="120" t="s">
        <v>537</v>
      </c>
      <c r="B358" s="86">
        <f t="shared" si="647"/>
        <v>1959</v>
      </c>
      <c r="D358" s="60"/>
      <c r="E358" s="60"/>
      <c r="F358" s="60"/>
      <c r="G358" s="108"/>
      <c r="H358" s="126"/>
      <c r="I358" s="126"/>
      <c r="J358" s="126">
        <f t="shared" si="648"/>
        <v>0</v>
      </c>
      <c r="P358" s="109">
        <f ca="1">Manufacturing!BZ513</f>
        <v>2003</v>
      </c>
      <c r="Q358" s="109" t="e">
        <f>#REF!</f>
        <v>#REF!</v>
      </c>
      <c r="R358" s="109"/>
      <c r="S358" s="109">
        <f ca="1">Manufacturing!CD513</f>
        <v>0.80496550926757282</v>
      </c>
      <c r="T358" s="110">
        <v>1</v>
      </c>
      <c r="V358" s="112"/>
      <c r="W358" s="113"/>
      <c r="X358" s="112"/>
      <c r="Y358" s="112"/>
      <c r="Z358" s="112"/>
      <c r="AA358" s="112"/>
      <c r="AB358" s="112"/>
      <c r="AC358" s="112"/>
      <c r="AD358" s="112"/>
      <c r="AG358" s="89"/>
      <c r="AI358" s="109" t="e">
        <f t="shared" si="640"/>
        <v>#DIV/0!</v>
      </c>
      <c r="AJ358" s="109" t="e">
        <f t="shared" si="641"/>
        <v>#DIV/0!</v>
      </c>
      <c r="AL358" s="109" t="e">
        <f t="shared" si="649"/>
        <v>#DIV/0!</v>
      </c>
      <c r="AM358" s="109" t="e">
        <f t="shared" si="650"/>
        <v>#DIV/0!</v>
      </c>
      <c r="AN358" s="109" t="e">
        <f t="shared" si="651"/>
        <v>#DIV/0!</v>
      </c>
      <c r="AO358" s="109"/>
      <c r="AP358" s="109" t="e">
        <f t="shared" si="652"/>
        <v>#DIV/0!</v>
      </c>
      <c r="AQ358" s="109" t="e">
        <f t="shared" si="653"/>
        <v>#DIV/0!</v>
      </c>
      <c r="AT358" s="19">
        <f t="shared" ca="1" si="654"/>
        <v>4.9937579065239721E-4</v>
      </c>
      <c r="AU358" s="19" t="e">
        <f t="shared" si="655"/>
        <v>#REF!</v>
      </c>
      <c r="AV358" s="19"/>
      <c r="AW358" s="19" t="e">
        <f t="shared" si="642"/>
        <v>#DIV/0!</v>
      </c>
      <c r="AX358" s="19" t="e">
        <f t="shared" si="643"/>
        <v>#DIV/0!</v>
      </c>
      <c r="AY358" s="19"/>
      <c r="AZ358" s="19" t="e">
        <f t="shared" si="656"/>
        <v>#DIV/0!</v>
      </c>
      <c r="BA358" s="19" t="e">
        <f t="shared" si="657"/>
        <v>#DIV/0!</v>
      </c>
      <c r="BB358" s="19"/>
      <c r="BC358" s="19"/>
      <c r="BD358" s="19">
        <f t="shared" ca="1" si="658"/>
        <v>7.0678482707914214E-2</v>
      </c>
      <c r="BE358" s="19">
        <f t="shared" si="659"/>
        <v>0</v>
      </c>
      <c r="BF358" s="19"/>
      <c r="BG358" s="19"/>
      <c r="BH358" s="19" t="e">
        <f t="shared" si="660"/>
        <v>#DIV/0!</v>
      </c>
      <c r="BI358" s="19">
        <f t="shared" si="661"/>
        <v>1</v>
      </c>
      <c r="BJ358" s="19">
        <f t="shared" si="644"/>
        <v>1.3210097997107537</v>
      </c>
      <c r="BK358" s="19"/>
      <c r="BL358" s="19" t="e">
        <f t="shared" si="662"/>
        <v>#DIV/0!</v>
      </c>
      <c r="BM358" s="19">
        <f t="shared" si="663"/>
        <v>1</v>
      </c>
      <c r="BN358" s="19">
        <f t="shared" si="645"/>
        <v>0.90281442626672548</v>
      </c>
      <c r="BO358" s="19"/>
      <c r="BP358" s="19" t="e">
        <f t="shared" si="665"/>
        <v>#DIV/0!</v>
      </c>
      <c r="BQ358" s="19">
        <f t="shared" si="664"/>
        <v>1</v>
      </c>
      <c r="BR358" s="19">
        <f t="shared" si="646"/>
        <v>1.1767343847746257</v>
      </c>
      <c r="CD358" s="89"/>
    </row>
    <row r="359" spans="1:82" hidden="1" x14ac:dyDescent="0.2">
      <c r="A359" s="120" t="s">
        <v>537</v>
      </c>
      <c r="B359" s="86">
        <f t="shared" si="647"/>
        <v>1960</v>
      </c>
      <c r="D359" s="60"/>
      <c r="E359" s="60"/>
      <c r="F359" s="60"/>
      <c r="G359" s="108"/>
      <c r="H359" s="126"/>
      <c r="I359" s="126"/>
      <c r="J359" s="126">
        <f t="shared" si="648"/>
        <v>0</v>
      </c>
      <c r="P359" s="109">
        <f ca="1">Manufacturing!BZ514</f>
        <v>2004</v>
      </c>
      <c r="Q359" s="109" t="e">
        <f>#REF!</f>
        <v>#REF!</v>
      </c>
      <c r="R359" s="109"/>
      <c r="S359" s="109">
        <f ca="1">Manufacturing!CD514</f>
        <v>0.75874269153281293</v>
      </c>
      <c r="T359" s="110">
        <v>1</v>
      </c>
      <c r="V359" s="112"/>
      <c r="W359" s="113"/>
      <c r="X359" s="112"/>
      <c r="Y359" s="112"/>
      <c r="Z359" s="112"/>
      <c r="AA359" s="112"/>
      <c r="AB359" s="112"/>
      <c r="AC359" s="112"/>
      <c r="AD359" s="112"/>
      <c r="AG359" s="89"/>
      <c r="AI359" s="109" t="e">
        <f t="shared" si="640"/>
        <v>#DIV/0!</v>
      </c>
      <c r="AJ359" s="109" t="e">
        <f t="shared" si="641"/>
        <v>#DIV/0!</v>
      </c>
      <c r="AL359" s="109" t="e">
        <f t="shared" si="649"/>
        <v>#DIV/0!</v>
      </c>
      <c r="AM359" s="109" t="e">
        <f t="shared" si="650"/>
        <v>#DIV/0!</v>
      </c>
      <c r="AN359" s="109" t="e">
        <f t="shared" si="651"/>
        <v>#DIV/0!</v>
      </c>
      <c r="AO359" s="109"/>
      <c r="AP359" s="109" t="e">
        <f t="shared" si="652"/>
        <v>#DIV/0!</v>
      </c>
      <c r="AQ359" s="109" t="e">
        <f t="shared" si="653"/>
        <v>#DIV/0!</v>
      </c>
      <c r="AT359" s="19">
        <f t="shared" ca="1" si="654"/>
        <v>4.9912653893719545E-4</v>
      </c>
      <c r="AU359" s="19" t="e">
        <f t="shared" si="655"/>
        <v>#REF!</v>
      </c>
      <c r="AV359" s="19"/>
      <c r="AW359" s="19" t="e">
        <f t="shared" si="642"/>
        <v>#DIV/0!</v>
      </c>
      <c r="AX359" s="19" t="e">
        <f t="shared" si="643"/>
        <v>#DIV/0!</v>
      </c>
      <c r="AY359" s="19"/>
      <c r="AZ359" s="19" t="e">
        <f t="shared" si="656"/>
        <v>#DIV/0!</v>
      </c>
      <c r="BA359" s="19" t="e">
        <f t="shared" si="657"/>
        <v>#DIV/0!</v>
      </c>
      <c r="BB359" s="19"/>
      <c r="BC359" s="19"/>
      <c r="BD359" s="19">
        <f t="shared" ca="1" si="658"/>
        <v>-5.9136720789705728E-2</v>
      </c>
      <c r="BE359" s="19">
        <f t="shared" si="659"/>
        <v>0</v>
      </c>
      <c r="BF359" s="19"/>
      <c r="BG359" s="19"/>
      <c r="BH359" s="19" t="e">
        <f t="shared" si="660"/>
        <v>#DIV/0!</v>
      </c>
      <c r="BI359" s="19">
        <f t="shared" si="661"/>
        <v>1</v>
      </c>
      <c r="BJ359" s="19">
        <f t="shared" si="644"/>
        <v>1.3210097997107537</v>
      </c>
      <c r="BK359" s="19"/>
      <c r="BL359" s="19" t="e">
        <f t="shared" si="662"/>
        <v>#DIV/0!</v>
      </c>
      <c r="BM359" s="19">
        <f t="shared" si="663"/>
        <v>1</v>
      </c>
      <c r="BN359" s="19">
        <f t="shared" si="645"/>
        <v>0.90281442626672548</v>
      </c>
      <c r="BO359" s="19"/>
      <c r="BP359" s="19" t="e">
        <f t="shared" si="665"/>
        <v>#DIV/0!</v>
      </c>
      <c r="BQ359" s="19">
        <f t="shared" si="664"/>
        <v>1</v>
      </c>
      <c r="BR359" s="19">
        <f t="shared" si="646"/>
        <v>1.1767343847746257</v>
      </c>
      <c r="CD359" s="89"/>
    </row>
    <row r="360" spans="1:82" hidden="1" x14ac:dyDescent="0.2">
      <c r="A360" s="120" t="s">
        <v>537</v>
      </c>
      <c r="B360" s="86">
        <f t="shared" si="647"/>
        <v>1961</v>
      </c>
      <c r="D360" s="60"/>
      <c r="E360" s="60"/>
      <c r="F360" s="60"/>
      <c r="G360" s="108"/>
      <c r="H360" s="126"/>
      <c r="I360" s="126"/>
      <c r="J360" s="126">
        <f t="shared" si="648"/>
        <v>0</v>
      </c>
      <c r="P360" s="109">
        <f ca="1">Manufacturing!BZ515</f>
        <v>2005</v>
      </c>
      <c r="Q360" s="109" t="e">
        <f>#REF!</f>
        <v>#REF!</v>
      </c>
      <c r="R360" s="109"/>
      <c r="S360" s="109">
        <f ca="1">Manufacturing!CD515</f>
        <v>0.72760393587945382</v>
      </c>
      <c r="T360" s="110">
        <v>1</v>
      </c>
      <c r="V360" s="112"/>
      <c r="W360" s="113"/>
      <c r="X360" s="112"/>
      <c r="Y360" s="112"/>
      <c r="Z360" s="112"/>
      <c r="AA360" s="112"/>
      <c r="AB360" s="112"/>
      <c r="AC360" s="112"/>
      <c r="AD360" s="112"/>
      <c r="AG360" s="89"/>
      <c r="AI360" s="109" t="e">
        <f t="shared" si="640"/>
        <v>#DIV/0!</v>
      </c>
      <c r="AJ360" s="109" t="e">
        <f t="shared" si="641"/>
        <v>#DIV/0!</v>
      </c>
      <c r="AL360" s="109" t="e">
        <f t="shared" si="649"/>
        <v>#DIV/0!</v>
      </c>
      <c r="AM360" s="109" t="e">
        <f t="shared" si="650"/>
        <v>#DIV/0!</v>
      </c>
      <c r="AN360" s="109" t="e">
        <f t="shared" si="651"/>
        <v>#DIV/0!</v>
      </c>
      <c r="AO360" s="109"/>
      <c r="AP360" s="109" t="e">
        <f t="shared" si="652"/>
        <v>#DIV/0!</v>
      </c>
      <c r="AQ360" s="109" t="e">
        <f t="shared" si="653"/>
        <v>#DIV/0!</v>
      </c>
      <c r="AT360" s="19">
        <f t="shared" ca="1" si="654"/>
        <v>4.9887753591421166E-4</v>
      </c>
      <c r="AU360" s="19" t="e">
        <f t="shared" si="655"/>
        <v>#REF!</v>
      </c>
      <c r="AV360" s="19"/>
      <c r="AW360" s="19" t="e">
        <f t="shared" si="642"/>
        <v>#DIV/0!</v>
      </c>
      <c r="AX360" s="19" t="e">
        <f t="shared" si="643"/>
        <v>#DIV/0!</v>
      </c>
      <c r="AY360" s="19"/>
      <c r="AZ360" s="19" t="e">
        <f t="shared" si="656"/>
        <v>#DIV/0!</v>
      </c>
      <c r="BA360" s="19" t="e">
        <f t="shared" si="657"/>
        <v>#DIV/0!</v>
      </c>
      <c r="BB360" s="19"/>
      <c r="BC360" s="19"/>
      <c r="BD360" s="19">
        <f t="shared" ca="1" si="658"/>
        <v>-4.1905854051257685E-2</v>
      </c>
      <c r="BE360" s="19">
        <f t="shared" si="659"/>
        <v>0</v>
      </c>
      <c r="BF360" s="19"/>
      <c r="BG360" s="19"/>
      <c r="BH360" s="19" t="e">
        <f t="shared" si="660"/>
        <v>#DIV/0!</v>
      </c>
      <c r="BI360" s="19">
        <f t="shared" si="661"/>
        <v>1</v>
      </c>
      <c r="BJ360" s="19">
        <f t="shared" si="644"/>
        <v>1.3210097997107537</v>
      </c>
      <c r="BK360" s="19"/>
      <c r="BL360" s="19" t="e">
        <f t="shared" si="662"/>
        <v>#DIV/0!</v>
      </c>
      <c r="BM360" s="19">
        <f t="shared" si="663"/>
        <v>1</v>
      </c>
      <c r="BN360" s="19">
        <f t="shared" si="645"/>
        <v>0.90281442626672548</v>
      </c>
      <c r="BO360" s="19"/>
      <c r="BP360" s="19" t="e">
        <f t="shared" si="665"/>
        <v>#DIV/0!</v>
      </c>
      <c r="BQ360" s="19">
        <f t="shared" si="664"/>
        <v>1</v>
      </c>
      <c r="BR360" s="19">
        <f t="shared" si="646"/>
        <v>1.1767343847746257</v>
      </c>
      <c r="CD360" s="89"/>
    </row>
    <row r="361" spans="1:82" hidden="1" x14ac:dyDescent="0.2">
      <c r="A361" s="120" t="s">
        <v>537</v>
      </c>
      <c r="B361" s="86">
        <f t="shared" si="647"/>
        <v>1962</v>
      </c>
      <c r="D361" s="60"/>
      <c r="E361" s="60"/>
      <c r="F361" s="60"/>
      <c r="G361" s="108"/>
      <c r="H361" s="126"/>
      <c r="I361" s="126"/>
      <c r="J361" s="126">
        <f t="shared" si="648"/>
        <v>0</v>
      </c>
      <c r="P361" s="109">
        <f ca="1">Manufacturing!BZ516</f>
        <v>2006</v>
      </c>
      <c r="Q361" s="109" t="e">
        <f>#REF!</f>
        <v>#REF!</v>
      </c>
      <c r="R361" s="109"/>
      <c r="S361" s="109">
        <f ca="1">Manufacturing!CD516</f>
        <v>0.72751454694583262</v>
      </c>
      <c r="T361" s="110">
        <v>1</v>
      </c>
      <c r="V361" s="112"/>
      <c r="W361" s="113"/>
      <c r="X361" s="112"/>
      <c r="Y361" s="112"/>
      <c r="Z361" s="112"/>
      <c r="AA361" s="112"/>
      <c r="AB361" s="112"/>
      <c r="AC361" s="112"/>
      <c r="AD361" s="112"/>
      <c r="AG361" s="89"/>
      <c r="AI361" s="109" t="e">
        <f t="shared" si="640"/>
        <v>#DIV/0!</v>
      </c>
      <c r="AJ361" s="109" t="e">
        <f t="shared" si="641"/>
        <v>#DIV/0!</v>
      </c>
      <c r="AL361" s="109" t="e">
        <f t="shared" si="649"/>
        <v>#DIV/0!</v>
      </c>
      <c r="AM361" s="109" t="e">
        <f t="shared" si="650"/>
        <v>#DIV/0!</v>
      </c>
      <c r="AN361" s="109" t="e">
        <f t="shared" si="651"/>
        <v>#DIV/0!</v>
      </c>
      <c r="AO361" s="109"/>
      <c r="AP361" s="109" t="e">
        <f t="shared" si="652"/>
        <v>#DIV/0!</v>
      </c>
      <c r="AQ361" s="109" t="e">
        <f t="shared" si="653"/>
        <v>#DIV/0!</v>
      </c>
      <c r="AT361" s="19">
        <f t="shared" ca="1" si="654"/>
        <v>4.9862878121122655E-4</v>
      </c>
      <c r="AU361" s="19" t="e">
        <f t="shared" si="655"/>
        <v>#REF!</v>
      </c>
      <c r="AV361" s="19"/>
      <c r="AW361" s="19" t="e">
        <f t="shared" si="642"/>
        <v>#DIV/0!</v>
      </c>
      <c r="AX361" s="19" t="e">
        <f t="shared" si="643"/>
        <v>#DIV/0!</v>
      </c>
      <c r="AY361" s="19"/>
      <c r="AZ361" s="19" t="e">
        <f t="shared" si="656"/>
        <v>#DIV/0!</v>
      </c>
      <c r="BA361" s="19" t="e">
        <f t="shared" si="657"/>
        <v>#DIV/0!</v>
      </c>
      <c r="BB361" s="19"/>
      <c r="BC361" s="19"/>
      <c r="BD361" s="19">
        <f t="shared" ca="1" si="658"/>
        <v>-1.2286138178942737E-4</v>
      </c>
      <c r="BE361" s="19">
        <f t="shared" si="659"/>
        <v>0</v>
      </c>
      <c r="BF361" s="19"/>
      <c r="BG361" s="19"/>
      <c r="BH361" s="19" t="e">
        <f t="shared" si="660"/>
        <v>#DIV/0!</v>
      </c>
      <c r="BI361" s="19">
        <f t="shared" si="661"/>
        <v>1</v>
      </c>
      <c r="BJ361" s="19">
        <f t="shared" si="644"/>
        <v>1.3210097997107537</v>
      </c>
      <c r="BK361" s="19"/>
      <c r="BL361" s="19" t="e">
        <f t="shared" si="662"/>
        <v>#DIV/0!</v>
      </c>
      <c r="BM361" s="19">
        <f t="shared" si="663"/>
        <v>1</v>
      </c>
      <c r="BN361" s="19">
        <f t="shared" si="645"/>
        <v>0.90281442626672548</v>
      </c>
      <c r="BO361" s="19"/>
      <c r="BP361" s="19" t="e">
        <f t="shared" si="665"/>
        <v>#DIV/0!</v>
      </c>
      <c r="BQ361" s="19">
        <f t="shared" si="664"/>
        <v>1</v>
      </c>
      <c r="BR361" s="19">
        <f t="shared" si="646"/>
        <v>1.1767343847746257</v>
      </c>
      <c r="CD361" s="89"/>
    </row>
    <row r="362" spans="1:82" hidden="1" x14ac:dyDescent="0.2">
      <c r="A362" s="120" t="s">
        <v>537</v>
      </c>
      <c r="B362" s="86">
        <f t="shared" si="647"/>
        <v>1963</v>
      </c>
      <c r="D362" s="60"/>
      <c r="E362" s="60"/>
      <c r="F362" s="60"/>
      <c r="G362" s="108"/>
      <c r="H362" s="126"/>
      <c r="I362" s="126"/>
      <c r="J362" s="126">
        <f t="shared" si="648"/>
        <v>0</v>
      </c>
      <c r="P362" s="109">
        <f ca="1">Manufacturing!BZ517</f>
        <v>2007</v>
      </c>
      <c r="Q362" s="109" t="e">
        <f>#REF!</f>
        <v>#REF!</v>
      </c>
      <c r="R362" s="109"/>
      <c r="S362" s="109">
        <f ca="1">Manufacturing!CD517</f>
        <v>0.70359438340398761</v>
      </c>
      <c r="T362" s="110">
        <v>1</v>
      </c>
      <c r="V362" s="112"/>
      <c r="W362" s="113"/>
      <c r="X362" s="112"/>
      <c r="Y362" s="112"/>
      <c r="Z362" s="112"/>
      <c r="AA362" s="112"/>
      <c r="AB362" s="112"/>
      <c r="AC362" s="112"/>
      <c r="AD362" s="112"/>
      <c r="AG362" s="89"/>
      <c r="AI362" s="109" t="e">
        <f t="shared" si="640"/>
        <v>#DIV/0!</v>
      </c>
      <c r="AJ362" s="109" t="e">
        <f t="shared" si="641"/>
        <v>#DIV/0!</v>
      </c>
      <c r="AL362" s="109" t="e">
        <f t="shared" si="649"/>
        <v>#DIV/0!</v>
      </c>
      <c r="AM362" s="109" t="e">
        <f t="shared" si="650"/>
        <v>#DIV/0!</v>
      </c>
      <c r="AN362" s="109" t="e">
        <f t="shared" si="651"/>
        <v>#DIV/0!</v>
      </c>
      <c r="AO362" s="109"/>
      <c r="AP362" s="109" t="e">
        <f t="shared" si="652"/>
        <v>#DIV/0!</v>
      </c>
      <c r="AQ362" s="109" t="e">
        <f t="shared" si="653"/>
        <v>#DIV/0!</v>
      </c>
      <c r="AT362" s="19">
        <f t="shared" ca="1" si="654"/>
        <v>4.9838027445735201E-4</v>
      </c>
      <c r="AU362" s="19" t="e">
        <f t="shared" si="655"/>
        <v>#REF!</v>
      </c>
      <c r="AV362" s="19"/>
      <c r="AW362" s="19" t="e">
        <f t="shared" si="642"/>
        <v>#DIV/0!</v>
      </c>
      <c r="AX362" s="19" t="e">
        <f t="shared" si="643"/>
        <v>#DIV/0!</v>
      </c>
      <c r="AY362" s="19"/>
      <c r="AZ362" s="19" t="e">
        <f t="shared" si="656"/>
        <v>#DIV/0!</v>
      </c>
      <c r="BA362" s="19" t="e">
        <f t="shared" si="657"/>
        <v>#DIV/0!</v>
      </c>
      <c r="BB362" s="19"/>
      <c r="BC362" s="19"/>
      <c r="BD362" s="19">
        <f t="shared" ca="1" si="658"/>
        <v>-3.3431964470959641E-2</v>
      </c>
      <c r="BE362" s="19">
        <f t="shared" si="659"/>
        <v>0</v>
      </c>
      <c r="BF362" s="19"/>
      <c r="BG362" s="19"/>
      <c r="BH362" s="19" t="e">
        <f t="shared" si="660"/>
        <v>#DIV/0!</v>
      </c>
      <c r="BI362" s="19">
        <f t="shared" si="661"/>
        <v>1</v>
      </c>
      <c r="BJ362" s="19">
        <f t="shared" si="644"/>
        <v>1.3210097997107537</v>
      </c>
      <c r="BK362" s="19"/>
      <c r="BL362" s="19" t="e">
        <f t="shared" si="662"/>
        <v>#DIV/0!</v>
      </c>
      <c r="BM362" s="19">
        <f t="shared" si="663"/>
        <v>1</v>
      </c>
      <c r="BN362" s="19">
        <f t="shared" si="645"/>
        <v>0.90281442626672548</v>
      </c>
      <c r="BO362" s="19"/>
      <c r="BP362" s="19" t="e">
        <f t="shared" si="665"/>
        <v>#DIV/0!</v>
      </c>
      <c r="BQ362" s="19">
        <f t="shared" si="664"/>
        <v>1</v>
      </c>
      <c r="BR362" s="19">
        <f t="shared" si="646"/>
        <v>1.1767343847746257</v>
      </c>
      <c r="CD362" s="89"/>
    </row>
    <row r="363" spans="1:82" hidden="1" x14ac:dyDescent="0.2">
      <c r="A363" s="120" t="s">
        <v>537</v>
      </c>
      <c r="B363" s="86">
        <f t="shared" si="647"/>
        <v>1964</v>
      </c>
      <c r="D363" s="60"/>
      <c r="E363" s="60"/>
      <c r="F363" s="60"/>
      <c r="G363" s="108"/>
      <c r="H363" s="126"/>
      <c r="I363" s="126"/>
      <c r="J363" s="126">
        <f t="shared" si="648"/>
        <v>0</v>
      </c>
      <c r="P363" s="109">
        <f ca="1">Manufacturing!BZ518</f>
        <v>2008</v>
      </c>
      <c r="Q363" s="109" t="e">
        <f>#REF!</f>
        <v>#REF!</v>
      </c>
      <c r="R363" s="109"/>
      <c r="S363" s="109">
        <f ca="1">Manufacturing!CD518</f>
        <v>0.75960232491122059</v>
      </c>
      <c r="T363" s="110">
        <v>1</v>
      </c>
      <c r="V363" s="112"/>
      <c r="W363" s="113"/>
      <c r="X363" s="112"/>
      <c r="Y363" s="112"/>
      <c r="Z363" s="112"/>
      <c r="AA363" s="112"/>
      <c r="AB363" s="112"/>
      <c r="AC363" s="112"/>
      <c r="AD363" s="112"/>
      <c r="AG363" s="89"/>
      <c r="AI363" s="109" t="e">
        <f t="shared" si="640"/>
        <v>#DIV/0!</v>
      </c>
      <c r="AJ363" s="109" t="e">
        <f t="shared" si="641"/>
        <v>#DIV/0!</v>
      </c>
      <c r="AL363" s="109" t="e">
        <f t="shared" si="649"/>
        <v>#DIV/0!</v>
      </c>
      <c r="AM363" s="109" t="e">
        <f t="shared" si="650"/>
        <v>#DIV/0!</v>
      </c>
      <c r="AN363" s="109" t="e">
        <f t="shared" si="651"/>
        <v>#DIV/0!</v>
      </c>
      <c r="AO363" s="109"/>
      <c r="AP363" s="109" t="e">
        <f t="shared" si="652"/>
        <v>#DIV/0!</v>
      </c>
      <c r="AQ363" s="109" t="e">
        <f t="shared" si="653"/>
        <v>#DIV/0!</v>
      </c>
      <c r="AT363" s="19">
        <f t="shared" ca="1" si="654"/>
        <v>4.9813201528169917E-4</v>
      </c>
      <c r="AU363" s="19" t="e">
        <f t="shared" si="655"/>
        <v>#REF!</v>
      </c>
      <c r="AV363" s="19"/>
      <c r="AW363" s="19" t="e">
        <f t="shared" si="642"/>
        <v>#DIV/0!</v>
      </c>
      <c r="AX363" s="19" t="e">
        <f t="shared" si="643"/>
        <v>#DIV/0!</v>
      </c>
      <c r="AY363" s="19"/>
      <c r="AZ363" s="19" t="e">
        <f t="shared" si="656"/>
        <v>#DIV/0!</v>
      </c>
      <c r="BA363" s="19" t="e">
        <f t="shared" si="657"/>
        <v>#DIV/0!</v>
      </c>
      <c r="BB363" s="19"/>
      <c r="BC363" s="19"/>
      <c r="BD363" s="19">
        <f t="shared" ca="1" si="658"/>
        <v>7.6593009461449063E-2</v>
      </c>
      <c r="BE363" s="19">
        <f t="shared" si="659"/>
        <v>0</v>
      </c>
      <c r="BF363" s="19"/>
      <c r="BG363" s="19"/>
      <c r="BH363" s="19" t="e">
        <f t="shared" si="660"/>
        <v>#DIV/0!</v>
      </c>
      <c r="BI363" s="19">
        <f t="shared" si="661"/>
        <v>1</v>
      </c>
      <c r="BJ363" s="19">
        <f t="shared" si="644"/>
        <v>1.3210097997107537</v>
      </c>
      <c r="BK363" s="19"/>
      <c r="BL363" s="19" t="e">
        <f t="shared" si="662"/>
        <v>#DIV/0!</v>
      </c>
      <c r="BM363" s="19">
        <f t="shared" si="663"/>
        <v>1</v>
      </c>
      <c r="BN363" s="19">
        <f t="shared" si="645"/>
        <v>0.90281442626672548</v>
      </c>
      <c r="BO363" s="19"/>
      <c r="BP363" s="19" t="e">
        <f t="shared" si="665"/>
        <v>#DIV/0!</v>
      </c>
      <c r="BQ363" s="19">
        <f t="shared" si="664"/>
        <v>1</v>
      </c>
      <c r="BR363" s="19">
        <f t="shared" si="646"/>
        <v>1.1767343847746257</v>
      </c>
      <c r="CD363" s="89"/>
    </row>
    <row r="364" spans="1:82" hidden="1" x14ac:dyDescent="0.2">
      <c r="A364" s="120" t="s">
        <v>537</v>
      </c>
      <c r="B364" s="86">
        <f t="shared" si="647"/>
        <v>1965</v>
      </c>
      <c r="D364" s="60"/>
      <c r="E364" s="60"/>
      <c r="F364" s="60"/>
      <c r="G364" s="108"/>
      <c r="H364" s="126"/>
      <c r="I364" s="126"/>
      <c r="J364" s="126">
        <f t="shared" si="648"/>
        <v>0</v>
      </c>
      <c r="P364" s="109">
        <f ca="1">Manufacturing!BZ519</f>
        <v>2009</v>
      </c>
      <c r="Q364" s="109" t="e">
        <f>#REF!</f>
        <v>#REF!</v>
      </c>
      <c r="R364" s="109"/>
      <c r="S364" s="109">
        <f ca="1">Manufacturing!CD519</f>
        <v>0.75050100816825072</v>
      </c>
      <c r="T364" s="110">
        <v>1</v>
      </c>
      <c r="V364" s="112"/>
      <c r="W364" s="113"/>
      <c r="X364" s="112"/>
      <c r="Y364" s="112"/>
      <c r="Z364" s="112"/>
      <c r="AA364" s="112"/>
      <c r="AB364" s="112"/>
      <c r="AC364" s="112"/>
      <c r="AD364" s="112"/>
      <c r="AG364" s="89"/>
      <c r="AI364" s="109" t="e">
        <f t="shared" si="640"/>
        <v>#DIV/0!</v>
      </c>
      <c r="AJ364" s="109" t="e">
        <f t="shared" si="641"/>
        <v>#DIV/0!</v>
      </c>
      <c r="AL364" s="109" t="e">
        <f t="shared" si="649"/>
        <v>#DIV/0!</v>
      </c>
      <c r="AM364" s="109" t="e">
        <f t="shared" si="650"/>
        <v>#DIV/0!</v>
      </c>
      <c r="AN364" s="109" t="e">
        <f t="shared" si="651"/>
        <v>#DIV/0!</v>
      </c>
      <c r="AO364" s="109"/>
      <c r="AP364" s="109" t="e">
        <f t="shared" si="652"/>
        <v>#DIV/0!</v>
      </c>
      <c r="AQ364" s="109" t="e">
        <f t="shared" si="653"/>
        <v>#DIV/0!</v>
      </c>
      <c r="AT364" s="19">
        <f t="shared" ca="1" si="654"/>
        <v>4.9788400331471014E-4</v>
      </c>
      <c r="AU364" s="19" t="e">
        <f t="shared" si="655"/>
        <v>#REF!</v>
      </c>
      <c r="AV364" s="19"/>
      <c r="AW364" s="19" t="e">
        <f t="shared" si="642"/>
        <v>#DIV/0!</v>
      </c>
      <c r="AX364" s="19" t="e">
        <f t="shared" si="643"/>
        <v>#DIV/0!</v>
      </c>
      <c r="AY364" s="19"/>
      <c r="AZ364" s="19" t="e">
        <f t="shared" si="656"/>
        <v>#DIV/0!</v>
      </c>
      <c r="BA364" s="19" t="e">
        <f t="shared" si="657"/>
        <v>#DIV/0!</v>
      </c>
      <c r="BB364" s="19"/>
      <c r="BC364" s="19"/>
      <c r="BD364" s="19">
        <f t="shared" ca="1" si="658"/>
        <v>-1.2054045236659212E-2</v>
      </c>
      <c r="BE364" s="19">
        <f t="shared" si="659"/>
        <v>0</v>
      </c>
      <c r="BF364" s="19"/>
      <c r="BG364" s="19"/>
      <c r="BH364" s="19" t="e">
        <f t="shared" si="660"/>
        <v>#DIV/0!</v>
      </c>
      <c r="BI364" s="19">
        <f t="shared" si="661"/>
        <v>1</v>
      </c>
      <c r="BJ364" s="19">
        <f t="shared" si="644"/>
        <v>1.3210097997107537</v>
      </c>
      <c r="BK364" s="19"/>
      <c r="BL364" s="19" t="e">
        <f t="shared" si="662"/>
        <v>#DIV/0!</v>
      </c>
      <c r="BM364" s="19">
        <f t="shared" si="663"/>
        <v>1</v>
      </c>
      <c r="BN364" s="19">
        <f t="shared" si="645"/>
        <v>0.90281442626672548</v>
      </c>
      <c r="BO364" s="19"/>
      <c r="BP364" s="19" t="e">
        <f t="shared" si="665"/>
        <v>#DIV/0!</v>
      </c>
      <c r="BQ364" s="19">
        <f t="shared" si="664"/>
        <v>1</v>
      </c>
      <c r="BR364" s="19">
        <f t="shared" si="646"/>
        <v>1.1767343847746257</v>
      </c>
      <c r="CD364" s="89"/>
    </row>
    <row r="365" spans="1:82" hidden="1" x14ac:dyDescent="0.2">
      <c r="A365" s="120" t="s">
        <v>537</v>
      </c>
      <c r="B365" s="86">
        <f t="shared" si="647"/>
        <v>1966</v>
      </c>
      <c r="D365" s="60"/>
      <c r="E365" s="60"/>
      <c r="F365" s="60"/>
      <c r="G365" s="108"/>
      <c r="H365" s="126"/>
      <c r="I365" s="126"/>
      <c r="J365" s="126">
        <f t="shared" si="648"/>
        <v>0</v>
      </c>
      <c r="P365" s="109">
        <f ca="1">Manufacturing!BZ520</f>
        <v>2010</v>
      </c>
      <c r="Q365" s="109" t="e">
        <f>#REF!</f>
        <v>#REF!</v>
      </c>
      <c r="R365" s="109"/>
      <c r="S365" s="109">
        <f ca="1">Manufacturing!CD520</f>
        <v>0.75634399635665583</v>
      </c>
      <c r="T365" s="110">
        <v>1</v>
      </c>
      <c r="V365" s="112"/>
      <c r="W365" s="113"/>
      <c r="X365" s="112"/>
      <c r="Y365" s="112"/>
      <c r="Z365" s="112"/>
      <c r="AA365" s="112"/>
      <c r="AB365" s="112"/>
      <c r="AC365" s="112"/>
      <c r="AD365" s="112"/>
      <c r="AG365" s="89"/>
      <c r="AI365" s="109" t="e">
        <f t="shared" si="640"/>
        <v>#DIV/0!</v>
      </c>
      <c r="AJ365" s="109" t="e">
        <f t="shared" si="641"/>
        <v>#DIV/0!</v>
      </c>
      <c r="AL365" s="109" t="e">
        <f t="shared" si="649"/>
        <v>#DIV/0!</v>
      </c>
      <c r="AM365" s="109" t="e">
        <f t="shared" si="650"/>
        <v>#DIV/0!</v>
      </c>
      <c r="AN365" s="109" t="e">
        <f t="shared" si="651"/>
        <v>#DIV/0!</v>
      </c>
      <c r="AO365" s="109"/>
      <c r="AP365" s="109" t="e">
        <f t="shared" si="652"/>
        <v>#DIV/0!</v>
      </c>
      <c r="AQ365" s="109" t="e">
        <f t="shared" si="653"/>
        <v>#DIV/0!</v>
      </c>
      <c r="AT365" s="19">
        <f t="shared" ca="1" si="654"/>
        <v>4.9763623818704862E-4</v>
      </c>
      <c r="AU365" s="19" t="e">
        <f t="shared" si="655"/>
        <v>#REF!</v>
      </c>
      <c r="AV365" s="19"/>
      <c r="AW365" s="19" t="e">
        <f t="shared" si="642"/>
        <v>#DIV/0!</v>
      </c>
      <c r="AX365" s="19" t="e">
        <f t="shared" si="643"/>
        <v>#DIV/0!</v>
      </c>
      <c r="AY365" s="19"/>
      <c r="AZ365" s="19" t="e">
        <f t="shared" si="656"/>
        <v>#DIV/0!</v>
      </c>
      <c r="BA365" s="19" t="e">
        <f t="shared" si="657"/>
        <v>#DIV/0!</v>
      </c>
      <c r="BB365" s="19"/>
      <c r="BC365" s="19"/>
      <c r="BD365" s="19">
        <f t="shared" ca="1" si="658"/>
        <v>7.7552999229730897E-3</v>
      </c>
      <c r="BE365" s="19">
        <f t="shared" si="659"/>
        <v>0</v>
      </c>
      <c r="BF365" s="19"/>
      <c r="BG365" s="19"/>
      <c r="BH365" s="19" t="e">
        <f t="shared" si="660"/>
        <v>#DIV/0!</v>
      </c>
      <c r="BI365" s="19">
        <f t="shared" si="661"/>
        <v>1</v>
      </c>
      <c r="BJ365" s="19">
        <f t="shared" si="644"/>
        <v>1.3210097997107537</v>
      </c>
      <c r="BK365" s="19"/>
      <c r="BL365" s="19" t="e">
        <f t="shared" si="662"/>
        <v>#DIV/0!</v>
      </c>
      <c r="BM365" s="19">
        <f t="shared" si="663"/>
        <v>1</v>
      </c>
      <c r="BN365" s="19">
        <f t="shared" si="645"/>
        <v>0.90281442626672548</v>
      </c>
      <c r="BO365" s="19"/>
      <c r="BP365" s="19" t="e">
        <f t="shared" si="665"/>
        <v>#DIV/0!</v>
      </c>
      <c r="BQ365" s="19">
        <f t="shared" si="664"/>
        <v>1</v>
      </c>
      <c r="BR365" s="19">
        <f t="shared" si="646"/>
        <v>1.1767343847746257</v>
      </c>
      <c r="CD365" s="89"/>
    </row>
    <row r="366" spans="1:82" hidden="1" x14ac:dyDescent="0.2">
      <c r="A366" s="120" t="s">
        <v>537</v>
      </c>
      <c r="B366" s="86">
        <f t="shared" si="647"/>
        <v>1967</v>
      </c>
      <c r="D366" s="60"/>
      <c r="E366" s="60"/>
      <c r="F366" s="60"/>
      <c r="G366" s="108"/>
      <c r="H366" s="126"/>
      <c r="I366" s="126"/>
      <c r="J366" s="126">
        <f t="shared" si="648"/>
        <v>0</v>
      </c>
      <c r="P366" s="109">
        <f ca="1">Manufacturing!BZ521</f>
        <v>2011</v>
      </c>
      <c r="Q366" s="109" t="e">
        <f>#REF!</f>
        <v>#REF!</v>
      </c>
      <c r="R366" s="109"/>
      <c r="S366" s="109">
        <f ca="1">Manufacturing!CD521</f>
        <v>0.79907694305909294</v>
      </c>
      <c r="T366" s="110">
        <v>1</v>
      </c>
      <c r="V366" s="112"/>
      <c r="W366" s="113"/>
      <c r="X366" s="112"/>
      <c r="Y366" s="112"/>
      <c r="Z366" s="112"/>
      <c r="AA366" s="112"/>
      <c r="AB366" s="112"/>
      <c r="AC366" s="112"/>
      <c r="AD366" s="112"/>
      <c r="AG366" s="89"/>
      <c r="AI366" s="109" t="e">
        <f t="shared" si="640"/>
        <v>#DIV/0!</v>
      </c>
      <c r="AJ366" s="109" t="e">
        <f t="shared" si="641"/>
        <v>#DIV/0!</v>
      </c>
      <c r="AL366" s="109" t="e">
        <f t="shared" si="649"/>
        <v>#DIV/0!</v>
      </c>
      <c r="AM366" s="109" t="e">
        <f t="shared" si="650"/>
        <v>#DIV/0!</v>
      </c>
      <c r="AN366" s="109" t="e">
        <f t="shared" si="651"/>
        <v>#DIV/0!</v>
      </c>
      <c r="AO366" s="109"/>
      <c r="AP366" s="109" t="e">
        <f t="shared" si="652"/>
        <v>#DIV/0!</v>
      </c>
      <c r="AQ366" s="109" t="e">
        <f t="shared" si="653"/>
        <v>#DIV/0!</v>
      </c>
      <c r="AT366" s="19">
        <f t="shared" ca="1" si="654"/>
        <v>4.973887195307093E-4</v>
      </c>
      <c r="AU366" s="19" t="e">
        <f t="shared" si="655"/>
        <v>#REF!</v>
      </c>
      <c r="AV366" s="19"/>
      <c r="AW366" s="19" t="e">
        <f t="shared" si="642"/>
        <v>#DIV/0!</v>
      </c>
      <c r="AX366" s="19" t="e">
        <f t="shared" si="643"/>
        <v>#DIV/0!</v>
      </c>
      <c r="AY366" s="19"/>
      <c r="AZ366" s="19" t="e">
        <f t="shared" si="656"/>
        <v>#DIV/0!</v>
      </c>
      <c r="BA366" s="19" t="e">
        <f t="shared" si="657"/>
        <v>#DIV/0!</v>
      </c>
      <c r="BB366" s="19"/>
      <c r="BC366" s="19"/>
      <c r="BD366" s="19">
        <f t="shared" ca="1" si="658"/>
        <v>5.4960946003298913E-2</v>
      </c>
      <c r="BE366" s="19">
        <f t="shared" si="659"/>
        <v>0</v>
      </c>
      <c r="BF366" s="19"/>
      <c r="BG366" s="19"/>
      <c r="BH366" s="19" t="e">
        <f t="shared" si="660"/>
        <v>#DIV/0!</v>
      </c>
      <c r="BI366" s="19">
        <f t="shared" si="661"/>
        <v>1</v>
      </c>
      <c r="BJ366" s="19">
        <f t="shared" si="644"/>
        <v>1.3210097997107537</v>
      </c>
      <c r="BK366" s="19"/>
      <c r="BL366" s="19" t="e">
        <f t="shared" si="662"/>
        <v>#DIV/0!</v>
      </c>
      <c r="BM366" s="19">
        <f t="shared" si="663"/>
        <v>1</v>
      </c>
      <c r="BN366" s="19">
        <f t="shared" si="645"/>
        <v>0.90281442626672548</v>
      </c>
      <c r="BO366" s="19"/>
      <c r="BP366" s="19" t="e">
        <f t="shared" si="665"/>
        <v>#DIV/0!</v>
      </c>
      <c r="BQ366" s="19">
        <f t="shared" si="664"/>
        <v>1</v>
      </c>
      <c r="BR366" s="19">
        <f t="shared" si="646"/>
        <v>1.1767343847746257</v>
      </c>
      <c r="CD366" s="89"/>
    </row>
    <row r="367" spans="1:82" hidden="1" x14ac:dyDescent="0.2">
      <c r="A367" s="120" t="s">
        <v>537</v>
      </c>
      <c r="B367" s="86">
        <f t="shared" si="647"/>
        <v>1968</v>
      </c>
      <c r="D367" s="60"/>
      <c r="E367" s="60"/>
      <c r="F367" s="60"/>
      <c r="G367" s="108"/>
      <c r="H367" s="126"/>
      <c r="I367" s="126"/>
      <c r="J367" s="126">
        <f t="shared" si="648"/>
        <v>0</v>
      </c>
      <c r="P367" s="109">
        <f>Manufacturing!BZ522</f>
        <v>2012</v>
      </c>
      <c r="Q367" s="109" t="e">
        <f>#REF!</f>
        <v>#REF!</v>
      </c>
      <c r="R367" s="109"/>
      <c r="S367" s="109">
        <f ca="1">Manufacturing!CD522</f>
        <v>0.80373075614355938</v>
      </c>
      <c r="T367" s="110">
        <v>1</v>
      </c>
      <c r="V367" s="112"/>
      <c r="W367" s="113"/>
      <c r="X367" s="112"/>
      <c r="Y367" s="112"/>
      <c r="Z367" s="112"/>
      <c r="AA367" s="112"/>
      <c r="AB367" s="112"/>
      <c r="AC367" s="112"/>
      <c r="AD367" s="112"/>
      <c r="AG367" s="89"/>
      <c r="AI367" s="109" t="e">
        <f t="shared" si="640"/>
        <v>#DIV/0!</v>
      </c>
      <c r="AJ367" s="109" t="e">
        <f t="shared" si="641"/>
        <v>#DIV/0!</v>
      </c>
      <c r="AL367" s="109" t="e">
        <f t="shared" si="649"/>
        <v>#DIV/0!</v>
      </c>
      <c r="AM367" s="109" t="e">
        <f t="shared" si="650"/>
        <v>#DIV/0!</v>
      </c>
      <c r="AN367" s="109" t="e">
        <f t="shared" si="651"/>
        <v>#DIV/0!</v>
      </c>
      <c r="AO367" s="109"/>
      <c r="AP367" s="109" t="e">
        <f t="shared" si="652"/>
        <v>#DIV/0!</v>
      </c>
      <c r="AQ367" s="109" t="e">
        <f t="shared" si="653"/>
        <v>#DIV/0!</v>
      </c>
      <c r="AT367" s="19">
        <f t="shared" ca="1" si="654"/>
        <v>4.9714144697768619E-4</v>
      </c>
      <c r="AU367" s="19" t="e">
        <f t="shared" si="655"/>
        <v>#REF!</v>
      </c>
      <c r="AV367" s="19"/>
      <c r="AW367" s="19" t="e">
        <f t="shared" si="642"/>
        <v>#DIV/0!</v>
      </c>
      <c r="AX367" s="19" t="e">
        <f t="shared" si="643"/>
        <v>#DIV/0!</v>
      </c>
      <c r="AY367" s="19"/>
      <c r="AZ367" s="19" t="e">
        <f t="shared" si="656"/>
        <v>#DIV/0!</v>
      </c>
      <c r="BA367" s="19" t="e">
        <f t="shared" si="657"/>
        <v>#DIV/0!</v>
      </c>
      <c r="BB367" s="19"/>
      <c r="BC367" s="19"/>
      <c r="BD367" s="19">
        <f t="shared" ca="1" si="658"/>
        <v>5.807092347870889E-3</v>
      </c>
      <c r="BE367" s="19">
        <f t="shared" si="659"/>
        <v>0</v>
      </c>
      <c r="BF367" s="19"/>
      <c r="BG367" s="19"/>
      <c r="BH367" s="19" t="e">
        <f t="shared" si="660"/>
        <v>#DIV/0!</v>
      </c>
      <c r="BI367" s="19">
        <f t="shared" si="661"/>
        <v>1</v>
      </c>
      <c r="BJ367" s="19">
        <f t="shared" si="644"/>
        <v>1.3210097997107537</v>
      </c>
      <c r="BK367" s="19"/>
      <c r="BL367" s="19" t="e">
        <f t="shared" si="662"/>
        <v>#DIV/0!</v>
      </c>
      <c r="BM367" s="19">
        <f t="shared" si="663"/>
        <v>1</v>
      </c>
      <c r="BN367" s="19">
        <f t="shared" si="645"/>
        <v>0.90281442626672548</v>
      </c>
      <c r="BO367" s="19"/>
      <c r="BP367" s="19" t="e">
        <f t="shared" si="665"/>
        <v>#DIV/0!</v>
      </c>
      <c r="BQ367" s="19">
        <f t="shared" si="664"/>
        <v>1</v>
      </c>
      <c r="BR367" s="19">
        <f t="shared" si="646"/>
        <v>1.1767343847746257</v>
      </c>
      <c r="CD367" s="89"/>
    </row>
    <row r="368" spans="1:82" hidden="1" x14ac:dyDescent="0.2">
      <c r="A368" s="120" t="s">
        <v>537</v>
      </c>
      <c r="B368" s="86">
        <f t="shared" si="647"/>
        <v>1969</v>
      </c>
      <c r="D368" s="60"/>
      <c r="E368" s="60"/>
      <c r="F368" s="60"/>
      <c r="G368" s="108"/>
      <c r="H368" s="126"/>
      <c r="I368" s="126"/>
      <c r="J368" s="126">
        <f t="shared" si="648"/>
        <v>0</v>
      </c>
      <c r="P368" s="109">
        <f>Manufacturing!BZ523</f>
        <v>2013</v>
      </c>
      <c r="Q368" s="109" t="e">
        <f>#REF!</f>
        <v>#REF!</v>
      </c>
      <c r="R368" s="109"/>
      <c r="S368" s="109">
        <f ca="1">Manufacturing!CD523</f>
        <v>0.75796499979165632</v>
      </c>
      <c r="T368" s="110">
        <v>1</v>
      </c>
      <c r="V368" s="112"/>
      <c r="W368" s="113"/>
      <c r="X368" s="112"/>
      <c r="Y368" s="112"/>
      <c r="Z368" s="112"/>
      <c r="AA368" s="112"/>
      <c r="AB368" s="112"/>
      <c r="AC368" s="112"/>
      <c r="AD368" s="112"/>
      <c r="AG368" s="89"/>
      <c r="AI368" s="109" t="e">
        <f t="shared" si="640"/>
        <v>#DIV/0!</v>
      </c>
      <c r="AJ368" s="109" t="e">
        <f t="shared" si="641"/>
        <v>#DIV/0!</v>
      </c>
      <c r="AL368" s="109" t="e">
        <f t="shared" si="649"/>
        <v>#DIV/0!</v>
      </c>
      <c r="AM368" s="109" t="e">
        <f t="shared" si="650"/>
        <v>#DIV/0!</v>
      </c>
      <c r="AN368" s="109" t="e">
        <f t="shared" si="651"/>
        <v>#DIV/0!</v>
      </c>
      <c r="AO368" s="109"/>
      <c r="AP368" s="109" t="e">
        <f t="shared" si="652"/>
        <v>#DIV/0!</v>
      </c>
      <c r="AQ368" s="109" t="e">
        <f t="shared" si="653"/>
        <v>#DIV/0!</v>
      </c>
      <c r="AT368" s="19">
        <f t="shared" si="654"/>
        <v>4.968944201617485E-4</v>
      </c>
      <c r="AU368" s="19" t="e">
        <f t="shared" si="655"/>
        <v>#REF!</v>
      </c>
      <c r="AV368" s="19"/>
      <c r="AW368" s="19" t="e">
        <f t="shared" si="642"/>
        <v>#DIV/0!</v>
      </c>
      <c r="AX368" s="19" t="e">
        <f t="shared" si="643"/>
        <v>#DIV/0!</v>
      </c>
      <c r="AY368" s="19"/>
      <c r="AZ368" s="19" t="e">
        <f t="shared" si="656"/>
        <v>#DIV/0!</v>
      </c>
      <c r="BA368" s="19" t="e">
        <f t="shared" si="657"/>
        <v>#DIV/0!</v>
      </c>
      <c r="BB368" s="19"/>
      <c r="BC368" s="19"/>
      <c r="BD368" s="19">
        <f t="shared" ca="1" si="658"/>
        <v>-5.8627122516578527E-2</v>
      </c>
      <c r="BE368" s="19">
        <f t="shared" si="659"/>
        <v>0</v>
      </c>
      <c r="BF368" s="19"/>
      <c r="BG368" s="19"/>
      <c r="BH368" s="19" t="e">
        <f t="shared" si="660"/>
        <v>#DIV/0!</v>
      </c>
      <c r="BI368" s="19">
        <f t="shared" si="661"/>
        <v>1</v>
      </c>
      <c r="BJ368" s="19">
        <f t="shared" si="644"/>
        <v>1.3210097997107537</v>
      </c>
      <c r="BK368" s="19"/>
      <c r="BL368" s="19" t="e">
        <f t="shared" si="662"/>
        <v>#DIV/0!</v>
      </c>
      <c r="BM368" s="19">
        <f t="shared" si="663"/>
        <v>1</v>
      </c>
      <c r="BN368" s="19">
        <f t="shared" si="645"/>
        <v>0.90281442626672548</v>
      </c>
      <c r="BO368" s="19"/>
      <c r="BP368" s="19" t="e">
        <f t="shared" si="665"/>
        <v>#DIV/0!</v>
      </c>
      <c r="BQ368" s="19">
        <f t="shared" si="664"/>
        <v>1</v>
      </c>
      <c r="BR368" s="19">
        <f t="shared" si="646"/>
        <v>1.1767343847746257</v>
      </c>
      <c r="CD368" s="89"/>
    </row>
    <row r="369" spans="1:82" x14ac:dyDescent="0.2">
      <c r="A369" s="120" t="s">
        <v>537</v>
      </c>
      <c r="B369" s="86">
        <f t="shared" si="647"/>
        <v>1970</v>
      </c>
      <c r="D369" s="77">
        <f>Conversion_factors!$M32*D202+D286</f>
        <v>20375.426989811138</v>
      </c>
      <c r="E369" s="77">
        <f>Conversion_factors!$M32*E202+E286</f>
        <v>3336.4826979433833</v>
      </c>
      <c r="F369" s="108">
        <f>D369+E369</f>
        <v>23711.90968775452</v>
      </c>
      <c r="G369" s="108"/>
      <c r="H369" s="126">
        <f>Manufacturing!CE26</f>
        <v>623422.21007000003</v>
      </c>
      <c r="I369" s="126">
        <f t="shared" ref="I369:I395" si="666">I31</f>
        <v>758007.34288384661</v>
      </c>
      <c r="J369" s="126">
        <f t="shared" si="648"/>
        <v>1381429.5529538468</v>
      </c>
      <c r="L369" s="79">
        <f>D369/H369*1000</f>
        <v>32.683190718411069</v>
      </c>
      <c r="M369" s="79">
        <f>E369/I369*1000</f>
        <v>4.4016495740657353</v>
      </c>
      <c r="N369" s="79">
        <f>F369/J369*1000</f>
        <v>17.164762138650097</v>
      </c>
      <c r="O369" s="109">
        <f>P369*S369</f>
        <v>1.6426875599903206</v>
      </c>
      <c r="P369" s="260">
        <v>1.3340622926299108</v>
      </c>
      <c r="Q369" s="260">
        <v>1.144670331686676</v>
      </c>
      <c r="R369" s="109">
        <v>1.0411384957545924</v>
      </c>
      <c r="S369" s="260">
        <v>1.2313424710865635</v>
      </c>
      <c r="T369" s="260">
        <v>0.90955314113931029</v>
      </c>
      <c r="U369" s="109">
        <f>V369*W369</f>
        <v>1.0600085174436216</v>
      </c>
      <c r="V369" s="112">
        <f>J369/J$80</f>
        <v>0.76407295073152126</v>
      </c>
      <c r="W369" s="113">
        <f>N369/N$80</f>
        <v>1.3873132355081703</v>
      </c>
      <c r="X369" s="112">
        <f>BN369</f>
        <v>0.90283848701957747</v>
      </c>
      <c r="Y369" s="112">
        <f>BR369</f>
        <v>1.176713394342946</v>
      </c>
      <c r="Z369" s="112">
        <f>BJ369</f>
        <v>1.3058507232029426</v>
      </c>
      <c r="AA369" s="112">
        <f>V369*X369*Y369*Z369</f>
        <v>1.0600079452429805</v>
      </c>
      <c r="AB369" s="112">
        <f>F369/F$80</f>
        <v>1.0600085174436216</v>
      </c>
      <c r="AC369" s="112"/>
      <c r="AD369" s="112">
        <f>X369*Y369</f>
        <v>1.0623821406042568</v>
      </c>
      <c r="AE369" s="109"/>
      <c r="AG369" s="89"/>
      <c r="AI369" s="109">
        <f t="shared" si="640"/>
        <v>0.85929084827501545</v>
      </c>
      <c r="AJ369" s="109">
        <f t="shared" si="641"/>
        <v>0.1407091517249846</v>
      </c>
      <c r="AL369" s="109" t="e">
        <f t="shared" si="649"/>
        <v>#DIV/0!</v>
      </c>
      <c r="AM369" s="109" t="e">
        <f t="shared" si="650"/>
        <v>#DIV/0!</v>
      </c>
      <c r="AN369" s="109" t="e">
        <f t="shared" si="651"/>
        <v>#DIV/0!</v>
      </c>
      <c r="AO369" s="109"/>
      <c r="AP369" s="109" t="e">
        <f t="shared" si="652"/>
        <v>#DIV/0!</v>
      </c>
      <c r="AQ369" s="109" t="e">
        <f t="shared" si="653"/>
        <v>#DIV/0!</v>
      </c>
      <c r="AT369" s="19"/>
      <c r="AU369" s="19"/>
      <c r="AV369" s="19"/>
      <c r="AW369" s="19">
        <f t="shared" si="642"/>
        <v>0.45128773214454926</v>
      </c>
      <c r="AX369" s="19">
        <f t="shared" si="643"/>
        <v>0.54871226785545069</v>
      </c>
      <c r="AY369" s="19"/>
      <c r="AZ369" s="19" t="e">
        <f t="shared" si="656"/>
        <v>#DIV/0!</v>
      </c>
      <c r="BA369" s="19" t="e">
        <f t="shared" si="657"/>
        <v>#DIV/0!</v>
      </c>
      <c r="BB369" s="19"/>
      <c r="BC369" s="19"/>
      <c r="BD369" s="19"/>
      <c r="BE369" s="19"/>
      <c r="BF369" s="19"/>
      <c r="BG369" s="19"/>
      <c r="BH369" s="19" t="e">
        <f t="shared" si="660"/>
        <v>#DIV/0!</v>
      </c>
      <c r="BI369" s="19">
        <f t="shared" si="661"/>
        <v>1</v>
      </c>
      <c r="BJ369" s="19">
        <f t="shared" ref="BJ369:BJ412" si="667">BI369/BI$418</f>
        <v>1.3058507232029426</v>
      </c>
      <c r="BK369" s="19"/>
      <c r="BL369" s="19" t="e">
        <f t="shared" si="662"/>
        <v>#DIV/0!</v>
      </c>
      <c r="BM369" s="19">
        <f t="shared" si="663"/>
        <v>1</v>
      </c>
      <c r="BN369" s="19">
        <f t="shared" ref="BN369:BN412" si="668">BM369/BM$418</f>
        <v>0.90283848701957747</v>
      </c>
      <c r="BO369" s="19"/>
      <c r="BP369" s="19" t="e">
        <f t="shared" si="665"/>
        <v>#DIV/0!</v>
      </c>
      <c r="BQ369" s="19">
        <f t="shared" si="664"/>
        <v>1</v>
      </c>
      <c r="BR369" s="19">
        <f t="shared" ref="BR369:BR412" si="669">BQ369/BQ$418</f>
        <v>1.176713394342946</v>
      </c>
      <c r="CD369" s="89"/>
    </row>
    <row r="370" spans="1:82" x14ac:dyDescent="0.2">
      <c r="A370" s="120" t="s">
        <v>537</v>
      </c>
      <c r="B370" s="86">
        <f t="shared" si="647"/>
        <v>1971</v>
      </c>
      <c r="D370" s="77">
        <f>Conversion_factors!$M33*D203+D287</f>
        <v>20544.683701907008</v>
      </c>
      <c r="E370" s="77">
        <f>Conversion_factors!$M33*E203+E287</f>
        <v>3388.3406274696354</v>
      </c>
      <c r="F370" s="108">
        <f t="shared" ref="F370:F375" si="670">D370+E370</f>
        <v>23933.024329376643</v>
      </c>
      <c r="G370" s="108"/>
      <c r="H370" s="126">
        <f>Manufacturing!CE27</f>
        <v>647414.06971999991</v>
      </c>
      <c r="I370" s="126">
        <f t="shared" si="666"/>
        <v>762348.62973730511</v>
      </c>
      <c r="J370" s="126">
        <f t="shared" si="648"/>
        <v>1409762.699457305</v>
      </c>
      <c r="L370" s="79">
        <f t="shared" ref="L370:L375" si="671">D370/H370*1000</f>
        <v>31.73345261216269</v>
      </c>
      <c r="M370" s="79">
        <f t="shared" ref="M370:M375" si="672">E370/I370*1000</f>
        <v>4.4446077493930973</v>
      </c>
      <c r="N370" s="79">
        <f t="shared" ref="N370:N375" si="673">F370/J370*1000</f>
        <v>16.976633257916227</v>
      </c>
      <c r="O370" s="109">
        <f>Q370*T370</f>
        <v>1.0512995522603648</v>
      </c>
      <c r="P370" s="260">
        <v>1.3275949958265485</v>
      </c>
      <c r="Q370" s="260">
        <v>1.1489835303233302</v>
      </c>
      <c r="R370" s="109">
        <v>1.0512995522603648</v>
      </c>
      <c r="S370" s="260">
        <v>1.2013852998272543</v>
      </c>
      <c r="T370" s="260">
        <v>0.91498226433630714</v>
      </c>
      <c r="V370" s="112">
        <f t="shared" ref="V370:V409" si="674">J370/J$80</f>
        <v>0.77974410153766671</v>
      </c>
      <c r="W370" s="113">
        <f t="shared" ref="W370:W409" si="675">N370/N$80</f>
        <v>1.3721080328892681</v>
      </c>
      <c r="X370" s="112">
        <f t="shared" ref="X370:X409" si="676">BN370</f>
        <v>0.91459327649054312</v>
      </c>
      <c r="Y370" s="112">
        <f t="shared" ref="Y370:Y409" si="677">BR370</f>
        <v>1.1530514356702561</v>
      </c>
      <c r="Z370" s="112">
        <f t="shared" ref="Z370:Z409" si="678">BJ370</f>
        <v>1.301102318987051</v>
      </c>
      <c r="AA370" s="112">
        <f t="shared" ref="AA370:AA409" si="679">V370*X370*Y370*Z370</f>
        <v>1.0698927248150847</v>
      </c>
      <c r="AB370" s="112">
        <f t="shared" ref="AB370:AB409" si="680">F370/F$80</f>
        <v>1.0698931453178575</v>
      </c>
      <c r="AC370" s="112"/>
      <c r="AD370" s="112">
        <f t="shared" ref="AD370:AD409" si="681">X370*Y370</f>
        <v>1.0545730905117843</v>
      </c>
      <c r="AE370" s="109"/>
      <c r="AG370" s="89"/>
      <c r="AI370" s="109">
        <f t="shared" si="640"/>
        <v>0.85842405118392795</v>
      </c>
      <c r="AJ370" s="109">
        <f t="shared" si="641"/>
        <v>0.14157594881607208</v>
      </c>
      <c r="AL370" s="109">
        <f t="shared" si="649"/>
        <v>0.85885737682864394</v>
      </c>
      <c r="AM370" s="109">
        <f t="shared" si="650"/>
        <v>0.1411421066651774</v>
      </c>
      <c r="AN370" s="109">
        <f t="shared" si="651"/>
        <v>0.99999948349382128</v>
      </c>
      <c r="AO370" s="109"/>
      <c r="AP370" s="109">
        <f t="shared" si="652"/>
        <v>0.85885782043401482</v>
      </c>
      <c r="AQ370" s="109">
        <f t="shared" si="653"/>
        <v>0.14114217956598524</v>
      </c>
      <c r="AT370" s="19">
        <f t="shared" ref="AT370:AT409" si="682">LN(P370/P369)</f>
        <v>-4.8596110092373459E-3</v>
      </c>
      <c r="AU370" s="19">
        <f t="shared" ref="AU370:AU409" si="683">LN(Q370/Q369)</f>
        <v>3.7609892166296363E-3</v>
      </c>
      <c r="AV370" s="19"/>
      <c r="AW370" s="19">
        <f t="shared" si="642"/>
        <v>0.45923620334771598</v>
      </c>
      <c r="AX370" s="19">
        <f t="shared" si="643"/>
        <v>0.54076379665228402</v>
      </c>
      <c r="AY370" s="19"/>
      <c r="AZ370" s="19">
        <f t="shared" si="656"/>
        <v>1.7459558848360819E-2</v>
      </c>
      <c r="BA370" s="19">
        <f t="shared" si="657"/>
        <v>-1.4591623425217623E-2</v>
      </c>
      <c r="BB370" s="19"/>
      <c r="BC370" s="19"/>
      <c r="BD370" s="19">
        <f t="shared" ref="BD370:BD409" si="684">LN(S370/S369)</f>
        <v>-2.4629706614309424E-2</v>
      </c>
      <c r="BE370" s="19">
        <f t="shared" ref="BE370:BE409" si="685">LN(T370/T369)</f>
        <v>5.9512566371744333E-3</v>
      </c>
      <c r="BF370" s="19"/>
      <c r="BG370" s="19"/>
      <c r="BH370" s="19">
        <f t="shared" si="660"/>
        <v>0.99636374653586368</v>
      </c>
      <c r="BI370" s="19">
        <f t="shared" si="661"/>
        <v>0.99636374653586368</v>
      </c>
      <c r="BJ370" s="19">
        <f t="shared" si="667"/>
        <v>1.301102318987051</v>
      </c>
      <c r="BK370" s="19"/>
      <c r="BL370" s="19">
        <f t="shared" si="662"/>
        <v>1.0130198143299918</v>
      </c>
      <c r="BM370" s="19">
        <f t="shared" si="663"/>
        <v>1.0130198143299918</v>
      </c>
      <c r="BN370" s="19">
        <f t="shared" si="668"/>
        <v>0.91459327649054312</v>
      </c>
      <c r="BO370" s="19"/>
      <c r="BP370" s="19">
        <f t="shared" si="665"/>
        <v>0.97989148522788583</v>
      </c>
      <c r="BQ370" s="19">
        <f t="shared" si="664"/>
        <v>0.97989148522788583</v>
      </c>
      <c r="BR370" s="19">
        <f t="shared" si="669"/>
        <v>1.1530514356702561</v>
      </c>
      <c r="CD370" s="89"/>
    </row>
    <row r="371" spans="1:82" x14ac:dyDescent="0.2">
      <c r="A371" s="120" t="s">
        <v>537</v>
      </c>
      <c r="B371" s="86">
        <f t="shared" si="647"/>
        <v>1972</v>
      </c>
      <c r="D371" s="77">
        <f>Conversion_factors!$M34*D204+D288</f>
        <v>21564.462861708955</v>
      </c>
      <c r="E371" s="77">
        <f>Conversion_factors!$M34*E204+E288</f>
        <v>3470.132403518337</v>
      </c>
      <c r="F371" s="108">
        <f t="shared" si="670"/>
        <v>25034.59526522729</v>
      </c>
      <c r="G371" s="108"/>
      <c r="H371" s="126">
        <f>Manufacturing!CE28</f>
        <v>709523.11682999996</v>
      </c>
      <c r="I371" s="126">
        <f t="shared" si="666"/>
        <v>772148.80057262501</v>
      </c>
      <c r="J371" s="126">
        <f t="shared" si="648"/>
        <v>1481671.9174026251</v>
      </c>
      <c r="L371" s="79">
        <f t="shared" si="671"/>
        <v>30.392896792502601</v>
      </c>
      <c r="M371" s="79">
        <f t="shared" si="672"/>
        <v>4.4941239317407335</v>
      </c>
      <c r="N371" s="79">
        <f t="shared" si="673"/>
        <v>16.896179897310198</v>
      </c>
      <c r="P371" s="260">
        <v>1.2867722275537519</v>
      </c>
      <c r="Q371" s="260">
        <v>1.1476662869684708</v>
      </c>
      <c r="R371" s="109">
        <v>1.063011798484752</v>
      </c>
      <c r="S371" s="260">
        <v>1.1871379128236144</v>
      </c>
      <c r="T371" s="260">
        <v>0.92623771435568492</v>
      </c>
      <c r="V371" s="112">
        <f t="shared" si="674"/>
        <v>0.81951731199403255</v>
      </c>
      <c r="W371" s="113">
        <f t="shared" si="675"/>
        <v>1.365605524371627</v>
      </c>
      <c r="X371" s="112">
        <f t="shared" si="676"/>
        <v>0.94321371693438849</v>
      </c>
      <c r="Y371" s="112">
        <f t="shared" si="677"/>
        <v>1.1432394946392916</v>
      </c>
      <c r="Z371" s="112">
        <f t="shared" si="678"/>
        <v>1.2664204310911653</v>
      </c>
      <c r="AA371" s="112">
        <f t="shared" si="679"/>
        <v>1.1191372929033723</v>
      </c>
      <c r="AB371" s="112">
        <f t="shared" si="680"/>
        <v>1.119137368577237</v>
      </c>
      <c r="AC371" s="112"/>
      <c r="AD371" s="112">
        <f t="shared" si="681"/>
        <v>1.0783191730849182</v>
      </c>
      <c r="AE371" s="109"/>
      <c r="AG371" s="89"/>
      <c r="AI371" s="109">
        <f t="shared" si="640"/>
        <v>0.86138651866530069</v>
      </c>
      <c r="AJ371" s="109">
        <f t="shared" si="641"/>
        <v>0.13861348133469939</v>
      </c>
      <c r="AL371" s="109">
        <f t="shared" si="649"/>
        <v>0.85990443442197007</v>
      </c>
      <c r="AM371" s="109">
        <f t="shared" si="650"/>
        <v>0.14008949451489183</v>
      </c>
      <c r="AN371" s="109">
        <f t="shared" si="651"/>
        <v>0.9999939289368619</v>
      </c>
      <c r="AO371" s="109"/>
      <c r="AP371" s="109">
        <f t="shared" si="652"/>
        <v>0.8599096549877786</v>
      </c>
      <c r="AQ371" s="109">
        <f t="shared" si="653"/>
        <v>0.14009034501222145</v>
      </c>
      <c r="AT371" s="19">
        <f t="shared" si="682"/>
        <v>-3.1232097934756366E-2</v>
      </c>
      <c r="AU371" s="19">
        <f t="shared" si="683"/>
        <v>-1.147099997031832E-3</v>
      </c>
      <c r="AV371" s="19"/>
      <c r="AW371" s="19">
        <f t="shared" si="642"/>
        <v>0.47886654832049186</v>
      </c>
      <c r="AX371" s="19">
        <f t="shared" si="643"/>
        <v>0.52113345167950809</v>
      </c>
      <c r="AY371" s="19"/>
      <c r="AZ371" s="19">
        <f t="shared" si="656"/>
        <v>4.1857271893930459E-2</v>
      </c>
      <c r="BA371" s="19">
        <f t="shared" si="657"/>
        <v>-3.6976424215830986E-2</v>
      </c>
      <c r="BB371" s="19"/>
      <c r="BC371" s="19"/>
      <c r="BD371" s="19">
        <f t="shared" si="684"/>
        <v>-1.193001257677577E-2</v>
      </c>
      <c r="BE371" s="19">
        <f t="shared" si="685"/>
        <v>1.222623082016403E-2</v>
      </c>
      <c r="BF371" s="19"/>
      <c r="BG371" s="19"/>
      <c r="BH371" s="19">
        <f t="shared" si="660"/>
        <v>0.97334422712974134</v>
      </c>
      <c r="BI371" s="19">
        <f t="shared" si="661"/>
        <v>0.96980490081204374</v>
      </c>
      <c r="BJ371" s="19">
        <f t="shared" si="667"/>
        <v>1.2664204310911653</v>
      </c>
      <c r="BK371" s="19"/>
      <c r="BL371" s="19">
        <f t="shared" si="662"/>
        <v>1.0312930798635074</v>
      </c>
      <c r="BM371" s="19">
        <f t="shared" si="663"/>
        <v>1.0447203242831355</v>
      </c>
      <c r="BN371" s="19">
        <f t="shared" si="668"/>
        <v>0.94321371693438849</v>
      </c>
      <c r="BO371" s="19"/>
      <c r="BP371" s="19">
        <f t="shared" si="665"/>
        <v>0.9914904567763182</v>
      </c>
      <c r="BQ371" s="19">
        <f t="shared" si="664"/>
        <v>0.97155305627982136</v>
      </c>
      <c r="BR371" s="19">
        <f t="shared" si="669"/>
        <v>1.1432394946392916</v>
      </c>
      <c r="CD371" s="89"/>
    </row>
    <row r="372" spans="1:82" x14ac:dyDescent="0.2">
      <c r="A372" s="120" t="s">
        <v>537</v>
      </c>
      <c r="B372" s="86">
        <f t="shared" si="647"/>
        <v>1973</v>
      </c>
      <c r="D372" s="77">
        <f>Conversion_factors!$M35*D205+D289</f>
        <v>22417.688412563883</v>
      </c>
      <c r="E372" s="77">
        <f>Conversion_factors!$M35*E205+E289</f>
        <v>3633.9246163712505</v>
      </c>
      <c r="F372" s="108">
        <f t="shared" si="670"/>
        <v>26051.613028935135</v>
      </c>
      <c r="G372" s="108"/>
      <c r="H372" s="126">
        <f>Manufacturing!CE29</f>
        <v>767392.63854000007</v>
      </c>
      <c r="I372" s="126">
        <f t="shared" si="666"/>
        <v>779967.42853984004</v>
      </c>
      <c r="J372" s="126">
        <f t="shared" si="648"/>
        <v>1547360.0670798402</v>
      </c>
      <c r="L372" s="79">
        <f t="shared" si="671"/>
        <v>29.212800966158039</v>
      </c>
      <c r="M372" s="79">
        <f t="shared" si="672"/>
        <v>4.6590722681513013</v>
      </c>
      <c r="N372" s="79">
        <f t="shared" si="673"/>
        <v>16.836167342808213</v>
      </c>
      <c r="P372" s="260">
        <v>1.2378835873126761</v>
      </c>
      <c r="Q372" s="260">
        <v>1.1619481900739388</v>
      </c>
      <c r="R372" s="109">
        <v>1.1020276401500151</v>
      </c>
      <c r="S372" s="260">
        <v>1.1861081107255522</v>
      </c>
      <c r="T372" s="260">
        <v>0.94843096238214308</v>
      </c>
      <c r="V372" s="112">
        <f t="shared" si="674"/>
        <v>0.85584963038453132</v>
      </c>
      <c r="W372" s="113">
        <f t="shared" si="675"/>
        <v>1.3607551098721573</v>
      </c>
      <c r="X372" s="112">
        <f t="shared" si="676"/>
        <v>0.96759903410200621</v>
      </c>
      <c r="Y372" s="112">
        <f t="shared" si="677"/>
        <v>1.1461530830074653</v>
      </c>
      <c r="Z372" s="112">
        <f t="shared" si="678"/>
        <v>1.2269927497552735</v>
      </c>
      <c r="AA372" s="112">
        <f t="shared" si="679"/>
        <v>1.1646019609900651</v>
      </c>
      <c r="AB372" s="112">
        <f t="shared" si="680"/>
        <v>1.1646017578279482</v>
      </c>
      <c r="AC372" s="112"/>
      <c r="AD372" s="112">
        <f t="shared" si="681"/>
        <v>1.1090166160510599</v>
      </c>
      <c r="AE372" s="109"/>
      <c r="AG372" s="89"/>
      <c r="AI372" s="109">
        <f t="shared" si="640"/>
        <v>0.8605105713671124</v>
      </c>
      <c r="AJ372" s="109">
        <f t="shared" si="641"/>
        <v>0.13948942863288755</v>
      </c>
      <c r="AL372" s="109">
        <f t="shared" si="649"/>
        <v>0.86094847074893865</v>
      </c>
      <c r="AM372" s="109">
        <f t="shared" si="650"/>
        <v>0.13905099515059563</v>
      </c>
      <c r="AN372" s="109">
        <f t="shared" si="651"/>
        <v>0.99999946589953426</v>
      </c>
      <c r="AO372" s="109"/>
      <c r="AP372" s="109">
        <f t="shared" si="652"/>
        <v>0.86094893058216349</v>
      </c>
      <c r="AQ372" s="109">
        <f t="shared" si="653"/>
        <v>0.13905106941783657</v>
      </c>
      <c r="AT372" s="19">
        <f t="shared" si="682"/>
        <v>-3.8733796607908468E-2</v>
      </c>
      <c r="AU372" s="19">
        <f t="shared" si="683"/>
        <v>1.2367505735620619E-2</v>
      </c>
      <c r="AV372" s="19"/>
      <c r="AW372" s="19">
        <f t="shared" si="642"/>
        <v>0.4959366955799851</v>
      </c>
      <c r="AX372" s="19">
        <f t="shared" si="643"/>
        <v>0.50406330442001479</v>
      </c>
      <c r="AY372" s="19"/>
      <c r="AZ372" s="19">
        <f t="shared" si="656"/>
        <v>3.5026334865969289E-2</v>
      </c>
      <c r="BA372" s="19">
        <f t="shared" si="657"/>
        <v>-3.3304290020132556E-2</v>
      </c>
      <c r="BB372" s="19"/>
      <c r="BC372" s="19"/>
      <c r="BD372" s="19">
        <f t="shared" si="684"/>
        <v>-8.6784273731142065E-4</v>
      </c>
      <c r="BE372" s="19">
        <f t="shared" si="685"/>
        <v>2.3678087955096652E-2</v>
      </c>
      <c r="BF372" s="19"/>
      <c r="BG372" s="19"/>
      <c r="BH372" s="19">
        <f t="shared" si="660"/>
        <v>0.96886683097656556</v>
      </c>
      <c r="BI372" s="19">
        <f t="shared" si="661"/>
        <v>0.93961180091530727</v>
      </c>
      <c r="BJ372" s="19">
        <f t="shared" si="667"/>
        <v>1.2269927497552735</v>
      </c>
      <c r="BK372" s="19"/>
      <c r="BL372" s="19">
        <f t="shared" si="662"/>
        <v>1.0258534378050335</v>
      </c>
      <c r="BM372" s="19">
        <f t="shared" si="663"/>
        <v>1.0717299362106441</v>
      </c>
      <c r="BN372" s="19">
        <f t="shared" si="668"/>
        <v>0.96759903410200621</v>
      </c>
      <c r="BO372" s="19"/>
      <c r="BP372" s="19">
        <f t="shared" si="665"/>
        <v>1.0025485371891327</v>
      </c>
      <c r="BQ372" s="19">
        <f t="shared" si="664"/>
        <v>0.97402909537496607</v>
      </c>
      <c r="BR372" s="19">
        <f t="shared" si="669"/>
        <v>1.1461530830074653</v>
      </c>
      <c r="CD372" s="89"/>
    </row>
    <row r="373" spans="1:82" x14ac:dyDescent="0.2">
      <c r="A373" s="120" t="s">
        <v>537</v>
      </c>
      <c r="B373" s="86">
        <f t="shared" si="647"/>
        <v>1974</v>
      </c>
      <c r="D373" s="77">
        <f>Conversion_factors!$M36*D206+D290</f>
        <v>22484.121219039327</v>
      </c>
      <c r="E373" s="77">
        <f>Conversion_factors!$M36*E206+E290</f>
        <v>3601.4147039037193</v>
      </c>
      <c r="F373" s="108">
        <f t="shared" si="670"/>
        <v>26085.535922943047</v>
      </c>
      <c r="G373" s="108"/>
      <c r="H373" s="126">
        <f>Manufacturing!CE30</f>
        <v>719543.81322999997</v>
      </c>
      <c r="I373" s="126">
        <f t="shared" si="666"/>
        <v>735399.60125740152</v>
      </c>
      <c r="J373" s="126">
        <f t="shared" si="648"/>
        <v>1454943.4144874015</v>
      </c>
      <c r="L373" s="79">
        <f t="shared" si="671"/>
        <v>31.247744481477941</v>
      </c>
      <c r="M373" s="79">
        <f t="shared" si="672"/>
        <v>4.8972214531337048</v>
      </c>
      <c r="N373" s="79">
        <f t="shared" si="673"/>
        <v>17.928900645344598</v>
      </c>
      <c r="P373" s="260">
        <v>1.2176289998029353</v>
      </c>
      <c r="Q373" s="260">
        <v>1.1801654604737006</v>
      </c>
      <c r="R373" s="109">
        <v>1.1583579499680996</v>
      </c>
      <c r="S373" s="260">
        <v>1.2898360953587547</v>
      </c>
      <c r="T373" s="260">
        <v>0.98152164994148539</v>
      </c>
      <c r="V373" s="112">
        <f t="shared" si="674"/>
        <v>0.80473369451067811</v>
      </c>
      <c r="W373" s="113">
        <f t="shared" si="675"/>
        <v>1.449073454236264</v>
      </c>
      <c r="X373" s="112">
        <f t="shared" si="676"/>
        <v>0.96563810616007018</v>
      </c>
      <c r="Y373" s="112">
        <f t="shared" si="677"/>
        <v>1.2378470656496214</v>
      </c>
      <c r="Z373" s="112">
        <f t="shared" si="678"/>
        <v>1.2122970533267481</v>
      </c>
      <c r="AA373" s="112">
        <f t="shared" si="679"/>
        <v>1.1661183312058683</v>
      </c>
      <c r="AB373" s="112">
        <f t="shared" si="680"/>
        <v>1.1661182344448988</v>
      </c>
      <c r="AC373" s="112"/>
      <c r="AD373" s="112">
        <f t="shared" si="681"/>
        <v>1.1953122961897005</v>
      </c>
      <c r="AE373" s="109"/>
      <c r="AG373" s="89"/>
      <c r="AI373" s="109">
        <f t="shared" si="640"/>
        <v>0.86193825135345747</v>
      </c>
      <c r="AJ373" s="109">
        <f t="shared" si="641"/>
        <v>0.13806174864654255</v>
      </c>
      <c r="AL373" s="109">
        <f t="shared" si="649"/>
        <v>0.86122421413421102</v>
      </c>
      <c r="AM373" s="109">
        <f t="shared" si="650"/>
        <v>0.13877436467053272</v>
      </c>
      <c r="AN373" s="109">
        <f t="shared" si="651"/>
        <v>0.99999857880474374</v>
      </c>
      <c r="AO373" s="109"/>
      <c r="AP373" s="109">
        <f t="shared" si="652"/>
        <v>0.86122543810371821</v>
      </c>
      <c r="AQ373" s="109">
        <f t="shared" si="653"/>
        <v>0.13877456189628179</v>
      </c>
      <c r="AT373" s="19">
        <f t="shared" si="682"/>
        <v>-1.6497611950259894E-2</v>
      </c>
      <c r="AU373" s="19">
        <f t="shared" si="683"/>
        <v>1.5556578807766792E-2</v>
      </c>
      <c r="AV373" s="19"/>
      <c r="AW373" s="19">
        <f t="shared" si="642"/>
        <v>0.49455106368071788</v>
      </c>
      <c r="AX373" s="19">
        <f t="shared" si="643"/>
        <v>0.50544893631928212</v>
      </c>
      <c r="AY373" s="19"/>
      <c r="AZ373" s="19">
        <f t="shared" si="656"/>
        <v>-2.7978797117297013E-3</v>
      </c>
      <c r="BA373" s="19">
        <f t="shared" si="657"/>
        <v>2.7451529828180707E-3</v>
      </c>
      <c r="BB373" s="19"/>
      <c r="BC373" s="19"/>
      <c r="BD373" s="19">
        <f t="shared" si="684"/>
        <v>8.3837700263412931E-2</v>
      </c>
      <c r="BE373" s="19">
        <f t="shared" si="685"/>
        <v>3.4295070864083635E-2</v>
      </c>
      <c r="BF373" s="19"/>
      <c r="BG373" s="19"/>
      <c r="BH373" s="19">
        <f t="shared" si="660"/>
        <v>0.98802299652426107</v>
      </c>
      <c r="BI373" s="19">
        <f t="shared" si="661"/>
        <v>0.92835806710989932</v>
      </c>
      <c r="BJ373" s="19">
        <f t="shared" si="667"/>
        <v>1.2122970533267481</v>
      </c>
      <c r="BK373" s="19"/>
      <c r="BL373" s="19">
        <f t="shared" si="662"/>
        <v>0.99797340853718841</v>
      </c>
      <c r="BM373" s="19">
        <f t="shared" si="663"/>
        <v>1.0695579774714798</v>
      </c>
      <c r="BN373" s="19">
        <f t="shared" si="668"/>
        <v>0.96563810616007018</v>
      </c>
      <c r="BO373" s="19"/>
      <c r="BP373" s="19">
        <f t="shared" si="665"/>
        <v>1.0800015146332411</v>
      </c>
      <c r="BQ373" s="19">
        <f t="shared" si="664"/>
        <v>1.0519528983018089</v>
      </c>
      <c r="BR373" s="19">
        <f t="shared" si="669"/>
        <v>1.2378470656496214</v>
      </c>
      <c r="CD373" s="89"/>
    </row>
    <row r="374" spans="1:82" x14ac:dyDescent="0.2">
      <c r="A374" s="120" t="s">
        <v>537</v>
      </c>
      <c r="B374" s="86">
        <f t="shared" si="647"/>
        <v>1975</v>
      </c>
      <c r="D374" s="77">
        <f>Conversion_factors!$M37*D207+D291</f>
        <v>20679.095530859682</v>
      </c>
      <c r="E374" s="77">
        <f>Conversion_factors!$M37*E207+E291</f>
        <v>3438.9540265492815</v>
      </c>
      <c r="F374" s="108">
        <f t="shared" si="670"/>
        <v>24118.049557408965</v>
      </c>
      <c r="G374" s="108"/>
      <c r="H374" s="126">
        <f>Manufacturing!CE31</f>
        <v>669440.33123000001</v>
      </c>
      <c r="I374" s="126">
        <f t="shared" si="666"/>
        <v>727136.53513708129</v>
      </c>
      <c r="J374" s="126">
        <f t="shared" si="648"/>
        <v>1396576.8663670812</v>
      </c>
      <c r="L374" s="79">
        <f t="shared" si="671"/>
        <v>30.890125028566516</v>
      </c>
      <c r="M374" s="79">
        <f t="shared" si="672"/>
        <v>4.7294474426332638</v>
      </c>
      <c r="N374" s="79">
        <f t="shared" si="673"/>
        <v>17.269403595483656</v>
      </c>
      <c r="P374" s="260">
        <v>1.2516718933716642</v>
      </c>
      <c r="Q374" s="260">
        <v>1.1432616706628744</v>
      </c>
      <c r="R374" s="109">
        <v>1.1186737411323202</v>
      </c>
      <c r="S374" s="260">
        <v>1.240393948080319</v>
      </c>
      <c r="T374" s="260">
        <v>0.97849317425616311</v>
      </c>
      <c r="V374" s="112">
        <f t="shared" si="674"/>
        <v>0.77245097654583639</v>
      </c>
      <c r="W374" s="113">
        <f t="shared" si="675"/>
        <v>1.3957707065104146</v>
      </c>
      <c r="X374" s="112">
        <f t="shared" si="676"/>
        <v>0.94397376037138192</v>
      </c>
      <c r="Y374" s="112">
        <f t="shared" si="677"/>
        <v>1.1964253852040638</v>
      </c>
      <c r="Z374" s="112">
        <f t="shared" si="678"/>
        <v>1.2358571166402419</v>
      </c>
      <c r="AA374" s="112">
        <f t="shared" si="679"/>
        <v>1.0781637622934408</v>
      </c>
      <c r="AB374" s="112">
        <f t="shared" si="680"/>
        <v>1.0781644452780415</v>
      </c>
      <c r="AC374" s="112"/>
      <c r="AD374" s="112">
        <f t="shared" si="681"/>
        <v>1.1293941698748593</v>
      </c>
      <c r="AE374" s="109"/>
      <c r="AG374" s="89"/>
      <c r="AI374" s="109">
        <f t="shared" si="640"/>
        <v>0.85741160294229302</v>
      </c>
      <c r="AJ374" s="109">
        <f t="shared" si="641"/>
        <v>0.1425883970577069</v>
      </c>
      <c r="AL374" s="109">
        <f t="shared" si="649"/>
        <v>0.85967294087540158</v>
      </c>
      <c r="AM374" s="109">
        <f t="shared" si="650"/>
        <v>0.14031290350899994</v>
      </c>
      <c r="AN374" s="109">
        <f t="shared" si="651"/>
        <v>0.99998584438440152</v>
      </c>
      <c r="AO374" s="109"/>
      <c r="AP374" s="109">
        <f t="shared" si="652"/>
        <v>0.85968511024735794</v>
      </c>
      <c r="AQ374" s="109">
        <f t="shared" si="653"/>
        <v>0.14031488975264203</v>
      </c>
      <c r="AT374" s="19">
        <f t="shared" si="682"/>
        <v>2.7574647310128594E-2</v>
      </c>
      <c r="AU374" s="19">
        <f t="shared" si="683"/>
        <v>-3.1769357563160787E-2</v>
      </c>
      <c r="AV374" s="19"/>
      <c r="AW374" s="19">
        <f t="shared" si="642"/>
        <v>0.47934370628049766</v>
      </c>
      <c r="AX374" s="19">
        <f t="shared" si="643"/>
        <v>0.52065629371950239</v>
      </c>
      <c r="AY374" s="19"/>
      <c r="AZ374" s="19">
        <f t="shared" si="656"/>
        <v>-3.1232519247364688E-2</v>
      </c>
      <c r="BA374" s="19">
        <f t="shared" si="657"/>
        <v>2.9643101924703406E-2</v>
      </c>
      <c r="BB374" s="19"/>
      <c r="BC374" s="19"/>
      <c r="BD374" s="19">
        <f t="shared" si="684"/>
        <v>-3.9086123213876799E-2</v>
      </c>
      <c r="BE374" s="19">
        <f t="shared" si="685"/>
        <v>-3.0902603980561276E-3</v>
      </c>
      <c r="BF374" s="19"/>
      <c r="BG374" s="19"/>
      <c r="BH374" s="19">
        <f t="shared" si="660"/>
        <v>1.0194342329290011</v>
      </c>
      <c r="BI374" s="19">
        <f t="shared" si="661"/>
        <v>0.94639999402763042</v>
      </c>
      <c r="BJ374" s="19">
        <f t="shared" si="667"/>
        <v>1.2358571166402419</v>
      </c>
      <c r="BK374" s="19"/>
      <c r="BL374" s="19">
        <f t="shared" si="662"/>
        <v>0.97756473605330452</v>
      </c>
      <c r="BM374" s="19">
        <f t="shared" si="663"/>
        <v>1.0455621619406135</v>
      </c>
      <c r="BN374" s="19">
        <f t="shared" si="668"/>
        <v>0.94397376037138192</v>
      </c>
      <c r="BO374" s="19"/>
      <c r="BP374" s="19">
        <f t="shared" si="665"/>
        <v>0.9665373198394106</v>
      </c>
      <c r="BQ374" s="19">
        <f t="shared" si="664"/>
        <v>1.0167517349219304</v>
      </c>
      <c r="BR374" s="19">
        <f t="shared" si="669"/>
        <v>1.1964253852040638</v>
      </c>
      <c r="CD374" s="89"/>
    </row>
    <row r="375" spans="1:82" x14ac:dyDescent="0.2">
      <c r="A375" s="120" t="s">
        <v>537</v>
      </c>
      <c r="B375" s="86">
        <f t="shared" si="647"/>
        <v>1976</v>
      </c>
      <c r="D375" s="77">
        <f>Conversion_factors!$M38*D208+D292</f>
        <v>21762.758756331561</v>
      </c>
      <c r="E375" s="77">
        <f>Conversion_factors!$M38*E208+E292</f>
        <v>3572.2946568223551</v>
      </c>
      <c r="F375" s="108">
        <f t="shared" si="670"/>
        <v>25335.053413153917</v>
      </c>
      <c r="G375" s="108"/>
      <c r="H375" s="126">
        <f>Manufacturing!CE32</f>
        <v>737022.22022000002</v>
      </c>
      <c r="I375" s="126">
        <f t="shared" si="666"/>
        <v>755382.85757648654</v>
      </c>
      <c r="J375" s="126">
        <f t="shared" si="648"/>
        <v>1492405.0777964867</v>
      </c>
      <c r="L375" s="79">
        <f t="shared" si="671"/>
        <v>29.527954733624462</v>
      </c>
      <c r="M375" s="79">
        <f t="shared" si="672"/>
        <v>4.7291179843337137</v>
      </c>
      <c r="N375" s="79">
        <f t="shared" si="673"/>
        <v>16.975989823460488</v>
      </c>
      <c r="P375" s="260">
        <v>1.2052268806293518</v>
      </c>
      <c r="Q375" s="260">
        <v>1.1564614936003577</v>
      </c>
      <c r="R375" s="109">
        <v>1.1185958131390448</v>
      </c>
      <c r="S375" s="260">
        <v>1.2313883404442685</v>
      </c>
      <c r="T375" s="260">
        <v>0.96725729246425018</v>
      </c>
      <c r="V375" s="112">
        <f t="shared" si="674"/>
        <v>0.82545385614518152</v>
      </c>
      <c r="W375" s="113">
        <f t="shared" si="675"/>
        <v>1.3720560283738883</v>
      </c>
      <c r="X375" s="112">
        <f t="shared" si="676"/>
        <v>0.96456402297052257</v>
      </c>
      <c r="Y375" s="112">
        <f t="shared" si="677"/>
        <v>1.1870213504554941</v>
      </c>
      <c r="Z375" s="112">
        <f t="shared" si="678"/>
        <v>1.1983453300401885</v>
      </c>
      <c r="AA375" s="112">
        <f t="shared" si="679"/>
        <v>1.1325682385322311</v>
      </c>
      <c r="AB375" s="112">
        <f t="shared" si="680"/>
        <v>1.1325689394684688</v>
      </c>
      <c r="AC375" s="112"/>
      <c r="AD375" s="112">
        <f t="shared" si="681"/>
        <v>1.1449580891472539</v>
      </c>
      <c r="AE375" s="109"/>
      <c r="AG375" s="89"/>
      <c r="AI375" s="109">
        <f t="shared" si="640"/>
        <v>0.85899794255149953</v>
      </c>
      <c r="AJ375" s="109">
        <f t="shared" si="641"/>
        <v>0.14100205744850042</v>
      </c>
      <c r="AL375" s="109">
        <f t="shared" si="649"/>
        <v>0.85820452839241546</v>
      </c>
      <c r="AM375" s="109">
        <f t="shared" si="650"/>
        <v>0.14179374830443373</v>
      </c>
      <c r="AN375" s="109">
        <f t="shared" si="651"/>
        <v>0.99999827669684915</v>
      </c>
      <c r="AO375" s="109"/>
      <c r="AP375" s="109">
        <f t="shared" si="652"/>
        <v>0.85820600734153196</v>
      </c>
      <c r="AQ375" s="109">
        <f t="shared" si="653"/>
        <v>0.14179399265846804</v>
      </c>
      <c r="AT375" s="19">
        <f t="shared" si="682"/>
        <v>-3.7812340435920355E-2</v>
      </c>
      <c r="AU375" s="19">
        <f t="shared" si="683"/>
        <v>1.1479614677149903E-2</v>
      </c>
      <c r="AV375" s="19"/>
      <c r="AW375" s="19">
        <f t="shared" si="642"/>
        <v>0.49384864148827612</v>
      </c>
      <c r="AX375" s="19">
        <f t="shared" si="643"/>
        <v>0.50615135851172377</v>
      </c>
      <c r="AY375" s="19"/>
      <c r="AZ375" s="19">
        <f t="shared" si="656"/>
        <v>2.9811186749954456E-2</v>
      </c>
      <c r="BA375" s="19">
        <f t="shared" si="657"/>
        <v>-2.8254367048051239E-2</v>
      </c>
      <c r="BB375" s="19"/>
      <c r="BC375" s="19"/>
      <c r="BD375" s="19">
        <f t="shared" si="684"/>
        <v>-7.2867643120006669E-3</v>
      </c>
      <c r="BE375" s="19">
        <f t="shared" si="685"/>
        <v>-1.1549278158832856E-2</v>
      </c>
      <c r="BF375" s="19"/>
      <c r="BG375" s="19"/>
      <c r="BH375" s="19">
        <f t="shared" si="660"/>
        <v>0.96964714925781104</v>
      </c>
      <c r="BI375" s="19">
        <f t="shared" si="661"/>
        <v>0.91767405626650123</v>
      </c>
      <c r="BJ375" s="19">
        <f t="shared" si="667"/>
        <v>1.1983453300401885</v>
      </c>
      <c r="BK375" s="19"/>
      <c r="BL375" s="19">
        <f t="shared" si="662"/>
        <v>1.0218123251551399</v>
      </c>
      <c r="BM375" s="19">
        <f t="shared" si="663"/>
        <v>1.0683683037867731</v>
      </c>
      <c r="BN375" s="19">
        <f t="shared" si="668"/>
        <v>0.96456402297052257</v>
      </c>
      <c r="BO375" s="19"/>
      <c r="BP375" s="19">
        <f t="shared" si="665"/>
        <v>0.99213989032256644</v>
      </c>
      <c r="BQ375" s="19">
        <f t="shared" si="664"/>
        <v>1.0087599547707231</v>
      </c>
      <c r="BR375" s="19">
        <f t="shared" si="669"/>
        <v>1.1870213504554941</v>
      </c>
      <c r="CD375" s="89"/>
    </row>
    <row r="376" spans="1:82" x14ac:dyDescent="0.2">
      <c r="A376" s="120" t="s">
        <v>537</v>
      </c>
      <c r="B376" s="86">
        <f t="shared" si="647"/>
        <v>1977</v>
      </c>
      <c r="D376" s="77">
        <f>Conversion_factors!$M39*D209+D293</f>
        <v>22194.46411891481</v>
      </c>
      <c r="E376" s="77">
        <f>Conversion_factors!$M39*E209+E293</f>
        <v>3664.2610070161145</v>
      </c>
      <c r="F376" s="108">
        <f>D376+E376</f>
        <v>25858.725125930923</v>
      </c>
      <c r="G376" s="108"/>
      <c r="H376" s="126">
        <f>Manufacturing!CE33</f>
        <v>786547.58512000006</v>
      </c>
      <c r="I376" s="126">
        <f t="shared" si="666"/>
        <v>773357.38088766427</v>
      </c>
      <c r="J376" s="126">
        <f t="shared" si="648"/>
        <v>1559904.9660076643</v>
      </c>
      <c r="L376" s="79">
        <f>D376/H376*1000</f>
        <v>28.217573276928565</v>
      </c>
      <c r="M376" s="79">
        <f>E376/I376*1000</f>
        <v>4.7381212070546912</v>
      </c>
      <c r="N376" s="79">
        <f>F376/J376*1000</f>
        <v>16.577115715012006</v>
      </c>
      <c r="P376" s="260">
        <v>1.1554614741139115</v>
      </c>
      <c r="Q376" s="260">
        <v>1.1414649986964889</v>
      </c>
      <c r="R376" s="110">
        <v>1.1207253787945872</v>
      </c>
      <c r="S376" s="260">
        <v>1.2274243677440202</v>
      </c>
      <c r="T376" s="260">
        <v>0.98183070008665563</v>
      </c>
      <c r="V376" s="112">
        <f t="shared" si="674"/>
        <v>0.8627882527123335</v>
      </c>
      <c r="W376" s="113">
        <f t="shared" si="675"/>
        <v>1.339817694659605</v>
      </c>
      <c r="X376" s="112">
        <f t="shared" si="676"/>
        <v>0.97907348539451944</v>
      </c>
      <c r="Y376" s="112">
        <f t="shared" si="677"/>
        <v>1.1862444555915836</v>
      </c>
      <c r="Z376" s="112">
        <f t="shared" si="678"/>
        <v>1.1536020379117826</v>
      </c>
      <c r="AA376" s="112">
        <f t="shared" si="679"/>
        <v>1.1559784101135335</v>
      </c>
      <c r="AB376" s="112">
        <f t="shared" si="680"/>
        <v>1.1559789677284273</v>
      </c>
      <c r="AC376" s="112"/>
      <c r="AD376" s="112">
        <f t="shared" si="681"/>
        <v>1.161420493665976</v>
      </c>
      <c r="AE376" s="109"/>
      <c r="AG376" s="89"/>
      <c r="AI376" s="109">
        <f t="shared" si="640"/>
        <v>0.85829691954373954</v>
      </c>
      <c r="AJ376" s="109">
        <f t="shared" si="641"/>
        <v>0.14170308045626051</v>
      </c>
      <c r="AL376" s="109">
        <f t="shared" si="649"/>
        <v>0.85864738335306434</v>
      </c>
      <c r="AM376" s="109">
        <f t="shared" si="650"/>
        <v>0.14135227923115914</v>
      </c>
      <c r="AN376" s="109">
        <f t="shared" si="651"/>
        <v>0.99999966258422346</v>
      </c>
      <c r="AO376" s="109"/>
      <c r="AP376" s="109">
        <f t="shared" si="652"/>
        <v>0.85864767307433576</v>
      </c>
      <c r="AQ376" s="109">
        <f t="shared" si="653"/>
        <v>0.1413523269256643</v>
      </c>
      <c r="AT376" s="19">
        <f t="shared" si="682"/>
        <v>-4.2168023035217404E-2</v>
      </c>
      <c r="AU376" s="19">
        <f t="shared" si="683"/>
        <v>-1.305238253672325E-2</v>
      </c>
      <c r="AV376" s="19"/>
      <c r="AW376" s="19">
        <f>H376/J376</f>
        <v>0.50422788712125655</v>
      </c>
      <c r="AX376" s="19">
        <f t="shared" si="643"/>
        <v>0.49577211287874345</v>
      </c>
      <c r="AY376" s="19"/>
      <c r="AZ376" s="19">
        <f>LN(AW376/AW375)</f>
        <v>2.0799246374482942E-2</v>
      </c>
      <c r="BA376" s="19">
        <f>LN(AX376/AX375)</f>
        <v>-2.0719380747015865E-2</v>
      </c>
      <c r="BB376" s="19"/>
      <c r="BC376" s="19"/>
      <c r="BD376" s="19">
        <f t="shared" si="684"/>
        <v>-3.2243009979631442E-3</v>
      </c>
      <c r="BE376" s="19">
        <f t="shared" si="685"/>
        <v>1.4954357389808317E-2</v>
      </c>
      <c r="BF376" s="19"/>
      <c r="BG376" s="19"/>
      <c r="BH376" s="19">
        <f t="shared" si="660"/>
        <v>0.96266243877555291</v>
      </c>
      <c r="BI376" s="19">
        <f t="shared" si="661"/>
        <v>0.88341034500656401</v>
      </c>
      <c r="BJ376" s="19">
        <f t="shared" si="667"/>
        <v>1.1536020379117826</v>
      </c>
      <c r="BK376" s="19"/>
      <c r="BL376" s="19">
        <f t="shared" si="662"/>
        <v>1.0150425084063501</v>
      </c>
      <c r="BM376" s="19">
        <f t="shared" si="663"/>
        <v>1.0844392429775636</v>
      </c>
      <c r="BN376" s="19">
        <f t="shared" si="668"/>
        <v>0.97907348539451944</v>
      </c>
      <c r="BO376" s="19"/>
      <c r="BP376" s="19">
        <f t="shared" si="665"/>
        <v>0.9993455089383082</v>
      </c>
      <c r="BQ376" s="19">
        <f t="shared" si="664"/>
        <v>1.008099730396933</v>
      </c>
      <c r="BR376" s="19">
        <f t="shared" si="669"/>
        <v>1.1862444555915836</v>
      </c>
      <c r="CD376" s="89"/>
    </row>
    <row r="377" spans="1:82" x14ac:dyDescent="0.2">
      <c r="A377" s="120" t="s">
        <v>537</v>
      </c>
      <c r="B377" s="86">
        <f t="shared" si="647"/>
        <v>1978</v>
      </c>
      <c r="D377" s="77">
        <f>Conversion_factors!$M40*D210+D294</f>
        <v>22513.387212443868</v>
      </c>
      <c r="E377" s="77">
        <f>Conversion_factors!$M40*E210+E294</f>
        <v>4012.2230661968206</v>
      </c>
      <c r="F377" s="108">
        <f t="shared" ref="F377:F383" si="686">D377+E377</f>
        <v>26525.610278640688</v>
      </c>
      <c r="G377" s="108"/>
      <c r="H377" s="126">
        <f>Manufacturing!CE34</f>
        <v>831370.93094000011</v>
      </c>
      <c r="I377" s="126">
        <f t="shared" si="666"/>
        <v>780960.588430073</v>
      </c>
      <c r="J377" s="126">
        <f t="shared" si="648"/>
        <v>1612331.519370073</v>
      </c>
      <c r="L377" s="79">
        <f t="shared" ref="L377:L383" si="687">D377/H377*1000</f>
        <v>27.079834493357641</v>
      </c>
      <c r="M377" s="79">
        <f t="shared" ref="M377:M383" si="688">E377/I377*1000</f>
        <v>5.1375487132614426</v>
      </c>
      <c r="N377" s="79">
        <f t="shared" ref="N377:N383" si="689">F377/J377*1000</f>
        <v>16.451709812758647</v>
      </c>
      <c r="P377" s="260">
        <v>1.1240729716225693</v>
      </c>
      <c r="Q377" s="260">
        <v>1.1948231123861859</v>
      </c>
      <c r="R377" s="110">
        <v>1.2152034479769511</v>
      </c>
      <c r="S377" s="260">
        <v>1.2108269300758219</v>
      </c>
      <c r="T377" s="260">
        <v>1.017057198994137</v>
      </c>
      <c r="V377" s="112">
        <f t="shared" si="674"/>
        <v>0.89178554123757581</v>
      </c>
      <c r="W377" s="113">
        <f t="shared" si="675"/>
        <v>1.3296819720319559</v>
      </c>
      <c r="X377" s="112">
        <f t="shared" si="676"/>
        <v>0.99454945636831416</v>
      </c>
      <c r="Y377" s="112">
        <f t="shared" si="677"/>
        <v>1.1786073514310007</v>
      </c>
      <c r="Z377" s="112">
        <f t="shared" si="678"/>
        <v>1.1343630195446486</v>
      </c>
      <c r="AA377" s="112">
        <f t="shared" si="679"/>
        <v>1.1857906366018334</v>
      </c>
      <c r="AB377" s="112">
        <f t="shared" si="680"/>
        <v>1.1857911571023647</v>
      </c>
      <c r="AC377" s="112"/>
      <c r="AD377" s="112">
        <f t="shared" si="681"/>
        <v>1.1721833006374003</v>
      </c>
      <c r="AE377" s="109"/>
      <c r="AG377" s="89"/>
      <c r="AI377" s="109">
        <f t="shared" si="640"/>
        <v>0.84874153604572866</v>
      </c>
      <c r="AJ377" s="109">
        <f t="shared" si="641"/>
        <v>0.15125846395427128</v>
      </c>
      <c r="AL377" s="109">
        <f t="shared" si="649"/>
        <v>0.85351031312378822</v>
      </c>
      <c r="AM377" s="109">
        <f t="shared" si="650"/>
        <v>0.14642881358226617</v>
      </c>
      <c r="AN377" s="109">
        <f t="shared" si="651"/>
        <v>0.99993912670605445</v>
      </c>
      <c r="AO377" s="109"/>
      <c r="AP377" s="109">
        <f t="shared" si="652"/>
        <v>0.85356227227088899</v>
      </c>
      <c r="AQ377" s="109">
        <f t="shared" si="653"/>
        <v>0.14643772772911096</v>
      </c>
      <c r="AT377" s="19">
        <f t="shared" si="682"/>
        <v>-2.7541138127810984E-2</v>
      </c>
      <c r="AU377" s="19">
        <f t="shared" si="683"/>
        <v>4.5685627353924015E-2</v>
      </c>
      <c r="AV377" s="19"/>
      <c r="AW377" s="19">
        <f t="shared" si="642"/>
        <v>0.51563274733028297</v>
      </c>
      <c r="AX377" s="19">
        <f t="shared" si="643"/>
        <v>0.48436725266971709</v>
      </c>
      <c r="AY377" s="19"/>
      <c r="AZ377" s="19">
        <f t="shared" si="656"/>
        <v>2.2366459235644748E-2</v>
      </c>
      <c r="BA377" s="19">
        <f t="shared" si="657"/>
        <v>-2.3272965812893742E-2</v>
      </c>
      <c r="BB377" s="19"/>
      <c r="BC377" s="19"/>
      <c r="BD377" s="19">
        <f t="shared" si="684"/>
        <v>-1.361442444183998E-2</v>
      </c>
      <c r="BE377" s="19">
        <f t="shared" si="685"/>
        <v>3.5249747011494893E-2</v>
      </c>
      <c r="BF377" s="19"/>
      <c r="BG377" s="19"/>
      <c r="BH377" s="19">
        <f t="shared" si="660"/>
        <v>0.98332265570372945</v>
      </c>
      <c r="BI377" s="19">
        <f t="shared" si="661"/>
        <v>0.8686774065280024</v>
      </c>
      <c r="BJ377" s="19">
        <f t="shared" si="667"/>
        <v>1.1343630195446486</v>
      </c>
      <c r="BK377" s="19"/>
      <c r="BL377" s="19">
        <f t="shared" si="662"/>
        <v>1.0158067511832971</v>
      </c>
      <c r="BM377" s="19">
        <f t="shared" si="663"/>
        <v>1.101580704264713</v>
      </c>
      <c r="BN377" s="19">
        <f t="shared" si="668"/>
        <v>0.99454945636831416</v>
      </c>
      <c r="BO377" s="19"/>
      <c r="BP377" s="19">
        <f t="shared" si="665"/>
        <v>0.99356194743454085</v>
      </c>
      <c r="BQ377" s="19">
        <f t="shared" si="664"/>
        <v>1.0016095313414124</v>
      </c>
      <c r="BR377" s="19">
        <f t="shared" si="669"/>
        <v>1.1786073514310007</v>
      </c>
      <c r="CD377" s="89"/>
    </row>
    <row r="378" spans="1:82" x14ac:dyDescent="0.2">
      <c r="A378" s="120" t="s">
        <v>537</v>
      </c>
      <c r="B378" s="86">
        <f t="shared" si="647"/>
        <v>1979</v>
      </c>
      <c r="D378" s="77">
        <f>Conversion_factors!$M41*D211+D295</f>
        <v>22488.421136878769</v>
      </c>
      <c r="E378" s="77">
        <f>Conversion_factors!$M41*E211+E295</f>
        <v>3795.2672955507769</v>
      </c>
      <c r="F378" s="108">
        <f t="shared" si="686"/>
        <v>26283.688432429546</v>
      </c>
      <c r="G378" s="108"/>
      <c r="H378" s="126">
        <f>Manufacturing!CE35</f>
        <v>845804.58787000005</v>
      </c>
      <c r="I378" s="126">
        <f t="shared" si="666"/>
        <v>767047.22501193685</v>
      </c>
      <c r="J378" s="126">
        <f t="shared" si="648"/>
        <v>1612851.8128819368</v>
      </c>
      <c r="L378" s="79">
        <f t="shared" si="687"/>
        <v>26.588199519597822</v>
      </c>
      <c r="M378" s="79">
        <f t="shared" si="688"/>
        <v>4.9478926092089246</v>
      </c>
      <c r="N378" s="79">
        <f t="shared" si="689"/>
        <v>16.296406292568399</v>
      </c>
      <c r="P378" s="260">
        <v>1.0980860535352481</v>
      </c>
      <c r="Q378" s="260">
        <v>1.0732843279952735</v>
      </c>
      <c r="R378" s="110">
        <v>1.1703433864110944</v>
      </c>
      <c r="S378" s="260">
        <v>1.2169792225496314</v>
      </c>
      <c r="T378" s="260">
        <v>1.0904318230352921</v>
      </c>
      <c r="V378" s="112">
        <f t="shared" si="674"/>
        <v>0.89207331718532945</v>
      </c>
      <c r="W378" s="113">
        <f t="shared" si="675"/>
        <v>1.3171298243621783</v>
      </c>
      <c r="X378" s="112">
        <f t="shared" si="676"/>
        <v>1.006242527921007</v>
      </c>
      <c r="Y378" s="112">
        <f t="shared" si="677"/>
        <v>1.1959595269798557</v>
      </c>
      <c r="Z378" s="112">
        <f t="shared" si="678"/>
        <v>1.0944836425637097</v>
      </c>
      <c r="AA378" s="112">
        <f t="shared" si="679"/>
        <v>1.174975945901559</v>
      </c>
      <c r="AB378" s="112">
        <f t="shared" si="680"/>
        <v>1.1749763715824988</v>
      </c>
      <c r="AC378" s="112"/>
      <c r="AD378" s="112">
        <f t="shared" si="681"/>
        <v>1.2034253377194217</v>
      </c>
      <c r="AE378" s="109"/>
      <c r="AG378" s="89"/>
      <c r="AI378" s="109">
        <f t="shared" si="640"/>
        <v>0.85560370245189521</v>
      </c>
      <c r="AJ378" s="109">
        <f t="shared" si="641"/>
        <v>0.14439629754810479</v>
      </c>
      <c r="AL378" s="109">
        <f t="shared" si="649"/>
        <v>0.85216801439818846</v>
      </c>
      <c r="AM378" s="109">
        <f t="shared" si="650"/>
        <v>0.14780083171468975</v>
      </c>
      <c r="AN378" s="109">
        <f t="shared" si="651"/>
        <v>0.99996884611287817</v>
      </c>
      <c r="AO378" s="109"/>
      <c r="AP378" s="109">
        <f t="shared" si="652"/>
        <v>0.85219456357142775</v>
      </c>
      <c r="AQ378" s="109">
        <f t="shared" si="653"/>
        <v>0.14780543642857225</v>
      </c>
      <c r="AT378" s="19">
        <f t="shared" si="682"/>
        <v>-2.3389957737331844E-2</v>
      </c>
      <c r="AU378" s="19">
        <f t="shared" si="683"/>
        <v>-0.10727473862055098</v>
      </c>
      <c r="AV378" s="19"/>
      <c r="AW378" s="19">
        <f t="shared" si="642"/>
        <v>0.52441556075673657</v>
      </c>
      <c r="AX378" s="19">
        <f t="shared" si="643"/>
        <v>0.47558443924326349</v>
      </c>
      <c r="AY378" s="19"/>
      <c r="AZ378" s="19">
        <f t="shared" si="656"/>
        <v>1.6889642796984371E-2</v>
      </c>
      <c r="BA378" s="19">
        <f t="shared" si="657"/>
        <v>-1.8298959369660802E-2</v>
      </c>
      <c r="BB378" s="19"/>
      <c r="BC378" s="19"/>
      <c r="BD378" s="19">
        <f t="shared" si="684"/>
        <v>5.0682017066936416E-3</v>
      </c>
      <c r="BE378" s="19">
        <f t="shared" si="685"/>
        <v>6.9660427359270138E-2</v>
      </c>
      <c r="BF378" s="19"/>
      <c r="BG378" s="19"/>
      <c r="BH378" s="19">
        <f t="shared" si="660"/>
        <v>0.96484425506312144</v>
      </c>
      <c r="BI378" s="19">
        <f t="shared" si="661"/>
        <v>0.83813840519167482</v>
      </c>
      <c r="BJ378" s="19">
        <f t="shared" si="667"/>
        <v>1.0944836425637097</v>
      </c>
      <c r="BK378" s="19"/>
      <c r="BL378" s="19">
        <f t="shared" si="662"/>
        <v>1.0117571544359303</v>
      </c>
      <c r="BM378" s="19">
        <f t="shared" si="663"/>
        <v>1.1145321587283941</v>
      </c>
      <c r="BN378" s="19">
        <f t="shared" si="668"/>
        <v>1.006242527921007</v>
      </c>
      <c r="BO378" s="19"/>
      <c r="BP378" s="19">
        <f t="shared" si="665"/>
        <v>1.0147226092962911</v>
      </c>
      <c r="BQ378" s="19">
        <f t="shared" si="664"/>
        <v>1.0163558371387933</v>
      </c>
      <c r="BR378" s="19">
        <f t="shared" si="669"/>
        <v>1.1959595269798557</v>
      </c>
      <c r="CD378" s="89"/>
    </row>
    <row r="379" spans="1:82" x14ac:dyDescent="0.2">
      <c r="A379" s="120" t="s">
        <v>537</v>
      </c>
      <c r="B379" s="86">
        <f t="shared" si="647"/>
        <v>1980</v>
      </c>
      <c r="D379" s="77">
        <f>Conversion_factors!$M42*D212+D296</f>
        <v>20955.296190191548</v>
      </c>
      <c r="E379" s="77">
        <f>Conversion_factors!$M42*E212+E296</f>
        <v>3881.6314971683528</v>
      </c>
      <c r="F379" s="108">
        <f t="shared" si="686"/>
        <v>24836.927687359901</v>
      </c>
      <c r="G379" s="108"/>
      <c r="H379" s="126">
        <f>Manufacturing!CE36</f>
        <v>786393.42056</v>
      </c>
      <c r="I379" s="126">
        <f t="shared" si="666"/>
        <v>748774.65369528753</v>
      </c>
      <c r="J379" s="126">
        <f t="shared" si="648"/>
        <v>1535168.0742552876</v>
      </c>
      <c r="L379" s="79">
        <f t="shared" si="687"/>
        <v>26.647344245669089</v>
      </c>
      <c r="M379" s="79">
        <f t="shared" si="688"/>
        <v>5.1839782209668321</v>
      </c>
      <c r="N379" s="79">
        <f t="shared" si="689"/>
        <v>16.178637442944698</v>
      </c>
      <c r="P379" s="260">
        <v>1.1029789938562089</v>
      </c>
      <c r="Q379" s="260">
        <v>1.1179369237841601</v>
      </c>
      <c r="R379" s="110">
        <v>1.2261855916023385</v>
      </c>
      <c r="S379" s="260">
        <v>1.2142750490457923</v>
      </c>
      <c r="T379" s="260">
        <v>1.09682895833851</v>
      </c>
      <c r="V379" s="112">
        <f t="shared" si="674"/>
        <v>0.84910620151200267</v>
      </c>
      <c r="W379" s="113">
        <f t="shared" si="675"/>
        <v>1.3076113537598015</v>
      </c>
      <c r="X379" s="112">
        <f t="shared" si="676"/>
        <v>0.99012667005194577</v>
      </c>
      <c r="Y379" s="112">
        <f t="shared" si="677"/>
        <v>1.1947508015039332</v>
      </c>
      <c r="Z379" s="112">
        <f t="shared" si="678"/>
        <v>1.1053765338225101</v>
      </c>
      <c r="AA379" s="112">
        <f t="shared" si="679"/>
        <v>1.1103000076662124</v>
      </c>
      <c r="AB379" s="112">
        <f t="shared" si="680"/>
        <v>1.1103009096449525</v>
      </c>
      <c r="AC379" s="112"/>
      <c r="AD379" s="112">
        <f t="shared" si="681"/>
        <v>1.1829546326349827</v>
      </c>
      <c r="AE379" s="109"/>
      <c r="AG379" s="89"/>
      <c r="AI379" s="109">
        <f t="shared" si="640"/>
        <v>0.84371531189246862</v>
      </c>
      <c r="AJ379" s="109">
        <f t="shared" si="641"/>
        <v>0.15628468810753138</v>
      </c>
      <c r="AL379" s="109">
        <f t="shared" si="649"/>
        <v>0.84964564518064112</v>
      </c>
      <c r="AM379" s="109">
        <f t="shared" si="650"/>
        <v>0.15026211917862528</v>
      </c>
      <c r="AN379" s="109">
        <f t="shared" si="651"/>
        <v>0.99990776435926643</v>
      </c>
      <c r="AO379" s="109"/>
      <c r="AP379" s="109">
        <f t="shared" si="652"/>
        <v>0.84972402002007441</v>
      </c>
      <c r="AQ379" s="109">
        <f t="shared" si="653"/>
        <v>0.15027597997992559</v>
      </c>
      <c r="AT379" s="19">
        <f t="shared" si="682"/>
        <v>4.4459825360957644E-3</v>
      </c>
      <c r="AU379" s="19">
        <f t="shared" si="683"/>
        <v>4.0761541644969757E-2</v>
      </c>
      <c r="AV379" s="19"/>
      <c r="AW379" s="19">
        <f t="shared" si="642"/>
        <v>0.51225232842435231</v>
      </c>
      <c r="AX379" s="19">
        <f t="shared" si="643"/>
        <v>0.48774767157564769</v>
      </c>
      <c r="AY379" s="19"/>
      <c r="AZ379" s="19">
        <f t="shared" si="656"/>
        <v>-2.3467092305434301E-2</v>
      </c>
      <c r="BA379" s="19">
        <f t="shared" si="657"/>
        <v>2.5253759563138915E-2</v>
      </c>
      <c r="BB379" s="19"/>
      <c r="BC379" s="19"/>
      <c r="BD379" s="19">
        <f t="shared" si="684"/>
        <v>-2.2245099170030802E-3</v>
      </c>
      <c r="BE379" s="19">
        <f t="shared" si="685"/>
        <v>5.8494657776360735E-3</v>
      </c>
      <c r="BF379" s="19"/>
      <c r="BG379" s="19"/>
      <c r="BH379" s="19">
        <f t="shared" si="660"/>
        <v>1.0099525391108497</v>
      </c>
      <c r="BI379" s="19">
        <f t="shared" si="661"/>
        <v>0.84648001044965016</v>
      </c>
      <c r="BJ379" s="19">
        <f t="shared" si="667"/>
        <v>1.1053765338225101</v>
      </c>
      <c r="BK379" s="19"/>
      <c r="BL379" s="19">
        <f t="shared" si="662"/>
        <v>0.98398412169841598</v>
      </c>
      <c r="BM379" s="19">
        <f t="shared" si="663"/>
        <v>1.0966819473109983</v>
      </c>
      <c r="BN379" s="19">
        <f t="shared" si="668"/>
        <v>0.99012667005194577</v>
      </c>
      <c r="BO379" s="19"/>
      <c r="BP379" s="19">
        <f t="shared" si="665"/>
        <v>0.99898932576842703</v>
      </c>
      <c r="BQ379" s="19">
        <f t="shared" si="664"/>
        <v>1.0153286324840884</v>
      </c>
      <c r="BR379" s="19">
        <f t="shared" si="669"/>
        <v>1.1947508015039332</v>
      </c>
      <c r="CD379" s="89"/>
    </row>
    <row r="380" spans="1:82" x14ac:dyDescent="0.2">
      <c r="A380" s="120" t="s">
        <v>537</v>
      </c>
      <c r="B380" s="86">
        <f t="shared" si="647"/>
        <v>1981</v>
      </c>
      <c r="D380" s="77">
        <f>Conversion_factors!$M43*D213+D297</f>
        <v>20365.248348512854</v>
      </c>
      <c r="E380" s="77">
        <f>Conversion_factors!$M43*E213+E297</f>
        <v>3886.540974063189</v>
      </c>
      <c r="F380" s="108">
        <f t="shared" si="686"/>
        <v>24251.789322576042</v>
      </c>
      <c r="G380" s="108"/>
      <c r="H380" s="126">
        <f>Manufacturing!CE37</f>
        <v>803891.0981200001</v>
      </c>
      <c r="I380" s="126">
        <f t="shared" si="666"/>
        <v>745771.54802468268</v>
      </c>
      <c r="J380" s="126">
        <f t="shared" si="648"/>
        <v>1549662.6461446828</v>
      </c>
      <c r="L380" s="79">
        <f t="shared" si="687"/>
        <v>25.333342284968122</v>
      </c>
      <c r="M380" s="79">
        <f t="shared" si="688"/>
        <v>5.2114363766724932</v>
      </c>
      <c r="N380" s="79">
        <f t="shared" si="689"/>
        <v>15.649721817139158</v>
      </c>
      <c r="P380" s="260">
        <v>1.0792946172189752</v>
      </c>
      <c r="Q380" s="260">
        <v>1.0907697381936741</v>
      </c>
      <c r="R380" s="110">
        <v>1.2326803709905081</v>
      </c>
      <c r="S380" s="260">
        <v>1.1797310532182907</v>
      </c>
      <c r="T380" s="260">
        <v>1.1301013658774945</v>
      </c>
      <c r="V380" s="112">
        <f t="shared" si="674"/>
        <v>0.85712319397422365</v>
      </c>
      <c r="W380" s="113">
        <f t="shared" si="675"/>
        <v>1.2648626315683724</v>
      </c>
      <c r="X380" s="112">
        <f t="shared" si="676"/>
        <v>0.99856895543703106</v>
      </c>
      <c r="Y380" s="112">
        <f t="shared" si="677"/>
        <v>1.1716044241633707</v>
      </c>
      <c r="Z380" s="112">
        <f t="shared" si="678"/>
        <v>1.0811453218445499</v>
      </c>
      <c r="AA380" s="112">
        <f t="shared" si="679"/>
        <v>1.0841425354143708</v>
      </c>
      <c r="AB380" s="112">
        <f t="shared" si="680"/>
        <v>1.0841430987085252</v>
      </c>
      <c r="AC380" s="112"/>
      <c r="AD380" s="112">
        <f t="shared" si="681"/>
        <v>1.1699278060222214</v>
      </c>
      <c r="AE380" s="109"/>
      <c r="AG380" s="89"/>
      <c r="AI380" s="109">
        <f t="shared" si="640"/>
        <v>0.83974209398045541</v>
      </c>
      <c r="AJ380" s="109">
        <f t="shared" si="641"/>
        <v>0.1602579060195447</v>
      </c>
      <c r="AL380" s="109">
        <f t="shared" si="649"/>
        <v>0.8417271400334313</v>
      </c>
      <c r="AM380" s="109">
        <f t="shared" si="650"/>
        <v>0.15826298479415768</v>
      </c>
      <c r="AN380" s="109">
        <f t="shared" si="651"/>
        <v>0.99999012482758898</v>
      </c>
      <c r="AO380" s="109"/>
      <c r="AP380" s="109">
        <f t="shared" si="652"/>
        <v>0.84173545231614744</v>
      </c>
      <c r="AQ380" s="109">
        <f t="shared" si="653"/>
        <v>0.15826454768385262</v>
      </c>
      <c r="AT380" s="19">
        <f t="shared" si="682"/>
        <v>-2.1706999987634049E-2</v>
      </c>
      <c r="AU380" s="19">
        <f t="shared" si="683"/>
        <v>-2.4601325502546678E-2</v>
      </c>
      <c r="AV380" s="19"/>
      <c r="AW380" s="19">
        <f t="shared" si="642"/>
        <v>0.51875232336531751</v>
      </c>
      <c r="AX380" s="19">
        <f t="shared" si="643"/>
        <v>0.48124767663468249</v>
      </c>
      <c r="AY380" s="19"/>
      <c r="AZ380" s="19">
        <f t="shared" si="656"/>
        <v>1.2609217718377277E-2</v>
      </c>
      <c r="BA380" s="19">
        <f t="shared" si="657"/>
        <v>-1.3416147866598503E-2</v>
      </c>
      <c r="BB380" s="19"/>
      <c r="BC380" s="19"/>
      <c r="BD380" s="19">
        <f t="shared" si="684"/>
        <v>-2.8860739765440156E-2</v>
      </c>
      <c r="BE380" s="19">
        <f t="shared" si="685"/>
        <v>2.9884081530241118E-2</v>
      </c>
      <c r="BF380" s="19"/>
      <c r="BG380" s="19"/>
      <c r="BH380" s="19">
        <f t="shared" si="660"/>
        <v>0.97807877113677621</v>
      </c>
      <c r="BI380" s="19">
        <f t="shared" si="661"/>
        <v>0.82792412841243934</v>
      </c>
      <c r="BJ380" s="19">
        <f t="shared" si="667"/>
        <v>1.0811453218445499</v>
      </c>
      <c r="BK380" s="19"/>
      <c r="BL380" s="19">
        <f t="shared" si="662"/>
        <v>1.0085264700370533</v>
      </c>
      <c r="BM380" s="19">
        <f t="shared" si="663"/>
        <v>1.1060327730749229</v>
      </c>
      <c r="BN380" s="19">
        <f t="shared" si="668"/>
        <v>0.99856895543703106</v>
      </c>
      <c r="BO380" s="19"/>
      <c r="BP380" s="19">
        <f t="shared" si="665"/>
        <v>0.98062660655977285</v>
      </c>
      <c r="BQ380" s="19">
        <f t="shared" si="664"/>
        <v>0.9956582714158464</v>
      </c>
      <c r="BR380" s="19">
        <f t="shared" si="669"/>
        <v>1.1716044241633707</v>
      </c>
      <c r="CD380" s="89"/>
    </row>
    <row r="381" spans="1:82" x14ac:dyDescent="0.2">
      <c r="A381" s="120" t="s">
        <v>537</v>
      </c>
      <c r="B381" s="86">
        <f t="shared" si="647"/>
        <v>1982</v>
      </c>
      <c r="D381" s="77">
        <f>Conversion_factors!$M44*D214+D298</f>
        <v>18285.467402360613</v>
      </c>
      <c r="E381" s="77">
        <f>Conversion_factors!$M44*E214+E298</f>
        <v>3539.7027694277804</v>
      </c>
      <c r="F381" s="108">
        <f t="shared" si="686"/>
        <v>21825.170171788392</v>
      </c>
      <c r="G381" s="108"/>
      <c r="H381" s="126">
        <f>Manufacturing!CE38</f>
        <v>762613.53717999998</v>
      </c>
      <c r="I381" s="126">
        <f t="shared" si="666"/>
        <v>722388.23363432242</v>
      </c>
      <c r="J381" s="126">
        <f t="shared" ref="J381:J395" si="690">J43</f>
        <v>1485001.7708143224</v>
      </c>
      <c r="L381" s="79">
        <f t="shared" si="687"/>
        <v>23.977370595828653</v>
      </c>
      <c r="M381" s="79">
        <f t="shared" si="688"/>
        <v>4.9000005877997186</v>
      </c>
      <c r="N381" s="79">
        <f t="shared" si="689"/>
        <v>14.697066764991291</v>
      </c>
      <c r="P381" s="260">
        <v>1.0648468658385479</v>
      </c>
      <c r="Q381" s="260">
        <v>1.0473314511936993</v>
      </c>
      <c r="R381" s="110">
        <v>1.1590153089961157</v>
      </c>
      <c r="S381" s="260">
        <v>1.1317351890301077</v>
      </c>
      <c r="T381" s="260">
        <v>1.1066365931006124</v>
      </c>
      <c r="V381" s="112">
        <f t="shared" si="674"/>
        <v>0.82135906419655258</v>
      </c>
      <c r="W381" s="113">
        <f t="shared" si="675"/>
        <v>1.1878658778678053</v>
      </c>
      <c r="X381" s="112">
        <f t="shared" si="676"/>
        <v>0.991872388587554</v>
      </c>
      <c r="Y381" s="112">
        <f t="shared" si="677"/>
        <v>1.1276694849756215</v>
      </c>
      <c r="Z381" s="112">
        <f t="shared" si="678"/>
        <v>1.0620120871984016</v>
      </c>
      <c r="AA381" s="112">
        <f t="shared" si="679"/>
        <v>0.97566369068078396</v>
      </c>
      <c r="AB381" s="112">
        <f t="shared" si="680"/>
        <v>0.97566440583651703</v>
      </c>
      <c r="AC381" s="112"/>
      <c r="AD381" s="112">
        <f t="shared" si="681"/>
        <v>1.1185042256000666</v>
      </c>
      <c r="AE381" s="109"/>
      <c r="AG381" s="89"/>
      <c r="AI381" s="109">
        <f t="shared" si="640"/>
        <v>0.83781557066605317</v>
      </c>
      <c r="AJ381" s="109">
        <f t="shared" si="641"/>
        <v>0.16218442933394692</v>
      </c>
      <c r="AL381" s="109">
        <f t="shared" si="649"/>
        <v>0.83877846358348307</v>
      </c>
      <c r="AM381" s="109">
        <f t="shared" si="650"/>
        <v>0.16121924923169517</v>
      </c>
      <c r="AN381" s="109">
        <f t="shared" si="651"/>
        <v>0.99999771281517824</v>
      </c>
      <c r="AO381" s="109"/>
      <c r="AP381" s="109">
        <f t="shared" si="652"/>
        <v>0.83878038202924166</v>
      </c>
      <c r="AQ381" s="109">
        <f t="shared" si="653"/>
        <v>0.16121961797075837</v>
      </c>
      <c r="AT381" s="19">
        <f t="shared" si="682"/>
        <v>-1.3476694669835058E-2</v>
      </c>
      <c r="AU381" s="19">
        <f t="shared" si="683"/>
        <v>-4.0638174755290073E-2</v>
      </c>
      <c r="AV381" s="19"/>
      <c r="AW381" s="19">
        <f t="shared" si="642"/>
        <v>0.51354385709709272</v>
      </c>
      <c r="AX381" s="19">
        <f t="shared" si="643"/>
        <v>0.48645614290290728</v>
      </c>
      <c r="AY381" s="19"/>
      <c r="AZ381" s="19">
        <f t="shared" si="656"/>
        <v>-1.0091116416350588E-2</v>
      </c>
      <c r="BA381" s="19">
        <f t="shared" si="657"/>
        <v>1.0764691548752221E-2</v>
      </c>
      <c r="BB381" s="19"/>
      <c r="BC381" s="19"/>
      <c r="BD381" s="19">
        <f t="shared" si="684"/>
        <v>-4.1534471035743613E-2</v>
      </c>
      <c r="BE381" s="19">
        <f t="shared" si="685"/>
        <v>-2.098201403546673E-2</v>
      </c>
      <c r="BF381" s="19"/>
      <c r="BG381" s="19"/>
      <c r="BH381" s="19">
        <f t="shared" si="660"/>
        <v>0.98230280956726068</v>
      </c>
      <c r="BI381" s="19">
        <f t="shared" si="661"/>
        <v>0.81327219744806467</v>
      </c>
      <c r="BJ381" s="19">
        <f t="shared" si="667"/>
        <v>1.0620120871984016</v>
      </c>
      <c r="BK381" s="19"/>
      <c r="BL381" s="19">
        <f t="shared" si="662"/>
        <v>0.99329383633146673</v>
      </c>
      <c r="BM381" s="19">
        <f t="shared" si="663"/>
        <v>1.0986155362759207</v>
      </c>
      <c r="BN381" s="19">
        <f t="shared" si="668"/>
        <v>0.991872388587554</v>
      </c>
      <c r="BO381" s="19"/>
      <c r="BP381" s="19">
        <f t="shared" si="665"/>
        <v>0.96250019351102867</v>
      </c>
      <c r="BQ381" s="19">
        <f t="shared" si="664"/>
        <v>0.95832127890860841</v>
      </c>
      <c r="BR381" s="19">
        <f t="shared" si="669"/>
        <v>1.1276694849756215</v>
      </c>
      <c r="CD381" s="89"/>
    </row>
    <row r="382" spans="1:82" x14ac:dyDescent="0.2">
      <c r="A382" s="120" t="s">
        <v>537</v>
      </c>
      <c r="B382" s="86">
        <f t="shared" si="647"/>
        <v>1983</v>
      </c>
      <c r="D382" s="77">
        <f>Conversion_factors!$M45*D215+D299</f>
        <v>19030.354106598814</v>
      </c>
      <c r="E382" s="77">
        <f>Conversion_factors!$M45*E215+E299</f>
        <v>3680.5635138733346</v>
      </c>
      <c r="F382" s="108">
        <f t="shared" si="686"/>
        <v>22710.917620472148</v>
      </c>
      <c r="G382" s="108"/>
      <c r="H382" s="126">
        <f>Manufacturing!CE39</f>
        <v>841064.02765000006</v>
      </c>
      <c r="I382" s="126">
        <f t="shared" si="666"/>
        <v>698552.70501027582</v>
      </c>
      <c r="J382" s="126">
        <f t="shared" si="690"/>
        <v>1539616.7326602759</v>
      </c>
      <c r="L382" s="79">
        <f t="shared" si="687"/>
        <v>22.626522453672333</v>
      </c>
      <c r="M382" s="79">
        <f t="shared" si="688"/>
        <v>5.2688415454911057</v>
      </c>
      <c r="N382" s="79">
        <f t="shared" si="689"/>
        <v>14.751020262835391</v>
      </c>
      <c r="P382" s="260">
        <v>1.063081670724872</v>
      </c>
      <c r="Q382" s="260">
        <v>1.1518862283888218</v>
      </c>
      <c r="R382" s="110">
        <v>1.2462586284384642</v>
      </c>
      <c r="S382" s="260">
        <v>1.0697483158889762</v>
      </c>
      <c r="T382" s="260">
        <v>1.0819285774269947</v>
      </c>
      <c r="V382" s="112">
        <f t="shared" si="674"/>
        <v>0.85156676821048383</v>
      </c>
      <c r="W382" s="113">
        <f t="shared" si="675"/>
        <v>1.1922265792312423</v>
      </c>
      <c r="X382" s="112">
        <f t="shared" si="676"/>
        <v>1.0328520664420833</v>
      </c>
      <c r="Y382" s="112">
        <f t="shared" si="677"/>
        <v>1.0717532747364502</v>
      </c>
      <c r="Z382" s="112">
        <f t="shared" si="678"/>
        <v>1.077024413541285</v>
      </c>
      <c r="AA382" s="112">
        <f t="shared" si="679"/>
        <v>1.0152598105220458</v>
      </c>
      <c r="AB382" s="112">
        <f t="shared" si="680"/>
        <v>1.0152605350505892</v>
      </c>
      <c r="AC382" s="112"/>
      <c r="AD382" s="112">
        <f t="shared" si="681"/>
        <v>1.1069625845276123</v>
      </c>
      <c r="AE382" s="109"/>
      <c r="AG382" s="89"/>
      <c r="AI382" s="109">
        <f t="shared" si="640"/>
        <v>0.83793858199038207</v>
      </c>
      <c r="AJ382" s="109">
        <f t="shared" si="641"/>
        <v>0.16206141800961796</v>
      </c>
      <c r="AL382" s="109">
        <f t="shared" si="649"/>
        <v>0.83787707482308316</v>
      </c>
      <c r="AM382" s="109">
        <f t="shared" si="650"/>
        <v>0.1621229158938394</v>
      </c>
      <c r="AN382" s="109">
        <f t="shared" si="651"/>
        <v>0.99999999071692258</v>
      </c>
      <c r="AO382" s="109"/>
      <c r="AP382" s="109">
        <f t="shared" si="652"/>
        <v>0.83787708260116101</v>
      </c>
      <c r="AQ382" s="109">
        <f t="shared" si="653"/>
        <v>0.16212291739883899</v>
      </c>
      <c r="AT382" s="19">
        <f t="shared" si="682"/>
        <v>-1.6590740602804098E-3</v>
      </c>
      <c r="AU382" s="19">
        <f t="shared" si="683"/>
        <v>9.5155343231693695E-2</v>
      </c>
      <c r="AV382" s="19"/>
      <c r="AW382" s="19">
        <f t="shared" si="642"/>
        <v>0.54628142823359727</v>
      </c>
      <c r="AX382" s="19">
        <f t="shared" si="643"/>
        <v>0.45371857176640268</v>
      </c>
      <c r="AY382" s="19"/>
      <c r="AZ382" s="19">
        <f t="shared" si="656"/>
        <v>6.1798845383457202E-2</v>
      </c>
      <c r="BA382" s="19">
        <f t="shared" si="657"/>
        <v>-6.9669629511490749E-2</v>
      </c>
      <c r="BB382" s="19"/>
      <c r="BC382" s="19"/>
      <c r="BD382" s="19">
        <f t="shared" si="684"/>
        <v>-5.6328618452256562E-2</v>
      </c>
      <c r="BE382" s="19">
        <f t="shared" si="685"/>
        <v>-2.2580150508132755E-2</v>
      </c>
      <c r="BF382" s="19"/>
      <c r="BG382" s="19"/>
      <c r="BH382" s="19">
        <f t="shared" si="660"/>
        <v>1.0141357396246649</v>
      </c>
      <c r="BI382" s="19">
        <f t="shared" si="661"/>
        <v>0.8247684014751695</v>
      </c>
      <c r="BJ382" s="19">
        <f t="shared" si="667"/>
        <v>1.077024413541285</v>
      </c>
      <c r="BK382" s="19"/>
      <c r="BL382" s="19">
        <f t="shared" si="662"/>
        <v>1.0413154739722972</v>
      </c>
      <c r="BM382" s="19">
        <f t="shared" si="663"/>
        <v>1.1440053578704898</v>
      </c>
      <c r="BN382" s="19">
        <f t="shared" si="668"/>
        <v>1.0328520664420833</v>
      </c>
      <c r="BO382" s="19"/>
      <c r="BP382" s="19">
        <f t="shared" si="665"/>
        <v>0.95041436255554956</v>
      </c>
      <c r="BQ382" s="19">
        <f t="shared" si="664"/>
        <v>0.91080230741734414</v>
      </c>
      <c r="BR382" s="19">
        <f t="shared" si="669"/>
        <v>1.0717532747364502</v>
      </c>
      <c r="CD382" s="89"/>
    </row>
    <row r="383" spans="1:82" x14ac:dyDescent="0.2">
      <c r="A383" s="120" t="s">
        <v>537</v>
      </c>
      <c r="B383" s="86">
        <f t="shared" si="647"/>
        <v>1984</v>
      </c>
      <c r="D383" s="77">
        <f>Conversion_factors!$M46*D216+D300</f>
        <v>19834.12213747426</v>
      </c>
      <c r="E383" s="77">
        <f>Conversion_factors!$M46*E216+E300</f>
        <v>3846.2588626404945</v>
      </c>
      <c r="F383" s="108">
        <f t="shared" si="686"/>
        <v>23680.381000114754</v>
      </c>
      <c r="G383" s="108"/>
      <c r="H383" s="126">
        <f>Manufacturing!CE40</f>
        <v>912615.65405999986</v>
      </c>
      <c r="I383" s="126">
        <f t="shared" si="666"/>
        <v>793063.74150084332</v>
      </c>
      <c r="J383" s="126">
        <f t="shared" si="690"/>
        <v>1705679.3955608432</v>
      </c>
      <c r="L383" s="79">
        <f t="shared" si="687"/>
        <v>21.733269694900791</v>
      </c>
      <c r="M383" s="79">
        <f t="shared" si="688"/>
        <v>4.8498735490814324</v>
      </c>
      <c r="N383" s="79">
        <f t="shared" si="689"/>
        <v>13.883254415656715</v>
      </c>
      <c r="P383" s="260">
        <v>1.0513655440579182</v>
      </c>
      <c r="Q383" s="260">
        <v>1.0656919985089417</v>
      </c>
      <c r="R383" s="110">
        <v>1.1471585746492281</v>
      </c>
      <c r="S383" s="260">
        <v>1.0389677425135715</v>
      </c>
      <c r="T383" s="260">
        <v>1.076444766643899</v>
      </c>
      <c r="V383" s="112">
        <f t="shared" si="674"/>
        <v>0.94341653975870365</v>
      </c>
      <c r="W383" s="113">
        <f t="shared" si="675"/>
        <v>1.1220908537613166</v>
      </c>
      <c r="X383" s="112">
        <f t="shared" si="676"/>
        <v>1.019061217314537</v>
      </c>
      <c r="Y383" s="112">
        <f t="shared" si="677"/>
        <v>1.0449954285139922</v>
      </c>
      <c r="Z383" s="112">
        <f t="shared" si="678"/>
        <v>1.0536910776384458</v>
      </c>
      <c r="AA383" s="112">
        <f t="shared" si="679"/>
        <v>1.0585989354447147</v>
      </c>
      <c r="AB383" s="112">
        <f t="shared" si="680"/>
        <v>1.0585990705503909</v>
      </c>
      <c r="AC383" s="112"/>
      <c r="AD383" s="112">
        <f t="shared" si="681"/>
        <v>1.0649143134695951</v>
      </c>
      <c r="AE383" s="109"/>
      <c r="AG383" s="89"/>
      <c r="AI383" s="109">
        <f t="shared" si="640"/>
        <v>0.83757614108396927</v>
      </c>
      <c r="AJ383" s="109">
        <f t="shared" si="641"/>
        <v>0.16242385891603078</v>
      </c>
      <c r="AL383" s="109">
        <f t="shared" si="649"/>
        <v>0.83775734847029104</v>
      </c>
      <c r="AM383" s="109">
        <f t="shared" si="650"/>
        <v>0.16224257099008813</v>
      </c>
      <c r="AN383" s="109">
        <f t="shared" si="651"/>
        <v>0.99999991946037914</v>
      </c>
      <c r="AO383" s="109"/>
      <c r="AP383" s="109">
        <f t="shared" si="652"/>
        <v>0.83775741594295572</v>
      </c>
      <c r="AQ383" s="109">
        <f t="shared" si="653"/>
        <v>0.16224258405704434</v>
      </c>
      <c r="AT383" s="19">
        <f t="shared" si="682"/>
        <v>-1.1082089439009596E-2</v>
      </c>
      <c r="AU383" s="19">
        <f t="shared" si="683"/>
        <v>-7.7776445303042646E-2</v>
      </c>
      <c r="AV383" s="19"/>
      <c r="AW383" s="19">
        <f t="shared" si="642"/>
        <v>0.53504524732792669</v>
      </c>
      <c r="AX383" s="19">
        <f t="shared" si="643"/>
        <v>0.46495475267207331</v>
      </c>
      <c r="AY383" s="19"/>
      <c r="AZ383" s="19">
        <f t="shared" si="656"/>
        <v>-2.0782961513987928E-2</v>
      </c>
      <c r="BA383" s="19">
        <f t="shared" si="657"/>
        <v>2.4462974915736301E-2</v>
      </c>
      <c r="BB383" s="19"/>
      <c r="BC383" s="19"/>
      <c r="BD383" s="19">
        <f t="shared" si="684"/>
        <v>-2.9195737041490647E-2</v>
      </c>
      <c r="BE383" s="19">
        <f t="shared" si="685"/>
        <v>-5.0814402410598852E-3</v>
      </c>
      <c r="BF383" s="19"/>
      <c r="BG383" s="19"/>
      <c r="BH383" s="19">
        <f t="shared" si="660"/>
        <v>0.97833536955200628</v>
      </c>
      <c r="BI383" s="19">
        <f t="shared" si="661"/>
        <v>0.8069000988520274</v>
      </c>
      <c r="BJ383" s="19">
        <f t="shared" si="667"/>
        <v>1.0536910776384458</v>
      </c>
      <c r="BK383" s="19"/>
      <c r="BL383" s="19">
        <f t="shared" si="662"/>
        <v>0.98664779829017302</v>
      </c>
      <c r="BM383" s="19">
        <f t="shared" si="663"/>
        <v>1.1287303675750802</v>
      </c>
      <c r="BN383" s="19">
        <f t="shared" si="668"/>
        <v>1.019061217314537</v>
      </c>
      <c r="BO383" s="19"/>
      <c r="BP383" s="19">
        <f t="shared" si="665"/>
        <v>0.97503357642733768</v>
      </c>
      <c r="BQ383" s="19">
        <f t="shared" si="664"/>
        <v>0.88806283121940455</v>
      </c>
      <c r="BR383" s="19">
        <f t="shared" si="669"/>
        <v>1.0449954285139922</v>
      </c>
      <c r="CD383" s="89"/>
    </row>
    <row r="384" spans="1:82" x14ac:dyDescent="0.2">
      <c r="A384" s="120" t="s">
        <v>537</v>
      </c>
      <c r="B384" s="86">
        <f t="shared" si="647"/>
        <v>1985</v>
      </c>
      <c r="D384" s="77">
        <f>Conversion_factors!$M47*D217+D301</f>
        <v>18699.303063269319</v>
      </c>
      <c r="E384" s="77">
        <f>Conversion_factors!$M47*E217+E301</f>
        <v>3670.2433106971334</v>
      </c>
      <c r="F384" s="108">
        <f t="shared" ref="F384:F409" si="691">D384+E384</f>
        <v>22369.546373966452</v>
      </c>
      <c r="G384" s="108"/>
      <c r="H384" s="126">
        <f>Manufacturing!CE41</f>
        <v>939844.96947000001</v>
      </c>
      <c r="I384" s="126">
        <f t="shared" si="666"/>
        <v>868136.26011190063</v>
      </c>
      <c r="J384" s="126">
        <f t="shared" si="690"/>
        <v>1807981.2295819006</v>
      </c>
      <c r="L384" s="79">
        <f t="shared" ref="L384:L409" si="692">D384/H384*1000</f>
        <v>19.89615699471614</v>
      </c>
      <c r="M384" s="79">
        <f>E384/I384*1000</f>
        <v>4.2277272351509065</v>
      </c>
      <c r="N384" s="79">
        <f>F384/J384*1000</f>
        <v>12.372665162646326</v>
      </c>
      <c r="P384" s="260">
        <v>1</v>
      </c>
      <c r="Q384" s="260">
        <v>1</v>
      </c>
      <c r="R384" s="110">
        <v>1</v>
      </c>
      <c r="S384" s="260">
        <v>1</v>
      </c>
      <c r="T384" s="260">
        <v>1</v>
      </c>
      <c r="V384" s="112">
        <f t="shared" si="674"/>
        <v>1</v>
      </c>
      <c r="W384" s="113">
        <f t="shared" si="675"/>
        <v>1</v>
      </c>
      <c r="X384" s="112">
        <f t="shared" si="676"/>
        <v>1</v>
      </c>
      <c r="Y384" s="112">
        <f t="shared" si="677"/>
        <v>1</v>
      </c>
      <c r="Z384" s="112">
        <f t="shared" si="678"/>
        <v>1</v>
      </c>
      <c r="AA384" s="112">
        <f t="shared" si="679"/>
        <v>1</v>
      </c>
      <c r="AB384" s="112">
        <f t="shared" si="680"/>
        <v>1</v>
      </c>
      <c r="AC384" s="112"/>
      <c r="AD384" s="112">
        <f t="shared" si="681"/>
        <v>1</v>
      </c>
      <c r="AE384" s="109"/>
      <c r="AF384" s="87">
        <f t="shared" ref="AF384:AF395" si="693">AF46</f>
        <v>1985</v>
      </c>
      <c r="AG384" s="89"/>
      <c r="AI384" s="109">
        <f t="shared" si="640"/>
        <v>0.83592678861970393</v>
      </c>
      <c r="AJ384" s="109">
        <f t="shared" si="641"/>
        <v>0.1640732113802961</v>
      </c>
      <c r="AL384" s="109">
        <f t="shared" si="649"/>
        <v>0.83675119392668518</v>
      </c>
      <c r="AM384" s="109">
        <f t="shared" si="650"/>
        <v>0.1632471464771697</v>
      </c>
      <c r="AN384" s="109">
        <f t="shared" si="651"/>
        <v>0.99999834040385482</v>
      </c>
      <c r="AO384" s="109"/>
      <c r="AP384" s="109">
        <f t="shared" si="652"/>
        <v>0.83675258259804575</v>
      </c>
      <c r="AQ384" s="109">
        <f t="shared" si="653"/>
        <v>0.16324741740195434</v>
      </c>
      <c r="AT384" s="19">
        <f t="shared" si="682"/>
        <v>-5.008983737859541E-2</v>
      </c>
      <c r="AU384" s="19">
        <f t="shared" si="683"/>
        <v>-6.3624352014411342E-2</v>
      </c>
      <c r="AV384" s="19"/>
      <c r="AW384" s="19">
        <f t="shared" si="642"/>
        <v>0.51983115426886428</v>
      </c>
      <c r="AX384" s="19">
        <f t="shared" si="643"/>
        <v>0.48016884573113566</v>
      </c>
      <c r="AY384" s="19"/>
      <c r="AZ384" s="19">
        <f t="shared" si="656"/>
        <v>-2.8847262245686855E-2</v>
      </c>
      <c r="BA384" s="19">
        <f t="shared" si="657"/>
        <v>3.2197709216826416E-2</v>
      </c>
      <c r="BB384" s="19"/>
      <c r="BC384" s="19"/>
      <c r="BD384" s="19">
        <f t="shared" si="684"/>
        <v>-3.8227664968695153E-2</v>
      </c>
      <c r="BE384" s="19">
        <f t="shared" si="685"/>
        <v>-7.3663728232765124E-2</v>
      </c>
      <c r="BF384" s="19"/>
      <c r="BG384" s="19"/>
      <c r="BH384" s="19">
        <f t="shared" si="660"/>
        <v>0.94904476389913117</v>
      </c>
      <c r="BI384" s="19">
        <f t="shared" si="661"/>
        <v>0.76578431380520795</v>
      </c>
      <c r="BJ384" s="19">
        <f t="shared" si="667"/>
        <v>1</v>
      </c>
      <c r="BK384" s="19"/>
      <c r="BL384" s="19">
        <f t="shared" si="662"/>
        <v>0.98129531671829529</v>
      </c>
      <c r="BM384" s="19">
        <f t="shared" si="663"/>
        <v>1.1076178235391461</v>
      </c>
      <c r="BN384" s="19">
        <f t="shared" si="668"/>
        <v>1</v>
      </c>
      <c r="BO384" s="19"/>
      <c r="BP384" s="19">
        <f t="shared" si="665"/>
        <v>0.95694198530803465</v>
      </c>
      <c r="BQ384" s="19">
        <f t="shared" si="664"/>
        <v>0.84982460878537103</v>
      </c>
      <c r="BR384" s="19">
        <f t="shared" si="669"/>
        <v>1</v>
      </c>
      <c r="CD384" s="89"/>
    </row>
    <row r="385" spans="1:82" x14ac:dyDescent="0.2">
      <c r="A385" s="120" t="s">
        <v>537</v>
      </c>
      <c r="B385" s="86">
        <f t="shared" si="647"/>
        <v>1986</v>
      </c>
      <c r="D385" s="77">
        <f>Conversion_factors!$M48*D218+D302</f>
        <v>19116.263873426222</v>
      </c>
      <c r="E385" s="77">
        <f>Conversion_factors!$M48*E218+E302</f>
        <v>3487.1763980665301</v>
      </c>
      <c r="F385" s="108">
        <f t="shared" si="691"/>
        <v>22603.440271492753</v>
      </c>
      <c r="G385" s="108"/>
      <c r="H385" s="126">
        <f>Manufacturing!CE42</f>
        <v>965840.9683999999</v>
      </c>
      <c r="I385" s="126">
        <f t="shared" si="666"/>
        <v>901233.75098632311</v>
      </c>
      <c r="J385" s="126">
        <f t="shared" si="690"/>
        <v>1867074.7193863229</v>
      </c>
      <c r="L385" s="79">
        <f t="shared" si="692"/>
        <v>19.792351431410069</v>
      </c>
      <c r="M385" s="79">
        <f t="shared" ref="M385:M409" si="694">E385/I385*1000</f>
        <v>3.869336222983343</v>
      </c>
      <c r="N385" s="79">
        <f t="shared" ref="N385:N409" si="695">F385/J385*1000</f>
        <v>12.106339417911533</v>
      </c>
      <c r="P385" s="260">
        <v>1.0151485055652156</v>
      </c>
      <c r="Q385" s="260">
        <v>0.9756871034514123</v>
      </c>
      <c r="R385" s="110"/>
      <c r="S385" s="260">
        <v>0.97993816075351514</v>
      </c>
      <c r="T385" s="260">
        <v>0.93803478767412152</v>
      </c>
      <c r="V385" s="112">
        <f t="shared" si="674"/>
        <v>1.0326847916546611</v>
      </c>
      <c r="W385" s="113">
        <f t="shared" si="675"/>
        <v>0.97847466643332082</v>
      </c>
      <c r="X385" s="112">
        <f t="shared" si="676"/>
        <v>0.99673987838140587</v>
      </c>
      <c r="Y385" s="112">
        <f t="shared" si="677"/>
        <v>0.97314678005459365</v>
      </c>
      <c r="Z385" s="112">
        <f t="shared" si="678"/>
        <v>1.0087637054778675</v>
      </c>
      <c r="AA385" s="112">
        <f t="shared" si="679"/>
        <v>1.0104560154805917</v>
      </c>
      <c r="AB385" s="112">
        <f t="shared" si="680"/>
        <v>1.0104559070450576</v>
      </c>
      <c r="AC385" s="112"/>
      <c r="AD385" s="112">
        <f t="shared" si="681"/>
        <v>0.9699742031988724</v>
      </c>
      <c r="AE385" s="109"/>
      <c r="AF385" s="87">
        <f t="shared" si="693"/>
        <v>1986</v>
      </c>
      <c r="AG385" s="89"/>
      <c r="AI385" s="109">
        <f t="shared" ref="AI385:AI405" si="696">D385/F385</f>
        <v>0.84572364400367295</v>
      </c>
      <c r="AJ385" s="109">
        <f t="shared" si="641"/>
        <v>0.154276355996327</v>
      </c>
      <c r="AL385" s="109">
        <f t="shared" si="649"/>
        <v>0.84081570390628191</v>
      </c>
      <c r="AM385" s="109">
        <f t="shared" si="650"/>
        <v>0.1591245230964688</v>
      </c>
      <c r="AN385" s="109">
        <f t="shared" si="651"/>
        <v>0.99994022700275065</v>
      </c>
      <c r="AO385" s="109"/>
      <c r="AP385" s="109">
        <f t="shared" si="652"/>
        <v>0.84086596498529409</v>
      </c>
      <c r="AQ385" s="109">
        <f t="shared" si="653"/>
        <v>0.15913403501470602</v>
      </c>
      <c r="AT385" s="19">
        <f t="shared" si="682"/>
        <v>1.503491269304486E-2</v>
      </c>
      <c r="AU385" s="19">
        <f t="shared" si="683"/>
        <v>-2.4613334695249268E-2</v>
      </c>
      <c r="AV385" s="19"/>
      <c r="AW385" s="19">
        <f t="shared" si="642"/>
        <v>0.51730172251352435</v>
      </c>
      <c r="AX385" s="19">
        <f t="shared" si="643"/>
        <v>0.48269827748647576</v>
      </c>
      <c r="AY385" s="19"/>
      <c r="AZ385" s="19">
        <f t="shared" si="656"/>
        <v>-4.8777486994655188E-3</v>
      </c>
      <c r="BA385" s="19">
        <f t="shared" si="657"/>
        <v>5.2539701749576206E-3</v>
      </c>
      <c r="BB385" s="19"/>
      <c r="BC385" s="19"/>
      <c r="BD385" s="19">
        <f t="shared" si="684"/>
        <v>-2.0265810580411787E-2</v>
      </c>
      <c r="BE385" s="19">
        <f t="shared" si="685"/>
        <v>-6.3968243590996635E-2</v>
      </c>
      <c r="BF385" s="19"/>
      <c r="BG385" s="19"/>
      <c r="BH385" s="19">
        <f t="shared" si="660"/>
        <v>1.0087637054778675</v>
      </c>
      <c r="BI385" s="19">
        <f t="shared" si="661"/>
        <v>0.77249542199096766</v>
      </c>
      <c r="BJ385" s="19">
        <f t="shared" si="667"/>
        <v>1.0087637054778675</v>
      </c>
      <c r="BK385" s="19"/>
      <c r="BL385" s="19">
        <f t="shared" si="662"/>
        <v>0.99673987838140587</v>
      </c>
      <c r="BM385" s="19">
        <f t="shared" si="663"/>
        <v>1.1040068547274859</v>
      </c>
      <c r="BN385" s="19">
        <f t="shared" si="668"/>
        <v>0.99673987838140587</v>
      </c>
      <c r="BO385" s="19"/>
      <c r="BP385" s="19">
        <f t="shared" si="665"/>
        <v>0.97314678005459365</v>
      </c>
      <c r="BQ385" s="19">
        <f t="shared" si="664"/>
        <v>0.82700408165063855</v>
      </c>
      <c r="BR385" s="19">
        <f t="shared" si="669"/>
        <v>0.97314678005459365</v>
      </c>
      <c r="CD385" s="89"/>
    </row>
    <row r="386" spans="1:82" x14ac:dyDescent="0.2">
      <c r="A386" s="120" t="s">
        <v>537</v>
      </c>
      <c r="B386" s="86">
        <f t="shared" si="647"/>
        <v>1987</v>
      </c>
      <c r="D386" s="77">
        <f>Conversion_factors!$M49*D219+D303</f>
        <v>19800.761670044642</v>
      </c>
      <c r="E386" s="77">
        <f>Conversion_factors!$M49*E219+E303</f>
        <v>3473.6400426332748</v>
      </c>
      <c r="F386" s="108">
        <f t="shared" si="691"/>
        <v>23274.401712677914</v>
      </c>
      <c r="G386" s="108"/>
      <c r="H386" s="126">
        <f>Manufacturing!CE43</f>
        <v>1026061.4996499999</v>
      </c>
      <c r="I386" s="126">
        <f t="shared" si="666"/>
        <v>927719.39884486026</v>
      </c>
      <c r="J386" s="126">
        <f t="shared" si="690"/>
        <v>1953780.8984948602</v>
      </c>
      <c r="L386" s="79">
        <f t="shared" si="692"/>
        <v>19.297831247736013</v>
      </c>
      <c r="M386" s="79">
        <f t="shared" si="694"/>
        <v>3.7442787624775771</v>
      </c>
      <c r="N386" s="79">
        <f t="shared" si="695"/>
        <v>11.912493223067072</v>
      </c>
      <c r="P386" s="260">
        <v>0.98066303702267255</v>
      </c>
      <c r="Q386" s="260">
        <v>0.95000897921901761</v>
      </c>
      <c r="R386" s="110"/>
      <c r="S386" s="260">
        <v>0.98905313830348218</v>
      </c>
      <c r="T386" s="260">
        <v>0.93225238858748982</v>
      </c>
      <c r="V386" s="112">
        <f t="shared" si="674"/>
        <v>1.0806422470141883</v>
      </c>
      <c r="W386" s="113">
        <f t="shared" si="675"/>
        <v>0.96280737144907669</v>
      </c>
      <c r="X386" s="112">
        <f t="shared" si="676"/>
        <v>1.0070666064145628</v>
      </c>
      <c r="Y386" s="112">
        <f t="shared" si="677"/>
        <v>0.97989965994430395</v>
      </c>
      <c r="Z386" s="112">
        <f t="shared" si="678"/>
        <v>0.97566272056317938</v>
      </c>
      <c r="AA386" s="112">
        <f t="shared" si="679"/>
        <v>1.0404505772151347</v>
      </c>
      <c r="AB386" s="112">
        <f t="shared" si="680"/>
        <v>1.0404503213245544</v>
      </c>
      <c r="AC386" s="112"/>
      <c r="AD386" s="112">
        <f t="shared" si="681"/>
        <v>0.98682422516689428</v>
      </c>
      <c r="AE386" s="109"/>
      <c r="AF386" s="87">
        <f t="shared" si="693"/>
        <v>1987</v>
      </c>
      <c r="AG386" s="89"/>
      <c r="AI386" s="109">
        <f t="shared" si="696"/>
        <v>0.85075276754628115</v>
      </c>
      <c r="AJ386" s="109">
        <f t="shared" si="641"/>
        <v>0.14924723245371893</v>
      </c>
      <c r="AL386" s="109">
        <f t="shared" si="649"/>
        <v>0.84823572100294953</v>
      </c>
      <c r="AM386" s="109">
        <f t="shared" si="650"/>
        <v>0.15174790516968509</v>
      </c>
      <c r="AN386" s="109">
        <f t="shared" si="651"/>
        <v>0.99998362617263459</v>
      </c>
      <c r="AO386" s="109"/>
      <c r="AP386" s="109">
        <f t="shared" si="652"/>
        <v>0.84824961009562805</v>
      </c>
      <c r="AQ386" s="109">
        <f t="shared" si="653"/>
        <v>0.15175038990437201</v>
      </c>
      <c r="AT386" s="19">
        <f t="shared" si="682"/>
        <v>-3.4561280389296095E-2</v>
      </c>
      <c r="AU386" s="19">
        <f t="shared" si="683"/>
        <v>-2.6670507927477102E-2</v>
      </c>
      <c r="AV386" s="19"/>
      <c r="AW386" s="19">
        <f t="shared" si="642"/>
        <v>0.52516712618106254</v>
      </c>
      <c r="AX386" s="19">
        <f t="shared" si="643"/>
        <v>0.47483287381893752</v>
      </c>
      <c r="AY386" s="19"/>
      <c r="AZ386" s="19">
        <f t="shared" si="656"/>
        <v>1.5090240697218678E-2</v>
      </c>
      <c r="BA386" s="19">
        <f t="shared" si="657"/>
        <v>-1.6428876631934132E-2</v>
      </c>
      <c r="BB386" s="19"/>
      <c r="BC386" s="19"/>
      <c r="BD386" s="19">
        <f t="shared" si="684"/>
        <v>9.2585911036873504E-3</v>
      </c>
      <c r="BE386" s="19">
        <f t="shared" si="685"/>
        <v>-6.183454160657729E-3</v>
      </c>
      <c r="BF386" s="19"/>
      <c r="BG386" s="19"/>
      <c r="BH386" s="19">
        <f t="shared" si="660"/>
        <v>0.96718658221450626</v>
      </c>
      <c r="BI386" s="19">
        <f t="shared" si="661"/>
        <v>0.74714720697179671</v>
      </c>
      <c r="BJ386" s="19">
        <f t="shared" si="667"/>
        <v>0.97566272056317938</v>
      </c>
      <c r="BK386" s="19"/>
      <c r="BL386" s="19">
        <f t="shared" si="662"/>
        <v>1.0103605045379807</v>
      </c>
      <c r="BM386" s="19">
        <f t="shared" si="663"/>
        <v>1.1154449227558518</v>
      </c>
      <c r="BN386" s="19">
        <f t="shared" si="668"/>
        <v>1.0070666064145628</v>
      </c>
      <c r="BO386" s="19"/>
      <c r="BP386" s="19">
        <f t="shared" si="665"/>
        <v>1.0069392202986394</v>
      </c>
      <c r="BQ386" s="19">
        <f t="shared" si="664"/>
        <v>0.83274284516108621</v>
      </c>
      <c r="BR386" s="19">
        <f t="shared" si="669"/>
        <v>0.97989965994430395</v>
      </c>
      <c r="CD386" s="89"/>
    </row>
    <row r="387" spans="1:82" x14ac:dyDescent="0.2">
      <c r="A387" s="120" t="s">
        <v>537</v>
      </c>
      <c r="B387" s="86">
        <f t="shared" si="647"/>
        <v>1988</v>
      </c>
      <c r="D387" s="77">
        <f>Conversion_factors!$M50*D220+D304</f>
        <v>21158.387001340299</v>
      </c>
      <c r="E387" s="77">
        <f>Conversion_factors!$M50*E220+E304</f>
        <v>3574.7186400252713</v>
      </c>
      <c r="F387" s="108">
        <f t="shared" si="691"/>
        <v>24733.105641365572</v>
      </c>
      <c r="G387" s="108"/>
      <c r="H387" s="126">
        <f>Manufacturing!CE44</f>
        <v>1090887.69713</v>
      </c>
      <c r="I387" s="126">
        <f t="shared" si="666"/>
        <v>945843.55228115118</v>
      </c>
      <c r="J387" s="126">
        <f t="shared" si="690"/>
        <v>2036731.2494111513</v>
      </c>
      <c r="L387" s="79">
        <f t="shared" si="692"/>
        <v>19.395568450359814</v>
      </c>
      <c r="M387" s="79">
        <f t="shared" si="694"/>
        <v>3.7793973764518398</v>
      </c>
      <c r="N387" s="79">
        <f t="shared" si="695"/>
        <v>12.143529318615931</v>
      </c>
      <c r="P387" s="260">
        <v>0.99970920929549723</v>
      </c>
      <c r="Q387" s="260">
        <v>0.96506060193966103</v>
      </c>
      <c r="R387" s="110"/>
      <c r="S387" s="260">
        <v>0.97512388491559754</v>
      </c>
      <c r="T387" s="260">
        <v>0.92631993705717297</v>
      </c>
      <c r="V387" s="112">
        <f t="shared" si="674"/>
        <v>1.1265223422049295</v>
      </c>
      <c r="W387" s="113">
        <f t="shared" si="675"/>
        <v>0.98148047805236271</v>
      </c>
      <c r="X387" s="112">
        <f t="shared" si="676"/>
        <v>1.0207824534573782</v>
      </c>
      <c r="Y387" s="112">
        <f t="shared" si="677"/>
        <v>0.96720671898988642</v>
      </c>
      <c r="Z387" s="112">
        <f t="shared" si="678"/>
        <v>0.99409825609064129</v>
      </c>
      <c r="AA387" s="112">
        <f t="shared" si="679"/>
        <v>1.1056600617158616</v>
      </c>
      <c r="AB387" s="112">
        <f t="shared" si="680"/>
        <v>1.1056596869639617</v>
      </c>
      <c r="AC387" s="112"/>
      <c r="AD387" s="112">
        <f t="shared" si="681"/>
        <v>0.98730764761095713</v>
      </c>
      <c r="AE387" s="109"/>
      <c r="AF387" s="87">
        <f t="shared" si="693"/>
        <v>1988</v>
      </c>
      <c r="AG387" s="89"/>
      <c r="AI387" s="109">
        <f t="shared" si="696"/>
        <v>0.85546826622344452</v>
      </c>
      <c r="AJ387" s="109">
        <f t="shared" si="641"/>
        <v>0.14453173377655548</v>
      </c>
      <c r="AL387" s="109">
        <f t="shared" si="649"/>
        <v>0.85310834483596765</v>
      </c>
      <c r="AM387" s="109">
        <f t="shared" si="650"/>
        <v>0.14687686736302633</v>
      </c>
      <c r="AN387" s="109">
        <f t="shared" si="651"/>
        <v>0.99998521219899394</v>
      </c>
      <c r="AO387" s="109"/>
      <c r="AP387" s="109">
        <f t="shared" si="652"/>
        <v>0.85312096061896736</v>
      </c>
      <c r="AQ387" s="109">
        <f t="shared" si="653"/>
        <v>0.14687903938103267</v>
      </c>
      <c r="AT387" s="19">
        <f t="shared" si="682"/>
        <v>1.9235534703933396E-2</v>
      </c>
      <c r="AU387" s="19">
        <f t="shared" si="683"/>
        <v>1.5719462945214296E-2</v>
      </c>
      <c r="AV387" s="19"/>
      <c r="AW387" s="19">
        <f t="shared" si="642"/>
        <v>0.53560708976473526</v>
      </c>
      <c r="AX387" s="19">
        <f t="shared" si="643"/>
        <v>0.46439291023526463</v>
      </c>
      <c r="AY387" s="19"/>
      <c r="AZ387" s="19">
        <f t="shared" si="656"/>
        <v>1.9684303264239682E-2</v>
      </c>
      <c r="BA387" s="19">
        <f t="shared" si="657"/>
        <v>-2.2231914328495642E-2</v>
      </c>
      <c r="BB387" s="19"/>
      <c r="BC387" s="19"/>
      <c r="BD387" s="19">
        <f t="shared" si="684"/>
        <v>-1.4183535127292942E-2</v>
      </c>
      <c r="BE387" s="19">
        <f t="shared" si="685"/>
        <v>-6.3839018758013394E-3</v>
      </c>
      <c r="BF387" s="19"/>
      <c r="BG387" s="19"/>
      <c r="BH387" s="19">
        <f t="shared" si="660"/>
        <v>1.0188953981113682</v>
      </c>
      <c r="BI387" s="19">
        <f t="shared" si="661"/>
        <v>0.76126485089532558</v>
      </c>
      <c r="BJ387" s="19">
        <f t="shared" si="667"/>
        <v>0.99409825609064129</v>
      </c>
      <c r="BK387" s="19"/>
      <c r="BL387" s="19">
        <f t="shared" si="662"/>
        <v>1.0136196026712152</v>
      </c>
      <c r="BM387" s="19">
        <f t="shared" si="663"/>
        <v>1.1306368394054109</v>
      </c>
      <c r="BN387" s="19">
        <f t="shared" si="668"/>
        <v>1.0207824534573782</v>
      </c>
      <c r="BO387" s="19"/>
      <c r="BP387" s="19">
        <f t="shared" si="665"/>
        <v>0.98704669317352445</v>
      </c>
      <c r="BQ387" s="19">
        <f t="shared" si="664"/>
        <v>0.82195607158016248</v>
      </c>
      <c r="BR387" s="19">
        <f t="shared" si="669"/>
        <v>0.96720671898988642</v>
      </c>
      <c r="CD387" s="89"/>
    </row>
    <row r="388" spans="1:82" x14ac:dyDescent="0.2">
      <c r="A388" s="120" t="s">
        <v>537</v>
      </c>
      <c r="B388" s="86">
        <f t="shared" si="647"/>
        <v>1989</v>
      </c>
      <c r="D388" s="77">
        <f>Conversion_factors!$M51*D221+D305</f>
        <v>21313.371013267373</v>
      </c>
      <c r="E388" s="77">
        <f>Conversion_factors!$M51*E221+E305</f>
        <v>3553.272283029753</v>
      </c>
      <c r="F388" s="108">
        <f t="shared" si="691"/>
        <v>24866.643296297127</v>
      </c>
      <c r="G388" s="108"/>
      <c r="H388" s="126">
        <f>Manufacturing!CE45</f>
        <v>1095146.4931000001</v>
      </c>
      <c r="I388" s="126">
        <f t="shared" si="666"/>
        <v>962024.68890554272</v>
      </c>
      <c r="J388" s="126">
        <f t="shared" si="690"/>
        <v>2057171.1820055428</v>
      </c>
      <c r="L388" s="79">
        <f t="shared" si="692"/>
        <v>19.461662113290632</v>
      </c>
      <c r="M388" s="79">
        <f t="shared" si="694"/>
        <v>3.6935354404180312</v>
      </c>
      <c r="N388" s="79">
        <f t="shared" si="695"/>
        <v>12.087785165284377</v>
      </c>
      <c r="P388" s="260">
        <v>0.99782346872225425</v>
      </c>
      <c r="Q388" s="260">
        <v>0.95195643550142017</v>
      </c>
      <c r="R388" s="110"/>
      <c r="S388" s="260">
        <v>0.98029600718998999</v>
      </c>
      <c r="T388" s="260">
        <v>0.91773699020738309</v>
      </c>
      <c r="V388" s="112">
        <f t="shared" si="674"/>
        <v>1.1378277320286494</v>
      </c>
      <c r="W388" s="113">
        <f t="shared" si="675"/>
        <v>0.97697504994946316</v>
      </c>
      <c r="X388" s="112">
        <f t="shared" si="676"/>
        <v>1.0164925195405596</v>
      </c>
      <c r="Y388" s="112">
        <f t="shared" si="677"/>
        <v>0.9702990025040823</v>
      </c>
      <c r="Z388" s="112">
        <f t="shared" si="678"/>
        <v>0.99054426271314044</v>
      </c>
      <c r="AA388" s="112">
        <f t="shared" si="679"/>
        <v>1.1116297812439135</v>
      </c>
      <c r="AB388" s="112">
        <f t="shared" si="680"/>
        <v>1.1116293053325741</v>
      </c>
      <c r="AC388" s="112"/>
      <c r="AD388" s="112">
        <f t="shared" si="681"/>
        <v>0.98630167776306643</v>
      </c>
      <c r="AE388" s="109"/>
      <c r="AF388" s="87">
        <f t="shared" si="693"/>
        <v>1989</v>
      </c>
      <c r="AG388" s="89"/>
      <c r="AI388" s="109">
        <f t="shared" si="696"/>
        <v>0.85710687845195144</v>
      </c>
      <c r="AJ388" s="109">
        <f t="shared" si="641"/>
        <v>0.14289312154804859</v>
      </c>
      <c r="AL388" s="109">
        <f t="shared" si="649"/>
        <v>0.85628731103038613</v>
      </c>
      <c r="AM388" s="109">
        <f t="shared" si="650"/>
        <v>0.14371087069111566</v>
      </c>
      <c r="AN388" s="109">
        <f t="shared" si="651"/>
        <v>0.99999818172150179</v>
      </c>
      <c r="AO388" s="109"/>
      <c r="AP388" s="109">
        <f t="shared" si="652"/>
        <v>0.85628886800202308</v>
      </c>
      <c r="AQ388" s="109">
        <f t="shared" si="653"/>
        <v>0.14371113199797692</v>
      </c>
      <c r="AT388" s="19">
        <f t="shared" si="682"/>
        <v>-1.8880703722017919E-3</v>
      </c>
      <c r="AU388" s="19">
        <f t="shared" si="683"/>
        <v>-1.3671626588247464E-2</v>
      </c>
      <c r="AV388" s="19"/>
      <c r="AW388" s="19">
        <f t="shared" si="642"/>
        <v>0.53235554857050749</v>
      </c>
      <c r="AX388" s="19">
        <f t="shared" si="643"/>
        <v>0.46764445142949251</v>
      </c>
      <c r="AY388" s="19"/>
      <c r="AZ388" s="19">
        <f t="shared" si="656"/>
        <v>-6.0892602878057428E-3</v>
      </c>
      <c r="BA388" s="19">
        <f t="shared" si="657"/>
        <v>6.9773048144381334E-3</v>
      </c>
      <c r="BB388" s="19"/>
      <c r="BC388" s="19"/>
      <c r="BD388" s="19">
        <f t="shared" si="684"/>
        <v>5.2900498321893042E-3</v>
      </c>
      <c r="BE388" s="19">
        <f t="shared" si="685"/>
        <v>-9.3088328260945968E-3</v>
      </c>
      <c r="BF388" s="19"/>
      <c r="BG388" s="19"/>
      <c r="BH388" s="19">
        <f t="shared" si="660"/>
        <v>0.99642490734117461</v>
      </c>
      <c r="BI388" s="19">
        <f t="shared" si="661"/>
        <v>0.75854325851546789</v>
      </c>
      <c r="BJ388" s="19">
        <f t="shared" si="667"/>
        <v>0.99054426271314044</v>
      </c>
      <c r="BK388" s="19"/>
      <c r="BL388" s="19">
        <f t="shared" si="662"/>
        <v>0.99579740629133218</v>
      </c>
      <c r="BM388" s="19">
        <f t="shared" si="663"/>
        <v>1.1258852321373376</v>
      </c>
      <c r="BN388" s="19">
        <f t="shared" si="668"/>
        <v>1.0164925195405596</v>
      </c>
      <c r="BO388" s="19"/>
      <c r="BP388" s="19">
        <f t="shared" si="665"/>
        <v>1.0031971278253995</v>
      </c>
      <c r="BQ388" s="19">
        <f t="shared" si="664"/>
        <v>0.82458397020786744</v>
      </c>
      <c r="BR388" s="19">
        <f t="shared" si="669"/>
        <v>0.9702990025040823</v>
      </c>
      <c r="CD388" s="89"/>
    </row>
    <row r="389" spans="1:82" x14ac:dyDescent="0.2">
      <c r="A389" s="120" t="s">
        <v>537</v>
      </c>
      <c r="B389" s="86">
        <f t="shared" si="647"/>
        <v>1990</v>
      </c>
      <c r="D389" s="77">
        <f>Conversion_factors!$M52*D222+D306</f>
        <v>21520.539335783549</v>
      </c>
      <c r="E389" s="77">
        <f>Conversion_factors!$M52*E222+E306</f>
        <v>3534.3519639448728</v>
      </c>
      <c r="F389" s="108">
        <f t="shared" si="691"/>
        <v>25054.891299728421</v>
      </c>
      <c r="G389" s="108"/>
      <c r="H389" s="126">
        <f>Manufacturing!CE46</f>
        <v>1089037.7224099999</v>
      </c>
      <c r="I389" s="126">
        <f t="shared" si="666"/>
        <v>965413.77476681885</v>
      </c>
      <c r="J389" s="126">
        <f t="shared" si="690"/>
        <v>2054451.4971768188</v>
      </c>
      <c r="L389" s="79">
        <f t="shared" si="692"/>
        <v>19.761059596869973</v>
      </c>
      <c r="M389" s="79">
        <f t="shared" si="694"/>
        <v>3.6609711362348669</v>
      </c>
      <c r="N389" s="79">
        <f t="shared" si="695"/>
        <v>12.195416311438011</v>
      </c>
      <c r="P389" s="260">
        <v>1.0113612944231709</v>
      </c>
      <c r="Q389" s="260">
        <v>0.92041510837432428</v>
      </c>
      <c r="R389" s="110"/>
      <c r="S389" s="260">
        <v>0.9820529666626534</v>
      </c>
      <c r="T389" s="260">
        <v>0.94081797487346985</v>
      </c>
      <c r="V389" s="112">
        <f t="shared" si="674"/>
        <v>1.1363234659531918</v>
      </c>
      <c r="W389" s="113">
        <f t="shared" si="675"/>
        <v>0.98567415759836141</v>
      </c>
      <c r="X389" s="112">
        <f t="shared" si="676"/>
        <v>1.0134706464314092</v>
      </c>
      <c r="Y389" s="112">
        <f t="shared" si="677"/>
        <v>0.97522406608957402</v>
      </c>
      <c r="Z389" s="112">
        <f t="shared" si="678"/>
        <v>0.99728196600462227</v>
      </c>
      <c r="AA389" s="112">
        <f t="shared" si="679"/>
        <v>1.1200451391090018</v>
      </c>
      <c r="AB389" s="112">
        <f t="shared" si="680"/>
        <v>1.1200446750626627</v>
      </c>
      <c r="AC389" s="112"/>
      <c r="AD389" s="112">
        <f t="shared" si="681"/>
        <v>0.98836096467526791</v>
      </c>
      <c r="AE389" s="109"/>
      <c r="AF389" s="87">
        <f t="shared" si="693"/>
        <v>1990</v>
      </c>
      <c r="AG389" s="89"/>
      <c r="AI389" s="109">
        <f t="shared" si="696"/>
        <v>0.85893564966361746</v>
      </c>
      <c r="AJ389" s="109">
        <f t="shared" si="641"/>
        <v>0.14106435033638254</v>
      </c>
      <c r="AL389" s="109">
        <f t="shared" si="649"/>
        <v>0.85802093924019818</v>
      </c>
      <c r="AM389" s="109">
        <f t="shared" si="650"/>
        <v>0.14197677294806624</v>
      </c>
      <c r="AN389" s="109">
        <f t="shared" si="651"/>
        <v>0.99999771218826439</v>
      </c>
      <c r="AO389" s="109"/>
      <c r="AP389" s="109">
        <f t="shared" si="652"/>
        <v>0.85802290223506339</v>
      </c>
      <c r="AQ389" s="109">
        <f t="shared" si="653"/>
        <v>0.14197709776493669</v>
      </c>
      <c r="AT389" s="19">
        <f t="shared" si="682"/>
        <v>1.3476142989244261E-2</v>
      </c>
      <c r="AU389" s="19">
        <f t="shared" si="683"/>
        <v>-3.3694499680847353E-2</v>
      </c>
      <c r="AV389" s="19"/>
      <c r="AW389" s="19">
        <f t="shared" si="642"/>
        <v>0.53008684989961119</v>
      </c>
      <c r="AX389" s="19">
        <f t="shared" si="643"/>
        <v>0.46991315010038875</v>
      </c>
      <c r="AY389" s="19"/>
      <c r="AZ389" s="19">
        <f t="shared" si="656"/>
        <v>-4.2707296365806207E-3</v>
      </c>
      <c r="BA389" s="19">
        <f t="shared" si="657"/>
        <v>4.8396025913875658E-3</v>
      </c>
      <c r="BB389" s="19"/>
      <c r="BC389" s="19"/>
      <c r="BD389" s="19">
        <f t="shared" si="684"/>
        <v>1.790670227924092E-3</v>
      </c>
      <c r="BE389" s="19">
        <f t="shared" si="685"/>
        <v>2.483883637869929E-2</v>
      </c>
      <c r="BF389" s="19"/>
      <c r="BG389" s="19"/>
      <c r="BH389" s="19">
        <f t="shared" si="660"/>
        <v>1.0068020214190398</v>
      </c>
      <c r="BI389" s="19">
        <f t="shared" si="661"/>
        <v>0.76370288600715841</v>
      </c>
      <c r="BJ389" s="19">
        <f t="shared" si="667"/>
        <v>0.99728196600462227</v>
      </c>
      <c r="BK389" s="19"/>
      <c r="BL389" s="19">
        <f t="shared" si="662"/>
        <v>0.99702715656922247</v>
      </c>
      <c r="BM389" s="19">
        <f t="shared" si="663"/>
        <v>1.1225381516211688</v>
      </c>
      <c r="BN389" s="19">
        <f t="shared" si="668"/>
        <v>1.0134706464314092</v>
      </c>
      <c r="BO389" s="19"/>
      <c r="BP389" s="19">
        <f t="shared" si="665"/>
        <v>1.0050758205179862</v>
      </c>
      <c r="BQ389" s="19">
        <f t="shared" si="664"/>
        <v>0.82876941044265107</v>
      </c>
      <c r="BR389" s="19">
        <f t="shared" si="669"/>
        <v>0.97522406608957402</v>
      </c>
    </row>
    <row r="390" spans="1:82" x14ac:dyDescent="0.2">
      <c r="A390" s="120" t="s">
        <v>537</v>
      </c>
      <c r="B390" s="86">
        <f t="shared" si="647"/>
        <v>1991</v>
      </c>
      <c r="D390" s="77">
        <f>Conversion_factors!$M53*D223+D307</f>
        <v>20976.67963076767</v>
      </c>
      <c r="E390" s="77">
        <f>Conversion_factors!$M53*E223+E307</f>
        <v>3434.0129257188901</v>
      </c>
      <c r="F390" s="108">
        <f t="shared" si="691"/>
        <v>24410.69255648656</v>
      </c>
      <c r="G390" s="108"/>
      <c r="H390" s="126">
        <f>Manufacturing!CE47</f>
        <v>1075953.00538</v>
      </c>
      <c r="I390" s="126">
        <f t="shared" si="666"/>
        <v>930794.04460512253</v>
      </c>
      <c r="J390" s="126">
        <f t="shared" si="690"/>
        <v>2006747.0499851224</v>
      </c>
      <c r="L390" s="79">
        <f t="shared" si="692"/>
        <v>19.495906908461329</v>
      </c>
      <c r="M390" s="79">
        <f t="shared" si="694"/>
        <v>3.6893370188844794</v>
      </c>
      <c r="N390" s="79">
        <f t="shared" si="695"/>
        <v>12.164309675535607</v>
      </c>
      <c r="P390" s="260">
        <v>1.0046892009861339</v>
      </c>
      <c r="Q390" s="260">
        <v>0.89360698077070166</v>
      </c>
      <c r="R390" s="110"/>
      <c r="S390" s="260">
        <v>0.97530993997948945</v>
      </c>
      <c r="T390" s="260">
        <v>0.97655074824870147</v>
      </c>
      <c r="V390" s="112">
        <f t="shared" si="674"/>
        <v>1.1099379889298888</v>
      </c>
      <c r="W390" s="113">
        <f t="shared" si="675"/>
        <v>0.98316001569817357</v>
      </c>
      <c r="X390" s="112">
        <f t="shared" si="676"/>
        <v>1.0215747265578194</v>
      </c>
      <c r="Y390" s="112">
        <f t="shared" si="677"/>
        <v>0.97457271897683206</v>
      </c>
      <c r="Z390" s="112">
        <f t="shared" si="678"/>
        <v>0.98750644079627814</v>
      </c>
      <c r="AA390" s="112">
        <f t="shared" si="679"/>
        <v>1.0912469502086393</v>
      </c>
      <c r="AB390" s="112">
        <f t="shared" si="680"/>
        <v>1.0912466506203087</v>
      </c>
      <c r="AC390" s="112"/>
      <c r="AD390" s="112">
        <f t="shared" si="681"/>
        <v>0.99559885889946786</v>
      </c>
      <c r="AE390" s="109"/>
      <c r="AF390" s="87">
        <f t="shared" si="693"/>
        <v>1991</v>
      </c>
      <c r="AG390" s="89"/>
      <c r="AI390" s="109">
        <f t="shared" si="696"/>
        <v>0.85932341256715461</v>
      </c>
      <c r="AJ390" s="109">
        <f t="shared" si="641"/>
        <v>0.14067658743284542</v>
      </c>
      <c r="AL390" s="109">
        <f t="shared" si="649"/>
        <v>0.85912951653099001</v>
      </c>
      <c r="AM390" s="109">
        <f t="shared" si="650"/>
        <v>0.14087037993756679</v>
      </c>
      <c r="AN390" s="109">
        <f t="shared" si="651"/>
        <v>0.9999998964685568</v>
      </c>
      <c r="AO390" s="109"/>
      <c r="AP390" s="109">
        <f t="shared" si="652"/>
        <v>0.85912960547791795</v>
      </c>
      <c r="AQ390" s="109">
        <f t="shared" si="653"/>
        <v>0.14087039452208205</v>
      </c>
      <c r="AT390" s="19">
        <f t="shared" si="682"/>
        <v>-6.6189986922938412E-3</v>
      </c>
      <c r="AU390" s="19">
        <f t="shared" si="683"/>
        <v>-2.9558713347420374E-2</v>
      </c>
      <c r="AV390" s="19"/>
      <c r="AW390" s="19">
        <f t="shared" si="642"/>
        <v>0.53616772746120489</v>
      </c>
      <c r="AX390" s="19">
        <f t="shared" si="643"/>
        <v>0.46383227253879517</v>
      </c>
      <c r="AY390" s="19"/>
      <c r="AZ390" s="19">
        <f t="shared" si="656"/>
        <v>1.140617563167085E-2</v>
      </c>
      <c r="BA390" s="19">
        <f t="shared" si="657"/>
        <v>-1.3024885329820423E-2</v>
      </c>
      <c r="BB390" s="19"/>
      <c r="BC390" s="19"/>
      <c r="BD390" s="19">
        <f t="shared" si="684"/>
        <v>-6.8899367973524342E-3</v>
      </c>
      <c r="BE390" s="19">
        <f t="shared" si="685"/>
        <v>3.7277035591798471E-2</v>
      </c>
      <c r="BF390" s="19"/>
      <c r="BG390" s="19"/>
      <c r="BH390" s="19">
        <f t="shared" si="660"/>
        <v>0.99019783216625534</v>
      </c>
      <c r="BI390" s="19">
        <f t="shared" si="661"/>
        <v>0.75621694214340107</v>
      </c>
      <c r="BJ390" s="19">
        <f t="shared" si="667"/>
        <v>0.98750644079627814</v>
      </c>
      <c r="BK390" s="19"/>
      <c r="BL390" s="19">
        <f t="shared" si="662"/>
        <v>1.0079963639351037</v>
      </c>
      <c r="BM390" s="19">
        <f t="shared" si="663"/>
        <v>1.1315143752125703</v>
      </c>
      <c r="BN390" s="19">
        <f t="shared" si="668"/>
        <v>1.0215747265578194</v>
      </c>
      <c r="BO390" s="19"/>
      <c r="BP390" s="19">
        <f t="shared" si="665"/>
        <v>0.99933210516906779</v>
      </c>
      <c r="BQ390" s="19">
        <f t="shared" si="664"/>
        <v>0.82821587963738164</v>
      </c>
      <c r="BR390" s="19">
        <f t="shared" si="669"/>
        <v>0.97457271897683206</v>
      </c>
    </row>
    <row r="391" spans="1:82" x14ac:dyDescent="0.2">
      <c r="A391" s="120" t="s">
        <v>537</v>
      </c>
      <c r="B391" s="86">
        <f t="shared" si="647"/>
        <v>1992</v>
      </c>
      <c r="D391" s="77">
        <f>Conversion_factors!$M54*D224+D308</f>
        <v>21397.589140794822</v>
      </c>
      <c r="E391" s="77">
        <f>Conversion_factors!$M54*E224+E308</f>
        <v>3433.4528103257767</v>
      </c>
      <c r="F391" s="108">
        <f t="shared" si="691"/>
        <v>24831.041951120598</v>
      </c>
      <c r="G391" s="108"/>
      <c r="H391" s="126">
        <f>Manufacturing!CE48</f>
        <v>1117943.5774099999</v>
      </c>
      <c r="I391" s="126">
        <f t="shared" si="666"/>
        <v>953520.49448877946</v>
      </c>
      <c r="J391" s="126">
        <f t="shared" si="690"/>
        <v>2071464.0718987794</v>
      </c>
      <c r="L391" s="79">
        <f t="shared" si="692"/>
        <v>19.140133342299592</v>
      </c>
      <c r="M391" s="79">
        <f t="shared" si="694"/>
        <v>3.6008170041133605</v>
      </c>
      <c r="N391" s="79">
        <f t="shared" si="695"/>
        <v>11.98719412418269</v>
      </c>
      <c r="P391" s="260">
        <v>1.0043570061488245</v>
      </c>
      <c r="Q391" s="260">
        <v>0.88670007164725317</v>
      </c>
      <c r="R391" s="110"/>
      <c r="S391" s="260">
        <v>0.95782846568723623</v>
      </c>
      <c r="T391" s="260">
        <v>0.96054418580326151</v>
      </c>
      <c r="V391" s="112">
        <f t="shared" si="674"/>
        <v>1.1457331735561269</v>
      </c>
      <c r="W391" s="113">
        <f t="shared" si="675"/>
        <v>0.968844947034743</v>
      </c>
      <c r="X391" s="112">
        <f t="shared" si="676"/>
        <v>1.0262523841394116</v>
      </c>
      <c r="Y391" s="112">
        <f t="shared" si="677"/>
        <v>0.95731270621741416</v>
      </c>
      <c r="Z391" s="112">
        <f t="shared" si="678"/>
        <v>0.98615766378988312</v>
      </c>
      <c r="AA391" s="112">
        <f t="shared" si="679"/>
        <v>1.1100379949130494</v>
      </c>
      <c r="AB391" s="112">
        <f t="shared" si="680"/>
        <v>1.1100377958499337</v>
      </c>
      <c r="AC391" s="112"/>
      <c r="AD391" s="112">
        <f t="shared" si="681"/>
        <v>0.98244444712257339</v>
      </c>
      <c r="AE391" s="109"/>
      <c r="AF391" s="87">
        <f t="shared" si="693"/>
        <v>1992</v>
      </c>
      <c r="AG391" s="89"/>
      <c r="AI391" s="109">
        <f t="shared" si="696"/>
        <v>0.86172739681707844</v>
      </c>
      <c r="AJ391" s="109">
        <f t="shared" si="641"/>
        <v>0.13827260318292156</v>
      </c>
      <c r="AL391" s="109">
        <f t="shared" si="649"/>
        <v>0.86052484503954052</v>
      </c>
      <c r="AM391" s="109">
        <f t="shared" si="650"/>
        <v>0.13947114231660346</v>
      </c>
      <c r="AN391" s="109">
        <f t="shared" si="651"/>
        <v>0.99999598735614392</v>
      </c>
      <c r="AO391" s="109"/>
      <c r="AP391" s="109">
        <f t="shared" si="652"/>
        <v>0.86052829803312858</v>
      </c>
      <c r="AQ391" s="109">
        <f t="shared" si="653"/>
        <v>0.13947170196687145</v>
      </c>
      <c r="AT391" s="19">
        <f t="shared" si="682"/>
        <v>-3.3069905426469023E-4</v>
      </c>
      <c r="AU391" s="19">
        <f t="shared" si="683"/>
        <v>-7.7592725000166602E-3</v>
      </c>
      <c r="AV391" s="19"/>
      <c r="AW391" s="19">
        <f t="shared" si="642"/>
        <v>0.53968765018707376</v>
      </c>
      <c r="AX391" s="19">
        <f t="shared" si="643"/>
        <v>0.46031234981292624</v>
      </c>
      <c r="AY391" s="19"/>
      <c r="AZ391" s="19">
        <f t="shared" si="656"/>
        <v>6.5435101381111725E-3</v>
      </c>
      <c r="BA391" s="19">
        <f t="shared" si="657"/>
        <v>-7.6177248936995946E-3</v>
      </c>
      <c r="BB391" s="19"/>
      <c r="BC391" s="19"/>
      <c r="BD391" s="19">
        <f t="shared" si="684"/>
        <v>-1.80866003084348E-2</v>
      </c>
      <c r="BE391" s="19">
        <f t="shared" si="685"/>
        <v>-1.6526734430031168E-2</v>
      </c>
      <c r="BF391" s="19"/>
      <c r="BG391" s="19"/>
      <c r="BH391" s="19">
        <f t="shared" si="660"/>
        <v>0.99863415877540251</v>
      </c>
      <c r="BI391" s="19">
        <f t="shared" si="661"/>
        <v>0.7551840698690826</v>
      </c>
      <c r="BJ391" s="19">
        <f t="shared" si="667"/>
        <v>0.98615766378988312</v>
      </c>
      <c r="BK391" s="19"/>
      <c r="BL391" s="19">
        <f t="shared" si="662"/>
        <v>1.0045788697194509</v>
      </c>
      <c r="BM391" s="19">
        <f t="shared" si="663"/>
        <v>1.1366954321223546</v>
      </c>
      <c r="BN391" s="19">
        <f t="shared" si="668"/>
        <v>1.0262523841394116</v>
      </c>
      <c r="BO391" s="19"/>
      <c r="BP391" s="19">
        <f t="shared" si="665"/>
        <v>0.98228966148617569</v>
      </c>
      <c r="BQ391" s="19">
        <f t="shared" si="664"/>
        <v>0.81354789604647881</v>
      </c>
      <c r="BR391" s="19">
        <f t="shared" si="669"/>
        <v>0.95731270621741416</v>
      </c>
    </row>
    <row r="392" spans="1:82" x14ac:dyDescent="0.2">
      <c r="A392" s="120" t="s">
        <v>537</v>
      </c>
      <c r="B392" s="86">
        <f t="shared" si="647"/>
        <v>1993</v>
      </c>
      <c r="D392" s="77">
        <f>Conversion_factors!$M55*D225+D309</f>
        <v>22009.911295402915</v>
      </c>
      <c r="E392" s="77">
        <f>Conversion_factors!$M55*E225+E309</f>
        <v>3423.6726901088869</v>
      </c>
      <c r="F392" s="108">
        <f t="shared" si="691"/>
        <v>25433.583985511803</v>
      </c>
      <c r="G392" s="108"/>
      <c r="H392" s="126">
        <f>Manufacturing!CE49</f>
        <v>1155906.6003099999</v>
      </c>
      <c r="I392" s="126">
        <f t="shared" si="666"/>
        <v>952198.80020599847</v>
      </c>
      <c r="J392" s="126">
        <f t="shared" si="690"/>
        <v>2108105.4005159982</v>
      </c>
      <c r="L392" s="79">
        <f t="shared" si="692"/>
        <v>19.041254102623974</v>
      </c>
      <c r="M392" s="79">
        <f t="shared" si="694"/>
        <v>3.595544007583511</v>
      </c>
      <c r="N392" s="79">
        <f t="shared" si="695"/>
        <v>12.064664309140548</v>
      </c>
      <c r="P392" s="260">
        <v>1.0100699565308588</v>
      </c>
      <c r="Q392" s="260">
        <v>0.8833823486602369</v>
      </c>
      <c r="R392" s="110"/>
      <c r="S392" s="260">
        <v>0.94749089214169302</v>
      </c>
      <c r="T392" s="260">
        <v>0.96273981276584497</v>
      </c>
      <c r="V392" s="112">
        <f t="shared" si="674"/>
        <v>1.1659996055398771</v>
      </c>
      <c r="W392" s="113">
        <f t="shared" si="675"/>
        <v>0.97510634536238427</v>
      </c>
      <c r="X392" s="112">
        <f t="shared" si="676"/>
        <v>1.0377224855494944</v>
      </c>
      <c r="Y392" s="112">
        <f t="shared" si="677"/>
        <v>0.94867923369017459</v>
      </c>
      <c r="Z392" s="112">
        <f t="shared" si="678"/>
        <v>0.99049317297978479</v>
      </c>
      <c r="AA392" s="112">
        <f t="shared" si="679"/>
        <v>1.1369739419386273</v>
      </c>
      <c r="AB392" s="112">
        <f t="shared" si="680"/>
        <v>1.1369736140519711</v>
      </c>
      <c r="AC392" s="112"/>
      <c r="AD392" s="112">
        <f t="shared" si="681"/>
        <v>0.98446577237415767</v>
      </c>
      <c r="AE392" s="109"/>
      <c r="AF392" s="87">
        <f t="shared" si="693"/>
        <v>1993</v>
      </c>
      <c r="AG392" s="89"/>
      <c r="AI392" s="109">
        <f t="shared" si="696"/>
        <v>0.86538772152366816</v>
      </c>
      <c r="AJ392" s="109">
        <f t="shared" si="641"/>
        <v>0.13461227847633178</v>
      </c>
      <c r="AL392" s="109">
        <f t="shared" si="649"/>
        <v>0.86355626626360693</v>
      </c>
      <c r="AM392" s="109">
        <f t="shared" si="650"/>
        <v>0.13643425751330471</v>
      </c>
      <c r="AN392" s="109">
        <f t="shared" si="651"/>
        <v>0.99999052377691167</v>
      </c>
      <c r="AO392" s="109"/>
      <c r="AP392" s="109">
        <f t="shared" si="652"/>
        <v>0.8635644495929824</v>
      </c>
      <c r="AQ392" s="109">
        <f t="shared" si="653"/>
        <v>0.13643555040701755</v>
      </c>
      <c r="AT392" s="19">
        <f t="shared" si="682"/>
        <v>5.6720504683087343E-3</v>
      </c>
      <c r="AU392" s="19">
        <f t="shared" si="683"/>
        <v>-3.7486693660704396E-3</v>
      </c>
      <c r="AV392" s="19"/>
      <c r="AW392" s="19">
        <f t="shared" si="642"/>
        <v>0.54831537361797478</v>
      </c>
      <c r="AX392" s="19">
        <f t="shared" si="643"/>
        <v>0.45168462638202528</v>
      </c>
      <c r="AY392" s="19"/>
      <c r="AZ392" s="19">
        <f t="shared" si="656"/>
        <v>1.5860074088458558E-2</v>
      </c>
      <c r="BA392" s="19">
        <f t="shared" si="657"/>
        <v>-1.8921073322317513E-2</v>
      </c>
      <c r="BB392" s="19"/>
      <c r="BC392" s="19"/>
      <c r="BD392" s="19">
        <f t="shared" si="684"/>
        <v>-1.0851382937428182E-2</v>
      </c>
      <c r="BE392" s="19">
        <f t="shared" si="685"/>
        <v>2.2832071790129223E-3</v>
      </c>
      <c r="BF392" s="19"/>
      <c r="BG392" s="19"/>
      <c r="BH392" s="19">
        <f t="shared" si="660"/>
        <v>1.0043963651544723</v>
      </c>
      <c r="BI392" s="19">
        <f t="shared" si="661"/>
        <v>0.75850413479906764</v>
      </c>
      <c r="BJ392" s="19">
        <f t="shared" si="667"/>
        <v>0.99049317297978479</v>
      </c>
      <c r="BK392" s="19"/>
      <c r="BL392" s="19">
        <f t="shared" si="662"/>
        <v>1.0111766867364711</v>
      </c>
      <c r="BM392" s="19">
        <f t="shared" si="663"/>
        <v>1.1493999208819639</v>
      </c>
      <c r="BN392" s="19">
        <f t="shared" si="668"/>
        <v>1.0377224855494944</v>
      </c>
      <c r="BO392" s="19"/>
      <c r="BP392" s="19">
        <f t="shared" si="665"/>
        <v>0.99098155443757496</v>
      </c>
      <c r="BQ392" s="19">
        <f t="shared" si="664"/>
        <v>0.80621095863355818</v>
      </c>
      <c r="BR392" s="19">
        <f t="shared" si="669"/>
        <v>0.94867923369017459</v>
      </c>
    </row>
    <row r="393" spans="1:82" x14ac:dyDescent="0.2">
      <c r="A393" s="120" t="s">
        <v>537</v>
      </c>
      <c r="B393" s="86">
        <f t="shared" si="647"/>
        <v>1994</v>
      </c>
      <c r="D393" s="77">
        <f>Conversion_factors!$M56*D226+D310</f>
        <v>22678.759731188176</v>
      </c>
      <c r="E393" s="77">
        <f>Conversion_factors!$M56*E226+E310</f>
        <v>3411.84113655693</v>
      </c>
      <c r="F393" s="108">
        <f t="shared" si="691"/>
        <v>26090.600867745106</v>
      </c>
      <c r="G393" s="108"/>
      <c r="H393" s="126">
        <f>Manufacturing!CE50</f>
        <v>1224394.20609</v>
      </c>
      <c r="I393" s="126">
        <f t="shared" si="666"/>
        <v>1033039.5763862157</v>
      </c>
      <c r="J393" s="126">
        <f t="shared" si="690"/>
        <v>2257433.7824762156</v>
      </c>
      <c r="L393" s="79">
        <f t="shared" si="692"/>
        <v>18.522433068031976</v>
      </c>
      <c r="M393" s="79">
        <f t="shared" si="694"/>
        <v>3.3027206455073581</v>
      </c>
      <c r="N393" s="79">
        <f t="shared" si="695"/>
        <v>11.557637291635595</v>
      </c>
      <c r="P393" s="260">
        <v>0.99473071079631625</v>
      </c>
      <c r="Q393" s="260">
        <v>0.83518014186128908</v>
      </c>
      <c r="R393" s="110"/>
      <c r="S393" s="260">
        <v>0.93588719655001984</v>
      </c>
      <c r="T393" s="260">
        <v>0.93537276825379634</v>
      </c>
      <c r="V393" s="112">
        <f t="shared" si="674"/>
        <v>1.2485935946349684</v>
      </c>
      <c r="W393" s="113">
        <f t="shared" si="675"/>
        <v>0.93412673338390029</v>
      </c>
      <c r="X393" s="112">
        <f t="shared" si="676"/>
        <v>1.0297593203346509</v>
      </c>
      <c r="Y393" s="112">
        <f t="shared" si="677"/>
        <v>0.93500980713685111</v>
      </c>
      <c r="Z393" s="112">
        <f t="shared" si="678"/>
        <v>0.97018391825661476</v>
      </c>
      <c r="AA393" s="112">
        <f t="shared" si="679"/>
        <v>1.1663451068234356</v>
      </c>
      <c r="AB393" s="112">
        <f t="shared" si="680"/>
        <v>1.1663446558804249</v>
      </c>
      <c r="AC393" s="112"/>
      <c r="AD393" s="112">
        <f t="shared" si="681"/>
        <v>0.96283506350347681</v>
      </c>
      <c r="AE393" s="109"/>
      <c r="AF393" s="87">
        <f t="shared" si="693"/>
        <v>1994</v>
      </c>
      <c r="AG393" s="89"/>
      <c r="AI393" s="109">
        <f t="shared" si="696"/>
        <v>0.86923102484868908</v>
      </c>
      <c r="AJ393" s="109">
        <f t="shared" si="641"/>
        <v>0.13076897515131089</v>
      </c>
      <c r="AL393" s="109">
        <f t="shared" si="649"/>
        <v>0.86730795395021665</v>
      </c>
      <c r="AM393" s="109">
        <f t="shared" si="650"/>
        <v>0.13268134971627177</v>
      </c>
      <c r="AN393" s="109">
        <f t="shared" si="651"/>
        <v>0.99998930366648842</v>
      </c>
      <c r="AO393" s="109"/>
      <c r="AP393" s="109">
        <f t="shared" si="652"/>
        <v>0.86731723106458047</v>
      </c>
      <c r="AQ393" s="109">
        <f t="shared" si="653"/>
        <v>0.13268276893541955</v>
      </c>
      <c r="AT393" s="19">
        <f t="shared" si="682"/>
        <v>-1.5302813216049647E-2</v>
      </c>
      <c r="AU393" s="19">
        <f t="shared" si="683"/>
        <v>-5.6110677483391255E-2</v>
      </c>
      <c r="AV393" s="19"/>
      <c r="AW393" s="19">
        <f t="shared" si="642"/>
        <v>0.54238322098065805</v>
      </c>
      <c r="AX393" s="19">
        <f t="shared" si="643"/>
        <v>0.457616779019342</v>
      </c>
      <c r="AY393" s="19"/>
      <c r="AZ393" s="19">
        <f t="shared" si="656"/>
        <v>-1.0877819337150303E-2</v>
      </c>
      <c r="BA393" s="19">
        <f t="shared" si="657"/>
        <v>1.304789976813518E-2</v>
      </c>
      <c r="BB393" s="19"/>
      <c r="BC393" s="19"/>
      <c r="BD393" s="19">
        <f t="shared" si="684"/>
        <v>-1.2322371686512004E-2</v>
      </c>
      <c r="BE393" s="19">
        <f t="shared" si="685"/>
        <v>-2.8838058787798816E-2</v>
      </c>
      <c r="BF393" s="19"/>
      <c r="BG393" s="19"/>
      <c r="BH393" s="19">
        <f t="shared" si="660"/>
        <v>0.97949581554199716</v>
      </c>
      <c r="BI393" s="19">
        <f t="shared" si="661"/>
        <v>0.74295162610698973</v>
      </c>
      <c r="BJ393" s="19">
        <f t="shared" si="667"/>
        <v>0.97018391825661476</v>
      </c>
      <c r="BK393" s="19"/>
      <c r="BL393" s="19">
        <f t="shared" si="662"/>
        <v>0.99232630561086221</v>
      </c>
      <c r="BM393" s="19">
        <f t="shared" si="663"/>
        <v>1.1405797771582165</v>
      </c>
      <c r="BN393" s="19">
        <f t="shared" si="668"/>
        <v>1.0297593203346509</v>
      </c>
      <c r="BO393" s="19"/>
      <c r="BP393" s="19">
        <f t="shared" si="665"/>
        <v>0.98559109753024521</v>
      </c>
      <c r="BQ393" s="19">
        <f t="shared" si="664"/>
        <v>0.79459434356055969</v>
      </c>
      <c r="BR393" s="19">
        <f t="shared" si="669"/>
        <v>0.93500980713685111</v>
      </c>
    </row>
    <row r="394" spans="1:82" x14ac:dyDescent="0.2">
      <c r="A394" s="120" t="s">
        <v>537</v>
      </c>
      <c r="B394" s="86">
        <f t="shared" si="647"/>
        <v>1995</v>
      </c>
      <c r="D394" s="77">
        <f>Conversion_factors!$M57*D227+D311</f>
        <v>23213.587292508586</v>
      </c>
      <c r="E394" s="77">
        <f>Conversion_factors!$M57*E227+E311</f>
        <v>3414.5303970643763</v>
      </c>
      <c r="F394" s="108">
        <f t="shared" si="691"/>
        <v>26628.117689572962</v>
      </c>
      <c r="G394" s="108"/>
      <c r="H394" s="126">
        <f>Manufacturing!CE51</f>
        <v>1274921.64063</v>
      </c>
      <c r="I394" s="126">
        <f t="shared" si="666"/>
        <v>1003978.0424159823</v>
      </c>
      <c r="J394" s="126">
        <f t="shared" si="690"/>
        <v>2278899.6830459824</v>
      </c>
      <c r="L394" s="79">
        <f t="shared" si="692"/>
        <v>18.207854155677861</v>
      </c>
      <c r="M394" s="79">
        <f t="shared" si="694"/>
        <v>3.4010010705489311</v>
      </c>
      <c r="N394" s="79">
        <f t="shared" si="695"/>
        <v>11.684637936313967</v>
      </c>
      <c r="P394" s="260">
        <v>0.99796391745491675</v>
      </c>
      <c r="Q394" s="260">
        <v>0.84807610537146061</v>
      </c>
      <c r="R394" s="110"/>
      <c r="S394" s="260">
        <v>0.91701191395645065</v>
      </c>
      <c r="T394" s="260">
        <v>0.94856038221382943</v>
      </c>
      <c r="V394" s="112">
        <f t="shared" si="674"/>
        <v>1.2604664505134175</v>
      </c>
      <c r="W394" s="113">
        <f t="shared" si="675"/>
        <v>0.94439134840490579</v>
      </c>
      <c r="X394" s="112">
        <f t="shared" si="676"/>
        <v>1.0527099282502512</v>
      </c>
      <c r="Y394" s="112">
        <f t="shared" si="677"/>
        <v>0.92023947260907724</v>
      </c>
      <c r="Z394" s="112">
        <f t="shared" si="678"/>
        <v>0.97486086698450225</v>
      </c>
      <c r="AA394" s="112">
        <f t="shared" si="679"/>
        <v>1.1903741976975766</v>
      </c>
      <c r="AB394" s="112">
        <f t="shared" si="680"/>
        <v>1.1903736108195118</v>
      </c>
      <c r="AC394" s="112"/>
      <c r="AD394" s="112">
        <f t="shared" si="681"/>
        <v>0.96874522918335071</v>
      </c>
      <c r="AE394" s="109"/>
      <c r="AF394" s="87">
        <f t="shared" si="693"/>
        <v>1995</v>
      </c>
      <c r="AG394" s="89"/>
      <c r="AI394" s="109">
        <f t="shared" si="696"/>
        <v>0.87176974216238201</v>
      </c>
      <c r="AJ394" s="109">
        <f t="shared" si="641"/>
        <v>0.12823025783761793</v>
      </c>
      <c r="AL394" s="109">
        <f t="shared" si="649"/>
        <v>0.87049976651467975</v>
      </c>
      <c r="AM394" s="109">
        <f t="shared" si="650"/>
        <v>0.12949546895918385</v>
      </c>
      <c r="AN394" s="109">
        <f t="shared" si="651"/>
        <v>0.9999952354738636</v>
      </c>
      <c r="AO394" s="109"/>
      <c r="AP394" s="109">
        <f t="shared" si="652"/>
        <v>0.87050391405333005</v>
      </c>
      <c r="AQ394" s="109">
        <f t="shared" si="653"/>
        <v>0.12949608594666989</v>
      </c>
      <c r="AT394" s="19">
        <f t="shared" si="682"/>
        <v>3.2450626905062715E-3</v>
      </c>
      <c r="AU394" s="19">
        <f t="shared" si="683"/>
        <v>1.5322938326566938E-2</v>
      </c>
      <c r="AV394" s="19"/>
      <c r="AW394" s="19">
        <f t="shared" si="642"/>
        <v>0.55944614416986405</v>
      </c>
      <c r="AX394" s="19">
        <f t="shared" si="643"/>
        <v>0.44055385583013601</v>
      </c>
      <c r="AY394" s="19"/>
      <c r="AZ394" s="19">
        <f t="shared" si="656"/>
        <v>3.097446467239378E-2</v>
      </c>
      <c r="BA394" s="19">
        <f t="shared" si="657"/>
        <v>-3.7999408246368091E-2</v>
      </c>
      <c r="BB394" s="19"/>
      <c r="BC394" s="19"/>
      <c r="BD394" s="19">
        <f t="shared" si="684"/>
        <v>-2.0374488217518832E-2</v>
      </c>
      <c r="BE394" s="19">
        <f t="shared" si="685"/>
        <v>1.4000315630587049E-2</v>
      </c>
      <c r="BF394" s="19"/>
      <c r="BG394" s="19"/>
      <c r="BH394" s="19">
        <f t="shared" si="660"/>
        <v>1.0048206825941743</v>
      </c>
      <c r="BI394" s="19">
        <f t="shared" si="661"/>
        <v>0.74653316007927717</v>
      </c>
      <c r="BJ394" s="19">
        <f t="shared" si="667"/>
        <v>0.97486086698450225</v>
      </c>
      <c r="BK394" s="19"/>
      <c r="BL394" s="19">
        <f t="shared" si="662"/>
        <v>1.0222873514833948</v>
      </c>
      <c r="BM394" s="19">
        <f t="shared" si="663"/>
        <v>1.1660002795465938</v>
      </c>
      <c r="BN394" s="19">
        <f t="shared" si="668"/>
        <v>1.0527099282502512</v>
      </c>
      <c r="BO394" s="19"/>
      <c r="BP394" s="19">
        <f t="shared" si="665"/>
        <v>0.98420301646567432</v>
      </c>
      <c r="BQ394" s="19">
        <f t="shared" si="664"/>
        <v>0.78204214979886522</v>
      </c>
      <c r="BR394" s="19">
        <f t="shared" si="669"/>
        <v>0.92023947260907724</v>
      </c>
    </row>
    <row r="395" spans="1:82" x14ac:dyDescent="0.2">
      <c r="A395" s="120" t="s">
        <v>537</v>
      </c>
      <c r="B395" s="86">
        <f t="shared" si="647"/>
        <v>1996</v>
      </c>
      <c r="D395" s="77">
        <f>Conversion_factors!$M58*D228+D312</f>
        <v>23458.815082763304</v>
      </c>
      <c r="E395" s="77">
        <f>Conversion_factors!$M58*E228+E312</f>
        <v>3519.8812101197154</v>
      </c>
      <c r="F395" s="108">
        <f t="shared" si="691"/>
        <v>26978.696292883018</v>
      </c>
      <c r="G395" s="108"/>
      <c r="H395" s="126">
        <f>Manufacturing!CE52</f>
        <v>1327877.1669899998</v>
      </c>
      <c r="I395" s="126">
        <f t="shared" si="666"/>
        <v>1045324.1703894705</v>
      </c>
      <c r="J395" s="126">
        <f t="shared" si="690"/>
        <v>2373201.3373794705</v>
      </c>
      <c r="L395" s="79">
        <f t="shared" si="692"/>
        <v>17.666404443069972</v>
      </c>
      <c r="M395" s="79">
        <f t="shared" si="694"/>
        <v>3.3672628164794713</v>
      </c>
      <c r="N395" s="79">
        <f t="shared" si="695"/>
        <v>11.368060462444099</v>
      </c>
      <c r="P395" s="260">
        <v>0.99059821190312869</v>
      </c>
      <c r="Q395" s="260">
        <v>0.84390498125120939</v>
      </c>
      <c r="R395" s="110"/>
      <c r="S395" s="260">
        <v>0.89635893101946174</v>
      </c>
      <c r="T395" s="260">
        <v>0.94379246243451109</v>
      </c>
      <c r="V395" s="112">
        <f t="shared" si="674"/>
        <v>1.3126249866699546</v>
      </c>
      <c r="W395" s="113">
        <f t="shared" si="675"/>
        <v>0.91880450274891645</v>
      </c>
      <c r="X395" s="112">
        <f t="shared" si="676"/>
        <v>1.0528212859453121</v>
      </c>
      <c r="Y395" s="112">
        <f t="shared" si="677"/>
        <v>0.90158024906334666</v>
      </c>
      <c r="Z395" s="112">
        <f t="shared" si="678"/>
        <v>0.9679758403733808</v>
      </c>
      <c r="AA395" s="112">
        <f t="shared" si="679"/>
        <v>1.2060469951606527</v>
      </c>
      <c r="AB395" s="112">
        <f t="shared" si="680"/>
        <v>1.2060457481730906</v>
      </c>
      <c r="AC395" s="112"/>
      <c r="AD395" s="112">
        <f t="shared" si="681"/>
        <v>0.94920287720176744</v>
      </c>
      <c r="AE395" s="109"/>
      <c r="AF395" s="87">
        <f t="shared" si="693"/>
        <v>1996</v>
      </c>
      <c r="AG395" s="89"/>
      <c r="AI395" s="109">
        <f t="shared" si="696"/>
        <v>0.86953108586465466</v>
      </c>
      <c r="AJ395" s="109">
        <f t="shared" si="641"/>
        <v>0.13046891413534539</v>
      </c>
      <c r="AL395" s="109">
        <f t="shared" si="649"/>
        <v>0.87064993433532767</v>
      </c>
      <c r="AM395" s="109">
        <f t="shared" si="650"/>
        <v>0.12934635721561477</v>
      </c>
      <c r="AN395" s="109">
        <f t="shared" si="651"/>
        <v>0.99999629155094238</v>
      </c>
      <c r="AO395" s="109"/>
      <c r="AP395" s="109">
        <f t="shared" si="652"/>
        <v>0.87065316310822993</v>
      </c>
      <c r="AQ395" s="109">
        <f t="shared" si="653"/>
        <v>0.12934683689177015</v>
      </c>
      <c r="AT395" s="19">
        <f t="shared" si="682"/>
        <v>-7.4081057150377893E-3</v>
      </c>
      <c r="AU395" s="19">
        <f t="shared" si="683"/>
        <v>-4.9304718629220338E-3</v>
      </c>
      <c r="AV395" s="19"/>
      <c r="AW395" s="19">
        <f t="shared" si="642"/>
        <v>0.55952992528491685</v>
      </c>
      <c r="AX395" s="19">
        <f t="shared" si="643"/>
        <v>0.44047007471508309</v>
      </c>
      <c r="AY395" s="19"/>
      <c r="AZ395" s="19">
        <f t="shared" si="656"/>
        <v>1.4974603567729537E-4</v>
      </c>
      <c r="BA395" s="19">
        <f t="shared" si="657"/>
        <v>-1.9019032832315338E-4</v>
      </c>
      <c r="BB395" s="19"/>
      <c r="BC395" s="19"/>
      <c r="BD395" s="19">
        <f t="shared" si="684"/>
        <v>-2.277953907622278E-2</v>
      </c>
      <c r="BE395" s="19">
        <f t="shared" si="685"/>
        <v>-5.0391552316974841E-3</v>
      </c>
      <c r="BF395" s="19"/>
      <c r="BG395" s="19"/>
      <c r="BH395" s="19">
        <f t="shared" si="660"/>
        <v>0.99293742641201854</v>
      </c>
      <c r="BI395" s="19">
        <f t="shared" si="661"/>
        <v>0.74126071470034893</v>
      </c>
      <c r="BJ395" s="19">
        <f t="shared" si="667"/>
        <v>0.9679758403733808</v>
      </c>
      <c r="BK395" s="19"/>
      <c r="BL395" s="19">
        <f t="shared" si="662"/>
        <v>1.0001057819367638</v>
      </c>
      <c r="BM395" s="19">
        <f t="shared" si="663"/>
        <v>1.1661236213144315</v>
      </c>
      <c r="BN395" s="19">
        <f t="shared" si="668"/>
        <v>1.0528212859453121</v>
      </c>
      <c r="BO395" s="19"/>
      <c r="BP395" s="19">
        <f t="shared" si="665"/>
        <v>0.97972351317116657</v>
      </c>
      <c r="BQ395" s="19">
        <f t="shared" si="664"/>
        <v>0.76618508244887595</v>
      </c>
      <c r="BR395" s="19">
        <f t="shared" si="669"/>
        <v>0.90158024906334666</v>
      </c>
    </row>
    <row r="396" spans="1:82" x14ac:dyDescent="0.2">
      <c r="A396" s="120" t="s">
        <v>537</v>
      </c>
      <c r="B396" s="86">
        <f>B395+1</f>
        <v>1997</v>
      </c>
      <c r="D396" s="77">
        <f>Conversion_factors!$M59*D229+D313</f>
        <v>23452.942316626715</v>
      </c>
      <c r="E396" s="77">
        <f>Conversion_factors!$M59*E229+E313</f>
        <v>3546.8826854020776</v>
      </c>
      <c r="F396" s="108">
        <f t="shared" si="691"/>
        <v>26999.825002028792</v>
      </c>
      <c r="G396" s="108"/>
      <c r="H396" s="126">
        <f>Manufacturing!CE53</f>
        <v>1425097.19264</v>
      </c>
      <c r="I396" s="126">
        <f t="shared" ref="I396:J412" si="697">I58</f>
        <v>1079410.5760054095</v>
      </c>
      <c r="J396" s="126">
        <f t="shared" si="697"/>
        <v>2504507.7686454095</v>
      </c>
      <c r="L396" s="79">
        <f t="shared" si="692"/>
        <v>16.457082673203516</v>
      </c>
      <c r="M396" s="79">
        <f t="shared" si="694"/>
        <v>3.2859439811383715</v>
      </c>
      <c r="N396" s="79">
        <f t="shared" si="695"/>
        <v>10.780491615976079</v>
      </c>
      <c r="P396" s="260">
        <v>0.94491099984421734</v>
      </c>
      <c r="Q396" s="260">
        <v>0.81664111960108243</v>
      </c>
      <c r="R396" s="110"/>
      <c r="S396" s="260">
        <v>0.87537361733928887</v>
      </c>
      <c r="T396" s="260">
        <v>0.95174795389850775</v>
      </c>
      <c r="V396" s="112">
        <f t="shared" si="674"/>
        <v>1.3852509791954986</v>
      </c>
      <c r="W396" s="113">
        <f t="shared" si="675"/>
        <v>0.8713152319455717</v>
      </c>
      <c r="X396" s="112">
        <f t="shared" si="676"/>
        <v>1.0652718567205717</v>
      </c>
      <c r="Y396" s="112">
        <f t="shared" si="677"/>
        <v>0.8841787824248083</v>
      </c>
      <c r="Z396" s="112">
        <f t="shared" si="678"/>
        <v>0.92507165612058406</v>
      </c>
      <c r="AA396" s="112">
        <f t="shared" si="679"/>
        <v>1.206991975904232</v>
      </c>
      <c r="AB396" s="112">
        <f t="shared" si="680"/>
        <v>1.2069902782405562</v>
      </c>
      <c r="AC396" s="112"/>
      <c r="AD396" s="112">
        <f t="shared" si="681"/>
        <v>0.94189077322660986</v>
      </c>
      <c r="AE396" s="109"/>
      <c r="AF396" s="87">
        <f t="shared" ref="AF396:AF410" si="698">AF58</f>
        <v>1997</v>
      </c>
      <c r="AG396" s="89"/>
      <c r="AI396" s="109">
        <f t="shared" si="696"/>
        <v>0.86863312317262942</v>
      </c>
      <c r="AJ396" s="109">
        <f t="shared" si="641"/>
        <v>0.13136687682737061</v>
      </c>
      <c r="AL396" s="109">
        <f>(AI396-AI395)/LN(AI396/AI395)</f>
        <v>0.86908202720172234</v>
      </c>
      <c r="AM396" s="109">
        <f>(AJ396-AJ395)/LN(AJ396/AJ395)</f>
        <v>0.13091738222104118</v>
      </c>
      <c r="AN396" s="109">
        <f t="shared" si="651"/>
        <v>0.99999940942276355</v>
      </c>
      <c r="AO396" s="109"/>
      <c r="AP396" s="109">
        <f t="shared" si="652"/>
        <v>0.86908254046208733</v>
      </c>
      <c r="AQ396" s="109">
        <f t="shared" si="653"/>
        <v>0.13091745953791264</v>
      </c>
      <c r="AT396" s="19">
        <f>LN(P396/P395)</f>
        <v>-4.7218272088537579E-2</v>
      </c>
      <c r="AU396" s="19">
        <f>LN(Q396/Q395)</f>
        <v>-3.2840174542032641E-2</v>
      </c>
      <c r="AV396" s="19"/>
      <c r="AW396" s="19">
        <f t="shared" si="642"/>
        <v>0.56901288567804265</v>
      </c>
      <c r="AX396" s="19">
        <f t="shared" si="643"/>
        <v>0.43098711432195735</v>
      </c>
      <c r="AY396" s="19"/>
      <c r="AZ396" s="19">
        <f>LN(AW396/AW395)</f>
        <v>1.680606796716776E-2</v>
      </c>
      <c r="BA396" s="19">
        <f>LN(AX396/AX395)</f>
        <v>-2.1764315764049611E-2</v>
      </c>
      <c r="BB396" s="19"/>
      <c r="BC396" s="19"/>
      <c r="BD396" s="19">
        <f>LN(S396/S395)</f>
        <v>-2.3690138947067778E-2</v>
      </c>
      <c r="BE396" s="19">
        <f>LN(T396/T395)</f>
        <v>8.3939525703089872E-3</v>
      </c>
      <c r="BF396" s="19"/>
      <c r="BG396" s="19"/>
      <c r="BH396" s="19">
        <f t="shared" si="660"/>
        <v>0.95567638936499999</v>
      </c>
      <c r="BI396" s="19">
        <f>IF(ISERR(BH396),BI395,BH396*BI395)</f>
        <v>0.7084053634029488</v>
      </c>
      <c r="BJ396" s="19">
        <f t="shared" si="667"/>
        <v>0.92507165612058406</v>
      </c>
      <c r="BK396" s="19"/>
      <c r="BL396" s="19">
        <f t="shared" si="662"/>
        <v>1.0118259109513354</v>
      </c>
      <c r="BM396" s="19">
        <f>IF(ISERR(BL396),BM395,BL396*BM395)</f>
        <v>1.1799140954183447</v>
      </c>
      <c r="BN396" s="19">
        <f t="shared" si="668"/>
        <v>1.0652718567205717</v>
      </c>
      <c r="BO396" s="19"/>
      <c r="BP396" s="19">
        <f t="shared" si="665"/>
        <v>0.98069892651639523</v>
      </c>
      <c r="BQ396" s="19">
        <f>IF(ISERR(BP396),BQ395,BP396*BQ395)</f>
        <v>0.75139688787048842</v>
      </c>
      <c r="BR396" s="19">
        <f t="shared" si="669"/>
        <v>0.8841787824248083</v>
      </c>
    </row>
    <row r="397" spans="1:82" x14ac:dyDescent="0.2">
      <c r="A397" s="120" t="s">
        <v>537</v>
      </c>
      <c r="B397" s="86">
        <f t="shared" si="647"/>
        <v>1998</v>
      </c>
      <c r="D397" s="77">
        <f>Conversion_factors!$M60*D230+D314</f>
        <v>23841.255512284231</v>
      </c>
      <c r="E397" s="77">
        <f>Conversion_factors!$M60*E230+E314</f>
        <v>3659.2981654637542</v>
      </c>
      <c r="F397" s="108">
        <f t="shared" si="691"/>
        <v>27500.553677747987</v>
      </c>
      <c r="G397" s="108"/>
      <c r="H397" s="126">
        <f>Manufacturing!CE54</f>
        <v>1483737.53715</v>
      </c>
      <c r="I397" s="126">
        <f t="shared" si="697"/>
        <v>1113243.0950547389</v>
      </c>
      <c r="J397" s="126">
        <f t="shared" si="697"/>
        <v>2596980.6322047389</v>
      </c>
      <c r="L397" s="79">
        <f t="shared" si="692"/>
        <v>16.068377941073805</v>
      </c>
      <c r="M397" s="79">
        <f t="shared" si="694"/>
        <v>3.2870611834190839</v>
      </c>
      <c r="N397" s="79">
        <f t="shared" si="695"/>
        <v>10.589433489306021</v>
      </c>
      <c r="P397" s="260">
        <v>0.94147235058140333</v>
      </c>
      <c r="Q397" s="260">
        <v>0.83033900574367214</v>
      </c>
      <c r="R397" s="110"/>
      <c r="S397" s="260">
        <v>0.85782002000899493</v>
      </c>
      <c r="T397" s="260">
        <v>0.93636546671872245</v>
      </c>
      <c r="V397" s="112">
        <f t="shared" si="674"/>
        <v>1.4363980055286836</v>
      </c>
      <c r="W397" s="113">
        <f t="shared" si="675"/>
        <v>0.85587327791558054</v>
      </c>
      <c r="X397" s="112">
        <f t="shared" si="676"/>
        <v>1.0682758905054195</v>
      </c>
      <c r="Y397" s="112">
        <f t="shared" si="677"/>
        <v>0.86690261750112818</v>
      </c>
      <c r="Z397" s="112">
        <f t="shared" si="678"/>
        <v>0.9241798858853183</v>
      </c>
      <c r="AA397" s="112">
        <f t="shared" si="679"/>
        <v>1.2293768956759146</v>
      </c>
      <c r="AB397" s="112">
        <f t="shared" si="680"/>
        <v>1.2293746693832366</v>
      </c>
      <c r="AC397" s="112"/>
      <c r="AD397" s="112">
        <f t="shared" si="681"/>
        <v>0.92609116569249672</v>
      </c>
      <c r="AE397" s="109"/>
      <c r="AF397" s="87">
        <f t="shared" si="698"/>
        <v>1998</v>
      </c>
      <c r="AG397" s="89"/>
      <c r="AI397" s="109">
        <f t="shared" si="696"/>
        <v>0.86693729121444318</v>
      </c>
      <c r="AJ397" s="109">
        <f t="shared" si="641"/>
        <v>0.13306270878555684</v>
      </c>
      <c r="AL397" s="109">
        <f t="shared" si="649"/>
        <v>0.86778493102622301</v>
      </c>
      <c r="AM397" s="109">
        <f t="shared" si="650"/>
        <v>0.13221298017673128</v>
      </c>
      <c r="AN397" s="109">
        <f t="shared" si="651"/>
        <v>0.99999791120295423</v>
      </c>
      <c r="AO397" s="109"/>
      <c r="AP397" s="109">
        <f t="shared" si="652"/>
        <v>0.86778674365660957</v>
      </c>
      <c r="AQ397" s="109">
        <f t="shared" si="653"/>
        <v>0.13221325634339054</v>
      </c>
      <c r="AT397" s="19">
        <f t="shared" si="682"/>
        <v>-3.6457627457280057E-3</v>
      </c>
      <c r="AU397" s="19">
        <f t="shared" si="683"/>
        <v>1.6634325796247924E-2</v>
      </c>
      <c r="AV397" s="19"/>
      <c r="AW397" s="19">
        <f t="shared" si="642"/>
        <v>0.57133176841999112</v>
      </c>
      <c r="AX397" s="19">
        <f t="shared" si="643"/>
        <v>0.42866823158000888</v>
      </c>
      <c r="AY397" s="19"/>
      <c r="AZ397" s="19">
        <f t="shared" si="656"/>
        <v>4.0669913782443307E-3</v>
      </c>
      <c r="BA397" s="19">
        <f t="shared" si="657"/>
        <v>-5.3949257159861758E-3</v>
      </c>
      <c r="BB397" s="19"/>
      <c r="BC397" s="19"/>
      <c r="BD397" s="19">
        <f t="shared" si="684"/>
        <v>-2.0256475873168131E-2</v>
      </c>
      <c r="BE397" s="19">
        <f t="shared" si="685"/>
        <v>-1.6294389263869741E-2</v>
      </c>
      <c r="BF397" s="19"/>
      <c r="BG397" s="19"/>
      <c r="BH397" s="19">
        <f t="shared" si="660"/>
        <v>0.99903599874737747</v>
      </c>
      <c r="BI397" s="19">
        <f t="shared" si="661"/>
        <v>0.70772245974526382</v>
      </c>
      <c r="BJ397" s="19">
        <f t="shared" si="667"/>
        <v>0.9241798858853183</v>
      </c>
      <c r="BK397" s="19"/>
      <c r="BL397" s="19">
        <f t="shared" si="662"/>
        <v>1.0028199691617647</v>
      </c>
      <c r="BM397" s="19">
        <f t="shared" si="663"/>
        <v>1.183241416780956</v>
      </c>
      <c r="BN397" s="19">
        <f t="shared" si="668"/>
        <v>1.0682758905054195</v>
      </c>
      <c r="BO397" s="19"/>
      <c r="BP397" s="19">
        <f t="shared" si="665"/>
        <v>0.98046077867159254</v>
      </c>
      <c r="BQ397" s="19">
        <f t="shared" si="664"/>
        <v>0.7367151777729104</v>
      </c>
      <c r="BR397" s="19">
        <f t="shared" si="669"/>
        <v>0.86690261750112818</v>
      </c>
    </row>
    <row r="398" spans="1:82" x14ac:dyDescent="0.2">
      <c r="A398" s="120" t="s">
        <v>537</v>
      </c>
      <c r="B398" s="86">
        <f t="shared" si="647"/>
        <v>1999</v>
      </c>
      <c r="D398" s="77">
        <f>Conversion_factors!$M61*D231+D315</f>
        <v>24255.194988893141</v>
      </c>
      <c r="E398" s="77">
        <f>Conversion_factors!$M61*E231+E315</f>
        <v>3613.0532559308131</v>
      </c>
      <c r="F398" s="108">
        <f t="shared" si="691"/>
        <v>27868.248244823953</v>
      </c>
      <c r="G398" s="108"/>
      <c r="H398" s="126">
        <f>Manufacturing!CE55</f>
        <v>1566177.0356099999</v>
      </c>
      <c r="I398" s="126">
        <f t="shared" si="697"/>
        <v>1145336.1228106003</v>
      </c>
      <c r="J398" s="126">
        <f t="shared" si="697"/>
        <v>2711513.1584206</v>
      </c>
      <c r="L398" s="79">
        <f t="shared" si="692"/>
        <v>15.486879476205669</v>
      </c>
      <c r="M398" s="79">
        <f t="shared" si="694"/>
        <v>3.1545789781470899</v>
      </c>
      <c r="N398" s="79">
        <f t="shared" si="695"/>
        <v>10.277747743277274</v>
      </c>
      <c r="P398" s="260">
        <v>0.94287401187615161</v>
      </c>
      <c r="Q398" s="260">
        <v>0.81938562345779375</v>
      </c>
      <c r="R398" s="110"/>
      <c r="S398" s="260">
        <v>0.82554756582107025</v>
      </c>
      <c r="T398" s="260">
        <v>0.91063870540166092</v>
      </c>
      <c r="V398" s="112">
        <f t="shared" si="674"/>
        <v>1.4997462993836739</v>
      </c>
      <c r="W398" s="113">
        <f t="shared" si="675"/>
        <v>0.83068179799339359</v>
      </c>
      <c r="X398" s="112">
        <f t="shared" si="676"/>
        <v>1.0763681905029296</v>
      </c>
      <c r="Y398" s="112">
        <f t="shared" si="677"/>
        <v>0.83543853780460031</v>
      </c>
      <c r="Z398" s="112">
        <f t="shared" si="678"/>
        <v>0.92376231569551859</v>
      </c>
      <c r="AA398" s="112">
        <f t="shared" si="679"/>
        <v>1.2458145539722452</v>
      </c>
      <c r="AB398" s="112">
        <f t="shared" si="680"/>
        <v>1.2458119525059685</v>
      </c>
      <c r="AC398" s="112"/>
      <c r="AD398" s="112">
        <f t="shared" si="681"/>
        <v>0.89923946721315107</v>
      </c>
      <c r="AE398" s="109"/>
      <c r="AF398" s="87">
        <f t="shared" si="698"/>
        <v>1999</v>
      </c>
      <c r="AG398" s="89"/>
      <c r="AI398" s="109">
        <f t="shared" si="696"/>
        <v>0.87035233703281389</v>
      </c>
      <c r="AJ398" s="109">
        <f t="shared" si="641"/>
        <v>0.12964766296718616</v>
      </c>
      <c r="AL398" s="109">
        <f t="shared" si="649"/>
        <v>0.86864369527834584</v>
      </c>
      <c r="AM398" s="109">
        <f t="shared" si="650"/>
        <v>0.13134778668650579</v>
      </c>
      <c r="AN398" s="109">
        <f t="shared" si="651"/>
        <v>0.99999148196485166</v>
      </c>
      <c r="AO398" s="109"/>
      <c r="AP398" s="109">
        <f t="shared" si="652"/>
        <v>0.86865109447890021</v>
      </c>
      <c r="AQ398" s="109">
        <f t="shared" si="653"/>
        <v>0.13134890552109971</v>
      </c>
      <c r="AT398" s="19">
        <f t="shared" si="682"/>
        <v>1.4876899291866217E-3</v>
      </c>
      <c r="AU398" s="19">
        <f t="shared" si="683"/>
        <v>-1.3279238304139912E-2</v>
      </c>
      <c r="AV398" s="19"/>
      <c r="AW398" s="19">
        <f t="shared" si="642"/>
        <v>0.57760259460524455</v>
      </c>
      <c r="AX398" s="19">
        <f t="shared" si="643"/>
        <v>0.42239740539475562</v>
      </c>
      <c r="AY398" s="19"/>
      <c r="AZ398" s="19">
        <f t="shared" si="656"/>
        <v>1.0916008182611986E-2</v>
      </c>
      <c r="BA398" s="19">
        <f t="shared" si="657"/>
        <v>-1.4736676934169081E-2</v>
      </c>
      <c r="BB398" s="19"/>
      <c r="BC398" s="19"/>
      <c r="BD398" s="19">
        <f t="shared" si="684"/>
        <v>-3.8347428275245364E-2</v>
      </c>
      <c r="BE398" s="19">
        <f t="shared" si="685"/>
        <v>-2.7859628785351285E-2</v>
      </c>
      <c r="BF398" s="19"/>
      <c r="BG398" s="19"/>
      <c r="BH398" s="19">
        <f t="shared" si="660"/>
        <v>0.99954817217278036</v>
      </c>
      <c r="BI398" s="19">
        <f t="shared" si="661"/>
        <v>0.70740269104400255</v>
      </c>
      <c r="BJ398" s="19">
        <f t="shared" si="667"/>
        <v>0.92376231569551859</v>
      </c>
      <c r="BK398" s="19"/>
      <c r="BL398" s="19">
        <f t="shared" si="662"/>
        <v>1.0075751030884741</v>
      </c>
      <c r="BM398" s="19">
        <f t="shared" si="663"/>
        <v>1.1922045924916238</v>
      </c>
      <c r="BN398" s="19">
        <f t="shared" si="668"/>
        <v>1.0763681905029296</v>
      </c>
      <c r="BO398" s="19"/>
      <c r="BP398" s="19">
        <f t="shared" si="665"/>
        <v>0.9637051739591882</v>
      </c>
      <c r="BQ398" s="19">
        <f t="shared" si="664"/>
        <v>0.70997622855401687</v>
      </c>
      <c r="BR398" s="19">
        <f t="shared" si="669"/>
        <v>0.83543853780460031</v>
      </c>
    </row>
    <row r="399" spans="1:82" x14ac:dyDescent="0.2">
      <c r="A399" s="120" t="s">
        <v>537</v>
      </c>
      <c r="B399" s="86">
        <f t="shared" si="647"/>
        <v>2000</v>
      </c>
      <c r="D399" s="77">
        <f>Conversion_factors!$M62*D232+D316</f>
        <v>24459.462490594298</v>
      </c>
      <c r="E399" s="77">
        <f>Conversion_factors!$M62*E232+E316</f>
        <v>3719.9460003520458</v>
      </c>
      <c r="F399" s="108">
        <f t="shared" si="691"/>
        <v>28179.408490946345</v>
      </c>
      <c r="G399" s="108"/>
      <c r="H399" s="126">
        <f>Manufacturing!CE56</f>
        <v>1678774.97612</v>
      </c>
      <c r="I399" s="126">
        <f t="shared" si="697"/>
        <v>1179948.0529703486</v>
      </c>
      <c r="J399" s="126">
        <f t="shared" si="697"/>
        <v>2858723.0290903486</v>
      </c>
      <c r="L399" s="79">
        <f t="shared" si="692"/>
        <v>14.569827903394909</v>
      </c>
      <c r="M399" s="79">
        <f t="shared" si="694"/>
        <v>3.1526353986411686</v>
      </c>
      <c r="N399" s="79">
        <f t="shared" si="695"/>
        <v>9.857341268878745</v>
      </c>
      <c r="P399" s="260">
        <v>0.95525794262707886</v>
      </c>
      <c r="Q399" s="260">
        <v>0.82003648369729354</v>
      </c>
      <c r="R399" s="110"/>
      <c r="S399" s="260">
        <v>0.76659456684172123</v>
      </c>
      <c r="T399" s="260">
        <v>0.90935532275412234</v>
      </c>
      <c r="V399" s="112">
        <f t="shared" si="674"/>
        <v>1.5811685333433656</v>
      </c>
      <c r="W399" s="113">
        <f t="shared" si="675"/>
        <v>0.79670314675923948</v>
      </c>
      <c r="X399" s="112">
        <f t="shared" si="676"/>
        <v>1.0886771002189741</v>
      </c>
      <c r="Y399" s="112">
        <f t="shared" si="677"/>
        <v>0.78319066055443987</v>
      </c>
      <c r="Z399" s="112">
        <f t="shared" si="678"/>
        <v>0.93439597599042312</v>
      </c>
      <c r="AA399" s="112">
        <f t="shared" si="679"/>
        <v>1.2597248894000834</v>
      </c>
      <c r="AB399" s="112">
        <f t="shared" si="680"/>
        <v>1.2597219460713507</v>
      </c>
      <c r="AC399" s="112"/>
      <c r="AD399" s="112">
        <f t="shared" si="681"/>
        <v>0.85264173725099046</v>
      </c>
      <c r="AE399" s="109"/>
      <c r="AF399" s="87">
        <f t="shared" si="698"/>
        <v>2000</v>
      </c>
      <c r="AG399" s="89"/>
      <c r="AI399" s="109">
        <f t="shared" si="696"/>
        <v>0.86799062863412435</v>
      </c>
      <c r="AJ399" s="109">
        <f t="shared" si="641"/>
        <v>0.13200937136587565</v>
      </c>
      <c r="AL399" s="109">
        <f t="shared" si="649"/>
        <v>0.86917094806468875</v>
      </c>
      <c r="AM399" s="109">
        <f t="shared" si="650"/>
        <v>0.13082496430470111</v>
      </c>
      <c r="AN399" s="109">
        <f t="shared" si="651"/>
        <v>0.99999591236938989</v>
      </c>
      <c r="AO399" s="109"/>
      <c r="AP399" s="109">
        <f t="shared" si="652"/>
        <v>0.86917450092898429</v>
      </c>
      <c r="AQ399" s="109">
        <f t="shared" si="653"/>
        <v>0.13082549907101571</v>
      </c>
      <c r="AT399" s="19">
        <f t="shared" si="682"/>
        <v>1.3048730819858282E-2</v>
      </c>
      <c r="AU399" s="19">
        <f t="shared" si="683"/>
        <v>7.9401182996624022E-4</v>
      </c>
      <c r="AV399" s="19"/>
      <c r="AW399" s="19">
        <f t="shared" si="642"/>
        <v>0.58724645900872374</v>
      </c>
      <c r="AX399" s="19">
        <f t="shared" si="643"/>
        <v>0.41275354099127626</v>
      </c>
      <c r="AY399" s="19"/>
      <c r="AZ399" s="19">
        <f t="shared" si="656"/>
        <v>1.6558514122165104E-2</v>
      </c>
      <c r="BA399" s="19">
        <f t="shared" si="657"/>
        <v>-2.3095928056524839E-2</v>
      </c>
      <c r="BB399" s="19"/>
      <c r="BC399" s="19"/>
      <c r="BD399" s="19">
        <f t="shared" si="684"/>
        <v>-7.4088816742423624E-2</v>
      </c>
      <c r="BE399" s="19">
        <f t="shared" si="685"/>
        <v>-1.4103154630222246E-3</v>
      </c>
      <c r="BF399" s="19"/>
      <c r="BG399" s="19"/>
      <c r="BH399" s="19">
        <f t="shared" si="660"/>
        <v>1.0115112514488083</v>
      </c>
      <c r="BI399" s="19">
        <f t="shared" si="661"/>
        <v>0.71554578129617374</v>
      </c>
      <c r="BJ399" s="19">
        <f t="shared" si="667"/>
        <v>0.93439597599042312</v>
      </c>
      <c r="BK399" s="19"/>
      <c r="BL399" s="19">
        <f t="shared" si="662"/>
        <v>1.0114355940882025</v>
      </c>
      <c r="BM399" s="19">
        <f t="shared" si="663"/>
        <v>1.205838160281449</v>
      </c>
      <c r="BN399" s="19">
        <f t="shared" si="668"/>
        <v>1.0886771002189741</v>
      </c>
      <c r="BO399" s="19"/>
      <c r="BP399" s="19">
        <f t="shared" si="665"/>
        <v>0.93746053732754597</v>
      </c>
      <c r="BQ399" s="19">
        <f t="shared" si="664"/>
        <v>0.66557469671003322</v>
      </c>
      <c r="BR399" s="19">
        <f t="shared" si="669"/>
        <v>0.78319066055443987</v>
      </c>
    </row>
    <row r="400" spans="1:82" x14ac:dyDescent="0.2">
      <c r="A400" s="120" t="s">
        <v>537</v>
      </c>
      <c r="B400" s="86">
        <f t="shared" si="647"/>
        <v>2001</v>
      </c>
      <c r="D400" s="77">
        <f>Conversion_factors!$M63*D233+D317</f>
        <v>23704.814769949255</v>
      </c>
      <c r="E400" s="77">
        <f>Conversion_factors!$M63*E233+E317</f>
        <v>3778.1308490706951</v>
      </c>
      <c r="F400" s="108">
        <f t="shared" si="691"/>
        <v>27482.945619019949</v>
      </c>
      <c r="G400" s="108"/>
      <c r="H400" s="126">
        <f>Manufacturing!CE57</f>
        <v>1607454.5965500001</v>
      </c>
      <c r="I400" s="126">
        <f t="shared" si="697"/>
        <v>1186379.5097955843</v>
      </c>
      <c r="J400" s="126">
        <f t="shared" si="697"/>
        <v>2793834.1063455846</v>
      </c>
      <c r="L400" s="79">
        <f t="shared" si="692"/>
        <v>14.746802068827151</v>
      </c>
      <c r="M400" s="79">
        <f t="shared" si="694"/>
        <v>3.184588757539883</v>
      </c>
      <c r="N400" s="79">
        <f t="shared" si="695"/>
        <v>9.8369998263670837</v>
      </c>
      <c r="P400" s="260">
        <v>0.96382810792741058</v>
      </c>
      <c r="Q400" s="260">
        <v>0.82779407669412619</v>
      </c>
      <c r="R400" s="110"/>
      <c r="S400" s="260">
        <v>0.76900704390477992</v>
      </c>
      <c r="T400" s="260">
        <v>0.90996373250128604</v>
      </c>
      <c r="V400" s="112">
        <f t="shared" si="674"/>
        <v>1.5452782698367198</v>
      </c>
      <c r="W400" s="113">
        <f t="shared" si="675"/>
        <v>0.79505908363749001</v>
      </c>
      <c r="X400" s="112">
        <f t="shared" si="676"/>
        <v>1.0736801103394458</v>
      </c>
      <c r="Y400" s="112">
        <f t="shared" si="677"/>
        <v>0.78539362403302448</v>
      </c>
      <c r="Z400" s="112">
        <f t="shared" si="678"/>
        <v>0.9428404576415792</v>
      </c>
      <c r="AA400" s="112">
        <f t="shared" si="679"/>
        <v>1.2285905958156325</v>
      </c>
      <c r="AB400" s="112">
        <f t="shared" si="680"/>
        <v>1.2285875251813081</v>
      </c>
      <c r="AC400" s="112"/>
      <c r="AD400" s="112">
        <f t="shared" si="681"/>
        <v>0.84326151291167495</v>
      </c>
      <c r="AE400" s="109"/>
      <c r="AF400" s="87">
        <f t="shared" si="698"/>
        <v>2001</v>
      </c>
      <c r="AG400" s="89"/>
      <c r="AI400" s="109">
        <f t="shared" si="696"/>
        <v>0.86252816923466946</v>
      </c>
      <c r="AJ400" s="109">
        <f t="shared" si="641"/>
        <v>0.13747183076533062</v>
      </c>
      <c r="AL400" s="109">
        <f t="shared" si="649"/>
        <v>0.86525652517750773</v>
      </c>
      <c r="AM400" s="109">
        <f t="shared" si="650"/>
        <v>0.13472214477964004</v>
      </c>
      <c r="AN400" s="109">
        <f t="shared" si="651"/>
        <v>0.99997866995714779</v>
      </c>
      <c r="AO400" s="109"/>
      <c r="AP400" s="109">
        <f t="shared" si="652"/>
        <v>0.86527498152994275</v>
      </c>
      <c r="AQ400" s="109">
        <f t="shared" si="653"/>
        <v>0.13472501847005727</v>
      </c>
      <c r="AT400" s="109">
        <f t="shared" si="682"/>
        <v>8.9315664297697338E-3</v>
      </c>
      <c r="AU400" s="109">
        <f t="shared" si="683"/>
        <v>9.4155922272816921E-3</v>
      </c>
      <c r="AW400" s="19">
        <f t="shared" si="642"/>
        <v>0.57535792583354095</v>
      </c>
      <c r="AX400" s="19">
        <f t="shared" si="643"/>
        <v>0.42464207416645894</v>
      </c>
      <c r="AY400" s="109"/>
      <c r="AZ400" s="109">
        <f t="shared" si="656"/>
        <v>-2.0452266888059734E-2</v>
      </c>
      <c r="BA400" s="109">
        <f t="shared" si="657"/>
        <v>2.8395973875758686E-2</v>
      </c>
      <c r="BB400" s="109"/>
      <c r="BC400" s="109"/>
      <c r="BD400" s="109">
        <f t="shared" si="684"/>
        <v>3.1420637109952354E-3</v>
      </c>
      <c r="BE400" s="109">
        <f t="shared" si="685"/>
        <v>6.6883240527433249E-4</v>
      </c>
      <c r="BH400" s="109">
        <f t="shared" si="660"/>
        <v>1.0090373694537857</v>
      </c>
      <c r="BI400" s="109">
        <f t="shared" si="661"/>
        <v>0.722012432882845</v>
      </c>
      <c r="BJ400" s="19">
        <f t="shared" si="667"/>
        <v>0.9428404576415792</v>
      </c>
      <c r="BK400" s="109"/>
      <c r="BL400" s="109">
        <f t="shared" si="662"/>
        <v>0.98622457487485338</v>
      </c>
      <c r="BM400" s="109">
        <f t="shared" si="663"/>
        <v>1.1892272269914472</v>
      </c>
      <c r="BN400" s="19">
        <f t="shared" si="668"/>
        <v>1.0736801103394458</v>
      </c>
      <c r="BO400" s="109"/>
      <c r="BP400" s="109">
        <f t="shared" si="665"/>
        <v>1.0028128061141905</v>
      </c>
      <c r="BQ400" s="109">
        <f t="shared" si="664"/>
        <v>0.66744682928638976</v>
      </c>
      <c r="BR400" s="19">
        <f t="shared" si="669"/>
        <v>0.78539362403302448</v>
      </c>
    </row>
    <row r="401" spans="1:70" x14ac:dyDescent="0.2">
      <c r="A401" s="120" t="s">
        <v>537</v>
      </c>
      <c r="B401" s="86">
        <f t="shared" si="647"/>
        <v>2002</v>
      </c>
      <c r="D401" s="77">
        <f>Conversion_factors!$M64*D234+D318</f>
        <v>22541.928059111589</v>
      </c>
      <c r="E401" s="77">
        <f>Conversion_factors!$M64*E234+E318</f>
        <v>3645.441712891602</v>
      </c>
      <c r="F401" s="108">
        <f t="shared" si="691"/>
        <v>26187.369772003192</v>
      </c>
      <c r="G401" s="108"/>
      <c r="H401" s="126">
        <f>Manufacturing!CE58</f>
        <v>1621541.38322</v>
      </c>
      <c r="I401" s="126">
        <f t="shared" si="697"/>
        <v>1170167.7210314982</v>
      </c>
      <c r="J401" s="126">
        <f t="shared" si="697"/>
        <v>2791709.1042514984</v>
      </c>
      <c r="L401" s="79">
        <f t="shared" si="692"/>
        <v>13.901543489657119</v>
      </c>
      <c r="M401" s="79">
        <f t="shared" si="694"/>
        <v>3.1153155632067513</v>
      </c>
      <c r="N401" s="79">
        <f t="shared" si="695"/>
        <v>9.3804077696069434</v>
      </c>
      <c r="P401" s="260">
        <v>0.90125430584795119</v>
      </c>
      <c r="Q401" s="260">
        <v>0.82711150845154224</v>
      </c>
      <c r="R401" s="110"/>
      <c r="S401" s="260">
        <v>0.77526087193479976</v>
      </c>
      <c r="T401" s="260">
        <v>0.89090423082031867</v>
      </c>
      <c r="V401" s="112">
        <f t="shared" si="674"/>
        <v>1.5441029246177997</v>
      </c>
      <c r="W401" s="113">
        <f t="shared" si="675"/>
        <v>0.75815579313718495</v>
      </c>
      <c r="X401" s="112">
        <f t="shared" si="676"/>
        <v>1.0805474381508746</v>
      </c>
      <c r="Y401" s="112">
        <f t="shared" si="677"/>
        <v>0.78858146568134391</v>
      </c>
      <c r="Z401" s="112">
        <f t="shared" si="678"/>
        <v>0.88975259114534733</v>
      </c>
      <c r="AA401" s="112">
        <f t="shared" si="679"/>
        <v>1.1706738313792358</v>
      </c>
      <c r="AB401" s="112">
        <f t="shared" si="680"/>
        <v>1.1706705774990547</v>
      </c>
      <c r="AC401" s="112"/>
      <c r="AD401" s="112">
        <f t="shared" si="681"/>
        <v>0.85209968251523804</v>
      </c>
      <c r="AE401" s="109"/>
      <c r="AF401" s="87">
        <f t="shared" si="698"/>
        <v>2002</v>
      </c>
      <c r="AG401" s="89"/>
      <c r="AI401" s="109">
        <f t="shared" si="696"/>
        <v>0.86079389627021918</v>
      </c>
      <c r="AJ401" s="109">
        <f t="shared" si="641"/>
        <v>0.13920610372978079</v>
      </c>
      <c r="AL401" s="109">
        <f t="shared" si="649"/>
        <v>0.86166074187014419</v>
      </c>
      <c r="AM401" s="109">
        <f t="shared" si="650"/>
        <v>0.13833715543325481</v>
      </c>
      <c r="AN401" s="109">
        <f t="shared" si="651"/>
        <v>0.99999789730339894</v>
      </c>
      <c r="AO401" s="109"/>
      <c r="AP401" s="109">
        <f t="shared" si="652"/>
        <v>0.86166255368506706</v>
      </c>
      <c r="AQ401" s="109">
        <f t="shared" si="653"/>
        <v>0.13833744631493297</v>
      </c>
      <c r="AT401" s="109">
        <f t="shared" si="682"/>
        <v>-6.7125501204943441E-2</v>
      </c>
      <c r="AU401" s="109">
        <f t="shared" si="683"/>
        <v>-8.2490298832269124E-4</v>
      </c>
      <c r="AW401" s="19">
        <f t="shared" si="642"/>
        <v>0.58084181505535515</v>
      </c>
      <c r="AX401" s="19">
        <f t="shared" si="643"/>
        <v>0.4191581849446448</v>
      </c>
      <c r="AY401" s="109"/>
      <c r="AZ401" s="109">
        <f t="shared" si="656"/>
        <v>9.4861296900270523E-3</v>
      </c>
      <c r="BA401" s="109">
        <f t="shared" si="657"/>
        <v>-1.2998257284510723E-2</v>
      </c>
      <c r="BB401" s="109"/>
      <c r="BC401" s="109"/>
      <c r="BD401" s="109">
        <f t="shared" si="684"/>
        <v>8.0994523735395674E-3</v>
      </c>
      <c r="BE401" s="109">
        <f t="shared" si="685"/>
        <v>-2.1167807678767147E-2</v>
      </c>
      <c r="BH401" s="109">
        <f t="shared" si="660"/>
        <v>0.94369369062818331</v>
      </c>
      <c r="BI401" s="109">
        <f t="shared" si="661"/>
        <v>0.68135857746664552</v>
      </c>
      <c r="BJ401" s="19">
        <f t="shared" si="667"/>
        <v>0.88975259114534733</v>
      </c>
      <c r="BK401" s="109"/>
      <c r="BL401" s="109">
        <f t="shared" si="662"/>
        <v>1.0063960650339863</v>
      </c>
      <c r="BM401" s="109">
        <f t="shared" si="663"/>
        <v>1.1968336016754717</v>
      </c>
      <c r="BN401" s="19">
        <f t="shared" si="668"/>
        <v>1.0805474381508746</v>
      </c>
      <c r="BO401" s="109"/>
      <c r="BP401" s="109">
        <f t="shared" si="665"/>
        <v>1.0040589095082664</v>
      </c>
      <c r="BQ401" s="109">
        <f t="shared" si="664"/>
        <v>0.67015593556804254</v>
      </c>
      <c r="BR401" s="19">
        <f t="shared" si="669"/>
        <v>0.78858146568134391</v>
      </c>
    </row>
    <row r="402" spans="1:70" x14ac:dyDescent="0.2">
      <c r="A402" s="120" t="s">
        <v>537</v>
      </c>
      <c r="B402" s="86">
        <f t="shared" si="647"/>
        <v>2003</v>
      </c>
      <c r="D402" s="77">
        <f>Conversion_factors!$M65*D235+D319</f>
        <v>22309.888644164901</v>
      </c>
      <c r="E402" s="77">
        <f>Conversion_factors!$M65*E235+E319</f>
        <v>3516.1983174140278</v>
      </c>
      <c r="F402" s="108">
        <f t="shared" si="691"/>
        <v>25826.086961578927</v>
      </c>
      <c r="G402" s="108"/>
      <c r="H402" s="126">
        <f>Manufacturing!CE59</f>
        <v>1711400.05113</v>
      </c>
      <c r="I402" s="126">
        <f t="shared" si="697"/>
        <v>1171316.9745078515</v>
      </c>
      <c r="J402" s="126">
        <f t="shared" si="697"/>
        <v>2882717.0256378516</v>
      </c>
      <c r="K402" s="250"/>
      <c r="L402" s="79">
        <f t="shared" si="692"/>
        <v>13.036045329923981</v>
      </c>
      <c r="M402" s="79">
        <f t="shared" si="694"/>
        <v>3.0019186897649268</v>
      </c>
      <c r="N402" s="79">
        <f t="shared" si="695"/>
        <v>8.9589393380935309</v>
      </c>
      <c r="P402" s="260">
        <v>0.90768758224913171</v>
      </c>
      <c r="Q402" s="260">
        <v>0.78121292344901683</v>
      </c>
      <c r="R402" s="110"/>
      <c r="S402" s="260">
        <v>0.72184183482499376</v>
      </c>
      <c r="T402" s="260">
        <v>0.90891348306985043</v>
      </c>
      <c r="V402" s="112">
        <f t="shared" si="674"/>
        <v>1.5944396869122839</v>
      </c>
      <c r="W402" s="113">
        <f t="shared" si="675"/>
        <v>0.72409131099263901</v>
      </c>
      <c r="X402" s="112">
        <f t="shared" si="676"/>
        <v>1.0964009530362306</v>
      </c>
      <c r="Y402" s="112">
        <f t="shared" si="677"/>
        <v>0.74354283738836557</v>
      </c>
      <c r="Z402" s="112">
        <f t="shared" si="678"/>
        <v>0.88821780869970934</v>
      </c>
      <c r="AA402" s="112">
        <f t="shared" si="679"/>
        <v>1.1545240150464728</v>
      </c>
      <c r="AB402" s="112">
        <f t="shared" si="680"/>
        <v>1.1545199231950085</v>
      </c>
      <c r="AC402" s="112"/>
      <c r="AD402" s="112">
        <f t="shared" si="681"/>
        <v>0.81522107553586709</v>
      </c>
      <c r="AE402" s="109"/>
      <c r="AF402" s="87">
        <f t="shared" si="698"/>
        <v>2003</v>
      </c>
      <c r="AG402" s="89"/>
      <c r="AI402" s="109">
        <f t="shared" si="696"/>
        <v>0.86385090692813737</v>
      </c>
      <c r="AJ402" s="109">
        <f t="shared" si="641"/>
        <v>0.13614909307186265</v>
      </c>
      <c r="AL402" s="109">
        <f t="shared" si="649"/>
        <v>0.8623214984835712</v>
      </c>
      <c r="AM402" s="109">
        <f t="shared" si="650"/>
        <v>0.13767194169422703</v>
      </c>
      <c r="AN402" s="109">
        <f t="shared" si="651"/>
        <v>0.99999344017779823</v>
      </c>
      <c r="AO402" s="109"/>
      <c r="AP402" s="109">
        <f t="shared" si="652"/>
        <v>0.86232715519638903</v>
      </c>
      <c r="AQ402" s="109">
        <f t="shared" si="653"/>
        <v>0.13767284480361094</v>
      </c>
      <c r="AT402" s="109">
        <f t="shared" si="682"/>
        <v>7.112780754312562E-3</v>
      </c>
      <c r="AU402" s="109">
        <f t="shared" si="683"/>
        <v>-5.7091778882089883E-2</v>
      </c>
      <c r="AW402" s="19">
        <f t="shared" si="642"/>
        <v>0.59367604794692708</v>
      </c>
      <c r="AX402" s="19">
        <f t="shared" si="643"/>
        <v>0.40632395205307298</v>
      </c>
      <c r="AY402" s="109"/>
      <c r="AZ402" s="109">
        <f t="shared" si="656"/>
        <v>2.1855340227773985E-2</v>
      </c>
      <c r="BA402" s="109">
        <f t="shared" si="657"/>
        <v>-3.1097625476168161E-2</v>
      </c>
      <c r="BB402" s="109"/>
      <c r="BC402" s="109"/>
      <c r="BD402" s="109">
        <f t="shared" si="684"/>
        <v>-7.1393532106227717E-2</v>
      </c>
      <c r="BE402" s="109">
        <f t="shared" si="685"/>
        <v>2.0012974863043671E-2</v>
      </c>
      <c r="BH402" s="109">
        <f t="shared" si="660"/>
        <v>0.99827504582632098</v>
      </c>
      <c r="BI402" s="109">
        <f t="shared" si="661"/>
        <v>0.68018326514467242</v>
      </c>
      <c r="BJ402" s="19">
        <f t="shared" si="667"/>
        <v>0.88821780869970934</v>
      </c>
      <c r="BK402" s="109"/>
      <c r="BL402" s="109">
        <f t="shared" si="662"/>
        <v>1.0146717435307477</v>
      </c>
      <c r="BM402" s="109">
        <f t="shared" si="663"/>
        <v>1.2143932373282353</v>
      </c>
      <c r="BN402" s="19">
        <f t="shared" si="668"/>
        <v>1.0964009530362306</v>
      </c>
      <c r="BO402" s="109"/>
      <c r="BP402" s="109">
        <f t="shared" si="665"/>
        <v>0.94288652440738729</v>
      </c>
      <c r="BQ402" s="109">
        <f t="shared" si="664"/>
        <v>0.63188100089873256</v>
      </c>
      <c r="BR402" s="19">
        <f t="shared" si="669"/>
        <v>0.74354283738836557</v>
      </c>
    </row>
    <row r="403" spans="1:70" x14ac:dyDescent="0.2">
      <c r="A403" s="120" t="s">
        <v>537</v>
      </c>
      <c r="B403" s="86">
        <f t="shared" si="647"/>
        <v>2004</v>
      </c>
      <c r="D403" s="77">
        <f>Conversion_factors!$M66*D236+D320</f>
        <v>22764.724344103241</v>
      </c>
      <c r="E403" s="77">
        <f>Conversion_factors!$M66*E236+E320</f>
        <v>3690.9499785494709</v>
      </c>
      <c r="F403" s="108">
        <f t="shared" si="691"/>
        <v>26455.674322652711</v>
      </c>
      <c r="G403" s="248">
        <f>H403/H402</f>
        <v>1.070589692486122</v>
      </c>
      <c r="H403" s="126">
        <f>Manufacturing!CE60</f>
        <v>1832207.2544600002</v>
      </c>
      <c r="I403" s="126">
        <f t="shared" si="697"/>
        <v>1214419.5495456469</v>
      </c>
      <c r="J403" s="126">
        <f t="shared" si="697"/>
        <v>3046626.8040056471</v>
      </c>
      <c r="K403" s="250"/>
      <c r="L403" s="79">
        <f t="shared" si="692"/>
        <v>12.424753962025221</v>
      </c>
      <c r="M403" s="79">
        <f t="shared" si="694"/>
        <v>3.0392708845393446</v>
      </c>
      <c r="N403" s="79">
        <f t="shared" si="695"/>
        <v>8.6835953415329019</v>
      </c>
      <c r="P403" s="260">
        <v>0.88839319632989966</v>
      </c>
      <c r="Q403" s="260">
        <v>0.79888929253210972</v>
      </c>
      <c r="R403" s="110"/>
      <c r="S403" s="260">
        <v>0.7029349939444739</v>
      </c>
      <c r="T403" s="260">
        <v>0.8998618696345454</v>
      </c>
      <c r="V403" s="112">
        <f t="shared" si="674"/>
        <v>1.6850986913786632</v>
      </c>
      <c r="W403" s="113">
        <f t="shared" si="675"/>
        <v>0.70183709228219449</v>
      </c>
      <c r="X403" s="112">
        <f t="shared" si="676"/>
        <v>1.105746243901534</v>
      </c>
      <c r="Y403" s="112">
        <f t="shared" si="677"/>
        <v>0.72571939045107003</v>
      </c>
      <c r="Z403" s="112">
        <f t="shared" si="678"/>
        <v>0.87460844237438018</v>
      </c>
      <c r="AA403" s="112">
        <f t="shared" si="679"/>
        <v>1.1826689813015387</v>
      </c>
      <c r="AB403" s="112">
        <f t="shared" si="680"/>
        <v>1.1826647657657319</v>
      </c>
      <c r="AC403" s="112"/>
      <c r="AD403" s="112">
        <f t="shared" si="681"/>
        <v>0.80246149011778145</v>
      </c>
      <c r="AE403" s="109"/>
      <c r="AF403" s="87">
        <f t="shared" si="698"/>
        <v>2004</v>
      </c>
      <c r="AG403" s="89"/>
      <c r="AI403" s="109">
        <f t="shared" si="696"/>
        <v>0.86048550743652419</v>
      </c>
      <c r="AJ403" s="109">
        <f t="shared" si="641"/>
        <v>0.13951449256347587</v>
      </c>
      <c r="AL403" s="109">
        <f t="shared" si="649"/>
        <v>0.86216711246891564</v>
      </c>
      <c r="AM403" s="109">
        <f t="shared" si="650"/>
        <v>0.13782494487902699</v>
      </c>
      <c r="AN403" s="109">
        <f t="shared" si="651"/>
        <v>0.99999205734794261</v>
      </c>
      <c r="AO403" s="109"/>
      <c r="AP403" s="109">
        <f t="shared" si="652"/>
        <v>0.86217396041669614</v>
      </c>
      <c r="AQ403" s="109">
        <f t="shared" si="653"/>
        <v>0.13782603958330386</v>
      </c>
      <c r="AT403" s="109">
        <f t="shared" si="682"/>
        <v>-2.1485813331952125E-2</v>
      </c>
      <c r="AU403" s="109">
        <f t="shared" si="683"/>
        <v>2.2374636695328621E-2</v>
      </c>
      <c r="AW403" s="19">
        <f t="shared" si="642"/>
        <v>0.60138880549828055</v>
      </c>
      <c r="AX403" s="19">
        <f t="shared" si="643"/>
        <v>0.39861119450171945</v>
      </c>
      <c r="AY403" s="109"/>
      <c r="AZ403" s="109">
        <f t="shared" si="656"/>
        <v>1.2907859545624458E-2</v>
      </c>
      <c r="BA403" s="109">
        <f t="shared" si="657"/>
        <v>-1.9164260965830973E-2</v>
      </c>
      <c r="BB403" s="109"/>
      <c r="BC403" s="109"/>
      <c r="BD403" s="109">
        <f t="shared" si="684"/>
        <v>-2.6541631515838233E-2</v>
      </c>
      <c r="BE403" s="109">
        <f t="shared" si="685"/>
        <v>-1.0008638145282892E-2</v>
      </c>
      <c r="BH403" s="109">
        <f t="shared" si="660"/>
        <v>0.98467789522791438</v>
      </c>
      <c r="BI403" s="109">
        <f t="shared" si="661"/>
        <v>0.66976142589190646</v>
      </c>
      <c r="BJ403" s="19">
        <f t="shared" si="667"/>
        <v>0.87460844237438018</v>
      </c>
      <c r="BK403" s="109"/>
      <c r="BL403" s="109">
        <f t="shared" si="662"/>
        <v>1.0085236070248058</v>
      </c>
      <c r="BM403" s="109">
        <f t="shared" si="663"/>
        <v>1.2247442480568029</v>
      </c>
      <c r="BN403" s="19">
        <f t="shared" si="668"/>
        <v>1.105746243901534</v>
      </c>
      <c r="BO403" s="109"/>
      <c r="BP403" s="109">
        <f t="shared" si="665"/>
        <v>0.97602902477024867</v>
      </c>
      <c r="BQ403" s="109">
        <f t="shared" si="664"/>
        <v>0.61673419707803856</v>
      </c>
      <c r="BR403" s="19">
        <f t="shared" si="669"/>
        <v>0.72571939045107003</v>
      </c>
    </row>
    <row r="404" spans="1:70" x14ac:dyDescent="0.2">
      <c r="A404" s="120" t="s">
        <v>537</v>
      </c>
      <c r="B404" s="86">
        <f t="shared" si="647"/>
        <v>2005</v>
      </c>
      <c r="D404" s="77">
        <f>Conversion_factors!$M67*D237+D321</f>
        <v>22837.954711165879</v>
      </c>
      <c r="E404" s="77">
        <f>Conversion_factors!$M67*E237+E321</f>
        <v>3745.5283970498313</v>
      </c>
      <c r="F404" s="108">
        <f t="shared" si="691"/>
        <v>26583.483108215711</v>
      </c>
      <c r="G404" s="108"/>
      <c r="H404" s="126">
        <f>Manufacturing!CE61</f>
        <v>1887937.7429</v>
      </c>
      <c r="I404" s="126">
        <f t="shared" si="697"/>
        <v>1229465.1174454477</v>
      </c>
      <c r="J404" s="126">
        <f t="shared" si="697"/>
        <v>3117402.8603454474</v>
      </c>
      <c r="K404" s="250"/>
      <c r="L404" s="79">
        <f t="shared" si="692"/>
        <v>12.096773210373577</v>
      </c>
      <c r="M404" s="79">
        <f t="shared" si="694"/>
        <v>3.0464698379017028</v>
      </c>
      <c r="N404" s="79">
        <f t="shared" si="695"/>
        <v>8.5274455369139961</v>
      </c>
      <c r="P404" s="260">
        <v>0.86730869515783993</v>
      </c>
      <c r="Q404" s="260">
        <v>0.79161260107593467</v>
      </c>
      <c r="R404" s="110"/>
      <c r="S404" s="260">
        <v>0.70101703611060739</v>
      </c>
      <c r="T404" s="260">
        <v>0.91028466015219234</v>
      </c>
      <c r="V404" s="112">
        <f t="shared" si="674"/>
        <v>1.7242451466525199</v>
      </c>
      <c r="W404" s="113">
        <f t="shared" si="675"/>
        <v>0.68921654508672603</v>
      </c>
      <c r="X404" s="112">
        <f t="shared" si="676"/>
        <v>1.1107597085856773</v>
      </c>
      <c r="Y404" s="112">
        <f t="shared" si="677"/>
        <v>0.72518651099912146</v>
      </c>
      <c r="Z404" s="112">
        <f t="shared" si="678"/>
        <v>0.85563300909628681</v>
      </c>
      <c r="AA404" s="112">
        <f t="shared" si="679"/>
        <v>1.188382856503529</v>
      </c>
      <c r="AB404" s="112">
        <f t="shared" si="680"/>
        <v>1.1883782828584049</v>
      </c>
      <c r="AC404" s="112"/>
      <c r="AD404" s="112">
        <f t="shared" si="681"/>
        <v>0.80550795762764826</v>
      </c>
      <c r="AE404" s="109"/>
      <c r="AF404" s="87">
        <f t="shared" si="698"/>
        <v>2005</v>
      </c>
      <c r="AG404" s="89"/>
      <c r="AI404" s="109">
        <f t="shared" si="696"/>
        <v>0.85910317388422797</v>
      </c>
      <c r="AJ404" s="109">
        <f t="shared" si="641"/>
        <v>0.14089682611577201</v>
      </c>
      <c r="AL404" s="109">
        <f t="shared" si="649"/>
        <v>0.85979415545655313</v>
      </c>
      <c r="AM404" s="109">
        <f t="shared" si="650"/>
        <v>0.14020452359229624</v>
      </c>
      <c r="AN404" s="109">
        <f t="shared" si="651"/>
        <v>0.99999867904884931</v>
      </c>
      <c r="AO404" s="109"/>
      <c r="AP404" s="109">
        <f t="shared" si="652"/>
        <v>0.85979529120413245</v>
      </c>
      <c r="AQ404" s="109">
        <f t="shared" si="653"/>
        <v>0.14020470879586766</v>
      </c>
      <c r="AT404" s="109">
        <f t="shared" si="682"/>
        <v>-2.401947046177352E-2</v>
      </c>
      <c r="AU404" s="109">
        <f t="shared" si="683"/>
        <v>-9.1502465437492859E-3</v>
      </c>
      <c r="AW404" s="19">
        <f t="shared" si="642"/>
        <v>0.60561237269500445</v>
      </c>
      <c r="AX404" s="19">
        <f t="shared" si="643"/>
        <v>0.39438762730499566</v>
      </c>
      <c r="AY404" s="109"/>
      <c r="AZ404" s="109">
        <f t="shared" si="656"/>
        <v>6.9984760773080818E-3</v>
      </c>
      <c r="BA404" s="109">
        <f t="shared" si="657"/>
        <v>-1.0652240628691132E-2</v>
      </c>
      <c r="BB404" s="109"/>
      <c r="BC404" s="109"/>
      <c r="BD404" s="109">
        <f t="shared" si="684"/>
        <v>-2.7322287171485274E-3</v>
      </c>
      <c r="BE404" s="109">
        <f t="shared" si="685"/>
        <v>1.1516090587566091E-2</v>
      </c>
      <c r="BH404" s="109">
        <f t="shared" si="660"/>
        <v>0.97830408173676109</v>
      </c>
      <c r="BI404" s="109">
        <f t="shared" si="661"/>
        <v>0.65523033673988529</v>
      </c>
      <c r="BJ404" s="19">
        <f t="shared" si="667"/>
        <v>0.85563300909628681</v>
      </c>
      <c r="BK404" s="109"/>
      <c r="BL404" s="109">
        <f t="shared" si="662"/>
        <v>1.004534010141833</v>
      </c>
      <c r="BM404" s="109">
        <f t="shared" si="663"/>
        <v>1.2302972508986441</v>
      </c>
      <c r="BN404" s="19">
        <f t="shared" si="668"/>
        <v>1.1107597085856773</v>
      </c>
      <c r="BO404" s="109"/>
      <c r="BP404" s="109">
        <f t="shared" si="665"/>
        <v>0.99926572245559353</v>
      </c>
      <c r="BQ404" s="109">
        <f t="shared" si="664"/>
        <v>0.61628134300625659</v>
      </c>
      <c r="BR404" s="19">
        <f t="shared" si="669"/>
        <v>0.72518651099912146</v>
      </c>
    </row>
    <row r="405" spans="1:70" x14ac:dyDescent="0.2">
      <c r="A405" s="120" t="s">
        <v>537</v>
      </c>
      <c r="B405" s="86">
        <f t="shared" si="647"/>
        <v>2006</v>
      </c>
      <c r="D405" s="77">
        <f>Conversion_factors!$M68*D238+D322</f>
        <v>22786.555325714991</v>
      </c>
      <c r="E405" s="77">
        <f>Conversion_factors!$M68*E238+E322</f>
        <v>3773.6411153687968</v>
      </c>
      <c r="F405" s="108">
        <f t="shared" si="691"/>
        <v>26560.19644108379</v>
      </c>
      <c r="G405" s="108"/>
      <c r="H405" s="126">
        <f>Manufacturing!CE62</f>
        <v>1995024.30039</v>
      </c>
      <c r="I405" s="126">
        <f t="shared" si="697"/>
        <v>1257091.8737540555</v>
      </c>
      <c r="J405" s="126">
        <f t="shared" si="697"/>
        <v>3252116.1741440557</v>
      </c>
      <c r="K405" s="250"/>
      <c r="L405" s="79">
        <f t="shared" si="692"/>
        <v>11.421693119858505</v>
      </c>
      <c r="M405" s="79">
        <f t="shared" si="694"/>
        <v>3.0018817193524341</v>
      </c>
      <c r="N405" s="79">
        <f t="shared" si="695"/>
        <v>8.1670503201117448</v>
      </c>
      <c r="P405" s="260">
        <v>0.86142190729229007</v>
      </c>
      <c r="Q405" s="260">
        <v>0.78766361875345237</v>
      </c>
      <c r="R405" s="110"/>
      <c r="S405" s="260">
        <v>0.6664190998694639</v>
      </c>
      <c r="T405" s="260">
        <v>0.90145869076215357</v>
      </c>
      <c r="V405" s="112">
        <f t="shared" si="674"/>
        <v>1.7987554964252113</v>
      </c>
      <c r="W405" s="113">
        <f t="shared" si="675"/>
        <v>0.66008820353180364</v>
      </c>
      <c r="X405" s="112">
        <f t="shared" si="676"/>
        <v>1.1199093665333417</v>
      </c>
      <c r="Y405" s="112">
        <f t="shared" si="677"/>
        <v>0.69339377876296582</v>
      </c>
      <c r="Z405" s="112">
        <f t="shared" si="678"/>
        <v>0.85004307547912739</v>
      </c>
      <c r="AA405" s="112">
        <f t="shared" si="679"/>
        <v>1.1873421509868154</v>
      </c>
      <c r="AB405" s="112">
        <f t="shared" si="680"/>
        <v>1.1873372842282752</v>
      </c>
      <c r="AC405" s="112"/>
      <c r="AD405" s="112">
        <f t="shared" si="681"/>
        <v>0.77653818753259318</v>
      </c>
      <c r="AE405" s="109"/>
      <c r="AF405" s="87">
        <f t="shared" si="698"/>
        <v>2006</v>
      </c>
      <c r="AG405" s="89"/>
      <c r="AI405" s="109">
        <f t="shared" si="696"/>
        <v>0.85792118956124652</v>
      </c>
      <c r="AJ405" s="109">
        <f t="shared" si="641"/>
        <v>0.14207881043875342</v>
      </c>
      <c r="AL405" s="109">
        <f t="shared" si="649"/>
        <v>0.85851204611144505</v>
      </c>
      <c r="AM405" s="109">
        <f t="shared" si="650"/>
        <v>0.14148699541876625</v>
      </c>
      <c r="AN405" s="109">
        <f t="shared" si="651"/>
        <v>0.99999904153021135</v>
      </c>
      <c r="AO405" s="109"/>
      <c r="AP405" s="109">
        <f t="shared" si="652"/>
        <v>0.85851286897009316</v>
      </c>
      <c r="AQ405" s="109">
        <f t="shared" si="653"/>
        <v>0.14148713102990682</v>
      </c>
      <c r="AT405" s="109">
        <f t="shared" si="682"/>
        <v>-6.8105586971664812E-3</v>
      </c>
      <c r="AU405" s="109">
        <f t="shared" si="683"/>
        <v>-5.0010131264895102E-3</v>
      </c>
      <c r="AW405" s="19">
        <f t="shared" si="642"/>
        <v>0.61345419215077168</v>
      </c>
      <c r="AX405" s="19">
        <f t="shared" si="643"/>
        <v>0.38654580784922826</v>
      </c>
      <c r="AY405" s="109"/>
      <c r="AZ405" s="109">
        <f t="shared" si="656"/>
        <v>1.2865462553922765E-2</v>
      </c>
      <c r="BA405" s="109">
        <f t="shared" si="657"/>
        <v>-2.0083870639636153E-2</v>
      </c>
      <c r="BB405" s="109"/>
      <c r="BC405" s="109"/>
      <c r="BD405" s="109">
        <f t="shared" si="684"/>
        <v>-5.061343761156932E-2</v>
      </c>
      <c r="BE405" s="109">
        <f t="shared" si="685"/>
        <v>-9.7431451374401096E-3</v>
      </c>
      <c r="BH405" s="109">
        <f t="shared" si="660"/>
        <v>0.99346690279859162</v>
      </c>
      <c r="BI405" s="109">
        <f t="shared" si="661"/>
        <v>0.65094965326065213</v>
      </c>
      <c r="BJ405" s="19">
        <f t="shared" si="667"/>
        <v>0.85004307547912739</v>
      </c>
      <c r="BK405" s="109"/>
      <c r="BL405" s="109">
        <f t="shared" si="662"/>
        <v>1.0082372972992644</v>
      </c>
      <c r="BM405" s="109">
        <f t="shared" si="663"/>
        <v>1.2404315751207637</v>
      </c>
      <c r="BN405" s="19">
        <f t="shared" si="668"/>
        <v>1.1199093665333417</v>
      </c>
      <c r="BO405" s="109"/>
      <c r="BP405" s="109">
        <f t="shared" si="665"/>
        <v>0.95615923386060586</v>
      </c>
      <c r="BQ405" s="109">
        <f t="shared" si="664"/>
        <v>0.5892630967714475</v>
      </c>
      <c r="BR405" s="19">
        <f t="shared" si="669"/>
        <v>0.69339377876296582</v>
      </c>
    </row>
    <row r="406" spans="1:70" x14ac:dyDescent="0.2">
      <c r="A406" s="120" t="s">
        <v>537</v>
      </c>
      <c r="B406" s="86">
        <f t="shared" si="647"/>
        <v>2007</v>
      </c>
      <c r="D406" s="77">
        <f>Conversion_factors!$M69*D239+D323</f>
        <v>22849.016290740303</v>
      </c>
      <c r="E406" s="77">
        <f>Conversion_factors!$M69*E239+E323</f>
        <v>3819.8511842186558</v>
      </c>
      <c r="F406" s="108">
        <f t="shared" si="691"/>
        <v>26668.867474958959</v>
      </c>
      <c r="G406" s="108"/>
      <c r="H406" s="126">
        <f>Manufacturing!CE63</f>
        <v>2060948.9203599999</v>
      </c>
      <c r="I406" s="126">
        <f t="shared" si="697"/>
        <v>1238681.0414093982</v>
      </c>
      <c r="J406" s="126">
        <f t="shared" si="697"/>
        <v>3299629.9617693983</v>
      </c>
      <c r="L406" s="79">
        <f t="shared" si="692"/>
        <v>11.086648516620738</v>
      </c>
      <c r="M406" s="79">
        <f t="shared" si="694"/>
        <v>3.0838053191420012</v>
      </c>
      <c r="N406" s="79">
        <f t="shared" si="695"/>
        <v>8.0823812924337766</v>
      </c>
      <c r="P406" s="260">
        <v>0.84331447476836663</v>
      </c>
      <c r="Q406" s="260">
        <v>0.81501599926073987</v>
      </c>
      <c r="R406" s="110"/>
      <c r="S406" s="260">
        <v>0.66076002062176398</v>
      </c>
      <c r="T406" s="260">
        <v>0.89498108997585313</v>
      </c>
      <c r="V406" s="112">
        <f t="shared" si="674"/>
        <v>1.8250355190537262</v>
      </c>
      <c r="W406" s="113">
        <f t="shared" si="675"/>
        <v>0.65324497076303945</v>
      </c>
      <c r="X406" s="112">
        <f t="shared" si="676"/>
        <v>1.1325946594162697</v>
      </c>
      <c r="Y406" s="112">
        <f t="shared" si="677"/>
        <v>0.68763475660537565</v>
      </c>
      <c r="Z406" s="112">
        <f t="shared" si="678"/>
        <v>0.83877537850254813</v>
      </c>
      <c r="AA406" s="112">
        <f t="shared" si="679"/>
        <v>1.1922005677571497</v>
      </c>
      <c r="AB406" s="112">
        <f t="shared" si="680"/>
        <v>1.1921952742857598</v>
      </c>
      <c r="AC406" s="112"/>
      <c r="AD406" s="112">
        <f t="shared" si="681"/>
        <v>0.77881145296025489</v>
      </c>
      <c r="AE406" s="109"/>
      <c r="AF406" s="87">
        <f t="shared" si="698"/>
        <v>2007</v>
      </c>
      <c r="AG406" s="89"/>
      <c r="AI406" s="109">
        <f t="shared" ref="AI406:AI412" si="699">D406/F406</f>
        <v>0.85676740162268417</v>
      </c>
      <c r="AJ406" s="109">
        <f t="shared" ref="AJ406:AJ412" si="700">E406/F406</f>
        <v>0.14323259837731578</v>
      </c>
      <c r="AL406" s="109">
        <f t="shared" si="649"/>
        <v>0.8573441661975536</v>
      </c>
      <c r="AM406" s="109">
        <f t="shared" si="650"/>
        <v>0.14265492675925653</v>
      </c>
      <c r="AN406" s="109">
        <f t="shared" ref="AN406:AN412" si="701">AL406+AM406</f>
        <v>0.99999909295681011</v>
      </c>
      <c r="AO406" s="109"/>
      <c r="AP406" s="109">
        <f t="shared" ref="AP406:AP412" si="702">AL406/AN406</f>
        <v>0.85734494384644633</v>
      </c>
      <c r="AQ406" s="109">
        <f t="shared" ref="AQ406:AQ412" si="703">AM406/AN406</f>
        <v>0.14265505615355373</v>
      </c>
      <c r="AT406" s="109">
        <f t="shared" si="682"/>
        <v>-2.1244473622375463E-2</v>
      </c>
      <c r="AU406" s="109">
        <f t="shared" si="683"/>
        <v>3.4136625078673342E-2</v>
      </c>
      <c r="AW406" s="19">
        <f t="shared" ref="AW406:AW412" si="704">H406/J406</f>
        <v>0.62460001401333909</v>
      </c>
      <c r="AX406" s="19">
        <f t="shared" si="643"/>
        <v>0.3753999859866608</v>
      </c>
      <c r="AY406" s="109"/>
      <c r="AZ406" s="109">
        <f t="shared" si="656"/>
        <v>1.8005872342299174E-2</v>
      </c>
      <c r="BA406" s="109">
        <f t="shared" si="657"/>
        <v>-2.9258293842906916E-2</v>
      </c>
      <c r="BB406" s="109"/>
      <c r="BC406" s="109"/>
      <c r="BD406" s="109">
        <f t="shared" si="684"/>
        <v>-8.5280328145114458E-3</v>
      </c>
      <c r="BE406" s="109">
        <f t="shared" si="685"/>
        <v>-7.2116292785713619E-3</v>
      </c>
      <c r="BH406" s="109">
        <f t="shared" ref="BH406:BH412" si="705">EXP(SUMPRODUCT($AP406:$AQ406,AT406:AU406))</f>
        <v>0.98674455765641267</v>
      </c>
      <c r="BI406" s="109">
        <f t="shared" ref="BI406:BI412" si="706">IF(ISERR(BH406),BI405,BH406*BI405)</f>
        <v>0.64232102766327737</v>
      </c>
      <c r="BJ406" s="19">
        <f t="shared" si="667"/>
        <v>0.83877537850254813</v>
      </c>
      <c r="BK406" s="109"/>
      <c r="BL406" s="109">
        <f t="shared" ref="BL406:BL412" si="707">EXP(SUMPRODUCT($AP406:$AQ406,AZ406:BA406))</f>
        <v>1.011327070977355</v>
      </c>
      <c r="BM406" s="109">
        <f t="shared" ref="BM406:BM412" si="708">IF(ISERR(BL406),BM405,BL406*BM405)</f>
        <v>1.2544820316147089</v>
      </c>
      <c r="BN406" s="19">
        <f t="shared" si="668"/>
        <v>1.1325946594162697</v>
      </c>
      <c r="BO406" s="109"/>
      <c r="BP406" s="109">
        <f t="shared" ref="BP406:BP412" si="709">EXP(SUMPRODUCT($AP406:$AQ406,BD406:BE406))</f>
        <v>0.99169444212801494</v>
      </c>
      <c r="BQ406" s="109">
        <f t="shared" ref="BQ406:BQ412" si="710">IF(ISERR(BP406),BQ405,BP406*BQ405)</f>
        <v>0.58436893801938716</v>
      </c>
      <c r="BR406" s="19">
        <f t="shared" si="669"/>
        <v>0.68763475660537565</v>
      </c>
    </row>
    <row r="407" spans="1:70" x14ac:dyDescent="0.2">
      <c r="A407" s="120" t="s">
        <v>537</v>
      </c>
      <c r="B407" s="86">
        <f t="shared" si="647"/>
        <v>2008</v>
      </c>
      <c r="D407" s="77">
        <f>Conversion_factors!$M70*D240+D324</f>
        <v>22061.995122837452</v>
      </c>
      <c r="E407" s="77">
        <f>Conversion_factors!$M70*E240+E324</f>
        <v>3662.3812345308497</v>
      </c>
      <c r="F407" s="108">
        <f t="shared" si="691"/>
        <v>25724.376357368303</v>
      </c>
      <c r="G407" s="108"/>
      <c r="H407" s="126">
        <f>Manufacturing!CE64</f>
        <v>2019112.5128900001</v>
      </c>
      <c r="I407" s="126">
        <f t="shared" si="697"/>
        <v>1159100.6817947824</v>
      </c>
      <c r="J407" s="126">
        <f t="shared" si="697"/>
        <v>3178213.1946847825</v>
      </c>
      <c r="L407" s="79">
        <f t="shared" si="692"/>
        <v>10.926580357455975</v>
      </c>
      <c r="M407" s="79">
        <f t="shared" si="694"/>
        <v>3.1596748169105733</v>
      </c>
      <c r="N407" s="79">
        <f t="shared" si="695"/>
        <v>8.0939744383383516</v>
      </c>
      <c r="P407" s="260">
        <v>0.86444833570838986</v>
      </c>
      <c r="Q407" s="260">
        <v>0.79861959389482839</v>
      </c>
      <c r="R407" s="110"/>
      <c r="S407" s="260">
        <v>0.63529921091880426</v>
      </c>
      <c r="T407" s="260">
        <v>0.93582677750785281</v>
      </c>
      <c r="V407" s="112">
        <f t="shared" si="674"/>
        <v>1.7578795303199861</v>
      </c>
      <c r="W407" s="113">
        <f t="shared" si="675"/>
        <v>0.65418196742076651</v>
      </c>
      <c r="X407" s="112">
        <f t="shared" si="676"/>
        <v>1.1444682759798011</v>
      </c>
      <c r="Y407" s="112">
        <f t="shared" si="677"/>
        <v>0.66910927837238321</v>
      </c>
      <c r="Z407" s="112">
        <f t="shared" si="678"/>
        <v>0.85427901471077439</v>
      </c>
      <c r="AA407" s="112">
        <f t="shared" si="679"/>
        <v>1.1499783336986642</v>
      </c>
      <c r="AB407" s="112">
        <f t="shared" si="680"/>
        <v>1.1499730896334215</v>
      </c>
      <c r="AC407" s="112"/>
      <c r="AD407" s="112">
        <f t="shared" si="681"/>
        <v>0.76577434226093022</v>
      </c>
      <c r="AE407" s="109"/>
      <c r="AF407" s="87">
        <f t="shared" si="698"/>
        <v>2008</v>
      </c>
      <c r="AG407" s="89"/>
      <c r="AI407" s="109">
        <f t="shared" si="699"/>
        <v>0.85762993109522656</v>
      </c>
      <c r="AJ407" s="109">
        <f t="shared" si="700"/>
        <v>0.14237006890477344</v>
      </c>
      <c r="AL407" s="109">
        <f t="shared" si="649"/>
        <v>0.85719859403451348</v>
      </c>
      <c r="AM407" s="109">
        <f t="shared" si="650"/>
        <v>0.14280089949541355</v>
      </c>
      <c r="AN407" s="109">
        <f t="shared" si="701"/>
        <v>0.99999949352992701</v>
      </c>
      <c r="AO407" s="109"/>
      <c r="AP407" s="109">
        <f t="shared" si="702"/>
        <v>0.8571990281801678</v>
      </c>
      <c r="AQ407" s="109">
        <f t="shared" si="703"/>
        <v>0.14280097181983217</v>
      </c>
      <c r="AT407" s="109">
        <f t="shared" si="682"/>
        <v>2.4751610419552653E-2</v>
      </c>
      <c r="AU407" s="109">
        <f t="shared" si="683"/>
        <v>-2.0323014409495022E-2</v>
      </c>
      <c r="AW407" s="19">
        <f t="shared" si="704"/>
        <v>0.63529800841137629</v>
      </c>
      <c r="AX407" s="19">
        <f t="shared" si="643"/>
        <v>0.36470199158862371</v>
      </c>
      <c r="AY407" s="109"/>
      <c r="AZ407" s="109">
        <f t="shared" si="656"/>
        <v>1.6982726103902397E-2</v>
      </c>
      <c r="BA407" s="109">
        <f t="shared" si="657"/>
        <v>-2.8911528128001379E-2</v>
      </c>
      <c r="BB407" s="109"/>
      <c r="BC407" s="109"/>
      <c r="BD407" s="109">
        <f t="shared" si="684"/>
        <v>-3.9294632685134327E-2</v>
      </c>
      <c r="BE407" s="109">
        <f t="shared" si="685"/>
        <v>4.4627803052465324E-2</v>
      </c>
      <c r="BH407" s="109">
        <f t="shared" si="705"/>
        <v>1.0184836567757922</v>
      </c>
      <c r="BI407" s="109">
        <f t="shared" si="706"/>
        <v>0.65419346907847953</v>
      </c>
      <c r="BJ407" s="19">
        <f t="shared" si="667"/>
        <v>0.85427901471077439</v>
      </c>
      <c r="BK407" s="109"/>
      <c r="BL407" s="109">
        <f t="shared" si="707"/>
        <v>1.0104835533743828</v>
      </c>
      <c r="BM407" s="109">
        <f t="shared" si="708"/>
        <v>1.2676334609503459</v>
      </c>
      <c r="BN407" s="19">
        <f t="shared" si="668"/>
        <v>1.1444682759798011</v>
      </c>
      <c r="BO407" s="109"/>
      <c r="BP407" s="109">
        <f t="shared" si="709"/>
        <v>0.97305913051218274</v>
      </c>
      <c r="BQ407" s="109">
        <f t="shared" si="710"/>
        <v>0.56862553072747246</v>
      </c>
      <c r="BR407" s="19">
        <f t="shared" si="669"/>
        <v>0.66910927837238321</v>
      </c>
    </row>
    <row r="408" spans="1:70" x14ac:dyDescent="0.2">
      <c r="A408" s="120" t="s">
        <v>537</v>
      </c>
      <c r="B408" s="86">
        <f t="shared" si="647"/>
        <v>2009</v>
      </c>
      <c r="D408" s="77">
        <f>Conversion_factors!$M71*D241+D325</f>
        <v>19564.082258842136</v>
      </c>
      <c r="E408" s="77">
        <f>Conversion_factors!$M71*E241+E325</f>
        <v>3624.0563760638233</v>
      </c>
      <c r="F408" s="108">
        <f t="shared" si="691"/>
        <v>23188.138634905961</v>
      </c>
      <c r="G408" s="108"/>
      <c r="H408" s="126">
        <f>Manufacturing!CE65</f>
        <v>1833421.3003700001</v>
      </c>
      <c r="I408" s="126">
        <f t="shared" si="697"/>
        <v>1124595.7581982107</v>
      </c>
      <c r="J408" s="126">
        <f t="shared" si="697"/>
        <v>2958017.0585682108</v>
      </c>
      <c r="L408" s="79">
        <f t="shared" si="692"/>
        <v>10.670805588924891</v>
      </c>
      <c r="M408" s="79">
        <f t="shared" si="694"/>
        <v>3.2225413884453591</v>
      </c>
      <c r="N408" s="79">
        <f t="shared" si="695"/>
        <v>7.8390821201449992</v>
      </c>
      <c r="P408" s="260">
        <v>0.87282554866226814</v>
      </c>
      <c r="Q408" s="260">
        <v>0.82880602381103652</v>
      </c>
      <c r="R408" s="110"/>
      <c r="S408" s="260">
        <v>0.61447325210317194</v>
      </c>
      <c r="T408" s="260">
        <v>0.91968403027335655</v>
      </c>
      <c r="V408" s="112">
        <f t="shared" si="674"/>
        <v>1.6360883676055964</v>
      </c>
      <c r="W408" s="113">
        <f t="shared" si="675"/>
        <v>0.63358072146101285</v>
      </c>
      <c r="X408" s="112">
        <f t="shared" si="676"/>
        <v>1.12767002746784</v>
      </c>
      <c r="Y408" s="112">
        <f t="shared" si="677"/>
        <v>0.6487154491098982</v>
      </c>
      <c r="Z408" s="112">
        <f t="shared" si="678"/>
        <v>0.86609946008305294</v>
      </c>
      <c r="AA408" s="112">
        <f t="shared" si="679"/>
        <v>1.036599041383063</v>
      </c>
      <c r="AB408" s="112">
        <f t="shared" si="680"/>
        <v>1.0365940483215244</v>
      </c>
      <c r="AC408" s="112"/>
      <c r="AD408" s="112">
        <f t="shared" si="681"/>
        <v>0.731536968316571</v>
      </c>
      <c r="AE408" s="109"/>
      <c r="AF408" s="87">
        <f t="shared" si="698"/>
        <v>2012</v>
      </c>
      <c r="AG408" s="89"/>
      <c r="AI408" s="109">
        <f t="shared" si="699"/>
        <v>0.84371076811622991</v>
      </c>
      <c r="AJ408" s="109">
        <f t="shared" si="700"/>
        <v>0.15628923188376997</v>
      </c>
      <c r="AL408" s="109">
        <f t="shared" si="649"/>
        <v>0.85065136981365741</v>
      </c>
      <c r="AM408" s="109">
        <f t="shared" si="650"/>
        <v>0.14922146946420206</v>
      </c>
      <c r="AN408" s="109">
        <f t="shared" si="701"/>
        <v>0.99987283927785953</v>
      </c>
      <c r="AO408" s="109"/>
      <c r="AP408" s="109">
        <f t="shared" si="702"/>
        <v>0.85075955301278638</v>
      </c>
      <c r="AQ408" s="109">
        <f t="shared" si="703"/>
        <v>0.14924044698721353</v>
      </c>
      <c r="AT408" s="109">
        <f t="shared" si="682"/>
        <v>9.6441648717180729E-3</v>
      </c>
      <c r="AU408" s="109">
        <f t="shared" si="683"/>
        <v>3.7101409957122772E-2</v>
      </c>
      <c r="AW408" s="19">
        <f t="shared" si="704"/>
        <v>0.6198143094068036</v>
      </c>
      <c r="AX408" s="19">
        <f t="shared" si="643"/>
        <v>0.3801856905931964</v>
      </c>
      <c r="AY408" s="109"/>
      <c r="AZ408" s="109">
        <f t="shared" si="656"/>
        <v>-2.4674261165581548E-2</v>
      </c>
      <c r="BA408" s="109">
        <f t="shared" si="657"/>
        <v>4.1579234125741223E-2</v>
      </c>
      <c r="BB408" s="109"/>
      <c r="BC408" s="109"/>
      <c r="BD408" s="109">
        <f t="shared" si="684"/>
        <v>-3.3330686055948515E-2</v>
      </c>
      <c r="BE408" s="109">
        <f t="shared" si="685"/>
        <v>-1.7400226888334921E-2</v>
      </c>
      <c r="BH408" s="109">
        <f t="shared" si="705"/>
        <v>1.0138367502522352</v>
      </c>
      <c r="BI408" s="109">
        <f t="shared" si="706"/>
        <v>0.66324538072676176</v>
      </c>
      <c r="BJ408" s="19">
        <f t="shared" si="667"/>
        <v>0.86609946008305294</v>
      </c>
      <c r="BK408" s="109"/>
      <c r="BL408" s="109">
        <f t="shared" si="707"/>
        <v>0.98532222442113604</v>
      </c>
      <c r="BM408" s="109">
        <f t="shared" si="708"/>
        <v>1.249027421494258</v>
      </c>
      <c r="BN408" s="19">
        <f t="shared" si="668"/>
        <v>1.12767002746784</v>
      </c>
      <c r="BO408" s="109"/>
      <c r="BP408" s="109">
        <f t="shared" si="709"/>
        <v>0.96952092891000829</v>
      </c>
      <c r="BQ408" s="109">
        <f t="shared" si="710"/>
        <v>0.55129435275284555</v>
      </c>
      <c r="BR408" s="19">
        <f t="shared" si="669"/>
        <v>0.6487154491098982</v>
      </c>
    </row>
    <row r="409" spans="1:70" x14ac:dyDescent="0.2">
      <c r="A409" s="120" t="s">
        <v>537</v>
      </c>
      <c r="B409" s="86">
        <f t="shared" si="647"/>
        <v>2010</v>
      </c>
      <c r="D409" s="77">
        <f>Conversion_factors!$M72*D242+D326</f>
        <v>20569.391188371214</v>
      </c>
      <c r="E409" s="77">
        <f>Conversion_factors!$M72*E242+E326</f>
        <v>3445.4429795900469</v>
      </c>
      <c r="F409" s="108">
        <f t="shared" si="691"/>
        <v>24014.83416796126</v>
      </c>
      <c r="G409" s="108"/>
      <c r="H409" s="126">
        <f>Manufacturing!CE66</f>
        <v>1932626.1947299999</v>
      </c>
      <c r="I409" s="126">
        <f t="shared" si="697"/>
        <v>1047211.8707391202</v>
      </c>
      <c r="J409" s="126">
        <f t="shared" si="697"/>
        <v>2979838.0654691202</v>
      </c>
      <c r="L409" s="79">
        <f t="shared" si="692"/>
        <v>10.643233153136936</v>
      </c>
      <c r="M409" s="79">
        <f t="shared" si="694"/>
        <v>3.2901106985716844</v>
      </c>
      <c r="N409" s="79">
        <f t="shared" si="695"/>
        <v>8.0591071193597124</v>
      </c>
      <c r="P409" s="260">
        <v>0.87136510470643203</v>
      </c>
      <c r="Q409" s="260">
        <v>0.79593577829909457</v>
      </c>
      <c r="R409" s="110"/>
      <c r="S409" s="260">
        <v>0.61391288828251533</v>
      </c>
      <c r="T409" s="260">
        <v>0.97774481935980528</v>
      </c>
      <c r="V409" s="112">
        <f t="shared" si="674"/>
        <v>1.6481576338921471</v>
      </c>
      <c r="W409" s="113">
        <f t="shared" si="675"/>
        <v>0.65136387459110634</v>
      </c>
      <c r="X409" s="112">
        <f t="shared" si="676"/>
        <v>1.1582678811808016</v>
      </c>
      <c r="Y409" s="112">
        <f t="shared" si="677"/>
        <v>0.65418444732670866</v>
      </c>
      <c r="Z409" s="112">
        <f t="shared" si="678"/>
        <v>0.85964002531501604</v>
      </c>
      <c r="AA409" s="112">
        <f t="shared" si="679"/>
        <v>1.0735557517309733</v>
      </c>
      <c r="AB409" s="112">
        <f t="shared" si="680"/>
        <v>1.0735503423488992</v>
      </c>
      <c r="AC409" s="112"/>
      <c r="AD409" s="112">
        <f t="shared" si="681"/>
        <v>0.75772083370654053</v>
      </c>
      <c r="AE409" s="109"/>
      <c r="AF409" s="87">
        <f t="shared" si="698"/>
        <v>2010</v>
      </c>
      <c r="AG409" s="89"/>
      <c r="AI409" s="109">
        <f t="shared" si="699"/>
        <v>0.85652855416396378</v>
      </c>
      <c r="AJ409" s="109">
        <f t="shared" si="700"/>
        <v>0.14347144583603627</v>
      </c>
      <c r="AL409" s="109">
        <f t="shared" si="649"/>
        <v>0.85010355574764385</v>
      </c>
      <c r="AM409" s="109">
        <f t="shared" si="650"/>
        <v>0.14978894605035914</v>
      </c>
      <c r="AN409" s="109">
        <f t="shared" si="701"/>
        <v>0.99989250179800293</v>
      </c>
      <c r="AO409" s="109"/>
      <c r="AP409" s="109">
        <f t="shared" si="702"/>
        <v>0.85019495017613478</v>
      </c>
      <c r="AQ409" s="109">
        <f t="shared" si="703"/>
        <v>0.14980504982386528</v>
      </c>
      <c r="AT409" s="109">
        <f t="shared" si="682"/>
        <v>-1.6746383708945878E-3</v>
      </c>
      <c r="AU409" s="109">
        <f t="shared" si="683"/>
        <v>-4.046763752981946E-2</v>
      </c>
      <c r="AW409" s="19">
        <f t="shared" si="704"/>
        <v>0.64856752355962133</v>
      </c>
      <c r="AX409" s="19">
        <f t="shared" si="643"/>
        <v>0.35143247644037867</v>
      </c>
      <c r="AY409" s="109"/>
      <c r="AZ409" s="109">
        <f t="shared" si="656"/>
        <v>4.5346188795639064E-2</v>
      </c>
      <c r="BA409" s="109">
        <f t="shared" si="657"/>
        <v>-7.8642201189485603E-2</v>
      </c>
      <c r="BB409" s="109"/>
      <c r="BC409" s="109"/>
      <c r="BD409" s="109">
        <f t="shared" si="684"/>
        <v>-9.1235783456675883E-4</v>
      </c>
      <c r="BE409" s="109">
        <f t="shared" si="685"/>
        <v>6.1218549391866765E-2</v>
      </c>
      <c r="BH409" s="109">
        <f t="shared" si="705"/>
        <v>0.99254192495695881</v>
      </c>
      <c r="BI409" s="109">
        <f t="shared" si="706"/>
        <v>0.65829884690535112</v>
      </c>
      <c r="BJ409" s="19">
        <f t="shared" si="667"/>
        <v>0.85964002531501604</v>
      </c>
      <c r="BK409" s="109"/>
      <c r="BL409" s="109">
        <f t="shared" si="707"/>
        <v>1.027133694225844</v>
      </c>
      <c r="BM409" s="109">
        <f t="shared" si="708"/>
        <v>1.2829181496287776</v>
      </c>
      <c r="BN409" s="19">
        <f t="shared" si="668"/>
        <v>1.1582678811808016</v>
      </c>
      <c r="BO409" s="109"/>
      <c r="BP409" s="109">
        <f t="shared" si="709"/>
        <v>1.0084305040435131</v>
      </c>
      <c r="BQ409" s="109">
        <f t="shared" si="710"/>
        <v>0.55594204202289432</v>
      </c>
      <c r="BR409" s="19">
        <f t="shared" si="669"/>
        <v>0.65418444732670866</v>
      </c>
    </row>
    <row r="410" spans="1:70" x14ac:dyDescent="0.2">
      <c r="A410" s="120" t="s">
        <v>537</v>
      </c>
      <c r="B410" s="86">
        <f t="shared" si="647"/>
        <v>2011</v>
      </c>
      <c r="D410" s="77">
        <f>Conversion_factors!$M73*D243+D327</f>
        <v>20968.575023457153</v>
      </c>
      <c r="E410" s="77">
        <f>Conversion_factors!$M73*E243+E327</f>
        <v>3493.7645613833074</v>
      </c>
      <c r="F410" s="108">
        <f>D410+E410</f>
        <v>24462.339584840462</v>
      </c>
      <c r="G410" s="108"/>
      <c r="H410" s="126">
        <f>Manufacturing!CE67</f>
        <v>1939833.3879099998</v>
      </c>
      <c r="I410" s="126">
        <f t="shared" si="697"/>
        <v>1044251.1814755228</v>
      </c>
      <c r="J410" s="126">
        <f t="shared" si="697"/>
        <v>2984084.5693855225</v>
      </c>
      <c r="L410" s="79">
        <f t="shared" ref="L410:N413" si="711">D410/H410*1000</f>
        <v>10.80947217124093</v>
      </c>
      <c r="M410" s="79">
        <f t="shared" si="711"/>
        <v>3.3457128163806642</v>
      </c>
      <c r="N410" s="79">
        <f t="shared" si="711"/>
        <v>8.1976026536934583</v>
      </c>
      <c r="P410" s="260">
        <v>0.87237977620073803</v>
      </c>
      <c r="Q410" s="260">
        <v>0.79026178001082126</v>
      </c>
      <c r="R410" s="110"/>
      <c r="S410" s="260">
        <v>0.62277675486584871</v>
      </c>
      <c r="T410" s="260">
        <v>1.0014072284640561</v>
      </c>
      <c r="V410" s="112">
        <f>J410/J$80</f>
        <v>1.6505063883188644</v>
      </c>
      <c r="W410" s="113">
        <f>N410/N$80</f>
        <v>0.66255754487258067</v>
      </c>
      <c r="X410" s="112">
        <f>BN410</f>
        <v>1.1598443252197881</v>
      </c>
      <c r="Y410" s="112">
        <f>BR410</f>
        <v>0.66454024065223516</v>
      </c>
      <c r="Z410" s="112">
        <f>BJ410</f>
        <v>0.8596168900229143</v>
      </c>
      <c r="AA410" s="112">
        <f>V410*X410*Y410*Z410</f>
        <v>1.0935613086238554</v>
      </c>
      <c r="AB410" s="112">
        <f>F410/F$80</f>
        <v>1.0935554604410571</v>
      </c>
      <c r="AC410" s="112"/>
      <c r="AD410" s="112">
        <f>X410*Y410</f>
        <v>0.77076322700068722</v>
      </c>
      <c r="AE410" s="109"/>
      <c r="AF410" s="87">
        <f t="shared" si="698"/>
        <v>2011</v>
      </c>
      <c r="AG410" s="89"/>
      <c r="AI410" s="109">
        <f t="shared" si="699"/>
        <v>0.85717782433416845</v>
      </c>
      <c r="AJ410" s="109">
        <f t="shared" si="700"/>
        <v>0.14282217566583147</v>
      </c>
      <c r="AL410" s="109">
        <f t="shared" ref="AL410:AM412" si="712">(AI410-AI409)/LN(AI410/AI409)</f>
        <v>0.85685314825091663</v>
      </c>
      <c r="AM410" s="109">
        <f t="shared" si="712"/>
        <v>0.14314656534301315</v>
      </c>
      <c r="AN410" s="109">
        <f t="shared" si="701"/>
        <v>0.99999971359392981</v>
      </c>
      <c r="AO410" s="109"/>
      <c r="AP410" s="109">
        <f t="shared" si="702"/>
        <v>0.85685339365892987</v>
      </c>
      <c r="AQ410" s="109">
        <f t="shared" si="703"/>
        <v>0.14314660634107013</v>
      </c>
      <c r="AT410" s="109">
        <f t="shared" ref="AT410:AU412" si="713">LN(P410/P409)</f>
        <v>1.1637844732197713E-3</v>
      </c>
      <c r="AU410" s="109">
        <f t="shared" si="713"/>
        <v>-7.1542443873386556E-3</v>
      </c>
      <c r="AW410" s="19">
        <f t="shared" si="704"/>
        <v>0.65005978979658974</v>
      </c>
      <c r="AX410" s="19">
        <f>I410/J410</f>
        <v>0.34994021020341026</v>
      </c>
      <c r="AY410" s="109"/>
      <c r="AZ410" s="109">
        <f t="shared" ref="AZ410:BA412" si="714">LN(AW410/AW409)</f>
        <v>2.2982219431927011E-3</v>
      </c>
      <c r="BA410" s="109">
        <f t="shared" si="714"/>
        <v>-4.2552797311351323E-3</v>
      </c>
      <c r="BB410" s="109"/>
      <c r="BC410" s="109"/>
      <c r="BD410" s="109">
        <f t="shared" ref="BD410:BE412" si="715">LN(S410/S409)</f>
        <v>1.4335073349159769E-2</v>
      </c>
      <c r="BE410" s="109">
        <f t="shared" si="715"/>
        <v>2.3912803139104027E-2</v>
      </c>
      <c r="BH410" s="109">
        <f t="shared" si="705"/>
        <v>0.99997308723253875</v>
      </c>
      <c r="BI410" s="109">
        <f t="shared" si="706"/>
        <v>0.65828113026156432</v>
      </c>
      <c r="BJ410" s="19">
        <f t="shared" si="667"/>
        <v>0.8596168900229143</v>
      </c>
      <c r="BK410" s="109"/>
      <c r="BL410" s="109">
        <f t="shared" si="707"/>
        <v>1.0013610357885254</v>
      </c>
      <c r="BM410" s="109">
        <f t="shared" si="708"/>
        <v>1.2846642471441712</v>
      </c>
      <c r="BN410" s="19">
        <f t="shared" si="668"/>
        <v>1.1598443252197881</v>
      </c>
      <c r="BO410" s="109"/>
      <c r="BP410" s="109">
        <f t="shared" si="709"/>
        <v>1.0158300818184305</v>
      </c>
      <c r="BQ410" s="109">
        <f t="shared" si="710"/>
        <v>0.56474265003442203</v>
      </c>
      <c r="BR410" s="19">
        <f t="shared" si="669"/>
        <v>0.66454024065223516</v>
      </c>
    </row>
    <row r="411" spans="1:70" x14ac:dyDescent="0.2">
      <c r="A411" s="120" t="s">
        <v>537</v>
      </c>
      <c r="B411" s="86">
        <f t="shared" si="647"/>
        <v>2012</v>
      </c>
      <c r="D411" s="77">
        <f>Conversion_factors!$M74*D244+D328</f>
        <v>20223.583134090259</v>
      </c>
      <c r="E411" s="77">
        <f>Conversion_factors!$M74*E244+E328</f>
        <v>3546.7101048771938</v>
      </c>
      <c r="F411" s="108">
        <f>D411+E411</f>
        <v>23770.293238967453</v>
      </c>
      <c r="G411" s="108"/>
      <c r="H411" s="126">
        <f>Manufacturing!CE68</f>
        <v>1927057</v>
      </c>
      <c r="I411" s="126">
        <f t="shared" si="697"/>
        <v>1091790</v>
      </c>
      <c r="J411" s="126">
        <f t="shared" si="697"/>
        <v>3018847</v>
      </c>
      <c r="L411" s="79">
        <f t="shared" si="711"/>
        <v>10.494543303125054</v>
      </c>
      <c r="M411" s="79">
        <f t="shared" si="711"/>
        <v>3.2485277433180313</v>
      </c>
      <c r="N411" s="79">
        <f t="shared" si="711"/>
        <v>7.8739642118224129</v>
      </c>
      <c r="P411" s="260">
        <v>0.82843730741282773</v>
      </c>
      <c r="Q411" s="260">
        <v>0.78542077987172609</v>
      </c>
      <c r="R411" s="110"/>
      <c r="S411" s="260">
        <v>0.6367036960027207</v>
      </c>
      <c r="T411" s="260">
        <v>0.97831166791683066</v>
      </c>
      <c r="V411" s="112">
        <f>J411/J$80</f>
        <v>1.6697335960164335</v>
      </c>
      <c r="W411" s="113">
        <f>N411/N$80</f>
        <v>0.6364000082693817</v>
      </c>
      <c r="X411" s="112">
        <f>BN411</f>
        <v>1.1474705407378698</v>
      </c>
      <c r="Y411" s="112">
        <f>BR411</f>
        <v>0.67490793068862032</v>
      </c>
      <c r="Z411" s="112">
        <f>BJ411</f>
        <v>0.82176266474589565</v>
      </c>
      <c r="AA411" s="112">
        <f>V411*X411*Y411*Z411</f>
        <v>1.0626241153009124</v>
      </c>
      <c r="AB411" s="112">
        <f>F411/F$80</f>
        <v>1.0626184743125227</v>
      </c>
      <c r="AC411" s="112"/>
      <c r="AD411" s="112">
        <f>X411*Y411</f>
        <v>0.77443696817554786</v>
      </c>
      <c r="AE411" s="109"/>
      <c r="AF411" s="87">
        <f t="shared" ref="AF411:AF416" si="716">AF73</f>
        <v>2012</v>
      </c>
      <c r="AG411" s="89"/>
      <c r="AI411" s="109">
        <f t="shared" si="699"/>
        <v>0.85079232850762854</v>
      </c>
      <c r="AJ411" s="109">
        <f t="shared" si="700"/>
        <v>0.14920767149237144</v>
      </c>
      <c r="AL411" s="109">
        <f t="shared" si="712"/>
        <v>0.85398109755463458</v>
      </c>
      <c r="AM411" s="109">
        <f t="shared" si="712"/>
        <v>0.14599164984108776</v>
      </c>
      <c r="AN411" s="109">
        <f t="shared" si="701"/>
        <v>0.99997274739572228</v>
      </c>
      <c r="AO411" s="109"/>
      <c r="AP411" s="109">
        <f t="shared" si="702"/>
        <v>0.85400437139781971</v>
      </c>
      <c r="AQ411" s="109">
        <f t="shared" si="703"/>
        <v>0.14599562860218032</v>
      </c>
      <c r="AT411" s="109">
        <f t="shared" si="713"/>
        <v>-5.1683688249329854E-2</v>
      </c>
      <c r="AU411" s="109">
        <f t="shared" si="713"/>
        <v>-6.1446581869625139E-3</v>
      </c>
      <c r="AW411" s="19">
        <f t="shared" si="704"/>
        <v>0.63834205575837399</v>
      </c>
      <c r="AX411" s="19">
        <f>I411/J411</f>
        <v>0.36165794424162601</v>
      </c>
      <c r="AY411" s="109"/>
      <c r="AZ411" s="109">
        <f t="shared" si="714"/>
        <v>-1.8190065735120178E-2</v>
      </c>
      <c r="BA411" s="109">
        <f t="shared" si="714"/>
        <v>3.2936547810923589E-2</v>
      </c>
      <c r="BB411" s="109"/>
      <c r="BC411" s="109"/>
      <c r="BD411" s="109">
        <f t="shared" si="715"/>
        <v>2.2116276272474304E-2</v>
      </c>
      <c r="BE411" s="109">
        <f t="shared" si="715"/>
        <v>-2.3333220109083962E-2</v>
      </c>
      <c r="BH411" s="109">
        <f t="shared" si="705"/>
        <v>0.95596384189704608</v>
      </c>
      <c r="BI411" s="109">
        <f t="shared" si="706"/>
        <v>0.62929295833317489</v>
      </c>
      <c r="BJ411" s="19">
        <f t="shared" si="667"/>
        <v>0.82176266474589565</v>
      </c>
      <c r="BK411" s="109"/>
      <c r="BL411" s="109">
        <f t="shared" si="707"/>
        <v>0.98933151267557085</v>
      </c>
      <c r="BM411" s="109">
        <f t="shared" si="708"/>
        <v>1.2709588229073663</v>
      </c>
      <c r="BN411" s="19">
        <f t="shared" si="668"/>
        <v>1.1474705407378698</v>
      </c>
      <c r="BO411" s="109"/>
      <c r="BP411" s="109">
        <f t="shared" si="709"/>
        <v>1.0156012975620701</v>
      </c>
      <c r="BQ411" s="109">
        <f t="shared" si="710"/>
        <v>0.57355336816360103</v>
      </c>
      <c r="BR411" s="19">
        <f t="shared" si="669"/>
        <v>0.67490793068862032</v>
      </c>
    </row>
    <row r="412" spans="1:70" x14ac:dyDescent="0.2">
      <c r="A412" s="120" t="s">
        <v>537</v>
      </c>
      <c r="B412" s="86">
        <f t="shared" si="647"/>
        <v>2013</v>
      </c>
      <c r="D412" s="77">
        <f>Conversion_factors!$M75*D245+D329</f>
        <v>20892.395482782878</v>
      </c>
      <c r="E412" s="77">
        <f>Conversion_factors!$M75*E245+E329</f>
        <v>3963.3051002412999</v>
      </c>
      <c r="F412" s="108">
        <f>D412+E412</f>
        <v>24855.70058302418</v>
      </c>
      <c r="G412" s="108"/>
      <c r="H412" s="126">
        <f>Manufacturing!CE69</f>
        <v>1986179.10876</v>
      </c>
      <c r="I412" s="126">
        <f t="shared" si="697"/>
        <v>1149423.771501513</v>
      </c>
      <c r="J412" s="126">
        <f t="shared" si="697"/>
        <v>3135602.8802615129</v>
      </c>
      <c r="L412" s="79">
        <f t="shared" si="711"/>
        <v>10.518887944514882</v>
      </c>
      <c r="M412" s="79">
        <f t="shared" si="711"/>
        <v>3.4480799845160353</v>
      </c>
      <c r="N412" s="79">
        <f t="shared" si="711"/>
        <v>7.9269287381669926</v>
      </c>
      <c r="P412" s="260">
        <v>0.83190595821907631</v>
      </c>
      <c r="Q412" s="260">
        <v>0.84620802458569444</v>
      </c>
      <c r="R412" s="110"/>
      <c r="S412" s="260">
        <v>0.63551978622770866</v>
      </c>
      <c r="T412" s="260">
        <v>0.96381400442692933</v>
      </c>
      <c r="V412" s="112">
        <f>J412/J$80</f>
        <v>1.7343116338584044</v>
      </c>
      <c r="W412" s="113">
        <f>N412/N$80</f>
        <v>0.64068077766290588</v>
      </c>
      <c r="X412" s="112">
        <f>BN412</f>
        <v>1.1423718899594235</v>
      </c>
      <c r="Y412" s="112">
        <f>BR412</f>
        <v>0.6722960623661951</v>
      </c>
      <c r="Z412" s="112">
        <f>BJ412</f>
        <v>0.83421103394673812</v>
      </c>
      <c r="AA412" s="112">
        <f>V412*X412*Y412*Z412</f>
        <v>1.1111460400561806</v>
      </c>
      <c r="AB412" s="112">
        <f>F412/F$80</f>
        <v>1.1111401262902274</v>
      </c>
      <c r="AC412" s="112"/>
      <c r="AD412" s="112">
        <f>X412*Y412</f>
        <v>0.76801212337754876</v>
      </c>
      <c r="AE412" s="109"/>
      <c r="AF412" s="87">
        <f t="shared" si="716"/>
        <v>2013</v>
      </c>
      <c r="AG412" s="89"/>
      <c r="AI412" s="109">
        <f t="shared" si="699"/>
        <v>0.84054743952990252</v>
      </c>
      <c r="AJ412" s="109">
        <f t="shared" si="700"/>
        <v>0.15945256047009745</v>
      </c>
      <c r="AL412" s="109">
        <f t="shared" si="712"/>
        <v>0.84565954125390619</v>
      </c>
      <c r="AM412" s="109">
        <f t="shared" si="712"/>
        <v>0.15427342548925002</v>
      </c>
      <c r="AN412" s="109">
        <f t="shared" si="701"/>
        <v>0.99993296674315624</v>
      </c>
      <c r="AO412" s="109"/>
      <c r="AP412" s="109">
        <f t="shared" si="702"/>
        <v>0.8457162323673274</v>
      </c>
      <c r="AQ412" s="109">
        <f t="shared" si="703"/>
        <v>0.15428376763267257</v>
      </c>
      <c r="AT412" s="109">
        <f t="shared" si="713"/>
        <v>4.1782394330905741E-3</v>
      </c>
      <c r="AU412" s="109">
        <f t="shared" si="713"/>
        <v>7.4545621838561824E-2</v>
      </c>
      <c r="AW412" s="19">
        <f t="shared" si="704"/>
        <v>0.63342814272270032</v>
      </c>
      <c r="AX412" s="19">
        <f>I412/J412</f>
        <v>0.36657185727729963</v>
      </c>
      <c r="AY412" s="109"/>
      <c r="AZ412" s="109">
        <f t="shared" si="714"/>
        <v>-7.7277129082295856E-3</v>
      </c>
      <c r="BA412" s="109">
        <f t="shared" si="714"/>
        <v>1.349570590981799E-2</v>
      </c>
      <c r="BB412" s="109"/>
      <c r="BC412" s="109"/>
      <c r="BD412" s="109">
        <f t="shared" si="715"/>
        <v>-1.8611668992086178E-3</v>
      </c>
      <c r="BE412" s="109">
        <f t="shared" si="715"/>
        <v>-1.4929963589957023E-2</v>
      </c>
      <c r="BH412" s="109">
        <f t="shared" si="705"/>
        <v>1.0151483752364092</v>
      </c>
      <c r="BI412" s="109">
        <f t="shared" si="706"/>
        <v>0.6388257241996359</v>
      </c>
      <c r="BJ412" s="19">
        <f t="shared" si="667"/>
        <v>0.83421103394673812</v>
      </c>
      <c r="BK412" s="109"/>
      <c r="BL412" s="109">
        <f t="shared" si="707"/>
        <v>0.99555661727475164</v>
      </c>
      <c r="BM412" s="109">
        <f t="shared" si="708"/>
        <v>1.2653114664291576</v>
      </c>
      <c r="BN412" s="19">
        <f t="shared" si="668"/>
        <v>1.1423718899594235</v>
      </c>
      <c r="BO412" s="109"/>
      <c r="BP412" s="109">
        <f t="shared" si="709"/>
        <v>0.99613003758933416</v>
      </c>
      <c r="BQ412" s="109">
        <f t="shared" si="710"/>
        <v>0.57133373818829714</v>
      </c>
      <c r="BR412" s="19">
        <f t="shared" si="669"/>
        <v>0.6722960623661951</v>
      </c>
    </row>
    <row r="413" spans="1:70" x14ac:dyDescent="0.2">
      <c r="A413" s="120" t="s">
        <v>537</v>
      </c>
      <c r="B413" s="86">
        <f>B412+1</f>
        <v>2014</v>
      </c>
      <c r="D413" s="77">
        <f>Conversion_factors!$M76*D246+D330</f>
        <v>21332.126699846143</v>
      </c>
      <c r="E413" s="77">
        <f>Conversion_factors!$M76*E246+E330</f>
        <v>4521.8184650619514</v>
      </c>
      <c r="F413" s="108">
        <f>D413+E413</f>
        <v>25853.945164908095</v>
      </c>
      <c r="G413" s="108"/>
      <c r="H413" s="126">
        <f>Manufacturing!CE70</f>
        <v>2020172.3942400001</v>
      </c>
      <c r="I413" s="126">
        <f>I75</f>
        <v>1202742.9263069802</v>
      </c>
      <c r="J413" s="126">
        <f t="shared" ref="J413:J416" si="717">J75</f>
        <v>3222915.32054698</v>
      </c>
      <c r="L413" s="79">
        <f t="shared" si="711"/>
        <v>10.559557570764353</v>
      </c>
      <c r="M413" s="79">
        <f t="shared" si="711"/>
        <v>3.7595884924022678</v>
      </c>
      <c r="N413" s="79">
        <f t="shared" si="711"/>
        <v>8.0219126453872409</v>
      </c>
      <c r="P413" s="260">
        <v>0.85251995278349435</v>
      </c>
      <c r="Q413" s="260">
        <v>0.91023751509483253</v>
      </c>
      <c r="R413" s="110"/>
      <c r="S413" s="260">
        <v>0.62255066130176517</v>
      </c>
      <c r="T413" s="260">
        <v>0.97696413573306828</v>
      </c>
      <c r="V413" s="112">
        <f>J413/J$80</f>
        <v>1.7826044141466479</v>
      </c>
      <c r="W413" s="113">
        <f>N413/N$80</f>
        <v>0.64835769334530957</v>
      </c>
      <c r="X413" s="112">
        <f>BN413</f>
        <v>1.1358175066429199</v>
      </c>
      <c r="Y413" s="112">
        <f>BR413</f>
        <v>0.66234707813686811</v>
      </c>
      <c r="Z413" s="112">
        <f>BJ413</f>
        <v>0.86183243619710737</v>
      </c>
      <c r="AA413" s="112">
        <f>V413*X413*Y413*Z413</f>
        <v>1.1557715398005144</v>
      </c>
      <c r="AB413" s="112">
        <f>F413/F$80</f>
        <v>1.1557652861032874</v>
      </c>
      <c r="AC413" s="112"/>
      <c r="AD413" s="112">
        <f>X413*Y413</f>
        <v>0.75230540682164082</v>
      </c>
      <c r="AE413" s="109"/>
      <c r="AF413" s="87">
        <f t="shared" si="716"/>
        <v>2014</v>
      </c>
      <c r="AG413" s="89"/>
      <c r="AI413" s="109">
        <f t="shared" ref="AI413:AI416" si="718">D413/F413</f>
        <v>0.82510141348951738</v>
      </c>
      <c r="AJ413" s="109">
        <f t="shared" ref="AJ413:AJ416" si="719">E413/F413</f>
        <v>0.1748985865104826</v>
      </c>
      <c r="AL413" s="109">
        <f t="shared" ref="AL413:AL416" si="720">(AI413-AI412)/LN(AI413/AI412)</f>
        <v>0.83280055341152004</v>
      </c>
      <c r="AM413" s="109">
        <f t="shared" ref="AM413:AM416" si="721">(AJ413-AJ412)/LN(AJ413/AJ412)</f>
        <v>0.16705657900758117</v>
      </c>
      <c r="AN413" s="109">
        <f t="shared" ref="AN413:AN416" si="722">AL413+AM413</f>
        <v>0.99985713241910124</v>
      </c>
      <c r="AO413" s="109"/>
      <c r="AP413" s="109">
        <f t="shared" ref="AP413:AP416" si="723">AL413/AN413</f>
        <v>0.83291955061279943</v>
      </c>
      <c r="AQ413" s="109">
        <f t="shared" ref="AQ413:AQ416" si="724">AM413/AN413</f>
        <v>0.1670804493872006</v>
      </c>
      <c r="AT413" s="109">
        <f t="shared" ref="AT413:AT416" si="725">LN(P413/P412)</f>
        <v>2.4477210462367345E-2</v>
      </c>
      <c r="AU413" s="109">
        <f t="shared" ref="AU413:AU416" si="726">LN(Q413/Q412)</f>
        <v>7.2940349728558174E-2</v>
      </c>
      <c r="AW413" s="19">
        <f t="shared" ref="AW413:AW416" si="727">H413/J413</f>
        <v>0.62681522575565052</v>
      </c>
      <c r="AX413" s="19">
        <f t="shared" ref="AX413:AX416" si="728">I413/J413</f>
        <v>0.37318477424434954</v>
      </c>
      <c r="AY413" s="109"/>
      <c r="AZ413" s="109">
        <f t="shared" ref="AZ413:AZ416" si="729">LN(AW413/AW412)</f>
        <v>-1.0494762881403942E-2</v>
      </c>
      <c r="BA413" s="109">
        <f t="shared" ref="BA413:BA416" si="730">LN(AX413/AX412)</f>
        <v>1.7879104675030122E-2</v>
      </c>
      <c r="BB413" s="109"/>
      <c r="BC413" s="109"/>
      <c r="BD413" s="109">
        <f t="shared" ref="BD413:BD416" si="731">LN(S413/S412)</f>
        <v>-2.0618216398185264E-2</v>
      </c>
      <c r="BE413" s="109">
        <f t="shared" ref="BE413:BE416" si="732">LN(T413/T412)</f>
        <v>1.3551608275999907E-2</v>
      </c>
      <c r="BH413" s="109">
        <f t="shared" ref="BH413:BH416" si="733">EXP(SUMPRODUCT($AP413:$AQ413,AT413:AU413))</f>
        <v>1.0331108090475494</v>
      </c>
      <c r="BI413" s="109">
        <f t="shared" ref="BI413:BI416" si="734">IF(ISERR(BH413),BI412,BH413*BI412)</f>
        <v>0.65997776076827253</v>
      </c>
      <c r="BJ413" s="19">
        <f t="shared" ref="BJ413:BJ416" si="735">BI413/BI$418</f>
        <v>0.86183243619710737</v>
      </c>
      <c r="BK413" s="109"/>
      <c r="BL413" s="109">
        <f t="shared" ref="BL413:BL416" si="736">EXP(SUMPRODUCT($AP413:$AQ413,AZ413:BA413))</f>
        <v>0.99426247846772875</v>
      </c>
      <c r="BM413" s="109">
        <f t="shared" ref="BM413:BM416" si="737">IF(ISERR(BL413),BM412,BL413*BM412)</f>
        <v>1.2580517146454906</v>
      </c>
      <c r="BN413" s="19">
        <f t="shared" ref="BN413:BN416" si="738">BM413/BM$418</f>
        <v>1.1358175066429199</v>
      </c>
      <c r="BO413" s="109"/>
      <c r="BP413" s="109">
        <f t="shared" ref="BP413:BP416" si="739">EXP(SUMPRODUCT($AP413:$AQ413,BD413:BE413))</f>
        <v>0.98520148371193661</v>
      </c>
      <c r="BQ413" s="109">
        <f t="shared" ref="BQ413:BQ416" si="740">IF(ISERR(BP413),BQ412,BP413*BQ412)</f>
        <v>0.56287884655779752</v>
      </c>
      <c r="BR413" s="19">
        <f t="shared" ref="BR413:BR416" si="741">BQ413/BQ$418</f>
        <v>0.66234707813686811</v>
      </c>
    </row>
    <row r="414" spans="1:70" x14ac:dyDescent="0.2">
      <c r="A414" s="120" t="s">
        <v>537</v>
      </c>
      <c r="B414" s="86">
        <f t="shared" ref="B414:B416" si="742">B413+1</f>
        <v>2015</v>
      </c>
      <c r="D414" s="77">
        <f>Conversion_factors!$M77*D247+D331</f>
        <v>20989.349409328897</v>
      </c>
      <c r="E414" s="77">
        <f>Conversion_factors!$M77*E247+E331</f>
        <v>4906.742443797697</v>
      </c>
      <c r="F414" s="108">
        <f t="shared" ref="F414:F416" si="743">D414+E414</f>
        <v>25896.091853126592</v>
      </c>
      <c r="G414" s="108"/>
      <c r="H414" s="126">
        <f>Manufacturing!CE71</f>
        <v>2037496.6366699999</v>
      </c>
      <c r="I414" s="126">
        <f t="shared" ref="I414:I416" si="744">I76</f>
        <v>1275168.1198087076</v>
      </c>
      <c r="J414" s="126">
        <f t="shared" si="717"/>
        <v>3312664.7564787073</v>
      </c>
      <c r="L414" s="79">
        <f t="shared" ref="L414:L416" si="745">D414/H414*1000</f>
        <v>10.301538187387155</v>
      </c>
      <c r="M414" s="79">
        <f t="shared" ref="M414:M416" si="746">E414/I414*1000</f>
        <v>3.8479180647441016</v>
      </c>
      <c r="N414" s="79">
        <f t="shared" ref="N414:N416" si="747">F414/J414*1000</f>
        <v>7.8172992912973163</v>
      </c>
      <c r="P414" s="260">
        <v>0.84191328363921247</v>
      </c>
      <c r="Q414" s="260">
        <v>0.99847628843578529</v>
      </c>
      <c r="R414" s="110"/>
      <c r="S414" s="260">
        <v>0.61499037555478031</v>
      </c>
      <c r="T414" s="260">
        <v>0.91155126974332001</v>
      </c>
      <c r="V414" s="112">
        <f t="shared" ref="V414:V416" si="748">J414/J$80</f>
        <v>1.8322451042507604</v>
      </c>
      <c r="W414" s="113">
        <f t="shared" ref="W414:W416" si="749">N414/N$80</f>
        <v>0.63182016069570202</v>
      </c>
      <c r="X414" s="112">
        <f t="shared" ref="X414:X416" si="750">BN414</f>
        <v>1.1247027615625931</v>
      </c>
      <c r="Y414" s="112">
        <f t="shared" ref="Y414:Y416" si="751">BR414</f>
        <v>0.64753681186505241</v>
      </c>
      <c r="Z414" s="112">
        <f t="shared" ref="Z414:Z416" si="752">BJ414</f>
        <v>0.86754830816316042</v>
      </c>
      <c r="AA414" s="112">
        <f t="shared" ref="AA414:AA416" si="753">V414*X414*Y414*Z414</f>
        <v>1.1576558248789377</v>
      </c>
      <c r="AB414" s="112">
        <f t="shared" ref="AB414:AB416" si="754">F414/F$80</f>
        <v>1.1576493962016285</v>
      </c>
      <c r="AC414" s="112"/>
      <c r="AD414" s="112">
        <f t="shared" ref="AD414:AD416" si="755">X414*Y414</f>
        <v>0.72828644051806168</v>
      </c>
      <c r="AE414" s="109"/>
      <c r="AF414" s="87">
        <f t="shared" si="716"/>
        <v>2015</v>
      </c>
      <c r="AG414" s="89"/>
      <c r="AI414" s="109">
        <f t="shared" si="718"/>
        <v>0.81052189374261607</v>
      </c>
      <c r="AJ414" s="109">
        <f t="shared" si="719"/>
        <v>0.18947810625738401</v>
      </c>
      <c r="AL414" s="109">
        <f t="shared" si="720"/>
        <v>0.81778999348410797</v>
      </c>
      <c r="AM414" s="109">
        <f t="shared" si="721"/>
        <v>0.1820910783528201</v>
      </c>
      <c r="AN414" s="109">
        <f t="shared" si="722"/>
        <v>0.99988107183692809</v>
      </c>
      <c r="AO414" s="109"/>
      <c r="AP414" s="109">
        <f t="shared" si="723"/>
        <v>0.8178872633139338</v>
      </c>
      <c r="AQ414" s="109">
        <f t="shared" si="724"/>
        <v>0.18211273668606617</v>
      </c>
      <c r="AT414" s="109">
        <f t="shared" si="725"/>
        <v>-1.2519593521767885E-2</v>
      </c>
      <c r="AU414" s="109">
        <f t="shared" si="726"/>
        <v>9.2524834335331513E-2</v>
      </c>
      <c r="AW414" s="19">
        <f t="shared" si="727"/>
        <v>0.61506273240755449</v>
      </c>
      <c r="AX414" s="19">
        <f t="shared" si="728"/>
        <v>0.38493726759244556</v>
      </c>
      <c r="AY414" s="109"/>
      <c r="AZ414" s="109">
        <f t="shared" si="729"/>
        <v>-1.8927534917883179E-2</v>
      </c>
      <c r="BA414" s="109">
        <f t="shared" si="730"/>
        <v>3.10067093968707E-2</v>
      </c>
      <c r="BB414" s="109"/>
      <c r="BC414" s="109"/>
      <c r="BD414" s="109">
        <f t="shared" si="731"/>
        <v>-1.221839046504837E-2</v>
      </c>
      <c r="BE414" s="109">
        <f t="shared" si="732"/>
        <v>-6.9302102606878704E-2</v>
      </c>
      <c r="BH414" s="109">
        <f t="shared" si="733"/>
        <v>1.006632231192498</v>
      </c>
      <c r="BI414" s="109">
        <f t="shared" si="734"/>
        <v>0.6643548858595949</v>
      </c>
      <c r="BJ414" s="19">
        <f t="shared" si="735"/>
        <v>0.86754830816316042</v>
      </c>
      <c r="BK414" s="109"/>
      <c r="BL414" s="109">
        <f t="shared" si="736"/>
        <v>0.99021432138937693</v>
      </c>
      <c r="BM414" s="109">
        <f t="shared" si="737"/>
        <v>1.2457408248904265</v>
      </c>
      <c r="BN414" s="19">
        <f t="shared" si="738"/>
        <v>1.1247027615625931</v>
      </c>
      <c r="BO414" s="109"/>
      <c r="BP414" s="109">
        <f t="shared" si="739"/>
        <v>0.97763971977731701</v>
      </c>
      <c r="BQ414" s="109">
        <f t="shared" si="740"/>
        <v>0.55029271781734457</v>
      </c>
      <c r="BR414" s="19">
        <f t="shared" si="741"/>
        <v>0.64753681186505241</v>
      </c>
    </row>
    <row r="415" spans="1:70" x14ac:dyDescent="0.2">
      <c r="A415" s="120" t="s">
        <v>537</v>
      </c>
      <c r="B415" s="86">
        <f t="shared" si="742"/>
        <v>2016</v>
      </c>
      <c r="D415" s="77">
        <f>Conversion_factors!$M78*D248+D332</f>
        <v>20926.46318575606</v>
      </c>
      <c r="E415" s="77">
        <f>Conversion_factors!$M78*E248+E332</f>
        <v>5056.0979750409679</v>
      </c>
      <c r="F415" s="108">
        <f t="shared" si="743"/>
        <v>25982.561160797028</v>
      </c>
      <c r="G415" s="108"/>
      <c r="H415" s="126">
        <f>Manufacturing!CE72</f>
        <v>2027013.4465900001</v>
      </c>
      <c r="I415" s="126">
        <f t="shared" si="744"/>
        <v>1295745.5221469104</v>
      </c>
      <c r="J415" s="126">
        <f t="shared" si="717"/>
        <v>3322758.9687369103</v>
      </c>
      <c r="L415" s="79">
        <f t="shared" si="745"/>
        <v>10.323791004425841</v>
      </c>
      <c r="M415" s="79">
        <f t="shared" si="746"/>
        <v>3.9020763634695488</v>
      </c>
      <c r="N415" s="79">
        <f t="shared" si="747"/>
        <v>7.8195744576302664</v>
      </c>
      <c r="P415" s="260">
        <v>0.83611432229452731</v>
      </c>
      <c r="Q415" s="260">
        <v>1.0581317007879993</v>
      </c>
      <c r="R415" s="110"/>
      <c r="S415" s="260">
        <v>0.62059345452458659</v>
      </c>
      <c r="T415" s="260">
        <v>0.87226626994523693</v>
      </c>
      <c r="V415" s="112">
        <f t="shared" si="748"/>
        <v>1.8378282442154033</v>
      </c>
      <c r="W415" s="113">
        <f t="shared" si="749"/>
        <v>0.63200404721514158</v>
      </c>
      <c r="X415" s="112">
        <f t="shared" si="750"/>
        <v>1.120060204322902</v>
      </c>
      <c r="Y415" s="112">
        <f t="shared" si="751"/>
        <v>0.64680455514205148</v>
      </c>
      <c r="Z415" s="112">
        <f t="shared" si="752"/>
        <v>0.87238435958726812</v>
      </c>
      <c r="AA415" s="112">
        <f t="shared" si="753"/>
        <v>1.1615214361287771</v>
      </c>
      <c r="AB415" s="112">
        <f t="shared" si="754"/>
        <v>1.1615148884304325</v>
      </c>
      <c r="AC415" s="112"/>
      <c r="AD415" s="112">
        <f t="shared" si="755"/>
        <v>0.72446004218938986</v>
      </c>
      <c r="AE415" s="109"/>
      <c r="AF415" s="87">
        <f t="shared" si="716"/>
        <v>2016</v>
      </c>
      <c r="AG415" s="89"/>
      <c r="AI415" s="109">
        <f t="shared" si="718"/>
        <v>0.80540417306244227</v>
      </c>
      <c r="AJ415" s="109">
        <f t="shared" si="719"/>
        <v>0.19459582693755775</v>
      </c>
      <c r="AL415" s="109">
        <f t="shared" si="720"/>
        <v>0.80796033204801643</v>
      </c>
      <c r="AM415" s="109">
        <f t="shared" si="721"/>
        <v>0.19202560059782062</v>
      </c>
      <c r="AN415" s="109">
        <f t="shared" si="722"/>
        <v>0.99998593264583702</v>
      </c>
      <c r="AO415" s="109"/>
      <c r="AP415" s="109">
        <f t="shared" si="723"/>
        <v>0.80797169807204683</v>
      </c>
      <c r="AQ415" s="109">
        <f t="shared" si="724"/>
        <v>0.19202830192795314</v>
      </c>
      <c r="AT415" s="109">
        <f t="shared" si="725"/>
        <v>-6.9116674951162117E-3</v>
      </c>
      <c r="AU415" s="109">
        <f t="shared" si="726"/>
        <v>5.8029680178261538E-2</v>
      </c>
      <c r="AW415" s="19">
        <f t="shared" si="727"/>
        <v>0.61003926726606184</v>
      </c>
      <c r="AX415" s="19">
        <f t="shared" si="728"/>
        <v>0.38996073273393822</v>
      </c>
      <c r="AY415" s="109"/>
      <c r="AZ415" s="109">
        <f t="shared" si="729"/>
        <v>-8.2009388563484709E-3</v>
      </c>
      <c r="BA415" s="109">
        <f t="shared" si="730"/>
        <v>1.2965669063910668E-2</v>
      </c>
      <c r="BB415" s="109"/>
      <c r="BC415" s="109"/>
      <c r="BD415" s="109">
        <f t="shared" si="731"/>
        <v>9.0695867673954971E-3</v>
      </c>
      <c r="BE415" s="109">
        <f t="shared" si="732"/>
        <v>-4.4053107458946104E-2</v>
      </c>
      <c r="BH415" s="109">
        <f t="shared" si="733"/>
        <v>1.005574388628971</v>
      </c>
      <c r="BI415" s="109">
        <f t="shared" si="734"/>
        <v>0.6680582581809319</v>
      </c>
      <c r="BJ415" s="19">
        <f t="shared" si="735"/>
        <v>0.87238435958726812</v>
      </c>
      <c r="BK415" s="109"/>
      <c r="BL415" s="109">
        <f t="shared" si="736"/>
        <v>0.99587219183738751</v>
      </c>
      <c r="BM415" s="109">
        <f t="shared" si="737"/>
        <v>1.2405986457449441</v>
      </c>
      <c r="BN415" s="19">
        <f t="shared" si="738"/>
        <v>1.120060204322902</v>
      </c>
      <c r="BO415" s="109"/>
      <c r="BP415" s="109">
        <f t="shared" si="739"/>
        <v>0.99886916587662122</v>
      </c>
      <c r="BQ415" s="109">
        <f t="shared" si="740"/>
        <v>0.54967042803418986</v>
      </c>
      <c r="BR415" s="19">
        <f t="shared" si="741"/>
        <v>0.64680455514205148</v>
      </c>
    </row>
    <row r="416" spans="1:70" x14ac:dyDescent="0.2">
      <c r="A416" s="120" t="s">
        <v>537</v>
      </c>
      <c r="B416" s="86">
        <f t="shared" si="742"/>
        <v>2017</v>
      </c>
      <c r="D416" s="77">
        <f>Conversion_factors!$M79*D249+D333</f>
        <v>20419.400697305718</v>
      </c>
      <c r="E416" s="77">
        <f>Conversion_factors!$M79*E249+E333</f>
        <v>5385.9706259899049</v>
      </c>
      <c r="F416" s="108">
        <f t="shared" si="743"/>
        <v>25805.371323295622</v>
      </c>
      <c r="G416" s="108"/>
      <c r="H416" s="126">
        <f>Manufacturing!CE73</f>
        <v>2079776.26725</v>
      </c>
      <c r="I416" s="126">
        <f t="shared" si="744"/>
        <v>1331368.9214900695</v>
      </c>
      <c r="J416" s="126">
        <f t="shared" si="717"/>
        <v>3411145.1887400695</v>
      </c>
      <c r="L416" s="79">
        <f t="shared" si="745"/>
        <v>9.8180756357535639</v>
      </c>
      <c r="M416" s="79">
        <f t="shared" si="746"/>
        <v>4.0454381494514084</v>
      </c>
      <c r="N416" s="79">
        <f t="shared" si="747"/>
        <v>7.5650169944325985</v>
      </c>
      <c r="P416" s="260">
        <v>0.81744934025212901</v>
      </c>
      <c r="Q416" s="260">
        <v>1.0785068583294499</v>
      </c>
      <c r="R416" s="110"/>
      <c r="S416" s="260">
        <v>0.60366949039907603</v>
      </c>
      <c r="T416" s="260">
        <v>0.88722893063971242</v>
      </c>
      <c r="V416" s="112">
        <f t="shared" si="748"/>
        <v>1.8867149353806643</v>
      </c>
      <c r="W416" s="113">
        <f t="shared" si="749"/>
        <v>0.61142986535122201</v>
      </c>
      <c r="X416" s="112">
        <f t="shared" si="750"/>
        <v>1.1197594022596202</v>
      </c>
      <c r="Y416" s="112">
        <f t="shared" si="751"/>
        <v>0.6348555700454962</v>
      </c>
      <c r="Z416" s="112">
        <f t="shared" si="752"/>
        <v>0.86010106527679908</v>
      </c>
      <c r="AA416" s="112">
        <f t="shared" si="753"/>
        <v>1.1536004718588677</v>
      </c>
      <c r="AB416" s="112">
        <f t="shared" si="754"/>
        <v>1.1535938588959391</v>
      </c>
      <c r="AC416" s="112"/>
      <c r="AD416" s="112">
        <f t="shared" si="755"/>
        <v>0.71088549363533526</v>
      </c>
      <c r="AE416" s="109"/>
      <c r="AF416" s="87">
        <f t="shared" si="716"/>
        <v>2017</v>
      </c>
      <c r="AG416" s="89"/>
      <c r="AI416" s="109">
        <f t="shared" si="718"/>
        <v>0.79128490117374306</v>
      </c>
      <c r="AJ416" s="109">
        <f t="shared" si="719"/>
        <v>0.20871509882625702</v>
      </c>
      <c r="AL416" s="109">
        <f t="shared" si="720"/>
        <v>0.79832372759846393</v>
      </c>
      <c r="AM416" s="109">
        <f t="shared" si="721"/>
        <v>0.2015730537440604</v>
      </c>
      <c r="AN416" s="109">
        <f t="shared" si="722"/>
        <v>0.99989678134252435</v>
      </c>
      <c r="AO416" s="109"/>
      <c r="AP416" s="109">
        <f t="shared" si="723"/>
        <v>0.79840613800814941</v>
      </c>
      <c r="AQ416" s="109">
        <f t="shared" si="724"/>
        <v>0.20159386199185053</v>
      </c>
      <c r="AT416" s="109">
        <f t="shared" si="725"/>
        <v>-2.2576421150823027E-2</v>
      </c>
      <c r="AU416" s="109">
        <f t="shared" si="726"/>
        <v>1.9072739379002491E-2</v>
      </c>
      <c r="AW416" s="19">
        <f t="shared" si="727"/>
        <v>0.60970030654666452</v>
      </c>
      <c r="AX416" s="19">
        <f t="shared" si="728"/>
        <v>0.39029969345333554</v>
      </c>
      <c r="AY416" s="109"/>
      <c r="AZ416" s="109">
        <f t="shared" si="729"/>
        <v>-5.557919664167765E-4</v>
      </c>
      <c r="BA416" s="109">
        <f t="shared" si="730"/>
        <v>8.6884001634323282E-4</v>
      </c>
      <c r="BB416" s="109"/>
      <c r="BC416" s="109"/>
      <c r="BD416" s="109">
        <f t="shared" si="731"/>
        <v>-2.7649358107538598E-2</v>
      </c>
      <c r="BE416" s="109">
        <f t="shared" si="732"/>
        <v>1.7008311691854305E-2</v>
      </c>
      <c r="BH416" s="109">
        <f t="shared" si="733"/>
        <v>0.98591985954874251</v>
      </c>
      <c r="BI416" s="109">
        <f t="shared" si="734"/>
        <v>0.65865190407612195</v>
      </c>
      <c r="BJ416" s="19">
        <f t="shared" si="735"/>
        <v>0.86010106527679908</v>
      </c>
      <c r="BK416" s="109"/>
      <c r="BL416" s="109">
        <f t="shared" si="736"/>
        <v>0.99973144116528656</v>
      </c>
      <c r="BM416" s="109">
        <f t="shared" si="737"/>
        <v>1.2402654720182957</v>
      </c>
      <c r="BN416" s="19">
        <f t="shared" si="738"/>
        <v>1.1197594022596202</v>
      </c>
      <c r="BO416" s="109"/>
      <c r="BP416" s="109">
        <f t="shared" si="739"/>
        <v>0.98152612717155163</v>
      </c>
      <c r="BQ416" s="109">
        <f t="shared" si="740"/>
        <v>0.53951588644912751</v>
      </c>
      <c r="BR416" s="19">
        <f t="shared" si="741"/>
        <v>0.6348555700454962</v>
      </c>
    </row>
    <row r="417" spans="1:70" x14ac:dyDescent="0.2">
      <c r="A417" s="806"/>
      <c r="B417" s="263"/>
      <c r="D417" s="108"/>
      <c r="E417" s="108"/>
      <c r="F417" s="108"/>
      <c r="G417" s="108"/>
      <c r="H417" s="126"/>
      <c r="I417" s="126"/>
      <c r="J417" s="126"/>
      <c r="L417" s="79"/>
      <c r="M417" s="79"/>
      <c r="N417" s="79"/>
      <c r="AG417" s="89"/>
      <c r="BH417" s="109"/>
      <c r="BI417" s="109"/>
      <c r="BJ417" s="109"/>
      <c r="BK417" s="109"/>
      <c r="BL417" s="109"/>
      <c r="BM417" s="109"/>
      <c r="BN417" s="109"/>
      <c r="BO417" s="109"/>
      <c r="BP417" s="109"/>
      <c r="BQ417" s="109"/>
      <c r="BR417" s="109"/>
    </row>
    <row r="418" spans="1:70" x14ac:dyDescent="0.2">
      <c r="A418" s="806"/>
      <c r="B418" s="263"/>
      <c r="D418" s="108">
        <f>INDEX(D348:D409,base_row,0)</f>
        <v>18699.303063269319</v>
      </c>
      <c r="E418" s="108">
        <f>INDEX(E348:E409,37,0)</f>
        <v>3670.2433106971334</v>
      </c>
      <c r="F418" s="108">
        <f>INDEX(F348:F409,base_row,0)</f>
        <v>22369.546373966452</v>
      </c>
      <c r="G418" s="108"/>
      <c r="H418" s="87">
        <f>INDEX(H348:H409,37,0)</f>
        <v>939844.96947000001</v>
      </c>
      <c r="I418" s="87">
        <f>INDEX(I348:I409,37,0)</f>
        <v>868136.26011190063</v>
      </c>
      <c r="J418" s="87">
        <f>INDEX(J348:J409,base_row,0)</f>
        <v>1807981.2295819006</v>
      </c>
      <c r="L418" s="79">
        <f>INDEX(L348:L409,base_row,0)</f>
        <v>19.89615699471614</v>
      </c>
      <c r="M418" s="79">
        <f>INDEX(M348:M409,base_row,0)</f>
        <v>4.2277272351509065</v>
      </c>
      <c r="N418" s="246">
        <f>INDEX(N348:N409,base_row,0)</f>
        <v>12.372665162646326</v>
      </c>
      <c r="O418" s="250">
        <f>N407/N418</f>
        <v>0.65418196742076651</v>
      </c>
      <c r="AG418" s="89"/>
      <c r="BH418" s="109"/>
      <c r="BI418" s="109">
        <f>INDEX(BI348:BI409,base_row,1)</f>
        <v>0.76578431380520795</v>
      </c>
      <c r="BJ418" s="109"/>
      <c r="BK418" s="109"/>
      <c r="BL418" s="109"/>
      <c r="BM418" s="109">
        <f>INDEX(BM348:BM409,base_row,1)</f>
        <v>1.1076178235391461</v>
      </c>
      <c r="BN418" s="109"/>
      <c r="BO418" s="109"/>
      <c r="BP418" s="109"/>
      <c r="BQ418" s="109">
        <f>INDEX(BQ348:BQ409,base_row,1)</f>
        <v>0.84982460878537103</v>
      </c>
      <c r="BR418" s="109"/>
    </row>
    <row r="419" spans="1:70" x14ac:dyDescent="0.2">
      <c r="A419" s="806"/>
      <c r="B419" s="263"/>
      <c r="D419" s="108">
        <f>INDEX(D348:D409,base_row2,0)</f>
        <v>23458.815082763304</v>
      </c>
      <c r="E419" s="108">
        <f>INDEX(E348:E409,base_row2,0)</f>
        <v>3519.8812101197154</v>
      </c>
      <c r="F419" s="108">
        <f>INDEX(F348:F409,base_row2,0)</f>
        <v>26978.696292883018</v>
      </c>
      <c r="G419" s="108"/>
      <c r="H419" s="87">
        <f>INDEX(H348:H409,base_row2,0)</f>
        <v>1327877.1669899998</v>
      </c>
      <c r="I419" s="87">
        <f>INDEX(I348:I409,base_row2,0)</f>
        <v>1045324.1703894705</v>
      </c>
      <c r="J419" s="126">
        <f>INDEX(J348:J409,base_row2,0)</f>
        <v>2373201.3373794705</v>
      </c>
      <c r="L419" s="79">
        <f>INDEX(L348:L409,base_row2,0)</f>
        <v>17.666404443069972</v>
      </c>
      <c r="M419" s="79">
        <f>INDEX(M348:M409,base_row2,0)</f>
        <v>3.3672628164794713</v>
      </c>
      <c r="N419" s="79">
        <f>INDEX(N348:N409,base_row2,0)</f>
        <v>11.368060462444099</v>
      </c>
      <c r="U419" s="87">
        <f>base_row2</f>
        <v>48</v>
      </c>
      <c r="V419" s="109">
        <f>V69</f>
        <v>1.7578795303199861</v>
      </c>
      <c r="W419" s="109">
        <f t="shared" ref="W419:AD419" si="756">W69</f>
        <v>0.64101386743407074</v>
      </c>
      <c r="X419" s="109">
        <f t="shared" si="756"/>
        <v>1.1445290918497206</v>
      </c>
      <c r="Y419" s="109">
        <f t="shared" si="756"/>
        <v>0.66897713117625579</v>
      </c>
      <c r="Z419" s="109">
        <f t="shared" si="756"/>
        <v>0.83720398008667307</v>
      </c>
      <c r="AA419" s="109">
        <f t="shared" si="756"/>
        <v>1.1268302604521299</v>
      </c>
      <c r="AB419" s="109">
        <f t="shared" si="756"/>
        <v>1.1268251562136022</v>
      </c>
      <c r="AC419" s="109"/>
      <c r="AD419" s="109">
        <f t="shared" si="756"/>
        <v>0.76566378841339144</v>
      </c>
      <c r="AG419" s="89"/>
      <c r="BI419" s="109">
        <f>INDEX(BI348:BI409,base_row2,1)</f>
        <v>0.74126071470034893</v>
      </c>
      <c r="BM419" s="109">
        <f>INDEX(BM348:BM409,base_row2,1)</f>
        <v>1.1661236213144315</v>
      </c>
      <c r="BQ419" s="109">
        <f>INDEX(BQ348:BQ409,base_row2,1)</f>
        <v>0.76618508244887595</v>
      </c>
    </row>
    <row r="420" spans="1:70" x14ac:dyDescent="0.2">
      <c r="A420" s="806"/>
      <c r="B420" s="263"/>
      <c r="D420" s="108"/>
      <c r="E420" s="108"/>
      <c r="F420" s="108"/>
      <c r="G420" s="108"/>
      <c r="J420" s="126"/>
      <c r="L420" s="79"/>
      <c r="M420" s="79"/>
      <c r="N420" s="79"/>
      <c r="V420" s="109"/>
      <c r="W420" s="109"/>
      <c r="X420" s="109"/>
      <c r="Y420" s="109"/>
      <c r="Z420" s="109"/>
      <c r="AA420" s="109"/>
      <c r="AB420" s="109"/>
      <c r="AC420" s="109"/>
      <c r="AD420" s="109"/>
      <c r="AG420" s="89"/>
      <c r="BI420" s="109"/>
      <c r="BM420" s="109"/>
      <c r="BQ420" s="109"/>
    </row>
    <row r="421" spans="1:70" x14ac:dyDescent="0.2">
      <c r="A421" s="806"/>
      <c r="B421" s="263"/>
      <c r="D421" s="108"/>
      <c r="E421" s="108"/>
      <c r="F421" s="108"/>
      <c r="G421" s="108"/>
      <c r="J421" s="126"/>
      <c r="L421" s="79"/>
      <c r="M421" s="79"/>
      <c r="N421" s="79"/>
      <c r="V421" s="109"/>
      <c r="W421" s="109"/>
      <c r="X421" s="109"/>
      <c r="Y421" s="109"/>
      <c r="Z421" s="109"/>
      <c r="AA421" s="109"/>
      <c r="AB421" s="109"/>
      <c r="AC421" s="109"/>
      <c r="AD421" s="109"/>
      <c r="AG421" s="89"/>
      <c r="BI421" s="109"/>
      <c r="BM421" s="109"/>
      <c r="BQ421" s="109"/>
    </row>
    <row r="422" spans="1:70" x14ac:dyDescent="0.2">
      <c r="A422" s="806"/>
      <c r="B422" s="263"/>
      <c r="D422" s="108"/>
      <c r="E422" s="108"/>
      <c r="F422" s="108"/>
      <c r="G422" s="108"/>
      <c r="J422" s="126"/>
      <c r="L422" s="79"/>
      <c r="M422" s="79"/>
      <c r="N422" s="79"/>
      <c r="V422" s="109"/>
      <c r="W422" s="109"/>
      <c r="X422" s="109"/>
      <c r="Y422" s="109"/>
      <c r="Z422" s="109"/>
      <c r="AA422" s="109"/>
      <c r="AB422" s="109"/>
      <c r="AC422" s="109"/>
      <c r="AD422" s="109"/>
      <c r="AG422" s="89"/>
      <c r="BI422" s="109"/>
      <c r="BM422" s="109"/>
      <c r="BQ422" s="109"/>
    </row>
    <row r="423" spans="1:70" x14ac:dyDescent="0.2">
      <c r="AG423" s="89"/>
    </row>
    <row r="424" spans="1:70" x14ac:dyDescent="0.2">
      <c r="P424" s="260">
        <v>0.91025037371268791</v>
      </c>
      <c r="Q424" s="260">
        <v>0.47088849318338327</v>
      </c>
      <c r="R424" s="110"/>
      <c r="S424" s="260">
        <v>0.61969664709201733</v>
      </c>
      <c r="T424" s="260">
        <v>1</v>
      </c>
      <c r="AG424" s="89"/>
      <c r="AI424" s="109">
        <f t="shared" ref="AI424:BR424" si="757">AI69</f>
        <v>0.85793688552054714</v>
      </c>
      <c r="AJ424" s="109">
        <f t="shared" si="757"/>
        <v>0.14206311447945283</v>
      </c>
      <c r="AK424" s="109">
        <f t="shared" si="757"/>
        <v>0</v>
      </c>
      <c r="AL424" s="109">
        <f t="shared" si="757"/>
        <v>0.85752125996917827</v>
      </c>
      <c r="AM424" s="109">
        <f t="shared" si="757"/>
        <v>0.14247826889197199</v>
      </c>
      <c r="AN424" s="109">
        <f t="shared" si="757"/>
        <v>0.99999952886115029</v>
      </c>
      <c r="AO424" s="109"/>
      <c r="AP424" s="109">
        <f t="shared" si="757"/>
        <v>0.85752166398094865</v>
      </c>
      <c r="AQ424" s="109">
        <f t="shared" si="757"/>
        <v>0.14247833601905133</v>
      </c>
      <c r="AR424" s="109"/>
      <c r="AS424" s="109"/>
      <c r="AT424" s="109">
        <f t="shared" si="757"/>
        <v>2.352005800023765E-2</v>
      </c>
      <c r="AU424" s="109">
        <f t="shared" si="757"/>
        <v>-2.1393089429221423E-2</v>
      </c>
      <c r="AV424" s="109"/>
      <c r="AW424" s="109">
        <f t="shared" si="757"/>
        <v>0.63529800841137629</v>
      </c>
      <c r="AX424" s="109">
        <f t="shared" si="757"/>
        <v>0.36470199158862371</v>
      </c>
      <c r="AY424" s="109"/>
      <c r="AZ424" s="109">
        <f t="shared" si="757"/>
        <v>1.6982726103902397E-2</v>
      </c>
      <c r="BA424" s="109">
        <f t="shared" si="757"/>
        <v>-2.8911528128001379E-2</v>
      </c>
      <c r="BB424" s="109"/>
      <c r="BC424" s="109"/>
      <c r="BD424" s="109">
        <f t="shared" si="757"/>
        <v>-3.9308481023492436E-2</v>
      </c>
      <c r="BE424" s="109">
        <f t="shared" si="757"/>
        <v>4.4696285647123038E-2</v>
      </c>
      <c r="BF424" s="109"/>
      <c r="BG424" s="109"/>
      <c r="BH424" s="109">
        <f t="shared" si="757"/>
        <v>1.0172683102471536</v>
      </c>
      <c r="BI424" s="109">
        <f t="shared" si="757"/>
        <v>0.63376061272973594</v>
      </c>
      <c r="BJ424" s="109">
        <f t="shared" si="757"/>
        <v>0.83720398008667307</v>
      </c>
      <c r="BK424" s="109"/>
      <c r="BL424" s="109">
        <f t="shared" si="757"/>
        <v>1.0104985158459556</v>
      </c>
      <c r="BM424" s="109">
        <f t="shared" si="757"/>
        <v>1.2677346069695872</v>
      </c>
      <c r="BN424" s="109">
        <f t="shared" si="757"/>
        <v>1.1445290918497206</v>
      </c>
      <c r="BO424" s="109">
        <f t="shared" si="757"/>
        <v>0</v>
      </c>
      <c r="BP424" s="109">
        <f t="shared" si="757"/>
        <v>0.97303072310164862</v>
      </c>
      <c r="BQ424" s="109">
        <f t="shared" si="757"/>
        <v>0.56850308772474745</v>
      </c>
      <c r="BR424" s="109">
        <f t="shared" si="757"/>
        <v>0.66897713117625579</v>
      </c>
    </row>
    <row r="425" spans="1:70" x14ac:dyDescent="0.2">
      <c r="AG425" s="89"/>
    </row>
    <row r="426" spans="1:70" x14ac:dyDescent="0.2">
      <c r="AG426" s="89"/>
    </row>
    <row r="427" spans="1:70" x14ac:dyDescent="0.2">
      <c r="AG427" s="89"/>
    </row>
    <row r="428" spans="1:70" x14ac:dyDescent="0.2">
      <c r="AG428" s="89"/>
    </row>
    <row r="429" spans="1:70" x14ac:dyDescent="0.2">
      <c r="AG429" s="89"/>
    </row>
    <row r="430" spans="1:70" x14ac:dyDescent="0.2">
      <c r="AG430" s="89"/>
    </row>
    <row r="431" spans="1:70" x14ac:dyDescent="0.2">
      <c r="AG431" s="89"/>
    </row>
    <row r="432" spans="1:70" x14ac:dyDescent="0.2">
      <c r="AG432" s="89"/>
    </row>
    <row r="433" spans="8:33" x14ac:dyDescent="0.2">
      <c r="AG433" s="89"/>
    </row>
    <row r="434" spans="8:33" x14ac:dyDescent="0.2">
      <c r="AG434" s="89"/>
    </row>
    <row r="435" spans="8:33" x14ac:dyDescent="0.2">
      <c r="AG435" s="89"/>
    </row>
    <row r="436" spans="8:33" x14ac:dyDescent="0.2">
      <c r="H436" s="266" t="s">
        <v>541</v>
      </c>
      <c r="AG436" s="89"/>
    </row>
    <row r="437" spans="8:33" x14ac:dyDescent="0.2">
      <c r="AG437" s="89"/>
    </row>
    <row r="438" spans="8:33" x14ac:dyDescent="0.2">
      <c r="AG438" s="89"/>
    </row>
    <row r="439" spans="8:33" x14ac:dyDescent="0.2">
      <c r="AG439" s="89"/>
    </row>
    <row r="440" spans="8:33" x14ac:dyDescent="0.2">
      <c r="AG440" s="89"/>
    </row>
    <row r="441" spans="8:33" x14ac:dyDescent="0.2">
      <c r="AG441" s="89"/>
    </row>
    <row r="442" spans="8:33" x14ac:dyDescent="0.2">
      <c r="AG442" s="89"/>
    </row>
    <row r="443" spans="8:33" x14ac:dyDescent="0.2">
      <c r="AG443" s="89"/>
    </row>
    <row r="444" spans="8:33" x14ac:dyDescent="0.2">
      <c r="AG444" s="89"/>
    </row>
    <row r="445" spans="8:33" x14ac:dyDescent="0.2">
      <c r="AG445" s="89"/>
    </row>
    <row r="446" spans="8:33" x14ac:dyDescent="0.2">
      <c r="AG446" s="89"/>
    </row>
    <row r="447" spans="8:33" x14ac:dyDescent="0.2">
      <c r="AG447" s="89"/>
    </row>
    <row r="448" spans="8:33" x14ac:dyDescent="0.2">
      <c r="AG448" s="89"/>
    </row>
    <row r="449" spans="33:33" x14ac:dyDescent="0.2">
      <c r="AG449" s="89"/>
    </row>
    <row r="450" spans="33:33" x14ac:dyDescent="0.2">
      <c r="AG450" s="89"/>
    </row>
    <row r="451" spans="33:33" x14ac:dyDescent="0.2">
      <c r="AG451" s="89"/>
    </row>
    <row r="452" spans="33:33" x14ac:dyDescent="0.2">
      <c r="AG452" s="89"/>
    </row>
    <row r="453" spans="33:33" x14ac:dyDescent="0.2">
      <c r="AG453" s="89"/>
    </row>
    <row r="454" spans="33:33" x14ac:dyDescent="0.2">
      <c r="AG454" s="89"/>
    </row>
    <row r="455" spans="33:33" x14ac:dyDescent="0.2">
      <c r="AG455" s="89"/>
    </row>
    <row r="456" spans="33:33" x14ac:dyDescent="0.2">
      <c r="AG456" s="89"/>
    </row>
    <row r="457" spans="33:33" x14ac:dyDescent="0.2">
      <c r="AG457" s="89"/>
    </row>
    <row r="458" spans="33:33" x14ac:dyDescent="0.2">
      <c r="AG458" s="89"/>
    </row>
    <row r="459" spans="33:33" x14ac:dyDescent="0.2">
      <c r="AG459" s="89"/>
    </row>
    <row r="460" spans="33:33" x14ac:dyDescent="0.2">
      <c r="AG460" s="89"/>
    </row>
    <row r="461" spans="33:33" x14ac:dyDescent="0.2">
      <c r="AG461" s="89"/>
    </row>
    <row r="462" spans="33:33" x14ac:dyDescent="0.2">
      <c r="AG462" s="89"/>
    </row>
    <row r="463" spans="33:33" x14ac:dyDescent="0.2">
      <c r="AG463" s="89"/>
    </row>
    <row r="464" spans="33:33" x14ac:dyDescent="0.2">
      <c r="AG464" s="89"/>
    </row>
    <row r="465" spans="33:33" x14ac:dyDescent="0.2">
      <c r="AG465" s="89"/>
    </row>
    <row r="466" spans="33:33" x14ac:dyDescent="0.2">
      <c r="AG466" s="89"/>
    </row>
    <row r="467" spans="33:33" x14ac:dyDescent="0.2">
      <c r="AG467" s="89"/>
    </row>
    <row r="468" spans="33:33" x14ac:dyDescent="0.2">
      <c r="AG468" s="89"/>
    </row>
    <row r="469" spans="33:33" x14ac:dyDescent="0.2">
      <c r="AG469" s="89"/>
    </row>
    <row r="470" spans="33:33" x14ac:dyDescent="0.2">
      <c r="AG470" s="89"/>
    </row>
    <row r="471" spans="33:33" x14ac:dyDescent="0.2">
      <c r="AG471" s="89"/>
    </row>
    <row r="472" spans="33:33" x14ac:dyDescent="0.2">
      <c r="AG472" s="89"/>
    </row>
    <row r="473" spans="33:33" x14ac:dyDescent="0.2">
      <c r="AG473" s="89"/>
    </row>
    <row r="474" spans="33:33" x14ac:dyDescent="0.2">
      <c r="AG474" s="89"/>
    </row>
    <row r="475" spans="33:33" x14ac:dyDescent="0.2">
      <c r="AG475" s="89"/>
    </row>
    <row r="476" spans="33:33" x14ac:dyDescent="0.2">
      <c r="AG476" s="89"/>
    </row>
    <row r="477" spans="33:33" x14ac:dyDescent="0.2">
      <c r="AG477" s="89"/>
    </row>
    <row r="478" spans="33:33" x14ac:dyDescent="0.2">
      <c r="AG478" s="89"/>
    </row>
    <row r="479" spans="33:33" x14ac:dyDescent="0.2">
      <c r="AG479" s="89"/>
    </row>
    <row r="480" spans="33:33" x14ac:dyDescent="0.2">
      <c r="AG480" s="89"/>
    </row>
    <row r="481" spans="33:33" x14ac:dyDescent="0.2">
      <c r="AG481" s="89"/>
    </row>
    <row r="482" spans="33:33" x14ac:dyDescent="0.2">
      <c r="AG482" s="89"/>
    </row>
    <row r="483" spans="33:33" x14ac:dyDescent="0.2">
      <c r="AG483" s="89"/>
    </row>
    <row r="484" spans="33:33" x14ac:dyDescent="0.2">
      <c r="AG484" s="89"/>
    </row>
    <row r="485" spans="33:33" x14ac:dyDescent="0.2">
      <c r="AG485" s="89"/>
    </row>
    <row r="486" spans="33:33" x14ac:dyDescent="0.2">
      <c r="AG486" s="89"/>
    </row>
    <row r="487" spans="33:33" x14ac:dyDescent="0.2">
      <c r="AG487" s="89"/>
    </row>
    <row r="488" spans="33:33" x14ac:dyDescent="0.2">
      <c r="AG488" s="89"/>
    </row>
    <row r="489" spans="33:33" x14ac:dyDescent="0.2">
      <c r="AG489" s="89"/>
    </row>
    <row r="490" spans="33:33" x14ac:dyDescent="0.2">
      <c r="AG490" s="89"/>
    </row>
    <row r="491" spans="33:33" x14ac:dyDescent="0.2">
      <c r="AG491" s="89"/>
    </row>
    <row r="492" spans="33:33" x14ac:dyDescent="0.2">
      <c r="AG492" s="89"/>
    </row>
    <row r="493" spans="33:33" x14ac:dyDescent="0.2">
      <c r="AG493" s="89"/>
    </row>
    <row r="494" spans="33:33" x14ac:dyDescent="0.2">
      <c r="AG494" s="89"/>
    </row>
    <row r="495" spans="33:33" x14ac:dyDescent="0.2">
      <c r="AG495" s="89"/>
    </row>
    <row r="496" spans="33:33" x14ac:dyDescent="0.2">
      <c r="AG496" s="89"/>
    </row>
    <row r="497" spans="33:33" x14ac:dyDescent="0.2">
      <c r="AG497" s="89"/>
    </row>
    <row r="498" spans="33:33" x14ac:dyDescent="0.2">
      <c r="AG498" s="89"/>
    </row>
    <row r="499" spans="33:33" x14ac:dyDescent="0.2">
      <c r="AG499" s="89"/>
    </row>
    <row r="500" spans="33:33" x14ac:dyDescent="0.2">
      <c r="AG500" s="89"/>
    </row>
    <row r="501" spans="33:33" x14ac:dyDescent="0.2">
      <c r="AG501" s="89"/>
    </row>
    <row r="502" spans="33:33" x14ac:dyDescent="0.2">
      <c r="AG502" s="89"/>
    </row>
    <row r="503" spans="33:33" x14ac:dyDescent="0.2">
      <c r="AG503" s="89"/>
    </row>
    <row r="504" spans="33:33" x14ac:dyDescent="0.2">
      <c r="AG504" s="89"/>
    </row>
    <row r="505" spans="33:33" x14ac:dyDescent="0.2">
      <c r="AG505" s="89"/>
    </row>
    <row r="506" spans="33:33" x14ac:dyDescent="0.2">
      <c r="AG506" s="89"/>
    </row>
    <row r="507" spans="33:33" x14ac:dyDescent="0.2">
      <c r="AG507" s="89"/>
    </row>
    <row r="508" spans="33:33" x14ac:dyDescent="0.2">
      <c r="AG508" s="89"/>
    </row>
    <row r="509" spans="33:33" x14ac:dyDescent="0.2">
      <c r="AG509" s="89"/>
    </row>
    <row r="510" spans="33:33" x14ac:dyDescent="0.2">
      <c r="AG510" s="89"/>
    </row>
    <row r="511" spans="33:33" x14ac:dyDescent="0.2">
      <c r="AG511" s="89"/>
    </row>
    <row r="512" spans="33:33" x14ac:dyDescent="0.2">
      <c r="AG512" s="89"/>
    </row>
    <row r="513" spans="33:33" x14ac:dyDescent="0.2">
      <c r="AG513" s="89"/>
    </row>
    <row r="514" spans="33:33" x14ac:dyDescent="0.2">
      <c r="AG514" s="89"/>
    </row>
    <row r="515" spans="33:33" x14ac:dyDescent="0.2">
      <c r="AG515" s="89"/>
    </row>
    <row r="516" spans="33:33" x14ac:dyDescent="0.2">
      <c r="AG516" s="89"/>
    </row>
    <row r="517" spans="33:33" x14ac:dyDescent="0.2">
      <c r="AG517" s="89"/>
    </row>
    <row r="518" spans="33:33" x14ac:dyDescent="0.2">
      <c r="AG518" s="89"/>
    </row>
    <row r="519" spans="33:33" x14ac:dyDescent="0.2">
      <c r="AG519" s="89"/>
    </row>
    <row r="520" spans="33:33" x14ac:dyDescent="0.2">
      <c r="AG520" s="89"/>
    </row>
    <row r="521" spans="33:33" x14ac:dyDescent="0.2">
      <c r="AG521" s="89"/>
    </row>
    <row r="522" spans="33:33" x14ac:dyDescent="0.2">
      <c r="AG522" s="89"/>
    </row>
    <row r="523" spans="33:33" x14ac:dyDescent="0.2">
      <c r="AG523" s="89"/>
    </row>
    <row r="524" spans="33:33" x14ac:dyDescent="0.2">
      <c r="AG524" s="89"/>
    </row>
    <row r="525" spans="33:33" x14ac:dyDescent="0.2">
      <c r="AG525" s="89"/>
    </row>
    <row r="526" spans="33:33" x14ac:dyDescent="0.2">
      <c r="AG526" s="89"/>
    </row>
    <row r="527" spans="33:33" x14ac:dyDescent="0.2">
      <c r="AG527" s="89"/>
    </row>
    <row r="528" spans="33:33" x14ac:dyDescent="0.2">
      <c r="AG528" s="89"/>
    </row>
    <row r="529" spans="33:33" x14ac:dyDescent="0.2">
      <c r="AG529" s="89"/>
    </row>
    <row r="530" spans="33:33" x14ac:dyDescent="0.2">
      <c r="AG530" s="89"/>
    </row>
    <row r="531" spans="33:33" x14ac:dyDescent="0.2">
      <c r="AG531" s="89"/>
    </row>
    <row r="532" spans="33:33" x14ac:dyDescent="0.2">
      <c r="AG532" s="89"/>
    </row>
    <row r="533" spans="33:33" x14ac:dyDescent="0.2">
      <c r="AG533" s="89"/>
    </row>
    <row r="534" spans="33:33" x14ac:dyDescent="0.2">
      <c r="AG534" s="89"/>
    </row>
    <row r="535" spans="33:33" x14ac:dyDescent="0.2">
      <c r="AG535" s="89"/>
    </row>
    <row r="536" spans="33:33" x14ac:dyDescent="0.2">
      <c r="AG536" s="89"/>
    </row>
    <row r="537" spans="33:33" x14ac:dyDescent="0.2">
      <c r="AG537" s="89"/>
    </row>
    <row r="538" spans="33:33" x14ac:dyDescent="0.2">
      <c r="AG538" s="89"/>
    </row>
    <row r="539" spans="33:33" x14ac:dyDescent="0.2">
      <c r="AG539" s="89"/>
    </row>
    <row r="540" spans="33:33" x14ac:dyDescent="0.2">
      <c r="AG540" s="89"/>
    </row>
    <row r="541" spans="33:33" x14ac:dyDescent="0.2">
      <c r="AG541" s="89"/>
    </row>
    <row r="542" spans="33:33" x14ac:dyDescent="0.2">
      <c r="AG542" s="89"/>
    </row>
    <row r="543" spans="33:33" x14ac:dyDescent="0.2">
      <c r="AG543" s="89"/>
    </row>
    <row r="544" spans="33:33" x14ac:dyDescent="0.2">
      <c r="AG544" s="89"/>
    </row>
    <row r="545" spans="33:33" x14ac:dyDescent="0.2">
      <c r="AG545" s="89"/>
    </row>
    <row r="546" spans="33:33" x14ac:dyDescent="0.2">
      <c r="AG546" s="89"/>
    </row>
    <row r="547" spans="33:33" x14ac:dyDescent="0.2">
      <c r="AG547" s="89"/>
    </row>
    <row r="548" spans="33:33" x14ac:dyDescent="0.2">
      <c r="AG548" s="89"/>
    </row>
    <row r="549" spans="33:33" x14ac:dyDescent="0.2">
      <c r="AG549" s="89"/>
    </row>
    <row r="550" spans="33:33" x14ac:dyDescent="0.2">
      <c r="AG550" s="89"/>
    </row>
    <row r="551" spans="33:33" x14ac:dyDescent="0.2">
      <c r="AG551" s="89"/>
    </row>
    <row r="552" spans="33:33" x14ac:dyDescent="0.2">
      <c r="AG552" s="89"/>
    </row>
    <row r="553" spans="33:33" x14ac:dyDescent="0.2">
      <c r="AG553" s="89"/>
    </row>
    <row r="554" spans="33:33" x14ac:dyDescent="0.2">
      <c r="AG554" s="89"/>
    </row>
    <row r="555" spans="33:33" x14ac:dyDescent="0.2">
      <c r="AG555" s="89"/>
    </row>
    <row r="556" spans="33:33" x14ac:dyDescent="0.2">
      <c r="AG556" s="89"/>
    </row>
    <row r="557" spans="33:33" x14ac:dyDescent="0.2">
      <c r="AG557" s="89"/>
    </row>
    <row r="558" spans="33:33" x14ac:dyDescent="0.2">
      <c r="AG558" s="89"/>
    </row>
    <row r="559" spans="33:33" x14ac:dyDescent="0.2">
      <c r="AG559" s="89"/>
    </row>
    <row r="560" spans="33:33" x14ac:dyDescent="0.2">
      <c r="AG560" s="89"/>
    </row>
    <row r="561" spans="33:33" x14ac:dyDescent="0.2">
      <c r="AG561" s="89"/>
    </row>
    <row r="562" spans="33:33" x14ac:dyDescent="0.2">
      <c r="AG562" s="89"/>
    </row>
    <row r="563" spans="33:33" x14ac:dyDescent="0.2">
      <c r="AG563" s="89"/>
    </row>
    <row r="564" spans="33:33" x14ac:dyDescent="0.2">
      <c r="AG564" s="89"/>
    </row>
    <row r="565" spans="33:33" x14ac:dyDescent="0.2">
      <c r="AG565" s="89"/>
    </row>
    <row r="566" spans="33:33" x14ac:dyDescent="0.2">
      <c r="AG566" s="89"/>
    </row>
    <row r="567" spans="33:33" x14ac:dyDescent="0.2">
      <c r="AG567" s="89"/>
    </row>
    <row r="568" spans="33:33" x14ac:dyDescent="0.2">
      <c r="AG568" s="89"/>
    </row>
    <row r="569" spans="33:33" x14ac:dyDescent="0.2">
      <c r="AG569" s="89"/>
    </row>
    <row r="570" spans="33:33" x14ac:dyDescent="0.2">
      <c r="AG570" s="89"/>
    </row>
    <row r="571" spans="33:33" x14ac:dyDescent="0.2">
      <c r="AG571" s="89"/>
    </row>
    <row r="572" spans="33:33" x14ac:dyDescent="0.2">
      <c r="AG572" s="89"/>
    </row>
    <row r="573" spans="33:33" x14ac:dyDescent="0.2">
      <c r="AG573" s="89"/>
    </row>
    <row r="574" spans="33:33" x14ac:dyDescent="0.2">
      <c r="AG574" s="89"/>
    </row>
    <row r="575" spans="33:33" x14ac:dyDescent="0.2">
      <c r="AG575" s="89"/>
    </row>
    <row r="576" spans="33:33" x14ac:dyDescent="0.2">
      <c r="AG576" s="89"/>
    </row>
    <row r="577" spans="33:33" x14ac:dyDescent="0.2">
      <c r="AG577" s="89"/>
    </row>
    <row r="578" spans="33:33" x14ac:dyDescent="0.2">
      <c r="AG578" s="89"/>
    </row>
    <row r="579" spans="33:33" x14ac:dyDescent="0.2">
      <c r="AG579" s="89"/>
    </row>
    <row r="580" spans="33:33" x14ac:dyDescent="0.2">
      <c r="AG580" s="89"/>
    </row>
    <row r="581" spans="33:33" x14ac:dyDescent="0.2">
      <c r="AG581" s="89"/>
    </row>
    <row r="582" spans="33:33" x14ac:dyDescent="0.2">
      <c r="AG582" s="89"/>
    </row>
    <row r="583" spans="33:33" x14ac:dyDescent="0.2">
      <c r="AG583" s="89"/>
    </row>
    <row r="584" spans="33:33" x14ac:dyDescent="0.2">
      <c r="AG584" s="89"/>
    </row>
    <row r="585" spans="33:33" x14ac:dyDescent="0.2">
      <c r="AG585" s="89"/>
    </row>
    <row r="586" spans="33:33" x14ac:dyDescent="0.2">
      <c r="AG586" s="89"/>
    </row>
    <row r="587" spans="33:33" x14ac:dyDescent="0.2">
      <c r="AG587" s="89"/>
    </row>
    <row r="588" spans="33:33" x14ac:dyDescent="0.2">
      <c r="AG588" s="89"/>
    </row>
    <row r="589" spans="33:33" x14ac:dyDescent="0.2">
      <c r="AG589" s="89"/>
    </row>
    <row r="590" spans="33:33" x14ac:dyDescent="0.2">
      <c r="AG590" s="89"/>
    </row>
    <row r="591" spans="33:33" x14ac:dyDescent="0.2">
      <c r="AG591" s="89"/>
    </row>
    <row r="592" spans="33:33" x14ac:dyDescent="0.2">
      <c r="AG592" s="89"/>
    </row>
    <row r="593" spans="33:33" x14ac:dyDescent="0.2">
      <c r="AG593" s="89"/>
    </row>
    <row r="594" spans="33:33" x14ac:dyDescent="0.2">
      <c r="AG594" s="89"/>
    </row>
    <row r="595" spans="33:33" x14ac:dyDescent="0.2">
      <c r="AG595" s="89"/>
    </row>
    <row r="596" spans="33:33" x14ac:dyDescent="0.2">
      <c r="AG596" s="89"/>
    </row>
    <row r="597" spans="33:33" x14ac:dyDescent="0.2">
      <c r="AG597" s="89"/>
    </row>
    <row r="598" spans="33:33" x14ac:dyDescent="0.2">
      <c r="AG598" s="89"/>
    </row>
    <row r="599" spans="33:33" x14ac:dyDescent="0.2">
      <c r="AG599" s="89"/>
    </row>
    <row r="600" spans="33:33" x14ac:dyDescent="0.2">
      <c r="AG600" s="89"/>
    </row>
    <row r="601" spans="33:33" x14ac:dyDescent="0.2">
      <c r="AG601" s="89"/>
    </row>
    <row r="602" spans="33:33" x14ac:dyDescent="0.2">
      <c r="AG602" s="89"/>
    </row>
    <row r="603" spans="33:33" x14ac:dyDescent="0.2">
      <c r="AG603" s="89"/>
    </row>
    <row r="604" spans="33:33" x14ac:dyDescent="0.2">
      <c r="AG604" s="89"/>
    </row>
    <row r="605" spans="33:33" x14ac:dyDescent="0.2">
      <c r="AG605" s="89"/>
    </row>
    <row r="606" spans="33:33" x14ac:dyDescent="0.2">
      <c r="AG606" s="89"/>
    </row>
    <row r="607" spans="33:33" x14ac:dyDescent="0.2">
      <c r="AG607" s="89"/>
    </row>
    <row r="608" spans="33:33" x14ac:dyDescent="0.2">
      <c r="AG608" s="89"/>
    </row>
    <row r="609" spans="33:33" x14ac:dyDescent="0.2">
      <c r="AG609" s="89"/>
    </row>
    <row r="610" spans="33:33" x14ac:dyDescent="0.2">
      <c r="AG610" s="89"/>
    </row>
    <row r="611" spans="33:33" x14ac:dyDescent="0.2">
      <c r="AG611" s="89"/>
    </row>
    <row r="612" spans="33:33" x14ac:dyDescent="0.2">
      <c r="AG612" s="89"/>
    </row>
    <row r="613" spans="33:33" x14ac:dyDescent="0.2">
      <c r="AG613" s="89"/>
    </row>
    <row r="614" spans="33:33" x14ac:dyDescent="0.2">
      <c r="AG614" s="89"/>
    </row>
    <row r="615" spans="33:33" x14ac:dyDescent="0.2">
      <c r="AG615" s="89"/>
    </row>
    <row r="616" spans="33:33" x14ac:dyDescent="0.2">
      <c r="AG616" s="89"/>
    </row>
    <row r="617" spans="33:33" x14ac:dyDescent="0.2">
      <c r="AG617" s="89"/>
    </row>
    <row r="618" spans="33:33" x14ac:dyDescent="0.2">
      <c r="AG618" s="89"/>
    </row>
    <row r="619" spans="33:33" x14ac:dyDescent="0.2">
      <c r="AG619" s="89"/>
    </row>
    <row r="620" spans="33:33" x14ac:dyDescent="0.2">
      <c r="AG620" s="89"/>
    </row>
    <row r="621" spans="33:33" x14ac:dyDescent="0.2">
      <c r="AG621" s="89"/>
    </row>
    <row r="622" spans="33:33" x14ac:dyDescent="0.2">
      <c r="AG622" s="89"/>
    </row>
    <row r="623" spans="33:33" x14ac:dyDescent="0.2">
      <c r="AG623" s="89"/>
    </row>
    <row r="624" spans="33:33" x14ac:dyDescent="0.2">
      <c r="AG624" s="89"/>
    </row>
    <row r="625" spans="33:33" x14ac:dyDescent="0.2">
      <c r="AG625" s="89"/>
    </row>
    <row r="626" spans="33:33" x14ac:dyDescent="0.2">
      <c r="AG626" s="89"/>
    </row>
    <row r="627" spans="33:33" x14ac:dyDescent="0.2">
      <c r="AG627" s="89"/>
    </row>
    <row r="628" spans="33:33" x14ac:dyDescent="0.2">
      <c r="AG628" s="89"/>
    </row>
    <row r="629" spans="33:33" x14ac:dyDescent="0.2">
      <c r="AG629" s="89"/>
    </row>
    <row r="630" spans="33:33" x14ac:dyDescent="0.2">
      <c r="AG630" s="89"/>
    </row>
    <row r="631" spans="33:33" x14ac:dyDescent="0.2">
      <c r="AG631" s="89"/>
    </row>
    <row r="632" spans="33:33" x14ac:dyDescent="0.2">
      <c r="AG632" s="89"/>
    </row>
    <row r="633" spans="33:33" x14ac:dyDescent="0.2">
      <c r="AG633" s="89"/>
    </row>
    <row r="634" spans="33:33" x14ac:dyDescent="0.2">
      <c r="AG634" s="89"/>
    </row>
    <row r="635" spans="33:33" x14ac:dyDescent="0.2">
      <c r="AG635" s="89"/>
    </row>
    <row r="636" spans="33:33" x14ac:dyDescent="0.2">
      <c r="AG636" s="89"/>
    </row>
    <row r="637" spans="33:33" x14ac:dyDescent="0.2">
      <c r="AG637" s="89"/>
    </row>
    <row r="638" spans="33:33" x14ac:dyDescent="0.2">
      <c r="AG638" s="89"/>
    </row>
    <row r="639" spans="33:33" x14ac:dyDescent="0.2">
      <c r="AG639" s="89"/>
    </row>
    <row r="640" spans="33:33" x14ac:dyDescent="0.2">
      <c r="AG640" s="89"/>
    </row>
    <row r="641" spans="33:33" x14ac:dyDescent="0.2">
      <c r="AG641" s="89"/>
    </row>
    <row r="642" spans="33:33" x14ac:dyDescent="0.2">
      <c r="AG642" s="89"/>
    </row>
    <row r="643" spans="33:33" x14ac:dyDescent="0.2">
      <c r="AG643" s="89"/>
    </row>
    <row r="644" spans="33:33" x14ac:dyDescent="0.2">
      <c r="AG644" s="89"/>
    </row>
    <row r="645" spans="33:33" x14ac:dyDescent="0.2">
      <c r="AG645" s="89"/>
    </row>
    <row r="646" spans="33:33" x14ac:dyDescent="0.2">
      <c r="AG646" s="89"/>
    </row>
    <row r="647" spans="33:33" x14ac:dyDescent="0.2">
      <c r="AG647" s="89"/>
    </row>
    <row r="648" spans="33:33" x14ac:dyDescent="0.2">
      <c r="AG648" s="89"/>
    </row>
    <row r="649" spans="33:33" x14ac:dyDescent="0.2">
      <c r="AG649" s="89"/>
    </row>
    <row r="650" spans="33:33" x14ac:dyDescent="0.2">
      <c r="AG650" s="89"/>
    </row>
    <row r="651" spans="33:33" x14ac:dyDescent="0.2">
      <c r="AG651" s="89"/>
    </row>
    <row r="652" spans="33:33" x14ac:dyDescent="0.2">
      <c r="AG652" s="89"/>
    </row>
    <row r="653" spans="33:33" x14ac:dyDescent="0.2">
      <c r="AG653" s="89"/>
    </row>
    <row r="654" spans="33:33" x14ac:dyDescent="0.2">
      <c r="AG654" s="89"/>
    </row>
    <row r="655" spans="33:33" x14ac:dyDescent="0.2">
      <c r="AG655" s="89"/>
    </row>
    <row r="656" spans="33:33" x14ac:dyDescent="0.2">
      <c r="AG656" s="89"/>
    </row>
    <row r="657" spans="33:33" x14ac:dyDescent="0.2">
      <c r="AG657" s="89"/>
    </row>
    <row r="658" spans="33:33" x14ac:dyDescent="0.2">
      <c r="AG658" s="89"/>
    </row>
    <row r="659" spans="33:33" x14ac:dyDescent="0.2">
      <c r="AG659" s="89"/>
    </row>
    <row r="660" spans="33:33" x14ac:dyDescent="0.2">
      <c r="AG660" s="89"/>
    </row>
    <row r="661" spans="33:33" x14ac:dyDescent="0.2">
      <c r="AG661" s="89"/>
    </row>
    <row r="662" spans="33:33" x14ac:dyDescent="0.2">
      <c r="AG662" s="89"/>
    </row>
    <row r="663" spans="33:33" x14ac:dyDescent="0.2">
      <c r="AG663" s="89"/>
    </row>
    <row r="664" spans="33:33" x14ac:dyDescent="0.2">
      <c r="AG664" s="89"/>
    </row>
    <row r="665" spans="33:33" x14ac:dyDescent="0.2">
      <c r="AG665" s="89"/>
    </row>
    <row r="666" spans="33:33" x14ac:dyDescent="0.2">
      <c r="AG666" s="89"/>
    </row>
    <row r="667" spans="33:33" x14ac:dyDescent="0.2">
      <c r="AG667" s="89"/>
    </row>
    <row r="668" spans="33:33" x14ac:dyDescent="0.2">
      <c r="AG668" s="89"/>
    </row>
    <row r="669" spans="33:33" x14ac:dyDescent="0.2">
      <c r="AG669" s="89"/>
    </row>
    <row r="670" spans="33:33" x14ac:dyDescent="0.2">
      <c r="AG670" s="89"/>
    </row>
    <row r="671" spans="33:33" x14ac:dyDescent="0.2">
      <c r="AG671" s="89"/>
    </row>
    <row r="672" spans="33:33" x14ac:dyDescent="0.2">
      <c r="AG672" s="89"/>
    </row>
    <row r="673" spans="33:33" x14ac:dyDescent="0.2">
      <c r="AG673" s="89"/>
    </row>
    <row r="674" spans="33:33" x14ac:dyDescent="0.2">
      <c r="AG674" s="89"/>
    </row>
    <row r="675" spans="33:33" x14ac:dyDescent="0.2">
      <c r="AG675" s="89"/>
    </row>
    <row r="676" spans="33:33" x14ac:dyDescent="0.2">
      <c r="AG676" s="89"/>
    </row>
    <row r="677" spans="33:33" x14ac:dyDescent="0.2">
      <c r="AG677" s="89"/>
    </row>
    <row r="678" spans="33:33" x14ac:dyDescent="0.2">
      <c r="AG678" s="89"/>
    </row>
    <row r="679" spans="33:33" x14ac:dyDescent="0.2">
      <c r="AG679" s="89"/>
    </row>
    <row r="680" spans="33:33" x14ac:dyDescent="0.2">
      <c r="AG680" s="89"/>
    </row>
    <row r="681" spans="33:33" x14ac:dyDescent="0.2">
      <c r="AG681" s="89"/>
    </row>
    <row r="682" spans="33:33" x14ac:dyDescent="0.2">
      <c r="AG682" s="89"/>
    </row>
    <row r="683" spans="33:33" x14ac:dyDescent="0.2">
      <c r="AG683" s="89"/>
    </row>
    <row r="684" spans="33:33" x14ac:dyDescent="0.2">
      <c r="AG684" s="89"/>
    </row>
    <row r="685" spans="33:33" x14ac:dyDescent="0.2">
      <c r="AG685" s="89"/>
    </row>
    <row r="686" spans="33:33" x14ac:dyDescent="0.2">
      <c r="AG686" s="89"/>
    </row>
    <row r="687" spans="33:33" x14ac:dyDescent="0.2">
      <c r="AG687" s="89"/>
    </row>
    <row r="688" spans="33:33" x14ac:dyDescent="0.2">
      <c r="AG688" s="89"/>
    </row>
    <row r="689" spans="33:33" x14ac:dyDescent="0.2">
      <c r="AG689" s="89"/>
    </row>
    <row r="690" spans="33:33" x14ac:dyDescent="0.2">
      <c r="AG690" s="89"/>
    </row>
    <row r="691" spans="33:33" x14ac:dyDescent="0.2">
      <c r="AG691" s="89"/>
    </row>
    <row r="692" spans="33:33" x14ac:dyDescent="0.2">
      <c r="AG692" s="89"/>
    </row>
    <row r="693" spans="33:33" x14ac:dyDescent="0.2">
      <c r="AG693" s="89"/>
    </row>
    <row r="694" spans="33:33" x14ac:dyDescent="0.2">
      <c r="AG694" s="89"/>
    </row>
    <row r="695" spans="33:33" x14ac:dyDescent="0.2">
      <c r="AG695" s="89"/>
    </row>
    <row r="696" spans="33:33" x14ac:dyDescent="0.2">
      <c r="AG696" s="89"/>
    </row>
    <row r="697" spans="33:33" x14ac:dyDescent="0.2">
      <c r="AG697" s="89"/>
    </row>
    <row r="698" spans="33:33" x14ac:dyDescent="0.2">
      <c r="AG698" s="89"/>
    </row>
    <row r="699" spans="33:33" x14ac:dyDescent="0.2">
      <c r="AG699" s="89"/>
    </row>
    <row r="700" spans="33:33" x14ac:dyDescent="0.2">
      <c r="AG700" s="89"/>
    </row>
    <row r="701" spans="33:33" x14ac:dyDescent="0.2">
      <c r="AG701" s="89"/>
    </row>
    <row r="702" spans="33:33" x14ac:dyDescent="0.2">
      <c r="AG702" s="89"/>
    </row>
    <row r="703" spans="33:33" x14ac:dyDescent="0.2">
      <c r="AG703" s="89"/>
    </row>
    <row r="704" spans="33:33" x14ac:dyDescent="0.2">
      <c r="AG704" s="89"/>
    </row>
    <row r="705" spans="33:33" x14ac:dyDescent="0.2">
      <c r="AG705" s="89"/>
    </row>
    <row r="706" spans="33:33" x14ac:dyDescent="0.2">
      <c r="AG706" s="89"/>
    </row>
    <row r="707" spans="33:33" x14ac:dyDescent="0.2">
      <c r="AG707" s="89"/>
    </row>
    <row r="708" spans="33:33" x14ac:dyDescent="0.2">
      <c r="AG708" s="89"/>
    </row>
    <row r="709" spans="33:33" x14ac:dyDescent="0.2">
      <c r="AG709" s="89"/>
    </row>
    <row r="710" spans="33:33" x14ac:dyDescent="0.2">
      <c r="AG710" s="89"/>
    </row>
    <row r="711" spans="33:33" x14ac:dyDescent="0.2">
      <c r="AG711" s="89"/>
    </row>
    <row r="712" spans="33:33" x14ac:dyDescent="0.2">
      <c r="AG712" s="89"/>
    </row>
    <row r="713" spans="33:33" x14ac:dyDescent="0.2">
      <c r="AG713" s="89"/>
    </row>
    <row r="714" spans="33:33" x14ac:dyDescent="0.2">
      <c r="AG714" s="89"/>
    </row>
    <row r="715" spans="33:33" x14ac:dyDescent="0.2">
      <c r="AG715" s="89"/>
    </row>
    <row r="716" spans="33:33" x14ac:dyDescent="0.2">
      <c r="AG716" s="89"/>
    </row>
    <row r="717" spans="33:33" x14ac:dyDescent="0.2">
      <c r="AG717" s="89"/>
    </row>
    <row r="718" spans="33:33" x14ac:dyDescent="0.2">
      <c r="AG718" s="89"/>
    </row>
    <row r="719" spans="33:33" x14ac:dyDescent="0.2">
      <c r="AG719" s="89"/>
    </row>
    <row r="720" spans="33:33" x14ac:dyDescent="0.2">
      <c r="AG720" s="89"/>
    </row>
    <row r="721" spans="33:33" x14ac:dyDescent="0.2">
      <c r="AG721" s="89"/>
    </row>
    <row r="722" spans="33:33" x14ac:dyDescent="0.2">
      <c r="AG722" s="89"/>
    </row>
    <row r="723" spans="33:33" x14ac:dyDescent="0.2">
      <c r="AG723" s="89"/>
    </row>
    <row r="724" spans="33:33" x14ac:dyDescent="0.2">
      <c r="AG724" s="89"/>
    </row>
    <row r="725" spans="33:33" x14ac:dyDescent="0.2">
      <c r="AG725" s="89"/>
    </row>
    <row r="726" spans="33:33" x14ac:dyDescent="0.2">
      <c r="AG726" s="89"/>
    </row>
    <row r="727" spans="33:33" x14ac:dyDescent="0.2">
      <c r="AG727" s="89"/>
    </row>
    <row r="728" spans="33:33" x14ac:dyDescent="0.2">
      <c r="AG728" s="89"/>
    </row>
    <row r="729" spans="33:33" x14ac:dyDescent="0.2">
      <c r="AG729" s="89"/>
    </row>
    <row r="730" spans="33:33" x14ac:dyDescent="0.2">
      <c r="AG730" s="89"/>
    </row>
    <row r="731" spans="33:33" x14ac:dyDescent="0.2">
      <c r="AG731" s="89"/>
    </row>
    <row r="732" spans="33:33" x14ac:dyDescent="0.2">
      <c r="AG732" s="89"/>
    </row>
    <row r="733" spans="33:33" x14ac:dyDescent="0.2">
      <c r="AG733" s="89"/>
    </row>
    <row r="734" spans="33:33" x14ac:dyDescent="0.2">
      <c r="AG734" s="89"/>
    </row>
    <row r="735" spans="33:33" x14ac:dyDescent="0.2">
      <c r="AG735" s="89"/>
    </row>
    <row r="736" spans="33:33" x14ac:dyDescent="0.2">
      <c r="AG736" s="89"/>
    </row>
    <row r="737" spans="33:33" x14ac:dyDescent="0.2">
      <c r="AG737" s="89"/>
    </row>
    <row r="738" spans="33:33" x14ac:dyDescent="0.2">
      <c r="AG738" s="89"/>
    </row>
    <row r="739" spans="33:33" x14ac:dyDescent="0.2">
      <c r="AG739" s="89"/>
    </row>
    <row r="740" spans="33:33" x14ac:dyDescent="0.2">
      <c r="AG740" s="89"/>
    </row>
    <row r="741" spans="33:33" x14ac:dyDescent="0.2">
      <c r="AG741" s="89"/>
    </row>
    <row r="742" spans="33:33" x14ac:dyDescent="0.2">
      <c r="AG742" s="89"/>
    </row>
    <row r="743" spans="33:33" x14ac:dyDescent="0.2">
      <c r="AG743" s="89"/>
    </row>
    <row r="744" spans="33:33" x14ac:dyDescent="0.2">
      <c r="AG744" s="89"/>
    </row>
    <row r="745" spans="33:33" x14ac:dyDescent="0.2">
      <c r="AG745" s="89"/>
    </row>
    <row r="746" spans="33:33" x14ac:dyDescent="0.2">
      <c r="AG746" s="89"/>
    </row>
    <row r="747" spans="33:33" x14ac:dyDescent="0.2">
      <c r="AG747" s="89"/>
    </row>
    <row r="748" spans="33:33" x14ac:dyDescent="0.2">
      <c r="AG748" s="89"/>
    </row>
    <row r="749" spans="33:33" x14ac:dyDescent="0.2">
      <c r="AG749" s="89"/>
    </row>
    <row r="750" spans="33:33" x14ac:dyDescent="0.2">
      <c r="AG750" s="89"/>
    </row>
    <row r="751" spans="33:33" x14ac:dyDescent="0.2">
      <c r="AG751" s="89"/>
    </row>
    <row r="752" spans="33:33" x14ac:dyDescent="0.2">
      <c r="AG752" s="89"/>
    </row>
    <row r="753" spans="33:33" x14ac:dyDescent="0.2">
      <c r="AG753" s="89"/>
    </row>
    <row r="754" spans="33:33" x14ac:dyDescent="0.2">
      <c r="AG754" s="89"/>
    </row>
    <row r="755" spans="33:33" x14ac:dyDescent="0.2">
      <c r="AG755" s="89"/>
    </row>
    <row r="756" spans="33:33" x14ac:dyDescent="0.2">
      <c r="AG756" s="89"/>
    </row>
    <row r="757" spans="33:33" x14ac:dyDescent="0.2">
      <c r="AG757" s="89"/>
    </row>
    <row r="758" spans="33:33" x14ac:dyDescent="0.2">
      <c r="AG758" s="89"/>
    </row>
    <row r="759" spans="33:33" x14ac:dyDescent="0.2">
      <c r="AG759" s="89"/>
    </row>
    <row r="760" spans="33:33" x14ac:dyDescent="0.2">
      <c r="AG760" s="89"/>
    </row>
    <row r="761" spans="33:33" x14ac:dyDescent="0.2">
      <c r="AG761" s="89"/>
    </row>
    <row r="762" spans="33:33" x14ac:dyDescent="0.2">
      <c r="AG762" s="89"/>
    </row>
    <row r="763" spans="33:33" x14ac:dyDescent="0.2">
      <c r="AG763" s="89"/>
    </row>
    <row r="764" spans="33:33" x14ac:dyDescent="0.2">
      <c r="AG764" s="89"/>
    </row>
    <row r="765" spans="33:33" x14ac:dyDescent="0.2">
      <c r="AG765" s="89"/>
    </row>
    <row r="766" spans="33:33" x14ac:dyDescent="0.2">
      <c r="AG766" s="89"/>
    </row>
    <row r="767" spans="33:33" x14ac:dyDescent="0.2">
      <c r="AG767" s="89"/>
    </row>
    <row r="768" spans="33:33" x14ac:dyDescent="0.2">
      <c r="AG768" s="89"/>
    </row>
    <row r="769" spans="33:33" x14ac:dyDescent="0.2">
      <c r="AG769" s="89"/>
    </row>
    <row r="770" spans="33:33" x14ac:dyDescent="0.2">
      <c r="AG770" s="89"/>
    </row>
    <row r="771" spans="33:33" x14ac:dyDescent="0.2">
      <c r="AG771" s="89"/>
    </row>
    <row r="772" spans="33:33" x14ac:dyDescent="0.2">
      <c r="AG772" s="89"/>
    </row>
    <row r="773" spans="33:33" x14ac:dyDescent="0.2">
      <c r="AG773" s="89"/>
    </row>
    <row r="774" spans="33:33" x14ac:dyDescent="0.2">
      <c r="AG774" s="89"/>
    </row>
    <row r="775" spans="33:33" x14ac:dyDescent="0.2">
      <c r="AG775" s="89"/>
    </row>
  </sheetData>
  <mergeCells count="4">
    <mergeCell ref="P3:T3"/>
    <mergeCell ref="P87:T87"/>
    <mergeCell ref="P174:T174"/>
    <mergeCell ref="P258:T258"/>
  </mergeCells>
  <phoneticPr fontId="0" type="noConversion"/>
  <pageMargins left="0.75" right="0.75" top="1" bottom="1" header="0.5" footer="0.5"/>
  <pageSetup scale="10" orientation="landscape" horizontalDpi="300" verticalDpi="300"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4">
    <pageSetUpPr fitToPage="1"/>
  </sheetPr>
  <dimension ref="A1:IR691"/>
  <sheetViews>
    <sheetView workbookViewId="0">
      <pane xSplit="2" ySplit="2" topLeftCell="BW132" activePane="bottomRight" state="frozen"/>
      <selection pane="topRight" activeCell="C1" sqref="C1"/>
      <selection pane="bottomLeft" activeCell="A3" sqref="A3"/>
      <selection pane="bottomRight" activeCell="BW160" sqref="BW160"/>
    </sheetView>
  </sheetViews>
  <sheetFormatPr defaultRowHeight="12.75" x14ac:dyDescent="0.2"/>
  <cols>
    <col min="1" max="1" width="11.42578125" customWidth="1"/>
    <col min="2" max="2" width="9.85546875" customWidth="1"/>
    <col min="3" max="3" width="11.7109375" customWidth="1"/>
    <col min="4" max="24" width="12" customWidth="1"/>
    <col min="25" max="25" width="13.5703125" customWidth="1"/>
    <col min="26" max="46" width="11.28515625" customWidth="1"/>
    <col min="47" max="47" width="13.140625" customWidth="1"/>
    <col min="48" max="48" width="13.140625" style="304" customWidth="1"/>
    <col min="49" max="49" width="9" customWidth="1"/>
    <col min="50" max="50" width="9.7109375" customWidth="1"/>
    <col min="51" max="51" width="9.85546875" customWidth="1"/>
    <col min="52" max="52" width="10.85546875" customWidth="1"/>
    <col min="53" max="53" width="11.42578125" customWidth="1"/>
    <col min="54" max="54" width="9.5703125" customWidth="1"/>
    <col min="55" max="55" width="12.28515625" customWidth="1"/>
    <col min="56" max="57" width="9.5703125" customWidth="1"/>
    <col min="58" max="59" width="9.85546875" customWidth="1"/>
    <col min="60" max="60" width="9.42578125" customWidth="1"/>
    <col min="61" max="61" width="9.5703125" customWidth="1"/>
    <col min="73" max="79" width="10.28515625" customWidth="1"/>
    <col min="80" max="80" width="11.42578125" customWidth="1"/>
    <col min="81" max="82" width="10.28515625" customWidth="1"/>
    <col min="83" max="83" width="16.140625" customWidth="1"/>
    <col min="84" max="84" width="10.28515625" customWidth="1"/>
    <col min="85" max="85" width="9.42578125" customWidth="1"/>
    <col min="86" max="94" width="10.28515625" customWidth="1"/>
    <col min="95" max="96" width="9.5703125" bestFit="1" customWidth="1"/>
    <col min="97" max="97" width="11" bestFit="1" customWidth="1"/>
    <col min="98" max="107" width="9.5703125" bestFit="1" customWidth="1"/>
    <col min="111" max="111" width="7.28515625" customWidth="1"/>
    <col min="121" max="121" width="7.42578125" customWidth="1"/>
    <col min="137" max="137" width="10.5703125" customWidth="1"/>
    <col min="138" max="138" width="9.7109375" customWidth="1"/>
    <col min="139" max="140" width="12.42578125" customWidth="1"/>
    <col min="141" max="145" width="9.42578125" customWidth="1"/>
    <col min="178" max="178" width="3.7109375" customWidth="1"/>
    <col min="179" max="179" width="9.7109375" customWidth="1"/>
    <col min="189" max="189" width="11.140625" customWidth="1"/>
    <col min="190" max="190" width="10.7109375" customWidth="1"/>
    <col min="192" max="192" width="12.5703125" customWidth="1"/>
    <col min="197" max="197" width="12.140625" customWidth="1"/>
    <col min="198" max="199" width="9.5703125" bestFit="1" customWidth="1"/>
    <col min="204" max="204" width="9.5703125" bestFit="1" customWidth="1"/>
    <col min="205" max="205" width="10.140625" customWidth="1"/>
    <col min="215" max="215" width="12" customWidth="1"/>
    <col min="218" max="218" width="5.85546875" customWidth="1"/>
    <col min="220" max="220" width="9.5703125" bestFit="1" customWidth="1"/>
    <col min="241" max="241" width="10.140625" customWidth="1"/>
  </cols>
  <sheetData>
    <row r="1" spans="1:218" ht="26.25" customHeight="1" x14ac:dyDescent="0.2">
      <c r="A1" s="842" t="s">
        <v>1442</v>
      </c>
      <c r="B1" s="842"/>
      <c r="C1" s="2"/>
      <c r="AX1" t="s">
        <v>458</v>
      </c>
      <c r="CB1">
        <f>BEA_Output_Data!$BA$2</f>
        <v>1</v>
      </c>
      <c r="CE1" s="2" t="s">
        <v>395</v>
      </c>
      <c r="CG1" s="5"/>
      <c r="CI1" s="2" t="s">
        <v>459</v>
      </c>
      <c r="DG1" s="2" t="s">
        <v>460</v>
      </c>
      <c r="ED1" s="2" t="s">
        <v>227</v>
      </c>
      <c r="GN1" s="8"/>
      <c r="GO1" s="2"/>
      <c r="GP1" s="2"/>
      <c r="HJ1" s="17"/>
    </row>
    <row r="2" spans="1:218" x14ac:dyDescent="0.2">
      <c r="B2" t="s">
        <v>93</v>
      </c>
      <c r="C2" s="78" t="s">
        <v>444</v>
      </c>
      <c r="D2" s="78" t="s">
        <v>446</v>
      </c>
      <c r="E2" s="78" t="s">
        <v>450</v>
      </c>
      <c r="F2" s="78" t="s">
        <v>483</v>
      </c>
      <c r="G2" s="78" t="s">
        <v>483</v>
      </c>
      <c r="H2" s="78" t="s">
        <v>483</v>
      </c>
      <c r="I2" s="78">
        <v>321</v>
      </c>
      <c r="J2" s="78">
        <v>322</v>
      </c>
      <c r="K2" s="78">
        <v>323</v>
      </c>
      <c r="L2" s="78">
        <v>324</v>
      </c>
      <c r="M2" s="78">
        <v>325</v>
      </c>
      <c r="N2" s="78">
        <v>326</v>
      </c>
      <c r="O2" s="78">
        <v>327</v>
      </c>
      <c r="P2" s="78">
        <v>331</v>
      </c>
      <c r="Q2" s="78">
        <v>332</v>
      </c>
      <c r="R2" s="78">
        <v>333</v>
      </c>
      <c r="S2" s="78">
        <v>334</v>
      </c>
      <c r="T2" s="78">
        <v>335</v>
      </c>
      <c r="U2" s="78">
        <v>336</v>
      </c>
      <c r="V2" s="78">
        <v>337</v>
      </c>
      <c r="W2" s="78">
        <v>339</v>
      </c>
      <c r="X2" s="1"/>
      <c r="Y2" s="1"/>
      <c r="Z2" s="78" t="str">
        <f>C2</f>
        <v>311/312</v>
      </c>
      <c r="AA2" s="78" t="str">
        <f t="shared" ref="AA2:AT2" si="0">D2</f>
        <v>313/314</v>
      </c>
      <c r="AB2" s="78" t="str">
        <f t="shared" si="0"/>
        <v>315/316</v>
      </c>
      <c r="AC2" s="78" t="str">
        <f t="shared" si="0"/>
        <v xml:space="preserve"> Not Used</v>
      </c>
      <c r="AD2" s="78" t="str">
        <f t="shared" si="0"/>
        <v xml:space="preserve"> Not Used</v>
      </c>
      <c r="AE2" s="78" t="str">
        <f t="shared" si="0"/>
        <v xml:space="preserve"> Not Used</v>
      </c>
      <c r="AF2" s="78">
        <f t="shared" si="0"/>
        <v>321</v>
      </c>
      <c r="AG2" s="78">
        <f t="shared" si="0"/>
        <v>322</v>
      </c>
      <c r="AH2" s="78">
        <f t="shared" si="0"/>
        <v>323</v>
      </c>
      <c r="AI2" s="78">
        <f t="shared" si="0"/>
        <v>324</v>
      </c>
      <c r="AJ2" s="78">
        <f t="shared" si="0"/>
        <v>325</v>
      </c>
      <c r="AK2" s="78">
        <f t="shared" si="0"/>
        <v>326</v>
      </c>
      <c r="AL2" s="78">
        <f t="shared" si="0"/>
        <v>327</v>
      </c>
      <c r="AM2" s="78">
        <f t="shared" si="0"/>
        <v>331</v>
      </c>
      <c r="AN2" s="78">
        <f t="shared" si="0"/>
        <v>332</v>
      </c>
      <c r="AO2" s="78">
        <f t="shared" si="0"/>
        <v>333</v>
      </c>
      <c r="AP2" s="78">
        <f t="shared" si="0"/>
        <v>334</v>
      </c>
      <c r="AQ2" s="78">
        <f t="shared" si="0"/>
        <v>335</v>
      </c>
      <c r="AR2" s="78">
        <f t="shared" si="0"/>
        <v>336</v>
      </c>
      <c r="AS2" s="78">
        <f t="shared" si="0"/>
        <v>337</v>
      </c>
      <c r="AT2" s="78">
        <f t="shared" si="0"/>
        <v>339</v>
      </c>
      <c r="AU2" s="1"/>
      <c r="AV2" s="1"/>
      <c r="AW2" s="1"/>
      <c r="AX2" s="78" t="str">
        <f>Z2</f>
        <v>311/312</v>
      </c>
      <c r="AY2" s="78" t="str">
        <f>AA2</f>
        <v>313/314</v>
      </c>
      <c r="AZ2" s="78" t="str">
        <f>AB2</f>
        <v>315/316</v>
      </c>
      <c r="BA2" s="78" t="s">
        <v>483</v>
      </c>
      <c r="BB2" s="78" t="s">
        <v>483</v>
      </c>
      <c r="BC2" s="78" t="s">
        <v>483</v>
      </c>
      <c r="BD2" s="78">
        <f t="shared" ref="BD2:BR2" si="1">I255</f>
        <v>321</v>
      </c>
      <c r="BE2" s="78">
        <f t="shared" si="1"/>
        <v>322</v>
      </c>
      <c r="BF2" s="78">
        <f t="shared" si="1"/>
        <v>323</v>
      </c>
      <c r="BG2" s="78">
        <f t="shared" si="1"/>
        <v>324</v>
      </c>
      <c r="BH2" s="78">
        <f t="shared" si="1"/>
        <v>325</v>
      </c>
      <c r="BI2" s="78">
        <f t="shared" si="1"/>
        <v>326</v>
      </c>
      <c r="BJ2" s="78">
        <f t="shared" si="1"/>
        <v>327</v>
      </c>
      <c r="BK2" s="78">
        <f t="shared" si="1"/>
        <v>331</v>
      </c>
      <c r="BL2" s="78">
        <f t="shared" si="1"/>
        <v>332</v>
      </c>
      <c r="BM2" s="78">
        <f t="shared" si="1"/>
        <v>333</v>
      </c>
      <c r="BN2" s="78">
        <f t="shared" si="1"/>
        <v>334</v>
      </c>
      <c r="BO2" s="78">
        <f t="shared" si="1"/>
        <v>335</v>
      </c>
      <c r="BP2" s="78">
        <f t="shared" si="1"/>
        <v>336</v>
      </c>
      <c r="BQ2" s="78">
        <f t="shared" si="1"/>
        <v>337</v>
      </c>
      <c r="BR2" s="78">
        <f t="shared" si="1"/>
        <v>339</v>
      </c>
      <c r="BS2" s="1"/>
      <c r="BT2" s="1"/>
      <c r="CC2" s="302"/>
      <c r="CD2" s="303" t="str">
        <f>CHOOSE(CB1," Chained 2012$ as published","Sum of 3-digit Sectors")</f>
        <v xml:space="preserve"> Chained 2012$ as published</v>
      </c>
      <c r="CE2" s="303"/>
      <c r="CF2" s="78" t="s">
        <v>71</v>
      </c>
      <c r="CG2" s="224"/>
      <c r="CI2" s="78" t="str">
        <f>Z2</f>
        <v>311/312</v>
      </c>
      <c r="CJ2" s="78" t="str">
        <f>AA2</f>
        <v>313/314</v>
      </c>
      <c r="CK2" s="78" t="str">
        <f>AB2</f>
        <v>315/316</v>
      </c>
      <c r="CL2" s="78" t="str">
        <f t="shared" ref="CL2:DC2" si="2">F255</f>
        <v>Not Used</v>
      </c>
      <c r="CM2" s="78" t="str">
        <f t="shared" si="2"/>
        <v>Not Used</v>
      </c>
      <c r="CN2" s="78" t="str">
        <f t="shared" si="2"/>
        <v>Not Used</v>
      </c>
      <c r="CO2" s="78">
        <f t="shared" si="2"/>
        <v>321</v>
      </c>
      <c r="CP2" s="78">
        <f t="shared" si="2"/>
        <v>322</v>
      </c>
      <c r="CQ2" s="78">
        <f t="shared" si="2"/>
        <v>323</v>
      </c>
      <c r="CR2" s="78">
        <f t="shared" si="2"/>
        <v>324</v>
      </c>
      <c r="CS2" s="78">
        <f t="shared" si="2"/>
        <v>325</v>
      </c>
      <c r="CT2" s="78">
        <f t="shared" si="2"/>
        <v>326</v>
      </c>
      <c r="CU2" s="78">
        <f t="shared" si="2"/>
        <v>327</v>
      </c>
      <c r="CV2" s="78">
        <f t="shared" si="2"/>
        <v>331</v>
      </c>
      <c r="CW2" s="78">
        <f t="shared" si="2"/>
        <v>332</v>
      </c>
      <c r="CX2" s="78">
        <f t="shared" si="2"/>
        <v>333</v>
      </c>
      <c r="CY2" s="78">
        <f t="shared" si="2"/>
        <v>334</v>
      </c>
      <c r="CZ2" s="78">
        <f t="shared" si="2"/>
        <v>335</v>
      </c>
      <c r="DA2" s="78">
        <f t="shared" si="2"/>
        <v>336</v>
      </c>
      <c r="DB2" s="78">
        <f t="shared" si="2"/>
        <v>337</v>
      </c>
      <c r="DC2" s="78">
        <f t="shared" si="2"/>
        <v>339</v>
      </c>
      <c r="DF2" s="78" t="str">
        <f t="shared" ref="DF2:DZ2" si="3">DF255</f>
        <v>311/312</v>
      </c>
      <c r="DG2" s="78" t="str">
        <f t="shared" si="3"/>
        <v>313/314</v>
      </c>
      <c r="DH2" s="78" t="str">
        <f t="shared" si="3"/>
        <v>315/316</v>
      </c>
      <c r="DI2" s="78" t="str">
        <f t="shared" si="3"/>
        <v>Not Used</v>
      </c>
      <c r="DJ2" s="78" t="str">
        <f t="shared" si="3"/>
        <v>Not Used</v>
      </c>
      <c r="DK2" s="78" t="str">
        <f t="shared" si="3"/>
        <v>Not Used</v>
      </c>
      <c r="DL2" s="78">
        <f t="shared" si="3"/>
        <v>321</v>
      </c>
      <c r="DM2" s="78">
        <f t="shared" si="3"/>
        <v>322</v>
      </c>
      <c r="DN2" s="78">
        <f t="shared" si="3"/>
        <v>323</v>
      </c>
      <c r="DO2" s="78">
        <f t="shared" si="3"/>
        <v>324</v>
      </c>
      <c r="DP2" s="78">
        <f t="shared" si="3"/>
        <v>325</v>
      </c>
      <c r="DQ2" s="78">
        <f t="shared" si="3"/>
        <v>326</v>
      </c>
      <c r="DR2" s="78">
        <f t="shared" si="3"/>
        <v>327</v>
      </c>
      <c r="DS2" s="78">
        <f t="shared" si="3"/>
        <v>331</v>
      </c>
      <c r="DT2" s="78">
        <f t="shared" si="3"/>
        <v>332</v>
      </c>
      <c r="DU2" s="78">
        <f t="shared" si="3"/>
        <v>333</v>
      </c>
      <c r="DV2" s="78">
        <f t="shared" si="3"/>
        <v>334</v>
      </c>
      <c r="DW2" s="78">
        <f t="shared" si="3"/>
        <v>335</v>
      </c>
      <c r="DX2" s="78">
        <f t="shared" si="3"/>
        <v>336</v>
      </c>
      <c r="DY2" s="78">
        <f t="shared" si="3"/>
        <v>337</v>
      </c>
      <c r="DZ2" s="78">
        <f t="shared" si="3"/>
        <v>339</v>
      </c>
      <c r="EA2" s="1"/>
      <c r="EB2" s="1"/>
      <c r="EC2" s="78" t="str">
        <f t="shared" ref="EC2:EW2" si="4">C255</f>
        <v>311/312</v>
      </c>
      <c r="ED2" s="78" t="str">
        <f t="shared" si="4"/>
        <v>313/314</v>
      </c>
      <c r="EE2" s="78" t="str">
        <f t="shared" si="4"/>
        <v>315/316</v>
      </c>
      <c r="EF2" s="78" t="str">
        <f t="shared" si="4"/>
        <v>Not Used</v>
      </c>
      <c r="EG2" s="78" t="str">
        <f t="shared" si="4"/>
        <v>Not Used</v>
      </c>
      <c r="EH2" s="78" t="str">
        <f t="shared" si="4"/>
        <v>Not Used</v>
      </c>
      <c r="EI2" s="78">
        <f t="shared" si="4"/>
        <v>321</v>
      </c>
      <c r="EJ2" s="78">
        <f t="shared" si="4"/>
        <v>322</v>
      </c>
      <c r="EK2" s="78">
        <f t="shared" si="4"/>
        <v>323</v>
      </c>
      <c r="EL2" s="78">
        <f t="shared" si="4"/>
        <v>324</v>
      </c>
      <c r="EM2" s="78">
        <f t="shared" si="4"/>
        <v>325</v>
      </c>
      <c r="EN2" s="78">
        <f t="shared" si="4"/>
        <v>326</v>
      </c>
      <c r="EO2" s="78">
        <f t="shared" si="4"/>
        <v>327</v>
      </c>
      <c r="EP2" s="78">
        <f t="shared" si="4"/>
        <v>331</v>
      </c>
      <c r="EQ2" s="78">
        <f t="shared" si="4"/>
        <v>332</v>
      </c>
      <c r="ER2" s="78">
        <f t="shared" si="4"/>
        <v>333</v>
      </c>
      <c r="ES2" s="78">
        <f t="shared" si="4"/>
        <v>334</v>
      </c>
      <c r="ET2" s="78">
        <f t="shared" si="4"/>
        <v>335</v>
      </c>
      <c r="EU2" s="78">
        <f t="shared" si="4"/>
        <v>336</v>
      </c>
      <c r="EV2" s="78">
        <f t="shared" si="4"/>
        <v>337</v>
      </c>
      <c r="EW2" s="78">
        <f t="shared" si="4"/>
        <v>339</v>
      </c>
      <c r="EX2" s="1"/>
      <c r="EY2" s="1"/>
      <c r="EZ2" s="1"/>
      <c r="FA2" s="1"/>
      <c r="FB2" s="1"/>
      <c r="FC2" s="1"/>
      <c r="FD2" s="1"/>
      <c r="FE2" s="1"/>
      <c r="FF2" s="1"/>
      <c r="FG2" s="1"/>
      <c r="FH2" s="1"/>
      <c r="FI2" s="1"/>
      <c r="FJ2" s="1"/>
      <c r="FK2" s="1"/>
      <c r="FL2" s="1"/>
      <c r="FM2" s="1"/>
      <c r="FN2" s="1"/>
      <c r="FO2" s="1"/>
      <c r="FP2" s="1"/>
      <c r="FQ2" s="1"/>
      <c r="FR2" s="1"/>
      <c r="GN2" s="8"/>
      <c r="GO2" s="10"/>
      <c r="HJ2" s="17"/>
    </row>
    <row r="3" spans="1:218" x14ac:dyDescent="0.2">
      <c r="B3" t="s">
        <v>94</v>
      </c>
      <c r="C3" s="81" t="s">
        <v>456</v>
      </c>
      <c r="D3" s="81" t="s">
        <v>456</v>
      </c>
      <c r="E3" s="81" t="s">
        <v>456</v>
      </c>
      <c r="F3" s="81" t="s">
        <v>456</v>
      </c>
      <c r="G3" s="81" t="s">
        <v>456</v>
      </c>
      <c r="H3" s="81" t="s">
        <v>456</v>
      </c>
      <c r="I3" s="81" t="s">
        <v>456</v>
      </c>
      <c r="J3" s="81" t="s">
        <v>456</v>
      </c>
      <c r="K3" s="81" t="s">
        <v>456</v>
      </c>
      <c r="L3" s="81" t="s">
        <v>456</v>
      </c>
      <c r="M3" s="81" t="s">
        <v>456</v>
      </c>
      <c r="N3" s="81" t="s">
        <v>456</v>
      </c>
      <c r="O3" s="81" t="s">
        <v>456</v>
      </c>
      <c r="P3" s="81" t="s">
        <v>456</v>
      </c>
      <c r="Q3" s="81" t="s">
        <v>456</v>
      </c>
      <c r="R3" s="81" t="s">
        <v>456</v>
      </c>
      <c r="S3" s="81" t="s">
        <v>456</v>
      </c>
      <c r="T3" s="81" t="s">
        <v>456</v>
      </c>
      <c r="U3" s="81" t="s">
        <v>456</v>
      </c>
      <c r="V3" s="81" t="s">
        <v>456</v>
      </c>
      <c r="W3" s="81" t="s">
        <v>456</v>
      </c>
      <c r="Z3" s="81" t="s">
        <v>456</v>
      </c>
      <c r="AA3" s="81" t="s">
        <v>456</v>
      </c>
      <c r="AB3" s="81" t="s">
        <v>456</v>
      </c>
      <c r="AC3" s="81" t="s">
        <v>456</v>
      </c>
      <c r="AD3" s="81" t="s">
        <v>456</v>
      </c>
      <c r="AE3" s="81" t="s">
        <v>456</v>
      </c>
      <c r="AF3" s="81" t="s">
        <v>456</v>
      </c>
      <c r="AG3" s="81" t="s">
        <v>456</v>
      </c>
      <c r="AH3" s="81" t="s">
        <v>456</v>
      </c>
      <c r="AI3" s="81" t="s">
        <v>456</v>
      </c>
      <c r="AJ3" s="81" t="s">
        <v>456</v>
      </c>
      <c r="AK3" s="81" t="s">
        <v>456</v>
      </c>
      <c r="AL3" s="81" t="s">
        <v>456</v>
      </c>
      <c r="AM3" s="81" t="s">
        <v>456</v>
      </c>
      <c r="AN3" s="81" t="s">
        <v>456</v>
      </c>
      <c r="AO3" s="81" t="s">
        <v>456</v>
      </c>
      <c r="AP3" s="81" t="s">
        <v>456</v>
      </c>
      <c r="AQ3" s="81" t="s">
        <v>456</v>
      </c>
      <c r="AR3" s="81" t="s">
        <v>456</v>
      </c>
      <c r="AS3" s="81" t="s">
        <v>456</v>
      </c>
      <c r="AT3" s="81" t="s">
        <v>456</v>
      </c>
      <c r="AX3" s="85" t="s">
        <v>457</v>
      </c>
      <c r="AY3" s="85" t="s">
        <v>457</v>
      </c>
      <c r="AZ3" s="85" t="s">
        <v>457</v>
      </c>
      <c r="BA3" s="85" t="s">
        <v>457</v>
      </c>
      <c r="BB3" s="85" t="s">
        <v>457</v>
      </c>
      <c r="BC3" s="85" t="s">
        <v>457</v>
      </c>
      <c r="BD3" s="85" t="s">
        <v>457</v>
      </c>
      <c r="BE3" s="85" t="s">
        <v>457</v>
      </c>
      <c r="BF3" s="85" t="s">
        <v>457</v>
      </c>
      <c r="BG3" s="85" t="s">
        <v>457</v>
      </c>
      <c r="BH3" s="85" t="s">
        <v>457</v>
      </c>
      <c r="BI3" s="85" t="s">
        <v>457</v>
      </c>
      <c r="BJ3" s="85" t="s">
        <v>457</v>
      </c>
      <c r="BK3" s="85" t="s">
        <v>457</v>
      </c>
      <c r="BL3" s="85" t="s">
        <v>457</v>
      </c>
      <c r="BM3" s="85" t="s">
        <v>457</v>
      </c>
      <c r="BN3" s="85" t="s">
        <v>457</v>
      </c>
      <c r="BO3" s="85" t="s">
        <v>457</v>
      </c>
      <c r="BP3" s="85" t="s">
        <v>457</v>
      </c>
      <c r="BQ3" s="85" t="s">
        <v>457</v>
      </c>
      <c r="BR3" s="85" t="s">
        <v>457</v>
      </c>
      <c r="BS3" s="85" t="s">
        <v>3</v>
      </c>
      <c r="CA3" s="316" t="s">
        <v>698</v>
      </c>
      <c r="CC3" s="280">
        <v>1</v>
      </c>
      <c r="CE3" s="81"/>
      <c r="CF3" s="81"/>
      <c r="CG3" s="25"/>
      <c r="CI3" s="81" t="s">
        <v>478</v>
      </c>
      <c r="CJ3" s="81" t="s">
        <v>478</v>
      </c>
      <c r="CK3" s="81" t="s">
        <v>478</v>
      </c>
      <c r="CL3" s="81" t="s">
        <v>478</v>
      </c>
      <c r="CM3" s="81" t="s">
        <v>478</v>
      </c>
      <c r="CN3" s="81" t="s">
        <v>478</v>
      </c>
      <c r="CO3" s="81" t="s">
        <v>478</v>
      </c>
      <c r="CP3" s="81" t="s">
        <v>478</v>
      </c>
      <c r="CQ3" s="81" t="s">
        <v>478</v>
      </c>
      <c r="CR3" s="81" t="s">
        <v>478</v>
      </c>
      <c r="CS3" s="81" t="s">
        <v>478</v>
      </c>
      <c r="CT3" s="81" t="s">
        <v>478</v>
      </c>
      <c r="CU3" s="81" t="s">
        <v>478</v>
      </c>
      <c r="CV3" s="81" t="s">
        <v>478</v>
      </c>
      <c r="CW3" s="81" t="s">
        <v>478</v>
      </c>
      <c r="CX3" s="81" t="s">
        <v>478</v>
      </c>
      <c r="CY3" s="81" t="s">
        <v>478</v>
      </c>
      <c r="CZ3" s="81" t="s">
        <v>478</v>
      </c>
      <c r="DA3" s="81" t="s">
        <v>478</v>
      </c>
      <c r="DB3" s="81" t="s">
        <v>478</v>
      </c>
      <c r="DC3" s="81" t="s">
        <v>478</v>
      </c>
      <c r="GN3" s="8"/>
      <c r="HJ3" s="17"/>
    </row>
    <row r="4" spans="1:218" ht="13.5" thickBot="1" x14ac:dyDescent="0.25">
      <c r="B4" t="s">
        <v>14</v>
      </c>
      <c r="C4" s="82" t="s">
        <v>1498</v>
      </c>
      <c r="D4" s="82" t="s">
        <v>1498</v>
      </c>
      <c r="E4" s="82" t="s">
        <v>1498</v>
      </c>
      <c r="F4" s="82" t="s">
        <v>1498</v>
      </c>
      <c r="G4" s="82" t="s">
        <v>1498</v>
      </c>
      <c r="H4" s="82" t="s">
        <v>1498</v>
      </c>
      <c r="I4" s="82" t="s">
        <v>1498</v>
      </c>
      <c r="J4" s="82" t="s">
        <v>1498</v>
      </c>
      <c r="K4" s="82" t="s">
        <v>1498</v>
      </c>
      <c r="L4" s="82" t="s">
        <v>1498</v>
      </c>
      <c r="M4" s="82" t="s">
        <v>1498</v>
      </c>
      <c r="N4" s="82" t="s">
        <v>1498</v>
      </c>
      <c r="O4" s="82" t="s">
        <v>1498</v>
      </c>
      <c r="P4" s="82" t="s">
        <v>1498</v>
      </c>
      <c r="Q4" s="82" t="s">
        <v>1498</v>
      </c>
      <c r="R4" s="82" t="s">
        <v>1498</v>
      </c>
      <c r="S4" s="82" t="s">
        <v>1498</v>
      </c>
      <c r="T4" s="82" t="s">
        <v>1498</v>
      </c>
      <c r="U4" s="82" t="s">
        <v>1498</v>
      </c>
      <c r="V4" s="82" t="s">
        <v>1498</v>
      </c>
      <c r="W4" s="82" t="s">
        <v>1498</v>
      </c>
      <c r="Z4" s="83" t="str">
        <f>index_label</f>
        <v>1985 = 1</v>
      </c>
      <c r="AA4" s="83" t="str">
        <f t="shared" ref="AA4:AT4" si="5">index_label</f>
        <v>1985 = 1</v>
      </c>
      <c r="AB4" s="83" t="str">
        <f t="shared" si="5"/>
        <v>1985 = 1</v>
      </c>
      <c r="AC4" s="83" t="str">
        <f t="shared" si="5"/>
        <v>1985 = 1</v>
      </c>
      <c r="AD4" s="83" t="str">
        <f t="shared" si="5"/>
        <v>1985 = 1</v>
      </c>
      <c r="AE4" s="83" t="str">
        <f t="shared" si="5"/>
        <v>1985 = 1</v>
      </c>
      <c r="AF4" s="83" t="str">
        <f t="shared" si="5"/>
        <v>1985 = 1</v>
      </c>
      <c r="AG4" s="83" t="str">
        <f t="shared" si="5"/>
        <v>1985 = 1</v>
      </c>
      <c r="AH4" s="83" t="str">
        <f t="shared" si="5"/>
        <v>1985 = 1</v>
      </c>
      <c r="AI4" s="83" t="str">
        <f t="shared" si="5"/>
        <v>1985 = 1</v>
      </c>
      <c r="AJ4" s="83" t="str">
        <f t="shared" si="5"/>
        <v>1985 = 1</v>
      </c>
      <c r="AK4" s="83" t="str">
        <f t="shared" si="5"/>
        <v>1985 = 1</v>
      </c>
      <c r="AL4" s="83" t="str">
        <f t="shared" si="5"/>
        <v>1985 = 1</v>
      </c>
      <c r="AM4" s="83" t="str">
        <f t="shared" si="5"/>
        <v>1985 = 1</v>
      </c>
      <c r="AN4" s="83" t="str">
        <f t="shared" si="5"/>
        <v>1985 = 1</v>
      </c>
      <c r="AO4" s="83" t="str">
        <f t="shared" si="5"/>
        <v>1985 = 1</v>
      </c>
      <c r="AP4" s="83" t="str">
        <f t="shared" si="5"/>
        <v>1985 = 1</v>
      </c>
      <c r="AQ4" s="83" t="str">
        <f t="shared" si="5"/>
        <v>1985 = 1</v>
      </c>
      <c r="AR4" s="83" t="str">
        <f t="shared" si="5"/>
        <v>1985 = 1</v>
      </c>
      <c r="AS4" s="83" t="str">
        <f t="shared" si="5"/>
        <v>1985 = 1</v>
      </c>
      <c r="AT4" s="83" t="str">
        <f t="shared" si="5"/>
        <v>1985 = 1</v>
      </c>
      <c r="AU4" s="75"/>
      <c r="AV4" s="75"/>
      <c r="AX4" s="82" t="s">
        <v>65</v>
      </c>
      <c r="AY4" s="82" t="s">
        <v>65</v>
      </c>
      <c r="AZ4" s="82" t="s">
        <v>65</v>
      </c>
      <c r="BA4" s="82" t="s">
        <v>65</v>
      </c>
      <c r="BB4" s="82" t="s">
        <v>65</v>
      </c>
      <c r="BC4" s="82" t="s">
        <v>65</v>
      </c>
      <c r="BD4" s="82" t="s">
        <v>65</v>
      </c>
      <c r="BE4" s="82" t="s">
        <v>65</v>
      </c>
      <c r="BF4" s="82" t="s">
        <v>65</v>
      </c>
      <c r="BG4" s="82" t="s">
        <v>65</v>
      </c>
      <c r="BH4" s="82" t="s">
        <v>65</v>
      </c>
      <c r="BI4" s="82" t="s">
        <v>65</v>
      </c>
      <c r="BJ4" s="82" t="s">
        <v>65</v>
      </c>
      <c r="BK4" s="82" t="s">
        <v>65</v>
      </c>
      <c r="BL4" s="82" t="s">
        <v>65</v>
      </c>
      <c r="BM4" s="82" t="s">
        <v>65</v>
      </c>
      <c r="BN4" s="82" t="s">
        <v>65</v>
      </c>
      <c r="BO4" s="82" t="s">
        <v>65</v>
      </c>
      <c r="BP4" s="82" t="s">
        <v>65</v>
      </c>
      <c r="BQ4" s="82" t="s">
        <v>65</v>
      </c>
      <c r="BR4" s="82" t="s">
        <v>65</v>
      </c>
      <c r="BS4" s="123" t="s">
        <v>523</v>
      </c>
      <c r="CC4" s="316" t="s">
        <v>697</v>
      </c>
      <c r="CD4" s="316" t="s">
        <v>696</v>
      </c>
      <c r="CE4" s="826" t="s">
        <v>1503</v>
      </c>
      <c r="CF4" s="83" t="str">
        <f>index_label</f>
        <v>1985 = 1</v>
      </c>
      <c r="CG4" s="696" t="s">
        <v>1399</v>
      </c>
      <c r="CH4" s="568" t="s">
        <v>1400</v>
      </c>
      <c r="CI4" s="82" t="s">
        <v>66</v>
      </c>
      <c r="CJ4" s="82" t="s">
        <v>66</v>
      </c>
      <c r="CK4" s="82" t="s">
        <v>66</v>
      </c>
      <c r="CL4" s="82" t="s">
        <v>66</v>
      </c>
      <c r="CM4" s="82" t="s">
        <v>66</v>
      </c>
      <c r="CN4" s="82" t="s">
        <v>66</v>
      </c>
      <c r="CO4" s="82" t="s">
        <v>66</v>
      </c>
      <c r="CP4" s="82" t="s">
        <v>66</v>
      </c>
      <c r="CQ4" s="82" t="s">
        <v>66</v>
      </c>
      <c r="CR4" s="82" t="s">
        <v>66</v>
      </c>
      <c r="CS4" s="82" t="s">
        <v>66</v>
      </c>
      <c r="CT4" s="82" t="s">
        <v>66</v>
      </c>
      <c r="CU4" s="82" t="s">
        <v>66</v>
      </c>
      <c r="CV4" s="82" t="s">
        <v>66</v>
      </c>
      <c r="CW4" s="82" t="s">
        <v>66</v>
      </c>
      <c r="CX4" s="82" t="s">
        <v>66</v>
      </c>
      <c r="CY4" s="82" t="s">
        <v>66</v>
      </c>
      <c r="CZ4" s="82" t="s">
        <v>66</v>
      </c>
      <c r="DA4" s="82" t="s">
        <v>66</v>
      </c>
      <c r="DB4" s="82" t="s">
        <v>66</v>
      </c>
      <c r="DC4" s="82" t="s">
        <v>66</v>
      </c>
      <c r="GN4" s="8"/>
      <c r="HJ4" s="17"/>
    </row>
    <row r="5" spans="1:218" ht="13.5" hidden="1" customHeight="1" x14ac:dyDescent="0.2">
      <c r="A5" t="s">
        <v>17</v>
      </c>
      <c r="B5" s="1">
        <v>1949</v>
      </c>
      <c r="C5" s="52"/>
      <c r="D5" s="52"/>
      <c r="E5" s="52"/>
      <c r="F5" s="52"/>
      <c r="G5" s="52"/>
      <c r="H5" s="52"/>
      <c r="I5" s="52"/>
      <c r="J5" s="52"/>
      <c r="K5" s="52"/>
      <c r="L5" s="52"/>
      <c r="M5" s="52"/>
      <c r="N5" s="52"/>
      <c r="O5" s="52"/>
      <c r="P5" s="52"/>
      <c r="Q5" s="52"/>
      <c r="R5" s="52"/>
      <c r="S5" s="52"/>
      <c r="T5" s="52"/>
      <c r="U5" s="52"/>
      <c r="V5" s="52"/>
      <c r="W5" s="52"/>
      <c r="X5" s="52"/>
      <c r="Z5">
        <f t="shared" ref="Z5:Z36" si="6">C5/C$75</f>
        <v>0</v>
      </c>
      <c r="AA5">
        <f t="shared" ref="AA5:AA36" si="7">D5/D$75</f>
        <v>0</v>
      </c>
      <c r="AB5">
        <f t="shared" ref="AB5:AB36" si="8">E5/E$75</f>
        <v>0</v>
      </c>
      <c r="AC5">
        <f t="shared" ref="AC5:AC36" si="9">F5/F$75</f>
        <v>0</v>
      </c>
      <c r="AD5">
        <f t="shared" ref="AD5:AD36" si="10">G5/G$75</f>
        <v>0</v>
      </c>
      <c r="AE5">
        <f t="shared" ref="AE5:AE36" si="11">H5/H$75</f>
        <v>0</v>
      </c>
      <c r="AF5">
        <f t="shared" ref="AF5:AF36" si="12">I5/I$75</f>
        <v>0</v>
      </c>
      <c r="AG5">
        <f t="shared" ref="AG5:AG36" si="13">J5/J$75</f>
        <v>0</v>
      </c>
      <c r="AH5">
        <f t="shared" ref="AH5:AH36" si="14">K5/K$75</f>
        <v>0</v>
      </c>
      <c r="AI5">
        <f t="shared" ref="AI5:AI36" si="15">L5/L$75</f>
        <v>0</v>
      </c>
      <c r="AJ5">
        <f t="shared" ref="AJ5:AJ36" si="16">M5/M$75</f>
        <v>0</v>
      </c>
      <c r="AK5">
        <f t="shared" ref="AK5:AK36" si="17">N5/N$75</f>
        <v>0</v>
      </c>
      <c r="AL5">
        <f t="shared" ref="AL5:AL36" si="18">O5/O$75</f>
        <v>0</v>
      </c>
      <c r="AM5">
        <f t="shared" ref="AM5:AM36" si="19">P5/P$75</f>
        <v>0</v>
      </c>
      <c r="AN5">
        <f t="shared" ref="AN5:AN36" si="20">Q5/Q$75</f>
        <v>0</v>
      </c>
      <c r="AO5">
        <f t="shared" ref="AO5:AO36" si="21">R5/R$75</f>
        <v>0</v>
      </c>
      <c r="AP5">
        <f t="shared" ref="AP5:AP36" si="22">S5/S$75</f>
        <v>0</v>
      </c>
      <c r="AQ5">
        <f t="shared" ref="AQ5:AQ36" si="23">T5/T$75</f>
        <v>0</v>
      </c>
      <c r="AR5">
        <f t="shared" ref="AR5:AR36" si="24">U5/U$75</f>
        <v>0</v>
      </c>
      <c r="AS5">
        <f t="shared" ref="AS5:AS36" si="25">V5/V$75</f>
        <v>0</v>
      </c>
      <c r="AT5">
        <f t="shared" ref="AT5:AT36" si="26">W5/W$75</f>
        <v>0</v>
      </c>
      <c r="AX5">
        <v>1</v>
      </c>
      <c r="AY5">
        <v>1</v>
      </c>
      <c r="AZ5">
        <v>1</v>
      </c>
      <c r="BA5">
        <v>1</v>
      </c>
      <c r="BB5">
        <v>1</v>
      </c>
      <c r="BC5">
        <v>1</v>
      </c>
      <c r="BD5">
        <v>1</v>
      </c>
      <c r="BE5">
        <v>1</v>
      </c>
      <c r="BF5">
        <v>1</v>
      </c>
      <c r="BG5">
        <v>1</v>
      </c>
      <c r="BH5">
        <v>1</v>
      </c>
      <c r="BI5">
        <v>1</v>
      </c>
      <c r="BJ5">
        <v>1</v>
      </c>
      <c r="BK5">
        <v>1</v>
      </c>
      <c r="BL5">
        <v>1</v>
      </c>
      <c r="BM5">
        <v>1</v>
      </c>
      <c r="BN5">
        <v>1</v>
      </c>
      <c r="BO5">
        <v>1</v>
      </c>
      <c r="BP5">
        <v>1</v>
      </c>
      <c r="BQ5">
        <v>1</v>
      </c>
      <c r="BR5">
        <v>1</v>
      </c>
      <c r="BV5" t="s">
        <v>538</v>
      </c>
      <c r="CE5" s="52">
        <v>1</v>
      </c>
      <c r="CF5" s="132">
        <f t="shared" ref="CF5:CF36" si="27">CE5/CE$75</f>
        <v>1.0640052694689878E-6</v>
      </c>
      <c r="CG5" s="19"/>
      <c r="CH5" s="566">
        <f t="shared" ref="CH5:CH25" si="28">CD5/CG$41</f>
        <v>0</v>
      </c>
      <c r="GN5" s="8"/>
      <c r="HJ5" s="17"/>
    </row>
    <row r="6" spans="1:218" hidden="1" x14ac:dyDescent="0.2">
      <c r="A6" t="s">
        <v>17</v>
      </c>
      <c r="B6" s="1">
        <f>B5+1</f>
        <v>1950</v>
      </c>
      <c r="C6" s="52"/>
      <c r="D6" s="52"/>
      <c r="E6" s="52"/>
      <c r="F6" s="52"/>
      <c r="G6" s="52"/>
      <c r="H6" s="52"/>
      <c r="I6" s="52"/>
      <c r="J6" s="52"/>
      <c r="K6" s="52"/>
      <c r="L6" s="52"/>
      <c r="M6" s="52"/>
      <c r="N6" s="52"/>
      <c r="O6" s="52"/>
      <c r="P6" s="52"/>
      <c r="Q6" s="52"/>
      <c r="R6" s="52"/>
      <c r="S6" s="52"/>
      <c r="T6" s="52"/>
      <c r="U6" s="52"/>
      <c r="V6" s="52"/>
      <c r="W6" s="52"/>
      <c r="X6" s="52"/>
      <c r="Z6">
        <f t="shared" si="6"/>
        <v>0</v>
      </c>
      <c r="AA6">
        <f t="shared" si="7"/>
        <v>0</v>
      </c>
      <c r="AB6">
        <f t="shared" si="8"/>
        <v>0</v>
      </c>
      <c r="AC6">
        <f t="shared" si="9"/>
        <v>0</v>
      </c>
      <c r="AD6">
        <f t="shared" si="10"/>
        <v>0</v>
      </c>
      <c r="AE6">
        <f t="shared" si="11"/>
        <v>0</v>
      </c>
      <c r="AF6">
        <f t="shared" si="12"/>
        <v>0</v>
      </c>
      <c r="AG6">
        <f t="shared" si="13"/>
        <v>0</v>
      </c>
      <c r="AH6">
        <f t="shared" si="14"/>
        <v>0</v>
      </c>
      <c r="AI6">
        <f t="shared" si="15"/>
        <v>0</v>
      </c>
      <c r="AJ6">
        <f t="shared" si="16"/>
        <v>0</v>
      </c>
      <c r="AK6">
        <f t="shared" si="17"/>
        <v>0</v>
      </c>
      <c r="AL6">
        <f t="shared" si="18"/>
        <v>0</v>
      </c>
      <c r="AM6">
        <f t="shared" si="19"/>
        <v>0</v>
      </c>
      <c r="AN6">
        <f t="shared" si="20"/>
        <v>0</v>
      </c>
      <c r="AO6">
        <f t="shared" si="21"/>
        <v>0</v>
      </c>
      <c r="AP6">
        <f t="shared" si="22"/>
        <v>0</v>
      </c>
      <c r="AQ6">
        <f t="shared" si="23"/>
        <v>0</v>
      </c>
      <c r="AR6">
        <f t="shared" si="24"/>
        <v>0</v>
      </c>
      <c r="AS6">
        <f t="shared" si="25"/>
        <v>0</v>
      </c>
      <c r="AT6">
        <f t="shared" si="26"/>
        <v>0</v>
      </c>
      <c r="AX6">
        <v>1</v>
      </c>
      <c r="AY6">
        <v>1</v>
      </c>
      <c r="AZ6">
        <v>1</v>
      </c>
      <c r="BA6">
        <v>1</v>
      </c>
      <c r="BB6">
        <v>1</v>
      </c>
      <c r="BC6">
        <v>1</v>
      </c>
      <c r="BD6">
        <v>1</v>
      </c>
      <c r="BE6">
        <v>1</v>
      </c>
      <c r="BF6">
        <v>1</v>
      </c>
      <c r="BG6">
        <v>1</v>
      </c>
      <c r="BH6">
        <v>1</v>
      </c>
      <c r="BI6">
        <v>1</v>
      </c>
      <c r="BJ6">
        <v>1</v>
      </c>
      <c r="BK6">
        <v>1</v>
      </c>
      <c r="BL6">
        <v>1</v>
      </c>
      <c r="BM6">
        <v>1</v>
      </c>
      <c r="BN6">
        <v>1</v>
      </c>
      <c r="BO6">
        <v>1</v>
      </c>
      <c r="BP6">
        <v>1</v>
      </c>
      <c r="BQ6">
        <v>1</v>
      </c>
      <c r="BR6">
        <v>1</v>
      </c>
      <c r="CE6" s="52">
        <v>1</v>
      </c>
      <c r="CF6" s="132">
        <f t="shared" si="27"/>
        <v>1.0640052694689878E-6</v>
      </c>
      <c r="CG6" s="19"/>
      <c r="CH6" s="566">
        <f t="shared" si="28"/>
        <v>0</v>
      </c>
      <c r="DF6">
        <f t="shared" ref="DF6:DF37" si="29">LN(AX6/AX5)</f>
        <v>0</v>
      </c>
      <c r="DG6">
        <f t="shared" ref="DG6:DG66" si="30">LN(AY6/AY5)</f>
        <v>0</v>
      </c>
      <c r="DH6">
        <f t="shared" ref="DH6:DH66" si="31">LN(AZ6/AZ5)</f>
        <v>0</v>
      </c>
      <c r="DI6">
        <f t="shared" ref="DI6:DI66" si="32">LN(BA6/BA5)</f>
        <v>0</v>
      </c>
      <c r="DJ6">
        <f t="shared" ref="DJ6:DJ66" si="33">LN(BB6/BB5)</f>
        <v>0</v>
      </c>
      <c r="DK6">
        <f t="shared" ref="DK6:DK66" si="34">LN(BC6/BC5)</f>
        <v>0</v>
      </c>
      <c r="DL6">
        <f t="shared" ref="DL6:DL66" si="35">LN(BD6/BD5)</f>
        <v>0</v>
      </c>
      <c r="DM6">
        <f t="shared" ref="DM6:DM66" si="36">LN(BE6/BE5)</f>
        <v>0</v>
      </c>
      <c r="DN6">
        <f t="shared" ref="DN6:DN66" si="37">LN(BF6/BF5)</f>
        <v>0</v>
      </c>
      <c r="DO6">
        <f t="shared" ref="DO6:DO66" si="38">LN(BG6/BG5)</f>
        <v>0</v>
      </c>
      <c r="DP6">
        <f t="shared" ref="DP6:DP66" si="39">LN(BH6/BH5)</f>
        <v>0</v>
      </c>
      <c r="DQ6">
        <f t="shared" ref="DQ6:DQ66" si="40">LN(BI6/BI5)</f>
        <v>0</v>
      </c>
      <c r="DR6">
        <f t="shared" ref="DR6:DR66" si="41">LN(BJ6/BJ5)</f>
        <v>0</v>
      </c>
      <c r="DS6">
        <f t="shared" ref="DS6:DS66" si="42">LN(BK6/BK5)</f>
        <v>0</v>
      </c>
      <c r="DT6">
        <f t="shared" ref="DT6:DT66" si="43">LN(BL6/BL5)</f>
        <v>0</v>
      </c>
      <c r="DU6">
        <f t="shared" ref="DU6:DU66" si="44">LN(BM6/BM5)</f>
        <v>0</v>
      </c>
      <c r="DV6">
        <f t="shared" ref="DV6:DV66" si="45">LN(BN6/BN5)</f>
        <v>0</v>
      </c>
      <c r="DW6">
        <f t="shared" ref="DW6:DW66" si="46">LN(BO6/BO5)</f>
        <v>0</v>
      </c>
      <c r="DX6">
        <f t="shared" ref="DX6:DX66" si="47">LN(BP6/BP5)</f>
        <v>0</v>
      </c>
      <c r="DY6">
        <f t="shared" ref="DY6:DY66" si="48">LN(BQ6/BQ5)</f>
        <v>0</v>
      </c>
      <c r="DZ6">
        <f t="shared" ref="DZ6:DZ66" si="49">LN(BR6/BR5)</f>
        <v>0</v>
      </c>
      <c r="EC6" t="e">
        <f t="shared" ref="EC6:EC37" si="50">LN(CI6/CI5)</f>
        <v>#DIV/0!</v>
      </c>
      <c r="ED6" t="e">
        <f t="shared" ref="ED6:ED37" si="51">LN(CJ6/CJ5)</f>
        <v>#DIV/0!</v>
      </c>
      <c r="EE6" t="e">
        <f t="shared" ref="EE6:EE37" si="52">LN(CK6/CK5)</f>
        <v>#DIV/0!</v>
      </c>
      <c r="EF6" t="e">
        <f t="shared" ref="EF6:EF25" si="53">LN(CL6/CL5)</f>
        <v>#DIV/0!</v>
      </c>
      <c r="EG6" t="e">
        <f t="shared" ref="EG6:EG25" si="54">LN(CM6/CM5)</f>
        <v>#DIV/0!</v>
      </c>
      <c r="EH6" t="e">
        <f t="shared" ref="EH6:EH25" si="55">LN(CN6/CN5)</f>
        <v>#DIV/0!</v>
      </c>
      <c r="EI6" t="e">
        <f t="shared" ref="EI6:EI37" si="56">LN(CO6/CO5)</f>
        <v>#DIV/0!</v>
      </c>
      <c r="EJ6" t="e">
        <f t="shared" ref="EJ6:EJ37" si="57">LN(CP6/CP5)</f>
        <v>#DIV/0!</v>
      </c>
      <c r="EK6" t="e">
        <f t="shared" ref="EK6:EK37" si="58">LN(CQ6/CQ5)</f>
        <v>#DIV/0!</v>
      </c>
      <c r="EL6" t="e">
        <f t="shared" ref="EL6:EL37" si="59">LN(CR6/CR5)</f>
        <v>#DIV/0!</v>
      </c>
      <c r="EM6" t="e">
        <f t="shared" ref="EM6:EM37" si="60">LN(CS6/CS5)</f>
        <v>#DIV/0!</v>
      </c>
      <c r="EN6" t="e">
        <f t="shared" ref="EN6:EN37" si="61">LN(CT6/CT5)</f>
        <v>#DIV/0!</v>
      </c>
      <c r="EO6" t="e">
        <f t="shared" ref="EO6:EO37" si="62">LN(CU6/CU5)</f>
        <v>#DIV/0!</v>
      </c>
      <c r="EP6" t="e">
        <f t="shared" ref="EP6:EP37" si="63">LN(CV6/CV5)</f>
        <v>#DIV/0!</v>
      </c>
      <c r="EQ6" t="e">
        <f t="shared" ref="EQ6:EQ37" si="64">LN(CW6/CW5)</f>
        <v>#DIV/0!</v>
      </c>
      <c r="ER6" t="e">
        <f t="shared" ref="ER6:ER37" si="65">LN(CX6/CX5)</f>
        <v>#DIV/0!</v>
      </c>
      <c r="ES6" t="e">
        <f t="shared" ref="ES6:ES37" si="66">LN(CY6/CY5)</f>
        <v>#DIV/0!</v>
      </c>
      <c r="ET6" t="e">
        <f t="shared" ref="ET6:ET37" si="67">LN(CZ6/CZ5)</f>
        <v>#DIV/0!</v>
      </c>
      <c r="EU6" t="e">
        <f t="shared" ref="EU6:EU37" si="68">LN(DA6/DA5)</f>
        <v>#DIV/0!</v>
      </c>
      <c r="EV6" t="e">
        <f t="shared" ref="EV6:EV37" si="69">LN(DB6/DB5)</f>
        <v>#DIV/0!</v>
      </c>
      <c r="EW6" t="e">
        <f t="shared" ref="EW6:EW37" si="70">LN(DC6/DC5)</f>
        <v>#DIV/0!</v>
      </c>
      <c r="GN6" s="8"/>
      <c r="HJ6" s="17"/>
    </row>
    <row r="7" spans="1:218" hidden="1" x14ac:dyDescent="0.2">
      <c r="A7" t="s">
        <v>17</v>
      </c>
      <c r="B7" s="1">
        <f t="shared" ref="B7:B65" si="71">B6+1</f>
        <v>1951</v>
      </c>
      <c r="C7" s="52"/>
      <c r="D7" s="52"/>
      <c r="E7" s="52"/>
      <c r="F7" s="52"/>
      <c r="G7" s="52"/>
      <c r="H7" s="52"/>
      <c r="I7" s="52"/>
      <c r="J7" s="52"/>
      <c r="K7" s="52"/>
      <c r="L7" s="52"/>
      <c r="M7" s="52"/>
      <c r="N7" s="52"/>
      <c r="O7" s="52"/>
      <c r="P7" s="52"/>
      <c r="Q7" s="52"/>
      <c r="R7" s="52"/>
      <c r="S7" s="52"/>
      <c r="T7" s="52"/>
      <c r="U7" s="52"/>
      <c r="V7" s="52"/>
      <c r="W7" s="52"/>
      <c r="X7" s="52"/>
      <c r="Z7">
        <f t="shared" si="6"/>
        <v>0</v>
      </c>
      <c r="AA7">
        <f t="shared" si="7"/>
        <v>0</v>
      </c>
      <c r="AB7">
        <f t="shared" si="8"/>
        <v>0</v>
      </c>
      <c r="AC7">
        <f t="shared" si="9"/>
        <v>0</v>
      </c>
      <c r="AD7">
        <f t="shared" si="10"/>
        <v>0</v>
      </c>
      <c r="AE7">
        <f t="shared" si="11"/>
        <v>0</v>
      </c>
      <c r="AF7">
        <f t="shared" si="12"/>
        <v>0</v>
      </c>
      <c r="AG7">
        <f t="shared" si="13"/>
        <v>0</v>
      </c>
      <c r="AH7">
        <f t="shared" si="14"/>
        <v>0</v>
      </c>
      <c r="AI7">
        <f t="shared" si="15"/>
        <v>0</v>
      </c>
      <c r="AJ7">
        <f t="shared" si="16"/>
        <v>0</v>
      </c>
      <c r="AK7">
        <f t="shared" si="17"/>
        <v>0</v>
      </c>
      <c r="AL7">
        <f t="shared" si="18"/>
        <v>0</v>
      </c>
      <c r="AM7">
        <f t="shared" si="19"/>
        <v>0</v>
      </c>
      <c r="AN7">
        <f t="shared" si="20"/>
        <v>0</v>
      </c>
      <c r="AO7">
        <f t="shared" si="21"/>
        <v>0</v>
      </c>
      <c r="AP7">
        <f t="shared" si="22"/>
        <v>0</v>
      </c>
      <c r="AQ7">
        <f t="shared" si="23"/>
        <v>0</v>
      </c>
      <c r="AR7">
        <f t="shared" si="24"/>
        <v>0</v>
      </c>
      <c r="AS7">
        <f t="shared" si="25"/>
        <v>0</v>
      </c>
      <c r="AT7">
        <f t="shared" si="26"/>
        <v>0</v>
      </c>
      <c r="AX7">
        <v>1</v>
      </c>
      <c r="AY7">
        <v>1</v>
      </c>
      <c r="AZ7">
        <v>1</v>
      </c>
      <c r="BA7">
        <v>1</v>
      </c>
      <c r="BB7">
        <v>1</v>
      </c>
      <c r="BC7">
        <v>1</v>
      </c>
      <c r="BD7">
        <v>1</v>
      </c>
      <c r="BE7">
        <v>1</v>
      </c>
      <c r="BF7">
        <v>1</v>
      </c>
      <c r="BG7">
        <v>1</v>
      </c>
      <c r="BH7">
        <v>1</v>
      </c>
      <c r="BI7">
        <v>1</v>
      </c>
      <c r="BJ7">
        <v>1</v>
      </c>
      <c r="BK7">
        <v>1</v>
      </c>
      <c r="BL7">
        <v>1</v>
      </c>
      <c r="BM7">
        <v>1</v>
      </c>
      <c r="BN7">
        <v>1</v>
      </c>
      <c r="BO7">
        <v>1</v>
      </c>
      <c r="BP7">
        <v>1</v>
      </c>
      <c r="BQ7">
        <v>1</v>
      </c>
      <c r="BR7">
        <v>1</v>
      </c>
      <c r="CE7" s="52">
        <v>1</v>
      </c>
      <c r="CF7" s="132">
        <f t="shared" si="27"/>
        <v>1.0640052694689878E-6</v>
      </c>
      <c r="CG7" s="19"/>
      <c r="CH7" s="566">
        <f t="shared" si="28"/>
        <v>0</v>
      </c>
      <c r="DF7">
        <f t="shared" si="29"/>
        <v>0</v>
      </c>
      <c r="DG7">
        <f t="shared" si="30"/>
        <v>0</v>
      </c>
      <c r="DH7">
        <f t="shared" si="31"/>
        <v>0</v>
      </c>
      <c r="DI7">
        <f t="shared" si="32"/>
        <v>0</v>
      </c>
      <c r="DJ7">
        <f t="shared" si="33"/>
        <v>0</v>
      </c>
      <c r="DK7">
        <f t="shared" si="34"/>
        <v>0</v>
      </c>
      <c r="DL7">
        <f t="shared" si="35"/>
        <v>0</v>
      </c>
      <c r="DM7">
        <f t="shared" si="36"/>
        <v>0</v>
      </c>
      <c r="DN7">
        <f t="shared" si="37"/>
        <v>0</v>
      </c>
      <c r="DO7">
        <f t="shared" si="38"/>
        <v>0</v>
      </c>
      <c r="DP7">
        <f t="shared" si="39"/>
        <v>0</v>
      </c>
      <c r="DQ7">
        <f t="shared" si="40"/>
        <v>0</v>
      </c>
      <c r="DR7">
        <f t="shared" si="41"/>
        <v>0</v>
      </c>
      <c r="DS7">
        <f t="shared" si="42"/>
        <v>0</v>
      </c>
      <c r="DT7">
        <f t="shared" si="43"/>
        <v>0</v>
      </c>
      <c r="DU7">
        <f t="shared" si="44"/>
        <v>0</v>
      </c>
      <c r="DV7">
        <f t="shared" si="45"/>
        <v>0</v>
      </c>
      <c r="DW7">
        <f t="shared" si="46"/>
        <v>0</v>
      </c>
      <c r="DX7">
        <f t="shared" si="47"/>
        <v>0</v>
      </c>
      <c r="DY7">
        <f t="shared" si="48"/>
        <v>0</v>
      </c>
      <c r="DZ7">
        <f t="shared" si="49"/>
        <v>0</v>
      </c>
      <c r="EC7" t="e">
        <f t="shared" si="50"/>
        <v>#DIV/0!</v>
      </c>
      <c r="ED7" t="e">
        <f t="shared" si="51"/>
        <v>#DIV/0!</v>
      </c>
      <c r="EE7" t="e">
        <f t="shared" si="52"/>
        <v>#DIV/0!</v>
      </c>
      <c r="EF7" t="e">
        <f t="shared" si="53"/>
        <v>#DIV/0!</v>
      </c>
      <c r="EG7" t="e">
        <f t="shared" si="54"/>
        <v>#DIV/0!</v>
      </c>
      <c r="EH7" t="e">
        <f t="shared" si="55"/>
        <v>#DIV/0!</v>
      </c>
      <c r="EI7" t="e">
        <f t="shared" si="56"/>
        <v>#DIV/0!</v>
      </c>
      <c r="EJ7" t="e">
        <f t="shared" si="57"/>
        <v>#DIV/0!</v>
      </c>
      <c r="EK7" t="e">
        <f t="shared" si="58"/>
        <v>#DIV/0!</v>
      </c>
      <c r="EL7" t="e">
        <f t="shared" si="59"/>
        <v>#DIV/0!</v>
      </c>
      <c r="EM7" t="e">
        <f t="shared" si="60"/>
        <v>#DIV/0!</v>
      </c>
      <c r="EN7" t="e">
        <f t="shared" si="61"/>
        <v>#DIV/0!</v>
      </c>
      <c r="EO7" t="e">
        <f t="shared" si="62"/>
        <v>#DIV/0!</v>
      </c>
      <c r="EP7" t="e">
        <f t="shared" si="63"/>
        <v>#DIV/0!</v>
      </c>
      <c r="EQ7" t="e">
        <f t="shared" si="64"/>
        <v>#DIV/0!</v>
      </c>
      <c r="ER7" t="e">
        <f t="shared" si="65"/>
        <v>#DIV/0!</v>
      </c>
      <c r="ES7" t="e">
        <f t="shared" si="66"/>
        <v>#DIV/0!</v>
      </c>
      <c r="ET7" t="e">
        <f t="shared" si="67"/>
        <v>#DIV/0!</v>
      </c>
      <c r="EU7" t="e">
        <f t="shared" si="68"/>
        <v>#DIV/0!</v>
      </c>
      <c r="EV7" t="e">
        <f t="shared" si="69"/>
        <v>#DIV/0!</v>
      </c>
      <c r="EW7" t="e">
        <f t="shared" si="70"/>
        <v>#DIV/0!</v>
      </c>
      <c r="GN7" s="8"/>
      <c r="HJ7" s="17"/>
    </row>
    <row r="8" spans="1:218" hidden="1" x14ac:dyDescent="0.2">
      <c r="A8" t="s">
        <v>17</v>
      </c>
      <c r="B8" s="1">
        <f t="shared" si="71"/>
        <v>1952</v>
      </c>
      <c r="C8" s="52"/>
      <c r="D8" s="52"/>
      <c r="E8" s="52"/>
      <c r="F8" s="52"/>
      <c r="G8" s="52"/>
      <c r="H8" s="52"/>
      <c r="I8" s="52"/>
      <c r="J8" s="52"/>
      <c r="K8" s="52"/>
      <c r="L8" s="52"/>
      <c r="M8" s="52"/>
      <c r="N8" s="52"/>
      <c r="O8" s="52"/>
      <c r="P8" s="52"/>
      <c r="Q8" s="52"/>
      <c r="R8" s="52"/>
      <c r="S8" s="52"/>
      <c r="T8" s="52"/>
      <c r="U8" s="52"/>
      <c r="V8" s="52"/>
      <c r="W8" s="52"/>
      <c r="X8" s="52"/>
      <c r="Z8">
        <f t="shared" si="6"/>
        <v>0</v>
      </c>
      <c r="AA8">
        <f t="shared" si="7"/>
        <v>0</v>
      </c>
      <c r="AB8">
        <f t="shared" si="8"/>
        <v>0</v>
      </c>
      <c r="AC8">
        <f t="shared" si="9"/>
        <v>0</v>
      </c>
      <c r="AD8">
        <f t="shared" si="10"/>
        <v>0</v>
      </c>
      <c r="AE8">
        <f t="shared" si="11"/>
        <v>0</v>
      </c>
      <c r="AF8">
        <f t="shared" si="12"/>
        <v>0</v>
      </c>
      <c r="AG8">
        <f t="shared" si="13"/>
        <v>0</v>
      </c>
      <c r="AH8">
        <f t="shared" si="14"/>
        <v>0</v>
      </c>
      <c r="AI8">
        <f t="shared" si="15"/>
        <v>0</v>
      </c>
      <c r="AJ8">
        <f t="shared" si="16"/>
        <v>0</v>
      </c>
      <c r="AK8">
        <f t="shared" si="17"/>
        <v>0</v>
      </c>
      <c r="AL8">
        <f t="shared" si="18"/>
        <v>0</v>
      </c>
      <c r="AM8">
        <f t="shared" si="19"/>
        <v>0</v>
      </c>
      <c r="AN8">
        <f t="shared" si="20"/>
        <v>0</v>
      </c>
      <c r="AO8">
        <f t="shared" si="21"/>
        <v>0</v>
      </c>
      <c r="AP8">
        <f t="shared" si="22"/>
        <v>0</v>
      </c>
      <c r="AQ8">
        <f t="shared" si="23"/>
        <v>0</v>
      </c>
      <c r="AR8">
        <f t="shared" si="24"/>
        <v>0</v>
      </c>
      <c r="AS8">
        <f t="shared" si="25"/>
        <v>0</v>
      </c>
      <c r="AT8">
        <f t="shared" si="26"/>
        <v>0</v>
      </c>
      <c r="AX8">
        <v>1</v>
      </c>
      <c r="AY8">
        <v>1</v>
      </c>
      <c r="AZ8">
        <v>1</v>
      </c>
      <c r="BA8">
        <v>1</v>
      </c>
      <c r="BB8">
        <v>1</v>
      </c>
      <c r="BC8">
        <v>1</v>
      </c>
      <c r="BD8">
        <v>1</v>
      </c>
      <c r="BE8">
        <v>1</v>
      </c>
      <c r="BF8">
        <v>1</v>
      </c>
      <c r="BG8">
        <v>1</v>
      </c>
      <c r="BH8">
        <v>1</v>
      </c>
      <c r="BI8">
        <v>1</v>
      </c>
      <c r="BJ8">
        <v>1</v>
      </c>
      <c r="BK8">
        <v>1</v>
      </c>
      <c r="BL8">
        <v>1</v>
      </c>
      <c r="BM8">
        <v>1</v>
      </c>
      <c r="BN8">
        <v>1</v>
      </c>
      <c r="BO8">
        <v>1</v>
      </c>
      <c r="BP8">
        <v>1</v>
      </c>
      <c r="BQ8">
        <v>1</v>
      </c>
      <c r="BR8">
        <v>1</v>
      </c>
      <c r="CE8" s="52">
        <v>1</v>
      </c>
      <c r="CF8" s="132">
        <f t="shared" si="27"/>
        <v>1.0640052694689878E-6</v>
      </c>
      <c r="CG8" s="19"/>
      <c r="CH8" s="566">
        <f t="shared" si="28"/>
        <v>0</v>
      </c>
      <c r="DF8">
        <f t="shared" si="29"/>
        <v>0</v>
      </c>
      <c r="DG8">
        <f t="shared" si="30"/>
        <v>0</v>
      </c>
      <c r="DH8">
        <f t="shared" si="31"/>
        <v>0</v>
      </c>
      <c r="DI8">
        <f t="shared" si="32"/>
        <v>0</v>
      </c>
      <c r="DJ8">
        <f t="shared" si="33"/>
        <v>0</v>
      </c>
      <c r="DK8">
        <f t="shared" si="34"/>
        <v>0</v>
      </c>
      <c r="DL8">
        <f t="shared" si="35"/>
        <v>0</v>
      </c>
      <c r="DM8">
        <f t="shared" si="36"/>
        <v>0</v>
      </c>
      <c r="DN8">
        <f t="shared" si="37"/>
        <v>0</v>
      </c>
      <c r="DO8">
        <f t="shared" si="38"/>
        <v>0</v>
      </c>
      <c r="DP8">
        <f t="shared" si="39"/>
        <v>0</v>
      </c>
      <c r="DQ8">
        <f t="shared" si="40"/>
        <v>0</v>
      </c>
      <c r="DR8">
        <f t="shared" si="41"/>
        <v>0</v>
      </c>
      <c r="DS8">
        <f t="shared" si="42"/>
        <v>0</v>
      </c>
      <c r="DT8">
        <f t="shared" si="43"/>
        <v>0</v>
      </c>
      <c r="DU8">
        <f t="shared" si="44"/>
        <v>0</v>
      </c>
      <c r="DV8">
        <f t="shared" si="45"/>
        <v>0</v>
      </c>
      <c r="DW8">
        <f t="shared" si="46"/>
        <v>0</v>
      </c>
      <c r="DX8">
        <f t="shared" si="47"/>
        <v>0</v>
      </c>
      <c r="DY8">
        <f t="shared" si="48"/>
        <v>0</v>
      </c>
      <c r="DZ8">
        <f t="shared" si="49"/>
        <v>0</v>
      </c>
      <c r="EC8" t="e">
        <f t="shared" si="50"/>
        <v>#DIV/0!</v>
      </c>
      <c r="ED8" t="e">
        <f t="shared" si="51"/>
        <v>#DIV/0!</v>
      </c>
      <c r="EE8" t="e">
        <f t="shared" si="52"/>
        <v>#DIV/0!</v>
      </c>
      <c r="EF8" t="e">
        <f t="shared" si="53"/>
        <v>#DIV/0!</v>
      </c>
      <c r="EG8" t="e">
        <f t="shared" si="54"/>
        <v>#DIV/0!</v>
      </c>
      <c r="EH8" t="e">
        <f t="shared" si="55"/>
        <v>#DIV/0!</v>
      </c>
      <c r="EI8" t="e">
        <f t="shared" si="56"/>
        <v>#DIV/0!</v>
      </c>
      <c r="EJ8" t="e">
        <f t="shared" si="57"/>
        <v>#DIV/0!</v>
      </c>
      <c r="EK8" t="e">
        <f t="shared" si="58"/>
        <v>#DIV/0!</v>
      </c>
      <c r="EL8" t="e">
        <f t="shared" si="59"/>
        <v>#DIV/0!</v>
      </c>
      <c r="EM8" t="e">
        <f t="shared" si="60"/>
        <v>#DIV/0!</v>
      </c>
      <c r="EN8" t="e">
        <f t="shared" si="61"/>
        <v>#DIV/0!</v>
      </c>
      <c r="EO8" t="e">
        <f t="shared" si="62"/>
        <v>#DIV/0!</v>
      </c>
      <c r="EP8" t="e">
        <f t="shared" si="63"/>
        <v>#DIV/0!</v>
      </c>
      <c r="EQ8" t="e">
        <f t="shared" si="64"/>
        <v>#DIV/0!</v>
      </c>
      <c r="ER8" t="e">
        <f t="shared" si="65"/>
        <v>#DIV/0!</v>
      </c>
      <c r="ES8" t="e">
        <f t="shared" si="66"/>
        <v>#DIV/0!</v>
      </c>
      <c r="ET8" t="e">
        <f t="shared" si="67"/>
        <v>#DIV/0!</v>
      </c>
      <c r="EU8" t="e">
        <f t="shared" si="68"/>
        <v>#DIV/0!</v>
      </c>
      <c r="EV8" t="e">
        <f t="shared" si="69"/>
        <v>#DIV/0!</v>
      </c>
      <c r="EW8" t="e">
        <f t="shared" si="70"/>
        <v>#DIV/0!</v>
      </c>
      <c r="GN8" s="8"/>
      <c r="HJ8" s="17"/>
    </row>
    <row r="9" spans="1:218" hidden="1" x14ac:dyDescent="0.2">
      <c r="A9" t="s">
        <v>17</v>
      </c>
      <c r="B9" s="1">
        <f t="shared" si="71"/>
        <v>1953</v>
      </c>
      <c r="C9" s="52"/>
      <c r="D9" s="52"/>
      <c r="E9" s="52"/>
      <c r="F9" s="52"/>
      <c r="G9" s="52"/>
      <c r="H9" s="52"/>
      <c r="I9" s="52"/>
      <c r="J9" s="52"/>
      <c r="K9" s="52"/>
      <c r="L9" s="52"/>
      <c r="M9" s="52"/>
      <c r="N9" s="52"/>
      <c r="O9" s="52"/>
      <c r="P9" s="52"/>
      <c r="Q9" s="52"/>
      <c r="R9" s="52"/>
      <c r="S9" s="52"/>
      <c r="T9" s="52"/>
      <c r="U9" s="52"/>
      <c r="V9" s="52"/>
      <c r="W9" s="52"/>
      <c r="X9" s="52"/>
      <c r="Z9">
        <f t="shared" si="6"/>
        <v>0</v>
      </c>
      <c r="AA9">
        <f t="shared" si="7"/>
        <v>0</v>
      </c>
      <c r="AB9">
        <f t="shared" si="8"/>
        <v>0</v>
      </c>
      <c r="AC9">
        <f t="shared" si="9"/>
        <v>0</v>
      </c>
      <c r="AD9">
        <f t="shared" si="10"/>
        <v>0</v>
      </c>
      <c r="AE9">
        <f t="shared" si="11"/>
        <v>0</v>
      </c>
      <c r="AF9">
        <f t="shared" si="12"/>
        <v>0</v>
      </c>
      <c r="AG9">
        <f t="shared" si="13"/>
        <v>0</v>
      </c>
      <c r="AH9">
        <f t="shared" si="14"/>
        <v>0</v>
      </c>
      <c r="AI9">
        <f t="shared" si="15"/>
        <v>0</v>
      </c>
      <c r="AJ9">
        <f t="shared" si="16"/>
        <v>0</v>
      </c>
      <c r="AK9">
        <f t="shared" si="17"/>
        <v>0</v>
      </c>
      <c r="AL9">
        <f t="shared" si="18"/>
        <v>0</v>
      </c>
      <c r="AM9">
        <f t="shared" si="19"/>
        <v>0</v>
      </c>
      <c r="AN9">
        <f t="shared" si="20"/>
        <v>0</v>
      </c>
      <c r="AO9">
        <f t="shared" si="21"/>
        <v>0</v>
      </c>
      <c r="AP9">
        <f t="shared" si="22"/>
        <v>0</v>
      </c>
      <c r="AQ9">
        <f t="shared" si="23"/>
        <v>0</v>
      </c>
      <c r="AR9">
        <f t="shared" si="24"/>
        <v>0</v>
      </c>
      <c r="AS9">
        <f t="shared" si="25"/>
        <v>0</v>
      </c>
      <c r="AT9">
        <f t="shared" si="26"/>
        <v>0</v>
      </c>
      <c r="AX9">
        <v>1</v>
      </c>
      <c r="AY9">
        <v>1</v>
      </c>
      <c r="AZ9">
        <v>1</v>
      </c>
      <c r="BA9">
        <v>1</v>
      </c>
      <c r="BB9">
        <v>1</v>
      </c>
      <c r="BC9">
        <v>1</v>
      </c>
      <c r="BD9">
        <v>1</v>
      </c>
      <c r="BE9">
        <v>1</v>
      </c>
      <c r="BF9">
        <v>1</v>
      </c>
      <c r="BG9">
        <v>1</v>
      </c>
      <c r="BH9">
        <v>1</v>
      </c>
      <c r="BI9">
        <v>1</v>
      </c>
      <c r="BJ9">
        <v>1</v>
      </c>
      <c r="BK9">
        <v>1</v>
      </c>
      <c r="BL9">
        <v>1</v>
      </c>
      <c r="BM9">
        <v>1</v>
      </c>
      <c r="BN9">
        <v>1</v>
      </c>
      <c r="BO9">
        <v>1</v>
      </c>
      <c r="BP9">
        <v>1</v>
      </c>
      <c r="BQ9">
        <v>1</v>
      </c>
      <c r="BR9">
        <v>1</v>
      </c>
      <c r="CE9" s="52">
        <v>1</v>
      </c>
      <c r="CF9" s="132">
        <f t="shared" si="27"/>
        <v>1.0640052694689878E-6</v>
      </c>
      <c r="CG9" s="19"/>
      <c r="CH9" s="566">
        <f t="shared" si="28"/>
        <v>0</v>
      </c>
      <c r="DF9">
        <f t="shared" si="29"/>
        <v>0</v>
      </c>
      <c r="DG9">
        <f t="shared" si="30"/>
        <v>0</v>
      </c>
      <c r="DH9">
        <f t="shared" si="31"/>
        <v>0</v>
      </c>
      <c r="DI9">
        <f t="shared" si="32"/>
        <v>0</v>
      </c>
      <c r="DJ9">
        <f t="shared" si="33"/>
        <v>0</v>
      </c>
      <c r="DK9">
        <f t="shared" si="34"/>
        <v>0</v>
      </c>
      <c r="DL9">
        <f t="shared" si="35"/>
        <v>0</v>
      </c>
      <c r="DM9">
        <f t="shared" si="36"/>
        <v>0</v>
      </c>
      <c r="DN9">
        <f t="shared" si="37"/>
        <v>0</v>
      </c>
      <c r="DO9">
        <f t="shared" si="38"/>
        <v>0</v>
      </c>
      <c r="DP9">
        <f t="shared" si="39"/>
        <v>0</v>
      </c>
      <c r="DQ9">
        <f t="shared" si="40"/>
        <v>0</v>
      </c>
      <c r="DR9">
        <f t="shared" si="41"/>
        <v>0</v>
      </c>
      <c r="DS9">
        <f t="shared" si="42"/>
        <v>0</v>
      </c>
      <c r="DT9">
        <f t="shared" si="43"/>
        <v>0</v>
      </c>
      <c r="DU9">
        <f t="shared" si="44"/>
        <v>0</v>
      </c>
      <c r="DV9">
        <f t="shared" si="45"/>
        <v>0</v>
      </c>
      <c r="DW9">
        <f t="shared" si="46"/>
        <v>0</v>
      </c>
      <c r="DX9">
        <f t="shared" si="47"/>
        <v>0</v>
      </c>
      <c r="DY9">
        <f t="shared" si="48"/>
        <v>0</v>
      </c>
      <c r="DZ9">
        <f t="shared" si="49"/>
        <v>0</v>
      </c>
      <c r="EC9" t="e">
        <f t="shared" si="50"/>
        <v>#DIV/0!</v>
      </c>
      <c r="ED9" t="e">
        <f t="shared" si="51"/>
        <v>#DIV/0!</v>
      </c>
      <c r="EE9" t="e">
        <f t="shared" si="52"/>
        <v>#DIV/0!</v>
      </c>
      <c r="EF9" t="e">
        <f t="shared" si="53"/>
        <v>#DIV/0!</v>
      </c>
      <c r="EG9" t="e">
        <f t="shared" si="54"/>
        <v>#DIV/0!</v>
      </c>
      <c r="EH9" t="e">
        <f t="shared" si="55"/>
        <v>#DIV/0!</v>
      </c>
      <c r="EI9" t="e">
        <f t="shared" si="56"/>
        <v>#DIV/0!</v>
      </c>
      <c r="EJ9" t="e">
        <f t="shared" si="57"/>
        <v>#DIV/0!</v>
      </c>
      <c r="EK9" t="e">
        <f t="shared" si="58"/>
        <v>#DIV/0!</v>
      </c>
      <c r="EL9" t="e">
        <f t="shared" si="59"/>
        <v>#DIV/0!</v>
      </c>
      <c r="EM9" t="e">
        <f t="shared" si="60"/>
        <v>#DIV/0!</v>
      </c>
      <c r="EN9" t="e">
        <f t="shared" si="61"/>
        <v>#DIV/0!</v>
      </c>
      <c r="EO9" t="e">
        <f t="shared" si="62"/>
        <v>#DIV/0!</v>
      </c>
      <c r="EP9" t="e">
        <f t="shared" si="63"/>
        <v>#DIV/0!</v>
      </c>
      <c r="EQ9" t="e">
        <f t="shared" si="64"/>
        <v>#DIV/0!</v>
      </c>
      <c r="ER9" t="e">
        <f t="shared" si="65"/>
        <v>#DIV/0!</v>
      </c>
      <c r="ES9" t="e">
        <f t="shared" si="66"/>
        <v>#DIV/0!</v>
      </c>
      <c r="ET9" t="e">
        <f t="shared" si="67"/>
        <v>#DIV/0!</v>
      </c>
      <c r="EU9" t="e">
        <f t="shared" si="68"/>
        <v>#DIV/0!</v>
      </c>
      <c r="EV9" t="e">
        <f t="shared" si="69"/>
        <v>#DIV/0!</v>
      </c>
      <c r="EW9" t="e">
        <f t="shared" si="70"/>
        <v>#DIV/0!</v>
      </c>
      <c r="GL9" s="3"/>
      <c r="GN9" s="8"/>
      <c r="HJ9" s="17"/>
    </row>
    <row r="10" spans="1:218" hidden="1" x14ac:dyDescent="0.2">
      <c r="A10" t="s">
        <v>17</v>
      </c>
      <c r="B10" s="1">
        <f t="shared" si="71"/>
        <v>1954</v>
      </c>
      <c r="C10" s="52"/>
      <c r="D10" s="52"/>
      <c r="E10" s="52"/>
      <c r="F10" s="52"/>
      <c r="G10" s="52"/>
      <c r="H10" s="52"/>
      <c r="I10" s="52"/>
      <c r="J10" s="52"/>
      <c r="K10" s="52"/>
      <c r="L10" s="52"/>
      <c r="M10" s="52"/>
      <c r="N10" s="52"/>
      <c r="O10" s="52"/>
      <c r="P10" s="52"/>
      <c r="Q10" s="52"/>
      <c r="R10" s="52"/>
      <c r="S10" s="52"/>
      <c r="T10" s="52"/>
      <c r="U10" s="52"/>
      <c r="V10" s="52"/>
      <c r="W10" s="52"/>
      <c r="X10" s="52"/>
      <c r="Z10">
        <f t="shared" si="6"/>
        <v>0</v>
      </c>
      <c r="AA10">
        <f t="shared" si="7"/>
        <v>0</v>
      </c>
      <c r="AB10">
        <f t="shared" si="8"/>
        <v>0</v>
      </c>
      <c r="AC10">
        <f t="shared" si="9"/>
        <v>0</v>
      </c>
      <c r="AD10">
        <f t="shared" si="10"/>
        <v>0</v>
      </c>
      <c r="AE10">
        <f t="shared" si="11"/>
        <v>0</v>
      </c>
      <c r="AF10">
        <f t="shared" si="12"/>
        <v>0</v>
      </c>
      <c r="AG10">
        <f t="shared" si="13"/>
        <v>0</v>
      </c>
      <c r="AH10">
        <f t="shared" si="14"/>
        <v>0</v>
      </c>
      <c r="AI10">
        <f t="shared" si="15"/>
        <v>0</v>
      </c>
      <c r="AJ10">
        <f t="shared" si="16"/>
        <v>0</v>
      </c>
      <c r="AK10">
        <f t="shared" si="17"/>
        <v>0</v>
      </c>
      <c r="AL10">
        <f t="shared" si="18"/>
        <v>0</v>
      </c>
      <c r="AM10">
        <f t="shared" si="19"/>
        <v>0</v>
      </c>
      <c r="AN10">
        <f t="shared" si="20"/>
        <v>0</v>
      </c>
      <c r="AO10">
        <f t="shared" si="21"/>
        <v>0</v>
      </c>
      <c r="AP10">
        <f t="shared" si="22"/>
        <v>0</v>
      </c>
      <c r="AQ10">
        <f t="shared" si="23"/>
        <v>0</v>
      </c>
      <c r="AR10">
        <f t="shared" si="24"/>
        <v>0</v>
      </c>
      <c r="AS10">
        <f t="shared" si="25"/>
        <v>0</v>
      </c>
      <c r="AT10">
        <f t="shared" si="26"/>
        <v>0</v>
      </c>
      <c r="AX10">
        <v>1</v>
      </c>
      <c r="AY10">
        <v>1</v>
      </c>
      <c r="AZ10">
        <v>1</v>
      </c>
      <c r="BA10">
        <v>1</v>
      </c>
      <c r="BB10">
        <v>1</v>
      </c>
      <c r="BC10">
        <v>1</v>
      </c>
      <c r="BD10">
        <v>1</v>
      </c>
      <c r="BE10">
        <v>1</v>
      </c>
      <c r="BF10">
        <v>1</v>
      </c>
      <c r="BG10">
        <v>1</v>
      </c>
      <c r="BH10">
        <v>1</v>
      </c>
      <c r="BI10">
        <v>1</v>
      </c>
      <c r="BJ10">
        <v>1</v>
      </c>
      <c r="BK10">
        <v>1</v>
      </c>
      <c r="BL10">
        <v>1</v>
      </c>
      <c r="BM10">
        <v>1</v>
      </c>
      <c r="BN10">
        <v>1</v>
      </c>
      <c r="BO10">
        <v>1</v>
      </c>
      <c r="BP10">
        <v>1</v>
      </c>
      <c r="BQ10">
        <v>1</v>
      </c>
      <c r="BR10">
        <v>1</v>
      </c>
      <c r="CE10" s="52">
        <v>1</v>
      </c>
      <c r="CF10" s="132">
        <f t="shared" si="27"/>
        <v>1.0640052694689878E-6</v>
      </c>
      <c r="CG10" s="19"/>
      <c r="CH10" s="566">
        <f t="shared" si="28"/>
        <v>0</v>
      </c>
      <c r="DF10">
        <f t="shared" si="29"/>
        <v>0</v>
      </c>
      <c r="DG10">
        <f t="shared" si="30"/>
        <v>0</v>
      </c>
      <c r="DH10">
        <f t="shared" si="31"/>
        <v>0</v>
      </c>
      <c r="DI10">
        <f t="shared" si="32"/>
        <v>0</v>
      </c>
      <c r="DJ10">
        <f t="shared" si="33"/>
        <v>0</v>
      </c>
      <c r="DK10">
        <f t="shared" si="34"/>
        <v>0</v>
      </c>
      <c r="DL10">
        <f t="shared" si="35"/>
        <v>0</v>
      </c>
      <c r="DM10">
        <f t="shared" si="36"/>
        <v>0</v>
      </c>
      <c r="DN10">
        <f t="shared" si="37"/>
        <v>0</v>
      </c>
      <c r="DO10">
        <f t="shared" si="38"/>
        <v>0</v>
      </c>
      <c r="DP10">
        <f t="shared" si="39"/>
        <v>0</v>
      </c>
      <c r="DQ10">
        <f t="shared" si="40"/>
        <v>0</v>
      </c>
      <c r="DR10">
        <f t="shared" si="41"/>
        <v>0</v>
      </c>
      <c r="DS10">
        <f t="shared" si="42"/>
        <v>0</v>
      </c>
      <c r="DT10">
        <f t="shared" si="43"/>
        <v>0</v>
      </c>
      <c r="DU10">
        <f t="shared" si="44"/>
        <v>0</v>
      </c>
      <c r="DV10">
        <f t="shared" si="45"/>
        <v>0</v>
      </c>
      <c r="DW10">
        <f t="shared" si="46"/>
        <v>0</v>
      </c>
      <c r="DX10">
        <f t="shared" si="47"/>
        <v>0</v>
      </c>
      <c r="DY10">
        <f t="shared" si="48"/>
        <v>0</v>
      </c>
      <c r="DZ10">
        <f t="shared" si="49"/>
        <v>0</v>
      </c>
      <c r="EC10" t="e">
        <f t="shared" si="50"/>
        <v>#DIV/0!</v>
      </c>
      <c r="ED10" t="e">
        <f t="shared" si="51"/>
        <v>#DIV/0!</v>
      </c>
      <c r="EE10" t="e">
        <f t="shared" si="52"/>
        <v>#DIV/0!</v>
      </c>
      <c r="EF10" t="e">
        <f t="shared" si="53"/>
        <v>#DIV/0!</v>
      </c>
      <c r="EG10" t="e">
        <f t="shared" si="54"/>
        <v>#DIV/0!</v>
      </c>
      <c r="EH10" t="e">
        <f t="shared" si="55"/>
        <v>#DIV/0!</v>
      </c>
      <c r="EI10" t="e">
        <f t="shared" si="56"/>
        <v>#DIV/0!</v>
      </c>
      <c r="EJ10" t="e">
        <f t="shared" si="57"/>
        <v>#DIV/0!</v>
      </c>
      <c r="EK10" t="e">
        <f t="shared" si="58"/>
        <v>#DIV/0!</v>
      </c>
      <c r="EL10" t="e">
        <f t="shared" si="59"/>
        <v>#DIV/0!</v>
      </c>
      <c r="EM10" t="e">
        <f t="shared" si="60"/>
        <v>#DIV/0!</v>
      </c>
      <c r="EN10" t="e">
        <f t="shared" si="61"/>
        <v>#DIV/0!</v>
      </c>
      <c r="EO10" t="e">
        <f t="shared" si="62"/>
        <v>#DIV/0!</v>
      </c>
      <c r="EP10" t="e">
        <f t="shared" si="63"/>
        <v>#DIV/0!</v>
      </c>
      <c r="EQ10" t="e">
        <f t="shared" si="64"/>
        <v>#DIV/0!</v>
      </c>
      <c r="ER10" t="e">
        <f t="shared" si="65"/>
        <v>#DIV/0!</v>
      </c>
      <c r="ES10" t="e">
        <f t="shared" si="66"/>
        <v>#DIV/0!</v>
      </c>
      <c r="ET10" t="e">
        <f t="shared" si="67"/>
        <v>#DIV/0!</v>
      </c>
      <c r="EU10" t="e">
        <f t="shared" si="68"/>
        <v>#DIV/0!</v>
      </c>
      <c r="EV10" t="e">
        <f t="shared" si="69"/>
        <v>#DIV/0!</v>
      </c>
      <c r="EW10" t="e">
        <f t="shared" si="70"/>
        <v>#DIV/0!</v>
      </c>
      <c r="GL10" s="3"/>
      <c r="GN10" s="8"/>
      <c r="HJ10" s="17"/>
    </row>
    <row r="11" spans="1:218" hidden="1" x14ac:dyDescent="0.2">
      <c r="A11" t="s">
        <v>17</v>
      </c>
      <c r="B11" s="1">
        <f t="shared" si="71"/>
        <v>1955</v>
      </c>
      <c r="C11" s="52"/>
      <c r="D11" s="52"/>
      <c r="E11" s="52"/>
      <c r="F11" s="52"/>
      <c r="G11" s="52"/>
      <c r="H11" s="52"/>
      <c r="I11" s="52"/>
      <c r="J11" s="52"/>
      <c r="K11" s="52"/>
      <c r="L11" s="52"/>
      <c r="M11" s="52"/>
      <c r="N11" s="52"/>
      <c r="O11" s="52"/>
      <c r="P11" s="52"/>
      <c r="Q11" s="52"/>
      <c r="R11" s="52"/>
      <c r="S11" s="52"/>
      <c r="T11" s="52"/>
      <c r="U11" s="52"/>
      <c r="V11" s="52"/>
      <c r="W11" s="52"/>
      <c r="X11" s="52"/>
      <c r="Z11">
        <f t="shared" si="6"/>
        <v>0</v>
      </c>
      <c r="AA11">
        <f t="shared" si="7"/>
        <v>0</v>
      </c>
      <c r="AB11">
        <f t="shared" si="8"/>
        <v>0</v>
      </c>
      <c r="AC11">
        <f t="shared" si="9"/>
        <v>0</v>
      </c>
      <c r="AD11">
        <f t="shared" si="10"/>
        <v>0</v>
      </c>
      <c r="AE11">
        <f t="shared" si="11"/>
        <v>0</v>
      </c>
      <c r="AF11">
        <f t="shared" si="12"/>
        <v>0</v>
      </c>
      <c r="AG11">
        <f t="shared" si="13"/>
        <v>0</v>
      </c>
      <c r="AH11">
        <f t="shared" si="14"/>
        <v>0</v>
      </c>
      <c r="AI11">
        <f t="shared" si="15"/>
        <v>0</v>
      </c>
      <c r="AJ11">
        <f t="shared" si="16"/>
        <v>0</v>
      </c>
      <c r="AK11">
        <f t="shared" si="17"/>
        <v>0</v>
      </c>
      <c r="AL11">
        <f t="shared" si="18"/>
        <v>0</v>
      </c>
      <c r="AM11">
        <f t="shared" si="19"/>
        <v>0</v>
      </c>
      <c r="AN11">
        <f t="shared" si="20"/>
        <v>0</v>
      </c>
      <c r="AO11">
        <f t="shared" si="21"/>
        <v>0</v>
      </c>
      <c r="AP11">
        <f t="shared" si="22"/>
        <v>0</v>
      </c>
      <c r="AQ11">
        <f t="shared" si="23"/>
        <v>0</v>
      </c>
      <c r="AR11">
        <f t="shared" si="24"/>
        <v>0</v>
      </c>
      <c r="AS11">
        <f t="shared" si="25"/>
        <v>0</v>
      </c>
      <c r="AT11">
        <f t="shared" si="26"/>
        <v>0</v>
      </c>
      <c r="AX11">
        <v>1</v>
      </c>
      <c r="AY11">
        <v>1</v>
      </c>
      <c r="AZ11">
        <v>1</v>
      </c>
      <c r="BA11">
        <v>1</v>
      </c>
      <c r="BB11">
        <v>1</v>
      </c>
      <c r="BC11">
        <v>1</v>
      </c>
      <c r="BD11">
        <v>1</v>
      </c>
      <c r="BE11">
        <v>1</v>
      </c>
      <c r="BF11">
        <v>1</v>
      </c>
      <c r="BG11">
        <v>1</v>
      </c>
      <c r="BH11">
        <v>1</v>
      </c>
      <c r="BI11">
        <v>1</v>
      </c>
      <c r="BJ11">
        <v>1</v>
      </c>
      <c r="BK11">
        <v>1</v>
      </c>
      <c r="BL11">
        <v>1</v>
      </c>
      <c r="BM11">
        <v>1</v>
      </c>
      <c r="BN11">
        <v>1</v>
      </c>
      <c r="BO11">
        <v>1</v>
      </c>
      <c r="BP11">
        <v>1</v>
      </c>
      <c r="BQ11">
        <v>1</v>
      </c>
      <c r="BR11">
        <v>1</v>
      </c>
      <c r="CE11" s="52">
        <v>1</v>
      </c>
      <c r="CF11" s="132">
        <f t="shared" si="27"/>
        <v>1.0640052694689878E-6</v>
      </c>
      <c r="CG11" s="19"/>
      <c r="CH11" s="566">
        <f t="shared" si="28"/>
        <v>0</v>
      </c>
      <c r="DF11">
        <f t="shared" si="29"/>
        <v>0</v>
      </c>
      <c r="DG11">
        <f t="shared" si="30"/>
        <v>0</v>
      </c>
      <c r="DH11">
        <f t="shared" si="31"/>
        <v>0</v>
      </c>
      <c r="DI11">
        <f t="shared" si="32"/>
        <v>0</v>
      </c>
      <c r="DJ11">
        <f t="shared" si="33"/>
        <v>0</v>
      </c>
      <c r="DK11">
        <f t="shared" si="34"/>
        <v>0</v>
      </c>
      <c r="DL11">
        <f t="shared" si="35"/>
        <v>0</v>
      </c>
      <c r="DM11">
        <f t="shared" si="36"/>
        <v>0</v>
      </c>
      <c r="DN11">
        <f t="shared" si="37"/>
        <v>0</v>
      </c>
      <c r="DO11">
        <f t="shared" si="38"/>
        <v>0</v>
      </c>
      <c r="DP11">
        <f t="shared" si="39"/>
        <v>0</v>
      </c>
      <c r="DQ11">
        <f t="shared" si="40"/>
        <v>0</v>
      </c>
      <c r="DR11">
        <f t="shared" si="41"/>
        <v>0</v>
      </c>
      <c r="DS11">
        <f t="shared" si="42"/>
        <v>0</v>
      </c>
      <c r="DT11">
        <f t="shared" si="43"/>
        <v>0</v>
      </c>
      <c r="DU11">
        <f t="shared" si="44"/>
        <v>0</v>
      </c>
      <c r="DV11">
        <f t="shared" si="45"/>
        <v>0</v>
      </c>
      <c r="DW11">
        <f t="shared" si="46"/>
        <v>0</v>
      </c>
      <c r="DX11">
        <f t="shared" si="47"/>
        <v>0</v>
      </c>
      <c r="DY11">
        <f t="shared" si="48"/>
        <v>0</v>
      </c>
      <c r="DZ11">
        <f t="shared" si="49"/>
        <v>0</v>
      </c>
      <c r="EC11" t="e">
        <f t="shared" si="50"/>
        <v>#DIV/0!</v>
      </c>
      <c r="ED11" t="e">
        <f t="shared" si="51"/>
        <v>#DIV/0!</v>
      </c>
      <c r="EE11" t="e">
        <f t="shared" si="52"/>
        <v>#DIV/0!</v>
      </c>
      <c r="EF11" t="e">
        <f t="shared" si="53"/>
        <v>#DIV/0!</v>
      </c>
      <c r="EG11" t="e">
        <f t="shared" si="54"/>
        <v>#DIV/0!</v>
      </c>
      <c r="EH11" t="e">
        <f t="shared" si="55"/>
        <v>#DIV/0!</v>
      </c>
      <c r="EI11" t="e">
        <f t="shared" si="56"/>
        <v>#DIV/0!</v>
      </c>
      <c r="EJ11" t="e">
        <f t="shared" si="57"/>
        <v>#DIV/0!</v>
      </c>
      <c r="EK11" t="e">
        <f t="shared" si="58"/>
        <v>#DIV/0!</v>
      </c>
      <c r="EL11" t="e">
        <f t="shared" si="59"/>
        <v>#DIV/0!</v>
      </c>
      <c r="EM11" t="e">
        <f t="shared" si="60"/>
        <v>#DIV/0!</v>
      </c>
      <c r="EN11" t="e">
        <f t="shared" si="61"/>
        <v>#DIV/0!</v>
      </c>
      <c r="EO11" t="e">
        <f t="shared" si="62"/>
        <v>#DIV/0!</v>
      </c>
      <c r="EP11" t="e">
        <f t="shared" si="63"/>
        <v>#DIV/0!</v>
      </c>
      <c r="EQ11" t="e">
        <f t="shared" si="64"/>
        <v>#DIV/0!</v>
      </c>
      <c r="ER11" t="e">
        <f t="shared" si="65"/>
        <v>#DIV/0!</v>
      </c>
      <c r="ES11" t="e">
        <f t="shared" si="66"/>
        <v>#DIV/0!</v>
      </c>
      <c r="ET11" t="e">
        <f t="shared" si="67"/>
        <v>#DIV/0!</v>
      </c>
      <c r="EU11" t="e">
        <f t="shared" si="68"/>
        <v>#DIV/0!</v>
      </c>
      <c r="EV11" t="e">
        <f t="shared" si="69"/>
        <v>#DIV/0!</v>
      </c>
      <c r="EW11" t="e">
        <f t="shared" si="70"/>
        <v>#DIV/0!</v>
      </c>
      <c r="GL11" s="3"/>
      <c r="GN11" s="8"/>
      <c r="HJ11" s="17"/>
    </row>
    <row r="12" spans="1:218" hidden="1" x14ac:dyDescent="0.2">
      <c r="A12" t="s">
        <v>17</v>
      </c>
      <c r="B12" s="1">
        <f t="shared" si="71"/>
        <v>1956</v>
      </c>
      <c r="C12" s="52"/>
      <c r="D12" s="52"/>
      <c r="E12" s="52"/>
      <c r="F12" s="52"/>
      <c r="G12" s="52"/>
      <c r="H12" s="52"/>
      <c r="I12" s="52"/>
      <c r="J12" s="52"/>
      <c r="K12" s="52"/>
      <c r="L12" s="52"/>
      <c r="M12" s="52"/>
      <c r="N12" s="52"/>
      <c r="O12" s="52"/>
      <c r="P12" s="52"/>
      <c r="Q12" s="52"/>
      <c r="R12" s="52"/>
      <c r="S12" s="52"/>
      <c r="T12" s="52"/>
      <c r="U12" s="52"/>
      <c r="V12" s="52"/>
      <c r="W12" s="52"/>
      <c r="X12" s="52"/>
      <c r="Z12">
        <f t="shared" si="6"/>
        <v>0</v>
      </c>
      <c r="AA12">
        <f t="shared" si="7"/>
        <v>0</v>
      </c>
      <c r="AB12">
        <f t="shared" si="8"/>
        <v>0</v>
      </c>
      <c r="AC12">
        <f t="shared" si="9"/>
        <v>0</v>
      </c>
      <c r="AD12">
        <f t="shared" si="10"/>
        <v>0</v>
      </c>
      <c r="AE12">
        <f t="shared" si="11"/>
        <v>0</v>
      </c>
      <c r="AF12">
        <f t="shared" si="12"/>
        <v>0</v>
      </c>
      <c r="AG12">
        <f t="shared" si="13"/>
        <v>0</v>
      </c>
      <c r="AH12">
        <f t="shared" si="14"/>
        <v>0</v>
      </c>
      <c r="AI12">
        <f t="shared" si="15"/>
        <v>0</v>
      </c>
      <c r="AJ12">
        <f t="shared" si="16"/>
        <v>0</v>
      </c>
      <c r="AK12">
        <f t="shared" si="17"/>
        <v>0</v>
      </c>
      <c r="AL12">
        <f t="shared" si="18"/>
        <v>0</v>
      </c>
      <c r="AM12">
        <f t="shared" si="19"/>
        <v>0</v>
      </c>
      <c r="AN12">
        <f t="shared" si="20"/>
        <v>0</v>
      </c>
      <c r="AO12">
        <f t="shared" si="21"/>
        <v>0</v>
      </c>
      <c r="AP12">
        <f t="shared" si="22"/>
        <v>0</v>
      </c>
      <c r="AQ12">
        <f t="shared" si="23"/>
        <v>0</v>
      </c>
      <c r="AR12">
        <f t="shared" si="24"/>
        <v>0</v>
      </c>
      <c r="AS12">
        <f t="shared" si="25"/>
        <v>0</v>
      </c>
      <c r="AT12">
        <f t="shared" si="26"/>
        <v>0</v>
      </c>
      <c r="AX12">
        <v>1</v>
      </c>
      <c r="AY12">
        <v>1</v>
      </c>
      <c r="AZ12">
        <v>1</v>
      </c>
      <c r="BA12">
        <v>1</v>
      </c>
      <c r="BB12">
        <v>1</v>
      </c>
      <c r="BC12">
        <v>1</v>
      </c>
      <c r="BD12">
        <v>1</v>
      </c>
      <c r="BE12">
        <v>1</v>
      </c>
      <c r="BF12">
        <v>1</v>
      </c>
      <c r="BG12">
        <v>1</v>
      </c>
      <c r="BH12">
        <v>1</v>
      </c>
      <c r="BI12">
        <v>1</v>
      </c>
      <c r="BJ12">
        <v>1</v>
      </c>
      <c r="BK12">
        <v>1</v>
      </c>
      <c r="BL12">
        <v>1</v>
      </c>
      <c r="BM12">
        <v>1</v>
      </c>
      <c r="BN12">
        <v>1</v>
      </c>
      <c r="BO12">
        <v>1</v>
      </c>
      <c r="BP12">
        <v>1</v>
      </c>
      <c r="BQ12">
        <v>1</v>
      </c>
      <c r="BR12">
        <v>1</v>
      </c>
      <c r="CE12" s="52">
        <v>1</v>
      </c>
      <c r="CF12" s="132">
        <f t="shared" si="27"/>
        <v>1.0640052694689878E-6</v>
      </c>
      <c r="CG12" s="19"/>
      <c r="CH12" s="566">
        <f t="shared" si="28"/>
        <v>0</v>
      </c>
      <c r="DF12">
        <f t="shared" si="29"/>
        <v>0</v>
      </c>
      <c r="DG12">
        <f t="shared" si="30"/>
        <v>0</v>
      </c>
      <c r="DH12">
        <f t="shared" si="31"/>
        <v>0</v>
      </c>
      <c r="DI12">
        <f t="shared" si="32"/>
        <v>0</v>
      </c>
      <c r="DJ12">
        <f t="shared" si="33"/>
        <v>0</v>
      </c>
      <c r="DK12">
        <f t="shared" si="34"/>
        <v>0</v>
      </c>
      <c r="DL12">
        <f t="shared" si="35"/>
        <v>0</v>
      </c>
      <c r="DM12">
        <f t="shared" si="36"/>
        <v>0</v>
      </c>
      <c r="DN12">
        <f t="shared" si="37"/>
        <v>0</v>
      </c>
      <c r="DO12">
        <f t="shared" si="38"/>
        <v>0</v>
      </c>
      <c r="DP12">
        <f t="shared" si="39"/>
        <v>0</v>
      </c>
      <c r="DQ12">
        <f t="shared" si="40"/>
        <v>0</v>
      </c>
      <c r="DR12">
        <f t="shared" si="41"/>
        <v>0</v>
      </c>
      <c r="DS12">
        <f t="shared" si="42"/>
        <v>0</v>
      </c>
      <c r="DT12">
        <f t="shared" si="43"/>
        <v>0</v>
      </c>
      <c r="DU12">
        <f t="shared" si="44"/>
        <v>0</v>
      </c>
      <c r="DV12">
        <f t="shared" si="45"/>
        <v>0</v>
      </c>
      <c r="DW12">
        <f t="shared" si="46"/>
        <v>0</v>
      </c>
      <c r="DX12">
        <f t="shared" si="47"/>
        <v>0</v>
      </c>
      <c r="DY12">
        <f t="shared" si="48"/>
        <v>0</v>
      </c>
      <c r="DZ12">
        <f t="shared" si="49"/>
        <v>0</v>
      </c>
      <c r="EC12" t="e">
        <f t="shared" si="50"/>
        <v>#DIV/0!</v>
      </c>
      <c r="ED12" t="e">
        <f t="shared" si="51"/>
        <v>#DIV/0!</v>
      </c>
      <c r="EE12" t="e">
        <f t="shared" si="52"/>
        <v>#DIV/0!</v>
      </c>
      <c r="EF12" t="e">
        <f t="shared" si="53"/>
        <v>#DIV/0!</v>
      </c>
      <c r="EG12" t="e">
        <f t="shared" si="54"/>
        <v>#DIV/0!</v>
      </c>
      <c r="EH12" t="e">
        <f t="shared" si="55"/>
        <v>#DIV/0!</v>
      </c>
      <c r="EI12" t="e">
        <f t="shared" si="56"/>
        <v>#DIV/0!</v>
      </c>
      <c r="EJ12" t="e">
        <f t="shared" si="57"/>
        <v>#DIV/0!</v>
      </c>
      <c r="EK12" t="e">
        <f t="shared" si="58"/>
        <v>#DIV/0!</v>
      </c>
      <c r="EL12" t="e">
        <f t="shared" si="59"/>
        <v>#DIV/0!</v>
      </c>
      <c r="EM12" t="e">
        <f t="shared" si="60"/>
        <v>#DIV/0!</v>
      </c>
      <c r="EN12" t="e">
        <f t="shared" si="61"/>
        <v>#DIV/0!</v>
      </c>
      <c r="EO12" t="e">
        <f t="shared" si="62"/>
        <v>#DIV/0!</v>
      </c>
      <c r="EP12" t="e">
        <f t="shared" si="63"/>
        <v>#DIV/0!</v>
      </c>
      <c r="EQ12" t="e">
        <f t="shared" si="64"/>
        <v>#DIV/0!</v>
      </c>
      <c r="ER12" t="e">
        <f t="shared" si="65"/>
        <v>#DIV/0!</v>
      </c>
      <c r="ES12" t="e">
        <f t="shared" si="66"/>
        <v>#DIV/0!</v>
      </c>
      <c r="ET12" t="e">
        <f t="shared" si="67"/>
        <v>#DIV/0!</v>
      </c>
      <c r="EU12" t="e">
        <f t="shared" si="68"/>
        <v>#DIV/0!</v>
      </c>
      <c r="EV12" t="e">
        <f t="shared" si="69"/>
        <v>#DIV/0!</v>
      </c>
      <c r="EW12" t="e">
        <f t="shared" si="70"/>
        <v>#DIV/0!</v>
      </c>
      <c r="GL12" s="3"/>
      <c r="GN12" s="8"/>
      <c r="HJ12" s="17"/>
    </row>
    <row r="13" spans="1:218" hidden="1" x14ac:dyDescent="0.2">
      <c r="A13" t="s">
        <v>17</v>
      </c>
      <c r="B13" s="1">
        <f t="shared" si="71"/>
        <v>1957</v>
      </c>
      <c r="C13" s="52"/>
      <c r="D13" s="52"/>
      <c r="E13" s="52"/>
      <c r="F13" s="52"/>
      <c r="G13" s="52"/>
      <c r="H13" s="52"/>
      <c r="I13" s="52"/>
      <c r="J13" s="52"/>
      <c r="K13" s="52"/>
      <c r="L13" s="52"/>
      <c r="M13" s="52"/>
      <c r="N13" s="52"/>
      <c r="O13" s="52"/>
      <c r="P13" s="52"/>
      <c r="Q13" s="52"/>
      <c r="R13" s="52"/>
      <c r="S13" s="52"/>
      <c r="T13" s="52"/>
      <c r="U13" s="52"/>
      <c r="V13" s="52"/>
      <c r="W13" s="52"/>
      <c r="X13" s="52"/>
      <c r="Z13">
        <f t="shared" si="6"/>
        <v>0</v>
      </c>
      <c r="AA13">
        <f t="shared" si="7"/>
        <v>0</v>
      </c>
      <c r="AB13">
        <f t="shared" si="8"/>
        <v>0</v>
      </c>
      <c r="AC13">
        <f t="shared" si="9"/>
        <v>0</v>
      </c>
      <c r="AD13">
        <f t="shared" si="10"/>
        <v>0</v>
      </c>
      <c r="AE13">
        <f t="shared" si="11"/>
        <v>0</v>
      </c>
      <c r="AF13">
        <f t="shared" si="12"/>
        <v>0</v>
      </c>
      <c r="AG13">
        <f t="shared" si="13"/>
        <v>0</v>
      </c>
      <c r="AH13">
        <f t="shared" si="14"/>
        <v>0</v>
      </c>
      <c r="AI13">
        <f t="shared" si="15"/>
        <v>0</v>
      </c>
      <c r="AJ13">
        <f t="shared" si="16"/>
        <v>0</v>
      </c>
      <c r="AK13">
        <f t="shared" si="17"/>
        <v>0</v>
      </c>
      <c r="AL13">
        <f t="shared" si="18"/>
        <v>0</v>
      </c>
      <c r="AM13">
        <f t="shared" si="19"/>
        <v>0</v>
      </c>
      <c r="AN13">
        <f t="shared" si="20"/>
        <v>0</v>
      </c>
      <c r="AO13">
        <f t="shared" si="21"/>
        <v>0</v>
      </c>
      <c r="AP13">
        <f t="shared" si="22"/>
        <v>0</v>
      </c>
      <c r="AQ13">
        <f t="shared" si="23"/>
        <v>0</v>
      </c>
      <c r="AR13">
        <f t="shared" si="24"/>
        <v>0</v>
      </c>
      <c r="AS13">
        <f t="shared" si="25"/>
        <v>0</v>
      </c>
      <c r="AT13">
        <f t="shared" si="26"/>
        <v>0</v>
      </c>
      <c r="AX13">
        <v>1</v>
      </c>
      <c r="AY13">
        <v>1</v>
      </c>
      <c r="AZ13">
        <v>1</v>
      </c>
      <c r="BA13">
        <v>1</v>
      </c>
      <c r="BB13">
        <v>1</v>
      </c>
      <c r="BC13">
        <v>1</v>
      </c>
      <c r="BD13">
        <v>1</v>
      </c>
      <c r="BE13">
        <v>1</v>
      </c>
      <c r="BF13">
        <v>1</v>
      </c>
      <c r="BG13">
        <v>1</v>
      </c>
      <c r="BH13">
        <v>1</v>
      </c>
      <c r="BI13">
        <v>1</v>
      </c>
      <c r="BJ13">
        <v>1</v>
      </c>
      <c r="BK13">
        <v>1</v>
      </c>
      <c r="BL13">
        <v>1</v>
      </c>
      <c r="BM13">
        <v>1</v>
      </c>
      <c r="BN13">
        <v>1</v>
      </c>
      <c r="BO13">
        <v>1</v>
      </c>
      <c r="BP13">
        <v>1</v>
      </c>
      <c r="BQ13">
        <v>1</v>
      </c>
      <c r="BR13">
        <v>1</v>
      </c>
      <c r="CE13" s="52">
        <v>1</v>
      </c>
      <c r="CF13" s="132">
        <f t="shared" si="27"/>
        <v>1.0640052694689878E-6</v>
      </c>
      <c r="CG13" s="19"/>
      <c r="CH13" s="566">
        <f t="shared" si="28"/>
        <v>0</v>
      </c>
      <c r="DF13">
        <f t="shared" si="29"/>
        <v>0</v>
      </c>
      <c r="DG13">
        <f t="shared" si="30"/>
        <v>0</v>
      </c>
      <c r="DH13">
        <f t="shared" si="31"/>
        <v>0</v>
      </c>
      <c r="DI13">
        <f t="shared" si="32"/>
        <v>0</v>
      </c>
      <c r="DJ13">
        <f t="shared" si="33"/>
        <v>0</v>
      </c>
      <c r="DK13">
        <f t="shared" si="34"/>
        <v>0</v>
      </c>
      <c r="DL13">
        <f t="shared" si="35"/>
        <v>0</v>
      </c>
      <c r="DM13">
        <f t="shared" si="36"/>
        <v>0</v>
      </c>
      <c r="DN13">
        <f t="shared" si="37"/>
        <v>0</v>
      </c>
      <c r="DO13">
        <f t="shared" si="38"/>
        <v>0</v>
      </c>
      <c r="DP13">
        <f t="shared" si="39"/>
        <v>0</v>
      </c>
      <c r="DQ13">
        <f t="shared" si="40"/>
        <v>0</v>
      </c>
      <c r="DR13">
        <f t="shared" si="41"/>
        <v>0</v>
      </c>
      <c r="DS13">
        <f t="shared" si="42"/>
        <v>0</v>
      </c>
      <c r="DT13">
        <f t="shared" si="43"/>
        <v>0</v>
      </c>
      <c r="DU13">
        <f t="shared" si="44"/>
        <v>0</v>
      </c>
      <c r="DV13">
        <f t="shared" si="45"/>
        <v>0</v>
      </c>
      <c r="DW13">
        <f t="shared" si="46"/>
        <v>0</v>
      </c>
      <c r="DX13">
        <f t="shared" si="47"/>
        <v>0</v>
      </c>
      <c r="DY13">
        <f t="shared" si="48"/>
        <v>0</v>
      </c>
      <c r="DZ13">
        <f t="shared" si="49"/>
        <v>0</v>
      </c>
      <c r="EC13" t="e">
        <f t="shared" si="50"/>
        <v>#DIV/0!</v>
      </c>
      <c r="ED13" t="e">
        <f t="shared" si="51"/>
        <v>#DIV/0!</v>
      </c>
      <c r="EE13" t="e">
        <f t="shared" si="52"/>
        <v>#DIV/0!</v>
      </c>
      <c r="EF13" t="e">
        <f t="shared" si="53"/>
        <v>#DIV/0!</v>
      </c>
      <c r="EG13" t="e">
        <f t="shared" si="54"/>
        <v>#DIV/0!</v>
      </c>
      <c r="EH13" t="e">
        <f t="shared" si="55"/>
        <v>#DIV/0!</v>
      </c>
      <c r="EI13" t="e">
        <f t="shared" si="56"/>
        <v>#DIV/0!</v>
      </c>
      <c r="EJ13" t="e">
        <f t="shared" si="57"/>
        <v>#DIV/0!</v>
      </c>
      <c r="EK13" t="e">
        <f t="shared" si="58"/>
        <v>#DIV/0!</v>
      </c>
      <c r="EL13" t="e">
        <f t="shared" si="59"/>
        <v>#DIV/0!</v>
      </c>
      <c r="EM13" t="e">
        <f t="shared" si="60"/>
        <v>#DIV/0!</v>
      </c>
      <c r="EN13" t="e">
        <f t="shared" si="61"/>
        <v>#DIV/0!</v>
      </c>
      <c r="EO13" t="e">
        <f t="shared" si="62"/>
        <v>#DIV/0!</v>
      </c>
      <c r="EP13" t="e">
        <f t="shared" si="63"/>
        <v>#DIV/0!</v>
      </c>
      <c r="EQ13" t="e">
        <f t="shared" si="64"/>
        <v>#DIV/0!</v>
      </c>
      <c r="ER13" t="e">
        <f t="shared" si="65"/>
        <v>#DIV/0!</v>
      </c>
      <c r="ES13" t="e">
        <f t="shared" si="66"/>
        <v>#DIV/0!</v>
      </c>
      <c r="ET13" t="e">
        <f t="shared" si="67"/>
        <v>#DIV/0!</v>
      </c>
      <c r="EU13" t="e">
        <f t="shared" si="68"/>
        <v>#DIV/0!</v>
      </c>
      <c r="EV13" t="e">
        <f t="shared" si="69"/>
        <v>#DIV/0!</v>
      </c>
      <c r="EW13" t="e">
        <f t="shared" si="70"/>
        <v>#DIV/0!</v>
      </c>
      <c r="GL13" s="3"/>
      <c r="GN13" s="8"/>
      <c r="HJ13" s="17"/>
    </row>
    <row r="14" spans="1:218" hidden="1" x14ac:dyDescent="0.2">
      <c r="A14" t="s">
        <v>17</v>
      </c>
      <c r="B14" s="1">
        <f t="shared" si="71"/>
        <v>1958</v>
      </c>
      <c r="C14" s="52"/>
      <c r="D14" s="52"/>
      <c r="E14" s="52"/>
      <c r="F14" s="52"/>
      <c r="G14" s="52"/>
      <c r="H14" s="52"/>
      <c r="I14" s="52"/>
      <c r="J14" s="52"/>
      <c r="K14" s="52"/>
      <c r="L14" s="52"/>
      <c r="M14" s="52"/>
      <c r="N14" s="52"/>
      <c r="O14" s="52"/>
      <c r="P14" s="52"/>
      <c r="Q14" s="52"/>
      <c r="R14" s="52"/>
      <c r="S14" s="52"/>
      <c r="T14" s="52"/>
      <c r="U14" s="52"/>
      <c r="V14" s="52"/>
      <c r="W14" s="52"/>
      <c r="X14" s="52"/>
      <c r="Z14">
        <f t="shared" si="6"/>
        <v>0</v>
      </c>
      <c r="AA14">
        <f t="shared" si="7"/>
        <v>0</v>
      </c>
      <c r="AB14">
        <f t="shared" si="8"/>
        <v>0</v>
      </c>
      <c r="AC14">
        <f t="shared" si="9"/>
        <v>0</v>
      </c>
      <c r="AD14">
        <f t="shared" si="10"/>
        <v>0</v>
      </c>
      <c r="AE14">
        <f t="shared" si="11"/>
        <v>0</v>
      </c>
      <c r="AF14">
        <f t="shared" si="12"/>
        <v>0</v>
      </c>
      <c r="AG14">
        <f t="shared" si="13"/>
        <v>0</v>
      </c>
      <c r="AH14">
        <f t="shared" si="14"/>
        <v>0</v>
      </c>
      <c r="AI14">
        <f t="shared" si="15"/>
        <v>0</v>
      </c>
      <c r="AJ14">
        <f t="shared" si="16"/>
        <v>0</v>
      </c>
      <c r="AK14">
        <f t="shared" si="17"/>
        <v>0</v>
      </c>
      <c r="AL14">
        <f t="shared" si="18"/>
        <v>0</v>
      </c>
      <c r="AM14">
        <f t="shared" si="19"/>
        <v>0</v>
      </c>
      <c r="AN14">
        <f t="shared" si="20"/>
        <v>0</v>
      </c>
      <c r="AO14">
        <f t="shared" si="21"/>
        <v>0</v>
      </c>
      <c r="AP14">
        <f t="shared" si="22"/>
        <v>0</v>
      </c>
      <c r="AQ14">
        <f t="shared" si="23"/>
        <v>0</v>
      </c>
      <c r="AR14">
        <f t="shared" si="24"/>
        <v>0</v>
      </c>
      <c r="AS14">
        <f t="shared" si="25"/>
        <v>0</v>
      </c>
      <c r="AT14">
        <f t="shared" si="26"/>
        <v>0</v>
      </c>
      <c r="AX14">
        <v>1</v>
      </c>
      <c r="AY14">
        <v>1</v>
      </c>
      <c r="AZ14">
        <v>1</v>
      </c>
      <c r="BA14">
        <v>1</v>
      </c>
      <c r="BB14">
        <v>1</v>
      </c>
      <c r="BC14">
        <v>1</v>
      </c>
      <c r="BD14">
        <v>1</v>
      </c>
      <c r="BE14">
        <v>1</v>
      </c>
      <c r="BF14">
        <v>1</v>
      </c>
      <c r="BG14">
        <v>1</v>
      </c>
      <c r="BH14">
        <v>1</v>
      </c>
      <c r="BI14">
        <v>1</v>
      </c>
      <c r="BJ14">
        <v>1</v>
      </c>
      <c r="BK14">
        <v>1</v>
      </c>
      <c r="BL14">
        <v>1</v>
      </c>
      <c r="BM14">
        <v>1</v>
      </c>
      <c r="BN14">
        <v>1</v>
      </c>
      <c r="BO14">
        <v>1</v>
      </c>
      <c r="BP14">
        <v>1</v>
      </c>
      <c r="BQ14">
        <v>1</v>
      </c>
      <c r="BR14">
        <v>1</v>
      </c>
      <c r="CE14" s="52">
        <v>1</v>
      </c>
      <c r="CF14" s="132">
        <f t="shared" si="27"/>
        <v>1.0640052694689878E-6</v>
      </c>
      <c r="CG14" s="19"/>
      <c r="CH14" s="566">
        <f t="shared" si="28"/>
        <v>0</v>
      </c>
      <c r="DF14">
        <f t="shared" si="29"/>
        <v>0</v>
      </c>
      <c r="DG14">
        <f t="shared" si="30"/>
        <v>0</v>
      </c>
      <c r="DH14">
        <f t="shared" si="31"/>
        <v>0</v>
      </c>
      <c r="DI14">
        <f t="shared" si="32"/>
        <v>0</v>
      </c>
      <c r="DJ14">
        <f t="shared" si="33"/>
        <v>0</v>
      </c>
      <c r="DK14">
        <f t="shared" si="34"/>
        <v>0</v>
      </c>
      <c r="DL14">
        <f t="shared" si="35"/>
        <v>0</v>
      </c>
      <c r="DM14">
        <f t="shared" si="36"/>
        <v>0</v>
      </c>
      <c r="DN14">
        <f t="shared" si="37"/>
        <v>0</v>
      </c>
      <c r="DO14">
        <f t="shared" si="38"/>
        <v>0</v>
      </c>
      <c r="DP14">
        <f t="shared" si="39"/>
        <v>0</v>
      </c>
      <c r="DQ14">
        <f t="shared" si="40"/>
        <v>0</v>
      </c>
      <c r="DR14">
        <f t="shared" si="41"/>
        <v>0</v>
      </c>
      <c r="DS14">
        <f t="shared" si="42"/>
        <v>0</v>
      </c>
      <c r="DT14">
        <f t="shared" si="43"/>
        <v>0</v>
      </c>
      <c r="DU14">
        <f t="shared" si="44"/>
        <v>0</v>
      </c>
      <c r="DV14">
        <f t="shared" si="45"/>
        <v>0</v>
      </c>
      <c r="DW14">
        <f t="shared" si="46"/>
        <v>0</v>
      </c>
      <c r="DX14">
        <f t="shared" si="47"/>
        <v>0</v>
      </c>
      <c r="DY14">
        <f t="shared" si="48"/>
        <v>0</v>
      </c>
      <c r="DZ14">
        <f t="shared" si="49"/>
        <v>0</v>
      </c>
      <c r="EC14" t="e">
        <f t="shared" si="50"/>
        <v>#DIV/0!</v>
      </c>
      <c r="ED14" t="e">
        <f t="shared" si="51"/>
        <v>#DIV/0!</v>
      </c>
      <c r="EE14" t="e">
        <f t="shared" si="52"/>
        <v>#DIV/0!</v>
      </c>
      <c r="EF14" t="e">
        <f t="shared" si="53"/>
        <v>#DIV/0!</v>
      </c>
      <c r="EG14" t="e">
        <f t="shared" si="54"/>
        <v>#DIV/0!</v>
      </c>
      <c r="EH14" t="e">
        <f t="shared" si="55"/>
        <v>#DIV/0!</v>
      </c>
      <c r="EI14" t="e">
        <f t="shared" si="56"/>
        <v>#DIV/0!</v>
      </c>
      <c r="EJ14" t="e">
        <f t="shared" si="57"/>
        <v>#DIV/0!</v>
      </c>
      <c r="EK14" t="e">
        <f t="shared" si="58"/>
        <v>#DIV/0!</v>
      </c>
      <c r="EL14" t="e">
        <f t="shared" si="59"/>
        <v>#DIV/0!</v>
      </c>
      <c r="EM14" t="e">
        <f t="shared" si="60"/>
        <v>#DIV/0!</v>
      </c>
      <c r="EN14" t="e">
        <f t="shared" si="61"/>
        <v>#DIV/0!</v>
      </c>
      <c r="EO14" t="e">
        <f t="shared" si="62"/>
        <v>#DIV/0!</v>
      </c>
      <c r="EP14" t="e">
        <f t="shared" si="63"/>
        <v>#DIV/0!</v>
      </c>
      <c r="EQ14" t="e">
        <f t="shared" si="64"/>
        <v>#DIV/0!</v>
      </c>
      <c r="ER14" t="e">
        <f t="shared" si="65"/>
        <v>#DIV/0!</v>
      </c>
      <c r="ES14" t="e">
        <f t="shared" si="66"/>
        <v>#DIV/0!</v>
      </c>
      <c r="ET14" t="e">
        <f t="shared" si="67"/>
        <v>#DIV/0!</v>
      </c>
      <c r="EU14" t="e">
        <f t="shared" si="68"/>
        <v>#DIV/0!</v>
      </c>
      <c r="EV14" t="e">
        <f t="shared" si="69"/>
        <v>#DIV/0!</v>
      </c>
      <c r="EW14" t="e">
        <f t="shared" si="70"/>
        <v>#DIV/0!</v>
      </c>
      <c r="GL14" s="3"/>
      <c r="GN14" s="8"/>
      <c r="HJ14" s="17"/>
    </row>
    <row r="15" spans="1:218" hidden="1" x14ac:dyDescent="0.2">
      <c r="A15" t="s">
        <v>17</v>
      </c>
      <c r="B15" s="1">
        <f t="shared" si="71"/>
        <v>1959</v>
      </c>
      <c r="C15" s="52"/>
      <c r="D15" s="52"/>
      <c r="E15" s="52"/>
      <c r="F15" s="52"/>
      <c r="G15" s="52"/>
      <c r="H15" s="52"/>
      <c r="I15" s="52"/>
      <c r="J15" s="52"/>
      <c r="K15" s="52"/>
      <c r="L15" s="52"/>
      <c r="M15" s="52"/>
      <c r="N15" s="52"/>
      <c r="O15" s="52"/>
      <c r="P15" s="52"/>
      <c r="Q15" s="52"/>
      <c r="R15" s="52"/>
      <c r="S15" s="52"/>
      <c r="T15" s="52"/>
      <c r="U15" s="52"/>
      <c r="V15" s="52"/>
      <c r="W15" s="52"/>
      <c r="X15" s="52"/>
      <c r="Z15">
        <f t="shared" si="6"/>
        <v>0</v>
      </c>
      <c r="AA15">
        <f t="shared" si="7"/>
        <v>0</v>
      </c>
      <c r="AB15">
        <f t="shared" si="8"/>
        <v>0</v>
      </c>
      <c r="AC15">
        <f t="shared" si="9"/>
        <v>0</v>
      </c>
      <c r="AD15">
        <f t="shared" si="10"/>
        <v>0</v>
      </c>
      <c r="AE15">
        <f t="shared" si="11"/>
        <v>0</v>
      </c>
      <c r="AF15">
        <f t="shared" si="12"/>
        <v>0</v>
      </c>
      <c r="AG15">
        <f t="shared" si="13"/>
        <v>0</v>
      </c>
      <c r="AH15">
        <f t="shared" si="14"/>
        <v>0</v>
      </c>
      <c r="AI15">
        <f t="shared" si="15"/>
        <v>0</v>
      </c>
      <c r="AJ15">
        <f t="shared" si="16"/>
        <v>0</v>
      </c>
      <c r="AK15">
        <f t="shared" si="17"/>
        <v>0</v>
      </c>
      <c r="AL15">
        <f t="shared" si="18"/>
        <v>0</v>
      </c>
      <c r="AM15">
        <f t="shared" si="19"/>
        <v>0</v>
      </c>
      <c r="AN15">
        <f t="shared" si="20"/>
        <v>0</v>
      </c>
      <c r="AO15">
        <f t="shared" si="21"/>
        <v>0</v>
      </c>
      <c r="AP15">
        <f t="shared" si="22"/>
        <v>0</v>
      </c>
      <c r="AQ15">
        <f t="shared" si="23"/>
        <v>0</v>
      </c>
      <c r="AR15">
        <f t="shared" si="24"/>
        <v>0</v>
      </c>
      <c r="AS15">
        <f t="shared" si="25"/>
        <v>0</v>
      </c>
      <c r="AT15">
        <f t="shared" si="26"/>
        <v>0</v>
      </c>
      <c r="AX15">
        <v>1</v>
      </c>
      <c r="AY15">
        <v>1</v>
      </c>
      <c r="AZ15">
        <v>1</v>
      </c>
      <c r="BA15">
        <v>1</v>
      </c>
      <c r="BB15">
        <v>1</v>
      </c>
      <c r="BC15">
        <v>1</v>
      </c>
      <c r="BD15">
        <v>1</v>
      </c>
      <c r="BE15">
        <v>1</v>
      </c>
      <c r="BF15">
        <v>1</v>
      </c>
      <c r="BG15">
        <v>1</v>
      </c>
      <c r="BH15">
        <v>1</v>
      </c>
      <c r="BI15">
        <v>1</v>
      </c>
      <c r="BJ15">
        <v>1</v>
      </c>
      <c r="BK15">
        <v>1</v>
      </c>
      <c r="BL15">
        <v>1</v>
      </c>
      <c r="BM15">
        <v>1</v>
      </c>
      <c r="BN15">
        <v>1</v>
      </c>
      <c r="BO15">
        <v>1</v>
      </c>
      <c r="BP15">
        <v>1</v>
      </c>
      <c r="BQ15">
        <v>1</v>
      </c>
      <c r="BR15">
        <v>1</v>
      </c>
      <c r="CE15" s="52">
        <v>1</v>
      </c>
      <c r="CF15" s="132">
        <f t="shared" si="27"/>
        <v>1.0640052694689878E-6</v>
      </c>
      <c r="CG15" s="19"/>
      <c r="CH15" s="566">
        <f t="shared" si="28"/>
        <v>0</v>
      </c>
      <c r="DF15">
        <f t="shared" si="29"/>
        <v>0</v>
      </c>
      <c r="DG15">
        <f t="shared" si="30"/>
        <v>0</v>
      </c>
      <c r="DH15">
        <f t="shared" si="31"/>
        <v>0</v>
      </c>
      <c r="DI15">
        <f t="shared" si="32"/>
        <v>0</v>
      </c>
      <c r="DJ15">
        <f t="shared" si="33"/>
        <v>0</v>
      </c>
      <c r="DK15">
        <f t="shared" si="34"/>
        <v>0</v>
      </c>
      <c r="DL15">
        <f t="shared" si="35"/>
        <v>0</v>
      </c>
      <c r="DM15">
        <f t="shared" si="36"/>
        <v>0</v>
      </c>
      <c r="DN15">
        <f t="shared" si="37"/>
        <v>0</v>
      </c>
      <c r="DO15">
        <f t="shared" si="38"/>
        <v>0</v>
      </c>
      <c r="DP15">
        <f t="shared" si="39"/>
        <v>0</v>
      </c>
      <c r="DQ15">
        <f t="shared" si="40"/>
        <v>0</v>
      </c>
      <c r="DR15">
        <f t="shared" si="41"/>
        <v>0</v>
      </c>
      <c r="DS15">
        <f t="shared" si="42"/>
        <v>0</v>
      </c>
      <c r="DT15">
        <f t="shared" si="43"/>
        <v>0</v>
      </c>
      <c r="DU15">
        <f t="shared" si="44"/>
        <v>0</v>
      </c>
      <c r="DV15">
        <f t="shared" si="45"/>
        <v>0</v>
      </c>
      <c r="DW15">
        <f t="shared" si="46"/>
        <v>0</v>
      </c>
      <c r="DX15">
        <f t="shared" si="47"/>
        <v>0</v>
      </c>
      <c r="DY15">
        <f t="shared" si="48"/>
        <v>0</v>
      </c>
      <c r="DZ15">
        <f t="shared" si="49"/>
        <v>0</v>
      </c>
      <c r="EC15" t="e">
        <f t="shared" si="50"/>
        <v>#DIV/0!</v>
      </c>
      <c r="ED15" t="e">
        <f t="shared" si="51"/>
        <v>#DIV/0!</v>
      </c>
      <c r="EE15" t="e">
        <f t="shared" si="52"/>
        <v>#DIV/0!</v>
      </c>
      <c r="EF15" t="e">
        <f t="shared" si="53"/>
        <v>#DIV/0!</v>
      </c>
      <c r="EG15" t="e">
        <f t="shared" si="54"/>
        <v>#DIV/0!</v>
      </c>
      <c r="EH15" t="e">
        <f t="shared" si="55"/>
        <v>#DIV/0!</v>
      </c>
      <c r="EI15" t="e">
        <f t="shared" si="56"/>
        <v>#DIV/0!</v>
      </c>
      <c r="EJ15" t="e">
        <f t="shared" si="57"/>
        <v>#DIV/0!</v>
      </c>
      <c r="EK15" t="e">
        <f t="shared" si="58"/>
        <v>#DIV/0!</v>
      </c>
      <c r="EL15" t="e">
        <f t="shared" si="59"/>
        <v>#DIV/0!</v>
      </c>
      <c r="EM15" t="e">
        <f t="shared" si="60"/>
        <v>#DIV/0!</v>
      </c>
      <c r="EN15" t="e">
        <f t="shared" si="61"/>
        <v>#DIV/0!</v>
      </c>
      <c r="EO15" t="e">
        <f t="shared" si="62"/>
        <v>#DIV/0!</v>
      </c>
      <c r="EP15" t="e">
        <f t="shared" si="63"/>
        <v>#DIV/0!</v>
      </c>
      <c r="EQ15" t="e">
        <f t="shared" si="64"/>
        <v>#DIV/0!</v>
      </c>
      <c r="ER15" t="e">
        <f t="shared" si="65"/>
        <v>#DIV/0!</v>
      </c>
      <c r="ES15" t="e">
        <f t="shared" si="66"/>
        <v>#DIV/0!</v>
      </c>
      <c r="ET15" t="e">
        <f t="shared" si="67"/>
        <v>#DIV/0!</v>
      </c>
      <c r="EU15" t="e">
        <f t="shared" si="68"/>
        <v>#DIV/0!</v>
      </c>
      <c r="EV15" t="e">
        <f t="shared" si="69"/>
        <v>#DIV/0!</v>
      </c>
      <c r="EW15" t="e">
        <f t="shared" si="70"/>
        <v>#DIV/0!</v>
      </c>
      <c r="GL15" s="3"/>
      <c r="GN15" s="8"/>
      <c r="HJ15" s="17"/>
    </row>
    <row r="16" spans="1:218" hidden="1" x14ac:dyDescent="0.2">
      <c r="A16" t="s">
        <v>17</v>
      </c>
      <c r="B16" s="1">
        <f t="shared" si="71"/>
        <v>1960</v>
      </c>
      <c r="C16" s="52"/>
      <c r="D16" s="52"/>
      <c r="E16" s="52"/>
      <c r="F16" s="52"/>
      <c r="G16" s="52"/>
      <c r="H16" s="52"/>
      <c r="I16" s="52"/>
      <c r="J16" s="52"/>
      <c r="K16" s="52"/>
      <c r="L16" s="52"/>
      <c r="M16" s="52"/>
      <c r="N16" s="52"/>
      <c r="O16" s="52"/>
      <c r="P16" s="52"/>
      <c r="Q16" s="52"/>
      <c r="R16" s="52"/>
      <c r="S16" s="52"/>
      <c r="T16" s="52"/>
      <c r="U16" s="52"/>
      <c r="V16" s="52"/>
      <c r="W16" s="52"/>
      <c r="X16" s="52"/>
      <c r="Z16">
        <f t="shared" si="6"/>
        <v>0</v>
      </c>
      <c r="AA16">
        <f t="shared" si="7"/>
        <v>0</v>
      </c>
      <c r="AB16">
        <f t="shared" si="8"/>
        <v>0</v>
      </c>
      <c r="AC16">
        <f t="shared" si="9"/>
        <v>0</v>
      </c>
      <c r="AD16">
        <f t="shared" si="10"/>
        <v>0</v>
      </c>
      <c r="AE16">
        <f t="shared" si="11"/>
        <v>0</v>
      </c>
      <c r="AF16">
        <f t="shared" si="12"/>
        <v>0</v>
      </c>
      <c r="AG16">
        <f t="shared" si="13"/>
        <v>0</v>
      </c>
      <c r="AH16">
        <f t="shared" si="14"/>
        <v>0</v>
      </c>
      <c r="AI16">
        <f t="shared" si="15"/>
        <v>0</v>
      </c>
      <c r="AJ16">
        <f t="shared" si="16"/>
        <v>0</v>
      </c>
      <c r="AK16">
        <f t="shared" si="17"/>
        <v>0</v>
      </c>
      <c r="AL16">
        <f t="shared" si="18"/>
        <v>0</v>
      </c>
      <c r="AM16">
        <f t="shared" si="19"/>
        <v>0</v>
      </c>
      <c r="AN16">
        <f t="shared" si="20"/>
        <v>0</v>
      </c>
      <c r="AO16">
        <f t="shared" si="21"/>
        <v>0</v>
      </c>
      <c r="AP16">
        <f t="shared" si="22"/>
        <v>0</v>
      </c>
      <c r="AQ16">
        <f t="shared" si="23"/>
        <v>0</v>
      </c>
      <c r="AR16">
        <f t="shared" si="24"/>
        <v>0</v>
      </c>
      <c r="AS16">
        <f t="shared" si="25"/>
        <v>0</v>
      </c>
      <c r="AT16">
        <f t="shared" si="26"/>
        <v>0</v>
      </c>
      <c r="AX16">
        <v>1</v>
      </c>
      <c r="AY16">
        <v>1</v>
      </c>
      <c r="AZ16">
        <v>1</v>
      </c>
      <c r="BA16">
        <v>1</v>
      </c>
      <c r="BB16">
        <v>1</v>
      </c>
      <c r="BC16">
        <v>1</v>
      </c>
      <c r="BD16">
        <v>1</v>
      </c>
      <c r="BE16">
        <v>1</v>
      </c>
      <c r="BF16">
        <v>1</v>
      </c>
      <c r="BG16">
        <v>1</v>
      </c>
      <c r="BH16">
        <v>1</v>
      </c>
      <c r="BI16">
        <v>1</v>
      </c>
      <c r="BJ16">
        <v>1</v>
      </c>
      <c r="BK16">
        <v>1</v>
      </c>
      <c r="BL16">
        <v>1</v>
      </c>
      <c r="BM16">
        <v>1</v>
      </c>
      <c r="BN16">
        <v>1</v>
      </c>
      <c r="BO16">
        <v>1</v>
      </c>
      <c r="BP16">
        <v>1</v>
      </c>
      <c r="BQ16">
        <v>1</v>
      </c>
      <c r="BR16">
        <v>1</v>
      </c>
      <c r="CE16" s="52">
        <v>1</v>
      </c>
      <c r="CF16" s="132">
        <f t="shared" si="27"/>
        <v>1.0640052694689878E-6</v>
      </c>
      <c r="CG16" s="19"/>
      <c r="CH16" s="566">
        <f t="shared" si="28"/>
        <v>0</v>
      </c>
      <c r="DF16">
        <f t="shared" si="29"/>
        <v>0</v>
      </c>
      <c r="DG16">
        <f t="shared" si="30"/>
        <v>0</v>
      </c>
      <c r="DH16">
        <f t="shared" si="31"/>
        <v>0</v>
      </c>
      <c r="DI16">
        <f t="shared" si="32"/>
        <v>0</v>
      </c>
      <c r="DJ16">
        <f t="shared" si="33"/>
        <v>0</v>
      </c>
      <c r="DK16">
        <f t="shared" si="34"/>
        <v>0</v>
      </c>
      <c r="DL16">
        <f t="shared" si="35"/>
        <v>0</v>
      </c>
      <c r="DM16">
        <f t="shared" si="36"/>
        <v>0</v>
      </c>
      <c r="DN16">
        <f t="shared" si="37"/>
        <v>0</v>
      </c>
      <c r="DO16">
        <f t="shared" si="38"/>
        <v>0</v>
      </c>
      <c r="DP16">
        <f t="shared" si="39"/>
        <v>0</v>
      </c>
      <c r="DQ16">
        <f t="shared" si="40"/>
        <v>0</v>
      </c>
      <c r="DR16">
        <f t="shared" si="41"/>
        <v>0</v>
      </c>
      <c r="DS16">
        <f t="shared" si="42"/>
        <v>0</v>
      </c>
      <c r="DT16">
        <f t="shared" si="43"/>
        <v>0</v>
      </c>
      <c r="DU16">
        <f t="shared" si="44"/>
        <v>0</v>
      </c>
      <c r="DV16">
        <f t="shared" si="45"/>
        <v>0</v>
      </c>
      <c r="DW16">
        <f t="shared" si="46"/>
        <v>0</v>
      </c>
      <c r="DX16">
        <f t="shared" si="47"/>
        <v>0</v>
      </c>
      <c r="DY16">
        <f t="shared" si="48"/>
        <v>0</v>
      </c>
      <c r="DZ16">
        <f t="shared" si="49"/>
        <v>0</v>
      </c>
      <c r="EC16" t="e">
        <f t="shared" si="50"/>
        <v>#DIV/0!</v>
      </c>
      <c r="ED16" t="e">
        <f t="shared" si="51"/>
        <v>#DIV/0!</v>
      </c>
      <c r="EE16" t="e">
        <f t="shared" si="52"/>
        <v>#DIV/0!</v>
      </c>
      <c r="EF16" t="e">
        <f t="shared" si="53"/>
        <v>#DIV/0!</v>
      </c>
      <c r="EG16" t="e">
        <f t="shared" si="54"/>
        <v>#DIV/0!</v>
      </c>
      <c r="EH16" t="e">
        <f t="shared" si="55"/>
        <v>#DIV/0!</v>
      </c>
      <c r="EI16" t="e">
        <f t="shared" si="56"/>
        <v>#DIV/0!</v>
      </c>
      <c r="EJ16" t="e">
        <f t="shared" si="57"/>
        <v>#DIV/0!</v>
      </c>
      <c r="EK16" t="e">
        <f t="shared" si="58"/>
        <v>#DIV/0!</v>
      </c>
      <c r="EL16" t="e">
        <f t="shared" si="59"/>
        <v>#DIV/0!</v>
      </c>
      <c r="EM16" t="e">
        <f t="shared" si="60"/>
        <v>#DIV/0!</v>
      </c>
      <c r="EN16" t="e">
        <f t="shared" si="61"/>
        <v>#DIV/0!</v>
      </c>
      <c r="EO16" t="e">
        <f t="shared" si="62"/>
        <v>#DIV/0!</v>
      </c>
      <c r="EP16" t="e">
        <f t="shared" si="63"/>
        <v>#DIV/0!</v>
      </c>
      <c r="EQ16" t="e">
        <f t="shared" si="64"/>
        <v>#DIV/0!</v>
      </c>
      <c r="ER16" t="e">
        <f t="shared" si="65"/>
        <v>#DIV/0!</v>
      </c>
      <c r="ES16" t="e">
        <f t="shared" si="66"/>
        <v>#DIV/0!</v>
      </c>
      <c r="ET16" t="e">
        <f t="shared" si="67"/>
        <v>#DIV/0!</v>
      </c>
      <c r="EU16" t="e">
        <f t="shared" si="68"/>
        <v>#DIV/0!</v>
      </c>
      <c r="EV16" t="e">
        <f t="shared" si="69"/>
        <v>#DIV/0!</v>
      </c>
      <c r="EW16" t="e">
        <f t="shared" si="70"/>
        <v>#DIV/0!</v>
      </c>
      <c r="GL16" s="3"/>
      <c r="GN16" s="8"/>
      <c r="HJ16" s="17"/>
    </row>
    <row r="17" spans="1:218" hidden="1" x14ac:dyDescent="0.2">
      <c r="A17" t="s">
        <v>17</v>
      </c>
      <c r="B17" s="1">
        <f t="shared" si="71"/>
        <v>1961</v>
      </c>
      <c r="C17" s="52"/>
      <c r="D17" s="52"/>
      <c r="E17" s="52"/>
      <c r="F17" s="52"/>
      <c r="G17" s="52"/>
      <c r="H17" s="52"/>
      <c r="I17" s="52"/>
      <c r="J17" s="52"/>
      <c r="K17" s="52"/>
      <c r="L17" s="52"/>
      <c r="M17" s="52"/>
      <c r="N17" s="52"/>
      <c r="O17" s="52"/>
      <c r="P17" s="52"/>
      <c r="Q17" s="52"/>
      <c r="R17" s="52"/>
      <c r="S17" s="52"/>
      <c r="T17" s="52"/>
      <c r="U17" s="52"/>
      <c r="V17" s="52"/>
      <c r="W17" s="52"/>
      <c r="X17" s="52"/>
      <c r="Z17">
        <f t="shared" si="6"/>
        <v>0</v>
      </c>
      <c r="AA17">
        <f t="shared" si="7"/>
        <v>0</v>
      </c>
      <c r="AB17">
        <f t="shared" si="8"/>
        <v>0</v>
      </c>
      <c r="AC17">
        <f t="shared" si="9"/>
        <v>0</v>
      </c>
      <c r="AD17">
        <f t="shared" si="10"/>
        <v>0</v>
      </c>
      <c r="AE17">
        <f t="shared" si="11"/>
        <v>0</v>
      </c>
      <c r="AF17">
        <f t="shared" si="12"/>
        <v>0</v>
      </c>
      <c r="AG17">
        <f t="shared" si="13"/>
        <v>0</v>
      </c>
      <c r="AH17">
        <f t="shared" si="14"/>
        <v>0</v>
      </c>
      <c r="AI17">
        <f t="shared" si="15"/>
        <v>0</v>
      </c>
      <c r="AJ17">
        <f t="shared" si="16"/>
        <v>0</v>
      </c>
      <c r="AK17">
        <f t="shared" si="17"/>
        <v>0</v>
      </c>
      <c r="AL17">
        <f t="shared" si="18"/>
        <v>0</v>
      </c>
      <c r="AM17">
        <f t="shared" si="19"/>
        <v>0</v>
      </c>
      <c r="AN17">
        <f t="shared" si="20"/>
        <v>0</v>
      </c>
      <c r="AO17">
        <f t="shared" si="21"/>
        <v>0</v>
      </c>
      <c r="AP17">
        <f t="shared" si="22"/>
        <v>0</v>
      </c>
      <c r="AQ17">
        <f t="shared" si="23"/>
        <v>0</v>
      </c>
      <c r="AR17">
        <f t="shared" si="24"/>
        <v>0</v>
      </c>
      <c r="AS17">
        <f t="shared" si="25"/>
        <v>0</v>
      </c>
      <c r="AT17">
        <f t="shared" si="26"/>
        <v>0</v>
      </c>
      <c r="AX17">
        <v>1</v>
      </c>
      <c r="AY17">
        <v>1</v>
      </c>
      <c r="AZ17">
        <v>1</v>
      </c>
      <c r="BA17">
        <v>1</v>
      </c>
      <c r="BB17">
        <v>1</v>
      </c>
      <c r="BC17">
        <v>1</v>
      </c>
      <c r="BD17">
        <v>1</v>
      </c>
      <c r="BE17">
        <v>1</v>
      </c>
      <c r="BF17">
        <v>1</v>
      </c>
      <c r="BG17">
        <v>1</v>
      </c>
      <c r="BH17">
        <v>1</v>
      </c>
      <c r="BI17">
        <v>1</v>
      </c>
      <c r="BJ17">
        <v>1</v>
      </c>
      <c r="BK17">
        <v>1</v>
      </c>
      <c r="BL17">
        <v>1</v>
      </c>
      <c r="BM17">
        <v>1</v>
      </c>
      <c r="BN17">
        <v>1</v>
      </c>
      <c r="BO17">
        <v>1</v>
      </c>
      <c r="BP17">
        <v>1</v>
      </c>
      <c r="BQ17">
        <v>1</v>
      </c>
      <c r="BR17">
        <v>1</v>
      </c>
      <c r="CE17" s="52">
        <v>1</v>
      </c>
      <c r="CF17" s="132">
        <f t="shared" si="27"/>
        <v>1.0640052694689878E-6</v>
      </c>
      <c r="CG17" s="19"/>
      <c r="CH17" s="566">
        <f t="shared" si="28"/>
        <v>0</v>
      </c>
      <c r="DF17">
        <f t="shared" si="29"/>
        <v>0</v>
      </c>
      <c r="DG17">
        <f t="shared" si="30"/>
        <v>0</v>
      </c>
      <c r="DH17">
        <f t="shared" si="31"/>
        <v>0</v>
      </c>
      <c r="DI17">
        <f t="shared" si="32"/>
        <v>0</v>
      </c>
      <c r="DJ17">
        <f t="shared" si="33"/>
        <v>0</v>
      </c>
      <c r="DK17">
        <f t="shared" si="34"/>
        <v>0</v>
      </c>
      <c r="DL17">
        <f t="shared" si="35"/>
        <v>0</v>
      </c>
      <c r="DM17">
        <f t="shared" si="36"/>
        <v>0</v>
      </c>
      <c r="DN17">
        <f t="shared" si="37"/>
        <v>0</v>
      </c>
      <c r="DO17">
        <f t="shared" si="38"/>
        <v>0</v>
      </c>
      <c r="DP17">
        <f t="shared" si="39"/>
        <v>0</v>
      </c>
      <c r="DQ17">
        <f t="shared" si="40"/>
        <v>0</v>
      </c>
      <c r="DR17">
        <f t="shared" si="41"/>
        <v>0</v>
      </c>
      <c r="DS17">
        <f t="shared" si="42"/>
        <v>0</v>
      </c>
      <c r="DT17">
        <f t="shared" si="43"/>
        <v>0</v>
      </c>
      <c r="DU17">
        <f t="shared" si="44"/>
        <v>0</v>
      </c>
      <c r="DV17">
        <f t="shared" si="45"/>
        <v>0</v>
      </c>
      <c r="DW17">
        <f t="shared" si="46"/>
        <v>0</v>
      </c>
      <c r="DX17">
        <f t="shared" si="47"/>
        <v>0</v>
      </c>
      <c r="DY17">
        <f t="shared" si="48"/>
        <v>0</v>
      </c>
      <c r="DZ17">
        <f t="shared" si="49"/>
        <v>0</v>
      </c>
      <c r="EC17" t="e">
        <f t="shared" si="50"/>
        <v>#DIV/0!</v>
      </c>
      <c r="ED17" t="e">
        <f t="shared" si="51"/>
        <v>#DIV/0!</v>
      </c>
      <c r="EE17" t="e">
        <f t="shared" si="52"/>
        <v>#DIV/0!</v>
      </c>
      <c r="EF17" t="e">
        <f t="shared" si="53"/>
        <v>#DIV/0!</v>
      </c>
      <c r="EG17" t="e">
        <f t="shared" si="54"/>
        <v>#DIV/0!</v>
      </c>
      <c r="EH17" t="e">
        <f t="shared" si="55"/>
        <v>#DIV/0!</v>
      </c>
      <c r="EI17" t="e">
        <f t="shared" si="56"/>
        <v>#DIV/0!</v>
      </c>
      <c r="EJ17" t="e">
        <f t="shared" si="57"/>
        <v>#DIV/0!</v>
      </c>
      <c r="EK17" t="e">
        <f t="shared" si="58"/>
        <v>#DIV/0!</v>
      </c>
      <c r="EL17" t="e">
        <f t="shared" si="59"/>
        <v>#DIV/0!</v>
      </c>
      <c r="EM17" t="e">
        <f t="shared" si="60"/>
        <v>#DIV/0!</v>
      </c>
      <c r="EN17" t="e">
        <f t="shared" si="61"/>
        <v>#DIV/0!</v>
      </c>
      <c r="EO17" t="e">
        <f t="shared" si="62"/>
        <v>#DIV/0!</v>
      </c>
      <c r="EP17" t="e">
        <f t="shared" si="63"/>
        <v>#DIV/0!</v>
      </c>
      <c r="EQ17" t="e">
        <f t="shared" si="64"/>
        <v>#DIV/0!</v>
      </c>
      <c r="ER17" t="e">
        <f t="shared" si="65"/>
        <v>#DIV/0!</v>
      </c>
      <c r="ES17" t="e">
        <f t="shared" si="66"/>
        <v>#DIV/0!</v>
      </c>
      <c r="ET17" t="e">
        <f t="shared" si="67"/>
        <v>#DIV/0!</v>
      </c>
      <c r="EU17" t="e">
        <f t="shared" si="68"/>
        <v>#DIV/0!</v>
      </c>
      <c r="EV17" t="e">
        <f t="shared" si="69"/>
        <v>#DIV/0!</v>
      </c>
      <c r="EW17" t="e">
        <f t="shared" si="70"/>
        <v>#DIV/0!</v>
      </c>
      <c r="GL17" s="3"/>
      <c r="GN17" s="8"/>
      <c r="HJ17" s="17"/>
    </row>
    <row r="18" spans="1:218" hidden="1" x14ac:dyDescent="0.2">
      <c r="A18" t="s">
        <v>17</v>
      </c>
      <c r="B18" s="1">
        <f t="shared" si="71"/>
        <v>1962</v>
      </c>
      <c r="C18" s="52"/>
      <c r="D18" s="52"/>
      <c r="E18" s="52"/>
      <c r="F18" s="52"/>
      <c r="G18" s="52"/>
      <c r="H18" s="52"/>
      <c r="I18" s="52"/>
      <c r="J18" s="52"/>
      <c r="K18" s="52"/>
      <c r="L18" s="52"/>
      <c r="M18" s="52"/>
      <c r="N18" s="52"/>
      <c r="O18" s="52"/>
      <c r="P18" s="52"/>
      <c r="Q18" s="52"/>
      <c r="R18" s="52"/>
      <c r="S18" s="52"/>
      <c r="T18" s="52"/>
      <c r="U18" s="52"/>
      <c r="V18" s="52"/>
      <c r="W18" s="52"/>
      <c r="X18" s="52"/>
      <c r="Z18">
        <f t="shared" si="6"/>
        <v>0</v>
      </c>
      <c r="AA18">
        <f t="shared" si="7"/>
        <v>0</v>
      </c>
      <c r="AB18">
        <f t="shared" si="8"/>
        <v>0</v>
      </c>
      <c r="AC18">
        <f t="shared" si="9"/>
        <v>0</v>
      </c>
      <c r="AD18">
        <f t="shared" si="10"/>
        <v>0</v>
      </c>
      <c r="AE18">
        <f t="shared" si="11"/>
        <v>0</v>
      </c>
      <c r="AF18">
        <f t="shared" si="12"/>
        <v>0</v>
      </c>
      <c r="AG18">
        <f t="shared" si="13"/>
        <v>0</v>
      </c>
      <c r="AH18">
        <f t="shared" si="14"/>
        <v>0</v>
      </c>
      <c r="AI18">
        <f t="shared" si="15"/>
        <v>0</v>
      </c>
      <c r="AJ18">
        <f t="shared" si="16"/>
        <v>0</v>
      </c>
      <c r="AK18">
        <f t="shared" si="17"/>
        <v>0</v>
      </c>
      <c r="AL18">
        <f t="shared" si="18"/>
        <v>0</v>
      </c>
      <c r="AM18">
        <f t="shared" si="19"/>
        <v>0</v>
      </c>
      <c r="AN18">
        <f t="shared" si="20"/>
        <v>0</v>
      </c>
      <c r="AO18">
        <f t="shared" si="21"/>
        <v>0</v>
      </c>
      <c r="AP18">
        <f t="shared" si="22"/>
        <v>0</v>
      </c>
      <c r="AQ18">
        <f t="shared" si="23"/>
        <v>0</v>
      </c>
      <c r="AR18">
        <f t="shared" si="24"/>
        <v>0</v>
      </c>
      <c r="AS18">
        <f t="shared" si="25"/>
        <v>0</v>
      </c>
      <c r="AT18">
        <f t="shared" si="26"/>
        <v>0</v>
      </c>
      <c r="AX18">
        <v>1</v>
      </c>
      <c r="AY18">
        <v>1</v>
      </c>
      <c r="AZ18">
        <v>1</v>
      </c>
      <c r="BA18">
        <v>1</v>
      </c>
      <c r="BB18">
        <v>1</v>
      </c>
      <c r="BC18">
        <v>1</v>
      </c>
      <c r="BD18">
        <v>1</v>
      </c>
      <c r="BE18">
        <v>1</v>
      </c>
      <c r="BF18">
        <v>1</v>
      </c>
      <c r="BG18">
        <v>1</v>
      </c>
      <c r="BH18">
        <v>1</v>
      </c>
      <c r="BI18">
        <v>1</v>
      </c>
      <c r="BJ18">
        <v>1</v>
      </c>
      <c r="BK18">
        <v>1</v>
      </c>
      <c r="BL18">
        <v>1</v>
      </c>
      <c r="BM18">
        <v>1</v>
      </c>
      <c r="BN18">
        <v>1</v>
      </c>
      <c r="BO18">
        <v>1</v>
      </c>
      <c r="BP18">
        <v>1</v>
      </c>
      <c r="BQ18">
        <v>1</v>
      </c>
      <c r="BR18">
        <v>1</v>
      </c>
      <c r="CE18" s="52">
        <v>1</v>
      </c>
      <c r="CF18" s="132">
        <f t="shared" si="27"/>
        <v>1.0640052694689878E-6</v>
      </c>
      <c r="CG18" s="19"/>
      <c r="CH18" s="566">
        <f t="shared" si="28"/>
        <v>0</v>
      </c>
      <c r="DF18">
        <f t="shared" si="29"/>
        <v>0</v>
      </c>
      <c r="DG18">
        <f t="shared" si="30"/>
        <v>0</v>
      </c>
      <c r="DH18">
        <f t="shared" si="31"/>
        <v>0</v>
      </c>
      <c r="DI18">
        <f t="shared" si="32"/>
        <v>0</v>
      </c>
      <c r="DJ18">
        <f t="shared" si="33"/>
        <v>0</v>
      </c>
      <c r="DK18">
        <f t="shared" si="34"/>
        <v>0</v>
      </c>
      <c r="DL18">
        <f t="shared" si="35"/>
        <v>0</v>
      </c>
      <c r="DM18">
        <f t="shared" si="36"/>
        <v>0</v>
      </c>
      <c r="DN18">
        <f t="shared" si="37"/>
        <v>0</v>
      </c>
      <c r="DO18">
        <f t="shared" si="38"/>
        <v>0</v>
      </c>
      <c r="DP18">
        <f t="shared" si="39"/>
        <v>0</v>
      </c>
      <c r="DQ18">
        <f t="shared" si="40"/>
        <v>0</v>
      </c>
      <c r="DR18">
        <f t="shared" si="41"/>
        <v>0</v>
      </c>
      <c r="DS18">
        <f t="shared" si="42"/>
        <v>0</v>
      </c>
      <c r="DT18">
        <f t="shared" si="43"/>
        <v>0</v>
      </c>
      <c r="DU18">
        <f t="shared" si="44"/>
        <v>0</v>
      </c>
      <c r="DV18">
        <f t="shared" si="45"/>
        <v>0</v>
      </c>
      <c r="DW18">
        <f t="shared" si="46"/>
        <v>0</v>
      </c>
      <c r="DX18">
        <f t="shared" si="47"/>
        <v>0</v>
      </c>
      <c r="DY18">
        <f t="shared" si="48"/>
        <v>0</v>
      </c>
      <c r="DZ18">
        <f t="shared" si="49"/>
        <v>0</v>
      </c>
      <c r="EC18" t="e">
        <f t="shared" si="50"/>
        <v>#DIV/0!</v>
      </c>
      <c r="ED18" t="e">
        <f t="shared" si="51"/>
        <v>#DIV/0!</v>
      </c>
      <c r="EE18" t="e">
        <f t="shared" si="52"/>
        <v>#DIV/0!</v>
      </c>
      <c r="EF18" t="e">
        <f t="shared" si="53"/>
        <v>#DIV/0!</v>
      </c>
      <c r="EG18" t="e">
        <f t="shared" si="54"/>
        <v>#DIV/0!</v>
      </c>
      <c r="EH18" t="e">
        <f t="shared" si="55"/>
        <v>#DIV/0!</v>
      </c>
      <c r="EI18" t="e">
        <f t="shared" si="56"/>
        <v>#DIV/0!</v>
      </c>
      <c r="EJ18" t="e">
        <f t="shared" si="57"/>
        <v>#DIV/0!</v>
      </c>
      <c r="EK18" t="e">
        <f t="shared" si="58"/>
        <v>#DIV/0!</v>
      </c>
      <c r="EL18" t="e">
        <f t="shared" si="59"/>
        <v>#DIV/0!</v>
      </c>
      <c r="EM18" t="e">
        <f t="shared" si="60"/>
        <v>#DIV/0!</v>
      </c>
      <c r="EN18" t="e">
        <f t="shared" si="61"/>
        <v>#DIV/0!</v>
      </c>
      <c r="EO18" t="e">
        <f t="shared" si="62"/>
        <v>#DIV/0!</v>
      </c>
      <c r="EP18" t="e">
        <f t="shared" si="63"/>
        <v>#DIV/0!</v>
      </c>
      <c r="EQ18" t="e">
        <f t="shared" si="64"/>
        <v>#DIV/0!</v>
      </c>
      <c r="ER18" t="e">
        <f t="shared" si="65"/>
        <v>#DIV/0!</v>
      </c>
      <c r="ES18" t="e">
        <f t="shared" si="66"/>
        <v>#DIV/0!</v>
      </c>
      <c r="ET18" t="e">
        <f t="shared" si="67"/>
        <v>#DIV/0!</v>
      </c>
      <c r="EU18" t="e">
        <f t="shared" si="68"/>
        <v>#DIV/0!</v>
      </c>
      <c r="EV18" t="e">
        <f t="shared" si="69"/>
        <v>#DIV/0!</v>
      </c>
      <c r="EW18" t="e">
        <f t="shared" si="70"/>
        <v>#DIV/0!</v>
      </c>
      <c r="GL18" s="3"/>
      <c r="GN18" s="8"/>
      <c r="HJ18" s="17"/>
    </row>
    <row r="19" spans="1:218" hidden="1" x14ac:dyDescent="0.2">
      <c r="A19" t="s">
        <v>17</v>
      </c>
      <c r="B19" s="1">
        <f t="shared" si="71"/>
        <v>1963</v>
      </c>
      <c r="C19" s="52"/>
      <c r="D19" s="52"/>
      <c r="E19" s="52"/>
      <c r="F19" s="52"/>
      <c r="G19" s="52"/>
      <c r="H19" s="52"/>
      <c r="I19" s="52"/>
      <c r="J19" s="52"/>
      <c r="K19" s="52"/>
      <c r="L19" s="52"/>
      <c r="M19" s="52"/>
      <c r="N19" s="52"/>
      <c r="O19" s="52"/>
      <c r="P19" s="52"/>
      <c r="Q19" s="52"/>
      <c r="R19" s="52"/>
      <c r="S19" s="52"/>
      <c r="T19" s="52"/>
      <c r="U19" s="52"/>
      <c r="V19" s="52"/>
      <c r="W19" s="52"/>
      <c r="X19" s="52"/>
      <c r="Z19">
        <f t="shared" si="6"/>
        <v>0</v>
      </c>
      <c r="AA19">
        <f t="shared" si="7"/>
        <v>0</v>
      </c>
      <c r="AB19">
        <f t="shared" si="8"/>
        <v>0</v>
      </c>
      <c r="AC19">
        <f t="shared" si="9"/>
        <v>0</v>
      </c>
      <c r="AD19">
        <f t="shared" si="10"/>
        <v>0</v>
      </c>
      <c r="AE19">
        <f t="shared" si="11"/>
        <v>0</v>
      </c>
      <c r="AF19">
        <f t="shared" si="12"/>
        <v>0</v>
      </c>
      <c r="AG19">
        <f t="shared" si="13"/>
        <v>0</v>
      </c>
      <c r="AH19">
        <f t="shared" si="14"/>
        <v>0</v>
      </c>
      <c r="AI19">
        <f t="shared" si="15"/>
        <v>0</v>
      </c>
      <c r="AJ19">
        <f t="shared" si="16"/>
        <v>0</v>
      </c>
      <c r="AK19">
        <f t="shared" si="17"/>
        <v>0</v>
      </c>
      <c r="AL19">
        <f t="shared" si="18"/>
        <v>0</v>
      </c>
      <c r="AM19">
        <f t="shared" si="19"/>
        <v>0</v>
      </c>
      <c r="AN19">
        <f t="shared" si="20"/>
        <v>0</v>
      </c>
      <c r="AO19">
        <f t="shared" si="21"/>
        <v>0</v>
      </c>
      <c r="AP19">
        <f t="shared" si="22"/>
        <v>0</v>
      </c>
      <c r="AQ19">
        <f t="shared" si="23"/>
        <v>0</v>
      </c>
      <c r="AR19">
        <f t="shared" si="24"/>
        <v>0</v>
      </c>
      <c r="AS19">
        <f t="shared" si="25"/>
        <v>0</v>
      </c>
      <c r="AT19">
        <f t="shared" si="26"/>
        <v>0</v>
      </c>
      <c r="AX19">
        <v>1</v>
      </c>
      <c r="AY19">
        <v>1</v>
      </c>
      <c r="AZ19">
        <v>1</v>
      </c>
      <c r="BA19">
        <v>1</v>
      </c>
      <c r="BB19">
        <v>1</v>
      </c>
      <c r="BC19">
        <v>1</v>
      </c>
      <c r="BD19">
        <v>1</v>
      </c>
      <c r="BE19">
        <v>1</v>
      </c>
      <c r="BF19">
        <v>1</v>
      </c>
      <c r="BG19">
        <v>1</v>
      </c>
      <c r="BH19">
        <v>1</v>
      </c>
      <c r="BI19">
        <v>1</v>
      </c>
      <c r="BJ19">
        <v>1</v>
      </c>
      <c r="BK19">
        <v>1</v>
      </c>
      <c r="BL19">
        <v>1</v>
      </c>
      <c r="BM19">
        <v>1</v>
      </c>
      <c r="BN19">
        <v>1</v>
      </c>
      <c r="BO19">
        <v>1</v>
      </c>
      <c r="BP19">
        <v>1</v>
      </c>
      <c r="BQ19">
        <v>1</v>
      </c>
      <c r="BR19">
        <v>1</v>
      </c>
      <c r="CE19" s="52">
        <v>1</v>
      </c>
      <c r="CF19" s="132">
        <f t="shared" si="27"/>
        <v>1.0640052694689878E-6</v>
      </c>
      <c r="CG19" s="19"/>
      <c r="CH19" s="566">
        <f t="shared" si="28"/>
        <v>0</v>
      </c>
      <c r="DF19">
        <f t="shared" si="29"/>
        <v>0</v>
      </c>
      <c r="DG19">
        <f t="shared" si="30"/>
        <v>0</v>
      </c>
      <c r="DH19">
        <f t="shared" si="31"/>
        <v>0</v>
      </c>
      <c r="DI19">
        <f t="shared" si="32"/>
        <v>0</v>
      </c>
      <c r="DJ19">
        <f t="shared" si="33"/>
        <v>0</v>
      </c>
      <c r="DK19">
        <f t="shared" si="34"/>
        <v>0</v>
      </c>
      <c r="DL19">
        <f t="shared" si="35"/>
        <v>0</v>
      </c>
      <c r="DM19">
        <f t="shared" si="36"/>
        <v>0</v>
      </c>
      <c r="DN19">
        <f t="shared" si="37"/>
        <v>0</v>
      </c>
      <c r="DO19">
        <f t="shared" si="38"/>
        <v>0</v>
      </c>
      <c r="DP19">
        <f t="shared" si="39"/>
        <v>0</v>
      </c>
      <c r="DQ19">
        <f t="shared" si="40"/>
        <v>0</v>
      </c>
      <c r="DR19">
        <f t="shared" si="41"/>
        <v>0</v>
      </c>
      <c r="DS19">
        <f t="shared" si="42"/>
        <v>0</v>
      </c>
      <c r="DT19">
        <f t="shared" si="43"/>
        <v>0</v>
      </c>
      <c r="DU19">
        <f t="shared" si="44"/>
        <v>0</v>
      </c>
      <c r="DV19">
        <f t="shared" si="45"/>
        <v>0</v>
      </c>
      <c r="DW19">
        <f t="shared" si="46"/>
        <v>0</v>
      </c>
      <c r="DX19">
        <f t="shared" si="47"/>
        <v>0</v>
      </c>
      <c r="DY19">
        <f t="shared" si="48"/>
        <v>0</v>
      </c>
      <c r="DZ19">
        <f t="shared" si="49"/>
        <v>0</v>
      </c>
      <c r="EC19" t="e">
        <f t="shared" si="50"/>
        <v>#DIV/0!</v>
      </c>
      <c r="ED19" t="e">
        <f t="shared" si="51"/>
        <v>#DIV/0!</v>
      </c>
      <c r="EE19" t="e">
        <f t="shared" si="52"/>
        <v>#DIV/0!</v>
      </c>
      <c r="EF19" t="e">
        <f t="shared" si="53"/>
        <v>#DIV/0!</v>
      </c>
      <c r="EG19" t="e">
        <f t="shared" si="54"/>
        <v>#DIV/0!</v>
      </c>
      <c r="EH19" t="e">
        <f t="shared" si="55"/>
        <v>#DIV/0!</v>
      </c>
      <c r="EI19" t="e">
        <f t="shared" si="56"/>
        <v>#DIV/0!</v>
      </c>
      <c r="EJ19" t="e">
        <f t="shared" si="57"/>
        <v>#DIV/0!</v>
      </c>
      <c r="EK19" t="e">
        <f t="shared" si="58"/>
        <v>#DIV/0!</v>
      </c>
      <c r="EL19" t="e">
        <f t="shared" si="59"/>
        <v>#DIV/0!</v>
      </c>
      <c r="EM19" t="e">
        <f t="shared" si="60"/>
        <v>#DIV/0!</v>
      </c>
      <c r="EN19" t="e">
        <f t="shared" si="61"/>
        <v>#DIV/0!</v>
      </c>
      <c r="EO19" t="e">
        <f t="shared" si="62"/>
        <v>#DIV/0!</v>
      </c>
      <c r="EP19" t="e">
        <f t="shared" si="63"/>
        <v>#DIV/0!</v>
      </c>
      <c r="EQ19" t="e">
        <f t="shared" si="64"/>
        <v>#DIV/0!</v>
      </c>
      <c r="ER19" t="e">
        <f t="shared" si="65"/>
        <v>#DIV/0!</v>
      </c>
      <c r="ES19" t="e">
        <f t="shared" si="66"/>
        <v>#DIV/0!</v>
      </c>
      <c r="ET19" t="e">
        <f t="shared" si="67"/>
        <v>#DIV/0!</v>
      </c>
      <c r="EU19" t="e">
        <f t="shared" si="68"/>
        <v>#DIV/0!</v>
      </c>
      <c r="EV19" t="e">
        <f t="shared" si="69"/>
        <v>#DIV/0!</v>
      </c>
      <c r="EW19" t="e">
        <f t="shared" si="70"/>
        <v>#DIV/0!</v>
      </c>
      <c r="GL19" s="3"/>
      <c r="GN19" s="8"/>
      <c r="HJ19" s="17"/>
    </row>
    <row r="20" spans="1:218" hidden="1" x14ac:dyDescent="0.2">
      <c r="A20" t="s">
        <v>17</v>
      </c>
      <c r="B20" s="1">
        <f t="shared" si="71"/>
        <v>1964</v>
      </c>
      <c r="C20" s="52"/>
      <c r="D20" s="52"/>
      <c r="E20" s="52"/>
      <c r="F20" s="52"/>
      <c r="G20" s="52"/>
      <c r="H20" s="52"/>
      <c r="I20" s="52"/>
      <c r="J20" s="52"/>
      <c r="K20" s="52"/>
      <c r="L20" s="52"/>
      <c r="M20" s="52"/>
      <c r="N20" s="52"/>
      <c r="O20" s="52"/>
      <c r="P20" s="52"/>
      <c r="Q20" s="52"/>
      <c r="R20" s="52"/>
      <c r="S20" s="52"/>
      <c r="T20" s="52"/>
      <c r="U20" s="52"/>
      <c r="V20" s="52"/>
      <c r="W20" s="52"/>
      <c r="X20" s="52"/>
      <c r="Z20">
        <f t="shared" si="6"/>
        <v>0</v>
      </c>
      <c r="AA20">
        <f t="shared" si="7"/>
        <v>0</v>
      </c>
      <c r="AB20">
        <f t="shared" si="8"/>
        <v>0</v>
      </c>
      <c r="AC20">
        <f t="shared" si="9"/>
        <v>0</v>
      </c>
      <c r="AD20">
        <f t="shared" si="10"/>
        <v>0</v>
      </c>
      <c r="AE20">
        <f t="shared" si="11"/>
        <v>0</v>
      </c>
      <c r="AF20">
        <f t="shared" si="12"/>
        <v>0</v>
      </c>
      <c r="AG20">
        <f t="shared" si="13"/>
        <v>0</v>
      </c>
      <c r="AH20">
        <f t="shared" si="14"/>
        <v>0</v>
      </c>
      <c r="AI20">
        <f t="shared" si="15"/>
        <v>0</v>
      </c>
      <c r="AJ20">
        <f t="shared" si="16"/>
        <v>0</v>
      </c>
      <c r="AK20">
        <f t="shared" si="17"/>
        <v>0</v>
      </c>
      <c r="AL20">
        <f t="shared" si="18"/>
        <v>0</v>
      </c>
      <c r="AM20">
        <f t="shared" si="19"/>
        <v>0</v>
      </c>
      <c r="AN20">
        <f t="shared" si="20"/>
        <v>0</v>
      </c>
      <c r="AO20">
        <f t="shared" si="21"/>
        <v>0</v>
      </c>
      <c r="AP20">
        <f t="shared" si="22"/>
        <v>0</v>
      </c>
      <c r="AQ20">
        <f t="shared" si="23"/>
        <v>0</v>
      </c>
      <c r="AR20">
        <f t="shared" si="24"/>
        <v>0</v>
      </c>
      <c r="AS20">
        <f t="shared" si="25"/>
        <v>0</v>
      </c>
      <c r="AT20">
        <f t="shared" si="26"/>
        <v>0</v>
      </c>
      <c r="AX20">
        <v>1</v>
      </c>
      <c r="AY20">
        <v>1</v>
      </c>
      <c r="AZ20">
        <v>1</v>
      </c>
      <c r="BA20">
        <v>1</v>
      </c>
      <c r="BB20">
        <v>1</v>
      </c>
      <c r="BC20">
        <v>1</v>
      </c>
      <c r="BD20">
        <v>1</v>
      </c>
      <c r="BE20">
        <v>1</v>
      </c>
      <c r="BF20">
        <v>1</v>
      </c>
      <c r="BG20">
        <v>1</v>
      </c>
      <c r="BH20">
        <v>1</v>
      </c>
      <c r="BI20">
        <v>1</v>
      </c>
      <c r="BJ20">
        <v>1</v>
      </c>
      <c r="BK20">
        <v>1</v>
      </c>
      <c r="BL20">
        <v>1</v>
      </c>
      <c r="BM20">
        <v>1</v>
      </c>
      <c r="BN20">
        <v>1</v>
      </c>
      <c r="BO20">
        <v>1</v>
      </c>
      <c r="BP20">
        <v>1</v>
      </c>
      <c r="BQ20">
        <v>1</v>
      </c>
      <c r="BR20">
        <v>1</v>
      </c>
      <c r="CE20" s="52">
        <v>1</v>
      </c>
      <c r="CF20" s="132">
        <f t="shared" si="27"/>
        <v>1.0640052694689878E-6</v>
      </c>
      <c r="CG20" s="19"/>
      <c r="CH20" s="566">
        <f t="shared" si="28"/>
        <v>0</v>
      </c>
      <c r="DF20">
        <f t="shared" si="29"/>
        <v>0</v>
      </c>
      <c r="DG20">
        <f t="shared" si="30"/>
        <v>0</v>
      </c>
      <c r="DH20">
        <f t="shared" si="31"/>
        <v>0</v>
      </c>
      <c r="DI20">
        <f t="shared" si="32"/>
        <v>0</v>
      </c>
      <c r="DJ20">
        <f t="shared" si="33"/>
        <v>0</v>
      </c>
      <c r="DK20">
        <f t="shared" si="34"/>
        <v>0</v>
      </c>
      <c r="DL20">
        <f t="shared" si="35"/>
        <v>0</v>
      </c>
      <c r="DM20">
        <f t="shared" si="36"/>
        <v>0</v>
      </c>
      <c r="DN20">
        <f t="shared" si="37"/>
        <v>0</v>
      </c>
      <c r="DO20">
        <f t="shared" si="38"/>
        <v>0</v>
      </c>
      <c r="DP20">
        <f t="shared" si="39"/>
        <v>0</v>
      </c>
      <c r="DQ20">
        <f t="shared" si="40"/>
        <v>0</v>
      </c>
      <c r="DR20">
        <f t="shared" si="41"/>
        <v>0</v>
      </c>
      <c r="DS20">
        <f t="shared" si="42"/>
        <v>0</v>
      </c>
      <c r="DT20">
        <f t="shared" si="43"/>
        <v>0</v>
      </c>
      <c r="DU20">
        <f t="shared" si="44"/>
        <v>0</v>
      </c>
      <c r="DV20">
        <f t="shared" si="45"/>
        <v>0</v>
      </c>
      <c r="DW20">
        <f t="shared" si="46"/>
        <v>0</v>
      </c>
      <c r="DX20">
        <f t="shared" si="47"/>
        <v>0</v>
      </c>
      <c r="DY20">
        <f t="shared" si="48"/>
        <v>0</v>
      </c>
      <c r="DZ20">
        <f t="shared" si="49"/>
        <v>0</v>
      </c>
      <c r="EC20" t="e">
        <f t="shared" si="50"/>
        <v>#DIV/0!</v>
      </c>
      <c r="ED20" t="e">
        <f t="shared" si="51"/>
        <v>#DIV/0!</v>
      </c>
      <c r="EE20" t="e">
        <f t="shared" si="52"/>
        <v>#DIV/0!</v>
      </c>
      <c r="EF20" t="e">
        <f t="shared" si="53"/>
        <v>#DIV/0!</v>
      </c>
      <c r="EG20" t="e">
        <f t="shared" si="54"/>
        <v>#DIV/0!</v>
      </c>
      <c r="EH20" t="e">
        <f t="shared" si="55"/>
        <v>#DIV/0!</v>
      </c>
      <c r="EI20" t="e">
        <f t="shared" si="56"/>
        <v>#DIV/0!</v>
      </c>
      <c r="EJ20" t="e">
        <f t="shared" si="57"/>
        <v>#DIV/0!</v>
      </c>
      <c r="EK20" t="e">
        <f t="shared" si="58"/>
        <v>#DIV/0!</v>
      </c>
      <c r="EL20" t="e">
        <f t="shared" si="59"/>
        <v>#DIV/0!</v>
      </c>
      <c r="EM20" t="e">
        <f t="shared" si="60"/>
        <v>#DIV/0!</v>
      </c>
      <c r="EN20" t="e">
        <f t="shared" si="61"/>
        <v>#DIV/0!</v>
      </c>
      <c r="EO20" t="e">
        <f t="shared" si="62"/>
        <v>#DIV/0!</v>
      </c>
      <c r="EP20" t="e">
        <f t="shared" si="63"/>
        <v>#DIV/0!</v>
      </c>
      <c r="EQ20" t="e">
        <f t="shared" si="64"/>
        <v>#DIV/0!</v>
      </c>
      <c r="ER20" t="e">
        <f t="shared" si="65"/>
        <v>#DIV/0!</v>
      </c>
      <c r="ES20" t="e">
        <f t="shared" si="66"/>
        <v>#DIV/0!</v>
      </c>
      <c r="ET20" t="e">
        <f t="shared" si="67"/>
        <v>#DIV/0!</v>
      </c>
      <c r="EU20" t="e">
        <f t="shared" si="68"/>
        <v>#DIV/0!</v>
      </c>
      <c r="EV20" t="e">
        <f t="shared" si="69"/>
        <v>#DIV/0!</v>
      </c>
      <c r="EW20" t="e">
        <f t="shared" si="70"/>
        <v>#DIV/0!</v>
      </c>
      <c r="GL20" s="3"/>
      <c r="GN20" s="8"/>
      <c r="HJ20" s="17"/>
    </row>
    <row r="21" spans="1:218" hidden="1" x14ac:dyDescent="0.2">
      <c r="A21" t="s">
        <v>17</v>
      </c>
      <c r="B21" s="1">
        <f t="shared" si="71"/>
        <v>1965</v>
      </c>
      <c r="C21" s="52"/>
      <c r="D21" s="52"/>
      <c r="E21" s="52"/>
      <c r="F21" s="52"/>
      <c r="G21" s="52"/>
      <c r="H21" s="52"/>
      <c r="I21" s="52"/>
      <c r="J21" s="52"/>
      <c r="K21" s="52"/>
      <c r="L21" s="52"/>
      <c r="M21" s="52"/>
      <c r="N21" s="52"/>
      <c r="O21" s="52"/>
      <c r="P21" s="52"/>
      <c r="Q21" s="52"/>
      <c r="R21" s="52"/>
      <c r="S21" s="52"/>
      <c r="T21" s="52"/>
      <c r="U21" s="52"/>
      <c r="V21" s="52"/>
      <c r="W21" s="52"/>
      <c r="X21" s="52"/>
      <c r="Z21">
        <f t="shared" si="6"/>
        <v>0</v>
      </c>
      <c r="AA21">
        <f t="shared" si="7"/>
        <v>0</v>
      </c>
      <c r="AB21">
        <f t="shared" si="8"/>
        <v>0</v>
      </c>
      <c r="AC21">
        <f t="shared" si="9"/>
        <v>0</v>
      </c>
      <c r="AD21">
        <f t="shared" si="10"/>
        <v>0</v>
      </c>
      <c r="AE21">
        <f t="shared" si="11"/>
        <v>0</v>
      </c>
      <c r="AF21">
        <f t="shared" si="12"/>
        <v>0</v>
      </c>
      <c r="AG21">
        <f t="shared" si="13"/>
        <v>0</v>
      </c>
      <c r="AH21">
        <f t="shared" si="14"/>
        <v>0</v>
      </c>
      <c r="AI21">
        <f t="shared" si="15"/>
        <v>0</v>
      </c>
      <c r="AJ21">
        <f t="shared" si="16"/>
        <v>0</v>
      </c>
      <c r="AK21">
        <f t="shared" si="17"/>
        <v>0</v>
      </c>
      <c r="AL21">
        <f t="shared" si="18"/>
        <v>0</v>
      </c>
      <c r="AM21">
        <f t="shared" si="19"/>
        <v>0</v>
      </c>
      <c r="AN21">
        <f t="shared" si="20"/>
        <v>0</v>
      </c>
      <c r="AO21">
        <f t="shared" si="21"/>
        <v>0</v>
      </c>
      <c r="AP21">
        <f t="shared" si="22"/>
        <v>0</v>
      </c>
      <c r="AQ21">
        <f t="shared" si="23"/>
        <v>0</v>
      </c>
      <c r="AR21">
        <f t="shared" si="24"/>
        <v>0</v>
      </c>
      <c r="AS21">
        <f t="shared" si="25"/>
        <v>0</v>
      </c>
      <c r="AT21">
        <f t="shared" si="26"/>
        <v>0</v>
      </c>
      <c r="AX21">
        <v>1</v>
      </c>
      <c r="AY21">
        <v>1</v>
      </c>
      <c r="AZ21">
        <v>1</v>
      </c>
      <c r="BA21">
        <v>1</v>
      </c>
      <c r="BB21">
        <v>1</v>
      </c>
      <c r="BC21">
        <v>1</v>
      </c>
      <c r="BD21">
        <v>1</v>
      </c>
      <c r="BE21">
        <v>1</v>
      </c>
      <c r="BF21">
        <v>1</v>
      </c>
      <c r="BG21">
        <v>1</v>
      </c>
      <c r="BH21">
        <v>1</v>
      </c>
      <c r="BI21">
        <v>1</v>
      </c>
      <c r="BJ21">
        <v>1</v>
      </c>
      <c r="BK21">
        <v>1</v>
      </c>
      <c r="BL21">
        <v>1</v>
      </c>
      <c r="BM21">
        <v>1</v>
      </c>
      <c r="BN21">
        <v>1</v>
      </c>
      <c r="BO21">
        <v>1</v>
      </c>
      <c r="BP21">
        <v>1</v>
      </c>
      <c r="BQ21">
        <v>1</v>
      </c>
      <c r="BR21">
        <v>1</v>
      </c>
      <c r="CE21" s="52">
        <v>1</v>
      </c>
      <c r="CF21" s="132">
        <f t="shared" si="27"/>
        <v>1.0640052694689878E-6</v>
      </c>
      <c r="CG21" s="19"/>
      <c r="CH21" s="566">
        <f t="shared" si="28"/>
        <v>0</v>
      </c>
      <c r="DF21">
        <f t="shared" si="29"/>
        <v>0</v>
      </c>
      <c r="DG21">
        <f t="shared" si="30"/>
        <v>0</v>
      </c>
      <c r="DH21">
        <f t="shared" si="31"/>
        <v>0</v>
      </c>
      <c r="DI21">
        <f t="shared" si="32"/>
        <v>0</v>
      </c>
      <c r="DJ21">
        <f t="shared" si="33"/>
        <v>0</v>
      </c>
      <c r="DK21">
        <f t="shared" si="34"/>
        <v>0</v>
      </c>
      <c r="DL21">
        <f t="shared" si="35"/>
        <v>0</v>
      </c>
      <c r="DM21">
        <f t="shared" si="36"/>
        <v>0</v>
      </c>
      <c r="DN21">
        <f t="shared" si="37"/>
        <v>0</v>
      </c>
      <c r="DO21">
        <f t="shared" si="38"/>
        <v>0</v>
      </c>
      <c r="DP21">
        <f t="shared" si="39"/>
        <v>0</v>
      </c>
      <c r="DQ21">
        <f t="shared" si="40"/>
        <v>0</v>
      </c>
      <c r="DR21">
        <f t="shared" si="41"/>
        <v>0</v>
      </c>
      <c r="DS21">
        <f t="shared" si="42"/>
        <v>0</v>
      </c>
      <c r="DT21">
        <f t="shared" si="43"/>
        <v>0</v>
      </c>
      <c r="DU21">
        <f t="shared" si="44"/>
        <v>0</v>
      </c>
      <c r="DV21">
        <f t="shared" si="45"/>
        <v>0</v>
      </c>
      <c r="DW21">
        <f t="shared" si="46"/>
        <v>0</v>
      </c>
      <c r="DX21">
        <f t="shared" si="47"/>
        <v>0</v>
      </c>
      <c r="DY21">
        <f t="shared" si="48"/>
        <v>0</v>
      </c>
      <c r="DZ21">
        <f t="shared" si="49"/>
        <v>0</v>
      </c>
      <c r="EC21" t="e">
        <f t="shared" si="50"/>
        <v>#DIV/0!</v>
      </c>
      <c r="ED21" t="e">
        <f t="shared" si="51"/>
        <v>#DIV/0!</v>
      </c>
      <c r="EE21" t="e">
        <f t="shared" si="52"/>
        <v>#DIV/0!</v>
      </c>
      <c r="EF21" t="e">
        <f t="shared" si="53"/>
        <v>#DIV/0!</v>
      </c>
      <c r="EG21" t="e">
        <f t="shared" si="54"/>
        <v>#DIV/0!</v>
      </c>
      <c r="EH21" t="e">
        <f t="shared" si="55"/>
        <v>#DIV/0!</v>
      </c>
      <c r="EI21" t="e">
        <f t="shared" si="56"/>
        <v>#DIV/0!</v>
      </c>
      <c r="EJ21" t="e">
        <f t="shared" si="57"/>
        <v>#DIV/0!</v>
      </c>
      <c r="EK21" t="e">
        <f t="shared" si="58"/>
        <v>#DIV/0!</v>
      </c>
      <c r="EL21" t="e">
        <f t="shared" si="59"/>
        <v>#DIV/0!</v>
      </c>
      <c r="EM21" t="e">
        <f t="shared" si="60"/>
        <v>#DIV/0!</v>
      </c>
      <c r="EN21" t="e">
        <f t="shared" si="61"/>
        <v>#DIV/0!</v>
      </c>
      <c r="EO21" t="e">
        <f t="shared" si="62"/>
        <v>#DIV/0!</v>
      </c>
      <c r="EP21" t="e">
        <f t="shared" si="63"/>
        <v>#DIV/0!</v>
      </c>
      <c r="EQ21" t="e">
        <f t="shared" si="64"/>
        <v>#DIV/0!</v>
      </c>
      <c r="ER21" t="e">
        <f t="shared" si="65"/>
        <v>#DIV/0!</v>
      </c>
      <c r="ES21" t="e">
        <f t="shared" si="66"/>
        <v>#DIV/0!</v>
      </c>
      <c r="ET21" t="e">
        <f t="shared" si="67"/>
        <v>#DIV/0!</v>
      </c>
      <c r="EU21" t="e">
        <f t="shared" si="68"/>
        <v>#DIV/0!</v>
      </c>
      <c r="EV21" t="e">
        <f t="shared" si="69"/>
        <v>#DIV/0!</v>
      </c>
      <c r="EW21" t="e">
        <f t="shared" si="70"/>
        <v>#DIV/0!</v>
      </c>
      <c r="GL21" s="3"/>
      <c r="GN21" s="8"/>
      <c r="HJ21" s="17"/>
    </row>
    <row r="22" spans="1:218" hidden="1" x14ac:dyDescent="0.2">
      <c r="A22" t="s">
        <v>17</v>
      </c>
      <c r="B22" s="1">
        <f t="shared" si="71"/>
        <v>1966</v>
      </c>
      <c r="C22" s="52"/>
      <c r="D22" s="52"/>
      <c r="E22" s="52"/>
      <c r="F22" s="52"/>
      <c r="G22" s="52"/>
      <c r="H22" s="52"/>
      <c r="I22" s="52"/>
      <c r="J22" s="52"/>
      <c r="K22" s="52"/>
      <c r="L22" s="52"/>
      <c r="M22" s="52"/>
      <c r="N22" s="52"/>
      <c r="O22" s="52"/>
      <c r="P22" s="52"/>
      <c r="Q22" s="52"/>
      <c r="R22" s="52"/>
      <c r="S22" s="52"/>
      <c r="T22" s="52"/>
      <c r="U22" s="52"/>
      <c r="V22" s="52"/>
      <c r="W22" s="52"/>
      <c r="X22" s="52"/>
      <c r="Z22">
        <f t="shared" si="6"/>
        <v>0</v>
      </c>
      <c r="AA22">
        <f t="shared" si="7"/>
        <v>0</v>
      </c>
      <c r="AB22">
        <f t="shared" si="8"/>
        <v>0</v>
      </c>
      <c r="AC22">
        <f t="shared" si="9"/>
        <v>0</v>
      </c>
      <c r="AD22">
        <f t="shared" si="10"/>
        <v>0</v>
      </c>
      <c r="AE22">
        <f t="shared" si="11"/>
        <v>0</v>
      </c>
      <c r="AF22">
        <f t="shared" si="12"/>
        <v>0</v>
      </c>
      <c r="AG22">
        <f t="shared" si="13"/>
        <v>0</v>
      </c>
      <c r="AH22">
        <f t="shared" si="14"/>
        <v>0</v>
      </c>
      <c r="AI22">
        <f t="shared" si="15"/>
        <v>0</v>
      </c>
      <c r="AJ22">
        <f t="shared" si="16"/>
        <v>0</v>
      </c>
      <c r="AK22">
        <f t="shared" si="17"/>
        <v>0</v>
      </c>
      <c r="AL22">
        <f t="shared" si="18"/>
        <v>0</v>
      </c>
      <c r="AM22">
        <f t="shared" si="19"/>
        <v>0</v>
      </c>
      <c r="AN22">
        <f t="shared" si="20"/>
        <v>0</v>
      </c>
      <c r="AO22">
        <f t="shared" si="21"/>
        <v>0</v>
      </c>
      <c r="AP22">
        <f t="shared" si="22"/>
        <v>0</v>
      </c>
      <c r="AQ22">
        <f t="shared" si="23"/>
        <v>0</v>
      </c>
      <c r="AR22">
        <f t="shared" si="24"/>
        <v>0</v>
      </c>
      <c r="AS22">
        <f t="shared" si="25"/>
        <v>0</v>
      </c>
      <c r="AT22">
        <f t="shared" si="26"/>
        <v>0</v>
      </c>
      <c r="AX22">
        <v>1</v>
      </c>
      <c r="AY22">
        <v>1</v>
      </c>
      <c r="AZ22">
        <v>1</v>
      </c>
      <c r="BA22">
        <v>1</v>
      </c>
      <c r="BB22">
        <v>1</v>
      </c>
      <c r="BC22">
        <v>1</v>
      </c>
      <c r="BD22">
        <v>1</v>
      </c>
      <c r="BE22">
        <v>1</v>
      </c>
      <c r="BF22">
        <v>1</v>
      </c>
      <c r="BG22">
        <v>1</v>
      </c>
      <c r="BH22">
        <v>1</v>
      </c>
      <c r="BI22">
        <v>1</v>
      </c>
      <c r="BJ22">
        <v>1</v>
      </c>
      <c r="BK22">
        <v>1</v>
      </c>
      <c r="BL22">
        <v>1</v>
      </c>
      <c r="BM22">
        <v>1</v>
      </c>
      <c r="BN22">
        <v>1</v>
      </c>
      <c r="BO22">
        <v>1</v>
      </c>
      <c r="BP22">
        <v>1</v>
      </c>
      <c r="BQ22">
        <v>1</v>
      </c>
      <c r="BR22">
        <v>1</v>
      </c>
      <c r="CE22" s="52">
        <v>1</v>
      </c>
      <c r="CF22" s="132">
        <f t="shared" si="27"/>
        <v>1.0640052694689878E-6</v>
      </c>
      <c r="CG22" s="19"/>
      <c r="CH22" s="566">
        <f t="shared" si="28"/>
        <v>0</v>
      </c>
      <c r="DF22">
        <f t="shared" si="29"/>
        <v>0</v>
      </c>
      <c r="DG22">
        <f t="shared" si="30"/>
        <v>0</v>
      </c>
      <c r="DH22">
        <f t="shared" si="31"/>
        <v>0</v>
      </c>
      <c r="DI22">
        <f t="shared" si="32"/>
        <v>0</v>
      </c>
      <c r="DJ22">
        <f t="shared" si="33"/>
        <v>0</v>
      </c>
      <c r="DK22">
        <f t="shared" si="34"/>
        <v>0</v>
      </c>
      <c r="DL22">
        <f t="shared" si="35"/>
        <v>0</v>
      </c>
      <c r="DM22">
        <f t="shared" si="36"/>
        <v>0</v>
      </c>
      <c r="DN22">
        <f t="shared" si="37"/>
        <v>0</v>
      </c>
      <c r="DO22">
        <f t="shared" si="38"/>
        <v>0</v>
      </c>
      <c r="DP22">
        <f t="shared" si="39"/>
        <v>0</v>
      </c>
      <c r="DQ22">
        <f t="shared" si="40"/>
        <v>0</v>
      </c>
      <c r="DR22">
        <f t="shared" si="41"/>
        <v>0</v>
      </c>
      <c r="DS22">
        <f t="shared" si="42"/>
        <v>0</v>
      </c>
      <c r="DT22">
        <f t="shared" si="43"/>
        <v>0</v>
      </c>
      <c r="DU22">
        <f t="shared" si="44"/>
        <v>0</v>
      </c>
      <c r="DV22">
        <f t="shared" si="45"/>
        <v>0</v>
      </c>
      <c r="DW22">
        <f t="shared" si="46"/>
        <v>0</v>
      </c>
      <c r="DX22">
        <f t="shared" si="47"/>
        <v>0</v>
      </c>
      <c r="DY22">
        <f t="shared" si="48"/>
        <v>0</v>
      </c>
      <c r="DZ22">
        <f t="shared" si="49"/>
        <v>0</v>
      </c>
      <c r="EC22" t="e">
        <f t="shared" si="50"/>
        <v>#DIV/0!</v>
      </c>
      <c r="ED22" t="e">
        <f t="shared" si="51"/>
        <v>#DIV/0!</v>
      </c>
      <c r="EE22" t="e">
        <f t="shared" si="52"/>
        <v>#DIV/0!</v>
      </c>
      <c r="EF22" t="e">
        <f t="shared" si="53"/>
        <v>#DIV/0!</v>
      </c>
      <c r="EG22" t="e">
        <f t="shared" si="54"/>
        <v>#DIV/0!</v>
      </c>
      <c r="EH22" t="e">
        <f t="shared" si="55"/>
        <v>#DIV/0!</v>
      </c>
      <c r="EI22" t="e">
        <f t="shared" si="56"/>
        <v>#DIV/0!</v>
      </c>
      <c r="EJ22" t="e">
        <f t="shared" si="57"/>
        <v>#DIV/0!</v>
      </c>
      <c r="EK22" t="e">
        <f t="shared" si="58"/>
        <v>#DIV/0!</v>
      </c>
      <c r="EL22" t="e">
        <f t="shared" si="59"/>
        <v>#DIV/0!</v>
      </c>
      <c r="EM22" t="e">
        <f t="shared" si="60"/>
        <v>#DIV/0!</v>
      </c>
      <c r="EN22" t="e">
        <f t="shared" si="61"/>
        <v>#DIV/0!</v>
      </c>
      <c r="EO22" t="e">
        <f t="shared" si="62"/>
        <v>#DIV/0!</v>
      </c>
      <c r="EP22" t="e">
        <f t="shared" si="63"/>
        <v>#DIV/0!</v>
      </c>
      <c r="EQ22" t="e">
        <f t="shared" si="64"/>
        <v>#DIV/0!</v>
      </c>
      <c r="ER22" t="e">
        <f t="shared" si="65"/>
        <v>#DIV/0!</v>
      </c>
      <c r="ES22" t="e">
        <f t="shared" si="66"/>
        <v>#DIV/0!</v>
      </c>
      <c r="ET22" t="e">
        <f t="shared" si="67"/>
        <v>#DIV/0!</v>
      </c>
      <c r="EU22" t="e">
        <f t="shared" si="68"/>
        <v>#DIV/0!</v>
      </c>
      <c r="EV22" t="e">
        <f t="shared" si="69"/>
        <v>#DIV/0!</v>
      </c>
      <c r="EW22" t="e">
        <f t="shared" si="70"/>
        <v>#DIV/0!</v>
      </c>
      <c r="GL22" s="3"/>
      <c r="GN22" s="8"/>
      <c r="HJ22" s="17"/>
    </row>
    <row r="23" spans="1:218" hidden="1" x14ac:dyDescent="0.2">
      <c r="A23" t="s">
        <v>17</v>
      </c>
      <c r="B23" s="1">
        <f t="shared" si="71"/>
        <v>1967</v>
      </c>
      <c r="C23" s="52"/>
      <c r="D23" s="52"/>
      <c r="E23" s="52"/>
      <c r="F23" s="52"/>
      <c r="G23" s="52"/>
      <c r="H23" s="52"/>
      <c r="I23" s="52"/>
      <c r="J23" s="52"/>
      <c r="K23" s="52"/>
      <c r="L23" s="52"/>
      <c r="M23" s="52"/>
      <c r="N23" s="52"/>
      <c r="O23" s="52"/>
      <c r="P23" s="52"/>
      <c r="Q23" s="52"/>
      <c r="R23" s="52"/>
      <c r="S23" s="52"/>
      <c r="T23" s="52"/>
      <c r="U23" s="52"/>
      <c r="V23" s="52"/>
      <c r="W23" s="52"/>
      <c r="X23" s="52"/>
      <c r="Z23">
        <f t="shared" si="6"/>
        <v>0</v>
      </c>
      <c r="AA23">
        <f t="shared" si="7"/>
        <v>0</v>
      </c>
      <c r="AB23">
        <f t="shared" si="8"/>
        <v>0</v>
      </c>
      <c r="AC23">
        <f t="shared" si="9"/>
        <v>0</v>
      </c>
      <c r="AD23">
        <f t="shared" si="10"/>
        <v>0</v>
      </c>
      <c r="AE23">
        <f t="shared" si="11"/>
        <v>0</v>
      </c>
      <c r="AF23">
        <f t="shared" si="12"/>
        <v>0</v>
      </c>
      <c r="AG23">
        <f t="shared" si="13"/>
        <v>0</v>
      </c>
      <c r="AH23">
        <f t="shared" si="14"/>
        <v>0</v>
      </c>
      <c r="AI23">
        <f t="shared" si="15"/>
        <v>0</v>
      </c>
      <c r="AJ23">
        <f t="shared" si="16"/>
        <v>0</v>
      </c>
      <c r="AK23">
        <f t="shared" si="17"/>
        <v>0</v>
      </c>
      <c r="AL23">
        <f t="shared" si="18"/>
        <v>0</v>
      </c>
      <c r="AM23">
        <f t="shared" si="19"/>
        <v>0</v>
      </c>
      <c r="AN23">
        <f t="shared" si="20"/>
        <v>0</v>
      </c>
      <c r="AO23">
        <f t="shared" si="21"/>
        <v>0</v>
      </c>
      <c r="AP23">
        <f t="shared" si="22"/>
        <v>0</v>
      </c>
      <c r="AQ23">
        <f t="shared" si="23"/>
        <v>0</v>
      </c>
      <c r="AR23">
        <f t="shared" si="24"/>
        <v>0</v>
      </c>
      <c r="AS23">
        <f t="shared" si="25"/>
        <v>0</v>
      </c>
      <c r="AT23">
        <f t="shared" si="26"/>
        <v>0</v>
      </c>
      <c r="AX23">
        <v>1</v>
      </c>
      <c r="AY23">
        <v>1</v>
      </c>
      <c r="AZ23">
        <v>1</v>
      </c>
      <c r="BA23">
        <v>1</v>
      </c>
      <c r="BB23">
        <v>1</v>
      </c>
      <c r="BC23">
        <v>1</v>
      </c>
      <c r="BD23">
        <v>1</v>
      </c>
      <c r="BE23">
        <v>1</v>
      </c>
      <c r="BF23">
        <v>1</v>
      </c>
      <c r="BG23">
        <v>1</v>
      </c>
      <c r="BH23">
        <v>1</v>
      </c>
      <c r="BI23">
        <v>1</v>
      </c>
      <c r="BJ23">
        <v>1</v>
      </c>
      <c r="BK23">
        <v>1</v>
      </c>
      <c r="BL23">
        <v>1</v>
      </c>
      <c r="BM23">
        <v>1</v>
      </c>
      <c r="BN23">
        <v>1</v>
      </c>
      <c r="BO23">
        <v>1</v>
      </c>
      <c r="BP23">
        <v>1</v>
      </c>
      <c r="BQ23">
        <v>1</v>
      </c>
      <c r="BR23">
        <v>1</v>
      </c>
      <c r="CE23" s="52">
        <v>1</v>
      </c>
      <c r="CF23" s="132">
        <f t="shared" si="27"/>
        <v>1.0640052694689878E-6</v>
      </c>
      <c r="CG23" s="19"/>
      <c r="CH23" s="566">
        <f t="shared" si="28"/>
        <v>0</v>
      </c>
      <c r="DF23">
        <f t="shared" si="29"/>
        <v>0</v>
      </c>
      <c r="DG23">
        <f t="shared" si="30"/>
        <v>0</v>
      </c>
      <c r="DH23">
        <f t="shared" si="31"/>
        <v>0</v>
      </c>
      <c r="DI23">
        <f t="shared" si="32"/>
        <v>0</v>
      </c>
      <c r="DJ23">
        <f t="shared" si="33"/>
        <v>0</v>
      </c>
      <c r="DK23">
        <f t="shared" si="34"/>
        <v>0</v>
      </c>
      <c r="DL23">
        <f t="shared" si="35"/>
        <v>0</v>
      </c>
      <c r="DM23">
        <f t="shared" si="36"/>
        <v>0</v>
      </c>
      <c r="DN23">
        <f t="shared" si="37"/>
        <v>0</v>
      </c>
      <c r="DO23">
        <f t="shared" si="38"/>
        <v>0</v>
      </c>
      <c r="DP23">
        <f t="shared" si="39"/>
        <v>0</v>
      </c>
      <c r="DQ23">
        <f t="shared" si="40"/>
        <v>0</v>
      </c>
      <c r="DR23">
        <f t="shared" si="41"/>
        <v>0</v>
      </c>
      <c r="DS23">
        <f t="shared" si="42"/>
        <v>0</v>
      </c>
      <c r="DT23">
        <f t="shared" si="43"/>
        <v>0</v>
      </c>
      <c r="DU23">
        <f t="shared" si="44"/>
        <v>0</v>
      </c>
      <c r="DV23">
        <f t="shared" si="45"/>
        <v>0</v>
      </c>
      <c r="DW23">
        <f t="shared" si="46"/>
        <v>0</v>
      </c>
      <c r="DX23">
        <f t="shared" si="47"/>
        <v>0</v>
      </c>
      <c r="DY23">
        <f t="shared" si="48"/>
        <v>0</v>
      </c>
      <c r="DZ23">
        <f t="shared" si="49"/>
        <v>0</v>
      </c>
      <c r="EC23" t="e">
        <f t="shared" si="50"/>
        <v>#DIV/0!</v>
      </c>
      <c r="ED23" t="e">
        <f t="shared" si="51"/>
        <v>#DIV/0!</v>
      </c>
      <c r="EE23" t="e">
        <f t="shared" si="52"/>
        <v>#DIV/0!</v>
      </c>
      <c r="EF23" t="e">
        <f t="shared" si="53"/>
        <v>#DIV/0!</v>
      </c>
      <c r="EG23" t="e">
        <f t="shared" si="54"/>
        <v>#DIV/0!</v>
      </c>
      <c r="EH23" t="e">
        <f t="shared" si="55"/>
        <v>#DIV/0!</v>
      </c>
      <c r="EI23" t="e">
        <f t="shared" si="56"/>
        <v>#DIV/0!</v>
      </c>
      <c r="EJ23" t="e">
        <f t="shared" si="57"/>
        <v>#DIV/0!</v>
      </c>
      <c r="EK23" t="e">
        <f t="shared" si="58"/>
        <v>#DIV/0!</v>
      </c>
      <c r="EL23" t="e">
        <f t="shared" si="59"/>
        <v>#DIV/0!</v>
      </c>
      <c r="EM23" t="e">
        <f t="shared" si="60"/>
        <v>#DIV/0!</v>
      </c>
      <c r="EN23" t="e">
        <f t="shared" si="61"/>
        <v>#DIV/0!</v>
      </c>
      <c r="EO23" t="e">
        <f t="shared" si="62"/>
        <v>#DIV/0!</v>
      </c>
      <c r="EP23" t="e">
        <f t="shared" si="63"/>
        <v>#DIV/0!</v>
      </c>
      <c r="EQ23" t="e">
        <f t="shared" si="64"/>
        <v>#DIV/0!</v>
      </c>
      <c r="ER23" t="e">
        <f t="shared" si="65"/>
        <v>#DIV/0!</v>
      </c>
      <c r="ES23" t="e">
        <f t="shared" si="66"/>
        <v>#DIV/0!</v>
      </c>
      <c r="ET23" t="e">
        <f t="shared" si="67"/>
        <v>#DIV/0!</v>
      </c>
      <c r="EU23" t="e">
        <f t="shared" si="68"/>
        <v>#DIV/0!</v>
      </c>
      <c r="EV23" t="e">
        <f t="shared" si="69"/>
        <v>#DIV/0!</v>
      </c>
      <c r="EW23" t="e">
        <f t="shared" si="70"/>
        <v>#DIV/0!</v>
      </c>
      <c r="GL23" s="3"/>
      <c r="GN23" s="8"/>
      <c r="HJ23" s="17"/>
    </row>
    <row r="24" spans="1:218" hidden="1" x14ac:dyDescent="0.2">
      <c r="A24" t="s">
        <v>17</v>
      </c>
      <c r="B24" s="1">
        <f t="shared" si="71"/>
        <v>1968</v>
      </c>
      <c r="C24" s="52"/>
      <c r="D24" s="52"/>
      <c r="E24" s="52"/>
      <c r="F24" s="52"/>
      <c r="G24" s="52"/>
      <c r="H24" s="52"/>
      <c r="I24" s="52"/>
      <c r="J24" s="52"/>
      <c r="K24" s="52"/>
      <c r="L24" s="52"/>
      <c r="M24" s="52"/>
      <c r="N24" s="52"/>
      <c r="O24" s="52"/>
      <c r="P24" s="52"/>
      <c r="Q24" s="52"/>
      <c r="R24" s="52"/>
      <c r="S24" s="52"/>
      <c r="T24" s="52"/>
      <c r="U24" s="52"/>
      <c r="V24" s="52"/>
      <c r="W24" s="52"/>
      <c r="X24" s="52"/>
      <c r="Z24">
        <f t="shared" si="6"/>
        <v>0</v>
      </c>
      <c r="AA24">
        <f t="shared" si="7"/>
        <v>0</v>
      </c>
      <c r="AB24">
        <f t="shared" si="8"/>
        <v>0</v>
      </c>
      <c r="AC24">
        <f t="shared" si="9"/>
        <v>0</v>
      </c>
      <c r="AD24">
        <f t="shared" si="10"/>
        <v>0</v>
      </c>
      <c r="AE24">
        <f t="shared" si="11"/>
        <v>0</v>
      </c>
      <c r="AF24">
        <f t="shared" si="12"/>
        <v>0</v>
      </c>
      <c r="AG24">
        <f t="shared" si="13"/>
        <v>0</v>
      </c>
      <c r="AH24">
        <f t="shared" si="14"/>
        <v>0</v>
      </c>
      <c r="AI24">
        <f t="shared" si="15"/>
        <v>0</v>
      </c>
      <c r="AJ24">
        <f t="shared" si="16"/>
        <v>0</v>
      </c>
      <c r="AK24">
        <f t="shared" si="17"/>
        <v>0</v>
      </c>
      <c r="AL24">
        <f t="shared" si="18"/>
        <v>0</v>
      </c>
      <c r="AM24">
        <f t="shared" si="19"/>
        <v>0</v>
      </c>
      <c r="AN24">
        <f t="shared" si="20"/>
        <v>0</v>
      </c>
      <c r="AO24">
        <f t="shared" si="21"/>
        <v>0</v>
      </c>
      <c r="AP24">
        <f t="shared" si="22"/>
        <v>0</v>
      </c>
      <c r="AQ24">
        <f t="shared" si="23"/>
        <v>0</v>
      </c>
      <c r="AR24">
        <f t="shared" si="24"/>
        <v>0</v>
      </c>
      <c r="AS24">
        <f t="shared" si="25"/>
        <v>0</v>
      </c>
      <c r="AT24">
        <f t="shared" si="26"/>
        <v>0</v>
      </c>
      <c r="AX24">
        <v>1</v>
      </c>
      <c r="AY24">
        <v>1</v>
      </c>
      <c r="AZ24">
        <v>1</v>
      </c>
      <c r="BA24">
        <v>1</v>
      </c>
      <c r="BB24">
        <v>1</v>
      </c>
      <c r="BC24">
        <v>1</v>
      </c>
      <c r="BD24">
        <v>1</v>
      </c>
      <c r="BE24">
        <v>1</v>
      </c>
      <c r="BF24">
        <v>1</v>
      </c>
      <c r="BG24">
        <v>1</v>
      </c>
      <c r="BH24">
        <v>1</v>
      </c>
      <c r="BI24">
        <v>1</v>
      </c>
      <c r="BJ24">
        <v>1</v>
      </c>
      <c r="BK24">
        <v>1</v>
      </c>
      <c r="BL24">
        <v>1</v>
      </c>
      <c r="BM24">
        <v>1</v>
      </c>
      <c r="BN24">
        <v>1</v>
      </c>
      <c r="BO24">
        <v>1</v>
      </c>
      <c r="BP24">
        <v>1</v>
      </c>
      <c r="BQ24">
        <v>1</v>
      </c>
      <c r="BR24">
        <v>1</v>
      </c>
      <c r="CE24" s="52">
        <v>1</v>
      </c>
      <c r="CF24" s="132">
        <f t="shared" si="27"/>
        <v>1.0640052694689878E-6</v>
      </c>
      <c r="CG24" s="19"/>
      <c r="CH24" s="566">
        <f t="shared" si="28"/>
        <v>0</v>
      </c>
      <c r="DF24">
        <f t="shared" si="29"/>
        <v>0</v>
      </c>
      <c r="DG24">
        <f t="shared" si="30"/>
        <v>0</v>
      </c>
      <c r="DH24">
        <f t="shared" si="31"/>
        <v>0</v>
      </c>
      <c r="DI24">
        <f t="shared" si="32"/>
        <v>0</v>
      </c>
      <c r="DJ24">
        <f t="shared" si="33"/>
        <v>0</v>
      </c>
      <c r="DK24">
        <f t="shared" si="34"/>
        <v>0</v>
      </c>
      <c r="DL24">
        <f t="shared" si="35"/>
        <v>0</v>
      </c>
      <c r="DM24">
        <f t="shared" si="36"/>
        <v>0</v>
      </c>
      <c r="DN24">
        <f t="shared" si="37"/>
        <v>0</v>
      </c>
      <c r="DO24">
        <f t="shared" si="38"/>
        <v>0</v>
      </c>
      <c r="DP24">
        <f t="shared" si="39"/>
        <v>0</v>
      </c>
      <c r="DQ24">
        <f t="shared" si="40"/>
        <v>0</v>
      </c>
      <c r="DR24">
        <f t="shared" si="41"/>
        <v>0</v>
      </c>
      <c r="DS24">
        <f t="shared" si="42"/>
        <v>0</v>
      </c>
      <c r="DT24">
        <f t="shared" si="43"/>
        <v>0</v>
      </c>
      <c r="DU24">
        <f t="shared" si="44"/>
        <v>0</v>
      </c>
      <c r="DV24">
        <f t="shared" si="45"/>
        <v>0</v>
      </c>
      <c r="DW24">
        <f t="shared" si="46"/>
        <v>0</v>
      </c>
      <c r="DX24">
        <f t="shared" si="47"/>
        <v>0</v>
      </c>
      <c r="DY24">
        <f t="shared" si="48"/>
        <v>0</v>
      </c>
      <c r="DZ24">
        <f t="shared" si="49"/>
        <v>0</v>
      </c>
      <c r="EC24" t="e">
        <f t="shared" si="50"/>
        <v>#DIV/0!</v>
      </c>
      <c r="ED24" t="e">
        <f t="shared" si="51"/>
        <v>#DIV/0!</v>
      </c>
      <c r="EE24" t="e">
        <f t="shared" si="52"/>
        <v>#DIV/0!</v>
      </c>
      <c r="EF24" t="e">
        <f t="shared" si="53"/>
        <v>#DIV/0!</v>
      </c>
      <c r="EG24" t="e">
        <f t="shared" si="54"/>
        <v>#DIV/0!</v>
      </c>
      <c r="EH24" t="e">
        <f t="shared" si="55"/>
        <v>#DIV/0!</v>
      </c>
      <c r="EI24" t="e">
        <f t="shared" si="56"/>
        <v>#DIV/0!</v>
      </c>
      <c r="EJ24" t="e">
        <f t="shared" si="57"/>
        <v>#DIV/0!</v>
      </c>
      <c r="EK24" t="e">
        <f t="shared" si="58"/>
        <v>#DIV/0!</v>
      </c>
      <c r="EL24" t="e">
        <f t="shared" si="59"/>
        <v>#DIV/0!</v>
      </c>
      <c r="EM24" t="e">
        <f t="shared" si="60"/>
        <v>#DIV/0!</v>
      </c>
      <c r="EN24" t="e">
        <f t="shared" si="61"/>
        <v>#DIV/0!</v>
      </c>
      <c r="EO24" t="e">
        <f t="shared" si="62"/>
        <v>#DIV/0!</v>
      </c>
      <c r="EP24" t="e">
        <f t="shared" si="63"/>
        <v>#DIV/0!</v>
      </c>
      <c r="EQ24" t="e">
        <f t="shared" si="64"/>
        <v>#DIV/0!</v>
      </c>
      <c r="ER24" t="e">
        <f t="shared" si="65"/>
        <v>#DIV/0!</v>
      </c>
      <c r="ES24" t="e">
        <f t="shared" si="66"/>
        <v>#DIV/0!</v>
      </c>
      <c r="ET24" t="e">
        <f t="shared" si="67"/>
        <v>#DIV/0!</v>
      </c>
      <c r="EU24" t="e">
        <f t="shared" si="68"/>
        <v>#DIV/0!</v>
      </c>
      <c r="EV24" t="e">
        <f t="shared" si="69"/>
        <v>#DIV/0!</v>
      </c>
      <c r="EW24" t="e">
        <f t="shared" si="70"/>
        <v>#DIV/0!</v>
      </c>
      <c r="GL24" s="3"/>
      <c r="GN24" s="8"/>
      <c r="HJ24" s="17"/>
    </row>
    <row r="25" spans="1:218" hidden="1" x14ac:dyDescent="0.2">
      <c r="A25" t="s">
        <v>17</v>
      </c>
      <c r="B25" s="1">
        <f t="shared" si="71"/>
        <v>1969</v>
      </c>
      <c r="C25" s="52"/>
      <c r="D25" s="52"/>
      <c r="E25" s="52"/>
      <c r="F25" s="52"/>
      <c r="G25" s="52"/>
      <c r="H25" s="52"/>
      <c r="I25" s="52"/>
      <c r="J25" s="52"/>
      <c r="K25" s="52"/>
      <c r="L25" s="52"/>
      <c r="M25" s="52"/>
      <c r="N25" s="52"/>
      <c r="O25" s="52"/>
      <c r="P25" s="52"/>
      <c r="Q25" s="52"/>
      <c r="R25" s="52"/>
      <c r="S25" s="52"/>
      <c r="T25" s="52"/>
      <c r="U25" s="52"/>
      <c r="V25" s="52"/>
      <c r="W25" s="52"/>
      <c r="X25" s="52"/>
      <c r="Z25">
        <f t="shared" si="6"/>
        <v>0</v>
      </c>
      <c r="AA25">
        <f t="shared" si="7"/>
        <v>0</v>
      </c>
      <c r="AB25">
        <f t="shared" si="8"/>
        <v>0</v>
      </c>
      <c r="AC25">
        <f t="shared" si="9"/>
        <v>0</v>
      </c>
      <c r="AD25">
        <f t="shared" si="10"/>
        <v>0</v>
      </c>
      <c r="AE25">
        <f t="shared" si="11"/>
        <v>0</v>
      </c>
      <c r="AF25">
        <f t="shared" si="12"/>
        <v>0</v>
      </c>
      <c r="AG25">
        <f t="shared" si="13"/>
        <v>0</v>
      </c>
      <c r="AH25">
        <f t="shared" si="14"/>
        <v>0</v>
      </c>
      <c r="AI25">
        <f t="shared" si="15"/>
        <v>0</v>
      </c>
      <c r="AJ25">
        <f t="shared" si="16"/>
        <v>0</v>
      </c>
      <c r="AK25">
        <f t="shared" si="17"/>
        <v>0</v>
      </c>
      <c r="AL25">
        <f t="shared" si="18"/>
        <v>0</v>
      </c>
      <c r="AM25">
        <f t="shared" si="19"/>
        <v>0</v>
      </c>
      <c r="AN25">
        <f t="shared" si="20"/>
        <v>0</v>
      </c>
      <c r="AO25">
        <f t="shared" si="21"/>
        <v>0</v>
      </c>
      <c r="AP25">
        <f t="shared" si="22"/>
        <v>0</v>
      </c>
      <c r="AQ25">
        <f t="shared" si="23"/>
        <v>0</v>
      </c>
      <c r="AR25">
        <f t="shared" si="24"/>
        <v>0</v>
      </c>
      <c r="AS25">
        <f t="shared" si="25"/>
        <v>0</v>
      </c>
      <c r="AT25">
        <f t="shared" si="26"/>
        <v>0</v>
      </c>
      <c r="AX25">
        <v>1</v>
      </c>
      <c r="AY25">
        <v>1</v>
      </c>
      <c r="AZ25">
        <v>1</v>
      </c>
      <c r="BA25">
        <v>1</v>
      </c>
      <c r="BB25">
        <v>1</v>
      </c>
      <c r="BC25">
        <v>1</v>
      </c>
      <c r="BD25">
        <v>1</v>
      </c>
      <c r="BE25">
        <v>1</v>
      </c>
      <c r="BF25">
        <v>1</v>
      </c>
      <c r="BG25">
        <v>1</v>
      </c>
      <c r="BH25">
        <v>1</v>
      </c>
      <c r="BI25">
        <v>1</v>
      </c>
      <c r="BJ25">
        <v>1</v>
      </c>
      <c r="BK25">
        <v>1</v>
      </c>
      <c r="BL25">
        <v>1</v>
      </c>
      <c r="BM25">
        <v>1</v>
      </c>
      <c r="BN25">
        <v>1</v>
      </c>
      <c r="BO25">
        <v>1</v>
      </c>
      <c r="BP25">
        <v>1</v>
      </c>
      <c r="BQ25">
        <v>1</v>
      </c>
      <c r="BR25">
        <v>1</v>
      </c>
      <c r="CE25" s="52">
        <v>1</v>
      </c>
      <c r="CF25" s="132">
        <f t="shared" si="27"/>
        <v>1.0640052694689878E-6</v>
      </c>
      <c r="CG25" s="19"/>
      <c r="CH25" s="566">
        <f t="shared" si="28"/>
        <v>0</v>
      </c>
      <c r="DF25">
        <f t="shared" si="29"/>
        <v>0</v>
      </c>
      <c r="DG25">
        <f t="shared" si="30"/>
        <v>0</v>
      </c>
      <c r="DH25">
        <f t="shared" si="31"/>
        <v>0</v>
      </c>
      <c r="DI25">
        <f t="shared" si="32"/>
        <v>0</v>
      </c>
      <c r="DJ25">
        <f t="shared" si="33"/>
        <v>0</v>
      </c>
      <c r="DK25">
        <f t="shared" si="34"/>
        <v>0</v>
      </c>
      <c r="DL25">
        <f t="shared" si="35"/>
        <v>0</v>
      </c>
      <c r="DM25">
        <f t="shared" si="36"/>
        <v>0</v>
      </c>
      <c r="DN25">
        <f t="shared" si="37"/>
        <v>0</v>
      </c>
      <c r="DO25">
        <f t="shared" si="38"/>
        <v>0</v>
      </c>
      <c r="DP25">
        <f t="shared" si="39"/>
        <v>0</v>
      </c>
      <c r="DQ25">
        <f t="shared" si="40"/>
        <v>0</v>
      </c>
      <c r="DR25">
        <f t="shared" si="41"/>
        <v>0</v>
      </c>
      <c r="DS25">
        <f t="shared" si="42"/>
        <v>0</v>
      </c>
      <c r="DT25">
        <f t="shared" si="43"/>
        <v>0</v>
      </c>
      <c r="DU25">
        <f t="shared" si="44"/>
        <v>0</v>
      </c>
      <c r="DV25">
        <f t="shared" si="45"/>
        <v>0</v>
      </c>
      <c r="DW25">
        <f t="shared" si="46"/>
        <v>0</v>
      </c>
      <c r="DX25">
        <f t="shared" si="47"/>
        <v>0</v>
      </c>
      <c r="DY25">
        <f t="shared" si="48"/>
        <v>0</v>
      </c>
      <c r="DZ25">
        <f t="shared" si="49"/>
        <v>0</v>
      </c>
      <c r="EC25" t="e">
        <f t="shared" si="50"/>
        <v>#DIV/0!</v>
      </c>
      <c r="ED25" t="e">
        <f t="shared" si="51"/>
        <v>#DIV/0!</v>
      </c>
      <c r="EE25" t="e">
        <f t="shared" si="52"/>
        <v>#DIV/0!</v>
      </c>
      <c r="EF25" t="e">
        <f t="shared" si="53"/>
        <v>#DIV/0!</v>
      </c>
      <c r="EG25" t="e">
        <f t="shared" si="54"/>
        <v>#DIV/0!</v>
      </c>
      <c r="EH25" t="e">
        <f t="shared" si="55"/>
        <v>#DIV/0!</v>
      </c>
      <c r="EI25" t="e">
        <f t="shared" si="56"/>
        <v>#DIV/0!</v>
      </c>
      <c r="EJ25" t="e">
        <f t="shared" si="57"/>
        <v>#DIV/0!</v>
      </c>
      <c r="EK25" t="e">
        <f t="shared" si="58"/>
        <v>#DIV/0!</v>
      </c>
      <c r="EL25" t="e">
        <f t="shared" si="59"/>
        <v>#DIV/0!</v>
      </c>
      <c r="EM25" t="e">
        <f t="shared" si="60"/>
        <v>#DIV/0!</v>
      </c>
      <c r="EN25" t="e">
        <f t="shared" si="61"/>
        <v>#DIV/0!</v>
      </c>
      <c r="EO25" t="e">
        <f t="shared" si="62"/>
        <v>#DIV/0!</v>
      </c>
      <c r="EP25" t="e">
        <f t="shared" si="63"/>
        <v>#DIV/0!</v>
      </c>
      <c r="EQ25" t="e">
        <f t="shared" si="64"/>
        <v>#DIV/0!</v>
      </c>
      <c r="ER25" t="e">
        <f t="shared" si="65"/>
        <v>#DIV/0!</v>
      </c>
      <c r="ES25" t="e">
        <f t="shared" si="66"/>
        <v>#DIV/0!</v>
      </c>
      <c r="ET25" t="e">
        <f t="shared" si="67"/>
        <v>#DIV/0!</v>
      </c>
      <c r="EU25" t="e">
        <f t="shared" si="68"/>
        <v>#DIV/0!</v>
      </c>
      <c r="EV25" t="e">
        <f t="shared" si="69"/>
        <v>#DIV/0!</v>
      </c>
      <c r="EW25" t="e">
        <f t="shared" si="70"/>
        <v>#DIV/0!</v>
      </c>
      <c r="GL25" s="3"/>
      <c r="GN25" s="8"/>
      <c r="HJ25" s="17"/>
    </row>
    <row r="26" spans="1:218" x14ac:dyDescent="0.2">
      <c r="A26" t="s">
        <v>17</v>
      </c>
      <c r="B26" s="1">
        <f t="shared" si="71"/>
        <v>1970</v>
      </c>
      <c r="C26" s="52">
        <f>'Manufacturing Gross Output'!B7</f>
        <v>488296.49848000007</v>
      </c>
      <c r="D26" s="52">
        <f>'Manufacturing Gross Output'!C7</f>
        <v>73644.982650000005</v>
      </c>
      <c r="E26" s="52">
        <f>'Manufacturing Gross Output'!D7</f>
        <v>85283.163680000012</v>
      </c>
      <c r="F26" s="52">
        <f>'Manufacturing Gross Output'!B7</f>
        <v>488296.49848000007</v>
      </c>
      <c r="G26" s="52">
        <f>'Manufacturing Gross Output'!C7</f>
        <v>73644.982650000005</v>
      </c>
      <c r="H26" s="52">
        <f>'Manufacturing Gross Output'!D7</f>
        <v>85283.163680000012</v>
      </c>
      <c r="I26" s="52">
        <f>'Manufacturing Gross Output'!E7</f>
        <v>60426.460099999997</v>
      </c>
      <c r="J26" s="52">
        <f>'Manufacturing Gross Output'!F7</f>
        <v>131844.03990999999</v>
      </c>
      <c r="K26" s="52">
        <f>'Manufacturing Gross Output'!G7</f>
        <v>51174.886700000003</v>
      </c>
      <c r="L26" s="52">
        <f>'Manufacturing Gross Output'!H7</f>
        <v>534724.86794999999</v>
      </c>
      <c r="M26" s="52">
        <f>'Manufacturing Gross Output'!I7</f>
        <v>337091.90756999998</v>
      </c>
      <c r="N26" s="52">
        <f>'Manufacturing Gross Output'!J7</f>
        <v>71838.903290000002</v>
      </c>
      <c r="O26" s="52">
        <f>'Manufacturing Gross Output'!K7</f>
        <v>80732.499750000003</v>
      </c>
      <c r="P26" s="52">
        <f>'Manufacturing Gross Output'!L7</f>
        <v>280551.03569999995</v>
      </c>
      <c r="Q26" s="52">
        <f>'Manufacturing Gross Output'!M7</f>
        <v>223259.21856000004</v>
      </c>
      <c r="R26" s="52">
        <f>'Manufacturing Gross Output'!N7</f>
        <v>177825.58719999998</v>
      </c>
      <c r="S26" s="52">
        <f>'Manufacturing Gross Output'!O7</f>
        <v>10321.3737</v>
      </c>
      <c r="T26" s="52">
        <f>'Manufacturing Gross Output'!P7</f>
        <v>89988.964500000016</v>
      </c>
      <c r="U26" s="52">
        <f>'Manufacturing Gross Output'!Q7</f>
        <v>350305.80415723094</v>
      </c>
      <c r="V26" s="52">
        <f>'Manufacturing Gross Output'!R7</f>
        <v>39617.551999999996</v>
      </c>
      <c r="W26" s="52">
        <f>'Manufacturing Gross Output'!S7</f>
        <v>59788.297979999996</v>
      </c>
      <c r="X26" s="52">
        <f>SUM(F26:W26)</f>
        <v>3146716.043877231</v>
      </c>
      <c r="Z26" s="249">
        <f t="shared" si="6"/>
        <v>0.72148899273242351</v>
      </c>
      <c r="AA26" s="249">
        <f t="shared" si="7"/>
        <v>0.86880116138634389</v>
      </c>
      <c r="AB26" s="249">
        <f t="shared" si="8"/>
        <v>1.0096160607951001</v>
      </c>
      <c r="AC26" s="249">
        <f t="shared" si="9"/>
        <v>0.72148899273242351</v>
      </c>
      <c r="AD26" s="249">
        <f t="shared" si="10"/>
        <v>0.86880116138634389</v>
      </c>
      <c r="AE26" s="249">
        <f t="shared" si="11"/>
        <v>1.0096160607951001</v>
      </c>
      <c r="AF26" s="249">
        <f t="shared" si="12"/>
        <v>0.812734245146712</v>
      </c>
      <c r="AG26" s="249">
        <f t="shared" si="13"/>
        <v>0.72653483899600557</v>
      </c>
      <c r="AH26" s="249">
        <f t="shared" si="14"/>
        <v>0.57232868055684627</v>
      </c>
      <c r="AI26" s="249">
        <f t="shared" si="15"/>
        <v>0.82152049479466782</v>
      </c>
      <c r="AJ26" s="249">
        <f t="shared" si="16"/>
        <v>0.6552574396276718</v>
      </c>
      <c r="AK26" s="249">
        <f t="shared" si="17"/>
        <v>0.52820308769696012</v>
      </c>
      <c r="AL26" s="249">
        <f t="shared" si="18"/>
        <v>0.87847214693063314</v>
      </c>
      <c r="AM26" s="249">
        <f t="shared" si="19"/>
        <v>1.2781641338877232</v>
      </c>
      <c r="AN26" s="249">
        <f t="shared" si="20"/>
        <v>0.85144960762992761</v>
      </c>
      <c r="AO26" s="249">
        <f t="shared" si="21"/>
        <v>0.70745365602471666</v>
      </c>
      <c r="AP26" s="249">
        <f t="shared" si="22"/>
        <v>0.23061708860759494</v>
      </c>
      <c r="AQ26" s="249">
        <f t="shared" si="23"/>
        <v>0.81431095995465319</v>
      </c>
      <c r="AR26" s="249">
        <f t="shared" si="24"/>
        <v>0.70231993570990847</v>
      </c>
      <c r="AS26" s="249">
        <f t="shared" si="25"/>
        <v>0.64033102803539743</v>
      </c>
      <c r="AT26" s="249">
        <f t="shared" si="26"/>
        <v>0.78243777243655022</v>
      </c>
      <c r="AX26" s="132">
        <f>'Gross Output over VA'!B7</f>
        <v>3.4093272398048571</v>
      </c>
      <c r="AY26" s="132">
        <f>'Gross Output over VA'!C7</f>
        <v>5.2827496908208058</v>
      </c>
      <c r="AZ26" s="132">
        <f>'Gross Output over VA'!D7</f>
        <v>4.2258248394580598</v>
      </c>
      <c r="BA26" s="132">
        <f>'Gross Output over VA'!B7</f>
        <v>3.4093272398048571</v>
      </c>
      <c r="BB26" s="132">
        <f>'Gross Output over VA'!C7</f>
        <v>5.2827496908208058</v>
      </c>
      <c r="BC26" s="132">
        <f>'Gross Output over VA'!D7</f>
        <v>4.2258248394580598</v>
      </c>
      <c r="BD26" s="132">
        <f>'Gross Output over VA'!E7</f>
        <v>2.6569527342383523</v>
      </c>
      <c r="BE26" s="132">
        <f>'Gross Output over VA'!F7</f>
        <v>2.6656124538951529</v>
      </c>
      <c r="BF26" s="132">
        <f>'Gross Output over VA'!G7</f>
        <v>2.5240011811020011</v>
      </c>
      <c r="BG26" s="132">
        <f>'Gross Output over VA'!H7</f>
        <v>22.807705779660338</v>
      </c>
      <c r="BH26" s="132">
        <f>'Gross Output over VA'!I7</f>
        <v>2.2005300695799166</v>
      </c>
      <c r="BI26" s="132">
        <f>'Gross Output over VA'!J7</f>
        <v>2.9714146170417224</v>
      </c>
      <c r="BJ26" s="132">
        <f>'Gross Output over VA'!K7</f>
        <v>2.2967700860085087</v>
      </c>
      <c r="BK26" s="132">
        <f>'Gross Output over VA'!L7</f>
        <v>3.4340462875212898</v>
      </c>
      <c r="BL26" s="132">
        <f>'Gross Output over VA'!M7</f>
        <v>2.4272858565269155</v>
      </c>
      <c r="BM26" s="132">
        <f>'Gross Output over VA'!N7</f>
        <v>2.106211087552933</v>
      </c>
      <c r="BN26" s="132">
        <f>'Gross Output over VA'!O7</f>
        <v>18.502950720292841</v>
      </c>
      <c r="BO26" s="132">
        <f>'Gross Output over VA'!P7</f>
        <v>2.6462055389116212</v>
      </c>
      <c r="BP26" s="132">
        <f>'Gross Output over VA'!Q7</f>
        <v>0.90923201386716468</v>
      </c>
      <c r="BQ26" s="132">
        <f>'Gross Output over VA'!R7</f>
        <v>2.1531076172997006</v>
      </c>
      <c r="BR26" s="132">
        <f>'Gross Output over VA'!S7</f>
        <v>3.0207191187079823</v>
      </c>
      <c r="BS26" s="132">
        <f>AVERAGE(AX26:BR26)</f>
        <v>4.7218356524939953</v>
      </c>
      <c r="BU26" s="291">
        <f>SUMPRODUCT(C26:W26,AX$61:BR$61)</f>
        <v>11899948.378816478</v>
      </c>
      <c r="BV26" s="132">
        <f>BU26/BU$61</f>
        <v>0.56391502458205955</v>
      </c>
      <c r="BW26" s="132">
        <f>BV26/BV$47</f>
        <v>0.70111734018081007</v>
      </c>
      <c r="CA26">
        <f>CB26/CB$41</f>
        <v>1.1446726156024045</v>
      </c>
      <c r="CB26">
        <f>CC26/CD26</f>
        <v>1.9600244637947497</v>
      </c>
      <c r="CC26" s="52">
        <f>BEA_Output_Data!X7</f>
        <v>1221922.7830101897</v>
      </c>
      <c r="CD26" s="52">
        <f>BEA_Output_Data!AW7</f>
        <v>623422.21007000003</v>
      </c>
      <c r="CE26" s="52">
        <f t="shared" ref="CE26:CE66" si="72">CHOOSE($CC$3,CD26,CC26)</f>
        <v>623422.21007000003</v>
      </c>
      <c r="CF26" s="132">
        <f t="shared" si="27"/>
        <v>0.66332451661848235</v>
      </c>
      <c r="CG26" s="19">
        <f>CC26/CD26</f>
        <v>1.9600244637947497</v>
      </c>
      <c r="CH26" s="566">
        <f>CG26/CG$41</f>
        <v>1.1446726156024045</v>
      </c>
      <c r="CI26" s="19">
        <f>'NAICS Sector VA over Manufac VA'!B7</f>
        <v>0.22973790225394497</v>
      </c>
      <c r="CJ26" s="19">
        <f>'NAICS Sector VA over Manufac VA'!C7</f>
        <v>2.2361496293875533E-2</v>
      </c>
      <c r="CK26" s="19">
        <f>'NAICS Sector VA over Manufac VA'!D7</f>
        <v>3.2372000666665311E-2</v>
      </c>
      <c r="CL26" s="19">
        <v>0</v>
      </c>
      <c r="CM26" s="19">
        <v>0</v>
      </c>
      <c r="CN26" s="19">
        <v>0</v>
      </c>
      <c r="CO26" s="19">
        <f>'NAICS Sector VA over Manufac VA'!E7</f>
        <v>3.6480522850551575E-2</v>
      </c>
      <c r="CP26" s="19">
        <f>'NAICS Sector VA over Manufac VA'!F7</f>
        <v>7.933799534419271E-2</v>
      </c>
      <c r="CQ26" s="19">
        <f>'NAICS Sector VA over Manufac VA'!G7</f>
        <v>3.2522585612924218E-2</v>
      </c>
      <c r="CR26" s="19">
        <f>'NAICS Sector VA over Manufac VA'!H7</f>
        <v>3.7606811180768682E-2</v>
      </c>
      <c r="CS26" s="19">
        <f>'NAICS Sector VA over Manufac VA'!I7</f>
        <v>0.24571900545987874</v>
      </c>
      <c r="CT26" s="19">
        <f>'NAICS Sector VA over Manufac VA'!J7</f>
        <v>3.8780568191956716E-2</v>
      </c>
      <c r="CU26" s="19">
        <f>'NAICS Sector VA over Manufac VA'!K7</f>
        <v>5.6383055371179651E-2</v>
      </c>
      <c r="CV26" s="19">
        <f>'NAICS Sector VA over Manufac VA'!L7</f>
        <v>0.13104590704400279</v>
      </c>
      <c r="CW26" s="19">
        <f>'NAICS Sector VA over Manufac VA'!M7</f>
        <v>0.14753878564844888</v>
      </c>
      <c r="CX26" s="19">
        <f>'NAICS Sector VA over Manufac VA'!N7</f>
        <v>0.1354285056519241</v>
      </c>
      <c r="CY26" s="19">
        <f>'NAICS Sector VA over Manufac VA'!O7</f>
        <v>8.9477582124859766E-4</v>
      </c>
      <c r="CZ26" s="19">
        <f>'NAICS Sector VA over Manufac VA'!P7</f>
        <v>5.4548575011759047E-2</v>
      </c>
      <c r="DA26" s="19">
        <f>'NAICS Sector VA over Manufac VA'!Q7</f>
        <v>0.61800265942871924</v>
      </c>
      <c r="DB26" s="19">
        <f>'NAICS Sector VA over Manufac VA'!R7</f>
        <v>2.9514785329726966E-2</v>
      </c>
      <c r="DC26" s="19">
        <f>'NAICS Sector VA over Manufac VA'!S7</f>
        <v>3.1748526632982173E-2</v>
      </c>
      <c r="DD26" s="19">
        <f>SUM(CI26:DC26)</f>
        <v>1.9600244637947499</v>
      </c>
      <c r="DF26">
        <f t="shared" si="29"/>
        <v>1.226514981451311</v>
      </c>
      <c r="DG26">
        <f t="shared" si="30"/>
        <v>1.6644467369387146</v>
      </c>
      <c r="DH26">
        <f t="shared" si="31"/>
        <v>1.4412144700286746</v>
      </c>
      <c r="DI26">
        <f t="shared" si="32"/>
        <v>1.226514981451311</v>
      </c>
      <c r="DJ26">
        <f t="shared" si="33"/>
        <v>1.6644467369387146</v>
      </c>
      <c r="DK26">
        <f t="shared" si="34"/>
        <v>1.4412144700286746</v>
      </c>
      <c r="DL26">
        <f t="shared" si="35"/>
        <v>0.97717987747317459</v>
      </c>
      <c r="DM26">
        <f t="shared" si="36"/>
        <v>0.98043384505898656</v>
      </c>
      <c r="DN26">
        <f t="shared" si="37"/>
        <v>0.92584541262735209</v>
      </c>
      <c r="DO26">
        <f t="shared" si="38"/>
        <v>3.1270984516525764</v>
      </c>
      <c r="DP26">
        <f t="shared" si="39"/>
        <v>0.78869827206086085</v>
      </c>
      <c r="DQ26">
        <f t="shared" si="40"/>
        <v>1.0890381414530499</v>
      </c>
      <c r="DR26">
        <f t="shared" si="41"/>
        <v>0.83150382553601287</v>
      </c>
      <c r="DS26">
        <f t="shared" si="42"/>
        <v>1.2337392415694404</v>
      </c>
      <c r="DT26">
        <f t="shared" si="43"/>
        <v>0.88677370164923708</v>
      </c>
      <c r="DU26">
        <f t="shared" si="44"/>
        <v>0.74489064019555773</v>
      </c>
      <c r="DV26">
        <f t="shared" si="45"/>
        <v>2.9179302177599702</v>
      </c>
      <c r="DW26">
        <f t="shared" si="46"/>
        <v>0.97312674178081959</v>
      </c>
      <c r="DX26">
        <f t="shared" si="47"/>
        <v>-9.51549765950849E-2</v>
      </c>
      <c r="DY26">
        <f t="shared" si="48"/>
        <v>0.76691220194477816</v>
      </c>
      <c r="DZ26">
        <f t="shared" si="49"/>
        <v>1.1054949218184795</v>
      </c>
      <c r="EC26" t="e">
        <f t="shared" si="50"/>
        <v>#DIV/0!</v>
      </c>
      <c r="ED26" t="e">
        <f t="shared" si="51"/>
        <v>#DIV/0!</v>
      </c>
      <c r="EE26" t="e">
        <f t="shared" si="52"/>
        <v>#DIV/0!</v>
      </c>
      <c r="EF26">
        <v>0</v>
      </c>
      <c r="EG26">
        <v>0</v>
      </c>
      <c r="EH26">
        <v>0</v>
      </c>
      <c r="EI26" t="e">
        <f t="shared" si="56"/>
        <v>#DIV/0!</v>
      </c>
      <c r="EJ26" t="e">
        <f t="shared" si="57"/>
        <v>#DIV/0!</v>
      </c>
      <c r="EK26" t="e">
        <f t="shared" si="58"/>
        <v>#DIV/0!</v>
      </c>
      <c r="EL26" t="e">
        <f t="shared" si="59"/>
        <v>#DIV/0!</v>
      </c>
      <c r="EM26" t="e">
        <f t="shared" si="60"/>
        <v>#DIV/0!</v>
      </c>
      <c r="EN26" t="e">
        <f t="shared" si="61"/>
        <v>#DIV/0!</v>
      </c>
      <c r="EO26" t="e">
        <f t="shared" si="62"/>
        <v>#DIV/0!</v>
      </c>
      <c r="EP26" t="e">
        <f t="shared" si="63"/>
        <v>#DIV/0!</v>
      </c>
      <c r="EQ26" t="e">
        <f t="shared" si="64"/>
        <v>#DIV/0!</v>
      </c>
      <c r="ER26" t="e">
        <f t="shared" si="65"/>
        <v>#DIV/0!</v>
      </c>
      <c r="ES26" t="e">
        <f t="shared" si="66"/>
        <v>#DIV/0!</v>
      </c>
      <c r="ET26" t="e">
        <f t="shared" si="67"/>
        <v>#DIV/0!</v>
      </c>
      <c r="EU26" t="e">
        <f t="shared" si="68"/>
        <v>#DIV/0!</v>
      </c>
      <c r="EV26" t="e">
        <f t="shared" si="69"/>
        <v>#DIV/0!</v>
      </c>
      <c r="EW26" t="e">
        <f t="shared" si="70"/>
        <v>#DIV/0!</v>
      </c>
      <c r="GL26" s="3"/>
      <c r="GN26" s="8"/>
      <c r="HJ26" s="17"/>
    </row>
    <row r="27" spans="1:218" x14ac:dyDescent="0.2">
      <c r="A27" t="s">
        <v>17</v>
      </c>
      <c r="B27" s="1">
        <f t="shared" si="71"/>
        <v>1971</v>
      </c>
      <c r="C27" s="52">
        <f>'Manufacturing Gross Output'!B8</f>
        <v>501860.78784</v>
      </c>
      <c r="D27" s="52">
        <f>'Manufacturing Gross Output'!C8</f>
        <v>78079.203450000001</v>
      </c>
      <c r="E27" s="52">
        <f>'Manufacturing Gross Output'!D8</f>
        <v>87991.712379999997</v>
      </c>
      <c r="F27" s="52">
        <f>'Manufacturing Gross Output'!B8</f>
        <v>501860.78784</v>
      </c>
      <c r="G27" s="52">
        <f>'Manufacturing Gross Output'!C8</f>
        <v>78079.203450000001</v>
      </c>
      <c r="H27" s="52">
        <f>'Manufacturing Gross Output'!D8</f>
        <v>87991.712379999997</v>
      </c>
      <c r="I27" s="52">
        <f>'Manufacturing Gross Output'!E8</f>
        <v>62365.747800000005</v>
      </c>
      <c r="J27" s="52">
        <f>'Manufacturing Gross Output'!F8</f>
        <v>132314.7389</v>
      </c>
      <c r="K27" s="52">
        <f>'Manufacturing Gross Output'!G8</f>
        <v>50778.523550000005</v>
      </c>
      <c r="L27" s="52">
        <f>'Manufacturing Gross Output'!H8</f>
        <v>538400.55444000009</v>
      </c>
      <c r="M27" s="52">
        <f>'Manufacturing Gross Output'!I8</f>
        <v>348238.71775000001</v>
      </c>
      <c r="N27" s="52">
        <f>'Manufacturing Gross Output'!J8</f>
        <v>78161.90436</v>
      </c>
      <c r="O27" s="52">
        <f>'Manufacturing Gross Output'!K8</f>
        <v>83663.879130000001</v>
      </c>
      <c r="P27" s="52">
        <f>'Manufacturing Gross Output'!L8</f>
        <v>273850.22457000002</v>
      </c>
      <c r="Q27" s="52">
        <f>'Manufacturing Gross Output'!M8</f>
        <v>218779.74384000001</v>
      </c>
      <c r="R27" s="52">
        <f>'Manufacturing Gross Output'!N8</f>
        <v>192071.37279999998</v>
      </c>
      <c r="S27" s="52">
        <f>'Manufacturing Gross Output'!O8</f>
        <v>10101.845340000002</v>
      </c>
      <c r="T27" s="52">
        <f>'Manufacturing Gross Output'!P8</f>
        <v>88312.403249999988</v>
      </c>
      <c r="U27" s="52">
        <f>'Manufacturing Gross Output'!Q8</f>
        <v>392559.91353617277</v>
      </c>
      <c r="V27" s="52">
        <f>'Manufacturing Gross Output'!R8</f>
        <v>41120.751360000002</v>
      </c>
      <c r="W27" s="52">
        <f>'Manufacturing Gross Output'!S8</f>
        <v>60038.888039999998</v>
      </c>
      <c r="X27" s="52">
        <f t="shared" ref="X27:X67" si="73">SUM(F27:W27)</f>
        <v>3238690.9123361735</v>
      </c>
      <c r="Z27" s="249">
        <f t="shared" si="6"/>
        <v>0.74153108907745457</v>
      </c>
      <c r="AA27" s="249">
        <f t="shared" si="7"/>
        <v>0.92111234460967883</v>
      </c>
      <c r="AB27" s="249">
        <f t="shared" si="8"/>
        <v>1.0416809391481878</v>
      </c>
      <c r="AC27" s="249">
        <f t="shared" si="9"/>
        <v>0.74153108907745457</v>
      </c>
      <c r="AD27" s="249">
        <f t="shared" si="10"/>
        <v>0.92111234460967883</v>
      </c>
      <c r="AE27" s="249">
        <f t="shared" si="11"/>
        <v>1.0416809391481878</v>
      </c>
      <c r="AF27" s="249">
        <f t="shared" si="12"/>
        <v>0.83881761197596982</v>
      </c>
      <c r="AG27" s="249">
        <f t="shared" si="13"/>
        <v>0.72912865525913495</v>
      </c>
      <c r="AH27" s="249">
        <f t="shared" si="14"/>
        <v>0.56789584223928036</v>
      </c>
      <c r="AI27" s="249">
        <f t="shared" si="15"/>
        <v>0.82716760785217636</v>
      </c>
      <c r="AJ27" s="249">
        <f t="shared" si="16"/>
        <v>0.67692521074450218</v>
      </c>
      <c r="AK27" s="249">
        <f t="shared" si="17"/>
        <v>0.57469361769855165</v>
      </c>
      <c r="AL27" s="249">
        <f t="shared" si="18"/>
        <v>0.91036927814038215</v>
      </c>
      <c r="AM27" s="249">
        <f t="shared" si="19"/>
        <v>1.247635868565331</v>
      </c>
      <c r="AN27" s="249">
        <f t="shared" si="20"/>
        <v>0.83436611599481203</v>
      </c>
      <c r="AO27" s="249">
        <f t="shared" si="21"/>
        <v>0.76412847579814613</v>
      </c>
      <c r="AP27" s="249">
        <f t="shared" si="22"/>
        <v>0.22571202531645573</v>
      </c>
      <c r="AQ27" s="249">
        <f t="shared" si="23"/>
        <v>0.79913974192257664</v>
      </c>
      <c r="AR27" s="249">
        <f t="shared" si="24"/>
        <v>0.78703421400710205</v>
      </c>
      <c r="AS27" s="249">
        <f t="shared" si="25"/>
        <v>0.6646269560506104</v>
      </c>
      <c r="AT27" s="249">
        <f t="shared" si="26"/>
        <v>0.78571719558398168</v>
      </c>
      <c r="AX27" s="132">
        <f>'Gross Output over VA'!B8</f>
        <v>3.4991060819432045</v>
      </c>
      <c r="AY27" s="132">
        <f>'Gross Output over VA'!C8</f>
        <v>5.470138562741627</v>
      </c>
      <c r="AZ27" s="132">
        <f>'Gross Output over VA'!D8</f>
        <v>4.3311597142928688</v>
      </c>
      <c r="BA27" s="132">
        <f>'Gross Output over VA'!B8</f>
        <v>3.4991060819432045</v>
      </c>
      <c r="BB27" s="132">
        <f>'Gross Output over VA'!C8</f>
        <v>5.470138562741627</v>
      </c>
      <c r="BC27" s="132">
        <f>'Gross Output over VA'!D8</f>
        <v>4.3311597142928688</v>
      </c>
      <c r="BD27" s="132">
        <f>'Gross Output over VA'!E8</f>
        <v>3.0241705395385874</v>
      </c>
      <c r="BE27" s="132">
        <f>'Gross Output over VA'!F8</f>
        <v>2.589933464367411</v>
      </c>
      <c r="BF27" s="132">
        <f>'Gross Output over VA'!G8</f>
        <v>2.4819216249901719</v>
      </c>
      <c r="BG27" s="132">
        <f>'Gross Output over VA'!H8</f>
        <v>21.842974313659909</v>
      </c>
      <c r="BH27" s="132">
        <f>'Gross Output over VA'!I8</f>
        <v>2.1118619380088006</v>
      </c>
      <c r="BI27" s="132">
        <f>'Gross Output over VA'!J8</f>
        <v>2.9250946812508558</v>
      </c>
      <c r="BJ27" s="132">
        <f>'Gross Output over VA'!K8</f>
        <v>2.3366966178265951</v>
      </c>
      <c r="BK27" s="132">
        <f>'Gross Output over VA'!L8</f>
        <v>3.2822030248155167</v>
      </c>
      <c r="BL27" s="132">
        <f>'Gross Output over VA'!M8</f>
        <v>2.4582154476512197</v>
      </c>
      <c r="BM27" s="132">
        <f>'Gross Output over VA'!N8</f>
        <v>2.036124547551887</v>
      </c>
      <c r="BN27" s="132">
        <f>'Gross Output over VA'!O8</f>
        <v>17.289638622364738</v>
      </c>
      <c r="BO27" s="132">
        <f>'Gross Output over VA'!P8</f>
        <v>2.5643645544321108</v>
      </c>
      <c r="BP27" s="132">
        <f>'Gross Output over VA'!Q8</f>
        <v>0.93074690244710112</v>
      </c>
      <c r="BQ27" s="132">
        <f>'Gross Output over VA'!R8</f>
        <v>2.1616897775836921</v>
      </c>
      <c r="BR27" s="132">
        <f>'Gross Output over VA'!S8</f>
        <v>2.9634974836945251</v>
      </c>
      <c r="BS27" s="132">
        <f t="shared" ref="BS27:BS40" si="74">AVERAGE(AX27:BR27)</f>
        <v>4.6476162980065965</v>
      </c>
      <c r="BU27" s="291">
        <f t="shared" ref="BU27:BU32" si="75">SUMPRODUCT(C27:W27,AX$61:BR$61)</f>
        <v>12177026.820842611</v>
      </c>
      <c r="BV27" s="132">
        <f t="shared" ref="BV27:BV32" si="76">BU27/BU$61</f>
        <v>0.5770452240982582</v>
      </c>
      <c r="BW27" s="132">
        <f t="shared" ref="BW27:BW46" si="77">BV27/BV$47</f>
        <v>0.71744215892041241</v>
      </c>
      <c r="CA27" s="304">
        <f t="shared" ref="CA27:CA66" si="78">CB27/CB$41</f>
        <v>1.1592388766246935</v>
      </c>
      <c r="CB27" s="304">
        <f t="shared" ref="CB27:CB66" si="79">CC27/CD27</f>
        <v>1.984966292192279</v>
      </c>
      <c r="CC27" s="52">
        <f>BEA_Output_Data!X8</f>
        <v>1285095.1054852218</v>
      </c>
      <c r="CD27" s="52">
        <f>BEA_Output_Data!AW8</f>
        <v>647414.06971999991</v>
      </c>
      <c r="CE27" s="52">
        <f t="shared" si="72"/>
        <v>647414.06971999991</v>
      </c>
      <c r="CF27" s="132">
        <f t="shared" si="27"/>
        <v>0.6888519817104426</v>
      </c>
      <c r="CG27" s="19">
        <f t="shared" ref="CG27:CG67" si="80">CC27/CD27</f>
        <v>1.984966292192279</v>
      </c>
      <c r="CH27" s="566">
        <f t="shared" ref="CH27:CH67" si="81">CG27/CG$41</f>
        <v>1.1592388766246935</v>
      </c>
      <c r="CI27" s="19">
        <f>'NAICS Sector VA over Manufac VA'!B8</f>
        <v>0.22153585290790806</v>
      </c>
      <c r="CJ27" s="19">
        <f>'NAICS Sector VA over Manufac VA'!C8</f>
        <v>2.2047274700367943E-2</v>
      </c>
      <c r="CK27" s="19">
        <f>'NAICS Sector VA over Manufac VA'!D8</f>
        <v>3.1380180490650222E-2</v>
      </c>
      <c r="CL27" s="19">
        <v>0</v>
      </c>
      <c r="CM27" s="19">
        <v>0</v>
      </c>
      <c r="CN27" s="19">
        <v>0</v>
      </c>
      <c r="CO27" s="19">
        <f>'NAICS Sector VA over Manufac VA'!E8</f>
        <v>3.1853541349385554E-2</v>
      </c>
      <c r="CP27" s="19">
        <f>'NAICS Sector VA over Manufac VA'!F8</f>
        <v>7.8910988483915839E-2</v>
      </c>
      <c r="CQ27" s="19">
        <f>'NAICS Sector VA over Manufac VA'!G8</f>
        <v>3.1601658284702509E-2</v>
      </c>
      <c r="CR27" s="19">
        <f>'NAICS Sector VA over Manufac VA'!H8</f>
        <v>3.8072517068806232E-2</v>
      </c>
      <c r="CS27" s="19">
        <f>'NAICS Sector VA over Manufac VA'!I8</f>
        <v>0.25470026610839042</v>
      </c>
      <c r="CT27" s="19">
        <f>'NAICS Sector VA over Manufac VA'!J8</f>
        <v>4.1273668398273504E-2</v>
      </c>
      <c r="CU27" s="19">
        <f>'NAICS Sector VA over Manufac VA'!K8</f>
        <v>5.5303616687671031E-2</v>
      </c>
      <c r="CV27" s="19">
        <f>'NAICS Sector VA over Manufac VA'!L8</f>
        <v>0.12887406477910615</v>
      </c>
      <c r="CW27" s="19">
        <f>'NAICS Sector VA over Manufac VA'!M8</f>
        <v>0.13746908204897579</v>
      </c>
      <c r="CX27" s="19">
        <f>'NAICS Sector VA over Manufac VA'!N8</f>
        <v>0.14570557439506615</v>
      </c>
      <c r="CY27" s="19">
        <f>'NAICS Sector VA over Manufac VA'!O8</f>
        <v>9.024697752594282E-4</v>
      </c>
      <c r="CZ27" s="19">
        <f>'NAICS Sector VA over Manufac VA'!P8</f>
        <v>5.3193651637651669E-2</v>
      </c>
      <c r="DA27" s="19">
        <f>'NAICS Sector VA over Manufac VA'!Q8</f>
        <v>0.65146669244867139</v>
      </c>
      <c r="DB27" s="19">
        <f>'NAICS Sector VA over Manufac VA'!R8</f>
        <v>2.9382283131763016E-2</v>
      </c>
      <c r="DC27" s="19">
        <f>'NAICS Sector VA over Manufac VA'!S8</f>
        <v>3.1292909495714262E-2</v>
      </c>
      <c r="DD27" s="19">
        <f t="shared" ref="DD27:DD73" si="82">SUM(CI27:DC27)</f>
        <v>1.9849662921922788</v>
      </c>
      <c r="DF27">
        <f t="shared" si="29"/>
        <v>2.5992549263520341E-2</v>
      </c>
      <c r="DG27">
        <f t="shared" si="30"/>
        <v>3.4857210571347552E-2</v>
      </c>
      <c r="DH27">
        <f t="shared" si="31"/>
        <v>2.4620868525230266E-2</v>
      </c>
      <c r="DI27">
        <f t="shared" si="32"/>
        <v>2.5992549263520341E-2</v>
      </c>
      <c r="DJ27">
        <f t="shared" si="33"/>
        <v>3.4857210571347552E-2</v>
      </c>
      <c r="DK27">
        <f t="shared" si="34"/>
        <v>2.4620868525230266E-2</v>
      </c>
      <c r="DL27">
        <f t="shared" si="35"/>
        <v>0.1294569746040159</v>
      </c>
      <c r="DM27">
        <f t="shared" si="36"/>
        <v>-2.8801659110951328E-2</v>
      </c>
      <c r="DN27">
        <f t="shared" si="37"/>
        <v>-1.6812303704441971E-2</v>
      </c>
      <c r="DO27">
        <f t="shared" si="38"/>
        <v>-4.3219123525525011E-2</v>
      </c>
      <c r="DP27">
        <f t="shared" si="39"/>
        <v>-4.1128278614558887E-2</v>
      </c>
      <c r="DQ27">
        <f t="shared" si="40"/>
        <v>-1.5711291634703972E-2</v>
      </c>
      <c r="DR27">
        <f t="shared" si="41"/>
        <v>1.7234404660339514E-2</v>
      </c>
      <c r="DS27">
        <f t="shared" si="42"/>
        <v>-4.5224390724755995E-2</v>
      </c>
      <c r="DT27">
        <f t="shared" si="43"/>
        <v>1.2661957260922025E-2</v>
      </c>
      <c r="DU27">
        <f t="shared" si="44"/>
        <v>-3.3842370710331873E-2</v>
      </c>
      <c r="DV27">
        <f t="shared" si="45"/>
        <v>-6.7822819245331234E-2</v>
      </c>
      <c r="DW27">
        <f t="shared" si="46"/>
        <v>-3.1416030913486749E-2</v>
      </c>
      <c r="DX27">
        <f t="shared" si="47"/>
        <v>2.3387082342080145E-2</v>
      </c>
      <c r="DY27">
        <f t="shared" si="48"/>
        <v>3.9780183475705E-3</v>
      </c>
      <c r="DZ27">
        <f t="shared" si="49"/>
        <v>-1.9124768672282688E-2</v>
      </c>
      <c r="EC27">
        <f t="shared" si="50"/>
        <v>-3.635466318793986E-2</v>
      </c>
      <c r="ED27">
        <f t="shared" si="51"/>
        <v>-1.4151566479714382E-2</v>
      </c>
      <c r="EE27">
        <f t="shared" si="52"/>
        <v>-3.1117373165567536E-2</v>
      </c>
      <c r="EF27" s="304">
        <v>0</v>
      </c>
      <c r="EG27" s="304">
        <v>0</v>
      </c>
      <c r="EH27" s="304">
        <v>0</v>
      </c>
      <c r="EI27">
        <f t="shared" si="56"/>
        <v>-0.13562993342854776</v>
      </c>
      <c r="EJ27">
        <f t="shared" si="57"/>
        <v>-5.3966589394756365E-3</v>
      </c>
      <c r="EK27">
        <f t="shared" si="58"/>
        <v>-2.8725193331507613E-2</v>
      </c>
      <c r="EL27">
        <f t="shared" si="59"/>
        <v>1.2307502652212214E-2</v>
      </c>
      <c r="EM27">
        <f t="shared" si="60"/>
        <v>3.5898797941690042E-2</v>
      </c>
      <c r="EN27">
        <f t="shared" si="61"/>
        <v>6.2305426202165955E-2</v>
      </c>
      <c r="EO27">
        <f t="shared" si="62"/>
        <v>-1.9330369069230281E-2</v>
      </c>
      <c r="EP27">
        <f t="shared" si="63"/>
        <v>-1.6712011758760005E-2</v>
      </c>
      <c r="EQ27">
        <f t="shared" si="64"/>
        <v>-7.0692060765771336E-2</v>
      </c>
      <c r="ER27">
        <f t="shared" si="65"/>
        <v>7.3144104365576418E-2</v>
      </c>
      <c r="ES27">
        <f t="shared" si="66"/>
        <v>8.5619917810866863E-3</v>
      </c>
      <c r="ET27">
        <f t="shared" si="67"/>
        <v>-2.515253022248104E-2</v>
      </c>
      <c r="EU27">
        <f t="shared" si="68"/>
        <v>5.2733510119595838E-2</v>
      </c>
      <c r="EV27">
        <f t="shared" si="69"/>
        <v>-4.4994572724460684E-3</v>
      </c>
      <c r="EW27">
        <f t="shared" si="70"/>
        <v>-1.4454780801312609E-2</v>
      </c>
      <c r="GL27" s="3"/>
      <c r="GN27" s="8"/>
      <c r="HJ27" s="17"/>
    </row>
    <row r="28" spans="1:218" x14ac:dyDescent="0.2">
      <c r="A28" t="s">
        <v>17</v>
      </c>
      <c r="B28" s="1">
        <f t="shared" si="71"/>
        <v>1972</v>
      </c>
      <c r="C28" s="52">
        <f>'Manufacturing Gross Output'!B9</f>
        <v>532367.00004000007</v>
      </c>
      <c r="D28" s="52">
        <f>'Manufacturing Gross Output'!C9</f>
        <v>85196.913750000007</v>
      </c>
      <c r="E28" s="52">
        <f>'Manufacturing Gross Output'!D9</f>
        <v>86245.096080000018</v>
      </c>
      <c r="F28" s="52">
        <f>'Manufacturing Gross Output'!B9</f>
        <v>532367.00004000007</v>
      </c>
      <c r="G28" s="52">
        <f>'Manufacturing Gross Output'!C9</f>
        <v>85196.913750000007</v>
      </c>
      <c r="H28" s="52">
        <f>'Manufacturing Gross Output'!D9</f>
        <v>86245.096080000018</v>
      </c>
      <c r="I28" s="52">
        <f>'Manufacturing Gross Output'!E9</f>
        <v>73875.472800000003</v>
      </c>
      <c r="J28" s="52">
        <f>'Manufacturing Gross Output'!F9</f>
        <v>142516.19989999998</v>
      </c>
      <c r="K28" s="52">
        <f>'Manufacturing Gross Output'!G9</f>
        <v>56272.764950000004</v>
      </c>
      <c r="L28" s="52">
        <f>'Manufacturing Gross Output'!H9</f>
        <v>549227.57655</v>
      </c>
      <c r="M28" s="52">
        <f>'Manufacturing Gross Output'!I9</f>
        <v>378539.64840999997</v>
      </c>
      <c r="N28" s="52">
        <f>'Manufacturing Gross Output'!J9</f>
        <v>91351.238670000006</v>
      </c>
      <c r="O28" s="52">
        <f>'Manufacturing Gross Output'!K9</f>
        <v>94104.053549999982</v>
      </c>
      <c r="P28" s="52">
        <f>'Manufacturing Gross Output'!L9</f>
        <v>299662.75053000002</v>
      </c>
      <c r="Q28" s="52">
        <f>'Manufacturing Gross Output'!M9</f>
        <v>236769.78149999998</v>
      </c>
      <c r="R28" s="52">
        <f>'Manufacturing Gross Output'!N9</f>
        <v>240066.96959999998</v>
      </c>
      <c r="S28" s="52">
        <f>'Manufacturing Gross Output'!O9</f>
        <v>11252.598840000001</v>
      </c>
      <c r="T28" s="52">
        <f>'Manufacturing Gross Output'!P9</f>
        <v>98408.61825</v>
      </c>
      <c r="U28" s="52">
        <f>'Manufacturing Gross Output'!Q9</f>
        <v>407850.76126051374</v>
      </c>
      <c r="V28" s="52">
        <f>'Manufacturing Gross Output'!R9</f>
        <v>47914.397440000001</v>
      </c>
      <c r="W28" s="52">
        <f>'Manufacturing Gross Output'!S9</f>
        <v>68915.379419999997</v>
      </c>
      <c r="X28" s="52">
        <f t="shared" si="73"/>
        <v>3500537.2215405139</v>
      </c>
      <c r="Z28" s="249">
        <f t="shared" si="6"/>
        <v>0.78660594908725068</v>
      </c>
      <c r="AA28" s="249">
        <f t="shared" si="7"/>
        <v>1.0050810652547852</v>
      </c>
      <c r="AB28" s="249">
        <f t="shared" si="8"/>
        <v>1.0210037996937562</v>
      </c>
      <c r="AC28" s="249">
        <f t="shared" si="9"/>
        <v>0.78660594908725068</v>
      </c>
      <c r="AD28" s="249">
        <f t="shared" si="10"/>
        <v>1.0050810652547852</v>
      </c>
      <c r="AE28" s="249">
        <f t="shared" si="11"/>
        <v>1.0210037996937562</v>
      </c>
      <c r="AF28" s="249">
        <f t="shared" si="12"/>
        <v>0.99362310023791156</v>
      </c>
      <c r="AG28" s="249">
        <f t="shared" si="13"/>
        <v>0.78534444499235634</v>
      </c>
      <c r="AH28" s="249">
        <f t="shared" si="14"/>
        <v>0.62934222998717548</v>
      </c>
      <c r="AI28" s="249">
        <f t="shared" si="15"/>
        <v>0.84380162114402046</v>
      </c>
      <c r="AJ28" s="249">
        <f t="shared" si="16"/>
        <v>0.73582579481884447</v>
      </c>
      <c r="AK28" s="249">
        <f t="shared" si="17"/>
        <v>0.67166958459334725</v>
      </c>
      <c r="AL28" s="249">
        <f t="shared" si="18"/>
        <v>1.0239716373571568</v>
      </c>
      <c r="AM28" s="249">
        <f t="shared" si="19"/>
        <v>1.3652353092688669</v>
      </c>
      <c r="AN28" s="249">
        <f t="shared" si="20"/>
        <v>0.9029752001152872</v>
      </c>
      <c r="AO28" s="249">
        <f t="shared" si="21"/>
        <v>0.95507209062821818</v>
      </c>
      <c r="AP28" s="249">
        <f t="shared" si="22"/>
        <v>0.2514240506329114</v>
      </c>
      <c r="AQ28" s="249">
        <f t="shared" si="23"/>
        <v>0.89050048347837685</v>
      </c>
      <c r="AR28" s="249">
        <f t="shared" si="24"/>
        <v>0.817690477943537</v>
      </c>
      <c r="AS28" s="249">
        <f t="shared" si="25"/>
        <v>0.77443137754831037</v>
      </c>
      <c r="AT28" s="249">
        <f t="shared" si="26"/>
        <v>0.90188210371939537</v>
      </c>
      <c r="AX28" s="132">
        <f>'Gross Output over VA'!B9</f>
        <v>3.4072959779968945</v>
      </c>
      <c r="AY28" s="132">
        <f>'Gross Output over VA'!C9</f>
        <v>5.8762276070372943</v>
      </c>
      <c r="AZ28" s="132">
        <f>'Gross Output over VA'!D9</f>
        <v>4.2979918664153987</v>
      </c>
      <c r="BA28" s="132">
        <f>'Gross Output over VA'!B9</f>
        <v>3.4072959779968945</v>
      </c>
      <c r="BB28" s="132">
        <f>'Gross Output over VA'!C9</f>
        <v>5.8762276070372943</v>
      </c>
      <c r="BC28" s="132">
        <f>'Gross Output over VA'!D9</f>
        <v>4.2979918664153987</v>
      </c>
      <c r="BD28" s="132">
        <f>'Gross Output over VA'!E9</f>
        <v>3.5462860041498878</v>
      </c>
      <c r="BE28" s="132">
        <f>'Gross Output over VA'!F9</f>
        <v>2.5490864965814706</v>
      </c>
      <c r="BF28" s="132">
        <f>'Gross Output over VA'!G9</f>
        <v>2.596080826562039</v>
      </c>
      <c r="BG28" s="132">
        <f>'Gross Output over VA'!H9</f>
        <v>18.641801698389234</v>
      </c>
      <c r="BH28" s="132">
        <f>'Gross Output over VA'!I9</f>
        <v>2.1480947424718004</v>
      </c>
      <c r="BI28" s="132">
        <f>'Gross Output over VA'!J9</f>
        <v>3.0169450240468052</v>
      </c>
      <c r="BJ28" s="132">
        <f>'Gross Output over VA'!K9</f>
        <v>2.3580893897504023</v>
      </c>
      <c r="BK28" s="132">
        <f>'Gross Output over VA'!L9</f>
        <v>3.2837357755484637</v>
      </c>
      <c r="BL28" s="132">
        <f>'Gross Output over VA'!M9</f>
        <v>2.4028926096439434</v>
      </c>
      <c r="BM28" s="132">
        <f>'Gross Output over VA'!N9</f>
        <v>1.9162248747546211</v>
      </c>
      <c r="BN28" s="132">
        <f>'Gross Output over VA'!O9</f>
        <v>17.01812138377549</v>
      </c>
      <c r="BO28" s="132">
        <f>'Gross Output over VA'!P9</f>
        <v>2.5609539007746576</v>
      </c>
      <c r="BP28" s="132">
        <f>'Gross Output over VA'!Q9</f>
        <v>0.96880407205025787</v>
      </c>
      <c r="BQ28" s="132">
        <f>'Gross Output over VA'!R9</f>
        <v>2.2047520944925147</v>
      </c>
      <c r="BR28" s="132">
        <f>'Gross Output over VA'!S9</f>
        <v>3.0979157439219289</v>
      </c>
      <c r="BS28" s="132">
        <f t="shared" si="74"/>
        <v>4.5463245495148907</v>
      </c>
      <c r="BU28" s="291">
        <f t="shared" si="75"/>
        <v>13117803.768826159</v>
      </c>
      <c r="BV28" s="132">
        <f t="shared" si="76"/>
        <v>0.6216267835185304</v>
      </c>
      <c r="BW28" s="132">
        <f t="shared" si="77"/>
        <v>0.77287055326940102</v>
      </c>
      <c r="CA28" s="304">
        <f t="shared" si="78"/>
        <v>1.1393507601772417</v>
      </c>
      <c r="CB28" s="304">
        <f t="shared" si="79"/>
        <v>1.9509118435713608</v>
      </c>
      <c r="CC28" s="52">
        <f>BEA_Output_Data!X9</f>
        <v>1384217.0519113133</v>
      </c>
      <c r="CD28" s="52">
        <f>BEA_Output_Data!AW9</f>
        <v>709523.11682999996</v>
      </c>
      <c r="CE28" s="52">
        <f t="shared" si="72"/>
        <v>709523.11682999996</v>
      </c>
      <c r="CF28" s="132">
        <f t="shared" si="27"/>
        <v>0.75493633511718028</v>
      </c>
      <c r="CG28" s="19">
        <f t="shared" si="80"/>
        <v>1.9509118435713608</v>
      </c>
      <c r="CH28" s="566">
        <f t="shared" si="81"/>
        <v>1.1393507601772417</v>
      </c>
      <c r="CI28" s="19">
        <f>'NAICS Sector VA over Manufac VA'!B9</f>
        <v>0.22020882349550777</v>
      </c>
      <c r="CJ28" s="19">
        <f>'NAICS Sector VA over Manufac VA'!C9</f>
        <v>2.0434250070352288E-2</v>
      </c>
      <c r="CK28" s="19">
        <f>'NAICS Sector VA over Manufac VA'!D9</f>
        <v>2.8281489022728847E-2</v>
      </c>
      <c r="CL28" s="19">
        <v>0</v>
      </c>
      <c r="CM28" s="19">
        <v>0</v>
      </c>
      <c r="CN28" s="19">
        <v>0</v>
      </c>
      <c r="CO28" s="19">
        <f>'NAICS Sector VA over Manufac VA'!E9</f>
        <v>2.9360264628264746E-2</v>
      </c>
      <c r="CP28" s="19">
        <f>'NAICS Sector VA over Manufac VA'!F9</f>
        <v>7.8797622056048677E-2</v>
      </c>
      <c r="CQ28" s="19">
        <f>'NAICS Sector VA over Manufac VA'!G9</f>
        <v>3.0550160432889086E-2</v>
      </c>
      <c r="CR28" s="19">
        <f>'NAICS Sector VA over Manufac VA'!H9</f>
        <v>4.1523877518791344E-2</v>
      </c>
      <c r="CS28" s="19">
        <f>'NAICS Sector VA over Manufac VA'!I9</f>
        <v>0.24836557087430619</v>
      </c>
      <c r="CT28" s="19">
        <f>'NAICS Sector VA over Manufac VA'!J9</f>
        <v>4.2675684374149668E-2</v>
      </c>
      <c r="CU28" s="19">
        <f>'NAICS Sector VA over Manufac VA'!K9</f>
        <v>5.6244688683711491E-2</v>
      </c>
      <c r="CV28" s="19">
        <f>'NAICS Sector VA over Manufac VA'!L9</f>
        <v>0.12861689097279247</v>
      </c>
      <c r="CW28" s="19">
        <f>'NAICS Sector VA over Manufac VA'!M9</f>
        <v>0.13887541251683957</v>
      </c>
      <c r="CX28" s="19">
        <f>'NAICS Sector VA over Manufac VA'!N9</f>
        <v>0.17657100428204522</v>
      </c>
      <c r="CY28" s="19">
        <f>'NAICS Sector VA over Manufac VA'!O9</f>
        <v>9.319114970547537E-4</v>
      </c>
      <c r="CZ28" s="19">
        <f>'NAICS Sector VA over Manufac VA'!P9</f>
        <v>5.4158275027995896E-2</v>
      </c>
      <c r="DA28" s="19">
        <f>'NAICS Sector VA over Manufac VA'!Q9</f>
        <v>0.59333336671563264</v>
      </c>
      <c r="DB28" s="19">
        <f>'NAICS Sector VA over Manufac VA'!R9</f>
        <v>3.0629486600937644E-2</v>
      </c>
      <c r="DC28" s="19">
        <f>'NAICS Sector VA over Manufac VA'!S9</f>
        <v>3.1353064801312204E-2</v>
      </c>
      <c r="DD28" s="19">
        <f t="shared" si="82"/>
        <v>1.9509118435713606</v>
      </c>
      <c r="DF28">
        <f t="shared" si="29"/>
        <v>-2.6588522314452755E-2</v>
      </c>
      <c r="DG28">
        <f t="shared" si="30"/>
        <v>7.161104508155948E-2</v>
      </c>
      <c r="DH28">
        <f t="shared" si="31"/>
        <v>-7.6874327468707546E-3</v>
      </c>
      <c r="DI28">
        <f t="shared" si="32"/>
        <v>-2.6588522314452755E-2</v>
      </c>
      <c r="DJ28">
        <f t="shared" si="33"/>
        <v>7.161104508155948E-2</v>
      </c>
      <c r="DK28">
        <f t="shared" si="34"/>
        <v>-7.6874327468707546E-3</v>
      </c>
      <c r="DL28">
        <f t="shared" si="35"/>
        <v>0.15926400775097177</v>
      </c>
      <c r="DM28">
        <f t="shared" si="36"/>
        <v>-1.5897127594489711E-2</v>
      </c>
      <c r="DN28">
        <f t="shared" si="37"/>
        <v>4.4969824473554278E-2</v>
      </c>
      <c r="DO28">
        <f t="shared" si="38"/>
        <v>-0.15847286590174725</v>
      </c>
      <c r="DP28">
        <f t="shared" si="39"/>
        <v>1.7011289523614807E-2</v>
      </c>
      <c r="DQ28">
        <f t="shared" si="40"/>
        <v>3.0917888133159283E-2</v>
      </c>
      <c r="DR28">
        <f t="shared" si="41"/>
        <v>9.1134803395650204E-3</v>
      </c>
      <c r="DS28">
        <f t="shared" si="42"/>
        <v>4.6687939299840017E-4</v>
      </c>
      <c r="DT28">
        <f t="shared" si="43"/>
        <v>-2.2762393273501876E-2</v>
      </c>
      <c r="DU28">
        <f t="shared" si="44"/>
        <v>-6.069123004133762E-2</v>
      </c>
      <c r="DV28">
        <f t="shared" si="45"/>
        <v>-1.5828658442861791E-2</v>
      </c>
      <c r="DW28">
        <f t="shared" si="46"/>
        <v>-1.3309042904176556E-3</v>
      </c>
      <c r="DX28">
        <f t="shared" si="47"/>
        <v>4.0075010690695946E-2</v>
      </c>
      <c r="DY28">
        <f t="shared" si="48"/>
        <v>1.9724853484288457E-2</v>
      </c>
      <c r="DZ28">
        <f t="shared" si="49"/>
        <v>4.4359391552209824E-2</v>
      </c>
      <c r="EC28">
        <f t="shared" si="50"/>
        <v>-6.0081466747205848E-3</v>
      </c>
      <c r="ED28">
        <f t="shared" si="51"/>
        <v>-7.5976579850639644E-2</v>
      </c>
      <c r="EE28">
        <f t="shared" si="52"/>
        <v>-0.10396900656488886</v>
      </c>
      <c r="EF28" s="304">
        <v>0</v>
      </c>
      <c r="EG28" s="304">
        <v>0</v>
      </c>
      <c r="EH28" s="304">
        <v>0</v>
      </c>
      <c r="EI28">
        <f t="shared" si="56"/>
        <v>-8.150634727098599E-2</v>
      </c>
      <c r="EJ28">
        <f t="shared" si="57"/>
        <v>-1.437669725265913E-3</v>
      </c>
      <c r="EK28">
        <f t="shared" si="58"/>
        <v>-3.3839659490434756E-2</v>
      </c>
      <c r="EL28">
        <f t="shared" si="59"/>
        <v>8.6775938610678907E-2</v>
      </c>
      <c r="EM28">
        <f t="shared" si="60"/>
        <v>-2.5185689888980536E-2</v>
      </c>
      <c r="EN28">
        <f t="shared" si="61"/>
        <v>3.3404577854500718E-2</v>
      </c>
      <c r="EO28">
        <f t="shared" si="62"/>
        <v>1.6873305612245062E-2</v>
      </c>
      <c r="EP28">
        <f t="shared" si="63"/>
        <v>-1.9975372810770251E-3</v>
      </c>
      <c r="EQ28">
        <f t="shared" si="64"/>
        <v>1.017818437698498E-2</v>
      </c>
      <c r="ER28">
        <f t="shared" si="65"/>
        <v>0.19213511415341145</v>
      </c>
      <c r="ES28">
        <f t="shared" si="66"/>
        <v>3.2102650305922541E-2</v>
      </c>
      <c r="ET28">
        <f t="shared" si="67"/>
        <v>1.7971719432003375E-2</v>
      </c>
      <c r="EU28">
        <f t="shared" si="68"/>
        <v>-9.3469859970422953E-2</v>
      </c>
      <c r="EV28">
        <f t="shared" si="69"/>
        <v>4.1571281256120578E-2</v>
      </c>
      <c r="EW28">
        <f t="shared" si="70"/>
        <v>1.9204849078336198E-3</v>
      </c>
      <c r="GL28" s="3"/>
      <c r="GN28" s="8"/>
      <c r="HJ28" s="17"/>
    </row>
    <row r="29" spans="1:218" x14ac:dyDescent="0.2">
      <c r="A29" t="s">
        <v>17</v>
      </c>
      <c r="B29" s="1">
        <f t="shared" si="71"/>
        <v>1973</v>
      </c>
      <c r="C29" s="52">
        <f>'Manufacturing Gross Output'!B10</f>
        <v>538181.54680000001</v>
      </c>
      <c r="D29" s="52">
        <f>'Manufacturing Gross Output'!C10</f>
        <v>86362.344450000004</v>
      </c>
      <c r="E29" s="52">
        <f>'Manufacturing Gross Output'!D10</f>
        <v>87719.037119999994</v>
      </c>
      <c r="F29" s="52">
        <f>'Manufacturing Gross Output'!B10</f>
        <v>538181.54680000001</v>
      </c>
      <c r="G29" s="52">
        <f>'Manufacturing Gross Output'!C10</f>
        <v>86362.344450000004</v>
      </c>
      <c r="H29" s="52">
        <f>'Manufacturing Gross Output'!D10</f>
        <v>87719.037119999994</v>
      </c>
      <c r="I29" s="52">
        <f>'Manufacturing Gross Output'!E10</f>
        <v>71394.218399999998</v>
      </c>
      <c r="J29" s="52">
        <f>'Manufacturing Gross Output'!F10</f>
        <v>153285.00531000001</v>
      </c>
      <c r="K29" s="52">
        <f>'Manufacturing Gross Output'!G10</f>
        <v>58976.67624999999</v>
      </c>
      <c r="L29" s="52">
        <f>'Manufacturing Gross Output'!H10</f>
        <v>537016.96270000003</v>
      </c>
      <c r="M29" s="52">
        <f>'Manufacturing Gross Output'!I10</f>
        <v>414540.83263999998</v>
      </c>
      <c r="N29" s="52">
        <f>'Manufacturing Gross Output'!J10</f>
        <v>103220.12427999999</v>
      </c>
      <c r="O29" s="52">
        <f>'Manufacturing Gross Output'!K10</f>
        <v>99391.895279999997</v>
      </c>
      <c r="P29" s="52">
        <f>'Manufacturing Gross Output'!L10</f>
        <v>348964.45974000008</v>
      </c>
      <c r="Q29" s="52">
        <f>'Manufacturing Gross Output'!M10</f>
        <v>262059.57666000002</v>
      </c>
      <c r="R29" s="52">
        <f>'Manufacturing Gross Output'!N10</f>
        <v>272154.36799999996</v>
      </c>
      <c r="S29" s="52">
        <f>'Manufacturing Gross Output'!O10</f>
        <v>12799.9197</v>
      </c>
      <c r="T29" s="52">
        <f>'Manufacturing Gross Output'!P10</f>
        <v>109691.32275000001</v>
      </c>
      <c r="U29" s="52">
        <f>'Manufacturing Gross Output'!Q10</f>
        <v>459306.1950462737</v>
      </c>
      <c r="V29" s="52">
        <f>'Manufacturing Gross Output'!R10</f>
        <v>50857.04</v>
      </c>
      <c r="W29" s="52">
        <f>'Manufacturing Gross Output'!S10</f>
        <v>70246.152719999998</v>
      </c>
      <c r="X29" s="52">
        <f t="shared" si="73"/>
        <v>3736167.6778462725</v>
      </c>
      <c r="Z29" s="249">
        <f t="shared" si="6"/>
        <v>0.79519731007002814</v>
      </c>
      <c r="AA29" s="249">
        <f t="shared" si="7"/>
        <v>1.018829830061851</v>
      </c>
      <c r="AB29" s="249">
        <f t="shared" si="8"/>
        <v>1.0384529008109793</v>
      </c>
      <c r="AC29" s="249">
        <f t="shared" si="9"/>
        <v>0.79519731007002814</v>
      </c>
      <c r="AD29" s="249">
        <f t="shared" si="10"/>
        <v>1.018829830061851</v>
      </c>
      <c r="AE29" s="249">
        <f t="shared" si="11"/>
        <v>1.0384529008109793</v>
      </c>
      <c r="AF29" s="249">
        <f t="shared" si="12"/>
        <v>0.96025029603154755</v>
      </c>
      <c r="AG29" s="249">
        <f t="shared" si="13"/>
        <v>0.84468662162828534</v>
      </c>
      <c r="AH29" s="249">
        <f t="shared" si="14"/>
        <v>0.65958217943237352</v>
      </c>
      <c r="AI29" s="249">
        <f t="shared" si="15"/>
        <v>0.82504193717746788</v>
      </c>
      <c r="AJ29" s="249">
        <f t="shared" si="16"/>
        <v>0.80580683937185038</v>
      </c>
      <c r="AK29" s="249">
        <f t="shared" si="17"/>
        <v>0.75893681362406495</v>
      </c>
      <c r="AL29" s="249">
        <f t="shared" si="18"/>
        <v>1.0815100722076458</v>
      </c>
      <c r="AM29" s="249">
        <f t="shared" si="19"/>
        <v>1.5898492597907545</v>
      </c>
      <c r="AN29" s="249">
        <f t="shared" si="20"/>
        <v>0.99942356316568626</v>
      </c>
      <c r="AO29" s="249">
        <f t="shared" si="21"/>
        <v>1.0827272142121522</v>
      </c>
      <c r="AP29" s="249">
        <f t="shared" si="22"/>
        <v>0.285996835443038</v>
      </c>
      <c r="AQ29" s="249">
        <f t="shared" si="23"/>
        <v>0.99259777933380022</v>
      </c>
      <c r="AR29" s="249">
        <f t="shared" si="24"/>
        <v>0.92085227691881222</v>
      </c>
      <c r="AS29" s="249">
        <f t="shared" si="25"/>
        <v>0.82199275477791589</v>
      </c>
      <c r="AT29" s="249">
        <f t="shared" si="26"/>
        <v>0.91929767385016492</v>
      </c>
      <c r="AX29" s="132">
        <f>'Gross Output over VA'!B10</f>
        <v>3.260355069336224</v>
      </c>
      <c r="AY29" s="132">
        <f>'Gross Output over VA'!C10</f>
        <v>6.2762155296868158</v>
      </c>
      <c r="AZ29" s="132">
        <f>'Gross Output over VA'!D10</f>
        <v>4.0022684734407949</v>
      </c>
      <c r="BA29" s="132">
        <f>'Gross Output over VA'!B10</f>
        <v>3.260355069336224</v>
      </c>
      <c r="BB29" s="132">
        <f>'Gross Output over VA'!C10</f>
        <v>6.2762155296868158</v>
      </c>
      <c r="BC29" s="132">
        <f>'Gross Output over VA'!D10</f>
        <v>4.0022684734407949</v>
      </c>
      <c r="BD29" s="132">
        <f>'Gross Output over VA'!E10</f>
        <v>3.6530032367574754</v>
      </c>
      <c r="BE29" s="132">
        <f>'Gross Output over VA'!F10</f>
        <v>2.509442480923302</v>
      </c>
      <c r="BF29" s="132">
        <f>'Gross Output over VA'!G10</f>
        <v>2.6032088515713396</v>
      </c>
      <c r="BG29" s="132">
        <f>'Gross Output over VA'!H10</f>
        <v>33.307867246383388</v>
      </c>
      <c r="BH29" s="132">
        <f>'Gross Output over VA'!I10</f>
        <v>2.182073646995625</v>
      </c>
      <c r="BI29" s="132">
        <f>'Gross Output over VA'!J10</f>
        <v>3.0561241061027618</v>
      </c>
      <c r="BJ29" s="132">
        <f>'Gross Output over VA'!K10</f>
        <v>2.3458282210336794</v>
      </c>
      <c r="BK29" s="132">
        <f>'Gross Output over VA'!L10</f>
        <v>3.4234583908826663</v>
      </c>
      <c r="BL29" s="132">
        <f>'Gross Output over VA'!M10</f>
        <v>2.3430637152045026</v>
      </c>
      <c r="BM29" s="132">
        <f>'Gross Output over VA'!N10</f>
        <v>1.9252606103662675</v>
      </c>
      <c r="BN29" s="132">
        <f>'Gross Output over VA'!O10</f>
        <v>16.380055110273332</v>
      </c>
      <c r="BO29" s="132">
        <f>'Gross Output over VA'!P10</f>
        <v>2.5039623950938443</v>
      </c>
      <c r="BP29" s="132">
        <f>'Gross Output over VA'!Q10</f>
        <v>0.97926679050180632</v>
      </c>
      <c r="BQ29" s="132">
        <f>'Gross Output over VA'!R10</f>
        <v>2.204305581141393</v>
      </c>
      <c r="BR29" s="132">
        <f>'Gross Output over VA'!S10</f>
        <v>3.0015589545267551</v>
      </c>
      <c r="BS29" s="132">
        <f t="shared" si="74"/>
        <v>5.2141027372707534</v>
      </c>
      <c r="BU29" s="291">
        <f t="shared" si="75"/>
        <v>13802031.012058692</v>
      </c>
      <c r="BV29" s="132">
        <f t="shared" si="76"/>
        <v>0.65405095969176885</v>
      </c>
      <c r="BW29" s="132">
        <f t="shared" si="77"/>
        <v>0.8131836344343929</v>
      </c>
      <c r="CA29" s="304">
        <f t="shared" si="78"/>
        <v>1.1426903379148077</v>
      </c>
      <c r="CB29" s="304">
        <f t="shared" si="79"/>
        <v>1.9566302070362969</v>
      </c>
      <c r="CC29" s="52">
        <f>BEA_Output_Data!X10</f>
        <v>1501503.6172246505</v>
      </c>
      <c r="CD29" s="52">
        <f>BEA_Output_Data!AW10</f>
        <v>767392.63854000007</v>
      </c>
      <c r="CE29" s="52">
        <f t="shared" si="72"/>
        <v>767392.63854000007</v>
      </c>
      <c r="CF29" s="132">
        <f t="shared" si="27"/>
        <v>0.81650981115827037</v>
      </c>
      <c r="CG29" s="19">
        <f t="shared" si="80"/>
        <v>1.9566302070362969</v>
      </c>
      <c r="CH29" s="566">
        <f t="shared" si="81"/>
        <v>1.1426903379148077</v>
      </c>
      <c r="CI29" s="19">
        <f>'NAICS Sector VA over Manufac VA'!B10</f>
        <v>0.21510290431512377</v>
      </c>
      <c r="CJ29" s="19">
        <f>'NAICS Sector VA over Manufac VA'!C10</f>
        <v>1.7931183111398522E-2</v>
      </c>
      <c r="CK29" s="19">
        <f>'NAICS Sector VA over Manufac VA'!D10</f>
        <v>2.8560776399547863E-2</v>
      </c>
      <c r="CL29" s="19">
        <v>0</v>
      </c>
      <c r="CM29" s="19">
        <v>0</v>
      </c>
      <c r="CN29" s="19">
        <v>0</v>
      </c>
      <c r="CO29" s="19">
        <f>'NAICS Sector VA over Manufac VA'!E10</f>
        <v>2.5468030286534053E-2</v>
      </c>
      <c r="CP29" s="19">
        <f>'NAICS Sector VA over Manufac VA'!F10</f>
        <v>7.9598484442349848E-2</v>
      </c>
      <c r="CQ29" s="19">
        <f>'NAICS Sector VA over Manufac VA'!G10</f>
        <v>2.9522535416944967E-2</v>
      </c>
      <c r="CR29" s="19">
        <f>'NAICS Sector VA over Manufac VA'!H10</f>
        <v>2.1009878946290677E-2</v>
      </c>
      <c r="CS29" s="19">
        <f>'NAICS Sector VA over Manufac VA'!I10</f>
        <v>0.24755989069876591</v>
      </c>
      <c r="CT29" s="19">
        <f>'NAICS Sector VA over Manufac VA'!J10</f>
        <v>4.4012472056362446E-2</v>
      </c>
      <c r="CU29" s="19">
        <f>'NAICS Sector VA over Manufac VA'!K10</f>
        <v>5.5212464965275397E-2</v>
      </c>
      <c r="CV29" s="19">
        <f>'NAICS Sector VA over Manufac VA'!L10</f>
        <v>0.13283071671619479</v>
      </c>
      <c r="CW29" s="19">
        <f>'NAICS Sector VA over Manufac VA'!M10</f>
        <v>0.14574655821925783</v>
      </c>
      <c r="CX29" s="19">
        <f>'NAICS Sector VA over Manufac VA'!N10</f>
        <v>0.18420785892466138</v>
      </c>
      <c r="CY29" s="19">
        <f>'NAICS Sector VA over Manufac VA'!O10</f>
        <v>1.0182965157011577E-3</v>
      </c>
      <c r="CZ29" s="19">
        <f>'NAICS Sector VA over Manufac VA'!P10</f>
        <v>5.7085635813949195E-2</v>
      </c>
      <c r="DA29" s="19">
        <f>'NAICS Sector VA over Manufac VA'!Q10</f>
        <v>0.61120042517869722</v>
      </c>
      <c r="DB29" s="19">
        <f>'NAICS Sector VA over Manufac VA'!R10</f>
        <v>3.0065030626166733E-2</v>
      </c>
      <c r="DC29" s="19">
        <f>'NAICS Sector VA over Manufac VA'!S10</f>
        <v>3.0497064403074949E-2</v>
      </c>
      <c r="DD29" s="19">
        <f t="shared" si="82"/>
        <v>1.9566302070362964</v>
      </c>
      <c r="DF29">
        <f t="shared" si="29"/>
        <v>-4.4082901978483378E-2</v>
      </c>
      <c r="DG29">
        <f t="shared" si="30"/>
        <v>6.5852183577133364E-2</v>
      </c>
      <c r="DH29">
        <f t="shared" si="31"/>
        <v>-7.1286587077788302E-2</v>
      </c>
      <c r="DI29">
        <f t="shared" si="32"/>
        <v>-4.4082901978483378E-2</v>
      </c>
      <c r="DJ29">
        <f t="shared" si="33"/>
        <v>6.5852183577133364E-2</v>
      </c>
      <c r="DK29">
        <f t="shared" si="34"/>
        <v>-7.1286587077788302E-2</v>
      </c>
      <c r="DL29">
        <f t="shared" si="35"/>
        <v>2.9648774039196527E-2</v>
      </c>
      <c r="DM29">
        <f t="shared" si="36"/>
        <v>-1.5674449036028607E-2</v>
      </c>
      <c r="DN29">
        <f t="shared" si="37"/>
        <v>2.7419243459638771E-3</v>
      </c>
      <c r="DO29">
        <f t="shared" si="38"/>
        <v>0.5803871605027433</v>
      </c>
      <c r="DP29">
        <f t="shared" si="39"/>
        <v>1.5694355931697601E-2</v>
      </c>
      <c r="DQ29">
        <f t="shared" si="40"/>
        <v>1.2902743163899661E-2</v>
      </c>
      <c r="DR29">
        <f t="shared" si="41"/>
        <v>-5.2131850512804091E-3</v>
      </c>
      <c r="DS29">
        <f t="shared" si="42"/>
        <v>4.1669535297134415E-2</v>
      </c>
      <c r="DT29">
        <f t="shared" si="43"/>
        <v>-2.5213912624789839E-2</v>
      </c>
      <c r="DU29">
        <f t="shared" si="44"/>
        <v>4.7043011409928477E-3</v>
      </c>
      <c r="DV29">
        <f t="shared" si="45"/>
        <v>-3.8214297166962292E-2</v>
      </c>
      <c r="DW29">
        <f t="shared" si="46"/>
        <v>-2.2505371385601606E-2</v>
      </c>
      <c r="DX29">
        <f t="shared" si="47"/>
        <v>1.0741723266383785E-2</v>
      </c>
      <c r="DY29">
        <f t="shared" si="48"/>
        <v>-2.0254366601543477E-4</v>
      </c>
      <c r="DZ29">
        <f t="shared" si="49"/>
        <v>-3.1597739493467079E-2</v>
      </c>
      <c r="EC29">
        <f t="shared" si="50"/>
        <v>-2.3459755511045538E-2</v>
      </c>
      <c r="ED29">
        <f t="shared" si="51"/>
        <v>-0.13067114758879719</v>
      </c>
      <c r="EE29">
        <f t="shared" si="52"/>
        <v>9.8268294631146391E-3</v>
      </c>
      <c r="EF29" s="304">
        <v>0</v>
      </c>
      <c r="EG29" s="304">
        <v>0</v>
      </c>
      <c r="EH29" s="304">
        <v>0</v>
      </c>
      <c r="EI29">
        <f t="shared" si="56"/>
        <v>-0.14221826557635373</v>
      </c>
      <c r="EJ29">
        <f t="shared" si="57"/>
        <v>1.0112233545305804E-2</v>
      </c>
      <c r="EK29">
        <f t="shared" si="58"/>
        <v>-3.4216052937555225E-2</v>
      </c>
      <c r="EL29">
        <f t="shared" si="59"/>
        <v>-0.68127587055640715</v>
      </c>
      <c r="EM29">
        <f t="shared" si="60"/>
        <v>-3.2492015304176019E-3</v>
      </c>
      <c r="EN29">
        <f t="shared" si="61"/>
        <v>3.0843744139824568E-2</v>
      </c>
      <c r="EO29">
        <f t="shared" si="62"/>
        <v>-1.8522870846579498E-2</v>
      </c>
      <c r="EP29">
        <f t="shared" si="63"/>
        <v>3.2237362646679577E-2</v>
      </c>
      <c r="EQ29">
        <f t="shared" si="64"/>
        <v>4.8291992302007092E-2</v>
      </c>
      <c r="ER29">
        <f t="shared" si="65"/>
        <v>4.2341702056924987E-2</v>
      </c>
      <c r="ES29">
        <f t="shared" si="66"/>
        <v>8.864857755480382E-2</v>
      </c>
      <c r="ET29">
        <f t="shared" si="67"/>
        <v>5.2641744547753368E-2</v>
      </c>
      <c r="EU29">
        <f t="shared" si="68"/>
        <v>2.9668522617521165E-2</v>
      </c>
      <c r="EV29">
        <f t="shared" si="69"/>
        <v>-1.8600436233607062E-2</v>
      </c>
      <c r="EW29">
        <f t="shared" si="70"/>
        <v>-2.7681593206444012E-2</v>
      </c>
      <c r="GL29" s="3"/>
      <c r="GN29" s="8"/>
      <c r="HJ29" s="17"/>
    </row>
    <row r="30" spans="1:218" x14ac:dyDescent="0.2">
      <c r="A30" t="s">
        <v>17</v>
      </c>
      <c r="B30" s="1">
        <f t="shared" si="71"/>
        <v>1974</v>
      </c>
      <c r="C30" s="52">
        <f>'Manufacturing Gross Output'!B11</f>
        <v>567200.52515999996</v>
      </c>
      <c r="D30" s="52">
        <f>'Manufacturing Gross Output'!C11</f>
        <v>78579.707850000006</v>
      </c>
      <c r="E30" s="52">
        <f>'Manufacturing Gross Output'!D11</f>
        <v>82381.845260000002</v>
      </c>
      <c r="F30" s="52">
        <f>'Manufacturing Gross Output'!B11</f>
        <v>567200.52515999996</v>
      </c>
      <c r="G30" s="52">
        <f>'Manufacturing Gross Output'!C11</f>
        <v>78579.707850000006</v>
      </c>
      <c r="H30" s="52">
        <f>'Manufacturing Gross Output'!D11</f>
        <v>82381.845260000002</v>
      </c>
      <c r="I30" s="52">
        <f>'Manufacturing Gross Output'!E11</f>
        <v>72320.650300000008</v>
      </c>
      <c r="J30" s="52">
        <f>'Manufacturing Gross Output'!F11</f>
        <v>154287.25410999998</v>
      </c>
      <c r="K30" s="52">
        <f>'Manufacturing Gross Output'!G11</f>
        <v>58016.098050000008</v>
      </c>
      <c r="L30" s="52">
        <f>'Manufacturing Gross Output'!H11</f>
        <v>590576.96583999996</v>
      </c>
      <c r="M30" s="52">
        <f>'Manufacturing Gross Output'!I11</f>
        <v>427748.93062</v>
      </c>
      <c r="N30" s="52">
        <f>'Manufacturing Gross Output'!J11</f>
        <v>99641.924769999998</v>
      </c>
      <c r="O30" s="52">
        <f>'Manufacturing Gross Output'!K11</f>
        <v>96956.718120000005</v>
      </c>
      <c r="P30" s="52">
        <f>'Manufacturing Gross Output'!L11</f>
        <v>353810.36574000004</v>
      </c>
      <c r="Q30" s="52">
        <f>'Manufacturing Gross Output'!M11</f>
        <v>257466.74100000001</v>
      </c>
      <c r="R30" s="52">
        <f>'Manufacturing Gross Output'!N11</f>
        <v>279564.44160000002</v>
      </c>
      <c r="S30" s="52">
        <f>'Manufacturing Gross Output'!O11</f>
        <v>13745.307960000002</v>
      </c>
      <c r="T30" s="52">
        <f>'Manufacturing Gross Output'!P11</f>
        <v>106748.43574999999</v>
      </c>
      <c r="U30" s="52">
        <f>'Manufacturing Gross Output'!Q11</f>
        <v>410546.288096509</v>
      </c>
      <c r="V30" s="52">
        <f>'Manufacturing Gross Output'!R11</f>
        <v>46832.514559999996</v>
      </c>
      <c r="W30" s="52">
        <f>'Manufacturing Gross Output'!S11</f>
        <v>67407.169680000006</v>
      </c>
      <c r="X30" s="52">
        <f t="shared" si="73"/>
        <v>3763831.8844665089</v>
      </c>
      <c r="Z30" s="249">
        <f t="shared" si="6"/>
        <v>0.83807468791781925</v>
      </c>
      <c r="AA30" s="249">
        <f t="shared" si="7"/>
        <v>0.92701687182052184</v>
      </c>
      <c r="AB30" s="249">
        <f t="shared" si="8"/>
        <v>0.97526909771451253</v>
      </c>
      <c r="AC30" s="249">
        <f t="shared" si="9"/>
        <v>0.83807468791781925</v>
      </c>
      <c r="AD30" s="249">
        <f t="shared" si="10"/>
        <v>0.92701687182052184</v>
      </c>
      <c r="AE30" s="249">
        <f t="shared" si="11"/>
        <v>0.97526909771451253</v>
      </c>
      <c r="AF30" s="249">
        <f t="shared" si="12"/>
        <v>0.97271077989375454</v>
      </c>
      <c r="AG30" s="249">
        <f t="shared" si="13"/>
        <v>0.85020957640909289</v>
      </c>
      <c r="AH30" s="249">
        <f t="shared" si="14"/>
        <v>0.64883928405479252</v>
      </c>
      <c r="AI30" s="249">
        <f t="shared" si="15"/>
        <v>0.90732844172973237</v>
      </c>
      <c r="AJ30" s="249">
        <f t="shared" si="16"/>
        <v>0.83148145294271758</v>
      </c>
      <c r="AK30" s="249">
        <f t="shared" si="17"/>
        <v>0.73262772560878564</v>
      </c>
      <c r="AL30" s="249">
        <f t="shared" si="18"/>
        <v>1.0550122514474056</v>
      </c>
      <c r="AM30" s="249">
        <f t="shared" si="19"/>
        <v>1.6119267517876636</v>
      </c>
      <c r="AN30" s="249">
        <f t="shared" si="20"/>
        <v>0.98190774390483537</v>
      </c>
      <c r="AO30" s="249">
        <f t="shared" si="21"/>
        <v>1.112207131822863</v>
      </c>
      <c r="AP30" s="249">
        <f t="shared" si="22"/>
        <v>0.30712025316455704</v>
      </c>
      <c r="AQ30" s="249">
        <f t="shared" si="23"/>
        <v>0.96596756804819217</v>
      </c>
      <c r="AR30" s="249">
        <f t="shared" si="24"/>
        <v>0.82309467682261361</v>
      </c>
      <c r="AS30" s="249">
        <f t="shared" si="25"/>
        <v>0.75694510841274387</v>
      </c>
      <c r="AT30" s="249">
        <f t="shared" si="26"/>
        <v>0.88214445757118998</v>
      </c>
      <c r="AX30" s="132">
        <f>'Gross Output over VA'!B11</f>
        <v>3.5878465844161891</v>
      </c>
      <c r="AY30" s="132">
        <f>'Gross Output over VA'!C11</f>
        <v>6.4555667660035692</v>
      </c>
      <c r="AZ30" s="132">
        <f>'Gross Output over VA'!D11</f>
        <v>3.6537542309641595</v>
      </c>
      <c r="BA30" s="132">
        <f>'Gross Output over VA'!B11</f>
        <v>3.5878465844161891</v>
      </c>
      <c r="BB30" s="132">
        <f>'Gross Output over VA'!C11</f>
        <v>6.4555667660035692</v>
      </c>
      <c r="BC30" s="132">
        <f>'Gross Output over VA'!D11</f>
        <v>3.6537542309641595</v>
      </c>
      <c r="BD30" s="132">
        <f>'Gross Output over VA'!E11</f>
        <v>3.5833618848948254</v>
      </c>
      <c r="BE30" s="132">
        <f>'Gross Output over VA'!F11</f>
        <v>2.9523907639796567</v>
      </c>
      <c r="BF30" s="132">
        <f>'Gross Output over VA'!G11</f>
        <v>2.63708813789024</v>
      </c>
      <c r="BG30" s="132">
        <f>'Gross Output over VA'!H11</f>
        <v>26.84313983429886</v>
      </c>
      <c r="BH30" s="132">
        <f>'Gross Output over VA'!I11</f>
        <v>2.7130354005796615</v>
      </c>
      <c r="BI30" s="132">
        <f>'Gross Output over VA'!J11</f>
        <v>3.5370511131643956</v>
      </c>
      <c r="BJ30" s="132">
        <f>'Gross Output over VA'!K11</f>
        <v>2.3983338033003916</v>
      </c>
      <c r="BK30" s="132">
        <f>'Gross Output over VA'!L11</f>
        <v>3.7508891936605915</v>
      </c>
      <c r="BL30" s="132">
        <f>'Gross Output over VA'!M11</f>
        <v>2.4994814328274551</v>
      </c>
      <c r="BM30" s="132">
        <f>'Gross Output over VA'!N11</f>
        <v>2.0144930296063666</v>
      </c>
      <c r="BN30" s="132">
        <f>'Gross Output over VA'!O11</f>
        <v>16.240645456020022</v>
      </c>
      <c r="BO30" s="132">
        <f>'Gross Output over VA'!P11</f>
        <v>2.679940868385978</v>
      </c>
      <c r="BP30" s="132">
        <f>'Gross Output over VA'!Q11</f>
        <v>0.98017171046225038</v>
      </c>
      <c r="BQ30" s="132">
        <f>'Gross Output over VA'!R11</f>
        <v>2.1975029517899665</v>
      </c>
      <c r="BR30" s="132">
        <f>'Gross Output over VA'!S11</f>
        <v>3.0434440418432369</v>
      </c>
      <c r="BS30" s="132">
        <f t="shared" si="74"/>
        <v>5.0221573707367488</v>
      </c>
      <c r="BU30" s="291">
        <f t="shared" si="75"/>
        <v>14074171.444901662</v>
      </c>
      <c r="BV30" s="132">
        <f t="shared" si="76"/>
        <v>0.66694715671642169</v>
      </c>
      <c r="BW30" s="132">
        <f t="shared" si="77"/>
        <v>0.82921751713342806</v>
      </c>
      <c r="CA30" s="304">
        <f t="shared" si="78"/>
        <v>1.1156899397161018</v>
      </c>
      <c r="CB30" s="304">
        <f t="shared" si="79"/>
        <v>1.9103973887786396</v>
      </c>
      <c r="CC30" s="52">
        <f>BEA_Output_Data!X11</f>
        <v>1374614.6219064172</v>
      </c>
      <c r="CD30" s="52">
        <f>BEA_Output_Data!AW11</f>
        <v>719543.81322999997</v>
      </c>
      <c r="CE30" s="52">
        <f t="shared" si="72"/>
        <v>719543.81322999997</v>
      </c>
      <c r="CF30" s="132">
        <f t="shared" si="27"/>
        <v>0.76559840889052921</v>
      </c>
      <c r="CG30" s="19">
        <f t="shared" si="80"/>
        <v>1.9103973887786396</v>
      </c>
      <c r="CH30" s="566">
        <f t="shared" si="81"/>
        <v>1.1156899397161018</v>
      </c>
      <c r="CI30" s="19">
        <f>'NAICS Sector VA over Manufac VA'!B11</f>
        <v>0.21970782077931261</v>
      </c>
      <c r="CJ30" s="19">
        <f>'NAICS Sector VA over Manufac VA'!C11</f>
        <v>1.6916822375775374E-2</v>
      </c>
      <c r="CK30" s="19">
        <f>'NAICS Sector VA over Manufac VA'!D11</f>
        <v>3.1335378201345007E-2</v>
      </c>
      <c r="CL30" s="19">
        <v>0</v>
      </c>
      <c r="CM30" s="19">
        <v>0</v>
      </c>
      <c r="CN30" s="19">
        <v>0</v>
      </c>
      <c r="CO30" s="19">
        <f>'NAICS Sector VA over Manufac VA'!E11</f>
        <v>2.8048807979325609E-2</v>
      </c>
      <c r="CP30" s="19">
        <f>'NAICS Sector VA over Manufac VA'!F11</f>
        <v>7.2627144364447144E-2</v>
      </c>
      <c r="CQ30" s="19">
        <f>'NAICS Sector VA over Manufac VA'!G11</f>
        <v>3.0575011410691893E-2</v>
      </c>
      <c r="CR30" s="19">
        <f>'NAICS Sector VA over Manufac VA'!H11</f>
        <v>3.0576371550244206E-2</v>
      </c>
      <c r="CS30" s="19">
        <f>'NAICS Sector VA over Manufac VA'!I11</f>
        <v>0.2191170783225164</v>
      </c>
      <c r="CT30" s="19">
        <f>'NAICS Sector VA over Manufac VA'!J11</f>
        <v>3.9151060369127591E-2</v>
      </c>
      <c r="CU30" s="19">
        <f>'NAICS Sector VA over Manufac VA'!K11</f>
        <v>5.6183790321990758E-2</v>
      </c>
      <c r="CV30" s="19">
        <f>'NAICS Sector VA over Manufac VA'!L11</f>
        <v>0.13109287086573651</v>
      </c>
      <c r="CW30" s="19">
        <f>'NAICS Sector VA over Manufac VA'!M11</f>
        <v>0.14315745774757122</v>
      </c>
      <c r="CX30" s="19">
        <f>'NAICS Sector VA over Manufac VA'!N11</f>
        <v>0.19286744149329585</v>
      </c>
      <c r="CY30" s="19">
        <f>'NAICS Sector VA over Manufac VA'!O11</f>
        <v>1.1762345870236341E-3</v>
      </c>
      <c r="CZ30" s="19">
        <f>'NAICS Sector VA over Manufac VA'!P11</f>
        <v>5.5357830902880267E-2</v>
      </c>
      <c r="DA30" s="19">
        <f>'NAICS Sector VA over Manufac VA'!Q11</f>
        <v>0.58210686705262926</v>
      </c>
      <c r="DB30" s="19">
        <f>'NAICS Sector VA over Manufac VA'!R11</f>
        <v>2.9618343550662674E-2</v>
      </c>
      <c r="DC30" s="19">
        <f>'NAICS Sector VA over Manufac VA'!S11</f>
        <v>3.0781056904064241E-2</v>
      </c>
      <c r="DD30" s="19">
        <f t="shared" si="82"/>
        <v>1.9103973887786405</v>
      </c>
      <c r="DF30">
        <f t="shared" si="29"/>
        <v>9.5716078894004214E-2</v>
      </c>
      <c r="DG30">
        <f t="shared" si="30"/>
        <v>2.8175646909595481E-2</v>
      </c>
      <c r="DH30">
        <f t="shared" si="31"/>
        <v>-9.1106123308038689E-2</v>
      </c>
      <c r="DI30">
        <f t="shared" si="32"/>
        <v>9.5716078894004214E-2</v>
      </c>
      <c r="DJ30">
        <f t="shared" si="33"/>
        <v>2.8175646909595481E-2</v>
      </c>
      <c r="DK30">
        <f t="shared" si="34"/>
        <v>-9.1106123308038689E-2</v>
      </c>
      <c r="DL30">
        <f t="shared" si="35"/>
        <v>-1.9248200115914386E-2</v>
      </c>
      <c r="DM30">
        <f t="shared" si="36"/>
        <v>0.16255466128206181</v>
      </c>
      <c r="DN30">
        <f t="shared" si="37"/>
        <v>1.2930472615953897E-2</v>
      </c>
      <c r="DO30">
        <f t="shared" si="38"/>
        <v>-0.21578333407244465</v>
      </c>
      <c r="DP30">
        <f t="shared" si="39"/>
        <v>0.21779244318974053</v>
      </c>
      <c r="DQ30">
        <f t="shared" si="40"/>
        <v>0.14614587999713308</v>
      </c>
      <c r="DR30">
        <f t="shared" si="41"/>
        <v>2.2135722142253025E-2</v>
      </c>
      <c r="DS30">
        <f t="shared" si="42"/>
        <v>9.1341664648890208E-2</v>
      </c>
      <c r="DT30">
        <f t="shared" si="43"/>
        <v>6.4623930477341357E-2</v>
      </c>
      <c r="DU30">
        <f t="shared" si="44"/>
        <v>4.530622494738578E-2</v>
      </c>
      <c r="DV30">
        <f t="shared" si="45"/>
        <v>-8.5473641322686544E-3</v>
      </c>
      <c r="DW30">
        <f t="shared" si="46"/>
        <v>6.7920295052954507E-2</v>
      </c>
      <c r="DX30">
        <f t="shared" si="47"/>
        <v>9.2365238749127047E-4</v>
      </c>
      <c r="DY30">
        <f t="shared" si="48"/>
        <v>-3.0908362851974156E-3</v>
      </c>
      <c r="DZ30">
        <f t="shared" si="49"/>
        <v>1.3857977457697275E-2</v>
      </c>
      <c r="EC30">
        <f t="shared" si="50"/>
        <v>2.1182037951069595E-2</v>
      </c>
      <c r="ED30">
        <f t="shared" si="51"/>
        <v>-5.8232736768805284E-2</v>
      </c>
      <c r="EE30">
        <f t="shared" si="52"/>
        <v>9.2713431257492068E-2</v>
      </c>
      <c r="EF30" s="304">
        <v>0</v>
      </c>
      <c r="EG30" s="304">
        <v>0</v>
      </c>
      <c r="EH30" s="304">
        <v>0</v>
      </c>
      <c r="EI30">
        <f t="shared" si="56"/>
        <v>9.6522183431367509E-2</v>
      </c>
      <c r="EJ30">
        <f t="shared" si="57"/>
        <v>-9.1656311731097923E-2</v>
      </c>
      <c r="EK30">
        <f t="shared" si="58"/>
        <v>3.5029170624507701E-2</v>
      </c>
      <c r="EL30">
        <f t="shared" si="59"/>
        <v>0.37523478599803373</v>
      </c>
      <c r="EM30">
        <f t="shared" si="60"/>
        <v>-0.1220463441779668</v>
      </c>
      <c r="EN30">
        <f t="shared" si="61"/>
        <v>-0.11704554272888192</v>
      </c>
      <c r="EO30">
        <f t="shared" si="62"/>
        <v>1.7439544482740904E-2</v>
      </c>
      <c r="EP30">
        <f t="shared" si="63"/>
        <v>-1.316950094047027E-2</v>
      </c>
      <c r="EQ30">
        <f t="shared" si="64"/>
        <v>-1.7924083055315999E-2</v>
      </c>
      <c r="ER30">
        <f t="shared" si="65"/>
        <v>4.5938333204062966E-2</v>
      </c>
      <c r="ES30">
        <f t="shared" si="66"/>
        <v>0.14418715983721789</v>
      </c>
      <c r="ET30">
        <f t="shared" si="67"/>
        <v>-3.0734394213453486E-2</v>
      </c>
      <c r="EU30">
        <f t="shared" si="68"/>
        <v>-4.8770882257218692E-2</v>
      </c>
      <c r="EV30">
        <f t="shared" si="69"/>
        <v>-1.4968839220465692E-2</v>
      </c>
      <c r="EW30">
        <f t="shared" si="70"/>
        <v>9.2690352836135356E-3</v>
      </c>
      <c r="GL30" s="3"/>
      <c r="GM30" s="3"/>
      <c r="GN30" s="8"/>
      <c r="GO30" s="3"/>
      <c r="HJ30" s="17"/>
    </row>
    <row r="31" spans="1:218" x14ac:dyDescent="0.2">
      <c r="A31" t="s">
        <v>17</v>
      </c>
      <c r="B31" s="1">
        <f t="shared" si="71"/>
        <v>1975</v>
      </c>
      <c r="C31" s="52">
        <f>'Manufacturing Gross Output'!B12</f>
        <v>557210.97256000002</v>
      </c>
      <c r="D31" s="52">
        <f>'Manufacturing Gross Output'!C12</f>
        <v>76940.142300000007</v>
      </c>
      <c r="E31" s="52">
        <f>'Manufacturing Gross Output'!D12</f>
        <v>81450.188819999996</v>
      </c>
      <c r="F31" s="52">
        <f>'Manufacturing Gross Output'!B12</f>
        <v>557210.97256000002</v>
      </c>
      <c r="G31" s="52">
        <f>'Manufacturing Gross Output'!C12</f>
        <v>76940.142300000007</v>
      </c>
      <c r="H31" s="52">
        <f>'Manufacturing Gross Output'!D12</f>
        <v>81450.188819999996</v>
      </c>
      <c r="I31" s="52">
        <f>'Manufacturing Gross Output'!E12</f>
        <v>67866.992500000008</v>
      </c>
      <c r="J31" s="52">
        <f>'Manufacturing Gross Output'!F12</f>
        <v>139794.02056999999</v>
      </c>
      <c r="K31" s="52">
        <f>'Manufacturing Gross Output'!G12</f>
        <v>55153.475299999991</v>
      </c>
      <c r="L31" s="52">
        <f>'Manufacturing Gross Output'!H12</f>
        <v>608280.27220000012</v>
      </c>
      <c r="M31" s="52">
        <f>'Manufacturing Gross Output'!I12</f>
        <v>390392.05325999996</v>
      </c>
      <c r="N31" s="52">
        <f>'Manufacturing Gross Output'!J12</f>
        <v>86621.43471999999</v>
      </c>
      <c r="O31" s="52">
        <f>'Manufacturing Gross Output'!K12</f>
        <v>87408.312749999983</v>
      </c>
      <c r="P31" s="52">
        <f>'Manufacturing Gross Output'!L12</f>
        <v>272676.43845000002</v>
      </c>
      <c r="Q31" s="52">
        <f>'Manufacturing Gross Output'!M12</f>
        <v>231458.99322</v>
      </c>
      <c r="R31" s="52">
        <f>'Manufacturing Gross Output'!N12</f>
        <v>250425.70239999998</v>
      </c>
      <c r="S31" s="52">
        <f>'Manufacturing Gross Output'!O12</f>
        <v>12860.11296</v>
      </c>
      <c r="T31" s="52">
        <f>'Manufacturing Gross Output'!P12</f>
        <v>88302.577250000002</v>
      </c>
      <c r="U31" s="52">
        <f>'Manufacturing Gross Output'!Q12</f>
        <v>374641.61558812304</v>
      </c>
      <c r="V31" s="52">
        <f>'Manufacturing Gross Output'!R12</f>
        <v>40803.28512</v>
      </c>
      <c r="W31" s="52">
        <f>'Manufacturing Gross Output'!S12</f>
        <v>64311.370739999998</v>
      </c>
      <c r="X31" s="52">
        <f t="shared" si="73"/>
        <v>3486597.9607081236</v>
      </c>
      <c r="Z31" s="249">
        <f t="shared" si="6"/>
        <v>0.82331449146820923</v>
      </c>
      <c r="AA31" s="249">
        <f t="shared" si="7"/>
        <v>0.90767466543045705</v>
      </c>
      <c r="AB31" s="249">
        <f t="shared" si="8"/>
        <v>0.96423977768955926</v>
      </c>
      <c r="AC31" s="249">
        <f t="shared" si="9"/>
        <v>0.82331449146820923</v>
      </c>
      <c r="AD31" s="249">
        <f t="shared" si="10"/>
        <v>0.90767466543045705</v>
      </c>
      <c r="AE31" s="249">
        <f t="shared" si="11"/>
        <v>0.96423977768955926</v>
      </c>
      <c r="AF31" s="249">
        <f t="shared" si="12"/>
        <v>0.91280920359366002</v>
      </c>
      <c r="AG31" s="249">
        <f t="shared" si="13"/>
        <v>0.77034370531091256</v>
      </c>
      <c r="AH31" s="249">
        <f t="shared" si="14"/>
        <v>0.61682434065014946</v>
      </c>
      <c r="AI31" s="249">
        <f t="shared" si="15"/>
        <v>0.93452678216997698</v>
      </c>
      <c r="AJ31" s="249">
        <f t="shared" si="16"/>
        <v>0.75886513892955654</v>
      </c>
      <c r="AK31" s="249">
        <f t="shared" si="17"/>
        <v>0.63689320388349513</v>
      </c>
      <c r="AL31" s="249">
        <f t="shared" si="18"/>
        <v>0.95111347225535048</v>
      </c>
      <c r="AM31" s="249">
        <f t="shared" si="19"/>
        <v>1.2422882093927463</v>
      </c>
      <c r="AN31" s="249">
        <f t="shared" si="20"/>
        <v>0.88272130589144637</v>
      </c>
      <c r="AO31" s="249">
        <f t="shared" si="21"/>
        <v>0.99628282698249215</v>
      </c>
      <c r="AP31" s="249">
        <f t="shared" si="22"/>
        <v>0.28734177215189877</v>
      </c>
      <c r="AQ31" s="249">
        <f t="shared" si="23"/>
        <v>0.79905082635901881</v>
      </c>
      <c r="AR31" s="249">
        <f t="shared" si="24"/>
        <v>0.75111023640364538</v>
      </c>
      <c r="AS31" s="249">
        <f t="shared" si="25"/>
        <v>0.65949580903209359</v>
      </c>
      <c r="AT31" s="249">
        <f t="shared" si="26"/>
        <v>0.84163034179329443</v>
      </c>
      <c r="AX31" s="132">
        <f>'Gross Output over VA'!B12</f>
        <v>3.4377388206103676</v>
      </c>
      <c r="AY31" s="132">
        <f>'Gross Output over VA'!C12</f>
        <v>5.2875601560221828</v>
      </c>
      <c r="AZ31" s="132">
        <f>'Gross Output over VA'!D12</f>
        <v>3.6148538417722778</v>
      </c>
      <c r="BA31" s="132">
        <f>'Gross Output over VA'!B12</f>
        <v>3.4377388206103676</v>
      </c>
      <c r="BB31" s="132">
        <f>'Gross Output over VA'!C12</f>
        <v>5.2875601560221828</v>
      </c>
      <c r="BC31" s="132">
        <f>'Gross Output over VA'!D12</f>
        <v>3.6148538417722778</v>
      </c>
      <c r="BD31" s="132">
        <f>'Gross Output over VA'!E12</f>
        <v>3.1872161196745195</v>
      </c>
      <c r="BE31" s="132">
        <f>'Gross Output over VA'!F12</f>
        <v>3.1472074604074272</v>
      </c>
      <c r="BF31" s="132">
        <f>'Gross Output over VA'!G12</f>
        <v>2.4913802399292826</v>
      </c>
      <c r="BG31" s="132">
        <f>'Gross Output over VA'!H12</f>
        <v>37.325598764361487</v>
      </c>
      <c r="BH31" s="132">
        <f>'Gross Output over VA'!I12</f>
        <v>2.78201497540288</v>
      </c>
      <c r="BI31" s="132">
        <f>'Gross Output over VA'!J12</f>
        <v>3.5340169873196916</v>
      </c>
      <c r="BJ31" s="132">
        <f>'Gross Output over VA'!K12</f>
        <v>2.4006875844231255</v>
      </c>
      <c r="BK31" s="132">
        <f>'Gross Output over VA'!L12</f>
        <v>3.5082151606044674</v>
      </c>
      <c r="BL31" s="132">
        <f>'Gross Output over VA'!M12</f>
        <v>2.5403423545909565</v>
      </c>
      <c r="BM31" s="132">
        <f>'Gross Output over VA'!N12</f>
        <v>2.0313481866994247</v>
      </c>
      <c r="BN31" s="132">
        <f>'Gross Output over VA'!O12</f>
        <v>14.416583382482129</v>
      </c>
      <c r="BO31" s="132">
        <f>'Gross Output over VA'!P12</f>
        <v>2.4038220125416201</v>
      </c>
      <c r="BP31" s="132">
        <f>'Gross Output over VA'!Q12</f>
        <v>0.97087688854999321</v>
      </c>
      <c r="BQ31" s="132">
        <f>'Gross Output over VA'!R12</f>
        <v>2.1371789333385407</v>
      </c>
      <c r="BR31" s="132">
        <f>'Gross Output over VA'!S12</f>
        <v>2.8046830592113245</v>
      </c>
      <c r="BS31" s="132">
        <f t="shared" si="74"/>
        <v>5.2553084641117396</v>
      </c>
      <c r="BU31" s="291">
        <f t="shared" si="75"/>
        <v>13157801.718276808</v>
      </c>
      <c r="BV31" s="132">
        <f t="shared" si="76"/>
        <v>0.62352220725732965</v>
      </c>
      <c r="BW31" s="132">
        <f t="shared" si="77"/>
        <v>0.77522713962077094</v>
      </c>
      <c r="CA31" s="304">
        <f t="shared" si="78"/>
        <v>1.1011328508479388</v>
      </c>
      <c r="CB31" s="304">
        <f t="shared" si="79"/>
        <v>1.8854712658729926</v>
      </c>
      <c r="CC31" s="52">
        <f>BEA_Output_Data!X12</f>
        <v>1262210.5087506636</v>
      </c>
      <c r="CD31" s="52">
        <f>BEA_Output_Data!AW12</f>
        <v>669440.33123000001</v>
      </c>
      <c r="CE31" s="52">
        <f t="shared" si="72"/>
        <v>669440.33123000001</v>
      </c>
      <c r="CF31" s="132">
        <f t="shared" si="27"/>
        <v>0.71228804002378465</v>
      </c>
      <c r="CG31" s="19">
        <f t="shared" si="80"/>
        <v>1.8854712658729926</v>
      </c>
      <c r="CH31" s="566">
        <f t="shared" si="81"/>
        <v>1.1011328508479388</v>
      </c>
      <c r="CI31" s="19">
        <f>'NAICS Sector VA over Manufac VA'!B12</f>
        <v>0.24212236541259693</v>
      </c>
      <c r="CJ31" s="19">
        <f>'NAICS Sector VA over Manufac VA'!C12</f>
        <v>2.1736308556827375E-2</v>
      </c>
      <c r="CK31" s="19">
        <f>'NAICS Sector VA over Manufac VA'!D12</f>
        <v>3.3658090958757374E-2</v>
      </c>
      <c r="CL31" s="19">
        <v>0</v>
      </c>
      <c r="CM31" s="19">
        <v>0</v>
      </c>
      <c r="CN31" s="19">
        <v>0</v>
      </c>
      <c r="CO31" s="19">
        <f>'NAICS Sector VA over Manufac VA'!E12</f>
        <v>3.1807916115356036E-2</v>
      </c>
      <c r="CP31" s="19">
        <f>'NAICS Sector VA over Manufac VA'!F12</f>
        <v>6.6351592409121127E-2</v>
      </c>
      <c r="CQ31" s="19">
        <f>'NAICS Sector VA over Manufac VA'!G12</f>
        <v>3.3068994826357612E-2</v>
      </c>
      <c r="CR31" s="19">
        <f>'NAICS Sector VA over Manufac VA'!H12</f>
        <v>2.4343615225657759E-2</v>
      </c>
      <c r="CS31" s="19">
        <f>'NAICS Sector VA over Manufac VA'!I12</f>
        <v>0.20961851106605603</v>
      </c>
      <c r="CT31" s="19">
        <f>'NAICS Sector VA over Manufac VA'!J12</f>
        <v>3.6613805198986174E-2</v>
      </c>
      <c r="CU31" s="19">
        <f>'NAICS Sector VA over Manufac VA'!K12</f>
        <v>5.4388266543640165E-2</v>
      </c>
      <c r="CV31" s="19">
        <f>'NAICS Sector VA over Manufac VA'!L12</f>
        <v>0.11610462455584548</v>
      </c>
      <c r="CW31" s="19">
        <f>'NAICS Sector VA over Manufac VA'!M12</f>
        <v>0.13610370170346989</v>
      </c>
      <c r="CX31" s="19">
        <f>'NAICS Sector VA over Manufac VA'!N12</f>
        <v>0.18415463596806275</v>
      </c>
      <c r="CY31" s="19">
        <f>'NAICS Sector VA over Manufac VA'!O12</f>
        <v>1.3325102602662323E-3</v>
      </c>
      <c r="CZ31" s="19">
        <f>'NAICS Sector VA over Manufac VA'!P12</f>
        <v>5.4873062372125289E-2</v>
      </c>
      <c r="DA31" s="19">
        <f>'NAICS Sector VA over Manufac VA'!Q12</f>
        <v>0.57642124785291293</v>
      </c>
      <c r="DB31" s="19">
        <f>'NAICS Sector VA over Manufac VA'!R12</f>
        <v>2.8519530523237191E-2</v>
      </c>
      <c r="DC31" s="19">
        <f>'NAICS Sector VA over Manufac VA'!S12</f>
        <v>3.4252486323716774E-2</v>
      </c>
      <c r="DD31" s="19">
        <f t="shared" si="82"/>
        <v>1.8854712658729929</v>
      </c>
      <c r="DF31">
        <f t="shared" si="29"/>
        <v>-4.2738249649839306E-2</v>
      </c>
      <c r="DG31">
        <f t="shared" si="30"/>
        <v>-0.19958590174520008</v>
      </c>
      <c r="DH31">
        <f t="shared" si="31"/>
        <v>-1.0703771672848871E-2</v>
      </c>
      <c r="DI31">
        <f t="shared" si="32"/>
        <v>-4.2738249649839306E-2</v>
      </c>
      <c r="DJ31">
        <f t="shared" si="33"/>
        <v>-0.19958590174520008</v>
      </c>
      <c r="DK31">
        <f t="shared" si="34"/>
        <v>-1.0703771672848871E-2</v>
      </c>
      <c r="DL31">
        <f t="shared" si="35"/>
        <v>-0.11715358772728965</v>
      </c>
      <c r="DM31">
        <f t="shared" si="36"/>
        <v>6.3900268540682162E-2</v>
      </c>
      <c r="DN31">
        <f t="shared" si="37"/>
        <v>-5.6838460231980269E-2</v>
      </c>
      <c r="DO31">
        <f t="shared" si="38"/>
        <v>0.32966909655287652</v>
      </c>
      <c r="DP31">
        <f t="shared" si="39"/>
        <v>2.5107394358341448E-2</v>
      </c>
      <c r="DQ31">
        <f t="shared" si="40"/>
        <v>-8.5818040154618015E-4</v>
      </c>
      <c r="DR31">
        <f t="shared" si="41"/>
        <v>9.8094220521651723E-4</v>
      </c>
      <c r="DS31">
        <f t="shared" si="42"/>
        <v>-6.6885523288828228E-2</v>
      </c>
      <c r="DT31">
        <f t="shared" si="43"/>
        <v>1.6215573730547932E-2</v>
      </c>
      <c r="DU31">
        <f t="shared" si="44"/>
        <v>8.3321384628060255E-3</v>
      </c>
      <c r="DV31">
        <f t="shared" si="45"/>
        <v>-0.11913791101710998</v>
      </c>
      <c r="DW31">
        <f t="shared" si="46"/>
        <v>-0.10873475435650946</v>
      </c>
      <c r="DX31">
        <f t="shared" si="47"/>
        <v>-9.5280991317221817E-3</v>
      </c>
      <c r="DY31">
        <f t="shared" si="48"/>
        <v>-2.7834989904035178E-2</v>
      </c>
      <c r="DZ31">
        <f t="shared" si="49"/>
        <v>-8.1699241440494508E-2</v>
      </c>
      <c r="EC31">
        <f t="shared" si="50"/>
        <v>9.7144664267598171E-2</v>
      </c>
      <c r="ED31">
        <f t="shared" si="51"/>
        <v>0.25067553399076481</v>
      </c>
      <c r="EE31">
        <f t="shared" si="52"/>
        <v>7.1505718510683686E-2</v>
      </c>
      <c r="EF31" s="304">
        <v>0</v>
      </c>
      <c r="EG31" s="304">
        <v>0</v>
      </c>
      <c r="EH31" s="304">
        <v>0</v>
      </c>
      <c r="EI31">
        <f t="shared" si="56"/>
        <v>0.12576905846726572</v>
      </c>
      <c r="EJ31">
        <f t="shared" si="57"/>
        <v>-9.0370980641323068E-2</v>
      </c>
      <c r="EK31">
        <f t="shared" si="58"/>
        <v>7.8413076422857289E-2</v>
      </c>
      <c r="EL31">
        <f t="shared" si="59"/>
        <v>-0.22795793236558137</v>
      </c>
      <c r="EM31">
        <f t="shared" si="60"/>
        <v>-4.4316926476889791E-2</v>
      </c>
      <c r="EN31">
        <f t="shared" si="61"/>
        <v>-6.7002146332063348E-2</v>
      </c>
      <c r="EO31">
        <f t="shared" si="62"/>
        <v>-3.2479844800083424E-2</v>
      </c>
      <c r="EP31">
        <f t="shared" si="63"/>
        <v>-0.12141428949685794</v>
      </c>
      <c r="EQ31">
        <f t="shared" si="64"/>
        <v>-5.0528019923773274E-2</v>
      </c>
      <c r="ER31">
        <f t="shared" si="65"/>
        <v>-4.6227303757292004E-2</v>
      </c>
      <c r="ES31">
        <f t="shared" si="66"/>
        <v>0.12474626869561325</v>
      </c>
      <c r="ET31">
        <f t="shared" si="67"/>
        <v>-8.7955679496144017E-3</v>
      </c>
      <c r="EU31">
        <f t="shared" si="68"/>
        <v>-9.815324760482096E-3</v>
      </c>
      <c r="EV31">
        <f t="shared" si="69"/>
        <v>-3.7804749842126957E-2</v>
      </c>
      <c r="EW31">
        <f t="shared" si="70"/>
        <v>0.1068596902814221</v>
      </c>
      <c r="GL31" s="3"/>
      <c r="GM31" s="3"/>
      <c r="GN31" s="8"/>
      <c r="GO31" s="3"/>
      <c r="HJ31" s="17"/>
    </row>
    <row r="32" spans="1:218" x14ac:dyDescent="0.2">
      <c r="A32" t="s">
        <v>17</v>
      </c>
      <c r="B32" s="1">
        <f t="shared" si="71"/>
        <v>1976</v>
      </c>
      <c r="C32" s="52">
        <f>'Manufacturing Gross Output'!B13</f>
        <v>590969.3888800001</v>
      </c>
      <c r="D32" s="52">
        <f>'Manufacturing Gross Output'!C13</f>
        <v>85311.181800000006</v>
      </c>
      <c r="E32" s="52">
        <f>'Manufacturing Gross Output'!D13</f>
        <v>83741.197539999994</v>
      </c>
      <c r="F32" s="52">
        <f>'Manufacturing Gross Output'!B13</f>
        <v>590969.3888800001</v>
      </c>
      <c r="G32" s="52">
        <f>'Manufacturing Gross Output'!C13</f>
        <v>85311.181800000006</v>
      </c>
      <c r="H32" s="52">
        <f>'Manufacturing Gross Output'!D13</f>
        <v>83741.197539999994</v>
      </c>
      <c r="I32" s="52">
        <f>'Manufacturing Gross Output'!E13</f>
        <v>72506.421300000016</v>
      </c>
      <c r="J32" s="52">
        <f>'Manufacturing Gross Output'!F13</f>
        <v>152621.01548</v>
      </c>
      <c r="K32" s="52">
        <f>'Manufacturing Gross Output'!G13</f>
        <v>59035.673699999999</v>
      </c>
      <c r="L32" s="52">
        <f>'Manufacturing Gross Output'!H13</f>
        <v>681135.54569000006</v>
      </c>
      <c r="M32" s="52">
        <f>'Manufacturing Gross Output'!I13</f>
        <v>435026.86216000002</v>
      </c>
      <c r="N32" s="52">
        <f>'Manufacturing Gross Output'!J13</f>
        <v>95295.26741</v>
      </c>
      <c r="O32" s="52">
        <f>'Manufacturing Gross Output'!K13</f>
        <v>91733.641740000006</v>
      </c>
      <c r="P32" s="52">
        <f>'Manufacturing Gross Output'!L13</f>
        <v>295961.01678000001</v>
      </c>
      <c r="Q32" s="52">
        <f>'Manufacturing Gross Output'!M13</f>
        <v>246724.93314000001</v>
      </c>
      <c r="R32" s="52">
        <f>'Manufacturing Gross Output'!N13</f>
        <v>252880.89600000001</v>
      </c>
      <c r="S32" s="52">
        <f>'Manufacturing Gross Output'!O13</f>
        <v>14513.657220000001</v>
      </c>
      <c r="T32" s="52">
        <f>'Manufacturing Gross Output'!P13</f>
        <v>96315.680250000005</v>
      </c>
      <c r="U32" s="52">
        <f>'Manufacturing Gross Output'!Q13</f>
        <v>425840.11478937819</v>
      </c>
      <c r="V32" s="52">
        <f>'Manufacturing Gross Output'!R13</f>
        <v>44933.632640000003</v>
      </c>
      <c r="W32" s="52">
        <f>'Manufacturing Gross Output'!S13</f>
        <v>67604.840100000001</v>
      </c>
      <c r="X32" s="52">
        <f t="shared" si="73"/>
        <v>3792150.9666193789</v>
      </c>
      <c r="Z32" s="249">
        <f t="shared" si="6"/>
        <v>0.87319468897684704</v>
      </c>
      <c r="AA32" s="249">
        <f t="shared" si="7"/>
        <v>1.0064291029754424</v>
      </c>
      <c r="AB32" s="249">
        <f t="shared" si="8"/>
        <v>0.99136165144898758</v>
      </c>
      <c r="AC32" s="249">
        <f t="shared" si="9"/>
        <v>0.87319468897684704</v>
      </c>
      <c r="AD32" s="249">
        <f t="shared" si="10"/>
        <v>1.0064291029754424</v>
      </c>
      <c r="AE32" s="249">
        <f t="shared" si="11"/>
        <v>0.99136165144898758</v>
      </c>
      <c r="AF32" s="249">
        <f t="shared" si="12"/>
        <v>0.97520939479201763</v>
      </c>
      <c r="AG32" s="249">
        <f t="shared" si="13"/>
        <v>0.84102766408600016</v>
      </c>
      <c r="AH32" s="249">
        <f t="shared" si="14"/>
        <v>0.66024199394085825</v>
      </c>
      <c r="AI32" s="249">
        <f t="shared" si="15"/>
        <v>1.0464574289629032</v>
      </c>
      <c r="AJ32" s="249">
        <f t="shared" si="16"/>
        <v>0.84562868899197097</v>
      </c>
      <c r="AK32" s="249">
        <f t="shared" si="17"/>
        <v>0.70066847047588732</v>
      </c>
      <c r="AL32" s="249">
        <f t="shared" si="18"/>
        <v>0.99817854587245503</v>
      </c>
      <c r="AM32" s="249">
        <f t="shared" si="19"/>
        <v>1.3483705584378947</v>
      </c>
      <c r="AN32" s="249">
        <f t="shared" si="20"/>
        <v>0.94094142615713139</v>
      </c>
      <c r="AO32" s="249">
        <f t="shared" si="21"/>
        <v>1.0060504634397529</v>
      </c>
      <c r="AP32" s="249">
        <f t="shared" si="22"/>
        <v>0.32428797468354437</v>
      </c>
      <c r="AQ32" s="249">
        <f t="shared" si="23"/>
        <v>0.87156146844053228</v>
      </c>
      <c r="AR32" s="249">
        <f t="shared" si="24"/>
        <v>0.85375691322356484</v>
      </c>
      <c r="AS32" s="249">
        <f t="shared" si="25"/>
        <v>0.7262538377367711</v>
      </c>
      <c r="AT32" s="249">
        <f t="shared" si="26"/>
        <v>0.88473133173096508</v>
      </c>
      <c r="AX32" s="132">
        <f>'Gross Output over VA'!B13</f>
        <v>3.0775463091027118</v>
      </c>
      <c r="AY32" s="132">
        <f>'Gross Output over VA'!C13</f>
        <v>5.5760124904923467</v>
      </c>
      <c r="AZ32" s="132">
        <f>'Gross Output over VA'!D13</f>
        <v>3.4985136192137731</v>
      </c>
      <c r="BA32" s="132">
        <f>'Gross Output over VA'!B13</f>
        <v>3.0775463091027118</v>
      </c>
      <c r="BB32" s="132">
        <f>'Gross Output over VA'!C13</f>
        <v>5.5760124904923467</v>
      </c>
      <c r="BC32" s="132">
        <f>'Gross Output over VA'!D13</f>
        <v>3.4985136192137731</v>
      </c>
      <c r="BD32" s="132">
        <f>'Gross Output over VA'!E13</f>
        <v>3.1414064385012042</v>
      </c>
      <c r="BE32" s="132">
        <f>'Gross Output over VA'!F13</f>
        <v>2.9388295287913779</v>
      </c>
      <c r="BF32" s="132">
        <f>'Gross Output over VA'!G13</f>
        <v>2.5682132538511686</v>
      </c>
      <c r="BG32" s="132">
        <f>'Gross Output over VA'!H13</f>
        <v>30.314940488334866</v>
      </c>
      <c r="BH32" s="132">
        <f>'Gross Output over VA'!I13</f>
        <v>2.7407391037256734</v>
      </c>
      <c r="BI32" s="132">
        <f>'Gross Output over VA'!J13</f>
        <v>3.7366436288231815</v>
      </c>
      <c r="BJ32" s="132">
        <f>'Gross Output over VA'!K13</f>
        <v>2.3841195588331989</v>
      </c>
      <c r="BK32" s="132">
        <f>'Gross Output over VA'!L13</f>
        <v>3.9006320193065971</v>
      </c>
      <c r="BL32" s="132">
        <f>'Gross Output over VA'!M13</f>
        <v>2.4604186502198724</v>
      </c>
      <c r="BM32" s="132">
        <f>'Gross Output over VA'!N13</f>
        <v>1.9571408158377133</v>
      </c>
      <c r="BN32" s="132">
        <f>'Gross Output over VA'!O13</f>
        <v>14.169637410975644</v>
      </c>
      <c r="BO32" s="132">
        <f>'Gross Output over VA'!P13</f>
        <v>2.410630265877971</v>
      </c>
      <c r="BP32" s="132">
        <f>'Gross Output over VA'!Q13</f>
        <v>0.97272727386329183</v>
      </c>
      <c r="BQ32" s="132">
        <f>'Gross Output over VA'!R13</f>
        <v>2.0445746340815103</v>
      </c>
      <c r="BR32" s="132">
        <f>'Gross Output over VA'!S13</f>
        <v>2.8150793475369422</v>
      </c>
      <c r="BS32" s="132">
        <f t="shared" si="74"/>
        <v>4.8980893931513281</v>
      </c>
      <c r="BU32" s="291">
        <f t="shared" si="75"/>
        <v>14193434.262287632</v>
      </c>
      <c r="BV32" s="132">
        <f t="shared" si="76"/>
        <v>0.67259878582076771</v>
      </c>
      <c r="BW32" s="132">
        <f t="shared" si="77"/>
        <v>0.83624420553965428</v>
      </c>
      <c r="CA32" s="304">
        <f t="shared" si="78"/>
        <v>1.1129519430435029</v>
      </c>
      <c r="CB32" s="304">
        <f t="shared" si="79"/>
        <v>1.9057091133827455</v>
      </c>
      <c r="CC32" s="52">
        <f>BEA_Output_Data!X13</f>
        <v>1404549.9618388389</v>
      </c>
      <c r="CD32" s="52">
        <f>BEA_Output_Data!AW13</f>
        <v>737022.22022000002</v>
      </c>
      <c r="CE32" s="52">
        <f t="shared" si="72"/>
        <v>737022.22022000002</v>
      </c>
      <c r="CF32" s="132">
        <f t="shared" si="27"/>
        <v>0.78419552602981279</v>
      </c>
      <c r="CG32" s="19">
        <f t="shared" si="80"/>
        <v>1.9057091133827455</v>
      </c>
      <c r="CH32" s="566">
        <f t="shared" si="81"/>
        <v>1.1129519430435029</v>
      </c>
      <c r="CI32" s="19">
        <f>'NAICS Sector VA over Manufac VA'!B13</f>
        <v>0.26054323890354419</v>
      </c>
      <c r="CJ32" s="19">
        <f>'NAICS Sector VA over Manufac VA'!C13</f>
        <v>2.0758771038725362E-2</v>
      </c>
      <c r="CK32" s="19">
        <f>'NAICS Sector VA over Manufac VA'!D13</f>
        <v>3.2476933562267739E-2</v>
      </c>
      <c r="CL32" s="19">
        <v>0</v>
      </c>
      <c r="CM32" s="19">
        <v>0</v>
      </c>
      <c r="CN32" s="19">
        <v>0</v>
      </c>
      <c r="CO32" s="19">
        <f>'NAICS Sector VA over Manufac VA'!E13</f>
        <v>3.1316394779943531E-2</v>
      </c>
      <c r="CP32" s="19">
        <f>'NAICS Sector VA over Manufac VA'!F13</f>
        <v>7.046271330123291E-2</v>
      </c>
      <c r="CQ32" s="19">
        <f>'NAICS Sector VA over Manufac VA'!G13</f>
        <v>3.1189101182238981E-2</v>
      </c>
      <c r="CR32" s="19">
        <f>'NAICS Sector VA over Manufac VA'!H13</f>
        <v>3.048570504874757E-2</v>
      </c>
      <c r="CS32" s="19">
        <f>'NAICS Sector VA over Manufac VA'!I13</f>
        <v>0.21536136594717661</v>
      </c>
      <c r="CT32" s="19">
        <f>'NAICS Sector VA over Manufac VA'!J13</f>
        <v>3.4602627004091446E-2</v>
      </c>
      <c r="CU32" s="19">
        <f>'NAICS Sector VA over Manufac VA'!K13</f>
        <v>5.2205952377547979E-2</v>
      </c>
      <c r="CV32" s="19">
        <f>'NAICS Sector VA over Manufac VA'!L13</f>
        <v>0.10294824508459378</v>
      </c>
      <c r="CW32" s="19">
        <f>'NAICS Sector VA over Manufac VA'!M13</f>
        <v>0.13605780120179725</v>
      </c>
      <c r="CX32" s="19">
        <f>'NAICS Sector VA over Manufac VA'!N13</f>
        <v>0.17531269499775895</v>
      </c>
      <c r="CY32" s="19">
        <f>'NAICS Sector VA over Manufac VA'!O13</f>
        <v>1.3897527535794705E-3</v>
      </c>
      <c r="CZ32" s="19">
        <f>'NAICS Sector VA over Manufac VA'!P13</f>
        <v>5.4210799205041099E-2</v>
      </c>
      <c r="DA32" s="19">
        <f>'NAICS Sector VA over Manufac VA'!Q13</f>
        <v>0.59398420392015072</v>
      </c>
      <c r="DB32" s="19">
        <f>'NAICS Sector VA over Manufac VA'!R13</f>
        <v>2.9818650207642173E-2</v>
      </c>
      <c r="DC32" s="19">
        <f>'NAICS Sector VA over Manufac VA'!S13</f>
        <v>3.2584162866665649E-2</v>
      </c>
      <c r="DD32" s="19">
        <f t="shared" si="82"/>
        <v>1.9057091133827455</v>
      </c>
      <c r="DF32">
        <f t="shared" si="29"/>
        <v>-0.11068130906585368</v>
      </c>
      <c r="DG32">
        <f t="shared" si="30"/>
        <v>5.3116992167819337E-2</v>
      </c>
      <c r="DH32">
        <f t="shared" si="31"/>
        <v>-3.2713225679811976E-2</v>
      </c>
      <c r="DI32">
        <f t="shared" si="32"/>
        <v>-0.11068130906585368</v>
      </c>
      <c r="DJ32">
        <f t="shared" si="33"/>
        <v>5.3116992167819337E-2</v>
      </c>
      <c r="DK32">
        <f t="shared" si="34"/>
        <v>-3.2713225679811976E-2</v>
      </c>
      <c r="DL32">
        <f t="shared" si="35"/>
        <v>-1.4477236035188253E-2</v>
      </c>
      <c r="DM32">
        <f t="shared" si="36"/>
        <v>-6.850415651897733E-2</v>
      </c>
      <c r="DN32">
        <f t="shared" si="37"/>
        <v>3.0373555030387061E-2</v>
      </c>
      <c r="DO32">
        <f t="shared" si="38"/>
        <v>-0.20803870879623321</v>
      </c>
      <c r="DP32">
        <f t="shared" si="39"/>
        <v>-1.4947846539315281E-2</v>
      </c>
      <c r="DQ32">
        <f t="shared" si="40"/>
        <v>5.5752602339800846E-2</v>
      </c>
      <c r="DR32">
        <f t="shared" si="41"/>
        <v>-6.9252913692170659E-3</v>
      </c>
      <c r="DS32">
        <f t="shared" si="42"/>
        <v>0.10603118934348964</v>
      </c>
      <c r="DT32">
        <f t="shared" si="43"/>
        <v>-3.1967338738763652E-2</v>
      </c>
      <c r="DU32">
        <f t="shared" si="44"/>
        <v>-3.7215063219479184E-2</v>
      </c>
      <c r="DV32">
        <f t="shared" si="45"/>
        <v>-1.7277702878781536E-2</v>
      </c>
      <c r="DW32">
        <f t="shared" si="46"/>
        <v>2.8282585353113657E-3</v>
      </c>
      <c r="DX32">
        <f t="shared" si="47"/>
        <v>1.9040768775161116E-3</v>
      </c>
      <c r="DY32">
        <f t="shared" si="48"/>
        <v>-4.4296938956353359E-2</v>
      </c>
      <c r="DZ32">
        <f t="shared" si="49"/>
        <v>3.6999073743649441E-3</v>
      </c>
      <c r="EC32">
        <f t="shared" si="50"/>
        <v>7.3325591130638496E-2</v>
      </c>
      <c r="ED32">
        <f t="shared" si="51"/>
        <v>-4.6015209656109855E-2</v>
      </c>
      <c r="EE32">
        <f t="shared" si="52"/>
        <v>-3.5723370920309104E-2</v>
      </c>
      <c r="EF32" s="304">
        <v>0</v>
      </c>
      <c r="EG32" s="304">
        <v>0</v>
      </c>
      <c r="EH32" s="304">
        <v>0</v>
      </c>
      <c r="EI32">
        <f t="shared" si="56"/>
        <v>-1.5573437952426555E-2</v>
      </c>
      <c r="EJ32">
        <f t="shared" si="57"/>
        <v>6.0115919935018178E-2</v>
      </c>
      <c r="EK32">
        <f t="shared" si="58"/>
        <v>-5.8527418492825181E-2</v>
      </c>
      <c r="EL32">
        <f t="shared" si="59"/>
        <v>0.22498828006491925</v>
      </c>
      <c r="EM32">
        <f t="shared" si="60"/>
        <v>2.7028124356632856E-2</v>
      </c>
      <c r="EN32">
        <f t="shared" si="61"/>
        <v>-5.6495756362457537E-2</v>
      </c>
      <c r="EO32">
        <f t="shared" si="62"/>
        <v>-4.0951923452885799E-2</v>
      </c>
      <c r="EP32">
        <f t="shared" si="63"/>
        <v>-0.12026533339294863</v>
      </c>
      <c r="EQ32">
        <f t="shared" si="64"/>
        <v>-3.3730341446418076E-4</v>
      </c>
      <c r="ER32">
        <f t="shared" si="65"/>
        <v>-4.920460952665183E-2</v>
      </c>
      <c r="ES32">
        <f t="shared" si="66"/>
        <v>4.2061279157862098E-2</v>
      </c>
      <c r="ET32">
        <f t="shared" si="67"/>
        <v>-1.2142425000583006E-2</v>
      </c>
      <c r="EU32">
        <f t="shared" si="68"/>
        <v>3.00139998018909E-2</v>
      </c>
      <c r="EV32">
        <f t="shared" si="69"/>
        <v>4.4544909551985423E-2</v>
      </c>
      <c r="EW32">
        <f t="shared" si="70"/>
        <v>-4.9932786769858677E-2</v>
      </c>
      <c r="GL32" s="3"/>
      <c r="GM32" s="3"/>
      <c r="GN32" s="8"/>
      <c r="GO32" s="3"/>
      <c r="HJ32" s="17"/>
    </row>
    <row r="33" spans="1:218" x14ac:dyDescent="0.2">
      <c r="A33" t="s">
        <v>17</v>
      </c>
      <c r="B33" s="1">
        <f t="shared" si="71"/>
        <v>1977</v>
      </c>
      <c r="C33" s="52">
        <f>'Manufacturing Gross Output'!B14</f>
        <v>598378.68036</v>
      </c>
      <c r="D33" s="52">
        <f>'Manufacturing Gross Output'!C14</f>
        <v>94333.704299999998</v>
      </c>
      <c r="E33" s="52">
        <f>'Manufacturing Gross Output'!D14</f>
        <v>87834.392359999998</v>
      </c>
      <c r="F33" s="52">
        <f>'Manufacturing Gross Output'!B14</f>
        <v>598378.68036</v>
      </c>
      <c r="G33" s="52">
        <f>'Manufacturing Gross Output'!C14</f>
        <v>94333.704299999998</v>
      </c>
      <c r="H33" s="52">
        <f>'Manufacturing Gross Output'!D14</f>
        <v>87834.392359999998</v>
      </c>
      <c r="I33" s="52">
        <f>'Manufacturing Gross Output'!E14</f>
        <v>73594.393200000006</v>
      </c>
      <c r="J33" s="52">
        <f>'Manufacturing Gross Output'!F14</f>
        <v>162135.22016</v>
      </c>
      <c r="K33" s="52">
        <f>'Manufacturing Gross Output'!G14</f>
        <v>64124.411500000002</v>
      </c>
      <c r="L33" s="52">
        <f>'Manufacturing Gross Output'!H14</f>
        <v>738537.93312000006</v>
      </c>
      <c r="M33" s="52">
        <f>'Manufacturing Gross Output'!I14</f>
        <v>474341.96293000004</v>
      </c>
      <c r="N33" s="52">
        <f>'Manufacturing Gross Output'!J14</f>
        <v>111675.32530000001</v>
      </c>
      <c r="O33" s="52">
        <f>'Manufacturing Gross Output'!K14</f>
        <v>98146.407779999994</v>
      </c>
      <c r="P33" s="52">
        <f>'Manufacturing Gross Output'!L14</f>
        <v>301649.57199000003</v>
      </c>
      <c r="Q33" s="52">
        <f>'Manufacturing Gross Output'!M14</f>
        <v>264113.81430000003</v>
      </c>
      <c r="R33" s="52">
        <f>'Manufacturing Gross Output'!N14</f>
        <v>269468.62079999998</v>
      </c>
      <c r="S33" s="52">
        <f>'Manufacturing Gross Output'!O14</f>
        <v>17445.423059999997</v>
      </c>
      <c r="T33" s="52">
        <f>'Manufacturing Gross Output'!P14</f>
        <v>106264.50525</v>
      </c>
      <c r="U33" s="52">
        <f>'Manufacturing Gross Output'!Q14</f>
        <v>462832.73901960196</v>
      </c>
      <c r="V33" s="52">
        <f>'Manufacturing Gross Output'!R14</f>
        <v>51867.279360000008</v>
      </c>
      <c r="W33" s="52">
        <f>'Manufacturing Gross Output'!S14</f>
        <v>73200.313800000004</v>
      </c>
      <c r="X33" s="52">
        <f t="shared" si="73"/>
        <v>4049944.6985896025</v>
      </c>
      <c r="Z33" s="132">
        <f t="shared" si="6"/>
        <v>0.88414238625382235</v>
      </c>
      <c r="AA33" s="132">
        <f t="shared" si="7"/>
        <v>1.1128691854436323</v>
      </c>
      <c r="AB33" s="132">
        <f t="shared" si="8"/>
        <v>1.0398185220892644</v>
      </c>
      <c r="AC33" s="132">
        <f t="shared" si="9"/>
        <v>0.88414238625382235</v>
      </c>
      <c r="AD33" s="132">
        <f t="shared" si="10"/>
        <v>1.1128691854436323</v>
      </c>
      <c r="AE33" s="132">
        <f t="shared" si="11"/>
        <v>1.0398185220892644</v>
      </c>
      <c r="AF33" s="132">
        <f t="shared" si="12"/>
        <v>0.98984258726140939</v>
      </c>
      <c r="AG33" s="132">
        <f t="shared" si="13"/>
        <v>0.89345628482666783</v>
      </c>
      <c r="AH33" s="132">
        <f t="shared" si="14"/>
        <v>0.71715331858818276</v>
      </c>
      <c r="AI33" s="132">
        <f t="shared" si="15"/>
        <v>1.1346471514732435</v>
      </c>
      <c r="AJ33" s="132">
        <f t="shared" si="16"/>
        <v>0.9220515033364669</v>
      </c>
      <c r="AK33" s="132">
        <f t="shared" si="17"/>
        <v>0.82110456788158537</v>
      </c>
      <c r="AL33" s="132">
        <f t="shared" si="18"/>
        <v>1.0679575861396016</v>
      </c>
      <c r="AM33" s="132">
        <f t="shared" si="19"/>
        <v>1.3742870809875998</v>
      </c>
      <c r="AN33" s="132">
        <f t="shared" si="20"/>
        <v>1.0072578637774954</v>
      </c>
      <c r="AO33" s="132">
        <f t="shared" si="21"/>
        <v>1.0720423532440781</v>
      </c>
      <c r="AP33" s="132">
        <f t="shared" si="22"/>
        <v>0.38979430379746832</v>
      </c>
      <c r="AQ33" s="132">
        <f t="shared" si="23"/>
        <v>0.96158847654296298</v>
      </c>
      <c r="AR33" s="132">
        <f t="shared" si="24"/>
        <v>0.92792256267266859</v>
      </c>
      <c r="AS33" s="132">
        <f t="shared" si="25"/>
        <v>0.83832106319915878</v>
      </c>
      <c r="AT33" s="132">
        <f t="shared" si="26"/>
        <v>0.95795820263168618</v>
      </c>
      <c r="AX33" s="132">
        <f>'Gross Output over VA'!B14</f>
        <v>3.1923121163569319</v>
      </c>
      <c r="AY33" s="132">
        <f>'Gross Output over VA'!C14</f>
        <v>5.4682407484129945</v>
      </c>
      <c r="AZ33" s="132">
        <f>'Gross Output over VA'!D14</f>
        <v>3.6053923270051089</v>
      </c>
      <c r="BA33" s="132">
        <f>'Gross Output over VA'!B14</f>
        <v>3.1923121163569319</v>
      </c>
      <c r="BB33" s="132">
        <f>'Gross Output over VA'!C14</f>
        <v>5.4682407484129945</v>
      </c>
      <c r="BC33" s="132">
        <f>'Gross Output over VA'!D14</f>
        <v>3.6053923270051089</v>
      </c>
      <c r="BD33" s="132">
        <f>'Gross Output over VA'!E14</f>
        <v>3.2237191071373599</v>
      </c>
      <c r="BE33" s="132">
        <f>'Gross Output over VA'!F14</f>
        <v>2.8727212346708231</v>
      </c>
      <c r="BF33" s="132">
        <f>'Gross Output over VA'!G14</f>
        <v>2.5730490566265924</v>
      </c>
      <c r="BG33" s="132">
        <f>'Gross Output over VA'!H14</f>
        <v>31.55200127978085</v>
      </c>
      <c r="BH33" s="132">
        <f>'Gross Output over VA'!I14</f>
        <v>2.7478456918679006</v>
      </c>
      <c r="BI33" s="132">
        <f>'Gross Output over VA'!J14</f>
        <v>3.783893281225966</v>
      </c>
      <c r="BJ33" s="132">
        <f>'Gross Output over VA'!K14</f>
        <v>2.4789795176743197</v>
      </c>
      <c r="BK33" s="132">
        <f>'Gross Output over VA'!L14</f>
        <v>4.071716570421513</v>
      </c>
      <c r="BL33" s="132">
        <f>'Gross Output over VA'!M14</f>
        <v>2.5058248352627932</v>
      </c>
      <c r="BM33" s="132">
        <f>'Gross Output over VA'!N14</f>
        <v>1.9298901627690168</v>
      </c>
      <c r="BN33" s="132">
        <f>'Gross Output over VA'!O14</f>
        <v>14.226655138829457</v>
      </c>
      <c r="BO33" s="132">
        <f>'Gross Output over VA'!P14</f>
        <v>2.3775701209103079</v>
      </c>
      <c r="BP33" s="132">
        <f>'Gross Output over VA'!Q14</f>
        <v>0.95971900018774181</v>
      </c>
      <c r="BQ33" s="132">
        <f>'Gross Output over VA'!R14</f>
        <v>2.1868968801671236</v>
      </c>
      <c r="BR33" s="132">
        <f>'Gross Output over VA'!S14</f>
        <v>2.8220170541346552</v>
      </c>
      <c r="BS33" s="132">
        <f t="shared" si="74"/>
        <v>4.9925899673912619</v>
      </c>
      <c r="BU33">
        <f>SUMPRODUCT(C33:W33,AX$61:BR$61)</f>
        <v>14953075.110274125</v>
      </c>
      <c r="BV33" s="132">
        <f>BU33/BU$61</f>
        <v>0.70859666361227158</v>
      </c>
      <c r="BW33" s="132">
        <f t="shared" si="77"/>
        <v>0.88100048127115915</v>
      </c>
      <c r="CA33" s="304">
        <f t="shared" si="78"/>
        <v>1.110278899624378</v>
      </c>
      <c r="CB33" s="304">
        <f t="shared" si="79"/>
        <v>1.9011320575303932</v>
      </c>
      <c r="CC33" s="52">
        <f>BEA_Output_Data!X14</f>
        <v>1495330.8288447477</v>
      </c>
      <c r="CD33" s="52">
        <f>BEA_Output_Data!AW14</f>
        <v>786547.58512000006</v>
      </c>
      <c r="CE33" s="52">
        <f t="shared" si="72"/>
        <v>786547.58512000006</v>
      </c>
      <c r="CF33" s="132">
        <f t="shared" si="27"/>
        <v>0.83689077525578726</v>
      </c>
      <c r="CG33" s="19">
        <f t="shared" si="80"/>
        <v>1.9011320575303932</v>
      </c>
      <c r="CH33" s="566">
        <f t="shared" si="81"/>
        <v>1.110278899624378</v>
      </c>
      <c r="CI33" s="19">
        <f>'NAICS Sector VA over Manufac VA'!B14</f>
        <v>0.23831191875238231</v>
      </c>
      <c r="CJ33" s="19">
        <f>'NAICS Sector VA over Manufac VA'!C14</f>
        <v>2.1932809160386729E-2</v>
      </c>
      <c r="CK33" s="19">
        <f>'NAICS Sector VA over Manufac VA'!D14</f>
        <v>3.0973270760577327E-2</v>
      </c>
      <c r="CL33" s="19">
        <v>0</v>
      </c>
      <c r="CM33" s="19">
        <v>0</v>
      </c>
      <c r="CN33" s="19">
        <v>0</v>
      </c>
      <c r="CO33" s="19">
        <f>'NAICS Sector VA over Manufac VA'!E14</f>
        <v>2.902435206957895E-2</v>
      </c>
      <c r="CP33" s="19">
        <f>'NAICS Sector VA over Manufac VA'!F14</f>
        <v>7.175610868017511E-2</v>
      </c>
      <c r="CQ33" s="19">
        <f>'NAICS Sector VA over Manufac VA'!G14</f>
        <v>3.168475286361451E-2</v>
      </c>
      <c r="CR33" s="19">
        <f>'NAICS Sector VA over Manufac VA'!H14</f>
        <v>2.975917544318555E-2</v>
      </c>
      <c r="CS33" s="19">
        <f>'NAICS Sector VA over Manufac VA'!I14</f>
        <v>0.21946951485924862</v>
      </c>
      <c r="CT33" s="19">
        <f>'NAICS Sector VA over Manufac VA'!J14</f>
        <v>3.7522636390139426E-2</v>
      </c>
      <c r="CU33" s="19">
        <f>'NAICS Sector VA over Manufac VA'!K14</f>
        <v>5.0335741230404657E-2</v>
      </c>
      <c r="CV33" s="19">
        <f>'NAICS Sector VA over Manufac VA'!L14</f>
        <v>9.4188996955215765E-2</v>
      </c>
      <c r="CW33" s="19">
        <f>'NAICS Sector VA over Manufac VA'!M14</f>
        <v>0.13400327300467091</v>
      </c>
      <c r="CX33" s="19">
        <f>'NAICS Sector VA over Manufac VA'!N14</f>
        <v>0.17752135540368791</v>
      </c>
      <c r="CY33" s="19">
        <f>'NAICS Sector VA over Manufac VA'!O14</f>
        <v>1.5590272263221259E-3</v>
      </c>
      <c r="CZ33" s="19">
        <f>'NAICS Sector VA over Manufac VA'!P14</f>
        <v>5.682374964406145E-2</v>
      </c>
      <c r="DA33" s="19">
        <f>'NAICS Sector VA over Manufac VA'!Q14</f>
        <v>0.61313340301104824</v>
      </c>
      <c r="DB33" s="19">
        <f>'NAICS Sector VA over Manufac VA'!R14</f>
        <v>3.0153668854480759E-2</v>
      </c>
      <c r="DC33" s="19">
        <f>'NAICS Sector VA over Manufac VA'!S14</f>
        <v>3.2978303221212743E-2</v>
      </c>
      <c r="DD33" s="19">
        <f t="shared" si="82"/>
        <v>1.9011320575303932</v>
      </c>
      <c r="DF33" s="19">
        <f t="shared" si="29"/>
        <v>3.661282902069897E-2</v>
      </c>
      <c r="DG33" s="19">
        <f t="shared" si="30"/>
        <v>-1.9516967003340935E-2</v>
      </c>
      <c r="DH33" s="19">
        <f t="shared" si="31"/>
        <v>3.0092395319812459E-2</v>
      </c>
      <c r="DI33" s="19">
        <f t="shared" si="32"/>
        <v>3.661282902069897E-2</v>
      </c>
      <c r="DJ33" s="19">
        <f t="shared" si="33"/>
        <v>-1.9516967003340935E-2</v>
      </c>
      <c r="DK33" s="19">
        <f t="shared" si="34"/>
        <v>3.0092395319812459E-2</v>
      </c>
      <c r="DL33" s="19">
        <f t="shared" si="35"/>
        <v>2.5865085282019668E-2</v>
      </c>
      <c r="DM33" s="19">
        <f t="shared" si="36"/>
        <v>-2.27516366840896E-2</v>
      </c>
      <c r="DN33" s="19">
        <f t="shared" si="37"/>
        <v>1.8811738866747303E-3</v>
      </c>
      <c r="DO33" s="19">
        <f t="shared" si="38"/>
        <v>3.9996342568983836E-2</v>
      </c>
      <c r="DP33" s="19">
        <f t="shared" si="39"/>
        <v>2.5895899865906332E-3</v>
      </c>
      <c r="DQ33" s="19">
        <f t="shared" si="40"/>
        <v>1.2565665105293132E-2</v>
      </c>
      <c r="DR33" s="19">
        <f t="shared" si="41"/>
        <v>3.9017092222153875E-2</v>
      </c>
      <c r="DS33" s="19">
        <f t="shared" si="42"/>
        <v>4.292607607396539E-2</v>
      </c>
      <c r="DT33" s="19">
        <f t="shared" si="43"/>
        <v>1.8286437410546488E-2</v>
      </c>
      <c r="DU33" s="19">
        <f t="shared" si="44"/>
        <v>-1.402154996063717E-2</v>
      </c>
      <c r="DV33" s="19">
        <f t="shared" si="45"/>
        <v>4.0158625906240517E-3</v>
      </c>
      <c r="DW33" s="19">
        <f t="shared" si="46"/>
        <v>-1.3809225872613953E-2</v>
      </c>
      <c r="DX33" s="19">
        <f t="shared" si="47"/>
        <v>-1.3463215342772457E-2</v>
      </c>
      <c r="DY33" s="19">
        <f t="shared" si="48"/>
        <v>6.729382434547572E-2</v>
      </c>
      <c r="DZ33" s="19">
        <f t="shared" si="49"/>
        <v>2.4614480953212489E-3</v>
      </c>
      <c r="EA33" s="19"/>
      <c r="EB33" s="19"/>
      <c r="EC33" s="19">
        <f t="shared" si="50"/>
        <v>-8.9188433093783479E-2</v>
      </c>
      <c r="ED33" s="19">
        <f t="shared" si="51"/>
        <v>5.5014792889564533E-2</v>
      </c>
      <c r="EE33" s="19">
        <f t="shared" si="52"/>
        <v>-4.7405501789627769E-2</v>
      </c>
      <c r="EF33" s="304">
        <v>0</v>
      </c>
      <c r="EG33" s="304">
        <v>0</v>
      </c>
      <c r="EH33" s="304">
        <v>0</v>
      </c>
      <c r="EI33" s="19">
        <f t="shared" si="56"/>
        <v>-7.6006551149223542E-2</v>
      </c>
      <c r="EJ33" s="19">
        <f t="shared" si="57"/>
        <v>1.8189308852610008E-2</v>
      </c>
      <c r="EK33" s="19">
        <f t="shared" si="58"/>
        <v>1.5766870247289046E-2</v>
      </c>
      <c r="EL33" s="19">
        <f t="shared" si="59"/>
        <v>-2.4120384120166441E-2</v>
      </c>
      <c r="EM33" s="19">
        <f t="shared" si="60"/>
        <v>1.8895949343044206E-2</v>
      </c>
      <c r="EN33" s="19">
        <f t="shared" si="61"/>
        <v>8.1014783775912674E-2</v>
      </c>
      <c r="EO33" s="19">
        <f t="shared" si="62"/>
        <v>-3.648113259163966E-2</v>
      </c>
      <c r="EP33" s="19">
        <f t="shared" si="63"/>
        <v>-8.8923017426223341E-2</v>
      </c>
      <c r="EQ33" s="19">
        <f t="shared" si="64"/>
        <v>-1.5215579221515042E-2</v>
      </c>
      <c r="ER33" s="19">
        <f t="shared" si="65"/>
        <v>1.2519705808920209E-2</v>
      </c>
      <c r="ES33" s="19">
        <f t="shared" si="66"/>
        <v>0.11493619769032785</v>
      </c>
      <c r="ET33" s="19">
        <f t="shared" si="67"/>
        <v>4.7074229948469964E-2</v>
      </c>
      <c r="EU33" s="19">
        <f t="shared" si="68"/>
        <v>3.1729809160475048E-2</v>
      </c>
      <c r="EV33" s="19">
        <f t="shared" si="69"/>
        <v>1.1172558840223647E-2</v>
      </c>
      <c r="EW33" s="19">
        <f t="shared" si="70"/>
        <v>1.2023498391078566E-2</v>
      </c>
      <c r="GL33" s="3"/>
      <c r="GM33" s="3"/>
      <c r="GN33" s="8"/>
      <c r="GO33" s="3"/>
      <c r="HJ33" s="17"/>
    </row>
    <row r="34" spans="1:218" x14ac:dyDescent="0.2">
      <c r="A34" t="s">
        <v>17</v>
      </c>
      <c r="B34" s="1">
        <f t="shared" si="71"/>
        <v>1978</v>
      </c>
      <c r="C34" s="52">
        <f>'Manufacturing Gross Output'!B15</f>
        <v>615562.50267999992</v>
      </c>
      <c r="D34" s="52">
        <f>'Manufacturing Gross Output'!C15</f>
        <v>93249.967499999999</v>
      </c>
      <c r="E34" s="52">
        <f>'Manufacturing Gross Output'!D15</f>
        <v>89186.654700000014</v>
      </c>
      <c r="F34" s="52">
        <f>'Manufacturing Gross Output'!B15</f>
        <v>615562.50267999992</v>
      </c>
      <c r="G34" s="52">
        <f>'Manufacturing Gross Output'!C15</f>
        <v>93249.967499999999</v>
      </c>
      <c r="H34" s="52">
        <f>'Manufacturing Gross Output'!D15</f>
        <v>89186.654700000014</v>
      </c>
      <c r="I34" s="52">
        <f>'Manufacturing Gross Output'!E15</f>
        <v>70253.746000000014</v>
      </c>
      <c r="J34" s="52">
        <f>'Manufacturing Gross Output'!F15</f>
        <v>170004.66297000003</v>
      </c>
      <c r="K34" s="52">
        <f>'Manufacturing Gross Output'!G15</f>
        <v>68114.633400000006</v>
      </c>
      <c r="L34" s="52">
        <f>'Manufacturing Gross Output'!H15</f>
        <v>742105.26604000002</v>
      </c>
      <c r="M34" s="52">
        <f>'Manufacturing Gross Output'!I15</f>
        <v>493107.60994000005</v>
      </c>
      <c r="N34" s="52">
        <f>'Manufacturing Gross Output'!J15</f>
        <v>116060.94672000001</v>
      </c>
      <c r="O34" s="52">
        <f>'Manufacturing Gross Output'!K15</f>
        <v>104525.29656</v>
      </c>
      <c r="P34" s="52">
        <f>'Manufacturing Gross Output'!L15</f>
        <v>321978.14766000002</v>
      </c>
      <c r="Q34" s="52">
        <f>'Manufacturing Gross Output'!M15</f>
        <v>277624.37724</v>
      </c>
      <c r="R34" s="52">
        <f>'Manufacturing Gross Output'!N15</f>
        <v>287366.86080000002</v>
      </c>
      <c r="S34" s="52">
        <f>'Manufacturing Gross Output'!O15</f>
        <v>19977.080760000001</v>
      </c>
      <c r="T34" s="52">
        <f>'Manufacturing Gross Output'!P15</f>
        <v>111742.50025000001</v>
      </c>
      <c r="U34" s="52">
        <f>'Manufacturing Gross Output'!Q15</f>
        <v>494715.33250622335</v>
      </c>
      <c r="V34" s="52">
        <f>'Manufacturing Gross Output'!R15</f>
        <v>56009.457920000008</v>
      </c>
      <c r="W34" s="52">
        <f>'Manufacturing Gross Output'!S15</f>
        <v>74274.271200000003</v>
      </c>
      <c r="X34" s="52">
        <f t="shared" si="73"/>
        <v>4205859.3148462232</v>
      </c>
      <c r="Z34" s="132">
        <f t="shared" si="6"/>
        <v>0.90953257171602153</v>
      </c>
      <c r="AA34" s="132">
        <f t="shared" si="7"/>
        <v>1.1000841761110633</v>
      </c>
      <c r="AB34" s="132">
        <f t="shared" si="8"/>
        <v>1.0558271422900245</v>
      </c>
      <c r="AC34" s="132">
        <f t="shared" si="9"/>
        <v>0.90953257171602153</v>
      </c>
      <c r="AD34" s="132">
        <f t="shared" si="10"/>
        <v>1.1000841761110633</v>
      </c>
      <c r="AE34" s="132">
        <f t="shared" si="11"/>
        <v>1.0558271422900245</v>
      </c>
      <c r="AF34" s="132">
        <f t="shared" si="12"/>
        <v>0.94491097326482065</v>
      </c>
      <c r="AG34" s="132">
        <f t="shared" si="13"/>
        <v>0.93682134227526015</v>
      </c>
      <c r="AH34" s="132">
        <f t="shared" si="14"/>
        <v>0.7617790829507648</v>
      </c>
      <c r="AI34" s="132">
        <f t="shared" si="15"/>
        <v>1.1401277963453831</v>
      </c>
      <c r="AJ34" s="132">
        <f t="shared" si="16"/>
        <v>0.95852918060071823</v>
      </c>
      <c r="AK34" s="132">
        <f t="shared" si="17"/>
        <v>0.8533503103612925</v>
      </c>
      <c r="AL34" s="132">
        <f t="shared" si="18"/>
        <v>1.1373679987856975</v>
      </c>
      <c r="AM34" s="132">
        <f t="shared" si="19"/>
        <v>1.4669021599146337</v>
      </c>
      <c r="AN34" s="132">
        <f t="shared" si="20"/>
        <v>1.0587834562628551</v>
      </c>
      <c r="AO34" s="132">
        <f t="shared" si="21"/>
        <v>1.1432479402677651</v>
      </c>
      <c r="AP34" s="132">
        <f t="shared" si="22"/>
        <v>0.44636075949367093</v>
      </c>
      <c r="AQ34" s="132">
        <f t="shared" si="23"/>
        <v>1.0111589032265236</v>
      </c>
      <c r="AR34" s="132">
        <f t="shared" si="24"/>
        <v>0.99184323067775471</v>
      </c>
      <c r="AS34" s="132">
        <f t="shared" si="25"/>
        <v>0.90527031477409159</v>
      </c>
      <c r="AT34" s="132">
        <f t="shared" si="26"/>
        <v>0.97201287326353525</v>
      </c>
      <c r="AX34" s="132">
        <f>'Gross Output over VA'!B15</f>
        <v>3.2532013592215749</v>
      </c>
      <c r="AY34" s="132">
        <f>'Gross Output over VA'!C15</f>
        <v>5.0148083173418696</v>
      </c>
      <c r="AZ34" s="132">
        <f>'Gross Output over VA'!D15</f>
        <v>3.4639768157041528</v>
      </c>
      <c r="BA34" s="132">
        <f>'Gross Output over VA'!B15</f>
        <v>3.2532013592215749</v>
      </c>
      <c r="BB34" s="132">
        <f>'Gross Output over VA'!C15</f>
        <v>5.0148083173418696</v>
      </c>
      <c r="BC34" s="132">
        <f>'Gross Output over VA'!D15</f>
        <v>3.4639768157041528</v>
      </c>
      <c r="BD34" s="132">
        <f>'Gross Output over VA'!E15</f>
        <v>3.1817538821141618</v>
      </c>
      <c r="BE34" s="132">
        <f>'Gross Output over VA'!F15</f>
        <v>2.7976233756822992</v>
      </c>
      <c r="BF34" s="132">
        <f>'Gross Output over VA'!G15</f>
        <v>2.5776516351233738</v>
      </c>
      <c r="BG34" s="132">
        <f>'Gross Output over VA'!H15</f>
        <v>30.409385047052659</v>
      </c>
      <c r="BH34" s="132">
        <f>'Gross Output over VA'!I15</f>
        <v>2.6629071453255739</v>
      </c>
      <c r="BI34" s="132">
        <f>'Gross Output over VA'!J15</f>
        <v>3.7879984178189061</v>
      </c>
      <c r="BJ34" s="132">
        <f>'Gross Output over VA'!K15</f>
        <v>2.5638979992997295</v>
      </c>
      <c r="BK34" s="132">
        <f>'Gross Output over VA'!L15</f>
        <v>3.9254538925837617</v>
      </c>
      <c r="BL34" s="132">
        <f>'Gross Output over VA'!M15</f>
        <v>2.5349105675245469</v>
      </c>
      <c r="BM34" s="132">
        <f>'Gross Output over VA'!N15</f>
        <v>1.9451460862094021</v>
      </c>
      <c r="BN34" s="132">
        <f>'Gross Output over VA'!O15</f>
        <v>13.824487105609</v>
      </c>
      <c r="BO34" s="132">
        <f>'Gross Output over VA'!P15</f>
        <v>2.3432651453449478</v>
      </c>
      <c r="BP34" s="132">
        <f>'Gross Output over VA'!Q15</f>
        <v>0.99599516427767376</v>
      </c>
      <c r="BQ34" s="132">
        <f>'Gross Output over VA'!R15</f>
        <v>2.1734476265702036</v>
      </c>
      <c r="BR34" s="132">
        <f>'Gross Output over VA'!S15</f>
        <v>2.8576077307399848</v>
      </c>
      <c r="BS34" s="132">
        <f t="shared" si="74"/>
        <v>4.8593097050386387</v>
      </c>
      <c r="BU34">
        <f t="shared" ref="BU34:BU64" si="83">SUMPRODUCT(C34:W34,AX$61:BR$61)</f>
        <v>15445335.445356175</v>
      </c>
      <c r="BV34" s="132">
        <f t="shared" ref="BV34:BV64" si="84">BU34/BU$61</f>
        <v>0.7319239075734908</v>
      </c>
      <c r="BW34" s="132">
        <f t="shared" si="77"/>
        <v>0.91000331773922516</v>
      </c>
      <c r="CA34" s="304">
        <f t="shared" si="78"/>
        <v>1.0963352725076019</v>
      </c>
      <c r="CB34" s="304">
        <f t="shared" si="79"/>
        <v>1.8772563660091717</v>
      </c>
      <c r="CC34" s="52">
        <f>BEA_Output_Data!X15</f>
        <v>1560696.3726220867</v>
      </c>
      <c r="CD34" s="52">
        <f>BEA_Output_Data!AW15</f>
        <v>831370.93094000011</v>
      </c>
      <c r="CE34" s="52">
        <f t="shared" si="72"/>
        <v>831370.93094000011</v>
      </c>
      <c r="CF34" s="132">
        <f t="shared" si="27"/>
        <v>0.88458305140349813</v>
      </c>
      <c r="CG34" s="19">
        <f t="shared" si="80"/>
        <v>1.8772563660091717</v>
      </c>
      <c r="CH34" s="566">
        <f t="shared" si="81"/>
        <v>1.0963352725076019</v>
      </c>
      <c r="CI34" s="19">
        <f>'NAICS Sector VA over Manufac VA'!B15</f>
        <v>0.22759691778741756</v>
      </c>
      <c r="CJ34" s="19">
        <f>'NAICS Sector VA over Manufac VA'!C15</f>
        <v>2.236657658811262E-2</v>
      </c>
      <c r="CK34" s="19">
        <f>'NAICS Sector VA over Manufac VA'!D15</f>
        <v>3.096920539534494E-2</v>
      </c>
      <c r="CL34" s="19">
        <v>0</v>
      </c>
      <c r="CM34" s="19">
        <v>0</v>
      </c>
      <c r="CN34" s="19">
        <v>0</v>
      </c>
      <c r="CO34" s="19">
        <f>'NAICS Sector VA over Manufac VA'!E15</f>
        <v>2.6558776748466233E-2</v>
      </c>
      <c r="CP34" s="19">
        <f>'NAICS Sector VA over Manufac VA'!F15</f>
        <v>7.3093162075431733E-2</v>
      </c>
      <c r="CQ34" s="19">
        <f>'NAICS Sector VA over Manufac VA'!G15</f>
        <v>3.178493776553163E-2</v>
      </c>
      <c r="CR34" s="19">
        <f>'NAICS Sector VA over Manufac VA'!H15</f>
        <v>2.9353712779453943E-2</v>
      </c>
      <c r="CS34" s="19">
        <f>'NAICS Sector VA over Manufac VA'!I15</f>
        <v>0.22273622079933433</v>
      </c>
      <c r="CT34" s="19">
        <f>'NAICS Sector VA over Manufac VA'!J15</f>
        <v>3.6853732960517985E-2</v>
      </c>
      <c r="CU34" s="19">
        <f>'NAICS Sector VA over Manufac VA'!K15</f>
        <v>4.9037218686375061E-2</v>
      </c>
      <c r="CV34" s="19">
        <f>'NAICS Sector VA over Manufac VA'!L15</f>
        <v>9.8660129621394713E-2</v>
      </c>
      <c r="CW34" s="19">
        <f>'NAICS Sector VA over Manufac VA'!M15</f>
        <v>0.13173467982115925</v>
      </c>
      <c r="CX34" s="19">
        <f>'NAICS Sector VA over Manufac VA'!N15</f>
        <v>0.17770089896330768</v>
      </c>
      <c r="CY34" s="19">
        <f>'NAICS Sector VA over Manufac VA'!O15</f>
        <v>1.7381536402362968E-3</v>
      </c>
      <c r="CZ34" s="19">
        <f>'NAICS Sector VA over Manufac VA'!P15</f>
        <v>5.7359072028273186E-2</v>
      </c>
      <c r="DA34" s="19">
        <f>'NAICS Sector VA over Manufac VA'!Q15</f>
        <v>0.59745239357897817</v>
      </c>
      <c r="DB34" s="19">
        <f>'NAICS Sector VA over Manufac VA'!R15</f>
        <v>3.099683522836548E-2</v>
      </c>
      <c r="DC34" s="19">
        <f>'NAICS Sector VA over Manufac VA'!S15</f>
        <v>3.1263741541470644E-2</v>
      </c>
      <c r="DD34" s="19">
        <f t="shared" si="82"/>
        <v>1.8772563660091715</v>
      </c>
      <c r="DF34" s="19">
        <f t="shared" si="29"/>
        <v>1.8894089500130766E-2</v>
      </c>
      <c r="DG34" s="19">
        <f t="shared" si="30"/>
        <v>-8.6561747680232087E-2</v>
      </c>
      <c r="DH34" s="19">
        <f t="shared" si="31"/>
        <v>-4.0013295636620455E-2</v>
      </c>
      <c r="DI34" s="19">
        <f t="shared" si="32"/>
        <v>1.8894089500130766E-2</v>
      </c>
      <c r="DJ34" s="19">
        <f t="shared" si="33"/>
        <v>-8.6561747680232087E-2</v>
      </c>
      <c r="DK34" s="19">
        <f t="shared" si="34"/>
        <v>-4.0013295636620455E-2</v>
      </c>
      <c r="DL34" s="19">
        <f t="shared" si="35"/>
        <v>-1.3103115262543524E-2</v>
      </c>
      <c r="DM34" s="19">
        <f t="shared" si="36"/>
        <v>-2.6489483585148743E-2</v>
      </c>
      <c r="DN34" s="19">
        <f t="shared" si="37"/>
        <v>1.7871664448266397E-3</v>
      </c>
      <c r="DO34" s="19">
        <f t="shared" si="38"/>
        <v>-3.6885739559803704E-2</v>
      </c>
      <c r="DP34" s="19">
        <f t="shared" si="39"/>
        <v>-3.1398782120119165E-2</v>
      </c>
      <c r="DQ34" s="19">
        <f t="shared" si="40"/>
        <v>1.0843094852156893E-3</v>
      </c>
      <c r="DR34" s="19">
        <f t="shared" si="41"/>
        <v>3.3681765717680799E-2</v>
      </c>
      <c r="DS34" s="19">
        <f t="shared" si="42"/>
        <v>-3.6582686341301823E-2</v>
      </c>
      <c r="DT34" s="19">
        <f t="shared" si="43"/>
        <v>1.1540401446266531E-2</v>
      </c>
      <c r="DU34" s="19">
        <f t="shared" si="44"/>
        <v>7.8739920258964428E-3</v>
      </c>
      <c r="DV34" s="19">
        <f t="shared" si="45"/>
        <v>-2.8675879798857502E-2</v>
      </c>
      <c r="DW34" s="19">
        <f t="shared" si="46"/>
        <v>-1.4533690534184124E-2</v>
      </c>
      <c r="DX34" s="19">
        <f t="shared" si="47"/>
        <v>3.7101868953189433E-2</v>
      </c>
      <c r="DY34" s="19">
        <f t="shared" si="48"/>
        <v>-6.1689145101377421E-3</v>
      </c>
      <c r="DZ34" s="19">
        <f t="shared" si="49"/>
        <v>1.2532920330697471E-2</v>
      </c>
      <c r="EA34" s="19"/>
      <c r="EB34" s="19"/>
      <c r="EC34" s="19">
        <f t="shared" si="50"/>
        <v>-4.6004238674480509E-2</v>
      </c>
      <c r="ED34" s="19">
        <f t="shared" si="51"/>
        <v>1.9584077029327785E-2</v>
      </c>
      <c r="EE34" s="19">
        <f t="shared" si="52"/>
        <v>-1.3126260009342676E-4</v>
      </c>
      <c r="EF34" s="304">
        <v>0</v>
      </c>
      <c r="EG34" s="304">
        <v>0</v>
      </c>
      <c r="EH34" s="304">
        <v>0</v>
      </c>
      <c r="EI34" s="19">
        <f t="shared" si="56"/>
        <v>-8.8774936760130596E-2</v>
      </c>
      <c r="EJ34" s="19">
        <f t="shared" si="57"/>
        <v>1.8461830905328436E-2</v>
      </c>
      <c r="EK34" s="19">
        <f t="shared" si="58"/>
        <v>3.1569394503046565E-3</v>
      </c>
      <c r="EL34" s="19">
        <f t="shared" si="59"/>
        <v>-1.3718464273453643E-2</v>
      </c>
      <c r="EM34" s="19">
        <f t="shared" si="60"/>
        <v>1.477486654905753E-2</v>
      </c>
      <c r="EN34" s="19">
        <f t="shared" si="61"/>
        <v>-1.7987472919889235E-2</v>
      </c>
      <c r="EO34" s="19">
        <f t="shared" si="62"/>
        <v>-2.6135811202063326E-2</v>
      </c>
      <c r="EP34" s="19">
        <f t="shared" si="63"/>
        <v>4.6377540010117013E-2</v>
      </c>
      <c r="EQ34" s="19">
        <f t="shared" si="64"/>
        <v>-1.7074326592774074E-2</v>
      </c>
      <c r="ER34" s="19">
        <f t="shared" si="65"/>
        <v>1.0108802176767881E-3</v>
      </c>
      <c r="ES34" s="19">
        <f t="shared" si="66"/>
        <v>0.10876136964376669</v>
      </c>
      <c r="ET34" s="19">
        <f t="shared" si="67"/>
        <v>9.3766522593490692E-3</v>
      </c>
      <c r="EU34" s="19">
        <f t="shared" si="68"/>
        <v>-2.5907930829591592E-2</v>
      </c>
      <c r="EV34" s="19">
        <f t="shared" si="69"/>
        <v>2.7578507380356554E-2</v>
      </c>
      <c r="EW34" s="19">
        <f t="shared" si="70"/>
        <v>-5.3390858231008295E-2</v>
      </c>
      <c r="GL34" s="3"/>
      <c r="GM34" s="3"/>
      <c r="GN34" s="8"/>
      <c r="GO34" s="3"/>
      <c r="HJ34" s="17"/>
    </row>
    <row r="35" spans="1:218" x14ac:dyDescent="0.2">
      <c r="A35" t="s">
        <v>17</v>
      </c>
      <c r="B35" s="1">
        <f t="shared" si="71"/>
        <v>1979</v>
      </c>
      <c r="C35" s="52">
        <f>'Manufacturing Gross Output'!B16</f>
        <v>613931.92099999997</v>
      </c>
      <c r="D35" s="52">
        <f>'Manufacturing Gross Output'!C16</f>
        <v>92920.089599999992</v>
      </c>
      <c r="E35" s="52">
        <f>'Manufacturing Gross Output'!D16</f>
        <v>84440.418919999996</v>
      </c>
      <c r="F35" s="52">
        <f>'Manufacturing Gross Output'!B16</f>
        <v>613931.92099999997</v>
      </c>
      <c r="G35" s="52">
        <f>'Manufacturing Gross Output'!C16</f>
        <v>92920.089599999992</v>
      </c>
      <c r="H35" s="52">
        <f>'Manufacturing Gross Output'!D16</f>
        <v>84440.418919999996</v>
      </c>
      <c r="I35" s="52">
        <f>'Manufacturing Gross Output'!E16</f>
        <v>69407.276400000002</v>
      </c>
      <c r="J35" s="52">
        <f>'Manufacturing Gross Output'!F16</f>
        <v>169678.93210999999</v>
      </c>
      <c r="K35" s="52">
        <f>'Manufacturing Gross Output'!G16</f>
        <v>69882.89499999999</v>
      </c>
      <c r="L35" s="52">
        <f>'Manufacturing Gross Output'!H16</f>
        <v>798049.04772000003</v>
      </c>
      <c r="M35" s="52">
        <f>'Manufacturing Gross Output'!I16</f>
        <v>498355.96580000001</v>
      </c>
      <c r="N35" s="52">
        <f>'Manufacturing Gross Output'!J16</f>
        <v>113948.22880000001</v>
      </c>
      <c r="O35" s="52">
        <f>'Manufacturing Gross Output'!K16</f>
        <v>104279.18822999999</v>
      </c>
      <c r="P35" s="52">
        <f>'Manufacturing Gross Output'!L16</f>
        <v>330708.85496999999</v>
      </c>
      <c r="Q35" s="52">
        <f>'Manufacturing Gross Output'!M16</f>
        <v>290660.88533999998</v>
      </c>
      <c r="R35" s="52">
        <f>'Manufacturing Gross Output'!N16</f>
        <v>301980.72320000007</v>
      </c>
      <c r="S35" s="52">
        <f>'Manufacturing Gross Output'!O16</f>
        <v>23185.027440000002</v>
      </c>
      <c r="T35" s="52">
        <f>'Manufacturing Gross Output'!P16</f>
        <v>115311.79475</v>
      </c>
      <c r="U35" s="52">
        <f>'Manufacturing Gross Output'!Q16</f>
        <v>492215.89991063281</v>
      </c>
      <c r="V35" s="52">
        <f>'Manufacturing Gross Output'!R16</f>
        <v>55411.990400000002</v>
      </c>
      <c r="W35" s="52">
        <f>'Manufacturing Gross Output'!S16</f>
        <v>74258.706600000005</v>
      </c>
      <c r="X35" s="52">
        <f t="shared" si="73"/>
        <v>4298627.8461906323</v>
      </c>
      <c r="Z35" s="132">
        <f t="shared" si="6"/>
        <v>0.9071232840444261</v>
      </c>
      <c r="AA35" s="132">
        <f t="shared" si="7"/>
        <v>1.096192555903917</v>
      </c>
      <c r="AB35" s="132">
        <f t="shared" si="8"/>
        <v>0.9996393126524129</v>
      </c>
      <c r="AC35" s="132">
        <f t="shared" si="9"/>
        <v>0.9071232840444261</v>
      </c>
      <c r="AD35" s="132">
        <f t="shared" si="10"/>
        <v>1.096192555903917</v>
      </c>
      <c r="AE35" s="132">
        <f t="shared" si="11"/>
        <v>0.9996393126524129</v>
      </c>
      <c r="AF35" s="132">
        <f t="shared" si="12"/>
        <v>0.93352598016317034</v>
      </c>
      <c r="AG35" s="132">
        <f t="shared" si="13"/>
        <v>0.93502638197149746</v>
      </c>
      <c r="AH35" s="132">
        <f t="shared" si="14"/>
        <v>0.78155493188112168</v>
      </c>
      <c r="AI35" s="132">
        <f t="shared" si="15"/>
        <v>1.2260766009757595</v>
      </c>
      <c r="AJ35" s="132">
        <f t="shared" si="16"/>
        <v>0.9687312179259967</v>
      </c>
      <c r="AK35" s="132">
        <f t="shared" si="17"/>
        <v>0.8378163297787683</v>
      </c>
      <c r="AL35" s="132">
        <f t="shared" si="18"/>
        <v>1.1346900275386516</v>
      </c>
      <c r="AM35" s="132">
        <f t="shared" si="19"/>
        <v>1.5066784413290648</v>
      </c>
      <c r="AN35" s="132">
        <f t="shared" si="20"/>
        <v>1.1085011332224126</v>
      </c>
      <c r="AO35" s="132">
        <f t="shared" si="21"/>
        <v>1.2013871009268797</v>
      </c>
      <c r="AP35" s="132">
        <f t="shared" si="22"/>
        <v>0.5180379746835444</v>
      </c>
      <c r="AQ35" s="132">
        <f t="shared" si="23"/>
        <v>1.0434574816889512</v>
      </c>
      <c r="AR35" s="132">
        <f t="shared" si="24"/>
        <v>0.98683217656727673</v>
      </c>
      <c r="AS35" s="132">
        <f t="shared" si="25"/>
        <v>0.89561355982619972</v>
      </c>
      <c r="AT35" s="132">
        <f t="shared" si="26"/>
        <v>0.97180918238481284</v>
      </c>
      <c r="AX35" s="132">
        <f>'Gross Output over VA'!B16</f>
        <v>3.3732618016903659</v>
      </c>
      <c r="AY35" s="132">
        <f>'Gross Output over VA'!C16</f>
        <v>4.7059626608416663</v>
      </c>
      <c r="AZ35" s="132">
        <f>'Gross Output over VA'!D16</f>
        <v>3.3350260410211598</v>
      </c>
      <c r="BA35" s="132">
        <f>'Gross Output over VA'!B16</f>
        <v>3.3732618016903659</v>
      </c>
      <c r="BB35" s="132">
        <f>'Gross Output over VA'!C16</f>
        <v>4.7059626608416663</v>
      </c>
      <c r="BC35" s="132">
        <f>'Gross Output over VA'!D16</f>
        <v>3.3350260410211598</v>
      </c>
      <c r="BD35" s="132">
        <f>'Gross Output over VA'!E16</f>
        <v>2.9727395960537577</v>
      </c>
      <c r="BE35" s="132">
        <f>'Gross Output over VA'!F16</f>
        <v>2.8022555344482241</v>
      </c>
      <c r="BF35" s="132">
        <f>'Gross Output over VA'!G16</f>
        <v>2.4442770033270005</v>
      </c>
      <c r="BG35" s="132">
        <f>'Gross Output over VA'!H16</f>
        <v>21.769260728640724</v>
      </c>
      <c r="BH35" s="132">
        <f>'Gross Output over VA'!I16</f>
        <v>2.8115106513439216</v>
      </c>
      <c r="BI35" s="132">
        <f>'Gross Output over VA'!J16</f>
        <v>3.7329404797997792</v>
      </c>
      <c r="BJ35" s="132">
        <f>'Gross Output over VA'!K16</f>
        <v>2.5855622211293814</v>
      </c>
      <c r="BK35" s="132">
        <f>'Gross Output over VA'!L16</f>
        <v>4.2298607388026817</v>
      </c>
      <c r="BL35" s="132">
        <f>'Gross Output over VA'!M16</f>
        <v>2.494546814760048</v>
      </c>
      <c r="BM35" s="132">
        <f>'Gross Output over VA'!N16</f>
        <v>1.9980742204759516</v>
      </c>
      <c r="BN35" s="132">
        <f>'Gross Output over VA'!O16</f>
        <v>13.524136915948503</v>
      </c>
      <c r="BO35" s="132">
        <f>'Gross Output over VA'!P16</f>
        <v>2.3845251576798656</v>
      </c>
      <c r="BP35" s="132">
        <f>'Gross Output over VA'!Q16</f>
        <v>1.0388531486368939</v>
      </c>
      <c r="BQ35" s="132">
        <f>'Gross Output over VA'!R16</f>
        <v>2.2396618125274483</v>
      </c>
      <c r="BR35" s="132">
        <f>'Gross Output over VA'!S16</f>
        <v>2.9631496427797841</v>
      </c>
      <c r="BS35" s="132">
        <f t="shared" si="74"/>
        <v>4.4199931273076345</v>
      </c>
      <c r="BU35">
        <f t="shared" si="83"/>
        <v>15693595.289816575</v>
      </c>
      <c r="BV35" s="132">
        <f t="shared" si="84"/>
        <v>0.74368845073242074</v>
      </c>
      <c r="BW35" s="132">
        <f t="shared" si="77"/>
        <v>0.92463021159463266</v>
      </c>
      <c r="CA35" s="304">
        <f t="shared" si="78"/>
        <v>1.06599079922883</v>
      </c>
      <c r="CB35" s="304">
        <f t="shared" si="79"/>
        <v>1.8252974834809488</v>
      </c>
      <c r="CC35" s="52">
        <f>BEA_Output_Data!X16</f>
        <v>1543844.9857557521</v>
      </c>
      <c r="CD35" s="52">
        <f>BEA_Output_Data!AW16</f>
        <v>845804.58787000005</v>
      </c>
      <c r="CE35" s="52">
        <f t="shared" si="72"/>
        <v>845804.58787000005</v>
      </c>
      <c r="CF35" s="132">
        <f t="shared" si="27"/>
        <v>0.89994053843472555</v>
      </c>
      <c r="CG35" s="19">
        <f t="shared" si="80"/>
        <v>1.8252974834809488</v>
      </c>
      <c r="CH35" s="566">
        <f t="shared" si="81"/>
        <v>1.06599079922883</v>
      </c>
      <c r="CI35" s="19">
        <f>'NAICS Sector VA over Manufac VA'!B16</f>
        <v>0.21517912135985401</v>
      </c>
      <c r="CJ35" s="19">
        <f>'NAICS Sector VA over Manufac VA'!C16</f>
        <v>2.3344851001251405E-2</v>
      </c>
      <c r="CK35" s="19">
        <f>'NAICS Sector VA over Manufac VA'!D16</f>
        <v>2.9935127573334427E-2</v>
      </c>
      <c r="CL35" s="19">
        <v>0</v>
      </c>
      <c r="CM35" s="19">
        <v>0</v>
      </c>
      <c r="CN35" s="19">
        <v>0</v>
      </c>
      <c r="CO35" s="19">
        <f>'NAICS Sector VA over Manufac VA'!E16</f>
        <v>2.7604386420742106E-2</v>
      </c>
      <c r="CP35" s="19">
        <f>'NAICS Sector VA over Manufac VA'!F16</f>
        <v>7.158963532284203E-2</v>
      </c>
      <c r="CQ35" s="19">
        <f>'NAICS Sector VA over Manufac VA'!G16</f>
        <v>3.3802625169011669E-2</v>
      </c>
      <c r="CR35" s="19">
        <f>'NAICS Sector VA over Manufac VA'!H16</f>
        <v>4.3342690457993292E-2</v>
      </c>
      <c r="CS35" s="19">
        <f>'NAICS Sector VA over Manufac VA'!I16</f>
        <v>0.2095703756424222</v>
      </c>
      <c r="CT35" s="19">
        <f>'NAICS Sector VA over Manufac VA'!J16</f>
        <v>3.6089966344202064E-2</v>
      </c>
      <c r="CU35" s="19">
        <f>'NAICS Sector VA over Manufac VA'!K16</f>
        <v>4.7683992577489918E-2</v>
      </c>
      <c r="CV35" s="19">
        <f>'NAICS Sector VA over Manufac VA'!L16</f>
        <v>9.2437824919929273E-2</v>
      </c>
      <c r="CW35" s="19">
        <f>'NAICS Sector VA over Manufac VA'!M16</f>
        <v>0.1377605591421891</v>
      </c>
      <c r="CX35" s="19">
        <f>'NAICS Sector VA over Manufac VA'!N16</f>
        <v>0.17868889690065093</v>
      </c>
      <c r="CY35" s="19">
        <f>'NAICS Sector VA over Manufac VA'!O16</f>
        <v>2.0268799136184093E-3</v>
      </c>
      <c r="CZ35" s="19">
        <f>'NAICS Sector VA over Manufac VA'!P16</f>
        <v>5.7174422465337438E-2</v>
      </c>
      <c r="DA35" s="19">
        <f>'NAICS Sector VA over Manufac VA'!Q16</f>
        <v>0.56018495605343777</v>
      </c>
      <c r="DB35" s="19">
        <f>'NAICS Sector VA over Manufac VA'!R16</f>
        <v>2.9251710637212484E-2</v>
      </c>
      <c r="DC35" s="19">
        <f>'NAICS Sector VA over Manufac VA'!S16</f>
        <v>2.9629461579430246E-2</v>
      </c>
      <c r="DD35" s="19">
        <f t="shared" si="82"/>
        <v>1.8252974834809486</v>
      </c>
      <c r="DF35" s="19">
        <f t="shared" si="29"/>
        <v>3.6240624812843659E-2</v>
      </c>
      <c r="DG35" s="19">
        <f t="shared" si="30"/>
        <v>-6.3564842916489922E-2</v>
      </c>
      <c r="DH35" s="19">
        <f t="shared" si="31"/>
        <v>-3.7936810012489601E-2</v>
      </c>
      <c r="DI35" s="19">
        <f t="shared" si="32"/>
        <v>3.6240624812843659E-2</v>
      </c>
      <c r="DJ35" s="19">
        <f t="shared" si="33"/>
        <v>-6.3564842916489922E-2</v>
      </c>
      <c r="DK35" s="19">
        <f t="shared" si="34"/>
        <v>-3.7936810012489601E-2</v>
      </c>
      <c r="DL35" s="19">
        <f t="shared" si="35"/>
        <v>-6.7948629450689371E-2</v>
      </c>
      <c r="DM35" s="19">
        <f t="shared" si="36"/>
        <v>1.6543785666690495E-3</v>
      </c>
      <c r="DN35" s="19">
        <f t="shared" si="37"/>
        <v>-5.3129390451287326E-2</v>
      </c>
      <c r="DO35" s="19">
        <f t="shared" si="38"/>
        <v>-0.33425236301335975</v>
      </c>
      <c r="DP35" s="19">
        <f t="shared" si="39"/>
        <v>5.4303499457615402E-2</v>
      </c>
      <c r="DQ35" s="19">
        <f t="shared" si="40"/>
        <v>-1.4641502170341774E-2</v>
      </c>
      <c r="DR35" s="19">
        <f t="shared" si="41"/>
        <v>8.4142215764216391E-3</v>
      </c>
      <c r="DS35" s="19">
        <f t="shared" si="42"/>
        <v>7.46870842763349E-2</v>
      </c>
      <c r="DT35" s="19">
        <f t="shared" si="43"/>
        <v>-1.6051282003111275E-2</v>
      </c>
      <c r="DU35" s="19">
        <f t="shared" si="44"/>
        <v>2.6846744080922958E-2</v>
      </c>
      <c r="DV35" s="19">
        <f t="shared" si="45"/>
        <v>-2.1965438950004239E-2</v>
      </c>
      <c r="DW35" s="19">
        <f t="shared" si="46"/>
        <v>1.7454691189504365E-2</v>
      </c>
      <c r="DX35" s="19">
        <f t="shared" si="47"/>
        <v>4.2130239543224215E-2</v>
      </c>
      <c r="DY35" s="19">
        <f t="shared" si="48"/>
        <v>3.0010203118221616E-2</v>
      </c>
      <c r="DZ35" s="19">
        <f t="shared" si="49"/>
        <v>3.6267954100507378E-2</v>
      </c>
      <c r="EA35" s="19"/>
      <c r="EB35" s="19"/>
      <c r="EC35" s="19">
        <f t="shared" si="50"/>
        <v>-5.6105356048301039E-2</v>
      </c>
      <c r="ED35" s="19">
        <f t="shared" si="51"/>
        <v>4.2808717988807261E-2</v>
      </c>
      <c r="EE35" s="19">
        <f t="shared" si="52"/>
        <v>-3.3960710371794864E-2</v>
      </c>
      <c r="EF35" s="304">
        <v>0</v>
      </c>
      <c r="EG35" s="304">
        <v>0</v>
      </c>
      <c r="EH35" s="304">
        <v>0</v>
      </c>
      <c r="EI35" s="19">
        <f t="shared" si="56"/>
        <v>3.8614420992628531E-2</v>
      </c>
      <c r="EJ35" s="19">
        <f t="shared" si="57"/>
        <v>-2.0784514893368976E-2</v>
      </c>
      <c r="EK35" s="19">
        <f t="shared" si="58"/>
        <v>6.1545944791105506E-2</v>
      </c>
      <c r="EL35" s="19">
        <f t="shared" si="59"/>
        <v>0.38971903369776889</v>
      </c>
      <c r="EM35" s="19">
        <f t="shared" si="60"/>
        <v>-6.0928600076901221E-2</v>
      </c>
      <c r="EN35" s="19">
        <f t="shared" si="61"/>
        <v>-2.0942028908922255E-2</v>
      </c>
      <c r="EO35" s="19">
        <f t="shared" si="62"/>
        <v>-2.7983818619812133E-2</v>
      </c>
      <c r="EP35" s="19">
        <f t="shared" si="63"/>
        <v>-6.514465413611209E-2</v>
      </c>
      <c r="EQ35" s="19">
        <f t="shared" si="64"/>
        <v>4.4727201017150074E-2</v>
      </c>
      <c r="ER35" s="19">
        <f t="shared" si="65"/>
        <v>5.5444935845272037E-3</v>
      </c>
      <c r="ES35" s="19">
        <f t="shared" si="66"/>
        <v>0.15367419877771693</v>
      </c>
      <c r="ET35" s="19">
        <f t="shared" si="67"/>
        <v>-3.2243794486455477E-3</v>
      </c>
      <c r="EU35" s="19">
        <f t="shared" si="68"/>
        <v>-6.4407596746861015E-2</v>
      </c>
      <c r="EV35" s="19">
        <f t="shared" si="69"/>
        <v>-5.7947054574816408E-2</v>
      </c>
      <c r="EW35" s="19">
        <f t="shared" si="70"/>
        <v>-5.3689818903578594E-2</v>
      </c>
      <c r="GL35" s="3"/>
      <c r="GM35" s="3"/>
      <c r="GN35" s="8"/>
      <c r="GO35" s="3"/>
      <c r="HJ35" s="17"/>
    </row>
    <row r="36" spans="1:218" x14ac:dyDescent="0.2">
      <c r="A36" t="s">
        <v>17</v>
      </c>
      <c r="B36" s="1">
        <f t="shared" si="71"/>
        <v>1980</v>
      </c>
      <c r="C36" s="52">
        <f>'Manufacturing Gross Output'!B17</f>
        <v>622317.76964000007</v>
      </c>
      <c r="D36" s="52">
        <f>'Manufacturing Gross Output'!C17</f>
        <v>86886.116099999999</v>
      </c>
      <c r="E36" s="52">
        <f>'Manufacturing Gross Output'!D17</f>
        <v>85258.25308000001</v>
      </c>
      <c r="F36" s="52">
        <f>'Manufacturing Gross Output'!B17</f>
        <v>622317.76964000007</v>
      </c>
      <c r="G36" s="52">
        <f>'Manufacturing Gross Output'!C17</f>
        <v>86886.116099999999</v>
      </c>
      <c r="H36" s="52">
        <f>'Manufacturing Gross Output'!D17</f>
        <v>85258.25308000001</v>
      </c>
      <c r="I36" s="52">
        <f>'Manufacturing Gross Output'!E17</f>
        <v>67884.761899999998</v>
      </c>
      <c r="J36" s="52">
        <f>'Manufacturing Gross Output'!F17</f>
        <v>164628.31404999999</v>
      </c>
      <c r="K36" s="52">
        <f>'Manufacturing Gross Output'!G17</f>
        <v>70307.510450000002</v>
      </c>
      <c r="L36" s="52">
        <f>'Manufacturing Gross Output'!H17</f>
        <v>726093.94235000003</v>
      </c>
      <c r="M36" s="52">
        <f>'Manufacturing Gross Output'!I17</f>
        <v>454252.33490999998</v>
      </c>
      <c r="N36" s="52">
        <f>'Manufacturing Gross Output'!J17</f>
        <v>103889.00731000002</v>
      </c>
      <c r="O36" s="52">
        <f>'Manufacturing Gross Output'!K17</f>
        <v>93949.613100000002</v>
      </c>
      <c r="P36" s="52">
        <f>'Manufacturing Gross Output'!L17</f>
        <v>298820.10132000002</v>
      </c>
      <c r="Q36" s="52">
        <f>'Manufacturing Gross Output'!M17</f>
        <v>278435.07971999998</v>
      </c>
      <c r="R36" s="52">
        <f>'Manufacturing Gross Output'!N17</f>
        <v>287419.44320000004</v>
      </c>
      <c r="S36" s="52">
        <f>'Manufacturing Gross Output'!O17</f>
        <v>26361.107100000001</v>
      </c>
      <c r="T36" s="52">
        <f>'Manufacturing Gross Output'!P17</f>
        <v>107830.524</v>
      </c>
      <c r="U36" s="52">
        <f>'Manufacturing Gross Output'!Q17</f>
        <v>420542.77414146828</v>
      </c>
      <c r="V36" s="52">
        <f>'Manufacturing Gross Output'!R17</f>
        <v>53843.72032</v>
      </c>
      <c r="W36" s="52">
        <f>'Manufacturing Gross Output'!S17</f>
        <v>69581.544299999994</v>
      </c>
      <c r="X36" s="52">
        <f t="shared" si="73"/>
        <v>4018301.916991469</v>
      </c>
      <c r="Z36" s="132">
        <f t="shared" si="6"/>
        <v>0.91951390635548902</v>
      </c>
      <c r="AA36" s="132">
        <f t="shared" si="7"/>
        <v>1.0250088445913796</v>
      </c>
      <c r="AB36" s="132">
        <f t="shared" si="8"/>
        <v>1.0093211591901547</v>
      </c>
      <c r="AC36" s="132">
        <f t="shared" si="9"/>
        <v>0.91951390635548902</v>
      </c>
      <c r="AD36" s="132">
        <f t="shared" si="10"/>
        <v>1.0250088445913796</v>
      </c>
      <c r="AE36" s="132">
        <f t="shared" si="11"/>
        <v>1.0093211591901547</v>
      </c>
      <c r="AF36" s="132">
        <f t="shared" si="12"/>
        <v>0.9130482015404503</v>
      </c>
      <c r="AG36" s="132">
        <f t="shared" si="13"/>
        <v>0.90719463484392704</v>
      </c>
      <c r="AH36" s="132">
        <f t="shared" si="14"/>
        <v>0.78630373770979312</v>
      </c>
      <c r="AI36" s="132">
        <f t="shared" si="15"/>
        <v>1.1155289206458965</v>
      </c>
      <c r="AJ36" s="132">
        <f t="shared" si="16"/>
        <v>0.88300020034212268</v>
      </c>
      <c r="AK36" s="132">
        <f t="shared" si="17"/>
        <v>0.76385484641095036</v>
      </c>
      <c r="AL36" s="132">
        <f t="shared" si="18"/>
        <v>1.0222911290847194</v>
      </c>
      <c r="AM36" s="132">
        <f t="shared" si="19"/>
        <v>1.3613962787160712</v>
      </c>
      <c r="AN36" s="132">
        <f t="shared" si="20"/>
        <v>1.0618752538287195</v>
      </c>
      <c r="AO36" s="132">
        <f t="shared" si="21"/>
        <v>1.143457131822863</v>
      </c>
      <c r="AP36" s="132">
        <f t="shared" si="22"/>
        <v>0.58900316455696211</v>
      </c>
      <c r="AQ36" s="132">
        <f t="shared" si="23"/>
        <v>0.97575939448501225</v>
      </c>
      <c r="AR36" s="132">
        <f t="shared" si="24"/>
        <v>0.84313639852149136</v>
      </c>
      <c r="AS36" s="132">
        <f t="shared" si="25"/>
        <v>0.87026590602458276</v>
      </c>
      <c r="AT36" s="132">
        <f t="shared" si="26"/>
        <v>0.91060007332871618</v>
      </c>
      <c r="AX36" s="132">
        <f>'Gross Output over VA'!B17</f>
        <v>3.1364398883054641</v>
      </c>
      <c r="AY36" s="132">
        <f>'Gross Output over VA'!C17</f>
        <v>4.5809417154667118</v>
      </c>
      <c r="AZ36" s="132">
        <f>'Gross Output over VA'!D17</f>
        <v>3.3548502190095508</v>
      </c>
      <c r="BA36" s="132">
        <f>'Gross Output over VA'!B17</f>
        <v>3.1364398883054641</v>
      </c>
      <c r="BB36" s="132">
        <f>'Gross Output over VA'!C17</f>
        <v>4.5809417154667118</v>
      </c>
      <c r="BC36" s="132">
        <f>'Gross Output over VA'!D17</f>
        <v>3.3548502190095508</v>
      </c>
      <c r="BD36" s="132">
        <f>'Gross Output over VA'!E17</f>
        <v>3.0807154951412583</v>
      </c>
      <c r="BE36" s="132">
        <f>'Gross Output over VA'!F17</f>
        <v>2.9617102843284657</v>
      </c>
      <c r="BF36" s="132">
        <f>'Gross Output over VA'!G17</f>
        <v>2.5841039123683935</v>
      </c>
      <c r="BG36" s="132">
        <f>'Gross Output over VA'!H17</f>
        <v>32.173369955379329</v>
      </c>
      <c r="BH36" s="132">
        <f>'Gross Output over VA'!I17</f>
        <v>3.1449714067412855</v>
      </c>
      <c r="BI36" s="132">
        <f>'Gross Output over VA'!J17</f>
        <v>3.6514198342876778</v>
      </c>
      <c r="BJ36" s="132">
        <f>'Gross Output over VA'!K17</f>
        <v>2.6110888824096685</v>
      </c>
      <c r="BK36" s="132">
        <f>'Gross Output over VA'!L17</f>
        <v>4.1400921943243221</v>
      </c>
      <c r="BL36" s="132">
        <f>'Gross Output over VA'!M17</f>
        <v>2.4711108401183646</v>
      </c>
      <c r="BM36" s="132">
        <f>'Gross Output over VA'!N17</f>
        <v>2.0330506487712596</v>
      </c>
      <c r="BN36" s="132">
        <f>'Gross Output over VA'!O17</f>
        <v>12.660102679110047</v>
      </c>
      <c r="BO36" s="132">
        <f>'Gross Output over VA'!P17</f>
        <v>2.3537415322720836</v>
      </c>
      <c r="BP36" s="132">
        <f>'Gross Output over VA'!Q17</f>
        <v>1.13072441832588</v>
      </c>
      <c r="BQ36" s="132">
        <f>'Gross Output over VA'!R17</f>
        <v>2.1163206892789623</v>
      </c>
      <c r="BR36" s="132">
        <f>'Gross Output over VA'!S17</f>
        <v>3.2829907732818344</v>
      </c>
      <c r="BS36" s="132">
        <f t="shared" si="74"/>
        <v>4.8828560567477304</v>
      </c>
      <c r="BU36">
        <f t="shared" si="83"/>
        <v>14991522.18507426</v>
      </c>
      <c r="BV36" s="132">
        <f t="shared" si="84"/>
        <v>0.71041859446783906</v>
      </c>
      <c r="BW36" s="132">
        <f t="shared" si="77"/>
        <v>0.88326569368750785</v>
      </c>
      <c r="CA36" s="304">
        <f t="shared" si="78"/>
        <v>1.0187157947179308</v>
      </c>
      <c r="CB36" s="304">
        <f t="shared" si="79"/>
        <v>1.7443484294856233</v>
      </c>
      <c r="CC36" s="52">
        <f>BEA_Output_Data!X17</f>
        <v>1371744.1281116633</v>
      </c>
      <c r="CD36" s="52">
        <f>BEA_Output_Data!AW17</f>
        <v>786393.42056</v>
      </c>
      <c r="CE36" s="52">
        <f t="shared" si="72"/>
        <v>786393.42056</v>
      </c>
      <c r="CF36" s="132">
        <f t="shared" si="27"/>
        <v>0.83672674335158193</v>
      </c>
      <c r="CG36" s="19">
        <f t="shared" si="80"/>
        <v>1.7443484294856233</v>
      </c>
      <c r="CH36" s="566">
        <f t="shared" si="81"/>
        <v>1.0187157947179308</v>
      </c>
      <c r="CI36" s="19">
        <f>'NAICS Sector VA over Manufac VA'!B17</f>
        <v>0.252310522103181</v>
      </c>
      <c r="CJ36" s="19">
        <f>'NAICS Sector VA over Manufac VA'!C17</f>
        <v>2.4118802808006035E-2</v>
      </c>
      <c r="CK36" s="19">
        <f>'NAICS Sector VA over Manufac VA'!D17</f>
        <v>3.2316433346940766E-2</v>
      </c>
      <c r="CL36" s="19">
        <v>0</v>
      </c>
      <c r="CM36" s="19">
        <v>0</v>
      </c>
      <c r="CN36" s="19">
        <v>0</v>
      </c>
      <c r="CO36" s="19">
        <f>'NAICS Sector VA over Manufac VA'!E17</f>
        <v>2.8020819648145508E-2</v>
      </c>
      <c r="CP36" s="19">
        <f>'NAICS Sector VA over Manufac VA'!F17</f>
        <v>7.0684157505306794E-2</v>
      </c>
      <c r="CQ36" s="19">
        <f>'NAICS Sector VA over Manufac VA'!G17</f>
        <v>3.4598070175390176E-2</v>
      </c>
      <c r="CR36" s="19">
        <f>'NAICS Sector VA over Manufac VA'!H17</f>
        <v>2.8698314418664571E-2</v>
      </c>
      <c r="CS36" s="19">
        <f>'NAICS Sector VA over Manufac VA'!I17</f>
        <v>0.18367100220287227</v>
      </c>
      <c r="CT36" s="19">
        <f>'NAICS Sector VA over Manufac VA'!J17</f>
        <v>3.6179949381747407E-2</v>
      </c>
      <c r="CU36" s="19">
        <f>'NAICS Sector VA over Manufac VA'!K17</f>
        <v>4.5754463681012873E-2</v>
      </c>
      <c r="CV36" s="19">
        <f>'NAICS Sector VA over Manufac VA'!L17</f>
        <v>9.1782508885440317E-2</v>
      </c>
      <c r="CW36" s="19">
        <f>'NAICS Sector VA over Manufac VA'!M17</f>
        <v>0.14328207210808308</v>
      </c>
      <c r="CX36" s="19">
        <f>'NAICS Sector VA over Manufac VA'!N17</f>
        <v>0.17977449366161569</v>
      </c>
      <c r="CY36" s="19">
        <f>'NAICS Sector VA over Manufac VA'!O17</f>
        <v>2.6478083432046359E-3</v>
      </c>
      <c r="CZ36" s="19">
        <f>'NAICS Sector VA over Manufac VA'!P17</f>
        <v>5.8256323568140311E-2</v>
      </c>
      <c r="DA36" s="19">
        <f>'NAICS Sector VA over Manufac VA'!Q17</f>
        <v>0.47294815214350622</v>
      </c>
      <c r="DB36" s="19">
        <f>'NAICS Sector VA over Manufac VA'!R17</f>
        <v>3.2352936907689742E-2</v>
      </c>
      <c r="DC36" s="19">
        <f>'NAICS Sector VA over Manufac VA'!S17</f>
        <v>2.695159859667583E-2</v>
      </c>
      <c r="DD36" s="19">
        <f t="shared" si="82"/>
        <v>1.7443484294856233</v>
      </c>
      <c r="DF36" s="19">
        <f t="shared" si="29"/>
        <v>-7.2791806777136842E-2</v>
      </c>
      <c r="DG36" s="19">
        <f t="shared" si="30"/>
        <v>-2.6925764179901772E-2</v>
      </c>
      <c r="DH36" s="19">
        <f t="shared" si="31"/>
        <v>5.9266375774016831E-3</v>
      </c>
      <c r="DI36" s="19">
        <f t="shared" si="32"/>
        <v>-7.2791806777136842E-2</v>
      </c>
      <c r="DJ36" s="19">
        <f t="shared" si="33"/>
        <v>-2.6925764179901772E-2</v>
      </c>
      <c r="DK36" s="19">
        <f t="shared" si="34"/>
        <v>5.9266375774016831E-3</v>
      </c>
      <c r="DL36" s="19">
        <f t="shared" si="35"/>
        <v>3.5677923066713989E-2</v>
      </c>
      <c r="DM36" s="19">
        <f t="shared" si="36"/>
        <v>5.5342259315440324E-2</v>
      </c>
      <c r="DN36" s="19">
        <f t="shared" si="37"/>
        <v>5.5629423839658604E-2</v>
      </c>
      <c r="DO36" s="19">
        <f t="shared" si="38"/>
        <v>0.39064017395329748</v>
      </c>
      <c r="DP36" s="19">
        <f t="shared" si="39"/>
        <v>0.11208286122041783</v>
      </c>
      <c r="DQ36" s="19">
        <f t="shared" si="40"/>
        <v>-2.2080167820516076E-2</v>
      </c>
      <c r="DR36" s="19">
        <f t="shared" si="41"/>
        <v>9.8243526788099472E-3</v>
      </c>
      <c r="DS36" s="19">
        <f t="shared" si="42"/>
        <v>-2.145101349763404E-2</v>
      </c>
      <c r="DT36" s="19">
        <f t="shared" si="43"/>
        <v>-9.4392929528694103E-3</v>
      </c>
      <c r="DU36" s="19">
        <f t="shared" si="44"/>
        <v>1.7353620730019264E-2</v>
      </c>
      <c r="DV36" s="19">
        <f t="shared" si="45"/>
        <v>-6.6020481521055357E-2</v>
      </c>
      <c r="DW36" s="19">
        <f t="shared" si="46"/>
        <v>-1.299380577073002E-2</v>
      </c>
      <c r="DX36" s="19">
        <f t="shared" si="47"/>
        <v>8.4741142494918389E-2</v>
      </c>
      <c r="DY36" s="19">
        <f t="shared" si="48"/>
        <v>-5.6645820926101778E-2</v>
      </c>
      <c r="DZ36" s="19">
        <f t="shared" si="49"/>
        <v>0.10250205693917838</v>
      </c>
      <c r="EA36" s="19"/>
      <c r="EB36" s="19"/>
      <c r="EC36" s="19">
        <f t="shared" si="50"/>
        <v>0.15918975562897647</v>
      </c>
      <c r="ED36" s="19">
        <f t="shared" si="51"/>
        <v>3.261528986840271E-2</v>
      </c>
      <c r="EE36" s="19">
        <f t="shared" si="52"/>
        <v>7.6543247152595945E-2</v>
      </c>
      <c r="EF36" s="304">
        <v>0</v>
      </c>
      <c r="EG36" s="304">
        <v>0</v>
      </c>
      <c r="EH36" s="304">
        <v>0</v>
      </c>
      <c r="EI36" s="19">
        <f t="shared" si="56"/>
        <v>1.4973104351509659E-2</v>
      </c>
      <c r="EJ36" s="19">
        <f t="shared" si="57"/>
        <v>-1.2728838181832167E-2</v>
      </c>
      <c r="EK36" s="19">
        <f t="shared" si="58"/>
        <v>2.3259438035208944E-2</v>
      </c>
      <c r="EL36" s="19">
        <f t="shared" si="59"/>
        <v>-0.41229968213930179</v>
      </c>
      <c r="EM36" s="19">
        <f t="shared" si="60"/>
        <v>-0.13191347920744115</v>
      </c>
      <c r="EN36" s="19">
        <f t="shared" si="61"/>
        <v>2.4901947965683714E-3</v>
      </c>
      <c r="EO36" s="19">
        <f t="shared" si="62"/>
        <v>-4.1306402435056698E-2</v>
      </c>
      <c r="EP36" s="19">
        <f t="shared" si="63"/>
        <v>-7.114511032387973E-3</v>
      </c>
      <c r="EQ36" s="19">
        <f t="shared" si="64"/>
        <v>3.9298120112111493E-2</v>
      </c>
      <c r="ER36" s="19">
        <f t="shared" si="65"/>
        <v>6.0569648587244793E-3</v>
      </c>
      <c r="ES36" s="19">
        <f t="shared" si="66"/>
        <v>0.26723463520141039</v>
      </c>
      <c r="ET36" s="19">
        <f t="shared" si="67"/>
        <v>1.8746006980257534E-2</v>
      </c>
      <c r="EU36" s="19">
        <f t="shared" si="68"/>
        <v>-0.16928124030086841</v>
      </c>
      <c r="EV36" s="19">
        <f t="shared" si="69"/>
        <v>0.1007667469348702</v>
      </c>
      <c r="EW36" s="19">
        <f t="shared" si="70"/>
        <v>-9.4726577226641545E-2</v>
      </c>
      <c r="GL36" s="3"/>
      <c r="GM36" s="3"/>
      <c r="GN36" s="8"/>
      <c r="GO36" s="3"/>
      <c r="HJ36" s="17"/>
    </row>
    <row r="37" spans="1:218" x14ac:dyDescent="0.2">
      <c r="A37" t="s">
        <v>17</v>
      </c>
      <c r="B37" s="1">
        <f t="shared" si="71"/>
        <v>1981</v>
      </c>
      <c r="C37" s="52">
        <f>'Manufacturing Gross Output'!B18</f>
        <v>633982.70012000005</v>
      </c>
      <c r="D37" s="52">
        <f>'Manufacturing Gross Output'!C18</f>
        <v>83959.096050000007</v>
      </c>
      <c r="E37" s="52">
        <f>'Manufacturing Gross Output'!D18</f>
        <v>85434.926720000003</v>
      </c>
      <c r="F37" s="52">
        <f>'Manufacturing Gross Output'!B18</f>
        <v>633982.70012000005</v>
      </c>
      <c r="G37" s="52">
        <f>'Manufacturing Gross Output'!C18</f>
        <v>83959.096050000007</v>
      </c>
      <c r="H37" s="52">
        <f>'Manufacturing Gross Output'!D18</f>
        <v>85434.926720000003</v>
      </c>
      <c r="I37" s="52">
        <f>'Manufacturing Gross Output'!E18</f>
        <v>67165.101200000005</v>
      </c>
      <c r="J37" s="52">
        <f>'Manufacturing Gross Output'!F18</f>
        <v>165669.93690999999</v>
      </c>
      <c r="K37" s="52">
        <f>'Manufacturing Gross Output'!G18</f>
        <v>71951.129549999998</v>
      </c>
      <c r="L37" s="52">
        <f>'Manufacturing Gross Output'!H18</f>
        <v>696038.32900999999</v>
      </c>
      <c r="M37" s="52">
        <f>'Manufacturing Gross Output'!I18</f>
        <v>454728.01671</v>
      </c>
      <c r="N37" s="52">
        <f>'Manufacturing Gross Output'!J18</f>
        <v>108469.44903000002</v>
      </c>
      <c r="O37" s="52">
        <f>'Manufacturing Gross Output'!K18</f>
        <v>90049.742640000011</v>
      </c>
      <c r="P37" s="52">
        <f>'Manufacturing Gross Output'!L18</f>
        <v>298149.75099000003</v>
      </c>
      <c r="Q37" s="52">
        <f>'Manufacturing Gross Output'!M18</f>
        <v>276109.46285999997</v>
      </c>
      <c r="R37" s="52">
        <f>'Manufacturing Gross Output'!N18</f>
        <v>286594.304</v>
      </c>
      <c r="S37" s="52">
        <f>'Manufacturing Gross Output'!O18</f>
        <v>28882.142459999999</v>
      </c>
      <c r="T37" s="52">
        <f>'Manufacturing Gross Output'!P18</f>
        <v>105743.72725</v>
      </c>
      <c r="U37" s="52">
        <f>'Manufacturing Gross Output'!Q18</f>
        <v>411814.36548627185</v>
      </c>
      <c r="V37" s="52">
        <f>'Manufacturing Gross Output'!R18</f>
        <v>53532.169600000001</v>
      </c>
      <c r="W37" s="52">
        <f>'Manufacturing Gross Output'!S18</f>
        <v>72758.279160000006</v>
      </c>
      <c r="X37" s="52">
        <f t="shared" si="73"/>
        <v>3991032.6297462713</v>
      </c>
      <c r="Z37" s="132">
        <f t="shared" ref="Z37:Z70" si="85">C37/C$75</f>
        <v>0.93674957969844186</v>
      </c>
      <c r="AA37" s="132">
        <f t="shared" ref="AA37:AA70" si="86">D37/D$75</f>
        <v>0.99047833990069645</v>
      </c>
      <c r="AB37" s="132">
        <f t="shared" ref="AB37:AB70" si="87">E37/E$75</f>
        <v>1.011412692111382</v>
      </c>
      <c r="AC37" s="132">
        <f t="shared" ref="AC37:AC70" si="88">F37/F$75</f>
        <v>0.93674957969844186</v>
      </c>
      <c r="AD37" s="132">
        <f t="shared" ref="AD37:AD70" si="89">G37/G$75</f>
        <v>0.99047833990069645</v>
      </c>
      <c r="AE37" s="132">
        <f t="shared" ref="AE37:AE70" si="90">H37/H$75</f>
        <v>1.011412692111382</v>
      </c>
      <c r="AF37" s="132">
        <f t="shared" ref="AF37:AF70" si="91">I37/I$75</f>
        <v>0.90336878469544057</v>
      </c>
      <c r="AG37" s="132">
        <f t="shared" ref="AG37:AG70" si="92">J37/J$75</f>
        <v>0.91293456284826646</v>
      </c>
      <c r="AH37" s="132">
        <f t="shared" ref="AH37:AH70" si="93">K37/K$75</f>
        <v>0.80468561232645008</v>
      </c>
      <c r="AI37" s="132">
        <f t="shared" ref="AI37:AI70" si="94">L37/L$75</f>
        <v>1.0693532070736171</v>
      </c>
      <c r="AJ37" s="132">
        <f t="shared" ref="AJ37:AJ70" si="95">M37/M$75</f>
        <v>0.88392485629305428</v>
      </c>
      <c r="AK37" s="132">
        <f t="shared" ref="AK37:AK70" si="96">N37/N$75</f>
        <v>0.79753302562470174</v>
      </c>
      <c r="AL37" s="132">
        <f t="shared" ref="AL37:AL70" si="97">O37/O$75</f>
        <v>0.97985558470845913</v>
      </c>
      <c r="AM37" s="132">
        <f t="shared" ref="AM37:AM70" si="98">P37/P$75</f>
        <v>1.3583422256564988</v>
      </c>
      <c r="AN37" s="132">
        <f t="shared" ref="AN37:AN70" si="99">Q37/Q$75</f>
        <v>1.0530059870825743</v>
      </c>
      <c r="AO37" s="132">
        <f t="shared" ref="AO37:AO70" si="100">R37/R$75</f>
        <v>1.1401744335736355</v>
      </c>
      <c r="AP37" s="132">
        <f t="shared" ref="AP37:AP70" si="101">S37/S$75</f>
        <v>0.64533227848101271</v>
      </c>
      <c r="AQ37" s="132">
        <f t="shared" ref="AQ37:AQ70" si="102">T37/T$75</f>
        <v>0.95687595167439121</v>
      </c>
      <c r="AR37" s="132">
        <f t="shared" ref="AR37:AR70" si="103">U37/U$75</f>
        <v>0.8256370156028574</v>
      </c>
      <c r="AS37" s="132">
        <f t="shared" ref="AS37:AS70" si="104">V37/V$75</f>
        <v>0.86523037044119366</v>
      </c>
      <c r="AT37" s="132">
        <f t="shared" ref="AT37:AT70" si="105">W37/W$75</f>
        <v>0.95217338167596854</v>
      </c>
      <c r="AX37" s="132">
        <f>'Gross Output over VA'!B18</f>
        <v>3.4173138396166465</v>
      </c>
      <c r="AY37" s="132">
        <f>'Gross Output over VA'!C18</f>
        <v>4.6423156195038064</v>
      </c>
      <c r="AZ37" s="132">
        <f>'Gross Output over VA'!D18</f>
        <v>3.3181837876583526</v>
      </c>
      <c r="BA37" s="132">
        <f>'Gross Output over VA'!B18</f>
        <v>3.4173138396166465</v>
      </c>
      <c r="BB37" s="132">
        <f>'Gross Output over VA'!C18</f>
        <v>4.6423156195038064</v>
      </c>
      <c r="BC37" s="132">
        <f>'Gross Output over VA'!D18</f>
        <v>3.3181837876583526</v>
      </c>
      <c r="BD37" s="132">
        <f>'Gross Output over VA'!E18</f>
        <v>3.1003746161332684</v>
      </c>
      <c r="BE37" s="132">
        <f>'Gross Output over VA'!F18</f>
        <v>2.9398201308156038</v>
      </c>
      <c r="BF37" s="132">
        <f>'Gross Output over VA'!G18</f>
        <v>2.5845935336963559</v>
      </c>
      <c r="BG37" s="132">
        <f>'Gross Output over VA'!H18</f>
        <v>26.198304928489616</v>
      </c>
      <c r="BH37" s="132">
        <f>'Gross Output over VA'!I18</f>
        <v>2.9447219405741842</v>
      </c>
      <c r="BI37" s="132">
        <f>'Gross Output over VA'!J18</f>
        <v>3.4613113327144704</v>
      </c>
      <c r="BJ37" s="132">
        <f>'Gross Output over VA'!K18</f>
        <v>2.7244416040611519</v>
      </c>
      <c r="BK37" s="132">
        <f>'Gross Output over VA'!L18</f>
        <v>3.9347441653819133</v>
      </c>
      <c r="BL37" s="132">
        <f>'Gross Output over VA'!M18</f>
        <v>2.4502016528757236</v>
      </c>
      <c r="BM37" s="132">
        <f>'Gross Output over VA'!N18</f>
        <v>2.0261868676185135</v>
      </c>
      <c r="BN37" s="132">
        <f>'Gross Output over VA'!O18</f>
        <v>11.788178304798691</v>
      </c>
      <c r="BO37" s="132">
        <f>'Gross Output over VA'!P18</f>
        <v>2.2417393031307968</v>
      </c>
      <c r="BP37" s="132">
        <f>'Gross Output over VA'!Q18</f>
        <v>1.1611964927719431</v>
      </c>
      <c r="BQ37" s="132">
        <f>'Gross Output over VA'!R18</f>
        <v>2.1300894117756113</v>
      </c>
      <c r="BR37" s="132">
        <f>'Gross Output over VA'!S18</f>
        <v>2.9137536929562864</v>
      </c>
      <c r="BS37" s="132">
        <f t="shared" si="74"/>
        <v>4.5407278319691313</v>
      </c>
      <c r="BU37">
        <f t="shared" si="83"/>
        <v>14973532.885486482</v>
      </c>
      <c r="BV37" s="132">
        <f t="shared" si="84"/>
        <v>0.70956611712959161</v>
      </c>
      <c r="BW37" s="132">
        <f t="shared" si="77"/>
        <v>0.88220580590672126</v>
      </c>
      <c r="CA37" s="304">
        <f t="shared" si="78"/>
        <v>0.99154514149219652</v>
      </c>
      <c r="CB37" s="304">
        <f t="shared" si="79"/>
        <v>1.6978240833155207</v>
      </c>
      <c r="CC37" s="52">
        <f>BEA_Output_Data!X18</f>
        <v>1364865.6667510965</v>
      </c>
      <c r="CD37" s="52">
        <f>BEA_Output_Data!AW18</f>
        <v>803891.0981200001</v>
      </c>
      <c r="CE37" s="52">
        <f t="shared" si="72"/>
        <v>803891.0981200001</v>
      </c>
      <c r="CF37" s="132">
        <f t="shared" ref="CF37:CF68" si="106">CE37/CE$75</f>
        <v>0.85534436447889128</v>
      </c>
      <c r="CG37" s="19">
        <f t="shared" si="80"/>
        <v>1.6978240833155207</v>
      </c>
      <c r="CH37" s="566">
        <f t="shared" si="81"/>
        <v>0.99154514149219652</v>
      </c>
      <c r="CI37" s="19">
        <f>'NAICS Sector VA over Manufac VA'!B18</f>
        <v>0.23077848725264344</v>
      </c>
      <c r="CJ37" s="19">
        <f>'NAICS Sector VA over Manufac VA'!C18</f>
        <v>2.2497583419315698E-2</v>
      </c>
      <c r="CK37" s="19">
        <f>'NAICS Sector VA over Manufac VA'!D18</f>
        <v>3.2028588126194878E-2</v>
      </c>
      <c r="CL37" s="19">
        <v>0</v>
      </c>
      <c r="CM37" s="19">
        <v>0</v>
      </c>
      <c r="CN37" s="19">
        <v>0</v>
      </c>
      <c r="CO37" s="19">
        <f>'NAICS Sector VA over Manufac VA'!E18</f>
        <v>2.6948356339139602E-2</v>
      </c>
      <c r="CP37" s="19">
        <f>'NAICS Sector VA over Manufac VA'!F18</f>
        <v>7.010124447427063E-2</v>
      </c>
      <c r="CQ37" s="19">
        <f>'NAICS Sector VA over Manufac VA'!G18</f>
        <v>3.4629653276549203E-2</v>
      </c>
      <c r="CR37" s="19">
        <f>'NAICS Sector VA over Manufac VA'!H18</f>
        <v>3.304933638664833E-2</v>
      </c>
      <c r="CS37" s="19">
        <f>'NAICS Sector VA over Manufac VA'!I18</f>
        <v>0.19209240813977629</v>
      </c>
      <c r="CT37" s="19">
        <f>'NAICS Sector VA over Manufac VA'!J18</f>
        <v>3.8982487681835355E-2</v>
      </c>
      <c r="CU37" s="19">
        <f>'NAICS Sector VA over Manufac VA'!K18</f>
        <v>4.1115706079215865E-2</v>
      </c>
      <c r="CV37" s="19">
        <f>'NAICS Sector VA over Manufac VA'!L18</f>
        <v>9.4258544953671031E-2</v>
      </c>
      <c r="CW37" s="19">
        <f>'NAICS Sector VA over Manufac VA'!M18</f>
        <v>0.14017876939244145</v>
      </c>
      <c r="CX37" s="19">
        <f>'NAICS Sector VA over Manufac VA'!N18</f>
        <v>0.17595063514297796</v>
      </c>
      <c r="CY37" s="19">
        <f>'NAICS Sector VA over Manufac VA'!O18</f>
        <v>3.0477931597076404E-3</v>
      </c>
      <c r="CZ37" s="19">
        <f>'NAICS Sector VA over Manufac VA'!P18</f>
        <v>5.8677592761399985E-2</v>
      </c>
      <c r="DA37" s="19">
        <f>'NAICS Sector VA over Manufac VA'!Q18</f>
        <v>0.4411624676034876</v>
      </c>
      <c r="DB37" s="19">
        <f>'NAICS Sector VA over Manufac VA'!R18</f>
        <v>3.1262218351183348E-2</v>
      </c>
      <c r="DC37" s="19">
        <f>'NAICS Sector VA over Manufac VA'!S18</f>
        <v>3.1062210775062635E-2</v>
      </c>
      <c r="DD37" s="19">
        <f t="shared" si="82"/>
        <v>1.6978240833155209</v>
      </c>
      <c r="DF37" s="19">
        <f t="shared" si="29"/>
        <v>8.5766452295694337E-2</v>
      </c>
      <c r="DG37" s="19">
        <f t="shared" si="30"/>
        <v>1.3308705957709494E-2</v>
      </c>
      <c r="DH37" s="19">
        <f t="shared" si="31"/>
        <v>-1.0989543985877577E-2</v>
      </c>
      <c r="DI37" s="19">
        <f t="shared" si="32"/>
        <v>8.5766452295694337E-2</v>
      </c>
      <c r="DJ37" s="19">
        <f t="shared" si="33"/>
        <v>1.3308705957709494E-2</v>
      </c>
      <c r="DK37" s="19">
        <f t="shared" si="34"/>
        <v>-1.0989543985877577E-2</v>
      </c>
      <c r="DL37" s="19">
        <f t="shared" si="35"/>
        <v>6.3610744795531225E-3</v>
      </c>
      <c r="DM37" s="19">
        <f t="shared" si="36"/>
        <v>-7.4185007498288741E-3</v>
      </c>
      <c r="DN37" s="19">
        <f t="shared" si="37"/>
        <v>1.8945637059856096E-4</v>
      </c>
      <c r="DO37" s="19">
        <f t="shared" si="38"/>
        <v>-0.20544437907317134</v>
      </c>
      <c r="DP37" s="19">
        <f t="shared" si="39"/>
        <v>-6.5790403271021189E-2</v>
      </c>
      <c r="DQ37" s="19">
        <f t="shared" si="40"/>
        <v>-5.3468572488016008E-2</v>
      </c>
      <c r="DR37" s="19">
        <f t="shared" si="41"/>
        <v>4.2496160518249962E-2</v>
      </c>
      <c r="DS37" s="19">
        <f t="shared" si="42"/>
        <v>-5.0872192144664118E-2</v>
      </c>
      <c r="DT37" s="19">
        <f t="shared" si="43"/>
        <v>-8.4974539160357337E-3</v>
      </c>
      <c r="DU37" s="19">
        <f t="shared" si="44"/>
        <v>-3.3818113212568477E-3</v>
      </c>
      <c r="DV37" s="19">
        <f t="shared" si="45"/>
        <v>-7.1358336477818682E-2</v>
      </c>
      <c r="DW37" s="19">
        <f t="shared" si="46"/>
        <v>-4.8754164256588642E-2</v>
      </c>
      <c r="DX37" s="19">
        <f t="shared" si="47"/>
        <v>2.6592427329891765E-2</v>
      </c>
      <c r="DY37" s="19">
        <f t="shared" si="48"/>
        <v>6.4848992072570801E-3</v>
      </c>
      <c r="DZ37" s="19">
        <f t="shared" si="49"/>
        <v>-0.11931264927132031</v>
      </c>
      <c r="EA37" s="19"/>
      <c r="EB37" s="19"/>
      <c r="EC37" s="19">
        <f t="shared" si="50"/>
        <v>-8.9202238694219504E-2</v>
      </c>
      <c r="ED37" s="19">
        <f t="shared" si="51"/>
        <v>-6.9583835945288164E-2</v>
      </c>
      <c r="EE37" s="19">
        <f t="shared" si="52"/>
        <v>-8.9469902810819929E-3</v>
      </c>
      <c r="EF37" s="304">
        <v>0</v>
      </c>
      <c r="EG37" s="304">
        <v>0</v>
      </c>
      <c r="EH37" s="304">
        <v>0</v>
      </c>
      <c r="EI37" s="19">
        <f t="shared" si="56"/>
        <v>-3.9025486510782061E-2</v>
      </c>
      <c r="EJ37" s="19">
        <f t="shared" si="57"/>
        <v>-8.2809205198159219E-3</v>
      </c>
      <c r="EK37" s="19">
        <f t="shared" si="58"/>
        <v>9.124409059083603E-4</v>
      </c>
      <c r="EL37" s="19">
        <f t="shared" si="59"/>
        <v>0.14116309703958449</v>
      </c>
      <c r="EM37" s="19">
        <f t="shared" si="60"/>
        <v>4.48304229719294E-2</v>
      </c>
      <c r="EN37" s="19">
        <f t="shared" si="61"/>
        <v>7.460743058575213E-2</v>
      </c>
      <c r="EO37" s="19">
        <f t="shared" si="62"/>
        <v>-0.10689916220954931</v>
      </c>
      <c r="EP37" s="19">
        <f t="shared" si="63"/>
        <v>2.6619740401578586E-2</v>
      </c>
      <c r="EQ37" s="19">
        <f t="shared" si="64"/>
        <v>-2.1896687330453628E-2</v>
      </c>
      <c r="ER37" s="19">
        <f t="shared" si="65"/>
        <v>-2.1499778919419534E-2</v>
      </c>
      <c r="ES37" s="19">
        <f t="shared" si="66"/>
        <v>0.14068551702194848</v>
      </c>
      <c r="ET37" s="19">
        <f t="shared" si="67"/>
        <v>7.2052836172145319E-3</v>
      </c>
      <c r="EU37" s="19">
        <f t="shared" si="68"/>
        <v>-6.9572552699490559E-2</v>
      </c>
      <c r="EV37" s="19">
        <f t="shared" si="69"/>
        <v>-3.4294515221471263E-2</v>
      </c>
      <c r="EW37" s="19">
        <f t="shared" si="70"/>
        <v>0.14194938002247393</v>
      </c>
      <c r="GL37" s="3"/>
      <c r="GM37" s="3"/>
      <c r="GN37" s="8"/>
      <c r="GO37" s="3"/>
      <c r="HJ37" s="17"/>
    </row>
    <row r="38" spans="1:218" x14ac:dyDescent="0.2">
      <c r="A38" t="s">
        <v>17</v>
      </c>
      <c r="B38" s="1">
        <f t="shared" si="71"/>
        <v>1982</v>
      </c>
      <c r="C38" s="52">
        <f>'Manufacturing Gross Output'!B19</f>
        <v>648631.05752000003</v>
      </c>
      <c r="D38" s="52">
        <f>'Manufacturing Gross Output'!C19</f>
        <v>77461.845750000008</v>
      </c>
      <c r="E38" s="52">
        <f>'Manufacturing Gross Output'!D19</f>
        <v>85956.707980000007</v>
      </c>
      <c r="F38" s="52">
        <f>'Manufacturing Gross Output'!B19</f>
        <v>648631.05752000003</v>
      </c>
      <c r="G38" s="52">
        <f>'Manufacturing Gross Output'!C19</f>
        <v>77461.845750000008</v>
      </c>
      <c r="H38" s="52">
        <f>'Manufacturing Gross Output'!D19</f>
        <v>85956.707980000007</v>
      </c>
      <c r="I38" s="52">
        <f>'Manufacturing Gross Output'!E19</f>
        <v>60814.156100000007</v>
      </c>
      <c r="J38" s="52">
        <f>'Manufacturing Gross Output'!F19</f>
        <v>166367.93161</v>
      </c>
      <c r="K38" s="52">
        <f>'Manufacturing Gross Output'!G19</f>
        <v>76783.103799999997</v>
      </c>
      <c r="L38" s="52">
        <f>'Manufacturing Gross Output'!H19</f>
        <v>679951.99130999995</v>
      </c>
      <c r="M38" s="52">
        <f>'Manufacturing Gross Output'!I19</f>
        <v>422667.06339000002</v>
      </c>
      <c r="N38" s="52">
        <f>'Manufacturing Gross Output'!J19</f>
        <v>108172.88924</v>
      </c>
      <c r="O38" s="52">
        <f>'Manufacturing Gross Output'!K19</f>
        <v>80986.579200000007</v>
      </c>
      <c r="P38" s="52">
        <f>'Manufacturing Gross Output'!L19</f>
        <v>222047.48943000002</v>
      </c>
      <c r="Q38" s="52">
        <f>'Manufacturing Gross Output'!M19</f>
        <v>252228.09149999998</v>
      </c>
      <c r="R38" s="52">
        <f>'Manufacturing Gross Output'!N19</f>
        <v>244884.32640000002</v>
      </c>
      <c r="S38" s="52">
        <f>'Manufacturing Gross Output'!O19</f>
        <v>31204.894140000004</v>
      </c>
      <c r="T38" s="52">
        <f>'Manufacturing Gross Output'!P19</f>
        <v>96658.361999999994</v>
      </c>
      <c r="U38" s="52">
        <f>'Manufacturing Gross Output'!Q19</f>
        <v>373611.46130677674</v>
      </c>
      <c r="V38" s="52">
        <f>'Manufacturing Gross Output'!R19</f>
        <v>51001.641600000003</v>
      </c>
      <c r="W38" s="52">
        <f>'Manufacturing Gross Output'!S19</f>
        <v>73788.655679999996</v>
      </c>
      <c r="X38" s="52">
        <f t="shared" si="73"/>
        <v>3753218.2479567775</v>
      </c>
      <c r="Z38" s="132">
        <f t="shared" si="85"/>
        <v>0.95839345520975361</v>
      </c>
      <c r="AA38" s="132">
        <f t="shared" si="86"/>
        <v>0.91382928108721373</v>
      </c>
      <c r="AB38" s="132">
        <f t="shared" si="87"/>
        <v>1.0175897464980435</v>
      </c>
      <c r="AC38" s="132">
        <f t="shared" si="88"/>
        <v>0.95839345520975361</v>
      </c>
      <c r="AD38" s="132">
        <f t="shared" si="89"/>
        <v>0.91382928108721373</v>
      </c>
      <c r="AE38" s="132">
        <f t="shared" si="90"/>
        <v>1.0175897464980435</v>
      </c>
      <c r="AF38" s="132">
        <f t="shared" si="91"/>
        <v>0.81794874580395649</v>
      </c>
      <c r="AG38" s="132">
        <f t="shared" si="92"/>
        <v>0.91678090635632903</v>
      </c>
      <c r="AH38" s="132">
        <f t="shared" si="93"/>
        <v>0.85872534988755267</v>
      </c>
      <c r="AI38" s="132">
        <f t="shared" si="94"/>
        <v>1.0446390841688755</v>
      </c>
      <c r="AJ38" s="132">
        <f t="shared" si="95"/>
        <v>0.82160304520026506</v>
      </c>
      <c r="AK38" s="132">
        <f t="shared" si="96"/>
        <v>0.79535253859621213</v>
      </c>
      <c r="AL38" s="132">
        <f t="shared" si="97"/>
        <v>0.88123685408851415</v>
      </c>
      <c r="AM38" s="132">
        <f t="shared" si="98"/>
        <v>1.0116274791183721</v>
      </c>
      <c r="AN38" s="132">
        <f t="shared" si="99"/>
        <v>0.96192896726100774</v>
      </c>
      <c r="AO38" s="132">
        <f t="shared" si="100"/>
        <v>0.97423725540679718</v>
      </c>
      <c r="AP38" s="132">
        <f t="shared" si="101"/>
        <v>0.69723101265822796</v>
      </c>
      <c r="AQ38" s="132">
        <f t="shared" si="102"/>
        <v>0.87466239871961582</v>
      </c>
      <c r="AR38" s="132">
        <f t="shared" si="103"/>
        <v>0.74904490411379931</v>
      </c>
      <c r="AS38" s="132">
        <f t="shared" si="104"/>
        <v>0.82432992319214715</v>
      </c>
      <c r="AT38" s="132">
        <f t="shared" si="105"/>
        <v>0.96565771784739474</v>
      </c>
      <c r="AX38" s="132">
        <f>'Gross Output over VA'!B19</f>
        <v>3.1937432845407359</v>
      </c>
      <c r="AY38" s="132">
        <f>'Gross Output over VA'!C19</f>
        <v>4.5095172035903142</v>
      </c>
      <c r="AZ38" s="132">
        <f>'Gross Output over VA'!D19</f>
        <v>3.6263886887886061</v>
      </c>
      <c r="BA38" s="132">
        <f>'Gross Output over VA'!B19</f>
        <v>3.1937432845407359</v>
      </c>
      <c r="BB38" s="132">
        <f>'Gross Output over VA'!C19</f>
        <v>4.5095172035903142</v>
      </c>
      <c r="BC38" s="132">
        <f>'Gross Output over VA'!D19</f>
        <v>3.6263886887886061</v>
      </c>
      <c r="BD38" s="132">
        <f>'Gross Output over VA'!E19</f>
        <v>3.01508175531053</v>
      </c>
      <c r="BE38" s="132">
        <f>'Gross Output over VA'!F19</f>
        <v>2.8680792047029344</v>
      </c>
      <c r="BF38" s="132">
        <f>'Gross Output over VA'!G19</f>
        <v>2.769265313873932</v>
      </c>
      <c r="BG38" s="132">
        <f>'Gross Output over VA'!H19</f>
        <v>18.558193861402394</v>
      </c>
      <c r="BH38" s="132">
        <f>'Gross Output over VA'!I19</f>
        <v>2.7025915921841164</v>
      </c>
      <c r="BI38" s="132">
        <f>'Gross Output over VA'!J19</f>
        <v>3.6209193476606911</v>
      </c>
      <c r="BJ38" s="132">
        <f>'Gross Output over VA'!K19</f>
        <v>2.9973033899933959</v>
      </c>
      <c r="BK38" s="132">
        <f>'Gross Output over VA'!L19</f>
        <v>4.0402072373069986</v>
      </c>
      <c r="BL38" s="132">
        <f>'Gross Output over VA'!M19</f>
        <v>2.6225179148880917</v>
      </c>
      <c r="BM38" s="132">
        <f>'Gross Output over VA'!N19</f>
        <v>2.0861045801309568</v>
      </c>
      <c r="BN38" s="132">
        <f>'Gross Output over VA'!O19</f>
        <v>12.55144274426689</v>
      </c>
      <c r="BO38" s="132">
        <f>'Gross Output over VA'!P19</f>
        <v>2.4267859226182282</v>
      </c>
      <c r="BP38" s="132">
        <f>'Gross Output over VA'!Q19</f>
        <v>1.0818057246570949</v>
      </c>
      <c r="BQ38" s="132">
        <f>'Gross Output over VA'!R19</f>
        <v>2.2593271718573851</v>
      </c>
      <c r="BR38" s="132">
        <f>'Gross Output over VA'!S19</f>
        <v>3.0301731603651549</v>
      </c>
      <c r="BS38" s="132">
        <f t="shared" si="74"/>
        <v>4.2518617750027659</v>
      </c>
      <c r="BU38">
        <f t="shared" si="83"/>
        <v>14285249.144954704</v>
      </c>
      <c r="BV38" s="132">
        <f t="shared" si="84"/>
        <v>0.67694971157002293</v>
      </c>
      <c r="BW38" s="132">
        <f t="shared" si="77"/>
        <v>0.84165372533548322</v>
      </c>
      <c r="CA38" s="304">
        <f t="shared" si="78"/>
        <v>0.99778409089589393</v>
      </c>
      <c r="CB38" s="304">
        <f t="shared" si="79"/>
        <v>1.7085070447954622</v>
      </c>
      <c r="CC38" s="52">
        <f>BEA_Output_Data!X19</f>
        <v>1302930.6007284161</v>
      </c>
      <c r="CD38" s="52">
        <f>BEA_Output_Data!AW19</f>
        <v>762613.53717999998</v>
      </c>
      <c r="CE38" s="52">
        <f t="shared" si="72"/>
        <v>762613.53717999998</v>
      </c>
      <c r="CF38" s="132">
        <f t="shared" si="106"/>
        <v>0.8114248221279039</v>
      </c>
      <c r="CG38" s="19">
        <f t="shared" si="80"/>
        <v>1.7085070447954622</v>
      </c>
      <c r="CH38" s="566">
        <f t="shared" si="81"/>
        <v>0.99778409089589393</v>
      </c>
      <c r="CI38" s="19">
        <f>'NAICS Sector VA over Manufac VA'!B19</f>
        <v>0.2663135262337516</v>
      </c>
      <c r="CJ38" s="19">
        <f>'NAICS Sector VA over Manufac VA'!C19</f>
        <v>2.2524402679132628E-2</v>
      </c>
      <c r="CK38" s="19">
        <f>'NAICS Sector VA over Manufac VA'!D19</f>
        <v>3.1081424344563329E-2</v>
      </c>
      <c r="CL38" s="19">
        <v>0</v>
      </c>
      <c r="CM38" s="19">
        <v>0</v>
      </c>
      <c r="CN38" s="19">
        <v>0</v>
      </c>
      <c r="CO38" s="19">
        <f>'NAICS Sector VA over Manufac VA'!E19</f>
        <v>2.6448502139871231E-2</v>
      </c>
      <c r="CP38" s="19">
        <f>'NAICS Sector VA over Manufac VA'!F19</f>
        <v>7.6063090375366169E-2</v>
      </c>
      <c r="CQ38" s="19">
        <f>'NAICS Sector VA over Manufac VA'!G19</f>
        <v>3.6357715537713581E-2</v>
      </c>
      <c r="CR38" s="19">
        <f>'NAICS Sector VA over Manufac VA'!H19</f>
        <v>4.8043875480474334E-2</v>
      </c>
      <c r="CS38" s="19">
        <f>'NAICS Sector VA over Manufac VA'!I19</f>
        <v>0.20507535638340815</v>
      </c>
      <c r="CT38" s="19">
        <f>'NAICS Sector VA over Manufac VA'!J19</f>
        <v>3.9173742837650058E-2</v>
      </c>
      <c r="CU38" s="19">
        <f>'NAICS Sector VA over Manufac VA'!K19</f>
        <v>3.5430545594448984E-2</v>
      </c>
      <c r="CV38" s="19">
        <f>'NAICS Sector VA over Manufac VA'!L19</f>
        <v>7.2067210927345374E-2</v>
      </c>
      <c r="CW38" s="19">
        <f>'NAICS Sector VA over Manufac VA'!M19</f>
        <v>0.12611608483327921</v>
      </c>
      <c r="CX38" s="19">
        <f>'NAICS Sector VA over Manufac VA'!N19</f>
        <v>0.1539289839176993</v>
      </c>
      <c r="CY38" s="19">
        <f>'NAICS Sector VA over Manufac VA'!O19</f>
        <v>3.2600522004806618E-3</v>
      </c>
      <c r="CZ38" s="19">
        <f>'NAICS Sector VA over Manufac VA'!P19</f>
        <v>5.2228007041788142E-2</v>
      </c>
      <c r="DA38" s="19">
        <f>'NAICS Sector VA over Manufac VA'!Q19</f>
        <v>0.45286254738604353</v>
      </c>
      <c r="DB38" s="19">
        <f>'NAICS Sector VA over Manufac VA'!R19</f>
        <v>2.9600600355815469E-2</v>
      </c>
      <c r="DC38" s="19">
        <f>'NAICS Sector VA over Manufac VA'!S19</f>
        <v>3.1931376526630355E-2</v>
      </c>
      <c r="DD38" s="19">
        <f t="shared" si="82"/>
        <v>1.708507044795462</v>
      </c>
      <c r="DF38" s="19">
        <f t="shared" ref="DF38:DF66" si="107">LN(AX38/AX37)</f>
        <v>-6.7661143172602509E-2</v>
      </c>
      <c r="DG38" s="19">
        <f t="shared" si="30"/>
        <v>-2.9023200096113585E-2</v>
      </c>
      <c r="DH38" s="19">
        <f t="shared" si="31"/>
        <v>8.8819720179317135E-2</v>
      </c>
      <c r="DI38" s="19">
        <f t="shared" si="32"/>
        <v>-6.7661143172602509E-2</v>
      </c>
      <c r="DJ38" s="19">
        <f t="shared" si="33"/>
        <v>-2.9023200096113585E-2</v>
      </c>
      <c r="DK38" s="19">
        <f t="shared" si="34"/>
        <v>8.8819720179317135E-2</v>
      </c>
      <c r="DL38" s="19">
        <f t="shared" si="35"/>
        <v>-2.7896002103278496E-2</v>
      </c>
      <c r="DM38" s="19">
        <f t="shared" si="36"/>
        <v>-2.4705860425728293E-2</v>
      </c>
      <c r="DN38" s="19">
        <f t="shared" si="37"/>
        <v>6.9013800123982991E-2</v>
      </c>
      <c r="DO38" s="19">
        <f t="shared" si="38"/>
        <v>-0.34478330216743019</v>
      </c>
      <c r="DP38" s="19">
        <f t="shared" si="39"/>
        <v>-8.5803233576950147E-2</v>
      </c>
      <c r="DQ38" s="19">
        <f t="shared" si="40"/>
        <v>4.5080441874175724E-2</v>
      </c>
      <c r="DR38" s="19">
        <f t="shared" si="41"/>
        <v>9.5449523263813049E-2</v>
      </c>
      <c r="DS38" s="19">
        <f t="shared" si="42"/>
        <v>2.6450122415494562E-2</v>
      </c>
      <c r="DT38" s="19">
        <f t="shared" si="43"/>
        <v>6.7964564024394519E-2</v>
      </c>
      <c r="DU38" s="19">
        <f t="shared" si="44"/>
        <v>2.9142853282327692E-2</v>
      </c>
      <c r="DV38" s="19">
        <f t="shared" si="45"/>
        <v>6.2738427953430514E-2</v>
      </c>
      <c r="DW38" s="19">
        <f t="shared" si="46"/>
        <v>7.9315677090586428E-2</v>
      </c>
      <c r="DX38" s="19">
        <f t="shared" si="47"/>
        <v>-7.0819320585850304E-2</v>
      </c>
      <c r="DY38" s="19">
        <f t="shared" si="48"/>
        <v>5.8903101192028628E-2</v>
      </c>
      <c r="DZ38" s="19">
        <f t="shared" si="49"/>
        <v>3.9177587732829741E-2</v>
      </c>
      <c r="EA38" s="19"/>
      <c r="EB38" s="19"/>
      <c r="EC38" s="19">
        <f t="shared" ref="EC38:EC66" si="108">LN(CI38/CI37)</f>
        <v>0.14321596393480726</v>
      </c>
      <c r="ED38" s="19">
        <f t="shared" ref="ED38:ED66" si="109">LN(CJ38/CJ37)</f>
        <v>1.1913851570454308E-3</v>
      </c>
      <c r="EE38" s="19">
        <f t="shared" ref="EE38:EE66" si="110">LN(CK38/CK37)</f>
        <v>-3.0018530136350991E-2</v>
      </c>
      <c r="EF38" s="304">
        <v>0</v>
      </c>
      <c r="EG38" s="304">
        <v>0</v>
      </c>
      <c r="EH38" s="304">
        <v>0</v>
      </c>
      <c r="EI38" s="19">
        <f t="shared" ref="EI38:EI66" si="111">LN(CO38/CO37)</f>
        <v>-1.8722779395593681E-2</v>
      </c>
      <c r="EJ38" s="19">
        <f t="shared" ref="EJ38:EJ66" si="112">LN(CP38/CP37)</f>
        <v>8.1622585705931894E-2</v>
      </c>
      <c r="EK38" s="19">
        <f t="shared" ref="EK38:EK66" si="113">LN(CQ38/CQ37)</f>
        <v>4.869609220333012E-2</v>
      </c>
      <c r="EL38" s="19">
        <f t="shared" ref="EL38:EL66" si="114">LN(CR38/CR37)</f>
        <v>0.37411317888445939</v>
      </c>
      <c r="EM38" s="19">
        <f t="shared" ref="EM38:EM66" si="115">LN(CS38/CS37)</f>
        <v>6.5400955068751071E-2</v>
      </c>
      <c r="EN38" s="19">
        <f t="shared" ref="EN38:EN66" si="116">LN(CT38/CT37)</f>
        <v>4.8941853082050272E-3</v>
      </c>
      <c r="EO38" s="19">
        <f t="shared" ref="EO38:EO66" si="117">LN(CU38/CU37)</f>
        <v>-0.14881587356955056</v>
      </c>
      <c r="EP38" s="19">
        <f t="shared" ref="EP38:EP66" si="118">LN(CV38/CV37)</f>
        <v>-0.26844231616511954</v>
      </c>
      <c r="EQ38" s="19">
        <f t="shared" ref="EQ38:EQ66" si="119">LN(CW38/CW37)</f>
        <v>-0.10571574125844373</v>
      </c>
      <c r="ER38" s="19">
        <f t="shared" ref="ER38:ER66" si="120">LN(CX38/CX37)</f>
        <v>-0.13371212089075513</v>
      </c>
      <c r="ES38" s="19">
        <f t="shared" ref="ES38:ES66" si="121">LN(CY38/CY37)</f>
        <v>6.7325433134367993E-2</v>
      </c>
      <c r="ET38" s="19">
        <f t="shared" ref="ET38:ET66" si="122">LN(CZ38/CZ37)</f>
        <v>-0.11643904490699807</v>
      </c>
      <c r="EU38" s="19">
        <f t="shared" ref="EU38:EU66" si="123">LN(DA38/DA37)</f>
        <v>2.6175437170051136E-2</v>
      </c>
      <c r="EV38" s="19">
        <f t="shared" ref="EV38:EV66" si="124">LN(DB38/DB37)</f>
        <v>-5.4615643589290365E-2</v>
      </c>
      <c r="EW38" s="19">
        <f t="shared" ref="EW38:EW66" si="125">LN(DC38/DC37)</f>
        <v>2.759712381032153E-2</v>
      </c>
      <c r="GL38" s="3"/>
      <c r="GM38" s="3"/>
      <c r="GN38" s="8"/>
      <c r="GO38" s="3"/>
      <c r="HJ38" s="17"/>
    </row>
    <row r="39" spans="1:218" x14ac:dyDescent="0.2">
      <c r="A39" t="s">
        <v>17</v>
      </c>
      <c r="B39" s="1">
        <f t="shared" si="71"/>
        <v>1983</v>
      </c>
      <c r="C39" s="52">
        <f>'Manufacturing Gross Output'!B20</f>
        <v>649311.95976</v>
      </c>
      <c r="D39" s="52">
        <f>'Manufacturing Gross Output'!C20</f>
        <v>86885.59904999999</v>
      </c>
      <c r="E39" s="52">
        <f>'Manufacturing Gross Output'!D20</f>
        <v>87532.590859999997</v>
      </c>
      <c r="F39" s="52">
        <f>'Manufacturing Gross Output'!B20</f>
        <v>649311.95976</v>
      </c>
      <c r="G39" s="52">
        <f>'Manufacturing Gross Output'!C20</f>
        <v>86885.59904999999</v>
      </c>
      <c r="H39" s="52">
        <f>'Manufacturing Gross Output'!D20</f>
        <v>87532.590859999997</v>
      </c>
      <c r="I39" s="52">
        <f>'Manufacturing Gross Output'!E20</f>
        <v>66483.402400000006</v>
      </c>
      <c r="J39" s="52">
        <f>'Manufacturing Gross Output'!F20</f>
        <v>175941.19738</v>
      </c>
      <c r="K39" s="52">
        <f>'Manufacturing Gross Output'!G20</f>
        <v>80533.181150000004</v>
      </c>
      <c r="L39" s="52">
        <f>'Manufacturing Gross Output'!H20</f>
        <v>669825.09996000014</v>
      </c>
      <c r="M39" s="52">
        <f>'Manufacturing Gross Output'!I20</f>
        <v>467428.72077000001</v>
      </c>
      <c r="N39" s="52">
        <f>'Manufacturing Gross Output'!J20</f>
        <v>117353.25471000001</v>
      </c>
      <c r="O39" s="52">
        <f>'Manufacturing Gross Output'!K20</f>
        <v>85480.2981</v>
      </c>
      <c r="P39" s="52">
        <f>'Manufacturing Gross Output'!L20</f>
        <v>225442.31579999998</v>
      </c>
      <c r="Q39" s="52">
        <f>'Manufacturing Gross Output'!M20</f>
        <v>246405.4614</v>
      </c>
      <c r="R39" s="52">
        <f>'Manufacturing Gross Output'!N20</f>
        <v>217929.77919999999</v>
      </c>
      <c r="S39" s="52">
        <f>'Manufacturing Gross Output'!O20</f>
        <v>34589.879820000002</v>
      </c>
      <c r="T39" s="52">
        <f>'Manufacturing Gross Output'!P20</f>
        <v>99700.737250000006</v>
      </c>
      <c r="U39" s="52">
        <f>'Manufacturing Gross Output'!Q20</f>
        <v>426623.10419158323</v>
      </c>
      <c r="V39" s="52">
        <f>'Manufacturing Gross Output'!R20</f>
        <v>55195.745280000003</v>
      </c>
      <c r="W39" s="52">
        <f>'Manufacturing Gross Output'!S20</f>
        <v>71928.685980000009</v>
      </c>
      <c r="X39" s="52">
        <f t="shared" si="73"/>
        <v>3864591.0130615826</v>
      </c>
      <c r="Z39" s="132">
        <f t="shared" si="85"/>
        <v>0.95939953138030987</v>
      </c>
      <c r="AA39" s="132">
        <f t="shared" si="86"/>
        <v>1.0250027448731867</v>
      </c>
      <c r="AB39" s="132">
        <f t="shared" si="87"/>
        <v>1.036245675721658</v>
      </c>
      <c r="AC39" s="132">
        <f t="shared" si="88"/>
        <v>0.95939953138030987</v>
      </c>
      <c r="AD39" s="132">
        <f t="shared" si="89"/>
        <v>1.0250027448731867</v>
      </c>
      <c r="AE39" s="132">
        <f t="shared" si="90"/>
        <v>1.036245675721658</v>
      </c>
      <c r="AF39" s="132">
        <f t="shared" si="91"/>
        <v>0.89419995437311928</v>
      </c>
      <c r="AG39" s="132">
        <f t="shared" si="92"/>
        <v>0.96953498693229434</v>
      </c>
      <c r="AH39" s="132">
        <f t="shared" si="93"/>
        <v>0.90066539040573945</v>
      </c>
      <c r="AI39" s="132">
        <f t="shared" si="94"/>
        <v>1.0290807114594138</v>
      </c>
      <c r="AJ39" s="132">
        <f t="shared" si="95"/>
        <v>0.90861317018292775</v>
      </c>
      <c r="AK39" s="132">
        <f t="shared" si="96"/>
        <v>0.86285214069711935</v>
      </c>
      <c r="AL39" s="132">
        <f t="shared" si="97"/>
        <v>0.93013422382201805</v>
      </c>
      <c r="AM39" s="132">
        <f t="shared" si="98"/>
        <v>1.0270939887895401</v>
      </c>
      <c r="AN39" s="132">
        <f t="shared" si="99"/>
        <v>0.93972304830278641</v>
      </c>
      <c r="AO39" s="132">
        <f t="shared" si="100"/>
        <v>0.86700244593202869</v>
      </c>
      <c r="AP39" s="132">
        <f t="shared" si="101"/>
        <v>0.77286392405063298</v>
      </c>
      <c r="AQ39" s="132">
        <f t="shared" si="102"/>
        <v>0.90219288008624821</v>
      </c>
      <c r="AR39" s="132">
        <f t="shared" si="103"/>
        <v>0.85532671041245578</v>
      </c>
      <c r="AS39" s="132">
        <f t="shared" si="104"/>
        <v>0.89211843069764485</v>
      </c>
      <c r="AT39" s="132">
        <f t="shared" si="105"/>
        <v>0.94131665784006202</v>
      </c>
      <c r="AX39" s="132">
        <f>'Gross Output over VA'!B20</f>
        <v>3.0261968891335917</v>
      </c>
      <c r="AY39" s="132">
        <f>'Gross Output over VA'!C20</f>
        <v>4.2636626196869587</v>
      </c>
      <c r="AZ39" s="132">
        <f>'Gross Output over VA'!D20</f>
        <v>3.485181225086778</v>
      </c>
      <c r="BA39" s="132">
        <f>'Gross Output over VA'!B20</f>
        <v>3.0261968891335917</v>
      </c>
      <c r="BB39" s="132">
        <f>'Gross Output over VA'!C20</f>
        <v>4.2636626196869587</v>
      </c>
      <c r="BC39" s="132">
        <f>'Gross Output over VA'!D20</f>
        <v>3.485181225086778</v>
      </c>
      <c r="BD39" s="132">
        <f>'Gross Output over VA'!E20</f>
        <v>2.7651355820187478</v>
      </c>
      <c r="BE39" s="132">
        <f>'Gross Output over VA'!F20</f>
        <v>2.7794596608583082</v>
      </c>
      <c r="BF39" s="132">
        <f>'Gross Output over VA'!G20</f>
        <v>2.6889093114311331</v>
      </c>
      <c r="BG39" s="132">
        <f>'Gross Output over VA'!H20</f>
        <v>9.6451334235654915</v>
      </c>
      <c r="BH39" s="132">
        <f>'Gross Output over VA'!I20</f>
        <v>2.5827950277866218</v>
      </c>
      <c r="BI39" s="132">
        <f>'Gross Output over VA'!J20</f>
        <v>3.4481845333731926</v>
      </c>
      <c r="BJ39" s="132">
        <f>'Gross Output over VA'!K20</f>
        <v>2.6097226181938891</v>
      </c>
      <c r="BK39" s="132">
        <f>'Gross Output over VA'!L20</f>
        <v>4.5536752764444648</v>
      </c>
      <c r="BL39" s="132">
        <f>'Gross Output over VA'!M20</f>
        <v>2.4577049979639853</v>
      </c>
      <c r="BM39" s="132">
        <f>'Gross Output over VA'!N20</f>
        <v>2.0345388170551781</v>
      </c>
      <c r="BN39" s="132">
        <f>'Gross Output over VA'!O20</f>
        <v>11.221541046252627</v>
      </c>
      <c r="BO39" s="132">
        <f>'Gross Output over VA'!P20</f>
        <v>2.3022988388059726</v>
      </c>
      <c r="BP39" s="132">
        <f>'Gross Output over VA'!Q20</f>
        <v>1.0498223647708047</v>
      </c>
      <c r="BQ39" s="132">
        <f>'Gross Output over VA'!R20</f>
        <v>2.1056002138575796</v>
      </c>
      <c r="BR39" s="132">
        <f>'Gross Output over VA'!S20</f>
        <v>2.9243539491563473</v>
      </c>
      <c r="BS39" s="132">
        <f t="shared" si="74"/>
        <v>3.6532836728261433</v>
      </c>
      <c r="BU39">
        <f t="shared" si="83"/>
        <v>14571968.538005413</v>
      </c>
      <c r="BV39" s="132">
        <f t="shared" si="84"/>
        <v>0.69053677669277314</v>
      </c>
      <c r="BW39" s="132">
        <f t="shared" si="77"/>
        <v>0.85854656653400641</v>
      </c>
      <c r="CA39" s="304">
        <f t="shared" si="78"/>
        <v>1.0103214074963829</v>
      </c>
      <c r="CB39" s="304">
        <f t="shared" si="79"/>
        <v>1.7299747089226121</v>
      </c>
      <c r="CC39" s="52">
        <f>BEA_Output_Data!X20</f>
        <v>1455019.4964190887</v>
      </c>
      <c r="CD39" s="52">
        <f>BEA_Output_Data!AW20</f>
        <v>841064.02765000006</v>
      </c>
      <c r="CE39" s="52">
        <f t="shared" si="72"/>
        <v>841064.02765000006</v>
      </c>
      <c r="CF39" s="132">
        <f t="shared" si="106"/>
        <v>0.89489655738041052</v>
      </c>
      <c r="CG39" s="19">
        <f t="shared" si="80"/>
        <v>1.7299747089226121</v>
      </c>
      <c r="CH39" s="566">
        <f t="shared" si="81"/>
        <v>1.0103214074963829</v>
      </c>
      <c r="CI39" s="19">
        <f>'NAICS Sector VA over Manufac VA'!B20</f>
        <v>0.25510981229277874</v>
      </c>
      <c r="CJ39" s="19">
        <f>'NAICS Sector VA over Manufac VA'!C20</f>
        <v>2.4229023391879215E-2</v>
      </c>
      <c r="CK39" s="19">
        <f>'NAICS Sector VA over Manufac VA'!D20</f>
        <v>2.9861757124692551E-2</v>
      </c>
      <c r="CL39" s="19">
        <v>0</v>
      </c>
      <c r="CM39" s="19">
        <v>0</v>
      </c>
      <c r="CN39" s="19">
        <v>0</v>
      </c>
      <c r="CO39" s="19">
        <f>'NAICS Sector VA over Manufac VA'!E20</f>
        <v>2.8586945107115472E-2</v>
      </c>
      <c r="CP39" s="19">
        <f>'NAICS Sector VA over Manufac VA'!F20</f>
        <v>7.5262407996293287E-2</v>
      </c>
      <c r="CQ39" s="19">
        <f>'NAICS Sector VA over Manufac VA'!G20</f>
        <v>3.5609808724887511E-2</v>
      </c>
      <c r="CR39" s="19">
        <f>'NAICS Sector VA over Manufac VA'!H20</f>
        <v>8.2570348816415701E-2</v>
      </c>
      <c r="CS39" s="19">
        <f>'NAICS Sector VA over Manufac VA'!I20</f>
        <v>0.21517727013681295</v>
      </c>
      <c r="CT39" s="19">
        <f>'NAICS Sector VA over Manufac VA'!J20</f>
        <v>4.0464630671569531E-2</v>
      </c>
      <c r="CU39" s="19">
        <f>'NAICS Sector VA over Manufac VA'!K20</f>
        <v>3.8944185024199447E-2</v>
      </c>
      <c r="CV39" s="19">
        <f>'NAICS Sector VA over Manufac VA'!L20</f>
        <v>5.8863261336153758E-2</v>
      </c>
      <c r="CW39" s="19">
        <f>'NAICS Sector VA over Manufac VA'!M20</f>
        <v>0.11920418922222821</v>
      </c>
      <c r="CX39" s="19">
        <f>'NAICS Sector VA over Manufac VA'!N20</f>
        <v>0.12735662455959276</v>
      </c>
      <c r="CY39" s="19">
        <f>'NAICS Sector VA over Manufac VA'!O20</f>
        <v>3.664945258225609E-3</v>
      </c>
      <c r="CZ39" s="19">
        <f>'NAICS Sector VA over Manufac VA'!P20</f>
        <v>5.148818901576048E-2</v>
      </c>
      <c r="DA39" s="19">
        <f>'NAICS Sector VA over Manufac VA'!Q20</f>
        <v>0.48316947845758762</v>
      </c>
      <c r="DB39" s="19">
        <f>'NAICS Sector VA over Manufac VA'!R20</f>
        <v>3.1167403762640284E-2</v>
      </c>
      <c r="DC39" s="19">
        <f>'NAICS Sector VA over Manufac VA'!S20</f>
        <v>2.9244428023778885E-2</v>
      </c>
      <c r="DD39" s="19">
        <f t="shared" si="82"/>
        <v>1.7299747089226123</v>
      </c>
      <c r="DF39" s="19">
        <f t="shared" si="107"/>
        <v>-5.3886993222826321E-2</v>
      </c>
      <c r="DG39" s="19">
        <f t="shared" si="30"/>
        <v>-5.6061536812165129E-2</v>
      </c>
      <c r="DH39" s="19">
        <f t="shared" si="31"/>
        <v>-3.9717257190010791E-2</v>
      </c>
      <c r="DI39" s="19">
        <f t="shared" si="32"/>
        <v>-5.3886993222826321E-2</v>
      </c>
      <c r="DJ39" s="19">
        <f t="shared" si="33"/>
        <v>-5.6061536812165129E-2</v>
      </c>
      <c r="DK39" s="19">
        <f t="shared" si="34"/>
        <v>-3.9717257190010791E-2</v>
      </c>
      <c r="DL39" s="19">
        <f t="shared" si="35"/>
        <v>-8.6537277140469882E-2</v>
      </c>
      <c r="DM39" s="19">
        <f t="shared" si="36"/>
        <v>-3.1385996845417471E-2</v>
      </c>
      <c r="DN39" s="19">
        <f t="shared" si="37"/>
        <v>-2.9446404413326386E-2</v>
      </c>
      <c r="DO39" s="19">
        <f t="shared" si="38"/>
        <v>-0.65445792941494696</v>
      </c>
      <c r="DP39" s="19">
        <f t="shared" si="39"/>
        <v>-4.5339004963796795E-2</v>
      </c>
      <c r="DQ39" s="19">
        <f t="shared" si="40"/>
        <v>-4.8880086707502698E-2</v>
      </c>
      <c r="DR39" s="19">
        <f t="shared" si="41"/>
        <v>-0.13846907530723529</v>
      </c>
      <c r="DS39" s="19">
        <f t="shared" si="42"/>
        <v>0.11963867295007662</v>
      </c>
      <c r="DT39" s="19">
        <f t="shared" si="43"/>
        <v>-6.4906905650684549E-2</v>
      </c>
      <c r="DU39" s="19">
        <f t="shared" si="44"/>
        <v>-2.5029321927463564E-2</v>
      </c>
      <c r="DV39" s="19">
        <f t="shared" si="45"/>
        <v>-0.1120003798589591</v>
      </c>
      <c r="DW39" s="19">
        <f t="shared" si="46"/>
        <v>-5.2659597363589772E-2</v>
      </c>
      <c r="DX39" s="19">
        <f t="shared" si="47"/>
        <v>-3.0010638781229618E-2</v>
      </c>
      <c r="DY39" s="19">
        <f t="shared" si="48"/>
        <v>-7.0466493676823935E-2</v>
      </c>
      <c r="DZ39" s="19">
        <f t="shared" si="49"/>
        <v>-3.5546182319032567E-2</v>
      </c>
      <c r="EA39" s="19"/>
      <c r="EB39" s="19"/>
      <c r="EC39" s="19">
        <f t="shared" si="108"/>
        <v>-4.2980195843762357E-2</v>
      </c>
      <c r="ED39" s="19">
        <f t="shared" si="109"/>
        <v>7.2951943261188396E-2</v>
      </c>
      <c r="EE39" s="19">
        <f t="shared" si="110"/>
        <v>-4.0031716966678968E-2</v>
      </c>
      <c r="EF39" s="304">
        <v>0</v>
      </c>
      <c r="EG39" s="304">
        <v>0</v>
      </c>
      <c r="EH39" s="304">
        <v>0</v>
      </c>
      <c r="EI39" s="19">
        <f t="shared" si="111"/>
        <v>7.7750621999636893E-2</v>
      </c>
      <c r="EJ39" s="19">
        <f t="shared" si="112"/>
        <v>-1.0582352079297787E-2</v>
      </c>
      <c r="EK39" s="19">
        <f t="shared" si="113"/>
        <v>-2.078531245201902E-2</v>
      </c>
      <c r="EL39" s="19">
        <f t="shared" si="114"/>
        <v>0.54153597700586187</v>
      </c>
      <c r="EM39" s="19">
        <f t="shared" si="115"/>
        <v>4.8084696961231438E-2</v>
      </c>
      <c r="EN39" s="19">
        <f t="shared" si="116"/>
        <v>3.2421579004991541E-2</v>
      </c>
      <c r="EO39" s="19">
        <f t="shared" si="117"/>
        <v>9.4555149844872316E-2</v>
      </c>
      <c r="EP39" s="19">
        <f t="shared" si="118"/>
        <v>-0.2023820190600415</v>
      </c>
      <c r="EQ39" s="19">
        <f t="shared" si="119"/>
        <v>-5.6364892512721046E-2</v>
      </c>
      <c r="ER39" s="19">
        <f t="shared" si="120"/>
        <v>-0.18950013406179589</v>
      </c>
      <c r="ES39" s="19">
        <f t="shared" si="121"/>
        <v>0.11707019119517614</v>
      </c>
      <c r="ET39" s="19">
        <f t="shared" si="122"/>
        <v>-1.4266442506048216E-2</v>
      </c>
      <c r="EU39" s="19">
        <f t="shared" si="123"/>
        <v>6.4778827146102544E-2</v>
      </c>
      <c r="EV39" s="19">
        <f t="shared" si="124"/>
        <v>5.1578154069667571E-2</v>
      </c>
      <c r="EW39" s="19">
        <f t="shared" si="125"/>
        <v>-8.7900055941576433E-2</v>
      </c>
      <c r="GL39" s="3"/>
      <c r="GM39" s="3"/>
      <c r="GN39" s="8"/>
      <c r="GO39" s="3"/>
      <c r="HJ39" s="17"/>
    </row>
    <row r="40" spans="1:218" x14ac:dyDescent="0.2">
      <c r="A40" t="s">
        <v>17</v>
      </c>
      <c r="B40" s="1">
        <f t="shared" si="71"/>
        <v>1984</v>
      </c>
      <c r="C40" s="52">
        <f>'Manufacturing Gross Output'!B21</f>
        <v>658611.65087999997</v>
      </c>
      <c r="D40" s="52">
        <f>'Manufacturing Gross Output'!C21</f>
        <v>88105.837050000002</v>
      </c>
      <c r="E40" s="52">
        <f>'Manufacturing Gross Output'!D21</f>
        <v>87430.265780000002</v>
      </c>
      <c r="F40" s="52">
        <f>'Manufacturing Gross Output'!B21</f>
        <v>658611.65087999997</v>
      </c>
      <c r="G40" s="52">
        <f>'Manufacturing Gross Output'!C21</f>
        <v>88105.837050000002</v>
      </c>
      <c r="H40" s="52">
        <f>'Manufacturing Gross Output'!D21</f>
        <v>87430.265780000002</v>
      </c>
      <c r="I40" s="52">
        <f>'Manufacturing Gross Output'!E21</f>
        <v>74092.744099999996</v>
      </c>
      <c r="J40" s="52">
        <f>'Manufacturing Gross Output'!F21</f>
        <v>181931.42369000003</v>
      </c>
      <c r="K40" s="52">
        <f>'Manufacturing Gross Output'!G21</f>
        <v>86782.756099999999</v>
      </c>
      <c r="L40" s="52">
        <f>'Manufacturing Gross Output'!H21</f>
        <v>669408.35545999999</v>
      </c>
      <c r="M40" s="52">
        <f>'Manufacturing Gross Output'!I21</f>
        <v>505308.84811000008</v>
      </c>
      <c r="N40" s="52">
        <f>'Manufacturing Gross Output'!J21</f>
        <v>131566.47793000002</v>
      </c>
      <c r="O40" s="52">
        <f>'Manufacturing Gross Output'!K21</f>
        <v>90988.342019999996</v>
      </c>
      <c r="P40" s="52">
        <f>'Manufacturing Gross Output'!L21</f>
        <v>236472.13629000002</v>
      </c>
      <c r="Q40" s="52">
        <f>'Manufacturing Gross Output'!M21</f>
        <v>261942.78054000001</v>
      </c>
      <c r="R40" s="52">
        <f>'Manufacturing Gross Output'!N21</f>
        <v>245450.59840000002</v>
      </c>
      <c r="S40" s="52">
        <f>'Manufacturing Gross Output'!O21</f>
        <v>41593.542659999999</v>
      </c>
      <c r="T40" s="52">
        <f>'Manufacturing Gross Output'!P21</f>
        <v>110519.16325</v>
      </c>
      <c r="U40" s="52">
        <f>'Manufacturing Gross Output'!Q21</f>
        <v>478611.27766443224</v>
      </c>
      <c r="V40" s="52">
        <f>'Manufacturing Gross Output'!R21</f>
        <v>61204.599040000001</v>
      </c>
      <c r="W40" s="52">
        <f>'Manufacturing Gross Output'!S21</f>
        <v>75776.255100000009</v>
      </c>
      <c r="X40" s="52">
        <f t="shared" si="73"/>
        <v>4085797.0540644326</v>
      </c>
      <c r="Z40" s="132">
        <f t="shared" si="85"/>
        <v>0.97314041381501415</v>
      </c>
      <c r="AA40" s="132">
        <f t="shared" si="86"/>
        <v>1.0393980798087126</v>
      </c>
      <c r="AB40" s="132">
        <f t="shared" si="87"/>
        <v>1.0350343106674984</v>
      </c>
      <c r="AC40" s="132">
        <f t="shared" si="88"/>
        <v>0.97314041381501415</v>
      </c>
      <c r="AD40" s="132">
        <f t="shared" si="89"/>
        <v>1.0393980798087126</v>
      </c>
      <c r="AE40" s="132">
        <f t="shared" si="90"/>
        <v>1.0350343106674984</v>
      </c>
      <c r="AF40" s="132">
        <f t="shared" si="91"/>
        <v>0.99654539331457548</v>
      </c>
      <c r="AG40" s="132">
        <f t="shared" si="92"/>
        <v>1.0025445041668721</v>
      </c>
      <c r="AH40" s="132">
        <f t="shared" si="93"/>
        <v>0.97055926249465641</v>
      </c>
      <c r="AI40" s="132">
        <f t="shared" si="94"/>
        <v>1.0284404492079955</v>
      </c>
      <c r="AJ40" s="132">
        <f t="shared" si="95"/>
        <v>0.98224660574211364</v>
      </c>
      <c r="AK40" s="132">
        <f t="shared" si="96"/>
        <v>0.967356358427503</v>
      </c>
      <c r="AL40" s="132">
        <f t="shared" si="97"/>
        <v>0.99006873820933716</v>
      </c>
      <c r="AM40" s="132">
        <f t="shared" si="98"/>
        <v>1.0773448136291717</v>
      </c>
      <c r="AN40" s="132">
        <f t="shared" si="99"/>
        <v>0.99897813470280739</v>
      </c>
      <c r="AO40" s="132">
        <f t="shared" si="100"/>
        <v>0.97649008753861999</v>
      </c>
      <c r="AP40" s="132">
        <f t="shared" si="101"/>
        <v>0.92935126582278482</v>
      </c>
      <c r="AQ40" s="132">
        <f t="shared" si="102"/>
        <v>1.0000889155635579</v>
      </c>
      <c r="AR40" s="132">
        <f t="shared" si="103"/>
        <v>0.95955658675997624</v>
      </c>
      <c r="AS40" s="132">
        <f t="shared" si="104"/>
        <v>0.98923840180174438</v>
      </c>
      <c r="AT40" s="132">
        <f t="shared" si="105"/>
        <v>0.99166904306025183</v>
      </c>
      <c r="AX40" s="132">
        <f>'Gross Output over VA'!B21</f>
        <v>3.2532115895884646</v>
      </c>
      <c r="AY40" s="132">
        <f>'Gross Output over VA'!C21</f>
        <v>4.3027143170601372</v>
      </c>
      <c r="AZ40" s="132">
        <f>'Gross Output over VA'!D21</f>
        <v>3.5479838180419643</v>
      </c>
      <c r="BA40" s="132">
        <f>'Gross Output over VA'!B21</f>
        <v>3.2532115895884646</v>
      </c>
      <c r="BB40" s="132">
        <f>'Gross Output over VA'!C21</f>
        <v>4.3027143170601372</v>
      </c>
      <c r="BC40" s="132">
        <f>'Gross Output over VA'!D21</f>
        <v>3.5479838180419643</v>
      </c>
      <c r="BD40" s="132">
        <f>'Gross Output over VA'!E21</f>
        <v>2.7636887729322326</v>
      </c>
      <c r="BE40" s="132">
        <f>'Gross Output over VA'!F21</f>
        <v>2.8822932743488905</v>
      </c>
      <c r="BF40" s="132">
        <f>'Gross Output over VA'!G21</f>
        <v>2.6893341838544838</v>
      </c>
      <c r="BG40" s="132">
        <f>'Gross Output over VA'!H21</f>
        <v>8.4891799158690002</v>
      </c>
      <c r="BH40" s="132">
        <f>'Gross Output over VA'!I21</f>
        <v>2.7643929076423772</v>
      </c>
      <c r="BI40" s="132">
        <f>'Gross Output over VA'!J21</f>
        <v>3.654409582779397</v>
      </c>
      <c r="BJ40" s="132">
        <f>'Gross Output over VA'!K21</f>
        <v>2.5206462375554319</v>
      </c>
      <c r="BK40" s="132">
        <f>'Gross Output over VA'!L21</f>
        <v>4.2670137527548482</v>
      </c>
      <c r="BL40" s="132">
        <f>'Gross Output over VA'!M21</f>
        <v>2.3896243359116398</v>
      </c>
      <c r="BM40" s="132">
        <f>'Gross Output over VA'!N21</f>
        <v>2.1138016354406783</v>
      </c>
      <c r="BN40" s="132">
        <f>'Gross Output over VA'!O21</f>
        <v>10.983400715471035</v>
      </c>
      <c r="BO40" s="132">
        <f>'Gross Output over VA'!P21</f>
        <v>2.3185973691245421</v>
      </c>
      <c r="BP40" s="132">
        <f>'Gross Output over VA'!Q21</f>
        <v>0.9794292174984951</v>
      </c>
      <c r="BQ40" s="132">
        <f>'Gross Output over VA'!R21</f>
        <v>2.0864452239613502</v>
      </c>
      <c r="BR40" s="132">
        <f>'Gross Output over VA'!S21</f>
        <v>2.7753322789867729</v>
      </c>
      <c r="BS40" s="132">
        <f t="shared" si="74"/>
        <v>3.6135908977862994</v>
      </c>
      <c r="BU40">
        <f t="shared" si="83"/>
        <v>15171094.121925084</v>
      </c>
      <c r="BV40" s="132">
        <f t="shared" si="84"/>
        <v>0.71892815349783812</v>
      </c>
      <c r="BW40" s="132">
        <f t="shared" si="77"/>
        <v>0.89384565544264338</v>
      </c>
      <c r="CA40" s="304">
        <f t="shared" si="78"/>
        <v>1.0119976739741554</v>
      </c>
      <c r="CB40" s="304">
        <f t="shared" si="79"/>
        <v>1.7328449822736907</v>
      </c>
      <c r="CC40" s="52">
        <f>BEA_Output_Data!X21</f>
        <v>1581421.4568822931</v>
      </c>
      <c r="CD40" s="52">
        <f>BEA_Output_Data!AW21</f>
        <v>912615.65405999986</v>
      </c>
      <c r="CE40" s="52">
        <f t="shared" si="72"/>
        <v>912615.65405999986</v>
      </c>
      <c r="CF40" s="132">
        <f t="shared" si="106"/>
        <v>0.9710278649197267</v>
      </c>
      <c r="CG40" s="19">
        <f t="shared" si="80"/>
        <v>1.7328449822736907</v>
      </c>
      <c r="CH40" s="566">
        <f t="shared" si="81"/>
        <v>1.0119976739741554</v>
      </c>
      <c r="CI40" s="19">
        <f>'NAICS Sector VA over Manufac VA'!B21</f>
        <v>0.22183454866169761</v>
      </c>
      <c r="CJ40" s="19">
        <f>'NAICS Sector VA over Manufac VA'!C21</f>
        <v>2.2437489154282855E-2</v>
      </c>
      <c r="CK40" s="19">
        <f>'NAICS Sector VA over Manufac VA'!D21</f>
        <v>2.7001771282765982E-2</v>
      </c>
      <c r="CL40" s="19">
        <v>0</v>
      </c>
      <c r="CM40" s="19">
        <v>0</v>
      </c>
      <c r="CN40" s="19">
        <v>0</v>
      </c>
      <c r="CO40" s="19">
        <f>'NAICS Sector VA over Manufac VA'!E21</f>
        <v>2.9376403944784208E-2</v>
      </c>
      <c r="CP40" s="19">
        <f>'NAICS Sector VA over Manufac VA'!F21</f>
        <v>6.9164244245858791E-2</v>
      </c>
      <c r="CQ40" s="19">
        <f>'NAICS Sector VA over Manufac VA'!G21</f>
        <v>3.5359063376178362E-2</v>
      </c>
      <c r="CR40" s="19">
        <f>'NAICS Sector VA over Manufac VA'!H21</f>
        <v>8.6404721954085315E-2</v>
      </c>
      <c r="CS40" s="19">
        <f>'NAICS Sector VA over Manufac VA'!I21</f>
        <v>0.20029458993696198</v>
      </c>
      <c r="CT40" s="19">
        <f>'NAICS Sector VA over Manufac VA'!J21</f>
        <v>3.9449373786035281E-2</v>
      </c>
      <c r="CU40" s="19">
        <f>'NAICS Sector VA over Manufac VA'!K21</f>
        <v>3.9553592872763492E-2</v>
      </c>
      <c r="CV40" s="19">
        <f>'NAICS Sector VA over Manufac VA'!L21</f>
        <v>6.0725069182690689E-2</v>
      </c>
      <c r="CW40" s="19">
        <f>'NAICS Sector VA over Manufac VA'!M21</f>
        <v>0.12011268819720822</v>
      </c>
      <c r="CX40" s="19">
        <f>'NAICS Sector VA over Manufac VA'!N21</f>
        <v>0.12723656961549973</v>
      </c>
      <c r="CY40" s="19">
        <f>'NAICS Sector VA over Manufac VA'!O21</f>
        <v>4.149551602750645E-3</v>
      </c>
      <c r="CZ40" s="19">
        <f>'NAICS Sector VA over Manufac VA'!P21</f>
        <v>5.223051829972903E-2</v>
      </c>
      <c r="DA40" s="19">
        <f>'NAICS Sector VA over Manufac VA'!Q21</f>
        <v>0.53545374265535661</v>
      </c>
      <c r="DB40" s="19">
        <f>'NAICS Sector VA over Manufac VA'!R21</f>
        <v>3.2143203340309359E-2</v>
      </c>
      <c r="DC40" s="19">
        <f>'NAICS Sector VA over Manufac VA'!S21</f>
        <v>2.9917840164732628E-2</v>
      </c>
      <c r="DD40" s="19">
        <f t="shared" si="82"/>
        <v>1.7328449822736907</v>
      </c>
      <c r="DF40" s="19">
        <f t="shared" si="107"/>
        <v>7.233601076663744E-2</v>
      </c>
      <c r="DG40" s="19">
        <f t="shared" si="30"/>
        <v>9.1174993087196499E-3</v>
      </c>
      <c r="DH40" s="19">
        <f t="shared" si="31"/>
        <v>1.7859459249312315E-2</v>
      </c>
      <c r="DI40" s="19">
        <f t="shared" si="32"/>
        <v>7.233601076663744E-2</v>
      </c>
      <c r="DJ40" s="19">
        <f t="shared" si="33"/>
        <v>9.1174993087196499E-3</v>
      </c>
      <c r="DK40" s="19">
        <f t="shared" si="34"/>
        <v>1.7859459249312315E-2</v>
      </c>
      <c r="DL40" s="19">
        <f t="shared" si="35"/>
        <v>-5.2336953632645784E-4</v>
      </c>
      <c r="DM40" s="19">
        <f t="shared" si="36"/>
        <v>3.6329710890868401E-2</v>
      </c>
      <c r="DN40" s="19">
        <f t="shared" si="37"/>
        <v>1.5799672313345997E-4</v>
      </c>
      <c r="DO40" s="19">
        <f t="shared" si="38"/>
        <v>-0.12766107817422093</v>
      </c>
      <c r="DP40" s="19">
        <f t="shared" si="39"/>
        <v>6.7948890983997312E-2</v>
      </c>
      <c r="DQ40" s="19">
        <f t="shared" si="40"/>
        <v>5.8086672964895128E-2</v>
      </c>
      <c r="DR40" s="19">
        <f t="shared" si="41"/>
        <v>-3.4728627011081016E-2</v>
      </c>
      <c r="DS40" s="19">
        <f t="shared" si="42"/>
        <v>-6.5020432719854693E-2</v>
      </c>
      <c r="DT40" s="19">
        <f t="shared" si="43"/>
        <v>-2.8091814877335936E-2</v>
      </c>
      <c r="DU40" s="19">
        <f t="shared" si="44"/>
        <v>3.8218881604389118E-2</v>
      </c>
      <c r="DV40" s="19">
        <f t="shared" si="45"/>
        <v>-2.1450131608174695E-2</v>
      </c>
      <c r="DW40" s="19">
        <f t="shared" si="46"/>
        <v>7.0543016653012384E-3</v>
      </c>
      <c r="DX40" s="19">
        <f t="shared" si="47"/>
        <v>-6.9406281569130243E-2</v>
      </c>
      <c r="DY40" s="19">
        <f t="shared" si="48"/>
        <v>-9.1387956046988291E-3</v>
      </c>
      <c r="DZ40" s="19">
        <f t="shared" si="49"/>
        <v>-5.2303103999159911E-2</v>
      </c>
      <c r="EA40" s="19"/>
      <c r="EB40" s="19"/>
      <c r="EC40" s="19">
        <f t="shared" si="108"/>
        <v>-0.13976226118625701</v>
      </c>
      <c r="ED40" s="19">
        <f t="shared" si="109"/>
        <v>-7.6818045400660645E-2</v>
      </c>
      <c r="EE40" s="19">
        <f t="shared" si="110"/>
        <v>-0.10067616889688641</v>
      </c>
      <c r="EF40" s="304">
        <v>0</v>
      </c>
      <c r="EG40" s="304">
        <v>0</v>
      </c>
      <c r="EH40" s="304">
        <v>0</v>
      </c>
      <c r="EI40" s="19">
        <f t="shared" si="111"/>
        <v>2.724161635935677E-2</v>
      </c>
      <c r="EJ40" s="19">
        <f t="shared" si="112"/>
        <v>-8.4496752914374751E-2</v>
      </c>
      <c r="EK40" s="19">
        <f t="shared" si="113"/>
        <v>-7.0663766992855046E-3</v>
      </c>
      <c r="EL40" s="19">
        <f t="shared" si="114"/>
        <v>4.5391683649226675E-2</v>
      </c>
      <c r="EM40" s="19">
        <f t="shared" si="115"/>
        <v>-7.1672968161884884E-2</v>
      </c>
      <c r="EN40" s="19">
        <f t="shared" si="116"/>
        <v>-2.5410102243260037E-2</v>
      </c>
      <c r="EO40" s="19">
        <f t="shared" si="117"/>
        <v>1.5527066073517769E-2</v>
      </c>
      <c r="EP40" s="19">
        <f t="shared" si="118"/>
        <v>3.1139464534379446E-2</v>
      </c>
      <c r="EQ40" s="19">
        <f t="shared" si="119"/>
        <v>7.5924719478367595E-3</v>
      </c>
      <c r="ER40" s="19">
        <f t="shared" si="120"/>
        <v>-9.4311203707309651E-4</v>
      </c>
      <c r="ES40" s="19">
        <f t="shared" si="121"/>
        <v>0.12418688201211116</v>
      </c>
      <c r="ET40" s="19">
        <f t="shared" si="122"/>
        <v>1.431452394187473E-2</v>
      </c>
      <c r="EU40" s="19">
        <f t="shared" si="123"/>
        <v>0.10274702537887544</v>
      </c>
      <c r="EV40" s="19">
        <f t="shared" si="124"/>
        <v>3.0828226193444375E-2</v>
      </c>
      <c r="EW40" s="19">
        <f t="shared" si="125"/>
        <v>2.2765902875207359E-2</v>
      </c>
      <c r="GL40" s="3"/>
      <c r="GM40" s="3"/>
      <c r="GN40" s="8"/>
      <c r="GO40" s="3"/>
      <c r="HJ40" s="17"/>
    </row>
    <row r="41" spans="1:218" x14ac:dyDescent="0.2">
      <c r="A41" t="s">
        <v>17</v>
      </c>
      <c r="B41" s="1">
        <f t="shared" si="71"/>
        <v>1985</v>
      </c>
      <c r="C41" s="52">
        <f>'Manufacturing Gross Output'!B22</f>
        <v>676789.94884000008</v>
      </c>
      <c r="D41" s="52">
        <f>'Manufacturing Gross Output'!C22</f>
        <v>84766.211100000015</v>
      </c>
      <c r="E41" s="52">
        <f>'Manufacturing Gross Output'!D22</f>
        <v>84470.886500000008</v>
      </c>
      <c r="F41" s="52">
        <f>'Manufacturing Gross Output'!B22</f>
        <v>676789.94884000008</v>
      </c>
      <c r="G41" s="52">
        <f>'Manufacturing Gross Output'!C22</f>
        <v>84766.211100000015</v>
      </c>
      <c r="H41" s="52">
        <f>'Manufacturing Gross Output'!D22</f>
        <v>84470.886500000008</v>
      </c>
      <c r="I41" s="52">
        <f>'Manufacturing Gross Output'!E22</f>
        <v>74349.592700000008</v>
      </c>
      <c r="J41" s="52">
        <f>'Manufacturing Gross Output'!F22</f>
        <v>181469.67335000003</v>
      </c>
      <c r="K41" s="52">
        <f>'Manufacturing Gross Output'!G22</f>
        <v>89415.205700000006</v>
      </c>
      <c r="L41" s="52">
        <f>'Manufacturing Gross Output'!H22</f>
        <v>650896.56477000006</v>
      </c>
      <c r="M41" s="52">
        <f>'Manufacturing Gross Output'!I22</f>
        <v>514441.93867</v>
      </c>
      <c r="N41" s="52">
        <f>'Manufacturing Gross Output'!J22</f>
        <v>136006.21609999999</v>
      </c>
      <c r="O41" s="52">
        <f>'Manufacturing Gross Output'!K22</f>
        <v>91901.03525999999</v>
      </c>
      <c r="P41" s="52">
        <f>'Manufacturing Gross Output'!L22</f>
        <v>219495.31227000002</v>
      </c>
      <c r="Q41" s="52">
        <f>'Manufacturing Gross Output'!M22</f>
        <v>262210.72458000004</v>
      </c>
      <c r="R41" s="52">
        <f>'Manufacturing Gross Output'!N22</f>
        <v>251360.05120000002</v>
      </c>
      <c r="S41" s="52">
        <f>'Manufacturing Gross Output'!O22</f>
        <v>44755.459199999998</v>
      </c>
      <c r="T41" s="52">
        <f>'Manufacturing Gross Output'!P22</f>
        <v>110509.33725</v>
      </c>
      <c r="U41" s="52">
        <f>'Manufacturing Gross Output'!Q22</f>
        <v>498783.79687903932</v>
      </c>
      <c r="V41" s="52">
        <f>'Manufacturing Gross Output'!R22</f>
        <v>61870.42368</v>
      </c>
      <c r="W41" s="52">
        <f>'Manufacturing Gross Output'!S22</f>
        <v>76412.847240000003</v>
      </c>
      <c r="X41" s="52">
        <f t="shared" si="73"/>
        <v>4109905.2252890393</v>
      </c>
      <c r="Z41" s="132">
        <f t="shared" si="85"/>
        <v>1</v>
      </c>
      <c r="AA41" s="132">
        <f t="shared" si="86"/>
        <v>1</v>
      </c>
      <c r="AB41" s="132">
        <f t="shared" si="87"/>
        <v>1</v>
      </c>
      <c r="AC41" s="132">
        <f t="shared" si="88"/>
        <v>1</v>
      </c>
      <c r="AD41" s="132">
        <f t="shared" si="89"/>
        <v>1</v>
      </c>
      <c r="AE41" s="132">
        <f t="shared" si="90"/>
        <v>1</v>
      </c>
      <c r="AF41" s="132">
        <f t="shared" si="91"/>
        <v>1</v>
      </c>
      <c r="AG41" s="132">
        <f t="shared" si="92"/>
        <v>1</v>
      </c>
      <c r="AH41" s="132">
        <f t="shared" si="93"/>
        <v>1</v>
      </c>
      <c r="AI41" s="132">
        <f t="shared" si="94"/>
        <v>1</v>
      </c>
      <c r="AJ41" s="132">
        <f t="shared" si="95"/>
        <v>1</v>
      </c>
      <c r="AK41" s="132">
        <f t="shared" si="96"/>
        <v>1</v>
      </c>
      <c r="AL41" s="132">
        <f t="shared" si="97"/>
        <v>1</v>
      </c>
      <c r="AM41" s="132">
        <f t="shared" si="98"/>
        <v>1</v>
      </c>
      <c r="AN41" s="132">
        <f t="shared" si="99"/>
        <v>1</v>
      </c>
      <c r="AO41" s="132">
        <f t="shared" si="100"/>
        <v>1</v>
      </c>
      <c r="AP41" s="132">
        <f t="shared" si="101"/>
        <v>1</v>
      </c>
      <c r="AQ41" s="132">
        <f t="shared" si="102"/>
        <v>1</v>
      </c>
      <c r="AR41" s="132">
        <f t="shared" si="103"/>
        <v>1</v>
      </c>
      <c r="AS41" s="132">
        <f t="shared" si="104"/>
        <v>1</v>
      </c>
      <c r="AT41" s="132">
        <f t="shared" si="105"/>
        <v>1</v>
      </c>
      <c r="AX41" s="132">
        <f>'Gross Output over VA'!B22</f>
        <v>3.229606431688909</v>
      </c>
      <c r="AY41" s="132">
        <f>'Gross Output over VA'!C22</f>
        <v>4.0635020765025862</v>
      </c>
      <c r="AZ41" s="132">
        <f>'Gross Output over VA'!D22</f>
        <v>3.5444218666259877</v>
      </c>
      <c r="BA41" s="132">
        <f>'Gross Output over VA'!B22</f>
        <v>3.229606431688909</v>
      </c>
      <c r="BB41" s="132">
        <f>'Gross Output over VA'!C22</f>
        <v>4.0635020765025862</v>
      </c>
      <c r="BC41" s="132">
        <f>'Gross Output over VA'!D22</f>
        <v>3.5444218666259877</v>
      </c>
      <c r="BD41" s="132">
        <f>'Gross Output over VA'!E22</f>
        <v>2.6511158117111924</v>
      </c>
      <c r="BE41" s="132">
        <f>'Gross Output over VA'!F22</f>
        <v>2.7311097847187513</v>
      </c>
      <c r="BF41" s="132">
        <f>'Gross Output over VA'!G22</f>
        <v>2.6691935700724123</v>
      </c>
      <c r="BG41" s="132">
        <f>'Gross Output over VA'!H22</f>
        <v>7.3588193305910634</v>
      </c>
      <c r="BH41" s="132">
        <f>'Gross Output over VA'!I22</f>
        <v>2.7626394809148818</v>
      </c>
      <c r="BI41" s="132">
        <f>'Gross Output over VA'!J22</f>
        <v>3.5026000837192357</v>
      </c>
      <c r="BJ41" s="132">
        <f>'Gross Output over VA'!K22</f>
        <v>2.4479746025394804</v>
      </c>
      <c r="BK41" s="132">
        <f>'Gross Output over VA'!L22</f>
        <v>4.4192261572791187</v>
      </c>
      <c r="BL41" s="132">
        <f>'Gross Output over VA'!M22</f>
        <v>2.329794599900354</v>
      </c>
      <c r="BM41" s="132">
        <f>'Gross Output over VA'!N22</f>
        <v>2.2045293969707869</v>
      </c>
      <c r="BN41" s="132">
        <f>'Gross Output over VA'!O22</f>
        <v>10.238671589469201</v>
      </c>
      <c r="BO41" s="132">
        <f>'Gross Output over VA'!P22</f>
        <v>2.2938222456528505</v>
      </c>
      <c r="BP41" s="132">
        <f>'Gross Output over VA'!Q22</f>
        <v>1.0213875907845462</v>
      </c>
      <c r="BQ41" s="132">
        <f>'Gross Output over VA'!R22</f>
        <v>2.09997633984027</v>
      </c>
      <c r="BR41" s="132">
        <f>'Gross Output over VA'!S22</f>
        <v>2.5958393059235045</v>
      </c>
      <c r="BS41" s="132">
        <f>AVERAGE(AX41:BR41)</f>
        <v>3.4762743161772667</v>
      </c>
      <c r="BU41">
        <f t="shared" si="83"/>
        <v>15233910.753157174</v>
      </c>
      <c r="BV41" s="132">
        <f t="shared" si="84"/>
        <v>0.72190490944818031</v>
      </c>
      <c r="BW41" s="132">
        <f t="shared" si="77"/>
        <v>0.89754666556525564</v>
      </c>
      <c r="CA41" s="304">
        <f t="shared" si="78"/>
        <v>1</v>
      </c>
      <c r="CB41" s="304">
        <f t="shared" si="79"/>
        <v>1.7123013489435595</v>
      </c>
      <c r="CC41" s="52">
        <f>BEA_Output_Data!X22</f>
        <v>1609297.8090212995</v>
      </c>
      <c r="CD41" s="52">
        <f>BEA_Output_Data!AW22</f>
        <v>939844.96947000001</v>
      </c>
      <c r="CE41" s="52">
        <f t="shared" si="72"/>
        <v>939844.96947000001</v>
      </c>
      <c r="CF41" s="132">
        <f t="shared" si="106"/>
        <v>1</v>
      </c>
      <c r="CG41" s="19">
        <f t="shared" si="80"/>
        <v>1.7123013489435595</v>
      </c>
      <c r="CH41" s="566">
        <f t="shared" si="81"/>
        <v>1</v>
      </c>
      <c r="CI41" s="19">
        <f>'NAICS Sector VA over Manufac VA'!B22</f>
        <v>0.22297084400863956</v>
      </c>
      <c r="CJ41" s="19">
        <f>'NAICS Sector VA over Manufac VA'!C22</f>
        <v>2.2195557818183193E-2</v>
      </c>
      <c r="CK41" s="19">
        <f>'NAICS Sector VA over Manufac VA'!D22</f>
        <v>2.5357440997358791E-2</v>
      </c>
      <c r="CL41" s="19">
        <v>0</v>
      </c>
      <c r="CM41" s="19">
        <v>0</v>
      </c>
      <c r="CN41" s="19">
        <v>0</v>
      </c>
      <c r="CO41" s="19">
        <f>'NAICS Sector VA over Manufac VA'!E22</f>
        <v>2.9839646410849033E-2</v>
      </c>
      <c r="CP41" s="19">
        <f>'NAICS Sector VA over Manufac VA'!F22</f>
        <v>7.0698252327157818E-2</v>
      </c>
      <c r="CQ41" s="19">
        <f>'NAICS Sector VA over Manufac VA'!G22</f>
        <v>3.5643068791325047E-2</v>
      </c>
      <c r="CR41" s="19">
        <f>'NAICS Sector VA over Manufac VA'!H22</f>
        <v>9.4112566660733046E-2</v>
      </c>
      <c r="CS41" s="19">
        <f>'NAICS Sector VA over Manufac VA'!I22</f>
        <v>0.19813259651217827</v>
      </c>
      <c r="CT41" s="19">
        <f>'NAICS Sector VA over Manufac VA'!J22</f>
        <v>4.1315402030504197E-2</v>
      </c>
      <c r="CU41" s="19">
        <f>'NAICS Sector VA over Manufac VA'!K22</f>
        <v>3.9944526256463976E-2</v>
      </c>
      <c r="CV41" s="19">
        <f>'NAICS Sector VA over Manufac VA'!L22</f>
        <v>5.2847299632841647E-2</v>
      </c>
      <c r="CW41" s="19">
        <f>'NAICS Sector VA over Manufac VA'!M22</f>
        <v>0.11975029587429474</v>
      </c>
      <c r="CX41" s="19">
        <f>'NAICS Sector VA over Manufac VA'!N22</f>
        <v>0.12131769228312025</v>
      </c>
      <c r="CY41" s="19">
        <f>'NAICS Sector VA over Manufac VA'!O22</f>
        <v>4.6509983263144233E-3</v>
      </c>
      <c r="CZ41" s="19">
        <f>'NAICS Sector VA over Manufac VA'!P22</f>
        <v>5.1260518282252525E-2</v>
      </c>
      <c r="DA41" s="19">
        <f>'NAICS Sector VA over Manufac VA'!Q22</f>
        <v>0.51959568825131341</v>
      </c>
      <c r="DB41" s="19">
        <f>'NAICS Sector VA over Manufac VA'!R22</f>
        <v>3.1348189772845772E-2</v>
      </c>
      <c r="DC41" s="19">
        <f>'NAICS Sector VA over Manufac VA'!S22</f>
        <v>3.1320764707183577E-2</v>
      </c>
      <c r="DD41" s="19">
        <f t="shared" si="82"/>
        <v>1.7123013489435592</v>
      </c>
      <c r="DF41" s="19">
        <f t="shared" si="107"/>
        <v>-7.2824077874551908E-3</v>
      </c>
      <c r="DG41" s="19">
        <f t="shared" si="30"/>
        <v>-5.7200877854853373E-2</v>
      </c>
      <c r="DH41" s="19">
        <f t="shared" si="31"/>
        <v>-1.00444105253262E-3</v>
      </c>
      <c r="DI41" s="19">
        <f t="shared" si="32"/>
        <v>-7.2824077874551908E-3</v>
      </c>
      <c r="DJ41" s="19">
        <f t="shared" si="33"/>
        <v>-5.7200877854853373E-2</v>
      </c>
      <c r="DK41" s="19">
        <f t="shared" si="34"/>
        <v>-1.00444105253262E-3</v>
      </c>
      <c r="DL41" s="19">
        <f t="shared" si="35"/>
        <v>-4.1585686924040313E-2</v>
      </c>
      <c r="DM41" s="19">
        <f t="shared" si="36"/>
        <v>-5.387821196283997E-2</v>
      </c>
      <c r="DN41" s="19">
        <f t="shared" si="37"/>
        <v>-7.5172545709952677E-3</v>
      </c>
      <c r="DO41" s="19">
        <f t="shared" si="38"/>
        <v>-0.14289289869825672</v>
      </c>
      <c r="DP41" s="19">
        <f t="shared" si="39"/>
        <v>-6.3449122894598906E-4</v>
      </c>
      <c r="DQ41" s="19">
        <f t="shared" si="40"/>
        <v>-4.2428969535543454E-2</v>
      </c>
      <c r="DR41" s="19">
        <f t="shared" si="41"/>
        <v>-2.9254322305065077E-2</v>
      </c>
      <c r="DS41" s="19">
        <f t="shared" si="42"/>
        <v>3.5050375972298764E-2</v>
      </c>
      <c r="DT41" s="19">
        <f t="shared" si="43"/>
        <v>-2.5356062819599536E-2</v>
      </c>
      <c r="DU41" s="19">
        <f t="shared" si="44"/>
        <v>4.2026011420499818E-2</v>
      </c>
      <c r="DV41" s="19">
        <f t="shared" si="45"/>
        <v>-7.021322360072825E-2</v>
      </c>
      <c r="DW41" s="19">
        <f t="shared" si="46"/>
        <v>-1.0742891503637143E-2</v>
      </c>
      <c r="DX41" s="19">
        <f t="shared" si="47"/>
        <v>4.1947394055901685E-2</v>
      </c>
      <c r="DY41" s="19">
        <f t="shared" si="48"/>
        <v>6.4643098129217695E-3</v>
      </c>
      <c r="DZ41" s="19">
        <f t="shared" si="49"/>
        <v>-6.686058392540889E-2</v>
      </c>
      <c r="EA41" s="19"/>
      <c r="EB41" s="19"/>
      <c r="EC41" s="19">
        <f t="shared" si="108"/>
        <v>5.1091908392763728E-3</v>
      </c>
      <c r="ED41" s="19">
        <f t="shared" si="109"/>
        <v>-1.0841012297934978E-2</v>
      </c>
      <c r="EE41" s="19">
        <f t="shared" si="110"/>
        <v>-6.2830249484593634E-2</v>
      </c>
      <c r="EF41" s="304">
        <v>0</v>
      </c>
      <c r="EG41" s="304">
        <v>0</v>
      </c>
      <c r="EH41" s="304">
        <v>0</v>
      </c>
      <c r="EI41" s="19">
        <f t="shared" si="111"/>
        <v>1.5646160575749038E-2</v>
      </c>
      <c r="EJ41" s="19">
        <f t="shared" si="112"/>
        <v>2.1936825599812023E-2</v>
      </c>
      <c r="EK41" s="19">
        <f t="shared" si="113"/>
        <v>7.9999549634242103E-3</v>
      </c>
      <c r="EL41" s="19">
        <f t="shared" si="114"/>
        <v>8.5449256922025943E-2</v>
      </c>
      <c r="EM41" s="19">
        <f t="shared" si="115"/>
        <v>-1.0852746592699655E-2</v>
      </c>
      <c r="EN41" s="19">
        <f t="shared" si="116"/>
        <v>4.6217187411743882E-2</v>
      </c>
      <c r="EO41" s="19">
        <f t="shared" si="117"/>
        <v>9.8351140683331176E-3</v>
      </c>
      <c r="EP41" s="19">
        <f t="shared" si="118"/>
        <v>-0.13894999808733402</v>
      </c>
      <c r="EQ41" s="19">
        <f t="shared" si="119"/>
        <v>-3.0216633887881709E-3</v>
      </c>
      <c r="ER41" s="19">
        <f t="shared" si="120"/>
        <v>-4.7635445659333177E-2</v>
      </c>
      <c r="ES41" s="19">
        <f t="shared" si="121"/>
        <v>0.11408160951181426</v>
      </c>
      <c r="ET41" s="19">
        <f t="shared" si="122"/>
        <v>-1.8746134073042986E-2</v>
      </c>
      <c r="EU41" s="19">
        <f t="shared" si="123"/>
        <v>-3.0063518006345633E-2</v>
      </c>
      <c r="EV41" s="19">
        <f t="shared" si="124"/>
        <v>-2.5044500759696754E-2</v>
      </c>
      <c r="EW41" s="19">
        <f t="shared" si="125"/>
        <v>4.5826323269641464E-2</v>
      </c>
      <c r="GL41" s="3"/>
      <c r="GM41" s="3"/>
      <c r="GN41" s="8"/>
      <c r="GO41" s="3"/>
      <c r="HJ41" s="17"/>
    </row>
    <row r="42" spans="1:218" x14ac:dyDescent="0.2">
      <c r="A42" t="s">
        <v>17</v>
      </c>
      <c r="B42" s="1">
        <f t="shared" si="71"/>
        <v>1986</v>
      </c>
      <c r="C42" s="52">
        <f>'Manufacturing Gross Output'!B23</f>
        <v>682416.3515600001</v>
      </c>
      <c r="D42" s="52">
        <f>'Manufacturing Gross Output'!C23</f>
        <v>87477.621300000013</v>
      </c>
      <c r="E42" s="52">
        <f>'Manufacturing Gross Output'!D23</f>
        <v>83111.917460000011</v>
      </c>
      <c r="F42" s="52">
        <f>'Manufacturing Gross Output'!B23</f>
        <v>682416.3515600001</v>
      </c>
      <c r="G42" s="52">
        <f>'Manufacturing Gross Output'!C23</f>
        <v>87477.621300000013</v>
      </c>
      <c r="H42" s="52">
        <f>'Manufacturing Gross Output'!D23</f>
        <v>83111.917460000011</v>
      </c>
      <c r="I42" s="52">
        <f>'Manufacturing Gross Output'!E23</f>
        <v>78262.091499999995</v>
      </c>
      <c r="J42" s="52">
        <f>'Manufacturing Gross Output'!F23</f>
        <v>189528.82754</v>
      </c>
      <c r="K42" s="52">
        <f>'Manufacturing Gross Output'!G23</f>
        <v>92356.768700000001</v>
      </c>
      <c r="L42" s="52">
        <f>'Manufacturing Gross Output'!H23</f>
        <v>650813.21586999996</v>
      </c>
      <c r="M42" s="52">
        <f>'Manufacturing Gross Output'!I23</f>
        <v>514148.60156000004</v>
      </c>
      <c r="N42" s="52">
        <f>'Manufacturing Gross Output'!J23</f>
        <v>140080.12504000001</v>
      </c>
      <c r="O42" s="52">
        <f>'Manufacturing Gross Output'!K23</f>
        <v>94623.172740000009</v>
      </c>
      <c r="P42" s="52">
        <f>'Manufacturing Gross Output'!L23</f>
        <v>212877.95840999999</v>
      </c>
      <c r="Q42" s="52">
        <f>'Manufacturing Gross Output'!M23</f>
        <v>260317.94039999999</v>
      </c>
      <c r="R42" s="52">
        <f>'Manufacturing Gross Output'!N23</f>
        <v>242247.11679999999</v>
      </c>
      <c r="S42" s="52">
        <f>'Manufacturing Gross Output'!O23</f>
        <v>46047.843900000007</v>
      </c>
      <c r="T42" s="52">
        <f>'Manufacturing Gross Output'!P23</f>
        <v>112313.63649999999</v>
      </c>
      <c r="U42" s="52">
        <f>'Manufacturing Gross Output'!Q23</f>
        <v>514533.19279094139</v>
      </c>
      <c r="V42" s="52">
        <f>'Manufacturing Gross Output'!R23</f>
        <v>64163.016320000002</v>
      </c>
      <c r="W42" s="52">
        <f>'Manufacturing Gross Output'!S23</f>
        <v>77570.853480000005</v>
      </c>
      <c r="X42" s="52">
        <f t="shared" si="73"/>
        <v>4142890.2518709414</v>
      </c>
      <c r="Z42" s="132">
        <f t="shared" si="85"/>
        <v>1.0083133662514396</v>
      </c>
      <c r="AA42" s="132">
        <f t="shared" si="86"/>
        <v>1.0319869222041942</v>
      </c>
      <c r="AB42" s="132">
        <f t="shared" si="87"/>
        <v>0.98391198321329332</v>
      </c>
      <c r="AC42" s="132">
        <f t="shared" si="88"/>
        <v>1.0083133662514396</v>
      </c>
      <c r="AD42" s="132">
        <f t="shared" si="89"/>
        <v>1.0319869222041942</v>
      </c>
      <c r="AE42" s="132">
        <f t="shared" si="90"/>
        <v>0.98391198321329332</v>
      </c>
      <c r="AF42" s="132">
        <f t="shared" si="91"/>
        <v>1.0526230024660241</v>
      </c>
      <c r="AG42" s="132">
        <f t="shared" si="92"/>
        <v>1.0444104738892448</v>
      </c>
      <c r="AH42" s="132">
        <f t="shared" si="93"/>
        <v>1.0328977938033195</v>
      </c>
      <c r="AI42" s="132">
        <f t="shared" si="94"/>
        <v>0.9998719475497162</v>
      </c>
      <c r="AJ42" s="132">
        <f t="shared" si="95"/>
        <v>0.99942979549692557</v>
      </c>
      <c r="AK42" s="132">
        <f t="shared" si="96"/>
        <v>1.0299538437052365</v>
      </c>
      <c r="AL42" s="132">
        <f t="shared" si="97"/>
        <v>1.0296203135503179</v>
      </c>
      <c r="AM42" s="132">
        <f t="shared" si="98"/>
        <v>0.96985195815088721</v>
      </c>
      <c r="AN42" s="132">
        <f t="shared" si="99"/>
        <v>0.99278143873393487</v>
      </c>
      <c r="AO42" s="132">
        <f t="shared" si="100"/>
        <v>0.9637454943357362</v>
      </c>
      <c r="AP42" s="132">
        <f t="shared" si="101"/>
        <v>1.0288765822784813</v>
      </c>
      <c r="AQ42" s="132">
        <f t="shared" si="102"/>
        <v>1.0163271203583297</v>
      </c>
      <c r="AR42" s="132">
        <f t="shared" si="103"/>
        <v>1.0315755965018276</v>
      </c>
      <c r="AS42" s="132">
        <f t="shared" si="104"/>
        <v>1.037054742858357</v>
      </c>
      <c r="AT42" s="132">
        <f t="shared" si="105"/>
        <v>1.0151546013769503</v>
      </c>
      <c r="AX42" s="132">
        <f>'Gross Output over VA'!B23</f>
        <v>3.3729501477976855</v>
      </c>
      <c r="AY42" s="132">
        <f>'Gross Output over VA'!C23</f>
        <v>3.9585122812354778</v>
      </c>
      <c r="AZ42" s="132">
        <f>'Gross Output over VA'!D23</f>
        <v>3.4768991507013629</v>
      </c>
      <c r="BA42" s="132">
        <f>'Gross Output over VA'!B23</f>
        <v>3.3729501477976855</v>
      </c>
      <c r="BB42" s="132">
        <f>'Gross Output over VA'!C23</f>
        <v>3.9585122812354778</v>
      </c>
      <c r="BC42" s="132">
        <f>'Gross Output over VA'!D23</f>
        <v>3.4768991507013629</v>
      </c>
      <c r="BD42" s="132">
        <f>'Gross Output over VA'!E23</f>
        <v>2.4594061029114078</v>
      </c>
      <c r="BE42" s="132">
        <f>'Gross Output over VA'!F23</f>
        <v>2.7337349558546595</v>
      </c>
      <c r="BF42" s="132">
        <f>'Gross Output over VA'!G23</f>
        <v>2.6993779520939896</v>
      </c>
      <c r="BG42" s="132">
        <f>'Gross Output over VA'!H23</f>
        <v>6.2409091072616354</v>
      </c>
      <c r="BH42" s="132">
        <f>'Gross Output over VA'!I23</f>
        <v>2.6458474536495342</v>
      </c>
      <c r="BI42" s="132">
        <f>'Gross Output over VA'!J23</f>
        <v>3.5152541348324298</v>
      </c>
      <c r="BJ42" s="132">
        <f>'Gross Output over VA'!K23</f>
        <v>2.3573921679903784</v>
      </c>
      <c r="BK42" s="132">
        <f>'Gross Output over VA'!L23</f>
        <v>3.9430656047295689</v>
      </c>
      <c r="BL42" s="132">
        <f>'Gross Output over VA'!M23</f>
        <v>2.3100391116187349</v>
      </c>
      <c r="BM42" s="132">
        <f>'Gross Output over VA'!N23</f>
        <v>2.3219858732934751</v>
      </c>
      <c r="BN42" s="132">
        <f>'Gross Output over VA'!O23</f>
        <v>9.7961181112314808</v>
      </c>
      <c r="BO42" s="132">
        <f>'Gross Output over VA'!P23</f>
        <v>2.2827194110902242</v>
      </c>
      <c r="BP42" s="132">
        <f>'Gross Output over VA'!Q23</f>
        <v>1.0135084563104446</v>
      </c>
      <c r="BQ42" s="132">
        <f>'Gross Output over VA'!R23</f>
        <v>2.1303472178016389</v>
      </c>
      <c r="BR42" s="132">
        <f>'Gross Output over VA'!S23</f>
        <v>2.6507471984234079</v>
      </c>
      <c r="BS42" s="132">
        <f t="shared" ref="BS42:BS62" si="126">AVERAGE(AX42:BR42)</f>
        <v>3.3674845723124798</v>
      </c>
      <c r="BU42">
        <f t="shared" si="83"/>
        <v>15331018.061784921</v>
      </c>
      <c r="BV42" s="132">
        <f t="shared" si="84"/>
        <v>0.72650663279929961</v>
      </c>
      <c r="BW42" s="132">
        <f t="shared" si="77"/>
        <v>0.90326800281562569</v>
      </c>
      <c r="CA42" s="304">
        <f t="shared" si="78"/>
        <v>1.0002633133794536</v>
      </c>
      <c r="CB42" s="304">
        <f t="shared" si="79"/>
        <v>1.7127522207983927</v>
      </c>
      <c r="CC42" s="52">
        <f>BEA_Output_Data!X23</f>
        <v>1654246.2635651701</v>
      </c>
      <c r="CD42" s="52">
        <f>BEA_Output_Data!AW23</f>
        <v>965840.9683999999</v>
      </c>
      <c r="CE42" s="52">
        <f t="shared" si="72"/>
        <v>965840.9683999999</v>
      </c>
      <c r="CF42" s="132">
        <f t="shared" si="106"/>
        <v>1.0276598798466301</v>
      </c>
      <c r="CG42" s="19">
        <f t="shared" si="80"/>
        <v>1.7127522207983927</v>
      </c>
      <c r="CH42" s="566">
        <f t="shared" si="81"/>
        <v>1.0002633133794536</v>
      </c>
      <c r="CI42" s="19">
        <f>'NAICS Sector VA over Manufac VA'!B23</f>
        <v>0.20947581032430354</v>
      </c>
      <c r="CJ42" s="19">
        <f>'NAICS Sector VA over Manufac VA'!C23</f>
        <v>2.2880175187234272E-2</v>
      </c>
      <c r="CK42" s="19">
        <f>'NAICS Sector VA over Manufac VA'!D23</f>
        <v>2.4749451868457312E-2</v>
      </c>
      <c r="CL42" s="19">
        <v>0</v>
      </c>
      <c r="CM42" s="19">
        <v>0</v>
      </c>
      <c r="CN42" s="19">
        <v>0</v>
      </c>
      <c r="CO42" s="19">
        <f>'NAICS Sector VA over Manufac VA'!E23</f>
        <v>3.2946977588572547E-2</v>
      </c>
      <c r="CP42" s="19">
        <f>'NAICS Sector VA over Manufac VA'!F23</f>
        <v>7.1781618577280493E-2</v>
      </c>
      <c r="CQ42" s="19">
        <f>'NAICS Sector VA over Manufac VA'!G23</f>
        <v>3.5424147731772694E-2</v>
      </c>
      <c r="CR42" s="19">
        <f>'NAICS Sector VA over Manufac VA'!H23</f>
        <v>0.10796994566585007</v>
      </c>
      <c r="CS42" s="19">
        <f>'NAICS Sector VA over Manufac VA'!I23</f>
        <v>0.20119548683248836</v>
      </c>
      <c r="CT42" s="19">
        <f>'NAICS Sector VA over Manufac VA'!J23</f>
        <v>4.1258569851322126E-2</v>
      </c>
      <c r="CU42" s="19">
        <f>'NAICS Sector VA over Manufac VA'!K23</f>
        <v>4.1558517481913859E-2</v>
      </c>
      <c r="CV42" s="19">
        <f>'NAICS Sector VA over Manufac VA'!L23</f>
        <v>5.5897330861244925E-2</v>
      </c>
      <c r="CW42" s="19">
        <f>'NAICS Sector VA over Manufac VA'!M23</f>
        <v>0.11667535834256501</v>
      </c>
      <c r="CX42" s="19">
        <f>'NAICS Sector VA over Manufac VA'!N23</f>
        <v>0.10801732563988016</v>
      </c>
      <c r="CY42" s="19">
        <f>'NAICS Sector VA over Manufac VA'!O23</f>
        <v>4.8668690848628956E-3</v>
      </c>
      <c r="CZ42" s="19">
        <f>'NAICS Sector VA over Manufac VA'!P23</f>
        <v>5.0941805597154256E-2</v>
      </c>
      <c r="DA42" s="19">
        <f>'NAICS Sector VA over Manufac VA'!Q23</f>
        <v>0.52563030562492974</v>
      </c>
      <c r="DB42" s="19">
        <f>'NAICS Sector VA over Manufac VA'!R23</f>
        <v>3.1183779840996028E-2</v>
      </c>
      <c r="DC42" s="19">
        <f>'NAICS Sector VA over Manufac VA'!S23</f>
        <v>3.0298744697564443E-2</v>
      </c>
      <c r="DD42" s="19">
        <f t="shared" si="82"/>
        <v>1.712752220798393</v>
      </c>
      <c r="DF42" s="19">
        <f t="shared" si="107"/>
        <v>4.342749415280376E-2</v>
      </c>
      <c r="DG42" s="19">
        <f t="shared" si="30"/>
        <v>-2.6176914102484707E-2</v>
      </c>
      <c r="DH42" s="19">
        <f t="shared" si="31"/>
        <v>-1.9234214599335716E-2</v>
      </c>
      <c r="DI42" s="19">
        <f t="shared" si="32"/>
        <v>4.342749415280376E-2</v>
      </c>
      <c r="DJ42" s="19">
        <f t="shared" si="33"/>
        <v>-2.6176914102484707E-2</v>
      </c>
      <c r="DK42" s="19">
        <f t="shared" si="34"/>
        <v>-1.9234214599335716E-2</v>
      </c>
      <c r="DL42" s="19">
        <f t="shared" si="35"/>
        <v>-7.5060713183243588E-2</v>
      </c>
      <c r="DM42" s="19">
        <f t="shared" si="36"/>
        <v>9.6074873576762032E-4</v>
      </c>
      <c r="DN42" s="19">
        <f t="shared" si="37"/>
        <v>1.124496524347267E-2</v>
      </c>
      <c r="DO42" s="19">
        <f t="shared" si="38"/>
        <v>-0.16477364079750989</v>
      </c>
      <c r="DP42" s="19">
        <f t="shared" si="39"/>
        <v>-4.3195144049286642E-2</v>
      </c>
      <c r="DQ42" s="19">
        <f t="shared" si="40"/>
        <v>3.6062489852244917E-3</v>
      </c>
      <c r="DR42" s="19">
        <f t="shared" si="41"/>
        <v>-3.7704995320138976E-2</v>
      </c>
      <c r="DS42" s="19">
        <f t="shared" si="42"/>
        <v>-0.11400611018815732</v>
      </c>
      <c r="DT42" s="19">
        <f t="shared" si="43"/>
        <v>-8.5156533155155111E-3</v>
      </c>
      <c r="DU42" s="19">
        <f t="shared" si="44"/>
        <v>5.1908738693962356E-2</v>
      </c>
      <c r="DV42" s="19">
        <f t="shared" si="45"/>
        <v>-4.4185687500138446E-2</v>
      </c>
      <c r="DW42" s="19">
        <f t="shared" si="46"/>
        <v>-4.852072668773068E-3</v>
      </c>
      <c r="DX42" s="19">
        <f t="shared" si="47"/>
        <v>-7.7440553895061857E-3</v>
      </c>
      <c r="DY42" s="19">
        <f t="shared" si="48"/>
        <v>1.4358901565383905E-2</v>
      </c>
      <c r="DZ42" s="19">
        <f t="shared" si="49"/>
        <v>2.0931665643500557E-2</v>
      </c>
      <c r="EA42" s="19"/>
      <c r="EB42" s="19"/>
      <c r="EC42" s="19">
        <f t="shared" si="108"/>
        <v>-6.2432749706531031E-2</v>
      </c>
      <c r="ED42" s="19">
        <f t="shared" si="109"/>
        <v>3.0378652691133264E-2</v>
      </c>
      <c r="EE42" s="19">
        <f t="shared" si="110"/>
        <v>-2.4268875392895746E-2</v>
      </c>
      <c r="EF42" s="304">
        <v>0</v>
      </c>
      <c r="EG42" s="304">
        <v>0</v>
      </c>
      <c r="EH42" s="304">
        <v>0</v>
      </c>
      <c r="EI42" s="19">
        <f t="shared" si="111"/>
        <v>9.9061603772653967E-2</v>
      </c>
      <c r="EJ42" s="19">
        <f t="shared" si="112"/>
        <v>1.5207581567692141E-2</v>
      </c>
      <c r="EK42" s="19">
        <f t="shared" si="113"/>
        <v>-6.1609772477301244E-3</v>
      </c>
      <c r="EL42" s="19">
        <f t="shared" si="114"/>
        <v>0.13736132404014026</v>
      </c>
      <c r="EM42" s="19">
        <f t="shared" si="115"/>
        <v>1.5340520810129781E-2</v>
      </c>
      <c r="EN42" s="19">
        <f t="shared" si="116"/>
        <v>-1.3765157920994373E-3</v>
      </c>
      <c r="EO42" s="19">
        <f t="shared" si="117"/>
        <v>3.9610845873098717E-2</v>
      </c>
      <c r="EP42" s="19">
        <f t="shared" si="118"/>
        <v>5.6110014485087151E-2</v>
      </c>
      <c r="EQ42" s="19">
        <f t="shared" si="119"/>
        <v>-2.6013343935040113E-2</v>
      </c>
      <c r="ER42" s="19">
        <f t="shared" si="120"/>
        <v>-0.11612102405517628</v>
      </c>
      <c r="ES42" s="19">
        <f t="shared" si="121"/>
        <v>4.5368941574371137E-2</v>
      </c>
      <c r="ET42" s="19">
        <f t="shared" si="122"/>
        <v>-6.2369172468333383E-3</v>
      </c>
      <c r="EU42" s="19">
        <f t="shared" si="123"/>
        <v>1.1547138057545855E-2</v>
      </c>
      <c r="EV42" s="19">
        <f t="shared" si="124"/>
        <v>-5.2584401773715225E-3</v>
      </c>
      <c r="EW42" s="19">
        <f t="shared" si="125"/>
        <v>-3.3175004228883212E-2</v>
      </c>
      <c r="GL42" s="3"/>
      <c r="GM42" s="3"/>
      <c r="GN42" s="8"/>
      <c r="GO42" s="3"/>
      <c r="HJ42" s="17"/>
    </row>
    <row r="43" spans="1:218" x14ac:dyDescent="0.2">
      <c r="A43" t="s">
        <v>17</v>
      </c>
      <c r="B43" s="1">
        <f t="shared" si="71"/>
        <v>1987</v>
      </c>
      <c r="C43" s="52">
        <f>'Manufacturing Gross Output'!B24</f>
        <v>715843.27600000007</v>
      </c>
      <c r="D43" s="52">
        <f>'Manufacturing Gross Output'!C24</f>
        <v>99029.5524</v>
      </c>
      <c r="E43" s="52">
        <f>'Manufacturing Gross Output'!D24</f>
        <v>90729.578940000021</v>
      </c>
      <c r="F43" s="52">
        <f>'Manufacturing Gross Output'!B24</f>
        <v>715843.27600000007</v>
      </c>
      <c r="G43" s="52">
        <f>'Manufacturing Gross Output'!C24</f>
        <v>99029.5524</v>
      </c>
      <c r="H43" s="52">
        <f>'Manufacturing Gross Output'!D24</f>
        <v>90729.578940000021</v>
      </c>
      <c r="I43" s="52">
        <f>'Manufacturing Gross Output'!E24</f>
        <v>90464.823100000009</v>
      </c>
      <c r="J43" s="52">
        <f>'Manufacturing Gross Output'!F24</f>
        <v>194774.52617</v>
      </c>
      <c r="K43" s="52">
        <f>'Manufacturing Gross Output'!G24</f>
        <v>102735.3342</v>
      </c>
      <c r="L43" s="52">
        <f>'Manufacturing Gross Output'!H24</f>
        <v>672150.53427000006</v>
      </c>
      <c r="M43" s="52">
        <f>'Manufacturing Gross Output'!I24</f>
        <v>594126.56819999998</v>
      </c>
      <c r="N43" s="52">
        <f>'Manufacturing Gross Output'!J24</f>
        <v>160111.98121999999</v>
      </c>
      <c r="O43" s="52">
        <f>'Manufacturing Gross Output'!K24</f>
        <v>105202.84176000001</v>
      </c>
      <c r="P43" s="52">
        <f>'Manufacturing Gross Output'!L24</f>
        <v>221974.80083999998</v>
      </c>
      <c r="Q43" s="52">
        <f>'Manufacturing Gross Output'!M24</f>
        <v>265305.82176000002</v>
      </c>
      <c r="R43" s="52">
        <f>'Manufacturing Gross Output'!N24</f>
        <v>254587.80160000001</v>
      </c>
      <c r="S43" s="52">
        <f>'Manufacturing Gross Output'!O24</f>
        <v>50767.70364</v>
      </c>
      <c r="T43" s="52">
        <f>'Manufacturing Gross Output'!P24</f>
        <v>116069.625</v>
      </c>
      <c r="U43" s="52">
        <f>'Manufacturing Gross Output'!Q24</f>
        <v>525270.83801790455</v>
      </c>
      <c r="V43" s="52">
        <f>'Manufacturing Gross Output'!R24</f>
        <v>71905.117440000002</v>
      </c>
      <c r="W43" s="52">
        <f>'Manufacturing Gross Output'!S24</f>
        <v>89809.298460000005</v>
      </c>
      <c r="X43" s="52">
        <f t="shared" si="73"/>
        <v>4420860.0230179057</v>
      </c>
      <c r="Z43" s="132">
        <f t="shared" si="85"/>
        <v>1.0577037635191484</v>
      </c>
      <c r="AA43" s="132">
        <f t="shared" si="86"/>
        <v>1.1682668260726352</v>
      </c>
      <c r="AB43" s="132">
        <f t="shared" si="87"/>
        <v>1.0740928940055579</v>
      </c>
      <c r="AC43" s="132">
        <f t="shared" si="88"/>
        <v>1.0577037635191484</v>
      </c>
      <c r="AD43" s="132">
        <f t="shared" si="89"/>
        <v>1.1682668260726352</v>
      </c>
      <c r="AE43" s="132">
        <f t="shared" si="90"/>
        <v>1.0740928940055579</v>
      </c>
      <c r="AF43" s="132">
        <f t="shared" si="91"/>
        <v>1.2167494106527903</v>
      </c>
      <c r="AG43" s="132">
        <f t="shared" si="92"/>
        <v>1.0733172247152225</v>
      </c>
      <c r="AH43" s="132">
        <f t="shared" si="93"/>
        <v>1.148969388324071</v>
      </c>
      <c r="AI43" s="132">
        <f t="shared" si="94"/>
        <v>1.0326533748223272</v>
      </c>
      <c r="AJ43" s="132">
        <f t="shared" si="95"/>
        <v>1.154895282713557</v>
      </c>
      <c r="AK43" s="132">
        <f t="shared" si="96"/>
        <v>1.1772401718924081</v>
      </c>
      <c r="AL43" s="132">
        <f t="shared" si="97"/>
        <v>1.1447405512067137</v>
      </c>
      <c r="AM43" s="132">
        <f t="shared" si="98"/>
        <v>1.0112963167384184</v>
      </c>
      <c r="AN43" s="132">
        <f t="shared" si="99"/>
        <v>1.0118038542662875</v>
      </c>
      <c r="AO43" s="132">
        <f t="shared" si="100"/>
        <v>1.0128411431513902</v>
      </c>
      <c r="AP43" s="132">
        <f t="shared" si="101"/>
        <v>1.1343354430379748</v>
      </c>
      <c r="AQ43" s="132">
        <f t="shared" si="102"/>
        <v>1.0503150945283586</v>
      </c>
      <c r="AR43" s="132">
        <f t="shared" si="103"/>
        <v>1.0531032509568241</v>
      </c>
      <c r="AS43" s="132">
        <f t="shared" si="104"/>
        <v>1.1621888644548555</v>
      </c>
      <c r="AT43" s="132">
        <f t="shared" si="105"/>
        <v>1.1753167393164135</v>
      </c>
      <c r="AX43" s="132">
        <f>'Gross Output over VA'!B24</f>
        <v>3.3756327703459115</v>
      </c>
      <c r="AY43" s="132">
        <f>'Gross Output over VA'!C24</f>
        <v>4.2216345493933014</v>
      </c>
      <c r="AZ43" s="132">
        <f>'Gross Output over VA'!D24</f>
        <v>3.7935929923438283</v>
      </c>
      <c r="BA43" s="132">
        <f>'Gross Output over VA'!B24</f>
        <v>3.3756327703459115</v>
      </c>
      <c r="BB43" s="132">
        <f>'Gross Output over VA'!C24</f>
        <v>4.2216345493933014</v>
      </c>
      <c r="BC43" s="132">
        <f>'Gross Output over VA'!D24</f>
        <v>3.7935929923438283</v>
      </c>
      <c r="BD43" s="132">
        <f>'Gross Output over VA'!E24</f>
        <v>2.6336563816561753</v>
      </c>
      <c r="BE43" s="132">
        <f>'Gross Output over VA'!F24</f>
        <v>2.8131816996760737</v>
      </c>
      <c r="BF43" s="132">
        <f>'Gross Output over VA'!G24</f>
        <v>2.8890076199152439</v>
      </c>
      <c r="BG43" s="132">
        <f>'Gross Output over VA'!H24</f>
        <v>5.7934389931407075</v>
      </c>
      <c r="BH43" s="132">
        <f>'Gross Output over VA'!I24</f>
        <v>2.7469052243253049</v>
      </c>
      <c r="BI43" s="132">
        <f>'Gross Output over VA'!J24</f>
        <v>3.756691209775413</v>
      </c>
      <c r="BJ43" s="132">
        <f>'Gross Output over VA'!K24</f>
        <v>2.7400902232328401</v>
      </c>
      <c r="BK43" s="132">
        <f>'Gross Output over VA'!L24</f>
        <v>4.3350681474964698</v>
      </c>
      <c r="BL43" s="132">
        <f>'Gross Output over VA'!M24</f>
        <v>2.2551001994321211</v>
      </c>
      <c r="BM43" s="132">
        <f>'Gross Output over VA'!N24</f>
        <v>2.2558576458188933</v>
      </c>
      <c r="BN43" s="132">
        <f>'Gross Output over VA'!O24</f>
        <v>9.1562931993641214</v>
      </c>
      <c r="BO43" s="132">
        <f>'Gross Output over VA'!P24</f>
        <v>2.2758262991021612</v>
      </c>
      <c r="BP43" s="132">
        <f>'Gross Output over VA'!Q24</f>
        <v>1.0029794467651807</v>
      </c>
      <c r="BQ43" s="132">
        <f>'Gross Output over VA'!R24</f>
        <v>2.2610409764838959</v>
      </c>
      <c r="BR43" s="132">
        <f>'Gross Output over VA'!S24</f>
        <v>2.8689026434119556</v>
      </c>
      <c r="BS43" s="132">
        <f t="shared" si="126"/>
        <v>3.4555124063696496</v>
      </c>
      <c r="BU43">
        <f t="shared" si="83"/>
        <v>16365782.796712847</v>
      </c>
      <c r="BV43" s="132">
        <f t="shared" si="84"/>
        <v>0.77554208760616861</v>
      </c>
      <c r="BW43" s="132">
        <f t="shared" si="77"/>
        <v>0.96423393943742153</v>
      </c>
      <c r="CA43" s="304">
        <f t="shared" si="78"/>
        <v>0.98864466903803971</v>
      </c>
      <c r="CB43" s="304">
        <f t="shared" si="79"/>
        <v>1.6928576004196942</v>
      </c>
      <c r="CC43" s="52">
        <f>BEA_Output_Data!X24</f>
        <v>1736976.0081805317</v>
      </c>
      <c r="CD43" s="52">
        <f>BEA_Output_Data!AW24</f>
        <v>1026061.4996499999</v>
      </c>
      <c r="CE43" s="52">
        <f t="shared" si="72"/>
        <v>1026061.4996499999</v>
      </c>
      <c r="CF43" s="132">
        <f t="shared" si="106"/>
        <v>1.0917348424268518</v>
      </c>
      <c r="CG43" s="19">
        <f t="shared" si="80"/>
        <v>1.6928576004196942</v>
      </c>
      <c r="CH43" s="566">
        <f t="shared" si="81"/>
        <v>0.98864466903803971</v>
      </c>
      <c r="CI43" s="19">
        <f>'NAICS Sector VA over Manufac VA'!B24</f>
        <v>0.2066756744233523</v>
      </c>
      <c r="CJ43" s="19">
        <f>'NAICS Sector VA over Manufac VA'!C24</f>
        <v>2.2861819343189115E-2</v>
      </c>
      <c r="CK43" s="19">
        <f>'NAICS Sector VA over Manufac VA'!D24</f>
        <v>2.3309060488243806E-2</v>
      </c>
      <c r="CL43" s="19">
        <v>0</v>
      </c>
      <c r="CM43" s="19">
        <v>0</v>
      </c>
      <c r="CN43" s="19">
        <v>0</v>
      </c>
      <c r="CO43" s="19">
        <f>'NAICS Sector VA over Manufac VA'!E24</f>
        <v>3.3477054174352094E-2</v>
      </c>
      <c r="CP43" s="19">
        <f>'NAICS Sector VA over Manufac VA'!F24</f>
        <v>6.7477810271233493E-2</v>
      </c>
      <c r="CQ43" s="19">
        <f>'NAICS Sector VA over Manufac VA'!G24</f>
        <v>3.4657542030502211E-2</v>
      </c>
      <c r="CR43" s="19">
        <f>'NAICS Sector VA over Manufac VA'!H24</f>
        <v>0.11307242803630714</v>
      </c>
      <c r="CS43" s="19">
        <f>'NAICS Sector VA over Manufac VA'!I24</f>
        <v>0.21079577701120114</v>
      </c>
      <c r="CT43" s="19">
        <f>'NAICS Sector VA over Manufac VA'!J24</f>
        <v>4.1537938665994471E-2</v>
      </c>
      <c r="CU43" s="19">
        <f>'NAICS Sector VA over Manufac VA'!K24</f>
        <v>3.7418744873573918E-2</v>
      </c>
      <c r="CV43" s="19">
        <f>'NAICS Sector VA over Manufac VA'!L24</f>
        <v>4.9903884686703835E-2</v>
      </c>
      <c r="CW43" s="19">
        <f>'NAICS Sector VA over Manufac VA'!M24</f>
        <v>0.11465884022559135</v>
      </c>
      <c r="CX43" s="19">
        <f>'NAICS Sector VA over Manufac VA'!N24</f>
        <v>0.10998982433167646</v>
      </c>
      <c r="CY43" s="19">
        <f>'NAICS Sector VA over Manufac VA'!O24</f>
        <v>5.4037398946274757E-3</v>
      </c>
      <c r="CZ43" s="19">
        <f>'NAICS Sector VA over Manufac VA'!P24</f>
        <v>4.9705686625408897E-2</v>
      </c>
      <c r="DA43" s="19">
        <f>'NAICS Sector VA over Manufac VA'!Q24</f>
        <v>0.51040846063240319</v>
      </c>
      <c r="DB43" s="19">
        <f>'NAICS Sector VA over Manufac VA'!R24</f>
        <v>3.0994024696227189E-2</v>
      </c>
      <c r="DC43" s="19">
        <f>'NAICS Sector VA over Manufac VA'!S24</f>
        <v>3.0509290009105943E-2</v>
      </c>
      <c r="DD43" s="19">
        <f t="shared" si="82"/>
        <v>1.6928576004196938</v>
      </c>
      <c r="DF43" s="19">
        <f t="shared" si="107"/>
        <v>7.9501807181200338E-4</v>
      </c>
      <c r="DG43" s="19">
        <f t="shared" si="30"/>
        <v>6.4354118911117225E-2</v>
      </c>
      <c r="DH43" s="19">
        <f t="shared" si="31"/>
        <v>8.7172741178603574E-2</v>
      </c>
      <c r="DI43" s="19">
        <f t="shared" si="32"/>
        <v>7.9501807181200338E-4</v>
      </c>
      <c r="DJ43" s="19">
        <f t="shared" si="33"/>
        <v>6.4354118911117225E-2</v>
      </c>
      <c r="DK43" s="19">
        <f t="shared" si="34"/>
        <v>8.7172741178603574E-2</v>
      </c>
      <c r="DL43" s="19">
        <f t="shared" si="35"/>
        <v>6.845324064234265E-2</v>
      </c>
      <c r="DM43" s="19">
        <f t="shared" si="36"/>
        <v>2.8647330390814074E-2</v>
      </c>
      <c r="DN43" s="19">
        <f t="shared" si="37"/>
        <v>6.7891700688616274E-2</v>
      </c>
      <c r="DO43" s="19">
        <f t="shared" si="38"/>
        <v>-7.439979286142144E-2</v>
      </c>
      <c r="DP43" s="19">
        <f t="shared" si="39"/>
        <v>3.7483492649334788E-2</v>
      </c>
      <c r="DQ43" s="19">
        <f t="shared" si="40"/>
        <v>6.6426749832952534E-2</v>
      </c>
      <c r="DR43" s="19">
        <f t="shared" si="41"/>
        <v>0.1504348535485277</v>
      </c>
      <c r="DS43" s="19">
        <f t="shared" si="42"/>
        <v>9.4778837373085831E-2</v>
      </c>
      <c r="DT43" s="19">
        <f t="shared" si="43"/>
        <v>-2.4070049521613564E-2</v>
      </c>
      <c r="DU43" s="19">
        <f t="shared" si="44"/>
        <v>-2.8892568016929108E-2</v>
      </c>
      <c r="DV43" s="19">
        <f t="shared" si="45"/>
        <v>-6.7544771879472512E-2</v>
      </c>
      <c r="DW43" s="19">
        <f t="shared" si="46"/>
        <v>-3.0242615430798739E-3</v>
      </c>
      <c r="DX43" s="19">
        <f t="shared" si="47"/>
        <v>-1.044301353569827E-2</v>
      </c>
      <c r="DY43" s="19">
        <f t="shared" si="48"/>
        <v>5.9540336811511045E-2</v>
      </c>
      <c r="DZ43" s="19">
        <f t="shared" si="49"/>
        <v>7.9088040520037234E-2</v>
      </c>
      <c r="EA43" s="19"/>
      <c r="EB43" s="19"/>
      <c r="EC43" s="19">
        <f t="shared" si="108"/>
        <v>-1.3457494509287325E-2</v>
      </c>
      <c r="ED43" s="19">
        <f t="shared" si="109"/>
        <v>-8.0258175092283673E-4</v>
      </c>
      <c r="EE43" s="19">
        <f t="shared" si="110"/>
        <v>-5.9961194899711578E-2</v>
      </c>
      <c r="EF43" s="304">
        <v>0</v>
      </c>
      <c r="EG43" s="304">
        <v>0</v>
      </c>
      <c r="EH43" s="304">
        <v>0</v>
      </c>
      <c r="EI43" s="19">
        <f t="shared" si="111"/>
        <v>1.5960724590614608E-2</v>
      </c>
      <c r="EJ43" s="19">
        <f t="shared" si="112"/>
        <v>-6.1829627495134355E-2</v>
      </c>
      <c r="EK43" s="19">
        <f t="shared" si="113"/>
        <v>-2.1878361735399598E-2</v>
      </c>
      <c r="EL43" s="19">
        <f t="shared" si="114"/>
        <v>4.6175661936088006E-2</v>
      </c>
      <c r="EM43" s="19">
        <f t="shared" si="115"/>
        <v>4.6612776588904149E-2</v>
      </c>
      <c r="EN43" s="19">
        <f t="shared" si="116"/>
        <v>6.7483491727868463E-3</v>
      </c>
      <c r="EO43" s="19">
        <f t="shared" si="117"/>
        <v>-0.10493071515103389</v>
      </c>
      <c r="EP43" s="19">
        <f t="shared" si="118"/>
        <v>-0.1134177814035969</v>
      </c>
      <c r="EQ43" s="19">
        <f t="shared" si="119"/>
        <v>-1.7434250590183453E-2</v>
      </c>
      <c r="ER43" s="19">
        <f t="shared" si="120"/>
        <v>1.8096218588422152E-2</v>
      </c>
      <c r="ES43" s="19">
        <f t="shared" si="121"/>
        <v>0.10464045497005858</v>
      </c>
      <c r="ET43" s="19">
        <f t="shared" si="122"/>
        <v>-2.4564568910029991E-2</v>
      </c>
      <c r="EU43" s="19">
        <f t="shared" si="123"/>
        <v>-2.9386816244590049E-2</v>
      </c>
      <c r="EV43" s="19">
        <f t="shared" si="124"/>
        <v>-6.1036485699021001E-3</v>
      </c>
      <c r="EW43" s="19">
        <f t="shared" si="125"/>
        <v>6.9249451637705007E-3</v>
      </c>
      <c r="GL43" s="3"/>
      <c r="GM43" s="3"/>
      <c r="GN43" s="8"/>
      <c r="GO43" s="3"/>
      <c r="HJ43" s="17"/>
    </row>
    <row r="44" spans="1:218" x14ac:dyDescent="0.2">
      <c r="A44" t="s">
        <v>17</v>
      </c>
      <c r="B44" s="1">
        <f t="shared" si="71"/>
        <v>1988</v>
      </c>
      <c r="C44" s="52">
        <f>'Manufacturing Gross Output'!B25</f>
        <v>734353.06583999994</v>
      </c>
      <c r="D44" s="52">
        <f>'Manufacturing Gross Output'!C25</f>
        <v>99342.367650000015</v>
      </c>
      <c r="E44" s="52">
        <f>'Manufacturing Gross Output'!D25</f>
        <v>90784.573880000011</v>
      </c>
      <c r="F44" s="52">
        <f>'Manufacturing Gross Output'!B25</f>
        <v>734353.06583999994</v>
      </c>
      <c r="G44" s="52">
        <f>'Manufacturing Gross Output'!C25</f>
        <v>99342.367650000015</v>
      </c>
      <c r="H44" s="52">
        <f>'Manufacturing Gross Output'!D25</f>
        <v>90784.573880000011</v>
      </c>
      <c r="I44" s="52">
        <f>'Manufacturing Gross Output'!E25</f>
        <v>90445.438300000009</v>
      </c>
      <c r="J44" s="52">
        <f>'Manufacturing Gross Output'!F25</f>
        <v>202119.57809</v>
      </c>
      <c r="K44" s="52">
        <f>'Manufacturing Gross Output'!G25</f>
        <v>105527.3262</v>
      </c>
      <c r="L44" s="52">
        <f>'Manufacturing Gross Output'!H25</f>
        <v>693354.49443000008</v>
      </c>
      <c r="M44" s="52">
        <f>'Manufacturing Gross Output'!I25</f>
        <v>619416.98389999999</v>
      </c>
      <c r="N44" s="52">
        <f>'Manufacturing Gross Output'!J25</f>
        <v>167186.12278000001</v>
      </c>
      <c r="O44" s="52">
        <f>'Manufacturing Gross Output'!K25</f>
        <v>106142.43753000001</v>
      </c>
      <c r="P44" s="52">
        <f>'Manufacturing Gross Output'!L25</f>
        <v>247162.74336000002</v>
      </c>
      <c r="Q44" s="52">
        <f>'Manufacturing Gross Output'!M25</f>
        <v>277335.82211999997</v>
      </c>
      <c r="R44" s="52">
        <f>'Manufacturing Gross Output'!N25</f>
        <v>276288.15360000002</v>
      </c>
      <c r="S44" s="52">
        <f>'Manufacturing Gross Output'!O25</f>
        <v>55452.155580000006</v>
      </c>
      <c r="T44" s="52">
        <f>'Manufacturing Gross Output'!P25</f>
        <v>120020.90525000001</v>
      </c>
      <c r="U44" s="52">
        <f>'Manufacturing Gross Output'!Q25</f>
        <v>552377.47248839319</v>
      </c>
      <c r="V44" s="52">
        <f>'Manufacturing Gross Output'!R25</f>
        <v>70983.610879999993</v>
      </c>
      <c r="W44" s="52">
        <f>'Manufacturing Gross Output'!S25</f>
        <v>96102.06624</v>
      </c>
      <c r="X44" s="52">
        <f t="shared" si="73"/>
        <v>4604395.3181183925</v>
      </c>
      <c r="Z44" s="132">
        <f t="shared" si="85"/>
        <v>1.0850531499450626</v>
      </c>
      <c r="AA44" s="132">
        <f t="shared" si="86"/>
        <v>1.1719571555794122</v>
      </c>
      <c r="AB44" s="132">
        <f t="shared" si="87"/>
        <v>1.0747439460103216</v>
      </c>
      <c r="AC44" s="132">
        <f t="shared" si="88"/>
        <v>1.0850531499450626</v>
      </c>
      <c r="AD44" s="132">
        <f t="shared" si="89"/>
        <v>1.1719571555794122</v>
      </c>
      <c r="AE44" s="132">
        <f t="shared" si="90"/>
        <v>1.0747439460103216</v>
      </c>
      <c r="AF44" s="132">
        <f t="shared" si="91"/>
        <v>1.216488685619928</v>
      </c>
      <c r="AG44" s="132">
        <f t="shared" si="92"/>
        <v>1.1137925933231421</v>
      </c>
      <c r="AH44" s="132">
        <f t="shared" si="93"/>
        <v>1.1801944129509505</v>
      </c>
      <c r="AI44" s="132">
        <f t="shared" si="94"/>
        <v>1.0652299181744842</v>
      </c>
      <c r="AJ44" s="132">
        <f t="shared" si="95"/>
        <v>1.2040561574380866</v>
      </c>
      <c r="AK44" s="132">
        <f t="shared" si="96"/>
        <v>1.2292535413019259</v>
      </c>
      <c r="AL44" s="132">
        <f t="shared" si="97"/>
        <v>1.1549645466964462</v>
      </c>
      <c r="AM44" s="132">
        <f t="shared" si="98"/>
        <v>1.1260502140290196</v>
      </c>
      <c r="AN44" s="132">
        <f t="shared" si="99"/>
        <v>1.0576829859428014</v>
      </c>
      <c r="AO44" s="132">
        <f t="shared" si="100"/>
        <v>1.0991728887744594</v>
      </c>
      <c r="AP44" s="132">
        <f t="shared" si="101"/>
        <v>1.2390031645569621</v>
      </c>
      <c r="AQ44" s="132">
        <f t="shared" si="102"/>
        <v>1.0860702655241019</v>
      </c>
      <c r="AR44" s="132">
        <f t="shared" si="103"/>
        <v>1.107448710131919</v>
      </c>
      <c r="AS44" s="132">
        <f t="shared" si="104"/>
        <v>1.1472947275605272</v>
      </c>
      <c r="AT44" s="132">
        <f t="shared" si="105"/>
        <v>1.2576689615839003</v>
      </c>
      <c r="AX44" s="132">
        <f>'Gross Output over VA'!B25</f>
        <v>3.2274291855231341</v>
      </c>
      <c r="AY44" s="132">
        <f>'Gross Output over VA'!C25</f>
        <v>4.0769856126894064</v>
      </c>
      <c r="AZ44" s="132">
        <f>'Gross Output over VA'!D25</f>
        <v>3.7085801302153736</v>
      </c>
      <c r="BA44" s="132">
        <f>'Gross Output over VA'!B25</f>
        <v>3.2274291855231341</v>
      </c>
      <c r="BB44" s="132">
        <f>'Gross Output over VA'!C25</f>
        <v>4.0769856126894064</v>
      </c>
      <c r="BC44" s="132">
        <f>'Gross Output over VA'!D25</f>
        <v>3.7085801302153736</v>
      </c>
      <c r="BD44" s="132">
        <f>'Gross Output over VA'!E25</f>
        <v>2.596516452666604</v>
      </c>
      <c r="BE44" s="132">
        <f>'Gross Output over VA'!F25</f>
        <v>2.8405195365767866</v>
      </c>
      <c r="BF44" s="132">
        <f>'Gross Output over VA'!G25</f>
        <v>2.7439545243994683</v>
      </c>
      <c r="BG44" s="132">
        <f>'Gross Output over VA'!H25</f>
        <v>5.3903539894750194</v>
      </c>
      <c r="BH44" s="132">
        <f>'Gross Output over VA'!I25</f>
        <v>2.9717465016183429</v>
      </c>
      <c r="BI44" s="132">
        <f>'Gross Output over VA'!J25</f>
        <v>3.8493392982657682</v>
      </c>
      <c r="BJ44" s="132">
        <f>'Gross Output over VA'!K25</f>
        <v>2.5850203565507668</v>
      </c>
      <c r="BK44" s="132">
        <f>'Gross Output over VA'!L25</f>
        <v>4.810483700624129</v>
      </c>
      <c r="BL44" s="132">
        <f>'Gross Output over VA'!M25</f>
        <v>2.2409371289114639</v>
      </c>
      <c r="BM44" s="132">
        <f>'Gross Output over VA'!N25</f>
        <v>2.1158496903568182</v>
      </c>
      <c r="BN44" s="132">
        <f>'Gross Output over VA'!O25</f>
        <v>8.7624191251462982</v>
      </c>
      <c r="BO44" s="132">
        <f>'Gross Output over VA'!P25</f>
        <v>2.2963233649141999</v>
      </c>
      <c r="BP44" s="132">
        <f>'Gross Output over VA'!Q25</f>
        <v>0.98450801178692082</v>
      </c>
      <c r="BQ44" s="132">
        <f>'Gross Output over VA'!R25</f>
        <v>2.2149758713371197</v>
      </c>
      <c r="BR44" s="132">
        <f>'Gross Output over VA'!S25</f>
        <v>2.4167584989374382</v>
      </c>
      <c r="BS44" s="132">
        <f t="shared" si="126"/>
        <v>3.3736045670677597</v>
      </c>
      <c r="BU44">
        <f t="shared" si="83"/>
        <v>16969604.277431287</v>
      </c>
      <c r="BV44" s="132">
        <f t="shared" si="84"/>
        <v>0.80415599367559809</v>
      </c>
      <c r="BW44" s="132">
        <f t="shared" si="77"/>
        <v>0.99980969968685007</v>
      </c>
      <c r="CA44" s="304">
        <f t="shared" si="78"/>
        <v>0.98482425269594454</v>
      </c>
      <c r="CB44" s="304">
        <f t="shared" si="79"/>
        <v>1.6863158963635987</v>
      </c>
      <c r="CC44" s="52">
        <f>BEA_Output_Data!X25</f>
        <v>1839581.2648177978</v>
      </c>
      <c r="CD44" s="52">
        <f>BEA_Output_Data!AW25</f>
        <v>1090887.69713</v>
      </c>
      <c r="CE44" s="52">
        <f t="shared" si="72"/>
        <v>1090887.69713</v>
      </c>
      <c r="CF44" s="132">
        <f t="shared" si="106"/>
        <v>1.1607102581452091</v>
      </c>
      <c r="CG44" s="19">
        <f t="shared" si="80"/>
        <v>1.6863158963635987</v>
      </c>
      <c r="CH44" s="566">
        <f t="shared" si="81"/>
        <v>0.98482425269594454</v>
      </c>
      <c r="CI44" s="19">
        <f>'NAICS Sector VA over Manufac VA'!B25</f>
        <v>0.20857783078736555</v>
      </c>
      <c r="CJ44" s="19">
        <f>'NAICS Sector VA over Manufac VA'!C25</f>
        <v>2.2336508280463494E-2</v>
      </c>
      <c r="CK44" s="19">
        <f>'NAICS Sector VA over Manufac VA'!D25</f>
        <v>2.2440077291551664E-2</v>
      </c>
      <c r="CL44" s="19">
        <v>0</v>
      </c>
      <c r="CM44" s="19">
        <v>0</v>
      </c>
      <c r="CN44" s="19">
        <v>0</v>
      </c>
      <c r="CO44" s="19">
        <f>'NAICS Sector VA over Manufac VA'!E25</f>
        <v>3.1931222427058821E-2</v>
      </c>
      <c r="CP44" s="19">
        <f>'NAICS Sector VA over Manufac VA'!F25</f>
        <v>6.522747372364987E-2</v>
      </c>
      <c r="CQ44" s="19">
        <f>'NAICS Sector VA over Manufac VA'!G25</f>
        <v>3.5253965968430008E-2</v>
      </c>
      <c r="CR44" s="19">
        <f>'NAICS Sector VA over Manufac VA'!H25</f>
        <v>0.11791199964799993</v>
      </c>
      <c r="CS44" s="19">
        <f>'NAICS Sector VA over Manufac VA'!I25</f>
        <v>0.19106947274991679</v>
      </c>
      <c r="CT44" s="19">
        <f>'NAICS Sector VA over Manufac VA'!J25</f>
        <v>3.981383284848266E-2</v>
      </c>
      <c r="CU44" s="19">
        <f>'NAICS Sector VA over Manufac VA'!K25</f>
        <v>3.763960399225847E-2</v>
      </c>
      <c r="CV44" s="19">
        <f>'NAICS Sector VA over Manufac VA'!L25</f>
        <v>4.7099274302180617E-2</v>
      </c>
      <c r="CW44" s="19">
        <f>'NAICS Sector VA over Manufac VA'!M25</f>
        <v>0.11344784555330061</v>
      </c>
      <c r="CX44" s="19">
        <f>'NAICS Sector VA over Manufac VA'!N25</f>
        <v>0.11970089785001847</v>
      </c>
      <c r="CY44" s="19">
        <f>'NAICS Sector VA over Manufac VA'!O25</f>
        <v>5.8011536262158898E-3</v>
      </c>
      <c r="CZ44" s="19">
        <f>'NAICS Sector VA over Manufac VA'!P25</f>
        <v>4.7911945874453701E-2</v>
      </c>
      <c r="DA44" s="19">
        <f>'NAICS Sector VA over Manufac VA'!Q25</f>
        <v>0.51432384552865307</v>
      </c>
      <c r="DB44" s="19">
        <f>'NAICS Sector VA over Manufac VA'!R25</f>
        <v>2.9377108298418164E-2</v>
      </c>
      <c r="DC44" s="19">
        <f>'NAICS Sector VA over Manufac VA'!S25</f>
        <v>3.6451837613181243E-2</v>
      </c>
      <c r="DD44" s="19">
        <f t="shared" si="82"/>
        <v>1.6863158963635989</v>
      </c>
      <c r="DF44" s="19">
        <f t="shared" si="107"/>
        <v>-4.4896891731672106E-2</v>
      </c>
      <c r="DG44" s="19">
        <f t="shared" si="30"/>
        <v>-3.4864492098437581E-2</v>
      </c>
      <c r="DH44" s="19">
        <f t="shared" si="31"/>
        <v>-2.2664499958225618E-2</v>
      </c>
      <c r="DI44" s="19">
        <f t="shared" si="32"/>
        <v>-4.4896891731672106E-2</v>
      </c>
      <c r="DJ44" s="19">
        <f t="shared" si="33"/>
        <v>-3.4864492098437581E-2</v>
      </c>
      <c r="DK44" s="19">
        <f t="shared" si="34"/>
        <v>-2.2664499958225618E-2</v>
      </c>
      <c r="DL44" s="19">
        <f t="shared" si="35"/>
        <v>-1.4202419098274398E-2</v>
      </c>
      <c r="DM44" s="19">
        <f t="shared" si="36"/>
        <v>9.6708505890439507E-3</v>
      </c>
      <c r="DN44" s="19">
        <f t="shared" si="37"/>
        <v>-5.1512922056553383E-2</v>
      </c>
      <c r="DO44" s="19">
        <f t="shared" si="38"/>
        <v>-7.2115011182747685E-2</v>
      </c>
      <c r="DP44" s="19">
        <f t="shared" si="39"/>
        <v>7.8674922667048772E-2</v>
      </c>
      <c r="DQ44" s="19">
        <f t="shared" si="40"/>
        <v>2.4362950156177912E-2</v>
      </c>
      <c r="DR44" s="19">
        <f t="shared" si="41"/>
        <v>-5.8257465241068819E-2</v>
      </c>
      <c r="DS44" s="19">
        <f t="shared" si="42"/>
        <v>0.10406031011401005</v>
      </c>
      <c r="DT44" s="19">
        <f t="shared" si="43"/>
        <v>-6.3002668059109175E-3</v>
      </c>
      <c r="DU44" s="19">
        <f t="shared" si="44"/>
        <v>-6.4073754717378764E-2</v>
      </c>
      <c r="DV44" s="19">
        <f t="shared" si="45"/>
        <v>-4.3969401562586996E-2</v>
      </c>
      <c r="DW44" s="19">
        <f t="shared" si="46"/>
        <v>8.9661120625259792E-3</v>
      </c>
      <c r="DX44" s="19">
        <f t="shared" si="47"/>
        <v>-1.85882600216138E-2</v>
      </c>
      <c r="DY44" s="19">
        <f t="shared" si="48"/>
        <v>-2.0583806163833235E-2</v>
      </c>
      <c r="DZ44" s="19">
        <f t="shared" si="49"/>
        <v>-0.17150242340682983</v>
      </c>
      <c r="EA44" s="19"/>
      <c r="EB44" s="19"/>
      <c r="EC44" s="19">
        <f t="shared" si="108"/>
        <v>9.1614863911964606E-3</v>
      </c>
      <c r="ED44" s="19">
        <f t="shared" si="109"/>
        <v>-2.3245759085454159E-2</v>
      </c>
      <c r="EE44" s="19">
        <f t="shared" si="110"/>
        <v>-3.7993622127136577E-2</v>
      </c>
      <c r="EF44" s="304">
        <v>0</v>
      </c>
      <c r="EG44" s="304">
        <v>0</v>
      </c>
      <c r="EH44" s="304">
        <v>0</v>
      </c>
      <c r="EI44" s="19">
        <f t="shared" si="111"/>
        <v>-4.7275963539254513E-2</v>
      </c>
      <c r="EJ44" s="19">
        <f t="shared" si="112"/>
        <v>-3.3918050802039225E-2</v>
      </c>
      <c r="EK44" s="19">
        <f t="shared" si="113"/>
        <v>1.706266750355866E-2</v>
      </c>
      <c r="EL44" s="19">
        <f t="shared" si="114"/>
        <v>4.1910011087936724E-2</v>
      </c>
      <c r="EM44" s="19">
        <f t="shared" si="115"/>
        <v>-9.8252689725588732E-2</v>
      </c>
      <c r="EN44" s="19">
        <f t="shared" si="116"/>
        <v>-4.2392783434201095E-2</v>
      </c>
      <c r="EO44" s="19">
        <f t="shared" si="117"/>
        <v>5.8850150435415327E-3</v>
      </c>
      <c r="EP44" s="19">
        <f t="shared" si="118"/>
        <v>-5.7841255853646398E-2</v>
      </c>
      <c r="EQ44" s="19">
        <f t="shared" si="119"/>
        <v>-1.061789175877431E-2</v>
      </c>
      <c r="ER44" s="19">
        <f t="shared" si="120"/>
        <v>8.4608257933575695E-2</v>
      </c>
      <c r="ES44" s="19">
        <f t="shared" si="121"/>
        <v>7.0965511914552207E-2</v>
      </c>
      <c r="ET44" s="19">
        <f t="shared" si="122"/>
        <v>-3.6754480304654696E-2</v>
      </c>
      <c r="EU44" s="19">
        <f t="shared" si="123"/>
        <v>7.641808356507386E-3</v>
      </c>
      <c r="EV44" s="19">
        <f t="shared" si="124"/>
        <v>-5.3578692421646236E-2</v>
      </c>
      <c r="EW44" s="19">
        <f t="shared" si="125"/>
        <v>0.17796064411403745</v>
      </c>
      <c r="GL44" s="3"/>
      <c r="GM44" s="3"/>
      <c r="GN44" s="8"/>
      <c r="GO44" s="3"/>
      <c r="HJ44" s="17"/>
    </row>
    <row r="45" spans="1:218" x14ac:dyDescent="0.2">
      <c r="A45" t="s">
        <v>17</v>
      </c>
      <c r="B45" s="1">
        <f t="shared" si="71"/>
        <v>1989</v>
      </c>
      <c r="C45" s="52">
        <f>'Manufacturing Gross Output'!B26</f>
        <v>754072.35308000003</v>
      </c>
      <c r="D45" s="52">
        <f>'Manufacturing Gross Output'!C26</f>
        <v>100719.78885</v>
      </c>
      <c r="E45" s="52">
        <f>'Manufacturing Gross Output'!D26</f>
        <v>86429.817760000005</v>
      </c>
      <c r="F45" s="52">
        <f>'Manufacturing Gross Output'!B26</f>
        <v>754072.35308000003</v>
      </c>
      <c r="G45" s="52">
        <f>'Manufacturing Gross Output'!C26</f>
        <v>100719.78885</v>
      </c>
      <c r="H45" s="52">
        <f>'Manufacturing Gross Output'!D26</f>
        <v>86429.817760000005</v>
      </c>
      <c r="I45" s="52">
        <f>'Manufacturing Gross Output'!E26</f>
        <v>88462.534800000009</v>
      </c>
      <c r="J45" s="52">
        <f>'Manufacturing Gross Output'!F26</f>
        <v>204854.28552999999</v>
      </c>
      <c r="K45" s="52">
        <f>'Manufacturing Gross Output'!G26</f>
        <v>106722.2323</v>
      </c>
      <c r="L45" s="52">
        <f>'Manufacturing Gross Output'!H26</f>
        <v>693087.77795000002</v>
      </c>
      <c r="M45" s="52">
        <f>'Manufacturing Gross Output'!I26</f>
        <v>638380.83166000003</v>
      </c>
      <c r="N45" s="52">
        <f>'Manufacturing Gross Output'!J26</f>
        <v>171283.84309000001</v>
      </c>
      <c r="O45" s="52">
        <f>'Manufacturing Gross Output'!K26</f>
        <v>105331.37607</v>
      </c>
      <c r="P45" s="52">
        <f>'Manufacturing Gross Output'!L26</f>
        <v>245218.99662000002</v>
      </c>
      <c r="Q45" s="52">
        <f>'Manufacturing Gross Output'!M26</f>
        <v>275772.81521999999</v>
      </c>
      <c r="R45" s="52">
        <f>'Manufacturing Gross Output'!N26</f>
        <v>289749.24800000002</v>
      </c>
      <c r="S45" s="52">
        <f>'Manufacturing Gross Output'!O26</f>
        <v>56779.948080000002</v>
      </c>
      <c r="T45" s="52">
        <f>'Manufacturing Gross Output'!P26</f>
        <v>121104.22175000001</v>
      </c>
      <c r="U45" s="52">
        <f>'Manufacturing Gross Output'!Q26</f>
        <v>556880.28954255744</v>
      </c>
      <c r="V45" s="52">
        <f>'Manufacturing Gross Output'!R26</f>
        <v>71408.213759999999</v>
      </c>
      <c r="W45" s="52">
        <f>'Manufacturing Gross Output'!S26</f>
        <v>96603.246360000005</v>
      </c>
      <c r="X45" s="52">
        <f t="shared" si="73"/>
        <v>4662861.8204225572</v>
      </c>
      <c r="Z45" s="132">
        <f t="shared" si="85"/>
        <v>1.1141896453581497</v>
      </c>
      <c r="AA45" s="132">
        <f t="shared" si="86"/>
        <v>1.1882068048456158</v>
      </c>
      <c r="AB45" s="132">
        <f t="shared" si="87"/>
        <v>1.0231906085181195</v>
      </c>
      <c r="AC45" s="132">
        <f t="shared" si="88"/>
        <v>1.1141896453581497</v>
      </c>
      <c r="AD45" s="132">
        <f t="shared" si="89"/>
        <v>1.1882068048456158</v>
      </c>
      <c r="AE45" s="132">
        <f t="shared" si="90"/>
        <v>1.0231906085181195</v>
      </c>
      <c r="AF45" s="132">
        <f t="shared" si="91"/>
        <v>1.1898186874667305</v>
      </c>
      <c r="AG45" s="132">
        <f t="shared" si="92"/>
        <v>1.1288623699393459</v>
      </c>
      <c r="AH45" s="132">
        <f t="shared" si="93"/>
        <v>1.1935579800382878</v>
      </c>
      <c r="AI45" s="132">
        <f t="shared" si="94"/>
        <v>1.0648201503335766</v>
      </c>
      <c r="AJ45" s="132">
        <f t="shared" si="95"/>
        <v>1.240919108015226</v>
      </c>
      <c r="AK45" s="132">
        <f t="shared" si="96"/>
        <v>1.25938246060799</v>
      </c>
      <c r="AL45" s="132">
        <f t="shared" si="97"/>
        <v>1.1461391677689357</v>
      </c>
      <c r="AM45" s="132">
        <f t="shared" si="98"/>
        <v>1.1171946866835927</v>
      </c>
      <c r="AN45" s="132">
        <f t="shared" si="99"/>
        <v>1.0517221050425121</v>
      </c>
      <c r="AO45" s="132">
        <f t="shared" si="100"/>
        <v>1.1527259268795056</v>
      </c>
      <c r="AP45" s="132">
        <f t="shared" si="101"/>
        <v>1.2686708860759495</v>
      </c>
      <c r="AQ45" s="132">
        <f t="shared" si="102"/>
        <v>1.0958732064063665</v>
      </c>
      <c r="AR45" s="132">
        <f t="shared" si="103"/>
        <v>1.1164763030135223</v>
      </c>
      <c r="AS45" s="132">
        <f t="shared" si="104"/>
        <v>1.1541575039041336</v>
      </c>
      <c r="AT45" s="132">
        <f t="shared" si="105"/>
        <v>1.2642278078787632</v>
      </c>
      <c r="AX45" s="132">
        <f>'Gross Output over VA'!B26</f>
        <v>3.5616137570593764</v>
      </c>
      <c r="AY45" s="132">
        <f>'Gross Output over VA'!C26</f>
        <v>4.0159027294422414</v>
      </c>
      <c r="AZ45" s="132">
        <f>'Gross Output over VA'!D26</f>
        <v>3.5193482463747414</v>
      </c>
      <c r="BA45" s="132">
        <f>'Gross Output over VA'!B26</f>
        <v>3.5616137570593764</v>
      </c>
      <c r="BB45" s="132">
        <f>'Gross Output over VA'!C26</f>
        <v>4.0159027294422414</v>
      </c>
      <c r="BC45" s="132">
        <f>'Gross Output over VA'!D26</f>
        <v>3.5193482463747414</v>
      </c>
      <c r="BD45" s="132">
        <f>'Gross Output over VA'!E26</f>
        <v>2.6276655510063787</v>
      </c>
      <c r="BE45" s="132">
        <f>'Gross Output over VA'!F26</f>
        <v>2.9646874446719633</v>
      </c>
      <c r="BF45" s="132">
        <f>'Gross Output over VA'!G26</f>
        <v>2.706166606360926</v>
      </c>
      <c r="BG45" s="132">
        <f>'Gross Output over VA'!H26</f>
        <v>5.4034108522241615</v>
      </c>
      <c r="BH45" s="132">
        <f>'Gross Output over VA'!I26</f>
        <v>3.0069724298822509</v>
      </c>
      <c r="BI45" s="132">
        <f>'Gross Output over VA'!J26</f>
        <v>3.6644308650247264</v>
      </c>
      <c r="BJ45" s="132">
        <f>'Gross Output over VA'!K26</f>
        <v>2.4993452899513451</v>
      </c>
      <c r="BK45" s="132">
        <f>'Gross Output over VA'!L26</f>
        <v>4.7807598185391527</v>
      </c>
      <c r="BL45" s="132">
        <f>'Gross Output over VA'!M26</f>
        <v>2.2493690888764957</v>
      </c>
      <c r="BM45" s="132">
        <f>'Gross Output over VA'!N26</f>
        <v>2.1344143276045529</v>
      </c>
      <c r="BN45" s="132">
        <f>'Gross Output over VA'!O26</f>
        <v>8.3979087076146239</v>
      </c>
      <c r="BO45" s="132">
        <f>'Gross Output over VA'!P26</f>
        <v>2.2361286524662143</v>
      </c>
      <c r="BP45" s="132">
        <f>'Gross Output over VA'!Q26</f>
        <v>1.0278527647437434</v>
      </c>
      <c r="BQ45" s="132">
        <f>'Gross Output over VA'!R26</f>
        <v>2.1991756855882576</v>
      </c>
      <c r="BR45" s="132">
        <f>'Gross Output over VA'!S26</f>
        <v>2.4549190270912882</v>
      </c>
      <c r="BS45" s="132">
        <f t="shared" si="126"/>
        <v>3.359377932257086</v>
      </c>
      <c r="BU45">
        <f t="shared" si="83"/>
        <v>17208475.683532644</v>
      </c>
      <c r="BV45" s="132">
        <f t="shared" si="84"/>
        <v>0.81547563730391737</v>
      </c>
      <c r="BW45" s="132">
        <f t="shared" si="77"/>
        <v>1.0138834485435397</v>
      </c>
      <c r="CA45" s="304">
        <f t="shared" si="78"/>
        <v>0.96905422395467655</v>
      </c>
      <c r="CB45" s="304">
        <f t="shared" si="79"/>
        <v>1.6593128548770468</v>
      </c>
      <c r="CC45" s="52">
        <f>BEA_Output_Data!X26</f>
        <v>1817190.6539743473</v>
      </c>
      <c r="CD45" s="52">
        <f>BEA_Output_Data!AW26</f>
        <v>1095146.4931000001</v>
      </c>
      <c r="CE45" s="52">
        <f t="shared" si="72"/>
        <v>1095146.4931000001</v>
      </c>
      <c r="CF45" s="132">
        <f t="shared" si="106"/>
        <v>1.1652416394988827</v>
      </c>
      <c r="CG45" s="19">
        <f t="shared" si="80"/>
        <v>1.6593128548770468</v>
      </c>
      <c r="CH45" s="566">
        <f t="shared" si="81"/>
        <v>0.96905422395467655</v>
      </c>
      <c r="CI45" s="19">
        <f>'NAICS Sector VA over Manufac VA'!B26</f>
        <v>0.19332765422156836</v>
      </c>
      <c r="CJ45" s="19">
        <f>'NAICS Sector VA over Manufac VA'!C26</f>
        <v>2.2901261445860167E-2</v>
      </c>
      <c r="CK45" s="19">
        <f>'NAICS Sector VA over Manufac VA'!D26</f>
        <v>2.2424828855985315E-2</v>
      </c>
      <c r="CL45" s="19">
        <v>0</v>
      </c>
      <c r="CM45" s="19">
        <v>0</v>
      </c>
      <c r="CN45" s="19">
        <v>0</v>
      </c>
      <c r="CO45" s="19">
        <f>'NAICS Sector VA over Manufac VA'!E26</f>
        <v>3.0740935182747189E-2</v>
      </c>
      <c r="CP45" s="19">
        <f>'NAICS Sector VA over Manufac VA'!F26</f>
        <v>6.3094851543016819E-2</v>
      </c>
      <c r="CQ45" s="19">
        <f>'NAICS Sector VA over Manufac VA'!G26</f>
        <v>3.6010417235020041E-2</v>
      </c>
      <c r="CR45" s="19">
        <f>'NAICS Sector VA over Manufac VA'!H26</f>
        <v>0.11712457634495435</v>
      </c>
      <c r="CS45" s="19">
        <f>'NAICS Sector VA over Manufac VA'!I26</f>
        <v>0.1938555214463116</v>
      </c>
      <c r="CT45" s="19">
        <f>'NAICS Sector VA over Manufac VA'!J26</f>
        <v>4.2681301035524449E-2</v>
      </c>
      <c r="CU45" s="19">
        <f>'NAICS Sector VA over Manufac VA'!K26</f>
        <v>3.8482145927989368E-2</v>
      </c>
      <c r="CV45" s="19">
        <f>'NAICS Sector VA over Manufac VA'!L26</f>
        <v>4.6836557696319399E-2</v>
      </c>
      <c r="CW45" s="19">
        <f>'NAICS Sector VA over Manufac VA'!M26</f>
        <v>0.11194856039118517</v>
      </c>
      <c r="CX45" s="19">
        <f>'NAICS Sector VA over Manufac VA'!N26</f>
        <v>0.12395709026628302</v>
      </c>
      <c r="CY45" s="19">
        <f>'NAICS Sector VA over Manufac VA'!O26</f>
        <v>6.1737867605832896E-3</v>
      </c>
      <c r="CZ45" s="19">
        <f>'NAICS Sector VA over Manufac VA'!P26</f>
        <v>4.9452730955377971E-2</v>
      </c>
      <c r="DA45" s="19">
        <f>'NAICS Sector VA over Manufac VA'!Q26</f>
        <v>0.49471914960045005</v>
      </c>
      <c r="DB45" s="19">
        <f>'NAICS Sector VA over Manufac VA'!R26</f>
        <v>2.964940807881038E-2</v>
      </c>
      <c r="DC45" s="19">
        <f>'NAICS Sector VA over Manufac VA'!S26</f>
        <v>3.5932077889059902E-2</v>
      </c>
      <c r="DD45" s="19">
        <f t="shared" si="82"/>
        <v>1.6593128548770468</v>
      </c>
      <c r="DF45" s="19">
        <f t="shared" si="107"/>
        <v>9.8527842169013308E-2</v>
      </c>
      <c r="DG45" s="19">
        <f t="shared" si="30"/>
        <v>-1.5095733594810137E-2</v>
      </c>
      <c r="DH45" s="19">
        <f t="shared" si="31"/>
        <v>-5.2373273951523532E-2</v>
      </c>
      <c r="DI45" s="19">
        <f t="shared" si="32"/>
        <v>9.8527842169013308E-2</v>
      </c>
      <c r="DJ45" s="19">
        <f t="shared" si="33"/>
        <v>-1.5095733594810137E-2</v>
      </c>
      <c r="DK45" s="19">
        <f t="shared" si="34"/>
        <v>-5.2373273951523532E-2</v>
      </c>
      <c r="DL45" s="19">
        <f t="shared" si="35"/>
        <v>1.1925108066719708E-2</v>
      </c>
      <c r="DM45" s="19">
        <f t="shared" si="36"/>
        <v>4.2784641085874917E-2</v>
      </c>
      <c r="DN45" s="19">
        <f t="shared" si="37"/>
        <v>-1.3867039893231424E-2</v>
      </c>
      <c r="DO45" s="19">
        <f t="shared" si="38"/>
        <v>2.4193354791988918E-3</v>
      </c>
      <c r="DP45" s="19">
        <f t="shared" si="39"/>
        <v>1.1783907653351132E-2</v>
      </c>
      <c r="DQ45" s="19">
        <f t="shared" si="40"/>
        <v>-4.9228488668438521E-2</v>
      </c>
      <c r="DR45" s="19">
        <f t="shared" si="41"/>
        <v>-3.3704569246871985E-2</v>
      </c>
      <c r="DS45" s="19">
        <f t="shared" si="42"/>
        <v>-6.1981487977400395E-3</v>
      </c>
      <c r="DT45" s="19">
        <f t="shared" si="43"/>
        <v>3.7556324522078979E-3</v>
      </c>
      <c r="DU45" s="19">
        <f t="shared" si="44"/>
        <v>8.7358127549714715E-3</v>
      </c>
      <c r="DV45" s="19">
        <f t="shared" si="45"/>
        <v>-4.2489311189383962E-2</v>
      </c>
      <c r="DW45" s="19">
        <f t="shared" si="46"/>
        <v>-2.6563216398988357E-2</v>
      </c>
      <c r="DX45" s="19">
        <f t="shared" si="47"/>
        <v>4.3085174829166802E-2</v>
      </c>
      <c r="DY45" s="19">
        <f t="shared" si="48"/>
        <v>-7.1589083541703036E-3</v>
      </c>
      <c r="DZ45" s="19">
        <f t="shared" si="49"/>
        <v>1.5666598810837248E-2</v>
      </c>
      <c r="EA45" s="19"/>
      <c r="EB45" s="19"/>
      <c r="EC45" s="19">
        <f t="shared" si="108"/>
        <v>-7.5925821006947905E-2</v>
      </c>
      <c r="ED45" s="19">
        <f t="shared" si="109"/>
        <v>2.4969511584510402E-2</v>
      </c>
      <c r="EE45" s="19">
        <f t="shared" si="110"/>
        <v>-6.7974893799377237E-4</v>
      </c>
      <c r="EF45" s="304">
        <v>0</v>
      </c>
      <c r="EG45" s="304">
        <v>0</v>
      </c>
      <c r="EH45" s="304">
        <v>0</v>
      </c>
      <c r="EI45" s="19">
        <f t="shared" si="111"/>
        <v>-3.7989130598782998E-2</v>
      </c>
      <c r="EJ45" s="19">
        <f t="shared" si="112"/>
        <v>-3.3241582118119603E-2</v>
      </c>
      <c r="EK45" s="19">
        <f t="shared" si="113"/>
        <v>2.1230231564588468E-2</v>
      </c>
      <c r="EL45" s="19">
        <f t="shared" si="114"/>
        <v>-6.7004571159875381E-3</v>
      </c>
      <c r="EM45" s="19">
        <f t="shared" si="115"/>
        <v>1.4476053210512121E-2</v>
      </c>
      <c r="EN45" s="19">
        <f t="shared" si="116"/>
        <v>6.9546498550099436E-2</v>
      </c>
      <c r="EO45" s="19">
        <f t="shared" si="117"/>
        <v>2.2137597868430378E-2</v>
      </c>
      <c r="EP45" s="19">
        <f t="shared" si="118"/>
        <v>-5.5935479626130352E-3</v>
      </c>
      <c r="EQ45" s="19">
        <f t="shared" si="119"/>
        <v>-1.3303737199378255E-2</v>
      </c>
      <c r="ER45" s="19">
        <f t="shared" si="120"/>
        <v>3.4939346106194931E-2</v>
      </c>
      <c r="ES45" s="19">
        <f t="shared" si="121"/>
        <v>6.2255588345315631E-2</v>
      </c>
      <c r="ET45" s="19">
        <f t="shared" si="122"/>
        <v>3.1652417869066675E-2</v>
      </c>
      <c r="EU45" s="19">
        <f t="shared" si="123"/>
        <v>-3.8862889717543252E-2</v>
      </c>
      <c r="EV45" s="19">
        <f t="shared" si="124"/>
        <v>9.2264198794044135E-3</v>
      </c>
      <c r="EW45" s="19">
        <f t="shared" si="125"/>
        <v>-1.4361440767522065E-2</v>
      </c>
      <c r="GL45" s="3"/>
      <c r="GM45" s="3"/>
      <c r="GN45" s="8"/>
      <c r="GO45" s="3"/>
      <c r="HJ45" s="17"/>
    </row>
    <row r="46" spans="1:218" x14ac:dyDescent="0.2">
      <c r="A46" t="s">
        <v>17</v>
      </c>
      <c r="B46" s="1">
        <f t="shared" si="71"/>
        <v>1990</v>
      </c>
      <c r="C46" s="52">
        <f>'Manufacturing Gross Output'!B27</f>
        <v>753346.65464000008</v>
      </c>
      <c r="D46" s="52">
        <f>'Manufacturing Gross Output'!C27</f>
        <v>96351.750450000007</v>
      </c>
      <c r="E46" s="52">
        <f>'Manufacturing Gross Output'!D27</f>
        <v>84966.032579999999</v>
      </c>
      <c r="F46" s="52">
        <f>'Manufacturing Gross Output'!B27</f>
        <v>753346.65464000008</v>
      </c>
      <c r="G46" s="52">
        <f>'Manufacturing Gross Output'!C27</f>
        <v>96351.750450000007</v>
      </c>
      <c r="H46" s="52">
        <f>'Manufacturing Gross Output'!D27</f>
        <v>84966.032579999999</v>
      </c>
      <c r="I46" s="52">
        <f>'Manufacturing Gross Output'!E27</f>
        <v>87066.021500000003</v>
      </c>
      <c r="J46" s="52">
        <f>'Manufacturing Gross Output'!F27</f>
        <v>204893.65959000002</v>
      </c>
      <c r="K46" s="52">
        <f>'Manufacturing Gross Output'!G27</f>
        <v>109555.7718</v>
      </c>
      <c r="L46" s="52">
        <f>'Manufacturing Gross Output'!H27</f>
        <v>690545.63649999991</v>
      </c>
      <c r="M46" s="52">
        <f>'Manufacturing Gross Output'!I27</f>
        <v>647680.41084999999</v>
      </c>
      <c r="N46" s="52">
        <f>'Manufacturing Gross Output'!J27</f>
        <v>175695.44055</v>
      </c>
      <c r="O46" s="52">
        <f>'Manufacturing Gross Output'!K27</f>
        <v>103877.64306</v>
      </c>
      <c r="P46" s="52">
        <f>'Manufacturing Gross Output'!L27</f>
        <v>239998.87899</v>
      </c>
      <c r="Q46" s="52">
        <f>'Manufacturing Gross Output'!M27</f>
        <v>275769.38004000002</v>
      </c>
      <c r="R46" s="52">
        <f>'Manufacturing Gross Output'!N27</f>
        <v>281255.16800000001</v>
      </c>
      <c r="S46" s="52">
        <f>'Manufacturing Gross Output'!O27</f>
        <v>60373.839779999995</v>
      </c>
      <c r="T46" s="52">
        <f>'Manufacturing Gross Output'!P27</f>
        <v>117248.745</v>
      </c>
      <c r="U46" s="52">
        <f>'Manufacturing Gross Output'!Q27</f>
        <v>535331.05455838784</v>
      </c>
      <c r="V46" s="52">
        <f>'Manufacturing Gross Output'!R27</f>
        <v>69600.693760000009</v>
      </c>
      <c r="W46" s="52">
        <f>'Manufacturing Gross Output'!S27</f>
        <v>100707.63138000001</v>
      </c>
      <c r="X46" s="52">
        <f t="shared" si="73"/>
        <v>4634264.4130283892</v>
      </c>
      <c r="Z46" s="132">
        <f t="shared" si="85"/>
        <v>1.1131173799658463</v>
      </c>
      <c r="AA46" s="132">
        <f t="shared" si="86"/>
        <v>1.1366763855509874</v>
      </c>
      <c r="AB46" s="132">
        <f t="shared" si="87"/>
        <v>1.0058617365167581</v>
      </c>
      <c r="AC46" s="132">
        <f t="shared" si="88"/>
        <v>1.1131173799658463</v>
      </c>
      <c r="AD46" s="132">
        <f t="shared" si="89"/>
        <v>1.1366763855509874</v>
      </c>
      <c r="AE46" s="132">
        <f t="shared" si="90"/>
        <v>1.0058617365167581</v>
      </c>
      <c r="AF46" s="132">
        <f t="shared" si="91"/>
        <v>1.1710356215576148</v>
      </c>
      <c r="AG46" s="132">
        <f t="shared" si="92"/>
        <v>1.1290793431628778</v>
      </c>
      <c r="AH46" s="132">
        <f t="shared" si="93"/>
        <v>1.225247662769734</v>
      </c>
      <c r="AI46" s="132">
        <f t="shared" si="94"/>
        <v>1.0609145505999256</v>
      </c>
      <c r="AJ46" s="132">
        <f t="shared" si="95"/>
        <v>1.2589961318559386</v>
      </c>
      <c r="AK46" s="132">
        <f t="shared" si="96"/>
        <v>1.2918191946522364</v>
      </c>
      <c r="AL46" s="132">
        <f t="shared" si="97"/>
        <v>1.1303207060303144</v>
      </c>
      <c r="AM46" s="132">
        <f t="shared" si="98"/>
        <v>1.0934123216935887</v>
      </c>
      <c r="AN46" s="132">
        <f t="shared" si="99"/>
        <v>1.0517090042053687</v>
      </c>
      <c r="AO46" s="132">
        <f t="shared" si="100"/>
        <v>1.1189334449021626</v>
      </c>
      <c r="AP46" s="132">
        <f t="shared" si="101"/>
        <v>1.3489715189873417</v>
      </c>
      <c r="AQ46" s="132">
        <f t="shared" si="102"/>
        <v>1.0609849621553133</v>
      </c>
      <c r="AR46" s="132">
        <f t="shared" si="103"/>
        <v>1.0732727444396346</v>
      </c>
      <c r="AS46" s="132">
        <f t="shared" si="104"/>
        <v>1.1249428987262433</v>
      </c>
      <c r="AT46" s="132">
        <f t="shared" si="105"/>
        <v>1.3179410925978734</v>
      </c>
      <c r="AX46" s="132">
        <f>'Gross Output over VA'!B27</f>
        <v>3.5299285977744752</v>
      </c>
      <c r="AY46" s="132">
        <f>'Gross Output over VA'!C27</f>
        <v>3.8292340349236964</v>
      </c>
      <c r="AZ46" s="132">
        <f>'Gross Output over VA'!D27</f>
        <v>3.5295205913413503</v>
      </c>
      <c r="BA46" s="132">
        <f>'Gross Output over VA'!B27</f>
        <v>3.5299285977744752</v>
      </c>
      <c r="BB46" s="132">
        <f>'Gross Output over VA'!C27</f>
        <v>3.8292340349236964</v>
      </c>
      <c r="BC46" s="132">
        <f>'Gross Output over VA'!D27</f>
        <v>3.5295205913413503</v>
      </c>
      <c r="BD46" s="132">
        <f>'Gross Output over VA'!E27</f>
        <v>2.6440870352808452</v>
      </c>
      <c r="BE46" s="132">
        <f>'Gross Output over VA'!F27</f>
        <v>2.9476513263555306</v>
      </c>
      <c r="BF46" s="132">
        <f>'Gross Output over VA'!G27</f>
        <v>2.7633467462178198</v>
      </c>
      <c r="BG46" s="132">
        <f>'Gross Output over VA'!H27</f>
        <v>6.517850065082694</v>
      </c>
      <c r="BH46" s="132">
        <f>'Gross Output over VA'!I27</f>
        <v>2.8323462769229493</v>
      </c>
      <c r="BI46" s="132">
        <f>'Gross Output over VA'!J27</f>
        <v>3.7751655042362926</v>
      </c>
      <c r="BJ46" s="132">
        <f>'Gross Output over VA'!K27</f>
        <v>2.567935245127571</v>
      </c>
      <c r="BK46" s="132">
        <f>'Gross Output over VA'!L27</f>
        <v>4.6965638888094148</v>
      </c>
      <c r="BL46" s="132">
        <f>'Gross Output over VA'!M27</f>
        <v>2.2852289426196428</v>
      </c>
      <c r="BM46" s="132">
        <f>'Gross Output over VA'!N27</f>
        <v>2.1525805622894181</v>
      </c>
      <c r="BN46" s="132">
        <f>'Gross Output over VA'!O27</f>
        <v>8.1524765046175691</v>
      </c>
      <c r="BO46" s="132">
        <f>'Gross Output over VA'!P27</f>
        <v>2.205764745938783</v>
      </c>
      <c r="BP46" s="132">
        <f>'Gross Output over VA'!Q27</f>
        <v>1.1111125859531787</v>
      </c>
      <c r="BQ46" s="132">
        <f>'Gross Output over VA'!R27</f>
        <v>2.318489069218816</v>
      </c>
      <c r="BR46" s="132">
        <f>'Gross Output over VA'!S27</f>
        <v>2.4031705648244919</v>
      </c>
      <c r="BS46" s="132">
        <f t="shared" si="126"/>
        <v>3.3881493100749545</v>
      </c>
      <c r="BU46">
        <f t="shared" si="83"/>
        <v>17123065.354742464</v>
      </c>
      <c r="BV46" s="132">
        <f t="shared" si="84"/>
        <v>0.81142821069952842</v>
      </c>
      <c r="BW46" s="132">
        <f t="shared" si="77"/>
        <v>1.0088512701979646</v>
      </c>
      <c r="CA46" s="304">
        <f t="shared" si="78"/>
        <v>0.93474104975052186</v>
      </c>
      <c r="CB46" s="304">
        <f t="shared" si="79"/>
        <v>1.6005583604007374</v>
      </c>
      <c r="CC46" s="52">
        <f>BEA_Output_Data!X27</f>
        <v>1743068.431395103</v>
      </c>
      <c r="CD46" s="52">
        <f>BEA_Output_Data!AW27</f>
        <v>1089037.7224099999</v>
      </c>
      <c r="CE46" s="52">
        <f t="shared" si="72"/>
        <v>1089037.7224099999</v>
      </c>
      <c r="CF46" s="132">
        <f t="shared" si="106"/>
        <v>1.1587418752947447</v>
      </c>
      <c r="CG46" s="19">
        <f t="shared" si="80"/>
        <v>1.6005583604007374</v>
      </c>
      <c r="CH46" s="566">
        <f t="shared" si="81"/>
        <v>0.93474104975052186</v>
      </c>
      <c r="CI46" s="19">
        <f>'NAICS Sector VA over Manufac VA'!B27</f>
        <v>0.19596838795236241</v>
      </c>
      <c r="CJ46" s="19">
        <f>'NAICS Sector VA over Manufac VA'!C27</f>
        <v>2.3104936295794336E-2</v>
      </c>
      <c r="CK46" s="19">
        <f>'NAICS Sector VA over Manufac VA'!D27</f>
        <v>2.2104805430180528E-2</v>
      </c>
      <c r="CL46" s="19">
        <v>0</v>
      </c>
      <c r="CM46" s="19">
        <v>0</v>
      </c>
      <c r="CN46" s="19">
        <v>0</v>
      </c>
      <c r="CO46" s="19">
        <f>'NAICS Sector VA over Manufac VA'!E27</f>
        <v>3.0236396363874599E-2</v>
      </c>
      <c r="CP46" s="19">
        <f>'NAICS Sector VA over Manufac VA'!F27</f>
        <v>6.3827742758235356E-2</v>
      </c>
      <c r="CQ46" s="19">
        <f>'NAICS Sector VA over Manufac VA'!G27</f>
        <v>3.6404658015210693E-2</v>
      </c>
      <c r="CR46" s="19">
        <f>'NAICS Sector VA over Manufac VA'!H27</f>
        <v>9.728482371165581E-2</v>
      </c>
      <c r="CS46" s="19">
        <f>'NAICS Sector VA over Manufac VA'!I27</f>
        <v>0.20997688588229591</v>
      </c>
      <c r="CT46" s="19">
        <f>'NAICS Sector VA over Manufac VA'!J27</f>
        <v>4.2734789798657434E-2</v>
      </c>
      <c r="CU46" s="19">
        <f>'NAICS Sector VA over Manufac VA'!K27</f>
        <v>3.7144549529911267E-2</v>
      </c>
      <c r="CV46" s="19">
        <f>'NAICS Sector VA over Manufac VA'!L27</f>
        <v>4.6923030753163911E-2</v>
      </c>
      <c r="CW46" s="19">
        <f>'NAICS Sector VA over Manufac VA'!M27</f>
        <v>0.11080858363928049</v>
      </c>
      <c r="CX46" s="19">
        <f>'NAICS Sector VA over Manufac VA'!N27</f>
        <v>0.11997704846334921</v>
      </c>
      <c r="CY46" s="19">
        <f>'NAICS Sector VA over Manufac VA'!O27</f>
        <v>6.800115962568974E-3</v>
      </c>
      <c r="CZ46" s="19">
        <f>'NAICS Sector VA over Manufac VA'!P27</f>
        <v>4.8809694380804958E-2</v>
      </c>
      <c r="DA46" s="19">
        <f>'NAICS Sector VA over Manufac VA'!Q27</f>
        <v>0.4424064471512551</v>
      </c>
      <c r="DB46" s="19">
        <f>'NAICS Sector VA over Manufac VA'!R27</f>
        <v>2.7565482115318458E-2</v>
      </c>
      <c r="DC46" s="19">
        <f>'NAICS Sector VA over Manufac VA'!S27</f>
        <v>3.8479982196817981E-2</v>
      </c>
      <c r="DD46" s="19">
        <f t="shared" si="82"/>
        <v>1.6005583604007374</v>
      </c>
      <c r="DF46" s="19">
        <f t="shared" si="107"/>
        <v>-8.9361012168711253E-3</v>
      </c>
      <c r="DG46" s="19">
        <f t="shared" si="30"/>
        <v>-4.7597369029516695E-2</v>
      </c>
      <c r="DH46" s="19">
        <f t="shared" si="31"/>
        <v>2.8862367175252622E-3</v>
      </c>
      <c r="DI46" s="19">
        <f t="shared" si="32"/>
        <v>-8.9361012168711253E-3</v>
      </c>
      <c r="DJ46" s="19">
        <f t="shared" si="33"/>
        <v>-4.7597369029516695E-2</v>
      </c>
      <c r="DK46" s="19">
        <f t="shared" si="34"/>
        <v>2.8862367175252622E-3</v>
      </c>
      <c r="DL46" s="19">
        <f t="shared" si="35"/>
        <v>6.2300106538059306E-3</v>
      </c>
      <c r="DM46" s="19">
        <f t="shared" si="36"/>
        <v>-5.7629192525655605E-3</v>
      </c>
      <c r="DN46" s="19">
        <f t="shared" si="37"/>
        <v>2.0909437253538193E-2</v>
      </c>
      <c r="DO46" s="19">
        <f t="shared" si="38"/>
        <v>0.18751418347077395</v>
      </c>
      <c r="DP46" s="19">
        <f t="shared" si="39"/>
        <v>-5.9828294037098002E-2</v>
      </c>
      <c r="DQ46" s="19">
        <f t="shared" si="40"/>
        <v>2.9771189857378005E-2</v>
      </c>
      <c r="DR46" s="19">
        <f t="shared" si="41"/>
        <v>2.7073355880880886E-2</v>
      </c>
      <c r="DS46" s="19">
        <f t="shared" si="42"/>
        <v>-1.7768337870409833E-2</v>
      </c>
      <c r="DT46" s="19">
        <f t="shared" si="43"/>
        <v>1.5816441082008668E-2</v>
      </c>
      <c r="DU46" s="19">
        <f t="shared" si="44"/>
        <v>8.4750945066040546E-3</v>
      </c>
      <c r="DV46" s="19">
        <f t="shared" si="45"/>
        <v>-2.9660964781310917E-2</v>
      </c>
      <c r="DW46" s="19">
        <f t="shared" si="46"/>
        <v>-1.3671818194376966E-2</v>
      </c>
      <c r="DX46" s="19">
        <f t="shared" si="47"/>
        <v>7.7889911196954556E-2</v>
      </c>
      <c r="DY46" s="19">
        <f t="shared" si="48"/>
        <v>5.2833108464353302E-2</v>
      </c>
      <c r="DZ46" s="19">
        <f t="shared" si="49"/>
        <v>-2.1304843660359164E-2</v>
      </c>
      <c r="EA46" s="19"/>
      <c r="EB46" s="19"/>
      <c r="EC46" s="19">
        <f t="shared" si="108"/>
        <v>1.3566920540319598E-2</v>
      </c>
      <c r="ED46" s="19">
        <f t="shared" si="109"/>
        <v>8.8542931422636549E-3</v>
      </c>
      <c r="EE46" s="19">
        <f t="shared" si="110"/>
        <v>-1.4373750908959683E-2</v>
      </c>
      <c r="EF46" s="304">
        <v>0</v>
      </c>
      <c r="EG46" s="304">
        <v>0</v>
      </c>
      <c r="EH46" s="304">
        <v>0</v>
      </c>
      <c r="EI46" s="19">
        <f t="shared" si="111"/>
        <v>-1.6548783639218159E-2</v>
      </c>
      <c r="EJ46" s="19">
        <f t="shared" si="112"/>
        <v>1.1548761116136137E-2</v>
      </c>
      <c r="EK46" s="19">
        <f t="shared" si="113"/>
        <v>1.0888469669587279E-2</v>
      </c>
      <c r="EL46" s="19">
        <f t="shared" si="114"/>
        <v>-0.18559512059294728</v>
      </c>
      <c r="EM46" s="19">
        <f t="shared" si="115"/>
        <v>7.988431063469488E-2</v>
      </c>
      <c r="EN46" s="19">
        <f t="shared" si="116"/>
        <v>1.2524284265969154E-3</v>
      </c>
      <c r="EO46" s="19">
        <f t="shared" si="117"/>
        <v>-3.5377346412918918E-2</v>
      </c>
      <c r="EP46" s="19">
        <f t="shared" si="118"/>
        <v>1.8445704123239667E-3</v>
      </c>
      <c r="EQ46" s="19">
        <f t="shared" si="119"/>
        <v>-1.0235242589989053E-2</v>
      </c>
      <c r="ER46" s="19">
        <f t="shared" si="120"/>
        <v>-3.2634997794007546E-2</v>
      </c>
      <c r="ES46" s="19">
        <f t="shared" si="121"/>
        <v>9.6627278164422667E-2</v>
      </c>
      <c r="ET46" s="19">
        <f t="shared" si="122"/>
        <v>-1.3088334669844496E-2</v>
      </c>
      <c r="EU46" s="19">
        <f t="shared" si="123"/>
        <v>-0.11176120377765533</v>
      </c>
      <c r="EV46" s="19">
        <f t="shared" si="124"/>
        <v>-7.2877819614769773E-2</v>
      </c>
      <c r="EW46" s="19">
        <f t="shared" si="125"/>
        <v>6.8507732092629614E-2</v>
      </c>
      <c r="GL46" s="3"/>
      <c r="GM46" s="3"/>
      <c r="GN46" s="8"/>
      <c r="GO46" s="3"/>
      <c r="HJ46" s="17"/>
    </row>
    <row r="47" spans="1:218" x14ac:dyDescent="0.2">
      <c r="A47" t="s">
        <v>17</v>
      </c>
      <c r="B47" s="1">
        <f t="shared" si="71"/>
        <v>1991</v>
      </c>
      <c r="C47" s="52">
        <f>'Manufacturing Gross Output'!B28</f>
        <v>765817.91671999998</v>
      </c>
      <c r="D47" s="52">
        <f>'Manufacturing Gross Output'!C28</f>
        <v>95460.873300000007</v>
      </c>
      <c r="E47" s="52">
        <f>'Manufacturing Gross Output'!D28</f>
        <v>85012.021380000006</v>
      </c>
      <c r="F47" s="52">
        <f>'Manufacturing Gross Output'!B28</f>
        <v>765817.91671999998</v>
      </c>
      <c r="G47" s="52">
        <f>'Manufacturing Gross Output'!C28</f>
        <v>95460.873300000007</v>
      </c>
      <c r="H47" s="52">
        <f>'Manufacturing Gross Output'!D28</f>
        <v>85012.021380000006</v>
      </c>
      <c r="I47" s="52">
        <f>'Manufacturing Gross Output'!E28</f>
        <v>80513.151400000002</v>
      </c>
      <c r="J47" s="52">
        <f>'Manufacturing Gross Output'!F28</f>
        <v>205178.22665999999</v>
      </c>
      <c r="K47" s="52">
        <f>'Manufacturing Gross Output'!G28</f>
        <v>104937.3517</v>
      </c>
      <c r="L47" s="52">
        <f>'Manufacturing Gross Output'!H28</f>
        <v>695663.25896000001</v>
      </c>
      <c r="M47" s="52">
        <f>'Manufacturing Gross Output'!I28</f>
        <v>647371.21768000012</v>
      </c>
      <c r="N47" s="52">
        <f>'Manufacturing Gross Output'!J28</f>
        <v>171941.90276999999</v>
      </c>
      <c r="O47" s="52">
        <f>'Manufacturing Gross Output'!K28</f>
        <v>95751.086219999997</v>
      </c>
      <c r="P47" s="52">
        <f>'Manufacturing Gross Output'!L28</f>
        <v>227248.76186999999</v>
      </c>
      <c r="Q47" s="52">
        <f>'Manufacturing Gross Output'!M28</f>
        <v>265841.70984000002</v>
      </c>
      <c r="R47" s="52">
        <f>'Manufacturing Gross Output'!N28</f>
        <v>264825.19040000002</v>
      </c>
      <c r="S47" s="52">
        <f>'Manufacturing Gross Output'!O28</f>
        <v>61832.64114</v>
      </c>
      <c r="T47" s="52">
        <f>'Manufacturing Gross Output'!P28</f>
        <v>110530.2175</v>
      </c>
      <c r="U47" s="52">
        <f>'Manufacturing Gross Output'!Q28</f>
        <v>506501.96574078302</v>
      </c>
      <c r="V47" s="52">
        <f>'Manufacturing Gross Output'!R28</f>
        <v>64353.627520000002</v>
      </c>
      <c r="W47" s="52">
        <f>'Manufacturing Gross Output'!S28</f>
        <v>101510.76474</v>
      </c>
      <c r="X47" s="52">
        <f t="shared" si="73"/>
        <v>4550291.8855407825</v>
      </c>
      <c r="Z47" s="132">
        <f t="shared" si="85"/>
        <v>1.1315444593002473</v>
      </c>
      <c r="AA47" s="132">
        <f t="shared" si="86"/>
        <v>1.1261665711044149</v>
      </c>
      <c r="AB47" s="132">
        <f t="shared" si="87"/>
        <v>1.0064061702489651</v>
      </c>
      <c r="AC47" s="132">
        <f t="shared" si="88"/>
        <v>1.1315444593002473</v>
      </c>
      <c r="AD47" s="132">
        <f t="shared" si="89"/>
        <v>1.1261665711044149</v>
      </c>
      <c r="AE47" s="132">
        <f t="shared" si="90"/>
        <v>1.0064061702489651</v>
      </c>
      <c r="AF47" s="132">
        <f t="shared" si="91"/>
        <v>1.0828996969071492</v>
      </c>
      <c r="AG47" s="132">
        <f t="shared" si="92"/>
        <v>1.1306474678238569</v>
      </c>
      <c r="AH47" s="132">
        <f t="shared" si="93"/>
        <v>1.173596267866104</v>
      </c>
      <c r="AI47" s="132">
        <f t="shared" si="94"/>
        <v>1.0687769710473409</v>
      </c>
      <c r="AJ47" s="132">
        <f t="shared" si="95"/>
        <v>1.2583951054878333</v>
      </c>
      <c r="AK47" s="132">
        <f t="shared" si="96"/>
        <v>1.2642209135763169</v>
      </c>
      <c r="AL47" s="132">
        <f t="shared" si="97"/>
        <v>1.0418934449335386</v>
      </c>
      <c r="AM47" s="132">
        <f t="shared" si="98"/>
        <v>1.0353239871950544</v>
      </c>
      <c r="AN47" s="132">
        <f t="shared" si="99"/>
        <v>1.0138475848606725</v>
      </c>
      <c r="AO47" s="132">
        <f t="shared" si="100"/>
        <v>1.0535691297631309</v>
      </c>
      <c r="AP47" s="132">
        <f t="shared" si="101"/>
        <v>1.3815664556962026</v>
      </c>
      <c r="AQ47" s="132">
        <f t="shared" si="102"/>
        <v>1.0001889455725608</v>
      </c>
      <c r="AR47" s="132">
        <f t="shared" si="103"/>
        <v>1.015473976721051</v>
      </c>
      <c r="AS47" s="132">
        <f t="shared" si="104"/>
        <v>1.0401355557680254</v>
      </c>
      <c r="AT47" s="132">
        <f t="shared" si="105"/>
        <v>1.3284515419399519</v>
      </c>
      <c r="AX47" s="132">
        <f>'Gross Output over VA'!B28</f>
        <v>3.5104634292040635</v>
      </c>
      <c r="AY47" s="132">
        <f>'Gross Output over VA'!C28</f>
        <v>3.7524528576419485</v>
      </c>
      <c r="AZ47" s="132">
        <f>'Gross Output over VA'!D28</f>
        <v>3.4909731174720307</v>
      </c>
      <c r="BA47" s="132">
        <f>'Gross Output over VA'!B28</f>
        <v>3.5104634292040635</v>
      </c>
      <c r="BB47" s="132">
        <f>'Gross Output over VA'!C28</f>
        <v>3.7524528576419485</v>
      </c>
      <c r="BC47" s="132">
        <f>'Gross Output over VA'!D28</f>
        <v>3.4909731174720307</v>
      </c>
      <c r="BD47" s="132">
        <f>'Gross Output over VA'!E28</f>
        <v>2.7018223887779018</v>
      </c>
      <c r="BE47" s="132">
        <f>'Gross Output over VA'!F28</f>
        <v>2.8364304726074256</v>
      </c>
      <c r="BF47" s="132">
        <f>'Gross Output over VA'!G28</f>
        <v>2.7747606981844819</v>
      </c>
      <c r="BG47" s="132">
        <f>'Gross Output over VA'!H28</f>
        <v>6.7465210287527402</v>
      </c>
      <c r="BH47" s="132">
        <f>'Gross Output over VA'!I28</f>
        <v>2.8098584322813838</v>
      </c>
      <c r="BI47" s="132">
        <f>'Gross Output over VA'!J28</f>
        <v>3.5775195042617383</v>
      </c>
      <c r="BJ47" s="132">
        <f>'Gross Output over VA'!K28</f>
        <v>2.6647819822360801</v>
      </c>
      <c r="BK47" s="132">
        <f>'Gross Output over VA'!L28</f>
        <v>4.4520208084389941</v>
      </c>
      <c r="BL47" s="132">
        <f>'Gross Output over VA'!M28</f>
        <v>2.3501019406074901</v>
      </c>
      <c r="BM47" s="132">
        <f>'Gross Output over VA'!N28</f>
        <v>2.2839233889689257</v>
      </c>
      <c r="BN47" s="132">
        <f>'Gross Output over VA'!O28</f>
        <v>7.8957159005099378</v>
      </c>
      <c r="BO47" s="132">
        <f>'Gross Output over VA'!P28</f>
        <v>2.1760860818159315</v>
      </c>
      <c r="BP47" s="132">
        <f>'Gross Output over VA'!Q28</f>
        <v>1.0728720892964279</v>
      </c>
      <c r="BQ47" s="132">
        <f>'Gross Output over VA'!R28</f>
        <v>2.306960464216675</v>
      </c>
      <c r="BR47" s="132">
        <f>'Gross Output over VA'!S28</f>
        <v>2.4398213046421224</v>
      </c>
      <c r="BS47" s="132">
        <f t="shared" si="126"/>
        <v>3.3617607282968733</v>
      </c>
      <c r="BU47">
        <f t="shared" si="83"/>
        <v>16972834.213097081</v>
      </c>
      <c r="BV47" s="132">
        <f t="shared" si="84"/>
        <v>0.80430905394043228</v>
      </c>
      <c r="BW47" s="132">
        <f>BV47/BV$47</f>
        <v>1</v>
      </c>
      <c r="CA47" s="304">
        <f t="shared" si="78"/>
        <v>0.92584726668947637</v>
      </c>
      <c r="CB47" s="304">
        <f t="shared" si="79"/>
        <v>1.5853295236680978</v>
      </c>
      <c r="CC47" s="52">
        <f>BEA_Output_Data!X28</f>
        <v>1705740.0655083335</v>
      </c>
      <c r="CD47" s="52">
        <f>BEA_Output_Data!AW28</f>
        <v>1075953.00538</v>
      </c>
      <c r="CE47" s="52">
        <f t="shared" si="72"/>
        <v>1075953.00538</v>
      </c>
      <c r="CF47" s="132">
        <f t="shared" si="106"/>
        <v>1.1448196674253142</v>
      </c>
      <c r="CG47" s="19">
        <f t="shared" si="80"/>
        <v>1.5853295236680978</v>
      </c>
      <c r="CH47" s="566">
        <f t="shared" si="81"/>
        <v>0.92584726668947637</v>
      </c>
      <c r="CI47" s="19">
        <f>'NAICS Sector VA over Manufac VA'!B28</f>
        <v>0.20275322303965659</v>
      </c>
      <c r="CJ47" s="19">
        <f>'NAICS Sector VA over Manufac VA'!C28</f>
        <v>2.3643777035610738E-2</v>
      </c>
      <c r="CK47" s="19">
        <f>'NAICS Sector VA over Manufac VA'!D28</f>
        <v>2.2632917235450717E-2</v>
      </c>
      <c r="CL47" s="19">
        <v>0</v>
      </c>
      <c r="CM47" s="19">
        <v>0</v>
      </c>
      <c r="CN47" s="19">
        <v>0</v>
      </c>
      <c r="CO47" s="19">
        <f>'NAICS Sector VA over Manufac VA'!E28</f>
        <v>2.7695979351324486E-2</v>
      </c>
      <c r="CP47" s="19">
        <f>'NAICS Sector VA over Manufac VA'!F28</f>
        <v>6.7230420323471693E-2</v>
      </c>
      <c r="CQ47" s="19">
        <f>'NAICS Sector VA over Manufac VA'!G28</f>
        <v>3.5148861484562179E-2</v>
      </c>
      <c r="CR47" s="19">
        <f>'NAICS Sector VA over Manufac VA'!H28</f>
        <v>9.5835383612858205E-2</v>
      </c>
      <c r="CS47" s="19">
        <f>'NAICS Sector VA over Manufac VA'!I28</f>
        <v>0.2141290765377164</v>
      </c>
      <c r="CT47" s="19">
        <f>'NAICS Sector VA over Manufac VA'!J28</f>
        <v>4.4669019055368284E-2</v>
      </c>
      <c r="CU47" s="19">
        <f>'NAICS Sector VA over Manufac VA'!K28</f>
        <v>3.3395559443890104E-2</v>
      </c>
      <c r="CV47" s="19">
        <f>'NAICS Sector VA over Manufac VA'!L28</f>
        <v>4.7440694393499586E-2</v>
      </c>
      <c r="CW47" s="19">
        <f>'NAICS Sector VA over Manufac VA'!M28</f>
        <v>0.10513398288250432</v>
      </c>
      <c r="CX47" s="19">
        <f>'NAICS Sector VA over Manufac VA'!N28</f>
        <v>0.10776666873015393</v>
      </c>
      <c r="CY47" s="19">
        <f>'NAICS Sector VA over Manufac VA'!O28</f>
        <v>7.2783507558810412E-3</v>
      </c>
      <c r="CZ47" s="19">
        <f>'NAICS Sector VA over Manufac VA'!P28</f>
        <v>4.7207570503565929E-2</v>
      </c>
      <c r="DA47" s="19">
        <f>'NAICS Sector VA over Manufac VA'!Q28</f>
        <v>0.43877298951509502</v>
      </c>
      <c r="DB47" s="19">
        <f>'NAICS Sector VA over Manufac VA'!R28</f>
        <v>2.5926242429285311E-2</v>
      </c>
      <c r="DC47" s="19">
        <f>'NAICS Sector VA over Manufac VA'!S28</f>
        <v>3.8668807338203257E-2</v>
      </c>
      <c r="DD47" s="19">
        <f t="shared" si="82"/>
        <v>1.585329523668098</v>
      </c>
      <c r="DF47" s="19">
        <f t="shared" si="107"/>
        <v>-5.5295836065730681E-3</v>
      </c>
      <c r="DG47" s="19">
        <f t="shared" si="30"/>
        <v>-2.0255070783804594E-2</v>
      </c>
      <c r="DH47" s="19">
        <f t="shared" si="31"/>
        <v>-1.0981524334276285E-2</v>
      </c>
      <c r="DI47" s="19">
        <f t="shared" si="32"/>
        <v>-5.5295836065730681E-3</v>
      </c>
      <c r="DJ47" s="19">
        <f t="shared" si="33"/>
        <v>-2.0255070783804594E-2</v>
      </c>
      <c r="DK47" s="19">
        <f t="shared" si="34"/>
        <v>-1.0981524334276285E-2</v>
      </c>
      <c r="DL47" s="19">
        <f t="shared" si="35"/>
        <v>2.1600664653407507E-2</v>
      </c>
      <c r="DM47" s="19">
        <f t="shared" si="36"/>
        <v>-3.8462306890394558E-2</v>
      </c>
      <c r="DN47" s="19">
        <f t="shared" si="37"/>
        <v>4.1219742455835149E-3</v>
      </c>
      <c r="DO47" s="19">
        <f t="shared" si="38"/>
        <v>3.4482391929207212E-2</v>
      </c>
      <c r="DP47" s="19">
        <f t="shared" si="39"/>
        <v>-7.9713391760155954E-3</v>
      </c>
      <c r="DQ47" s="19">
        <f t="shared" si="40"/>
        <v>-5.3774539563125556E-2</v>
      </c>
      <c r="DR47" s="19">
        <f t="shared" si="41"/>
        <v>3.7020077042062241E-2</v>
      </c>
      <c r="DS47" s="19">
        <f t="shared" si="42"/>
        <v>-5.3473046498444136E-2</v>
      </c>
      <c r="DT47" s="19">
        <f t="shared" si="43"/>
        <v>2.799249316339646E-2</v>
      </c>
      <c r="DU47" s="19">
        <f t="shared" si="44"/>
        <v>5.9227364816723471E-2</v>
      </c>
      <c r="DV47" s="19">
        <f t="shared" si="45"/>
        <v>-3.2001425386919739E-2</v>
      </c>
      <c r="DW47" s="19">
        <f t="shared" si="46"/>
        <v>-1.3546384455135875E-2</v>
      </c>
      <c r="DX47" s="19">
        <f t="shared" si="47"/>
        <v>-3.5022594956364735E-2</v>
      </c>
      <c r="DY47" s="19">
        <f t="shared" si="48"/>
        <v>-4.984868515620659E-3</v>
      </c>
      <c r="DZ47" s="19">
        <f t="shared" si="49"/>
        <v>1.5135866633523419E-2</v>
      </c>
      <c r="EA47" s="19"/>
      <c r="EB47" s="19"/>
      <c r="EC47" s="19">
        <f t="shared" si="108"/>
        <v>3.4036229223729834E-2</v>
      </c>
      <c r="ED47" s="19">
        <f t="shared" si="109"/>
        <v>2.3053665698122779E-2</v>
      </c>
      <c r="EE47" s="19">
        <f t="shared" si="110"/>
        <v>2.3610336265634333E-2</v>
      </c>
      <c r="EF47" s="304">
        <v>0</v>
      </c>
      <c r="EG47" s="304">
        <v>0</v>
      </c>
      <c r="EH47" s="304">
        <v>0</v>
      </c>
      <c r="EI47" s="19">
        <f t="shared" si="111"/>
        <v>-8.7759123462622754E-2</v>
      </c>
      <c r="EJ47" s="19">
        <f t="shared" si="112"/>
        <v>5.193789317765337E-2</v>
      </c>
      <c r="EK47" s="19">
        <f t="shared" si="113"/>
        <v>-3.510450637167984E-2</v>
      </c>
      <c r="EL47" s="19">
        <f t="shared" si="114"/>
        <v>-1.5011037278672781E-2</v>
      </c>
      <c r="EM47" s="19">
        <f t="shared" si="115"/>
        <v>1.958153715186426E-2</v>
      </c>
      <c r="EN47" s="19">
        <f t="shared" si="116"/>
        <v>4.4266837425170451E-2</v>
      </c>
      <c r="EO47" s="19">
        <f t="shared" si="117"/>
        <v>-0.10639410482685385</v>
      </c>
      <c r="EP47" s="19">
        <f t="shared" si="118"/>
        <v>1.0971776125713787E-2</v>
      </c>
      <c r="EQ47" s="19">
        <f t="shared" si="119"/>
        <v>-5.2568676802344234E-2</v>
      </c>
      <c r="ER47" s="19">
        <f t="shared" si="120"/>
        <v>-0.10733204647255014</v>
      </c>
      <c r="ES47" s="19">
        <f t="shared" si="121"/>
        <v>6.7964626666051589E-2</v>
      </c>
      <c r="ET47" s="19">
        <f t="shared" si="122"/>
        <v>-3.3374676719319332E-2</v>
      </c>
      <c r="EU47" s="19">
        <f t="shared" si="123"/>
        <v>-8.2468520660814362E-3</v>
      </c>
      <c r="EV47" s="19">
        <f t="shared" si="124"/>
        <v>-6.1308665063246864E-2</v>
      </c>
      <c r="EW47" s="19">
        <f t="shared" si="125"/>
        <v>4.8950999639937442E-3</v>
      </c>
      <c r="GL47" s="3"/>
      <c r="GM47" s="3"/>
      <c r="GN47" s="8"/>
      <c r="GO47" s="3"/>
      <c r="HJ47" s="17"/>
    </row>
    <row r="48" spans="1:218" x14ac:dyDescent="0.2">
      <c r="A48" t="s">
        <v>17</v>
      </c>
      <c r="B48" s="1">
        <f t="shared" si="71"/>
        <v>1992</v>
      </c>
      <c r="C48" s="52">
        <f>'Manufacturing Gross Output'!B29</f>
        <v>782213.32592000009</v>
      </c>
      <c r="D48" s="52">
        <f>'Manufacturing Gross Output'!C29</f>
        <v>101191.85550000001</v>
      </c>
      <c r="E48" s="52">
        <f>'Manufacturing Gross Output'!D29</f>
        <v>89381.53224</v>
      </c>
      <c r="F48" s="52">
        <f>'Manufacturing Gross Output'!B29</f>
        <v>782213.32592000009</v>
      </c>
      <c r="G48" s="52">
        <f>'Manufacturing Gross Output'!C29</f>
        <v>101191.85550000001</v>
      </c>
      <c r="H48" s="52">
        <f>'Manufacturing Gross Output'!D29</f>
        <v>89381.53224</v>
      </c>
      <c r="I48" s="52">
        <f>'Manufacturing Gross Output'!E29</f>
        <v>84914.308699999994</v>
      </c>
      <c r="J48" s="52">
        <f>'Manufacturing Gross Output'!F29</f>
        <v>207422.54807999998</v>
      </c>
      <c r="K48" s="52">
        <f>'Manufacturing Gross Output'!G29</f>
        <v>109417.00315</v>
      </c>
      <c r="L48" s="52">
        <f>'Manufacturing Gross Output'!H29</f>
        <v>673459.11200000008</v>
      </c>
      <c r="M48" s="52">
        <f>'Manufacturing Gross Output'!I29</f>
        <v>664004.22462000011</v>
      </c>
      <c r="N48" s="52">
        <f>'Manufacturing Gross Output'!J29</f>
        <v>182228.41461000004</v>
      </c>
      <c r="O48" s="52">
        <f>'Manufacturing Gross Output'!K29</f>
        <v>99426.76893000002</v>
      </c>
      <c r="P48" s="52">
        <f>'Manufacturing Gross Output'!L29</f>
        <v>232361.19270000001</v>
      </c>
      <c r="Q48" s="52">
        <f>'Manufacturing Gross Output'!M29</f>
        <v>274288.81745999999</v>
      </c>
      <c r="R48" s="52">
        <f>'Manufacturing Gross Output'!N29</f>
        <v>264505.65120000002</v>
      </c>
      <c r="S48" s="52">
        <f>'Manufacturing Gross Output'!O29</f>
        <v>68071.495500000005</v>
      </c>
      <c r="T48" s="52">
        <f>'Manufacturing Gross Output'!P29</f>
        <v>118340.65925000001</v>
      </c>
      <c r="U48" s="52">
        <f>'Manufacturing Gross Output'!Q29</f>
        <v>541779.54700125975</v>
      </c>
      <c r="V48" s="52">
        <f>'Manufacturing Gross Output'!R29</f>
        <v>69375.24672000001</v>
      </c>
      <c r="W48" s="52">
        <f>'Manufacturing Gross Output'!S29</f>
        <v>105333.43049999999</v>
      </c>
      <c r="X48" s="52">
        <f t="shared" si="73"/>
        <v>4667715.1340812603</v>
      </c>
      <c r="Z48" s="132">
        <f t="shared" si="85"/>
        <v>1.1557697144596975</v>
      </c>
      <c r="AA48" s="132">
        <f t="shared" si="86"/>
        <v>1.1937758475558429</v>
      </c>
      <c r="AB48" s="132">
        <f t="shared" si="87"/>
        <v>1.05813418023025</v>
      </c>
      <c r="AC48" s="132">
        <f t="shared" si="88"/>
        <v>1.1557697144596975</v>
      </c>
      <c r="AD48" s="132">
        <f t="shared" si="89"/>
        <v>1.1937758475558429</v>
      </c>
      <c r="AE48" s="132">
        <f t="shared" si="90"/>
        <v>1.05813418023025</v>
      </c>
      <c r="AF48" s="132">
        <f t="shared" si="91"/>
        <v>1.1420951429099084</v>
      </c>
      <c r="AG48" s="132">
        <f t="shared" si="92"/>
        <v>1.1430149415651656</v>
      </c>
      <c r="AH48" s="132">
        <f t="shared" si="93"/>
        <v>1.2236957047004813</v>
      </c>
      <c r="AI48" s="132">
        <f t="shared" si="94"/>
        <v>1.0346637982917803</v>
      </c>
      <c r="AJ48" s="132">
        <f t="shared" si="95"/>
        <v>1.2907272419054079</v>
      </c>
      <c r="AK48" s="132">
        <f t="shared" si="96"/>
        <v>1.3398535731338537</v>
      </c>
      <c r="AL48" s="132">
        <f t="shared" si="97"/>
        <v>1.0818895418175514</v>
      </c>
      <c r="AM48" s="132">
        <f t="shared" si="98"/>
        <v>1.0586157412517938</v>
      </c>
      <c r="AN48" s="132">
        <f t="shared" si="99"/>
        <v>1.0460625433965229</v>
      </c>
      <c r="AO48" s="132">
        <f t="shared" si="100"/>
        <v>1.0522978887744594</v>
      </c>
      <c r="AP48" s="132">
        <f t="shared" si="101"/>
        <v>1.520965189873418</v>
      </c>
      <c r="AQ48" s="132">
        <f t="shared" si="102"/>
        <v>1.0708657041556913</v>
      </c>
      <c r="AR48" s="132">
        <f t="shared" si="103"/>
        <v>1.0862011765242794</v>
      </c>
      <c r="AS48" s="132">
        <f t="shared" si="104"/>
        <v>1.121299040698601</v>
      </c>
      <c r="AT48" s="132">
        <f t="shared" si="105"/>
        <v>1.3784780217541857</v>
      </c>
      <c r="AX48" s="132">
        <f>'Gross Output over VA'!B29</f>
        <v>3.5151367929266542</v>
      </c>
      <c r="AY48" s="132">
        <f>'Gross Output over VA'!C29</f>
        <v>3.5744227522254652</v>
      </c>
      <c r="AZ48" s="132">
        <f>'Gross Output over VA'!D29</f>
        <v>3.5165726405241533</v>
      </c>
      <c r="BA48" s="132">
        <f>'Gross Output over VA'!B29</f>
        <v>3.5151367929266542</v>
      </c>
      <c r="BB48" s="132">
        <f>'Gross Output over VA'!C29</f>
        <v>3.5744227522254652</v>
      </c>
      <c r="BC48" s="132">
        <f>'Gross Output over VA'!D29</f>
        <v>3.5165726405241533</v>
      </c>
      <c r="BD48" s="132">
        <f>'Gross Output over VA'!E29</f>
        <v>3.1679764408110613</v>
      </c>
      <c r="BE48" s="132">
        <f>'Gross Output over VA'!F29</f>
        <v>2.7845339204178865</v>
      </c>
      <c r="BF48" s="132">
        <f>'Gross Output over VA'!G29</f>
        <v>2.7795520660408366</v>
      </c>
      <c r="BG48" s="132">
        <f>'Gross Output over VA'!H29</f>
        <v>5.8043227987279868</v>
      </c>
      <c r="BH48" s="132">
        <f>'Gross Output over VA'!I29</f>
        <v>2.7251719797403906</v>
      </c>
      <c r="BI48" s="132">
        <f>'Gross Output over VA'!J29</f>
        <v>3.5509439236119089</v>
      </c>
      <c r="BJ48" s="132">
        <f>'Gross Output over VA'!K29</f>
        <v>2.439192949935808</v>
      </c>
      <c r="BK48" s="132">
        <f>'Gross Output over VA'!L29</f>
        <v>4.277012190144454</v>
      </c>
      <c r="BL48" s="132">
        <f>'Gross Output over VA'!M29</f>
        <v>2.3672897270429578</v>
      </c>
      <c r="BM48" s="132">
        <f>'Gross Output over VA'!N29</f>
        <v>2.2976356125167534</v>
      </c>
      <c r="BN48" s="132">
        <f>'Gross Output over VA'!O29</f>
        <v>7.7671060290912983</v>
      </c>
      <c r="BO48" s="132">
        <f>'Gross Output over VA'!P29</f>
        <v>2.2824068328220566</v>
      </c>
      <c r="BP48" s="132">
        <f>'Gross Output over VA'!Q29</f>
        <v>1.1311693207857136</v>
      </c>
      <c r="BQ48" s="132">
        <f>'Gross Output over VA'!R29</f>
        <v>2.2684689214898777</v>
      </c>
      <c r="BR48" s="132">
        <f>'Gross Output over VA'!S29</f>
        <v>2.4686550050077329</v>
      </c>
      <c r="BS48" s="132">
        <f t="shared" si="126"/>
        <v>3.3011286709304413</v>
      </c>
      <c r="BU48">
        <f t="shared" si="83"/>
        <v>17372730.951047938</v>
      </c>
      <c r="BV48" s="132">
        <f t="shared" si="84"/>
        <v>0.82325936965888347</v>
      </c>
      <c r="BW48" s="132">
        <f t="shared" ref="BW48:BW66" si="127">BV48/BV$47</f>
        <v>1.0235609876895091</v>
      </c>
      <c r="CA48" s="304">
        <f t="shared" si="78"/>
        <v>0.92297560074112928</v>
      </c>
      <c r="CB48" s="304">
        <f t="shared" si="79"/>
        <v>1.5804123661910279</v>
      </c>
      <c r="CC48" s="52">
        <f>BEA_Output_Data!X29</f>
        <v>1766811.8544426004</v>
      </c>
      <c r="CD48" s="52">
        <f>BEA_Output_Data!AW29</f>
        <v>1117943.5774099999</v>
      </c>
      <c r="CE48" s="52">
        <f t="shared" si="72"/>
        <v>1117943.5774099999</v>
      </c>
      <c r="CF48" s="132">
        <f t="shared" si="106"/>
        <v>1.1894978573332513</v>
      </c>
      <c r="CG48" s="19">
        <f t="shared" si="80"/>
        <v>1.5804123661910279</v>
      </c>
      <c r="CH48" s="566">
        <f t="shared" si="81"/>
        <v>0.92297560074112928</v>
      </c>
      <c r="CI48" s="19">
        <f>'NAICS Sector VA over Manufac VA'!B29</f>
        <v>0.19905041835433288</v>
      </c>
      <c r="CJ48" s="19">
        <f>'NAICS Sector VA over Manufac VA'!C29</f>
        <v>2.5323268411798803E-2</v>
      </c>
      <c r="CK48" s="19">
        <f>'NAICS Sector VA over Manufac VA'!D29</f>
        <v>2.273569932651294E-2</v>
      </c>
      <c r="CL48" s="19">
        <v>0</v>
      </c>
      <c r="CM48" s="19">
        <v>0</v>
      </c>
      <c r="CN48" s="19">
        <v>0</v>
      </c>
      <c r="CO48" s="19">
        <f>'NAICS Sector VA over Manufac VA'!E29</f>
        <v>2.3976128072669085E-2</v>
      </c>
      <c r="CP48" s="19">
        <f>'NAICS Sector VA over Manufac VA'!F29</f>
        <v>6.6632110157631722E-2</v>
      </c>
      <c r="CQ48" s="19">
        <f>'NAICS Sector VA over Manufac VA'!G29</f>
        <v>3.5211953264402629E-2</v>
      </c>
      <c r="CR48" s="19">
        <f>'NAICS Sector VA over Manufac VA'!H29</f>
        <v>0.1037862429952023</v>
      </c>
      <c r="CS48" s="19">
        <f>'NAICS Sector VA over Manufac VA'!I29</f>
        <v>0.21795008481956732</v>
      </c>
      <c r="CT48" s="19">
        <f>'NAICS Sector VA over Manufac VA'!J29</f>
        <v>4.5904197302060516E-2</v>
      </c>
      <c r="CU48" s="19">
        <f>'NAICS Sector VA over Manufac VA'!K29</f>
        <v>3.6461731194373771E-2</v>
      </c>
      <c r="CV48" s="19">
        <f>'NAICS Sector VA over Manufac VA'!L29</f>
        <v>4.8596302154948132E-2</v>
      </c>
      <c r="CW48" s="19">
        <f>'NAICS Sector VA over Manufac VA'!M29</f>
        <v>0.10364224301769633</v>
      </c>
      <c r="CX48" s="19">
        <f>'NAICS Sector VA over Manufac VA'!N29</f>
        <v>0.10297550156037978</v>
      </c>
      <c r="CY48" s="19">
        <f>'NAICS Sector VA over Manufac VA'!O29</f>
        <v>7.8394604406639232E-3</v>
      </c>
      <c r="CZ48" s="19">
        <f>'NAICS Sector VA over Manufac VA'!P29</f>
        <v>4.6378963677327543E-2</v>
      </c>
      <c r="DA48" s="19">
        <f>'NAICS Sector VA over Manufac VA'!Q29</f>
        <v>0.42842529322653522</v>
      </c>
      <c r="DB48" s="19">
        <f>'NAICS Sector VA over Manufac VA'!R29</f>
        <v>2.7355951282310616E-2</v>
      </c>
      <c r="DC48" s="19">
        <f>'NAICS Sector VA over Manufac VA'!S29</f>
        <v>3.8166816932614846E-2</v>
      </c>
      <c r="DD48" s="19">
        <f t="shared" si="82"/>
        <v>1.5804123661910285</v>
      </c>
      <c r="DF48" s="19">
        <f t="shared" si="107"/>
        <v>1.3303815372692218E-3</v>
      </c>
      <c r="DG48" s="19">
        <f t="shared" si="30"/>
        <v>-4.8606026326701593E-2</v>
      </c>
      <c r="DH48" s="19">
        <f t="shared" si="31"/>
        <v>7.3063060351817111E-3</v>
      </c>
      <c r="DI48" s="19">
        <f t="shared" si="32"/>
        <v>1.3303815372692218E-3</v>
      </c>
      <c r="DJ48" s="19">
        <f t="shared" si="33"/>
        <v>-4.8606026326701593E-2</v>
      </c>
      <c r="DK48" s="19">
        <f t="shared" si="34"/>
        <v>7.3063060351817111E-3</v>
      </c>
      <c r="DL48" s="19">
        <f t="shared" si="35"/>
        <v>0.15916653317719423</v>
      </c>
      <c r="DM48" s="19">
        <f t="shared" si="36"/>
        <v>-1.8465879956047513E-2</v>
      </c>
      <c r="DN48" s="19">
        <f t="shared" si="37"/>
        <v>1.7252788052228229E-3</v>
      </c>
      <c r="DO48" s="19">
        <f t="shared" si="38"/>
        <v>-0.15042401879861558</v>
      </c>
      <c r="DP48" s="19">
        <f t="shared" si="39"/>
        <v>-3.0602564150427673E-2</v>
      </c>
      <c r="DQ48" s="19">
        <f t="shared" si="40"/>
        <v>-7.4562222396494402E-3</v>
      </c>
      <c r="DR48" s="19">
        <f t="shared" si="41"/>
        <v>-8.8455020110513247E-2</v>
      </c>
      <c r="DS48" s="19">
        <f t="shared" si="42"/>
        <v>-4.010342795234971E-2</v>
      </c>
      <c r="DT48" s="19">
        <f t="shared" si="43"/>
        <v>7.2870194816158146E-3</v>
      </c>
      <c r="DU48" s="19">
        <f t="shared" si="44"/>
        <v>5.9858508801219328E-3</v>
      </c>
      <c r="DV48" s="19">
        <f t="shared" si="45"/>
        <v>-1.6422680732525237E-2</v>
      </c>
      <c r="DW48" s="19">
        <f t="shared" si="46"/>
        <v>4.7702626743897351E-2</v>
      </c>
      <c r="DX48" s="19">
        <f t="shared" si="47"/>
        <v>5.2912646787798931E-2</v>
      </c>
      <c r="DY48" s="19">
        <f t="shared" si="48"/>
        <v>-1.6825721729270597E-2</v>
      </c>
      <c r="DZ48" s="19">
        <f t="shared" si="49"/>
        <v>1.1748669121921037E-2</v>
      </c>
      <c r="EA48" s="19"/>
      <c r="EB48" s="19"/>
      <c r="EC48" s="19">
        <f t="shared" si="108"/>
        <v>-1.8431438289815485E-2</v>
      </c>
      <c r="ED48" s="19">
        <f t="shared" si="109"/>
        <v>6.8623720284074582E-2</v>
      </c>
      <c r="EE48" s="19">
        <f t="shared" si="110"/>
        <v>4.5309852798062211E-3</v>
      </c>
      <c r="EF48" s="304">
        <v>0</v>
      </c>
      <c r="EG48" s="304">
        <v>0</v>
      </c>
      <c r="EH48" s="304">
        <v>0</v>
      </c>
      <c r="EI48" s="19">
        <f t="shared" si="111"/>
        <v>-0.14422858118335591</v>
      </c>
      <c r="EJ48" s="19">
        <f t="shared" si="112"/>
        <v>-8.9392326280616739E-3</v>
      </c>
      <c r="EK48" s="19">
        <f t="shared" si="113"/>
        <v>1.7933787996981148E-3</v>
      </c>
      <c r="EL48" s="19">
        <f t="shared" si="114"/>
        <v>7.970146262193091E-2</v>
      </c>
      <c r="EM48" s="19">
        <f t="shared" si="115"/>
        <v>1.7687073269840228E-2</v>
      </c>
      <c r="EN48" s="19">
        <f t="shared" si="116"/>
        <v>2.7276382060322863E-2</v>
      </c>
      <c r="EO48" s="19">
        <f t="shared" si="117"/>
        <v>8.7840309779030068E-2</v>
      </c>
      <c r="EP48" s="19">
        <f t="shared" si="118"/>
        <v>2.4067048782828702E-2</v>
      </c>
      <c r="EQ48" s="19">
        <f t="shared" si="119"/>
        <v>-1.4290566325271981E-2</v>
      </c>
      <c r="ER48" s="19">
        <f t="shared" si="120"/>
        <v>-4.5477304200267916E-2</v>
      </c>
      <c r="ES48" s="19">
        <f t="shared" si="121"/>
        <v>7.4265718628458627E-2</v>
      </c>
      <c r="ET48" s="19">
        <f t="shared" si="122"/>
        <v>-1.7708284348498218E-2</v>
      </c>
      <c r="EU48" s="19">
        <f t="shared" si="123"/>
        <v>-2.3865793186789389E-2</v>
      </c>
      <c r="EV48" s="19">
        <f t="shared" si="124"/>
        <v>5.367842540532175E-2</v>
      </c>
      <c r="EW48" s="19">
        <f t="shared" si="125"/>
        <v>-1.3066791683223814E-2</v>
      </c>
      <c r="GL48" s="3"/>
      <c r="GM48" s="3"/>
      <c r="GN48" s="8"/>
      <c r="GO48" s="3"/>
      <c r="HJ48" s="17"/>
    </row>
    <row r="49" spans="1:218" x14ac:dyDescent="0.2">
      <c r="A49" t="s">
        <v>17</v>
      </c>
      <c r="B49" s="1">
        <f t="shared" si="71"/>
        <v>1993</v>
      </c>
      <c r="C49" s="52">
        <f>'Manufacturing Gross Output'!B30</f>
        <v>791584.69096000004</v>
      </c>
      <c r="D49" s="52">
        <f>'Manufacturing Gross Output'!C30</f>
        <v>105856.16355000001</v>
      </c>
      <c r="E49" s="52">
        <f>'Manufacturing Gross Output'!D30</f>
        <v>92411.236059999996</v>
      </c>
      <c r="F49" s="52">
        <f>'Manufacturing Gross Output'!B30</f>
        <v>791584.69096000004</v>
      </c>
      <c r="G49" s="52">
        <f>'Manufacturing Gross Output'!C30</f>
        <v>105856.16355000001</v>
      </c>
      <c r="H49" s="52">
        <f>'Manufacturing Gross Output'!D30</f>
        <v>92411.236059999996</v>
      </c>
      <c r="I49" s="52">
        <f>'Manufacturing Gross Output'!E30</f>
        <v>86160.589800000002</v>
      </c>
      <c r="J49" s="52">
        <f>'Manufacturing Gross Output'!F30</f>
        <v>208804.21964000002</v>
      </c>
      <c r="K49" s="52">
        <f>'Manufacturing Gross Output'!G30</f>
        <v>108036.79519999999</v>
      </c>
      <c r="L49" s="52">
        <f>'Manufacturing Gross Output'!H30</f>
        <v>669641.73237999994</v>
      </c>
      <c r="M49" s="52">
        <f>'Manufacturing Gross Output'!I30</f>
        <v>677513.5877400001</v>
      </c>
      <c r="N49" s="52">
        <f>'Manufacturing Gross Output'!J30</f>
        <v>193478.20459999997</v>
      </c>
      <c r="O49" s="52">
        <f>'Manufacturing Gross Output'!K30</f>
        <v>101724.44427000001</v>
      </c>
      <c r="P49" s="52">
        <f>'Manufacturing Gross Output'!L30</f>
        <v>242219.91923999999</v>
      </c>
      <c r="Q49" s="52">
        <f>'Manufacturing Gross Output'!M30</f>
        <v>283677.16440000001</v>
      </c>
      <c r="R49" s="52">
        <f>'Manufacturing Gross Output'!N30</f>
        <v>282416.02560000005</v>
      </c>
      <c r="S49" s="52">
        <f>'Manufacturing Gross Output'!O30</f>
        <v>74048.332139999999</v>
      </c>
      <c r="T49" s="52">
        <f>'Manufacturing Gross Output'!P30</f>
        <v>126362.36</v>
      </c>
      <c r="U49" s="52">
        <f>'Manufacturing Gross Output'!Q30</f>
        <v>563538.52142050443</v>
      </c>
      <c r="V49" s="52">
        <f>'Manufacturing Gross Output'!R30</f>
        <v>71537.040639999992</v>
      </c>
      <c r="W49" s="52">
        <f>'Manufacturing Gross Output'!S30</f>
        <v>112261.23396000001</v>
      </c>
      <c r="X49" s="52">
        <f t="shared" si="73"/>
        <v>4791272.2616005046</v>
      </c>
      <c r="Z49" s="132">
        <f t="shared" si="85"/>
        <v>1.1696164996491971</v>
      </c>
      <c r="AA49" s="132">
        <f t="shared" si="86"/>
        <v>1.2488014053750716</v>
      </c>
      <c r="AB49" s="132">
        <f t="shared" si="87"/>
        <v>1.0940010208132478</v>
      </c>
      <c r="AC49" s="132">
        <f t="shared" si="88"/>
        <v>1.1696164996491971</v>
      </c>
      <c r="AD49" s="132">
        <f t="shared" si="89"/>
        <v>1.2488014053750716</v>
      </c>
      <c r="AE49" s="132">
        <f t="shared" si="90"/>
        <v>1.0940010208132478</v>
      </c>
      <c r="AF49" s="132">
        <f t="shared" si="91"/>
        <v>1.1588575898143418</v>
      </c>
      <c r="AG49" s="132">
        <f t="shared" si="92"/>
        <v>1.1506287292272794</v>
      </c>
      <c r="AH49" s="132">
        <f t="shared" si="93"/>
        <v>1.2082597624667768</v>
      </c>
      <c r="AI49" s="132">
        <f t="shared" si="94"/>
        <v>1.0287989960687896</v>
      </c>
      <c r="AJ49" s="132">
        <f t="shared" si="95"/>
        <v>1.316987470911865</v>
      </c>
      <c r="AK49" s="132">
        <f t="shared" si="96"/>
        <v>1.4225688365430524</v>
      </c>
      <c r="AL49" s="132">
        <f t="shared" si="97"/>
        <v>1.1068911681158793</v>
      </c>
      <c r="AM49" s="132">
        <f t="shared" si="98"/>
        <v>1.1035311721921721</v>
      </c>
      <c r="AN49" s="132">
        <f t="shared" si="99"/>
        <v>1.0818671313096906</v>
      </c>
      <c r="AO49" s="132">
        <f t="shared" si="100"/>
        <v>1.1235517507723998</v>
      </c>
      <c r="AP49" s="132">
        <f t="shared" si="101"/>
        <v>1.6545094936708862</v>
      </c>
      <c r="AQ49" s="132">
        <f t="shared" si="102"/>
        <v>1.1434541473553177</v>
      </c>
      <c r="AR49" s="132">
        <f t="shared" si="103"/>
        <v>1.1298252367992798</v>
      </c>
      <c r="AS49" s="132">
        <f t="shared" si="104"/>
        <v>1.1562397084913576</v>
      </c>
      <c r="AT49" s="132">
        <f t="shared" si="105"/>
        <v>1.4691408318735488</v>
      </c>
      <c r="AX49" s="132">
        <f>'Gross Output over VA'!B30</f>
        <v>3.5266024742551041</v>
      </c>
      <c r="AY49" s="132">
        <f>'Gross Output over VA'!C30</f>
        <v>3.6135545652641685</v>
      </c>
      <c r="AZ49" s="132">
        <f>'Gross Output over VA'!D30</f>
        <v>3.6599529421181205</v>
      </c>
      <c r="BA49" s="132">
        <f>'Gross Output over VA'!B30</f>
        <v>3.5266024742551041</v>
      </c>
      <c r="BB49" s="132">
        <f>'Gross Output over VA'!C30</f>
        <v>3.6135545652641685</v>
      </c>
      <c r="BC49" s="132">
        <f>'Gross Output over VA'!D30</f>
        <v>3.6599529421181205</v>
      </c>
      <c r="BD49" s="132">
        <f>'Gross Output over VA'!E30</f>
        <v>3.7757003554454429</v>
      </c>
      <c r="BE49" s="132">
        <f>'Gross Output over VA'!F30</f>
        <v>2.6206459862216556</v>
      </c>
      <c r="BF49" s="132">
        <f>'Gross Output over VA'!G30</f>
        <v>2.9447664886949898</v>
      </c>
      <c r="BG49" s="132">
        <f>'Gross Output over VA'!H30</f>
        <v>4.6579158936554084</v>
      </c>
      <c r="BH49" s="132">
        <f>'Gross Output over VA'!I30</f>
        <v>2.7009185014752588</v>
      </c>
      <c r="BI49" s="132">
        <f>'Gross Output over VA'!J30</f>
        <v>3.5082252951173043</v>
      </c>
      <c r="BJ49" s="132">
        <f>'Gross Output over VA'!K30</f>
        <v>2.528624032395475</v>
      </c>
      <c r="BK49" s="132">
        <f>'Gross Output over VA'!L30</f>
        <v>4.2998755450473745</v>
      </c>
      <c r="BL49" s="132">
        <f>'Gross Output over VA'!M30</f>
        <v>2.3661127197667056</v>
      </c>
      <c r="BM49" s="132">
        <f>'Gross Output over VA'!N30</f>
        <v>2.4814827145373619</v>
      </c>
      <c r="BN49" s="132">
        <f>'Gross Output over VA'!O30</f>
        <v>7.6079255072855005</v>
      </c>
      <c r="BO49" s="132">
        <f>'Gross Output over VA'!P30</f>
        <v>2.3674446652116763</v>
      </c>
      <c r="BP49" s="132">
        <f>'Gross Output over VA'!Q30</f>
        <v>1.113696047233603</v>
      </c>
      <c r="BQ49" s="132">
        <f>'Gross Output over VA'!R30</f>
        <v>2.20117038751052</v>
      </c>
      <c r="BR49" s="132">
        <f>'Gross Output over VA'!S30</f>
        <v>2.6470829866865242</v>
      </c>
      <c r="BS49" s="132">
        <f t="shared" si="126"/>
        <v>3.3058003375980758</v>
      </c>
      <c r="BU49">
        <f t="shared" si="83"/>
        <v>17774114.91832491</v>
      </c>
      <c r="BV49" s="132">
        <f t="shared" si="84"/>
        <v>0.84228016223448532</v>
      </c>
      <c r="BW49" s="132">
        <f t="shared" si="127"/>
        <v>1.0472095994792385</v>
      </c>
      <c r="CA49" s="304">
        <f t="shared" si="78"/>
        <v>0.93076931496491344</v>
      </c>
      <c r="CB49" s="304">
        <f t="shared" si="79"/>
        <v>1.593757553569694</v>
      </c>
      <c r="CC49" s="52">
        <f>BEA_Output_Data!X30</f>
        <v>1842234.8754651274</v>
      </c>
      <c r="CD49" s="52">
        <f>BEA_Output_Data!AW30</f>
        <v>1155906.6003099999</v>
      </c>
      <c r="CE49" s="52">
        <f t="shared" si="72"/>
        <v>1155906.6003099999</v>
      </c>
      <c r="CF49" s="132">
        <f t="shared" si="106"/>
        <v>1.2298907137438231</v>
      </c>
      <c r="CG49" s="19">
        <f t="shared" si="80"/>
        <v>1.593757553569694</v>
      </c>
      <c r="CH49" s="566">
        <f t="shared" si="81"/>
        <v>0.93076931496491344</v>
      </c>
      <c r="CI49" s="19">
        <f>'NAICS Sector VA over Manufac VA'!B30</f>
        <v>0.1941860979769493</v>
      </c>
      <c r="CJ49" s="19">
        <f>'NAICS Sector VA over Manufac VA'!C30</f>
        <v>2.5343044699410542E-2</v>
      </c>
      <c r="CK49" s="19">
        <f>'NAICS Sector VA over Manufac VA'!D30</f>
        <v>2.1843716640452135E-2</v>
      </c>
      <c r="CL49" s="19">
        <v>0</v>
      </c>
      <c r="CM49" s="19">
        <v>0</v>
      </c>
      <c r="CN49" s="19">
        <v>0</v>
      </c>
      <c r="CO49" s="19">
        <f>'NAICS Sector VA over Manufac VA'!E30</f>
        <v>1.9741875047586042E-2</v>
      </c>
      <c r="CP49" s="19">
        <f>'NAICS Sector VA over Manufac VA'!F30</f>
        <v>6.8929982732715347E-2</v>
      </c>
      <c r="CQ49" s="19">
        <f>'NAICS Sector VA over Manufac VA'!G30</f>
        <v>3.1739354278417307E-2</v>
      </c>
      <c r="CR49" s="19">
        <f>'NAICS Sector VA over Manufac VA'!H30</f>
        <v>0.12437357712244587</v>
      </c>
      <c r="CS49" s="19">
        <f>'NAICS Sector VA over Manufac VA'!I30</f>
        <v>0.21701201831767922</v>
      </c>
      <c r="CT49" s="19">
        <f>'NAICS Sector VA over Manufac VA'!J30</f>
        <v>4.7711363656206721E-2</v>
      </c>
      <c r="CU49" s="19">
        <f>'NAICS Sector VA over Manufac VA'!K30</f>
        <v>3.4803131394189661E-2</v>
      </c>
      <c r="CV49" s="19">
        <f>'NAICS Sector VA over Manufac VA'!L30</f>
        <v>4.8733906506712991E-2</v>
      </c>
      <c r="CW49" s="19">
        <f>'NAICS Sector VA over Manufac VA'!M30</f>
        <v>0.10372088250715632</v>
      </c>
      <c r="CX49" s="19">
        <f>'NAICS Sector VA over Manufac VA'!N30</f>
        <v>9.8458981521065567E-2</v>
      </c>
      <c r="CY49" s="19">
        <f>'NAICS Sector VA over Manufac VA'!O30</f>
        <v>8.420275199907774E-3</v>
      </c>
      <c r="CZ49" s="19">
        <f>'NAICS Sector VA over Manufac VA'!P30</f>
        <v>4.6175876498746084E-2</v>
      </c>
      <c r="DA49" s="19">
        <f>'NAICS Sector VA over Manufac VA'!Q30</f>
        <v>0.43775809554978096</v>
      </c>
      <c r="DB49" s="19">
        <f>'NAICS Sector VA over Manufac VA'!R30</f>
        <v>2.8116066705808258E-2</v>
      </c>
      <c r="DC49" s="19">
        <f>'NAICS Sector VA over Manufac VA'!S30</f>
        <v>3.6689307214463798E-2</v>
      </c>
      <c r="DD49" s="19">
        <f t="shared" si="82"/>
        <v>1.593757553569694</v>
      </c>
      <c r="DF49" s="19">
        <f t="shared" si="107"/>
        <v>3.256494177353401E-3</v>
      </c>
      <c r="DG49" s="19">
        <f t="shared" si="30"/>
        <v>1.0888236818582055E-2</v>
      </c>
      <c r="DH49" s="19">
        <f t="shared" si="31"/>
        <v>3.9963456381034511E-2</v>
      </c>
      <c r="DI49" s="19">
        <f t="shared" si="32"/>
        <v>3.256494177353401E-3</v>
      </c>
      <c r="DJ49" s="19">
        <f t="shared" si="33"/>
        <v>1.0888236818582055E-2</v>
      </c>
      <c r="DK49" s="19">
        <f t="shared" si="34"/>
        <v>3.9963456381034511E-2</v>
      </c>
      <c r="DL49" s="19">
        <f t="shared" si="35"/>
        <v>0.17549285280287552</v>
      </c>
      <c r="DM49" s="19">
        <f t="shared" si="36"/>
        <v>-6.06596588349387E-2</v>
      </c>
      <c r="DN49" s="19">
        <f t="shared" si="37"/>
        <v>5.7739735797459078E-2</v>
      </c>
      <c r="DO49" s="19">
        <f t="shared" si="38"/>
        <v>-0.22003483509438637</v>
      </c>
      <c r="DP49" s="19">
        <f t="shared" si="39"/>
        <v>-8.9396370632614016E-3</v>
      </c>
      <c r="DQ49" s="19">
        <f t="shared" si="40"/>
        <v>-1.2103166433715201E-2</v>
      </c>
      <c r="DR49" s="19">
        <f t="shared" si="41"/>
        <v>3.6008067710781175E-2</v>
      </c>
      <c r="DS49" s="19">
        <f t="shared" si="42"/>
        <v>5.3313998653419046E-3</v>
      </c>
      <c r="DT49" s="19">
        <f t="shared" si="43"/>
        <v>-4.9731976680082854E-4</v>
      </c>
      <c r="DU49" s="19">
        <f t="shared" si="44"/>
        <v>7.6975650661262635E-2</v>
      </c>
      <c r="DV49" s="19">
        <f t="shared" si="45"/>
        <v>-2.0707106743879392E-2</v>
      </c>
      <c r="DW49" s="19">
        <f t="shared" si="46"/>
        <v>3.658065852510102E-2</v>
      </c>
      <c r="DX49" s="19">
        <f t="shared" si="47"/>
        <v>-1.5567638655695942E-2</v>
      </c>
      <c r="DY49" s="19">
        <f t="shared" si="48"/>
        <v>-3.0115906773110223E-2</v>
      </c>
      <c r="DZ49" s="19">
        <f t="shared" si="49"/>
        <v>6.9784804033488593E-2</v>
      </c>
      <c r="EA49" s="19"/>
      <c r="EB49" s="19"/>
      <c r="EC49" s="19">
        <f t="shared" si="108"/>
        <v>-2.4741184016818182E-2</v>
      </c>
      <c r="ED49" s="19">
        <f t="shared" si="109"/>
        <v>7.806484191047432E-4</v>
      </c>
      <c r="EE49" s="19">
        <f t="shared" si="110"/>
        <v>-4.0023034468782415E-2</v>
      </c>
      <c r="EF49" s="304">
        <v>0</v>
      </c>
      <c r="EG49" s="304">
        <v>0</v>
      </c>
      <c r="EH49" s="304">
        <v>0</v>
      </c>
      <c r="EI49" s="19">
        <f t="shared" si="111"/>
        <v>-0.19431665499560213</v>
      </c>
      <c r="EJ49" s="19">
        <f t="shared" si="112"/>
        <v>3.3904650537066656E-2</v>
      </c>
      <c r="EK49" s="19">
        <f t="shared" si="113"/>
        <v>-0.10382823553833444</v>
      </c>
      <c r="EL49" s="19">
        <f t="shared" si="114"/>
        <v>0.18095632700827402</v>
      </c>
      <c r="EM49" s="19">
        <f t="shared" si="115"/>
        <v>-4.3133318949051666E-3</v>
      </c>
      <c r="EN49" s="19">
        <f t="shared" si="116"/>
        <v>3.8613043932871065E-2</v>
      </c>
      <c r="EO49" s="19">
        <f t="shared" si="117"/>
        <v>-4.6555884817317809E-2</v>
      </c>
      <c r="EP49" s="19">
        <f t="shared" si="118"/>
        <v>2.8275793371497411E-3</v>
      </c>
      <c r="EQ49" s="19">
        <f t="shared" si="119"/>
        <v>7.5847133409972373E-4</v>
      </c>
      <c r="ER49" s="19">
        <f t="shared" si="120"/>
        <v>-4.4851080822491951E-2</v>
      </c>
      <c r="ES49" s="19">
        <f t="shared" si="121"/>
        <v>7.1472501144548312E-2</v>
      </c>
      <c r="ET49" s="19">
        <f t="shared" si="122"/>
        <v>-4.3884793951088873E-3</v>
      </c>
      <c r="EU49" s="19">
        <f t="shared" si="123"/>
        <v>2.1550086565227992E-2</v>
      </c>
      <c r="EV49" s="19">
        <f t="shared" si="124"/>
        <v>2.7407079475523115E-2</v>
      </c>
      <c r="EW49" s="19">
        <f t="shared" si="125"/>
        <v>-3.9481115363675427E-2</v>
      </c>
      <c r="GL49" s="3"/>
      <c r="GM49" s="3"/>
      <c r="GN49" s="8"/>
      <c r="GO49" s="3"/>
      <c r="HJ49" s="17"/>
    </row>
    <row r="50" spans="1:218" x14ac:dyDescent="0.2">
      <c r="A50" t="s">
        <v>17</v>
      </c>
      <c r="B50" s="1">
        <f t="shared" si="71"/>
        <v>1994</v>
      </c>
      <c r="C50" s="52">
        <f>'Manufacturing Gross Output'!B31</f>
        <v>810775.38303999987</v>
      </c>
      <c r="D50" s="52">
        <f>'Manufacturing Gross Output'!C31</f>
        <v>111571.11719999999</v>
      </c>
      <c r="E50" s="52">
        <f>'Manufacturing Gross Output'!D31</f>
        <v>96251.875719999996</v>
      </c>
      <c r="F50" s="52">
        <f>'Manufacturing Gross Output'!B31</f>
        <v>810775.38303999987</v>
      </c>
      <c r="G50" s="52">
        <f>'Manufacturing Gross Output'!C31</f>
        <v>111571.11719999999</v>
      </c>
      <c r="H50" s="52">
        <f>'Manufacturing Gross Output'!D31</f>
        <v>96251.875719999996</v>
      </c>
      <c r="I50" s="52">
        <f>'Manufacturing Gross Output'!E31</f>
        <v>91779.758699999991</v>
      </c>
      <c r="J50" s="52">
        <f>'Manufacturing Gross Output'!F31</f>
        <v>216577.01702999999</v>
      </c>
      <c r="K50" s="52">
        <f>'Manufacturing Gross Output'!G31</f>
        <v>108337.59909999999</v>
      </c>
      <c r="L50" s="52">
        <f>'Manufacturing Gross Output'!H31</f>
        <v>684736.21817000001</v>
      </c>
      <c r="M50" s="52">
        <f>'Manufacturing Gross Output'!I31</f>
        <v>704151.76854000008</v>
      </c>
      <c r="N50" s="52">
        <f>'Manufacturing Gross Output'!J31</f>
        <v>208931.78373</v>
      </c>
      <c r="O50" s="52">
        <f>'Manufacturing Gross Output'!K31</f>
        <v>106386.55308</v>
      </c>
      <c r="P50" s="52">
        <f>'Manufacturing Gross Output'!L31</f>
        <v>256149.20681999999</v>
      </c>
      <c r="Q50" s="52">
        <f>'Manufacturing Gross Output'!M31</f>
        <v>306469.58370000002</v>
      </c>
      <c r="R50" s="52">
        <f>'Manufacturing Gross Output'!N31</f>
        <v>309204.73599999998</v>
      </c>
      <c r="S50" s="52">
        <f>'Manufacturing Gross Output'!O31</f>
        <v>86299.430940000006</v>
      </c>
      <c r="T50" s="52">
        <f>'Manufacturing Gross Output'!P31</f>
        <v>135865.33025</v>
      </c>
      <c r="U50" s="52">
        <f>'Manufacturing Gross Output'!Q31</f>
        <v>602543.34700447775</v>
      </c>
      <c r="V50" s="52">
        <f>'Manufacturing Gross Output'!R31</f>
        <v>74080.056960000002</v>
      </c>
      <c r="W50" s="52">
        <f>'Manufacturing Gross Output'!S31</f>
        <v>114872.97383999999</v>
      </c>
      <c r="X50" s="52">
        <f t="shared" si="73"/>
        <v>5024983.7398244767</v>
      </c>
      <c r="Z50" s="132">
        <f t="shared" si="85"/>
        <v>1.1979719622456675</v>
      </c>
      <c r="AA50" s="132">
        <f t="shared" si="86"/>
        <v>1.3162215905625156</v>
      </c>
      <c r="AB50" s="132">
        <f t="shared" si="87"/>
        <v>1.1394680428741564</v>
      </c>
      <c r="AC50" s="132">
        <f t="shared" si="88"/>
        <v>1.1979719622456675</v>
      </c>
      <c r="AD50" s="132">
        <f t="shared" si="89"/>
        <v>1.3162215905625156</v>
      </c>
      <c r="AE50" s="132">
        <f t="shared" si="90"/>
        <v>1.1394680428741564</v>
      </c>
      <c r="AF50" s="132">
        <f t="shared" si="91"/>
        <v>1.2344352587152772</v>
      </c>
      <c r="AG50" s="132">
        <f t="shared" si="92"/>
        <v>1.1934612160362934</v>
      </c>
      <c r="AH50" s="132">
        <f t="shared" si="93"/>
        <v>1.2116238871438394</v>
      </c>
      <c r="AI50" s="132">
        <f t="shared" si="94"/>
        <v>1.0519892948151561</v>
      </c>
      <c r="AJ50" s="132">
        <f t="shared" si="95"/>
        <v>1.3687682041640341</v>
      </c>
      <c r="AK50" s="132">
        <f t="shared" si="96"/>
        <v>1.5361929014801847</v>
      </c>
      <c r="AL50" s="132">
        <f t="shared" si="97"/>
        <v>1.1576208339657827</v>
      </c>
      <c r="AM50" s="132">
        <f t="shared" si="98"/>
        <v>1.1669916964099543</v>
      </c>
      <c r="AN50" s="132">
        <f t="shared" si="99"/>
        <v>1.1687911857567697</v>
      </c>
      <c r="AO50" s="132">
        <f t="shared" si="100"/>
        <v>1.2301268022657053</v>
      </c>
      <c r="AP50" s="132">
        <f t="shared" si="101"/>
        <v>1.9282436708860762</v>
      </c>
      <c r="AQ50" s="132">
        <f t="shared" si="102"/>
        <v>1.2294466117613061</v>
      </c>
      <c r="AR50" s="132">
        <f t="shared" si="103"/>
        <v>1.2080251018069885</v>
      </c>
      <c r="AS50" s="132">
        <f t="shared" si="104"/>
        <v>1.1973420021034515</v>
      </c>
      <c r="AT50" s="132">
        <f t="shared" si="105"/>
        <v>1.5033201613231757</v>
      </c>
      <c r="AX50" s="132">
        <f>'Gross Output over VA'!B31</f>
        <v>3.4049542541555788</v>
      </c>
      <c r="AY50" s="132">
        <f>'Gross Output over VA'!C31</f>
        <v>3.7024773915195937</v>
      </c>
      <c r="AZ50" s="132">
        <f>'Gross Output over VA'!D31</f>
        <v>3.7132166635848924</v>
      </c>
      <c r="BA50" s="132">
        <f>'Gross Output over VA'!B31</f>
        <v>3.4049542541555788</v>
      </c>
      <c r="BB50" s="132">
        <f>'Gross Output over VA'!C31</f>
        <v>3.7024773915195937</v>
      </c>
      <c r="BC50" s="132">
        <f>'Gross Output over VA'!D31</f>
        <v>3.7132166635848924</v>
      </c>
      <c r="BD50" s="132">
        <f>'Gross Output over VA'!E31</f>
        <v>3.8057918432477371</v>
      </c>
      <c r="BE50" s="132">
        <f>'Gross Output over VA'!F31</f>
        <v>2.69286348683824</v>
      </c>
      <c r="BF50" s="132">
        <f>'Gross Output over VA'!G31</f>
        <v>2.9144024919602778</v>
      </c>
      <c r="BG50" s="132">
        <f>'Gross Output over VA'!H31</f>
        <v>5.0466145870853198</v>
      </c>
      <c r="BH50" s="132">
        <f>'Gross Output over VA'!I31</f>
        <v>2.5884544863421088</v>
      </c>
      <c r="BI50" s="132">
        <f>'Gross Output over VA'!J31</f>
        <v>3.5523705110853614</v>
      </c>
      <c r="BJ50" s="132">
        <f>'Gross Output over VA'!K31</f>
        <v>2.4580380748261601</v>
      </c>
      <c r="BK50" s="132">
        <f>'Gross Output over VA'!L31</f>
        <v>4.6207105037240206</v>
      </c>
      <c r="BL50" s="132">
        <f>'Gross Output over VA'!M31</f>
        <v>2.2950640080296054</v>
      </c>
      <c r="BM50" s="132">
        <f>'Gross Output over VA'!N31</f>
        <v>2.6142009973658142</v>
      </c>
      <c r="BN50" s="132">
        <f>'Gross Output over VA'!O31</f>
        <v>7.2877450577964007</v>
      </c>
      <c r="BO50" s="132">
        <f>'Gross Output over VA'!P31</f>
        <v>2.4018594546633021</v>
      </c>
      <c r="BP50" s="132">
        <f>'Gross Output over VA'!Q31</f>
        <v>1.1513911779903252</v>
      </c>
      <c r="BQ50" s="132">
        <f>'Gross Output over VA'!R31</f>
        <v>2.3081471556567124</v>
      </c>
      <c r="BR50" s="132">
        <f>'Gross Output over VA'!S31</f>
        <v>2.7029245266033546</v>
      </c>
      <c r="BS50" s="132">
        <f t="shared" si="126"/>
        <v>3.3372321419873749</v>
      </c>
      <c r="BU50">
        <f t="shared" si="83"/>
        <v>18522688.910116278</v>
      </c>
      <c r="BV50" s="132">
        <f t="shared" si="84"/>
        <v>0.87775360359276644</v>
      </c>
      <c r="BW50" s="132">
        <f t="shared" si="127"/>
        <v>1.0913138417285224</v>
      </c>
      <c r="CA50" s="304">
        <f t="shared" si="78"/>
        <v>0.91544984725356182</v>
      </c>
      <c r="CB50" s="304">
        <f t="shared" si="79"/>
        <v>1.5675260083424494</v>
      </c>
      <c r="CC50" s="52">
        <f>BEA_Output_Data!X31</f>
        <v>1919269.7625098801</v>
      </c>
      <c r="CD50" s="52">
        <f>BEA_Output_Data!AW31</f>
        <v>1224394.20609</v>
      </c>
      <c r="CE50" s="52">
        <f t="shared" si="72"/>
        <v>1224394.20609</v>
      </c>
      <c r="CF50" s="132">
        <f t="shared" si="106"/>
        <v>1.3027618871870579</v>
      </c>
      <c r="CG50" s="19">
        <f t="shared" si="80"/>
        <v>1.5675260083424494</v>
      </c>
      <c r="CH50" s="566">
        <f t="shared" si="81"/>
        <v>0.91544984725356182</v>
      </c>
      <c r="CI50" s="19">
        <f>'NAICS Sector VA over Manufac VA'!B31</f>
        <v>0.19447689265077842</v>
      </c>
      <c r="CJ50" s="19">
        <f>'NAICS Sector VA over Manufac VA'!C31</f>
        <v>2.4611500977476011E-2</v>
      </c>
      <c r="CK50" s="19">
        <f>'NAICS Sector VA over Manufac VA'!D31</f>
        <v>2.1170818312492588E-2</v>
      </c>
      <c r="CL50" s="19">
        <v>0</v>
      </c>
      <c r="CM50" s="19">
        <v>0</v>
      </c>
      <c r="CN50" s="19">
        <v>0</v>
      </c>
      <c r="CO50" s="19">
        <f>'NAICS Sector VA over Manufac VA'!E31</f>
        <v>1.9696116969559845E-2</v>
      </c>
      <c r="CP50" s="19">
        <f>'NAICS Sector VA over Manufac VA'!F31</f>
        <v>6.5686597175949241E-2</v>
      </c>
      <c r="CQ50" s="19">
        <f>'NAICS Sector VA over Manufac VA'!G31</f>
        <v>3.0360464477130627E-2</v>
      </c>
      <c r="CR50" s="19">
        <f>'NAICS Sector VA over Manufac VA'!H31</f>
        <v>0.11081585341153319</v>
      </c>
      <c r="CS50" s="19">
        <f>'NAICS Sector VA over Manufac VA'!I31</f>
        <v>0.22217975090614225</v>
      </c>
      <c r="CT50" s="19">
        <f>'NAICS Sector VA over Manufac VA'!J31</f>
        <v>4.8035795798005251E-2</v>
      </c>
      <c r="CU50" s="19">
        <f>'NAICS Sector VA over Manufac VA'!K31</f>
        <v>3.534897834759812E-2</v>
      </c>
      <c r="CV50" s="19">
        <f>'NAICS Sector VA over Manufac VA'!L31</f>
        <v>4.5275472314612715E-2</v>
      </c>
      <c r="CW50" s="19">
        <f>'NAICS Sector VA over Manufac VA'!M31</f>
        <v>0.10906146076632486</v>
      </c>
      <c r="CX50" s="19">
        <f>'NAICS Sector VA over Manufac VA'!N31</f>
        <v>9.6601950508826417E-2</v>
      </c>
      <c r="CY50" s="19">
        <f>'NAICS Sector VA over Manufac VA'!O31</f>
        <v>9.6714923928099394E-3</v>
      </c>
      <c r="CZ50" s="19">
        <f>'NAICS Sector VA over Manufac VA'!P31</f>
        <v>4.6199767712590781E-2</v>
      </c>
      <c r="DA50" s="19">
        <f>'NAICS Sector VA over Manufac VA'!Q31</f>
        <v>0.42740946181953193</v>
      </c>
      <c r="DB50" s="19">
        <f>'NAICS Sector VA over Manufac VA'!R31</f>
        <v>2.6212989166693942E-2</v>
      </c>
      <c r="DC50" s="19">
        <f>'NAICS Sector VA over Manufac VA'!S31</f>
        <v>3.4710644634393217E-2</v>
      </c>
      <c r="DD50" s="19">
        <f t="shared" si="82"/>
        <v>1.5675260083424492</v>
      </c>
      <c r="DF50" s="19">
        <f t="shared" si="107"/>
        <v>-3.5103430981012929E-2</v>
      </c>
      <c r="DG50" s="19">
        <f t="shared" si="30"/>
        <v>2.4310228848678672E-2</v>
      </c>
      <c r="DH50" s="19">
        <f t="shared" si="31"/>
        <v>1.4448236209284976E-2</v>
      </c>
      <c r="DI50" s="19">
        <f t="shared" si="32"/>
        <v>-3.5103430981012929E-2</v>
      </c>
      <c r="DJ50" s="19">
        <f t="shared" si="33"/>
        <v>2.4310228848678672E-2</v>
      </c>
      <c r="DK50" s="19">
        <f t="shared" si="34"/>
        <v>1.4448236209284976E-2</v>
      </c>
      <c r="DL50" s="19">
        <f t="shared" si="35"/>
        <v>7.9381855262510067E-3</v>
      </c>
      <c r="DM50" s="19">
        <f t="shared" si="36"/>
        <v>2.7184273682218669E-2</v>
      </c>
      <c r="DN50" s="19">
        <f t="shared" si="37"/>
        <v>-1.0364701431433983E-2</v>
      </c>
      <c r="DO50" s="19">
        <f t="shared" si="38"/>
        <v>8.0149524710105932E-2</v>
      </c>
      <c r="DP50" s="19">
        <f t="shared" si="39"/>
        <v>-4.253092671068158E-2</v>
      </c>
      <c r="DQ50" s="19">
        <f t="shared" si="40"/>
        <v>1.2504834558010495E-2</v>
      </c>
      <c r="DR50" s="19">
        <f t="shared" si="41"/>
        <v>-2.8311792891184621E-2</v>
      </c>
      <c r="DS50" s="19">
        <f t="shared" si="42"/>
        <v>7.1962402685811735E-2</v>
      </c>
      <c r="DT50" s="19">
        <f t="shared" si="43"/>
        <v>-3.0487672579390213E-2</v>
      </c>
      <c r="DU50" s="19">
        <f t="shared" si="44"/>
        <v>5.2102254598170111E-2</v>
      </c>
      <c r="DV50" s="19">
        <f t="shared" si="45"/>
        <v>-4.2996355575790048E-2</v>
      </c>
      <c r="DW50" s="19">
        <f t="shared" si="46"/>
        <v>1.4432037010494721E-2</v>
      </c>
      <c r="DX50" s="19">
        <f t="shared" si="47"/>
        <v>3.3286675054547861E-2</v>
      </c>
      <c r="DY50" s="19">
        <f t="shared" si="48"/>
        <v>4.7455892334964431E-2</v>
      </c>
      <c r="DZ50" s="19">
        <f t="shared" si="49"/>
        <v>2.0876070842913413E-2</v>
      </c>
      <c r="EA50" s="19"/>
      <c r="EB50" s="19"/>
      <c r="EC50" s="19">
        <f t="shared" si="108"/>
        <v>1.4963849664253769E-3</v>
      </c>
      <c r="ED50" s="19">
        <f t="shared" si="109"/>
        <v>-2.9290468463935442E-2</v>
      </c>
      <c r="EE50" s="19">
        <f t="shared" si="110"/>
        <v>-3.1289573498179651E-2</v>
      </c>
      <c r="EF50" s="304">
        <v>0</v>
      </c>
      <c r="EG50" s="304">
        <v>0</v>
      </c>
      <c r="EH50" s="304">
        <v>0</v>
      </c>
      <c r="EI50" s="19">
        <f t="shared" si="111"/>
        <v>-2.3205085359985938E-3</v>
      </c>
      <c r="EJ50" s="19">
        <f t="shared" si="112"/>
        <v>-4.8196342079301256E-2</v>
      </c>
      <c r="EK50" s="19">
        <f t="shared" si="113"/>
        <v>-4.4416119402463025E-2</v>
      </c>
      <c r="EL50" s="19">
        <f t="shared" si="114"/>
        <v>-0.11541990978222326</v>
      </c>
      <c r="EM50" s="19">
        <f t="shared" si="115"/>
        <v>2.3534007058308461E-2</v>
      </c>
      <c r="EN50" s="19">
        <f t="shared" si="116"/>
        <v>6.7768774615281791E-3</v>
      </c>
      <c r="EO50" s="19">
        <f t="shared" si="117"/>
        <v>1.5562125542998342E-2</v>
      </c>
      <c r="EP50" s="19">
        <f t="shared" si="118"/>
        <v>-7.3609584158613003E-2</v>
      </c>
      <c r="EQ50" s="19">
        <f t="shared" si="119"/>
        <v>5.0208114373558932E-2</v>
      </c>
      <c r="ER50" s="19">
        <f t="shared" si="120"/>
        <v>-1.9041097570867235E-2</v>
      </c>
      <c r="ES50" s="19">
        <f t="shared" si="121"/>
        <v>0.13854011800760879</v>
      </c>
      <c r="ET50" s="19">
        <f t="shared" si="122"/>
        <v>5.1726219787394596E-4</v>
      </c>
      <c r="EU50" s="19">
        <f t="shared" si="123"/>
        <v>-2.3923983811312517E-2</v>
      </c>
      <c r="EV50" s="19">
        <f t="shared" si="124"/>
        <v>-7.0086124197133934E-2</v>
      </c>
      <c r="EW50" s="19">
        <f t="shared" si="125"/>
        <v>-5.5438954344729077E-2</v>
      </c>
      <c r="GL50" s="3"/>
      <c r="GM50" s="3"/>
      <c r="GN50" s="8"/>
      <c r="GO50" s="3"/>
      <c r="HJ50" s="17"/>
    </row>
    <row r="51" spans="1:218" x14ac:dyDescent="0.2">
      <c r="A51" t="s">
        <v>17</v>
      </c>
      <c r="B51" s="1">
        <f t="shared" si="71"/>
        <v>1995</v>
      </c>
      <c r="C51" s="52">
        <f>'Manufacturing Gross Output'!B32</f>
        <v>838092.10580000002</v>
      </c>
      <c r="D51" s="52">
        <f>'Manufacturing Gross Output'!C32</f>
        <v>109709.7372</v>
      </c>
      <c r="E51" s="52">
        <f>'Manufacturing Gross Output'!D32</f>
        <v>96761.201679999998</v>
      </c>
      <c r="F51" s="52">
        <f>'Manufacturing Gross Output'!B32</f>
        <v>838092.10580000002</v>
      </c>
      <c r="G51" s="52">
        <f>'Manufacturing Gross Output'!C32</f>
        <v>109709.7372</v>
      </c>
      <c r="H51" s="52">
        <f>'Manufacturing Gross Output'!D32</f>
        <v>96761.201679999998</v>
      </c>
      <c r="I51" s="52">
        <f>'Manufacturing Gross Output'!E32</f>
        <v>93937.125400000004</v>
      </c>
      <c r="J51" s="52">
        <f>'Manufacturing Gross Output'!F32</f>
        <v>218391.80325</v>
      </c>
      <c r="K51" s="52">
        <f>'Manufacturing Gross Output'!G32</f>
        <v>110498.90005000001</v>
      </c>
      <c r="L51" s="52">
        <f>'Manufacturing Gross Output'!H32</f>
        <v>697671.96745000011</v>
      </c>
      <c r="M51" s="52">
        <f>'Manufacturing Gross Output'!I32</f>
        <v>700679.29139999999</v>
      </c>
      <c r="N51" s="52">
        <f>'Manufacturing Gross Output'!J32</f>
        <v>213596.64758000002</v>
      </c>
      <c r="O51" s="52">
        <f>'Manufacturing Gross Output'!K32</f>
        <v>109354.79889000001</v>
      </c>
      <c r="P51" s="52">
        <f>'Manufacturing Gross Output'!L32</f>
        <v>261129.72132000001</v>
      </c>
      <c r="Q51" s="52">
        <f>'Manufacturing Gross Output'!M32</f>
        <v>323435.93771999999</v>
      </c>
      <c r="R51" s="52">
        <f>'Manufacturing Gross Output'!N32</f>
        <v>334076.21119999996</v>
      </c>
      <c r="S51" s="52">
        <f>'Manufacturing Gross Output'!O32</f>
        <v>109208.27754000001</v>
      </c>
      <c r="T51" s="52">
        <f>'Manufacturing Gross Output'!P32</f>
        <v>140543.73450000002</v>
      </c>
      <c r="U51" s="52">
        <f>'Manufacturing Gross Output'!Q32</f>
        <v>607086.33234763518</v>
      </c>
      <c r="V51" s="52">
        <f>'Manufacturing Gross Output'!R32</f>
        <v>75318.372480000005</v>
      </c>
      <c r="W51" s="52">
        <f>'Manufacturing Gross Output'!S32</f>
        <v>120586.73849999999</v>
      </c>
      <c r="X51" s="52">
        <f t="shared" si="73"/>
        <v>5160078.9043076355</v>
      </c>
      <c r="Z51" s="132">
        <f t="shared" si="85"/>
        <v>1.2383341496670681</v>
      </c>
      <c r="AA51" s="132">
        <f t="shared" si="86"/>
        <v>1.2942626050676458</v>
      </c>
      <c r="AB51" s="132">
        <f t="shared" si="87"/>
        <v>1.1454976464583451</v>
      </c>
      <c r="AC51" s="132">
        <f t="shared" si="88"/>
        <v>1.2383341496670681</v>
      </c>
      <c r="AD51" s="132">
        <f t="shared" si="89"/>
        <v>1.2942626050676458</v>
      </c>
      <c r="AE51" s="132">
        <f t="shared" si="90"/>
        <v>1.1454976464583451</v>
      </c>
      <c r="AF51" s="132">
        <f t="shared" si="91"/>
        <v>1.263451782164235</v>
      </c>
      <c r="AG51" s="132">
        <f t="shared" si="92"/>
        <v>1.2034617091572561</v>
      </c>
      <c r="AH51" s="132">
        <f t="shared" si="93"/>
        <v>1.2357954017433972</v>
      </c>
      <c r="AI51" s="132">
        <f t="shared" si="94"/>
        <v>1.0718630350991767</v>
      </c>
      <c r="AJ51" s="132">
        <f t="shared" si="95"/>
        <v>1.3620182157222334</v>
      </c>
      <c r="AK51" s="132">
        <f t="shared" si="96"/>
        <v>1.5704918032786888</v>
      </c>
      <c r="AL51" s="132">
        <f t="shared" si="97"/>
        <v>1.1899191187631462</v>
      </c>
      <c r="AM51" s="132">
        <f t="shared" si="98"/>
        <v>1.1896824520734444</v>
      </c>
      <c r="AN51" s="132">
        <f t="shared" si="99"/>
        <v>1.2334962204084838</v>
      </c>
      <c r="AO51" s="132">
        <f t="shared" si="100"/>
        <v>1.3290744078269823</v>
      </c>
      <c r="AP51" s="132">
        <f t="shared" si="101"/>
        <v>2.4401107594936713</v>
      </c>
      <c r="AQ51" s="132">
        <f t="shared" si="102"/>
        <v>1.2717815344603383</v>
      </c>
      <c r="AR51" s="132">
        <f t="shared" si="103"/>
        <v>1.2171332271542503</v>
      </c>
      <c r="AS51" s="132">
        <f t="shared" si="104"/>
        <v>1.2173566625235046</v>
      </c>
      <c r="AT51" s="132">
        <f t="shared" si="105"/>
        <v>1.5780950829021876</v>
      </c>
      <c r="AX51" s="132">
        <f>'Gross Output over VA'!B32</f>
        <v>3.1259161190776701</v>
      </c>
      <c r="AY51" s="132">
        <f>'Gross Output over VA'!C32</f>
        <v>3.8044165826537397</v>
      </c>
      <c r="AZ51" s="132">
        <f>'Gross Output over VA'!D32</f>
        <v>3.8037425103408231</v>
      </c>
      <c r="BA51" s="132">
        <f>'Gross Output over VA'!B32</f>
        <v>3.1259161190776701</v>
      </c>
      <c r="BB51" s="132">
        <f>'Gross Output over VA'!C32</f>
        <v>3.8044165826537397</v>
      </c>
      <c r="BC51" s="132">
        <f>'Gross Output over VA'!D32</f>
        <v>3.8037425103408231</v>
      </c>
      <c r="BD51" s="132">
        <f>'Gross Output over VA'!E32</f>
        <v>3.5441299148489982</v>
      </c>
      <c r="BE51" s="132">
        <f>'Gross Output over VA'!F32</f>
        <v>3.1932168716120639</v>
      </c>
      <c r="BF51" s="132">
        <f>'Gross Output over VA'!G32</f>
        <v>2.9178256427296496</v>
      </c>
      <c r="BG51" s="132">
        <f>'Gross Output over VA'!H32</f>
        <v>5.6790526816152616</v>
      </c>
      <c r="BH51" s="132">
        <f>'Gross Output over VA'!I32</f>
        <v>2.7222882253759861</v>
      </c>
      <c r="BI51" s="132">
        <f>'Gross Output over VA'!J32</f>
        <v>3.7457218956981415</v>
      </c>
      <c r="BJ51" s="132">
        <f>'Gross Output over VA'!K32</f>
        <v>2.4848974575143932</v>
      </c>
      <c r="BK51" s="132">
        <f>'Gross Output over VA'!L32</f>
        <v>5.2124455176749862</v>
      </c>
      <c r="BL51" s="132">
        <f>'Gross Output over VA'!M32</f>
        <v>2.3084227576896166</v>
      </c>
      <c r="BM51" s="132">
        <f>'Gross Output over VA'!N32</f>
        <v>2.6695675913260932</v>
      </c>
      <c r="BN51" s="132">
        <f>'Gross Output over VA'!O32</f>
        <v>6.7298843893681566</v>
      </c>
      <c r="BO51" s="132">
        <f>'Gross Output over VA'!P32</f>
        <v>2.5461594176035862</v>
      </c>
      <c r="BP51" s="132">
        <f>'Gross Output over VA'!Q32</f>
        <v>1.1404892527009642</v>
      </c>
      <c r="BQ51" s="132">
        <f>'Gross Output over VA'!R32</f>
        <v>2.3258032048831598</v>
      </c>
      <c r="BR51" s="132">
        <f>'Gross Output over VA'!S32</f>
        <v>2.7309121921064117</v>
      </c>
      <c r="BS51" s="132">
        <f t="shared" si="126"/>
        <v>3.4009032112805682</v>
      </c>
      <c r="BU51">
        <f t="shared" si="83"/>
        <v>19023068.652665533</v>
      </c>
      <c r="BV51" s="132">
        <f t="shared" si="84"/>
        <v>0.90146561021981475</v>
      </c>
      <c r="BW51" s="132">
        <f t="shared" si="127"/>
        <v>1.120795054840422</v>
      </c>
      <c r="CA51" s="304">
        <f t="shared" si="78"/>
        <v>0.88501990857531554</v>
      </c>
      <c r="CB51" s="304">
        <f t="shared" si="79"/>
        <v>1.5154207832954185</v>
      </c>
      <c r="CC51" s="52">
        <f>BEA_Output_Data!X32</f>
        <v>1932042.7512837946</v>
      </c>
      <c r="CD51" s="52">
        <f>BEA_Output_Data!AW32</f>
        <v>1274921.64063</v>
      </c>
      <c r="CE51" s="52">
        <f t="shared" si="72"/>
        <v>1274921.64063</v>
      </c>
      <c r="CF51" s="132">
        <f t="shared" si="106"/>
        <v>1.3565233437903672</v>
      </c>
      <c r="CG51" s="19">
        <f t="shared" si="80"/>
        <v>1.5154207832954185</v>
      </c>
      <c r="CH51" s="566">
        <f t="shared" si="81"/>
        <v>0.88501990857531554</v>
      </c>
      <c r="CI51" s="19">
        <f>'NAICS Sector VA over Manufac VA'!B32</f>
        <v>0.21029596363860728</v>
      </c>
      <c r="CJ51" s="19">
        <f>'NAICS Sector VA over Manufac VA'!C32</f>
        <v>2.2619011208994792E-2</v>
      </c>
      <c r="CK51" s="19">
        <f>'NAICS Sector VA over Manufac VA'!D32</f>
        <v>1.9952928673663155E-2</v>
      </c>
      <c r="CL51" s="19">
        <v>0</v>
      </c>
      <c r="CM51" s="19">
        <v>0</v>
      </c>
      <c r="CN51" s="19">
        <v>0</v>
      </c>
      <c r="CO51" s="19">
        <f>'NAICS Sector VA over Manufac VA'!E32</f>
        <v>2.0789504574494955E-2</v>
      </c>
      <c r="CP51" s="19">
        <f>'NAICS Sector VA over Manufac VA'!F32</f>
        <v>5.3644404189581427E-2</v>
      </c>
      <c r="CQ51" s="19">
        <f>'NAICS Sector VA over Manufac VA'!G32</f>
        <v>2.9704012931560619E-2</v>
      </c>
      <c r="CR51" s="19">
        <f>'NAICS Sector VA over Manufac VA'!H32</f>
        <v>9.6358910951808679E-2</v>
      </c>
      <c r="CS51" s="19">
        <f>'NAICS Sector VA over Manufac VA'!I32</f>
        <v>0.20188389933738449</v>
      </c>
      <c r="CT51" s="19">
        <f>'NAICS Sector VA over Manufac VA'!J32</f>
        <v>4.4727580858868812E-2</v>
      </c>
      <c r="CU51" s="19">
        <f>'NAICS Sector VA over Manufac VA'!K32</f>
        <v>3.4518020439478651E-2</v>
      </c>
      <c r="CV51" s="19">
        <f>'NAICS Sector VA over Manufac VA'!L32</f>
        <v>3.9294456273598496E-2</v>
      </c>
      <c r="CW51" s="19">
        <f>'NAICS Sector VA over Manufac VA'!M32</f>
        <v>0.10989791009490146</v>
      </c>
      <c r="CX51" s="19">
        <f>'NAICS Sector VA over Manufac VA'!N32</f>
        <v>9.8156968563308022E-2</v>
      </c>
      <c r="CY51" s="19">
        <f>'NAICS Sector VA over Manufac VA'!O32</f>
        <v>1.2728125849351242E-2</v>
      </c>
      <c r="CZ51" s="19">
        <f>'NAICS Sector VA over Manufac VA'!P32</f>
        <v>4.329546462378963E-2</v>
      </c>
      <c r="DA51" s="19">
        <f>'NAICS Sector VA over Manufac VA'!Q32</f>
        <v>0.41751854025378216</v>
      </c>
      <c r="DB51" s="19">
        <f>'NAICS Sector VA over Manufac VA'!R32</f>
        <v>2.5400628891982416E-2</v>
      </c>
      <c r="DC51" s="19">
        <f>'NAICS Sector VA over Manufac VA'!S32</f>
        <v>3.4634451940262226E-2</v>
      </c>
      <c r="DD51" s="19">
        <f t="shared" si="82"/>
        <v>1.5154207832954183</v>
      </c>
      <c r="DF51" s="19">
        <f t="shared" si="107"/>
        <v>-8.5504106277534506E-2</v>
      </c>
      <c r="DG51" s="19">
        <f t="shared" si="30"/>
        <v>2.7160489558874339E-2</v>
      </c>
      <c r="DH51" s="19">
        <f t="shared" si="31"/>
        <v>2.4086927012147985E-2</v>
      </c>
      <c r="DI51" s="19">
        <f t="shared" si="32"/>
        <v>-8.5504106277534506E-2</v>
      </c>
      <c r="DJ51" s="19">
        <f t="shared" si="33"/>
        <v>2.7160489558874339E-2</v>
      </c>
      <c r="DK51" s="19">
        <f t="shared" si="34"/>
        <v>2.4086927012147985E-2</v>
      </c>
      <c r="DL51" s="19">
        <f t="shared" si="35"/>
        <v>-7.1231385881257006E-2</v>
      </c>
      <c r="DM51" s="19">
        <f t="shared" si="36"/>
        <v>0.17042371169100148</v>
      </c>
      <c r="DN51" s="19">
        <f t="shared" si="37"/>
        <v>1.1738742324214563E-3</v>
      </c>
      <c r="DO51" s="19">
        <f t="shared" si="38"/>
        <v>0.11806679772978797</v>
      </c>
      <c r="DP51" s="19">
        <f t="shared" si="39"/>
        <v>5.0411811795883193E-2</v>
      </c>
      <c r="DQ51" s="19">
        <f t="shared" si="40"/>
        <v>5.2999230685824343E-2</v>
      </c>
      <c r="DR51" s="19">
        <f t="shared" si="41"/>
        <v>1.0867892926340847E-2</v>
      </c>
      <c r="DS51" s="19">
        <f t="shared" si="42"/>
        <v>0.12050065287145485</v>
      </c>
      <c r="DT51" s="19">
        <f t="shared" si="43"/>
        <v>5.8037691156996021E-3</v>
      </c>
      <c r="DU51" s="19">
        <f t="shared" si="44"/>
        <v>2.0958003594712161E-2</v>
      </c>
      <c r="DV51" s="19">
        <f t="shared" si="45"/>
        <v>-7.9636213143995022E-2</v>
      </c>
      <c r="DW51" s="19">
        <f t="shared" si="46"/>
        <v>5.8342902952980585E-2</v>
      </c>
      <c r="DX51" s="19">
        <f t="shared" si="47"/>
        <v>-9.513591869444964E-3</v>
      </c>
      <c r="DY51" s="19">
        <f t="shared" si="48"/>
        <v>7.6203382826995235E-3</v>
      </c>
      <c r="DZ51" s="19">
        <f t="shared" si="49"/>
        <v>1.0301344869328362E-2</v>
      </c>
      <c r="EA51" s="19"/>
      <c r="EB51" s="19"/>
      <c r="EC51" s="19">
        <f t="shared" si="108"/>
        <v>7.8202537026267976E-2</v>
      </c>
      <c r="ED51" s="19">
        <f t="shared" si="109"/>
        <v>-8.4423096492438635E-2</v>
      </c>
      <c r="EE51" s="19">
        <f t="shared" si="110"/>
        <v>-5.9247805498559805E-2</v>
      </c>
      <c r="EF51" s="304">
        <v>0</v>
      </c>
      <c r="EG51" s="304">
        <v>0</v>
      </c>
      <c r="EH51" s="304">
        <v>0</v>
      </c>
      <c r="EI51" s="19">
        <f t="shared" si="111"/>
        <v>5.4026763423950915E-2</v>
      </c>
      <c r="EJ51" s="19">
        <f t="shared" si="112"/>
        <v>-0.20251774282805532</v>
      </c>
      <c r="EK51" s="19">
        <f t="shared" si="113"/>
        <v>-2.1859099171490162E-2</v>
      </c>
      <c r="EL51" s="19">
        <f t="shared" si="114"/>
        <v>-0.13978996959672951</v>
      </c>
      <c r="EM51" s="19">
        <f t="shared" si="115"/>
        <v>-9.57939666072955E-2</v>
      </c>
      <c r="EN51" s="19">
        <f t="shared" si="116"/>
        <v>-7.1356145978183932E-2</v>
      </c>
      <c r="EO51" s="19">
        <f t="shared" si="117"/>
        <v>-2.378797161814325E-2</v>
      </c>
      <c r="EP51" s="19">
        <f t="shared" si="118"/>
        <v>-0.14168198865887349</v>
      </c>
      <c r="EQ51" s="19">
        <f t="shared" si="119"/>
        <v>7.6402612426401117E-3</v>
      </c>
      <c r="ER51" s="19">
        <f t="shared" si="120"/>
        <v>1.5968984701509481E-2</v>
      </c>
      <c r="ES51" s="19">
        <f t="shared" si="121"/>
        <v>0.27463154878262114</v>
      </c>
      <c r="ET51" s="19">
        <f t="shared" si="122"/>
        <v>-6.4926883786097012E-2</v>
      </c>
      <c r="EU51" s="19">
        <f t="shared" si="123"/>
        <v>-2.3413529631286213E-2</v>
      </c>
      <c r="EV51" s="19">
        <f t="shared" si="124"/>
        <v>-3.1481124390143049E-2</v>
      </c>
      <c r="EW51" s="19">
        <f t="shared" si="125"/>
        <v>-2.1974942297485144E-3</v>
      </c>
      <c r="GL51" s="3"/>
      <c r="GM51" s="3"/>
      <c r="GN51" s="8"/>
      <c r="GO51" s="3"/>
      <c r="HJ51" s="17"/>
    </row>
    <row r="52" spans="1:218" x14ac:dyDescent="0.2">
      <c r="A52" t="s">
        <v>17</v>
      </c>
      <c r="B52" s="1">
        <f t="shared" si="71"/>
        <v>1996</v>
      </c>
      <c r="C52" s="52">
        <f>'Manufacturing Gross Output'!B33</f>
        <v>832152.12968000013</v>
      </c>
      <c r="D52" s="52">
        <f>'Manufacturing Gross Output'!C33</f>
        <v>107793.03285</v>
      </c>
      <c r="E52" s="52">
        <f>'Manufacturing Gross Output'!D33</f>
        <v>96912.964719999989</v>
      </c>
      <c r="F52" s="52">
        <f>'Manufacturing Gross Output'!B33</f>
        <v>832152.12968000013</v>
      </c>
      <c r="G52" s="52">
        <f>'Manufacturing Gross Output'!C33</f>
        <v>107793.03285</v>
      </c>
      <c r="H52" s="52">
        <f>'Manufacturing Gross Output'!D33</f>
        <v>96912.964719999989</v>
      </c>
      <c r="I52" s="52">
        <f>'Manufacturing Gross Output'!E33</f>
        <v>96289.147799999992</v>
      </c>
      <c r="J52" s="52">
        <f>'Manufacturing Gross Output'!F33</f>
        <v>215936.29369000002</v>
      </c>
      <c r="K52" s="52">
        <f>'Manufacturing Gross Output'!G33</f>
        <v>111914.0079</v>
      </c>
      <c r="L52" s="52">
        <f>'Manufacturing Gross Output'!H33</f>
        <v>709515.84614000004</v>
      </c>
      <c r="M52" s="52">
        <f>'Manufacturing Gross Output'!I33</f>
        <v>705586.74196999997</v>
      </c>
      <c r="N52" s="52">
        <f>'Manufacturing Gross Output'!J33</f>
        <v>220841.79807000002</v>
      </c>
      <c r="O52" s="52">
        <f>'Manufacturing Gross Output'!K33</f>
        <v>116658.33759</v>
      </c>
      <c r="P52" s="52">
        <f>'Manufacturing Gross Output'!L33</f>
        <v>268250.51097000006</v>
      </c>
      <c r="Q52" s="52">
        <f>'Manufacturing Gross Output'!M33</f>
        <v>336912.14886000002</v>
      </c>
      <c r="R52" s="52">
        <f>'Manufacturing Gross Output'!N33</f>
        <v>342618.82880000002</v>
      </c>
      <c r="S52" s="52">
        <f>'Manufacturing Gross Output'!O33</f>
        <v>131929.46280000001</v>
      </c>
      <c r="T52" s="52">
        <f>'Manufacturing Gross Output'!P33</f>
        <v>145044.04250000001</v>
      </c>
      <c r="U52" s="52">
        <f>'Manufacturing Gross Output'!Q33</f>
        <v>617432.99045705888</v>
      </c>
      <c r="V52" s="52">
        <f>'Manufacturing Gross Output'!R33</f>
        <v>76641.47712000001</v>
      </c>
      <c r="W52" s="52">
        <f>'Manufacturing Gross Output'!S33</f>
        <v>128059.30296</v>
      </c>
      <c r="X52" s="52">
        <f t="shared" si="73"/>
        <v>5260489.0648770593</v>
      </c>
      <c r="Z52" s="132">
        <f t="shared" si="85"/>
        <v>1.2295574588633986</v>
      </c>
      <c r="AA52" s="132">
        <f t="shared" si="86"/>
        <v>1.2716509497261224</v>
      </c>
      <c r="AB52" s="132">
        <f t="shared" si="87"/>
        <v>1.1472942777746269</v>
      </c>
      <c r="AC52" s="132">
        <f t="shared" si="88"/>
        <v>1.2295574588633986</v>
      </c>
      <c r="AD52" s="132">
        <f t="shared" si="89"/>
        <v>1.2716509497261224</v>
      </c>
      <c r="AE52" s="132">
        <f t="shared" si="90"/>
        <v>1.1472942777746269</v>
      </c>
      <c r="AF52" s="132">
        <f t="shared" si="91"/>
        <v>1.2950864194848506</v>
      </c>
      <c r="AG52" s="132">
        <f t="shared" si="92"/>
        <v>1.1899304699442772</v>
      </c>
      <c r="AH52" s="132">
        <f t="shared" si="93"/>
        <v>1.2516216567849374</v>
      </c>
      <c r="AI52" s="132">
        <f t="shared" si="94"/>
        <v>1.0900592882844813</v>
      </c>
      <c r="AJ52" s="132">
        <f t="shared" si="95"/>
        <v>1.3715575829493443</v>
      </c>
      <c r="AK52" s="132">
        <f t="shared" si="96"/>
        <v>1.6237625338214232</v>
      </c>
      <c r="AL52" s="132">
        <f t="shared" si="97"/>
        <v>1.2693908970661578</v>
      </c>
      <c r="AM52" s="132">
        <f t="shared" si="98"/>
        <v>1.2221241000355694</v>
      </c>
      <c r="AN52" s="132">
        <f t="shared" si="99"/>
        <v>1.2848908045224088</v>
      </c>
      <c r="AO52" s="132">
        <f t="shared" si="100"/>
        <v>1.3630599897013389</v>
      </c>
      <c r="AP52" s="132">
        <f t="shared" si="101"/>
        <v>2.9477848101265827</v>
      </c>
      <c r="AQ52" s="132">
        <f t="shared" si="102"/>
        <v>1.3125048625698823</v>
      </c>
      <c r="AR52" s="132">
        <f t="shared" si="103"/>
        <v>1.2378770006572473</v>
      </c>
      <c r="AS52" s="132">
        <f t="shared" si="104"/>
        <v>1.2387417535137204</v>
      </c>
      <c r="AT52" s="132">
        <f t="shared" si="105"/>
        <v>1.6758870737768363</v>
      </c>
      <c r="AX52" s="132">
        <f>'Gross Output over VA'!B33</f>
        <v>3.6662225313449439</v>
      </c>
      <c r="AY52" s="132">
        <f>'Gross Output over VA'!C33</f>
        <v>3.7894235502936113</v>
      </c>
      <c r="AZ52" s="132">
        <f>'Gross Output over VA'!D33</f>
        <v>3.9499268866486017</v>
      </c>
      <c r="BA52" s="132">
        <f>'Gross Output over VA'!B33</f>
        <v>3.6662225313449439</v>
      </c>
      <c r="BB52" s="132">
        <f>'Gross Output over VA'!C33</f>
        <v>3.7894235502936113</v>
      </c>
      <c r="BC52" s="132">
        <f>'Gross Output over VA'!D33</f>
        <v>3.9499268866486017</v>
      </c>
      <c r="BD52" s="132">
        <f>'Gross Output over VA'!E33</f>
        <v>3.7095258652304777</v>
      </c>
      <c r="BE52" s="132">
        <f>'Gross Output over VA'!F33</f>
        <v>2.9010133618879417</v>
      </c>
      <c r="BF52" s="132">
        <f>'Gross Output over VA'!G33</f>
        <v>3.0698918571048801</v>
      </c>
      <c r="BG52" s="132">
        <f>'Gross Output over VA'!H33</f>
        <v>5.0085261094002584</v>
      </c>
      <c r="BH52" s="132">
        <f>'Gross Output over VA'!I33</f>
        <v>2.6816494240445432</v>
      </c>
      <c r="BI52" s="132">
        <f>'Gross Output over VA'!J33</f>
        <v>3.5920099980471343</v>
      </c>
      <c r="BJ52" s="132">
        <f>'Gross Output over VA'!K33</f>
        <v>2.6980191671844644</v>
      </c>
      <c r="BK52" s="132">
        <f>'Gross Output over VA'!L33</f>
        <v>5.1191571491686583</v>
      </c>
      <c r="BL52" s="132">
        <f>'Gross Output over VA'!M33</f>
        <v>2.3324379794425201</v>
      </c>
      <c r="BM52" s="132">
        <f>'Gross Output over VA'!N33</f>
        <v>2.8375849984029196</v>
      </c>
      <c r="BN52" s="132">
        <f>'Gross Output over VA'!O33</f>
        <v>6.0892005623940797</v>
      </c>
      <c r="BO52" s="132">
        <f>'Gross Output over VA'!P33</f>
        <v>2.6976138914488668</v>
      </c>
      <c r="BP52" s="132">
        <f>'Gross Output over VA'!Q33</f>
        <v>1.1347390364146754</v>
      </c>
      <c r="BQ52" s="132">
        <f>'Gross Output over VA'!R33</f>
        <v>2.2598246110325322</v>
      </c>
      <c r="BR52" s="132">
        <f>'Gross Output over VA'!S33</f>
        <v>2.5749958505262294</v>
      </c>
      <c r="BS52" s="132">
        <f t="shared" si="126"/>
        <v>3.4055874189668804</v>
      </c>
      <c r="BU52">
        <f t="shared" si="83"/>
        <v>19247461.875209961</v>
      </c>
      <c r="BV52" s="132">
        <f t="shared" si="84"/>
        <v>0.91209916135625868</v>
      </c>
      <c r="BW52" s="132">
        <f t="shared" si="127"/>
        <v>1.1340157827239994</v>
      </c>
      <c r="CA52" s="304">
        <f t="shared" si="78"/>
        <v>0.85634546576904158</v>
      </c>
      <c r="CB52" s="304">
        <f t="shared" si="79"/>
        <v>1.4663214961980306</v>
      </c>
      <c r="CC52" s="52">
        <f>BEA_Output_Data!X33</f>
        <v>1947094.8342679788</v>
      </c>
      <c r="CD52" s="52">
        <f>BEA_Output_Data!AW33</f>
        <v>1327877.1669899998</v>
      </c>
      <c r="CE52" s="52">
        <f t="shared" si="72"/>
        <v>1327877.1669899998</v>
      </c>
      <c r="CF52" s="132">
        <f t="shared" si="106"/>
        <v>1.4128683028849109</v>
      </c>
      <c r="CG52" s="19">
        <f t="shared" si="80"/>
        <v>1.4663214961980306</v>
      </c>
      <c r="CH52" s="566">
        <f t="shared" si="81"/>
        <v>0.85634546576904158</v>
      </c>
      <c r="CI52" s="19">
        <f>'NAICS Sector VA over Manufac VA'!B33</f>
        <v>0.17093303493914916</v>
      </c>
      <c r="CJ52" s="19">
        <f>'NAICS Sector VA over Manufac VA'!C33</f>
        <v>2.1421981420525642E-2</v>
      </c>
      <c r="CK52" s="19">
        <f>'NAICS Sector VA over Manufac VA'!D33</f>
        <v>1.8477147231634548E-2</v>
      </c>
      <c r="CL52" s="19">
        <v>0</v>
      </c>
      <c r="CM52" s="19">
        <v>0</v>
      </c>
      <c r="CN52" s="19">
        <v>0</v>
      </c>
      <c r="CO52" s="19">
        <f>'NAICS Sector VA over Manufac VA'!E33</f>
        <v>1.9547941748888797E-2</v>
      </c>
      <c r="CP52" s="19">
        <f>'NAICS Sector VA over Manufac VA'!F33</f>
        <v>5.6055471583058382E-2</v>
      </c>
      <c r="CQ52" s="19">
        <f>'NAICS Sector VA over Manufac VA'!G33</f>
        <v>2.745386343424832E-2</v>
      </c>
      <c r="CR52" s="19">
        <f>'NAICS Sector VA over Manufac VA'!H33</f>
        <v>0.10668276274462581</v>
      </c>
      <c r="CS52" s="19">
        <f>'NAICS Sector VA over Manufac VA'!I33</f>
        <v>0.19814837144645439</v>
      </c>
      <c r="CT52" s="19">
        <f>'NAICS Sector VA over Manufac VA'!J33</f>
        <v>4.630051635676858E-2</v>
      </c>
      <c r="CU52" s="19">
        <f>'NAICS Sector VA over Manufac VA'!K33</f>
        <v>3.2562133271718217E-2</v>
      </c>
      <c r="CV52" s="19">
        <f>'NAICS Sector VA over Manufac VA'!L33</f>
        <v>3.9462463466242152E-2</v>
      </c>
      <c r="CW52" s="19">
        <f>'NAICS Sector VA over Manufac VA'!M33</f>
        <v>0.10877990218585316</v>
      </c>
      <c r="CX52" s="19">
        <f>'NAICS Sector VA over Manufac VA'!N33</f>
        <v>9.0929424725102834E-2</v>
      </c>
      <c r="CY52" s="19">
        <f>'NAICS Sector VA over Manufac VA'!O33</f>
        <v>1.6316372514418847E-2</v>
      </c>
      <c r="CZ52" s="19">
        <f>'NAICS Sector VA over Manufac VA'!P33</f>
        <v>4.0491344987789016E-2</v>
      </c>
      <c r="DA52" s="19">
        <f>'NAICS Sector VA over Manufac VA'!Q33</f>
        <v>0.4097660112278112</v>
      </c>
      <c r="DB52" s="19">
        <f>'NAICS Sector VA over Manufac VA'!R33</f>
        <v>2.554060785371981E-2</v>
      </c>
      <c r="DC52" s="19">
        <f>'NAICS Sector VA over Manufac VA'!S33</f>
        <v>3.7452145060021598E-2</v>
      </c>
      <c r="DD52" s="19">
        <f t="shared" si="82"/>
        <v>1.4663214961980306</v>
      </c>
      <c r="DF52" s="19">
        <f t="shared" si="107"/>
        <v>0.15943445064790096</v>
      </c>
      <c r="DG52" s="19">
        <f t="shared" si="30"/>
        <v>-3.9487404473287175E-3</v>
      </c>
      <c r="DH52" s="19">
        <f t="shared" si="31"/>
        <v>3.7711615825233226E-2</v>
      </c>
      <c r="DI52" s="19">
        <f t="shared" si="32"/>
        <v>0.15943445064790096</v>
      </c>
      <c r="DJ52" s="19">
        <f t="shared" si="33"/>
        <v>-3.9487404473287175E-3</v>
      </c>
      <c r="DK52" s="19">
        <f t="shared" si="34"/>
        <v>3.7711615825233226E-2</v>
      </c>
      <c r="DL52" s="19">
        <f t="shared" si="35"/>
        <v>4.5611379563360907E-2</v>
      </c>
      <c r="DM52" s="19">
        <f t="shared" si="36"/>
        <v>-9.5968721294018428E-2</v>
      </c>
      <c r="DN52" s="19">
        <f t="shared" si="37"/>
        <v>5.080363928477958E-2</v>
      </c>
      <c r="DO52" s="19">
        <f t="shared" si="38"/>
        <v>-0.12564275534371552</v>
      </c>
      <c r="DP52" s="19">
        <f t="shared" si="39"/>
        <v>-1.5040724037033862E-2</v>
      </c>
      <c r="DQ52" s="19">
        <f t="shared" si="40"/>
        <v>-4.1902427072317783E-2</v>
      </c>
      <c r="DR52" s="19">
        <f t="shared" si="41"/>
        <v>8.2286467864470539E-2</v>
      </c>
      <c r="DS52" s="19">
        <f t="shared" si="42"/>
        <v>-1.8059328628512523E-2</v>
      </c>
      <c r="DT52" s="19">
        <f t="shared" si="43"/>
        <v>1.0349561202332757E-2</v>
      </c>
      <c r="DU52" s="19">
        <f t="shared" si="44"/>
        <v>6.1036829260644639E-2</v>
      </c>
      <c r="DV52" s="19">
        <f t="shared" si="45"/>
        <v>-0.1000411625468795</v>
      </c>
      <c r="DW52" s="19">
        <f t="shared" si="46"/>
        <v>5.7781525268823693E-2</v>
      </c>
      <c r="DX52" s="19">
        <f t="shared" si="47"/>
        <v>-5.0546387425474716E-3</v>
      </c>
      <c r="DY52" s="19">
        <f t="shared" si="48"/>
        <v>-2.8778239311190123E-2</v>
      </c>
      <c r="DZ52" s="19">
        <f t="shared" si="49"/>
        <v>-5.8787767020204239E-2</v>
      </c>
      <c r="EA52" s="19"/>
      <c r="EB52" s="19"/>
      <c r="EC52" s="19">
        <f t="shared" si="108"/>
        <v>-0.20724401791397087</v>
      </c>
      <c r="ED52" s="19">
        <f t="shared" si="109"/>
        <v>-5.4373192568373377E-2</v>
      </c>
      <c r="EE52" s="19">
        <f t="shared" si="110"/>
        <v>-7.6841249531948985E-2</v>
      </c>
      <c r="EF52" s="304">
        <v>0</v>
      </c>
      <c r="EG52" s="304">
        <v>0</v>
      </c>
      <c r="EH52" s="304">
        <v>0</v>
      </c>
      <c r="EI52" s="19">
        <f t="shared" si="111"/>
        <v>-6.1578272093221899E-2</v>
      </c>
      <c r="EJ52" s="19">
        <f t="shared" si="112"/>
        <v>4.3964602948042733E-2</v>
      </c>
      <c r="EK52" s="19">
        <f t="shared" si="113"/>
        <v>-7.8775249753098783E-2</v>
      </c>
      <c r="EL52" s="19">
        <f t="shared" si="114"/>
        <v>0.10177972065933599</v>
      </c>
      <c r="EM52" s="19">
        <f t="shared" si="115"/>
        <v>-1.8676675599157117E-2</v>
      </c>
      <c r="EN52" s="19">
        <f t="shared" si="116"/>
        <v>3.4562780652750598E-2</v>
      </c>
      <c r="EO52" s="19">
        <f t="shared" si="117"/>
        <v>-5.8331462087468429E-2</v>
      </c>
      <c r="EP52" s="19">
        <f t="shared" si="118"/>
        <v>4.266480914934364E-3</v>
      </c>
      <c r="EQ52" s="19">
        <f t="shared" si="119"/>
        <v>-1.0225250001809912E-2</v>
      </c>
      <c r="ER52" s="19">
        <f t="shared" si="120"/>
        <v>-7.6484264169841346E-2</v>
      </c>
      <c r="ES52" s="19">
        <f t="shared" si="121"/>
        <v>0.24835487384407387</v>
      </c>
      <c r="ET52" s="19">
        <f t="shared" si="122"/>
        <v>-6.6959639153626738E-2</v>
      </c>
      <c r="EU52" s="19">
        <f t="shared" si="123"/>
        <v>-1.8742658636160137E-2</v>
      </c>
      <c r="EV52" s="19">
        <f t="shared" si="124"/>
        <v>5.4957171436683227E-3</v>
      </c>
      <c r="EW52" s="19">
        <f t="shared" si="125"/>
        <v>7.8215078814752023E-2</v>
      </c>
      <c r="GL52" s="3"/>
      <c r="GM52" s="3"/>
      <c r="GN52" s="8"/>
      <c r="GO52" s="3"/>
      <c r="HJ52" s="17"/>
    </row>
    <row r="53" spans="1:218" x14ac:dyDescent="0.2">
      <c r="A53" t="s">
        <v>17</v>
      </c>
      <c r="B53" s="1">
        <f t="shared" si="71"/>
        <v>1997</v>
      </c>
      <c r="C53" s="52">
        <f>'Manufacturing Gross Output'!B34</f>
        <v>863697.61372000014</v>
      </c>
      <c r="D53" s="52">
        <f>'Manufacturing Gross Output'!C34</f>
        <v>111280.01805</v>
      </c>
      <c r="E53" s="52">
        <f>'Manufacturing Gross Output'!D34</f>
        <v>100668.14185999999</v>
      </c>
      <c r="F53" s="52">
        <f>'Manufacturing Gross Output'!B34</f>
        <v>863697.61372000014</v>
      </c>
      <c r="G53" s="52">
        <f>'Manufacturing Gross Output'!C34</f>
        <v>111280.01805</v>
      </c>
      <c r="H53" s="52">
        <f>'Manufacturing Gross Output'!D34</f>
        <v>100668.14185999999</v>
      </c>
      <c r="I53" s="52">
        <f>'Manufacturing Gross Output'!E34</f>
        <v>99095.905299999999</v>
      </c>
      <c r="J53" s="52">
        <f>'Manufacturing Gross Output'!F34</f>
        <v>220421.35707000003</v>
      </c>
      <c r="K53" s="52">
        <f>'Manufacturing Gross Output'!G34</f>
        <v>115172.16285000001</v>
      </c>
      <c r="L53" s="52">
        <f>'Manufacturing Gross Output'!H34</f>
        <v>737179.34604999993</v>
      </c>
      <c r="M53" s="52">
        <f>'Manufacturing Gross Output'!I34</f>
        <v>753757.45225000009</v>
      </c>
      <c r="N53" s="52">
        <f>'Manufacturing Gross Output'!J34</f>
        <v>234215.12933</v>
      </c>
      <c r="O53" s="52">
        <f>'Manufacturing Gross Output'!K34</f>
        <v>120834.20808000001</v>
      </c>
      <c r="P53" s="52">
        <f>'Manufacturing Gross Output'!L34</f>
        <v>277648.87644000002</v>
      </c>
      <c r="Q53" s="52">
        <f>'Manufacturing Gross Output'!M34</f>
        <v>352786.11563999997</v>
      </c>
      <c r="R53" s="52">
        <f>'Manufacturing Gross Output'!N34</f>
        <v>358349.05600000004</v>
      </c>
      <c r="S53" s="52">
        <f>'Manufacturing Gross Output'!O34</f>
        <v>159420.07871999999</v>
      </c>
      <c r="T53" s="52">
        <f>'Manufacturing Gross Output'!P34</f>
        <v>151356.01925000001</v>
      </c>
      <c r="U53" s="52">
        <f>'Manufacturing Gross Output'!Q34</f>
        <v>677758.99260511727</v>
      </c>
      <c r="V53" s="52">
        <f>'Manufacturing Gross Output'!R34</f>
        <v>84340.855040000009</v>
      </c>
      <c r="W53" s="52">
        <f>'Manufacturing Gross Output'!S34</f>
        <v>138160.72836000001</v>
      </c>
      <c r="X53" s="52">
        <f t="shared" si="73"/>
        <v>5556142.056615117</v>
      </c>
      <c r="Z53" s="132">
        <f t="shared" si="85"/>
        <v>1.2761679088177282</v>
      </c>
      <c r="AA53" s="132">
        <f t="shared" si="86"/>
        <v>1.3127874492198457</v>
      </c>
      <c r="AB53" s="132">
        <f t="shared" si="87"/>
        <v>1.1917495604831847</v>
      </c>
      <c r="AC53" s="132">
        <f t="shared" si="88"/>
        <v>1.2761679088177282</v>
      </c>
      <c r="AD53" s="132">
        <f t="shared" si="89"/>
        <v>1.3127874492198457</v>
      </c>
      <c r="AE53" s="132">
        <f t="shared" si="90"/>
        <v>1.1917495604831847</v>
      </c>
      <c r="AF53" s="132">
        <f t="shared" si="91"/>
        <v>1.3328372315346926</v>
      </c>
      <c r="AG53" s="132">
        <f t="shared" si="92"/>
        <v>1.2146456925883919</v>
      </c>
      <c r="AH53" s="132">
        <f t="shared" si="93"/>
        <v>1.2880601453450551</v>
      </c>
      <c r="AI53" s="132">
        <f t="shared" si="94"/>
        <v>1.1325598965336199</v>
      </c>
      <c r="AJ53" s="132">
        <f t="shared" si="95"/>
        <v>1.4651944089136835</v>
      </c>
      <c r="AK53" s="132">
        <f t="shared" si="96"/>
        <v>1.7220913576317047</v>
      </c>
      <c r="AL53" s="132">
        <f t="shared" si="97"/>
        <v>1.3148296723550972</v>
      </c>
      <c r="AM53" s="132">
        <f t="shared" si="98"/>
        <v>1.2649421692362415</v>
      </c>
      <c r="AN53" s="132">
        <f t="shared" si="99"/>
        <v>1.345429772962492</v>
      </c>
      <c r="AO53" s="132">
        <f t="shared" si="100"/>
        <v>1.425640447991761</v>
      </c>
      <c r="AP53" s="132">
        <f t="shared" si="101"/>
        <v>3.5620253164556961</v>
      </c>
      <c r="AQ53" s="132">
        <f t="shared" si="102"/>
        <v>1.3696219977104245</v>
      </c>
      <c r="AR53" s="132">
        <f t="shared" si="103"/>
        <v>1.3588231952319842</v>
      </c>
      <c r="AS53" s="132">
        <f t="shared" si="104"/>
        <v>1.3631853480787415</v>
      </c>
      <c r="AT53" s="132">
        <f t="shared" si="105"/>
        <v>1.808082454067707</v>
      </c>
      <c r="AX53" s="132">
        <f>'Gross Output over VA'!B34</f>
        <v>3.8118307715406119</v>
      </c>
      <c r="AY53" s="132">
        <f>'Gross Output over VA'!C34</f>
        <v>3.8646784253142208</v>
      </c>
      <c r="AZ53" s="132">
        <f>'Gross Output over VA'!D34</f>
        <v>4.2416049037649843</v>
      </c>
      <c r="BA53" s="132">
        <f>'Gross Output over VA'!B34</f>
        <v>3.8118307715406119</v>
      </c>
      <c r="BB53" s="132">
        <f>'Gross Output over VA'!C34</f>
        <v>3.8646784253142208</v>
      </c>
      <c r="BC53" s="132">
        <f>'Gross Output over VA'!D34</f>
        <v>4.2416049037649843</v>
      </c>
      <c r="BD53" s="132">
        <f>'Gross Output over VA'!E34</f>
        <v>3.9597008034331149</v>
      </c>
      <c r="BE53" s="132">
        <f>'Gross Output over VA'!F34</f>
        <v>2.8593857925355248</v>
      </c>
      <c r="BF53" s="132">
        <f>'Gross Output over VA'!G34</f>
        <v>3.2078189021285972</v>
      </c>
      <c r="BG53" s="132">
        <f>'Gross Output over VA'!H34</f>
        <v>4.1215498556649095</v>
      </c>
      <c r="BH53" s="132">
        <f>'Gross Output over VA'!I34</f>
        <v>2.752388289964578</v>
      </c>
      <c r="BI53" s="132">
        <f>'Gross Output over VA'!J34</f>
        <v>3.5787204457750552</v>
      </c>
      <c r="BJ53" s="132">
        <f>'Gross Output over VA'!K34</f>
        <v>2.4737807327685659</v>
      </c>
      <c r="BK53" s="132">
        <f>'Gross Output over VA'!L34</f>
        <v>5.1745028299111739</v>
      </c>
      <c r="BL53" s="132">
        <f>'Gross Output over VA'!M34</f>
        <v>2.383760106078002</v>
      </c>
      <c r="BM53" s="132">
        <f>'Gross Output over VA'!N34</f>
        <v>2.9131912339860446</v>
      </c>
      <c r="BN53" s="132">
        <f>'Gross Output over VA'!O34</f>
        <v>5.5289526908581657</v>
      </c>
      <c r="BO53" s="132">
        <f>'Gross Output over VA'!P34</f>
        <v>2.6847883382586737</v>
      </c>
      <c r="BP53" s="132">
        <f>'Gross Output over VA'!Q34</f>
        <v>1.2101278457804727</v>
      </c>
      <c r="BQ53" s="132">
        <f>'Gross Output over VA'!R34</f>
        <v>2.3149582946924632</v>
      </c>
      <c r="BR53" s="132">
        <f>'Gross Output over VA'!S34</f>
        <v>2.5288899851796156</v>
      </c>
      <c r="BS53" s="132">
        <f t="shared" si="126"/>
        <v>3.4061306832502187</v>
      </c>
      <c r="BU53">
        <f t="shared" si="83"/>
        <v>20162842.524919149</v>
      </c>
      <c r="BV53" s="132">
        <f t="shared" si="84"/>
        <v>0.95547724041596271</v>
      </c>
      <c r="BW53" s="132">
        <f t="shared" si="127"/>
        <v>1.1879478861203097</v>
      </c>
      <c r="CA53" s="304">
        <f t="shared" si="78"/>
        <v>0.83810686865667827</v>
      </c>
      <c r="CB53" s="304">
        <f t="shared" si="79"/>
        <v>1.4350915217596929</v>
      </c>
      <c r="CC53" s="52">
        <f>BEA_Output_Data!X34</f>
        <v>2045144.8988412039</v>
      </c>
      <c r="CD53" s="52">
        <f>BEA_Output_Data!AW34</f>
        <v>1425097.19264</v>
      </c>
      <c r="CE53" s="52">
        <f t="shared" si="72"/>
        <v>1425097.19264</v>
      </c>
      <c r="CF53" s="132">
        <f t="shared" si="106"/>
        <v>1.5163109224744213</v>
      </c>
      <c r="CG53" s="19">
        <f t="shared" si="80"/>
        <v>1.4350915217596929</v>
      </c>
      <c r="CH53" s="566">
        <f t="shared" si="81"/>
        <v>0.83810686865667827</v>
      </c>
      <c r="CI53" s="19">
        <f>'NAICS Sector VA over Manufac VA'!B34</f>
        <v>0.15899505728465654</v>
      </c>
      <c r="CJ53" s="19">
        <f>'NAICS Sector VA over Manufac VA'!C34</f>
        <v>2.0205022582816784E-2</v>
      </c>
      <c r="CK53" s="19">
        <f>'NAICS Sector VA over Manufac VA'!D34</f>
        <v>1.6653953795273124E-2</v>
      </c>
      <c r="CL53" s="19">
        <v>0</v>
      </c>
      <c r="CM53" s="19">
        <v>0</v>
      </c>
      <c r="CN53" s="19">
        <v>0</v>
      </c>
      <c r="CO53" s="19">
        <f>'NAICS Sector VA over Manufac VA'!E34</f>
        <v>1.7560984246722852E-2</v>
      </c>
      <c r="CP53" s="19">
        <f>'NAICS Sector VA over Manufac VA'!F34</f>
        <v>5.4092422606766923E-2</v>
      </c>
      <c r="CQ53" s="19">
        <f>'NAICS Sector VA over Manufac VA'!G34</f>
        <v>2.519377207072343E-2</v>
      </c>
      <c r="CR53" s="19">
        <f>'NAICS Sector VA over Manufac VA'!H34</f>
        <v>0.12550704854639522</v>
      </c>
      <c r="CS53" s="19">
        <f>'NAICS Sector VA over Manufac VA'!I34</f>
        <v>0.19216639056925003</v>
      </c>
      <c r="CT53" s="19">
        <f>'NAICS Sector VA over Manufac VA'!J34</f>
        <v>4.5924314901469851E-2</v>
      </c>
      <c r="CU53" s="19">
        <f>'NAICS Sector VA over Manufac VA'!K34</f>
        <v>3.4275532681046543E-2</v>
      </c>
      <c r="CV53" s="19">
        <f>'NAICS Sector VA over Manufac VA'!L34</f>
        <v>3.7651545450454446E-2</v>
      </c>
      <c r="CW53" s="19">
        <f>'NAICS Sector VA over Manufac VA'!M34</f>
        <v>0.10384951024697291</v>
      </c>
      <c r="CX53" s="19">
        <f>'NAICS Sector VA over Manufac VA'!N34</f>
        <v>8.6316294029128632E-2</v>
      </c>
      <c r="CY53" s="19">
        <f>'NAICS Sector VA over Manufac VA'!O34</f>
        <v>2.0232784731394671E-2</v>
      </c>
      <c r="CZ53" s="19">
        <f>'NAICS Sector VA over Manufac VA'!P34</f>
        <v>3.9558986798341994E-2</v>
      </c>
      <c r="DA53" s="19">
        <f>'NAICS Sector VA over Manufac VA'!Q34</f>
        <v>0.39300633375304544</v>
      </c>
      <c r="DB53" s="19">
        <f>'NAICS Sector VA over Manufac VA'!R34</f>
        <v>2.5565267637997161E-2</v>
      </c>
      <c r="DC53" s="19">
        <f>'NAICS Sector VA over Manufac VA'!S34</f>
        <v>3.8336299827236457E-2</v>
      </c>
      <c r="DD53" s="19">
        <f t="shared" si="82"/>
        <v>1.4350915217596931</v>
      </c>
      <c r="DF53" s="19">
        <f t="shared" si="107"/>
        <v>3.89477422131108E-2</v>
      </c>
      <c r="DG53" s="19">
        <f t="shared" si="30"/>
        <v>1.966456686963269E-2</v>
      </c>
      <c r="DH53" s="19">
        <f t="shared" si="31"/>
        <v>7.1244643631523483E-2</v>
      </c>
      <c r="DI53" s="19">
        <f t="shared" si="32"/>
        <v>3.89477422131108E-2</v>
      </c>
      <c r="DJ53" s="19">
        <f t="shared" si="33"/>
        <v>1.966456686963269E-2</v>
      </c>
      <c r="DK53" s="19">
        <f t="shared" si="34"/>
        <v>7.1244643631523483E-2</v>
      </c>
      <c r="DL53" s="19">
        <f t="shared" si="35"/>
        <v>6.526439840029459E-2</v>
      </c>
      <c r="DM53" s="19">
        <f t="shared" si="36"/>
        <v>-1.4453267174684425E-2</v>
      </c>
      <c r="DN53" s="19">
        <f t="shared" si="37"/>
        <v>4.3948901175940337E-2</v>
      </c>
      <c r="DO53" s="19">
        <f t="shared" si="38"/>
        <v>-0.19491241089055111</v>
      </c>
      <c r="DP53" s="19">
        <f t="shared" si="39"/>
        <v>2.6036941915458939E-2</v>
      </c>
      <c r="DQ53" s="19">
        <f t="shared" si="40"/>
        <v>-3.706614714250414E-3</v>
      </c>
      <c r="DR53" s="19">
        <f t="shared" si="41"/>
        <v>-8.6770220567705267E-2</v>
      </c>
      <c r="DS53" s="19">
        <f t="shared" si="42"/>
        <v>1.0753456824344851E-2</v>
      </c>
      <c r="DT53" s="19">
        <f t="shared" si="43"/>
        <v>2.1765053844174917E-2</v>
      </c>
      <c r="DU53" s="19">
        <f t="shared" si="44"/>
        <v>2.6295786546949491E-2</v>
      </c>
      <c r="DV53" s="19">
        <f t="shared" si="45"/>
        <v>-9.6518391788860541E-2</v>
      </c>
      <c r="DW53" s="19">
        <f t="shared" si="46"/>
        <v>-4.7657447056766921E-3</v>
      </c>
      <c r="DX53" s="19">
        <f t="shared" si="47"/>
        <v>6.4323311063983354E-2</v>
      </c>
      <c r="DY53" s="19">
        <f t="shared" si="48"/>
        <v>2.4104467589389288E-2</v>
      </c>
      <c r="DZ53" s="19">
        <f t="shared" si="49"/>
        <v>-1.8067457239581895E-2</v>
      </c>
      <c r="EA53" s="19"/>
      <c r="EB53" s="19"/>
      <c r="EC53" s="19">
        <f t="shared" si="108"/>
        <v>-7.2398755784000485E-2</v>
      </c>
      <c r="ED53" s="19">
        <f t="shared" si="109"/>
        <v>-5.8486347819565875E-2</v>
      </c>
      <c r="EE53" s="19">
        <f t="shared" si="110"/>
        <v>-0.10388703029699892</v>
      </c>
      <c r="EF53" s="304">
        <v>0</v>
      </c>
      <c r="EG53" s="304">
        <v>0</v>
      </c>
      <c r="EH53" s="304">
        <v>0</v>
      </c>
      <c r="EI53" s="19">
        <f t="shared" si="111"/>
        <v>-0.10719036236919255</v>
      </c>
      <c r="EJ53" s="19">
        <f t="shared" si="112"/>
        <v>-3.5647651112339612E-2</v>
      </c>
      <c r="EK53" s="19">
        <f t="shared" si="113"/>
        <v>-8.591007854644904E-2</v>
      </c>
      <c r="EL53" s="19">
        <f t="shared" si="114"/>
        <v>0.16250232423885319</v>
      </c>
      <c r="EM53" s="19">
        <f t="shared" si="115"/>
        <v>-3.0654486531338513E-2</v>
      </c>
      <c r="EN53" s="19">
        <f t="shared" si="116"/>
        <v>-8.1584002228472004E-3</v>
      </c>
      <c r="EO53" s="19">
        <f t="shared" si="117"/>
        <v>5.128170955353787E-2</v>
      </c>
      <c r="EP53" s="19">
        <f t="shared" si="118"/>
        <v>-4.6975926875211474E-2</v>
      </c>
      <c r="EQ53" s="19">
        <f t="shared" si="119"/>
        <v>-4.6383760456627156E-2</v>
      </c>
      <c r="ER53" s="19">
        <f t="shared" si="120"/>
        <v>-5.2065266054914586E-2</v>
      </c>
      <c r="ES53" s="19">
        <f t="shared" si="121"/>
        <v>0.21513524283115332</v>
      </c>
      <c r="ET53" s="19">
        <f t="shared" si="122"/>
        <v>-2.3295352613735314E-2</v>
      </c>
      <c r="EU53" s="19">
        <f t="shared" si="123"/>
        <v>-4.1760564302887167E-2</v>
      </c>
      <c r="EV53" s="19">
        <f t="shared" si="124"/>
        <v>9.6504701089346735E-4</v>
      </c>
      <c r="EW53" s="19">
        <f t="shared" si="125"/>
        <v>2.3333237204297166E-2</v>
      </c>
      <c r="GL53" s="3"/>
      <c r="GM53" s="3"/>
      <c r="GN53" s="8"/>
      <c r="GO53" s="3"/>
      <c r="HJ53" s="17"/>
    </row>
    <row r="54" spans="1:218" x14ac:dyDescent="0.2">
      <c r="A54" t="s">
        <v>17</v>
      </c>
      <c r="B54" s="1">
        <f t="shared" si="71"/>
        <v>1998</v>
      </c>
      <c r="C54" s="52">
        <f>'Manufacturing Gross Output'!B35</f>
        <v>883640.88196000014</v>
      </c>
      <c r="D54" s="52">
        <f>'Manufacturing Gross Output'!C35</f>
        <v>109673.54370000001</v>
      </c>
      <c r="E54" s="52">
        <f>'Manufacturing Gross Output'!D35</f>
        <v>90580.498580000014</v>
      </c>
      <c r="F54" s="52">
        <f>'Manufacturing Gross Output'!B35</f>
        <v>883640.88196000014</v>
      </c>
      <c r="G54" s="52">
        <f>'Manufacturing Gross Output'!C35</f>
        <v>109673.54370000001</v>
      </c>
      <c r="H54" s="52">
        <f>'Manufacturing Gross Output'!D35</f>
        <v>90580.498580000014</v>
      </c>
      <c r="I54" s="52">
        <f>'Manufacturing Gross Output'!E35</f>
        <v>104426.72529999999</v>
      </c>
      <c r="J54" s="52">
        <f>'Manufacturing Gross Output'!F35</f>
        <v>220829.41550999999</v>
      </c>
      <c r="K54" s="52">
        <f>'Manufacturing Gross Output'!G35</f>
        <v>116466.78295000001</v>
      </c>
      <c r="L54" s="52">
        <f>'Manufacturing Gross Output'!H35</f>
        <v>727827.59947000002</v>
      </c>
      <c r="M54" s="52">
        <f>'Manufacturing Gross Output'!I35</f>
        <v>760551.77396000002</v>
      </c>
      <c r="N54" s="52">
        <f>'Manufacturing Gross Output'!J35</f>
        <v>242570.75552999999</v>
      </c>
      <c r="O54" s="52">
        <f>'Manufacturing Gross Output'!K35</f>
        <v>127242.98855999998</v>
      </c>
      <c r="P54" s="52">
        <f>'Manufacturing Gross Output'!L35</f>
        <v>287954.50319999998</v>
      </c>
      <c r="Q54" s="52">
        <f>'Manufacturing Gross Output'!M35</f>
        <v>364689.01433999999</v>
      </c>
      <c r="R54" s="52">
        <f>'Manufacturing Gross Output'!N35</f>
        <v>366272.81920000003</v>
      </c>
      <c r="S54" s="52">
        <f>'Manufacturing Gross Output'!O35</f>
        <v>187625.93220000004</v>
      </c>
      <c r="T54" s="52">
        <f>'Manufacturing Gross Output'!P35</f>
        <v>157005.96924999999</v>
      </c>
      <c r="U54" s="52">
        <f>'Manufacturing Gross Output'!Q35</f>
        <v>733406.20715363324</v>
      </c>
      <c r="V54" s="52">
        <f>'Manufacturing Gross Output'!R35</f>
        <v>89718.720000000001</v>
      </c>
      <c r="W54" s="52">
        <f>'Manufacturing Gross Output'!S35</f>
        <v>144146.87351999999</v>
      </c>
      <c r="X54" s="52">
        <f t="shared" si="73"/>
        <v>5714631.0043836329</v>
      </c>
      <c r="Z54" s="132">
        <f t="shared" si="85"/>
        <v>1.3056353503395508</v>
      </c>
      <c r="AA54" s="132">
        <f t="shared" si="86"/>
        <v>1.2938356247941345</v>
      </c>
      <c r="AB54" s="132">
        <f t="shared" si="87"/>
        <v>1.0723280213236546</v>
      </c>
      <c r="AC54" s="132">
        <f t="shared" si="88"/>
        <v>1.3056353503395508</v>
      </c>
      <c r="AD54" s="132">
        <f t="shared" si="89"/>
        <v>1.2938356247941345</v>
      </c>
      <c r="AE54" s="132">
        <f t="shared" si="90"/>
        <v>1.0723280213236546</v>
      </c>
      <c r="AF54" s="132">
        <f t="shared" si="91"/>
        <v>1.4045366155718022</v>
      </c>
      <c r="AG54" s="132">
        <f t="shared" si="92"/>
        <v>1.2168943241777206</v>
      </c>
      <c r="AH54" s="132">
        <f t="shared" si="93"/>
        <v>1.3025388918833523</v>
      </c>
      <c r="AI54" s="132">
        <f t="shared" si="94"/>
        <v>1.1181924116117961</v>
      </c>
      <c r="AJ54" s="132">
        <f t="shared" si="95"/>
        <v>1.4784015780794897</v>
      </c>
      <c r="AK54" s="132">
        <f t="shared" si="96"/>
        <v>1.7835269775584912</v>
      </c>
      <c r="AL54" s="132">
        <f t="shared" si="97"/>
        <v>1.3845653446668256</v>
      </c>
      <c r="AM54" s="132">
        <f t="shared" si="98"/>
        <v>1.311893635549668</v>
      </c>
      <c r="AN54" s="132">
        <f t="shared" si="99"/>
        <v>1.3908241736646969</v>
      </c>
      <c r="AO54" s="132">
        <f t="shared" si="100"/>
        <v>1.4571640061791966</v>
      </c>
      <c r="AP54" s="132">
        <f t="shared" si="101"/>
        <v>4.1922468354430391</v>
      </c>
      <c r="AQ54" s="132">
        <f t="shared" si="102"/>
        <v>1.420748446756249</v>
      </c>
      <c r="AR54" s="132">
        <f t="shared" si="103"/>
        <v>1.4703889976832838</v>
      </c>
      <c r="AS54" s="132">
        <f t="shared" si="104"/>
        <v>1.4501067661025593</v>
      </c>
      <c r="AT54" s="132">
        <f t="shared" si="105"/>
        <v>1.8864219660243613</v>
      </c>
      <c r="AX54" s="132">
        <f>'Gross Output over VA'!B35</f>
        <v>3.9360315197659665</v>
      </c>
      <c r="AY54" s="132">
        <f>'Gross Output over VA'!C35</f>
        <v>3.8790236565275977</v>
      </c>
      <c r="AZ54" s="132">
        <f>'Gross Output over VA'!D35</f>
        <v>4.255266223285588</v>
      </c>
      <c r="BA54" s="132">
        <f>'Gross Output over VA'!B35</f>
        <v>3.9360315197659665</v>
      </c>
      <c r="BB54" s="132">
        <f>'Gross Output over VA'!C35</f>
        <v>3.8790236565275977</v>
      </c>
      <c r="BC54" s="132">
        <f>'Gross Output over VA'!D35</f>
        <v>4.255266223285588</v>
      </c>
      <c r="BD54" s="132">
        <f>'Gross Output over VA'!E35</f>
        <v>4.1312225042088135</v>
      </c>
      <c r="BE54" s="132">
        <f>'Gross Output over VA'!F35</f>
        <v>3.0830539647366377</v>
      </c>
      <c r="BF54" s="132">
        <f>'Gross Output over VA'!G35</f>
        <v>3.2476230904795238</v>
      </c>
      <c r="BG54" s="132">
        <f>'Gross Output over VA'!H35</f>
        <v>3.6685526890657227</v>
      </c>
      <c r="BH54" s="132">
        <f>'Gross Output over VA'!I35</f>
        <v>2.889316675704098</v>
      </c>
      <c r="BI54" s="132">
        <f>'Gross Output over VA'!J35</f>
        <v>3.6611218996011141</v>
      </c>
      <c r="BJ54" s="132">
        <f>'Gross Output over VA'!K35</f>
        <v>2.6235741761578244</v>
      </c>
      <c r="BK54" s="132">
        <f>'Gross Output over VA'!L35</f>
        <v>5.0180921218861503</v>
      </c>
      <c r="BL54" s="132">
        <f>'Gross Output over VA'!M35</f>
        <v>2.5217095588114637</v>
      </c>
      <c r="BM54" s="132">
        <f>'Gross Output over VA'!N35</f>
        <v>2.7543046808720271</v>
      </c>
      <c r="BN54" s="132">
        <f>'Gross Output over VA'!O35</f>
        <v>5.1156473135196494</v>
      </c>
      <c r="BO54" s="132">
        <f>'Gross Output over VA'!P35</f>
        <v>3.3418930459051084</v>
      </c>
      <c r="BP54" s="132">
        <f>'Gross Output over VA'!Q35</f>
        <v>1.2008035365071918</v>
      </c>
      <c r="BQ54" s="132">
        <f>'Gross Output over VA'!R35</f>
        <v>2.4308731541925384</v>
      </c>
      <c r="BR54" s="132">
        <f>'Gross Output over VA'!S35</f>
        <v>2.5584815318647522</v>
      </c>
      <c r="BS54" s="132">
        <f t="shared" si="126"/>
        <v>3.4469958448890914</v>
      </c>
      <c r="BU54">
        <f t="shared" si="83"/>
        <v>20573281.579550106</v>
      </c>
      <c r="BV54" s="132">
        <f t="shared" si="84"/>
        <v>0.9749271356771616</v>
      </c>
      <c r="BW54" s="132">
        <f t="shared" si="127"/>
        <v>1.2121300026412054</v>
      </c>
      <c r="CA54" s="304">
        <f t="shared" si="78"/>
        <v>0.82888214980130792</v>
      </c>
      <c r="CB54" s="304">
        <f t="shared" si="79"/>
        <v>1.4192960232200171</v>
      </c>
      <c r="CC54" s="52">
        <f>BEA_Output_Data!X35</f>
        <v>2105862.7859792574</v>
      </c>
      <c r="CD54" s="52">
        <f>BEA_Output_Data!AW35</f>
        <v>1483737.53715</v>
      </c>
      <c r="CE54" s="52">
        <f t="shared" si="72"/>
        <v>1483737.53715</v>
      </c>
      <c r="CF54" s="132">
        <f t="shared" si="106"/>
        <v>1.578704558036538</v>
      </c>
      <c r="CG54" s="19">
        <f t="shared" si="80"/>
        <v>1.4192960232200171</v>
      </c>
      <c r="CH54" s="566">
        <f t="shared" si="81"/>
        <v>0.82888214980130792</v>
      </c>
      <c r="CI54" s="19">
        <f>'NAICS Sector VA over Manufac VA'!B35</f>
        <v>0.15130739309273397</v>
      </c>
      <c r="CJ54" s="19">
        <f>'NAICS Sector VA over Manufac VA'!C35</f>
        <v>1.9055588425907474E-2</v>
      </c>
      <c r="CK54" s="19">
        <f>'NAICS Sector VA over Manufac VA'!D35</f>
        <v>1.4346662659009078E-2</v>
      </c>
      <c r="CL54" s="19">
        <v>0</v>
      </c>
      <c r="CM54" s="19">
        <v>0</v>
      </c>
      <c r="CN54" s="19">
        <v>0</v>
      </c>
      <c r="CO54" s="19">
        <f>'NAICS Sector VA over Manufac VA'!E35</f>
        <v>1.7036327839055371E-2</v>
      </c>
      <c r="CP54" s="19">
        <f>'NAICS Sector VA over Manufac VA'!F35</f>
        <v>4.8274603160328895E-2</v>
      </c>
      <c r="CQ54" s="19">
        <f>'NAICS Sector VA over Manufac VA'!G35</f>
        <v>2.4170151628626266E-2</v>
      </c>
      <c r="CR54" s="19">
        <f>'NAICS Sector VA over Manufac VA'!H35</f>
        <v>0.13371393669872686</v>
      </c>
      <c r="CS54" s="19">
        <f>'NAICS Sector VA over Manufac VA'!I35</f>
        <v>0.17740937073386756</v>
      </c>
      <c r="CT54" s="19">
        <f>'NAICS Sector VA over Manufac VA'!J35</f>
        <v>4.4654699130458005E-2</v>
      </c>
      <c r="CU54" s="19">
        <f>'NAICS Sector VA over Manufac VA'!K35</f>
        <v>3.2687629688981083E-2</v>
      </c>
      <c r="CV54" s="19">
        <f>'NAICS Sector VA over Manufac VA'!L35</f>
        <v>3.8674807506874298E-2</v>
      </c>
      <c r="CW54" s="19">
        <f>'NAICS Sector VA over Manufac VA'!M35</f>
        <v>9.7469902660674901E-2</v>
      </c>
      <c r="CX54" s="19">
        <f>'NAICS Sector VA over Manufac VA'!N35</f>
        <v>8.9626332805082934E-2</v>
      </c>
      <c r="CY54" s="19">
        <f>'NAICS Sector VA over Manufac VA'!O35</f>
        <v>2.4719243950954994E-2</v>
      </c>
      <c r="CZ54" s="19">
        <f>'NAICS Sector VA over Manufac VA'!P35</f>
        <v>3.1664055173964638E-2</v>
      </c>
      <c r="DA54" s="19">
        <f>'NAICS Sector VA over Manufac VA'!Q35</f>
        <v>0.41163807532457908</v>
      </c>
      <c r="DB54" s="19">
        <f>'NAICS Sector VA over Manufac VA'!R35</f>
        <v>2.4875034253628071E-2</v>
      </c>
      <c r="DC54" s="19">
        <f>'NAICS Sector VA over Manufac VA'!S35</f>
        <v>3.7972208486563457E-2</v>
      </c>
      <c r="DD54" s="19">
        <f t="shared" si="82"/>
        <v>1.4192960232200171</v>
      </c>
      <c r="DF54" s="19">
        <f t="shared" si="107"/>
        <v>3.2063396036774022E-2</v>
      </c>
      <c r="DG54" s="19">
        <f t="shared" si="30"/>
        <v>3.7050102061341162E-3</v>
      </c>
      <c r="DH54" s="19">
        <f t="shared" si="31"/>
        <v>3.2156145687120955E-3</v>
      </c>
      <c r="DI54" s="19">
        <f t="shared" si="32"/>
        <v>3.2063396036774022E-2</v>
      </c>
      <c r="DJ54" s="19">
        <f t="shared" si="33"/>
        <v>3.7050102061341162E-3</v>
      </c>
      <c r="DK54" s="19">
        <f t="shared" si="34"/>
        <v>3.2156145687120955E-3</v>
      </c>
      <c r="DL54" s="19">
        <f t="shared" si="35"/>
        <v>4.2404901310165208E-2</v>
      </c>
      <c r="DM54" s="19">
        <f t="shared" si="36"/>
        <v>7.5313808806609581E-2</v>
      </c>
      <c r="DN54" s="19">
        <f t="shared" si="37"/>
        <v>1.2332135538409719E-2</v>
      </c>
      <c r="DO54" s="19">
        <f t="shared" si="38"/>
        <v>-0.11643204955077775</v>
      </c>
      <c r="DP54" s="19">
        <f t="shared" si="39"/>
        <v>4.8551025918471886E-2</v>
      </c>
      <c r="DQ54" s="19">
        <f t="shared" si="40"/>
        <v>2.2764311245705691E-2</v>
      </c>
      <c r="DR54" s="19">
        <f t="shared" si="41"/>
        <v>5.8789936073072882E-2</v>
      </c>
      <c r="DS54" s="19">
        <f t="shared" si="42"/>
        <v>-3.0693456958405498E-2</v>
      </c>
      <c r="DT54" s="19">
        <f t="shared" si="43"/>
        <v>5.6257950375529615E-2</v>
      </c>
      <c r="DU54" s="19">
        <f t="shared" si="44"/>
        <v>-5.6084097978005801E-2</v>
      </c>
      <c r="DV54" s="19">
        <f t="shared" si="45"/>
        <v>-7.7694467369057732E-2</v>
      </c>
      <c r="DW54" s="19">
        <f t="shared" si="46"/>
        <v>0.21893553297556981</v>
      </c>
      <c r="DX54" s="19">
        <f t="shared" si="47"/>
        <v>-7.7350652383959377E-3</v>
      </c>
      <c r="DY54" s="19">
        <f t="shared" si="48"/>
        <v>4.8858843400204993E-2</v>
      </c>
      <c r="DZ54" s="19">
        <f t="shared" si="49"/>
        <v>1.1633465463432333E-2</v>
      </c>
      <c r="EA54" s="19"/>
      <c r="EB54" s="19"/>
      <c r="EC54" s="19">
        <f t="shared" si="108"/>
        <v>-4.9559632077870043E-2</v>
      </c>
      <c r="ED54" s="19">
        <f t="shared" si="109"/>
        <v>-5.8570801971360997E-2</v>
      </c>
      <c r="EE54" s="19">
        <f t="shared" si="110"/>
        <v>-0.14913030557641083</v>
      </c>
      <c r="EF54" s="304">
        <v>0</v>
      </c>
      <c r="EG54" s="304">
        <v>0</v>
      </c>
      <c r="EH54" s="304">
        <v>0</v>
      </c>
      <c r="EI54" s="19">
        <f t="shared" si="111"/>
        <v>-3.0331641358609305E-2</v>
      </c>
      <c r="EJ54" s="19">
        <f t="shared" si="112"/>
        <v>-0.11378850543757056</v>
      </c>
      <c r="EK54" s="19">
        <f t="shared" si="113"/>
        <v>-4.1478355804187676E-2</v>
      </c>
      <c r="EL54" s="19">
        <f t="shared" si="114"/>
        <v>6.3340796548765579E-2</v>
      </c>
      <c r="EM54" s="19">
        <f t="shared" si="115"/>
        <v>-7.9901723173282396E-2</v>
      </c>
      <c r="EN54" s="19">
        <f t="shared" si="116"/>
        <v>-2.8035167753111514E-2</v>
      </c>
      <c r="EO54" s="19">
        <f t="shared" si="117"/>
        <v>-4.743505735701839E-2</v>
      </c>
      <c r="EP54" s="19">
        <f t="shared" si="118"/>
        <v>2.6814418024624136E-2</v>
      </c>
      <c r="EQ54" s="19">
        <f t="shared" si="119"/>
        <v>-6.3399194656117749E-2</v>
      </c>
      <c r="ER54" s="19">
        <f t="shared" si="120"/>
        <v>3.7630782622557854E-2</v>
      </c>
      <c r="ES54" s="19">
        <f t="shared" si="121"/>
        <v>0.20027775235334425</v>
      </c>
      <c r="ET54" s="19">
        <f t="shared" si="122"/>
        <v>-0.22261076331444141</v>
      </c>
      <c r="EU54" s="19">
        <f t="shared" si="123"/>
        <v>4.6318777169820344E-2</v>
      </c>
      <c r="EV54" s="19">
        <f t="shared" si="124"/>
        <v>-2.7370037325424951E-2</v>
      </c>
      <c r="EW54" s="19">
        <f t="shared" si="125"/>
        <v>-9.5426869597614993E-3</v>
      </c>
      <c r="GL54" s="3"/>
      <c r="GM54" s="3"/>
      <c r="GN54" s="8"/>
      <c r="GO54" s="3"/>
      <c r="HJ54" s="17"/>
    </row>
    <row r="55" spans="1:218" x14ac:dyDescent="0.2">
      <c r="A55" t="s">
        <v>17</v>
      </c>
      <c r="B55" s="1">
        <f t="shared" si="71"/>
        <v>1999</v>
      </c>
      <c r="C55" s="52">
        <f>'Manufacturing Gross Output'!B36</f>
        <v>860472.28732000012</v>
      </c>
      <c r="D55" s="52">
        <f>'Manufacturing Gross Output'!C36</f>
        <v>110928.9411</v>
      </c>
      <c r="E55" s="52">
        <f>'Manufacturing Gross Output'!D36</f>
        <v>86910.783960000001</v>
      </c>
      <c r="F55" s="52">
        <f>'Manufacturing Gross Output'!B36</f>
        <v>860472.28732000012</v>
      </c>
      <c r="G55" s="52">
        <f>'Manufacturing Gross Output'!C36</f>
        <v>110928.9411</v>
      </c>
      <c r="H55" s="52">
        <f>'Manufacturing Gross Output'!D36</f>
        <v>86910.783960000001</v>
      </c>
      <c r="I55" s="52">
        <f>'Manufacturing Gross Output'!E36</f>
        <v>107654.29449999999</v>
      </c>
      <c r="J55" s="52">
        <f>'Manufacturing Gross Output'!F36</f>
        <v>223574.86133000001</v>
      </c>
      <c r="K55" s="52">
        <f>'Manufacturing Gross Output'!G36</f>
        <v>117807.1053</v>
      </c>
      <c r="L55" s="52">
        <f>'Manufacturing Gross Output'!H36</f>
        <v>747506.27475999994</v>
      </c>
      <c r="M55" s="52">
        <f>'Manufacturing Gross Output'!I36</f>
        <v>771825.43261999998</v>
      </c>
      <c r="N55" s="52">
        <f>'Manufacturing Gross Output'!J36</f>
        <v>255136.66488000003</v>
      </c>
      <c r="O55" s="52">
        <f>'Manufacturing Gross Output'!K36</f>
        <v>129505.79024999999</v>
      </c>
      <c r="P55" s="52">
        <f>'Manufacturing Gross Output'!L36</f>
        <v>285313.48443000001</v>
      </c>
      <c r="Q55" s="52">
        <f>'Manufacturing Gross Output'!M36</f>
        <v>366856.61291999999</v>
      </c>
      <c r="R55" s="52">
        <f>'Manufacturing Gross Output'!N36</f>
        <v>359683.84000000003</v>
      </c>
      <c r="S55" s="52">
        <f>'Manufacturing Gross Output'!O36</f>
        <v>223724.18429999999</v>
      </c>
      <c r="T55" s="52">
        <f>'Manufacturing Gross Output'!P36</f>
        <v>160916.71725000002</v>
      </c>
      <c r="U55" s="52">
        <f>'Manufacturing Gross Output'!Q36</f>
        <v>789491.75398187188</v>
      </c>
      <c r="V55" s="52">
        <f>'Manufacturing Gross Output'!R36</f>
        <v>91643.235840000008</v>
      </c>
      <c r="W55" s="52">
        <f>'Manufacturing Gross Output'!S36</f>
        <v>141209.83350000001</v>
      </c>
      <c r="X55" s="52">
        <f t="shared" si="73"/>
        <v>5830162.0982418712</v>
      </c>
      <c r="Z55" s="132">
        <f t="shared" si="85"/>
        <v>1.2714022848519346</v>
      </c>
      <c r="AA55" s="132">
        <f t="shared" si="86"/>
        <v>1.3086457405667855</v>
      </c>
      <c r="AB55" s="132">
        <f t="shared" si="87"/>
        <v>1.0288844779674473</v>
      </c>
      <c r="AC55" s="132">
        <f t="shared" si="88"/>
        <v>1.2714022848519346</v>
      </c>
      <c r="AD55" s="132">
        <f t="shared" si="89"/>
        <v>1.3086457405667855</v>
      </c>
      <c r="AE55" s="132">
        <f t="shared" si="90"/>
        <v>1.0288844779674473</v>
      </c>
      <c r="AF55" s="132">
        <f t="shared" si="91"/>
        <v>1.4479473335433615</v>
      </c>
      <c r="AG55" s="132">
        <f t="shared" si="92"/>
        <v>1.2320232753094333</v>
      </c>
      <c r="AH55" s="132">
        <f t="shared" si="93"/>
        <v>1.3175287623366725</v>
      </c>
      <c r="AI55" s="132">
        <f t="shared" si="94"/>
        <v>1.1484255951237625</v>
      </c>
      <c r="AJ55" s="132">
        <f t="shared" si="95"/>
        <v>1.5003159241165682</v>
      </c>
      <c r="AK55" s="132">
        <f t="shared" si="96"/>
        <v>1.8759191469043455</v>
      </c>
      <c r="AL55" s="132">
        <f t="shared" si="97"/>
        <v>1.4091875013552486</v>
      </c>
      <c r="AM55" s="132">
        <f t="shared" si="98"/>
        <v>1.2998614024113526</v>
      </c>
      <c r="AN55" s="132">
        <f t="shared" si="99"/>
        <v>1.3990908019022412</v>
      </c>
      <c r="AO55" s="132">
        <f t="shared" si="100"/>
        <v>1.4309506951596294</v>
      </c>
      <c r="AP55" s="132">
        <f t="shared" si="101"/>
        <v>4.9988132911392409</v>
      </c>
      <c r="AQ55" s="132">
        <f t="shared" si="102"/>
        <v>1.4561368410523159</v>
      </c>
      <c r="AR55" s="132">
        <f t="shared" si="103"/>
        <v>1.5828336022978959</v>
      </c>
      <c r="AS55" s="132">
        <f t="shared" si="104"/>
        <v>1.4812123529974186</v>
      </c>
      <c r="AT55" s="132">
        <f t="shared" si="105"/>
        <v>1.8479854972094349</v>
      </c>
      <c r="AX55" s="132">
        <f>'Gross Output over VA'!B36</f>
        <v>3.7820056950861862</v>
      </c>
      <c r="AY55" s="132">
        <f>'Gross Output over VA'!C36</f>
        <v>3.7496781019520879</v>
      </c>
      <c r="AZ55" s="132">
        <f>'Gross Output over VA'!D36</f>
        <v>4.4035778520825728</v>
      </c>
      <c r="BA55" s="132">
        <f>'Gross Output over VA'!B36</f>
        <v>3.7820056950861862</v>
      </c>
      <c r="BB55" s="132">
        <f>'Gross Output over VA'!C36</f>
        <v>3.7496781019520879</v>
      </c>
      <c r="BC55" s="132">
        <f>'Gross Output over VA'!D36</f>
        <v>4.4035778520825728</v>
      </c>
      <c r="BD55" s="132">
        <f>'Gross Output over VA'!E36</f>
        <v>4.3280433862491954</v>
      </c>
      <c r="BE55" s="132">
        <f>'Gross Output over VA'!F36</f>
        <v>2.9634317338021194</v>
      </c>
      <c r="BF55" s="132">
        <f>'Gross Output over VA'!G36</f>
        <v>3.2455407533937288</v>
      </c>
      <c r="BG55" s="132">
        <f>'Gross Output over VA'!H36</f>
        <v>3.9881926298716004</v>
      </c>
      <c r="BH55" s="132">
        <f>'Gross Output over VA'!I36</f>
        <v>2.7375478599993381</v>
      </c>
      <c r="BI55" s="132">
        <f>'Gross Output over VA'!J36</f>
        <v>3.518390989318029</v>
      </c>
      <c r="BJ55" s="132">
        <f>'Gross Output over VA'!K36</f>
        <v>2.6266549354644355</v>
      </c>
      <c r="BK55" s="132">
        <f>'Gross Output over VA'!L36</f>
        <v>4.6777211596750954</v>
      </c>
      <c r="BL55" s="132">
        <f>'Gross Output over VA'!M36</f>
        <v>2.5129514755917657</v>
      </c>
      <c r="BM55" s="132">
        <f>'Gross Output over VA'!N36</f>
        <v>2.8451428503699856</v>
      </c>
      <c r="BN55" s="132">
        <f>'Gross Output over VA'!O36</f>
        <v>4.9572421663472532</v>
      </c>
      <c r="BO55" s="132">
        <f>'Gross Output over VA'!P36</f>
        <v>3.1108912707610035</v>
      </c>
      <c r="BP55" s="132">
        <f>'Gross Output over VA'!Q36</f>
        <v>1.2162554783386761</v>
      </c>
      <c r="BQ55" s="132">
        <f>'Gross Output over VA'!R36</f>
        <v>2.3779723356840496</v>
      </c>
      <c r="BR55" s="132">
        <f>'Gross Output over VA'!S36</f>
        <v>2.4200579606878629</v>
      </c>
      <c r="BS55" s="132">
        <f t="shared" si="126"/>
        <v>3.3998362039902772</v>
      </c>
      <c r="BU55">
        <f t="shared" si="83"/>
        <v>20664364.578841288</v>
      </c>
      <c r="BV55" s="132">
        <f t="shared" si="84"/>
        <v>0.97924337892034463</v>
      </c>
      <c r="BW55" s="132">
        <f t="shared" si="127"/>
        <v>1.217496401567137</v>
      </c>
      <c r="CA55" s="304">
        <f t="shared" si="78"/>
        <v>0.81323507242317261</v>
      </c>
      <c r="CB55" s="304">
        <f t="shared" si="79"/>
        <v>1.3925035115184117</v>
      </c>
      <c r="CC55" s="52">
        <f>BEA_Output_Data!X36</f>
        <v>2180907.0217464212</v>
      </c>
      <c r="CD55" s="52">
        <f>BEA_Output_Data!AW36</f>
        <v>1566177.0356099999</v>
      </c>
      <c r="CE55" s="52">
        <f t="shared" si="72"/>
        <v>1566177.0356099999</v>
      </c>
      <c r="CF55" s="132">
        <f t="shared" si="106"/>
        <v>1.6664206188103585</v>
      </c>
      <c r="CG55" s="19">
        <f t="shared" si="80"/>
        <v>1.3925035115184117</v>
      </c>
      <c r="CH55" s="566">
        <f t="shared" si="81"/>
        <v>0.81323507242317261</v>
      </c>
      <c r="CI55" s="19">
        <f>'NAICS Sector VA over Manufac VA'!B36</f>
        <v>0.14526930461050067</v>
      </c>
      <c r="CJ55" s="19">
        <f>'NAICS Sector VA over Manufac VA'!C36</f>
        <v>1.8889046210844026E-2</v>
      </c>
      <c r="CK55" s="19">
        <f>'NAICS Sector VA over Manufac VA'!D36</f>
        <v>1.2601641979964929E-2</v>
      </c>
      <c r="CL55" s="19">
        <v>0</v>
      </c>
      <c r="CM55" s="19">
        <v>0</v>
      </c>
      <c r="CN55" s="19">
        <v>0</v>
      </c>
      <c r="CO55" s="19">
        <f>'NAICS Sector VA over Manufac VA'!E36</f>
        <v>1.5881769981585844E-2</v>
      </c>
      <c r="CP55" s="19">
        <f>'NAICS Sector VA over Manufac VA'!F36</f>
        <v>4.81711695961725E-2</v>
      </c>
      <c r="CQ55" s="19">
        <f>'NAICS Sector VA over Manufac VA'!G36</f>
        <v>2.3176271312050287E-2</v>
      </c>
      <c r="CR55" s="19">
        <f>'NAICS Sector VA over Manufac VA'!H36</f>
        <v>0.11967346460740258</v>
      </c>
      <c r="CS55" s="19">
        <f>'NAICS Sector VA over Manufac VA'!I36</f>
        <v>0.18001824053702134</v>
      </c>
      <c r="CT55" s="19">
        <f>'NAICS Sector VA over Manufac VA'!J36</f>
        <v>4.6300738984949137E-2</v>
      </c>
      <c r="CU55" s="19">
        <f>'NAICS Sector VA over Manufac VA'!K36</f>
        <v>3.1480767466876267E-2</v>
      </c>
      <c r="CV55" s="19">
        <f>'NAICS Sector VA over Manufac VA'!L36</f>
        <v>3.8944588212688105E-2</v>
      </c>
      <c r="CW55" s="19">
        <f>'NAICS Sector VA over Manufac VA'!M36</f>
        <v>9.3211907971272684E-2</v>
      </c>
      <c r="CX55" s="19">
        <f>'NAICS Sector VA over Manufac VA'!N36</f>
        <v>8.0719041797699065E-2</v>
      </c>
      <c r="CY55" s="19">
        <f>'NAICS Sector VA over Manufac VA'!O36</f>
        <v>2.8815883947897577E-2</v>
      </c>
      <c r="CZ55" s="19">
        <f>'NAICS Sector VA over Manufac VA'!P36</f>
        <v>3.3027483192443342E-2</v>
      </c>
      <c r="DA55" s="19">
        <f>'NAICS Sector VA over Manufac VA'!Q36</f>
        <v>0.41445934573009546</v>
      </c>
      <c r="DB55" s="19">
        <f>'NAICS Sector VA over Manufac VA'!R36</f>
        <v>2.4606665506999942E-2</v>
      </c>
      <c r="DC55" s="19">
        <f>'NAICS Sector VA over Manufac VA'!S36</f>
        <v>3.7256179871947709E-2</v>
      </c>
      <c r="DD55" s="19">
        <f t="shared" si="82"/>
        <v>1.3925035115184115</v>
      </c>
      <c r="DF55" s="19">
        <f t="shared" si="107"/>
        <v>-3.9918511153615645E-2</v>
      </c>
      <c r="DG55" s="19">
        <f t="shared" si="30"/>
        <v>-3.3913490235779623E-2</v>
      </c>
      <c r="DH55" s="19">
        <f t="shared" si="31"/>
        <v>3.4260031466168905E-2</v>
      </c>
      <c r="DI55" s="19">
        <f t="shared" si="32"/>
        <v>-3.9918511153615645E-2</v>
      </c>
      <c r="DJ55" s="19">
        <f t="shared" si="33"/>
        <v>-3.3913490235779623E-2</v>
      </c>
      <c r="DK55" s="19">
        <f t="shared" si="34"/>
        <v>3.4260031466168905E-2</v>
      </c>
      <c r="DL55" s="19">
        <f t="shared" si="35"/>
        <v>4.6542197009646569E-2</v>
      </c>
      <c r="DM55" s="19">
        <f t="shared" si="36"/>
        <v>-3.9572686406028325E-2</v>
      </c>
      <c r="DN55" s="19">
        <f t="shared" si="37"/>
        <v>-6.4139368950216541E-4</v>
      </c>
      <c r="DO55" s="19">
        <f t="shared" si="38"/>
        <v>8.3540931675408506E-2</v>
      </c>
      <c r="DP55" s="19">
        <f t="shared" si="39"/>
        <v>-5.3957451679340011E-2</v>
      </c>
      <c r="DQ55" s="19">
        <f t="shared" si="40"/>
        <v>-3.9765850590080032E-2</v>
      </c>
      <c r="DR55" s="19">
        <f t="shared" si="41"/>
        <v>1.173571512670935E-3</v>
      </c>
      <c r="DS55" s="19">
        <f t="shared" si="42"/>
        <v>-7.0238746416650275E-2</v>
      </c>
      <c r="DT55" s="19">
        <f t="shared" si="43"/>
        <v>-3.4791188499213865E-3</v>
      </c>
      <c r="DU55" s="19">
        <f t="shared" si="44"/>
        <v>3.2448251032019891E-2</v>
      </c>
      <c r="DV55" s="19">
        <f t="shared" si="45"/>
        <v>-3.1454372150397661E-2</v>
      </c>
      <c r="DW55" s="19">
        <f t="shared" si="46"/>
        <v>-7.1628159267918615E-2</v>
      </c>
      <c r="DX55" s="19">
        <f t="shared" si="47"/>
        <v>1.2785912335927165E-2</v>
      </c>
      <c r="DY55" s="19">
        <f t="shared" si="48"/>
        <v>-2.2002350761731342E-2</v>
      </c>
      <c r="DZ55" s="19">
        <f t="shared" si="49"/>
        <v>-5.562244031288132E-2</v>
      </c>
      <c r="EA55" s="19"/>
      <c r="EB55" s="19"/>
      <c r="EC55" s="19">
        <f t="shared" si="108"/>
        <v>-4.0724190401974066E-2</v>
      </c>
      <c r="ED55" s="19">
        <f t="shared" si="109"/>
        <v>-8.7782257542760832E-3</v>
      </c>
      <c r="EE55" s="19">
        <f t="shared" si="110"/>
        <v>-0.12969022650392811</v>
      </c>
      <c r="EF55" s="304">
        <v>0</v>
      </c>
      <c r="EG55" s="304">
        <v>0</v>
      </c>
      <c r="EH55" s="304">
        <v>0</v>
      </c>
      <c r="EI55" s="19">
        <f t="shared" si="111"/>
        <v>-7.017608636893119E-2</v>
      </c>
      <c r="EJ55" s="19">
        <f t="shared" si="112"/>
        <v>-2.1449069431474484E-3</v>
      </c>
      <c r="EK55" s="19">
        <f t="shared" si="113"/>
        <v>-4.1989501124672847E-2</v>
      </c>
      <c r="EL55" s="19">
        <f t="shared" si="114"/>
        <v>-0.11093581174888302</v>
      </c>
      <c r="EM55" s="19">
        <f t="shared" si="115"/>
        <v>1.459829096631907E-2</v>
      </c>
      <c r="EN55" s="19">
        <f t="shared" si="116"/>
        <v>3.6198376294803679E-2</v>
      </c>
      <c r="EO55" s="19">
        <f t="shared" si="117"/>
        <v>-3.7619906598904199E-2</v>
      </c>
      <c r="EP55" s="19">
        <f t="shared" si="118"/>
        <v>6.9514015066339018E-3</v>
      </c>
      <c r="EQ55" s="19">
        <f t="shared" si="119"/>
        <v>-4.4668158227259114E-2</v>
      </c>
      <c r="ER55" s="19">
        <f t="shared" si="120"/>
        <v>-0.10467466443432663</v>
      </c>
      <c r="ES55" s="19">
        <f t="shared" si="121"/>
        <v>0.15334471346253592</v>
      </c>
      <c r="ET55" s="19">
        <f t="shared" si="122"/>
        <v>4.2157907533271283E-2</v>
      </c>
      <c r="EU55" s="19">
        <f t="shared" si="123"/>
        <v>6.830384170839956E-3</v>
      </c>
      <c r="EV55" s="19">
        <f t="shared" si="124"/>
        <v>-1.0847298268392749E-2</v>
      </c>
      <c r="EW55" s="19">
        <f t="shared" si="125"/>
        <v>-1.9036702870771166E-2</v>
      </c>
      <c r="GL55" s="3"/>
      <c r="GM55" s="3"/>
      <c r="GN55" s="8"/>
      <c r="GO55" s="3"/>
      <c r="HJ55" s="17"/>
    </row>
    <row r="56" spans="1:218" x14ac:dyDescent="0.2">
      <c r="A56" t="s">
        <v>17</v>
      </c>
      <c r="B56" s="1">
        <f t="shared" si="71"/>
        <v>2000</v>
      </c>
      <c r="C56" s="52">
        <f>'Manufacturing Gross Output'!B37</f>
        <v>872558.30207999994</v>
      </c>
      <c r="D56" s="52">
        <f>'Manufacturing Gross Output'!C37</f>
        <v>108680.8077</v>
      </c>
      <c r="E56" s="52">
        <f>'Manufacturing Gross Output'!D37</f>
        <v>85719.865659999996</v>
      </c>
      <c r="F56" s="52">
        <f>'Manufacturing Gross Output'!B37</f>
        <v>872558.30207999994</v>
      </c>
      <c r="G56" s="52">
        <f>'Manufacturing Gross Output'!C37</f>
        <v>108680.8077</v>
      </c>
      <c r="H56" s="52">
        <f>'Manufacturing Gross Output'!D37</f>
        <v>85719.865659999996</v>
      </c>
      <c r="I56" s="52">
        <f>'Manufacturing Gross Output'!E37</f>
        <v>107097.7892</v>
      </c>
      <c r="J56" s="52">
        <f>'Manufacturing Gross Output'!F37</f>
        <v>217142.57171000002</v>
      </c>
      <c r="K56" s="52">
        <f>'Manufacturing Gross Output'!G37</f>
        <v>119429.11970000001</v>
      </c>
      <c r="L56" s="52">
        <f>'Manufacturing Gross Output'!H37</f>
        <v>744147.31409000012</v>
      </c>
      <c r="M56" s="52">
        <f>'Manufacturing Gross Output'!I37</f>
        <v>770739.29251000006</v>
      </c>
      <c r="N56" s="52">
        <f>'Manufacturing Gross Output'!J37</f>
        <v>258717.02906</v>
      </c>
      <c r="O56" s="52">
        <f>'Manufacturing Gross Output'!K37</f>
        <v>130383.60983999999</v>
      </c>
      <c r="P56" s="52">
        <f>'Manufacturing Gross Output'!L37</f>
        <v>271707.25724999997</v>
      </c>
      <c r="Q56" s="52">
        <f>'Manufacturing Gross Output'!M37</f>
        <v>380027.09304000001</v>
      </c>
      <c r="R56" s="52">
        <f>'Manufacturing Gross Output'!N37</f>
        <v>381210.26560000004</v>
      </c>
      <c r="S56" s="52">
        <f>'Manufacturing Gross Output'!O37</f>
        <v>281180.42136000004</v>
      </c>
      <c r="T56" s="52">
        <f>'Manufacturing Gross Output'!P37</f>
        <v>170330.02524999998</v>
      </c>
      <c r="U56" s="52">
        <f>'Manufacturing Gross Output'!Q37</f>
        <v>736640.02423126635</v>
      </c>
      <c r="V56" s="52">
        <f>'Manufacturing Gross Output'!R37</f>
        <v>96772.648960000006</v>
      </c>
      <c r="W56" s="52">
        <f>'Manufacturing Gross Output'!S37</f>
        <v>157085.7255</v>
      </c>
      <c r="X56" s="52">
        <f t="shared" si="73"/>
        <v>5889569.1627412662</v>
      </c>
      <c r="Z56" s="132">
        <f t="shared" si="85"/>
        <v>1.2892601368793104</v>
      </c>
      <c r="AA56" s="132">
        <f t="shared" si="86"/>
        <v>1.2821241658635369</v>
      </c>
      <c r="AB56" s="132">
        <f t="shared" si="87"/>
        <v>1.014785912777179</v>
      </c>
      <c r="AC56" s="132">
        <f t="shared" si="88"/>
        <v>1.2892601368793104</v>
      </c>
      <c r="AD56" s="132">
        <f t="shared" si="89"/>
        <v>1.2821241658635369</v>
      </c>
      <c r="AE56" s="132">
        <f t="shared" si="90"/>
        <v>1.014785912777179</v>
      </c>
      <c r="AF56" s="132">
        <f t="shared" si="91"/>
        <v>1.4404623523916089</v>
      </c>
      <c r="AG56" s="132">
        <f t="shared" si="92"/>
        <v>1.1965777405197495</v>
      </c>
      <c r="AH56" s="132">
        <f t="shared" si="93"/>
        <v>1.3356690147389552</v>
      </c>
      <c r="AI56" s="132">
        <f t="shared" si="94"/>
        <v>1.1432650813773322</v>
      </c>
      <c r="AJ56" s="132">
        <f t="shared" si="95"/>
        <v>1.4982046263619413</v>
      </c>
      <c r="AK56" s="132">
        <f t="shared" si="96"/>
        <v>1.9022441508833361</v>
      </c>
      <c r="AL56" s="132">
        <f t="shared" si="97"/>
        <v>1.4187392935360064</v>
      </c>
      <c r="AM56" s="132">
        <f t="shared" si="98"/>
        <v>1.2378727109933643</v>
      </c>
      <c r="AN56" s="132">
        <f t="shared" si="99"/>
        <v>1.4493194115103953</v>
      </c>
      <c r="AO56" s="132">
        <f t="shared" si="100"/>
        <v>1.516590499485067</v>
      </c>
      <c r="AP56" s="132">
        <f t="shared" si="101"/>
        <v>6.282594936708862</v>
      </c>
      <c r="AQ56" s="132">
        <f t="shared" si="102"/>
        <v>1.5413179509408377</v>
      </c>
      <c r="AR56" s="132">
        <f t="shared" si="103"/>
        <v>1.4768724021119513</v>
      </c>
      <c r="AS56" s="132">
        <f t="shared" si="104"/>
        <v>1.5641180907458756</v>
      </c>
      <c r="AT56" s="132">
        <f t="shared" si="105"/>
        <v>2.0557501935063347</v>
      </c>
      <c r="AX56" s="132">
        <f>'Gross Output over VA'!B37</f>
        <v>3.8762174729739209</v>
      </c>
      <c r="AY56" s="132">
        <f>'Gross Output over VA'!C37</f>
        <v>3.5188042992667121</v>
      </c>
      <c r="AZ56" s="132">
        <f>'Gross Output over VA'!D37</f>
        <v>4.2854156689636431</v>
      </c>
      <c r="BA56" s="132">
        <f>'Gross Output over VA'!B37</f>
        <v>3.8762174729739209</v>
      </c>
      <c r="BB56" s="132">
        <f>'Gross Output over VA'!C37</f>
        <v>3.5188042992667121</v>
      </c>
      <c r="BC56" s="132">
        <f>'Gross Output over VA'!D37</f>
        <v>4.2854156689636431</v>
      </c>
      <c r="BD56" s="132">
        <f>'Gross Output over VA'!E37</f>
        <v>4.2129010646594462</v>
      </c>
      <c r="BE56" s="132">
        <f>'Gross Output over VA'!F37</f>
        <v>3.0586618463324124</v>
      </c>
      <c r="BF56" s="132">
        <f>'Gross Output over VA'!G37</f>
        <v>3.1656241950533377</v>
      </c>
      <c r="BG56" s="132">
        <f>'Gross Output over VA'!H37</f>
        <v>4.0286058805060545</v>
      </c>
      <c r="BH56" s="132">
        <f>'Gross Output over VA'!I37</f>
        <v>2.663370000011799</v>
      </c>
      <c r="BI56" s="132">
        <f>'Gross Output over VA'!J37</f>
        <v>3.3458521183208636</v>
      </c>
      <c r="BJ56" s="132">
        <f>'Gross Output over VA'!K37</f>
        <v>2.6511431096707101</v>
      </c>
      <c r="BK56" s="132">
        <f>'Gross Output over VA'!L37</f>
        <v>4.4013248621137055</v>
      </c>
      <c r="BL56" s="132">
        <f>'Gross Output over VA'!M37</f>
        <v>2.4363321648772134</v>
      </c>
      <c r="BM56" s="132">
        <f>'Gross Output over VA'!N37</f>
        <v>2.9303411923990081</v>
      </c>
      <c r="BN56" s="132">
        <f>'Gross Output over VA'!O37</f>
        <v>4.157699896508074</v>
      </c>
      <c r="BO56" s="132">
        <f>'Gross Output over VA'!P37</f>
        <v>3.1262411695710459</v>
      </c>
      <c r="BP56" s="132">
        <f>'Gross Output over VA'!Q37</f>
        <v>1.1359764329566024</v>
      </c>
      <c r="BQ56" s="132">
        <f>'Gross Output over VA'!R37</f>
        <v>2.4135769263281919</v>
      </c>
      <c r="BR56" s="132">
        <f>'Gross Output over VA'!S37</f>
        <v>2.5744218970213275</v>
      </c>
      <c r="BS56" s="132">
        <f t="shared" si="126"/>
        <v>3.317283220892302</v>
      </c>
      <c r="BU56">
        <f t="shared" si="83"/>
        <v>20906636.746421237</v>
      </c>
      <c r="BV56" s="132">
        <f t="shared" si="84"/>
        <v>0.99072417791100242</v>
      </c>
      <c r="BW56" s="132">
        <f t="shared" si="127"/>
        <v>1.2317705153974012</v>
      </c>
      <c r="CA56" s="304">
        <f t="shared" si="78"/>
        <v>0.77585125505732733</v>
      </c>
      <c r="CB56" s="304">
        <f t="shared" si="79"/>
        <v>1.3284911506142152</v>
      </c>
      <c r="CC56" s="52">
        <f>BEA_Output_Data!X37</f>
        <v>2230237.6996480105</v>
      </c>
      <c r="CD56" s="52">
        <f>BEA_Output_Data!AW37</f>
        <v>1678774.97612</v>
      </c>
      <c r="CE56" s="52">
        <f t="shared" si="72"/>
        <v>1678774.97612</v>
      </c>
      <c r="CF56" s="132">
        <f t="shared" si="106"/>
        <v>1.7862254208443542</v>
      </c>
      <c r="CG56" s="19">
        <f t="shared" si="80"/>
        <v>1.3284911506142152</v>
      </c>
      <c r="CH56" s="566">
        <f t="shared" si="81"/>
        <v>0.77585125505732733</v>
      </c>
      <c r="CI56" s="19">
        <f>'NAICS Sector VA over Manufac VA'!B37</f>
        <v>0.13408921032422472</v>
      </c>
      <c r="CJ56" s="19">
        <f>'NAICS Sector VA over Manufac VA'!C37</f>
        <v>1.8397773018622995E-2</v>
      </c>
      <c r="CK56" s="19">
        <f>'NAICS Sector VA over Manufac VA'!D37</f>
        <v>1.1915054730104693E-2</v>
      </c>
      <c r="CL56" s="19">
        <v>0</v>
      </c>
      <c r="CM56" s="19">
        <v>0</v>
      </c>
      <c r="CN56" s="19">
        <v>0</v>
      </c>
      <c r="CO56" s="19">
        <f>'NAICS Sector VA over Manufac VA'!E37</f>
        <v>1.5142819950029359E-2</v>
      </c>
      <c r="CP56" s="19">
        <f>'NAICS Sector VA over Manufac VA'!F37</f>
        <v>4.2288377662192046E-2</v>
      </c>
      <c r="CQ56" s="19">
        <f>'NAICS Sector VA over Manufac VA'!G37</f>
        <v>2.247286213855457E-2</v>
      </c>
      <c r="CR56" s="19">
        <f>'NAICS Sector VA over Manufac VA'!H37</f>
        <v>0.11003013587140605</v>
      </c>
      <c r="CS56" s="19">
        <f>'NAICS Sector VA over Manufac VA'!I37</f>
        <v>0.17237866360673854</v>
      </c>
      <c r="CT56" s="19">
        <f>'NAICS Sector VA over Manufac VA'!J37</f>
        <v>4.6060196518245437E-2</v>
      </c>
      <c r="CU56" s="19">
        <f>'NAICS Sector VA over Manufac VA'!K37</f>
        <v>2.9295259013012935E-2</v>
      </c>
      <c r="CV56" s="19">
        <f>'NAICS Sector VA over Manufac VA'!L37</f>
        <v>3.6772683723626867E-2</v>
      </c>
      <c r="CW56" s="19">
        <f>'NAICS Sector VA over Manufac VA'!M37</f>
        <v>9.2914944914481615E-2</v>
      </c>
      <c r="CX56" s="19">
        <f>'NAICS Sector VA over Manufac VA'!N37</f>
        <v>7.7491471906894233E-2</v>
      </c>
      <c r="CY56" s="19">
        <f>'NAICS Sector VA over Manufac VA'!O37</f>
        <v>4.0284636733330624E-2</v>
      </c>
      <c r="CZ56" s="19">
        <f>'NAICS Sector VA over Manufac VA'!P37</f>
        <v>3.2454598874188514E-2</v>
      </c>
      <c r="DA56" s="19">
        <f>'NAICS Sector VA over Manufac VA'!Q37</f>
        <v>0.38627224469163013</v>
      </c>
      <c r="DB56" s="19">
        <f>'NAICS Sector VA over Manufac VA'!R37</f>
        <v>2.3883556432719888E-2</v>
      </c>
      <c r="DC56" s="19">
        <f>'NAICS Sector VA over Manufac VA'!S37</f>
        <v>3.6346660504211849E-2</v>
      </c>
      <c r="DD56" s="19">
        <f t="shared" si="82"/>
        <v>1.328491150614215</v>
      </c>
      <c r="DF56" s="19">
        <f t="shared" si="107"/>
        <v>2.4605323958010981E-2</v>
      </c>
      <c r="DG56" s="19">
        <f t="shared" si="30"/>
        <v>-6.3548752623710097E-2</v>
      </c>
      <c r="DH56" s="19">
        <f t="shared" si="31"/>
        <v>-2.7199805761459764E-2</v>
      </c>
      <c r="DI56" s="19">
        <f t="shared" si="32"/>
        <v>2.4605323958010981E-2</v>
      </c>
      <c r="DJ56" s="19">
        <f t="shared" si="33"/>
        <v>-6.3548752623710097E-2</v>
      </c>
      <c r="DK56" s="19">
        <f t="shared" si="34"/>
        <v>-2.7199805761459764E-2</v>
      </c>
      <c r="DL56" s="19">
        <f t="shared" si="35"/>
        <v>-2.6964066668968289E-2</v>
      </c>
      <c r="DM56" s="19">
        <f t="shared" si="36"/>
        <v>3.1629548884532704E-2</v>
      </c>
      <c r="DN56" s="19">
        <f t="shared" si="37"/>
        <v>-2.4931724127225857E-2</v>
      </c>
      <c r="DO56" s="19">
        <f t="shared" si="38"/>
        <v>1.0082227442758522E-2</v>
      </c>
      <c r="DP56" s="19">
        <f t="shared" si="39"/>
        <v>-2.747033986582471E-2</v>
      </c>
      <c r="DQ56" s="19">
        <f t="shared" si="40"/>
        <v>-5.0282374767038389E-2</v>
      </c>
      <c r="DR56" s="19">
        <f t="shared" si="41"/>
        <v>9.2797601301581566E-3</v>
      </c>
      <c r="DS56" s="19">
        <f t="shared" si="42"/>
        <v>-6.0905459019427316E-2</v>
      </c>
      <c r="DT56" s="19">
        <f t="shared" si="43"/>
        <v>-3.0964251786511191E-2</v>
      </c>
      <c r="DU56" s="19">
        <f t="shared" si="44"/>
        <v>2.9505586823073929E-2</v>
      </c>
      <c r="DV56" s="19">
        <f t="shared" si="45"/>
        <v>-0.1758875593848139</v>
      </c>
      <c r="DW56" s="19">
        <f t="shared" si="46"/>
        <v>4.9221112257184646E-3</v>
      </c>
      <c r="DX56" s="19">
        <f t="shared" si="47"/>
        <v>-6.8284284347642527E-2</v>
      </c>
      <c r="DY56" s="19">
        <f t="shared" si="48"/>
        <v>1.4861684196865028E-2</v>
      </c>
      <c r="DZ56" s="19">
        <f t="shared" si="49"/>
        <v>6.1833512320071712E-2</v>
      </c>
      <c r="EA56" s="19"/>
      <c r="EB56" s="19"/>
      <c r="EC56" s="19">
        <f t="shared" si="108"/>
        <v>-8.0083965870371462E-2</v>
      </c>
      <c r="ED56" s="19">
        <f t="shared" si="109"/>
        <v>-2.6352562795298812E-2</v>
      </c>
      <c r="EE56" s="19">
        <f t="shared" si="110"/>
        <v>-5.602441741864473E-2</v>
      </c>
      <c r="EF56" s="304">
        <v>0</v>
      </c>
      <c r="EG56" s="304">
        <v>0</v>
      </c>
      <c r="EH56" s="304">
        <v>0</v>
      </c>
      <c r="EI56" s="19">
        <f t="shared" si="111"/>
        <v>-4.7645420481804313E-2</v>
      </c>
      <c r="EJ56" s="19">
        <f t="shared" si="112"/>
        <v>-0.13024841240071941</v>
      </c>
      <c r="EK56" s="19">
        <f t="shared" si="113"/>
        <v>-3.0820512915482098E-2</v>
      </c>
      <c r="EL56" s="19">
        <f t="shared" si="114"/>
        <v>-8.4012614772015382E-2</v>
      </c>
      <c r="EM56" s="19">
        <f t="shared" si="115"/>
        <v>-4.3364592484042418E-2</v>
      </c>
      <c r="EN56" s="19">
        <f t="shared" si="116"/>
        <v>-5.2087608087382012E-3</v>
      </c>
      <c r="EO56" s="19">
        <f t="shared" si="117"/>
        <v>-7.1951108257864368E-2</v>
      </c>
      <c r="EP56" s="19">
        <f t="shared" si="118"/>
        <v>-5.7384541333225722E-2</v>
      </c>
      <c r="EQ56" s="19">
        <f t="shared" si="119"/>
        <v>-3.1909775958531665E-3</v>
      </c>
      <c r="ER56" s="19">
        <f t="shared" si="120"/>
        <v>-4.0806614888943445E-2</v>
      </c>
      <c r="ES56" s="19">
        <f t="shared" si="121"/>
        <v>0.33504341269485116</v>
      </c>
      <c r="ET56" s="19">
        <f t="shared" si="122"/>
        <v>-1.7497883911110262E-2</v>
      </c>
      <c r="EU56" s="19">
        <f t="shared" si="123"/>
        <v>-7.0432471511742992E-2</v>
      </c>
      <c r="EV56" s="19">
        <f t="shared" si="124"/>
        <v>-2.9827155026683226E-2</v>
      </c>
      <c r="EW56" s="19">
        <f t="shared" si="125"/>
        <v>-2.4715504494352825E-2</v>
      </c>
      <c r="GL56" s="3"/>
      <c r="GM56" s="3"/>
      <c r="GN56" s="8"/>
      <c r="GO56" s="3"/>
      <c r="HJ56" s="17"/>
    </row>
    <row r="57" spans="1:218" x14ac:dyDescent="0.2">
      <c r="A57" t="s">
        <v>17</v>
      </c>
      <c r="B57" s="1">
        <f t="shared" si="71"/>
        <v>2001</v>
      </c>
      <c r="C57" s="52">
        <f>'Manufacturing Gross Output'!B38</f>
        <v>867066.2879600001</v>
      </c>
      <c r="D57" s="52">
        <f>'Manufacturing Gross Output'!C38</f>
        <v>97781.393700000015</v>
      </c>
      <c r="E57" s="52">
        <f>'Manufacturing Gross Output'!D38</f>
        <v>66764.623640000005</v>
      </c>
      <c r="F57" s="52">
        <f>'Manufacturing Gross Output'!B38</f>
        <v>867066.2879600001</v>
      </c>
      <c r="G57" s="52">
        <f>'Manufacturing Gross Output'!C38</f>
        <v>97781.393700000015</v>
      </c>
      <c r="H57" s="52">
        <f>'Manufacturing Gross Output'!D38</f>
        <v>66764.623640000005</v>
      </c>
      <c r="I57" s="52">
        <f>'Manufacturing Gross Output'!E38</f>
        <v>100674.95880000001</v>
      </c>
      <c r="J57" s="52">
        <f>'Manufacturing Gross Output'!F38</f>
        <v>206235.95709000004</v>
      </c>
      <c r="K57" s="52">
        <f>'Manufacturing Gross Output'!G38</f>
        <v>116666.21095000001</v>
      </c>
      <c r="L57" s="52">
        <f>'Manufacturing Gross Output'!H38</f>
        <v>750356.80714000005</v>
      </c>
      <c r="M57" s="52">
        <f>'Manufacturing Gross Output'!I38</f>
        <v>752663.38410999998</v>
      </c>
      <c r="N57" s="52">
        <f>'Manufacturing Gross Output'!J38</f>
        <v>243813.27610999998</v>
      </c>
      <c r="O57" s="52">
        <f>'Manufacturing Gross Output'!K38</f>
        <v>125276.11470000001</v>
      </c>
      <c r="P57" s="52">
        <f>'Manufacturing Gross Output'!L38</f>
        <v>248804.96706</v>
      </c>
      <c r="Q57" s="52">
        <f>'Manufacturing Gross Output'!M38</f>
        <v>354630.80729999999</v>
      </c>
      <c r="R57" s="52">
        <f>'Manufacturing Gross Output'!N38</f>
        <v>339860.27520000003</v>
      </c>
      <c r="S57" s="52">
        <f>'Manufacturing Gross Output'!O38</f>
        <v>266238.32975999999</v>
      </c>
      <c r="T57" s="52">
        <f>'Manufacturing Gross Output'!P38</f>
        <v>150735.753</v>
      </c>
      <c r="U57" s="52">
        <f>'Manufacturing Gross Output'!Q38</f>
        <v>729469.78468395816</v>
      </c>
      <c r="V57" s="52">
        <f>'Manufacturing Gross Output'!R38</f>
        <v>91987.650559999995</v>
      </c>
      <c r="W57" s="52">
        <f>'Manufacturing Gross Output'!S38</f>
        <v>143518.06367999999</v>
      </c>
      <c r="X57" s="52">
        <f t="shared" si="73"/>
        <v>5652544.6454439573</v>
      </c>
      <c r="Z57" s="132">
        <f t="shared" si="85"/>
        <v>1.2811453382931124</v>
      </c>
      <c r="AA57" s="132">
        <f t="shared" si="86"/>
        <v>1.1535421063546865</v>
      </c>
      <c r="AB57" s="132">
        <f t="shared" si="87"/>
        <v>0.79038620767878409</v>
      </c>
      <c r="AC57" s="132">
        <f t="shared" si="88"/>
        <v>1.2811453382931124</v>
      </c>
      <c r="AD57" s="132">
        <f t="shared" si="89"/>
        <v>1.1535421063546865</v>
      </c>
      <c r="AE57" s="132">
        <f t="shared" si="90"/>
        <v>0.79038620767878409</v>
      </c>
      <c r="AF57" s="132">
        <f t="shared" si="91"/>
        <v>1.3540754581699275</v>
      </c>
      <c r="AG57" s="132">
        <f t="shared" si="92"/>
        <v>1.1364761576014597</v>
      </c>
      <c r="AH57" s="132">
        <f t="shared" si="93"/>
        <v>1.3047692507852722</v>
      </c>
      <c r="AI57" s="132">
        <f t="shared" si="94"/>
        <v>1.1528049889234631</v>
      </c>
      <c r="AJ57" s="132">
        <f t="shared" si="95"/>
        <v>1.4630677002265406</v>
      </c>
      <c r="AK57" s="132">
        <f t="shared" si="96"/>
        <v>1.792662740728951</v>
      </c>
      <c r="AL57" s="132">
        <f t="shared" si="97"/>
        <v>1.3631632586681703</v>
      </c>
      <c r="AM57" s="132">
        <f t="shared" si="98"/>
        <v>1.1335320307613053</v>
      </c>
      <c r="AN57" s="132">
        <f t="shared" si="99"/>
        <v>1.3524649225085481</v>
      </c>
      <c r="AO57" s="132">
        <f t="shared" si="100"/>
        <v>1.3520854788877446</v>
      </c>
      <c r="AP57" s="132">
        <f t="shared" si="101"/>
        <v>5.94873417721519</v>
      </c>
      <c r="AQ57" s="132">
        <f t="shared" si="102"/>
        <v>1.3640092027608282</v>
      </c>
      <c r="AR57" s="132">
        <f t="shared" si="103"/>
        <v>1.4624969560927072</v>
      </c>
      <c r="AS57" s="132">
        <f t="shared" si="104"/>
        <v>1.4867790632204054</v>
      </c>
      <c r="AT57" s="132">
        <f t="shared" si="105"/>
        <v>1.8781928545239743</v>
      </c>
      <c r="AX57" s="132">
        <f>'Gross Output over VA'!B38</f>
        <v>3.805523703518916</v>
      </c>
      <c r="AY57" s="132">
        <f>'Gross Output over VA'!C38</f>
        <v>3.6021795657839482</v>
      </c>
      <c r="AZ57" s="132">
        <f>'Gross Output over VA'!D38</f>
        <v>3.7596093651217486</v>
      </c>
      <c r="BA57" s="132">
        <f>'Gross Output over VA'!B38</f>
        <v>3.805523703518916</v>
      </c>
      <c r="BB57" s="132">
        <f>'Gross Output over VA'!C38</f>
        <v>3.6021795657839482</v>
      </c>
      <c r="BC57" s="132">
        <f>'Gross Output over VA'!D38</f>
        <v>3.7596093651217486</v>
      </c>
      <c r="BD57" s="132">
        <f>'Gross Output over VA'!E38</f>
        <v>4.1222641401026774</v>
      </c>
      <c r="BE57" s="132">
        <f>'Gross Output over VA'!F38</f>
        <v>3.3454626427553804</v>
      </c>
      <c r="BF57" s="132">
        <f>'Gross Output over VA'!G38</f>
        <v>3.0887166966728952</v>
      </c>
      <c r="BG57" s="132">
        <f>'Gross Output over VA'!H38</f>
        <v>3.3536028108391891</v>
      </c>
      <c r="BH57" s="132">
        <f>'Gross Output over VA'!I38</f>
        <v>2.6292131908697569</v>
      </c>
      <c r="BI57" s="132">
        <f>'Gross Output over VA'!J38</f>
        <v>3.3909277556261492</v>
      </c>
      <c r="BJ57" s="132">
        <f>'Gross Output over VA'!K38</f>
        <v>2.6121619368538407</v>
      </c>
      <c r="BK57" s="132">
        <f>'Gross Output over VA'!L38</f>
        <v>4.3069346469657521</v>
      </c>
      <c r="BL57" s="132">
        <f>'Gross Output over VA'!M38</f>
        <v>2.5509613065287891</v>
      </c>
      <c r="BM57" s="132">
        <f>'Gross Output over VA'!N38</f>
        <v>2.893675900450849</v>
      </c>
      <c r="BN57" s="132">
        <f>'Gross Output over VA'!O38</f>
        <v>4.1102142741443108</v>
      </c>
      <c r="BO57" s="132">
        <f>'Gross Output over VA'!P38</f>
        <v>2.9186167056138292</v>
      </c>
      <c r="BP57" s="132">
        <f>'Gross Output over VA'!Q38</f>
        <v>1.2018933748505736</v>
      </c>
      <c r="BQ57" s="132">
        <f>'Gross Output over VA'!R38</f>
        <v>2.5589805376277961</v>
      </c>
      <c r="BR57" s="132">
        <f>'Gross Output over VA'!S38</f>
        <v>2.489994509113278</v>
      </c>
      <c r="BS57" s="132">
        <f t="shared" si="126"/>
        <v>3.2337259856125851</v>
      </c>
      <c r="BU57">
        <f t="shared" si="83"/>
        <v>20073166.363608196</v>
      </c>
      <c r="BV57" s="132">
        <f t="shared" si="84"/>
        <v>0.95122766444300211</v>
      </c>
      <c r="BW57" s="132">
        <f t="shared" si="127"/>
        <v>1.1826643748230774</v>
      </c>
      <c r="CA57" s="304">
        <f t="shared" si="78"/>
        <v>0.78389912443120613</v>
      </c>
      <c r="CB57" s="304">
        <f t="shared" si="79"/>
        <v>1.3422715281992295</v>
      </c>
      <c r="CC57" s="52">
        <f>BEA_Output_Data!X38</f>
        <v>2157640.5378220445</v>
      </c>
      <c r="CD57" s="52">
        <f>BEA_Output_Data!AW38</f>
        <v>1607454.5965500001</v>
      </c>
      <c r="CE57" s="52">
        <f t="shared" si="72"/>
        <v>1607454.5965500001</v>
      </c>
      <c r="CF57" s="132">
        <f t="shared" si="106"/>
        <v>1.710340161161346</v>
      </c>
      <c r="CG57" s="19">
        <f t="shared" si="80"/>
        <v>1.3422715281992295</v>
      </c>
      <c r="CH57" s="566">
        <f t="shared" si="81"/>
        <v>0.78389912443120613</v>
      </c>
      <c r="CI57" s="19">
        <f>'NAICS Sector VA over Manufac VA'!B38</f>
        <v>0.14174219525018655</v>
      </c>
      <c r="CJ57" s="19">
        <f>'NAICS Sector VA over Manufac VA'!C38</f>
        <v>1.6886986256569921E-2</v>
      </c>
      <c r="CK57" s="19">
        <f>'NAICS Sector VA over Manufac VA'!D38</f>
        <v>1.1047524351925062E-2</v>
      </c>
      <c r="CL57" s="19">
        <v>0</v>
      </c>
      <c r="CM57" s="19">
        <v>0</v>
      </c>
      <c r="CN57" s="19">
        <v>0</v>
      </c>
      <c r="CO57" s="19">
        <f>'NAICS Sector VA over Manufac VA'!E38</f>
        <v>1.5193118643858595E-2</v>
      </c>
      <c r="CP57" s="19">
        <f>'NAICS Sector VA over Manufac VA'!F38</f>
        <v>3.8350363694445083E-2</v>
      </c>
      <c r="CQ57" s="19">
        <f>'NAICS Sector VA over Manufac VA'!G38</f>
        <v>2.3497859492310147E-2</v>
      </c>
      <c r="CR57" s="19">
        <f>'NAICS Sector VA over Manufac VA'!H38</f>
        <v>0.13919302938958023</v>
      </c>
      <c r="CS57" s="19">
        <f>'NAICS Sector VA over Manufac VA'!I38</f>
        <v>0.17808866217086683</v>
      </c>
      <c r="CT57" s="19">
        <f>'NAICS Sector VA over Manufac VA'!J38</f>
        <v>4.473012358440414E-2</v>
      </c>
      <c r="CU57" s="19">
        <f>'NAICS Sector VA over Manufac VA'!K38</f>
        <v>2.9835235074714746E-2</v>
      </c>
      <c r="CV57" s="19">
        <f>'NAICS Sector VA over Manufac VA'!L38</f>
        <v>3.5937846508377634E-2</v>
      </c>
      <c r="CW57" s="19">
        <f>'NAICS Sector VA over Manufac VA'!M38</f>
        <v>8.6483622939253449E-2</v>
      </c>
      <c r="CX57" s="19">
        <f>'NAICS Sector VA over Manufac VA'!N38</f>
        <v>7.3065406109805942E-2</v>
      </c>
      <c r="CY57" s="19">
        <f>'NAICS Sector VA over Manufac VA'!O38</f>
        <v>4.0296506998718937E-2</v>
      </c>
      <c r="CZ57" s="19">
        <f>'NAICS Sector VA over Manufac VA'!P38</f>
        <v>3.2129243202791473E-2</v>
      </c>
      <c r="DA57" s="19">
        <f>'NAICS Sector VA over Manufac VA'!Q38</f>
        <v>0.37757449621574163</v>
      </c>
      <c r="DB57" s="19">
        <f>'NAICS Sector VA over Manufac VA'!R38</f>
        <v>2.2362678956625734E-2</v>
      </c>
      <c r="DC57" s="19">
        <f>'NAICS Sector VA over Manufac VA'!S38</f>
        <v>3.5856629359053351E-2</v>
      </c>
      <c r="DD57" s="19">
        <f t="shared" si="82"/>
        <v>1.3422715281992295</v>
      </c>
      <c r="DF57" s="19">
        <f t="shared" si="107"/>
        <v>-1.8406182574213257E-2</v>
      </c>
      <c r="DG57" s="19">
        <f t="shared" si="30"/>
        <v>2.3417853005510324E-2</v>
      </c>
      <c r="DH57" s="19">
        <f t="shared" si="31"/>
        <v>-0.13090249318767883</v>
      </c>
      <c r="DI57" s="19">
        <f t="shared" si="32"/>
        <v>-1.8406182574213257E-2</v>
      </c>
      <c r="DJ57" s="19">
        <f t="shared" si="33"/>
        <v>2.3417853005510324E-2</v>
      </c>
      <c r="DK57" s="19">
        <f t="shared" si="34"/>
        <v>-0.13090249318767883</v>
      </c>
      <c r="DL57" s="19">
        <f t="shared" si="35"/>
        <v>-2.1748938390695704E-2</v>
      </c>
      <c r="DM57" s="19">
        <f t="shared" si="36"/>
        <v>8.9627477564028668E-2</v>
      </c>
      <c r="DN57" s="19">
        <f t="shared" si="37"/>
        <v>-2.4594558052465184E-2</v>
      </c>
      <c r="DO57" s="19">
        <f t="shared" si="38"/>
        <v>-0.18338514689090366</v>
      </c>
      <c r="DP57" s="19">
        <f t="shared" si="39"/>
        <v>-1.2907603768113915E-2</v>
      </c>
      <c r="DQ57" s="19">
        <f t="shared" si="40"/>
        <v>1.3382153145291144E-2</v>
      </c>
      <c r="DR57" s="19">
        <f t="shared" si="41"/>
        <v>-1.4812702371581889E-2</v>
      </c>
      <c r="DS57" s="19">
        <f t="shared" si="42"/>
        <v>-2.1679168348905205E-2</v>
      </c>
      <c r="DT57" s="19">
        <f t="shared" si="43"/>
        <v>4.5976573848714848E-2</v>
      </c>
      <c r="DU57" s="19">
        <f t="shared" si="44"/>
        <v>-1.259123239829121E-2</v>
      </c>
      <c r="DV57" s="19">
        <f t="shared" si="45"/>
        <v>-1.1486849891630384E-2</v>
      </c>
      <c r="DW57" s="19">
        <f t="shared" si="46"/>
        <v>-6.8721605518217391E-2</v>
      </c>
      <c r="DX57" s="19">
        <f t="shared" si="47"/>
        <v>5.6405551284283754E-2</v>
      </c>
      <c r="DY57" s="19">
        <f t="shared" si="48"/>
        <v>5.8499102729081487E-2</v>
      </c>
      <c r="DZ57" s="19">
        <f t="shared" si="49"/>
        <v>-3.3344497600522924E-2</v>
      </c>
      <c r="EA57" s="19"/>
      <c r="EB57" s="19"/>
      <c r="EC57" s="19">
        <f t="shared" si="108"/>
        <v>5.5504554001788921E-2</v>
      </c>
      <c r="ED57" s="19">
        <f t="shared" si="109"/>
        <v>-8.5686344390531466E-2</v>
      </c>
      <c r="EE57" s="19">
        <f t="shared" si="110"/>
        <v>-7.559634160548416E-2</v>
      </c>
      <c r="EF57" s="304">
        <v>0</v>
      </c>
      <c r="EG57" s="304">
        <v>0</v>
      </c>
      <c r="EH57" s="304">
        <v>0</v>
      </c>
      <c r="EI57" s="19">
        <f t="shared" si="111"/>
        <v>3.3161156208524733E-3</v>
      </c>
      <c r="EJ57" s="19">
        <f t="shared" si="112"/>
        <v>-9.7748277213614204E-2</v>
      </c>
      <c r="EK57" s="19">
        <f t="shared" si="113"/>
        <v>4.4600877489729872E-2</v>
      </c>
      <c r="EL57" s="19">
        <f t="shared" si="114"/>
        <v>0.23510737968330339</v>
      </c>
      <c r="EM57" s="19">
        <f t="shared" si="115"/>
        <v>3.2587938775166914E-2</v>
      </c>
      <c r="EN57" s="19">
        <f t="shared" si="116"/>
        <v>-2.9301980615698761E-2</v>
      </c>
      <c r="EO57" s="19">
        <f t="shared" si="117"/>
        <v>1.826438560117264E-2</v>
      </c>
      <c r="EP57" s="19">
        <f t="shared" si="118"/>
        <v>-2.2964318938998422E-2</v>
      </c>
      <c r="EQ57" s="19">
        <f t="shared" si="119"/>
        <v>-7.1729438035604581E-2</v>
      </c>
      <c r="ER57" s="19">
        <f t="shared" si="120"/>
        <v>-5.8812876283309723E-2</v>
      </c>
      <c r="ES57" s="19">
        <f t="shared" si="121"/>
        <v>2.9461645552320025E-4</v>
      </c>
      <c r="ET57" s="19">
        <f t="shared" si="122"/>
        <v>-1.0075536336684053E-2</v>
      </c>
      <c r="EU57" s="19">
        <f t="shared" si="123"/>
        <v>-2.2774527799509597E-2</v>
      </c>
      <c r="EV57" s="19">
        <f t="shared" si="124"/>
        <v>-6.5796755443915417E-2</v>
      </c>
      <c r="EW57" s="19">
        <f t="shared" si="125"/>
        <v>-1.3573859863445713E-2</v>
      </c>
      <c r="GL57" s="3"/>
      <c r="GM57" s="3"/>
      <c r="GN57" s="8"/>
      <c r="GO57" s="3"/>
      <c r="HJ57" s="17"/>
    </row>
    <row r="58" spans="1:218" x14ac:dyDescent="0.2">
      <c r="A58" t="s">
        <v>17</v>
      </c>
      <c r="B58" s="1">
        <f t="shared" si="71"/>
        <v>2002</v>
      </c>
      <c r="C58" s="52">
        <f>'Manufacturing Gross Output'!B39</f>
        <v>856198.72984000004</v>
      </c>
      <c r="D58" s="52">
        <f>'Manufacturing Gross Output'!C39</f>
        <v>97215.22395</v>
      </c>
      <c r="E58" s="52">
        <f>'Manufacturing Gross Output'!D39</f>
        <v>58055.87788</v>
      </c>
      <c r="F58" s="52">
        <f>'Manufacturing Gross Output'!B39</f>
        <v>856198.72984000004</v>
      </c>
      <c r="G58" s="52">
        <f>'Manufacturing Gross Output'!C39</f>
        <v>97215.22395</v>
      </c>
      <c r="H58" s="52">
        <f>'Manufacturing Gross Output'!D39</f>
        <v>58055.87788</v>
      </c>
      <c r="I58" s="52">
        <f>'Manufacturing Gross Output'!E39</f>
        <v>103704.64150000001</v>
      </c>
      <c r="J58" s="52">
        <f>'Manufacturing Gross Output'!F39</f>
        <v>207494.13728</v>
      </c>
      <c r="K58" s="52">
        <f>'Manufacturing Gross Output'!G39</f>
        <v>115063.30839999999</v>
      </c>
      <c r="L58" s="52">
        <f>'Manufacturing Gross Output'!H39</f>
        <v>776211.63591999991</v>
      </c>
      <c r="M58" s="52">
        <f>'Manufacturing Gross Output'!I39</f>
        <v>795601.59458999988</v>
      </c>
      <c r="N58" s="52">
        <f>'Manufacturing Gross Output'!J39</f>
        <v>248655.64290000004</v>
      </c>
      <c r="O58" s="52">
        <f>'Manufacturing Gross Output'!K39</f>
        <v>125205.37101</v>
      </c>
      <c r="P58" s="52">
        <f>'Manufacturing Gross Output'!L39</f>
        <v>253769.32853999999</v>
      </c>
      <c r="Q58" s="52">
        <f>'Manufacturing Gross Output'!M39</f>
        <v>345541.32101999997</v>
      </c>
      <c r="R58" s="52">
        <f>'Manufacturing Gross Output'!N39</f>
        <v>315482.26559999998</v>
      </c>
      <c r="S58" s="52">
        <f>'Manufacturing Gross Output'!O39</f>
        <v>236630.32739999998</v>
      </c>
      <c r="T58" s="52">
        <f>'Manufacturing Gross Output'!P39</f>
        <v>138681.70749999999</v>
      </c>
      <c r="U58" s="52">
        <f>'Manufacturing Gross Output'!Q39</f>
        <v>749947.11765671789</v>
      </c>
      <c r="V58" s="52">
        <f>'Manufacturing Gross Output'!R39</f>
        <v>94299.96160000001</v>
      </c>
      <c r="W58" s="52">
        <f>'Manufacturing Gross Output'!S39</f>
        <v>152095.71474</v>
      </c>
      <c r="X58" s="52">
        <f t="shared" si="73"/>
        <v>5669853.9073267169</v>
      </c>
      <c r="Z58" s="132">
        <f t="shared" si="85"/>
        <v>1.2650878330972584</v>
      </c>
      <c r="AA58" s="132">
        <f t="shared" si="86"/>
        <v>1.1468629149333298</v>
      </c>
      <c r="AB58" s="132">
        <f t="shared" si="87"/>
        <v>0.68728860658991653</v>
      </c>
      <c r="AC58" s="132">
        <f t="shared" si="88"/>
        <v>1.2650878330972584</v>
      </c>
      <c r="AD58" s="132">
        <f t="shared" si="89"/>
        <v>1.1468629149333298</v>
      </c>
      <c r="AE58" s="132">
        <f t="shared" si="90"/>
        <v>0.68728860658991653</v>
      </c>
      <c r="AF58" s="132">
        <f t="shared" si="91"/>
        <v>1.3948246080976849</v>
      </c>
      <c r="AG58" s="132">
        <f t="shared" si="92"/>
        <v>1.1434094383352233</v>
      </c>
      <c r="AH58" s="132">
        <f t="shared" si="93"/>
        <v>1.2868427411110903</v>
      </c>
      <c r="AI58" s="132">
        <f t="shared" si="94"/>
        <v>1.1925268590014468</v>
      </c>
      <c r="AJ58" s="132">
        <f t="shared" si="95"/>
        <v>1.546533310730632</v>
      </c>
      <c r="AK58" s="132">
        <f t="shared" si="96"/>
        <v>1.828266751551807</v>
      </c>
      <c r="AL58" s="132">
        <f t="shared" si="97"/>
        <v>1.3623934774595055</v>
      </c>
      <c r="AM58" s="132">
        <f t="shared" si="98"/>
        <v>1.1561491947848055</v>
      </c>
      <c r="AN58" s="132">
        <f t="shared" si="99"/>
        <v>1.3178001074268644</v>
      </c>
      <c r="AO58" s="132">
        <f t="shared" si="100"/>
        <v>1.2551010556127702</v>
      </c>
      <c r="AP58" s="132">
        <f t="shared" si="101"/>
        <v>5.2871835443037973</v>
      </c>
      <c r="AQ58" s="132">
        <f t="shared" si="102"/>
        <v>1.2549320351661053</v>
      </c>
      <c r="AR58" s="132">
        <f t="shared" si="103"/>
        <v>1.5035514833265293</v>
      </c>
      <c r="AS58" s="132">
        <f t="shared" si="104"/>
        <v>1.5241525108625216</v>
      </c>
      <c r="AT58" s="132">
        <f t="shared" si="105"/>
        <v>1.9904468977879168</v>
      </c>
      <c r="AX58" s="132">
        <f>'Gross Output over VA'!B39</f>
        <v>3.9785867045574399</v>
      </c>
      <c r="AY58" s="132">
        <f>'Gross Output over VA'!C39</f>
        <v>3.6828539310736628</v>
      </c>
      <c r="AZ58" s="132">
        <f>'Gross Output over VA'!D39</f>
        <v>3.4860573289842693</v>
      </c>
      <c r="BA58" s="132">
        <f>'Gross Output over VA'!B39</f>
        <v>3.9785867045574399</v>
      </c>
      <c r="BB58" s="132">
        <f>'Gross Output over VA'!C39</f>
        <v>3.6828539310736628</v>
      </c>
      <c r="BC58" s="132">
        <f>'Gross Output over VA'!D39</f>
        <v>3.4860573289842693</v>
      </c>
      <c r="BD58" s="132">
        <f>'Gross Output over VA'!E39</f>
        <v>4.1961014034976953</v>
      </c>
      <c r="BE58" s="132">
        <f>'Gross Output over VA'!F39</f>
        <v>3.2661676526679013</v>
      </c>
      <c r="BF58" s="132">
        <f>'Gross Output over VA'!G39</f>
        <v>2.9085094215560572</v>
      </c>
      <c r="BG58" s="132">
        <f>'Gross Output over VA'!H39</f>
        <v>3.9834779892640122</v>
      </c>
      <c r="BH58" s="132">
        <f>'Gross Output over VA'!I39</f>
        <v>2.6084075211314839</v>
      </c>
      <c r="BI58" s="132">
        <f>'Gross Output over VA'!J39</f>
        <v>3.5023284700646111</v>
      </c>
      <c r="BJ58" s="132">
        <f>'Gross Output over VA'!K39</f>
        <v>2.6444894352633792</v>
      </c>
      <c r="BK58" s="132">
        <f>'Gross Output over VA'!L39</f>
        <v>4.2673429847475859</v>
      </c>
      <c r="BL58" s="132">
        <f>'Gross Output over VA'!M39</f>
        <v>2.5991529822018498</v>
      </c>
      <c r="BM58" s="132">
        <f>'Gross Output over VA'!N39</f>
        <v>2.8769493708915257</v>
      </c>
      <c r="BN58" s="132">
        <f>'Gross Output over VA'!O39</f>
        <v>3.3500742739235108</v>
      </c>
      <c r="BO58" s="132">
        <f>'Gross Output over VA'!P39</f>
        <v>2.6868434601057372</v>
      </c>
      <c r="BP58" s="132">
        <f>'Gross Output over VA'!Q39</f>
        <v>1.1487363023442516</v>
      </c>
      <c r="BQ58" s="132">
        <f>'Gross Output over VA'!R39</f>
        <v>2.6759322176955913</v>
      </c>
      <c r="BR58" s="132">
        <f>'Gross Output over VA'!S39</f>
        <v>2.5280550715544186</v>
      </c>
      <c r="BS58" s="132">
        <f t="shared" si="126"/>
        <v>3.2160744993400168</v>
      </c>
      <c r="BU58">
        <f t="shared" si="83"/>
        <v>20021878.117469478</v>
      </c>
      <c r="BV58" s="132">
        <f t="shared" si="84"/>
        <v>0.94879721586781574</v>
      </c>
      <c r="BW58" s="132">
        <f t="shared" si="127"/>
        <v>1.1796425903942198</v>
      </c>
      <c r="CA58" s="304">
        <f t="shared" si="78"/>
        <v>0.7840036813473662</v>
      </c>
      <c r="CB58" s="304">
        <f t="shared" si="79"/>
        <v>1.3424505611478117</v>
      </c>
      <c r="CC58" s="52">
        <f>BEA_Output_Data!X39</f>
        <v>2176839.1398280878</v>
      </c>
      <c r="CD58" s="52">
        <f>BEA_Output_Data!AW39</f>
        <v>1621541.38322</v>
      </c>
      <c r="CE58" s="52">
        <f t="shared" si="72"/>
        <v>1621541.38322</v>
      </c>
      <c r="CF58" s="132">
        <f t="shared" si="106"/>
        <v>1.7253285764081112</v>
      </c>
      <c r="CG58" s="19">
        <f t="shared" si="80"/>
        <v>1.3424505611478117</v>
      </c>
      <c r="CH58" s="566">
        <f t="shared" si="81"/>
        <v>0.7840036813473662</v>
      </c>
      <c r="CI58" s="19">
        <f>'NAICS Sector VA over Manufac VA'!B39</f>
        <v>0.13271429839962517</v>
      </c>
      <c r="CJ58" s="19">
        <f>'NAICS Sector VA over Manufac VA'!C39</f>
        <v>1.6278776103501189E-2</v>
      </c>
      <c r="CK58" s="19">
        <f>'NAICS Sector VA over Manufac VA'!D39</f>
        <v>1.0270311946605765E-2</v>
      </c>
      <c r="CL58" s="19">
        <v>0</v>
      </c>
      <c r="CM58" s="19">
        <v>0</v>
      </c>
      <c r="CN58" s="19">
        <v>0</v>
      </c>
      <c r="CO58" s="19">
        <f>'NAICS Sector VA over Manufac VA'!E39</f>
        <v>1.5241376202760096E-2</v>
      </c>
      <c r="CP58" s="19">
        <f>'NAICS Sector VA over Manufac VA'!F39</f>
        <v>3.9177734627930186E-2</v>
      </c>
      <c r="CQ58" s="19">
        <f>'NAICS Sector VA over Manufac VA'!G39</f>
        <v>2.4397107813209994E-2</v>
      </c>
      <c r="CR58" s="19">
        <f>'NAICS Sector VA over Manufac VA'!H39</f>
        <v>0.12016823717015368</v>
      </c>
      <c r="CS58" s="19">
        <f>'NAICS Sector VA over Manufac VA'!I39</f>
        <v>0.18810145909092577</v>
      </c>
      <c r="CT58" s="19">
        <f>'NAICS Sector VA over Manufac VA'!J39</f>
        <v>4.3783795649430898E-2</v>
      </c>
      <c r="CU58" s="19">
        <f>'NAICS Sector VA over Manufac VA'!K39</f>
        <v>2.9197998799131757E-2</v>
      </c>
      <c r="CV58" s="19">
        <f>'NAICS Sector VA over Manufac VA'!L39</f>
        <v>3.6673599968143282E-2</v>
      </c>
      <c r="CW58" s="19">
        <f>'NAICS Sector VA over Manufac VA'!M39</f>
        <v>8.198607779963335E-2</v>
      </c>
      <c r="CX58" s="19">
        <f>'NAICS Sector VA over Manufac VA'!N39</f>
        <v>6.7626154925657087E-2</v>
      </c>
      <c r="CY58" s="19">
        <f>'NAICS Sector VA over Manufac VA'!O39</f>
        <v>4.3560006115746966E-2</v>
      </c>
      <c r="CZ58" s="19">
        <f>'NAICS Sector VA over Manufac VA'!P39</f>
        <v>3.183088979666035E-2</v>
      </c>
      <c r="DA58" s="19">
        <f>'NAICS Sector VA over Manufac VA'!Q39</f>
        <v>0.40260786784342834</v>
      </c>
      <c r="DB58" s="19">
        <f>'NAICS Sector VA over Manufac VA'!R39</f>
        <v>2.1732434068393348E-2</v>
      </c>
      <c r="DC58" s="19">
        <f>'NAICS Sector VA over Manufac VA'!S39</f>
        <v>3.7102434826874517E-2</v>
      </c>
      <c r="DD58" s="19">
        <f t="shared" si="82"/>
        <v>1.3424505611478117</v>
      </c>
      <c r="DF58" s="19">
        <f t="shared" si="107"/>
        <v>4.4473039417466713E-2</v>
      </c>
      <c r="DG58" s="19">
        <f t="shared" si="30"/>
        <v>2.2148879164928973E-2</v>
      </c>
      <c r="DH58" s="19">
        <f t="shared" si="31"/>
        <v>-7.5543667295413036E-2</v>
      </c>
      <c r="DI58" s="19">
        <f t="shared" si="32"/>
        <v>4.4473039417466713E-2</v>
      </c>
      <c r="DJ58" s="19">
        <f t="shared" si="33"/>
        <v>2.2148879164928973E-2</v>
      </c>
      <c r="DK58" s="19">
        <f t="shared" si="34"/>
        <v>-7.5543667295413036E-2</v>
      </c>
      <c r="DL58" s="19">
        <f t="shared" si="35"/>
        <v>1.7753295964347895E-2</v>
      </c>
      <c r="DM58" s="19">
        <f t="shared" si="36"/>
        <v>-2.3987666810286242E-2</v>
      </c>
      <c r="DN58" s="19">
        <f t="shared" si="37"/>
        <v>-6.0114972443773333E-2</v>
      </c>
      <c r="DO58" s="19">
        <f t="shared" si="38"/>
        <v>0.17212007048648068</v>
      </c>
      <c r="DP58" s="19">
        <f t="shared" si="39"/>
        <v>-7.9447445006901891E-3</v>
      </c>
      <c r="DQ58" s="19">
        <f t="shared" si="40"/>
        <v>3.2324466281533161E-2</v>
      </c>
      <c r="DR58" s="19">
        <f t="shared" si="41"/>
        <v>1.2299809774837668E-2</v>
      </c>
      <c r="DS58" s="19">
        <f t="shared" si="42"/>
        <v>-9.2350505321622881E-3</v>
      </c>
      <c r="DT58" s="19">
        <f t="shared" si="43"/>
        <v>1.8715344792089826E-2</v>
      </c>
      <c r="DU58" s="19">
        <f t="shared" si="44"/>
        <v>-5.7971452370175307E-3</v>
      </c>
      <c r="DV58" s="19">
        <f t="shared" si="45"/>
        <v>-0.2044926450658239</v>
      </c>
      <c r="DW58" s="19">
        <f t="shared" si="46"/>
        <v>-8.2742703385044886E-2</v>
      </c>
      <c r="DX58" s="19">
        <f t="shared" si="47"/>
        <v>-4.5235655080418442E-2</v>
      </c>
      <c r="DY58" s="19">
        <f t="shared" si="48"/>
        <v>4.4688860546306587E-2</v>
      </c>
      <c r="DZ58" s="19">
        <f t="shared" si="49"/>
        <v>1.5169755382402866E-2</v>
      </c>
      <c r="EA58" s="19"/>
      <c r="EB58" s="19"/>
      <c r="EC58" s="19">
        <f t="shared" si="108"/>
        <v>-6.5811195786246862E-2</v>
      </c>
      <c r="ED58" s="19">
        <f t="shared" si="109"/>
        <v>-3.6681101472141868E-2</v>
      </c>
      <c r="EE58" s="19">
        <f t="shared" si="110"/>
        <v>-7.294896428620469E-2</v>
      </c>
      <c r="EF58" s="304">
        <v>0</v>
      </c>
      <c r="EG58" s="304">
        <v>0</v>
      </c>
      <c r="EH58" s="304">
        <v>0</v>
      </c>
      <c r="EI58" s="19">
        <f t="shared" si="111"/>
        <v>3.1712436554439121E-3</v>
      </c>
      <c r="EJ58" s="19">
        <f t="shared" si="112"/>
        <v>2.1344579914970886E-2</v>
      </c>
      <c r="EK58" s="19">
        <f t="shared" si="113"/>
        <v>3.7555261460189941E-2</v>
      </c>
      <c r="EL58" s="19">
        <f t="shared" si="114"/>
        <v>-0.14696893307354705</v>
      </c>
      <c r="EM58" s="19">
        <f t="shared" si="115"/>
        <v>5.4699964908840729E-2</v>
      </c>
      <c r="EN58" s="19">
        <f t="shared" si="116"/>
        <v>-2.138339375072764E-2</v>
      </c>
      <c r="EO58" s="19">
        <f t="shared" si="117"/>
        <v>-2.1589907452859772E-2</v>
      </c>
      <c r="EP58" s="19">
        <f t="shared" si="118"/>
        <v>2.026618880597655E-2</v>
      </c>
      <c r="EQ58" s="19">
        <f t="shared" si="119"/>
        <v>-5.3405615912372063E-2</v>
      </c>
      <c r="ER58" s="19">
        <f t="shared" si="120"/>
        <v>-7.7360198706203309E-2</v>
      </c>
      <c r="ES58" s="19">
        <f t="shared" si="121"/>
        <v>7.7874648236589822E-2</v>
      </c>
      <c r="ET58" s="19">
        <f t="shared" si="122"/>
        <v>-9.3294230686128826E-3</v>
      </c>
      <c r="EU58" s="19">
        <f t="shared" si="123"/>
        <v>6.4195165407762864E-2</v>
      </c>
      <c r="EV58" s="19">
        <f t="shared" si="124"/>
        <v>-2.8587649147719312E-2</v>
      </c>
      <c r="EW58" s="19">
        <f t="shared" si="125"/>
        <v>3.4154126906564317E-2</v>
      </c>
      <c r="GL58" s="3"/>
      <c r="GM58" s="3"/>
      <c r="GN58" s="8"/>
      <c r="GO58" s="3"/>
      <c r="HJ58" s="17"/>
    </row>
    <row r="59" spans="1:218" x14ac:dyDescent="0.2">
      <c r="A59" t="s">
        <v>17</v>
      </c>
      <c r="B59" s="1">
        <f t="shared" si="71"/>
        <v>2003</v>
      </c>
      <c r="C59" s="52">
        <f>'Manufacturing Gross Output'!B40</f>
        <v>867191.71732000005</v>
      </c>
      <c r="D59" s="52">
        <f>'Manufacturing Gross Output'!C40</f>
        <v>93090.716099999991</v>
      </c>
      <c r="E59" s="52">
        <f>'Manufacturing Gross Output'!D40</f>
        <v>50904.619480000001</v>
      </c>
      <c r="F59" s="52">
        <f>'Manufacturing Gross Output'!B40</f>
        <v>867191.71732000005</v>
      </c>
      <c r="G59" s="52">
        <f>'Manufacturing Gross Output'!C40</f>
        <v>93090.716099999991</v>
      </c>
      <c r="H59" s="52">
        <f>'Manufacturing Gross Output'!D40</f>
        <v>50904.619480000001</v>
      </c>
      <c r="I59" s="52">
        <f>'Manufacturing Gross Output'!E40</f>
        <v>103316.1378</v>
      </c>
      <c r="J59" s="52">
        <f>'Manufacturing Gross Output'!F40</f>
        <v>201285.56391</v>
      </c>
      <c r="K59" s="52">
        <f>'Manufacturing Gross Output'!G40</f>
        <v>109393.73655</v>
      </c>
      <c r="L59" s="52">
        <f>'Manufacturing Gross Output'!H40</f>
        <v>734995.60487000004</v>
      </c>
      <c r="M59" s="52">
        <f>'Manufacturing Gross Output'!I40</f>
        <v>793128.04923</v>
      </c>
      <c r="N59" s="52">
        <f>'Manufacturing Gross Output'!J40</f>
        <v>247506.20313000001</v>
      </c>
      <c r="O59" s="52">
        <f>'Manufacturing Gross Output'!K40</f>
        <v>126226.67075999999</v>
      </c>
      <c r="P59" s="52">
        <f>'Manufacturing Gross Output'!L40</f>
        <v>244696.71564000001</v>
      </c>
      <c r="Q59" s="52">
        <f>'Manufacturing Gross Output'!M40</f>
        <v>339821.74631999998</v>
      </c>
      <c r="R59" s="52">
        <f>'Manufacturing Gross Output'!N40</f>
        <v>317816.1152</v>
      </c>
      <c r="S59" s="52">
        <f>'Manufacturing Gross Output'!O40</f>
        <v>254879.50751999998</v>
      </c>
      <c r="T59" s="52">
        <f>'Manufacturing Gross Output'!P40</f>
        <v>135188.56450000001</v>
      </c>
      <c r="U59" s="52">
        <f>'Manufacturing Gross Output'!Q40</f>
        <v>754915.60565144243</v>
      </c>
      <c r="V59" s="52">
        <f>'Manufacturing Gross Output'!R40</f>
        <v>93044.556800000006</v>
      </c>
      <c r="W59" s="52">
        <f>'Manufacturing Gross Output'!S40</f>
        <v>156038.22792</v>
      </c>
      <c r="X59" s="52">
        <f t="shared" si="73"/>
        <v>5623440.0587014435</v>
      </c>
      <c r="Z59" s="132">
        <f t="shared" si="85"/>
        <v>1.2813306681140042</v>
      </c>
      <c r="AA59" s="132">
        <f t="shared" si="86"/>
        <v>1.0982054629076134</v>
      </c>
      <c r="AB59" s="132">
        <f t="shared" si="87"/>
        <v>0.60262916123178123</v>
      </c>
      <c r="AC59" s="132">
        <f t="shared" si="88"/>
        <v>1.2813306681140042</v>
      </c>
      <c r="AD59" s="132">
        <f t="shared" si="89"/>
        <v>1.0982054629076134</v>
      </c>
      <c r="AE59" s="132">
        <f t="shared" si="90"/>
        <v>0.60262916123178123</v>
      </c>
      <c r="AF59" s="132">
        <f t="shared" si="91"/>
        <v>1.3895992438974045</v>
      </c>
      <c r="AG59" s="132">
        <f t="shared" si="92"/>
        <v>1.1091967059519698</v>
      </c>
      <c r="AH59" s="132">
        <f t="shared" si="93"/>
        <v>1.223435496161924</v>
      </c>
      <c r="AI59" s="132">
        <f t="shared" si="94"/>
        <v>1.1292049223361889</v>
      </c>
      <c r="AJ59" s="132">
        <f t="shared" si="95"/>
        <v>1.5417250997857881</v>
      </c>
      <c r="AK59" s="132">
        <f t="shared" si="96"/>
        <v>1.8198153748209456</v>
      </c>
      <c r="AL59" s="132">
        <f t="shared" si="97"/>
        <v>1.3735065160353015</v>
      </c>
      <c r="AM59" s="132">
        <f t="shared" si="98"/>
        <v>1.114815223657259</v>
      </c>
      <c r="AN59" s="132">
        <f t="shared" si="99"/>
        <v>1.2959872135829478</v>
      </c>
      <c r="AO59" s="132">
        <f t="shared" si="100"/>
        <v>1.2643859423274972</v>
      </c>
      <c r="AP59" s="132">
        <f t="shared" si="101"/>
        <v>5.6949367088607596</v>
      </c>
      <c r="AQ59" s="132">
        <f t="shared" si="102"/>
        <v>1.2233225523212521</v>
      </c>
      <c r="AR59" s="132">
        <f t="shared" si="103"/>
        <v>1.5135126890148718</v>
      </c>
      <c r="AS59" s="132">
        <f t="shared" si="104"/>
        <v>1.5038616396298776</v>
      </c>
      <c r="AT59" s="132">
        <f t="shared" si="105"/>
        <v>2.0420417973683138</v>
      </c>
      <c r="AX59" s="132">
        <f>'Gross Output over VA'!B40</f>
        <v>3.895134995681794</v>
      </c>
      <c r="AY59" s="132">
        <f>'Gross Output over VA'!C40</f>
        <v>4.2802346914493992</v>
      </c>
      <c r="AZ59" s="132">
        <f>'Gross Output over VA'!D40</f>
        <v>3.5257334964337859</v>
      </c>
      <c r="BA59" s="132">
        <f>'Gross Output over VA'!B40</f>
        <v>3.895134995681794</v>
      </c>
      <c r="BB59" s="132">
        <f>'Gross Output over VA'!C40</f>
        <v>4.2802346914493992</v>
      </c>
      <c r="BC59" s="132">
        <f>'Gross Output over VA'!D40</f>
        <v>3.5257334964337859</v>
      </c>
      <c r="BD59" s="132">
        <f>'Gross Output over VA'!E40</f>
        <v>4.200602415982388</v>
      </c>
      <c r="BE59" s="132">
        <f>'Gross Output over VA'!F40</f>
        <v>3.2288909335720413</v>
      </c>
      <c r="BF59" s="132">
        <f>'Gross Output over VA'!G40</f>
        <v>2.7438675241496147</v>
      </c>
      <c r="BG59" s="132">
        <f>'Gross Output over VA'!H40</f>
        <v>2.8557272703260246</v>
      </c>
      <c r="BH59" s="132">
        <f>'Gross Output over VA'!I40</f>
        <v>2.5909436780756501</v>
      </c>
      <c r="BI59" s="132">
        <f>'Gross Output over VA'!J40</f>
        <v>3.3636995264864074</v>
      </c>
      <c r="BJ59" s="132">
        <f>'Gross Output over VA'!K40</f>
        <v>2.5880124591267823</v>
      </c>
      <c r="BK59" s="132">
        <f>'Gross Output over VA'!L40</f>
        <v>4.2785637038568156</v>
      </c>
      <c r="BL59" s="132">
        <f>'Gross Output over VA'!M40</f>
        <v>2.4535439054097501</v>
      </c>
      <c r="BM59" s="132">
        <f>'Gross Output over VA'!N40</f>
        <v>2.9186063114425354</v>
      </c>
      <c r="BN59" s="132">
        <f>'Gross Output over VA'!O40</f>
        <v>2.808823810096325</v>
      </c>
      <c r="BO59" s="132">
        <f>'Gross Output over VA'!P40</f>
        <v>2.4312804480341335</v>
      </c>
      <c r="BP59" s="132">
        <f>'Gross Output over VA'!Q40</f>
        <v>1.1026615684123307</v>
      </c>
      <c r="BQ59" s="132">
        <f>'Gross Output over VA'!R40</f>
        <v>2.7028219652954011</v>
      </c>
      <c r="BR59" s="132">
        <f>'Gross Output over VA'!S40</f>
        <v>2.5475961183988316</v>
      </c>
      <c r="BS59" s="132">
        <f t="shared" si="126"/>
        <v>3.153230857418809</v>
      </c>
      <c r="BU59">
        <f t="shared" si="83"/>
        <v>19864532.560322911</v>
      </c>
      <c r="BV59" s="132">
        <f t="shared" si="84"/>
        <v>0.94134092102504685</v>
      </c>
      <c r="BW59" s="132">
        <f t="shared" si="127"/>
        <v>1.170372155346598</v>
      </c>
      <c r="CA59" s="304">
        <f t="shared" si="78"/>
        <v>0.78579141520110807</v>
      </c>
      <c r="CB59" s="304">
        <f t="shared" si="79"/>
        <v>1.345511700237126</v>
      </c>
      <c r="CC59" s="52">
        <f>BEA_Output_Data!X40</f>
        <v>2302708.7925818306</v>
      </c>
      <c r="CD59" s="52">
        <f>BEA_Output_Data!AW40</f>
        <v>1711400.05113</v>
      </c>
      <c r="CE59" s="52">
        <f t="shared" si="72"/>
        <v>1711400.05113</v>
      </c>
      <c r="CF59" s="132">
        <f t="shared" si="106"/>
        <v>1.8209386725718153</v>
      </c>
      <c r="CG59" s="19">
        <f t="shared" si="80"/>
        <v>1.345511700237126</v>
      </c>
      <c r="CH59" s="566">
        <f t="shared" si="81"/>
        <v>0.78579141520110807</v>
      </c>
      <c r="CI59" s="19">
        <f>'NAICS Sector VA over Manufac VA'!B40</f>
        <v>0.13008914721779941</v>
      </c>
      <c r="CJ59" s="19">
        <f>'NAICS Sector VA over Manufac VA'!C40</f>
        <v>1.2708293835587787E-2</v>
      </c>
      <c r="CK59" s="19">
        <f>'NAICS Sector VA over Manufac VA'!D40</f>
        <v>8.4363807693396339E-3</v>
      </c>
      <c r="CL59" s="19">
        <v>0</v>
      </c>
      <c r="CM59" s="19">
        <v>0</v>
      </c>
      <c r="CN59" s="19">
        <v>0</v>
      </c>
      <c r="CO59" s="19">
        <f>'NAICS Sector VA over Manufac VA'!E40</f>
        <v>1.4371597461248232E-2</v>
      </c>
      <c r="CP59" s="19">
        <f>'NAICS Sector VA over Manufac VA'!F40</f>
        <v>3.6425683731187791E-2</v>
      </c>
      <c r="CQ59" s="19">
        <f>'NAICS Sector VA over Manufac VA'!G40</f>
        <v>2.3295807910999965E-2</v>
      </c>
      <c r="CR59" s="19">
        <f>'NAICS Sector VA over Manufac VA'!H40</f>
        <v>0.15038913891001715</v>
      </c>
      <c r="CS59" s="19">
        <f>'NAICS Sector VA over Manufac VA'!I40</f>
        <v>0.17886847162232969</v>
      </c>
      <c r="CT59" s="19">
        <f>'NAICS Sector VA over Manufac VA'!J40</f>
        <v>4.2994940593472419E-2</v>
      </c>
      <c r="CU59" s="19">
        <f>'NAICS Sector VA over Manufac VA'!K40</f>
        <v>2.8499236439659952E-2</v>
      </c>
      <c r="CV59" s="19">
        <f>'NAICS Sector VA over Manufac VA'!L40</f>
        <v>3.3417857053491276E-2</v>
      </c>
      <c r="CW59" s="19">
        <f>'NAICS Sector VA over Manufac VA'!M40</f>
        <v>8.0929301643148766E-2</v>
      </c>
      <c r="CX59" s="19">
        <f>'NAICS Sector VA over Manufac VA'!N40</f>
        <v>6.3628085629716016E-2</v>
      </c>
      <c r="CY59" s="19">
        <f>'NAICS Sector VA over Manufac VA'!O40</f>
        <v>5.3022338838943445E-2</v>
      </c>
      <c r="CZ59" s="19">
        <f>'NAICS Sector VA over Manufac VA'!P40</f>
        <v>3.2490272834388427E-2</v>
      </c>
      <c r="DA59" s="19">
        <f>'NAICS Sector VA over Manufac VA'!Q40</f>
        <v>0.4000411107150455</v>
      </c>
      <c r="DB59" s="19">
        <f>'NAICS Sector VA over Manufac VA'!R40</f>
        <v>2.0115090517421653E-2</v>
      </c>
      <c r="DC59" s="19">
        <f>'NAICS Sector VA over Manufac VA'!S40</f>
        <v>3.5788944513329007E-2</v>
      </c>
      <c r="DD59" s="19">
        <f t="shared" si="82"/>
        <v>1.3455117002371262</v>
      </c>
      <c r="DF59" s="19">
        <f t="shared" si="107"/>
        <v>-2.1198319442471841E-2</v>
      </c>
      <c r="DG59" s="19">
        <f t="shared" si="30"/>
        <v>0.15031986617595963</v>
      </c>
      <c r="DH59" s="19">
        <f t="shared" si="31"/>
        <v>1.1317106258068683E-2</v>
      </c>
      <c r="DI59" s="19">
        <f t="shared" si="32"/>
        <v>-2.1198319442471841E-2</v>
      </c>
      <c r="DJ59" s="19">
        <f t="shared" si="33"/>
        <v>0.15031986617595963</v>
      </c>
      <c r="DK59" s="19">
        <f t="shared" si="34"/>
        <v>1.1317106258068683E-2</v>
      </c>
      <c r="DL59" s="19">
        <f t="shared" si="35"/>
        <v>1.072090432763435E-3</v>
      </c>
      <c r="DM59" s="19">
        <f t="shared" si="36"/>
        <v>-1.1478611899743975E-2</v>
      </c>
      <c r="DN59" s="19">
        <f t="shared" si="37"/>
        <v>-5.8272293354244664E-2</v>
      </c>
      <c r="DO59" s="19">
        <f t="shared" si="38"/>
        <v>-0.33282875801221962</v>
      </c>
      <c r="DP59" s="19">
        <f t="shared" si="39"/>
        <v>-6.7177261401052115E-3</v>
      </c>
      <c r="DQ59" s="19">
        <f t="shared" si="40"/>
        <v>-4.0386606643780611E-2</v>
      </c>
      <c r="DR59" s="19">
        <f t="shared" si="41"/>
        <v>-2.1587825713126518E-2</v>
      </c>
      <c r="DS59" s="19">
        <f t="shared" si="42"/>
        <v>2.6259883160650774E-3</v>
      </c>
      <c r="DT59" s="19">
        <f t="shared" si="43"/>
        <v>-5.765214447585721E-2</v>
      </c>
      <c r="DU59" s="19">
        <f t="shared" si="44"/>
        <v>1.4375725207018518E-2</v>
      </c>
      <c r="DV59" s="19">
        <f t="shared" si="45"/>
        <v>-0.17621669411154611</v>
      </c>
      <c r="DW59" s="19">
        <f t="shared" si="46"/>
        <v>-9.9949017775807183E-2</v>
      </c>
      <c r="DX59" s="19">
        <f t="shared" si="47"/>
        <v>-4.0935605736210606E-2</v>
      </c>
      <c r="DY59" s="19">
        <f t="shared" si="48"/>
        <v>9.9985872945790085E-3</v>
      </c>
      <c r="DZ59" s="19">
        <f t="shared" si="49"/>
        <v>7.6999552021737756E-3</v>
      </c>
      <c r="EA59" s="19"/>
      <c r="EB59" s="19"/>
      <c r="EC59" s="19">
        <f t="shared" si="108"/>
        <v>-1.9978722075146952E-2</v>
      </c>
      <c r="ED59" s="19">
        <f t="shared" si="109"/>
        <v>-0.24760734159546108</v>
      </c>
      <c r="EE59" s="19">
        <f t="shared" si="110"/>
        <v>-0.19670400018678572</v>
      </c>
      <c r="EF59" s="304">
        <v>0</v>
      </c>
      <c r="EG59" s="304">
        <v>0</v>
      </c>
      <c r="EH59" s="304">
        <v>0</v>
      </c>
      <c r="EI59" s="19">
        <f t="shared" si="111"/>
        <v>-5.8759987881907505E-2</v>
      </c>
      <c r="EJ59" s="19">
        <f t="shared" si="112"/>
        <v>-7.2834468404343586E-2</v>
      </c>
      <c r="EK59" s="19">
        <f t="shared" si="113"/>
        <v>-4.619116662652345E-2</v>
      </c>
      <c r="EL59" s="19">
        <f t="shared" si="114"/>
        <v>0.22433345686546172</v>
      </c>
      <c r="EM59" s="19">
        <f t="shared" si="115"/>
        <v>-5.0330752932469518E-2</v>
      </c>
      <c r="EN59" s="19">
        <f t="shared" si="116"/>
        <v>-1.8181338433600598E-2</v>
      </c>
      <c r="EO59" s="19">
        <f t="shared" si="117"/>
        <v>-2.4222877324520654E-2</v>
      </c>
      <c r="EP59" s="19">
        <f t="shared" si="118"/>
        <v>-9.2966749856841141E-2</v>
      </c>
      <c r="EQ59" s="19">
        <f t="shared" si="119"/>
        <v>-1.2973495594628582E-2</v>
      </c>
      <c r="ER59" s="19">
        <f t="shared" si="120"/>
        <v>-6.0939844582004479E-2</v>
      </c>
      <c r="ES59" s="19">
        <f t="shared" si="121"/>
        <v>0.19657387381545893</v>
      </c>
      <c r="ET59" s="19">
        <f t="shared" si="122"/>
        <v>2.0503551575835298E-2</v>
      </c>
      <c r="EU59" s="19">
        <f t="shared" si="123"/>
        <v>-6.3957369821030091E-3</v>
      </c>
      <c r="EV59" s="19">
        <f t="shared" si="124"/>
        <v>-7.7335496799540215E-2</v>
      </c>
      <c r="EW59" s="19">
        <f t="shared" si="125"/>
        <v>-3.6043562979222891E-2</v>
      </c>
      <c r="GL59" s="3"/>
      <c r="GM59" s="3"/>
      <c r="GN59" s="8"/>
      <c r="GO59" s="3"/>
      <c r="HJ59" s="17"/>
    </row>
    <row r="60" spans="1:218" x14ac:dyDescent="0.2">
      <c r="A60" t="s">
        <v>17</v>
      </c>
      <c r="B60" s="1">
        <f t="shared" si="71"/>
        <v>2004</v>
      </c>
      <c r="C60" s="52">
        <f>'Manufacturing Gross Output'!B41</f>
        <v>867800.94564000017</v>
      </c>
      <c r="D60" s="52">
        <f>'Manufacturing Gross Output'!C41</f>
        <v>93246.348149999991</v>
      </c>
      <c r="E60" s="52">
        <f>'Manufacturing Gross Output'!D41</f>
        <v>44177.032899999998</v>
      </c>
      <c r="F60" s="52">
        <f>'Manufacturing Gross Output'!B41</f>
        <v>867800.94564000017</v>
      </c>
      <c r="G60" s="52">
        <f>'Manufacturing Gross Output'!C41</f>
        <v>93246.348149999991</v>
      </c>
      <c r="H60" s="52">
        <f>'Manufacturing Gross Output'!D41</f>
        <v>44177.032899999998</v>
      </c>
      <c r="I60" s="52">
        <f>'Manufacturing Gross Output'!E41</f>
        <v>106265.8582</v>
      </c>
      <c r="J60" s="52">
        <f>'Manufacturing Gross Output'!F41</f>
        <v>201602.34612</v>
      </c>
      <c r="K60" s="52">
        <f>'Manufacturing Gross Output'!G41</f>
        <v>109169.38004999999</v>
      </c>
      <c r="L60" s="52">
        <f>'Manufacturing Gross Output'!H41</f>
        <v>799357.62545000005</v>
      </c>
      <c r="M60" s="52">
        <f>'Manufacturing Gross Output'!I41</f>
        <v>830857.54399999988</v>
      </c>
      <c r="N60" s="52">
        <f>'Manufacturing Gross Output'!J41</f>
        <v>250207.71129000001</v>
      </c>
      <c r="O60" s="52">
        <f>'Manufacturing Gross Output'!K41</f>
        <v>129478.88772</v>
      </c>
      <c r="P60" s="52">
        <f>'Manufacturing Gross Output'!L41</f>
        <v>268514.34363000002</v>
      </c>
      <c r="Q60" s="52">
        <f>'Manufacturing Gross Output'!M41</f>
        <v>338591.95188000001</v>
      </c>
      <c r="R60" s="52">
        <f>'Manufacturing Gross Output'!N41</f>
        <v>330140.62079999998</v>
      </c>
      <c r="S60" s="52">
        <f>'Manufacturing Gross Output'!O41</f>
        <v>277901.65908000001</v>
      </c>
      <c r="T60" s="52">
        <f>'Manufacturing Gross Output'!P41</f>
        <v>136527.35700000002</v>
      </c>
      <c r="U60" s="52">
        <f>'Manufacturing Gross Output'!Q41</f>
        <v>769543.51906827185</v>
      </c>
      <c r="V60" s="52">
        <f>'Manufacturing Gross Output'!R41</f>
        <v>95055.176319999999</v>
      </c>
      <c r="W60" s="52">
        <f>'Manufacturing Gross Output'!S41</f>
        <v>156041.34084000002</v>
      </c>
      <c r="X60" s="52">
        <f t="shared" si="73"/>
        <v>5804479.6481382707</v>
      </c>
      <c r="Z60" s="132">
        <f t="shared" si="85"/>
        <v>1.2822308415297654</v>
      </c>
      <c r="AA60" s="132">
        <f t="shared" si="86"/>
        <v>1.1000414780837122</v>
      </c>
      <c r="AB60" s="132">
        <f t="shared" si="87"/>
        <v>0.52298531163159978</v>
      </c>
      <c r="AC60" s="132">
        <f t="shared" si="88"/>
        <v>1.2822308415297654</v>
      </c>
      <c r="AD60" s="132">
        <f t="shared" si="89"/>
        <v>1.1000414780837122</v>
      </c>
      <c r="AE60" s="132">
        <f t="shared" si="90"/>
        <v>0.52298531163159978</v>
      </c>
      <c r="AF60" s="132">
        <f t="shared" si="91"/>
        <v>1.4292729030646054</v>
      </c>
      <c r="AG60" s="132">
        <f t="shared" si="92"/>
        <v>1.1109423541594752</v>
      </c>
      <c r="AH60" s="132">
        <f t="shared" si="93"/>
        <v>1.2209263423972638</v>
      </c>
      <c r="AI60" s="132">
        <f t="shared" si="94"/>
        <v>1.2280870244452127</v>
      </c>
      <c r="AJ60" s="132">
        <f t="shared" si="95"/>
        <v>1.6150657276271785</v>
      </c>
      <c r="AK60" s="132">
        <f t="shared" si="96"/>
        <v>1.8396784975330258</v>
      </c>
      <c r="AL60" s="132">
        <f t="shared" si="97"/>
        <v>1.4088947676561789</v>
      </c>
      <c r="AM60" s="132">
        <f t="shared" si="98"/>
        <v>1.2233260968220676</v>
      </c>
      <c r="AN60" s="132">
        <f t="shared" si="99"/>
        <v>1.2912971138855771</v>
      </c>
      <c r="AO60" s="132">
        <f t="shared" si="100"/>
        <v>1.3134172245108133</v>
      </c>
      <c r="AP60" s="132">
        <f t="shared" si="101"/>
        <v>6.2093354430379755</v>
      </c>
      <c r="AQ60" s="132">
        <f t="shared" si="102"/>
        <v>1.2354372978560237</v>
      </c>
      <c r="AR60" s="132">
        <f t="shared" si="103"/>
        <v>1.5428398514214261</v>
      </c>
      <c r="AS60" s="132">
        <f t="shared" si="104"/>
        <v>1.5363589040804835</v>
      </c>
      <c r="AT60" s="132">
        <f t="shared" si="105"/>
        <v>2.0420825355440586</v>
      </c>
      <c r="AX60" s="132">
        <f>'Gross Output over VA'!B41</f>
        <v>3.8167550634356755</v>
      </c>
      <c r="AY60" s="132">
        <f>'Gross Output over VA'!C41</f>
        <v>3.4977206912851266</v>
      </c>
      <c r="AZ60" s="132">
        <f>'Gross Output over VA'!D41</f>
        <v>3.1602639196477331</v>
      </c>
      <c r="BA60" s="132">
        <f>'Gross Output over VA'!B41</f>
        <v>3.8167550634356755</v>
      </c>
      <c r="BB60" s="132">
        <f>'Gross Output over VA'!C41</f>
        <v>3.4977206912851266</v>
      </c>
      <c r="BC60" s="132">
        <f>'Gross Output over VA'!D41</f>
        <v>3.1602639196477331</v>
      </c>
      <c r="BD60" s="132">
        <f>'Gross Output over VA'!E41</f>
        <v>4.3928308040820223</v>
      </c>
      <c r="BE60" s="132">
        <f>'Gross Output over VA'!F41</f>
        <v>3.0320747379677218</v>
      </c>
      <c r="BF60" s="132">
        <f>'Gross Output over VA'!G41</f>
        <v>2.6811730203243225</v>
      </c>
      <c r="BG60" s="132">
        <f>'Gross Output over VA'!H41</f>
        <v>2.7372676028777287</v>
      </c>
      <c r="BH60" s="132">
        <f>'Gross Output over VA'!I41</f>
        <v>2.5086456728359545</v>
      </c>
      <c r="BI60" s="132">
        <f>'Gross Output over VA'!J41</f>
        <v>3.1436636461967633</v>
      </c>
      <c r="BJ60" s="132">
        <f>'Gross Output over VA'!K41</f>
        <v>2.4859262118063405</v>
      </c>
      <c r="BK60" s="132">
        <f>'Gross Output over VA'!L41</f>
        <v>4.2838699246950158</v>
      </c>
      <c r="BL60" s="132">
        <f>'Gross Output over VA'!M41</f>
        <v>2.3476908326934152</v>
      </c>
      <c r="BM60" s="132">
        <f>'Gross Output over VA'!N41</f>
        <v>2.7364171199355645</v>
      </c>
      <c r="BN60" s="132">
        <f>'Gross Output over VA'!O41</f>
        <v>2.6183675351645332</v>
      </c>
      <c r="BO60" s="132">
        <f>'Gross Output over VA'!P41</f>
        <v>2.6118245039833172</v>
      </c>
      <c r="BP60" s="132">
        <f>'Gross Output over VA'!Q41</f>
        <v>1.0923034440797967</v>
      </c>
      <c r="BQ60" s="132">
        <f>'Gross Output over VA'!R41</f>
        <v>2.5687770870967714</v>
      </c>
      <c r="BR60" s="132">
        <f>'Gross Output over VA'!S41</f>
        <v>2.4120175071642289</v>
      </c>
      <c r="BS60" s="132">
        <f t="shared" si="126"/>
        <v>2.9810632856971702</v>
      </c>
      <c r="BU60">
        <f t="shared" si="83"/>
        <v>20366518.772511669</v>
      </c>
      <c r="BV60" s="132">
        <f t="shared" si="84"/>
        <v>0.96512905507193025</v>
      </c>
      <c r="BW60" s="132">
        <f t="shared" si="127"/>
        <v>1.199948017921241</v>
      </c>
      <c r="CA60" s="304">
        <f t="shared" si="78"/>
        <v>0.77980456126418729</v>
      </c>
      <c r="CB60" s="304">
        <f t="shared" si="79"/>
        <v>1.3352604021650085</v>
      </c>
      <c r="CC60" s="52">
        <f>BEA_Output_Data!X41</f>
        <v>2446473.795439906</v>
      </c>
      <c r="CD60" s="52">
        <f>BEA_Output_Data!AW41</f>
        <v>1832207.2544600002</v>
      </c>
      <c r="CE60" s="52">
        <f t="shared" si="72"/>
        <v>1832207.2544600002</v>
      </c>
      <c r="CF60" s="132">
        <f t="shared" si="106"/>
        <v>1.9494781735047468</v>
      </c>
      <c r="CG60" s="19">
        <f t="shared" si="80"/>
        <v>1.3352604021650085</v>
      </c>
      <c r="CH60" s="566">
        <f t="shared" si="81"/>
        <v>0.77980456126418729</v>
      </c>
      <c r="CI60" s="19">
        <f>'NAICS Sector VA over Manufac VA'!B41</f>
        <v>0.12409412760840247</v>
      </c>
      <c r="CJ60" s="19">
        <f>'NAICS Sector VA over Manufac VA'!C41</f>
        <v>1.4550305362619668E-2</v>
      </c>
      <c r="CK60" s="19">
        <f>'NAICS Sector VA over Manufac VA'!D41</f>
        <v>7.6295441828276968E-3</v>
      </c>
      <c r="CL60" s="19">
        <v>0</v>
      </c>
      <c r="CM60" s="19">
        <v>0</v>
      </c>
      <c r="CN60" s="19">
        <v>0</v>
      </c>
      <c r="CO60" s="19">
        <f>'NAICS Sector VA over Manufac VA'!E41</f>
        <v>1.3203062508957074E-2</v>
      </c>
      <c r="CP60" s="19">
        <f>'NAICS Sector VA over Manufac VA'!F41</f>
        <v>3.628950809912404E-2</v>
      </c>
      <c r="CQ60" s="19">
        <f>'NAICS Sector VA over Manufac VA'!G41</f>
        <v>2.2222934441988324E-2</v>
      </c>
      <c r="CR60" s="19">
        <f>'NAICS Sector VA over Manufac VA'!H41</f>
        <v>0.15938566786543384</v>
      </c>
      <c r="CS60" s="19">
        <f>'NAICS Sector VA over Manufac VA'!I41</f>
        <v>0.18076429191828119</v>
      </c>
      <c r="CT60" s="19">
        <f>'NAICS Sector VA over Manufac VA'!J41</f>
        <v>4.3440020257674176E-2</v>
      </c>
      <c r="CU60" s="19">
        <f>'NAICS Sector VA over Manufac VA'!K41</f>
        <v>2.8427333727237509E-2</v>
      </c>
      <c r="CV60" s="19">
        <f>'NAICS Sector VA over Manufac VA'!L41</f>
        <v>3.4210279010424255E-2</v>
      </c>
      <c r="CW60" s="19">
        <f>'NAICS Sector VA over Manufac VA'!M41</f>
        <v>7.871565770134803E-2</v>
      </c>
      <c r="CX60" s="19">
        <f>'NAICS Sector VA over Manufac VA'!N41</f>
        <v>6.5847920810442287E-2</v>
      </c>
      <c r="CY60" s="19">
        <f>'NAICS Sector VA over Manufac VA'!O41</f>
        <v>5.7927653087085355E-2</v>
      </c>
      <c r="CZ60" s="19">
        <f>'NAICS Sector VA over Manufac VA'!P41</f>
        <v>2.8529955381825064E-2</v>
      </c>
      <c r="DA60" s="19">
        <f>'NAICS Sector VA over Manufac VA'!Q41</f>
        <v>0.38451676833227316</v>
      </c>
      <c r="DB60" s="19">
        <f>'NAICS Sector VA over Manufac VA'!R41</f>
        <v>2.019643678951925E-2</v>
      </c>
      <c r="DC60" s="19">
        <f>'NAICS Sector VA over Manufac VA'!S41</f>
        <v>3.5308935079545259E-2</v>
      </c>
      <c r="DD60" s="19">
        <f t="shared" si="82"/>
        <v>1.3352604021650087</v>
      </c>
      <c r="DF60" s="19">
        <f t="shared" si="107"/>
        <v>-2.0327735644303024E-2</v>
      </c>
      <c r="DG60" s="19">
        <f t="shared" si="30"/>
        <v>-0.20189631725022594</v>
      </c>
      <c r="DH60" s="19">
        <f t="shared" si="31"/>
        <v>-0.10943295572525204</v>
      </c>
      <c r="DI60" s="19">
        <f t="shared" si="32"/>
        <v>-2.0327735644303024E-2</v>
      </c>
      <c r="DJ60" s="19">
        <f t="shared" si="33"/>
        <v>-0.20189631725022594</v>
      </c>
      <c r="DK60" s="19">
        <f t="shared" si="34"/>
        <v>-0.10943295572525204</v>
      </c>
      <c r="DL60" s="19">
        <f t="shared" si="35"/>
        <v>4.474590197987019E-2</v>
      </c>
      <c r="DM60" s="19">
        <f t="shared" si="36"/>
        <v>-6.2891596850564238E-2</v>
      </c>
      <c r="DN60" s="19">
        <f t="shared" si="37"/>
        <v>-2.3114037413580556E-2</v>
      </c>
      <c r="DO60" s="19">
        <f t="shared" si="38"/>
        <v>-4.2366348721228582E-2</v>
      </c>
      <c r="DP60" s="19">
        <f t="shared" si="39"/>
        <v>-3.227912887312951E-2</v>
      </c>
      <c r="DQ60" s="19">
        <f t="shared" si="40"/>
        <v>-6.7652531732101798E-2</v>
      </c>
      <c r="DR60" s="19">
        <f t="shared" si="41"/>
        <v>-4.0244879664063322E-2</v>
      </c>
      <c r="DS60" s="19">
        <f t="shared" si="42"/>
        <v>1.2394190127847217E-3</v>
      </c>
      <c r="DT60" s="19">
        <f t="shared" si="43"/>
        <v>-4.4101250720359975E-2</v>
      </c>
      <c r="DU60" s="19">
        <f t="shared" si="44"/>
        <v>-6.4456767482052188E-2</v>
      </c>
      <c r="DV60" s="19">
        <f t="shared" si="45"/>
        <v>-7.0214777402449829E-2</v>
      </c>
      <c r="DW60" s="19">
        <f t="shared" si="46"/>
        <v>7.1630968869938569E-2</v>
      </c>
      <c r="DX60" s="19">
        <f t="shared" si="47"/>
        <v>-9.4381469992331039E-3</v>
      </c>
      <c r="DY60" s="19">
        <f t="shared" si="48"/>
        <v>-5.0866455467588952E-2</v>
      </c>
      <c r="DZ60" s="19">
        <f t="shared" si="49"/>
        <v>-5.4686678684811585E-2</v>
      </c>
      <c r="EA60" s="19"/>
      <c r="EB60" s="19"/>
      <c r="EC60" s="19">
        <f t="shared" si="108"/>
        <v>-4.7179592011855453E-2</v>
      </c>
      <c r="ED60" s="19">
        <f t="shared" si="109"/>
        <v>0.13535714228358725</v>
      </c>
      <c r="EE60" s="19">
        <f t="shared" si="110"/>
        <v>-0.10052529445574865</v>
      </c>
      <c r="EF60" s="304">
        <v>0</v>
      </c>
      <c r="EG60" s="304">
        <v>0</v>
      </c>
      <c r="EH60" s="304">
        <v>0</v>
      </c>
      <c r="EI60" s="19">
        <f t="shared" si="111"/>
        <v>-8.4805049381093831E-2</v>
      </c>
      <c r="EJ60" s="19">
        <f t="shared" si="112"/>
        <v>-3.7454564261026548E-3</v>
      </c>
      <c r="EK60" s="19">
        <f t="shared" si="113"/>
        <v>-4.7148587813933739E-2</v>
      </c>
      <c r="EL60" s="19">
        <f t="shared" si="114"/>
        <v>5.8100655084755072E-2</v>
      </c>
      <c r="EM60" s="19">
        <f t="shared" si="115"/>
        <v>1.0543187659995222E-2</v>
      </c>
      <c r="EN60" s="19">
        <f t="shared" si="116"/>
        <v>1.0298693808365204E-2</v>
      </c>
      <c r="EO60" s="19">
        <f t="shared" si="117"/>
        <v>-2.5261578362700374E-3</v>
      </c>
      <c r="EP60" s="19">
        <f t="shared" si="118"/>
        <v>2.3435755338584992E-2</v>
      </c>
      <c r="EQ60" s="19">
        <f t="shared" si="119"/>
        <v>-2.7733864415190188E-2</v>
      </c>
      <c r="ER60" s="19">
        <f t="shared" si="120"/>
        <v>3.4292882236279215E-2</v>
      </c>
      <c r="ES60" s="19">
        <f t="shared" si="121"/>
        <v>8.8481559098760348E-2</v>
      </c>
      <c r="ET60" s="19">
        <f t="shared" si="122"/>
        <v>-0.12998614581344956</v>
      </c>
      <c r="EU60" s="19">
        <f t="shared" si="123"/>
        <v>-3.957991987251154E-2</v>
      </c>
      <c r="EV60" s="19">
        <f t="shared" si="124"/>
        <v>4.0358869012717567E-3</v>
      </c>
      <c r="EW60" s="19">
        <f t="shared" si="125"/>
        <v>-1.3502982926510485E-2</v>
      </c>
      <c r="GL60" s="3"/>
      <c r="GM60" s="3"/>
      <c r="GN60" s="8"/>
      <c r="GO60" s="3"/>
      <c r="HJ60" s="17"/>
    </row>
    <row r="61" spans="1:218" x14ac:dyDescent="0.2">
      <c r="A61" t="s">
        <v>17</v>
      </c>
      <c r="B61" s="1">
        <f t="shared" si="71"/>
        <v>2005</v>
      </c>
      <c r="C61" s="52">
        <f>'Manufacturing Gross Output'!B42</f>
        <v>899427.06284000014</v>
      </c>
      <c r="D61" s="52">
        <f>'Manufacturing Gross Output'!C42</f>
        <v>94132.571849999993</v>
      </c>
      <c r="E61" s="52">
        <f>'Manufacturing Gross Output'!D42</f>
        <v>45133.216699999997</v>
      </c>
      <c r="F61" s="52">
        <f>'Manufacturing Gross Output'!B42</f>
        <v>899427.06284000014</v>
      </c>
      <c r="G61" s="52">
        <f>'Manufacturing Gross Output'!C42</f>
        <v>94132.571849999993</v>
      </c>
      <c r="H61" s="52">
        <f>'Manufacturing Gross Output'!D42</f>
        <v>45133.216699999997</v>
      </c>
      <c r="I61" s="52">
        <f>'Manufacturing Gross Output'!E42</f>
        <v>114110.24059999999</v>
      </c>
      <c r="J61" s="52">
        <f>'Manufacturing Gross Output'!F42</f>
        <v>201156.70335000003</v>
      </c>
      <c r="K61" s="52">
        <f>'Manufacturing Gross Output'!G42</f>
        <v>108112.41164999999</v>
      </c>
      <c r="L61" s="52">
        <f>'Manufacturing Gross Output'!H42</f>
        <v>845091.16687999992</v>
      </c>
      <c r="M61" s="52">
        <f>'Manufacturing Gross Output'!I42</f>
        <v>845746.38433999999</v>
      </c>
      <c r="N61" s="52">
        <f>'Manufacturing Gross Output'!J42</f>
        <v>252634.30636000002</v>
      </c>
      <c r="O61" s="52">
        <f>'Manufacturing Gross Output'!K42</f>
        <v>133769.34306000001</v>
      </c>
      <c r="P61" s="52">
        <f>'Manufacturing Gross Output'!L42</f>
        <v>269012.39508000005</v>
      </c>
      <c r="Q61" s="52">
        <f>'Manufacturing Gross Output'!M42</f>
        <v>354342.25218000001</v>
      </c>
      <c r="R61" s="52">
        <f>'Manufacturing Gross Output'!N42</f>
        <v>356990.00320000004</v>
      </c>
      <c r="S61" s="52">
        <f>'Manufacturing Gross Output'!O42</f>
        <v>296830.66895999998</v>
      </c>
      <c r="T61" s="52">
        <f>'Manufacturing Gross Output'!P42</f>
        <v>138587.13225</v>
      </c>
      <c r="U61" s="52">
        <f>'Manufacturing Gross Output'!Q42</f>
        <v>810142.48162186041</v>
      </c>
      <c r="V61" s="52">
        <f>'Manufacturing Gross Output'!R42</f>
        <v>98670.216319999992</v>
      </c>
      <c r="W61" s="52">
        <f>'Manufacturing Gross Output'!S42</f>
        <v>169269.69438</v>
      </c>
      <c r="X61" s="52">
        <f t="shared" si="73"/>
        <v>6033158.2516218601</v>
      </c>
      <c r="Z61" s="132">
        <f t="shared" si="85"/>
        <v>1.3289604320832396</v>
      </c>
      <c r="AA61" s="132">
        <f t="shared" si="86"/>
        <v>1.1104963950665476</v>
      </c>
      <c r="AB61" s="132">
        <f t="shared" si="87"/>
        <v>0.53430499631372985</v>
      </c>
      <c r="AC61" s="132">
        <f t="shared" si="88"/>
        <v>1.3289604320832396</v>
      </c>
      <c r="AD61" s="132">
        <f t="shared" si="89"/>
        <v>1.1104963950665476</v>
      </c>
      <c r="AE61" s="132">
        <f t="shared" si="90"/>
        <v>0.53430499631372985</v>
      </c>
      <c r="AF61" s="132">
        <f t="shared" si="91"/>
        <v>1.534779633029516</v>
      </c>
      <c r="AG61" s="132">
        <f t="shared" si="92"/>
        <v>1.108486611765866</v>
      </c>
      <c r="AH61" s="132">
        <f t="shared" si="93"/>
        <v>1.2091054402170882</v>
      </c>
      <c r="AI61" s="132">
        <f t="shared" si="94"/>
        <v>1.2983494039158436</v>
      </c>
      <c r="AJ61" s="132">
        <f t="shared" si="95"/>
        <v>1.6440074588913376</v>
      </c>
      <c r="AK61" s="132">
        <f t="shared" si="96"/>
        <v>1.8575202928537327</v>
      </c>
      <c r="AL61" s="132">
        <f t="shared" si="97"/>
        <v>1.4555803716633782</v>
      </c>
      <c r="AM61" s="132">
        <f t="shared" si="98"/>
        <v>1.2255951723884166</v>
      </c>
      <c r="AN61" s="132">
        <f t="shared" si="99"/>
        <v>1.3513644521884947</v>
      </c>
      <c r="AO61" s="132">
        <f t="shared" si="100"/>
        <v>1.4202336508753863</v>
      </c>
      <c r="AP61" s="132">
        <f t="shared" si="101"/>
        <v>6.6322784810126585</v>
      </c>
      <c r="AQ61" s="132">
        <f t="shared" si="102"/>
        <v>1.25407622286686</v>
      </c>
      <c r="AR61" s="132">
        <f t="shared" si="103"/>
        <v>1.6242357644555343</v>
      </c>
      <c r="AS61" s="132">
        <f t="shared" si="104"/>
        <v>1.5947881144362643</v>
      </c>
      <c r="AT61" s="132">
        <f t="shared" si="105"/>
        <v>2.2151994133702693</v>
      </c>
      <c r="AX61" s="132">
        <f>'Gross Output over VA'!B42</f>
        <v>3.9622720287121154</v>
      </c>
      <c r="AY61" s="132">
        <f>'Gross Output over VA'!C42</f>
        <v>3.7412995580310908</v>
      </c>
      <c r="AZ61" s="132">
        <f>'Gross Output over VA'!D42</f>
        <v>3.3155342676940505</v>
      </c>
      <c r="BA61" s="132">
        <f>'Gross Output over VA'!B42</f>
        <v>3.9622720287121154</v>
      </c>
      <c r="BB61" s="132">
        <f>'Gross Output over VA'!C42</f>
        <v>3.7412995580310908</v>
      </c>
      <c r="BC61" s="132">
        <f>'Gross Output over VA'!D42</f>
        <v>3.3155342676940505</v>
      </c>
      <c r="BD61" s="132">
        <f>'Gross Output over VA'!E42</f>
        <v>4.3224120068459841</v>
      </c>
      <c r="BE61" s="132">
        <f>'Gross Output over VA'!F42</f>
        <v>3.1029079368416523</v>
      </c>
      <c r="BF61" s="132">
        <f>'Gross Output over VA'!G42</f>
        <v>2.6119707291950309</v>
      </c>
      <c r="BG61" s="132">
        <f>'Gross Output over VA'!H42</f>
        <v>2.9175166767562493</v>
      </c>
      <c r="BH61" s="132">
        <f>'Gross Output over VA'!I42</f>
        <v>2.6561734015242093</v>
      </c>
      <c r="BI61" s="132">
        <f>'Gross Output over VA'!J42</f>
        <v>3.2049443796312662</v>
      </c>
      <c r="BJ61" s="132">
        <f>'Gross Output over VA'!K42</f>
        <v>2.5201624286855835</v>
      </c>
      <c r="BK61" s="132">
        <f>'Gross Output over VA'!L42</f>
        <v>4.6719401294915963</v>
      </c>
      <c r="BL61" s="132">
        <f>'Gross Output over VA'!M42</f>
        <v>2.4044034095531353</v>
      </c>
      <c r="BM61" s="132">
        <f>'Gross Output over VA'!N42</f>
        <v>2.7561149111266752</v>
      </c>
      <c r="BN61" s="132">
        <f>'Gross Output over VA'!O42</f>
        <v>2.4385217328094639</v>
      </c>
      <c r="BO61" s="132">
        <f>'Gross Output over VA'!P42</f>
        <v>2.6287953769649932</v>
      </c>
      <c r="BP61" s="132">
        <f>'Gross Output over VA'!Q42</f>
        <v>1.0647552142140733</v>
      </c>
      <c r="BQ61" s="132">
        <f>'Gross Output over VA'!R42</f>
        <v>2.52795997201651</v>
      </c>
      <c r="BR61" s="132">
        <f>'Gross Output over VA'!S42</f>
        <v>2.4795154920657412</v>
      </c>
      <c r="BS61" s="132">
        <f t="shared" si="126"/>
        <v>3.0641097860284128</v>
      </c>
      <c r="BU61">
        <f t="shared" si="83"/>
        <v>21102378.65649353</v>
      </c>
      <c r="BV61" s="132">
        <f t="shared" si="84"/>
        <v>1</v>
      </c>
      <c r="BW61" s="132">
        <f t="shared" si="127"/>
        <v>1.2433031744462506</v>
      </c>
      <c r="CA61" s="304">
        <f t="shared" si="78"/>
        <v>0.77812522757150959</v>
      </c>
      <c r="CB61" s="304">
        <f t="shared" si="79"/>
        <v>1.33238487681771</v>
      </c>
      <c r="CC61" s="52">
        <f>BEA_Output_Data!X42</f>
        <v>2515459.6970133218</v>
      </c>
      <c r="CD61" s="52">
        <f>BEA_Output_Data!AW42</f>
        <v>1887937.7429</v>
      </c>
      <c r="CE61" s="52">
        <f t="shared" si="72"/>
        <v>1887937.7429</v>
      </c>
      <c r="CF61" s="132">
        <f t="shared" si="106"/>
        <v>2.008775706874987</v>
      </c>
      <c r="CG61" s="19">
        <f t="shared" si="80"/>
        <v>1.33238487681771</v>
      </c>
      <c r="CH61" s="566">
        <f t="shared" si="81"/>
        <v>0.77812522757150959</v>
      </c>
      <c r="CI61" s="19">
        <f>'NAICS Sector VA over Manufac VA'!B42</f>
        <v>0.12023585430911299</v>
      </c>
      <c r="CJ61" s="19">
        <f>'NAICS Sector VA over Manufac VA'!C42</f>
        <v>1.3326919457286729E-2</v>
      </c>
      <c r="CK61" s="19">
        <f>'NAICS Sector VA over Manufac VA'!D42</f>
        <v>7.2103292659905435E-3</v>
      </c>
      <c r="CL61" s="19">
        <v>0</v>
      </c>
      <c r="CM61" s="19">
        <v>0</v>
      </c>
      <c r="CN61" s="19">
        <v>0</v>
      </c>
      <c r="CO61" s="19">
        <f>'NAICS Sector VA over Manufac VA'!E42</f>
        <v>1.3983335938529587E-2</v>
      </c>
      <c r="CP61" s="19">
        <f>'NAICS Sector VA over Manufac VA'!F42</f>
        <v>3.4338233579895031E-2</v>
      </c>
      <c r="CQ61" s="19">
        <f>'NAICS Sector VA over Manufac VA'!G42</f>
        <v>2.1923989260588878E-2</v>
      </c>
      <c r="CR61" s="19">
        <f>'NAICS Sector VA over Manufac VA'!H42</f>
        <v>0.15342726606813895</v>
      </c>
      <c r="CS61" s="19">
        <f>'NAICS Sector VA over Manufac VA'!I42</f>
        <v>0.1686537715332202</v>
      </c>
      <c r="CT61" s="19">
        <f>'NAICS Sector VA over Manufac VA'!J42</f>
        <v>4.1752660995546011E-2</v>
      </c>
      <c r="CU61" s="19">
        <f>'NAICS Sector VA over Manufac VA'!K42</f>
        <v>2.8115149214860267E-2</v>
      </c>
      <c r="CV61" s="19">
        <f>'NAICS Sector VA over Manufac VA'!L42</f>
        <v>3.0499123155169592E-2</v>
      </c>
      <c r="CW61" s="19">
        <f>'NAICS Sector VA over Manufac VA'!M42</f>
        <v>7.8059890414408653E-2</v>
      </c>
      <c r="CX61" s="19">
        <f>'NAICS Sector VA over Manufac VA'!N42</f>
        <v>6.860741641884785E-2</v>
      </c>
      <c r="CY61" s="19">
        <f>'NAICS Sector VA over Manufac VA'!O42</f>
        <v>6.4475463302630501E-2</v>
      </c>
      <c r="CZ61" s="19">
        <f>'NAICS Sector VA over Manufac VA'!P42</f>
        <v>2.7924053215346099E-2</v>
      </c>
      <c r="DA61" s="19">
        <f>'NAICS Sector VA over Manufac VA'!Q42</f>
        <v>0.40301755285879848</v>
      </c>
      <c r="DB61" s="19">
        <f>'NAICS Sector VA over Manufac VA'!R42</f>
        <v>2.0674176448236527E-2</v>
      </c>
      <c r="DC61" s="19">
        <f>'NAICS Sector VA over Manufac VA'!S42</f>
        <v>3.6159691381102907E-2</v>
      </c>
      <c r="DD61" s="19">
        <f t="shared" si="82"/>
        <v>1.3323848768177096</v>
      </c>
      <c r="DF61" s="19">
        <f t="shared" si="107"/>
        <v>3.7417003572704458E-2</v>
      </c>
      <c r="DG61" s="19">
        <f t="shared" si="30"/>
        <v>6.7321501189303912E-2</v>
      </c>
      <c r="DH61" s="19">
        <f t="shared" si="31"/>
        <v>4.796323438988967E-2</v>
      </c>
      <c r="DI61" s="19">
        <f t="shared" si="32"/>
        <v>3.7417003572704458E-2</v>
      </c>
      <c r="DJ61" s="19">
        <f t="shared" si="33"/>
        <v>6.7321501189303912E-2</v>
      </c>
      <c r="DK61" s="19">
        <f t="shared" si="34"/>
        <v>4.796323438988967E-2</v>
      </c>
      <c r="DL61" s="19">
        <f t="shared" si="35"/>
        <v>-1.6160267997387717E-2</v>
      </c>
      <c r="DM61" s="19">
        <f t="shared" si="36"/>
        <v>2.309259874327823E-2</v>
      </c>
      <c r="DN61" s="19">
        <f t="shared" si="37"/>
        <v>-2.6149387842710717E-2</v>
      </c>
      <c r="DO61" s="19">
        <f t="shared" si="38"/>
        <v>6.3772603661079869E-2</v>
      </c>
      <c r="DP61" s="19">
        <f t="shared" si="39"/>
        <v>5.7143481254845807E-2</v>
      </c>
      <c r="DQ61" s="19">
        <f t="shared" si="40"/>
        <v>1.9305849890779297E-2</v>
      </c>
      <c r="DR61" s="19">
        <f t="shared" si="41"/>
        <v>1.3678044119570937E-2</v>
      </c>
      <c r="DS61" s="19">
        <f t="shared" si="42"/>
        <v>8.6717641619766611E-2</v>
      </c>
      <c r="DT61" s="19">
        <f t="shared" si="43"/>
        <v>2.3869589550796759E-2</v>
      </c>
      <c r="DU61" s="19">
        <f t="shared" si="44"/>
        <v>7.1726029189216507E-3</v>
      </c>
      <c r="DV61" s="19">
        <f t="shared" si="45"/>
        <v>-7.1159036901355333E-2</v>
      </c>
      <c r="DW61" s="19">
        <f t="shared" si="46"/>
        <v>6.4766888997758679E-3</v>
      </c>
      <c r="DX61" s="19">
        <f t="shared" si="47"/>
        <v>-2.554379098098351E-2</v>
      </c>
      <c r="DY61" s="19">
        <f t="shared" si="48"/>
        <v>-1.6017301756976368E-2</v>
      </c>
      <c r="DZ61" s="19">
        <f t="shared" si="49"/>
        <v>2.7599637789364587E-2</v>
      </c>
      <c r="EA61" s="19"/>
      <c r="EB61" s="19"/>
      <c r="EC61" s="19">
        <f t="shared" si="108"/>
        <v>-3.1585104872147343E-2</v>
      </c>
      <c r="ED61" s="19">
        <f t="shared" si="109"/>
        <v>-8.7825971513767226E-2</v>
      </c>
      <c r="EE61" s="19">
        <f t="shared" si="110"/>
        <v>-5.6513485170459898E-2</v>
      </c>
      <c r="EF61" s="304">
        <v>0</v>
      </c>
      <c r="EG61" s="304">
        <v>0</v>
      </c>
      <c r="EH61" s="304">
        <v>0</v>
      </c>
      <c r="EI61" s="19">
        <f t="shared" si="111"/>
        <v>5.7417519615433163E-2</v>
      </c>
      <c r="EJ61" s="19">
        <f t="shared" si="112"/>
        <v>-5.5269251405507813E-2</v>
      </c>
      <c r="EK61" s="19">
        <f t="shared" si="113"/>
        <v>-1.3543401251205772E-2</v>
      </c>
      <c r="EL61" s="19">
        <f t="shared" si="114"/>
        <v>-3.8100231257328795E-2</v>
      </c>
      <c r="EM61" s="19">
        <f t="shared" si="115"/>
        <v>-6.9346003664014833E-2</v>
      </c>
      <c r="EN61" s="19">
        <f t="shared" si="116"/>
        <v>-3.9617956276404881E-2</v>
      </c>
      <c r="EO61" s="19">
        <f t="shared" si="117"/>
        <v>-1.1042588454178043E-2</v>
      </c>
      <c r="EP61" s="19">
        <f t="shared" si="118"/>
        <v>-0.11482822058178106</v>
      </c>
      <c r="EQ61" s="19">
        <f t="shared" si="119"/>
        <v>-8.3657320204805086E-3</v>
      </c>
      <c r="ER61" s="19">
        <f t="shared" si="120"/>
        <v>4.1052786891996214E-2</v>
      </c>
      <c r="ES61" s="19">
        <f t="shared" si="121"/>
        <v>0.10708986613609252</v>
      </c>
      <c r="ET61" s="19">
        <f t="shared" si="122"/>
        <v>-2.1466161493317749E-2</v>
      </c>
      <c r="EU61" s="19">
        <f t="shared" si="123"/>
        <v>4.6992717737148131E-2</v>
      </c>
      <c r="EV61" s="19">
        <f t="shared" si="124"/>
        <v>2.3379214610291268E-2</v>
      </c>
      <c r="EW61" s="19">
        <f t="shared" si="125"/>
        <v>2.3808950362013217E-2</v>
      </c>
      <c r="GL61" s="3"/>
      <c r="GM61" s="3"/>
      <c r="GN61" s="8"/>
      <c r="GO61" s="3"/>
      <c r="HJ61" s="17"/>
    </row>
    <row r="62" spans="1:218" x14ac:dyDescent="0.2">
      <c r="A62" t="s">
        <v>17</v>
      </c>
      <c r="B62" s="1">
        <f t="shared" si="71"/>
        <v>2006</v>
      </c>
      <c r="C62" s="52">
        <f>'Manufacturing Gross Output'!B43</f>
        <v>906128.57435999997</v>
      </c>
      <c r="D62" s="52">
        <f>'Manufacturing Gross Output'!C43</f>
        <v>84778.10325</v>
      </c>
      <c r="E62" s="52">
        <f>'Manufacturing Gross Output'!D43</f>
        <v>43462.290300000001</v>
      </c>
      <c r="F62" s="52">
        <f>'Manufacturing Gross Output'!B43</f>
        <v>906128.57435999997</v>
      </c>
      <c r="G62" s="52">
        <f>'Manufacturing Gross Output'!C43</f>
        <v>84778.10325</v>
      </c>
      <c r="H62" s="52">
        <f>'Manufacturing Gross Output'!D43</f>
        <v>43462.290300000001</v>
      </c>
      <c r="I62" s="52">
        <f>'Manufacturing Gross Output'!E43</f>
        <v>115362.98330000001</v>
      </c>
      <c r="J62" s="52">
        <f>'Manufacturing Gross Output'!F43</f>
        <v>198803.2084</v>
      </c>
      <c r="K62" s="52">
        <f>'Manufacturing Gross Output'!G43</f>
        <v>105733.40179999999</v>
      </c>
      <c r="L62" s="52">
        <f>'Manufacturing Gross Output'!H43</f>
        <v>837231.3656100001</v>
      </c>
      <c r="M62" s="52">
        <f>'Manufacturing Gross Output'!I43</f>
        <v>862799.57686999999</v>
      </c>
      <c r="N62" s="52">
        <f>'Manufacturing Gross Output'!J43</f>
        <v>251088.73197999998</v>
      </c>
      <c r="O62" s="52">
        <f>'Manufacturing Gross Output'!K43</f>
        <v>137666.22434999997</v>
      </c>
      <c r="P62" s="52">
        <f>'Manufacturing Gross Output'!L43</f>
        <v>265321.43001000001</v>
      </c>
      <c r="Q62" s="52">
        <f>'Manufacturing Gross Output'!M43</f>
        <v>374218.20366</v>
      </c>
      <c r="R62" s="52">
        <f>'Manufacturing Gross Output'!N43</f>
        <v>374681.95839999994</v>
      </c>
      <c r="S62" s="52">
        <f>'Manufacturing Gross Output'!O43</f>
        <v>328743.71909999999</v>
      </c>
      <c r="T62" s="52">
        <f>'Manufacturing Gross Output'!P43</f>
        <v>138819.2715</v>
      </c>
      <c r="U62" s="52">
        <f>'Manufacturing Gross Output'!Q43</f>
        <v>815774.34719765664</v>
      </c>
      <c r="V62" s="52">
        <f>'Manufacturing Gross Output'!R43</f>
        <v>98119.415680000006</v>
      </c>
      <c r="W62" s="52">
        <f>'Manufacturing Gross Output'!S43</f>
        <v>173965.53419999999</v>
      </c>
      <c r="X62" s="52">
        <f t="shared" si="73"/>
        <v>6112698.3399676559</v>
      </c>
      <c r="Z62" s="132">
        <f t="shared" si="85"/>
        <v>1.3388623396566102</v>
      </c>
      <c r="AA62" s="132">
        <f t="shared" si="86"/>
        <v>1.0001402935184394</v>
      </c>
      <c r="AB62" s="132">
        <f t="shared" si="87"/>
        <v>0.51452390404355464</v>
      </c>
      <c r="AC62" s="132">
        <f t="shared" si="88"/>
        <v>1.3388623396566102</v>
      </c>
      <c r="AD62" s="132">
        <f t="shared" si="89"/>
        <v>1.0001402935184394</v>
      </c>
      <c r="AE62" s="132">
        <f t="shared" si="90"/>
        <v>0.51452390404355464</v>
      </c>
      <c r="AF62" s="132">
        <f t="shared" si="91"/>
        <v>1.551628988278237</v>
      </c>
      <c r="AG62" s="132">
        <f t="shared" si="92"/>
        <v>1.0955175304502194</v>
      </c>
      <c r="AH62" s="132">
        <f t="shared" si="93"/>
        <v>1.1824991171496011</v>
      </c>
      <c r="AI62" s="132">
        <f t="shared" si="94"/>
        <v>1.286274057854097</v>
      </c>
      <c r="AJ62" s="132">
        <f t="shared" si="95"/>
        <v>1.6771563747322351</v>
      </c>
      <c r="AK62" s="132">
        <f t="shared" si="96"/>
        <v>1.8461562947636478</v>
      </c>
      <c r="AL62" s="132">
        <f t="shared" si="97"/>
        <v>1.4979833900730748</v>
      </c>
      <c r="AM62" s="132">
        <f t="shared" si="98"/>
        <v>1.2087794826507707</v>
      </c>
      <c r="AN62" s="132">
        <f t="shared" si="99"/>
        <v>1.4271658959007478</v>
      </c>
      <c r="AO62" s="132">
        <f t="shared" si="100"/>
        <v>1.4906185633367659</v>
      </c>
      <c r="AP62" s="132">
        <f t="shared" si="101"/>
        <v>7.3453322784810124</v>
      </c>
      <c r="AQ62" s="132">
        <f t="shared" si="102"/>
        <v>1.2561768530559168</v>
      </c>
      <c r="AR62" s="132">
        <f t="shared" si="103"/>
        <v>1.6355269603825786</v>
      </c>
      <c r="AS62" s="132">
        <f t="shared" si="104"/>
        <v>1.5858856274766018</v>
      </c>
      <c r="AT62" s="132">
        <f t="shared" si="105"/>
        <v>2.2766529514808327</v>
      </c>
      <c r="AX62" s="132">
        <f>'Gross Output over VA'!B43</f>
        <v>3.5884764019365178</v>
      </c>
      <c r="AY62" s="132">
        <f>'Gross Output over VA'!C43</f>
        <v>3.5280264589926786</v>
      </c>
      <c r="AZ62" s="132">
        <f>'Gross Output over VA'!D43</f>
        <v>3.3573488620503409</v>
      </c>
      <c r="BA62" s="132">
        <f>'Gross Output over VA'!B43</f>
        <v>3.5884764019365178</v>
      </c>
      <c r="BB62" s="132">
        <f>'Gross Output over VA'!C43</f>
        <v>3.5280264589926786</v>
      </c>
      <c r="BC62" s="132">
        <f>'Gross Output over VA'!D43</f>
        <v>3.3573488620503409</v>
      </c>
      <c r="BD62" s="132">
        <f>'Gross Output over VA'!E43</f>
        <v>4.4479610381212291</v>
      </c>
      <c r="BE62" s="132">
        <f>'Gross Output over VA'!F43</f>
        <v>2.8835489653581354</v>
      </c>
      <c r="BF62" s="132">
        <f>'Gross Output over VA'!G43</f>
        <v>2.4995680044804578</v>
      </c>
      <c r="BG62" s="132">
        <f>'Gross Output over VA'!H43</f>
        <v>3.3449072312701125</v>
      </c>
      <c r="BH62" s="132">
        <f>'Gross Output over VA'!I43</f>
        <v>2.4279551591277526</v>
      </c>
      <c r="BI62" s="132">
        <f>'Gross Output over VA'!J43</f>
        <v>3.4182192004827958</v>
      </c>
      <c r="BJ62" s="132">
        <f>'Gross Output over VA'!K43</f>
        <v>2.7715380880026341</v>
      </c>
      <c r="BK62" s="132">
        <f>'Gross Output over VA'!L43</f>
        <v>5.0704228268508196</v>
      </c>
      <c r="BL62" s="132">
        <f>'Gross Output over VA'!M43</f>
        <v>2.4402137003037905</v>
      </c>
      <c r="BM62" s="132">
        <f>'Gross Output over VA'!N43</f>
        <v>2.7122316244529827</v>
      </c>
      <c r="BN62" s="132">
        <f>'Gross Output over VA'!O43</f>
        <v>2.2478473794538165</v>
      </c>
      <c r="BO62" s="132">
        <f>'Gross Output over VA'!P43</f>
        <v>2.2785027958998492</v>
      </c>
      <c r="BP62" s="132">
        <f>'Gross Output over VA'!Q43</f>
        <v>0.98562982248322661</v>
      </c>
      <c r="BQ62" s="132">
        <f>'Gross Output over VA'!R43</f>
        <v>2.4682230409902441</v>
      </c>
      <c r="BR62" s="132">
        <f>'Gross Output over VA'!S43</f>
        <v>2.3818340706264265</v>
      </c>
      <c r="BS62" s="132">
        <f t="shared" si="126"/>
        <v>3.0155383997077783</v>
      </c>
      <c r="BU62">
        <f t="shared" si="83"/>
        <v>21267525.406664956</v>
      </c>
      <c r="BV62" s="132">
        <f t="shared" si="84"/>
        <v>1.0078259779553622</v>
      </c>
      <c r="BW62" s="132">
        <f t="shared" si="127"/>
        <v>1.2530332376812987</v>
      </c>
      <c r="CA62" s="304">
        <f t="shared" si="78"/>
        <v>0.77483947854510549</v>
      </c>
      <c r="CB62" s="304">
        <f t="shared" si="79"/>
        <v>1.3267586843275083</v>
      </c>
      <c r="CC62" s="52">
        <f>BEA_Output_Data!X43</f>
        <v>2646915.8159868442</v>
      </c>
      <c r="CD62" s="52">
        <f>BEA_Output_Data!AW43</f>
        <v>1995024.30039</v>
      </c>
      <c r="CE62" s="52">
        <f t="shared" si="72"/>
        <v>1995024.30039</v>
      </c>
      <c r="CF62" s="132">
        <f t="shared" si="106"/>
        <v>2.122716368333641</v>
      </c>
      <c r="CG62" s="19">
        <f t="shared" si="80"/>
        <v>1.3267586843275083</v>
      </c>
      <c r="CH62" s="566">
        <f t="shared" si="81"/>
        <v>0.77483947854510549</v>
      </c>
      <c r="CI62" s="19">
        <f>'NAICS Sector VA over Manufac VA'!B43</f>
        <v>0.12657022184172775</v>
      </c>
      <c r="CJ62" s="19">
        <f>'NAICS Sector VA over Manufac VA'!C43</f>
        <v>1.2044913134793639E-2</v>
      </c>
      <c r="CK62" s="19">
        <f>'NAICS Sector VA over Manufac VA'!D43</f>
        <v>6.4888531720988804E-3</v>
      </c>
      <c r="CL62" s="19">
        <v>0</v>
      </c>
      <c r="CM62" s="19">
        <v>0</v>
      </c>
      <c r="CN62" s="19">
        <v>0</v>
      </c>
      <c r="CO62" s="19">
        <f>'NAICS Sector VA over Manufac VA'!E43</f>
        <v>1.3000417932217586E-2</v>
      </c>
      <c r="CP62" s="19">
        <f>'NAICS Sector VA over Manufac VA'!F43</f>
        <v>3.4557941768690439E-2</v>
      </c>
      <c r="CQ62" s="19">
        <f>'NAICS Sector VA over Manufac VA'!G43</f>
        <v>2.1203085191358724E-2</v>
      </c>
      <c r="CR62" s="19">
        <f>'NAICS Sector VA over Manufac VA'!H43</f>
        <v>0.12546229362272412</v>
      </c>
      <c r="CS62" s="19">
        <f>'NAICS Sector VA over Manufac VA'!I43</f>
        <v>0.17812343916338857</v>
      </c>
      <c r="CT62" s="19">
        <f>'NAICS Sector VA over Manufac VA'!J43</f>
        <v>3.6819604921925181E-2</v>
      </c>
      <c r="CU62" s="19">
        <f>'NAICS Sector VA over Manufac VA'!K43</f>
        <v>2.489765015909326E-2</v>
      </c>
      <c r="CV62" s="19">
        <f>'NAICS Sector VA over Manufac VA'!L43</f>
        <v>2.6228893056475921E-2</v>
      </c>
      <c r="CW62" s="19">
        <f>'NAICS Sector VA over Manufac VA'!M43</f>
        <v>7.6868580046880255E-2</v>
      </c>
      <c r="CX62" s="19">
        <f>'NAICS Sector VA over Manufac VA'!N43</f>
        <v>6.92449037703423E-2</v>
      </c>
      <c r="CY62" s="19">
        <f>'NAICS Sector VA over Manufac VA'!O43</f>
        <v>7.3306494673478662E-2</v>
      </c>
      <c r="CZ62" s="19">
        <f>'NAICS Sector VA over Manufac VA'!P43</f>
        <v>3.0538802629165904E-2</v>
      </c>
      <c r="DA62" s="19">
        <f>'NAICS Sector VA over Manufac VA'!Q43</f>
        <v>0.41486616696099704</v>
      </c>
      <c r="DB62" s="19">
        <f>'NAICS Sector VA over Manufac VA'!R43</f>
        <v>1.9926102550344289E-2</v>
      </c>
      <c r="DC62" s="19">
        <f>'NAICS Sector VA over Manufac VA'!S43</f>
        <v>3.6610319731805757E-2</v>
      </c>
      <c r="DD62" s="19">
        <f t="shared" si="82"/>
        <v>1.3267586843275083</v>
      </c>
      <c r="DF62" s="19">
        <f t="shared" si="107"/>
        <v>-9.9089893520153433E-2</v>
      </c>
      <c r="DG62" s="19">
        <f t="shared" si="30"/>
        <v>-5.8694388649323831E-2</v>
      </c>
      <c r="DH62" s="19">
        <f t="shared" si="31"/>
        <v>1.2532855999021092E-2</v>
      </c>
      <c r="DI62" s="19">
        <f t="shared" si="32"/>
        <v>-9.9089893520153433E-2</v>
      </c>
      <c r="DJ62" s="19">
        <f t="shared" si="33"/>
        <v>-5.8694388649323831E-2</v>
      </c>
      <c r="DK62" s="19">
        <f t="shared" si="34"/>
        <v>1.2532855999021092E-2</v>
      </c>
      <c r="DL62" s="19">
        <f t="shared" si="35"/>
        <v>2.8632216131601738E-2</v>
      </c>
      <c r="DM62" s="19">
        <f t="shared" si="36"/>
        <v>-7.3317900792394725E-2</v>
      </c>
      <c r="DN62" s="19">
        <f t="shared" si="37"/>
        <v>-4.3987086335770038E-2</v>
      </c>
      <c r="DO62" s="19">
        <f t="shared" si="38"/>
        <v>0.13670615837001188</v>
      </c>
      <c r="DP62" s="19">
        <f t="shared" si="39"/>
        <v>-8.9837111408882037E-2</v>
      </c>
      <c r="DQ62" s="19">
        <f t="shared" si="40"/>
        <v>6.4424977876301692E-2</v>
      </c>
      <c r="DR62" s="19">
        <f t="shared" si="41"/>
        <v>9.5079077249074537E-2</v>
      </c>
      <c r="DS62" s="19">
        <f t="shared" si="42"/>
        <v>8.1849781232053082E-2</v>
      </c>
      <c r="DT62" s="19">
        <f t="shared" si="43"/>
        <v>1.4783807332489877E-2</v>
      </c>
      <c r="DU62" s="19">
        <f t="shared" si="44"/>
        <v>-1.6050273497939898E-2</v>
      </c>
      <c r="DV62" s="19">
        <f t="shared" si="45"/>
        <v>-8.1418970471634849E-2</v>
      </c>
      <c r="DW62" s="19">
        <f t="shared" si="46"/>
        <v>-0.14300715088872515</v>
      </c>
      <c r="DX62" s="19">
        <f t="shared" si="47"/>
        <v>-7.7219355393736616E-2</v>
      </c>
      <c r="DY62" s="19">
        <f t="shared" si="48"/>
        <v>-2.391416717258503E-2</v>
      </c>
      <c r="DZ62" s="19">
        <f t="shared" si="49"/>
        <v>-4.0192366167803181E-2</v>
      </c>
      <c r="EA62" s="19"/>
      <c r="EB62" s="19"/>
      <c r="EC62" s="19">
        <f t="shared" si="108"/>
        <v>5.1342001139285262E-2</v>
      </c>
      <c r="ED62" s="19">
        <f t="shared" si="109"/>
        <v>-0.10114358468753898</v>
      </c>
      <c r="EE62" s="19">
        <f t="shared" si="110"/>
        <v>-0.10542881003097847</v>
      </c>
      <c r="EF62" s="304">
        <v>0</v>
      </c>
      <c r="EG62" s="304">
        <v>0</v>
      </c>
      <c r="EH62" s="304">
        <v>0</v>
      </c>
      <c r="EI62" s="19">
        <f t="shared" si="111"/>
        <v>-7.2884824975426588E-2</v>
      </c>
      <c r="EJ62" s="19">
        <f t="shared" si="112"/>
        <v>6.3779718530679467E-3</v>
      </c>
      <c r="EK62" s="19">
        <f t="shared" si="113"/>
        <v>-3.3434738352409982E-2</v>
      </c>
      <c r="EL62" s="19">
        <f t="shared" si="114"/>
        <v>-0.20122135383491732</v>
      </c>
      <c r="EM62" s="19">
        <f t="shared" si="115"/>
        <v>5.462886405672638E-2</v>
      </c>
      <c r="EN62" s="19">
        <f t="shared" si="116"/>
        <v>-0.12573273992442033</v>
      </c>
      <c r="EO62" s="19">
        <f t="shared" si="117"/>
        <v>-0.12153512113770189</v>
      </c>
      <c r="EP62" s="19">
        <f t="shared" si="118"/>
        <v>-0.15083634263157403</v>
      </c>
      <c r="EQ62" s="19">
        <f t="shared" si="119"/>
        <v>-1.5379146833801883E-2</v>
      </c>
      <c r="ER62" s="19">
        <f t="shared" si="120"/>
        <v>9.2489106452492593E-3</v>
      </c>
      <c r="ES62" s="19">
        <f t="shared" si="121"/>
        <v>0.12836447145801144</v>
      </c>
      <c r="ET62" s="19">
        <f t="shared" si="122"/>
        <v>8.950965255321329E-2</v>
      </c>
      <c r="EU62" s="19">
        <f t="shared" si="123"/>
        <v>2.8975862490188006E-2</v>
      </c>
      <c r="EV62" s="19">
        <f t="shared" si="124"/>
        <v>-3.6854848730389168E-2</v>
      </c>
      <c r="EW62" s="19">
        <f t="shared" si="125"/>
        <v>1.2385159876583731E-2</v>
      </c>
      <c r="GL62" s="3"/>
      <c r="GM62" s="3"/>
      <c r="GN62" s="8"/>
      <c r="GO62" s="3"/>
      <c r="HJ62" s="17"/>
    </row>
    <row r="63" spans="1:218" x14ac:dyDescent="0.2">
      <c r="A63" t="s">
        <v>17</v>
      </c>
      <c r="B63" s="1">
        <f t="shared" si="71"/>
        <v>2007</v>
      </c>
      <c r="C63" s="52">
        <f>'Manufacturing Gross Output'!B44</f>
        <v>910948.64548000006</v>
      </c>
      <c r="D63" s="52">
        <f>'Manufacturing Gross Output'!C44</f>
        <v>75091.688549999992</v>
      </c>
      <c r="E63" s="52">
        <f>'Manufacturing Gross Output'!D44</f>
        <v>32625.604440000003</v>
      </c>
      <c r="F63" s="52">
        <f>'Manufacturing Gross Output'!B44</f>
        <v>910948.64548000006</v>
      </c>
      <c r="G63" s="52">
        <f>'Manufacturing Gross Output'!C44</f>
        <v>75091.688549999992</v>
      </c>
      <c r="H63" s="52">
        <f>'Manufacturing Gross Output'!D44</f>
        <v>32625.604440000003</v>
      </c>
      <c r="I63" s="52">
        <f>'Manufacturing Gross Output'!E44</f>
        <v>107036.40400000001</v>
      </c>
      <c r="J63" s="52">
        <f>'Manufacturing Gross Output'!F44</f>
        <v>200859.60817000002</v>
      </c>
      <c r="K63" s="52">
        <f>'Manufacturing Gross Output'!G44</f>
        <v>107128.56685</v>
      </c>
      <c r="L63" s="52">
        <f>'Manufacturing Gross Output'!H44</f>
        <v>860327.34580000001</v>
      </c>
      <c r="M63" s="52">
        <f>'Manufacturing Gross Output'!I44</f>
        <v>922790.97988000012</v>
      </c>
      <c r="N63" s="52">
        <f>'Manufacturing Gross Output'!J44</f>
        <v>245982.27545000002</v>
      </c>
      <c r="O63" s="52">
        <f>'Manufacturing Gross Output'!K44</f>
        <v>137745.93554999999</v>
      </c>
      <c r="P63" s="52">
        <f>'Manufacturing Gross Output'!L44</f>
        <v>273941.75834999996</v>
      </c>
      <c r="Q63" s="52">
        <f>'Manufacturing Gross Output'!M44</f>
        <v>389803.61531999998</v>
      </c>
      <c r="R63" s="52">
        <f>'Manufacturing Gross Output'!N44</f>
        <v>389190.65600000002</v>
      </c>
      <c r="S63" s="52">
        <f>'Manufacturing Gross Output'!O44</f>
        <v>366318.47645999998</v>
      </c>
      <c r="T63" s="52">
        <f>'Manufacturing Gross Output'!P44</f>
        <v>142953.56100000002</v>
      </c>
      <c r="U63" s="52">
        <f>'Manufacturing Gross Output'!Q44</f>
        <v>844402.67067017464</v>
      </c>
      <c r="V63" s="52">
        <f>'Manufacturing Gross Output'!R44</f>
        <v>95203.064320000005</v>
      </c>
      <c r="W63" s="52">
        <f>'Manufacturing Gross Output'!S44</f>
        <v>173579.53212000002</v>
      </c>
      <c r="X63" s="52">
        <f t="shared" si="73"/>
        <v>6275930.3884101743</v>
      </c>
      <c r="Z63" s="132">
        <f t="shared" si="85"/>
        <v>1.3459842999166014</v>
      </c>
      <c r="AA63" s="132">
        <f t="shared" si="86"/>
        <v>0.8858681728904122</v>
      </c>
      <c r="AB63" s="132">
        <f t="shared" si="87"/>
        <v>0.38623490047070835</v>
      </c>
      <c r="AC63" s="132">
        <f t="shared" si="88"/>
        <v>1.3459842999166014</v>
      </c>
      <c r="AD63" s="132">
        <f t="shared" si="89"/>
        <v>0.8858681728904122</v>
      </c>
      <c r="AE63" s="132">
        <f t="shared" si="90"/>
        <v>0.38623490047070835</v>
      </c>
      <c r="AF63" s="132">
        <f t="shared" si="91"/>
        <v>1.4396367231208786</v>
      </c>
      <c r="AG63" s="132">
        <f t="shared" si="92"/>
        <v>1.1068494501701267</v>
      </c>
      <c r="AH63" s="132">
        <f t="shared" si="93"/>
        <v>1.1981023363009498</v>
      </c>
      <c r="AI63" s="132">
        <f t="shared" si="94"/>
        <v>1.3217573918276926</v>
      </c>
      <c r="AJ63" s="132">
        <f t="shared" si="95"/>
        <v>1.7937709010772245</v>
      </c>
      <c r="AK63" s="132">
        <f t="shared" si="96"/>
        <v>1.8086105363679774</v>
      </c>
      <c r="AL63" s="132">
        <f t="shared" si="97"/>
        <v>1.49885074918143</v>
      </c>
      <c r="AM63" s="132">
        <f t="shared" si="98"/>
        <v>1.2480528878586057</v>
      </c>
      <c r="AN63" s="132">
        <f t="shared" si="99"/>
        <v>1.4866043940207776</v>
      </c>
      <c r="AO63" s="132">
        <f t="shared" si="100"/>
        <v>1.5483393408856849</v>
      </c>
      <c r="AP63" s="132">
        <f t="shared" si="101"/>
        <v>8.1848892405063296</v>
      </c>
      <c r="AQ63" s="132">
        <f t="shared" si="102"/>
        <v>1.2935880764229271</v>
      </c>
      <c r="AR63" s="132">
        <f t="shared" si="103"/>
        <v>1.6929232183437422</v>
      </c>
      <c r="AS63" s="132">
        <f t="shared" si="104"/>
        <v>1.5387491899586747</v>
      </c>
      <c r="AT63" s="132">
        <f t="shared" si="105"/>
        <v>2.2716014176885162</v>
      </c>
      <c r="AX63" s="132">
        <f>'Gross Output over VA'!B44</f>
        <v>3.5740791361212167</v>
      </c>
      <c r="AY63" s="132">
        <f>'Gross Output over VA'!C44</f>
        <v>3.2680557403451762</v>
      </c>
      <c r="AZ63" s="132">
        <f>'Gross Output over VA'!D44</f>
        <v>2.7274114352055743</v>
      </c>
      <c r="BA63" s="132">
        <f>'Gross Output over VA'!B44</f>
        <v>3.5740791361212167</v>
      </c>
      <c r="BB63" s="132">
        <f>'Gross Output over VA'!C44</f>
        <v>3.2680557403451762</v>
      </c>
      <c r="BC63" s="132">
        <f>'Gross Output over VA'!D44</f>
        <v>2.7274114352055743</v>
      </c>
      <c r="BD63" s="132">
        <f>'Gross Output over VA'!E44</f>
        <v>3.9515088243600864</v>
      </c>
      <c r="BE63" s="132">
        <f>'Gross Output over VA'!F44</f>
        <v>3.1040581819705628</v>
      </c>
      <c r="BF63" s="132">
        <f>'Gross Output over VA'!G44</f>
        <v>2.4658934634928169</v>
      </c>
      <c r="BG63" s="132">
        <f>'Gross Output over VA'!H44</f>
        <v>3.3954560802916247</v>
      </c>
      <c r="BH63" s="132">
        <f>'Gross Output over VA'!I44</f>
        <v>2.4746870189156249</v>
      </c>
      <c r="BI63" s="132">
        <f>'Gross Output over VA'!J44</f>
        <v>3.3017700466285107</v>
      </c>
      <c r="BJ63" s="132">
        <f>'Gross Output over VA'!K44</f>
        <v>2.775878792156079</v>
      </c>
      <c r="BK63" s="132">
        <f>'Gross Output over VA'!L44</f>
        <v>5.336645861770533</v>
      </c>
      <c r="BL63" s="132">
        <f>'Gross Output over VA'!M44</f>
        <v>2.4480990787258436</v>
      </c>
      <c r="BM63" s="132">
        <f>'Gross Output over VA'!N44</f>
        <v>2.7081738876812245</v>
      </c>
      <c r="BN63" s="132">
        <f>'Gross Output over VA'!O44</f>
        <v>2.1804549797664121</v>
      </c>
      <c r="BO63" s="132">
        <f>'Gross Output over VA'!P44</f>
        <v>2.5057256148105735</v>
      </c>
      <c r="BP63" s="132">
        <f>'Gross Output over VA'!Q44</f>
        <v>1.003440563971578</v>
      </c>
      <c r="BQ63" s="132">
        <f>'Gross Output over VA'!R44</f>
        <v>2.6362967305045144</v>
      </c>
      <c r="BR63" s="132">
        <f>'Gross Output over VA'!S44</f>
        <v>2.3376323489867064</v>
      </c>
      <c r="BS63" s="132">
        <f t="shared" ref="BS63:BS70" si="128">AVERAGE(AX63:BR63)</f>
        <v>2.9411816236846016</v>
      </c>
      <c r="BU63">
        <f t="shared" si="83"/>
        <v>21588366.018624775</v>
      </c>
      <c r="BV63" s="132">
        <f t="shared" si="84"/>
        <v>1.0230299801762726</v>
      </c>
      <c r="BW63" s="132">
        <f t="shared" si="127"/>
        <v>1.2719364219068443</v>
      </c>
      <c r="CA63" s="304">
        <f t="shared" si="78"/>
        <v>0.76697881183235694</v>
      </c>
      <c r="CB63" s="304">
        <f t="shared" si="79"/>
        <v>1.3132988541116732</v>
      </c>
      <c r="CC63" s="52">
        <f>BEA_Output_Data!X44</f>
        <v>2706641.855491478</v>
      </c>
      <c r="CD63" s="52">
        <f>BEA_Output_Data!AW44</f>
        <v>2060948.9203599999</v>
      </c>
      <c r="CE63" s="52">
        <f t="shared" si="72"/>
        <v>2060948.9203599999</v>
      </c>
      <c r="CF63" s="132">
        <f t="shared" si="106"/>
        <v>2.192860511369461</v>
      </c>
      <c r="CG63" s="19">
        <f t="shared" si="80"/>
        <v>1.3132988541116732</v>
      </c>
      <c r="CH63" s="566">
        <f t="shared" si="81"/>
        <v>0.76697881183235694</v>
      </c>
      <c r="CI63" s="19">
        <f>'NAICS Sector VA over Manufac VA'!B44</f>
        <v>0.12366947068997663</v>
      </c>
      <c r="CJ63" s="19">
        <f>'NAICS Sector VA over Manufac VA'!C44</f>
        <v>1.114898129352297E-2</v>
      </c>
      <c r="CK63" s="19">
        <f>'NAICS Sector VA over Manufac VA'!D44</f>
        <v>5.8041774455576981E-3</v>
      </c>
      <c r="CL63" s="19">
        <v>0</v>
      </c>
      <c r="CM63" s="19">
        <v>0</v>
      </c>
      <c r="CN63" s="19">
        <v>0</v>
      </c>
      <c r="CO63" s="19">
        <f>'NAICS Sector VA over Manufac VA'!E44</f>
        <v>1.3143206331998005E-2</v>
      </c>
      <c r="CP63" s="19">
        <f>'NAICS Sector VA over Manufac VA'!F44</f>
        <v>3.1397533321057221E-2</v>
      </c>
      <c r="CQ63" s="19">
        <f>'NAICS Sector VA over Manufac VA'!G44</f>
        <v>2.1079667560325234E-2</v>
      </c>
      <c r="CR63" s="19">
        <f>'NAICS Sector VA over Manufac VA'!H44</f>
        <v>0.12294146440841489</v>
      </c>
      <c r="CS63" s="19">
        <f>'NAICS Sector VA over Manufac VA'!I44</f>
        <v>0.18093218685636542</v>
      </c>
      <c r="CT63" s="19">
        <f>'NAICS Sector VA over Manufac VA'!J44</f>
        <v>3.6148456919051913E-2</v>
      </c>
      <c r="CU63" s="19">
        <f>'NAICS Sector VA over Manufac VA'!K44</f>
        <v>2.4077481954929821E-2</v>
      </c>
      <c r="CV63" s="19">
        <f>'NAICS Sector VA over Manufac VA'!L44</f>
        <v>2.4907069167455859E-2</v>
      </c>
      <c r="CW63" s="19">
        <f>'NAICS Sector VA over Manufac VA'!M44</f>
        <v>7.725909990636097E-2</v>
      </c>
      <c r="CX63" s="19">
        <f>'NAICS Sector VA over Manufac VA'!N44</f>
        <v>6.972983385483289E-2</v>
      </c>
      <c r="CY63" s="19">
        <f>'NAICS Sector VA over Manufac VA'!O44</f>
        <v>8.1516302447056363E-2</v>
      </c>
      <c r="CZ63" s="19">
        <f>'NAICS Sector VA over Manufac VA'!P44</f>
        <v>2.7681794321246234E-2</v>
      </c>
      <c r="DA63" s="19">
        <f>'NAICS Sector VA over Manufac VA'!Q44</f>
        <v>0.40831065839539871</v>
      </c>
      <c r="DB63" s="19">
        <f>'NAICS Sector VA over Manufac VA'!R44</f>
        <v>1.7522231270871089E-2</v>
      </c>
      <c r="DC63" s="19">
        <f>'NAICS Sector VA over Manufac VA'!S44</f>
        <v>3.6029237967251257E-2</v>
      </c>
      <c r="DD63" s="19">
        <f t="shared" si="82"/>
        <v>1.3132988541116732</v>
      </c>
      <c r="DF63" s="19">
        <f t="shared" si="107"/>
        <v>-4.0201531783096971E-3</v>
      </c>
      <c r="DG63" s="19">
        <f t="shared" si="30"/>
        <v>-7.6543404569430068E-2</v>
      </c>
      <c r="DH63" s="19">
        <f t="shared" si="31"/>
        <v>-0.2077986662302316</v>
      </c>
      <c r="DI63" s="19">
        <f t="shared" si="32"/>
        <v>-4.0201531783096971E-3</v>
      </c>
      <c r="DJ63" s="19">
        <f t="shared" si="33"/>
        <v>-7.6543404569430068E-2</v>
      </c>
      <c r="DK63" s="19">
        <f t="shared" si="34"/>
        <v>-0.2077986662302316</v>
      </c>
      <c r="DL63" s="19">
        <f t="shared" si="35"/>
        <v>-0.11834831066715304</v>
      </c>
      <c r="DM63" s="19">
        <f t="shared" si="36"/>
        <v>7.3688531184138539E-2</v>
      </c>
      <c r="DN63" s="19">
        <f t="shared" si="37"/>
        <v>-1.3563717078237478E-2</v>
      </c>
      <c r="DO63" s="19">
        <f t="shared" si="38"/>
        <v>1.4999131163264323E-2</v>
      </c>
      <c r="DP63" s="19">
        <f t="shared" si="39"/>
        <v>1.9064526227832043E-2</v>
      </c>
      <c r="DQ63" s="19">
        <f t="shared" si="40"/>
        <v>-3.4661011409619427E-2</v>
      </c>
      <c r="DR63" s="19">
        <f t="shared" si="41"/>
        <v>1.5649464004971185E-3</v>
      </c>
      <c r="DS63" s="19">
        <f t="shared" si="42"/>
        <v>5.1173127924801297E-2</v>
      </c>
      <c r="DT63" s="19">
        <f t="shared" si="43"/>
        <v>3.2262196050362587E-3</v>
      </c>
      <c r="DU63" s="19">
        <f t="shared" si="44"/>
        <v>-1.4972081039585296E-3</v>
      </c>
      <c r="DV63" s="19">
        <f t="shared" si="45"/>
        <v>-3.0439476684927327E-2</v>
      </c>
      <c r="DW63" s="19">
        <f t="shared" si="46"/>
        <v>9.5059800382408396E-2</v>
      </c>
      <c r="DX63" s="19">
        <f t="shared" si="47"/>
        <v>1.7909087231617229E-2</v>
      </c>
      <c r="DY63" s="19">
        <f t="shared" si="48"/>
        <v>6.5876703649139348E-2</v>
      </c>
      <c r="DZ63" s="19">
        <f t="shared" si="49"/>
        <v>-1.8732208354900304E-2</v>
      </c>
      <c r="EA63" s="19"/>
      <c r="EB63" s="19"/>
      <c r="EC63" s="19">
        <f t="shared" si="108"/>
        <v>-2.3184819797273069E-2</v>
      </c>
      <c r="ED63" s="19">
        <f t="shared" si="109"/>
        <v>-7.7294294394993857E-2</v>
      </c>
      <c r="EE63" s="19">
        <f t="shared" si="110"/>
        <v>-0.1115079006515252</v>
      </c>
      <c r="EF63" s="304">
        <v>0</v>
      </c>
      <c r="EG63" s="304">
        <v>0</v>
      </c>
      <c r="EH63" s="304">
        <v>0</v>
      </c>
      <c r="EI63" s="19">
        <f t="shared" si="111"/>
        <v>1.092349080286042E-2</v>
      </c>
      <c r="EJ63" s="19">
        <f t="shared" si="112"/>
        <v>-9.5908053684027772E-2</v>
      </c>
      <c r="EK63" s="19">
        <f t="shared" si="113"/>
        <v>-5.8377458183350587E-3</v>
      </c>
      <c r="EL63" s="19">
        <f t="shared" si="114"/>
        <v>-2.0296921228693327E-2</v>
      </c>
      <c r="EM63" s="19">
        <f t="shared" si="115"/>
        <v>1.5645514418742557E-2</v>
      </c>
      <c r="EN63" s="19">
        <f t="shared" si="116"/>
        <v>-1.83961835713118E-2</v>
      </c>
      <c r="EO63" s="19">
        <f t="shared" si="117"/>
        <v>-3.3496382901873456E-2</v>
      </c>
      <c r="EP63" s="19">
        <f t="shared" si="118"/>
        <v>-5.1709926072206237E-2</v>
      </c>
      <c r="EQ63" s="19">
        <f t="shared" si="119"/>
        <v>5.0674959266958875E-3</v>
      </c>
      <c r="ER63" s="19">
        <f t="shared" si="120"/>
        <v>6.9787079418759945E-3</v>
      </c>
      <c r="ES63" s="19">
        <f t="shared" si="121"/>
        <v>0.10615382129740593</v>
      </c>
      <c r="ET63" s="19">
        <f t="shared" si="122"/>
        <v>-9.8223139987352451E-2</v>
      </c>
      <c r="EU63" s="19">
        <f t="shared" si="123"/>
        <v>-1.5927676660651573E-2</v>
      </c>
      <c r="EV63" s="19">
        <f t="shared" si="124"/>
        <v>-0.1285601251263746</v>
      </c>
      <c r="EW63" s="19">
        <f t="shared" si="125"/>
        <v>-1.5999385964561758E-2</v>
      </c>
      <c r="GL63" s="3"/>
      <c r="GM63" s="3"/>
      <c r="GN63" s="8"/>
      <c r="GO63" s="3"/>
      <c r="HJ63" s="17"/>
    </row>
    <row r="64" spans="1:218" x14ac:dyDescent="0.2">
      <c r="A64" t="s">
        <v>17</v>
      </c>
      <c r="B64" s="1">
        <f t="shared" si="71"/>
        <v>2008</v>
      </c>
      <c r="C64" s="52">
        <f>'Manufacturing Gross Output'!B45</f>
        <v>900314.02759999991</v>
      </c>
      <c r="D64" s="52">
        <f>'Manufacturing Gross Output'!C45</f>
        <v>63731.582999999999</v>
      </c>
      <c r="E64" s="52">
        <f>'Manufacturing Gross Output'!D45</f>
        <v>28675.933000000005</v>
      </c>
      <c r="F64" s="52">
        <f>'Manufacturing Gross Output'!B45</f>
        <v>900314.02759999991</v>
      </c>
      <c r="G64" s="52">
        <f>'Manufacturing Gross Output'!C45</f>
        <v>63731.582999999999</v>
      </c>
      <c r="H64" s="52">
        <f>'Manufacturing Gross Output'!D45</f>
        <v>28675.933000000005</v>
      </c>
      <c r="I64" s="52">
        <f>'Manufacturing Gross Output'!E45</f>
        <v>92223.993699999992</v>
      </c>
      <c r="J64" s="52">
        <f>'Manufacturing Gross Output'!F45</f>
        <v>191612.07326</v>
      </c>
      <c r="K64" s="52">
        <f>'Manufacturing Gross Output'!G45</f>
        <v>100941.31315</v>
      </c>
      <c r="L64" s="52">
        <f>'Manufacturing Gross Output'!H45</f>
        <v>824637.34681999998</v>
      </c>
      <c r="M64" s="52">
        <f>'Manufacturing Gross Output'!I45</f>
        <v>833434.15375000006</v>
      </c>
      <c r="N64" s="52">
        <f>'Manufacturing Gross Output'!J45</f>
        <v>221629.73795000001</v>
      </c>
      <c r="O64" s="52">
        <f>'Manufacturing Gross Output'!K45</f>
        <v>120198.51126</v>
      </c>
      <c r="P64" s="52">
        <f>'Manufacturing Gross Output'!L45</f>
        <v>276515.47287</v>
      </c>
      <c r="Q64" s="52">
        <f>'Manufacturing Gross Output'!M45</f>
        <v>377880.10553999996</v>
      </c>
      <c r="R64" s="52">
        <f>'Manufacturing Gross Output'!N45</f>
        <v>380987.80159999995</v>
      </c>
      <c r="S64" s="52">
        <f>'Manufacturing Gross Output'!O45</f>
        <v>375081.90696000005</v>
      </c>
      <c r="T64" s="52">
        <f>'Manufacturing Gross Output'!P45</f>
        <v>137279.046</v>
      </c>
      <c r="U64" s="52">
        <f>'Manufacturing Gross Output'!Q45</f>
        <v>737879.45178777247</v>
      </c>
      <c r="V64" s="52">
        <f>'Manufacturing Gross Output'!R45</f>
        <v>82658.218240000002</v>
      </c>
      <c r="W64" s="52">
        <f>'Manufacturing Gross Output'!S45</f>
        <v>179915.88078000001</v>
      </c>
      <c r="X64" s="52">
        <f t="shared" si="73"/>
        <v>5925596.5572677739</v>
      </c>
      <c r="Z64" s="132">
        <f t="shared" si="85"/>
        <v>1.3302709786738325</v>
      </c>
      <c r="AA64" s="132">
        <f t="shared" si="86"/>
        <v>0.75185126447158124</v>
      </c>
      <c r="AB64" s="132">
        <f t="shared" si="87"/>
        <v>0.33947711676969322</v>
      </c>
      <c r="AC64" s="132">
        <f t="shared" si="88"/>
        <v>1.3302709786738325</v>
      </c>
      <c r="AD64" s="132">
        <f t="shared" si="89"/>
        <v>0.75185126447158124</v>
      </c>
      <c r="AE64" s="132">
        <f t="shared" si="90"/>
        <v>0.33947711676969322</v>
      </c>
      <c r="AF64" s="132">
        <f t="shared" si="91"/>
        <v>1.2404102073850363</v>
      </c>
      <c r="AG64" s="132">
        <f t="shared" si="92"/>
        <v>1.0558903298979239</v>
      </c>
      <c r="AH64" s="132">
        <f t="shared" si="93"/>
        <v>1.1289054513688828</v>
      </c>
      <c r="AI64" s="132">
        <f t="shared" si="94"/>
        <v>1.2669253326162395</v>
      </c>
      <c r="AJ64" s="132">
        <f t="shared" si="95"/>
        <v>1.620074280694725</v>
      </c>
      <c r="AK64" s="132">
        <f t="shared" si="96"/>
        <v>1.6295559446124466</v>
      </c>
      <c r="AL64" s="132">
        <f t="shared" si="97"/>
        <v>1.3079124834659672</v>
      </c>
      <c r="AM64" s="132">
        <f t="shared" si="98"/>
        <v>1.2597784891636308</v>
      </c>
      <c r="AN64" s="132">
        <f t="shared" si="99"/>
        <v>1.4411313882957117</v>
      </c>
      <c r="AO64" s="132">
        <f t="shared" si="100"/>
        <v>1.5157054582904219</v>
      </c>
      <c r="AP64" s="132">
        <f t="shared" si="101"/>
        <v>8.3806962025316469</v>
      </c>
      <c r="AQ64" s="132">
        <f t="shared" si="102"/>
        <v>1.2422393384682071</v>
      </c>
      <c r="AR64" s="132">
        <f t="shared" si="103"/>
        <v>1.4793573015097692</v>
      </c>
      <c r="AS64" s="132">
        <f t="shared" si="104"/>
        <v>1.3359892065313235</v>
      </c>
      <c r="AT64" s="132">
        <f t="shared" si="105"/>
        <v>2.3545239744164257</v>
      </c>
      <c r="AX64" s="132">
        <f>'Gross Output over VA'!B45</f>
        <v>3.7265607857778327</v>
      </c>
      <c r="AY64" s="132">
        <f>'Gross Output over VA'!C45</f>
        <v>2.9696449252120987</v>
      </c>
      <c r="AZ64" s="132">
        <f>'Gross Output over VA'!D45</f>
        <v>2.4289131949728451</v>
      </c>
      <c r="BA64" s="132">
        <f>'Gross Output over VA'!B45</f>
        <v>3.7265607857778327</v>
      </c>
      <c r="BB64" s="132">
        <f>'Gross Output over VA'!C45</f>
        <v>2.9696449252120987</v>
      </c>
      <c r="BC64" s="132">
        <f>'Gross Output over VA'!D45</f>
        <v>2.4289131949728451</v>
      </c>
      <c r="BD64" s="132">
        <f>'Gross Output over VA'!E45</f>
        <v>3.6426815666803996</v>
      </c>
      <c r="BE64" s="132">
        <f>'Gross Output over VA'!F45</f>
        <v>3.3165096372337812</v>
      </c>
      <c r="BF64" s="132">
        <f>'Gross Output over VA'!G45</f>
        <v>2.3533859597118201</v>
      </c>
      <c r="BG64" s="132">
        <f>'Gross Output over VA'!H45</f>
        <v>3.0345436717418321</v>
      </c>
      <c r="BH64" s="132">
        <f>'Gross Output over VA'!I45</f>
        <v>2.4684469235436777</v>
      </c>
      <c r="BI64" s="132">
        <f>'Gross Output over VA'!J45</f>
        <v>3.428566719852979</v>
      </c>
      <c r="BJ64" s="132">
        <f>'Gross Output over VA'!K45</f>
        <v>2.5706122589042115</v>
      </c>
      <c r="BK64" s="132">
        <f>'Gross Output over VA'!L45</f>
        <v>5.1398254882013212</v>
      </c>
      <c r="BL64" s="132">
        <f>'Gross Output over VA'!M45</f>
        <v>2.5023127339205371</v>
      </c>
      <c r="BM64" s="132">
        <f>'Gross Output over VA'!N45</f>
        <v>2.6002981782996466</v>
      </c>
      <c r="BN64" s="132">
        <f>'Gross Output over VA'!O45</f>
        <v>1.9158425855186827</v>
      </c>
      <c r="BO64" s="132">
        <f>'Gross Output over VA'!P45</f>
        <v>2.2394438390274978</v>
      </c>
      <c r="BP64" s="132">
        <f>'Gross Output over VA'!Q45</f>
        <v>1.0299338042218835</v>
      </c>
      <c r="BQ64" s="132">
        <f>'Gross Output over VA'!R45</f>
        <v>2.6738745059892572</v>
      </c>
      <c r="BR64" s="132">
        <f>'Gross Output over VA'!S45</f>
        <v>2.2723590106941947</v>
      </c>
      <c r="BS64" s="132">
        <f t="shared" si="128"/>
        <v>2.8304226045460612</v>
      </c>
      <c r="BU64">
        <f t="shared" si="83"/>
        <v>20658050.101513561</v>
      </c>
      <c r="BV64" s="132">
        <f t="shared" si="84"/>
        <v>0.97894414832504006</v>
      </c>
      <c r="BW64" s="132">
        <f t="shared" si="127"/>
        <v>1.2171243672181034</v>
      </c>
      <c r="CA64" s="304">
        <f t="shared" si="78"/>
        <v>0.73946157755852049</v>
      </c>
      <c r="CB64" s="304">
        <f t="shared" si="79"/>
        <v>1.2661810567453871</v>
      </c>
      <c r="CC64" s="52">
        <f>BEA_Output_Data!X45</f>
        <v>2556562.0152588943</v>
      </c>
      <c r="CD64" s="52">
        <f>BEA_Output_Data!AW45</f>
        <v>2019112.5128900001</v>
      </c>
      <c r="CE64" s="52">
        <f t="shared" si="72"/>
        <v>2019112.5128900001</v>
      </c>
      <c r="CF64" s="132">
        <f t="shared" si="106"/>
        <v>2.1483463533657297</v>
      </c>
      <c r="CG64" s="19">
        <f t="shared" si="80"/>
        <v>1.2661810567453871</v>
      </c>
      <c r="CH64" s="566">
        <f t="shared" si="81"/>
        <v>0.73946157755852049</v>
      </c>
      <c r="CI64" s="19">
        <f>'NAICS Sector VA over Manufac VA'!B45</f>
        <v>0.11965346701467441</v>
      </c>
      <c r="CJ64" s="19">
        <f>'NAICS Sector VA over Manufac VA'!C45</f>
        <v>1.0628932792498215E-2</v>
      </c>
      <c r="CK64" s="19">
        <f>'NAICS Sector VA over Manufac VA'!D45</f>
        <v>5.8471608712392679E-3</v>
      </c>
      <c r="CL64" s="19">
        <v>0</v>
      </c>
      <c r="CM64" s="19">
        <v>0</v>
      </c>
      <c r="CN64" s="19">
        <v>0</v>
      </c>
      <c r="CO64" s="19">
        <f>'NAICS Sector VA over Manufac VA'!E45</f>
        <v>1.2538979630096168E-2</v>
      </c>
      <c r="CP64" s="19">
        <f>'NAICS Sector VA over Manufac VA'!F45</f>
        <v>2.8614165595608667E-2</v>
      </c>
      <c r="CQ64" s="19">
        <f>'NAICS Sector VA over Manufac VA'!G45</f>
        <v>2.1242971764167718E-2</v>
      </c>
      <c r="CR64" s="19">
        <f>'NAICS Sector VA over Manufac VA'!H45</f>
        <v>0.13458885155985598</v>
      </c>
      <c r="CS64" s="19">
        <f>'NAICS Sector VA over Manufac VA'!I45</f>
        <v>0.16721952289658965</v>
      </c>
      <c r="CT64" s="19">
        <f>'NAICS Sector VA over Manufac VA'!J45</f>
        <v>3.2015103302725979E-2</v>
      </c>
      <c r="CU64" s="19">
        <f>'NAICS Sector VA over Manufac VA'!K45</f>
        <v>2.3158050366927415E-2</v>
      </c>
      <c r="CV64" s="19">
        <f>'NAICS Sector VA over Manufac VA'!L45</f>
        <v>2.6644682164342025E-2</v>
      </c>
      <c r="CW64" s="19">
        <f>'NAICS Sector VA over Manufac VA'!M45</f>
        <v>7.4791444610410887E-2</v>
      </c>
      <c r="CX64" s="19">
        <f>'NAICS Sector VA over Manufac VA'!N45</f>
        <v>7.2565033283007604E-2</v>
      </c>
      <c r="CY64" s="19">
        <f>'NAICS Sector VA over Manufac VA'!O45</f>
        <v>9.6962939410333848E-2</v>
      </c>
      <c r="CZ64" s="19">
        <f>'NAICS Sector VA over Manufac VA'!P45</f>
        <v>3.0360125088947733E-2</v>
      </c>
      <c r="DA64" s="19">
        <f>'NAICS Sector VA over Manufac VA'!Q45</f>
        <v>0.35482612102356131</v>
      </c>
      <c r="DB64" s="19">
        <f>'NAICS Sector VA over Manufac VA'!R45</f>
        <v>1.5310328138055641E-2</v>
      </c>
      <c r="DC64" s="19">
        <f>'NAICS Sector VA over Manufac VA'!S45</f>
        <v>3.9213177232344479E-2</v>
      </c>
      <c r="DD64" s="19">
        <f t="shared" si="82"/>
        <v>1.2661810567453868</v>
      </c>
      <c r="DF64" s="19">
        <f t="shared" si="107"/>
        <v>4.1778208304022083E-2</v>
      </c>
      <c r="DG64" s="19">
        <f t="shared" si="30"/>
        <v>-9.5752841394627419E-2</v>
      </c>
      <c r="DH64" s="19">
        <f t="shared" si="31"/>
        <v>-0.11590905470435865</v>
      </c>
      <c r="DI64" s="19">
        <f t="shared" si="32"/>
        <v>4.1778208304022083E-2</v>
      </c>
      <c r="DJ64" s="19">
        <f t="shared" si="33"/>
        <v>-9.5752841394627419E-2</v>
      </c>
      <c r="DK64" s="19">
        <f t="shared" si="34"/>
        <v>-0.11590905470435865</v>
      </c>
      <c r="DL64" s="19">
        <f t="shared" si="35"/>
        <v>-8.1377382261888051E-2</v>
      </c>
      <c r="DM64" s="19">
        <f t="shared" si="36"/>
        <v>6.620256948705211E-2</v>
      </c>
      <c r="DN64" s="19">
        <f t="shared" si="37"/>
        <v>-4.6699076585989631E-2</v>
      </c>
      <c r="DO64" s="19">
        <f t="shared" si="38"/>
        <v>-0.1123770328748839</v>
      </c>
      <c r="DP64" s="19">
        <f t="shared" si="39"/>
        <v>-2.524754036331886E-3</v>
      </c>
      <c r="DQ64" s="19">
        <f t="shared" si="40"/>
        <v>3.7683605475960662E-2</v>
      </c>
      <c r="DR64" s="19">
        <f t="shared" si="41"/>
        <v>-7.6823275352525741E-2</v>
      </c>
      <c r="DS64" s="19">
        <f t="shared" si="42"/>
        <v>-3.7578212672544312E-2</v>
      </c>
      <c r="DT64" s="19">
        <f t="shared" si="43"/>
        <v>2.1903560640252957E-2</v>
      </c>
      <c r="DU64" s="19">
        <f t="shared" si="44"/>
        <v>-4.0648443160738297E-2</v>
      </c>
      <c r="DV64" s="19">
        <f t="shared" si="45"/>
        <v>-0.1293760430374577</v>
      </c>
      <c r="DW64" s="19">
        <f t="shared" si="46"/>
        <v>-0.112350810292207</v>
      </c>
      <c r="DX64" s="19">
        <f t="shared" si="47"/>
        <v>2.6059873658249147E-2</v>
      </c>
      <c r="DY64" s="19">
        <f t="shared" si="48"/>
        <v>1.4153367603621502E-2</v>
      </c>
      <c r="DZ64" s="19">
        <f t="shared" si="49"/>
        <v>-2.832009681908141E-2</v>
      </c>
      <c r="EA64" s="19"/>
      <c r="EB64" s="19"/>
      <c r="EC64" s="19">
        <f t="shared" si="108"/>
        <v>-3.3012657487462564E-2</v>
      </c>
      <c r="ED64" s="19">
        <f t="shared" si="109"/>
        <v>-4.7768338422644663E-2</v>
      </c>
      <c r="EE64" s="19">
        <f t="shared" si="110"/>
        <v>7.3783147501968625E-3</v>
      </c>
      <c r="EF64" s="304">
        <v>0</v>
      </c>
      <c r="EG64" s="304">
        <v>0</v>
      </c>
      <c r="EH64" s="304">
        <v>0</v>
      </c>
      <c r="EI64" s="19">
        <f t="shared" si="111"/>
        <v>-4.7062833696473953E-2</v>
      </c>
      <c r="EJ64" s="19">
        <f t="shared" si="112"/>
        <v>-9.2827437423506562E-2</v>
      </c>
      <c r="EK64" s="19">
        <f t="shared" si="113"/>
        <v>7.7171469882119145E-3</v>
      </c>
      <c r="EL64" s="19">
        <f t="shared" si="114"/>
        <v>9.0516244352606773E-2</v>
      </c>
      <c r="EM64" s="19">
        <f t="shared" si="115"/>
        <v>-7.8814845241932163E-2</v>
      </c>
      <c r="EN64" s="19">
        <f t="shared" si="116"/>
        <v>-0.12142649252708471</v>
      </c>
      <c r="EO64" s="19">
        <f t="shared" si="117"/>
        <v>-3.8934576881469347E-2</v>
      </c>
      <c r="EP64" s="19">
        <f t="shared" si="118"/>
        <v>6.7437921663004233E-2</v>
      </c>
      <c r="EQ64" s="19">
        <f t="shared" si="119"/>
        <v>-3.2461205408059413E-2</v>
      </c>
      <c r="ER64" s="19">
        <f t="shared" si="120"/>
        <v>3.985491204966423E-2</v>
      </c>
      <c r="ES64" s="19">
        <f t="shared" si="121"/>
        <v>0.17352580729342013</v>
      </c>
      <c r="ET64" s="19">
        <f t="shared" si="122"/>
        <v>9.2355120315314898E-2</v>
      </c>
      <c r="EU64" s="19">
        <f t="shared" si="123"/>
        <v>-0.140400432757981</v>
      </c>
      <c r="EV64" s="19">
        <f t="shared" si="124"/>
        <v>-0.13494279067932563</v>
      </c>
      <c r="EW64" s="19">
        <f t="shared" si="125"/>
        <v>8.468206961075242E-2</v>
      </c>
      <c r="GL64" s="3"/>
      <c r="GM64" s="3"/>
      <c r="GN64" s="8"/>
      <c r="GO64" s="3"/>
      <c r="HJ64" s="17"/>
    </row>
    <row r="65" spans="1:218" x14ac:dyDescent="0.2">
      <c r="A65" t="s">
        <v>17</v>
      </c>
      <c r="B65" s="1">
        <f t="shared" si="71"/>
        <v>2009</v>
      </c>
      <c r="C65" s="52">
        <f>'Manufacturing Gross Output'!B46</f>
        <v>907777.07451999991</v>
      </c>
      <c r="D65" s="52">
        <f>'Manufacturing Gross Output'!C46</f>
        <v>51639.851699999999</v>
      </c>
      <c r="E65" s="52">
        <f>'Manufacturing Gross Output'!D46</f>
        <v>25786.303400000001</v>
      </c>
      <c r="F65" s="52">
        <f>'Manufacturing Gross Output'!B46</f>
        <v>907777.07451999991</v>
      </c>
      <c r="G65" s="52">
        <f>'Manufacturing Gross Output'!C46</f>
        <v>51639.851699999999</v>
      </c>
      <c r="H65" s="52">
        <f>'Manufacturing Gross Output'!D46</f>
        <v>25786.303400000001</v>
      </c>
      <c r="I65" s="52">
        <f>'Manufacturing Gross Output'!E46</f>
        <v>71970.108500000002</v>
      </c>
      <c r="J65" s="52">
        <f>'Manufacturing Gross Output'!F46</f>
        <v>173063.31154</v>
      </c>
      <c r="K65" s="52">
        <f>'Manufacturing Gross Output'!G46</f>
        <v>85719.140100000004</v>
      </c>
      <c r="L65" s="52">
        <f>'Manufacturing Gross Output'!H46</f>
        <v>823203.74574000004</v>
      </c>
      <c r="M65" s="52">
        <f>'Manufacturing Gross Output'!I46</f>
        <v>738289.86572</v>
      </c>
      <c r="N65" s="52">
        <f>'Manufacturing Gross Output'!J46</f>
        <v>188192.08046</v>
      </c>
      <c r="O65" s="52">
        <f>'Manufacturing Gross Output'!K46</f>
        <v>92758.927049999998</v>
      </c>
      <c r="P65" s="52">
        <f>'Manufacturing Gross Output'!L46</f>
        <v>204273.78309000001</v>
      </c>
      <c r="Q65" s="52">
        <f>'Manufacturing Gross Output'!M46</f>
        <v>295899.53484000004</v>
      </c>
      <c r="R65" s="52">
        <f>'Manufacturing Gross Output'!N46</f>
        <v>299638.78399999999</v>
      </c>
      <c r="S65" s="52">
        <f>'Manufacturing Gross Output'!O46</f>
        <v>325263.13235999999</v>
      </c>
      <c r="T65" s="52">
        <f>'Manufacturing Gross Output'!P46</f>
        <v>110107.69949999999</v>
      </c>
      <c r="U65" s="52">
        <f>'Manufacturing Gross Output'!Q46</f>
        <v>619996.95387152326</v>
      </c>
      <c r="V65" s="52">
        <f>'Manufacturing Gross Output'!R46</f>
        <v>62272.021760000003</v>
      </c>
      <c r="W65" s="52">
        <f>'Manufacturing Gross Output'!S46</f>
        <v>168479.01269999999</v>
      </c>
      <c r="X65" s="52">
        <f t="shared" si="73"/>
        <v>5244331.3308515223</v>
      </c>
      <c r="Z65" s="132">
        <f t="shared" si="85"/>
        <v>1.3412981030169044</v>
      </c>
      <c r="AA65" s="132">
        <f t="shared" si="86"/>
        <v>0.60920325480962767</v>
      </c>
      <c r="AB65" s="132">
        <f t="shared" si="87"/>
        <v>0.30526853059604148</v>
      </c>
      <c r="AC65" s="132">
        <f t="shared" si="88"/>
        <v>1.3412981030169044</v>
      </c>
      <c r="AD65" s="132">
        <f t="shared" si="89"/>
        <v>0.60920325480962767</v>
      </c>
      <c r="AE65" s="132">
        <f t="shared" si="90"/>
        <v>0.30526853059604148</v>
      </c>
      <c r="AF65" s="132">
        <f t="shared" si="91"/>
        <v>0.96799600221616267</v>
      </c>
      <c r="AG65" s="132">
        <f t="shared" si="92"/>
        <v>0.95367621677597503</v>
      </c>
      <c r="AH65" s="132">
        <f t="shared" si="93"/>
        <v>0.95866401501774989</v>
      </c>
      <c r="AI65" s="132">
        <f t="shared" si="94"/>
        <v>1.2647228304713611</v>
      </c>
      <c r="AJ65" s="132">
        <f t="shared" si="95"/>
        <v>1.4351276795758912</v>
      </c>
      <c r="AK65" s="132">
        <f t="shared" si="96"/>
        <v>1.3837020531593189</v>
      </c>
      <c r="AL65" s="132">
        <f t="shared" si="97"/>
        <v>1.009334952403669</v>
      </c>
      <c r="AM65" s="132">
        <f t="shared" si="98"/>
        <v>0.93065214458304202</v>
      </c>
      <c r="AN65" s="132">
        <f t="shared" si="99"/>
        <v>1.1284799098662404</v>
      </c>
      <c r="AO65" s="132">
        <f t="shared" si="100"/>
        <v>1.1920700308959833</v>
      </c>
      <c r="AP65" s="132">
        <f t="shared" si="101"/>
        <v>7.2675632911392407</v>
      </c>
      <c r="AQ65" s="132">
        <f t="shared" si="102"/>
        <v>0.99636557633956846</v>
      </c>
      <c r="AR65" s="132">
        <f t="shared" si="103"/>
        <v>1.2430174311012743</v>
      </c>
      <c r="AS65" s="132">
        <f t="shared" si="104"/>
        <v>1.0064909540958877</v>
      </c>
      <c r="AT65" s="132">
        <f t="shared" si="105"/>
        <v>2.2048519167311684</v>
      </c>
      <c r="AX65" s="132">
        <f>'Gross Output over VA'!B46</f>
        <v>3.6761791761774845</v>
      </c>
      <c r="AY65" s="132">
        <f>'Gross Output over VA'!C46</f>
        <v>3.098213557013187</v>
      </c>
      <c r="AZ65" s="132">
        <f>'Gross Output over VA'!D46</f>
        <v>2.6801406789352344</v>
      </c>
      <c r="BA65" s="132">
        <f>'Gross Output over VA'!B46</f>
        <v>3.6761791761774845</v>
      </c>
      <c r="BB65" s="132">
        <f>'Gross Output over VA'!C46</f>
        <v>3.098213557013187</v>
      </c>
      <c r="BC65" s="132">
        <f>'Gross Output over VA'!D46</f>
        <v>2.6801406789352344</v>
      </c>
      <c r="BD65" s="132">
        <f>'Gross Output over VA'!E46</f>
        <v>3.3426787529753357</v>
      </c>
      <c r="BE65" s="132">
        <f>'Gross Output over VA'!F46</f>
        <v>2.8578736596905792</v>
      </c>
      <c r="BF65" s="132">
        <f>'Gross Output over VA'!G46</f>
        <v>2.3189534440807931</v>
      </c>
      <c r="BG65" s="132">
        <f>'Gross Output over VA'!H46</f>
        <v>3.2453386376609767</v>
      </c>
      <c r="BH65" s="132">
        <f>'Gross Output over VA'!I46</f>
        <v>2.2601218363958204</v>
      </c>
      <c r="BI65" s="132">
        <f>'Gross Output over VA'!J46</f>
        <v>2.946611976094542</v>
      </c>
      <c r="BJ65" s="132">
        <f>'Gross Output over VA'!K46</f>
        <v>2.4486131598663334</v>
      </c>
      <c r="BK65" s="132">
        <f>'Gross Output over VA'!L46</f>
        <v>4.0702448065479464</v>
      </c>
      <c r="BL65" s="132">
        <f>'Gross Output over VA'!M46</f>
        <v>2.587674997580601</v>
      </c>
      <c r="BM65" s="132">
        <f>'Gross Output over VA'!N46</f>
        <v>2.5355476159805619</v>
      </c>
      <c r="BN65" s="132">
        <f>'Gross Output over VA'!O46</f>
        <v>1.6218406943635986</v>
      </c>
      <c r="BO65" s="132">
        <f>'Gross Output over VA'!P46</f>
        <v>2.1524990657326462</v>
      </c>
      <c r="BP65" s="132">
        <f>'Gross Output over VA'!Q46</f>
        <v>1.4309196450275652</v>
      </c>
      <c r="BQ65" s="132">
        <f>'Gross Output over VA'!R46</f>
        <v>2.7650112406468157</v>
      </c>
      <c r="BR65" s="132">
        <f>'Gross Output over VA'!S46</f>
        <v>2.0790988623610809</v>
      </c>
      <c r="BS65" s="132">
        <f t="shared" si="128"/>
        <v>2.7415283437741431</v>
      </c>
      <c r="BU65">
        <f t="shared" ref="BU65:BU70" si="129">SUMPRODUCT(C65:W65,AX$61:BR$61)</f>
        <v>18832319.592101399</v>
      </c>
      <c r="BV65" s="132">
        <f t="shared" ref="BV65:BV70" si="130">BU65/BU$61</f>
        <v>0.89242638939693186</v>
      </c>
      <c r="BW65" s="132">
        <f t="shared" si="127"/>
        <v>1.1095565628968111</v>
      </c>
      <c r="CA65" s="304">
        <f t="shared" si="78"/>
        <v>0.68344948887152113</v>
      </c>
      <c r="CB65" s="304">
        <f t="shared" si="79"/>
        <v>1.1702714817294919</v>
      </c>
      <c r="CC65" s="52">
        <f>BEA_Output_Data!X46</f>
        <v>2145600.6618184117</v>
      </c>
      <c r="CD65" s="52">
        <f>BEA_Output_Data!AW46</f>
        <v>1833421.3003700001</v>
      </c>
      <c r="CE65" s="52">
        <f t="shared" si="72"/>
        <v>1833421.3003700001</v>
      </c>
      <c r="CF65" s="132">
        <f t="shared" si="106"/>
        <v>1.950769924750364</v>
      </c>
      <c r="CG65" s="19">
        <f t="shared" si="80"/>
        <v>1.1702714817294919</v>
      </c>
      <c r="CH65" s="566">
        <f t="shared" si="81"/>
        <v>0.68344948887152113</v>
      </c>
      <c r="CI65" s="19">
        <f>'NAICS Sector VA over Manufac VA'!B46</f>
        <v>0.134685321529845</v>
      </c>
      <c r="CJ65" s="19">
        <f>'NAICS Sector VA over Manufac VA'!C46</f>
        <v>9.0909938466605215E-3</v>
      </c>
      <c r="CK65" s="19">
        <f>'NAICS Sector VA over Manufac VA'!D46</f>
        <v>5.2477027282591023E-3</v>
      </c>
      <c r="CL65" s="19">
        <v>0</v>
      </c>
      <c r="CM65" s="19">
        <v>0</v>
      </c>
      <c r="CN65" s="19">
        <v>0</v>
      </c>
      <c r="CO65" s="19">
        <f>'NAICS Sector VA over Manufac VA'!E46</f>
        <v>1.1743437586142873E-2</v>
      </c>
      <c r="CP65" s="19">
        <f>'NAICS Sector VA over Manufac VA'!F46</f>
        <v>3.3029325986219944E-2</v>
      </c>
      <c r="CQ65" s="19">
        <f>'NAICS Sector VA over Manufac VA'!G46</f>
        <v>2.0161530790844547E-2</v>
      </c>
      <c r="CR65" s="19">
        <f>'NAICS Sector VA over Manufac VA'!H46</f>
        <v>0.13835187363035967</v>
      </c>
      <c r="CS65" s="19">
        <f>'NAICS Sector VA over Manufac VA'!I46</f>
        <v>0.17816926283886708</v>
      </c>
      <c r="CT65" s="19">
        <f>'NAICS Sector VA over Manufac VA'!J46</f>
        <v>3.4835024566972711E-2</v>
      </c>
      <c r="CU65" s="19">
        <f>'NAICS Sector VA over Manufac VA'!K46</f>
        <v>2.0662043171613118E-2</v>
      </c>
      <c r="CV65" s="19">
        <f>'NAICS Sector VA over Manufac VA'!L46</f>
        <v>2.7373468378420071E-2</v>
      </c>
      <c r="CW65" s="19">
        <f>'NAICS Sector VA over Manufac VA'!M46</f>
        <v>6.236950255073577E-2</v>
      </c>
      <c r="CX65" s="19">
        <f>'NAICS Sector VA over Manufac VA'!N46</f>
        <v>6.4456093793691202E-2</v>
      </c>
      <c r="CY65" s="19">
        <f>'NAICS Sector VA over Manufac VA'!O46</f>
        <v>0.10938666309785258</v>
      </c>
      <c r="CZ65" s="19">
        <f>'NAICS Sector VA over Manufac VA'!P46</f>
        <v>2.7900529452601429E-2</v>
      </c>
      <c r="DA65" s="19">
        <f>'NAICS Sector VA over Manufac VA'!Q46</f>
        <v>0.23632628991000112</v>
      </c>
      <c r="DB65" s="19">
        <f>'NAICS Sector VA over Manufac VA'!R46</f>
        <v>1.2283829851575842E-2</v>
      </c>
      <c r="DC65" s="19">
        <f>'NAICS Sector VA over Manufac VA'!S46</f>
        <v>4.4198588018829338E-2</v>
      </c>
      <c r="DD65" s="19">
        <f t="shared" si="82"/>
        <v>1.1702714817294921</v>
      </c>
      <c r="DF65" s="19">
        <f t="shared" si="107"/>
        <v>-1.3611821502848941E-2</v>
      </c>
      <c r="DG65" s="19">
        <f t="shared" si="30"/>
        <v>4.2383281584539502E-2</v>
      </c>
      <c r="DH65" s="19">
        <f t="shared" si="31"/>
        <v>9.8425372843615008E-2</v>
      </c>
      <c r="DI65" s="19">
        <f t="shared" si="32"/>
        <v>-1.3611821502848941E-2</v>
      </c>
      <c r="DJ65" s="19">
        <f t="shared" si="33"/>
        <v>4.2383281584539502E-2</v>
      </c>
      <c r="DK65" s="19">
        <f t="shared" si="34"/>
        <v>9.8425372843615008E-2</v>
      </c>
      <c r="DL65" s="19">
        <f t="shared" si="35"/>
        <v>-8.5947597175835541E-2</v>
      </c>
      <c r="DM65" s="19">
        <f t="shared" si="36"/>
        <v>-0.14883504313987647</v>
      </c>
      <c r="DN65" s="19">
        <f t="shared" si="37"/>
        <v>-1.4739142858851409E-2</v>
      </c>
      <c r="DO65" s="19">
        <f t="shared" si="38"/>
        <v>6.7158643531039064E-2</v>
      </c>
      <c r="DP65" s="19">
        <f t="shared" si="39"/>
        <v>-8.8170455243410134E-2</v>
      </c>
      <c r="DQ65" s="19">
        <f t="shared" si="40"/>
        <v>-0.15148628025518515</v>
      </c>
      <c r="DR65" s="19">
        <f t="shared" si="41"/>
        <v>-4.8622296482442103E-2</v>
      </c>
      <c r="DS65" s="19">
        <f t="shared" si="42"/>
        <v>-0.23331598050429328</v>
      </c>
      <c r="DT65" s="19">
        <f t="shared" si="43"/>
        <v>3.354439041273103E-2</v>
      </c>
      <c r="DU65" s="19">
        <f t="shared" si="44"/>
        <v>-2.5216486616338289E-2</v>
      </c>
      <c r="DV65" s="19">
        <f t="shared" si="45"/>
        <v>-0.16659578299133468</v>
      </c>
      <c r="DW65" s="19">
        <f t="shared" si="46"/>
        <v>-3.9598025609006347E-2</v>
      </c>
      <c r="DX65" s="19">
        <f t="shared" si="47"/>
        <v>0.3288228135465644</v>
      </c>
      <c r="DY65" s="19">
        <f t="shared" si="48"/>
        <v>3.3516153914220449E-2</v>
      </c>
      <c r="DZ65" s="19">
        <f t="shared" si="49"/>
        <v>-8.8883943057631185E-2</v>
      </c>
      <c r="EA65" s="19"/>
      <c r="EB65" s="19"/>
      <c r="EC65" s="19">
        <f t="shared" si="108"/>
        <v>0.11834131567314263</v>
      </c>
      <c r="ED65" s="19">
        <f t="shared" si="109"/>
        <v>-0.15629555522103883</v>
      </c>
      <c r="EE65" s="19">
        <f t="shared" si="110"/>
        <v>-0.10816581701194387</v>
      </c>
      <c r="EF65" s="304">
        <v>0</v>
      </c>
      <c r="EG65" s="304">
        <v>0</v>
      </c>
      <c r="EH65" s="304">
        <v>0</v>
      </c>
      <c r="EI65" s="19">
        <f t="shared" si="111"/>
        <v>-6.5547581421177434E-2</v>
      </c>
      <c r="EJ65" s="19">
        <f t="shared" si="112"/>
        <v>0.14349393733476037</v>
      </c>
      <c r="EK65" s="19">
        <f t="shared" si="113"/>
        <v>-5.2249727747950198E-2</v>
      </c>
      <c r="EL65" s="19">
        <f t="shared" si="114"/>
        <v>2.7575661494917365E-2</v>
      </c>
      <c r="EM65" s="19">
        <f t="shared" si="115"/>
        <v>6.3426555714261867E-2</v>
      </c>
      <c r="EN65" s="19">
        <f t="shared" si="116"/>
        <v>8.4415564056801839E-2</v>
      </c>
      <c r="EO65" s="19">
        <f t="shared" si="117"/>
        <v>-0.11404411426743477</v>
      </c>
      <c r="EP65" s="19">
        <f t="shared" si="118"/>
        <v>2.6984649776173524E-2</v>
      </c>
      <c r="EQ65" s="19">
        <f t="shared" si="119"/>
        <v>-0.18162708684435544</v>
      </c>
      <c r="ER65" s="19">
        <f t="shared" si="120"/>
        <v>-0.11849889495471394</v>
      </c>
      <c r="ES65" s="19">
        <f t="shared" si="121"/>
        <v>0.12056013546815238</v>
      </c>
      <c r="ET65" s="19">
        <f t="shared" si="122"/>
        <v>-8.4484407265247516E-2</v>
      </c>
      <c r="EU65" s="19">
        <f t="shared" si="123"/>
        <v>-0.40641443505031388</v>
      </c>
      <c r="EV65" s="19">
        <f t="shared" si="124"/>
        <v>-0.22024389110362561</v>
      </c>
      <c r="EW65" s="19">
        <f t="shared" si="125"/>
        <v>0.11967999910234035</v>
      </c>
      <c r="GL65" s="3"/>
      <c r="GM65" s="3"/>
      <c r="GN65" s="8"/>
      <c r="GO65" s="3"/>
      <c r="HJ65" s="17"/>
    </row>
    <row r="66" spans="1:218" x14ac:dyDescent="0.2">
      <c r="A66" t="s">
        <v>17</v>
      </c>
      <c r="B66" s="1">
        <v>2010</v>
      </c>
      <c r="C66" s="52">
        <f>'Manufacturing Gross Output'!B47</f>
        <v>902903.24796000007</v>
      </c>
      <c r="D66" s="52">
        <f>'Manufacturing Gross Output'!C47</f>
        <v>54239.06205</v>
      </c>
      <c r="E66" s="52">
        <f>'Manufacturing Gross Output'!D47</f>
        <v>24429.058939999999</v>
      </c>
      <c r="F66" s="52">
        <f>'Manufacturing Gross Output'!B47</f>
        <v>902903.24796000007</v>
      </c>
      <c r="G66" s="52">
        <f>'Manufacturing Gross Output'!C47</f>
        <v>54239.06205</v>
      </c>
      <c r="H66" s="52">
        <f>'Manufacturing Gross Output'!D47</f>
        <v>24429.058939999999</v>
      </c>
      <c r="I66" s="52">
        <f>'Manufacturing Gross Output'!E47</f>
        <v>74195.322</v>
      </c>
      <c r="J66" s="52">
        <f>'Manufacturing Gross Output'!F47</f>
        <v>175697.7941</v>
      </c>
      <c r="K66" s="52">
        <f>'Manufacturing Gross Output'!G47</f>
        <v>85277.074700000012</v>
      </c>
      <c r="L66" s="52">
        <f>'Manufacturing Gross Output'!H47</f>
        <v>804591.93637000001</v>
      </c>
      <c r="M66" s="52">
        <f>'Manufacturing Gross Output'!I47</f>
        <v>794206.26131000009</v>
      </c>
      <c r="N66" s="52">
        <f>'Manufacturing Gross Output'!J47</f>
        <v>203595.87218000003</v>
      </c>
      <c r="O66" s="52">
        <f>'Manufacturing Gross Output'!K47</f>
        <v>95766.032070000001</v>
      </c>
      <c r="P66" s="52">
        <f>'Manufacturing Gross Output'!L47</f>
        <v>251526.75093000004</v>
      </c>
      <c r="Q66" s="52">
        <f>'Manufacturing Gross Output'!M47</f>
        <v>310409.73515999998</v>
      </c>
      <c r="R66" s="52">
        <f>'Manufacturing Gross Output'!N47</f>
        <v>333926.55359999998</v>
      </c>
      <c r="S66" s="52">
        <f>'Manufacturing Gross Output'!O47</f>
        <v>345739.46309999994</v>
      </c>
      <c r="T66" s="52">
        <f>'Manufacturing Gross Output'!P47</f>
        <v>113968.08925</v>
      </c>
      <c r="U66" s="52">
        <f>'Manufacturing Gross Output'!Q47</f>
        <v>711316.20850985509</v>
      </c>
      <c r="V66" s="52">
        <f>'Manufacturing Gross Output'!R47</f>
        <v>59877.550720000007</v>
      </c>
      <c r="W66" s="52">
        <f>'Manufacturing Gross Output'!S47</f>
        <v>165700.7316</v>
      </c>
      <c r="X66" s="52">
        <f t="shared" si="73"/>
        <v>5507366.7445498556</v>
      </c>
      <c r="Z66" s="132">
        <f t="shared" si="85"/>
        <v>1.3340967156908168</v>
      </c>
      <c r="AA66" s="132">
        <f t="shared" si="86"/>
        <v>0.63986653816593664</v>
      </c>
      <c r="AB66" s="132">
        <f t="shared" si="87"/>
        <v>0.28920093007429248</v>
      </c>
      <c r="AC66" s="132">
        <f t="shared" si="88"/>
        <v>1.3340967156908168</v>
      </c>
      <c r="AD66" s="132">
        <f t="shared" si="89"/>
        <v>0.63986653816593664</v>
      </c>
      <c r="AE66" s="132">
        <f t="shared" si="90"/>
        <v>0.28920093007429248</v>
      </c>
      <c r="AF66" s="132">
        <f t="shared" si="91"/>
        <v>0.99792506328013808</v>
      </c>
      <c r="AG66" s="132">
        <f t="shared" si="92"/>
        <v>0.96819369791409815</v>
      </c>
      <c r="AH66" s="132">
        <f t="shared" si="93"/>
        <v>0.9537200527851607</v>
      </c>
      <c r="AI66" s="132">
        <f t="shared" si="94"/>
        <v>1.236128718323025</v>
      </c>
      <c r="AJ66" s="132">
        <f t="shared" si="95"/>
        <v>1.5438209866078998</v>
      </c>
      <c r="AK66" s="132">
        <f t="shared" si="96"/>
        <v>1.4969600509310843</v>
      </c>
      <c r="AL66" s="132">
        <f t="shared" si="97"/>
        <v>1.0420560747663552</v>
      </c>
      <c r="AM66" s="132">
        <f t="shared" si="98"/>
        <v>1.1459322220995696</v>
      </c>
      <c r="AN66" s="132">
        <f t="shared" si="99"/>
        <v>1.1838178459603566</v>
      </c>
      <c r="AO66" s="132">
        <f t="shared" si="100"/>
        <v>1.3284790164778577</v>
      </c>
      <c r="AP66" s="132">
        <f t="shared" si="101"/>
        <v>7.7250791139240498</v>
      </c>
      <c r="AQ66" s="132">
        <f t="shared" si="102"/>
        <v>1.0312982783724007</v>
      </c>
      <c r="AR66" s="132">
        <f t="shared" si="103"/>
        <v>1.4261012746618096</v>
      </c>
      <c r="AS66" s="132">
        <f t="shared" si="104"/>
        <v>0.96778956985477693</v>
      </c>
      <c r="AT66" s="132">
        <f t="shared" si="105"/>
        <v>2.1684930948792114</v>
      </c>
      <c r="AX66" s="132">
        <f>'Gross Output over VA'!B47</f>
        <v>3.8704775083946701</v>
      </c>
      <c r="AY66" s="132">
        <f>'Gross Output over VA'!C47</f>
        <v>3.2644570841705991</v>
      </c>
      <c r="AZ66" s="132">
        <f>'Gross Output over VA'!D47</f>
        <v>2.3068561897101678</v>
      </c>
      <c r="BA66" s="132">
        <f>'Gross Output over VA'!B47</f>
        <v>3.8704775083946701</v>
      </c>
      <c r="BB66" s="132">
        <f>'Gross Output over VA'!C47</f>
        <v>3.2644570841705991</v>
      </c>
      <c r="BC66" s="132">
        <f>'Gross Output over VA'!D47</f>
        <v>2.3068561897101678</v>
      </c>
      <c r="BD66" s="132">
        <f>'Gross Output over VA'!E47</f>
        <v>3.2369705256311367</v>
      </c>
      <c r="BE66" s="132">
        <f>'Gross Output over VA'!F47</f>
        <v>3.1510025600952871</v>
      </c>
      <c r="BF66" s="132">
        <f>'Gross Output over VA'!G47</f>
        <v>2.2728543127488079</v>
      </c>
      <c r="BG66" s="132">
        <f>'Gross Output over VA'!H47</f>
        <v>3.7836092977484141</v>
      </c>
      <c r="BH66" s="132">
        <f>'Gross Output over VA'!I47</f>
        <v>2.2918452287296613</v>
      </c>
      <c r="BI66" s="132">
        <f>'Gross Output over VA'!J47</f>
        <v>3.0102264949649333</v>
      </c>
      <c r="BJ66" s="132">
        <f>'Gross Output over VA'!K47</f>
        <v>2.476643780927386</v>
      </c>
      <c r="BK66" s="132">
        <f>'Gross Output over VA'!L47</f>
        <v>4.9370907707021914</v>
      </c>
      <c r="BL66" s="132">
        <f>'Gross Output over VA'!M47</f>
        <v>2.4730630488736067</v>
      </c>
      <c r="BM66" s="132">
        <f>'Gross Output over VA'!N47</f>
        <v>2.5273248780444741</v>
      </c>
      <c r="BN66" s="132">
        <f>'Gross Output over VA'!O47</f>
        <v>1.5246454715166242</v>
      </c>
      <c r="BO66" s="132">
        <f>'Gross Output over VA'!P47</f>
        <v>2.1624478853323366</v>
      </c>
      <c r="BP66" s="132">
        <f>'Gross Output over VA'!Q47</f>
        <v>1.0647679454083789</v>
      </c>
      <c r="BQ66" s="132">
        <f>'Gross Output over VA'!R47</f>
        <v>2.6486871102451537</v>
      </c>
      <c r="BR66" s="132">
        <f>'Gross Output over VA'!S47</f>
        <v>1.9698911189718549</v>
      </c>
      <c r="BS66" s="132">
        <f t="shared" si="128"/>
        <v>2.7816500949757672</v>
      </c>
      <c r="BU66">
        <f t="shared" si="129"/>
        <v>19466477.190268248</v>
      </c>
      <c r="BV66" s="132">
        <f t="shared" si="130"/>
        <v>0.92247786409036459</v>
      </c>
      <c r="BW66" s="132">
        <f t="shared" si="127"/>
        <v>1.1469196567799471</v>
      </c>
      <c r="CA66" s="304">
        <f t="shared" si="78"/>
        <v>0.72675501881683002</v>
      </c>
      <c r="CB66" s="304">
        <f t="shared" si="79"/>
        <v>1.24442359907156</v>
      </c>
      <c r="CC66" s="52">
        <f>BEA_Output_Data!X47</f>
        <v>2405005.6449058801</v>
      </c>
      <c r="CD66" s="52">
        <f>BEA_Output_Data!AW47</f>
        <v>1932626.1947299999</v>
      </c>
      <c r="CE66" s="52">
        <f t="shared" si="72"/>
        <v>1932626.1947299999</v>
      </c>
      <c r="CF66" s="132">
        <f t="shared" si="106"/>
        <v>2.0563244551065178</v>
      </c>
      <c r="CG66" s="19">
        <f t="shared" si="80"/>
        <v>1.24442359907156</v>
      </c>
      <c r="CH66" s="566">
        <f t="shared" si="81"/>
        <v>0.72675501881683002</v>
      </c>
      <c r="CI66" s="19">
        <f>'NAICS Sector VA over Manufac VA'!B47</f>
        <v>0.12070598532510868</v>
      </c>
      <c r="CJ66" s="19">
        <f>'NAICS Sector VA over Manufac VA'!C47</f>
        <v>8.5971270622880215E-3</v>
      </c>
      <c r="CK66" s="19">
        <f>'NAICS Sector VA over Manufac VA'!D47</f>
        <v>5.4794674877515345E-3</v>
      </c>
      <c r="CL66" s="19">
        <v>0</v>
      </c>
      <c r="CM66" s="19">
        <v>0</v>
      </c>
      <c r="CN66" s="19">
        <v>0</v>
      </c>
      <c r="CO66" s="19">
        <f>'NAICS Sector VA over Manufac VA'!E47</f>
        <v>1.1860142780069397E-2</v>
      </c>
      <c r="CP66" s="19">
        <f>'NAICS Sector VA over Manufac VA'!F47</f>
        <v>2.8851585967347368E-2</v>
      </c>
      <c r="CQ66" s="19">
        <f>'NAICS Sector VA over Manufac VA'!G47</f>
        <v>1.9413902027361145E-2</v>
      </c>
      <c r="CR66" s="19">
        <f>'NAICS Sector VA over Manufac VA'!H47</f>
        <v>0.11003263924491556</v>
      </c>
      <c r="CS66" s="19">
        <f>'NAICS Sector VA over Manufac VA'!I47</f>
        <v>0.17930820340992698</v>
      </c>
      <c r="CT66" s="19">
        <f>'NAICS Sector VA over Manufac VA'!J47</f>
        <v>3.499628406384557E-2</v>
      </c>
      <c r="CU66" s="19">
        <f>'NAICS Sector VA over Manufac VA'!K47</f>
        <v>2.0007834476962642E-2</v>
      </c>
      <c r="CV66" s="19">
        <f>'NAICS Sector VA over Manufac VA'!L47</f>
        <v>2.6361201891459164E-2</v>
      </c>
      <c r="CW66" s="19">
        <f>'NAICS Sector VA over Manufac VA'!M47</f>
        <v>6.4945981293364097E-2</v>
      </c>
      <c r="CX66" s="19">
        <f>'NAICS Sector VA over Manufac VA'!N47</f>
        <v>6.836629129848823E-2</v>
      </c>
      <c r="CY66" s="19">
        <f>'NAICS Sector VA over Manufac VA'!O47</f>
        <v>0.11733625516841388</v>
      </c>
      <c r="CZ66" s="19">
        <f>'NAICS Sector VA over Manufac VA'!P47</f>
        <v>2.7270289952456627E-2</v>
      </c>
      <c r="DA66" s="19">
        <f>'NAICS Sector VA over Manufac VA'!Q47</f>
        <v>0.34566855562526988</v>
      </c>
      <c r="DB66" s="19">
        <f>'NAICS Sector VA over Manufac VA'!R47</f>
        <v>1.1697296746595259E-2</v>
      </c>
      <c r="DC66" s="19">
        <f>'NAICS Sector VA over Manufac VA'!S47</f>
        <v>4.3524555249936286E-2</v>
      </c>
      <c r="DD66" s="19">
        <f t="shared" si="82"/>
        <v>1.2444235990715604</v>
      </c>
      <c r="DF66" s="19">
        <f t="shared" si="107"/>
        <v>5.1503941147351247E-2</v>
      </c>
      <c r="DG66" s="19">
        <f t="shared" si="30"/>
        <v>5.2267791888529737E-2</v>
      </c>
      <c r="DH66" s="19">
        <f t="shared" si="31"/>
        <v>-0.14998364452970586</v>
      </c>
      <c r="DI66" s="19">
        <f t="shared" si="32"/>
        <v>5.1503941147351247E-2</v>
      </c>
      <c r="DJ66" s="19">
        <f t="shared" si="33"/>
        <v>5.2267791888529737E-2</v>
      </c>
      <c r="DK66" s="19">
        <f t="shared" si="34"/>
        <v>-0.14998364452970586</v>
      </c>
      <c r="DL66" s="19">
        <f t="shared" si="35"/>
        <v>-3.2134637945603971E-2</v>
      </c>
      <c r="DM66" s="19">
        <f t="shared" si="36"/>
        <v>9.7642802561517722E-2</v>
      </c>
      <c r="DN66" s="19">
        <f t="shared" si="37"/>
        <v>-2.0079534094836728E-2</v>
      </c>
      <c r="DO66" s="19">
        <f t="shared" si="38"/>
        <v>0.1534586932718052</v>
      </c>
      <c r="DP66" s="19">
        <f t="shared" si="39"/>
        <v>1.393854809943861E-2</v>
      </c>
      <c r="DQ66" s="19">
        <f t="shared" si="40"/>
        <v>2.135929576619951E-2</v>
      </c>
      <c r="DR66" s="19">
        <f t="shared" si="41"/>
        <v>1.1382522389743865E-2</v>
      </c>
      <c r="DS66" s="19">
        <f t="shared" si="42"/>
        <v>0.193073098234644</v>
      </c>
      <c r="DT66" s="19">
        <f t="shared" si="43"/>
        <v>-4.5302305111169693E-2</v>
      </c>
      <c r="DU66" s="19">
        <f t="shared" si="44"/>
        <v>-3.2482529140260724E-3</v>
      </c>
      <c r="DV66" s="19">
        <f t="shared" si="45"/>
        <v>-6.1799829972710149E-2</v>
      </c>
      <c r="DW66" s="19">
        <f t="shared" si="46"/>
        <v>4.6113369838265443E-3</v>
      </c>
      <c r="DX66" s="19">
        <f t="shared" si="47"/>
        <v>-0.2955604621928723</v>
      </c>
      <c r="DY66" s="19">
        <f t="shared" si="48"/>
        <v>-4.2980613163499298E-2</v>
      </c>
      <c r="DZ66" s="19">
        <f t="shared" si="49"/>
        <v>-5.3956288923463255E-2</v>
      </c>
      <c r="EA66" s="19"/>
      <c r="EB66" s="19"/>
      <c r="EC66" s="19">
        <f t="shared" si="108"/>
        <v>-0.10958339059355175</v>
      </c>
      <c r="ED66" s="19">
        <f t="shared" si="109"/>
        <v>-5.5856151355419881E-2</v>
      </c>
      <c r="EE66" s="19">
        <f t="shared" si="110"/>
        <v>4.3217517200568524E-2</v>
      </c>
      <c r="EF66" s="304">
        <v>0</v>
      </c>
      <c r="EG66" s="304">
        <v>0</v>
      </c>
      <c r="EH66" s="304">
        <v>0</v>
      </c>
      <c r="EI66" s="19">
        <f t="shared" si="111"/>
        <v>9.8888510266881904E-3</v>
      </c>
      <c r="EJ66" s="19">
        <f t="shared" si="112"/>
        <v>-0.13523086877068252</v>
      </c>
      <c r="EK66" s="19">
        <f t="shared" si="113"/>
        <v>-3.7786963622938541E-2</v>
      </c>
      <c r="EL66" s="19">
        <f t="shared" si="114"/>
        <v>-0.22902320663749262</v>
      </c>
      <c r="EM66" s="19">
        <f t="shared" si="115"/>
        <v>6.3721187060785311E-3</v>
      </c>
      <c r="EN66" s="19">
        <f t="shared" si="116"/>
        <v>4.6185525285761227E-3</v>
      </c>
      <c r="EO66" s="19">
        <f t="shared" si="117"/>
        <v>-3.2174433147530407E-2</v>
      </c>
      <c r="EP66" s="19">
        <f t="shared" si="118"/>
        <v>-3.7680933054410483E-2</v>
      </c>
      <c r="EQ66" s="19">
        <f t="shared" si="119"/>
        <v>4.0479452622756665E-2</v>
      </c>
      <c r="ER66" s="19">
        <f t="shared" si="120"/>
        <v>5.8895610248339454E-2</v>
      </c>
      <c r="ES66" s="19">
        <f t="shared" si="121"/>
        <v>7.015481559318211E-2</v>
      </c>
      <c r="ET66" s="19">
        <f t="shared" si="122"/>
        <v>-2.2847835988700459E-2</v>
      </c>
      <c r="EU66" s="19">
        <f t="shared" si="123"/>
        <v>0.38026694972873981</v>
      </c>
      <c r="EV66" s="19">
        <f t="shared" si="124"/>
        <v>-4.8925983450959075E-2</v>
      </c>
      <c r="EW66" s="19">
        <f t="shared" si="125"/>
        <v>-1.5367575962819541E-2</v>
      </c>
      <c r="GL66" s="3"/>
      <c r="GM66" s="3"/>
      <c r="GN66" s="8"/>
      <c r="GO66" s="3"/>
      <c r="HJ66" s="17"/>
    </row>
    <row r="67" spans="1:218" s="566" customFormat="1" x14ac:dyDescent="0.2">
      <c r="A67" s="566" t="s">
        <v>17</v>
      </c>
      <c r="B67" s="1">
        <v>2011</v>
      </c>
      <c r="C67" s="52">
        <f>'Manufacturing Gross Output'!B48</f>
        <v>888219.05359999998</v>
      </c>
      <c r="D67" s="52">
        <f>'Manufacturing Gross Output'!C48</f>
        <v>53002.278449999998</v>
      </c>
      <c r="E67" s="52">
        <f>'Manufacturing Gross Output'!D48</f>
        <v>25488.525919999996</v>
      </c>
      <c r="F67" s="52">
        <f>'Manufacturing Gross Output'!B48</f>
        <v>888219.05359999998</v>
      </c>
      <c r="G67" s="52">
        <f>'Manufacturing Gross Output'!C48</f>
        <v>53002.278449999998</v>
      </c>
      <c r="H67" s="52">
        <f>'Manufacturing Gross Output'!D48</f>
        <v>25488.525919999996</v>
      </c>
      <c r="I67" s="52">
        <f>'Manufacturing Gross Output'!E48</f>
        <v>75327.717400000009</v>
      </c>
      <c r="J67" s="52">
        <f>'Manufacturing Gross Output'!F48</f>
        <v>176003.83792999998</v>
      </c>
      <c r="K67" s="52">
        <f>'Manufacturing Gross Output'!G48</f>
        <v>84385.465349999999</v>
      </c>
      <c r="L67" s="52">
        <f>'Manufacturing Gross Output'!H48</f>
        <v>826854.42755999998</v>
      </c>
      <c r="M67" s="52">
        <f>'Manufacturing Gross Output'!I48</f>
        <v>781830.60648000007</v>
      </c>
      <c r="N67" s="52">
        <f>'Manufacturing Gross Output'!J48</f>
        <v>206184.8175</v>
      </c>
      <c r="O67" s="52">
        <f>'Manufacturing Gross Output'!K48</f>
        <v>96345.931049999985</v>
      </c>
      <c r="P67" s="52">
        <f>'Manufacturing Gross Output'!L48</f>
        <v>270151.18299</v>
      </c>
      <c r="Q67" s="52">
        <f>'Manufacturing Gross Output'!M48</f>
        <v>331371.20351999998</v>
      </c>
      <c r="R67" s="52">
        <f>'Manufacturing Gross Output'!N48</f>
        <v>376955.13599999994</v>
      </c>
      <c r="S67" s="52">
        <f>'Manufacturing Gross Output'!O48</f>
        <v>355179.18258000002</v>
      </c>
      <c r="T67" s="52">
        <f>'Manufacturing Gross Output'!P48</f>
        <v>120062.66575000001</v>
      </c>
      <c r="U67" s="52">
        <f>'Manufacturing Gross Output'!Q48</f>
        <v>773743.96154255362</v>
      </c>
      <c r="V67" s="52">
        <f>'Manufacturing Gross Output'!R48</f>
        <v>58669.470079999999</v>
      </c>
      <c r="W67" s="52">
        <f>'Manufacturing Gross Output'!S48</f>
        <v>164055.55338000003</v>
      </c>
      <c r="X67" s="52">
        <f t="shared" si="73"/>
        <v>5663831.0170825534</v>
      </c>
      <c r="Z67" s="132">
        <f t="shared" si="85"/>
        <v>1.3123998888021073</v>
      </c>
      <c r="AA67" s="132">
        <f t="shared" si="86"/>
        <v>0.62527601224823404</v>
      </c>
      <c r="AB67" s="132">
        <f t="shared" si="87"/>
        <v>0.30174332218000333</v>
      </c>
      <c r="AC67" s="132">
        <f t="shared" si="88"/>
        <v>1.3123998888021073</v>
      </c>
      <c r="AD67" s="132">
        <f t="shared" si="89"/>
        <v>0.62527601224823404</v>
      </c>
      <c r="AE67" s="132">
        <f t="shared" si="90"/>
        <v>0.30174332218000333</v>
      </c>
      <c r="AF67" s="132">
        <f t="shared" si="91"/>
        <v>1.0131557506165061</v>
      </c>
      <c r="AG67" s="132">
        <f t="shared" si="92"/>
        <v>0.96988017160609474</v>
      </c>
      <c r="AH67" s="132">
        <f t="shared" si="93"/>
        <v>0.94374848986116011</v>
      </c>
      <c r="AI67" s="132">
        <f t="shared" si="94"/>
        <v>1.2703315277937841</v>
      </c>
      <c r="AJ67" s="132">
        <f t="shared" si="95"/>
        <v>1.519764520951163</v>
      </c>
      <c r="AK67" s="132">
        <f t="shared" si="96"/>
        <v>1.5159955435301609</v>
      </c>
      <c r="AL67" s="132">
        <f t="shared" si="97"/>
        <v>1.0483661122796366</v>
      </c>
      <c r="AM67" s="132">
        <f t="shared" si="98"/>
        <v>1.2307833830076902</v>
      </c>
      <c r="AN67" s="132">
        <f t="shared" si="99"/>
        <v>1.2637591542099538</v>
      </c>
      <c r="AO67" s="132">
        <f t="shared" si="100"/>
        <v>1.4996620751802263</v>
      </c>
      <c r="AP67" s="132">
        <f t="shared" si="101"/>
        <v>7.9359968354430386</v>
      </c>
      <c r="AQ67" s="132">
        <f t="shared" si="102"/>
        <v>1.0864481566692232</v>
      </c>
      <c r="AR67" s="132">
        <f t="shared" si="103"/>
        <v>1.55126122056085</v>
      </c>
      <c r="AS67" s="132">
        <f t="shared" si="104"/>
        <v>0.94826359010315409</v>
      </c>
      <c r="AT67" s="132">
        <f t="shared" si="105"/>
        <v>2.1469629689982486</v>
      </c>
      <c r="AX67" s="132">
        <f>'Gross Output over VA'!B48</f>
        <v>3.9234323093340961</v>
      </c>
      <c r="AY67" s="132">
        <f>'Gross Output over VA'!C48</f>
        <v>3.6003271175012781</v>
      </c>
      <c r="AZ67" s="132">
        <f>'Gross Output over VA'!D48</f>
        <v>2.4377133497924555</v>
      </c>
      <c r="BA67" s="132">
        <f>'Gross Output over VA'!B48</f>
        <v>3.9234323093340961</v>
      </c>
      <c r="BB67" s="132">
        <f>'Gross Output over VA'!C48</f>
        <v>3.6003271175012781</v>
      </c>
      <c r="BC67" s="132">
        <f>'Gross Output over VA'!D48</f>
        <v>2.4377133497924555</v>
      </c>
      <c r="BD67" s="132">
        <f>'Gross Output over VA'!E48</f>
        <v>2.966197839359725</v>
      </c>
      <c r="BE67" s="132">
        <f>'Gross Output over VA'!F48</f>
        <v>3.2828506804986564</v>
      </c>
      <c r="BF67" s="132">
        <f>'Gross Output over VA'!G48</f>
        <v>2.1914423038545756</v>
      </c>
      <c r="BG67" s="132">
        <f>'Gross Output over VA'!H48</f>
        <v>4.73187587561711</v>
      </c>
      <c r="BH67" s="132">
        <f>'Gross Output over VA'!I48</f>
        <v>2.4169812953853222</v>
      </c>
      <c r="BI67" s="132">
        <f>'Gross Output over VA'!J48</f>
        <v>3.1127731468270432</v>
      </c>
      <c r="BJ67" s="132">
        <f>'Gross Output over VA'!K48</f>
        <v>2.3822469399680375</v>
      </c>
      <c r="BK67" s="132">
        <f>'Gross Output over VA'!L48</f>
        <v>4.7914194613363081</v>
      </c>
      <c r="BL67" s="132">
        <f>'Gross Output over VA'!M48</f>
        <v>2.4846693078458766</v>
      </c>
      <c r="BM67" s="132">
        <f>'Gross Output over VA'!N48</f>
        <v>2.4969183003129047</v>
      </c>
      <c r="BN67" s="132">
        <f>'Gross Output over VA'!O48</f>
        <v>1.5306174570065243</v>
      </c>
      <c r="BO67" s="132">
        <f>'Gross Output over VA'!P48</f>
        <v>2.3585916702139875</v>
      </c>
      <c r="BP67" s="132">
        <f>'Gross Output over VA'!Q48</f>
        <v>0.98120337275202107</v>
      </c>
      <c r="BQ67" s="132">
        <f>'Gross Output over VA'!R48</f>
        <v>2.5614867451473127</v>
      </c>
      <c r="BR67" s="132">
        <f>'Gross Output over VA'!S48</f>
        <v>2.0055075647178446</v>
      </c>
      <c r="BS67" s="132">
        <f t="shared" si="128"/>
        <v>2.86751083400471</v>
      </c>
      <c r="BU67" s="566">
        <f t="shared" si="129"/>
        <v>19747617.486559227</v>
      </c>
      <c r="BV67" s="132">
        <f t="shared" si="130"/>
        <v>0.93580054684890124</v>
      </c>
      <c r="BW67" s="132">
        <f t="shared" ref="BW67:BW73" si="131">BV67/BV$47</f>
        <v>1.163483790545776</v>
      </c>
      <c r="CA67" s="566">
        <f t="shared" ref="CA67:CA73" si="132">CB67/CB$41</f>
        <v>0.74992098747399116</v>
      </c>
      <c r="CB67" s="566">
        <f t="shared" ref="CB67:CB73" si="133">CC67/CD67</f>
        <v>1.2840907184528012</v>
      </c>
      <c r="CC67" s="52">
        <f>BEA_Output_Data!X48</f>
        <v>2490922.048760083</v>
      </c>
      <c r="CD67" s="52">
        <f>BEA_Output_Data!AW48</f>
        <v>1939833.3879099998</v>
      </c>
      <c r="CE67" s="52">
        <f t="shared" ref="CE67:CE73" si="134">CHOOSE($CC$3,CD67,CC67)</f>
        <v>1939833.3879099998</v>
      </c>
      <c r="CF67" s="132">
        <f t="shared" si="106"/>
        <v>2.0639929466281188</v>
      </c>
      <c r="CG67" s="19">
        <f t="shared" si="80"/>
        <v>1.2840907184528012</v>
      </c>
      <c r="CH67" s="566">
        <f t="shared" si="81"/>
        <v>0.74992098747399116</v>
      </c>
      <c r="CI67" s="19">
        <f>'NAICS Sector VA over Manufac VA'!B48</f>
        <v>0.11670500753877294</v>
      </c>
      <c r="CJ67" s="19">
        <f>'NAICS Sector VA over Manufac VA'!C48</f>
        <v>7.5890628193904554E-3</v>
      </c>
      <c r="CK67" s="19">
        <f>'NAICS Sector VA over Manufac VA'!D48</f>
        <v>5.3901103183224058E-3</v>
      </c>
      <c r="CL67" s="19">
        <v>0</v>
      </c>
      <c r="CM67" s="19">
        <v>0</v>
      </c>
      <c r="CN67" s="19">
        <v>0</v>
      </c>
      <c r="CO67" s="19">
        <f>'NAICS Sector VA over Manufac VA'!E48</f>
        <v>1.3091525719825501E-2</v>
      </c>
      <c r="CP67" s="19">
        <f>'NAICS Sector VA over Manufac VA'!F48</f>
        <v>2.7637997847724138E-2</v>
      </c>
      <c r="CQ67" s="19">
        <f>'NAICS Sector VA over Manufac VA'!G48</f>
        <v>1.9850578993017391E-2</v>
      </c>
      <c r="CR67" s="19">
        <f>'NAICS Sector VA over Manufac VA'!H48</f>
        <v>9.0080602514151231E-2</v>
      </c>
      <c r="CS67" s="19">
        <f>'NAICS Sector VA over Manufac VA'!I48</f>
        <v>0.16675349624150704</v>
      </c>
      <c r="CT67" s="19">
        <f>'NAICS Sector VA over Manufac VA'!J48</f>
        <v>3.4146388830520111E-2</v>
      </c>
      <c r="CU67" s="19">
        <f>'NAICS Sector VA over Manufac VA'!K48</f>
        <v>2.0848853139688511E-2</v>
      </c>
      <c r="CV67" s="19">
        <f>'NAICS Sector VA over Manufac VA'!L48</f>
        <v>2.9065530303479806E-2</v>
      </c>
      <c r="CW67" s="19">
        <f>'NAICS Sector VA over Manufac VA'!M48</f>
        <v>6.875143063378783E-2</v>
      </c>
      <c r="CX67" s="19">
        <f>'NAICS Sector VA over Manufac VA'!N48</f>
        <v>7.7825317751982259E-2</v>
      </c>
      <c r="CY67" s="19">
        <f>'NAICS Sector VA over Manufac VA'!O48</f>
        <v>0.11962347413249397</v>
      </c>
      <c r="CZ67" s="19">
        <f>'NAICS Sector VA over Manufac VA'!P48</f>
        <v>2.624162900652257E-2</v>
      </c>
      <c r="DA67" s="19">
        <f>'NAICS Sector VA over Manufac VA'!Q48</f>
        <v>0.40651241193435378</v>
      </c>
      <c r="DB67" s="19">
        <f>'NAICS Sector VA over Manufac VA'!R48</f>
        <v>1.1807436609119067E-2</v>
      </c>
      <c r="DC67" s="19">
        <f>'NAICS Sector VA over Manufac VA'!S48</f>
        <v>4.2169864118142143E-2</v>
      </c>
      <c r="DD67" s="19">
        <f t="shared" si="82"/>
        <v>1.284090718452801</v>
      </c>
      <c r="DF67" s="19">
        <f t="shared" ref="DF67:DZ67" si="135">LN(AX67/AX66)</f>
        <v>1.3588973201470423E-2</v>
      </c>
      <c r="DG67" s="19">
        <f t="shared" si="135"/>
        <v>9.7931241966666943E-2</v>
      </c>
      <c r="DH67" s="19">
        <f t="shared" si="135"/>
        <v>5.5174807424076412E-2</v>
      </c>
      <c r="DI67" s="19">
        <f t="shared" si="135"/>
        <v>1.3588973201470423E-2</v>
      </c>
      <c r="DJ67" s="19">
        <f t="shared" si="135"/>
        <v>9.7931241966666943E-2</v>
      </c>
      <c r="DK67" s="19">
        <f t="shared" si="135"/>
        <v>5.5174807424076412E-2</v>
      </c>
      <c r="DL67" s="19">
        <f t="shared" si="135"/>
        <v>-8.7356925539079228E-2</v>
      </c>
      <c r="DM67" s="19">
        <f t="shared" si="135"/>
        <v>4.0991479601305739E-2</v>
      </c>
      <c r="DN67" s="19">
        <f t="shared" si="135"/>
        <v>-3.647653482646096E-2</v>
      </c>
      <c r="DO67" s="19">
        <f t="shared" si="135"/>
        <v>0.22364332018666142</v>
      </c>
      <c r="DP67" s="19">
        <f t="shared" si="135"/>
        <v>5.3162093078060864E-2</v>
      </c>
      <c r="DQ67" s="19">
        <f t="shared" si="135"/>
        <v>3.349869253054822E-2</v>
      </c>
      <c r="DR67" s="19">
        <f t="shared" si="135"/>
        <v>-3.8860194746133642E-2</v>
      </c>
      <c r="DS67" s="19">
        <f t="shared" si="135"/>
        <v>-2.9949538902427131E-2</v>
      </c>
      <c r="DT67" s="19">
        <f t="shared" si="135"/>
        <v>4.6820922711652956E-3</v>
      </c>
      <c r="DU67" s="19">
        <f t="shared" si="135"/>
        <v>-1.2104091258221823E-2</v>
      </c>
      <c r="DV67" s="19">
        <f t="shared" si="135"/>
        <v>3.9093153259185049E-3</v>
      </c>
      <c r="DW67" s="19">
        <f t="shared" si="135"/>
        <v>8.6823830736874608E-2</v>
      </c>
      <c r="DX67" s="19">
        <f t="shared" si="135"/>
        <v>-8.1732413013278091E-2</v>
      </c>
      <c r="DY67" s="19">
        <f t="shared" si="135"/>
        <v>-3.3476237397003776E-2</v>
      </c>
      <c r="DZ67" s="19">
        <f t="shared" si="135"/>
        <v>1.7918906541772826E-2</v>
      </c>
      <c r="EA67" s="19"/>
      <c r="EB67" s="19"/>
      <c r="EC67" s="19">
        <f t="shared" ref="EC67:EE70" si="136">LN(CI67/CI66)</f>
        <v>-3.3708267444361714E-2</v>
      </c>
      <c r="ED67" s="19">
        <f t="shared" si="136"/>
        <v>-0.12471997684584453</v>
      </c>
      <c r="EE67" s="19">
        <f t="shared" si="136"/>
        <v>-1.6442070537598878E-2</v>
      </c>
      <c r="EF67" s="566">
        <v>0</v>
      </c>
      <c r="EG67" s="566">
        <v>0</v>
      </c>
      <c r="EH67" s="566">
        <v>0</v>
      </c>
      <c r="EI67" s="19">
        <f t="shared" ref="EI67:EW67" si="137">LN(CO67/CO66)</f>
        <v>9.8781696977272029E-2</v>
      </c>
      <c r="EJ67" s="19">
        <f t="shared" si="137"/>
        <v>-4.2973404807316887E-2</v>
      </c>
      <c r="EK67" s="19">
        <f t="shared" si="137"/>
        <v>2.2243766338706367E-2</v>
      </c>
      <c r="EL67" s="19">
        <f t="shared" si="137"/>
        <v>-0.20007218916272579</v>
      </c>
      <c r="EM67" s="19">
        <f t="shared" si="137"/>
        <v>-7.2589480448682409E-2</v>
      </c>
      <c r="EN67" s="19">
        <f t="shared" si="137"/>
        <v>-2.4585050171012382E-2</v>
      </c>
      <c r="EO67" s="19">
        <f t="shared" si="137"/>
        <v>4.1175020742878196E-2</v>
      </c>
      <c r="EP67" s="19">
        <f t="shared" si="137"/>
        <v>9.7659642548565184E-2</v>
      </c>
      <c r="EQ67" s="19">
        <f t="shared" si="137"/>
        <v>5.6941678197768228E-2</v>
      </c>
      <c r="ER67" s="19">
        <f t="shared" si="137"/>
        <v>0.12958691334246314</v>
      </c>
      <c r="ES67" s="19">
        <f t="shared" si="137"/>
        <v>1.9305305645054369E-2</v>
      </c>
      <c r="ET67" s="19">
        <f t="shared" si="137"/>
        <v>-3.8450786264115848E-2</v>
      </c>
      <c r="EU67" s="19">
        <f t="shared" si="137"/>
        <v>0.16213407795652793</v>
      </c>
      <c r="EV67" s="19">
        <f t="shared" si="137"/>
        <v>9.3717862688564094E-3</v>
      </c>
      <c r="EW67" s="19">
        <f t="shared" si="137"/>
        <v>-3.1619421821870421E-2</v>
      </c>
      <c r="GL67" s="3"/>
      <c r="GM67" s="3"/>
      <c r="GN67" s="8"/>
      <c r="GO67" s="3"/>
      <c r="HJ67" s="17"/>
    </row>
    <row r="68" spans="1:218" s="566" customFormat="1" x14ac:dyDescent="0.2">
      <c r="A68" s="566" t="s">
        <v>17</v>
      </c>
      <c r="B68" s="1">
        <v>2012</v>
      </c>
      <c r="C68" s="52">
        <f>'Manufacturing Gross Output'!B49</f>
        <v>895924</v>
      </c>
      <c r="D68" s="52">
        <f>'Manufacturing Gross Output'!C49</f>
        <v>51705</v>
      </c>
      <c r="E68" s="52">
        <f>'Manufacturing Gross Output'!D49</f>
        <v>19162</v>
      </c>
      <c r="F68" s="52">
        <f>'Manufacturing Gross Output'!B49</f>
        <v>895924</v>
      </c>
      <c r="G68" s="52">
        <f>'Manufacturing Gross Output'!C49</f>
        <v>51705</v>
      </c>
      <c r="H68" s="52">
        <f>'Manufacturing Gross Output'!D49</f>
        <v>19162</v>
      </c>
      <c r="I68" s="52">
        <f>'Manufacturing Gross Output'!E49</f>
        <v>80770</v>
      </c>
      <c r="J68" s="52">
        <f>'Manufacturing Gross Output'!F49</f>
        <v>178973</v>
      </c>
      <c r="K68" s="52">
        <f>'Manufacturing Gross Output'!G49</f>
        <v>83095</v>
      </c>
      <c r="L68" s="52">
        <f>'Manufacturing Gross Output'!H49</f>
        <v>833489</v>
      </c>
      <c r="M68" s="52">
        <f>'Manufacturing Gross Output'!I49</f>
        <v>792803</v>
      </c>
      <c r="N68" s="52">
        <f>'Manufacturing Gross Output'!J49</f>
        <v>216467</v>
      </c>
      <c r="O68" s="52">
        <f>'Manufacturing Gross Output'!K49</f>
        <v>99639</v>
      </c>
      <c r="P68" s="52">
        <f>'Manufacturing Gross Output'!L49</f>
        <v>269217</v>
      </c>
      <c r="Q68" s="52">
        <f>'Manufacturing Gross Output'!M49</f>
        <v>343518</v>
      </c>
      <c r="R68" s="52">
        <f>'Manufacturing Gross Output'!N49</f>
        <v>404480</v>
      </c>
      <c r="S68" s="52">
        <f>'Manufacturing Gross Output'!O49</f>
        <v>354078</v>
      </c>
      <c r="T68" s="52">
        <f>'Manufacturing Gross Output'!P49</f>
        <v>122825</v>
      </c>
      <c r="U68" s="52">
        <f>'Manufacturing Gross Output'!Q49</f>
        <v>806427</v>
      </c>
      <c r="V68" s="52">
        <f>'Manufacturing Gross Output'!R49</f>
        <v>65728</v>
      </c>
      <c r="W68" s="52">
        <f>'Manufacturing Gross Output'!S49</f>
        <v>155646</v>
      </c>
      <c r="X68" s="52">
        <f t="shared" ref="X68:X73" si="138">SUM(F68:W68)</f>
        <v>5773946</v>
      </c>
      <c r="Z68" s="132">
        <f t="shared" si="85"/>
        <v>1.3237844349426138</v>
      </c>
      <c r="AA68" s="132">
        <f t="shared" si="86"/>
        <v>0.6099718193019481</v>
      </c>
      <c r="AB68" s="132">
        <f t="shared" si="87"/>
        <v>0.2268473884194408</v>
      </c>
      <c r="AC68" s="132">
        <f t="shared" si="88"/>
        <v>1.3237844349426138</v>
      </c>
      <c r="AD68" s="132">
        <f t="shared" si="89"/>
        <v>0.6099718193019481</v>
      </c>
      <c r="AE68" s="132">
        <f t="shared" si="90"/>
        <v>0.2268473884194408</v>
      </c>
      <c r="AF68" s="132">
        <f t="shared" si="91"/>
        <v>1.0863543035925736</v>
      </c>
      <c r="AG68" s="132">
        <f t="shared" si="92"/>
        <v>0.9862419251442377</v>
      </c>
      <c r="AH68" s="132">
        <f t="shared" si="93"/>
        <v>0.92931620913331969</v>
      </c>
      <c r="AI68" s="132">
        <f t="shared" si="94"/>
        <v>1.2805245028363617</v>
      </c>
      <c r="AJ68" s="132">
        <f t="shared" si="95"/>
        <v>1.5410932515526514</v>
      </c>
      <c r="AK68" s="132">
        <f t="shared" si="96"/>
        <v>1.5915963711602739</v>
      </c>
      <c r="AL68" s="132">
        <f t="shared" si="97"/>
        <v>1.0841988854435458</v>
      </c>
      <c r="AM68" s="132">
        <f t="shared" si="98"/>
        <v>1.2265273331616193</v>
      </c>
      <c r="AN68" s="132">
        <f t="shared" si="99"/>
        <v>1.3100837143493467</v>
      </c>
      <c r="AO68" s="132">
        <f t="shared" si="100"/>
        <v>1.6091658084449021</v>
      </c>
      <c r="AP68" s="132">
        <f t="shared" si="101"/>
        <v>7.9113924050632916</v>
      </c>
      <c r="AQ68" s="132">
        <f t="shared" si="102"/>
        <v>1.1114445444744534</v>
      </c>
      <c r="AR68" s="132">
        <f t="shared" si="103"/>
        <v>1.6167866820171939</v>
      </c>
      <c r="AS68" s="132">
        <f t="shared" si="104"/>
        <v>1.0623492791960141</v>
      </c>
      <c r="AT68" s="132">
        <f t="shared" si="105"/>
        <v>2.0369087872245082</v>
      </c>
      <c r="AX68" s="132">
        <f>'Gross Output over VA'!B49</f>
        <v>4.0861633326948166</v>
      </c>
      <c r="AY68" s="132">
        <f>'Gross Output over VA'!C49</f>
        <v>3.2445406626506026</v>
      </c>
      <c r="AZ68" s="132">
        <f>'Gross Output over VA'!D49</f>
        <v>1.9169667867146858</v>
      </c>
      <c r="BA68" s="132">
        <f>'Gross Output over VA'!B49</f>
        <v>4.0861633326948166</v>
      </c>
      <c r="BB68" s="132">
        <f>'Gross Output over VA'!C49</f>
        <v>3.2445406626506026</v>
      </c>
      <c r="BC68" s="132">
        <f>'Gross Output over VA'!D49</f>
        <v>1.9169667867146858</v>
      </c>
      <c r="BD68" s="132">
        <f>'Gross Output over VA'!E49</f>
        <v>3.136577220302124</v>
      </c>
      <c r="BE68" s="132">
        <f>'Gross Output over VA'!F49</f>
        <v>3.3781238203095509</v>
      </c>
      <c r="BF68" s="132">
        <f>'Gross Output over VA'!G49</f>
        <v>2.1670361194419088</v>
      </c>
      <c r="BG68" s="132">
        <f>'Gross Output over VA'!H49</f>
        <v>5.2761150569080986</v>
      </c>
      <c r="BH68" s="132">
        <f>'Gross Output over VA'!I49</f>
        <v>2.6133720546933716</v>
      </c>
      <c r="BI68" s="132">
        <f>'Gross Output over VA'!J49</f>
        <v>3.2072511223386129</v>
      </c>
      <c r="BJ68" s="132">
        <f>'Gross Output over VA'!K49</f>
        <v>2.340536985271664</v>
      </c>
      <c r="BK68" s="132">
        <f>'Gross Output over VA'!L49</f>
        <v>4.1096185256987585</v>
      </c>
      <c r="BL68" s="132">
        <f>'Gross Output over VA'!M49</f>
        <v>2.4960798703705049</v>
      </c>
      <c r="BM68" s="132">
        <f>'Gross Output over VA'!N49</f>
        <v>2.6525018033969441</v>
      </c>
      <c r="BN68" s="132">
        <f>'Gross Output over VA'!O49</f>
        <v>1.4726190624727065</v>
      </c>
      <c r="BO68" s="132">
        <f>'Gross Output over VA'!P49</f>
        <v>2.3624281125579429</v>
      </c>
      <c r="BP68" s="132">
        <f>'Gross Output over VA'!Q49</f>
        <v>1</v>
      </c>
      <c r="BQ68" s="132">
        <f>'Gross Output over VA'!R49</f>
        <v>2.9361207897793262</v>
      </c>
      <c r="BR68" s="132">
        <f>'Gross Output over VA'!S49</f>
        <v>1.9175074842000221</v>
      </c>
      <c r="BS68" s="132">
        <f t="shared" si="128"/>
        <v>2.8362490281838926</v>
      </c>
      <c r="BU68" s="566">
        <f t="shared" si="129"/>
        <v>20013208.038563494</v>
      </c>
      <c r="BV68" s="132">
        <f t="shared" si="130"/>
        <v>0.94838635797131421</v>
      </c>
      <c r="BW68" s="132">
        <f t="shared" si="131"/>
        <v>1.179131769467253</v>
      </c>
      <c r="CA68" s="566">
        <f t="shared" si="132"/>
        <v>0.75513054603550767</v>
      </c>
      <c r="CB68" s="566">
        <f t="shared" si="133"/>
        <v>1.2930110526050864</v>
      </c>
      <c r="CC68" s="52">
        <f>BEA_Output_Data!X49</f>
        <v>2491706</v>
      </c>
      <c r="CD68" s="52">
        <f>BEA_Output_Data!AW49</f>
        <v>1927057</v>
      </c>
      <c r="CE68" s="52">
        <f t="shared" si="134"/>
        <v>1927057</v>
      </c>
      <c r="CF68" s="132">
        <f t="shared" si="106"/>
        <v>2.0503988025670994</v>
      </c>
      <c r="CG68" s="19">
        <f t="shared" ref="CG68:CG73" si="139">CC68/CD68</f>
        <v>1.2930110526050864</v>
      </c>
      <c r="CH68" s="566">
        <f t="shared" ref="CH68:CH73" si="140">CG68/CG$41</f>
        <v>0.75513054603550767</v>
      </c>
      <c r="CI68" s="19">
        <f>'NAICS Sector VA over Manufac VA'!B49</f>
        <v>0.11377867909459866</v>
      </c>
      <c r="CJ68" s="19">
        <f>'NAICS Sector VA over Manufac VA'!C49</f>
        <v>8.2696048949252674E-3</v>
      </c>
      <c r="CK68" s="19">
        <f>'NAICS Sector VA over Manufac VA'!D49</f>
        <v>5.1871843956873094E-3</v>
      </c>
      <c r="CL68" s="19">
        <v>0</v>
      </c>
      <c r="CM68" s="19">
        <v>0</v>
      </c>
      <c r="CN68" s="19">
        <v>0</v>
      </c>
      <c r="CO68" s="19">
        <f>'NAICS Sector VA over Manufac VA'!E49</f>
        <v>1.3362863682807515E-2</v>
      </c>
      <c r="CP68" s="19">
        <f>'NAICS Sector VA over Manufac VA'!F49</f>
        <v>2.7492700008354708E-2</v>
      </c>
      <c r="CQ68" s="19">
        <f>'NAICS Sector VA over Manufac VA'!G49</f>
        <v>1.9898217852403952E-2</v>
      </c>
      <c r="CR68" s="19">
        <f>'NAICS Sector VA over Manufac VA'!H49</f>
        <v>8.1976817499430477E-2</v>
      </c>
      <c r="CS68" s="19">
        <f>'NAICS Sector VA over Manufac VA'!I49</f>
        <v>0.15742347008936425</v>
      </c>
      <c r="CT68" s="19">
        <f>'NAICS Sector VA over Manufac VA'!J49</f>
        <v>3.5023873191088795E-2</v>
      </c>
      <c r="CU68" s="19">
        <f>'NAICS Sector VA over Manufac VA'!K49</f>
        <v>2.2091199170548664E-2</v>
      </c>
      <c r="CV68" s="19">
        <f>'NAICS Sector VA over Manufac VA'!L49</f>
        <v>3.399432398730292E-2</v>
      </c>
      <c r="CW68" s="19">
        <f>'NAICS Sector VA over Manufac VA'!M49</f>
        <v>7.1416154270475651E-2</v>
      </c>
      <c r="CX68" s="19">
        <f>'NAICS Sector VA over Manufac VA'!N49</f>
        <v>7.9131027260740075E-2</v>
      </c>
      <c r="CY68" s="19">
        <f>'NAICS Sector VA over Manufac VA'!O49</f>
        <v>0.12477108876385079</v>
      </c>
      <c r="CZ68" s="19">
        <f>'NAICS Sector VA over Manufac VA'!P49</f>
        <v>2.6979482184491688E-2</v>
      </c>
      <c r="DA68" s="19">
        <f>'NAICS Sector VA over Manufac VA'!Q49</f>
        <v>0.41847594544427075</v>
      </c>
      <c r="DB68" s="19">
        <f>'NAICS Sector VA over Manufac VA'!R49</f>
        <v>1.1616677659249312E-2</v>
      </c>
      <c r="DC68" s="19">
        <f>'NAICS Sector VA over Manufac VA'!S49</f>
        <v>4.2121743155495661E-2</v>
      </c>
      <c r="DD68" s="19">
        <f t="shared" si="82"/>
        <v>1.2930110526050864</v>
      </c>
      <c r="DF68" s="19">
        <f t="shared" ref="DF68:DO70" si="141">LN(AX68/AX67)</f>
        <v>4.0639609521157888E-2</v>
      </c>
      <c r="DG68" s="19">
        <f t="shared" si="141"/>
        <v>-0.10405091951188314</v>
      </c>
      <c r="DH68" s="19">
        <f t="shared" si="141"/>
        <v>-0.24031630992350894</v>
      </c>
      <c r="DI68" s="19">
        <f t="shared" si="141"/>
        <v>4.0639609521157888E-2</v>
      </c>
      <c r="DJ68" s="19">
        <f t="shared" si="141"/>
        <v>-0.10405091951188314</v>
      </c>
      <c r="DK68" s="19">
        <f t="shared" si="141"/>
        <v>-0.24031630992350894</v>
      </c>
      <c r="DL68" s="19">
        <f t="shared" si="141"/>
        <v>5.5851204241894471E-2</v>
      </c>
      <c r="DM68" s="19">
        <f t="shared" si="141"/>
        <v>2.8608317783962615E-2</v>
      </c>
      <c r="DN68" s="19">
        <f t="shared" si="141"/>
        <v>-1.1199522927967635E-2</v>
      </c>
      <c r="DO68" s="19">
        <f t="shared" si="141"/>
        <v>0.10886832729731592</v>
      </c>
      <c r="DP68" s="19">
        <f t="shared" ref="DP68:DY70" si="142">LN(BH68/BH67)</f>
        <v>7.8121999513129731E-2</v>
      </c>
      <c r="DQ68" s="19">
        <f t="shared" si="142"/>
        <v>2.9900206128202378E-2</v>
      </c>
      <c r="DR68" s="19">
        <f t="shared" si="142"/>
        <v>-1.7663750803745375E-2</v>
      </c>
      <c r="DS68" s="19">
        <f t="shared" si="142"/>
        <v>-0.15349649793804901</v>
      </c>
      <c r="DT68" s="19">
        <f t="shared" si="142"/>
        <v>4.5818739626140303E-3</v>
      </c>
      <c r="DU68" s="19">
        <f t="shared" si="142"/>
        <v>6.0445979766967112E-2</v>
      </c>
      <c r="DV68" s="19">
        <f t="shared" si="142"/>
        <v>-3.8628730022461005E-2</v>
      </c>
      <c r="DW68" s="19">
        <f t="shared" si="142"/>
        <v>1.6252603738044138E-3</v>
      </c>
      <c r="DX68" s="19">
        <f t="shared" si="142"/>
        <v>1.8975529229045867E-2</v>
      </c>
      <c r="DY68" s="19">
        <f t="shared" si="142"/>
        <v>0.13650140110009842</v>
      </c>
      <c r="DZ68" s="19">
        <f t="shared" ref="DZ68:DZ73" si="143">LN(BR68/BR67)</f>
        <v>-4.487102085215014E-2</v>
      </c>
      <c r="EA68" s="19"/>
      <c r="EB68" s="19"/>
      <c r="EC68" s="19">
        <f t="shared" si="136"/>
        <v>-2.5394297911249523E-2</v>
      </c>
      <c r="ED68" s="19">
        <f t="shared" si="136"/>
        <v>8.5878624112330326E-2</v>
      </c>
      <c r="EE68" s="19">
        <f t="shared" si="136"/>
        <v>-3.8374807612233337E-2</v>
      </c>
      <c r="EF68" s="566">
        <v>0</v>
      </c>
      <c r="EG68" s="566">
        <v>0</v>
      </c>
      <c r="EH68" s="566">
        <v>0</v>
      </c>
      <c r="EI68" s="19">
        <f t="shared" ref="EI68:EW70" si="144">LN(CO68/CO67)</f>
        <v>2.0514363388813801E-2</v>
      </c>
      <c r="EJ68" s="19">
        <f t="shared" si="144"/>
        <v>-5.2710443158329161E-3</v>
      </c>
      <c r="EK68" s="19">
        <f t="shared" si="144"/>
        <v>2.3969974427802505E-3</v>
      </c>
      <c r="EL68" s="19">
        <f t="shared" si="144"/>
        <v>-9.4268359153518957E-2</v>
      </c>
      <c r="EM68" s="19">
        <f t="shared" si="144"/>
        <v>-5.7577215560011927E-2</v>
      </c>
      <c r="EN68" s="19">
        <f t="shared" si="144"/>
        <v>2.5373084067323397E-2</v>
      </c>
      <c r="EO68" s="19">
        <f t="shared" si="144"/>
        <v>5.7880360191819698E-2</v>
      </c>
      <c r="EP68" s="19">
        <f t="shared" si="144"/>
        <v>0.15664062271113155</v>
      </c>
      <c r="EQ68" s="19">
        <f t="shared" si="144"/>
        <v>3.8026548492672223E-2</v>
      </c>
      <c r="ER68" s="19">
        <f t="shared" si="144"/>
        <v>1.6638252251601985E-2</v>
      </c>
      <c r="ES68" s="19">
        <f t="shared" si="144"/>
        <v>4.213167428329135E-2</v>
      </c>
      <c r="ET68" s="19">
        <f t="shared" si="144"/>
        <v>2.7729614836356106E-2</v>
      </c>
      <c r="EU68" s="19">
        <f t="shared" si="144"/>
        <v>2.9004948061619049E-2</v>
      </c>
      <c r="EV68" s="19">
        <f t="shared" si="144"/>
        <v>-1.6287759262659619E-2</v>
      </c>
      <c r="EW68" s="19">
        <f t="shared" si="144"/>
        <v>-1.1417736458148914E-3</v>
      </c>
      <c r="GL68" s="3"/>
      <c r="GM68" s="3"/>
      <c r="GN68" s="8"/>
      <c r="GO68" s="3"/>
      <c r="HJ68" s="17"/>
    </row>
    <row r="69" spans="1:218" s="566" customFormat="1" x14ac:dyDescent="0.2">
      <c r="A69" s="566" t="s">
        <v>17</v>
      </c>
      <c r="B69" s="1">
        <v>2013</v>
      </c>
      <c r="C69" s="52">
        <f>'Manufacturing Gross Output'!B50</f>
        <v>911226.38192000007</v>
      </c>
      <c r="D69" s="52">
        <f>'Manufacturing Gross Output'!C50</f>
        <v>53608.778100000003</v>
      </c>
      <c r="E69" s="52">
        <f>'Manufacturing Gross Output'!D50</f>
        <v>19020.009580000002</v>
      </c>
      <c r="F69" s="52">
        <f>'Manufacturing Gross Output'!B50</f>
        <v>911226.38192000007</v>
      </c>
      <c r="G69" s="52">
        <f>'Manufacturing Gross Output'!C50</f>
        <v>53608.778100000003</v>
      </c>
      <c r="H69" s="52">
        <f>'Manufacturing Gross Output'!D50</f>
        <v>19020.009580000002</v>
      </c>
      <c r="I69" s="52">
        <f>'Manufacturing Gross Output'!E50</f>
        <v>84363.457300000009</v>
      </c>
      <c r="J69" s="52">
        <f>'Manufacturing Gross Output'!F50</f>
        <v>178838.77025</v>
      </c>
      <c r="K69" s="52">
        <f>'Manufacturing Gross Output'!G50</f>
        <v>82898.895799999998</v>
      </c>
      <c r="L69" s="52">
        <f>'Manufacturing Gross Output'!H50</f>
        <v>865453.30315000005</v>
      </c>
      <c r="M69" s="52">
        <f>'Manufacturing Gross Output'!I50</f>
        <v>824293.13516000006</v>
      </c>
      <c r="N69" s="52">
        <f>'Manufacturing Gross Output'!J50</f>
        <v>219798.42713</v>
      </c>
      <c r="O69" s="52">
        <f>'Manufacturing Gross Output'!K50</f>
        <v>103366.49499000001</v>
      </c>
      <c r="P69" s="52">
        <f>'Manufacturing Gross Output'!L50</f>
        <v>278615.36546999996</v>
      </c>
      <c r="Q69" s="52">
        <f>'Manufacturing Gross Output'!M50</f>
        <v>348681.07553999999</v>
      </c>
      <c r="R69" s="52">
        <f>'Manufacturing Gross Output'!N50</f>
        <v>390626.56</v>
      </c>
      <c r="S69" s="52">
        <f>'Manufacturing Gross Output'!O50</f>
        <v>357023.92895999999</v>
      </c>
      <c r="T69" s="52">
        <f>'Manufacturing Gross Output'!P50</f>
        <v>123701.97050000001</v>
      </c>
      <c r="U69" s="52">
        <f>'Manufacturing Gross Output'!Q50</f>
        <v>865587.78746256756</v>
      </c>
      <c r="V69" s="52">
        <f>'Manufacturing Gross Output'!R50</f>
        <v>66343.214080000005</v>
      </c>
      <c r="W69" s="52">
        <f>'Manufacturing Gross Output'!S50</f>
        <v>165766.10292</v>
      </c>
      <c r="X69" s="52">
        <f t="shared" si="138"/>
        <v>5939213.6583125694</v>
      </c>
      <c r="Z69" s="132">
        <f t="shared" si="85"/>
        <v>1.3463946730914338</v>
      </c>
      <c r="AA69" s="132">
        <f t="shared" si="86"/>
        <v>0.63243098168864587</v>
      </c>
      <c r="AB69" s="132">
        <f t="shared" si="87"/>
        <v>0.22516644927125276</v>
      </c>
      <c r="AC69" s="132">
        <f t="shared" si="88"/>
        <v>1.3463946730914338</v>
      </c>
      <c r="AD69" s="132">
        <f t="shared" si="89"/>
        <v>0.63243098168864587</v>
      </c>
      <c r="AE69" s="132">
        <f t="shared" si="90"/>
        <v>0.22516644927125276</v>
      </c>
      <c r="AF69" s="132">
        <f t="shared" si="91"/>
        <v>1.1346862065594072</v>
      </c>
      <c r="AG69" s="132">
        <f t="shared" si="92"/>
        <v>0.98550224370037953</v>
      </c>
      <c r="AH69" s="132">
        <f t="shared" si="93"/>
        <v>0.927123022879765</v>
      </c>
      <c r="AI69" s="132">
        <f t="shared" si="94"/>
        <v>1.3296326175201363</v>
      </c>
      <c r="AJ69" s="132">
        <f t="shared" si="95"/>
        <v>1.6023054755043229</v>
      </c>
      <c r="AK69" s="132">
        <f t="shared" si="96"/>
        <v>1.6160910393124304</v>
      </c>
      <c r="AL69" s="132">
        <f t="shared" si="97"/>
        <v>1.1247587657479889</v>
      </c>
      <c r="AM69" s="132">
        <f t="shared" si="98"/>
        <v>1.2693454023622914</v>
      </c>
      <c r="AN69" s="132">
        <f t="shared" si="99"/>
        <v>1.3297742725760173</v>
      </c>
      <c r="AO69" s="132">
        <f t="shared" si="100"/>
        <v>1.5540518795056641</v>
      </c>
      <c r="AP69" s="132">
        <f t="shared" si="101"/>
        <v>7.9772151898734176</v>
      </c>
      <c r="AQ69" s="132">
        <f t="shared" si="102"/>
        <v>1.1193802585220012</v>
      </c>
      <c r="AR69" s="132">
        <f t="shared" si="103"/>
        <v>1.7353967648481619</v>
      </c>
      <c r="AS69" s="132">
        <f t="shared" si="104"/>
        <v>1.0722928684492889</v>
      </c>
      <c r="AT69" s="132">
        <f t="shared" si="105"/>
        <v>2.1693485965698458</v>
      </c>
      <c r="AX69" s="132">
        <f>'Gross Output over VA'!B50</f>
        <v>4.066213666791163</v>
      </c>
      <c r="AY69" s="132">
        <f>'Gross Output over VA'!C50</f>
        <v>3.1703889939866339</v>
      </c>
      <c r="AZ69" s="132">
        <f>'Gross Output over VA'!D50</f>
        <v>1.8993622044791125</v>
      </c>
      <c r="BA69" s="132">
        <f>'Gross Output over VA'!B50</f>
        <v>4.066213666791163</v>
      </c>
      <c r="BB69" s="132">
        <f>'Gross Output over VA'!C50</f>
        <v>3.1703889939866339</v>
      </c>
      <c r="BC69" s="132">
        <f>'Gross Output over VA'!D50</f>
        <v>1.8993622044791125</v>
      </c>
      <c r="BD69" s="132">
        <f>'Gross Output over VA'!E50</f>
        <v>3.1947843317470852</v>
      </c>
      <c r="BE69" s="132">
        <f>'Gross Output over VA'!F50</f>
        <v>3.3527912469649568</v>
      </c>
      <c r="BF69" s="132">
        <f>'Gross Output over VA'!G50</f>
        <v>2.1239248977787639</v>
      </c>
      <c r="BG69" s="132">
        <f>'Gross Output over VA'!H50</f>
        <v>4.9230370314520995</v>
      </c>
      <c r="BH69" s="132">
        <f>'Gross Output over VA'!I50</f>
        <v>2.6337383614161292</v>
      </c>
      <c r="BI69" s="132">
        <f>'Gross Output over VA'!J50</f>
        <v>3.2684752823864667</v>
      </c>
      <c r="BJ69" s="132">
        <f>'Gross Output over VA'!K50</f>
        <v>2.2907651057980813</v>
      </c>
      <c r="BK69" s="132">
        <f>'Gross Output over VA'!L50</f>
        <v>4.0069390430182885</v>
      </c>
      <c r="BL69" s="132">
        <f>'Gross Output over VA'!M50</f>
        <v>2.5486072475100077</v>
      </c>
      <c r="BM69" s="132">
        <f>'Gross Output over VA'!N50</f>
        <v>2.5752250526581069</v>
      </c>
      <c r="BN69" s="132">
        <f>'Gross Output over VA'!O50</f>
        <v>1.4405037379438099</v>
      </c>
      <c r="BO69" s="132">
        <f>'Gross Output over VA'!P50</f>
        <v>2.1617777700583369</v>
      </c>
      <c r="BP69" s="132">
        <f>'Gross Output over VA'!Q50</f>
        <v>1.0338952132814971</v>
      </c>
      <c r="BQ69" s="132">
        <f>'Gross Output over VA'!R50</f>
        <v>2.7714058824254555</v>
      </c>
      <c r="BR69" s="132">
        <f>'Gross Output over VA'!S50</f>
        <v>2.0949342656313039</v>
      </c>
      <c r="BS69" s="132">
        <f t="shared" si="128"/>
        <v>2.7948921047897239</v>
      </c>
      <c r="BU69" s="566">
        <f t="shared" si="129"/>
        <v>20476620.436718155</v>
      </c>
      <c r="BV69" s="132">
        <f t="shared" si="130"/>
        <v>0.97034655524092683</v>
      </c>
      <c r="BW69" s="132">
        <f t="shared" si="131"/>
        <v>1.2064349524440283</v>
      </c>
      <c r="CA69" s="566">
        <f t="shared" si="132"/>
        <v>0.75694347431759934</v>
      </c>
      <c r="CB69" s="566">
        <f t="shared" si="133"/>
        <v>1.2961153321480499</v>
      </c>
      <c r="CC69" s="52">
        <f>BEA_Output_Data!X50</f>
        <v>2574317.195255985</v>
      </c>
      <c r="CD69" s="52">
        <f>BEA_Output_Data!AW50</f>
        <v>1986179.10876</v>
      </c>
      <c r="CE69" s="52">
        <f t="shared" si="134"/>
        <v>1986179.10876</v>
      </c>
      <c r="CF69" s="132">
        <f>CE69/CE$75</f>
        <v>2.1133050378298579</v>
      </c>
      <c r="CG69" s="19">
        <f t="shared" si="139"/>
        <v>1.2961153321480499</v>
      </c>
      <c r="CH69" s="566">
        <f t="shared" si="140"/>
        <v>0.75694347431759934</v>
      </c>
      <c r="CI69" s="19">
        <f>'NAICS Sector VA over Manufac VA'!B50</f>
        <v>0.1128282052064816</v>
      </c>
      <c r="CJ69" s="19">
        <f>'NAICS Sector VA over Manufac VA'!C50</f>
        <v>8.5134374062350616E-3</v>
      </c>
      <c r="CK69" s="19">
        <f>'NAICS Sector VA over Manufac VA'!D50</f>
        <v>5.0417874177781565E-3</v>
      </c>
      <c r="CL69" s="19">
        <v>0</v>
      </c>
      <c r="CM69" s="19">
        <v>0</v>
      </c>
      <c r="CN69" s="19">
        <v>0</v>
      </c>
      <c r="CO69" s="19">
        <f>'NAICS Sector VA over Manufac VA'!E50</f>
        <v>1.3295185889094379E-2</v>
      </c>
      <c r="CP69" s="19">
        <f>'NAICS Sector VA over Manufac VA'!F50</f>
        <v>2.6855716971719179E-2</v>
      </c>
      <c r="CQ69" s="19">
        <f>'NAICS Sector VA over Manufac VA'!G50</f>
        <v>1.9651295232063742E-2</v>
      </c>
      <c r="CR69" s="19">
        <f>'NAICS Sector VA over Manufac VA'!H50</f>
        <v>8.8509956581786994E-2</v>
      </c>
      <c r="CS69" s="19">
        <f>'NAICS Sector VA over Manufac VA'!I50</f>
        <v>0.15757620757344212</v>
      </c>
      <c r="CT69" s="19">
        <f>'NAICS Sector VA over Manufac VA'!J50</f>
        <v>3.385797389238672E-2</v>
      </c>
      <c r="CU69" s="19">
        <f>'NAICS Sector VA over Manufac VA'!K50</f>
        <v>2.2718561106088275E-2</v>
      </c>
      <c r="CV69" s="19">
        <f>'NAICS Sector VA over Manufac VA'!L50</f>
        <v>3.5008533502001532E-2</v>
      </c>
      <c r="CW69" s="19">
        <f>'NAICS Sector VA over Manufac VA'!M50</f>
        <v>6.8882207010733248E-2</v>
      </c>
      <c r="CX69" s="19">
        <f>'NAICS Sector VA over Manufac VA'!N50</f>
        <v>7.6370946120110986E-2</v>
      </c>
      <c r="CY69" s="19">
        <f>'NAICS Sector VA over Manufac VA'!O50</f>
        <v>0.12478561561083691</v>
      </c>
      <c r="CZ69" s="19">
        <f>'NAICS Sector VA over Manufac VA'!P50</f>
        <v>2.8810258937687006E-2</v>
      </c>
      <c r="DA69" s="19">
        <f>'NAICS Sector VA over Manufac VA'!Q50</f>
        <v>0.42151805944060478</v>
      </c>
      <c r="DB69" s="19">
        <f>'NAICS Sector VA over Manufac VA'!R50</f>
        <v>1.2052522853764749E-2</v>
      </c>
      <c r="DC69" s="19">
        <f>'NAICS Sector VA over Manufac VA'!S50</f>
        <v>3.9838861395234487E-2</v>
      </c>
      <c r="DD69" s="19">
        <f t="shared" si="82"/>
        <v>1.2961153321480499</v>
      </c>
      <c r="DF69" s="19">
        <f t="shared" si="141"/>
        <v>-4.8942058804465382E-3</v>
      </c>
      <c r="DG69" s="19">
        <f t="shared" si="141"/>
        <v>-2.3119496397097181E-2</v>
      </c>
      <c r="DH69" s="19">
        <f t="shared" si="141"/>
        <v>-9.2259902904443768E-3</v>
      </c>
      <c r="DI69" s="19">
        <f t="shared" si="141"/>
        <v>-4.8942058804465382E-3</v>
      </c>
      <c r="DJ69" s="19">
        <f t="shared" si="141"/>
        <v>-2.3119496397097181E-2</v>
      </c>
      <c r="DK69" s="19">
        <f t="shared" si="141"/>
        <v>-9.2259902904443768E-3</v>
      </c>
      <c r="DL69" s="19">
        <f t="shared" si="141"/>
        <v>1.8387435603489041E-2</v>
      </c>
      <c r="DM69" s="19">
        <f t="shared" si="141"/>
        <v>-7.5272656697280386E-3</v>
      </c>
      <c r="DN69" s="19">
        <f t="shared" si="141"/>
        <v>-2.009464646933309E-2</v>
      </c>
      <c r="DO69" s="19">
        <f t="shared" si="141"/>
        <v>-6.926441934026227E-2</v>
      </c>
      <c r="DP69" s="19">
        <f t="shared" si="142"/>
        <v>7.7629046789234246E-3</v>
      </c>
      <c r="DQ69" s="19">
        <f t="shared" si="142"/>
        <v>1.8909379584613507E-2</v>
      </c>
      <c r="DR69" s="19">
        <f t="shared" si="142"/>
        <v>-2.1494514828097801E-2</v>
      </c>
      <c r="DS69" s="19">
        <f t="shared" si="142"/>
        <v>-2.5302589153813285E-2</v>
      </c>
      <c r="DT69" s="19">
        <f t="shared" si="142"/>
        <v>2.0825583171674267E-2</v>
      </c>
      <c r="DU69" s="19">
        <f t="shared" si="142"/>
        <v>-2.9566342004368668E-2</v>
      </c>
      <c r="DV69" s="19">
        <f t="shared" si="142"/>
        <v>-2.2049620209300302E-2</v>
      </c>
      <c r="DW69" s="19">
        <f t="shared" si="142"/>
        <v>-8.8759026499239752E-2</v>
      </c>
      <c r="DX69" s="19">
        <f t="shared" si="142"/>
        <v>3.3333429830470135E-2</v>
      </c>
      <c r="DY69" s="19">
        <f t="shared" si="142"/>
        <v>-5.7734520612261274E-2</v>
      </c>
      <c r="DZ69" s="19">
        <f t="shared" si="143"/>
        <v>8.8496018740204879E-2</v>
      </c>
      <c r="EA69" s="19"/>
      <c r="EB69" s="19"/>
      <c r="EC69" s="19">
        <f t="shared" si="136"/>
        <v>-8.3887959973476655E-3</v>
      </c>
      <c r="ED69" s="19">
        <f t="shared" si="136"/>
        <v>2.9059054366378408E-2</v>
      </c>
      <c r="EE69" s="19">
        <f t="shared" si="136"/>
        <v>-2.8430378724779694E-2</v>
      </c>
      <c r="EF69" s="566">
        <v>0</v>
      </c>
      <c r="EG69" s="566">
        <v>0</v>
      </c>
      <c r="EH69" s="566">
        <v>0</v>
      </c>
      <c r="EI69" s="19">
        <f t="shared" si="144"/>
        <v>-5.0774861776647856E-3</v>
      </c>
      <c r="EJ69" s="19">
        <f t="shared" si="144"/>
        <v>-2.3441794304972705E-2</v>
      </c>
      <c r="EK69" s="19">
        <f t="shared" si="144"/>
        <v>-1.2486921303852021E-2</v>
      </c>
      <c r="EL69" s="19">
        <f t="shared" si="144"/>
        <v>7.6678555563116799E-2</v>
      </c>
      <c r="EM69" s="19">
        <f t="shared" si="144"/>
        <v>9.697628720205018E-4</v>
      </c>
      <c r="EN69" s="19">
        <f t="shared" si="144"/>
        <v>-3.3855383021579706E-2</v>
      </c>
      <c r="EO69" s="19">
        <f t="shared" si="144"/>
        <v>2.8002958616128119E-2</v>
      </c>
      <c r="EP69" s="19">
        <f t="shared" si="144"/>
        <v>2.9398276984472262E-2</v>
      </c>
      <c r="EQ69" s="19">
        <f t="shared" si="144"/>
        <v>-3.6126193048463283E-2</v>
      </c>
      <c r="ER69" s="19">
        <f t="shared" si="144"/>
        <v>-3.5502714015374123E-2</v>
      </c>
      <c r="ES69" s="19">
        <f t="shared" si="144"/>
        <v>1.1642121207636916E-4</v>
      </c>
      <c r="ET69" s="19">
        <f t="shared" si="144"/>
        <v>6.5654878800650712E-2</v>
      </c>
      <c r="EU69" s="19">
        <f t="shared" si="144"/>
        <v>7.2432119248086657E-3</v>
      </c>
      <c r="EV69" s="19">
        <f t="shared" si="144"/>
        <v>3.6832208665613549E-2</v>
      </c>
      <c r="EW69" s="19">
        <f t="shared" si="144"/>
        <v>-5.5721218996419707E-2</v>
      </c>
      <c r="GL69" s="3"/>
      <c r="GM69" s="3"/>
      <c r="GN69" s="8"/>
      <c r="GO69" s="3"/>
      <c r="HJ69" s="17"/>
    </row>
    <row r="70" spans="1:218" x14ac:dyDescent="0.2">
      <c r="A70" s="566" t="s">
        <v>17</v>
      </c>
      <c r="B70" s="1">
        <v>2014</v>
      </c>
      <c r="C70" s="52">
        <f>'Manufacturing Gross Output'!B51</f>
        <v>905931.47108000016</v>
      </c>
      <c r="D70" s="52">
        <f>'Manufacturing Gross Output'!C51</f>
        <v>54536.3658</v>
      </c>
      <c r="E70" s="52">
        <f>'Manufacturing Gross Output'!D51</f>
        <v>18218.84636</v>
      </c>
      <c r="F70" s="52">
        <f>'Manufacturing Gross Output'!B51</f>
        <v>905931.47108000016</v>
      </c>
      <c r="G70" s="52">
        <f>'Manufacturing Gross Output'!C51</f>
        <v>54536.3658</v>
      </c>
      <c r="H70" s="52">
        <f>'Manufacturing Gross Output'!D51</f>
        <v>18218.84636</v>
      </c>
      <c r="I70" s="52">
        <f>'Manufacturing Gross Output'!E51</f>
        <v>85448.198399999994</v>
      </c>
      <c r="J70" s="52">
        <f>'Manufacturing Gross Output'!F51</f>
        <v>177242.33109000002</v>
      </c>
      <c r="K70" s="52">
        <f>'Manufacturing Gross Output'!G51</f>
        <v>81566.051999999996</v>
      </c>
      <c r="L70" s="52">
        <f>'Manufacturing Gross Output'!H51</f>
        <v>839615.14415000007</v>
      </c>
      <c r="M70" s="52">
        <f>'Manufacturing Gross Output'!I51</f>
        <v>812710.28332999989</v>
      </c>
      <c r="N70" s="52">
        <f>'Manufacturing Gross Output'!J51</f>
        <v>224255.48265999998</v>
      </c>
      <c r="O70" s="52">
        <f>'Manufacturing Gross Output'!K51</f>
        <v>107059.11632999999</v>
      </c>
      <c r="P70" s="52">
        <f>'Manufacturing Gross Output'!L51</f>
        <v>278483.44913999998</v>
      </c>
      <c r="Q70" s="52">
        <f>'Manufacturing Gross Output'!M51</f>
        <v>355791.89813999995</v>
      </c>
      <c r="R70" s="52">
        <f>'Manufacturing Gross Output'!N51</f>
        <v>395799.85920000001</v>
      </c>
      <c r="S70" s="52">
        <f>'Manufacturing Gross Output'!O51</f>
        <v>358518.13812000002</v>
      </c>
      <c r="T70" s="52">
        <f>'Manufacturing Gross Output'!P51</f>
        <v>126539.22800000002</v>
      </c>
      <c r="U70" s="52">
        <f>'Manufacturing Gross Output'!Q51</f>
        <v>935208.59847751423</v>
      </c>
      <c r="V70" s="52">
        <f>'Manufacturing Gross Output'!R51</f>
        <v>66742.183040000004</v>
      </c>
      <c r="W70" s="52">
        <f>'Manufacturing Gross Output'!S51</f>
        <v>160253.12159999998</v>
      </c>
      <c r="X70" s="52">
        <f t="shared" si="138"/>
        <v>5983919.7669175146</v>
      </c>
      <c r="Z70" s="132">
        <f t="shared" si="85"/>
        <v>1.338571107080923</v>
      </c>
      <c r="AA70" s="132">
        <f t="shared" si="86"/>
        <v>0.64337387612692287</v>
      </c>
      <c r="AB70" s="132">
        <f t="shared" si="87"/>
        <v>0.21568195996143591</v>
      </c>
      <c r="AC70" s="132">
        <f t="shared" si="88"/>
        <v>1.338571107080923</v>
      </c>
      <c r="AD70" s="132">
        <f t="shared" si="89"/>
        <v>0.64337387612692287</v>
      </c>
      <c r="AE70" s="132">
        <f t="shared" si="90"/>
        <v>0.21568195996143591</v>
      </c>
      <c r="AF70" s="132">
        <f t="shared" si="91"/>
        <v>1.1492759448566554</v>
      </c>
      <c r="AG70" s="132">
        <f t="shared" si="92"/>
        <v>0.97670496572809307</v>
      </c>
      <c r="AH70" s="132">
        <f t="shared" si="93"/>
        <v>0.91221679088526653</v>
      </c>
      <c r="AI70" s="132">
        <f t="shared" si="94"/>
        <v>1.289936357932209</v>
      </c>
      <c r="AJ70" s="132">
        <f t="shared" si="95"/>
        <v>1.5797901030991384</v>
      </c>
      <c r="AK70" s="132">
        <f t="shared" si="96"/>
        <v>1.6488620085946204</v>
      </c>
      <c r="AL70" s="132">
        <f t="shared" si="97"/>
        <v>1.1649391764425265</v>
      </c>
      <c r="AM70" s="132">
        <f t="shared" si="98"/>
        <v>1.2687444039690423</v>
      </c>
      <c r="AN70" s="132">
        <f t="shared" si="99"/>
        <v>1.3568930054630486</v>
      </c>
      <c r="AO70" s="132">
        <f t="shared" si="100"/>
        <v>1.5746331101956745</v>
      </c>
      <c r="AP70" s="132">
        <f t="shared" si="101"/>
        <v>8.0106012658227854</v>
      </c>
      <c r="AQ70" s="132">
        <f t="shared" si="102"/>
        <v>1.1450546274993612</v>
      </c>
      <c r="AR70" s="132">
        <f t="shared" si="103"/>
        <v>1.8749779049144069</v>
      </c>
      <c r="AS70" s="132">
        <f t="shared" si="104"/>
        <v>1.0787413285740086</v>
      </c>
      <c r="AT70" s="132">
        <f t="shared" si="105"/>
        <v>2.097201287326353</v>
      </c>
      <c r="AX70" s="132">
        <f>'Gross Output over VA'!B51</f>
        <v>4.0403721552477609</v>
      </c>
      <c r="AY70" s="132">
        <f>'Gross Output over VA'!C51</f>
        <v>3.0892242296259669</v>
      </c>
      <c r="AZ70" s="132">
        <f>'Gross Output over VA'!D51</f>
        <v>1.9034135882957433</v>
      </c>
      <c r="BA70" s="132">
        <f>'Gross Output over VA'!B51</f>
        <v>4.0403721552477609</v>
      </c>
      <c r="BB70" s="132">
        <f>'Gross Output over VA'!C51</f>
        <v>3.0892242296259669</v>
      </c>
      <c r="BC70" s="132">
        <f>'Gross Output over VA'!D51</f>
        <v>1.9034135882957433</v>
      </c>
      <c r="BD70" s="132">
        <f>'Gross Output over VA'!E51</f>
        <v>3.5368988604553744</v>
      </c>
      <c r="BE70" s="132">
        <f>'Gross Output over VA'!F51</f>
        <v>3.3028179828090924</v>
      </c>
      <c r="BF70" s="132">
        <f>'Gross Output over VA'!G51</f>
        <v>2.1104060309583685</v>
      </c>
      <c r="BG70" s="132">
        <f>'Gross Output over VA'!H51</f>
        <v>4.2108847411433974</v>
      </c>
      <c r="BH70" s="132">
        <f>'Gross Output over VA'!I51</f>
        <v>2.6071410204627679</v>
      </c>
      <c r="BI70" s="132">
        <f>'Gross Output over VA'!J51</f>
        <v>3.3480260552189156</v>
      </c>
      <c r="BJ70" s="132">
        <f>'Gross Output over VA'!K51</f>
        <v>2.3416266511772625</v>
      </c>
      <c r="BK70" s="132">
        <f>'Gross Output over VA'!L51</f>
        <v>4.0943008170677846</v>
      </c>
      <c r="BL70" s="132">
        <f>'Gross Output over VA'!M51</f>
        <v>2.5572627767336096</v>
      </c>
      <c r="BM70" s="132">
        <f>'Gross Output over VA'!N51</f>
        <v>2.6400104912640194</v>
      </c>
      <c r="BN70" s="132">
        <f>'Gross Output over VA'!O51</f>
        <v>1.3749061369443192</v>
      </c>
      <c r="BO70" s="132">
        <f>'Gross Output over VA'!P51</f>
        <v>2.3656657938451402</v>
      </c>
      <c r="BP70" s="132">
        <f>'Gross Output over VA'!Q51</f>
        <v>1.0823736455497253</v>
      </c>
      <c r="BQ70" s="132">
        <f>'Gross Output over VA'!R51</f>
        <v>2.6270608901000285</v>
      </c>
      <c r="BR70" s="132">
        <f>'Gross Output over VA'!S51</f>
        <v>1.9917934884305313</v>
      </c>
      <c r="BS70" s="132">
        <f t="shared" si="128"/>
        <v>2.7741521584999651</v>
      </c>
      <c r="BU70" s="566">
        <f t="shared" si="129"/>
        <v>20453293.519703344</v>
      </c>
      <c r="BV70" s="132">
        <f t="shared" si="130"/>
        <v>0.96924113876657914</v>
      </c>
      <c r="BW70" s="132">
        <f t="shared" si="131"/>
        <v>1.2050605846323867</v>
      </c>
      <c r="CA70" s="566">
        <f t="shared" si="132"/>
        <v>0.76115704062943124</v>
      </c>
      <c r="CB70" s="566">
        <f t="shared" si="133"/>
        <v>1.3033302274276628</v>
      </c>
      <c r="CC70" s="52">
        <f>BEA_Output_Data!X51</f>
        <v>2632951.7460279055</v>
      </c>
      <c r="CD70" s="52">
        <f>BEA_Output_Data!AW51</f>
        <v>2020172.3942400001</v>
      </c>
      <c r="CE70" s="52">
        <f t="shared" si="134"/>
        <v>2020172.3942400001</v>
      </c>
      <c r="CF70" s="132">
        <f>CE70/CE$75</f>
        <v>2.1494740727071417</v>
      </c>
      <c r="CG70" s="19">
        <f t="shared" si="139"/>
        <v>1.3033302274276628</v>
      </c>
      <c r="CH70" s="566">
        <f t="shared" si="140"/>
        <v>0.76115704062943124</v>
      </c>
      <c r="CI70" s="19">
        <f>'NAICS Sector VA over Manufac VA'!B51</f>
        <v>0.1109904328854829</v>
      </c>
      <c r="CJ70" s="19">
        <f>'NAICS Sector VA over Manufac VA'!C51</f>
        <v>8.7387301649775456E-3</v>
      </c>
      <c r="CK70" s="19">
        <f>'NAICS Sector VA over Manufac VA'!D51</f>
        <v>4.7380460337400629E-3</v>
      </c>
      <c r="CL70" s="19">
        <v>0</v>
      </c>
      <c r="CM70" s="19">
        <v>0</v>
      </c>
      <c r="CN70" s="19">
        <v>0</v>
      </c>
      <c r="CO70" s="19">
        <f>'NAICS Sector VA over Manufac VA'!E51</f>
        <v>1.1958916599832449E-2</v>
      </c>
      <c r="CP70" s="19">
        <f>'NAICS Sector VA over Manufac VA'!F51</f>
        <v>2.6564055598922626E-2</v>
      </c>
      <c r="CQ70" s="19">
        <f>'NAICS Sector VA over Manufac VA'!G51</f>
        <v>1.9131762917956381E-2</v>
      </c>
      <c r="CR70" s="19">
        <f>'NAICS Sector VA over Manufac VA'!H51</f>
        <v>9.87003009686271E-2</v>
      </c>
      <c r="CS70" s="19">
        <f>'NAICS Sector VA over Manufac VA'!I51</f>
        <v>0.1543059952352594</v>
      </c>
      <c r="CT70" s="19">
        <f>'NAICS Sector VA over Manufac VA'!J51</f>
        <v>3.3156280746623495E-2</v>
      </c>
      <c r="CU70" s="19">
        <f>'NAICS Sector VA over Manufac VA'!K51</f>
        <v>2.2631720441462673E-2</v>
      </c>
      <c r="CV70" s="19">
        <f>'NAICS Sector VA over Manufac VA'!L51</f>
        <v>3.3669076858952172E-2</v>
      </c>
      <c r="CW70" s="19">
        <f>'NAICS Sector VA over Manufac VA'!M51</f>
        <v>6.8870346039126756E-2</v>
      </c>
      <c r="CX70" s="19">
        <f>'NAICS Sector VA over Manufac VA'!N51</f>
        <v>7.421326701001775E-2</v>
      </c>
      <c r="CY70" s="19">
        <f>'NAICS Sector VA over Manufac VA'!O51</f>
        <v>0.12907723382592737</v>
      </c>
      <c r="CZ70" s="19">
        <f>'NAICS Sector VA over Manufac VA'!P51</f>
        <v>2.64778890566531E-2</v>
      </c>
      <c r="DA70" s="19">
        <f>'NAICS Sector VA over Manufac VA'!Q51</f>
        <v>0.42770354491105705</v>
      </c>
      <c r="DB70" s="19">
        <f>'NAICS Sector VA over Manufac VA'!R51</f>
        <v>1.2575979957174768E-2</v>
      </c>
      <c r="DC70" s="19">
        <f>'NAICS Sector VA over Manufac VA'!S51</f>
        <v>3.9826648175869291E-2</v>
      </c>
      <c r="DD70" s="19">
        <f t="shared" si="82"/>
        <v>1.3033302274276628</v>
      </c>
      <c r="DF70" s="19">
        <f t="shared" si="141"/>
        <v>-6.3754580883109598E-3</v>
      </c>
      <c r="DG70" s="19">
        <f t="shared" si="141"/>
        <v>-2.5934290381847438E-2</v>
      </c>
      <c r="DH70" s="19">
        <f t="shared" si="141"/>
        <v>2.1307516247137822E-3</v>
      </c>
      <c r="DI70" s="19">
        <f t="shared" si="141"/>
        <v>-6.3754580883109598E-3</v>
      </c>
      <c r="DJ70" s="19">
        <f t="shared" si="141"/>
        <v>-2.5934290381847438E-2</v>
      </c>
      <c r="DK70" s="19">
        <f t="shared" si="141"/>
        <v>2.1307516247137822E-3</v>
      </c>
      <c r="DL70" s="19">
        <f t="shared" si="141"/>
        <v>0.1017307313383065</v>
      </c>
      <c r="DM70" s="19">
        <f t="shared" si="141"/>
        <v>-1.5017168698439711E-2</v>
      </c>
      <c r="DN70" s="19">
        <f t="shared" si="141"/>
        <v>-6.3853831841429376E-3</v>
      </c>
      <c r="DO70" s="19">
        <f t="shared" si="141"/>
        <v>-0.1562528449730296</v>
      </c>
      <c r="DP70" s="19">
        <f t="shared" si="142"/>
        <v>-1.0150040617410519E-2</v>
      </c>
      <c r="DQ70" s="19">
        <f t="shared" si="142"/>
        <v>2.4047333250545234E-2</v>
      </c>
      <c r="DR70" s="19">
        <f t="shared" si="142"/>
        <v>2.195996884033646E-2</v>
      </c>
      <c r="DS70" s="19">
        <f t="shared" si="142"/>
        <v>2.1568343169444747E-2</v>
      </c>
      <c r="DT70" s="19">
        <f t="shared" si="142"/>
        <v>3.3904261071159838E-3</v>
      </c>
      <c r="DU70" s="19">
        <f t="shared" si="142"/>
        <v>2.4845961726823906E-2</v>
      </c>
      <c r="DV70" s="19">
        <f t="shared" si="142"/>
        <v>-4.6607405684443388E-2</v>
      </c>
      <c r="DW70" s="19">
        <f t="shared" si="142"/>
        <v>9.0128577044283176E-2</v>
      </c>
      <c r="DX70" s="19">
        <f t="shared" si="142"/>
        <v>4.5823019585802927E-2</v>
      </c>
      <c r="DY70" s="19">
        <f t="shared" si="142"/>
        <v>-5.3489041223251536E-2</v>
      </c>
      <c r="DZ70" s="19">
        <f t="shared" si="143"/>
        <v>-5.0486692773220841E-2</v>
      </c>
      <c r="EA70" s="19"/>
      <c r="EB70" s="19"/>
      <c r="EC70" s="19">
        <f t="shared" si="136"/>
        <v>-1.6422346587511454E-2</v>
      </c>
      <c r="ED70" s="19">
        <f t="shared" si="136"/>
        <v>2.6119102507124663E-2</v>
      </c>
      <c r="EE70" s="19">
        <f t="shared" si="136"/>
        <v>-6.2135844047246952E-2</v>
      </c>
      <c r="EF70" s="566">
        <v>0</v>
      </c>
      <c r="EG70" s="566">
        <v>0</v>
      </c>
      <c r="EH70" s="566">
        <v>0</v>
      </c>
      <c r="EI70" s="19">
        <f t="shared" si="144"/>
        <v>-0.10592484735612137</v>
      </c>
      <c r="EJ70" s="19">
        <f t="shared" si="144"/>
        <v>-1.0919712192698734E-2</v>
      </c>
      <c r="EK70" s="19">
        <f t="shared" si="144"/>
        <v>-2.6793317430565664E-2</v>
      </c>
      <c r="EL70" s="19">
        <f t="shared" si="144"/>
        <v>0.10897294632749834</v>
      </c>
      <c r="EM70" s="19">
        <f t="shared" si="144"/>
        <v>-2.0971585830514772E-2</v>
      </c>
      <c r="EN70" s="19">
        <f t="shared" si="144"/>
        <v>-2.0942373984395062E-2</v>
      </c>
      <c r="EO70" s="19">
        <f t="shared" si="144"/>
        <v>-3.8297786829396075E-3</v>
      </c>
      <c r="EP70" s="19">
        <f t="shared" si="144"/>
        <v>-3.9012030633844209E-2</v>
      </c>
      <c r="EQ70" s="19">
        <f t="shared" si="144"/>
        <v>-1.722069228221504E-4</v>
      </c>
      <c r="ER70" s="19">
        <f t="shared" si="144"/>
        <v>-2.8659402594794887E-2</v>
      </c>
      <c r="ES70" s="19">
        <f t="shared" si="144"/>
        <v>3.3813747270257481E-2</v>
      </c>
      <c r="ET70" s="19">
        <f t="shared" si="144"/>
        <v>-8.4421527340415914E-2</v>
      </c>
      <c r="EU70" s="19">
        <f t="shared" si="144"/>
        <v>1.4567681338552253E-2</v>
      </c>
      <c r="EV70" s="19">
        <f t="shared" si="144"/>
        <v>4.2514638469046816E-2</v>
      </c>
      <c r="EW70" s="19">
        <f t="shared" si="144"/>
        <v>-3.06612473242918E-4</v>
      </c>
      <c r="GL70" s="3"/>
      <c r="GM70" s="3"/>
      <c r="GN70" s="8"/>
      <c r="GO70" s="3"/>
      <c r="HJ70" s="17"/>
    </row>
    <row r="71" spans="1:218" s="566" customFormat="1" x14ac:dyDescent="0.2">
      <c r="A71" s="566" t="s">
        <v>17</v>
      </c>
      <c r="B71" s="1">
        <v>2015</v>
      </c>
      <c r="C71" s="52">
        <f>'Manufacturing Gross Output'!B52</f>
        <v>938328.08292000007</v>
      </c>
      <c r="D71" s="52">
        <f>'Manufacturing Gross Output'!C52</f>
        <v>52649.133300000001</v>
      </c>
      <c r="E71" s="52">
        <f>'Manufacturing Gross Output'!D52</f>
        <v>17601.44672</v>
      </c>
      <c r="F71" s="52">
        <f>'Manufacturing Gross Output'!B52</f>
        <v>938328.08292000007</v>
      </c>
      <c r="G71" s="52">
        <f>'Manufacturing Gross Output'!C52</f>
        <v>52649.133300000001</v>
      </c>
      <c r="H71" s="52">
        <f>'Manufacturing Gross Output'!D52</f>
        <v>17601.44672</v>
      </c>
      <c r="I71" s="52">
        <f>'Manufacturing Gross Output'!E52</f>
        <v>91078.675099999993</v>
      </c>
      <c r="J71" s="52">
        <f>'Manufacturing Gross Output'!F52</f>
        <v>175898.24386000002</v>
      </c>
      <c r="K71" s="52">
        <f>'Manufacturing Gross Output'!G52</f>
        <v>81011.808350000007</v>
      </c>
      <c r="L71" s="52">
        <f>'Manufacturing Gross Output'!H52</f>
        <v>837598.1007699999</v>
      </c>
      <c r="M71" s="52">
        <f>'Manufacturing Gross Output'!I52</f>
        <v>807255.79868999985</v>
      </c>
      <c r="N71" s="52">
        <f>'Manufacturing Gross Output'!J52</f>
        <v>229082.69675999999</v>
      </c>
      <c r="O71" s="52">
        <f>'Manufacturing Gross Output'!K52</f>
        <v>108967.20318</v>
      </c>
      <c r="P71" s="52">
        <f>'Manufacturing Gross Output'!L52</f>
        <v>262158.13026000001</v>
      </c>
      <c r="Q71" s="52">
        <f>'Manufacturing Gross Output'!M52</f>
        <v>346784.85618</v>
      </c>
      <c r="R71" s="52">
        <f>'Manufacturing Gross Output'!N52</f>
        <v>362478.79680000001</v>
      </c>
      <c r="S71" s="52">
        <f>'Manufacturing Gross Output'!O52</f>
        <v>363765.57407999999</v>
      </c>
      <c r="T71" s="52">
        <f>'Manufacturing Gross Output'!P52</f>
        <v>126793.47575</v>
      </c>
      <c r="U71" s="52">
        <f>'Manufacturing Gross Output'!Q52</f>
        <v>977748.85811002494</v>
      </c>
      <c r="V71" s="52">
        <f>'Manufacturing Gross Output'!R52</f>
        <v>70497.223679999996</v>
      </c>
      <c r="W71" s="52">
        <f>'Manufacturing Gross Output'!S52</f>
        <v>162281.18898000001</v>
      </c>
      <c r="X71" s="52">
        <f t="shared" si="138"/>
        <v>6011979.2934900252</v>
      </c>
      <c r="Z71" s="132">
        <f t="shared" ref="Z71:AI73" si="145">C71/C$75</f>
        <v>1.3864391522484478</v>
      </c>
      <c r="AA71" s="132">
        <f t="shared" si="145"/>
        <v>0.62110990472240168</v>
      </c>
      <c r="AB71" s="132">
        <f t="shared" si="145"/>
        <v>0.20837293710656155</v>
      </c>
      <c r="AC71" s="132">
        <f t="shared" si="145"/>
        <v>1.3864391522484478</v>
      </c>
      <c r="AD71" s="132">
        <f t="shared" si="145"/>
        <v>0.62110990472240168</v>
      </c>
      <c r="AE71" s="132">
        <f t="shared" si="145"/>
        <v>0.20837293710656155</v>
      </c>
      <c r="AF71" s="132">
        <f t="shared" si="145"/>
        <v>1.2250057033600936</v>
      </c>
      <c r="AG71" s="132">
        <f t="shared" si="145"/>
        <v>0.96929828887025982</v>
      </c>
      <c r="AH71" s="132">
        <f t="shared" si="145"/>
        <v>0.90601825177034734</v>
      </c>
      <c r="AI71" s="132">
        <f t="shared" si="145"/>
        <v>1.2868374886353449</v>
      </c>
      <c r="AJ71" s="132">
        <f t="shared" ref="AJ71:AS73" si="146">M71/M$75</f>
        <v>1.569187381528456</v>
      </c>
      <c r="AK71" s="132">
        <f t="shared" si="146"/>
        <v>1.6843546076714946</v>
      </c>
      <c r="AL71" s="132">
        <f t="shared" si="146"/>
        <v>1.1857015850987707</v>
      </c>
      <c r="AM71" s="132">
        <f t="shared" si="146"/>
        <v>1.1943677864861217</v>
      </c>
      <c r="AN71" s="132">
        <f t="shared" si="146"/>
        <v>1.3225426104728091</v>
      </c>
      <c r="AO71" s="132">
        <f t="shared" si="146"/>
        <v>1.4420700308959835</v>
      </c>
      <c r="AP71" s="132">
        <f t="shared" si="146"/>
        <v>8.1278481012658226</v>
      </c>
      <c r="AQ71" s="132">
        <f t="shared" si="146"/>
        <v>1.1473553177064231</v>
      </c>
      <c r="AR71" s="132">
        <f t="shared" si="146"/>
        <v>1.9602658791803937</v>
      </c>
      <c r="AS71" s="132">
        <f t="shared" si="146"/>
        <v>1.1394333428944767</v>
      </c>
      <c r="AT71" s="132">
        <f t="shared" ref="AT71:AT73" si="147">W71/W$75</f>
        <v>2.1237422088238889</v>
      </c>
      <c r="AX71" s="132">
        <f>'Gross Output over VA'!B52</f>
        <v>4.0354186169083093</v>
      </c>
      <c r="AY71" s="132">
        <f>'Gross Output over VA'!C52</f>
        <v>3.0722032910697639</v>
      </c>
      <c r="AZ71" s="132">
        <f>'Gross Output over VA'!D52</f>
        <v>1.9662866397228891</v>
      </c>
      <c r="BA71" s="132">
        <f>'Gross Output over VA'!B52</f>
        <v>4.0354186169083093</v>
      </c>
      <c r="BB71" s="132">
        <f>'Gross Output over VA'!C52</f>
        <v>3.0722032910697639</v>
      </c>
      <c r="BC71" s="132">
        <f>'Gross Output over VA'!D52</f>
        <v>1.9662866397228891</v>
      </c>
      <c r="BD71" s="132">
        <f>'Gross Output over VA'!E52</f>
        <v>3.5169923939793608</v>
      </c>
      <c r="BE71" s="132">
        <f>'Gross Output over VA'!F52</f>
        <v>3.2538075924190561</v>
      </c>
      <c r="BF71" s="132">
        <f>'Gross Output over VA'!G52</f>
        <v>2.1608081125120178</v>
      </c>
      <c r="BG71" s="132">
        <f>'Gross Output over VA'!H52</f>
        <v>4.1775670342018572</v>
      </c>
      <c r="BH71" s="132">
        <f>'Gross Output over VA'!I52</f>
        <v>2.6947521238409196</v>
      </c>
      <c r="BI71" s="132">
        <f>'Gross Output over VA'!J52</f>
        <v>3.1350572371020244</v>
      </c>
      <c r="BJ71" s="132">
        <f>'Gross Output over VA'!K52</f>
        <v>2.3660008853656209</v>
      </c>
      <c r="BK71" s="132">
        <f>'Gross Output over VA'!L52</f>
        <v>3.5327504020647584</v>
      </c>
      <c r="BL71" s="132">
        <f>'Gross Output over VA'!M52</f>
        <v>2.5865771460780014</v>
      </c>
      <c r="BM71" s="132">
        <f>'Gross Output over VA'!N52</f>
        <v>2.7033002958333774</v>
      </c>
      <c r="BN71" s="132">
        <f>'Gross Output over VA'!O52</f>
        <v>1.2769866385498709</v>
      </c>
      <c r="BO71" s="132">
        <f>'Gross Output over VA'!P52</f>
        <v>2.0763870899386045</v>
      </c>
      <c r="BP71" s="132">
        <f>'Gross Output over VA'!Q52</f>
        <v>1.1319611111163825</v>
      </c>
      <c r="BQ71" s="132">
        <f>'Gross Output over VA'!R52</f>
        <v>2.6055232815833484</v>
      </c>
      <c r="BR71" s="132">
        <f>'Gross Output over VA'!S52</f>
        <v>2.1079137838067048</v>
      </c>
      <c r="BS71" s="132">
        <f>AVERAGE(AX71:BR71)</f>
        <v>2.7368667725616111</v>
      </c>
      <c r="BU71" s="566">
        <f>SUMPRODUCT(C71:W71,AX$61:BR$61)</f>
        <v>20593948.674096532</v>
      </c>
      <c r="BV71" s="132">
        <f>BU71/BU$61</f>
        <v>0.97590650842384796</v>
      </c>
      <c r="BW71" s="132">
        <f t="shared" si="131"/>
        <v>1.2133476598861268</v>
      </c>
      <c r="CA71" s="566">
        <f t="shared" si="132"/>
        <v>0.75995957939573056</v>
      </c>
      <c r="CB71" s="566">
        <f t="shared" si="133"/>
        <v>1.3012798129418894</v>
      </c>
      <c r="CC71" s="52">
        <f>BEA_Output_Data!X52</f>
        <v>2651353.2422356661</v>
      </c>
      <c r="CD71" s="52">
        <f>BEA_Output_Data!AW52</f>
        <v>2037496.6366699999</v>
      </c>
      <c r="CE71" s="52">
        <f t="shared" si="134"/>
        <v>2037496.6366699999</v>
      </c>
      <c r="CF71" s="132">
        <f>CE71/CE$75</f>
        <v>2.1679071579422198</v>
      </c>
      <c r="CG71" s="19">
        <f t="shared" si="139"/>
        <v>1.3012798129418894</v>
      </c>
      <c r="CH71" s="566">
        <f t="shared" si="140"/>
        <v>0.75995957939573056</v>
      </c>
      <c r="CI71" s="19">
        <f>'NAICS Sector VA over Manufac VA'!B52</f>
        <v>0.11412195967107271</v>
      </c>
      <c r="CJ71" s="19">
        <f>'NAICS Sector VA over Manufac VA'!C52</f>
        <v>8.4109369171810854E-3</v>
      </c>
      <c r="CK71" s="19">
        <f>'NAICS Sector VA over Manufac VA'!D52</f>
        <v>4.3934393602878055E-3</v>
      </c>
      <c r="CL71" s="19">
        <v>0</v>
      </c>
      <c r="CM71" s="19">
        <v>0</v>
      </c>
      <c r="CN71" s="19">
        <v>0</v>
      </c>
      <c r="CO71" s="19">
        <f>'NAICS Sector VA over Manufac VA'!E52</f>
        <v>1.2710082654332416E-2</v>
      </c>
      <c r="CP71" s="19">
        <f>'NAICS Sector VA over Manufac VA'!F52</f>
        <v>2.653216777248385E-2</v>
      </c>
      <c r="CQ71" s="19">
        <f>'NAICS Sector VA over Manufac VA'!G52</f>
        <v>1.8400737270062178E-2</v>
      </c>
      <c r="CR71" s="19">
        <f>'NAICS Sector VA over Manufac VA'!H52</f>
        <v>9.8404589951955598E-2</v>
      </c>
      <c r="CS71" s="19">
        <f>'NAICS Sector VA over Manufac VA'!I52</f>
        <v>0.14702644280659921</v>
      </c>
      <c r="CT71" s="19">
        <f>'NAICS Sector VA over Manufac VA'!J52</f>
        <v>3.5863272181604532E-2</v>
      </c>
      <c r="CU71" s="19">
        <f>'NAICS Sector VA over Manufac VA'!K52</f>
        <v>2.2603932453734547E-2</v>
      </c>
      <c r="CV71" s="19">
        <f>'NAICS Sector VA over Manufac VA'!L52</f>
        <v>3.6421135021494994E-2</v>
      </c>
      <c r="CW71" s="19">
        <f>'NAICS Sector VA over Manufac VA'!M52</f>
        <v>6.5801802053091982E-2</v>
      </c>
      <c r="CX71" s="19">
        <f>'NAICS Sector VA over Manufac VA'!N52</f>
        <v>6.580992792172019E-2</v>
      </c>
      <c r="CY71" s="19">
        <f>'NAICS Sector VA over Manufac VA'!O52</f>
        <v>0.13981003434467867</v>
      </c>
      <c r="CZ71" s="19">
        <f>'NAICS Sector VA over Manufac VA'!P52</f>
        <v>2.9970341163262602E-2</v>
      </c>
      <c r="DA71" s="19">
        <f>'NAICS Sector VA over Manufac VA'!Q52</f>
        <v>0.42393464546148585</v>
      </c>
      <c r="DB71" s="19">
        <f>'NAICS Sector VA over Manufac VA'!R52</f>
        <v>1.3279452055548212E-2</v>
      </c>
      <c r="DC71" s="19">
        <f>'NAICS Sector VA over Manufac VA'!S52</f>
        <v>3.7784913881292966E-2</v>
      </c>
      <c r="DD71" s="19">
        <f t="shared" si="82"/>
        <v>1.3012798129418892</v>
      </c>
      <c r="DF71" s="19">
        <f t="shared" ref="DF71:DO73" si="148">LN(AX71/AX70)</f>
        <v>-1.2267625797748416E-3</v>
      </c>
      <c r="DG71" s="19">
        <f t="shared" si="148"/>
        <v>-5.5250124413872594E-3</v>
      </c>
      <c r="DH71" s="19">
        <f t="shared" si="148"/>
        <v>3.2497909942007658E-2</v>
      </c>
      <c r="DI71" s="19">
        <f t="shared" si="148"/>
        <v>-1.2267625797748416E-3</v>
      </c>
      <c r="DJ71" s="19">
        <f t="shared" si="148"/>
        <v>-5.5250124413872594E-3</v>
      </c>
      <c r="DK71" s="19">
        <f t="shared" si="148"/>
        <v>3.2497909942007658E-2</v>
      </c>
      <c r="DL71" s="19">
        <f t="shared" si="148"/>
        <v>-5.6441242438301058E-3</v>
      </c>
      <c r="DM71" s="19">
        <f t="shared" si="148"/>
        <v>-1.4950160771776312E-2</v>
      </c>
      <c r="DN71" s="19">
        <f t="shared" si="148"/>
        <v>2.3601917182114737E-2</v>
      </c>
      <c r="DO71" s="19">
        <f t="shared" si="148"/>
        <v>-7.9437500597375754E-3</v>
      </c>
      <c r="DP71" s="19">
        <f t="shared" ref="DP71:DY73" si="149">LN(BH71/BH70)</f>
        <v>3.3051997326628273E-2</v>
      </c>
      <c r="DQ71" s="19">
        <f t="shared" si="149"/>
        <v>-6.5723503553367757E-2</v>
      </c>
      <c r="DR71" s="19">
        <f t="shared" si="149"/>
        <v>1.0355301819219913E-2</v>
      </c>
      <c r="DS71" s="19">
        <f t="shared" si="149"/>
        <v>-0.14751924379298786</v>
      </c>
      <c r="DT71" s="19">
        <f t="shared" si="149"/>
        <v>1.1397977831970307E-2</v>
      </c>
      <c r="DU71" s="19">
        <f t="shared" si="149"/>
        <v>2.3690467247150595E-2</v>
      </c>
      <c r="DV71" s="19">
        <f t="shared" si="149"/>
        <v>-7.3882350908215794E-2</v>
      </c>
      <c r="DW71" s="19">
        <f t="shared" si="149"/>
        <v>-0.13043009449071707</v>
      </c>
      <c r="DX71" s="19">
        <f t="shared" si="149"/>
        <v>4.4795175637129869E-2</v>
      </c>
      <c r="DY71" s="19">
        <f t="shared" si="149"/>
        <v>-8.2321581232912104E-3</v>
      </c>
      <c r="DZ71" s="19">
        <f t="shared" si="143"/>
        <v>5.6663246998620048E-2</v>
      </c>
      <c r="EA71" s="19"/>
      <c r="EB71" s="19"/>
      <c r="EC71" s="19">
        <f t="shared" ref="EC71:EE73" si="150">LN(CI71/CI70)</f>
        <v>2.7823690842310022E-2</v>
      </c>
      <c r="ED71" s="19">
        <f t="shared" si="150"/>
        <v>-3.8232016149228415E-2</v>
      </c>
      <c r="EE71" s="19">
        <f t="shared" si="150"/>
        <v>-7.5512447832210117E-2</v>
      </c>
      <c r="EF71" s="566">
        <v>0</v>
      </c>
      <c r="EG71" s="566">
        <v>0</v>
      </c>
      <c r="EH71" s="566">
        <v>0</v>
      </c>
      <c r="EI71" s="19">
        <f t="shared" ref="EI71:EW73" si="151">LN(CO71/CO70)</f>
        <v>6.0918429153722101E-2</v>
      </c>
      <c r="EJ71" s="19">
        <f t="shared" si="151"/>
        <v>-1.2011336493555616E-3</v>
      </c>
      <c r="EK71" s="19">
        <f t="shared" si="151"/>
        <v>-3.8959200992830068E-2</v>
      </c>
      <c r="EL71" s="19">
        <f t="shared" si="151"/>
        <v>-3.0005469387845078E-3</v>
      </c>
      <c r="EM71" s="19">
        <f t="shared" si="151"/>
        <v>-4.8325159383170169E-2</v>
      </c>
      <c r="EN71" s="19">
        <f t="shared" si="151"/>
        <v>7.8481549664987313E-2</v>
      </c>
      <c r="EO71" s="19">
        <f t="shared" si="151"/>
        <v>-1.2285880470362116E-3</v>
      </c>
      <c r="EP71" s="19">
        <f t="shared" si="151"/>
        <v>7.8569423118960646E-2</v>
      </c>
      <c r="EQ71" s="19">
        <f t="shared" si="151"/>
        <v>-4.5578469288925526E-2</v>
      </c>
      <c r="ER71" s="19">
        <f t="shared" si="151"/>
        <v>-0.1201722276452008</v>
      </c>
      <c r="ES71" s="19">
        <f t="shared" si="151"/>
        <v>7.9873666618077419E-2</v>
      </c>
      <c r="ET71" s="19">
        <f t="shared" si="151"/>
        <v>0.12389825526923859</v>
      </c>
      <c r="EU71" s="19">
        <f t="shared" si="151"/>
        <v>-8.8509982216169753E-3</v>
      </c>
      <c r="EV71" s="19">
        <f t="shared" si="151"/>
        <v>5.4429240370163195E-2</v>
      </c>
      <c r="EW71" s="19">
        <f t="shared" si="151"/>
        <v>-5.2626321104891627E-2</v>
      </c>
      <c r="GL71" s="3"/>
      <c r="GM71" s="3"/>
      <c r="GN71" s="8"/>
      <c r="GO71" s="3"/>
      <c r="HJ71" s="17"/>
    </row>
    <row r="72" spans="1:218" s="566" customFormat="1" x14ac:dyDescent="0.2">
      <c r="A72" s="566" t="s">
        <v>17</v>
      </c>
      <c r="B72" s="1">
        <v>2016</v>
      </c>
      <c r="C72" s="52">
        <f>'Manufacturing Gross Output'!B53</f>
        <v>950987.48904000001</v>
      </c>
      <c r="D72" s="52">
        <f>'Manufacturing Gross Output'!C53</f>
        <v>51618.135599999994</v>
      </c>
      <c r="E72" s="52">
        <f>'Manufacturing Gross Output'!D53</f>
        <v>17308.076500000003</v>
      </c>
      <c r="F72" s="52">
        <f>'Manufacturing Gross Output'!B53</f>
        <v>950987.48904000001</v>
      </c>
      <c r="G72" s="52">
        <f>'Manufacturing Gross Output'!C53</f>
        <v>51618.135599999994</v>
      </c>
      <c r="H72" s="52">
        <f>'Manufacturing Gross Output'!D53</f>
        <v>17308.076500000003</v>
      </c>
      <c r="I72" s="52">
        <f>'Manufacturing Gross Output'!E53</f>
        <v>94763.402499999997</v>
      </c>
      <c r="J72" s="52">
        <f>'Manufacturing Gross Output'!F53</f>
        <v>174181.89278999998</v>
      </c>
      <c r="K72" s="52">
        <f>'Manufacturing Gross Output'!G53</f>
        <v>83095.830950000003</v>
      </c>
      <c r="L72" s="52">
        <f>'Manufacturing Gross Output'!H53</f>
        <v>871371.07504999998</v>
      </c>
      <c r="M72" s="52">
        <f>'Manufacturing Gross Output'!I53</f>
        <v>814779.49916000012</v>
      </c>
      <c r="N72" s="52">
        <f>'Manufacturing Gross Output'!J53</f>
        <v>230933.48961000005</v>
      </c>
      <c r="O72" s="52">
        <f>'Manufacturing Gross Output'!K53</f>
        <v>110960.97957000001</v>
      </c>
      <c r="P72" s="52">
        <f>'Manufacturing Gross Output'!L53</f>
        <v>251001.77777999997</v>
      </c>
      <c r="Q72" s="52">
        <f>'Manufacturing Gross Output'!M53</f>
        <v>334737.67992000002</v>
      </c>
      <c r="R72" s="52">
        <f>'Manufacturing Gross Output'!N53</f>
        <v>333453.31199999998</v>
      </c>
      <c r="S72" s="52">
        <f>'Manufacturing Gross Output'!O53</f>
        <v>366484.89312000002</v>
      </c>
      <c r="T72" s="52">
        <f>'Manufacturing Gross Output'!P53</f>
        <v>126578.53199999999</v>
      </c>
      <c r="U72" s="52">
        <f>'Manufacturing Gross Output'!Q53</f>
        <v>983835.21114325977</v>
      </c>
      <c r="V72" s="52">
        <f>'Manufacturing Gross Output'!R53</f>
        <v>70501.167359999992</v>
      </c>
      <c r="W72" s="52">
        <f>'Manufacturing Gross Output'!S53</f>
        <v>162578.47283999997</v>
      </c>
      <c r="X72" s="52">
        <f t="shared" si="138"/>
        <v>6029170.9169332609</v>
      </c>
      <c r="Z72" s="132">
        <f t="shared" si="145"/>
        <v>1.4051442263141869</v>
      </c>
      <c r="AA72" s="132">
        <f t="shared" si="145"/>
        <v>0.60894706664552078</v>
      </c>
      <c r="AB72" s="132">
        <f t="shared" si="145"/>
        <v>0.20489990358985993</v>
      </c>
      <c r="AC72" s="132">
        <f t="shared" si="145"/>
        <v>1.4051442263141869</v>
      </c>
      <c r="AD72" s="132">
        <f t="shared" si="145"/>
        <v>0.60894706664552078</v>
      </c>
      <c r="AE72" s="132">
        <f t="shared" si="145"/>
        <v>0.20489990358985993</v>
      </c>
      <c r="AF72" s="132">
        <f t="shared" si="145"/>
        <v>1.274565186689987</v>
      </c>
      <c r="AG72" s="132">
        <f t="shared" si="145"/>
        <v>0.95984022880812636</v>
      </c>
      <c r="AH72" s="132">
        <f t="shared" si="145"/>
        <v>0.929325502295411</v>
      </c>
      <c r="AI72" s="132">
        <f t="shared" si="145"/>
        <v>1.3387243414902743</v>
      </c>
      <c r="AJ72" s="132">
        <f t="shared" si="146"/>
        <v>1.5838123564856912</v>
      </c>
      <c r="AK72" s="132">
        <f t="shared" si="146"/>
        <v>1.6979627566449154</v>
      </c>
      <c r="AL72" s="132">
        <f t="shared" si="146"/>
        <v>1.207396404796496</v>
      </c>
      <c r="AM72" s="132">
        <f t="shared" si="146"/>
        <v>1.1435404937999041</v>
      </c>
      <c r="AN72" s="132">
        <f t="shared" si="146"/>
        <v>1.2765979746105776</v>
      </c>
      <c r="AO72" s="132">
        <f t="shared" si="146"/>
        <v>1.3265962924819772</v>
      </c>
      <c r="AP72" s="132">
        <f t="shared" si="146"/>
        <v>8.188607594936709</v>
      </c>
      <c r="AQ72" s="132">
        <f t="shared" si="146"/>
        <v>1.1454102897535927</v>
      </c>
      <c r="AR72" s="132">
        <f t="shared" si="146"/>
        <v>1.9724682664097264</v>
      </c>
      <c r="AS72" s="132">
        <f t="shared" si="146"/>
        <v>1.1394970838512284</v>
      </c>
      <c r="AT72" s="132">
        <f t="shared" si="147"/>
        <v>2.1276327046074872</v>
      </c>
      <c r="AX72" s="132">
        <f>'Gross Output over VA'!B53</f>
        <v>4.2500871429489271</v>
      </c>
      <c r="AY72" s="132">
        <f>'Gross Output over VA'!C53</f>
        <v>3.0140040145320923</v>
      </c>
      <c r="AZ72" s="132">
        <f>'Gross Output over VA'!D53</f>
        <v>1.9869186414596827</v>
      </c>
      <c r="BA72" s="132">
        <f>'Gross Output over VA'!B53</f>
        <v>4.2500871429489271</v>
      </c>
      <c r="BB72" s="132">
        <f>'Gross Output over VA'!C53</f>
        <v>3.0140040145320923</v>
      </c>
      <c r="BC72" s="132">
        <f>'Gross Output over VA'!D53</f>
        <v>1.9869186414596827</v>
      </c>
      <c r="BD72" s="132">
        <f>'Gross Output over VA'!E53</f>
        <v>3.4296584532190115</v>
      </c>
      <c r="BE72" s="132">
        <f>'Gross Output over VA'!F53</f>
        <v>3.2983120103130719</v>
      </c>
      <c r="BF72" s="132">
        <f>'Gross Output over VA'!G53</f>
        <v>2.1948445214445917</v>
      </c>
      <c r="BG72" s="132">
        <f>'Gross Output over VA'!H53</f>
        <v>5.205362556144963</v>
      </c>
      <c r="BH72" s="132">
        <f>'Gross Output over VA'!I53</f>
        <v>2.6033913576657741</v>
      </c>
      <c r="BI72" s="132">
        <f>'Gross Output over VA'!J53</f>
        <v>3.1318630628959947</v>
      </c>
      <c r="BJ72" s="132">
        <f>'Gross Output over VA'!K53</f>
        <v>2.430318420598871</v>
      </c>
      <c r="BK72" s="132">
        <f>'Gross Output over VA'!L53</f>
        <v>3.1988860527392178</v>
      </c>
      <c r="BL72" s="132">
        <f>'Gross Output over VA'!M53</f>
        <v>2.5745769361445441</v>
      </c>
      <c r="BM72" s="132">
        <f>'Gross Output over VA'!N53</f>
        <v>2.7133581748835982</v>
      </c>
      <c r="BN72" s="132">
        <f>'Gross Output over VA'!O53</f>
        <v>1.225099371802461</v>
      </c>
      <c r="BO72" s="132">
        <f>'Gross Output over VA'!P53</f>
        <v>2.2502601052542337</v>
      </c>
      <c r="BP72" s="132">
        <f>'Gross Output over VA'!Q53</f>
        <v>1.1153654736765002</v>
      </c>
      <c r="BQ72" s="132">
        <f>'Gross Output over VA'!R53</f>
        <v>2.5690877274183843</v>
      </c>
      <c r="BR72" s="132">
        <f>'Gross Output over VA'!S53</f>
        <v>1.987707306650415</v>
      </c>
      <c r="BS72" s="132">
        <f>AVERAGE(AX72:BR72)</f>
        <v>2.7823862442253824</v>
      </c>
      <c r="BU72" s="566">
        <f>SUMPRODUCT(C72:W72,AX$61:BR$61)</f>
        <v>20682335.215982087</v>
      </c>
      <c r="BV72" s="132">
        <f>BU72/BU$61</f>
        <v>0.98009497188213002</v>
      </c>
      <c r="BW72" s="132">
        <f t="shared" si="131"/>
        <v>1.218555189799861</v>
      </c>
      <c r="CA72" s="566">
        <f t="shared" si="132"/>
        <v>0.76227149409250139</v>
      </c>
      <c r="CB72" s="566">
        <f t="shared" si="133"/>
        <v>1.3052385075958126</v>
      </c>
      <c r="CC72" s="52">
        <f>BEA_Output_Data!X53</f>
        <v>2645736.0059037763</v>
      </c>
      <c r="CD72" s="52">
        <f>BEA_Output_Data!AW53</f>
        <v>2027013.4465900001</v>
      </c>
      <c r="CE72" s="52">
        <f t="shared" si="134"/>
        <v>2027013.4465900001</v>
      </c>
      <c r="CF72" s="132">
        <f>CE72/CE$75</f>
        <v>2.1567529884562546</v>
      </c>
      <c r="CG72" s="19">
        <f t="shared" si="139"/>
        <v>1.3052385075958126</v>
      </c>
      <c r="CH72" s="566">
        <f t="shared" si="140"/>
        <v>0.76227149409250139</v>
      </c>
      <c r="CI72" s="19">
        <f>'NAICS Sector VA over Manufac VA'!B53</f>
        <v>0.11038761214752757</v>
      </c>
      <c r="CJ72" s="19">
        <f>'NAICS Sector VA over Manufac VA'!C53</f>
        <v>8.448932841965533E-3</v>
      </c>
      <c r="CK72" s="19">
        <f>'NAICS Sector VA over Manufac VA'!D53</f>
        <v>4.2974624636330592E-3</v>
      </c>
      <c r="CL72" s="19">
        <v>0</v>
      </c>
      <c r="CM72" s="19">
        <v>0</v>
      </c>
      <c r="CN72" s="19">
        <v>0</v>
      </c>
      <c r="CO72" s="19">
        <f>'NAICS Sector VA over Manufac VA'!E53</f>
        <v>1.3631170299576596E-2</v>
      </c>
      <c r="CP72" s="19">
        <f>'NAICS Sector VA over Manufac VA'!F53</f>
        <v>2.6052814049576285E-2</v>
      </c>
      <c r="CQ72" s="19">
        <f>'NAICS Sector VA over Manufac VA'!G53</f>
        <v>1.8677504268010799E-2</v>
      </c>
      <c r="CR72" s="19">
        <f>'NAICS Sector VA over Manufac VA'!H53</f>
        <v>8.2583926180465742E-2</v>
      </c>
      <c r="CS72" s="19">
        <f>'NAICS Sector VA over Manufac VA'!I53</f>
        <v>0.15439882984816897</v>
      </c>
      <c r="CT72" s="19">
        <f>'NAICS Sector VA over Manufac VA'!J53</f>
        <v>3.6377053913503016E-2</v>
      </c>
      <c r="CU72" s="19">
        <f>'NAICS Sector VA over Manufac VA'!K53</f>
        <v>2.252425698843178E-2</v>
      </c>
      <c r="CV72" s="19">
        <f>'NAICS Sector VA over Manufac VA'!L53</f>
        <v>3.8709841886841234E-2</v>
      </c>
      <c r="CW72" s="19">
        <f>'NAICS Sector VA over Manufac VA'!M53</f>
        <v>6.4141940947024301E-2</v>
      </c>
      <c r="CX72" s="19">
        <f>'NAICS Sector VA over Manufac VA'!N53</f>
        <v>6.0627726030500949E-2</v>
      </c>
      <c r="CY72" s="19">
        <f>'NAICS Sector VA over Manufac VA'!O53</f>
        <v>0.14758021219013054</v>
      </c>
      <c r="CZ72" s="19">
        <f>'NAICS Sector VA over Manufac VA'!P53</f>
        <v>2.7750493083619737E-2</v>
      </c>
      <c r="DA72" s="19">
        <f>'NAICS Sector VA over Manufac VA'!Q53</f>
        <v>0.43515956642895981</v>
      </c>
      <c r="DB72" s="19">
        <f>'NAICS Sector VA over Manufac VA'!R53</f>
        <v>1.353819433520051E-2</v>
      </c>
      <c r="DC72" s="19">
        <f>'NAICS Sector VA over Manufac VA'!S53</f>
        <v>4.0350969692676097E-2</v>
      </c>
      <c r="DD72" s="19">
        <f t="shared" si="82"/>
        <v>1.3052385075958122</v>
      </c>
      <c r="DF72" s="19">
        <f t="shared" si="148"/>
        <v>5.1829444163094339E-2</v>
      </c>
      <c r="DG72" s="19">
        <f t="shared" si="148"/>
        <v>-1.9125556409403895E-2</v>
      </c>
      <c r="DH72" s="19">
        <f t="shared" si="148"/>
        <v>1.04382077837821E-2</v>
      </c>
      <c r="DI72" s="19">
        <f t="shared" si="148"/>
        <v>5.1829444163094339E-2</v>
      </c>
      <c r="DJ72" s="19">
        <f t="shared" si="148"/>
        <v>-1.9125556409403895E-2</v>
      </c>
      <c r="DK72" s="19">
        <f t="shared" si="148"/>
        <v>1.04382077837821E-2</v>
      </c>
      <c r="DL72" s="19">
        <f t="shared" si="148"/>
        <v>-2.5145510946216393E-2</v>
      </c>
      <c r="DM72" s="19">
        <f t="shared" si="148"/>
        <v>1.3584948088320472E-2</v>
      </c>
      <c r="DN72" s="19">
        <f t="shared" si="148"/>
        <v>1.5628933072197211E-2</v>
      </c>
      <c r="DO72" s="19">
        <f t="shared" si="148"/>
        <v>0.21996032715412686</v>
      </c>
      <c r="DP72" s="19">
        <f t="shared" si="149"/>
        <v>-3.449126040846303E-2</v>
      </c>
      <c r="DQ72" s="19">
        <f t="shared" si="149"/>
        <v>-1.0193761304501904E-3</v>
      </c>
      <c r="DR72" s="19">
        <f t="shared" si="149"/>
        <v>2.6821146291623955E-2</v>
      </c>
      <c r="DS72" s="19">
        <f t="shared" si="149"/>
        <v>-9.9274077608563313E-2</v>
      </c>
      <c r="DT72" s="19">
        <f t="shared" si="149"/>
        <v>-4.6502124784990407E-3</v>
      </c>
      <c r="DU72" s="19">
        <f t="shared" si="149"/>
        <v>3.713688305811748E-3</v>
      </c>
      <c r="DV72" s="19">
        <f t="shared" si="149"/>
        <v>-4.1481153294330178E-2</v>
      </c>
      <c r="DW72" s="19">
        <f t="shared" si="149"/>
        <v>8.0416404439881642E-2</v>
      </c>
      <c r="DX72" s="19">
        <f t="shared" si="149"/>
        <v>-1.4769494767085502E-2</v>
      </c>
      <c r="DY72" s="19">
        <f t="shared" si="149"/>
        <v>-1.4082664865919295E-2</v>
      </c>
      <c r="DZ72" s="19">
        <f t="shared" si="143"/>
        <v>-5.8716862980421086E-2</v>
      </c>
      <c r="EA72" s="19"/>
      <c r="EB72" s="19"/>
      <c r="EC72" s="19">
        <f t="shared" si="150"/>
        <v>-3.3269779480690306E-2</v>
      </c>
      <c r="ED72" s="19">
        <f t="shared" si="150"/>
        <v>4.5072695878049709E-3</v>
      </c>
      <c r="EE72" s="19">
        <f t="shared" si="150"/>
        <v>-2.2087649945327342E-2</v>
      </c>
      <c r="EF72" s="566">
        <v>0</v>
      </c>
      <c r="EG72" s="566">
        <v>0</v>
      </c>
      <c r="EH72" s="566">
        <v>0</v>
      </c>
      <c r="EI72" s="19">
        <f t="shared" si="151"/>
        <v>6.9963515785587196E-2</v>
      </c>
      <c r="EJ72" s="19">
        <f t="shared" si="151"/>
        <v>-1.8232087743785388E-2</v>
      </c>
      <c r="EK72" s="19">
        <f t="shared" si="151"/>
        <v>1.4929086541294627E-2</v>
      </c>
      <c r="EL72" s="19">
        <f t="shared" si="151"/>
        <v>-0.17527238553275076</v>
      </c>
      <c r="EM72" s="19">
        <f t="shared" si="151"/>
        <v>4.8926605218575905E-2</v>
      </c>
      <c r="EN72" s="19">
        <f t="shared" si="151"/>
        <v>1.422447606966435E-2</v>
      </c>
      <c r="EO72" s="19">
        <f t="shared" si="151"/>
        <v>-3.5310766540279513E-3</v>
      </c>
      <c r="EP72" s="19">
        <f t="shared" si="151"/>
        <v>6.094464142577348E-2</v>
      </c>
      <c r="EQ72" s="19">
        <f t="shared" si="151"/>
        <v>-2.554876987311832E-2</v>
      </c>
      <c r="ER72" s="19">
        <f t="shared" si="151"/>
        <v>-8.2018393520998531E-2</v>
      </c>
      <c r="ES72" s="19">
        <f t="shared" si="151"/>
        <v>5.4087235774298796E-2</v>
      </c>
      <c r="ET72" s="19">
        <f t="shared" si="151"/>
        <v>-7.6954655942355787E-2</v>
      </c>
      <c r="EU72" s="19">
        <f t="shared" si="151"/>
        <v>2.613347791489137E-2</v>
      </c>
      <c r="EV72" s="19">
        <f t="shared" si="151"/>
        <v>1.9297018457697171E-2</v>
      </c>
      <c r="EW72" s="19">
        <f t="shared" si="151"/>
        <v>6.5705507170797817E-2</v>
      </c>
      <c r="GL72" s="3"/>
      <c r="GM72" s="3"/>
      <c r="GN72" s="8"/>
      <c r="GO72" s="3"/>
      <c r="HJ72" s="17"/>
    </row>
    <row r="73" spans="1:218" s="566" customFormat="1" x14ac:dyDescent="0.2">
      <c r="A73" s="566" t="s">
        <v>17</v>
      </c>
      <c r="B73" s="1">
        <v>2017</v>
      </c>
      <c r="C73" s="52">
        <f>'Manufacturing Gross Output'!B54</f>
        <v>963109.34075999993</v>
      </c>
      <c r="D73" s="52">
        <f>'Manufacturing Gross Output'!C54</f>
        <v>52870.430700000004</v>
      </c>
      <c r="E73" s="52">
        <f>'Manufacturing Gross Output'!D54</f>
        <v>17782.527620000001</v>
      </c>
      <c r="F73" s="52">
        <f>'Manufacturing Gross Output'!B54</f>
        <v>963109.34075999993</v>
      </c>
      <c r="G73" s="52">
        <f>'Manufacturing Gross Output'!C54</f>
        <v>52870.430700000004</v>
      </c>
      <c r="H73" s="52">
        <f>'Manufacturing Gross Output'!D54</f>
        <v>17782.527620000001</v>
      </c>
      <c r="I73" s="52">
        <f>'Manufacturing Gross Output'!E54</f>
        <v>98147.665500000003</v>
      </c>
      <c r="J73" s="52">
        <f>'Manufacturing Gross Output'!F54</f>
        <v>170366.18843000004</v>
      </c>
      <c r="K73" s="52">
        <f>'Manufacturing Gross Output'!G54</f>
        <v>79905.813900000008</v>
      </c>
      <c r="L73" s="52">
        <f>'Manufacturing Gross Output'!H54</f>
        <v>882139.75292999996</v>
      </c>
      <c r="M73" s="52">
        <f>'Manufacturing Gross Output'!I54</f>
        <v>793056.69695999997</v>
      </c>
      <c r="N73" s="52">
        <f>'Manufacturing Gross Output'!J54</f>
        <v>223961.08754000001</v>
      </c>
      <c r="O73" s="52">
        <f>'Manufacturing Gross Output'!K54</f>
        <v>112017.15297000001</v>
      </c>
      <c r="P73" s="52">
        <f>'Manufacturing Gross Output'!L54</f>
        <v>248075.38899000001</v>
      </c>
      <c r="Q73" s="52">
        <f>'Manufacturing Gross Output'!M54</f>
        <v>355918.99979999999</v>
      </c>
      <c r="R73" s="52">
        <f>'Manufacturing Gross Output'!N54</f>
        <v>357924.35199999996</v>
      </c>
      <c r="S73" s="52">
        <f>'Manufacturing Gross Output'!O54</f>
        <v>381136.64075999998</v>
      </c>
      <c r="T73" s="52">
        <f>'Manufacturing Gross Output'!P54</f>
        <v>129221.726</v>
      </c>
      <c r="U73" s="52">
        <f>'Manufacturing Gross Output'!Q54</f>
        <v>987270.70096430928</v>
      </c>
      <c r="V73" s="52">
        <f>'Manufacturing Gross Output'!R54</f>
        <v>70808.774400000009</v>
      </c>
      <c r="W73" s="52">
        <f>'Manufacturing Gross Output'!S54</f>
        <v>164615.87898000001</v>
      </c>
      <c r="X73" s="52">
        <f t="shared" si="138"/>
        <v>6088329.1192043088</v>
      </c>
      <c r="Z73" s="132">
        <f t="shared" si="145"/>
        <v>1.4230550297189604</v>
      </c>
      <c r="AA73" s="132">
        <f t="shared" si="145"/>
        <v>0.6237205841090141</v>
      </c>
      <c r="AB73" s="132">
        <f t="shared" si="145"/>
        <v>0.21051664492712527</v>
      </c>
      <c r="AC73" s="132">
        <f t="shared" si="145"/>
        <v>1.4230550297189604</v>
      </c>
      <c r="AD73" s="132">
        <f t="shared" si="145"/>
        <v>0.6237205841090141</v>
      </c>
      <c r="AE73" s="132">
        <f t="shared" si="145"/>
        <v>0.21051664492712527</v>
      </c>
      <c r="AF73" s="132">
        <f t="shared" si="145"/>
        <v>1.3200834320105157</v>
      </c>
      <c r="AG73" s="132">
        <f t="shared" si="145"/>
        <v>0.9388135509640515</v>
      </c>
      <c r="AH73" s="132">
        <f t="shared" si="145"/>
        <v>0.89364905302678288</v>
      </c>
      <c r="AI73" s="132">
        <f t="shared" si="145"/>
        <v>1.3552687180669201</v>
      </c>
      <c r="AJ73" s="132">
        <f t="shared" si="146"/>
        <v>1.5415864013931482</v>
      </c>
      <c r="AK73" s="132">
        <f t="shared" si="146"/>
        <v>1.6466974375298427</v>
      </c>
      <c r="AL73" s="132">
        <f t="shared" si="146"/>
        <v>1.2188889129821976</v>
      </c>
      <c r="AM73" s="132">
        <f t="shared" si="146"/>
        <v>1.1302081416884375</v>
      </c>
      <c r="AN73" s="132">
        <f t="shared" si="146"/>
        <v>1.357377736437358</v>
      </c>
      <c r="AO73" s="132">
        <f t="shared" si="146"/>
        <v>1.4239508238928937</v>
      </c>
      <c r="AP73" s="132">
        <f t="shared" si="146"/>
        <v>8.5159810126582283</v>
      </c>
      <c r="AQ73" s="132">
        <f t="shared" si="146"/>
        <v>1.1693285763506829</v>
      </c>
      <c r="AR73" s="132">
        <f t="shared" si="146"/>
        <v>1.9793559998175592</v>
      </c>
      <c r="AS73" s="132">
        <f t="shared" si="146"/>
        <v>1.144468878477866</v>
      </c>
      <c r="AT73" s="132">
        <f t="shared" si="147"/>
        <v>2.1542958406322565</v>
      </c>
      <c r="AX73" s="132">
        <f>'Gross Output over VA'!B54</f>
        <v>4.1372346014143089</v>
      </c>
      <c r="AY73" s="132">
        <f>'Gross Output over VA'!C54</f>
        <v>3.0242865691167333</v>
      </c>
      <c r="AZ73" s="132">
        <f>'Gross Output over VA'!D54</f>
        <v>2.1260404514360269</v>
      </c>
      <c r="BA73" s="132">
        <f>'Gross Output over VA'!B54</f>
        <v>4.1372346014143089</v>
      </c>
      <c r="BB73" s="132">
        <f>'Gross Output over VA'!C54</f>
        <v>3.0242865691167333</v>
      </c>
      <c r="BC73" s="132">
        <f>'Gross Output over VA'!D54</f>
        <v>2.1260404514360269</v>
      </c>
      <c r="BD73" s="132">
        <f>'Gross Output over VA'!E54</f>
        <v>3.3065367178080192</v>
      </c>
      <c r="BE73" s="132">
        <f>'Gross Output over VA'!F54</f>
        <v>3.5137020540121786</v>
      </c>
      <c r="BF73" s="132">
        <f>'Gross Output over VA'!G54</f>
        <v>2.1580146567848564</v>
      </c>
      <c r="BG73" s="132">
        <f>'Gross Output over VA'!H54</f>
        <v>4.5029287096039221</v>
      </c>
      <c r="BH73" s="132">
        <f>'Gross Output over VA'!I54</f>
        <v>2.5745347532039999</v>
      </c>
      <c r="BI73" s="132">
        <f>'Gross Output over VA'!J54</f>
        <v>3.0591177042867983</v>
      </c>
      <c r="BJ73" s="132">
        <f>'Gross Output over VA'!K54</f>
        <v>2.3853918492162585</v>
      </c>
      <c r="BK73" s="132">
        <f>'Gross Output over VA'!L54</f>
        <v>3.5879389671473167</v>
      </c>
      <c r="BL73" s="132">
        <f>'Gross Output over VA'!M54</f>
        <v>2.5871197167889242</v>
      </c>
      <c r="BM73" s="132">
        <f>'Gross Output over VA'!N54</f>
        <v>2.790231860661843</v>
      </c>
      <c r="BN73" s="132">
        <f>'Gross Output over VA'!O54</f>
        <v>1.2352768081004881</v>
      </c>
      <c r="BO73" s="132">
        <f>'Gross Output over VA'!P54</f>
        <v>2.0857502002785742</v>
      </c>
      <c r="BP73" s="132">
        <f>'Gross Output over VA'!Q54</f>
        <v>1.0870300814319196</v>
      </c>
      <c r="BQ73" s="132">
        <f>'Gross Output over VA'!R54</f>
        <v>2.6242899559692265</v>
      </c>
      <c r="BR73" s="132">
        <f>'Gross Output over VA'!S54</f>
        <v>1.8797047367823427</v>
      </c>
      <c r="BS73" s="132">
        <f>AVERAGE(AX73:BR73)</f>
        <v>2.759652000762419</v>
      </c>
      <c r="BU73" s="566">
        <f>SUMPRODUCT(C73:W73,AX$61:BR$61)</f>
        <v>20896267.80623823</v>
      </c>
      <c r="BV73" s="132">
        <f>BU73/BU$61</f>
        <v>0.99023281433764454</v>
      </c>
      <c r="BW73" s="132">
        <f t="shared" si="131"/>
        <v>1.231159601506838</v>
      </c>
      <c r="CA73" s="566">
        <f t="shared" si="132"/>
        <v>0.76553386887502173</v>
      </c>
      <c r="CB73" s="566">
        <f t="shared" si="133"/>
        <v>1.3108246763366818</v>
      </c>
      <c r="CC73" s="52">
        <f>BEA_Output_Data!X54</f>
        <v>2726222.0523706935</v>
      </c>
      <c r="CD73" s="52">
        <f>BEA_Output_Data!AW54</f>
        <v>2079776.26725</v>
      </c>
      <c r="CE73" s="52">
        <f t="shared" si="134"/>
        <v>2079776.26725</v>
      </c>
      <c r="CF73" s="132">
        <f>CE73/CE$75</f>
        <v>2.2128929076705419</v>
      </c>
      <c r="CG73" s="19">
        <f t="shared" si="139"/>
        <v>1.3108246763366818</v>
      </c>
      <c r="CH73" s="566">
        <f t="shared" si="140"/>
        <v>0.76553386887502173</v>
      </c>
      <c r="CI73" s="19">
        <f>'NAICS Sector VA over Manufac VA'!B54</f>
        <v>0.1119305991830598</v>
      </c>
      <c r="CJ73" s="19">
        <f>'NAICS Sector VA over Manufac VA'!C54</f>
        <v>8.4056884556701107E-3</v>
      </c>
      <c r="CK73" s="19">
        <f>'NAICS Sector VA over Manufac VA'!D54</f>
        <v>4.0216599889658158E-3</v>
      </c>
      <c r="CL73" s="19">
        <v>0</v>
      </c>
      <c r="CM73" s="19">
        <v>0</v>
      </c>
      <c r="CN73" s="19">
        <v>0</v>
      </c>
      <c r="CO73" s="19">
        <f>'NAICS Sector VA over Manufac VA'!E54</f>
        <v>1.4272169875872501E-2</v>
      </c>
      <c r="CP73" s="19">
        <f>'NAICS Sector VA over Manufac VA'!F54</f>
        <v>2.3313198233630816E-2</v>
      </c>
      <c r="CQ73" s="19">
        <f>'NAICS Sector VA over Manufac VA'!G54</f>
        <v>1.7803581271248876E-2</v>
      </c>
      <c r="CR73" s="19">
        <f>'NAICS Sector VA over Manufac VA'!H54</f>
        <v>9.4194534520309237E-2</v>
      </c>
      <c r="CS73" s="19">
        <f>'NAICS Sector VA over Manufac VA'!I54</f>
        <v>0.14811152723042978</v>
      </c>
      <c r="CT73" s="19">
        <f>'NAICS Sector VA over Manufac VA'!J54</f>
        <v>3.5201385895610691E-2</v>
      </c>
      <c r="CU73" s="19">
        <f>'NAICS Sector VA over Manufac VA'!K54</f>
        <v>2.2579180813565466E-2</v>
      </c>
      <c r="CV73" s="19">
        <f>'NAICS Sector VA over Manufac VA'!L54</f>
        <v>3.3244669216955167E-2</v>
      </c>
      <c r="CW73" s="19">
        <f>'NAICS Sector VA over Manufac VA'!M54</f>
        <v>6.6148199633947913E-2</v>
      </c>
      <c r="CX73" s="19">
        <f>'NAICS Sector VA over Manufac VA'!N54</f>
        <v>6.167857563333775E-2</v>
      </c>
      <c r="CY73" s="19">
        <f>'NAICS Sector VA over Manufac VA'!O54</f>
        <v>0.14835418294679073</v>
      </c>
      <c r="CZ73" s="19">
        <f>'NAICS Sector VA over Manufac VA'!P54</f>
        <v>2.9789048089254276E-2</v>
      </c>
      <c r="DA73" s="19">
        <f>'NAICS Sector VA over Manufac VA'!Q54</f>
        <v>0.4366948478845778</v>
      </c>
      <c r="DB73" s="19">
        <f>'NAICS Sector VA over Manufac VA'!R54</f>
        <v>1.297354435901764E-2</v>
      </c>
      <c r="DC73" s="19">
        <f>'NAICS Sector VA over Manufac VA'!S54</f>
        <v>4.2108083104437588E-2</v>
      </c>
      <c r="DD73" s="19">
        <f t="shared" si="82"/>
        <v>1.3108246763366818</v>
      </c>
      <c r="DF73" s="19">
        <f t="shared" si="148"/>
        <v>-2.6911892976848772E-2</v>
      </c>
      <c r="DG73" s="19">
        <f t="shared" si="148"/>
        <v>3.4057865819697077E-3</v>
      </c>
      <c r="DH73" s="19">
        <f t="shared" si="148"/>
        <v>6.7676289438715051E-2</v>
      </c>
      <c r="DI73" s="19">
        <f t="shared" si="148"/>
        <v>-2.6911892976848772E-2</v>
      </c>
      <c r="DJ73" s="19">
        <f t="shared" si="148"/>
        <v>3.4057865819697077E-3</v>
      </c>
      <c r="DK73" s="19">
        <f t="shared" si="148"/>
        <v>6.7676289438715051E-2</v>
      </c>
      <c r="DL73" s="19">
        <f t="shared" si="148"/>
        <v>-3.6559347092360014E-2</v>
      </c>
      <c r="DM73" s="19">
        <f t="shared" si="148"/>
        <v>6.3259372318985319E-2</v>
      </c>
      <c r="DN73" s="19">
        <f t="shared" si="148"/>
        <v>-1.6922552313338342E-2</v>
      </c>
      <c r="DO73" s="19">
        <f t="shared" si="148"/>
        <v>-0.1449613455619978</v>
      </c>
      <c r="DP73" s="19">
        <f t="shared" si="149"/>
        <v>-1.1146123987051879E-2</v>
      </c>
      <c r="DQ73" s="19">
        <f t="shared" si="149"/>
        <v>-2.3501512780353218E-2</v>
      </c>
      <c r="DR73" s="19">
        <f t="shared" si="149"/>
        <v>-1.8658877841030118E-2</v>
      </c>
      <c r="DS73" s="19">
        <f t="shared" si="149"/>
        <v>0.11477529309792897</v>
      </c>
      <c r="DT73" s="19">
        <f t="shared" si="149"/>
        <v>4.8599544588636204E-3</v>
      </c>
      <c r="DU73" s="19">
        <f t="shared" si="149"/>
        <v>2.7937649893250566E-2</v>
      </c>
      <c r="DV73" s="19">
        <f t="shared" si="149"/>
        <v>8.2731205335522529E-3</v>
      </c>
      <c r="DW73" s="19">
        <f t="shared" si="149"/>
        <v>-7.5917213047736742E-2</v>
      </c>
      <c r="DX73" s="19">
        <f t="shared" si="149"/>
        <v>-2.5732848719744444E-2</v>
      </c>
      <c r="DY73" s="19">
        <f t="shared" si="149"/>
        <v>2.1259500475368884E-2</v>
      </c>
      <c r="DZ73" s="19">
        <f t="shared" si="143"/>
        <v>-5.5867157735414674E-2</v>
      </c>
      <c r="EA73" s="19"/>
      <c r="EB73" s="19"/>
      <c r="EC73" s="19">
        <f t="shared" si="150"/>
        <v>1.3881110342854188E-2</v>
      </c>
      <c r="ED73" s="19">
        <f t="shared" si="150"/>
        <v>-5.1314687437020983E-3</v>
      </c>
      <c r="EE73" s="19">
        <f t="shared" si="150"/>
        <v>-6.6329973794586619E-2</v>
      </c>
      <c r="EF73" s="566">
        <v>0</v>
      </c>
      <c r="EG73" s="566">
        <v>0</v>
      </c>
      <c r="EH73" s="566">
        <v>0</v>
      </c>
      <c r="EI73" s="19">
        <f t="shared" si="151"/>
        <v>4.5952374444111037E-2</v>
      </c>
      <c r="EJ73" s="19">
        <f t="shared" si="151"/>
        <v>-0.11110613930487781</v>
      </c>
      <c r="EK73" s="19">
        <f t="shared" si="151"/>
        <v>-4.7920187303592141E-2</v>
      </c>
      <c r="EL73" s="19">
        <f t="shared" si="151"/>
        <v>0.13154709665406006</v>
      </c>
      <c r="EM73" s="19">
        <f t="shared" si="151"/>
        <v>-4.1573506512067815E-2</v>
      </c>
      <c r="EN73" s="19">
        <f t="shared" si="151"/>
        <v>-3.2852735010209869E-2</v>
      </c>
      <c r="EO73" s="19">
        <f t="shared" si="151"/>
        <v>2.4354619052795916E-3</v>
      </c>
      <c r="EP73" s="19">
        <f t="shared" si="151"/>
        <v>-0.1521994500788699</v>
      </c>
      <c r="EQ73" s="19">
        <f t="shared" si="151"/>
        <v>3.0799218864323245E-2</v>
      </c>
      <c r="ER73" s="19">
        <f t="shared" si="151"/>
        <v>1.7184322445417895E-2</v>
      </c>
      <c r="ES73" s="19">
        <f t="shared" si="151"/>
        <v>5.2307033859395335E-3</v>
      </c>
      <c r="ET73" s="19">
        <f t="shared" si="151"/>
        <v>7.0887203364533732E-2</v>
      </c>
      <c r="EU73" s="19">
        <f t="shared" si="151"/>
        <v>3.5218793810867974E-3</v>
      </c>
      <c r="EV73" s="19">
        <f t="shared" si="151"/>
        <v>-4.2602666148606139E-2</v>
      </c>
      <c r="EW73" s="19">
        <f t="shared" si="151"/>
        <v>4.2624293525463958E-2</v>
      </c>
      <c r="GL73" s="3"/>
      <c r="GM73" s="3"/>
      <c r="GN73" s="8"/>
      <c r="GO73" s="3"/>
      <c r="HJ73" s="17"/>
    </row>
    <row r="74" spans="1:218" s="566" customFormat="1" x14ac:dyDescent="0.2">
      <c r="B74" s="1"/>
      <c r="C74" s="52"/>
      <c r="D74" s="52"/>
      <c r="E74" s="52"/>
      <c r="F74" s="52"/>
      <c r="G74" s="52"/>
      <c r="H74" s="52"/>
      <c r="I74" s="52"/>
      <c r="J74" s="52"/>
      <c r="K74" s="52"/>
      <c r="L74" s="52"/>
      <c r="M74" s="52"/>
      <c r="N74" s="52"/>
      <c r="O74" s="52"/>
      <c r="P74" s="52"/>
      <c r="Q74" s="52"/>
      <c r="R74" s="52"/>
      <c r="S74" s="52"/>
      <c r="T74" s="52"/>
      <c r="U74" s="52"/>
      <c r="V74" s="52"/>
      <c r="W74" s="52"/>
      <c r="X74" s="52"/>
      <c r="Z74" s="132"/>
      <c r="AA74" s="132"/>
      <c r="AB74" s="132"/>
      <c r="AC74" s="132"/>
      <c r="AD74" s="132"/>
      <c r="AE74" s="132"/>
      <c r="AF74" s="132"/>
      <c r="AG74" s="132"/>
      <c r="AH74" s="132"/>
      <c r="AI74" s="132"/>
      <c r="AJ74" s="132"/>
      <c r="AK74" s="132"/>
      <c r="AL74" s="132"/>
      <c r="AM74" s="132"/>
      <c r="AN74" s="132"/>
      <c r="AO74" s="132"/>
      <c r="AP74" s="132"/>
      <c r="AQ74" s="132"/>
      <c r="AR74" s="132"/>
      <c r="AS74" s="132"/>
      <c r="AT74" s="132"/>
      <c r="AX74" s="132"/>
      <c r="AY74" s="132"/>
      <c r="AZ74" s="132"/>
      <c r="BA74" s="132"/>
      <c r="BB74" s="132"/>
      <c r="BC74" s="132"/>
      <c r="BD74" s="132"/>
      <c r="BE74" s="132"/>
      <c r="BF74" s="132"/>
      <c r="BG74" s="132"/>
      <c r="BH74" s="132"/>
      <c r="BI74" s="132"/>
      <c r="BJ74" s="132"/>
      <c r="BK74" s="132"/>
      <c r="BL74" s="132"/>
      <c r="BM74" s="132"/>
      <c r="BN74" s="132"/>
      <c r="BO74" s="132"/>
      <c r="BP74" s="132"/>
      <c r="BQ74" s="132"/>
      <c r="BR74" s="132"/>
      <c r="BS74" s="132"/>
      <c r="BV74" s="132"/>
      <c r="BW74" s="132"/>
      <c r="CC74" s="52"/>
      <c r="CD74" s="52"/>
      <c r="CE74" s="52"/>
      <c r="CF74" s="132"/>
      <c r="CG74" s="19"/>
      <c r="CI74" s="19"/>
      <c r="CJ74" s="19"/>
      <c r="CK74" s="19"/>
      <c r="CL74" s="19"/>
      <c r="CM74" s="19"/>
      <c r="CN74" s="19"/>
      <c r="CO74" s="19"/>
      <c r="CP74" s="19"/>
      <c r="CQ74" s="19"/>
      <c r="CR74" s="19"/>
      <c r="CS74" s="19"/>
      <c r="CT74" s="19"/>
      <c r="CU74" s="19"/>
      <c r="CV74" s="19"/>
      <c r="CW74" s="19"/>
      <c r="CX74" s="19"/>
      <c r="CY74" s="19"/>
      <c r="CZ74" s="19"/>
      <c r="DA74" s="19"/>
      <c r="DB74" s="19"/>
      <c r="DC74" s="19"/>
      <c r="DF74" s="19"/>
      <c r="DG74" s="19"/>
      <c r="DH74" s="19"/>
      <c r="DI74" s="19"/>
      <c r="DJ74" s="19"/>
      <c r="DK74" s="19"/>
      <c r="DL74" s="19"/>
      <c r="DM74" s="19"/>
      <c r="DN74" s="19"/>
      <c r="DO74" s="19"/>
      <c r="DP74" s="19"/>
      <c r="DQ74" s="19"/>
      <c r="DR74" s="19"/>
      <c r="DS74" s="19"/>
      <c r="DT74" s="19"/>
      <c r="DU74" s="19"/>
      <c r="DV74" s="19"/>
      <c r="DW74" s="19"/>
      <c r="DX74" s="19"/>
      <c r="DY74" s="19"/>
      <c r="DZ74" s="19"/>
      <c r="EA74" s="19"/>
      <c r="EB74" s="19"/>
      <c r="EC74" s="19"/>
      <c r="ED74" s="19"/>
      <c r="EE74" s="19"/>
      <c r="EI74" s="19"/>
      <c r="EJ74" s="19"/>
      <c r="EK74" s="19"/>
      <c r="EL74" s="19"/>
      <c r="EM74" s="19"/>
      <c r="EN74" s="19"/>
      <c r="EO74" s="19"/>
      <c r="EP74" s="19"/>
      <c r="EQ74" s="19"/>
      <c r="ER74" s="19"/>
      <c r="ES74" s="19"/>
      <c r="ET74" s="19"/>
      <c r="EU74" s="19"/>
      <c r="EV74" s="19"/>
      <c r="EW74" s="19"/>
      <c r="GL74" s="3"/>
      <c r="GM74" s="3"/>
      <c r="GN74" s="8"/>
      <c r="GO74" s="3"/>
      <c r="HJ74" s="17"/>
    </row>
    <row r="75" spans="1:218" x14ac:dyDescent="0.2">
      <c r="A75" t="s">
        <v>22</v>
      </c>
      <c r="B75" s="1">
        <f>Base_year</f>
        <v>1985</v>
      </c>
      <c r="C75" s="52">
        <f>INDEX(C5:C66,base_row,0)</f>
        <v>676789.94884000008</v>
      </c>
      <c r="D75" s="52">
        <f t="shared" ref="D75:W75" si="152">INDEX(D5:D66,base_row,0)</f>
        <v>84766.211100000015</v>
      </c>
      <c r="E75" s="52">
        <f t="shared" si="152"/>
        <v>84470.886500000008</v>
      </c>
      <c r="F75" s="52">
        <f t="shared" si="152"/>
        <v>676789.94884000008</v>
      </c>
      <c r="G75" s="52">
        <f t="shared" si="152"/>
        <v>84766.211100000015</v>
      </c>
      <c r="H75" s="52">
        <f t="shared" si="152"/>
        <v>84470.886500000008</v>
      </c>
      <c r="I75" s="52">
        <f t="shared" si="152"/>
        <v>74349.592700000008</v>
      </c>
      <c r="J75" s="52">
        <f t="shared" si="152"/>
        <v>181469.67335000003</v>
      </c>
      <c r="K75" s="52">
        <f t="shared" si="152"/>
        <v>89415.205700000006</v>
      </c>
      <c r="L75" s="52">
        <f t="shared" si="152"/>
        <v>650896.56477000006</v>
      </c>
      <c r="M75" s="52">
        <f t="shared" si="152"/>
        <v>514441.93867</v>
      </c>
      <c r="N75" s="52">
        <f t="shared" si="152"/>
        <v>136006.21609999999</v>
      </c>
      <c r="O75" s="52">
        <f t="shared" si="152"/>
        <v>91901.03525999999</v>
      </c>
      <c r="P75" s="52">
        <f t="shared" si="152"/>
        <v>219495.31227000002</v>
      </c>
      <c r="Q75" s="52">
        <f t="shared" si="152"/>
        <v>262210.72458000004</v>
      </c>
      <c r="R75" s="52">
        <f t="shared" si="152"/>
        <v>251360.05120000002</v>
      </c>
      <c r="S75" s="52">
        <f t="shared" si="152"/>
        <v>44755.459199999998</v>
      </c>
      <c r="T75" s="52">
        <f t="shared" si="152"/>
        <v>110509.33725</v>
      </c>
      <c r="U75" s="52">
        <f t="shared" si="152"/>
        <v>498783.79687903932</v>
      </c>
      <c r="V75" s="52">
        <f t="shared" si="152"/>
        <v>61870.42368</v>
      </c>
      <c r="W75" s="52">
        <f t="shared" si="152"/>
        <v>76412.847240000003</v>
      </c>
      <c r="X75" s="52"/>
      <c r="CE75" s="52">
        <f>INDEX(CE5:CE66,base_row,1)</f>
        <v>939844.96947000001</v>
      </c>
      <c r="GL75" s="3"/>
      <c r="GM75" s="3"/>
      <c r="GN75" s="8"/>
      <c r="GO75" s="3"/>
      <c r="HJ75" s="17"/>
    </row>
    <row r="76" spans="1:218" x14ac:dyDescent="0.2">
      <c r="A76" t="s">
        <v>56</v>
      </c>
      <c r="B76" s="1">
        <f>Base_year2</f>
        <v>1996</v>
      </c>
      <c r="C76" s="52">
        <f>INDEX(C5:C65,base_row2,0)</f>
        <v>832152.12968000013</v>
      </c>
      <c r="D76" s="52">
        <f t="shared" ref="D76:W76" si="153">INDEX(D5:D65,base_row2,0)</f>
        <v>107793.03285</v>
      </c>
      <c r="E76" s="52">
        <f t="shared" si="153"/>
        <v>96912.964719999989</v>
      </c>
      <c r="F76" s="52">
        <f t="shared" si="153"/>
        <v>832152.12968000013</v>
      </c>
      <c r="G76" s="52">
        <f t="shared" si="153"/>
        <v>107793.03285</v>
      </c>
      <c r="H76" s="52">
        <f t="shared" si="153"/>
        <v>96912.964719999989</v>
      </c>
      <c r="I76" s="52">
        <f t="shared" si="153"/>
        <v>96289.147799999992</v>
      </c>
      <c r="J76" s="52">
        <f t="shared" si="153"/>
        <v>215936.29369000002</v>
      </c>
      <c r="K76" s="52">
        <f t="shared" si="153"/>
        <v>111914.0079</v>
      </c>
      <c r="L76" s="52">
        <f t="shared" si="153"/>
        <v>709515.84614000004</v>
      </c>
      <c r="M76" s="52">
        <f t="shared" si="153"/>
        <v>705586.74196999997</v>
      </c>
      <c r="N76" s="52">
        <f t="shared" si="153"/>
        <v>220841.79807000002</v>
      </c>
      <c r="O76" s="52">
        <f t="shared" si="153"/>
        <v>116658.33759</v>
      </c>
      <c r="P76" s="52">
        <f t="shared" si="153"/>
        <v>268250.51097000006</v>
      </c>
      <c r="Q76" s="52">
        <f t="shared" si="153"/>
        <v>336912.14886000002</v>
      </c>
      <c r="R76" s="52">
        <f t="shared" si="153"/>
        <v>342618.82880000002</v>
      </c>
      <c r="S76" s="52">
        <f t="shared" si="153"/>
        <v>131929.46280000001</v>
      </c>
      <c r="T76" s="52">
        <f t="shared" si="153"/>
        <v>145044.04250000001</v>
      </c>
      <c r="U76" s="52">
        <f t="shared" si="153"/>
        <v>617432.99045705888</v>
      </c>
      <c r="V76" s="52">
        <f t="shared" si="153"/>
        <v>76641.47712000001</v>
      </c>
      <c r="W76" s="52">
        <f t="shared" si="153"/>
        <v>128059.30296</v>
      </c>
      <c r="X76" s="52"/>
      <c r="Z76" s="19">
        <f>INDEX(Z5:Z65,base_row2,0)</f>
        <v>1.2295574588633986</v>
      </c>
      <c r="AA76" s="19">
        <f t="shared" ref="AA76:AT76" si="154">INDEX(AA5:AA65,base_row2,0)</f>
        <v>1.2716509497261224</v>
      </c>
      <c r="AB76" s="19">
        <f t="shared" si="154"/>
        <v>1.1472942777746269</v>
      </c>
      <c r="AC76" s="19">
        <f t="shared" si="154"/>
        <v>1.2295574588633986</v>
      </c>
      <c r="AD76" s="19">
        <f t="shared" si="154"/>
        <v>1.2716509497261224</v>
      </c>
      <c r="AE76" s="19">
        <f t="shared" si="154"/>
        <v>1.1472942777746269</v>
      </c>
      <c r="AF76" s="19">
        <f t="shared" si="154"/>
        <v>1.2950864194848506</v>
      </c>
      <c r="AG76" s="19">
        <f t="shared" si="154"/>
        <v>1.1899304699442772</v>
      </c>
      <c r="AH76" s="19">
        <f t="shared" si="154"/>
        <v>1.2516216567849374</v>
      </c>
      <c r="AI76" s="19">
        <f t="shared" si="154"/>
        <v>1.0900592882844813</v>
      </c>
      <c r="AJ76" s="19">
        <f t="shared" si="154"/>
        <v>1.3715575829493443</v>
      </c>
      <c r="AK76" s="19">
        <f t="shared" si="154"/>
        <v>1.6237625338214232</v>
      </c>
      <c r="AL76" s="19">
        <f t="shared" si="154"/>
        <v>1.2693908970661578</v>
      </c>
      <c r="AM76" s="19">
        <f t="shared" si="154"/>
        <v>1.2221241000355694</v>
      </c>
      <c r="AN76" s="19">
        <f t="shared" si="154"/>
        <v>1.2848908045224088</v>
      </c>
      <c r="AO76" s="19">
        <f t="shared" si="154"/>
        <v>1.3630599897013389</v>
      </c>
      <c r="AP76" s="19">
        <f t="shared" si="154"/>
        <v>2.9477848101265827</v>
      </c>
      <c r="AQ76" s="19">
        <f t="shared" si="154"/>
        <v>1.3125048625698823</v>
      </c>
      <c r="AR76" s="19">
        <f t="shared" si="154"/>
        <v>1.2378770006572473</v>
      </c>
      <c r="AS76" s="19">
        <f t="shared" si="154"/>
        <v>1.2387417535137204</v>
      </c>
      <c r="AT76" s="19">
        <f t="shared" si="154"/>
        <v>1.6758870737768363</v>
      </c>
      <c r="GL76" s="3"/>
      <c r="GM76" s="3"/>
      <c r="GN76" s="8"/>
      <c r="GO76" s="3"/>
      <c r="HJ76" s="17"/>
    </row>
    <row r="77" spans="1:218" x14ac:dyDescent="0.2">
      <c r="B77">
        <f>MATCH(B75,B5:B66,0)</f>
        <v>37</v>
      </c>
      <c r="GL77" s="3"/>
      <c r="GM77" s="3"/>
      <c r="GN77" s="8"/>
      <c r="GO77" s="3"/>
      <c r="HJ77" s="17"/>
    </row>
    <row r="78" spans="1:218" x14ac:dyDescent="0.2">
      <c r="B78">
        <f>MATCH(B76,B5:B66,0)</f>
        <v>48</v>
      </c>
      <c r="GL78" s="3"/>
      <c r="GM78" s="3"/>
      <c r="GN78" s="8"/>
      <c r="GO78" s="3"/>
      <c r="HJ78" s="17"/>
    </row>
    <row r="79" spans="1:218" x14ac:dyDescent="0.2">
      <c r="BS79" s="3"/>
      <c r="BT79" s="3"/>
      <c r="BU79" s="3"/>
      <c r="CG79" s="5"/>
      <c r="CH79" s="5"/>
      <c r="EG79" s="8"/>
      <c r="EK79" s="11"/>
      <c r="EL79" s="11"/>
      <c r="EM79" s="11"/>
      <c r="EN79" s="11"/>
      <c r="EO79" s="11"/>
      <c r="EP79" s="11"/>
      <c r="EQ79" s="11"/>
      <c r="ER79" s="11"/>
      <c r="ET79" s="11"/>
      <c r="EU79" s="11"/>
      <c r="EV79" s="11"/>
      <c r="EW79" s="11"/>
      <c r="FV79" s="3"/>
      <c r="GL79" s="3"/>
      <c r="GM79" s="3"/>
      <c r="GN79" s="8"/>
      <c r="GO79" s="3"/>
      <c r="HJ79" s="17"/>
    </row>
    <row r="80" spans="1:218" x14ac:dyDescent="0.2">
      <c r="A80" t="s">
        <v>22</v>
      </c>
      <c r="B80" s="1">
        <f>Base_year</f>
        <v>1985</v>
      </c>
      <c r="C80">
        <f>B80-1948</f>
        <v>37</v>
      </c>
      <c r="BS80" s="3"/>
      <c r="BT80" s="3"/>
      <c r="BU80" s="3"/>
      <c r="CG80" s="5"/>
      <c r="CH80" s="5"/>
      <c r="EG80" s="8"/>
      <c r="EK80" s="11"/>
      <c r="EL80" s="11"/>
      <c r="EM80" s="11"/>
      <c r="EN80" s="11"/>
      <c r="EO80" s="11"/>
      <c r="EP80" s="11"/>
      <c r="EQ80" s="11"/>
      <c r="ER80" s="11"/>
      <c r="ET80" s="11"/>
      <c r="EU80" s="11"/>
      <c r="EV80" s="11"/>
      <c r="EW80" s="11"/>
      <c r="FV80" s="3"/>
      <c r="GL80" s="3"/>
      <c r="GM80" s="3"/>
      <c r="GN80" s="8"/>
      <c r="GO80" s="3"/>
      <c r="HJ80" s="17"/>
    </row>
    <row r="81" spans="1:252" x14ac:dyDescent="0.2">
      <c r="A81" t="s">
        <v>56</v>
      </c>
      <c r="B81" s="1">
        <f>Base_year2</f>
        <v>1996</v>
      </c>
      <c r="C81">
        <f>B81-1948</f>
        <v>48</v>
      </c>
      <c r="BS81" s="3"/>
      <c r="BT81" s="3"/>
      <c r="BU81" s="3"/>
      <c r="CG81" s="5"/>
      <c r="CH81" s="226" t="s">
        <v>396</v>
      </c>
      <c r="CI81" s="2"/>
      <c r="CJ81" s="2"/>
      <c r="CK81" s="2"/>
      <c r="CL81" s="2"/>
      <c r="CM81" s="2"/>
      <c r="ET81" s="11"/>
      <c r="EU81" s="11"/>
      <c r="EV81" s="11"/>
      <c r="EW81" s="11"/>
      <c r="FV81" s="3"/>
      <c r="GL81" s="3"/>
      <c r="GM81" s="3"/>
      <c r="GN81" s="8"/>
      <c r="GO81" s="3"/>
      <c r="GV81" t="s">
        <v>276</v>
      </c>
      <c r="HJ81" s="17"/>
      <c r="HL81" s="2" t="s">
        <v>55</v>
      </c>
    </row>
    <row r="82" spans="1:252" s="566" customFormat="1" x14ac:dyDescent="0.2">
      <c r="B82" s="1"/>
      <c r="BS82" s="3"/>
      <c r="BT82" s="3"/>
      <c r="BU82" s="3"/>
      <c r="CG82" s="5"/>
      <c r="CH82" s="226"/>
      <c r="CI82" s="2"/>
      <c r="CJ82" s="2"/>
      <c r="CK82" s="2"/>
      <c r="CL82" s="2"/>
      <c r="CM82" s="2"/>
      <c r="ET82" s="11"/>
      <c r="EU82" s="11"/>
      <c r="EV82" s="11"/>
      <c r="EW82" s="11"/>
      <c r="FV82" s="3"/>
      <c r="GL82" s="3"/>
      <c r="GM82" s="3"/>
      <c r="GN82" s="8"/>
      <c r="GO82" s="3"/>
      <c r="HJ82" s="17"/>
      <c r="HL82" s="2"/>
    </row>
    <row r="83" spans="1:252" s="566" customFormat="1" x14ac:dyDescent="0.2">
      <c r="B83" s="1"/>
      <c r="BS83" s="3"/>
      <c r="BT83" s="3"/>
      <c r="BU83" s="3"/>
      <c r="CG83" s="5"/>
      <c r="CH83" s="226"/>
      <c r="CI83" s="2"/>
      <c r="CJ83" s="2"/>
      <c r="CK83" s="2"/>
      <c r="CL83" s="2"/>
      <c r="CM83" s="2"/>
      <c r="ET83" s="11"/>
      <c r="EU83" s="11"/>
      <c r="EV83" s="11"/>
      <c r="EW83" s="11"/>
      <c r="FV83" s="3"/>
      <c r="GL83" s="3"/>
      <c r="GM83" s="3"/>
      <c r="GN83" s="8"/>
      <c r="GO83" s="3"/>
      <c r="HJ83" s="17"/>
      <c r="HL83" s="2"/>
    </row>
    <row r="84" spans="1:252" s="566" customFormat="1" x14ac:dyDescent="0.2">
      <c r="B84" s="1"/>
      <c r="BS84" s="3"/>
      <c r="BT84" s="3"/>
      <c r="BU84" s="3"/>
      <c r="CG84" s="5"/>
      <c r="CH84" s="226"/>
      <c r="CI84" s="2"/>
      <c r="CJ84" s="2"/>
      <c r="CK84" s="2"/>
      <c r="CL84" s="2"/>
      <c r="CM84" s="2"/>
      <c r="ET84" s="11"/>
      <c r="EU84" s="11"/>
      <c r="EV84" s="11"/>
      <c r="EW84" s="11"/>
      <c r="FV84" s="3"/>
      <c r="GL84" s="3"/>
      <c r="GM84" s="3"/>
      <c r="GN84" s="8"/>
      <c r="GO84" s="3"/>
      <c r="HJ84" s="17"/>
      <c r="HL84" s="2"/>
    </row>
    <row r="85" spans="1:252" s="566" customFormat="1" x14ac:dyDescent="0.2">
      <c r="B85" s="1"/>
      <c r="BS85" s="3"/>
      <c r="BT85" s="3"/>
      <c r="BU85" s="3"/>
      <c r="CG85" s="5"/>
      <c r="CH85" s="226"/>
      <c r="CI85" s="2"/>
      <c r="CJ85" s="2"/>
      <c r="CK85" s="2"/>
      <c r="CL85" s="2"/>
      <c r="CM85" s="2"/>
      <c r="ET85" s="11"/>
      <c r="EU85" s="11"/>
      <c r="EV85" s="11"/>
      <c r="EW85" s="11"/>
      <c r="FV85" s="3"/>
      <c r="GL85" s="3"/>
      <c r="GM85" s="3"/>
      <c r="GN85" s="8"/>
      <c r="GO85" s="3"/>
      <c r="HJ85" s="17"/>
      <c r="HL85" s="2"/>
    </row>
    <row r="86" spans="1:252" x14ac:dyDescent="0.2">
      <c r="B86" s="1"/>
      <c r="BS86" s="3"/>
      <c r="BT86" s="3"/>
      <c r="BU86" s="3"/>
      <c r="CF86" s="568" t="s">
        <v>1401</v>
      </c>
      <c r="CH86">
        <f>BY468/CH67</f>
        <v>0.90416030946351789</v>
      </c>
      <c r="ET86" s="11"/>
      <c r="EU86" s="11"/>
      <c r="EV86" s="11"/>
      <c r="EW86" s="11"/>
      <c r="FV86" s="3"/>
      <c r="GL86" s="3"/>
      <c r="GM86" s="3"/>
      <c r="GN86" s="8">
        <v>182</v>
      </c>
      <c r="GO86" s="5"/>
      <c r="GP86" s="10" t="s">
        <v>45</v>
      </c>
      <c r="GQ86" s="10"/>
      <c r="GZ86" t="s">
        <v>288</v>
      </c>
      <c r="HJ86" s="17"/>
    </row>
    <row r="87" spans="1:252" x14ac:dyDescent="0.2">
      <c r="A87" s="2" t="s">
        <v>1445</v>
      </c>
      <c r="C87" s="2" t="s">
        <v>101</v>
      </c>
      <c r="Z87" s="2" t="s">
        <v>590</v>
      </c>
      <c r="AX87" s="2" t="s">
        <v>21</v>
      </c>
      <c r="BU87" s="6"/>
      <c r="BV87" s="6" t="s">
        <v>75</v>
      </c>
      <c r="BW87" s="6"/>
      <c r="CG87" s="5"/>
      <c r="CH87" s="5"/>
      <c r="CI87" s="2" t="s">
        <v>24</v>
      </c>
      <c r="DF87" s="2" t="s">
        <v>25</v>
      </c>
      <c r="EC87" s="2" t="s">
        <v>27</v>
      </c>
      <c r="EZ87" s="2" t="s">
        <v>68</v>
      </c>
      <c r="FV87" s="3"/>
      <c r="GA87" s="6" t="s">
        <v>672</v>
      </c>
      <c r="GE87" s="6" t="s">
        <v>673</v>
      </c>
      <c r="GI87" t="s">
        <v>97</v>
      </c>
      <c r="GJ87" t="s">
        <v>73</v>
      </c>
      <c r="GK87" t="s">
        <v>74</v>
      </c>
      <c r="GL87" s="3"/>
      <c r="GM87" s="3"/>
      <c r="GN87" s="8"/>
      <c r="GO87" s="5" t="s">
        <v>39</v>
      </c>
      <c r="GP87">
        <f>Begin_year_chart1-1949</f>
        <v>36</v>
      </c>
      <c r="GV87" t="s">
        <v>106</v>
      </c>
      <c r="GY87" s="69"/>
      <c r="GZ87" t="s">
        <v>108</v>
      </c>
      <c r="HD87" s="69"/>
      <c r="HF87" t="s">
        <v>110</v>
      </c>
      <c r="HJ87" s="17"/>
      <c r="HL87" s="6"/>
      <c r="HM87" s="6" t="s">
        <v>75</v>
      </c>
      <c r="HN87" s="6"/>
      <c r="HX87" s="8"/>
      <c r="HY87" s="5" t="s">
        <v>39</v>
      </c>
      <c r="HZ87">
        <f>Begin_year_chart1-1949</f>
        <v>36</v>
      </c>
      <c r="IF87" t="s">
        <v>122</v>
      </c>
      <c r="IJ87" t="s">
        <v>123</v>
      </c>
      <c r="IP87" t="s">
        <v>124</v>
      </c>
    </row>
    <row r="88" spans="1:252" x14ac:dyDescent="0.2">
      <c r="BV88" s="80" t="s">
        <v>17</v>
      </c>
      <c r="BW88" s="80" t="s">
        <v>95</v>
      </c>
      <c r="BX88" s="80" t="s">
        <v>81</v>
      </c>
      <c r="BY88" s="80"/>
      <c r="BZ88" s="80"/>
      <c r="CA88" s="80"/>
      <c r="CB88" s="80" t="s">
        <v>76</v>
      </c>
      <c r="CC88" s="80"/>
      <c r="CD88" s="80" t="s">
        <v>34</v>
      </c>
      <c r="CE88" s="80" t="s">
        <v>33</v>
      </c>
      <c r="CG88" s="225"/>
      <c r="CH88" s="5"/>
      <c r="FV88" s="3"/>
      <c r="GL88" s="3"/>
      <c r="GM88" s="3"/>
      <c r="GN88" s="8"/>
      <c r="GO88" s="5" t="s">
        <v>40</v>
      </c>
      <c r="GP88">
        <f>End_year_chart1-1949</f>
        <v>68</v>
      </c>
      <c r="GV88" t="s">
        <v>107</v>
      </c>
      <c r="GY88" s="69"/>
      <c r="GZ88" t="s">
        <v>109</v>
      </c>
      <c r="HD88" s="69"/>
      <c r="HF88" t="s">
        <v>88</v>
      </c>
      <c r="HJ88" s="17"/>
      <c r="HO88" t="s">
        <v>81</v>
      </c>
      <c r="HS88" t="s">
        <v>76</v>
      </c>
      <c r="HU88" t="s">
        <v>34</v>
      </c>
      <c r="HV88" t="s">
        <v>33</v>
      </c>
      <c r="HX88" s="8"/>
      <c r="HY88" s="5" t="s">
        <v>40</v>
      </c>
      <c r="HZ88">
        <f>End_year_chart1-1949</f>
        <v>68</v>
      </c>
      <c r="IF88" t="s">
        <v>107</v>
      </c>
      <c r="IJ88" t="s">
        <v>109</v>
      </c>
      <c r="IP88" t="s">
        <v>88</v>
      </c>
    </row>
    <row r="89" spans="1:252" x14ac:dyDescent="0.2">
      <c r="B89" t="s">
        <v>12</v>
      </c>
      <c r="C89" s="78" t="str">
        <f>C175</f>
        <v>311/312</v>
      </c>
      <c r="D89" s="78" t="str">
        <f t="shared" ref="D89:X89" si="155">D175</f>
        <v>313/314</v>
      </c>
      <c r="E89" s="78" t="str">
        <f t="shared" si="155"/>
        <v>315/316</v>
      </c>
      <c r="F89" s="78" t="s">
        <v>484</v>
      </c>
      <c r="G89" s="78" t="s">
        <v>484</v>
      </c>
      <c r="H89" s="78" t="s">
        <v>484</v>
      </c>
      <c r="I89" s="78">
        <f t="shared" si="155"/>
        <v>321</v>
      </c>
      <c r="J89" s="78">
        <f t="shared" si="155"/>
        <v>322</v>
      </c>
      <c r="K89" s="78">
        <f t="shared" si="155"/>
        <v>323</v>
      </c>
      <c r="L89" s="78">
        <f t="shared" si="155"/>
        <v>324</v>
      </c>
      <c r="M89" s="78">
        <f t="shared" si="155"/>
        <v>325</v>
      </c>
      <c r="N89" s="78">
        <f t="shared" si="155"/>
        <v>326</v>
      </c>
      <c r="O89" s="78">
        <f t="shared" si="155"/>
        <v>327</v>
      </c>
      <c r="P89" s="78">
        <f t="shared" si="155"/>
        <v>331</v>
      </c>
      <c r="Q89" s="78">
        <f t="shared" si="155"/>
        <v>332</v>
      </c>
      <c r="R89" s="78">
        <f t="shared" si="155"/>
        <v>333</v>
      </c>
      <c r="S89" s="78">
        <f t="shared" si="155"/>
        <v>334</v>
      </c>
      <c r="T89" s="78">
        <f t="shared" si="155"/>
        <v>335</v>
      </c>
      <c r="U89" s="78">
        <f t="shared" si="155"/>
        <v>336</v>
      </c>
      <c r="V89" s="78">
        <f t="shared" si="155"/>
        <v>337</v>
      </c>
      <c r="W89" s="78">
        <f t="shared" si="155"/>
        <v>339</v>
      </c>
      <c r="X89" s="80" t="str">
        <f t="shared" si="155"/>
        <v xml:space="preserve">  Total</v>
      </c>
      <c r="Z89" s="78" t="str">
        <f>C89</f>
        <v>311/312</v>
      </c>
      <c r="AA89" s="78" t="str">
        <f t="shared" ref="AA89:AT89" si="156">D89</f>
        <v>313/314</v>
      </c>
      <c r="AB89" s="78" t="str">
        <f t="shared" si="156"/>
        <v>315/316</v>
      </c>
      <c r="AC89" s="78" t="str">
        <f t="shared" si="156"/>
        <v>Not Used</v>
      </c>
      <c r="AD89" s="78" t="str">
        <f t="shared" si="156"/>
        <v>Not Used</v>
      </c>
      <c r="AE89" s="78" t="str">
        <f t="shared" si="156"/>
        <v>Not Used</v>
      </c>
      <c r="AF89" s="78">
        <f t="shared" si="156"/>
        <v>321</v>
      </c>
      <c r="AG89" s="78">
        <f t="shared" si="156"/>
        <v>322</v>
      </c>
      <c r="AH89" s="78">
        <f t="shared" si="156"/>
        <v>323</v>
      </c>
      <c r="AI89" s="78">
        <f t="shared" si="156"/>
        <v>324</v>
      </c>
      <c r="AJ89" s="78">
        <f t="shared" si="156"/>
        <v>325</v>
      </c>
      <c r="AK89" s="78">
        <f t="shared" si="156"/>
        <v>326</v>
      </c>
      <c r="AL89" s="78">
        <f t="shared" si="156"/>
        <v>327</v>
      </c>
      <c r="AM89" s="78">
        <f t="shared" si="156"/>
        <v>331</v>
      </c>
      <c r="AN89" s="78">
        <f t="shared" si="156"/>
        <v>332</v>
      </c>
      <c r="AO89" s="78">
        <f t="shared" si="156"/>
        <v>333</v>
      </c>
      <c r="AP89" s="78">
        <f t="shared" si="156"/>
        <v>334</v>
      </c>
      <c r="AQ89" s="78">
        <f t="shared" si="156"/>
        <v>335</v>
      </c>
      <c r="AR89" s="78">
        <f t="shared" si="156"/>
        <v>336</v>
      </c>
      <c r="AS89" s="78">
        <f t="shared" si="156"/>
        <v>337</v>
      </c>
      <c r="AT89" s="78">
        <f t="shared" si="156"/>
        <v>339</v>
      </c>
      <c r="AU89" s="80" t="s">
        <v>18</v>
      </c>
      <c r="AV89" s="80"/>
      <c r="AX89" s="78" t="str">
        <f t="shared" ref="AX89:BR89" si="157">C89</f>
        <v>311/312</v>
      </c>
      <c r="AY89" s="78" t="str">
        <f t="shared" si="157"/>
        <v>313/314</v>
      </c>
      <c r="AZ89" s="78" t="str">
        <f t="shared" si="157"/>
        <v>315/316</v>
      </c>
      <c r="BA89" s="78" t="str">
        <f t="shared" si="157"/>
        <v>Not Used</v>
      </c>
      <c r="BB89" s="78" t="str">
        <f t="shared" si="157"/>
        <v>Not Used</v>
      </c>
      <c r="BC89" s="78" t="str">
        <f t="shared" si="157"/>
        <v>Not Used</v>
      </c>
      <c r="BD89" s="78">
        <f t="shared" si="157"/>
        <v>321</v>
      </c>
      <c r="BE89" s="78">
        <f t="shared" si="157"/>
        <v>322</v>
      </c>
      <c r="BF89" s="78">
        <f t="shared" si="157"/>
        <v>323</v>
      </c>
      <c r="BG89" s="78">
        <f t="shared" si="157"/>
        <v>324</v>
      </c>
      <c r="BH89" s="78">
        <f t="shared" si="157"/>
        <v>325</v>
      </c>
      <c r="BI89" s="78">
        <f t="shared" si="157"/>
        <v>326</v>
      </c>
      <c r="BJ89" s="78">
        <f t="shared" si="157"/>
        <v>327</v>
      </c>
      <c r="BK89" s="78">
        <f t="shared" si="157"/>
        <v>331</v>
      </c>
      <c r="BL89" s="78">
        <f t="shared" si="157"/>
        <v>332</v>
      </c>
      <c r="BM89" s="78">
        <f t="shared" si="157"/>
        <v>333</v>
      </c>
      <c r="BN89" s="78">
        <f t="shared" si="157"/>
        <v>334</v>
      </c>
      <c r="BO89" s="78">
        <f t="shared" si="157"/>
        <v>335</v>
      </c>
      <c r="BP89" s="78">
        <f t="shared" si="157"/>
        <v>336</v>
      </c>
      <c r="BQ89" s="78">
        <f t="shared" si="157"/>
        <v>337</v>
      </c>
      <c r="BR89" s="78">
        <f t="shared" si="157"/>
        <v>339</v>
      </c>
      <c r="BS89" s="78" t="s">
        <v>16</v>
      </c>
      <c r="BV89" s="80" t="s">
        <v>482</v>
      </c>
      <c r="BW89" s="80" t="s">
        <v>77</v>
      </c>
      <c r="BX89" s="238" t="s">
        <v>457</v>
      </c>
      <c r="BY89" s="238" t="s">
        <v>481</v>
      </c>
      <c r="BZ89" s="80" t="s">
        <v>77</v>
      </c>
      <c r="CA89" s="80" t="s">
        <v>78</v>
      </c>
      <c r="CB89" s="80" t="s">
        <v>79</v>
      </c>
      <c r="CC89" s="80"/>
      <c r="CD89" s="80" t="s">
        <v>33</v>
      </c>
      <c r="CE89" s="80" t="s">
        <v>84</v>
      </c>
      <c r="CG89" s="225"/>
      <c r="CH89" s="5" t="s">
        <v>12</v>
      </c>
      <c r="CI89" s="78" t="str">
        <f t="shared" ref="CI89:DC89" si="158">C89</f>
        <v>311/312</v>
      </c>
      <c r="CJ89" s="78" t="str">
        <f t="shared" si="158"/>
        <v>313/314</v>
      </c>
      <c r="CK89" s="78" t="str">
        <f t="shared" si="158"/>
        <v>315/316</v>
      </c>
      <c r="CL89" s="78" t="str">
        <f t="shared" si="158"/>
        <v>Not Used</v>
      </c>
      <c r="CM89" s="78" t="str">
        <f t="shared" si="158"/>
        <v>Not Used</v>
      </c>
      <c r="CN89" s="78" t="str">
        <f t="shared" si="158"/>
        <v>Not Used</v>
      </c>
      <c r="CO89" s="78">
        <f t="shared" si="158"/>
        <v>321</v>
      </c>
      <c r="CP89" s="78">
        <f t="shared" si="158"/>
        <v>322</v>
      </c>
      <c r="CQ89" s="78">
        <f t="shared" si="158"/>
        <v>323</v>
      </c>
      <c r="CR89" s="78">
        <f t="shared" si="158"/>
        <v>324</v>
      </c>
      <c r="CS89" s="78">
        <f t="shared" si="158"/>
        <v>325</v>
      </c>
      <c r="CT89" s="78">
        <f t="shared" si="158"/>
        <v>326</v>
      </c>
      <c r="CU89" s="78">
        <f t="shared" si="158"/>
        <v>327</v>
      </c>
      <c r="CV89" s="78">
        <f t="shared" si="158"/>
        <v>331</v>
      </c>
      <c r="CW89" s="78">
        <f t="shared" si="158"/>
        <v>332</v>
      </c>
      <c r="CX89" s="78">
        <f t="shared" si="158"/>
        <v>333</v>
      </c>
      <c r="CY89" s="78">
        <f t="shared" si="158"/>
        <v>334</v>
      </c>
      <c r="CZ89" s="78">
        <f t="shared" si="158"/>
        <v>335</v>
      </c>
      <c r="DA89" s="78">
        <f t="shared" si="158"/>
        <v>336</v>
      </c>
      <c r="DB89" s="78">
        <f t="shared" si="158"/>
        <v>337</v>
      </c>
      <c r="DC89" s="78">
        <f t="shared" si="158"/>
        <v>339</v>
      </c>
      <c r="DF89" s="78" t="str">
        <f t="shared" ref="DF89:DZ89" si="159">C89</f>
        <v>311/312</v>
      </c>
      <c r="DG89" s="78" t="str">
        <f t="shared" si="159"/>
        <v>313/314</v>
      </c>
      <c r="DH89" s="78" t="str">
        <f t="shared" si="159"/>
        <v>315/316</v>
      </c>
      <c r="DI89" s="78" t="str">
        <f t="shared" si="159"/>
        <v>Not Used</v>
      </c>
      <c r="DJ89" s="78" t="str">
        <f t="shared" si="159"/>
        <v>Not Used</v>
      </c>
      <c r="DK89" s="78" t="str">
        <f t="shared" si="159"/>
        <v>Not Used</v>
      </c>
      <c r="DL89" s="78">
        <f t="shared" si="159"/>
        <v>321</v>
      </c>
      <c r="DM89" s="78">
        <f t="shared" si="159"/>
        <v>322</v>
      </c>
      <c r="DN89" s="78">
        <f t="shared" si="159"/>
        <v>323</v>
      </c>
      <c r="DO89" s="78">
        <f t="shared" si="159"/>
        <v>324</v>
      </c>
      <c r="DP89" s="78">
        <f t="shared" si="159"/>
        <v>325</v>
      </c>
      <c r="DQ89" s="78">
        <f t="shared" si="159"/>
        <v>326</v>
      </c>
      <c r="DR89" s="78">
        <f t="shared" si="159"/>
        <v>327</v>
      </c>
      <c r="DS89" s="78">
        <f t="shared" si="159"/>
        <v>331</v>
      </c>
      <c r="DT89" s="78">
        <f t="shared" si="159"/>
        <v>332</v>
      </c>
      <c r="DU89" s="78">
        <f t="shared" si="159"/>
        <v>333</v>
      </c>
      <c r="DV89" s="78">
        <f t="shared" si="159"/>
        <v>334</v>
      </c>
      <c r="DW89" s="78">
        <f t="shared" si="159"/>
        <v>335</v>
      </c>
      <c r="DX89" s="78">
        <f t="shared" si="159"/>
        <v>336</v>
      </c>
      <c r="DY89" s="78">
        <f t="shared" si="159"/>
        <v>337</v>
      </c>
      <c r="DZ89" s="78">
        <f t="shared" si="159"/>
        <v>339</v>
      </c>
      <c r="EA89" s="78" t="s">
        <v>16</v>
      </c>
      <c r="EC89" s="78" t="str">
        <f t="shared" ref="EC89:EW89" si="160">C89</f>
        <v>311/312</v>
      </c>
      <c r="ED89" s="78" t="str">
        <f t="shared" si="160"/>
        <v>313/314</v>
      </c>
      <c r="EE89" s="78" t="str">
        <f t="shared" si="160"/>
        <v>315/316</v>
      </c>
      <c r="EF89" s="78" t="str">
        <f t="shared" si="160"/>
        <v>Not Used</v>
      </c>
      <c r="EG89" s="78" t="str">
        <f t="shared" si="160"/>
        <v>Not Used</v>
      </c>
      <c r="EH89" s="78" t="str">
        <f t="shared" si="160"/>
        <v>Not Used</v>
      </c>
      <c r="EI89" s="78">
        <f t="shared" si="160"/>
        <v>321</v>
      </c>
      <c r="EJ89" s="78">
        <f t="shared" si="160"/>
        <v>322</v>
      </c>
      <c r="EK89" s="78">
        <f t="shared" si="160"/>
        <v>323</v>
      </c>
      <c r="EL89" s="78">
        <f t="shared" si="160"/>
        <v>324</v>
      </c>
      <c r="EM89" s="78">
        <f t="shared" si="160"/>
        <v>325</v>
      </c>
      <c r="EN89" s="78">
        <f t="shared" si="160"/>
        <v>326</v>
      </c>
      <c r="EO89" s="78">
        <f t="shared" si="160"/>
        <v>327</v>
      </c>
      <c r="EP89" s="78">
        <f t="shared" si="160"/>
        <v>331</v>
      </c>
      <c r="EQ89" s="78">
        <f t="shared" si="160"/>
        <v>332</v>
      </c>
      <c r="ER89" s="78">
        <f t="shared" si="160"/>
        <v>333</v>
      </c>
      <c r="ES89" s="78">
        <f t="shared" si="160"/>
        <v>334</v>
      </c>
      <c r="ET89" s="78">
        <f t="shared" si="160"/>
        <v>335</v>
      </c>
      <c r="EU89" s="78">
        <f t="shared" si="160"/>
        <v>336</v>
      </c>
      <c r="EV89" s="78">
        <f t="shared" si="160"/>
        <v>337</v>
      </c>
      <c r="EW89" s="78">
        <f t="shared" si="160"/>
        <v>339</v>
      </c>
      <c r="EZ89" s="80" t="str">
        <f t="shared" ref="EZ89:FU89" si="161">C89</f>
        <v>311/312</v>
      </c>
      <c r="FA89" s="80" t="str">
        <f t="shared" si="161"/>
        <v>313/314</v>
      </c>
      <c r="FB89" s="80" t="str">
        <f t="shared" si="161"/>
        <v>315/316</v>
      </c>
      <c r="FC89" s="80" t="str">
        <f t="shared" si="161"/>
        <v>Not Used</v>
      </c>
      <c r="FD89" s="80" t="str">
        <f t="shared" si="161"/>
        <v>Not Used</v>
      </c>
      <c r="FE89" s="80" t="str">
        <f t="shared" si="161"/>
        <v>Not Used</v>
      </c>
      <c r="FF89" s="80">
        <f t="shared" si="161"/>
        <v>321</v>
      </c>
      <c r="FG89" s="80">
        <f t="shared" si="161"/>
        <v>322</v>
      </c>
      <c r="FH89" s="80">
        <f t="shared" si="161"/>
        <v>323</v>
      </c>
      <c r="FI89" s="80">
        <f t="shared" si="161"/>
        <v>324</v>
      </c>
      <c r="FJ89" s="80">
        <f t="shared" si="161"/>
        <v>325</v>
      </c>
      <c r="FK89" s="80">
        <f t="shared" si="161"/>
        <v>326</v>
      </c>
      <c r="FL89" s="80">
        <f t="shared" si="161"/>
        <v>327</v>
      </c>
      <c r="FM89" s="80">
        <f t="shared" si="161"/>
        <v>331</v>
      </c>
      <c r="FN89" s="80">
        <f t="shared" si="161"/>
        <v>332</v>
      </c>
      <c r="FO89" s="80">
        <f t="shared" si="161"/>
        <v>333</v>
      </c>
      <c r="FP89" s="80">
        <f t="shared" si="161"/>
        <v>334</v>
      </c>
      <c r="FQ89" s="80">
        <f t="shared" si="161"/>
        <v>335</v>
      </c>
      <c r="FR89" s="80">
        <f t="shared" si="161"/>
        <v>336</v>
      </c>
      <c r="FS89" s="80">
        <f t="shared" si="161"/>
        <v>337</v>
      </c>
      <c r="FT89" s="80">
        <f t="shared" si="161"/>
        <v>339</v>
      </c>
      <c r="FU89" t="str">
        <f t="shared" si="161"/>
        <v xml:space="preserve">  Total</v>
      </c>
      <c r="FV89" s="3"/>
      <c r="FW89" s="80" t="s">
        <v>30</v>
      </c>
      <c r="FX89" s="80" t="s">
        <v>28</v>
      </c>
      <c r="FY89" s="80" t="s">
        <v>28</v>
      </c>
      <c r="GA89" s="80" t="s">
        <v>30</v>
      </c>
      <c r="GB89" s="80" t="s">
        <v>28</v>
      </c>
      <c r="GC89" s="80" t="s">
        <v>28</v>
      </c>
      <c r="GE89" s="80" t="s">
        <v>30</v>
      </c>
      <c r="GF89" s="80" t="s">
        <v>28</v>
      </c>
      <c r="GG89" s="80" t="s">
        <v>28</v>
      </c>
      <c r="GL89" s="3"/>
      <c r="GM89" s="3"/>
      <c r="GN89" s="8"/>
      <c r="GO89" s="5" t="s">
        <v>44</v>
      </c>
      <c r="GP89">
        <f>Base_year2-1949</f>
        <v>47</v>
      </c>
      <c r="GY89" s="69"/>
      <c r="HD89" s="69"/>
      <c r="HJ89" s="17"/>
      <c r="HM89" t="s">
        <v>17</v>
      </c>
      <c r="HN89" t="s">
        <v>95</v>
      </c>
      <c r="HO89" t="s">
        <v>80</v>
      </c>
      <c r="HP89" t="s">
        <v>82</v>
      </c>
      <c r="HQ89" t="s">
        <v>77</v>
      </c>
      <c r="HR89" t="s">
        <v>78</v>
      </c>
      <c r="HS89" t="s">
        <v>79</v>
      </c>
      <c r="HU89" t="s">
        <v>33</v>
      </c>
      <c r="HV89" t="s">
        <v>84</v>
      </c>
      <c r="HX89" s="8"/>
      <c r="HY89" s="5" t="s">
        <v>44</v>
      </c>
      <c r="HZ89">
        <f>Base_year2-1949</f>
        <v>47</v>
      </c>
    </row>
    <row r="90" spans="1:252" x14ac:dyDescent="0.2">
      <c r="A90" t="s">
        <v>105</v>
      </c>
      <c r="B90" t="s">
        <v>379</v>
      </c>
      <c r="C90" s="84" t="s">
        <v>104</v>
      </c>
      <c r="D90" s="84" t="s">
        <v>104</v>
      </c>
      <c r="E90" s="84" t="s">
        <v>104</v>
      </c>
      <c r="F90" s="84" t="s">
        <v>104</v>
      </c>
      <c r="G90" s="84" t="s">
        <v>104</v>
      </c>
      <c r="H90" s="84" t="s">
        <v>104</v>
      </c>
      <c r="I90" s="84" t="s">
        <v>104</v>
      </c>
      <c r="J90" s="84" t="s">
        <v>104</v>
      </c>
      <c r="K90" s="84" t="s">
        <v>104</v>
      </c>
      <c r="L90" s="84" t="s">
        <v>104</v>
      </c>
      <c r="M90" s="84" t="s">
        <v>104</v>
      </c>
      <c r="N90" s="84" t="s">
        <v>104</v>
      </c>
      <c r="O90" s="84" t="s">
        <v>104</v>
      </c>
      <c r="P90" s="84" t="s">
        <v>104</v>
      </c>
      <c r="Q90" s="84" t="s">
        <v>104</v>
      </c>
      <c r="R90" s="84" t="s">
        <v>104</v>
      </c>
      <c r="S90" s="84" t="s">
        <v>104</v>
      </c>
      <c r="T90" s="84" t="s">
        <v>104</v>
      </c>
      <c r="U90" s="84" t="s">
        <v>104</v>
      </c>
      <c r="V90" s="84" t="s">
        <v>104</v>
      </c>
      <c r="W90" s="84" t="s">
        <v>104</v>
      </c>
      <c r="X90" s="84" t="s">
        <v>104</v>
      </c>
      <c r="Z90" s="81" t="s">
        <v>102</v>
      </c>
      <c r="AA90" s="81" t="s">
        <v>102</v>
      </c>
      <c r="AB90" s="81" t="s">
        <v>102</v>
      </c>
      <c r="AC90" s="81" t="s">
        <v>102</v>
      </c>
      <c r="AD90" s="81" t="s">
        <v>102</v>
      </c>
      <c r="AE90" s="81" t="s">
        <v>102</v>
      </c>
      <c r="AF90" s="81" t="s">
        <v>102</v>
      </c>
      <c r="AG90" s="81" t="s">
        <v>102</v>
      </c>
      <c r="AH90" s="81" t="s">
        <v>102</v>
      </c>
      <c r="AI90" s="81" t="s">
        <v>102</v>
      </c>
      <c r="AJ90" s="81" t="s">
        <v>102</v>
      </c>
      <c r="AK90" s="81" t="s">
        <v>102</v>
      </c>
      <c r="AL90" s="81" t="s">
        <v>102</v>
      </c>
      <c r="AM90" s="81" t="s">
        <v>102</v>
      </c>
      <c r="AN90" s="81" t="s">
        <v>102</v>
      </c>
      <c r="AO90" s="81" t="s">
        <v>102</v>
      </c>
      <c r="AP90" s="81" t="s">
        <v>102</v>
      </c>
      <c r="AQ90" s="81" t="s">
        <v>102</v>
      </c>
      <c r="AR90" s="81" t="s">
        <v>102</v>
      </c>
      <c r="AS90" s="81" t="s">
        <v>102</v>
      </c>
      <c r="AT90" s="81" t="s">
        <v>102</v>
      </c>
      <c r="AU90" s="81" t="s">
        <v>102</v>
      </c>
      <c r="AV90" s="81"/>
      <c r="AX90" s="81" t="s">
        <v>102</v>
      </c>
      <c r="AY90" s="81" t="s">
        <v>102</v>
      </c>
      <c r="AZ90" s="81" t="s">
        <v>102</v>
      </c>
      <c r="BA90" s="81" t="s">
        <v>102</v>
      </c>
      <c r="BB90" s="81" t="s">
        <v>102</v>
      </c>
      <c r="BC90" s="81" t="s">
        <v>102</v>
      </c>
      <c r="BD90" s="81" t="s">
        <v>102</v>
      </c>
      <c r="BE90" s="81" t="s">
        <v>102</v>
      </c>
      <c r="BF90" s="81" t="s">
        <v>102</v>
      </c>
      <c r="BG90" s="81" t="s">
        <v>102</v>
      </c>
      <c r="BH90" s="81" t="s">
        <v>102</v>
      </c>
      <c r="BI90" s="81" t="s">
        <v>102</v>
      </c>
      <c r="BJ90" s="81" t="s">
        <v>102</v>
      </c>
      <c r="BK90" s="81" t="s">
        <v>102</v>
      </c>
      <c r="BL90" s="81" t="s">
        <v>102</v>
      </c>
      <c r="BM90" s="81" t="s">
        <v>102</v>
      </c>
      <c r="BN90" s="81" t="s">
        <v>102</v>
      </c>
      <c r="BO90" s="81" t="s">
        <v>102</v>
      </c>
      <c r="BP90" s="81" t="s">
        <v>102</v>
      </c>
      <c r="BQ90" s="81" t="s">
        <v>102</v>
      </c>
      <c r="BR90" s="81" t="s">
        <v>102</v>
      </c>
      <c r="BS90" s="81" t="s">
        <v>102</v>
      </c>
      <c r="BV90" s="80"/>
      <c r="BW90" s="80"/>
      <c r="BX90" s="80"/>
      <c r="BY90" s="80"/>
      <c r="BZ90" s="80"/>
      <c r="CA90" s="80"/>
      <c r="CB90" s="80"/>
      <c r="CC90" s="80"/>
      <c r="CD90" s="80"/>
      <c r="CE90" s="80"/>
      <c r="CG90" s="225"/>
      <c r="CH90" s="5" t="s">
        <v>226</v>
      </c>
      <c r="CI90" s="81" t="s">
        <v>102</v>
      </c>
      <c r="CJ90" s="81" t="s">
        <v>102</v>
      </c>
      <c r="CK90" s="81" t="s">
        <v>102</v>
      </c>
      <c r="CL90" s="81" t="s">
        <v>102</v>
      </c>
      <c r="CM90" s="81" t="s">
        <v>102</v>
      </c>
      <c r="CN90" s="81" t="s">
        <v>102</v>
      </c>
      <c r="CO90" s="81" t="s">
        <v>102</v>
      </c>
      <c r="CP90" s="81" t="s">
        <v>102</v>
      </c>
      <c r="CQ90" s="81" t="s">
        <v>102</v>
      </c>
      <c r="CR90" s="81" t="s">
        <v>102</v>
      </c>
      <c r="CS90" s="81" t="s">
        <v>102</v>
      </c>
      <c r="CT90" s="81" t="s">
        <v>102</v>
      </c>
      <c r="CU90" s="81" t="s">
        <v>102</v>
      </c>
      <c r="CV90" s="81" t="s">
        <v>102</v>
      </c>
      <c r="CW90" s="81" t="s">
        <v>102</v>
      </c>
      <c r="CX90" s="81" t="s">
        <v>102</v>
      </c>
      <c r="CY90" s="81" t="s">
        <v>102</v>
      </c>
      <c r="CZ90" s="81" t="s">
        <v>102</v>
      </c>
      <c r="DA90" s="81" t="s">
        <v>102</v>
      </c>
      <c r="DB90" s="81" t="s">
        <v>102</v>
      </c>
      <c r="DC90" s="81" t="s">
        <v>102</v>
      </c>
      <c r="DF90" s="81" t="s">
        <v>67</v>
      </c>
      <c r="DG90" s="81" t="s">
        <v>67</v>
      </c>
      <c r="DH90" s="81" t="s">
        <v>67</v>
      </c>
      <c r="DI90" s="81" t="s">
        <v>67</v>
      </c>
      <c r="DJ90" s="81" t="s">
        <v>67</v>
      </c>
      <c r="DK90" s="81" t="s">
        <v>67</v>
      </c>
      <c r="DL90" s="81" t="s">
        <v>67</v>
      </c>
      <c r="DM90" s="81" t="s">
        <v>67</v>
      </c>
      <c r="DN90" s="81" t="s">
        <v>67</v>
      </c>
      <c r="DO90" s="81" t="s">
        <v>67</v>
      </c>
      <c r="DP90" s="81" t="s">
        <v>67</v>
      </c>
      <c r="DQ90" s="81" t="s">
        <v>67</v>
      </c>
      <c r="DR90" s="81" t="s">
        <v>67</v>
      </c>
      <c r="DS90" s="81" t="s">
        <v>67</v>
      </c>
      <c r="DT90" s="81" t="s">
        <v>67</v>
      </c>
      <c r="DU90" s="81" t="s">
        <v>67</v>
      </c>
      <c r="DV90" s="81" t="s">
        <v>67</v>
      </c>
      <c r="DW90" s="81" t="s">
        <v>67</v>
      </c>
      <c r="DX90" s="81" t="s">
        <v>67</v>
      </c>
      <c r="DY90" s="81" t="s">
        <v>67</v>
      </c>
      <c r="DZ90" s="81" t="s">
        <v>67</v>
      </c>
      <c r="EA90" s="81" t="s">
        <v>67</v>
      </c>
      <c r="EC90" s="81" t="s">
        <v>54</v>
      </c>
      <c r="ED90" s="81" t="s">
        <v>54</v>
      </c>
      <c r="EE90" s="81" t="s">
        <v>54</v>
      </c>
      <c r="EF90" s="81" t="s">
        <v>54</v>
      </c>
      <c r="EG90" s="81" t="s">
        <v>54</v>
      </c>
      <c r="EH90" s="81" t="s">
        <v>54</v>
      </c>
      <c r="EI90" s="81" t="s">
        <v>54</v>
      </c>
      <c r="EJ90" s="81" t="s">
        <v>54</v>
      </c>
      <c r="EK90" s="81" t="s">
        <v>54</v>
      </c>
      <c r="EL90" s="81" t="s">
        <v>54</v>
      </c>
      <c r="EM90" s="81" t="s">
        <v>54</v>
      </c>
      <c r="EN90" s="81" t="s">
        <v>54</v>
      </c>
      <c r="EO90" s="81" t="s">
        <v>54</v>
      </c>
      <c r="EP90" s="81" t="s">
        <v>54</v>
      </c>
      <c r="EQ90" s="81" t="s">
        <v>54</v>
      </c>
      <c r="ER90" s="81" t="s">
        <v>54</v>
      </c>
      <c r="ES90" s="81" t="s">
        <v>54</v>
      </c>
      <c r="ET90" s="81" t="s">
        <v>54</v>
      </c>
      <c r="EU90" s="81" t="s">
        <v>54</v>
      </c>
      <c r="EV90" s="81" t="s">
        <v>54</v>
      </c>
      <c r="EW90" s="81" t="s">
        <v>54</v>
      </c>
      <c r="EZ90" t="s">
        <v>54</v>
      </c>
      <c r="FA90" t="s">
        <v>54</v>
      </c>
      <c r="FB90" t="s">
        <v>54</v>
      </c>
      <c r="FC90" t="s">
        <v>54</v>
      </c>
      <c r="FD90" t="s">
        <v>54</v>
      </c>
      <c r="FE90" t="s">
        <v>54</v>
      </c>
      <c r="FF90" t="s">
        <v>54</v>
      </c>
      <c r="FG90" t="s">
        <v>54</v>
      </c>
      <c r="FH90" t="s">
        <v>54</v>
      </c>
      <c r="FI90" t="s">
        <v>54</v>
      </c>
      <c r="FJ90" t="s">
        <v>54</v>
      </c>
      <c r="FK90" t="s">
        <v>54</v>
      </c>
      <c r="FL90" t="s">
        <v>54</v>
      </c>
      <c r="FM90" t="s">
        <v>54</v>
      </c>
      <c r="FN90" t="s">
        <v>54</v>
      </c>
      <c r="FO90" t="s">
        <v>54</v>
      </c>
      <c r="FP90" t="s">
        <v>54</v>
      </c>
      <c r="FQ90" t="s">
        <v>54</v>
      </c>
      <c r="FR90" t="s">
        <v>54</v>
      </c>
      <c r="FS90" t="s">
        <v>54</v>
      </c>
      <c r="FT90" t="s">
        <v>54</v>
      </c>
      <c r="FV90" s="3"/>
      <c r="FW90" t="s">
        <v>29</v>
      </c>
      <c r="FX90" t="s">
        <v>29</v>
      </c>
      <c r="FY90" t="str">
        <f>index_label</f>
        <v>1985 = 1</v>
      </c>
      <c r="GA90" t="s">
        <v>29</v>
      </c>
      <c r="GB90" t="s">
        <v>29</v>
      </c>
      <c r="GC90" t="str">
        <f>index_label</f>
        <v>1985 = 1</v>
      </c>
      <c r="GE90" t="s">
        <v>29</v>
      </c>
      <c r="GF90" t="s">
        <v>29</v>
      </c>
      <c r="GG90" t="str">
        <f>index_label</f>
        <v>1985 = 1</v>
      </c>
      <c r="GL90" s="3"/>
      <c r="GM90" s="3"/>
      <c r="GN90" s="8"/>
      <c r="GO90" s="5"/>
      <c r="GS90" t="s">
        <v>98</v>
      </c>
      <c r="GU90" s="5"/>
      <c r="GV90" s="5"/>
      <c r="GW90" s="5"/>
      <c r="GY90" s="69"/>
      <c r="HD90" s="69"/>
      <c r="HJ90" s="17"/>
      <c r="HM90" t="s">
        <v>99</v>
      </c>
      <c r="HN90" t="s">
        <v>77</v>
      </c>
      <c r="HX90" s="8"/>
      <c r="HY90" s="5"/>
      <c r="IC90" t="s">
        <v>100</v>
      </c>
    </row>
    <row r="91" spans="1:252" ht="26.25" customHeight="1" thickBot="1" x14ac:dyDescent="0.25">
      <c r="B91" t="s">
        <v>14</v>
      </c>
      <c r="C91" s="83" t="s">
        <v>215</v>
      </c>
      <c r="D91" s="83" t="s">
        <v>215</v>
      </c>
      <c r="E91" s="83" t="s">
        <v>215</v>
      </c>
      <c r="F91" s="83" t="s">
        <v>215</v>
      </c>
      <c r="G91" s="83" t="s">
        <v>215</v>
      </c>
      <c r="H91" s="83" t="s">
        <v>215</v>
      </c>
      <c r="I91" s="83" t="s">
        <v>215</v>
      </c>
      <c r="J91" s="83" t="s">
        <v>215</v>
      </c>
      <c r="K91" s="83" t="s">
        <v>215</v>
      </c>
      <c r="L91" s="83" t="s">
        <v>215</v>
      </c>
      <c r="M91" s="83" t="s">
        <v>215</v>
      </c>
      <c r="N91" s="83" t="s">
        <v>215</v>
      </c>
      <c r="O91" s="83" t="s">
        <v>215</v>
      </c>
      <c r="P91" s="83" t="s">
        <v>215</v>
      </c>
      <c r="Q91" s="83" t="s">
        <v>215</v>
      </c>
      <c r="R91" s="83" t="s">
        <v>215</v>
      </c>
      <c r="S91" s="83" t="s">
        <v>215</v>
      </c>
      <c r="T91" s="83" t="s">
        <v>215</v>
      </c>
      <c r="U91" s="83" t="s">
        <v>215</v>
      </c>
      <c r="V91" s="83" t="s">
        <v>215</v>
      </c>
      <c r="W91" s="83" t="s">
        <v>215</v>
      </c>
      <c r="X91" s="83" t="s">
        <v>215</v>
      </c>
      <c r="Z91" s="82" t="s">
        <v>296</v>
      </c>
      <c r="AA91" s="82" t="s">
        <v>296</v>
      </c>
      <c r="AB91" s="82" t="s">
        <v>296</v>
      </c>
      <c r="AC91" s="82" t="s">
        <v>296</v>
      </c>
      <c r="AD91" s="82" t="s">
        <v>296</v>
      </c>
      <c r="AE91" s="82" t="s">
        <v>296</v>
      </c>
      <c r="AF91" s="82" t="s">
        <v>296</v>
      </c>
      <c r="AG91" s="82" t="s">
        <v>296</v>
      </c>
      <c r="AH91" s="82" t="s">
        <v>296</v>
      </c>
      <c r="AI91" s="82" t="s">
        <v>296</v>
      </c>
      <c r="AJ91" s="82" t="s">
        <v>296</v>
      </c>
      <c r="AK91" s="82" t="s">
        <v>296</v>
      </c>
      <c r="AL91" s="82" t="s">
        <v>296</v>
      </c>
      <c r="AM91" s="82" t="s">
        <v>296</v>
      </c>
      <c r="AN91" s="82" t="s">
        <v>296</v>
      </c>
      <c r="AO91" s="82" t="s">
        <v>296</v>
      </c>
      <c r="AP91" s="82" t="s">
        <v>296</v>
      </c>
      <c r="AQ91" s="82" t="s">
        <v>296</v>
      </c>
      <c r="AR91" s="82" t="s">
        <v>296</v>
      </c>
      <c r="AS91" s="82" t="s">
        <v>296</v>
      </c>
      <c r="AT91" s="82" t="s">
        <v>296</v>
      </c>
      <c r="AU91" s="130" t="s">
        <v>295</v>
      </c>
      <c r="AV91" s="323"/>
      <c r="AX91" s="83" t="str">
        <f>index_label</f>
        <v>1985 = 1</v>
      </c>
      <c r="AY91" s="83" t="str">
        <f t="shared" ref="AY91:BS91" si="162">index_label</f>
        <v>1985 = 1</v>
      </c>
      <c r="AZ91" s="83" t="str">
        <f t="shared" si="162"/>
        <v>1985 = 1</v>
      </c>
      <c r="BA91" s="83" t="str">
        <f t="shared" si="162"/>
        <v>1985 = 1</v>
      </c>
      <c r="BB91" s="83" t="str">
        <f t="shared" si="162"/>
        <v>1985 = 1</v>
      </c>
      <c r="BC91" s="83" t="str">
        <f t="shared" si="162"/>
        <v>1985 = 1</v>
      </c>
      <c r="BD91" s="83" t="str">
        <f t="shared" si="162"/>
        <v>1985 = 1</v>
      </c>
      <c r="BE91" s="83" t="str">
        <f t="shared" si="162"/>
        <v>1985 = 1</v>
      </c>
      <c r="BF91" s="83" t="str">
        <f t="shared" si="162"/>
        <v>1985 = 1</v>
      </c>
      <c r="BG91" s="83" t="str">
        <f t="shared" si="162"/>
        <v>1985 = 1</v>
      </c>
      <c r="BH91" s="83" t="str">
        <f t="shared" si="162"/>
        <v>1985 = 1</v>
      </c>
      <c r="BI91" s="83" t="str">
        <f t="shared" si="162"/>
        <v>1985 = 1</v>
      </c>
      <c r="BJ91" s="83" t="str">
        <f t="shared" si="162"/>
        <v>1985 = 1</v>
      </c>
      <c r="BK91" s="83" t="str">
        <f t="shared" si="162"/>
        <v>1985 = 1</v>
      </c>
      <c r="BL91" s="83" t="str">
        <f t="shared" si="162"/>
        <v>1985 = 1</v>
      </c>
      <c r="BM91" s="83" t="str">
        <f t="shared" si="162"/>
        <v>1985 = 1</v>
      </c>
      <c r="BN91" s="83" t="str">
        <f t="shared" si="162"/>
        <v>1985 = 1</v>
      </c>
      <c r="BO91" s="83" t="str">
        <f t="shared" si="162"/>
        <v>1985 = 1</v>
      </c>
      <c r="BP91" s="83" t="str">
        <f t="shared" si="162"/>
        <v>1985 = 1</v>
      </c>
      <c r="BQ91" s="83" t="str">
        <f t="shared" si="162"/>
        <v>1985 = 1</v>
      </c>
      <c r="BR91" s="83" t="str">
        <f t="shared" si="162"/>
        <v>1985 = 1</v>
      </c>
      <c r="BS91" s="83" t="str">
        <f t="shared" si="162"/>
        <v>1985 = 1</v>
      </c>
      <c r="BT91" s="24"/>
      <c r="BU91" s="4"/>
      <c r="BV91" s="83" t="str">
        <f>index_label</f>
        <v>1985 = 1</v>
      </c>
      <c r="BW91" s="83" t="str">
        <f t="shared" ref="BW91:CE91" si="163">index_label</f>
        <v>1985 = 1</v>
      </c>
      <c r="BX91" s="83" t="str">
        <f t="shared" si="163"/>
        <v>1985 = 1</v>
      </c>
      <c r="BY91" s="83" t="str">
        <f t="shared" si="163"/>
        <v>1985 = 1</v>
      </c>
      <c r="BZ91" s="83" t="str">
        <f t="shared" si="163"/>
        <v>1985 = 1</v>
      </c>
      <c r="CA91" s="83" t="str">
        <f t="shared" si="163"/>
        <v>1985 = 1</v>
      </c>
      <c r="CB91" s="83" t="str">
        <f t="shared" si="163"/>
        <v>1985 = 1</v>
      </c>
      <c r="CC91" s="83"/>
      <c r="CD91" s="83" t="str">
        <f t="shared" si="163"/>
        <v>1985 = 1</v>
      </c>
      <c r="CE91" s="83" t="str">
        <f t="shared" si="163"/>
        <v>1985 = 1</v>
      </c>
      <c r="CG91" s="225"/>
      <c r="CH91" s="5" t="s">
        <v>14</v>
      </c>
      <c r="CI91" s="81" t="s">
        <v>26</v>
      </c>
      <c r="CJ91" s="81" t="s">
        <v>26</v>
      </c>
      <c r="CK91" s="81" t="s">
        <v>26</v>
      </c>
      <c r="CL91" s="81" t="s">
        <v>26</v>
      </c>
      <c r="CM91" s="81" t="s">
        <v>26</v>
      </c>
      <c r="CN91" s="81" t="s">
        <v>26</v>
      </c>
      <c r="CO91" s="81" t="s">
        <v>26</v>
      </c>
      <c r="CP91" s="81" t="s">
        <v>26</v>
      </c>
      <c r="CQ91" s="81" t="s">
        <v>26</v>
      </c>
      <c r="CR91" s="81" t="s">
        <v>26</v>
      </c>
      <c r="CS91" s="81" t="s">
        <v>26</v>
      </c>
      <c r="CT91" s="81" t="s">
        <v>26</v>
      </c>
      <c r="CU91" s="81" t="s">
        <v>26</v>
      </c>
      <c r="CV91" s="81" t="s">
        <v>26</v>
      </c>
      <c r="CW91" s="81" t="s">
        <v>26</v>
      </c>
      <c r="CX91" s="81" t="s">
        <v>26</v>
      </c>
      <c r="CY91" s="81" t="s">
        <v>26</v>
      </c>
      <c r="CZ91" s="81" t="s">
        <v>26</v>
      </c>
      <c r="DA91" s="81" t="s">
        <v>26</v>
      </c>
      <c r="DB91" s="81" t="s">
        <v>26</v>
      </c>
      <c r="DC91" s="81" t="s">
        <v>26</v>
      </c>
      <c r="DF91" s="82" t="s">
        <v>223</v>
      </c>
      <c r="DG91" s="82" t="s">
        <v>223</v>
      </c>
      <c r="DH91" s="82" t="s">
        <v>223</v>
      </c>
      <c r="DI91" s="82" t="s">
        <v>223</v>
      </c>
      <c r="DJ91" s="82" t="s">
        <v>223</v>
      </c>
      <c r="DK91" s="82" t="s">
        <v>223</v>
      </c>
      <c r="DL91" s="82" t="s">
        <v>223</v>
      </c>
      <c r="DM91" s="82" t="s">
        <v>223</v>
      </c>
      <c r="DN91" s="82" t="s">
        <v>223</v>
      </c>
      <c r="DO91" s="82" t="s">
        <v>223</v>
      </c>
      <c r="DP91" s="82" t="s">
        <v>223</v>
      </c>
      <c r="DQ91" s="82" t="s">
        <v>223</v>
      </c>
      <c r="DR91" s="82" t="s">
        <v>223</v>
      </c>
      <c r="DS91" s="82" t="s">
        <v>223</v>
      </c>
      <c r="DT91" s="82" t="s">
        <v>223</v>
      </c>
      <c r="DU91" s="82" t="s">
        <v>223</v>
      </c>
      <c r="DV91" s="82" t="s">
        <v>223</v>
      </c>
      <c r="DW91" s="82" t="s">
        <v>223</v>
      </c>
      <c r="DX91" s="82" t="s">
        <v>223</v>
      </c>
      <c r="DY91" s="82" t="s">
        <v>223</v>
      </c>
      <c r="DZ91" s="82" t="s">
        <v>223</v>
      </c>
      <c r="EA91" s="82" t="s">
        <v>223</v>
      </c>
      <c r="EB91" s="4"/>
      <c r="EC91" s="82" t="s">
        <v>223</v>
      </c>
      <c r="ED91" s="82" t="s">
        <v>223</v>
      </c>
      <c r="EE91" s="82" t="s">
        <v>223</v>
      </c>
      <c r="EF91" s="82" t="s">
        <v>223</v>
      </c>
      <c r="EG91" s="82" t="s">
        <v>223</v>
      </c>
      <c r="EH91" s="82" t="s">
        <v>223</v>
      </c>
      <c r="EI91" s="82" t="s">
        <v>223</v>
      </c>
      <c r="EJ91" s="82" t="s">
        <v>223</v>
      </c>
      <c r="EK91" s="82" t="s">
        <v>223</v>
      </c>
      <c r="EL91" s="82" t="s">
        <v>223</v>
      </c>
      <c r="EM91" s="82" t="s">
        <v>223</v>
      </c>
      <c r="EN91" s="82" t="s">
        <v>223</v>
      </c>
      <c r="EO91" s="82" t="s">
        <v>223</v>
      </c>
      <c r="EP91" s="82" t="s">
        <v>223</v>
      </c>
      <c r="EQ91" s="82" t="s">
        <v>223</v>
      </c>
      <c r="ER91" s="82" t="s">
        <v>223</v>
      </c>
      <c r="ES91" s="82" t="s">
        <v>223</v>
      </c>
      <c r="ET91" s="82" t="s">
        <v>223</v>
      </c>
      <c r="EU91" s="82" t="s">
        <v>223</v>
      </c>
      <c r="EV91" s="82" t="s">
        <v>223</v>
      </c>
      <c r="EW91" s="82" t="s">
        <v>223</v>
      </c>
      <c r="EZ91" s="4"/>
      <c r="FA91" s="4"/>
      <c r="FB91" s="4"/>
      <c r="FC91" s="4"/>
      <c r="FD91" s="4"/>
      <c r="FE91" s="4"/>
      <c r="FF91" s="4"/>
      <c r="FG91" s="4"/>
      <c r="FH91" s="4"/>
      <c r="FI91" s="4"/>
      <c r="FJ91" s="4"/>
      <c r="FK91" s="4"/>
      <c r="FL91" s="4"/>
      <c r="FM91" s="4"/>
      <c r="FN91" s="4"/>
      <c r="FO91" s="4"/>
      <c r="FP91" s="4"/>
      <c r="FQ91" s="4"/>
      <c r="FR91" s="4"/>
      <c r="FS91" s="4"/>
      <c r="FT91" s="4"/>
      <c r="FV91" s="3"/>
      <c r="FW91" s="4"/>
      <c r="FX91" s="4"/>
      <c r="FY91" s="4"/>
      <c r="GA91" s="4"/>
      <c r="GB91" s="4"/>
      <c r="GC91" s="4"/>
      <c r="GE91" s="4"/>
      <c r="GF91" s="4"/>
      <c r="GG91" s="4"/>
      <c r="GL91" s="3"/>
      <c r="GM91" s="3"/>
      <c r="GN91" s="8"/>
      <c r="GO91" s="5" t="s">
        <v>38</v>
      </c>
      <c r="GP91" t="s">
        <v>46</v>
      </c>
      <c r="GR91" t="s">
        <v>92</v>
      </c>
      <c r="GS91" t="s">
        <v>91</v>
      </c>
      <c r="GT91" t="s">
        <v>42</v>
      </c>
      <c r="GU91" s="25"/>
      <c r="GV91" s="25"/>
      <c r="GW91" s="32" t="s">
        <v>111</v>
      </c>
      <c r="GX91" s="25" t="s">
        <v>59</v>
      </c>
      <c r="GY91" s="70" t="s">
        <v>85</v>
      </c>
      <c r="HA91" t="s">
        <v>89</v>
      </c>
      <c r="HB91" t="s">
        <v>41</v>
      </c>
      <c r="HC91" t="s">
        <v>42</v>
      </c>
      <c r="HD91" s="69" t="s">
        <v>85</v>
      </c>
      <c r="HF91" t="s">
        <v>59</v>
      </c>
      <c r="HG91" t="s">
        <v>86</v>
      </c>
      <c r="HH91" t="s">
        <v>87</v>
      </c>
      <c r="HJ91" s="17"/>
      <c r="HL91" s="4"/>
      <c r="HM91" s="4"/>
      <c r="HN91" s="4"/>
      <c r="HO91" s="4"/>
      <c r="HP91" s="4"/>
      <c r="HQ91" s="4"/>
      <c r="HR91" s="4"/>
      <c r="HS91" s="4"/>
      <c r="HT91" s="4"/>
      <c r="HU91" s="4"/>
      <c r="HV91" s="4"/>
      <c r="HX91" s="8"/>
      <c r="HY91" s="5" t="s">
        <v>38</v>
      </c>
      <c r="HZ91" t="s">
        <v>46</v>
      </c>
      <c r="IB91" t="s">
        <v>92</v>
      </c>
      <c r="IC91" t="s">
        <v>91</v>
      </c>
      <c r="ID91" t="s">
        <v>42</v>
      </c>
      <c r="IF91" s="25"/>
      <c r="IG91" s="32" t="s">
        <v>111</v>
      </c>
      <c r="IH91" s="25" t="s">
        <v>59</v>
      </c>
      <c r="II91" s="25" t="s">
        <v>85</v>
      </c>
      <c r="IJ91" t="s">
        <v>14</v>
      </c>
      <c r="IK91" t="s">
        <v>99</v>
      </c>
      <c r="IL91" t="s">
        <v>41</v>
      </c>
      <c r="IM91" t="s">
        <v>42</v>
      </c>
      <c r="IN91" t="s">
        <v>85</v>
      </c>
      <c r="IP91" t="s">
        <v>59</v>
      </c>
      <c r="IQ91" t="s">
        <v>86</v>
      </c>
      <c r="IR91" t="s">
        <v>87</v>
      </c>
    </row>
    <row r="92" spans="1:252" hidden="1" x14ac:dyDescent="0.2">
      <c r="A92" t="s">
        <v>105</v>
      </c>
      <c r="B92" s="1">
        <v>1949</v>
      </c>
      <c r="C92" s="60">
        <f>Conversion_factors!$A11*C258+C339</f>
        <v>0</v>
      </c>
      <c r="D92" s="60">
        <f>Conversion_factors!$A11*D258+D339</f>
        <v>0</v>
      </c>
      <c r="E92" s="60">
        <f>Conversion_factors!$A11*E258+E339</f>
        <v>0</v>
      </c>
      <c r="F92" s="60">
        <f>Conversion_factors!$A11*F258+F339</f>
        <v>0</v>
      </c>
      <c r="G92" s="60">
        <f>Conversion_factors!$A11*G258+G339</f>
        <v>0</v>
      </c>
      <c r="H92" s="60">
        <f>Conversion_factors!$A11*H258+H339</f>
        <v>0</v>
      </c>
      <c r="I92" s="60">
        <f>Conversion_factors!$A11*I258+I339</f>
        <v>0</v>
      </c>
      <c r="J92" s="60">
        <f>Conversion_factors!$A11*J258+J339</f>
        <v>0</v>
      </c>
      <c r="K92" s="60">
        <f>Conversion_factors!$A11*K258+K339</f>
        <v>0</v>
      </c>
      <c r="L92" s="60">
        <f>Conversion_factors!$A11*L258+L339</f>
        <v>0</v>
      </c>
      <c r="M92" s="60">
        <f>Conversion_factors!$A11*M258+M339</f>
        <v>0</v>
      </c>
      <c r="N92" s="60">
        <f>Conversion_factors!$A11*N258+N339</f>
        <v>0</v>
      </c>
      <c r="O92" s="60">
        <f>Conversion_factors!$A11*O258+O339</f>
        <v>0</v>
      </c>
      <c r="P92" s="60">
        <f>Conversion_factors!$A11*P258+P339</f>
        <v>0</v>
      </c>
      <c r="Q92" s="60">
        <f>Conversion_factors!$A11*Q258+Q339</f>
        <v>0</v>
      </c>
      <c r="R92" s="60">
        <f>Conversion_factors!$A11*R258+R339</f>
        <v>0</v>
      </c>
      <c r="S92" s="60">
        <f>Conversion_factors!$A11*S258+S339</f>
        <v>0</v>
      </c>
      <c r="T92" s="60">
        <f>Conversion_factors!$A11*T258+T339</f>
        <v>0</v>
      </c>
      <c r="U92" s="60">
        <f>Conversion_factors!$A11*U258+U339</f>
        <v>0</v>
      </c>
      <c r="V92" s="60">
        <f>Conversion_factors!$A11*V258+V339</f>
        <v>0</v>
      </c>
      <c r="W92" s="60">
        <f>Conversion_factors!$A11*W258+W339</f>
        <v>0</v>
      </c>
      <c r="X92" s="60">
        <f>Conversion_factors!$A11*X258+X339</f>
        <v>0</v>
      </c>
      <c r="AX92">
        <f t="shared" ref="AX92:BS92" si="164">Z92/Z$162</f>
        <v>0</v>
      </c>
      <c r="AY92">
        <f t="shared" si="164"/>
        <v>0</v>
      </c>
      <c r="AZ92">
        <f t="shared" si="164"/>
        <v>0</v>
      </c>
      <c r="BA92">
        <f t="shared" si="164"/>
        <v>0</v>
      </c>
      <c r="BB92">
        <f t="shared" si="164"/>
        <v>0</v>
      </c>
      <c r="BC92">
        <f t="shared" si="164"/>
        <v>0</v>
      </c>
      <c r="BD92">
        <f t="shared" si="164"/>
        <v>0</v>
      </c>
      <c r="BE92">
        <f t="shared" si="164"/>
        <v>0</v>
      </c>
      <c r="BF92">
        <f t="shared" si="164"/>
        <v>0</v>
      </c>
      <c r="BG92">
        <f t="shared" si="164"/>
        <v>0</v>
      </c>
      <c r="BH92">
        <f t="shared" si="164"/>
        <v>0</v>
      </c>
      <c r="BI92">
        <f t="shared" si="164"/>
        <v>0</v>
      </c>
      <c r="BJ92">
        <f t="shared" si="164"/>
        <v>0</v>
      </c>
      <c r="BK92">
        <f t="shared" si="164"/>
        <v>0</v>
      </c>
      <c r="BL92">
        <f t="shared" si="164"/>
        <v>0</v>
      </c>
      <c r="BM92">
        <f t="shared" si="164"/>
        <v>0</v>
      </c>
      <c r="BN92">
        <f t="shared" si="164"/>
        <v>0</v>
      </c>
      <c r="BO92">
        <f t="shared" si="164"/>
        <v>0</v>
      </c>
      <c r="BP92">
        <f t="shared" si="164"/>
        <v>0</v>
      </c>
      <c r="BQ92">
        <f t="shared" si="164"/>
        <v>0</v>
      </c>
      <c r="BR92">
        <f t="shared" si="164"/>
        <v>0</v>
      </c>
      <c r="BS92">
        <f t="shared" si="164"/>
        <v>0</v>
      </c>
      <c r="BT92" s="16"/>
      <c r="BU92" s="16"/>
      <c r="BV92" s="9">
        <f t="shared" ref="BV92:BV123" si="165">CF5</f>
        <v>1.0640052694689878E-6</v>
      </c>
      <c r="BW92" s="9">
        <f>BS92</f>
        <v>0</v>
      </c>
      <c r="BX92" s="9">
        <f>GC92</f>
        <v>1.0847849530447864</v>
      </c>
      <c r="BY92" s="9">
        <f>GG92</f>
        <v>1.1349627272146658</v>
      </c>
      <c r="BZ92" s="9">
        <f>FY92</f>
        <v>1.3496441692581593</v>
      </c>
      <c r="CA92" s="9">
        <f t="shared" ref="CA92:CA151" si="166">BV92*BX92*BY92*BZ92</f>
        <v>1.7680246406207168E-6</v>
      </c>
      <c r="CB92" s="9">
        <f>GK92</f>
        <v>0</v>
      </c>
      <c r="CC92" s="9"/>
      <c r="CD92" s="9">
        <f>BX92*BY92</f>
        <v>1.2311904887491441</v>
      </c>
      <c r="CE92" s="9">
        <f>CD92*BZ92</f>
        <v>1.6616690643863856</v>
      </c>
      <c r="CG92" s="225"/>
      <c r="CH92">
        <f>B92</f>
        <v>1949</v>
      </c>
      <c r="CI92" t="e">
        <f t="shared" ref="CI92:CY92" si="167">C92/$X92</f>
        <v>#DIV/0!</v>
      </c>
      <c r="CJ92" t="e">
        <f t="shared" si="167"/>
        <v>#DIV/0!</v>
      </c>
      <c r="CK92" t="e">
        <f t="shared" si="167"/>
        <v>#DIV/0!</v>
      </c>
      <c r="CL92" t="e">
        <f t="shared" si="167"/>
        <v>#DIV/0!</v>
      </c>
      <c r="CM92" t="e">
        <f t="shared" si="167"/>
        <v>#DIV/0!</v>
      </c>
      <c r="CN92" t="e">
        <f t="shared" si="167"/>
        <v>#DIV/0!</v>
      </c>
      <c r="CO92" t="e">
        <f t="shared" si="167"/>
        <v>#DIV/0!</v>
      </c>
      <c r="CP92" t="e">
        <f t="shared" si="167"/>
        <v>#DIV/0!</v>
      </c>
      <c r="CQ92" t="e">
        <f t="shared" si="167"/>
        <v>#DIV/0!</v>
      </c>
      <c r="CR92" t="e">
        <f t="shared" si="167"/>
        <v>#DIV/0!</v>
      </c>
      <c r="CS92" t="e">
        <f t="shared" si="167"/>
        <v>#DIV/0!</v>
      </c>
      <c r="CT92" t="e">
        <f t="shared" si="167"/>
        <v>#DIV/0!</v>
      </c>
      <c r="CU92" t="e">
        <f t="shared" si="167"/>
        <v>#DIV/0!</v>
      </c>
      <c r="CV92" t="e">
        <f t="shared" si="167"/>
        <v>#DIV/0!</v>
      </c>
      <c r="CW92" t="e">
        <f t="shared" si="167"/>
        <v>#DIV/0!</v>
      </c>
      <c r="CX92" t="e">
        <f t="shared" si="167"/>
        <v>#DIV/0!</v>
      </c>
      <c r="CY92" t="e">
        <f t="shared" si="167"/>
        <v>#DIV/0!</v>
      </c>
      <c r="CZ92" t="e">
        <f t="shared" ref="CZ92:CZ153" si="168">T92/$X92</f>
        <v>#DIV/0!</v>
      </c>
      <c r="DA92" t="e">
        <f t="shared" ref="DA92:DA153" si="169">U92/$X92</f>
        <v>#DIV/0!</v>
      </c>
      <c r="DB92" t="e">
        <f t="shared" ref="DB92:DB153" si="170">V92/$X92</f>
        <v>#DIV/0!</v>
      </c>
      <c r="DC92" t="e">
        <f t="shared" ref="DC92:DC153" si="171">W92/$X92</f>
        <v>#DIV/0!</v>
      </c>
      <c r="FV92" s="3"/>
      <c r="FX92">
        <v>1</v>
      </c>
      <c r="FY92" s="19">
        <f t="shared" ref="FY92:FY123" si="172">FX92/FX$162</f>
        <v>1.3496441692581593</v>
      </c>
      <c r="GA92" s="19"/>
      <c r="GB92" s="19">
        <v>1</v>
      </c>
      <c r="GC92" s="19">
        <f t="shared" ref="GC92:GC123" si="173">GB92/GB$162</f>
        <v>1.0847849530447864</v>
      </c>
      <c r="GE92" s="19"/>
      <c r="GF92" s="19">
        <v>1</v>
      </c>
      <c r="GG92" s="19">
        <f t="shared" ref="GG92:GG123" si="174">GF92/GF$162</f>
        <v>1.1349627272146658</v>
      </c>
      <c r="GI92" t="e">
        <f>#REF!</f>
        <v>#REF!</v>
      </c>
      <c r="GJ92" t="e">
        <f>FY92*GC92*GG92*GI92</f>
        <v>#REF!</v>
      </c>
      <c r="GK92">
        <f t="shared" ref="GK92:GK123" si="175">X92/X$162</f>
        <v>0</v>
      </c>
      <c r="GL92" s="3"/>
      <c r="GM92" s="3"/>
      <c r="GN92" s="8"/>
      <c r="GO92" s="5">
        <v>0</v>
      </c>
      <c r="GP92" t="b">
        <f>(GO92+Begin_year_chart1&lt;=End_year_chart1)</f>
        <v>1</v>
      </c>
      <c r="GR92" t="str">
        <f>GR178</f>
        <v>311/312</v>
      </c>
      <c r="GS92" s="20">
        <f t="array" ref="GS92:GS112">TRANSPOSE(CI162:DC162)</f>
        <v>7.1595986540855514E-2</v>
      </c>
      <c r="GT92" s="20">
        <f t="array" ref="GT92:GT112">TRANSPOSE(AX170:BR170)</f>
        <v>0</v>
      </c>
      <c r="GU92" s="27"/>
      <c r="GV92" s="31">
        <f t="shared" ref="GV92:GV115" ca="1" si="176">GZ92</f>
        <v>1985</v>
      </c>
      <c r="GW92" s="12">
        <f ca="1">IF($GP92,HA92*HB92,"")</f>
        <v>1</v>
      </c>
      <c r="GX92" s="19">
        <f t="shared" ref="GX92:GX115" ca="1" si="177">HC92</f>
        <v>1</v>
      </c>
      <c r="GY92" s="71">
        <f t="shared" ref="GY92:GY115" ca="1" si="178">HD92</f>
        <v>1</v>
      </c>
      <c r="GZ92" s="11">
        <f ca="1">IF(GP92,OFFSET($B$92,$GP$87+$GO92,0),"")</f>
        <v>1985</v>
      </c>
      <c r="HA92" s="12">
        <f t="shared" ref="HA92:HA118" ca="1" si="179">IF($GP92,OFFSET(BV$258,$GP$253+$GO92,0),"")</f>
        <v>1</v>
      </c>
      <c r="HB92" s="12">
        <f t="shared" ref="HB92:HB118" ca="1" si="180">IF($GP92,OFFSET(CD$92,$GP$253+$GO92,0),"")</f>
        <v>1</v>
      </c>
      <c r="HC92" s="12">
        <f t="shared" ref="HC92:HC118" ca="1" si="181">IF($GP92,OFFSET(BZ$92,$GP$253+$GO92,0),"")</f>
        <v>1</v>
      </c>
      <c r="HD92" s="72">
        <f t="shared" ref="HD92:HD118" ca="1" si="182">IF($GP92,OFFSET(CB$92,$GP$253+$GO92,0),"")</f>
        <v>1</v>
      </c>
      <c r="HE92">
        <f ca="1">GZ92</f>
        <v>1985</v>
      </c>
      <c r="HF92" s="12">
        <f t="shared" ref="HF92:HF123" ca="1" si="183">IF($GP92,OFFSET(BZ$92,$GP$253+$GO92,0),"")</f>
        <v>1</v>
      </c>
      <c r="HG92" s="12">
        <f t="shared" ref="HG92:HG123" ca="1" si="184">IF($GP92,OFFSET(BX$92,$GP$253+$GO92,0),"")</f>
        <v>1</v>
      </c>
      <c r="HH92" s="12">
        <f t="shared" ref="HH92:HH123" ca="1" si="185">IF($GP92,OFFSET(BY$92,$GP$253+$GO92,0),"")</f>
        <v>1</v>
      </c>
      <c r="HJ92" s="17"/>
      <c r="HL92" s="18">
        <f>B92</f>
        <v>1949</v>
      </c>
      <c r="HM92" s="9">
        <f t="shared" ref="HM92:HM123" si="186">BV92/BV$163</f>
        <v>7.5308170428653129E-7</v>
      </c>
      <c r="HN92" s="9">
        <f t="shared" ref="HN92:HN123" si="187">BW92/BW$163</f>
        <v>0</v>
      </c>
      <c r="HO92" s="9">
        <f t="shared" ref="HO92:HO123" si="188">BX92/BX$163</f>
        <v>1.1036708370608446</v>
      </c>
      <c r="HP92" s="9">
        <f t="shared" ref="HP92:HP123" si="189">BY92/BY$163</f>
        <v>1.2447837464739189</v>
      </c>
      <c r="HQ92" s="9">
        <f t="shared" ref="HQ92:HQ123" si="190">BZ92/BZ$163</f>
        <v>1.366047404271421</v>
      </c>
      <c r="HR92" s="9">
        <f>HM92*HO92*HP92*HQ92</f>
        <v>1.4133227286967671E-6</v>
      </c>
      <c r="HS92" s="9">
        <f t="shared" ref="HS92:HS123" si="191">CB92/CB$163</f>
        <v>0</v>
      </c>
      <c r="HT92" s="9"/>
      <c r="HU92" s="9">
        <f t="shared" ref="HU92:HU123" si="192">CD92/CD$163</f>
        <v>1.3738315194306041</v>
      </c>
      <c r="HV92" s="23">
        <f>HU92*HQ92</f>
        <v>1.8767189810244391</v>
      </c>
      <c r="HX92" s="8"/>
      <c r="HY92" s="5">
        <v>0</v>
      </c>
      <c r="HZ92" t="b">
        <f>(HY92+Begin_year_chart1&lt;=End_year_chart1)</f>
        <v>1</v>
      </c>
      <c r="IB92" t="str">
        <f>GR92</f>
        <v>311/312</v>
      </c>
      <c r="IC92" s="20">
        <f t="array" ref="IC92:IC112">TRANSPOSE(CI163:DC163)</f>
        <v>6.9551513089709041E-2</v>
      </c>
      <c r="ID92" s="20">
        <f t="array" ref="ID92:ID112">TRANSPOSE(AX171:BR171)</f>
        <v>0</v>
      </c>
      <c r="IF92">
        <f ca="1">IJ92</f>
        <v>1985</v>
      </c>
      <c r="IG92" s="12">
        <f ca="1">IF($GP92,IK92*IL92,"")</f>
        <v>0.78978074659198583</v>
      </c>
      <c r="IH92" s="19">
        <f ca="1">IM92</f>
        <v>1.0121537479188145</v>
      </c>
      <c r="II92" s="19">
        <f ca="1">IN92</f>
        <v>0.79938049592833771</v>
      </c>
      <c r="IJ92" s="11">
        <f t="shared" ref="IJ92:IJ153" ca="1" si="193">GZ92</f>
        <v>1985</v>
      </c>
      <c r="IK92" s="12">
        <f t="shared" ref="IK92:IK123" ca="1" si="194">IF($GP92,OFFSET(HM$178,$GP$253+$GO92,0),"")</f>
        <v>0.70778005137359057</v>
      </c>
      <c r="IL92" s="12">
        <f t="shared" ref="IL92:IL123" ca="1" si="195">IF($GP92,OFFSET(HU$92,$GP$253+$GO92,0),"")</f>
        <v>1.1158561830885969</v>
      </c>
      <c r="IM92" s="12">
        <f t="shared" ref="IM92:IM123" ca="1" si="196">IF($GP92,OFFSET(HQ$92,$GP$253+$GO92,0),"")</f>
        <v>1.0121537479188145</v>
      </c>
      <c r="IN92" s="12">
        <f t="shared" ref="IN92:IN123" ca="1" si="197">IF($GP92,OFFSET(HS$92,$GP$253+$GO92,0),"")</f>
        <v>0.79938049592833771</v>
      </c>
      <c r="IO92">
        <f ca="1">IJ92</f>
        <v>1985</v>
      </c>
      <c r="IP92" s="12">
        <f ca="1">IM92</f>
        <v>1.0121537479188145</v>
      </c>
      <c r="IQ92" s="12">
        <f t="shared" ref="IQ92:IQ123" ca="1" si="198">IF($GP92,OFFSET(HO$92,$GP$253+$GO92,0),"")</f>
        <v>1.017409795335978</v>
      </c>
      <c r="IR92" s="12">
        <f t="shared" ref="IR92:IR123" ca="1" si="199">IF($GP92,OFFSET(HP$92,$GP$253+$GO92,0),"")</f>
        <v>1.0967617848814886</v>
      </c>
    </row>
    <row r="93" spans="1:252" hidden="1" x14ac:dyDescent="0.2">
      <c r="A93" t="s">
        <v>105</v>
      </c>
      <c r="B93" s="1">
        <f>B92+1</f>
        <v>1950</v>
      </c>
      <c r="C93" s="60">
        <f>Conversion_factors!$A12*C259+C340</f>
        <v>0</v>
      </c>
      <c r="D93" s="60">
        <f>Conversion_factors!$A12*D259+D340</f>
        <v>0</v>
      </c>
      <c r="E93" s="60">
        <f>Conversion_factors!$A12*E259+E340</f>
        <v>0</v>
      </c>
      <c r="F93" s="60">
        <f>Conversion_factors!$A12*F259+F340</f>
        <v>0</v>
      </c>
      <c r="G93" s="60">
        <f>Conversion_factors!$A12*G259+G340</f>
        <v>0</v>
      </c>
      <c r="H93" s="60">
        <f>Conversion_factors!$A12*H259+H340</f>
        <v>0</v>
      </c>
      <c r="I93" s="60">
        <f>Conversion_factors!$A12*I259+I340</f>
        <v>0</v>
      </c>
      <c r="J93" s="60">
        <f>Conversion_factors!$A12*J259+J340</f>
        <v>0</v>
      </c>
      <c r="K93" s="60">
        <f>Conversion_factors!$A12*K259+K340</f>
        <v>0</v>
      </c>
      <c r="L93" s="60">
        <f>Conversion_factors!$A12*L259+L340</f>
        <v>0</v>
      </c>
      <c r="M93" s="60">
        <f>Conversion_factors!$A12*M259+M340</f>
        <v>0</v>
      </c>
      <c r="N93" s="60">
        <f>Conversion_factors!$A12*N259+N340</f>
        <v>0</v>
      </c>
      <c r="O93" s="60">
        <f>Conversion_factors!$A12*O259+O340</f>
        <v>0</v>
      </c>
      <c r="P93" s="60">
        <f>Conversion_factors!$A12*P259+P340</f>
        <v>0</v>
      </c>
      <c r="Q93" s="60">
        <f>Conversion_factors!$A12*Q259+Q340</f>
        <v>0</v>
      </c>
      <c r="R93" s="60">
        <f>Conversion_factors!$A12*R259+R340</f>
        <v>0</v>
      </c>
      <c r="S93" s="60">
        <f>Conversion_factors!$A12*S259+S340</f>
        <v>0</v>
      </c>
      <c r="T93" s="60">
        <f>Conversion_factors!$A12*T259+T340</f>
        <v>0</v>
      </c>
      <c r="U93" s="60">
        <f>Conversion_factors!$A12*U259+U340</f>
        <v>0</v>
      </c>
      <c r="V93" s="60">
        <f>Conversion_factors!$A12*V259+V340</f>
        <v>0</v>
      </c>
      <c r="W93" s="60">
        <f>Conversion_factors!$A12*W259+W340</f>
        <v>0</v>
      </c>
      <c r="X93" s="60">
        <f>Conversion_factors!$A12*X259+X340</f>
        <v>0</v>
      </c>
      <c r="AX93">
        <f t="shared" ref="AX93:AX124" si="200">Z93/Z$162</f>
        <v>0</v>
      </c>
      <c r="AY93">
        <f t="shared" ref="AY93:AY124" si="201">AA93/AA$162</f>
        <v>0</v>
      </c>
      <c r="AZ93">
        <f t="shared" ref="AZ93:AZ124" si="202">AB93/AB$162</f>
        <v>0</v>
      </c>
      <c r="BA93">
        <f t="shared" ref="BA93:BA124" si="203">AC93/AC$162</f>
        <v>0</v>
      </c>
      <c r="BB93">
        <f t="shared" ref="BB93:BB124" si="204">AD93/AD$162</f>
        <v>0</v>
      </c>
      <c r="BC93">
        <f t="shared" ref="BC93:BC124" si="205">AE93/AE$162</f>
        <v>0</v>
      </c>
      <c r="BD93">
        <f t="shared" ref="BD93:BD124" si="206">AF93/AF$162</f>
        <v>0</v>
      </c>
      <c r="BE93">
        <f t="shared" ref="BE93:BE124" si="207">AG93/AG$162</f>
        <v>0</v>
      </c>
      <c r="BF93">
        <f t="shared" ref="BF93:BF124" si="208">AH93/AH$162</f>
        <v>0</v>
      </c>
      <c r="BG93">
        <f t="shared" ref="BG93:BG124" si="209">AI93/AI$162</f>
        <v>0</v>
      </c>
      <c r="BH93">
        <f t="shared" ref="BH93:BH124" si="210">AJ93/AJ$162</f>
        <v>0</v>
      </c>
      <c r="BI93">
        <f t="shared" ref="BI93:BI124" si="211">AK93/AK$162</f>
        <v>0</v>
      </c>
      <c r="BJ93">
        <f t="shared" ref="BJ93:BJ124" si="212">AL93/AL$162</f>
        <v>0</v>
      </c>
      <c r="BK93">
        <f t="shared" ref="BK93:BK124" si="213">AM93/AM$162</f>
        <v>0</v>
      </c>
      <c r="BL93">
        <f t="shared" ref="BL93:BL124" si="214">AN93/AN$162</f>
        <v>0</v>
      </c>
      <c r="BM93">
        <f t="shared" ref="BM93:BM124" si="215">AO93/AO$162</f>
        <v>0</v>
      </c>
      <c r="BN93">
        <f t="shared" ref="BN93:BN124" si="216">AP93/AP$162</f>
        <v>0</v>
      </c>
      <c r="BO93">
        <f t="shared" ref="BO93:BO124" si="217">AQ93/AQ$162</f>
        <v>0</v>
      </c>
      <c r="BP93">
        <f t="shared" ref="BP93:BP124" si="218">AR93/AR$162</f>
        <v>0</v>
      </c>
      <c r="BQ93">
        <f t="shared" ref="BQ93:BQ124" si="219">AS93/AS$162</f>
        <v>0</v>
      </c>
      <c r="BR93">
        <f t="shared" ref="BR93:BR124" si="220">AT93/AT$162</f>
        <v>0</v>
      </c>
      <c r="BS93">
        <f t="shared" ref="BS93:BS124" si="221">AU93/AU$162</f>
        <v>0</v>
      </c>
      <c r="BT93" s="16"/>
      <c r="BU93" s="16"/>
      <c r="BV93" s="9">
        <f t="shared" si="165"/>
        <v>1.0640052694689878E-6</v>
      </c>
      <c r="BW93" s="9">
        <f t="shared" ref="BW93:BW151" si="222">BS93</f>
        <v>0</v>
      </c>
      <c r="BX93" s="9">
        <f t="shared" ref="BX93:BX151" si="223">GC93</f>
        <v>1.0847849530447864</v>
      </c>
      <c r="BY93" s="9">
        <f t="shared" ref="BY93:BY151" si="224">GG93</f>
        <v>1.1349627272146658</v>
      </c>
      <c r="BZ93" s="9">
        <f t="shared" ref="BZ93:BZ151" si="225">FY93</f>
        <v>1.3496441692581593</v>
      </c>
      <c r="CA93" s="9">
        <f t="shared" si="166"/>
        <v>1.7680246406207168E-6</v>
      </c>
      <c r="CB93" s="9">
        <f t="shared" ref="CB93:CB151" si="226">GK93</f>
        <v>0</v>
      </c>
      <c r="CC93" s="9"/>
      <c r="CD93" s="9">
        <f t="shared" ref="CD93:CD151" si="227">BX93*BY93</f>
        <v>1.2311904887491441</v>
      </c>
      <c r="CE93" s="9">
        <f t="shared" ref="CE93:CE151" si="228">CD93*BZ93</f>
        <v>1.6616690643863856</v>
      </c>
      <c r="CG93" s="35"/>
      <c r="CH93">
        <f t="shared" ref="CH93:CH154" si="229">B93</f>
        <v>1950</v>
      </c>
      <c r="CI93" t="e">
        <f t="shared" ref="CI93:CI153" si="230">C93/$X93</f>
        <v>#DIV/0!</v>
      </c>
      <c r="CJ93" t="e">
        <f t="shared" ref="CJ93:CJ106" si="231">D93/$X93</f>
        <v>#DIV/0!</v>
      </c>
      <c r="CK93" t="e">
        <f t="shared" ref="CK93:CK106" si="232">E93/$X93</f>
        <v>#DIV/0!</v>
      </c>
      <c r="CL93" t="e">
        <f t="shared" ref="CL93:CL106" si="233">F93/$X93</f>
        <v>#DIV/0!</v>
      </c>
      <c r="CM93" t="e">
        <f t="shared" ref="CM93:CM106" si="234">G93/$X93</f>
        <v>#DIV/0!</v>
      </c>
      <c r="CN93" t="e">
        <f t="shared" ref="CN93:CN106" si="235">H93/$X93</f>
        <v>#DIV/0!</v>
      </c>
      <c r="CO93" t="e">
        <f t="shared" ref="CO93:CO106" si="236">I93/$X93</f>
        <v>#DIV/0!</v>
      </c>
      <c r="CP93" t="e">
        <f t="shared" ref="CP93:CP106" si="237">J93/$X93</f>
        <v>#DIV/0!</v>
      </c>
      <c r="CQ93" t="e">
        <f t="shared" ref="CQ93:CQ106" si="238">K93/$X93</f>
        <v>#DIV/0!</v>
      </c>
      <c r="CR93" t="e">
        <f t="shared" ref="CR93:CR106" si="239">L93/$X93</f>
        <v>#DIV/0!</v>
      </c>
      <c r="CS93" t="e">
        <f t="shared" ref="CS93:CS106" si="240">M93/$X93</f>
        <v>#DIV/0!</v>
      </c>
      <c r="CT93" t="e">
        <f t="shared" ref="CT93:CT106" si="241">N93/$X93</f>
        <v>#DIV/0!</v>
      </c>
      <c r="CU93" t="e">
        <f t="shared" ref="CU93:CU106" si="242">O93/$X93</f>
        <v>#DIV/0!</v>
      </c>
      <c r="CV93" t="e">
        <f t="shared" ref="CV93:CV106" si="243">P93/$X93</f>
        <v>#DIV/0!</v>
      </c>
      <c r="CW93" t="e">
        <f t="shared" ref="CW93:CW106" si="244">Q93/$X93</f>
        <v>#DIV/0!</v>
      </c>
      <c r="CX93" t="e">
        <f t="shared" ref="CX93:CX106" si="245">R93/$X93</f>
        <v>#DIV/0!</v>
      </c>
      <c r="CY93" t="e">
        <f t="shared" ref="CY93:CY106" si="246">S93/$X93</f>
        <v>#DIV/0!</v>
      </c>
      <c r="CZ93" t="e">
        <f t="shared" si="168"/>
        <v>#DIV/0!</v>
      </c>
      <c r="DA93" t="e">
        <f t="shared" si="169"/>
        <v>#DIV/0!</v>
      </c>
      <c r="DB93" t="e">
        <f t="shared" si="170"/>
        <v>#DIV/0!</v>
      </c>
      <c r="DC93" t="e">
        <f t="shared" si="171"/>
        <v>#DIV/0!</v>
      </c>
      <c r="DF93" t="e">
        <f>(CI93-CI92)/LN(CI93/CI92)</f>
        <v>#DIV/0!</v>
      </c>
      <c r="DG93" t="e">
        <f t="shared" ref="DG93:DV108" si="247">(CJ93-CJ92)/LN(CJ93/CJ92)</f>
        <v>#DIV/0!</v>
      </c>
      <c r="DH93" t="e">
        <f t="shared" si="247"/>
        <v>#DIV/0!</v>
      </c>
      <c r="DI93" t="e">
        <f t="shared" si="247"/>
        <v>#DIV/0!</v>
      </c>
      <c r="DJ93" t="e">
        <f t="shared" si="247"/>
        <v>#DIV/0!</v>
      </c>
      <c r="DK93" t="e">
        <f t="shared" si="247"/>
        <v>#DIV/0!</v>
      </c>
      <c r="DL93" t="e">
        <f t="shared" si="247"/>
        <v>#DIV/0!</v>
      </c>
      <c r="DM93" t="e">
        <f t="shared" si="247"/>
        <v>#DIV/0!</v>
      </c>
      <c r="DN93" t="e">
        <f t="shared" si="247"/>
        <v>#DIV/0!</v>
      </c>
      <c r="DO93" t="e">
        <f t="shared" si="247"/>
        <v>#DIV/0!</v>
      </c>
      <c r="DP93" t="e">
        <f t="shared" si="247"/>
        <v>#DIV/0!</v>
      </c>
      <c r="DQ93" t="e">
        <f t="shared" si="247"/>
        <v>#DIV/0!</v>
      </c>
      <c r="DR93" t="e">
        <f t="shared" si="247"/>
        <v>#DIV/0!</v>
      </c>
      <c r="DS93" t="e">
        <f t="shared" si="247"/>
        <v>#DIV/0!</v>
      </c>
      <c r="DT93" t="e">
        <f t="shared" si="247"/>
        <v>#DIV/0!</v>
      </c>
      <c r="DU93" t="e">
        <f t="shared" si="247"/>
        <v>#DIV/0!</v>
      </c>
      <c r="DV93" t="e">
        <f t="shared" si="247"/>
        <v>#DIV/0!</v>
      </c>
      <c r="DW93" t="e">
        <f t="shared" ref="DW93:DW153" si="248">(CZ93-CZ92)/LN(CZ93/CZ92)</f>
        <v>#DIV/0!</v>
      </c>
      <c r="DX93" t="e">
        <f t="shared" ref="DX93:DX153" si="249">(DA93-DA92)/LN(DA93/DA92)</f>
        <v>#DIV/0!</v>
      </c>
      <c r="DY93" t="e">
        <f t="shared" ref="DY93:DY153" si="250">(DB93-DB92)/LN(DB93/DB92)</f>
        <v>#DIV/0!</v>
      </c>
      <c r="DZ93" t="e">
        <f t="shared" ref="DZ93:DZ153" si="251">(DC93-DC92)/LN(DC93/DC92)</f>
        <v>#DIV/0!</v>
      </c>
      <c r="EA93" t="e">
        <f t="shared" ref="EA93:EA153" si="252">SUM(DF93:DZ93)</f>
        <v>#DIV/0!</v>
      </c>
      <c r="EC93" t="e">
        <f>DF93/$EA93</f>
        <v>#DIV/0!</v>
      </c>
      <c r="ED93" t="e">
        <f t="shared" ref="ED93:ES108" si="253">DG93/$EA93</f>
        <v>#DIV/0!</v>
      </c>
      <c r="EE93" t="e">
        <f t="shared" si="253"/>
        <v>#DIV/0!</v>
      </c>
      <c r="EF93" t="e">
        <f t="shared" si="253"/>
        <v>#DIV/0!</v>
      </c>
      <c r="EG93" t="e">
        <f t="shared" si="253"/>
        <v>#DIV/0!</v>
      </c>
      <c r="EH93" t="e">
        <f t="shared" si="253"/>
        <v>#DIV/0!</v>
      </c>
      <c r="EI93" t="e">
        <f t="shared" si="253"/>
        <v>#DIV/0!</v>
      </c>
      <c r="EJ93" t="e">
        <f t="shared" si="253"/>
        <v>#DIV/0!</v>
      </c>
      <c r="EK93" t="e">
        <f t="shared" si="253"/>
        <v>#DIV/0!</v>
      </c>
      <c r="EL93" t="e">
        <f t="shared" si="253"/>
        <v>#DIV/0!</v>
      </c>
      <c r="EM93" t="e">
        <f t="shared" si="253"/>
        <v>#DIV/0!</v>
      </c>
      <c r="EN93" t="e">
        <f t="shared" si="253"/>
        <v>#DIV/0!</v>
      </c>
      <c r="EO93" t="e">
        <f t="shared" si="253"/>
        <v>#DIV/0!</v>
      </c>
      <c r="EP93" t="e">
        <f t="shared" si="253"/>
        <v>#DIV/0!</v>
      </c>
      <c r="EQ93" t="e">
        <f t="shared" si="253"/>
        <v>#DIV/0!</v>
      </c>
      <c r="ER93" t="e">
        <f t="shared" si="253"/>
        <v>#DIV/0!</v>
      </c>
      <c r="ES93" t="e">
        <f t="shared" si="253"/>
        <v>#DIV/0!</v>
      </c>
      <c r="ET93" t="e">
        <f t="shared" ref="ET93:ET153" si="254">DW93/$EA93</f>
        <v>#DIV/0!</v>
      </c>
      <c r="EU93" t="e">
        <f t="shared" ref="EU93:EU153" si="255">DX93/$EA93</f>
        <v>#DIV/0!</v>
      </c>
      <c r="EV93" t="e">
        <f t="shared" ref="EV93:EV153" si="256">DY93/$EA93</f>
        <v>#DIV/0!</v>
      </c>
      <c r="EW93" t="e">
        <f t="shared" ref="EW93:EW153" si="257">DZ93/$EA93</f>
        <v>#DIV/0!</v>
      </c>
      <c r="EZ93" t="e">
        <f>LN(AX93/AX92)</f>
        <v>#DIV/0!</v>
      </c>
      <c r="FA93" t="e">
        <f t="shared" ref="FA93:FT105" si="258">LN(AY93/AY92)</f>
        <v>#DIV/0!</v>
      </c>
      <c r="FB93" t="e">
        <f t="shared" si="258"/>
        <v>#DIV/0!</v>
      </c>
      <c r="FC93" t="e">
        <f t="shared" si="258"/>
        <v>#DIV/0!</v>
      </c>
      <c r="FD93" t="e">
        <f t="shared" si="258"/>
        <v>#DIV/0!</v>
      </c>
      <c r="FE93" t="e">
        <f t="shared" si="258"/>
        <v>#DIV/0!</v>
      </c>
      <c r="FF93" t="e">
        <f t="shared" si="258"/>
        <v>#DIV/0!</v>
      </c>
      <c r="FG93" t="e">
        <f t="shared" si="258"/>
        <v>#DIV/0!</v>
      </c>
      <c r="FH93" t="e">
        <f t="shared" si="258"/>
        <v>#DIV/0!</v>
      </c>
      <c r="FI93" t="e">
        <f t="shared" si="258"/>
        <v>#DIV/0!</v>
      </c>
      <c r="FJ93" t="e">
        <f t="shared" si="258"/>
        <v>#DIV/0!</v>
      </c>
      <c r="FK93" t="e">
        <f t="shared" si="258"/>
        <v>#DIV/0!</v>
      </c>
      <c r="FL93" t="e">
        <f t="shared" si="258"/>
        <v>#DIV/0!</v>
      </c>
      <c r="FM93" t="e">
        <f t="shared" si="258"/>
        <v>#DIV/0!</v>
      </c>
      <c r="FN93" t="e">
        <f t="shared" si="258"/>
        <v>#DIV/0!</v>
      </c>
      <c r="FO93" t="e">
        <f t="shared" si="258"/>
        <v>#DIV/0!</v>
      </c>
      <c r="FP93" t="e">
        <f t="shared" si="258"/>
        <v>#DIV/0!</v>
      </c>
      <c r="FQ93" t="e">
        <f t="shared" si="258"/>
        <v>#DIV/0!</v>
      </c>
      <c r="FR93" t="e">
        <f t="shared" si="258"/>
        <v>#DIV/0!</v>
      </c>
      <c r="FS93" t="e">
        <f t="shared" si="258"/>
        <v>#DIV/0!</v>
      </c>
      <c r="FT93" t="e">
        <f t="shared" si="258"/>
        <v>#DIV/0!</v>
      </c>
      <c r="FV93" s="3"/>
      <c r="FW93" t="e">
        <f t="shared" ref="FW93:FW124" si="259">EXP(SUMPRODUCT($EC93:$EW93,EZ93:FT93))</f>
        <v>#DIV/0!</v>
      </c>
      <c r="FX93">
        <f>IF(ISERR(FW93),FX92,FW93*FX92)</f>
        <v>1</v>
      </c>
      <c r="FY93" s="19">
        <f t="shared" si="172"/>
        <v>1.3496441692581593</v>
      </c>
      <c r="GA93" s="19" t="e">
        <f t="shared" ref="GA93:GA124" si="260">EXP(SUMPRODUCT($EC93:$EW93,DF6:DZ6))</f>
        <v>#DIV/0!</v>
      </c>
      <c r="GB93" s="19">
        <f>IF(ISERR(GA93),GB92,GA93*GB92)</f>
        <v>1</v>
      </c>
      <c r="GC93" s="19">
        <f t="shared" si="173"/>
        <v>1.0847849530447864</v>
      </c>
      <c r="GE93" s="19" t="e">
        <f t="shared" ref="GE93:GE124" si="261">EXP(SUMPRODUCT($EC93:$EW93,EC6:EW6))</f>
        <v>#DIV/0!</v>
      </c>
      <c r="GF93" s="19">
        <f>IF(ISERR(GE93),GF92,GE93*GF92)</f>
        <v>1</v>
      </c>
      <c r="GG93" s="19">
        <f t="shared" si="174"/>
        <v>1.1349627272146658</v>
      </c>
      <c r="GI93" s="19" t="e">
        <f>#REF!</f>
        <v>#REF!</v>
      </c>
      <c r="GJ93" s="19" t="e">
        <f t="shared" ref="GJ93:GJ153" si="262">FY93*GC93*GG93*GI93</f>
        <v>#REF!</v>
      </c>
      <c r="GK93">
        <f t="shared" si="175"/>
        <v>0</v>
      </c>
      <c r="GL93" s="3"/>
      <c r="GM93" s="3"/>
      <c r="GN93" s="8"/>
      <c r="GO93" s="5">
        <f>GO92+1</f>
        <v>1</v>
      </c>
      <c r="GP93" t="b">
        <f t="shared" ref="GP93:GP122" si="263">(GO93+Begin_year_chart1&lt;=End_year_chart1)</f>
        <v>1</v>
      </c>
      <c r="GR93" t="str">
        <f t="shared" ref="GR93:GR114" si="264">GR179</f>
        <v>313/314</v>
      </c>
      <c r="GS93" s="20">
        <v>2.3562582483319678E-2</v>
      </c>
      <c r="GT93" s="20">
        <v>0</v>
      </c>
      <c r="GU93" s="27"/>
      <c r="GV93" s="31">
        <f t="shared" ca="1" si="176"/>
        <v>1986</v>
      </c>
      <c r="GW93" s="12">
        <f t="shared" ref="GW93:GW153" ca="1" si="265">IF($GP93,HA93*HB93,"")</f>
        <v>1.007044257493463</v>
      </c>
      <c r="GX93" s="19">
        <f t="shared" ca="1" si="177"/>
        <v>1.0106635693466757</v>
      </c>
      <c r="GY93" s="71">
        <f t="shared" ca="1" si="178"/>
        <v>1.0177828141639482</v>
      </c>
      <c r="GZ93" s="11">
        <f t="shared" ref="GZ93:GZ111" ca="1" si="266">IF(GP93,OFFSET($B$92,$GP$87+$GO93,0),"")</f>
        <v>1986</v>
      </c>
      <c r="HA93" s="12">
        <f t="shared" ca="1" si="179"/>
        <v>1.0276598798466301</v>
      </c>
      <c r="HB93" s="12">
        <f t="shared" ca="1" si="180"/>
        <v>0.97993925543123883</v>
      </c>
      <c r="HC93" s="12">
        <f t="shared" ca="1" si="181"/>
        <v>1.0106635693466757</v>
      </c>
      <c r="HD93" s="72">
        <f t="shared" ca="1" si="182"/>
        <v>1.0177828141639482</v>
      </c>
      <c r="HE93">
        <f t="shared" ref="HE93:HE115" ca="1" si="267">GZ93</f>
        <v>1986</v>
      </c>
      <c r="HF93" s="12">
        <f t="shared" ca="1" si="183"/>
        <v>1.0106635693466757</v>
      </c>
      <c r="HG93" s="12">
        <f t="shared" ca="1" si="184"/>
        <v>0.94529415785354742</v>
      </c>
      <c r="HH93" s="12">
        <f t="shared" ca="1" si="185"/>
        <v>1.0366500705519635</v>
      </c>
      <c r="HJ93" s="17"/>
      <c r="HL93" s="18">
        <f t="shared" ref="HL93:HL153" si="268">B93</f>
        <v>1950</v>
      </c>
      <c r="HM93" s="9">
        <f t="shared" si="186"/>
        <v>7.5308170428653129E-7</v>
      </c>
      <c r="HN93" s="9">
        <f t="shared" si="187"/>
        <v>0</v>
      </c>
      <c r="HO93" s="9">
        <f t="shared" si="188"/>
        <v>1.1036708370608446</v>
      </c>
      <c r="HP93" s="9">
        <f t="shared" si="189"/>
        <v>1.2447837464739189</v>
      </c>
      <c r="HQ93" s="9">
        <f t="shared" si="190"/>
        <v>1.366047404271421</v>
      </c>
      <c r="HR93" s="9">
        <f t="shared" ref="HR93:HR153" si="269">HM93*HO93*HP93*HQ93</f>
        <v>1.4133227286967671E-6</v>
      </c>
      <c r="HS93" s="9">
        <f t="shared" si="191"/>
        <v>0</v>
      </c>
      <c r="HT93" s="9"/>
      <c r="HU93" s="9">
        <f t="shared" si="192"/>
        <v>1.3738315194306041</v>
      </c>
      <c r="HV93" s="23">
        <f t="shared" ref="HV93:HV153" si="270">HU93*HQ93</f>
        <v>1.8767189810244391</v>
      </c>
      <c r="HX93" s="8"/>
      <c r="HY93" s="5">
        <f>HY92+1</f>
        <v>1</v>
      </c>
      <c r="HZ93" t="b">
        <f t="shared" ref="HZ93:HZ153" si="271">(HY93+Begin_year_chart1&lt;=End_year_chart1)</f>
        <v>1</v>
      </c>
      <c r="IB93" t="str">
        <f t="shared" ref="IB93:IB112" si="272">GR93</f>
        <v>313/314</v>
      </c>
      <c r="IC93" s="20">
        <v>2.3100763790418966E-2</v>
      </c>
      <c r="ID93" s="20">
        <v>0</v>
      </c>
      <c r="IE93" s="11"/>
      <c r="IF93">
        <f t="shared" ref="IF93:IF153" ca="1" si="273">IJ93</f>
        <v>1986</v>
      </c>
      <c r="IG93" s="12">
        <f t="shared" ref="IG93:IG153" ca="1" si="274">IF($GP93,IK93*IL93,"")</f>
        <v>0.79534416553435938</v>
      </c>
      <c r="IH93" s="19">
        <f t="shared" ref="IH93:IH153" ca="1" si="275">IM93</f>
        <v>1.0229469195992447</v>
      </c>
      <c r="II93" s="19">
        <f t="shared" ref="II93:II153" ca="1" si="276">IN93</f>
        <v>0.81359573073371616</v>
      </c>
      <c r="IJ93" s="11">
        <f t="shared" ca="1" si="193"/>
        <v>1986</v>
      </c>
      <c r="IK93" s="12">
        <f t="shared" ca="1" si="194"/>
        <v>0.72735716255242577</v>
      </c>
      <c r="IL93" s="12">
        <f t="shared" ca="1" si="195"/>
        <v>1.0934712772241839</v>
      </c>
      <c r="IM93" s="12">
        <f t="shared" ca="1" si="196"/>
        <v>1.0229469195992447</v>
      </c>
      <c r="IN93" s="12">
        <f t="shared" ca="1" si="197"/>
        <v>0.81359573073371616</v>
      </c>
      <c r="IO93">
        <f t="shared" ref="IO93:IO153" ca="1" si="277">IJ93</f>
        <v>1986</v>
      </c>
      <c r="IP93" s="12">
        <f t="shared" ref="IP93:IP153" ca="1" si="278">IM93</f>
        <v>1.0229469195992447</v>
      </c>
      <c r="IQ93" s="12">
        <f t="shared" ca="1" si="198"/>
        <v>0.96175153567407323</v>
      </c>
      <c r="IR93" s="12">
        <f t="shared" ca="1" si="199"/>
        <v>1.1369581816760923</v>
      </c>
    </row>
    <row r="94" spans="1:252" hidden="1" x14ac:dyDescent="0.2">
      <c r="A94" t="s">
        <v>105</v>
      </c>
      <c r="B94" s="1">
        <f t="shared" ref="B94:B158" si="279">B93+1</f>
        <v>1951</v>
      </c>
      <c r="C94" s="60">
        <f>Conversion_factors!$A13*C260+C341</f>
        <v>0</v>
      </c>
      <c r="D94" s="60">
        <f>Conversion_factors!$A13*D260+D341</f>
        <v>0</v>
      </c>
      <c r="E94" s="60">
        <f>Conversion_factors!$A13*E260+E341</f>
        <v>0</v>
      </c>
      <c r="F94" s="60">
        <f>Conversion_factors!$A13*F260+F341</f>
        <v>0</v>
      </c>
      <c r="G94" s="60">
        <f>Conversion_factors!$A13*G260+G341</f>
        <v>0</v>
      </c>
      <c r="H94" s="60">
        <f>Conversion_factors!$A13*H260+H341</f>
        <v>0</v>
      </c>
      <c r="I94" s="60">
        <f>Conversion_factors!$A13*I260+I341</f>
        <v>0</v>
      </c>
      <c r="J94" s="60">
        <f>Conversion_factors!$A13*J260+J341</f>
        <v>0</v>
      </c>
      <c r="K94" s="60">
        <f>Conversion_factors!$A13*K260+K341</f>
        <v>0</v>
      </c>
      <c r="L94" s="60">
        <f>Conversion_factors!$A13*L260+L341</f>
        <v>0</v>
      </c>
      <c r="M94" s="60">
        <f>Conversion_factors!$A13*M260+M341</f>
        <v>0</v>
      </c>
      <c r="N94" s="60">
        <f>Conversion_factors!$A13*N260+N341</f>
        <v>0</v>
      </c>
      <c r="O94" s="60">
        <f>Conversion_factors!$A13*O260+O341</f>
        <v>0</v>
      </c>
      <c r="P94" s="60">
        <f>Conversion_factors!$A13*P260+P341</f>
        <v>0</v>
      </c>
      <c r="Q94" s="60">
        <f>Conversion_factors!$A13*Q260+Q341</f>
        <v>0</v>
      </c>
      <c r="R94" s="60">
        <f>Conversion_factors!$A13*R260+R341</f>
        <v>0</v>
      </c>
      <c r="S94" s="60">
        <f>Conversion_factors!$A13*S260+S341</f>
        <v>0</v>
      </c>
      <c r="T94" s="60">
        <f>Conversion_factors!$A13*T260+T341</f>
        <v>0</v>
      </c>
      <c r="U94" s="60">
        <f>Conversion_factors!$A13*U260+U341</f>
        <v>0</v>
      </c>
      <c r="V94" s="60">
        <f>Conversion_factors!$A13*V260+V341</f>
        <v>0</v>
      </c>
      <c r="W94" s="60">
        <f>Conversion_factors!$A13*W260+W341</f>
        <v>0</v>
      </c>
      <c r="X94" s="60">
        <f>Conversion_factors!$A13*X260+X341</f>
        <v>0</v>
      </c>
      <c r="AX94">
        <f t="shared" si="200"/>
        <v>0</v>
      </c>
      <c r="AY94">
        <f t="shared" si="201"/>
        <v>0</v>
      </c>
      <c r="AZ94">
        <f t="shared" si="202"/>
        <v>0</v>
      </c>
      <c r="BA94">
        <f t="shared" si="203"/>
        <v>0</v>
      </c>
      <c r="BB94">
        <f t="shared" si="204"/>
        <v>0</v>
      </c>
      <c r="BC94">
        <f t="shared" si="205"/>
        <v>0</v>
      </c>
      <c r="BD94">
        <f t="shared" si="206"/>
        <v>0</v>
      </c>
      <c r="BE94">
        <f t="shared" si="207"/>
        <v>0</v>
      </c>
      <c r="BF94">
        <f t="shared" si="208"/>
        <v>0</v>
      </c>
      <c r="BG94">
        <f t="shared" si="209"/>
        <v>0</v>
      </c>
      <c r="BH94">
        <f t="shared" si="210"/>
        <v>0</v>
      </c>
      <c r="BI94">
        <f t="shared" si="211"/>
        <v>0</v>
      </c>
      <c r="BJ94">
        <f t="shared" si="212"/>
        <v>0</v>
      </c>
      <c r="BK94">
        <f t="shared" si="213"/>
        <v>0</v>
      </c>
      <c r="BL94">
        <f t="shared" si="214"/>
        <v>0</v>
      </c>
      <c r="BM94">
        <f t="shared" si="215"/>
        <v>0</v>
      </c>
      <c r="BN94">
        <f t="shared" si="216"/>
        <v>0</v>
      </c>
      <c r="BO94">
        <f t="shared" si="217"/>
        <v>0</v>
      </c>
      <c r="BP94">
        <f t="shared" si="218"/>
        <v>0</v>
      </c>
      <c r="BQ94">
        <f t="shared" si="219"/>
        <v>0</v>
      </c>
      <c r="BR94">
        <f t="shared" si="220"/>
        <v>0</v>
      </c>
      <c r="BS94">
        <f t="shared" si="221"/>
        <v>0</v>
      </c>
      <c r="BT94" s="16"/>
      <c r="BU94" s="16"/>
      <c r="BV94" s="9">
        <f t="shared" si="165"/>
        <v>1.0640052694689878E-6</v>
      </c>
      <c r="BW94" s="9">
        <f t="shared" si="222"/>
        <v>0</v>
      </c>
      <c r="BX94" s="9">
        <f t="shared" si="223"/>
        <v>1.0847849530447864</v>
      </c>
      <c r="BY94" s="9">
        <f t="shared" si="224"/>
        <v>1.1349627272146658</v>
      </c>
      <c r="BZ94" s="9">
        <f t="shared" si="225"/>
        <v>1.3496441692581593</v>
      </c>
      <c r="CA94" s="9">
        <f t="shared" si="166"/>
        <v>1.7680246406207168E-6</v>
      </c>
      <c r="CB94" s="9">
        <f t="shared" si="226"/>
        <v>0</v>
      </c>
      <c r="CC94" s="9"/>
      <c r="CD94" s="9">
        <f t="shared" si="227"/>
        <v>1.2311904887491441</v>
      </c>
      <c r="CE94" s="9">
        <f t="shared" si="228"/>
        <v>1.6616690643863856</v>
      </c>
      <c r="CG94" s="35"/>
      <c r="CH94">
        <f t="shared" si="229"/>
        <v>1951</v>
      </c>
      <c r="CI94" t="e">
        <f t="shared" si="230"/>
        <v>#DIV/0!</v>
      </c>
      <c r="CJ94" t="e">
        <f t="shared" si="231"/>
        <v>#DIV/0!</v>
      </c>
      <c r="CK94" t="e">
        <f t="shared" si="232"/>
        <v>#DIV/0!</v>
      </c>
      <c r="CL94" t="e">
        <f t="shared" si="233"/>
        <v>#DIV/0!</v>
      </c>
      <c r="CM94" t="e">
        <f t="shared" si="234"/>
        <v>#DIV/0!</v>
      </c>
      <c r="CN94" t="e">
        <f t="shared" si="235"/>
        <v>#DIV/0!</v>
      </c>
      <c r="CO94" t="e">
        <f t="shared" si="236"/>
        <v>#DIV/0!</v>
      </c>
      <c r="CP94" t="e">
        <f t="shared" si="237"/>
        <v>#DIV/0!</v>
      </c>
      <c r="CQ94" t="e">
        <f t="shared" si="238"/>
        <v>#DIV/0!</v>
      </c>
      <c r="CR94" t="e">
        <f t="shared" si="239"/>
        <v>#DIV/0!</v>
      </c>
      <c r="CS94" t="e">
        <f t="shared" si="240"/>
        <v>#DIV/0!</v>
      </c>
      <c r="CT94" t="e">
        <f t="shared" si="241"/>
        <v>#DIV/0!</v>
      </c>
      <c r="CU94" t="e">
        <f t="shared" si="242"/>
        <v>#DIV/0!</v>
      </c>
      <c r="CV94" t="e">
        <f t="shared" si="243"/>
        <v>#DIV/0!</v>
      </c>
      <c r="CW94" t="e">
        <f t="shared" si="244"/>
        <v>#DIV/0!</v>
      </c>
      <c r="CX94" t="e">
        <f t="shared" si="245"/>
        <v>#DIV/0!</v>
      </c>
      <c r="CY94" t="e">
        <f t="shared" si="246"/>
        <v>#DIV/0!</v>
      </c>
      <c r="CZ94" t="e">
        <f t="shared" si="168"/>
        <v>#DIV/0!</v>
      </c>
      <c r="DA94" t="e">
        <f t="shared" si="169"/>
        <v>#DIV/0!</v>
      </c>
      <c r="DB94" t="e">
        <f t="shared" si="170"/>
        <v>#DIV/0!</v>
      </c>
      <c r="DC94" t="e">
        <f t="shared" si="171"/>
        <v>#DIV/0!</v>
      </c>
      <c r="DF94" t="e">
        <f t="shared" ref="DF94:DF153" si="280">(CI94-CI93)/LN(CI94/CI93)</f>
        <v>#DIV/0!</v>
      </c>
      <c r="DG94" t="e">
        <f t="shared" si="247"/>
        <v>#DIV/0!</v>
      </c>
      <c r="DH94" t="e">
        <f t="shared" si="247"/>
        <v>#DIV/0!</v>
      </c>
      <c r="DI94" t="e">
        <f t="shared" si="247"/>
        <v>#DIV/0!</v>
      </c>
      <c r="DJ94" t="e">
        <f t="shared" si="247"/>
        <v>#DIV/0!</v>
      </c>
      <c r="DK94" t="e">
        <f t="shared" si="247"/>
        <v>#DIV/0!</v>
      </c>
      <c r="DL94" t="e">
        <f t="shared" si="247"/>
        <v>#DIV/0!</v>
      </c>
      <c r="DM94" t="e">
        <f t="shared" si="247"/>
        <v>#DIV/0!</v>
      </c>
      <c r="DN94" t="e">
        <f t="shared" si="247"/>
        <v>#DIV/0!</v>
      </c>
      <c r="DO94" t="e">
        <f t="shared" si="247"/>
        <v>#DIV/0!</v>
      </c>
      <c r="DP94" t="e">
        <f t="shared" si="247"/>
        <v>#DIV/0!</v>
      </c>
      <c r="DQ94" t="e">
        <f t="shared" si="247"/>
        <v>#DIV/0!</v>
      </c>
      <c r="DR94" t="e">
        <f t="shared" si="247"/>
        <v>#DIV/0!</v>
      </c>
      <c r="DS94" t="e">
        <f t="shared" si="247"/>
        <v>#DIV/0!</v>
      </c>
      <c r="DT94" t="e">
        <f t="shared" si="247"/>
        <v>#DIV/0!</v>
      </c>
      <c r="DU94" t="e">
        <f t="shared" si="247"/>
        <v>#DIV/0!</v>
      </c>
      <c r="DV94" t="e">
        <f t="shared" si="247"/>
        <v>#DIV/0!</v>
      </c>
      <c r="DW94" t="e">
        <f t="shared" si="248"/>
        <v>#DIV/0!</v>
      </c>
      <c r="DX94" t="e">
        <f t="shared" si="249"/>
        <v>#DIV/0!</v>
      </c>
      <c r="DY94" t="e">
        <f t="shared" si="250"/>
        <v>#DIV/0!</v>
      </c>
      <c r="DZ94" t="e">
        <f t="shared" si="251"/>
        <v>#DIV/0!</v>
      </c>
      <c r="EA94" t="e">
        <f t="shared" si="252"/>
        <v>#DIV/0!</v>
      </c>
      <c r="EC94" t="e">
        <f t="shared" ref="EC94:EC153" si="281">DF94/$EA94</f>
        <v>#DIV/0!</v>
      </c>
      <c r="ED94" t="e">
        <f t="shared" si="253"/>
        <v>#DIV/0!</v>
      </c>
      <c r="EE94" t="e">
        <f t="shared" si="253"/>
        <v>#DIV/0!</v>
      </c>
      <c r="EF94" t="e">
        <f t="shared" si="253"/>
        <v>#DIV/0!</v>
      </c>
      <c r="EG94" t="e">
        <f t="shared" si="253"/>
        <v>#DIV/0!</v>
      </c>
      <c r="EH94" t="e">
        <f t="shared" si="253"/>
        <v>#DIV/0!</v>
      </c>
      <c r="EI94" t="e">
        <f t="shared" si="253"/>
        <v>#DIV/0!</v>
      </c>
      <c r="EJ94" t="e">
        <f t="shared" si="253"/>
        <v>#DIV/0!</v>
      </c>
      <c r="EK94" t="e">
        <f t="shared" si="253"/>
        <v>#DIV/0!</v>
      </c>
      <c r="EL94" t="e">
        <f t="shared" si="253"/>
        <v>#DIV/0!</v>
      </c>
      <c r="EM94" t="e">
        <f t="shared" si="253"/>
        <v>#DIV/0!</v>
      </c>
      <c r="EN94" t="e">
        <f t="shared" si="253"/>
        <v>#DIV/0!</v>
      </c>
      <c r="EO94" t="e">
        <f t="shared" si="253"/>
        <v>#DIV/0!</v>
      </c>
      <c r="EP94" t="e">
        <f t="shared" si="253"/>
        <v>#DIV/0!</v>
      </c>
      <c r="EQ94" t="e">
        <f t="shared" si="253"/>
        <v>#DIV/0!</v>
      </c>
      <c r="ER94" t="e">
        <f t="shared" si="253"/>
        <v>#DIV/0!</v>
      </c>
      <c r="ES94" t="e">
        <f t="shared" si="253"/>
        <v>#DIV/0!</v>
      </c>
      <c r="ET94" t="e">
        <f t="shared" si="254"/>
        <v>#DIV/0!</v>
      </c>
      <c r="EU94" t="e">
        <f t="shared" si="255"/>
        <v>#DIV/0!</v>
      </c>
      <c r="EV94" t="e">
        <f t="shared" si="256"/>
        <v>#DIV/0!</v>
      </c>
      <c r="EW94" t="e">
        <f t="shared" si="257"/>
        <v>#DIV/0!</v>
      </c>
      <c r="EZ94" t="e">
        <f t="shared" ref="EZ94:EZ153" si="282">LN(AX94/AX93)</f>
        <v>#DIV/0!</v>
      </c>
      <c r="FA94" t="e">
        <f t="shared" si="258"/>
        <v>#DIV/0!</v>
      </c>
      <c r="FB94" t="e">
        <f t="shared" si="258"/>
        <v>#DIV/0!</v>
      </c>
      <c r="FC94" t="e">
        <f t="shared" si="258"/>
        <v>#DIV/0!</v>
      </c>
      <c r="FD94" t="e">
        <f t="shared" si="258"/>
        <v>#DIV/0!</v>
      </c>
      <c r="FE94" t="e">
        <f t="shared" si="258"/>
        <v>#DIV/0!</v>
      </c>
      <c r="FF94" t="e">
        <f t="shared" si="258"/>
        <v>#DIV/0!</v>
      </c>
      <c r="FG94" t="e">
        <f t="shared" si="258"/>
        <v>#DIV/0!</v>
      </c>
      <c r="FH94" t="e">
        <f t="shared" si="258"/>
        <v>#DIV/0!</v>
      </c>
      <c r="FI94" t="e">
        <f t="shared" si="258"/>
        <v>#DIV/0!</v>
      </c>
      <c r="FJ94" t="e">
        <f t="shared" si="258"/>
        <v>#DIV/0!</v>
      </c>
      <c r="FK94" t="e">
        <f t="shared" si="258"/>
        <v>#DIV/0!</v>
      </c>
      <c r="FL94" t="e">
        <f t="shared" si="258"/>
        <v>#DIV/0!</v>
      </c>
      <c r="FM94" t="e">
        <f t="shared" si="258"/>
        <v>#DIV/0!</v>
      </c>
      <c r="FN94" t="e">
        <f t="shared" si="258"/>
        <v>#DIV/0!</v>
      </c>
      <c r="FO94" t="e">
        <f t="shared" si="258"/>
        <v>#DIV/0!</v>
      </c>
      <c r="FP94" t="e">
        <f t="shared" si="258"/>
        <v>#DIV/0!</v>
      </c>
      <c r="FQ94" t="e">
        <f t="shared" si="258"/>
        <v>#DIV/0!</v>
      </c>
      <c r="FR94" t="e">
        <f t="shared" si="258"/>
        <v>#DIV/0!</v>
      </c>
      <c r="FS94" t="e">
        <f t="shared" si="258"/>
        <v>#DIV/0!</v>
      </c>
      <c r="FT94" t="e">
        <f t="shared" si="258"/>
        <v>#DIV/0!</v>
      </c>
      <c r="FV94" s="3"/>
      <c r="FW94" t="e">
        <f t="shared" si="259"/>
        <v>#DIV/0!</v>
      </c>
      <c r="FX94">
        <f t="shared" ref="FX94:FX153" si="283">IF(ISERR(FW94),FX93,FW94*FX93)</f>
        <v>1</v>
      </c>
      <c r="FY94" s="19">
        <f t="shared" si="172"/>
        <v>1.3496441692581593</v>
      </c>
      <c r="GA94" s="19" t="e">
        <f t="shared" si="260"/>
        <v>#DIV/0!</v>
      </c>
      <c r="GB94" s="19">
        <f t="shared" ref="GB94:GB153" si="284">IF(ISERR(GA94),GB93,GA94*GB93)</f>
        <v>1</v>
      </c>
      <c r="GC94" s="19">
        <f t="shared" si="173"/>
        <v>1.0847849530447864</v>
      </c>
      <c r="GE94" s="19" t="e">
        <f t="shared" si="261"/>
        <v>#DIV/0!</v>
      </c>
      <c r="GF94" s="19">
        <f t="shared" ref="GF94:GF153" si="285">IF(ISERR(GE94),GF93,GE94*GF93)</f>
        <v>1</v>
      </c>
      <c r="GG94" s="19">
        <f t="shared" si="174"/>
        <v>1.1349627272146658</v>
      </c>
      <c r="GI94" s="19" t="e">
        <f>#REF!</f>
        <v>#REF!</v>
      </c>
      <c r="GJ94" s="19" t="e">
        <f t="shared" si="262"/>
        <v>#REF!</v>
      </c>
      <c r="GK94">
        <f t="shared" si="175"/>
        <v>0</v>
      </c>
      <c r="GL94" s="3"/>
      <c r="GM94" s="3"/>
      <c r="GN94" s="8"/>
      <c r="GO94" s="5">
        <f t="shared" ref="GO94:GO122" si="286">GO93+1</f>
        <v>2</v>
      </c>
      <c r="GP94" t="b">
        <f t="shared" si="263"/>
        <v>1</v>
      </c>
      <c r="GR94" t="str">
        <f t="shared" si="264"/>
        <v>315/316</v>
      </c>
      <c r="GS94" s="20">
        <v>5.97384535175924E-3</v>
      </c>
      <c r="GT94" s="20">
        <v>0</v>
      </c>
      <c r="GU94" s="27"/>
      <c r="GV94" s="31">
        <f t="shared" ca="1" si="176"/>
        <v>1987</v>
      </c>
      <c r="GW94" s="12">
        <f t="shared" ca="1" si="265"/>
        <v>1.0797407172924485</v>
      </c>
      <c r="GX94" s="19">
        <f t="shared" ca="1" si="177"/>
        <v>0.97323314270459327</v>
      </c>
      <c r="GY94" s="71">
        <f t="shared" ca="1" si="178"/>
        <v>1.0508391470628704</v>
      </c>
      <c r="GZ94" s="11">
        <f t="shared" ca="1" si="266"/>
        <v>1987</v>
      </c>
      <c r="HA94" s="12">
        <f t="shared" ca="1" si="179"/>
        <v>1.0917348424268518</v>
      </c>
      <c r="HB94" s="12">
        <f t="shared" ca="1" si="180"/>
        <v>0.98901370125025856</v>
      </c>
      <c r="HC94" s="12">
        <f t="shared" ca="1" si="181"/>
        <v>0.97323314270459327</v>
      </c>
      <c r="HD94" s="72">
        <f t="shared" ca="1" si="182"/>
        <v>1.0508391470628704</v>
      </c>
      <c r="HE94">
        <f t="shared" ca="1" si="267"/>
        <v>1987</v>
      </c>
      <c r="HF94" s="12">
        <f t="shared" ca="1" si="183"/>
        <v>0.97323314270459327</v>
      </c>
      <c r="HG94" s="12">
        <f t="shared" ca="1" si="184"/>
        <v>0.97130059419562076</v>
      </c>
      <c r="HH94" s="12">
        <f t="shared" ca="1" si="185"/>
        <v>1.0182364832889934</v>
      </c>
      <c r="HJ94" s="17"/>
      <c r="HL94" s="18">
        <f t="shared" si="268"/>
        <v>1951</v>
      </c>
      <c r="HM94" s="9">
        <f t="shared" si="186"/>
        <v>7.5308170428653129E-7</v>
      </c>
      <c r="HN94" s="9">
        <f t="shared" si="187"/>
        <v>0</v>
      </c>
      <c r="HO94" s="9">
        <f t="shared" si="188"/>
        <v>1.1036708370608446</v>
      </c>
      <c r="HP94" s="9">
        <f t="shared" si="189"/>
        <v>1.2447837464739189</v>
      </c>
      <c r="HQ94" s="9">
        <f t="shared" si="190"/>
        <v>1.366047404271421</v>
      </c>
      <c r="HR94" s="9">
        <f t="shared" si="269"/>
        <v>1.4133227286967671E-6</v>
      </c>
      <c r="HS94" s="9">
        <f t="shared" si="191"/>
        <v>0</v>
      </c>
      <c r="HT94" s="9"/>
      <c r="HU94" s="9">
        <f t="shared" si="192"/>
        <v>1.3738315194306041</v>
      </c>
      <c r="HV94" s="23">
        <f t="shared" si="270"/>
        <v>1.8767189810244391</v>
      </c>
      <c r="HX94" s="8"/>
      <c r="HY94" s="5">
        <f t="shared" ref="HY94:HY153" si="287">HY93+1</f>
        <v>2</v>
      </c>
      <c r="HZ94" t="b">
        <f t="shared" si="271"/>
        <v>1</v>
      </c>
      <c r="IB94" t="str">
        <f t="shared" si="272"/>
        <v>315/316</v>
      </c>
      <c r="IC94" s="20">
        <v>5.2639075379266789E-3</v>
      </c>
      <c r="ID94" s="20">
        <v>0</v>
      </c>
      <c r="IE94" s="11"/>
      <c r="IF94">
        <f t="shared" ca="1" si="273"/>
        <v>1987</v>
      </c>
      <c r="IG94" s="12">
        <f t="shared" ca="1" si="274"/>
        <v>0.8527584298289963</v>
      </c>
      <c r="IH94" s="19">
        <f t="shared" ca="1" si="275"/>
        <v>0.9850615729872606</v>
      </c>
      <c r="II94" s="19">
        <f t="shared" ca="1" si="276"/>
        <v>0.84002031852002879</v>
      </c>
      <c r="IJ94" s="11">
        <f t="shared" ca="1" si="193"/>
        <v>1987</v>
      </c>
      <c r="IK94" s="12">
        <f t="shared" ca="1" si="194"/>
        <v>0.77270814285921596</v>
      </c>
      <c r="IL94" s="12">
        <f t="shared" ca="1" si="195"/>
        <v>1.1035970536994395</v>
      </c>
      <c r="IM94" s="12">
        <f t="shared" ca="1" si="196"/>
        <v>0.9850615729872606</v>
      </c>
      <c r="IN94" s="12">
        <f t="shared" ca="1" si="197"/>
        <v>0.84002031852002879</v>
      </c>
      <c r="IO94">
        <f t="shared" ca="1" si="277"/>
        <v>1987</v>
      </c>
      <c r="IP94" s="12">
        <f t="shared" ca="1" si="278"/>
        <v>0.9850615729872606</v>
      </c>
      <c r="IQ94" s="12">
        <f t="shared" ca="1" si="198"/>
        <v>0.9882107387502802</v>
      </c>
      <c r="IR94" s="12">
        <f t="shared" ca="1" si="199"/>
        <v>1.1167628628434862</v>
      </c>
    </row>
    <row r="95" spans="1:252" hidden="1" x14ac:dyDescent="0.2">
      <c r="A95" t="s">
        <v>105</v>
      </c>
      <c r="B95" s="1">
        <f t="shared" si="279"/>
        <v>1952</v>
      </c>
      <c r="C95" s="60">
        <f>Conversion_factors!$A14*C261+C342</f>
        <v>0</v>
      </c>
      <c r="D95" s="60">
        <f>Conversion_factors!$A14*D261+D342</f>
        <v>0</v>
      </c>
      <c r="E95" s="60">
        <f>Conversion_factors!$A14*E261+E342</f>
        <v>0</v>
      </c>
      <c r="F95" s="60">
        <f>Conversion_factors!$A14*F261+F342</f>
        <v>0</v>
      </c>
      <c r="G95" s="60">
        <f>Conversion_factors!$A14*G261+G342</f>
        <v>0</v>
      </c>
      <c r="H95" s="60">
        <f>Conversion_factors!$A14*H261+H342</f>
        <v>0</v>
      </c>
      <c r="I95" s="60">
        <f>Conversion_factors!$A14*I261+I342</f>
        <v>0</v>
      </c>
      <c r="J95" s="60">
        <f>Conversion_factors!$A14*J261+J342</f>
        <v>0</v>
      </c>
      <c r="K95" s="60">
        <f>Conversion_factors!$A14*K261+K342</f>
        <v>0</v>
      </c>
      <c r="L95" s="60">
        <f>Conversion_factors!$A14*L261+L342</f>
        <v>0</v>
      </c>
      <c r="M95" s="60">
        <f>Conversion_factors!$A14*M261+M342</f>
        <v>0</v>
      </c>
      <c r="N95" s="60">
        <f>Conversion_factors!$A14*N261+N342</f>
        <v>0</v>
      </c>
      <c r="O95" s="60">
        <f>Conversion_factors!$A14*O261+O342</f>
        <v>0</v>
      </c>
      <c r="P95" s="60">
        <f>Conversion_factors!$A14*P261+P342</f>
        <v>0</v>
      </c>
      <c r="Q95" s="60">
        <f>Conversion_factors!$A14*Q261+Q342</f>
        <v>0</v>
      </c>
      <c r="R95" s="60">
        <f>Conversion_factors!$A14*R261+R342</f>
        <v>0</v>
      </c>
      <c r="S95" s="60">
        <f>Conversion_factors!$A14*S261+S342</f>
        <v>0</v>
      </c>
      <c r="T95" s="60">
        <f>Conversion_factors!$A14*T261+T342</f>
        <v>0</v>
      </c>
      <c r="U95" s="60">
        <f>Conversion_factors!$A14*U261+U342</f>
        <v>0</v>
      </c>
      <c r="V95" s="60">
        <f>Conversion_factors!$A14*V261+V342</f>
        <v>0</v>
      </c>
      <c r="W95" s="60">
        <f>Conversion_factors!$A14*W261+W342</f>
        <v>0</v>
      </c>
      <c r="X95" s="60">
        <f>Conversion_factors!$A14*X261+X342</f>
        <v>0</v>
      </c>
      <c r="AX95">
        <f t="shared" si="200"/>
        <v>0</v>
      </c>
      <c r="AY95">
        <f t="shared" si="201"/>
        <v>0</v>
      </c>
      <c r="AZ95">
        <f t="shared" si="202"/>
        <v>0</v>
      </c>
      <c r="BA95">
        <f t="shared" si="203"/>
        <v>0</v>
      </c>
      <c r="BB95">
        <f t="shared" si="204"/>
        <v>0</v>
      </c>
      <c r="BC95">
        <f t="shared" si="205"/>
        <v>0</v>
      </c>
      <c r="BD95">
        <f t="shared" si="206"/>
        <v>0</v>
      </c>
      <c r="BE95">
        <f t="shared" si="207"/>
        <v>0</v>
      </c>
      <c r="BF95">
        <f t="shared" si="208"/>
        <v>0</v>
      </c>
      <c r="BG95">
        <f t="shared" si="209"/>
        <v>0</v>
      </c>
      <c r="BH95">
        <f t="shared" si="210"/>
        <v>0</v>
      </c>
      <c r="BI95">
        <f t="shared" si="211"/>
        <v>0</v>
      </c>
      <c r="BJ95">
        <f t="shared" si="212"/>
        <v>0</v>
      </c>
      <c r="BK95">
        <f t="shared" si="213"/>
        <v>0</v>
      </c>
      <c r="BL95">
        <f t="shared" si="214"/>
        <v>0</v>
      </c>
      <c r="BM95">
        <f t="shared" si="215"/>
        <v>0</v>
      </c>
      <c r="BN95">
        <f t="shared" si="216"/>
        <v>0</v>
      </c>
      <c r="BO95">
        <f t="shared" si="217"/>
        <v>0</v>
      </c>
      <c r="BP95">
        <f t="shared" si="218"/>
        <v>0</v>
      </c>
      <c r="BQ95">
        <f t="shared" si="219"/>
        <v>0</v>
      </c>
      <c r="BR95">
        <f t="shared" si="220"/>
        <v>0</v>
      </c>
      <c r="BS95">
        <f t="shared" si="221"/>
        <v>0</v>
      </c>
      <c r="BT95" s="16"/>
      <c r="BU95" s="16"/>
      <c r="BV95" s="9">
        <f t="shared" si="165"/>
        <v>1.0640052694689878E-6</v>
      </c>
      <c r="BW95" s="9">
        <f t="shared" si="222"/>
        <v>0</v>
      </c>
      <c r="BX95" s="9">
        <f t="shared" si="223"/>
        <v>1.0847849530447864</v>
      </c>
      <c r="BY95" s="9">
        <f t="shared" si="224"/>
        <v>1.1349627272146658</v>
      </c>
      <c r="BZ95" s="9">
        <f t="shared" si="225"/>
        <v>1.3496441692581593</v>
      </c>
      <c r="CA95" s="9">
        <f t="shared" si="166"/>
        <v>1.7680246406207168E-6</v>
      </c>
      <c r="CB95" s="9">
        <f t="shared" si="226"/>
        <v>0</v>
      </c>
      <c r="CC95" s="9"/>
      <c r="CD95" s="9">
        <f t="shared" si="227"/>
        <v>1.2311904887491441</v>
      </c>
      <c r="CE95" s="9">
        <f t="shared" si="228"/>
        <v>1.6616690643863856</v>
      </c>
      <c r="CG95" s="35"/>
      <c r="CH95">
        <f t="shared" si="229"/>
        <v>1952</v>
      </c>
      <c r="CI95" t="e">
        <f t="shared" si="230"/>
        <v>#DIV/0!</v>
      </c>
      <c r="CJ95" t="e">
        <f t="shared" si="231"/>
        <v>#DIV/0!</v>
      </c>
      <c r="CK95" t="e">
        <f t="shared" si="232"/>
        <v>#DIV/0!</v>
      </c>
      <c r="CL95" t="e">
        <f t="shared" si="233"/>
        <v>#DIV/0!</v>
      </c>
      <c r="CM95" t="e">
        <f t="shared" si="234"/>
        <v>#DIV/0!</v>
      </c>
      <c r="CN95" t="e">
        <f t="shared" si="235"/>
        <v>#DIV/0!</v>
      </c>
      <c r="CO95" t="e">
        <f t="shared" si="236"/>
        <v>#DIV/0!</v>
      </c>
      <c r="CP95" t="e">
        <f t="shared" si="237"/>
        <v>#DIV/0!</v>
      </c>
      <c r="CQ95" t="e">
        <f t="shared" si="238"/>
        <v>#DIV/0!</v>
      </c>
      <c r="CR95" t="e">
        <f t="shared" si="239"/>
        <v>#DIV/0!</v>
      </c>
      <c r="CS95" t="e">
        <f t="shared" si="240"/>
        <v>#DIV/0!</v>
      </c>
      <c r="CT95" t="e">
        <f t="shared" si="241"/>
        <v>#DIV/0!</v>
      </c>
      <c r="CU95" t="e">
        <f t="shared" si="242"/>
        <v>#DIV/0!</v>
      </c>
      <c r="CV95" t="e">
        <f t="shared" si="243"/>
        <v>#DIV/0!</v>
      </c>
      <c r="CW95" t="e">
        <f t="shared" si="244"/>
        <v>#DIV/0!</v>
      </c>
      <c r="CX95" t="e">
        <f t="shared" si="245"/>
        <v>#DIV/0!</v>
      </c>
      <c r="CY95" t="e">
        <f t="shared" si="246"/>
        <v>#DIV/0!</v>
      </c>
      <c r="CZ95" t="e">
        <f t="shared" si="168"/>
        <v>#DIV/0!</v>
      </c>
      <c r="DA95" t="e">
        <f t="shared" si="169"/>
        <v>#DIV/0!</v>
      </c>
      <c r="DB95" t="e">
        <f t="shared" si="170"/>
        <v>#DIV/0!</v>
      </c>
      <c r="DC95" t="e">
        <f t="shared" si="171"/>
        <v>#DIV/0!</v>
      </c>
      <c r="DF95" t="e">
        <f t="shared" si="280"/>
        <v>#DIV/0!</v>
      </c>
      <c r="DG95" t="e">
        <f t="shared" si="247"/>
        <v>#DIV/0!</v>
      </c>
      <c r="DH95" t="e">
        <f t="shared" si="247"/>
        <v>#DIV/0!</v>
      </c>
      <c r="DI95" t="e">
        <f t="shared" si="247"/>
        <v>#DIV/0!</v>
      </c>
      <c r="DJ95" t="e">
        <f t="shared" si="247"/>
        <v>#DIV/0!</v>
      </c>
      <c r="DK95" t="e">
        <f t="shared" si="247"/>
        <v>#DIV/0!</v>
      </c>
      <c r="DL95" t="e">
        <f t="shared" si="247"/>
        <v>#DIV/0!</v>
      </c>
      <c r="DM95" t="e">
        <f t="shared" si="247"/>
        <v>#DIV/0!</v>
      </c>
      <c r="DN95" t="e">
        <f t="shared" si="247"/>
        <v>#DIV/0!</v>
      </c>
      <c r="DO95" t="e">
        <f t="shared" si="247"/>
        <v>#DIV/0!</v>
      </c>
      <c r="DP95" t="e">
        <f t="shared" si="247"/>
        <v>#DIV/0!</v>
      </c>
      <c r="DQ95" t="e">
        <f t="shared" si="247"/>
        <v>#DIV/0!</v>
      </c>
      <c r="DR95" t="e">
        <f t="shared" si="247"/>
        <v>#DIV/0!</v>
      </c>
      <c r="DS95" t="e">
        <f t="shared" si="247"/>
        <v>#DIV/0!</v>
      </c>
      <c r="DT95" t="e">
        <f t="shared" si="247"/>
        <v>#DIV/0!</v>
      </c>
      <c r="DU95" t="e">
        <f t="shared" si="247"/>
        <v>#DIV/0!</v>
      </c>
      <c r="DV95" t="e">
        <f t="shared" si="247"/>
        <v>#DIV/0!</v>
      </c>
      <c r="DW95" t="e">
        <f t="shared" si="248"/>
        <v>#DIV/0!</v>
      </c>
      <c r="DX95" t="e">
        <f t="shared" si="249"/>
        <v>#DIV/0!</v>
      </c>
      <c r="DY95" t="e">
        <f t="shared" si="250"/>
        <v>#DIV/0!</v>
      </c>
      <c r="DZ95" t="e">
        <f t="shared" si="251"/>
        <v>#DIV/0!</v>
      </c>
      <c r="EA95" t="e">
        <f t="shared" si="252"/>
        <v>#DIV/0!</v>
      </c>
      <c r="EC95" t="e">
        <f t="shared" si="281"/>
        <v>#DIV/0!</v>
      </c>
      <c r="ED95" t="e">
        <f t="shared" si="253"/>
        <v>#DIV/0!</v>
      </c>
      <c r="EE95" t="e">
        <f t="shared" si="253"/>
        <v>#DIV/0!</v>
      </c>
      <c r="EF95" t="e">
        <f t="shared" si="253"/>
        <v>#DIV/0!</v>
      </c>
      <c r="EG95" t="e">
        <f t="shared" si="253"/>
        <v>#DIV/0!</v>
      </c>
      <c r="EH95" t="e">
        <f t="shared" si="253"/>
        <v>#DIV/0!</v>
      </c>
      <c r="EI95" t="e">
        <f t="shared" si="253"/>
        <v>#DIV/0!</v>
      </c>
      <c r="EJ95" t="e">
        <f t="shared" si="253"/>
        <v>#DIV/0!</v>
      </c>
      <c r="EK95" t="e">
        <f t="shared" si="253"/>
        <v>#DIV/0!</v>
      </c>
      <c r="EL95" t="e">
        <f t="shared" si="253"/>
        <v>#DIV/0!</v>
      </c>
      <c r="EM95" t="e">
        <f t="shared" si="253"/>
        <v>#DIV/0!</v>
      </c>
      <c r="EN95" t="e">
        <f t="shared" si="253"/>
        <v>#DIV/0!</v>
      </c>
      <c r="EO95" t="e">
        <f t="shared" si="253"/>
        <v>#DIV/0!</v>
      </c>
      <c r="EP95" t="e">
        <f t="shared" si="253"/>
        <v>#DIV/0!</v>
      </c>
      <c r="EQ95" t="e">
        <f t="shared" si="253"/>
        <v>#DIV/0!</v>
      </c>
      <c r="ER95" t="e">
        <f t="shared" si="253"/>
        <v>#DIV/0!</v>
      </c>
      <c r="ES95" t="e">
        <f t="shared" si="253"/>
        <v>#DIV/0!</v>
      </c>
      <c r="ET95" t="e">
        <f t="shared" si="254"/>
        <v>#DIV/0!</v>
      </c>
      <c r="EU95" t="e">
        <f t="shared" si="255"/>
        <v>#DIV/0!</v>
      </c>
      <c r="EV95" t="e">
        <f t="shared" si="256"/>
        <v>#DIV/0!</v>
      </c>
      <c r="EW95" t="e">
        <f t="shared" si="257"/>
        <v>#DIV/0!</v>
      </c>
      <c r="EZ95" t="e">
        <f t="shared" si="282"/>
        <v>#DIV/0!</v>
      </c>
      <c r="FA95" t="e">
        <f t="shared" si="258"/>
        <v>#DIV/0!</v>
      </c>
      <c r="FB95" t="e">
        <f t="shared" si="258"/>
        <v>#DIV/0!</v>
      </c>
      <c r="FC95" t="e">
        <f t="shared" si="258"/>
        <v>#DIV/0!</v>
      </c>
      <c r="FD95" t="e">
        <f t="shared" si="258"/>
        <v>#DIV/0!</v>
      </c>
      <c r="FE95" t="e">
        <f t="shared" si="258"/>
        <v>#DIV/0!</v>
      </c>
      <c r="FF95" t="e">
        <f t="shared" si="258"/>
        <v>#DIV/0!</v>
      </c>
      <c r="FG95" t="e">
        <f t="shared" si="258"/>
        <v>#DIV/0!</v>
      </c>
      <c r="FH95" t="e">
        <f t="shared" si="258"/>
        <v>#DIV/0!</v>
      </c>
      <c r="FI95" t="e">
        <f t="shared" si="258"/>
        <v>#DIV/0!</v>
      </c>
      <c r="FJ95" t="e">
        <f t="shared" si="258"/>
        <v>#DIV/0!</v>
      </c>
      <c r="FK95" t="e">
        <f t="shared" si="258"/>
        <v>#DIV/0!</v>
      </c>
      <c r="FL95" t="e">
        <f t="shared" si="258"/>
        <v>#DIV/0!</v>
      </c>
      <c r="FM95" t="e">
        <f t="shared" si="258"/>
        <v>#DIV/0!</v>
      </c>
      <c r="FN95" t="e">
        <f t="shared" si="258"/>
        <v>#DIV/0!</v>
      </c>
      <c r="FO95" t="e">
        <f t="shared" si="258"/>
        <v>#DIV/0!</v>
      </c>
      <c r="FP95" t="e">
        <f t="shared" si="258"/>
        <v>#DIV/0!</v>
      </c>
      <c r="FQ95" t="e">
        <f t="shared" si="258"/>
        <v>#DIV/0!</v>
      </c>
      <c r="FR95" t="e">
        <f t="shared" si="258"/>
        <v>#DIV/0!</v>
      </c>
      <c r="FS95" t="e">
        <f t="shared" si="258"/>
        <v>#DIV/0!</v>
      </c>
      <c r="FT95" t="e">
        <f t="shared" si="258"/>
        <v>#DIV/0!</v>
      </c>
      <c r="FV95" s="3"/>
      <c r="FW95" t="e">
        <f t="shared" si="259"/>
        <v>#DIV/0!</v>
      </c>
      <c r="FX95">
        <f t="shared" si="283"/>
        <v>1</v>
      </c>
      <c r="FY95" s="19">
        <f t="shared" si="172"/>
        <v>1.3496441692581593</v>
      </c>
      <c r="GA95" s="19" t="e">
        <f t="shared" si="260"/>
        <v>#DIV/0!</v>
      </c>
      <c r="GB95" s="19">
        <f t="shared" si="284"/>
        <v>1</v>
      </c>
      <c r="GC95" s="19">
        <f t="shared" si="173"/>
        <v>1.0847849530447864</v>
      </c>
      <c r="GE95" s="19" t="e">
        <f t="shared" si="261"/>
        <v>#DIV/0!</v>
      </c>
      <c r="GF95" s="19">
        <f t="shared" si="285"/>
        <v>1</v>
      </c>
      <c r="GG95" s="19">
        <f t="shared" si="174"/>
        <v>1.1349627272146658</v>
      </c>
      <c r="GI95" s="19" t="e">
        <f>#REF!</f>
        <v>#REF!</v>
      </c>
      <c r="GJ95" s="19" t="e">
        <f t="shared" si="262"/>
        <v>#REF!</v>
      </c>
      <c r="GK95">
        <f t="shared" si="175"/>
        <v>0</v>
      </c>
      <c r="GL95" s="3"/>
      <c r="GM95" s="3"/>
      <c r="GN95" s="8"/>
      <c r="GO95" s="5">
        <f t="shared" si="286"/>
        <v>3</v>
      </c>
      <c r="GP95" t="b">
        <f t="shared" si="263"/>
        <v>1</v>
      </c>
      <c r="GR95" t="str">
        <f t="shared" si="264"/>
        <v>Not Used</v>
      </c>
      <c r="GS95" s="20">
        <v>2.2904179859082701E-6</v>
      </c>
      <c r="GT95" s="20">
        <v>0</v>
      </c>
      <c r="GU95" s="27"/>
      <c r="GV95" s="31">
        <f t="shared" ca="1" si="176"/>
        <v>1988</v>
      </c>
      <c r="GW95" s="12">
        <f t="shared" ca="1" si="265"/>
        <v>1.1317527947264836</v>
      </c>
      <c r="GX95" s="19">
        <f t="shared" ca="1" si="177"/>
        <v>0.9911373816340191</v>
      </c>
      <c r="GY95" s="71">
        <f t="shared" ca="1" si="178"/>
        <v>1.1217220552529079</v>
      </c>
      <c r="GZ95" s="11">
        <f t="shared" ca="1" si="266"/>
        <v>1988</v>
      </c>
      <c r="HA95" s="12">
        <f t="shared" ca="1" si="179"/>
        <v>1.1607102581452091</v>
      </c>
      <c r="HB95" s="12">
        <f t="shared" ca="1" si="180"/>
        <v>0.97505194494877734</v>
      </c>
      <c r="HC95" s="12">
        <f t="shared" ca="1" si="181"/>
        <v>0.9911373816340191</v>
      </c>
      <c r="HD95" s="72">
        <f t="shared" ca="1" si="182"/>
        <v>1.1217220552529079</v>
      </c>
      <c r="HE95">
        <f t="shared" ca="1" si="267"/>
        <v>1988</v>
      </c>
      <c r="HF95" s="12">
        <f t="shared" ca="1" si="183"/>
        <v>0.9911373816340191</v>
      </c>
      <c r="HG95" s="12">
        <f t="shared" ca="1" si="184"/>
        <v>0.98101526593495636</v>
      </c>
      <c r="HH95" s="12">
        <f t="shared" ca="1" si="185"/>
        <v>0.99392127605629488</v>
      </c>
      <c r="HJ95" s="17"/>
      <c r="HL95" s="18">
        <f t="shared" si="268"/>
        <v>1952</v>
      </c>
      <c r="HM95" s="9">
        <f t="shared" si="186"/>
        <v>7.5308170428653129E-7</v>
      </c>
      <c r="HN95" s="9">
        <f t="shared" si="187"/>
        <v>0</v>
      </c>
      <c r="HO95" s="9">
        <f t="shared" si="188"/>
        <v>1.1036708370608446</v>
      </c>
      <c r="HP95" s="9">
        <f t="shared" si="189"/>
        <v>1.2447837464739189</v>
      </c>
      <c r="HQ95" s="9">
        <f t="shared" si="190"/>
        <v>1.366047404271421</v>
      </c>
      <c r="HR95" s="9">
        <f t="shared" si="269"/>
        <v>1.4133227286967671E-6</v>
      </c>
      <c r="HS95" s="9">
        <f t="shared" si="191"/>
        <v>0</v>
      </c>
      <c r="HT95" s="9"/>
      <c r="HU95" s="9">
        <f t="shared" si="192"/>
        <v>1.3738315194306041</v>
      </c>
      <c r="HV95" s="23">
        <f t="shared" si="270"/>
        <v>1.8767189810244391</v>
      </c>
      <c r="HX95" s="8"/>
      <c r="HY95" s="5">
        <f t="shared" si="287"/>
        <v>3</v>
      </c>
      <c r="HZ95" t="b">
        <f t="shared" si="271"/>
        <v>1</v>
      </c>
      <c r="IB95" t="str">
        <f t="shared" si="272"/>
        <v>Not Used</v>
      </c>
      <c r="IC95" s="20">
        <v>1.8193924767033217E-6</v>
      </c>
      <c r="ID95" s="20">
        <v>0</v>
      </c>
      <c r="IE95" s="11"/>
      <c r="IF95">
        <f t="shared" ca="1" si="273"/>
        <v>1988</v>
      </c>
      <c r="IG95" s="12">
        <f t="shared" ca="1" si="274"/>
        <v>0.89383656717664861</v>
      </c>
      <c r="IH95" s="19">
        <f t="shared" ca="1" si="275"/>
        <v>1.003183415523313</v>
      </c>
      <c r="II95" s="19">
        <f t="shared" ca="1" si="276"/>
        <v>0.89668273282182376</v>
      </c>
      <c r="IJ95" s="11">
        <f t="shared" ca="1" si="193"/>
        <v>1988</v>
      </c>
      <c r="IK95" s="12">
        <f t="shared" ca="1" si="194"/>
        <v>0.82152756613986966</v>
      </c>
      <c r="IL95" s="12">
        <f t="shared" ca="1" si="195"/>
        <v>1.0880177416036554</v>
      </c>
      <c r="IM95" s="12">
        <f t="shared" ca="1" si="196"/>
        <v>1.003183415523313</v>
      </c>
      <c r="IN95" s="12">
        <f t="shared" ca="1" si="197"/>
        <v>0.89668273282182376</v>
      </c>
      <c r="IO95">
        <f t="shared" ca="1" si="277"/>
        <v>1988</v>
      </c>
      <c r="IP95" s="12">
        <f t="shared" ca="1" si="278"/>
        <v>1.003183415523313</v>
      </c>
      <c r="IQ95" s="12">
        <f t="shared" ca="1" si="198"/>
        <v>0.99809454093635386</v>
      </c>
      <c r="IR95" s="12">
        <f t="shared" ca="1" si="199"/>
        <v>1.0900948727591886</v>
      </c>
    </row>
    <row r="96" spans="1:252" hidden="1" x14ac:dyDescent="0.2">
      <c r="A96" t="s">
        <v>105</v>
      </c>
      <c r="B96" s="1">
        <f t="shared" si="279"/>
        <v>1953</v>
      </c>
      <c r="C96" s="60">
        <f>Conversion_factors!$A15*C262+C343</f>
        <v>0</v>
      </c>
      <c r="D96" s="60">
        <f>Conversion_factors!$A15*D262+D343</f>
        <v>0</v>
      </c>
      <c r="E96" s="60">
        <f>Conversion_factors!$A15*E262+E343</f>
        <v>0</v>
      </c>
      <c r="F96" s="60">
        <f>Conversion_factors!$A15*F262+F343</f>
        <v>0</v>
      </c>
      <c r="G96" s="60">
        <f>Conversion_factors!$A15*G262+G343</f>
        <v>0</v>
      </c>
      <c r="H96" s="60">
        <f>Conversion_factors!$A15*H262+H343</f>
        <v>0</v>
      </c>
      <c r="I96" s="60">
        <f>Conversion_factors!$A15*I262+I343</f>
        <v>0</v>
      </c>
      <c r="J96" s="60">
        <f>Conversion_factors!$A15*J262+J343</f>
        <v>0</v>
      </c>
      <c r="K96" s="60">
        <f>Conversion_factors!$A15*K262+K343</f>
        <v>0</v>
      </c>
      <c r="L96" s="60">
        <f>Conversion_factors!$A15*L262+L343</f>
        <v>0</v>
      </c>
      <c r="M96" s="60">
        <f>Conversion_factors!$A15*M262+M343</f>
        <v>0</v>
      </c>
      <c r="N96" s="60">
        <f>Conversion_factors!$A15*N262+N343</f>
        <v>0</v>
      </c>
      <c r="O96" s="60">
        <f>Conversion_factors!$A15*O262+O343</f>
        <v>0</v>
      </c>
      <c r="P96" s="60">
        <f>Conversion_factors!$A15*P262+P343</f>
        <v>0</v>
      </c>
      <c r="Q96" s="60">
        <f>Conversion_factors!$A15*Q262+Q343</f>
        <v>0</v>
      </c>
      <c r="R96" s="60">
        <f>Conversion_factors!$A15*R262+R343</f>
        <v>0</v>
      </c>
      <c r="S96" s="60">
        <f>Conversion_factors!$A15*S262+S343</f>
        <v>0</v>
      </c>
      <c r="T96" s="60">
        <f>Conversion_factors!$A15*T262+T343</f>
        <v>0</v>
      </c>
      <c r="U96" s="60">
        <f>Conversion_factors!$A15*U262+U343</f>
        <v>0</v>
      </c>
      <c r="V96" s="60">
        <f>Conversion_factors!$A15*V262+V343</f>
        <v>0</v>
      </c>
      <c r="W96" s="60">
        <f>Conversion_factors!$A15*W262+W343</f>
        <v>0</v>
      </c>
      <c r="X96" s="60">
        <f>Conversion_factors!$A15*X262+X343</f>
        <v>0</v>
      </c>
      <c r="AX96">
        <f t="shared" si="200"/>
        <v>0</v>
      </c>
      <c r="AY96">
        <f t="shared" si="201"/>
        <v>0</v>
      </c>
      <c r="AZ96">
        <f t="shared" si="202"/>
        <v>0</v>
      </c>
      <c r="BA96">
        <f t="shared" si="203"/>
        <v>0</v>
      </c>
      <c r="BB96">
        <f t="shared" si="204"/>
        <v>0</v>
      </c>
      <c r="BC96">
        <f t="shared" si="205"/>
        <v>0</v>
      </c>
      <c r="BD96">
        <f t="shared" si="206"/>
        <v>0</v>
      </c>
      <c r="BE96">
        <f t="shared" si="207"/>
        <v>0</v>
      </c>
      <c r="BF96">
        <f t="shared" si="208"/>
        <v>0</v>
      </c>
      <c r="BG96">
        <f t="shared" si="209"/>
        <v>0</v>
      </c>
      <c r="BH96">
        <f t="shared" si="210"/>
        <v>0</v>
      </c>
      <c r="BI96">
        <f t="shared" si="211"/>
        <v>0</v>
      </c>
      <c r="BJ96">
        <f t="shared" si="212"/>
        <v>0</v>
      </c>
      <c r="BK96">
        <f t="shared" si="213"/>
        <v>0</v>
      </c>
      <c r="BL96">
        <f t="shared" si="214"/>
        <v>0</v>
      </c>
      <c r="BM96">
        <f t="shared" si="215"/>
        <v>0</v>
      </c>
      <c r="BN96">
        <f t="shared" si="216"/>
        <v>0</v>
      </c>
      <c r="BO96">
        <f t="shared" si="217"/>
        <v>0</v>
      </c>
      <c r="BP96">
        <f t="shared" si="218"/>
        <v>0</v>
      </c>
      <c r="BQ96">
        <f t="shared" si="219"/>
        <v>0</v>
      </c>
      <c r="BR96">
        <f t="shared" si="220"/>
        <v>0</v>
      </c>
      <c r="BS96">
        <f t="shared" si="221"/>
        <v>0</v>
      </c>
      <c r="BT96" s="16"/>
      <c r="BU96" s="16"/>
      <c r="BV96" s="9">
        <f t="shared" si="165"/>
        <v>1.0640052694689878E-6</v>
      </c>
      <c r="BW96" s="9">
        <f t="shared" si="222"/>
        <v>0</v>
      </c>
      <c r="BX96" s="9">
        <f t="shared" si="223"/>
        <v>1.0847849530447864</v>
      </c>
      <c r="BY96" s="9">
        <f t="shared" si="224"/>
        <v>1.1349627272146658</v>
      </c>
      <c r="BZ96" s="9">
        <f t="shared" si="225"/>
        <v>1.3496441692581593</v>
      </c>
      <c r="CA96" s="9">
        <f t="shared" si="166"/>
        <v>1.7680246406207168E-6</v>
      </c>
      <c r="CB96" s="9">
        <f t="shared" si="226"/>
        <v>0</v>
      </c>
      <c r="CC96" s="9"/>
      <c r="CD96" s="9">
        <f t="shared" si="227"/>
        <v>1.2311904887491441</v>
      </c>
      <c r="CE96" s="9">
        <f t="shared" si="228"/>
        <v>1.6616690643863856</v>
      </c>
      <c r="CG96" s="35"/>
      <c r="CH96">
        <f t="shared" si="229"/>
        <v>1953</v>
      </c>
      <c r="CI96" t="e">
        <f t="shared" si="230"/>
        <v>#DIV/0!</v>
      </c>
      <c r="CJ96" t="e">
        <f t="shared" si="231"/>
        <v>#DIV/0!</v>
      </c>
      <c r="CK96" t="e">
        <f t="shared" si="232"/>
        <v>#DIV/0!</v>
      </c>
      <c r="CL96" t="e">
        <f t="shared" si="233"/>
        <v>#DIV/0!</v>
      </c>
      <c r="CM96" t="e">
        <f t="shared" si="234"/>
        <v>#DIV/0!</v>
      </c>
      <c r="CN96" t="e">
        <f t="shared" si="235"/>
        <v>#DIV/0!</v>
      </c>
      <c r="CO96" t="e">
        <f t="shared" si="236"/>
        <v>#DIV/0!</v>
      </c>
      <c r="CP96" t="e">
        <f t="shared" si="237"/>
        <v>#DIV/0!</v>
      </c>
      <c r="CQ96" t="e">
        <f t="shared" si="238"/>
        <v>#DIV/0!</v>
      </c>
      <c r="CR96" t="e">
        <f t="shared" si="239"/>
        <v>#DIV/0!</v>
      </c>
      <c r="CS96" t="e">
        <f t="shared" si="240"/>
        <v>#DIV/0!</v>
      </c>
      <c r="CT96" t="e">
        <f t="shared" si="241"/>
        <v>#DIV/0!</v>
      </c>
      <c r="CU96" t="e">
        <f t="shared" si="242"/>
        <v>#DIV/0!</v>
      </c>
      <c r="CV96" t="e">
        <f t="shared" si="243"/>
        <v>#DIV/0!</v>
      </c>
      <c r="CW96" t="e">
        <f t="shared" si="244"/>
        <v>#DIV/0!</v>
      </c>
      <c r="CX96" t="e">
        <f t="shared" si="245"/>
        <v>#DIV/0!</v>
      </c>
      <c r="CY96" t="e">
        <f t="shared" si="246"/>
        <v>#DIV/0!</v>
      </c>
      <c r="CZ96" t="e">
        <f t="shared" si="168"/>
        <v>#DIV/0!</v>
      </c>
      <c r="DA96" t="e">
        <f t="shared" si="169"/>
        <v>#DIV/0!</v>
      </c>
      <c r="DB96" t="e">
        <f t="shared" si="170"/>
        <v>#DIV/0!</v>
      </c>
      <c r="DC96" t="e">
        <f t="shared" si="171"/>
        <v>#DIV/0!</v>
      </c>
      <c r="DF96" t="e">
        <f t="shared" si="280"/>
        <v>#DIV/0!</v>
      </c>
      <c r="DG96" t="e">
        <f t="shared" si="247"/>
        <v>#DIV/0!</v>
      </c>
      <c r="DH96" t="e">
        <f t="shared" si="247"/>
        <v>#DIV/0!</v>
      </c>
      <c r="DI96" t="e">
        <f t="shared" si="247"/>
        <v>#DIV/0!</v>
      </c>
      <c r="DJ96" t="e">
        <f t="shared" si="247"/>
        <v>#DIV/0!</v>
      </c>
      <c r="DK96" t="e">
        <f t="shared" si="247"/>
        <v>#DIV/0!</v>
      </c>
      <c r="DL96" t="e">
        <f t="shared" si="247"/>
        <v>#DIV/0!</v>
      </c>
      <c r="DM96" t="e">
        <f t="shared" si="247"/>
        <v>#DIV/0!</v>
      </c>
      <c r="DN96" t="e">
        <f t="shared" si="247"/>
        <v>#DIV/0!</v>
      </c>
      <c r="DO96" t="e">
        <f t="shared" si="247"/>
        <v>#DIV/0!</v>
      </c>
      <c r="DP96" t="e">
        <f t="shared" si="247"/>
        <v>#DIV/0!</v>
      </c>
      <c r="DQ96" t="e">
        <f t="shared" si="247"/>
        <v>#DIV/0!</v>
      </c>
      <c r="DR96" t="e">
        <f t="shared" si="247"/>
        <v>#DIV/0!</v>
      </c>
      <c r="DS96" t="e">
        <f t="shared" si="247"/>
        <v>#DIV/0!</v>
      </c>
      <c r="DT96" t="e">
        <f t="shared" si="247"/>
        <v>#DIV/0!</v>
      </c>
      <c r="DU96" t="e">
        <f t="shared" si="247"/>
        <v>#DIV/0!</v>
      </c>
      <c r="DV96" t="e">
        <f t="shared" si="247"/>
        <v>#DIV/0!</v>
      </c>
      <c r="DW96" t="e">
        <f t="shared" si="248"/>
        <v>#DIV/0!</v>
      </c>
      <c r="DX96" t="e">
        <f t="shared" si="249"/>
        <v>#DIV/0!</v>
      </c>
      <c r="DY96" t="e">
        <f t="shared" si="250"/>
        <v>#DIV/0!</v>
      </c>
      <c r="DZ96" t="e">
        <f t="shared" si="251"/>
        <v>#DIV/0!</v>
      </c>
      <c r="EA96" t="e">
        <f t="shared" si="252"/>
        <v>#DIV/0!</v>
      </c>
      <c r="EC96" t="e">
        <f t="shared" si="281"/>
        <v>#DIV/0!</v>
      </c>
      <c r="ED96" t="e">
        <f t="shared" si="253"/>
        <v>#DIV/0!</v>
      </c>
      <c r="EE96" t="e">
        <f t="shared" si="253"/>
        <v>#DIV/0!</v>
      </c>
      <c r="EF96" t="e">
        <f t="shared" si="253"/>
        <v>#DIV/0!</v>
      </c>
      <c r="EG96" t="e">
        <f t="shared" si="253"/>
        <v>#DIV/0!</v>
      </c>
      <c r="EH96" t="e">
        <f t="shared" si="253"/>
        <v>#DIV/0!</v>
      </c>
      <c r="EI96" t="e">
        <f t="shared" si="253"/>
        <v>#DIV/0!</v>
      </c>
      <c r="EJ96" t="e">
        <f t="shared" si="253"/>
        <v>#DIV/0!</v>
      </c>
      <c r="EK96" t="e">
        <f t="shared" si="253"/>
        <v>#DIV/0!</v>
      </c>
      <c r="EL96" t="e">
        <f t="shared" si="253"/>
        <v>#DIV/0!</v>
      </c>
      <c r="EM96" t="e">
        <f t="shared" si="253"/>
        <v>#DIV/0!</v>
      </c>
      <c r="EN96" t="e">
        <f t="shared" si="253"/>
        <v>#DIV/0!</v>
      </c>
      <c r="EO96" t="e">
        <f t="shared" si="253"/>
        <v>#DIV/0!</v>
      </c>
      <c r="EP96" t="e">
        <f t="shared" si="253"/>
        <v>#DIV/0!</v>
      </c>
      <c r="EQ96" t="e">
        <f t="shared" si="253"/>
        <v>#DIV/0!</v>
      </c>
      <c r="ER96" t="e">
        <f t="shared" si="253"/>
        <v>#DIV/0!</v>
      </c>
      <c r="ES96" t="e">
        <f t="shared" si="253"/>
        <v>#DIV/0!</v>
      </c>
      <c r="ET96" t="e">
        <f t="shared" si="254"/>
        <v>#DIV/0!</v>
      </c>
      <c r="EU96" t="e">
        <f t="shared" si="255"/>
        <v>#DIV/0!</v>
      </c>
      <c r="EV96" t="e">
        <f t="shared" si="256"/>
        <v>#DIV/0!</v>
      </c>
      <c r="EW96" t="e">
        <f t="shared" si="257"/>
        <v>#DIV/0!</v>
      </c>
      <c r="EZ96" t="e">
        <f t="shared" si="282"/>
        <v>#DIV/0!</v>
      </c>
      <c r="FA96" t="e">
        <f t="shared" si="258"/>
        <v>#DIV/0!</v>
      </c>
      <c r="FB96" t="e">
        <f t="shared" si="258"/>
        <v>#DIV/0!</v>
      </c>
      <c r="FC96" t="e">
        <f t="shared" si="258"/>
        <v>#DIV/0!</v>
      </c>
      <c r="FD96" t="e">
        <f t="shared" si="258"/>
        <v>#DIV/0!</v>
      </c>
      <c r="FE96" t="e">
        <f t="shared" si="258"/>
        <v>#DIV/0!</v>
      </c>
      <c r="FF96" t="e">
        <f t="shared" si="258"/>
        <v>#DIV/0!</v>
      </c>
      <c r="FG96" t="e">
        <f t="shared" si="258"/>
        <v>#DIV/0!</v>
      </c>
      <c r="FH96" t="e">
        <f t="shared" si="258"/>
        <v>#DIV/0!</v>
      </c>
      <c r="FI96" t="e">
        <f t="shared" si="258"/>
        <v>#DIV/0!</v>
      </c>
      <c r="FJ96" t="e">
        <f t="shared" si="258"/>
        <v>#DIV/0!</v>
      </c>
      <c r="FK96" t="e">
        <f t="shared" si="258"/>
        <v>#DIV/0!</v>
      </c>
      <c r="FL96" t="e">
        <f t="shared" si="258"/>
        <v>#DIV/0!</v>
      </c>
      <c r="FM96" t="e">
        <f t="shared" si="258"/>
        <v>#DIV/0!</v>
      </c>
      <c r="FN96" t="e">
        <f t="shared" si="258"/>
        <v>#DIV/0!</v>
      </c>
      <c r="FO96" t="e">
        <f t="shared" si="258"/>
        <v>#DIV/0!</v>
      </c>
      <c r="FP96" t="e">
        <f t="shared" si="258"/>
        <v>#DIV/0!</v>
      </c>
      <c r="FQ96" t="e">
        <f t="shared" si="258"/>
        <v>#DIV/0!</v>
      </c>
      <c r="FR96" t="e">
        <f t="shared" si="258"/>
        <v>#DIV/0!</v>
      </c>
      <c r="FS96" t="e">
        <f t="shared" si="258"/>
        <v>#DIV/0!</v>
      </c>
      <c r="FT96" t="e">
        <f t="shared" si="258"/>
        <v>#DIV/0!</v>
      </c>
      <c r="FV96" s="3"/>
      <c r="FW96" t="e">
        <f t="shared" si="259"/>
        <v>#DIV/0!</v>
      </c>
      <c r="FX96">
        <f t="shared" si="283"/>
        <v>1</v>
      </c>
      <c r="FY96" s="19">
        <f t="shared" si="172"/>
        <v>1.3496441692581593</v>
      </c>
      <c r="GA96" s="19" t="e">
        <f t="shared" si="260"/>
        <v>#DIV/0!</v>
      </c>
      <c r="GB96" s="19">
        <f t="shared" si="284"/>
        <v>1</v>
      </c>
      <c r="GC96" s="19">
        <f t="shared" si="173"/>
        <v>1.0847849530447864</v>
      </c>
      <c r="GE96" s="19" t="e">
        <f t="shared" si="261"/>
        <v>#DIV/0!</v>
      </c>
      <c r="GF96" s="19">
        <f t="shared" si="285"/>
        <v>1</v>
      </c>
      <c r="GG96" s="19">
        <f t="shared" si="174"/>
        <v>1.1349627272146658</v>
      </c>
      <c r="GI96" s="19" t="e">
        <f>#REF!</f>
        <v>#REF!</v>
      </c>
      <c r="GJ96" s="19" t="e">
        <f t="shared" si="262"/>
        <v>#REF!</v>
      </c>
      <c r="GK96">
        <f t="shared" si="175"/>
        <v>0</v>
      </c>
      <c r="GL96" s="3"/>
      <c r="GM96" s="3"/>
      <c r="GN96" s="8"/>
      <c r="GO96" s="5">
        <f t="shared" si="286"/>
        <v>4</v>
      </c>
      <c r="GP96" t="b">
        <f t="shared" si="263"/>
        <v>1</v>
      </c>
      <c r="GR96" t="str">
        <f t="shared" si="264"/>
        <v>Not Used</v>
      </c>
      <c r="GS96" s="22">
        <v>2.2904179859082701E-6</v>
      </c>
      <c r="GT96" s="22">
        <v>0</v>
      </c>
      <c r="GU96" s="28"/>
      <c r="GV96" s="31">
        <f t="shared" ca="1" si="176"/>
        <v>1989</v>
      </c>
      <c r="GW96" s="12">
        <f t="shared" ca="1" si="265"/>
        <v>1.142193339883782</v>
      </c>
      <c r="GX96" s="19">
        <f t="shared" ca="1" si="177"/>
        <v>1.0007696661944014</v>
      </c>
      <c r="GY96" s="71">
        <f t="shared" ca="1" si="178"/>
        <v>1.1430718739218868</v>
      </c>
      <c r="GZ96" s="11">
        <f t="shared" ca="1" si="266"/>
        <v>1989</v>
      </c>
      <c r="HA96" s="12">
        <f t="shared" ca="1" si="179"/>
        <v>1.1652416394988827</v>
      </c>
      <c r="HB96" s="12">
        <f t="shared" ca="1" si="180"/>
        <v>0.98022015448657274</v>
      </c>
      <c r="HC96" s="12">
        <f t="shared" ca="1" si="181"/>
        <v>1.0007696661944014</v>
      </c>
      <c r="HD96" s="72">
        <f t="shared" ca="1" si="182"/>
        <v>1.1430718739218868</v>
      </c>
      <c r="HE96">
        <f t="shared" ca="1" si="267"/>
        <v>1989</v>
      </c>
      <c r="HF96" s="12">
        <f t="shared" ca="1" si="183"/>
        <v>1.0007696661944014</v>
      </c>
      <c r="HG96" s="12">
        <f t="shared" ca="1" si="184"/>
        <v>0.99168079739350135</v>
      </c>
      <c r="HH96" s="12">
        <f t="shared" ca="1" si="185"/>
        <v>0.98844321384758949</v>
      </c>
      <c r="HJ96" s="17"/>
      <c r="HL96" s="18">
        <f t="shared" si="268"/>
        <v>1953</v>
      </c>
      <c r="HM96" s="9">
        <f t="shared" si="186"/>
        <v>7.5308170428653129E-7</v>
      </c>
      <c r="HN96" s="9">
        <f t="shared" si="187"/>
        <v>0</v>
      </c>
      <c r="HO96" s="9">
        <f t="shared" si="188"/>
        <v>1.1036708370608446</v>
      </c>
      <c r="HP96" s="9">
        <f t="shared" si="189"/>
        <v>1.2447837464739189</v>
      </c>
      <c r="HQ96" s="9">
        <f t="shared" si="190"/>
        <v>1.366047404271421</v>
      </c>
      <c r="HR96" s="9">
        <f t="shared" si="269"/>
        <v>1.4133227286967671E-6</v>
      </c>
      <c r="HS96" s="9">
        <f t="shared" si="191"/>
        <v>0</v>
      </c>
      <c r="HT96" s="9"/>
      <c r="HU96" s="9">
        <f t="shared" si="192"/>
        <v>1.3738315194306041</v>
      </c>
      <c r="HV96" s="23">
        <f t="shared" si="270"/>
        <v>1.8767189810244391</v>
      </c>
      <c r="HX96" s="8"/>
      <c r="HY96" s="5">
        <f t="shared" si="287"/>
        <v>4</v>
      </c>
      <c r="HZ96" t="b">
        <f t="shared" si="271"/>
        <v>1</v>
      </c>
      <c r="IB96" t="str">
        <f t="shared" si="272"/>
        <v>Not Used</v>
      </c>
      <c r="IC96" s="22">
        <v>1.8193924767033217E-6</v>
      </c>
      <c r="ID96" s="22">
        <v>0</v>
      </c>
      <c r="IF96">
        <f t="shared" ca="1" si="273"/>
        <v>1989</v>
      </c>
      <c r="IG96" s="12">
        <f t="shared" ca="1" si="274"/>
        <v>0.9020823087258073</v>
      </c>
      <c r="IH96" s="19">
        <f t="shared" ca="1" si="275"/>
        <v>1.0129327684421245</v>
      </c>
      <c r="II96" s="19">
        <f t="shared" ca="1" si="276"/>
        <v>0.91374936145741215</v>
      </c>
      <c r="IJ96" s="11">
        <f t="shared" ca="1" si="193"/>
        <v>1989</v>
      </c>
      <c r="IK96" s="12">
        <f t="shared" ca="1" si="194"/>
        <v>0.82473478746716611</v>
      </c>
      <c r="IL96" s="12">
        <f t="shared" ca="1" si="195"/>
        <v>1.093784720171902</v>
      </c>
      <c r="IM96" s="12">
        <f t="shared" ca="1" si="196"/>
        <v>1.0129327684421245</v>
      </c>
      <c r="IN96" s="12">
        <f t="shared" ca="1" si="197"/>
        <v>0.91374936145741215</v>
      </c>
      <c r="IO96">
        <f t="shared" ca="1" si="277"/>
        <v>1989</v>
      </c>
      <c r="IP96" s="12">
        <f t="shared" ca="1" si="278"/>
        <v>1.0129327684421245</v>
      </c>
      <c r="IQ96" s="12">
        <f t="shared" ca="1" si="198"/>
        <v>1.0089457571147415</v>
      </c>
      <c r="IR96" s="12">
        <f t="shared" ca="1" si="199"/>
        <v>1.0840867434734771</v>
      </c>
    </row>
    <row r="97" spans="1:252" hidden="1" x14ac:dyDescent="0.2">
      <c r="A97" t="s">
        <v>105</v>
      </c>
      <c r="B97" s="1">
        <f t="shared" si="279"/>
        <v>1954</v>
      </c>
      <c r="C97" s="60">
        <f>Conversion_factors!$A16*C263+C344</f>
        <v>0</v>
      </c>
      <c r="D97" s="60">
        <f>Conversion_factors!$A16*D263+D344</f>
        <v>0</v>
      </c>
      <c r="E97" s="60">
        <f>Conversion_factors!$A16*E263+E344</f>
        <v>0</v>
      </c>
      <c r="F97" s="60">
        <f>Conversion_factors!$A16*F263+F344</f>
        <v>0</v>
      </c>
      <c r="G97" s="60">
        <f>Conversion_factors!$A16*G263+G344</f>
        <v>0</v>
      </c>
      <c r="H97" s="60">
        <f>Conversion_factors!$A16*H263+H344</f>
        <v>0</v>
      </c>
      <c r="I97" s="60">
        <f>Conversion_factors!$A16*I263+I344</f>
        <v>0</v>
      </c>
      <c r="J97" s="60">
        <f>Conversion_factors!$A16*J263+J344</f>
        <v>0</v>
      </c>
      <c r="K97" s="60">
        <f>Conversion_factors!$A16*K263+K344</f>
        <v>0</v>
      </c>
      <c r="L97" s="60">
        <f>Conversion_factors!$A16*L263+L344</f>
        <v>0</v>
      </c>
      <c r="M97" s="60">
        <f>Conversion_factors!$A16*M263+M344</f>
        <v>0</v>
      </c>
      <c r="N97" s="60">
        <f>Conversion_factors!$A16*N263+N344</f>
        <v>0</v>
      </c>
      <c r="O97" s="60">
        <f>Conversion_factors!$A16*O263+O344</f>
        <v>0</v>
      </c>
      <c r="P97" s="60">
        <f>Conversion_factors!$A16*P263+P344</f>
        <v>0</v>
      </c>
      <c r="Q97" s="60">
        <f>Conversion_factors!$A16*Q263+Q344</f>
        <v>0</v>
      </c>
      <c r="R97" s="60">
        <f>Conversion_factors!$A16*R263+R344</f>
        <v>0</v>
      </c>
      <c r="S97" s="60">
        <f>Conversion_factors!$A16*S263+S344</f>
        <v>0</v>
      </c>
      <c r="T97" s="60">
        <f>Conversion_factors!$A16*T263+T344</f>
        <v>0</v>
      </c>
      <c r="U97" s="60">
        <f>Conversion_factors!$A16*U263+U344</f>
        <v>0</v>
      </c>
      <c r="V97" s="60">
        <f>Conversion_factors!$A16*V263+V344</f>
        <v>0</v>
      </c>
      <c r="W97" s="60">
        <f>Conversion_factors!$A16*W263+W344</f>
        <v>0</v>
      </c>
      <c r="X97" s="60">
        <f>Conversion_factors!$A16*X263+X344</f>
        <v>0</v>
      </c>
      <c r="AX97">
        <f t="shared" si="200"/>
        <v>0</v>
      </c>
      <c r="AY97">
        <f t="shared" si="201"/>
        <v>0</v>
      </c>
      <c r="AZ97">
        <f t="shared" si="202"/>
        <v>0</v>
      </c>
      <c r="BA97">
        <f t="shared" si="203"/>
        <v>0</v>
      </c>
      <c r="BB97">
        <f t="shared" si="204"/>
        <v>0</v>
      </c>
      <c r="BC97">
        <f t="shared" si="205"/>
        <v>0</v>
      </c>
      <c r="BD97">
        <f t="shared" si="206"/>
        <v>0</v>
      </c>
      <c r="BE97">
        <f t="shared" si="207"/>
        <v>0</v>
      </c>
      <c r="BF97">
        <f t="shared" si="208"/>
        <v>0</v>
      </c>
      <c r="BG97">
        <f t="shared" si="209"/>
        <v>0</v>
      </c>
      <c r="BH97">
        <f t="shared" si="210"/>
        <v>0</v>
      </c>
      <c r="BI97">
        <f t="shared" si="211"/>
        <v>0</v>
      </c>
      <c r="BJ97">
        <f t="shared" si="212"/>
        <v>0</v>
      </c>
      <c r="BK97">
        <f t="shared" si="213"/>
        <v>0</v>
      </c>
      <c r="BL97">
        <f t="shared" si="214"/>
        <v>0</v>
      </c>
      <c r="BM97">
        <f t="shared" si="215"/>
        <v>0</v>
      </c>
      <c r="BN97">
        <f t="shared" si="216"/>
        <v>0</v>
      </c>
      <c r="BO97">
        <f t="shared" si="217"/>
        <v>0</v>
      </c>
      <c r="BP97">
        <f t="shared" si="218"/>
        <v>0</v>
      </c>
      <c r="BQ97">
        <f t="shared" si="219"/>
        <v>0</v>
      </c>
      <c r="BR97">
        <f t="shared" si="220"/>
        <v>0</v>
      </c>
      <c r="BS97">
        <f t="shared" si="221"/>
        <v>0</v>
      </c>
      <c r="BT97" s="16"/>
      <c r="BU97" s="16"/>
      <c r="BV97" s="9">
        <f t="shared" si="165"/>
        <v>1.0640052694689878E-6</v>
      </c>
      <c r="BW97" s="9">
        <f t="shared" si="222"/>
        <v>0</v>
      </c>
      <c r="BX97" s="9">
        <f t="shared" si="223"/>
        <v>1.0847849530447864</v>
      </c>
      <c r="BY97" s="9">
        <f t="shared" si="224"/>
        <v>1.1349627272146658</v>
      </c>
      <c r="BZ97" s="9">
        <f t="shared" si="225"/>
        <v>1.3496441692581593</v>
      </c>
      <c r="CA97" s="9">
        <f t="shared" si="166"/>
        <v>1.7680246406207168E-6</v>
      </c>
      <c r="CB97" s="9">
        <f t="shared" si="226"/>
        <v>0</v>
      </c>
      <c r="CC97" s="9"/>
      <c r="CD97" s="9">
        <f t="shared" si="227"/>
        <v>1.2311904887491441</v>
      </c>
      <c r="CE97" s="9">
        <f t="shared" si="228"/>
        <v>1.6616690643863856</v>
      </c>
      <c r="CG97" s="35"/>
      <c r="CH97">
        <f t="shared" si="229"/>
        <v>1954</v>
      </c>
      <c r="CI97" t="e">
        <f t="shared" si="230"/>
        <v>#DIV/0!</v>
      </c>
      <c r="CJ97" t="e">
        <f t="shared" si="231"/>
        <v>#DIV/0!</v>
      </c>
      <c r="CK97" t="e">
        <f t="shared" si="232"/>
        <v>#DIV/0!</v>
      </c>
      <c r="CL97" t="e">
        <f t="shared" si="233"/>
        <v>#DIV/0!</v>
      </c>
      <c r="CM97" t="e">
        <f t="shared" si="234"/>
        <v>#DIV/0!</v>
      </c>
      <c r="CN97" t="e">
        <f t="shared" si="235"/>
        <v>#DIV/0!</v>
      </c>
      <c r="CO97" t="e">
        <f t="shared" si="236"/>
        <v>#DIV/0!</v>
      </c>
      <c r="CP97" t="e">
        <f t="shared" si="237"/>
        <v>#DIV/0!</v>
      </c>
      <c r="CQ97" t="e">
        <f t="shared" si="238"/>
        <v>#DIV/0!</v>
      </c>
      <c r="CR97" t="e">
        <f t="shared" si="239"/>
        <v>#DIV/0!</v>
      </c>
      <c r="CS97" t="e">
        <f t="shared" si="240"/>
        <v>#DIV/0!</v>
      </c>
      <c r="CT97" t="e">
        <f t="shared" si="241"/>
        <v>#DIV/0!</v>
      </c>
      <c r="CU97" t="e">
        <f t="shared" si="242"/>
        <v>#DIV/0!</v>
      </c>
      <c r="CV97" t="e">
        <f t="shared" si="243"/>
        <v>#DIV/0!</v>
      </c>
      <c r="CW97" t="e">
        <f t="shared" si="244"/>
        <v>#DIV/0!</v>
      </c>
      <c r="CX97" t="e">
        <f t="shared" si="245"/>
        <v>#DIV/0!</v>
      </c>
      <c r="CY97" t="e">
        <f t="shared" si="246"/>
        <v>#DIV/0!</v>
      </c>
      <c r="CZ97" t="e">
        <f t="shared" si="168"/>
        <v>#DIV/0!</v>
      </c>
      <c r="DA97" t="e">
        <f t="shared" si="169"/>
        <v>#DIV/0!</v>
      </c>
      <c r="DB97" t="e">
        <f t="shared" si="170"/>
        <v>#DIV/0!</v>
      </c>
      <c r="DC97" t="e">
        <f t="shared" si="171"/>
        <v>#DIV/0!</v>
      </c>
      <c r="DF97" t="e">
        <f t="shared" si="280"/>
        <v>#DIV/0!</v>
      </c>
      <c r="DG97" t="e">
        <f t="shared" si="247"/>
        <v>#DIV/0!</v>
      </c>
      <c r="DH97" t="e">
        <f t="shared" si="247"/>
        <v>#DIV/0!</v>
      </c>
      <c r="DI97" t="e">
        <f t="shared" si="247"/>
        <v>#DIV/0!</v>
      </c>
      <c r="DJ97" t="e">
        <f t="shared" si="247"/>
        <v>#DIV/0!</v>
      </c>
      <c r="DK97" t="e">
        <f t="shared" si="247"/>
        <v>#DIV/0!</v>
      </c>
      <c r="DL97" t="e">
        <f t="shared" si="247"/>
        <v>#DIV/0!</v>
      </c>
      <c r="DM97" t="e">
        <f t="shared" si="247"/>
        <v>#DIV/0!</v>
      </c>
      <c r="DN97" t="e">
        <f t="shared" si="247"/>
        <v>#DIV/0!</v>
      </c>
      <c r="DO97" t="e">
        <f t="shared" si="247"/>
        <v>#DIV/0!</v>
      </c>
      <c r="DP97" t="e">
        <f t="shared" si="247"/>
        <v>#DIV/0!</v>
      </c>
      <c r="DQ97" t="e">
        <f t="shared" si="247"/>
        <v>#DIV/0!</v>
      </c>
      <c r="DR97" t="e">
        <f t="shared" si="247"/>
        <v>#DIV/0!</v>
      </c>
      <c r="DS97" t="e">
        <f t="shared" si="247"/>
        <v>#DIV/0!</v>
      </c>
      <c r="DT97" t="e">
        <f t="shared" si="247"/>
        <v>#DIV/0!</v>
      </c>
      <c r="DU97" t="e">
        <f t="shared" si="247"/>
        <v>#DIV/0!</v>
      </c>
      <c r="DV97" t="e">
        <f t="shared" si="247"/>
        <v>#DIV/0!</v>
      </c>
      <c r="DW97" t="e">
        <f t="shared" si="248"/>
        <v>#DIV/0!</v>
      </c>
      <c r="DX97" t="e">
        <f t="shared" si="249"/>
        <v>#DIV/0!</v>
      </c>
      <c r="DY97" t="e">
        <f t="shared" si="250"/>
        <v>#DIV/0!</v>
      </c>
      <c r="DZ97" t="e">
        <f t="shared" si="251"/>
        <v>#DIV/0!</v>
      </c>
      <c r="EA97" t="e">
        <f t="shared" si="252"/>
        <v>#DIV/0!</v>
      </c>
      <c r="EC97" t="e">
        <f t="shared" si="281"/>
        <v>#DIV/0!</v>
      </c>
      <c r="ED97" t="e">
        <f t="shared" si="253"/>
        <v>#DIV/0!</v>
      </c>
      <c r="EE97" t="e">
        <f t="shared" si="253"/>
        <v>#DIV/0!</v>
      </c>
      <c r="EF97" t="e">
        <f t="shared" si="253"/>
        <v>#DIV/0!</v>
      </c>
      <c r="EG97" t="e">
        <f t="shared" si="253"/>
        <v>#DIV/0!</v>
      </c>
      <c r="EH97" t="e">
        <f t="shared" si="253"/>
        <v>#DIV/0!</v>
      </c>
      <c r="EI97" t="e">
        <f t="shared" si="253"/>
        <v>#DIV/0!</v>
      </c>
      <c r="EJ97" t="e">
        <f t="shared" si="253"/>
        <v>#DIV/0!</v>
      </c>
      <c r="EK97" t="e">
        <f t="shared" si="253"/>
        <v>#DIV/0!</v>
      </c>
      <c r="EL97" t="e">
        <f t="shared" si="253"/>
        <v>#DIV/0!</v>
      </c>
      <c r="EM97" t="e">
        <f t="shared" si="253"/>
        <v>#DIV/0!</v>
      </c>
      <c r="EN97" t="e">
        <f t="shared" si="253"/>
        <v>#DIV/0!</v>
      </c>
      <c r="EO97" t="e">
        <f t="shared" si="253"/>
        <v>#DIV/0!</v>
      </c>
      <c r="EP97" t="e">
        <f t="shared" si="253"/>
        <v>#DIV/0!</v>
      </c>
      <c r="EQ97" t="e">
        <f t="shared" si="253"/>
        <v>#DIV/0!</v>
      </c>
      <c r="ER97" t="e">
        <f t="shared" si="253"/>
        <v>#DIV/0!</v>
      </c>
      <c r="ES97" t="e">
        <f t="shared" si="253"/>
        <v>#DIV/0!</v>
      </c>
      <c r="ET97" t="e">
        <f t="shared" si="254"/>
        <v>#DIV/0!</v>
      </c>
      <c r="EU97" t="e">
        <f t="shared" si="255"/>
        <v>#DIV/0!</v>
      </c>
      <c r="EV97" t="e">
        <f t="shared" si="256"/>
        <v>#DIV/0!</v>
      </c>
      <c r="EW97" t="e">
        <f t="shared" si="257"/>
        <v>#DIV/0!</v>
      </c>
      <c r="EZ97" t="e">
        <f t="shared" si="282"/>
        <v>#DIV/0!</v>
      </c>
      <c r="FA97" t="e">
        <f t="shared" si="258"/>
        <v>#DIV/0!</v>
      </c>
      <c r="FB97" t="e">
        <f t="shared" si="258"/>
        <v>#DIV/0!</v>
      </c>
      <c r="FC97" t="e">
        <f t="shared" si="258"/>
        <v>#DIV/0!</v>
      </c>
      <c r="FD97" t="e">
        <f t="shared" si="258"/>
        <v>#DIV/0!</v>
      </c>
      <c r="FE97" t="e">
        <f t="shared" si="258"/>
        <v>#DIV/0!</v>
      </c>
      <c r="FF97" t="e">
        <f t="shared" si="258"/>
        <v>#DIV/0!</v>
      </c>
      <c r="FG97" t="e">
        <f t="shared" si="258"/>
        <v>#DIV/0!</v>
      </c>
      <c r="FH97" t="e">
        <f t="shared" si="258"/>
        <v>#DIV/0!</v>
      </c>
      <c r="FI97" t="e">
        <f t="shared" si="258"/>
        <v>#DIV/0!</v>
      </c>
      <c r="FJ97" t="e">
        <f t="shared" si="258"/>
        <v>#DIV/0!</v>
      </c>
      <c r="FK97" t="e">
        <f t="shared" si="258"/>
        <v>#DIV/0!</v>
      </c>
      <c r="FL97" t="e">
        <f t="shared" si="258"/>
        <v>#DIV/0!</v>
      </c>
      <c r="FM97" t="e">
        <f t="shared" si="258"/>
        <v>#DIV/0!</v>
      </c>
      <c r="FN97" t="e">
        <f t="shared" si="258"/>
        <v>#DIV/0!</v>
      </c>
      <c r="FO97" t="e">
        <f t="shared" si="258"/>
        <v>#DIV/0!</v>
      </c>
      <c r="FP97" t="e">
        <f t="shared" si="258"/>
        <v>#DIV/0!</v>
      </c>
      <c r="FQ97" t="e">
        <f t="shared" si="258"/>
        <v>#DIV/0!</v>
      </c>
      <c r="FR97" t="e">
        <f t="shared" si="258"/>
        <v>#DIV/0!</v>
      </c>
      <c r="FS97" t="e">
        <f t="shared" si="258"/>
        <v>#DIV/0!</v>
      </c>
      <c r="FT97" t="e">
        <f t="shared" si="258"/>
        <v>#DIV/0!</v>
      </c>
      <c r="FV97" s="3"/>
      <c r="FW97" t="e">
        <f t="shared" si="259"/>
        <v>#DIV/0!</v>
      </c>
      <c r="FX97">
        <f t="shared" si="283"/>
        <v>1</v>
      </c>
      <c r="FY97" s="19">
        <f t="shared" si="172"/>
        <v>1.3496441692581593</v>
      </c>
      <c r="GA97" s="19" t="e">
        <f t="shared" si="260"/>
        <v>#DIV/0!</v>
      </c>
      <c r="GB97" s="19">
        <f t="shared" si="284"/>
        <v>1</v>
      </c>
      <c r="GC97" s="19">
        <f t="shared" si="173"/>
        <v>1.0847849530447864</v>
      </c>
      <c r="GE97" s="19" t="e">
        <f t="shared" si="261"/>
        <v>#DIV/0!</v>
      </c>
      <c r="GF97" s="19">
        <f t="shared" si="285"/>
        <v>1</v>
      </c>
      <c r="GG97" s="19">
        <f t="shared" si="174"/>
        <v>1.1349627272146658</v>
      </c>
      <c r="GI97" s="19" t="e">
        <f>#REF!</f>
        <v>#REF!</v>
      </c>
      <c r="GJ97" s="19" t="e">
        <f t="shared" si="262"/>
        <v>#REF!</v>
      </c>
      <c r="GK97">
        <f t="shared" si="175"/>
        <v>0</v>
      </c>
      <c r="GL97" s="3"/>
      <c r="GM97" s="3"/>
      <c r="GN97" s="8"/>
      <c r="GO97" s="5">
        <f t="shared" si="286"/>
        <v>5</v>
      </c>
      <c r="GP97" t="b">
        <f t="shared" si="263"/>
        <v>1</v>
      </c>
      <c r="GR97" t="str">
        <f t="shared" si="264"/>
        <v>Not Used</v>
      </c>
      <c r="GS97" s="20">
        <v>2.2904179859082701E-6</v>
      </c>
      <c r="GT97" s="20">
        <v>0</v>
      </c>
      <c r="GU97" s="27"/>
      <c r="GV97" s="31">
        <f t="shared" ca="1" si="176"/>
        <v>1990</v>
      </c>
      <c r="GW97" s="12">
        <f t="shared" ca="1" si="265"/>
        <v>1.1378579143758887</v>
      </c>
      <c r="GX97" s="19">
        <f t="shared" ca="1" si="177"/>
        <v>1.0128825154532766</v>
      </c>
      <c r="GY97" s="71">
        <f t="shared" ca="1" si="178"/>
        <v>1.1525158268285984</v>
      </c>
      <c r="GZ97" s="11">
        <f t="shared" ca="1" si="266"/>
        <v>1990</v>
      </c>
      <c r="HA97" s="12">
        <f t="shared" ca="1" si="179"/>
        <v>1.1587418752947447</v>
      </c>
      <c r="HB97" s="12">
        <f t="shared" ca="1" si="180"/>
        <v>0.9819770378855569</v>
      </c>
      <c r="HC97" s="12">
        <f t="shared" ca="1" si="181"/>
        <v>1.0128825154532766</v>
      </c>
      <c r="HD97" s="72">
        <f t="shared" ca="1" si="182"/>
        <v>1.1525158268285984</v>
      </c>
      <c r="HE97">
        <f t="shared" ca="1" si="267"/>
        <v>1990</v>
      </c>
      <c r="HF97" s="12">
        <f t="shared" ca="1" si="183"/>
        <v>1.0128825154532766</v>
      </c>
      <c r="HG97" s="12">
        <f t="shared" ca="1" si="184"/>
        <v>1.0092203823114365</v>
      </c>
      <c r="HH97" s="12">
        <f t="shared" ca="1" si="185"/>
        <v>0.97300555468025363</v>
      </c>
      <c r="HJ97" s="17"/>
      <c r="HL97" s="18">
        <f t="shared" si="268"/>
        <v>1954</v>
      </c>
      <c r="HM97" s="9">
        <f t="shared" si="186"/>
        <v>7.5308170428653129E-7</v>
      </c>
      <c r="HN97" s="9">
        <f t="shared" si="187"/>
        <v>0</v>
      </c>
      <c r="HO97" s="9">
        <f t="shared" si="188"/>
        <v>1.1036708370608446</v>
      </c>
      <c r="HP97" s="9">
        <f t="shared" si="189"/>
        <v>1.2447837464739189</v>
      </c>
      <c r="HQ97" s="9">
        <f t="shared" si="190"/>
        <v>1.366047404271421</v>
      </c>
      <c r="HR97" s="9">
        <f t="shared" si="269"/>
        <v>1.4133227286967671E-6</v>
      </c>
      <c r="HS97" s="9">
        <f t="shared" si="191"/>
        <v>0</v>
      </c>
      <c r="HT97" s="9"/>
      <c r="HU97" s="9">
        <f t="shared" si="192"/>
        <v>1.3738315194306041</v>
      </c>
      <c r="HV97" s="23">
        <f t="shared" si="270"/>
        <v>1.8767189810244391</v>
      </c>
      <c r="HX97" s="8"/>
      <c r="HY97" s="5">
        <f t="shared" si="287"/>
        <v>5</v>
      </c>
      <c r="HZ97" t="b">
        <f t="shared" si="271"/>
        <v>1</v>
      </c>
      <c r="IB97" t="str">
        <f t="shared" si="272"/>
        <v>Not Used</v>
      </c>
      <c r="IC97" s="20">
        <v>1.8193924767033217E-6</v>
      </c>
      <c r="ID97" s="20">
        <v>0</v>
      </c>
      <c r="IE97" s="11"/>
      <c r="IF97">
        <f t="shared" ca="1" si="273"/>
        <v>1990</v>
      </c>
      <c r="IG97" s="12">
        <f t="shared" ca="1" si="274"/>
        <v>0.89865827313138924</v>
      </c>
      <c r="IH97" s="19">
        <f t="shared" ca="1" si="275"/>
        <v>1.0251928342174705</v>
      </c>
      <c r="II97" s="19">
        <f t="shared" ca="1" si="276"/>
        <v>0.92129867321550318</v>
      </c>
      <c r="IJ97" s="11">
        <f t="shared" ca="1" si="193"/>
        <v>1990</v>
      </c>
      <c r="IK97" s="12">
        <f t="shared" ca="1" si="194"/>
        <v>0.82013438402484506</v>
      </c>
      <c r="IL97" s="12">
        <f t="shared" ca="1" si="195"/>
        <v>1.0957451493756241</v>
      </c>
      <c r="IM97" s="12">
        <f t="shared" ca="1" si="196"/>
        <v>1.0251928342174705</v>
      </c>
      <c r="IN97" s="12">
        <f t="shared" ca="1" si="197"/>
        <v>0.92129867321550318</v>
      </c>
      <c r="IO97">
        <f t="shared" ca="1" si="277"/>
        <v>1990</v>
      </c>
      <c r="IP97" s="12">
        <f t="shared" ca="1" si="278"/>
        <v>1.0251928342174705</v>
      </c>
      <c r="IQ97" s="12">
        <f t="shared" ca="1" si="198"/>
        <v>1.0267907026163761</v>
      </c>
      <c r="IR97" s="12">
        <f t="shared" ca="1" si="199"/>
        <v>1.0671553088507177</v>
      </c>
    </row>
    <row r="98" spans="1:252" hidden="1" x14ac:dyDescent="0.2">
      <c r="A98" t="s">
        <v>105</v>
      </c>
      <c r="B98" s="1">
        <f t="shared" si="279"/>
        <v>1955</v>
      </c>
      <c r="C98" s="60">
        <f>Conversion_factors!$A17*C264+C345</f>
        <v>0</v>
      </c>
      <c r="D98" s="60">
        <f>Conversion_factors!$A17*D264+D345</f>
        <v>0</v>
      </c>
      <c r="E98" s="60">
        <f>Conversion_factors!$A17*E264+E345</f>
        <v>0</v>
      </c>
      <c r="F98" s="60">
        <f>Conversion_factors!$A17*F264+F345</f>
        <v>0</v>
      </c>
      <c r="G98" s="60">
        <f>Conversion_factors!$A17*G264+G345</f>
        <v>0</v>
      </c>
      <c r="H98" s="60">
        <f>Conversion_factors!$A17*H264+H345</f>
        <v>0</v>
      </c>
      <c r="I98" s="60">
        <f>Conversion_factors!$A17*I264+I345</f>
        <v>0</v>
      </c>
      <c r="J98" s="60">
        <f>Conversion_factors!$A17*J264+J345</f>
        <v>0</v>
      </c>
      <c r="K98" s="60">
        <f>Conversion_factors!$A17*K264+K345</f>
        <v>0</v>
      </c>
      <c r="L98" s="60">
        <f>Conversion_factors!$A17*L264+L345</f>
        <v>0</v>
      </c>
      <c r="M98" s="60">
        <f>Conversion_factors!$A17*M264+M345</f>
        <v>0</v>
      </c>
      <c r="N98" s="60">
        <f>Conversion_factors!$A17*N264+N345</f>
        <v>0</v>
      </c>
      <c r="O98" s="60">
        <f>Conversion_factors!$A17*O264+O345</f>
        <v>0</v>
      </c>
      <c r="P98" s="60">
        <f>Conversion_factors!$A17*P264+P345</f>
        <v>0</v>
      </c>
      <c r="Q98" s="60">
        <f>Conversion_factors!$A17*Q264+Q345</f>
        <v>0</v>
      </c>
      <c r="R98" s="60">
        <f>Conversion_factors!$A17*R264+R345</f>
        <v>0</v>
      </c>
      <c r="S98" s="60">
        <f>Conversion_factors!$A17*S264+S345</f>
        <v>0</v>
      </c>
      <c r="T98" s="60">
        <f>Conversion_factors!$A17*T264+T345</f>
        <v>0</v>
      </c>
      <c r="U98" s="60">
        <f>Conversion_factors!$A17*U264+U345</f>
        <v>0</v>
      </c>
      <c r="V98" s="60">
        <f>Conversion_factors!$A17*V264+V345</f>
        <v>0</v>
      </c>
      <c r="W98" s="60">
        <f>Conversion_factors!$A17*W264+W345</f>
        <v>0</v>
      </c>
      <c r="X98" s="60">
        <f>Conversion_factors!$A17*X264+X345</f>
        <v>0</v>
      </c>
      <c r="AX98">
        <f t="shared" si="200"/>
        <v>0</v>
      </c>
      <c r="AY98">
        <f t="shared" si="201"/>
        <v>0</v>
      </c>
      <c r="AZ98">
        <f t="shared" si="202"/>
        <v>0</v>
      </c>
      <c r="BA98">
        <f t="shared" si="203"/>
        <v>0</v>
      </c>
      <c r="BB98">
        <f t="shared" si="204"/>
        <v>0</v>
      </c>
      <c r="BC98">
        <f t="shared" si="205"/>
        <v>0</v>
      </c>
      <c r="BD98">
        <f t="shared" si="206"/>
        <v>0</v>
      </c>
      <c r="BE98">
        <f t="shared" si="207"/>
        <v>0</v>
      </c>
      <c r="BF98">
        <f t="shared" si="208"/>
        <v>0</v>
      </c>
      <c r="BG98">
        <f t="shared" si="209"/>
        <v>0</v>
      </c>
      <c r="BH98">
        <f t="shared" si="210"/>
        <v>0</v>
      </c>
      <c r="BI98">
        <f t="shared" si="211"/>
        <v>0</v>
      </c>
      <c r="BJ98">
        <f t="shared" si="212"/>
        <v>0</v>
      </c>
      <c r="BK98">
        <f t="shared" si="213"/>
        <v>0</v>
      </c>
      <c r="BL98">
        <f t="shared" si="214"/>
        <v>0</v>
      </c>
      <c r="BM98">
        <f t="shared" si="215"/>
        <v>0</v>
      </c>
      <c r="BN98">
        <f t="shared" si="216"/>
        <v>0</v>
      </c>
      <c r="BO98">
        <f t="shared" si="217"/>
        <v>0</v>
      </c>
      <c r="BP98">
        <f t="shared" si="218"/>
        <v>0</v>
      </c>
      <c r="BQ98">
        <f t="shared" si="219"/>
        <v>0</v>
      </c>
      <c r="BR98">
        <f t="shared" si="220"/>
        <v>0</v>
      </c>
      <c r="BS98">
        <f t="shared" si="221"/>
        <v>0</v>
      </c>
      <c r="BT98" s="16"/>
      <c r="BU98" s="16"/>
      <c r="BV98" s="9">
        <f t="shared" si="165"/>
        <v>1.0640052694689878E-6</v>
      </c>
      <c r="BW98" s="9">
        <f t="shared" si="222"/>
        <v>0</v>
      </c>
      <c r="BX98" s="9">
        <f t="shared" si="223"/>
        <v>1.0847849530447864</v>
      </c>
      <c r="BY98" s="9">
        <f t="shared" si="224"/>
        <v>1.1349627272146658</v>
      </c>
      <c r="BZ98" s="9">
        <f t="shared" si="225"/>
        <v>1.3496441692581593</v>
      </c>
      <c r="CA98" s="9">
        <f t="shared" si="166"/>
        <v>1.7680246406207168E-6</v>
      </c>
      <c r="CB98" s="9">
        <f t="shared" si="226"/>
        <v>0</v>
      </c>
      <c r="CC98" s="9"/>
      <c r="CD98" s="9">
        <f t="shared" si="227"/>
        <v>1.2311904887491441</v>
      </c>
      <c r="CE98" s="9">
        <f t="shared" si="228"/>
        <v>1.6616690643863856</v>
      </c>
      <c r="CG98" s="35"/>
      <c r="CH98">
        <f t="shared" si="229"/>
        <v>1955</v>
      </c>
      <c r="CI98" t="e">
        <f t="shared" si="230"/>
        <v>#DIV/0!</v>
      </c>
      <c r="CJ98" t="e">
        <f t="shared" si="231"/>
        <v>#DIV/0!</v>
      </c>
      <c r="CK98" t="e">
        <f t="shared" si="232"/>
        <v>#DIV/0!</v>
      </c>
      <c r="CL98" t="e">
        <f t="shared" si="233"/>
        <v>#DIV/0!</v>
      </c>
      <c r="CM98" t="e">
        <f t="shared" si="234"/>
        <v>#DIV/0!</v>
      </c>
      <c r="CN98" t="e">
        <f t="shared" si="235"/>
        <v>#DIV/0!</v>
      </c>
      <c r="CO98" t="e">
        <f t="shared" si="236"/>
        <v>#DIV/0!</v>
      </c>
      <c r="CP98" t="e">
        <f t="shared" si="237"/>
        <v>#DIV/0!</v>
      </c>
      <c r="CQ98" t="e">
        <f t="shared" si="238"/>
        <v>#DIV/0!</v>
      </c>
      <c r="CR98" t="e">
        <f t="shared" si="239"/>
        <v>#DIV/0!</v>
      </c>
      <c r="CS98" t="e">
        <f t="shared" si="240"/>
        <v>#DIV/0!</v>
      </c>
      <c r="CT98" t="e">
        <f t="shared" si="241"/>
        <v>#DIV/0!</v>
      </c>
      <c r="CU98" t="e">
        <f t="shared" si="242"/>
        <v>#DIV/0!</v>
      </c>
      <c r="CV98" t="e">
        <f t="shared" si="243"/>
        <v>#DIV/0!</v>
      </c>
      <c r="CW98" t="e">
        <f t="shared" si="244"/>
        <v>#DIV/0!</v>
      </c>
      <c r="CX98" t="e">
        <f t="shared" si="245"/>
        <v>#DIV/0!</v>
      </c>
      <c r="CY98" t="e">
        <f t="shared" si="246"/>
        <v>#DIV/0!</v>
      </c>
      <c r="CZ98" t="e">
        <f t="shared" si="168"/>
        <v>#DIV/0!</v>
      </c>
      <c r="DA98" t="e">
        <f t="shared" si="169"/>
        <v>#DIV/0!</v>
      </c>
      <c r="DB98" t="e">
        <f t="shared" si="170"/>
        <v>#DIV/0!</v>
      </c>
      <c r="DC98" t="e">
        <f t="shared" si="171"/>
        <v>#DIV/0!</v>
      </c>
      <c r="DF98" t="e">
        <f t="shared" si="280"/>
        <v>#DIV/0!</v>
      </c>
      <c r="DG98" t="e">
        <f t="shared" si="247"/>
        <v>#DIV/0!</v>
      </c>
      <c r="DH98" t="e">
        <f t="shared" si="247"/>
        <v>#DIV/0!</v>
      </c>
      <c r="DI98" t="e">
        <f t="shared" si="247"/>
        <v>#DIV/0!</v>
      </c>
      <c r="DJ98" t="e">
        <f t="shared" si="247"/>
        <v>#DIV/0!</v>
      </c>
      <c r="DK98" t="e">
        <f t="shared" si="247"/>
        <v>#DIV/0!</v>
      </c>
      <c r="DL98" t="e">
        <f t="shared" si="247"/>
        <v>#DIV/0!</v>
      </c>
      <c r="DM98" t="e">
        <f t="shared" si="247"/>
        <v>#DIV/0!</v>
      </c>
      <c r="DN98" t="e">
        <f t="shared" si="247"/>
        <v>#DIV/0!</v>
      </c>
      <c r="DO98" t="e">
        <f t="shared" si="247"/>
        <v>#DIV/0!</v>
      </c>
      <c r="DP98" t="e">
        <f t="shared" si="247"/>
        <v>#DIV/0!</v>
      </c>
      <c r="DQ98" t="e">
        <f t="shared" si="247"/>
        <v>#DIV/0!</v>
      </c>
      <c r="DR98" t="e">
        <f t="shared" si="247"/>
        <v>#DIV/0!</v>
      </c>
      <c r="DS98" t="e">
        <f t="shared" si="247"/>
        <v>#DIV/0!</v>
      </c>
      <c r="DT98" t="e">
        <f t="shared" si="247"/>
        <v>#DIV/0!</v>
      </c>
      <c r="DU98" t="e">
        <f t="shared" si="247"/>
        <v>#DIV/0!</v>
      </c>
      <c r="DV98" t="e">
        <f t="shared" si="247"/>
        <v>#DIV/0!</v>
      </c>
      <c r="DW98" t="e">
        <f t="shared" si="248"/>
        <v>#DIV/0!</v>
      </c>
      <c r="DX98" t="e">
        <f t="shared" si="249"/>
        <v>#DIV/0!</v>
      </c>
      <c r="DY98" t="e">
        <f t="shared" si="250"/>
        <v>#DIV/0!</v>
      </c>
      <c r="DZ98" t="e">
        <f t="shared" si="251"/>
        <v>#DIV/0!</v>
      </c>
      <c r="EA98" t="e">
        <f t="shared" si="252"/>
        <v>#DIV/0!</v>
      </c>
      <c r="EC98" t="e">
        <f t="shared" si="281"/>
        <v>#DIV/0!</v>
      </c>
      <c r="ED98" t="e">
        <f t="shared" si="253"/>
        <v>#DIV/0!</v>
      </c>
      <c r="EE98" t="e">
        <f t="shared" si="253"/>
        <v>#DIV/0!</v>
      </c>
      <c r="EF98" t="e">
        <f t="shared" si="253"/>
        <v>#DIV/0!</v>
      </c>
      <c r="EG98" t="e">
        <f t="shared" si="253"/>
        <v>#DIV/0!</v>
      </c>
      <c r="EH98" t="e">
        <f t="shared" si="253"/>
        <v>#DIV/0!</v>
      </c>
      <c r="EI98" t="e">
        <f t="shared" si="253"/>
        <v>#DIV/0!</v>
      </c>
      <c r="EJ98" t="e">
        <f t="shared" si="253"/>
        <v>#DIV/0!</v>
      </c>
      <c r="EK98" t="e">
        <f t="shared" si="253"/>
        <v>#DIV/0!</v>
      </c>
      <c r="EL98" t="e">
        <f t="shared" si="253"/>
        <v>#DIV/0!</v>
      </c>
      <c r="EM98" t="e">
        <f t="shared" si="253"/>
        <v>#DIV/0!</v>
      </c>
      <c r="EN98" t="e">
        <f t="shared" si="253"/>
        <v>#DIV/0!</v>
      </c>
      <c r="EO98" t="e">
        <f t="shared" si="253"/>
        <v>#DIV/0!</v>
      </c>
      <c r="EP98" t="e">
        <f t="shared" si="253"/>
        <v>#DIV/0!</v>
      </c>
      <c r="EQ98" t="e">
        <f t="shared" si="253"/>
        <v>#DIV/0!</v>
      </c>
      <c r="ER98" t="e">
        <f t="shared" si="253"/>
        <v>#DIV/0!</v>
      </c>
      <c r="ES98" t="e">
        <f t="shared" si="253"/>
        <v>#DIV/0!</v>
      </c>
      <c r="ET98" t="e">
        <f t="shared" si="254"/>
        <v>#DIV/0!</v>
      </c>
      <c r="EU98" t="e">
        <f t="shared" si="255"/>
        <v>#DIV/0!</v>
      </c>
      <c r="EV98" t="e">
        <f t="shared" si="256"/>
        <v>#DIV/0!</v>
      </c>
      <c r="EW98" t="e">
        <f t="shared" si="257"/>
        <v>#DIV/0!</v>
      </c>
      <c r="EZ98" t="e">
        <f t="shared" si="282"/>
        <v>#DIV/0!</v>
      </c>
      <c r="FA98" t="e">
        <f t="shared" si="258"/>
        <v>#DIV/0!</v>
      </c>
      <c r="FB98" t="e">
        <f t="shared" si="258"/>
        <v>#DIV/0!</v>
      </c>
      <c r="FC98" t="e">
        <f t="shared" si="258"/>
        <v>#DIV/0!</v>
      </c>
      <c r="FD98" t="e">
        <f t="shared" si="258"/>
        <v>#DIV/0!</v>
      </c>
      <c r="FE98" t="e">
        <f t="shared" si="258"/>
        <v>#DIV/0!</v>
      </c>
      <c r="FF98" t="e">
        <f t="shared" si="258"/>
        <v>#DIV/0!</v>
      </c>
      <c r="FG98" t="e">
        <f t="shared" si="258"/>
        <v>#DIV/0!</v>
      </c>
      <c r="FH98" t="e">
        <f t="shared" si="258"/>
        <v>#DIV/0!</v>
      </c>
      <c r="FI98" t="e">
        <f t="shared" si="258"/>
        <v>#DIV/0!</v>
      </c>
      <c r="FJ98" t="e">
        <f t="shared" si="258"/>
        <v>#DIV/0!</v>
      </c>
      <c r="FK98" t="e">
        <f t="shared" si="258"/>
        <v>#DIV/0!</v>
      </c>
      <c r="FL98" t="e">
        <f t="shared" si="258"/>
        <v>#DIV/0!</v>
      </c>
      <c r="FM98" t="e">
        <f t="shared" si="258"/>
        <v>#DIV/0!</v>
      </c>
      <c r="FN98" t="e">
        <f t="shared" si="258"/>
        <v>#DIV/0!</v>
      </c>
      <c r="FO98" t="e">
        <f t="shared" si="258"/>
        <v>#DIV/0!</v>
      </c>
      <c r="FP98" t="e">
        <f t="shared" si="258"/>
        <v>#DIV/0!</v>
      </c>
      <c r="FQ98" t="e">
        <f t="shared" si="258"/>
        <v>#DIV/0!</v>
      </c>
      <c r="FR98" t="e">
        <f t="shared" si="258"/>
        <v>#DIV/0!</v>
      </c>
      <c r="FS98" t="e">
        <f t="shared" si="258"/>
        <v>#DIV/0!</v>
      </c>
      <c r="FT98" t="e">
        <f t="shared" si="258"/>
        <v>#DIV/0!</v>
      </c>
      <c r="FV98" s="3"/>
      <c r="FW98" t="e">
        <f t="shared" si="259"/>
        <v>#DIV/0!</v>
      </c>
      <c r="FX98">
        <f t="shared" si="283"/>
        <v>1</v>
      </c>
      <c r="FY98" s="19">
        <f t="shared" si="172"/>
        <v>1.3496441692581593</v>
      </c>
      <c r="GA98" s="19" t="e">
        <f t="shared" si="260"/>
        <v>#DIV/0!</v>
      </c>
      <c r="GB98" s="19">
        <f t="shared" si="284"/>
        <v>1</v>
      </c>
      <c r="GC98" s="19">
        <f t="shared" si="173"/>
        <v>1.0847849530447864</v>
      </c>
      <c r="GE98" s="19" t="e">
        <f t="shared" si="261"/>
        <v>#DIV/0!</v>
      </c>
      <c r="GF98" s="19">
        <f t="shared" si="285"/>
        <v>1</v>
      </c>
      <c r="GG98" s="19">
        <f t="shared" si="174"/>
        <v>1.1349627272146658</v>
      </c>
      <c r="GI98" s="19" t="e">
        <f>#REF!</f>
        <v>#REF!</v>
      </c>
      <c r="GJ98" s="19" t="e">
        <f t="shared" si="262"/>
        <v>#REF!</v>
      </c>
      <c r="GK98">
        <f t="shared" si="175"/>
        <v>0</v>
      </c>
      <c r="GL98" s="3"/>
      <c r="GM98" s="3"/>
      <c r="GN98" s="8"/>
      <c r="GO98" s="5">
        <f t="shared" si="286"/>
        <v>6</v>
      </c>
      <c r="GP98" t="b">
        <f t="shared" si="263"/>
        <v>1</v>
      </c>
      <c r="GR98">
        <f t="shared" si="264"/>
        <v>321</v>
      </c>
      <c r="GS98" s="20">
        <v>2.2405059941646065E-2</v>
      </c>
      <c r="GT98" s="20">
        <v>0</v>
      </c>
      <c r="GU98" s="27"/>
      <c r="GV98" s="31">
        <f t="shared" ca="1" si="176"/>
        <v>1991</v>
      </c>
      <c r="GW98" s="12">
        <f t="shared" ca="1" si="265"/>
        <v>1.116466706056491</v>
      </c>
      <c r="GX98" s="19">
        <f t="shared" ca="1" si="177"/>
        <v>1.0037030816114589</v>
      </c>
      <c r="GY98" s="71">
        <f t="shared" ca="1" si="178"/>
        <v>1.1206007115188328</v>
      </c>
      <c r="GZ98" s="11">
        <f t="shared" ca="1" si="266"/>
        <v>1991</v>
      </c>
      <c r="HA98" s="12">
        <f t="shared" ca="1" si="179"/>
        <v>1.1448196674253142</v>
      </c>
      <c r="HB98" s="12">
        <f t="shared" ca="1" si="180"/>
        <v>0.97523368773652475</v>
      </c>
      <c r="HC98" s="12">
        <f t="shared" ca="1" si="181"/>
        <v>1.0037030816114589</v>
      </c>
      <c r="HD98" s="72">
        <f t="shared" ca="1" si="182"/>
        <v>1.1206007115188328</v>
      </c>
      <c r="HE98">
        <f t="shared" ca="1" si="267"/>
        <v>1991</v>
      </c>
      <c r="HF98" s="12">
        <f t="shared" ca="1" si="183"/>
        <v>1.0037030816114589</v>
      </c>
      <c r="HG98" s="12">
        <f t="shared" ca="1" si="184"/>
        <v>0.99897581074730335</v>
      </c>
      <c r="HH98" s="12">
        <f t="shared" ca="1" si="185"/>
        <v>0.9762335356318409</v>
      </c>
      <c r="HJ98" s="17"/>
      <c r="HL98" s="18">
        <f t="shared" si="268"/>
        <v>1955</v>
      </c>
      <c r="HM98" s="9">
        <f t="shared" si="186"/>
        <v>7.5308170428653129E-7</v>
      </c>
      <c r="HN98" s="9">
        <f t="shared" si="187"/>
        <v>0</v>
      </c>
      <c r="HO98" s="9">
        <f t="shared" si="188"/>
        <v>1.1036708370608446</v>
      </c>
      <c r="HP98" s="9">
        <f t="shared" si="189"/>
        <v>1.2447837464739189</v>
      </c>
      <c r="HQ98" s="9">
        <f t="shared" si="190"/>
        <v>1.366047404271421</v>
      </c>
      <c r="HR98" s="9">
        <f t="shared" si="269"/>
        <v>1.4133227286967671E-6</v>
      </c>
      <c r="HS98" s="9">
        <f t="shared" si="191"/>
        <v>0</v>
      </c>
      <c r="HT98" s="9"/>
      <c r="HU98" s="9">
        <f t="shared" si="192"/>
        <v>1.3738315194306041</v>
      </c>
      <c r="HV98" s="23">
        <f t="shared" si="270"/>
        <v>1.8767189810244391</v>
      </c>
      <c r="HX98" s="8"/>
      <c r="HY98" s="5">
        <f t="shared" si="287"/>
        <v>6</v>
      </c>
      <c r="HZ98" t="b">
        <f t="shared" si="271"/>
        <v>1</v>
      </c>
      <c r="IB98">
        <f t="shared" si="272"/>
        <v>321</v>
      </c>
      <c r="IC98" s="20">
        <v>2.5412442005192624E-2</v>
      </c>
      <c r="ID98" s="20">
        <v>0</v>
      </c>
      <c r="IE98" s="11"/>
      <c r="IF98">
        <f t="shared" ca="1" si="273"/>
        <v>1991</v>
      </c>
      <c r="IG98" s="12">
        <f t="shared" ca="1" si="274"/>
        <v>0.88176390865439069</v>
      </c>
      <c r="IH98" s="19">
        <f t="shared" ca="1" si="275"/>
        <v>1.0159018358507019</v>
      </c>
      <c r="II98" s="19">
        <f t="shared" ca="1" si="276"/>
        <v>0.89578635251157268</v>
      </c>
      <c r="IJ98" s="11">
        <f t="shared" ca="1" si="193"/>
        <v>1991</v>
      </c>
      <c r="IK98" s="12">
        <f t="shared" ca="1" si="194"/>
        <v>0.81028052302378573</v>
      </c>
      <c r="IL98" s="12">
        <f t="shared" ca="1" si="195"/>
        <v>1.0882205404170953</v>
      </c>
      <c r="IM98" s="12">
        <f t="shared" ca="1" si="196"/>
        <v>1.0159018358507019</v>
      </c>
      <c r="IN98" s="12">
        <f t="shared" ca="1" si="197"/>
        <v>0.89578635251157268</v>
      </c>
      <c r="IO98">
        <f t="shared" ca="1" si="277"/>
        <v>1991</v>
      </c>
      <c r="IP98" s="12">
        <f t="shared" ca="1" si="278"/>
        <v>1.0159018358507019</v>
      </c>
      <c r="IQ98" s="12">
        <f t="shared" ca="1" si="198"/>
        <v>1.0163677751580065</v>
      </c>
      <c r="IR98" s="12">
        <f t="shared" ca="1" si="199"/>
        <v>1.0706956350007439</v>
      </c>
    </row>
    <row r="99" spans="1:252" hidden="1" x14ac:dyDescent="0.2">
      <c r="A99" t="s">
        <v>105</v>
      </c>
      <c r="B99" s="1">
        <f t="shared" si="279"/>
        <v>1956</v>
      </c>
      <c r="C99" s="60">
        <f>Conversion_factors!$A18*C265+C346</f>
        <v>0</v>
      </c>
      <c r="D99" s="60">
        <f>Conversion_factors!$A18*D265+D346</f>
        <v>0</v>
      </c>
      <c r="E99" s="60">
        <f>Conversion_factors!$A18*E265+E346</f>
        <v>0</v>
      </c>
      <c r="F99" s="60">
        <f>Conversion_factors!$A18*F265+F346</f>
        <v>0</v>
      </c>
      <c r="G99" s="60">
        <f>Conversion_factors!$A18*G265+G346</f>
        <v>0</v>
      </c>
      <c r="H99" s="60">
        <f>Conversion_factors!$A18*H265+H346</f>
        <v>0</v>
      </c>
      <c r="I99" s="60">
        <f>Conversion_factors!$A18*I265+I346</f>
        <v>0</v>
      </c>
      <c r="J99" s="60">
        <f>Conversion_factors!$A18*J265+J346</f>
        <v>0</v>
      </c>
      <c r="K99" s="60">
        <f>Conversion_factors!$A18*K265+K346</f>
        <v>0</v>
      </c>
      <c r="L99" s="60">
        <f>Conversion_factors!$A18*L265+L346</f>
        <v>0</v>
      </c>
      <c r="M99" s="60">
        <f>Conversion_factors!$A18*M265+M346</f>
        <v>0</v>
      </c>
      <c r="N99" s="60">
        <f>Conversion_factors!$A18*N265+N346</f>
        <v>0</v>
      </c>
      <c r="O99" s="60">
        <f>Conversion_factors!$A18*O265+O346</f>
        <v>0</v>
      </c>
      <c r="P99" s="60">
        <f>Conversion_factors!$A18*P265+P346</f>
        <v>0</v>
      </c>
      <c r="Q99" s="60">
        <f>Conversion_factors!$A18*Q265+Q346</f>
        <v>0</v>
      </c>
      <c r="R99" s="60">
        <f>Conversion_factors!$A18*R265+R346</f>
        <v>0</v>
      </c>
      <c r="S99" s="60">
        <f>Conversion_factors!$A18*S265+S346</f>
        <v>0</v>
      </c>
      <c r="T99" s="60">
        <f>Conversion_factors!$A18*T265+T346</f>
        <v>0</v>
      </c>
      <c r="U99" s="60">
        <f>Conversion_factors!$A18*U265+U346</f>
        <v>0</v>
      </c>
      <c r="V99" s="60">
        <f>Conversion_factors!$A18*V265+V346</f>
        <v>0</v>
      </c>
      <c r="W99" s="60">
        <f>Conversion_factors!$A18*W265+W346</f>
        <v>0</v>
      </c>
      <c r="X99" s="60">
        <f>Conversion_factors!$A18*X265+X346</f>
        <v>0</v>
      </c>
      <c r="AX99">
        <f t="shared" si="200"/>
        <v>0</v>
      </c>
      <c r="AY99">
        <f t="shared" si="201"/>
        <v>0</v>
      </c>
      <c r="AZ99">
        <f t="shared" si="202"/>
        <v>0</v>
      </c>
      <c r="BA99">
        <f t="shared" si="203"/>
        <v>0</v>
      </c>
      <c r="BB99">
        <f t="shared" si="204"/>
        <v>0</v>
      </c>
      <c r="BC99">
        <f t="shared" si="205"/>
        <v>0</v>
      </c>
      <c r="BD99">
        <f t="shared" si="206"/>
        <v>0</v>
      </c>
      <c r="BE99">
        <f t="shared" si="207"/>
        <v>0</v>
      </c>
      <c r="BF99">
        <f t="shared" si="208"/>
        <v>0</v>
      </c>
      <c r="BG99">
        <f t="shared" si="209"/>
        <v>0</v>
      </c>
      <c r="BH99">
        <f t="shared" si="210"/>
        <v>0</v>
      </c>
      <c r="BI99">
        <f t="shared" si="211"/>
        <v>0</v>
      </c>
      <c r="BJ99">
        <f t="shared" si="212"/>
        <v>0</v>
      </c>
      <c r="BK99">
        <f t="shared" si="213"/>
        <v>0</v>
      </c>
      <c r="BL99">
        <f t="shared" si="214"/>
        <v>0</v>
      </c>
      <c r="BM99">
        <f t="shared" si="215"/>
        <v>0</v>
      </c>
      <c r="BN99">
        <f t="shared" si="216"/>
        <v>0</v>
      </c>
      <c r="BO99">
        <f t="shared" si="217"/>
        <v>0</v>
      </c>
      <c r="BP99">
        <f t="shared" si="218"/>
        <v>0</v>
      </c>
      <c r="BQ99">
        <f t="shared" si="219"/>
        <v>0</v>
      </c>
      <c r="BR99">
        <f t="shared" si="220"/>
        <v>0</v>
      </c>
      <c r="BS99">
        <f t="shared" si="221"/>
        <v>0</v>
      </c>
      <c r="BT99" s="16"/>
      <c r="BU99" s="16"/>
      <c r="BV99" s="9">
        <f t="shared" si="165"/>
        <v>1.0640052694689878E-6</v>
      </c>
      <c r="BW99" s="9">
        <f t="shared" si="222"/>
        <v>0</v>
      </c>
      <c r="BX99" s="9">
        <f t="shared" si="223"/>
        <v>1.0847849530447864</v>
      </c>
      <c r="BY99" s="9">
        <f t="shared" si="224"/>
        <v>1.1349627272146658</v>
      </c>
      <c r="BZ99" s="9">
        <f t="shared" si="225"/>
        <v>1.3496441692581593</v>
      </c>
      <c r="CA99" s="9">
        <f t="shared" si="166"/>
        <v>1.7680246406207168E-6</v>
      </c>
      <c r="CB99" s="9">
        <f t="shared" si="226"/>
        <v>0</v>
      </c>
      <c r="CC99" s="9"/>
      <c r="CD99" s="9">
        <f t="shared" si="227"/>
        <v>1.2311904887491441</v>
      </c>
      <c r="CE99" s="9">
        <f t="shared" si="228"/>
        <v>1.6616690643863856</v>
      </c>
      <c r="CG99" s="35"/>
      <c r="CH99">
        <f t="shared" si="229"/>
        <v>1956</v>
      </c>
      <c r="CI99" t="e">
        <f t="shared" si="230"/>
        <v>#DIV/0!</v>
      </c>
      <c r="CJ99" t="e">
        <f t="shared" si="231"/>
        <v>#DIV/0!</v>
      </c>
      <c r="CK99" t="e">
        <f t="shared" si="232"/>
        <v>#DIV/0!</v>
      </c>
      <c r="CL99" t="e">
        <f t="shared" si="233"/>
        <v>#DIV/0!</v>
      </c>
      <c r="CM99" t="e">
        <f t="shared" si="234"/>
        <v>#DIV/0!</v>
      </c>
      <c r="CN99" t="e">
        <f t="shared" si="235"/>
        <v>#DIV/0!</v>
      </c>
      <c r="CO99" t="e">
        <f t="shared" si="236"/>
        <v>#DIV/0!</v>
      </c>
      <c r="CP99" t="e">
        <f t="shared" si="237"/>
        <v>#DIV/0!</v>
      </c>
      <c r="CQ99" t="e">
        <f t="shared" si="238"/>
        <v>#DIV/0!</v>
      </c>
      <c r="CR99" t="e">
        <f t="shared" si="239"/>
        <v>#DIV/0!</v>
      </c>
      <c r="CS99" t="e">
        <f t="shared" si="240"/>
        <v>#DIV/0!</v>
      </c>
      <c r="CT99" t="e">
        <f t="shared" si="241"/>
        <v>#DIV/0!</v>
      </c>
      <c r="CU99" t="e">
        <f t="shared" si="242"/>
        <v>#DIV/0!</v>
      </c>
      <c r="CV99" t="e">
        <f t="shared" si="243"/>
        <v>#DIV/0!</v>
      </c>
      <c r="CW99" t="e">
        <f t="shared" si="244"/>
        <v>#DIV/0!</v>
      </c>
      <c r="CX99" t="e">
        <f t="shared" si="245"/>
        <v>#DIV/0!</v>
      </c>
      <c r="CY99" t="e">
        <f t="shared" si="246"/>
        <v>#DIV/0!</v>
      </c>
      <c r="CZ99" t="e">
        <f t="shared" si="168"/>
        <v>#DIV/0!</v>
      </c>
      <c r="DA99" t="e">
        <f t="shared" si="169"/>
        <v>#DIV/0!</v>
      </c>
      <c r="DB99" t="e">
        <f t="shared" si="170"/>
        <v>#DIV/0!</v>
      </c>
      <c r="DC99" t="e">
        <f t="shared" si="171"/>
        <v>#DIV/0!</v>
      </c>
      <c r="DF99" t="e">
        <f t="shared" si="280"/>
        <v>#DIV/0!</v>
      </c>
      <c r="DG99" t="e">
        <f t="shared" si="247"/>
        <v>#DIV/0!</v>
      </c>
      <c r="DH99" t="e">
        <f t="shared" si="247"/>
        <v>#DIV/0!</v>
      </c>
      <c r="DI99" t="e">
        <f t="shared" si="247"/>
        <v>#DIV/0!</v>
      </c>
      <c r="DJ99" t="e">
        <f t="shared" si="247"/>
        <v>#DIV/0!</v>
      </c>
      <c r="DK99" t="e">
        <f t="shared" si="247"/>
        <v>#DIV/0!</v>
      </c>
      <c r="DL99" t="e">
        <f t="shared" si="247"/>
        <v>#DIV/0!</v>
      </c>
      <c r="DM99" t="e">
        <f t="shared" si="247"/>
        <v>#DIV/0!</v>
      </c>
      <c r="DN99" t="e">
        <f t="shared" si="247"/>
        <v>#DIV/0!</v>
      </c>
      <c r="DO99" t="e">
        <f t="shared" si="247"/>
        <v>#DIV/0!</v>
      </c>
      <c r="DP99" t="e">
        <f t="shared" si="247"/>
        <v>#DIV/0!</v>
      </c>
      <c r="DQ99" t="e">
        <f t="shared" si="247"/>
        <v>#DIV/0!</v>
      </c>
      <c r="DR99" t="e">
        <f t="shared" si="247"/>
        <v>#DIV/0!</v>
      </c>
      <c r="DS99" t="e">
        <f t="shared" si="247"/>
        <v>#DIV/0!</v>
      </c>
      <c r="DT99" t="e">
        <f t="shared" si="247"/>
        <v>#DIV/0!</v>
      </c>
      <c r="DU99" t="e">
        <f t="shared" si="247"/>
        <v>#DIV/0!</v>
      </c>
      <c r="DV99" t="e">
        <f t="shared" si="247"/>
        <v>#DIV/0!</v>
      </c>
      <c r="DW99" t="e">
        <f t="shared" si="248"/>
        <v>#DIV/0!</v>
      </c>
      <c r="DX99" t="e">
        <f t="shared" si="249"/>
        <v>#DIV/0!</v>
      </c>
      <c r="DY99" t="e">
        <f t="shared" si="250"/>
        <v>#DIV/0!</v>
      </c>
      <c r="DZ99" t="e">
        <f t="shared" si="251"/>
        <v>#DIV/0!</v>
      </c>
      <c r="EA99" t="e">
        <f t="shared" si="252"/>
        <v>#DIV/0!</v>
      </c>
      <c r="EC99" t="e">
        <f t="shared" si="281"/>
        <v>#DIV/0!</v>
      </c>
      <c r="ED99" t="e">
        <f t="shared" si="253"/>
        <v>#DIV/0!</v>
      </c>
      <c r="EE99" t="e">
        <f t="shared" si="253"/>
        <v>#DIV/0!</v>
      </c>
      <c r="EF99" t="e">
        <f t="shared" si="253"/>
        <v>#DIV/0!</v>
      </c>
      <c r="EG99" t="e">
        <f t="shared" si="253"/>
        <v>#DIV/0!</v>
      </c>
      <c r="EH99" t="e">
        <f t="shared" si="253"/>
        <v>#DIV/0!</v>
      </c>
      <c r="EI99" t="e">
        <f t="shared" si="253"/>
        <v>#DIV/0!</v>
      </c>
      <c r="EJ99" t="e">
        <f t="shared" si="253"/>
        <v>#DIV/0!</v>
      </c>
      <c r="EK99" t="e">
        <f t="shared" si="253"/>
        <v>#DIV/0!</v>
      </c>
      <c r="EL99" t="e">
        <f t="shared" si="253"/>
        <v>#DIV/0!</v>
      </c>
      <c r="EM99" t="e">
        <f t="shared" si="253"/>
        <v>#DIV/0!</v>
      </c>
      <c r="EN99" t="e">
        <f t="shared" si="253"/>
        <v>#DIV/0!</v>
      </c>
      <c r="EO99" t="e">
        <f t="shared" si="253"/>
        <v>#DIV/0!</v>
      </c>
      <c r="EP99" t="e">
        <f t="shared" si="253"/>
        <v>#DIV/0!</v>
      </c>
      <c r="EQ99" t="e">
        <f t="shared" si="253"/>
        <v>#DIV/0!</v>
      </c>
      <c r="ER99" t="e">
        <f t="shared" si="253"/>
        <v>#DIV/0!</v>
      </c>
      <c r="ES99" t="e">
        <f t="shared" si="253"/>
        <v>#DIV/0!</v>
      </c>
      <c r="ET99" t="e">
        <f t="shared" si="254"/>
        <v>#DIV/0!</v>
      </c>
      <c r="EU99" t="e">
        <f t="shared" si="255"/>
        <v>#DIV/0!</v>
      </c>
      <c r="EV99" t="e">
        <f t="shared" si="256"/>
        <v>#DIV/0!</v>
      </c>
      <c r="EW99" t="e">
        <f t="shared" si="257"/>
        <v>#DIV/0!</v>
      </c>
      <c r="EZ99" t="e">
        <f t="shared" si="282"/>
        <v>#DIV/0!</v>
      </c>
      <c r="FA99" t="e">
        <f t="shared" si="258"/>
        <v>#DIV/0!</v>
      </c>
      <c r="FB99" t="e">
        <f t="shared" si="258"/>
        <v>#DIV/0!</v>
      </c>
      <c r="FC99" t="e">
        <f t="shared" si="258"/>
        <v>#DIV/0!</v>
      </c>
      <c r="FD99" t="e">
        <f t="shared" si="258"/>
        <v>#DIV/0!</v>
      </c>
      <c r="FE99" t="e">
        <f t="shared" si="258"/>
        <v>#DIV/0!</v>
      </c>
      <c r="FF99" t="e">
        <f t="shared" si="258"/>
        <v>#DIV/0!</v>
      </c>
      <c r="FG99" t="e">
        <f t="shared" si="258"/>
        <v>#DIV/0!</v>
      </c>
      <c r="FH99" t="e">
        <f t="shared" si="258"/>
        <v>#DIV/0!</v>
      </c>
      <c r="FI99" t="e">
        <f t="shared" si="258"/>
        <v>#DIV/0!</v>
      </c>
      <c r="FJ99" t="e">
        <f t="shared" si="258"/>
        <v>#DIV/0!</v>
      </c>
      <c r="FK99" t="e">
        <f t="shared" si="258"/>
        <v>#DIV/0!</v>
      </c>
      <c r="FL99" t="e">
        <f t="shared" si="258"/>
        <v>#DIV/0!</v>
      </c>
      <c r="FM99" t="e">
        <f t="shared" si="258"/>
        <v>#DIV/0!</v>
      </c>
      <c r="FN99" t="e">
        <f t="shared" si="258"/>
        <v>#DIV/0!</v>
      </c>
      <c r="FO99" t="e">
        <f t="shared" si="258"/>
        <v>#DIV/0!</v>
      </c>
      <c r="FP99" t="e">
        <f t="shared" si="258"/>
        <v>#DIV/0!</v>
      </c>
      <c r="FQ99" t="e">
        <f t="shared" si="258"/>
        <v>#DIV/0!</v>
      </c>
      <c r="FR99" t="e">
        <f t="shared" si="258"/>
        <v>#DIV/0!</v>
      </c>
      <c r="FS99" t="e">
        <f t="shared" si="258"/>
        <v>#DIV/0!</v>
      </c>
      <c r="FT99" t="e">
        <f t="shared" si="258"/>
        <v>#DIV/0!</v>
      </c>
      <c r="FV99" s="3"/>
      <c r="FW99" t="e">
        <f t="shared" si="259"/>
        <v>#DIV/0!</v>
      </c>
      <c r="FX99">
        <f t="shared" si="283"/>
        <v>1</v>
      </c>
      <c r="FY99" s="19">
        <f t="shared" si="172"/>
        <v>1.3496441692581593</v>
      </c>
      <c r="GA99" s="19" t="e">
        <f t="shared" si="260"/>
        <v>#DIV/0!</v>
      </c>
      <c r="GB99" s="19">
        <f t="shared" si="284"/>
        <v>1</v>
      </c>
      <c r="GC99" s="19">
        <f t="shared" si="173"/>
        <v>1.0847849530447864</v>
      </c>
      <c r="GE99" s="19" t="e">
        <f t="shared" si="261"/>
        <v>#DIV/0!</v>
      </c>
      <c r="GF99" s="19">
        <f t="shared" si="285"/>
        <v>1</v>
      </c>
      <c r="GG99" s="19">
        <f t="shared" si="174"/>
        <v>1.1349627272146658</v>
      </c>
      <c r="GI99" s="19" t="e">
        <f>#REF!</f>
        <v>#REF!</v>
      </c>
      <c r="GJ99" s="19" t="e">
        <f t="shared" si="262"/>
        <v>#REF!</v>
      </c>
      <c r="GK99">
        <f t="shared" si="175"/>
        <v>0</v>
      </c>
      <c r="GL99" s="3"/>
      <c r="GM99" s="3"/>
      <c r="GN99" s="8"/>
      <c r="GO99" s="5">
        <f t="shared" si="286"/>
        <v>7</v>
      </c>
      <c r="GP99" t="b">
        <f t="shared" si="263"/>
        <v>1</v>
      </c>
      <c r="GR99">
        <f t="shared" si="264"/>
        <v>322</v>
      </c>
      <c r="GS99" s="20">
        <v>0.13811072185466094</v>
      </c>
      <c r="GT99" s="20">
        <v>0</v>
      </c>
      <c r="GU99" s="27"/>
      <c r="GV99" s="31">
        <f t="shared" ca="1" si="176"/>
        <v>1992</v>
      </c>
      <c r="GW99" s="12">
        <f t="shared" ca="1" si="265"/>
        <v>1.1392191265468556</v>
      </c>
      <c r="GX99" s="19">
        <f t="shared" ca="1" si="177"/>
        <v>1.001520903040751</v>
      </c>
      <c r="GY99" s="71">
        <f t="shared" ca="1" si="178"/>
        <v>1.1409515259380054</v>
      </c>
      <c r="GZ99" s="11">
        <f t="shared" ca="1" si="266"/>
        <v>1992</v>
      </c>
      <c r="HA99" s="12">
        <f t="shared" ca="1" si="179"/>
        <v>1.1894978573332513</v>
      </c>
      <c r="HB99" s="12">
        <f t="shared" ca="1" si="180"/>
        <v>0.9577311295884835</v>
      </c>
      <c r="HC99" s="12">
        <f t="shared" ca="1" si="181"/>
        <v>1.001520903040751</v>
      </c>
      <c r="HD99" s="72">
        <f t="shared" ca="1" si="182"/>
        <v>1.1409515259380054</v>
      </c>
      <c r="HE99">
        <f t="shared" ca="1" si="267"/>
        <v>1992</v>
      </c>
      <c r="HF99" s="12">
        <f t="shared" ca="1" si="183"/>
        <v>1.001520903040751</v>
      </c>
      <c r="HG99" s="12">
        <f t="shared" ca="1" si="184"/>
        <v>0.96075948178617587</v>
      </c>
      <c r="HH99" s="12">
        <f t="shared" ca="1" si="185"/>
        <v>0.99684796012414856</v>
      </c>
      <c r="HJ99" s="17"/>
      <c r="HL99" s="18">
        <f t="shared" si="268"/>
        <v>1956</v>
      </c>
      <c r="HM99" s="9">
        <f t="shared" si="186"/>
        <v>7.5308170428653129E-7</v>
      </c>
      <c r="HN99" s="9">
        <f t="shared" si="187"/>
        <v>0</v>
      </c>
      <c r="HO99" s="9">
        <f t="shared" si="188"/>
        <v>1.1036708370608446</v>
      </c>
      <c r="HP99" s="9">
        <f t="shared" si="189"/>
        <v>1.2447837464739189</v>
      </c>
      <c r="HQ99" s="9">
        <f t="shared" si="190"/>
        <v>1.366047404271421</v>
      </c>
      <c r="HR99" s="9">
        <f t="shared" si="269"/>
        <v>1.4133227286967671E-6</v>
      </c>
      <c r="HS99" s="9">
        <f t="shared" si="191"/>
        <v>0</v>
      </c>
      <c r="HT99" s="9"/>
      <c r="HU99" s="9">
        <f t="shared" si="192"/>
        <v>1.3738315194306041</v>
      </c>
      <c r="HV99" s="23">
        <f t="shared" si="270"/>
        <v>1.8767189810244391</v>
      </c>
      <c r="HX99" s="8"/>
      <c r="HY99" s="5">
        <f t="shared" si="287"/>
        <v>7</v>
      </c>
      <c r="HZ99" t="b">
        <f t="shared" si="271"/>
        <v>1</v>
      </c>
      <c r="IB99">
        <f t="shared" si="272"/>
        <v>322</v>
      </c>
      <c r="IC99" s="20">
        <v>0.13789074513825358</v>
      </c>
      <c r="ID99" s="20">
        <v>0</v>
      </c>
      <c r="IE99" s="11"/>
      <c r="IF99">
        <f t="shared" ca="1" si="273"/>
        <v>1992</v>
      </c>
      <c r="IG99" s="12">
        <f t="shared" ca="1" si="274"/>
        <v>0.89973333229604568</v>
      </c>
      <c r="IH99" s="19">
        <f t="shared" ca="1" si="275"/>
        <v>1.0136931356317318</v>
      </c>
      <c r="II99" s="19">
        <f t="shared" ca="1" si="276"/>
        <v>0.91205439663451648</v>
      </c>
      <c r="IJ99" s="11">
        <f t="shared" ca="1" si="193"/>
        <v>1992</v>
      </c>
      <c r="IK99" s="12">
        <f t="shared" ca="1" si="194"/>
        <v>0.84190285457210456</v>
      </c>
      <c r="IL99" s="12">
        <f t="shared" ca="1" si="195"/>
        <v>1.0686902026877356</v>
      </c>
      <c r="IM99" s="12">
        <f t="shared" ca="1" si="196"/>
        <v>1.0136931356317318</v>
      </c>
      <c r="IN99" s="12">
        <f t="shared" ca="1" si="197"/>
        <v>0.91205439663451648</v>
      </c>
      <c r="IO99">
        <f t="shared" ca="1" si="277"/>
        <v>1992</v>
      </c>
      <c r="IP99" s="12">
        <f t="shared" ca="1" si="278"/>
        <v>1.0136931356317318</v>
      </c>
      <c r="IQ99" s="12">
        <f t="shared" ca="1" si="198"/>
        <v>0.97748610773117339</v>
      </c>
      <c r="IR99" s="12">
        <f t="shared" ca="1" si="199"/>
        <v>1.0933047480012319</v>
      </c>
    </row>
    <row r="100" spans="1:252" hidden="1" x14ac:dyDescent="0.2">
      <c r="A100" t="s">
        <v>105</v>
      </c>
      <c r="B100" s="1">
        <f t="shared" si="279"/>
        <v>1957</v>
      </c>
      <c r="C100" s="60">
        <f>Conversion_factors!$A19*C266+C347</f>
        <v>0</v>
      </c>
      <c r="D100" s="60">
        <f>Conversion_factors!$A19*D266+D347</f>
        <v>0</v>
      </c>
      <c r="E100" s="60">
        <f>Conversion_factors!$A19*E266+E347</f>
        <v>0</v>
      </c>
      <c r="F100" s="60">
        <f>Conversion_factors!$A19*F266+F347</f>
        <v>0</v>
      </c>
      <c r="G100" s="60">
        <f>Conversion_factors!$A19*G266+G347</f>
        <v>0</v>
      </c>
      <c r="H100" s="60">
        <f>Conversion_factors!$A19*H266+H347</f>
        <v>0</v>
      </c>
      <c r="I100" s="60">
        <f>Conversion_factors!$A19*I266+I347</f>
        <v>0</v>
      </c>
      <c r="J100" s="60">
        <f>Conversion_factors!$A19*J266+J347</f>
        <v>0</v>
      </c>
      <c r="K100" s="60">
        <f>Conversion_factors!$A19*K266+K347</f>
        <v>0</v>
      </c>
      <c r="L100" s="60">
        <f>Conversion_factors!$A19*L266+L347</f>
        <v>0</v>
      </c>
      <c r="M100" s="60">
        <f>Conversion_factors!$A19*M266+M347</f>
        <v>0</v>
      </c>
      <c r="N100" s="60">
        <f>Conversion_factors!$A19*N266+N347</f>
        <v>0</v>
      </c>
      <c r="O100" s="60">
        <f>Conversion_factors!$A19*O266+O347</f>
        <v>0</v>
      </c>
      <c r="P100" s="60">
        <f>Conversion_factors!$A19*P266+P347</f>
        <v>0</v>
      </c>
      <c r="Q100" s="60">
        <f>Conversion_factors!$A19*Q266+Q347</f>
        <v>0</v>
      </c>
      <c r="R100" s="60">
        <f>Conversion_factors!$A19*R266+R347</f>
        <v>0</v>
      </c>
      <c r="S100" s="60">
        <f>Conversion_factors!$A19*S266+S347</f>
        <v>0</v>
      </c>
      <c r="T100" s="60">
        <f>Conversion_factors!$A19*T266+T347</f>
        <v>0</v>
      </c>
      <c r="U100" s="60">
        <f>Conversion_factors!$A19*U266+U347</f>
        <v>0</v>
      </c>
      <c r="V100" s="60">
        <f>Conversion_factors!$A19*V266+V347</f>
        <v>0</v>
      </c>
      <c r="W100" s="60">
        <f>Conversion_factors!$A19*W266+W347</f>
        <v>0</v>
      </c>
      <c r="X100" s="60">
        <f>Conversion_factors!$A19*X266+X347</f>
        <v>0</v>
      </c>
      <c r="AX100">
        <f t="shared" si="200"/>
        <v>0</v>
      </c>
      <c r="AY100">
        <f t="shared" si="201"/>
        <v>0</v>
      </c>
      <c r="AZ100">
        <f t="shared" si="202"/>
        <v>0</v>
      </c>
      <c r="BA100">
        <f t="shared" si="203"/>
        <v>0</v>
      </c>
      <c r="BB100">
        <f t="shared" si="204"/>
        <v>0</v>
      </c>
      <c r="BC100">
        <f t="shared" si="205"/>
        <v>0</v>
      </c>
      <c r="BD100">
        <f t="shared" si="206"/>
        <v>0</v>
      </c>
      <c r="BE100">
        <f t="shared" si="207"/>
        <v>0</v>
      </c>
      <c r="BF100">
        <f t="shared" si="208"/>
        <v>0</v>
      </c>
      <c r="BG100">
        <f t="shared" si="209"/>
        <v>0</v>
      </c>
      <c r="BH100">
        <f t="shared" si="210"/>
        <v>0</v>
      </c>
      <c r="BI100">
        <f t="shared" si="211"/>
        <v>0</v>
      </c>
      <c r="BJ100">
        <f t="shared" si="212"/>
        <v>0</v>
      </c>
      <c r="BK100">
        <f t="shared" si="213"/>
        <v>0</v>
      </c>
      <c r="BL100">
        <f t="shared" si="214"/>
        <v>0</v>
      </c>
      <c r="BM100">
        <f t="shared" si="215"/>
        <v>0</v>
      </c>
      <c r="BN100">
        <f t="shared" si="216"/>
        <v>0</v>
      </c>
      <c r="BO100">
        <f t="shared" si="217"/>
        <v>0</v>
      </c>
      <c r="BP100">
        <f t="shared" si="218"/>
        <v>0</v>
      </c>
      <c r="BQ100">
        <f t="shared" si="219"/>
        <v>0</v>
      </c>
      <c r="BR100">
        <f t="shared" si="220"/>
        <v>0</v>
      </c>
      <c r="BS100">
        <f t="shared" si="221"/>
        <v>0</v>
      </c>
      <c r="BT100" s="16"/>
      <c r="BU100" s="16"/>
      <c r="BV100" s="9">
        <f t="shared" si="165"/>
        <v>1.0640052694689878E-6</v>
      </c>
      <c r="BW100" s="9">
        <f t="shared" si="222"/>
        <v>0</v>
      </c>
      <c r="BX100" s="9">
        <f t="shared" si="223"/>
        <v>1.0847849530447864</v>
      </c>
      <c r="BY100" s="9">
        <f t="shared" si="224"/>
        <v>1.1349627272146658</v>
      </c>
      <c r="BZ100" s="9">
        <f t="shared" si="225"/>
        <v>1.3496441692581593</v>
      </c>
      <c r="CA100" s="9">
        <f t="shared" si="166"/>
        <v>1.7680246406207168E-6</v>
      </c>
      <c r="CB100" s="9">
        <f t="shared" si="226"/>
        <v>0</v>
      </c>
      <c r="CC100" s="9"/>
      <c r="CD100" s="9">
        <f t="shared" si="227"/>
        <v>1.2311904887491441</v>
      </c>
      <c r="CE100" s="9">
        <f t="shared" si="228"/>
        <v>1.6616690643863856</v>
      </c>
      <c r="CG100" s="35"/>
      <c r="CH100">
        <f t="shared" si="229"/>
        <v>1957</v>
      </c>
      <c r="CI100" t="e">
        <f t="shared" si="230"/>
        <v>#DIV/0!</v>
      </c>
      <c r="CJ100" t="e">
        <f t="shared" si="231"/>
        <v>#DIV/0!</v>
      </c>
      <c r="CK100" t="e">
        <f t="shared" si="232"/>
        <v>#DIV/0!</v>
      </c>
      <c r="CL100" t="e">
        <f t="shared" si="233"/>
        <v>#DIV/0!</v>
      </c>
      <c r="CM100" t="e">
        <f t="shared" si="234"/>
        <v>#DIV/0!</v>
      </c>
      <c r="CN100" t="e">
        <f t="shared" si="235"/>
        <v>#DIV/0!</v>
      </c>
      <c r="CO100" t="e">
        <f t="shared" si="236"/>
        <v>#DIV/0!</v>
      </c>
      <c r="CP100" t="e">
        <f t="shared" si="237"/>
        <v>#DIV/0!</v>
      </c>
      <c r="CQ100" t="e">
        <f t="shared" si="238"/>
        <v>#DIV/0!</v>
      </c>
      <c r="CR100" t="e">
        <f t="shared" si="239"/>
        <v>#DIV/0!</v>
      </c>
      <c r="CS100" t="e">
        <f t="shared" si="240"/>
        <v>#DIV/0!</v>
      </c>
      <c r="CT100" t="e">
        <f t="shared" si="241"/>
        <v>#DIV/0!</v>
      </c>
      <c r="CU100" t="e">
        <f t="shared" si="242"/>
        <v>#DIV/0!</v>
      </c>
      <c r="CV100" t="e">
        <f t="shared" si="243"/>
        <v>#DIV/0!</v>
      </c>
      <c r="CW100" t="e">
        <f t="shared" si="244"/>
        <v>#DIV/0!</v>
      </c>
      <c r="CX100" t="e">
        <f t="shared" si="245"/>
        <v>#DIV/0!</v>
      </c>
      <c r="CY100" t="e">
        <f t="shared" si="246"/>
        <v>#DIV/0!</v>
      </c>
      <c r="CZ100" t="e">
        <f t="shared" si="168"/>
        <v>#DIV/0!</v>
      </c>
      <c r="DA100" t="e">
        <f t="shared" si="169"/>
        <v>#DIV/0!</v>
      </c>
      <c r="DB100" t="e">
        <f t="shared" si="170"/>
        <v>#DIV/0!</v>
      </c>
      <c r="DC100" t="e">
        <f t="shared" si="171"/>
        <v>#DIV/0!</v>
      </c>
      <c r="DF100" t="e">
        <f t="shared" si="280"/>
        <v>#DIV/0!</v>
      </c>
      <c r="DG100" t="e">
        <f t="shared" si="247"/>
        <v>#DIV/0!</v>
      </c>
      <c r="DH100" t="e">
        <f t="shared" si="247"/>
        <v>#DIV/0!</v>
      </c>
      <c r="DI100" t="e">
        <f t="shared" si="247"/>
        <v>#DIV/0!</v>
      </c>
      <c r="DJ100" t="e">
        <f t="shared" si="247"/>
        <v>#DIV/0!</v>
      </c>
      <c r="DK100" t="e">
        <f t="shared" si="247"/>
        <v>#DIV/0!</v>
      </c>
      <c r="DL100" t="e">
        <f t="shared" si="247"/>
        <v>#DIV/0!</v>
      </c>
      <c r="DM100" t="e">
        <f t="shared" si="247"/>
        <v>#DIV/0!</v>
      </c>
      <c r="DN100" t="e">
        <f t="shared" si="247"/>
        <v>#DIV/0!</v>
      </c>
      <c r="DO100" t="e">
        <f t="shared" si="247"/>
        <v>#DIV/0!</v>
      </c>
      <c r="DP100" t="e">
        <f t="shared" si="247"/>
        <v>#DIV/0!</v>
      </c>
      <c r="DQ100" t="e">
        <f t="shared" si="247"/>
        <v>#DIV/0!</v>
      </c>
      <c r="DR100" t="e">
        <f t="shared" si="247"/>
        <v>#DIV/0!</v>
      </c>
      <c r="DS100" t="e">
        <f t="shared" si="247"/>
        <v>#DIV/0!</v>
      </c>
      <c r="DT100" t="e">
        <f t="shared" si="247"/>
        <v>#DIV/0!</v>
      </c>
      <c r="DU100" t="e">
        <f t="shared" si="247"/>
        <v>#DIV/0!</v>
      </c>
      <c r="DV100" t="e">
        <f t="shared" si="247"/>
        <v>#DIV/0!</v>
      </c>
      <c r="DW100" t="e">
        <f t="shared" si="248"/>
        <v>#DIV/0!</v>
      </c>
      <c r="DX100" t="e">
        <f t="shared" si="249"/>
        <v>#DIV/0!</v>
      </c>
      <c r="DY100" t="e">
        <f t="shared" si="250"/>
        <v>#DIV/0!</v>
      </c>
      <c r="DZ100" t="e">
        <f t="shared" si="251"/>
        <v>#DIV/0!</v>
      </c>
      <c r="EA100" t="e">
        <f t="shared" si="252"/>
        <v>#DIV/0!</v>
      </c>
      <c r="EC100" t="e">
        <f t="shared" si="281"/>
        <v>#DIV/0!</v>
      </c>
      <c r="ED100" t="e">
        <f t="shared" si="253"/>
        <v>#DIV/0!</v>
      </c>
      <c r="EE100" t="e">
        <f t="shared" si="253"/>
        <v>#DIV/0!</v>
      </c>
      <c r="EF100" t="e">
        <f t="shared" si="253"/>
        <v>#DIV/0!</v>
      </c>
      <c r="EG100" t="e">
        <f t="shared" si="253"/>
        <v>#DIV/0!</v>
      </c>
      <c r="EH100" t="e">
        <f t="shared" si="253"/>
        <v>#DIV/0!</v>
      </c>
      <c r="EI100" t="e">
        <f t="shared" si="253"/>
        <v>#DIV/0!</v>
      </c>
      <c r="EJ100" t="e">
        <f t="shared" si="253"/>
        <v>#DIV/0!</v>
      </c>
      <c r="EK100" t="e">
        <f t="shared" si="253"/>
        <v>#DIV/0!</v>
      </c>
      <c r="EL100" t="e">
        <f t="shared" si="253"/>
        <v>#DIV/0!</v>
      </c>
      <c r="EM100" t="e">
        <f t="shared" si="253"/>
        <v>#DIV/0!</v>
      </c>
      <c r="EN100" t="e">
        <f t="shared" si="253"/>
        <v>#DIV/0!</v>
      </c>
      <c r="EO100" t="e">
        <f t="shared" si="253"/>
        <v>#DIV/0!</v>
      </c>
      <c r="EP100" t="e">
        <f t="shared" si="253"/>
        <v>#DIV/0!</v>
      </c>
      <c r="EQ100" t="e">
        <f t="shared" si="253"/>
        <v>#DIV/0!</v>
      </c>
      <c r="ER100" t="e">
        <f t="shared" si="253"/>
        <v>#DIV/0!</v>
      </c>
      <c r="ES100" t="e">
        <f t="shared" si="253"/>
        <v>#DIV/0!</v>
      </c>
      <c r="ET100" t="e">
        <f t="shared" si="254"/>
        <v>#DIV/0!</v>
      </c>
      <c r="EU100" t="e">
        <f t="shared" si="255"/>
        <v>#DIV/0!</v>
      </c>
      <c r="EV100" t="e">
        <f t="shared" si="256"/>
        <v>#DIV/0!</v>
      </c>
      <c r="EW100" t="e">
        <f t="shared" si="257"/>
        <v>#DIV/0!</v>
      </c>
      <c r="EZ100" t="e">
        <f t="shared" si="282"/>
        <v>#DIV/0!</v>
      </c>
      <c r="FA100" t="e">
        <f t="shared" si="258"/>
        <v>#DIV/0!</v>
      </c>
      <c r="FB100" t="e">
        <f t="shared" si="258"/>
        <v>#DIV/0!</v>
      </c>
      <c r="FC100" t="e">
        <f t="shared" si="258"/>
        <v>#DIV/0!</v>
      </c>
      <c r="FD100" t="e">
        <f t="shared" si="258"/>
        <v>#DIV/0!</v>
      </c>
      <c r="FE100" t="e">
        <f t="shared" si="258"/>
        <v>#DIV/0!</v>
      </c>
      <c r="FF100" t="e">
        <f t="shared" si="258"/>
        <v>#DIV/0!</v>
      </c>
      <c r="FG100" t="e">
        <f t="shared" si="258"/>
        <v>#DIV/0!</v>
      </c>
      <c r="FH100" t="e">
        <f t="shared" si="258"/>
        <v>#DIV/0!</v>
      </c>
      <c r="FI100" t="e">
        <f t="shared" si="258"/>
        <v>#DIV/0!</v>
      </c>
      <c r="FJ100" t="e">
        <f t="shared" si="258"/>
        <v>#DIV/0!</v>
      </c>
      <c r="FK100" t="e">
        <f t="shared" si="258"/>
        <v>#DIV/0!</v>
      </c>
      <c r="FL100" t="e">
        <f t="shared" si="258"/>
        <v>#DIV/0!</v>
      </c>
      <c r="FM100" t="e">
        <f t="shared" si="258"/>
        <v>#DIV/0!</v>
      </c>
      <c r="FN100" t="e">
        <f t="shared" si="258"/>
        <v>#DIV/0!</v>
      </c>
      <c r="FO100" t="e">
        <f t="shared" si="258"/>
        <v>#DIV/0!</v>
      </c>
      <c r="FP100" t="e">
        <f t="shared" si="258"/>
        <v>#DIV/0!</v>
      </c>
      <c r="FQ100" t="e">
        <f t="shared" si="258"/>
        <v>#DIV/0!</v>
      </c>
      <c r="FR100" t="e">
        <f t="shared" si="258"/>
        <v>#DIV/0!</v>
      </c>
      <c r="FS100" t="e">
        <f t="shared" si="258"/>
        <v>#DIV/0!</v>
      </c>
      <c r="FT100" t="e">
        <f t="shared" si="258"/>
        <v>#DIV/0!</v>
      </c>
      <c r="FV100" s="3"/>
      <c r="FW100" t="e">
        <f t="shared" si="259"/>
        <v>#DIV/0!</v>
      </c>
      <c r="FX100">
        <f t="shared" si="283"/>
        <v>1</v>
      </c>
      <c r="FY100" s="19">
        <f t="shared" si="172"/>
        <v>1.3496441692581593</v>
      </c>
      <c r="GA100" s="19" t="e">
        <f t="shared" si="260"/>
        <v>#DIV/0!</v>
      </c>
      <c r="GB100" s="19">
        <f t="shared" si="284"/>
        <v>1</v>
      </c>
      <c r="GC100" s="19">
        <f t="shared" si="173"/>
        <v>1.0847849530447864</v>
      </c>
      <c r="GE100" s="19" t="e">
        <f t="shared" si="261"/>
        <v>#DIV/0!</v>
      </c>
      <c r="GF100" s="19">
        <f t="shared" si="285"/>
        <v>1</v>
      </c>
      <c r="GG100" s="19">
        <f t="shared" si="174"/>
        <v>1.1349627272146658</v>
      </c>
      <c r="GI100" s="19" t="e">
        <f>#REF!</f>
        <v>#REF!</v>
      </c>
      <c r="GJ100" s="19" t="e">
        <f t="shared" si="262"/>
        <v>#REF!</v>
      </c>
      <c r="GK100">
        <f t="shared" si="175"/>
        <v>0</v>
      </c>
      <c r="GL100" s="3"/>
      <c r="GM100" s="3"/>
      <c r="GN100" s="8"/>
      <c r="GO100" s="5">
        <f t="shared" si="286"/>
        <v>8</v>
      </c>
      <c r="GP100" t="b">
        <f t="shared" si="263"/>
        <v>1</v>
      </c>
      <c r="GR100">
        <f t="shared" si="264"/>
        <v>323</v>
      </c>
      <c r="GS100" s="20">
        <v>6.882618467173484E-3</v>
      </c>
      <c r="GT100" s="20">
        <v>0</v>
      </c>
      <c r="GU100" s="27"/>
      <c r="GV100" s="31">
        <f t="shared" ca="1" si="176"/>
        <v>1993</v>
      </c>
      <c r="GW100" s="12">
        <f t="shared" ca="1" si="265"/>
        <v>1.1651637673279331</v>
      </c>
      <c r="GX100" s="19">
        <f t="shared" ca="1" si="177"/>
        <v>1.0076611464835388</v>
      </c>
      <c r="GY100" s="71">
        <f t="shared" ca="1" si="178"/>
        <v>1.1740898602576118</v>
      </c>
      <c r="GZ100" s="11">
        <f t="shared" ca="1" si="266"/>
        <v>1993</v>
      </c>
      <c r="HA100" s="12">
        <f t="shared" ca="1" si="179"/>
        <v>1.2298907137438231</v>
      </c>
      <c r="HB100" s="12">
        <f t="shared" ca="1" si="180"/>
        <v>0.94737179027975638</v>
      </c>
      <c r="HC100" s="12">
        <f t="shared" ca="1" si="181"/>
        <v>1.0076611464835388</v>
      </c>
      <c r="HD100" s="72">
        <f t="shared" ca="1" si="182"/>
        <v>1.1740898602576118</v>
      </c>
      <c r="HE100">
        <f t="shared" ca="1" si="267"/>
        <v>1993</v>
      </c>
      <c r="HF100" s="12">
        <f t="shared" ca="1" si="183"/>
        <v>1.0076611464835388</v>
      </c>
      <c r="HG100" s="12">
        <f t="shared" ca="1" si="184"/>
        <v>0.92689362750125026</v>
      </c>
      <c r="HH100" s="12">
        <f t="shared" ca="1" si="185"/>
        <v>1.022093325675042</v>
      </c>
      <c r="HJ100" s="17"/>
      <c r="HL100" s="18">
        <f t="shared" si="268"/>
        <v>1957</v>
      </c>
      <c r="HM100" s="9">
        <f t="shared" si="186"/>
        <v>7.5308170428653129E-7</v>
      </c>
      <c r="HN100" s="9">
        <f t="shared" si="187"/>
        <v>0</v>
      </c>
      <c r="HO100" s="9">
        <f t="shared" si="188"/>
        <v>1.1036708370608446</v>
      </c>
      <c r="HP100" s="9">
        <f t="shared" si="189"/>
        <v>1.2447837464739189</v>
      </c>
      <c r="HQ100" s="9">
        <f t="shared" si="190"/>
        <v>1.366047404271421</v>
      </c>
      <c r="HR100" s="9">
        <f t="shared" si="269"/>
        <v>1.4133227286967671E-6</v>
      </c>
      <c r="HS100" s="9">
        <f t="shared" si="191"/>
        <v>0</v>
      </c>
      <c r="HT100" s="9"/>
      <c r="HU100" s="9">
        <f t="shared" si="192"/>
        <v>1.3738315194306041</v>
      </c>
      <c r="HV100" s="23">
        <f t="shared" si="270"/>
        <v>1.8767189810244391</v>
      </c>
      <c r="HX100" s="8"/>
      <c r="HY100" s="5">
        <f t="shared" si="287"/>
        <v>8</v>
      </c>
      <c r="HZ100" t="b">
        <f t="shared" si="271"/>
        <v>1</v>
      </c>
      <c r="IB100">
        <f t="shared" si="272"/>
        <v>323</v>
      </c>
      <c r="IC100" s="20">
        <v>8.5210121645217449E-3</v>
      </c>
      <c r="ID100" s="20">
        <v>0</v>
      </c>
      <c r="IE100" s="11"/>
      <c r="IF100">
        <f t="shared" ca="1" si="273"/>
        <v>1993</v>
      </c>
      <c r="IG100" s="12">
        <f t="shared" ca="1" si="274"/>
        <v>0.92022391006218585</v>
      </c>
      <c r="IH100" s="19">
        <f t="shared" ca="1" si="275"/>
        <v>1.0199080060454835</v>
      </c>
      <c r="II100" s="19">
        <f t="shared" ca="1" si="276"/>
        <v>0.93854453475716237</v>
      </c>
      <c r="IJ100" s="11">
        <f t="shared" ca="1" si="193"/>
        <v>1993</v>
      </c>
      <c r="IK100" s="12">
        <f t="shared" ca="1" si="194"/>
        <v>0.87049211255750514</v>
      </c>
      <c r="IL100" s="12">
        <f t="shared" ca="1" si="195"/>
        <v>1.0571306698673797</v>
      </c>
      <c r="IM100" s="12">
        <f t="shared" ca="1" si="196"/>
        <v>1.0199080060454835</v>
      </c>
      <c r="IN100" s="12">
        <f t="shared" ca="1" si="197"/>
        <v>0.93854453475716237</v>
      </c>
      <c r="IO100">
        <f t="shared" ca="1" si="277"/>
        <v>1993</v>
      </c>
      <c r="IP100" s="12">
        <f t="shared" ca="1" si="278"/>
        <v>1.0199080060454835</v>
      </c>
      <c r="IQ100" s="12">
        <f t="shared" ca="1" si="198"/>
        <v>0.94303065585426915</v>
      </c>
      <c r="IR100" s="12">
        <f t="shared" ca="1" si="199"/>
        <v>1.1209929001828154</v>
      </c>
    </row>
    <row r="101" spans="1:252" hidden="1" x14ac:dyDescent="0.2">
      <c r="A101" t="s">
        <v>105</v>
      </c>
      <c r="B101" s="1">
        <f t="shared" si="279"/>
        <v>1958</v>
      </c>
      <c r="C101" s="60">
        <f>Conversion_factors!$A20*C267+C348</f>
        <v>0</v>
      </c>
      <c r="D101" s="60">
        <f>Conversion_factors!$A20*D267+D348</f>
        <v>0</v>
      </c>
      <c r="E101" s="60">
        <f>Conversion_factors!$A20*E267+E348</f>
        <v>0</v>
      </c>
      <c r="F101" s="60">
        <f>Conversion_factors!$A20*F267+F348</f>
        <v>0</v>
      </c>
      <c r="G101" s="60">
        <f>Conversion_factors!$A20*G267+G348</f>
        <v>0</v>
      </c>
      <c r="H101" s="60">
        <f>Conversion_factors!$A20*H267+H348</f>
        <v>0</v>
      </c>
      <c r="I101" s="60">
        <f>Conversion_factors!$A20*I267+I348</f>
        <v>0</v>
      </c>
      <c r="J101" s="60">
        <f>Conversion_factors!$A20*J267+J348</f>
        <v>0</v>
      </c>
      <c r="K101" s="60">
        <f>Conversion_factors!$A20*K267+K348</f>
        <v>0</v>
      </c>
      <c r="L101" s="60">
        <f>Conversion_factors!$A20*L267+L348</f>
        <v>0</v>
      </c>
      <c r="M101" s="60">
        <f>Conversion_factors!$A20*M267+M348</f>
        <v>0</v>
      </c>
      <c r="N101" s="60">
        <f>Conversion_factors!$A20*N267+N348</f>
        <v>0</v>
      </c>
      <c r="O101" s="60">
        <f>Conversion_factors!$A20*O267+O348</f>
        <v>0</v>
      </c>
      <c r="P101" s="60">
        <f>Conversion_factors!$A20*P267+P348</f>
        <v>0</v>
      </c>
      <c r="Q101" s="60">
        <f>Conversion_factors!$A20*Q267+Q348</f>
        <v>0</v>
      </c>
      <c r="R101" s="60">
        <f>Conversion_factors!$A20*R267+R348</f>
        <v>0</v>
      </c>
      <c r="S101" s="60">
        <f>Conversion_factors!$A20*S267+S348</f>
        <v>0</v>
      </c>
      <c r="T101" s="60">
        <f>Conversion_factors!$A20*T267+T348</f>
        <v>0</v>
      </c>
      <c r="U101" s="60">
        <f>Conversion_factors!$A20*U267+U348</f>
        <v>0</v>
      </c>
      <c r="V101" s="60">
        <f>Conversion_factors!$A20*V267+V348</f>
        <v>0</v>
      </c>
      <c r="W101" s="60">
        <f>Conversion_factors!$A20*W267+W348</f>
        <v>0</v>
      </c>
      <c r="X101" s="60">
        <f>Conversion_factors!$A20*X267+X348</f>
        <v>0</v>
      </c>
      <c r="AX101">
        <f t="shared" si="200"/>
        <v>0</v>
      </c>
      <c r="AY101">
        <f t="shared" si="201"/>
        <v>0</v>
      </c>
      <c r="AZ101">
        <f t="shared" si="202"/>
        <v>0</v>
      </c>
      <c r="BA101">
        <f t="shared" si="203"/>
        <v>0</v>
      </c>
      <c r="BB101">
        <f t="shared" si="204"/>
        <v>0</v>
      </c>
      <c r="BC101">
        <f t="shared" si="205"/>
        <v>0</v>
      </c>
      <c r="BD101">
        <f t="shared" si="206"/>
        <v>0</v>
      </c>
      <c r="BE101">
        <f t="shared" si="207"/>
        <v>0</v>
      </c>
      <c r="BF101">
        <f t="shared" si="208"/>
        <v>0</v>
      </c>
      <c r="BG101">
        <f t="shared" si="209"/>
        <v>0</v>
      </c>
      <c r="BH101">
        <f t="shared" si="210"/>
        <v>0</v>
      </c>
      <c r="BI101">
        <f t="shared" si="211"/>
        <v>0</v>
      </c>
      <c r="BJ101">
        <f t="shared" si="212"/>
        <v>0</v>
      </c>
      <c r="BK101">
        <f t="shared" si="213"/>
        <v>0</v>
      </c>
      <c r="BL101">
        <f t="shared" si="214"/>
        <v>0</v>
      </c>
      <c r="BM101">
        <f t="shared" si="215"/>
        <v>0</v>
      </c>
      <c r="BN101">
        <f t="shared" si="216"/>
        <v>0</v>
      </c>
      <c r="BO101">
        <f t="shared" si="217"/>
        <v>0</v>
      </c>
      <c r="BP101">
        <f t="shared" si="218"/>
        <v>0</v>
      </c>
      <c r="BQ101">
        <f t="shared" si="219"/>
        <v>0</v>
      </c>
      <c r="BR101">
        <f t="shared" si="220"/>
        <v>0</v>
      </c>
      <c r="BS101">
        <f t="shared" si="221"/>
        <v>0</v>
      </c>
      <c r="BT101" s="16"/>
      <c r="BU101" s="16"/>
      <c r="BV101" s="9">
        <f t="shared" si="165"/>
        <v>1.0640052694689878E-6</v>
      </c>
      <c r="BW101" s="9">
        <f t="shared" si="222"/>
        <v>0</v>
      </c>
      <c r="BX101" s="9">
        <f t="shared" si="223"/>
        <v>1.0847849530447864</v>
      </c>
      <c r="BY101" s="9">
        <f t="shared" si="224"/>
        <v>1.1349627272146658</v>
      </c>
      <c r="BZ101" s="9">
        <f t="shared" si="225"/>
        <v>1.3496441692581593</v>
      </c>
      <c r="CA101" s="9">
        <f t="shared" si="166"/>
        <v>1.7680246406207168E-6</v>
      </c>
      <c r="CB101" s="9">
        <f t="shared" si="226"/>
        <v>0</v>
      </c>
      <c r="CC101" s="9"/>
      <c r="CD101" s="9">
        <f t="shared" si="227"/>
        <v>1.2311904887491441</v>
      </c>
      <c r="CE101" s="9">
        <f t="shared" si="228"/>
        <v>1.6616690643863856</v>
      </c>
      <c r="CG101" s="35"/>
      <c r="CH101">
        <f t="shared" si="229"/>
        <v>1958</v>
      </c>
      <c r="CI101" t="e">
        <f t="shared" si="230"/>
        <v>#DIV/0!</v>
      </c>
      <c r="CJ101" t="e">
        <f t="shared" si="231"/>
        <v>#DIV/0!</v>
      </c>
      <c r="CK101" t="e">
        <f t="shared" si="232"/>
        <v>#DIV/0!</v>
      </c>
      <c r="CL101" t="e">
        <f t="shared" si="233"/>
        <v>#DIV/0!</v>
      </c>
      <c r="CM101" t="e">
        <f t="shared" si="234"/>
        <v>#DIV/0!</v>
      </c>
      <c r="CN101" t="e">
        <f t="shared" si="235"/>
        <v>#DIV/0!</v>
      </c>
      <c r="CO101" t="e">
        <f t="shared" si="236"/>
        <v>#DIV/0!</v>
      </c>
      <c r="CP101" t="e">
        <f t="shared" si="237"/>
        <v>#DIV/0!</v>
      </c>
      <c r="CQ101" t="e">
        <f t="shared" si="238"/>
        <v>#DIV/0!</v>
      </c>
      <c r="CR101" t="e">
        <f t="shared" si="239"/>
        <v>#DIV/0!</v>
      </c>
      <c r="CS101" t="e">
        <f t="shared" si="240"/>
        <v>#DIV/0!</v>
      </c>
      <c r="CT101" t="e">
        <f t="shared" si="241"/>
        <v>#DIV/0!</v>
      </c>
      <c r="CU101" t="e">
        <f t="shared" si="242"/>
        <v>#DIV/0!</v>
      </c>
      <c r="CV101" t="e">
        <f t="shared" si="243"/>
        <v>#DIV/0!</v>
      </c>
      <c r="CW101" t="e">
        <f t="shared" si="244"/>
        <v>#DIV/0!</v>
      </c>
      <c r="CX101" t="e">
        <f t="shared" si="245"/>
        <v>#DIV/0!</v>
      </c>
      <c r="CY101" t="e">
        <f t="shared" si="246"/>
        <v>#DIV/0!</v>
      </c>
      <c r="CZ101" t="e">
        <f t="shared" si="168"/>
        <v>#DIV/0!</v>
      </c>
      <c r="DA101" t="e">
        <f t="shared" si="169"/>
        <v>#DIV/0!</v>
      </c>
      <c r="DB101" t="e">
        <f t="shared" si="170"/>
        <v>#DIV/0!</v>
      </c>
      <c r="DC101" t="e">
        <f t="shared" si="171"/>
        <v>#DIV/0!</v>
      </c>
      <c r="DF101" t="e">
        <f t="shared" si="280"/>
        <v>#DIV/0!</v>
      </c>
      <c r="DG101" t="e">
        <f t="shared" si="247"/>
        <v>#DIV/0!</v>
      </c>
      <c r="DH101" t="e">
        <f t="shared" si="247"/>
        <v>#DIV/0!</v>
      </c>
      <c r="DI101" t="e">
        <f t="shared" si="247"/>
        <v>#DIV/0!</v>
      </c>
      <c r="DJ101" t="e">
        <f t="shared" si="247"/>
        <v>#DIV/0!</v>
      </c>
      <c r="DK101" t="e">
        <f t="shared" si="247"/>
        <v>#DIV/0!</v>
      </c>
      <c r="DL101" t="e">
        <f t="shared" si="247"/>
        <v>#DIV/0!</v>
      </c>
      <c r="DM101" t="e">
        <f t="shared" si="247"/>
        <v>#DIV/0!</v>
      </c>
      <c r="DN101" t="e">
        <f t="shared" si="247"/>
        <v>#DIV/0!</v>
      </c>
      <c r="DO101" t="e">
        <f t="shared" si="247"/>
        <v>#DIV/0!</v>
      </c>
      <c r="DP101" t="e">
        <f t="shared" si="247"/>
        <v>#DIV/0!</v>
      </c>
      <c r="DQ101" t="e">
        <f t="shared" si="247"/>
        <v>#DIV/0!</v>
      </c>
      <c r="DR101" t="e">
        <f t="shared" si="247"/>
        <v>#DIV/0!</v>
      </c>
      <c r="DS101" t="e">
        <f t="shared" si="247"/>
        <v>#DIV/0!</v>
      </c>
      <c r="DT101" t="e">
        <f t="shared" si="247"/>
        <v>#DIV/0!</v>
      </c>
      <c r="DU101" t="e">
        <f t="shared" si="247"/>
        <v>#DIV/0!</v>
      </c>
      <c r="DV101" t="e">
        <f t="shared" si="247"/>
        <v>#DIV/0!</v>
      </c>
      <c r="DW101" t="e">
        <f t="shared" si="248"/>
        <v>#DIV/0!</v>
      </c>
      <c r="DX101" t="e">
        <f t="shared" si="249"/>
        <v>#DIV/0!</v>
      </c>
      <c r="DY101" t="e">
        <f t="shared" si="250"/>
        <v>#DIV/0!</v>
      </c>
      <c r="DZ101" t="e">
        <f t="shared" si="251"/>
        <v>#DIV/0!</v>
      </c>
      <c r="EA101" t="e">
        <f t="shared" si="252"/>
        <v>#DIV/0!</v>
      </c>
      <c r="EC101" t="e">
        <f t="shared" si="281"/>
        <v>#DIV/0!</v>
      </c>
      <c r="ED101" t="e">
        <f t="shared" si="253"/>
        <v>#DIV/0!</v>
      </c>
      <c r="EE101" t="e">
        <f t="shared" si="253"/>
        <v>#DIV/0!</v>
      </c>
      <c r="EF101" t="e">
        <f t="shared" si="253"/>
        <v>#DIV/0!</v>
      </c>
      <c r="EG101" t="e">
        <f t="shared" si="253"/>
        <v>#DIV/0!</v>
      </c>
      <c r="EH101" t="e">
        <f t="shared" si="253"/>
        <v>#DIV/0!</v>
      </c>
      <c r="EI101" t="e">
        <f t="shared" si="253"/>
        <v>#DIV/0!</v>
      </c>
      <c r="EJ101" t="e">
        <f t="shared" si="253"/>
        <v>#DIV/0!</v>
      </c>
      <c r="EK101" t="e">
        <f t="shared" si="253"/>
        <v>#DIV/0!</v>
      </c>
      <c r="EL101" t="e">
        <f t="shared" si="253"/>
        <v>#DIV/0!</v>
      </c>
      <c r="EM101" t="e">
        <f t="shared" si="253"/>
        <v>#DIV/0!</v>
      </c>
      <c r="EN101" t="e">
        <f t="shared" si="253"/>
        <v>#DIV/0!</v>
      </c>
      <c r="EO101" t="e">
        <f t="shared" si="253"/>
        <v>#DIV/0!</v>
      </c>
      <c r="EP101" t="e">
        <f t="shared" si="253"/>
        <v>#DIV/0!</v>
      </c>
      <c r="EQ101" t="e">
        <f t="shared" si="253"/>
        <v>#DIV/0!</v>
      </c>
      <c r="ER101" t="e">
        <f t="shared" si="253"/>
        <v>#DIV/0!</v>
      </c>
      <c r="ES101" t="e">
        <f t="shared" si="253"/>
        <v>#DIV/0!</v>
      </c>
      <c r="ET101" t="e">
        <f t="shared" si="254"/>
        <v>#DIV/0!</v>
      </c>
      <c r="EU101" t="e">
        <f t="shared" si="255"/>
        <v>#DIV/0!</v>
      </c>
      <c r="EV101" t="e">
        <f t="shared" si="256"/>
        <v>#DIV/0!</v>
      </c>
      <c r="EW101" t="e">
        <f t="shared" si="257"/>
        <v>#DIV/0!</v>
      </c>
      <c r="EZ101" t="e">
        <f t="shared" si="282"/>
        <v>#DIV/0!</v>
      </c>
      <c r="FA101" t="e">
        <f t="shared" si="258"/>
        <v>#DIV/0!</v>
      </c>
      <c r="FB101" t="e">
        <f t="shared" si="258"/>
        <v>#DIV/0!</v>
      </c>
      <c r="FC101" t="e">
        <f t="shared" si="258"/>
        <v>#DIV/0!</v>
      </c>
      <c r="FD101" t="e">
        <f t="shared" si="258"/>
        <v>#DIV/0!</v>
      </c>
      <c r="FE101" t="e">
        <f t="shared" si="258"/>
        <v>#DIV/0!</v>
      </c>
      <c r="FF101" t="e">
        <f t="shared" si="258"/>
        <v>#DIV/0!</v>
      </c>
      <c r="FG101" t="e">
        <f t="shared" si="258"/>
        <v>#DIV/0!</v>
      </c>
      <c r="FH101" t="e">
        <f t="shared" si="258"/>
        <v>#DIV/0!</v>
      </c>
      <c r="FI101" t="e">
        <f t="shared" si="258"/>
        <v>#DIV/0!</v>
      </c>
      <c r="FJ101" t="e">
        <f t="shared" si="258"/>
        <v>#DIV/0!</v>
      </c>
      <c r="FK101" t="e">
        <f t="shared" si="258"/>
        <v>#DIV/0!</v>
      </c>
      <c r="FL101" t="e">
        <f t="shared" si="258"/>
        <v>#DIV/0!</v>
      </c>
      <c r="FM101" t="e">
        <f t="shared" si="258"/>
        <v>#DIV/0!</v>
      </c>
      <c r="FN101" t="e">
        <f t="shared" si="258"/>
        <v>#DIV/0!</v>
      </c>
      <c r="FO101" t="e">
        <f t="shared" si="258"/>
        <v>#DIV/0!</v>
      </c>
      <c r="FP101" t="e">
        <f t="shared" si="258"/>
        <v>#DIV/0!</v>
      </c>
      <c r="FQ101" t="e">
        <f t="shared" si="258"/>
        <v>#DIV/0!</v>
      </c>
      <c r="FR101" t="e">
        <f t="shared" si="258"/>
        <v>#DIV/0!</v>
      </c>
      <c r="FS101" t="e">
        <f t="shared" si="258"/>
        <v>#DIV/0!</v>
      </c>
      <c r="FT101" t="e">
        <f t="shared" si="258"/>
        <v>#DIV/0!</v>
      </c>
      <c r="FV101" s="3"/>
      <c r="FW101" t="e">
        <f t="shared" si="259"/>
        <v>#DIV/0!</v>
      </c>
      <c r="FX101">
        <f t="shared" si="283"/>
        <v>1</v>
      </c>
      <c r="FY101" s="19">
        <f t="shared" si="172"/>
        <v>1.3496441692581593</v>
      </c>
      <c r="GA101" s="19" t="e">
        <f t="shared" si="260"/>
        <v>#DIV/0!</v>
      </c>
      <c r="GB101" s="19">
        <f t="shared" si="284"/>
        <v>1</v>
      </c>
      <c r="GC101" s="19">
        <f t="shared" si="173"/>
        <v>1.0847849530447864</v>
      </c>
      <c r="GE101" s="19" t="e">
        <f t="shared" si="261"/>
        <v>#DIV/0!</v>
      </c>
      <c r="GF101" s="19">
        <f t="shared" si="285"/>
        <v>1</v>
      </c>
      <c r="GG101" s="19">
        <f t="shared" si="174"/>
        <v>1.1349627272146658</v>
      </c>
      <c r="GI101" s="19" t="e">
        <f>#REF!</f>
        <v>#REF!</v>
      </c>
      <c r="GJ101" s="19" t="e">
        <f t="shared" si="262"/>
        <v>#REF!</v>
      </c>
      <c r="GK101">
        <f t="shared" si="175"/>
        <v>0</v>
      </c>
      <c r="GL101" s="3"/>
      <c r="GM101" s="3"/>
      <c r="GN101" s="8"/>
      <c r="GO101" s="5">
        <f t="shared" si="286"/>
        <v>9</v>
      </c>
      <c r="GP101" t="b">
        <f t="shared" si="263"/>
        <v>1</v>
      </c>
      <c r="GR101">
        <f t="shared" si="264"/>
        <v>324</v>
      </c>
      <c r="GS101" s="20">
        <v>0.15579629296357211</v>
      </c>
      <c r="GT101" s="20">
        <v>0</v>
      </c>
      <c r="GU101" s="27"/>
      <c r="GV101" s="31">
        <f t="shared" ca="1" si="176"/>
        <v>1994</v>
      </c>
      <c r="GW101" s="12">
        <f t="shared" ca="1" si="265"/>
        <v>1.2190437222785975</v>
      </c>
      <c r="GX101" s="19">
        <f t="shared" ca="1" si="177"/>
        <v>0.98929680165894662</v>
      </c>
      <c r="GY101" s="71">
        <f t="shared" ca="1" si="178"/>
        <v>1.2059955112913991</v>
      </c>
      <c r="GZ101" s="11">
        <f t="shared" ca="1" si="266"/>
        <v>1994</v>
      </c>
      <c r="HA101" s="12">
        <f t="shared" ca="1" si="179"/>
        <v>1.3027618871870579</v>
      </c>
      <c r="HB101" s="12">
        <f t="shared" ca="1" si="180"/>
        <v>0.93573793819742013</v>
      </c>
      <c r="HC101" s="12">
        <f t="shared" ca="1" si="181"/>
        <v>0.98929680165894662</v>
      </c>
      <c r="HD101" s="72">
        <f t="shared" ca="1" si="182"/>
        <v>1.2059955112913991</v>
      </c>
      <c r="HE101">
        <f t="shared" ca="1" si="267"/>
        <v>1994</v>
      </c>
      <c r="HF101" s="12">
        <f t="shared" ca="1" si="183"/>
        <v>0.98929680165894662</v>
      </c>
      <c r="HG101" s="12">
        <f t="shared" ca="1" si="184"/>
        <v>0.94307586931577558</v>
      </c>
      <c r="HH101" s="12">
        <f t="shared" ca="1" si="185"/>
        <v>0.99221915080524825</v>
      </c>
      <c r="HJ101" s="17"/>
      <c r="HL101" s="18">
        <f t="shared" si="268"/>
        <v>1958</v>
      </c>
      <c r="HM101" s="9">
        <f t="shared" si="186"/>
        <v>7.5308170428653129E-7</v>
      </c>
      <c r="HN101" s="9">
        <f t="shared" si="187"/>
        <v>0</v>
      </c>
      <c r="HO101" s="9">
        <f t="shared" si="188"/>
        <v>1.1036708370608446</v>
      </c>
      <c r="HP101" s="9">
        <f t="shared" si="189"/>
        <v>1.2447837464739189</v>
      </c>
      <c r="HQ101" s="9">
        <f t="shared" si="190"/>
        <v>1.366047404271421</v>
      </c>
      <c r="HR101" s="9">
        <f t="shared" si="269"/>
        <v>1.4133227286967671E-6</v>
      </c>
      <c r="HS101" s="9">
        <f t="shared" si="191"/>
        <v>0</v>
      </c>
      <c r="HT101" s="9"/>
      <c r="HU101" s="9">
        <f t="shared" si="192"/>
        <v>1.3738315194306041</v>
      </c>
      <c r="HV101" s="23">
        <f t="shared" si="270"/>
        <v>1.8767189810244391</v>
      </c>
      <c r="HX101" s="8"/>
      <c r="HY101" s="5">
        <f t="shared" si="287"/>
        <v>9</v>
      </c>
      <c r="HZ101" t="b">
        <f t="shared" si="271"/>
        <v>1</v>
      </c>
      <c r="IB101">
        <f t="shared" si="272"/>
        <v>324</v>
      </c>
      <c r="IC101" s="20">
        <v>0.16478164921033017</v>
      </c>
      <c r="ID101" s="20">
        <v>0</v>
      </c>
      <c r="IE101" s="11"/>
      <c r="IF101">
        <f t="shared" ca="1" si="273"/>
        <v>1994</v>
      </c>
      <c r="IG101" s="12">
        <f t="shared" ca="1" si="274"/>
        <v>0.96277726110946427</v>
      </c>
      <c r="IH101" s="19">
        <f t="shared" ca="1" si="275"/>
        <v>1.0013204656031991</v>
      </c>
      <c r="II101" s="19">
        <f t="shared" ca="1" si="276"/>
        <v>0.96404928990346783</v>
      </c>
      <c r="IJ101" s="11">
        <f t="shared" ca="1" si="193"/>
        <v>1994</v>
      </c>
      <c r="IK101" s="12">
        <f t="shared" ca="1" si="194"/>
        <v>0.92206887544081162</v>
      </c>
      <c r="IL101" s="12">
        <f t="shared" ca="1" si="195"/>
        <v>1.0441489640881667</v>
      </c>
      <c r="IM101" s="12">
        <f t="shared" ca="1" si="196"/>
        <v>1.0013204656031991</v>
      </c>
      <c r="IN101" s="12">
        <f t="shared" ca="1" si="197"/>
        <v>0.96404928990346783</v>
      </c>
      <c r="IO101">
        <f t="shared" ca="1" si="277"/>
        <v>1994</v>
      </c>
      <c r="IP101" s="12">
        <f t="shared" ca="1" si="278"/>
        <v>1.0013204656031991</v>
      </c>
      <c r="IQ101" s="12">
        <f t="shared" ca="1" si="198"/>
        <v>0.95949462718686263</v>
      </c>
      <c r="IR101" s="12">
        <f t="shared" ca="1" si="199"/>
        <v>1.0882280468307588</v>
      </c>
    </row>
    <row r="102" spans="1:252" hidden="1" x14ac:dyDescent="0.2">
      <c r="A102" t="s">
        <v>105</v>
      </c>
      <c r="B102" s="1">
        <f t="shared" si="279"/>
        <v>1959</v>
      </c>
      <c r="C102" s="60">
        <f>Conversion_factors!$A21*C268+C349</f>
        <v>0</v>
      </c>
      <c r="D102" s="60">
        <f>Conversion_factors!$A21*D268+D349</f>
        <v>0</v>
      </c>
      <c r="E102" s="60">
        <f>Conversion_factors!$A21*E268+E349</f>
        <v>0</v>
      </c>
      <c r="F102" s="60">
        <f>Conversion_factors!$A21*F268+F349</f>
        <v>0</v>
      </c>
      <c r="G102" s="60">
        <f>Conversion_factors!$A21*G268+G349</f>
        <v>0</v>
      </c>
      <c r="H102" s="60">
        <f>Conversion_factors!$A21*H268+H349</f>
        <v>0</v>
      </c>
      <c r="I102" s="60">
        <f>Conversion_factors!$A21*I268+I349</f>
        <v>0</v>
      </c>
      <c r="J102" s="60">
        <f>Conversion_factors!$A21*J268+J349</f>
        <v>0</v>
      </c>
      <c r="K102" s="60">
        <f>Conversion_factors!$A21*K268+K349</f>
        <v>0</v>
      </c>
      <c r="L102" s="60">
        <f>Conversion_factors!$A21*L268+L349</f>
        <v>0</v>
      </c>
      <c r="M102" s="60">
        <f>Conversion_factors!$A21*M268+M349</f>
        <v>0</v>
      </c>
      <c r="N102" s="60">
        <f>Conversion_factors!$A21*N268+N349</f>
        <v>0</v>
      </c>
      <c r="O102" s="60">
        <f>Conversion_factors!$A21*O268+O349</f>
        <v>0</v>
      </c>
      <c r="P102" s="60">
        <f>Conversion_factors!$A21*P268+P349</f>
        <v>0</v>
      </c>
      <c r="Q102" s="60">
        <f>Conversion_factors!$A21*Q268+Q349</f>
        <v>0</v>
      </c>
      <c r="R102" s="60">
        <f>Conversion_factors!$A21*R268+R349</f>
        <v>0</v>
      </c>
      <c r="S102" s="60">
        <f>Conversion_factors!$A21*S268+S349</f>
        <v>0</v>
      </c>
      <c r="T102" s="60">
        <f>Conversion_factors!$A21*T268+T349</f>
        <v>0</v>
      </c>
      <c r="U102" s="60">
        <f>Conversion_factors!$A21*U268+U349</f>
        <v>0</v>
      </c>
      <c r="V102" s="60">
        <f>Conversion_factors!$A21*V268+V349</f>
        <v>0</v>
      </c>
      <c r="W102" s="60">
        <f>Conversion_factors!$A21*W268+W349</f>
        <v>0</v>
      </c>
      <c r="X102" s="60">
        <f>Conversion_factors!$A21*X268+X349</f>
        <v>0</v>
      </c>
      <c r="AX102">
        <f t="shared" si="200"/>
        <v>0</v>
      </c>
      <c r="AY102">
        <f t="shared" si="201"/>
        <v>0</v>
      </c>
      <c r="AZ102">
        <f t="shared" si="202"/>
        <v>0</v>
      </c>
      <c r="BA102">
        <f t="shared" si="203"/>
        <v>0</v>
      </c>
      <c r="BB102">
        <f t="shared" si="204"/>
        <v>0</v>
      </c>
      <c r="BC102">
        <f t="shared" si="205"/>
        <v>0</v>
      </c>
      <c r="BD102">
        <f t="shared" si="206"/>
        <v>0</v>
      </c>
      <c r="BE102">
        <f t="shared" si="207"/>
        <v>0</v>
      </c>
      <c r="BF102">
        <f t="shared" si="208"/>
        <v>0</v>
      </c>
      <c r="BG102">
        <f t="shared" si="209"/>
        <v>0</v>
      </c>
      <c r="BH102">
        <f t="shared" si="210"/>
        <v>0</v>
      </c>
      <c r="BI102">
        <f t="shared" si="211"/>
        <v>0</v>
      </c>
      <c r="BJ102">
        <f t="shared" si="212"/>
        <v>0</v>
      </c>
      <c r="BK102">
        <f t="shared" si="213"/>
        <v>0</v>
      </c>
      <c r="BL102">
        <f t="shared" si="214"/>
        <v>0</v>
      </c>
      <c r="BM102">
        <f t="shared" si="215"/>
        <v>0</v>
      </c>
      <c r="BN102">
        <f t="shared" si="216"/>
        <v>0</v>
      </c>
      <c r="BO102">
        <f t="shared" si="217"/>
        <v>0</v>
      </c>
      <c r="BP102">
        <f t="shared" si="218"/>
        <v>0</v>
      </c>
      <c r="BQ102">
        <f t="shared" si="219"/>
        <v>0</v>
      </c>
      <c r="BR102">
        <f t="shared" si="220"/>
        <v>0</v>
      </c>
      <c r="BS102">
        <f t="shared" si="221"/>
        <v>0</v>
      </c>
      <c r="BT102" s="16"/>
      <c r="BU102" s="16"/>
      <c r="BV102" s="9">
        <f t="shared" si="165"/>
        <v>1.0640052694689878E-6</v>
      </c>
      <c r="BW102" s="9">
        <f t="shared" si="222"/>
        <v>0</v>
      </c>
      <c r="BX102" s="9">
        <f t="shared" si="223"/>
        <v>1.0847849530447864</v>
      </c>
      <c r="BY102" s="9">
        <f t="shared" si="224"/>
        <v>1.1349627272146658</v>
      </c>
      <c r="BZ102" s="9">
        <f t="shared" si="225"/>
        <v>1.3496441692581593</v>
      </c>
      <c r="CA102" s="9">
        <f t="shared" si="166"/>
        <v>1.7680246406207168E-6</v>
      </c>
      <c r="CB102" s="9">
        <f t="shared" si="226"/>
        <v>0</v>
      </c>
      <c r="CC102" s="9"/>
      <c r="CD102" s="9">
        <f t="shared" si="227"/>
        <v>1.2311904887491441</v>
      </c>
      <c r="CE102" s="9">
        <f t="shared" si="228"/>
        <v>1.6616690643863856</v>
      </c>
      <c r="CG102" s="35"/>
      <c r="CH102">
        <f t="shared" si="229"/>
        <v>1959</v>
      </c>
      <c r="CI102" t="e">
        <f t="shared" si="230"/>
        <v>#DIV/0!</v>
      </c>
      <c r="CJ102" t="e">
        <f t="shared" si="231"/>
        <v>#DIV/0!</v>
      </c>
      <c r="CK102" t="e">
        <f t="shared" si="232"/>
        <v>#DIV/0!</v>
      </c>
      <c r="CL102" t="e">
        <f t="shared" si="233"/>
        <v>#DIV/0!</v>
      </c>
      <c r="CM102" t="e">
        <f t="shared" si="234"/>
        <v>#DIV/0!</v>
      </c>
      <c r="CN102" t="e">
        <f t="shared" si="235"/>
        <v>#DIV/0!</v>
      </c>
      <c r="CO102" t="e">
        <f t="shared" si="236"/>
        <v>#DIV/0!</v>
      </c>
      <c r="CP102" t="e">
        <f t="shared" si="237"/>
        <v>#DIV/0!</v>
      </c>
      <c r="CQ102" t="e">
        <f t="shared" si="238"/>
        <v>#DIV/0!</v>
      </c>
      <c r="CR102" t="e">
        <f t="shared" si="239"/>
        <v>#DIV/0!</v>
      </c>
      <c r="CS102" t="e">
        <f t="shared" si="240"/>
        <v>#DIV/0!</v>
      </c>
      <c r="CT102" t="e">
        <f t="shared" si="241"/>
        <v>#DIV/0!</v>
      </c>
      <c r="CU102" t="e">
        <f t="shared" si="242"/>
        <v>#DIV/0!</v>
      </c>
      <c r="CV102" t="e">
        <f t="shared" si="243"/>
        <v>#DIV/0!</v>
      </c>
      <c r="CW102" t="e">
        <f t="shared" si="244"/>
        <v>#DIV/0!</v>
      </c>
      <c r="CX102" t="e">
        <f t="shared" si="245"/>
        <v>#DIV/0!</v>
      </c>
      <c r="CY102" t="e">
        <f t="shared" si="246"/>
        <v>#DIV/0!</v>
      </c>
      <c r="CZ102" t="e">
        <f t="shared" si="168"/>
        <v>#DIV/0!</v>
      </c>
      <c r="DA102" t="e">
        <f t="shared" si="169"/>
        <v>#DIV/0!</v>
      </c>
      <c r="DB102" t="e">
        <f t="shared" si="170"/>
        <v>#DIV/0!</v>
      </c>
      <c r="DC102" t="e">
        <f t="shared" si="171"/>
        <v>#DIV/0!</v>
      </c>
      <c r="DF102" t="e">
        <f t="shared" si="280"/>
        <v>#DIV/0!</v>
      </c>
      <c r="DG102" t="e">
        <f t="shared" si="247"/>
        <v>#DIV/0!</v>
      </c>
      <c r="DH102" t="e">
        <f t="shared" si="247"/>
        <v>#DIV/0!</v>
      </c>
      <c r="DI102" t="e">
        <f t="shared" si="247"/>
        <v>#DIV/0!</v>
      </c>
      <c r="DJ102" t="e">
        <f t="shared" si="247"/>
        <v>#DIV/0!</v>
      </c>
      <c r="DK102" t="e">
        <f t="shared" si="247"/>
        <v>#DIV/0!</v>
      </c>
      <c r="DL102" t="e">
        <f t="shared" si="247"/>
        <v>#DIV/0!</v>
      </c>
      <c r="DM102" t="e">
        <f t="shared" si="247"/>
        <v>#DIV/0!</v>
      </c>
      <c r="DN102" t="e">
        <f t="shared" si="247"/>
        <v>#DIV/0!</v>
      </c>
      <c r="DO102" t="e">
        <f t="shared" si="247"/>
        <v>#DIV/0!</v>
      </c>
      <c r="DP102" t="e">
        <f t="shared" si="247"/>
        <v>#DIV/0!</v>
      </c>
      <c r="DQ102" t="e">
        <f t="shared" si="247"/>
        <v>#DIV/0!</v>
      </c>
      <c r="DR102" t="e">
        <f t="shared" si="247"/>
        <v>#DIV/0!</v>
      </c>
      <c r="DS102" t="e">
        <f t="shared" si="247"/>
        <v>#DIV/0!</v>
      </c>
      <c r="DT102" t="e">
        <f t="shared" si="247"/>
        <v>#DIV/0!</v>
      </c>
      <c r="DU102" t="e">
        <f t="shared" si="247"/>
        <v>#DIV/0!</v>
      </c>
      <c r="DV102" t="e">
        <f t="shared" si="247"/>
        <v>#DIV/0!</v>
      </c>
      <c r="DW102" t="e">
        <f t="shared" si="248"/>
        <v>#DIV/0!</v>
      </c>
      <c r="DX102" t="e">
        <f t="shared" si="249"/>
        <v>#DIV/0!</v>
      </c>
      <c r="DY102" t="e">
        <f t="shared" si="250"/>
        <v>#DIV/0!</v>
      </c>
      <c r="DZ102" t="e">
        <f t="shared" si="251"/>
        <v>#DIV/0!</v>
      </c>
      <c r="EA102" t="e">
        <f t="shared" si="252"/>
        <v>#DIV/0!</v>
      </c>
      <c r="EC102" t="e">
        <f t="shared" si="281"/>
        <v>#DIV/0!</v>
      </c>
      <c r="ED102" t="e">
        <f t="shared" si="253"/>
        <v>#DIV/0!</v>
      </c>
      <c r="EE102" t="e">
        <f t="shared" si="253"/>
        <v>#DIV/0!</v>
      </c>
      <c r="EF102" t="e">
        <f t="shared" si="253"/>
        <v>#DIV/0!</v>
      </c>
      <c r="EG102" t="e">
        <f t="shared" si="253"/>
        <v>#DIV/0!</v>
      </c>
      <c r="EH102" t="e">
        <f t="shared" si="253"/>
        <v>#DIV/0!</v>
      </c>
      <c r="EI102" t="e">
        <f t="shared" si="253"/>
        <v>#DIV/0!</v>
      </c>
      <c r="EJ102" t="e">
        <f t="shared" si="253"/>
        <v>#DIV/0!</v>
      </c>
      <c r="EK102" t="e">
        <f t="shared" si="253"/>
        <v>#DIV/0!</v>
      </c>
      <c r="EL102" t="e">
        <f t="shared" si="253"/>
        <v>#DIV/0!</v>
      </c>
      <c r="EM102" t="e">
        <f t="shared" si="253"/>
        <v>#DIV/0!</v>
      </c>
      <c r="EN102" t="e">
        <f t="shared" si="253"/>
        <v>#DIV/0!</v>
      </c>
      <c r="EO102" t="e">
        <f t="shared" si="253"/>
        <v>#DIV/0!</v>
      </c>
      <c r="EP102" t="e">
        <f t="shared" si="253"/>
        <v>#DIV/0!</v>
      </c>
      <c r="EQ102" t="e">
        <f t="shared" si="253"/>
        <v>#DIV/0!</v>
      </c>
      <c r="ER102" t="e">
        <f t="shared" si="253"/>
        <v>#DIV/0!</v>
      </c>
      <c r="ES102" t="e">
        <f t="shared" si="253"/>
        <v>#DIV/0!</v>
      </c>
      <c r="ET102" t="e">
        <f t="shared" si="254"/>
        <v>#DIV/0!</v>
      </c>
      <c r="EU102" t="e">
        <f t="shared" si="255"/>
        <v>#DIV/0!</v>
      </c>
      <c r="EV102" t="e">
        <f t="shared" si="256"/>
        <v>#DIV/0!</v>
      </c>
      <c r="EW102" t="e">
        <f t="shared" si="257"/>
        <v>#DIV/0!</v>
      </c>
      <c r="EZ102" t="e">
        <f t="shared" si="282"/>
        <v>#DIV/0!</v>
      </c>
      <c r="FA102" t="e">
        <f t="shared" si="258"/>
        <v>#DIV/0!</v>
      </c>
      <c r="FB102" t="e">
        <f t="shared" si="258"/>
        <v>#DIV/0!</v>
      </c>
      <c r="FC102" t="e">
        <f t="shared" si="258"/>
        <v>#DIV/0!</v>
      </c>
      <c r="FD102" t="e">
        <f t="shared" si="258"/>
        <v>#DIV/0!</v>
      </c>
      <c r="FE102" t="e">
        <f t="shared" si="258"/>
        <v>#DIV/0!</v>
      </c>
      <c r="FF102" t="e">
        <f t="shared" si="258"/>
        <v>#DIV/0!</v>
      </c>
      <c r="FG102" t="e">
        <f t="shared" si="258"/>
        <v>#DIV/0!</v>
      </c>
      <c r="FH102" t="e">
        <f t="shared" si="258"/>
        <v>#DIV/0!</v>
      </c>
      <c r="FI102" t="e">
        <f t="shared" si="258"/>
        <v>#DIV/0!</v>
      </c>
      <c r="FJ102" t="e">
        <f t="shared" si="258"/>
        <v>#DIV/0!</v>
      </c>
      <c r="FK102" t="e">
        <f t="shared" si="258"/>
        <v>#DIV/0!</v>
      </c>
      <c r="FL102" t="e">
        <f t="shared" si="258"/>
        <v>#DIV/0!</v>
      </c>
      <c r="FM102" t="e">
        <f t="shared" si="258"/>
        <v>#DIV/0!</v>
      </c>
      <c r="FN102" t="e">
        <f t="shared" si="258"/>
        <v>#DIV/0!</v>
      </c>
      <c r="FO102" t="e">
        <f t="shared" si="258"/>
        <v>#DIV/0!</v>
      </c>
      <c r="FP102" t="e">
        <f t="shared" si="258"/>
        <v>#DIV/0!</v>
      </c>
      <c r="FQ102" t="e">
        <f t="shared" si="258"/>
        <v>#DIV/0!</v>
      </c>
      <c r="FR102" t="e">
        <f t="shared" si="258"/>
        <v>#DIV/0!</v>
      </c>
      <c r="FS102" t="e">
        <f t="shared" si="258"/>
        <v>#DIV/0!</v>
      </c>
      <c r="FT102" t="e">
        <f t="shared" si="258"/>
        <v>#DIV/0!</v>
      </c>
      <c r="FV102" s="3"/>
      <c r="FW102" t="e">
        <f t="shared" si="259"/>
        <v>#DIV/0!</v>
      </c>
      <c r="FX102">
        <f t="shared" si="283"/>
        <v>1</v>
      </c>
      <c r="FY102" s="19">
        <f t="shared" si="172"/>
        <v>1.3496441692581593</v>
      </c>
      <c r="GA102" s="19" t="e">
        <f t="shared" si="260"/>
        <v>#DIV/0!</v>
      </c>
      <c r="GB102" s="19">
        <f t="shared" si="284"/>
        <v>1</v>
      </c>
      <c r="GC102" s="19">
        <f t="shared" si="173"/>
        <v>1.0847849530447864</v>
      </c>
      <c r="GE102" s="19" t="e">
        <f t="shared" si="261"/>
        <v>#DIV/0!</v>
      </c>
      <c r="GF102" s="19">
        <f t="shared" si="285"/>
        <v>1</v>
      </c>
      <c r="GG102" s="19">
        <f t="shared" si="174"/>
        <v>1.1349627272146658</v>
      </c>
      <c r="GI102" s="19" t="e">
        <f>#REF!</f>
        <v>#REF!</v>
      </c>
      <c r="GJ102" s="19" t="e">
        <f t="shared" si="262"/>
        <v>#REF!</v>
      </c>
      <c r="GK102">
        <f t="shared" si="175"/>
        <v>0</v>
      </c>
      <c r="GL102" s="3"/>
      <c r="GM102" s="3"/>
      <c r="GN102" s="8"/>
      <c r="GO102" s="5">
        <f t="shared" si="286"/>
        <v>10</v>
      </c>
      <c r="GP102" t="b">
        <f t="shared" si="263"/>
        <v>1</v>
      </c>
      <c r="GR102">
        <f t="shared" si="264"/>
        <v>325</v>
      </c>
      <c r="GS102" s="20">
        <v>0.18258982500951373</v>
      </c>
      <c r="GT102" s="20">
        <v>0</v>
      </c>
      <c r="GU102" s="27"/>
      <c r="GV102" s="31">
        <f t="shared" ca="1" si="176"/>
        <v>1995</v>
      </c>
      <c r="GW102" s="12">
        <f t="shared" ca="1" si="265"/>
        <v>1.2437124630031142</v>
      </c>
      <c r="GX102" s="19">
        <f t="shared" ca="1" si="177"/>
        <v>0.99501082409347874</v>
      </c>
      <c r="GY102" s="71">
        <f t="shared" ca="1" si="178"/>
        <v>1.2375066536856352</v>
      </c>
      <c r="GZ102" s="11">
        <f t="shared" ca="1" si="266"/>
        <v>1995</v>
      </c>
      <c r="HA102" s="12">
        <f t="shared" ca="1" si="179"/>
        <v>1.3565233437903672</v>
      </c>
      <c r="HB102" s="12">
        <f t="shared" ca="1" si="180"/>
        <v>0.91683823112690466</v>
      </c>
      <c r="HC102" s="12">
        <f t="shared" ca="1" si="181"/>
        <v>0.99501082409347874</v>
      </c>
      <c r="HD102" s="72">
        <f t="shared" ca="1" si="182"/>
        <v>1.2375066536856352</v>
      </c>
      <c r="HE102">
        <f t="shared" ca="1" si="267"/>
        <v>1995</v>
      </c>
      <c r="HF102" s="12">
        <f t="shared" ca="1" si="183"/>
        <v>0.99501082409347874</v>
      </c>
      <c r="HG102" s="12">
        <f t="shared" ca="1" si="184"/>
        <v>1.0070772694878951</v>
      </c>
      <c r="HH102" s="12">
        <f t="shared" ca="1" si="185"/>
        <v>0.91039511952555785</v>
      </c>
      <c r="HJ102" s="17"/>
      <c r="HL102" s="18">
        <f t="shared" si="268"/>
        <v>1959</v>
      </c>
      <c r="HM102" s="9">
        <f t="shared" si="186"/>
        <v>7.5308170428653129E-7</v>
      </c>
      <c r="HN102" s="9">
        <f t="shared" si="187"/>
        <v>0</v>
      </c>
      <c r="HO102" s="9">
        <f t="shared" si="188"/>
        <v>1.1036708370608446</v>
      </c>
      <c r="HP102" s="9">
        <f t="shared" si="189"/>
        <v>1.2447837464739189</v>
      </c>
      <c r="HQ102" s="9">
        <f t="shared" si="190"/>
        <v>1.366047404271421</v>
      </c>
      <c r="HR102" s="9">
        <f t="shared" si="269"/>
        <v>1.4133227286967671E-6</v>
      </c>
      <c r="HS102" s="9">
        <f t="shared" si="191"/>
        <v>0</v>
      </c>
      <c r="HT102" s="9"/>
      <c r="HU102" s="9">
        <f t="shared" si="192"/>
        <v>1.3738315194306041</v>
      </c>
      <c r="HV102" s="23">
        <f t="shared" si="270"/>
        <v>1.8767189810244391</v>
      </c>
      <c r="HX102" s="8"/>
      <c r="HY102" s="5">
        <f t="shared" si="287"/>
        <v>10</v>
      </c>
      <c r="HZ102" t="b">
        <f t="shared" si="271"/>
        <v>1</v>
      </c>
      <c r="IB102">
        <f t="shared" si="272"/>
        <v>325</v>
      </c>
      <c r="IC102" s="20">
        <v>0.20743554964884975</v>
      </c>
      <c r="ID102" s="20">
        <v>0</v>
      </c>
      <c r="IE102" s="11"/>
      <c r="IF102">
        <f t="shared" ca="1" si="273"/>
        <v>1995</v>
      </c>
      <c r="IG102" s="12">
        <f t="shared" ca="1" si="274"/>
        <v>0.98226015757635732</v>
      </c>
      <c r="IH102" s="19">
        <f t="shared" ca="1" si="275"/>
        <v>1.0071039348260029</v>
      </c>
      <c r="II102" s="19">
        <f t="shared" ca="1" si="276"/>
        <v>0.98923868253784075</v>
      </c>
      <c r="IJ102" s="11">
        <f t="shared" ca="1" si="193"/>
        <v>1995</v>
      </c>
      <c r="IK102" s="12">
        <f t="shared" ca="1" si="194"/>
        <v>0.960120161957421</v>
      </c>
      <c r="IL102" s="12">
        <f t="shared" ca="1" si="195"/>
        <v>1.0230596090949688</v>
      </c>
      <c r="IM102" s="12">
        <f t="shared" ca="1" si="196"/>
        <v>1.0071039348260029</v>
      </c>
      <c r="IN102" s="12">
        <f t="shared" ca="1" si="197"/>
        <v>0.98923868253784075</v>
      </c>
      <c r="IO102">
        <f t="shared" ca="1" si="277"/>
        <v>1995</v>
      </c>
      <c r="IP102" s="12">
        <f t="shared" ca="1" si="278"/>
        <v>1.0071039348260029</v>
      </c>
      <c r="IQ102" s="12">
        <f t="shared" ca="1" si="198"/>
        <v>1.0246102786371949</v>
      </c>
      <c r="IR102" s="12">
        <f t="shared" ca="1" si="199"/>
        <v>0.99848657623824688</v>
      </c>
    </row>
    <row r="103" spans="1:252" hidden="1" x14ac:dyDescent="0.2">
      <c r="A103" t="s">
        <v>105</v>
      </c>
      <c r="B103" s="1">
        <f t="shared" si="279"/>
        <v>1960</v>
      </c>
      <c r="C103" s="60">
        <f>Conversion_factors!$A22*C269+C350</f>
        <v>0</v>
      </c>
      <c r="D103" s="60">
        <f>Conversion_factors!$A22*D269+D350</f>
        <v>0</v>
      </c>
      <c r="E103" s="60">
        <f>Conversion_factors!$A22*E269+E350</f>
        <v>0</v>
      </c>
      <c r="F103" s="60">
        <f>Conversion_factors!$A22*F269+F350</f>
        <v>0</v>
      </c>
      <c r="G103" s="60">
        <f>Conversion_factors!$A22*G269+G350</f>
        <v>0</v>
      </c>
      <c r="H103" s="60">
        <f>Conversion_factors!$A22*H269+H350</f>
        <v>0</v>
      </c>
      <c r="I103" s="60">
        <f>Conversion_factors!$A22*I269+I350</f>
        <v>0</v>
      </c>
      <c r="J103" s="60">
        <f>Conversion_factors!$A22*J269+J350</f>
        <v>0</v>
      </c>
      <c r="K103" s="60">
        <f>Conversion_factors!$A22*K269+K350</f>
        <v>0</v>
      </c>
      <c r="L103" s="60">
        <f>Conversion_factors!$A22*L269+L350</f>
        <v>0</v>
      </c>
      <c r="M103" s="60">
        <f>Conversion_factors!$A22*M269+M350</f>
        <v>0</v>
      </c>
      <c r="N103" s="60">
        <f>Conversion_factors!$A22*N269+N350</f>
        <v>0</v>
      </c>
      <c r="O103" s="60">
        <f>Conversion_factors!$A22*O269+O350</f>
        <v>0</v>
      </c>
      <c r="P103" s="60">
        <f>Conversion_factors!$A22*P269+P350</f>
        <v>0</v>
      </c>
      <c r="Q103" s="60">
        <f>Conversion_factors!$A22*Q269+Q350</f>
        <v>0</v>
      </c>
      <c r="R103" s="60">
        <f>Conversion_factors!$A22*R269+R350</f>
        <v>0</v>
      </c>
      <c r="S103" s="60">
        <f>Conversion_factors!$A22*S269+S350</f>
        <v>0</v>
      </c>
      <c r="T103" s="60">
        <f>Conversion_factors!$A22*T269+T350</f>
        <v>0</v>
      </c>
      <c r="U103" s="60">
        <f>Conversion_factors!$A22*U269+U350</f>
        <v>0</v>
      </c>
      <c r="V103" s="60">
        <f>Conversion_factors!$A22*V269+V350</f>
        <v>0</v>
      </c>
      <c r="W103" s="60">
        <f>Conversion_factors!$A22*W269+W350</f>
        <v>0</v>
      </c>
      <c r="X103" s="60">
        <f>Conversion_factors!$A22*X269+X350</f>
        <v>0</v>
      </c>
      <c r="AX103">
        <f t="shared" si="200"/>
        <v>0</v>
      </c>
      <c r="AY103">
        <f t="shared" si="201"/>
        <v>0</v>
      </c>
      <c r="AZ103">
        <f t="shared" si="202"/>
        <v>0</v>
      </c>
      <c r="BA103">
        <f t="shared" si="203"/>
        <v>0</v>
      </c>
      <c r="BB103">
        <f t="shared" si="204"/>
        <v>0</v>
      </c>
      <c r="BC103">
        <f t="shared" si="205"/>
        <v>0</v>
      </c>
      <c r="BD103">
        <f t="shared" si="206"/>
        <v>0</v>
      </c>
      <c r="BE103">
        <f t="shared" si="207"/>
        <v>0</v>
      </c>
      <c r="BF103">
        <f t="shared" si="208"/>
        <v>0</v>
      </c>
      <c r="BG103">
        <f t="shared" si="209"/>
        <v>0</v>
      </c>
      <c r="BH103">
        <f t="shared" si="210"/>
        <v>0</v>
      </c>
      <c r="BI103">
        <f t="shared" si="211"/>
        <v>0</v>
      </c>
      <c r="BJ103">
        <f t="shared" si="212"/>
        <v>0</v>
      </c>
      <c r="BK103">
        <f t="shared" si="213"/>
        <v>0</v>
      </c>
      <c r="BL103">
        <f t="shared" si="214"/>
        <v>0</v>
      </c>
      <c r="BM103">
        <f t="shared" si="215"/>
        <v>0</v>
      </c>
      <c r="BN103">
        <f t="shared" si="216"/>
        <v>0</v>
      </c>
      <c r="BO103">
        <f t="shared" si="217"/>
        <v>0</v>
      </c>
      <c r="BP103">
        <f t="shared" si="218"/>
        <v>0</v>
      </c>
      <c r="BQ103">
        <f t="shared" si="219"/>
        <v>0</v>
      </c>
      <c r="BR103">
        <f t="shared" si="220"/>
        <v>0</v>
      </c>
      <c r="BS103">
        <f t="shared" si="221"/>
        <v>0</v>
      </c>
      <c r="BT103" s="16"/>
      <c r="BU103" s="16"/>
      <c r="BV103" s="9">
        <f t="shared" si="165"/>
        <v>1.0640052694689878E-6</v>
      </c>
      <c r="BW103" s="9">
        <f t="shared" si="222"/>
        <v>0</v>
      </c>
      <c r="BX103" s="9">
        <f t="shared" si="223"/>
        <v>1.0847849530447864</v>
      </c>
      <c r="BY103" s="9">
        <f t="shared" si="224"/>
        <v>1.1349627272146658</v>
      </c>
      <c r="BZ103" s="9">
        <f t="shared" si="225"/>
        <v>1.3496441692581593</v>
      </c>
      <c r="CA103" s="9">
        <f t="shared" si="166"/>
        <v>1.7680246406207168E-6</v>
      </c>
      <c r="CB103" s="9">
        <f t="shared" si="226"/>
        <v>0</v>
      </c>
      <c r="CC103" s="9"/>
      <c r="CD103" s="9">
        <f t="shared" si="227"/>
        <v>1.2311904887491441</v>
      </c>
      <c r="CE103" s="9">
        <f t="shared" si="228"/>
        <v>1.6616690643863856</v>
      </c>
      <c r="CG103" s="35"/>
      <c r="CH103">
        <f t="shared" si="229"/>
        <v>1960</v>
      </c>
      <c r="CI103" t="e">
        <f t="shared" si="230"/>
        <v>#DIV/0!</v>
      </c>
      <c r="CJ103" t="e">
        <f t="shared" si="231"/>
        <v>#DIV/0!</v>
      </c>
      <c r="CK103" t="e">
        <f t="shared" si="232"/>
        <v>#DIV/0!</v>
      </c>
      <c r="CL103" t="e">
        <f t="shared" si="233"/>
        <v>#DIV/0!</v>
      </c>
      <c r="CM103" t="e">
        <f t="shared" si="234"/>
        <v>#DIV/0!</v>
      </c>
      <c r="CN103" t="e">
        <f t="shared" si="235"/>
        <v>#DIV/0!</v>
      </c>
      <c r="CO103" t="e">
        <f t="shared" si="236"/>
        <v>#DIV/0!</v>
      </c>
      <c r="CP103" t="e">
        <f t="shared" si="237"/>
        <v>#DIV/0!</v>
      </c>
      <c r="CQ103" t="e">
        <f t="shared" si="238"/>
        <v>#DIV/0!</v>
      </c>
      <c r="CR103" t="e">
        <f t="shared" si="239"/>
        <v>#DIV/0!</v>
      </c>
      <c r="CS103" t="e">
        <f t="shared" si="240"/>
        <v>#DIV/0!</v>
      </c>
      <c r="CT103" t="e">
        <f t="shared" si="241"/>
        <v>#DIV/0!</v>
      </c>
      <c r="CU103" t="e">
        <f t="shared" si="242"/>
        <v>#DIV/0!</v>
      </c>
      <c r="CV103" t="e">
        <f t="shared" si="243"/>
        <v>#DIV/0!</v>
      </c>
      <c r="CW103" t="e">
        <f t="shared" si="244"/>
        <v>#DIV/0!</v>
      </c>
      <c r="CX103" t="e">
        <f t="shared" si="245"/>
        <v>#DIV/0!</v>
      </c>
      <c r="CY103" t="e">
        <f t="shared" si="246"/>
        <v>#DIV/0!</v>
      </c>
      <c r="CZ103" t="e">
        <f t="shared" si="168"/>
        <v>#DIV/0!</v>
      </c>
      <c r="DA103" t="e">
        <f t="shared" si="169"/>
        <v>#DIV/0!</v>
      </c>
      <c r="DB103" t="e">
        <f t="shared" si="170"/>
        <v>#DIV/0!</v>
      </c>
      <c r="DC103" t="e">
        <f t="shared" si="171"/>
        <v>#DIV/0!</v>
      </c>
      <c r="DF103" t="e">
        <f t="shared" si="280"/>
        <v>#DIV/0!</v>
      </c>
      <c r="DG103" t="e">
        <f t="shared" si="247"/>
        <v>#DIV/0!</v>
      </c>
      <c r="DH103" t="e">
        <f t="shared" si="247"/>
        <v>#DIV/0!</v>
      </c>
      <c r="DI103" t="e">
        <f t="shared" si="247"/>
        <v>#DIV/0!</v>
      </c>
      <c r="DJ103" t="e">
        <f t="shared" si="247"/>
        <v>#DIV/0!</v>
      </c>
      <c r="DK103" t="e">
        <f t="shared" si="247"/>
        <v>#DIV/0!</v>
      </c>
      <c r="DL103" t="e">
        <f t="shared" si="247"/>
        <v>#DIV/0!</v>
      </c>
      <c r="DM103" t="e">
        <f t="shared" si="247"/>
        <v>#DIV/0!</v>
      </c>
      <c r="DN103" t="e">
        <f t="shared" si="247"/>
        <v>#DIV/0!</v>
      </c>
      <c r="DO103" t="e">
        <f t="shared" si="247"/>
        <v>#DIV/0!</v>
      </c>
      <c r="DP103" t="e">
        <f t="shared" si="247"/>
        <v>#DIV/0!</v>
      </c>
      <c r="DQ103" t="e">
        <f t="shared" si="247"/>
        <v>#DIV/0!</v>
      </c>
      <c r="DR103" t="e">
        <f t="shared" si="247"/>
        <v>#DIV/0!</v>
      </c>
      <c r="DS103" t="e">
        <f t="shared" si="247"/>
        <v>#DIV/0!</v>
      </c>
      <c r="DT103" t="e">
        <f t="shared" si="247"/>
        <v>#DIV/0!</v>
      </c>
      <c r="DU103" t="e">
        <f t="shared" si="247"/>
        <v>#DIV/0!</v>
      </c>
      <c r="DV103" t="e">
        <f t="shared" si="247"/>
        <v>#DIV/0!</v>
      </c>
      <c r="DW103" t="e">
        <f t="shared" si="248"/>
        <v>#DIV/0!</v>
      </c>
      <c r="DX103" t="e">
        <f t="shared" si="249"/>
        <v>#DIV/0!</v>
      </c>
      <c r="DY103" t="e">
        <f t="shared" si="250"/>
        <v>#DIV/0!</v>
      </c>
      <c r="DZ103" t="e">
        <f t="shared" si="251"/>
        <v>#DIV/0!</v>
      </c>
      <c r="EA103" t="e">
        <f t="shared" si="252"/>
        <v>#DIV/0!</v>
      </c>
      <c r="EC103" t="e">
        <f t="shared" si="281"/>
        <v>#DIV/0!</v>
      </c>
      <c r="ED103" t="e">
        <f t="shared" si="253"/>
        <v>#DIV/0!</v>
      </c>
      <c r="EE103" t="e">
        <f t="shared" si="253"/>
        <v>#DIV/0!</v>
      </c>
      <c r="EF103" t="e">
        <f t="shared" si="253"/>
        <v>#DIV/0!</v>
      </c>
      <c r="EG103" t="e">
        <f t="shared" si="253"/>
        <v>#DIV/0!</v>
      </c>
      <c r="EH103" t="e">
        <f t="shared" si="253"/>
        <v>#DIV/0!</v>
      </c>
      <c r="EI103" t="e">
        <f t="shared" si="253"/>
        <v>#DIV/0!</v>
      </c>
      <c r="EJ103" t="e">
        <f t="shared" si="253"/>
        <v>#DIV/0!</v>
      </c>
      <c r="EK103" t="e">
        <f t="shared" si="253"/>
        <v>#DIV/0!</v>
      </c>
      <c r="EL103" t="e">
        <f t="shared" si="253"/>
        <v>#DIV/0!</v>
      </c>
      <c r="EM103" t="e">
        <f t="shared" si="253"/>
        <v>#DIV/0!</v>
      </c>
      <c r="EN103" t="e">
        <f t="shared" si="253"/>
        <v>#DIV/0!</v>
      </c>
      <c r="EO103" t="e">
        <f t="shared" si="253"/>
        <v>#DIV/0!</v>
      </c>
      <c r="EP103" t="e">
        <f t="shared" si="253"/>
        <v>#DIV/0!</v>
      </c>
      <c r="EQ103" t="e">
        <f t="shared" si="253"/>
        <v>#DIV/0!</v>
      </c>
      <c r="ER103" t="e">
        <f t="shared" si="253"/>
        <v>#DIV/0!</v>
      </c>
      <c r="ES103" t="e">
        <f t="shared" si="253"/>
        <v>#DIV/0!</v>
      </c>
      <c r="ET103" t="e">
        <f t="shared" si="254"/>
        <v>#DIV/0!</v>
      </c>
      <c r="EU103" t="e">
        <f t="shared" si="255"/>
        <v>#DIV/0!</v>
      </c>
      <c r="EV103" t="e">
        <f t="shared" si="256"/>
        <v>#DIV/0!</v>
      </c>
      <c r="EW103" t="e">
        <f t="shared" si="257"/>
        <v>#DIV/0!</v>
      </c>
      <c r="EZ103" t="e">
        <f t="shared" si="282"/>
        <v>#DIV/0!</v>
      </c>
      <c r="FA103" t="e">
        <f t="shared" si="258"/>
        <v>#DIV/0!</v>
      </c>
      <c r="FB103" t="e">
        <f t="shared" si="258"/>
        <v>#DIV/0!</v>
      </c>
      <c r="FC103" t="e">
        <f t="shared" si="258"/>
        <v>#DIV/0!</v>
      </c>
      <c r="FD103" t="e">
        <f t="shared" si="258"/>
        <v>#DIV/0!</v>
      </c>
      <c r="FE103" t="e">
        <f t="shared" si="258"/>
        <v>#DIV/0!</v>
      </c>
      <c r="FF103" t="e">
        <f t="shared" si="258"/>
        <v>#DIV/0!</v>
      </c>
      <c r="FG103" t="e">
        <f t="shared" si="258"/>
        <v>#DIV/0!</v>
      </c>
      <c r="FH103" t="e">
        <f t="shared" si="258"/>
        <v>#DIV/0!</v>
      </c>
      <c r="FI103" t="e">
        <f t="shared" si="258"/>
        <v>#DIV/0!</v>
      </c>
      <c r="FJ103" t="e">
        <f t="shared" si="258"/>
        <v>#DIV/0!</v>
      </c>
      <c r="FK103" t="e">
        <f t="shared" si="258"/>
        <v>#DIV/0!</v>
      </c>
      <c r="FL103" t="e">
        <f t="shared" si="258"/>
        <v>#DIV/0!</v>
      </c>
      <c r="FM103" t="e">
        <f t="shared" si="258"/>
        <v>#DIV/0!</v>
      </c>
      <c r="FN103" t="e">
        <f t="shared" si="258"/>
        <v>#DIV/0!</v>
      </c>
      <c r="FO103" t="e">
        <f t="shared" si="258"/>
        <v>#DIV/0!</v>
      </c>
      <c r="FP103" t="e">
        <f t="shared" si="258"/>
        <v>#DIV/0!</v>
      </c>
      <c r="FQ103" t="e">
        <f t="shared" si="258"/>
        <v>#DIV/0!</v>
      </c>
      <c r="FR103" t="e">
        <f t="shared" si="258"/>
        <v>#DIV/0!</v>
      </c>
      <c r="FS103" t="e">
        <f t="shared" si="258"/>
        <v>#DIV/0!</v>
      </c>
      <c r="FT103" t="e">
        <f t="shared" si="258"/>
        <v>#DIV/0!</v>
      </c>
      <c r="FV103" s="3"/>
      <c r="FW103" t="e">
        <f t="shared" si="259"/>
        <v>#DIV/0!</v>
      </c>
      <c r="FX103">
        <f t="shared" si="283"/>
        <v>1</v>
      </c>
      <c r="FY103" s="19">
        <f t="shared" si="172"/>
        <v>1.3496441692581593</v>
      </c>
      <c r="GA103" s="19" t="e">
        <f t="shared" si="260"/>
        <v>#DIV/0!</v>
      </c>
      <c r="GB103" s="19">
        <f t="shared" si="284"/>
        <v>1</v>
      </c>
      <c r="GC103" s="19">
        <f t="shared" si="173"/>
        <v>1.0847849530447864</v>
      </c>
      <c r="GE103" s="19" t="e">
        <f t="shared" si="261"/>
        <v>#DIV/0!</v>
      </c>
      <c r="GF103" s="19">
        <f t="shared" si="285"/>
        <v>1</v>
      </c>
      <c r="GG103" s="19">
        <f t="shared" si="174"/>
        <v>1.1349627272146658</v>
      </c>
      <c r="GI103" s="19" t="e">
        <f>#REF!</f>
        <v>#REF!</v>
      </c>
      <c r="GJ103" s="19" t="e">
        <f t="shared" si="262"/>
        <v>#REF!</v>
      </c>
      <c r="GK103">
        <f t="shared" si="175"/>
        <v>0</v>
      </c>
      <c r="GL103" s="3"/>
      <c r="GM103" s="3"/>
      <c r="GN103" s="8"/>
      <c r="GO103" s="5">
        <f t="shared" si="286"/>
        <v>11</v>
      </c>
      <c r="GP103" t="b">
        <f t="shared" si="263"/>
        <v>1</v>
      </c>
      <c r="GR103">
        <f t="shared" si="264"/>
        <v>326</v>
      </c>
      <c r="GS103" s="20">
        <v>2.4497748870133482E-2</v>
      </c>
      <c r="GT103" s="20">
        <v>0</v>
      </c>
      <c r="GU103" s="27"/>
      <c r="GV103" s="31">
        <f t="shared" ca="1" si="176"/>
        <v>1996</v>
      </c>
      <c r="GW103" s="12">
        <f t="shared" ca="1" si="265"/>
        <v>1.2661741936798783</v>
      </c>
      <c r="GX103" s="19">
        <f t="shared" ca="1" si="177"/>
        <v>0.98799219195324317</v>
      </c>
      <c r="GY103" s="71">
        <f t="shared" ca="1" si="178"/>
        <v>1.2509687252735364</v>
      </c>
      <c r="GZ103" s="11">
        <f t="shared" ca="1" si="266"/>
        <v>1996</v>
      </c>
      <c r="HA103" s="12">
        <f t="shared" ca="1" si="179"/>
        <v>1.4128683028849109</v>
      </c>
      <c r="HB103" s="12">
        <f t="shared" ca="1" si="180"/>
        <v>0.89617283585065888</v>
      </c>
      <c r="HC103" s="12">
        <f t="shared" ca="1" si="181"/>
        <v>0.98799219195324317</v>
      </c>
      <c r="HD103" s="72">
        <f t="shared" ca="1" si="182"/>
        <v>1.2509687252735364</v>
      </c>
      <c r="HE103">
        <f t="shared" ca="1" si="267"/>
        <v>1996</v>
      </c>
      <c r="HF103" s="12">
        <f t="shared" ca="1" si="183"/>
        <v>0.98799219195324317</v>
      </c>
      <c r="HG103" s="12">
        <f t="shared" ca="1" si="184"/>
        <v>0.98288811900987383</v>
      </c>
      <c r="HH103" s="12">
        <f t="shared" ca="1" si="185"/>
        <v>0.91177502150848178</v>
      </c>
      <c r="HJ103" s="17"/>
      <c r="HL103" s="18">
        <f t="shared" si="268"/>
        <v>1960</v>
      </c>
      <c r="HM103" s="9">
        <f t="shared" si="186"/>
        <v>7.5308170428653129E-7</v>
      </c>
      <c r="HN103" s="9">
        <f t="shared" si="187"/>
        <v>0</v>
      </c>
      <c r="HO103" s="9">
        <f t="shared" si="188"/>
        <v>1.1036708370608446</v>
      </c>
      <c r="HP103" s="9">
        <f t="shared" si="189"/>
        <v>1.2447837464739189</v>
      </c>
      <c r="HQ103" s="9">
        <f t="shared" si="190"/>
        <v>1.366047404271421</v>
      </c>
      <c r="HR103" s="9">
        <f t="shared" si="269"/>
        <v>1.4133227286967671E-6</v>
      </c>
      <c r="HS103" s="9">
        <f t="shared" si="191"/>
        <v>0</v>
      </c>
      <c r="HT103" s="9"/>
      <c r="HU103" s="9">
        <f t="shared" si="192"/>
        <v>1.3738315194306041</v>
      </c>
      <c r="HV103" s="23">
        <f t="shared" si="270"/>
        <v>1.8767189810244391</v>
      </c>
      <c r="HX103" s="8"/>
      <c r="HY103" s="5">
        <f t="shared" si="287"/>
        <v>11</v>
      </c>
      <c r="HZ103" t="b">
        <f t="shared" si="271"/>
        <v>1</v>
      </c>
      <c r="IB103">
        <f t="shared" si="272"/>
        <v>326</v>
      </c>
      <c r="IC103" s="20">
        <v>2.946903584131777E-2</v>
      </c>
      <c r="ID103" s="20">
        <v>0</v>
      </c>
      <c r="IE103" s="11"/>
      <c r="IF103">
        <f t="shared" ca="1" si="273"/>
        <v>1996</v>
      </c>
      <c r="IG103" s="12">
        <f t="shared" ca="1" si="274"/>
        <v>1</v>
      </c>
      <c r="IH103" s="19">
        <f t="shared" ca="1" si="275"/>
        <v>1</v>
      </c>
      <c r="II103" s="19">
        <f t="shared" ca="1" si="276"/>
        <v>1</v>
      </c>
      <c r="IJ103" s="11">
        <f t="shared" ca="1" si="193"/>
        <v>1996</v>
      </c>
      <c r="IK103" s="12">
        <f t="shared" ca="1" si="194"/>
        <v>1</v>
      </c>
      <c r="IL103" s="12">
        <f t="shared" ca="1" si="195"/>
        <v>1</v>
      </c>
      <c r="IM103" s="12">
        <f t="shared" ca="1" si="196"/>
        <v>1</v>
      </c>
      <c r="IN103" s="12">
        <f t="shared" ca="1" si="197"/>
        <v>1</v>
      </c>
      <c r="IO103">
        <f t="shared" ca="1" si="277"/>
        <v>1996</v>
      </c>
      <c r="IP103" s="12">
        <f t="shared" ca="1" si="278"/>
        <v>1</v>
      </c>
      <c r="IQ103" s="12">
        <f t="shared" ca="1" si="198"/>
        <v>1</v>
      </c>
      <c r="IR103" s="12">
        <f t="shared" ca="1" si="199"/>
        <v>1</v>
      </c>
    </row>
    <row r="104" spans="1:252" hidden="1" x14ac:dyDescent="0.2">
      <c r="A104" t="s">
        <v>105</v>
      </c>
      <c r="B104" s="1">
        <f t="shared" si="279"/>
        <v>1961</v>
      </c>
      <c r="C104" s="60">
        <f>Conversion_factors!$A23*C270+C351</f>
        <v>0</v>
      </c>
      <c r="D104" s="60">
        <f>Conversion_factors!$A23*D270+D351</f>
        <v>0</v>
      </c>
      <c r="E104" s="60">
        <f>Conversion_factors!$A23*E270+E351</f>
        <v>0</v>
      </c>
      <c r="F104" s="60">
        <f>Conversion_factors!$A23*F270+F351</f>
        <v>0</v>
      </c>
      <c r="G104" s="60">
        <f>Conversion_factors!$A23*G270+G351</f>
        <v>0</v>
      </c>
      <c r="H104" s="60">
        <f>Conversion_factors!$A23*H270+H351</f>
        <v>0</v>
      </c>
      <c r="I104" s="60">
        <f>Conversion_factors!$A23*I270+I351</f>
        <v>0</v>
      </c>
      <c r="J104" s="60">
        <f>Conversion_factors!$A23*J270+J351</f>
        <v>0</v>
      </c>
      <c r="K104" s="60">
        <f>Conversion_factors!$A23*K270+K351</f>
        <v>0</v>
      </c>
      <c r="L104" s="60">
        <f>Conversion_factors!$A23*L270+L351</f>
        <v>0</v>
      </c>
      <c r="M104" s="60">
        <f>Conversion_factors!$A23*M270+M351</f>
        <v>0</v>
      </c>
      <c r="N104" s="60">
        <f>Conversion_factors!$A23*N270+N351</f>
        <v>0</v>
      </c>
      <c r="O104" s="60">
        <f>Conversion_factors!$A23*O270+O351</f>
        <v>0</v>
      </c>
      <c r="P104" s="60">
        <f>Conversion_factors!$A23*P270+P351</f>
        <v>0</v>
      </c>
      <c r="Q104" s="60">
        <f>Conversion_factors!$A23*Q270+Q351</f>
        <v>0</v>
      </c>
      <c r="R104" s="60">
        <f>Conversion_factors!$A23*R270+R351</f>
        <v>0</v>
      </c>
      <c r="S104" s="60">
        <f>Conversion_factors!$A23*S270+S351</f>
        <v>0</v>
      </c>
      <c r="T104" s="60">
        <f>Conversion_factors!$A23*T270+T351</f>
        <v>0</v>
      </c>
      <c r="U104" s="60">
        <f>Conversion_factors!$A23*U270+U351</f>
        <v>0</v>
      </c>
      <c r="V104" s="60">
        <f>Conversion_factors!$A23*V270+V351</f>
        <v>0</v>
      </c>
      <c r="W104" s="60">
        <f>Conversion_factors!$A23*W270+W351</f>
        <v>0</v>
      </c>
      <c r="X104" s="60">
        <f>Conversion_factors!$A23*X270+X351</f>
        <v>0</v>
      </c>
      <c r="AX104">
        <f t="shared" si="200"/>
        <v>0</v>
      </c>
      <c r="AY104">
        <f t="shared" si="201"/>
        <v>0</v>
      </c>
      <c r="AZ104">
        <f t="shared" si="202"/>
        <v>0</v>
      </c>
      <c r="BA104">
        <f t="shared" si="203"/>
        <v>0</v>
      </c>
      <c r="BB104">
        <f t="shared" si="204"/>
        <v>0</v>
      </c>
      <c r="BC104">
        <f t="shared" si="205"/>
        <v>0</v>
      </c>
      <c r="BD104">
        <f t="shared" si="206"/>
        <v>0</v>
      </c>
      <c r="BE104">
        <f t="shared" si="207"/>
        <v>0</v>
      </c>
      <c r="BF104">
        <f t="shared" si="208"/>
        <v>0</v>
      </c>
      <c r="BG104">
        <f t="shared" si="209"/>
        <v>0</v>
      </c>
      <c r="BH104">
        <f t="shared" si="210"/>
        <v>0</v>
      </c>
      <c r="BI104">
        <f t="shared" si="211"/>
        <v>0</v>
      </c>
      <c r="BJ104">
        <f t="shared" si="212"/>
        <v>0</v>
      </c>
      <c r="BK104">
        <f t="shared" si="213"/>
        <v>0</v>
      </c>
      <c r="BL104">
        <f t="shared" si="214"/>
        <v>0</v>
      </c>
      <c r="BM104">
        <f t="shared" si="215"/>
        <v>0</v>
      </c>
      <c r="BN104">
        <f t="shared" si="216"/>
        <v>0</v>
      </c>
      <c r="BO104">
        <f t="shared" si="217"/>
        <v>0</v>
      </c>
      <c r="BP104">
        <f t="shared" si="218"/>
        <v>0</v>
      </c>
      <c r="BQ104">
        <f t="shared" si="219"/>
        <v>0</v>
      </c>
      <c r="BR104">
        <f t="shared" si="220"/>
        <v>0</v>
      </c>
      <c r="BS104">
        <f t="shared" si="221"/>
        <v>0</v>
      </c>
      <c r="BT104" s="16"/>
      <c r="BU104" s="16"/>
      <c r="BV104" s="9">
        <f t="shared" si="165"/>
        <v>1.0640052694689878E-6</v>
      </c>
      <c r="BW104" s="9">
        <f t="shared" si="222"/>
        <v>0</v>
      </c>
      <c r="BX104" s="9">
        <f t="shared" si="223"/>
        <v>1.0847849530447864</v>
      </c>
      <c r="BY104" s="9">
        <f t="shared" si="224"/>
        <v>1.1349627272146658</v>
      </c>
      <c r="BZ104" s="9">
        <f t="shared" si="225"/>
        <v>1.3496441692581593</v>
      </c>
      <c r="CA104" s="9">
        <f t="shared" si="166"/>
        <v>1.7680246406207168E-6</v>
      </c>
      <c r="CB104" s="9">
        <f t="shared" si="226"/>
        <v>0</v>
      </c>
      <c r="CC104" s="9"/>
      <c r="CD104" s="9">
        <f t="shared" si="227"/>
        <v>1.2311904887491441</v>
      </c>
      <c r="CE104" s="9">
        <f t="shared" si="228"/>
        <v>1.6616690643863856</v>
      </c>
      <c r="CG104" s="35"/>
      <c r="CH104">
        <f t="shared" si="229"/>
        <v>1961</v>
      </c>
      <c r="CI104" t="e">
        <f t="shared" si="230"/>
        <v>#DIV/0!</v>
      </c>
      <c r="CJ104" t="e">
        <f t="shared" si="231"/>
        <v>#DIV/0!</v>
      </c>
      <c r="CK104" t="e">
        <f t="shared" si="232"/>
        <v>#DIV/0!</v>
      </c>
      <c r="CL104" t="e">
        <f t="shared" si="233"/>
        <v>#DIV/0!</v>
      </c>
      <c r="CM104" t="e">
        <f t="shared" si="234"/>
        <v>#DIV/0!</v>
      </c>
      <c r="CN104" t="e">
        <f t="shared" si="235"/>
        <v>#DIV/0!</v>
      </c>
      <c r="CO104" t="e">
        <f t="shared" si="236"/>
        <v>#DIV/0!</v>
      </c>
      <c r="CP104" t="e">
        <f t="shared" si="237"/>
        <v>#DIV/0!</v>
      </c>
      <c r="CQ104" t="e">
        <f t="shared" si="238"/>
        <v>#DIV/0!</v>
      </c>
      <c r="CR104" t="e">
        <f t="shared" si="239"/>
        <v>#DIV/0!</v>
      </c>
      <c r="CS104" t="e">
        <f t="shared" si="240"/>
        <v>#DIV/0!</v>
      </c>
      <c r="CT104" t="e">
        <f t="shared" si="241"/>
        <v>#DIV/0!</v>
      </c>
      <c r="CU104" t="e">
        <f t="shared" si="242"/>
        <v>#DIV/0!</v>
      </c>
      <c r="CV104" t="e">
        <f t="shared" si="243"/>
        <v>#DIV/0!</v>
      </c>
      <c r="CW104" t="e">
        <f t="shared" si="244"/>
        <v>#DIV/0!</v>
      </c>
      <c r="CX104" t="e">
        <f t="shared" si="245"/>
        <v>#DIV/0!</v>
      </c>
      <c r="CY104" t="e">
        <f t="shared" si="246"/>
        <v>#DIV/0!</v>
      </c>
      <c r="CZ104" t="e">
        <f t="shared" si="168"/>
        <v>#DIV/0!</v>
      </c>
      <c r="DA104" t="e">
        <f t="shared" si="169"/>
        <v>#DIV/0!</v>
      </c>
      <c r="DB104" t="e">
        <f t="shared" si="170"/>
        <v>#DIV/0!</v>
      </c>
      <c r="DC104" t="e">
        <f t="shared" si="171"/>
        <v>#DIV/0!</v>
      </c>
      <c r="DF104" t="e">
        <f t="shared" si="280"/>
        <v>#DIV/0!</v>
      </c>
      <c r="DG104" t="e">
        <f t="shared" si="247"/>
        <v>#DIV/0!</v>
      </c>
      <c r="DH104" t="e">
        <f t="shared" si="247"/>
        <v>#DIV/0!</v>
      </c>
      <c r="DI104" t="e">
        <f t="shared" si="247"/>
        <v>#DIV/0!</v>
      </c>
      <c r="DJ104" t="e">
        <f t="shared" si="247"/>
        <v>#DIV/0!</v>
      </c>
      <c r="DK104" t="e">
        <f t="shared" si="247"/>
        <v>#DIV/0!</v>
      </c>
      <c r="DL104" t="e">
        <f t="shared" si="247"/>
        <v>#DIV/0!</v>
      </c>
      <c r="DM104" t="e">
        <f t="shared" si="247"/>
        <v>#DIV/0!</v>
      </c>
      <c r="DN104" t="e">
        <f t="shared" si="247"/>
        <v>#DIV/0!</v>
      </c>
      <c r="DO104" t="e">
        <f t="shared" si="247"/>
        <v>#DIV/0!</v>
      </c>
      <c r="DP104" t="e">
        <f t="shared" si="247"/>
        <v>#DIV/0!</v>
      </c>
      <c r="DQ104" t="e">
        <f t="shared" si="247"/>
        <v>#DIV/0!</v>
      </c>
      <c r="DR104" t="e">
        <f t="shared" si="247"/>
        <v>#DIV/0!</v>
      </c>
      <c r="DS104" t="e">
        <f t="shared" si="247"/>
        <v>#DIV/0!</v>
      </c>
      <c r="DT104" t="e">
        <f t="shared" si="247"/>
        <v>#DIV/0!</v>
      </c>
      <c r="DU104" t="e">
        <f t="shared" si="247"/>
        <v>#DIV/0!</v>
      </c>
      <c r="DV104" t="e">
        <f t="shared" si="247"/>
        <v>#DIV/0!</v>
      </c>
      <c r="DW104" t="e">
        <f t="shared" si="248"/>
        <v>#DIV/0!</v>
      </c>
      <c r="DX104" t="e">
        <f t="shared" si="249"/>
        <v>#DIV/0!</v>
      </c>
      <c r="DY104" t="e">
        <f t="shared" si="250"/>
        <v>#DIV/0!</v>
      </c>
      <c r="DZ104" t="e">
        <f t="shared" si="251"/>
        <v>#DIV/0!</v>
      </c>
      <c r="EA104" t="e">
        <f t="shared" si="252"/>
        <v>#DIV/0!</v>
      </c>
      <c r="EC104" t="e">
        <f t="shared" si="281"/>
        <v>#DIV/0!</v>
      </c>
      <c r="ED104" t="e">
        <f t="shared" si="253"/>
        <v>#DIV/0!</v>
      </c>
      <c r="EE104" t="e">
        <f t="shared" si="253"/>
        <v>#DIV/0!</v>
      </c>
      <c r="EF104" t="e">
        <f t="shared" si="253"/>
        <v>#DIV/0!</v>
      </c>
      <c r="EG104" t="e">
        <f t="shared" si="253"/>
        <v>#DIV/0!</v>
      </c>
      <c r="EH104" t="e">
        <f t="shared" si="253"/>
        <v>#DIV/0!</v>
      </c>
      <c r="EI104" t="e">
        <f t="shared" si="253"/>
        <v>#DIV/0!</v>
      </c>
      <c r="EJ104" t="e">
        <f t="shared" si="253"/>
        <v>#DIV/0!</v>
      </c>
      <c r="EK104" t="e">
        <f t="shared" si="253"/>
        <v>#DIV/0!</v>
      </c>
      <c r="EL104" t="e">
        <f t="shared" si="253"/>
        <v>#DIV/0!</v>
      </c>
      <c r="EM104" t="e">
        <f t="shared" si="253"/>
        <v>#DIV/0!</v>
      </c>
      <c r="EN104" t="e">
        <f t="shared" si="253"/>
        <v>#DIV/0!</v>
      </c>
      <c r="EO104" t="e">
        <f t="shared" si="253"/>
        <v>#DIV/0!</v>
      </c>
      <c r="EP104" t="e">
        <f t="shared" si="253"/>
        <v>#DIV/0!</v>
      </c>
      <c r="EQ104" t="e">
        <f t="shared" si="253"/>
        <v>#DIV/0!</v>
      </c>
      <c r="ER104" t="e">
        <f t="shared" si="253"/>
        <v>#DIV/0!</v>
      </c>
      <c r="ES104" t="e">
        <f t="shared" si="253"/>
        <v>#DIV/0!</v>
      </c>
      <c r="ET104" t="e">
        <f t="shared" si="254"/>
        <v>#DIV/0!</v>
      </c>
      <c r="EU104" t="e">
        <f t="shared" si="255"/>
        <v>#DIV/0!</v>
      </c>
      <c r="EV104" t="e">
        <f t="shared" si="256"/>
        <v>#DIV/0!</v>
      </c>
      <c r="EW104" t="e">
        <f t="shared" si="257"/>
        <v>#DIV/0!</v>
      </c>
      <c r="EZ104" t="e">
        <f t="shared" si="282"/>
        <v>#DIV/0!</v>
      </c>
      <c r="FA104" t="e">
        <f t="shared" si="258"/>
        <v>#DIV/0!</v>
      </c>
      <c r="FB104" t="e">
        <f t="shared" si="258"/>
        <v>#DIV/0!</v>
      </c>
      <c r="FC104" t="e">
        <f t="shared" si="258"/>
        <v>#DIV/0!</v>
      </c>
      <c r="FD104" t="e">
        <f t="shared" si="258"/>
        <v>#DIV/0!</v>
      </c>
      <c r="FE104" t="e">
        <f t="shared" si="258"/>
        <v>#DIV/0!</v>
      </c>
      <c r="FF104" t="e">
        <f t="shared" si="258"/>
        <v>#DIV/0!</v>
      </c>
      <c r="FG104" t="e">
        <f t="shared" si="258"/>
        <v>#DIV/0!</v>
      </c>
      <c r="FH104" t="e">
        <f t="shared" si="258"/>
        <v>#DIV/0!</v>
      </c>
      <c r="FI104" t="e">
        <f t="shared" si="258"/>
        <v>#DIV/0!</v>
      </c>
      <c r="FJ104" t="e">
        <f t="shared" si="258"/>
        <v>#DIV/0!</v>
      </c>
      <c r="FK104" t="e">
        <f t="shared" si="258"/>
        <v>#DIV/0!</v>
      </c>
      <c r="FL104" t="e">
        <f t="shared" si="258"/>
        <v>#DIV/0!</v>
      </c>
      <c r="FM104" t="e">
        <f t="shared" si="258"/>
        <v>#DIV/0!</v>
      </c>
      <c r="FN104" t="e">
        <f t="shared" si="258"/>
        <v>#DIV/0!</v>
      </c>
      <c r="FO104" t="e">
        <f t="shared" si="258"/>
        <v>#DIV/0!</v>
      </c>
      <c r="FP104" t="e">
        <f t="shared" si="258"/>
        <v>#DIV/0!</v>
      </c>
      <c r="FQ104" t="e">
        <f t="shared" si="258"/>
        <v>#DIV/0!</v>
      </c>
      <c r="FR104" t="e">
        <f t="shared" si="258"/>
        <v>#DIV/0!</v>
      </c>
      <c r="FS104" t="e">
        <f t="shared" si="258"/>
        <v>#DIV/0!</v>
      </c>
      <c r="FT104" t="e">
        <f t="shared" si="258"/>
        <v>#DIV/0!</v>
      </c>
      <c r="FV104" s="3"/>
      <c r="FW104" t="e">
        <f t="shared" si="259"/>
        <v>#DIV/0!</v>
      </c>
      <c r="FX104">
        <f t="shared" si="283"/>
        <v>1</v>
      </c>
      <c r="FY104" s="19">
        <f t="shared" si="172"/>
        <v>1.3496441692581593</v>
      </c>
      <c r="GA104" s="19" t="e">
        <f t="shared" si="260"/>
        <v>#DIV/0!</v>
      </c>
      <c r="GB104" s="19">
        <f t="shared" si="284"/>
        <v>1</v>
      </c>
      <c r="GC104" s="19">
        <f t="shared" si="173"/>
        <v>1.0847849530447864</v>
      </c>
      <c r="GE104" s="19" t="e">
        <f t="shared" si="261"/>
        <v>#DIV/0!</v>
      </c>
      <c r="GF104" s="19">
        <f t="shared" si="285"/>
        <v>1</v>
      </c>
      <c r="GG104" s="19">
        <f t="shared" si="174"/>
        <v>1.1349627272146658</v>
      </c>
      <c r="GI104" s="19" t="e">
        <f>#REF!</f>
        <v>#REF!</v>
      </c>
      <c r="GJ104" s="19" t="e">
        <f t="shared" si="262"/>
        <v>#REF!</v>
      </c>
      <c r="GK104">
        <f t="shared" si="175"/>
        <v>0</v>
      </c>
      <c r="GL104" s="3"/>
      <c r="GM104" s="3"/>
      <c r="GN104" s="8"/>
      <c r="GO104" s="5">
        <f t="shared" si="286"/>
        <v>12</v>
      </c>
      <c r="GP104" t="b">
        <f t="shared" si="263"/>
        <v>1</v>
      </c>
      <c r="GR104">
        <f t="shared" si="264"/>
        <v>327</v>
      </c>
      <c r="GS104" s="20">
        <v>6.0615801041496588E-2</v>
      </c>
      <c r="GT104" s="20">
        <v>0</v>
      </c>
      <c r="GU104" s="27"/>
      <c r="GV104" s="31">
        <f t="shared" ca="1" si="176"/>
        <v>1997</v>
      </c>
      <c r="GW104" s="12">
        <f t="shared" ca="1" si="265"/>
        <v>1.3270323709875707</v>
      </c>
      <c r="GX104" s="19">
        <f t="shared" ca="1" si="177"/>
        <v>0.94145644746342483</v>
      </c>
      <c r="GY104" s="71">
        <f t="shared" ca="1" si="178"/>
        <v>1.2493411579896445</v>
      </c>
      <c r="GZ104" s="11">
        <f t="shared" ca="1" si="266"/>
        <v>1997</v>
      </c>
      <c r="HA104" s="12">
        <f t="shared" ca="1" si="179"/>
        <v>1.5163109224744213</v>
      </c>
      <c r="HB104" s="12">
        <f t="shared" ca="1" si="180"/>
        <v>0.8751716757550142</v>
      </c>
      <c r="HC104" s="12">
        <f t="shared" ca="1" si="181"/>
        <v>0.94145644746342483</v>
      </c>
      <c r="HD104" s="72">
        <f t="shared" ca="1" si="182"/>
        <v>1.2493411579896445</v>
      </c>
      <c r="HE104">
        <f t="shared" ca="1" si="267"/>
        <v>1997</v>
      </c>
      <c r="HF104" s="12">
        <f t="shared" ca="1" si="183"/>
        <v>0.94145644746342483</v>
      </c>
      <c r="HG104" s="12">
        <f t="shared" ca="1" si="184"/>
        <v>0.95901819623700124</v>
      </c>
      <c r="HH104" s="12">
        <f t="shared" ca="1" si="185"/>
        <v>0.91257045923530511</v>
      </c>
      <c r="HJ104" s="17"/>
      <c r="HL104" s="18">
        <f t="shared" si="268"/>
        <v>1961</v>
      </c>
      <c r="HM104" s="9">
        <f t="shared" si="186"/>
        <v>7.5308170428653129E-7</v>
      </c>
      <c r="HN104" s="9">
        <f t="shared" si="187"/>
        <v>0</v>
      </c>
      <c r="HO104" s="9">
        <f t="shared" si="188"/>
        <v>1.1036708370608446</v>
      </c>
      <c r="HP104" s="9">
        <f t="shared" si="189"/>
        <v>1.2447837464739189</v>
      </c>
      <c r="HQ104" s="9">
        <f t="shared" si="190"/>
        <v>1.366047404271421</v>
      </c>
      <c r="HR104" s="9">
        <f t="shared" si="269"/>
        <v>1.4133227286967671E-6</v>
      </c>
      <c r="HS104" s="9">
        <f t="shared" si="191"/>
        <v>0</v>
      </c>
      <c r="HT104" s="9"/>
      <c r="HU104" s="9">
        <f t="shared" si="192"/>
        <v>1.3738315194306041</v>
      </c>
      <c r="HV104" s="23">
        <f t="shared" si="270"/>
        <v>1.8767189810244391</v>
      </c>
      <c r="HX104" s="8"/>
      <c r="HY104" s="5">
        <f t="shared" si="287"/>
        <v>12</v>
      </c>
      <c r="HZ104" t="b">
        <f t="shared" si="271"/>
        <v>1</v>
      </c>
      <c r="IB104">
        <f t="shared" si="272"/>
        <v>327</v>
      </c>
      <c r="IC104" s="20">
        <v>5.1313864850210687E-2</v>
      </c>
      <c r="ID104" s="20">
        <v>0</v>
      </c>
      <c r="IE104" s="11"/>
      <c r="IF104">
        <f t="shared" ca="1" si="273"/>
        <v>1997</v>
      </c>
      <c r="IG104" s="12">
        <f t="shared" ca="1" si="274"/>
        <v>1.0480646167102969</v>
      </c>
      <c r="IH104" s="19">
        <f t="shared" ca="1" si="275"/>
        <v>0.95289867180243804</v>
      </c>
      <c r="II104" s="19">
        <f t="shared" ca="1" si="276"/>
        <v>0.99869895445744572</v>
      </c>
      <c r="IJ104" s="11">
        <f t="shared" ca="1" si="193"/>
        <v>1997</v>
      </c>
      <c r="IK104" s="12">
        <f t="shared" ca="1" si="194"/>
        <v>1.0732146226072825</v>
      </c>
      <c r="IL104" s="12">
        <f t="shared" ca="1" si="195"/>
        <v>0.97656572565524136</v>
      </c>
      <c r="IM104" s="12">
        <f t="shared" ca="1" si="196"/>
        <v>0.95289867180243804</v>
      </c>
      <c r="IN104" s="12">
        <f t="shared" ca="1" si="197"/>
        <v>0.99869895445744572</v>
      </c>
      <c r="IO104">
        <f t="shared" ca="1" si="277"/>
        <v>1997</v>
      </c>
      <c r="IP104" s="12">
        <f t="shared" ca="1" si="278"/>
        <v>0.95289867180243804</v>
      </c>
      <c r="IQ104" s="12">
        <f t="shared" ca="1" si="198"/>
        <v>0.97571450675696614</v>
      </c>
      <c r="IR104" s="12">
        <f t="shared" ca="1" si="199"/>
        <v>1.0008724057010328</v>
      </c>
    </row>
    <row r="105" spans="1:252" hidden="1" x14ac:dyDescent="0.2">
      <c r="A105" t="s">
        <v>105</v>
      </c>
      <c r="B105" s="1">
        <f t="shared" si="279"/>
        <v>1962</v>
      </c>
      <c r="C105" s="60">
        <f>Conversion_factors!$A24*C271+C352</f>
        <v>0</v>
      </c>
      <c r="D105" s="60">
        <f>Conversion_factors!$A24*D271+D352</f>
        <v>0</v>
      </c>
      <c r="E105" s="60">
        <f>Conversion_factors!$A24*E271+E352</f>
        <v>0</v>
      </c>
      <c r="F105" s="60">
        <f>Conversion_factors!$A24*F271+F352</f>
        <v>0</v>
      </c>
      <c r="G105" s="60">
        <f>Conversion_factors!$A24*G271+G352</f>
        <v>0</v>
      </c>
      <c r="H105" s="60">
        <f>Conversion_factors!$A24*H271+H352</f>
        <v>0</v>
      </c>
      <c r="I105" s="60">
        <f>Conversion_factors!$A24*I271+I352</f>
        <v>0</v>
      </c>
      <c r="J105" s="60">
        <f>Conversion_factors!$A24*J271+J352</f>
        <v>0</v>
      </c>
      <c r="K105" s="60">
        <f>Conversion_factors!$A24*K271+K352</f>
        <v>0</v>
      </c>
      <c r="L105" s="60">
        <f>Conversion_factors!$A24*L271+L352</f>
        <v>0</v>
      </c>
      <c r="M105" s="60">
        <f>Conversion_factors!$A24*M271+M352</f>
        <v>0</v>
      </c>
      <c r="N105" s="60">
        <f>Conversion_factors!$A24*N271+N352</f>
        <v>0</v>
      </c>
      <c r="O105" s="60">
        <f>Conversion_factors!$A24*O271+O352</f>
        <v>0</v>
      </c>
      <c r="P105" s="60">
        <f>Conversion_factors!$A24*P271+P352</f>
        <v>0</v>
      </c>
      <c r="Q105" s="60">
        <f>Conversion_factors!$A24*Q271+Q352</f>
        <v>0</v>
      </c>
      <c r="R105" s="60">
        <f>Conversion_factors!$A24*R271+R352</f>
        <v>0</v>
      </c>
      <c r="S105" s="60">
        <f>Conversion_factors!$A24*S271+S352</f>
        <v>0</v>
      </c>
      <c r="T105" s="60">
        <f>Conversion_factors!$A24*T271+T352</f>
        <v>0</v>
      </c>
      <c r="U105" s="60">
        <f>Conversion_factors!$A24*U271+U352</f>
        <v>0</v>
      </c>
      <c r="V105" s="60">
        <f>Conversion_factors!$A24*V271+V352</f>
        <v>0</v>
      </c>
      <c r="W105" s="60">
        <f>Conversion_factors!$A24*W271+W352</f>
        <v>0</v>
      </c>
      <c r="X105" s="60">
        <f>Conversion_factors!$A24*X271+X352</f>
        <v>0</v>
      </c>
      <c r="AX105">
        <f t="shared" si="200"/>
        <v>0</v>
      </c>
      <c r="AY105">
        <f t="shared" si="201"/>
        <v>0</v>
      </c>
      <c r="AZ105">
        <f t="shared" si="202"/>
        <v>0</v>
      </c>
      <c r="BA105">
        <f t="shared" si="203"/>
        <v>0</v>
      </c>
      <c r="BB105">
        <f t="shared" si="204"/>
        <v>0</v>
      </c>
      <c r="BC105">
        <f t="shared" si="205"/>
        <v>0</v>
      </c>
      <c r="BD105">
        <f t="shared" si="206"/>
        <v>0</v>
      </c>
      <c r="BE105">
        <f t="shared" si="207"/>
        <v>0</v>
      </c>
      <c r="BF105">
        <f t="shared" si="208"/>
        <v>0</v>
      </c>
      <c r="BG105">
        <f t="shared" si="209"/>
        <v>0</v>
      </c>
      <c r="BH105">
        <f t="shared" si="210"/>
        <v>0</v>
      </c>
      <c r="BI105">
        <f t="shared" si="211"/>
        <v>0</v>
      </c>
      <c r="BJ105">
        <f t="shared" si="212"/>
        <v>0</v>
      </c>
      <c r="BK105">
        <f t="shared" si="213"/>
        <v>0</v>
      </c>
      <c r="BL105">
        <f t="shared" si="214"/>
        <v>0</v>
      </c>
      <c r="BM105">
        <f t="shared" si="215"/>
        <v>0</v>
      </c>
      <c r="BN105">
        <f t="shared" si="216"/>
        <v>0</v>
      </c>
      <c r="BO105">
        <f t="shared" si="217"/>
        <v>0</v>
      </c>
      <c r="BP105">
        <f t="shared" si="218"/>
        <v>0</v>
      </c>
      <c r="BQ105">
        <f t="shared" si="219"/>
        <v>0</v>
      </c>
      <c r="BR105">
        <f t="shared" si="220"/>
        <v>0</v>
      </c>
      <c r="BS105">
        <f t="shared" si="221"/>
        <v>0</v>
      </c>
      <c r="BT105" s="16"/>
      <c r="BU105" s="16"/>
      <c r="BV105" s="9">
        <f t="shared" si="165"/>
        <v>1.0640052694689878E-6</v>
      </c>
      <c r="BW105" s="9">
        <f t="shared" si="222"/>
        <v>0</v>
      </c>
      <c r="BX105" s="9">
        <f t="shared" si="223"/>
        <v>1.0847849530447864</v>
      </c>
      <c r="BY105" s="9">
        <f t="shared" si="224"/>
        <v>1.1349627272146658</v>
      </c>
      <c r="BZ105" s="9">
        <f t="shared" si="225"/>
        <v>1.3496441692581593</v>
      </c>
      <c r="CA105" s="9">
        <f t="shared" si="166"/>
        <v>1.7680246406207168E-6</v>
      </c>
      <c r="CB105" s="9">
        <f t="shared" si="226"/>
        <v>0</v>
      </c>
      <c r="CC105" s="9"/>
      <c r="CD105" s="9">
        <f t="shared" si="227"/>
        <v>1.2311904887491441</v>
      </c>
      <c r="CE105" s="9">
        <f t="shared" si="228"/>
        <v>1.6616690643863856</v>
      </c>
      <c r="CG105" s="35"/>
      <c r="CH105">
        <f t="shared" si="229"/>
        <v>1962</v>
      </c>
      <c r="CI105" t="e">
        <f t="shared" si="230"/>
        <v>#DIV/0!</v>
      </c>
      <c r="CJ105" t="e">
        <f t="shared" si="231"/>
        <v>#DIV/0!</v>
      </c>
      <c r="CK105" t="e">
        <f t="shared" si="232"/>
        <v>#DIV/0!</v>
      </c>
      <c r="CL105" t="e">
        <f t="shared" si="233"/>
        <v>#DIV/0!</v>
      </c>
      <c r="CM105" t="e">
        <f t="shared" si="234"/>
        <v>#DIV/0!</v>
      </c>
      <c r="CN105" t="e">
        <f t="shared" si="235"/>
        <v>#DIV/0!</v>
      </c>
      <c r="CO105" t="e">
        <f t="shared" si="236"/>
        <v>#DIV/0!</v>
      </c>
      <c r="CP105" t="e">
        <f t="shared" si="237"/>
        <v>#DIV/0!</v>
      </c>
      <c r="CQ105" t="e">
        <f t="shared" si="238"/>
        <v>#DIV/0!</v>
      </c>
      <c r="CR105" t="e">
        <f t="shared" si="239"/>
        <v>#DIV/0!</v>
      </c>
      <c r="CS105" t="e">
        <f t="shared" si="240"/>
        <v>#DIV/0!</v>
      </c>
      <c r="CT105" t="e">
        <f t="shared" si="241"/>
        <v>#DIV/0!</v>
      </c>
      <c r="CU105" t="e">
        <f t="shared" si="242"/>
        <v>#DIV/0!</v>
      </c>
      <c r="CV105" t="e">
        <f t="shared" si="243"/>
        <v>#DIV/0!</v>
      </c>
      <c r="CW105" t="e">
        <f t="shared" si="244"/>
        <v>#DIV/0!</v>
      </c>
      <c r="CX105" t="e">
        <f t="shared" si="245"/>
        <v>#DIV/0!</v>
      </c>
      <c r="CY105" t="e">
        <f t="shared" si="246"/>
        <v>#DIV/0!</v>
      </c>
      <c r="CZ105" t="e">
        <f t="shared" si="168"/>
        <v>#DIV/0!</v>
      </c>
      <c r="DA105" t="e">
        <f t="shared" si="169"/>
        <v>#DIV/0!</v>
      </c>
      <c r="DB105" t="e">
        <f t="shared" si="170"/>
        <v>#DIV/0!</v>
      </c>
      <c r="DC105" t="e">
        <f t="shared" si="171"/>
        <v>#DIV/0!</v>
      </c>
      <c r="DF105" t="e">
        <f t="shared" si="280"/>
        <v>#DIV/0!</v>
      </c>
      <c r="DG105" t="e">
        <f t="shared" si="247"/>
        <v>#DIV/0!</v>
      </c>
      <c r="DH105" t="e">
        <f t="shared" si="247"/>
        <v>#DIV/0!</v>
      </c>
      <c r="DI105" t="e">
        <f t="shared" si="247"/>
        <v>#DIV/0!</v>
      </c>
      <c r="DJ105" t="e">
        <f t="shared" si="247"/>
        <v>#DIV/0!</v>
      </c>
      <c r="DK105" t="e">
        <f t="shared" si="247"/>
        <v>#DIV/0!</v>
      </c>
      <c r="DL105" t="e">
        <f t="shared" si="247"/>
        <v>#DIV/0!</v>
      </c>
      <c r="DM105" t="e">
        <f t="shared" si="247"/>
        <v>#DIV/0!</v>
      </c>
      <c r="DN105" t="e">
        <f t="shared" si="247"/>
        <v>#DIV/0!</v>
      </c>
      <c r="DO105" t="e">
        <f t="shared" si="247"/>
        <v>#DIV/0!</v>
      </c>
      <c r="DP105" t="e">
        <f t="shared" si="247"/>
        <v>#DIV/0!</v>
      </c>
      <c r="DQ105" t="e">
        <f t="shared" si="247"/>
        <v>#DIV/0!</v>
      </c>
      <c r="DR105" t="e">
        <f t="shared" si="247"/>
        <v>#DIV/0!</v>
      </c>
      <c r="DS105" t="e">
        <f t="shared" si="247"/>
        <v>#DIV/0!</v>
      </c>
      <c r="DT105" t="e">
        <f t="shared" si="247"/>
        <v>#DIV/0!</v>
      </c>
      <c r="DU105" t="e">
        <f t="shared" si="247"/>
        <v>#DIV/0!</v>
      </c>
      <c r="DV105" t="e">
        <f t="shared" si="247"/>
        <v>#DIV/0!</v>
      </c>
      <c r="DW105" t="e">
        <f t="shared" si="248"/>
        <v>#DIV/0!</v>
      </c>
      <c r="DX105" t="e">
        <f t="shared" si="249"/>
        <v>#DIV/0!</v>
      </c>
      <c r="DY105" t="e">
        <f t="shared" si="250"/>
        <v>#DIV/0!</v>
      </c>
      <c r="DZ105" t="e">
        <f t="shared" si="251"/>
        <v>#DIV/0!</v>
      </c>
      <c r="EA105" t="e">
        <f t="shared" si="252"/>
        <v>#DIV/0!</v>
      </c>
      <c r="EC105" t="e">
        <f t="shared" si="281"/>
        <v>#DIV/0!</v>
      </c>
      <c r="ED105" t="e">
        <f t="shared" si="253"/>
        <v>#DIV/0!</v>
      </c>
      <c r="EE105" t="e">
        <f t="shared" si="253"/>
        <v>#DIV/0!</v>
      </c>
      <c r="EF105" t="e">
        <f t="shared" si="253"/>
        <v>#DIV/0!</v>
      </c>
      <c r="EG105" t="e">
        <f t="shared" si="253"/>
        <v>#DIV/0!</v>
      </c>
      <c r="EH105" t="e">
        <f t="shared" si="253"/>
        <v>#DIV/0!</v>
      </c>
      <c r="EI105" t="e">
        <f t="shared" si="253"/>
        <v>#DIV/0!</v>
      </c>
      <c r="EJ105" t="e">
        <f t="shared" si="253"/>
        <v>#DIV/0!</v>
      </c>
      <c r="EK105" t="e">
        <f t="shared" si="253"/>
        <v>#DIV/0!</v>
      </c>
      <c r="EL105" t="e">
        <f t="shared" si="253"/>
        <v>#DIV/0!</v>
      </c>
      <c r="EM105" t="e">
        <f t="shared" si="253"/>
        <v>#DIV/0!</v>
      </c>
      <c r="EN105" t="e">
        <f t="shared" si="253"/>
        <v>#DIV/0!</v>
      </c>
      <c r="EO105" t="e">
        <f t="shared" si="253"/>
        <v>#DIV/0!</v>
      </c>
      <c r="EP105" t="e">
        <f t="shared" si="253"/>
        <v>#DIV/0!</v>
      </c>
      <c r="EQ105" t="e">
        <f t="shared" si="253"/>
        <v>#DIV/0!</v>
      </c>
      <c r="ER105" t="e">
        <f t="shared" si="253"/>
        <v>#DIV/0!</v>
      </c>
      <c r="ES105" t="e">
        <f t="shared" si="253"/>
        <v>#DIV/0!</v>
      </c>
      <c r="ET105" t="e">
        <f t="shared" si="254"/>
        <v>#DIV/0!</v>
      </c>
      <c r="EU105" t="e">
        <f t="shared" si="255"/>
        <v>#DIV/0!</v>
      </c>
      <c r="EV105" t="e">
        <f t="shared" si="256"/>
        <v>#DIV/0!</v>
      </c>
      <c r="EW105" t="e">
        <f t="shared" si="257"/>
        <v>#DIV/0!</v>
      </c>
      <c r="EZ105" t="e">
        <f t="shared" si="282"/>
        <v>#DIV/0!</v>
      </c>
      <c r="FA105" t="e">
        <f t="shared" si="258"/>
        <v>#DIV/0!</v>
      </c>
      <c r="FB105" t="e">
        <f t="shared" si="258"/>
        <v>#DIV/0!</v>
      </c>
      <c r="FC105" t="e">
        <f t="shared" si="258"/>
        <v>#DIV/0!</v>
      </c>
      <c r="FD105" t="e">
        <f t="shared" si="258"/>
        <v>#DIV/0!</v>
      </c>
      <c r="FE105" t="e">
        <f t="shared" si="258"/>
        <v>#DIV/0!</v>
      </c>
      <c r="FF105" t="e">
        <f t="shared" si="258"/>
        <v>#DIV/0!</v>
      </c>
      <c r="FG105" t="e">
        <f t="shared" si="258"/>
        <v>#DIV/0!</v>
      </c>
      <c r="FH105" t="e">
        <f t="shared" si="258"/>
        <v>#DIV/0!</v>
      </c>
      <c r="FI105" t="e">
        <f t="shared" si="258"/>
        <v>#DIV/0!</v>
      </c>
      <c r="FJ105" t="e">
        <f t="shared" si="258"/>
        <v>#DIV/0!</v>
      </c>
      <c r="FK105" t="e">
        <f t="shared" si="258"/>
        <v>#DIV/0!</v>
      </c>
      <c r="FL105" t="e">
        <f t="shared" si="258"/>
        <v>#DIV/0!</v>
      </c>
      <c r="FM105" t="e">
        <f t="shared" si="258"/>
        <v>#DIV/0!</v>
      </c>
      <c r="FN105" t="e">
        <f t="shared" si="258"/>
        <v>#DIV/0!</v>
      </c>
      <c r="FO105" t="e">
        <f t="shared" si="258"/>
        <v>#DIV/0!</v>
      </c>
      <c r="FP105" t="e">
        <f t="shared" ref="FP105:FP153" si="288">LN(BN105/BN104)</f>
        <v>#DIV/0!</v>
      </c>
      <c r="FQ105" t="e">
        <f t="shared" ref="FQ105:FQ153" si="289">LN(BO105/BO104)</f>
        <v>#DIV/0!</v>
      </c>
      <c r="FR105" t="e">
        <f t="shared" ref="FR105:FR153" si="290">LN(BP105/BP104)</f>
        <v>#DIV/0!</v>
      </c>
      <c r="FS105" t="e">
        <f t="shared" ref="FS105:FS153" si="291">LN(BQ105/BQ104)</f>
        <v>#DIV/0!</v>
      </c>
      <c r="FT105" t="e">
        <f t="shared" ref="FT105:FT153" si="292">LN(BR105/BR104)</f>
        <v>#DIV/0!</v>
      </c>
      <c r="FV105" s="3"/>
      <c r="FW105" t="e">
        <f t="shared" si="259"/>
        <v>#DIV/0!</v>
      </c>
      <c r="FX105">
        <f t="shared" si="283"/>
        <v>1</v>
      </c>
      <c r="FY105" s="19">
        <f t="shared" si="172"/>
        <v>1.3496441692581593</v>
      </c>
      <c r="GA105" s="19" t="e">
        <f t="shared" si="260"/>
        <v>#DIV/0!</v>
      </c>
      <c r="GB105" s="19">
        <f t="shared" si="284"/>
        <v>1</v>
      </c>
      <c r="GC105" s="19">
        <f t="shared" si="173"/>
        <v>1.0847849530447864</v>
      </c>
      <c r="GE105" s="19" t="e">
        <f t="shared" si="261"/>
        <v>#DIV/0!</v>
      </c>
      <c r="GF105" s="19">
        <f t="shared" si="285"/>
        <v>1</v>
      </c>
      <c r="GG105" s="19">
        <f t="shared" si="174"/>
        <v>1.1349627272146658</v>
      </c>
      <c r="GI105" s="19" t="e">
        <f>#REF!</f>
        <v>#REF!</v>
      </c>
      <c r="GJ105" s="19" t="e">
        <f t="shared" si="262"/>
        <v>#REF!</v>
      </c>
      <c r="GK105">
        <f t="shared" si="175"/>
        <v>0</v>
      </c>
      <c r="GL105" s="3"/>
      <c r="GM105" s="3"/>
      <c r="GN105" s="8"/>
      <c r="GO105" s="5">
        <f t="shared" si="286"/>
        <v>13</v>
      </c>
      <c r="GP105" t="b">
        <f t="shared" si="263"/>
        <v>1</v>
      </c>
      <c r="GR105">
        <f t="shared" si="264"/>
        <v>331</v>
      </c>
      <c r="GS105" s="20">
        <v>0.1809450193148088</v>
      </c>
      <c r="GT105" s="20">
        <v>0</v>
      </c>
      <c r="GU105" s="27"/>
      <c r="GV105" s="31">
        <f t="shared" ca="1" si="176"/>
        <v>1998</v>
      </c>
      <c r="GW105" s="12">
        <f t="shared" ca="1" si="265"/>
        <v>1.3538794465537478</v>
      </c>
      <c r="GX105" s="19">
        <f t="shared" ca="1" si="177"/>
        <v>0.93836732152002089</v>
      </c>
      <c r="GY105" s="71">
        <f t="shared" ca="1" si="178"/>
        <v>1.2704335822161814</v>
      </c>
      <c r="GZ105" s="11">
        <f t="shared" ca="1" si="266"/>
        <v>1998</v>
      </c>
      <c r="HA105" s="12">
        <f t="shared" ca="1" si="179"/>
        <v>1.578704558036538</v>
      </c>
      <c r="HB105" s="12">
        <f t="shared" ca="1" si="180"/>
        <v>0.85758886275567037</v>
      </c>
      <c r="HC105" s="12">
        <f t="shared" ca="1" si="181"/>
        <v>0.93836732152002089</v>
      </c>
      <c r="HD105" s="72">
        <f t="shared" ca="1" si="182"/>
        <v>1.2704335822161814</v>
      </c>
      <c r="HE105">
        <f t="shared" ca="1" si="267"/>
        <v>1998</v>
      </c>
      <c r="HF105" s="12">
        <f t="shared" ca="1" si="183"/>
        <v>0.93836732152002089</v>
      </c>
      <c r="HG105" s="12">
        <f t="shared" ca="1" si="184"/>
        <v>0.96439998567153373</v>
      </c>
      <c r="HH105" s="12">
        <f t="shared" ca="1" si="185"/>
        <v>0.88924603431895699</v>
      </c>
      <c r="HJ105" s="17"/>
      <c r="HL105" s="18">
        <f t="shared" si="268"/>
        <v>1962</v>
      </c>
      <c r="HM105" s="9">
        <f t="shared" si="186"/>
        <v>7.5308170428653129E-7</v>
      </c>
      <c r="HN105" s="9">
        <f t="shared" si="187"/>
        <v>0</v>
      </c>
      <c r="HO105" s="9">
        <f t="shared" si="188"/>
        <v>1.1036708370608446</v>
      </c>
      <c r="HP105" s="9">
        <f t="shared" si="189"/>
        <v>1.2447837464739189</v>
      </c>
      <c r="HQ105" s="9">
        <f t="shared" si="190"/>
        <v>1.366047404271421</v>
      </c>
      <c r="HR105" s="9">
        <f t="shared" si="269"/>
        <v>1.4133227286967671E-6</v>
      </c>
      <c r="HS105" s="9">
        <f t="shared" si="191"/>
        <v>0</v>
      </c>
      <c r="HT105" s="9"/>
      <c r="HU105" s="9">
        <f t="shared" si="192"/>
        <v>1.3738315194306041</v>
      </c>
      <c r="HV105" s="23">
        <f t="shared" si="270"/>
        <v>1.8767189810244391</v>
      </c>
      <c r="HX105" s="8"/>
      <c r="HY105" s="5">
        <f t="shared" si="287"/>
        <v>13</v>
      </c>
      <c r="HZ105" t="b">
        <f t="shared" si="271"/>
        <v>1</v>
      </c>
      <c r="IB105">
        <f t="shared" si="272"/>
        <v>331</v>
      </c>
      <c r="IC105" s="20">
        <v>0.1499485608639409</v>
      </c>
      <c r="ID105" s="20">
        <v>0</v>
      </c>
      <c r="IE105" s="11"/>
      <c r="IF105">
        <f t="shared" ca="1" si="273"/>
        <v>1998</v>
      </c>
      <c r="IG105" s="12">
        <f t="shared" ca="1" si="274"/>
        <v>1.0692679200947637</v>
      </c>
      <c r="IH105" s="19">
        <f t="shared" ca="1" si="275"/>
        <v>0.94977200140102847</v>
      </c>
      <c r="II105" s="19">
        <f t="shared" ca="1" si="276"/>
        <v>1.0155598269959858</v>
      </c>
      <c r="IJ105" s="11">
        <f t="shared" ca="1" si="193"/>
        <v>1998</v>
      </c>
      <c r="IK105" s="12">
        <f t="shared" ca="1" si="194"/>
        <v>1.1173755931908225</v>
      </c>
      <c r="IL105" s="12">
        <f t="shared" ca="1" si="195"/>
        <v>0.95694583505383302</v>
      </c>
      <c r="IM105" s="12">
        <f t="shared" ca="1" si="196"/>
        <v>0.94977200140102847</v>
      </c>
      <c r="IN105" s="12">
        <f t="shared" ca="1" si="197"/>
        <v>1.0155598269959858</v>
      </c>
      <c r="IO105">
        <f t="shared" ca="1" si="277"/>
        <v>1998</v>
      </c>
      <c r="IP105" s="12">
        <f t="shared" ca="1" si="278"/>
        <v>0.94977200140102847</v>
      </c>
      <c r="IQ105" s="12">
        <f t="shared" ca="1" si="198"/>
        <v>0.98118999204409518</v>
      </c>
      <c r="IR105" s="12">
        <f t="shared" ca="1" si="199"/>
        <v>0.97529106779844466</v>
      </c>
    </row>
    <row r="106" spans="1:252" hidden="1" x14ac:dyDescent="0.2">
      <c r="A106" t="s">
        <v>105</v>
      </c>
      <c r="B106" s="1">
        <f t="shared" si="279"/>
        <v>1963</v>
      </c>
      <c r="C106" s="60">
        <f>Conversion_factors!$A25*C272+C353</f>
        <v>0</v>
      </c>
      <c r="D106" s="60">
        <f>Conversion_factors!$A25*D272+D353</f>
        <v>0</v>
      </c>
      <c r="E106" s="60">
        <f>Conversion_factors!$A25*E272+E353</f>
        <v>0</v>
      </c>
      <c r="F106" s="60">
        <f>Conversion_factors!$A25*F272+F353</f>
        <v>0</v>
      </c>
      <c r="G106" s="60">
        <f>Conversion_factors!$A25*G272+G353</f>
        <v>0</v>
      </c>
      <c r="H106" s="60">
        <f>Conversion_factors!$A25*H272+H353</f>
        <v>0</v>
      </c>
      <c r="I106" s="60">
        <f>Conversion_factors!$A25*I272+I353</f>
        <v>0</v>
      </c>
      <c r="J106" s="60">
        <f>Conversion_factors!$A25*J272+J353</f>
        <v>0</v>
      </c>
      <c r="K106" s="60">
        <f>Conversion_factors!$A25*K272+K353</f>
        <v>0</v>
      </c>
      <c r="L106" s="60">
        <f>Conversion_factors!$A25*L272+L353</f>
        <v>0</v>
      </c>
      <c r="M106" s="60">
        <f>Conversion_factors!$A25*M272+M353</f>
        <v>0</v>
      </c>
      <c r="N106" s="60">
        <f>Conversion_factors!$A25*N272+N353</f>
        <v>0</v>
      </c>
      <c r="O106" s="60">
        <f>Conversion_factors!$A25*O272+O353</f>
        <v>0</v>
      </c>
      <c r="P106" s="60">
        <f>Conversion_factors!$A25*P272+P353</f>
        <v>0</v>
      </c>
      <c r="Q106" s="60">
        <f>Conversion_factors!$A25*Q272+Q353</f>
        <v>0</v>
      </c>
      <c r="R106" s="60">
        <f>Conversion_factors!$A25*R272+R353</f>
        <v>0</v>
      </c>
      <c r="S106" s="60">
        <f>Conversion_factors!$A25*S272+S353</f>
        <v>0</v>
      </c>
      <c r="T106" s="60">
        <f>Conversion_factors!$A25*T272+T353</f>
        <v>0</v>
      </c>
      <c r="U106" s="60">
        <f>Conversion_factors!$A25*U272+U353</f>
        <v>0</v>
      </c>
      <c r="V106" s="60">
        <f>Conversion_factors!$A25*V272+V353</f>
        <v>0</v>
      </c>
      <c r="W106" s="60">
        <f>Conversion_factors!$A25*W272+W353</f>
        <v>0</v>
      </c>
      <c r="X106" s="60">
        <f>Conversion_factors!$A25*X272+X353</f>
        <v>0</v>
      </c>
      <c r="AX106">
        <f t="shared" si="200"/>
        <v>0</v>
      </c>
      <c r="AY106">
        <f t="shared" si="201"/>
        <v>0</v>
      </c>
      <c r="AZ106">
        <f t="shared" si="202"/>
        <v>0</v>
      </c>
      <c r="BA106">
        <f t="shared" si="203"/>
        <v>0</v>
      </c>
      <c r="BB106">
        <f t="shared" si="204"/>
        <v>0</v>
      </c>
      <c r="BC106">
        <f t="shared" si="205"/>
        <v>0</v>
      </c>
      <c r="BD106">
        <f t="shared" si="206"/>
        <v>0</v>
      </c>
      <c r="BE106">
        <f t="shared" si="207"/>
        <v>0</v>
      </c>
      <c r="BF106">
        <f t="shared" si="208"/>
        <v>0</v>
      </c>
      <c r="BG106">
        <f t="shared" si="209"/>
        <v>0</v>
      </c>
      <c r="BH106">
        <f t="shared" si="210"/>
        <v>0</v>
      </c>
      <c r="BI106">
        <f t="shared" si="211"/>
        <v>0</v>
      </c>
      <c r="BJ106">
        <f t="shared" si="212"/>
        <v>0</v>
      </c>
      <c r="BK106">
        <f t="shared" si="213"/>
        <v>0</v>
      </c>
      <c r="BL106">
        <f t="shared" si="214"/>
        <v>0</v>
      </c>
      <c r="BM106">
        <f t="shared" si="215"/>
        <v>0</v>
      </c>
      <c r="BN106">
        <f t="shared" si="216"/>
        <v>0</v>
      </c>
      <c r="BO106">
        <f t="shared" si="217"/>
        <v>0</v>
      </c>
      <c r="BP106">
        <f t="shared" si="218"/>
        <v>0</v>
      </c>
      <c r="BQ106">
        <f t="shared" si="219"/>
        <v>0</v>
      </c>
      <c r="BR106">
        <f t="shared" si="220"/>
        <v>0</v>
      </c>
      <c r="BS106">
        <f t="shared" si="221"/>
        <v>0</v>
      </c>
      <c r="BT106" s="16"/>
      <c r="BU106" s="16"/>
      <c r="BV106" s="9">
        <f t="shared" si="165"/>
        <v>1.0640052694689878E-6</v>
      </c>
      <c r="BW106" s="9">
        <f t="shared" si="222"/>
        <v>0</v>
      </c>
      <c r="BX106" s="9">
        <f t="shared" si="223"/>
        <v>1.0847849530447864</v>
      </c>
      <c r="BY106" s="9">
        <f t="shared" si="224"/>
        <v>1.1349627272146658</v>
      </c>
      <c r="BZ106" s="9">
        <f t="shared" si="225"/>
        <v>1.3496441692581593</v>
      </c>
      <c r="CA106" s="9">
        <f t="shared" si="166"/>
        <v>1.7680246406207168E-6</v>
      </c>
      <c r="CB106" s="9">
        <f t="shared" si="226"/>
        <v>0</v>
      </c>
      <c r="CC106" s="9"/>
      <c r="CD106" s="9">
        <f t="shared" si="227"/>
        <v>1.2311904887491441</v>
      </c>
      <c r="CE106" s="9">
        <f t="shared" si="228"/>
        <v>1.6616690643863856</v>
      </c>
      <c r="CG106" s="35"/>
      <c r="CH106">
        <f t="shared" si="229"/>
        <v>1963</v>
      </c>
      <c r="CI106" t="e">
        <f t="shared" si="230"/>
        <v>#DIV/0!</v>
      </c>
      <c r="CJ106" t="e">
        <f t="shared" si="231"/>
        <v>#DIV/0!</v>
      </c>
      <c r="CK106" t="e">
        <f t="shared" si="232"/>
        <v>#DIV/0!</v>
      </c>
      <c r="CL106" t="e">
        <f t="shared" si="233"/>
        <v>#DIV/0!</v>
      </c>
      <c r="CM106" t="e">
        <f t="shared" si="234"/>
        <v>#DIV/0!</v>
      </c>
      <c r="CN106" t="e">
        <f t="shared" si="235"/>
        <v>#DIV/0!</v>
      </c>
      <c r="CO106" t="e">
        <f t="shared" si="236"/>
        <v>#DIV/0!</v>
      </c>
      <c r="CP106" t="e">
        <f t="shared" si="237"/>
        <v>#DIV/0!</v>
      </c>
      <c r="CQ106" t="e">
        <f t="shared" si="238"/>
        <v>#DIV/0!</v>
      </c>
      <c r="CR106" t="e">
        <f t="shared" si="239"/>
        <v>#DIV/0!</v>
      </c>
      <c r="CS106" t="e">
        <f t="shared" si="240"/>
        <v>#DIV/0!</v>
      </c>
      <c r="CT106" t="e">
        <f t="shared" si="241"/>
        <v>#DIV/0!</v>
      </c>
      <c r="CU106" t="e">
        <f t="shared" si="242"/>
        <v>#DIV/0!</v>
      </c>
      <c r="CV106" t="e">
        <f t="shared" si="243"/>
        <v>#DIV/0!</v>
      </c>
      <c r="CW106" t="e">
        <f t="shared" si="244"/>
        <v>#DIV/0!</v>
      </c>
      <c r="CX106" t="e">
        <f t="shared" si="245"/>
        <v>#DIV/0!</v>
      </c>
      <c r="CY106" t="e">
        <f t="shared" si="246"/>
        <v>#DIV/0!</v>
      </c>
      <c r="CZ106" t="e">
        <f t="shared" si="168"/>
        <v>#DIV/0!</v>
      </c>
      <c r="DA106" t="e">
        <f t="shared" si="169"/>
        <v>#DIV/0!</v>
      </c>
      <c r="DB106" t="e">
        <f t="shared" si="170"/>
        <v>#DIV/0!</v>
      </c>
      <c r="DC106" t="e">
        <f t="shared" si="171"/>
        <v>#DIV/0!</v>
      </c>
      <c r="DF106" t="e">
        <f t="shared" si="280"/>
        <v>#DIV/0!</v>
      </c>
      <c r="DG106" t="e">
        <f t="shared" si="247"/>
        <v>#DIV/0!</v>
      </c>
      <c r="DH106" t="e">
        <f t="shared" si="247"/>
        <v>#DIV/0!</v>
      </c>
      <c r="DI106" t="e">
        <f t="shared" si="247"/>
        <v>#DIV/0!</v>
      </c>
      <c r="DJ106" t="e">
        <f t="shared" si="247"/>
        <v>#DIV/0!</v>
      </c>
      <c r="DK106" t="e">
        <f t="shared" si="247"/>
        <v>#DIV/0!</v>
      </c>
      <c r="DL106" t="e">
        <f t="shared" si="247"/>
        <v>#DIV/0!</v>
      </c>
      <c r="DM106" t="e">
        <f t="shared" si="247"/>
        <v>#DIV/0!</v>
      </c>
      <c r="DN106" t="e">
        <f t="shared" si="247"/>
        <v>#DIV/0!</v>
      </c>
      <c r="DO106" t="e">
        <f t="shared" si="247"/>
        <v>#DIV/0!</v>
      </c>
      <c r="DP106" t="e">
        <f t="shared" si="247"/>
        <v>#DIV/0!</v>
      </c>
      <c r="DQ106" t="e">
        <f t="shared" si="247"/>
        <v>#DIV/0!</v>
      </c>
      <c r="DR106" t="e">
        <f t="shared" si="247"/>
        <v>#DIV/0!</v>
      </c>
      <c r="DS106" t="e">
        <f t="shared" si="247"/>
        <v>#DIV/0!</v>
      </c>
      <c r="DT106" t="e">
        <f t="shared" si="247"/>
        <v>#DIV/0!</v>
      </c>
      <c r="DU106" t="e">
        <f t="shared" si="247"/>
        <v>#DIV/0!</v>
      </c>
      <c r="DV106" t="e">
        <f t="shared" si="247"/>
        <v>#DIV/0!</v>
      </c>
      <c r="DW106" t="e">
        <f t="shared" si="248"/>
        <v>#DIV/0!</v>
      </c>
      <c r="DX106" t="e">
        <f t="shared" si="249"/>
        <v>#DIV/0!</v>
      </c>
      <c r="DY106" t="e">
        <f t="shared" si="250"/>
        <v>#DIV/0!</v>
      </c>
      <c r="DZ106" t="e">
        <f t="shared" si="251"/>
        <v>#DIV/0!</v>
      </c>
      <c r="EA106" t="e">
        <f t="shared" si="252"/>
        <v>#DIV/0!</v>
      </c>
      <c r="EC106" t="e">
        <f t="shared" si="281"/>
        <v>#DIV/0!</v>
      </c>
      <c r="ED106" t="e">
        <f t="shared" si="253"/>
        <v>#DIV/0!</v>
      </c>
      <c r="EE106" t="e">
        <f t="shared" si="253"/>
        <v>#DIV/0!</v>
      </c>
      <c r="EF106" t="e">
        <f t="shared" si="253"/>
        <v>#DIV/0!</v>
      </c>
      <c r="EG106" t="e">
        <f t="shared" si="253"/>
        <v>#DIV/0!</v>
      </c>
      <c r="EH106" t="e">
        <f t="shared" si="253"/>
        <v>#DIV/0!</v>
      </c>
      <c r="EI106" t="e">
        <f t="shared" si="253"/>
        <v>#DIV/0!</v>
      </c>
      <c r="EJ106" t="e">
        <f t="shared" si="253"/>
        <v>#DIV/0!</v>
      </c>
      <c r="EK106" t="e">
        <f t="shared" si="253"/>
        <v>#DIV/0!</v>
      </c>
      <c r="EL106" t="e">
        <f t="shared" si="253"/>
        <v>#DIV/0!</v>
      </c>
      <c r="EM106" t="e">
        <f t="shared" si="253"/>
        <v>#DIV/0!</v>
      </c>
      <c r="EN106" t="e">
        <f t="shared" si="253"/>
        <v>#DIV/0!</v>
      </c>
      <c r="EO106" t="e">
        <f t="shared" si="253"/>
        <v>#DIV/0!</v>
      </c>
      <c r="EP106" t="e">
        <f t="shared" si="253"/>
        <v>#DIV/0!</v>
      </c>
      <c r="EQ106" t="e">
        <f t="shared" si="253"/>
        <v>#DIV/0!</v>
      </c>
      <c r="ER106" t="e">
        <f t="shared" si="253"/>
        <v>#DIV/0!</v>
      </c>
      <c r="ES106" t="e">
        <f t="shared" si="253"/>
        <v>#DIV/0!</v>
      </c>
      <c r="ET106" t="e">
        <f t="shared" si="254"/>
        <v>#DIV/0!</v>
      </c>
      <c r="EU106" t="e">
        <f t="shared" si="255"/>
        <v>#DIV/0!</v>
      </c>
      <c r="EV106" t="e">
        <f t="shared" si="256"/>
        <v>#DIV/0!</v>
      </c>
      <c r="EW106" t="e">
        <f t="shared" si="257"/>
        <v>#DIV/0!</v>
      </c>
      <c r="EZ106" t="e">
        <f t="shared" si="282"/>
        <v>#DIV/0!</v>
      </c>
      <c r="FA106" t="e">
        <f t="shared" ref="FA106:FA153" si="293">LN(AY106/AY105)</f>
        <v>#DIV/0!</v>
      </c>
      <c r="FB106" t="e">
        <f t="shared" ref="FB106:FB153" si="294">LN(AZ106/AZ105)</f>
        <v>#DIV/0!</v>
      </c>
      <c r="FC106" t="e">
        <f t="shared" ref="FC106:FC153" si="295">LN(BA106/BA105)</f>
        <v>#DIV/0!</v>
      </c>
      <c r="FD106" t="e">
        <f t="shared" ref="FD106:FD153" si="296">LN(BB106/BB105)</f>
        <v>#DIV/0!</v>
      </c>
      <c r="FE106" t="e">
        <f t="shared" ref="FE106:FE153" si="297">LN(BC106/BC105)</f>
        <v>#DIV/0!</v>
      </c>
      <c r="FF106" t="e">
        <f t="shared" ref="FF106:FF153" si="298">LN(BD106/BD105)</f>
        <v>#DIV/0!</v>
      </c>
      <c r="FG106" t="e">
        <f t="shared" ref="FG106:FG153" si="299">LN(BE106/BE105)</f>
        <v>#DIV/0!</v>
      </c>
      <c r="FH106" t="e">
        <f t="shared" ref="FH106:FH153" si="300">LN(BF106/BF105)</f>
        <v>#DIV/0!</v>
      </c>
      <c r="FI106" t="e">
        <f t="shared" ref="FI106:FI153" si="301">LN(BG106/BG105)</f>
        <v>#DIV/0!</v>
      </c>
      <c r="FJ106" t="e">
        <f t="shared" ref="FJ106:FJ153" si="302">LN(BH106/BH105)</f>
        <v>#DIV/0!</v>
      </c>
      <c r="FK106" t="e">
        <f t="shared" ref="FK106:FK153" si="303">LN(BI106/BI105)</f>
        <v>#DIV/0!</v>
      </c>
      <c r="FL106" t="e">
        <f t="shared" ref="FL106:FL153" si="304">LN(BJ106/BJ105)</f>
        <v>#DIV/0!</v>
      </c>
      <c r="FM106" t="e">
        <f t="shared" ref="FM106:FM153" si="305">LN(BK106/BK105)</f>
        <v>#DIV/0!</v>
      </c>
      <c r="FN106" t="e">
        <f t="shared" ref="FN106:FN153" si="306">LN(BL106/BL105)</f>
        <v>#DIV/0!</v>
      </c>
      <c r="FO106" t="e">
        <f t="shared" ref="FO106:FO153" si="307">LN(BM106/BM105)</f>
        <v>#DIV/0!</v>
      </c>
      <c r="FP106" t="e">
        <f t="shared" si="288"/>
        <v>#DIV/0!</v>
      </c>
      <c r="FQ106" t="e">
        <f t="shared" si="289"/>
        <v>#DIV/0!</v>
      </c>
      <c r="FR106" t="e">
        <f t="shared" si="290"/>
        <v>#DIV/0!</v>
      </c>
      <c r="FS106" t="e">
        <f t="shared" si="291"/>
        <v>#DIV/0!</v>
      </c>
      <c r="FT106" t="e">
        <f t="shared" si="292"/>
        <v>#DIV/0!</v>
      </c>
      <c r="FV106" s="3"/>
      <c r="FW106" t="e">
        <f t="shared" si="259"/>
        <v>#DIV/0!</v>
      </c>
      <c r="FX106">
        <f t="shared" si="283"/>
        <v>1</v>
      </c>
      <c r="FY106" s="19">
        <f t="shared" si="172"/>
        <v>1.3496441692581593</v>
      </c>
      <c r="GA106" s="19" t="e">
        <f t="shared" si="260"/>
        <v>#DIV/0!</v>
      </c>
      <c r="GB106" s="19">
        <f t="shared" si="284"/>
        <v>1</v>
      </c>
      <c r="GC106" s="19">
        <f t="shared" si="173"/>
        <v>1.0847849530447864</v>
      </c>
      <c r="GE106" s="19" t="e">
        <f t="shared" si="261"/>
        <v>#DIV/0!</v>
      </c>
      <c r="GF106" s="19">
        <f t="shared" si="285"/>
        <v>1</v>
      </c>
      <c r="GG106" s="19">
        <f t="shared" si="174"/>
        <v>1.1349627272146658</v>
      </c>
      <c r="GI106" s="19" t="e">
        <f>#REF!</f>
        <v>#REF!</v>
      </c>
      <c r="GJ106" s="19" t="e">
        <f t="shared" si="262"/>
        <v>#REF!</v>
      </c>
      <c r="GK106">
        <f t="shared" si="175"/>
        <v>0</v>
      </c>
      <c r="GL106" s="3"/>
      <c r="GM106" s="3"/>
      <c r="GN106" s="8"/>
      <c r="GO106" s="5">
        <f t="shared" si="286"/>
        <v>14</v>
      </c>
      <c r="GP106" t="b">
        <f t="shared" si="263"/>
        <v>1</v>
      </c>
      <c r="GR106">
        <f t="shared" si="264"/>
        <v>332</v>
      </c>
      <c r="GS106" s="20">
        <v>2.9578134723674612E-2</v>
      </c>
      <c r="GT106" s="20">
        <v>0</v>
      </c>
      <c r="GU106" s="27"/>
      <c r="GV106" s="31">
        <f t="shared" ca="1" si="176"/>
        <v>1999</v>
      </c>
      <c r="GW106" s="12">
        <f t="shared" ca="1" si="265"/>
        <v>1.375327549972382</v>
      </c>
      <c r="GX106" s="19">
        <f t="shared" ca="1" si="177"/>
        <v>0.94192055896769677</v>
      </c>
      <c r="GY106" s="71">
        <f t="shared" ca="1" si="178"/>
        <v>1.2954461823175953</v>
      </c>
      <c r="GZ106" s="11">
        <f t="shared" ca="1" si="266"/>
        <v>1999</v>
      </c>
      <c r="HA106" s="12">
        <f t="shared" ca="1" si="179"/>
        <v>1.6664206188103585</v>
      </c>
      <c r="HB106" s="12">
        <f t="shared" ca="1" si="180"/>
        <v>0.82531837067295466</v>
      </c>
      <c r="HC106" s="12">
        <f t="shared" ca="1" si="181"/>
        <v>0.94192055896769677</v>
      </c>
      <c r="HD106" s="72">
        <f t="shared" ca="1" si="182"/>
        <v>1.2954461823175953</v>
      </c>
      <c r="HE106">
        <f t="shared" ca="1" si="267"/>
        <v>1999</v>
      </c>
      <c r="HF106" s="12">
        <f t="shared" ca="1" si="183"/>
        <v>0.94192055896769677</v>
      </c>
      <c r="HG106" s="12">
        <f t="shared" ca="1" si="184"/>
        <v>0.94789858235052527</v>
      </c>
      <c r="HH106" s="12">
        <f t="shared" ca="1" si="185"/>
        <v>0.87068214473577366</v>
      </c>
      <c r="HJ106" s="17"/>
      <c r="HL106" s="18">
        <f t="shared" si="268"/>
        <v>1963</v>
      </c>
      <c r="HM106" s="9">
        <f t="shared" si="186"/>
        <v>7.5308170428653129E-7</v>
      </c>
      <c r="HN106" s="9">
        <f t="shared" si="187"/>
        <v>0</v>
      </c>
      <c r="HO106" s="9">
        <f t="shared" si="188"/>
        <v>1.1036708370608446</v>
      </c>
      <c r="HP106" s="9">
        <f t="shared" si="189"/>
        <v>1.2447837464739189</v>
      </c>
      <c r="HQ106" s="9">
        <f t="shared" si="190"/>
        <v>1.366047404271421</v>
      </c>
      <c r="HR106" s="9">
        <f t="shared" si="269"/>
        <v>1.4133227286967671E-6</v>
      </c>
      <c r="HS106" s="9">
        <f t="shared" si="191"/>
        <v>0</v>
      </c>
      <c r="HT106" s="9"/>
      <c r="HU106" s="9">
        <f t="shared" si="192"/>
        <v>1.3738315194306041</v>
      </c>
      <c r="HV106" s="23">
        <f t="shared" si="270"/>
        <v>1.8767189810244391</v>
      </c>
      <c r="HX106" s="8"/>
      <c r="HY106" s="5">
        <f t="shared" si="287"/>
        <v>14</v>
      </c>
      <c r="HZ106" t="b">
        <f t="shared" si="271"/>
        <v>1</v>
      </c>
      <c r="IB106">
        <f t="shared" si="272"/>
        <v>332</v>
      </c>
      <c r="IC106" s="20">
        <v>2.9751442421948309E-2</v>
      </c>
      <c r="ID106" s="20">
        <v>0</v>
      </c>
      <c r="IE106" s="11"/>
      <c r="IF106">
        <f t="shared" ca="1" si="273"/>
        <v>1999</v>
      </c>
      <c r="IG106" s="12">
        <f t="shared" ca="1" si="274"/>
        <v>1.0862072192257146</v>
      </c>
      <c r="IH106" s="19">
        <f t="shared" ca="1" si="275"/>
        <v>0.95336842400093913</v>
      </c>
      <c r="II106" s="19">
        <f t="shared" ca="1" si="276"/>
        <v>1.0355544116695112</v>
      </c>
      <c r="IJ106" s="11">
        <f t="shared" ca="1" si="193"/>
        <v>1999</v>
      </c>
      <c r="IK106" s="12">
        <f t="shared" ca="1" si="194"/>
        <v>1.1794592711916061</v>
      </c>
      <c r="IL106" s="12">
        <f t="shared" ca="1" si="195"/>
        <v>0.92093660693202306</v>
      </c>
      <c r="IM106" s="12">
        <f t="shared" ca="1" si="196"/>
        <v>0.95336842400093913</v>
      </c>
      <c r="IN106" s="12">
        <f t="shared" ca="1" si="197"/>
        <v>1.0355544116695112</v>
      </c>
      <c r="IO106">
        <f t="shared" ca="1" si="277"/>
        <v>1999</v>
      </c>
      <c r="IP106" s="12">
        <f t="shared" ca="1" si="278"/>
        <v>0.95336842400093913</v>
      </c>
      <c r="IQ106" s="12">
        <f t="shared" ca="1" si="198"/>
        <v>0.96440130266851143</v>
      </c>
      <c r="IR106" s="12">
        <f t="shared" ca="1" si="199"/>
        <v>0.95493090312484963</v>
      </c>
    </row>
    <row r="107" spans="1:252" hidden="1" x14ac:dyDescent="0.2">
      <c r="A107" t="s">
        <v>105</v>
      </c>
      <c r="B107" s="1">
        <f t="shared" si="279"/>
        <v>1964</v>
      </c>
      <c r="C107" s="60">
        <f>Conversion_factors!$A26*C273+C354</f>
        <v>0</v>
      </c>
      <c r="D107" s="60">
        <f>Conversion_factors!$A26*D273+D354</f>
        <v>0</v>
      </c>
      <c r="E107" s="60">
        <f>Conversion_factors!$A26*E273+E354</f>
        <v>0</v>
      </c>
      <c r="F107" s="60">
        <f>Conversion_factors!$A26*F273+F354</f>
        <v>0</v>
      </c>
      <c r="G107" s="60">
        <f>Conversion_factors!$A26*G273+G354</f>
        <v>0</v>
      </c>
      <c r="H107" s="60">
        <f>Conversion_factors!$A26*H273+H354</f>
        <v>0</v>
      </c>
      <c r="I107" s="60">
        <f>Conversion_factors!$A26*I273+I354</f>
        <v>0</v>
      </c>
      <c r="J107" s="60">
        <f>Conversion_factors!$A26*J273+J354</f>
        <v>0</v>
      </c>
      <c r="K107" s="60">
        <f>Conversion_factors!$A26*K273+K354</f>
        <v>0</v>
      </c>
      <c r="L107" s="60">
        <f>Conversion_factors!$A26*L273+L354</f>
        <v>0</v>
      </c>
      <c r="M107" s="60">
        <f>Conversion_factors!$A26*M273+M354</f>
        <v>0</v>
      </c>
      <c r="N107" s="60">
        <f>Conversion_factors!$A26*N273+N354</f>
        <v>0</v>
      </c>
      <c r="O107" s="60">
        <f>Conversion_factors!$A26*O273+O354</f>
        <v>0</v>
      </c>
      <c r="P107" s="60">
        <f>Conversion_factors!$A26*P273+P354</f>
        <v>0</v>
      </c>
      <c r="Q107" s="60">
        <f>Conversion_factors!$A26*Q273+Q354</f>
        <v>0</v>
      </c>
      <c r="R107" s="60">
        <f>Conversion_factors!$A26*R273+R354</f>
        <v>0</v>
      </c>
      <c r="S107" s="60">
        <f>Conversion_factors!$A26*S273+S354</f>
        <v>0</v>
      </c>
      <c r="T107" s="60">
        <f>Conversion_factors!$A26*T273+T354</f>
        <v>0</v>
      </c>
      <c r="U107" s="60">
        <f>Conversion_factors!$A26*U273+U354</f>
        <v>0</v>
      </c>
      <c r="V107" s="60">
        <f>Conversion_factors!$A26*V273+V354</f>
        <v>0</v>
      </c>
      <c r="W107" s="60">
        <f>Conversion_factors!$A26*W273+W354</f>
        <v>0</v>
      </c>
      <c r="X107" s="60">
        <f>Conversion_factors!$A26*X273+X354</f>
        <v>0</v>
      </c>
      <c r="AX107">
        <f t="shared" si="200"/>
        <v>0</v>
      </c>
      <c r="AY107">
        <f t="shared" si="201"/>
        <v>0</v>
      </c>
      <c r="AZ107">
        <f t="shared" si="202"/>
        <v>0</v>
      </c>
      <c r="BA107">
        <f t="shared" si="203"/>
        <v>0</v>
      </c>
      <c r="BB107">
        <f t="shared" si="204"/>
        <v>0</v>
      </c>
      <c r="BC107">
        <f t="shared" si="205"/>
        <v>0</v>
      </c>
      <c r="BD107">
        <f t="shared" si="206"/>
        <v>0</v>
      </c>
      <c r="BE107">
        <f t="shared" si="207"/>
        <v>0</v>
      </c>
      <c r="BF107">
        <f t="shared" si="208"/>
        <v>0</v>
      </c>
      <c r="BG107">
        <f t="shared" si="209"/>
        <v>0</v>
      </c>
      <c r="BH107">
        <f t="shared" si="210"/>
        <v>0</v>
      </c>
      <c r="BI107">
        <f t="shared" si="211"/>
        <v>0</v>
      </c>
      <c r="BJ107">
        <f t="shared" si="212"/>
        <v>0</v>
      </c>
      <c r="BK107">
        <f t="shared" si="213"/>
        <v>0</v>
      </c>
      <c r="BL107">
        <f t="shared" si="214"/>
        <v>0</v>
      </c>
      <c r="BM107">
        <f t="shared" si="215"/>
        <v>0</v>
      </c>
      <c r="BN107">
        <f t="shared" si="216"/>
        <v>0</v>
      </c>
      <c r="BO107">
        <f t="shared" si="217"/>
        <v>0</v>
      </c>
      <c r="BP107">
        <f t="shared" si="218"/>
        <v>0</v>
      </c>
      <c r="BQ107">
        <f t="shared" si="219"/>
        <v>0</v>
      </c>
      <c r="BR107">
        <f t="shared" si="220"/>
        <v>0</v>
      </c>
      <c r="BS107">
        <f t="shared" si="221"/>
        <v>0</v>
      </c>
      <c r="BT107" s="16"/>
      <c r="BU107" s="16"/>
      <c r="BV107" s="9">
        <f t="shared" si="165"/>
        <v>1.0640052694689878E-6</v>
      </c>
      <c r="BW107" s="9">
        <f t="shared" si="222"/>
        <v>0</v>
      </c>
      <c r="BX107" s="9">
        <f t="shared" si="223"/>
        <v>1.0847849530447864</v>
      </c>
      <c r="BY107" s="9">
        <f t="shared" si="224"/>
        <v>1.1349627272146658</v>
      </c>
      <c r="BZ107" s="9">
        <f t="shared" si="225"/>
        <v>1.3496441692581593</v>
      </c>
      <c r="CA107" s="9">
        <f t="shared" si="166"/>
        <v>1.7680246406207168E-6</v>
      </c>
      <c r="CB107" s="9">
        <f t="shared" si="226"/>
        <v>0</v>
      </c>
      <c r="CC107" s="9"/>
      <c r="CD107" s="9">
        <f t="shared" si="227"/>
        <v>1.2311904887491441</v>
      </c>
      <c r="CE107" s="9">
        <f t="shared" si="228"/>
        <v>1.6616690643863856</v>
      </c>
      <c r="CG107" s="35"/>
      <c r="CH107">
        <f t="shared" si="229"/>
        <v>1964</v>
      </c>
      <c r="CI107" t="e">
        <f t="shared" si="230"/>
        <v>#DIV/0!</v>
      </c>
      <c r="CJ107" t="e">
        <f t="shared" ref="CJ107:CX107" si="308">D107/$X107</f>
        <v>#DIV/0!</v>
      </c>
      <c r="CK107" t="e">
        <f t="shared" si="308"/>
        <v>#DIV/0!</v>
      </c>
      <c r="CL107" t="e">
        <f t="shared" si="308"/>
        <v>#DIV/0!</v>
      </c>
      <c r="CM107" t="e">
        <f t="shared" si="308"/>
        <v>#DIV/0!</v>
      </c>
      <c r="CN107" t="e">
        <f t="shared" si="308"/>
        <v>#DIV/0!</v>
      </c>
      <c r="CO107" t="e">
        <f t="shared" si="308"/>
        <v>#DIV/0!</v>
      </c>
      <c r="CP107" t="e">
        <f t="shared" si="308"/>
        <v>#DIV/0!</v>
      </c>
      <c r="CQ107" t="e">
        <f t="shared" si="308"/>
        <v>#DIV/0!</v>
      </c>
      <c r="CR107" t="e">
        <f t="shared" si="308"/>
        <v>#DIV/0!</v>
      </c>
      <c r="CS107" t="e">
        <f t="shared" si="308"/>
        <v>#DIV/0!</v>
      </c>
      <c r="CT107" t="e">
        <f t="shared" si="308"/>
        <v>#DIV/0!</v>
      </c>
      <c r="CU107" t="e">
        <f t="shared" si="308"/>
        <v>#DIV/0!</v>
      </c>
      <c r="CV107" t="e">
        <f t="shared" si="308"/>
        <v>#DIV/0!</v>
      </c>
      <c r="CW107" t="e">
        <f t="shared" si="308"/>
        <v>#DIV/0!</v>
      </c>
      <c r="CX107" t="e">
        <f t="shared" si="308"/>
        <v>#DIV/0!</v>
      </c>
      <c r="CY107" t="e">
        <f t="shared" ref="CY107:CY153" si="309">S107/$X107</f>
        <v>#DIV/0!</v>
      </c>
      <c r="CZ107" t="e">
        <f t="shared" si="168"/>
        <v>#DIV/0!</v>
      </c>
      <c r="DA107" t="e">
        <f t="shared" si="169"/>
        <v>#DIV/0!</v>
      </c>
      <c r="DB107" t="e">
        <f t="shared" si="170"/>
        <v>#DIV/0!</v>
      </c>
      <c r="DC107" t="e">
        <f t="shared" si="171"/>
        <v>#DIV/0!</v>
      </c>
      <c r="DF107" t="e">
        <f t="shared" si="280"/>
        <v>#DIV/0!</v>
      </c>
      <c r="DG107" t="e">
        <f t="shared" si="247"/>
        <v>#DIV/0!</v>
      </c>
      <c r="DH107" t="e">
        <f t="shared" si="247"/>
        <v>#DIV/0!</v>
      </c>
      <c r="DI107" t="e">
        <f t="shared" si="247"/>
        <v>#DIV/0!</v>
      </c>
      <c r="DJ107" t="e">
        <f t="shared" si="247"/>
        <v>#DIV/0!</v>
      </c>
      <c r="DK107" t="e">
        <f t="shared" si="247"/>
        <v>#DIV/0!</v>
      </c>
      <c r="DL107" t="e">
        <f t="shared" si="247"/>
        <v>#DIV/0!</v>
      </c>
      <c r="DM107" t="e">
        <f t="shared" si="247"/>
        <v>#DIV/0!</v>
      </c>
      <c r="DN107" t="e">
        <f t="shared" si="247"/>
        <v>#DIV/0!</v>
      </c>
      <c r="DO107" t="e">
        <f t="shared" si="247"/>
        <v>#DIV/0!</v>
      </c>
      <c r="DP107" t="e">
        <f t="shared" si="247"/>
        <v>#DIV/0!</v>
      </c>
      <c r="DQ107" t="e">
        <f t="shared" si="247"/>
        <v>#DIV/0!</v>
      </c>
      <c r="DR107" t="e">
        <f t="shared" si="247"/>
        <v>#DIV/0!</v>
      </c>
      <c r="DS107" t="e">
        <f t="shared" si="247"/>
        <v>#DIV/0!</v>
      </c>
      <c r="DT107" t="e">
        <f t="shared" si="247"/>
        <v>#DIV/0!</v>
      </c>
      <c r="DU107" t="e">
        <f t="shared" si="247"/>
        <v>#DIV/0!</v>
      </c>
      <c r="DV107" t="e">
        <f t="shared" si="247"/>
        <v>#DIV/0!</v>
      </c>
      <c r="DW107" t="e">
        <f t="shared" si="248"/>
        <v>#DIV/0!</v>
      </c>
      <c r="DX107" t="e">
        <f t="shared" si="249"/>
        <v>#DIV/0!</v>
      </c>
      <c r="DY107" t="e">
        <f t="shared" si="250"/>
        <v>#DIV/0!</v>
      </c>
      <c r="DZ107" t="e">
        <f t="shared" si="251"/>
        <v>#DIV/0!</v>
      </c>
      <c r="EA107" t="e">
        <f t="shared" si="252"/>
        <v>#DIV/0!</v>
      </c>
      <c r="EC107" t="e">
        <f t="shared" si="281"/>
        <v>#DIV/0!</v>
      </c>
      <c r="ED107" t="e">
        <f t="shared" si="253"/>
        <v>#DIV/0!</v>
      </c>
      <c r="EE107" t="e">
        <f t="shared" si="253"/>
        <v>#DIV/0!</v>
      </c>
      <c r="EF107" t="e">
        <f t="shared" si="253"/>
        <v>#DIV/0!</v>
      </c>
      <c r="EG107" t="e">
        <f t="shared" si="253"/>
        <v>#DIV/0!</v>
      </c>
      <c r="EH107" t="e">
        <f t="shared" si="253"/>
        <v>#DIV/0!</v>
      </c>
      <c r="EI107" t="e">
        <f t="shared" si="253"/>
        <v>#DIV/0!</v>
      </c>
      <c r="EJ107" t="e">
        <f t="shared" si="253"/>
        <v>#DIV/0!</v>
      </c>
      <c r="EK107" t="e">
        <f t="shared" si="253"/>
        <v>#DIV/0!</v>
      </c>
      <c r="EL107" t="e">
        <f t="shared" si="253"/>
        <v>#DIV/0!</v>
      </c>
      <c r="EM107" t="e">
        <f t="shared" si="253"/>
        <v>#DIV/0!</v>
      </c>
      <c r="EN107" t="e">
        <f t="shared" si="253"/>
        <v>#DIV/0!</v>
      </c>
      <c r="EO107" t="e">
        <f t="shared" si="253"/>
        <v>#DIV/0!</v>
      </c>
      <c r="EP107" t="e">
        <f t="shared" si="253"/>
        <v>#DIV/0!</v>
      </c>
      <c r="EQ107" t="e">
        <f t="shared" si="253"/>
        <v>#DIV/0!</v>
      </c>
      <c r="ER107" t="e">
        <f t="shared" si="253"/>
        <v>#DIV/0!</v>
      </c>
      <c r="ES107" t="e">
        <f t="shared" si="253"/>
        <v>#DIV/0!</v>
      </c>
      <c r="ET107" t="e">
        <f t="shared" si="254"/>
        <v>#DIV/0!</v>
      </c>
      <c r="EU107" t="e">
        <f t="shared" si="255"/>
        <v>#DIV/0!</v>
      </c>
      <c r="EV107" t="e">
        <f t="shared" si="256"/>
        <v>#DIV/0!</v>
      </c>
      <c r="EW107" t="e">
        <f t="shared" si="257"/>
        <v>#DIV/0!</v>
      </c>
      <c r="EZ107" t="e">
        <f t="shared" si="282"/>
        <v>#DIV/0!</v>
      </c>
      <c r="FA107" t="e">
        <f t="shared" si="293"/>
        <v>#DIV/0!</v>
      </c>
      <c r="FB107" t="e">
        <f t="shared" si="294"/>
        <v>#DIV/0!</v>
      </c>
      <c r="FC107" t="e">
        <f t="shared" si="295"/>
        <v>#DIV/0!</v>
      </c>
      <c r="FD107" t="e">
        <f t="shared" si="296"/>
        <v>#DIV/0!</v>
      </c>
      <c r="FE107" t="e">
        <f t="shared" si="297"/>
        <v>#DIV/0!</v>
      </c>
      <c r="FF107" t="e">
        <f t="shared" si="298"/>
        <v>#DIV/0!</v>
      </c>
      <c r="FG107" t="e">
        <f t="shared" si="299"/>
        <v>#DIV/0!</v>
      </c>
      <c r="FH107" t="e">
        <f t="shared" si="300"/>
        <v>#DIV/0!</v>
      </c>
      <c r="FI107" t="e">
        <f t="shared" si="301"/>
        <v>#DIV/0!</v>
      </c>
      <c r="FJ107" t="e">
        <f t="shared" si="302"/>
        <v>#DIV/0!</v>
      </c>
      <c r="FK107" t="e">
        <f t="shared" si="303"/>
        <v>#DIV/0!</v>
      </c>
      <c r="FL107" t="e">
        <f t="shared" si="304"/>
        <v>#DIV/0!</v>
      </c>
      <c r="FM107" t="e">
        <f t="shared" si="305"/>
        <v>#DIV/0!</v>
      </c>
      <c r="FN107" t="e">
        <f t="shared" si="306"/>
        <v>#DIV/0!</v>
      </c>
      <c r="FO107" t="e">
        <f t="shared" si="307"/>
        <v>#DIV/0!</v>
      </c>
      <c r="FP107" t="e">
        <f t="shared" si="288"/>
        <v>#DIV/0!</v>
      </c>
      <c r="FQ107" t="e">
        <f t="shared" si="289"/>
        <v>#DIV/0!</v>
      </c>
      <c r="FR107" t="e">
        <f t="shared" si="290"/>
        <v>#DIV/0!</v>
      </c>
      <c r="FS107" t="e">
        <f t="shared" si="291"/>
        <v>#DIV/0!</v>
      </c>
      <c r="FT107" t="e">
        <f t="shared" si="292"/>
        <v>#DIV/0!</v>
      </c>
      <c r="FV107" s="3"/>
      <c r="FW107" t="e">
        <f t="shared" si="259"/>
        <v>#DIV/0!</v>
      </c>
      <c r="FX107">
        <f t="shared" si="283"/>
        <v>1</v>
      </c>
      <c r="FY107" s="19">
        <f t="shared" si="172"/>
        <v>1.3496441692581593</v>
      </c>
      <c r="GA107" s="19" t="e">
        <f t="shared" si="260"/>
        <v>#DIV/0!</v>
      </c>
      <c r="GB107" s="19">
        <f t="shared" si="284"/>
        <v>1</v>
      </c>
      <c r="GC107" s="19">
        <f t="shared" si="173"/>
        <v>1.0847849530447864</v>
      </c>
      <c r="GE107" s="19" t="e">
        <f t="shared" si="261"/>
        <v>#DIV/0!</v>
      </c>
      <c r="GF107" s="19">
        <f t="shared" si="285"/>
        <v>1</v>
      </c>
      <c r="GG107" s="19">
        <f t="shared" si="174"/>
        <v>1.1349627272146658</v>
      </c>
      <c r="GI107" s="19" t="e">
        <f>#REF!</f>
        <v>#REF!</v>
      </c>
      <c r="GJ107" s="19" t="e">
        <f t="shared" si="262"/>
        <v>#REF!</v>
      </c>
      <c r="GK107">
        <f t="shared" si="175"/>
        <v>0</v>
      </c>
      <c r="GL107" s="3"/>
      <c r="GM107" s="3"/>
      <c r="GN107" s="8"/>
      <c r="GO107" s="5">
        <f t="shared" si="286"/>
        <v>15</v>
      </c>
      <c r="GP107" t="b">
        <f t="shared" si="263"/>
        <v>1</v>
      </c>
      <c r="GR107">
        <f t="shared" si="264"/>
        <v>333</v>
      </c>
      <c r="GS107" s="20">
        <v>1.7860286949813991E-2</v>
      </c>
      <c r="GT107" s="20">
        <v>0</v>
      </c>
      <c r="GU107" s="27"/>
      <c r="GV107" s="31">
        <f t="shared" ca="1" si="176"/>
        <v>2000</v>
      </c>
      <c r="GW107" s="12">
        <f t="shared" ca="1" si="265"/>
        <v>1.3689086834823112</v>
      </c>
      <c r="GX107" s="19">
        <f t="shared" ca="1" si="177"/>
        <v>0.95294848861791071</v>
      </c>
      <c r="GY107" s="71">
        <f t="shared" ca="1" si="178"/>
        <v>1.3044959549428785</v>
      </c>
      <c r="GZ107" s="11">
        <f t="shared" ca="1" si="266"/>
        <v>2000</v>
      </c>
      <c r="HA107" s="12">
        <f t="shared" ca="1" si="179"/>
        <v>1.7862254208443542</v>
      </c>
      <c r="HB107" s="12">
        <f t="shared" ca="1" si="180"/>
        <v>0.76636950046048713</v>
      </c>
      <c r="HC107" s="12">
        <f t="shared" ca="1" si="181"/>
        <v>0.95294848861791071</v>
      </c>
      <c r="HD107" s="72">
        <f t="shared" ca="1" si="182"/>
        <v>1.3044959549428785</v>
      </c>
      <c r="HE107">
        <f t="shared" ca="1" si="267"/>
        <v>2000</v>
      </c>
      <c r="HF107" s="12">
        <f t="shared" ca="1" si="183"/>
        <v>0.95294848861791071</v>
      </c>
      <c r="HG107" s="12">
        <f t="shared" ca="1" si="184"/>
        <v>0.93237339710081402</v>
      </c>
      <c r="HH107" s="12">
        <f t="shared" ca="1" si="185"/>
        <v>0.82195556291448169</v>
      </c>
      <c r="HJ107" s="17"/>
      <c r="HL107" s="18">
        <f t="shared" si="268"/>
        <v>1964</v>
      </c>
      <c r="HM107" s="9">
        <f t="shared" si="186"/>
        <v>7.5308170428653129E-7</v>
      </c>
      <c r="HN107" s="9">
        <f t="shared" si="187"/>
        <v>0</v>
      </c>
      <c r="HO107" s="9">
        <f t="shared" si="188"/>
        <v>1.1036708370608446</v>
      </c>
      <c r="HP107" s="9">
        <f t="shared" si="189"/>
        <v>1.2447837464739189</v>
      </c>
      <c r="HQ107" s="9">
        <f t="shared" si="190"/>
        <v>1.366047404271421</v>
      </c>
      <c r="HR107" s="9">
        <f t="shared" si="269"/>
        <v>1.4133227286967671E-6</v>
      </c>
      <c r="HS107" s="9">
        <f t="shared" si="191"/>
        <v>0</v>
      </c>
      <c r="HT107" s="9"/>
      <c r="HU107" s="9">
        <f t="shared" si="192"/>
        <v>1.3738315194306041</v>
      </c>
      <c r="HV107" s="23">
        <f t="shared" si="270"/>
        <v>1.8767189810244391</v>
      </c>
      <c r="HX107" s="8"/>
      <c r="HY107" s="5">
        <f t="shared" si="287"/>
        <v>15</v>
      </c>
      <c r="HZ107" t="b">
        <f t="shared" si="271"/>
        <v>1</v>
      </c>
      <c r="IB107">
        <f t="shared" si="272"/>
        <v>333</v>
      </c>
      <c r="IC107" s="20">
        <v>1.7348911286400148E-2</v>
      </c>
      <c r="ID107" s="20">
        <v>0</v>
      </c>
      <c r="IE107" s="11"/>
      <c r="IF107">
        <f t="shared" ca="1" si="273"/>
        <v>2000</v>
      </c>
      <c r="IG107" s="12">
        <f t="shared" ca="1" si="274"/>
        <v>1.0811377220569123</v>
      </c>
      <c r="IH107" s="19">
        <f t="shared" ca="1" si="275"/>
        <v>0.96453038432818816</v>
      </c>
      <c r="II107" s="19">
        <f t="shared" ca="1" si="276"/>
        <v>1.0427886233987487</v>
      </c>
      <c r="IJ107" s="11">
        <f t="shared" ca="1" si="193"/>
        <v>2000</v>
      </c>
      <c r="IK107" s="12">
        <f t="shared" ca="1" si="194"/>
        <v>1.2642547201300305</v>
      </c>
      <c r="IL107" s="12">
        <f t="shared" ca="1" si="195"/>
        <v>0.85515814561935399</v>
      </c>
      <c r="IM107" s="12">
        <f t="shared" ca="1" si="196"/>
        <v>0.96453038432818816</v>
      </c>
      <c r="IN107" s="12">
        <f t="shared" ca="1" si="197"/>
        <v>1.0427886233987487</v>
      </c>
      <c r="IO107">
        <f t="shared" ca="1" si="277"/>
        <v>2000</v>
      </c>
      <c r="IP107" s="12">
        <f t="shared" ca="1" si="278"/>
        <v>0.96453038432818816</v>
      </c>
      <c r="IQ107" s="12">
        <f t="shared" ca="1" si="198"/>
        <v>0.94860582712104957</v>
      </c>
      <c r="IR107" s="12">
        <f t="shared" ca="1" si="199"/>
        <v>0.90148945027535554</v>
      </c>
    </row>
    <row r="108" spans="1:252" hidden="1" x14ac:dyDescent="0.2">
      <c r="A108" t="s">
        <v>105</v>
      </c>
      <c r="B108" s="1">
        <f t="shared" si="279"/>
        <v>1965</v>
      </c>
      <c r="C108" s="60">
        <f>Conversion_factors!$A27*C274+C355</f>
        <v>0</v>
      </c>
      <c r="D108" s="60">
        <f>Conversion_factors!$A27*D274+D355</f>
        <v>0</v>
      </c>
      <c r="E108" s="60">
        <f>Conversion_factors!$A27*E274+E355</f>
        <v>0</v>
      </c>
      <c r="F108" s="60">
        <f>Conversion_factors!$A27*F274+F355</f>
        <v>0</v>
      </c>
      <c r="G108" s="60">
        <f>Conversion_factors!$A27*G274+G355</f>
        <v>0</v>
      </c>
      <c r="H108" s="60">
        <f>Conversion_factors!$A27*H274+H355</f>
        <v>0</v>
      </c>
      <c r="I108" s="60">
        <f>Conversion_factors!$A27*I274+I355</f>
        <v>0</v>
      </c>
      <c r="J108" s="60">
        <f>Conversion_factors!$A27*J274+J355</f>
        <v>0</v>
      </c>
      <c r="K108" s="60">
        <f>Conversion_factors!$A27*K274+K355</f>
        <v>0</v>
      </c>
      <c r="L108" s="60">
        <f>Conversion_factors!$A27*L274+L355</f>
        <v>0</v>
      </c>
      <c r="M108" s="60">
        <f>Conversion_factors!$A27*M274+M355</f>
        <v>0</v>
      </c>
      <c r="N108" s="60">
        <f>Conversion_factors!$A27*N274+N355</f>
        <v>0</v>
      </c>
      <c r="O108" s="60">
        <f>Conversion_factors!$A27*O274+O355</f>
        <v>0</v>
      </c>
      <c r="P108" s="60">
        <f>Conversion_factors!$A27*P274+P355</f>
        <v>0</v>
      </c>
      <c r="Q108" s="60">
        <f>Conversion_factors!$A27*Q274+Q355</f>
        <v>0</v>
      </c>
      <c r="R108" s="60">
        <f>Conversion_factors!$A27*R274+R355</f>
        <v>0</v>
      </c>
      <c r="S108" s="60">
        <f>Conversion_factors!$A27*S274+S355</f>
        <v>0</v>
      </c>
      <c r="T108" s="60">
        <f>Conversion_factors!$A27*T274+T355</f>
        <v>0</v>
      </c>
      <c r="U108" s="60">
        <f>Conversion_factors!$A27*U274+U355</f>
        <v>0</v>
      </c>
      <c r="V108" s="60">
        <f>Conversion_factors!$A27*V274+V355</f>
        <v>0</v>
      </c>
      <c r="W108" s="60">
        <f>Conversion_factors!$A27*W274+W355</f>
        <v>0</v>
      </c>
      <c r="X108" s="60">
        <f>Conversion_factors!$A27*X274+X355</f>
        <v>0</v>
      </c>
      <c r="AX108">
        <f t="shared" si="200"/>
        <v>0</v>
      </c>
      <c r="AY108">
        <f t="shared" si="201"/>
        <v>0</v>
      </c>
      <c r="AZ108">
        <f t="shared" si="202"/>
        <v>0</v>
      </c>
      <c r="BA108">
        <f t="shared" si="203"/>
        <v>0</v>
      </c>
      <c r="BB108">
        <f t="shared" si="204"/>
        <v>0</v>
      </c>
      <c r="BC108">
        <f t="shared" si="205"/>
        <v>0</v>
      </c>
      <c r="BD108">
        <f t="shared" si="206"/>
        <v>0</v>
      </c>
      <c r="BE108">
        <f t="shared" si="207"/>
        <v>0</v>
      </c>
      <c r="BF108">
        <f t="shared" si="208"/>
        <v>0</v>
      </c>
      <c r="BG108">
        <f t="shared" si="209"/>
        <v>0</v>
      </c>
      <c r="BH108">
        <f t="shared" si="210"/>
        <v>0</v>
      </c>
      <c r="BI108">
        <f t="shared" si="211"/>
        <v>0</v>
      </c>
      <c r="BJ108">
        <f t="shared" si="212"/>
        <v>0</v>
      </c>
      <c r="BK108">
        <f t="shared" si="213"/>
        <v>0</v>
      </c>
      <c r="BL108">
        <f t="shared" si="214"/>
        <v>0</v>
      </c>
      <c r="BM108">
        <f t="shared" si="215"/>
        <v>0</v>
      </c>
      <c r="BN108">
        <f t="shared" si="216"/>
        <v>0</v>
      </c>
      <c r="BO108">
        <f t="shared" si="217"/>
        <v>0</v>
      </c>
      <c r="BP108">
        <f t="shared" si="218"/>
        <v>0</v>
      </c>
      <c r="BQ108">
        <f t="shared" si="219"/>
        <v>0</v>
      </c>
      <c r="BR108">
        <f t="shared" si="220"/>
        <v>0</v>
      </c>
      <c r="BS108">
        <f t="shared" si="221"/>
        <v>0</v>
      </c>
      <c r="BT108" s="16"/>
      <c r="BU108" s="16"/>
      <c r="BV108" s="9">
        <f t="shared" si="165"/>
        <v>1.0640052694689878E-6</v>
      </c>
      <c r="BW108" s="9">
        <f t="shared" si="222"/>
        <v>0</v>
      </c>
      <c r="BX108" s="9">
        <f t="shared" si="223"/>
        <v>1.0847849530447864</v>
      </c>
      <c r="BY108" s="9">
        <f t="shared" si="224"/>
        <v>1.1349627272146658</v>
      </c>
      <c r="BZ108" s="9">
        <f t="shared" si="225"/>
        <v>1.3496441692581593</v>
      </c>
      <c r="CA108" s="9">
        <f t="shared" si="166"/>
        <v>1.7680246406207168E-6</v>
      </c>
      <c r="CB108" s="9">
        <f t="shared" si="226"/>
        <v>0</v>
      </c>
      <c r="CC108" s="9"/>
      <c r="CD108" s="9">
        <f t="shared" si="227"/>
        <v>1.2311904887491441</v>
      </c>
      <c r="CE108" s="9">
        <f t="shared" si="228"/>
        <v>1.6616690643863856</v>
      </c>
      <c r="CG108" s="35"/>
      <c r="CH108">
        <f t="shared" si="229"/>
        <v>1965</v>
      </c>
      <c r="CI108" t="e">
        <f t="shared" si="230"/>
        <v>#DIV/0!</v>
      </c>
      <c r="CJ108" t="e">
        <f t="shared" ref="CJ108:CJ153" si="310">D108/$X108</f>
        <v>#DIV/0!</v>
      </c>
      <c r="CK108" t="e">
        <f t="shared" ref="CK108:CK153" si="311">E108/$X108</f>
        <v>#DIV/0!</v>
      </c>
      <c r="CL108" t="e">
        <f t="shared" ref="CL108:CL153" si="312">F108/$X108</f>
        <v>#DIV/0!</v>
      </c>
      <c r="CM108" t="e">
        <f t="shared" ref="CM108:CM153" si="313">G108/$X108</f>
        <v>#DIV/0!</v>
      </c>
      <c r="CN108" t="e">
        <f t="shared" ref="CN108:CN153" si="314">H108/$X108</f>
        <v>#DIV/0!</v>
      </c>
      <c r="CO108" t="e">
        <f t="shared" ref="CO108:CO153" si="315">I108/$X108</f>
        <v>#DIV/0!</v>
      </c>
      <c r="CP108" t="e">
        <f t="shared" ref="CP108:CP153" si="316">J108/$X108</f>
        <v>#DIV/0!</v>
      </c>
      <c r="CQ108" t="e">
        <f t="shared" ref="CQ108:CQ153" si="317">K108/$X108</f>
        <v>#DIV/0!</v>
      </c>
      <c r="CR108" t="e">
        <f t="shared" ref="CR108:CR153" si="318">L108/$X108</f>
        <v>#DIV/0!</v>
      </c>
      <c r="CS108" t="e">
        <f t="shared" ref="CS108:CS153" si="319">M108/$X108</f>
        <v>#DIV/0!</v>
      </c>
      <c r="CT108" t="e">
        <f t="shared" ref="CT108:CT153" si="320">N108/$X108</f>
        <v>#DIV/0!</v>
      </c>
      <c r="CU108" t="e">
        <f t="shared" ref="CU108:CU153" si="321">O108/$X108</f>
        <v>#DIV/0!</v>
      </c>
      <c r="CV108" t="e">
        <f t="shared" ref="CV108:CV153" si="322">P108/$X108</f>
        <v>#DIV/0!</v>
      </c>
      <c r="CW108" t="e">
        <f t="shared" ref="CW108:CW153" si="323">Q108/$X108</f>
        <v>#DIV/0!</v>
      </c>
      <c r="CX108" t="e">
        <f t="shared" ref="CX108:CX153" si="324">R108/$X108</f>
        <v>#DIV/0!</v>
      </c>
      <c r="CY108" t="e">
        <f t="shared" si="309"/>
        <v>#DIV/0!</v>
      </c>
      <c r="CZ108" t="e">
        <f t="shared" si="168"/>
        <v>#DIV/0!</v>
      </c>
      <c r="DA108" t="e">
        <f t="shared" si="169"/>
        <v>#DIV/0!</v>
      </c>
      <c r="DB108" t="e">
        <f t="shared" si="170"/>
        <v>#DIV/0!</v>
      </c>
      <c r="DC108" t="e">
        <f t="shared" si="171"/>
        <v>#DIV/0!</v>
      </c>
      <c r="DF108" t="e">
        <f t="shared" si="280"/>
        <v>#DIV/0!</v>
      </c>
      <c r="DG108" t="e">
        <f t="shared" si="247"/>
        <v>#DIV/0!</v>
      </c>
      <c r="DH108" t="e">
        <f t="shared" si="247"/>
        <v>#DIV/0!</v>
      </c>
      <c r="DI108" t="e">
        <f t="shared" si="247"/>
        <v>#DIV/0!</v>
      </c>
      <c r="DJ108" t="e">
        <f t="shared" si="247"/>
        <v>#DIV/0!</v>
      </c>
      <c r="DK108" t="e">
        <f t="shared" si="247"/>
        <v>#DIV/0!</v>
      </c>
      <c r="DL108" t="e">
        <f t="shared" si="247"/>
        <v>#DIV/0!</v>
      </c>
      <c r="DM108" t="e">
        <f t="shared" si="247"/>
        <v>#DIV/0!</v>
      </c>
      <c r="DN108" t="e">
        <f t="shared" si="247"/>
        <v>#DIV/0!</v>
      </c>
      <c r="DO108" t="e">
        <f t="shared" si="247"/>
        <v>#DIV/0!</v>
      </c>
      <c r="DP108" t="e">
        <f t="shared" si="247"/>
        <v>#DIV/0!</v>
      </c>
      <c r="DQ108" t="e">
        <f t="shared" si="247"/>
        <v>#DIV/0!</v>
      </c>
      <c r="DR108" t="e">
        <f t="shared" si="247"/>
        <v>#DIV/0!</v>
      </c>
      <c r="DS108" t="e">
        <f t="shared" si="247"/>
        <v>#DIV/0!</v>
      </c>
      <c r="DT108" t="e">
        <f t="shared" si="247"/>
        <v>#DIV/0!</v>
      </c>
      <c r="DU108" t="e">
        <f t="shared" si="247"/>
        <v>#DIV/0!</v>
      </c>
      <c r="DV108" t="e">
        <f t="shared" ref="DV108:DV153" si="325">(CY108-CY107)/LN(CY108/CY107)</f>
        <v>#DIV/0!</v>
      </c>
      <c r="DW108" t="e">
        <f t="shared" si="248"/>
        <v>#DIV/0!</v>
      </c>
      <c r="DX108" t="e">
        <f t="shared" si="249"/>
        <v>#DIV/0!</v>
      </c>
      <c r="DY108" t="e">
        <f t="shared" si="250"/>
        <v>#DIV/0!</v>
      </c>
      <c r="DZ108" t="e">
        <f t="shared" si="251"/>
        <v>#DIV/0!</v>
      </c>
      <c r="EA108" t="e">
        <f t="shared" si="252"/>
        <v>#DIV/0!</v>
      </c>
      <c r="EC108" t="e">
        <f t="shared" si="281"/>
        <v>#DIV/0!</v>
      </c>
      <c r="ED108" t="e">
        <f t="shared" si="253"/>
        <v>#DIV/0!</v>
      </c>
      <c r="EE108" t="e">
        <f t="shared" si="253"/>
        <v>#DIV/0!</v>
      </c>
      <c r="EF108" t="e">
        <f t="shared" si="253"/>
        <v>#DIV/0!</v>
      </c>
      <c r="EG108" t="e">
        <f t="shared" si="253"/>
        <v>#DIV/0!</v>
      </c>
      <c r="EH108" t="e">
        <f t="shared" si="253"/>
        <v>#DIV/0!</v>
      </c>
      <c r="EI108" t="e">
        <f t="shared" si="253"/>
        <v>#DIV/0!</v>
      </c>
      <c r="EJ108" t="e">
        <f t="shared" si="253"/>
        <v>#DIV/0!</v>
      </c>
      <c r="EK108" t="e">
        <f t="shared" si="253"/>
        <v>#DIV/0!</v>
      </c>
      <c r="EL108" t="e">
        <f t="shared" si="253"/>
        <v>#DIV/0!</v>
      </c>
      <c r="EM108" t="e">
        <f t="shared" si="253"/>
        <v>#DIV/0!</v>
      </c>
      <c r="EN108" t="e">
        <f t="shared" si="253"/>
        <v>#DIV/0!</v>
      </c>
      <c r="EO108" t="e">
        <f t="shared" si="253"/>
        <v>#DIV/0!</v>
      </c>
      <c r="EP108" t="e">
        <f t="shared" si="253"/>
        <v>#DIV/0!</v>
      </c>
      <c r="EQ108" t="e">
        <f t="shared" si="253"/>
        <v>#DIV/0!</v>
      </c>
      <c r="ER108" t="e">
        <f t="shared" si="253"/>
        <v>#DIV/0!</v>
      </c>
      <c r="ES108" t="e">
        <f t="shared" ref="ES108:ES153" si="326">DV108/$EA108</f>
        <v>#DIV/0!</v>
      </c>
      <c r="ET108" t="e">
        <f t="shared" si="254"/>
        <v>#DIV/0!</v>
      </c>
      <c r="EU108" t="e">
        <f t="shared" si="255"/>
        <v>#DIV/0!</v>
      </c>
      <c r="EV108" t="e">
        <f t="shared" si="256"/>
        <v>#DIV/0!</v>
      </c>
      <c r="EW108" t="e">
        <f t="shared" si="257"/>
        <v>#DIV/0!</v>
      </c>
      <c r="EZ108" t="e">
        <f t="shared" si="282"/>
        <v>#DIV/0!</v>
      </c>
      <c r="FA108" t="e">
        <f t="shared" si="293"/>
        <v>#DIV/0!</v>
      </c>
      <c r="FB108" t="e">
        <f t="shared" si="294"/>
        <v>#DIV/0!</v>
      </c>
      <c r="FC108" t="e">
        <f t="shared" si="295"/>
        <v>#DIV/0!</v>
      </c>
      <c r="FD108" t="e">
        <f t="shared" si="296"/>
        <v>#DIV/0!</v>
      </c>
      <c r="FE108" t="e">
        <f t="shared" si="297"/>
        <v>#DIV/0!</v>
      </c>
      <c r="FF108" t="e">
        <f t="shared" si="298"/>
        <v>#DIV/0!</v>
      </c>
      <c r="FG108" t="e">
        <f t="shared" si="299"/>
        <v>#DIV/0!</v>
      </c>
      <c r="FH108" t="e">
        <f t="shared" si="300"/>
        <v>#DIV/0!</v>
      </c>
      <c r="FI108" t="e">
        <f t="shared" si="301"/>
        <v>#DIV/0!</v>
      </c>
      <c r="FJ108" t="e">
        <f t="shared" si="302"/>
        <v>#DIV/0!</v>
      </c>
      <c r="FK108" t="e">
        <f t="shared" si="303"/>
        <v>#DIV/0!</v>
      </c>
      <c r="FL108" t="e">
        <f t="shared" si="304"/>
        <v>#DIV/0!</v>
      </c>
      <c r="FM108" t="e">
        <f t="shared" si="305"/>
        <v>#DIV/0!</v>
      </c>
      <c r="FN108" t="e">
        <f t="shared" si="306"/>
        <v>#DIV/0!</v>
      </c>
      <c r="FO108" t="e">
        <f t="shared" si="307"/>
        <v>#DIV/0!</v>
      </c>
      <c r="FP108" t="e">
        <f t="shared" si="288"/>
        <v>#DIV/0!</v>
      </c>
      <c r="FQ108" t="e">
        <f t="shared" si="289"/>
        <v>#DIV/0!</v>
      </c>
      <c r="FR108" t="e">
        <f t="shared" si="290"/>
        <v>#DIV/0!</v>
      </c>
      <c r="FS108" t="e">
        <f t="shared" si="291"/>
        <v>#DIV/0!</v>
      </c>
      <c r="FT108" t="e">
        <f t="shared" si="292"/>
        <v>#DIV/0!</v>
      </c>
      <c r="FV108" s="3"/>
      <c r="FW108" t="e">
        <f t="shared" si="259"/>
        <v>#DIV/0!</v>
      </c>
      <c r="FX108">
        <f t="shared" si="283"/>
        <v>1</v>
      </c>
      <c r="FY108" s="19">
        <f t="shared" si="172"/>
        <v>1.3496441692581593</v>
      </c>
      <c r="GA108" s="19" t="e">
        <f t="shared" si="260"/>
        <v>#DIV/0!</v>
      </c>
      <c r="GB108" s="19">
        <f t="shared" si="284"/>
        <v>1</v>
      </c>
      <c r="GC108" s="19">
        <f t="shared" si="173"/>
        <v>1.0847849530447864</v>
      </c>
      <c r="GE108" s="19" t="e">
        <f t="shared" si="261"/>
        <v>#DIV/0!</v>
      </c>
      <c r="GF108" s="19">
        <f t="shared" si="285"/>
        <v>1</v>
      </c>
      <c r="GG108" s="19">
        <f t="shared" si="174"/>
        <v>1.1349627272146658</v>
      </c>
      <c r="GI108" s="19" t="e">
        <f>#REF!</f>
        <v>#REF!</v>
      </c>
      <c r="GJ108" s="19" t="e">
        <f t="shared" si="262"/>
        <v>#REF!</v>
      </c>
      <c r="GK108">
        <f t="shared" si="175"/>
        <v>0</v>
      </c>
      <c r="GL108" s="3"/>
      <c r="GM108" s="3"/>
      <c r="GN108" s="8"/>
      <c r="GO108" s="5">
        <f t="shared" si="286"/>
        <v>16</v>
      </c>
      <c r="GP108" t="b">
        <f t="shared" si="263"/>
        <v>1</v>
      </c>
      <c r="GR108">
        <f t="shared" si="264"/>
        <v>334</v>
      </c>
      <c r="GS108" s="20">
        <v>2.1439956630054512E-2</v>
      </c>
      <c r="GT108" s="20">
        <v>0</v>
      </c>
      <c r="GU108" s="27"/>
      <c r="GV108" s="31">
        <f t="shared" ca="1" si="176"/>
        <v>2001</v>
      </c>
      <c r="GW108" s="12">
        <f t="shared" ca="1" si="265"/>
        <v>1.3149544921142851</v>
      </c>
      <c r="GX108" s="19">
        <f t="shared" ca="1" si="177"/>
        <v>0.95593042837498465</v>
      </c>
      <c r="GY108" s="71">
        <f t="shared" ca="1" si="178"/>
        <v>1.2570013972474376</v>
      </c>
      <c r="GZ108" s="11">
        <f t="shared" ca="1" si="266"/>
        <v>2001</v>
      </c>
      <c r="HA108" s="12">
        <f t="shared" ca="1" si="179"/>
        <v>1.710340161161346</v>
      </c>
      <c r="HB108" s="12">
        <f t="shared" ca="1" si="180"/>
        <v>0.76882629664815427</v>
      </c>
      <c r="HC108" s="12">
        <f t="shared" ca="1" si="181"/>
        <v>0.95593042837498465</v>
      </c>
      <c r="HD108" s="72">
        <f t="shared" ca="1" si="182"/>
        <v>1.2570013972474376</v>
      </c>
      <c r="HE108">
        <f t="shared" ca="1" si="267"/>
        <v>2001</v>
      </c>
      <c r="HF108" s="12">
        <f t="shared" ca="1" si="183"/>
        <v>0.95593042837498465</v>
      </c>
      <c r="HG108" s="12">
        <f t="shared" ca="1" si="184"/>
        <v>0.90949576193713255</v>
      </c>
      <c r="HH108" s="12">
        <f t="shared" ca="1" si="185"/>
        <v>0.84533246753193581</v>
      </c>
      <c r="HJ108" s="17"/>
      <c r="HL108" s="18">
        <f t="shared" si="268"/>
        <v>1965</v>
      </c>
      <c r="HM108" s="9">
        <f t="shared" si="186"/>
        <v>7.5308170428653129E-7</v>
      </c>
      <c r="HN108" s="9">
        <f t="shared" si="187"/>
        <v>0</v>
      </c>
      <c r="HO108" s="9">
        <f t="shared" si="188"/>
        <v>1.1036708370608446</v>
      </c>
      <c r="HP108" s="9">
        <f t="shared" si="189"/>
        <v>1.2447837464739189</v>
      </c>
      <c r="HQ108" s="9">
        <f t="shared" si="190"/>
        <v>1.366047404271421</v>
      </c>
      <c r="HR108" s="9">
        <f t="shared" si="269"/>
        <v>1.4133227286967671E-6</v>
      </c>
      <c r="HS108" s="9">
        <f t="shared" si="191"/>
        <v>0</v>
      </c>
      <c r="HT108" s="9"/>
      <c r="HU108" s="9">
        <f t="shared" si="192"/>
        <v>1.3738315194306041</v>
      </c>
      <c r="HV108" s="23">
        <f t="shared" si="270"/>
        <v>1.8767189810244391</v>
      </c>
      <c r="HX108" s="8"/>
      <c r="HY108" s="5">
        <f t="shared" si="287"/>
        <v>16</v>
      </c>
      <c r="HZ108" t="b">
        <f t="shared" si="271"/>
        <v>1</v>
      </c>
      <c r="IB108">
        <f t="shared" si="272"/>
        <v>334</v>
      </c>
      <c r="IC108" s="20">
        <v>2.075694838512513E-2</v>
      </c>
      <c r="ID108" s="20">
        <v>0</v>
      </c>
      <c r="IE108" s="11"/>
      <c r="IF108">
        <f t="shared" ca="1" si="273"/>
        <v>2001</v>
      </c>
      <c r="IG108" s="12">
        <f t="shared" ca="1" si="274"/>
        <v>1.0385257405165058</v>
      </c>
      <c r="IH108" s="19">
        <f t="shared" ca="1" si="275"/>
        <v>0.96754856582937865</v>
      </c>
      <c r="II108" s="19">
        <f t="shared" ca="1" si="276"/>
        <v>1.0048224003142701</v>
      </c>
      <c r="IJ108" s="11">
        <f t="shared" ca="1" si="193"/>
        <v>2001</v>
      </c>
      <c r="IK108" s="12">
        <f t="shared" ca="1" si="194"/>
        <v>1.2105446471330927</v>
      </c>
      <c r="IL108" s="12">
        <f t="shared" ca="1" si="195"/>
        <v>0.85789957683595086</v>
      </c>
      <c r="IM108" s="12">
        <f t="shared" ca="1" si="196"/>
        <v>0.96754856582937865</v>
      </c>
      <c r="IN108" s="12">
        <f t="shared" ca="1" si="197"/>
        <v>1.0048224003142701</v>
      </c>
      <c r="IO108">
        <f t="shared" ca="1" si="277"/>
        <v>2001</v>
      </c>
      <c r="IP108" s="12">
        <f t="shared" ca="1" si="278"/>
        <v>0.96754856582937865</v>
      </c>
      <c r="IQ108" s="12">
        <f t="shared" ca="1" si="198"/>
        <v>0.92532989701139734</v>
      </c>
      <c r="IR108" s="12">
        <f t="shared" ca="1" si="199"/>
        <v>0.92712834590859883</v>
      </c>
    </row>
    <row r="109" spans="1:252" hidden="1" x14ac:dyDescent="0.2">
      <c r="A109" t="s">
        <v>105</v>
      </c>
      <c r="B109" s="1">
        <f t="shared" si="279"/>
        <v>1966</v>
      </c>
      <c r="C109" s="60">
        <f>Conversion_factors!$A28*C275+C356</f>
        <v>0</v>
      </c>
      <c r="D109" s="60">
        <f>Conversion_factors!$A28*D275+D356</f>
        <v>0</v>
      </c>
      <c r="E109" s="60">
        <f>Conversion_factors!$A28*E275+E356</f>
        <v>0</v>
      </c>
      <c r="F109" s="60">
        <f>Conversion_factors!$A28*F275+F356</f>
        <v>0</v>
      </c>
      <c r="G109" s="60">
        <f>Conversion_factors!$A28*G275+G356</f>
        <v>0</v>
      </c>
      <c r="H109" s="60">
        <f>Conversion_factors!$A28*H275+H356</f>
        <v>0</v>
      </c>
      <c r="I109" s="60">
        <f>Conversion_factors!$A28*I275+I356</f>
        <v>0</v>
      </c>
      <c r="J109" s="60">
        <f>Conversion_factors!$A28*J275+J356</f>
        <v>0</v>
      </c>
      <c r="K109" s="60">
        <f>Conversion_factors!$A28*K275+K356</f>
        <v>0</v>
      </c>
      <c r="L109" s="60">
        <f>Conversion_factors!$A28*L275+L356</f>
        <v>0</v>
      </c>
      <c r="M109" s="60">
        <f>Conversion_factors!$A28*M275+M356</f>
        <v>0</v>
      </c>
      <c r="N109" s="60">
        <f>Conversion_factors!$A28*N275+N356</f>
        <v>0</v>
      </c>
      <c r="O109" s="60">
        <f>Conversion_factors!$A28*O275+O356</f>
        <v>0</v>
      </c>
      <c r="P109" s="60">
        <f>Conversion_factors!$A28*P275+P356</f>
        <v>0</v>
      </c>
      <c r="Q109" s="60">
        <f>Conversion_factors!$A28*Q275+Q356</f>
        <v>0</v>
      </c>
      <c r="R109" s="60">
        <f>Conversion_factors!$A28*R275+R356</f>
        <v>0</v>
      </c>
      <c r="S109" s="60">
        <f>Conversion_factors!$A28*S275+S356</f>
        <v>0</v>
      </c>
      <c r="T109" s="60">
        <f>Conversion_factors!$A28*T275+T356</f>
        <v>0</v>
      </c>
      <c r="U109" s="60">
        <f>Conversion_factors!$A28*U275+U356</f>
        <v>0</v>
      </c>
      <c r="V109" s="60">
        <f>Conversion_factors!$A28*V275+V356</f>
        <v>0</v>
      </c>
      <c r="W109" s="60">
        <f>Conversion_factors!$A28*W275+W356</f>
        <v>0</v>
      </c>
      <c r="X109" s="60">
        <f>Conversion_factors!$A28*X275+X356</f>
        <v>0</v>
      </c>
      <c r="AX109">
        <f t="shared" si="200"/>
        <v>0</v>
      </c>
      <c r="AY109">
        <f t="shared" si="201"/>
        <v>0</v>
      </c>
      <c r="AZ109">
        <f t="shared" si="202"/>
        <v>0</v>
      </c>
      <c r="BA109">
        <f t="shared" si="203"/>
        <v>0</v>
      </c>
      <c r="BB109">
        <f t="shared" si="204"/>
        <v>0</v>
      </c>
      <c r="BC109">
        <f t="shared" si="205"/>
        <v>0</v>
      </c>
      <c r="BD109">
        <f t="shared" si="206"/>
        <v>0</v>
      </c>
      <c r="BE109">
        <f t="shared" si="207"/>
        <v>0</v>
      </c>
      <c r="BF109">
        <f t="shared" si="208"/>
        <v>0</v>
      </c>
      <c r="BG109">
        <f t="shared" si="209"/>
        <v>0</v>
      </c>
      <c r="BH109">
        <f t="shared" si="210"/>
        <v>0</v>
      </c>
      <c r="BI109">
        <f t="shared" si="211"/>
        <v>0</v>
      </c>
      <c r="BJ109">
        <f t="shared" si="212"/>
        <v>0</v>
      </c>
      <c r="BK109">
        <f t="shared" si="213"/>
        <v>0</v>
      </c>
      <c r="BL109">
        <f t="shared" si="214"/>
        <v>0</v>
      </c>
      <c r="BM109">
        <f t="shared" si="215"/>
        <v>0</v>
      </c>
      <c r="BN109">
        <f t="shared" si="216"/>
        <v>0</v>
      </c>
      <c r="BO109">
        <f t="shared" si="217"/>
        <v>0</v>
      </c>
      <c r="BP109">
        <f t="shared" si="218"/>
        <v>0</v>
      </c>
      <c r="BQ109">
        <f t="shared" si="219"/>
        <v>0</v>
      </c>
      <c r="BR109">
        <f t="shared" si="220"/>
        <v>0</v>
      </c>
      <c r="BS109">
        <f t="shared" si="221"/>
        <v>0</v>
      </c>
      <c r="BT109" s="16"/>
      <c r="BU109" s="16"/>
      <c r="BV109" s="9">
        <f t="shared" si="165"/>
        <v>1.0640052694689878E-6</v>
      </c>
      <c r="BW109" s="9">
        <f t="shared" si="222"/>
        <v>0</v>
      </c>
      <c r="BX109" s="9">
        <f t="shared" si="223"/>
        <v>1.0847849530447864</v>
      </c>
      <c r="BY109" s="9">
        <f t="shared" si="224"/>
        <v>1.1349627272146658</v>
      </c>
      <c r="BZ109" s="9">
        <f t="shared" si="225"/>
        <v>1.3496441692581593</v>
      </c>
      <c r="CA109" s="9">
        <f t="shared" si="166"/>
        <v>1.7680246406207168E-6</v>
      </c>
      <c r="CB109" s="9">
        <f t="shared" si="226"/>
        <v>0</v>
      </c>
      <c r="CC109" s="9"/>
      <c r="CD109" s="9">
        <f t="shared" si="227"/>
        <v>1.2311904887491441</v>
      </c>
      <c r="CE109" s="9">
        <f t="shared" si="228"/>
        <v>1.6616690643863856</v>
      </c>
      <c r="CG109" s="35"/>
      <c r="CH109">
        <f t="shared" si="229"/>
        <v>1966</v>
      </c>
      <c r="CI109" t="e">
        <f t="shared" si="230"/>
        <v>#DIV/0!</v>
      </c>
      <c r="CJ109" t="e">
        <f t="shared" si="310"/>
        <v>#DIV/0!</v>
      </c>
      <c r="CK109" t="e">
        <f t="shared" si="311"/>
        <v>#DIV/0!</v>
      </c>
      <c r="CL109" t="e">
        <f t="shared" si="312"/>
        <v>#DIV/0!</v>
      </c>
      <c r="CM109" t="e">
        <f t="shared" si="313"/>
        <v>#DIV/0!</v>
      </c>
      <c r="CN109" t="e">
        <f t="shared" si="314"/>
        <v>#DIV/0!</v>
      </c>
      <c r="CO109" t="e">
        <f t="shared" si="315"/>
        <v>#DIV/0!</v>
      </c>
      <c r="CP109" t="e">
        <f t="shared" si="316"/>
        <v>#DIV/0!</v>
      </c>
      <c r="CQ109" t="e">
        <f t="shared" si="317"/>
        <v>#DIV/0!</v>
      </c>
      <c r="CR109" t="e">
        <f t="shared" si="318"/>
        <v>#DIV/0!</v>
      </c>
      <c r="CS109" t="e">
        <f t="shared" si="319"/>
        <v>#DIV/0!</v>
      </c>
      <c r="CT109" t="e">
        <f t="shared" si="320"/>
        <v>#DIV/0!</v>
      </c>
      <c r="CU109" t="e">
        <f t="shared" si="321"/>
        <v>#DIV/0!</v>
      </c>
      <c r="CV109" t="e">
        <f t="shared" si="322"/>
        <v>#DIV/0!</v>
      </c>
      <c r="CW109" t="e">
        <f t="shared" si="323"/>
        <v>#DIV/0!</v>
      </c>
      <c r="CX109" t="e">
        <f t="shared" si="324"/>
        <v>#DIV/0!</v>
      </c>
      <c r="CY109" t="e">
        <f t="shared" si="309"/>
        <v>#DIV/0!</v>
      </c>
      <c r="CZ109" t="e">
        <f t="shared" si="168"/>
        <v>#DIV/0!</v>
      </c>
      <c r="DA109" t="e">
        <f t="shared" si="169"/>
        <v>#DIV/0!</v>
      </c>
      <c r="DB109" t="e">
        <f t="shared" si="170"/>
        <v>#DIV/0!</v>
      </c>
      <c r="DC109" t="e">
        <f t="shared" si="171"/>
        <v>#DIV/0!</v>
      </c>
      <c r="DF109" t="e">
        <f t="shared" si="280"/>
        <v>#DIV/0!</v>
      </c>
      <c r="DG109" t="e">
        <f t="shared" ref="DG109:DG153" si="327">(CJ109-CJ108)/LN(CJ109/CJ108)</f>
        <v>#DIV/0!</v>
      </c>
      <c r="DH109" t="e">
        <f t="shared" ref="DH109:DH153" si="328">(CK109-CK108)/LN(CK109/CK108)</f>
        <v>#DIV/0!</v>
      </c>
      <c r="DI109" t="e">
        <f t="shared" ref="DI109:DI153" si="329">(CL109-CL108)/LN(CL109/CL108)</f>
        <v>#DIV/0!</v>
      </c>
      <c r="DJ109" t="e">
        <f t="shared" ref="DJ109:DJ153" si="330">(CM109-CM108)/LN(CM109/CM108)</f>
        <v>#DIV/0!</v>
      </c>
      <c r="DK109" t="e">
        <f t="shared" ref="DK109:DK153" si="331">(CN109-CN108)/LN(CN109/CN108)</f>
        <v>#DIV/0!</v>
      </c>
      <c r="DL109" t="e">
        <f t="shared" ref="DL109:DL153" si="332">(CO109-CO108)/LN(CO109/CO108)</f>
        <v>#DIV/0!</v>
      </c>
      <c r="DM109" t="e">
        <f t="shared" ref="DM109:DM153" si="333">(CP109-CP108)/LN(CP109/CP108)</f>
        <v>#DIV/0!</v>
      </c>
      <c r="DN109" t="e">
        <f t="shared" ref="DN109:DN153" si="334">(CQ109-CQ108)/LN(CQ109/CQ108)</f>
        <v>#DIV/0!</v>
      </c>
      <c r="DO109" t="e">
        <f t="shared" ref="DO109:DO153" si="335">(CR109-CR108)/LN(CR109/CR108)</f>
        <v>#DIV/0!</v>
      </c>
      <c r="DP109" t="e">
        <f t="shared" ref="DP109:DP153" si="336">(CS109-CS108)/LN(CS109/CS108)</f>
        <v>#DIV/0!</v>
      </c>
      <c r="DQ109" t="e">
        <f t="shared" ref="DQ109:DQ153" si="337">(CT109-CT108)/LN(CT109/CT108)</f>
        <v>#DIV/0!</v>
      </c>
      <c r="DR109" t="e">
        <f t="shared" ref="DR109:DR153" si="338">(CU109-CU108)/LN(CU109/CU108)</f>
        <v>#DIV/0!</v>
      </c>
      <c r="DS109" t="e">
        <f t="shared" ref="DS109:DS153" si="339">(CV109-CV108)/LN(CV109/CV108)</f>
        <v>#DIV/0!</v>
      </c>
      <c r="DT109" t="e">
        <f t="shared" ref="DT109:DT153" si="340">(CW109-CW108)/LN(CW109/CW108)</f>
        <v>#DIV/0!</v>
      </c>
      <c r="DU109" t="e">
        <f t="shared" ref="DU109:DU153" si="341">(CX109-CX108)/LN(CX109/CX108)</f>
        <v>#DIV/0!</v>
      </c>
      <c r="DV109" t="e">
        <f t="shared" si="325"/>
        <v>#DIV/0!</v>
      </c>
      <c r="DW109" t="e">
        <f t="shared" si="248"/>
        <v>#DIV/0!</v>
      </c>
      <c r="DX109" t="e">
        <f t="shared" si="249"/>
        <v>#DIV/0!</v>
      </c>
      <c r="DY109" t="e">
        <f t="shared" si="250"/>
        <v>#DIV/0!</v>
      </c>
      <c r="DZ109" t="e">
        <f t="shared" si="251"/>
        <v>#DIV/0!</v>
      </c>
      <c r="EA109" t="e">
        <f t="shared" si="252"/>
        <v>#DIV/0!</v>
      </c>
      <c r="EC109" t="e">
        <f t="shared" si="281"/>
        <v>#DIV/0!</v>
      </c>
      <c r="ED109" t="e">
        <f t="shared" ref="ED109:ED153" si="342">DG109/$EA109</f>
        <v>#DIV/0!</v>
      </c>
      <c r="EE109" t="e">
        <f t="shared" ref="EE109:EE153" si="343">DH109/$EA109</f>
        <v>#DIV/0!</v>
      </c>
      <c r="EF109" t="e">
        <f t="shared" ref="EF109:EF153" si="344">DI109/$EA109</f>
        <v>#DIV/0!</v>
      </c>
      <c r="EG109" t="e">
        <f t="shared" ref="EG109:EG153" si="345">DJ109/$EA109</f>
        <v>#DIV/0!</v>
      </c>
      <c r="EH109" t="e">
        <f t="shared" ref="EH109:EH153" si="346">DK109/$EA109</f>
        <v>#DIV/0!</v>
      </c>
      <c r="EI109" t="e">
        <f t="shared" ref="EI109:EI153" si="347">DL109/$EA109</f>
        <v>#DIV/0!</v>
      </c>
      <c r="EJ109" t="e">
        <f t="shared" ref="EJ109:EJ153" si="348">DM109/$EA109</f>
        <v>#DIV/0!</v>
      </c>
      <c r="EK109" t="e">
        <f t="shared" ref="EK109:EK153" si="349">DN109/$EA109</f>
        <v>#DIV/0!</v>
      </c>
      <c r="EL109" t="e">
        <f t="shared" ref="EL109:EL153" si="350">DO109/$EA109</f>
        <v>#DIV/0!</v>
      </c>
      <c r="EM109" t="e">
        <f t="shared" ref="EM109:EM153" si="351">DP109/$EA109</f>
        <v>#DIV/0!</v>
      </c>
      <c r="EN109" t="e">
        <f t="shared" ref="EN109:EN153" si="352">DQ109/$EA109</f>
        <v>#DIV/0!</v>
      </c>
      <c r="EO109" t="e">
        <f t="shared" ref="EO109:EO153" si="353">DR109/$EA109</f>
        <v>#DIV/0!</v>
      </c>
      <c r="EP109" t="e">
        <f t="shared" ref="EP109:EP153" si="354">DS109/$EA109</f>
        <v>#DIV/0!</v>
      </c>
      <c r="EQ109" t="e">
        <f t="shared" ref="EQ109:EQ153" si="355">DT109/$EA109</f>
        <v>#DIV/0!</v>
      </c>
      <c r="ER109" t="e">
        <f t="shared" ref="ER109:ER153" si="356">DU109/$EA109</f>
        <v>#DIV/0!</v>
      </c>
      <c r="ES109" t="e">
        <f t="shared" si="326"/>
        <v>#DIV/0!</v>
      </c>
      <c r="ET109" t="e">
        <f t="shared" si="254"/>
        <v>#DIV/0!</v>
      </c>
      <c r="EU109" t="e">
        <f t="shared" si="255"/>
        <v>#DIV/0!</v>
      </c>
      <c r="EV109" t="e">
        <f t="shared" si="256"/>
        <v>#DIV/0!</v>
      </c>
      <c r="EW109" t="e">
        <f t="shared" si="257"/>
        <v>#DIV/0!</v>
      </c>
      <c r="EZ109" t="e">
        <f t="shared" si="282"/>
        <v>#DIV/0!</v>
      </c>
      <c r="FA109" t="e">
        <f t="shared" si="293"/>
        <v>#DIV/0!</v>
      </c>
      <c r="FB109" t="e">
        <f t="shared" si="294"/>
        <v>#DIV/0!</v>
      </c>
      <c r="FC109" t="e">
        <f t="shared" si="295"/>
        <v>#DIV/0!</v>
      </c>
      <c r="FD109" t="e">
        <f t="shared" si="296"/>
        <v>#DIV/0!</v>
      </c>
      <c r="FE109" t="e">
        <f t="shared" si="297"/>
        <v>#DIV/0!</v>
      </c>
      <c r="FF109" t="e">
        <f t="shared" si="298"/>
        <v>#DIV/0!</v>
      </c>
      <c r="FG109" t="e">
        <f t="shared" si="299"/>
        <v>#DIV/0!</v>
      </c>
      <c r="FH109" t="e">
        <f t="shared" si="300"/>
        <v>#DIV/0!</v>
      </c>
      <c r="FI109" t="e">
        <f t="shared" si="301"/>
        <v>#DIV/0!</v>
      </c>
      <c r="FJ109" t="e">
        <f t="shared" si="302"/>
        <v>#DIV/0!</v>
      </c>
      <c r="FK109" t="e">
        <f t="shared" si="303"/>
        <v>#DIV/0!</v>
      </c>
      <c r="FL109" t="e">
        <f t="shared" si="304"/>
        <v>#DIV/0!</v>
      </c>
      <c r="FM109" t="e">
        <f t="shared" si="305"/>
        <v>#DIV/0!</v>
      </c>
      <c r="FN109" t="e">
        <f t="shared" si="306"/>
        <v>#DIV/0!</v>
      </c>
      <c r="FO109" t="e">
        <f t="shared" si="307"/>
        <v>#DIV/0!</v>
      </c>
      <c r="FP109" t="e">
        <f t="shared" si="288"/>
        <v>#DIV/0!</v>
      </c>
      <c r="FQ109" t="e">
        <f t="shared" si="289"/>
        <v>#DIV/0!</v>
      </c>
      <c r="FR109" t="e">
        <f t="shared" si="290"/>
        <v>#DIV/0!</v>
      </c>
      <c r="FS109" t="e">
        <f t="shared" si="291"/>
        <v>#DIV/0!</v>
      </c>
      <c r="FT109" t="e">
        <f t="shared" si="292"/>
        <v>#DIV/0!</v>
      </c>
      <c r="FV109" s="3"/>
      <c r="FW109" t="e">
        <f t="shared" si="259"/>
        <v>#DIV/0!</v>
      </c>
      <c r="FX109">
        <f t="shared" si="283"/>
        <v>1</v>
      </c>
      <c r="FY109" s="19">
        <f t="shared" si="172"/>
        <v>1.3496441692581593</v>
      </c>
      <c r="GA109" s="19" t="e">
        <f t="shared" si="260"/>
        <v>#DIV/0!</v>
      </c>
      <c r="GB109" s="19">
        <f t="shared" si="284"/>
        <v>1</v>
      </c>
      <c r="GC109" s="19">
        <f t="shared" si="173"/>
        <v>1.0847849530447864</v>
      </c>
      <c r="GE109" s="19" t="e">
        <f t="shared" si="261"/>
        <v>#DIV/0!</v>
      </c>
      <c r="GF109" s="19">
        <f t="shared" si="285"/>
        <v>1</v>
      </c>
      <c r="GG109" s="19">
        <f t="shared" si="174"/>
        <v>1.1349627272146658</v>
      </c>
      <c r="GI109" s="19" t="e">
        <f>#REF!</f>
        <v>#REF!</v>
      </c>
      <c r="GJ109" s="19" t="e">
        <f t="shared" si="262"/>
        <v>#REF!</v>
      </c>
      <c r="GK109">
        <f t="shared" si="175"/>
        <v>0</v>
      </c>
      <c r="GL109" s="3"/>
      <c r="GM109" s="3"/>
      <c r="GN109" s="8"/>
      <c r="GO109" s="5">
        <f t="shared" si="286"/>
        <v>17</v>
      </c>
      <c r="GP109" t="b">
        <f t="shared" si="263"/>
        <v>1</v>
      </c>
      <c r="GR109">
        <f t="shared" si="264"/>
        <v>335</v>
      </c>
      <c r="GS109" s="20">
        <v>1.1971127584913879E-2</v>
      </c>
      <c r="GT109" s="20">
        <v>0</v>
      </c>
      <c r="GU109" s="27"/>
      <c r="GV109" s="31">
        <f t="shared" ca="1" si="176"/>
        <v>2002</v>
      </c>
      <c r="GW109" s="12">
        <f t="shared" ca="1" si="265"/>
        <v>1.3373707506140342</v>
      </c>
      <c r="GX109" s="19">
        <f t="shared" ca="1" si="177"/>
        <v>0.89387325236854009</v>
      </c>
      <c r="GY109" s="71">
        <f t="shared" ca="1" si="178"/>
        <v>1.1954361200653256</v>
      </c>
      <c r="GZ109" s="11">
        <f t="shared" ca="1" si="266"/>
        <v>2002</v>
      </c>
      <c r="HA109" s="12">
        <f t="shared" ca="1" si="179"/>
        <v>1.7253285764081112</v>
      </c>
      <c r="HB109" s="12">
        <f t="shared" ca="1" si="180"/>
        <v>0.77513974375724415</v>
      </c>
      <c r="HC109" s="12">
        <f t="shared" ca="1" si="181"/>
        <v>0.89387325236854009</v>
      </c>
      <c r="HD109" s="72">
        <f t="shared" ca="1" si="182"/>
        <v>1.1954361200653256</v>
      </c>
      <c r="HE109">
        <f t="shared" ca="1" si="267"/>
        <v>2002</v>
      </c>
      <c r="HF109" s="12">
        <f t="shared" ca="1" si="183"/>
        <v>0.89387325236854009</v>
      </c>
      <c r="HG109" s="12">
        <f t="shared" ca="1" si="184"/>
        <v>0.92930941983312576</v>
      </c>
      <c r="HH109" s="12">
        <f t="shared" ca="1" si="185"/>
        <v>0.8341029663687628</v>
      </c>
      <c r="HJ109" s="17"/>
      <c r="HL109" s="18">
        <f t="shared" si="268"/>
        <v>1966</v>
      </c>
      <c r="HM109" s="9">
        <f t="shared" si="186"/>
        <v>7.5308170428653129E-7</v>
      </c>
      <c r="HN109" s="9">
        <f t="shared" si="187"/>
        <v>0</v>
      </c>
      <c r="HO109" s="9">
        <f t="shared" si="188"/>
        <v>1.1036708370608446</v>
      </c>
      <c r="HP109" s="9">
        <f t="shared" si="189"/>
        <v>1.2447837464739189</v>
      </c>
      <c r="HQ109" s="9">
        <f t="shared" si="190"/>
        <v>1.366047404271421</v>
      </c>
      <c r="HR109" s="9">
        <f t="shared" si="269"/>
        <v>1.4133227286967671E-6</v>
      </c>
      <c r="HS109" s="9">
        <f t="shared" si="191"/>
        <v>0</v>
      </c>
      <c r="HT109" s="9"/>
      <c r="HU109" s="9">
        <f t="shared" si="192"/>
        <v>1.3738315194306041</v>
      </c>
      <c r="HV109" s="23">
        <f t="shared" si="270"/>
        <v>1.8767189810244391</v>
      </c>
      <c r="HX109" s="8"/>
      <c r="HY109" s="5">
        <f t="shared" si="287"/>
        <v>17</v>
      </c>
      <c r="HZ109" t="b">
        <f t="shared" si="271"/>
        <v>1</v>
      </c>
      <c r="IB109">
        <f t="shared" si="272"/>
        <v>335</v>
      </c>
      <c r="IC109" s="20">
        <v>1.0322086028850951E-2</v>
      </c>
      <c r="ID109" s="20">
        <v>0</v>
      </c>
      <c r="IE109" s="11"/>
      <c r="IF109">
        <f t="shared" ca="1" si="273"/>
        <v>2002</v>
      </c>
      <c r="IG109" s="12">
        <f t="shared" ca="1" si="274"/>
        <v>1.0562296698902365</v>
      </c>
      <c r="IH109" s="19">
        <f t="shared" ca="1" si="275"/>
        <v>0.90473716254919834</v>
      </c>
      <c r="II109" s="19">
        <f t="shared" ca="1" si="276"/>
        <v>0.95560831850846784</v>
      </c>
      <c r="IJ109" s="11">
        <f t="shared" ca="1" si="193"/>
        <v>2002</v>
      </c>
      <c r="IK109" s="12">
        <f t="shared" ca="1" si="194"/>
        <v>1.2211531484464568</v>
      </c>
      <c r="IL109" s="12">
        <f t="shared" ca="1" si="195"/>
        <v>0.86494447582923162</v>
      </c>
      <c r="IM109" s="12">
        <f t="shared" ca="1" si="196"/>
        <v>0.90473716254919834</v>
      </c>
      <c r="IN109" s="12">
        <f t="shared" ca="1" si="197"/>
        <v>0.95560831850846784</v>
      </c>
      <c r="IO109">
        <f t="shared" ca="1" si="277"/>
        <v>2002</v>
      </c>
      <c r="IP109" s="12">
        <f t="shared" ca="1" si="278"/>
        <v>0.90473716254919834</v>
      </c>
      <c r="IQ109" s="12">
        <f t="shared" ca="1" si="198"/>
        <v>0.94548850663621686</v>
      </c>
      <c r="IR109" s="12">
        <f t="shared" ca="1" si="199"/>
        <v>0.91481225816954848</v>
      </c>
    </row>
    <row r="110" spans="1:252" hidden="1" x14ac:dyDescent="0.2">
      <c r="A110" t="s">
        <v>105</v>
      </c>
      <c r="B110" s="1">
        <f t="shared" si="279"/>
        <v>1967</v>
      </c>
      <c r="C110" s="60">
        <f>Conversion_factors!$A29*C276+C357</f>
        <v>0</v>
      </c>
      <c r="D110" s="60">
        <f>Conversion_factors!$A29*D276+D357</f>
        <v>0</v>
      </c>
      <c r="E110" s="60">
        <f>Conversion_factors!$A29*E276+E357</f>
        <v>0</v>
      </c>
      <c r="F110" s="60">
        <f>Conversion_factors!$A29*F276+F357</f>
        <v>0</v>
      </c>
      <c r="G110" s="60">
        <f>Conversion_factors!$A29*G276+G357</f>
        <v>0</v>
      </c>
      <c r="H110" s="60">
        <f>Conversion_factors!$A29*H276+H357</f>
        <v>0</v>
      </c>
      <c r="I110" s="60">
        <f>Conversion_factors!$A29*I276+I357</f>
        <v>0</v>
      </c>
      <c r="J110" s="60">
        <f>Conversion_factors!$A29*J276+J357</f>
        <v>0</v>
      </c>
      <c r="K110" s="60">
        <f>Conversion_factors!$A29*K276+K357</f>
        <v>0</v>
      </c>
      <c r="L110" s="60">
        <f>Conversion_factors!$A29*L276+L357</f>
        <v>0</v>
      </c>
      <c r="M110" s="60">
        <f>Conversion_factors!$A29*M276+M357</f>
        <v>0</v>
      </c>
      <c r="N110" s="60">
        <f>Conversion_factors!$A29*N276+N357</f>
        <v>0</v>
      </c>
      <c r="O110" s="60">
        <f>Conversion_factors!$A29*O276+O357</f>
        <v>0</v>
      </c>
      <c r="P110" s="60">
        <f>Conversion_factors!$A29*P276+P357</f>
        <v>0</v>
      </c>
      <c r="Q110" s="60">
        <f>Conversion_factors!$A29*Q276+Q357</f>
        <v>0</v>
      </c>
      <c r="R110" s="60">
        <f>Conversion_factors!$A29*R276+R357</f>
        <v>0</v>
      </c>
      <c r="S110" s="60">
        <f>Conversion_factors!$A29*S276+S357</f>
        <v>0</v>
      </c>
      <c r="T110" s="60">
        <f>Conversion_factors!$A29*T276+T357</f>
        <v>0</v>
      </c>
      <c r="U110" s="60">
        <f>Conversion_factors!$A29*U276+U357</f>
        <v>0</v>
      </c>
      <c r="V110" s="60">
        <f>Conversion_factors!$A29*V276+V357</f>
        <v>0</v>
      </c>
      <c r="W110" s="60">
        <f>Conversion_factors!$A29*W276+W357</f>
        <v>0</v>
      </c>
      <c r="X110" s="60">
        <f>Conversion_factors!$A29*X276+X357</f>
        <v>0</v>
      </c>
      <c r="AX110">
        <f t="shared" si="200"/>
        <v>0</v>
      </c>
      <c r="AY110">
        <f t="shared" si="201"/>
        <v>0</v>
      </c>
      <c r="AZ110">
        <f t="shared" si="202"/>
        <v>0</v>
      </c>
      <c r="BA110">
        <f t="shared" si="203"/>
        <v>0</v>
      </c>
      <c r="BB110">
        <f t="shared" si="204"/>
        <v>0</v>
      </c>
      <c r="BC110">
        <f t="shared" si="205"/>
        <v>0</v>
      </c>
      <c r="BD110">
        <f t="shared" si="206"/>
        <v>0</v>
      </c>
      <c r="BE110">
        <f t="shared" si="207"/>
        <v>0</v>
      </c>
      <c r="BF110">
        <f t="shared" si="208"/>
        <v>0</v>
      </c>
      <c r="BG110">
        <f t="shared" si="209"/>
        <v>0</v>
      </c>
      <c r="BH110">
        <f t="shared" si="210"/>
        <v>0</v>
      </c>
      <c r="BI110">
        <f t="shared" si="211"/>
        <v>0</v>
      </c>
      <c r="BJ110">
        <f t="shared" si="212"/>
        <v>0</v>
      </c>
      <c r="BK110">
        <f t="shared" si="213"/>
        <v>0</v>
      </c>
      <c r="BL110">
        <f t="shared" si="214"/>
        <v>0</v>
      </c>
      <c r="BM110">
        <f t="shared" si="215"/>
        <v>0</v>
      </c>
      <c r="BN110">
        <f t="shared" si="216"/>
        <v>0</v>
      </c>
      <c r="BO110">
        <f t="shared" si="217"/>
        <v>0</v>
      </c>
      <c r="BP110">
        <f t="shared" si="218"/>
        <v>0</v>
      </c>
      <c r="BQ110">
        <f t="shared" si="219"/>
        <v>0</v>
      </c>
      <c r="BR110">
        <f t="shared" si="220"/>
        <v>0</v>
      </c>
      <c r="BS110">
        <f t="shared" si="221"/>
        <v>0</v>
      </c>
      <c r="BT110" s="16"/>
      <c r="BU110" s="16"/>
      <c r="BV110" s="9">
        <f t="shared" si="165"/>
        <v>1.0640052694689878E-6</v>
      </c>
      <c r="BW110" s="9">
        <f t="shared" si="222"/>
        <v>0</v>
      </c>
      <c r="BX110" s="9">
        <f t="shared" si="223"/>
        <v>1.0847849530447864</v>
      </c>
      <c r="BY110" s="9">
        <f t="shared" si="224"/>
        <v>1.1349627272146658</v>
      </c>
      <c r="BZ110" s="9">
        <f t="shared" si="225"/>
        <v>1.3496441692581593</v>
      </c>
      <c r="CA110" s="9">
        <f t="shared" si="166"/>
        <v>1.7680246406207168E-6</v>
      </c>
      <c r="CB110" s="9">
        <f t="shared" si="226"/>
        <v>0</v>
      </c>
      <c r="CC110" s="9"/>
      <c r="CD110" s="9">
        <f t="shared" si="227"/>
        <v>1.2311904887491441</v>
      </c>
      <c r="CE110" s="9">
        <f t="shared" si="228"/>
        <v>1.6616690643863856</v>
      </c>
      <c r="CG110" s="35"/>
      <c r="CH110">
        <f t="shared" si="229"/>
        <v>1967</v>
      </c>
      <c r="CI110" t="e">
        <f t="shared" si="230"/>
        <v>#DIV/0!</v>
      </c>
      <c r="CJ110" t="e">
        <f t="shared" si="310"/>
        <v>#DIV/0!</v>
      </c>
      <c r="CK110" t="e">
        <f t="shared" si="311"/>
        <v>#DIV/0!</v>
      </c>
      <c r="CL110" t="e">
        <f t="shared" si="312"/>
        <v>#DIV/0!</v>
      </c>
      <c r="CM110" t="e">
        <f t="shared" si="313"/>
        <v>#DIV/0!</v>
      </c>
      <c r="CN110" t="e">
        <f t="shared" si="314"/>
        <v>#DIV/0!</v>
      </c>
      <c r="CO110" t="e">
        <f t="shared" si="315"/>
        <v>#DIV/0!</v>
      </c>
      <c r="CP110" t="e">
        <f t="shared" si="316"/>
        <v>#DIV/0!</v>
      </c>
      <c r="CQ110" t="e">
        <f t="shared" si="317"/>
        <v>#DIV/0!</v>
      </c>
      <c r="CR110" t="e">
        <f t="shared" si="318"/>
        <v>#DIV/0!</v>
      </c>
      <c r="CS110" t="e">
        <f t="shared" si="319"/>
        <v>#DIV/0!</v>
      </c>
      <c r="CT110" t="e">
        <f t="shared" si="320"/>
        <v>#DIV/0!</v>
      </c>
      <c r="CU110" t="e">
        <f t="shared" si="321"/>
        <v>#DIV/0!</v>
      </c>
      <c r="CV110" t="e">
        <f t="shared" si="322"/>
        <v>#DIV/0!</v>
      </c>
      <c r="CW110" t="e">
        <f t="shared" si="323"/>
        <v>#DIV/0!</v>
      </c>
      <c r="CX110" t="e">
        <f t="shared" si="324"/>
        <v>#DIV/0!</v>
      </c>
      <c r="CY110" t="e">
        <f t="shared" si="309"/>
        <v>#DIV/0!</v>
      </c>
      <c r="CZ110" t="e">
        <f t="shared" si="168"/>
        <v>#DIV/0!</v>
      </c>
      <c r="DA110" t="e">
        <f t="shared" si="169"/>
        <v>#DIV/0!</v>
      </c>
      <c r="DB110" t="e">
        <f t="shared" si="170"/>
        <v>#DIV/0!</v>
      </c>
      <c r="DC110" t="e">
        <f t="shared" si="171"/>
        <v>#DIV/0!</v>
      </c>
      <c r="DF110" t="e">
        <f t="shared" si="280"/>
        <v>#DIV/0!</v>
      </c>
      <c r="DG110" t="e">
        <f t="shared" si="327"/>
        <v>#DIV/0!</v>
      </c>
      <c r="DH110" t="e">
        <f t="shared" si="328"/>
        <v>#DIV/0!</v>
      </c>
      <c r="DI110" t="e">
        <f t="shared" si="329"/>
        <v>#DIV/0!</v>
      </c>
      <c r="DJ110" t="e">
        <f t="shared" si="330"/>
        <v>#DIV/0!</v>
      </c>
      <c r="DK110" t="e">
        <f t="shared" si="331"/>
        <v>#DIV/0!</v>
      </c>
      <c r="DL110" t="e">
        <f t="shared" si="332"/>
        <v>#DIV/0!</v>
      </c>
      <c r="DM110" t="e">
        <f t="shared" si="333"/>
        <v>#DIV/0!</v>
      </c>
      <c r="DN110" t="e">
        <f t="shared" si="334"/>
        <v>#DIV/0!</v>
      </c>
      <c r="DO110" t="e">
        <f t="shared" si="335"/>
        <v>#DIV/0!</v>
      </c>
      <c r="DP110" t="e">
        <f t="shared" si="336"/>
        <v>#DIV/0!</v>
      </c>
      <c r="DQ110" t="e">
        <f t="shared" si="337"/>
        <v>#DIV/0!</v>
      </c>
      <c r="DR110" t="e">
        <f t="shared" si="338"/>
        <v>#DIV/0!</v>
      </c>
      <c r="DS110" t="e">
        <f t="shared" si="339"/>
        <v>#DIV/0!</v>
      </c>
      <c r="DT110" t="e">
        <f t="shared" si="340"/>
        <v>#DIV/0!</v>
      </c>
      <c r="DU110" t="e">
        <f t="shared" si="341"/>
        <v>#DIV/0!</v>
      </c>
      <c r="DV110" t="e">
        <f t="shared" si="325"/>
        <v>#DIV/0!</v>
      </c>
      <c r="DW110" t="e">
        <f t="shared" si="248"/>
        <v>#DIV/0!</v>
      </c>
      <c r="DX110" t="e">
        <f t="shared" si="249"/>
        <v>#DIV/0!</v>
      </c>
      <c r="DY110" t="e">
        <f t="shared" si="250"/>
        <v>#DIV/0!</v>
      </c>
      <c r="DZ110" t="e">
        <f t="shared" si="251"/>
        <v>#DIV/0!</v>
      </c>
      <c r="EA110" t="e">
        <f t="shared" si="252"/>
        <v>#DIV/0!</v>
      </c>
      <c r="EC110" t="e">
        <f t="shared" si="281"/>
        <v>#DIV/0!</v>
      </c>
      <c r="ED110" t="e">
        <f t="shared" si="342"/>
        <v>#DIV/0!</v>
      </c>
      <c r="EE110" t="e">
        <f t="shared" si="343"/>
        <v>#DIV/0!</v>
      </c>
      <c r="EF110" t="e">
        <f t="shared" si="344"/>
        <v>#DIV/0!</v>
      </c>
      <c r="EG110" t="e">
        <f t="shared" si="345"/>
        <v>#DIV/0!</v>
      </c>
      <c r="EH110" t="e">
        <f t="shared" si="346"/>
        <v>#DIV/0!</v>
      </c>
      <c r="EI110" t="e">
        <f t="shared" si="347"/>
        <v>#DIV/0!</v>
      </c>
      <c r="EJ110" t="e">
        <f t="shared" si="348"/>
        <v>#DIV/0!</v>
      </c>
      <c r="EK110" t="e">
        <f t="shared" si="349"/>
        <v>#DIV/0!</v>
      </c>
      <c r="EL110" t="e">
        <f t="shared" si="350"/>
        <v>#DIV/0!</v>
      </c>
      <c r="EM110" t="e">
        <f t="shared" si="351"/>
        <v>#DIV/0!</v>
      </c>
      <c r="EN110" t="e">
        <f t="shared" si="352"/>
        <v>#DIV/0!</v>
      </c>
      <c r="EO110" t="e">
        <f t="shared" si="353"/>
        <v>#DIV/0!</v>
      </c>
      <c r="EP110" t="e">
        <f t="shared" si="354"/>
        <v>#DIV/0!</v>
      </c>
      <c r="EQ110" t="e">
        <f t="shared" si="355"/>
        <v>#DIV/0!</v>
      </c>
      <c r="ER110" t="e">
        <f t="shared" si="356"/>
        <v>#DIV/0!</v>
      </c>
      <c r="ES110" t="e">
        <f t="shared" si="326"/>
        <v>#DIV/0!</v>
      </c>
      <c r="ET110" t="e">
        <f t="shared" si="254"/>
        <v>#DIV/0!</v>
      </c>
      <c r="EU110" t="e">
        <f t="shared" si="255"/>
        <v>#DIV/0!</v>
      </c>
      <c r="EV110" t="e">
        <f t="shared" si="256"/>
        <v>#DIV/0!</v>
      </c>
      <c r="EW110" t="e">
        <f t="shared" si="257"/>
        <v>#DIV/0!</v>
      </c>
      <c r="EZ110" t="e">
        <f t="shared" si="282"/>
        <v>#DIV/0!</v>
      </c>
      <c r="FA110" t="e">
        <f t="shared" si="293"/>
        <v>#DIV/0!</v>
      </c>
      <c r="FB110" t="e">
        <f t="shared" si="294"/>
        <v>#DIV/0!</v>
      </c>
      <c r="FC110" t="e">
        <f t="shared" si="295"/>
        <v>#DIV/0!</v>
      </c>
      <c r="FD110" t="e">
        <f t="shared" si="296"/>
        <v>#DIV/0!</v>
      </c>
      <c r="FE110" t="e">
        <f t="shared" si="297"/>
        <v>#DIV/0!</v>
      </c>
      <c r="FF110" t="e">
        <f t="shared" si="298"/>
        <v>#DIV/0!</v>
      </c>
      <c r="FG110" t="e">
        <f t="shared" si="299"/>
        <v>#DIV/0!</v>
      </c>
      <c r="FH110" t="e">
        <f t="shared" si="300"/>
        <v>#DIV/0!</v>
      </c>
      <c r="FI110" t="e">
        <f t="shared" si="301"/>
        <v>#DIV/0!</v>
      </c>
      <c r="FJ110" t="e">
        <f t="shared" si="302"/>
        <v>#DIV/0!</v>
      </c>
      <c r="FK110" t="e">
        <f t="shared" si="303"/>
        <v>#DIV/0!</v>
      </c>
      <c r="FL110" t="e">
        <f t="shared" si="304"/>
        <v>#DIV/0!</v>
      </c>
      <c r="FM110" t="e">
        <f t="shared" si="305"/>
        <v>#DIV/0!</v>
      </c>
      <c r="FN110" t="e">
        <f t="shared" si="306"/>
        <v>#DIV/0!</v>
      </c>
      <c r="FO110" t="e">
        <f t="shared" si="307"/>
        <v>#DIV/0!</v>
      </c>
      <c r="FP110" t="e">
        <f t="shared" si="288"/>
        <v>#DIV/0!</v>
      </c>
      <c r="FQ110" t="e">
        <f t="shared" si="289"/>
        <v>#DIV/0!</v>
      </c>
      <c r="FR110" t="e">
        <f t="shared" si="290"/>
        <v>#DIV/0!</v>
      </c>
      <c r="FS110" t="e">
        <f t="shared" si="291"/>
        <v>#DIV/0!</v>
      </c>
      <c r="FT110" t="e">
        <f t="shared" si="292"/>
        <v>#DIV/0!</v>
      </c>
      <c r="FV110" s="3"/>
      <c r="FW110" t="e">
        <f t="shared" si="259"/>
        <v>#DIV/0!</v>
      </c>
      <c r="FX110">
        <f t="shared" si="283"/>
        <v>1</v>
      </c>
      <c r="FY110" s="19">
        <f t="shared" si="172"/>
        <v>1.3496441692581593</v>
      </c>
      <c r="GA110" s="19" t="e">
        <f t="shared" si="260"/>
        <v>#DIV/0!</v>
      </c>
      <c r="GB110" s="19">
        <f t="shared" si="284"/>
        <v>1</v>
      </c>
      <c r="GC110" s="19">
        <f t="shared" si="173"/>
        <v>1.0847849530447864</v>
      </c>
      <c r="GE110" s="19" t="e">
        <f t="shared" si="261"/>
        <v>#DIV/0!</v>
      </c>
      <c r="GF110" s="19">
        <f t="shared" si="285"/>
        <v>1</v>
      </c>
      <c r="GG110" s="19">
        <f t="shared" si="174"/>
        <v>1.1349627272146658</v>
      </c>
      <c r="GI110" s="19" t="e">
        <f>#REF!</f>
        <v>#REF!</v>
      </c>
      <c r="GJ110" s="19" t="e">
        <f t="shared" si="262"/>
        <v>#REF!</v>
      </c>
      <c r="GK110">
        <f t="shared" si="175"/>
        <v>0</v>
      </c>
      <c r="GL110" s="3"/>
      <c r="GM110" s="3"/>
      <c r="GN110" s="8"/>
      <c r="GO110" s="5">
        <f t="shared" si="286"/>
        <v>18</v>
      </c>
      <c r="GP110" t="b">
        <f t="shared" si="263"/>
        <v>1</v>
      </c>
      <c r="GR110">
        <f t="shared" si="264"/>
        <v>336</v>
      </c>
      <c r="GS110" s="20">
        <v>3.5993842090286582E-2</v>
      </c>
      <c r="GT110" s="20">
        <v>0</v>
      </c>
      <c r="GU110" s="27"/>
      <c r="GV110" s="31">
        <f t="shared" ca="1" si="176"/>
        <v>2003</v>
      </c>
      <c r="GW110" s="12">
        <f t="shared" ca="1" si="265"/>
        <v>1.3141374232180827</v>
      </c>
      <c r="GX110" s="19">
        <f t="shared" ca="1" si="177"/>
        <v>0.89731060646218364</v>
      </c>
      <c r="GY110" s="71">
        <f t="shared" ca="1" si="178"/>
        <v>1.1791846413178684</v>
      </c>
      <c r="GZ110" s="11">
        <f t="shared" ca="1" si="266"/>
        <v>2003</v>
      </c>
      <c r="HA110" s="12">
        <f t="shared" ca="1" si="179"/>
        <v>1.8209386725718153</v>
      </c>
      <c r="HB110" s="12">
        <f t="shared" ca="1" si="180"/>
        <v>0.72168131909794175</v>
      </c>
      <c r="HC110" s="12">
        <f t="shared" ca="1" si="181"/>
        <v>0.89731060646218364</v>
      </c>
      <c r="HD110" s="72">
        <f t="shared" ca="1" si="182"/>
        <v>1.1791846413178684</v>
      </c>
      <c r="HE110">
        <f t="shared" ca="1" si="267"/>
        <v>2003</v>
      </c>
      <c r="HF110" s="12">
        <f t="shared" ca="1" si="183"/>
        <v>0.89731060646218364</v>
      </c>
      <c r="HG110" s="12">
        <f t="shared" ca="1" si="184"/>
        <v>0.87222374711615913</v>
      </c>
      <c r="HH110" s="12">
        <f t="shared" ca="1" si="185"/>
        <v>0.82740388745897242</v>
      </c>
      <c r="HJ110" s="17"/>
      <c r="HL110" s="18">
        <f t="shared" si="268"/>
        <v>1967</v>
      </c>
      <c r="HM110" s="9">
        <f t="shared" si="186"/>
        <v>7.5308170428653129E-7</v>
      </c>
      <c r="HN110" s="9">
        <f t="shared" si="187"/>
        <v>0</v>
      </c>
      <c r="HO110" s="9">
        <f t="shared" si="188"/>
        <v>1.1036708370608446</v>
      </c>
      <c r="HP110" s="9">
        <f t="shared" si="189"/>
        <v>1.2447837464739189</v>
      </c>
      <c r="HQ110" s="9">
        <f t="shared" si="190"/>
        <v>1.366047404271421</v>
      </c>
      <c r="HR110" s="9">
        <f t="shared" si="269"/>
        <v>1.4133227286967671E-6</v>
      </c>
      <c r="HS110" s="9">
        <f t="shared" si="191"/>
        <v>0</v>
      </c>
      <c r="HT110" s="9"/>
      <c r="HU110" s="9">
        <f t="shared" si="192"/>
        <v>1.3738315194306041</v>
      </c>
      <c r="HV110" s="23">
        <f t="shared" si="270"/>
        <v>1.8767189810244391</v>
      </c>
      <c r="HX110" s="8"/>
      <c r="HY110" s="5">
        <f t="shared" si="287"/>
        <v>18</v>
      </c>
      <c r="HZ110" t="b">
        <f t="shared" si="271"/>
        <v>1</v>
      </c>
      <c r="IB110">
        <f t="shared" si="272"/>
        <v>336</v>
      </c>
      <c r="IC110" s="20">
        <v>3.6306263735387506E-2</v>
      </c>
      <c r="ID110" s="20">
        <v>0</v>
      </c>
      <c r="IE110" s="11"/>
      <c r="IF110">
        <f t="shared" ca="1" si="273"/>
        <v>2003</v>
      </c>
      <c r="IG110" s="12">
        <f t="shared" ca="1" si="274"/>
        <v>1.0378804352336459</v>
      </c>
      <c r="IH110" s="19">
        <f t="shared" ca="1" si="275"/>
        <v>0.90821629337800369</v>
      </c>
      <c r="II110" s="19">
        <f t="shared" ca="1" si="276"/>
        <v>0.94261720336775667</v>
      </c>
      <c r="IJ110" s="11">
        <f t="shared" ca="1" si="193"/>
        <v>2003</v>
      </c>
      <c r="IK110" s="12">
        <f t="shared" ca="1" si="194"/>
        <v>1.2888240672210374</v>
      </c>
      <c r="IL110" s="12">
        <f t="shared" ca="1" si="195"/>
        <v>0.80529256213497313</v>
      </c>
      <c r="IM110" s="12">
        <f t="shared" ca="1" si="196"/>
        <v>0.90821629337800369</v>
      </c>
      <c r="IN110" s="12">
        <f t="shared" ca="1" si="197"/>
        <v>0.94261720336775667</v>
      </c>
      <c r="IO110">
        <f t="shared" ca="1" si="277"/>
        <v>2003</v>
      </c>
      <c r="IP110" s="12">
        <f t="shared" ca="1" si="278"/>
        <v>0.90821629337800369</v>
      </c>
      <c r="IQ110" s="12">
        <f t="shared" ca="1" si="198"/>
        <v>0.88740898404063118</v>
      </c>
      <c r="IR110" s="12">
        <f t="shared" ca="1" si="199"/>
        <v>0.90746496442738478</v>
      </c>
    </row>
    <row r="111" spans="1:252" hidden="1" x14ac:dyDescent="0.2">
      <c r="A111" t="s">
        <v>105</v>
      </c>
      <c r="B111" s="1">
        <f t="shared" si="279"/>
        <v>1968</v>
      </c>
      <c r="C111" s="60">
        <f>Conversion_factors!$A30*C277+C358</f>
        <v>0</v>
      </c>
      <c r="D111" s="60">
        <f>Conversion_factors!$A30*D277+D358</f>
        <v>0</v>
      </c>
      <c r="E111" s="60">
        <f>Conversion_factors!$A30*E277+E358</f>
        <v>0</v>
      </c>
      <c r="F111" s="60">
        <f>Conversion_factors!$A30*F277+F358</f>
        <v>0</v>
      </c>
      <c r="G111" s="60">
        <f>Conversion_factors!$A30*G277+G358</f>
        <v>0</v>
      </c>
      <c r="H111" s="60">
        <f>Conversion_factors!$A30*H277+H358</f>
        <v>0</v>
      </c>
      <c r="I111" s="60">
        <f>Conversion_factors!$A30*I277+I358</f>
        <v>0</v>
      </c>
      <c r="J111" s="60">
        <f>Conversion_factors!$A30*J277+J358</f>
        <v>0</v>
      </c>
      <c r="K111" s="60">
        <f>Conversion_factors!$A30*K277+K358</f>
        <v>0</v>
      </c>
      <c r="L111" s="60">
        <f>Conversion_factors!$A30*L277+L358</f>
        <v>0</v>
      </c>
      <c r="M111" s="60">
        <f>Conversion_factors!$A30*M277+M358</f>
        <v>0</v>
      </c>
      <c r="N111" s="60">
        <f>Conversion_factors!$A30*N277+N358</f>
        <v>0</v>
      </c>
      <c r="O111" s="60">
        <f>Conversion_factors!$A30*O277+O358</f>
        <v>0</v>
      </c>
      <c r="P111" s="60">
        <f>Conversion_factors!$A30*P277+P358</f>
        <v>0</v>
      </c>
      <c r="Q111" s="60">
        <f>Conversion_factors!$A30*Q277+Q358</f>
        <v>0</v>
      </c>
      <c r="R111" s="60">
        <f>Conversion_factors!$A30*R277+R358</f>
        <v>0</v>
      </c>
      <c r="S111" s="60">
        <f>Conversion_factors!$A30*S277+S358</f>
        <v>0</v>
      </c>
      <c r="T111" s="60">
        <f>Conversion_factors!$A30*T277+T358</f>
        <v>0</v>
      </c>
      <c r="U111" s="60">
        <f>Conversion_factors!$A30*U277+U358</f>
        <v>0</v>
      </c>
      <c r="V111" s="60">
        <f>Conversion_factors!$A30*V277+V358</f>
        <v>0</v>
      </c>
      <c r="W111" s="60">
        <f>Conversion_factors!$A30*W277+W358</f>
        <v>0</v>
      </c>
      <c r="X111" s="60">
        <f>Conversion_factors!$A30*X277+X358</f>
        <v>0</v>
      </c>
      <c r="AX111">
        <f t="shared" si="200"/>
        <v>0</v>
      </c>
      <c r="AY111">
        <f t="shared" si="201"/>
        <v>0</v>
      </c>
      <c r="AZ111">
        <f t="shared" si="202"/>
        <v>0</v>
      </c>
      <c r="BA111">
        <f t="shared" si="203"/>
        <v>0</v>
      </c>
      <c r="BB111">
        <f t="shared" si="204"/>
        <v>0</v>
      </c>
      <c r="BC111">
        <f t="shared" si="205"/>
        <v>0</v>
      </c>
      <c r="BD111">
        <f t="shared" si="206"/>
        <v>0</v>
      </c>
      <c r="BE111">
        <f t="shared" si="207"/>
        <v>0</v>
      </c>
      <c r="BF111">
        <f t="shared" si="208"/>
        <v>0</v>
      </c>
      <c r="BG111">
        <f t="shared" si="209"/>
        <v>0</v>
      </c>
      <c r="BH111">
        <f t="shared" si="210"/>
        <v>0</v>
      </c>
      <c r="BI111">
        <f t="shared" si="211"/>
        <v>0</v>
      </c>
      <c r="BJ111">
        <f t="shared" si="212"/>
        <v>0</v>
      </c>
      <c r="BK111">
        <f t="shared" si="213"/>
        <v>0</v>
      </c>
      <c r="BL111">
        <f t="shared" si="214"/>
        <v>0</v>
      </c>
      <c r="BM111">
        <f t="shared" si="215"/>
        <v>0</v>
      </c>
      <c r="BN111">
        <f t="shared" si="216"/>
        <v>0</v>
      </c>
      <c r="BO111">
        <f t="shared" si="217"/>
        <v>0</v>
      </c>
      <c r="BP111">
        <f t="shared" si="218"/>
        <v>0</v>
      </c>
      <c r="BQ111">
        <f t="shared" si="219"/>
        <v>0</v>
      </c>
      <c r="BR111">
        <f t="shared" si="220"/>
        <v>0</v>
      </c>
      <c r="BS111">
        <f t="shared" si="221"/>
        <v>0</v>
      </c>
      <c r="BT111" s="16"/>
      <c r="BU111" s="16"/>
      <c r="BV111" s="9">
        <f t="shared" si="165"/>
        <v>1.0640052694689878E-6</v>
      </c>
      <c r="BW111" s="9">
        <f t="shared" si="222"/>
        <v>0</v>
      </c>
      <c r="BX111" s="9">
        <f t="shared" si="223"/>
        <v>1.0847849530447864</v>
      </c>
      <c r="BY111" s="9">
        <f t="shared" si="224"/>
        <v>1.1349627272146658</v>
      </c>
      <c r="BZ111" s="9">
        <f t="shared" si="225"/>
        <v>1.3496441692581593</v>
      </c>
      <c r="CA111" s="9">
        <f t="shared" si="166"/>
        <v>1.7680246406207168E-6</v>
      </c>
      <c r="CB111" s="9">
        <f t="shared" si="226"/>
        <v>0</v>
      </c>
      <c r="CC111" s="9"/>
      <c r="CD111" s="9">
        <f t="shared" si="227"/>
        <v>1.2311904887491441</v>
      </c>
      <c r="CE111" s="9">
        <f t="shared" si="228"/>
        <v>1.6616690643863856</v>
      </c>
      <c r="CG111" s="35"/>
      <c r="CH111">
        <f t="shared" si="229"/>
        <v>1968</v>
      </c>
      <c r="CI111" t="e">
        <f t="shared" si="230"/>
        <v>#DIV/0!</v>
      </c>
      <c r="CJ111" t="e">
        <f t="shared" si="310"/>
        <v>#DIV/0!</v>
      </c>
      <c r="CK111" t="e">
        <f t="shared" si="311"/>
        <v>#DIV/0!</v>
      </c>
      <c r="CL111" t="e">
        <f t="shared" si="312"/>
        <v>#DIV/0!</v>
      </c>
      <c r="CM111" t="e">
        <f t="shared" si="313"/>
        <v>#DIV/0!</v>
      </c>
      <c r="CN111" t="e">
        <f t="shared" si="314"/>
        <v>#DIV/0!</v>
      </c>
      <c r="CO111" t="e">
        <f t="shared" si="315"/>
        <v>#DIV/0!</v>
      </c>
      <c r="CP111" t="e">
        <f t="shared" si="316"/>
        <v>#DIV/0!</v>
      </c>
      <c r="CQ111" t="e">
        <f t="shared" si="317"/>
        <v>#DIV/0!</v>
      </c>
      <c r="CR111" t="e">
        <f t="shared" si="318"/>
        <v>#DIV/0!</v>
      </c>
      <c r="CS111" t="e">
        <f t="shared" si="319"/>
        <v>#DIV/0!</v>
      </c>
      <c r="CT111" t="e">
        <f t="shared" si="320"/>
        <v>#DIV/0!</v>
      </c>
      <c r="CU111" t="e">
        <f t="shared" si="321"/>
        <v>#DIV/0!</v>
      </c>
      <c r="CV111" t="e">
        <f t="shared" si="322"/>
        <v>#DIV/0!</v>
      </c>
      <c r="CW111" t="e">
        <f t="shared" si="323"/>
        <v>#DIV/0!</v>
      </c>
      <c r="CX111" t="e">
        <f t="shared" si="324"/>
        <v>#DIV/0!</v>
      </c>
      <c r="CY111" t="e">
        <f t="shared" si="309"/>
        <v>#DIV/0!</v>
      </c>
      <c r="CZ111" t="e">
        <f t="shared" si="168"/>
        <v>#DIV/0!</v>
      </c>
      <c r="DA111" t="e">
        <f t="shared" si="169"/>
        <v>#DIV/0!</v>
      </c>
      <c r="DB111" t="e">
        <f t="shared" si="170"/>
        <v>#DIV/0!</v>
      </c>
      <c r="DC111" t="e">
        <f t="shared" si="171"/>
        <v>#DIV/0!</v>
      </c>
      <c r="DF111" t="e">
        <f t="shared" si="280"/>
        <v>#DIV/0!</v>
      </c>
      <c r="DG111" t="e">
        <f t="shared" si="327"/>
        <v>#DIV/0!</v>
      </c>
      <c r="DH111" t="e">
        <f t="shared" si="328"/>
        <v>#DIV/0!</v>
      </c>
      <c r="DI111" t="e">
        <f t="shared" si="329"/>
        <v>#DIV/0!</v>
      </c>
      <c r="DJ111" t="e">
        <f t="shared" si="330"/>
        <v>#DIV/0!</v>
      </c>
      <c r="DK111" t="e">
        <f t="shared" si="331"/>
        <v>#DIV/0!</v>
      </c>
      <c r="DL111" t="e">
        <f t="shared" si="332"/>
        <v>#DIV/0!</v>
      </c>
      <c r="DM111" t="e">
        <f t="shared" si="333"/>
        <v>#DIV/0!</v>
      </c>
      <c r="DN111" t="e">
        <f t="shared" si="334"/>
        <v>#DIV/0!</v>
      </c>
      <c r="DO111" t="e">
        <f t="shared" si="335"/>
        <v>#DIV/0!</v>
      </c>
      <c r="DP111" t="e">
        <f t="shared" si="336"/>
        <v>#DIV/0!</v>
      </c>
      <c r="DQ111" t="e">
        <f t="shared" si="337"/>
        <v>#DIV/0!</v>
      </c>
      <c r="DR111" t="e">
        <f t="shared" si="338"/>
        <v>#DIV/0!</v>
      </c>
      <c r="DS111" t="e">
        <f t="shared" si="339"/>
        <v>#DIV/0!</v>
      </c>
      <c r="DT111" t="e">
        <f t="shared" si="340"/>
        <v>#DIV/0!</v>
      </c>
      <c r="DU111" t="e">
        <f t="shared" si="341"/>
        <v>#DIV/0!</v>
      </c>
      <c r="DV111" t="e">
        <f t="shared" si="325"/>
        <v>#DIV/0!</v>
      </c>
      <c r="DW111" t="e">
        <f t="shared" si="248"/>
        <v>#DIV/0!</v>
      </c>
      <c r="DX111" t="e">
        <f t="shared" si="249"/>
        <v>#DIV/0!</v>
      </c>
      <c r="DY111" t="e">
        <f t="shared" si="250"/>
        <v>#DIV/0!</v>
      </c>
      <c r="DZ111" t="e">
        <f t="shared" si="251"/>
        <v>#DIV/0!</v>
      </c>
      <c r="EA111" t="e">
        <f t="shared" si="252"/>
        <v>#DIV/0!</v>
      </c>
      <c r="EC111" t="e">
        <f t="shared" si="281"/>
        <v>#DIV/0!</v>
      </c>
      <c r="ED111" t="e">
        <f t="shared" si="342"/>
        <v>#DIV/0!</v>
      </c>
      <c r="EE111" t="e">
        <f t="shared" si="343"/>
        <v>#DIV/0!</v>
      </c>
      <c r="EF111" t="e">
        <f t="shared" si="344"/>
        <v>#DIV/0!</v>
      </c>
      <c r="EG111" t="e">
        <f t="shared" si="345"/>
        <v>#DIV/0!</v>
      </c>
      <c r="EH111" t="e">
        <f t="shared" si="346"/>
        <v>#DIV/0!</v>
      </c>
      <c r="EI111" t="e">
        <f t="shared" si="347"/>
        <v>#DIV/0!</v>
      </c>
      <c r="EJ111" t="e">
        <f t="shared" si="348"/>
        <v>#DIV/0!</v>
      </c>
      <c r="EK111" t="e">
        <f t="shared" si="349"/>
        <v>#DIV/0!</v>
      </c>
      <c r="EL111" t="e">
        <f t="shared" si="350"/>
        <v>#DIV/0!</v>
      </c>
      <c r="EM111" t="e">
        <f t="shared" si="351"/>
        <v>#DIV/0!</v>
      </c>
      <c r="EN111" t="e">
        <f t="shared" si="352"/>
        <v>#DIV/0!</v>
      </c>
      <c r="EO111" t="e">
        <f t="shared" si="353"/>
        <v>#DIV/0!</v>
      </c>
      <c r="EP111" t="e">
        <f t="shared" si="354"/>
        <v>#DIV/0!</v>
      </c>
      <c r="EQ111" t="e">
        <f t="shared" si="355"/>
        <v>#DIV/0!</v>
      </c>
      <c r="ER111" t="e">
        <f t="shared" si="356"/>
        <v>#DIV/0!</v>
      </c>
      <c r="ES111" t="e">
        <f t="shared" si="326"/>
        <v>#DIV/0!</v>
      </c>
      <c r="ET111" t="e">
        <f t="shared" si="254"/>
        <v>#DIV/0!</v>
      </c>
      <c r="EU111" t="e">
        <f t="shared" si="255"/>
        <v>#DIV/0!</v>
      </c>
      <c r="EV111" t="e">
        <f t="shared" si="256"/>
        <v>#DIV/0!</v>
      </c>
      <c r="EW111" t="e">
        <f t="shared" si="257"/>
        <v>#DIV/0!</v>
      </c>
      <c r="EZ111" t="e">
        <f t="shared" si="282"/>
        <v>#DIV/0!</v>
      </c>
      <c r="FA111" t="e">
        <f t="shared" si="293"/>
        <v>#DIV/0!</v>
      </c>
      <c r="FB111" t="e">
        <f t="shared" si="294"/>
        <v>#DIV/0!</v>
      </c>
      <c r="FC111" t="e">
        <f t="shared" si="295"/>
        <v>#DIV/0!</v>
      </c>
      <c r="FD111" t="e">
        <f t="shared" si="296"/>
        <v>#DIV/0!</v>
      </c>
      <c r="FE111" t="e">
        <f t="shared" si="297"/>
        <v>#DIV/0!</v>
      </c>
      <c r="FF111" t="e">
        <f t="shared" si="298"/>
        <v>#DIV/0!</v>
      </c>
      <c r="FG111" t="e">
        <f t="shared" si="299"/>
        <v>#DIV/0!</v>
      </c>
      <c r="FH111" t="e">
        <f t="shared" si="300"/>
        <v>#DIV/0!</v>
      </c>
      <c r="FI111" t="e">
        <f t="shared" si="301"/>
        <v>#DIV/0!</v>
      </c>
      <c r="FJ111" t="e">
        <f t="shared" si="302"/>
        <v>#DIV/0!</v>
      </c>
      <c r="FK111" t="e">
        <f t="shared" si="303"/>
        <v>#DIV/0!</v>
      </c>
      <c r="FL111" t="e">
        <f t="shared" si="304"/>
        <v>#DIV/0!</v>
      </c>
      <c r="FM111" t="e">
        <f t="shared" si="305"/>
        <v>#DIV/0!</v>
      </c>
      <c r="FN111" t="e">
        <f t="shared" si="306"/>
        <v>#DIV/0!</v>
      </c>
      <c r="FO111" t="e">
        <f t="shared" si="307"/>
        <v>#DIV/0!</v>
      </c>
      <c r="FP111" t="e">
        <f t="shared" si="288"/>
        <v>#DIV/0!</v>
      </c>
      <c r="FQ111" t="e">
        <f t="shared" si="289"/>
        <v>#DIV/0!</v>
      </c>
      <c r="FR111" t="e">
        <f t="shared" si="290"/>
        <v>#DIV/0!</v>
      </c>
      <c r="FS111" t="e">
        <f t="shared" si="291"/>
        <v>#DIV/0!</v>
      </c>
      <c r="FT111" t="e">
        <f t="shared" si="292"/>
        <v>#DIV/0!</v>
      </c>
      <c r="FV111" s="3"/>
      <c r="FW111" t="e">
        <f t="shared" si="259"/>
        <v>#DIV/0!</v>
      </c>
      <c r="FX111">
        <f t="shared" si="283"/>
        <v>1</v>
      </c>
      <c r="FY111" s="19">
        <f t="shared" si="172"/>
        <v>1.3496441692581593</v>
      </c>
      <c r="GA111" s="19" t="e">
        <f t="shared" si="260"/>
        <v>#DIV/0!</v>
      </c>
      <c r="GB111" s="19">
        <f t="shared" si="284"/>
        <v>1</v>
      </c>
      <c r="GC111" s="19">
        <f t="shared" si="173"/>
        <v>1.0847849530447864</v>
      </c>
      <c r="GE111" s="19" t="e">
        <f t="shared" si="261"/>
        <v>#DIV/0!</v>
      </c>
      <c r="GF111" s="19">
        <f t="shared" si="285"/>
        <v>1</v>
      </c>
      <c r="GG111" s="19">
        <f t="shared" si="174"/>
        <v>1.1349627272146658</v>
      </c>
      <c r="GI111" s="19" t="e">
        <f>#REF!</f>
        <v>#REF!</v>
      </c>
      <c r="GJ111" s="19" t="e">
        <f t="shared" si="262"/>
        <v>#REF!</v>
      </c>
      <c r="GK111">
        <f t="shared" si="175"/>
        <v>0</v>
      </c>
      <c r="GL111" s="3"/>
      <c r="GM111" s="3"/>
      <c r="GN111" s="8"/>
      <c r="GO111" s="5">
        <f t="shared" si="286"/>
        <v>19</v>
      </c>
      <c r="GP111" t="b">
        <f t="shared" si="263"/>
        <v>1</v>
      </c>
      <c r="GR111">
        <f t="shared" si="264"/>
        <v>337</v>
      </c>
      <c r="GS111" s="20">
        <v>4.9109988127443403E-3</v>
      </c>
      <c r="GT111" s="20">
        <v>0</v>
      </c>
      <c r="GU111" s="27"/>
      <c r="GV111" s="31">
        <f t="shared" ca="1" si="176"/>
        <v>2004</v>
      </c>
      <c r="GW111" s="12">
        <f t="shared" ca="1" si="265"/>
        <v>1.3701557579413635</v>
      </c>
      <c r="GX111" s="19">
        <f t="shared" ca="1" si="177"/>
        <v>0.8785422103062831</v>
      </c>
      <c r="GY111" s="71">
        <f t="shared" ca="1" si="178"/>
        <v>1.2037347330981285</v>
      </c>
      <c r="GZ111" s="11">
        <f t="shared" ca="1" si="266"/>
        <v>2004</v>
      </c>
      <c r="HA111" s="12">
        <f t="shared" ca="1" si="179"/>
        <v>1.9494781735047468</v>
      </c>
      <c r="HB111" s="12">
        <f t="shared" ca="1" si="180"/>
        <v>0.70283205863142084</v>
      </c>
      <c r="HC111" s="12">
        <f t="shared" ca="1" si="181"/>
        <v>0.8785422103062831</v>
      </c>
      <c r="HD111" s="72">
        <f t="shared" ca="1" si="182"/>
        <v>1.2037347330981285</v>
      </c>
      <c r="HE111">
        <f t="shared" ca="1" si="267"/>
        <v>2004</v>
      </c>
      <c r="HF111" s="12">
        <f t="shared" ca="1" si="183"/>
        <v>0.8785422103062831</v>
      </c>
      <c r="HG111" s="12">
        <f t="shared" ca="1" si="184"/>
        <v>0.84178021443857809</v>
      </c>
      <c r="HH111" s="12">
        <f t="shared" ca="1" si="185"/>
        <v>0.83493535079126546</v>
      </c>
      <c r="HJ111" s="17"/>
      <c r="HL111" s="18">
        <f t="shared" si="268"/>
        <v>1968</v>
      </c>
      <c r="HM111" s="9">
        <f t="shared" si="186"/>
        <v>7.5308170428653129E-7</v>
      </c>
      <c r="HN111" s="9">
        <f t="shared" si="187"/>
        <v>0</v>
      </c>
      <c r="HO111" s="9">
        <f t="shared" si="188"/>
        <v>1.1036708370608446</v>
      </c>
      <c r="HP111" s="9">
        <f t="shared" si="189"/>
        <v>1.2447837464739189</v>
      </c>
      <c r="HQ111" s="9">
        <f t="shared" si="190"/>
        <v>1.366047404271421</v>
      </c>
      <c r="HR111" s="9">
        <f t="shared" si="269"/>
        <v>1.4133227286967671E-6</v>
      </c>
      <c r="HS111" s="9">
        <f t="shared" si="191"/>
        <v>0</v>
      </c>
      <c r="HT111" s="9"/>
      <c r="HU111" s="9">
        <f t="shared" si="192"/>
        <v>1.3738315194306041</v>
      </c>
      <c r="HV111" s="23">
        <f t="shared" si="270"/>
        <v>1.8767189810244391</v>
      </c>
      <c r="HX111" s="8"/>
      <c r="HY111" s="5">
        <f t="shared" si="287"/>
        <v>19</v>
      </c>
      <c r="HZ111" t="b">
        <f t="shared" si="271"/>
        <v>1</v>
      </c>
      <c r="IB111">
        <f t="shared" si="272"/>
        <v>337</v>
      </c>
      <c r="IC111" s="20">
        <v>6.2036737250292908E-3</v>
      </c>
      <c r="ID111" s="20">
        <v>0</v>
      </c>
      <c r="IE111" s="11"/>
      <c r="IF111">
        <f t="shared" ca="1" si="273"/>
        <v>2004</v>
      </c>
      <c r="IG111" s="12">
        <f t="shared" ca="1" si="274"/>
        <v>1.0821226374542383</v>
      </c>
      <c r="IH111" s="19">
        <f t="shared" ca="1" si="275"/>
        <v>0.88921979086638392</v>
      </c>
      <c r="II111" s="19">
        <f t="shared" ca="1" si="276"/>
        <v>0.96224206791014721</v>
      </c>
      <c r="IJ111" s="11">
        <f t="shared" ca="1" si="193"/>
        <v>2004</v>
      </c>
      <c r="IK111" s="12">
        <f t="shared" ca="1" si="194"/>
        <v>1.3798017617948832</v>
      </c>
      <c r="IL111" s="12">
        <f t="shared" ca="1" si="195"/>
        <v>0.78425949829675823</v>
      </c>
      <c r="IM111" s="12">
        <f t="shared" ca="1" si="196"/>
        <v>0.88921979086638392</v>
      </c>
      <c r="IN111" s="12">
        <f t="shared" ca="1" si="197"/>
        <v>0.96224206791014721</v>
      </c>
      <c r="IO111">
        <f t="shared" ca="1" si="277"/>
        <v>2004</v>
      </c>
      <c r="IP111" s="12">
        <f t="shared" ca="1" si="278"/>
        <v>0.88921979086638392</v>
      </c>
      <c r="IQ111" s="12">
        <f t="shared" ca="1" si="198"/>
        <v>0.85643543568982927</v>
      </c>
      <c r="IR111" s="12">
        <f t="shared" ca="1" si="199"/>
        <v>0.91572518559448002</v>
      </c>
    </row>
    <row r="112" spans="1:252" hidden="1" x14ac:dyDescent="0.2">
      <c r="A112" t="s">
        <v>105</v>
      </c>
      <c r="B112" s="1">
        <f t="shared" si="279"/>
        <v>1969</v>
      </c>
      <c r="C112" s="60">
        <f>Conversion_factors!$A31*C278+C359</f>
        <v>0</v>
      </c>
      <c r="D112" s="60">
        <f>Conversion_factors!$A31*D278+D359</f>
        <v>0</v>
      </c>
      <c r="E112" s="60">
        <f>Conversion_factors!$A31*E278+E359</f>
        <v>0</v>
      </c>
      <c r="F112" s="60">
        <f>Conversion_factors!$A31*F278+F359</f>
        <v>0</v>
      </c>
      <c r="G112" s="60">
        <f>Conversion_factors!$A31*G278+G359</f>
        <v>0</v>
      </c>
      <c r="H112" s="60">
        <f>Conversion_factors!$A31*H278+H359</f>
        <v>0</v>
      </c>
      <c r="I112" s="60">
        <f>Conversion_factors!$A31*I278+I359</f>
        <v>0</v>
      </c>
      <c r="J112" s="60">
        <f>Conversion_factors!$A31*J278+J359</f>
        <v>0</v>
      </c>
      <c r="K112" s="60">
        <f>Conversion_factors!$A31*K278+K359</f>
        <v>0</v>
      </c>
      <c r="L112" s="60">
        <f>Conversion_factors!$A31*L278+L359</f>
        <v>0</v>
      </c>
      <c r="M112" s="60">
        <f>Conversion_factors!$A31*M278+M359</f>
        <v>0</v>
      </c>
      <c r="N112" s="60">
        <f>Conversion_factors!$A31*N278+N359</f>
        <v>0</v>
      </c>
      <c r="O112" s="60">
        <f>Conversion_factors!$A31*O278+O359</f>
        <v>0</v>
      </c>
      <c r="P112" s="60">
        <f>Conversion_factors!$A31*P278+P359</f>
        <v>0</v>
      </c>
      <c r="Q112" s="60">
        <f>Conversion_factors!$A31*Q278+Q359</f>
        <v>0</v>
      </c>
      <c r="R112" s="60">
        <f>Conversion_factors!$A31*R278+R359</f>
        <v>0</v>
      </c>
      <c r="S112" s="60">
        <f>Conversion_factors!$A31*S278+S359</f>
        <v>0</v>
      </c>
      <c r="T112" s="60">
        <f>Conversion_factors!$A31*T278+T359</f>
        <v>0</v>
      </c>
      <c r="U112" s="60">
        <f>Conversion_factors!$A31*U278+U359</f>
        <v>0</v>
      </c>
      <c r="V112" s="60">
        <f>Conversion_factors!$A31*V278+V359</f>
        <v>0</v>
      </c>
      <c r="W112" s="60">
        <f>Conversion_factors!$A31*W278+W359</f>
        <v>0</v>
      </c>
      <c r="X112" s="60">
        <f>Conversion_factors!$A31*X278+X359</f>
        <v>0</v>
      </c>
      <c r="AX112">
        <f t="shared" si="200"/>
        <v>0</v>
      </c>
      <c r="AY112">
        <f t="shared" si="201"/>
        <v>0</v>
      </c>
      <c r="AZ112">
        <f t="shared" si="202"/>
        <v>0</v>
      </c>
      <c r="BA112">
        <f t="shared" si="203"/>
        <v>0</v>
      </c>
      <c r="BB112">
        <f t="shared" si="204"/>
        <v>0</v>
      </c>
      <c r="BC112">
        <f t="shared" si="205"/>
        <v>0</v>
      </c>
      <c r="BD112">
        <f t="shared" si="206"/>
        <v>0</v>
      </c>
      <c r="BE112">
        <f t="shared" si="207"/>
        <v>0</v>
      </c>
      <c r="BF112">
        <f t="shared" si="208"/>
        <v>0</v>
      </c>
      <c r="BG112">
        <f t="shared" si="209"/>
        <v>0</v>
      </c>
      <c r="BH112">
        <f t="shared" si="210"/>
        <v>0</v>
      </c>
      <c r="BI112">
        <f t="shared" si="211"/>
        <v>0</v>
      </c>
      <c r="BJ112">
        <f t="shared" si="212"/>
        <v>0</v>
      </c>
      <c r="BK112">
        <f t="shared" si="213"/>
        <v>0</v>
      </c>
      <c r="BL112">
        <f t="shared" si="214"/>
        <v>0</v>
      </c>
      <c r="BM112">
        <f t="shared" si="215"/>
        <v>0</v>
      </c>
      <c r="BN112">
        <f t="shared" si="216"/>
        <v>0</v>
      </c>
      <c r="BO112">
        <f t="shared" si="217"/>
        <v>0</v>
      </c>
      <c r="BP112">
        <f t="shared" si="218"/>
        <v>0</v>
      </c>
      <c r="BQ112">
        <f t="shared" si="219"/>
        <v>0</v>
      </c>
      <c r="BR112">
        <f t="shared" si="220"/>
        <v>0</v>
      </c>
      <c r="BS112">
        <f t="shared" si="221"/>
        <v>0</v>
      </c>
      <c r="BT112" s="16"/>
      <c r="BU112" s="16"/>
      <c r="BV112" s="9">
        <f t="shared" si="165"/>
        <v>1.0640052694689878E-6</v>
      </c>
      <c r="BW112" s="9">
        <f t="shared" si="222"/>
        <v>0</v>
      </c>
      <c r="BX112" s="9">
        <f t="shared" si="223"/>
        <v>1.0847849530447864</v>
      </c>
      <c r="BY112" s="9">
        <f t="shared" si="224"/>
        <v>1.1349627272146658</v>
      </c>
      <c r="BZ112" s="9">
        <f t="shared" si="225"/>
        <v>1.3496441692581593</v>
      </c>
      <c r="CA112" s="9">
        <f t="shared" si="166"/>
        <v>1.7680246406207168E-6</v>
      </c>
      <c r="CB112" s="9">
        <f t="shared" si="226"/>
        <v>0</v>
      </c>
      <c r="CC112" s="9"/>
      <c r="CD112" s="9">
        <f t="shared" si="227"/>
        <v>1.2311904887491441</v>
      </c>
      <c r="CE112" s="9">
        <f t="shared" si="228"/>
        <v>1.6616690643863856</v>
      </c>
      <c r="CG112" s="35"/>
      <c r="CH112">
        <f t="shared" si="229"/>
        <v>1969</v>
      </c>
      <c r="CI112" t="e">
        <f t="shared" si="230"/>
        <v>#DIV/0!</v>
      </c>
      <c r="CJ112" t="e">
        <f t="shared" si="310"/>
        <v>#DIV/0!</v>
      </c>
      <c r="CK112" t="e">
        <f t="shared" si="311"/>
        <v>#DIV/0!</v>
      </c>
      <c r="CL112" t="e">
        <f t="shared" si="312"/>
        <v>#DIV/0!</v>
      </c>
      <c r="CM112" t="e">
        <f t="shared" si="313"/>
        <v>#DIV/0!</v>
      </c>
      <c r="CN112" t="e">
        <f t="shared" si="314"/>
        <v>#DIV/0!</v>
      </c>
      <c r="CO112" t="e">
        <f t="shared" si="315"/>
        <v>#DIV/0!</v>
      </c>
      <c r="CP112" t="e">
        <f t="shared" si="316"/>
        <v>#DIV/0!</v>
      </c>
      <c r="CQ112" t="e">
        <f t="shared" si="317"/>
        <v>#DIV/0!</v>
      </c>
      <c r="CR112" t="e">
        <f t="shared" si="318"/>
        <v>#DIV/0!</v>
      </c>
      <c r="CS112" t="e">
        <f t="shared" si="319"/>
        <v>#DIV/0!</v>
      </c>
      <c r="CT112" t="e">
        <f t="shared" si="320"/>
        <v>#DIV/0!</v>
      </c>
      <c r="CU112" t="e">
        <f t="shared" si="321"/>
        <v>#DIV/0!</v>
      </c>
      <c r="CV112" t="e">
        <f t="shared" si="322"/>
        <v>#DIV/0!</v>
      </c>
      <c r="CW112" t="e">
        <f t="shared" si="323"/>
        <v>#DIV/0!</v>
      </c>
      <c r="CX112" t="e">
        <f t="shared" si="324"/>
        <v>#DIV/0!</v>
      </c>
      <c r="CY112" t="e">
        <f t="shared" si="309"/>
        <v>#DIV/0!</v>
      </c>
      <c r="CZ112" t="e">
        <f t="shared" si="168"/>
        <v>#DIV/0!</v>
      </c>
      <c r="DA112" t="e">
        <f t="shared" si="169"/>
        <v>#DIV/0!</v>
      </c>
      <c r="DB112" t="e">
        <f t="shared" si="170"/>
        <v>#DIV/0!</v>
      </c>
      <c r="DC112" t="e">
        <f t="shared" si="171"/>
        <v>#DIV/0!</v>
      </c>
      <c r="DF112" t="e">
        <f t="shared" si="280"/>
        <v>#DIV/0!</v>
      </c>
      <c r="DG112" t="e">
        <f t="shared" si="327"/>
        <v>#DIV/0!</v>
      </c>
      <c r="DH112" t="e">
        <f t="shared" si="328"/>
        <v>#DIV/0!</v>
      </c>
      <c r="DI112" t="e">
        <f t="shared" si="329"/>
        <v>#DIV/0!</v>
      </c>
      <c r="DJ112" t="e">
        <f t="shared" si="330"/>
        <v>#DIV/0!</v>
      </c>
      <c r="DK112" t="e">
        <f t="shared" si="331"/>
        <v>#DIV/0!</v>
      </c>
      <c r="DL112" t="e">
        <f t="shared" si="332"/>
        <v>#DIV/0!</v>
      </c>
      <c r="DM112" t="e">
        <f t="shared" si="333"/>
        <v>#DIV/0!</v>
      </c>
      <c r="DN112" t="e">
        <f t="shared" si="334"/>
        <v>#DIV/0!</v>
      </c>
      <c r="DO112" t="e">
        <f t="shared" si="335"/>
        <v>#DIV/0!</v>
      </c>
      <c r="DP112" t="e">
        <f t="shared" si="336"/>
        <v>#DIV/0!</v>
      </c>
      <c r="DQ112" t="e">
        <f t="shared" si="337"/>
        <v>#DIV/0!</v>
      </c>
      <c r="DR112" t="e">
        <f t="shared" si="338"/>
        <v>#DIV/0!</v>
      </c>
      <c r="DS112" t="e">
        <f t="shared" si="339"/>
        <v>#DIV/0!</v>
      </c>
      <c r="DT112" t="e">
        <f t="shared" si="340"/>
        <v>#DIV/0!</v>
      </c>
      <c r="DU112" t="e">
        <f t="shared" si="341"/>
        <v>#DIV/0!</v>
      </c>
      <c r="DV112" t="e">
        <f t="shared" si="325"/>
        <v>#DIV/0!</v>
      </c>
      <c r="DW112" t="e">
        <f t="shared" si="248"/>
        <v>#DIV/0!</v>
      </c>
      <c r="DX112" t="e">
        <f t="shared" si="249"/>
        <v>#DIV/0!</v>
      </c>
      <c r="DY112" t="e">
        <f t="shared" si="250"/>
        <v>#DIV/0!</v>
      </c>
      <c r="DZ112" t="e">
        <f t="shared" si="251"/>
        <v>#DIV/0!</v>
      </c>
      <c r="EA112" t="e">
        <f t="shared" si="252"/>
        <v>#DIV/0!</v>
      </c>
      <c r="EC112" t="e">
        <f t="shared" si="281"/>
        <v>#DIV/0!</v>
      </c>
      <c r="ED112" t="e">
        <f t="shared" si="342"/>
        <v>#DIV/0!</v>
      </c>
      <c r="EE112" t="e">
        <f t="shared" si="343"/>
        <v>#DIV/0!</v>
      </c>
      <c r="EF112" t="e">
        <f t="shared" si="344"/>
        <v>#DIV/0!</v>
      </c>
      <c r="EG112" t="e">
        <f t="shared" si="345"/>
        <v>#DIV/0!</v>
      </c>
      <c r="EH112" t="e">
        <f t="shared" si="346"/>
        <v>#DIV/0!</v>
      </c>
      <c r="EI112" t="e">
        <f t="shared" si="347"/>
        <v>#DIV/0!</v>
      </c>
      <c r="EJ112" t="e">
        <f t="shared" si="348"/>
        <v>#DIV/0!</v>
      </c>
      <c r="EK112" t="e">
        <f t="shared" si="349"/>
        <v>#DIV/0!</v>
      </c>
      <c r="EL112" t="e">
        <f t="shared" si="350"/>
        <v>#DIV/0!</v>
      </c>
      <c r="EM112" t="e">
        <f t="shared" si="351"/>
        <v>#DIV/0!</v>
      </c>
      <c r="EN112" t="e">
        <f t="shared" si="352"/>
        <v>#DIV/0!</v>
      </c>
      <c r="EO112" t="e">
        <f t="shared" si="353"/>
        <v>#DIV/0!</v>
      </c>
      <c r="EP112" t="e">
        <f t="shared" si="354"/>
        <v>#DIV/0!</v>
      </c>
      <c r="EQ112" t="e">
        <f t="shared" si="355"/>
        <v>#DIV/0!</v>
      </c>
      <c r="ER112" t="e">
        <f t="shared" si="356"/>
        <v>#DIV/0!</v>
      </c>
      <c r="ES112" t="e">
        <f t="shared" si="326"/>
        <v>#DIV/0!</v>
      </c>
      <c r="ET112" t="e">
        <f t="shared" si="254"/>
        <v>#DIV/0!</v>
      </c>
      <c r="EU112" t="e">
        <f t="shared" si="255"/>
        <v>#DIV/0!</v>
      </c>
      <c r="EV112" t="e">
        <f t="shared" si="256"/>
        <v>#DIV/0!</v>
      </c>
      <c r="EW112" t="e">
        <f t="shared" si="257"/>
        <v>#DIV/0!</v>
      </c>
      <c r="EZ112" t="e">
        <f t="shared" si="282"/>
        <v>#DIV/0!</v>
      </c>
      <c r="FA112" t="e">
        <f t="shared" si="293"/>
        <v>#DIV/0!</v>
      </c>
      <c r="FB112" t="e">
        <f t="shared" si="294"/>
        <v>#DIV/0!</v>
      </c>
      <c r="FC112" t="e">
        <f t="shared" si="295"/>
        <v>#DIV/0!</v>
      </c>
      <c r="FD112" t="e">
        <f t="shared" si="296"/>
        <v>#DIV/0!</v>
      </c>
      <c r="FE112" t="e">
        <f t="shared" si="297"/>
        <v>#DIV/0!</v>
      </c>
      <c r="FF112" t="e">
        <f t="shared" si="298"/>
        <v>#DIV/0!</v>
      </c>
      <c r="FG112" t="e">
        <f t="shared" si="299"/>
        <v>#DIV/0!</v>
      </c>
      <c r="FH112" t="e">
        <f t="shared" si="300"/>
        <v>#DIV/0!</v>
      </c>
      <c r="FI112" t="e">
        <f t="shared" si="301"/>
        <v>#DIV/0!</v>
      </c>
      <c r="FJ112" t="e">
        <f t="shared" si="302"/>
        <v>#DIV/0!</v>
      </c>
      <c r="FK112" t="e">
        <f t="shared" si="303"/>
        <v>#DIV/0!</v>
      </c>
      <c r="FL112" t="e">
        <f t="shared" si="304"/>
        <v>#DIV/0!</v>
      </c>
      <c r="FM112" t="e">
        <f t="shared" si="305"/>
        <v>#DIV/0!</v>
      </c>
      <c r="FN112" t="e">
        <f t="shared" si="306"/>
        <v>#DIV/0!</v>
      </c>
      <c r="FO112" t="e">
        <f t="shared" si="307"/>
        <v>#DIV/0!</v>
      </c>
      <c r="FP112" t="e">
        <f t="shared" si="288"/>
        <v>#DIV/0!</v>
      </c>
      <c r="FQ112" t="e">
        <f t="shared" si="289"/>
        <v>#DIV/0!</v>
      </c>
      <c r="FR112" t="e">
        <f t="shared" si="290"/>
        <v>#DIV/0!</v>
      </c>
      <c r="FS112" t="e">
        <f t="shared" si="291"/>
        <v>#DIV/0!</v>
      </c>
      <c r="FT112" t="e">
        <f t="shared" si="292"/>
        <v>#DIV/0!</v>
      </c>
      <c r="FV112" s="3"/>
      <c r="FW112" t="e">
        <f t="shared" si="259"/>
        <v>#DIV/0!</v>
      </c>
      <c r="FX112">
        <f t="shared" si="283"/>
        <v>1</v>
      </c>
      <c r="FY112" s="19">
        <f t="shared" si="172"/>
        <v>1.3496441692581593</v>
      </c>
      <c r="GA112" s="19" t="e">
        <f t="shared" si="260"/>
        <v>#DIV/0!</v>
      </c>
      <c r="GB112" s="19">
        <f t="shared" si="284"/>
        <v>1</v>
      </c>
      <c r="GC112" s="19">
        <f t="shared" si="173"/>
        <v>1.0847849530447864</v>
      </c>
      <c r="GE112" s="19" t="e">
        <f t="shared" si="261"/>
        <v>#DIV/0!</v>
      </c>
      <c r="GF112" s="19">
        <f t="shared" si="285"/>
        <v>1</v>
      </c>
      <c r="GG112" s="19">
        <f t="shared" si="174"/>
        <v>1.1349627272146658</v>
      </c>
      <c r="GI112" s="19" t="e">
        <f>#REF!</f>
        <v>#REF!</v>
      </c>
      <c r="GJ112" s="19" t="e">
        <f t="shared" si="262"/>
        <v>#REF!</v>
      </c>
      <c r="GK112">
        <f t="shared" si="175"/>
        <v>0</v>
      </c>
      <c r="GL112" s="3"/>
      <c r="GM112" s="3"/>
      <c r="GN112" s="8"/>
      <c r="GO112" s="5">
        <f t="shared" si="286"/>
        <v>20</v>
      </c>
      <c r="GP112" t="b">
        <f t="shared" si="263"/>
        <v>1</v>
      </c>
      <c r="GR112">
        <f t="shared" si="264"/>
        <v>339</v>
      </c>
      <c r="GS112" s="20">
        <v>5.2632801156148393E-3</v>
      </c>
      <c r="GT112" s="20">
        <v>0</v>
      </c>
      <c r="GU112" s="27"/>
      <c r="GV112" s="31">
        <f ca="1">GZ112</f>
        <v>2005</v>
      </c>
      <c r="GW112" s="12">
        <f ca="1">IF($GP112,HA112*HB112,"")</f>
        <v>1.4079818351741549</v>
      </c>
      <c r="GX112" s="19">
        <f t="shared" ca="1" si="177"/>
        <v>0.85450802395669201</v>
      </c>
      <c r="GY112" s="71">
        <f t="shared" ca="1" si="178"/>
        <v>1.2031264495548823</v>
      </c>
      <c r="GZ112" s="11">
        <f t="shared" ref="GZ112:GZ117" ca="1" si="357">IF(GP112,OFFSET($B$92,$GP$87+$GO112,0),"")</f>
        <v>2005</v>
      </c>
      <c r="HA112" s="12">
        <f t="shared" ca="1" si="179"/>
        <v>2.008775706874987</v>
      </c>
      <c r="HB112" s="12">
        <f t="shared" ca="1" si="180"/>
        <v>0.70091540352433102</v>
      </c>
      <c r="HC112" s="12">
        <f t="shared" ca="1" si="181"/>
        <v>0.85450802395669201</v>
      </c>
      <c r="HD112" s="72">
        <f t="shared" ca="1" si="182"/>
        <v>1.2031264495548823</v>
      </c>
      <c r="HE112">
        <f ca="1">GZ112</f>
        <v>2005</v>
      </c>
      <c r="HF112" s="12">
        <f t="shared" ca="1" si="183"/>
        <v>0.85450802395669201</v>
      </c>
      <c r="HG112" s="12">
        <f t="shared" ca="1" si="184"/>
        <v>0.87687726187793402</v>
      </c>
      <c r="HH112" s="12">
        <f t="shared" ca="1" si="185"/>
        <v>0.79933125648992154</v>
      </c>
      <c r="HJ112" s="17"/>
      <c r="HL112" s="18">
        <f t="shared" si="268"/>
        <v>1969</v>
      </c>
      <c r="HM112" s="9">
        <f t="shared" si="186"/>
        <v>7.5308170428653129E-7</v>
      </c>
      <c r="HN112" s="9">
        <f t="shared" si="187"/>
        <v>0</v>
      </c>
      <c r="HO112" s="9">
        <f t="shared" si="188"/>
        <v>1.1036708370608446</v>
      </c>
      <c r="HP112" s="9">
        <f t="shared" si="189"/>
        <v>1.2447837464739189</v>
      </c>
      <c r="HQ112" s="9">
        <f t="shared" si="190"/>
        <v>1.366047404271421</v>
      </c>
      <c r="HR112" s="9">
        <f t="shared" si="269"/>
        <v>1.4133227286967671E-6</v>
      </c>
      <c r="HS112" s="9">
        <f t="shared" si="191"/>
        <v>0</v>
      </c>
      <c r="HT112" s="9"/>
      <c r="HU112" s="9">
        <f t="shared" si="192"/>
        <v>1.3738315194306041</v>
      </c>
      <c r="HV112" s="23">
        <f t="shared" si="270"/>
        <v>1.8767189810244391</v>
      </c>
      <c r="HX112" s="8"/>
      <c r="HY112" s="5">
        <f t="shared" si="287"/>
        <v>20</v>
      </c>
      <c r="HZ112" t="b">
        <f t="shared" si="271"/>
        <v>1</v>
      </c>
      <c r="IB112">
        <f t="shared" si="272"/>
        <v>339</v>
      </c>
      <c r="IC112" s="20">
        <v>6.6161720991565753E-3</v>
      </c>
      <c r="ID112" s="20">
        <v>0</v>
      </c>
      <c r="IE112" s="11"/>
      <c r="IF112">
        <f t="shared" ca="1" si="273"/>
        <v>2005</v>
      </c>
      <c r="IG112" s="12">
        <f t="shared" ca="1" si="274"/>
        <v>1.1119969449717984</v>
      </c>
      <c r="IH112" s="19">
        <f t="shared" ca="1" si="275"/>
        <v>0.864893499074466</v>
      </c>
      <c r="II112" s="19">
        <f t="shared" ca="1" si="276"/>
        <v>0.96175581790968201</v>
      </c>
      <c r="IJ112" s="11">
        <f t="shared" ca="1" si="193"/>
        <v>2005</v>
      </c>
      <c r="IK112" s="12">
        <f t="shared" ca="1" si="194"/>
        <v>1.421771373009999</v>
      </c>
      <c r="IL112" s="12">
        <f t="shared" ca="1" si="195"/>
        <v>0.7821207868446638</v>
      </c>
      <c r="IM112" s="12">
        <f t="shared" ca="1" si="196"/>
        <v>0.864893499074466</v>
      </c>
      <c r="IN112" s="12">
        <f t="shared" ca="1" si="197"/>
        <v>0.96175581790968201</v>
      </c>
      <c r="IO112">
        <f t="shared" ca="1" si="277"/>
        <v>2005</v>
      </c>
      <c r="IP112" s="12">
        <f t="shared" ca="1" si="278"/>
        <v>0.864893499074466</v>
      </c>
      <c r="IQ112" s="12">
        <f t="shared" ca="1" si="198"/>
        <v>0.89214351554200155</v>
      </c>
      <c r="IR112" s="12">
        <f t="shared" ca="1" si="199"/>
        <v>0.87667597557944921</v>
      </c>
    </row>
    <row r="113" spans="1:252" x14ac:dyDescent="0.2">
      <c r="A113" t="s">
        <v>105</v>
      </c>
      <c r="B113" s="1">
        <f t="shared" si="279"/>
        <v>1970</v>
      </c>
      <c r="C113" s="60">
        <f>Conversion_factors!$A32*C279+C360</f>
        <v>1429.299749025982</v>
      </c>
      <c r="D113" s="60">
        <f>Conversion_factors!$A32*D279+D360</f>
        <v>498.21678855291225</v>
      </c>
      <c r="E113" s="60">
        <f>Conversion_factors!$A32*E279+E360</f>
        <v>164.92089593901636</v>
      </c>
      <c r="F113" s="60">
        <f>Conversion_factors!$A32*F279+F360</f>
        <v>4.4213753783201686E-2</v>
      </c>
      <c r="G113" s="60">
        <f>Conversion_factors!$A32*G279+G360</f>
        <v>4.4213753783201686E-2</v>
      </c>
      <c r="H113" s="60">
        <f>Conversion_factors!$A32*H279+H360</f>
        <v>4.4213753783201686E-2</v>
      </c>
      <c r="I113" s="60">
        <f>Conversion_factors!$A32*I279+I360</f>
        <v>343.4615685188777</v>
      </c>
      <c r="J113" s="60">
        <f>Conversion_factors!$A32*J279+J360</f>
        <v>2048.3486516685862</v>
      </c>
      <c r="K113" s="60">
        <f>Conversion_factors!$A32*K279+K360</f>
        <v>97.537580081933143</v>
      </c>
      <c r="L113" s="60">
        <f>Conversion_factors!$A32*L279+L360</f>
        <v>3049.2493722204044</v>
      </c>
      <c r="M113" s="60">
        <f>Conversion_factors!$A32*M279+M360</f>
        <v>3539.0910036204423</v>
      </c>
      <c r="N113" s="60">
        <f>Conversion_factors!$A32*N279+N360</f>
        <v>328.79426593027307</v>
      </c>
      <c r="O113" s="60">
        <f>Conversion_factors!$A32*O279+O360</f>
        <v>1401.725405611533</v>
      </c>
      <c r="P113" s="60">
        <f>Conversion_factors!$A32*P279+P360</f>
        <v>5324.1600862563218</v>
      </c>
      <c r="Q113" s="60">
        <f>Conversion_factors!$A32*Q279+Q360</f>
        <v>646.67836331723993</v>
      </c>
      <c r="R113" s="60">
        <f>Conversion_factors!$A32*R279+R360</f>
        <v>373.58124977539671</v>
      </c>
      <c r="S113" s="60">
        <f>Conversion_factors!$A32*S279+S360</f>
        <v>265.80022157115434</v>
      </c>
      <c r="T113" s="60">
        <f>Conversion_factors!$A32*T279+T360</f>
        <v>251.87959911665916</v>
      </c>
      <c r="U113" s="60">
        <f>Conversion_factors!$A32*U279+U360</f>
        <v>662.64099196866709</v>
      </c>
      <c r="V113" s="60">
        <f>Conversion_factors!$A32*V279+V360</f>
        <v>84.213200735947339</v>
      </c>
      <c r="W113" s="60">
        <f>Conversion_factors!$A32*W279+W360</f>
        <v>101.13651154252599</v>
      </c>
      <c r="X113" s="77">
        <f>Conversion_factors!$A32*X279+X360</f>
        <v>20610.868146715224</v>
      </c>
      <c r="Z113" s="19">
        <f t="shared" ref="Z113:AT113" si="358">C113/C26*1000</f>
        <v>2.9271144754779028</v>
      </c>
      <c r="AA113" s="19">
        <f t="shared" si="358"/>
        <v>6.765115159585311</v>
      </c>
      <c r="AB113" s="19">
        <f t="shared" si="358"/>
        <v>1.9338036820237288</v>
      </c>
      <c r="AC113" s="19">
        <f t="shared" si="358"/>
        <v>9.0546940067833849E-5</v>
      </c>
      <c r="AD113" s="19">
        <f t="shared" si="358"/>
        <v>6.0036342181420393E-4</v>
      </c>
      <c r="AE113" s="19">
        <f t="shared" si="358"/>
        <v>5.184347282084984E-4</v>
      </c>
      <c r="AF113" s="19">
        <f t="shared" si="358"/>
        <v>5.6839597744180574</v>
      </c>
      <c r="AG113" s="19">
        <f t="shared" si="358"/>
        <v>15.536149021729308</v>
      </c>
      <c r="AH113" s="19">
        <f t="shared" si="358"/>
        <v>1.9059657259960898</v>
      </c>
      <c r="AI113" s="19">
        <f t="shared" si="358"/>
        <v>5.7024641175011297</v>
      </c>
      <c r="AJ113" s="19">
        <f t="shared" si="358"/>
        <v>10.498890433569724</v>
      </c>
      <c r="AK113" s="19">
        <f t="shared" si="358"/>
        <v>4.5768274691359512</v>
      </c>
      <c r="AL113" s="19">
        <f t="shared" si="358"/>
        <v>17.362591396924174</v>
      </c>
      <c r="AM113" s="19">
        <f t="shared" si="358"/>
        <v>18.977510002670517</v>
      </c>
      <c r="AN113" s="19">
        <f t="shared" si="358"/>
        <v>2.8965359974304832</v>
      </c>
      <c r="AO113" s="19">
        <f t="shared" si="358"/>
        <v>2.1008295580952074</v>
      </c>
      <c r="AP113" s="19">
        <f t="shared" si="358"/>
        <v>25.752407508620131</v>
      </c>
      <c r="AQ113" s="19">
        <f t="shared" si="358"/>
        <v>2.7990054171215526</v>
      </c>
      <c r="AR113" s="19">
        <f t="shared" si="358"/>
        <v>1.8916072303251017</v>
      </c>
      <c r="AS113" s="19">
        <f t="shared" si="358"/>
        <v>2.1256538196995955</v>
      </c>
      <c r="AT113" s="19">
        <f t="shared" si="358"/>
        <v>1.6915770302803659</v>
      </c>
      <c r="AU113" s="19">
        <f t="shared" ref="AU113:AU157" si="359">X113/CE26*1000</f>
        <v>33.060849956566294</v>
      </c>
      <c r="AV113" s="19"/>
      <c r="AX113" s="132">
        <f t="shared" si="200"/>
        <v>1.479719883528587</v>
      </c>
      <c r="AY113" s="132">
        <f t="shared" si="201"/>
        <v>1.301516436250217</v>
      </c>
      <c r="AZ113" s="132">
        <f t="shared" si="202"/>
        <v>1.4623119830157805</v>
      </c>
      <c r="BA113" s="132">
        <f t="shared" si="203"/>
        <v>1.4308282721513466</v>
      </c>
      <c r="BB113" s="132">
        <f t="shared" si="204"/>
        <v>1.1882199227269303</v>
      </c>
      <c r="BC113" s="132">
        <f t="shared" si="205"/>
        <v>1.0224944797674509</v>
      </c>
      <c r="BD113" s="132">
        <f t="shared" si="206"/>
        <v>1.0086907981436624</v>
      </c>
      <c r="BE113" s="132">
        <f t="shared" si="207"/>
        <v>1.0916781557666146</v>
      </c>
      <c r="BF113" s="132">
        <f t="shared" si="208"/>
        <v>1.3241809961772302</v>
      </c>
      <c r="BG113" s="132">
        <f t="shared" si="209"/>
        <v>1.2740662179686948</v>
      </c>
      <c r="BH113" s="132">
        <f t="shared" si="210"/>
        <v>1.581895449939039</v>
      </c>
      <c r="BI113" s="132">
        <f t="shared" si="211"/>
        <v>1.3588505693362565</v>
      </c>
      <c r="BJ113" s="132">
        <f t="shared" si="212"/>
        <v>1.4077439821009929</v>
      </c>
      <c r="BK113" s="132">
        <f t="shared" si="213"/>
        <v>1.2310974306382862</v>
      </c>
      <c r="BL113" s="132">
        <f t="shared" si="214"/>
        <v>1.3731980488852604</v>
      </c>
      <c r="BM113" s="132">
        <f t="shared" si="215"/>
        <v>1.581150547777757</v>
      </c>
      <c r="BN113" s="132">
        <f t="shared" si="216"/>
        <v>2.8748456378501381</v>
      </c>
      <c r="BO113" s="132">
        <f t="shared" si="217"/>
        <v>1.3817905987582026</v>
      </c>
      <c r="BP113" s="132">
        <f t="shared" si="218"/>
        <v>1.4018116819546234</v>
      </c>
      <c r="BQ113" s="132">
        <f t="shared" si="219"/>
        <v>1.432123192632349</v>
      </c>
      <c r="BR113" s="132">
        <f t="shared" si="220"/>
        <v>1.3133372345616174</v>
      </c>
      <c r="BS113" s="132">
        <f t="shared" si="221"/>
        <v>1.6616701388788964</v>
      </c>
      <c r="BT113" s="16"/>
      <c r="BU113" s="796">
        <f>B113</f>
        <v>1970</v>
      </c>
      <c r="BV113" s="9">
        <f t="shared" si="165"/>
        <v>0.66332451661848235</v>
      </c>
      <c r="BW113" s="9">
        <f t="shared" si="222"/>
        <v>1.6616701388788964</v>
      </c>
      <c r="BX113" s="9">
        <f t="shared" si="223"/>
        <v>1.0847849530447864</v>
      </c>
      <c r="BY113" s="9">
        <f t="shared" si="224"/>
        <v>1.1349627272146658</v>
      </c>
      <c r="BZ113" s="9">
        <f t="shared" si="225"/>
        <v>1.3496441692581593</v>
      </c>
      <c r="CA113" s="9">
        <f t="shared" si="166"/>
        <v>1.102225828913985</v>
      </c>
      <c r="CB113" s="9">
        <f t="shared" si="226"/>
        <v>1.1022265416512103</v>
      </c>
      <c r="CC113" s="9"/>
      <c r="CD113" s="9">
        <f t="shared" si="227"/>
        <v>1.2311904887491441</v>
      </c>
      <c r="CE113" s="9">
        <f t="shared" si="228"/>
        <v>1.6616690643863856</v>
      </c>
      <c r="CG113" s="35"/>
      <c r="CH113">
        <f t="shared" si="229"/>
        <v>1970</v>
      </c>
      <c r="CI113" s="19">
        <f t="shared" si="230"/>
        <v>6.934689693086854E-2</v>
      </c>
      <c r="CJ113" s="19">
        <f t="shared" si="310"/>
        <v>2.4172528056869532E-2</v>
      </c>
      <c r="CK113" s="19">
        <f t="shared" si="311"/>
        <v>8.0016472263590693E-3</v>
      </c>
      <c r="CL113" s="19">
        <f t="shared" si="312"/>
        <v>2.1451669802782218E-6</v>
      </c>
      <c r="CM113" s="19">
        <f t="shared" si="313"/>
        <v>2.1451669802782218E-6</v>
      </c>
      <c r="CN113" s="19">
        <f t="shared" si="314"/>
        <v>2.1451669802782218E-6</v>
      </c>
      <c r="CO113" s="19">
        <f t="shared" si="315"/>
        <v>1.6664100030818717E-2</v>
      </c>
      <c r="CP113" s="19">
        <f t="shared" si="316"/>
        <v>9.9381968633622725E-2</v>
      </c>
      <c r="CQ113" s="19">
        <f t="shared" si="317"/>
        <v>4.7323372983431467E-3</v>
      </c>
      <c r="CR113" s="19">
        <f t="shared" si="318"/>
        <v>0.14794376202471446</v>
      </c>
      <c r="CS113" s="19">
        <f t="shared" si="319"/>
        <v>0.17170994343508383</v>
      </c>
      <c r="CT113" s="19">
        <f t="shared" si="320"/>
        <v>1.595247049225694E-2</v>
      </c>
      <c r="CU113" s="19">
        <f t="shared" si="321"/>
        <v>6.8009042396155808E-2</v>
      </c>
      <c r="CV113" s="19">
        <f t="shared" si="322"/>
        <v>0.25831808967759756</v>
      </c>
      <c r="CW113" s="19">
        <f t="shared" si="323"/>
        <v>3.1375600421775625E-2</v>
      </c>
      <c r="CX113" s="19">
        <f t="shared" si="324"/>
        <v>1.81254495015017E-2</v>
      </c>
      <c r="CY113" s="19">
        <f t="shared" si="309"/>
        <v>1.2896119643243421E-2</v>
      </c>
      <c r="CZ113" s="19">
        <f t="shared" si="168"/>
        <v>1.2220717600233714E-2</v>
      </c>
      <c r="DA113" s="19">
        <f t="shared" si="169"/>
        <v>3.2150076709615595E-2</v>
      </c>
      <c r="DB113" s="19">
        <f t="shared" si="170"/>
        <v>4.0858638334149208E-3</v>
      </c>
      <c r="DC113" s="19">
        <f t="shared" si="171"/>
        <v>4.9069505865838182E-3</v>
      </c>
      <c r="DD113" s="19"/>
      <c r="DE113" s="19"/>
      <c r="DF113" s="19" t="e">
        <f t="shared" si="280"/>
        <v>#DIV/0!</v>
      </c>
      <c r="DG113" s="19" t="e">
        <f t="shared" si="327"/>
        <v>#DIV/0!</v>
      </c>
      <c r="DH113" s="19" t="e">
        <f t="shared" si="328"/>
        <v>#DIV/0!</v>
      </c>
      <c r="DI113" s="19" t="e">
        <f t="shared" si="329"/>
        <v>#DIV/0!</v>
      </c>
      <c r="DJ113" s="19" t="e">
        <f t="shared" si="330"/>
        <v>#DIV/0!</v>
      </c>
      <c r="DK113" s="19" t="e">
        <f t="shared" si="331"/>
        <v>#DIV/0!</v>
      </c>
      <c r="DL113" s="19" t="e">
        <f t="shared" si="332"/>
        <v>#DIV/0!</v>
      </c>
      <c r="DM113" s="19" t="e">
        <f t="shared" si="333"/>
        <v>#DIV/0!</v>
      </c>
      <c r="DN113" s="19" t="e">
        <f t="shared" si="334"/>
        <v>#DIV/0!</v>
      </c>
      <c r="DO113" s="19" t="e">
        <f t="shared" si="335"/>
        <v>#DIV/0!</v>
      </c>
      <c r="DP113" s="19" t="e">
        <f t="shared" si="336"/>
        <v>#DIV/0!</v>
      </c>
      <c r="DQ113" s="19" t="e">
        <f t="shared" si="337"/>
        <v>#DIV/0!</v>
      </c>
      <c r="DR113" s="19" t="e">
        <f t="shared" si="338"/>
        <v>#DIV/0!</v>
      </c>
      <c r="DS113" s="19" t="e">
        <f t="shared" si="339"/>
        <v>#DIV/0!</v>
      </c>
      <c r="DT113" s="19" t="e">
        <f t="shared" si="340"/>
        <v>#DIV/0!</v>
      </c>
      <c r="DU113" s="19" t="e">
        <f t="shared" si="341"/>
        <v>#DIV/0!</v>
      </c>
      <c r="DV113" s="19" t="e">
        <f t="shared" si="325"/>
        <v>#DIV/0!</v>
      </c>
      <c r="DW113" s="19" t="e">
        <f t="shared" si="248"/>
        <v>#DIV/0!</v>
      </c>
      <c r="DX113" s="19" t="e">
        <f t="shared" si="249"/>
        <v>#DIV/0!</v>
      </c>
      <c r="DY113" s="19" t="e">
        <f t="shared" si="250"/>
        <v>#DIV/0!</v>
      </c>
      <c r="DZ113" s="19" t="e">
        <f t="shared" si="251"/>
        <v>#DIV/0!</v>
      </c>
      <c r="EA113" s="19" t="e">
        <f t="shared" si="252"/>
        <v>#DIV/0!</v>
      </c>
      <c r="EC113" t="e">
        <f t="shared" si="281"/>
        <v>#DIV/0!</v>
      </c>
      <c r="ED113" t="e">
        <f t="shared" si="342"/>
        <v>#DIV/0!</v>
      </c>
      <c r="EE113" t="e">
        <f t="shared" si="343"/>
        <v>#DIV/0!</v>
      </c>
      <c r="EF113" t="e">
        <f t="shared" si="344"/>
        <v>#DIV/0!</v>
      </c>
      <c r="EG113" t="e">
        <f t="shared" si="345"/>
        <v>#DIV/0!</v>
      </c>
      <c r="EH113" t="e">
        <f t="shared" si="346"/>
        <v>#DIV/0!</v>
      </c>
      <c r="EI113" t="e">
        <f t="shared" si="347"/>
        <v>#DIV/0!</v>
      </c>
      <c r="EJ113" t="e">
        <f t="shared" si="348"/>
        <v>#DIV/0!</v>
      </c>
      <c r="EK113" t="e">
        <f t="shared" si="349"/>
        <v>#DIV/0!</v>
      </c>
      <c r="EL113" t="e">
        <f t="shared" si="350"/>
        <v>#DIV/0!</v>
      </c>
      <c r="EM113" t="e">
        <f t="shared" si="351"/>
        <v>#DIV/0!</v>
      </c>
      <c r="EN113" t="e">
        <f t="shared" si="352"/>
        <v>#DIV/0!</v>
      </c>
      <c r="EO113" t="e">
        <f t="shared" si="353"/>
        <v>#DIV/0!</v>
      </c>
      <c r="EP113" t="e">
        <f t="shared" si="354"/>
        <v>#DIV/0!</v>
      </c>
      <c r="EQ113" t="e">
        <f t="shared" si="355"/>
        <v>#DIV/0!</v>
      </c>
      <c r="ER113" t="e">
        <f t="shared" si="356"/>
        <v>#DIV/0!</v>
      </c>
      <c r="ES113" t="e">
        <f t="shared" si="326"/>
        <v>#DIV/0!</v>
      </c>
      <c r="ET113" t="e">
        <f t="shared" si="254"/>
        <v>#DIV/0!</v>
      </c>
      <c r="EU113" t="e">
        <f t="shared" si="255"/>
        <v>#DIV/0!</v>
      </c>
      <c r="EV113" t="e">
        <f t="shared" si="256"/>
        <v>#DIV/0!</v>
      </c>
      <c r="EW113" t="e">
        <f t="shared" si="257"/>
        <v>#DIV/0!</v>
      </c>
      <c r="EZ113" t="e">
        <f t="shared" si="282"/>
        <v>#DIV/0!</v>
      </c>
      <c r="FA113" t="e">
        <f t="shared" si="293"/>
        <v>#DIV/0!</v>
      </c>
      <c r="FB113" t="e">
        <f t="shared" si="294"/>
        <v>#DIV/0!</v>
      </c>
      <c r="FC113" t="e">
        <f t="shared" si="295"/>
        <v>#DIV/0!</v>
      </c>
      <c r="FD113" t="e">
        <f t="shared" si="296"/>
        <v>#DIV/0!</v>
      </c>
      <c r="FE113" t="e">
        <f t="shared" si="297"/>
        <v>#DIV/0!</v>
      </c>
      <c r="FF113" t="e">
        <f t="shared" si="298"/>
        <v>#DIV/0!</v>
      </c>
      <c r="FG113" t="e">
        <f t="shared" si="299"/>
        <v>#DIV/0!</v>
      </c>
      <c r="FH113" t="e">
        <f t="shared" si="300"/>
        <v>#DIV/0!</v>
      </c>
      <c r="FI113" t="e">
        <f t="shared" si="301"/>
        <v>#DIV/0!</v>
      </c>
      <c r="FJ113" t="e">
        <f t="shared" si="302"/>
        <v>#DIV/0!</v>
      </c>
      <c r="FK113" t="e">
        <f t="shared" si="303"/>
        <v>#DIV/0!</v>
      </c>
      <c r="FL113" t="e">
        <f t="shared" si="304"/>
        <v>#DIV/0!</v>
      </c>
      <c r="FM113" t="e">
        <f t="shared" si="305"/>
        <v>#DIV/0!</v>
      </c>
      <c r="FN113" t="e">
        <f t="shared" si="306"/>
        <v>#DIV/0!</v>
      </c>
      <c r="FO113" t="e">
        <f t="shared" si="307"/>
        <v>#DIV/0!</v>
      </c>
      <c r="FP113" t="e">
        <f t="shared" si="288"/>
        <v>#DIV/0!</v>
      </c>
      <c r="FQ113" t="e">
        <f t="shared" si="289"/>
        <v>#DIV/0!</v>
      </c>
      <c r="FR113" t="e">
        <f t="shared" si="290"/>
        <v>#DIV/0!</v>
      </c>
      <c r="FS113" t="e">
        <f t="shared" si="291"/>
        <v>#DIV/0!</v>
      </c>
      <c r="FT113" t="e">
        <f t="shared" si="292"/>
        <v>#DIV/0!</v>
      </c>
      <c r="FV113" s="3"/>
      <c r="FW113" t="e">
        <f t="shared" si="259"/>
        <v>#DIV/0!</v>
      </c>
      <c r="FX113">
        <f t="shared" si="283"/>
        <v>1</v>
      </c>
      <c r="FY113" s="19">
        <f t="shared" si="172"/>
        <v>1.3496441692581593</v>
      </c>
      <c r="GA113" s="19" t="e">
        <f t="shared" si="260"/>
        <v>#DIV/0!</v>
      </c>
      <c r="GB113" s="19">
        <f t="shared" si="284"/>
        <v>1</v>
      </c>
      <c r="GC113" s="19">
        <f t="shared" si="173"/>
        <v>1.0847849530447864</v>
      </c>
      <c r="GE113" s="19" t="e">
        <f t="shared" si="261"/>
        <v>#DIV/0!</v>
      </c>
      <c r="GF113" s="19">
        <f t="shared" si="285"/>
        <v>1</v>
      </c>
      <c r="GG113" s="19">
        <f t="shared" si="174"/>
        <v>1.1349627272146658</v>
      </c>
      <c r="GI113" s="19">
        <f t="shared" ref="GI113:GI157" si="360">CF26</f>
        <v>0.66332451661848235</v>
      </c>
      <c r="GJ113" s="19">
        <f t="shared" si="262"/>
        <v>1.102225828913985</v>
      </c>
      <c r="GK113" s="19">
        <f t="shared" si="175"/>
        <v>1.1022265416512103</v>
      </c>
      <c r="GL113" s="3"/>
      <c r="GM113" s="3"/>
      <c r="GN113" s="8"/>
      <c r="GO113" s="5">
        <f t="shared" si="286"/>
        <v>21</v>
      </c>
      <c r="GP113" t="b">
        <f t="shared" si="263"/>
        <v>1</v>
      </c>
      <c r="GR113">
        <f t="shared" si="264"/>
        <v>0</v>
      </c>
      <c r="GS113" s="20" t="e">
        <f t="array" ref="GS113">TRANSPOSE(CI189:DC189)</f>
        <v>#DIV/0!</v>
      </c>
      <c r="GT113" s="20">
        <f t="array" ref="GT113">TRANSPOSE(AX191:BR191)</f>
        <v>0</v>
      </c>
      <c r="GU113" s="29"/>
      <c r="GV113" s="31">
        <f ca="1">GZ113</f>
        <v>2006</v>
      </c>
      <c r="GW113" s="12">
        <f ca="1">IF($GP113,HA113*HB113,"")</f>
        <v>1.4143301325189725</v>
      </c>
      <c r="GX113" s="19">
        <f t="shared" ca="1" si="177"/>
        <v>0.84606952864533114</v>
      </c>
      <c r="GY113" s="71">
        <f t="shared" ca="1" si="178"/>
        <v>1.1966159867486708</v>
      </c>
      <c r="GZ113" s="11">
        <f t="shared" ca="1" si="357"/>
        <v>2006</v>
      </c>
      <c r="HA113" s="12">
        <f t="shared" ca="1" si="179"/>
        <v>2.122716368333641</v>
      </c>
      <c r="HB113" s="12">
        <f t="shared" ca="1" si="180"/>
        <v>0.6662831424950284</v>
      </c>
      <c r="HC113" s="12">
        <f t="shared" ca="1" si="181"/>
        <v>0.84606952864533114</v>
      </c>
      <c r="HD113" s="72">
        <f t="shared" ca="1" si="182"/>
        <v>1.1966159867486708</v>
      </c>
      <c r="HE113">
        <f ca="1">GZ113</f>
        <v>2006</v>
      </c>
      <c r="HF113" s="12">
        <f t="shared" ca="1" si="183"/>
        <v>0.84606952864533114</v>
      </c>
      <c r="HG113" s="12">
        <f t="shared" ca="1" si="184"/>
        <v>0.87677198662052713</v>
      </c>
      <c r="HH113" s="12">
        <f t="shared" ca="1" si="185"/>
        <v>0.75992749844025331</v>
      </c>
      <c r="HJ113" s="17"/>
      <c r="HL113" s="18">
        <f t="shared" si="268"/>
        <v>1970</v>
      </c>
      <c r="HM113" s="9">
        <f t="shared" si="186"/>
        <v>0.46948786044959157</v>
      </c>
      <c r="HN113" s="9">
        <f t="shared" si="187"/>
        <v>1.8767224324964704</v>
      </c>
      <c r="HO113" s="9">
        <f t="shared" si="188"/>
        <v>1.1036708370608446</v>
      </c>
      <c r="HP113" s="9">
        <f t="shared" si="189"/>
        <v>1.2447837464739189</v>
      </c>
      <c r="HQ113" s="9">
        <f t="shared" si="190"/>
        <v>1.366047404271421</v>
      </c>
      <c r="HR113" s="9">
        <f t="shared" si="269"/>
        <v>0.88109677906630157</v>
      </c>
      <c r="HS113" s="9">
        <f t="shared" si="191"/>
        <v>0.88109839949052104</v>
      </c>
      <c r="HT113" s="9"/>
      <c r="HU113" s="9">
        <f t="shared" si="192"/>
        <v>1.3738315194306041</v>
      </c>
      <c r="HV113" s="23">
        <f t="shared" si="270"/>
        <v>1.8767189810244391</v>
      </c>
      <c r="HX113" s="8"/>
      <c r="HY113" s="5">
        <f t="shared" si="287"/>
        <v>21</v>
      </c>
      <c r="HZ113" t="b">
        <f t="shared" si="271"/>
        <v>1</v>
      </c>
      <c r="IC113" s="11"/>
      <c r="ID113" s="11"/>
      <c r="IE113" s="11"/>
      <c r="IF113">
        <f t="shared" ca="1" si="273"/>
        <v>2006</v>
      </c>
      <c r="IG113" s="12">
        <f t="shared" ca="1" si="274"/>
        <v>1.1170107079883764</v>
      </c>
      <c r="IH113" s="19">
        <f t="shared" ca="1" si="275"/>
        <v>0.85635244441827685</v>
      </c>
      <c r="II113" s="19">
        <f t="shared" ca="1" si="276"/>
        <v>0.95655148092292963</v>
      </c>
      <c r="IJ113" s="11">
        <f t="shared" ca="1" si="193"/>
        <v>2006</v>
      </c>
      <c r="IK113" s="12">
        <f t="shared" ca="1" si="194"/>
        <v>1.502416300230746</v>
      </c>
      <c r="IL113" s="12">
        <f t="shared" ca="1" si="195"/>
        <v>0.74347616424077823</v>
      </c>
      <c r="IM113" s="12">
        <f t="shared" ca="1" si="196"/>
        <v>0.85635244441827685</v>
      </c>
      <c r="IN113" s="12">
        <f t="shared" ca="1" si="197"/>
        <v>0.95655148092292963</v>
      </c>
      <c r="IO113">
        <f t="shared" ca="1" si="277"/>
        <v>2006</v>
      </c>
      <c r="IP113" s="12">
        <f t="shared" ca="1" si="278"/>
        <v>0.85635244441827685</v>
      </c>
      <c r="IQ113" s="12">
        <f t="shared" ca="1" si="198"/>
        <v>0.89203640746390922</v>
      </c>
      <c r="IR113" s="12">
        <f t="shared" ca="1" si="199"/>
        <v>0.8334594395698568</v>
      </c>
    </row>
    <row r="114" spans="1:252" x14ac:dyDescent="0.2">
      <c r="A114" t="s">
        <v>105</v>
      </c>
      <c r="B114" s="1">
        <f t="shared" si="279"/>
        <v>1971</v>
      </c>
      <c r="C114" s="60">
        <f>Conversion_factors!$A33*C280+C361</f>
        <v>1445.8697237717824</v>
      </c>
      <c r="D114" s="60">
        <f>Conversion_factors!$A33*D280+D361</f>
        <v>525.68526157283168</v>
      </c>
      <c r="E114" s="60">
        <f>Conversion_factors!$A33*E280+E361</f>
        <v>159.40413194688023</v>
      </c>
      <c r="F114" s="60">
        <f>Conversion_factors!$A33*F280+F361</f>
        <v>4.4139504981361856E-2</v>
      </c>
      <c r="G114" s="60">
        <f>Conversion_factors!$A33*G280+G361</f>
        <v>4.4139504981361856E-2</v>
      </c>
      <c r="H114" s="60">
        <f>Conversion_factors!$A33*H280+H361</f>
        <v>4.4139504981361856E-2</v>
      </c>
      <c r="I114" s="60">
        <f>Conversion_factors!$A33*I280+I361</f>
        <v>350.78530953772247</v>
      </c>
      <c r="J114" s="60">
        <f>Conversion_factors!$A33*J280+J361</f>
        <v>2165.8108329432935</v>
      </c>
      <c r="K114" s="60">
        <f>Conversion_factors!$A33*K280+K361</f>
        <v>93.366009865822548</v>
      </c>
      <c r="L114" s="60">
        <f>Conversion_factors!$A33*L280+L361</f>
        <v>3068.2780262071401</v>
      </c>
      <c r="M114" s="60">
        <f>Conversion_factors!$A33*M280+M361</f>
        <v>3721.6192163791884</v>
      </c>
      <c r="N114" s="60">
        <f>Conversion_factors!$A33*N280+N361</f>
        <v>358.16283378268446</v>
      </c>
      <c r="O114" s="60">
        <f>Conversion_factors!$A33*O280+O361</f>
        <v>1460.8365044006582</v>
      </c>
      <c r="P114" s="60">
        <f>Conversion_factors!$A33*P280+P361</f>
        <v>5012.3059352174369</v>
      </c>
      <c r="Q114" s="60">
        <f>Conversion_factors!$A33*Q280+Q361</f>
        <v>621.61173996220077</v>
      </c>
      <c r="R114" s="60">
        <f>Conversion_factors!$A33*R280+R361</f>
        <v>382.65606012362502</v>
      </c>
      <c r="S114" s="60">
        <f>Conversion_factors!$A33*S280+S361</f>
        <v>267.60047620684043</v>
      </c>
      <c r="T114" s="60">
        <f>Conversion_factors!$A33*T280+T361</f>
        <v>248.31579683446142</v>
      </c>
      <c r="U114" s="60">
        <f>Conversion_factors!$A33*U280+U361</f>
        <v>693.27176524582478</v>
      </c>
      <c r="V114" s="60">
        <f>Conversion_factors!$A33*V280+V361</f>
        <v>87.250831780156602</v>
      </c>
      <c r="W114" s="60">
        <f>Conversion_factors!$A33*W280+W361</f>
        <v>110.59921712611882</v>
      </c>
      <c r="X114" s="77">
        <f>Conversion_factors!$A33*X280+X361</f>
        <v>20773.562091419615</v>
      </c>
      <c r="Z114" s="19">
        <f t="shared" ref="Z114:Z153" si="361">C114/C27*1000</f>
        <v>2.8810175227970696</v>
      </c>
      <c r="AA114" s="19">
        <f t="shared" ref="AA114:AA153" si="362">D114/D27*1000</f>
        <v>6.7327180394388568</v>
      </c>
      <c r="AB114" s="19">
        <f t="shared" ref="AB114:AB153" si="363">E114/E27*1000</f>
        <v>1.8115812004939666</v>
      </c>
      <c r="AC114" s="19">
        <f t="shared" ref="AC114:AC153" si="364">F114/F27*1000</f>
        <v>8.7951691088155166E-5</v>
      </c>
      <c r="AD114" s="19">
        <f t="shared" ref="AD114:AD153" si="365">G114/G27*1000</f>
        <v>5.6531705026457784E-4</v>
      </c>
      <c r="AE114" s="19">
        <f t="shared" ref="AE114:AE153" si="366">H114/H27*1000</f>
        <v>5.0163252637636482E-4</v>
      </c>
      <c r="AF114" s="19">
        <f t="shared" ref="AF114:AF153" si="367">I114/I27*1000</f>
        <v>5.6246468921153934</v>
      </c>
      <c r="AG114" s="19">
        <f t="shared" ref="AG114:AG153" si="368">J114/J27*1000</f>
        <v>16.368628702658409</v>
      </c>
      <c r="AH114" s="19">
        <f t="shared" ref="AH114:AH153" si="369">K114/K27*1000</f>
        <v>1.8386909137656986</v>
      </c>
      <c r="AI114" s="19">
        <f t="shared" ref="AI114:AI153" si="370">L114/L27*1000</f>
        <v>5.6988760522330999</v>
      </c>
      <c r="AJ114" s="19">
        <f t="shared" ref="AJ114:AJ153" si="371">M114/M27*1000</f>
        <v>10.686977141499048</v>
      </c>
      <c r="AK114" s="19">
        <f t="shared" ref="AK114:AK153" si="372">N114/N27*1000</f>
        <v>4.5823196954497085</v>
      </c>
      <c r="AL114" s="19">
        <f t="shared" ref="AL114:AL153" si="373">O114/O27*1000</f>
        <v>17.460779007518372</v>
      </c>
      <c r="AM114" s="19">
        <f t="shared" ref="AM114:AM153" si="374">P114/P27*1000</f>
        <v>18.30309229465766</v>
      </c>
      <c r="AN114" s="19">
        <f t="shared" ref="AN114:AN153" si="375">Q114/Q27*1000</f>
        <v>2.841267336051017</v>
      </c>
      <c r="AO114" s="19">
        <f t="shared" ref="AO114:AO153" si="376">R114/R27*1000</f>
        <v>1.9922597237958879</v>
      </c>
      <c r="AP114" s="19">
        <f t="shared" ref="AP114:AP153" si="377">S114/S27*1000</f>
        <v>26.490256700647564</v>
      </c>
      <c r="AQ114" s="19">
        <f t="shared" ref="AQ114:AQ153" si="378">T114/T27*1000</f>
        <v>2.8117884656758161</v>
      </c>
      <c r="AR114" s="19">
        <f t="shared" ref="AR114:AR153" si="379">U114/U27*1000</f>
        <v>1.7660279140599073</v>
      </c>
      <c r="AS114" s="19">
        <f t="shared" ref="AS114:AS153" si="380">V114/V27*1000</f>
        <v>2.1218199788301875</v>
      </c>
      <c r="AT114" s="19">
        <f t="shared" ref="AT114:AT153" si="381">W114/W27*1000</f>
        <v>1.8421263407215964</v>
      </c>
      <c r="AU114" s="19">
        <f t="shared" si="359"/>
        <v>32.086979667284602</v>
      </c>
      <c r="AV114" s="19"/>
      <c r="AX114" s="132">
        <f t="shared" si="200"/>
        <v>1.4564168736793501</v>
      </c>
      <c r="AY114" s="132">
        <f t="shared" si="201"/>
        <v>1.2952836695695138</v>
      </c>
      <c r="AZ114" s="132">
        <f t="shared" si="202"/>
        <v>1.3698892614146625</v>
      </c>
      <c r="BA114" s="132">
        <f t="shared" si="203"/>
        <v>1.3898179894116505</v>
      </c>
      <c r="BB114" s="132">
        <f t="shared" si="204"/>
        <v>1.1188572744018241</v>
      </c>
      <c r="BC114" s="132">
        <f t="shared" si="205"/>
        <v>0.98935596167345119</v>
      </c>
      <c r="BD114" s="132">
        <f t="shared" si="206"/>
        <v>0.99816497442841601</v>
      </c>
      <c r="BE114" s="132">
        <f t="shared" si="207"/>
        <v>1.1501739825972397</v>
      </c>
      <c r="BF114" s="132">
        <f t="shared" si="208"/>
        <v>1.2774414212405829</v>
      </c>
      <c r="BG114" s="132">
        <f t="shared" si="209"/>
        <v>1.2732645587821279</v>
      </c>
      <c r="BH114" s="132">
        <f t="shared" si="210"/>
        <v>1.6102349691815736</v>
      </c>
      <c r="BI114" s="132">
        <f t="shared" si="211"/>
        <v>1.3604811999212416</v>
      </c>
      <c r="BJ114" s="132">
        <f t="shared" si="212"/>
        <v>1.4157049491462317</v>
      </c>
      <c r="BK114" s="132">
        <f t="shared" si="213"/>
        <v>1.1873470172597791</v>
      </c>
      <c r="BL114" s="132">
        <f t="shared" si="214"/>
        <v>1.3469961242283222</v>
      </c>
      <c r="BM114" s="132">
        <f t="shared" si="215"/>
        <v>1.4994374681454636</v>
      </c>
      <c r="BN114" s="132">
        <f t="shared" si="216"/>
        <v>2.9572147340358552</v>
      </c>
      <c r="BO114" s="132">
        <f t="shared" si="217"/>
        <v>1.3881012318879933</v>
      </c>
      <c r="BP114" s="132">
        <f t="shared" si="218"/>
        <v>1.3087487301270557</v>
      </c>
      <c r="BQ114" s="132">
        <f t="shared" si="219"/>
        <v>1.4295402073997314</v>
      </c>
      <c r="BR114" s="132">
        <f t="shared" si="220"/>
        <v>1.4302234369045714</v>
      </c>
      <c r="BS114" s="132">
        <f t="shared" si="221"/>
        <v>1.612722480819085</v>
      </c>
      <c r="BT114" s="16"/>
      <c r="BU114" s="796">
        <f t="shared" ref="BU114:BU153" si="382">B114</f>
        <v>1971</v>
      </c>
      <c r="BV114" s="9">
        <f t="shared" si="165"/>
        <v>0.6888519817104426</v>
      </c>
      <c r="BW114" s="9">
        <f t="shared" si="222"/>
        <v>1.612722480819085</v>
      </c>
      <c r="BX114" s="9">
        <f t="shared" si="223"/>
        <v>1.0603904563832052</v>
      </c>
      <c r="BY114" s="9">
        <f t="shared" si="224"/>
        <v>1.1328925141926096</v>
      </c>
      <c r="BZ114" s="9">
        <f t="shared" si="225"/>
        <v>1.3424710136294311</v>
      </c>
      <c r="CA114" s="9">
        <f t="shared" si="166"/>
        <v>1.1109265521261729</v>
      </c>
      <c r="CB114" s="9">
        <f t="shared" si="226"/>
        <v>1.1109270768612078</v>
      </c>
      <c r="CC114" s="9"/>
      <c r="CD114" s="9">
        <f t="shared" si="227"/>
        <v>1.201308410157818</v>
      </c>
      <c r="CE114" s="9">
        <f t="shared" si="228"/>
        <v>1.6127217190661263</v>
      </c>
      <c r="CG114" s="35"/>
      <c r="CH114">
        <f t="shared" si="229"/>
        <v>1971</v>
      </c>
      <c r="CI114" s="19">
        <f t="shared" si="230"/>
        <v>6.9601434621989533E-2</v>
      </c>
      <c r="CJ114" s="19">
        <f t="shared" si="310"/>
        <v>2.5305494515548806E-2</v>
      </c>
      <c r="CK114" s="19">
        <f t="shared" si="311"/>
        <v>7.673413507292573E-3</v>
      </c>
      <c r="CL114" s="19">
        <f t="shared" si="312"/>
        <v>2.1247923099136372E-6</v>
      </c>
      <c r="CM114" s="19">
        <f t="shared" si="313"/>
        <v>2.1247923099136372E-6</v>
      </c>
      <c r="CN114" s="19">
        <f t="shared" si="314"/>
        <v>2.1247923099136372E-6</v>
      </c>
      <c r="CO114" s="19">
        <f t="shared" si="315"/>
        <v>1.6886141529026073E-2</v>
      </c>
      <c r="CP114" s="19">
        <f t="shared" si="316"/>
        <v>0.1042580383379636</v>
      </c>
      <c r="CQ114" s="19">
        <f t="shared" si="317"/>
        <v>4.494463176557802E-3</v>
      </c>
      <c r="CR114" s="19">
        <f t="shared" si="318"/>
        <v>0.14770110261804703</v>
      </c>
      <c r="CS114" s="19">
        <f t="shared" si="319"/>
        <v>0.17915171216189155</v>
      </c>
      <c r="CT114" s="19">
        <f t="shared" si="320"/>
        <v>1.7241281596603084E-2</v>
      </c>
      <c r="CU114" s="19">
        <f t="shared" si="321"/>
        <v>7.0321907141965179E-2</v>
      </c>
      <c r="CV114" s="19">
        <f t="shared" si="322"/>
        <v>0.2412829303496167</v>
      </c>
      <c r="CW114" s="19">
        <f t="shared" si="323"/>
        <v>2.9923213805443289E-2</v>
      </c>
      <c r="CX114" s="19">
        <f t="shared" si="324"/>
        <v>1.8420339200356909E-2</v>
      </c>
      <c r="CY114" s="19">
        <f t="shared" si="309"/>
        <v>1.2881780940081097E-2</v>
      </c>
      <c r="CZ114" s="19">
        <f t="shared" si="168"/>
        <v>1.1953452938965468E-2</v>
      </c>
      <c r="DA114" s="19">
        <f t="shared" si="169"/>
        <v>3.3372791926338727E-2</v>
      </c>
      <c r="DB114" s="19">
        <f t="shared" si="170"/>
        <v>4.2000900662190711E-3</v>
      </c>
      <c r="DC114" s="19">
        <f t="shared" si="171"/>
        <v>5.324037189163678E-3</v>
      </c>
      <c r="DD114" s="19"/>
      <c r="DE114" s="19"/>
      <c r="DF114" s="19">
        <f t="shared" si="280"/>
        <v>6.9474088062296976E-2</v>
      </c>
      <c r="DG114" s="19">
        <f t="shared" si="327"/>
        <v>2.4734686832450031E-2</v>
      </c>
      <c r="DH114" s="19">
        <f t="shared" si="328"/>
        <v>7.8363847043355916E-3</v>
      </c>
      <c r="DI114" s="19">
        <f t="shared" si="329"/>
        <v>2.1349634415958849E-6</v>
      </c>
      <c r="DJ114" s="19">
        <f t="shared" si="330"/>
        <v>2.1349634415958849E-6</v>
      </c>
      <c r="DK114" s="19">
        <f t="shared" si="331"/>
        <v>2.1349634415958849E-6</v>
      </c>
      <c r="DL114" s="19">
        <f t="shared" si="332"/>
        <v>1.6774875858671399E-2</v>
      </c>
      <c r="DM114" s="19">
        <f t="shared" si="333"/>
        <v>0.10180054128846128</v>
      </c>
      <c r="DN114" s="19">
        <f t="shared" si="334"/>
        <v>4.6123779594606255E-3</v>
      </c>
      <c r="DO114" s="19">
        <f t="shared" si="335"/>
        <v>0.14782239912637021</v>
      </c>
      <c r="DP114" s="19">
        <f t="shared" si="336"/>
        <v>0.1754045180141629</v>
      </c>
      <c r="DQ114" s="19">
        <f t="shared" si="337"/>
        <v>1.6588532595062155E-2</v>
      </c>
      <c r="DR114" s="19">
        <f t="shared" si="338"/>
        <v>6.9159029185496074E-2</v>
      </c>
      <c r="DS114" s="19">
        <f t="shared" si="339"/>
        <v>0.24970367051287601</v>
      </c>
      <c r="DT114" s="19">
        <f t="shared" si="340"/>
        <v>3.0643670888558273E-2</v>
      </c>
      <c r="DU114" s="19">
        <f t="shared" si="341"/>
        <v>1.8272497764220508E-2</v>
      </c>
      <c r="DV114" s="19">
        <f t="shared" si="325"/>
        <v>1.2888948962368018E-2</v>
      </c>
      <c r="DW114" s="19">
        <f t="shared" si="248"/>
        <v>1.2086592783018685E-2</v>
      </c>
      <c r="DX114" s="19">
        <f t="shared" si="249"/>
        <v>3.2757631138547981E-2</v>
      </c>
      <c r="DY114" s="19">
        <f t="shared" si="250"/>
        <v>4.142714491732165E-3</v>
      </c>
      <c r="DZ114" s="19">
        <f t="shared" si="251"/>
        <v>5.1126587364324063E-3</v>
      </c>
      <c r="EA114" s="19">
        <f t="shared" si="252"/>
        <v>0.99982222379484609</v>
      </c>
      <c r="EC114" s="19">
        <f t="shared" si="281"/>
        <v>6.9486441098105048E-2</v>
      </c>
      <c r="ED114" s="19">
        <f t="shared" si="342"/>
        <v>2.4739084853074193E-2</v>
      </c>
      <c r="EE114" s="19">
        <f t="shared" si="343"/>
        <v>7.8377780747785637E-3</v>
      </c>
      <c r="EF114" s="19">
        <f t="shared" si="344"/>
        <v>2.1353430547808655E-6</v>
      </c>
      <c r="EG114" s="19">
        <f t="shared" si="345"/>
        <v>2.1353430547808655E-6</v>
      </c>
      <c r="EH114" s="19">
        <f t="shared" si="346"/>
        <v>2.1353430547808655E-6</v>
      </c>
      <c r="EI114" s="19">
        <f t="shared" si="347"/>
        <v>1.6777858562697284E-2</v>
      </c>
      <c r="EJ114" s="19">
        <f t="shared" si="348"/>
        <v>0.10181864222028912</v>
      </c>
      <c r="EK114" s="19">
        <f t="shared" si="349"/>
        <v>4.6131980763082546E-3</v>
      </c>
      <c r="EL114" s="19">
        <f t="shared" si="350"/>
        <v>0.14784868310418947</v>
      </c>
      <c r="EM114" s="19">
        <f t="shared" si="351"/>
        <v>0.17543570630827887</v>
      </c>
      <c r="EN114" s="19">
        <f t="shared" si="352"/>
        <v>1.6591482165799469E-2</v>
      </c>
      <c r="EO114" s="19">
        <f t="shared" si="353"/>
        <v>6.9171326201373617E-2</v>
      </c>
      <c r="EP114" s="19">
        <f t="shared" si="354"/>
        <v>0.24974806977696548</v>
      </c>
      <c r="EQ114" s="19">
        <f t="shared" si="355"/>
        <v>3.0649119572727222E-2</v>
      </c>
      <c r="ER114" s="19">
        <f t="shared" si="356"/>
        <v>1.8275746757125344E-2</v>
      </c>
      <c r="ES114" s="19">
        <f t="shared" si="326"/>
        <v>1.2891240718222629E-2</v>
      </c>
      <c r="ET114" s="19">
        <f t="shared" si="254"/>
        <v>1.2088741873674072E-2</v>
      </c>
      <c r="EU114" s="19">
        <f t="shared" si="255"/>
        <v>3.2763455701370299E-2</v>
      </c>
      <c r="EV114" s="19">
        <f t="shared" si="256"/>
        <v>4.1434510987447409E-3</v>
      </c>
      <c r="EW114" s="19">
        <f t="shared" si="257"/>
        <v>5.1135678071119522E-3</v>
      </c>
      <c r="EZ114">
        <f t="shared" si="282"/>
        <v>-1.5873578841928662E-2</v>
      </c>
      <c r="FA114">
        <f t="shared" si="293"/>
        <v>-4.8003530463532037E-3</v>
      </c>
      <c r="FB114">
        <f t="shared" si="294"/>
        <v>-6.5288827748980538E-2</v>
      </c>
      <c r="FC114">
        <f t="shared" si="295"/>
        <v>-2.9080692188828017E-2</v>
      </c>
      <c r="FD114">
        <f t="shared" si="296"/>
        <v>-6.014845020488073E-2</v>
      </c>
      <c r="FE114">
        <f t="shared" si="297"/>
        <v>-3.2946301472910312E-2</v>
      </c>
      <c r="FF114">
        <f t="shared" si="298"/>
        <v>-1.0489961839926096E-2</v>
      </c>
      <c r="FG114">
        <f t="shared" si="299"/>
        <v>5.2197115417001276E-2</v>
      </c>
      <c r="FH114">
        <f t="shared" si="300"/>
        <v>-3.5934964403441988E-2</v>
      </c>
      <c r="FI114">
        <f t="shared" si="301"/>
        <v>-6.2941116273469071E-4</v>
      </c>
      <c r="FJ114">
        <f t="shared" si="302"/>
        <v>1.7756332046965827E-2</v>
      </c>
      <c r="FK114">
        <f t="shared" si="303"/>
        <v>1.1992878536288168E-3</v>
      </c>
      <c r="FL114">
        <f t="shared" si="304"/>
        <v>5.6391940042005836E-3</v>
      </c>
      <c r="FM114">
        <f t="shared" si="305"/>
        <v>-3.6184570566792827E-2</v>
      </c>
      <c r="FN114">
        <f t="shared" si="306"/>
        <v>-1.9265341659803807E-2</v>
      </c>
      <c r="FO114">
        <f t="shared" si="307"/>
        <v>-5.3062760295979249E-2</v>
      </c>
      <c r="FP114">
        <f t="shared" si="288"/>
        <v>2.8248875490989107E-2</v>
      </c>
      <c r="FQ114">
        <f t="shared" si="289"/>
        <v>4.5565996323239134E-3</v>
      </c>
      <c r="FR114">
        <f t="shared" si="290"/>
        <v>-6.8693945680490615E-2</v>
      </c>
      <c r="FS114">
        <f t="shared" si="291"/>
        <v>-1.8052339307665021E-3</v>
      </c>
      <c r="FT114">
        <f t="shared" si="292"/>
        <v>8.5259276534027761E-2</v>
      </c>
      <c r="FV114" s="3"/>
      <c r="FW114" s="19">
        <f t="shared" si="259"/>
        <v>0.99468515050698814</v>
      </c>
      <c r="FX114" s="19">
        <f t="shared" si="283"/>
        <v>0.99468515050698814</v>
      </c>
      <c r="FY114" s="19">
        <f t="shared" si="172"/>
        <v>1.3424710136294311</v>
      </c>
      <c r="GA114" s="19">
        <f t="shared" si="260"/>
        <v>0.97751213584488761</v>
      </c>
      <c r="GB114" s="19">
        <f t="shared" si="284"/>
        <v>0.97751213584488761</v>
      </c>
      <c r="GC114" s="19">
        <f t="shared" si="173"/>
        <v>1.0603904563832052</v>
      </c>
      <c r="GE114" s="19">
        <f t="shared" si="261"/>
        <v>0.99817596386875462</v>
      </c>
      <c r="GF114" s="19">
        <f t="shared" si="285"/>
        <v>0.99817596386875462</v>
      </c>
      <c r="GG114" s="19">
        <f t="shared" si="174"/>
        <v>1.1328925141926096</v>
      </c>
      <c r="GI114" s="19">
        <f t="shared" si="360"/>
        <v>0.6888519817104426</v>
      </c>
      <c r="GJ114" s="19">
        <f t="shared" si="262"/>
        <v>1.1109265521261729</v>
      </c>
      <c r="GK114" s="19">
        <f t="shared" si="175"/>
        <v>1.1109270768612078</v>
      </c>
      <c r="GL114" s="3"/>
      <c r="GM114" s="3"/>
      <c r="GN114" s="8"/>
      <c r="GO114" s="5">
        <f t="shared" si="286"/>
        <v>22</v>
      </c>
      <c r="GP114" t="b">
        <f t="shared" si="263"/>
        <v>1</v>
      </c>
      <c r="GR114">
        <f t="shared" si="264"/>
        <v>0</v>
      </c>
      <c r="GS114" s="20" t="e">
        <f t="array" ref="GS114">TRANSPOSE(CI190:DC190)</f>
        <v>#DIV/0!</v>
      </c>
      <c r="GT114" s="20">
        <f t="array" ref="GT114">TRANSPOSE(AX192:BR192)</f>
        <v>0</v>
      </c>
      <c r="GU114" s="29"/>
      <c r="GV114" s="31">
        <f t="shared" ca="1" si="176"/>
        <v>2007</v>
      </c>
      <c r="GW114" s="12">
        <f t="shared" ca="1" si="265"/>
        <v>1.4487006591050378</v>
      </c>
      <c r="GX114" s="19">
        <f t="shared" ca="1" si="177"/>
        <v>0.8278102203718416</v>
      </c>
      <c r="GY114" s="71">
        <f t="shared" ca="1" si="178"/>
        <v>1.1992430870827222</v>
      </c>
      <c r="GZ114" s="11">
        <f t="shared" ca="1" si="357"/>
        <v>2007</v>
      </c>
      <c r="HA114" s="12">
        <f t="shared" ca="1" si="179"/>
        <v>2.192860511369461</v>
      </c>
      <c r="HB114" s="12">
        <f t="shared" ca="1" si="180"/>
        <v>0.66064423687410523</v>
      </c>
      <c r="HC114" s="12">
        <f t="shared" ca="1" si="181"/>
        <v>0.8278102203718416</v>
      </c>
      <c r="HD114" s="72">
        <f t="shared" ca="1" si="182"/>
        <v>1.1992430870827222</v>
      </c>
      <c r="HE114">
        <f t="shared" ca="1" si="267"/>
        <v>2007</v>
      </c>
      <c r="HF114" s="12">
        <f t="shared" ca="1" si="183"/>
        <v>0.8278102203718416</v>
      </c>
      <c r="HG114" s="12">
        <f t="shared" ca="1" si="184"/>
        <v>0.89152932086508907</v>
      </c>
      <c r="HH114" s="12">
        <f t="shared" ca="1" si="185"/>
        <v>0.74102356637362621</v>
      </c>
      <c r="HJ114" s="17"/>
      <c r="HL114" s="18">
        <f t="shared" si="268"/>
        <v>1971</v>
      </c>
      <c r="HM114" s="9">
        <f t="shared" si="186"/>
        <v>0.48755569100381674</v>
      </c>
      <c r="HN114" s="9">
        <f t="shared" si="187"/>
        <v>1.8214399996298656</v>
      </c>
      <c r="HO114" s="9">
        <f t="shared" si="188"/>
        <v>1.0788516372050609</v>
      </c>
      <c r="HP114" s="9">
        <f t="shared" si="189"/>
        <v>1.2425132159447636</v>
      </c>
      <c r="HQ114" s="9">
        <f t="shared" si="190"/>
        <v>1.3587870679173988</v>
      </c>
      <c r="HR114" s="9">
        <f t="shared" si="269"/>
        <v>0.88805195920879509</v>
      </c>
      <c r="HS114" s="9">
        <f t="shared" si="191"/>
        <v>0.88805343764153089</v>
      </c>
      <c r="HT114" s="9"/>
      <c r="HU114" s="9">
        <f t="shared" si="192"/>
        <v>1.3404874172709336</v>
      </c>
      <c r="HV114" s="23">
        <f t="shared" si="270"/>
        <v>1.8214369672937385</v>
      </c>
      <c r="HX114" s="8"/>
      <c r="HY114" s="5">
        <f t="shared" si="287"/>
        <v>22</v>
      </c>
      <c r="HZ114" t="b">
        <f t="shared" si="271"/>
        <v>1</v>
      </c>
      <c r="IC114" s="11"/>
      <c r="ID114" s="11"/>
      <c r="IE114" s="11"/>
      <c r="IF114">
        <f t="shared" ca="1" si="273"/>
        <v>2007</v>
      </c>
      <c r="IG114" s="12">
        <f t="shared" ca="1" si="274"/>
        <v>1.1441558881362786</v>
      </c>
      <c r="IH114" s="19">
        <f t="shared" ca="1" si="275"/>
        <v>0.83787121711485935</v>
      </c>
      <c r="II114" s="19">
        <f t="shared" ca="1" si="276"/>
        <v>0.95865153369081713</v>
      </c>
      <c r="IJ114" s="11">
        <f t="shared" ca="1" si="193"/>
        <v>2007</v>
      </c>
      <c r="IK114" s="12">
        <f t="shared" ca="1" si="194"/>
        <v>1.5520629253921951</v>
      </c>
      <c r="IL114" s="12">
        <f t="shared" ca="1" si="195"/>
        <v>0.73718395653781799</v>
      </c>
      <c r="IM114" s="12">
        <f t="shared" ca="1" si="196"/>
        <v>0.83787121711485935</v>
      </c>
      <c r="IN114" s="12">
        <f t="shared" ca="1" si="197"/>
        <v>0.95865153369081713</v>
      </c>
      <c r="IO114">
        <f t="shared" ca="1" si="277"/>
        <v>2007</v>
      </c>
      <c r="IP114" s="12">
        <f t="shared" ca="1" si="278"/>
        <v>0.83787121711485935</v>
      </c>
      <c r="IQ114" s="12">
        <f t="shared" ca="1" si="198"/>
        <v>0.90705066387737365</v>
      </c>
      <c r="IR114" s="12">
        <f t="shared" ca="1" si="199"/>
        <v>0.8127263292951844</v>
      </c>
    </row>
    <row r="115" spans="1:252" x14ac:dyDescent="0.2">
      <c r="A115" t="s">
        <v>105</v>
      </c>
      <c r="B115" s="1">
        <f t="shared" si="279"/>
        <v>1972</v>
      </c>
      <c r="C115" s="60">
        <f>Conversion_factors!$A34*C281+C362</f>
        <v>1442.8743384544894</v>
      </c>
      <c r="D115" s="60">
        <f>Conversion_factors!$A34*D281+D362</f>
        <v>551.98093209248452</v>
      </c>
      <c r="E115" s="60">
        <f>Conversion_factors!$A34*E281+E362</f>
        <v>170.20042485005234</v>
      </c>
      <c r="F115" s="60">
        <f>Conversion_factors!$A34*F281+F362</f>
        <v>4.3898616243037897E-2</v>
      </c>
      <c r="G115" s="60">
        <f>Conversion_factors!$A34*G281+G362</f>
        <v>4.3898616243037897E-2</v>
      </c>
      <c r="H115" s="60">
        <f>Conversion_factors!$A34*H281+H362</f>
        <v>4.3898616243037897E-2</v>
      </c>
      <c r="I115" s="60">
        <f>Conversion_factors!$A34*I281+I362</f>
        <v>381.56439469442319</v>
      </c>
      <c r="J115" s="60">
        <f>Conversion_factors!$A34*J281+J362</f>
        <v>2265.946695162213</v>
      </c>
      <c r="K115" s="60">
        <f>Conversion_factors!$A34*K281+K362</f>
        <v>94.780212516934057</v>
      </c>
      <c r="L115" s="60">
        <f>Conversion_factors!$A34*L281+L362</f>
        <v>3226.2350079107737</v>
      </c>
      <c r="M115" s="60">
        <f>Conversion_factors!$A34*M281+M362</f>
        <v>3897.4322663324565</v>
      </c>
      <c r="N115" s="60">
        <f>Conversion_factors!$A34*N281+N362</f>
        <v>414.12932369658768</v>
      </c>
      <c r="O115" s="60">
        <f>Conversion_factors!$A34*O281+O362</f>
        <v>1524.4488163045103</v>
      </c>
      <c r="P115" s="60">
        <f>Conversion_factors!$A34*P281+P362</f>
        <v>5276.3400331340908</v>
      </c>
      <c r="Q115" s="60">
        <f>Conversion_factors!$A34*Q281+Q362</f>
        <v>647.28820217514829</v>
      </c>
      <c r="R115" s="60">
        <f>Conversion_factors!$A34*R281+R362</f>
        <v>403.12708466392849</v>
      </c>
      <c r="S115" s="60">
        <f>Conversion_factors!$A34*S281+S362</f>
        <v>278.20022020372994</v>
      </c>
      <c r="T115" s="60">
        <f>Conversion_factors!$A34*T281+T362</f>
        <v>262.96019068448715</v>
      </c>
      <c r="U115" s="60">
        <f>Conversion_factors!$A34*U281+U362</f>
        <v>711.05288009544438</v>
      </c>
      <c r="V115" s="60">
        <f>Conversion_factors!$A34*V281+V362</f>
        <v>93.629201007661607</v>
      </c>
      <c r="W115" s="60">
        <f>Conversion_factors!$A34*W281+W362</f>
        <v>124.51111903752252</v>
      </c>
      <c r="X115" s="77">
        <f>Conversion_factors!$A34*X281+X362</f>
        <v>21766.833038865665</v>
      </c>
      <c r="Z115" s="19">
        <f t="shared" si="361"/>
        <v>2.7103001094096313</v>
      </c>
      <c r="AA115" s="19">
        <f t="shared" si="362"/>
        <v>6.4788841261574985</v>
      </c>
      <c r="AB115" s="19">
        <f t="shared" si="363"/>
        <v>1.9734504636898575</v>
      </c>
      <c r="AC115" s="19">
        <f t="shared" si="364"/>
        <v>8.245931141438052E-5</v>
      </c>
      <c r="AD115" s="19">
        <f t="shared" si="365"/>
        <v>5.152606392744819E-4</v>
      </c>
      <c r="AE115" s="19">
        <f t="shared" si="366"/>
        <v>5.089984038317728E-4</v>
      </c>
      <c r="AF115" s="19">
        <f t="shared" si="367"/>
        <v>5.1649672108010272</v>
      </c>
      <c r="AG115" s="19">
        <f t="shared" si="368"/>
        <v>15.899572797704195</v>
      </c>
      <c r="AH115" s="19">
        <f t="shared" si="369"/>
        <v>1.6842999024687884</v>
      </c>
      <c r="AI115" s="19">
        <f t="shared" si="370"/>
        <v>5.8741314996900327</v>
      </c>
      <c r="AJ115" s="19">
        <f t="shared" si="371"/>
        <v>10.295968421545924</v>
      </c>
      <c r="AK115" s="19">
        <f t="shared" si="372"/>
        <v>4.5333739282135079</v>
      </c>
      <c r="AL115" s="19">
        <f t="shared" si="373"/>
        <v>16.199608399382392</v>
      </c>
      <c r="AM115" s="19">
        <f t="shared" si="374"/>
        <v>17.60759394953849</v>
      </c>
      <c r="AN115" s="19">
        <f t="shared" si="375"/>
        <v>2.7338294527046658</v>
      </c>
      <c r="AO115" s="19">
        <f t="shared" si="376"/>
        <v>1.6792276144261726</v>
      </c>
      <c r="AP115" s="19">
        <f t="shared" si="377"/>
        <v>24.723197206213559</v>
      </c>
      <c r="AQ115" s="19">
        <f t="shared" si="378"/>
        <v>2.672125626400482</v>
      </c>
      <c r="AR115" s="19">
        <f t="shared" si="379"/>
        <v>1.7434143751450815</v>
      </c>
      <c r="AS115" s="19">
        <f t="shared" si="380"/>
        <v>1.9540932581883597</v>
      </c>
      <c r="AT115" s="19">
        <f t="shared" si="381"/>
        <v>1.8067247120370353</v>
      </c>
      <c r="AU115" s="19">
        <f t="shared" si="359"/>
        <v>30.678116783728342</v>
      </c>
      <c r="AV115" s="19"/>
      <c r="AX115" s="132">
        <f t="shared" si="200"/>
        <v>1.3701155167730001</v>
      </c>
      <c r="AY115" s="132">
        <f t="shared" si="201"/>
        <v>1.2464494660977061</v>
      </c>
      <c r="AZ115" s="132">
        <f t="shared" si="202"/>
        <v>1.4922922568446721</v>
      </c>
      <c r="BA115" s="132">
        <f t="shared" si="203"/>
        <v>1.3030270706601301</v>
      </c>
      <c r="BB115" s="132">
        <f t="shared" si="204"/>
        <v>1.0197872400900967</v>
      </c>
      <c r="BC115" s="132">
        <f t="shared" si="205"/>
        <v>1.0038834781128383</v>
      </c>
      <c r="BD115" s="132">
        <f t="shared" si="206"/>
        <v>0.91658898110026399</v>
      </c>
      <c r="BE115" s="132">
        <f t="shared" si="207"/>
        <v>1.1172148442318908</v>
      </c>
      <c r="BF115" s="132">
        <f t="shared" si="208"/>
        <v>1.1701773501444943</v>
      </c>
      <c r="BG115" s="132">
        <f t="shared" si="209"/>
        <v>1.3124207972991904</v>
      </c>
      <c r="BH115" s="132">
        <f t="shared" si="210"/>
        <v>1.5513206563888047</v>
      </c>
      <c r="BI115" s="132">
        <f t="shared" si="211"/>
        <v>1.3459493032910923</v>
      </c>
      <c r="BJ115" s="132">
        <f t="shared" si="212"/>
        <v>1.3134503205934573</v>
      </c>
      <c r="BK115" s="132">
        <f t="shared" si="213"/>
        <v>1.1422290736745089</v>
      </c>
      <c r="BL115" s="132">
        <f t="shared" si="214"/>
        <v>1.2960616659932274</v>
      </c>
      <c r="BM115" s="132">
        <f t="shared" si="215"/>
        <v>1.2638396352347743</v>
      </c>
      <c r="BN115" s="132">
        <f t="shared" si="216"/>
        <v>2.7599507198773798</v>
      </c>
      <c r="BO115" s="132">
        <f t="shared" si="217"/>
        <v>1.3191535988730503</v>
      </c>
      <c r="BP115" s="132">
        <f t="shared" si="218"/>
        <v>1.2919905350255863</v>
      </c>
      <c r="BQ115" s="132">
        <f t="shared" si="219"/>
        <v>1.3165371753776709</v>
      </c>
      <c r="BR115" s="132">
        <f t="shared" si="220"/>
        <v>1.4027376787727925</v>
      </c>
      <c r="BS115" s="132">
        <f t="shared" si="221"/>
        <v>1.5419116763039007</v>
      </c>
      <c r="BT115" s="16"/>
      <c r="BU115" s="796">
        <f t="shared" si="382"/>
        <v>1972</v>
      </c>
      <c r="BV115" s="9">
        <f t="shared" si="165"/>
        <v>0.75493633511718028</v>
      </c>
      <c r="BW115" s="9">
        <f t="shared" si="222"/>
        <v>1.5419116763039007</v>
      </c>
      <c r="BX115" s="9">
        <f t="shared" si="223"/>
        <v>1.0412404592997893</v>
      </c>
      <c r="BY115" s="9">
        <f t="shared" si="224"/>
        <v>1.1401393183826538</v>
      </c>
      <c r="BZ115" s="9">
        <f t="shared" si="225"/>
        <v>1.2988245871420554</v>
      </c>
      <c r="CA115" s="9">
        <f t="shared" si="166"/>
        <v>1.1640450483104627</v>
      </c>
      <c r="CB115" s="9">
        <f t="shared" si="226"/>
        <v>1.1640451499832545</v>
      </c>
      <c r="CC115" s="9"/>
      <c r="CD115" s="9">
        <f t="shared" si="227"/>
        <v>1.187159187538503</v>
      </c>
      <c r="CE115" s="9">
        <f t="shared" si="228"/>
        <v>1.5419115416265941</v>
      </c>
      <c r="CG115" s="35"/>
      <c r="CH115">
        <f t="shared" si="229"/>
        <v>1972</v>
      </c>
      <c r="CI115" s="19">
        <f t="shared" si="230"/>
        <v>6.6287747780220119E-2</v>
      </c>
      <c r="CJ115" s="19">
        <f t="shared" si="310"/>
        <v>2.5358807645875614E-2</v>
      </c>
      <c r="CK115" s="19">
        <f t="shared" si="311"/>
        <v>7.8192553113331544E-3</v>
      </c>
      <c r="CL115" s="19">
        <f t="shared" si="312"/>
        <v>2.0167663419228205E-6</v>
      </c>
      <c r="CM115" s="19">
        <f t="shared" si="313"/>
        <v>2.0167663419228205E-6</v>
      </c>
      <c r="CN115" s="19">
        <f t="shared" si="314"/>
        <v>2.0167663419228205E-6</v>
      </c>
      <c r="CO115" s="19">
        <f t="shared" si="315"/>
        <v>1.7529623809450032E-2</v>
      </c>
      <c r="CP115" s="19">
        <f t="shared" si="316"/>
        <v>0.10410089015320982</v>
      </c>
      <c r="CQ115" s="19">
        <f t="shared" si="317"/>
        <v>4.3543409529397184E-3</v>
      </c>
      <c r="CR115" s="19">
        <f t="shared" si="318"/>
        <v>0.14821793331855787</v>
      </c>
      <c r="CS115" s="19">
        <f t="shared" si="319"/>
        <v>0.17905371256229213</v>
      </c>
      <c r="CT115" s="19">
        <f t="shared" si="320"/>
        <v>1.9025704058883579E-2</v>
      </c>
      <c r="CU115" s="19">
        <f t="shared" si="321"/>
        <v>7.0035398056416287E-2</v>
      </c>
      <c r="CV115" s="19">
        <f t="shared" si="322"/>
        <v>0.24240274291225311</v>
      </c>
      <c r="CW115" s="19">
        <f t="shared" si="323"/>
        <v>2.973736239072473E-2</v>
      </c>
      <c r="CX115" s="19">
        <f t="shared" si="324"/>
        <v>1.8520245179633014E-2</v>
      </c>
      <c r="CY115" s="19">
        <f t="shared" si="309"/>
        <v>1.2780923146099889E-2</v>
      </c>
      <c r="CZ115" s="19">
        <f t="shared" si="168"/>
        <v>1.2080774002123314E-2</v>
      </c>
      <c r="DA115" s="19">
        <f t="shared" si="169"/>
        <v>3.2666804528974303E-2</v>
      </c>
      <c r="DB115" s="19">
        <f t="shared" si="170"/>
        <v>4.3014618084533671E-3</v>
      </c>
      <c r="DC115" s="19">
        <f t="shared" si="171"/>
        <v>5.7202220835342599E-3</v>
      </c>
      <c r="DD115" s="19"/>
      <c r="DE115" s="19"/>
      <c r="DF115" s="19">
        <f t="shared" si="280"/>
        <v>6.7931121570902878E-2</v>
      </c>
      <c r="DG115" s="19">
        <f t="shared" si="327"/>
        <v>2.5332141730634583E-2</v>
      </c>
      <c r="DH115" s="19">
        <f t="shared" si="328"/>
        <v>7.7461055878113192E-3</v>
      </c>
      <c r="DI115" s="19">
        <f t="shared" si="329"/>
        <v>2.0703096264380408E-6</v>
      </c>
      <c r="DJ115" s="19">
        <f t="shared" si="330"/>
        <v>2.0703096264380408E-6</v>
      </c>
      <c r="DK115" s="19">
        <f t="shared" si="331"/>
        <v>2.0703096264380408E-6</v>
      </c>
      <c r="DL115" s="19">
        <f t="shared" si="332"/>
        <v>1.720587725084248E-2</v>
      </c>
      <c r="DM115" s="19">
        <f t="shared" si="333"/>
        <v>0.10417944449157168</v>
      </c>
      <c r="DN115" s="19">
        <f t="shared" si="334"/>
        <v>4.42403223039365E-3</v>
      </c>
      <c r="DO115" s="19">
        <f t="shared" si="335"/>
        <v>0.14795936752501487</v>
      </c>
      <c r="DP115" s="19">
        <f t="shared" si="336"/>
        <v>0.17910270789354807</v>
      </c>
      <c r="DQ115" s="19">
        <f t="shared" si="337"/>
        <v>1.8118850393459358E-2</v>
      </c>
      <c r="DR115" s="19">
        <f t="shared" si="338"/>
        <v>7.0178555124692871E-2</v>
      </c>
      <c r="DS115" s="19">
        <f t="shared" si="339"/>
        <v>0.24184240453834996</v>
      </c>
      <c r="DT115" s="19">
        <f t="shared" si="340"/>
        <v>2.9830191605447455E-2</v>
      </c>
      <c r="DU115" s="19">
        <f t="shared" si="341"/>
        <v>1.8470247157210767E-2</v>
      </c>
      <c r="DV115" s="19">
        <f t="shared" si="325"/>
        <v>1.2831285978757941E-2</v>
      </c>
      <c r="DW115" s="19">
        <f t="shared" si="248"/>
        <v>1.2017001056038829E-2</v>
      </c>
      <c r="DX115" s="19">
        <f t="shared" si="249"/>
        <v>3.3018540312146814E-2</v>
      </c>
      <c r="DY115" s="19">
        <f t="shared" si="250"/>
        <v>4.2505744717700449E-3</v>
      </c>
      <c r="DZ115" s="19">
        <f t="shared" si="251"/>
        <v>5.5197601343061377E-3</v>
      </c>
      <c r="EA115" s="19">
        <f t="shared" si="252"/>
        <v>0.99996441998177898</v>
      </c>
      <c r="EC115" s="19">
        <f t="shared" si="281"/>
        <v>6.7933538647445765E-2</v>
      </c>
      <c r="ED115" s="19">
        <f t="shared" si="342"/>
        <v>2.5333043080768992E-2</v>
      </c>
      <c r="EE115" s="19">
        <f t="shared" si="343"/>
        <v>7.7463812041957117E-3</v>
      </c>
      <c r="EF115" s="19">
        <f t="shared" si="344"/>
        <v>2.070383290713249E-6</v>
      </c>
      <c r="EG115" s="19">
        <f t="shared" si="345"/>
        <v>2.070383290713249E-6</v>
      </c>
      <c r="EH115" s="19">
        <f t="shared" si="346"/>
        <v>2.070383290713249E-6</v>
      </c>
      <c r="EI115" s="19">
        <f t="shared" si="347"/>
        <v>1.7206489458050919E-2</v>
      </c>
      <c r="EJ115" s="19">
        <f t="shared" si="348"/>
        <v>0.10418315132999433</v>
      </c>
      <c r="EK115" s="19">
        <f t="shared" si="349"/>
        <v>4.4241896431417658E-3</v>
      </c>
      <c r="EL115" s="19">
        <f t="shared" si="350"/>
        <v>0.1479646321093214</v>
      </c>
      <c r="EM115" s="19">
        <f t="shared" si="351"/>
        <v>0.17910908059789929</v>
      </c>
      <c r="EN115" s="19">
        <f t="shared" si="352"/>
        <v>1.8119495085424653E-2</v>
      </c>
      <c r="EO115" s="19">
        <f t="shared" si="353"/>
        <v>7.0181052167807775E-2</v>
      </c>
      <c r="EP115" s="19">
        <f t="shared" si="354"/>
        <v>0.24185100960167835</v>
      </c>
      <c r="EQ115" s="19">
        <f t="shared" si="355"/>
        <v>2.983125300197282E-2</v>
      </c>
      <c r="ER115" s="19">
        <f t="shared" si="356"/>
        <v>1.847090435232418E-2</v>
      </c>
      <c r="ES115" s="19">
        <f t="shared" si="326"/>
        <v>1.283174253239105E-2</v>
      </c>
      <c r="ET115" s="19">
        <f t="shared" si="254"/>
        <v>1.201742863636868E-2</v>
      </c>
      <c r="EU115" s="19">
        <f t="shared" si="255"/>
        <v>3.3019715154213654E-2</v>
      </c>
      <c r="EV115" s="19">
        <f t="shared" si="256"/>
        <v>4.2507257126683544E-3</v>
      </c>
      <c r="EW115" s="19">
        <f t="shared" si="257"/>
        <v>5.5199565344602134E-3</v>
      </c>
      <c r="EZ115">
        <f t="shared" si="282"/>
        <v>-6.1084168036767299E-2</v>
      </c>
      <c r="FA115">
        <f t="shared" si="293"/>
        <v>-3.8430638500144776E-2</v>
      </c>
      <c r="FB115">
        <f t="shared" si="294"/>
        <v>8.5583459713907059E-2</v>
      </c>
      <c r="FC115">
        <f t="shared" si="295"/>
        <v>-6.4482722131692094E-2</v>
      </c>
      <c r="FD115">
        <f t="shared" si="296"/>
        <v>-9.2713856351784793E-2</v>
      </c>
      <c r="FE115">
        <f t="shared" si="297"/>
        <v>1.4577048190894174E-2</v>
      </c>
      <c r="FF115">
        <f t="shared" si="298"/>
        <v>-8.5259417178003769E-2</v>
      </c>
      <c r="FG115">
        <f t="shared" si="299"/>
        <v>-2.9074378150513478E-2</v>
      </c>
      <c r="FH115">
        <f t="shared" si="300"/>
        <v>-8.7703869187120018E-2</v>
      </c>
      <c r="FI115">
        <f t="shared" si="301"/>
        <v>3.0289247683855446E-2</v>
      </c>
      <c r="FJ115">
        <f t="shared" si="302"/>
        <v>-3.7273507404596923E-2</v>
      </c>
      <c r="FK115">
        <f t="shared" si="303"/>
        <v>-1.0738894842366271E-2</v>
      </c>
      <c r="FL115">
        <f t="shared" si="304"/>
        <v>-7.497009704397728E-2</v>
      </c>
      <c r="FM115">
        <f t="shared" si="305"/>
        <v>-3.8739740030983766E-2</v>
      </c>
      <c r="FN115">
        <f t="shared" si="306"/>
        <v>-3.8546841505020316E-2</v>
      </c>
      <c r="FO115">
        <f t="shared" si="307"/>
        <v>-0.17093559971644406</v>
      </c>
      <c r="FP115">
        <f t="shared" si="288"/>
        <v>-6.90350326635564E-2</v>
      </c>
      <c r="FQ115">
        <f t="shared" si="289"/>
        <v>-5.0946475103610576E-2</v>
      </c>
      <c r="FR115">
        <f t="shared" si="290"/>
        <v>-1.288743340563903E-2</v>
      </c>
      <c r="FS115">
        <f t="shared" si="291"/>
        <v>-8.2347921687974168E-2</v>
      </c>
      <c r="FT115">
        <f t="shared" si="292"/>
        <v>-1.9404869662400983E-2</v>
      </c>
      <c r="FV115" s="3"/>
      <c r="FW115" s="19">
        <f t="shared" si="259"/>
        <v>0.96748799337620284</v>
      </c>
      <c r="FX115" s="19">
        <f t="shared" si="283"/>
        <v>0.96234594030511222</v>
      </c>
      <c r="FY115" s="19">
        <f t="shared" si="172"/>
        <v>1.2988245871420554</v>
      </c>
      <c r="GA115" s="19">
        <f t="shared" si="260"/>
        <v>0.98194061728098447</v>
      </c>
      <c r="GB115" s="19">
        <f t="shared" si="284"/>
        <v>0.95985887007118253</v>
      </c>
      <c r="GC115" s="19">
        <f t="shared" si="173"/>
        <v>1.0412404592997893</v>
      </c>
      <c r="GE115" s="19">
        <f t="shared" si="261"/>
        <v>1.0063967270497933</v>
      </c>
      <c r="GF115" s="19">
        <f t="shared" si="285"/>
        <v>1.0045610230572874</v>
      </c>
      <c r="GG115" s="19">
        <f t="shared" si="174"/>
        <v>1.1401393183826538</v>
      </c>
      <c r="GI115" s="19">
        <f t="shared" si="360"/>
        <v>0.75493633511718028</v>
      </c>
      <c r="GJ115" s="19">
        <f t="shared" si="262"/>
        <v>1.1640450483104625</v>
      </c>
      <c r="GK115" s="19">
        <f t="shared" si="175"/>
        <v>1.1640451499832545</v>
      </c>
      <c r="GL115" s="3"/>
      <c r="GM115" s="3"/>
      <c r="GN115" s="8"/>
      <c r="GO115" s="5">
        <f t="shared" si="286"/>
        <v>23</v>
      </c>
      <c r="GP115" t="b">
        <f t="shared" si="263"/>
        <v>1</v>
      </c>
      <c r="GS115" s="11"/>
      <c r="GT115" s="11"/>
      <c r="GU115" s="26"/>
      <c r="GV115" s="31">
        <f t="shared" ca="1" si="176"/>
        <v>2008</v>
      </c>
      <c r="GW115" s="12">
        <f t="shared" ca="1" si="265"/>
        <v>1.3645846868605638</v>
      </c>
      <c r="GX115" s="19">
        <f t="shared" ca="1" si="177"/>
        <v>0.8475111399611378</v>
      </c>
      <c r="GY115" s="71">
        <f t="shared" ca="1" si="178"/>
        <v>1.1564946574381316</v>
      </c>
      <c r="GZ115" s="11">
        <f t="shared" ca="1" si="357"/>
        <v>2008</v>
      </c>
      <c r="HA115" s="12">
        <f t="shared" ca="1" si="179"/>
        <v>2.1483463533657297</v>
      </c>
      <c r="HB115" s="12">
        <f t="shared" ca="1" si="180"/>
        <v>0.63517909238550974</v>
      </c>
      <c r="HC115" s="12">
        <f t="shared" ca="1" si="181"/>
        <v>0.8475111399611378</v>
      </c>
      <c r="HD115" s="72">
        <f t="shared" ca="1" si="182"/>
        <v>1.1564946574381316</v>
      </c>
      <c r="HE115">
        <f t="shared" ca="1" si="267"/>
        <v>2008</v>
      </c>
      <c r="HF115" s="12">
        <f t="shared" ca="1" si="183"/>
        <v>0.8475111399611378</v>
      </c>
      <c r="HG115" s="12">
        <f t="shared" ca="1" si="184"/>
        <v>0.87128306633565578</v>
      </c>
      <c r="HH115" s="12">
        <f t="shared" ca="1" si="185"/>
        <v>0.7290157664338347</v>
      </c>
      <c r="HJ115" s="17"/>
      <c r="HL115" s="18">
        <f t="shared" si="268"/>
        <v>1972</v>
      </c>
      <c r="HM115" s="9">
        <f t="shared" si="186"/>
        <v>0.53432887805302809</v>
      </c>
      <c r="HN115" s="9">
        <f t="shared" si="187"/>
        <v>1.7414649057845677</v>
      </c>
      <c r="HO115" s="9">
        <f t="shared" si="188"/>
        <v>1.0593682425917381</v>
      </c>
      <c r="HP115" s="9">
        <f t="shared" si="189"/>
        <v>1.2504612338429231</v>
      </c>
      <c r="HQ115" s="9">
        <f t="shared" si="190"/>
        <v>1.3146101737649385</v>
      </c>
      <c r="HR115" s="9">
        <f t="shared" si="269"/>
        <v>0.93051379839735548</v>
      </c>
      <c r="HS115" s="9">
        <f t="shared" si="191"/>
        <v>0.93051498927659027</v>
      </c>
      <c r="HT115" s="9"/>
      <c r="HU115" s="9">
        <f t="shared" si="192"/>
        <v>1.3246989197252739</v>
      </c>
      <c r="HV115" s="23">
        <f t="shared" si="270"/>
        <v>1.7414626770462687</v>
      </c>
      <c r="HX115" s="8"/>
      <c r="HY115" s="5">
        <f t="shared" si="287"/>
        <v>23</v>
      </c>
      <c r="HZ115" t="b">
        <f t="shared" si="271"/>
        <v>1</v>
      </c>
      <c r="IC115" s="11"/>
      <c r="ID115" s="11"/>
      <c r="IE115" s="11"/>
      <c r="IF115">
        <f t="shared" ca="1" si="273"/>
        <v>2008</v>
      </c>
      <c r="IG115" s="12">
        <f t="shared" ca="1" si="274"/>
        <v>1.0777227127767273</v>
      </c>
      <c r="IH115" s="19">
        <f t="shared" ca="1" si="275"/>
        <v>0.85781157671461272</v>
      </c>
      <c r="II115" s="19">
        <f t="shared" ca="1" si="276"/>
        <v>0.92447927280136666</v>
      </c>
      <c r="IJ115" s="11">
        <f t="shared" ca="1" si="193"/>
        <v>2008</v>
      </c>
      <c r="IK115" s="12">
        <f t="shared" ca="1" si="194"/>
        <v>1.5205566923534621</v>
      </c>
      <c r="IL115" s="12">
        <f t="shared" ca="1" si="195"/>
        <v>0.70876851760697424</v>
      </c>
      <c r="IM115" s="12">
        <f t="shared" ca="1" si="196"/>
        <v>0.85781157671461272</v>
      </c>
      <c r="IN115" s="12">
        <f t="shared" ca="1" si="197"/>
        <v>0.92447927280136666</v>
      </c>
      <c r="IO115">
        <f t="shared" ca="1" si="277"/>
        <v>2008</v>
      </c>
      <c r="IP115" s="12">
        <f t="shared" ca="1" si="278"/>
        <v>0.85781157671461272</v>
      </c>
      <c r="IQ115" s="12">
        <f t="shared" ca="1" si="198"/>
        <v>0.88645192620026281</v>
      </c>
      <c r="IR115" s="12">
        <f t="shared" ca="1" si="199"/>
        <v>0.79955663320071879</v>
      </c>
    </row>
    <row r="116" spans="1:252" x14ac:dyDescent="0.2">
      <c r="A116" t="s">
        <v>105</v>
      </c>
      <c r="B116" s="1">
        <f t="shared" si="279"/>
        <v>1973</v>
      </c>
      <c r="C116" s="60">
        <f>Conversion_factors!$A35*C282+C363</f>
        <v>1426.723690058122</v>
      </c>
      <c r="D116" s="60">
        <f>Conversion_factors!$A35*D282+D363</f>
        <v>545.26460663755915</v>
      </c>
      <c r="E116" s="60">
        <f>Conversion_factors!$A35*E282+E363</f>
        <v>163.96491163199116</v>
      </c>
      <c r="F116" s="60">
        <f>Conversion_factors!$A35*F282+F363</f>
        <v>4.3759632418494766E-2</v>
      </c>
      <c r="G116" s="60">
        <f>Conversion_factors!$A35*G282+G363</f>
        <v>4.3759632418494766E-2</v>
      </c>
      <c r="H116" s="60">
        <f>Conversion_factors!$A35*H282+H363</f>
        <v>4.3759632418494766E-2</v>
      </c>
      <c r="I116" s="60">
        <f>Conversion_factors!$A35*I282+I363</f>
        <v>389.17528910885989</v>
      </c>
      <c r="J116" s="60">
        <f>Conversion_factors!$A35*J282+J363</f>
        <v>2245.6670495216363</v>
      </c>
      <c r="K116" s="60">
        <f>Conversion_factors!$A35*K282+K363</f>
        <v>99.441279003386086</v>
      </c>
      <c r="L116" s="60">
        <f>Conversion_factors!$A35*L282+L363</f>
        <v>3402.0876847810564</v>
      </c>
      <c r="M116" s="60">
        <f>Conversion_factors!$A35*M282+M363</f>
        <v>4023.2650335370645</v>
      </c>
      <c r="N116" s="60">
        <f>Conversion_factors!$A35*N282+N363</f>
        <v>424.6960911654661</v>
      </c>
      <c r="O116" s="60">
        <f>Conversion_factors!$A35*O282+O363</f>
        <v>1490.4677374855999</v>
      </c>
      <c r="P116" s="60">
        <f>Conversion_factors!$A35*P282+P363</f>
        <v>5859.388588441213</v>
      </c>
      <c r="Q116" s="60">
        <f>Conversion_factors!$A35*Q282+Q363</f>
        <v>647.39349043698257</v>
      </c>
      <c r="R116" s="60">
        <f>Conversion_factors!$A35*R282+R363</f>
        <v>413.48744608817617</v>
      </c>
      <c r="S116" s="60">
        <f>Conversion_factors!$A35*S282+S363</f>
        <v>277.76346212623588</v>
      </c>
      <c r="T116" s="60">
        <f>Conversion_factors!$A35*T282+T363</f>
        <v>272.0082655009553</v>
      </c>
      <c r="U116" s="60">
        <f>Conversion_factors!$A35*U282+U363</f>
        <v>720.69227321357266</v>
      </c>
      <c r="V116" s="60">
        <f>Conversion_factors!$A35*V282+V363</f>
        <v>91.440708943481866</v>
      </c>
      <c r="W116" s="60">
        <f>Conversion_factors!$A35*W282+W363</f>
        <v>116.04030273172958</v>
      </c>
      <c r="X116" s="77">
        <f>Conversion_factors!$A35*X282+X363</f>
        <v>22609.099189310342</v>
      </c>
      <c r="Z116" s="19">
        <f t="shared" si="361"/>
        <v>2.6510081933157097</v>
      </c>
      <c r="AA116" s="19">
        <f t="shared" si="362"/>
        <v>6.3136846285274633</v>
      </c>
      <c r="AB116" s="19">
        <f t="shared" si="363"/>
        <v>1.8692055569156156</v>
      </c>
      <c r="AC116" s="19">
        <f t="shared" si="364"/>
        <v>8.1310168805837559E-5</v>
      </c>
      <c r="AD116" s="19">
        <f t="shared" si="365"/>
        <v>5.0669806033148696E-4</v>
      </c>
      <c r="AE116" s="19">
        <f t="shared" si="366"/>
        <v>4.9886129459710568E-4</v>
      </c>
      <c r="AF116" s="19">
        <f t="shared" si="367"/>
        <v>5.4510757009542372</v>
      </c>
      <c r="AG116" s="19">
        <f t="shared" si="368"/>
        <v>14.650272184027731</v>
      </c>
      <c r="AH116" s="19">
        <f t="shared" si="369"/>
        <v>1.6861119569006926</v>
      </c>
      <c r="AI116" s="19">
        <f t="shared" si="370"/>
        <v>6.3351587027644856</v>
      </c>
      <c r="AJ116" s="19">
        <f t="shared" si="371"/>
        <v>9.7053528066582313</v>
      </c>
      <c r="AK116" s="19">
        <f t="shared" si="372"/>
        <v>4.1144698684281238</v>
      </c>
      <c r="AL116" s="19">
        <f t="shared" si="373"/>
        <v>14.995867955699577</v>
      </c>
      <c r="AM116" s="19">
        <f t="shared" si="374"/>
        <v>16.790788932508534</v>
      </c>
      <c r="AN116" s="19">
        <f t="shared" si="375"/>
        <v>2.4704057706577176</v>
      </c>
      <c r="AO116" s="19">
        <f t="shared" si="376"/>
        <v>1.5193121798000178</v>
      </c>
      <c r="AP116" s="19">
        <f t="shared" si="377"/>
        <v>21.700406614756801</v>
      </c>
      <c r="AQ116" s="19">
        <f t="shared" si="378"/>
        <v>2.4797610119160978</v>
      </c>
      <c r="AR116" s="19">
        <f t="shared" si="379"/>
        <v>1.5690889454277122</v>
      </c>
      <c r="AS116" s="19">
        <f t="shared" si="380"/>
        <v>1.7979951043844051</v>
      </c>
      <c r="AT116" s="19">
        <f t="shared" si="381"/>
        <v>1.6519097237148959</v>
      </c>
      <c r="AU116" s="19">
        <f t="shared" si="359"/>
        <v>29.462231006444366</v>
      </c>
      <c r="AV116" s="19"/>
      <c r="AX116" s="132">
        <f t="shared" si="200"/>
        <v>1.3401421665977016</v>
      </c>
      <c r="AY116" s="132">
        <f t="shared" si="201"/>
        <v>1.2146673225046103</v>
      </c>
      <c r="AZ116" s="132">
        <f t="shared" si="202"/>
        <v>1.4134638950200584</v>
      </c>
      <c r="BA116" s="132">
        <f t="shared" si="203"/>
        <v>1.2848682490389329</v>
      </c>
      <c r="BB116" s="132">
        <f t="shared" si="204"/>
        <v>1.0028404599893974</v>
      </c>
      <c r="BC116" s="132">
        <f t="shared" si="205"/>
        <v>0.98389033785955227</v>
      </c>
      <c r="BD116" s="132">
        <f t="shared" si="206"/>
        <v>0.96736256373313312</v>
      </c>
      <c r="BE116" s="132">
        <f t="shared" si="207"/>
        <v>1.029430272390508</v>
      </c>
      <c r="BF116" s="132">
        <f t="shared" si="208"/>
        <v>1.1714362857119283</v>
      </c>
      <c r="BG116" s="132">
        <f t="shared" si="209"/>
        <v>1.4154252481643979</v>
      </c>
      <c r="BH116" s="132">
        <f t="shared" si="210"/>
        <v>1.4623310474615192</v>
      </c>
      <c r="BI116" s="132">
        <f t="shared" si="211"/>
        <v>1.221577558020978</v>
      </c>
      <c r="BJ116" s="132">
        <f t="shared" si="212"/>
        <v>1.2158520803960722</v>
      </c>
      <c r="BK116" s="132">
        <f t="shared" si="213"/>
        <v>1.0892417978065716</v>
      </c>
      <c r="BL116" s="132">
        <f t="shared" si="214"/>
        <v>1.1711770153146466</v>
      </c>
      <c r="BM116" s="132">
        <f t="shared" si="215"/>
        <v>1.1434822382803451</v>
      </c>
      <c r="BN116" s="132">
        <f t="shared" si="216"/>
        <v>2.4225043532386463</v>
      </c>
      <c r="BO116" s="132">
        <f t="shared" si="217"/>
        <v>1.2241885751534392</v>
      </c>
      <c r="BP116" s="132">
        <f t="shared" si="218"/>
        <v>1.1628033444069668</v>
      </c>
      <c r="BQ116" s="132">
        <f t="shared" si="219"/>
        <v>1.2113686929474849</v>
      </c>
      <c r="BR116" s="132">
        <f t="shared" si="220"/>
        <v>1.2825396121213506</v>
      </c>
      <c r="BS116" s="132">
        <f t="shared" si="221"/>
        <v>1.480800086884553</v>
      </c>
      <c r="BT116" s="16"/>
      <c r="BU116" s="796">
        <f t="shared" si="382"/>
        <v>1973</v>
      </c>
      <c r="BV116" s="9">
        <f t="shared" si="165"/>
        <v>0.81650981115827037</v>
      </c>
      <c r="BW116" s="9">
        <f t="shared" si="222"/>
        <v>1.480800086884553</v>
      </c>
      <c r="BX116" s="9">
        <f t="shared" si="223"/>
        <v>1.1459015227042577</v>
      </c>
      <c r="BY116" s="9">
        <f t="shared" si="224"/>
        <v>1.0352183951033145</v>
      </c>
      <c r="BZ116" s="9">
        <f t="shared" si="225"/>
        <v>1.2482950262920407</v>
      </c>
      <c r="CA116" s="9">
        <f t="shared" si="166"/>
        <v>1.2090880384963998</v>
      </c>
      <c r="CB116" s="9">
        <f t="shared" si="226"/>
        <v>1.2090877993052564</v>
      </c>
      <c r="CC116" s="9"/>
      <c r="CD116" s="9">
        <f t="shared" si="227"/>
        <v>1.186258335280346</v>
      </c>
      <c r="CE116" s="9">
        <f t="shared" si="228"/>
        <v>1.4808003798279319</v>
      </c>
      <c r="CG116" s="35"/>
      <c r="CH116">
        <f t="shared" si="229"/>
        <v>1973</v>
      </c>
      <c r="CI116" s="19">
        <f t="shared" si="230"/>
        <v>6.3103959963724768E-2</v>
      </c>
      <c r="CJ116" s="19">
        <f t="shared" si="310"/>
        <v>2.4117042526637333E-2</v>
      </c>
      <c r="CK116" s="19">
        <f t="shared" si="311"/>
        <v>7.2521647262052047E-3</v>
      </c>
      <c r="CL116" s="19">
        <f t="shared" si="312"/>
        <v>1.9354876570750094E-6</v>
      </c>
      <c r="CM116" s="19">
        <f t="shared" si="313"/>
        <v>1.9354876570750094E-6</v>
      </c>
      <c r="CN116" s="19">
        <f t="shared" si="314"/>
        <v>1.9354876570750094E-6</v>
      </c>
      <c r="CO116" s="19">
        <f t="shared" si="315"/>
        <v>1.7213215168380671E-2</v>
      </c>
      <c r="CP116" s="19">
        <f t="shared" si="316"/>
        <v>9.9325808194224527E-2</v>
      </c>
      <c r="CQ116" s="19">
        <f t="shared" si="317"/>
        <v>4.3982857596733555E-3</v>
      </c>
      <c r="CR116" s="19">
        <f t="shared" si="318"/>
        <v>0.15047426950957757</v>
      </c>
      <c r="CS116" s="19">
        <f t="shared" si="319"/>
        <v>0.17794893108520121</v>
      </c>
      <c r="CT116" s="19">
        <f t="shared" si="320"/>
        <v>1.8784299525133837E-2</v>
      </c>
      <c r="CU116" s="19">
        <f t="shared" si="321"/>
        <v>6.5923357892573531E-2</v>
      </c>
      <c r="CV116" s="19">
        <f t="shared" si="322"/>
        <v>0.25916063879323203</v>
      </c>
      <c r="CW116" s="19">
        <f t="shared" si="323"/>
        <v>2.8634200992097569E-2</v>
      </c>
      <c r="CX116" s="19">
        <f t="shared" si="324"/>
        <v>1.8288541379997768E-2</v>
      </c>
      <c r="CY116" s="19">
        <f t="shared" si="309"/>
        <v>1.2285472313623329E-2</v>
      </c>
      <c r="CZ116" s="19">
        <f t="shared" si="168"/>
        <v>1.2030920083253991E-2</v>
      </c>
      <c r="DA116" s="19">
        <f t="shared" si="169"/>
        <v>3.1876204672246222E-2</v>
      </c>
      <c r="DB116" s="19">
        <f t="shared" si="170"/>
        <v>4.0444207076907931E-3</v>
      </c>
      <c r="DC116" s="19">
        <f t="shared" si="171"/>
        <v>5.1324602435551181E-3</v>
      </c>
      <c r="DD116" s="19"/>
      <c r="DE116" s="19"/>
      <c r="DF116" s="19">
        <f t="shared" si="280"/>
        <v>6.4682795150103931E-2</v>
      </c>
      <c r="DG116" s="19">
        <f t="shared" si="327"/>
        <v>2.4732729825284034E-2</v>
      </c>
      <c r="DH116" s="19">
        <f t="shared" si="328"/>
        <v>7.5321523664328852E-3</v>
      </c>
      <c r="DI116" s="19">
        <f t="shared" si="329"/>
        <v>1.9758483833882135E-6</v>
      </c>
      <c r="DJ116" s="19">
        <f t="shared" si="330"/>
        <v>1.9758483833882135E-6</v>
      </c>
      <c r="DK116" s="19">
        <f t="shared" si="331"/>
        <v>1.9758483833882135E-6</v>
      </c>
      <c r="DL116" s="19">
        <f t="shared" si="332"/>
        <v>1.7370939214200444E-2</v>
      </c>
      <c r="DM116" s="19">
        <f t="shared" si="333"/>
        <v>0.1016946653274723</v>
      </c>
      <c r="DN116" s="19">
        <f t="shared" si="334"/>
        <v>4.3762765833642607E-3</v>
      </c>
      <c r="DO116" s="19">
        <f t="shared" si="335"/>
        <v>0.14934326062432199</v>
      </c>
      <c r="DP116" s="19">
        <f t="shared" si="336"/>
        <v>0.17850075201226498</v>
      </c>
      <c r="DQ116" s="19">
        <f t="shared" si="337"/>
        <v>1.8904744907688443E-2</v>
      </c>
      <c r="DR116" s="19">
        <f t="shared" si="338"/>
        <v>6.7958644970103538E-2</v>
      </c>
      <c r="DS116" s="19">
        <f t="shared" si="339"/>
        <v>0.25068834581355776</v>
      </c>
      <c r="DT116" s="19">
        <f t="shared" si="340"/>
        <v>2.9182306594597553E-2</v>
      </c>
      <c r="DU116" s="19">
        <f t="shared" si="341"/>
        <v>1.8404150189224457E-2</v>
      </c>
      <c r="DV116" s="19">
        <f t="shared" si="325"/>
        <v>1.2531565417613404E-2</v>
      </c>
      <c r="DW116" s="19">
        <f t="shared" si="248"/>
        <v>1.2055829862808742E-2</v>
      </c>
      <c r="DX116" s="19">
        <f t="shared" si="249"/>
        <v>3.2269890500823163E-2</v>
      </c>
      <c r="DY116" s="19">
        <f t="shared" si="250"/>
        <v>4.1716215085250124E-3</v>
      </c>
      <c r="DZ116" s="19">
        <f t="shared" si="251"/>
        <v>5.4210316527215884E-3</v>
      </c>
      <c r="EA116" s="19">
        <f t="shared" si="252"/>
        <v>0.99982763006625863</v>
      </c>
      <c r="EC116" s="19">
        <f t="shared" si="281"/>
        <v>6.4693946441365502E-2</v>
      </c>
      <c r="ED116" s="19">
        <f t="shared" si="342"/>
        <v>2.4736993739255829E-2</v>
      </c>
      <c r="EE116" s="19">
        <f t="shared" si="343"/>
        <v>7.533450906866546E-3</v>
      </c>
      <c r="EF116" s="19">
        <f t="shared" si="344"/>
        <v>1.9761890189584716E-6</v>
      </c>
      <c r="EG116" s="19">
        <f t="shared" si="345"/>
        <v>1.9761890189584716E-6</v>
      </c>
      <c r="EH116" s="19">
        <f t="shared" si="346"/>
        <v>1.9761890189584716E-6</v>
      </c>
      <c r="EI116" s="19">
        <f t="shared" si="347"/>
        <v>1.737393395804562E-2</v>
      </c>
      <c r="EJ116" s="19">
        <f t="shared" si="348"/>
        <v>0.10171219745220783</v>
      </c>
      <c r="EK116" s="19">
        <f t="shared" si="349"/>
        <v>4.3770310519166637E-3</v>
      </c>
      <c r="EL116" s="19">
        <f t="shared" si="350"/>
        <v>0.14936900735022196</v>
      </c>
      <c r="EM116" s="19">
        <f t="shared" si="351"/>
        <v>0.17853152547948262</v>
      </c>
      <c r="EN116" s="19">
        <f t="shared" si="352"/>
        <v>1.8908004079098737E-2</v>
      </c>
      <c r="EO116" s="19">
        <f t="shared" si="353"/>
        <v>6.7970361016728362E-2</v>
      </c>
      <c r="EP116" s="19">
        <f t="shared" si="354"/>
        <v>0.25073156439669969</v>
      </c>
      <c r="EQ116" s="19">
        <f t="shared" si="355"/>
        <v>2.9187337614048174E-2</v>
      </c>
      <c r="ER116" s="19">
        <f t="shared" si="356"/>
        <v>1.840732305828037E-2</v>
      </c>
      <c r="ES116" s="19">
        <f t="shared" si="326"/>
        <v>1.2533725855108582E-2</v>
      </c>
      <c r="ET116" s="19">
        <f t="shared" si="254"/>
        <v>1.2057908283660657E-2</v>
      </c>
      <c r="EU116" s="19">
        <f t="shared" si="255"/>
        <v>3.2275453818659358E-2</v>
      </c>
      <c r="EV116" s="19">
        <f t="shared" si="256"/>
        <v>4.1723406946140894E-3</v>
      </c>
      <c r="EW116" s="19">
        <f t="shared" si="257"/>
        <v>5.4219662366825532E-3</v>
      </c>
      <c r="EZ116">
        <f t="shared" si="282"/>
        <v>-2.2119352286715292E-2</v>
      </c>
      <c r="FA116">
        <f t="shared" si="293"/>
        <v>-2.5828851862165176E-2</v>
      </c>
      <c r="FB116">
        <f t="shared" si="294"/>
        <v>-5.4270010341695415E-2</v>
      </c>
      <c r="FC116">
        <f t="shared" si="295"/>
        <v>-1.4033890407987169E-2</v>
      </c>
      <c r="FD116">
        <f t="shared" si="296"/>
        <v>-1.6757583885852537E-2</v>
      </c>
      <c r="FE116">
        <f t="shared" si="297"/>
        <v>-2.0116790282842197E-2</v>
      </c>
      <c r="FF116">
        <f t="shared" si="298"/>
        <v>5.3914211313864965E-2</v>
      </c>
      <c r="FG116">
        <f t="shared" si="299"/>
        <v>-8.1833326391306832E-2</v>
      </c>
      <c r="FH116">
        <f t="shared" si="300"/>
        <v>1.0752719145939202E-3</v>
      </c>
      <c r="FI116">
        <f t="shared" si="301"/>
        <v>7.5556645935664149E-2</v>
      </c>
      <c r="FJ116">
        <f t="shared" si="302"/>
        <v>-5.9074834186752294E-2</v>
      </c>
      <c r="FK116">
        <f t="shared" si="303"/>
        <v>-9.6956462014489514E-2</v>
      </c>
      <c r="FL116">
        <f t="shared" si="304"/>
        <v>-7.7212375535082603E-2</v>
      </c>
      <c r="FM116">
        <f t="shared" si="305"/>
        <v>-4.7499825168297163E-2</v>
      </c>
      <c r="FN116">
        <f t="shared" si="306"/>
        <v>-0.10132093945277605</v>
      </c>
      <c r="FO116">
        <f t="shared" si="307"/>
        <v>-0.10007621522476506</v>
      </c>
      <c r="FP116">
        <f t="shared" si="288"/>
        <v>-0.13041096266905591</v>
      </c>
      <c r="FQ116">
        <f t="shared" si="289"/>
        <v>-7.4712081067121933E-2</v>
      </c>
      <c r="FR116">
        <f t="shared" si="290"/>
        <v>-0.10535031363655672</v>
      </c>
      <c r="FS116">
        <f t="shared" si="291"/>
        <v>-8.3254066058598142E-2</v>
      </c>
      <c r="FT116">
        <f t="shared" si="292"/>
        <v>-8.958362775720366E-2</v>
      </c>
      <c r="FV116" s="3"/>
      <c r="FW116" s="19">
        <f t="shared" si="259"/>
        <v>0.9610959313903964</v>
      </c>
      <c r="FX116" s="19">
        <f t="shared" si="283"/>
        <v>0.92490676781730863</v>
      </c>
      <c r="FY116" s="19">
        <f t="shared" si="172"/>
        <v>1.2482950262920407</v>
      </c>
      <c r="GA116" s="19">
        <f t="shared" si="260"/>
        <v>1.1005157477984004</v>
      </c>
      <c r="GB116" s="19">
        <f t="shared" si="284"/>
        <v>1.0563398021773152</v>
      </c>
      <c r="GC116" s="19">
        <f t="shared" si="173"/>
        <v>1.1459015227042577</v>
      </c>
      <c r="GE116" s="19">
        <f t="shared" si="261"/>
        <v>0.90797534863706386</v>
      </c>
      <c r="GF116" s="19">
        <f t="shared" si="285"/>
        <v>0.91211664513764612</v>
      </c>
      <c r="GG116" s="19">
        <f t="shared" si="174"/>
        <v>1.0352183951033145</v>
      </c>
      <c r="GI116" s="19">
        <f t="shared" si="360"/>
        <v>0.81650981115827037</v>
      </c>
      <c r="GJ116" s="19">
        <f t="shared" si="262"/>
        <v>1.2090880384963998</v>
      </c>
      <c r="GK116" s="19">
        <f t="shared" si="175"/>
        <v>1.2090877993052564</v>
      </c>
      <c r="GL116" s="3"/>
      <c r="GM116" s="3"/>
      <c r="GN116" s="8"/>
      <c r="GO116" s="5">
        <f t="shared" si="286"/>
        <v>24</v>
      </c>
      <c r="GP116" t="b">
        <f t="shared" si="263"/>
        <v>1</v>
      </c>
      <c r="GS116" s="11"/>
      <c r="GT116" s="11"/>
      <c r="GU116" s="26"/>
      <c r="GV116" s="31">
        <f t="shared" ref="GV116:GV124" ca="1" si="383">GZ116</f>
        <v>2009</v>
      </c>
      <c r="GW116" s="12">
        <f ca="1">IF($GP116,HA116*HB116,"")</f>
        <v>1.1991693140620767</v>
      </c>
      <c r="GX116" s="19">
        <f t="shared" ref="GX116:GY118" ca="1" si="384">HC116</f>
        <v>0.85211854720555269</v>
      </c>
      <c r="GY116" s="71">
        <f t="shared" ca="1" si="384"/>
        <v>1.0218287510060589</v>
      </c>
      <c r="GZ116" s="11">
        <f t="shared" ca="1" si="357"/>
        <v>2009</v>
      </c>
      <c r="HA116" s="12">
        <f t="shared" ca="1" si="179"/>
        <v>1.950769924750364</v>
      </c>
      <c r="HB116" s="12">
        <f t="shared" ca="1" si="180"/>
        <v>0.6147159123419087</v>
      </c>
      <c r="HC116" s="12">
        <f t="shared" ca="1" si="181"/>
        <v>0.85211854720555269</v>
      </c>
      <c r="HD116" s="72">
        <f t="shared" ca="1" si="182"/>
        <v>1.0218287510060589</v>
      </c>
      <c r="HE116">
        <f ca="1">GZ116</f>
        <v>2009</v>
      </c>
      <c r="HF116" s="12">
        <f t="shared" ca="1" si="183"/>
        <v>0.85211854720555269</v>
      </c>
      <c r="HG116" s="12">
        <f t="shared" ca="1" si="184"/>
        <v>0.82436337704667817</v>
      </c>
      <c r="HH116" s="12">
        <f t="shared" ca="1" si="185"/>
        <v>0.74568561566157665</v>
      </c>
      <c r="HJ116" s="17"/>
      <c r="HL116" s="18">
        <f t="shared" si="268"/>
        <v>1973</v>
      </c>
      <c r="HM116" s="9">
        <f t="shared" si="186"/>
        <v>0.57790935608864136</v>
      </c>
      <c r="HN116" s="9">
        <f t="shared" si="187"/>
        <v>1.6724442932903316</v>
      </c>
      <c r="HO116" s="9">
        <f t="shared" si="188"/>
        <v>1.1658514336897243</v>
      </c>
      <c r="HP116" s="9">
        <f t="shared" si="189"/>
        <v>1.1353879747556612</v>
      </c>
      <c r="HQ116" s="9">
        <f t="shared" si="190"/>
        <v>1.2634664893699041</v>
      </c>
      <c r="HR116" s="9">
        <f t="shared" si="269"/>
        <v>0.96652024329390429</v>
      </c>
      <c r="HS116" s="9">
        <f t="shared" si="191"/>
        <v>0.96652120462953839</v>
      </c>
      <c r="HT116" s="9"/>
      <c r="HU116" s="9">
        <f t="shared" si="192"/>
        <v>1.3236936981629601</v>
      </c>
      <c r="HV116" s="23">
        <f t="shared" si="270"/>
        <v>1.6724426298190207</v>
      </c>
      <c r="HX116" s="8"/>
      <c r="HY116" s="5">
        <f t="shared" si="287"/>
        <v>24</v>
      </c>
      <c r="HZ116" t="b">
        <f t="shared" si="271"/>
        <v>1</v>
      </c>
      <c r="IC116" s="11"/>
      <c r="ID116" s="11"/>
      <c r="IE116" s="11"/>
      <c r="IF116">
        <f t="shared" ca="1" si="273"/>
        <v>2009</v>
      </c>
      <c r="IG116" s="12">
        <f t="shared" ca="1" si="274"/>
        <v>0.94708083615014627</v>
      </c>
      <c r="IH116" s="19">
        <f t="shared" ca="1" si="275"/>
        <v>0.86247498122523547</v>
      </c>
      <c r="II116" s="19">
        <f t="shared" ca="1" si="276"/>
        <v>0.81682997373305721</v>
      </c>
      <c r="IJ116" s="11">
        <f t="shared" ca="1" si="193"/>
        <v>2009</v>
      </c>
      <c r="IK116" s="12">
        <f t="shared" ca="1" si="194"/>
        <v>1.380716037557868</v>
      </c>
      <c r="IL116" s="12">
        <f t="shared" ca="1" si="195"/>
        <v>0.68593455162966677</v>
      </c>
      <c r="IM116" s="12">
        <f t="shared" ca="1" si="196"/>
        <v>0.86247498122523547</v>
      </c>
      <c r="IN116" s="12">
        <f t="shared" ca="1" si="197"/>
        <v>0.81682997373305721</v>
      </c>
      <c r="IO116">
        <f t="shared" ca="1" si="277"/>
        <v>2009</v>
      </c>
      <c r="IP116" s="12">
        <f t="shared" ca="1" si="278"/>
        <v>0.86247498122523547</v>
      </c>
      <c r="IQ116" s="12">
        <f t="shared" ca="1" si="198"/>
        <v>0.83871537472353641</v>
      </c>
      <c r="IR116" s="12">
        <f t="shared" ca="1" si="199"/>
        <v>0.81783948679344243</v>
      </c>
    </row>
    <row r="117" spans="1:252" x14ac:dyDescent="0.2">
      <c r="A117" t="s">
        <v>105</v>
      </c>
      <c r="B117" s="1">
        <f t="shared" si="279"/>
        <v>1974</v>
      </c>
      <c r="C117" s="60">
        <f>Conversion_factors!$A36*C283+C364</f>
        <v>1358.9747514540293</v>
      </c>
      <c r="D117" s="60">
        <f>Conversion_factors!$A36*D283+D364</f>
        <v>497.55800128992047</v>
      </c>
      <c r="E117" s="60">
        <f>Conversion_factors!$A36*E283+E364</f>
        <v>155.63949666639439</v>
      </c>
      <c r="F117" s="60">
        <f>Conversion_factors!$A36*F283+F364</f>
        <v>4.4197853982850012E-2</v>
      </c>
      <c r="G117" s="60">
        <f>Conversion_factors!$A36*G283+G364</f>
        <v>4.4197853982850012E-2</v>
      </c>
      <c r="H117" s="60">
        <f>Conversion_factors!$A36*H283+H364</f>
        <v>4.4197853982850012E-2</v>
      </c>
      <c r="I117" s="60">
        <f>Conversion_factors!$A36*I283+I364</f>
        <v>393.75653663435219</v>
      </c>
      <c r="J117" s="60">
        <f>Conversion_factors!$A36*J283+J364</f>
        <v>2300.2520727918227</v>
      </c>
      <c r="K117" s="60">
        <f>Conversion_factors!$A36*K283+K364</f>
        <v>92.017625108943292</v>
      </c>
      <c r="L117" s="60">
        <f>Conversion_factors!$A36*L283+L364</f>
        <v>3377.299548738607</v>
      </c>
      <c r="M117" s="60">
        <f>Conversion_factors!$A36*M283+M364</f>
        <v>4408.9886627885298</v>
      </c>
      <c r="N117" s="60">
        <f>Conversion_factors!$A36*N283+N364</f>
        <v>399.85948760996962</v>
      </c>
      <c r="O117" s="60">
        <f>Conversion_factors!$A36*O283+O364</f>
        <v>1505.22449862753</v>
      </c>
      <c r="P117" s="60">
        <f>Conversion_factors!$A36*P283+P364</f>
        <v>5884.5472358461493</v>
      </c>
      <c r="Q117" s="60">
        <f>Conversion_factors!$A36*Q283+Q364</f>
        <v>613.67131830443532</v>
      </c>
      <c r="R117" s="60">
        <f>Conversion_factors!$A36*R283+R364</f>
        <v>402.33532815511842</v>
      </c>
      <c r="S117" s="60">
        <f>Conversion_factors!$A36*S283+S364</f>
        <v>258.6148074178617</v>
      </c>
      <c r="T117" s="60">
        <f>Conversion_factors!$A36*T283+T364</f>
        <v>257.20675885343655</v>
      </c>
      <c r="U117" s="60">
        <f>Conversion_factors!$A36*U283+U364</f>
        <v>660.72286873126052</v>
      </c>
      <c r="V117" s="60">
        <f>Conversion_factors!$A36*V283+V364</f>
        <v>95.699811082859</v>
      </c>
      <c r="W117" s="60">
        <f>Conversion_factors!$A36*W283+W364</f>
        <v>107.77257886511021</v>
      </c>
      <c r="X117" s="77">
        <f>Conversion_factors!$A36*X283+X364</f>
        <v>22770.273982528277</v>
      </c>
      <c r="Z117" s="19">
        <f t="shared" si="361"/>
        <v>2.3959335211663988</v>
      </c>
      <c r="AA117" s="19">
        <f t="shared" si="362"/>
        <v>6.3318891721982959</v>
      </c>
      <c r="AB117" s="19">
        <f t="shared" si="363"/>
        <v>1.889245090046122</v>
      </c>
      <c r="AC117" s="19">
        <f t="shared" si="364"/>
        <v>7.7922801588348965E-5</v>
      </c>
      <c r="AD117" s="19">
        <f t="shared" si="365"/>
        <v>5.6245887382552805E-4</v>
      </c>
      <c r="AE117" s="19">
        <f t="shared" si="366"/>
        <v>5.3649992717885871E-4</v>
      </c>
      <c r="AF117" s="19">
        <f t="shared" si="367"/>
        <v>5.4445934183524916</v>
      </c>
      <c r="AG117" s="19">
        <f t="shared" si="368"/>
        <v>14.9088924166856</v>
      </c>
      <c r="AH117" s="19">
        <f t="shared" si="369"/>
        <v>1.5860705597546347</v>
      </c>
      <c r="AI117" s="19">
        <f t="shared" si="370"/>
        <v>5.7186442141964449</v>
      </c>
      <c r="AJ117" s="19">
        <f t="shared" si="371"/>
        <v>10.307421824288205</v>
      </c>
      <c r="AK117" s="19">
        <f t="shared" si="372"/>
        <v>4.0129643072727808</v>
      </c>
      <c r="AL117" s="19">
        <f t="shared" si="373"/>
        <v>15.524705536800093</v>
      </c>
      <c r="AM117" s="19">
        <f t="shared" si="374"/>
        <v>16.631924346078794</v>
      </c>
      <c r="AN117" s="19">
        <f t="shared" si="375"/>
        <v>2.3834974409546565</v>
      </c>
      <c r="AO117" s="19">
        <f t="shared" si="376"/>
        <v>1.4391505795675497</v>
      </c>
      <c r="AP117" s="19">
        <f t="shared" si="377"/>
        <v>18.814769968810626</v>
      </c>
      <c r="AQ117" s="19">
        <f t="shared" si="378"/>
        <v>2.4094663031484895</v>
      </c>
      <c r="AR117" s="19">
        <f t="shared" si="379"/>
        <v>1.6093748449040692</v>
      </c>
      <c r="AS117" s="19">
        <f t="shared" si="380"/>
        <v>2.0434480612876791</v>
      </c>
      <c r="AT117" s="19">
        <f t="shared" si="381"/>
        <v>1.59882961080751</v>
      </c>
      <c r="AU117" s="19">
        <f t="shared" si="359"/>
        <v>31.645430846404665</v>
      </c>
      <c r="AV117" s="19"/>
      <c r="AX117" s="132">
        <f t="shared" si="200"/>
        <v>1.2111963848983893</v>
      </c>
      <c r="AY117" s="132">
        <f t="shared" si="201"/>
        <v>1.2181696298923053</v>
      </c>
      <c r="AZ117" s="132">
        <f t="shared" si="202"/>
        <v>1.4286174753463272</v>
      </c>
      <c r="BA117" s="132">
        <f t="shared" si="203"/>
        <v>1.2313408655700897</v>
      </c>
      <c r="BB117" s="132">
        <f t="shared" si="204"/>
        <v>1.1132004637698822</v>
      </c>
      <c r="BC117" s="132">
        <f t="shared" si="205"/>
        <v>1.0581239721954068</v>
      </c>
      <c r="BD117" s="132">
        <f t="shared" si="206"/>
        <v>0.96621220041761913</v>
      </c>
      <c r="BE117" s="132">
        <f t="shared" si="207"/>
        <v>1.0476027331616427</v>
      </c>
      <c r="BF117" s="132">
        <f t="shared" si="208"/>
        <v>1.1019319315018878</v>
      </c>
      <c r="BG117" s="132">
        <f t="shared" si="209"/>
        <v>1.2776812367006323</v>
      </c>
      <c r="BH117" s="132">
        <f t="shared" si="210"/>
        <v>1.5530463707201405</v>
      </c>
      <c r="BI117" s="132">
        <f t="shared" si="211"/>
        <v>1.1914407677449894</v>
      </c>
      <c r="BJ117" s="132">
        <f t="shared" si="212"/>
        <v>1.2587297767769812</v>
      </c>
      <c r="BK117" s="132">
        <f t="shared" si="213"/>
        <v>1.0789360314470469</v>
      </c>
      <c r="BL117" s="132">
        <f t="shared" si="214"/>
        <v>1.1299752664373708</v>
      </c>
      <c r="BM117" s="132">
        <f t="shared" si="215"/>
        <v>1.0831500910911991</v>
      </c>
      <c r="BN117" s="132">
        <f t="shared" si="216"/>
        <v>2.1003690374922637</v>
      </c>
      <c r="BO117" s="132">
        <f t="shared" si="217"/>
        <v>1.1894860457751946</v>
      </c>
      <c r="BP117" s="132">
        <f t="shared" si="218"/>
        <v>1.1926579799775345</v>
      </c>
      <c r="BQ117" s="132">
        <f t="shared" si="219"/>
        <v>1.3767384577810855</v>
      </c>
      <c r="BR117" s="132">
        <f t="shared" si="220"/>
        <v>1.2413283119865584</v>
      </c>
      <c r="BS117" s="132">
        <f t="shared" si="221"/>
        <v>1.5905298121043576</v>
      </c>
      <c r="BT117" s="16"/>
      <c r="BU117" s="796">
        <f t="shared" si="382"/>
        <v>1974</v>
      </c>
      <c r="BV117" s="9">
        <f t="shared" si="165"/>
        <v>0.76559840889052921</v>
      </c>
      <c r="BW117" s="9">
        <f t="shared" si="222"/>
        <v>1.5905298121043576</v>
      </c>
      <c r="BX117" s="9">
        <f t="shared" si="223"/>
        <v>1.2182706860075829</v>
      </c>
      <c r="BY117" s="9">
        <f t="shared" si="224"/>
        <v>1.0587101038622921</v>
      </c>
      <c r="BZ117" s="9">
        <f t="shared" si="225"/>
        <v>1.2331644622843996</v>
      </c>
      <c r="CA117" s="9">
        <f t="shared" si="166"/>
        <v>1.2177072029321154</v>
      </c>
      <c r="CB117" s="9">
        <f t="shared" si="226"/>
        <v>1.2177070934400485</v>
      </c>
      <c r="CC117" s="9"/>
      <c r="CD117" s="9">
        <f t="shared" si="227"/>
        <v>1.289795484515474</v>
      </c>
      <c r="CE117" s="9">
        <f t="shared" si="228"/>
        <v>1.590529955119371</v>
      </c>
      <c r="CG117" s="35"/>
      <c r="CH117">
        <f t="shared" si="229"/>
        <v>1974</v>
      </c>
      <c r="CI117" s="19">
        <f t="shared" si="230"/>
        <v>5.9681967485185998E-2</v>
      </c>
      <c r="CJ117" s="19">
        <f t="shared" si="310"/>
        <v>2.1851208363663024E-2</v>
      </c>
      <c r="CK117" s="19">
        <f t="shared" si="311"/>
        <v>6.8352052674384685E-3</v>
      </c>
      <c r="CL117" s="19">
        <f t="shared" si="312"/>
        <v>1.9410330335402728E-6</v>
      </c>
      <c r="CM117" s="19">
        <f t="shared" si="313"/>
        <v>1.9410330335402728E-6</v>
      </c>
      <c r="CN117" s="19">
        <f t="shared" si="314"/>
        <v>1.9410330335402728E-6</v>
      </c>
      <c r="CO117" s="19">
        <f t="shared" si="315"/>
        <v>1.7292569116053817E-2</v>
      </c>
      <c r="CP117" s="19">
        <f t="shared" si="316"/>
        <v>0.10101995586688221</v>
      </c>
      <c r="CQ117" s="19">
        <f t="shared" si="317"/>
        <v>4.0411294646497788E-3</v>
      </c>
      <c r="CR117" s="19">
        <f t="shared" si="318"/>
        <v>0.14832054947296736</v>
      </c>
      <c r="CS117" s="19">
        <f t="shared" si="319"/>
        <v>0.1936291441276273</v>
      </c>
      <c r="CT117" s="19">
        <f t="shared" si="320"/>
        <v>1.7560591845174257E-2</v>
      </c>
      <c r="CU117" s="19">
        <f t="shared" si="321"/>
        <v>6.6104803999393891E-2</v>
      </c>
      <c r="CV117" s="19">
        <f t="shared" si="322"/>
        <v>0.25843111243902406</v>
      </c>
      <c r="CW117" s="19">
        <f t="shared" si="323"/>
        <v>2.6950546083692614E-2</v>
      </c>
      <c r="CX117" s="19">
        <f t="shared" si="324"/>
        <v>1.7669323103614472E-2</v>
      </c>
      <c r="CY117" s="19">
        <f t="shared" si="309"/>
        <v>1.1357562391049746E-2</v>
      </c>
      <c r="CZ117" s="19">
        <f t="shared" si="168"/>
        <v>1.1295725253494636E-2</v>
      </c>
      <c r="DA117" s="19">
        <f t="shared" si="169"/>
        <v>2.9016904637960694E-2</v>
      </c>
      <c r="DB117" s="19">
        <f t="shared" si="170"/>
        <v>4.2028396828378018E-3</v>
      </c>
      <c r="DC117" s="19">
        <f t="shared" si="171"/>
        <v>4.7330383001892963E-3</v>
      </c>
      <c r="DD117" s="19"/>
      <c r="DE117" s="19"/>
      <c r="DF117" s="19">
        <f t="shared" si="280"/>
        <v>6.1377065514215012E-2</v>
      </c>
      <c r="DG117" s="19">
        <f t="shared" si="327"/>
        <v>2.2965499056559494E-2</v>
      </c>
      <c r="DH117" s="19">
        <f t="shared" si="328"/>
        <v>7.0416276477712142E-3</v>
      </c>
      <c r="DI117" s="19">
        <f t="shared" si="329"/>
        <v>1.9382590231935486E-6</v>
      </c>
      <c r="DJ117" s="19">
        <f t="shared" si="330"/>
        <v>1.9382590231935486E-6</v>
      </c>
      <c r="DK117" s="19">
        <f t="shared" si="331"/>
        <v>1.9382590231935486E-6</v>
      </c>
      <c r="DL117" s="19">
        <f t="shared" si="332"/>
        <v>1.7252861726747479E-2</v>
      </c>
      <c r="DM117" s="19">
        <f t="shared" si="333"/>
        <v>0.10017049433256421</v>
      </c>
      <c r="DN117" s="19">
        <f t="shared" si="334"/>
        <v>4.2171872637855575E-3</v>
      </c>
      <c r="DO117" s="19">
        <f t="shared" si="335"/>
        <v>0.1493948221113672</v>
      </c>
      <c r="DP117" s="19">
        <f t="shared" si="336"/>
        <v>0.18567870370812803</v>
      </c>
      <c r="DQ117" s="19">
        <f t="shared" si="337"/>
        <v>1.8165576707699461E-2</v>
      </c>
      <c r="DR117" s="19">
        <f t="shared" si="338"/>
        <v>6.6014039385778198E-2</v>
      </c>
      <c r="DS117" s="19">
        <f t="shared" si="339"/>
        <v>0.25879570424265486</v>
      </c>
      <c r="DT117" s="19">
        <f t="shared" si="340"/>
        <v>2.7783871841924823E-2</v>
      </c>
      <c r="DU117" s="19">
        <f t="shared" si="341"/>
        <v>1.7977154876335465E-2</v>
      </c>
      <c r="DV117" s="19">
        <f t="shared" si="325"/>
        <v>1.1815445297849945E-2</v>
      </c>
      <c r="DW117" s="19">
        <f t="shared" si="248"/>
        <v>1.1659459741939247E-2</v>
      </c>
      <c r="DX117" s="19">
        <f t="shared" si="249"/>
        <v>3.0424164575974862E-2</v>
      </c>
      <c r="DY117" s="19">
        <f t="shared" si="250"/>
        <v>4.123122975486661E-3</v>
      </c>
      <c r="DZ117" s="19">
        <f t="shared" si="251"/>
        <v>4.9300528768837426E-3</v>
      </c>
      <c r="EA117" s="19">
        <f t="shared" si="252"/>
        <v>0.99979266866073513</v>
      </c>
      <c r="EC117" s="19">
        <f t="shared" si="281"/>
        <v>6.1389793542327334E-2</v>
      </c>
      <c r="ED117" s="19">
        <f t="shared" si="342"/>
        <v>2.2970261511641967E-2</v>
      </c>
      <c r="EE117" s="19">
        <f t="shared" si="343"/>
        <v>7.0430879006182093E-3</v>
      </c>
      <c r="EF117" s="19">
        <f t="shared" si="344"/>
        <v>1.9386609683685009E-6</v>
      </c>
      <c r="EG117" s="19">
        <f t="shared" si="345"/>
        <v>1.9386609683685009E-6</v>
      </c>
      <c r="EH117" s="19">
        <f t="shared" si="346"/>
        <v>1.9386609683685009E-6</v>
      </c>
      <c r="EI117" s="19">
        <f t="shared" si="347"/>
        <v>1.7256439527465653E-2</v>
      </c>
      <c r="EJ117" s="19">
        <f t="shared" si="348"/>
        <v>0.1001912671221593</v>
      </c>
      <c r="EK117" s="19">
        <f t="shared" si="349"/>
        <v>4.2180618001876925E-3</v>
      </c>
      <c r="EL117" s="19">
        <f t="shared" si="350"/>
        <v>0.14942580276317483</v>
      </c>
      <c r="EM117" s="19">
        <f t="shared" si="351"/>
        <v>0.18571720870573352</v>
      </c>
      <c r="EN117" s="19">
        <f t="shared" si="352"/>
        <v>1.8169343782079364E-2</v>
      </c>
      <c r="EO117" s="19">
        <f t="shared" si="353"/>
        <v>6.6027729003261065E-2</v>
      </c>
      <c r="EP117" s="19">
        <f t="shared" si="354"/>
        <v>0.25884937182958417</v>
      </c>
      <c r="EQ117" s="19">
        <f t="shared" si="355"/>
        <v>2.7789633503856857E-2</v>
      </c>
      <c r="ER117" s="19">
        <f t="shared" si="356"/>
        <v>1.7980882876863488E-2</v>
      </c>
      <c r="ES117" s="19">
        <f t="shared" si="326"/>
        <v>1.1817895517954976E-2</v>
      </c>
      <c r="ET117" s="19">
        <f t="shared" si="254"/>
        <v>1.1661877614643434E-2</v>
      </c>
      <c r="EU117" s="19">
        <f t="shared" si="255"/>
        <v>3.0430473766855409E-2</v>
      </c>
      <c r="EV117" s="19">
        <f t="shared" si="256"/>
        <v>4.1239780053696131E-3</v>
      </c>
      <c r="EW117" s="19">
        <f t="shared" si="257"/>
        <v>4.9310752433179552E-3</v>
      </c>
      <c r="EZ117">
        <f t="shared" si="282"/>
        <v>-0.10116708384172433</v>
      </c>
      <c r="FA117">
        <f t="shared" si="293"/>
        <v>2.8791981342530639E-3</v>
      </c>
      <c r="FB117">
        <f t="shared" si="294"/>
        <v>1.0663821300648484E-2</v>
      </c>
      <c r="FC117">
        <f t="shared" si="295"/>
        <v>-4.2552472930934018E-2</v>
      </c>
      <c r="FD117">
        <f t="shared" si="296"/>
        <v>0.10440273377334983</v>
      </c>
      <c r="FE117">
        <f t="shared" si="297"/>
        <v>7.2738335964686041E-2</v>
      </c>
      <c r="FF117">
        <f t="shared" si="298"/>
        <v>-1.1898825662890274E-3</v>
      </c>
      <c r="FG117">
        <f t="shared" si="299"/>
        <v>1.7498927017204551E-2</v>
      </c>
      <c r="FH117">
        <f t="shared" si="300"/>
        <v>-6.1165649881166947E-2</v>
      </c>
      <c r="FI117">
        <f t="shared" si="301"/>
        <v>-0.10238311339139108</v>
      </c>
      <c r="FJ117">
        <f t="shared" si="302"/>
        <v>6.0186632175861218E-2</v>
      </c>
      <c r="FK117">
        <f t="shared" si="303"/>
        <v>-2.4979799802477529E-2</v>
      </c>
      <c r="FL117">
        <f t="shared" si="304"/>
        <v>3.4657967072398793E-2</v>
      </c>
      <c r="FM117">
        <f t="shared" si="305"/>
        <v>-9.5064563742856163E-3</v>
      </c>
      <c r="FN117">
        <f t="shared" si="306"/>
        <v>-3.5813494754047624E-2</v>
      </c>
      <c r="FO117">
        <f t="shared" si="307"/>
        <v>-5.4204654910972191E-2</v>
      </c>
      <c r="FP117">
        <f t="shared" si="288"/>
        <v>-0.14268880035424</v>
      </c>
      <c r="FQ117">
        <f t="shared" si="289"/>
        <v>-2.8756917367564649E-2</v>
      </c>
      <c r="FR117">
        <f t="shared" si="290"/>
        <v>2.5350647109080863E-2</v>
      </c>
      <c r="FS117">
        <f t="shared" si="291"/>
        <v>0.12796639391897643</v>
      </c>
      <c r="FT117">
        <f t="shared" si="292"/>
        <v>-3.2660158615213868E-2</v>
      </c>
      <c r="FV117" s="3"/>
      <c r="FW117" s="19">
        <f t="shared" si="259"/>
        <v>0.9878790160266957</v>
      </c>
      <c r="FX117" s="19">
        <f t="shared" si="283"/>
        <v>0.91369598770779437</v>
      </c>
      <c r="FY117" s="19">
        <f t="shared" si="172"/>
        <v>1.2331644622843996</v>
      </c>
      <c r="GA117" s="19">
        <f t="shared" si="260"/>
        <v>1.0631547841323559</v>
      </c>
      <c r="GB117" s="19">
        <f t="shared" si="284"/>
        <v>1.123052714354239</v>
      </c>
      <c r="GC117" s="19">
        <f t="shared" si="173"/>
        <v>1.2182706860075829</v>
      </c>
      <c r="GE117" s="19">
        <f t="shared" si="261"/>
        <v>1.0226925148066299</v>
      </c>
      <c r="GF117" s="19">
        <f t="shared" si="285"/>
        <v>0.9328148656128058</v>
      </c>
      <c r="GG117" s="19">
        <f t="shared" si="174"/>
        <v>1.0587101038622921</v>
      </c>
      <c r="GI117" s="19">
        <f t="shared" si="360"/>
        <v>0.76559840889052921</v>
      </c>
      <c r="GJ117" s="19">
        <f t="shared" si="262"/>
        <v>1.2177072029321152</v>
      </c>
      <c r="GK117" s="19">
        <f t="shared" si="175"/>
        <v>1.2177070934400485</v>
      </c>
      <c r="GL117" s="3"/>
      <c r="GM117" s="3"/>
      <c r="GN117" s="8"/>
      <c r="GO117" s="5">
        <f t="shared" si="286"/>
        <v>25</v>
      </c>
      <c r="GP117" t="b">
        <f t="shared" si="263"/>
        <v>1</v>
      </c>
      <c r="GS117" s="11"/>
      <c r="GT117" s="11"/>
      <c r="GU117" s="26"/>
      <c r="GV117" s="31">
        <f t="shared" ca="1" si="383"/>
        <v>2010</v>
      </c>
      <c r="GW117" s="12">
        <f ca="1">IF($GP117,HA117*HB117,"")</f>
        <v>1.2623969791122736</v>
      </c>
      <c r="GX117" s="19">
        <f t="shared" ca="1" si="384"/>
        <v>0.84980297743497857</v>
      </c>
      <c r="GY117" s="71">
        <f t="shared" ca="1" si="384"/>
        <v>1.0727824918733995</v>
      </c>
      <c r="GZ117" s="11">
        <f t="shared" ca="1" si="357"/>
        <v>2010</v>
      </c>
      <c r="HA117" s="12">
        <f t="shared" ca="1" si="179"/>
        <v>2.0563244551065178</v>
      </c>
      <c r="HB117" s="12">
        <f t="shared" ca="1" si="180"/>
        <v>0.61390943242314411</v>
      </c>
      <c r="HC117" s="12">
        <f t="shared" ca="1" si="181"/>
        <v>0.84980297743497857</v>
      </c>
      <c r="HD117" s="72">
        <f t="shared" ca="1" si="182"/>
        <v>1.0727824918733995</v>
      </c>
      <c r="HE117">
        <f ca="1">GZ117</f>
        <v>2010</v>
      </c>
      <c r="HF117" s="12">
        <f t="shared" ca="1" si="183"/>
        <v>0.84980297743497857</v>
      </c>
      <c r="HG117" s="12">
        <f t="shared" ca="1" si="184"/>
        <v>0.87496282225486544</v>
      </c>
      <c r="HH117" s="12">
        <f t="shared" ca="1" si="185"/>
        <v>0.7016405918151345</v>
      </c>
      <c r="HJ117" s="17"/>
      <c r="HL117" s="18">
        <f t="shared" si="268"/>
        <v>1974</v>
      </c>
      <c r="HM117" s="9">
        <f t="shared" si="186"/>
        <v>0.54187528117607797</v>
      </c>
      <c r="HN117" s="9">
        <f t="shared" si="187"/>
        <v>1.7963751698303774</v>
      </c>
      <c r="HO117" s="9">
        <f t="shared" si="188"/>
        <v>1.2394805293147964</v>
      </c>
      <c r="HP117" s="9">
        <f t="shared" si="189"/>
        <v>1.1611527831840736</v>
      </c>
      <c r="HQ117" s="9">
        <f t="shared" si="190"/>
        <v>1.2481520323014448</v>
      </c>
      <c r="HR117" s="9">
        <f t="shared" si="269"/>
        <v>0.97341022701895863</v>
      </c>
      <c r="HS117" s="9">
        <f t="shared" si="191"/>
        <v>0.97341130024956057</v>
      </c>
      <c r="HT117" s="9"/>
      <c r="HU117" s="9">
        <f t="shared" si="192"/>
        <v>1.4392262663163444</v>
      </c>
      <c r="HV117" s="23">
        <f t="shared" si="270"/>
        <v>1.7963731892443657</v>
      </c>
      <c r="HX117" s="8"/>
      <c r="HY117" s="5">
        <f t="shared" si="287"/>
        <v>25</v>
      </c>
      <c r="HZ117" t="b">
        <f t="shared" si="271"/>
        <v>1</v>
      </c>
      <c r="IC117" s="11"/>
      <c r="ID117" s="11"/>
      <c r="IE117" s="11"/>
      <c r="IF117">
        <f t="shared" ca="1" si="273"/>
        <v>2010</v>
      </c>
      <c r="IG117" s="12">
        <f t="shared" ca="1" si="274"/>
        <v>0.99701682865875896</v>
      </c>
      <c r="IH117" s="19">
        <f t="shared" ca="1" si="275"/>
        <v>0.8601312686033814</v>
      </c>
      <c r="II117" s="19">
        <f t="shared" ca="1" si="276"/>
        <v>0.85756140037699602</v>
      </c>
      <c r="IJ117" s="11">
        <f t="shared" ca="1" si="193"/>
        <v>2010</v>
      </c>
      <c r="IK117" s="12">
        <f t="shared" ca="1" si="194"/>
        <v>1.4554254284760619</v>
      </c>
      <c r="IL117" s="12">
        <f t="shared" ca="1" si="195"/>
        <v>0.68503463602577652</v>
      </c>
      <c r="IM117" s="12">
        <f t="shared" ca="1" si="196"/>
        <v>0.8601312686033814</v>
      </c>
      <c r="IN117" s="12">
        <f t="shared" ca="1" si="197"/>
        <v>0.85756140037699602</v>
      </c>
      <c r="IO117">
        <f t="shared" ca="1" si="277"/>
        <v>2010</v>
      </c>
      <c r="IP117" s="12">
        <f t="shared" ca="1" si="278"/>
        <v>0.8601312686033814</v>
      </c>
      <c r="IQ117" s="12">
        <f t="shared" ca="1" si="198"/>
        <v>0.8901957459169122</v>
      </c>
      <c r="IR117" s="12">
        <f t="shared" ca="1" si="199"/>
        <v>0.76953258782447076</v>
      </c>
    </row>
    <row r="118" spans="1:252" x14ac:dyDescent="0.2">
      <c r="A118" t="s">
        <v>105</v>
      </c>
      <c r="B118" s="1">
        <f t="shared" si="279"/>
        <v>1975</v>
      </c>
      <c r="C118" s="60">
        <f>Conversion_factors!$A37*C284+C365</f>
        <v>1376.59718853291</v>
      </c>
      <c r="D118" s="60">
        <f>Conversion_factors!$A37*D284+D365</f>
        <v>493.18045220437278</v>
      </c>
      <c r="E118" s="60">
        <f>Conversion_factors!$A37*E284+E365</f>
        <v>158.46057116829888</v>
      </c>
      <c r="F118" s="60">
        <f>Conversion_factors!$A37*F284+F365</f>
        <v>4.4004342039147396E-2</v>
      </c>
      <c r="G118" s="60">
        <f>Conversion_factors!$A37*G284+G365</f>
        <v>4.4004342039147396E-2</v>
      </c>
      <c r="H118" s="60">
        <f>Conversion_factors!$A37*H284+H365</f>
        <v>4.4004342039147396E-2</v>
      </c>
      <c r="I118" s="60">
        <f>Conversion_factors!$A37*I284+I365</f>
        <v>374.31285700913043</v>
      </c>
      <c r="J118" s="60">
        <f>Conversion_factors!$A37*J284+J365</f>
        <v>2131.6829130154297</v>
      </c>
      <c r="K118" s="60">
        <f>Conversion_factors!$A37*K284+K365</f>
        <v>103.03783623079931</v>
      </c>
      <c r="L118" s="60">
        <f>Conversion_factors!$A37*L284+L365</f>
        <v>3218.5425798989108</v>
      </c>
      <c r="M118" s="60">
        <f>Conversion_factors!$A37*M284+M365</f>
        <v>4078.5602027648715</v>
      </c>
      <c r="N118" s="60">
        <f>Conversion_factors!$A37*N284+N365</f>
        <v>381.01577574261694</v>
      </c>
      <c r="O118" s="60">
        <f>Conversion_factors!$A37*O284+O365</f>
        <v>1358.6062334111057</v>
      </c>
      <c r="P118" s="60">
        <f>Conversion_factors!$A37*P284+P365</f>
        <v>4939.3864943412846</v>
      </c>
      <c r="Q118" s="60">
        <f>Conversion_factors!$A37*Q284+Q365</f>
        <v>586.58145822040433</v>
      </c>
      <c r="R118" s="60">
        <f>Conversion_factors!$A37*R284+R365</f>
        <v>395.78067276059363</v>
      </c>
      <c r="S118" s="60">
        <f>Conversion_factors!$A37*S284+S365</f>
        <v>262.84311658542055</v>
      </c>
      <c r="T118" s="60">
        <f>Conversion_factors!$A37*T284+T365</f>
        <v>233.53031732539165</v>
      </c>
      <c r="U118" s="60">
        <f>Conversion_factors!$A37*U284+U365</f>
        <v>633.49370277860237</v>
      </c>
      <c r="V118" s="60">
        <f>Conversion_factors!$A37*V284+V365</f>
        <v>87.070868956824228</v>
      </c>
      <c r="W118" s="60">
        <f>Conversion_factors!$A37*W284+W365</f>
        <v>101.2853153911709</v>
      </c>
      <c r="X118" s="77">
        <f>Conversion_factors!$A37*X284+X365</f>
        <v>20914.100569364258</v>
      </c>
      <c r="Z118" s="19">
        <f t="shared" si="361"/>
        <v>2.4705134254775984</v>
      </c>
      <c r="AA118" s="19">
        <f t="shared" si="362"/>
        <v>6.4099238376944454</v>
      </c>
      <c r="AB118" s="19">
        <f t="shared" si="363"/>
        <v>1.9454905318695723</v>
      </c>
      <c r="AC118" s="19">
        <f t="shared" si="364"/>
        <v>7.8972497323550182E-5</v>
      </c>
      <c r="AD118" s="19">
        <f t="shared" si="365"/>
        <v>5.7192956399233742E-4</v>
      </c>
      <c r="AE118" s="19">
        <f t="shared" si="366"/>
        <v>5.402607738134817E-4</v>
      </c>
      <c r="AF118" s="19">
        <f t="shared" si="367"/>
        <v>5.5153888985007011</v>
      </c>
      <c r="AG118" s="19">
        <f t="shared" si="368"/>
        <v>15.248741715301177</v>
      </c>
      <c r="AH118" s="19">
        <f t="shared" si="369"/>
        <v>1.8682020610730097</v>
      </c>
      <c r="AI118" s="19">
        <f t="shared" si="370"/>
        <v>5.2912164457647695</v>
      </c>
      <c r="AJ118" s="19">
        <f t="shared" si="371"/>
        <v>10.447344326572557</v>
      </c>
      <c r="AK118" s="19">
        <f t="shared" si="372"/>
        <v>4.3986315508884593</v>
      </c>
      <c r="AL118" s="19">
        <f t="shared" si="373"/>
        <v>15.543215406718922</v>
      </c>
      <c r="AM118" s="19">
        <f t="shared" si="374"/>
        <v>18.114460209392121</v>
      </c>
      <c r="AN118" s="19">
        <f t="shared" si="375"/>
        <v>2.5342781028294854</v>
      </c>
      <c r="AO118" s="19">
        <f t="shared" si="376"/>
        <v>1.5804315170829433</v>
      </c>
      <c r="AP118" s="19">
        <f t="shared" si="377"/>
        <v>20.438632024692613</v>
      </c>
      <c r="AQ118" s="19">
        <f t="shared" si="378"/>
        <v>2.6446602647194157</v>
      </c>
      <c r="AR118" s="19">
        <f t="shared" si="379"/>
        <v>1.6909325510571644</v>
      </c>
      <c r="AS118" s="19">
        <f t="shared" si="380"/>
        <v>2.1339181073473386</v>
      </c>
      <c r="AT118" s="19">
        <f t="shared" si="381"/>
        <v>1.5749207990084726</v>
      </c>
      <c r="AU118" s="19">
        <f t="shared" si="359"/>
        <v>31.241172056272166</v>
      </c>
      <c r="AV118" s="19"/>
      <c r="AX118" s="132">
        <f t="shared" si="200"/>
        <v>1.2488981448553256</v>
      </c>
      <c r="AY118" s="132">
        <f t="shared" si="201"/>
        <v>1.2331824415510431</v>
      </c>
      <c r="AZ118" s="132">
        <f t="shared" si="202"/>
        <v>1.4711493953819617</v>
      </c>
      <c r="BA118" s="132">
        <f t="shared" si="203"/>
        <v>1.2479282216304646</v>
      </c>
      <c r="BB118" s="132">
        <f t="shared" si="204"/>
        <v>1.1319445483181567</v>
      </c>
      <c r="BC118" s="132">
        <f t="shared" si="205"/>
        <v>1.0655413860257694</v>
      </c>
      <c r="BD118" s="132">
        <f t="shared" si="206"/>
        <v>0.97877575684830709</v>
      </c>
      <c r="BE118" s="132">
        <f t="shared" si="207"/>
        <v>1.0714829144750639</v>
      </c>
      <c r="BF118" s="132">
        <f t="shared" si="208"/>
        <v>1.2979444659211503</v>
      </c>
      <c r="BG118" s="132">
        <f t="shared" si="209"/>
        <v>1.1821836992923338</v>
      </c>
      <c r="BH118" s="132">
        <f t="shared" si="210"/>
        <v>1.5741288623518244</v>
      </c>
      <c r="BI118" s="132">
        <f t="shared" si="211"/>
        <v>1.3059445713284892</v>
      </c>
      <c r="BJ118" s="132">
        <f t="shared" si="212"/>
        <v>1.2602305411152077</v>
      </c>
      <c r="BK118" s="132">
        <f t="shared" si="213"/>
        <v>1.1751101919084201</v>
      </c>
      <c r="BL118" s="132">
        <f t="shared" si="214"/>
        <v>1.2014577927653081</v>
      </c>
      <c r="BM118" s="132">
        <f t="shared" si="215"/>
        <v>1.1894825781233984</v>
      </c>
      <c r="BN118" s="132">
        <f t="shared" si="216"/>
        <v>2.2816473411328086</v>
      </c>
      <c r="BO118" s="132">
        <f t="shared" si="217"/>
        <v>1.3055947188758048</v>
      </c>
      <c r="BP118" s="132">
        <f t="shared" si="218"/>
        <v>1.2530978764877536</v>
      </c>
      <c r="BQ118" s="132">
        <f t="shared" si="219"/>
        <v>1.4376911162054311</v>
      </c>
      <c r="BR118" s="132">
        <f t="shared" si="220"/>
        <v>1.2227655553353893</v>
      </c>
      <c r="BS118" s="132">
        <f t="shared" si="221"/>
        <v>1.5702113762255165</v>
      </c>
      <c r="BT118" s="16"/>
      <c r="BU118" s="796">
        <f t="shared" si="382"/>
        <v>1975</v>
      </c>
      <c r="BV118" s="9">
        <f t="shared" si="165"/>
        <v>0.71228804002378465</v>
      </c>
      <c r="BW118" s="9">
        <f t="shared" si="222"/>
        <v>1.5702113762255165</v>
      </c>
      <c r="BX118" s="9">
        <f t="shared" si="223"/>
        <v>1.2582132247936777</v>
      </c>
      <c r="BY118" s="9">
        <f t="shared" si="224"/>
        <v>0.98565767790317405</v>
      </c>
      <c r="BZ118" s="9">
        <f t="shared" si="225"/>
        <v>1.2661274818135029</v>
      </c>
      <c r="CA118" s="9">
        <f t="shared" si="166"/>
        <v>1.1184419358355464</v>
      </c>
      <c r="CB118" s="9">
        <f t="shared" si="226"/>
        <v>1.1184427835947226</v>
      </c>
      <c r="CC118" s="9"/>
      <c r="CD118" s="9">
        <f t="shared" si="227"/>
        <v>1.2401675254572007</v>
      </c>
      <c r="CE118" s="9">
        <f t="shared" si="228"/>
        <v>1.5702101860340087</v>
      </c>
      <c r="CG118" s="35"/>
      <c r="CH118">
        <f t="shared" si="229"/>
        <v>1975</v>
      </c>
      <c r="CI118" s="19">
        <f t="shared" si="230"/>
        <v>6.5821486511803431E-2</v>
      </c>
      <c r="CJ118" s="19">
        <f t="shared" si="310"/>
        <v>2.3581241305055289E-2</v>
      </c>
      <c r="CK118" s="19">
        <f t="shared" si="311"/>
        <v>7.5767337276945942E-3</v>
      </c>
      <c r="CL118" s="19">
        <f t="shared" si="312"/>
        <v>2.1040513740096751E-6</v>
      </c>
      <c r="CM118" s="19">
        <f t="shared" si="313"/>
        <v>2.1040513740096751E-6</v>
      </c>
      <c r="CN118" s="19">
        <f t="shared" si="314"/>
        <v>2.1040513740096751E-6</v>
      </c>
      <c r="CO118" s="19">
        <f t="shared" si="315"/>
        <v>1.7897631111014049E-2</v>
      </c>
      <c r="CP118" s="19">
        <f t="shared" si="316"/>
        <v>0.10192563174999728</v>
      </c>
      <c r="CQ118" s="19">
        <f t="shared" si="317"/>
        <v>4.9267161114130301E-3</v>
      </c>
      <c r="CR118" s="19">
        <f t="shared" si="318"/>
        <v>0.15389342559696542</v>
      </c>
      <c r="CS118" s="19">
        <f t="shared" si="319"/>
        <v>0.19501485082936323</v>
      </c>
      <c r="CT118" s="19">
        <f t="shared" si="320"/>
        <v>1.8218128696423256E-2</v>
      </c>
      <c r="CU118" s="19">
        <f t="shared" si="321"/>
        <v>6.4961255632539225E-2</v>
      </c>
      <c r="CV118" s="19">
        <f t="shared" si="322"/>
        <v>0.23617494225769761</v>
      </c>
      <c r="CW118" s="19">
        <f t="shared" si="323"/>
        <v>2.8047175936394338E-2</v>
      </c>
      <c r="CX118" s="19">
        <f t="shared" si="324"/>
        <v>1.8924106798087589E-2</v>
      </c>
      <c r="CY118" s="19">
        <f t="shared" si="309"/>
        <v>1.256774661256257E-2</v>
      </c>
      <c r="CZ118" s="19">
        <f t="shared" si="168"/>
        <v>1.1166165934358919E-2</v>
      </c>
      <c r="DA118" s="19">
        <f t="shared" si="169"/>
        <v>3.0290267596138808E-2</v>
      </c>
      <c r="DB118" s="19">
        <f t="shared" si="170"/>
        <v>4.163261464103736E-3</v>
      </c>
      <c r="DC118" s="19">
        <f t="shared" si="171"/>
        <v>4.8429199742654645E-3</v>
      </c>
      <c r="DD118" s="19"/>
      <c r="DE118" s="19"/>
      <c r="DF118" s="19">
        <f t="shared" si="280"/>
        <v>6.2701638365751752E-2</v>
      </c>
      <c r="DG118" s="19">
        <f t="shared" si="327"/>
        <v>2.2705240863646572E-2</v>
      </c>
      <c r="DH118" s="19">
        <f t="shared" si="328"/>
        <v>7.199606102391164E-3</v>
      </c>
      <c r="DI118" s="19">
        <f t="shared" si="329"/>
        <v>2.0214467796325106E-6</v>
      </c>
      <c r="DJ118" s="19">
        <f t="shared" si="330"/>
        <v>2.0214467796325106E-6</v>
      </c>
      <c r="DK118" s="19">
        <f t="shared" si="331"/>
        <v>2.0214467796325106E-6</v>
      </c>
      <c r="DL118" s="19">
        <f t="shared" si="332"/>
        <v>1.7593366065978302E-2</v>
      </c>
      <c r="DM118" s="19">
        <f t="shared" si="333"/>
        <v>0.1014721201852186</v>
      </c>
      <c r="DN118" s="19">
        <f t="shared" si="334"/>
        <v>4.4693092138342726E-3</v>
      </c>
      <c r="DO118" s="19">
        <f t="shared" si="335"/>
        <v>0.15108985852069329</v>
      </c>
      <c r="DP118" s="19">
        <f t="shared" si="336"/>
        <v>0.19432117402155571</v>
      </c>
      <c r="DQ118" s="19">
        <f t="shared" si="337"/>
        <v>1.7887346067703473E-2</v>
      </c>
      <c r="DR118" s="19">
        <f t="shared" si="338"/>
        <v>6.5531366876658712E-2</v>
      </c>
      <c r="DS118" s="19">
        <f t="shared" si="339"/>
        <v>0.24713602411888155</v>
      </c>
      <c r="DT118" s="19">
        <f t="shared" si="340"/>
        <v>2.7495216239196683E-2</v>
      </c>
      <c r="DU118" s="19">
        <f t="shared" si="341"/>
        <v>1.8289541640870637E-2</v>
      </c>
      <c r="DV118" s="19">
        <f t="shared" si="325"/>
        <v>1.1952445323960521E-2</v>
      </c>
      <c r="DW118" s="19">
        <f t="shared" si="248"/>
        <v>1.1230821043965222E-2</v>
      </c>
      <c r="DX118" s="19">
        <f t="shared" si="249"/>
        <v>2.964902890377091E-2</v>
      </c>
      <c r="DY118" s="19">
        <f t="shared" si="250"/>
        <v>4.1830193672828375E-3</v>
      </c>
      <c r="DZ118" s="19">
        <f t="shared" si="251"/>
        <v>4.7877689858266447E-3</v>
      </c>
      <c r="EA118" s="19">
        <f t="shared" si="252"/>
        <v>0.99970095624752575</v>
      </c>
      <c r="EC118" s="19">
        <f t="shared" si="281"/>
        <v>6.2720394507882055E-2</v>
      </c>
      <c r="ED118" s="19">
        <f t="shared" si="342"/>
        <v>2.2712032755147989E-2</v>
      </c>
      <c r="EE118" s="19">
        <f t="shared" si="343"/>
        <v>7.201759743649323E-3</v>
      </c>
      <c r="EF118" s="19">
        <f t="shared" si="344"/>
        <v>2.0220514614892506E-6</v>
      </c>
      <c r="EG118" s="19">
        <f t="shared" si="345"/>
        <v>2.0220514614892506E-6</v>
      </c>
      <c r="EH118" s="19">
        <f t="shared" si="346"/>
        <v>2.0220514614892506E-6</v>
      </c>
      <c r="EI118" s="19">
        <f t="shared" si="347"/>
        <v>1.7598628825980824E-2</v>
      </c>
      <c r="EJ118" s="19">
        <f t="shared" si="348"/>
        <v>0.10150247386588888</v>
      </c>
      <c r="EK118" s="19">
        <f t="shared" si="349"/>
        <v>4.4706461326297587E-3</v>
      </c>
      <c r="EL118" s="19">
        <f t="shared" si="350"/>
        <v>0.15113505451452572</v>
      </c>
      <c r="EM118" s="19">
        <f t="shared" si="351"/>
        <v>0.1943793019374104</v>
      </c>
      <c r="EN118" s="19">
        <f t="shared" si="352"/>
        <v>1.7892696766886526E-2</v>
      </c>
      <c r="EO118" s="19">
        <f t="shared" si="353"/>
        <v>6.5550969484551691E-2</v>
      </c>
      <c r="EP118" s="19">
        <f t="shared" si="354"/>
        <v>0.24720995071019089</v>
      </c>
      <c r="EQ118" s="19">
        <f t="shared" si="355"/>
        <v>2.7503440971390722E-2</v>
      </c>
      <c r="ER118" s="19">
        <f t="shared" si="356"/>
        <v>1.8295012650105087E-2</v>
      </c>
      <c r="ES118" s="19">
        <f t="shared" si="326"/>
        <v>1.1956020697254488E-2</v>
      </c>
      <c r="ET118" s="19">
        <f t="shared" si="254"/>
        <v>1.1234180555474505E-2</v>
      </c>
      <c r="EU118" s="19">
        <f t="shared" si="255"/>
        <v>2.9657897912853268E-2</v>
      </c>
      <c r="EV118" s="19">
        <f t="shared" si="256"/>
        <v>4.1842706472785679E-3</v>
      </c>
      <c r="EW118" s="19">
        <f t="shared" si="257"/>
        <v>4.789201166514833E-3</v>
      </c>
      <c r="EZ118">
        <f t="shared" si="282"/>
        <v>3.065305949351595E-2</v>
      </c>
      <c r="FA118">
        <f t="shared" si="293"/>
        <v>1.2248750012848723E-2</v>
      </c>
      <c r="FB118">
        <f t="shared" si="294"/>
        <v>2.9336820723507618E-2</v>
      </c>
      <c r="FC118">
        <f t="shared" si="295"/>
        <v>1.3381043345117201E-2</v>
      </c>
      <c r="FD118">
        <f t="shared" si="296"/>
        <v>1.6697825717311245E-2</v>
      </c>
      <c r="FE118">
        <f t="shared" si="297"/>
        <v>6.9855111250413512E-3</v>
      </c>
      <c r="FF118">
        <f t="shared" si="298"/>
        <v>1.2919083765276106E-2</v>
      </c>
      <c r="FG118">
        <f t="shared" si="299"/>
        <v>2.2539147754978367E-2</v>
      </c>
      <c r="FH118">
        <f t="shared" si="300"/>
        <v>0.16371689234647702</v>
      </c>
      <c r="FI118">
        <f t="shared" si="301"/>
        <v>-7.7683580430870425E-2</v>
      </c>
      <c r="FJ118">
        <f t="shared" si="302"/>
        <v>1.348361346768142E-2</v>
      </c>
      <c r="FK118">
        <f t="shared" si="303"/>
        <v>9.1763284418684532E-2</v>
      </c>
      <c r="FL118">
        <f t="shared" si="304"/>
        <v>1.1915745596611687E-3</v>
      </c>
      <c r="FM118">
        <f t="shared" si="305"/>
        <v>8.5386524063215841E-2</v>
      </c>
      <c r="FN118">
        <f t="shared" si="306"/>
        <v>6.1339902416580765E-2</v>
      </c>
      <c r="FO118">
        <f t="shared" si="307"/>
        <v>9.3644857585658284E-2</v>
      </c>
      <c r="FP118">
        <f t="shared" si="288"/>
        <v>8.2784638687086298E-2</v>
      </c>
      <c r="FQ118">
        <f t="shared" si="289"/>
        <v>9.3137340717151185E-2</v>
      </c>
      <c r="FR118">
        <f t="shared" si="290"/>
        <v>4.9434373605984634E-2</v>
      </c>
      <c r="FS118">
        <f t="shared" si="291"/>
        <v>4.3321169801616391E-2</v>
      </c>
      <c r="FT118">
        <f t="shared" si="292"/>
        <v>-1.5066883659334968E-2</v>
      </c>
      <c r="FV118" s="3"/>
      <c r="FW118" s="19">
        <f t="shared" si="259"/>
        <v>1.0267304325880755</v>
      </c>
      <c r="FX118" s="19">
        <f t="shared" si="283"/>
        <v>0.93811947671321261</v>
      </c>
      <c r="FY118" s="19">
        <f t="shared" si="172"/>
        <v>1.2661274818135029</v>
      </c>
      <c r="GA118" s="19">
        <f t="shared" si="260"/>
        <v>1.0327862594453383</v>
      </c>
      <c r="GB118" s="19">
        <f t="shared" si="284"/>
        <v>1.1598734120178484</v>
      </c>
      <c r="GC118" s="19">
        <f t="shared" si="173"/>
        <v>1.2582132247936777</v>
      </c>
      <c r="GE118" s="19">
        <f t="shared" si="261"/>
        <v>0.93099865044017738</v>
      </c>
      <c r="GF118" s="19">
        <f t="shared" si="285"/>
        <v>0.86844938099605762</v>
      </c>
      <c r="GG118" s="19">
        <f t="shared" si="174"/>
        <v>0.98565767790317405</v>
      </c>
      <c r="GI118" s="19">
        <f t="shared" si="360"/>
        <v>0.71228804002378465</v>
      </c>
      <c r="GJ118" s="19">
        <f t="shared" si="262"/>
        <v>1.1184419358355464</v>
      </c>
      <c r="GK118" s="19">
        <f t="shared" si="175"/>
        <v>1.1184427835947226</v>
      </c>
      <c r="GL118" s="3"/>
      <c r="GM118" s="3"/>
      <c r="GN118" s="8"/>
      <c r="GO118" s="5">
        <f t="shared" si="286"/>
        <v>26</v>
      </c>
      <c r="GP118" t="b">
        <f t="shared" si="263"/>
        <v>1</v>
      </c>
      <c r="GS118" s="11"/>
      <c r="GT118" s="11"/>
      <c r="GU118" s="26"/>
      <c r="GV118" s="31">
        <f t="shared" ca="1" si="383"/>
        <v>2011</v>
      </c>
      <c r="GW118" s="12">
        <f t="shared" ca="1" si="265"/>
        <v>1.2852159545301043</v>
      </c>
      <c r="GX118" s="19">
        <f t="shared" ca="1" si="384"/>
        <v>0.84751962446195162</v>
      </c>
      <c r="GY118" s="71">
        <f t="shared" ca="1" si="384"/>
        <v>1.0892390433213148</v>
      </c>
      <c r="GZ118" s="11">
        <f ca="1">IF(GP118,OFFSET($B$92,$GP$87+$GO118,0),"")</f>
        <v>2011</v>
      </c>
      <c r="HA118" s="12">
        <f t="shared" ca="1" si="179"/>
        <v>2.0639929466281188</v>
      </c>
      <c r="HB118" s="12">
        <f t="shared" ca="1" si="180"/>
        <v>0.62268427643113877</v>
      </c>
      <c r="HC118" s="12">
        <f t="shared" ca="1" si="181"/>
        <v>0.84751962446195162</v>
      </c>
      <c r="HD118" s="72">
        <f t="shared" ca="1" si="182"/>
        <v>1.0892390433213148</v>
      </c>
      <c r="HE118" s="566">
        <f ca="1">GZ118</f>
        <v>2011</v>
      </c>
      <c r="HF118" s="12">
        <f t="shared" ca="1" si="183"/>
        <v>0.84751962446195162</v>
      </c>
      <c r="HG118" s="12">
        <f t="shared" ca="1" si="184"/>
        <v>0.91977908820188559</v>
      </c>
      <c r="HH118" s="12">
        <f t="shared" ca="1" si="185"/>
        <v>0.67699329591027146</v>
      </c>
      <c r="HJ118" s="17"/>
      <c r="HL118" s="18">
        <f t="shared" si="268"/>
        <v>1975</v>
      </c>
      <c r="HM118" s="9">
        <f t="shared" si="186"/>
        <v>0.50414326556082845</v>
      </c>
      <c r="HN118" s="9">
        <f t="shared" si="187"/>
        <v>1.773427134889586</v>
      </c>
      <c r="HO118" s="9">
        <f t="shared" si="188"/>
        <v>1.2801184595263564</v>
      </c>
      <c r="HP118" s="9">
        <f t="shared" si="189"/>
        <v>1.0810316740992285</v>
      </c>
      <c r="HQ118" s="9">
        <f t="shared" si="190"/>
        <v>1.2815156760605477</v>
      </c>
      <c r="HR118" s="9">
        <f t="shared" si="269"/>
        <v>0.89405960320158817</v>
      </c>
      <c r="HS118" s="9">
        <f t="shared" si="191"/>
        <v>0.89406134701741979</v>
      </c>
      <c r="HT118" s="9"/>
      <c r="HU118" s="9">
        <f t="shared" si="192"/>
        <v>1.3838486013471023</v>
      </c>
      <c r="HV118" s="23">
        <f t="shared" si="270"/>
        <v>1.7734236759207751</v>
      </c>
      <c r="HX118" s="8"/>
      <c r="HY118" s="5">
        <f t="shared" si="287"/>
        <v>26</v>
      </c>
      <c r="HZ118" t="b">
        <f t="shared" si="271"/>
        <v>1</v>
      </c>
      <c r="IC118" s="11"/>
      <c r="ID118" s="11"/>
      <c r="IE118" s="11"/>
      <c r="IF118">
        <f t="shared" ca="1" si="273"/>
        <v>2011</v>
      </c>
      <c r="IG118" s="12">
        <f t="shared" ca="1" si="274"/>
        <v>0</v>
      </c>
      <c r="IH118" s="19">
        <f t="shared" ca="1" si="275"/>
        <v>0</v>
      </c>
      <c r="II118" s="19">
        <f t="shared" ca="1" si="276"/>
        <v>0</v>
      </c>
      <c r="IJ118" s="11">
        <f t="shared" ca="1" si="193"/>
        <v>2011</v>
      </c>
      <c r="IK118" s="12">
        <f t="shared" ca="1" si="194"/>
        <v>0</v>
      </c>
      <c r="IL118" s="12">
        <f t="shared" ca="1" si="195"/>
        <v>0</v>
      </c>
      <c r="IM118" s="12">
        <f t="shared" ca="1" si="196"/>
        <v>0</v>
      </c>
      <c r="IN118" s="12">
        <f t="shared" ca="1" si="197"/>
        <v>0</v>
      </c>
      <c r="IO118">
        <f t="shared" ca="1" si="277"/>
        <v>2011</v>
      </c>
      <c r="IP118" s="12">
        <f t="shared" ca="1" si="278"/>
        <v>0</v>
      </c>
      <c r="IQ118" s="12">
        <f t="shared" ca="1" si="198"/>
        <v>0</v>
      </c>
      <c r="IR118" s="12">
        <f t="shared" ca="1" si="199"/>
        <v>0</v>
      </c>
    </row>
    <row r="119" spans="1:252" x14ac:dyDescent="0.2">
      <c r="A119" t="s">
        <v>105</v>
      </c>
      <c r="B119" s="1">
        <f t="shared" si="279"/>
        <v>1976</v>
      </c>
      <c r="C119" s="60">
        <f>Conversion_factors!$A38*C285+C366</f>
        <v>1389.2378598211783</v>
      </c>
      <c r="D119" s="60">
        <f>Conversion_factors!$A38*D285+D366</f>
        <v>517.63366995404988</v>
      </c>
      <c r="E119" s="60">
        <f>Conversion_factors!$A38*E285+E366</f>
        <v>156.5252412326459</v>
      </c>
      <c r="F119" s="60">
        <f>Conversion_factors!$A38*F285+F366</f>
        <v>4.3921682408411114E-2</v>
      </c>
      <c r="G119" s="60">
        <f>Conversion_factors!$A38*G285+G366</f>
        <v>4.3921682408411114E-2</v>
      </c>
      <c r="H119" s="60">
        <f>Conversion_factors!$A38*H285+H366</f>
        <v>4.3921682408411114E-2</v>
      </c>
      <c r="I119" s="60">
        <f>Conversion_factors!$A38*I285+I366</f>
        <v>402.99048297498047</v>
      </c>
      <c r="J119" s="60">
        <f>Conversion_factors!$A38*J285+J366</f>
        <v>2337.96354630618</v>
      </c>
      <c r="K119" s="60">
        <f>Conversion_factors!$A38*K285+K366</f>
        <v>102.25766172052994</v>
      </c>
      <c r="L119" s="60">
        <f>Conversion_factors!$A38*L285+L366</f>
        <v>3329.6632401587403</v>
      </c>
      <c r="M119" s="60">
        <f>Conversion_factors!$A38*M285+M366</f>
        <v>4430.457420651629</v>
      </c>
      <c r="N119" s="60">
        <f>Conversion_factors!$A38*N285+N366</f>
        <v>395.3461196545843</v>
      </c>
      <c r="O119" s="60">
        <f>Conversion_factors!$A38*O285+O366</f>
        <v>1420.9711088815852</v>
      </c>
      <c r="P119" s="60">
        <f>Conversion_factors!$A38*P285+P366</f>
        <v>5143.1819864782074</v>
      </c>
      <c r="Q119" s="60">
        <f>Conversion_factors!$A38*Q285+Q366</f>
        <v>604.78130164049549</v>
      </c>
      <c r="R119" s="60">
        <f>Conversion_factors!$A38*R285+R366</f>
        <v>398.28431196663576</v>
      </c>
      <c r="S119" s="60">
        <f>Conversion_factors!$A38*S285+S366</f>
        <v>259.53787238886935</v>
      </c>
      <c r="T119" s="60">
        <f>Conversion_factors!$A38*T285+T366</f>
        <v>238.87383930653525</v>
      </c>
      <c r="U119" s="60">
        <f>Conversion_factors!$A38*U285+U366</f>
        <v>682.53730927917195</v>
      </c>
      <c r="V119" s="60">
        <f>Conversion_factors!$A38*V285+V366</f>
        <v>87.716162540530675</v>
      </c>
      <c r="W119" s="60">
        <f>Conversion_factors!$A38*W285+W366</f>
        <v>99.113067038391307</v>
      </c>
      <c r="X119" s="77">
        <f>Conversion_factors!$A38*X285+X366</f>
        <v>21997.203967042162</v>
      </c>
      <c r="Z119" s="19">
        <f t="shared" si="361"/>
        <v>2.35077803683546</v>
      </c>
      <c r="AA119" s="19">
        <f t="shared" si="362"/>
        <v>6.0675946462395611</v>
      </c>
      <c r="AB119" s="19">
        <f t="shared" si="363"/>
        <v>1.8691545598912616</v>
      </c>
      <c r="AC119" s="19">
        <f t="shared" si="364"/>
        <v>7.4321417039300617E-5</v>
      </c>
      <c r="AD119" s="19">
        <f t="shared" si="365"/>
        <v>5.1484086237814971E-4</v>
      </c>
      <c r="AE119" s="19">
        <f t="shared" si="366"/>
        <v>5.2449312523183576E-4</v>
      </c>
      <c r="AF119" s="19">
        <f t="shared" si="367"/>
        <v>5.5579971504534917</v>
      </c>
      <c r="AG119" s="19">
        <f t="shared" si="368"/>
        <v>15.318752394309387</v>
      </c>
      <c r="AH119" s="19">
        <f t="shared" si="369"/>
        <v>1.7321333917551269</v>
      </c>
      <c r="AI119" s="19">
        <f t="shared" si="370"/>
        <v>4.8884003503087534</v>
      </c>
      <c r="AJ119" s="19">
        <f t="shared" si="371"/>
        <v>10.184330683980006</v>
      </c>
      <c r="AK119" s="19">
        <f t="shared" si="372"/>
        <v>4.1486437931239575</v>
      </c>
      <c r="AL119" s="19">
        <f t="shared" si="373"/>
        <v>15.490185300928456</v>
      </c>
      <c r="AM119" s="19">
        <f t="shared" si="374"/>
        <v>17.377903490246982</v>
      </c>
      <c r="AN119" s="19">
        <f t="shared" si="375"/>
        <v>2.4512370677077953</v>
      </c>
      <c r="AO119" s="19">
        <f t="shared" si="376"/>
        <v>1.5749877442961755</v>
      </c>
      <c r="AP119" s="19">
        <f t="shared" si="377"/>
        <v>17.882320662170724</v>
      </c>
      <c r="AQ119" s="19">
        <f t="shared" si="378"/>
        <v>2.4801137123935253</v>
      </c>
      <c r="AR119" s="19">
        <f t="shared" si="379"/>
        <v>1.6028018159274566</v>
      </c>
      <c r="AS119" s="19">
        <f t="shared" si="380"/>
        <v>1.9521271125194002</v>
      </c>
      <c r="AT119" s="19">
        <f t="shared" si="381"/>
        <v>1.4660646618168882</v>
      </c>
      <c r="AU119" s="19">
        <f t="shared" si="359"/>
        <v>29.846052620334877</v>
      </c>
      <c r="AV119" s="19"/>
      <c r="AX119" s="132">
        <f t="shared" si="200"/>
        <v>1.1883693077291766</v>
      </c>
      <c r="AY119" s="132">
        <f t="shared" si="201"/>
        <v>1.1673229463648458</v>
      </c>
      <c r="AZ119" s="132">
        <f t="shared" si="202"/>
        <v>1.4134253318709114</v>
      </c>
      <c r="BA119" s="132">
        <f t="shared" si="203"/>
        <v>1.1744315671685419</v>
      </c>
      <c r="BB119" s="132">
        <f t="shared" si="204"/>
        <v>1.0189564311946862</v>
      </c>
      <c r="BC119" s="132">
        <f t="shared" si="205"/>
        <v>1.0344432887023931</v>
      </c>
      <c r="BD119" s="132">
        <f t="shared" si="206"/>
        <v>0.98633713190644901</v>
      </c>
      <c r="BE119" s="132">
        <f t="shared" si="207"/>
        <v>1.0764023529302922</v>
      </c>
      <c r="BF119" s="132">
        <f t="shared" si="208"/>
        <v>1.2034099506209348</v>
      </c>
      <c r="BG119" s="132">
        <f t="shared" si="209"/>
        <v>1.0921849954513954</v>
      </c>
      <c r="BH119" s="132">
        <f t="shared" si="210"/>
        <v>1.5344999046899066</v>
      </c>
      <c r="BI119" s="132">
        <f t="shared" si="211"/>
        <v>1.2317237252825888</v>
      </c>
      <c r="BJ119" s="132">
        <f t="shared" si="212"/>
        <v>1.2559309057330186</v>
      </c>
      <c r="BK119" s="132">
        <f t="shared" si="213"/>
        <v>1.1273287345764864</v>
      </c>
      <c r="BL119" s="132">
        <f t="shared" si="214"/>
        <v>1.1620894619357673</v>
      </c>
      <c r="BM119" s="132">
        <f t="shared" si="215"/>
        <v>1.1853854231254557</v>
      </c>
      <c r="BN119" s="132">
        <f t="shared" si="216"/>
        <v>1.9962759416986835</v>
      </c>
      <c r="BO119" s="132">
        <f t="shared" si="217"/>
        <v>1.2243626935030878</v>
      </c>
      <c r="BP119" s="132">
        <f t="shared" si="218"/>
        <v>1.1877869112601358</v>
      </c>
      <c r="BQ119" s="132">
        <f t="shared" si="219"/>
        <v>1.3152125180950431</v>
      </c>
      <c r="BR119" s="132">
        <f t="shared" si="220"/>
        <v>1.1382498545277471</v>
      </c>
      <c r="BS119" s="132">
        <f t="shared" si="221"/>
        <v>1.5000913306153119</v>
      </c>
      <c r="BT119" s="16"/>
      <c r="BU119" s="796">
        <f t="shared" si="382"/>
        <v>1976</v>
      </c>
      <c r="BV119" s="9">
        <f t="shared" si="165"/>
        <v>0.78419552602981279</v>
      </c>
      <c r="BW119" s="9">
        <f t="shared" si="222"/>
        <v>1.5000913306153119</v>
      </c>
      <c r="BX119" s="9">
        <f t="shared" si="223"/>
        <v>1.2277936485236451</v>
      </c>
      <c r="BY119" s="9">
        <f t="shared" si="224"/>
        <v>1.0027220724099997</v>
      </c>
      <c r="BZ119" s="9">
        <f t="shared" si="225"/>
        <v>1.2184604082755295</v>
      </c>
      <c r="CA119" s="9">
        <f t="shared" si="166"/>
        <v>1.1763640387302292</v>
      </c>
      <c r="CB119" s="9">
        <f t="shared" si="226"/>
        <v>1.1763649101046363</v>
      </c>
      <c r="CC119" s="9"/>
      <c r="CD119" s="9">
        <f t="shared" si="227"/>
        <v>1.2311357917394641</v>
      </c>
      <c r="CE119" s="9">
        <f t="shared" si="228"/>
        <v>1.5000902194454846</v>
      </c>
      <c r="CG119" s="35"/>
      <c r="CH119">
        <f t="shared" si="229"/>
        <v>1976</v>
      </c>
      <c r="CI119" s="19">
        <f t="shared" si="230"/>
        <v>6.3155201993064083E-2</v>
      </c>
      <c r="CJ119" s="19">
        <f t="shared" si="310"/>
        <v>2.3531793892060414E-2</v>
      </c>
      <c r="CK119" s="19">
        <f t="shared" si="311"/>
        <v>7.1156880423149955E-3</v>
      </c>
      <c r="CL119" s="19">
        <f t="shared" si="312"/>
        <v>1.9966938741040829E-6</v>
      </c>
      <c r="CM119" s="19">
        <f t="shared" si="313"/>
        <v>1.9966938741040829E-6</v>
      </c>
      <c r="CN119" s="19">
        <f t="shared" si="314"/>
        <v>1.9966938741040829E-6</v>
      </c>
      <c r="CO119" s="19">
        <f t="shared" si="315"/>
        <v>1.8320077568893329E-2</v>
      </c>
      <c r="CP119" s="19">
        <f t="shared" si="316"/>
        <v>0.1062845782495398</v>
      </c>
      <c r="CQ119" s="19">
        <f t="shared" si="317"/>
        <v>4.6486663429470372E-3</v>
      </c>
      <c r="CR119" s="19">
        <f t="shared" si="318"/>
        <v>0.15136756676655305</v>
      </c>
      <c r="CS119" s="19">
        <f t="shared" si="319"/>
        <v>0.20141002589645793</v>
      </c>
      <c r="CT119" s="19">
        <f t="shared" si="320"/>
        <v>1.7972562342328649E-2</v>
      </c>
      <c r="CU119" s="19">
        <f t="shared" si="321"/>
        <v>6.4597805748884685E-2</v>
      </c>
      <c r="CV119" s="19">
        <f t="shared" si="322"/>
        <v>0.23381071495195949</v>
      </c>
      <c r="CW119" s="19">
        <f t="shared" si="323"/>
        <v>2.7493553387358847E-2</v>
      </c>
      <c r="CX119" s="19">
        <f t="shared" si="324"/>
        <v>1.8106133514212752E-2</v>
      </c>
      <c r="CY119" s="19">
        <f t="shared" si="309"/>
        <v>1.1798675539751696E-2</v>
      </c>
      <c r="CZ119" s="19">
        <f t="shared" si="168"/>
        <v>1.0859281918939957E-2</v>
      </c>
      <c r="DA119" s="19">
        <f t="shared" si="169"/>
        <v>3.1028366618857554E-2</v>
      </c>
      <c r="DB119" s="19">
        <f t="shared" si="170"/>
        <v>3.9876050916268051E-3</v>
      </c>
      <c r="DC119" s="19">
        <f t="shared" si="171"/>
        <v>4.5057120526267721E-3</v>
      </c>
      <c r="DD119" s="19"/>
      <c r="DE119" s="19"/>
      <c r="DF119" s="19">
        <f t="shared" si="280"/>
        <v>6.4479156696189505E-2</v>
      </c>
      <c r="DG119" s="19">
        <f t="shared" si="327"/>
        <v>2.3556508948978965E-2</v>
      </c>
      <c r="DH119" s="19">
        <f t="shared" si="328"/>
        <v>7.3437989957098986E-3</v>
      </c>
      <c r="DI119" s="19">
        <f t="shared" si="329"/>
        <v>2.0499041018981158E-6</v>
      </c>
      <c r="DJ119" s="19">
        <f t="shared" si="330"/>
        <v>2.0499041018981158E-6</v>
      </c>
      <c r="DK119" s="19">
        <f t="shared" si="331"/>
        <v>2.0499041018981158E-6</v>
      </c>
      <c r="DL119" s="19">
        <f t="shared" si="332"/>
        <v>1.8108033068208677E-2</v>
      </c>
      <c r="DM119" s="19">
        <f t="shared" si="333"/>
        <v>0.10408989390149065</v>
      </c>
      <c r="DN119" s="19">
        <f t="shared" si="334"/>
        <v>4.7863452571770713E-3</v>
      </c>
      <c r="DO119" s="19">
        <f t="shared" si="335"/>
        <v>0.15262701278040822</v>
      </c>
      <c r="DP119" s="19">
        <f t="shared" si="336"/>
        <v>0.19819524254380469</v>
      </c>
      <c r="DQ119" s="19">
        <f t="shared" si="337"/>
        <v>1.8095067807194002E-2</v>
      </c>
      <c r="DR119" s="19">
        <f t="shared" si="338"/>
        <v>6.4779360760368512E-2</v>
      </c>
      <c r="DS119" s="19">
        <f t="shared" si="339"/>
        <v>0.23499084641367515</v>
      </c>
      <c r="DT119" s="19">
        <f t="shared" si="340"/>
        <v>2.7769444898273165E-2</v>
      </c>
      <c r="DU119" s="19">
        <f t="shared" si="341"/>
        <v>1.8512108350265576E-2</v>
      </c>
      <c r="DV119" s="19">
        <f t="shared" si="325"/>
        <v>1.2179164335657107E-2</v>
      </c>
      <c r="DW119" s="19">
        <f t="shared" si="248"/>
        <v>1.1012011245909203E-2</v>
      </c>
      <c r="DX119" s="19">
        <f t="shared" si="249"/>
        <v>3.0657836287337814E-2</v>
      </c>
      <c r="DY119" s="19">
        <f t="shared" si="250"/>
        <v>4.0748022818997776E-3</v>
      </c>
      <c r="DZ119" s="19">
        <f t="shared" si="251"/>
        <v>4.6722881113867212E-3</v>
      </c>
      <c r="EA119" s="19">
        <f t="shared" si="252"/>
        <v>0.99993507239624069</v>
      </c>
      <c r="EC119" s="19">
        <f t="shared" si="281"/>
        <v>6.4483343445161781E-2</v>
      </c>
      <c r="ED119" s="19">
        <f t="shared" si="342"/>
        <v>2.3558038515969076E-2</v>
      </c>
      <c r="EE119" s="19">
        <f t="shared" si="343"/>
        <v>7.344275841941663E-3</v>
      </c>
      <c r="EF119" s="19">
        <f t="shared" si="344"/>
        <v>2.0500372059015124E-6</v>
      </c>
      <c r="EG119" s="19">
        <f t="shared" si="345"/>
        <v>2.0500372059015124E-6</v>
      </c>
      <c r="EH119" s="19">
        <f t="shared" si="346"/>
        <v>2.0500372059015124E-6</v>
      </c>
      <c r="EI119" s="19">
        <f t="shared" si="347"/>
        <v>1.8109208855745657E-2</v>
      </c>
      <c r="EJ119" s="19">
        <f t="shared" si="348"/>
        <v>0.10409665264770643</v>
      </c>
      <c r="EK119" s="19">
        <f t="shared" si="349"/>
        <v>4.7866560432839817E-3</v>
      </c>
      <c r="EL119" s="19">
        <f t="shared" si="350"/>
        <v>0.15263692313007224</v>
      </c>
      <c r="EM119" s="19">
        <f t="shared" si="351"/>
        <v>0.19820811172154443</v>
      </c>
      <c r="EN119" s="19">
        <f t="shared" si="352"/>
        <v>1.8096242752872992E-2</v>
      </c>
      <c r="EO119" s="19">
        <f t="shared" si="353"/>
        <v>6.4783567002136944E-2</v>
      </c>
      <c r="EP119" s="19">
        <f t="shared" si="354"/>
        <v>0.23500610479692843</v>
      </c>
      <c r="EQ119" s="19">
        <f t="shared" si="355"/>
        <v>2.7771248018860436E-2</v>
      </c>
      <c r="ER119" s="19">
        <f t="shared" si="356"/>
        <v>1.8513310375145888E-2</v>
      </c>
      <c r="ES119" s="19">
        <f t="shared" si="326"/>
        <v>1.2179955150958955E-2</v>
      </c>
      <c r="ET119" s="19">
        <f t="shared" si="254"/>
        <v>1.101272627583715E-2</v>
      </c>
      <c r="EU119" s="19">
        <f t="shared" si="255"/>
        <v>3.065982695643377E-2</v>
      </c>
      <c r="EV119" s="19">
        <f t="shared" si="256"/>
        <v>4.0750668662265606E-3</v>
      </c>
      <c r="EW119" s="19">
        <f t="shared" si="257"/>
        <v>4.6725914915556142E-3</v>
      </c>
      <c r="EZ119">
        <f t="shared" si="282"/>
        <v>-4.9679640739076089E-2</v>
      </c>
      <c r="FA119">
        <f t="shared" si="293"/>
        <v>-5.4885131684298177E-2</v>
      </c>
      <c r="FB119">
        <f t="shared" si="294"/>
        <v>-4.0027925123035837E-2</v>
      </c>
      <c r="FC119">
        <f t="shared" si="295"/>
        <v>-6.0700495656146179E-2</v>
      </c>
      <c r="FD119">
        <f t="shared" si="296"/>
        <v>-0.10515799610307085</v>
      </c>
      <c r="FE119">
        <f t="shared" si="297"/>
        <v>-2.9619616991240199E-2</v>
      </c>
      <c r="FF119">
        <f t="shared" si="298"/>
        <v>7.6956519075191427E-3</v>
      </c>
      <c r="FG119">
        <f t="shared" si="299"/>
        <v>4.5807354163495484E-3</v>
      </c>
      <c r="FH119">
        <f t="shared" si="300"/>
        <v>-7.5622680496463104E-2</v>
      </c>
      <c r="FI119">
        <f t="shared" si="301"/>
        <v>-7.9183048132787828E-2</v>
      </c>
      <c r="FJ119">
        <f t="shared" si="302"/>
        <v>-2.5497483024720682E-2</v>
      </c>
      <c r="FK119">
        <f t="shared" si="303"/>
        <v>-5.8511997393216768E-2</v>
      </c>
      <c r="FL119">
        <f t="shared" si="304"/>
        <v>-3.4176181918639656E-3</v>
      </c>
      <c r="FM119">
        <f t="shared" si="305"/>
        <v>-4.15110410696993E-2</v>
      </c>
      <c r="FN119">
        <f t="shared" si="306"/>
        <v>-3.3316001708889563E-2</v>
      </c>
      <c r="FO119">
        <f t="shared" si="307"/>
        <v>-3.4504309803056999E-3</v>
      </c>
      <c r="FP119">
        <f t="shared" si="288"/>
        <v>-0.13361428443853463</v>
      </c>
      <c r="FQ119">
        <f t="shared" si="289"/>
        <v>-6.4238201822783295E-2</v>
      </c>
      <c r="FR119">
        <f t="shared" si="290"/>
        <v>-5.3526949354486777E-2</v>
      </c>
      <c r="FS119">
        <f t="shared" si="291"/>
        <v>-8.9040171965238446E-2</v>
      </c>
      <c r="FT119">
        <f t="shared" si="292"/>
        <v>-7.1623274526266781E-2</v>
      </c>
      <c r="FV119" s="3"/>
      <c r="FW119" s="19">
        <f t="shared" si="259"/>
        <v>0.96235207416104818</v>
      </c>
      <c r="FX119" s="19">
        <f t="shared" si="283"/>
        <v>0.90280122422583731</v>
      </c>
      <c r="FY119" s="19">
        <f t="shared" si="172"/>
        <v>1.2184604082755295</v>
      </c>
      <c r="GA119" s="19">
        <f t="shared" si="260"/>
        <v>0.97582319461391709</v>
      </c>
      <c r="GB119" s="19">
        <f t="shared" si="284"/>
        <v>1.131831378263001</v>
      </c>
      <c r="GC119" s="19">
        <f t="shared" si="173"/>
        <v>1.2277936485236451</v>
      </c>
      <c r="GE119" s="19">
        <f t="shared" si="261"/>
        <v>1.0173126988095171</v>
      </c>
      <c r="GF119" s="19">
        <f t="shared" si="285"/>
        <v>0.88348458356055393</v>
      </c>
      <c r="GG119" s="19">
        <f t="shared" si="174"/>
        <v>1.0027220724099997</v>
      </c>
      <c r="GI119" s="19">
        <f t="shared" si="360"/>
        <v>0.78419552602981279</v>
      </c>
      <c r="GJ119" s="19">
        <f t="shared" si="262"/>
        <v>1.1763640387302292</v>
      </c>
      <c r="GK119" s="19">
        <f t="shared" si="175"/>
        <v>1.1763649101046363</v>
      </c>
      <c r="GL119" s="3"/>
      <c r="GM119" s="3"/>
      <c r="GN119" s="8"/>
      <c r="GO119" s="5">
        <f t="shared" si="286"/>
        <v>27</v>
      </c>
      <c r="GP119" t="b">
        <f t="shared" si="263"/>
        <v>1</v>
      </c>
      <c r="GS119" s="11"/>
      <c r="GT119" s="11"/>
      <c r="GU119" s="26"/>
      <c r="GV119" s="31">
        <f t="shared" si="383"/>
        <v>2012</v>
      </c>
      <c r="GW119" s="12">
        <f t="shared" si="265"/>
        <v>0</v>
      </c>
      <c r="GX119" s="19"/>
      <c r="GZ119">
        <v>2012</v>
      </c>
      <c r="HF119" s="12">
        <f t="shared" ca="1" si="183"/>
        <v>0.79894674008683042</v>
      </c>
      <c r="HG119" s="12">
        <f t="shared" ca="1" si="184"/>
        <v>0.94372002599179394</v>
      </c>
      <c r="HH119" s="12">
        <f t="shared" ca="1" si="185"/>
        <v>0.67453789312821533</v>
      </c>
      <c r="HJ119" s="17"/>
      <c r="HL119" s="18">
        <f t="shared" si="268"/>
        <v>1976</v>
      </c>
      <c r="HM119" s="9">
        <f t="shared" si="186"/>
        <v>0.55503794970032083</v>
      </c>
      <c r="HN119" s="9">
        <f t="shared" si="187"/>
        <v>1.6942321975278709</v>
      </c>
      <c r="HO119" s="9">
        <f t="shared" si="188"/>
        <v>1.2491692846592553</v>
      </c>
      <c r="HP119" s="9">
        <f t="shared" si="189"/>
        <v>1.0997472498764564</v>
      </c>
      <c r="HQ119" s="9">
        <f t="shared" si="190"/>
        <v>1.2332692689267661</v>
      </c>
      <c r="HR119" s="9">
        <f t="shared" si="269"/>
        <v>0.94036134732559973</v>
      </c>
      <c r="HS119" s="9">
        <f t="shared" si="191"/>
        <v>0.94036316523213859</v>
      </c>
      <c r="HT119" s="9"/>
      <c r="HU119" s="9">
        <f t="shared" si="192"/>
        <v>1.3737704854341564</v>
      </c>
      <c r="HV119" s="23">
        <f t="shared" si="270"/>
        <v>1.6942289222445506</v>
      </c>
      <c r="HX119" s="8"/>
      <c r="HY119" s="5">
        <f t="shared" si="287"/>
        <v>27</v>
      </c>
      <c r="HZ119" t="b">
        <f t="shared" si="271"/>
        <v>1</v>
      </c>
      <c r="IC119" s="11"/>
      <c r="ID119" s="11"/>
      <c r="IE119" s="11"/>
      <c r="IF119">
        <f t="shared" si="273"/>
        <v>2012</v>
      </c>
      <c r="IG119" s="12">
        <f t="shared" ca="1" si="274"/>
        <v>0</v>
      </c>
      <c r="IH119" s="19">
        <f t="shared" ca="1" si="275"/>
        <v>0</v>
      </c>
      <c r="II119" s="19">
        <f t="shared" ca="1" si="276"/>
        <v>0</v>
      </c>
      <c r="IJ119" s="11">
        <f t="shared" si="193"/>
        <v>2012</v>
      </c>
      <c r="IK119" s="12">
        <f t="shared" ca="1" si="194"/>
        <v>0</v>
      </c>
      <c r="IL119" s="12">
        <f t="shared" ca="1" si="195"/>
        <v>0</v>
      </c>
      <c r="IM119" s="12">
        <f t="shared" ca="1" si="196"/>
        <v>0</v>
      </c>
      <c r="IN119" s="12">
        <f t="shared" ca="1" si="197"/>
        <v>0</v>
      </c>
      <c r="IO119">
        <f t="shared" si="277"/>
        <v>2012</v>
      </c>
      <c r="IP119" s="12">
        <f t="shared" ca="1" si="278"/>
        <v>0</v>
      </c>
      <c r="IQ119" s="12">
        <f t="shared" ca="1" si="198"/>
        <v>0</v>
      </c>
      <c r="IR119" s="12">
        <f t="shared" ca="1" si="199"/>
        <v>0</v>
      </c>
    </row>
    <row r="120" spans="1:252" x14ac:dyDescent="0.2">
      <c r="A120" t="s">
        <v>105</v>
      </c>
      <c r="B120" s="1">
        <f t="shared" si="279"/>
        <v>1977</v>
      </c>
      <c r="C120" s="60">
        <f>Conversion_factors!$A39*C286+C367</f>
        <v>1411.6400223135263</v>
      </c>
      <c r="D120" s="60">
        <f>Conversion_factors!$A39*D286+D367</f>
        <v>524.61698051297321</v>
      </c>
      <c r="E120" s="60">
        <f>Conversion_factors!$A39*E286+E367</f>
        <v>156.05713582011097</v>
      </c>
      <c r="F120" s="60">
        <f>Conversion_factors!$A39*F286+F367</f>
        <v>4.3921898134908106E-2</v>
      </c>
      <c r="G120" s="60">
        <f>Conversion_factors!$A39*G286+G367</f>
        <v>4.3921898134908106E-2</v>
      </c>
      <c r="H120" s="60">
        <f>Conversion_factors!$A39*H286+H367</f>
        <v>4.3921898134908106E-2</v>
      </c>
      <c r="I120" s="60">
        <f>Conversion_factors!$A39*I286+I367</f>
        <v>406.99230826029543</v>
      </c>
      <c r="J120" s="60">
        <f>Conversion_factors!$A39*J286+J367</f>
        <v>2399.6865381732027</v>
      </c>
      <c r="K120" s="60">
        <f>Conversion_factors!$A39*K286+K367</f>
        <v>112.49811079722944</v>
      </c>
      <c r="L120" s="60">
        <f>Conversion_factors!$A39*L286+L367</f>
        <v>3460.4632025633305</v>
      </c>
      <c r="M120" s="60">
        <f>Conversion_factors!$A39*M286+M367</f>
        <v>4408.4355156640149</v>
      </c>
      <c r="N120" s="60">
        <f>Conversion_factors!$A39*N286+N367</f>
        <v>450.86142801963967</v>
      </c>
      <c r="O120" s="60">
        <f>Conversion_factors!$A39*O286+O367</f>
        <v>1467.0643757865694</v>
      </c>
      <c r="P120" s="60">
        <f>Conversion_factors!$A39*P286+P367</f>
        <v>5200.2289459075937</v>
      </c>
      <c r="Q120" s="60">
        <f>Conversion_factors!$A39*Q286+Q367</f>
        <v>619.2145761541326</v>
      </c>
      <c r="R120" s="60">
        <f>Conversion_factors!$A39*R286+R367</f>
        <v>387.50980270281735</v>
      </c>
      <c r="S120" s="60">
        <f>Conversion_factors!$A39*S286+S367</f>
        <v>265.90589834726597</v>
      </c>
      <c r="T120" s="60">
        <f>Conversion_factors!$A39*T286+T367</f>
        <v>245.60825375722462</v>
      </c>
      <c r="U120" s="60">
        <f>Conversion_factors!$A39*U286+U367</f>
        <v>718.51096339712217</v>
      </c>
      <c r="V120" s="60">
        <f>Conversion_factors!$A39*V286+V367</f>
        <v>93.785570418637278</v>
      </c>
      <c r="W120" s="60">
        <f>Conversion_factors!$A39*W286+W367</f>
        <v>110.27284867114082</v>
      </c>
      <c r="X120" s="77">
        <f>Conversion_factors!$A39*X286+X367</f>
        <v>22439.484242961225</v>
      </c>
      <c r="Z120" s="19">
        <f t="shared" si="361"/>
        <v>2.3591081511531247</v>
      </c>
      <c r="AA120" s="19">
        <f t="shared" si="362"/>
        <v>5.5612888776697096</v>
      </c>
      <c r="AB120" s="19">
        <f t="shared" si="363"/>
        <v>1.7767201619667581</v>
      </c>
      <c r="AC120" s="19">
        <f t="shared" si="364"/>
        <v>7.3401509071953507E-5</v>
      </c>
      <c r="AD120" s="19">
        <f t="shared" si="365"/>
        <v>4.6560132945938079E-4</v>
      </c>
      <c r="AE120" s="19">
        <f t="shared" si="366"/>
        <v>5.0005353204800275E-4</v>
      </c>
      <c r="AF120" s="19">
        <f t="shared" si="367"/>
        <v>5.5302080846601145</v>
      </c>
      <c r="AG120" s="19">
        <f t="shared" si="368"/>
        <v>14.800525979519556</v>
      </c>
      <c r="AH120" s="19">
        <f t="shared" si="369"/>
        <v>1.7543726042184331</v>
      </c>
      <c r="AI120" s="19">
        <f t="shared" si="370"/>
        <v>4.68555919388512</v>
      </c>
      <c r="AJ120" s="19">
        <f t="shared" si="371"/>
        <v>9.29379194797189</v>
      </c>
      <c r="AK120" s="19">
        <f t="shared" si="372"/>
        <v>4.037251978523134</v>
      </c>
      <c r="AL120" s="19">
        <f t="shared" si="373"/>
        <v>14.947713410714597</v>
      </c>
      <c r="AM120" s="19">
        <f t="shared" si="374"/>
        <v>17.239304904699107</v>
      </c>
      <c r="AN120" s="19">
        <f t="shared" si="375"/>
        <v>2.3444990100017367</v>
      </c>
      <c r="AO120" s="19">
        <f t="shared" si="376"/>
        <v>1.4380516794585434</v>
      </c>
      <c r="AP120" s="19">
        <f t="shared" si="377"/>
        <v>15.24215821151121</v>
      </c>
      <c r="AQ120" s="19">
        <f t="shared" si="378"/>
        <v>2.311291556662328</v>
      </c>
      <c r="AR120" s="19">
        <f t="shared" si="379"/>
        <v>1.5524203515056261</v>
      </c>
      <c r="AS120" s="19">
        <f t="shared" si="380"/>
        <v>1.8081837253828397</v>
      </c>
      <c r="AT120" s="19">
        <f t="shared" si="381"/>
        <v>1.5064532233076413</v>
      </c>
      <c r="AU120" s="19">
        <f t="shared" si="359"/>
        <v>28.529086691605229</v>
      </c>
      <c r="AV120" s="19"/>
      <c r="AX120" s="132">
        <f t="shared" si="200"/>
        <v>1.1925803612739485</v>
      </c>
      <c r="AY120" s="132">
        <f t="shared" si="201"/>
        <v>1.069916580912472</v>
      </c>
      <c r="AZ120" s="132">
        <f t="shared" si="202"/>
        <v>1.3435278914097384</v>
      </c>
      <c r="BA120" s="132">
        <f t="shared" si="203"/>
        <v>1.1598951253354832</v>
      </c>
      <c r="BB120" s="132">
        <f t="shared" si="204"/>
        <v>0.92150313561740127</v>
      </c>
      <c r="BC120" s="132">
        <f t="shared" si="205"/>
        <v>0.9862417548186877</v>
      </c>
      <c r="BD120" s="132">
        <f t="shared" si="206"/>
        <v>0.98140560950529709</v>
      </c>
      <c r="BE120" s="132">
        <f t="shared" si="207"/>
        <v>1.0399881517034597</v>
      </c>
      <c r="BF120" s="132">
        <f t="shared" si="208"/>
        <v>1.2188607754244434</v>
      </c>
      <c r="BG120" s="132">
        <f t="shared" si="209"/>
        <v>1.0468654529364478</v>
      </c>
      <c r="BH120" s="132">
        <f t="shared" si="210"/>
        <v>1.4003200898419181</v>
      </c>
      <c r="BI120" s="132">
        <f t="shared" si="211"/>
        <v>1.1986517268927732</v>
      </c>
      <c r="BJ120" s="132">
        <f t="shared" si="212"/>
        <v>1.211947751291983</v>
      </c>
      <c r="BK120" s="132">
        <f t="shared" si="213"/>
        <v>1.1183376518404438</v>
      </c>
      <c r="BL120" s="132">
        <f t="shared" si="214"/>
        <v>1.1114867790366816</v>
      </c>
      <c r="BM120" s="132">
        <f t="shared" si="215"/>
        <v>1.0823230242296287</v>
      </c>
      <c r="BN120" s="132">
        <f t="shared" si="216"/>
        <v>1.7015439054044612</v>
      </c>
      <c r="BO120" s="132">
        <f t="shared" si="217"/>
        <v>1.1410199224514479</v>
      </c>
      <c r="BP120" s="132">
        <f t="shared" si="218"/>
        <v>1.15045076438552</v>
      </c>
      <c r="BQ120" s="132">
        <f t="shared" si="219"/>
        <v>1.2182331034632392</v>
      </c>
      <c r="BR120" s="132">
        <f t="shared" si="220"/>
        <v>1.1696074579396329</v>
      </c>
      <c r="BS120" s="132">
        <f t="shared" si="221"/>
        <v>1.4338993554977353</v>
      </c>
      <c r="BT120" s="16"/>
      <c r="BU120" s="796">
        <f t="shared" si="382"/>
        <v>1977</v>
      </c>
      <c r="BV120" s="9">
        <f t="shared" si="165"/>
        <v>0.83689077525578726</v>
      </c>
      <c r="BW120" s="9">
        <f t="shared" si="222"/>
        <v>1.4338993554977353</v>
      </c>
      <c r="BX120" s="9">
        <f t="shared" si="223"/>
        <v>1.2520019275356864</v>
      </c>
      <c r="BY120" s="9">
        <f t="shared" si="224"/>
        <v>0.98020177749860571</v>
      </c>
      <c r="BZ120" s="9">
        <f t="shared" si="225"/>
        <v>1.1684171816188675</v>
      </c>
      <c r="CA120" s="9">
        <f t="shared" si="166"/>
        <v>1.200016447913141</v>
      </c>
      <c r="CB120" s="9">
        <f t="shared" si="226"/>
        <v>1.2000171432612734</v>
      </c>
      <c r="CC120" s="9"/>
      <c r="CD120" s="9">
        <f t="shared" si="227"/>
        <v>1.2272145148021603</v>
      </c>
      <c r="CE120" s="9">
        <f t="shared" si="228"/>
        <v>1.433898524626906</v>
      </c>
      <c r="CG120" s="35"/>
      <c r="CH120">
        <f t="shared" si="229"/>
        <v>1977</v>
      </c>
      <c r="CI120" s="19">
        <f t="shared" si="230"/>
        <v>6.2908755256098486E-2</v>
      </c>
      <c r="CJ120" s="19">
        <f t="shared" si="310"/>
        <v>2.3379190663775352E-2</v>
      </c>
      <c r="CK120" s="19">
        <f t="shared" si="311"/>
        <v>6.9545776600931763E-3</v>
      </c>
      <c r="CL120" s="19">
        <f t="shared" si="312"/>
        <v>1.9573488258173955E-6</v>
      </c>
      <c r="CM120" s="19">
        <f t="shared" si="313"/>
        <v>1.9573488258173955E-6</v>
      </c>
      <c r="CN120" s="19">
        <f t="shared" si="314"/>
        <v>1.9573488258173955E-6</v>
      </c>
      <c r="CO120" s="19">
        <f t="shared" si="315"/>
        <v>1.8137328998012063E-2</v>
      </c>
      <c r="CP120" s="19">
        <f t="shared" si="316"/>
        <v>0.10694036066920441</v>
      </c>
      <c r="CQ120" s="19">
        <f t="shared" si="317"/>
        <v>5.0134000219954986E-3</v>
      </c>
      <c r="CR120" s="19">
        <f t="shared" si="318"/>
        <v>0.15421313453979238</v>
      </c>
      <c r="CS120" s="19">
        <f t="shared" si="319"/>
        <v>0.19645886099395732</v>
      </c>
      <c r="CT120" s="19">
        <f t="shared" si="320"/>
        <v>2.0092325792250107E-2</v>
      </c>
      <c r="CU120" s="19">
        <f t="shared" si="321"/>
        <v>6.5378702999680363E-2</v>
      </c>
      <c r="CV120" s="19">
        <f t="shared" si="322"/>
        <v>0.23174458421604729</v>
      </c>
      <c r="CW120" s="19">
        <f t="shared" si="323"/>
        <v>2.7594866684530268E-2</v>
      </c>
      <c r="CX120" s="19">
        <f t="shared" si="324"/>
        <v>1.7269104695415212E-2</v>
      </c>
      <c r="CY120" s="19">
        <f t="shared" si="309"/>
        <v>1.1849911320073002E-2</v>
      </c>
      <c r="CZ120" s="19">
        <f t="shared" si="168"/>
        <v>1.0945360913732523E-2</v>
      </c>
      <c r="DA120" s="19">
        <f t="shared" si="169"/>
        <v>3.2019941083204856E-2</v>
      </c>
      <c r="DB120" s="19">
        <f t="shared" si="170"/>
        <v>4.1794886817889208E-3</v>
      </c>
      <c r="DC120" s="19">
        <f t="shared" si="171"/>
        <v>4.9142327638716119E-3</v>
      </c>
      <c r="DD120" s="19"/>
      <c r="DE120" s="19"/>
      <c r="DF120" s="19">
        <f t="shared" si="280"/>
        <v>6.3031898326641925E-2</v>
      </c>
      <c r="DG120" s="19">
        <f t="shared" si="327"/>
        <v>2.3455409540327477E-2</v>
      </c>
      <c r="DH120" s="19">
        <f t="shared" si="328"/>
        <v>7.0348253769957816E-3</v>
      </c>
      <c r="DI120" s="19">
        <f t="shared" si="329"/>
        <v>1.9769560971794678E-6</v>
      </c>
      <c r="DJ120" s="19">
        <f t="shared" si="330"/>
        <v>1.9769560971794678E-6</v>
      </c>
      <c r="DK120" s="19">
        <f t="shared" si="331"/>
        <v>1.9769560971794678E-6</v>
      </c>
      <c r="DL120" s="19">
        <f t="shared" si="332"/>
        <v>1.822855060636502E-2</v>
      </c>
      <c r="DM120" s="19">
        <f t="shared" si="333"/>
        <v>0.1066121333107114</v>
      </c>
      <c r="DN120" s="19">
        <f t="shared" si="334"/>
        <v>4.8287375857763376E-3</v>
      </c>
      <c r="DO120" s="19">
        <f t="shared" si="335"/>
        <v>0.15278593422942435</v>
      </c>
      <c r="DP120" s="19">
        <f t="shared" si="336"/>
        <v>0.19892417412990321</v>
      </c>
      <c r="DQ120" s="19">
        <f t="shared" si="337"/>
        <v>1.9012753484108452E-2</v>
      </c>
      <c r="DR120" s="19">
        <f t="shared" si="338"/>
        <v>6.4987472429924267E-2</v>
      </c>
      <c r="DS120" s="19">
        <f t="shared" si="339"/>
        <v>0.23277612133066555</v>
      </c>
      <c r="DT120" s="19">
        <f t="shared" si="340"/>
        <v>2.7544178981646586E-2</v>
      </c>
      <c r="DU120" s="19">
        <f t="shared" si="341"/>
        <v>1.7684317728344452E-2</v>
      </c>
      <c r="DV120" s="19">
        <f t="shared" si="325"/>
        <v>1.182427492909955E-2</v>
      </c>
      <c r="DW120" s="19">
        <f t="shared" si="248"/>
        <v>1.090226477989579E-2</v>
      </c>
      <c r="DX120" s="19">
        <f t="shared" si="249"/>
        <v>3.1521554561654092E-2</v>
      </c>
      <c r="DY120" s="19">
        <f t="shared" si="250"/>
        <v>4.0827954008349054E-3</v>
      </c>
      <c r="DZ120" s="19">
        <f t="shared" si="251"/>
        <v>4.7070181631539672E-3</v>
      </c>
      <c r="EA120" s="19">
        <f t="shared" si="252"/>
        <v>0.99995034576376463</v>
      </c>
      <c r="EC120" s="19">
        <f t="shared" si="281"/>
        <v>6.3035028282827379E-2</v>
      </c>
      <c r="ED120" s="19">
        <f t="shared" si="342"/>
        <v>2.3456574258606987E-2</v>
      </c>
      <c r="EE120" s="19">
        <f t="shared" si="343"/>
        <v>7.0351747032224524E-3</v>
      </c>
      <c r="EF120" s="19">
        <f t="shared" si="344"/>
        <v>1.9770542662990568E-6</v>
      </c>
      <c r="EG120" s="19">
        <f t="shared" si="345"/>
        <v>1.9770542662990568E-6</v>
      </c>
      <c r="EH120" s="19">
        <f t="shared" si="346"/>
        <v>1.9770542662990568E-6</v>
      </c>
      <c r="EI120" s="19">
        <f t="shared" si="347"/>
        <v>1.8229455776068569E-2</v>
      </c>
      <c r="EJ120" s="19">
        <f t="shared" si="348"/>
        <v>0.10661742731763424</v>
      </c>
      <c r="EK120" s="19">
        <f t="shared" si="349"/>
        <v>4.828977364959193E-3</v>
      </c>
      <c r="EL120" s="19">
        <f t="shared" si="350"/>
        <v>0.15279352107501504</v>
      </c>
      <c r="EM120" s="19">
        <f t="shared" si="351"/>
        <v>0.19893405204831888</v>
      </c>
      <c r="EN120" s="19">
        <f t="shared" si="352"/>
        <v>1.9013697594740527E-2</v>
      </c>
      <c r="EO120" s="19">
        <f t="shared" si="353"/>
        <v>6.4990699493470014E-2</v>
      </c>
      <c r="EP120" s="19">
        <f t="shared" si="354"/>
        <v>0.23278768022513213</v>
      </c>
      <c r="EQ120" s="19">
        <f t="shared" si="355"/>
        <v>2.7545546734731384E-2</v>
      </c>
      <c r="ER120" s="19">
        <f t="shared" si="356"/>
        <v>1.7685195873238212E-2</v>
      </c>
      <c r="ES120" s="19">
        <f t="shared" si="326"/>
        <v>1.18248620835949E-2</v>
      </c>
      <c r="ET120" s="19">
        <f t="shared" si="254"/>
        <v>1.0902806150408012E-2</v>
      </c>
      <c r="EU120" s="19">
        <f t="shared" si="255"/>
        <v>3.1523119818092415E-2</v>
      </c>
      <c r="EV120" s="19">
        <f t="shared" si="256"/>
        <v>4.0829981389890477E-3</v>
      </c>
      <c r="EW120" s="19">
        <f t="shared" si="257"/>
        <v>4.7072518981517378E-3</v>
      </c>
      <c r="EZ120">
        <f t="shared" si="282"/>
        <v>3.537292694988735E-3</v>
      </c>
      <c r="FA120">
        <f t="shared" si="293"/>
        <v>-8.7132363454111905E-2</v>
      </c>
      <c r="FB120">
        <f t="shared" si="294"/>
        <v>-5.0717162643933028E-2</v>
      </c>
      <c r="FC120">
        <f t="shared" si="295"/>
        <v>-1.2454666080309014E-2</v>
      </c>
      <c r="FD120">
        <f t="shared" si="296"/>
        <v>-0.10052809603961696</v>
      </c>
      <c r="FE120">
        <f t="shared" si="297"/>
        <v>-4.7717163683578159E-2</v>
      </c>
      <c r="FF120">
        <f t="shared" si="298"/>
        <v>-5.0123754719437856E-3</v>
      </c>
      <c r="FG120">
        <f t="shared" si="299"/>
        <v>-3.4415005298244601E-2</v>
      </c>
      <c r="FH120">
        <f t="shared" si="300"/>
        <v>1.2757479329487528E-2</v>
      </c>
      <c r="FI120">
        <f t="shared" si="301"/>
        <v>-4.2379856321910429E-2</v>
      </c>
      <c r="FJ120">
        <f t="shared" si="302"/>
        <v>-9.1503686876706958E-2</v>
      </c>
      <c r="FK120">
        <f t="shared" si="303"/>
        <v>-2.7217226801329927E-2</v>
      </c>
      <c r="FL120">
        <f t="shared" si="304"/>
        <v>-3.5648277950946786E-2</v>
      </c>
      <c r="FM120">
        <f t="shared" si="305"/>
        <v>-8.0075391725494358E-3</v>
      </c>
      <c r="FN120">
        <f t="shared" si="306"/>
        <v>-4.4521085436339543E-2</v>
      </c>
      <c r="FO120">
        <f t="shared" si="307"/>
        <v>-9.0958293767622531E-2</v>
      </c>
      <c r="FP120">
        <f t="shared" si="288"/>
        <v>-0.15974739711178723</v>
      </c>
      <c r="FQ120">
        <f t="shared" si="289"/>
        <v>-7.0497927172173097E-2</v>
      </c>
      <c r="FR120">
        <f t="shared" si="290"/>
        <v>-3.193800261975524E-2</v>
      </c>
      <c r="FS120">
        <f t="shared" si="291"/>
        <v>-7.6596730160582507E-2</v>
      </c>
      <c r="FT120">
        <f t="shared" si="292"/>
        <v>2.7176319051104195E-2</v>
      </c>
      <c r="FV120" s="3"/>
      <c r="FW120" s="19">
        <f t="shared" si="259"/>
        <v>0.95892913194652951</v>
      </c>
      <c r="FX120" s="19">
        <f t="shared" si="283"/>
        <v>0.86572239426714637</v>
      </c>
      <c r="FY120" s="19">
        <f t="shared" si="172"/>
        <v>1.1684171816188675</v>
      </c>
      <c r="GA120" s="19">
        <f t="shared" si="260"/>
        <v>1.0197168954580846</v>
      </c>
      <c r="GB120" s="19">
        <f t="shared" si="284"/>
        <v>1.1541475792243925</v>
      </c>
      <c r="GC120" s="19">
        <f t="shared" si="173"/>
        <v>1.2520019275356864</v>
      </c>
      <c r="GE120" s="19">
        <f t="shared" si="261"/>
        <v>0.97754084054690515</v>
      </c>
      <c r="GF120" s="19">
        <f t="shared" si="285"/>
        <v>0.86364226242401632</v>
      </c>
      <c r="GG120" s="19">
        <f t="shared" si="174"/>
        <v>0.98020177749860571</v>
      </c>
      <c r="GI120" s="19">
        <f t="shared" si="360"/>
        <v>0.83689077525578726</v>
      </c>
      <c r="GJ120" s="19">
        <f t="shared" si="262"/>
        <v>1.2000164479131412</v>
      </c>
      <c r="GK120" s="19">
        <f t="shared" si="175"/>
        <v>1.2000171432612734</v>
      </c>
      <c r="GL120" s="3"/>
      <c r="GM120" s="3"/>
      <c r="GN120" s="8"/>
      <c r="GO120" s="5">
        <f t="shared" si="286"/>
        <v>28</v>
      </c>
      <c r="GP120" t="b">
        <f t="shared" si="263"/>
        <v>1</v>
      </c>
      <c r="GS120" s="11"/>
      <c r="GT120" s="11"/>
      <c r="GU120" s="26"/>
      <c r="GV120" s="31">
        <f t="shared" si="383"/>
        <v>2013</v>
      </c>
      <c r="GW120" s="12">
        <f t="shared" si="265"/>
        <v>0</v>
      </c>
      <c r="GX120" s="19"/>
      <c r="GZ120">
        <v>2013</v>
      </c>
      <c r="HF120" s="12">
        <f t="shared" ca="1" si="183"/>
        <v>0.80324035566254359</v>
      </c>
      <c r="HG120" s="12">
        <f t="shared" ca="1" si="184"/>
        <v>0.92955587166905485</v>
      </c>
      <c r="HH120" s="12">
        <f t="shared" ca="1" si="185"/>
        <v>0.68356789001493778</v>
      </c>
      <c r="HJ120" s="17"/>
      <c r="HL120" s="18">
        <f t="shared" si="268"/>
        <v>1977</v>
      </c>
      <c r="HM120" s="9">
        <f t="shared" si="186"/>
        <v>0.59233459590462512</v>
      </c>
      <c r="HN120" s="9">
        <f t="shared" si="187"/>
        <v>1.6194736990462071</v>
      </c>
      <c r="HO120" s="9">
        <f t="shared" si="188"/>
        <v>1.2737990248543325</v>
      </c>
      <c r="HP120" s="9">
        <f t="shared" si="189"/>
        <v>1.0750478510333783</v>
      </c>
      <c r="HQ120" s="9">
        <f t="shared" si="190"/>
        <v>1.1826178295082752</v>
      </c>
      <c r="HR120" s="9">
        <f t="shared" si="269"/>
        <v>0.95926859936192255</v>
      </c>
      <c r="HS120" s="9">
        <f t="shared" si="191"/>
        <v>0.95927029910270378</v>
      </c>
      <c r="HT120" s="9"/>
      <c r="HU120" s="9">
        <f t="shared" si="192"/>
        <v>1.3693949043180631</v>
      </c>
      <c r="HV120" s="23">
        <f t="shared" si="270"/>
        <v>1.6194708294843201</v>
      </c>
      <c r="HX120" s="8"/>
      <c r="HY120" s="5">
        <f t="shared" si="287"/>
        <v>28</v>
      </c>
      <c r="HZ120" t="b">
        <f t="shared" si="271"/>
        <v>1</v>
      </c>
      <c r="IC120" s="11"/>
      <c r="ID120" s="11"/>
      <c r="IE120" s="11"/>
      <c r="IF120">
        <f t="shared" si="273"/>
        <v>2013</v>
      </c>
      <c r="IG120" s="12">
        <f t="shared" ca="1" si="274"/>
        <v>0</v>
      </c>
      <c r="IH120" s="19">
        <f t="shared" ca="1" si="275"/>
        <v>0</v>
      </c>
      <c r="II120" s="19">
        <f t="shared" ca="1" si="276"/>
        <v>0</v>
      </c>
      <c r="IJ120" s="11">
        <f t="shared" si="193"/>
        <v>2013</v>
      </c>
      <c r="IK120" s="12">
        <f t="shared" ca="1" si="194"/>
        <v>0</v>
      </c>
      <c r="IL120" s="12">
        <f t="shared" ca="1" si="195"/>
        <v>0</v>
      </c>
      <c r="IM120" s="12">
        <f t="shared" ca="1" si="196"/>
        <v>0</v>
      </c>
      <c r="IN120" s="12">
        <f t="shared" ca="1" si="197"/>
        <v>0</v>
      </c>
      <c r="IO120">
        <f t="shared" si="277"/>
        <v>2013</v>
      </c>
      <c r="IP120" s="12">
        <f t="shared" ca="1" si="278"/>
        <v>0</v>
      </c>
      <c r="IQ120" s="12">
        <f t="shared" ca="1" si="198"/>
        <v>0</v>
      </c>
      <c r="IR120" s="12">
        <f t="shared" ca="1" si="199"/>
        <v>0</v>
      </c>
    </row>
    <row r="121" spans="1:252" x14ac:dyDescent="0.2">
      <c r="A121" t="s">
        <v>105</v>
      </c>
      <c r="B121" s="1">
        <f t="shared" si="279"/>
        <v>1978</v>
      </c>
      <c r="C121" s="60">
        <f>Conversion_factors!$A40*C287+C368</f>
        <v>1448.958234770332</v>
      </c>
      <c r="D121" s="60">
        <f>Conversion_factors!$A40*D287+D368</f>
        <v>522.17784257877929</v>
      </c>
      <c r="E121" s="60">
        <f>Conversion_factors!$A40*E287+E368</f>
        <v>151.34925773551097</v>
      </c>
      <c r="F121" s="60">
        <f>Conversion_factors!$A40*F287+F368</f>
        <v>4.4208574013955074E-2</v>
      </c>
      <c r="G121" s="60">
        <f>Conversion_factors!$A40*G287+G368</f>
        <v>4.4208574013955074E-2</v>
      </c>
      <c r="H121" s="60">
        <f>Conversion_factors!$A40*H287+H368</f>
        <v>4.4208574013955074E-2</v>
      </c>
      <c r="I121" s="60">
        <f>Conversion_factors!$A40*I287+I368</f>
        <v>435.6166391896607</v>
      </c>
      <c r="J121" s="60">
        <f>Conversion_factors!$A40*J287+J368</f>
        <v>2469.5539825168103</v>
      </c>
      <c r="K121" s="60">
        <f>Conversion_factors!$A40*K287+K368</f>
        <v>110.42142910321934</v>
      </c>
      <c r="L121" s="60">
        <f>Conversion_factors!$A40*L287+L368</f>
        <v>3454.9775673386898</v>
      </c>
      <c r="M121" s="60">
        <f>Conversion_factors!$A40*M287+M368</f>
        <v>4283.6970502414497</v>
      </c>
      <c r="N121" s="60">
        <f>Conversion_factors!$A40*N287+N368</f>
        <v>445.44563207682029</v>
      </c>
      <c r="O121" s="60">
        <f>Conversion_factors!$A40*O287+O368</f>
        <v>1504.6993302602907</v>
      </c>
      <c r="P121" s="60">
        <f>Conversion_factors!$A40*P287+P368</f>
        <v>5471.7459939490818</v>
      </c>
      <c r="Q121" s="60">
        <f>Conversion_factors!$A40*Q287+Q368</f>
        <v>636.91930511186888</v>
      </c>
      <c r="R121" s="60">
        <f>Conversion_factors!$A40*R287+R368</f>
        <v>406.33508954814647</v>
      </c>
      <c r="S121" s="60">
        <f>Conversion_factors!$A40*S287+S368</f>
        <v>285.55513924909224</v>
      </c>
      <c r="T121" s="60">
        <f>Conversion_factors!$A40*T287+T368</f>
        <v>256.13361739000885</v>
      </c>
      <c r="U121" s="60">
        <f>Conversion_factors!$A40*U287+U368</f>
        <v>735.55083766809628</v>
      </c>
      <c r="V121" s="60">
        <f>Conversion_factors!$A40*V287+V368</f>
        <v>97.246119466441058</v>
      </c>
      <c r="W121" s="60">
        <f>Conversion_factors!$A40*W287+W368</f>
        <v>111.79119311106749</v>
      </c>
      <c r="X121" s="77">
        <f>Conversion_factors!$A40*X287+X368</f>
        <v>22828.306887027404</v>
      </c>
      <c r="Z121" s="19">
        <f t="shared" si="361"/>
        <v>2.3538767037659745</v>
      </c>
      <c r="AA121" s="19">
        <f t="shared" si="362"/>
        <v>5.5997643385642935</v>
      </c>
      <c r="AB121" s="19">
        <f t="shared" si="363"/>
        <v>1.6969944465863114</v>
      </c>
      <c r="AC121" s="19">
        <f t="shared" si="364"/>
        <v>7.1818172519414969E-5</v>
      </c>
      <c r="AD121" s="19">
        <f t="shared" si="365"/>
        <v>4.7408674983136136E-4</v>
      </c>
      <c r="AE121" s="19">
        <f t="shared" si="366"/>
        <v>4.9568597636788665E-4</v>
      </c>
      <c r="AF121" s="19">
        <f t="shared" si="367"/>
        <v>6.2006179597833917</v>
      </c>
      <c r="AG121" s="19">
        <f t="shared" si="368"/>
        <v>14.526389684691186</v>
      </c>
      <c r="AH121" s="19">
        <f t="shared" si="369"/>
        <v>1.621111699372654</v>
      </c>
      <c r="AI121" s="19">
        <f t="shared" si="370"/>
        <v>4.6556435123753239</v>
      </c>
      <c r="AJ121" s="19">
        <f t="shared" si="371"/>
        <v>8.6871444769685837</v>
      </c>
      <c r="AK121" s="19">
        <f t="shared" si="372"/>
        <v>3.8380320397650145</v>
      </c>
      <c r="AL121" s="19">
        <f t="shared" si="373"/>
        <v>14.395551888212607</v>
      </c>
      <c r="AM121" s="19">
        <f t="shared" si="374"/>
        <v>16.994153279393029</v>
      </c>
      <c r="AN121" s="19">
        <f t="shared" si="375"/>
        <v>2.294176438840839</v>
      </c>
      <c r="AO121" s="19">
        <f t="shared" si="376"/>
        <v>1.4139942525625642</v>
      </c>
      <c r="AP121" s="19">
        <f t="shared" si="377"/>
        <v>14.294137500853363</v>
      </c>
      <c r="AQ121" s="19">
        <f t="shared" si="378"/>
        <v>2.292177254106222</v>
      </c>
      <c r="AR121" s="19">
        <f t="shared" si="379"/>
        <v>1.4868163352483994</v>
      </c>
      <c r="AS121" s="19">
        <f t="shared" si="380"/>
        <v>1.7362446107823541</v>
      </c>
      <c r="AT121" s="19">
        <f t="shared" si="381"/>
        <v>1.505113295693536</v>
      </c>
      <c r="AU121" s="19">
        <f t="shared" si="359"/>
        <v>27.458630122196222</v>
      </c>
      <c r="AV121" s="19"/>
      <c r="AX121" s="132">
        <f t="shared" si="200"/>
        <v>1.1899357511012849</v>
      </c>
      <c r="AY121" s="132">
        <f t="shared" si="201"/>
        <v>1.0773187379438496</v>
      </c>
      <c r="AZ121" s="132">
        <f t="shared" si="202"/>
        <v>1.2832405571580385</v>
      </c>
      <c r="BA121" s="132">
        <f t="shared" si="203"/>
        <v>1.134875144516633</v>
      </c>
      <c r="BB121" s="132">
        <f t="shared" si="204"/>
        <v>0.93829720596271382</v>
      </c>
      <c r="BC121" s="132">
        <f t="shared" si="205"/>
        <v>0.97762774551335496</v>
      </c>
      <c r="BD121" s="132">
        <f t="shared" si="206"/>
        <v>1.1003783501402757</v>
      </c>
      <c r="BE121" s="132">
        <f t="shared" si="207"/>
        <v>1.0207254242187811</v>
      </c>
      <c r="BF121" s="132">
        <f t="shared" si="208"/>
        <v>1.1262769711496099</v>
      </c>
      <c r="BG121" s="132">
        <f t="shared" si="209"/>
        <v>1.0401815776127668</v>
      </c>
      <c r="BH121" s="132">
        <f t="shared" si="210"/>
        <v>1.3089149189651264</v>
      </c>
      <c r="BI121" s="132">
        <f t="shared" si="211"/>
        <v>1.1395037408631161</v>
      </c>
      <c r="BJ121" s="132">
        <f t="shared" si="212"/>
        <v>1.1671789697961747</v>
      </c>
      <c r="BK121" s="132">
        <f t="shared" si="213"/>
        <v>1.1024343254299376</v>
      </c>
      <c r="BL121" s="132">
        <f t="shared" si="214"/>
        <v>1.0876297109407436</v>
      </c>
      <c r="BM121" s="132">
        <f t="shared" si="215"/>
        <v>1.0642166464094356</v>
      </c>
      <c r="BN121" s="132">
        <f t="shared" si="216"/>
        <v>1.5957125106615029</v>
      </c>
      <c r="BO121" s="132">
        <f t="shared" si="217"/>
        <v>1.1315837265040285</v>
      </c>
      <c r="BP121" s="132">
        <f t="shared" si="218"/>
        <v>1.1018336546080763</v>
      </c>
      <c r="BQ121" s="132">
        <f t="shared" si="219"/>
        <v>1.1697653456740842</v>
      </c>
      <c r="BR121" s="132">
        <f t="shared" si="220"/>
        <v>1.1685671406524385</v>
      </c>
      <c r="BS121" s="132">
        <f t="shared" si="221"/>
        <v>1.3800971780373699</v>
      </c>
      <c r="BT121" s="16"/>
      <c r="BU121" s="796">
        <f t="shared" si="382"/>
        <v>1978</v>
      </c>
      <c r="BV121" s="9">
        <f t="shared" si="165"/>
        <v>0.88458305140349813</v>
      </c>
      <c r="BW121" s="9">
        <f t="shared" si="222"/>
        <v>1.3800971780373699</v>
      </c>
      <c r="BX121" s="9">
        <f t="shared" si="223"/>
        <v>1.2259293084176068</v>
      </c>
      <c r="BY121" s="9">
        <f t="shared" si="224"/>
        <v>0.98757097107659941</v>
      </c>
      <c r="BZ121" s="9">
        <f t="shared" si="225"/>
        <v>1.139923468940284</v>
      </c>
      <c r="CA121" s="9">
        <f t="shared" si="166"/>
        <v>1.2208099286981819</v>
      </c>
      <c r="CB121" s="9">
        <f t="shared" si="226"/>
        <v>1.2208105729816534</v>
      </c>
      <c r="CC121" s="9"/>
      <c r="CD121" s="9">
        <f t="shared" si="227"/>
        <v>1.2106921975852398</v>
      </c>
      <c r="CE121" s="9">
        <f t="shared" si="228"/>
        <v>1.3800964496903023</v>
      </c>
      <c r="CG121" s="35"/>
      <c r="CH121">
        <f t="shared" si="229"/>
        <v>1978</v>
      </c>
      <c r="CI121" s="19">
        <f t="shared" si="230"/>
        <v>6.347199737330185E-2</v>
      </c>
      <c r="CJ121" s="19">
        <f t="shared" si="310"/>
        <v>2.287413802359194E-2</v>
      </c>
      <c r="CK121" s="19">
        <f t="shared" si="311"/>
        <v>6.6298941259422929E-3</v>
      </c>
      <c r="CL121" s="19">
        <f t="shared" si="312"/>
        <v>1.9365682366517243E-6</v>
      </c>
      <c r="CM121" s="19">
        <f t="shared" si="313"/>
        <v>1.9365682366517243E-6</v>
      </c>
      <c r="CN121" s="19">
        <f t="shared" si="314"/>
        <v>1.9365682366517243E-6</v>
      </c>
      <c r="CO121" s="19">
        <f t="shared" si="315"/>
        <v>1.908230169435858E-2</v>
      </c>
      <c r="CP121" s="19">
        <f t="shared" si="316"/>
        <v>0.10817946309983149</v>
      </c>
      <c r="CQ121" s="19">
        <f t="shared" si="317"/>
        <v>4.8370398054342041E-3</v>
      </c>
      <c r="CR121" s="19">
        <f t="shared" si="318"/>
        <v>0.15134620295918849</v>
      </c>
      <c r="CS121" s="19">
        <f t="shared" si="319"/>
        <v>0.18764847833177403</v>
      </c>
      <c r="CT121" s="19">
        <f t="shared" si="320"/>
        <v>1.9512863318389712E-2</v>
      </c>
      <c r="CU121" s="19">
        <f t="shared" si="321"/>
        <v>6.5913750752814845E-2</v>
      </c>
      <c r="CV121" s="19">
        <f t="shared" si="322"/>
        <v>0.23969127544270485</v>
      </c>
      <c r="CW121" s="19">
        <f t="shared" si="323"/>
        <v>2.7900418032044669E-2</v>
      </c>
      <c r="CX121" s="19">
        <f t="shared" si="324"/>
        <v>1.7799615694629272E-2</v>
      </c>
      <c r="CY121" s="19">
        <f t="shared" si="309"/>
        <v>1.2508818138035636E-2</v>
      </c>
      <c r="CZ121" s="19">
        <f t="shared" si="168"/>
        <v>1.1220000618423497E-2</v>
      </c>
      <c r="DA121" s="19">
        <f t="shared" si="169"/>
        <v>3.222099831179711E-2</v>
      </c>
      <c r="DB121" s="19">
        <f t="shared" si="170"/>
        <v>4.2598918942036356E-3</v>
      </c>
      <c r="DC121" s="19">
        <f t="shared" si="171"/>
        <v>4.8970426788241071E-3</v>
      </c>
      <c r="DD121" s="19"/>
      <c r="DE121" s="19"/>
      <c r="DF121" s="19">
        <f t="shared" si="280"/>
        <v>6.3189957944870825E-2</v>
      </c>
      <c r="DG121" s="19">
        <f t="shared" si="327"/>
        <v>2.3125745179999411E-2</v>
      </c>
      <c r="DH121" s="19">
        <f t="shared" si="328"/>
        <v>6.7909423147931545E-3</v>
      </c>
      <c r="DI121" s="19">
        <f t="shared" si="329"/>
        <v>1.9469400478685366E-6</v>
      </c>
      <c r="DJ121" s="19">
        <f t="shared" si="330"/>
        <v>1.9469400478685366E-6</v>
      </c>
      <c r="DK121" s="19">
        <f t="shared" si="331"/>
        <v>1.9469400478685366E-6</v>
      </c>
      <c r="DL121" s="19">
        <f t="shared" si="332"/>
        <v>1.8605815991858538E-2</v>
      </c>
      <c r="DM121" s="19">
        <f t="shared" si="333"/>
        <v>0.10755872232390375</v>
      </c>
      <c r="DN121" s="19">
        <f t="shared" si="334"/>
        <v>4.9246936159789102E-3</v>
      </c>
      <c r="DO121" s="19">
        <f t="shared" si="335"/>
        <v>0.15277518544699203</v>
      </c>
      <c r="DP121" s="19">
        <f t="shared" si="336"/>
        <v>0.19201998388110764</v>
      </c>
      <c r="DQ121" s="19">
        <f t="shared" si="337"/>
        <v>1.9801181457963134E-2</v>
      </c>
      <c r="DR121" s="19">
        <f t="shared" si="338"/>
        <v>6.5645863466981147E-2</v>
      </c>
      <c r="DS121" s="19">
        <f t="shared" si="339"/>
        <v>0.23569560275994642</v>
      </c>
      <c r="DT121" s="19">
        <f t="shared" si="340"/>
        <v>2.7747361966955569E-2</v>
      </c>
      <c r="DU121" s="19">
        <f t="shared" si="341"/>
        <v>1.7533022540009425E-2</v>
      </c>
      <c r="DV121" s="19">
        <f t="shared" si="325"/>
        <v>1.2176393563268592E-2</v>
      </c>
      <c r="DW121" s="19">
        <f t="shared" si="248"/>
        <v>1.1082113589408436E-2</v>
      </c>
      <c r="DX121" s="19">
        <f t="shared" si="249"/>
        <v>3.2120364821193806E-2</v>
      </c>
      <c r="DY121" s="19">
        <f t="shared" si="250"/>
        <v>4.2195626160462943E-3</v>
      </c>
      <c r="DZ121" s="19">
        <f t="shared" si="251"/>
        <v>4.9056327016255945E-3</v>
      </c>
      <c r="EA121" s="19">
        <f t="shared" si="252"/>
        <v>0.9999239870030463</v>
      </c>
      <c r="EC121" s="19">
        <f t="shared" si="281"/>
        <v>6.3194761568089397E-2</v>
      </c>
      <c r="ED121" s="19">
        <f t="shared" si="342"/>
        <v>2.3127503170827481E-2</v>
      </c>
      <c r="EE121" s="19">
        <f t="shared" si="343"/>
        <v>6.7914585539115245E-3</v>
      </c>
      <c r="EF121" s="19">
        <f t="shared" si="344"/>
        <v>1.9470880518666917E-6</v>
      </c>
      <c r="EG121" s="19">
        <f t="shared" si="345"/>
        <v>1.9470880518666917E-6</v>
      </c>
      <c r="EH121" s="19">
        <f t="shared" si="346"/>
        <v>1.9470880518666917E-6</v>
      </c>
      <c r="EI121" s="19">
        <f t="shared" si="347"/>
        <v>1.8607230383204974E-2</v>
      </c>
      <c r="EJ121" s="19">
        <f t="shared" si="348"/>
        <v>0.10756689880625503</v>
      </c>
      <c r="EK121" s="19">
        <f t="shared" si="349"/>
        <v>4.9250679851566628E-3</v>
      </c>
      <c r="EL121" s="19">
        <f t="shared" si="350"/>
        <v>0.15278679922949642</v>
      </c>
      <c r="EM121" s="19">
        <f t="shared" si="351"/>
        <v>0.19203458100512857</v>
      </c>
      <c r="EN121" s="19">
        <f t="shared" si="352"/>
        <v>1.9802686719528419E-2</v>
      </c>
      <c r="EO121" s="19">
        <f t="shared" si="353"/>
        <v>6.5650853785129928E-2</v>
      </c>
      <c r="EP121" s="19">
        <f t="shared" si="354"/>
        <v>0.235713520051028</v>
      </c>
      <c r="EQ121" s="19">
        <f t="shared" si="355"/>
        <v>2.7749471287432007E-2</v>
      </c>
      <c r="ER121" s="19">
        <f t="shared" si="356"/>
        <v>1.7534355378911428E-2</v>
      </c>
      <c r="ES121" s="19">
        <f t="shared" si="326"/>
        <v>1.2177319197795678E-2</v>
      </c>
      <c r="ET121" s="19">
        <f t="shared" si="254"/>
        <v>1.1082956038111999E-2</v>
      </c>
      <c r="EU121" s="19">
        <f t="shared" si="255"/>
        <v>3.2122806571991909E-2</v>
      </c>
      <c r="EV121" s="19">
        <f t="shared" si="256"/>
        <v>4.2198833820289577E-3</v>
      </c>
      <c r="EW121" s="19">
        <f t="shared" si="257"/>
        <v>4.9060056218159804E-3</v>
      </c>
      <c r="EZ121">
        <f t="shared" si="282"/>
        <v>-2.2200154241001423E-3</v>
      </c>
      <c r="FA121">
        <f t="shared" si="293"/>
        <v>6.8946205277400779E-3</v>
      </c>
      <c r="FB121">
        <f t="shared" si="294"/>
        <v>-4.5910345223533509E-2</v>
      </c>
      <c r="FC121">
        <f t="shared" si="295"/>
        <v>-2.1806951786336411E-2</v>
      </c>
      <c r="FD121">
        <f t="shared" si="296"/>
        <v>1.8060569690218055E-2</v>
      </c>
      <c r="FE121">
        <f t="shared" si="297"/>
        <v>-8.7725427239722653E-3</v>
      </c>
      <c r="FF121">
        <f t="shared" si="298"/>
        <v>0.11442351486158336</v>
      </c>
      <c r="FG121">
        <f t="shared" si="299"/>
        <v>-1.8695745767913795E-2</v>
      </c>
      <c r="FH121">
        <f t="shared" si="300"/>
        <v>-7.8999154455116849E-2</v>
      </c>
      <c r="FI121">
        <f t="shared" si="301"/>
        <v>-6.4051246346389428E-3</v>
      </c>
      <c r="FJ121">
        <f t="shared" si="302"/>
        <v>-6.7502358244952557E-2</v>
      </c>
      <c r="FK121">
        <f t="shared" si="303"/>
        <v>-5.0604511606548164E-2</v>
      </c>
      <c r="FL121">
        <f t="shared" si="304"/>
        <v>-3.763907681105113E-2</v>
      </c>
      <c r="FM121">
        <f t="shared" si="305"/>
        <v>-1.4322585510820522E-2</v>
      </c>
      <c r="FN121">
        <f t="shared" si="306"/>
        <v>-2.1697808351188466E-2</v>
      </c>
      <c r="FO121">
        <f t="shared" si="307"/>
        <v>-1.6870694280121022E-2</v>
      </c>
      <c r="FP121">
        <f t="shared" si="288"/>
        <v>-6.4215666928652937E-2</v>
      </c>
      <c r="FQ121">
        <f t="shared" si="289"/>
        <v>-8.3043518654420095E-3</v>
      </c>
      <c r="FR121">
        <f t="shared" si="290"/>
        <v>-4.3178083900931412E-2</v>
      </c>
      <c r="FS121">
        <f t="shared" si="291"/>
        <v>-4.0598363688155163E-2</v>
      </c>
      <c r="FT121">
        <f t="shared" si="292"/>
        <v>-8.8985429614025157E-4</v>
      </c>
      <c r="FV121" s="3"/>
      <c r="FW121" s="19">
        <f t="shared" si="259"/>
        <v>0.97561340835547727</v>
      </c>
      <c r="FX121" s="19">
        <f t="shared" si="283"/>
        <v>0.84461037576063491</v>
      </c>
      <c r="FY121" s="19">
        <f t="shared" si="172"/>
        <v>1.139923468940284</v>
      </c>
      <c r="GA121" s="19">
        <f t="shared" si="260"/>
        <v>0.97917525640763325</v>
      </c>
      <c r="GB121" s="19">
        <f t="shared" si="284"/>
        <v>1.1301127518192937</v>
      </c>
      <c r="GC121" s="19">
        <f t="shared" si="173"/>
        <v>1.2259293084176068</v>
      </c>
      <c r="GE121" s="19">
        <f t="shared" si="261"/>
        <v>1.007518037354308</v>
      </c>
      <c r="GF121" s="19">
        <f t="shared" si="285"/>
        <v>0.87013515721367918</v>
      </c>
      <c r="GG121" s="19">
        <f t="shared" si="174"/>
        <v>0.98757097107659941</v>
      </c>
      <c r="GI121" s="19">
        <f t="shared" si="360"/>
        <v>0.88458305140349813</v>
      </c>
      <c r="GJ121" s="19">
        <f t="shared" si="262"/>
        <v>1.2208099286981819</v>
      </c>
      <c r="GK121" s="19">
        <f t="shared" si="175"/>
        <v>1.2208105729816534</v>
      </c>
      <c r="GL121" s="3"/>
      <c r="GM121" s="3"/>
      <c r="GN121" s="8"/>
      <c r="GO121" s="5">
        <f t="shared" si="286"/>
        <v>29</v>
      </c>
      <c r="GP121" t="b">
        <f t="shared" si="263"/>
        <v>1</v>
      </c>
      <c r="GS121" s="11"/>
      <c r="GT121" s="11"/>
      <c r="GU121" s="26"/>
      <c r="GV121" s="31">
        <f t="shared" si="383"/>
        <v>2014</v>
      </c>
      <c r="GW121" s="12">
        <f t="shared" si="265"/>
        <v>0</v>
      </c>
      <c r="GX121" s="19"/>
      <c r="GZ121">
        <v>2014</v>
      </c>
      <c r="HF121" s="12">
        <f t="shared" ca="1" si="183"/>
        <v>0.82259561717660878</v>
      </c>
      <c r="HG121" s="12">
        <f t="shared" ca="1" si="184"/>
        <v>0.90601599342698969</v>
      </c>
      <c r="HH121" s="12">
        <f t="shared" ca="1" si="185"/>
        <v>0.68681596522581412</v>
      </c>
      <c r="HJ121" s="17"/>
      <c r="HL121" s="18">
        <f t="shared" si="268"/>
        <v>1978</v>
      </c>
      <c r="HM121" s="9">
        <f t="shared" si="186"/>
        <v>0.62609023756657545</v>
      </c>
      <c r="HN121" s="9">
        <f t="shared" si="187"/>
        <v>1.5587084779625882</v>
      </c>
      <c r="HO121" s="9">
        <f t="shared" si="188"/>
        <v>1.2472724867735343</v>
      </c>
      <c r="HP121" s="9">
        <f t="shared" si="189"/>
        <v>1.083130100935116</v>
      </c>
      <c r="HQ121" s="9">
        <f t="shared" si="190"/>
        <v>1.1537778114285249</v>
      </c>
      <c r="HR121" s="9">
        <f t="shared" si="269"/>
        <v>0.97589048252295174</v>
      </c>
      <c r="HS121" s="9">
        <f t="shared" si="191"/>
        <v>0.97589216126463219</v>
      </c>
      <c r="HT121" s="9"/>
      <c r="HU121" s="9">
        <f t="shared" si="192"/>
        <v>1.3509583744926112</v>
      </c>
      <c r="HV121" s="23">
        <f t="shared" si="270"/>
        <v>1.5587057966531226</v>
      </c>
      <c r="HX121" s="8"/>
      <c r="HY121" s="5">
        <f t="shared" si="287"/>
        <v>29</v>
      </c>
      <c r="HZ121" t="b">
        <f t="shared" si="271"/>
        <v>1</v>
      </c>
      <c r="IC121" s="11"/>
      <c r="ID121" s="11"/>
      <c r="IE121" s="11"/>
      <c r="IF121">
        <f t="shared" si="273"/>
        <v>2014</v>
      </c>
      <c r="IG121" s="12">
        <f t="shared" ca="1" si="274"/>
        <v>0</v>
      </c>
      <c r="IH121" s="19">
        <f t="shared" ca="1" si="275"/>
        <v>0</v>
      </c>
      <c r="II121" s="19">
        <f t="shared" ca="1" si="276"/>
        <v>0</v>
      </c>
      <c r="IJ121" s="11">
        <f t="shared" si="193"/>
        <v>2014</v>
      </c>
      <c r="IK121" s="12">
        <f t="shared" ca="1" si="194"/>
        <v>0</v>
      </c>
      <c r="IL121" s="12">
        <f t="shared" ca="1" si="195"/>
        <v>0</v>
      </c>
      <c r="IM121" s="12">
        <f t="shared" ca="1" si="196"/>
        <v>0</v>
      </c>
      <c r="IN121" s="12">
        <f t="shared" ca="1" si="197"/>
        <v>0</v>
      </c>
      <c r="IO121">
        <f t="shared" si="277"/>
        <v>2014</v>
      </c>
      <c r="IP121" s="12">
        <f t="shared" ca="1" si="278"/>
        <v>0</v>
      </c>
      <c r="IQ121" s="12">
        <f t="shared" ca="1" si="198"/>
        <v>0</v>
      </c>
      <c r="IR121" s="12">
        <f t="shared" ca="1" si="199"/>
        <v>0</v>
      </c>
    </row>
    <row r="122" spans="1:252" x14ac:dyDescent="0.2">
      <c r="A122" t="s">
        <v>105</v>
      </c>
      <c r="B122" s="1">
        <f t="shared" si="279"/>
        <v>1979</v>
      </c>
      <c r="C122" s="60">
        <f>Conversion_factors!$A41*C288+C369</f>
        <v>1400.1193645698327</v>
      </c>
      <c r="D122" s="60">
        <f>Conversion_factors!$A41*D288+D369</f>
        <v>502.94368766667117</v>
      </c>
      <c r="E122" s="60">
        <f>Conversion_factors!$A41*E288+E369</f>
        <v>132.74809748879338</v>
      </c>
      <c r="F122" s="60">
        <f>Conversion_factors!$A41*F288+F369</f>
        <v>4.3882251208237355E-2</v>
      </c>
      <c r="G122" s="60">
        <f>Conversion_factors!$A41*G288+G369</f>
        <v>4.3882251208237355E-2</v>
      </c>
      <c r="H122" s="60">
        <f>Conversion_factors!$A41*H288+H369</f>
        <v>4.3882251208237355E-2</v>
      </c>
      <c r="I122" s="60">
        <f>Conversion_factors!$A41*I288+I369</f>
        <v>426.85250399209258</v>
      </c>
      <c r="J122" s="60">
        <f>Conversion_factors!$A41*J288+J369</f>
        <v>2466.9895887186526</v>
      </c>
      <c r="K122" s="60">
        <f>Conversion_factors!$A41*K288+K369</f>
        <v>104.72386195494461</v>
      </c>
      <c r="L122" s="60">
        <f>Conversion_factors!$A41*L288+L369</f>
        <v>3418.2204836546312</v>
      </c>
      <c r="M122" s="60">
        <f>Conversion_factors!$A41*M288+M369</f>
        <v>4287.8790710120174</v>
      </c>
      <c r="N122" s="60">
        <f>Conversion_factors!$A41*N288+N369</f>
        <v>428.71281934925696</v>
      </c>
      <c r="O122" s="60">
        <f>Conversion_factors!$A41*O288+O369</f>
        <v>1492.4840823913346</v>
      </c>
      <c r="P122" s="60">
        <f>Conversion_factors!$A41*P288+P369</f>
        <v>5567.3181897505856</v>
      </c>
      <c r="Q122" s="60">
        <f>Conversion_factors!$A41*Q288+Q369</f>
        <v>627.98287286047389</v>
      </c>
      <c r="R122" s="60">
        <f>Conversion_factors!$A41*R288+R369</f>
        <v>405.0387545347582</v>
      </c>
      <c r="S122" s="60">
        <f>Conversion_factors!$A41*S288+S369</f>
        <v>296.39778036118418</v>
      </c>
      <c r="T122" s="60">
        <f>Conversion_factors!$A41*T288+T369</f>
        <v>260.16772556626876</v>
      </c>
      <c r="U122" s="60">
        <f>Conversion_factors!$A41*U288+U369</f>
        <v>713.61443007618936</v>
      </c>
      <c r="V122" s="60">
        <f>Conversion_factors!$A41*V288+V369</f>
        <v>92.022751480168225</v>
      </c>
      <c r="W122" s="60">
        <f>Conversion_factors!$A41*W288+W369</f>
        <v>106.91434594410731</v>
      </c>
      <c r="X122" s="77">
        <f>Conversion_factors!$A41*X288+X369</f>
        <v>22731.262058125591</v>
      </c>
      <c r="Z122" s="19">
        <f t="shared" si="361"/>
        <v>2.2805775635338446</v>
      </c>
      <c r="AA122" s="19">
        <f t="shared" si="362"/>
        <v>5.412647467643759</v>
      </c>
      <c r="AB122" s="19">
        <f t="shared" si="363"/>
        <v>1.5720918866421154</v>
      </c>
      <c r="AC122" s="19">
        <f t="shared" si="364"/>
        <v>7.1477389767842615E-5</v>
      </c>
      <c r="AD122" s="19">
        <f t="shared" si="365"/>
        <v>4.7225795193634167E-4</v>
      </c>
      <c r="AE122" s="19">
        <f t="shared" si="366"/>
        <v>5.1968301163702181E-4</v>
      </c>
      <c r="AF122" s="19">
        <f t="shared" si="367"/>
        <v>6.1499676421835874</v>
      </c>
      <c r="AG122" s="19">
        <f t="shared" si="368"/>
        <v>14.539162629331878</v>
      </c>
      <c r="AH122" s="19">
        <f t="shared" si="369"/>
        <v>1.4985621582354971</v>
      </c>
      <c r="AI122" s="19">
        <f t="shared" si="370"/>
        <v>4.2832210544206211</v>
      </c>
      <c r="AJ122" s="19">
        <f t="shared" si="371"/>
        <v>8.6040488431372104</v>
      </c>
      <c r="AK122" s="19">
        <f t="shared" si="372"/>
        <v>3.762347373575472</v>
      </c>
      <c r="AL122" s="19">
        <f t="shared" si="373"/>
        <v>14.312386850379827</v>
      </c>
      <c r="AM122" s="19">
        <f t="shared" si="374"/>
        <v>16.834499911578181</v>
      </c>
      <c r="AN122" s="19">
        <f t="shared" si="375"/>
        <v>2.1605345078540314</v>
      </c>
      <c r="AO122" s="19">
        <f t="shared" si="376"/>
        <v>1.3412735430350744</v>
      </c>
      <c r="AP122" s="19">
        <f t="shared" si="377"/>
        <v>12.784016802577661</v>
      </c>
      <c r="AQ122" s="19">
        <f t="shared" si="378"/>
        <v>2.2562108770427298</v>
      </c>
      <c r="AR122" s="19">
        <f t="shared" si="379"/>
        <v>1.4497996310272663</v>
      </c>
      <c r="AS122" s="19">
        <f t="shared" si="380"/>
        <v>1.6607010651645573</v>
      </c>
      <c r="AT122" s="19">
        <f t="shared" si="381"/>
        <v>1.4397550245523305</v>
      </c>
      <c r="AU122" s="19">
        <f t="shared" si="359"/>
        <v>26.875311844039537</v>
      </c>
      <c r="AV122" s="19"/>
      <c r="AX122" s="132">
        <f t="shared" si="200"/>
        <v>1.1528814451779321</v>
      </c>
      <c r="AY122" s="132">
        <f t="shared" si="201"/>
        <v>1.0413199888822426</v>
      </c>
      <c r="AZ122" s="132">
        <f t="shared" si="202"/>
        <v>1.1887912023380058</v>
      </c>
      <c r="BA122" s="132">
        <f t="shared" si="203"/>
        <v>1.1294900746816285</v>
      </c>
      <c r="BB122" s="132">
        <f t="shared" si="204"/>
        <v>0.9346777081476455</v>
      </c>
      <c r="BC122" s="132">
        <f t="shared" si="205"/>
        <v>1.024956434658592</v>
      </c>
      <c r="BD122" s="132">
        <f t="shared" si="206"/>
        <v>1.0913898084697451</v>
      </c>
      <c r="BE122" s="132">
        <f t="shared" si="207"/>
        <v>1.0216229403683468</v>
      </c>
      <c r="BF122" s="132">
        <f t="shared" si="208"/>
        <v>1.0411349503615637</v>
      </c>
      <c r="BG122" s="132">
        <f t="shared" si="209"/>
        <v>0.95697353584066369</v>
      </c>
      <c r="BH122" s="132">
        <f t="shared" si="210"/>
        <v>1.2963946811457709</v>
      </c>
      <c r="BI122" s="132">
        <f t="shared" si="211"/>
        <v>1.1170331206714617</v>
      </c>
      <c r="BJ122" s="132">
        <f t="shared" si="212"/>
        <v>1.1604360200340191</v>
      </c>
      <c r="BK122" s="132">
        <f t="shared" si="213"/>
        <v>1.0920773897264682</v>
      </c>
      <c r="BL122" s="132">
        <f t="shared" si="214"/>
        <v>1.0242723630454851</v>
      </c>
      <c r="BM122" s="132">
        <f t="shared" si="215"/>
        <v>1.0094847481166342</v>
      </c>
      <c r="BN122" s="132">
        <f t="shared" si="216"/>
        <v>1.427131615822373</v>
      </c>
      <c r="BO122" s="132">
        <f t="shared" si="217"/>
        <v>1.11382813325161</v>
      </c>
      <c r="BP122" s="132">
        <f t="shared" si="218"/>
        <v>1.0744017186476047</v>
      </c>
      <c r="BQ122" s="132">
        <f t="shared" si="219"/>
        <v>1.1188691636475039</v>
      </c>
      <c r="BR122" s="132">
        <f t="shared" si="220"/>
        <v>1.1178231014867539</v>
      </c>
      <c r="BS122" s="132">
        <f t="shared" si="221"/>
        <v>1.3507790399511255</v>
      </c>
      <c r="BT122" s="16"/>
      <c r="BU122" s="796">
        <f t="shared" si="382"/>
        <v>1979</v>
      </c>
      <c r="BV122" s="9">
        <f t="shared" si="165"/>
        <v>0.89994053843472555</v>
      </c>
      <c r="BW122" s="9">
        <f t="shared" si="222"/>
        <v>1.3507790399511255</v>
      </c>
      <c r="BX122" s="9">
        <f t="shared" si="223"/>
        <v>1.2004410226224895</v>
      </c>
      <c r="BY122" s="9">
        <f t="shared" si="224"/>
        <v>1.0136216838904091</v>
      </c>
      <c r="BZ122" s="9">
        <f t="shared" si="225"/>
        <v>1.110113547788808</v>
      </c>
      <c r="CA122" s="9">
        <f t="shared" si="166"/>
        <v>1.2156202860542806</v>
      </c>
      <c r="CB122" s="9">
        <f t="shared" si="226"/>
        <v>1.2156208165199573</v>
      </c>
      <c r="CC122" s="9"/>
      <c r="CD122" s="9">
        <f t="shared" si="227"/>
        <v>1.2167930507617324</v>
      </c>
      <c r="CE122" s="9">
        <f t="shared" si="228"/>
        <v>1.350778450505874</v>
      </c>
      <c r="CG122" s="35"/>
      <c r="CH122">
        <f t="shared" si="229"/>
        <v>1979</v>
      </c>
      <c r="CI122" s="19">
        <f t="shared" si="230"/>
        <v>6.15944403346202E-2</v>
      </c>
      <c r="CJ122" s="19">
        <f t="shared" si="310"/>
        <v>2.212563853166645E-2</v>
      </c>
      <c r="CK122" s="19">
        <f t="shared" si="311"/>
        <v>5.8398912101469006E-3</v>
      </c>
      <c r="CL122" s="19">
        <f t="shared" si="312"/>
        <v>1.9304801948975406E-6</v>
      </c>
      <c r="CM122" s="19">
        <f t="shared" si="313"/>
        <v>1.9304801948975406E-6</v>
      </c>
      <c r="CN122" s="19">
        <f t="shared" si="314"/>
        <v>1.9304801948975406E-6</v>
      </c>
      <c r="CO122" s="19">
        <f t="shared" si="315"/>
        <v>1.8778214025274874E-2</v>
      </c>
      <c r="CP122" s="19">
        <f t="shared" si="316"/>
        <v>0.10852849183694112</v>
      </c>
      <c r="CQ122" s="19">
        <f t="shared" si="317"/>
        <v>4.6070412494984931E-3</v>
      </c>
      <c r="CR122" s="19">
        <f t="shared" si="318"/>
        <v>0.15037530581953512</v>
      </c>
      <c r="CS122" s="19">
        <f t="shared" si="319"/>
        <v>0.18863356816913993</v>
      </c>
      <c r="CT122" s="19">
        <f t="shared" si="320"/>
        <v>1.8860053535655223E-2</v>
      </c>
      <c r="CU122" s="19">
        <f t="shared" si="321"/>
        <v>6.5657774679423325E-2</v>
      </c>
      <c r="CV122" s="19">
        <f t="shared" si="322"/>
        <v>0.2449190095787257</v>
      </c>
      <c r="CW122" s="19">
        <f t="shared" si="323"/>
        <v>2.762639712897037E-2</v>
      </c>
      <c r="CX122" s="19">
        <f t="shared" si="324"/>
        <v>1.7818577494687397E-2</v>
      </c>
      <c r="CY122" s="19">
        <f t="shared" si="309"/>
        <v>1.3039213555467012E-2</v>
      </c>
      <c r="CZ122" s="19">
        <f t="shared" si="168"/>
        <v>1.1445370912578448E-2</v>
      </c>
      <c r="DA122" s="19">
        <f t="shared" si="169"/>
        <v>3.1393524400511602E-2</v>
      </c>
      <c r="DB122" s="19">
        <f t="shared" si="170"/>
        <v>4.0482904664447998E-3</v>
      </c>
      <c r="DC122" s="19">
        <f t="shared" si="171"/>
        <v>4.7034056301281943E-3</v>
      </c>
      <c r="DD122" s="19"/>
      <c r="DE122" s="19"/>
      <c r="DF122" s="19">
        <f t="shared" si="280"/>
        <v>6.252852077456629E-2</v>
      </c>
      <c r="DG122" s="19">
        <f t="shared" si="327"/>
        <v>2.2497813108695315E-2</v>
      </c>
      <c r="DH122" s="19">
        <f t="shared" si="328"/>
        <v>6.2265421634532438E-3</v>
      </c>
      <c r="DI122" s="19">
        <f t="shared" si="329"/>
        <v>1.9335226183341976E-6</v>
      </c>
      <c r="DJ122" s="19">
        <f t="shared" si="330"/>
        <v>1.9335226183341976E-6</v>
      </c>
      <c r="DK122" s="19">
        <f t="shared" si="331"/>
        <v>1.9335226183341976E-6</v>
      </c>
      <c r="DL122" s="19">
        <f t="shared" si="332"/>
        <v>1.8929850791487582E-2</v>
      </c>
      <c r="DM122" s="19">
        <f t="shared" si="333"/>
        <v>0.10835388377766927</v>
      </c>
      <c r="DN122" s="19">
        <f t="shared" si="334"/>
        <v>4.7211068261593294E-3</v>
      </c>
      <c r="DO122" s="19">
        <f t="shared" si="335"/>
        <v>0.15086023368631205</v>
      </c>
      <c r="DP122" s="19">
        <f t="shared" si="336"/>
        <v>0.18814059342936201</v>
      </c>
      <c r="DQ122" s="19">
        <f t="shared" si="337"/>
        <v>1.9184607323247092E-2</v>
      </c>
      <c r="DR122" s="19">
        <f t="shared" si="338"/>
        <v>6.5785679714602349E-2</v>
      </c>
      <c r="DS122" s="19">
        <f t="shared" si="339"/>
        <v>0.24229574318746108</v>
      </c>
      <c r="DT122" s="19">
        <f t="shared" si="340"/>
        <v>2.7763182200083284E-2</v>
      </c>
      <c r="DU122" s="19">
        <f t="shared" si="341"/>
        <v>1.7809094912231205E-2</v>
      </c>
      <c r="DV122" s="19">
        <f t="shared" si="325"/>
        <v>1.2772180404377392E-2</v>
      </c>
      <c r="DW122" s="19">
        <f t="shared" si="248"/>
        <v>1.1332312265419316E-2</v>
      </c>
      <c r="DX122" s="19">
        <f t="shared" si="249"/>
        <v>3.1805467363364204E-2</v>
      </c>
      <c r="DY122" s="19">
        <f t="shared" si="250"/>
        <v>4.1531928106991406E-3</v>
      </c>
      <c r="DZ122" s="19">
        <f t="shared" si="251"/>
        <v>4.7995731540592902E-3</v>
      </c>
      <c r="EA122" s="19">
        <f t="shared" si="252"/>
        <v>0.99996537846110456</v>
      </c>
      <c r="EC122" s="19">
        <f t="shared" si="281"/>
        <v>6.2530685683132831E-2</v>
      </c>
      <c r="ED122" s="19">
        <f t="shared" si="342"/>
        <v>2.249859204457488E-2</v>
      </c>
      <c r="EE122" s="19">
        <f t="shared" si="343"/>
        <v>6.2267577433886487E-3</v>
      </c>
      <c r="EF122" s="19">
        <f t="shared" si="344"/>
        <v>1.9335895621804325E-6</v>
      </c>
      <c r="EG122" s="19">
        <f t="shared" si="345"/>
        <v>1.9335895621804325E-6</v>
      </c>
      <c r="EH122" s="19">
        <f t="shared" si="346"/>
        <v>1.9335895621804325E-6</v>
      </c>
      <c r="EI122" s="19">
        <f t="shared" si="347"/>
        <v>1.8930506194744113E-2</v>
      </c>
      <c r="EJ122" s="19">
        <f t="shared" si="348"/>
        <v>0.10835763528575394</v>
      </c>
      <c r="EK122" s="19">
        <f t="shared" si="349"/>
        <v>4.721270283802096E-3</v>
      </c>
      <c r="EL122" s="19">
        <f t="shared" si="350"/>
        <v>0.15086545688059541</v>
      </c>
      <c r="EM122" s="19">
        <f t="shared" si="351"/>
        <v>0.18814710737175794</v>
      </c>
      <c r="EN122" s="19">
        <f t="shared" si="352"/>
        <v>1.9185271546872173E-2</v>
      </c>
      <c r="EO122" s="19">
        <f t="shared" si="353"/>
        <v>6.5787957394928154E-2</v>
      </c>
      <c r="EP122" s="19">
        <f t="shared" si="354"/>
        <v>0.24230413212939614</v>
      </c>
      <c r="EQ122" s="19">
        <f t="shared" si="355"/>
        <v>2.7764143437455202E-2</v>
      </c>
      <c r="ER122" s="19">
        <f t="shared" si="356"/>
        <v>1.7809711511851029E-2</v>
      </c>
      <c r="ES122" s="19">
        <f t="shared" si="326"/>
        <v>1.2772622612227958E-2</v>
      </c>
      <c r="ET122" s="19">
        <f t="shared" si="254"/>
        <v>1.1332704621093145E-2</v>
      </c>
      <c r="EU122" s="19">
        <f t="shared" si="255"/>
        <v>3.1806568555714586E-2</v>
      </c>
      <c r="EV122" s="19">
        <f t="shared" si="256"/>
        <v>4.1533366056039772E-3</v>
      </c>
      <c r="EW122" s="19">
        <f t="shared" si="257"/>
        <v>4.7997393284211374E-3</v>
      </c>
      <c r="EZ122">
        <f t="shared" si="282"/>
        <v>-3.1634901910347124E-2</v>
      </c>
      <c r="FA122">
        <f t="shared" si="293"/>
        <v>-3.3986175744888353E-2</v>
      </c>
      <c r="FB122">
        <f t="shared" si="294"/>
        <v>-7.645156939664588E-2</v>
      </c>
      <c r="FC122">
        <f t="shared" si="295"/>
        <v>-4.7563705197144817E-3</v>
      </c>
      <c r="FD122">
        <f t="shared" si="296"/>
        <v>-3.8649768274892429E-3</v>
      </c>
      <c r="FE122">
        <f t="shared" si="297"/>
        <v>4.7276418629112117E-2</v>
      </c>
      <c r="FF122">
        <f t="shared" si="298"/>
        <v>-8.202137646011522E-3</v>
      </c>
      <c r="FG122">
        <f t="shared" si="299"/>
        <v>8.7890608958184188E-4</v>
      </c>
      <c r="FH122">
        <f t="shared" si="300"/>
        <v>-7.8606060855666821E-2</v>
      </c>
      <c r="FI122">
        <f t="shared" si="301"/>
        <v>-8.3374832932563162E-2</v>
      </c>
      <c r="FJ122">
        <f t="shared" si="302"/>
        <v>-9.6113983555522961E-3</v>
      </c>
      <c r="FK122">
        <f t="shared" si="303"/>
        <v>-1.9916681497864869E-2</v>
      </c>
      <c r="FL122">
        <f t="shared" si="304"/>
        <v>-5.7938865787639992E-3</v>
      </c>
      <c r="FM122">
        <f t="shared" si="305"/>
        <v>-9.4390132690858625E-3</v>
      </c>
      <c r="FN122">
        <f t="shared" si="306"/>
        <v>-6.001828050870632E-2</v>
      </c>
      <c r="FO122">
        <f t="shared" si="307"/>
        <v>-5.2798934936564498E-2</v>
      </c>
      <c r="FP122">
        <f t="shared" si="288"/>
        <v>-0.11165378486459171</v>
      </c>
      <c r="FQ122">
        <f t="shared" si="289"/>
        <v>-1.5815328725837022E-2</v>
      </c>
      <c r="FR122">
        <f t="shared" si="290"/>
        <v>-2.5211784844933124E-2</v>
      </c>
      <c r="FS122">
        <f t="shared" si="291"/>
        <v>-4.4484669515257418E-2</v>
      </c>
      <c r="FT122">
        <f t="shared" si="292"/>
        <v>-4.4395197621177718E-2</v>
      </c>
      <c r="FV122" s="3"/>
      <c r="FW122" s="19">
        <f t="shared" si="259"/>
        <v>0.97384919078893217</v>
      </c>
      <c r="FX122" s="19">
        <f t="shared" si="283"/>
        <v>0.82252313096643026</v>
      </c>
      <c r="FY122" s="19">
        <f t="shared" si="172"/>
        <v>1.110113547788808</v>
      </c>
      <c r="GA122" s="19">
        <f t="shared" si="260"/>
        <v>0.97920900852919757</v>
      </c>
      <c r="GB122" s="19">
        <f t="shared" si="284"/>
        <v>1.1066165872351736</v>
      </c>
      <c r="GC122" s="19">
        <f t="shared" si="173"/>
        <v>1.2004410226224895</v>
      </c>
      <c r="GE122" s="19">
        <f t="shared" si="261"/>
        <v>1.0263785728588299</v>
      </c>
      <c r="GF122" s="19">
        <f t="shared" si="285"/>
        <v>0.89308808085526969</v>
      </c>
      <c r="GG122" s="19">
        <f t="shared" si="174"/>
        <v>1.0136216838904091</v>
      </c>
      <c r="GI122" s="19">
        <f t="shared" si="360"/>
        <v>0.89994053843472555</v>
      </c>
      <c r="GJ122" s="19">
        <f t="shared" si="262"/>
        <v>1.2156202860542804</v>
      </c>
      <c r="GK122" s="19">
        <f t="shared" si="175"/>
        <v>1.2156208165199573</v>
      </c>
      <c r="GL122" s="3"/>
      <c r="GM122" s="3"/>
      <c r="GN122" s="8"/>
      <c r="GO122" s="5">
        <f t="shared" si="286"/>
        <v>30</v>
      </c>
      <c r="GP122" t="b">
        <f t="shared" si="263"/>
        <v>1</v>
      </c>
      <c r="GS122" s="11"/>
      <c r="GT122" s="11"/>
      <c r="GU122" s="26"/>
      <c r="GV122" s="30">
        <f t="shared" si="383"/>
        <v>2015</v>
      </c>
      <c r="GW122" s="12">
        <f t="shared" si="265"/>
        <v>0</v>
      </c>
      <c r="GX122" s="19"/>
      <c r="GZ122">
        <v>2015</v>
      </c>
      <c r="HF122" s="12">
        <f t="shared" ca="1" si="183"/>
        <v>0.80599649093743186</v>
      </c>
      <c r="HG122" s="12">
        <f t="shared" ca="1" si="184"/>
        <v>0.89325855321441228</v>
      </c>
      <c r="HH122" s="12">
        <f t="shared" ca="1" si="185"/>
        <v>0.68816139364336038</v>
      </c>
      <c r="HJ122" s="17"/>
      <c r="HL122" s="18">
        <f t="shared" si="268"/>
        <v>1979</v>
      </c>
      <c r="HM122" s="9">
        <f t="shared" si="186"/>
        <v>0.63695996052650683</v>
      </c>
      <c r="HN122" s="9">
        <f t="shared" si="187"/>
        <v>1.5255960050727484</v>
      </c>
      <c r="HO122" s="9">
        <f t="shared" si="188"/>
        <v>1.221340455139259</v>
      </c>
      <c r="HP122" s="9">
        <f t="shared" si="189"/>
        <v>1.1117015272182249</v>
      </c>
      <c r="HQ122" s="9">
        <f t="shared" si="190"/>
        <v>1.1236055880098941</v>
      </c>
      <c r="HR122" s="9">
        <f t="shared" si="269"/>
        <v>0.97174198835950776</v>
      </c>
      <c r="HS122" s="9">
        <f t="shared" si="191"/>
        <v>0.97174357117053434</v>
      </c>
      <c r="HT122" s="9"/>
      <c r="HU122" s="9">
        <f t="shared" si="192"/>
        <v>1.3577660492317161</v>
      </c>
      <c r="HV122" s="23">
        <f t="shared" si="270"/>
        <v>1.5255935201268731</v>
      </c>
      <c r="HX122" s="8"/>
      <c r="HY122" s="5">
        <f t="shared" si="287"/>
        <v>30</v>
      </c>
      <c r="HZ122" t="b">
        <f t="shared" si="271"/>
        <v>1</v>
      </c>
      <c r="IC122" s="11"/>
      <c r="ID122" s="11"/>
      <c r="IE122" s="11"/>
      <c r="IF122">
        <f t="shared" si="273"/>
        <v>2015</v>
      </c>
      <c r="IG122" s="12">
        <f t="shared" ca="1" si="274"/>
        <v>0</v>
      </c>
      <c r="IH122" s="19">
        <f t="shared" ca="1" si="275"/>
        <v>0</v>
      </c>
      <c r="II122" s="19">
        <f t="shared" ca="1" si="276"/>
        <v>0</v>
      </c>
      <c r="IJ122" s="11">
        <f t="shared" si="193"/>
        <v>2015</v>
      </c>
      <c r="IK122" s="12">
        <f t="shared" ca="1" si="194"/>
        <v>0</v>
      </c>
      <c r="IL122" s="12">
        <f t="shared" ca="1" si="195"/>
        <v>0</v>
      </c>
      <c r="IM122" s="12">
        <f t="shared" ca="1" si="196"/>
        <v>0</v>
      </c>
      <c r="IN122" s="12">
        <f t="shared" ca="1" si="197"/>
        <v>0</v>
      </c>
      <c r="IO122">
        <f t="shared" si="277"/>
        <v>2015</v>
      </c>
      <c r="IP122" s="12">
        <f t="shared" ca="1" si="278"/>
        <v>0</v>
      </c>
      <c r="IQ122" s="12">
        <f t="shared" ca="1" si="198"/>
        <v>0</v>
      </c>
      <c r="IR122" s="12">
        <f t="shared" ca="1" si="199"/>
        <v>0</v>
      </c>
    </row>
    <row r="123" spans="1:252" x14ac:dyDescent="0.2">
      <c r="A123" t="s">
        <v>105</v>
      </c>
      <c r="B123" s="1">
        <f t="shared" si="279"/>
        <v>1980</v>
      </c>
      <c r="C123" s="60">
        <f>Conversion_factors!$A42*C289+C370</f>
        <v>1415.3712602441817</v>
      </c>
      <c r="D123" s="60">
        <f>Conversion_factors!$A42*D289+D370</f>
        <v>478.84453014798896</v>
      </c>
      <c r="E123" s="60">
        <f>Conversion_factors!$A42*E289+E370</f>
        <v>136.1135709909293</v>
      </c>
      <c r="F123" s="60">
        <f>Conversion_factors!$A42*F289+F370</f>
        <v>4.396102277986156E-2</v>
      </c>
      <c r="G123" s="60">
        <f>Conversion_factors!$A42*G289+G370</f>
        <v>4.396102277986156E-2</v>
      </c>
      <c r="H123" s="60">
        <f>Conversion_factors!$A42*H289+H370</f>
        <v>4.396102277986156E-2</v>
      </c>
      <c r="I123" s="60">
        <f>Conversion_factors!$A42*I289+I370</f>
        <v>397.00024154326763</v>
      </c>
      <c r="J123" s="60">
        <f>Conversion_factors!$A42*J289+J370</f>
        <v>2456.2548516628112</v>
      </c>
      <c r="K123" s="60">
        <f>Conversion_factors!$A42*K289+K370</f>
        <v>105.0876781206796</v>
      </c>
      <c r="L123" s="60">
        <f>Conversion_factors!$A42*L289+L370</f>
        <v>3305.1842931381525</v>
      </c>
      <c r="M123" s="60">
        <f>Conversion_factors!$A42*M289+M370</f>
        <v>3997.9727412405246</v>
      </c>
      <c r="N123" s="60">
        <f>Conversion_factors!$A42*N289+N370</f>
        <v>394.26803292653187</v>
      </c>
      <c r="O123" s="60">
        <f>Conversion_factors!$A42*O289+O370</f>
        <v>1338.9657864134219</v>
      </c>
      <c r="P123" s="60">
        <f>Conversion_factors!$A42*P289+P370</f>
        <v>4789.7108840083338</v>
      </c>
      <c r="Q123" s="60">
        <f>Conversion_factors!$A42*Q289+Q370</f>
        <v>602.22309476296095</v>
      </c>
      <c r="R123" s="60">
        <f>Conversion_factors!$A42*R289+R370</f>
        <v>389.76224180158738</v>
      </c>
      <c r="S123" s="60">
        <f>Conversion_factors!$A42*S289+S370</f>
        <v>313.24930362399135</v>
      </c>
      <c r="T123" s="60">
        <f>Conversion_factors!$A42*T289+T370</f>
        <v>242.16434893307485</v>
      </c>
      <c r="U123" s="60">
        <f>Conversion_factors!$A42*U289+U370</f>
        <v>652.56570199997736</v>
      </c>
      <c r="V123" s="60">
        <f>Conversion_factors!$A42*V289+V370</f>
        <v>87.427030871953946</v>
      </c>
      <c r="W123" s="60">
        <f>Conversion_factors!$A42*W289+W370</f>
        <v>104.70034965876943</v>
      </c>
      <c r="X123" s="77">
        <f>Conversion_factors!$A42*X289+X370</f>
        <v>21206.997825157479</v>
      </c>
      <c r="Z123" s="19">
        <f t="shared" si="361"/>
        <v>2.2743545649724082</v>
      </c>
      <c r="AA123" s="19">
        <f t="shared" si="362"/>
        <v>5.5111743008154672</v>
      </c>
      <c r="AB123" s="19">
        <f t="shared" si="363"/>
        <v>1.596485572642574</v>
      </c>
      <c r="AC123" s="19">
        <f t="shared" si="364"/>
        <v>7.0640796269231135E-5</v>
      </c>
      <c r="AD123" s="19">
        <f t="shared" si="365"/>
        <v>5.0596142114656638E-4</v>
      </c>
      <c r="AE123" s="19">
        <f t="shared" si="366"/>
        <v>5.1562190394180147E-4</v>
      </c>
      <c r="AF123" s="19">
        <f t="shared" si="367"/>
        <v>5.8481495763081943</v>
      </c>
      <c r="AG123" s="19">
        <f t="shared" si="368"/>
        <v>14.920002466385043</v>
      </c>
      <c r="AH123" s="19">
        <f t="shared" si="369"/>
        <v>1.4946863777151365</v>
      </c>
      <c r="AI123" s="19">
        <f t="shared" si="370"/>
        <v>4.5520064283155115</v>
      </c>
      <c r="AJ123" s="19">
        <f t="shared" si="371"/>
        <v>8.8012156107742072</v>
      </c>
      <c r="AK123" s="19">
        <f t="shared" si="372"/>
        <v>3.7950890391131971</v>
      </c>
      <c r="AL123" s="19">
        <f t="shared" si="373"/>
        <v>14.251956365038208</v>
      </c>
      <c r="AM123" s="19">
        <f t="shared" si="374"/>
        <v>16.028743926029044</v>
      </c>
      <c r="AN123" s="19">
        <f t="shared" si="375"/>
        <v>2.1628851341884392</v>
      </c>
      <c r="AO123" s="19">
        <f t="shared" si="376"/>
        <v>1.3560747229280949</v>
      </c>
      <c r="AP123" s="19">
        <f t="shared" si="377"/>
        <v>11.88301016477382</v>
      </c>
      <c r="AQ123" s="19">
        <f t="shared" si="378"/>
        <v>2.2457866284047254</v>
      </c>
      <c r="AR123" s="19">
        <f t="shared" si="379"/>
        <v>1.5517225407859649</v>
      </c>
      <c r="AS123" s="19">
        <f t="shared" si="380"/>
        <v>1.6237182414655618</v>
      </c>
      <c r="AT123" s="19">
        <f t="shared" si="381"/>
        <v>1.5047143709164477</v>
      </c>
      <c r="AU123" s="19">
        <f t="shared" si="359"/>
        <v>26.967415126713199</v>
      </c>
      <c r="AV123" s="19"/>
      <c r="AX123" s="132">
        <f t="shared" si="200"/>
        <v>1.1497355843707548</v>
      </c>
      <c r="AY123" s="132">
        <f t="shared" si="201"/>
        <v>1.0602752157719089</v>
      </c>
      <c r="AZ123" s="132">
        <f t="shared" si="202"/>
        <v>1.2072373247029529</v>
      </c>
      <c r="BA123" s="132">
        <f t="shared" si="203"/>
        <v>1.1162701731674023</v>
      </c>
      <c r="BB123" s="132">
        <f t="shared" si="204"/>
        <v>1.0013825274712254</v>
      </c>
      <c r="BC123" s="132">
        <f t="shared" si="205"/>
        <v>1.0169468242406072</v>
      </c>
      <c r="BD123" s="132">
        <f t="shared" si="206"/>
        <v>1.0378283622518756</v>
      </c>
      <c r="BE123" s="132">
        <f t="shared" si="207"/>
        <v>1.0483834027181331</v>
      </c>
      <c r="BF123" s="132">
        <f t="shared" si="208"/>
        <v>1.0384422288501454</v>
      </c>
      <c r="BG123" s="132">
        <f t="shared" si="209"/>
        <v>1.0170265861899974</v>
      </c>
      <c r="BH123" s="132">
        <f t="shared" si="210"/>
        <v>1.3261023168790551</v>
      </c>
      <c r="BI123" s="132">
        <f t="shared" si="211"/>
        <v>1.1267540531638884</v>
      </c>
      <c r="BJ123" s="132">
        <f t="shared" si="212"/>
        <v>1.1555363682406712</v>
      </c>
      <c r="BK123" s="132">
        <f t="shared" si="213"/>
        <v>1.0398068798760518</v>
      </c>
      <c r="BL123" s="132">
        <f t="shared" si="214"/>
        <v>1.0253867546839561</v>
      </c>
      <c r="BM123" s="132">
        <f t="shared" si="215"/>
        <v>1.0206245826669562</v>
      </c>
      <c r="BN123" s="132">
        <f t="shared" si="216"/>
        <v>1.3265485926041611</v>
      </c>
      <c r="BO123" s="132">
        <f t="shared" si="217"/>
        <v>1.10868197359111</v>
      </c>
      <c r="BP123" s="132">
        <f t="shared" si="218"/>
        <v>1.149933638418283</v>
      </c>
      <c r="BQ123" s="132">
        <f t="shared" si="219"/>
        <v>1.0939526137100122</v>
      </c>
      <c r="BR123" s="132">
        <f t="shared" si="220"/>
        <v>1.1682574162035007</v>
      </c>
      <c r="BS123" s="132">
        <f t="shared" si="221"/>
        <v>1.3554082395849101</v>
      </c>
      <c r="BT123" s="16"/>
      <c r="BU123" s="796">
        <f t="shared" si="382"/>
        <v>1980</v>
      </c>
      <c r="BV123" s="9">
        <f t="shared" si="165"/>
        <v>0.83672674335158193</v>
      </c>
      <c r="BW123" s="9">
        <f t="shared" si="222"/>
        <v>1.3554082395849101</v>
      </c>
      <c r="BX123" s="9">
        <f t="shared" si="223"/>
        <v>1.3003221918549799</v>
      </c>
      <c r="BY123" s="9">
        <f t="shared" si="224"/>
        <v>0.93372310531593095</v>
      </c>
      <c r="BZ123" s="9">
        <f t="shared" si="225"/>
        <v>1.1163506214183543</v>
      </c>
      <c r="CA123" s="9">
        <f t="shared" si="166"/>
        <v>1.1341052182324942</v>
      </c>
      <c r="CB123" s="9">
        <f t="shared" si="226"/>
        <v>1.1341063222197825</v>
      </c>
      <c r="CC123" s="9"/>
      <c r="CD123" s="9">
        <f t="shared" si="227"/>
        <v>1.2141408748900495</v>
      </c>
      <c r="CE123" s="9">
        <f t="shared" si="228"/>
        <v>1.3554069201729311</v>
      </c>
      <c r="CG123" s="35"/>
      <c r="CH123">
        <f t="shared" si="229"/>
        <v>1980</v>
      </c>
      <c r="CI123" s="19">
        <f t="shared" si="230"/>
        <v>6.6740765096186899E-2</v>
      </c>
      <c r="CJ123" s="19">
        <f t="shared" si="310"/>
        <v>2.2579552942658593E-2</v>
      </c>
      <c r="CK123" s="19">
        <f t="shared" si="311"/>
        <v>6.4183328594234227E-3</v>
      </c>
      <c r="CL123" s="19">
        <f t="shared" si="312"/>
        <v>2.0729488983919918E-6</v>
      </c>
      <c r="CM123" s="19">
        <f t="shared" si="313"/>
        <v>2.0729488983919918E-6</v>
      </c>
      <c r="CN123" s="19">
        <f t="shared" si="314"/>
        <v>2.0729488983919918E-6</v>
      </c>
      <c r="CO123" s="19">
        <f t="shared" si="315"/>
        <v>1.8720247194645975E-2</v>
      </c>
      <c r="CP123" s="19">
        <f t="shared" si="316"/>
        <v>0.11582284639785272</v>
      </c>
      <c r="CQ123" s="19">
        <f t="shared" si="317"/>
        <v>4.9553302634857618E-3</v>
      </c>
      <c r="CR123" s="19">
        <f t="shared" si="318"/>
        <v>0.15585347442329964</v>
      </c>
      <c r="CS123" s="19">
        <f t="shared" si="319"/>
        <v>0.18852139158036796</v>
      </c>
      <c r="CT123" s="19">
        <f t="shared" si="320"/>
        <v>1.8591411956425951E-2</v>
      </c>
      <c r="CU123" s="19">
        <f t="shared" si="321"/>
        <v>6.3137922559931184E-2</v>
      </c>
      <c r="CV123" s="19">
        <f t="shared" si="322"/>
        <v>0.22585520701692091</v>
      </c>
      <c r="CW123" s="19">
        <f t="shared" si="323"/>
        <v>2.8397376174036031E-2</v>
      </c>
      <c r="CX123" s="19">
        <f t="shared" si="324"/>
        <v>1.8378944771674351E-2</v>
      </c>
      <c r="CY123" s="19">
        <f t="shared" si="309"/>
        <v>1.4771034835133021E-2</v>
      </c>
      <c r="CZ123" s="19">
        <f t="shared" si="168"/>
        <v>1.1419077369159704E-2</v>
      </c>
      <c r="DA123" s="19">
        <f t="shared" si="169"/>
        <v>3.0771243878086808E-2</v>
      </c>
      <c r="DB123" s="19">
        <f t="shared" si="170"/>
        <v>4.1225557522451776E-3</v>
      </c>
      <c r="DC123" s="19">
        <f t="shared" si="171"/>
        <v>4.9370660817706731E-3</v>
      </c>
      <c r="DD123" s="19"/>
      <c r="DE123" s="19"/>
      <c r="DF123" s="19">
        <f t="shared" si="280"/>
        <v>6.4133192795047686E-2</v>
      </c>
      <c r="DG123" s="19">
        <f t="shared" si="327"/>
        <v>2.2351827578959968E-2</v>
      </c>
      <c r="DH123" s="19">
        <f t="shared" si="328"/>
        <v>6.1245600750731745E-3</v>
      </c>
      <c r="DI123" s="19">
        <f t="shared" si="329"/>
        <v>2.0008692633406912E-6</v>
      </c>
      <c r="DJ123" s="19">
        <f t="shared" si="330"/>
        <v>2.0008692633406912E-6</v>
      </c>
      <c r="DK123" s="19">
        <f t="shared" si="331"/>
        <v>2.0008692633406912E-6</v>
      </c>
      <c r="DL123" s="19">
        <f t="shared" si="332"/>
        <v>1.8749215675322603E-2</v>
      </c>
      <c r="DM123" s="19">
        <f t="shared" si="333"/>
        <v>0.11213613097150517</v>
      </c>
      <c r="DN123" s="19">
        <f t="shared" si="334"/>
        <v>4.779070727099574E-3</v>
      </c>
      <c r="DO123" s="19">
        <f t="shared" si="335"/>
        <v>0.15309805544253904</v>
      </c>
      <c r="DP123" s="19">
        <f t="shared" si="336"/>
        <v>0.18857747431400651</v>
      </c>
      <c r="DQ123" s="19">
        <f t="shared" si="337"/>
        <v>1.872541157797521E-2</v>
      </c>
      <c r="DR123" s="19">
        <f t="shared" si="338"/>
        <v>6.438963107940962E-2</v>
      </c>
      <c r="DS123" s="19">
        <f t="shared" si="339"/>
        <v>0.23525838855169964</v>
      </c>
      <c r="DT123" s="19">
        <f t="shared" si="340"/>
        <v>2.8010118239408615E-2</v>
      </c>
      <c r="DU123" s="19">
        <f t="shared" si="341"/>
        <v>1.8097315216739216E-2</v>
      </c>
      <c r="DV123" s="19">
        <f t="shared" si="325"/>
        <v>1.3887131351350043E-2</v>
      </c>
      <c r="DW123" s="19">
        <f t="shared" si="248"/>
        <v>1.1432219101381123E-2</v>
      </c>
      <c r="DX123" s="19">
        <f t="shared" si="249"/>
        <v>3.1081345921545721E-2</v>
      </c>
      <c r="DY123" s="19">
        <f t="shared" si="250"/>
        <v>4.0853106066324162E-3</v>
      </c>
      <c r="DZ123" s="19">
        <f t="shared" si="251"/>
        <v>4.8192918191183962E-3</v>
      </c>
      <c r="EA123" s="19">
        <f t="shared" si="252"/>
        <v>0.9997416936526039</v>
      </c>
      <c r="EC123" s="19">
        <f t="shared" si="281"/>
        <v>6.414976308603676E-2</v>
      </c>
      <c r="ED123" s="19">
        <f t="shared" si="342"/>
        <v>2.2357602689647264E-2</v>
      </c>
      <c r="EE123" s="19">
        <f t="shared" si="343"/>
        <v>6.1261424965650905E-3</v>
      </c>
      <c r="EF123" s="19">
        <f t="shared" si="344"/>
        <v>2.0013862341085526E-6</v>
      </c>
      <c r="EG123" s="19">
        <f t="shared" si="345"/>
        <v>2.0013862341085526E-6</v>
      </c>
      <c r="EH123" s="19">
        <f t="shared" si="346"/>
        <v>2.0013862341085526E-6</v>
      </c>
      <c r="EI123" s="19">
        <f t="shared" si="347"/>
        <v>1.8754059968051798E-2</v>
      </c>
      <c r="EJ123" s="19">
        <f t="shared" si="348"/>
        <v>0.11216510392980658</v>
      </c>
      <c r="EK123" s="19">
        <f t="shared" si="349"/>
        <v>4.7803055103553911E-3</v>
      </c>
      <c r="EL123" s="19">
        <f t="shared" si="350"/>
        <v>0.15313761185970748</v>
      </c>
      <c r="EM123" s="19">
        <f t="shared" si="351"/>
        <v>0.18862619765814681</v>
      </c>
      <c r="EN123" s="19">
        <f t="shared" si="352"/>
        <v>1.8730249720366295E-2</v>
      </c>
      <c r="EO123" s="19">
        <f t="shared" si="353"/>
        <v>6.4406267627149807E-2</v>
      </c>
      <c r="EP123" s="19">
        <f t="shared" si="354"/>
        <v>0.23531917298774638</v>
      </c>
      <c r="EQ123" s="19">
        <f t="shared" si="355"/>
        <v>2.8017355300119888E-2</v>
      </c>
      <c r="ER123" s="19">
        <f t="shared" si="356"/>
        <v>1.8101991075934638E-2</v>
      </c>
      <c r="ES123" s="19">
        <f t="shared" si="326"/>
        <v>1.3890719412344149E-2</v>
      </c>
      <c r="ET123" s="19">
        <f t="shared" si="254"/>
        <v>1.1435172879119371E-2</v>
      </c>
      <c r="EU123" s="19">
        <f t="shared" si="255"/>
        <v>3.1089376504833507E-2</v>
      </c>
      <c r="EV123" s="19">
        <f t="shared" si="256"/>
        <v>4.0863661409444064E-3</v>
      </c>
      <c r="EW123" s="19">
        <f t="shared" si="257"/>
        <v>4.8205369944219131E-3</v>
      </c>
      <c r="EZ123">
        <f t="shared" si="282"/>
        <v>-2.7324237805015574E-3</v>
      </c>
      <c r="FA123">
        <f t="shared" si="293"/>
        <v>1.8039383491211192E-2</v>
      </c>
      <c r="FB123">
        <f t="shared" si="294"/>
        <v>1.5397551904156181E-2</v>
      </c>
      <c r="FC123">
        <f t="shared" si="295"/>
        <v>-1.1773344219815815E-2</v>
      </c>
      <c r="FD123">
        <f t="shared" si="296"/>
        <v>6.8935078943522715E-2</v>
      </c>
      <c r="FE123">
        <f t="shared" si="297"/>
        <v>-7.845280097973634E-3</v>
      </c>
      <c r="FF123">
        <f t="shared" si="298"/>
        <v>-5.0321520906556845E-2</v>
      </c>
      <c r="FG123">
        <f t="shared" si="299"/>
        <v>2.5856880465946409E-2</v>
      </c>
      <c r="FH123">
        <f t="shared" si="300"/>
        <v>-2.5896831752350879E-3</v>
      </c>
      <c r="FI123">
        <f t="shared" si="301"/>
        <v>6.0862799665060564E-2</v>
      </c>
      <c r="FJ123">
        <f t="shared" si="302"/>
        <v>2.265696134845999E-2</v>
      </c>
      <c r="FK123">
        <f t="shared" si="303"/>
        <v>8.6648086997354913E-3</v>
      </c>
      <c r="FL123">
        <f t="shared" si="304"/>
        <v>-4.2311895668616312E-3</v>
      </c>
      <c r="FM123">
        <f t="shared" si="305"/>
        <v>-4.9046741041022114E-2</v>
      </c>
      <c r="FN123">
        <f t="shared" si="306"/>
        <v>1.0873922777094736E-3</v>
      </c>
      <c r="FO123">
        <f t="shared" si="307"/>
        <v>1.097472554039697E-2</v>
      </c>
      <c r="FP123">
        <f t="shared" si="288"/>
        <v>-7.308604065516125E-2</v>
      </c>
      <c r="FQ123">
        <f t="shared" si="289"/>
        <v>-4.6309520407364453E-3</v>
      </c>
      <c r="FR123">
        <f t="shared" si="290"/>
        <v>6.7940269126498601E-2</v>
      </c>
      <c r="FS123">
        <f t="shared" si="291"/>
        <v>-2.2521111572595134E-2</v>
      </c>
      <c r="FT123">
        <f t="shared" si="292"/>
        <v>4.4130116145683344E-2</v>
      </c>
      <c r="FV123" s="3"/>
      <c r="FW123" s="19">
        <f t="shared" si="259"/>
        <v>1.0056184105148249</v>
      </c>
      <c r="FX123" s="19">
        <f t="shared" si="283"/>
        <v>0.82714440357413876</v>
      </c>
      <c r="FY123" s="19">
        <f t="shared" si="172"/>
        <v>1.1163506214183543</v>
      </c>
      <c r="GA123" s="19">
        <f t="shared" si="260"/>
        <v>1.0832037287548617</v>
      </c>
      <c r="GB123" s="19">
        <f t="shared" si="284"/>
        <v>1.1986912135951198</v>
      </c>
      <c r="GC123" s="19">
        <f t="shared" si="173"/>
        <v>1.3003221918549799</v>
      </c>
      <c r="GE123" s="19">
        <f t="shared" si="261"/>
        <v>0.92117514863354433</v>
      </c>
      <c r="GF123" s="19">
        <f t="shared" si="285"/>
        <v>0.8226905456246999</v>
      </c>
      <c r="GG123" s="19">
        <f t="shared" si="174"/>
        <v>0.93372310531593095</v>
      </c>
      <c r="GI123" s="19">
        <f t="shared" si="360"/>
        <v>0.83672674335158193</v>
      </c>
      <c r="GJ123" s="19">
        <f t="shared" si="262"/>
        <v>1.1341052182324942</v>
      </c>
      <c r="GK123" s="19">
        <f t="shared" si="175"/>
        <v>1.1341063222197825</v>
      </c>
      <c r="GL123" s="3"/>
      <c r="GM123" s="3"/>
      <c r="GN123" s="8"/>
      <c r="GU123" s="5"/>
      <c r="GV123" s="30">
        <f t="shared" si="383"/>
        <v>2016</v>
      </c>
      <c r="GW123" s="12" t="str">
        <f t="shared" si="265"/>
        <v/>
      </c>
      <c r="GX123" s="19"/>
      <c r="GZ123">
        <v>2016</v>
      </c>
      <c r="HF123" s="12" t="str">
        <f t="shared" ca="1" si="183"/>
        <v/>
      </c>
      <c r="HG123" s="12" t="str">
        <f t="shared" ca="1" si="184"/>
        <v/>
      </c>
      <c r="HH123" s="12" t="str">
        <f t="shared" ca="1" si="185"/>
        <v/>
      </c>
      <c r="HJ123" s="17"/>
      <c r="HL123" s="18">
        <f t="shared" si="268"/>
        <v>1980</v>
      </c>
      <c r="HM123" s="9">
        <f t="shared" si="186"/>
        <v>0.59221849739503984</v>
      </c>
      <c r="HN123" s="9">
        <f t="shared" si="187"/>
        <v>1.5308243127819363</v>
      </c>
      <c r="HO123" s="9">
        <f t="shared" si="188"/>
        <v>1.3229605350860052</v>
      </c>
      <c r="HP123" s="9">
        <f t="shared" si="189"/>
        <v>1.0240718195713865</v>
      </c>
      <c r="HQ123" s="9">
        <f t="shared" si="190"/>
        <v>1.1299184654600851</v>
      </c>
      <c r="HR123" s="9">
        <f t="shared" si="269"/>
        <v>0.9065805107211975</v>
      </c>
      <c r="HS123" s="9">
        <f t="shared" si="191"/>
        <v>0.90658247429151284</v>
      </c>
      <c r="HT123" s="9"/>
      <c r="HU123" s="9">
        <f t="shared" si="192"/>
        <v>1.3548066023866605</v>
      </c>
      <c r="HV123" s="23">
        <f t="shared" si="270"/>
        <v>1.5308209971639271</v>
      </c>
      <c r="HX123" s="8"/>
      <c r="HY123" s="5">
        <f t="shared" si="287"/>
        <v>31</v>
      </c>
      <c r="HZ123" t="b">
        <f t="shared" si="271"/>
        <v>1</v>
      </c>
      <c r="IC123" s="11"/>
      <c r="ID123" s="11"/>
      <c r="IE123" s="11"/>
      <c r="IF123">
        <f t="shared" si="273"/>
        <v>2016</v>
      </c>
      <c r="IG123" s="12" t="str">
        <f t="shared" si="274"/>
        <v/>
      </c>
      <c r="IH123" s="19" t="str">
        <f t="shared" ca="1" si="275"/>
        <v/>
      </c>
      <c r="II123" s="19" t="str">
        <f t="shared" ca="1" si="276"/>
        <v/>
      </c>
      <c r="IJ123" s="11">
        <f t="shared" si="193"/>
        <v>2016</v>
      </c>
      <c r="IK123" s="12" t="str">
        <f t="shared" ca="1" si="194"/>
        <v/>
      </c>
      <c r="IL123" s="12" t="str">
        <f t="shared" ca="1" si="195"/>
        <v/>
      </c>
      <c r="IM123" s="12" t="str">
        <f t="shared" ca="1" si="196"/>
        <v/>
      </c>
      <c r="IN123" s="12" t="str">
        <f t="shared" ca="1" si="197"/>
        <v/>
      </c>
      <c r="IO123">
        <f t="shared" si="277"/>
        <v>2016</v>
      </c>
      <c r="IP123" s="12" t="str">
        <f t="shared" ca="1" si="278"/>
        <v/>
      </c>
      <c r="IQ123" s="12" t="str">
        <f t="shared" ca="1" si="198"/>
        <v/>
      </c>
      <c r="IR123" s="12" t="str">
        <f t="shared" ca="1" si="199"/>
        <v/>
      </c>
    </row>
    <row r="124" spans="1:252" x14ac:dyDescent="0.2">
      <c r="A124" t="s">
        <v>105</v>
      </c>
      <c r="B124" s="1">
        <f t="shared" si="279"/>
        <v>1981</v>
      </c>
      <c r="C124" s="60">
        <f>Conversion_factors!$A43*C290+C371</f>
        <v>1359.6529080765313</v>
      </c>
      <c r="D124" s="60">
        <f>Conversion_factors!$A43*D290+D371</f>
        <v>467.77765298727161</v>
      </c>
      <c r="E124" s="60">
        <f>Conversion_factors!$A43*E290+E371</f>
        <v>133.50326125099366</v>
      </c>
      <c r="F124" s="60">
        <f>Conversion_factors!$A43*F290+F371</f>
        <v>4.3340223756556051E-2</v>
      </c>
      <c r="G124" s="60">
        <f>Conversion_factors!$A43*G290+G371</f>
        <v>4.3340223756556051E-2</v>
      </c>
      <c r="H124" s="60">
        <f>Conversion_factors!$A43*H290+H371</f>
        <v>4.3340223756556051E-2</v>
      </c>
      <c r="I124" s="60">
        <f>Conversion_factors!$A43*I290+I371</f>
        <v>391.03903606188533</v>
      </c>
      <c r="J124" s="60">
        <f>Conversion_factors!$A43*J290+J371</f>
        <v>2516.8166166809492</v>
      </c>
      <c r="K124" s="60">
        <f>Conversion_factors!$A43*K290+K371</f>
        <v>109.82946410339383</v>
      </c>
      <c r="L124" s="60">
        <f>Conversion_factors!$A43*L290+L371</f>
        <v>2833.0295881673292</v>
      </c>
      <c r="M124" s="60">
        <f>Conversion_factors!$A43*M290+M371</f>
        <v>3890.8316302192807</v>
      </c>
      <c r="N124" s="60">
        <f>Conversion_factors!$A43*N290+N371</f>
        <v>398.15319215582991</v>
      </c>
      <c r="O124" s="60">
        <f>Conversion_factors!$A43*O290+O371</f>
        <v>1282.5450485787094</v>
      </c>
      <c r="P124" s="60">
        <f>Conversion_factors!$A43*P290+P371</f>
        <v>4749.2099595438976</v>
      </c>
      <c r="Q124" s="60">
        <f>Conversion_factors!$A43*Q290+Q371</f>
        <v>585.50755631787877</v>
      </c>
      <c r="R124" s="60">
        <f>Conversion_factors!$A43*R290+R371</f>
        <v>385.09629708376042</v>
      </c>
      <c r="S124" s="60">
        <f>Conversion_factors!$A43*S290+S371</f>
        <v>323.62967405255341</v>
      </c>
      <c r="T124" s="60">
        <f>Conversion_factors!$A43*T290+T371</f>
        <v>233.50192456629611</v>
      </c>
      <c r="U124" s="60">
        <f>Conversion_factors!$A43*U290+U371</f>
        <v>632.87499384441821</v>
      </c>
      <c r="V124" s="60">
        <f>Conversion_factors!$A43*V290+V371</f>
        <v>85.545477561394335</v>
      </c>
      <c r="W124" s="60">
        <f>Conversion_factors!$A43*W290+W371</f>
        <v>101.52505880321462</v>
      </c>
      <c r="X124" s="77">
        <f>Conversion_factors!$A43*X290+X371</f>
        <v>20480.199360726856</v>
      </c>
      <c r="Z124" s="19">
        <f t="shared" si="361"/>
        <v>2.1446214665150589</v>
      </c>
      <c r="AA124" s="19">
        <f t="shared" si="362"/>
        <v>5.5714946324421692</v>
      </c>
      <c r="AB124" s="19">
        <f t="shared" si="363"/>
        <v>1.5626309564065095</v>
      </c>
      <c r="AC124" s="19">
        <f t="shared" si="364"/>
        <v>6.8361839760537033E-5</v>
      </c>
      <c r="AD124" s="19">
        <f t="shared" si="365"/>
        <v>5.1620641235519877E-4</v>
      </c>
      <c r="AE124" s="19">
        <f t="shared" si="366"/>
        <v>5.0728929514502958E-4</v>
      </c>
      <c r="AF124" s="19">
        <f t="shared" si="367"/>
        <v>5.8220568282548095</v>
      </c>
      <c r="AG124" s="19">
        <f t="shared" si="368"/>
        <v>15.191752128499978</v>
      </c>
      <c r="AH124" s="19">
        <f t="shared" si="369"/>
        <v>1.526445307951303</v>
      </c>
      <c r="AI124" s="19">
        <f t="shared" si="370"/>
        <v>4.0702206618374701</v>
      </c>
      <c r="AJ124" s="19">
        <f t="shared" si="371"/>
        <v>8.5563930244936621</v>
      </c>
      <c r="AK124" s="19">
        <f t="shared" si="372"/>
        <v>3.6706482398164519</v>
      </c>
      <c r="AL124" s="19">
        <f t="shared" si="373"/>
        <v>14.242628695853751</v>
      </c>
      <c r="AM124" s="19">
        <f t="shared" si="374"/>
        <v>15.928941559649957</v>
      </c>
      <c r="AN124" s="19">
        <f t="shared" si="375"/>
        <v>2.1205631645256493</v>
      </c>
      <c r="AO124" s="19">
        <f t="shared" si="376"/>
        <v>1.3436983628389223</v>
      </c>
      <c r="AP124" s="19">
        <f t="shared" si="377"/>
        <v>11.205182389109837</v>
      </c>
      <c r="AQ124" s="19">
        <f t="shared" si="378"/>
        <v>2.2081870068212117</v>
      </c>
      <c r="AR124" s="19">
        <f t="shared" si="379"/>
        <v>1.5367967873027382</v>
      </c>
      <c r="AS124" s="19">
        <f t="shared" si="380"/>
        <v>1.598019998079703</v>
      </c>
      <c r="AT124" s="19">
        <f t="shared" si="381"/>
        <v>1.3953746566759044</v>
      </c>
      <c r="AU124" s="19">
        <f t="shared" si="359"/>
        <v>25.476335549208549</v>
      </c>
      <c r="AV124" s="19"/>
      <c r="AX124" s="132">
        <f t="shared" si="200"/>
        <v>1.0841526879902608</v>
      </c>
      <c r="AY124" s="132">
        <f t="shared" si="201"/>
        <v>1.0718800297625446</v>
      </c>
      <c r="AZ124" s="132">
        <f t="shared" si="202"/>
        <v>1.1816369954334431</v>
      </c>
      <c r="BA124" s="132">
        <f t="shared" si="203"/>
        <v>1.0802579633544587</v>
      </c>
      <c r="BB124" s="132">
        <f t="shared" si="204"/>
        <v>1.0216590836702582</v>
      </c>
      <c r="BC124" s="132">
        <f t="shared" si="205"/>
        <v>1.0005126503066912</v>
      </c>
      <c r="BD124" s="132">
        <f t="shared" si="206"/>
        <v>1.0331978729619642</v>
      </c>
      <c r="BE124" s="132">
        <f t="shared" si="207"/>
        <v>1.0674784287476151</v>
      </c>
      <c r="BF124" s="132">
        <f t="shared" si="208"/>
        <v>1.0605069340565687</v>
      </c>
      <c r="BG124" s="132">
        <f t="shared" si="209"/>
        <v>0.90938417815029349</v>
      </c>
      <c r="BH124" s="132">
        <f t="shared" si="210"/>
        <v>1.2892142535422686</v>
      </c>
      <c r="BI124" s="132">
        <f t="shared" si="211"/>
        <v>1.0898078383211069</v>
      </c>
      <c r="BJ124" s="132">
        <f t="shared" si="212"/>
        <v>1.1547800888431283</v>
      </c>
      <c r="BK124" s="132">
        <f t="shared" si="213"/>
        <v>1.0333325617593112</v>
      </c>
      <c r="BL124" s="132">
        <f t="shared" si="214"/>
        <v>1.0053226345703172</v>
      </c>
      <c r="BM124" s="132">
        <f t="shared" si="215"/>
        <v>1.0113097439361871</v>
      </c>
      <c r="BN124" s="132">
        <f t="shared" si="216"/>
        <v>1.2508799304245575</v>
      </c>
      <c r="BO124" s="132">
        <f t="shared" si="217"/>
        <v>1.0901200932520592</v>
      </c>
      <c r="BP124" s="132">
        <f t="shared" si="218"/>
        <v>1.1388726236054107</v>
      </c>
      <c r="BQ124" s="132">
        <f t="shared" si="219"/>
        <v>1.0766388582801649</v>
      </c>
      <c r="BR124" s="132">
        <f t="shared" si="220"/>
        <v>1.0833662670817654</v>
      </c>
      <c r="BS124" s="132">
        <f t="shared" si="221"/>
        <v>1.2804651449008142</v>
      </c>
      <c r="BT124" s="16"/>
      <c r="BU124" s="796">
        <f t="shared" si="382"/>
        <v>1981</v>
      </c>
      <c r="BV124" s="9">
        <f t="shared" ref="BV124:BV155" si="385">CF37</f>
        <v>0.85534436447889128</v>
      </c>
      <c r="BW124" s="9">
        <f t="shared" si="222"/>
        <v>1.2804651449008142</v>
      </c>
      <c r="BX124" s="9">
        <f t="shared" si="223"/>
        <v>1.2379545691154803</v>
      </c>
      <c r="BY124" s="9">
        <f t="shared" si="224"/>
        <v>0.95291247827440784</v>
      </c>
      <c r="BZ124" s="9">
        <f t="shared" si="225"/>
        <v>1.0854498674128445</v>
      </c>
      <c r="CA124" s="9">
        <f t="shared" si="166"/>
        <v>1.0952379643177452</v>
      </c>
      <c r="CB124" s="9">
        <f t="shared" si="226"/>
        <v>1.0952386456025582</v>
      </c>
      <c r="CC124" s="9"/>
      <c r="CD124" s="9">
        <f t="shared" si="227"/>
        <v>1.179662356446959</v>
      </c>
      <c r="CE124" s="9">
        <f t="shared" si="228"/>
        <v>1.2804643483972755</v>
      </c>
      <c r="CG124" s="35"/>
      <c r="CH124">
        <f t="shared" si="229"/>
        <v>1981</v>
      </c>
      <c r="CI124" s="19">
        <f t="shared" si="230"/>
        <v>6.6388655897745924E-2</v>
      </c>
      <c r="CJ124" s="19">
        <f t="shared" si="310"/>
        <v>2.2840483373628151E-2</v>
      </c>
      <c r="CK124" s="19">
        <f t="shared" si="311"/>
        <v>6.518650473051623E-3</v>
      </c>
      <c r="CL124" s="19">
        <f t="shared" si="312"/>
        <v>2.1162012631413116E-6</v>
      </c>
      <c r="CM124" s="19">
        <f t="shared" si="313"/>
        <v>2.1162012631413116E-6</v>
      </c>
      <c r="CN124" s="19">
        <f t="shared" si="314"/>
        <v>2.1162012631413116E-6</v>
      </c>
      <c r="CO124" s="19">
        <f t="shared" si="315"/>
        <v>1.9093517068576382E-2</v>
      </c>
      <c r="CP124" s="19">
        <f t="shared" si="316"/>
        <v>0.12289024009733203</v>
      </c>
      <c r="CQ124" s="19">
        <f t="shared" si="317"/>
        <v>5.3627145990582737E-3</v>
      </c>
      <c r="CR124" s="19">
        <f t="shared" si="318"/>
        <v>0.1383301762970135</v>
      </c>
      <c r="CS124" s="19">
        <f t="shared" si="319"/>
        <v>0.18998016384940075</v>
      </c>
      <c r="CT124" s="19">
        <f t="shared" si="320"/>
        <v>1.9440884590182974E-2</v>
      </c>
      <c r="CU124" s="19">
        <f t="shared" si="321"/>
        <v>6.2623660345716037E-2</v>
      </c>
      <c r="CV124" s="19">
        <f t="shared" si="322"/>
        <v>0.23189276021653654</v>
      </c>
      <c r="CW124" s="19">
        <f t="shared" si="323"/>
        <v>2.8588957851682684E-2</v>
      </c>
      <c r="CX124" s="19">
        <f t="shared" si="324"/>
        <v>1.8803347091543795E-2</v>
      </c>
      <c r="CY124" s="19">
        <f t="shared" si="309"/>
        <v>1.5802076354449489E-2</v>
      </c>
      <c r="CZ124" s="19">
        <f t="shared" si="168"/>
        <v>1.1401350175040922E-2</v>
      </c>
      <c r="DA124" s="19">
        <f t="shared" si="169"/>
        <v>3.0901798498017993E-2</v>
      </c>
      <c r="DB124" s="19">
        <f t="shared" si="170"/>
        <v>4.1769846110696392E-3</v>
      </c>
      <c r="DC124" s="19">
        <f t="shared" si="171"/>
        <v>4.9572300061639357E-3</v>
      </c>
      <c r="DD124" s="19"/>
      <c r="DE124" s="19"/>
      <c r="DF124" s="19">
        <f t="shared" si="280"/>
        <v>6.6564555283192495E-2</v>
      </c>
      <c r="DG124" s="19">
        <f t="shared" si="327"/>
        <v>2.27097683224083E-2</v>
      </c>
      <c r="DH124" s="19">
        <f t="shared" si="328"/>
        <v>6.4683620148765358E-3</v>
      </c>
      <c r="DI124" s="19">
        <f t="shared" si="329"/>
        <v>2.0945006495905579E-6</v>
      </c>
      <c r="DJ124" s="19">
        <f t="shared" si="330"/>
        <v>2.0945006495905579E-6</v>
      </c>
      <c r="DK124" s="19">
        <f t="shared" si="331"/>
        <v>2.0945006495905579E-6</v>
      </c>
      <c r="DL124" s="19">
        <f t="shared" si="332"/>
        <v>1.8906268007706405E-2</v>
      </c>
      <c r="DM124" s="19">
        <f t="shared" si="333"/>
        <v>0.11932166194949863</v>
      </c>
      <c r="DN124" s="19">
        <f t="shared" si="334"/>
        <v>5.1563405432742022E-3</v>
      </c>
      <c r="DO124" s="19">
        <f t="shared" si="335"/>
        <v>0.14691769544142072</v>
      </c>
      <c r="DP124" s="19">
        <f t="shared" si="336"/>
        <v>0.18924984067559664</v>
      </c>
      <c r="DQ124" s="19">
        <f t="shared" si="337"/>
        <v>1.9012985611374555E-2</v>
      </c>
      <c r="DR124" s="19">
        <f t="shared" si="338"/>
        <v>6.2880440965817574E-2</v>
      </c>
      <c r="DS124" s="19">
        <f t="shared" si="339"/>
        <v>0.22886071075973258</v>
      </c>
      <c r="DT124" s="19">
        <f t="shared" si="340"/>
        <v>2.8493059666509439E-2</v>
      </c>
      <c r="DU124" s="19">
        <f t="shared" si="341"/>
        <v>1.8590338541952512E-2</v>
      </c>
      <c r="DV124" s="19">
        <f t="shared" si="325"/>
        <v>1.5280758729699284E-2</v>
      </c>
      <c r="DW124" s="19">
        <f t="shared" si="248"/>
        <v>1.1410211476982049E-2</v>
      </c>
      <c r="DX124" s="19">
        <f t="shared" si="249"/>
        <v>3.0836475126519044E-2</v>
      </c>
      <c r="DY124" s="19">
        <f t="shared" si="250"/>
        <v>4.1497106897152762E-3</v>
      </c>
      <c r="DZ124" s="19">
        <f t="shared" si="251"/>
        <v>4.9471411951677591E-3</v>
      </c>
      <c r="EA124" s="19">
        <f t="shared" si="252"/>
        <v>0.9997626085033926</v>
      </c>
      <c r="EC124" s="19">
        <f t="shared" si="281"/>
        <v>6.658036089470995E-2</v>
      </c>
      <c r="ED124" s="19">
        <f t="shared" si="342"/>
        <v>2.2715160708404545E-2</v>
      </c>
      <c r="EE124" s="19">
        <f t="shared" si="343"/>
        <v>6.4698979136251483E-3</v>
      </c>
      <c r="EF124" s="19">
        <f t="shared" si="344"/>
        <v>2.0949979842974396E-6</v>
      </c>
      <c r="EG124" s="19">
        <f t="shared" si="345"/>
        <v>2.0949979842974396E-6</v>
      </c>
      <c r="EH124" s="19">
        <f t="shared" si="346"/>
        <v>2.0949979842974396E-6</v>
      </c>
      <c r="EI124" s="19">
        <f t="shared" si="347"/>
        <v>1.8910757260674496E-2</v>
      </c>
      <c r="EJ124" s="19">
        <f t="shared" si="348"/>
        <v>0.11934999462334235</v>
      </c>
      <c r="EK124" s="19">
        <f t="shared" si="349"/>
        <v>5.157564905325927E-3</v>
      </c>
      <c r="EL124" s="19">
        <f t="shared" si="350"/>
        <v>0.14695258073449161</v>
      </c>
      <c r="EM124" s="19">
        <f t="shared" si="351"/>
        <v>0.18929477764616201</v>
      </c>
      <c r="EN124" s="19">
        <f t="shared" si="352"/>
        <v>1.9017500204209763E-2</v>
      </c>
      <c r="EO124" s="19">
        <f t="shared" si="353"/>
        <v>6.2895371792257015E-2</v>
      </c>
      <c r="EP124" s="19">
        <f t="shared" si="354"/>
        <v>0.22891505324681879</v>
      </c>
      <c r="EQ124" s="19">
        <f t="shared" si="355"/>
        <v>2.8499825282686346E-2</v>
      </c>
      <c r="ER124" s="19">
        <f t="shared" si="356"/>
        <v>1.8594752778143559E-2</v>
      </c>
      <c r="ES124" s="19">
        <f t="shared" si="326"/>
        <v>1.5284387113230821E-2</v>
      </c>
      <c r="ET124" s="19">
        <f t="shared" si="254"/>
        <v>1.1412920807333164E-2</v>
      </c>
      <c r="EU124" s="19">
        <f t="shared" si="255"/>
        <v>3.0843797181693063E-2</v>
      </c>
      <c r="EV124" s="19">
        <f t="shared" si="256"/>
        <v>4.1506960296577187E-3</v>
      </c>
      <c r="EW124" s="19">
        <f t="shared" si="257"/>
        <v>4.948315883280977E-3</v>
      </c>
      <c r="EZ124">
        <f t="shared" si="282"/>
        <v>-5.8733240126106728E-2</v>
      </c>
      <c r="FA124">
        <f t="shared" si="293"/>
        <v>1.0885631906339085E-2</v>
      </c>
      <c r="FB124">
        <f t="shared" si="294"/>
        <v>-2.1433785048782378E-2</v>
      </c>
      <c r="FC124">
        <f t="shared" si="295"/>
        <v>-3.2793057739043605E-2</v>
      </c>
      <c r="FD124">
        <f t="shared" si="296"/>
        <v>2.0046285850010458E-2</v>
      </c>
      <c r="FE124">
        <f t="shared" si="297"/>
        <v>-1.6292309870608715E-2</v>
      </c>
      <c r="FF124">
        <f t="shared" si="298"/>
        <v>-4.471693237999892E-3</v>
      </c>
      <c r="FG124">
        <f t="shared" si="299"/>
        <v>1.8049897371113458E-2</v>
      </c>
      <c r="FH124">
        <f t="shared" si="300"/>
        <v>2.1025300110469464E-2</v>
      </c>
      <c r="FI124">
        <f t="shared" si="301"/>
        <v>-0.11187089436636678</v>
      </c>
      <c r="FJ124">
        <f t="shared" si="302"/>
        <v>-2.8211123825297554E-2</v>
      </c>
      <c r="FK124">
        <f t="shared" si="303"/>
        <v>-3.3339594217834674E-2</v>
      </c>
      <c r="FL124">
        <f t="shared" si="304"/>
        <v>-6.5469769064541963E-4</v>
      </c>
      <c r="FM124">
        <f t="shared" si="305"/>
        <v>-6.2459273452601105E-3</v>
      </c>
      <c r="FN124">
        <f t="shared" si="306"/>
        <v>-1.9761343650025263E-2</v>
      </c>
      <c r="FO124">
        <f t="shared" si="307"/>
        <v>-9.1685089034373429E-3</v>
      </c>
      <c r="FP124">
        <f t="shared" si="288"/>
        <v>-5.8733278116570753E-2</v>
      </c>
      <c r="FQ124">
        <f t="shared" si="289"/>
        <v>-1.6884031146402318E-2</v>
      </c>
      <c r="FR124">
        <f t="shared" si="290"/>
        <v>-9.6653885529962603E-3</v>
      </c>
      <c r="FS124">
        <f t="shared" si="291"/>
        <v>-1.5953368344051991E-2</v>
      </c>
      <c r="FT124">
        <f t="shared" si="292"/>
        <v>-7.5440143114164707E-2</v>
      </c>
      <c r="FV124" s="3"/>
      <c r="FW124" s="19">
        <f t="shared" si="259"/>
        <v>0.97231984878886046</v>
      </c>
      <c r="FX124" s="19">
        <f t="shared" si="283"/>
        <v>0.80424892140975879</v>
      </c>
      <c r="FY124" s="19">
        <f t="shared" ref="FY124:FY155" si="386">FX124/FX$162</f>
        <v>1.0854498674128445</v>
      </c>
      <c r="GA124" s="19">
        <f t="shared" si="260"/>
        <v>0.95203679278092701</v>
      </c>
      <c r="GB124" s="19">
        <f t="shared" si="284"/>
        <v>1.141198138525775</v>
      </c>
      <c r="GC124" s="19">
        <f t="shared" ref="GC124:GC155" si="387">GB124/GB$162</f>
        <v>1.2379545691154803</v>
      </c>
      <c r="GE124" s="19">
        <f t="shared" si="261"/>
        <v>1.020551459902006</v>
      </c>
      <c r="GF124" s="19">
        <f t="shared" si="285"/>
        <v>0.83959803738486538</v>
      </c>
      <c r="GG124" s="19">
        <f t="shared" ref="GG124:GG155" si="388">GF124/GF$162</f>
        <v>0.95291247827440784</v>
      </c>
      <c r="GI124" s="19">
        <f t="shared" si="360"/>
        <v>0.85534436447889128</v>
      </c>
      <c r="GJ124" s="19">
        <f t="shared" si="262"/>
        <v>1.0952379643177452</v>
      </c>
      <c r="GK124" s="19">
        <f t="shared" ref="GK124:GK157" si="389">X124/X$162</f>
        <v>1.0952386456025582</v>
      </c>
      <c r="GL124" s="3"/>
      <c r="GM124" s="3"/>
      <c r="GN124" s="8"/>
      <c r="GV124" s="30">
        <f t="shared" si="383"/>
        <v>2017</v>
      </c>
      <c r="GW124" s="12" t="str">
        <f t="shared" si="265"/>
        <v/>
      </c>
      <c r="GX124" s="19"/>
      <c r="GZ124">
        <v>2017</v>
      </c>
      <c r="HF124" s="12" t="str">
        <f t="shared" ref="HF124:HF153" ca="1" si="390">IF($GP124,OFFSET(BZ$92,$GP$253+$GO124,0),"")</f>
        <v/>
      </c>
      <c r="HG124" s="12" t="str">
        <f t="shared" ref="HG124:HG153" ca="1" si="391">IF($GP124,OFFSET(BX$92,$GP$253+$GO124,0),"")</f>
        <v/>
      </c>
      <c r="HH124" s="12" t="str">
        <f t="shared" ref="HH124:HH153" ca="1" si="392">IF($GP124,OFFSET(BY$92,$GP$253+$GO124,0),"")</f>
        <v/>
      </c>
      <c r="HJ124" s="17"/>
      <c r="HL124" s="18">
        <f t="shared" si="268"/>
        <v>1981</v>
      </c>
      <c r="HM124" s="9">
        <f t="shared" ref="HM124:HM153" si="393">BV124/BV$163</f>
        <v>0.6053956782329809</v>
      </c>
      <c r="HN124" s="9">
        <f t="shared" ref="HN124:HN153" si="394">BW124/BW$163</f>
        <v>1.4461821303995519</v>
      </c>
      <c r="HO124" s="9">
        <f t="shared" ref="HO124:HO153" si="395">BX124/BX$163</f>
        <v>1.2595071047990194</v>
      </c>
      <c r="HP124" s="9">
        <f t="shared" ref="HP124:HP153" si="396">BY124/BY$163</f>
        <v>1.0451179905080821</v>
      </c>
      <c r="HQ124" s="9">
        <f t="shared" ref="HQ124:HQ153" si="397">BZ124/BZ$163</f>
        <v>1.098642151479891</v>
      </c>
      <c r="HR124" s="9">
        <f t="shared" si="269"/>
        <v>0.8755108230609292</v>
      </c>
      <c r="HS124" s="9">
        <f t="shared" ref="HS124:HS153" si="398">CB124/CB$163</f>
        <v>0.87551241168165395</v>
      </c>
      <c r="HT124" s="9"/>
      <c r="HU124" s="9">
        <f t="shared" ref="HU124:HU153" si="399">CD124/CD$163</f>
        <v>1.3163335343982037</v>
      </c>
      <c r="HV124" s="23">
        <f t="shared" si="270"/>
        <v>1.4461795062963716</v>
      </c>
      <c r="HX124" s="8"/>
      <c r="HY124" s="5">
        <f t="shared" si="287"/>
        <v>32</v>
      </c>
      <c r="HZ124" t="b">
        <f t="shared" si="271"/>
        <v>1</v>
      </c>
      <c r="IC124" s="11"/>
      <c r="ID124" s="11"/>
      <c r="IE124" s="11"/>
      <c r="IF124">
        <f t="shared" si="273"/>
        <v>2017</v>
      </c>
      <c r="IG124" s="12" t="str">
        <f t="shared" si="274"/>
        <v/>
      </c>
      <c r="IH124" s="19" t="str">
        <f t="shared" ca="1" si="275"/>
        <v/>
      </c>
      <c r="II124" s="19" t="str">
        <f t="shared" ca="1" si="276"/>
        <v/>
      </c>
      <c r="IJ124" s="11">
        <f t="shared" si="193"/>
        <v>2017</v>
      </c>
      <c r="IK124" s="12" t="str">
        <f t="shared" ref="IK124:IK153" ca="1" si="400">IF($GP124,OFFSET(HM$178,$GP$253+$GO124,0),"")</f>
        <v/>
      </c>
      <c r="IL124" s="12" t="str">
        <f t="shared" ref="IL124:IL153" ca="1" si="401">IF($GP124,OFFSET(HU$92,$GP$253+$GO124,0),"")</f>
        <v/>
      </c>
      <c r="IM124" s="12" t="str">
        <f t="shared" ref="IM124:IM153" ca="1" si="402">IF($GP124,OFFSET(HQ$92,$GP$253+$GO124,0),"")</f>
        <v/>
      </c>
      <c r="IN124" s="12" t="str">
        <f t="shared" ref="IN124:IN153" ca="1" si="403">IF($GP124,OFFSET(HS$92,$GP$253+$GO124,0),"")</f>
        <v/>
      </c>
      <c r="IO124">
        <f t="shared" si="277"/>
        <v>2017</v>
      </c>
      <c r="IP124" s="12" t="str">
        <f t="shared" ca="1" si="278"/>
        <v/>
      </c>
      <c r="IQ124" s="12" t="str">
        <f t="shared" ref="IQ124:IQ153" ca="1" si="404">IF($GP124,OFFSET(HO$92,$GP$253+$GO124,0),"")</f>
        <v/>
      </c>
      <c r="IR124" s="12" t="str">
        <f t="shared" ref="IR124:IR153" ca="1" si="405">IF($GP124,OFFSET(HP$92,$GP$253+$GO124,0),"")</f>
        <v/>
      </c>
    </row>
    <row r="125" spans="1:252" x14ac:dyDescent="0.2">
      <c r="A125" t="s">
        <v>105</v>
      </c>
      <c r="B125" s="1">
        <f t="shared" si="279"/>
        <v>1982</v>
      </c>
      <c r="C125" s="60">
        <f>Conversion_factors!$A44*C291+C372</f>
        <v>1437.1803379455514</v>
      </c>
      <c r="D125" s="60">
        <f>Conversion_factors!$A44*D291+D372</f>
        <v>433.3146600461763</v>
      </c>
      <c r="E125" s="60">
        <f>Conversion_factors!$A44*E291+E372</f>
        <v>126.07282425224611</v>
      </c>
      <c r="F125" s="60">
        <f>Conversion_factors!$A44*F291+F372</f>
        <v>4.3683977990106093E-2</v>
      </c>
      <c r="G125" s="60">
        <f>Conversion_factors!$A44*G291+G372</f>
        <v>4.3683977990106093E-2</v>
      </c>
      <c r="H125" s="60">
        <f>Conversion_factors!$A44*H291+H372</f>
        <v>4.3683977990106093E-2</v>
      </c>
      <c r="I125" s="60">
        <f>Conversion_factors!$A44*I291+I372</f>
        <v>362.87694042201326</v>
      </c>
      <c r="J125" s="60">
        <f>Conversion_factors!$A44*J291+J372</f>
        <v>2404.591870281798</v>
      </c>
      <c r="K125" s="60">
        <f>Conversion_factors!$A44*K291+K372</f>
        <v>114.15635959564786</v>
      </c>
      <c r="L125" s="60">
        <f>Conversion_factors!$A44*L291+L372</f>
        <v>2833.9224421595686</v>
      </c>
      <c r="M125" s="60">
        <f>Conversion_factors!$A44*M291+M372</f>
        <v>3522.2762437609963</v>
      </c>
      <c r="N125" s="60">
        <f>Conversion_factors!$A44*N291+N372</f>
        <v>482.31038603420996</v>
      </c>
      <c r="O125" s="60">
        <f>Conversion_factors!$A44*O291+O372</f>
        <v>1106.0284737393615</v>
      </c>
      <c r="P125" s="60">
        <f>Conversion_factors!$A44*P291+P372</f>
        <v>3317.7964729010823</v>
      </c>
      <c r="Q125" s="60">
        <f>Conversion_factors!$A44*Q291+Q372</f>
        <v>586.15459915863312</v>
      </c>
      <c r="R125" s="60">
        <f>Conversion_factors!$A44*R291+R372</f>
        <v>368.55606268342228</v>
      </c>
      <c r="S125" s="60">
        <f>Conversion_factors!$A44*S291+S372</f>
        <v>351.13247199733098</v>
      </c>
      <c r="T125" s="60">
        <f>Conversion_factors!$A44*T291+T372</f>
        <v>234.08267703609687</v>
      </c>
      <c r="U125" s="60">
        <f>Conversion_factors!$A44*U291+U372</f>
        <v>601.38720564051482</v>
      </c>
      <c r="V125" s="60">
        <f>Conversion_factors!$A44*V291+V372</f>
        <v>81.735618616931461</v>
      </c>
      <c r="W125" s="60">
        <f>Conversion_factors!$A44*W291+W372</f>
        <v>99.655811312329021</v>
      </c>
      <c r="X125" s="77">
        <f>Conversion_factors!$A44*X291+X372</f>
        <v>18463.36250951788</v>
      </c>
      <c r="Z125" s="19">
        <f t="shared" si="361"/>
        <v>2.2157131103782168</v>
      </c>
      <c r="AA125" s="19">
        <f t="shared" si="362"/>
        <v>5.5939108583166739</v>
      </c>
      <c r="AB125" s="19">
        <f t="shared" si="363"/>
        <v>1.4667014037063881</v>
      </c>
      <c r="AC125" s="19">
        <f t="shared" si="364"/>
        <v>6.7347959188277271E-5</v>
      </c>
      <c r="AD125" s="19">
        <f t="shared" si="365"/>
        <v>5.6394186798868124E-4</v>
      </c>
      <c r="AE125" s="19">
        <f t="shared" si="366"/>
        <v>5.0820906263965196E-4</v>
      </c>
      <c r="AF125" s="19">
        <f t="shared" si="367"/>
        <v>5.966981434804671</v>
      </c>
      <c r="AG125" s="19">
        <f t="shared" si="368"/>
        <v>14.453457748808505</v>
      </c>
      <c r="AH125" s="19">
        <f t="shared" si="369"/>
        <v>1.4867380184707752</v>
      </c>
      <c r="AI125" s="19">
        <f t="shared" si="370"/>
        <v>4.1678272560092289</v>
      </c>
      <c r="AJ125" s="19">
        <f t="shared" si="371"/>
        <v>8.3334533226000378</v>
      </c>
      <c r="AK125" s="19">
        <f t="shared" si="372"/>
        <v>4.4586993046300361</v>
      </c>
      <c r="AL125" s="19">
        <f t="shared" si="373"/>
        <v>13.656935317739183</v>
      </c>
      <c r="AM125" s="19">
        <f t="shared" si="374"/>
        <v>14.941832854845272</v>
      </c>
      <c r="AN125" s="19">
        <f t="shared" si="375"/>
        <v>2.3239068878996503</v>
      </c>
      <c r="AO125" s="19">
        <f t="shared" si="376"/>
        <v>1.5050210362643375</v>
      </c>
      <c r="AP125" s="19">
        <f t="shared" si="377"/>
        <v>11.252480794262068</v>
      </c>
      <c r="AQ125" s="19">
        <f t="shared" si="378"/>
        <v>2.4217529884905029</v>
      </c>
      <c r="AR125" s="19">
        <f t="shared" si="379"/>
        <v>1.6096594133837581</v>
      </c>
      <c r="AS125" s="19">
        <f t="shared" si="380"/>
        <v>1.6026076034566592</v>
      </c>
      <c r="AT125" s="19">
        <f t="shared" si="381"/>
        <v>1.3505573505025947</v>
      </c>
      <c r="AU125" s="19">
        <f t="shared" si="359"/>
        <v>24.210640920159751</v>
      </c>
      <c r="AV125" s="19"/>
      <c r="AX125" s="132">
        <f t="shared" ref="AX125:AX157" si="406">Z125/Z$162</f>
        <v>1.1200910565980935</v>
      </c>
      <c r="AY125" s="132">
        <f t="shared" ref="AY125:AY157" si="407">AA125/AA$162</f>
        <v>1.0761926077048471</v>
      </c>
      <c r="AZ125" s="132">
        <f t="shared" ref="AZ125:AZ157" si="408">AB125/AB$162</f>
        <v>1.1090965738059855</v>
      </c>
      <c r="BA125" s="132">
        <f t="shared" ref="BA125:BA157" si="409">AC125/AC$162</f>
        <v>1.0642365606843358</v>
      </c>
      <c r="BB125" s="132">
        <f t="shared" ref="BB125:BB157" si="410">AD125/AD$162</f>
        <v>1.1161355579910148</v>
      </c>
      <c r="BC125" s="132">
        <f t="shared" ref="BC125:BC157" si="411">AE125/AE$162</f>
        <v>1.0023266823048382</v>
      </c>
      <c r="BD125" s="132">
        <f t="shared" ref="BD125:BD157" si="412">AF125/AF$162</f>
        <v>1.0589165836589278</v>
      </c>
      <c r="BE125" s="132">
        <f t="shared" ref="BE125:BE157" si="413">AG125/AG$162</f>
        <v>1.0156007178871453</v>
      </c>
      <c r="BF125" s="132">
        <f t="shared" ref="BF125:BF157" si="414">AH125/AH$162</f>
        <v>1.0329200591077319</v>
      </c>
      <c r="BG125" s="132">
        <f t="shared" ref="BG125:BG157" si="415">AI125/AI$162</f>
        <v>0.93119181459004929</v>
      </c>
      <c r="BH125" s="132">
        <f t="shared" ref="BH125:BH157" si="416">AJ125/AJ$162</f>
        <v>1.2556233419818763</v>
      </c>
      <c r="BI125" s="132">
        <f t="shared" ref="BI125:BI157" si="417">AK125/AK$162</f>
        <v>1.3237785626512824</v>
      </c>
      <c r="BJ125" s="132">
        <f t="shared" ref="BJ125:BJ157" si="418">AL125/AL$162</f>
        <v>1.1072925733249523</v>
      </c>
      <c r="BK125" s="132">
        <f t="shared" ref="BK125:BK157" si="419">AM125/AM$162</f>
        <v>0.96929744914049421</v>
      </c>
      <c r="BL125" s="132">
        <f t="shared" ref="BL125:BL157" si="420">AN125/AN$162</f>
        <v>1.1017244070454213</v>
      </c>
      <c r="BM125" s="132">
        <f t="shared" ref="BM125:BM157" si="421">AO125/AO$162</f>
        <v>1.132726273169925</v>
      </c>
      <c r="BN125" s="132">
        <f t="shared" ref="BN125:BN157" si="422">AP125/AP$162</f>
        <v>1.2561600431162989</v>
      </c>
      <c r="BO125" s="132">
        <f t="shared" ref="BO125:BO157" si="423">AQ125/AQ$162</f>
        <v>1.1955516382858919</v>
      </c>
      <c r="BP125" s="132">
        <f t="shared" ref="BP125:BP157" si="424">AR125/AR$162</f>
        <v>1.1928688648868055</v>
      </c>
      <c r="BQ125" s="132">
        <f t="shared" ref="BQ125:BQ157" si="425">AS125/AS$162</f>
        <v>1.079729679559762</v>
      </c>
      <c r="BR125" s="132">
        <f t="shared" ref="BR125:BR157" si="426">AT125/AT$162</f>
        <v>1.0485701946023465</v>
      </c>
      <c r="BS125" s="132">
        <f t="shared" ref="BS125:BS157" si="427">AU125/AU$162</f>
        <v>1.2168501146522626</v>
      </c>
      <c r="BT125" s="16"/>
      <c r="BU125" s="796">
        <f t="shared" si="382"/>
        <v>1982</v>
      </c>
      <c r="BV125" s="9">
        <f t="shared" si="385"/>
        <v>0.8114248221279039</v>
      </c>
      <c r="BW125" s="9">
        <f t="shared" si="222"/>
        <v>1.2168501146522626</v>
      </c>
      <c r="BX125" s="9">
        <f t="shared" si="223"/>
        <v>1.1661286314460815</v>
      </c>
      <c r="BY125" s="9">
        <f t="shared" si="224"/>
        <v>0.97039151165995141</v>
      </c>
      <c r="BZ125" s="9">
        <f t="shared" si="225"/>
        <v>1.0753337047092371</v>
      </c>
      <c r="CA125" s="9">
        <f t="shared" si="166"/>
        <v>0.98738152034972138</v>
      </c>
      <c r="CB125" s="9">
        <f t="shared" si="226"/>
        <v>0.98738238783803167</v>
      </c>
      <c r="CC125" s="9"/>
      <c r="CD125" s="9">
        <f t="shared" si="227"/>
        <v>1.1316013254589135</v>
      </c>
      <c r="CE125" s="9">
        <f t="shared" si="228"/>
        <v>1.2168490455596166</v>
      </c>
      <c r="CG125" s="35"/>
      <c r="CH125">
        <f t="shared" si="229"/>
        <v>1982</v>
      </c>
      <c r="CI125" s="19">
        <f t="shared" si="230"/>
        <v>7.7839577552825695E-2</v>
      </c>
      <c r="CJ125" s="19">
        <f t="shared" si="310"/>
        <v>2.3468891964982121E-2</v>
      </c>
      <c r="CK125" s="19">
        <f t="shared" si="311"/>
        <v>6.8282699961751524E-3</v>
      </c>
      <c r="CL125" s="19">
        <f t="shared" si="312"/>
        <v>2.3659817093222841E-6</v>
      </c>
      <c r="CM125" s="19">
        <f t="shared" si="313"/>
        <v>2.3659817093222841E-6</v>
      </c>
      <c r="CN125" s="19">
        <f t="shared" si="314"/>
        <v>2.3659817093222841E-6</v>
      </c>
      <c r="CO125" s="19">
        <f t="shared" si="315"/>
        <v>1.9653892417210023E-2</v>
      </c>
      <c r="CP125" s="19">
        <f t="shared" si="316"/>
        <v>0.13023585866562654</v>
      </c>
      <c r="CQ125" s="19">
        <f t="shared" si="317"/>
        <v>6.1828585955998076E-3</v>
      </c>
      <c r="CR125" s="19">
        <f t="shared" si="318"/>
        <v>0.15348896717478624</v>
      </c>
      <c r="CS125" s="19">
        <f t="shared" si="319"/>
        <v>0.19077111452181367</v>
      </c>
      <c r="CT125" s="19">
        <f t="shared" si="320"/>
        <v>2.6122564932881457E-2</v>
      </c>
      <c r="CU125" s="19">
        <f t="shared" si="321"/>
        <v>5.9903956994247547E-2</v>
      </c>
      <c r="CV125" s="19">
        <f t="shared" si="322"/>
        <v>0.17969622116181466</v>
      </c>
      <c r="CW125" s="19">
        <f t="shared" si="323"/>
        <v>3.1746904111126559E-2</v>
      </c>
      <c r="CX125" s="19">
        <f t="shared" si="324"/>
        <v>1.9961481149136907E-2</v>
      </c>
      <c r="CY125" s="19">
        <f t="shared" si="309"/>
        <v>1.9017796558797016E-2</v>
      </c>
      <c r="CZ125" s="19">
        <f t="shared" si="168"/>
        <v>1.2678225697807051E-2</v>
      </c>
      <c r="DA125" s="19">
        <f t="shared" si="169"/>
        <v>3.2571922114972243E-2</v>
      </c>
      <c r="DB125" s="19">
        <f t="shared" si="170"/>
        <v>4.426908618340602E-3</v>
      </c>
      <c r="DC125" s="19">
        <f t="shared" si="171"/>
        <v>5.3974898267288183E-3</v>
      </c>
      <c r="DD125" s="19"/>
      <c r="DE125" s="19"/>
      <c r="DF125" s="19">
        <f t="shared" si="280"/>
        <v>7.1962337904939264E-2</v>
      </c>
      <c r="DG125" s="19">
        <f t="shared" si="327"/>
        <v>2.3153266370530563E-2</v>
      </c>
      <c r="DH125" s="19">
        <f t="shared" si="328"/>
        <v>6.672262979535209E-3</v>
      </c>
      <c r="DI125" s="19">
        <f t="shared" si="329"/>
        <v>2.2387696256527252E-6</v>
      </c>
      <c r="DJ125" s="19">
        <f t="shared" si="330"/>
        <v>2.2387696256527252E-6</v>
      </c>
      <c r="DK125" s="19">
        <f t="shared" si="331"/>
        <v>2.2387696256527252E-6</v>
      </c>
      <c r="DL125" s="19">
        <f t="shared" si="332"/>
        <v>1.9372353951309033E-2</v>
      </c>
      <c r="DM125" s="19">
        <f t="shared" si="333"/>
        <v>0.12652751357861752</v>
      </c>
      <c r="DN125" s="19">
        <f t="shared" si="334"/>
        <v>5.7630636257732064E-3</v>
      </c>
      <c r="DO125" s="19">
        <f t="shared" si="335"/>
        <v>0.14577823780966526</v>
      </c>
      <c r="DP125" s="19">
        <f t="shared" si="336"/>
        <v>0.19037536533943042</v>
      </c>
      <c r="DQ125" s="19">
        <f t="shared" si="337"/>
        <v>2.261747103001777E-2</v>
      </c>
      <c r="DR125" s="19">
        <f t="shared" si="338"/>
        <v>6.1253745961190202E-2</v>
      </c>
      <c r="DS125" s="19">
        <f t="shared" si="339"/>
        <v>0.20468648297239997</v>
      </c>
      <c r="DT125" s="19">
        <f t="shared" si="340"/>
        <v>3.0140363296549112E-2</v>
      </c>
      <c r="DU125" s="19">
        <f t="shared" si="341"/>
        <v>1.9376646031268773E-2</v>
      </c>
      <c r="DV125" s="19">
        <f t="shared" si="325"/>
        <v>1.7360326465315216E-2</v>
      </c>
      <c r="DW125" s="19">
        <f t="shared" si="248"/>
        <v>1.202849457962841E-2</v>
      </c>
      <c r="DX125" s="19">
        <f t="shared" si="249"/>
        <v>3.1729534891562411E-2</v>
      </c>
      <c r="DY125" s="19">
        <f t="shared" si="250"/>
        <v>4.3007363860271463E-3</v>
      </c>
      <c r="DZ125" s="19">
        <f t="shared" si="251"/>
        <v>5.1742385984978401E-3</v>
      </c>
      <c r="EA125" s="19">
        <f t="shared" si="252"/>
        <v>0.99827915808113432</v>
      </c>
      <c r="EC125" s="19">
        <f t="shared" si="281"/>
        <v>7.2086387181781258E-2</v>
      </c>
      <c r="ED125" s="19">
        <f t="shared" si="342"/>
        <v>2.3193178163746459E-2</v>
      </c>
      <c r="EE125" s="19">
        <f t="shared" si="343"/>
        <v>6.6837646819757866E-3</v>
      </c>
      <c r="EF125" s="19">
        <f t="shared" si="344"/>
        <v>2.2426288353610715E-6</v>
      </c>
      <c r="EG125" s="19">
        <f t="shared" si="345"/>
        <v>2.2426288353610715E-6</v>
      </c>
      <c r="EH125" s="19">
        <f t="shared" si="346"/>
        <v>2.2426288353610715E-6</v>
      </c>
      <c r="EI125" s="19">
        <f t="shared" si="347"/>
        <v>1.9405748176237653E-2</v>
      </c>
      <c r="EJ125" s="19">
        <f t="shared" si="348"/>
        <v>0.12674562275929446</v>
      </c>
      <c r="EK125" s="19">
        <f t="shared" si="349"/>
        <v>5.7729980428027914E-3</v>
      </c>
      <c r="EL125" s="19">
        <f t="shared" si="350"/>
        <v>0.14602953154894699</v>
      </c>
      <c r="EM125" s="19">
        <f t="shared" si="351"/>
        <v>0.19070353597821765</v>
      </c>
      <c r="EN125" s="19">
        <f t="shared" si="352"/>
        <v>2.2656459214767614E-2</v>
      </c>
      <c r="EO125" s="19">
        <f t="shared" si="353"/>
        <v>6.1359335678138893E-2</v>
      </c>
      <c r="EP125" s="19">
        <f t="shared" si="354"/>
        <v>0.20503932323483834</v>
      </c>
      <c r="EQ125" s="19">
        <f t="shared" si="355"/>
        <v>3.0192319505582103E-2</v>
      </c>
      <c r="ER125" s="19">
        <f t="shared" si="356"/>
        <v>1.9410047654920541E-2</v>
      </c>
      <c r="ES125" s="19">
        <f t="shared" si="326"/>
        <v>1.7390252340522439E-2</v>
      </c>
      <c r="ET125" s="19">
        <f t="shared" si="254"/>
        <v>1.2049229398667666E-2</v>
      </c>
      <c r="EU125" s="19">
        <f t="shared" si="255"/>
        <v>3.178423052781356E-2</v>
      </c>
      <c r="EV125" s="19">
        <f t="shared" si="256"/>
        <v>4.3081500311935869E-3</v>
      </c>
      <c r="EW125" s="19">
        <f t="shared" si="257"/>
        <v>5.1831579940460988E-3</v>
      </c>
      <c r="EZ125">
        <f t="shared" si="282"/>
        <v>3.2611233358561247E-2</v>
      </c>
      <c r="FA125">
        <f t="shared" si="293"/>
        <v>4.0153053125590249E-3</v>
      </c>
      <c r="FB125">
        <f t="shared" si="294"/>
        <v>-6.3354974895647037E-2</v>
      </c>
      <c r="FC125">
        <f t="shared" si="295"/>
        <v>-1.4942169894942056E-2</v>
      </c>
      <c r="FD125">
        <f t="shared" si="296"/>
        <v>8.8444465806330391E-2</v>
      </c>
      <c r="FE125">
        <f t="shared" si="297"/>
        <v>1.8114608242961799E-3</v>
      </c>
      <c r="FF125">
        <f t="shared" si="298"/>
        <v>2.4587570997205203E-2</v>
      </c>
      <c r="FG125">
        <f t="shared" si="299"/>
        <v>-4.9818980946021982E-2</v>
      </c>
      <c r="FH125">
        <f t="shared" si="300"/>
        <v>-2.6357233454267093E-2</v>
      </c>
      <c r="FI125">
        <f t="shared" si="301"/>
        <v>2.3697643644378916E-2</v>
      </c>
      <c r="FJ125">
        <f t="shared" si="302"/>
        <v>-2.6400790898288104E-2</v>
      </c>
      <c r="FK125">
        <f t="shared" si="303"/>
        <v>0.19448880919338554</v>
      </c>
      <c r="FL125">
        <f t="shared" si="304"/>
        <v>-4.199201388865869E-2</v>
      </c>
      <c r="FM125">
        <f t="shared" si="305"/>
        <v>-6.3972825276409656E-2</v>
      </c>
      <c r="FN125">
        <f t="shared" si="306"/>
        <v>9.1568075688298722E-2</v>
      </c>
      <c r="FO125">
        <f t="shared" si="307"/>
        <v>0.11338109118671183</v>
      </c>
      <c r="FP125">
        <f t="shared" si="288"/>
        <v>4.2122347904441915E-3</v>
      </c>
      <c r="FQ125">
        <f t="shared" si="289"/>
        <v>9.2319833397933926E-2</v>
      </c>
      <c r="FR125">
        <f t="shared" si="290"/>
        <v>4.6322370176490928E-2</v>
      </c>
      <c r="FS125">
        <f t="shared" si="291"/>
        <v>2.8666930926121597E-3</v>
      </c>
      <c r="FT125">
        <f t="shared" si="292"/>
        <v>-3.2645590833955102E-2</v>
      </c>
      <c r="FV125" s="3"/>
      <c r="FW125" s="19">
        <f t="shared" ref="FW125:FW153" si="428">EXP(SUMPRODUCT($EC125:$EW125,EZ125:FT125))</f>
        <v>0.99068021194961375</v>
      </c>
      <c r="FX125" s="19">
        <f t="shared" si="283"/>
        <v>0.79675349192246814</v>
      </c>
      <c r="FY125" s="19">
        <f t="shared" si="386"/>
        <v>1.0753337047092371</v>
      </c>
      <c r="GA125" s="19">
        <f t="shared" ref="GA125:GA156" si="429">EXP(SUMPRODUCT($EC125:$EW125,DF38:DZ38))</f>
        <v>0.94198015059573748</v>
      </c>
      <c r="GB125" s="19">
        <f t="shared" si="284"/>
        <v>1.0749859943880848</v>
      </c>
      <c r="GC125" s="19">
        <f t="shared" si="387"/>
        <v>1.1661286314460815</v>
      </c>
      <c r="GE125" s="19">
        <f t="shared" ref="GE125:GE156" si="430">EXP(SUMPRODUCT($EC125:$EW125,EC38:EW38))</f>
        <v>1.0183427479270664</v>
      </c>
      <c r="GF125" s="19">
        <f t="shared" si="285"/>
        <v>0.85499857254467559</v>
      </c>
      <c r="GG125" s="19">
        <f t="shared" si="388"/>
        <v>0.97039151165995141</v>
      </c>
      <c r="GI125" s="19">
        <f t="shared" si="360"/>
        <v>0.8114248221279039</v>
      </c>
      <c r="GJ125" s="19">
        <f t="shared" si="262"/>
        <v>0.98738152034972138</v>
      </c>
      <c r="GK125" s="19">
        <f t="shared" si="389"/>
        <v>0.98738238783803167</v>
      </c>
      <c r="GL125" s="3"/>
      <c r="GM125" s="3"/>
      <c r="GN125" s="8"/>
      <c r="GO125" s="3"/>
      <c r="GV125" s="30"/>
      <c r="GW125" s="12" t="str">
        <f t="shared" si="265"/>
        <v/>
      </c>
      <c r="GX125" s="19"/>
      <c r="HF125" s="12" t="str">
        <f t="shared" ca="1" si="390"/>
        <v/>
      </c>
      <c r="HG125" s="12" t="str">
        <f t="shared" ca="1" si="391"/>
        <v/>
      </c>
      <c r="HH125" s="12" t="str">
        <f t="shared" ca="1" si="392"/>
        <v/>
      </c>
      <c r="HJ125" s="17"/>
      <c r="HL125" s="18">
        <f t="shared" si="268"/>
        <v>1982</v>
      </c>
      <c r="HM125" s="9">
        <f t="shared" si="393"/>
        <v>0.57431030229149438</v>
      </c>
      <c r="HN125" s="9">
        <f t="shared" si="394"/>
        <v>1.3743340833545785</v>
      </c>
      <c r="HO125" s="9">
        <f t="shared" si="395"/>
        <v>1.1864306922549817</v>
      </c>
      <c r="HP125" s="9">
        <f t="shared" si="396"/>
        <v>1.064288326362014</v>
      </c>
      <c r="HQ125" s="9">
        <f t="shared" si="397"/>
        <v>1.0884030394848783</v>
      </c>
      <c r="HR125" s="9">
        <f t="shared" si="269"/>
        <v>0.7892925882048244</v>
      </c>
      <c r="HS125" s="9">
        <f t="shared" si="398"/>
        <v>0.78929422286087203</v>
      </c>
      <c r="HT125" s="9"/>
      <c r="HU125" s="9">
        <f t="shared" si="399"/>
        <v>1.2627043358045804</v>
      </c>
      <c r="HV125" s="23">
        <f t="shared" si="270"/>
        <v>1.3743312370604397</v>
      </c>
      <c r="HX125" s="8"/>
      <c r="HY125" s="5">
        <f t="shared" si="287"/>
        <v>33</v>
      </c>
      <c r="HZ125" t="b">
        <f t="shared" si="271"/>
        <v>0</v>
      </c>
      <c r="IC125" s="11"/>
      <c r="ID125" s="11"/>
      <c r="IE125" s="11"/>
      <c r="IF125">
        <f t="shared" si="273"/>
        <v>0</v>
      </c>
      <c r="IG125" s="12" t="str">
        <f t="shared" si="274"/>
        <v/>
      </c>
      <c r="IH125" s="19" t="str">
        <f t="shared" ca="1" si="275"/>
        <v/>
      </c>
      <c r="II125" s="19" t="str">
        <f t="shared" ca="1" si="276"/>
        <v/>
      </c>
      <c r="IJ125" s="11">
        <f t="shared" si="193"/>
        <v>0</v>
      </c>
      <c r="IK125" s="12" t="str">
        <f t="shared" ca="1" si="400"/>
        <v/>
      </c>
      <c r="IL125" s="12" t="str">
        <f t="shared" ca="1" si="401"/>
        <v/>
      </c>
      <c r="IM125" s="12" t="str">
        <f t="shared" ca="1" si="402"/>
        <v/>
      </c>
      <c r="IN125" s="12" t="str">
        <f t="shared" ca="1" si="403"/>
        <v/>
      </c>
      <c r="IO125">
        <f t="shared" si="277"/>
        <v>0</v>
      </c>
      <c r="IP125" s="12" t="str">
        <f t="shared" ca="1" si="278"/>
        <v/>
      </c>
      <c r="IQ125" s="12" t="str">
        <f t="shared" ca="1" si="404"/>
        <v/>
      </c>
      <c r="IR125" s="12" t="str">
        <f t="shared" ca="1" si="405"/>
        <v/>
      </c>
    </row>
    <row r="126" spans="1:252" x14ac:dyDescent="0.2">
      <c r="A126" t="s">
        <v>105</v>
      </c>
      <c r="B126" s="1">
        <f t="shared" si="279"/>
        <v>1983</v>
      </c>
      <c r="C126" s="60">
        <f>Conversion_factors!$A45*C292+C373</f>
        <v>1446.469904733729</v>
      </c>
      <c r="D126" s="60">
        <f>Conversion_factors!$A45*D292+D373</f>
        <v>474.74913939049645</v>
      </c>
      <c r="E126" s="60">
        <f>Conversion_factors!$A45*E292+E373</f>
        <v>128.50662579611696</v>
      </c>
      <c r="F126" s="60">
        <f>Conversion_factors!$A45*F292+F373</f>
        <v>4.3537891234311919E-2</v>
      </c>
      <c r="G126" s="60">
        <f>Conversion_factors!$A45*G292+G373</f>
        <v>4.3537891234311919E-2</v>
      </c>
      <c r="H126" s="60">
        <f>Conversion_factors!$A45*H292+H373</f>
        <v>4.3537891234311919E-2</v>
      </c>
      <c r="I126" s="60">
        <f>Conversion_factors!$A45*I292+I373</f>
        <v>391.55104925611306</v>
      </c>
      <c r="J126" s="60">
        <f>Conversion_factors!$A45*J292+J373</f>
        <v>2586.2200203345128</v>
      </c>
      <c r="K126" s="60">
        <f>Conversion_factors!$A45*K292+K373</f>
        <v>116.4647130100382</v>
      </c>
      <c r="L126" s="60">
        <f>Conversion_factors!$A45*L292+L373</f>
        <v>2851.7085713822489</v>
      </c>
      <c r="M126" s="60">
        <f>Conversion_factors!$A45*M292+M373</f>
        <v>3677.5373356190166</v>
      </c>
      <c r="N126" s="60">
        <f>Conversion_factors!$A45*N292+N373</f>
        <v>502.3735200240194</v>
      </c>
      <c r="O126" s="60">
        <f>Conversion_factors!$A45*O292+O373</f>
        <v>1177.3580115951399</v>
      </c>
      <c r="P126" s="60">
        <f>Conversion_factors!$A45*P292+P373</f>
        <v>3471.5256336788434</v>
      </c>
      <c r="Q126" s="60">
        <f>Conversion_factors!$A45*Q292+Q373</f>
        <v>568.02836436246002</v>
      </c>
      <c r="R126" s="60">
        <f>Conversion_factors!$A45*R292+R373</f>
        <v>343.54817883109069</v>
      </c>
      <c r="S126" s="60">
        <f>Conversion_factors!$A45*S292+S373</f>
        <v>364.81286252867716</v>
      </c>
      <c r="T126" s="60">
        <f>Conversion_factors!$A45*T292+T373</f>
        <v>236.94975657576293</v>
      </c>
      <c r="U126" s="60">
        <f>Conversion_factors!$A45*U292+U373</f>
        <v>652.03409646410512</v>
      </c>
      <c r="V126" s="60">
        <f>Conversion_factors!$A45*V292+V373</f>
        <v>87.042273215058174</v>
      </c>
      <c r="W126" s="60">
        <f>Conversion_factors!$A45*W292+W373</f>
        <v>102.73254621186049</v>
      </c>
      <c r="X126" s="77">
        <f>Conversion_factors!$A45*X292+X373</f>
        <v>19179.743216682993</v>
      </c>
      <c r="Z126" s="19">
        <f t="shared" si="361"/>
        <v>2.227696383828162</v>
      </c>
      <c r="AA126" s="19">
        <f t="shared" si="362"/>
        <v>5.4640716595312062</v>
      </c>
      <c r="AB126" s="19">
        <f t="shared" si="363"/>
        <v>1.4681003330708102</v>
      </c>
      <c r="AC126" s="19">
        <f t="shared" si="364"/>
        <v>6.705234761177737E-5</v>
      </c>
      <c r="AD126" s="19">
        <f t="shared" si="365"/>
        <v>5.0109444730026215E-4</v>
      </c>
      <c r="AE126" s="19">
        <f t="shared" si="366"/>
        <v>4.9739063823606698E-4</v>
      </c>
      <c r="AF126" s="19">
        <f t="shared" si="367"/>
        <v>5.8894556403766876</v>
      </c>
      <c r="AG126" s="19">
        <f t="shared" si="368"/>
        <v>14.699343069427693</v>
      </c>
      <c r="AH126" s="19">
        <f t="shared" si="369"/>
        <v>1.4461705268181646</v>
      </c>
      <c r="AI126" s="19">
        <f t="shared" si="370"/>
        <v>4.2573928202340339</v>
      </c>
      <c r="AJ126" s="19">
        <f t="shared" si="371"/>
        <v>7.8675895857682265</v>
      </c>
      <c r="AK126" s="19">
        <f t="shared" si="372"/>
        <v>4.2808656757366501</v>
      </c>
      <c r="AL126" s="19">
        <f t="shared" si="373"/>
        <v>13.773442977676513</v>
      </c>
      <c r="AM126" s="19">
        <f t="shared" si="374"/>
        <v>15.398731251317477</v>
      </c>
      <c r="AN126" s="19">
        <f t="shared" si="375"/>
        <v>2.3052588247642629</v>
      </c>
      <c r="AO126" s="19">
        <f t="shared" si="376"/>
        <v>1.5764168627721471</v>
      </c>
      <c r="AP126" s="19">
        <f t="shared" si="377"/>
        <v>10.546809194686503</v>
      </c>
      <c r="AQ126" s="19">
        <f t="shared" si="378"/>
        <v>2.3766098738228028</v>
      </c>
      <c r="AR126" s="19">
        <f t="shared" si="379"/>
        <v>1.5283609585553455</v>
      </c>
      <c r="AS126" s="19">
        <f t="shared" si="380"/>
        <v>1.5769743260736013</v>
      </c>
      <c r="AT126" s="19">
        <f t="shared" si="381"/>
        <v>1.4282555674717261</v>
      </c>
      <c r="AU126" s="19">
        <f t="shared" si="359"/>
        <v>22.804141642191883</v>
      </c>
      <c r="AV126" s="19"/>
      <c r="AX126" s="132">
        <f t="shared" si="406"/>
        <v>1.1261488613550288</v>
      </c>
      <c r="AY126" s="132">
        <f t="shared" si="407"/>
        <v>1.0512133061996229</v>
      </c>
      <c r="AZ126" s="132">
        <f t="shared" si="408"/>
        <v>1.1101544222277273</v>
      </c>
      <c r="BA126" s="132">
        <f t="shared" si="409"/>
        <v>1.059565288514184</v>
      </c>
      <c r="BB126" s="132">
        <f t="shared" si="410"/>
        <v>0.99174996979458652</v>
      </c>
      <c r="BC126" s="132">
        <f t="shared" si="411"/>
        <v>0.98098980298220462</v>
      </c>
      <c r="BD126" s="132">
        <f t="shared" si="412"/>
        <v>1.0451586475436443</v>
      </c>
      <c r="BE126" s="132">
        <f t="shared" si="413"/>
        <v>1.032878334944513</v>
      </c>
      <c r="BF126" s="132">
        <f t="shared" si="414"/>
        <v>1.0047355535962852</v>
      </c>
      <c r="BG126" s="132">
        <f t="shared" si="415"/>
        <v>0.95120289354132459</v>
      </c>
      <c r="BH126" s="132">
        <f t="shared" si="416"/>
        <v>1.1854304268115756</v>
      </c>
      <c r="BI126" s="132">
        <f t="shared" si="417"/>
        <v>1.2709801276002599</v>
      </c>
      <c r="BJ126" s="132">
        <f t="shared" si="418"/>
        <v>1.116738914219348</v>
      </c>
      <c r="BK126" s="132">
        <f t="shared" si="419"/>
        <v>0.99893708267937953</v>
      </c>
      <c r="BL126" s="132">
        <f t="shared" si="420"/>
        <v>1.0928836800750956</v>
      </c>
      <c r="BM126" s="132">
        <f t="shared" si="421"/>
        <v>1.1864610227391486</v>
      </c>
      <c r="BN126" s="132">
        <f t="shared" si="422"/>
        <v>1.1773830620082035</v>
      </c>
      <c r="BO126" s="132">
        <f t="shared" si="423"/>
        <v>1.1732657466384795</v>
      </c>
      <c r="BP126" s="132">
        <f t="shared" si="424"/>
        <v>1.1326210915243924</v>
      </c>
      <c r="BQ126" s="132">
        <f t="shared" si="425"/>
        <v>1.0624596938719497</v>
      </c>
      <c r="BR126" s="132">
        <f t="shared" si="426"/>
        <v>1.1088949445711342</v>
      </c>
      <c r="BS126" s="132">
        <f t="shared" si="427"/>
        <v>1.1461581072288494</v>
      </c>
      <c r="BT126" s="16"/>
      <c r="BU126" s="796">
        <f t="shared" si="382"/>
        <v>1983</v>
      </c>
      <c r="BV126" s="9">
        <f t="shared" si="385"/>
        <v>0.89489655738041052</v>
      </c>
      <c r="BW126" s="9">
        <f t="shared" si="222"/>
        <v>1.1461581072288494</v>
      </c>
      <c r="BX126" s="9">
        <f t="shared" si="223"/>
        <v>1.0402454194628368</v>
      </c>
      <c r="BY126" s="9">
        <f t="shared" si="224"/>
        <v>1.0283043789188773</v>
      </c>
      <c r="BZ126" s="9">
        <f t="shared" si="225"/>
        <v>1.0714863971733353</v>
      </c>
      <c r="CA126" s="9">
        <f t="shared" si="166"/>
        <v>1.0256920671423204</v>
      </c>
      <c r="CB126" s="9">
        <f t="shared" si="226"/>
        <v>1.0256929443727447</v>
      </c>
      <c r="CC126" s="9"/>
      <c r="CD126" s="9">
        <f t="shared" si="227"/>
        <v>1.0696889199839392</v>
      </c>
      <c r="CE126" s="9">
        <f t="shared" si="228"/>
        <v>1.1461571269698272</v>
      </c>
      <c r="CG126" s="35"/>
      <c r="CH126">
        <f t="shared" si="229"/>
        <v>1983</v>
      </c>
      <c r="CI126" s="19">
        <f t="shared" si="230"/>
        <v>7.5416541733236309E-2</v>
      </c>
      <c r="CJ126" s="19">
        <f t="shared" si="310"/>
        <v>2.4752632713953567E-2</v>
      </c>
      <c r="CK126" s="19">
        <f t="shared" si="311"/>
        <v>6.7001223292884795E-3</v>
      </c>
      <c r="CL126" s="19">
        <f t="shared" si="312"/>
        <v>2.2699934374742636E-6</v>
      </c>
      <c r="CM126" s="19">
        <f t="shared" si="313"/>
        <v>2.2699934374742636E-6</v>
      </c>
      <c r="CN126" s="19">
        <f t="shared" si="314"/>
        <v>2.2699934374742636E-6</v>
      </c>
      <c r="CO126" s="19">
        <f t="shared" si="315"/>
        <v>2.0414822285813122E-2</v>
      </c>
      <c r="CP126" s="19">
        <f t="shared" si="316"/>
        <v>0.1348412223832568</v>
      </c>
      <c r="CQ126" s="19">
        <f t="shared" si="317"/>
        <v>6.0722769692106429E-3</v>
      </c>
      <c r="CR126" s="19">
        <f t="shared" si="318"/>
        <v>0.14868335509840222</v>
      </c>
      <c r="CS126" s="19">
        <f t="shared" si="319"/>
        <v>0.19174069715491332</v>
      </c>
      <c r="CT126" s="19">
        <f t="shared" si="320"/>
        <v>2.6192922102681909E-2</v>
      </c>
      <c r="CU126" s="19">
        <f t="shared" si="321"/>
        <v>6.1385493971110427E-2</v>
      </c>
      <c r="CV126" s="19">
        <f t="shared" si="322"/>
        <v>0.18099958870456767</v>
      </c>
      <c r="CW126" s="19">
        <f t="shared" si="323"/>
        <v>2.9616056792062553E-2</v>
      </c>
      <c r="CX126" s="19">
        <f t="shared" si="324"/>
        <v>1.7912032238902156E-2</v>
      </c>
      <c r="CY126" s="19">
        <f t="shared" si="309"/>
        <v>1.9020737577516385E-2</v>
      </c>
      <c r="CZ126" s="19">
        <f t="shared" si="168"/>
        <v>1.2354167305517336E-2</v>
      </c>
      <c r="DA126" s="19">
        <f t="shared" si="169"/>
        <v>3.399597633282965E-2</v>
      </c>
      <c r="DB126" s="19">
        <f t="shared" si="170"/>
        <v>4.5382397580457047E-3</v>
      </c>
      <c r="DC126" s="19">
        <f t="shared" si="171"/>
        <v>5.3563045683792734E-3</v>
      </c>
      <c r="DD126" s="19"/>
      <c r="DE126" s="19"/>
      <c r="DF126" s="19">
        <f t="shared" si="280"/>
        <v>7.6621674368913956E-2</v>
      </c>
      <c r="DG126" s="19">
        <f t="shared" si="327"/>
        <v>2.4105065361154972E-2</v>
      </c>
      <c r="DH126" s="19">
        <f t="shared" si="328"/>
        <v>6.7639938448080823E-3</v>
      </c>
      <c r="DI126" s="19">
        <f t="shared" si="329"/>
        <v>2.3176562945916016E-6</v>
      </c>
      <c r="DJ126" s="19">
        <f t="shared" si="330"/>
        <v>2.3176562945916016E-6</v>
      </c>
      <c r="DK126" s="19">
        <f t="shared" si="331"/>
        <v>2.3176562945916016E-6</v>
      </c>
      <c r="DL126" s="19">
        <f t="shared" si="332"/>
        <v>2.0031948697758806E-2</v>
      </c>
      <c r="DM126" s="19">
        <f t="shared" si="333"/>
        <v>0.13252520410022031</v>
      </c>
      <c r="DN126" s="19">
        <f t="shared" si="334"/>
        <v>6.1274014771375267E-3</v>
      </c>
      <c r="DO126" s="19">
        <f t="shared" si="335"/>
        <v>0.15107342256353123</v>
      </c>
      <c r="DP126" s="19">
        <f t="shared" si="336"/>
        <v>0.19125549622483198</v>
      </c>
      <c r="DQ126" s="19">
        <f t="shared" si="337"/>
        <v>2.6157727747646593E-2</v>
      </c>
      <c r="DR126" s="19">
        <f t="shared" si="338"/>
        <v>6.0641709228125826E-2</v>
      </c>
      <c r="DS126" s="19">
        <f t="shared" si="339"/>
        <v>0.18034711998143194</v>
      </c>
      <c r="DT126" s="19">
        <f t="shared" si="340"/>
        <v>3.0669144097558457E-2</v>
      </c>
      <c r="DU126" s="19">
        <f t="shared" si="341"/>
        <v>1.8918258605298215E-2</v>
      </c>
      <c r="DV126" s="19">
        <f t="shared" si="325"/>
        <v>1.9019267030257275E-2</v>
      </c>
      <c r="DW126" s="19">
        <f t="shared" si="248"/>
        <v>1.2515497284085181E-2</v>
      </c>
      <c r="DX126" s="19">
        <f t="shared" si="249"/>
        <v>3.3278871255879021E-2</v>
      </c>
      <c r="DY126" s="19">
        <f t="shared" si="250"/>
        <v>4.4823437563792055E-3</v>
      </c>
      <c r="DZ126" s="19">
        <f t="shared" si="251"/>
        <v>5.3768709086604331E-3</v>
      </c>
      <c r="EA126" s="19">
        <f t="shared" si="252"/>
        <v>0.99991796950256284</v>
      </c>
      <c r="EC126" s="19">
        <f t="shared" si="281"/>
        <v>7.662796019860664E-2</v>
      </c>
      <c r="ED126" s="19">
        <f t="shared" si="342"/>
        <v>2.4107042873873656E-2</v>
      </c>
      <c r="EE126" s="19">
        <f t="shared" si="343"/>
        <v>6.7645487441064991E-3</v>
      </c>
      <c r="EF126" s="19">
        <f t="shared" si="344"/>
        <v>2.3178464286871296E-6</v>
      </c>
      <c r="EG126" s="19">
        <f t="shared" si="345"/>
        <v>2.3178464286871296E-6</v>
      </c>
      <c r="EH126" s="19">
        <f t="shared" si="346"/>
        <v>2.3178464286871296E-6</v>
      </c>
      <c r="EI126" s="19">
        <f t="shared" si="347"/>
        <v>2.003359206328121E-2</v>
      </c>
      <c r="EJ126" s="19">
        <f t="shared" si="348"/>
        <v>0.13253607610047119</v>
      </c>
      <c r="EK126" s="19">
        <f t="shared" si="349"/>
        <v>6.1279041521633756E-3</v>
      </c>
      <c r="EL126" s="19">
        <f t="shared" si="350"/>
        <v>0.1510858162081905</v>
      </c>
      <c r="EM126" s="19">
        <f t="shared" si="351"/>
        <v>0.1912711862953892</v>
      </c>
      <c r="EN126" s="19">
        <f t="shared" si="352"/>
        <v>2.6159873655095412E-2</v>
      </c>
      <c r="EO126" s="19">
        <f t="shared" si="353"/>
        <v>6.0646684105790938E-2</v>
      </c>
      <c r="EP126" s="19">
        <f t="shared" si="354"/>
        <v>0.18036191515905114</v>
      </c>
      <c r="EQ126" s="19">
        <f t="shared" si="355"/>
        <v>3.0671660109094428E-2</v>
      </c>
      <c r="ER126" s="19">
        <f t="shared" si="356"/>
        <v>1.8919810606773706E-2</v>
      </c>
      <c r="ES126" s="19">
        <f t="shared" si="326"/>
        <v>1.9020827318183851E-2</v>
      </c>
      <c r="ET126" s="19">
        <f t="shared" si="254"/>
        <v>1.2516524020776789E-2</v>
      </c>
      <c r="EU126" s="19">
        <f t="shared" si="255"/>
        <v>3.3281601362194269E-2</v>
      </c>
      <c r="EV126" s="19">
        <f t="shared" si="256"/>
        <v>4.482711475431402E-3</v>
      </c>
      <c r="EW126" s="19">
        <f t="shared" si="257"/>
        <v>5.3773120122396715E-3</v>
      </c>
      <c r="EZ126">
        <f t="shared" si="282"/>
        <v>5.3937421331338407E-3</v>
      </c>
      <c r="FA126">
        <f t="shared" si="293"/>
        <v>-2.3484422390794481E-2</v>
      </c>
      <c r="FB126">
        <f t="shared" si="294"/>
        <v>9.5333831436955141E-4</v>
      </c>
      <c r="FC126">
        <f t="shared" si="295"/>
        <v>-4.3989788451627033E-3</v>
      </c>
      <c r="FD126">
        <f t="shared" si="296"/>
        <v>-0.11815657436077476</v>
      </c>
      <c r="FE126">
        <f t="shared" si="297"/>
        <v>-2.1517193755061718E-2</v>
      </c>
      <c r="FF126">
        <f t="shared" si="298"/>
        <v>-1.307760481993568E-2</v>
      </c>
      <c r="FG126">
        <f t="shared" si="299"/>
        <v>1.6869127123520684E-2</v>
      </c>
      <c r="FH126">
        <f t="shared" si="300"/>
        <v>-2.7665423889465704E-2</v>
      </c>
      <c r="FI126">
        <f t="shared" si="301"/>
        <v>2.1262100597780855E-2</v>
      </c>
      <c r="FJ126">
        <f t="shared" si="302"/>
        <v>-5.7526198101685251E-2</v>
      </c>
      <c r="FK126">
        <f t="shared" si="303"/>
        <v>-4.070183793692287E-2</v>
      </c>
      <c r="FL126">
        <f t="shared" si="304"/>
        <v>8.4948416900273039E-3</v>
      </c>
      <c r="FM126">
        <f t="shared" si="305"/>
        <v>3.0120266520387851E-2</v>
      </c>
      <c r="FN126">
        <f t="shared" si="306"/>
        <v>-8.056814193645517E-3</v>
      </c>
      <c r="FO126">
        <f t="shared" si="307"/>
        <v>4.6347587607609424E-2</v>
      </c>
      <c r="FP126">
        <f t="shared" si="288"/>
        <v>-6.4765251211297115E-2</v>
      </c>
      <c r="FQ126">
        <f t="shared" si="289"/>
        <v>-1.8816603879311201E-2</v>
      </c>
      <c r="FR126">
        <f t="shared" si="290"/>
        <v>-5.1826719867953452E-2</v>
      </c>
      <c r="FS126">
        <f t="shared" si="291"/>
        <v>-1.6124027185220057E-2</v>
      </c>
      <c r="FT126">
        <f t="shared" si="292"/>
        <v>5.593645724766777E-2</v>
      </c>
      <c r="FV126" s="3"/>
      <c r="FW126" s="19">
        <f t="shared" si="428"/>
        <v>0.99642221989410995</v>
      </c>
      <c r="FX126" s="19">
        <f t="shared" si="283"/>
        <v>0.79390288312976953</v>
      </c>
      <c r="FY126" s="19">
        <f t="shared" si="386"/>
        <v>1.0714863971733353</v>
      </c>
      <c r="GA126" s="19">
        <f t="shared" si="429"/>
        <v>0.8920503205318433</v>
      </c>
      <c r="GB126" s="19">
        <f t="shared" si="284"/>
        <v>0.95894160086113334</v>
      </c>
      <c r="GC126" s="19">
        <f t="shared" si="387"/>
        <v>1.0402454194628368</v>
      </c>
      <c r="GE126" s="19">
        <f t="shared" si="430"/>
        <v>1.0596798988481053</v>
      </c>
      <c r="GF126" s="19">
        <f t="shared" si="285"/>
        <v>0.90602480086941628</v>
      </c>
      <c r="GG126" s="19">
        <f t="shared" si="388"/>
        <v>1.0283043789188773</v>
      </c>
      <c r="GI126" s="19">
        <f t="shared" si="360"/>
        <v>0.89489655738041052</v>
      </c>
      <c r="GJ126" s="19">
        <f t="shared" si="262"/>
        <v>1.0256920671423206</v>
      </c>
      <c r="GK126" s="19">
        <f t="shared" si="389"/>
        <v>1.0256929443727447</v>
      </c>
      <c r="GL126" s="3"/>
      <c r="GM126" s="3"/>
      <c r="GN126" s="8"/>
      <c r="GO126" s="3"/>
      <c r="GV126" s="30"/>
      <c r="GW126" s="12" t="str">
        <f t="shared" si="265"/>
        <v/>
      </c>
      <c r="GX126" s="19"/>
      <c r="HF126" s="12" t="str">
        <f t="shared" ca="1" si="390"/>
        <v/>
      </c>
      <c r="HG126" s="12" t="str">
        <f t="shared" ca="1" si="391"/>
        <v/>
      </c>
      <c r="HH126" s="12" t="str">
        <f t="shared" ca="1" si="392"/>
        <v/>
      </c>
      <c r="HJ126" s="17"/>
      <c r="HL126" s="18">
        <f t="shared" si="268"/>
        <v>1983</v>
      </c>
      <c r="HM126" s="9">
        <f t="shared" si="393"/>
        <v>0.63338993135675625</v>
      </c>
      <c r="HN126" s="9">
        <f t="shared" si="394"/>
        <v>1.29449316124519</v>
      </c>
      <c r="HO126" s="9">
        <f t="shared" si="395"/>
        <v>1.0583558793148733</v>
      </c>
      <c r="HP126" s="9">
        <f t="shared" si="396"/>
        <v>1.1278049460245183</v>
      </c>
      <c r="HQ126" s="9">
        <f t="shared" si="397"/>
        <v>1.0845089727430188</v>
      </c>
      <c r="HR126" s="9">
        <f t="shared" si="269"/>
        <v>0.81991725558037187</v>
      </c>
      <c r="HS126" s="9">
        <f t="shared" si="398"/>
        <v>0.81991893454288156</v>
      </c>
      <c r="HT126" s="9"/>
      <c r="HU126" s="9">
        <f t="shared" si="399"/>
        <v>1.1936189953454421</v>
      </c>
      <c r="HV126" s="23">
        <f t="shared" si="270"/>
        <v>1.2944905104886397</v>
      </c>
      <c r="HX126" s="8"/>
      <c r="HY126" s="5">
        <f t="shared" si="287"/>
        <v>34</v>
      </c>
      <c r="HZ126" t="b">
        <f t="shared" si="271"/>
        <v>0</v>
      </c>
      <c r="IC126" s="11"/>
      <c r="ID126" s="11"/>
      <c r="IE126" s="11"/>
      <c r="IF126">
        <f t="shared" si="273"/>
        <v>0</v>
      </c>
      <c r="IG126" s="12" t="str">
        <f t="shared" si="274"/>
        <v/>
      </c>
      <c r="IH126" s="19" t="str">
        <f t="shared" ca="1" si="275"/>
        <v/>
      </c>
      <c r="II126" s="19" t="str">
        <f t="shared" ca="1" si="276"/>
        <v/>
      </c>
      <c r="IJ126" s="11">
        <f t="shared" si="193"/>
        <v>0</v>
      </c>
      <c r="IK126" s="12" t="str">
        <f t="shared" ca="1" si="400"/>
        <v/>
      </c>
      <c r="IL126" s="12" t="str">
        <f t="shared" ca="1" si="401"/>
        <v/>
      </c>
      <c r="IM126" s="12" t="str">
        <f t="shared" ca="1" si="402"/>
        <v/>
      </c>
      <c r="IN126" s="12" t="str">
        <f t="shared" ca="1" si="403"/>
        <v/>
      </c>
      <c r="IO126">
        <f t="shared" si="277"/>
        <v>0</v>
      </c>
      <c r="IP126" s="12" t="str">
        <f t="shared" ca="1" si="278"/>
        <v/>
      </c>
      <c r="IQ126" s="12" t="str">
        <f t="shared" ca="1" si="404"/>
        <v/>
      </c>
      <c r="IR126" s="12" t="str">
        <f t="shared" ca="1" si="405"/>
        <v/>
      </c>
    </row>
    <row r="127" spans="1:252" x14ac:dyDescent="0.2">
      <c r="A127" t="s">
        <v>105</v>
      </c>
      <c r="B127" s="1">
        <f t="shared" si="279"/>
        <v>1984</v>
      </c>
      <c r="C127" s="60">
        <f>Conversion_factors!$A46*C293+C374</f>
        <v>1444.2437230616958</v>
      </c>
      <c r="D127" s="60">
        <f>Conversion_factors!$A46*D293+D374</f>
        <v>472.24969039235884</v>
      </c>
      <c r="E127" s="60">
        <f>Conversion_factors!$A46*E293+E374</f>
        <v>131.91004918091298</v>
      </c>
      <c r="F127" s="60">
        <f>Conversion_factors!$A46*F293+F374</f>
        <v>4.2869041384938661E-2</v>
      </c>
      <c r="G127" s="60">
        <f>Conversion_factors!$A46*G293+G374</f>
        <v>4.2869041384938661E-2</v>
      </c>
      <c r="H127" s="60">
        <f>Conversion_factors!$A46*H293+H374</f>
        <v>4.2869041384938661E-2</v>
      </c>
      <c r="I127" s="60">
        <f>Conversion_factors!$A46*I293+I374</f>
        <v>413.51141827147728</v>
      </c>
      <c r="J127" s="60">
        <f>Conversion_factors!$A46*J293+J374</f>
        <v>2656.7173952474177</v>
      </c>
      <c r="K127" s="60">
        <f>Conversion_factors!$A46*K293+K374</f>
        <v>137.38627813890187</v>
      </c>
      <c r="L127" s="60">
        <f>Conversion_factors!$A46*L293+L374</f>
        <v>2883.4841461324972</v>
      </c>
      <c r="M127" s="60">
        <f>Conversion_factors!$A46*M293+M374</f>
        <v>3844.3233560489207</v>
      </c>
      <c r="N127" s="60">
        <f>Conversion_factors!$A46*N293+N374</f>
        <v>469.5956097109339</v>
      </c>
      <c r="O127" s="60">
        <f>Conversion_factors!$A46*O293+O374</f>
        <v>1204.4557924462836</v>
      </c>
      <c r="P127" s="60">
        <f>Conversion_factors!$A46*P293+P374</f>
        <v>3699.9322257939903</v>
      </c>
      <c r="Q127" s="60">
        <f>Conversion_factors!$A46*Q293+Q374</f>
        <v>585.06271422169493</v>
      </c>
      <c r="R127" s="60">
        <f>Conversion_factors!$A46*R293+R374</f>
        <v>357.18972913005808</v>
      </c>
      <c r="S127" s="60">
        <f>Conversion_factors!$A46*S293+S374</f>
        <v>384.56373993711588</v>
      </c>
      <c r="T127" s="60">
        <f>Conversion_factors!$A46*T293+T374</f>
        <v>240.71000166978175</v>
      </c>
      <c r="U127" s="60">
        <f>Conversion_factors!$A46*U293+U374</f>
        <v>719.075891682784</v>
      </c>
      <c r="V127" s="60">
        <f>Conversion_factors!$A46*V293+V374</f>
        <v>93.866833658002108</v>
      </c>
      <c r="W127" s="60">
        <f>Conversion_factors!$A46*W293+W374</f>
        <v>104.85292161203546</v>
      </c>
      <c r="X127" s="77">
        <f>Conversion_factors!$A46*X293+X374</f>
        <v>19843.260123461016</v>
      </c>
      <c r="Z127" s="19">
        <f t="shared" si="361"/>
        <v>2.1928608780788776</v>
      </c>
      <c r="AA127" s="19">
        <f t="shared" si="362"/>
        <v>5.3600272831453548</v>
      </c>
      <c r="AB127" s="19">
        <f t="shared" si="363"/>
        <v>1.5087458330829859</v>
      </c>
      <c r="AC127" s="19">
        <f t="shared" si="364"/>
        <v>6.5090013709383132E-5</v>
      </c>
      <c r="AD127" s="19">
        <f t="shared" si="365"/>
        <v>4.8656301126349331E-4</v>
      </c>
      <c r="AE127" s="19">
        <f t="shared" si="366"/>
        <v>4.9032267033031378E-4</v>
      </c>
      <c r="AF127" s="19">
        <f t="shared" si="367"/>
        <v>5.5809974822011927</v>
      </c>
      <c r="AG127" s="19">
        <f t="shared" si="368"/>
        <v>14.602850576128624</v>
      </c>
      <c r="AH127" s="19">
        <f t="shared" si="369"/>
        <v>1.5831057264485966</v>
      </c>
      <c r="AI127" s="19">
        <f t="shared" si="370"/>
        <v>4.3075114354541366</v>
      </c>
      <c r="AJ127" s="19">
        <f t="shared" si="371"/>
        <v>7.6078686736394818</v>
      </c>
      <c r="AK127" s="19">
        <f t="shared" si="372"/>
        <v>3.5692648849411501</v>
      </c>
      <c r="AL127" s="19">
        <f t="shared" si="373"/>
        <v>13.237473787373048</v>
      </c>
      <c r="AM127" s="19">
        <f t="shared" si="374"/>
        <v>15.64637713280748</v>
      </c>
      <c r="AN127" s="19">
        <f t="shared" si="375"/>
        <v>2.233551590983256</v>
      </c>
      <c r="AO127" s="19">
        <f t="shared" si="376"/>
        <v>1.4552408161089985</v>
      </c>
      <c r="AP127" s="19">
        <f t="shared" si="377"/>
        <v>9.2457558395704069</v>
      </c>
      <c r="AQ127" s="19">
        <f t="shared" si="378"/>
        <v>2.1779933415283228</v>
      </c>
      <c r="AR127" s="19">
        <f t="shared" si="379"/>
        <v>1.5024215375613197</v>
      </c>
      <c r="AS127" s="19">
        <f t="shared" si="380"/>
        <v>1.5336565410167273</v>
      </c>
      <c r="AT127" s="19">
        <f t="shared" si="381"/>
        <v>1.383717385791416</v>
      </c>
      <c r="AU127" s="19">
        <f t="shared" si="359"/>
        <v>21.743282657034527</v>
      </c>
      <c r="AV127" s="19"/>
      <c r="AX127" s="132">
        <f t="shared" si="406"/>
        <v>1.1085387572945873</v>
      </c>
      <c r="AY127" s="132">
        <f t="shared" si="407"/>
        <v>1.0311965788016091</v>
      </c>
      <c r="AZ127" s="132">
        <f t="shared" si="408"/>
        <v>1.1408899111897053</v>
      </c>
      <c r="BA127" s="132">
        <f t="shared" si="409"/>
        <v>1.0285563684463903</v>
      </c>
      <c r="BB127" s="132">
        <f t="shared" si="410"/>
        <v>0.96298982022960466</v>
      </c>
      <c r="BC127" s="132">
        <f t="shared" si="411"/>
        <v>0.9670498453104267</v>
      </c>
      <c r="BD127" s="132">
        <f t="shared" si="412"/>
        <v>0.99041883267649578</v>
      </c>
      <c r="BE127" s="132">
        <f t="shared" si="413"/>
        <v>1.0260980995732689</v>
      </c>
      <c r="BF127" s="132">
        <f t="shared" si="414"/>
        <v>1.0998720959722446</v>
      </c>
      <c r="BG127" s="132">
        <f t="shared" si="415"/>
        <v>0.96240058514052862</v>
      </c>
      <c r="BH127" s="132">
        <f t="shared" si="416"/>
        <v>1.1462975935136113</v>
      </c>
      <c r="BI127" s="132">
        <f t="shared" si="417"/>
        <v>1.0597073308358353</v>
      </c>
      <c r="BJ127" s="132">
        <f t="shared" si="418"/>
        <v>1.0732829930960237</v>
      </c>
      <c r="BK127" s="132">
        <f t="shared" si="419"/>
        <v>1.0150022149526647</v>
      </c>
      <c r="BL127" s="132">
        <f t="shared" si="420"/>
        <v>1.0588885101181578</v>
      </c>
      <c r="BM127" s="132">
        <f t="shared" si="421"/>
        <v>1.0952601103087756</v>
      </c>
      <c r="BN127" s="132">
        <f t="shared" si="422"/>
        <v>1.0321412021427214</v>
      </c>
      <c r="BO127" s="132">
        <f t="shared" si="423"/>
        <v>1.0752143261575919</v>
      </c>
      <c r="BP127" s="132">
        <f t="shared" si="424"/>
        <v>1.1133981879587749</v>
      </c>
      <c r="BQ127" s="132">
        <f t="shared" si="425"/>
        <v>1.0332750712120946</v>
      </c>
      <c r="BR127" s="132">
        <f t="shared" si="426"/>
        <v>1.0743155838247149</v>
      </c>
      <c r="BS127" s="132">
        <f t="shared" si="427"/>
        <v>1.0928383135903548</v>
      </c>
      <c r="BT127" s="16"/>
      <c r="BU127" s="796">
        <f t="shared" si="382"/>
        <v>1984</v>
      </c>
      <c r="BV127" s="9">
        <f t="shared" si="385"/>
        <v>0.9710278649197267</v>
      </c>
      <c r="BW127" s="9">
        <f t="shared" si="222"/>
        <v>1.0928383135903548</v>
      </c>
      <c r="BX127" s="9">
        <f t="shared" si="223"/>
        <v>1.0289243274967834</v>
      </c>
      <c r="BY127" s="9">
        <f t="shared" si="224"/>
        <v>1.009760079204002</v>
      </c>
      <c r="BZ127" s="9">
        <f t="shared" si="225"/>
        <v>1.0518509745269971</v>
      </c>
      <c r="CA127" s="9">
        <f t="shared" si="166"/>
        <v>1.0611762924530359</v>
      </c>
      <c r="CB127" s="9">
        <f t="shared" si="226"/>
        <v>1.0611764543481168</v>
      </c>
      <c r="CC127" s="9"/>
      <c r="CD127" s="9">
        <f t="shared" si="227"/>
        <v>1.0389667104280764</v>
      </c>
      <c r="CE127" s="9">
        <f t="shared" si="228"/>
        <v>1.0928381468648805</v>
      </c>
      <c r="CG127" s="35"/>
      <c r="CH127">
        <f t="shared" si="229"/>
        <v>1984</v>
      </c>
      <c r="CI127" s="19">
        <f t="shared" si="230"/>
        <v>7.2782582805238874E-2</v>
      </c>
      <c r="CJ127" s="19">
        <f t="shared" si="310"/>
        <v>2.3798997113080738E-2</v>
      </c>
      <c r="CK127" s="19">
        <f t="shared" si="311"/>
        <v>6.6475996565178086E-3</v>
      </c>
      <c r="CL127" s="19">
        <f t="shared" si="312"/>
        <v>2.16038297730391E-6</v>
      </c>
      <c r="CM127" s="19">
        <f t="shared" si="313"/>
        <v>2.16038297730391E-6</v>
      </c>
      <c r="CN127" s="19">
        <f t="shared" si="314"/>
        <v>2.16038297730391E-6</v>
      </c>
      <c r="CO127" s="19">
        <f t="shared" si="315"/>
        <v>2.0838885127679996E-2</v>
      </c>
      <c r="CP127" s="19">
        <f t="shared" si="316"/>
        <v>0.13388512667363245</v>
      </c>
      <c r="CQ127" s="19">
        <f t="shared" si="317"/>
        <v>6.9235739129613989E-3</v>
      </c>
      <c r="CR127" s="19">
        <f t="shared" si="318"/>
        <v>0.14531302458325918</v>
      </c>
      <c r="CS127" s="19">
        <f t="shared" si="319"/>
        <v>0.19373446359772875</v>
      </c>
      <c r="CT127" s="19">
        <f t="shared" si="320"/>
        <v>2.3665244863454834E-2</v>
      </c>
      <c r="CU127" s="19">
        <f t="shared" si="321"/>
        <v>6.0698483260935306E-2</v>
      </c>
      <c r="CV127" s="19">
        <f t="shared" si="322"/>
        <v>0.18645788054854448</v>
      </c>
      <c r="CW127" s="19">
        <f t="shared" si="323"/>
        <v>2.9484203229789119E-2</v>
      </c>
      <c r="CX127" s="19">
        <f t="shared" si="324"/>
        <v>1.8000556708307559E-2</v>
      </c>
      <c r="CY127" s="19">
        <f t="shared" si="309"/>
        <v>1.9380068473851219E-2</v>
      </c>
      <c r="CZ127" s="19">
        <f t="shared" si="168"/>
        <v>1.2130567264256457E-2</v>
      </c>
      <c r="DA127" s="19">
        <f t="shared" si="169"/>
        <v>3.6237789920044873E-2</v>
      </c>
      <c r="DB127" s="19">
        <f t="shared" si="170"/>
        <v>4.7304139074920348E-3</v>
      </c>
      <c r="DC127" s="19">
        <f t="shared" si="171"/>
        <v>5.2840572042930642E-3</v>
      </c>
      <c r="DD127" s="19"/>
      <c r="DE127" s="19"/>
      <c r="DF127" s="19">
        <f t="shared" si="280"/>
        <v>7.4091759339500254E-2</v>
      </c>
      <c r="DG127" s="19">
        <f t="shared" si="327"/>
        <v>2.427269275798373E-2</v>
      </c>
      <c r="DH127" s="19">
        <f t="shared" si="328"/>
        <v>6.6738265470435354E-3</v>
      </c>
      <c r="DI127" s="19">
        <f t="shared" si="329"/>
        <v>2.2147361609727259E-6</v>
      </c>
      <c r="DJ127" s="19">
        <f t="shared" si="330"/>
        <v>2.2147361609727259E-6</v>
      </c>
      <c r="DK127" s="19">
        <f t="shared" si="331"/>
        <v>2.2147361609727259E-6</v>
      </c>
      <c r="DL127" s="19">
        <f t="shared" si="332"/>
        <v>2.0626127168565503E-2</v>
      </c>
      <c r="DM127" s="19">
        <f t="shared" si="333"/>
        <v>0.13436260758112997</v>
      </c>
      <c r="DN127" s="19">
        <f t="shared" si="334"/>
        <v>6.4886207072334503E-3</v>
      </c>
      <c r="DO127" s="19">
        <f t="shared" si="335"/>
        <v>0.14699175012100335</v>
      </c>
      <c r="DP127" s="19">
        <f t="shared" si="336"/>
        <v>0.1927358616607398</v>
      </c>
      <c r="DQ127" s="19">
        <f t="shared" si="337"/>
        <v>2.490771106607954E-2</v>
      </c>
      <c r="DR127" s="19">
        <f t="shared" si="338"/>
        <v>6.1041344267610237E-2</v>
      </c>
      <c r="DS127" s="19">
        <f t="shared" si="339"/>
        <v>0.18371522072560681</v>
      </c>
      <c r="DT127" s="19">
        <f t="shared" si="340"/>
        <v>2.9550080982983059E-2</v>
      </c>
      <c r="DU127" s="19">
        <f t="shared" si="341"/>
        <v>1.7956258104768318E-2</v>
      </c>
      <c r="DV127" s="19">
        <f t="shared" si="325"/>
        <v>1.9199842613367265E-2</v>
      </c>
      <c r="DW127" s="19">
        <f t="shared" si="248"/>
        <v>1.2242026949767391E-2</v>
      </c>
      <c r="DX127" s="19">
        <f t="shared" si="249"/>
        <v>3.5104953692766214E-2</v>
      </c>
      <c r="DY127" s="19">
        <f t="shared" si="250"/>
        <v>4.6336626741316821E-3</v>
      </c>
      <c r="DZ127" s="19">
        <f t="shared" si="251"/>
        <v>5.3200991261808045E-3</v>
      </c>
      <c r="EA127" s="19">
        <f t="shared" si="252"/>
        <v>0.9999210902949438</v>
      </c>
      <c r="EC127" s="19">
        <f t="shared" si="281"/>
        <v>7.4097606359763479E-2</v>
      </c>
      <c r="ED127" s="19">
        <f t="shared" si="342"/>
        <v>2.4274608260161895E-2</v>
      </c>
      <c r="EE127" s="19">
        <f t="shared" si="343"/>
        <v>6.6743532182874316E-3</v>
      </c>
      <c r="EF127" s="19">
        <f t="shared" si="344"/>
        <v>2.2149109389416434E-6</v>
      </c>
      <c r="EG127" s="19">
        <f t="shared" si="345"/>
        <v>2.2149109389416434E-6</v>
      </c>
      <c r="EH127" s="19">
        <f t="shared" si="346"/>
        <v>2.2149109389416434E-6</v>
      </c>
      <c r="EI127" s="19">
        <f t="shared" si="347"/>
        <v>2.0627754898620523E-2</v>
      </c>
      <c r="EJ127" s="19">
        <f t="shared" si="348"/>
        <v>0.13437321093157203</v>
      </c>
      <c r="EK127" s="19">
        <f t="shared" si="349"/>
        <v>6.4891327627858318E-3</v>
      </c>
      <c r="EL127" s="19">
        <f t="shared" si="350"/>
        <v>0.14700335011200297</v>
      </c>
      <c r="EM127" s="19">
        <f t="shared" si="351"/>
        <v>0.19275107159094831</v>
      </c>
      <c r="EN127" s="19">
        <f t="shared" si="352"/>
        <v>2.490967668131951E-2</v>
      </c>
      <c r="EO127" s="19">
        <f t="shared" si="353"/>
        <v>6.1046161402201295E-2</v>
      </c>
      <c r="EP127" s="19">
        <f t="shared" si="354"/>
        <v>0.18372971878352606</v>
      </c>
      <c r="EQ127" s="19">
        <f t="shared" si="355"/>
        <v>2.9552412955173052E-2</v>
      </c>
      <c r="ER127" s="19">
        <f t="shared" si="356"/>
        <v>1.7957675139617081E-2</v>
      </c>
      <c r="ES127" s="19">
        <f t="shared" si="326"/>
        <v>1.9201357786846902E-2</v>
      </c>
      <c r="ET127" s="19">
        <f t="shared" si="254"/>
        <v>1.2242993040737241E-2</v>
      </c>
      <c r="EU127" s="19">
        <f t="shared" si="255"/>
        <v>3.5107724032914844E-2</v>
      </c>
      <c r="EV127" s="19">
        <f t="shared" si="256"/>
        <v>4.6340283439415247E-3</v>
      </c>
      <c r="EW127" s="19">
        <f t="shared" si="257"/>
        <v>5.3205189667632179E-3</v>
      </c>
      <c r="EZ127">
        <f t="shared" si="282"/>
        <v>-1.5761011476533804E-2</v>
      </c>
      <c r="FA127">
        <f t="shared" si="293"/>
        <v>-1.922517182199291E-2</v>
      </c>
      <c r="FB127">
        <f t="shared" si="294"/>
        <v>2.7309456956542261E-2</v>
      </c>
      <c r="FC127">
        <f t="shared" si="295"/>
        <v>-2.9702483761279121E-2</v>
      </c>
      <c r="FD127">
        <f t="shared" si="296"/>
        <v>-2.9428188088957797E-2</v>
      </c>
      <c r="FE127">
        <f t="shared" si="297"/>
        <v>-1.4312024533324853E-2</v>
      </c>
      <c r="FF127">
        <f t="shared" si="298"/>
        <v>-5.379605173511514E-2</v>
      </c>
      <c r="FG127">
        <f t="shared" si="299"/>
        <v>-6.5860490347270035E-3</v>
      </c>
      <c r="FH127">
        <f t="shared" si="300"/>
        <v>9.0469520518728613E-2</v>
      </c>
      <c r="FI127">
        <f t="shared" si="301"/>
        <v>1.1703385299260634E-2</v>
      </c>
      <c r="FJ127">
        <f t="shared" si="302"/>
        <v>-3.356867322680248E-2</v>
      </c>
      <c r="FK127">
        <f t="shared" si="303"/>
        <v>-0.18179558982198532</v>
      </c>
      <c r="FL127">
        <f t="shared" si="304"/>
        <v>-3.9690585430750172E-2</v>
      </c>
      <c r="FM127">
        <f t="shared" si="305"/>
        <v>1.5954277328591029E-2</v>
      </c>
      <c r="FN127">
        <f t="shared" si="306"/>
        <v>-3.1599998285978807E-2</v>
      </c>
      <c r="FO127">
        <f t="shared" si="307"/>
        <v>-7.9983067013482997E-2</v>
      </c>
      <c r="FP127">
        <f t="shared" si="288"/>
        <v>-0.13165875009884387</v>
      </c>
      <c r="FQ127">
        <f t="shared" si="289"/>
        <v>-8.7271082108779638E-2</v>
      </c>
      <c r="FR127">
        <f t="shared" si="290"/>
        <v>-1.7117727460966976E-2</v>
      </c>
      <c r="FS127">
        <f t="shared" si="291"/>
        <v>-2.7853247382082388E-2</v>
      </c>
      <c r="FT127">
        <f t="shared" si="292"/>
        <v>-3.1680181396271399E-2</v>
      </c>
      <c r="FV127" s="3"/>
      <c r="FW127" s="19">
        <f t="shared" si="428"/>
        <v>0.98167459456495376</v>
      </c>
      <c r="FX127" s="19">
        <f t="shared" si="283"/>
        <v>0.77935429092036435</v>
      </c>
      <c r="FY127" s="19">
        <f t="shared" si="386"/>
        <v>1.0518509745269971</v>
      </c>
      <c r="GA127" s="19">
        <f t="shared" si="429"/>
        <v>0.98911690284404308</v>
      </c>
      <c r="GB127" s="19">
        <f t="shared" si="284"/>
        <v>0.94850534625207272</v>
      </c>
      <c r="GC127" s="19">
        <f t="shared" si="387"/>
        <v>1.0289243274967834</v>
      </c>
      <c r="GE127" s="19">
        <f t="shared" si="430"/>
        <v>0.98196613756096995</v>
      </c>
      <c r="GF127" s="19">
        <f t="shared" si="285"/>
        <v>0.88968567424418765</v>
      </c>
      <c r="GG127" s="19">
        <f t="shared" si="388"/>
        <v>1.009760079204002</v>
      </c>
      <c r="GI127" s="19">
        <f t="shared" si="360"/>
        <v>0.9710278649197267</v>
      </c>
      <c r="GJ127" s="19">
        <f t="shared" si="262"/>
        <v>1.0611762924530359</v>
      </c>
      <c r="GK127" s="19">
        <f t="shared" si="389"/>
        <v>1.0611764543481168</v>
      </c>
      <c r="GL127" s="3"/>
      <c r="GM127" s="3"/>
      <c r="GN127" s="8"/>
      <c r="GO127" s="3"/>
      <c r="GV127" s="30"/>
      <c r="GW127" s="12" t="str">
        <f t="shared" si="265"/>
        <v/>
      </c>
      <c r="GX127" s="19"/>
      <c r="HF127" s="12" t="str">
        <f t="shared" ca="1" si="390"/>
        <v/>
      </c>
      <c r="HG127" s="12" t="str">
        <f t="shared" ca="1" si="391"/>
        <v/>
      </c>
      <c r="HH127" s="12" t="str">
        <f t="shared" ca="1" si="392"/>
        <v/>
      </c>
      <c r="HJ127" s="17"/>
      <c r="HL127" s="18">
        <f t="shared" si="268"/>
        <v>1984</v>
      </c>
      <c r="HM127" s="9">
        <f t="shared" si="393"/>
        <v>0.68727415211807219</v>
      </c>
      <c r="HN127" s="9">
        <f t="shared" si="394"/>
        <v>1.234272753791182</v>
      </c>
      <c r="HO127" s="9">
        <f t="shared" si="395"/>
        <v>1.0468376894547111</v>
      </c>
      <c r="HP127" s="9">
        <f t="shared" si="396"/>
        <v>1.1074662667698545</v>
      </c>
      <c r="HQ127" s="9">
        <f t="shared" si="397"/>
        <v>1.0646349061195577</v>
      </c>
      <c r="HR127" s="9">
        <f t="shared" si="269"/>
        <v>0.84828261938221605</v>
      </c>
      <c r="HS127" s="9">
        <f t="shared" si="398"/>
        <v>0.84828376034427266</v>
      </c>
      <c r="HT127" s="9"/>
      <c r="HU127" s="9">
        <f t="shared" si="399"/>
        <v>1.1593374278543891</v>
      </c>
      <c r="HV127" s="23">
        <f t="shared" si="270"/>
        <v>1.234271093664647</v>
      </c>
      <c r="HX127" s="8"/>
      <c r="HY127" s="5">
        <f t="shared" si="287"/>
        <v>35</v>
      </c>
      <c r="HZ127" t="b">
        <f t="shared" si="271"/>
        <v>0</v>
      </c>
      <c r="IC127" s="11"/>
      <c r="ID127" s="11"/>
      <c r="IE127" s="11"/>
      <c r="IF127">
        <f t="shared" si="273"/>
        <v>0</v>
      </c>
      <c r="IG127" s="12" t="str">
        <f t="shared" si="274"/>
        <v/>
      </c>
      <c r="IH127" s="19" t="str">
        <f t="shared" ca="1" si="275"/>
        <v/>
      </c>
      <c r="II127" s="19" t="str">
        <f t="shared" ca="1" si="276"/>
        <v/>
      </c>
      <c r="IJ127" s="11">
        <f t="shared" si="193"/>
        <v>0</v>
      </c>
      <c r="IK127" s="12" t="str">
        <f t="shared" ca="1" si="400"/>
        <v/>
      </c>
      <c r="IL127" s="12" t="str">
        <f t="shared" ca="1" si="401"/>
        <v/>
      </c>
      <c r="IM127" s="12" t="str">
        <f t="shared" ca="1" si="402"/>
        <v/>
      </c>
      <c r="IN127" s="12" t="str">
        <f t="shared" ca="1" si="403"/>
        <v/>
      </c>
      <c r="IO127">
        <f t="shared" si="277"/>
        <v>0</v>
      </c>
      <c r="IP127" s="12" t="str">
        <f t="shared" ca="1" si="278"/>
        <v/>
      </c>
      <c r="IQ127" s="12" t="str">
        <f t="shared" ca="1" si="404"/>
        <v/>
      </c>
      <c r="IR127" s="12" t="str">
        <f t="shared" ca="1" si="405"/>
        <v/>
      </c>
    </row>
    <row r="128" spans="1:252" x14ac:dyDescent="0.2">
      <c r="A128" t="s">
        <v>105</v>
      </c>
      <c r="B128" s="1">
        <f t="shared" si="279"/>
        <v>1985</v>
      </c>
      <c r="C128" s="60">
        <f>Conversion_factors!$A47*C294+C375</f>
        <v>1338.7950504412083</v>
      </c>
      <c r="D128" s="60">
        <f>Conversion_factors!$A47*D294+D375</f>
        <v>440.60387080887563</v>
      </c>
      <c r="E128" s="60">
        <f>Conversion_factors!$A47*E294+E375</f>
        <v>111.70674468564874</v>
      </c>
      <c r="F128" s="60">
        <f>Conversion_factors!$A47*F294+F375</f>
        <v>4.2829220060061658E-2</v>
      </c>
      <c r="G128" s="60">
        <f>Conversion_factors!$A47*G294+G375</f>
        <v>4.2829220060061658E-2</v>
      </c>
      <c r="H128" s="60">
        <f>Conversion_factors!$A47*H294+H375</f>
        <v>4.2829220060061658E-2</v>
      </c>
      <c r="I128" s="60">
        <f>Conversion_factors!$A47*I294+I375</f>
        <v>418.95900599955496</v>
      </c>
      <c r="J128" s="60">
        <f>Conversion_factors!$A47*J294+J375</f>
        <v>2582.5742442471983</v>
      </c>
      <c r="K128" s="60">
        <f>Conversion_factors!$A47*K294+K375</f>
        <v>128.70016858653111</v>
      </c>
      <c r="L128" s="60">
        <f>Conversion_factors!$A47*L294+L375</f>
        <v>2913.2820982597282</v>
      </c>
      <c r="M128" s="60">
        <f>Conversion_factors!$A47*M294+M375</f>
        <v>3414.3024741222089</v>
      </c>
      <c r="N128" s="60">
        <f>Conversion_factors!$A47*N294+N375</f>
        <v>458.09083049048951</v>
      </c>
      <c r="O128" s="60">
        <f>Conversion_factors!$A47*O294+O375</f>
        <v>1133.4732340977807</v>
      </c>
      <c r="P128" s="60">
        <f>Conversion_factors!$A47*P294+P375</f>
        <v>3383.5457539567306</v>
      </c>
      <c r="Q128" s="60">
        <f>Conversion_factors!$A47*Q294+Q375</f>
        <v>553.09050524420127</v>
      </c>
      <c r="R128" s="60">
        <f>Conversion_factors!$A47*R294+R375</f>
        <v>333.97491847152577</v>
      </c>
      <c r="S128" s="60">
        <f>Conversion_factors!$A47*S294+S375</f>
        <v>400.91224668873969</v>
      </c>
      <c r="T128" s="60">
        <f>Conversion_factors!$A47*T294+T375</f>
        <v>223.85174271936793</v>
      </c>
      <c r="U128" s="60">
        <f>Conversion_factors!$A47*U294+U375</f>
        <v>673.05976165772802</v>
      </c>
      <c r="V128" s="60">
        <f>Conversion_factors!$A47*V294+V375</f>
        <v>91.832255142862238</v>
      </c>
      <c r="W128" s="60">
        <f>Conversion_factors!$A47*W294+W375</f>
        <v>98.419669988761058</v>
      </c>
      <c r="X128" s="77">
        <f>Conversion_factors!$A47*X294+X375</f>
        <v>18699.303063269319</v>
      </c>
      <c r="Z128" s="132">
        <f t="shared" si="361"/>
        <v>1.9781544521100931</v>
      </c>
      <c r="AA128" s="132">
        <f t="shared" si="362"/>
        <v>5.197871476042363</v>
      </c>
      <c r="AB128" s="132">
        <f t="shared" si="363"/>
        <v>1.3224289375209615</v>
      </c>
      <c r="AC128" s="132">
        <f t="shared" si="364"/>
        <v>6.3282884347602684E-5</v>
      </c>
      <c r="AD128" s="132">
        <f t="shared" si="365"/>
        <v>5.0526288133293309E-4</v>
      </c>
      <c r="AE128" s="132">
        <f t="shared" si="366"/>
        <v>5.0702936638485094E-4</v>
      </c>
      <c r="AF128" s="132">
        <f t="shared" si="367"/>
        <v>5.6349872377922914</v>
      </c>
      <c r="AG128" s="132">
        <f t="shared" si="368"/>
        <v>14.231437113275643</v>
      </c>
      <c r="AH128" s="132">
        <f t="shared" si="369"/>
        <v>1.4393543869745982</v>
      </c>
      <c r="AI128" s="132">
        <f t="shared" si="370"/>
        <v>4.4757988533695237</v>
      </c>
      <c r="AJ128" s="132">
        <f t="shared" si="371"/>
        <v>6.6369053871254993</v>
      </c>
      <c r="AK128" s="132">
        <f t="shared" si="372"/>
        <v>3.3681609828309127</v>
      </c>
      <c r="AL128" s="132">
        <f t="shared" si="373"/>
        <v>12.33362857002685</v>
      </c>
      <c r="AM128" s="132">
        <f t="shared" si="374"/>
        <v>15.415116245374064</v>
      </c>
      <c r="AN128" s="132">
        <f t="shared" si="375"/>
        <v>2.1093359401302991</v>
      </c>
      <c r="AO128" s="132">
        <f t="shared" si="376"/>
        <v>1.32867142919935</v>
      </c>
      <c r="AP128" s="132">
        <f t="shared" si="377"/>
        <v>8.9578400904607349</v>
      </c>
      <c r="AQ128" s="132">
        <f t="shared" si="378"/>
        <v>2.0256364601387378</v>
      </c>
      <c r="AR128" s="132">
        <f t="shared" si="379"/>
        <v>1.3494018167172992</v>
      </c>
      <c r="AS128" s="132">
        <f t="shared" si="380"/>
        <v>1.4842674363736026</v>
      </c>
      <c r="AT128" s="132">
        <f t="shared" si="381"/>
        <v>1.2879989889611272</v>
      </c>
      <c r="AU128" s="132">
        <f t="shared" si="359"/>
        <v>19.89615699471614</v>
      </c>
      <c r="AV128" s="132"/>
      <c r="AX128" s="132">
        <f t="shared" si="406"/>
        <v>1</v>
      </c>
      <c r="AY128" s="132">
        <f t="shared" si="407"/>
        <v>1</v>
      </c>
      <c r="AZ128" s="132">
        <f t="shared" si="408"/>
        <v>1</v>
      </c>
      <c r="BA128" s="132">
        <f t="shared" si="409"/>
        <v>1</v>
      </c>
      <c r="BB128" s="132">
        <f t="shared" si="410"/>
        <v>1</v>
      </c>
      <c r="BC128" s="132">
        <f t="shared" si="411"/>
        <v>1</v>
      </c>
      <c r="BD128" s="132">
        <f t="shared" si="412"/>
        <v>1</v>
      </c>
      <c r="BE128" s="132">
        <f t="shared" si="413"/>
        <v>1</v>
      </c>
      <c r="BF128" s="132">
        <f t="shared" si="414"/>
        <v>1</v>
      </c>
      <c r="BG128" s="132">
        <f t="shared" si="415"/>
        <v>1</v>
      </c>
      <c r="BH128" s="132">
        <f t="shared" si="416"/>
        <v>1</v>
      </c>
      <c r="BI128" s="132">
        <f t="shared" si="417"/>
        <v>1</v>
      </c>
      <c r="BJ128" s="132">
        <f t="shared" si="418"/>
        <v>1</v>
      </c>
      <c r="BK128" s="132">
        <f t="shared" si="419"/>
        <v>1</v>
      </c>
      <c r="BL128" s="132">
        <f t="shared" si="420"/>
        <v>1</v>
      </c>
      <c r="BM128" s="132">
        <f t="shared" si="421"/>
        <v>1</v>
      </c>
      <c r="BN128" s="132">
        <f t="shared" si="422"/>
        <v>1</v>
      </c>
      <c r="BO128" s="132">
        <f t="shared" si="423"/>
        <v>1</v>
      </c>
      <c r="BP128" s="132">
        <f t="shared" si="424"/>
        <v>1</v>
      </c>
      <c r="BQ128" s="132">
        <f t="shared" si="425"/>
        <v>1</v>
      </c>
      <c r="BR128" s="132">
        <f t="shared" si="426"/>
        <v>1</v>
      </c>
      <c r="BS128" s="132">
        <f t="shared" si="427"/>
        <v>1</v>
      </c>
      <c r="BT128" s="16"/>
      <c r="BU128" s="796">
        <f t="shared" si="382"/>
        <v>1985</v>
      </c>
      <c r="BV128" s="9">
        <f t="shared" si="385"/>
        <v>1</v>
      </c>
      <c r="BW128" s="9">
        <f t="shared" si="222"/>
        <v>1</v>
      </c>
      <c r="BX128" s="9">
        <f t="shared" si="223"/>
        <v>1</v>
      </c>
      <c r="BY128" s="9">
        <f t="shared" si="224"/>
        <v>1</v>
      </c>
      <c r="BZ128" s="9">
        <f t="shared" si="225"/>
        <v>1</v>
      </c>
      <c r="CA128" s="9">
        <f t="shared" si="166"/>
        <v>1</v>
      </c>
      <c r="CB128" s="9">
        <f t="shared" si="226"/>
        <v>1</v>
      </c>
      <c r="CC128" s="9"/>
      <c r="CD128" s="9">
        <f t="shared" si="227"/>
        <v>1</v>
      </c>
      <c r="CE128" s="9">
        <f t="shared" si="228"/>
        <v>1</v>
      </c>
      <c r="CG128" s="35"/>
      <c r="CH128">
        <f t="shared" si="229"/>
        <v>1985</v>
      </c>
      <c r="CI128" s="19">
        <f t="shared" si="230"/>
        <v>7.1595986540855514E-2</v>
      </c>
      <c r="CJ128" s="19">
        <f t="shared" si="310"/>
        <v>2.3562582483319678E-2</v>
      </c>
      <c r="CK128" s="19">
        <f t="shared" si="311"/>
        <v>5.97384535175924E-3</v>
      </c>
      <c r="CL128" s="19">
        <f t="shared" si="312"/>
        <v>2.2904179859082701E-6</v>
      </c>
      <c r="CM128" s="19">
        <f t="shared" si="313"/>
        <v>2.2904179859082701E-6</v>
      </c>
      <c r="CN128" s="19">
        <f t="shared" si="314"/>
        <v>2.2904179859082701E-6</v>
      </c>
      <c r="CO128" s="19">
        <f t="shared" si="315"/>
        <v>2.2405059941646065E-2</v>
      </c>
      <c r="CP128" s="19">
        <f t="shared" si="316"/>
        <v>0.13811072185466094</v>
      </c>
      <c r="CQ128" s="19">
        <f t="shared" si="317"/>
        <v>6.882618467173484E-3</v>
      </c>
      <c r="CR128" s="19">
        <f t="shared" si="318"/>
        <v>0.15579629296357211</v>
      </c>
      <c r="CS128" s="19">
        <f t="shared" si="319"/>
        <v>0.18258982500951373</v>
      </c>
      <c r="CT128" s="19">
        <f t="shared" si="320"/>
        <v>2.4497748870133482E-2</v>
      </c>
      <c r="CU128" s="19">
        <f t="shared" si="321"/>
        <v>6.0615801041496588E-2</v>
      </c>
      <c r="CV128" s="19">
        <f t="shared" si="322"/>
        <v>0.1809450193148088</v>
      </c>
      <c r="CW128" s="19">
        <f t="shared" si="323"/>
        <v>2.9578134723674612E-2</v>
      </c>
      <c r="CX128" s="19">
        <f t="shared" si="324"/>
        <v>1.7860286949813991E-2</v>
      </c>
      <c r="CY128" s="19">
        <f t="shared" si="309"/>
        <v>2.1439956630054512E-2</v>
      </c>
      <c r="CZ128" s="19">
        <f t="shared" si="168"/>
        <v>1.1971127584913879E-2</v>
      </c>
      <c r="DA128" s="19">
        <f t="shared" si="169"/>
        <v>3.5993842090286582E-2</v>
      </c>
      <c r="DB128" s="19">
        <f t="shared" si="170"/>
        <v>4.9109988127443403E-3</v>
      </c>
      <c r="DC128" s="19">
        <f t="shared" si="171"/>
        <v>5.2632801156148393E-3</v>
      </c>
      <c r="DF128" s="19">
        <f t="shared" si="280"/>
        <v>7.2187659274781824E-2</v>
      </c>
      <c r="DG128" s="19">
        <f t="shared" si="327"/>
        <v>2.3680593111881084E-2</v>
      </c>
      <c r="DH128" s="19">
        <f t="shared" si="328"/>
        <v>6.3047235828682545E-3</v>
      </c>
      <c r="DI128" s="19">
        <f t="shared" si="329"/>
        <v>2.2247671516280697E-6</v>
      </c>
      <c r="DJ128" s="19">
        <f t="shared" si="330"/>
        <v>2.2247671516280697E-6</v>
      </c>
      <c r="DK128" s="19">
        <f t="shared" si="331"/>
        <v>2.2247671516280697E-6</v>
      </c>
      <c r="DL128" s="19">
        <f t="shared" si="332"/>
        <v>2.1612515479971287E-2</v>
      </c>
      <c r="DM128" s="19">
        <f t="shared" si="333"/>
        <v>0.13598698242803875</v>
      </c>
      <c r="DN128" s="19">
        <f t="shared" si="334"/>
        <v>6.9030759412734444E-3</v>
      </c>
      <c r="DO128" s="19">
        <f t="shared" si="335"/>
        <v>0.15049380907814058</v>
      </c>
      <c r="DP128" s="19">
        <f t="shared" si="336"/>
        <v>0.18810712436743107</v>
      </c>
      <c r="DQ128" s="19">
        <f t="shared" si="337"/>
        <v>2.4079098351201981E-2</v>
      </c>
      <c r="DR128" s="19">
        <f t="shared" si="338"/>
        <v>6.0657132759150599E-2</v>
      </c>
      <c r="DS128" s="19">
        <f t="shared" si="339"/>
        <v>0.18368766240490872</v>
      </c>
      <c r="DT128" s="19">
        <f t="shared" si="340"/>
        <v>2.9531144078938899E-2</v>
      </c>
      <c r="DU128" s="19">
        <f t="shared" si="341"/>
        <v>1.7930330384449637E-2</v>
      </c>
      <c r="DV128" s="19">
        <f t="shared" si="325"/>
        <v>2.0392676189836857E-2</v>
      </c>
      <c r="DW128" s="19">
        <f t="shared" si="248"/>
        <v>1.2050671632604695E-2</v>
      </c>
      <c r="DX128" s="19">
        <f t="shared" si="249"/>
        <v>3.6115678690614793E-2</v>
      </c>
      <c r="DY128" s="19">
        <f t="shared" si="250"/>
        <v>4.8201425776050509E-3</v>
      </c>
      <c r="DZ128" s="19">
        <f t="shared" si="251"/>
        <v>5.2736618385188653E-3</v>
      </c>
      <c r="EA128" s="19">
        <f t="shared" si="252"/>
        <v>0.99982135647367143</v>
      </c>
      <c r="EC128" s="19">
        <f t="shared" si="281"/>
        <v>7.2200557436965254E-2</v>
      </c>
      <c r="ED128" s="19">
        <f t="shared" si="342"/>
        <v>2.3684824252406006E-2</v>
      </c>
      <c r="EE128" s="19">
        <f t="shared" si="343"/>
        <v>6.3058500821634314E-3</v>
      </c>
      <c r="EF128" s="19">
        <f t="shared" si="344"/>
        <v>2.2251646628901099E-6</v>
      </c>
      <c r="EG128" s="19">
        <f t="shared" si="345"/>
        <v>2.2251646628901099E-6</v>
      </c>
      <c r="EH128" s="19">
        <f t="shared" si="346"/>
        <v>2.2251646628901099E-6</v>
      </c>
      <c r="EI128" s="19">
        <f t="shared" si="347"/>
        <v>2.1616377105803917E-2</v>
      </c>
      <c r="EJ128" s="19">
        <f t="shared" si="348"/>
        <v>0.13601127996271176</v>
      </c>
      <c r="EK128" s="19">
        <f t="shared" si="349"/>
        <v>6.9043093514428496E-3</v>
      </c>
      <c r="EL128" s="19">
        <f t="shared" si="350"/>
        <v>0.15052069862652867</v>
      </c>
      <c r="EM128" s="19">
        <f t="shared" si="351"/>
        <v>0.18814073449168672</v>
      </c>
      <c r="EN128" s="19">
        <f t="shared" si="352"/>
        <v>2.4083400694828089E-2</v>
      </c>
      <c r="EO128" s="19">
        <f t="shared" si="353"/>
        <v>6.0667970699371535E-2</v>
      </c>
      <c r="EP128" s="19">
        <f t="shared" si="354"/>
        <v>0.18372048287982917</v>
      </c>
      <c r="EQ128" s="19">
        <f t="shared" si="355"/>
        <v>2.9536420569264515E-2</v>
      </c>
      <c r="ER128" s="19">
        <f t="shared" si="356"/>
        <v>1.7933534094219761E-2</v>
      </c>
      <c r="ES128" s="19">
        <f t="shared" si="326"/>
        <v>2.0396319860340833E-2</v>
      </c>
      <c r="ET128" s="19">
        <f t="shared" si="254"/>
        <v>1.205282479172771E-2</v>
      </c>
      <c r="EU128" s="19">
        <f t="shared" si="255"/>
        <v>3.6122131675595824E-2</v>
      </c>
      <c r="EV128" s="19">
        <f t="shared" si="256"/>
        <v>4.8210038187276724E-3</v>
      </c>
      <c r="EW128" s="19">
        <f t="shared" si="257"/>
        <v>5.2746041123974911E-3</v>
      </c>
      <c r="EZ128">
        <f t="shared" si="282"/>
        <v>-0.103042713192906</v>
      </c>
      <c r="FA128">
        <f t="shared" si="293"/>
        <v>-3.0719854950767109E-2</v>
      </c>
      <c r="FB128">
        <f t="shared" si="294"/>
        <v>-0.13180858172869581</v>
      </c>
      <c r="FC128">
        <f t="shared" si="295"/>
        <v>-2.8156235071272649E-2</v>
      </c>
      <c r="FD128">
        <f t="shared" si="296"/>
        <v>3.7712438133336905E-2</v>
      </c>
      <c r="FE128">
        <f t="shared" si="297"/>
        <v>3.3505238517674965E-2</v>
      </c>
      <c r="FF128">
        <f t="shared" si="298"/>
        <v>9.627362009959459E-3</v>
      </c>
      <c r="FG128">
        <f t="shared" si="299"/>
        <v>-2.5763355797057588E-2</v>
      </c>
      <c r="FH128">
        <f t="shared" si="300"/>
        <v>-9.5193896654832896E-2</v>
      </c>
      <c r="FI128">
        <f t="shared" si="301"/>
        <v>3.8324506320472337E-2</v>
      </c>
      <c r="FJ128">
        <f t="shared" si="302"/>
        <v>-0.1365372647853289</v>
      </c>
      <c r="FK128">
        <f t="shared" si="303"/>
        <v>-5.7992767015468114E-2</v>
      </c>
      <c r="FL128">
        <f t="shared" si="304"/>
        <v>-7.0722168946114411E-2</v>
      </c>
      <c r="FM128">
        <f t="shared" si="305"/>
        <v>-1.489079471074373E-2</v>
      </c>
      <c r="FN128">
        <f t="shared" si="306"/>
        <v>-5.7219782623995297E-2</v>
      </c>
      <c r="FO128">
        <f t="shared" si="307"/>
        <v>-9.0991878720418112E-2</v>
      </c>
      <c r="FP128">
        <f t="shared" si="288"/>
        <v>-3.1635481481557953E-2</v>
      </c>
      <c r="FQ128">
        <f t="shared" si="289"/>
        <v>-7.2520014877289901E-2</v>
      </c>
      <c r="FR128">
        <f t="shared" si="290"/>
        <v>-0.10741676928146136</v>
      </c>
      <c r="FS128">
        <f t="shared" si="291"/>
        <v>-3.2733438535453886E-2</v>
      </c>
      <c r="FT128">
        <f t="shared" si="292"/>
        <v>-7.168379261206341E-2</v>
      </c>
      <c r="FV128" s="3"/>
      <c r="FW128" s="19">
        <f t="shared" si="428"/>
        <v>0.9507050183127761</v>
      </c>
      <c r="FX128" s="19">
        <f t="shared" si="283"/>
        <v>0.74093603542158559</v>
      </c>
      <c r="FY128" s="19">
        <f t="shared" si="386"/>
        <v>1</v>
      </c>
      <c r="GA128" s="19">
        <f t="shared" si="429"/>
        <v>0.97188877090004089</v>
      </c>
      <c r="GB128" s="19">
        <f t="shared" si="284"/>
        <v>0.92184169516104464</v>
      </c>
      <c r="GC128" s="19">
        <f t="shared" si="387"/>
        <v>1</v>
      </c>
      <c r="GE128" s="19">
        <f t="shared" si="430"/>
        <v>0.99033425919185081</v>
      </c>
      <c r="GF128" s="19">
        <f t="shared" si="285"/>
        <v>0.88108620311621988</v>
      </c>
      <c r="GG128" s="19">
        <f t="shared" si="388"/>
        <v>1</v>
      </c>
      <c r="GI128" s="19">
        <f t="shared" si="360"/>
        <v>1</v>
      </c>
      <c r="GJ128" s="19">
        <f t="shared" si="262"/>
        <v>1</v>
      </c>
      <c r="GK128" s="19">
        <f t="shared" si="389"/>
        <v>1</v>
      </c>
      <c r="GL128" s="3"/>
      <c r="GM128" s="3"/>
      <c r="GN128" s="8"/>
      <c r="GO128" s="3"/>
      <c r="GV128" s="30"/>
      <c r="GW128" s="12" t="str">
        <f t="shared" si="265"/>
        <v/>
      </c>
      <c r="GX128" s="19"/>
      <c r="HF128" s="12" t="str">
        <f t="shared" ca="1" si="390"/>
        <v/>
      </c>
      <c r="HG128" s="12" t="str">
        <f t="shared" ca="1" si="391"/>
        <v/>
      </c>
      <c r="HH128" s="12" t="str">
        <f t="shared" ca="1" si="392"/>
        <v/>
      </c>
      <c r="HJ128" s="17"/>
      <c r="HL128" s="18">
        <f t="shared" si="268"/>
        <v>1985</v>
      </c>
      <c r="HM128" s="9">
        <f t="shared" si="393"/>
        <v>0.70778005137359057</v>
      </c>
      <c r="HN128" s="9">
        <f t="shared" si="394"/>
        <v>1.1294193646415687</v>
      </c>
      <c r="HO128" s="9">
        <f t="shared" si="395"/>
        <v>1.017409795335978</v>
      </c>
      <c r="HP128" s="9">
        <f t="shared" si="396"/>
        <v>1.0967617848814886</v>
      </c>
      <c r="HQ128" s="9">
        <f t="shared" si="397"/>
        <v>1.0121537479188145</v>
      </c>
      <c r="HR128" s="9">
        <f t="shared" si="269"/>
        <v>0.79937954269719813</v>
      </c>
      <c r="HS128" s="9">
        <f t="shared" si="398"/>
        <v>0.79938049592833771</v>
      </c>
      <c r="HT128" s="9"/>
      <c r="HU128" s="9">
        <f t="shared" si="399"/>
        <v>1.1158561830885969</v>
      </c>
      <c r="HV128" s="23">
        <f t="shared" si="270"/>
        <v>1.1294180178515063</v>
      </c>
      <c r="HX128" s="8"/>
      <c r="HY128" s="5">
        <f t="shared" si="287"/>
        <v>36</v>
      </c>
      <c r="HZ128" t="b">
        <f t="shared" si="271"/>
        <v>0</v>
      </c>
      <c r="IC128" s="11"/>
      <c r="ID128" s="11"/>
      <c r="IE128" s="11"/>
      <c r="IF128">
        <f t="shared" si="273"/>
        <v>0</v>
      </c>
      <c r="IG128" s="12" t="str">
        <f t="shared" si="274"/>
        <v/>
      </c>
      <c r="IH128" s="19" t="str">
        <f t="shared" ca="1" si="275"/>
        <v/>
      </c>
      <c r="II128" s="19" t="str">
        <f t="shared" ca="1" si="276"/>
        <v/>
      </c>
      <c r="IJ128" s="11">
        <f t="shared" si="193"/>
        <v>0</v>
      </c>
      <c r="IK128" s="12" t="str">
        <f t="shared" ca="1" si="400"/>
        <v/>
      </c>
      <c r="IL128" s="12" t="str">
        <f t="shared" ca="1" si="401"/>
        <v/>
      </c>
      <c r="IM128" s="12" t="str">
        <f t="shared" ca="1" si="402"/>
        <v/>
      </c>
      <c r="IN128" s="12" t="str">
        <f t="shared" ca="1" si="403"/>
        <v/>
      </c>
      <c r="IO128">
        <f t="shared" si="277"/>
        <v>0</v>
      </c>
      <c r="IP128" s="12" t="str">
        <f t="shared" ca="1" si="278"/>
        <v/>
      </c>
      <c r="IQ128" s="12" t="str">
        <f t="shared" ca="1" si="404"/>
        <v/>
      </c>
      <c r="IR128" s="12" t="str">
        <f t="shared" ca="1" si="405"/>
        <v/>
      </c>
    </row>
    <row r="129" spans="1:252" x14ac:dyDescent="0.2">
      <c r="A129" t="s">
        <v>105</v>
      </c>
      <c r="B129" s="1">
        <f t="shared" si="279"/>
        <v>1986</v>
      </c>
      <c r="C129" s="60">
        <f>Conversion_factors!$A48*C295+C376</f>
        <v>1378.4013495590793</v>
      </c>
      <c r="D129" s="60">
        <f>Conversion_factors!$A48*D295+D376</f>
        <v>458.01471422402176</v>
      </c>
      <c r="E129" s="60">
        <f>Conversion_factors!$A48*E295+E376</f>
        <v>121.79836007046666</v>
      </c>
      <c r="F129" s="60">
        <f>Conversion_factors!$A48*F295+F376</f>
        <v>4.2450078870197659E-2</v>
      </c>
      <c r="G129" s="60">
        <f>Conversion_factors!$A48*G295+G376</f>
        <v>4.2450078870197659E-2</v>
      </c>
      <c r="H129" s="60">
        <f>Conversion_factors!$A48*H295+H376</f>
        <v>4.2450078870197659E-2</v>
      </c>
      <c r="I129" s="60">
        <f>Conversion_factors!$A48*I295+I376</f>
        <v>434.03456300332988</v>
      </c>
      <c r="J129" s="60">
        <f>Conversion_factors!$A48*J295+J376</f>
        <v>2606.7939362607567</v>
      </c>
      <c r="K129" s="60">
        <f>Conversion_factors!$A48*K295+K376</f>
        <v>139.64688381298069</v>
      </c>
      <c r="L129" s="60">
        <f>Conversion_factors!$A48*L295+L376</f>
        <v>3260.6841658822073</v>
      </c>
      <c r="M129" s="60">
        <f>Conversion_factors!$A48*M295+M376</f>
        <v>3361.1555951565829</v>
      </c>
      <c r="N129" s="60">
        <f>Conversion_factors!$A48*N295+N376</f>
        <v>472.98678797920712</v>
      </c>
      <c r="O129" s="60">
        <f>Conversion_factors!$A48*O295+O376</f>
        <v>1184.6785115387877</v>
      </c>
      <c r="P129" s="60">
        <f>Conversion_factors!$A48*P295+P376</f>
        <v>3171.5861687663046</v>
      </c>
      <c r="Q129" s="60">
        <f>Conversion_factors!$A48*Q295+Q376</f>
        <v>557.32915232124731</v>
      </c>
      <c r="R129" s="60">
        <f>Conversion_factors!$A48*R295+R376</f>
        <v>342.1435381984835</v>
      </c>
      <c r="S129" s="60">
        <f>Conversion_factors!$A48*S295+S376</f>
        <v>414.19608926547966</v>
      </c>
      <c r="T129" s="60">
        <f>Conversion_factors!$A48*T295+T376</f>
        <v>231.66048945920289</v>
      </c>
      <c r="U129" s="60">
        <f>Conversion_factors!$A48*U295+U376</f>
        <v>691.76542916003598</v>
      </c>
      <c r="V129" s="60">
        <f>Conversion_factors!$A48*V295+V376</f>
        <v>99.196428762285819</v>
      </c>
      <c r="W129" s="60">
        <f>Conversion_factors!$A48*W295+W376</f>
        <v>105.62978098171337</v>
      </c>
      <c r="X129" s="77">
        <f>Conversion_factors!$A48*X295+X376</f>
        <v>19031.829294638785</v>
      </c>
      <c r="Z129" s="132">
        <f t="shared" si="361"/>
        <v>2.019883237569061</v>
      </c>
      <c r="AA129" s="132">
        <f t="shared" si="362"/>
        <v>5.235792965303478</v>
      </c>
      <c r="AB129" s="132">
        <f t="shared" si="363"/>
        <v>1.465474071502268</v>
      </c>
      <c r="AC129" s="132">
        <f t="shared" si="364"/>
        <v>6.2205541782750382E-5</v>
      </c>
      <c r="AD129" s="132">
        <f t="shared" si="365"/>
        <v>4.8526786896293508E-4</v>
      </c>
      <c r="AE129" s="132">
        <f t="shared" si="366"/>
        <v>5.1075802565411852E-4</v>
      </c>
      <c r="AF129" s="132">
        <f t="shared" si="367"/>
        <v>5.5459106022400375</v>
      </c>
      <c r="AG129" s="132">
        <f t="shared" si="368"/>
        <v>13.754076200944121</v>
      </c>
      <c r="AH129" s="132">
        <f t="shared" si="369"/>
        <v>1.5120373501436792</v>
      </c>
      <c r="AI129" s="132">
        <f t="shared" si="370"/>
        <v>5.010168949202054</v>
      </c>
      <c r="AJ129" s="132">
        <f t="shared" si="371"/>
        <v>6.5373232270949657</v>
      </c>
      <c r="AK129" s="132">
        <f t="shared" si="372"/>
        <v>3.3765445872078232</v>
      </c>
      <c r="AL129" s="132">
        <f t="shared" si="373"/>
        <v>12.51996183634613</v>
      </c>
      <c r="AM129" s="132">
        <f t="shared" si="374"/>
        <v>14.898612296242872</v>
      </c>
      <c r="AN129" s="132">
        <f t="shared" si="375"/>
        <v>2.1409556001590406</v>
      </c>
      <c r="AO129" s="132">
        <f t="shared" si="376"/>
        <v>1.4123740365544095</v>
      </c>
      <c r="AP129" s="132">
        <f t="shared" si="377"/>
        <v>8.9949073438697873</v>
      </c>
      <c r="AQ129" s="132">
        <f t="shared" si="378"/>
        <v>2.0626212157167836</v>
      </c>
      <c r="AR129" s="132">
        <f t="shared" si="379"/>
        <v>1.344452484022941</v>
      </c>
      <c r="AS129" s="132">
        <f t="shared" si="380"/>
        <v>1.5460063203320087</v>
      </c>
      <c r="AT129" s="132">
        <f t="shared" si="381"/>
        <v>1.3617199791278274</v>
      </c>
      <c r="AU129" s="132">
        <f t="shared" si="359"/>
        <v>19.704930643154096</v>
      </c>
      <c r="AV129" s="132"/>
      <c r="AX129" s="132">
        <f t="shared" si="406"/>
        <v>1.0210948065326526</v>
      </c>
      <c r="AY129" s="132">
        <f t="shared" si="407"/>
        <v>1.0072955803997656</v>
      </c>
      <c r="AZ129" s="132">
        <f t="shared" si="408"/>
        <v>1.1081684844627344</v>
      </c>
      <c r="BA129" s="132">
        <f t="shared" si="409"/>
        <v>0.9829757670504613</v>
      </c>
      <c r="BB129" s="132">
        <f t="shared" si="410"/>
        <v>0.96042651635669496</v>
      </c>
      <c r="BC129" s="132">
        <f t="shared" si="411"/>
        <v>1.0073539315796503</v>
      </c>
      <c r="BD129" s="132">
        <f t="shared" si="412"/>
        <v>0.98419222053337729</v>
      </c>
      <c r="BE129" s="132">
        <f t="shared" si="413"/>
        <v>0.96645729390981738</v>
      </c>
      <c r="BF129" s="132">
        <f t="shared" si="414"/>
        <v>1.0504969198877105</v>
      </c>
      <c r="BG129" s="132">
        <f t="shared" si="415"/>
        <v>1.1193909988672166</v>
      </c>
      <c r="BH129" s="132">
        <f t="shared" si="416"/>
        <v>0.98499569389316499</v>
      </c>
      <c r="BI129" s="132">
        <f t="shared" si="417"/>
        <v>1.0024890747264295</v>
      </c>
      <c r="BJ129" s="132">
        <f t="shared" si="418"/>
        <v>1.0151077410237654</v>
      </c>
      <c r="BK129" s="132">
        <f t="shared" si="419"/>
        <v>0.9664936714774246</v>
      </c>
      <c r="BL129" s="132">
        <f t="shared" si="420"/>
        <v>1.0149903386308339</v>
      </c>
      <c r="BM129" s="132">
        <f t="shared" si="421"/>
        <v>1.0629972207692449</v>
      </c>
      <c r="BN129" s="132">
        <f t="shared" si="422"/>
        <v>1.0041379677505657</v>
      </c>
      <c r="BO129" s="132">
        <f t="shared" si="423"/>
        <v>1.0182583382091734</v>
      </c>
      <c r="BP129" s="132">
        <f t="shared" si="424"/>
        <v>0.99633220243737453</v>
      </c>
      <c r="BQ129" s="132">
        <f t="shared" si="425"/>
        <v>1.0415955254729889</v>
      </c>
      <c r="BR129" s="132">
        <f t="shared" si="426"/>
        <v>1.0572368385367772</v>
      </c>
      <c r="BS129" s="132">
        <f t="shared" si="427"/>
        <v>0.99038877952094828</v>
      </c>
      <c r="BT129" s="16"/>
      <c r="BU129" s="796">
        <f t="shared" si="382"/>
        <v>1986</v>
      </c>
      <c r="BV129" s="9">
        <f t="shared" si="385"/>
        <v>1.0276598798466301</v>
      </c>
      <c r="BW129" s="9">
        <f t="shared" si="222"/>
        <v>0.99038877952094828</v>
      </c>
      <c r="BX129" s="9">
        <f t="shared" si="223"/>
        <v>0.94529415785354742</v>
      </c>
      <c r="BY129" s="9">
        <f t="shared" si="224"/>
        <v>1.0366500705519635</v>
      </c>
      <c r="BZ129" s="9">
        <f t="shared" si="225"/>
        <v>1.0106635693466757</v>
      </c>
      <c r="CA129" s="9">
        <f t="shared" si="166"/>
        <v>1.017782943768416</v>
      </c>
      <c r="CB129" s="9">
        <f t="shared" si="226"/>
        <v>1.0177828141639482</v>
      </c>
      <c r="CC129" s="9"/>
      <c r="CD129" s="9">
        <f t="shared" si="227"/>
        <v>0.97993925543123883</v>
      </c>
      <c r="CE129" s="9">
        <f t="shared" si="228"/>
        <v>0.99038890563705961</v>
      </c>
      <c r="CG129" s="35"/>
      <c r="CH129">
        <f t="shared" si="229"/>
        <v>1986</v>
      </c>
      <c r="CI129" s="19">
        <f t="shared" si="230"/>
        <v>7.2426109346586637E-2</v>
      </c>
      <c r="CJ129" s="19">
        <f t="shared" si="310"/>
        <v>2.4065722066614125E-2</v>
      </c>
      <c r="CK129" s="19">
        <f t="shared" si="311"/>
        <v>6.3997190277855706E-3</v>
      </c>
      <c r="CL129" s="19">
        <f t="shared" si="312"/>
        <v>2.2304781223608247E-6</v>
      </c>
      <c r="CM129" s="19">
        <f t="shared" si="313"/>
        <v>2.2304781223608247E-6</v>
      </c>
      <c r="CN129" s="19">
        <f t="shared" si="314"/>
        <v>2.2304781223608247E-6</v>
      </c>
      <c r="CO129" s="19">
        <f t="shared" si="315"/>
        <v>2.2805719633351075E-2</v>
      </c>
      <c r="CP129" s="19">
        <f t="shared" si="316"/>
        <v>0.13697022476946469</v>
      </c>
      <c r="CQ129" s="19">
        <f t="shared" si="317"/>
        <v>7.3375439455165168E-3</v>
      </c>
      <c r="CR129" s="19">
        <f t="shared" si="318"/>
        <v>0.17132794306854851</v>
      </c>
      <c r="CS129" s="19">
        <f t="shared" si="319"/>
        <v>0.17660706930065895</v>
      </c>
      <c r="CT129" s="19">
        <f t="shared" si="320"/>
        <v>2.4852408071590167E-2</v>
      </c>
      <c r="CU129" s="19">
        <f t="shared" si="321"/>
        <v>6.2247222439752989E-2</v>
      </c>
      <c r="CV129" s="19">
        <f t="shared" si="322"/>
        <v>0.16664641741294578</v>
      </c>
      <c r="CW129" s="19">
        <f t="shared" si="323"/>
        <v>2.9284055867306747E-2</v>
      </c>
      <c r="CX129" s="19">
        <f t="shared" si="324"/>
        <v>1.7977438369251475E-2</v>
      </c>
      <c r="CY129" s="19">
        <f t="shared" si="309"/>
        <v>2.1763335665382286E-2</v>
      </c>
      <c r="CZ129" s="19">
        <f t="shared" si="168"/>
        <v>1.2172266042994671E-2</v>
      </c>
      <c r="DA129" s="19">
        <f t="shared" si="169"/>
        <v>3.6347815990284471E-2</v>
      </c>
      <c r="DB129" s="19">
        <f t="shared" si="170"/>
        <v>5.2121331705213009E-3</v>
      </c>
      <c r="DC129" s="19">
        <f t="shared" si="171"/>
        <v>5.5501643770769311E-3</v>
      </c>
      <c r="DF129" s="19">
        <f t="shared" si="280"/>
        <v>7.2010250485093699E-2</v>
      </c>
      <c r="DG129" s="19">
        <f t="shared" si="327"/>
        <v>2.3813266397767874E-2</v>
      </c>
      <c r="DH129" s="19">
        <f t="shared" si="328"/>
        <v>6.1843384622815726E-3</v>
      </c>
      <c r="DI129" s="19">
        <f t="shared" si="329"/>
        <v>2.2603155967784775E-6</v>
      </c>
      <c r="DJ129" s="19">
        <f t="shared" si="330"/>
        <v>2.2603155967784775E-6</v>
      </c>
      <c r="DK129" s="19">
        <f t="shared" si="331"/>
        <v>2.2603155967784775E-6</v>
      </c>
      <c r="DL129" s="19">
        <f t="shared" si="332"/>
        <v>2.2604797998135678E-2</v>
      </c>
      <c r="DM129" s="19">
        <f t="shared" si="333"/>
        <v>0.13753968521703186</v>
      </c>
      <c r="DN129" s="19">
        <f t="shared" si="334"/>
        <v>7.1076549130941963E-3</v>
      </c>
      <c r="DO129" s="19">
        <f t="shared" si="335"/>
        <v>0.16343913857118075</v>
      </c>
      <c r="DP129" s="19">
        <f t="shared" si="336"/>
        <v>0.17958183787348841</v>
      </c>
      <c r="DQ129" s="19">
        <f t="shared" si="337"/>
        <v>2.4674653666803718E-2</v>
      </c>
      <c r="DR129" s="19">
        <f t="shared" si="338"/>
        <v>6.1427901133118655E-2</v>
      </c>
      <c r="DS129" s="19">
        <f t="shared" si="339"/>
        <v>0.17369764232076865</v>
      </c>
      <c r="DT129" s="19">
        <f t="shared" si="340"/>
        <v>2.9430850421408278E-2</v>
      </c>
      <c r="DU129" s="19">
        <f t="shared" si="341"/>
        <v>1.7918798832498879E-2</v>
      </c>
      <c r="DV129" s="19">
        <f t="shared" si="325"/>
        <v>2.1601242723359768E-2</v>
      </c>
      <c r="DW129" s="19">
        <f t="shared" si="248"/>
        <v>1.2071417528250177E-2</v>
      </c>
      <c r="DX129" s="19">
        <f t="shared" si="249"/>
        <v>3.6170540367697811E-2</v>
      </c>
      <c r="DY129" s="19">
        <f t="shared" si="250"/>
        <v>5.0600726575235023E-3</v>
      </c>
      <c r="DZ129" s="19">
        <f t="shared" si="251"/>
        <v>5.4054534857602508E-3</v>
      </c>
      <c r="EA129" s="19">
        <f t="shared" si="252"/>
        <v>0.9997463240020541</v>
      </c>
      <c r="EC129" s="19">
        <f t="shared" si="281"/>
        <v>7.2028522392392158E-2</v>
      </c>
      <c r="ED129" s="19">
        <f t="shared" si="342"/>
        <v>2.3819308784694213E-2</v>
      </c>
      <c r="EE129" s="19">
        <f t="shared" si="343"/>
        <v>6.1859076785851386E-3</v>
      </c>
      <c r="EF129" s="19">
        <f t="shared" si="344"/>
        <v>2.2608891300847969E-6</v>
      </c>
      <c r="EG129" s="19">
        <f t="shared" si="345"/>
        <v>2.2608891300847969E-6</v>
      </c>
      <c r="EH129" s="19">
        <f t="shared" si="346"/>
        <v>2.2608891300847969E-6</v>
      </c>
      <c r="EI129" s="19">
        <f t="shared" si="347"/>
        <v>2.2610533747848254E-2</v>
      </c>
      <c r="EJ129" s="19">
        <f t="shared" si="348"/>
        <v>0.13757458458706898</v>
      </c>
      <c r="EK129" s="19">
        <f t="shared" si="349"/>
        <v>7.1094584120517286E-3</v>
      </c>
      <c r="EL129" s="19">
        <f t="shared" si="350"/>
        <v>0.16348060967798561</v>
      </c>
      <c r="EM129" s="19">
        <f t="shared" si="351"/>
        <v>0.17962740503471902</v>
      </c>
      <c r="EN129" s="19">
        <f t="shared" si="352"/>
        <v>2.4680914622450787E-2</v>
      </c>
      <c r="EO129" s="19">
        <f t="shared" si="353"/>
        <v>6.1443487871221662E-2</v>
      </c>
      <c r="EP129" s="19">
        <f t="shared" si="354"/>
        <v>0.17374171642406736</v>
      </c>
      <c r="EQ129" s="19">
        <f t="shared" si="355"/>
        <v>2.9438318216159613E-2</v>
      </c>
      <c r="ER129" s="19">
        <f t="shared" si="356"/>
        <v>1.7923345555069092E-2</v>
      </c>
      <c r="ES129" s="19">
        <f t="shared" si="326"/>
        <v>2.1606723830589834E-2</v>
      </c>
      <c r="ET129" s="19">
        <f t="shared" si="254"/>
        <v>1.2074480534149355E-2</v>
      </c>
      <c r="EU129" s="19">
        <f t="shared" si="255"/>
        <v>3.6179718293841402E-2</v>
      </c>
      <c r="EV129" s="19">
        <f t="shared" si="256"/>
        <v>5.0613566022105283E-3</v>
      </c>
      <c r="EW129" s="19">
        <f t="shared" si="257"/>
        <v>5.4068250675049691E-3</v>
      </c>
      <c r="EZ129">
        <f t="shared" si="282"/>
        <v>2.0875391416829713E-2</v>
      </c>
      <c r="FA129">
        <f t="shared" si="293"/>
        <v>7.2690963859066557E-3</v>
      </c>
      <c r="FB129">
        <f t="shared" si="294"/>
        <v>0.10270863855434155</v>
      </c>
      <c r="FC129">
        <f t="shared" si="295"/>
        <v>-1.7170811172955602E-2</v>
      </c>
      <c r="FD129">
        <f t="shared" si="296"/>
        <v>-4.0377805315331111E-2</v>
      </c>
      <c r="FE129">
        <f t="shared" si="297"/>
        <v>7.3270232655489667E-3</v>
      </c>
      <c r="FF129">
        <f t="shared" si="298"/>
        <v>-1.5934054936937437E-2</v>
      </c>
      <c r="FG129">
        <f t="shared" si="299"/>
        <v>-3.4118167642311376E-2</v>
      </c>
      <c r="FH129">
        <f t="shared" si="300"/>
        <v>4.9263309254555396E-2</v>
      </c>
      <c r="FI129">
        <f t="shared" si="301"/>
        <v>0.11278478640939694</v>
      </c>
      <c r="FJ129">
        <f t="shared" si="302"/>
        <v>-1.5118009501669999E-2</v>
      </c>
      <c r="FK129">
        <f t="shared" si="303"/>
        <v>2.4859821107039554E-3</v>
      </c>
      <c r="FL129">
        <f t="shared" si="304"/>
        <v>1.4994755652253429E-2</v>
      </c>
      <c r="FM129">
        <f t="shared" si="305"/>
        <v>-3.4080528231624906E-2</v>
      </c>
      <c r="FN129">
        <f t="shared" si="306"/>
        <v>1.4879093858137135E-2</v>
      </c>
      <c r="FO129">
        <f t="shared" si="307"/>
        <v>6.1092484840160527E-2</v>
      </c>
      <c r="FP129">
        <f t="shared" si="288"/>
        <v>4.1294299067909674E-3</v>
      </c>
      <c r="FQ129">
        <f t="shared" si="289"/>
        <v>1.8093656277083474E-2</v>
      </c>
      <c r="FR129">
        <f t="shared" si="290"/>
        <v>-3.6745404247906085E-3</v>
      </c>
      <c r="FS129">
        <f t="shared" si="291"/>
        <v>4.0753696642077536E-2</v>
      </c>
      <c r="FT129">
        <f t="shared" si="292"/>
        <v>5.5658748521895757E-2</v>
      </c>
      <c r="FV129" s="3"/>
      <c r="FW129" s="19">
        <f t="shared" si="428"/>
        <v>1.0106635693466757</v>
      </c>
      <c r="FX129" s="19">
        <f t="shared" si="283"/>
        <v>0.74883705821675461</v>
      </c>
      <c r="FY129" s="19">
        <f t="shared" si="386"/>
        <v>1.0106635693466757</v>
      </c>
      <c r="GA129" s="19">
        <f t="shared" si="429"/>
        <v>0.94529415785354742</v>
      </c>
      <c r="GB129" s="19">
        <f t="shared" si="284"/>
        <v>0.87141156890154625</v>
      </c>
      <c r="GC129" s="19">
        <f t="shared" si="387"/>
        <v>0.94529415785354742</v>
      </c>
      <c r="GE129" s="19">
        <f t="shared" si="430"/>
        <v>1.0366500705519635</v>
      </c>
      <c r="GF129" s="19">
        <f t="shared" si="285"/>
        <v>0.91337807462279097</v>
      </c>
      <c r="GG129" s="19">
        <f t="shared" si="388"/>
        <v>1.0366500705519635</v>
      </c>
      <c r="GI129" s="19">
        <f t="shared" si="360"/>
        <v>1.0276598798466301</v>
      </c>
      <c r="GJ129" s="19">
        <f t="shared" si="262"/>
        <v>1.017782943768416</v>
      </c>
      <c r="GK129" s="19">
        <f t="shared" si="389"/>
        <v>1.0177828141639482</v>
      </c>
      <c r="GL129" s="3"/>
      <c r="GM129" s="3"/>
      <c r="GN129" s="8"/>
      <c r="GO129" s="3"/>
      <c r="GV129" s="30"/>
      <c r="GW129" s="12" t="str">
        <f t="shared" si="265"/>
        <v/>
      </c>
      <c r="GX129" s="19"/>
      <c r="HF129" s="12" t="str">
        <f t="shared" ca="1" si="390"/>
        <v/>
      </c>
      <c r="HG129" s="12" t="str">
        <f t="shared" ca="1" si="391"/>
        <v/>
      </c>
      <c r="HH129" s="12" t="str">
        <f t="shared" ca="1" si="392"/>
        <v/>
      </c>
      <c r="HJ129" s="17"/>
      <c r="HL129" s="18">
        <f t="shared" si="268"/>
        <v>1986</v>
      </c>
      <c r="HM129" s="9">
        <f t="shared" si="393"/>
        <v>0.72735716255242577</v>
      </c>
      <c r="HN129" s="9">
        <f t="shared" si="394"/>
        <v>1.1185642661146882</v>
      </c>
      <c r="HO129" s="9">
        <f t="shared" si="395"/>
        <v>0.96175153567407323</v>
      </c>
      <c r="HP129" s="9">
        <f t="shared" si="396"/>
        <v>1.1369581816760923</v>
      </c>
      <c r="HQ129" s="9">
        <f t="shared" si="397"/>
        <v>1.0229469195992447</v>
      </c>
      <c r="HR129" s="9">
        <f t="shared" si="269"/>
        <v>0.81359486415460458</v>
      </c>
      <c r="HS129" s="9">
        <f t="shared" si="398"/>
        <v>0.81359573073371616</v>
      </c>
      <c r="HT129" s="9"/>
      <c r="HU129" s="9">
        <f t="shared" si="399"/>
        <v>1.0934712772241839</v>
      </c>
      <c r="HV129" s="23">
        <f t="shared" si="270"/>
        <v>1.1185630747067306</v>
      </c>
      <c r="HX129" s="8"/>
      <c r="HY129" s="5">
        <f t="shared" si="287"/>
        <v>37</v>
      </c>
      <c r="HZ129" t="b">
        <f t="shared" si="271"/>
        <v>0</v>
      </c>
      <c r="IC129" s="11"/>
      <c r="ID129" s="11"/>
      <c r="IE129" s="11"/>
      <c r="IF129">
        <f t="shared" si="273"/>
        <v>0</v>
      </c>
      <c r="IG129" s="12" t="str">
        <f t="shared" si="274"/>
        <v/>
      </c>
      <c r="IH129" s="19" t="str">
        <f t="shared" ca="1" si="275"/>
        <v/>
      </c>
      <c r="II129" s="19" t="str">
        <f t="shared" ca="1" si="276"/>
        <v/>
      </c>
      <c r="IJ129" s="11">
        <f t="shared" si="193"/>
        <v>0</v>
      </c>
      <c r="IK129" s="12" t="str">
        <f t="shared" ca="1" si="400"/>
        <v/>
      </c>
      <c r="IL129" s="12" t="str">
        <f t="shared" ca="1" si="401"/>
        <v/>
      </c>
      <c r="IM129" s="12" t="str">
        <f t="shared" ca="1" si="402"/>
        <v/>
      </c>
      <c r="IN129" s="12" t="str">
        <f t="shared" ca="1" si="403"/>
        <v/>
      </c>
      <c r="IO129">
        <f t="shared" si="277"/>
        <v>0</v>
      </c>
      <c r="IP129" s="12" t="str">
        <f t="shared" ca="1" si="278"/>
        <v/>
      </c>
      <c r="IQ129" s="12" t="str">
        <f t="shared" ca="1" si="404"/>
        <v/>
      </c>
      <c r="IR129" s="12" t="str">
        <f t="shared" ca="1" si="405"/>
        <v/>
      </c>
    </row>
    <row r="130" spans="1:252" x14ac:dyDescent="0.2">
      <c r="A130" t="s">
        <v>105</v>
      </c>
      <c r="B130" s="1">
        <f t="shared" si="279"/>
        <v>1987</v>
      </c>
      <c r="C130" s="60">
        <f>Conversion_factors!$A49*C296+C377</f>
        <v>1399.8455066172287</v>
      </c>
      <c r="D130" s="60">
        <f>Conversion_factors!$A49*D296+D377</f>
        <v>497.40612988917144</v>
      </c>
      <c r="E130" s="60">
        <f>Conversion_factors!$A49*E296+E377</f>
        <v>125.17243721312208</v>
      </c>
      <c r="F130" s="60">
        <f>Conversion_factors!$A49*F296+F377</f>
        <v>4.2188583716577348E-2</v>
      </c>
      <c r="G130" s="60">
        <f>Conversion_factors!$A49*G296+G377</f>
        <v>4.2188583716577348E-2</v>
      </c>
      <c r="H130" s="60">
        <f>Conversion_factors!$A49*H296+H377</f>
        <v>4.2188583716577348E-2</v>
      </c>
      <c r="I130" s="60">
        <f>Conversion_factors!$A49*I296+I377</f>
        <v>499.18868109510356</v>
      </c>
      <c r="J130" s="60">
        <f>Conversion_factors!$A49*J296+J377</f>
        <v>2665.4088571779898</v>
      </c>
      <c r="K130" s="60">
        <f>Conversion_factors!$A49*K296+K377</f>
        <v>159.62426183046119</v>
      </c>
      <c r="L130" s="60">
        <f>Conversion_factors!$A49*L296+L377</f>
        <v>3121.0687987217852</v>
      </c>
      <c r="M130" s="60">
        <f>Conversion_factors!$A49*M296+M377</f>
        <v>3616.919670846135</v>
      </c>
      <c r="N130" s="60">
        <f>Conversion_factors!$A49*N296+N377</f>
        <v>506.62121747386772</v>
      </c>
      <c r="O130" s="60">
        <f>Conversion_factors!$A49*O296+O377</f>
        <v>1231.8860486852441</v>
      </c>
      <c r="P130" s="60">
        <f>Conversion_factors!$A49*P296+P377</f>
        <v>3216.9811276088922</v>
      </c>
      <c r="Q130" s="60">
        <f>Conversion_factors!$A49*Q296+Q377</f>
        <v>602.4524744975115</v>
      </c>
      <c r="R130" s="60">
        <f>Conversion_factors!$A49*R296+R377</f>
        <v>375.12595910455377</v>
      </c>
      <c r="S130" s="60">
        <f>Conversion_factors!$A49*S296+S377</f>
        <v>437.98234147857028</v>
      </c>
      <c r="T130" s="60">
        <f>Conversion_factors!$A49*T296+T377</f>
        <v>233.43611252654273</v>
      </c>
      <c r="U130" s="60">
        <f>Conversion_factors!$A49*U296+U377</f>
        <v>720.32036650868474</v>
      </c>
      <c r="V130" s="60">
        <f>Conversion_factors!$A49*V296+V377</f>
        <v>115.6943277575713</v>
      </c>
      <c r="W130" s="60">
        <f>Conversion_factors!$A49*W296+W377</f>
        <v>124.69879689246399</v>
      </c>
      <c r="X130" s="77">
        <f>Conversion_factors!$A49*X296+X377</f>
        <v>19649.95968167605</v>
      </c>
      <c r="Z130" s="132">
        <f t="shared" si="361"/>
        <v>1.9555195299721284</v>
      </c>
      <c r="AA130" s="132">
        <f t="shared" si="362"/>
        <v>5.0228049893636753</v>
      </c>
      <c r="AB130" s="132">
        <f t="shared" si="363"/>
        <v>1.379621052753913</v>
      </c>
      <c r="AC130" s="132">
        <f t="shared" si="364"/>
        <v>5.8935503246352133E-5</v>
      </c>
      <c r="AD130" s="132">
        <f t="shared" si="365"/>
        <v>4.2602013938394161E-4</v>
      </c>
      <c r="AE130" s="132">
        <f t="shared" si="366"/>
        <v>4.6499261001174593E-4</v>
      </c>
      <c r="AF130" s="132">
        <f t="shared" si="367"/>
        <v>5.5180418641099793</v>
      </c>
      <c r="AG130" s="132">
        <f t="shared" si="368"/>
        <v>13.684586529819667</v>
      </c>
      <c r="AH130" s="132">
        <f t="shared" si="369"/>
        <v>1.5537425665030951</v>
      </c>
      <c r="AI130" s="132">
        <f t="shared" si="370"/>
        <v>4.6434074505519396</v>
      </c>
      <c r="AJ130" s="132">
        <f t="shared" si="371"/>
        <v>6.0877931815171351</v>
      </c>
      <c r="AK130" s="132">
        <f t="shared" si="372"/>
        <v>3.1641680629618265</v>
      </c>
      <c r="AL130" s="132">
        <f t="shared" si="373"/>
        <v>11.709627117255582</v>
      </c>
      <c r="AM130" s="132">
        <f t="shared" si="374"/>
        <v>14.492551025770265</v>
      </c>
      <c r="AN130" s="132">
        <f t="shared" si="375"/>
        <v>2.270784977506072</v>
      </c>
      <c r="AO130" s="132">
        <f t="shared" si="376"/>
        <v>1.4734639945315973</v>
      </c>
      <c r="AP130" s="132">
        <f t="shared" si="377"/>
        <v>8.6271844120497683</v>
      </c>
      <c r="AQ130" s="132">
        <f t="shared" si="378"/>
        <v>2.0111731430728987</v>
      </c>
      <c r="AR130" s="132">
        <f t="shared" si="379"/>
        <v>1.3713313482751002</v>
      </c>
      <c r="AS130" s="132">
        <f t="shared" si="380"/>
        <v>1.6089860065121298</v>
      </c>
      <c r="AT130" s="132">
        <f t="shared" si="381"/>
        <v>1.3884842553135337</v>
      </c>
      <c r="AU130" s="132">
        <f t="shared" si="359"/>
        <v>19.150859561906234</v>
      </c>
      <c r="AV130" s="132"/>
      <c r="AX130" s="132">
        <f t="shared" si="406"/>
        <v>0.98855755569853498</v>
      </c>
      <c r="AY130" s="132">
        <f t="shared" si="407"/>
        <v>0.96631958148915553</v>
      </c>
      <c r="AZ130" s="132">
        <f t="shared" si="408"/>
        <v>1.0432477796048265</v>
      </c>
      <c r="BA130" s="132">
        <f t="shared" si="409"/>
        <v>0.93130241855963636</v>
      </c>
      <c r="BB130" s="132">
        <f t="shared" si="410"/>
        <v>0.84316532071395911</v>
      </c>
      <c r="BC130" s="132">
        <f t="shared" si="411"/>
        <v>0.91709206771822793</v>
      </c>
      <c r="BD130" s="132">
        <f t="shared" si="412"/>
        <v>0.9792465592649453</v>
      </c>
      <c r="BE130" s="132">
        <f t="shared" si="413"/>
        <v>0.96157446510121936</v>
      </c>
      <c r="BF130" s="132">
        <f t="shared" si="414"/>
        <v>1.0794718663892993</v>
      </c>
      <c r="BG130" s="132">
        <f t="shared" si="415"/>
        <v>1.0374477501499504</v>
      </c>
      <c r="BH130" s="132">
        <f t="shared" si="416"/>
        <v>0.91726381896696141</v>
      </c>
      <c r="BI130" s="132">
        <f t="shared" si="417"/>
        <v>0.9394349257921657</v>
      </c>
      <c r="BJ130" s="132">
        <f t="shared" si="418"/>
        <v>0.94940649872595373</v>
      </c>
      <c r="BK130" s="132">
        <f t="shared" si="419"/>
        <v>0.94015191290687461</v>
      </c>
      <c r="BL130" s="132">
        <f t="shared" si="420"/>
        <v>1.0765402202201133</v>
      </c>
      <c r="BM130" s="132">
        <f t="shared" si="421"/>
        <v>1.1089754488207053</v>
      </c>
      <c r="BN130" s="132">
        <f t="shared" si="422"/>
        <v>0.96308756630260861</v>
      </c>
      <c r="BO130" s="132">
        <f t="shared" si="423"/>
        <v>0.99285986535567772</v>
      </c>
      <c r="BP130" s="132">
        <f t="shared" si="424"/>
        <v>1.0162512983798622</v>
      </c>
      <c r="BQ130" s="132">
        <f t="shared" si="425"/>
        <v>1.0840270203887532</v>
      </c>
      <c r="BR130" s="132">
        <f t="shared" si="426"/>
        <v>1.078016572383691</v>
      </c>
      <c r="BS130" s="132">
        <f t="shared" si="427"/>
        <v>0.96254063370087817</v>
      </c>
      <c r="BT130" s="16"/>
      <c r="BU130" s="796">
        <f t="shared" si="382"/>
        <v>1987</v>
      </c>
      <c r="BV130" s="9">
        <f t="shared" si="385"/>
        <v>1.0917348424268518</v>
      </c>
      <c r="BW130" s="9">
        <f t="shared" si="222"/>
        <v>0.96254063370087817</v>
      </c>
      <c r="BX130" s="9">
        <f t="shared" si="223"/>
        <v>0.97130059419562076</v>
      </c>
      <c r="BY130" s="9">
        <f t="shared" si="224"/>
        <v>1.0182364832889934</v>
      </c>
      <c r="BZ130" s="9">
        <f t="shared" si="225"/>
        <v>0.97323314270459327</v>
      </c>
      <c r="CA130" s="9">
        <f t="shared" si="166"/>
        <v>1.0508394515966415</v>
      </c>
      <c r="CB130" s="9">
        <f t="shared" si="226"/>
        <v>1.0508391470628704</v>
      </c>
      <c r="CC130" s="9"/>
      <c r="CD130" s="9">
        <f t="shared" si="227"/>
        <v>0.98901370125025856</v>
      </c>
      <c r="CE130" s="9">
        <f t="shared" si="228"/>
        <v>0.96254091264569086</v>
      </c>
      <c r="CG130" s="35"/>
      <c r="CH130">
        <f t="shared" si="229"/>
        <v>1987</v>
      </c>
      <c r="CI130" s="19">
        <f t="shared" si="230"/>
        <v>7.1239103249794988E-2</v>
      </c>
      <c r="CJ130" s="19">
        <f t="shared" si="310"/>
        <v>2.5313340991381873E-2</v>
      </c>
      <c r="CK130" s="19">
        <f t="shared" si="311"/>
        <v>6.3701116562517781E-3</v>
      </c>
      <c r="CL130" s="19">
        <f t="shared" si="312"/>
        <v>2.1470061211331125E-6</v>
      </c>
      <c r="CM130" s="19">
        <f t="shared" si="313"/>
        <v>2.1470061211331125E-6</v>
      </c>
      <c r="CN130" s="19">
        <f t="shared" si="314"/>
        <v>2.1470061211331125E-6</v>
      </c>
      <c r="CO130" s="19">
        <f t="shared" si="315"/>
        <v>2.5404056251606778E-2</v>
      </c>
      <c r="CP130" s="19">
        <f t="shared" si="316"/>
        <v>0.13564449496878778</v>
      </c>
      <c r="CQ130" s="19">
        <f t="shared" si="317"/>
        <v>8.1233887710881036E-3</v>
      </c>
      <c r="CR130" s="19">
        <f t="shared" si="318"/>
        <v>0.15883334364457957</v>
      </c>
      <c r="CS130" s="19">
        <f t="shared" si="319"/>
        <v>0.18406753649570992</v>
      </c>
      <c r="CT130" s="19">
        <f t="shared" si="320"/>
        <v>2.5782303153848267E-2</v>
      </c>
      <c r="CU130" s="19">
        <f t="shared" si="321"/>
        <v>6.2691530600645487E-2</v>
      </c>
      <c r="CV130" s="19">
        <f t="shared" si="322"/>
        <v>0.16371438820858175</v>
      </c>
      <c r="CW130" s="19">
        <f t="shared" si="323"/>
        <v>3.0659221914806755E-2</v>
      </c>
      <c r="CX130" s="19">
        <f t="shared" si="324"/>
        <v>1.9090418768358371E-2</v>
      </c>
      <c r="CY130" s="19">
        <f t="shared" si="309"/>
        <v>2.228922341693133E-2</v>
      </c>
      <c r="CZ130" s="19">
        <f t="shared" si="168"/>
        <v>1.1879724758123867E-2</v>
      </c>
      <c r="DA130" s="19">
        <f t="shared" si="169"/>
        <v>3.6657600228075619E-2</v>
      </c>
      <c r="DB130" s="19">
        <f t="shared" si="170"/>
        <v>5.8877641293818223E-3</v>
      </c>
      <c r="DC130" s="19">
        <f t="shared" si="171"/>
        <v>6.3460077736825042E-3</v>
      </c>
      <c r="DF130" s="19">
        <f t="shared" si="280"/>
        <v>7.1830971700296134E-2</v>
      </c>
      <c r="DG130" s="19">
        <f t="shared" si="327"/>
        <v>2.4684276879380969E-2</v>
      </c>
      <c r="DH130" s="19">
        <f t="shared" si="328"/>
        <v>6.3849039010199166E-3</v>
      </c>
      <c r="DI130" s="19">
        <f t="shared" si="329"/>
        <v>2.1884768152254045E-6</v>
      </c>
      <c r="DJ130" s="19">
        <f t="shared" si="330"/>
        <v>2.1884768152254045E-6</v>
      </c>
      <c r="DK130" s="19">
        <f t="shared" si="331"/>
        <v>2.1884768152254045E-6</v>
      </c>
      <c r="DL130" s="19">
        <f t="shared" si="332"/>
        <v>2.408152964093465E-2</v>
      </c>
      <c r="DM130" s="19">
        <f t="shared" si="333"/>
        <v>0.13630628535476585</v>
      </c>
      <c r="DN130" s="19">
        <f t="shared" si="334"/>
        <v>7.7238046417034568E-3</v>
      </c>
      <c r="DO130" s="19">
        <f t="shared" si="335"/>
        <v>0.16500180578650578</v>
      </c>
      <c r="DP130" s="19">
        <f t="shared" si="336"/>
        <v>0.18031158030238409</v>
      </c>
      <c r="DQ130" s="19">
        <f t="shared" si="337"/>
        <v>2.5314509137689078E-2</v>
      </c>
      <c r="DR130" s="19">
        <f t="shared" si="338"/>
        <v>6.2469113177290071E-2</v>
      </c>
      <c r="DS130" s="19">
        <f t="shared" si="339"/>
        <v>0.16517606564581397</v>
      </c>
      <c r="DT130" s="19">
        <f t="shared" si="340"/>
        <v>2.9966380177581027E-2</v>
      </c>
      <c r="DU130" s="19">
        <f t="shared" si="341"/>
        <v>1.8528357599756094E-2</v>
      </c>
      <c r="DV130" s="19">
        <f t="shared" si="325"/>
        <v>2.2025233183337579E-2</v>
      </c>
      <c r="DW130" s="19">
        <f t="shared" si="248"/>
        <v>1.2025402353463726E-2</v>
      </c>
      <c r="DX130" s="19">
        <f t="shared" si="249"/>
        <v>3.650248902330059E-2</v>
      </c>
      <c r="DY130" s="19">
        <f t="shared" si="250"/>
        <v>5.5430877897455124E-3</v>
      </c>
      <c r="DZ130" s="19">
        <f t="shared" si="251"/>
        <v>5.9392019236576546E-3</v>
      </c>
      <c r="EA130" s="19">
        <f t="shared" si="252"/>
        <v>0.99982156364907193</v>
      </c>
      <c r="EC130" s="19">
        <f t="shared" si="281"/>
        <v>7.1843791244242589E-2</v>
      </c>
      <c r="ED130" s="19">
        <f t="shared" si="342"/>
        <v>2.4688682237748696E-2</v>
      </c>
      <c r="EE130" s="19">
        <f t="shared" si="343"/>
        <v>6.3860434033016699E-3</v>
      </c>
      <c r="EF130" s="19">
        <f t="shared" si="344"/>
        <v>2.1888673887349156E-6</v>
      </c>
      <c r="EG130" s="19">
        <f t="shared" si="345"/>
        <v>2.1888673887349156E-6</v>
      </c>
      <c r="EH130" s="19">
        <f t="shared" si="346"/>
        <v>2.1888673887349156E-6</v>
      </c>
      <c r="EI130" s="19">
        <f t="shared" si="347"/>
        <v>2.4085827428090002E-2</v>
      </c>
      <c r="EJ130" s="19">
        <f t="shared" si="348"/>
        <v>0.13633061169163591</v>
      </c>
      <c r="EK130" s="19">
        <f t="shared" si="349"/>
        <v>7.7251830951852131E-3</v>
      </c>
      <c r="EL130" s="19">
        <f t="shared" si="350"/>
        <v>0.16503125336114463</v>
      </c>
      <c r="EM130" s="19">
        <f t="shared" si="351"/>
        <v>0.18034376018486412</v>
      </c>
      <c r="EN130" s="19">
        <f t="shared" si="352"/>
        <v>2.5319026972471095E-2</v>
      </c>
      <c r="EO130" s="19">
        <f t="shared" si="353"/>
        <v>6.2480261927233396E-2</v>
      </c>
      <c r="EP130" s="19">
        <f t="shared" si="354"/>
        <v>0.16520554432029558</v>
      </c>
      <c r="EQ130" s="19">
        <f t="shared" si="355"/>
        <v>2.9971728223396218E-2</v>
      </c>
      <c r="ER130" s="19">
        <f t="shared" si="356"/>
        <v>1.853166432231439E-2</v>
      </c>
      <c r="ES130" s="19">
        <f t="shared" si="326"/>
        <v>2.202916398697341E-2</v>
      </c>
      <c r="ET130" s="19">
        <f t="shared" si="254"/>
        <v>1.2027548505329628E-2</v>
      </c>
      <c r="EU130" s="19">
        <f t="shared" si="255"/>
        <v>3.6509003556671263E-2</v>
      </c>
      <c r="EV130" s="19">
        <f t="shared" si="256"/>
        <v>5.5440770546244036E-3</v>
      </c>
      <c r="EW130" s="19">
        <f t="shared" si="257"/>
        <v>5.9402618823114917E-3</v>
      </c>
      <c r="EZ130">
        <f t="shared" si="282"/>
        <v>-3.2383804193958907E-2</v>
      </c>
      <c r="FA130">
        <f t="shared" si="293"/>
        <v>-4.1529766168685159E-2</v>
      </c>
      <c r="FB130">
        <f t="shared" si="294"/>
        <v>-6.0369926411364828E-2</v>
      </c>
      <c r="FC130">
        <f t="shared" si="295"/>
        <v>-5.4000411313357248E-2</v>
      </c>
      <c r="FD130">
        <f t="shared" si="296"/>
        <v>-0.13021442491102744</v>
      </c>
      <c r="FE130">
        <f t="shared" si="297"/>
        <v>-9.3874434029725257E-2</v>
      </c>
      <c r="FF130">
        <f t="shared" si="298"/>
        <v>-5.0377651485818938E-3</v>
      </c>
      <c r="FG130">
        <f t="shared" si="299"/>
        <v>-5.0651025066997795E-3</v>
      </c>
      <c r="FH130">
        <f t="shared" si="300"/>
        <v>2.720859967341541E-2</v>
      </c>
      <c r="FI130">
        <f t="shared" si="301"/>
        <v>-7.6021175856106182E-2</v>
      </c>
      <c r="FJ130">
        <f t="shared" si="302"/>
        <v>-7.1242140709107657E-2</v>
      </c>
      <c r="FK130">
        <f t="shared" si="303"/>
        <v>-6.4962709361845672E-2</v>
      </c>
      <c r="FL130">
        <f t="shared" si="304"/>
        <v>-6.6912983453225369E-2</v>
      </c>
      <c r="FM130">
        <f t="shared" si="305"/>
        <v>-2.7633279068468537E-2</v>
      </c>
      <c r="FN130">
        <f t="shared" si="306"/>
        <v>5.8873305291387033E-2</v>
      </c>
      <c r="FO130">
        <f t="shared" si="307"/>
        <v>4.234408515921706E-2</v>
      </c>
      <c r="FP130">
        <f t="shared" si="288"/>
        <v>-4.1740370484763423E-2</v>
      </c>
      <c r="FQ130">
        <f t="shared" si="289"/>
        <v>-2.5259403674600285E-2</v>
      </c>
      <c r="FR130">
        <f t="shared" si="290"/>
        <v>1.9795199922418245E-2</v>
      </c>
      <c r="FS130">
        <f t="shared" si="291"/>
        <v>3.9929132622605959E-2</v>
      </c>
      <c r="FT130">
        <f t="shared" si="292"/>
        <v>1.9464097115472107E-2</v>
      </c>
      <c r="FV130" s="3"/>
      <c r="FW130" s="19">
        <f t="shared" si="428"/>
        <v>0.96296450393845845</v>
      </c>
      <c r="FX130" s="19">
        <f t="shared" si="283"/>
        <v>0.72110350629643161</v>
      </c>
      <c r="FY130" s="19">
        <f t="shared" si="386"/>
        <v>0.97323314270459327</v>
      </c>
      <c r="GA130" s="19">
        <f t="shared" si="429"/>
        <v>1.0275114747362084</v>
      </c>
      <c r="GB130" s="19">
        <f t="shared" si="284"/>
        <v>0.89538538626422093</v>
      </c>
      <c r="GC130" s="19">
        <f t="shared" si="387"/>
        <v>0.97130059419562076</v>
      </c>
      <c r="GE130" s="19">
        <f t="shared" si="430"/>
        <v>0.98223741281070309</v>
      </c>
      <c r="GF130" s="19">
        <f t="shared" si="285"/>
        <v>0.8971541169355115</v>
      </c>
      <c r="GG130" s="19">
        <f t="shared" si="388"/>
        <v>1.0182364832889934</v>
      </c>
      <c r="GI130" s="19">
        <f t="shared" si="360"/>
        <v>1.0917348424268518</v>
      </c>
      <c r="GJ130" s="19">
        <f t="shared" si="262"/>
        <v>1.0508394515966415</v>
      </c>
      <c r="GK130" s="19">
        <f t="shared" si="389"/>
        <v>1.0508391470628704</v>
      </c>
      <c r="GL130" s="3"/>
      <c r="GM130" s="3"/>
      <c r="GN130" s="8"/>
      <c r="GO130" s="3"/>
      <c r="GV130" s="30"/>
      <c r="GW130" s="12" t="str">
        <f t="shared" si="265"/>
        <v/>
      </c>
      <c r="GX130" s="19"/>
      <c r="HF130" s="12" t="str">
        <f t="shared" ca="1" si="390"/>
        <v/>
      </c>
      <c r="HG130" s="12" t="str">
        <f t="shared" ca="1" si="391"/>
        <v/>
      </c>
      <c r="HH130" s="12" t="str">
        <f t="shared" ca="1" si="392"/>
        <v/>
      </c>
      <c r="HJ130" s="17"/>
      <c r="HL130" s="18">
        <f t="shared" si="268"/>
        <v>1987</v>
      </c>
      <c r="HM130" s="9">
        <f t="shared" si="393"/>
        <v>0.77270814285921596</v>
      </c>
      <c r="HN130" s="9">
        <f t="shared" si="394"/>
        <v>1.0871120309561388</v>
      </c>
      <c r="HO130" s="9">
        <f t="shared" si="395"/>
        <v>0.9882107387502802</v>
      </c>
      <c r="HP130" s="9">
        <f t="shared" si="396"/>
        <v>1.1167628628434862</v>
      </c>
      <c r="HQ130" s="9">
        <f t="shared" si="397"/>
        <v>0.9850615729872606</v>
      </c>
      <c r="HR130" s="9">
        <f t="shared" si="269"/>
        <v>0.84001956026549751</v>
      </c>
      <c r="HS130" s="9">
        <f t="shared" si="398"/>
        <v>0.84002031852002879</v>
      </c>
      <c r="HT130" s="9"/>
      <c r="HU130" s="9">
        <f t="shared" si="399"/>
        <v>1.1035970536994395</v>
      </c>
      <c r="HV130" s="23">
        <f t="shared" si="270"/>
        <v>1.0871110496612761</v>
      </c>
      <c r="HX130" s="8"/>
      <c r="HY130" s="5">
        <f t="shared" si="287"/>
        <v>38</v>
      </c>
      <c r="HZ130" t="b">
        <f t="shared" si="271"/>
        <v>0</v>
      </c>
      <c r="IC130" s="11"/>
      <c r="ID130" s="11"/>
      <c r="IE130" s="11"/>
      <c r="IF130">
        <f t="shared" si="273"/>
        <v>0</v>
      </c>
      <c r="IG130" s="12" t="str">
        <f t="shared" si="274"/>
        <v/>
      </c>
      <c r="IH130" s="19" t="str">
        <f t="shared" ca="1" si="275"/>
        <v/>
      </c>
      <c r="II130" s="19" t="str">
        <f t="shared" ca="1" si="276"/>
        <v/>
      </c>
      <c r="IJ130" s="11">
        <f t="shared" si="193"/>
        <v>0</v>
      </c>
      <c r="IK130" s="12" t="str">
        <f t="shared" ca="1" si="400"/>
        <v/>
      </c>
      <c r="IL130" s="12" t="str">
        <f t="shared" ca="1" si="401"/>
        <v/>
      </c>
      <c r="IM130" s="12" t="str">
        <f t="shared" ca="1" si="402"/>
        <v/>
      </c>
      <c r="IN130" s="12" t="str">
        <f t="shared" ca="1" si="403"/>
        <v/>
      </c>
      <c r="IO130">
        <f t="shared" si="277"/>
        <v>0</v>
      </c>
      <c r="IP130" s="12" t="str">
        <f t="shared" ca="1" si="278"/>
        <v/>
      </c>
      <c r="IQ130" s="12" t="str">
        <f t="shared" ca="1" si="404"/>
        <v/>
      </c>
      <c r="IR130" s="12" t="str">
        <f t="shared" ca="1" si="405"/>
        <v/>
      </c>
    </row>
    <row r="131" spans="1:252" x14ac:dyDescent="0.2">
      <c r="A131" t="s">
        <v>105</v>
      </c>
      <c r="B131" s="1">
        <f t="shared" si="279"/>
        <v>1988</v>
      </c>
      <c r="C131" s="60">
        <f>Conversion_factors!$A50*C297+C378</f>
        <v>1430.3249241810531</v>
      </c>
      <c r="D131" s="60">
        <f>Conversion_factors!$A50*D297+D378</f>
        <v>494.85245249902846</v>
      </c>
      <c r="E131" s="60">
        <f>Conversion_factors!$A50*E297+E378</f>
        <v>131.26856829794022</v>
      </c>
      <c r="F131" s="60">
        <f>Conversion_factors!$A50*F297+F378</f>
        <v>4.2089143247205169E-2</v>
      </c>
      <c r="G131" s="60">
        <f>Conversion_factors!$A50*G297+G378</f>
        <v>4.2089143247205169E-2</v>
      </c>
      <c r="H131" s="60">
        <f>Conversion_factors!$A50*H297+H378</f>
        <v>4.2089143247205169E-2</v>
      </c>
      <c r="I131" s="60">
        <f>Conversion_factors!$A50*I297+I378</f>
        <v>515.90724331425281</v>
      </c>
      <c r="J131" s="60">
        <f>Conversion_factors!$A50*J297+J378</f>
        <v>2787.8880832566592</v>
      </c>
      <c r="K131" s="60">
        <f>Conversion_factors!$A50*K297+K378</f>
        <v>172.38864570208744</v>
      </c>
      <c r="L131" s="60">
        <f>Conversion_factors!$A50*L297+L378</f>
        <v>3395.2725582280473</v>
      </c>
      <c r="M131" s="60">
        <f>Conversion_factors!$A50*M297+M378</f>
        <v>3824.6853518770122</v>
      </c>
      <c r="N131" s="60">
        <f>Conversion_factors!$A50*N297+N378</f>
        <v>522.84963926084652</v>
      </c>
      <c r="O131" s="60">
        <f>Conversion_factors!$A50*O297+O378</f>
        <v>1257.8191142665337</v>
      </c>
      <c r="P131" s="60">
        <f>Conversion_factors!$A50*P297+P378</f>
        <v>3738.4649980163795</v>
      </c>
      <c r="Q131" s="60">
        <f>Conversion_factors!$A50*Q297+Q378</f>
        <v>632.20921143820499</v>
      </c>
      <c r="R131" s="60">
        <f>Conversion_factors!$A50*R297+R378</f>
        <v>388.19152999173986</v>
      </c>
      <c r="S131" s="60">
        <f>Conversion_factors!$A50*S297+S378</f>
        <v>448.0773290944997</v>
      </c>
      <c r="T131" s="60">
        <f>Conversion_factors!$A50*T297+T378</f>
        <v>235.15490104056465</v>
      </c>
      <c r="U131" s="60">
        <f>Conversion_factors!$A50*U297+U378</f>
        <v>749.1175863690537</v>
      </c>
      <c r="V131" s="60">
        <f>Conversion_factors!$A50*V297+V378</f>
        <v>119.87487847566845</v>
      </c>
      <c r="W131" s="60">
        <f>Conversion_factors!$A50*W297+W378</f>
        <v>130.94738118814067</v>
      </c>
      <c r="X131" s="77">
        <f>Conversion_factors!$A50*X297+X378</f>
        <v>20975.420663927456</v>
      </c>
      <c r="Z131" s="132">
        <f t="shared" si="361"/>
        <v>1.9477346670364288</v>
      </c>
      <c r="AA131" s="132">
        <f t="shared" si="362"/>
        <v>4.9812830537971218</v>
      </c>
      <c r="AB131" s="132">
        <f t="shared" si="363"/>
        <v>1.4459347297422178</v>
      </c>
      <c r="AC131" s="132">
        <f t="shared" si="364"/>
        <v>5.7314587771293524E-5</v>
      </c>
      <c r="AD131" s="132">
        <f t="shared" si="365"/>
        <v>4.2367767391544712E-4</v>
      </c>
      <c r="AE131" s="132">
        <f t="shared" si="366"/>
        <v>4.636155841061614E-4</v>
      </c>
      <c r="AF131" s="132">
        <f t="shared" si="367"/>
        <v>5.7040714602214795</v>
      </c>
      <c r="AG131" s="132">
        <f t="shared" si="368"/>
        <v>13.793260947810142</v>
      </c>
      <c r="AH131" s="132">
        <f t="shared" si="369"/>
        <v>1.6335924722983026</v>
      </c>
      <c r="AI131" s="132">
        <f t="shared" si="370"/>
        <v>4.8968782715099692</v>
      </c>
      <c r="AJ131" s="132">
        <f t="shared" si="371"/>
        <v>6.1746536683509436</v>
      </c>
      <c r="AK131" s="132">
        <f t="shared" si="372"/>
        <v>3.1273507069056423</v>
      </c>
      <c r="AL131" s="132">
        <f t="shared" si="373"/>
        <v>11.85029422290236</v>
      </c>
      <c r="AM131" s="132">
        <f t="shared" si="374"/>
        <v>15.125519919364189</v>
      </c>
      <c r="AN131" s="132">
        <f t="shared" si="375"/>
        <v>2.2795800650831737</v>
      </c>
      <c r="AO131" s="132">
        <f t="shared" si="376"/>
        <v>1.4050241566048087</v>
      </c>
      <c r="AP131" s="132">
        <f t="shared" si="377"/>
        <v>8.0804312187299043</v>
      </c>
      <c r="AQ131" s="132">
        <f t="shared" si="378"/>
        <v>1.9592828478567454</v>
      </c>
      <c r="AR131" s="132">
        <f t="shared" si="379"/>
        <v>1.3561696913423538</v>
      </c>
      <c r="AS131" s="132">
        <f t="shared" si="380"/>
        <v>1.6887683930072348</v>
      </c>
      <c r="AT131" s="132">
        <f t="shared" si="381"/>
        <v>1.3625865323344859</v>
      </c>
      <c r="AU131" s="132">
        <f t="shared" si="359"/>
        <v>19.227846018532773</v>
      </c>
      <c r="AV131" s="132"/>
      <c r="AX131" s="132">
        <f t="shared" si="406"/>
        <v>0.9846221385588898</v>
      </c>
      <c r="AY131" s="132">
        <f t="shared" si="407"/>
        <v>0.95833132403455445</v>
      </c>
      <c r="AZ131" s="132">
        <f t="shared" si="408"/>
        <v>1.0933931409976414</v>
      </c>
      <c r="BA131" s="132">
        <f t="shared" si="409"/>
        <v>0.9056886133140476</v>
      </c>
      <c r="BB131" s="132">
        <f t="shared" si="410"/>
        <v>0.83852918860325498</v>
      </c>
      <c r="BC131" s="132">
        <f t="shared" si="411"/>
        <v>0.91437619759929811</v>
      </c>
      <c r="BD131" s="132">
        <f t="shared" si="412"/>
        <v>1.0122598720305629</v>
      </c>
      <c r="BE131" s="132">
        <f t="shared" si="413"/>
        <v>0.96921068743951699</v>
      </c>
      <c r="BF131" s="132">
        <f t="shared" si="414"/>
        <v>1.1349480621877817</v>
      </c>
      <c r="BG131" s="132">
        <f t="shared" si="415"/>
        <v>1.0940791648452752</v>
      </c>
      <c r="BH131" s="132">
        <f t="shared" si="416"/>
        <v>0.93035131709557772</v>
      </c>
      <c r="BI131" s="132">
        <f t="shared" si="417"/>
        <v>0.92850392925017755</v>
      </c>
      <c r="BJ131" s="132">
        <f t="shared" si="418"/>
        <v>0.96081166670617213</v>
      </c>
      <c r="BK131" s="132">
        <f t="shared" si="419"/>
        <v>0.98121348412816678</v>
      </c>
      <c r="BL131" s="132">
        <f t="shared" si="420"/>
        <v>1.0807098204292476</v>
      </c>
      <c r="BM131" s="132">
        <f t="shared" si="421"/>
        <v>1.0574654694362386</v>
      </c>
      <c r="BN131" s="132">
        <f t="shared" si="422"/>
        <v>0.90205129106231874</v>
      </c>
      <c r="BO131" s="132">
        <f t="shared" si="423"/>
        <v>0.96724307960104172</v>
      </c>
      <c r="BP131" s="132">
        <f t="shared" si="424"/>
        <v>1.0050154628081938</v>
      </c>
      <c r="BQ131" s="132">
        <f t="shared" si="425"/>
        <v>1.1377790495311773</v>
      </c>
      <c r="BR131" s="132">
        <f t="shared" si="426"/>
        <v>1.0579096288216185</v>
      </c>
      <c r="BS131" s="132">
        <f t="shared" si="427"/>
        <v>0.96641004710804945</v>
      </c>
      <c r="BT131" s="16"/>
      <c r="BU131" s="796">
        <f t="shared" si="382"/>
        <v>1988</v>
      </c>
      <c r="BV131" s="9">
        <f t="shared" si="385"/>
        <v>1.1607102581452091</v>
      </c>
      <c r="BW131" s="9">
        <f t="shared" si="222"/>
        <v>0.96641004710804945</v>
      </c>
      <c r="BX131" s="9">
        <f t="shared" si="223"/>
        <v>0.98101526593495636</v>
      </c>
      <c r="BY131" s="9">
        <f t="shared" si="224"/>
        <v>0.99392127605629488</v>
      </c>
      <c r="BZ131" s="9">
        <f t="shared" si="225"/>
        <v>0.9911373816340191</v>
      </c>
      <c r="CA131" s="9">
        <f t="shared" si="166"/>
        <v>1.1217225016221906</v>
      </c>
      <c r="CB131" s="9">
        <f t="shared" si="226"/>
        <v>1.1217220552529079</v>
      </c>
      <c r="CC131" s="9"/>
      <c r="CD131" s="9">
        <f t="shared" si="227"/>
        <v>0.97505194494877734</v>
      </c>
      <c r="CE131" s="9">
        <f t="shared" si="228"/>
        <v>0.9664104316736889</v>
      </c>
      <c r="CG131" s="35"/>
      <c r="CH131">
        <f t="shared" si="229"/>
        <v>1988</v>
      </c>
      <c r="CI131" s="19">
        <f t="shared" si="230"/>
        <v>6.8190523904050171E-2</v>
      </c>
      <c r="CJ131" s="19">
        <f t="shared" si="310"/>
        <v>2.3592015646677945E-2</v>
      </c>
      <c r="CK131" s="19">
        <f t="shared" si="311"/>
        <v>6.2582090915435009E-3</v>
      </c>
      <c r="CL131" s="19">
        <f t="shared" si="312"/>
        <v>2.0065935230366133E-6</v>
      </c>
      <c r="CM131" s="19">
        <f t="shared" si="313"/>
        <v>2.0065935230366133E-6</v>
      </c>
      <c r="CN131" s="19">
        <f t="shared" si="314"/>
        <v>2.0065935230366133E-6</v>
      </c>
      <c r="CO131" s="19">
        <f t="shared" si="315"/>
        <v>2.4595799606607453E-2</v>
      </c>
      <c r="CP131" s="19">
        <f t="shared" si="316"/>
        <v>0.13291214168834947</v>
      </c>
      <c r="CQ131" s="19">
        <f t="shared" si="317"/>
        <v>8.2186025474355971E-3</v>
      </c>
      <c r="CR131" s="19">
        <f t="shared" si="318"/>
        <v>0.1618691044450459</v>
      </c>
      <c r="CS131" s="19">
        <f t="shared" si="319"/>
        <v>0.18234129427756968</v>
      </c>
      <c r="CT131" s="19">
        <f t="shared" si="320"/>
        <v>2.4926777280801751E-2</v>
      </c>
      <c r="CU131" s="19">
        <f t="shared" si="321"/>
        <v>5.9966335570550533E-2</v>
      </c>
      <c r="CV131" s="19">
        <f t="shared" si="322"/>
        <v>0.17823075197941637</v>
      </c>
      <c r="CW131" s="19">
        <f t="shared" si="323"/>
        <v>3.0140478303991716E-2</v>
      </c>
      <c r="CX131" s="19">
        <f t="shared" si="324"/>
        <v>1.8506972337357382E-2</v>
      </c>
      <c r="CY131" s="19">
        <f t="shared" si="309"/>
        <v>2.1362018730097847E-2</v>
      </c>
      <c r="CZ131" s="19">
        <f t="shared" si="168"/>
        <v>1.121097425449841E-2</v>
      </c>
      <c r="DA131" s="19">
        <f t="shared" si="169"/>
        <v>3.571406735395543E-2</v>
      </c>
      <c r="DB131" s="19">
        <f t="shared" si="170"/>
        <v>5.7150166567016053E-3</v>
      </c>
      <c r="DC131" s="19">
        <f t="shared" si="171"/>
        <v>6.2428965447800444E-3</v>
      </c>
      <c r="DF131" s="19">
        <f t="shared" si="280"/>
        <v>6.970370280928595E-2</v>
      </c>
      <c r="DG131" s="19">
        <f t="shared" si="327"/>
        <v>2.4442577379130269E-2</v>
      </c>
      <c r="DH131" s="19">
        <f t="shared" si="328"/>
        <v>6.3139951045472131E-3</v>
      </c>
      <c r="DI131" s="19">
        <f t="shared" si="329"/>
        <v>2.0760084719635055E-6</v>
      </c>
      <c r="DJ131" s="19">
        <f t="shared" si="330"/>
        <v>2.0760084719635055E-6</v>
      </c>
      <c r="DK131" s="19">
        <f t="shared" si="331"/>
        <v>2.0760084719635055E-6</v>
      </c>
      <c r="DL131" s="19">
        <f t="shared" si="332"/>
        <v>2.4997750175051785E-2</v>
      </c>
      <c r="DM131" s="19">
        <f t="shared" si="333"/>
        <v>0.1342736849418357</v>
      </c>
      <c r="DN131" s="19">
        <f t="shared" si="334"/>
        <v>8.1709032006675991E-3</v>
      </c>
      <c r="DO131" s="19">
        <f t="shared" si="335"/>
        <v>0.16034643452526876</v>
      </c>
      <c r="DP131" s="19">
        <f t="shared" si="336"/>
        <v>0.18320305991992944</v>
      </c>
      <c r="DQ131" s="19">
        <f t="shared" si="337"/>
        <v>2.5352134402043945E-2</v>
      </c>
      <c r="DR131" s="19">
        <f t="shared" si="338"/>
        <v>6.1318840424261924E-2</v>
      </c>
      <c r="DS131" s="19">
        <f t="shared" si="339"/>
        <v>0.1708698118054319</v>
      </c>
      <c r="DT131" s="19">
        <f t="shared" si="340"/>
        <v>3.0399112440856156E-2</v>
      </c>
      <c r="DU131" s="19">
        <f t="shared" si="341"/>
        <v>1.879718644282409E-2</v>
      </c>
      <c r="DV131" s="19">
        <f t="shared" si="325"/>
        <v>2.1822338188725417E-2</v>
      </c>
      <c r="DW131" s="19">
        <f t="shared" si="248"/>
        <v>1.1542120736474572E-2</v>
      </c>
      <c r="DX131" s="19">
        <f t="shared" si="249"/>
        <v>3.6183783507459918E-2</v>
      </c>
      <c r="DY131" s="19">
        <f t="shared" si="250"/>
        <v>5.8009617105554056E-3</v>
      </c>
      <c r="DZ131" s="19">
        <f t="shared" si="251"/>
        <v>6.2943113988247618E-3</v>
      </c>
      <c r="EA131" s="19">
        <f t="shared" si="252"/>
        <v>0.99983893713859073</v>
      </c>
      <c r="EC131" s="19">
        <f t="shared" si="281"/>
        <v>6.9714931295603369E-2</v>
      </c>
      <c r="ED131" s="19">
        <f t="shared" si="342"/>
        <v>2.4446514804756209E-2</v>
      </c>
      <c r="EE131" s="19">
        <f t="shared" si="343"/>
        <v>6.3150122184849567E-3</v>
      </c>
      <c r="EF131" s="19">
        <f t="shared" si="344"/>
        <v>2.0763428936912301E-6</v>
      </c>
      <c r="EG131" s="19">
        <f t="shared" si="345"/>
        <v>2.0763428936912301E-6</v>
      </c>
      <c r="EH131" s="19">
        <f t="shared" si="346"/>
        <v>2.0763428936912301E-6</v>
      </c>
      <c r="EI131" s="19">
        <f t="shared" si="347"/>
        <v>2.5001777032801004E-2</v>
      </c>
      <c r="EJ131" s="19">
        <f t="shared" si="348"/>
        <v>0.13429531492953212</v>
      </c>
      <c r="EK131" s="19">
        <f t="shared" si="349"/>
        <v>8.1722194417149455E-3</v>
      </c>
      <c r="EL131" s="19">
        <f t="shared" si="350"/>
        <v>0.16037226454108644</v>
      </c>
      <c r="EM131" s="19">
        <f t="shared" si="351"/>
        <v>0.18323257188226016</v>
      </c>
      <c r="EN131" s="19">
        <f t="shared" si="352"/>
        <v>2.535621834712545E-2</v>
      </c>
      <c r="EO131" s="19">
        <f t="shared" si="353"/>
        <v>6.1328718203102275E-2</v>
      </c>
      <c r="EP131" s="19">
        <f t="shared" si="354"/>
        <v>0.17089733701953949</v>
      </c>
      <c r="EQ131" s="19">
        <f t="shared" si="355"/>
        <v>3.040400939760805E-2</v>
      </c>
      <c r="ER131" s="19">
        <f t="shared" si="356"/>
        <v>1.880021445915999E-2</v>
      </c>
      <c r="ES131" s="19">
        <f t="shared" si="326"/>
        <v>2.1825853523146557E-2</v>
      </c>
      <c r="ET131" s="19">
        <f t="shared" si="254"/>
        <v>1.1543980042932337E-2</v>
      </c>
      <c r="EU131" s="19">
        <f t="shared" si="255"/>
        <v>3.6189612309971857E-2</v>
      </c>
      <c r="EV131" s="19">
        <f t="shared" si="256"/>
        <v>5.8018961805558454E-3</v>
      </c>
      <c r="EW131" s="19">
        <f t="shared" si="257"/>
        <v>6.2953253419378366E-3</v>
      </c>
      <c r="EZ131">
        <f t="shared" si="282"/>
        <v>-3.9889143084897282E-3</v>
      </c>
      <c r="FA131">
        <f t="shared" si="293"/>
        <v>-8.3010412978107677E-3</v>
      </c>
      <c r="FB131">
        <f t="shared" si="294"/>
        <v>4.6947122220847994E-2</v>
      </c>
      <c r="FC131">
        <f t="shared" si="295"/>
        <v>-2.7888503442989269E-2</v>
      </c>
      <c r="FD131">
        <f t="shared" si="296"/>
        <v>-5.5136575995729685E-3</v>
      </c>
      <c r="FE131">
        <f t="shared" si="297"/>
        <v>-2.9657866981022511E-3</v>
      </c>
      <c r="FF131">
        <f t="shared" si="298"/>
        <v>3.3157148529779024E-2</v>
      </c>
      <c r="FG131">
        <f t="shared" si="299"/>
        <v>7.9100071218240354E-3</v>
      </c>
      <c r="FH131">
        <f t="shared" si="300"/>
        <v>5.0114980771389372E-2</v>
      </c>
      <c r="FI131">
        <f t="shared" si="301"/>
        <v>5.3149453575493784E-2</v>
      </c>
      <c r="FJ131">
        <f t="shared" si="302"/>
        <v>1.4167146360302909E-2</v>
      </c>
      <c r="FK131">
        <f t="shared" si="303"/>
        <v>-1.1703939121472811E-2</v>
      </c>
      <c r="FL131">
        <f t="shared" si="304"/>
        <v>1.1941362210899474E-2</v>
      </c>
      <c r="FM131">
        <f t="shared" si="305"/>
        <v>4.2748583094784486E-2</v>
      </c>
      <c r="FN131">
        <f t="shared" si="306"/>
        <v>3.8656672364282131E-3</v>
      </c>
      <c r="FO131">
        <f t="shared" si="307"/>
        <v>-4.7561591609580192E-2</v>
      </c>
      <c r="FP131">
        <f t="shared" si="288"/>
        <v>-6.5472956252767001E-2</v>
      </c>
      <c r="FQ131">
        <f t="shared" si="289"/>
        <v>-2.6139692745497149E-2</v>
      </c>
      <c r="FR131">
        <f t="shared" si="290"/>
        <v>-1.1117732226150326E-2</v>
      </c>
      <c r="FS131">
        <f t="shared" si="291"/>
        <v>4.8395330761845524E-2</v>
      </c>
      <c r="FT131">
        <f t="shared" si="292"/>
        <v>-1.88279328422985E-2</v>
      </c>
      <c r="FV131" s="3"/>
      <c r="FW131" s="19">
        <f t="shared" si="428"/>
        <v>1.0183966596941718</v>
      </c>
      <c r="FX131" s="19">
        <f t="shared" si="283"/>
        <v>0.73436940210604118</v>
      </c>
      <c r="FY131" s="19">
        <f t="shared" si="386"/>
        <v>0.9911373816340191</v>
      </c>
      <c r="GA131" s="19">
        <f t="shared" si="429"/>
        <v>1.0100017150173586</v>
      </c>
      <c r="GB131" s="19">
        <f t="shared" si="284"/>
        <v>0.90434077572834315</v>
      </c>
      <c r="GC131" s="19">
        <f t="shared" si="387"/>
        <v>0.98101526593495636</v>
      </c>
      <c r="GE131" s="19">
        <f t="shared" si="430"/>
        <v>0.97612027497368947</v>
      </c>
      <c r="GF131" s="19">
        <f t="shared" si="285"/>
        <v>0.87573032331686906</v>
      </c>
      <c r="GG131" s="19">
        <f t="shared" si="388"/>
        <v>0.99392127605629488</v>
      </c>
      <c r="GI131" s="19">
        <f t="shared" si="360"/>
        <v>1.1607102581452091</v>
      </c>
      <c r="GJ131" s="19">
        <f t="shared" si="262"/>
        <v>1.1217225016221903</v>
      </c>
      <c r="GK131" s="19">
        <f t="shared" si="389"/>
        <v>1.1217220552529079</v>
      </c>
      <c r="GL131" s="3"/>
      <c r="GM131" s="3"/>
      <c r="GN131" s="8"/>
      <c r="GO131" s="3"/>
      <c r="GP131" s="568" t="s">
        <v>1389</v>
      </c>
      <c r="GV131" s="30"/>
      <c r="GW131" s="12" t="e">
        <f t="shared" si="265"/>
        <v>#VALUE!</v>
      </c>
      <c r="GX131" s="19"/>
      <c r="HF131" s="12" t="e">
        <f t="shared" ca="1" si="390"/>
        <v>#VALUE!</v>
      </c>
      <c r="HG131" s="12" t="e">
        <f t="shared" ca="1" si="391"/>
        <v>#VALUE!</v>
      </c>
      <c r="HH131" s="12" t="e">
        <f t="shared" ca="1" si="392"/>
        <v>#VALUE!</v>
      </c>
      <c r="HJ131" s="17"/>
      <c r="HL131" s="18">
        <f t="shared" si="268"/>
        <v>1988</v>
      </c>
      <c r="HM131" s="9">
        <f t="shared" si="393"/>
        <v>0.82152756613986966</v>
      </c>
      <c r="HN131" s="9">
        <f t="shared" si="394"/>
        <v>1.0914822213880018</v>
      </c>
      <c r="HO131" s="9">
        <f t="shared" si="395"/>
        <v>0.99809454093635386</v>
      </c>
      <c r="HP131" s="9">
        <f t="shared" si="396"/>
        <v>1.0900948727591886</v>
      </c>
      <c r="HQ131" s="9">
        <f t="shared" si="397"/>
        <v>1.003183415523313</v>
      </c>
      <c r="HR131" s="9">
        <f t="shared" si="269"/>
        <v>0.89668202037990374</v>
      </c>
      <c r="HS131" s="9">
        <f t="shared" si="398"/>
        <v>0.89668273282182376</v>
      </c>
      <c r="HT131" s="9"/>
      <c r="HU131" s="9">
        <f t="shared" si="399"/>
        <v>1.0880177416036554</v>
      </c>
      <c r="HV131" s="23">
        <f t="shared" si="270"/>
        <v>1.0914813541719164</v>
      </c>
      <c r="HX131" s="8"/>
      <c r="HY131" s="5">
        <f t="shared" si="287"/>
        <v>39</v>
      </c>
      <c r="HZ131" t="b">
        <f t="shared" si="271"/>
        <v>0</v>
      </c>
      <c r="IC131" s="11"/>
      <c r="ID131" s="11"/>
      <c r="IE131" s="11"/>
      <c r="IF131">
        <f t="shared" si="273"/>
        <v>0</v>
      </c>
      <c r="IG131" s="12" t="e">
        <f t="shared" si="274"/>
        <v>#VALUE!</v>
      </c>
      <c r="IH131" s="19" t="e">
        <f t="shared" ca="1" si="275"/>
        <v>#VALUE!</v>
      </c>
      <c r="II131" s="19" t="e">
        <f t="shared" ca="1" si="276"/>
        <v>#VALUE!</v>
      </c>
      <c r="IJ131" s="11">
        <f t="shared" si="193"/>
        <v>0</v>
      </c>
      <c r="IK131" s="12" t="e">
        <f t="shared" ca="1" si="400"/>
        <v>#VALUE!</v>
      </c>
      <c r="IL131" s="12" t="e">
        <f t="shared" ca="1" si="401"/>
        <v>#VALUE!</v>
      </c>
      <c r="IM131" s="12" t="e">
        <f t="shared" ca="1" si="402"/>
        <v>#VALUE!</v>
      </c>
      <c r="IN131" s="12" t="e">
        <f t="shared" ca="1" si="403"/>
        <v>#VALUE!</v>
      </c>
      <c r="IO131">
        <f t="shared" si="277"/>
        <v>0</v>
      </c>
      <c r="IP131" s="12" t="e">
        <f t="shared" ca="1" si="278"/>
        <v>#VALUE!</v>
      </c>
      <c r="IQ131" s="12" t="e">
        <f t="shared" ca="1" si="404"/>
        <v>#VALUE!</v>
      </c>
      <c r="IR131" s="12" t="e">
        <f t="shared" ca="1" si="405"/>
        <v>#VALUE!</v>
      </c>
    </row>
    <row r="132" spans="1:252" x14ac:dyDescent="0.2">
      <c r="A132" t="s">
        <v>105</v>
      </c>
      <c r="B132" s="1">
        <f t="shared" si="279"/>
        <v>1989</v>
      </c>
      <c r="C132" s="60">
        <f>Conversion_factors!$A51*C298+C379</f>
        <v>1453.5927477903879</v>
      </c>
      <c r="D132" s="60">
        <f>Conversion_factors!$A51*D298+D379</f>
        <v>509.53374581409946</v>
      </c>
      <c r="E132" s="60">
        <f>Conversion_factors!$A51*E298+E379</f>
        <v>116.08773668940417</v>
      </c>
      <c r="F132" s="60">
        <f>Conversion_factors!$A51*F298+F379</f>
        <v>4.3074272712909631E-2</v>
      </c>
      <c r="G132" s="60">
        <f>Conversion_factors!$A51*G298+G379</f>
        <v>4.3074272712909631E-2</v>
      </c>
      <c r="H132" s="60">
        <f>Conversion_factors!$A51*H298+H379</f>
        <v>4.3074272712909631E-2</v>
      </c>
      <c r="I132" s="60">
        <f>Conversion_factors!$A51*I298+I379</f>
        <v>530.42807900943933</v>
      </c>
      <c r="J132" s="60">
        <f>Conversion_factors!$A51*J298+J379</f>
        <v>2859.5358034300607</v>
      </c>
      <c r="K132" s="60">
        <f>Conversion_factors!$A51*K298+K379</f>
        <v>176.38595274829979</v>
      </c>
      <c r="L132" s="60">
        <f>Conversion_factors!$A51*L298+L379</f>
        <v>3350.4670252757296</v>
      </c>
      <c r="M132" s="60">
        <f>Conversion_factors!$A51*M298+M379</f>
        <v>4049.3358799466564</v>
      </c>
      <c r="N132" s="60">
        <f>Conversion_factors!$A51*N298+N379</f>
        <v>548.90721350685305</v>
      </c>
      <c r="O132" s="60">
        <f>Conversion_factors!$A51*O298+O379</f>
        <v>1248.4443539639324</v>
      </c>
      <c r="P132" s="60">
        <f>Conversion_factors!$A51*P298+P379</f>
        <v>3751.5441958309757</v>
      </c>
      <c r="Q132" s="60">
        <f>Conversion_factors!$A51*Q298+Q379</f>
        <v>640.43233485557994</v>
      </c>
      <c r="R132" s="60">
        <f>Conversion_factors!$A51*R298+R379</f>
        <v>407.79290372799926</v>
      </c>
      <c r="S132" s="60">
        <f>Conversion_factors!$A51*S298+S379</f>
        <v>470.60561687226823</v>
      </c>
      <c r="T132" s="60">
        <f>Conversion_factors!$A51*T298+T379</f>
        <v>241.60191652462908</v>
      </c>
      <c r="U132" s="60">
        <f>Conversion_factors!$A51*U298+U379</f>
        <v>755.1066130914453</v>
      </c>
      <c r="V132" s="60">
        <f>Conversion_factors!$A51*V298+V379</f>
        <v>132.03605333726577</v>
      </c>
      <c r="W132" s="60">
        <f>Conversion_factors!$A51*W298+W379</f>
        <v>132.67999833137435</v>
      </c>
      <c r="X132" s="77">
        <f>Conversion_factors!$A51*X298+X379</f>
        <v>21374.647393564537</v>
      </c>
      <c r="Z132" s="132">
        <f t="shared" si="361"/>
        <v>1.9276568645610792</v>
      </c>
      <c r="AA132" s="132">
        <f t="shared" si="362"/>
        <v>5.0589238880647178</v>
      </c>
      <c r="AB132" s="132">
        <f t="shared" si="363"/>
        <v>1.3431445269473883</v>
      </c>
      <c r="AC132" s="132">
        <f t="shared" si="364"/>
        <v>5.7122201254260618E-5</v>
      </c>
      <c r="AD132" s="132">
        <f t="shared" si="365"/>
        <v>4.2766444613043518E-4</v>
      </c>
      <c r="AE132" s="132">
        <f t="shared" si="366"/>
        <v>4.9837282814270314E-4</v>
      </c>
      <c r="AF132" s="132">
        <f t="shared" si="367"/>
        <v>5.996075968302903</v>
      </c>
      <c r="AG132" s="132">
        <f t="shared" si="368"/>
        <v>13.958877140558011</v>
      </c>
      <c r="AH132" s="132">
        <f t="shared" si="369"/>
        <v>1.6527573397497213</v>
      </c>
      <c r="AI132" s="132">
        <f t="shared" si="370"/>
        <v>4.834116445085308</v>
      </c>
      <c r="AJ132" s="132">
        <f t="shared" si="371"/>
        <v>6.3431351305098742</v>
      </c>
      <c r="AK132" s="132">
        <f t="shared" si="372"/>
        <v>3.2046642789211197</v>
      </c>
      <c r="AL132" s="132">
        <f t="shared" si="373"/>
        <v>11.852540055436611</v>
      </c>
      <c r="AM132" s="132">
        <f t="shared" si="374"/>
        <v>15.298750290722788</v>
      </c>
      <c r="AN132" s="132">
        <f t="shared" si="375"/>
        <v>2.3223185880184376</v>
      </c>
      <c r="AO132" s="132">
        <f t="shared" si="376"/>
        <v>1.4073993514833876</v>
      </c>
      <c r="AP132" s="132">
        <f t="shared" si="377"/>
        <v>8.2882361253520234</v>
      </c>
      <c r="AQ132" s="132">
        <f t="shared" si="378"/>
        <v>1.9949916942068047</v>
      </c>
      <c r="AR132" s="132">
        <f t="shared" si="379"/>
        <v>1.3559585915883619</v>
      </c>
      <c r="AS132" s="132">
        <f t="shared" si="380"/>
        <v>1.8490317343748912</v>
      </c>
      <c r="AT132" s="132">
        <f t="shared" si="381"/>
        <v>1.3734527909852152</v>
      </c>
      <c r="AU132" s="132">
        <f t="shared" si="359"/>
        <v>19.517614792391772</v>
      </c>
      <c r="AV132" s="132"/>
      <c r="AX132" s="132">
        <f t="shared" si="406"/>
        <v>0.97447237373444306</v>
      </c>
      <c r="AY132" s="132">
        <f t="shared" si="407"/>
        <v>0.9732683679044255</v>
      </c>
      <c r="AZ132" s="132">
        <f t="shared" si="408"/>
        <v>1.0156648034829459</v>
      </c>
      <c r="BA132" s="132">
        <f t="shared" si="409"/>
        <v>0.90264850983241496</v>
      </c>
      <c r="BB132" s="132">
        <f t="shared" si="410"/>
        <v>0.84641967959770636</v>
      </c>
      <c r="BC132" s="132">
        <f t="shared" si="411"/>
        <v>0.98292694897759192</v>
      </c>
      <c r="BD132" s="132">
        <f t="shared" si="412"/>
        <v>1.0640797778722355</v>
      </c>
      <c r="BE132" s="132">
        <f t="shared" si="413"/>
        <v>0.98084803589769742</v>
      </c>
      <c r="BF132" s="132">
        <f t="shared" si="414"/>
        <v>1.1482629675542784</v>
      </c>
      <c r="BG132" s="132">
        <f t="shared" si="415"/>
        <v>1.0800566789202404</v>
      </c>
      <c r="BH132" s="132">
        <f t="shared" si="416"/>
        <v>0.95573686236578104</v>
      </c>
      <c r="BI132" s="132">
        <f t="shared" si="417"/>
        <v>0.95145816819825069</v>
      </c>
      <c r="BJ132" s="132">
        <f t="shared" si="418"/>
        <v>0.96099375687708166</v>
      </c>
      <c r="BK132" s="132">
        <f t="shared" si="419"/>
        <v>0.99245117890783363</v>
      </c>
      <c r="BL132" s="132">
        <f t="shared" si="420"/>
        <v>1.1009714213066422</v>
      </c>
      <c r="BM132" s="132">
        <f t="shared" si="421"/>
        <v>1.0592531159727567</v>
      </c>
      <c r="BN132" s="132">
        <f t="shared" si="422"/>
        <v>0.92524939512798654</v>
      </c>
      <c r="BO132" s="132">
        <f t="shared" si="423"/>
        <v>0.98487153715142239</v>
      </c>
      <c r="BP132" s="132">
        <f t="shared" si="424"/>
        <v>1.0048590233019052</v>
      </c>
      <c r="BQ132" s="132">
        <f t="shared" si="425"/>
        <v>1.2457537564069245</v>
      </c>
      <c r="BR132" s="132">
        <f t="shared" si="426"/>
        <v>1.0663461716635456</v>
      </c>
      <c r="BS132" s="132">
        <f t="shared" si="427"/>
        <v>0.98097410457582845</v>
      </c>
      <c r="BT132" s="16"/>
      <c r="BU132" s="796">
        <f t="shared" si="382"/>
        <v>1989</v>
      </c>
      <c r="BV132" s="9">
        <f t="shared" si="385"/>
        <v>1.1652416394988827</v>
      </c>
      <c r="BW132" s="9">
        <f t="shared" si="222"/>
        <v>0.98097410457582845</v>
      </c>
      <c r="BX132" s="9">
        <f t="shared" si="223"/>
        <v>0.99168079739350135</v>
      </c>
      <c r="BY132" s="9">
        <f t="shared" si="224"/>
        <v>0.98844321384758949</v>
      </c>
      <c r="BZ132" s="9">
        <f t="shared" si="225"/>
        <v>1.0007696661944014</v>
      </c>
      <c r="CA132" s="9">
        <f t="shared" si="166"/>
        <v>1.143072447484961</v>
      </c>
      <c r="CB132" s="9">
        <f t="shared" si="226"/>
        <v>1.1430718739218868</v>
      </c>
      <c r="CC132" s="9"/>
      <c r="CD132" s="9">
        <f t="shared" si="227"/>
        <v>0.98022015448657274</v>
      </c>
      <c r="CE132" s="9">
        <f t="shared" si="228"/>
        <v>0.98097459680255206</v>
      </c>
      <c r="CG132" s="35"/>
      <c r="CH132">
        <f t="shared" si="229"/>
        <v>1989</v>
      </c>
      <c r="CI132" s="19">
        <f t="shared" si="230"/>
        <v>6.8005460910107673E-2</v>
      </c>
      <c r="CJ132" s="19">
        <f t="shared" si="310"/>
        <v>2.3838229301855501E-2</v>
      </c>
      <c r="CK132" s="19">
        <f t="shared" si="311"/>
        <v>5.4310948177023859E-3</v>
      </c>
      <c r="CL132" s="19">
        <f t="shared" si="312"/>
        <v>2.0152038964571834E-6</v>
      </c>
      <c r="CM132" s="19">
        <f t="shared" si="313"/>
        <v>2.0152038964571834E-6</v>
      </c>
      <c r="CN132" s="19">
        <f t="shared" si="314"/>
        <v>2.0152038964571834E-6</v>
      </c>
      <c r="CO132" s="19">
        <f t="shared" si="315"/>
        <v>2.4815758091482728E-2</v>
      </c>
      <c r="CP132" s="19">
        <f t="shared" si="316"/>
        <v>0.13378165968206837</v>
      </c>
      <c r="CQ132" s="19">
        <f t="shared" si="317"/>
        <v>8.2521105261088856E-3</v>
      </c>
      <c r="CR132" s="19">
        <f t="shared" si="318"/>
        <v>0.15674958110815365</v>
      </c>
      <c r="CS132" s="19">
        <f t="shared" si="319"/>
        <v>0.18944573940273876</v>
      </c>
      <c r="CT132" s="19">
        <f t="shared" si="320"/>
        <v>2.5680293265194054E-2</v>
      </c>
      <c r="CU132" s="19">
        <f t="shared" si="321"/>
        <v>5.8407716907639518E-2</v>
      </c>
      <c r="CV132" s="19">
        <f t="shared" si="322"/>
        <v>0.17551373488203076</v>
      </c>
      <c r="CW132" s="19">
        <f t="shared" si="323"/>
        <v>2.9962240923253818E-2</v>
      </c>
      <c r="CX132" s="19">
        <f t="shared" si="324"/>
        <v>1.9078345304109075E-2</v>
      </c>
      <c r="CY132" s="19">
        <f t="shared" si="309"/>
        <v>2.2017000243660524E-2</v>
      </c>
      <c r="CZ132" s="19">
        <f t="shared" si="168"/>
        <v>1.1303200098513457E-2</v>
      </c>
      <c r="DA132" s="19">
        <f t="shared" si="169"/>
        <v>3.5327207938821589E-2</v>
      </c>
      <c r="DB132" s="19">
        <f t="shared" si="170"/>
        <v>6.1772272031499842E-3</v>
      </c>
      <c r="DC132" s="19">
        <f t="shared" si="171"/>
        <v>6.2073537817199992E-3</v>
      </c>
      <c r="DF132" s="19">
        <f t="shared" si="280"/>
        <v>6.8097950496484025E-2</v>
      </c>
      <c r="DG132" s="19">
        <f t="shared" si="327"/>
        <v>2.3714909454073681E-2</v>
      </c>
      <c r="DH132" s="19">
        <f t="shared" si="328"/>
        <v>5.8348847090747826E-3</v>
      </c>
      <c r="DI132" s="19">
        <f t="shared" si="329"/>
        <v>2.0108956373801008E-6</v>
      </c>
      <c r="DJ132" s="19">
        <f t="shared" si="330"/>
        <v>2.0108956373801008E-6</v>
      </c>
      <c r="DK132" s="19">
        <f t="shared" si="331"/>
        <v>2.0108956373801008E-6</v>
      </c>
      <c r="DL132" s="19">
        <f t="shared" si="332"/>
        <v>2.4705615655138739E-2</v>
      </c>
      <c r="DM132" s="19">
        <f t="shared" si="333"/>
        <v>0.13334642819348486</v>
      </c>
      <c r="DN132" s="19">
        <f t="shared" si="334"/>
        <v>8.2353451753346147E-3</v>
      </c>
      <c r="DO132" s="19">
        <f t="shared" si="335"/>
        <v>0.15929563186076334</v>
      </c>
      <c r="DP132" s="19">
        <f t="shared" si="336"/>
        <v>0.185870888268935</v>
      </c>
      <c r="DQ132" s="19">
        <f t="shared" si="337"/>
        <v>2.530166524474636E-2</v>
      </c>
      <c r="DR132" s="19">
        <f t="shared" si="338"/>
        <v>5.9183605719697885E-2</v>
      </c>
      <c r="DS132" s="19">
        <f t="shared" si="339"/>
        <v>0.17686876526200748</v>
      </c>
      <c r="DT132" s="19">
        <f t="shared" si="340"/>
        <v>3.0051271518223011E-2</v>
      </c>
      <c r="DU132" s="19">
        <f t="shared" si="341"/>
        <v>1.8791211060414124E-2</v>
      </c>
      <c r="DV132" s="19">
        <f t="shared" si="325"/>
        <v>2.1687861121388808E-2</v>
      </c>
      <c r="DW132" s="19">
        <f t="shared" si="248"/>
        <v>1.1257024211399123E-2</v>
      </c>
      <c r="DX132" s="19">
        <f t="shared" si="249"/>
        <v>3.552028653268758E-2</v>
      </c>
      <c r="DY132" s="19">
        <f t="shared" si="250"/>
        <v>5.9431266342836967E-3</v>
      </c>
      <c r="DZ132" s="19">
        <f t="shared" si="251"/>
        <v>6.2251082520672577E-3</v>
      </c>
      <c r="EA132" s="19">
        <f t="shared" si="252"/>
        <v>0.99993761205711618</v>
      </c>
      <c r="EC132" s="19">
        <f t="shared" si="281"/>
        <v>6.8102199252601262E-2</v>
      </c>
      <c r="ED132" s="19">
        <f t="shared" si="342"/>
        <v>2.3716389070800439E-2</v>
      </c>
      <c r="EE132" s="19">
        <f t="shared" si="343"/>
        <v>5.835248758241025E-3</v>
      </c>
      <c r="EF132" s="19">
        <f t="shared" si="344"/>
        <v>2.0110211008496789E-6</v>
      </c>
      <c r="EG132" s="19">
        <f t="shared" si="345"/>
        <v>2.0110211008496789E-6</v>
      </c>
      <c r="EH132" s="19">
        <f t="shared" si="346"/>
        <v>2.0110211008496789E-6</v>
      </c>
      <c r="EI132" s="19">
        <f t="shared" si="347"/>
        <v>2.4707157083843707E-2</v>
      </c>
      <c r="EJ132" s="19">
        <f t="shared" si="348"/>
        <v>0.13335474792188148</v>
      </c>
      <c r="EK132" s="19">
        <f t="shared" si="349"/>
        <v>8.2358589936351086E-3</v>
      </c>
      <c r="EL132" s="19">
        <f t="shared" si="350"/>
        <v>0.15930557060760347</v>
      </c>
      <c r="EM132" s="19">
        <f t="shared" si="351"/>
        <v>0.18588248509479818</v>
      </c>
      <c r="EN132" s="19">
        <f t="shared" si="352"/>
        <v>2.5303243862079203E-2</v>
      </c>
      <c r="EO132" s="19">
        <f t="shared" si="353"/>
        <v>5.9187298293483265E-2</v>
      </c>
      <c r="EP132" s="19">
        <f t="shared" si="354"/>
        <v>0.17687980042889395</v>
      </c>
      <c r="EQ132" s="19">
        <f t="shared" si="355"/>
        <v>3.0053146472208598E-2</v>
      </c>
      <c r="ER132" s="19">
        <f t="shared" si="356"/>
        <v>1.8792383478561235E-2</v>
      </c>
      <c r="ES132" s="19">
        <f t="shared" si="326"/>
        <v>2.1689214266849683E-2</v>
      </c>
      <c r="ET132" s="19">
        <f t="shared" si="254"/>
        <v>1.1257726557800612E-2</v>
      </c>
      <c r="EU132" s="19">
        <f t="shared" si="255"/>
        <v>3.5522502708557654E-2</v>
      </c>
      <c r="EV132" s="19">
        <f t="shared" si="256"/>
        <v>5.9434974368623179E-3</v>
      </c>
      <c r="EW132" s="19">
        <f t="shared" si="257"/>
        <v>6.2254966479965562E-3</v>
      </c>
      <c r="EZ132">
        <f t="shared" si="282"/>
        <v>-1.0361782520123968E-2</v>
      </c>
      <c r="FA132">
        <f t="shared" si="293"/>
        <v>1.5466291161430556E-2</v>
      </c>
      <c r="FB132">
        <f t="shared" si="294"/>
        <v>-7.3742457474141598E-2</v>
      </c>
      <c r="FC132">
        <f t="shared" si="295"/>
        <v>-3.3623225523647434E-3</v>
      </c>
      <c r="FD132">
        <f t="shared" si="296"/>
        <v>9.3659206200001933E-3</v>
      </c>
      <c r="FE132">
        <f t="shared" si="297"/>
        <v>7.2292721499217741E-2</v>
      </c>
      <c r="FF132">
        <f t="shared" si="298"/>
        <v>4.992503886762182E-2</v>
      </c>
      <c r="FG132">
        <f t="shared" si="299"/>
        <v>1.1935524269234934E-2</v>
      </c>
      <c r="FH132">
        <f t="shared" si="300"/>
        <v>1.1663447780278131E-2</v>
      </c>
      <c r="FI132">
        <f t="shared" si="301"/>
        <v>-1.2899543888004456E-2</v>
      </c>
      <c r="FJ132">
        <f t="shared" si="302"/>
        <v>2.6920351460539723E-2</v>
      </c>
      <c r="FK132">
        <f t="shared" si="303"/>
        <v>2.4421109101643104E-2</v>
      </c>
      <c r="FL132">
        <f t="shared" si="304"/>
        <v>1.8949907125861702E-4</v>
      </c>
      <c r="FM132">
        <f t="shared" si="305"/>
        <v>1.1387766557352803E-2</v>
      </c>
      <c r="FN132">
        <f t="shared" si="306"/>
        <v>1.8574833984678438E-2</v>
      </c>
      <c r="FO132">
        <f t="shared" si="307"/>
        <v>1.6890738087237368E-3</v>
      </c>
      <c r="FP132">
        <f t="shared" si="288"/>
        <v>2.5391935375649995E-2</v>
      </c>
      <c r="FQ132">
        <f t="shared" si="289"/>
        <v>1.8061374692038928E-2</v>
      </c>
      <c r="FR132">
        <f t="shared" si="290"/>
        <v>-1.5567092142869374E-4</v>
      </c>
      <c r="FS132">
        <f t="shared" si="291"/>
        <v>9.0662613526125882E-2</v>
      </c>
      <c r="FT132">
        <f t="shared" si="292"/>
        <v>7.9430991287044971E-3</v>
      </c>
      <c r="FV132" s="3"/>
      <c r="FW132" s="19">
        <f t="shared" si="428"/>
        <v>1.0097184151651128</v>
      </c>
      <c r="FX132" s="19">
        <f t="shared" si="283"/>
        <v>0.74150630884026336</v>
      </c>
      <c r="FY132" s="19">
        <f t="shared" si="386"/>
        <v>1.0007696661944014</v>
      </c>
      <c r="GA132" s="19">
        <f t="shared" si="429"/>
        <v>1.0108719322001378</v>
      </c>
      <c r="GB132" s="19">
        <f t="shared" si="284"/>
        <v>0.9141727073278817</v>
      </c>
      <c r="GC132" s="19">
        <f t="shared" si="387"/>
        <v>0.99168079739350135</v>
      </c>
      <c r="GE132" s="19">
        <f t="shared" si="430"/>
        <v>0.99448843450615987</v>
      </c>
      <c r="GF132" s="19">
        <f t="shared" si="285"/>
        <v>0.8709036782849664</v>
      </c>
      <c r="GG132" s="19">
        <f t="shared" si="388"/>
        <v>0.98844321384758949</v>
      </c>
      <c r="GI132" s="19">
        <f t="shared" si="360"/>
        <v>1.1652416394988827</v>
      </c>
      <c r="GJ132" s="19">
        <f t="shared" si="262"/>
        <v>1.1430724474849612</v>
      </c>
      <c r="GK132" s="19">
        <f t="shared" si="389"/>
        <v>1.1430718739218868</v>
      </c>
      <c r="GL132" s="3"/>
      <c r="GM132" s="3"/>
      <c r="GN132" s="8"/>
      <c r="GO132" s="3"/>
      <c r="GP132">
        <v>1990</v>
      </c>
      <c r="GQ132">
        <v>2010</v>
      </c>
      <c r="GV132" s="30"/>
      <c r="GW132" s="12">
        <f t="shared" si="265"/>
        <v>0</v>
      </c>
      <c r="GX132" s="19"/>
      <c r="HF132" s="12">
        <f t="shared" ca="1" si="390"/>
        <v>1</v>
      </c>
      <c r="HG132" s="12">
        <f t="shared" ca="1" si="391"/>
        <v>1</v>
      </c>
      <c r="HH132" s="12">
        <f t="shared" ca="1" si="392"/>
        <v>1</v>
      </c>
      <c r="HJ132" s="17"/>
      <c r="HL132" s="18">
        <f t="shared" si="268"/>
        <v>1989</v>
      </c>
      <c r="HM132" s="9">
        <f t="shared" si="393"/>
        <v>0.82473478746716611</v>
      </c>
      <c r="HN132" s="9">
        <f t="shared" si="394"/>
        <v>1.1079311499198641</v>
      </c>
      <c r="HO132" s="9">
        <f t="shared" si="395"/>
        <v>1.0089457571147415</v>
      </c>
      <c r="HP132" s="9">
        <f t="shared" si="396"/>
        <v>1.0840867434734771</v>
      </c>
      <c r="HQ132" s="9">
        <f t="shared" si="397"/>
        <v>1.0129327684421245</v>
      </c>
      <c r="HR132" s="9">
        <f t="shared" si="269"/>
        <v>0.91374873034029525</v>
      </c>
      <c r="HS132" s="9">
        <f t="shared" si="398"/>
        <v>0.91374936145741215</v>
      </c>
      <c r="HT132" s="9"/>
      <c r="HU132" s="9">
        <f t="shared" si="399"/>
        <v>1.093784720171902</v>
      </c>
      <c r="HV132" s="23">
        <f t="shared" si="270"/>
        <v>1.1079303846834192</v>
      </c>
      <c r="HX132" s="8"/>
      <c r="HY132" s="5">
        <f t="shared" si="287"/>
        <v>40</v>
      </c>
      <c r="HZ132" t="b">
        <f t="shared" si="271"/>
        <v>0</v>
      </c>
      <c r="IC132" s="11"/>
      <c r="ID132" s="11"/>
      <c r="IE132" s="11"/>
      <c r="IF132">
        <f t="shared" si="273"/>
        <v>0</v>
      </c>
      <c r="IG132" s="12">
        <f t="shared" ca="1" si="274"/>
        <v>0.78978074659198583</v>
      </c>
      <c r="IH132" s="19">
        <f t="shared" ca="1" si="275"/>
        <v>1.0121537479188145</v>
      </c>
      <c r="II132" s="19">
        <f t="shared" ca="1" si="276"/>
        <v>0.79938049592833771</v>
      </c>
      <c r="IJ132" s="11">
        <f t="shared" si="193"/>
        <v>0</v>
      </c>
      <c r="IK132" s="12">
        <f t="shared" ca="1" si="400"/>
        <v>0.70778005137359057</v>
      </c>
      <c r="IL132" s="12">
        <f t="shared" ca="1" si="401"/>
        <v>1.1158561830885969</v>
      </c>
      <c r="IM132" s="12">
        <f t="shared" ca="1" si="402"/>
        <v>1.0121537479188145</v>
      </c>
      <c r="IN132" s="12">
        <f t="shared" ca="1" si="403"/>
        <v>0.79938049592833771</v>
      </c>
      <c r="IO132">
        <f t="shared" si="277"/>
        <v>0</v>
      </c>
      <c r="IP132" s="12">
        <f t="shared" ca="1" si="278"/>
        <v>1.0121537479188145</v>
      </c>
      <c r="IQ132" s="12">
        <f t="shared" ca="1" si="404"/>
        <v>1.017409795335978</v>
      </c>
      <c r="IR132" s="12">
        <f t="shared" ca="1" si="405"/>
        <v>1.0967617848814886</v>
      </c>
    </row>
    <row r="133" spans="1:252" x14ac:dyDescent="0.2">
      <c r="A133" t="s">
        <v>105</v>
      </c>
      <c r="B133" s="1">
        <f t="shared" si="279"/>
        <v>1990</v>
      </c>
      <c r="C133" s="60">
        <f>Conversion_factors!$A52*C299+C380</f>
        <v>1405.8642733193369</v>
      </c>
      <c r="D133" s="60">
        <f>Conversion_factors!$A52*D299+D380</f>
        <v>484.75943010146341</v>
      </c>
      <c r="E133" s="60">
        <f>Conversion_factors!$A52*E299+E380</f>
        <v>110.37537065684151</v>
      </c>
      <c r="F133" s="60">
        <f>Conversion_factors!$A52*F299+F380</f>
        <v>4.2948972759847749E-2</v>
      </c>
      <c r="G133" s="60">
        <f>Conversion_factors!$A52*G299+G380</f>
        <v>4.2948972759847749E-2</v>
      </c>
      <c r="H133" s="60">
        <f>Conversion_factors!$A52*H299+H380</f>
        <v>4.2948972759847749E-2</v>
      </c>
      <c r="I133" s="60">
        <f>Conversion_factors!$A52*I299+I380</f>
        <v>532.24284434109677</v>
      </c>
      <c r="J133" s="60">
        <f>Conversion_factors!$A52*J299+J380</f>
        <v>2943.8674655353079</v>
      </c>
      <c r="K133" s="60">
        <f>Conversion_factors!$A52*K299+K380</f>
        <v>180.47966078088504</v>
      </c>
      <c r="L133" s="60">
        <f>Conversion_factors!$A52*L299+L380</f>
        <v>3378.1974025777286</v>
      </c>
      <c r="M133" s="60">
        <f>Conversion_factors!$A52*M299+M380</f>
        <v>4333.9429044323542</v>
      </c>
      <c r="N133" s="60">
        <f>Conversion_factors!$A52*N299+N380</f>
        <v>538.34867502731845</v>
      </c>
      <c r="O133" s="60">
        <f>Conversion_factors!$A52*O299+O380</f>
        <v>1220.4801804079934</v>
      </c>
      <c r="P133" s="60">
        <f>Conversion_factors!$A52*P299+P380</f>
        <v>3687.9289193453424</v>
      </c>
      <c r="Q133" s="60">
        <f>Conversion_factors!$A52*Q299+Q380</f>
        <v>621.02010408805359</v>
      </c>
      <c r="R133" s="60">
        <f>Conversion_factors!$A52*R299+R380</f>
        <v>396.96881524646318</v>
      </c>
      <c r="S133" s="60">
        <f>Conversion_factors!$A52*S299+S380</f>
        <v>475.73784385585873</v>
      </c>
      <c r="T133" s="60">
        <f>Conversion_factors!$A52*T299+T380</f>
        <v>235.66284072241424</v>
      </c>
      <c r="U133" s="60">
        <f>Conversion_factors!$A52*U299+U380</f>
        <v>742.22919146144739</v>
      </c>
      <c r="V133" s="60">
        <f>Conversion_factors!$A52*V299+V380</f>
        <v>125.95374946778664</v>
      </c>
      <c r="W133" s="60">
        <f>Conversion_factors!$A52*W299+W380</f>
        <v>137.05421279641479</v>
      </c>
      <c r="X133" s="77">
        <f>Conversion_factors!$A52*X299+X380</f>
        <v>21551.242731082384</v>
      </c>
      <c r="Z133" s="132">
        <f t="shared" si="361"/>
        <v>1.8661585136940095</v>
      </c>
      <c r="AA133" s="132">
        <f t="shared" si="362"/>
        <v>5.0311429510875421</v>
      </c>
      <c r="AB133" s="132">
        <f t="shared" si="363"/>
        <v>1.299052895672365</v>
      </c>
      <c r="AC133" s="132">
        <f t="shared" si="364"/>
        <v>5.701090261079299E-5</v>
      </c>
      <c r="AD133" s="132">
        <f t="shared" si="365"/>
        <v>4.457518681213305E-4</v>
      </c>
      <c r="AE133" s="132">
        <f t="shared" si="366"/>
        <v>5.0548403233267392E-4</v>
      </c>
      <c r="AF133" s="132">
        <f t="shared" si="367"/>
        <v>6.1130948120914965</v>
      </c>
      <c r="AG133" s="132">
        <f t="shared" si="368"/>
        <v>14.367782153074421</v>
      </c>
      <c r="AH133" s="132">
        <f t="shared" si="369"/>
        <v>1.6473770191712076</v>
      </c>
      <c r="AI133" s="132">
        <f t="shared" si="370"/>
        <v>4.8920697257605932</v>
      </c>
      <c r="AJ133" s="132">
        <f t="shared" si="371"/>
        <v>6.691483688297124</v>
      </c>
      <c r="AK133" s="132">
        <f t="shared" si="372"/>
        <v>3.064101568840162</v>
      </c>
      <c r="AL133" s="132">
        <f t="shared" si="373"/>
        <v>11.749209401132068</v>
      </c>
      <c r="AM133" s="132">
        <f t="shared" si="374"/>
        <v>15.366442272003308</v>
      </c>
      <c r="AN133" s="132">
        <f t="shared" si="375"/>
        <v>2.2519545280842106</v>
      </c>
      <c r="AO133" s="132">
        <f t="shared" si="376"/>
        <v>1.4114187414556705</v>
      </c>
      <c r="AP133" s="132">
        <f t="shared" si="377"/>
        <v>7.879867266839903</v>
      </c>
      <c r="AQ133" s="132">
        <f t="shared" si="378"/>
        <v>2.0099391317358171</v>
      </c>
      <c r="AR133" s="132">
        <f t="shared" si="379"/>
        <v>1.3864863342810116</v>
      </c>
      <c r="AS133" s="132">
        <f t="shared" si="380"/>
        <v>1.8096622700645135</v>
      </c>
      <c r="AT133" s="132">
        <f t="shared" si="381"/>
        <v>1.3609118883877656</v>
      </c>
      <c r="AU133" s="132">
        <f t="shared" si="359"/>
        <v>19.789252739005484</v>
      </c>
      <c r="AV133" s="132"/>
      <c r="AX133" s="132">
        <f t="shared" si="406"/>
        <v>0.94338362290334921</v>
      </c>
      <c r="AY133" s="132">
        <f t="shared" si="407"/>
        <v>0.96792369227994701</v>
      </c>
      <c r="AZ133" s="132">
        <f t="shared" si="408"/>
        <v>0.98232340416535546</v>
      </c>
      <c r="BA133" s="132">
        <f t="shared" si="409"/>
        <v>0.90088976187686531</v>
      </c>
      <c r="BB133" s="132">
        <f t="shared" si="410"/>
        <v>0.88221772188250458</v>
      </c>
      <c r="BC133" s="132">
        <f t="shared" si="411"/>
        <v>0.99695218037725242</v>
      </c>
      <c r="BD133" s="132">
        <f t="shared" si="412"/>
        <v>1.0848462568100723</v>
      </c>
      <c r="BE133" s="132">
        <f t="shared" si="413"/>
        <v>1.0095805531594269</v>
      </c>
      <c r="BF133" s="132">
        <f t="shared" si="414"/>
        <v>1.1445249579110641</v>
      </c>
      <c r="BG133" s="132">
        <f t="shared" si="415"/>
        <v>1.0930048212684285</v>
      </c>
      <c r="BH133" s="132">
        <f t="shared" si="416"/>
        <v>1.0082234562628387</v>
      </c>
      <c r="BI133" s="132">
        <f t="shared" si="417"/>
        <v>0.90972539152947762</v>
      </c>
      <c r="BJ133" s="132">
        <f t="shared" si="418"/>
        <v>0.95261579626979886</v>
      </c>
      <c r="BK133" s="132">
        <f t="shared" si="419"/>
        <v>0.99684245174697517</v>
      </c>
      <c r="BL133" s="132">
        <f t="shared" si="420"/>
        <v>1.0676130270387854</v>
      </c>
      <c r="BM133" s="132">
        <f t="shared" si="421"/>
        <v>1.062278235565119</v>
      </c>
      <c r="BN133" s="132">
        <f t="shared" si="422"/>
        <v>0.87966152412468579</v>
      </c>
      <c r="BO133" s="132">
        <f t="shared" si="423"/>
        <v>0.99225066851243116</v>
      </c>
      <c r="BP133" s="132">
        <f t="shared" si="424"/>
        <v>1.0274821903337348</v>
      </c>
      <c r="BQ133" s="132">
        <f t="shared" si="425"/>
        <v>1.2192292478543647</v>
      </c>
      <c r="BR133" s="132">
        <f t="shared" si="426"/>
        <v>1.0566094384013829</v>
      </c>
      <c r="BS133" s="132">
        <f t="shared" si="427"/>
        <v>0.99462688921588993</v>
      </c>
      <c r="BT133" s="16"/>
      <c r="BU133" s="796">
        <f t="shared" si="382"/>
        <v>1990</v>
      </c>
      <c r="BV133" s="9">
        <f t="shared" si="385"/>
        <v>1.1587418752947447</v>
      </c>
      <c r="BW133" s="9">
        <f t="shared" si="222"/>
        <v>0.99462688921588993</v>
      </c>
      <c r="BX133" s="9">
        <f t="shared" si="223"/>
        <v>1.0092203823114365</v>
      </c>
      <c r="BY133" s="9">
        <f t="shared" si="224"/>
        <v>0.97300555468025363</v>
      </c>
      <c r="BZ133" s="9">
        <f t="shared" si="225"/>
        <v>1.0128825154532766</v>
      </c>
      <c r="CA133" s="9">
        <f t="shared" si="166"/>
        <v>1.1525163865414692</v>
      </c>
      <c r="CB133" s="9">
        <f t="shared" si="226"/>
        <v>1.1525158268285984</v>
      </c>
      <c r="CC133" s="9"/>
      <c r="CD133" s="9">
        <f t="shared" si="227"/>
        <v>0.9819770378855569</v>
      </c>
      <c r="CE133" s="9">
        <f t="shared" si="228"/>
        <v>0.99462737225088038</v>
      </c>
      <c r="CG133" s="35"/>
      <c r="CH133">
        <f t="shared" si="229"/>
        <v>1990</v>
      </c>
      <c r="CI133" s="19">
        <f t="shared" si="230"/>
        <v>6.5233559422154447E-2</v>
      </c>
      <c r="CJ133" s="19">
        <f t="shared" si="310"/>
        <v>2.249333999669155E-2</v>
      </c>
      <c r="CK133" s="19">
        <f t="shared" si="311"/>
        <v>5.1215315995514306E-3</v>
      </c>
      <c r="CL133" s="19">
        <f t="shared" si="312"/>
        <v>1.9928768515007434E-6</v>
      </c>
      <c r="CM133" s="19">
        <f t="shared" si="313"/>
        <v>1.9928768515007434E-6</v>
      </c>
      <c r="CN133" s="19">
        <f t="shared" si="314"/>
        <v>1.9928768515007434E-6</v>
      </c>
      <c r="CO133" s="19">
        <f t="shared" si="315"/>
        <v>2.4696619632679787E-2</v>
      </c>
      <c r="CP133" s="19">
        <f t="shared" si="316"/>
        <v>0.13659850163951337</v>
      </c>
      <c r="CQ133" s="19">
        <f t="shared" si="317"/>
        <v>8.3744433224997913E-3</v>
      </c>
      <c r="CR133" s="19">
        <f t="shared" si="318"/>
        <v>0.15675186088946541</v>
      </c>
      <c r="CS133" s="19">
        <f t="shared" si="319"/>
        <v>0.20109944277977548</v>
      </c>
      <c r="CT133" s="19">
        <f t="shared" si="320"/>
        <v>2.497993650504815E-2</v>
      </c>
      <c r="CU133" s="19">
        <f t="shared" si="321"/>
        <v>5.6631545365490685E-2</v>
      </c>
      <c r="CV133" s="19">
        <f t="shared" si="322"/>
        <v>0.17112372429578779</v>
      </c>
      <c r="CW133" s="19">
        <f t="shared" si="323"/>
        <v>2.8815976500157197E-2</v>
      </c>
      <c r="CX133" s="19">
        <f t="shared" si="324"/>
        <v>1.8419764474831561E-2</v>
      </c>
      <c r="CY133" s="19">
        <f t="shared" si="309"/>
        <v>2.2074729044266366E-2</v>
      </c>
      <c r="CZ133" s="19">
        <f t="shared" si="168"/>
        <v>1.0935000067654028E-2</v>
      </c>
      <c r="DA133" s="19">
        <f t="shared" si="169"/>
        <v>3.4440203784209797E-2</v>
      </c>
      <c r="DB133" s="19">
        <f t="shared" si="170"/>
        <v>5.8443845229458266E-3</v>
      </c>
      <c r="DC133" s="19">
        <f t="shared" si="171"/>
        <v>6.3594575267229341E-3</v>
      </c>
      <c r="DF133" s="19">
        <f t="shared" si="280"/>
        <v>6.6609897960908715E-2</v>
      </c>
      <c r="DG133" s="19">
        <f t="shared" si="327"/>
        <v>2.3159276725854296E-2</v>
      </c>
      <c r="DH133" s="19">
        <f t="shared" si="328"/>
        <v>5.2747993455821013E-3</v>
      </c>
      <c r="DI133" s="19">
        <f t="shared" si="329"/>
        <v>2.0040196449778668E-6</v>
      </c>
      <c r="DJ133" s="19">
        <f t="shared" si="330"/>
        <v>2.0040196449778668E-6</v>
      </c>
      <c r="DK133" s="19">
        <f t="shared" si="331"/>
        <v>2.0040196449778668E-6</v>
      </c>
      <c r="DL133" s="19">
        <f t="shared" si="332"/>
        <v>2.4756141082802174E-2</v>
      </c>
      <c r="DM133" s="19">
        <f t="shared" si="333"/>
        <v>0.13518518950541475</v>
      </c>
      <c r="DN133" s="19">
        <f t="shared" si="334"/>
        <v>8.3131269079584659E-3</v>
      </c>
      <c r="DO133" s="19">
        <f t="shared" si="335"/>
        <v>0.15675072099606077</v>
      </c>
      <c r="DP133" s="19">
        <f t="shared" si="336"/>
        <v>0.195214620391962</v>
      </c>
      <c r="DQ133" s="19">
        <f t="shared" si="337"/>
        <v>2.53285011123629E-2</v>
      </c>
      <c r="DR133" s="19">
        <f t="shared" si="338"/>
        <v>5.7515060253753955E-2</v>
      </c>
      <c r="DS133" s="19">
        <f t="shared" si="339"/>
        <v>0.17330946293446653</v>
      </c>
      <c r="DT133" s="19">
        <f t="shared" si="340"/>
        <v>2.9385382684547164E-2</v>
      </c>
      <c r="DU133" s="19">
        <f t="shared" si="341"/>
        <v>1.8747126950551758E-2</v>
      </c>
      <c r="DV133" s="19">
        <f t="shared" si="325"/>
        <v>2.2045852046680612E-2</v>
      </c>
      <c r="DW133" s="19">
        <f t="shared" si="248"/>
        <v>1.1118083954876108E-2</v>
      </c>
      <c r="DX133" s="19">
        <f t="shared" si="249"/>
        <v>3.4881826258353461E-2</v>
      </c>
      <c r="DY133" s="19">
        <f t="shared" si="250"/>
        <v>6.0092696449461731E-3</v>
      </c>
      <c r="DZ133" s="19">
        <f t="shared" si="251"/>
        <v>6.2830988082423289E-3</v>
      </c>
      <c r="EA133" s="19">
        <f t="shared" si="252"/>
        <v>0.9998934496242593</v>
      </c>
      <c r="EC133" s="19">
        <f t="shared" si="281"/>
        <v>6.661699602686609E-2</v>
      </c>
      <c r="ED133" s="19">
        <f t="shared" si="342"/>
        <v>2.3161744618446202E-2</v>
      </c>
      <c r="EE133" s="19">
        <f t="shared" si="343"/>
        <v>5.2753614373254164E-3</v>
      </c>
      <c r="EF133" s="19">
        <f t="shared" si="344"/>
        <v>2.0042331967780556E-6</v>
      </c>
      <c r="EG133" s="19">
        <f t="shared" si="345"/>
        <v>2.0042331967780556E-6</v>
      </c>
      <c r="EH133" s="19">
        <f t="shared" si="346"/>
        <v>2.0042331967780556E-6</v>
      </c>
      <c r="EI133" s="19">
        <f t="shared" si="347"/>
        <v>2.4758779140022426E-2</v>
      </c>
      <c r="EJ133" s="19">
        <f t="shared" si="348"/>
        <v>0.13519959507306978</v>
      </c>
      <c r="EK133" s="19">
        <f t="shared" si="349"/>
        <v>8.3140127691429307E-3</v>
      </c>
      <c r="EL133" s="19">
        <f t="shared" si="350"/>
        <v>0.15676742462405838</v>
      </c>
      <c r="EM133" s="19">
        <f t="shared" si="351"/>
        <v>0.1952354227996192</v>
      </c>
      <c r="EN133" s="19">
        <f t="shared" si="352"/>
        <v>2.5331200161258043E-2</v>
      </c>
      <c r="EO133" s="19">
        <f t="shared" si="353"/>
        <v>5.7521189158071799E-2</v>
      </c>
      <c r="EP133" s="19">
        <f t="shared" si="354"/>
        <v>0.17332793109065059</v>
      </c>
      <c r="EQ133" s="19">
        <f t="shared" si="355"/>
        <v>2.9388514041760773E-2</v>
      </c>
      <c r="ER133" s="19">
        <f t="shared" si="356"/>
        <v>1.8749124676830885E-2</v>
      </c>
      <c r="ES133" s="19">
        <f t="shared" si="326"/>
        <v>2.2048201290812555E-2</v>
      </c>
      <c r="ET133" s="19">
        <f t="shared" si="254"/>
        <v>1.111926871713588E-2</v>
      </c>
      <c r="EU133" s="19">
        <f t="shared" si="255"/>
        <v>3.4885543326102775E-2</v>
      </c>
      <c r="EV133" s="19">
        <f t="shared" si="256"/>
        <v>6.0099100031151724E-3</v>
      </c>
      <c r="EW133" s="19">
        <f t="shared" si="257"/>
        <v>6.2837683461206759E-3</v>
      </c>
      <c r="EZ133">
        <f t="shared" si="282"/>
        <v>-3.2423158329924581E-2</v>
      </c>
      <c r="FA133">
        <f t="shared" si="293"/>
        <v>-5.5066051829829104E-3</v>
      </c>
      <c r="FB133">
        <f t="shared" si="294"/>
        <v>-3.3378069591334783E-2</v>
      </c>
      <c r="FC133">
        <f t="shared" si="295"/>
        <v>-1.9503312356940971E-3</v>
      </c>
      <c r="FD133">
        <f t="shared" si="296"/>
        <v>4.1423563975007564E-2</v>
      </c>
      <c r="FE133">
        <f t="shared" si="297"/>
        <v>1.4168002279188654E-2</v>
      </c>
      <c r="FF133">
        <f t="shared" si="298"/>
        <v>1.9327910847758908E-2</v>
      </c>
      <c r="FG133">
        <f t="shared" si="299"/>
        <v>2.8872689451167836E-2</v>
      </c>
      <c r="FH133">
        <f t="shared" si="300"/>
        <v>-3.2606704820489323E-3</v>
      </c>
      <c r="FI133">
        <f t="shared" si="301"/>
        <v>1.1917099985455856E-2</v>
      </c>
      <c r="FJ133">
        <f t="shared" si="302"/>
        <v>5.3462480271545952E-2</v>
      </c>
      <c r="FK133">
        <f t="shared" si="303"/>
        <v>-4.4852935291283716E-2</v>
      </c>
      <c r="FL133">
        <f t="shared" si="304"/>
        <v>-8.7562419646805313E-3</v>
      </c>
      <c r="FM133">
        <f t="shared" si="305"/>
        <v>4.4149138208304179E-3</v>
      </c>
      <c r="FN133">
        <f t="shared" si="306"/>
        <v>-3.0767559724883778E-2</v>
      </c>
      <c r="FO133">
        <f t="shared" si="307"/>
        <v>2.8518283648506265E-3</v>
      </c>
      <c r="FP133">
        <f t="shared" si="288"/>
        <v>-5.0526115721025389E-2</v>
      </c>
      <c r="FQ133">
        <f t="shared" si="289"/>
        <v>7.4645518656542382E-3</v>
      </c>
      <c r="FR133">
        <f t="shared" si="290"/>
        <v>2.2264077879454953E-2</v>
      </c>
      <c r="FS133">
        <f t="shared" si="291"/>
        <v>-2.1521878508289967E-2</v>
      </c>
      <c r="FT133">
        <f t="shared" si="292"/>
        <v>-9.1728734109526363E-3</v>
      </c>
      <c r="FV133" s="3"/>
      <c r="FW133" s="19">
        <f t="shared" si="428"/>
        <v>1.0121035335782473</v>
      </c>
      <c r="FX133" s="19">
        <f t="shared" si="283"/>
        <v>0.75048115534779369</v>
      </c>
      <c r="FY133" s="19">
        <f t="shared" si="386"/>
        <v>1.0128825154532766</v>
      </c>
      <c r="GA133" s="19">
        <f t="shared" si="429"/>
        <v>1.0176867243613426</v>
      </c>
      <c r="GB133" s="19">
        <f t="shared" si="284"/>
        <v>0.93034142802105224</v>
      </c>
      <c r="GC133" s="19">
        <f t="shared" si="387"/>
        <v>1.0092203823114365</v>
      </c>
      <c r="GE133" s="19">
        <f t="shared" si="430"/>
        <v>0.98438184515704896</v>
      </c>
      <c r="GF133" s="19">
        <f t="shared" si="285"/>
        <v>0.85730176978421613</v>
      </c>
      <c r="GG133" s="19">
        <f t="shared" si="388"/>
        <v>0.97300555468025363</v>
      </c>
      <c r="GI133" s="19">
        <f t="shared" si="360"/>
        <v>1.1587418752947447</v>
      </c>
      <c r="GJ133" s="19">
        <f t="shared" si="262"/>
        <v>1.1525163865414692</v>
      </c>
      <c r="GK133" s="19">
        <f t="shared" si="389"/>
        <v>1.1525158268285984</v>
      </c>
      <c r="GL133" s="3"/>
      <c r="GM133" s="3"/>
      <c r="GN133" s="8"/>
      <c r="GO133" s="3"/>
      <c r="GP133" s="19">
        <f>CI133</f>
        <v>6.5233559422154447E-2</v>
      </c>
      <c r="GQ133" s="19">
        <f>CI153</f>
        <v>9.7282030244780687E-2</v>
      </c>
      <c r="GV133" s="30"/>
      <c r="GW133" s="12">
        <f t="shared" si="265"/>
        <v>0</v>
      </c>
      <c r="GX133" s="19"/>
      <c r="HF133" s="12">
        <f t="shared" ca="1" si="390"/>
        <v>1</v>
      </c>
      <c r="HG133" s="12">
        <f t="shared" ca="1" si="391"/>
        <v>1</v>
      </c>
      <c r="HH133" s="12">
        <f t="shared" ca="1" si="392"/>
        <v>1</v>
      </c>
      <c r="HJ133" s="17"/>
      <c r="HL133" s="18">
        <f t="shared" si="268"/>
        <v>1990</v>
      </c>
      <c r="HM133" s="9">
        <f t="shared" si="393"/>
        <v>0.82013438402484506</v>
      </c>
      <c r="HN133" s="9">
        <f t="shared" si="394"/>
        <v>1.1233508692736305</v>
      </c>
      <c r="HO133" s="9">
        <f t="shared" si="395"/>
        <v>1.0267907026163761</v>
      </c>
      <c r="HP133" s="9">
        <f t="shared" si="396"/>
        <v>1.0671553088507177</v>
      </c>
      <c r="HQ133" s="9">
        <f t="shared" si="397"/>
        <v>1.0251928342174705</v>
      </c>
      <c r="HR133" s="9">
        <f t="shared" si="269"/>
        <v>0.92129802202454691</v>
      </c>
      <c r="HS133" s="9">
        <f t="shared" si="398"/>
        <v>0.92129867321550318</v>
      </c>
      <c r="HT133" s="9"/>
      <c r="HU133" s="9">
        <f t="shared" si="399"/>
        <v>1.0957451493756241</v>
      </c>
      <c r="HV133" s="23">
        <f t="shared" si="270"/>
        <v>1.1233500752684416</v>
      </c>
      <c r="HX133" s="8"/>
      <c r="HY133" s="5">
        <f t="shared" si="287"/>
        <v>41</v>
      </c>
      <c r="HZ133" t="b">
        <f t="shared" si="271"/>
        <v>0</v>
      </c>
      <c r="IC133" s="11"/>
      <c r="ID133" s="11"/>
      <c r="IE133" s="11"/>
      <c r="IF133">
        <f t="shared" si="273"/>
        <v>0</v>
      </c>
      <c r="IG133" s="12">
        <f t="shared" ca="1" si="274"/>
        <v>0.78978074659198583</v>
      </c>
      <c r="IH133" s="19">
        <f t="shared" ca="1" si="275"/>
        <v>1.0121537479188145</v>
      </c>
      <c r="II133" s="19">
        <f t="shared" ca="1" si="276"/>
        <v>0.79938049592833771</v>
      </c>
      <c r="IJ133" s="11">
        <f t="shared" si="193"/>
        <v>0</v>
      </c>
      <c r="IK133" s="12">
        <f t="shared" ca="1" si="400"/>
        <v>0.70778005137359057</v>
      </c>
      <c r="IL133" s="12">
        <f t="shared" ca="1" si="401"/>
        <v>1.1158561830885969</v>
      </c>
      <c r="IM133" s="12">
        <f t="shared" ca="1" si="402"/>
        <v>1.0121537479188145</v>
      </c>
      <c r="IN133" s="12">
        <f t="shared" ca="1" si="403"/>
        <v>0.79938049592833771</v>
      </c>
      <c r="IO133">
        <f t="shared" si="277"/>
        <v>0</v>
      </c>
      <c r="IP133" s="12">
        <f t="shared" ca="1" si="278"/>
        <v>1.0121537479188145</v>
      </c>
      <c r="IQ133" s="12">
        <f t="shared" ca="1" si="404"/>
        <v>1.017409795335978</v>
      </c>
      <c r="IR133" s="12">
        <f t="shared" ca="1" si="405"/>
        <v>1.0967617848814886</v>
      </c>
    </row>
    <row r="134" spans="1:252" x14ac:dyDescent="0.2">
      <c r="A134" t="s">
        <v>105</v>
      </c>
      <c r="B134" s="1">
        <f t="shared" si="279"/>
        <v>1991</v>
      </c>
      <c r="C134" s="60">
        <f>Conversion_factors!$A53*C300+C381</f>
        <v>1426.8887853934757</v>
      </c>
      <c r="D134" s="60">
        <f>Conversion_factors!$A53*D300+D381</f>
        <v>498.00869291611423</v>
      </c>
      <c r="E134" s="60">
        <f>Conversion_factors!$A53*E300+E381</f>
        <v>110.38743024787604</v>
      </c>
      <c r="F134" s="60">
        <f>Conversion_factors!$A53*F300+F381</f>
        <v>4.2742112917343582E-2</v>
      </c>
      <c r="G134" s="60">
        <f>Conversion_factors!$A53*G300+G381</f>
        <v>4.2742112917343582E-2</v>
      </c>
      <c r="H134" s="60">
        <f>Conversion_factors!$A53*H300+H381</f>
        <v>4.2742112917343582E-2</v>
      </c>
      <c r="I134" s="60">
        <f>Conversion_factors!$A53*I300+I381</f>
        <v>522.74112311685906</v>
      </c>
      <c r="J134" s="60">
        <f>Conversion_factors!$A53*J300+J381</f>
        <v>2986.1944969217911</v>
      </c>
      <c r="K134" s="60">
        <f>Conversion_factors!$A53*K300+K381</f>
        <v>175.8291344042637</v>
      </c>
      <c r="L134" s="60">
        <f>Conversion_factors!$A53*L300+L381</f>
        <v>3276.0724483178496</v>
      </c>
      <c r="M134" s="60">
        <f>Conversion_factors!$A53*M300+M381</f>
        <v>4203.6447010938373</v>
      </c>
      <c r="N134" s="60">
        <f>Conversion_factors!$A53*N300+N381</f>
        <v>520.42915267150386</v>
      </c>
      <c r="O134" s="60">
        <f>Conversion_factors!$A53*O300+O381</f>
        <v>1156.2630228340695</v>
      </c>
      <c r="P134" s="60">
        <f>Conversion_factors!$A53*P300+P381</f>
        <v>3417.5761225321394</v>
      </c>
      <c r="Q134" s="60">
        <f>Conversion_factors!$A53*Q300+Q381</f>
        <v>605.45337015013865</v>
      </c>
      <c r="R134" s="60">
        <f>Conversion_factors!$A53*R300+R381</f>
        <v>383.26393523000462</v>
      </c>
      <c r="S134" s="60">
        <f>Conversion_factors!$A53*S300+S381</f>
        <v>467.12564728849611</v>
      </c>
      <c r="T134" s="60">
        <f>Conversion_factors!$A53*T300+T381</f>
        <v>224.1452993263261</v>
      </c>
      <c r="U134" s="60">
        <f>Conversion_factors!$A53*U300+U381</f>
        <v>724.60368909661599</v>
      </c>
      <c r="V134" s="60">
        <f>Conversion_factors!$A53*V300+V381</f>
        <v>126.396735459089</v>
      </c>
      <c r="W134" s="60">
        <f>Conversion_factors!$A53*W300+W381</f>
        <v>129.30030426668046</v>
      </c>
      <c r="X134" s="77">
        <f>Conversion_factors!$A53*X300+X381</f>
        <v>20954.452317605886</v>
      </c>
      <c r="Z134" s="132">
        <f t="shared" si="361"/>
        <v>1.8632219934274246</v>
      </c>
      <c r="AA134" s="132">
        <f t="shared" si="362"/>
        <v>5.2168880893331844</v>
      </c>
      <c r="AB134" s="132">
        <f t="shared" si="363"/>
        <v>1.2984920068474677</v>
      </c>
      <c r="AC134" s="132">
        <f t="shared" si="364"/>
        <v>5.5812369995740182E-5</v>
      </c>
      <c r="AD134" s="132">
        <f t="shared" si="365"/>
        <v>4.4774483450429089E-4</v>
      </c>
      <c r="AE134" s="132">
        <f t="shared" si="366"/>
        <v>5.0277728047764224E-4</v>
      </c>
      <c r="AF134" s="132">
        <f t="shared" si="367"/>
        <v>6.4926178397838621</v>
      </c>
      <c r="AG134" s="132">
        <f t="shared" si="368"/>
        <v>14.554149070945048</v>
      </c>
      <c r="AH134" s="132">
        <f t="shared" si="369"/>
        <v>1.6755629102107756</v>
      </c>
      <c r="AI134" s="132">
        <f t="shared" si="370"/>
        <v>4.7092791032481713</v>
      </c>
      <c r="AJ134" s="132">
        <f t="shared" si="371"/>
        <v>6.4934068526533206</v>
      </c>
      <c r="AK134" s="132">
        <f t="shared" si="372"/>
        <v>3.0267732547293127</v>
      </c>
      <c r="AL134" s="132">
        <f t="shared" si="373"/>
        <v>12.07571703340693</v>
      </c>
      <c r="AM134" s="132">
        <f t="shared" si="374"/>
        <v>15.038920759828823</v>
      </c>
      <c r="AN134" s="132">
        <f t="shared" si="375"/>
        <v>2.2774957718807105</v>
      </c>
      <c r="AO134" s="132">
        <f t="shared" si="376"/>
        <v>1.4472336813998363</v>
      </c>
      <c r="AP134" s="132">
        <f t="shared" si="377"/>
        <v>7.5546772493648024</v>
      </c>
      <c r="AQ134" s="132">
        <f t="shared" si="378"/>
        <v>2.0279096919928357</v>
      </c>
      <c r="AR134" s="132">
        <f t="shared" si="379"/>
        <v>1.4306039030605713</v>
      </c>
      <c r="AS134" s="132">
        <f t="shared" si="380"/>
        <v>1.9640965137483055</v>
      </c>
      <c r="AT134" s="132">
        <f t="shared" si="381"/>
        <v>1.2737595327732771</v>
      </c>
      <c r="AU134" s="132">
        <f t="shared" si="359"/>
        <v>19.475248651966258</v>
      </c>
      <c r="AV134" s="132"/>
      <c r="AX134" s="132">
        <f t="shared" si="406"/>
        <v>0.94189914818831744</v>
      </c>
      <c r="AY134" s="132">
        <f t="shared" si="407"/>
        <v>1.0036585385726584</v>
      </c>
      <c r="AZ134" s="132">
        <f t="shared" si="408"/>
        <v>0.98189926884210033</v>
      </c>
      <c r="BA134" s="132">
        <f t="shared" si="409"/>
        <v>0.8819504763590077</v>
      </c>
      <c r="BB134" s="132">
        <f t="shared" si="410"/>
        <v>0.88616213667446941</v>
      </c>
      <c r="BC134" s="132">
        <f t="shared" si="411"/>
        <v>0.99161372853504259</v>
      </c>
      <c r="BD134" s="132">
        <f t="shared" si="412"/>
        <v>1.1521974346702475</v>
      </c>
      <c r="BE134" s="132">
        <f t="shared" si="413"/>
        <v>1.0226759922487636</v>
      </c>
      <c r="BF134" s="132">
        <f t="shared" si="414"/>
        <v>1.1641072729369089</v>
      </c>
      <c r="BG134" s="132">
        <f t="shared" si="415"/>
        <v>1.0521650452863573</v>
      </c>
      <c r="BH134" s="132">
        <f t="shared" si="416"/>
        <v>0.97837869818808298</v>
      </c>
      <c r="BI134" s="132">
        <f t="shared" si="417"/>
        <v>0.8986426926023392</v>
      </c>
      <c r="BJ134" s="132">
        <f t="shared" si="418"/>
        <v>0.97908875436327825</v>
      </c>
      <c r="BK134" s="132">
        <f t="shared" si="419"/>
        <v>0.97559567637654798</v>
      </c>
      <c r="BL134" s="132">
        <f t="shared" si="420"/>
        <v>1.0797216927617626</v>
      </c>
      <c r="BM134" s="132">
        <f t="shared" si="421"/>
        <v>1.089233688325737</v>
      </c>
      <c r="BN134" s="132">
        <f t="shared" si="422"/>
        <v>0.84335924431268094</v>
      </c>
      <c r="BO134" s="132">
        <f t="shared" si="423"/>
        <v>1.001122230913015</v>
      </c>
      <c r="BP134" s="132">
        <f t="shared" si="424"/>
        <v>1.0601763576551373</v>
      </c>
      <c r="BQ134" s="132">
        <f t="shared" si="425"/>
        <v>1.3232766990745499</v>
      </c>
      <c r="BR134" s="132">
        <f t="shared" si="426"/>
        <v>0.98894451291507979</v>
      </c>
      <c r="BS134" s="132">
        <f t="shared" si="427"/>
        <v>0.97884474158192136</v>
      </c>
      <c r="BT134" s="16"/>
      <c r="BU134" s="796">
        <f t="shared" si="382"/>
        <v>1991</v>
      </c>
      <c r="BV134" s="9">
        <f t="shared" si="385"/>
        <v>1.1448196674253142</v>
      </c>
      <c r="BW134" s="9">
        <f t="shared" si="222"/>
        <v>0.97884474158192136</v>
      </c>
      <c r="BX134" s="9">
        <f t="shared" si="223"/>
        <v>0.99897581074730335</v>
      </c>
      <c r="BY134" s="9">
        <f t="shared" si="224"/>
        <v>0.9762335356318409</v>
      </c>
      <c r="BZ134" s="9">
        <f t="shared" si="225"/>
        <v>1.0037030816114589</v>
      </c>
      <c r="CA134" s="9">
        <f t="shared" si="166"/>
        <v>1.1206010733854948</v>
      </c>
      <c r="CB134" s="9">
        <f t="shared" si="226"/>
        <v>1.1206007115188328</v>
      </c>
      <c r="CC134" s="9"/>
      <c r="CD134" s="9">
        <f t="shared" si="227"/>
        <v>0.97523368773652475</v>
      </c>
      <c r="CE134" s="9">
        <f t="shared" si="228"/>
        <v>0.97884505767245711</v>
      </c>
      <c r="CG134" s="35"/>
      <c r="CH134">
        <f t="shared" si="229"/>
        <v>1991</v>
      </c>
      <c r="CI134" s="19">
        <f t="shared" si="230"/>
        <v>6.8094778320433924E-2</v>
      </c>
      <c r="CJ134" s="19">
        <f t="shared" si="310"/>
        <v>2.3766247161596699E-2</v>
      </c>
      <c r="CK134" s="19">
        <f t="shared" si="311"/>
        <v>5.2679701943404529E-3</v>
      </c>
      <c r="CL134" s="19">
        <f t="shared" si="312"/>
        <v>2.039762827942382E-6</v>
      </c>
      <c r="CM134" s="19">
        <f t="shared" si="313"/>
        <v>2.039762827942382E-6</v>
      </c>
      <c r="CN134" s="19">
        <f t="shared" si="314"/>
        <v>2.039762827942382E-6</v>
      </c>
      <c r="CO134" s="19">
        <f t="shared" si="315"/>
        <v>2.4946541918332701E-2</v>
      </c>
      <c r="CP134" s="19">
        <f t="shared" si="316"/>
        <v>0.14250883066090908</v>
      </c>
      <c r="CQ134" s="19">
        <f t="shared" si="317"/>
        <v>8.3910155101754886E-3</v>
      </c>
      <c r="CR134" s="19">
        <f t="shared" si="318"/>
        <v>0.15634254709512502</v>
      </c>
      <c r="CS134" s="19">
        <f t="shared" si="319"/>
        <v>0.20060866480208331</v>
      </c>
      <c r="CT134" s="19">
        <f t="shared" si="320"/>
        <v>2.4836208781951336E-2</v>
      </c>
      <c r="CU134" s="19">
        <f t="shared" si="321"/>
        <v>5.517982552388543E-2</v>
      </c>
      <c r="CV134" s="19">
        <f t="shared" si="322"/>
        <v>0.16309546394876182</v>
      </c>
      <c r="CW134" s="19">
        <f t="shared" si="323"/>
        <v>2.8893781663834661E-2</v>
      </c>
      <c r="CX134" s="19">
        <f t="shared" si="324"/>
        <v>1.8290334169602088E-2</v>
      </c>
      <c r="CY134" s="19">
        <f t="shared" si="309"/>
        <v>2.2292429322813563E-2</v>
      </c>
      <c r="CZ134" s="19">
        <f t="shared" si="168"/>
        <v>1.0696786340628893E-2</v>
      </c>
      <c r="DA134" s="19">
        <f t="shared" si="169"/>
        <v>3.4579939294705667E-2</v>
      </c>
      <c r="DB134" s="19">
        <f t="shared" si="170"/>
        <v>6.0319751403328601E-3</v>
      </c>
      <c r="DC134" s="19">
        <f t="shared" si="171"/>
        <v>6.1705408620029937E-3</v>
      </c>
      <c r="DF134" s="19">
        <f t="shared" si="280"/>
        <v>6.6653934013823413E-2</v>
      </c>
      <c r="DG134" s="19">
        <f t="shared" si="327"/>
        <v>2.3123954717646149E-2</v>
      </c>
      <c r="DH134" s="19">
        <f t="shared" si="328"/>
        <v>5.1944068734202662E-3</v>
      </c>
      <c r="DI134" s="19">
        <f t="shared" si="329"/>
        <v>2.0162289821935607E-6</v>
      </c>
      <c r="DJ134" s="19">
        <f t="shared" si="330"/>
        <v>2.0162289821935607E-6</v>
      </c>
      <c r="DK134" s="19">
        <f t="shared" si="331"/>
        <v>2.0162289821935607E-6</v>
      </c>
      <c r="DL134" s="19">
        <f t="shared" si="332"/>
        <v>2.4821371073676015E-2</v>
      </c>
      <c r="DM134" s="19">
        <f t="shared" si="333"/>
        <v>0.13953280430295703</v>
      </c>
      <c r="DN134" s="19">
        <f t="shared" si="334"/>
        <v>8.3827266861459283E-3</v>
      </c>
      <c r="DO134" s="19">
        <f t="shared" si="335"/>
        <v>0.15654711480840494</v>
      </c>
      <c r="DP134" s="19">
        <f t="shared" si="336"/>
        <v>0.20085395385803428</v>
      </c>
      <c r="DQ134" s="19">
        <f t="shared" si="337"/>
        <v>2.4908003530350234E-2</v>
      </c>
      <c r="DR134" s="19">
        <f t="shared" si="338"/>
        <v>5.5902543866109475E-2</v>
      </c>
      <c r="DS134" s="19">
        <f t="shared" si="339"/>
        <v>0.16707744811015296</v>
      </c>
      <c r="DT134" s="19">
        <f t="shared" si="340"/>
        <v>2.8854861598973276E-2</v>
      </c>
      <c r="DU134" s="19">
        <f t="shared" si="341"/>
        <v>1.8354973265672734E-2</v>
      </c>
      <c r="DV134" s="19">
        <f t="shared" si="325"/>
        <v>2.2183401147513264E-2</v>
      </c>
      <c r="DW134" s="19">
        <f t="shared" si="248"/>
        <v>1.0815455980158119E-2</v>
      </c>
      <c r="DX134" s="19">
        <f t="shared" si="249"/>
        <v>3.4510024388887742E-2</v>
      </c>
      <c r="DY134" s="19">
        <f t="shared" si="250"/>
        <v>5.9376859572216039E-3</v>
      </c>
      <c r="DZ134" s="19">
        <f t="shared" si="251"/>
        <v>6.2645244447685072E-3</v>
      </c>
      <c r="EA134" s="19">
        <f t="shared" si="252"/>
        <v>0.99992523731086247</v>
      </c>
      <c r="EC134" s="19">
        <f t="shared" si="281"/>
        <v>6.6658917613759208E-2</v>
      </c>
      <c r="ED134" s="19">
        <f t="shared" si="342"/>
        <v>2.3125683655944411E-2</v>
      </c>
      <c r="EE134" s="19">
        <f t="shared" si="343"/>
        <v>5.1947952502826959E-3</v>
      </c>
      <c r="EF134" s="19">
        <f t="shared" si="344"/>
        <v>2.0163797321646599E-6</v>
      </c>
      <c r="EG134" s="19">
        <f t="shared" si="345"/>
        <v>2.0163797321646599E-6</v>
      </c>
      <c r="EH134" s="19">
        <f t="shared" si="346"/>
        <v>2.0163797321646599E-6</v>
      </c>
      <c r="EI134" s="19">
        <f t="shared" si="347"/>
        <v>2.482322692487399E-2</v>
      </c>
      <c r="EJ134" s="19">
        <f t="shared" si="348"/>
        <v>0.13954323693060092</v>
      </c>
      <c r="EK134" s="19">
        <f t="shared" si="349"/>
        <v>8.3833534481937057E-3</v>
      </c>
      <c r="EL134" s="19">
        <f t="shared" si="350"/>
        <v>0.15655881956676396</v>
      </c>
      <c r="EM134" s="19">
        <f t="shared" si="351"/>
        <v>0.20086897136249762</v>
      </c>
      <c r="EN134" s="19">
        <f t="shared" si="352"/>
        <v>2.4909865858907899E-2</v>
      </c>
      <c r="EO134" s="19">
        <f t="shared" si="353"/>
        <v>5.590672360310691E-2</v>
      </c>
      <c r="EP134" s="19">
        <f t="shared" si="354"/>
        <v>0.16708994020341039</v>
      </c>
      <c r="EQ134" s="19">
        <f t="shared" si="355"/>
        <v>2.8857019027316251E-2</v>
      </c>
      <c r="ER134" s="19">
        <f t="shared" si="356"/>
        <v>1.8356345635435176E-2</v>
      </c>
      <c r="ES134" s="19">
        <f t="shared" si="326"/>
        <v>2.2185059762239764E-2</v>
      </c>
      <c r="ET134" s="19">
        <f t="shared" si="254"/>
        <v>1.081626463318852E-2</v>
      </c>
      <c r="EU134" s="19">
        <f t="shared" si="255"/>
        <v>3.4512604644020069E-2</v>
      </c>
      <c r="EV134" s="19">
        <f t="shared" si="256"/>
        <v>5.9381299077819576E-3</v>
      </c>
      <c r="EW134" s="19">
        <f t="shared" si="257"/>
        <v>6.2649928324800905E-3</v>
      </c>
      <c r="EZ134">
        <f t="shared" si="282"/>
        <v>-1.5748035727971331E-3</v>
      </c>
      <c r="FA134">
        <f t="shared" si="293"/>
        <v>3.6253887500961077E-2</v>
      </c>
      <c r="FB134">
        <f t="shared" si="294"/>
        <v>-4.3186074132587769E-4</v>
      </c>
      <c r="FC134">
        <f t="shared" si="295"/>
        <v>-2.1246994087238746E-2</v>
      </c>
      <c r="FD134">
        <f t="shared" si="296"/>
        <v>4.4610566155998156E-3</v>
      </c>
      <c r="FE134">
        <f t="shared" si="297"/>
        <v>-5.3691604014399121E-3</v>
      </c>
      <c r="FF134">
        <f t="shared" si="298"/>
        <v>6.023265369182175E-2</v>
      </c>
      <c r="FG134">
        <f t="shared" si="299"/>
        <v>1.2887762989425421E-2</v>
      </c>
      <c r="FH134">
        <f t="shared" si="300"/>
        <v>1.6964836945793847E-2</v>
      </c>
      <c r="FI134">
        <f t="shared" si="301"/>
        <v>-3.8080631061888304E-2</v>
      </c>
      <c r="FJ134">
        <f t="shared" si="302"/>
        <v>-3.0048294816840977E-2</v>
      </c>
      <c r="FK134">
        <f t="shared" si="303"/>
        <v>-1.2257280782925652E-2</v>
      </c>
      <c r="FL134">
        <f t="shared" si="304"/>
        <v>2.741062610782968E-2</v>
      </c>
      <c r="FM134">
        <f t="shared" si="305"/>
        <v>-2.1544500581422196E-2</v>
      </c>
      <c r="FN134">
        <f t="shared" si="306"/>
        <v>1.1277975394864982E-2</v>
      </c>
      <c r="FO134">
        <f t="shared" si="307"/>
        <v>2.5058530197143169E-2</v>
      </c>
      <c r="FP134">
        <f t="shared" si="288"/>
        <v>-4.2144184743113447E-2</v>
      </c>
      <c r="FQ134">
        <f t="shared" si="289"/>
        <v>8.9011152679418556E-3</v>
      </c>
      <c r="FR134">
        <f t="shared" si="290"/>
        <v>3.1323935202018427E-2</v>
      </c>
      <c r="FS134">
        <f t="shared" si="291"/>
        <v>8.1892113401714997E-2</v>
      </c>
      <c r="FT134">
        <f t="shared" si="292"/>
        <v>-6.6182191677613966E-2</v>
      </c>
      <c r="FV134" s="3"/>
      <c r="FW134" s="19">
        <f t="shared" si="428"/>
        <v>0.99093731632072879</v>
      </c>
      <c r="FX134" s="19">
        <f t="shared" si="283"/>
        <v>0.74367978202962259</v>
      </c>
      <c r="FY134" s="19">
        <f t="shared" si="386"/>
        <v>1.0037030816114589</v>
      </c>
      <c r="GA134" s="19">
        <f t="shared" si="429"/>
        <v>0.98984902431253929</v>
      </c>
      <c r="GB134" s="19">
        <f t="shared" si="284"/>
        <v>0.92089755480417301</v>
      </c>
      <c r="GC134" s="19">
        <f t="shared" si="387"/>
        <v>0.99897581074730335</v>
      </c>
      <c r="GE134" s="19">
        <f t="shared" si="430"/>
        <v>1.0033175359956172</v>
      </c>
      <c r="GF134" s="19">
        <f t="shared" si="285"/>
        <v>0.86014589926458163</v>
      </c>
      <c r="GG134" s="19">
        <f t="shared" si="388"/>
        <v>0.9762335356318409</v>
      </c>
      <c r="GI134" s="19">
        <f t="shared" si="360"/>
        <v>1.1448196674253142</v>
      </c>
      <c r="GJ134" s="19">
        <f t="shared" si="262"/>
        <v>1.1206010733854948</v>
      </c>
      <c r="GK134" s="19">
        <f t="shared" si="389"/>
        <v>1.1206007115188328</v>
      </c>
      <c r="GL134" s="3"/>
      <c r="GM134" s="3"/>
      <c r="GN134" s="8"/>
      <c r="GO134" s="3"/>
      <c r="GP134" s="19">
        <f>CJ133</f>
        <v>2.249333999669155E-2</v>
      </c>
      <c r="GQ134" s="567">
        <f>CJ153</f>
        <v>1.1140008397818356E-2</v>
      </c>
      <c r="GV134" s="30"/>
      <c r="GW134" s="12">
        <f t="shared" si="265"/>
        <v>0</v>
      </c>
      <c r="GX134" s="19"/>
      <c r="HF134" s="12">
        <f t="shared" ca="1" si="390"/>
        <v>1</v>
      </c>
      <c r="HG134" s="12">
        <f t="shared" ca="1" si="391"/>
        <v>1</v>
      </c>
      <c r="HH134" s="12">
        <f t="shared" ca="1" si="392"/>
        <v>1</v>
      </c>
      <c r="HJ134" s="17"/>
      <c r="HL134" s="18">
        <f t="shared" si="268"/>
        <v>1991</v>
      </c>
      <c r="HM134" s="9">
        <f t="shared" si="393"/>
        <v>0.81028052302378573</v>
      </c>
      <c r="HN134" s="9">
        <f t="shared" si="394"/>
        <v>1.1055262061201943</v>
      </c>
      <c r="HO134" s="9">
        <f t="shared" si="395"/>
        <v>1.0163677751580065</v>
      </c>
      <c r="HP134" s="9">
        <f t="shared" si="396"/>
        <v>1.0706956350007439</v>
      </c>
      <c r="HQ134" s="9">
        <f t="shared" si="397"/>
        <v>1.0159018358507019</v>
      </c>
      <c r="HR134" s="9">
        <f t="shared" si="269"/>
        <v>0.895785573588886</v>
      </c>
      <c r="HS134" s="9">
        <f t="shared" si="398"/>
        <v>0.89578635251157268</v>
      </c>
      <c r="HT134" s="9"/>
      <c r="HU134" s="9">
        <f t="shared" si="399"/>
        <v>1.0882205404170953</v>
      </c>
      <c r="HV134" s="23">
        <f t="shared" si="270"/>
        <v>1.10552524482017</v>
      </c>
      <c r="HX134" s="8"/>
      <c r="HY134" s="5">
        <f t="shared" si="287"/>
        <v>42</v>
      </c>
      <c r="HZ134" t="b">
        <f t="shared" si="271"/>
        <v>0</v>
      </c>
      <c r="IC134" s="11"/>
      <c r="ID134" s="11"/>
      <c r="IE134" s="11"/>
      <c r="IF134">
        <f t="shared" si="273"/>
        <v>0</v>
      </c>
      <c r="IG134" s="12">
        <f t="shared" ca="1" si="274"/>
        <v>0.78978074659198583</v>
      </c>
      <c r="IH134" s="19">
        <f t="shared" ca="1" si="275"/>
        <v>1.0121537479188145</v>
      </c>
      <c r="II134" s="19">
        <f t="shared" ca="1" si="276"/>
        <v>0.79938049592833771</v>
      </c>
      <c r="IJ134" s="11">
        <f t="shared" si="193"/>
        <v>0</v>
      </c>
      <c r="IK134" s="12">
        <f t="shared" ca="1" si="400"/>
        <v>0.70778005137359057</v>
      </c>
      <c r="IL134" s="12">
        <f t="shared" ca="1" si="401"/>
        <v>1.1158561830885969</v>
      </c>
      <c r="IM134" s="12">
        <f t="shared" ca="1" si="402"/>
        <v>1.0121537479188145</v>
      </c>
      <c r="IN134" s="12">
        <f t="shared" ca="1" si="403"/>
        <v>0.79938049592833771</v>
      </c>
      <c r="IO134">
        <f t="shared" si="277"/>
        <v>0</v>
      </c>
      <c r="IP134" s="12">
        <f t="shared" ca="1" si="278"/>
        <v>1.0121537479188145</v>
      </c>
      <c r="IQ134" s="12">
        <f t="shared" ca="1" si="404"/>
        <v>1.017409795335978</v>
      </c>
      <c r="IR134" s="12">
        <f t="shared" ca="1" si="405"/>
        <v>1.0967617848814886</v>
      </c>
    </row>
    <row r="135" spans="1:252" x14ac:dyDescent="0.2">
      <c r="A135" t="s">
        <v>105</v>
      </c>
      <c r="B135" s="1">
        <f t="shared" si="279"/>
        <v>1992</v>
      </c>
      <c r="C135" s="60">
        <f>Conversion_factors!$A54*C301+C382</f>
        <v>1501.7454235004645</v>
      </c>
      <c r="D135" s="60">
        <f>Conversion_factors!$A54*D301+D382</f>
        <v>519.18316037883665</v>
      </c>
      <c r="E135" s="60">
        <f>Conversion_factors!$A54*E301+E382</f>
        <v>140.75045544174046</v>
      </c>
      <c r="F135" s="60">
        <f>Conversion_factors!$A54*F301+F382</f>
        <v>4.2584633462894331E-2</v>
      </c>
      <c r="G135" s="60">
        <f>Conversion_factors!$A54*G301+G382</f>
        <v>4.2584633462894331E-2</v>
      </c>
      <c r="H135" s="60">
        <f>Conversion_factors!$A54*H301+H382</f>
        <v>4.2584633462894331E-2</v>
      </c>
      <c r="I135" s="60">
        <f>Conversion_factors!$A54*I301+I382</f>
        <v>483.12380888682117</v>
      </c>
      <c r="J135" s="60">
        <f>Conversion_factors!$A54*J301+J382</f>
        <v>3102.528109368292</v>
      </c>
      <c r="K135" s="60">
        <f>Conversion_factors!$A54*K301+K382</f>
        <v>176.47516094492667</v>
      </c>
      <c r="L135" s="60">
        <f>Conversion_factors!$A54*L301+L382</f>
        <v>3371.7734021882707</v>
      </c>
      <c r="M135" s="60">
        <f>Conversion_factors!$A54*M301+M382</f>
        <v>4239.0122038164518</v>
      </c>
      <c r="N135" s="60">
        <f>Conversion_factors!$A54*N301+N382</f>
        <v>545.05927197748383</v>
      </c>
      <c r="O135" s="60">
        <f>Conversion_factors!$A54*O301+O382</f>
        <v>1209.4780188931809</v>
      </c>
      <c r="P135" s="60">
        <f>Conversion_factors!$A54*P301+P382</f>
        <v>3419.1151031197792</v>
      </c>
      <c r="Q135" s="60">
        <f>Conversion_factors!$A54*Q301+Q382</f>
        <v>594.6341427006555</v>
      </c>
      <c r="R135" s="60">
        <f>Conversion_factors!$A54*R301+R382</f>
        <v>357.74582999124027</v>
      </c>
      <c r="S135" s="60">
        <f>Conversion_factors!$A54*S301+S382</f>
        <v>456.58753314584129</v>
      </c>
      <c r="T135" s="60">
        <f>Conversion_factors!$A54*T301+T382</f>
        <v>217.29729588931139</v>
      </c>
      <c r="U135" s="60">
        <f>Conversion_factors!$A54*U301+U382</f>
        <v>747.36439750470822</v>
      </c>
      <c r="V135" s="60">
        <f>Conversion_factors!$A54*V301+V382</f>
        <v>125.11354165544168</v>
      </c>
      <c r="W135" s="60">
        <f>Conversion_factors!$A54*W301+W382</f>
        <v>127.88375071051053</v>
      </c>
      <c r="X135" s="77">
        <f>Conversion_factors!$A54*X301+X382</f>
        <v>21334.998364014347</v>
      </c>
      <c r="Z135" s="132">
        <f t="shared" si="361"/>
        <v>1.9198668364978144</v>
      </c>
      <c r="AA135" s="132">
        <f t="shared" si="362"/>
        <v>5.1306812965677517</v>
      </c>
      <c r="AB135" s="132">
        <f t="shared" si="363"/>
        <v>1.5747151778938944</v>
      </c>
      <c r="AC135" s="132">
        <f t="shared" si="364"/>
        <v>5.4441201717969228E-5</v>
      </c>
      <c r="AD135" s="132">
        <f t="shared" si="365"/>
        <v>4.2083064148274585E-4</v>
      </c>
      <c r="AE135" s="132">
        <f t="shared" si="366"/>
        <v>4.7643660156272043E-4</v>
      </c>
      <c r="AF135" s="132">
        <f t="shared" si="367"/>
        <v>5.6895453343874571</v>
      </c>
      <c r="AG135" s="132">
        <f t="shared" si="368"/>
        <v>14.957525775701543</v>
      </c>
      <c r="AH135" s="132">
        <f t="shared" si="369"/>
        <v>1.6128677980971247</v>
      </c>
      <c r="AI135" s="132">
        <f t="shared" si="370"/>
        <v>5.0066490186389672</v>
      </c>
      <c r="AJ135" s="132">
        <f t="shared" si="371"/>
        <v>6.3840139063006358</v>
      </c>
      <c r="AK135" s="132">
        <f t="shared" si="372"/>
        <v>2.9910772869533209</v>
      </c>
      <c r="AL135" s="132">
        <f t="shared" si="373"/>
        <v>12.164510945183148</v>
      </c>
      <c r="AM135" s="132">
        <f t="shared" si="374"/>
        <v>14.714656364904169</v>
      </c>
      <c r="AN135" s="132">
        <f t="shared" si="375"/>
        <v>2.1679124515798827</v>
      </c>
      <c r="AO135" s="132">
        <f t="shared" si="376"/>
        <v>1.3525073221242399</v>
      </c>
      <c r="AP135" s="132">
        <f t="shared" si="377"/>
        <v>6.7074702824156587</v>
      </c>
      <c r="AQ135" s="132">
        <f t="shared" si="378"/>
        <v>1.8362014988463178</v>
      </c>
      <c r="AR135" s="132">
        <f t="shared" si="379"/>
        <v>1.3794621846493782</v>
      </c>
      <c r="AS135" s="132">
        <f t="shared" si="380"/>
        <v>1.80343202468746</v>
      </c>
      <c r="AT135" s="132">
        <f t="shared" si="381"/>
        <v>1.2140851209674648</v>
      </c>
      <c r="AU135" s="132">
        <f t="shared" si="359"/>
        <v>19.084145922142412</v>
      </c>
      <c r="AV135" s="132"/>
      <c r="AX135" s="132">
        <f t="shared" si="406"/>
        <v>0.97053434551073425</v>
      </c>
      <c r="AY135" s="132">
        <f t="shared" si="407"/>
        <v>0.98707352042383134</v>
      </c>
      <c r="AZ135" s="132">
        <f t="shared" si="408"/>
        <v>1.1907748939960972</v>
      </c>
      <c r="BA135" s="132">
        <f t="shared" si="409"/>
        <v>0.86028319156460198</v>
      </c>
      <c r="BB135" s="132">
        <f t="shared" si="410"/>
        <v>0.83289443382928363</v>
      </c>
      <c r="BC135" s="132">
        <f t="shared" si="411"/>
        <v>0.93966273582877713</v>
      </c>
      <c r="BD135" s="132">
        <f t="shared" si="412"/>
        <v>1.0096820266475954</v>
      </c>
      <c r="BE135" s="132">
        <f t="shared" si="413"/>
        <v>1.051020052061262</v>
      </c>
      <c r="BF135" s="132">
        <f t="shared" si="414"/>
        <v>1.1205494718275999</v>
      </c>
      <c r="BG135" s="132">
        <f t="shared" si="415"/>
        <v>1.1186045625955248</v>
      </c>
      <c r="BH135" s="132">
        <f t="shared" si="416"/>
        <v>0.96189617508855385</v>
      </c>
      <c r="BI135" s="132">
        <f t="shared" si="417"/>
        <v>0.88804463391157273</v>
      </c>
      <c r="BJ135" s="132">
        <f t="shared" si="418"/>
        <v>0.98628808838506044</v>
      </c>
      <c r="BK135" s="132">
        <f t="shared" si="419"/>
        <v>0.95456019472573905</v>
      </c>
      <c r="BL135" s="132">
        <f t="shared" si="420"/>
        <v>1.0277701196547977</v>
      </c>
      <c r="BM135" s="132">
        <f t="shared" si="421"/>
        <v>1.0179396443703566</v>
      </c>
      <c r="BN135" s="132">
        <f t="shared" si="422"/>
        <v>0.74878209642952764</v>
      </c>
      <c r="BO135" s="132">
        <f t="shared" si="423"/>
        <v>0.90648126402728479</v>
      </c>
      <c r="BP135" s="132">
        <f t="shared" si="424"/>
        <v>1.0222768100351363</v>
      </c>
      <c r="BQ135" s="132">
        <f t="shared" si="425"/>
        <v>1.2150317257472467</v>
      </c>
      <c r="BR135" s="132">
        <f t="shared" si="426"/>
        <v>0.94261341148002009</v>
      </c>
      <c r="BS135" s="132">
        <f t="shared" si="427"/>
        <v>0.95918754195650069</v>
      </c>
      <c r="BT135" s="16"/>
      <c r="BU135" s="796">
        <f t="shared" si="382"/>
        <v>1992</v>
      </c>
      <c r="BV135" s="9">
        <f t="shared" si="385"/>
        <v>1.1894978573332513</v>
      </c>
      <c r="BW135" s="9">
        <f t="shared" si="222"/>
        <v>0.95918754195650069</v>
      </c>
      <c r="BX135" s="9">
        <f t="shared" si="223"/>
        <v>0.96075948178617587</v>
      </c>
      <c r="BY135" s="9">
        <f t="shared" si="224"/>
        <v>0.99684796012414856</v>
      </c>
      <c r="BZ135" s="9">
        <f t="shared" si="225"/>
        <v>1.001520903040751</v>
      </c>
      <c r="CA135" s="9">
        <f t="shared" si="166"/>
        <v>1.1409517683805022</v>
      </c>
      <c r="CB135" s="9">
        <f t="shared" si="226"/>
        <v>1.1409515259380054</v>
      </c>
      <c r="CC135" s="9"/>
      <c r="CD135" s="9">
        <f t="shared" si="227"/>
        <v>0.9577311295884835</v>
      </c>
      <c r="CE135" s="9">
        <f t="shared" si="228"/>
        <v>0.95918774577569654</v>
      </c>
      <c r="CG135" s="35"/>
      <c r="CH135">
        <f t="shared" si="229"/>
        <v>1992</v>
      </c>
      <c r="CI135" s="19">
        <f t="shared" si="230"/>
        <v>7.0388822997683106E-2</v>
      </c>
      <c r="CJ135" s="19">
        <f t="shared" si="310"/>
        <v>2.4334811351780589E-2</v>
      </c>
      <c r="CK135" s="19">
        <f t="shared" si="311"/>
        <v>6.5971627014110136E-3</v>
      </c>
      <c r="CL135" s="19">
        <f t="shared" si="312"/>
        <v>1.9959989092252127E-6</v>
      </c>
      <c r="CM135" s="19">
        <f t="shared" si="313"/>
        <v>1.9959989092252127E-6</v>
      </c>
      <c r="CN135" s="19">
        <f t="shared" si="314"/>
        <v>1.9959989092252127E-6</v>
      </c>
      <c r="CO135" s="19">
        <f t="shared" si="315"/>
        <v>2.264466116396353E-2</v>
      </c>
      <c r="CP135" s="19">
        <f t="shared" si="316"/>
        <v>0.1454196553678351</v>
      </c>
      <c r="CQ135" s="19">
        <f t="shared" si="317"/>
        <v>8.2716275827134159E-3</v>
      </c>
      <c r="CR135" s="19">
        <f t="shared" si="318"/>
        <v>0.15803954350778984</v>
      </c>
      <c r="CS135" s="19">
        <f t="shared" si="319"/>
        <v>0.19868818977583688</v>
      </c>
      <c r="CT135" s="19">
        <f t="shared" si="320"/>
        <v>2.5547659422221144E-2</v>
      </c>
      <c r="CU135" s="19">
        <f t="shared" si="321"/>
        <v>5.6689857587859133E-2</v>
      </c>
      <c r="CV135" s="19">
        <f t="shared" si="322"/>
        <v>0.16025851255216342</v>
      </c>
      <c r="CW135" s="19">
        <f t="shared" si="323"/>
        <v>2.7871300131132065E-2</v>
      </c>
      <c r="CX135" s="19">
        <f t="shared" si="324"/>
        <v>1.6768027064611762E-2</v>
      </c>
      <c r="CY135" s="19">
        <f t="shared" si="309"/>
        <v>2.1400870314382849E-2</v>
      </c>
      <c r="CZ135" s="19">
        <f t="shared" si="168"/>
        <v>1.0185015821506967E-2</v>
      </c>
      <c r="DA135" s="19">
        <f t="shared" si="169"/>
        <v>3.5029972102800094E-2</v>
      </c>
      <c r="DB135" s="19">
        <f t="shared" si="170"/>
        <v>5.8642395710922657E-3</v>
      </c>
      <c r="DC135" s="19">
        <f t="shared" si="171"/>
        <v>5.9940829864890697E-3</v>
      </c>
      <c r="DF135" s="19">
        <f t="shared" si="280"/>
        <v>6.9235466544294813E-2</v>
      </c>
      <c r="DG135" s="19">
        <f t="shared" si="327"/>
        <v>2.4049409124431601E-2</v>
      </c>
      <c r="DH135" s="19">
        <f t="shared" si="328"/>
        <v>5.9076656948939396E-3</v>
      </c>
      <c r="DI135" s="19">
        <f t="shared" si="329"/>
        <v>2.0178017699001817E-6</v>
      </c>
      <c r="DJ135" s="19">
        <f t="shared" si="330"/>
        <v>2.0178017699001817E-6</v>
      </c>
      <c r="DK135" s="19">
        <f t="shared" si="331"/>
        <v>2.0178017699001817E-6</v>
      </c>
      <c r="DL135" s="19">
        <f t="shared" si="332"/>
        <v>2.3777033807711873E-2</v>
      </c>
      <c r="DM135" s="19">
        <f t="shared" si="333"/>
        <v>0.14395933836395819</v>
      </c>
      <c r="DN135" s="19">
        <f t="shared" si="334"/>
        <v>8.3311789753021514E-3</v>
      </c>
      <c r="DO135" s="19">
        <f t="shared" si="335"/>
        <v>0.15718951859277794</v>
      </c>
      <c r="DP135" s="19">
        <f t="shared" si="336"/>
        <v>0.19964688781315679</v>
      </c>
      <c r="DQ135" s="19">
        <f t="shared" si="337"/>
        <v>2.5190259660948743E-2</v>
      </c>
      <c r="DR135" s="19">
        <f t="shared" si="338"/>
        <v>5.5931444288074554E-2</v>
      </c>
      <c r="DS135" s="19">
        <f t="shared" si="339"/>
        <v>0.16167283982540226</v>
      </c>
      <c r="DT135" s="19">
        <f t="shared" si="340"/>
        <v>2.8379471055598498E-2</v>
      </c>
      <c r="DU135" s="19">
        <f t="shared" si="341"/>
        <v>1.7518158114548744E-2</v>
      </c>
      <c r="DV135" s="19">
        <f t="shared" si="325"/>
        <v>2.1843617447706899E-2</v>
      </c>
      <c r="DW135" s="19">
        <f t="shared" si="248"/>
        <v>1.043881033697096E-2</v>
      </c>
      <c r="DX135" s="19">
        <f t="shared" si="249"/>
        <v>3.4804470777899825E-2</v>
      </c>
      <c r="DY135" s="19">
        <f t="shared" si="250"/>
        <v>5.9477131587120334E-3</v>
      </c>
      <c r="DZ135" s="19">
        <f t="shared" si="251"/>
        <v>6.0818852891991468E-3</v>
      </c>
      <c r="EA135" s="19">
        <f t="shared" si="252"/>
        <v>0.99991122227689855</v>
      </c>
      <c r="EC135" s="19">
        <f t="shared" si="281"/>
        <v>6.924161365709916E-2</v>
      </c>
      <c r="ED135" s="19">
        <f t="shared" si="342"/>
        <v>2.4051544365777468E-2</v>
      </c>
      <c r="EE135" s="19">
        <f t="shared" si="343"/>
        <v>5.9081902105684843E-3</v>
      </c>
      <c r="EF135" s="19">
        <f t="shared" si="344"/>
        <v>2.0179809216516679E-6</v>
      </c>
      <c r="EG135" s="19">
        <f t="shared" si="345"/>
        <v>2.0179809216516679E-6</v>
      </c>
      <c r="EH135" s="19">
        <f t="shared" si="346"/>
        <v>2.0179809216516679E-6</v>
      </c>
      <c r="EI135" s="19">
        <f t="shared" si="347"/>
        <v>2.3779144866050379E-2</v>
      </c>
      <c r="EJ135" s="19">
        <f t="shared" si="348"/>
        <v>0.14397211988095132</v>
      </c>
      <c r="EK135" s="19">
        <f t="shared" si="349"/>
        <v>8.3319186640702144E-3</v>
      </c>
      <c r="EL135" s="19">
        <f t="shared" si="350"/>
        <v>0.15720347475933072</v>
      </c>
      <c r="EM135" s="19">
        <f t="shared" si="351"/>
        <v>0.19966461358293461</v>
      </c>
      <c r="EN135" s="19">
        <f t="shared" si="352"/>
        <v>2.5192496193400034E-2</v>
      </c>
      <c r="EO135" s="19">
        <f t="shared" si="353"/>
        <v>5.5936410195210153E-2</v>
      </c>
      <c r="EP135" s="19">
        <f t="shared" si="354"/>
        <v>0.16168719404634435</v>
      </c>
      <c r="EQ135" s="19">
        <f t="shared" si="355"/>
        <v>2.8381990744113846E-2</v>
      </c>
      <c r="ER135" s="19">
        <f t="shared" si="356"/>
        <v>1.7519713474820429E-2</v>
      </c>
      <c r="ES135" s="19">
        <f t="shared" si="326"/>
        <v>2.1845556846503616E-2</v>
      </c>
      <c r="ET135" s="19">
        <f t="shared" si="254"/>
        <v>1.0439737153065187E-2</v>
      </c>
      <c r="EU135" s="19">
        <f t="shared" si="255"/>
        <v>3.4807560913904474E-2</v>
      </c>
      <c r="EV135" s="19">
        <f t="shared" si="256"/>
        <v>5.9482412300248932E-3</v>
      </c>
      <c r="EW135" s="19">
        <f t="shared" si="257"/>
        <v>6.0824252730658241E-3</v>
      </c>
      <c r="EZ135">
        <f t="shared" si="282"/>
        <v>2.9948584010213025E-2</v>
      </c>
      <c r="FA135">
        <f t="shared" si="293"/>
        <v>-1.6662615943681579E-2</v>
      </c>
      <c r="FB135">
        <f t="shared" si="294"/>
        <v>0.19287082007158726</v>
      </c>
      <c r="FC135">
        <f t="shared" si="295"/>
        <v>-2.4874277617886433E-2</v>
      </c>
      <c r="FD135">
        <f t="shared" si="296"/>
        <v>-6.1993028327806003E-2</v>
      </c>
      <c r="FE135">
        <f t="shared" si="297"/>
        <v>-5.3812625685420813E-2</v>
      </c>
      <c r="FF135">
        <f t="shared" si="298"/>
        <v>-0.13203547566751073</v>
      </c>
      <c r="FG135">
        <f t="shared" si="299"/>
        <v>2.7338457060867235E-2</v>
      </c>
      <c r="FH135">
        <f t="shared" si="300"/>
        <v>-3.8135339095067194E-2</v>
      </c>
      <c r="FI135">
        <f t="shared" si="301"/>
        <v>6.1231993077244438E-2</v>
      </c>
      <c r="FJ135">
        <f t="shared" si="302"/>
        <v>-1.6990293309015848E-2</v>
      </c>
      <c r="FK135">
        <f t="shared" si="303"/>
        <v>-1.1863500494016074E-2</v>
      </c>
      <c r="FL135">
        <f t="shared" si="304"/>
        <v>7.3261942097376008E-3</v>
      </c>
      <c r="FM135">
        <f t="shared" si="305"/>
        <v>-2.1797529251941311E-2</v>
      </c>
      <c r="FN135">
        <f t="shared" si="306"/>
        <v>-4.9311793026940685E-2</v>
      </c>
      <c r="FO135">
        <f t="shared" si="307"/>
        <v>-6.769378282757671E-2</v>
      </c>
      <c r="FP135">
        <f t="shared" si="288"/>
        <v>-0.1189450018681566</v>
      </c>
      <c r="FQ135">
        <f t="shared" si="289"/>
        <v>-9.9306519158589193E-2</v>
      </c>
      <c r="FR135">
        <f t="shared" si="290"/>
        <v>-3.6402963017206941E-2</v>
      </c>
      <c r="FS135">
        <f t="shared" si="291"/>
        <v>-8.5340820268344386E-2</v>
      </c>
      <c r="FT135">
        <f t="shared" si="292"/>
        <v>-4.7981983251530601E-2</v>
      </c>
      <c r="FV135" s="3"/>
      <c r="FW135" s="19">
        <f t="shared" si="428"/>
        <v>0.997825872401224</v>
      </c>
      <c r="FX135" s="19">
        <f t="shared" si="283"/>
        <v>0.74206292729086032</v>
      </c>
      <c r="FY135" s="19">
        <f t="shared" si="386"/>
        <v>1.001520903040751</v>
      </c>
      <c r="GA135" s="19">
        <f t="shared" si="429"/>
        <v>0.96174449015683472</v>
      </c>
      <c r="GB135" s="19">
        <f t="shared" si="284"/>
        <v>0.88566814933181515</v>
      </c>
      <c r="GC135" s="19">
        <f t="shared" si="387"/>
        <v>0.96075948178617587</v>
      </c>
      <c r="GE135" s="19">
        <f t="shared" si="430"/>
        <v>1.0211162839012342</v>
      </c>
      <c r="GF135" s="19">
        <f t="shared" si="285"/>
        <v>0.87830898426993498</v>
      </c>
      <c r="GG135" s="19">
        <f t="shared" si="388"/>
        <v>0.99684796012414856</v>
      </c>
      <c r="GI135" s="19">
        <f t="shared" si="360"/>
        <v>1.1894978573332513</v>
      </c>
      <c r="GJ135" s="19">
        <f t="shared" si="262"/>
        <v>1.1409517683805024</v>
      </c>
      <c r="GK135" s="19">
        <f t="shared" si="389"/>
        <v>1.1409515259380054</v>
      </c>
      <c r="GL135" s="3"/>
      <c r="GM135" s="3"/>
      <c r="GN135" s="8"/>
      <c r="GO135" s="3"/>
      <c r="GP135" s="19">
        <f>CK133</f>
        <v>5.1215315995514306E-3</v>
      </c>
      <c r="GQ135" s="19">
        <f>CK153</f>
        <v>8.830808569781788E-4</v>
      </c>
      <c r="GV135" s="30"/>
      <c r="GW135" s="12">
        <f t="shared" si="265"/>
        <v>0</v>
      </c>
      <c r="GX135" s="19"/>
      <c r="HF135" s="12">
        <f t="shared" ca="1" si="390"/>
        <v>1</v>
      </c>
      <c r="HG135" s="12">
        <f t="shared" ca="1" si="391"/>
        <v>1</v>
      </c>
      <c r="HH135" s="12">
        <f t="shared" ca="1" si="392"/>
        <v>1</v>
      </c>
      <c r="HJ135" s="17"/>
      <c r="HL135" s="18">
        <f t="shared" si="268"/>
        <v>1992</v>
      </c>
      <c r="HM135" s="9">
        <f t="shared" si="393"/>
        <v>0.84190285457210456</v>
      </c>
      <c r="HN135" s="9">
        <f t="shared" si="394"/>
        <v>1.083324984208619</v>
      </c>
      <c r="HO135" s="9">
        <f t="shared" si="395"/>
        <v>0.97748610773117339</v>
      </c>
      <c r="HP135" s="9">
        <f t="shared" si="396"/>
        <v>1.0933047480012319</v>
      </c>
      <c r="HQ135" s="9">
        <f t="shared" si="397"/>
        <v>1.0136931356317318</v>
      </c>
      <c r="HR135" s="9">
        <f t="shared" si="269"/>
        <v>0.91205350284756537</v>
      </c>
      <c r="HS135" s="9">
        <f t="shared" si="398"/>
        <v>0.91205439663451648</v>
      </c>
      <c r="HT135" s="9"/>
      <c r="HU135" s="9">
        <f t="shared" si="399"/>
        <v>1.0686902026877356</v>
      </c>
      <c r="HV135" s="23">
        <f t="shared" si="270"/>
        <v>1.0833239225814417</v>
      </c>
      <c r="HX135" s="8"/>
      <c r="HY135" s="5">
        <f t="shared" si="287"/>
        <v>43</v>
      </c>
      <c r="HZ135" t="b">
        <f t="shared" si="271"/>
        <v>0</v>
      </c>
      <c r="IC135" s="11"/>
      <c r="ID135" s="11"/>
      <c r="IE135" s="11"/>
      <c r="IF135">
        <f t="shared" si="273"/>
        <v>0</v>
      </c>
      <c r="IG135" s="12">
        <f t="shared" ca="1" si="274"/>
        <v>0.78978074659198583</v>
      </c>
      <c r="IH135" s="19">
        <f t="shared" ca="1" si="275"/>
        <v>1.0121537479188145</v>
      </c>
      <c r="II135" s="19">
        <f t="shared" ca="1" si="276"/>
        <v>0.79938049592833771</v>
      </c>
      <c r="IJ135" s="11">
        <f t="shared" si="193"/>
        <v>0</v>
      </c>
      <c r="IK135" s="12">
        <f t="shared" ca="1" si="400"/>
        <v>0.70778005137359057</v>
      </c>
      <c r="IL135" s="12">
        <f t="shared" ca="1" si="401"/>
        <v>1.1158561830885969</v>
      </c>
      <c r="IM135" s="12">
        <f t="shared" ca="1" si="402"/>
        <v>1.0121537479188145</v>
      </c>
      <c r="IN135" s="12">
        <f t="shared" ca="1" si="403"/>
        <v>0.79938049592833771</v>
      </c>
      <c r="IO135">
        <f t="shared" si="277"/>
        <v>0</v>
      </c>
      <c r="IP135" s="12">
        <f t="shared" ca="1" si="278"/>
        <v>1.0121537479188145</v>
      </c>
      <c r="IQ135" s="12">
        <f t="shared" ca="1" si="404"/>
        <v>1.017409795335978</v>
      </c>
      <c r="IR135" s="12">
        <f t="shared" ca="1" si="405"/>
        <v>1.0967617848814886</v>
      </c>
    </row>
    <row r="136" spans="1:252" x14ac:dyDescent="0.2">
      <c r="A136" t="s">
        <v>105</v>
      </c>
      <c r="B136" s="1">
        <f t="shared" si="279"/>
        <v>1993</v>
      </c>
      <c r="C136" s="60">
        <f>Conversion_factors!$A55*C302+C383</f>
        <v>1586.0005391565969</v>
      </c>
      <c r="D136" s="60">
        <f>Conversion_factors!$A55*D302+D383</f>
        <v>544.05607513449877</v>
      </c>
      <c r="E136" s="60">
        <f>Conversion_factors!$A55*E302+E383</f>
        <v>154.14663410937362</v>
      </c>
      <c r="F136" s="60">
        <f>Conversion_factors!$A55*F302+F383</f>
        <v>4.2619130171885296E-2</v>
      </c>
      <c r="G136" s="60">
        <f>Conversion_factors!$A55*G302+G383</f>
        <v>4.2619130171885296E-2</v>
      </c>
      <c r="H136" s="60">
        <f>Conversion_factors!$A55*H302+H383</f>
        <v>4.2619130171885296E-2</v>
      </c>
      <c r="I136" s="60">
        <f>Conversion_factors!$A55*I302+I383</f>
        <v>525.1810413397227</v>
      </c>
      <c r="J136" s="60">
        <f>Conversion_factors!$A55*J302+J383</f>
        <v>3167.5342886331628</v>
      </c>
      <c r="K136" s="60">
        <f>Conversion_factors!$A55*K302+K383</f>
        <v>181.39151198041208</v>
      </c>
      <c r="L136" s="60">
        <f>Conversion_factors!$A55*L302+L383</f>
        <v>3349.3157829670909</v>
      </c>
      <c r="M136" s="60">
        <f>Conversion_factors!$A55*M302+M383</f>
        <v>4316.5391125236356</v>
      </c>
      <c r="N136" s="60">
        <f>Conversion_factors!$A55*N302+N383</f>
        <v>588.58112398966216</v>
      </c>
      <c r="O136" s="60">
        <f>Conversion_factors!$A55*O302+O383</f>
        <v>1249.536332824913</v>
      </c>
      <c r="P136" s="60">
        <f>Conversion_factors!$A55*P302+P383</f>
        <v>3515.8369987691449</v>
      </c>
      <c r="Q136" s="60">
        <f>Conversion_factors!$A55*Q302+Q383</f>
        <v>636.55688675939825</v>
      </c>
      <c r="R136" s="60">
        <f>Conversion_factors!$A55*R302+R383</f>
        <v>371.0148324566955</v>
      </c>
      <c r="S136" s="60">
        <f>Conversion_factors!$A55*S302+S383</f>
        <v>467.03022504762208</v>
      </c>
      <c r="T136" s="60">
        <f>Conversion_factors!$A55*T302+T383</f>
        <v>231.22558504739476</v>
      </c>
      <c r="U136" s="60">
        <f>Conversion_factors!$A55*U302+U383</f>
        <v>799.09690191032064</v>
      </c>
      <c r="V136" s="60">
        <f>Conversion_factors!$A55*V302+V383</f>
        <v>129.42042561026653</v>
      </c>
      <c r="W136" s="60">
        <f>Conversion_factors!$A55*W302+W383</f>
        <v>142.06996481817976</v>
      </c>
      <c r="X136" s="77">
        <f>Conversion_factors!$A55*X302+X383</f>
        <v>21954.662120468605</v>
      </c>
      <c r="Z136" s="132">
        <f t="shared" si="361"/>
        <v>2.0035765689621452</v>
      </c>
      <c r="AA136" s="132">
        <f t="shared" si="362"/>
        <v>5.1395786214897141</v>
      </c>
      <c r="AB136" s="132">
        <f t="shared" si="363"/>
        <v>1.6680507769562847</v>
      </c>
      <c r="AC136" s="132">
        <f t="shared" si="364"/>
        <v>5.3840265809333223E-5</v>
      </c>
      <c r="AD136" s="132">
        <f t="shared" si="365"/>
        <v>4.0261359133570541E-4</v>
      </c>
      <c r="AE136" s="132">
        <f t="shared" si="366"/>
        <v>4.6118991573940101E-4</v>
      </c>
      <c r="AF136" s="132">
        <f t="shared" si="367"/>
        <v>6.0953742605383452</v>
      </c>
      <c r="AG136" s="132">
        <f t="shared" si="368"/>
        <v>15.16987680658139</v>
      </c>
      <c r="AH136" s="132">
        <f t="shared" si="369"/>
        <v>1.6789790149237238</v>
      </c>
      <c r="AI136" s="132">
        <f t="shared" si="370"/>
        <v>5.0016533035704871</v>
      </c>
      <c r="AJ136" s="132">
        <f t="shared" si="371"/>
        <v>6.3711476649825265</v>
      </c>
      <c r="AK136" s="132">
        <f t="shared" si="372"/>
        <v>3.0421055705292721</v>
      </c>
      <c r="AL136" s="132">
        <f t="shared" si="373"/>
        <v>12.283540517639565</v>
      </c>
      <c r="AM136" s="132">
        <f t="shared" si="374"/>
        <v>14.51506139462267</v>
      </c>
      <c r="AN136" s="132">
        <f t="shared" si="375"/>
        <v>2.24394828574153</v>
      </c>
      <c r="AO136" s="132">
        <f t="shared" si="376"/>
        <v>1.3137173489658209</v>
      </c>
      <c r="AP136" s="132">
        <f t="shared" si="377"/>
        <v>6.3070998569505674</v>
      </c>
      <c r="AQ136" s="132">
        <f t="shared" si="378"/>
        <v>1.8298612422828662</v>
      </c>
      <c r="AR136" s="132">
        <f t="shared" si="379"/>
        <v>1.4179987197610682</v>
      </c>
      <c r="AS136" s="132">
        <f t="shared" si="380"/>
        <v>1.8091386567352774</v>
      </c>
      <c r="AT136" s="132">
        <f t="shared" si="381"/>
        <v>1.2655300481446778</v>
      </c>
      <c r="AU136" s="132">
        <f t="shared" si="359"/>
        <v>18.99345683689377</v>
      </c>
      <c r="AV136" s="132"/>
      <c r="AX136" s="132">
        <f t="shared" si="406"/>
        <v>1.0128514317094575</v>
      </c>
      <c r="AY136" s="132">
        <f t="shared" si="407"/>
        <v>0.98878524511017096</v>
      </c>
      <c r="AZ136" s="132">
        <f t="shared" si="408"/>
        <v>1.2613538086085967</v>
      </c>
      <c r="BA136" s="132">
        <f t="shared" si="409"/>
        <v>0.8507871656670597</v>
      </c>
      <c r="BB136" s="132">
        <f t="shared" si="410"/>
        <v>0.7968398356783527</v>
      </c>
      <c r="BC136" s="132">
        <f t="shared" si="411"/>
        <v>0.90959211894907011</v>
      </c>
      <c r="BD136" s="132">
        <f t="shared" si="412"/>
        <v>1.0817015200422047</v>
      </c>
      <c r="BE136" s="132">
        <f t="shared" si="413"/>
        <v>1.0659413161043543</v>
      </c>
      <c r="BF136" s="132">
        <f t="shared" si="414"/>
        <v>1.1664806319538834</v>
      </c>
      <c r="BG136" s="132">
        <f t="shared" si="415"/>
        <v>1.1174884009376524</v>
      </c>
      <c r="BH136" s="132">
        <f t="shared" si="416"/>
        <v>0.95995758465104852</v>
      </c>
      <c r="BI136" s="132">
        <f t="shared" si="417"/>
        <v>0.90319482531752582</v>
      </c>
      <c r="BJ136" s="132">
        <f t="shared" si="418"/>
        <v>0.99593890377816241</v>
      </c>
      <c r="BK136" s="132">
        <f t="shared" si="419"/>
        <v>0.9416121917976783</v>
      </c>
      <c r="BL136" s="132">
        <f t="shared" si="420"/>
        <v>1.0638174048287992</v>
      </c>
      <c r="BM136" s="132">
        <f t="shared" si="421"/>
        <v>0.98874508783368642</v>
      </c>
      <c r="BN136" s="132">
        <f t="shared" si="422"/>
        <v>0.70408712292900177</v>
      </c>
      <c r="BO136" s="132">
        <f t="shared" si="423"/>
        <v>0.90335125689707285</v>
      </c>
      <c r="BP136" s="132">
        <f t="shared" si="424"/>
        <v>1.0508350457172535</v>
      </c>
      <c r="BQ136" s="132">
        <f t="shared" si="425"/>
        <v>1.2188764722585357</v>
      </c>
      <c r="BR136" s="132">
        <f t="shared" si="426"/>
        <v>0.98255515647991909</v>
      </c>
      <c r="BS136" s="132">
        <f t="shared" si="427"/>
        <v>0.95462942124641947</v>
      </c>
      <c r="BT136" s="16"/>
      <c r="BU136" s="796">
        <f t="shared" si="382"/>
        <v>1993</v>
      </c>
      <c r="BV136" s="9">
        <f t="shared" si="385"/>
        <v>1.2298907137438231</v>
      </c>
      <c r="BW136" s="9">
        <f t="shared" si="222"/>
        <v>0.95462942124641947</v>
      </c>
      <c r="BX136" s="9">
        <f t="shared" si="223"/>
        <v>0.92689362750125026</v>
      </c>
      <c r="BY136" s="9">
        <f t="shared" si="224"/>
        <v>1.022093325675042</v>
      </c>
      <c r="BZ136" s="9">
        <f t="shared" si="225"/>
        <v>1.0076611464835388</v>
      </c>
      <c r="CA136" s="9">
        <f t="shared" si="166"/>
        <v>1.1740902576267442</v>
      </c>
      <c r="CB136" s="9">
        <f t="shared" si="226"/>
        <v>1.1740898602576118</v>
      </c>
      <c r="CC136" s="9"/>
      <c r="CD136" s="9">
        <f t="shared" si="227"/>
        <v>0.94737179027975638</v>
      </c>
      <c r="CE136" s="9">
        <f t="shared" si="228"/>
        <v>0.95462974433946202</v>
      </c>
      <c r="CG136" s="35"/>
      <c r="CH136">
        <f t="shared" si="229"/>
        <v>1993</v>
      </c>
      <c r="CI136" s="19">
        <f t="shared" si="230"/>
        <v>7.2239806308745186E-2</v>
      </c>
      <c r="CJ136" s="19">
        <f t="shared" si="310"/>
        <v>2.4780890370764055E-2</v>
      </c>
      <c r="CK136" s="19">
        <f t="shared" si="311"/>
        <v>7.0211344298330512E-3</v>
      </c>
      <c r="CL136" s="19">
        <f t="shared" si="312"/>
        <v>1.9412337087233488E-6</v>
      </c>
      <c r="CM136" s="19">
        <f t="shared" si="313"/>
        <v>1.9412337087233488E-6</v>
      </c>
      <c r="CN136" s="19">
        <f t="shared" si="314"/>
        <v>1.9412337087233488E-6</v>
      </c>
      <c r="CO136" s="19">
        <f t="shared" si="315"/>
        <v>2.3921162551169023E-2</v>
      </c>
      <c r="CP136" s="19">
        <f t="shared" si="316"/>
        <v>0.1442761574399285</v>
      </c>
      <c r="CQ136" s="19">
        <f t="shared" si="317"/>
        <v>8.2620953574730031E-3</v>
      </c>
      <c r="CR136" s="19">
        <f t="shared" si="318"/>
        <v>0.1525560158743906</v>
      </c>
      <c r="CS136" s="19">
        <f t="shared" si="319"/>
        <v>0.19661150277959744</v>
      </c>
      <c r="CT136" s="19">
        <f t="shared" si="320"/>
        <v>2.6808935649295221E-2</v>
      </c>
      <c r="CU136" s="19">
        <f t="shared" si="321"/>
        <v>5.6914395947818053E-2</v>
      </c>
      <c r="CV136" s="19">
        <f t="shared" si="322"/>
        <v>0.16014079285197863</v>
      </c>
      <c r="CW136" s="19">
        <f t="shared" si="323"/>
        <v>2.8994155467595574E-2</v>
      </c>
      <c r="CX136" s="19">
        <f t="shared" si="324"/>
        <v>1.6899136521476853E-2</v>
      </c>
      <c r="CY136" s="19">
        <f t="shared" si="309"/>
        <v>2.1272485200863282E-2</v>
      </c>
      <c r="CZ136" s="19">
        <f t="shared" si="168"/>
        <v>1.0531958259189981E-2</v>
      </c>
      <c r="DA136" s="19">
        <f t="shared" si="169"/>
        <v>3.6397595076870376E-2</v>
      </c>
      <c r="DB136" s="19">
        <f t="shared" si="170"/>
        <v>5.8948948929442302E-3</v>
      </c>
      <c r="DC136" s="19">
        <f t="shared" si="171"/>
        <v>6.4710613189408253E-3</v>
      </c>
      <c r="DF136" s="19">
        <f t="shared" si="280"/>
        <v>7.1310310906885693E-2</v>
      </c>
      <c r="DG136" s="19">
        <f t="shared" si="327"/>
        <v>2.455717561601329E-2</v>
      </c>
      <c r="DH136" s="19">
        <f t="shared" si="328"/>
        <v>6.8069481129582098E-3</v>
      </c>
      <c r="DI136" s="19">
        <f t="shared" si="329"/>
        <v>1.96848934238659E-6</v>
      </c>
      <c r="DJ136" s="19">
        <f t="shared" si="330"/>
        <v>1.96848934238659E-6</v>
      </c>
      <c r="DK136" s="19">
        <f t="shared" si="331"/>
        <v>1.96848934238659E-6</v>
      </c>
      <c r="DL136" s="19">
        <f t="shared" si="332"/>
        <v>2.3277078600765236E-2</v>
      </c>
      <c r="DM136" s="19">
        <f t="shared" si="333"/>
        <v>0.14484715412460322</v>
      </c>
      <c r="DN136" s="19">
        <f t="shared" si="334"/>
        <v>8.2668605541538018E-3</v>
      </c>
      <c r="DO136" s="19">
        <f t="shared" si="335"/>
        <v>0.15528164317845278</v>
      </c>
      <c r="DP136" s="19">
        <f t="shared" si="336"/>
        <v>0.19764802796927072</v>
      </c>
      <c r="DQ136" s="19">
        <f t="shared" si="337"/>
        <v>2.6173232704283393E-2</v>
      </c>
      <c r="DR136" s="19">
        <f t="shared" si="338"/>
        <v>5.6802052801231483E-2</v>
      </c>
      <c r="DS136" s="19">
        <f t="shared" si="339"/>
        <v>0.16019964549339855</v>
      </c>
      <c r="DT136" s="19">
        <f t="shared" si="340"/>
        <v>2.8429032130908808E-2</v>
      </c>
      <c r="DU136" s="19">
        <f t="shared" si="341"/>
        <v>1.6833496696482732E-2</v>
      </c>
      <c r="DV136" s="19">
        <f t="shared" si="325"/>
        <v>2.1336613381866789E-2</v>
      </c>
      <c r="DW136" s="19">
        <f t="shared" si="248"/>
        <v>1.035751860694325E-2</v>
      </c>
      <c r="DX136" s="19">
        <f t="shared" si="249"/>
        <v>3.5709418852331656E-2</v>
      </c>
      <c r="DY136" s="19">
        <f t="shared" si="250"/>
        <v>5.8795539125789361E-3</v>
      </c>
      <c r="DZ136" s="19">
        <f t="shared" si="251"/>
        <v>6.229529037394088E-3</v>
      </c>
      <c r="EA136" s="19">
        <f t="shared" si="252"/>
        <v>0.99995119814854994</v>
      </c>
      <c r="EC136" s="19">
        <f t="shared" si="281"/>
        <v>7.1313791151927833E-2</v>
      </c>
      <c r="ED136" s="19">
        <f t="shared" si="342"/>
        <v>2.4558374110138469E-2</v>
      </c>
      <c r="EE136" s="19">
        <f t="shared" si="343"/>
        <v>6.8072803208412067E-3</v>
      </c>
      <c r="EF136" s="19">
        <f t="shared" si="344"/>
        <v>1.9685854129994821E-6</v>
      </c>
      <c r="EG136" s="19">
        <f t="shared" si="345"/>
        <v>1.9685854129994821E-6</v>
      </c>
      <c r="EH136" s="19">
        <f t="shared" si="346"/>
        <v>1.9685854129994821E-6</v>
      </c>
      <c r="EI136" s="19">
        <f t="shared" si="347"/>
        <v>2.3278214620737179E-2</v>
      </c>
      <c r="EJ136" s="19">
        <f t="shared" si="348"/>
        <v>0.14485422327888958</v>
      </c>
      <c r="EK136" s="19">
        <f t="shared" si="349"/>
        <v>8.2672640119440116E-3</v>
      </c>
      <c r="EL136" s="19">
        <f t="shared" si="350"/>
        <v>0.15528922157997613</v>
      </c>
      <c r="EM136" s="19">
        <f t="shared" si="351"/>
        <v>0.19765767402971668</v>
      </c>
      <c r="EN136" s="19">
        <f t="shared" si="352"/>
        <v>2.617451006883555E-2</v>
      </c>
      <c r="EO136" s="19">
        <f t="shared" si="353"/>
        <v>5.6804824981861894E-2</v>
      </c>
      <c r="EP136" s="19">
        <f t="shared" si="354"/>
        <v>0.16020746391425367</v>
      </c>
      <c r="EQ136" s="19">
        <f t="shared" si="355"/>
        <v>2.8430419588022206E-2</v>
      </c>
      <c r="ER136" s="19">
        <f t="shared" si="356"/>
        <v>1.6834318242380859E-2</v>
      </c>
      <c r="ES136" s="19">
        <f t="shared" si="326"/>
        <v>2.1337654698921699E-2</v>
      </c>
      <c r="ET136" s="19">
        <f t="shared" si="254"/>
        <v>1.0358024097696582E-2</v>
      </c>
      <c r="EU136" s="19">
        <f t="shared" si="255"/>
        <v>3.5711161623136298E-2</v>
      </c>
      <c r="EV136" s="19">
        <f t="shared" si="256"/>
        <v>5.8798408596991208E-3</v>
      </c>
      <c r="EW136" s="19">
        <f t="shared" si="257"/>
        <v>6.229833064781874E-3</v>
      </c>
      <c r="EZ136">
        <f t="shared" si="282"/>
        <v>4.2678040320329964E-2</v>
      </c>
      <c r="FA136">
        <f t="shared" si="293"/>
        <v>1.7326391384040938E-3</v>
      </c>
      <c r="FB136">
        <f t="shared" si="294"/>
        <v>5.7581328801800127E-2</v>
      </c>
      <c r="FC136">
        <f t="shared" si="295"/>
        <v>-1.1099629364908997E-2</v>
      </c>
      <c r="FD136">
        <f t="shared" si="296"/>
        <v>-4.4253204442059831E-2</v>
      </c>
      <c r="FE136">
        <f t="shared" si="297"/>
        <v>-3.2524741116625733E-2</v>
      </c>
      <c r="FF136">
        <f t="shared" si="298"/>
        <v>6.8899826703710615E-2</v>
      </c>
      <c r="FG136">
        <f t="shared" si="299"/>
        <v>1.4097102926039827E-2</v>
      </c>
      <c r="FH136">
        <f t="shared" si="300"/>
        <v>4.0172043938869015E-2</v>
      </c>
      <c r="FI136">
        <f t="shared" si="301"/>
        <v>-9.983142640087846E-4</v>
      </c>
      <c r="FJ136">
        <f t="shared" si="302"/>
        <v>-2.0174179072493174E-3</v>
      </c>
      <c r="FK136">
        <f t="shared" si="303"/>
        <v>1.6916278399666806E-2</v>
      </c>
      <c r="FL136">
        <f t="shared" si="304"/>
        <v>9.737423298725973E-3</v>
      </c>
      <c r="FM136">
        <f t="shared" si="305"/>
        <v>-1.3657201500952888E-2</v>
      </c>
      <c r="FN136">
        <f t="shared" si="306"/>
        <v>3.4472241175748472E-2</v>
      </c>
      <c r="FO136">
        <f t="shared" si="307"/>
        <v>-2.9099355902507024E-2</v>
      </c>
      <c r="FP136">
        <f t="shared" si="288"/>
        <v>-6.1545912533110467E-2</v>
      </c>
      <c r="FQ136">
        <f t="shared" si="289"/>
        <v>-3.4588949138982332E-3</v>
      </c>
      <c r="FR136">
        <f t="shared" si="290"/>
        <v>2.7552823321721327E-2</v>
      </c>
      <c r="FS136">
        <f t="shared" si="291"/>
        <v>3.1593218777990796E-3</v>
      </c>
      <c r="FT136">
        <f t="shared" si="292"/>
        <v>4.15002385127319E-2</v>
      </c>
      <c r="FV136" s="3"/>
      <c r="FW136" s="19">
        <f t="shared" si="428"/>
        <v>1.0061309189095755</v>
      </c>
      <c r="FX136" s="19">
        <f t="shared" si="283"/>
        <v>0.74661245492388284</v>
      </c>
      <c r="FY136" s="19">
        <f t="shared" si="386"/>
        <v>1.0076611464835388</v>
      </c>
      <c r="GA136" s="19">
        <f t="shared" si="429"/>
        <v>0.96475095491957619</v>
      </c>
      <c r="GB136" s="19">
        <f t="shared" si="284"/>
        <v>0.85444919280972242</v>
      </c>
      <c r="GC136" s="19">
        <f t="shared" si="387"/>
        <v>0.92689362750125026</v>
      </c>
      <c r="GE136" s="19">
        <f t="shared" si="430"/>
        <v>1.0253251915645685</v>
      </c>
      <c r="GF136" s="19">
        <f t="shared" si="285"/>
        <v>0.90055232754945269</v>
      </c>
      <c r="GG136" s="19">
        <f t="shared" si="388"/>
        <v>1.022093325675042</v>
      </c>
      <c r="GI136" s="19">
        <f t="shared" si="360"/>
        <v>1.2298907137438231</v>
      </c>
      <c r="GJ136" s="19">
        <f t="shared" si="262"/>
        <v>1.1740902576267442</v>
      </c>
      <c r="GK136" s="19">
        <f t="shared" si="389"/>
        <v>1.1740898602576118</v>
      </c>
      <c r="GL136" s="3"/>
      <c r="GM136" s="3"/>
      <c r="GN136" s="8"/>
      <c r="GO136" s="3"/>
      <c r="GP136" s="19">
        <f t="array" ref="GP136:GP150">TRANSPOSE(CO133:DC133)</f>
        <v>2.4696619632679787E-2</v>
      </c>
      <c r="GQ136" s="19">
        <f t="array" ref="GQ136:GQ150">TRANSPOSE(CO153:DC153)</f>
        <v>3.1255696457716316E-2</v>
      </c>
      <c r="GV136" s="30"/>
      <c r="GW136" s="12">
        <f t="shared" si="265"/>
        <v>0</v>
      </c>
      <c r="GX136" s="19"/>
      <c r="HF136" s="12">
        <f t="shared" ca="1" si="390"/>
        <v>1</v>
      </c>
      <c r="HG136" s="12">
        <f t="shared" ca="1" si="391"/>
        <v>1</v>
      </c>
      <c r="HH136" s="12">
        <f t="shared" ca="1" si="392"/>
        <v>1</v>
      </c>
      <c r="HJ136" s="17"/>
      <c r="HL136" s="18">
        <f t="shared" si="268"/>
        <v>1993</v>
      </c>
      <c r="HM136" s="9">
        <f t="shared" si="393"/>
        <v>0.87049211255750514</v>
      </c>
      <c r="HN136" s="9">
        <f t="shared" si="394"/>
        <v>1.0781769544122795</v>
      </c>
      <c r="HO136" s="9">
        <f t="shared" si="395"/>
        <v>0.94303065585426915</v>
      </c>
      <c r="HP136" s="9">
        <f t="shared" si="396"/>
        <v>1.1209929001828154</v>
      </c>
      <c r="HQ136" s="9">
        <f t="shared" si="397"/>
        <v>1.0199080060454835</v>
      </c>
      <c r="HR136" s="9">
        <f t="shared" si="269"/>
        <v>0.93854373322690232</v>
      </c>
      <c r="HS136" s="9">
        <f t="shared" si="398"/>
        <v>0.93854453475716237</v>
      </c>
      <c r="HT136" s="9"/>
      <c r="HU136" s="9">
        <f t="shared" si="399"/>
        <v>1.0571306698673797</v>
      </c>
      <c r="HV136" s="23">
        <f t="shared" si="270"/>
        <v>1.0781760336339654</v>
      </c>
      <c r="HX136" s="8"/>
      <c r="HY136" s="5">
        <f t="shared" si="287"/>
        <v>44</v>
      </c>
      <c r="HZ136" t="b">
        <f t="shared" si="271"/>
        <v>0</v>
      </c>
      <c r="IC136" s="11"/>
      <c r="ID136" s="11"/>
      <c r="IE136" s="11"/>
      <c r="IF136">
        <f t="shared" si="273"/>
        <v>0</v>
      </c>
      <c r="IG136" s="12">
        <f t="shared" ca="1" si="274"/>
        <v>0.78978074659198583</v>
      </c>
      <c r="IH136" s="19">
        <f t="shared" ca="1" si="275"/>
        <v>1.0121537479188145</v>
      </c>
      <c r="II136" s="19">
        <f t="shared" ca="1" si="276"/>
        <v>0.79938049592833771</v>
      </c>
      <c r="IJ136" s="11">
        <f t="shared" si="193"/>
        <v>0</v>
      </c>
      <c r="IK136" s="12">
        <f t="shared" ca="1" si="400"/>
        <v>0.70778005137359057</v>
      </c>
      <c r="IL136" s="12">
        <f t="shared" ca="1" si="401"/>
        <v>1.1158561830885969</v>
      </c>
      <c r="IM136" s="12">
        <f t="shared" ca="1" si="402"/>
        <v>1.0121537479188145</v>
      </c>
      <c r="IN136" s="12">
        <f t="shared" ca="1" si="403"/>
        <v>0.79938049592833771</v>
      </c>
      <c r="IO136">
        <f t="shared" si="277"/>
        <v>0</v>
      </c>
      <c r="IP136" s="12">
        <f t="shared" ca="1" si="278"/>
        <v>1.0121537479188145</v>
      </c>
      <c r="IQ136" s="12">
        <f t="shared" ca="1" si="404"/>
        <v>1.017409795335978</v>
      </c>
      <c r="IR136" s="12">
        <f t="shared" ca="1" si="405"/>
        <v>1.0967617848814886</v>
      </c>
    </row>
    <row r="137" spans="1:252" x14ac:dyDescent="0.2">
      <c r="A137" t="s">
        <v>105</v>
      </c>
      <c r="B137" s="1">
        <f t="shared" si="279"/>
        <v>1994</v>
      </c>
      <c r="C137" s="60">
        <f>Conversion_factors!$A56*C303+C384</f>
        <v>1676.3803526472525</v>
      </c>
      <c r="D137" s="60">
        <f>Conversion_factors!$A56*D303+D384</f>
        <v>571.6480332324245</v>
      </c>
      <c r="E137" s="60">
        <f>Conversion_factors!$A56*E303+E384</f>
        <v>146.77199546741551</v>
      </c>
      <c r="F137" s="60">
        <f>Conversion_factors!$A56*F303+F384</f>
        <v>4.2357529239085943E-2</v>
      </c>
      <c r="G137" s="60">
        <f>Conversion_factors!$A56*G303+G384</f>
        <v>4.2357529239085943E-2</v>
      </c>
      <c r="H137" s="60">
        <f>Conversion_factors!$A56*H303+H384</f>
        <v>4.2357529239085943E-2</v>
      </c>
      <c r="I137" s="60">
        <f>Conversion_factors!$A56*I303+I384</f>
        <v>542.34198425901593</v>
      </c>
      <c r="J137" s="60">
        <f>Conversion_factors!$A56*J303+J384</f>
        <v>3171.7898330454796</v>
      </c>
      <c r="K137" s="60">
        <f>Conversion_factors!$A56*K303+K384</f>
        <v>183.8739712428916</v>
      </c>
      <c r="L137" s="60">
        <f>Conversion_factors!$A56*L303+L384</f>
        <v>3530.1853608698775</v>
      </c>
      <c r="M137" s="60">
        <f>Conversion_factors!$A56*M303+M384</f>
        <v>4442.4186448280307</v>
      </c>
      <c r="N137" s="60">
        <f>Conversion_factors!$A56*N303+N384</f>
        <v>619.02934355084562</v>
      </c>
      <c r="O137" s="60">
        <f>Conversion_factors!$A56*O303+O384</f>
        <v>1209.3894751528301</v>
      </c>
      <c r="P137" s="60">
        <f>Conversion_factors!$A56*P303+P384</f>
        <v>3635.7876914708831</v>
      </c>
      <c r="Q137" s="60">
        <f>Conversion_factors!$A56*Q303+Q384</f>
        <v>662.36572864060236</v>
      </c>
      <c r="R137" s="60">
        <f>Conversion_factors!$A56*R303+R384</f>
        <v>388.5606850356682</v>
      </c>
      <c r="S137" s="60">
        <f>Conversion_factors!$A56*S303+S384</f>
        <v>471.22922535976483</v>
      </c>
      <c r="T137" s="60">
        <f>Conversion_factors!$A56*T303+T384</f>
        <v>238.00509052745119</v>
      </c>
      <c r="U137" s="60">
        <f>Conversion_factors!$A56*U303+U384</f>
        <v>786.17781661795163</v>
      </c>
      <c r="V137" s="60">
        <f>Conversion_factors!$A56*V303+V384</f>
        <v>127.42079963065554</v>
      </c>
      <c r="W137" s="60">
        <f>Conversion_factors!$A56*W303+W384</f>
        <v>147.77245441355393</v>
      </c>
      <c r="X137" s="77">
        <f>Conversion_factors!$A56*X303+X384</f>
        <v>22551.27555858031</v>
      </c>
      <c r="Z137" s="132">
        <f t="shared" si="361"/>
        <v>2.0676261116385519</v>
      </c>
      <c r="AA137" s="132">
        <f t="shared" si="362"/>
        <v>5.1236202305629019</v>
      </c>
      <c r="AB137" s="132">
        <f t="shared" si="363"/>
        <v>1.5248741322650197</v>
      </c>
      <c r="AC137" s="132">
        <f t="shared" si="364"/>
        <v>5.2243235457231709E-5</v>
      </c>
      <c r="AD137" s="132">
        <f t="shared" si="365"/>
        <v>3.7964600787457152E-4</v>
      </c>
      <c r="AE137" s="132">
        <f t="shared" si="366"/>
        <v>4.400696497832982E-4</v>
      </c>
      <c r="AF137" s="132">
        <f t="shared" si="367"/>
        <v>5.9091676851294226</v>
      </c>
      <c r="AG137" s="132">
        <f t="shared" si="368"/>
        <v>14.645089661596581</v>
      </c>
      <c r="AH137" s="132">
        <f t="shared" si="369"/>
        <v>1.6972313653837618</v>
      </c>
      <c r="AI137" s="132">
        <f t="shared" si="370"/>
        <v>5.1555405821887392</v>
      </c>
      <c r="AJ137" s="132">
        <f t="shared" si="371"/>
        <v>6.3088936835861604</v>
      </c>
      <c r="AK137" s="132">
        <f t="shared" si="372"/>
        <v>2.9628299366400359</v>
      </c>
      <c r="AL137" s="132">
        <f t="shared" si="373"/>
        <v>11.367879117611789</v>
      </c>
      <c r="AM137" s="132">
        <f t="shared" si="374"/>
        <v>14.19402283773538</v>
      </c>
      <c r="AN137" s="132">
        <f t="shared" si="375"/>
        <v>2.1612772159764657</v>
      </c>
      <c r="AO137" s="132">
        <f t="shared" si="376"/>
        <v>1.2566453220033091</v>
      </c>
      <c r="AP137" s="132">
        <f t="shared" si="377"/>
        <v>5.4603978291280821</v>
      </c>
      <c r="AQ137" s="132">
        <f t="shared" si="378"/>
        <v>1.7517720678962629</v>
      </c>
      <c r="AR137" s="132">
        <f t="shared" si="379"/>
        <v>1.3047655750020408</v>
      </c>
      <c r="AS137" s="132">
        <f t="shared" si="380"/>
        <v>1.7200418690209325</v>
      </c>
      <c r="AT137" s="132">
        <f t="shared" si="381"/>
        <v>1.2863987887993371</v>
      </c>
      <c r="AU137" s="132">
        <f t="shared" si="359"/>
        <v>18.41831286558919</v>
      </c>
      <c r="AV137" s="132"/>
      <c r="AX137" s="132">
        <f t="shared" si="406"/>
        <v>1.0452298653591077</v>
      </c>
      <c r="AY137" s="132">
        <f t="shared" si="407"/>
        <v>0.98571506705741108</v>
      </c>
      <c r="AZ137" s="132">
        <f t="shared" si="408"/>
        <v>1.1530858778117514</v>
      </c>
      <c r="BA137" s="132">
        <f t="shared" si="409"/>
        <v>0.82555079459191583</v>
      </c>
      <c r="BB137" s="132">
        <f t="shared" si="410"/>
        <v>0.75138313519692579</v>
      </c>
      <c r="BC137" s="132">
        <f t="shared" si="411"/>
        <v>0.86793720237748861</v>
      </c>
      <c r="BD137" s="132">
        <f t="shared" si="412"/>
        <v>1.0486568000541827</v>
      </c>
      <c r="BE137" s="132">
        <f t="shared" si="413"/>
        <v>1.0290661122294575</v>
      </c>
      <c r="BF137" s="132">
        <f t="shared" si="414"/>
        <v>1.1791615607266808</v>
      </c>
      <c r="BG137" s="132">
        <f t="shared" si="415"/>
        <v>1.1518704819157555</v>
      </c>
      <c r="BH137" s="132">
        <f t="shared" si="416"/>
        <v>0.9505776134498426</v>
      </c>
      <c r="BI137" s="132">
        <f t="shared" si="417"/>
        <v>0.87965805427441324</v>
      </c>
      <c r="BJ137" s="132">
        <f t="shared" si="418"/>
        <v>0.92169786474987403</v>
      </c>
      <c r="BK137" s="132">
        <f t="shared" si="419"/>
        <v>0.92078597474053281</v>
      </c>
      <c r="BL137" s="132">
        <f t="shared" si="420"/>
        <v>1.0246244682309629</v>
      </c>
      <c r="BM137" s="132">
        <f t="shared" si="421"/>
        <v>0.94579088131710387</v>
      </c>
      <c r="BN137" s="132">
        <f t="shared" si="422"/>
        <v>0.60956634344733363</v>
      </c>
      <c r="BO137" s="132">
        <f t="shared" si="423"/>
        <v>0.86480081809757825</v>
      </c>
      <c r="BP137" s="132">
        <f t="shared" si="424"/>
        <v>0.9669214601890449</v>
      </c>
      <c r="BQ137" s="132">
        <f t="shared" si="425"/>
        <v>1.1588490233427067</v>
      </c>
      <c r="BR137" s="132">
        <f t="shared" si="426"/>
        <v>0.99875760759480037</v>
      </c>
      <c r="BS137" s="132">
        <f t="shared" si="427"/>
        <v>0.92572213169008344</v>
      </c>
      <c r="BT137" s="16"/>
      <c r="BU137" s="796">
        <f t="shared" si="382"/>
        <v>1994</v>
      </c>
      <c r="BV137" s="9">
        <f t="shared" si="385"/>
        <v>1.3027618871870579</v>
      </c>
      <c r="BW137" s="9">
        <f t="shared" si="222"/>
        <v>0.92572213169008344</v>
      </c>
      <c r="BX137" s="9">
        <f t="shared" si="223"/>
        <v>0.94307586931577558</v>
      </c>
      <c r="BY137" s="9">
        <f t="shared" si="224"/>
        <v>0.99221915080524825</v>
      </c>
      <c r="BZ137" s="9">
        <f t="shared" si="225"/>
        <v>0.98929680165894662</v>
      </c>
      <c r="CA137" s="9">
        <f t="shared" si="166"/>
        <v>1.2059960555326339</v>
      </c>
      <c r="CB137" s="9">
        <f t="shared" si="226"/>
        <v>1.2059955112913991</v>
      </c>
      <c r="CC137" s="9"/>
      <c r="CD137" s="9">
        <f t="shared" si="227"/>
        <v>0.93573793819742013</v>
      </c>
      <c r="CE137" s="9">
        <f t="shared" si="228"/>
        <v>0.92572254944964483</v>
      </c>
      <c r="CG137" s="35"/>
      <c r="CH137">
        <f t="shared" si="229"/>
        <v>1994</v>
      </c>
      <c r="CI137" s="19">
        <f t="shared" si="230"/>
        <v>7.4336387238611135E-2</v>
      </c>
      <c r="CJ137" s="19">
        <f t="shared" si="310"/>
        <v>2.5348811500594867E-2</v>
      </c>
      <c r="CK137" s="19">
        <f t="shared" si="311"/>
        <v>6.5083677899351331E-3</v>
      </c>
      <c r="CL137" s="19">
        <f t="shared" si="312"/>
        <v>1.8782764251652163E-6</v>
      </c>
      <c r="CM137" s="19">
        <f t="shared" si="313"/>
        <v>1.8782764251652163E-6</v>
      </c>
      <c r="CN137" s="19">
        <f t="shared" si="314"/>
        <v>1.8782764251652163E-6</v>
      </c>
      <c r="CO137" s="19">
        <f t="shared" si="315"/>
        <v>2.4049281950823648E-2</v>
      </c>
      <c r="CP137" s="19">
        <f t="shared" si="316"/>
        <v>0.14064791256735262</v>
      </c>
      <c r="CQ137" s="19">
        <f t="shared" si="317"/>
        <v>8.1535951598503357E-3</v>
      </c>
      <c r="CR137" s="19">
        <f t="shared" si="318"/>
        <v>0.15654038511922277</v>
      </c>
      <c r="CS137" s="19">
        <f t="shared" si="319"/>
        <v>0.19699190111389417</v>
      </c>
      <c r="CT137" s="19">
        <f t="shared" si="320"/>
        <v>2.744985940785586E-2</v>
      </c>
      <c r="CU137" s="19">
        <f t="shared" si="321"/>
        <v>5.3628428778286184E-2</v>
      </c>
      <c r="CV137" s="19">
        <f t="shared" si="322"/>
        <v>0.16122315041676383</v>
      </c>
      <c r="CW137" s="19">
        <f t="shared" si="323"/>
        <v>2.9371541619453337E-2</v>
      </c>
      <c r="CX137" s="19">
        <f t="shared" si="324"/>
        <v>1.7230097873014931E-2</v>
      </c>
      <c r="CY137" s="19">
        <f t="shared" si="309"/>
        <v>2.0895901171340683E-2</v>
      </c>
      <c r="CZ137" s="19">
        <f t="shared" si="168"/>
        <v>1.0553952476399722E-2</v>
      </c>
      <c r="DA137" s="19">
        <f t="shared" si="169"/>
        <v>3.4861789284412636E-2</v>
      </c>
      <c r="DB137" s="19">
        <f t="shared" si="170"/>
        <v>5.6502701720645898E-3</v>
      </c>
      <c r="DC137" s="19">
        <f t="shared" si="171"/>
        <v>6.5527315308481285E-3</v>
      </c>
      <c r="DF137" s="19">
        <f t="shared" si="280"/>
        <v>7.3283098359160442E-2</v>
      </c>
      <c r="DG137" s="19">
        <f t="shared" si="327"/>
        <v>2.5063778565948408E-2</v>
      </c>
      <c r="DH137" s="19">
        <f t="shared" si="328"/>
        <v>6.7615109017911254E-3</v>
      </c>
      <c r="DI137" s="19">
        <f t="shared" si="329"/>
        <v>1.9095820994421777E-6</v>
      </c>
      <c r="DJ137" s="19">
        <f t="shared" si="330"/>
        <v>1.9095820994421777E-6</v>
      </c>
      <c r="DK137" s="19">
        <f t="shared" si="331"/>
        <v>1.9095820994421777E-6</v>
      </c>
      <c r="DL137" s="19">
        <f t="shared" si="332"/>
        <v>2.3985165220700832E-2</v>
      </c>
      <c r="DM137" s="19">
        <f t="shared" si="333"/>
        <v>0.14245433427940568</v>
      </c>
      <c r="DN137" s="19">
        <f t="shared" si="334"/>
        <v>8.2077257344984854E-3</v>
      </c>
      <c r="DO137" s="19">
        <f t="shared" si="335"/>
        <v>0.15453964011363958</v>
      </c>
      <c r="DP137" s="19">
        <f t="shared" si="336"/>
        <v>0.19680164067402095</v>
      </c>
      <c r="DQ137" s="19">
        <f t="shared" si="337"/>
        <v>2.7128135679230701E-2</v>
      </c>
      <c r="DR137" s="19">
        <f t="shared" si="338"/>
        <v>5.5255128891467699E-2</v>
      </c>
      <c r="DS137" s="19">
        <f t="shared" si="339"/>
        <v>0.16068136406701958</v>
      </c>
      <c r="DT137" s="19">
        <f t="shared" si="340"/>
        <v>2.9182441849460141E-2</v>
      </c>
      <c r="DU137" s="19">
        <f t="shared" si="341"/>
        <v>1.7064082278697348E-2</v>
      </c>
      <c r="DV137" s="19">
        <f t="shared" si="325"/>
        <v>2.1083632661343561E-2</v>
      </c>
      <c r="DW137" s="19">
        <f t="shared" si="248"/>
        <v>1.0542951544185847E-2</v>
      </c>
      <c r="DX137" s="19">
        <f t="shared" si="249"/>
        <v>3.5624174798169782E-2</v>
      </c>
      <c r="DY137" s="19">
        <f t="shared" si="250"/>
        <v>5.7717185572725219E-3</v>
      </c>
      <c r="DZ137" s="19">
        <f t="shared" si="251"/>
        <v>6.5118110670992343E-3</v>
      </c>
      <c r="EA137" s="19">
        <f t="shared" si="252"/>
        <v>0.99994806398941039</v>
      </c>
      <c r="EC137" s="19">
        <f t="shared" si="281"/>
        <v>7.3286904588613241E-2</v>
      </c>
      <c r="ED137" s="19">
        <f t="shared" si="342"/>
        <v>2.50650803462267E-2</v>
      </c>
      <c r="EE137" s="19">
        <f t="shared" si="343"/>
        <v>6.7618620859320258E-3</v>
      </c>
      <c r="EF137" s="19">
        <f t="shared" si="344"/>
        <v>1.9096812806693932E-6</v>
      </c>
      <c r="EG137" s="19">
        <f t="shared" si="345"/>
        <v>1.9096812806693932E-6</v>
      </c>
      <c r="EH137" s="19">
        <f t="shared" si="346"/>
        <v>1.9096812806693932E-6</v>
      </c>
      <c r="EI137" s="19">
        <f t="shared" si="347"/>
        <v>2.3986410979195454E-2</v>
      </c>
      <c r="EJ137" s="19">
        <f t="shared" si="348"/>
        <v>0.1424617331734884</v>
      </c>
      <c r="EK137" s="19">
        <f t="shared" si="349"/>
        <v>8.2081520331694011E-3</v>
      </c>
      <c r="EL137" s="19">
        <f t="shared" si="350"/>
        <v>0.15454766670289405</v>
      </c>
      <c r="EM137" s="19">
        <f t="shared" si="351"/>
        <v>0.19681186229698536</v>
      </c>
      <c r="EN137" s="19">
        <f t="shared" si="352"/>
        <v>2.712954467955047E-2</v>
      </c>
      <c r="EO137" s="19">
        <f t="shared" si="353"/>
        <v>5.5257998771477058E-2</v>
      </c>
      <c r="EP137" s="19">
        <f t="shared" si="354"/>
        <v>0.16068970964948157</v>
      </c>
      <c r="EQ137" s="19">
        <f t="shared" si="355"/>
        <v>2.9183957547788391E-2</v>
      </c>
      <c r="ER137" s="19">
        <f t="shared" si="356"/>
        <v>1.7064968565085454E-2</v>
      </c>
      <c r="ES137" s="19">
        <f t="shared" si="326"/>
        <v>2.1084727717985603E-2</v>
      </c>
      <c r="ET137" s="19">
        <f t="shared" si="254"/>
        <v>1.0543499131468391E-2</v>
      </c>
      <c r="EU137" s="19">
        <f t="shared" si="255"/>
        <v>3.5626025071785174E-2</v>
      </c>
      <c r="EV137" s="19">
        <f t="shared" si="256"/>
        <v>5.7720183328777821E-3</v>
      </c>
      <c r="EW137" s="19">
        <f t="shared" si="257"/>
        <v>6.5121492821533138E-3</v>
      </c>
      <c r="EZ137">
        <f t="shared" si="282"/>
        <v>3.1467275256356016E-2</v>
      </c>
      <c r="FA137">
        <f t="shared" si="293"/>
        <v>-3.1098303790170383E-3</v>
      </c>
      <c r="FB137">
        <f t="shared" si="294"/>
        <v>-8.974387486011226E-2</v>
      </c>
      <c r="FC137">
        <f t="shared" si="295"/>
        <v>-3.0111204817314035E-2</v>
      </c>
      <c r="FD137">
        <f t="shared" si="296"/>
        <v>-5.8738011216644959E-2</v>
      </c>
      <c r="FE137">
        <f t="shared" si="297"/>
        <v>-4.6876913543006681E-2</v>
      </c>
      <c r="FF137">
        <f t="shared" si="298"/>
        <v>-3.1025175685324913E-2</v>
      </c>
      <c r="FG137">
        <f t="shared" si="299"/>
        <v>-3.5206569873295485E-2</v>
      </c>
      <c r="FH137">
        <f t="shared" si="300"/>
        <v>1.081243537890314E-2</v>
      </c>
      <c r="FI137">
        <f t="shared" si="301"/>
        <v>3.0303459082941239E-2</v>
      </c>
      <c r="FJ137">
        <f t="shared" si="302"/>
        <v>-9.8192868440446709E-3</v>
      </c>
      <c r="FK137">
        <f t="shared" si="303"/>
        <v>-2.6405026273228421E-2</v>
      </c>
      <c r="FL137">
        <f t="shared" si="304"/>
        <v>-7.7468439761296609E-2</v>
      </c>
      <c r="FM137">
        <f t="shared" si="305"/>
        <v>-2.2365878131399265E-2</v>
      </c>
      <c r="FN137">
        <f t="shared" si="306"/>
        <v>-3.7537591187431232E-2</v>
      </c>
      <c r="FO137">
        <f t="shared" si="307"/>
        <v>-4.4415062087265623E-2</v>
      </c>
      <c r="FP137">
        <f t="shared" si="288"/>
        <v>-0.14415431069374035</v>
      </c>
      <c r="FQ137">
        <f t="shared" si="289"/>
        <v>-4.3612254271445071E-2</v>
      </c>
      <c r="FR137">
        <f t="shared" si="290"/>
        <v>-8.3223136636784434E-2</v>
      </c>
      <c r="FS137">
        <f t="shared" si="291"/>
        <v>-5.0502218770916978E-2</v>
      </c>
      <c r="FT137">
        <f t="shared" si="292"/>
        <v>1.6355633089124244E-2</v>
      </c>
      <c r="FV137" s="3"/>
      <c r="FW137" s="19">
        <f t="shared" si="428"/>
        <v>0.98177527744452719</v>
      </c>
      <c r="FX137" s="19">
        <f t="shared" si="283"/>
        <v>0.73300565007643459</v>
      </c>
      <c r="FY137" s="19">
        <f t="shared" si="386"/>
        <v>0.98929680165894662</v>
      </c>
      <c r="GA137" s="19">
        <f t="shared" si="429"/>
        <v>1.0174585748940252</v>
      </c>
      <c r="GB137" s="19">
        <f t="shared" si="284"/>
        <v>0.86936665803553037</v>
      </c>
      <c r="GC137" s="19">
        <f t="shared" si="387"/>
        <v>0.94307586931577558</v>
      </c>
      <c r="GE137" s="19">
        <f t="shared" si="430"/>
        <v>0.9707715781726064</v>
      </c>
      <c r="GF137" s="19">
        <f t="shared" si="285"/>
        <v>0.87423060424219612</v>
      </c>
      <c r="GG137" s="19">
        <f t="shared" si="388"/>
        <v>0.99221915080524825</v>
      </c>
      <c r="GI137" s="19">
        <f t="shared" si="360"/>
        <v>1.3027618871870579</v>
      </c>
      <c r="GJ137" s="19">
        <f t="shared" si="262"/>
        <v>1.2059960555326337</v>
      </c>
      <c r="GK137" s="19">
        <f t="shared" si="389"/>
        <v>1.2059955112913991</v>
      </c>
      <c r="GL137" s="3"/>
      <c r="GM137" s="3"/>
      <c r="GN137" s="8"/>
      <c r="GO137" s="3"/>
      <c r="GP137" s="19">
        <v>0.13659850163951337</v>
      </c>
      <c r="GQ137" s="19">
        <v>0.13026633200578724</v>
      </c>
      <c r="GV137" s="30"/>
      <c r="GW137" s="12">
        <f t="shared" si="265"/>
        <v>0</v>
      </c>
      <c r="GX137" s="19"/>
      <c r="HF137" s="12">
        <f t="shared" ca="1" si="390"/>
        <v>1</v>
      </c>
      <c r="HG137" s="12">
        <f t="shared" ca="1" si="391"/>
        <v>1</v>
      </c>
      <c r="HH137" s="12">
        <f t="shared" ca="1" si="392"/>
        <v>1</v>
      </c>
      <c r="HJ137" s="17"/>
      <c r="HL137" s="18">
        <f t="shared" si="268"/>
        <v>1994</v>
      </c>
      <c r="HM137" s="9">
        <f t="shared" si="393"/>
        <v>0.92206887544081162</v>
      </c>
      <c r="HN137" s="9">
        <f t="shared" si="394"/>
        <v>1.0455285018080527</v>
      </c>
      <c r="HO137" s="9">
        <f t="shared" si="395"/>
        <v>0.95949462718686263</v>
      </c>
      <c r="HP137" s="9">
        <f t="shared" si="396"/>
        <v>1.0882280468307588</v>
      </c>
      <c r="HQ137" s="9">
        <f t="shared" si="397"/>
        <v>1.0013204656031991</v>
      </c>
      <c r="HR137" s="9">
        <f t="shared" si="269"/>
        <v>0.9640485753663014</v>
      </c>
      <c r="HS137" s="9">
        <f t="shared" si="398"/>
        <v>0.96404928990346783</v>
      </c>
      <c r="HT137" s="9"/>
      <c r="HU137" s="9">
        <f t="shared" si="399"/>
        <v>1.0441489640881667</v>
      </c>
      <c r="HV137" s="23">
        <f t="shared" si="270"/>
        <v>1.0455277268798611</v>
      </c>
      <c r="HX137" s="8"/>
      <c r="HY137" s="5">
        <f t="shared" si="287"/>
        <v>45</v>
      </c>
      <c r="HZ137" t="b">
        <f t="shared" si="271"/>
        <v>0</v>
      </c>
      <c r="IC137" s="11"/>
      <c r="ID137" s="11"/>
      <c r="IE137" s="11"/>
      <c r="IF137">
        <f t="shared" si="273"/>
        <v>0</v>
      </c>
      <c r="IG137" s="12">
        <f t="shared" ca="1" si="274"/>
        <v>0.78978074659198583</v>
      </c>
      <c r="IH137" s="19">
        <f t="shared" ca="1" si="275"/>
        <v>1.0121537479188145</v>
      </c>
      <c r="II137" s="19">
        <f t="shared" ca="1" si="276"/>
        <v>0.79938049592833771</v>
      </c>
      <c r="IJ137" s="11">
        <f t="shared" si="193"/>
        <v>0</v>
      </c>
      <c r="IK137" s="12">
        <f t="shared" ca="1" si="400"/>
        <v>0.70778005137359057</v>
      </c>
      <c r="IL137" s="12">
        <f t="shared" ca="1" si="401"/>
        <v>1.1158561830885969</v>
      </c>
      <c r="IM137" s="12">
        <f t="shared" ca="1" si="402"/>
        <v>1.0121537479188145</v>
      </c>
      <c r="IN137" s="12">
        <f t="shared" ca="1" si="403"/>
        <v>0.79938049592833771</v>
      </c>
      <c r="IO137">
        <f t="shared" si="277"/>
        <v>0</v>
      </c>
      <c r="IP137" s="12">
        <f t="shared" ca="1" si="278"/>
        <v>1.0121537479188145</v>
      </c>
      <c r="IQ137" s="12">
        <f t="shared" ca="1" si="404"/>
        <v>1.017409795335978</v>
      </c>
      <c r="IR137" s="12">
        <f t="shared" ca="1" si="405"/>
        <v>1.0967617848814886</v>
      </c>
    </row>
    <row r="138" spans="1:252" x14ac:dyDescent="0.2">
      <c r="A138" t="s">
        <v>105</v>
      </c>
      <c r="B138" s="1">
        <f t="shared" si="279"/>
        <v>1995</v>
      </c>
      <c r="C138" s="60">
        <f>Conversion_factors!$A57*C304+C385</f>
        <v>1697.9902911994593</v>
      </c>
      <c r="D138" s="60">
        <f>Conversion_factors!$A57*D304+D385</f>
        <v>575.85692729952132</v>
      </c>
      <c r="E138" s="60">
        <f>Conversion_factors!$A57*E304+E385</f>
        <v>156.54434324192286</v>
      </c>
      <c r="F138" s="60">
        <f>Conversion_factors!$A57*F304+F385</f>
        <v>4.2562716514581905E-2</v>
      </c>
      <c r="G138" s="60">
        <f>Conversion_factors!$A57*G304+G385</f>
        <v>4.2562716514581905E-2</v>
      </c>
      <c r="H138" s="60">
        <f>Conversion_factors!$A57*H304+H385</f>
        <v>4.2562716514581905E-2</v>
      </c>
      <c r="I138" s="60">
        <f>Conversion_factors!$A57*I304+I385</f>
        <v>603.26834416065878</v>
      </c>
      <c r="J138" s="60">
        <f>Conversion_factors!$A57*J304+J385</f>
        <v>3266.7317922194811</v>
      </c>
      <c r="K138" s="60">
        <f>Conversion_factors!$A57*K304+K385</f>
        <v>196.34262041311939</v>
      </c>
      <c r="L138" s="60">
        <f>Conversion_factors!$A57*L304+L385</f>
        <v>3713.497834792322</v>
      </c>
      <c r="M138" s="60">
        <f>Conversion_factors!$A57*M304+M385</f>
        <v>4512.9302215156313</v>
      </c>
      <c r="N138" s="60">
        <f>Conversion_factors!$A57*N304+N385</f>
        <v>654.76706337391215</v>
      </c>
      <c r="O138" s="60">
        <f>Conversion_factors!$A57*O304+O385</f>
        <v>1238.7956367356626</v>
      </c>
      <c r="P138" s="60">
        <f>Conversion_factors!$A57*P304+P385</f>
        <v>3548.87404186606</v>
      </c>
      <c r="Q138" s="60">
        <f>Conversion_factors!$A57*Q304+Q385</f>
        <v>713.23956332908631</v>
      </c>
      <c r="R138" s="60">
        <f>Conversion_factors!$A57*R304+R385</f>
        <v>408.88052351336978</v>
      </c>
      <c r="S138" s="60">
        <f>Conversion_factors!$A57*S304+S385</f>
        <v>482.01332307169946</v>
      </c>
      <c r="T138" s="60">
        <f>Conversion_factors!$A57*T304+T385</f>
        <v>252.66687386999297</v>
      </c>
      <c r="U138" s="60">
        <f>Conversion_factors!$A57*U304+U385</f>
        <v>817.96023617208789</v>
      </c>
      <c r="V138" s="60">
        <f>Conversion_factors!$A57*V304+V385</f>
        <v>138.65155170397946</v>
      </c>
      <c r="W138" s="60">
        <f>Conversion_factors!$A57*W304+W385</f>
        <v>161.37308345245398</v>
      </c>
      <c r="X138" s="77">
        <f>Conversion_factors!$A57*X304+X385</f>
        <v>23140.511960079963</v>
      </c>
      <c r="Z138" s="132">
        <f t="shared" si="361"/>
        <v>2.0260187149461863</v>
      </c>
      <c r="AA138" s="132">
        <f t="shared" si="362"/>
        <v>5.2489135604229791</v>
      </c>
      <c r="AB138" s="132">
        <f t="shared" si="363"/>
        <v>1.6178420743433128</v>
      </c>
      <c r="AC138" s="132">
        <f t="shared" si="364"/>
        <v>5.078524928230138E-5</v>
      </c>
      <c r="AD138" s="132">
        <f t="shared" si="365"/>
        <v>3.879575104349252E-4</v>
      </c>
      <c r="AE138" s="132">
        <f t="shared" si="366"/>
        <v>4.3987379006868389E-4</v>
      </c>
      <c r="AF138" s="132">
        <f t="shared" si="367"/>
        <v>6.4220439106672806</v>
      </c>
      <c r="AG138" s="132">
        <f t="shared" si="368"/>
        <v>14.958124543163143</v>
      </c>
      <c r="AH138" s="132">
        <f t="shared" si="369"/>
        <v>1.7768739808656528</v>
      </c>
      <c r="AI138" s="132">
        <f t="shared" si="370"/>
        <v>5.3226989302224705</v>
      </c>
      <c r="AJ138" s="132">
        <f t="shared" si="371"/>
        <v>6.4407929232481251</v>
      </c>
      <c r="AK138" s="132">
        <f t="shared" si="372"/>
        <v>3.0654369850476102</v>
      </c>
      <c r="AL138" s="132">
        <f t="shared" si="373"/>
        <v>11.3282238119405</v>
      </c>
      <c r="AM138" s="132">
        <f t="shared" si="374"/>
        <v>13.590463865724082</v>
      </c>
      <c r="AN138" s="132">
        <f t="shared" si="375"/>
        <v>2.205195774956032</v>
      </c>
      <c r="AO138" s="132">
        <f t="shared" si="376"/>
        <v>1.2239139148659317</v>
      </c>
      <c r="AP138" s="132">
        <f t="shared" si="377"/>
        <v>4.413706853815647</v>
      </c>
      <c r="AQ138" s="132">
        <f t="shared" si="378"/>
        <v>1.7977811303284597</v>
      </c>
      <c r="AR138" s="132">
        <f t="shared" si="379"/>
        <v>1.3473540624922193</v>
      </c>
      <c r="AS138" s="132">
        <f t="shared" si="380"/>
        <v>1.8408729123932797</v>
      </c>
      <c r="AT138" s="132">
        <f t="shared" si="381"/>
        <v>1.3382324247243322</v>
      </c>
      <c r="AU138" s="132">
        <f t="shared" si="359"/>
        <v>18.150536646820996</v>
      </c>
      <c r="AV138" s="132"/>
      <c r="AX138" s="132">
        <f t="shared" si="406"/>
        <v>1.0241964234820171</v>
      </c>
      <c r="AY138" s="132">
        <f t="shared" si="407"/>
        <v>1.0098198050136244</v>
      </c>
      <c r="AZ138" s="132">
        <f t="shared" si="408"/>
        <v>1.2233867759852077</v>
      </c>
      <c r="BA138" s="132">
        <f t="shared" si="409"/>
        <v>0.80251160808894539</v>
      </c>
      <c r="BB138" s="132">
        <f t="shared" si="410"/>
        <v>0.76783299301831787</v>
      </c>
      <c r="BC138" s="132">
        <f t="shared" si="411"/>
        <v>0.86755091367786008</v>
      </c>
      <c r="BD138" s="132">
        <f t="shared" si="412"/>
        <v>1.1396731952818666</v>
      </c>
      <c r="BE138" s="132">
        <f t="shared" si="413"/>
        <v>1.0510621256380086</v>
      </c>
      <c r="BF138" s="132">
        <f t="shared" si="414"/>
        <v>1.2344937403501388</v>
      </c>
      <c r="BG138" s="132">
        <f t="shared" si="415"/>
        <v>1.1892176356887383</v>
      </c>
      <c r="BH138" s="132">
        <f t="shared" si="416"/>
        <v>0.97045121898862685</v>
      </c>
      <c r="BI138" s="132">
        <f t="shared" si="417"/>
        <v>0.91012187382775711</v>
      </c>
      <c r="BJ138" s="132">
        <f t="shared" si="418"/>
        <v>0.91848264666169033</v>
      </c>
      <c r="BK138" s="132">
        <f t="shared" si="419"/>
        <v>0.88163226597804334</v>
      </c>
      <c r="BL138" s="132">
        <f t="shared" si="420"/>
        <v>1.0454455039626411</v>
      </c>
      <c r="BM138" s="132">
        <f t="shared" si="421"/>
        <v>0.92115619254600467</v>
      </c>
      <c r="BN138" s="132">
        <f t="shared" si="422"/>
        <v>0.49271998709999676</v>
      </c>
      <c r="BO138" s="132">
        <f t="shared" si="423"/>
        <v>0.8875142039086954</v>
      </c>
      <c r="BP138" s="132">
        <f t="shared" si="424"/>
        <v>0.99848247260400058</v>
      </c>
      <c r="BQ138" s="132">
        <f t="shared" si="425"/>
        <v>1.2402568885368421</v>
      </c>
      <c r="BR138" s="132">
        <f t="shared" si="426"/>
        <v>1.0390011453376391</v>
      </c>
      <c r="BS138" s="132">
        <f t="shared" si="427"/>
        <v>0.91226344120833325</v>
      </c>
      <c r="BT138" s="16"/>
      <c r="BU138" s="796">
        <f t="shared" si="382"/>
        <v>1995</v>
      </c>
      <c r="BV138" s="9">
        <f t="shared" si="385"/>
        <v>1.3565233437903672</v>
      </c>
      <c r="BW138" s="9">
        <f t="shared" si="222"/>
        <v>0.91226344120833325</v>
      </c>
      <c r="BX138" s="9">
        <f t="shared" si="223"/>
        <v>1.0070772694878951</v>
      </c>
      <c r="BY138" s="9">
        <f t="shared" si="224"/>
        <v>0.91039511952555785</v>
      </c>
      <c r="BZ138" s="9">
        <f t="shared" si="225"/>
        <v>0.99501082409347874</v>
      </c>
      <c r="CA138" s="9">
        <f t="shared" si="166"/>
        <v>1.2375073627480588</v>
      </c>
      <c r="CB138" s="9">
        <f t="shared" si="226"/>
        <v>1.2375066536856352</v>
      </c>
      <c r="CC138" s="9"/>
      <c r="CD138" s="9">
        <f t="shared" si="227"/>
        <v>0.91683823112690466</v>
      </c>
      <c r="CE138" s="9">
        <f t="shared" si="228"/>
        <v>0.91226396391398878</v>
      </c>
      <c r="CG138" s="35"/>
      <c r="CH138">
        <f t="shared" si="229"/>
        <v>1995</v>
      </c>
      <c r="CI138" s="19">
        <f t="shared" si="230"/>
        <v>7.3377386556040217E-2</v>
      </c>
      <c r="CJ138" s="19">
        <f t="shared" si="310"/>
        <v>2.4885228481242791E-2</v>
      </c>
      <c r="CK138" s="19">
        <f t="shared" si="311"/>
        <v>6.7649472713473156E-3</v>
      </c>
      <c r="CL138" s="19">
        <f t="shared" si="312"/>
        <v>1.8393161131442326E-6</v>
      </c>
      <c r="CM138" s="19">
        <f t="shared" si="313"/>
        <v>1.8393161131442326E-6</v>
      </c>
      <c r="CN138" s="19">
        <f t="shared" si="314"/>
        <v>1.8393161131442326E-6</v>
      </c>
      <c r="CO138" s="19">
        <f t="shared" si="315"/>
        <v>2.6069792457546568E-2</v>
      </c>
      <c r="CP138" s="19">
        <f t="shared" si="316"/>
        <v>0.14116938284921993</v>
      </c>
      <c r="CQ138" s="19">
        <f t="shared" si="317"/>
        <v>8.4848001959435017E-3</v>
      </c>
      <c r="CR138" s="19">
        <f t="shared" si="318"/>
        <v>0.16047604483420816</v>
      </c>
      <c r="CS138" s="19">
        <f t="shared" si="319"/>
        <v>0.19502292037881244</v>
      </c>
      <c r="CT138" s="19">
        <f t="shared" si="320"/>
        <v>2.8295271275910423E-2</v>
      </c>
      <c r="CU138" s="19">
        <f t="shared" si="321"/>
        <v>5.3533631359268419E-2</v>
      </c>
      <c r="CV138" s="19">
        <f t="shared" si="322"/>
        <v>0.15336195015859092</v>
      </c>
      <c r="CW138" s="19">
        <f t="shared" si="323"/>
        <v>3.0822116838188644E-2</v>
      </c>
      <c r="CX138" s="19">
        <f t="shared" si="324"/>
        <v>1.7669467478452317E-2</v>
      </c>
      <c r="CY138" s="19">
        <f t="shared" si="309"/>
        <v>2.0829846975867591E-2</v>
      </c>
      <c r="CZ138" s="19">
        <f t="shared" si="168"/>
        <v>1.0918810884818464E-2</v>
      </c>
      <c r="DA138" s="19">
        <f t="shared" si="169"/>
        <v>3.5347542767556875E-2</v>
      </c>
      <c r="DB138" s="19">
        <f t="shared" si="170"/>
        <v>5.9917236033139327E-3</v>
      </c>
      <c r="DC138" s="19">
        <f t="shared" si="171"/>
        <v>6.9736176853321596E-3</v>
      </c>
      <c r="DF138" s="19">
        <f t="shared" si="280"/>
        <v>7.385584920054318E-2</v>
      </c>
      <c r="DG138" s="19">
        <f t="shared" si="327"/>
        <v>2.5116306948206348E-2</v>
      </c>
      <c r="DH138" s="19">
        <f t="shared" si="328"/>
        <v>6.6358308143917751E-3</v>
      </c>
      <c r="DI138" s="19">
        <f t="shared" si="329"/>
        <v>1.8587282165841389E-6</v>
      </c>
      <c r="DJ138" s="19">
        <f t="shared" si="330"/>
        <v>1.8587282165841389E-6</v>
      </c>
      <c r="DK138" s="19">
        <f t="shared" si="331"/>
        <v>1.8587282165841389E-6</v>
      </c>
      <c r="DL138" s="19">
        <f t="shared" si="332"/>
        <v>2.5045955437207383E-2</v>
      </c>
      <c r="DM138" s="19">
        <f t="shared" si="333"/>
        <v>0.1409084868880722</v>
      </c>
      <c r="DN138" s="19">
        <f t="shared" si="334"/>
        <v>8.3180987300784156E-3</v>
      </c>
      <c r="DO138" s="19">
        <f t="shared" si="335"/>
        <v>0.15850007131149146</v>
      </c>
      <c r="DP138" s="19">
        <f t="shared" si="336"/>
        <v>0.196005762462068</v>
      </c>
      <c r="DQ138" s="19">
        <f t="shared" si="337"/>
        <v>2.7870428338887209E-2</v>
      </c>
      <c r="DR138" s="19">
        <f t="shared" si="338"/>
        <v>5.3581016092200652E-2</v>
      </c>
      <c r="DS138" s="19">
        <f t="shared" si="339"/>
        <v>0.15725980410679594</v>
      </c>
      <c r="DT138" s="19">
        <f t="shared" si="340"/>
        <v>3.0091002218478588E-2</v>
      </c>
      <c r="DU138" s="19">
        <f t="shared" si="341"/>
        <v>1.7448860726285483E-2</v>
      </c>
      <c r="DV138" s="19">
        <f t="shared" si="325"/>
        <v>2.0862856645677864E-2</v>
      </c>
      <c r="DW138" s="19">
        <f t="shared" si="248"/>
        <v>1.0735348341251779E-2</v>
      </c>
      <c r="DX138" s="19">
        <f t="shared" si="249"/>
        <v>3.5104105892805375E-2</v>
      </c>
      <c r="DY138" s="19">
        <f t="shared" si="250"/>
        <v>5.8193273969809559E-3</v>
      </c>
      <c r="DZ138" s="19">
        <f t="shared" si="251"/>
        <v>6.7609913272426575E-3</v>
      </c>
      <c r="EA138" s="19">
        <f t="shared" si="252"/>
        <v>0.99992567906331498</v>
      </c>
      <c r="EC138" s="19">
        <f t="shared" si="281"/>
        <v>7.3861338644416047E-2</v>
      </c>
      <c r="ED138" s="19">
        <f t="shared" si="342"/>
        <v>2.5118173754407593E-2</v>
      </c>
      <c r="EE138" s="19">
        <f t="shared" si="343"/>
        <v>6.6363240322099941E-3</v>
      </c>
      <c r="EF138" s="19">
        <f t="shared" si="344"/>
        <v>1.8588663692738756E-6</v>
      </c>
      <c r="EG138" s="19">
        <f t="shared" si="345"/>
        <v>1.8588663692738756E-6</v>
      </c>
      <c r="EH138" s="19">
        <f t="shared" si="346"/>
        <v>1.8588663692738756E-6</v>
      </c>
      <c r="EI138" s="19">
        <f t="shared" si="347"/>
        <v>2.5047817014429812E-2</v>
      </c>
      <c r="EJ138" s="19">
        <f t="shared" si="348"/>
        <v>0.1409189601171848</v>
      </c>
      <c r="EK138" s="19">
        <f t="shared" si="349"/>
        <v>8.3187169849167526E-3</v>
      </c>
      <c r="EL138" s="19">
        <f t="shared" si="350"/>
        <v>0.15851185206081231</v>
      </c>
      <c r="EM138" s="19">
        <f t="shared" si="351"/>
        <v>0.19602033087666806</v>
      </c>
      <c r="EN138" s="19">
        <f t="shared" si="352"/>
        <v>2.7872499849183753E-2</v>
      </c>
      <c r="EO138" s="19">
        <f t="shared" si="353"/>
        <v>5.3584998579487342E-2</v>
      </c>
      <c r="EP138" s="19">
        <f t="shared" si="354"/>
        <v>0.15727149267144513</v>
      </c>
      <c r="EQ138" s="19">
        <f t="shared" si="355"/>
        <v>3.0093238776172319E-2</v>
      </c>
      <c r="ER138" s="19">
        <f t="shared" si="356"/>
        <v>1.7450157638346467E-2</v>
      </c>
      <c r="ES138" s="19">
        <f t="shared" si="326"/>
        <v>2.0864407307972371E-2</v>
      </c>
      <c r="ET138" s="19">
        <f t="shared" si="254"/>
        <v>1.0736146261698335E-2</v>
      </c>
      <c r="EU138" s="19">
        <f t="shared" si="255"/>
        <v>3.5106715056752329E-2</v>
      </c>
      <c r="EV138" s="19">
        <f t="shared" si="256"/>
        <v>5.8197599269900115E-3</v>
      </c>
      <c r="EW138" s="19">
        <f t="shared" si="257"/>
        <v>6.7614938477988159E-3</v>
      </c>
      <c r="EZ138">
        <f t="shared" si="282"/>
        <v>-2.032850004952784E-2</v>
      </c>
      <c r="FA138">
        <f t="shared" si="293"/>
        <v>2.4159848843929646E-2</v>
      </c>
      <c r="FB138">
        <f t="shared" si="294"/>
        <v>5.9181337965312483E-2</v>
      </c>
      <c r="FC138">
        <f t="shared" si="295"/>
        <v>-2.8304473569529486E-2</v>
      </c>
      <c r="FD138">
        <f t="shared" si="296"/>
        <v>2.1656564112768201E-2</v>
      </c>
      <c r="FE138">
        <f t="shared" si="297"/>
        <v>-4.451643343842647E-4</v>
      </c>
      <c r="FF138">
        <f t="shared" si="298"/>
        <v>8.3231443300756852E-2</v>
      </c>
      <c r="FG138">
        <f t="shared" si="299"/>
        <v>2.1149497329700805E-2</v>
      </c>
      <c r="FH138">
        <f t="shared" si="300"/>
        <v>4.5857315028883197E-2</v>
      </c>
      <c r="FI138">
        <f t="shared" si="301"/>
        <v>3.1908514847487031E-2</v>
      </c>
      <c r="FJ138">
        <f t="shared" si="302"/>
        <v>2.0691323565926147E-2</v>
      </c>
      <c r="FK138">
        <f t="shared" si="303"/>
        <v>3.4045260557308818E-2</v>
      </c>
      <c r="FL138">
        <f t="shared" si="304"/>
        <v>-3.4944630051991932E-3</v>
      </c>
      <c r="FM138">
        <f t="shared" si="305"/>
        <v>-4.3452588620499139E-2</v>
      </c>
      <c r="FN138">
        <f t="shared" si="306"/>
        <v>2.0116941147887223E-2</v>
      </c>
      <c r="FO138">
        <f t="shared" si="307"/>
        <v>-2.6391876879397012E-2</v>
      </c>
      <c r="FP138">
        <f t="shared" si="288"/>
        <v>-0.21280675677031888</v>
      </c>
      <c r="FQ138">
        <f t="shared" si="289"/>
        <v>2.5925313304840016E-2</v>
      </c>
      <c r="FR138">
        <f t="shared" si="290"/>
        <v>3.2119326893823144E-2</v>
      </c>
      <c r="FS138">
        <f t="shared" si="291"/>
        <v>6.7891235050837495E-2</v>
      </c>
      <c r="FT138">
        <f t="shared" si="292"/>
        <v>3.9502979277089567E-2</v>
      </c>
      <c r="FV138" s="3"/>
      <c r="FW138" s="19">
        <f t="shared" si="428"/>
        <v>1.0057758424215568</v>
      </c>
      <c r="FX138" s="19">
        <f t="shared" si="283"/>
        <v>0.73723937520538685</v>
      </c>
      <c r="FY138" s="19">
        <f t="shared" si="386"/>
        <v>0.99501082409347874</v>
      </c>
      <c r="GA138" s="19">
        <f t="shared" si="429"/>
        <v>1.0678645295192997</v>
      </c>
      <c r="GB138" s="19">
        <f t="shared" si="284"/>
        <v>0.92836581726287748</v>
      </c>
      <c r="GC138" s="19">
        <f t="shared" si="387"/>
        <v>1.0070772694878951</v>
      </c>
      <c r="GE138" s="19">
        <f t="shared" si="430"/>
        <v>0.91753431566677079</v>
      </c>
      <c r="GF138" s="19">
        <f t="shared" si="285"/>
        <v>0.80213657919831094</v>
      </c>
      <c r="GG138" s="19">
        <f t="shared" si="388"/>
        <v>0.91039511952555785</v>
      </c>
      <c r="GI138" s="19">
        <f t="shared" si="360"/>
        <v>1.3565233437903672</v>
      </c>
      <c r="GJ138" s="19">
        <f t="shared" si="262"/>
        <v>1.2375073627480588</v>
      </c>
      <c r="GK138" s="19">
        <f t="shared" si="389"/>
        <v>1.2375066536856352</v>
      </c>
      <c r="GL138" s="3"/>
      <c r="GM138" s="3"/>
      <c r="GN138" s="8"/>
      <c r="GO138" s="3"/>
      <c r="GP138" s="19">
        <v>8.3744433224997913E-3</v>
      </c>
      <c r="GQ138" s="19">
        <v>8.9055697404807604E-3</v>
      </c>
      <c r="GV138" s="30"/>
      <c r="GW138" s="12">
        <f t="shared" si="265"/>
        <v>0</v>
      </c>
      <c r="GX138" s="19"/>
      <c r="HF138" s="12">
        <f t="shared" ca="1" si="390"/>
        <v>1</v>
      </c>
      <c r="HG138" s="12">
        <f t="shared" ca="1" si="391"/>
        <v>1</v>
      </c>
      <c r="HH138" s="12">
        <f t="shared" ca="1" si="392"/>
        <v>1</v>
      </c>
      <c r="HJ138" s="17"/>
      <c r="HL138" s="18">
        <f t="shared" si="268"/>
        <v>1995</v>
      </c>
      <c r="HM138" s="9">
        <f t="shared" si="393"/>
        <v>0.960120161957421</v>
      </c>
      <c r="HN138" s="9">
        <f t="shared" si="394"/>
        <v>1.0303279961552467</v>
      </c>
      <c r="HO138" s="9">
        <f t="shared" si="395"/>
        <v>1.0246102786371949</v>
      </c>
      <c r="HP138" s="9">
        <f t="shared" si="396"/>
        <v>0.99848657623824688</v>
      </c>
      <c r="HQ138" s="9">
        <f t="shared" si="397"/>
        <v>1.0071039348260029</v>
      </c>
      <c r="HR138" s="9">
        <f t="shared" si="269"/>
        <v>0.98923806971795913</v>
      </c>
      <c r="HS138" s="9">
        <f t="shared" si="398"/>
        <v>0.98923868253784075</v>
      </c>
      <c r="HT138" s="9"/>
      <c r="HU138" s="9">
        <f t="shared" si="399"/>
        <v>1.0230596090949688</v>
      </c>
      <c r="HV138" s="23">
        <f t="shared" si="270"/>
        <v>1.0303273578810954</v>
      </c>
      <c r="HX138" s="8"/>
      <c r="HY138" s="5">
        <f t="shared" si="287"/>
        <v>46</v>
      </c>
      <c r="HZ138" t="b">
        <f t="shared" si="271"/>
        <v>0</v>
      </c>
      <c r="IC138" s="11"/>
      <c r="ID138" s="11"/>
      <c r="IE138" s="11"/>
      <c r="IF138">
        <f t="shared" si="273"/>
        <v>0</v>
      </c>
      <c r="IG138" s="12">
        <f t="shared" ca="1" si="274"/>
        <v>0.78978074659198583</v>
      </c>
      <c r="IH138" s="19">
        <f t="shared" ca="1" si="275"/>
        <v>1.0121537479188145</v>
      </c>
      <c r="II138" s="19">
        <f t="shared" ca="1" si="276"/>
        <v>0.79938049592833771</v>
      </c>
      <c r="IJ138" s="11">
        <f t="shared" si="193"/>
        <v>0</v>
      </c>
      <c r="IK138" s="12">
        <f t="shared" ca="1" si="400"/>
        <v>0.70778005137359057</v>
      </c>
      <c r="IL138" s="12">
        <f t="shared" ca="1" si="401"/>
        <v>1.1158561830885969</v>
      </c>
      <c r="IM138" s="12">
        <f t="shared" ca="1" si="402"/>
        <v>1.0121537479188145</v>
      </c>
      <c r="IN138" s="12">
        <f t="shared" ca="1" si="403"/>
        <v>0.79938049592833771</v>
      </c>
      <c r="IO138">
        <f t="shared" si="277"/>
        <v>0</v>
      </c>
      <c r="IP138" s="12">
        <f t="shared" ca="1" si="278"/>
        <v>1.0121537479188145</v>
      </c>
      <c r="IQ138" s="12">
        <f t="shared" ca="1" si="404"/>
        <v>1.017409795335978</v>
      </c>
      <c r="IR138" s="12">
        <f t="shared" ca="1" si="405"/>
        <v>1.0967617848814886</v>
      </c>
    </row>
    <row r="139" spans="1:252" x14ac:dyDescent="0.2">
      <c r="A139" t="s">
        <v>105</v>
      </c>
      <c r="B139" s="1">
        <f t="shared" si="279"/>
        <v>1996</v>
      </c>
      <c r="C139" s="60">
        <f>Conversion_factors!$A58*C305+C386</f>
        <v>1594.5454243891322</v>
      </c>
      <c r="D139" s="60">
        <f>Conversion_factors!$A58*D305+D386</f>
        <v>543.03699645048164</v>
      </c>
      <c r="E139" s="60">
        <f>Conversion_factors!$A58*E305+E386</f>
        <v>142.89136907057986</v>
      </c>
      <c r="F139" s="60">
        <f>Conversion_factors!$A58*F305+F386</f>
        <v>4.2591677890409019E-2</v>
      </c>
      <c r="G139" s="60">
        <f>Conversion_factors!$A58*G305+G386</f>
        <v>4.2591677890409019E-2</v>
      </c>
      <c r="H139" s="60">
        <f>Conversion_factors!$A58*H305+H386</f>
        <v>4.2591677890409019E-2</v>
      </c>
      <c r="I139" s="60">
        <f>Conversion_factors!$A58*I305+I386</f>
        <v>587.11885518072427</v>
      </c>
      <c r="J139" s="60">
        <f>Conversion_factors!$A58*J305+J386</f>
        <v>3227.7744070433778</v>
      </c>
      <c r="K139" s="60">
        <f>Conversion_factors!$A58*K305+K386</f>
        <v>195.91823802035316</v>
      </c>
      <c r="L139" s="60">
        <f>Conversion_factors!$A58*L305+L386</f>
        <v>3825.8685554536523</v>
      </c>
      <c r="M139" s="60">
        <f>Conversion_factors!$A58*M305+M386</f>
        <v>4849.3752377833734</v>
      </c>
      <c r="N139" s="60">
        <f>Conversion_factors!$A58*N305+N386</f>
        <v>689.15019225811318</v>
      </c>
      <c r="O139" s="60">
        <f>Conversion_factors!$A58*O305+O386</f>
        <v>1183.4471308836764</v>
      </c>
      <c r="P139" s="60">
        <f>Conversion_factors!$A58*P305+P386</f>
        <v>3650.4375342124172</v>
      </c>
      <c r="Q139" s="60">
        <f>Conversion_factors!$A58*Q305+Q386</f>
        <v>689.42443669446152</v>
      </c>
      <c r="R139" s="60">
        <f>Conversion_factors!$A58*R305+R386</f>
        <v>398.97477678291932</v>
      </c>
      <c r="S139" s="60">
        <f>Conversion_factors!$A58*S305+S386</f>
        <v>485.30924176315648</v>
      </c>
      <c r="T139" s="60">
        <f>Conversion_factors!$A58*T305+T386</f>
        <v>243.45196618363525</v>
      </c>
      <c r="U139" s="60">
        <f>Conversion_factors!$A58*U305+U386</f>
        <v>796.78889518042797</v>
      </c>
      <c r="V139" s="60">
        <f>Conversion_factors!$A58*V305+V386</f>
        <v>135.26431559897665</v>
      </c>
      <c r="W139" s="60">
        <f>Conversion_factors!$A58*W305+W386</f>
        <v>153.33796857842154</v>
      </c>
      <c r="X139" s="77">
        <f>Conversion_factors!$A58*X305+X386</f>
        <v>23392.243316561555</v>
      </c>
      <c r="Z139" s="132">
        <f t="shared" si="361"/>
        <v>1.9161705744865505</v>
      </c>
      <c r="AA139" s="132">
        <f t="shared" si="362"/>
        <v>5.0377745397158256</v>
      </c>
      <c r="AB139" s="132">
        <f t="shared" si="363"/>
        <v>1.4744298606839676</v>
      </c>
      <c r="AC139" s="132">
        <f t="shared" si="364"/>
        <v>5.1182561903419551E-5</v>
      </c>
      <c r="AD139" s="132">
        <f t="shared" si="365"/>
        <v>3.9512458982091824E-4</v>
      </c>
      <c r="AE139" s="132">
        <f t="shared" si="366"/>
        <v>4.3948379882366087E-4</v>
      </c>
      <c r="AF139" s="132">
        <f t="shared" si="367"/>
        <v>6.0974561370115721</v>
      </c>
      <c r="AG139" s="132">
        <f t="shared" si="368"/>
        <v>14.947808688784841</v>
      </c>
      <c r="AH139" s="132">
        <f t="shared" si="369"/>
        <v>1.7506140803697654</v>
      </c>
      <c r="AI139" s="132">
        <f t="shared" si="370"/>
        <v>5.3922242558325344</v>
      </c>
      <c r="AJ139" s="132">
        <f t="shared" si="371"/>
        <v>6.8728264709791818</v>
      </c>
      <c r="AK139" s="132">
        <f t="shared" si="372"/>
        <v>3.1205605020462381</v>
      </c>
      <c r="AL139" s="132">
        <f t="shared" si="373"/>
        <v>10.144556791499506</v>
      </c>
      <c r="AM139" s="132">
        <f t="shared" si="374"/>
        <v>13.608315305765309</v>
      </c>
      <c r="AN139" s="132">
        <f t="shared" si="375"/>
        <v>2.0463032841862403</v>
      </c>
      <c r="AO139" s="132">
        <f t="shared" si="376"/>
        <v>1.1644858462107943</v>
      </c>
      <c r="AP139" s="132">
        <f t="shared" si="377"/>
        <v>3.6785508821396977</v>
      </c>
      <c r="AQ139" s="132">
        <f t="shared" si="378"/>
        <v>1.678469256561401</v>
      </c>
      <c r="AR139" s="132">
        <f t="shared" si="379"/>
        <v>1.2904864292894354</v>
      </c>
      <c r="AS139" s="132">
        <f t="shared" si="380"/>
        <v>1.7648970333281675</v>
      </c>
      <c r="AT139" s="132">
        <f t="shared" si="381"/>
        <v>1.1973981197314301</v>
      </c>
      <c r="AU139" s="132">
        <f t="shared" si="359"/>
        <v>17.616270463921399</v>
      </c>
      <c r="AV139" s="132"/>
      <c r="AX139" s="132">
        <f t="shared" si="406"/>
        <v>0.96866580485794496</v>
      </c>
      <c r="AY139" s="132">
        <f t="shared" si="407"/>
        <v>0.96919952002190812</v>
      </c>
      <c r="AZ139" s="132">
        <f t="shared" si="408"/>
        <v>1.1149407116332077</v>
      </c>
      <c r="BA139" s="132">
        <f t="shared" si="409"/>
        <v>0.80878996637198119</v>
      </c>
      <c r="BB139" s="132">
        <f t="shared" si="410"/>
        <v>0.78201784540067687</v>
      </c>
      <c r="BC139" s="132">
        <f t="shared" si="411"/>
        <v>0.86678174472852743</v>
      </c>
      <c r="BD139" s="132">
        <f t="shared" si="412"/>
        <v>1.0820709754438538</v>
      </c>
      <c r="BE139" s="132">
        <f t="shared" si="413"/>
        <v>1.050337261782293</v>
      </c>
      <c r="BF139" s="132">
        <f t="shared" si="414"/>
        <v>1.2162495186813644</v>
      </c>
      <c r="BG139" s="132">
        <f t="shared" si="415"/>
        <v>1.2047512483214247</v>
      </c>
      <c r="BH139" s="132">
        <f t="shared" si="416"/>
        <v>1.035546850541418</v>
      </c>
      <c r="BI139" s="132">
        <f t="shared" si="417"/>
        <v>0.92648793153094233</v>
      </c>
      <c r="BJ139" s="132">
        <f t="shared" si="418"/>
        <v>0.82251194236161607</v>
      </c>
      <c r="BK139" s="132">
        <f t="shared" si="419"/>
        <v>0.8827903136863493</v>
      </c>
      <c r="BL139" s="132">
        <f t="shared" si="420"/>
        <v>0.97011729865079477</v>
      </c>
      <c r="BM139" s="132">
        <f t="shared" si="421"/>
        <v>0.87642875478439919</v>
      </c>
      <c r="BN139" s="132">
        <f t="shared" si="422"/>
        <v>0.41065154601911363</v>
      </c>
      <c r="BO139" s="132">
        <f t="shared" si="423"/>
        <v>0.82861327271253848</v>
      </c>
      <c r="BP139" s="132">
        <f t="shared" si="424"/>
        <v>0.95633962641966219</v>
      </c>
      <c r="BQ139" s="132">
        <f t="shared" si="425"/>
        <v>1.1890694291860271</v>
      </c>
      <c r="BR139" s="132">
        <f t="shared" si="426"/>
        <v>0.92965765500889574</v>
      </c>
      <c r="BS139" s="132">
        <f t="shared" si="427"/>
        <v>0.88541070864085891</v>
      </c>
      <c r="BT139" s="16"/>
      <c r="BU139" s="796">
        <f t="shared" si="382"/>
        <v>1996</v>
      </c>
      <c r="BV139" s="9">
        <f t="shared" si="385"/>
        <v>1.4128683028849109</v>
      </c>
      <c r="BW139" s="9">
        <f t="shared" si="222"/>
        <v>0.88541070864085891</v>
      </c>
      <c r="BX139" s="9">
        <f t="shared" si="223"/>
        <v>0.98288811900987383</v>
      </c>
      <c r="BY139" s="9">
        <f t="shared" si="224"/>
        <v>0.91177502150848178</v>
      </c>
      <c r="BZ139" s="9">
        <f t="shared" si="225"/>
        <v>0.98799219195324317</v>
      </c>
      <c r="CA139" s="9">
        <f t="shared" si="166"/>
        <v>1.2509702170084132</v>
      </c>
      <c r="CB139" s="9">
        <f t="shared" si="226"/>
        <v>1.2509687252735364</v>
      </c>
      <c r="CC139" s="9"/>
      <c r="CD139" s="9">
        <f t="shared" si="227"/>
        <v>0.89617283585065888</v>
      </c>
      <c r="CE139" s="9">
        <f t="shared" si="228"/>
        <v>0.88541176446104641</v>
      </c>
      <c r="CG139" s="35"/>
      <c r="CH139">
        <f t="shared" si="229"/>
        <v>1996</v>
      </c>
      <c r="CI139" s="19">
        <f t="shared" si="230"/>
        <v>6.8165562524745302E-2</v>
      </c>
      <c r="CJ139" s="19">
        <f t="shared" si="310"/>
        <v>2.3214404411825477E-2</v>
      </c>
      <c r="CK139" s="19">
        <f t="shared" si="311"/>
        <v>6.1084936205931866E-3</v>
      </c>
      <c r="CL139" s="19">
        <f t="shared" si="312"/>
        <v>1.8207607245712253E-6</v>
      </c>
      <c r="CM139" s="19">
        <f t="shared" si="313"/>
        <v>1.8207607245712253E-6</v>
      </c>
      <c r="CN139" s="19">
        <f t="shared" si="314"/>
        <v>1.8207607245712253E-6</v>
      </c>
      <c r="CO139" s="19">
        <f t="shared" si="315"/>
        <v>2.5098869195031327E-2</v>
      </c>
      <c r="CP139" s="19">
        <f t="shared" si="316"/>
        <v>0.13798481673444868</v>
      </c>
      <c r="CQ139" s="19">
        <f t="shared" si="317"/>
        <v>8.3753505539865998E-3</v>
      </c>
      <c r="CR139" s="19">
        <f t="shared" si="318"/>
        <v>0.16355287108119992</v>
      </c>
      <c r="CS139" s="19">
        <f t="shared" si="319"/>
        <v>0.20730697659724015</v>
      </c>
      <c r="CT139" s="19">
        <f t="shared" si="320"/>
        <v>2.9460628590939775E-2</v>
      </c>
      <c r="CU139" s="19">
        <f t="shared" si="321"/>
        <v>5.0591433872689058E-2</v>
      </c>
      <c r="CV139" s="19">
        <f t="shared" si="322"/>
        <v>0.15605333292801085</v>
      </c>
      <c r="CW139" s="19">
        <f t="shared" si="323"/>
        <v>2.9472352324856059E-2</v>
      </c>
      <c r="CX139" s="19">
        <f t="shared" si="324"/>
        <v>1.7055857849274669E-2</v>
      </c>
      <c r="CY139" s="19">
        <f t="shared" si="309"/>
        <v>2.0746588311158713E-2</v>
      </c>
      <c r="CZ139" s="19">
        <f t="shared" si="168"/>
        <v>1.0407380040001244E-2</v>
      </c>
      <c r="DA139" s="19">
        <f t="shared" si="169"/>
        <v>3.4062098465618584E-2</v>
      </c>
      <c r="DB139" s="19">
        <f t="shared" si="170"/>
        <v>5.7824430845933618E-3</v>
      </c>
      <c r="DC139" s="19">
        <f t="shared" si="171"/>
        <v>6.5550775316131939E-3</v>
      </c>
      <c r="DF139" s="19">
        <f t="shared" si="280"/>
        <v>7.0739478436278355E-2</v>
      </c>
      <c r="DG139" s="19">
        <f t="shared" si="327"/>
        <v>2.404014017063321E-2</v>
      </c>
      <c r="DH139" s="19">
        <f t="shared" si="328"/>
        <v>6.4311374965824964E-3</v>
      </c>
      <c r="DI139" s="19">
        <f t="shared" si="329"/>
        <v>1.8300227404616952E-6</v>
      </c>
      <c r="DJ139" s="19">
        <f t="shared" si="330"/>
        <v>1.8300227404616952E-6</v>
      </c>
      <c r="DK139" s="19">
        <f t="shared" si="331"/>
        <v>1.8300227404616952E-6</v>
      </c>
      <c r="DL139" s="19">
        <f t="shared" si="332"/>
        <v>2.5581259993220765E-2</v>
      </c>
      <c r="DM139" s="19">
        <f t="shared" si="333"/>
        <v>0.13957104470750656</v>
      </c>
      <c r="DN139" s="19">
        <f t="shared" si="334"/>
        <v>8.4299569561074612E-3</v>
      </c>
      <c r="DO139" s="19">
        <f t="shared" si="335"/>
        <v>0.16200958849136821</v>
      </c>
      <c r="DP139" s="19">
        <f t="shared" si="336"/>
        <v>0.2011024228638503</v>
      </c>
      <c r="DQ139" s="19">
        <f t="shared" si="337"/>
        <v>2.8874030549877812E-2</v>
      </c>
      <c r="DR139" s="19">
        <f t="shared" si="338"/>
        <v>5.2048673689236338E-2</v>
      </c>
      <c r="DS139" s="19">
        <f t="shared" si="339"/>
        <v>0.15470373972818868</v>
      </c>
      <c r="DT139" s="19">
        <f t="shared" si="340"/>
        <v>3.0142197890205932E-2</v>
      </c>
      <c r="DU139" s="19">
        <f t="shared" si="341"/>
        <v>1.7360855394341373E-2</v>
      </c>
      <c r="DV139" s="19">
        <f t="shared" si="325"/>
        <v>2.0788189855285417E-2</v>
      </c>
      <c r="DW139" s="19">
        <f t="shared" si="248"/>
        <v>1.0661051015158182E-2</v>
      </c>
      <c r="DX139" s="19">
        <f t="shared" si="249"/>
        <v>3.470085258424567E-2</v>
      </c>
      <c r="DY139" s="19">
        <f t="shared" si="250"/>
        <v>5.8864633138591823E-3</v>
      </c>
      <c r="DZ139" s="19">
        <f t="shared" si="251"/>
        <v>6.7621889795981271E-3</v>
      </c>
      <c r="EA139" s="19">
        <f t="shared" si="252"/>
        <v>0.99983876218376555</v>
      </c>
      <c r="EC139" s="19">
        <f t="shared" si="281"/>
        <v>7.075088615465859E-2</v>
      </c>
      <c r="ED139" s="19">
        <f t="shared" si="342"/>
        <v>2.4044016975423833E-2</v>
      </c>
      <c r="EE139" s="19">
        <f t="shared" si="343"/>
        <v>6.432174606369666E-3</v>
      </c>
      <c r="EF139" s="19">
        <f t="shared" si="344"/>
        <v>1.8303178569159592E-6</v>
      </c>
      <c r="EG139" s="19">
        <f t="shared" si="345"/>
        <v>1.8303178569159592E-6</v>
      </c>
      <c r="EH139" s="19">
        <f t="shared" si="346"/>
        <v>1.8303178569159592E-6</v>
      </c>
      <c r="EI139" s="19">
        <f t="shared" si="347"/>
        <v>2.5585385324878064E-2</v>
      </c>
      <c r="EJ139" s="19">
        <f t="shared" si="348"/>
        <v>0.13959355246706676</v>
      </c>
      <c r="EK139" s="19">
        <f t="shared" si="349"/>
        <v>8.4313164031522871E-3</v>
      </c>
      <c r="EL139" s="19">
        <f t="shared" si="350"/>
        <v>0.16203571477617071</v>
      </c>
      <c r="EM139" s="19">
        <f t="shared" si="351"/>
        <v>0.2011348534083825</v>
      </c>
      <c r="EN139" s="19">
        <f t="shared" si="352"/>
        <v>2.8878686886287076E-2</v>
      </c>
      <c r="EO139" s="19">
        <f t="shared" si="353"/>
        <v>5.2057067257080439E-2</v>
      </c>
      <c r="EP139" s="19">
        <f t="shared" si="354"/>
        <v>0.15472868784392546</v>
      </c>
      <c r="EQ139" s="19">
        <f t="shared" si="355"/>
        <v>3.0147058736122435E-2</v>
      </c>
      <c r="ER139" s="19">
        <f t="shared" si="356"/>
        <v>1.7363655072167059E-2</v>
      </c>
      <c r="ES139" s="19">
        <f t="shared" si="326"/>
        <v>2.0791542238152043E-2</v>
      </c>
      <c r="ET139" s="19">
        <f t="shared" si="254"/>
        <v>1.0662770256949422E-2</v>
      </c>
      <c r="EU139" s="19">
        <f t="shared" si="255"/>
        <v>3.4706448576223355E-2</v>
      </c>
      <c r="EV139" s="19">
        <f t="shared" si="256"/>
        <v>5.8874125874080474E-3</v>
      </c>
      <c r="EW139" s="19">
        <f t="shared" si="257"/>
        <v>6.7632794760114226E-3</v>
      </c>
      <c r="EZ139">
        <f t="shared" si="282"/>
        <v>-5.574394123485605E-2</v>
      </c>
      <c r="FA139">
        <f t="shared" si="293"/>
        <v>-4.1056689329556979E-2</v>
      </c>
      <c r="FB139">
        <f t="shared" si="294"/>
        <v>-9.2821828460416728E-2</v>
      </c>
      <c r="FC139">
        <f t="shared" si="295"/>
        <v>7.7929422477007971E-3</v>
      </c>
      <c r="FD139">
        <f t="shared" si="296"/>
        <v>1.8305307997332931E-2</v>
      </c>
      <c r="FE139">
        <f t="shared" si="297"/>
        <v>-8.8699131165332419E-4</v>
      </c>
      <c r="FF139">
        <f t="shared" si="298"/>
        <v>-5.1864775701646909E-2</v>
      </c>
      <c r="FG139">
        <f t="shared" si="299"/>
        <v>-6.8988683332104922E-4</v>
      </c>
      <c r="FH139">
        <f t="shared" si="300"/>
        <v>-1.4889000416857173E-2</v>
      </c>
      <c r="FI139">
        <f t="shared" si="301"/>
        <v>1.297747079611891E-2</v>
      </c>
      <c r="FJ139">
        <f t="shared" si="302"/>
        <v>6.4923786626030447E-2</v>
      </c>
      <c r="FK139">
        <f t="shared" si="303"/>
        <v>1.7822501943347155E-2</v>
      </c>
      <c r="FL139">
        <f t="shared" si="304"/>
        <v>-0.11036000922573018</v>
      </c>
      <c r="FM139">
        <f t="shared" si="305"/>
        <v>1.3126649907316431E-3</v>
      </c>
      <c r="FN139">
        <f t="shared" si="306"/>
        <v>-7.4781402501478994E-2</v>
      </c>
      <c r="FO139">
        <f t="shared" si="307"/>
        <v>-4.9774194748275803E-2</v>
      </c>
      <c r="FP139">
        <f t="shared" si="288"/>
        <v>-0.18219600020874305</v>
      </c>
      <c r="FQ139">
        <f t="shared" si="289"/>
        <v>-6.8670977872013109E-2</v>
      </c>
      <c r="FR139">
        <f t="shared" si="290"/>
        <v>-4.3123491251754922E-2</v>
      </c>
      <c r="FS139">
        <f t="shared" si="291"/>
        <v>-4.214751740812285E-2</v>
      </c>
      <c r="FT139">
        <f t="shared" si="292"/>
        <v>-0.11119868796130146</v>
      </c>
      <c r="FV139" s="3"/>
      <c r="FW139" s="19">
        <f t="shared" si="428"/>
        <v>0.99294617508645688</v>
      </c>
      <c r="FX139" s="19">
        <f t="shared" si="283"/>
        <v>0.73203901773331814</v>
      </c>
      <c r="FY139" s="19">
        <f t="shared" si="386"/>
        <v>0.98799219195324317</v>
      </c>
      <c r="GA139" s="19">
        <f t="shared" si="429"/>
        <v>0.9759808395930516</v>
      </c>
      <c r="GB139" s="19">
        <f t="shared" si="284"/>
        <v>0.90606724978171271</v>
      </c>
      <c r="GC139" s="19">
        <f t="shared" si="387"/>
        <v>0.98288811900987383</v>
      </c>
      <c r="GE139" s="19">
        <f t="shared" si="430"/>
        <v>1.0015157176849137</v>
      </c>
      <c r="GF139" s="19">
        <f t="shared" si="285"/>
        <v>0.80335239179711793</v>
      </c>
      <c r="GG139" s="19">
        <f t="shared" si="388"/>
        <v>0.91177502150848178</v>
      </c>
      <c r="GI139" s="19">
        <f t="shared" si="360"/>
        <v>1.4128683028849109</v>
      </c>
      <c r="GJ139" s="19">
        <f t="shared" si="262"/>
        <v>1.2509702170084134</v>
      </c>
      <c r="GK139" s="19">
        <f t="shared" si="389"/>
        <v>1.2509687252735364</v>
      </c>
      <c r="GL139" s="3"/>
      <c r="GM139" s="3"/>
      <c r="GN139" s="8"/>
      <c r="GO139" s="3"/>
      <c r="GP139" s="19">
        <v>0.15675186088946541</v>
      </c>
      <c r="GQ139" s="19">
        <v>0.18289800244386095</v>
      </c>
      <c r="GV139" s="30"/>
      <c r="GW139" s="12">
        <f t="shared" si="265"/>
        <v>0</v>
      </c>
      <c r="GX139" s="19"/>
      <c r="HF139" s="12">
        <f t="shared" ca="1" si="390"/>
        <v>1</v>
      </c>
      <c r="HG139" s="12">
        <f t="shared" ca="1" si="391"/>
        <v>1</v>
      </c>
      <c r="HH139" s="12">
        <f t="shared" ca="1" si="392"/>
        <v>1</v>
      </c>
      <c r="HJ139" s="17"/>
      <c r="HL139" s="18">
        <f t="shared" si="268"/>
        <v>1996</v>
      </c>
      <c r="HM139" s="9">
        <f t="shared" si="393"/>
        <v>1</v>
      </c>
      <c r="HN139" s="9">
        <f t="shared" si="394"/>
        <v>1</v>
      </c>
      <c r="HO139" s="9">
        <f t="shared" si="395"/>
        <v>1</v>
      </c>
      <c r="HP139" s="9">
        <f t="shared" si="396"/>
        <v>1</v>
      </c>
      <c r="HQ139" s="9">
        <f t="shared" si="397"/>
        <v>1</v>
      </c>
      <c r="HR139" s="9">
        <f t="shared" si="269"/>
        <v>1</v>
      </c>
      <c r="HS139" s="9">
        <f t="shared" si="398"/>
        <v>1</v>
      </c>
      <c r="HT139" s="9"/>
      <c r="HU139" s="9">
        <f t="shared" si="399"/>
        <v>1</v>
      </c>
      <c r="HV139" s="23">
        <f t="shared" si="270"/>
        <v>1</v>
      </c>
      <c r="HX139" s="8"/>
      <c r="HY139" s="5">
        <f t="shared" si="287"/>
        <v>47</v>
      </c>
      <c r="HZ139" t="b">
        <f t="shared" si="271"/>
        <v>0</v>
      </c>
      <c r="IC139" s="11"/>
      <c r="ID139" s="11"/>
      <c r="IE139" s="11"/>
      <c r="IF139">
        <f t="shared" si="273"/>
        <v>0</v>
      </c>
      <c r="IG139" s="12">
        <f t="shared" ca="1" si="274"/>
        <v>0.78978074659198583</v>
      </c>
      <c r="IH139" s="19">
        <f t="shared" ca="1" si="275"/>
        <v>1.0121537479188145</v>
      </c>
      <c r="II139" s="19">
        <f t="shared" ca="1" si="276"/>
        <v>0.79938049592833771</v>
      </c>
      <c r="IJ139" s="11">
        <f t="shared" si="193"/>
        <v>0</v>
      </c>
      <c r="IK139" s="12">
        <f t="shared" ca="1" si="400"/>
        <v>0.70778005137359057</v>
      </c>
      <c r="IL139" s="12">
        <f t="shared" ca="1" si="401"/>
        <v>1.1158561830885969</v>
      </c>
      <c r="IM139" s="12">
        <f t="shared" ca="1" si="402"/>
        <v>1.0121537479188145</v>
      </c>
      <c r="IN139" s="12">
        <f t="shared" ca="1" si="403"/>
        <v>0.79938049592833771</v>
      </c>
      <c r="IO139">
        <f t="shared" si="277"/>
        <v>0</v>
      </c>
      <c r="IP139" s="12">
        <f t="shared" ca="1" si="278"/>
        <v>1.0121537479188145</v>
      </c>
      <c r="IQ139" s="12">
        <f t="shared" ca="1" si="404"/>
        <v>1.017409795335978</v>
      </c>
      <c r="IR139" s="12">
        <f t="shared" ca="1" si="405"/>
        <v>1.0967617848814886</v>
      </c>
    </row>
    <row r="140" spans="1:252" x14ac:dyDescent="0.2">
      <c r="A140" t="s">
        <v>105</v>
      </c>
      <c r="B140" s="1">
        <f t="shared" si="279"/>
        <v>1997</v>
      </c>
      <c r="C140" s="60">
        <f>Conversion_factors!$A59*C306+C387</f>
        <v>1624.8491604749906</v>
      </c>
      <c r="D140" s="60">
        <f>Conversion_factors!$A59*D306+D387</f>
        <v>539.67563010138304</v>
      </c>
      <c r="E140" s="60">
        <f>Conversion_factors!$A59*E306+E387</f>
        <v>122.97440219289297</v>
      </c>
      <c r="F140" s="60">
        <f>Conversion_factors!$A59*F306+F387</f>
        <v>4.2504299432463623E-2</v>
      </c>
      <c r="G140" s="60">
        <f>Conversion_factors!$A59*G306+G387</f>
        <v>4.2504299432463623E-2</v>
      </c>
      <c r="H140" s="60">
        <f>Conversion_factors!$A59*H306+H387</f>
        <v>4.2504299432463623E-2</v>
      </c>
      <c r="I140" s="60">
        <f>Conversion_factors!$A59*I306+I387</f>
        <v>593.68061489184436</v>
      </c>
      <c r="J140" s="60">
        <f>Conversion_factors!$A59*J306+J387</f>
        <v>3221.3772428814823</v>
      </c>
      <c r="K140" s="60">
        <f>Conversion_factors!$A59*K306+K387</f>
        <v>199.06625818567451</v>
      </c>
      <c r="L140" s="60">
        <f>Conversion_factors!$A59*L306+L387</f>
        <v>3849.5974061088459</v>
      </c>
      <c r="M140" s="60">
        <f>Conversion_factors!$A59*M306+M387</f>
        <v>4846.0696788129608</v>
      </c>
      <c r="N140" s="60">
        <f>Conversion_factors!$A59*N306+N387</f>
        <v>688.44998504938917</v>
      </c>
      <c r="O140" s="60">
        <f>Conversion_factors!$A59*O306+O387</f>
        <v>1198.784706740314</v>
      </c>
      <c r="P140" s="60">
        <f>Conversion_factors!$A59*P306+P387</f>
        <v>3503.0696301308408</v>
      </c>
      <c r="Q140" s="60">
        <f>Conversion_factors!$A59*Q306+Q387</f>
        <v>695.04751363023092</v>
      </c>
      <c r="R140" s="60">
        <f>Conversion_factors!$A59*R306+R387</f>
        <v>405.30195083611079</v>
      </c>
      <c r="S140" s="60">
        <f>Conversion_factors!$A59*S306+S387</f>
        <v>484.91986240603541</v>
      </c>
      <c r="T140" s="60">
        <f>Conversion_factors!$A59*T306+T387</f>
        <v>241.14260169575931</v>
      </c>
      <c r="U140" s="60">
        <f>Conversion_factors!$A59*U306+U387</f>
        <v>848.17999680810067</v>
      </c>
      <c r="V140" s="60">
        <f>Conversion_factors!$A59*V306+V387</f>
        <v>144.92904030676019</v>
      </c>
      <c r="W140" s="60">
        <f>Conversion_factors!$A59*W306+W387</f>
        <v>154.56574851228143</v>
      </c>
      <c r="X140" s="77">
        <f>Conversion_factors!$A59*X306+X387</f>
        <v>23361.808942664196</v>
      </c>
      <c r="Z140" s="132">
        <f t="shared" si="361"/>
        <v>1.8812708691837907</v>
      </c>
      <c r="AA140" s="132">
        <f t="shared" si="362"/>
        <v>4.8497083264211698</v>
      </c>
      <c r="AB140" s="132">
        <f t="shared" si="363"/>
        <v>1.2215821204280743</v>
      </c>
      <c r="AC140" s="132">
        <f t="shared" si="364"/>
        <v>4.9212014433378967E-5</v>
      </c>
      <c r="AD140" s="132">
        <f t="shared" si="365"/>
        <v>3.819580565970588E-4</v>
      </c>
      <c r="AE140" s="132">
        <f t="shared" si="366"/>
        <v>4.2222195271642845E-4</v>
      </c>
      <c r="AF140" s="132">
        <f t="shared" si="367"/>
        <v>5.9909701929111332</v>
      </c>
      <c r="AG140" s="132">
        <f t="shared" si="368"/>
        <v>14.614633017881554</v>
      </c>
      <c r="AH140" s="132">
        <f t="shared" si="369"/>
        <v>1.7284233729719742</v>
      </c>
      <c r="AI140" s="132">
        <f t="shared" si="370"/>
        <v>5.2220635680258782</v>
      </c>
      <c r="AJ140" s="132">
        <f t="shared" si="371"/>
        <v>6.4292162742102565</v>
      </c>
      <c r="AK140" s="132">
        <f t="shared" si="372"/>
        <v>2.9393916055669909</v>
      </c>
      <c r="AL140" s="132">
        <f t="shared" si="373"/>
        <v>9.9209050631311424</v>
      </c>
      <c r="AM140" s="132">
        <f t="shared" si="374"/>
        <v>12.616905478052079</v>
      </c>
      <c r="AN140" s="132">
        <f t="shared" si="375"/>
        <v>1.970166859796407</v>
      </c>
      <c r="AO140" s="132">
        <f t="shared" si="376"/>
        <v>1.1310255853893216</v>
      </c>
      <c r="AP140" s="132">
        <f t="shared" si="377"/>
        <v>3.0417740745049575</v>
      </c>
      <c r="AQ140" s="132">
        <f t="shared" si="378"/>
        <v>1.5932144812652325</v>
      </c>
      <c r="AR140" s="132">
        <f t="shared" si="379"/>
        <v>1.2514477949572198</v>
      </c>
      <c r="AS140" s="132">
        <f t="shared" si="380"/>
        <v>1.7183729076261469</v>
      </c>
      <c r="AT140" s="132">
        <f t="shared" si="381"/>
        <v>1.1187386629110372</v>
      </c>
      <c r="AU140" s="132">
        <f t="shared" si="359"/>
        <v>16.393133789974229</v>
      </c>
      <c r="AV140" s="132"/>
      <c r="AX140" s="132">
        <f t="shared" si="406"/>
        <v>0.95102324653013981</v>
      </c>
      <c r="AY140" s="132">
        <f t="shared" si="407"/>
        <v>0.93301813035856684</v>
      </c>
      <c r="AZ140" s="132">
        <f t="shared" si="408"/>
        <v>0.92374122024134198</v>
      </c>
      <c r="BA140" s="132">
        <f t="shared" si="409"/>
        <v>0.77765125500704591</v>
      </c>
      <c r="BB140" s="132">
        <f t="shared" si="410"/>
        <v>0.75595906746487285</v>
      </c>
      <c r="BC140" s="132">
        <f t="shared" si="411"/>
        <v>0.83273668293987724</v>
      </c>
      <c r="BD140" s="132">
        <f t="shared" si="412"/>
        <v>1.0631736932306364</v>
      </c>
      <c r="BE140" s="132">
        <f t="shared" si="413"/>
        <v>1.026926016083678</v>
      </c>
      <c r="BF140" s="132">
        <f t="shared" si="414"/>
        <v>1.2008323930599014</v>
      </c>
      <c r="BG140" s="132">
        <f t="shared" si="415"/>
        <v>1.1667333003793374</v>
      </c>
      <c r="BH140" s="132">
        <f t="shared" si="416"/>
        <v>0.96870693481360681</v>
      </c>
      <c r="BI140" s="132">
        <f t="shared" si="417"/>
        <v>0.87269926246115925</v>
      </c>
      <c r="BJ140" s="132">
        <f t="shared" si="418"/>
        <v>0.80437845252133655</v>
      </c>
      <c r="BK140" s="132">
        <f t="shared" si="419"/>
        <v>0.81847618125087429</v>
      </c>
      <c r="BL140" s="132">
        <f t="shared" si="420"/>
        <v>0.93402232537445162</v>
      </c>
      <c r="BM140" s="132">
        <f t="shared" si="421"/>
        <v>0.85124550775572205</v>
      </c>
      <c r="BN140" s="132">
        <f t="shared" si="422"/>
        <v>0.33956556980115815</v>
      </c>
      <c r="BO140" s="132">
        <f t="shared" si="423"/>
        <v>0.78652537738983608</v>
      </c>
      <c r="BP140" s="132">
        <f t="shared" si="424"/>
        <v>0.92740930051630366</v>
      </c>
      <c r="BQ140" s="132">
        <f t="shared" si="425"/>
        <v>1.1577245889221395</v>
      </c>
      <c r="BR140" s="132">
        <f t="shared" si="426"/>
        <v>0.86858660022193668</v>
      </c>
      <c r="BS140" s="132">
        <f t="shared" si="427"/>
        <v>0.82393468217645172</v>
      </c>
      <c r="BT140" s="16"/>
      <c r="BU140" s="796">
        <f t="shared" si="382"/>
        <v>1997</v>
      </c>
      <c r="BV140" s="9">
        <f t="shared" si="385"/>
        <v>1.5163109224744213</v>
      </c>
      <c r="BW140" s="9">
        <f t="shared" si="222"/>
        <v>0.82393468217645172</v>
      </c>
      <c r="BX140" s="9">
        <f t="shared" si="223"/>
        <v>0.95901819623700124</v>
      </c>
      <c r="BY140" s="9">
        <f t="shared" si="224"/>
        <v>0.91257045923530511</v>
      </c>
      <c r="BZ140" s="9">
        <f t="shared" si="225"/>
        <v>0.94145644746342483</v>
      </c>
      <c r="CA140" s="9">
        <f t="shared" si="166"/>
        <v>1.249343181658924</v>
      </c>
      <c r="CB140" s="9">
        <f t="shared" si="226"/>
        <v>1.2493411579896445</v>
      </c>
      <c r="CC140" s="9"/>
      <c r="CD140" s="9">
        <f t="shared" si="227"/>
        <v>0.8751716757550142</v>
      </c>
      <c r="CE140" s="9">
        <f t="shared" si="228"/>
        <v>0.82393601677692796</v>
      </c>
      <c r="CG140" s="35"/>
      <c r="CH140">
        <f t="shared" si="229"/>
        <v>1997</v>
      </c>
      <c r="CI140" s="19">
        <f t="shared" si="230"/>
        <v>6.9551513089709041E-2</v>
      </c>
      <c r="CJ140" s="19">
        <f t="shared" si="310"/>
        <v>2.3100763790418966E-2</v>
      </c>
      <c r="CK140" s="19">
        <f t="shared" si="311"/>
        <v>5.2639075379266789E-3</v>
      </c>
      <c r="CL140" s="19">
        <f t="shared" si="312"/>
        <v>1.8193924767033217E-6</v>
      </c>
      <c r="CM140" s="19">
        <f t="shared" si="313"/>
        <v>1.8193924767033217E-6</v>
      </c>
      <c r="CN140" s="19">
        <f t="shared" si="314"/>
        <v>1.8193924767033217E-6</v>
      </c>
      <c r="CO140" s="19">
        <f t="shared" si="315"/>
        <v>2.5412442005192624E-2</v>
      </c>
      <c r="CP140" s="19">
        <f t="shared" si="316"/>
        <v>0.13789074513825358</v>
      </c>
      <c r="CQ140" s="19">
        <f t="shared" si="317"/>
        <v>8.5210121645217449E-3</v>
      </c>
      <c r="CR140" s="19">
        <f t="shared" si="318"/>
        <v>0.16478164921033017</v>
      </c>
      <c r="CS140" s="19">
        <f t="shared" si="319"/>
        <v>0.20743554964884975</v>
      </c>
      <c r="CT140" s="19">
        <f t="shared" si="320"/>
        <v>2.946903584131777E-2</v>
      </c>
      <c r="CU140" s="19">
        <f t="shared" si="321"/>
        <v>5.1313864850210687E-2</v>
      </c>
      <c r="CV140" s="19">
        <f t="shared" si="322"/>
        <v>0.1499485608639409</v>
      </c>
      <c r="CW140" s="19">
        <f t="shared" si="323"/>
        <v>2.9751442421948309E-2</v>
      </c>
      <c r="CX140" s="19">
        <f t="shared" si="324"/>
        <v>1.7348911286400148E-2</v>
      </c>
      <c r="CY140" s="19">
        <f t="shared" si="309"/>
        <v>2.075694838512513E-2</v>
      </c>
      <c r="CZ140" s="19">
        <f t="shared" si="168"/>
        <v>1.0322086028850951E-2</v>
      </c>
      <c r="DA140" s="19">
        <f t="shared" si="169"/>
        <v>3.6306263735387506E-2</v>
      </c>
      <c r="DB140" s="19">
        <f t="shared" si="170"/>
        <v>6.2036737250292908E-3</v>
      </c>
      <c r="DC140" s="19">
        <f t="shared" si="171"/>
        <v>6.6161720991565753E-3</v>
      </c>
      <c r="DF140" s="19">
        <f t="shared" si="280"/>
        <v>6.8856213100528169E-2</v>
      </c>
      <c r="DG140" s="19">
        <f t="shared" si="327"/>
        <v>2.3157537628904157E-2</v>
      </c>
      <c r="DH140" s="19">
        <f t="shared" si="328"/>
        <v>5.6757311125945507E-3</v>
      </c>
      <c r="DI140" s="19">
        <f t="shared" si="329"/>
        <v>1.8200765149217792E-6</v>
      </c>
      <c r="DJ140" s="19">
        <f t="shared" si="330"/>
        <v>1.8200765149217792E-6</v>
      </c>
      <c r="DK140" s="19">
        <f t="shared" si="331"/>
        <v>1.8200765149217792E-6</v>
      </c>
      <c r="DL140" s="19">
        <f t="shared" si="332"/>
        <v>2.5255331154902104E-2</v>
      </c>
      <c r="DM140" s="19">
        <f t="shared" si="333"/>
        <v>0.13793777559006387</v>
      </c>
      <c r="DN140" s="19">
        <f t="shared" si="334"/>
        <v>8.4479720664253546E-3</v>
      </c>
      <c r="DO140" s="19">
        <f t="shared" si="335"/>
        <v>0.16416649370116196</v>
      </c>
      <c r="DP140" s="19">
        <f t="shared" si="336"/>
        <v>0.20737125647993193</v>
      </c>
      <c r="DQ140" s="19">
        <f t="shared" si="337"/>
        <v>2.9464832016216774E-2</v>
      </c>
      <c r="DR140" s="19">
        <f t="shared" si="338"/>
        <v>5.0951795769080981E-2</v>
      </c>
      <c r="DS140" s="19">
        <f t="shared" si="339"/>
        <v>0.15298064626003902</v>
      </c>
      <c r="DT140" s="19">
        <f t="shared" si="340"/>
        <v>2.9611678171689221E-2</v>
      </c>
      <c r="DU140" s="19">
        <f t="shared" si="341"/>
        <v>1.7201968530658092E-2</v>
      </c>
      <c r="DV140" s="19">
        <f t="shared" si="325"/>
        <v>2.0751767917126383E-2</v>
      </c>
      <c r="DW140" s="19">
        <f t="shared" si="248"/>
        <v>1.0364674541995134E-2</v>
      </c>
      <c r="DX140" s="19">
        <f t="shared" si="249"/>
        <v>3.517224949688269E-2</v>
      </c>
      <c r="DY140" s="19">
        <f t="shared" si="250"/>
        <v>5.9905903587851896E-3</v>
      </c>
      <c r="DZ140" s="19">
        <f t="shared" si="251"/>
        <v>6.5855775841337384E-3</v>
      </c>
      <c r="EA140" s="19">
        <f t="shared" si="252"/>
        <v>0.99994955171066413</v>
      </c>
      <c r="EC140" s="19">
        <f t="shared" si="281"/>
        <v>6.8859686953939195E-2</v>
      </c>
      <c r="ED140" s="19">
        <f t="shared" si="342"/>
        <v>2.3158705946002365E-2</v>
      </c>
      <c r="EE140" s="19">
        <f t="shared" si="343"/>
        <v>5.6760174579655459E-3</v>
      </c>
      <c r="EF140" s="19">
        <f t="shared" si="344"/>
        <v>1.8201683393008002E-6</v>
      </c>
      <c r="EG140" s="19">
        <f t="shared" si="345"/>
        <v>1.8201683393008002E-6</v>
      </c>
      <c r="EH140" s="19">
        <f t="shared" si="346"/>
        <v>1.8201683393008002E-6</v>
      </c>
      <c r="EI140" s="19">
        <f t="shared" si="347"/>
        <v>2.5256605307434295E-2</v>
      </c>
      <c r="EJ140" s="19">
        <f t="shared" si="348"/>
        <v>0.13794473466595067</v>
      </c>
      <c r="EK140" s="19">
        <f t="shared" si="349"/>
        <v>8.4483982736658896E-3</v>
      </c>
      <c r="EL140" s="19">
        <f t="shared" si="350"/>
        <v>0.16417477603776517</v>
      </c>
      <c r="EM140" s="19">
        <f t="shared" si="351"/>
        <v>0.20738171853287143</v>
      </c>
      <c r="EN140" s="19">
        <f t="shared" si="352"/>
        <v>2.9466318541580223E-2</v>
      </c>
      <c r="EO140" s="19">
        <f t="shared" si="353"/>
        <v>5.0954366329696507E-2</v>
      </c>
      <c r="EP140" s="19">
        <f t="shared" si="354"/>
        <v>0.1529883642613043</v>
      </c>
      <c r="EQ140" s="19">
        <f t="shared" si="355"/>
        <v>2.9613172105563756E-2</v>
      </c>
      <c r="ER140" s="19">
        <f t="shared" si="356"/>
        <v>1.7202836384325407E-2</v>
      </c>
      <c r="ES140" s="19">
        <f t="shared" si="326"/>
        <v>2.0752814861135029E-2</v>
      </c>
      <c r="ET140" s="19">
        <f t="shared" si="254"/>
        <v>1.0365197448475038E-2</v>
      </c>
      <c r="EU140" s="19">
        <f t="shared" si="255"/>
        <v>3.5174023966220845E-2</v>
      </c>
      <c r="EV140" s="19">
        <f t="shared" si="256"/>
        <v>5.9908925890679032E-3</v>
      </c>
      <c r="EW140" s="19">
        <f t="shared" si="257"/>
        <v>6.5859098320184837E-3</v>
      </c>
      <c r="EZ140">
        <f t="shared" si="282"/>
        <v>-1.8381159228671267E-2</v>
      </c>
      <c r="FA140">
        <f t="shared" si="293"/>
        <v>-3.8045860728201555E-2</v>
      </c>
      <c r="FB140">
        <f t="shared" si="294"/>
        <v>-0.1881245413149534</v>
      </c>
      <c r="FC140">
        <f t="shared" si="295"/>
        <v>-3.9261096720712957E-2</v>
      </c>
      <c r="FD140">
        <f t="shared" si="296"/>
        <v>-3.3890329341669002E-2</v>
      </c>
      <c r="FE140">
        <f t="shared" si="297"/>
        <v>-4.0069723626126756E-2</v>
      </c>
      <c r="FF140">
        <f t="shared" si="298"/>
        <v>-1.7618289701726235E-2</v>
      </c>
      <c r="FG140">
        <f t="shared" si="299"/>
        <v>-2.2541424808050162E-2</v>
      </c>
      <c r="FH140">
        <f t="shared" si="300"/>
        <v>-1.2756981572421425E-2</v>
      </c>
      <c r="FI140">
        <f t="shared" si="301"/>
        <v>-3.206531989698861E-2</v>
      </c>
      <c r="FJ140">
        <f t="shared" si="302"/>
        <v>-6.6722798885076914E-2</v>
      </c>
      <c r="FK140">
        <f t="shared" si="303"/>
        <v>-5.9810010724124507E-2</v>
      </c>
      <c r="FL140">
        <f t="shared" si="304"/>
        <v>-2.2293131602712252E-2</v>
      </c>
      <c r="FM140">
        <f t="shared" si="305"/>
        <v>-7.5643406159396534E-2</v>
      </c>
      <c r="FN140">
        <f t="shared" si="306"/>
        <v>-3.7916649716857674E-2</v>
      </c>
      <c r="FO140">
        <f t="shared" si="307"/>
        <v>-2.9154837080464499E-2</v>
      </c>
      <c r="FP140">
        <f t="shared" si="288"/>
        <v>-0.19007797025808207</v>
      </c>
      <c r="FQ140">
        <f t="shared" si="289"/>
        <v>-5.2128559545938521E-2</v>
      </c>
      <c r="FR140">
        <f t="shared" si="290"/>
        <v>-3.0718107224293419E-2</v>
      </c>
      <c r="FS140">
        <f t="shared" si="291"/>
        <v>-2.6714491463947474E-2</v>
      </c>
      <c r="FT140">
        <f t="shared" si="292"/>
        <v>-6.7949112370328857E-2</v>
      </c>
      <c r="FV140" s="3"/>
      <c r="FW140" s="19">
        <f t="shared" si="428"/>
        <v>0.95289867180243804</v>
      </c>
      <c r="FX140" s="19">
        <f t="shared" si="283"/>
        <v>0.69755900770564028</v>
      </c>
      <c r="FY140" s="19">
        <f t="shared" si="386"/>
        <v>0.94145644746342483</v>
      </c>
      <c r="GA140" s="19">
        <f t="shared" si="429"/>
        <v>0.97571450675696614</v>
      </c>
      <c r="GB140" s="19">
        <f t="shared" si="284"/>
        <v>0.88406295970940463</v>
      </c>
      <c r="GC140" s="19">
        <f t="shared" si="387"/>
        <v>0.95901819623700124</v>
      </c>
      <c r="GE140" s="19">
        <f t="shared" si="430"/>
        <v>1.0008724057010328</v>
      </c>
      <c r="GF140" s="19">
        <f t="shared" si="285"/>
        <v>0.80405324100366005</v>
      </c>
      <c r="GG140" s="19">
        <f t="shared" si="388"/>
        <v>0.91257045923530511</v>
      </c>
      <c r="GI140" s="19">
        <f t="shared" si="360"/>
        <v>1.5163109224744213</v>
      </c>
      <c r="GJ140" s="19">
        <f t="shared" si="262"/>
        <v>1.249343181658924</v>
      </c>
      <c r="GK140" s="19">
        <f t="shared" si="389"/>
        <v>1.2493411579896445</v>
      </c>
      <c r="GL140" s="3"/>
      <c r="GM140" s="3"/>
      <c r="GN140" s="8"/>
      <c r="GO140" s="3"/>
      <c r="GP140" s="19">
        <v>0.20109944277977548</v>
      </c>
      <c r="GQ140" s="19">
        <v>0.21669880332639832</v>
      </c>
      <c r="GV140" s="30"/>
      <c r="GW140" s="12">
        <f t="shared" si="265"/>
        <v>0</v>
      </c>
      <c r="GX140" s="19"/>
      <c r="HF140" s="12">
        <f t="shared" ca="1" si="390"/>
        <v>1</v>
      </c>
      <c r="HG140" s="12">
        <f t="shared" ca="1" si="391"/>
        <v>1</v>
      </c>
      <c r="HH140" s="12">
        <f t="shared" ca="1" si="392"/>
        <v>1</v>
      </c>
      <c r="HJ140" s="17"/>
      <c r="HL140" s="18">
        <f t="shared" si="268"/>
        <v>1997</v>
      </c>
      <c r="HM140" s="9">
        <f t="shared" si="393"/>
        <v>1.0732146226072825</v>
      </c>
      <c r="HN140" s="9">
        <f t="shared" si="394"/>
        <v>0.93056778524988093</v>
      </c>
      <c r="HO140" s="9">
        <f t="shared" si="395"/>
        <v>0.97571450675696614</v>
      </c>
      <c r="HP140" s="9">
        <f t="shared" si="396"/>
        <v>1.0008724057010328</v>
      </c>
      <c r="HQ140" s="9">
        <f t="shared" si="397"/>
        <v>0.95289867180243804</v>
      </c>
      <c r="HR140" s="9">
        <f t="shared" si="269"/>
        <v>0.99869938122637303</v>
      </c>
      <c r="HS140" s="9">
        <f t="shared" si="398"/>
        <v>0.99869895445744572</v>
      </c>
      <c r="HT140" s="9"/>
      <c r="HU140" s="9">
        <f t="shared" si="399"/>
        <v>0.97656572565524136</v>
      </c>
      <c r="HV140" s="23">
        <f t="shared" si="270"/>
        <v>0.93056818290466359</v>
      </c>
      <c r="HX140" s="8"/>
      <c r="HY140" s="5">
        <f t="shared" si="287"/>
        <v>48</v>
      </c>
      <c r="HZ140" t="b">
        <f t="shared" si="271"/>
        <v>0</v>
      </c>
      <c r="IC140" s="11"/>
      <c r="ID140" s="11"/>
      <c r="IE140" s="11"/>
      <c r="IF140">
        <f t="shared" si="273"/>
        <v>0</v>
      </c>
      <c r="IG140" s="12">
        <f t="shared" ca="1" si="274"/>
        <v>0.78978074659198583</v>
      </c>
      <c r="IH140" s="19">
        <f t="shared" ca="1" si="275"/>
        <v>1.0121537479188145</v>
      </c>
      <c r="II140" s="19">
        <f t="shared" ca="1" si="276"/>
        <v>0.79938049592833771</v>
      </c>
      <c r="IJ140" s="11">
        <f t="shared" si="193"/>
        <v>0</v>
      </c>
      <c r="IK140" s="12">
        <f t="shared" ca="1" si="400"/>
        <v>0.70778005137359057</v>
      </c>
      <c r="IL140" s="12">
        <f t="shared" ca="1" si="401"/>
        <v>1.1158561830885969</v>
      </c>
      <c r="IM140" s="12">
        <f t="shared" ca="1" si="402"/>
        <v>1.0121537479188145</v>
      </c>
      <c r="IN140" s="12">
        <f t="shared" ca="1" si="403"/>
        <v>0.79938049592833771</v>
      </c>
      <c r="IO140">
        <f t="shared" si="277"/>
        <v>0</v>
      </c>
      <c r="IP140" s="12">
        <f t="shared" ca="1" si="278"/>
        <v>1.0121537479188145</v>
      </c>
      <c r="IQ140" s="12">
        <f t="shared" ca="1" si="404"/>
        <v>1.017409795335978</v>
      </c>
      <c r="IR140" s="12">
        <f t="shared" ca="1" si="405"/>
        <v>1.0967617848814886</v>
      </c>
    </row>
    <row r="141" spans="1:252" x14ac:dyDescent="0.2">
      <c r="A141" t="s">
        <v>105</v>
      </c>
      <c r="B141" s="1">
        <f t="shared" si="279"/>
        <v>1998</v>
      </c>
      <c r="C141" s="60">
        <f>Conversion_factors!$A60*C307+C388</f>
        <v>1686.7807495069342</v>
      </c>
      <c r="D141" s="60">
        <f>Conversion_factors!$A60*D307+D388</f>
        <v>559.58024769463509</v>
      </c>
      <c r="E141" s="60">
        <f>Conversion_factors!$A60*E307+E388</f>
        <v>119.72743177038605</v>
      </c>
      <c r="F141" s="60">
        <f>Conversion_factors!$A60*F307+F388</f>
        <v>4.2525197918423734E-2</v>
      </c>
      <c r="G141" s="60">
        <f>Conversion_factors!$A60*G307+G388</f>
        <v>4.2525197918423734E-2</v>
      </c>
      <c r="H141" s="60">
        <f>Conversion_factors!$A60*H307+H388</f>
        <v>4.2525197918423734E-2</v>
      </c>
      <c r="I141" s="60">
        <f>Conversion_factors!$A60*I307+I388</f>
        <v>679.03024567185139</v>
      </c>
      <c r="J141" s="60">
        <f>Conversion_factors!$A60*J307+J388</f>
        <v>3309.662563099103</v>
      </c>
      <c r="K141" s="60">
        <f>Conversion_factors!$A60*K307+K388</f>
        <v>210.68108261968447</v>
      </c>
      <c r="L141" s="60">
        <f>Conversion_factors!$A60*L307+L388</f>
        <v>3870.7749739062556</v>
      </c>
      <c r="M141" s="60">
        <f>Conversion_factors!$A60*M307+M388</f>
        <v>4819.3934335930026</v>
      </c>
      <c r="N141" s="60">
        <f>Conversion_factors!$A60*N307+N388</f>
        <v>700.72217175126491</v>
      </c>
      <c r="O141" s="60">
        <f>Conversion_factors!$A60*O307+O388</f>
        <v>1262.8686207570472</v>
      </c>
      <c r="P141" s="60">
        <f>Conversion_factors!$A60*P307+P388</f>
        <v>3475.8185945449409</v>
      </c>
      <c r="Q141" s="60">
        <f>Conversion_factors!$A60*Q307+Q388</f>
        <v>739.21589416777738</v>
      </c>
      <c r="R141" s="60">
        <f>Conversion_factors!$A60*R307+R388</f>
        <v>418.60495743491481</v>
      </c>
      <c r="S141" s="60">
        <f>Conversion_factors!$A60*S307+S388</f>
        <v>484.00381992911019</v>
      </c>
      <c r="T141" s="60">
        <f>Conversion_factors!$A60*T307+T388</f>
        <v>239.62354135063975</v>
      </c>
      <c r="U141" s="60">
        <f>Conversion_factors!$A60*U307+U388</f>
        <v>864.28256203069884</v>
      </c>
      <c r="V141" s="60">
        <f>Conversion_factors!$A60*V307+V388</f>
        <v>152.21781620795204</v>
      </c>
      <c r="W141" s="60">
        <f>Conversion_factors!$A60*W307+W388</f>
        <v>163.10629398530253</v>
      </c>
      <c r="X141" s="77">
        <f>Conversion_factors!$A60*X307+X388</f>
        <v>23756.222575615255</v>
      </c>
      <c r="Z141" s="132">
        <f t="shared" si="361"/>
        <v>1.9088984947883951</v>
      </c>
      <c r="AA141" s="132">
        <f t="shared" si="362"/>
        <v>5.102235496514143</v>
      </c>
      <c r="AB141" s="132">
        <f t="shared" si="363"/>
        <v>1.3217793415504737</v>
      </c>
      <c r="AC141" s="132">
        <f t="shared" si="364"/>
        <v>4.812497790289961E-5</v>
      </c>
      <c r="AD141" s="132">
        <f t="shared" si="365"/>
        <v>3.877434473599829E-4</v>
      </c>
      <c r="AE141" s="132">
        <f t="shared" si="366"/>
        <v>4.6947409856511001E-4</v>
      </c>
      <c r="AF141" s="132">
        <f t="shared" si="367"/>
        <v>6.5024565667563969</v>
      </c>
      <c r="AG141" s="132">
        <f t="shared" si="368"/>
        <v>14.987417122195973</v>
      </c>
      <c r="AH141" s="132">
        <f t="shared" si="369"/>
        <v>1.8089370830319176</v>
      </c>
      <c r="AI141" s="132">
        <f t="shared" si="370"/>
        <v>5.3182580280342933</v>
      </c>
      <c r="AJ141" s="132">
        <f t="shared" si="371"/>
        <v>6.3367065840891339</v>
      </c>
      <c r="AK141" s="132">
        <f t="shared" si="372"/>
        <v>2.8887331047810623</v>
      </c>
      <c r="AL141" s="132">
        <f t="shared" si="373"/>
        <v>9.9248582185065217</v>
      </c>
      <c r="AM141" s="132">
        <f t="shared" si="374"/>
        <v>12.070721436611105</v>
      </c>
      <c r="AN141" s="132">
        <f t="shared" si="375"/>
        <v>2.0269760401354056</v>
      </c>
      <c r="AO141" s="132">
        <f t="shared" si="376"/>
        <v>1.1428774822800578</v>
      </c>
      <c r="AP141" s="132">
        <f t="shared" si="377"/>
        <v>2.5796211336777577</v>
      </c>
      <c r="AQ141" s="132">
        <f t="shared" si="378"/>
        <v>1.5262065671470626</v>
      </c>
      <c r="AR141" s="132">
        <f t="shared" si="379"/>
        <v>1.1784500234665314</v>
      </c>
      <c r="AS141" s="132">
        <f t="shared" si="380"/>
        <v>1.6966115455944093</v>
      </c>
      <c r="AT141" s="132">
        <f t="shared" si="381"/>
        <v>1.1315284889801787</v>
      </c>
      <c r="AU141" s="132">
        <f t="shared" si="359"/>
        <v>16.011067982580531</v>
      </c>
      <c r="AV141" s="132"/>
      <c r="AX141" s="132">
        <f t="shared" si="406"/>
        <v>0.9649896107718875</v>
      </c>
      <c r="AY141" s="132">
        <f t="shared" si="407"/>
        <v>0.98160093415756466</v>
      </c>
      <c r="AZ141" s="132">
        <f t="shared" si="408"/>
        <v>0.99950878572597979</v>
      </c>
      <c r="BA141" s="132">
        <f t="shared" si="409"/>
        <v>0.76047383742114005</v>
      </c>
      <c r="BB141" s="132">
        <f t="shared" si="410"/>
        <v>0.76740932628392888</v>
      </c>
      <c r="BC141" s="132">
        <f t="shared" si="411"/>
        <v>0.92593078367923309</v>
      </c>
      <c r="BD141" s="132">
        <f t="shared" si="412"/>
        <v>1.1539434416366074</v>
      </c>
      <c r="BE141" s="132">
        <f t="shared" si="413"/>
        <v>1.0531204264827987</v>
      </c>
      <c r="BF141" s="132">
        <f t="shared" si="414"/>
        <v>1.2567697708096415</v>
      </c>
      <c r="BG141" s="132">
        <f t="shared" si="415"/>
        <v>1.1882254324343775</v>
      </c>
      <c r="BH141" s="132">
        <f t="shared" si="416"/>
        <v>0.95476825635955254</v>
      </c>
      <c r="BI141" s="132">
        <f t="shared" si="417"/>
        <v>0.85765885879751058</v>
      </c>
      <c r="BJ141" s="132">
        <f t="shared" si="418"/>
        <v>0.80469897096024801</v>
      </c>
      <c r="BK141" s="132">
        <f t="shared" si="419"/>
        <v>0.78304446391920135</v>
      </c>
      <c r="BL141" s="132">
        <f t="shared" si="420"/>
        <v>0.96095458365450981</v>
      </c>
      <c r="BM141" s="132">
        <f t="shared" si="421"/>
        <v>0.86016561895121757</v>
      </c>
      <c r="BN141" s="132">
        <f t="shared" si="422"/>
        <v>0.28797356367466459</v>
      </c>
      <c r="BO141" s="132">
        <f t="shared" si="423"/>
        <v>0.75344544649563194</v>
      </c>
      <c r="BP141" s="132">
        <f t="shared" si="424"/>
        <v>0.87331290714678034</v>
      </c>
      <c r="BQ141" s="132">
        <f t="shared" si="425"/>
        <v>1.1430632405030801</v>
      </c>
      <c r="BR141" s="132">
        <f t="shared" si="426"/>
        <v>0.87851659720078323</v>
      </c>
      <c r="BS141" s="132">
        <f t="shared" si="427"/>
        <v>0.80473168697013298</v>
      </c>
      <c r="BT141" s="16"/>
      <c r="BU141" s="796">
        <f t="shared" si="382"/>
        <v>1998</v>
      </c>
      <c r="BV141" s="9">
        <f t="shared" si="385"/>
        <v>1.578704558036538</v>
      </c>
      <c r="BW141" s="9">
        <f t="shared" si="222"/>
        <v>0.80473168697013298</v>
      </c>
      <c r="BX141" s="9">
        <f t="shared" si="223"/>
        <v>0.96439998567153373</v>
      </c>
      <c r="BY141" s="9">
        <f t="shared" si="224"/>
        <v>0.88924603431895699</v>
      </c>
      <c r="BZ141" s="9">
        <f t="shared" si="225"/>
        <v>0.93836732152002089</v>
      </c>
      <c r="CA141" s="9">
        <f t="shared" si="166"/>
        <v>1.2704362299236487</v>
      </c>
      <c r="CB141" s="9">
        <f t="shared" si="226"/>
        <v>1.2704335822161814</v>
      </c>
      <c r="CC141" s="9"/>
      <c r="CD141" s="9">
        <f t="shared" si="227"/>
        <v>0.85758886275567037</v>
      </c>
      <c r="CE141" s="9">
        <f t="shared" si="228"/>
        <v>0.80473336410943919</v>
      </c>
      <c r="CG141" s="35"/>
      <c r="CH141">
        <f t="shared" si="229"/>
        <v>1998</v>
      </c>
      <c r="CI141" s="19">
        <f t="shared" si="230"/>
        <v>7.1003744140633804E-2</v>
      </c>
      <c r="CJ141" s="19">
        <f t="shared" si="310"/>
        <v>2.3555102075404035E-2</v>
      </c>
      <c r="CK141" s="19">
        <f t="shared" si="311"/>
        <v>5.0398345692080323E-3</v>
      </c>
      <c r="CL141" s="19">
        <f t="shared" si="312"/>
        <v>1.7900656462982472E-6</v>
      </c>
      <c r="CM141" s="19">
        <f t="shared" si="313"/>
        <v>1.7900656462982472E-6</v>
      </c>
      <c r="CN141" s="19">
        <f t="shared" si="314"/>
        <v>1.7900656462982472E-6</v>
      </c>
      <c r="CO141" s="19">
        <f t="shared" si="315"/>
        <v>2.8583258281510076E-2</v>
      </c>
      <c r="CP141" s="19">
        <f t="shared" si="316"/>
        <v>0.1393177114991476</v>
      </c>
      <c r="CQ141" s="19">
        <f t="shared" si="317"/>
        <v>8.8684588616348287E-3</v>
      </c>
      <c r="CR141" s="19">
        <f t="shared" si="318"/>
        <v>0.16293730880764859</v>
      </c>
      <c r="CS141" s="19">
        <f t="shared" si="319"/>
        <v>0.20286867654371549</v>
      </c>
      <c r="CT141" s="19">
        <f t="shared" si="320"/>
        <v>2.9496363301063117E-2</v>
      </c>
      <c r="CU141" s="19">
        <f t="shared" si="321"/>
        <v>5.3159487655808031E-2</v>
      </c>
      <c r="CV141" s="19">
        <f t="shared" si="322"/>
        <v>0.14631192242291582</v>
      </c>
      <c r="CW141" s="19">
        <f t="shared" si="323"/>
        <v>3.1116727072870196E-2</v>
      </c>
      <c r="CX141" s="19">
        <f t="shared" si="324"/>
        <v>1.7620855171840109E-2</v>
      </c>
      <c r="CY141" s="19">
        <f t="shared" si="309"/>
        <v>2.0373770214879169E-2</v>
      </c>
      <c r="CZ141" s="19">
        <f t="shared" si="168"/>
        <v>1.0086769501671661E-2</v>
      </c>
      <c r="DA141" s="19">
        <f t="shared" si="169"/>
        <v>3.6381312697324523E-2</v>
      </c>
      <c r="DB141" s="19">
        <f t="shared" si="170"/>
        <v>6.4074924253402603E-3</v>
      </c>
      <c r="DC141" s="19">
        <f t="shared" si="171"/>
        <v>6.8658345604458238E-3</v>
      </c>
      <c r="DF141" s="19">
        <f t="shared" si="280"/>
        <v>7.0275127777770355E-2</v>
      </c>
      <c r="DG141" s="19">
        <f t="shared" si="327"/>
        <v>2.3327195517606012E-2</v>
      </c>
      <c r="DH141" s="19">
        <f t="shared" si="328"/>
        <v>5.1510588077461261E-3</v>
      </c>
      <c r="DI141" s="19">
        <f t="shared" si="329"/>
        <v>1.8046893474082824E-6</v>
      </c>
      <c r="DJ141" s="19">
        <f t="shared" si="330"/>
        <v>1.8046893474082824E-6</v>
      </c>
      <c r="DK141" s="19">
        <f t="shared" si="331"/>
        <v>1.8046893474082824E-6</v>
      </c>
      <c r="DL141" s="19">
        <f t="shared" si="332"/>
        <v>2.6966787984284205E-2</v>
      </c>
      <c r="DM141" s="19">
        <f t="shared" si="333"/>
        <v>0.13860300406108636</v>
      </c>
      <c r="DN141" s="19">
        <f t="shared" si="334"/>
        <v>8.6935783755093064E-3</v>
      </c>
      <c r="DO141" s="19">
        <f t="shared" si="335"/>
        <v>0.16385774906113373</v>
      </c>
      <c r="DP141" s="19">
        <f t="shared" si="336"/>
        <v>0.20514364091974785</v>
      </c>
      <c r="DQ141" s="19">
        <f t="shared" si="337"/>
        <v>2.9482697460373769E-2</v>
      </c>
      <c r="DR141" s="19">
        <f t="shared" si="338"/>
        <v>5.2231241682072028E-2</v>
      </c>
      <c r="DS141" s="19">
        <f t="shared" si="339"/>
        <v>0.14812280130441433</v>
      </c>
      <c r="DT141" s="19">
        <f t="shared" si="340"/>
        <v>3.0428980129947561E-2</v>
      </c>
      <c r="DU141" s="19">
        <f t="shared" si="341"/>
        <v>1.7484530759558796E-2</v>
      </c>
      <c r="DV141" s="19">
        <f t="shared" si="325"/>
        <v>2.0564764331434279E-2</v>
      </c>
      <c r="DW141" s="19">
        <f t="shared" si="248"/>
        <v>1.0203975544646315E-2</v>
      </c>
      <c r="DX141" s="19">
        <f t="shared" si="249"/>
        <v>3.634377530184342E-2</v>
      </c>
      <c r="DY141" s="19">
        <f t="shared" si="250"/>
        <v>6.3050340252916058E-3</v>
      </c>
      <c r="DZ141" s="19">
        <f t="shared" si="251"/>
        <v>6.7402327095324429E-3</v>
      </c>
      <c r="EA141" s="19">
        <f t="shared" si="252"/>
        <v>0.99993158982204078</v>
      </c>
      <c r="EC141" s="19">
        <f t="shared" si="281"/>
        <v>7.0279935640674501E-2</v>
      </c>
      <c r="ED141" s="19">
        <f t="shared" si="342"/>
        <v>2.3328791444380294E-2</v>
      </c>
      <c r="EE141" s="19">
        <f t="shared" si="343"/>
        <v>5.1514112167042022E-3</v>
      </c>
      <c r="EF141" s="19">
        <f t="shared" si="344"/>
        <v>1.8048128149741378E-6</v>
      </c>
      <c r="EG141" s="19">
        <f t="shared" si="345"/>
        <v>1.8048128149741378E-6</v>
      </c>
      <c r="EH141" s="19">
        <f t="shared" si="346"/>
        <v>1.8048128149741378E-6</v>
      </c>
      <c r="EI141" s="19">
        <f t="shared" si="347"/>
        <v>2.6968632913261119E-2</v>
      </c>
      <c r="EJ141" s="19">
        <f t="shared" si="348"/>
        <v>0.1386124865659597</v>
      </c>
      <c r="EK141" s="19">
        <f t="shared" si="349"/>
        <v>8.6941731454413945E-3</v>
      </c>
      <c r="EL141" s="19">
        <f t="shared" si="350"/>
        <v>0.16386895936580595</v>
      </c>
      <c r="EM141" s="19">
        <f t="shared" si="351"/>
        <v>0.20515767579285854</v>
      </c>
      <c r="EN141" s="19">
        <f t="shared" si="352"/>
        <v>2.9484714514940814E-2</v>
      </c>
      <c r="EO141" s="19">
        <f t="shared" si="353"/>
        <v>5.2234815075066984E-2</v>
      </c>
      <c r="EP141" s="19">
        <f t="shared" si="354"/>
        <v>0.14813293510486647</v>
      </c>
      <c r="EQ141" s="19">
        <f t="shared" si="355"/>
        <v>3.0431061924309291E-2</v>
      </c>
      <c r="ER141" s="19">
        <f t="shared" si="356"/>
        <v>1.748572696125196E-2</v>
      </c>
      <c r="ES141" s="19">
        <f t="shared" si="326"/>
        <v>2.0566171266870586E-2</v>
      </c>
      <c r="ET141" s="19">
        <f t="shared" si="254"/>
        <v>1.0204673648186603E-2</v>
      </c>
      <c r="EU141" s="19">
        <f t="shared" si="255"/>
        <v>3.6346261756078309E-2</v>
      </c>
      <c r="EV141" s="19">
        <f t="shared" si="256"/>
        <v>6.3054653833005932E-3</v>
      </c>
      <c r="EW141" s="19">
        <f t="shared" si="257"/>
        <v>6.740693841597715E-3</v>
      </c>
      <c r="EZ141">
        <f t="shared" si="282"/>
        <v>1.4578828694020581E-2</v>
      </c>
      <c r="FA141">
        <f t="shared" si="293"/>
        <v>5.0760212081676165E-2</v>
      </c>
      <c r="FB141">
        <f t="shared" si="294"/>
        <v>7.8831976280485078E-2</v>
      </c>
      <c r="FC141">
        <f t="shared" si="295"/>
        <v>-2.2336456040391174E-2</v>
      </c>
      <c r="FD141">
        <f t="shared" si="296"/>
        <v>1.503309968373945E-2</v>
      </c>
      <c r="FE141">
        <f t="shared" si="297"/>
        <v>0.10608199892621099</v>
      </c>
      <c r="FF141">
        <f t="shared" si="298"/>
        <v>8.1926671071610987E-2</v>
      </c>
      <c r="FG141">
        <f t="shared" si="299"/>
        <v>2.5187702258926345E-2</v>
      </c>
      <c r="FH141">
        <f t="shared" si="300"/>
        <v>4.5529777957664823E-2</v>
      </c>
      <c r="FI141">
        <f t="shared" si="301"/>
        <v>1.8253168072945736E-2</v>
      </c>
      <c r="FJ141">
        <f t="shared" si="302"/>
        <v>-1.4493477758148101E-2</v>
      </c>
      <c r="FK141">
        <f t="shared" si="303"/>
        <v>-1.7384589091074105E-2</v>
      </c>
      <c r="FL141">
        <f t="shared" si="304"/>
        <v>3.9838784445465171E-4</v>
      </c>
      <c r="FM141">
        <f t="shared" si="305"/>
        <v>-4.4254814907066085E-2</v>
      </c>
      <c r="FN141">
        <f t="shared" si="306"/>
        <v>2.8426807475242746E-2</v>
      </c>
      <c r="FO141">
        <f t="shared" si="307"/>
        <v>1.042437066504056E-2</v>
      </c>
      <c r="FP141">
        <f t="shared" si="288"/>
        <v>-0.16479838160433172</v>
      </c>
      <c r="FQ141">
        <f t="shared" si="289"/>
        <v>-4.2968372900691415E-2</v>
      </c>
      <c r="FR141">
        <f t="shared" si="290"/>
        <v>-6.0101081448880989E-2</v>
      </c>
      <c r="FS141">
        <f t="shared" si="291"/>
        <v>-1.2744805657148001E-2</v>
      </c>
      <c r="FT141">
        <f t="shared" si="292"/>
        <v>1.1367506994389863E-2</v>
      </c>
      <c r="FV141" s="3"/>
      <c r="FW141" s="19">
        <f t="shared" si="428"/>
        <v>0.99671877976753243</v>
      </c>
      <c r="FX141" s="19">
        <f t="shared" si="283"/>
        <v>0.69527016297621658</v>
      </c>
      <c r="FY141" s="19">
        <f t="shared" si="386"/>
        <v>0.93836732152002089</v>
      </c>
      <c r="GA141" s="19">
        <f t="shared" si="429"/>
        <v>1.0056117698867961</v>
      </c>
      <c r="GB141" s="19">
        <f t="shared" si="284"/>
        <v>0.88902411760473377</v>
      </c>
      <c r="GC141" s="19">
        <f t="shared" si="387"/>
        <v>0.96439998567153373</v>
      </c>
      <c r="GE141" s="19">
        <f t="shared" si="430"/>
        <v>0.97444095994966462</v>
      </c>
      <c r="GF141" s="19">
        <f t="shared" si="285"/>
        <v>0.78350241201424553</v>
      </c>
      <c r="GG141" s="19">
        <f t="shared" si="388"/>
        <v>0.88924603431895699</v>
      </c>
      <c r="GI141" s="19">
        <f t="shared" si="360"/>
        <v>1.578704558036538</v>
      </c>
      <c r="GJ141" s="19">
        <f t="shared" si="262"/>
        <v>1.2704362299236487</v>
      </c>
      <c r="GK141" s="19">
        <f t="shared" si="389"/>
        <v>1.2704335822161814</v>
      </c>
      <c r="GL141" s="3"/>
      <c r="GM141" s="3"/>
      <c r="GN141" s="8"/>
      <c r="GO141" s="3"/>
      <c r="GP141" s="19">
        <v>2.497993650504815E-2</v>
      </c>
      <c r="GQ141" s="19">
        <v>3.224539742192388E-2</v>
      </c>
      <c r="GV141" s="30"/>
      <c r="GW141" s="12">
        <f t="shared" si="265"/>
        <v>0</v>
      </c>
      <c r="GX141" s="19"/>
      <c r="HF141" s="12">
        <f t="shared" ca="1" si="390"/>
        <v>1</v>
      </c>
      <c r="HG141" s="12">
        <f t="shared" ca="1" si="391"/>
        <v>1</v>
      </c>
      <c r="HH141" s="12">
        <f t="shared" ca="1" si="392"/>
        <v>1</v>
      </c>
      <c r="HJ141" s="17"/>
      <c r="HL141" s="18">
        <f t="shared" si="268"/>
        <v>1998</v>
      </c>
      <c r="HM141" s="9">
        <f t="shared" si="393"/>
        <v>1.1173755931908225</v>
      </c>
      <c r="HN141" s="9">
        <f t="shared" si="394"/>
        <v>0.90887955060474535</v>
      </c>
      <c r="HO141" s="9">
        <f t="shared" si="395"/>
        <v>0.98118999204409518</v>
      </c>
      <c r="HP141" s="9">
        <f t="shared" si="396"/>
        <v>0.97529106779844466</v>
      </c>
      <c r="HQ141" s="9">
        <f t="shared" si="397"/>
        <v>0.94977200140102847</v>
      </c>
      <c r="HR141" s="9">
        <f t="shared" si="269"/>
        <v>1.0155607325023186</v>
      </c>
      <c r="HS141" s="9">
        <f t="shared" si="398"/>
        <v>1.0155598269959858</v>
      </c>
      <c r="HT141" s="9"/>
      <c r="HU141" s="9">
        <f t="shared" si="399"/>
        <v>0.95694583505383302</v>
      </c>
      <c r="HV141" s="23">
        <f t="shared" si="270"/>
        <v>0.90888036099145741</v>
      </c>
      <c r="HX141" s="8"/>
      <c r="HY141" s="5">
        <f t="shared" si="287"/>
        <v>49</v>
      </c>
      <c r="HZ141" t="b">
        <f t="shared" si="271"/>
        <v>0</v>
      </c>
      <c r="IC141" s="11"/>
      <c r="ID141" s="11"/>
      <c r="IE141" s="11"/>
      <c r="IF141">
        <f t="shared" si="273"/>
        <v>0</v>
      </c>
      <c r="IG141" s="12">
        <f t="shared" ca="1" si="274"/>
        <v>0.78978074659198583</v>
      </c>
      <c r="IH141" s="19">
        <f t="shared" ca="1" si="275"/>
        <v>1.0121537479188145</v>
      </c>
      <c r="II141" s="19">
        <f t="shared" ca="1" si="276"/>
        <v>0.79938049592833771</v>
      </c>
      <c r="IJ141" s="11">
        <f t="shared" si="193"/>
        <v>0</v>
      </c>
      <c r="IK141" s="12">
        <f t="shared" ca="1" si="400"/>
        <v>0.70778005137359057</v>
      </c>
      <c r="IL141" s="12">
        <f t="shared" ca="1" si="401"/>
        <v>1.1158561830885969</v>
      </c>
      <c r="IM141" s="12">
        <f t="shared" ca="1" si="402"/>
        <v>1.0121537479188145</v>
      </c>
      <c r="IN141" s="12">
        <f t="shared" ca="1" si="403"/>
        <v>0.79938049592833771</v>
      </c>
      <c r="IO141">
        <f t="shared" si="277"/>
        <v>0</v>
      </c>
      <c r="IP141" s="12">
        <f t="shared" ca="1" si="278"/>
        <v>1.0121537479188145</v>
      </c>
      <c r="IQ141" s="12">
        <f t="shared" ca="1" si="404"/>
        <v>1.017409795335978</v>
      </c>
      <c r="IR141" s="12">
        <f t="shared" ca="1" si="405"/>
        <v>1.0967617848814886</v>
      </c>
    </row>
    <row r="142" spans="1:252" x14ac:dyDescent="0.2">
      <c r="A142" t="s">
        <v>105</v>
      </c>
      <c r="B142" s="1">
        <f t="shared" si="279"/>
        <v>1999</v>
      </c>
      <c r="C142" s="60">
        <f>Conversion_factors!$A61*C308+C389</f>
        <v>1700.0325953155711</v>
      </c>
      <c r="D142" s="60">
        <f>Conversion_factors!$A61*D308+D389</f>
        <v>562.97179437232489</v>
      </c>
      <c r="E142" s="60">
        <f>Conversion_factors!$A61*E308+E389</f>
        <v>115.9996810168582</v>
      </c>
      <c r="F142" s="60">
        <f>Conversion_factors!$A61*F308+F389</f>
        <v>4.2719305606908481E-2</v>
      </c>
      <c r="G142" s="60">
        <f>Conversion_factors!$A61*G308+G389</f>
        <v>4.2719305606908481E-2</v>
      </c>
      <c r="H142" s="60">
        <f>Conversion_factors!$A61*H308+H389</f>
        <v>4.2719305606908481E-2</v>
      </c>
      <c r="I142" s="60">
        <f>Conversion_factors!$A61*I308+I389</f>
        <v>716.3951238700231</v>
      </c>
      <c r="J142" s="60">
        <f>Conversion_factors!$A61*J308+J389</f>
        <v>3256.7693050448925</v>
      </c>
      <c r="K142" s="60">
        <f>Conversion_factors!$A61*K308+K389</f>
        <v>216.9093265301301</v>
      </c>
      <c r="L142" s="60">
        <f>Conversion_factors!$A61*L308+L389</f>
        <v>3931.9682734815583</v>
      </c>
      <c r="M142" s="60">
        <f>Conversion_factors!$A61*M308+M389</f>
        <v>5085.000663547411</v>
      </c>
      <c r="N142" s="60">
        <f>Conversion_factors!$A61*N308+N389</f>
        <v>755.63184670073497</v>
      </c>
      <c r="O142" s="60">
        <f>Conversion_factors!$A61*O308+O389</f>
        <v>1336.5029653808533</v>
      </c>
      <c r="P142" s="60">
        <f>Conversion_factors!$A61*P308+P389</f>
        <v>3422.4941368670684</v>
      </c>
      <c r="Q142" s="60">
        <f>Conversion_factors!$A61*Q308+Q389</f>
        <v>793.18652333628029</v>
      </c>
      <c r="R142" s="60">
        <f>Conversion_factors!$A61*R308+R389</f>
        <v>420.61487831794796</v>
      </c>
      <c r="S142" s="60">
        <f>Conversion_factors!$A61*S308+S389</f>
        <v>479.64786327170896</v>
      </c>
      <c r="T142" s="60">
        <f>Conversion_factors!$A61*T308+T389</f>
        <v>245.73126607581435</v>
      </c>
      <c r="U142" s="60">
        <f>Conversion_factors!$A61*U308+U389</f>
        <v>869.15043731252126</v>
      </c>
      <c r="V142" s="60">
        <f>Conversion_factors!$A61*V308+V389</f>
        <v>153.52067631266763</v>
      </c>
      <c r="W142" s="60">
        <f>Conversion_factors!$A61*W308+W389</f>
        <v>161.28525064076703</v>
      </c>
      <c r="X142" s="77">
        <f>Conversion_factors!$A61*X308+X389</f>
        <v>24223.940765311956</v>
      </c>
      <c r="Z142" s="132">
        <f t="shared" si="361"/>
        <v>1.975697091431543</v>
      </c>
      <c r="AA142" s="132">
        <f t="shared" si="362"/>
        <v>5.075066874250771</v>
      </c>
      <c r="AB142" s="132">
        <f t="shared" si="363"/>
        <v>1.3346983622912221</v>
      </c>
      <c r="AC142" s="132">
        <f t="shared" si="364"/>
        <v>4.9646346821883928E-5</v>
      </c>
      <c r="AD142" s="132">
        <f t="shared" si="365"/>
        <v>3.8510514193404195E-4</v>
      </c>
      <c r="AE142" s="132">
        <f t="shared" si="366"/>
        <v>4.9153055191136807E-4</v>
      </c>
      <c r="AF142" s="132">
        <f t="shared" si="367"/>
        <v>6.6545893705152945</v>
      </c>
      <c r="AG142" s="132">
        <f t="shared" si="368"/>
        <v>14.566795594419938</v>
      </c>
      <c r="AH142" s="132">
        <f t="shared" si="369"/>
        <v>1.8412244828337201</v>
      </c>
      <c r="AI142" s="132">
        <f t="shared" si="370"/>
        <v>5.2601140702718325</v>
      </c>
      <c r="AJ142" s="132">
        <f t="shared" si="371"/>
        <v>6.5882781891316045</v>
      </c>
      <c r="AK142" s="132">
        <f t="shared" si="372"/>
        <v>2.9616748618084188</v>
      </c>
      <c r="AL142" s="132">
        <f t="shared" si="373"/>
        <v>10.320024786543112</v>
      </c>
      <c r="AM142" s="132">
        <f t="shared" si="374"/>
        <v>11.995556900174332</v>
      </c>
      <c r="AN142" s="132">
        <f t="shared" si="375"/>
        <v>2.1621159205033864</v>
      </c>
      <c r="AO142" s="132">
        <f t="shared" si="376"/>
        <v>1.1694016565157554</v>
      </c>
      <c r="AP142" s="132">
        <f t="shared" si="377"/>
        <v>2.1439249617669023</v>
      </c>
      <c r="AQ142" s="132">
        <f t="shared" si="378"/>
        <v>1.5270710854363663</v>
      </c>
      <c r="AR142" s="132">
        <f t="shared" si="379"/>
        <v>1.1008986894782418</v>
      </c>
      <c r="AS142" s="132">
        <f t="shared" si="380"/>
        <v>1.6751992103454258</v>
      </c>
      <c r="AT142" s="132">
        <f t="shared" si="381"/>
        <v>1.1421672743546363</v>
      </c>
      <c r="AU142" s="132">
        <f t="shared" si="359"/>
        <v>15.466923735015138</v>
      </c>
      <c r="AV142" s="132"/>
      <c r="AX142" s="132">
        <f t="shared" si="406"/>
        <v>0.99875775085412122</v>
      </c>
      <c r="AY142" s="132">
        <f t="shared" si="407"/>
        <v>0.97637405958234758</v>
      </c>
      <c r="AZ142" s="132">
        <f t="shared" si="408"/>
        <v>1.0092779463774144</v>
      </c>
      <c r="BA142" s="132">
        <f t="shared" si="409"/>
        <v>0.78451460191328426</v>
      </c>
      <c r="BB142" s="132">
        <f t="shared" si="410"/>
        <v>0.76218767727028902</v>
      </c>
      <c r="BC142" s="132">
        <f t="shared" si="411"/>
        <v>0.96943211675491237</v>
      </c>
      <c r="BD142" s="132">
        <f t="shared" si="412"/>
        <v>1.1809413384088636</v>
      </c>
      <c r="BE142" s="132">
        <f t="shared" si="413"/>
        <v>1.0235646251657509</v>
      </c>
      <c r="BF142" s="132">
        <f t="shared" si="414"/>
        <v>1.2792016333821854</v>
      </c>
      <c r="BG142" s="132">
        <f t="shared" si="415"/>
        <v>1.1752346882862825</v>
      </c>
      <c r="BH142" s="132">
        <f t="shared" si="416"/>
        <v>0.99267321211355164</v>
      </c>
      <c r="BI142" s="132">
        <f t="shared" si="417"/>
        <v>0.87931511495604187</v>
      </c>
      <c r="BJ142" s="132">
        <f t="shared" si="418"/>
        <v>0.83673873653231357</v>
      </c>
      <c r="BK142" s="132">
        <f t="shared" si="419"/>
        <v>0.77816843604887442</v>
      </c>
      <c r="BL142" s="132">
        <f t="shared" si="420"/>
        <v>1.0250220836657375</v>
      </c>
      <c r="BM142" s="132">
        <f t="shared" si="421"/>
        <v>0.88012854857609935</v>
      </c>
      <c r="BN142" s="132">
        <f t="shared" si="422"/>
        <v>0.23933503390510202</v>
      </c>
      <c r="BO142" s="132">
        <f t="shared" si="423"/>
        <v>0.75387223496746092</v>
      </c>
      <c r="BP142" s="132">
        <f t="shared" si="424"/>
        <v>0.81584200928112505</v>
      </c>
      <c r="BQ142" s="132">
        <f t="shared" si="425"/>
        <v>1.128637042956566</v>
      </c>
      <c r="BR142" s="132">
        <f t="shared" si="426"/>
        <v>0.88677653021753089</v>
      </c>
      <c r="BS142" s="132">
        <f t="shared" si="427"/>
        <v>0.77738247336521915</v>
      </c>
      <c r="BT142" s="16"/>
      <c r="BU142" s="796">
        <f t="shared" si="382"/>
        <v>1999</v>
      </c>
      <c r="BV142" s="9">
        <f t="shared" si="385"/>
        <v>1.6664206188103585</v>
      </c>
      <c r="BW142" s="9">
        <f t="shared" si="222"/>
        <v>0.77738247336521915</v>
      </c>
      <c r="BX142" s="9">
        <f t="shared" si="223"/>
        <v>0.94789858235052527</v>
      </c>
      <c r="BY142" s="9">
        <f t="shared" si="224"/>
        <v>0.87068214473577366</v>
      </c>
      <c r="BZ142" s="9">
        <f t="shared" si="225"/>
        <v>0.94192055896769677</v>
      </c>
      <c r="CA142" s="9">
        <f t="shared" si="166"/>
        <v>1.2954492946336591</v>
      </c>
      <c r="CB142" s="9">
        <f t="shared" si="226"/>
        <v>1.2954461823175953</v>
      </c>
      <c r="CC142" s="9"/>
      <c r="CD142" s="9">
        <f t="shared" si="227"/>
        <v>0.82531837067295466</v>
      </c>
      <c r="CE142" s="9">
        <f t="shared" si="228"/>
        <v>0.77738434103057819</v>
      </c>
      <c r="CG142" s="35"/>
      <c r="CH142">
        <f t="shared" si="229"/>
        <v>1999</v>
      </c>
      <c r="CI142" s="19">
        <f t="shared" si="230"/>
        <v>7.0179852724457328E-2</v>
      </c>
      <c r="CJ142" s="19">
        <f t="shared" si="310"/>
        <v>2.3240305936451332E-2</v>
      </c>
      <c r="CK142" s="19">
        <f t="shared" si="311"/>
        <v>4.7886379074608158E-3</v>
      </c>
      <c r="CL142" s="19">
        <f t="shared" si="312"/>
        <v>1.7635159374267213E-6</v>
      </c>
      <c r="CM142" s="19">
        <f t="shared" si="313"/>
        <v>1.7635159374267213E-6</v>
      </c>
      <c r="CN142" s="19">
        <f t="shared" si="314"/>
        <v>1.7635159374267213E-6</v>
      </c>
      <c r="CO142" s="19">
        <f t="shared" si="315"/>
        <v>2.9573847245196454E-2</v>
      </c>
      <c r="CP142" s="19">
        <f t="shared" si="316"/>
        <v>0.13444423996067972</v>
      </c>
      <c r="CQ142" s="19">
        <f t="shared" si="317"/>
        <v>8.9543368947111422E-3</v>
      </c>
      <c r="CR142" s="19">
        <f t="shared" si="318"/>
        <v>0.1623174491539392</v>
      </c>
      <c r="CS142" s="19">
        <f t="shared" si="319"/>
        <v>0.20991632669565466</v>
      </c>
      <c r="CT142" s="19">
        <f t="shared" si="320"/>
        <v>3.119359702954607E-2</v>
      </c>
      <c r="CU142" s="19">
        <f t="shared" si="321"/>
        <v>5.5172813471154547E-2</v>
      </c>
      <c r="CV142" s="19">
        <f t="shared" si="322"/>
        <v>0.14128560542750293</v>
      </c>
      <c r="CW142" s="19">
        <f t="shared" si="323"/>
        <v>3.2743909466295525E-2</v>
      </c>
      <c r="CX142" s="19">
        <f t="shared" si="324"/>
        <v>1.7363602495274317E-2</v>
      </c>
      <c r="CY142" s="19">
        <f t="shared" si="309"/>
        <v>1.9800571175378371E-2</v>
      </c>
      <c r="CZ142" s="19">
        <f t="shared" si="168"/>
        <v>1.0144149065444176E-2</v>
      </c>
      <c r="DA142" s="19">
        <f t="shared" si="169"/>
        <v>3.5879811866000012E-2</v>
      </c>
      <c r="DB142" s="19">
        <f t="shared" si="170"/>
        <v>6.3375599288330985E-3</v>
      </c>
      <c r="DC142" s="19">
        <f t="shared" si="171"/>
        <v>6.6580930082079486E-3</v>
      </c>
      <c r="DF142" s="19">
        <f t="shared" si="280"/>
        <v>7.0590997108070097E-2</v>
      </c>
      <c r="DG142" s="19">
        <f t="shared" si="327"/>
        <v>2.3397351058885907E-2</v>
      </c>
      <c r="DH142" s="19">
        <f t="shared" si="328"/>
        <v>4.9131660354423869E-3</v>
      </c>
      <c r="DI142" s="19">
        <f t="shared" si="329"/>
        <v>1.7767577314361091E-6</v>
      </c>
      <c r="DJ142" s="19">
        <f t="shared" si="330"/>
        <v>1.7767577314361091E-6</v>
      </c>
      <c r="DK142" s="19">
        <f t="shared" si="331"/>
        <v>1.7767577314361091E-6</v>
      </c>
      <c r="DL142" s="19">
        <f t="shared" si="332"/>
        <v>2.9075740431669099E-2</v>
      </c>
      <c r="DM142" s="19">
        <f t="shared" si="333"/>
        <v>0.13686651503259586</v>
      </c>
      <c r="DN142" s="19">
        <f t="shared" si="334"/>
        <v>8.9113289114189972E-3</v>
      </c>
      <c r="DO142" s="19">
        <f t="shared" si="335"/>
        <v>0.16262718209596436</v>
      </c>
      <c r="DP142" s="19">
        <f t="shared" si="336"/>
        <v>0.20637244548317715</v>
      </c>
      <c r="DQ142" s="19">
        <f t="shared" si="337"/>
        <v>3.0337067809563772E-2</v>
      </c>
      <c r="DR142" s="19">
        <f t="shared" si="338"/>
        <v>5.4159913805210597E-2</v>
      </c>
      <c r="DS142" s="19">
        <f t="shared" si="339"/>
        <v>0.14378412198163903</v>
      </c>
      <c r="DT142" s="19">
        <f t="shared" si="340"/>
        <v>3.1923406914785707E-2</v>
      </c>
      <c r="DU142" s="19">
        <f t="shared" si="341"/>
        <v>1.7491913551199036E-2</v>
      </c>
      <c r="DV142" s="19">
        <f t="shared" si="325"/>
        <v>2.0085807573937336E-2</v>
      </c>
      <c r="DW142" s="19">
        <f t="shared" si="248"/>
        <v>1.011543215988105E-2</v>
      </c>
      <c r="DX142" s="19">
        <f t="shared" si="249"/>
        <v>3.6129982194938015E-2</v>
      </c>
      <c r="DY142" s="19">
        <f t="shared" si="250"/>
        <v>6.3724622229446104E-3</v>
      </c>
      <c r="DZ142" s="19">
        <f t="shared" si="251"/>
        <v>6.76143189657725E-3</v>
      </c>
      <c r="EA142" s="19">
        <f t="shared" si="252"/>
        <v>0.99992159654109458</v>
      </c>
      <c r="EC142" s="19">
        <f t="shared" si="281"/>
        <v>7.0596532120375061E-2</v>
      </c>
      <c r="ED142" s="19">
        <f t="shared" si="342"/>
        <v>2.3399185635975338E-2</v>
      </c>
      <c r="EE142" s="19">
        <f t="shared" si="343"/>
        <v>4.9135512748578452E-3</v>
      </c>
      <c r="EF142" s="19">
        <f t="shared" si="344"/>
        <v>1.7768970463106586E-6</v>
      </c>
      <c r="EG142" s="19">
        <f t="shared" si="345"/>
        <v>1.7768970463106586E-6</v>
      </c>
      <c r="EH142" s="19">
        <f t="shared" si="346"/>
        <v>1.7768970463106586E-6</v>
      </c>
      <c r="EI142" s="19">
        <f t="shared" si="347"/>
        <v>2.9078020249034744E-2</v>
      </c>
      <c r="EJ142" s="19">
        <f t="shared" si="348"/>
        <v>0.13687724668218121</v>
      </c>
      <c r="EK142" s="19">
        <f t="shared" si="349"/>
        <v>8.9120276452122425E-3</v>
      </c>
      <c r="EL142" s="19">
        <f t="shared" si="350"/>
        <v>0.16263993362931703</v>
      </c>
      <c r="EM142" s="19">
        <f t="shared" si="351"/>
        <v>0.20638862706541783</v>
      </c>
      <c r="EN142" s="19">
        <f t="shared" si="352"/>
        <v>3.0339446527112773E-2</v>
      </c>
      <c r="EO142" s="19">
        <f t="shared" si="353"/>
        <v>5.4164160462739586E-2</v>
      </c>
      <c r="EP142" s="19">
        <f t="shared" si="354"/>
        <v>0.1437953960380631</v>
      </c>
      <c r="EQ142" s="19">
        <f t="shared" si="355"/>
        <v>3.1925910016559707E-2</v>
      </c>
      <c r="ER142" s="19">
        <f t="shared" si="356"/>
        <v>1.7493285085257337E-2</v>
      </c>
      <c r="ES142" s="19">
        <f t="shared" si="326"/>
        <v>2.0087382494205237E-2</v>
      </c>
      <c r="ET142" s="19">
        <f t="shared" si="254"/>
        <v>1.0116225306936181E-2</v>
      </c>
      <c r="EU142" s="19">
        <f t="shared" si="255"/>
        <v>3.6132815132624403E-2</v>
      </c>
      <c r="EV142" s="19">
        <f t="shared" si="256"/>
        <v>6.3729618851998829E-3</v>
      </c>
      <c r="EW142" s="19">
        <f t="shared" si="257"/>
        <v>6.7619620577915682E-3</v>
      </c>
      <c r="EZ142">
        <f t="shared" si="282"/>
        <v>3.4394922363649258E-2</v>
      </c>
      <c r="FA142">
        <f t="shared" si="293"/>
        <v>-5.3390743071172059E-3</v>
      </c>
      <c r="FB142">
        <f t="shared" si="294"/>
        <v>9.7265055694900522E-3</v>
      </c>
      <c r="FC142">
        <f t="shared" si="295"/>
        <v>3.1123475724217531E-2</v>
      </c>
      <c r="FD142">
        <f t="shared" si="296"/>
        <v>-6.8275098413164478E-3</v>
      </c>
      <c r="FE142">
        <f t="shared" si="297"/>
        <v>4.5910969206387021E-2</v>
      </c>
      <c r="FF142">
        <f t="shared" si="298"/>
        <v>2.3126708691583404E-2</v>
      </c>
      <c r="FG142">
        <f t="shared" si="299"/>
        <v>-2.8466326273468994E-2</v>
      </c>
      <c r="FH142">
        <f t="shared" si="300"/>
        <v>1.7691404251315598E-2</v>
      </c>
      <c r="FI142">
        <f t="shared" si="301"/>
        <v>-1.0993098516557278E-2</v>
      </c>
      <c r="FJ142">
        <f t="shared" si="302"/>
        <v>3.8932870820205502E-2</v>
      </c>
      <c r="FK142">
        <f t="shared" si="303"/>
        <v>2.4936906042462233E-2</v>
      </c>
      <c r="FL142">
        <f t="shared" si="304"/>
        <v>3.9043620665142623E-2</v>
      </c>
      <c r="FM142">
        <f t="shared" si="305"/>
        <v>-6.2464814696786284E-3</v>
      </c>
      <c r="FN142">
        <f t="shared" si="306"/>
        <v>6.4542287991242578E-2</v>
      </c>
      <c r="FO142">
        <f t="shared" si="307"/>
        <v>2.2943023849090086E-2</v>
      </c>
      <c r="FP142">
        <f t="shared" si="288"/>
        <v>-0.18500429731848239</v>
      </c>
      <c r="FQ142">
        <f t="shared" si="289"/>
        <v>5.6628869744292099E-4</v>
      </c>
      <c r="FR142">
        <f t="shared" si="290"/>
        <v>-6.8073198909240851E-2</v>
      </c>
      <c r="FS142">
        <f t="shared" si="291"/>
        <v>-1.270096374999684E-2</v>
      </c>
      <c r="FT142">
        <f t="shared" si="292"/>
        <v>9.3582115847425703E-3</v>
      </c>
      <c r="FV142" s="3"/>
      <c r="FW142" s="19">
        <f t="shared" si="428"/>
        <v>1.0037866167823493</v>
      </c>
      <c r="FX142" s="19">
        <f t="shared" si="283"/>
        <v>0.69790288464360906</v>
      </c>
      <c r="FY142" s="19">
        <f t="shared" si="386"/>
        <v>0.94192055896769677</v>
      </c>
      <c r="GA142" s="19">
        <f t="shared" si="429"/>
        <v>0.98288946125448351</v>
      </c>
      <c r="GB142" s="19">
        <f t="shared" si="284"/>
        <v>0.87381243599475933</v>
      </c>
      <c r="GC142" s="19">
        <f t="shared" si="387"/>
        <v>0.94789858235052527</v>
      </c>
      <c r="GE142" s="19">
        <f t="shared" si="430"/>
        <v>0.97912401195311405</v>
      </c>
      <c r="GF142" s="19">
        <f t="shared" si="285"/>
        <v>0.76714602502632978</v>
      </c>
      <c r="GG142" s="19">
        <f t="shared" si="388"/>
        <v>0.87068214473577366</v>
      </c>
      <c r="GI142" s="19">
        <f t="shared" si="360"/>
        <v>1.6664206188103585</v>
      </c>
      <c r="GJ142" s="19">
        <f t="shared" si="262"/>
        <v>1.2954492946336589</v>
      </c>
      <c r="GK142" s="19">
        <f t="shared" si="389"/>
        <v>1.2954461823175953</v>
      </c>
      <c r="GL142" s="3"/>
      <c r="GM142" s="3"/>
      <c r="GN142" s="8"/>
      <c r="GO142" s="3"/>
      <c r="GP142" s="19">
        <v>5.6631545365490685E-2</v>
      </c>
      <c r="GQ142" s="19">
        <v>4.8502328452626531E-2</v>
      </c>
      <c r="GV142" s="30"/>
      <c r="GW142" s="12">
        <f t="shared" si="265"/>
        <v>0</v>
      </c>
      <c r="GX142" s="19"/>
      <c r="HF142" s="12">
        <f t="shared" ca="1" si="390"/>
        <v>1</v>
      </c>
      <c r="HG142" s="12">
        <f t="shared" ca="1" si="391"/>
        <v>1</v>
      </c>
      <c r="HH142" s="12">
        <f t="shared" ca="1" si="392"/>
        <v>1</v>
      </c>
      <c r="HJ142" s="17"/>
      <c r="HL142" s="18">
        <f t="shared" si="268"/>
        <v>1999</v>
      </c>
      <c r="HM142" s="9">
        <f t="shared" si="393"/>
        <v>1.1794592711916061</v>
      </c>
      <c r="HN142" s="9">
        <f t="shared" si="394"/>
        <v>0.87799081915163701</v>
      </c>
      <c r="HO142" s="9">
        <f t="shared" si="395"/>
        <v>0.96440130266851143</v>
      </c>
      <c r="HP142" s="9">
        <f t="shared" si="396"/>
        <v>0.95493090312484963</v>
      </c>
      <c r="HQ142" s="9">
        <f t="shared" si="397"/>
        <v>0.95336842400093913</v>
      </c>
      <c r="HR142" s="9">
        <f t="shared" si="269"/>
        <v>1.0355556647316619</v>
      </c>
      <c r="HS142" s="9">
        <f t="shared" si="398"/>
        <v>1.0355544116695112</v>
      </c>
      <c r="HT142" s="9"/>
      <c r="HU142" s="9">
        <f t="shared" si="399"/>
        <v>0.92093660693202306</v>
      </c>
      <c r="HV142" s="23">
        <f t="shared" si="270"/>
        <v>0.87799188155555519</v>
      </c>
      <c r="HX142" s="8"/>
      <c r="HY142" s="5">
        <f t="shared" si="287"/>
        <v>50</v>
      </c>
      <c r="HZ142" t="b">
        <f t="shared" si="271"/>
        <v>0</v>
      </c>
      <c r="IC142" s="11"/>
      <c r="ID142" s="11"/>
      <c r="IE142" s="11"/>
      <c r="IF142">
        <f t="shared" si="273"/>
        <v>0</v>
      </c>
      <c r="IG142" s="12">
        <f t="shared" ca="1" si="274"/>
        <v>0.78978074659198583</v>
      </c>
      <c r="IH142" s="19">
        <f t="shared" ca="1" si="275"/>
        <v>1.0121537479188145</v>
      </c>
      <c r="II142" s="19">
        <f t="shared" ca="1" si="276"/>
        <v>0.79938049592833771</v>
      </c>
      <c r="IJ142" s="11">
        <f t="shared" si="193"/>
        <v>0</v>
      </c>
      <c r="IK142" s="12">
        <f t="shared" ca="1" si="400"/>
        <v>0.70778005137359057</v>
      </c>
      <c r="IL142" s="12">
        <f t="shared" ca="1" si="401"/>
        <v>1.1158561830885969</v>
      </c>
      <c r="IM142" s="12">
        <f t="shared" ca="1" si="402"/>
        <v>1.0121537479188145</v>
      </c>
      <c r="IN142" s="12">
        <f t="shared" ca="1" si="403"/>
        <v>0.79938049592833771</v>
      </c>
      <c r="IO142">
        <f t="shared" si="277"/>
        <v>0</v>
      </c>
      <c r="IP142" s="12">
        <f t="shared" ca="1" si="278"/>
        <v>1.0121537479188145</v>
      </c>
      <c r="IQ142" s="12">
        <f t="shared" ca="1" si="404"/>
        <v>1.017409795335978</v>
      </c>
      <c r="IR142" s="12">
        <f t="shared" ca="1" si="405"/>
        <v>1.0967617848814886</v>
      </c>
    </row>
    <row r="143" spans="1:252" x14ac:dyDescent="0.2">
      <c r="A143" t="s">
        <v>105</v>
      </c>
      <c r="B143" s="1">
        <f t="shared" si="279"/>
        <v>2000</v>
      </c>
      <c r="C143" s="60">
        <f>Conversion_factors!$A62*C309+C390</f>
        <v>1700.1880621440773</v>
      </c>
      <c r="D143" s="60">
        <f>Conversion_factors!$A62*D309+D390</f>
        <v>509.10564485876716</v>
      </c>
      <c r="E143" s="60">
        <f>Conversion_factors!$A62*E309+E390</f>
        <v>112.67492629933049</v>
      </c>
      <c r="F143" s="60">
        <f>Conversion_factors!$A62*F309+F390</f>
        <v>4.260424627222243E-2</v>
      </c>
      <c r="G143" s="60">
        <f>Conversion_factors!$A62*G309+G390</f>
        <v>4.260424627222243E-2</v>
      </c>
      <c r="H143" s="60">
        <f>Conversion_factors!$A62*H309+H390</f>
        <v>4.260424627222243E-2</v>
      </c>
      <c r="I143" s="60">
        <f>Conversion_factors!$A62*I309+I390</f>
        <v>653.99691901079609</v>
      </c>
      <c r="J143" s="60">
        <f>Conversion_factors!$A62*J309+J390</f>
        <v>3178.6460174185163</v>
      </c>
      <c r="K143" s="60">
        <f>Conversion_factors!$A62*K309+K390</f>
        <v>216.53674923589796</v>
      </c>
      <c r="L143" s="60">
        <f>Conversion_factors!$A62*L309+L390</f>
        <v>4051.9031545505504</v>
      </c>
      <c r="M143" s="60">
        <f>Conversion_factors!$A62*M309+M390</f>
        <v>5263.3901528156712</v>
      </c>
      <c r="N143" s="60">
        <f>Conversion_factors!$A62*N309+N390</f>
        <v>779.19548608657351</v>
      </c>
      <c r="O143" s="60">
        <f>Conversion_factors!$A62*O309+O390</f>
        <v>1317.7711180911924</v>
      </c>
      <c r="P143" s="60">
        <f>Conversion_factors!$A62*P309+P390</f>
        <v>3508.8758963666824</v>
      </c>
      <c r="Q143" s="60">
        <f>Conversion_factors!$A62*Q309+Q390</f>
        <v>774.18289250005341</v>
      </c>
      <c r="R143" s="60">
        <f>Conversion_factors!$A62*R309+R390</f>
        <v>414.4801911046435</v>
      </c>
      <c r="S143" s="60">
        <f>Conversion_factors!$A62*S309+S390</f>
        <v>512.9648815979549</v>
      </c>
      <c r="T143" s="60">
        <f>Conversion_factors!$A62*T309+T390</f>
        <v>240.41584024073333</v>
      </c>
      <c r="U143" s="60">
        <f>Conversion_factors!$A62*U309+U390</f>
        <v>854.54543794404037</v>
      </c>
      <c r="V143" s="60">
        <f>Conversion_factors!$A62*V309+V390</f>
        <v>146.54356750912126</v>
      </c>
      <c r="W143" s="60">
        <f>Conversion_factors!$A62*W309+W390</f>
        <v>157.6204557723845</v>
      </c>
      <c r="X143" s="77">
        <f>Conversion_factors!$A62*X309+X390</f>
        <v>24393.165206285805</v>
      </c>
      <c r="Z143" s="132">
        <f t="shared" si="361"/>
        <v>1.948509409733628</v>
      </c>
      <c r="AA143" s="132">
        <f t="shared" si="362"/>
        <v>4.6844116788687353</v>
      </c>
      <c r="AB143" s="132">
        <f t="shared" si="363"/>
        <v>1.3144552366221067</v>
      </c>
      <c r="AC143" s="132">
        <f t="shared" si="364"/>
        <v>4.8826818988098161E-5</v>
      </c>
      <c r="AD143" s="132">
        <f t="shared" si="365"/>
        <v>3.9201260253628412E-4</v>
      </c>
      <c r="AE143" s="132">
        <f t="shared" si="366"/>
        <v>4.9701718433867214E-4</v>
      </c>
      <c r="AF143" s="132">
        <f t="shared" si="367"/>
        <v>6.1065398632037873</v>
      </c>
      <c r="AG143" s="132">
        <f t="shared" si="368"/>
        <v>14.638520638245396</v>
      </c>
      <c r="AH143" s="132">
        <f t="shared" si="369"/>
        <v>1.8130984284220419</v>
      </c>
      <c r="AI143" s="132">
        <f t="shared" si="370"/>
        <v>5.4450282596336796</v>
      </c>
      <c r="AJ143" s="132">
        <f t="shared" si="371"/>
        <v>6.8290149522218382</v>
      </c>
      <c r="AK143" s="132">
        <f t="shared" si="372"/>
        <v>3.0117672923101924</v>
      </c>
      <c r="AL143" s="132">
        <f t="shared" si="373"/>
        <v>10.10687708146977</v>
      </c>
      <c r="AM143" s="132">
        <f t="shared" si="374"/>
        <v>12.914178045447414</v>
      </c>
      <c r="AN143" s="132">
        <f t="shared" si="375"/>
        <v>2.0371781556599866</v>
      </c>
      <c r="AO143" s="132">
        <f t="shared" si="376"/>
        <v>1.0872744742387217</v>
      </c>
      <c r="AP143" s="132">
        <f t="shared" si="377"/>
        <v>1.8243264560059724</v>
      </c>
      <c r="AQ143" s="132">
        <f t="shared" si="378"/>
        <v>1.4114707015857344</v>
      </c>
      <c r="AR143" s="132">
        <f t="shared" si="379"/>
        <v>1.1600583865040679</v>
      </c>
      <c r="AS143" s="132">
        <f t="shared" si="380"/>
        <v>1.5143077004091678</v>
      </c>
      <c r="AT143" s="132">
        <f t="shared" si="381"/>
        <v>1.0034040666055586</v>
      </c>
      <c r="AU143" s="132">
        <f t="shared" si="359"/>
        <v>14.530336437741948</v>
      </c>
      <c r="AV143" s="132"/>
      <c r="AX143" s="132">
        <f t="shared" si="406"/>
        <v>0.98501378780365567</v>
      </c>
      <c r="AY143" s="132">
        <f t="shared" si="407"/>
        <v>0.90121729643754611</v>
      </c>
      <c r="AZ143" s="132">
        <f t="shared" si="408"/>
        <v>0.99397041256991669</v>
      </c>
      <c r="BA143" s="132">
        <f t="shared" si="409"/>
        <v>0.77156437307598547</v>
      </c>
      <c r="BB143" s="132">
        <f t="shared" si="410"/>
        <v>0.77585870052855732</v>
      </c>
      <c r="BC143" s="132">
        <f t="shared" si="411"/>
        <v>0.98025325018634279</v>
      </c>
      <c r="BD143" s="132">
        <f t="shared" si="412"/>
        <v>1.083682997939893</v>
      </c>
      <c r="BE143" s="132">
        <f t="shared" si="413"/>
        <v>1.0286045268464146</v>
      </c>
      <c r="BF143" s="132">
        <f t="shared" si="414"/>
        <v>1.2596608902085762</v>
      </c>
      <c r="BG143" s="132">
        <f t="shared" si="415"/>
        <v>1.2165489196491681</v>
      </c>
      <c r="BH143" s="132">
        <f t="shared" si="416"/>
        <v>1.0289456537182222</v>
      </c>
      <c r="BI143" s="132">
        <f t="shared" si="417"/>
        <v>0.89418745352807505</v>
      </c>
      <c r="BJ143" s="132">
        <f t="shared" si="418"/>
        <v>0.81945690386943182</v>
      </c>
      <c r="BK143" s="132">
        <f t="shared" si="419"/>
        <v>0.83776066556246975</v>
      </c>
      <c r="BL143" s="132">
        <f t="shared" si="420"/>
        <v>0.96579123168694736</v>
      </c>
      <c r="BM143" s="132">
        <f t="shared" si="421"/>
        <v>0.81831704238113046</v>
      </c>
      <c r="BN143" s="132">
        <f t="shared" si="422"/>
        <v>0.20365695721100338</v>
      </c>
      <c r="BO143" s="132">
        <f t="shared" si="423"/>
        <v>0.69680356241665464</v>
      </c>
      <c r="BP143" s="132">
        <f t="shared" si="424"/>
        <v>0.85968343315718321</v>
      </c>
      <c r="BQ143" s="132">
        <f t="shared" si="425"/>
        <v>1.0202391181665753</v>
      </c>
      <c r="BR143" s="132">
        <f t="shared" si="426"/>
        <v>0.7790410359055352</v>
      </c>
      <c r="BS143" s="132">
        <f t="shared" si="427"/>
        <v>0.73030869436750001</v>
      </c>
      <c r="BT143" s="16"/>
      <c r="BU143" s="796">
        <f t="shared" si="382"/>
        <v>2000</v>
      </c>
      <c r="BV143" s="9">
        <f t="shared" si="385"/>
        <v>1.7862254208443542</v>
      </c>
      <c r="BW143" s="9">
        <f t="shared" si="222"/>
        <v>0.73030869436750001</v>
      </c>
      <c r="BX143" s="9">
        <f t="shared" si="223"/>
        <v>0.93237339710081402</v>
      </c>
      <c r="BY143" s="9">
        <f t="shared" si="224"/>
        <v>0.82195556291448169</v>
      </c>
      <c r="BZ143" s="9">
        <f t="shared" si="225"/>
        <v>0.95294848861791071</v>
      </c>
      <c r="CA143" s="9">
        <f t="shared" si="166"/>
        <v>1.3044994609804021</v>
      </c>
      <c r="CB143" s="9">
        <f t="shared" si="226"/>
        <v>1.3044959549428785</v>
      </c>
      <c r="CC143" s="9">
        <v>0.93794345295203807</v>
      </c>
      <c r="CD143" s="9">
        <f t="shared" si="227"/>
        <v>0.76636950046048713</v>
      </c>
      <c r="CE143" s="9">
        <f t="shared" si="228"/>
        <v>0.73031065718668442</v>
      </c>
      <c r="CG143" s="35"/>
      <c r="CH143">
        <f t="shared" si="229"/>
        <v>2000</v>
      </c>
      <c r="CI143" s="19">
        <f t="shared" si="230"/>
        <v>6.9699362414270077E-2</v>
      </c>
      <c r="CJ143" s="19">
        <f t="shared" si="310"/>
        <v>2.0870831667535183E-2</v>
      </c>
      <c r="CK143" s="19">
        <f t="shared" si="311"/>
        <v>4.6191187304505943E-3</v>
      </c>
      <c r="CL143" s="19">
        <f t="shared" si="312"/>
        <v>1.7465649050433137E-6</v>
      </c>
      <c r="CM143" s="19">
        <f t="shared" si="313"/>
        <v>1.7465649050433137E-6</v>
      </c>
      <c r="CN143" s="19">
        <f t="shared" si="314"/>
        <v>1.7465649050433137E-6</v>
      </c>
      <c r="CO143" s="19">
        <f t="shared" si="315"/>
        <v>2.6810662473694454E-2</v>
      </c>
      <c r="CP143" s="19">
        <f t="shared" si="316"/>
        <v>0.13030887916912973</v>
      </c>
      <c r="CQ143" s="19">
        <f t="shared" si="317"/>
        <v>8.8769434964552779E-3</v>
      </c>
      <c r="CR143" s="19">
        <f t="shared" si="318"/>
        <v>0.16610813399100938</v>
      </c>
      <c r="CS143" s="19">
        <f t="shared" si="319"/>
        <v>0.21577315236890057</v>
      </c>
      <c r="CT143" s="19">
        <f t="shared" si="320"/>
        <v>3.1943188983354437E-2</v>
      </c>
      <c r="CU143" s="19">
        <f t="shared" si="321"/>
        <v>5.4022145422588284E-2</v>
      </c>
      <c r="CV143" s="19">
        <f t="shared" si="322"/>
        <v>0.14384668273646137</v>
      </c>
      <c r="CW143" s="19">
        <f t="shared" si="323"/>
        <v>3.1737697258761501E-2</v>
      </c>
      <c r="CX143" s="19">
        <f t="shared" si="324"/>
        <v>1.6991652686295801E-2</v>
      </c>
      <c r="CY143" s="19">
        <f t="shared" si="309"/>
        <v>2.1029041424512243E-2</v>
      </c>
      <c r="CZ143" s="19">
        <f t="shared" si="168"/>
        <v>9.8558689783637132E-3</v>
      </c>
      <c r="DA143" s="19">
        <f t="shared" si="169"/>
        <v>3.5032167031928886E-2</v>
      </c>
      <c r="DB143" s="19">
        <f t="shared" si="170"/>
        <v>6.007566720835346E-3</v>
      </c>
      <c r="DC143" s="19">
        <f t="shared" si="171"/>
        <v>6.4616647507379542E-3</v>
      </c>
      <c r="DF143" s="19">
        <f t="shared" si="280"/>
        <v>6.9939332484814584E-2</v>
      </c>
      <c r="DG143" s="19">
        <f t="shared" si="327"/>
        <v>2.2034339338103993E-2</v>
      </c>
      <c r="DH143" s="19">
        <f t="shared" si="328"/>
        <v>4.703369178094133E-3</v>
      </c>
      <c r="DI143" s="19">
        <f t="shared" si="329"/>
        <v>1.7550267777085138E-6</v>
      </c>
      <c r="DJ143" s="19">
        <f t="shared" si="330"/>
        <v>1.7550267777085138E-6</v>
      </c>
      <c r="DK143" s="19">
        <f t="shared" si="331"/>
        <v>1.7550267777085138E-6</v>
      </c>
      <c r="DL143" s="19">
        <f t="shared" si="332"/>
        <v>2.8169671570598961E-2</v>
      </c>
      <c r="DM143" s="19">
        <f t="shared" si="333"/>
        <v>0.13236579335770668</v>
      </c>
      <c r="DN143" s="19">
        <f t="shared" si="334"/>
        <v>8.9155842099963543E-3</v>
      </c>
      <c r="DO143" s="19">
        <f t="shared" si="335"/>
        <v>0.16420549930558531</v>
      </c>
      <c r="DP143" s="19">
        <f t="shared" si="336"/>
        <v>0.21283130871773492</v>
      </c>
      <c r="DQ143" s="19">
        <f t="shared" si="337"/>
        <v>3.1566909694700274E-2</v>
      </c>
      <c r="DR143" s="19">
        <f t="shared" si="338"/>
        <v>5.4595458480304407E-2</v>
      </c>
      <c r="DS143" s="19">
        <f t="shared" si="339"/>
        <v>0.14256231003817496</v>
      </c>
      <c r="DT143" s="19">
        <f t="shared" si="340"/>
        <v>3.2238186262835873E-2</v>
      </c>
      <c r="DU143" s="19">
        <f t="shared" si="341"/>
        <v>1.7176956412609325E-2</v>
      </c>
      <c r="DV143" s="19">
        <f t="shared" si="325"/>
        <v>2.0408644499132472E-2</v>
      </c>
      <c r="DW143" s="19">
        <f t="shared" si="248"/>
        <v>9.9993164390834565E-3</v>
      </c>
      <c r="DX143" s="19">
        <f t="shared" si="249"/>
        <v>3.545430066719376E-2</v>
      </c>
      <c r="DY143" s="19">
        <f t="shared" si="250"/>
        <v>6.1710928893443382E-3</v>
      </c>
      <c r="DZ143" s="19">
        <f t="shared" si="251"/>
        <v>6.5593886980775248E-3</v>
      </c>
      <c r="EA143" s="19">
        <f t="shared" si="252"/>
        <v>0.99990272732442453</v>
      </c>
      <c r="EC143" s="19">
        <f t="shared" si="281"/>
        <v>6.9946136332641823E-2</v>
      </c>
      <c r="ED143" s="19">
        <f t="shared" si="342"/>
        <v>2.2036482885754563E-2</v>
      </c>
      <c r="EE143" s="19">
        <f t="shared" si="343"/>
        <v>4.7038267319057889E-3</v>
      </c>
      <c r="EF143" s="19">
        <f t="shared" si="344"/>
        <v>1.7551975104665204E-6</v>
      </c>
      <c r="EG143" s="19">
        <f t="shared" si="345"/>
        <v>1.7551975104665204E-6</v>
      </c>
      <c r="EH143" s="19">
        <f t="shared" si="346"/>
        <v>1.7551975104665204E-6</v>
      </c>
      <c r="EI143" s="19">
        <f t="shared" si="347"/>
        <v>2.8172411976489328E-2</v>
      </c>
      <c r="EJ143" s="19">
        <f t="shared" si="348"/>
        <v>0.13237867018514471</v>
      </c>
      <c r="EK143" s="19">
        <f t="shared" si="349"/>
        <v>8.916451537094007E-3</v>
      </c>
      <c r="EL143" s="19">
        <f t="shared" si="350"/>
        <v>0.16422147356770619</v>
      </c>
      <c r="EM143" s="19">
        <f t="shared" si="351"/>
        <v>0.21285201340258023</v>
      </c>
      <c r="EN143" s="19">
        <f t="shared" si="352"/>
        <v>3.1569980591180241E-2</v>
      </c>
      <c r="EO143" s="19">
        <f t="shared" si="353"/>
        <v>5.4600769643256088E-2</v>
      </c>
      <c r="EP143" s="19">
        <f t="shared" si="354"/>
        <v>0.14257617880456061</v>
      </c>
      <c r="EQ143" s="19">
        <f t="shared" si="355"/>
        <v>3.2241322462535894E-2</v>
      </c>
      <c r="ER143" s="19">
        <f t="shared" si="356"/>
        <v>1.7178627423661538E-2</v>
      </c>
      <c r="ES143" s="19">
        <f t="shared" si="326"/>
        <v>2.0410629895712608E-2</v>
      </c>
      <c r="ET143" s="19">
        <f t="shared" si="254"/>
        <v>1.0000289193969883E-2</v>
      </c>
      <c r="EU143" s="19">
        <f t="shared" si="255"/>
        <v>3.5457749737380598E-2</v>
      </c>
      <c r="EV143" s="19">
        <f t="shared" si="256"/>
        <v>6.1716932264573067E-3</v>
      </c>
      <c r="EW143" s="19">
        <f t="shared" si="257"/>
        <v>6.5600268094371259E-3</v>
      </c>
      <c r="EZ143">
        <f t="shared" si="282"/>
        <v>-1.385661876085637E-2</v>
      </c>
      <c r="FA143">
        <f t="shared" si="293"/>
        <v>-8.0099369709771426E-2</v>
      </c>
      <c r="FB143">
        <f t="shared" si="294"/>
        <v>-1.5283009405035856E-2</v>
      </c>
      <c r="FC143">
        <f t="shared" si="295"/>
        <v>-1.6645077842163403E-2</v>
      </c>
      <c r="FD143">
        <f t="shared" si="296"/>
        <v>1.7777595664485085E-2</v>
      </c>
      <c r="FE143">
        <f t="shared" si="297"/>
        <v>1.1100503425580922E-2</v>
      </c>
      <c r="FF143">
        <f t="shared" si="298"/>
        <v>-8.5946441938415483E-2</v>
      </c>
      <c r="FG143">
        <f t="shared" si="299"/>
        <v>4.9117898573864532E-3</v>
      </c>
      <c r="FH143">
        <f t="shared" si="300"/>
        <v>-1.5393609429642494E-2</v>
      </c>
      <c r="FI143">
        <f t="shared" si="301"/>
        <v>3.4550233508884858E-2</v>
      </c>
      <c r="FJ143">
        <f t="shared" si="302"/>
        <v>3.5888401427039536E-2</v>
      </c>
      <c r="FK143">
        <f t="shared" si="303"/>
        <v>1.6772106758134252E-2</v>
      </c>
      <c r="FL143">
        <f t="shared" si="304"/>
        <v>-2.0870070551365607E-2</v>
      </c>
      <c r="FM143">
        <f t="shared" si="305"/>
        <v>7.3789458212597775E-2</v>
      </c>
      <c r="FN143">
        <f t="shared" si="306"/>
        <v>-5.9521741790228927E-2</v>
      </c>
      <c r="FO143">
        <f t="shared" si="307"/>
        <v>-7.2818130846175166E-2</v>
      </c>
      <c r="FP143">
        <f t="shared" si="288"/>
        <v>-0.16142738970925996</v>
      </c>
      <c r="FQ143">
        <f t="shared" si="289"/>
        <v>-7.8719365940988592E-2</v>
      </c>
      <c r="FR143">
        <f t="shared" si="290"/>
        <v>5.2343500360695856E-2</v>
      </c>
      <c r="FS143">
        <f t="shared" si="291"/>
        <v>-0.10097371865930556</v>
      </c>
      <c r="FT143">
        <f t="shared" si="292"/>
        <v>-0.12952928953815621</v>
      </c>
      <c r="FV143" s="3"/>
      <c r="FW143" s="19">
        <f t="shared" si="428"/>
        <v>1.0117079190439373</v>
      </c>
      <c r="FX143" s="19">
        <f t="shared" si="283"/>
        <v>0.70607387511754671</v>
      </c>
      <c r="FY143" s="19">
        <f t="shared" si="386"/>
        <v>0.95294848861791071</v>
      </c>
      <c r="GA143" s="19">
        <f t="shared" si="429"/>
        <v>0.9836214701247753</v>
      </c>
      <c r="GB143" s="19">
        <f t="shared" si="284"/>
        <v>0.85950067290647625</v>
      </c>
      <c r="GC143" s="19">
        <f t="shared" si="387"/>
        <v>0.93237339710081402</v>
      </c>
      <c r="GE143" s="19">
        <f t="shared" si="430"/>
        <v>0.94403631438189306</v>
      </c>
      <c r="GF143" s="19">
        <f t="shared" si="285"/>
        <v>0.72421370605857582</v>
      </c>
      <c r="GG143" s="19">
        <f t="shared" si="388"/>
        <v>0.82195556291448169</v>
      </c>
      <c r="GI143" s="19">
        <f t="shared" si="360"/>
        <v>1.7862254208443542</v>
      </c>
      <c r="GJ143" s="19">
        <f t="shared" si="262"/>
        <v>1.3044994609804024</v>
      </c>
      <c r="GK143" s="19">
        <f t="shared" si="389"/>
        <v>1.3044959549428785</v>
      </c>
      <c r="GL143" s="3"/>
      <c r="GM143" s="3"/>
      <c r="GN143" s="8"/>
      <c r="GO143" s="3"/>
      <c r="GP143" s="19">
        <v>0.17112372429578779</v>
      </c>
      <c r="GQ143" s="19">
        <v>0.12473096024192561</v>
      </c>
      <c r="GV143" s="30"/>
      <c r="GW143" s="12">
        <f t="shared" si="265"/>
        <v>0</v>
      </c>
      <c r="GX143" s="19"/>
      <c r="HF143" s="12">
        <f t="shared" ca="1" si="390"/>
        <v>1</v>
      </c>
      <c r="HG143" s="12">
        <f t="shared" ca="1" si="391"/>
        <v>1</v>
      </c>
      <c r="HH143" s="12">
        <f t="shared" ca="1" si="392"/>
        <v>1</v>
      </c>
      <c r="HJ143" s="17"/>
      <c r="HL143" s="18">
        <f t="shared" si="268"/>
        <v>2000</v>
      </c>
      <c r="HM143" s="9">
        <f t="shared" si="393"/>
        <v>1.2642547201300305</v>
      </c>
      <c r="HN143" s="9">
        <f t="shared" si="394"/>
        <v>0.82482478158475547</v>
      </c>
      <c r="HO143" s="9">
        <f t="shared" si="395"/>
        <v>0.94860582712104957</v>
      </c>
      <c r="HP143" s="9">
        <f t="shared" si="396"/>
        <v>0.90148945027535554</v>
      </c>
      <c r="HQ143" s="9">
        <f t="shared" si="397"/>
        <v>0.96453038432818816</v>
      </c>
      <c r="HR143" s="9">
        <f t="shared" si="269"/>
        <v>1.0427901825672552</v>
      </c>
      <c r="HS143" s="9">
        <f t="shared" si="398"/>
        <v>1.0427886233987487</v>
      </c>
      <c r="HT143" s="9"/>
      <c r="HU143" s="9">
        <f t="shared" si="399"/>
        <v>0.85515814561935399</v>
      </c>
      <c r="HV143" s="23">
        <f t="shared" si="270"/>
        <v>0.82482601485561624</v>
      </c>
      <c r="HX143" s="8"/>
      <c r="HY143" s="5">
        <f t="shared" si="287"/>
        <v>51</v>
      </c>
      <c r="HZ143" t="b">
        <f t="shared" si="271"/>
        <v>0</v>
      </c>
      <c r="IC143" s="11"/>
      <c r="ID143" s="11"/>
      <c r="IE143" s="11"/>
      <c r="IF143">
        <f t="shared" si="273"/>
        <v>0</v>
      </c>
      <c r="IG143" s="12">
        <f t="shared" ca="1" si="274"/>
        <v>0.78978074659198583</v>
      </c>
      <c r="IH143" s="19">
        <f t="shared" ca="1" si="275"/>
        <v>1.0121537479188145</v>
      </c>
      <c r="II143" s="19">
        <f t="shared" ca="1" si="276"/>
        <v>0.79938049592833771</v>
      </c>
      <c r="IJ143" s="11">
        <f t="shared" si="193"/>
        <v>0</v>
      </c>
      <c r="IK143" s="12">
        <f t="shared" ca="1" si="400"/>
        <v>0.70778005137359057</v>
      </c>
      <c r="IL143" s="12">
        <f t="shared" ca="1" si="401"/>
        <v>1.1158561830885969</v>
      </c>
      <c r="IM143" s="12">
        <f t="shared" ca="1" si="402"/>
        <v>1.0121537479188145</v>
      </c>
      <c r="IN143" s="12">
        <f t="shared" ca="1" si="403"/>
        <v>0.79938049592833771</v>
      </c>
      <c r="IO143">
        <f t="shared" si="277"/>
        <v>0</v>
      </c>
      <c r="IP143" s="12">
        <f t="shared" ca="1" si="278"/>
        <v>1.0121537479188145</v>
      </c>
      <c r="IQ143" s="12">
        <f t="shared" ca="1" si="404"/>
        <v>1.017409795335978</v>
      </c>
      <c r="IR143" s="12">
        <f t="shared" ca="1" si="405"/>
        <v>1.0967617848814886</v>
      </c>
    </row>
    <row r="144" spans="1:252" x14ac:dyDescent="0.2">
      <c r="A144" t="s">
        <v>105</v>
      </c>
      <c r="B144" s="1">
        <f t="shared" si="279"/>
        <v>2001</v>
      </c>
      <c r="C144" s="60">
        <f>Conversion_factors!$A63*C310+C391</f>
        <v>1837.9501137266329</v>
      </c>
      <c r="D144" s="60">
        <f>Conversion_factors!$A63*D310+D391</f>
        <v>485.54957623107725</v>
      </c>
      <c r="E144" s="60">
        <f>Conversion_factors!$A63*E310+E391</f>
        <v>103.75118680515884</v>
      </c>
      <c r="F144" s="60">
        <f>Conversion_factors!$A63*F310+F391</f>
        <v>4.2132209122902366E-2</v>
      </c>
      <c r="G144" s="60">
        <f>Conversion_factors!$A63*G310+G391</f>
        <v>4.2132209122902366E-2</v>
      </c>
      <c r="H144" s="60">
        <f>Conversion_factors!$A63*H310+H391</f>
        <v>4.2132209122902366E-2</v>
      </c>
      <c r="I144" s="60">
        <f>Conversion_factors!$A63*I310+I391</f>
        <v>574.81788751592762</v>
      </c>
      <c r="J144" s="60">
        <f>Conversion_factors!$A63*J310+J391</f>
        <v>3092.66068495952</v>
      </c>
      <c r="K144" s="60">
        <f>Conversion_factors!$A63*K310+K391</f>
        <v>211.24486824827676</v>
      </c>
      <c r="L144" s="60">
        <f>Conversion_factors!$A63*L310+L391</f>
        <v>3949.767577143401</v>
      </c>
      <c r="M144" s="60">
        <f>Conversion_factors!$A63*M310+M391</f>
        <v>4934.1718322318193</v>
      </c>
      <c r="N144" s="60">
        <f>Conversion_factors!$A63*N310+N391</f>
        <v>775.92943476295727</v>
      </c>
      <c r="O144" s="60">
        <f>Conversion_factors!$A63*O310+O391</f>
        <v>1295.4586765309177</v>
      </c>
      <c r="P144" s="60">
        <f>Conversion_factors!$A63*P310+P391</f>
        <v>3246.1296954695995</v>
      </c>
      <c r="Q144" s="60">
        <f>Conversion_factors!$A63*Q310+Q391</f>
        <v>740.8261604469991</v>
      </c>
      <c r="R144" s="60">
        <f>Conversion_factors!$A63*R310+R391</f>
        <v>398.38430979601895</v>
      </c>
      <c r="S144" s="60">
        <f>Conversion_factors!$A63*S310+S391</f>
        <v>479.64673191516994</v>
      </c>
      <c r="T144" s="60">
        <f>Conversion_factors!$A63*T310+T391</f>
        <v>227.37355994482249</v>
      </c>
      <c r="U144" s="60">
        <f>Conversion_factors!$A63*U310+U391</f>
        <v>865.85679035876376</v>
      </c>
      <c r="V144" s="60">
        <f>Conversion_factors!$A63*V310+V391</f>
        <v>132.10947420939976</v>
      </c>
      <c r="W144" s="60">
        <f>Conversion_factors!$A63*W310+W391</f>
        <v>153.29512115899479</v>
      </c>
      <c r="X144" s="77">
        <f>Conversion_factors!$A63*X310+X391</f>
        <v>23505.050078082826</v>
      </c>
      <c r="Z144" s="132">
        <f t="shared" si="361"/>
        <v>2.1197342570553519</v>
      </c>
      <c r="AA144" s="132">
        <f t="shared" si="362"/>
        <v>4.9656643033824661</v>
      </c>
      <c r="AB144" s="132">
        <f t="shared" si="363"/>
        <v>1.5539844478805607</v>
      </c>
      <c r="AC144" s="132">
        <f t="shared" si="364"/>
        <v>4.8591681752532896E-5</v>
      </c>
      <c r="AD144" s="132">
        <f t="shared" si="365"/>
        <v>4.3088165885799153E-4</v>
      </c>
      <c r="AE144" s="132">
        <f t="shared" si="366"/>
        <v>6.3105589196581842E-4</v>
      </c>
      <c r="AF144" s="132">
        <f t="shared" si="367"/>
        <v>5.7096411497704791</v>
      </c>
      <c r="AG144" s="132">
        <f t="shared" si="368"/>
        <v>14.99573948499147</v>
      </c>
      <c r="AH144" s="132">
        <f t="shared" si="369"/>
        <v>1.810677372035427</v>
      </c>
      <c r="AI144" s="132">
        <f t="shared" si="370"/>
        <v>5.2638525293027181</v>
      </c>
      <c r="AJ144" s="132">
        <f t="shared" si="371"/>
        <v>6.555615613035723</v>
      </c>
      <c r="AK144" s="132">
        <f t="shared" si="372"/>
        <v>3.182474093055069</v>
      </c>
      <c r="AL144" s="132">
        <f t="shared" si="373"/>
        <v>10.340827376656483</v>
      </c>
      <c r="AM144" s="132">
        <f t="shared" si="374"/>
        <v>13.046884609368696</v>
      </c>
      <c r="AN144" s="132">
        <f t="shared" si="375"/>
        <v>2.0890067788732667</v>
      </c>
      <c r="AO144" s="132">
        <f t="shared" si="376"/>
        <v>1.1722002801344724</v>
      </c>
      <c r="AP144" s="132">
        <f t="shared" si="377"/>
        <v>1.8015690390919539</v>
      </c>
      <c r="AQ144" s="132">
        <f t="shared" si="378"/>
        <v>1.5084248787666354</v>
      </c>
      <c r="AR144" s="132">
        <f t="shared" si="379"/>
        <v>1.1869673131614289</v>
      </c>
      <c r="AS144" s="132">
        <f t="shared" si="380"/>
        <v>1.4361653265970724</v>
      </c>
      <c r="AT144" s="132">
        <f t="shared" si="381"/>
        <v>1.0681242293011601</v>
      </c>
      <c r="AU144" s="132">
        <f t="shared" si="359"/>
        <v>14.622528143893174</v>
      </c>
      <c r="AV144" s="132"/>
      <c r="AX144" s="132">
        <f t="shared" si="406"/>
        <v>1.0715716635747203</v>
      </c>
      <c r="AY144" s="132">
        <f t="shared" si="407"/>
        <v>0.95532648821153643</v>
      </c>
      <c r="AZ144" s="132">
        <f t="shared" si="408"/>
        <v>1.1750986414390443</v>
      </c>
      <c r="BA144" s="132">
        <f t="shared" si="409"/>
        <v>0.76784872013144378</v>
      </c>
      <c r="BB144" s="132">
        <f t="shared" si="410"/>
        <v>0.85278708327293584</v>
      </c>
      <c r="BC144" s="132">
        <f t="shared" si="411"/>
        <v>1.2446140870799731</v>
      </c>
      <c r="BD144" s="132">
        <f t="shared" si="412"/>
        <v>1.0132482841269816</v>
      </c>
      <c r="BE144" s="132">
        <f t="shared" si="413"/>
        <v>1.0537052137203244</v>
      </c>
      <c r="BF144" s="132">
        <f t="shared" si="414"/>
        <v>1.2579788469199156</v>
      </c>
      <c r="BG144" s="132">
        <f t="shared" si="415"/>
        <v>1.176069949019251</v>
      </c>
      <c r="BH144" s="132">
        <f t="shared" si="416"/>
        <v>0.98775185582011382</v>
      </c>
      <c r="BI144" s="132">
        <f t="shared" si="417"/>
        <v>0.94486994810450675</v>
      </c>
      <c r="BJ144" s="132">
        <f t="shared" si="418"/>
        <v>0.83842539265263205</v>
      </c>
      <c r="BK144" s="132">
        <f t="shared" si="419"/>
        <v>0.84636952467250759</v>
      </c>
      <c r="BL144" s="132">
        <f t="shared" si="420"/>
        <v>0.9903622932363364</v>
      </c>
      <c r="BM144" s="132">
        <f t="shared" si="421"/>
        <v>0.88223488092976743</v>
      </c>
      <c r="BN144" s="132">
        <f t="shared" si="422"/>
        <v>0.20111645451345542</v>
      </c>
      <c r="BO144" s="132">
        <f t="shared" si="423"/>
        <v>0.74466712485187103</v>
      </c>
      <c r="BP144" s="132">
        <f t="shared" si="424"/>
        <v>0.87962480741946381</v>
      </c>
      <c r="BQ144" s="132">
        <f t="shared" si="425"/>
        <v>0.96759201974136522</v>
      </c>
      <c r="BR144" s="132">
        <f t="shared" si="426"/>
        <v>0.8292896488705217</v>
      </c>
      <c r="BS144" s="132">
        <f t="shared" si="427"/>
        <v>0.73494233825037203</v>
      </c>
      <c r="BT144" s="16"/>
      <c r="BU144" s="796">
        <f t="shared" si="382"/>
        <v>2001</v>
      </c>
      <c r="BV144" s="9">
        <f t="shared" si="385"/>
        <v>1.710340161161346</v>
      </c>
      <c r="BW144" s="9">
        <f t="shared" si="222"/>
        <v>0.73494233825037203</v>
      </c>
      <c r="BX144" s="9">
        <f t="shared" si="223"/>
        <v>0.90949576193713255</v>
      </c>
      <c r="BY144" s="9">
        <f t="shared" si="224"/>
        <v>0.84533246753193581</v>
      </c>
      <c r="BZ144" s="9">
        <f t="shared" si="225"/>
        <v>0.95593042837498465</v>
      </c>
      <c r="CA144" s="9">
        <f t="shared" si="166"/>
        <v>1.2570050109404189</v>
      </c>
      <c r="CB144" s="9">
        <f t="shared" si="226"/>
        <v>1.2570013972474376</v>
      </c>
      <c r="CC144" s="9">
        <v>0.93934589132775725</v>
      </c>
      <c r="CD144" s="9">
        <f t="shared" si="227"/>
        <v>0.76882629664815427</v>
      </c>
      <c r="CE144" s="9">
        <f t="shared" si="228"/>
        <v>0.73494445110082318</v>
      </c>
      <c r="CG144" s="35"/>
      <c r="CH144">
        <f t="shared" si="229"/>
        <v>2001</v>
      </c>
      <c r="CI144" s="19">
        <f t="shared" si="230"/>
        <v>7.8193839520487599E-2</v>
      </c>
      <c r="CJ144" s="19">
        <f t="shared" si="310"/>
        <v>2.0657244916224435E-2</v>
      </c>
      <c r="CK144" s="19">
        <f t="shared" si="311"/>
        <v>4.4139955652296673E-3</v>
      </c>
      <c r="CL144" s="19">
        <f t="shared" si="312"/>
        <v>1.7924747653351458E-6</v>
      </c>
      <c r="CM144" s="19">
        <f t="shared" si="313"/>
        <v>1.7924747653351458E-6</v>
      </c>
      <c r="CN144" s="19">
        <f t="shared" si="314"/>
        <v>1.7924747653351458E-6</v>
      </c>
      <c r="CO144" s="19">
        <f t="shared" si="315"/>
        <v>2.4455080317055521E-2</v>
      </c>
      <c r="CP144" s="19">
        <f t="shared" si="316"/>
        <v>0.13157430742269538</v>
      </c>
      <c r="CQ144" s="19">
        <f t="shared" si="317"/>
        <v>8.9872120053575665E-3</v>
      </c>
      <c r="CR144" s="19">
        <f t="shared" si="318"/>
        <v>0.16803910495925059</v>
      </c>
      <c r="CS144" s="19">
        <f t="shared" si="319"/>
        <v>0.20991964772849664</v>
      </c>
      <c r="CT144" s="19">
        <f t="shared" si="320"/>
        <v>3.301117981818167E-2</v>
      </c>
      <c r="CU144" s="19">
        <f t="shared" si="321"/>
        <v>5.5114057286730148E-2</v>
      </c>
      <c r="CV144" s="19">
        <f t="shared" si="322"/>
        <v>0.13810350051100032</v>
      </c>
      <c r="CW144" s="19">
        <f t="shared" si="323"/>
        <v>3.1517744399012323E-2</v>
      </c>
      <c r="CX144" s="19">
        <f t="shared" si="324"/>
        <v>1.6948881558329056E-2</v>
      </c>
      <c r="CY144" s="19">
        <f t="shared" si="309"/>
        <v>2.0406114018979023E-2</v>
      </c>
      <c r="CZ144" s="19">
        <f t="shared" si="168"/>
        <v>9.6733918536440772E-3</v>
      </c>
      <c r="DA144" s="19">
        <f t="shared" si="169"/>
        <v>3.6837053632407614E-2</v>
      </c>
      <c r="DB144" s="19">
        <f t="shared" si="170"/>
        <v>5.6204719313737873E-3</v>
      </c>
      <c r="DC144" s="19">
        <f t="shared" si="171"/>
        <v>6.521795131248587E-3</v>
      </c>
      <c r="DF144" s="19">
        <f t="shared" si="280"/>
        <v>7.3865213714441311E-2</v>
      </c>
      <c r="DG144" s="19">
        <f t="shared" si="327"/>
        <v>2.0763855204412599E-2</v>
      </c>
      <c r="DH144" s="19">
        <f t="shared" si="328"/>
        <v>4.5157807212621104E-3</v>
      </c>
      <c r="DI144" s="19">
        <f t="shared" si="329"/>
        <v>1.7694205705081499E-6</v>
      </c>
      <c r="DJ144" s="19">
        <f t="shared" si="330"/>
        <v>1.7694205705081499E-6</v>
      </c>
      <c r="DK144" s="19">
        <f t="shared" si="331"/>
        <v>1.7694205705081499E-6</v>
      </c>
      <c r="DL144" s="19">
        <f t="shared" si="332"/>
        <v>2.5614821997515899E-2</v>
      </c>
      <c r="DM144" s="19">
        <f t="shared" si="333"/>
        <v>0.13094057419101154</v>
      </c>
      <c r="DN144" s="19">
        <f t="shared" si="334"/>
        <v>8.9319643089584826E-3</v>
      </c>
      <c r="DO144" s="19">
        <f t="shared" si="335"/>
        <v>0.16707175967519339</v>
      </c>
      <c r="DP144" s="19">
        <f t="shared" si="336"/>
        <v>0.21283298456679606</v>
      </c>
      <c r="DQ144" s="19">
        <f t="shared" si="337"/>
        <v>3.2474257508437326E-2</v>
      </c>
      <c r="DR144" s="19">
        <f t="shared" si="338"/>
        <v>5.4566280536090007E-2</v>
      </c>
      <c r="DS144" s="19">
        <f t="shared" si="339"/>
        <v>0.14095559184780318</v>
      </c>
      <c r="DT144" s="19">
        <f t="shared" si="340"/>
        <v>3.1627593357860286E-2</v>
      </c>
      <c r="DU144" s="19">
        <f t="shared" si="341"/>
        <v>1.6970258139100421E-2</v>
      </c>
      <c r="DV144" s="19">
        <f t="shared" si="325"/>
        <v>2.0716016801079304E-2</v>
      </c>
      <c r="DW144" s="19">
        <f t="shared" si="248"/>
        <v>9.7643462383571727E-3</v>
      </c>
      <c r="DX144" s="19">
        <f t="shared" si="249"/>
        <v>3.5927054562424565E-2</v>
      </c>
      <c r="DY144" s="19">
        <f t="shared" si="250"/>
        <v>5.8118709746353588E-3</v>
      </c>
      <c r="DZ144" s="19">
        <f t="shared" si="251"/>
        <v>6.4916835270253355E-3</v>
      </c>
      <c r="EA144" s="19">
        <f t="shared" si="252"/>
        <v>0.99984721613411576</v>
      </c>
      <c r="EB144" s="19"/>
      <c r="EC144" s="19">
        <f t="shared" si="281"/>
        <v>7.3876500851839458E-2</v>
      </c>
      <c r="ED144" s="19">
        <f t="shared" si="342"/>
        <v>2.076702807124425E-2</v>
      </c>
      <c r="EE144" s="19">
        <f t="shared" si="343"/>
        <v>4.5164707651257595E-3</v>
      </c>
      <c r="EF144" s="19">
        <f t="shared" si="344"/>
        <v>1.7696909507330233E-6</v>
      </c>
      <c r="EG144" s="19">
        <f t="shared" si="345"/>
        <v>1.7696909507330233E-6</v>
      </c>
      <c r="EH144" s="19">
        <f t="shared" si="346"/>
        <v>1.7696909507330233E-6</v>
      </c>
      <c r="EI144" s="19">
        <f t="shared" si="347"/>
        <v>2.5618736127060459E-2</v>
      </c>
      <c r="EJ144" s="19">
        <f t="shared" si="348"/>
        <v>0.13096058285513862</v>
      </c>
      <c r="EK144" s="19">
        <f t="shared" si="349"/>
        <v>8.9333291775254408E-3</v>
      </c>
      <c r="EL144" s="19">
        <f t="shared" si="350"/>
        <v>0.16709728944505359</v>
      </c>
      <c r="EM144" s="19">
        <f t="shared" si="351"/>
        <v>0.21286550698186615</v>
      </c>
      <c r="EN144" s="19">
        <f t="shared" si="352"/>
        <v>3.2479219809200682E-2</v>
      </c>
      <c r="EO144" s="19">
        <f t="shared" si="353"/>
        <v>5.457461865730763E-2</v>
      </c>
      <c r="EP144" s="19">
        <f t="shared" si="354"/>
        <v>0.14097713087886013</v>
      </c>
      <c r="EQ144" s="19">
        <f t="shared" si="355"/>
        <v>3.1632426282234984E-2</v>
      </c>
      <c r="ER144" s="19">
        <f t="shared" si="356"/>
        <v>1.6972851316939701E-2</v>
      </c>
      <c r="ES144" s="19">
        <f t="shared" si="326"/>
        <v>2.0719182357857899E-2</v>
      </c>
      <c r="ET144" s="19">
        <f t="shared" si="254"/>
        <v>9.7658383008863824E-3</v>
      </c>
      <c r="EU144" s="19">
        <f t="shared" si="255"/>
        <v>3.5932544475480589E-2</v>
      </c>
      <c r="EV144" s="19">
        <f t="shared" si="256"/>
        <v>5.8127590704375939E-3</v>
      </c>
      <c r="EW144" s="19">
        <f t="shared" si="257"/>
        <v>6.4926755030886296E-3</v>
      </c>
      <c r="EX144" s="19"/>
      <c r="EY144" s="19"/>
      <c r="EZ144" s="19">
        <f t="shared" si="282"/>
        <v>8.4226055377133749E-2</v>
      </c>
      <c r="FA144" s="19">
        <f t="shared" si="293"/>
        <v>5.8306753480844083E-2</v>
      </c>
      <c r="FB144" s="19">
        <f t="shared" si="294"/>
        <v>0.16739993302821421</v>
      </c>
      <c r="FC144" s="19">
        <f t="shared" si="295"/>
        <v>-4.827372427303394E-3</v>
      </c>
      <c r="FD144" s="19">
        <f t="shared" si="296"/>
        <v>9.4539490385293787E-2</v>
      </c>
      <c r="FE144" s="19">
        <f t="shared" si="297"/>
        <v>0.23876983379343539</v>
      </c>
      <c r="FF144" s="19">
        <f t="shared" si="298"/>
        <v>-6.7204129834657386E-2</v>
      </c>
      <c r="FG144" s="19">
        <f t="shared" si="299"/>
        <v>2.4109672295753573E-2</v>
      </c>
      <c r="FH144" s="19">
        <f t="shared" si="300"/>
        <v>-1.3362066971868581E-3</v>
      </c>
      <c r="FI144" s="19">
        <f t="shared" si="301"/>
        <v>-3.3839767706325422E-2</v>
      </c>
      <c r="FJ144" s="19">
        <f t="shared" si="302"/>
        <v>-4.0858411656985803E-2</v>
      </c>
      <c r="FK144" s="19">
        <f t="shared" si="303"/>
        <v>5.5131864214232253E-2</v>
      </c>
      <c r="FL144" s="19">
        <f t="shared" si="304"/>
        <v>2.2883791667873115E-2</v>
      </c>
      <c r="FM144" s="19">
        <f t="shared" si="305"/>
        <v>1.0223596898118602E-2</v>
      </c>
      <c r="FN144" s="19">
        <f t="shared" si="306"/>
        <v>2.5123134358298313E-2</v>
      </c>
      <c r="FO144" s="19">
        <f t="shared" si="307"/>
        <v>7.5208481577845265E-2</v>
      </c>
      <c r="FP144" s="19">
        <f t="shared" si="288"/>
        <v>-1.2552880124069771E-2</v>
      </c>
      <c r="FQ144" s="19">
        <f t="shared" si="289"/>
        <v>6.643376818636422E-2</v>
      </c>
      <c r="FR144" s="19">
        <f t="shared" si="290"/>
        <v>2.2931240850136637E-2</v>
      </c>
      <c r="FS144" s="19">
        <f t="shared" si="291"/>
        <v>-5.2981777154095806E-2</v>
      </c>
      <c r="FT144" s="19">
        <f t="shared" si="292"/>
        <v>6.2505767458027994E-2</v>
      </c>
      <c r="FU144" s="19"/>
      <c r="FV144" s="16"/>
      <c r="FW144" s="19">
        <f t="shared" si="428"/>
        <v>1.0031291720304827</v>
      </c>
      <c r="FX144" s="19">
        <f t="shared" si="283"/>
        <v>0.7082833017390191</v>
      </c>
      <c r="FY144" s="19">
        <f t="shared" si="386"/>
        <v>0.95593042837498465</v>
      </c>
      <c r="FZ144" s="19"/>
      <c r="GA144" s="19">
        <f t="shared" si="429"/>
        <v>0.97546301167019689</v>
      </c>
      <c r="GB144" s="19">
        <f t="shared" si="284"/>
        <v>0.83841111492591214</v>
      </c>
      <c r="GC144" s="19">
        <f t="shared" si="387"/>
        <v>0.90949576193713255</v>
      </c>
      <c r="GD144" s="19"/>
      <c r="GE144" s="19">
        <f t="shared" si="430"/>
        <v>1.0284405942026411</v>
      </c>
      <c r="GF144" s="19">
        <f t="shared" si="285"/>
        <v>0.74481077418857855</v>
      </c>
      <c r="GG144" s="19">
        <f t="shared" si="388"/>
        <v>0.84533246753193581</v>
      </c>
      <c r="GI144" s="19">
        <f t="shared" si="360"/>
        <v>1.710340161161346</v>
      </c>
      <c r="GJ144" s="19">
        <f t="shared" si="262"/>
        <v>1.2570050109404189</v>
      </c>
      <c r="GK144" s="19">
        <f t="shared" si="389"/>
        <v>1.2570013972474376</v>
      </c>
      <c r="GL144" s="3"/>
      <c r="GM144" s="3"/>
      <c r="GN144" s="8"/>
      <c r="GO144" s="3"/>
      <c r="GP144" s="19">
        <v>2.8815976500157197E-2</v>
      </c>
      <c r="GQ144" s="19">
        <v>2.9559303649875412E-2</v>
      </c>
      <c r="GV144" s="30"/>
      <c r="GW144" s="12">
        <f t="shared" si="265"/>
        <v>0</v>
      </c>
      <c r="GX144" s="19"/>
      <c r="HF144" s="12">
        <f t="shared" ca="1" si="390"/>
        <v>1</v>
      </c>
      <c r="HG144" s="12">
        <f t="shared" ca="1" si="391"/>
        <v>1</v>
      </c>
      <c r="HH144" s="12">
        <f t="shared" ca="1" si="392"/>
        <v>1</v>
      </c>
      <c r="HJ144" s="17"/>
      <c r="HL144" s="18">
        <f t="shared" si="268"/>
        <v>2001</v>
      </c>
      <c r="HM144" s="9">
        <f t="shared" si="393"/>
        <v>1.2105446471330927</v>
      </c>
      <c r="HN144" s="9">
        <f t="shared" si="394"/>
        <v>0.83005810871492403</v>
      </c>
      <c r="HO144" s="9">
        <f t="shared" si="395"/>
        <v>0.92532989701139734</v>
      </c>
      <c r="HP144" s="9">
        <f t="shared" si="396"/>
        <v>0.92712834590859883</v>
      </c>
      <c r="HQ144" s="9">
        <f t="shared" si="397"/>
        <v>0.96754856582937865</v>
      </c>
      <c r="HR144" s="9">
        <f t="shared" si="269"/>
        <v>1.0048240908136385</v>
      </c>
      <c r="HS144" s="9">
        <f t="shared" si="398"/>
        <v>1.0048224003142701</v>
      </c>
      <c r="HT144" s="9"/>
      <c r="HU144" s="9">
        <f t="shared" si="399"/>
        <v>0.85789957683595086</v>
      </c>
      <c r="HV144" s="23">
        <f t="shared" si="270"/>
        <v>0.83005950519325511</v>
      </c>
      <c r="HX144" s="8"/>
      <c r="HY144" s="5">
        <f t="shared" si="287"/>
        <v>52</v>
      </c>
      <c r="HZ144" t="b">
        <f t="shared" si="271"/>
        <v>0</v>
      </c>
      <c r="IC144" s="11"/>
      <c r="ID144" s="11"/>
      <c r="IE144" s="11"/>
      <c r="IF144">
        <f t="shared" si="273"/>
        <v>0</v>
      </c>
      <c r="IG144" s="12">
        <f t="shared" ca="1" si="274"/>
        <v>0.78978074659198583</v>
      </c>
      <c r="IH144" s="19">
        <f t="shared" ca="1" si="275"/>
        <v>1.0121537479188145</v>
      </c>
      <c r="II144" s="19">
        <f t="shared" ca="1" si="276"/>
        <v>0.79938049592833771</v>
      </c>
      <c r="IJ144" s="11">
        <f t="shared" si="193"/>
        <v>0</v>
      </c>
      <c r="IK144" s="12">
        <f t="shared" ca="1" si="400"/>
        <v>0.70778005137359057</v>
      </c>
      <c r="IL144" s="12">
        <f t="shared" ca="1" si="401"/>
        <v>1.1158561830885969</v>
      </c>
      <c r="IM144" s="12">
        <f t="shared" ca="1" si="402"/>
        <v>1.0121537479188145</v>
      </c>
      <c r="IN144" s="12">
        <f t="shared" ca="1" si="403"/>
        <v>0.79938049592833771</v>
      </c>
      <c r="IO144">
        <f t="shared" si="277"/>
        <v>0</v>
      </c>
      <c r="IP144" s="12">
        <f t="shared" ca="1" si="278"/>
        <v>1.0121537479188145</v>
      </c>
      <c r="IQ144" s="12">
        <f t="shared" ca="1" si="404"/>
        <v>1.017409795335978</v>
      </c>
      <c r="IR144" s="12">
        <f t="shared" ca="1" si="405"/>
        <v>1.0967617848814886</v>
      </c>
    </row>
    <row r="145" spans="1:252" x14ac:dyDescent="0.2">
      <c r="A145" t="s">
        <v>105</v>
      </c>
      <c r="B145" s="1">
        <f t="shared" si="279"/>
        <v>2002</v>
      </c>
      <c r="C145" s="60">
        <f>Conversion_factors!$A64*C311+C392</f>
        <v>1792.3374577662389</v>
      </c>
      <c r="D145" s="60">
        <f>Conversion_factors!$A64*D311+D392</f>
        <v>473.68946679562788</v>
      </c>
      <c r="E145" s="60">
        <f>Conversion_factors!$A64*E311+E392</f>
        <v>64.599375305475462</v>
      </c>
      <c r="F145" s="60">
        <f>Conversion_factors!$A64*F311+F392</f>
        <v>4.2151223654367923E-2</v>
      </c>
      <c r="G145" s="60">
        <f>Conversion_factors!$A64*G311+G392</f>
        <v>4.2151223654367923E-2</v>
      </c>
      <c r="H145" s="60">
        <f>Conversion_factors!$A64*H311+H392</f>
        <v>4.2151223654367923E-2</v>
      </c>
      <c r="I145" s="60">
        <f>Conversion_factors!$A64*I311+I392</f>
        <v>543.75896693154857</v>
      </c>
      <c r="J145" s="60">
        <f>Conversion_factors!$A64*J311+J392</f>
        <v>2921.1566707364959</v>
      </c>
      <c r="K145" s="60">
        <f>Conversion_factors!$A64*K311+K392</f>
        <v>209.42289367627114</v>
      </c>
      <c r="L145" s="60">
        <f>Conversion_factors!$A64*L311+L392</f>
        <v>3503.9668074735146</v>
      </c>
      <c r="M145" s="60">
        <f>Conversion_factors!$A64*M311+M392</f>
        <v>4873.3286913918155</v>
      </c>
      <c r="N145" s="60">
        <f>Conversion_factors!$A64*N311+N392</f>
        <v>759.73356473382546</v>
      </c>
      <c r="O145" s="60">
        <f>Conversion_factors!$A64*O311+O392</f>
        <v>1358.2125491731053</v>
      </c>
      <c r="P145" s="60">
        <f>Conversion_factors!$A64*P311+P392</f>
        <v>3077.9954138256635</v>
      </c>
      <c r="Q145" s="60">
        <f>Conversion_factors!$A64*Q311+Q392</f>
        <v>674.56503682815537</v>
      </c>
      <c r="R145" s="60">
        <f>Conversion_factors!$A64*R311+R392</f>
        <v>356.66298722351507</v>
      </c>
      <c r="S145" s="60">
        <f>Conversion_factors!$A64*S311+S392</f>
        <v>426.4011736169025</v>
      </c>
      <c r="T145" s="60">
        <f>Conversion_factors!$A64*T311+T392</f>
        <v>206.79504318647633</v>
      </c>
      <c r="U145" s="60">
        <f>Conversion_factors!$A64*U311+U392</f>
        <v>836.25285806541763</v>
      </c>
      <c r="V145" s="60">
        <f>Conversion_factors!$A64*V311+V392</f>
        <v>125.8116065404726</v>
      </c>
      <c r="W145" s="60">
        <f>Conversion_factors!$A64*W311+W392</f>
        <v>149.00528493884363</v>
      </c>
      <c r="X145" s="77">
        <f>Conversion_factors!$A64*X311+X392</f>
        <v>22353.822301880333</v>
      </c>
      <c r="Z145" s="132">
        <f t="shared" si="361"/>
        <v>2.0933661722450552</v>
      </c>
      <c r="AA145" s="132">
        <f t="shared" si="362"/>
        <v>4.8725852551577429</v>
      </c>
      <c r="AB145" s="132">
        <f t="shared" si="363"/>
        <v>1.1127103346710339</v>
      </c>
      <c r="AC145" s="132">
        <f t="shared" si="364"/>
        <v>4.9230654269067683E-5</v>
      </c>
      <c r="AD145" s="132">
        <f t="shared" si="365"/>
        <v>4.3358665383569193E-4</v>
      </c>
      <c r="AE145" s="132">
        <f t="shared" si="366"/>
        <v>7.2604575442805999E-4</v>
      </c>
      <c r="AF145" s="132">
        <f t="shared" si="367"/>
        <v>5.2433426225339055</v>
      </c>
      <c r="AG145" s="132">
        <f t="shared" si="368"/>
        <v>14.078261241639725</v>
      </c>
      <c r="AH145" s="132">
        <f t="shared" si="369"/>
        <v>1.8200666797120459</v>
      </c>
      <c r="AI145" s="132">
        <f t="shared" si="370"/>
        <v>4.5141900035039546</v>
      </c>
      <c r="AJ145" s="132">
        <f t="shared" si="371"/>
        <v>6.1253380140636908</v>
      </c>
      <c r="AK145" s="132">
        <f t="shared" si="372"/>
        <v>3.0553642614873686</v>
      </c>
      <c r="AL145" s="132">
        <f t="shared" si="373"/>
        <v>10.847877676626402</v>
      </c>
      <c r="AM145" s="132">
        <f t="shared" si="374"/>
        <v>12.129107294148431</v>
      </c>
      <c r="AN145" s="132">
        <f t="shared" si="375"/>
        <v>1.9521978871786263</v>
      </c>
      <c r="AO145" s="132">
        <f t="shared" si="376"/>
        <v>1.1305326039332053</v>
      </c>
      <c r="AP145" s="132">
        <f t="shared" si="377"/>
        <v>1.8019717857048552</v>
      </c>
      <c r="AQ145" s="132">
        <f t="shared" si="378"/>
        <v>1.4911486663551237</v>
      </c>
      <c r="AR145" s="132">
        <f t="shared" si="379"/>
        <v>1.1150824349833766</v>
      </c>
      <c r="AS145" s="132">
        <f t="shared" si="380"/>
        <v>1.33416392123401</v>
      </c>
      <c r="AT145" s="132">
        <f t="shared" si="381"/>
        <v>0.97968101989961198</v>
      </c>
      <c r="AU145" s="132">
        <f t="shared" si="359"/>
        <v>13.785539199431899</v>
      </c>
      <c r="AV145" s="132"/>
      <c r="AX145" s="132">
        <f t="shared" si="406"/>
        <v>1.0582420245355797</v>
      </c>
      <c r="AY145" s="132">
        <f t="shared" si="407"/>
        <v>0.93741934128538873</v>
      </c>
      <c r="AZ145" s="132">
        <f t="shared" si="408"/>
        <v>0.8414140851734021</v>
      </c>
      <c r="BA145" s="132">
        <f t="shared" si="409"/>
        <v>0.77794580282800696</v>
      </c>
      <c r="BB145" s="132">
        <f t="shared" si="410"/>
        <v>0.85814072209667924</v>
      </c>
      <c r="BC145" s="132">
        <f t="shared" si="411"/>
        <v>1.4319599663522622</v>
      </c>
      <c r="BD145" s="132">
        <f t="shared" si="412"/>
        <v>0.93049769258894954</v>
      </c>
      <c r="BE145" s="132">
        <f t="shared" si="413"/>
        <v>0.98923679524304475</v>
      </c>
      <c r="BF145" s="132">
        <f t="shared" si="414"/>
        <v>1.2645021241347469</v>
      </c>
      <c r="BG145" s="132">
        <f t="shared" si="415"/>
        <v>1.0085774967535748</v>
      </c>
      <c r="BH145" s="132">
        <f t="shared" si="416"/>
        <v>0.92292079768770474</v>
      </c>
      <c r="BI145" s="132">
        <f t="shared" si="417"/>
        <v>0.90713130312416335</v>
      </c>
      <c r="BJ145" s="132">
        <f t="shared" si="418"/>
        <v>0.87953659501218351</v>
      </c>
      <c r="BK145" s="132">
        <f t="shared" si="419"/>
        <v>0.78683203558638526</v>
      </c>
      <c r="BL145" s="132">
        <f t="shared" si="420"/>
        <v>0.92550354357401887</v>
      </c>
      <c r="BM145" s="132">
        <f t="shared" si="421"/>
        <v>0.85087447437208608</v>
      </c>
      <c r="BN145" s="132">
        <f t="shared" si="422"/>
        <v>0.20116141475039137</v>
      </c>
      <c r="BO145" s="132">
        <f t="shared" si="423"/>
        <v>0.73613834254000021</v>
      </c>
      <c r="BP145" s="132">
        <f t="shared" si="424"/>
        <v>0.82635314490390022</v>
      </c>
      <c r="BQ145" s="132">
        <f t="shared" si="425"/>
        <v>0.89887030365206344</v>
      </c>
      <c r="BR145" s="132">
        <f t="shared" si="426"/>
        <v>0.76062250692432765</v>
      </c>
      <c r="BS145" s="132">
        <f t="shared" si="427"/>
        <v>0.69287446832536304</v>
      </c>
      <c r="BT145" s="16"/>
      <c r="BU145" s="796">
        <f t="shared" si="382"/>
        <v>2002</v>
      </c>
      <c r="BV145" s="9">
        <f t="shared" si="385"/>
        <v>1.7253285764081112</v>
      </c>
      <c r="BW145" s="9">
        <f t="shared" si="222"/>
        <v>0.69287446832536304</v>
      </c>
      <c r="BX145" s="9">
        <f t="shared" si="223"/>
        <v>0.92930941983312576</v>
      </c>
      <c r="BY145" s="9">
        <f t="shared" si="224"/>
        <v>0.8341029663687628</v>
      </c>
      <c r="BZ145" s="9">
        <f t="shared" si="225"/>
        <v>0.89387325236854009</v>
      </c>
      <c r="CA145" s="9">
        <f t="shared" si="166"/>
        <v>1.1954399424739226</v>
      </c>
      <c r="CB145" s="9">
        <f t="shared" si="226"/>
        <v>1.1954361200653256</v>
      </c>
      <c r="CC145" s="9">
        <v>0.88325593953283099</v>
      </c>
      <c r="CD145" s="9">
        <f t="shared" si="227"/>
        <v>0.77513974375724415</v>
      </c>
      <c r="CE145" s="9">
        <f t="shared" si="228"/>
        <v>0.69287668379240464</v>
      </c>
      <c r="CG145" s="35"/>
      <c r="CH145">
        <f t="shared" si="229"/>
        <v>2002</v>
      </c>
      <c r="CI145" s="19">
        <f t="shared" si="230"/>
        <v>8.018035723651043E-2</v>
      </c>
      <c r="CJ145" s="19">
        <f t="shared" si="310"/>
        <v>2.1190535578149542E-2</v>
      </c>
      <c r="CK145" s="19">
        <f t="shared" si="311"/>
        <v>2.8898581384912219E-3</v>
      </c>
      <c r="CL145" s="19">
        <f t="shared" si="312"/>
        <v>1.8856383076294873E-6</v>
      </c>
      <c r="CM145" s="19">
        <f t="shared" si="313"/>
        <v>1.8856383076294873E-6</v>
      </c>
      <c r="CN145" s="19">
        <f t="shared" si="314"/>
        <v>1.8856383076294873E-6</v>
      </c>
      <c r="CO145" s="19">
        <f t="shared" si="315"/>
        <v>2.4325100181449025E-2</v>
      </c>
      <c r="CP145" s="19">
        <f t="shared" si="316"/>
        <v>0.13067817357082495</v>
      </c>
      <c r="CQ145" s="19">
        <f t="shared" si="317"/>
        <v>9.3685496309351603E-3</v>
      </c>
      <c r="CR145" s="19">
        <f t="shared" si="318"/>
        <v>0.15675023090698775</v>
      </c>
      <c r="CS145" s="19">
        <f t="shared" si="319"/>
        <v>0.21800874255772743</v>
      </c>
      <c r="CT145" s="19">
        <f t="shared" si="320"/>
        <v>3.398674081210349E-2</v>
      </c>
      <c r="CU145" s="19">
        <f t="shared" si="321"/>
        <v>6.0759745283421027E-2</v>
      </c>
      <c r="CV145" s="19">
        <f t="shared" si="322"/>
        <v>0.1376943670866862</v>
      </c>
      <c r="CW145" s="19">
        <f t="shared" si="323"/>
        <v>3.0176720013177036E-2</v>
      </c>
      <c r="CX145" s="19">
        <f t="shared" si="324"/>
        <v>1.5955346804090578E-2</v>
      </c>
      <c r="CY145" s="19">
        <f t="shared" si="309"/>
        <v>1.9075090061042268E-2</v>
      </c>
      <c r="CZ145" s="19">
        <f t="shared" si="168"/>
        <v>9.2509925324530014E-3</v>
      </c>
      <c r="DA145" s="19">
        <f t="shared" si="169"/>
        <v>3.7409837421633022E-2</v>
      </c>
      <c r="DB145" s="19">
        <f t="shared" si="170"/>
        <v>5.6281921204093012E-3</v>
      </c>
      <c r="DC145" s="19">
        <f t="shared" si="171"/>
        <v>6.6657631489854766E-3</v>
      </c>
      <c r="DF145" s="19">
        <f t="shared" si="280"/>
        <v>7.9182945325901713E-2</v>
      </c>
      <c r="DG145" s="19">
        <f t="shared" si="327"/>
        <v>2.0922757525833311E-2</v>
      </c>
      <c r="DH145" s="19">
        <f t="shared" si="328"/>
        <v>3.5982884303261018E-3</v>
      </c>
      <c r="DI145" s="19">
        <f t="shared" si="329"/>
        <v>1.8386631766780638E-6</v>
      </c>
      <c r="DJ145" s="19">
        <f t="shared" si="330"/>
        <v>1.8386631766780638E-6</v>
      </c>
      <c r="DK145" s="19">
        <f t="shared" si="331"/>
        <v>1.8386631766780638E-6</v>
      </c>
      <c r="DL145" s="19">
        <f t="shared" si="332"/>
        <v>2.4390032524757466E-2</v>
      </c>
      <c r="DM145" s="19">
        <f t="shared" si="333"/>
        <v>0.13112573013719045</v>
      </c>
      <c r="DN145" s="19">
        <f t="shared" si="334"/>
        <v>9.1765602961238237E-3</v>
      </c>
      <c r="DO145" s="19">
        <f t="shared" si="335"/>
        <v>0.16232925129508741</v>
      </c>
      <c r="DP145" s="19">
        <f t="shared" si="336"/>
        <v>0.21393870813303392</v>
      </c>
      <c r="DQ145" s="19">
        <f t="shared" si="337"/>
        <v>3.3496592646962302E-2</v>
      </c>
      <c r="DR145" s="19">
        <f t="shared" si="338"/>
        <v>5.7891026671486184E-2</v>
      </c>
      <c r="DS145" s="19">
        <f t="shared" si="339"/>
        <v>0.13789883264368966</v>
      </c>
      <c r="DT145" s="19">
        <f t="shared" si="340"/>
        <v>3.0842373388107785E-2</v>
      </c>
      <c r="DU145" s="19">
        <f t="shared" si="341"/>
        <v>1.644711304374644E-2</v>
      </c>
      <c r="DV145" s="19">
        <f t="shared" si="325"/>
        <v>1.9733121003211725E-2</v>
      </c>
      <c r="DW145" s="19">
        <f t="shared" si="248"/>
        <v>9.4606206324903529E-3</v>
      </c>
      <c r="DX145" s="19">
        <f t="shared" si="249"/>
        <v>3.7122709050669452E-2</v>
      </c>
      <c r="DY145" s="19">
        <f t="shared" si="250"/>
        <v>5.6243311428038466E-3</v>
      </c>
      <c r="DZ145" s="19">
        <f t="shared" si="251"/>
        <v>6.5935171829948078E-3</v>
      </c>
      <c r="EA145" s="19">
        <f t="shared" si="252"/>
        <v>0.99978002706394675</v>
      </c>
      <c r="EB145" s="19"/>
      <c r="EC145" s="19">
        <f t="shared" si="281"/>
        <v>7.9200367263225102E-2</v>
      </c>
      <c r="ED145" s="19">
        <f t="shared" si="342"/>
        <v>2.0927360978871681E-2</v>
      </c>
      <c r="EE145" s="19">
        <f t="shared" si="343"/>
        <v>3.5990801305495097E-3</v>
      </c>
      <c r="EF145" s="19">
        <f t="shared" si="344"/>
        <v>1.8390677218044297E-6</v>
      </c>
      <c r="EG145" s="19">
        <f t="shared" si="345"/>
        <v>1.8390677218044297E-6</v>
      </c>
      <c r="EH145" s="19">
        <f t="shared" si="346"/>
        <v>1.8390677218044297E-6</v>
      </c>
      <c r="EI145" s="19">
        <f t="shared" si="347"/>
        <v>2.4395398852269188E-2</v>
      </c>
      <c r="EJ145" s="19">
        <f t="shared" si="348"/>
        <v>0.13115458059536084</v>
      </c>
      <c r="EK145" s="19">
        <f t="shared" si="349"/>
        <v>9.1785793351689786E-3</v>
      </c>
      <c r="EL145" s="19">
        <f t="shared" si="350"/>
        <v>0.16236496719363319</v>
      </c>
      <c r="EM145" s="19">
        <f t="shared" si="351"/>
        <v>0.21398577921316109</v>
      </c>
      <c r="EN145" s="19">
        <f t="shared" si="352"/>
        <v>3.350396261198748E-2</v>
      </c>
      <c r="EO145" s="19">
        <f t="shared" si="353"/>
        <v>5.7903763932446936E-2</v>
      </c>
      <c r="EP145" s="19">
        <f t="shared" si="354"/>
        <v>0.13792917332891422</v>
      </c>
      <c r="EQ145" s="19">
        <f t="shared" si="355"/>
        <v>3.0849159368268798E-2</v>
      </c>
      <c r="ER145" s="19">
        <f t="shared" si="356"/>
        <v>1.6450731759511804E-2</v>
      </c>
      <c r="ES145" s="19">
        <f t="shared" si="326"/>
        <v>1.9737462710834468E-2</v>
      </c>
      <c r="ET145" s="19">
        <f t="shared" si="254"/>
        <v>9.4627021708698772E-3</v>
      </c>
      <c r="EU145" s="19">
        <f t="shared" si="255"/>
        <v>3.7130876838665887E-2</v>
      </c>
      <c r="EV145" s="19">
        <f t="shared" si="256"/>
        <v>5.6255686156492001E-3</v>
      </c>
      <c r="EW145" s="19">
        <f t="shared" si="257"/>
        <v>6.5949678974463856E-3</v>
      </c>
      <c r="EX145" s="19"/>
      <c r="EY145" s="19"/>
      <c r="EZ145" s="19">
        <f t="shared" si="282"/>
        <v>-1.2517351314145523E-2</v>
      </c>
      <c r="FA145" s="19">
        <f t="shared" si="293"/>
        <v>-1.8922436347456797E-2</v>
      </c>
      <c r="FB145" s="19">
        <f t="shared" si="294"/>
        <v>-0.33402346203592331</v>
      </c>
      <c r="FC145" s="19">
        <f t="shared" si="295"/>
        <v>1.3064124827825485E-2</v>
      </c>
      <c r="FD145" s="19">
        <f t="shared" si="296"/>
        <v>6.258190766257961E-3</v>
      </c>
      <c r="FE145" s="19">
        <f t="shared" si="297"/>
        <v>0.14021860004066283</v>
      </c>
      <c r="FF145" s="19">
        <f t="shared" si="298"/>
        <v>-8.5196975746698614E-2</v>
      </c>
      <c r="FG145" s="19">
        <f t="shared" si="299"/>
        <v>-6.3134274679521304E-2</v>
      </c>
      <c r="FH145" s="19">
        <f t="shared" si="300"/>
        <v>5.1721236604919847E-3</v>
      </c>
      <c r="FI145" s="19">
        <f t="shared" si="301"/>
        <v>-0.15363740912315876</v>
      </c>
      <c r="FJ145" s="19">
        <f t="shared" si="302"/>
        <v>-6.7888086960386326E-2</v>
      </c>
      <c r="FK145" s="19">
        <f t="shared" si="303"/>
        <v>-4.0760090932873923E-2</v>
      </c>
      <c r="FL145" s="19">
        <f t="shared" si="304"/>
        <v>4.7869572048413175E-2</v>
      </c>
      <c r="FM145" s="19">
        <f t="shared" si="305"/>
        <v>-7.2941252646121349E-2</v>
      </c>
      <c r="FN145" s="19">
        <f t="shared" si="306"/>
        <v>-6.7732868120810405E-2</v>
      </c>
      <c r="FO145" s="19">
        <f t="shared" si="307"/>
        <v>-3.6193711444903888E-2</v>
      </c>
      <c r="FP145" s="19">
        <f t="shared" si="288"/>
        <v>2.2352826520342041E-4</v>
      </c>
      <c r="FQ145" s="19">
        <f t="shared" si="289"/>
        <v>-1.1519239776639888E-2</v>
      </c>
      <c r="FR145" s="19">
        <f t="shared" si="290"/>
        <v>-6.2473242995188964E-2</v>
      </c>
      <c r="FS145" s="19">
        <f t="shared" si="291"/>
        <v>-7.3671774511209334E-2</v>
      </c>
      <c r="FT145" s="19">
        <f t="shared" si="292"/>
        <v>-8.6432303542989919E-2</v>
      </c>
      <c r="FU145" s="19"/>
      <c r="FV145" s="16"/>
      <c r="FW145" s="19">
        <f t="shared" si="428"/>
        <v>0.93508191164922183</v>
      </c>
      <c r="FX145" s="19">
        <f t="shared" si="283"/>
        <v>0.66230290377934453</v>
      </c>
      <c r="FY145" s="19">
        <f t="shared" si="386"/>
        <v>0.89387325236854009</v>
      </c>
      <c r="FZ145" s="19"/>
      <c r="GA145" s="19">
        <f t="shared" si="429"/>
        <v>1.0217853218510795</v>
      </c>
      <c r="GB145" s="19">
        <f t="shared" si="284"/>
        <v>0.85667617090809556</v>
      </c>
      <c r="GC145" s="19">
        <f t="shared" si="387"/>
        <v>0.92930941983312576</v>
      </c>
      <c r="GD145" s="19"/>
      <c r="GE145" s="19">
        <f t="shared" si="430"/>
        <v>0.98671587618542667</v>
      </c>
      <c r="GF145" s="19">
        <f t="shared" si="285"/>
        <v>0.73491661564582922</v>
      </c>
      <c r="GG145" s="19">
        <f t="shared" si="388"/>
        <v>0.8341029663687628</v>
      </c>
      <c r="GI145" s="19">
        <f t="shared" si="360"/>
        <v>1.7253285764081112</v>
      </c>
      <c r="GJ145" s="19">
        <f t="shared" si="262"/>
        <v>1.1954399424739226</v>
      </c>
      <c r="GK145" s="19">
        <f t="shared" si="389"/>
        <v>1.1954361200653256</v>
      </c>
      <c r="GL145" s="3"/>
      <c r="GM145" s="3"/>
      <c r="GN145" s="8"/>
      <c r="GO145" s="3"/>
      <c r="GP145" s="19">
        <v>1.8419764474831561E-2</v>
      </c>
      <c r="GQ145" s="19">
        <v>1.6246176016063429E-2</v>
      </c>
      <c r="GV145" s="30"/>
      <c r="GW145" s="12">
        <f t="shared" si="265"/>
        <v>0</v>
      </c>
      <c r="GX145" s="19"/>
      <c r="HF145" s="12">
        <f t="shared" ca="1" si="390"/>
        <v>1</v>
      </c>
      <c r="HG145" s="12">
        <f t="shared" ca="1" si="391"/>
        <v>1</v>
      </c>
      <c r="HH145" s="12">
        <f t="shared" ca="1" si="392"/>
        <v>1</v>
      </c>
      <c r="HJ145" s="17"/>
      <c r="HL145" s="18">
        <f t="shared" si="268"/>
        <v>2002</v>
      </c>
      <c r="HM145" s="9">
        <f t="shared" si="393"/>
        <v>1.2211531484464568</v>
      </c>
      <c r="HN145" s="9">
        <f t="shared" si="394"/>
        <v>0.78254584179239628</v>
      </c>
      <c r="HO145" s="9">
        <f t="shared" si="395"/>
        <v>0.94548850663621686</v>
      </c>
      <c r="HP145" s="9">
        <f t="shared" si="396"/>
        <v>0.91481225816954848</v>
      </c>
      <c r="HQ145" s="9">
        <f t="shared" si="397"/>
        <v>0.90473716254919834</v>
      </c>
      <c r="HR145" s="9">
        <f t="shared" si="269"/>
        <v>0.95561023453676897</v>
      </c>
      <c r="HS145" s="9">
        <f t="shared" si="398"/>
        <v>0.95560831850846784</v>
      </c>
      <c r="HT145" s="9"/>
      <c r="HU145" s="9">
        <f t="shared" si="399"/>
        <v>0.86494447582923162</v>
      </c>
      <c r="HV145" s="23">
        <f t="shared" si="270"/>
        <v>0.78254741082434265</v>
      </c>
      <c r="HX145" s="8"/>
      <c r="HY145" s="5">
        <f t="shared" si="287"/>
        <v>53</v>
      </c>
      <c r="HZ145" t="b">
        <f t="shared" si="271"/>
        <v>0</v>
      </c>
      <c r="IC145" s="11"/>
      <c r="ID145" s="11"/>
      <c r="IE145" s="11"/>
      <c r="IF145">
        <f t="shared" si="273"/>
        <v>0</v>
      </c>
      <c r="IG145" s="12">
        <f t="shared" ca="1" si="274"/>
        <v>0.78978074659198583</v>
      </c>
      <c r="IH145" s="19">
        <f t="shared" ca="1" si="275"/>
        <v>1.0121537479188145</v>
      </c>
      <c r="II145" s="19">
        <f t="shared" ca="1" si="276"/>
        <v>0.79938049592833771</v>
      </c>
      <c r="IJ145" s="11">
        <f t="shared" si="193"/>
        <v>0</v>
      </c>
      <c r="IK145" s="12">
        <f t="shared" ca="1" si="400"/>
        <v>0.70778005137359057</v>
      </c>
      <c r="IL145" s="12">
        <f t="shared" ca="1" si="401"/>
        <v>1.1158561830885969</v>
      </c>
      <c r="IM145" s="12">
        <f t="shared" ca="1" si="402"/>
        <v>1.0121537479188145</v>
      </c>
      <c r="IN145" s="12">
        <f t="shared" ca="1" si="403"/>
        <v>0.79938049592833771</v>
      </c>
      <c r="IO145">
        <f t="shared" si="277"/>
        <v>0</v>
      </c>
      <c r="IP145" s="12">
        <f t="shared" ca="1" si="278"/>
        <v>1.0121537479188145</v>
      </c>
      <c r="IQ145" s="12">
        <f t="shared" ca="1" si="404"/>
        <v>1.017409795335978</v>
      </c>
      <c r="IR145" s="12">
        <f t="shared" ca="1" si="405"/>
        <v>1.0967617848814886</v>
      </c>
    </row>
    <row r="146" spans="1:252" x14ac:dyDescent="0.2">
      <c r="A146" t="s">
        <v>105</v>
      </c>
      <c r="B146" s="1">
        <f t="shared" si="279"/>
        <v>2003</v>
      </c>
      <c r="C146" s="60">
        <f>Conversion_factors!$A65*C312+C393</f>
        <v>1722.6810414173181</v>
      </c>
      <c r="D146" s="60">
        <f>Conversion_factors!$A65*D312+D393</f>
        <v>448.40760037305495</v>
      </c>
      <c r="E146" s="60">
        <f>Conversion_factors!$A65*E312+E393</f>
        <v>53.318791224062522</v>
      </c>
      <c r="F146" s="60">
        <f>Conversion_factors!$A65*F312+F393</f>
        <v>4.1901258113992805E-2</v>
      </c>
      <c r="G146" s="60">
        <f>Conversion_factors!$A65*G312+G393</f>
        <v>4.1901258113992805E-2</v>
      </c>
      <c r="H146" s="60">
        <f>Conversion_factors!$A65*H312+H393</f>
        <v>4.1901258113992805E-2</v>
      </c>
      <c r="I146" s="60">
        <f>Conversion_factors!$A65*I312+I393</f>
        <v>565.05780704678898</v>
      </c>
      <c r="J146" s="60">
        <f>Conversion_factors!$A65*J312+J393</f>
        <v>2843.5571440934955</v>
      </c>
      <c r="K146" s="60">
        <f>Conversion_factors!$A65*K312+K393</f>
        <v>203.94636860587977</v>
      </c>
      <c r="L146" s="60">
        <f>Conversion_factors!$A65*L312+L393</f>
        <v>3420.5002375352778</v>
      </c>
      <c r="M146" s="60">
        <f>Conversion_factors!$A65*M312+M393</f>
        <v>5005.7446166394602</v>
      </c>
      <c r="N146" s="60">
        <f>Conversion_factors!$A65*N312+N393</f>
        <v>767.3995646567912</v>
      </c>
      <c r="O146" s="60">
        <f>Conversion_factors!$A65*O312+O393</f>
        <v>1289.3826922035196</v>
      </c>
      <c r="P146" s="60">
        <f>Conversion_factors!$A65*P312+P393</f>
        <v>3049.4322276204771</v>
      </c>
      <c r="Q146" s="60">
        <f>Conversion_factors!$A65*Q312+Q393</f>
        <v>671.66583285605861</v>
      </c>
      <c r="R146" s="60">
        <f>Conversion_factors!$A65*R312+R393</f>
        <v>339.89179262839878</v>
      </c>
      <c r="S146" s="60">
        <f>Conversion_factors!$A65*S312+S393</f>
        <v>411.4903279750182</v>
      </c>
      <c r="T146" s="60">
        <f>Conversion_factors!$A65*T312+T393</f>
        <v>194.11752441615781</v>
      </c>
      <c r="U146" s="60">
        <f>Conversion_factors!$A65*U312+U393</f>
        <v>798.79115377285348</v>
      </c>
      <c r="V146" s="60">
        <f>Conversion_factors!$A65*V312+V393</f>
        <v>117.42628984562219</v>
      </c>
      <c r="W146" s="60">
        <f>Conversion_factors!$A65*W312+W393</f>
        <v>146.99425887077405</v>
      </c>
      <c r="X146" s="77">
        <f>Conversion_factors!$A65*X312+X393</f>
        <v>22049.930975555348</v>
      </c>
      <c r="Z146" s="132">
        <f t="shared" si="361"/>
        <v>1.9865054139829108</v>
      </c>
      <c r="AA146" s="132">
        <f t="shared" si="362"/>
        <v>4.8168885057384898</v>
      </c>
      <c r="AB146" s="132">
        <f t="shared" si="363"/>
        <v>1.0474253961373983</v>
      </c>
      <c r="AC146" s="132">
        <f t="shared" si="364"/>
        <v>4.8318332932752094E-5</v>
      </c>
      <c r="AD146" s="132">
        <f t="shared" si="365"/>
        <v>4.501121042938546E-4</v>
      </c>
      <c r="AE146" s="132">
        <f t="shared" si="366"/>
        <v>8.2313272433861249E-4</v>
      </c>
      <c r="AF146" s="132">
        <f t="shared" si="367"/>
        <v>5.4692114811785872</v>
      </c>
      <c r="AG146" s="132">
        <f t="shared" si="368"/>
        <v>14.126980041971235</v>
      </c>
      <c r="AH146" s="132">
        <f t="shared" si="369"/>
        <v>1.8643331422605089</v>
      </c>
      <c r="AI146" s="132">
        <f t="shared" si="370"/>
        <v>4.6537696482420019</v>
      </c>
      <c r="AJ146" s="132">
        <f t="shared" si="371"/>
        <v>6.3113952677619132</v>
      </c>
      <c r="AK146" s="132">
        <f t="shared" si="372"/>
        <v>3.1005265926758319</v>
      </c>
      <c r="AL146" s="132">
        <f t="shared" si="373"/>
        <v>10.214819771766591</v>
      </c>
      <c r="AM146" s="132">
        <f t="shared" si="374"/>
        <v>12.462088915434521</v>
      </c>
      <c r="AN146" s="132">
        <f t="shared" si="375"/>
        <v>1.9765239868538929</v>
      </c>
      <c r="AO146" s="132">
        <f t="shared" si="376"/>
        <v>1.0694605351100799</v>
      </c>
      <c r="AP146" s="132">
        <f t="shared" si="377"/>
        <v>1.6144504200390815</v>
      </c>
      <c r="AQ146" s="132">
        <f t="shared" si="378"/>
        <v>1.435901957640491</v>
      </c>
      <c r="AR146" s="132">
        <f t="shared" si="379"/>
        <v>1.0581198054364624</v>
      </c>
      <c r="AS146" s="132">
        <f t="shared" si="380"/>
        <v>1.2620436260235073</v>
      </c>
      <c r="AT146" s="132">
        <f t="shared" si="381"/>
        <v>0.94204004256019402</v>
      </c>
      <c r="AU146" s="132">
        <f t="shared" si="359"/>
        <v>12.884147666699121</v>
      </c>
      <c r="AV146" s="132"/>
      <c r="AX146" s="132">
        <f t="shared" si="406"/>
        <v>1.0042215924362781</v>
      </c>
      <c r="AY146" s="132">
        <f t="shared" si="407"/>
        <v>0.92670404182560662</v>
      </c>
      <c r="AZ146" s="132">
        <f t="shared" si="408"/>
        <v>0.79204663964848832</v>
      </c>
      <c r="BA146" s="132">
        <f t="shared" si="409"/>
        <v>0.76352924540144662</v>
      </c>
      <c r="BB146" s="132">
        <f t="shared" si="410"/>
        <v>0.89084736069749404</v>
      </c>
      <c r="BC146" s="132">
        <f t="shared" si="411"/>
        <v>1.6234419126600044</v>
      </c>
      <c r="BD146" s="132">
        <f t="shared" si="412"/>
        <v>0.97058098809844817</v>
      </c>
      <c r="BE146" s="132">
        <f t="shared" si="413"/>
        <v>0.99266011784523389</v>
      </c>
      <c r="BF146" s="132">
        <f t="shared" si="414"/>
        <v>1.2952565116219783</v>
      </c>
      <c r="BG146" s="132">
        <f t="shared" si="415"/>
        <v>1.0397629117623317</v>
      </c>
      <c r="BH146" s="132">
        <f t="shared" si="416"/>
        <v>0.95095453372063699</v>
      </c>
      <c r="BI146" s="132">
        <f t="shared" si="417"/>
        <v>0.92053990545008446</v>
      </c>
      <c r="BJ146" s="132">
        <f t="shared" si="418"/>
        <v>0.82820880438953848</v>
      </c>
      <c r="BK146" s="132">
        <f t="shared" si="419"/>
        <v>0.80843301581811167</v>
      </c>
      <c r="BL146" s="132">
        <f t="shared" si="420"/>
        <v>0.93703613030544475</v>
      </c>
      <c r="BM146" s="132">
        <f t="shared" si="421"/>
        <v>0.80490971026187474</v>
      </c>
      <c r="BN146" s="132">
        <f t="shared" si="422"/>
        <v>0.18022764458123344</v>
      </c>
      <c r="BO146" s="132">
        <f t="shared" si="423"/>
        <v>0.70886458942496755</v>
      </c>
      <c r="BP146" s="132">
        <f t="shared" si="424"/>
        <v>0.78413989986359967</v>
      </c>
      <c r="BQ146" s="132">
        <f t="shared" si="425"/>
        <v>0.85028047850120747</v>
      </c>
      <c r="BR146" s="132">
        <f t="shared" si="426"/>
        <v>0.73139812269575122</v>
      </c>
      <c r="BS146" s="132">
        <f t="shared" si="427"/>
        <v>0.64756966232829727</v>
      </c>
      <c r="BT146" s="16"/>
      <c r="BU146" s="796">
        <f t="shared" si="382"/>
        <v>2003</v>
      </c>
      <c r="BV146" s="9">
        <f t="shared" si="385"/>
        <v>1.8209386725718153</v>
      </c>
      <c r="BW146" s="9">
        <f t="shared" si="222"/>
        <v>0.64756966232829727</v>
      </c>
      <c r="BX146" s="9">
        <f t="shared" si="223"/>
        <v>0.87222374711615913</v>
      </c>
      <c r="BY146" s="9">
        <f t="shared" si="224"/>
        <v>0.82740388745897242</v>
      </c>
      <c r="BZ146" s="9">
        <f t="shared" si="225"/>
        <v>0.89731060646218364</v>
      </c>
      <c r="CA146" s="9">
        <f t="shared" si="166"/>
        <v>1.179189448202469</v>
      </c>
      <c r="CB146" s="9">
        <f t="shared" si="226"/>
        <v>1.1791846413178684</v>
      </c>
      <c r="CC146" s="9">
        <v>0.87817232145831048</v>
      </c>
      <c r="CD146" s="9">
        <f t="shared" si="227"/>
        <v>0.72168131909794175</v>
      </c>
      <c r="CE146" s="9">
        <f t="shared" si="228"/>
        <v>0.64757230211220274</v>
      </c>
      <c r="CG146" s="35"/>
      <c r="CH146">
        <f t="shared" si="229"/>
        <v>2003</v>
      </c>
      <c r="CI146" s="19">
        <f t="shared" si="230"/>
        <v>7.8126368890999706E-2</v>
      </c>
      <c r="CJ146" s="19">
        <f t="shared" si="310"/>
        <v>2.0336009254185949E-2</v>
      </c>
      <c r="CK146" s="19">
        <f t="shared" si="311"/>
        <v>2.4180933393021489E-3</v>
      </c>
      <c r="CL146" s="19">
        <f t="shared" si="312"/>
        <v>1.900289763285188E-6</v>
      </c>
      <c r="CM146" s="19">
        <f t="shared" si="313"/>
        <v>1.900289763285188E-6</v>
      </c>
      <c r="CN146" s="19">
        <f t="shared" si="314"/>
        <v>1.900289763285188E-6</v>
      </c>
      <c r="CO146" s="19">
        <f t="shared" si="315"/>
        <v>2.5626284620718975E-2</v>
      </c>
      <c r="CP146" s="19">
        <f t="shared" si="316"/>
        <v>0.12895991135962628</v>
      </c>
      <c r="CQ146" s="19">
        <f t="shared" si="317"/>
        <v>9.249297371133525E-3</v>
      </c>
      <c r="CR146" s="19">
        <f t="shared" si="318"/>
        <v>0.15512521292367126</v>
      </c>
      <c r="CS146" s="19">
        <f t="shared" si="319"/>
        <v>0.22701860709626942</v>
      </c>
      <c r="CT146" s="19">
        <f t="shared" si="320"/>
        <v>3.4802810290314914E-2</v>
      </c>
      <c r="CU146" s="19">
        <f t="shared" si="321"/>
        <v>5.8475588591770877E-2</v>
      </c>
      <c r="CV146" s="19">
        <f t="shared" si="322"/>
        <v>0.13829667906902254</v>
      </c>
      <c r="CW146" s="19">
        <f t="shared" si="323"/>
        <v>3.046113085799091E-2</v>
      </c>
      <c r="CX146" s="19">
        <f t="shared" si="324"/>
        <v>1.5414642023378864E-2</v>
      </c>
      <c r="CY146" s="19">
        <f t="shared" si="309"/>
        <v>1.8661751296691051E-2</v>
      </c>
      <c r="CZ146" s="19">
        <f t="shared" si="168"/>
        <v>8.8035434048005581E-3</v>
      </c>
      <c r="DA146" s="19">
        <f t="shared" si="169"/>
        <v>3.6226469582077009E-2</v>
      </c>
      <c r="DB146" s="19">
        <f t="shared" si="170"/>
        <v>5.3254719924430375E-3</v>
      </c>
      <c r="DC146" s="19">
        <f t="shared" si="171"/>
        <v>6.6664271663132435E-3</v>
      </c>
      <c r="DF146" s="19">
        <f t="shared" si="280"/>
        <v>7.9148921204128572E-2</v>
      </c>
      <c r="DG146" s="19">
        <f t="shared" si="327"/>
        <v>2.0760341368428883E-2</v>
      </c>
      <c r="DH146" s="19">
        <f t="shared" si="328"/>
        <v>2.6469726352095335E-3</v>
      </c>
      <c r="DI146" s="19">
        <f t="shared" si="329"/>
        <v>1.8929545852861403E-6</v>
      </c>
      <c r="DJ146" s="19">
        <f t="shared" si="330"/>
        <v>1.8929545852861403E-6</v>
      </c>
      <c r="DK146" s="19">
        <f t="shared" si="331"/>
        <v>1.8929545852861403E-6</v>
      </c>
      <c r="DL146" s="19">
        <f t="shared" si="332"/>
        <v>2.497004228274537E-2</v>
      </c>
      <c r="DM146" s="19">
        <f t="shared" si="333"/>
        <v>0.129817147224838</v>
      </c>
      <c r="DN146" s="19">
        <f t="shared" si="334"/>
        <v>9.3087961925700617E-3</v>
      </c>
      <c r="DO146" s="19">
        <f t="shared" si="335"/>
        <v>0.15593631072024342</v>
      </c>
      <c r="DP146" s="19">
        <f t="shared" si="336"/>
        <v>0.22248326975416813</v>
      </c>
      <c r="DQ146" s="19">
        <f t="shared" si="337"/>
        <v>3.4393161947645197E-2</v>
      </c>
      <c r="DR146" s="19">
        <f t="shared" si="338"/>
        <v>5.9610373402619252E-2</v>
      </c>
      <c r="DS146" s="19">
        <f t="shared" si="339"/>
        <v>0.1379953040005874</v>
      </c>
      <c r="DT146" s="19">
        <f t="shared" si="340"/>
        <v>3.0318703104696761E-2</v>
      </c>
      <c r="DU146" s="19">
        <f t="shared" si="341"/>
        <v>1.5683440992579244E-2</v>
      </c>
      <c r="DV146" s="19">
        <f t="shared" si="325"/>
        <v>1.8867666091774326E-2</v>
      </c>
      <c r="DW146" s="19">
        <f t="shared" si="248"/>
        <v>9.0254194624738958E-3</v>
      </c>
      <c r="DX146" s="19">
        <f t="shared" si="249"/>
        <v>3.6814983743268991E-2</v>
      </c>
      <c r="DY146" s="19">
        <f t="shared" si="250"/>
        <v>5.4754374219177608E-3</v>
      </c>
      <c r="DZ146" s="19">
        <f t="shared" si="251"/>
        <v>6.6660951521375408E-3</v>
      </c>
      <c r="EA146" s="19">
        <f t="shared" si="252"/>
        <v>0.99992806556578817</v>
      </c>
      <c r="EB146" s="19"/>
      <c r="EC146" s="19">
        <f t="shared" si="281"/>
        <v>7.9154615146584395E-2</v>
      </c>
      <c r="ED146" s="19">
        <f t="shared" si="342"/>
        <v>2.0761834859272684E-2</v>
      </c>
      <c r="EE146" s="19">
        <f t="shared" si="343"/>
        <v>2.6471630573863328E-3</v>
      </c>
      <c r="EF146" s="19">
        <f t="shared" si="344"/>
        <v>1.8930907636991386E-6</v>
      </c>
      <c r="EG146" s="19">
        <f t="shared" si="345"/>
        <v>1.8930907636991386E-6</v>
      </c>
      <c r="EH146" s="19">
        <f t="shared" si="346"/>
        <v>1.8930907636991386E-6</v>
      </c>
      <c r="EI146" s="19">
        <f t="shared" si="347"/>
        <v>2.4971838617827573E-2</v>
      </c>
      <c r="EJ146" s="19">
        <f t="shared" si="348"/>
        <v>0.12982648621966991</v>
      </c>
      <c r="EK146" s="19">
        <f t="shared" si="349"/>
        <v>9.3094658637297833E-3</v>
      </c>
      <c r="EL146" s="19">
        <f t="shared" si="350"/>
        <v>0.15594752871748843</v>
      </c>
      <c r="EM146" s="19">
        <f t="shared" si="351"/>
        <v>0.22249927511363596</v>
      </c>
      <c r="EN146" s="19">
        <f t="shared" si="352"/>
        <v>3.4395636178273035E-2</v>
      </c>
      <c r="EO146" s="19">
        <f t="shared" si="353"/>
        <v>5.9614661749582937E-2</v>
      </c>
      <c r="EP146" s="19">
        <f t="shared" si="354"/>
        <v>0.13800523132882131</v>
      </c>
      <c r="EQ146" s="19">
        <f t="shared" si="355"/>
        <v>3.0320884220347954E-2</v>
      </c>
      <c r="ER146" s="19">
        <f t="shared" si="356"/>
        <v>1.5684569253194329E-2</v>
      </c>
      <c r="ES146" s="19">
        <f t="shared" si="326"/>
        <v>1.8869023424298484E-2</v>
      </c>
      <c r="ET146" s="19">
        <f t="shared" si="254"/>
        <v>9.0260687476224136E-3</v>
      </c>
      <c r="EU146" s="19">
        <f t="shared" si="255"/>
        <v>3.6817632198810228E-2</v>
      </c>
      <c r="EV146" s="19">
        <f t="shared" si="256"/>
        <v>5.4758313227458019E-3</v>
      </c>
      <c r="EW146" s="19">
        <f t="shared" si="257"/>
        <v>6.666574708417322E-3</v>
      </c>
      <c r="EX146" s="19"/>
      <c r="EY146" s="19"/>
      <c r="EZ146" s="19">
        <f t="shared" si="282"/>
        <v>-5.2396357410537213E-2</v>
      </c>
      <c r="FA146" s="19">
        <f t="shared" si="293"/>
        <v>-1.1496468072453945E-2</v>
      </c>
      <c r="FB146" s="19">
        <f t="shared" si="294"/>
        <v>-6.0463632653976904E-2</v>
      </c>
      <c r="FC146" s="19">
        <f t="shared" si="295"/>
        <v>-1.8705431262395614E-2</v>
      </c>
      <c r="FD146" s="19">
        <f t="shared" si="296"/>
        <v>3.7405002639487046E-2</v>
      </c>
      <c r="FE146" s="19">
        <f t="shared" si="297"/>
        <v>0.12550442114870264</v>
      </c>
      <c r="FF146" s="19">
        <f t="shared" si="298"/>
        <v>4.217525267163872E-2</v>
      </c>
      <c r="FG146" s="19">
        <f t="shared" si="299"/>
        <v>3.4545954273816366E-3</v>
      </c>
      <c r="FH146" s="19">
        <f t="shared" si="300"/>
        <v>2.4030287060784885E-2</v>
      </c>
      <c r="FI146" s="19">
        <f t="shared" si="301"/>
        <v>3.0451798662067021E-2</v>
      </c>
      <c r="FJ146" s="19">
        <f t="shared" si="302"/>
        <v>2.9922831321046131E-2</v>
      </c>
      <c r="FK146" s="19">
        <f t="shared" si="303"/>
        <v>1.4673145625065786E-2</v>
      </c>
      <c r="FL146" s="19">
        <f t="shared" si="304"/>
        <v>-6.0129870386670649E-2</v>
      </c>
      <c r="FM146" s="19">
        <f t="shared" si="305"/>
        <v>2.7083023650256229E-2</v>
      </c>
      <c r="FN146" s="19">
        <f t="shared" si="306"/>
        <v>1.2383880225172865E-2</v>
      </c>
      <c r="FO146" s="19">
        <f t="shared" si="307"/>
        <v>-5.5534504055406129E-2</v>
      </c>
      <c r="FP146" s="19">
        <f t="shared" si="288"/>
        <v>-0.10988690028108972</v>
      </c>
      <c r="FQ146" s="19">
        <f t="shared" si="289"/>
        <v>-3.7753546298738908E-2</v>
      </c>
      <c r="FR146" s="19">
        <f t="shared" si="290"/>
        <v>-5.2434770221890685E-2</v>
      </c>
      <c r="FS146" s="19">
        <f t="shared" si="291"/>
        <v>-5.5572486951781803E-2</v>
      </c>
      <c r="FT146" s="19">
        <f t="shared" si="292"/>
        <v>-3.917924708432196E-2</v>
      </c>
      <c r="FU146" s="19"/>
      <c r="FV146" s="16"/>
      <c r="FW146" s="19">
        <f t="shared" si="428"/>
        <v>1.0038454602870546</v>
      </c>
      <c r="FX146" s="19">
        <f t="shared" si="283"/>
        <v>0.66484976329382894</v>
      </c>
      <c r="FY146" s="19">
        <f t="shared" si="386"/>
        <v>0.89731060646218364</v>
      </c>
      <c r="FZ146" s="19"/>
      <c r="GA146" s="19">
        <f t="shared" si="429"/>
        <v>0.93857194224156537</v>
      </c>
      <c r="GB146" s="19">
        <f t="shared" si="284"/>
        <v>0.80405221760127843</v>
      </c>
      <c r="GC146" s="19">
        <f t="shared" si="387"/>
        <v>0.87222374711615913</v>
      </c>
      <c r="GD146" s="19"/>
      <c r="GE146" s="19">
        <f t="shared" si="430"/>
        <v>0.99196852285641124</v>
      </c>
      <c r="GF146" s="19">
        <f t="shared" si="285"/>
        <v>0.72901414964482614</v>
      </c>
      <c r="GG146" s="19">
        <f t="shared" si="388"/>
        <v>0.82740388745897242</v>
      </c>
      <c r="GI146" s="19">
        <f t="shared" si="360"/>
        <v>1.8209386725718153</v>
      </c>
      <c r="GJ146" s="19">
        <f t="shared" si="262"/>
        <v>1.1791894482024692</v>
      </c>
      <c r="GK146" s="19">
        <f t="shared" si="389"/>
        <v>1.1791846413178684</v>
      </c>
      <c r="GL146" s="3"/>
      <c r="GM146" s="3"/>
      <c r="GN146" s="8"/>
      <c r="GO146" s="3"/>
      <c r="GP146" s="19">
        <v>2.2074729044266366E-2</v>
      </c>
      <c r="GQ146" s="19">
        <v>1.6682019959896325E-2</v>
      </c>
      <c r="GV146" s="30"/>
      <c r="GW146" s="12">
        <f t="shared" si="265"/>
        <v>0</v>
      </c>
      <c r="GX146" s="19"/>
      <c r="HF146" s="12">
        <f t="shared" ca="1" si="390"/>
        <v>1</v>
      </c>
      <c r="HG146" s="12">
        <f t="shared" ca="1" si="391"/>
        <v>1</v>
      </c>
      <c r="HH146" s="12">
        <f t="shared" ca="1" si="392"/>
        <v>1</v>
      </c>
      <c r="HJ146" s="17"/>
      <c r="HL146" s="18">
        <f t="shared" si="268"/>
        <v>2003</v>
      </c>
      <c r="HM146" s="9">
        <f t="shared" si="393"/>
        <v>1.2888240672210374</v>
      </c>
      <c r="HN146" s="9">
        <f t="shared" si="394"/>
        <v>0.73137771658798068</v>
      </c>
      <c r="HO146" s="9">
        <f t="shared" si="395"/>
        <v>0.88740898404063118</v>
      </c>
      <c r="HP146" s="9">
        <f t="shared" si="396"/>
        <v>0.90746496442738478</v>
      </c>
      <c r="HQ146" s="9">
        <f t="shared" si="397"/>
        <v>0.90821629337800369</v>
      </c>
      <c r="HR146" s="9">
        <f t="shared" si="269"/>
        <v>0.94261992185745114</v>
      </c>
      <c r="HS146" s="9">
        <f t="shared" si="398"/>
        <v>0.94261720336775667</v>
      </c>
      <c r="HT146" s="9"/>
      <c r="HU146" s="9">
        <f t="shared" si="399"/>
        <v>0.80529256213497313</v>
      </c>
      <c r="HV146" s="23">
        <f t="shared" si="270"/>
        <v>0.73137982586710104</v>
      </c>
      <c r="HX146" s="8"/>
      <c r="HY146" s="5">
        <f t="shared" si="287"/>
        <v>54</v>
      </c>
      <c r="HZ146" t="b">
        <f t="shared" si="271"/>
        <v>0</v>
      </c>
      <c r="IC146" s="11"/>
      <c r="ID146" s="11"/>
      <c r="IE146" s="11"/>
      <c r="IF146">
        <f t="shared" si="273"/>
        <v>0</v>
      </c>
      <c r="IG146" s="12">
        <f t="shared" ca="1" si="274"/>
        <v>0.78978074659198583</v>
      </c>
      <c r="IH146" s="19">
        <f t="shared" ca="1" si="275"/>
        <v>1.0121537479188145</v>
      </c>
      <c r="II146" s="19">
        <f t="shared" ca="1" si="276"/>
        <v>0.79938049592833771</v>
      </c>
      <c r="IJ146" s="11">
        <f t="shared" si="193"/>
        <v>0</v>
      </c>
      <c r="IK146" s="12">
        <f t="shared" ca="1" si="400"/>
        <v>0.70778005137359057</v>
      </c>
      <c r="IL146" s="12">
        <f t="shared" ca="1" si="401"/>
        <v>1.1158561830885969</v>
      </c>
      <c r="IM146" s="12">
        <f t="shared" ca="1" si="402"/>
        <v>1.0121537479188145</v>
      </c>
      <c r="IN146" s="12">
        <f t="shared" ca="1" si="403"/>
        <v>0.79938049592833771</v>
      </c>
      <c r="IO146">
        <f t="shared" si="277"/>
        <v>0</v>
      </c>
      <c r="IP146" s="12">
        <f t="shared" ca="1" si="278"/>
        <v>1.0121537479188145</v>
      </c>
      <c r="IQ146" s="12">
        <f t="shared" ca="1" si="404"/>
        <v>1.017409795335978</v>
      </c>
      <c r="IR146" s="12">
        <f t="shared" ca="1" si="405"/>
        <v>1.0967617848814886</v>
      </c>
    </row>
    <row r="147" spans="1:252" x14ac:dyDescent="0.2">
      <c r="A147" t="s">
        <v>105</v>
      </c>
      <c r="B147" s="1">
        <f t="shared" si="279"/>
        <v>2004</v>
      </c>
      <c r="C147" s="60">
        <f>Conversion_factors!$A66*C313+C394</f>
        <v>1794.8473997814767</v>
      </c>
      <c r="D147" s="60">
        <f>Conversion_factors!$A66*D313+D394</f>
        <v>452.94786767778652</v>
      </c>
      <c r="E147" s="60">
        <f>Conversion_factors!$A66*E313+E394</f>
        <v>61.518002769556787</v>
      </c>
      <c r="F147" s="60">
        <f>Conversion_factors!$A66*F313+F394</f>
        <v>4.1973772374293214E-2</v>
      </c>
      <c r="G147" s="60">
        <f>Conversion_factors!$A66*G313+G394</f>
        <v>4.1973772374293214E-2</v>
      </c>
      <c r="H147" s="60">
        <f>Conversion_factors!$A66*H313+H394</f>
        <v>4.1973772374293214E-2</v>
      </c>
      <c r="I147" s="60">
        <f>Conversion_factors!$A66*I313+I394</f>
        <v>622.6274056728621</v>
      </c>
      <c r="J147" s="60">
        <f>Conversion_factors!$A66*J313+J394</f>
        <v>2836.8360229072823</v>
      </c>
      <c r="K147" s="60">
        <f>Conversion_factors!$A66*K313+K394</f>
        <v>231.42785796736177</v>
      </c>
      <c r="L147" s="60">
        <f>Conversion_factors!$A66*L313+L394</f>
        <v>3546.8156627749972</v>
      </c>
      <c r="M147" s="60">
        <f>Conversion_factors!$A66*M313+M394</f>
        <v>4759.2491229068364</v>
      </c>
      <c r="N147" s="60">
        <f>Conversion_factors!$A66*N313+N394</f>
        <v>848.82430487816441</v>
      </c>
      <c r="O147" s="60">
        <f>Conversion_factors!$A66*O313+O394</f>
        <v>1332.2303053732646</v>
      </c>
      <c r="P147" s="60">
        <f>Conversion_factors!$A66*P313+P394</f>
        <v>3115.1470026235529</v>
      </c>
      <c r="Q147" s="60">
        <f>Conversion_factors!$A66*Q313+Q394</f>
        <v>743.52171887774034</v>
      </c>
      <c r="R147" s="60">
        <f>Conversion_factors!$A66*R313+R394</f>
        <v>388.96483406306595</v>
      </c>
      <c r="S147" s="60">
        <f>Conversion_factors!$A66*S313+S394</f>
        <v>415.68743624112994</v>
      </c>
      <c r="T147" s="60">
        <f>Conversion_factors!$A66*T313+T394</f>
        <v>197.0130297138702</v>
      </c>
      <c r="U147" s="60">
        <f>Conversion_factors!$A66*U313+U394</f>
        <v>857.24888838134996</v>
      </c>
      <c r="V147" s="60">
        <f>Conversion_factors!$A66*V313+V394</f>
        <v>135.32185988729302</v>
      </c>
      <c r="W147" s="60">
        <f>Conversion_factors!$A66*W313+W394</f>
        <v>168.6459381707937</v>
      </c>
      <c r="X147" s="77">
        <f>Conversion_factors!$A66*X313+X394</f>
        <v>22509.000581985511</v>
      </c>
      <c r="Z147" s="132">
        <f t="shared" si="361"/>
        <v>2.0682708503593332</v>
      </c>
      <c r="AA147" s="132">
        <f t="shared" si="362"/>
        <v>4.8575400180729398</v>
      </c>
      <c r="AB147" s="132">
        <f t="shared" si="363"/>
        <v>1.3925336024447397</v>
      </c>
      <c r="AC147" s="132">
        <f t="shared" si="364"/>
        <v>4.8367972615353287E-5</v>
      </c>
      <c r="AD147" s="132">
        <f t="shared" si="365"/>
        <v>4.5013851166345346E-4</v>
      </c>
      <c r="AE147" s="132">
        <f t="shared" si="366"/>
        <v>9.5012656167529105E-4</v>
      </c>
      <c r="AF147" s="132">
        <f t="shared" si="367"/>
        <v>5.8591481423980261</v>
      </c>
      <c r="AG147" s="132">
        <f t="shared" si="368"/>
        <v>14.071443500060804</v>
      </c>
      <c r="AH147" s="132">
        <f t="shared" si="369"/>
        <v>2.1198971530420612</v>
      </c>
      <c r="AI147" s="132">
        <f t="shared" si="370"/>
        <v>4.4370824144928998</v>
      </c>
      <c r="AJ147" s="132">
        <f t="shared" si="371"/>
        <v>5.7281168802949898</v>
      </c>
      <c r="AK147" s="132">
        <f t="shared" si="372"/>
        <v>3.3924785950915219</v>
      </c>
      <c r="AL147" s="132">
        <f t="shared" si="373"/>
        <v>10.289170140650516</v>
      </c>
      <c r="AM147" s="132">
        <f t="shared" si="374"/>
        <v>11.601417490441692</v>
      </c>
      <c r="AN147" s="132">
        <f t="shared" si="375"/>
        <v>2.1959225987192128</v>
      </c>
      <c r="AO147" s="132">
        <f t="shared" si="376"/>
        <v>1.178179265309802</v>
      </c>
      <c r="AP147" s="132">
        <f t="shared" si="377"/>
        <v>1.4958076810957983</v>
      </c>
      <c r="AQ147" s="132">
        <f t="shared" si="378"/>
        <v>1.4430296904807889</v>
      </c>
      <c r="AR147" s="132">
        <f t="shared" si="379"/>
        <v>1.1139706425170961</v>
      </c>
      <c r="AS147" s="132">
        <f t="shared" si="380"/>
        <v>1.4236137907075845</v>
      </c>
      <c r="AT147" s="132">
        <f t="shared" si="381"/>
        <v>1.0807772944204448</v>
      </c>
      <c r="AU147" s="132">
        <f t="shared" si="359"/>
        <v>12.285182545366302</v>
      </c>
      <c r="AV147" s="132"/>
      <c r="AX147" s="132">
        <f t="shared" si="406"/>
        <v>1.045555794772806</v>
      </c>
      <c r="AY147" s="132">
        <f t="shared" si="407"/>
        <v>0.93452484165142347</v>
      </c>
      <c r="AZ147" s="132">
        <f t="shared" si="408"/>
        <v>1.053012046949908</v>
      </c>
      <c r="BA147" s="132">
        <f t="shared" si="409"/>
        <v>0.76431365469493784</v>
      </c>
      <c r="BB147" s="132">
        <f t="shared" si="410"/>
        <v>0.89089962531176614</v>
      </c>
      <c r="BC147" s="132">
        <f t="shared" si="411"/>
        <v>1.873908346669837</v>
      </c>
      <c r="BD147" s="132">
        <f t="shared" si="412"/>
        <v>1.0397801973893304</v>
      </c>
      <c r="BE147" s="132">
        <f t="shared" si="413"/>
        <v>0.98875773318313787</v>
      </c>
      <c r="BF147" s="132">
        <f t="shared" si="414"/>
        <v>1.4728111243666036</v>
      </c>
      <c r="BG147" s="132">
        <f t="shared" si="415"/>
        <v>0.99134982599866461</v>
      </c>
      <c r="BH147" s="132">
        <f t="shared" si="416"/>
        <v>0.86307044415709022</v>
      </c>
      <c r="BI147" s="132">
        <f t="shared" si="417"/>
        <v>1.0072198485715402</v>
      </c>
      <c r="BJ147" s="132">
        <f t="shared" si="418"/>
        <v>0.83423706837217626</v>
      </c>
      <c r="BK147" s="132">
        <f t="shared" si="419"/>
        <v>0.75260006514210831</v>
      </c>
      <c r="BL147" s="132">
        <f t="shared" si="420"/>
        <v>1.041049250117819</v>
      </c>
      <c r="BM147" s="132">
        <f t="shared" si="421"/>
        <v>0.88673485364230809</v>
      </c>
      <c r="BN147" s="132">
        <f t="shared" si="422"/>
        <v>0.1669830747133669</v>
      </c>
      <c r="BO147" s="132">
        <f t="shared" si="423"/>
        <v>0.71238335154273158</v>
      </c>
      <c r="BP147" s="132">
        <f t="shared" si="424"/>
        <v>0.82552922985316679</v>
      </c>
      <c r="BQ147" s="132">
        <f t="shared" si="425"/>
        <v>0.95913563541203295</v>
      </c>
      <c r="BR147" s="132">
        <f t="shared" si="426"/>
        <v>0.83911346490432959</v>
      </c>
      <c r="BS147" s="132">
        <f t="shared" si="427"/>
        <v>0.61746509884441003</v>
      </c>
      <c r="BT147" s="16"/>
      <c r="BU147" s="796">
        <f t="shared" si="382"/>
        <v>2004</v>
      </c>
      <c r="BV147" s="9">
        <f t="shared" si="385"/>
        <v>1.9494781735047468</v>
      </c>
      <c r="BW147" s="9">
        <f t="shared" si="222"/>
        <v>0.61746509884441003</v>
      </c>
      <c r="BX147" s="9">
        <f t="shared" si="223"/>
        <v>0.84178021443857809</v>
      </c>
      <c r="BY147" s="9">
        <f t="shared" si="224"/>
        <v>0.83493535079126546</v>
      </c>
      <c r="BZ147" s="9">
        <f t="shared" si="225"/>
        <v>0.8785422103062831</v>
      </c>
      <c r="CA147" s="9">
        <f t="shared" si="166"/>
        <v>1.203739668045686</v>
      </c>
      <c r="CB147" s="9">
        <f t="shared" si="226"/>
        <v>1.2037347330981285</v>
      </c>
      <c r="CC147" s="9">
        <v>0.86457467886749895</v>
      </c>
      <c r="CD147" s="9">
        <f t="shared" si="227"/>
        <v>0.70283205863142084</v>
      </c>
      <c r="CE147" s="9">
        <f t="shared" si="228"/>
        <v>0.61746763026416362</v>
      </c>
      <c r="CG147" s="35"/>
      <c r="CH147">
        <f t="shared" si="229"/>
        <v>2004</v>
      </c>
      <c r="CI147" s="19">
        <f t="shared" si="230"/>
        <v>7.9739097844172421E-2</v>
      </c>
      <c r="CJ147" s="19">
        <f t="shared" si="310"/>
        <v>2.0122966634080214E-2</v>
      </c>
      <c r="CK147" s="19">
        <f t="shared" si="311"/>
        <v>2.7330401696640015E-3</v>
      </c>
      <c r="CL147" s="19">
        <f t="shared" si="312"/>
        <v>1.8647550441615708E-6</v>
      </c>
      <c r="CM147" s="19">
        <f t="shared" si="313"/>
        <v>1.8647550441615708E-6</v>
      </c>
      <c r="CN147" s="19">
        <f t="shared" si="314"/>
        <v>1.8647550441615708E-6</v>
      </c>
      <c r="CO147" s="19">
        <f t="shared" si="315"/>
        <v>2.7661263919961227E-2</v>
      </c>
      <c r="CP147" s="19">
        <f t="shared" si="316"/>
        <v>0.12603118528406232</v>
      </c>
      <c r="CQ147" s="19">
        <f t="shared" si="317"/>
        <v>1.0281569682510872E-2</v>
      </c>
      <c r="CR147" s="19">
        <f t="shared" si="318"/>
        <v>0.15757321831577001</v>
      </c>
      <c r="CS147" s="19">
        <f t="shared" si="319"/>
        <v>0.21143760273016193</v>
      </c>
      <c r="CT147" s="19">
        <f t="shared" si="320"/>
        <v>3.7710439510028657E-2</v>
      </c>
      <c r="CU147" s="19">
        <f t="shared" si="321"/>
        <v>5.9186559639590589E-2</v>
      </c>
      <c r="CV147" s="19">
        <f t="shared" si="322"/>
        <v>0.13839561606820869</v>
      </c>
      <c r="CW147" s="19">
        <f t="shared" si="323"/>
        <v>3.3032195995090004E-2</v>
      </c>
      <c r="CX147" s="19">
        <f t="shared" si="324"/>
        <v>1.7280413346044503E-2</v>
      </c>
      <c r="CY147" s="19">
        <f t="shared" si="309"/>
        <v>1.8467609644730938E-2</v>
      </c>
      <c r="CZ147" s="19">
        <f t="shared" si="168"/>
        <v>8.7526333742042918E-3</v>
      </c>
      <c r="DA147" s="19">
        <f t="shared" si="169"/>
        <v>3.8084715723337208E-2</v>
      </c>
      <c r="DB147" s="19">
        <f t="shared" si="170"/>
        <v>6.0118999683883931E-3</v>
      </c>
      <c r="DC147" s="19">
        <f t="shared" si="171"/>
        <v>7.4923778848610921E-3</v>
      </c>
      <c r="DF147" s="19">
        <f t="shared" si="280"/>
        <v>7.8929987393310752E-2</v>
      </c>
      <c r="DG147" s="19">
        <f t="shared" si="327"/>
        <v>2.0229300974935277E-2</v>
      </c>
      <c r="DH147" s="19">
        <f t="shared" si="328"/>
        <v>2.5723541741613188E-3</v>
      </c>
      <c r="DI147" s="19">
        <f t="shared" si="329"/>
        <v>1.8824665059265153E-6</v>
      </c>
      <c r="DJ147" s="19">
        <f t="shared" si="330"/>
        <v>1.8824665059265153E-6</v>
      </c>
      <c r="DK147" s="19">
        <f t="shared" si="331"/>
        <v>1.8824665059265153E-6</v>
      </c>
      <c r="DL147" s="19">
        <f t="shared" si="332"/>
        <v>2.6630817045559162E-2</v>
      </c>
      <c r="DM147" s="19">
        <f t="shared" si="333"/>
        <v>0.12748994176126252</v>
      </c>
      <c r="DN147" s="19">
        <f t="shared" si="334"/>
        <v>9.7563335632418272E-3</v>
      </c>
      <c r="DO147" s="19">
        <f t="shared" si="335"/>
        <v>0.15634602147282314</v>
      </c>
      <c r="DP147" s="19">
        <f t="shared" si="336"/>
        <v>0.21913579257670501</v>
      </c>
      <c r="DQ147" s="19">
        <f t="shared" si="337"/>
        <v>3.6237184922859329E-2</v>
      </c>
      <c r="DR147" s="19">
        <f t="shared" si="338"/>
        <v>5.88303581041172E-2</v>
      </c>
      <c r="DS147" s="19">
        <f t="shared" si="339"/>
        <v>0.13834614167245859</v>
      </c>
      <c r="DT147" s="19">
        <f t="shared" si="340"/>
        <v>3.1729303941173043E-2</v>
      </c>
      <c r="DU147" s="19">
        <f t="shared" si="341"/>
        <v>1.6329766942007981E-2</v>
      </c>
      <c r="DV147" s="19">
        <f t="shared" si="325"/>
        <v>1.856451128180471E-2</v>
      </c>
      <c r="DW147" s="19">
        <f t="shared" si="248"/>
        <v>8.7780637843253798E-3</v>
      </c>
      <c r="DX147" s="19">
        <f t="shared" si="249"/>
        <v>3.7147846724333522E-2</v>
      </c>
      <c r="DY147" s="19">
        <f t="shared" si="250"/>
        <v>5.6617524974441058E-3</v>
      </c>
      <c r="DZ147" s="19">
        <f t="shared" si="251"/>
        <v>7.0713649504769317E-3</v>
      </c>
      <c r="EA147" s="19">
        <f t="shared" si="252"/>
        <v>0.99979249118251745</v>
      </c>
      <c r="EB147" s="19"/>
      <c r="EC147" s="19">
        <f t="shared" si="281"/>
        <v>7.8946369461082161E-2</v>
      </c>
      <c r="ED147" s="19">
        <f t="shared" si="342"/>
        <v>2.0233499604511741E-2</v>
      </c>
      <c r="EE147" s="19">
        <f t="shared" si="343"/>
        <v>2.5728880711224722E-3</v>
      </c>
      <c r="EF147" s="19">
        <f t="shared" si="344"/>
        <v>1.8828572154007716E-6</v>
      </c>
      <c r="EG147" s="19">
        <f t="shared" si="345"/>
        <v>1.8828572154007716E-6</v>
      </c>
      <c r="EH147" s="19">
        <f t="shared" si="346"/>
        <v>1.8828572154007716E-6</v>
      </c>
      <c r="EI147" s="19">
        <f t="shared" si="347"/>
        <v>2.6636344321871452E-2</v>
      </c>
      <c r="EJ147" s="19">
        <f t="shared" si="348"/>
        <v>0.12751640253916305</v>
      </c>
      <c r="EK147" s="19">
        <f t="shared" si="349"/>
        <v>9.7583585086765331E-3</v>
      </c>
      <c r="EL147" s="19">
        <f t="shared" si="350"/>
        <v>0.15637847138449987</v>
      </c>
      <c r="EM147" s="19">
        <f t="shared" si="351"/>
        <v>0.21918127462381651</v>
      </c>
      <c r="EN147" s="19">
        <f t="shared" si="352"/>
        <v>3.6244706018945326E-2</v>
      </c>
      <c r="EO147" s="19">
        <f t="shared" si="353"/>
        <v>5.8842568455915123E-2</v>
      </c>
      <c r="EP147" s="19">
        <f t="shared" si="354"/>
        <v>0.13837485567512905</v>
      </c>
      <c r="EQ147" s="19">
        <f t="shared" si="355"/>
        <v>3.1735889418057939E-2</v>
      </c>
      <c r="ER147" s="19">
        <f t="shared" si="356"/>
        <v>1.6333156215940108E-2</v>
      </c>
      <c r="ES147" s="19">
        <f t="shared" si="326"/>
        <v>1.8568364381140026E-2</v>
      </c>
      <c r="ET147" s="19">
        <f t="shared" si="254"/>
        <v>8.7798856880221335E-3</v>
      </c>
      <c r="EU147" s="19">
        <f t="shared" si="255"/>
        <v>3.7155556829994218E-2</v>
      </c>
      <c r="EV147" s="19">
        <f t="shared" si="256"/>
        <v>5.6629276048548787E-3</v>
      </c>
      <c r="EW147" s="19">
        <f t="shared" si="257"/>
        <v>7.0728326256113243E-3</v>
      </c>
      <c r="EX147" s="19"/>
      <c r="EY147" s="19"/>
      <c r="EZ147" s="19">
        <f t="shared" si="282"/>
        <v>4.0335898540793509E-2</v>
      </c>
      <c r="FA147" s="19">
        <f t="shared" si="293"/>
        <v>8.4039592603097069E-3</v>
      </c>
      <c r="FB147" s="19">
        <f t="shared" si="294"/>
        <v>0.28478967414110518</v>
      </c>
      <c r="FC147" s="19">
        <f t="shared" si="295"/>
        <v>1.0268193966308156E-3</v>
      </c>
      <c r="FD147" s="19">
        <f t="shared" si="296"/>
        <v>5.8666707111008856E-5</v>
      </c>
      <c r="FE147" s="19">
        <f t="shared" si="297"/>
        <v>0.14347774192147314</v>
      </c>
      <c r="FF147" s="19">
        <f t="shared" si="298"/>
        <v>6.8869772137116869E-2</v>
      </c>
      <c r="FG147" s="19">
        <f t="shared" si="299"/>
        <v>-3.9389871305832947E-3</v>
      </c>
      <c r="FH147" s="19">
        <f t="shared" si="300"/>
        <v>0.12846415010834875</v>
      </c>
      <c r="FI147" s="19">
        <f t="shared" si="301"/>
        <v>-4.7680521622158516E-2</v>
      </c>
      <c r="FJ147" s="19">
        <f t="shared" si="302"/>
        <v>-9.6969937669133116E-2</v>
      </c>
      <c r="FK147" s="19">
        <f t="shared" si="303"/>
        <v>8.9988837557526513E-2</v>
      </c>
      <c r="FL147" s="19">
        <f t="shared" si="304"/>
        <v>7.2523148011024979E-3</v>
      </c>
      <c r="FM147" s="19">
        <f t="shared" si="305"/>
        <v>-7.1563860922821729E-2</v>
      </c>
      <c r="FN147" s="19">
        <f t="shared" si="306"/>
        <v>0.10526253683503117</v>
      </c>
      <c r="FO147" s="19">
        <f t="shared" si="307"/>
        <v>9.6815902792231789E-2</v>
      </c>
      <c r="FP147" s="19">
        <f t="shared" si="288"/>
        <v>-7.6328285699886478E-2</v>
      </c>
      <c r="FQ147" s="19">
        <f t="shared" si="289"/>
        <v>4.9516614322220294E-3</v>
      </c>
      <c r="FR147" s="19">
        <f t="shared" si="290"/>
        <v>5.1437223263769358E-2</v>
      </c>
      <c r="FS147" s="19">
        <f t="shared" si="291"/>
        <v>0.12046622933541946</v>
      </c>
      <c r="FT147" s="19">
        <f t="shared" si="292"/>
        <v>0.13738799660350859</v>
      </c>
      <c r="FU147" s="19"/>
      <c r="FV147" s="16"/>
      <c r="FW147" s="19">
        <f t="shared" si="428"/>
        <v>0.97908372416336586</v>
      </c>
      <c r="FX147" s="19">
        <f t="shared" si="283"/>
        <v>0.65094358225485427</v>
      </c>
      <c r="FY147" s="19">
        <f t="shared" si="386"/>
        <v>0.8785422103062831</v>
      </c>
      <c r="FZ147" s="19"/>
      <c r="GA147" s="19">
        <f t="shared" si="429"/>
        <v>0.96509664776012272</v>
      </c>
      <c r="GB147" s="19">
        <f t="shared" si="284"/>
        <v>0.77598809983108652</v>
      </c>
      <c r="GC147" s="19">
        <f t="shared" si="387"/>
        <v>0.84178021443857809</v>
      </c>
      <c r="GD147" s="19"/>
      <c r="GE147" s="19">
        <f t="shared" si="430"/>
        <v>1.0091025235032709</v>
      </c>
      <c r="GF147" s="19">
        <f t="shared" si="285"/>
        <v>0.73565001807618524</v>
      </c>
      <c r="GG147" s="19">
        <f t="shared" si="388"/>
        <v>0.83493535079126546</v>
      </c>
      <c r="GI147" s="19">
        <f t="shared" si="360"/>
        <v>1.9494781735047468</v>
      </c>
      <c r="GJ147" s="19">
        <f t="shared" si="262"/>
        <v>1.203739668045686</v>
      </c>
      <c r="GK147" s="19">
        <f t="shared" si="389"/>
        <v>1.2037347330981285</v>
      </c>
      <c r="GL147" s="3"/>
      <c r="GM147" s="3"/>
      <c r="GN147" s="8"/>
      <c r="GO147" s="3"/>
      <c r="GP147" s="19">
        <v>1.0935000067654028E-2</v>
      </c>
      <c r="GQ147" s="19">
        <v>8.0472540898352957E-3</v>
      </c>
      <c r="GV147" s="30"/>
      <c r="GW147" s="12">
        <f t="shared" si="265"/>
        <v>0</v>
      </c>
      <c r="GX147" s="19"/>
      <c r="HF147" s="12">
        <f t="shared" ca="1" si="390"/>
        <v>1</v>
      </c>
      <c r="HG147" s="12">
        <f t="shared" ca="1" si="391"/>
        <v>1</v>
      </c>
      <c r="HH147" s="12">
        <f t="shared" ca="1" si="392"/>
        <v>1</v>
      </c>
      <c r="HJ147" s="17"/>
      <c r="HL147" s="18">
        <f t="shared" si="268"/>
        <v>2004</v>
      </c>
      <c r="HM147" s="9">
        <f t="shared" si="393"/>
        <v>1.3798017617948832</v>
      </c>
      <c r="HN147" s="9">
        <f t="shared" si="394"/>
        <v>0.69737703962519704</v>
      </c>
      <c r="HO147" s="9">
        <f t="shared" si="395"/>
        <v>0.85643543568982927</v>
      </c>
      <c r="HP147" s="9">
        <f t="shared" si="396"/>
        <v>0.91572518559448002</v>
      </c>
      <c r="HQ147" s="9">
        <f t="shared" si="397"/>
        <v>0.88921979086638392</v>
      </c>
      <c r="HR147" s="9">
        <f t="shared" si="269"/>
        <v>0.96224486536883758</v>
      </c>
      <c r="HS147" s="9">
        <f t="shared" si="398"/>
        <v>0.96224206791014721</v>
      </c>
      <c r="HT147" s="9"/>
      <c r="HU147" s="9">
        <f t="shared" si="399"/>
        <v>0.78425949829675823</v>
      </c>
      <c r="HV147" s="23">
        <f t="shared" si="270"/>
        <v>0.69737906706041852</v>
      </c>
      <c r="HX147" s="8"/>
      <c r="HY147" s="5">
        <f t="shared" si="287"/>
        <v>55</v>
      </c>
      <c r="HZ147" t="b">
        <f t="shared" si="271"/>
        <v>0</v>
      </c>
      <c r="IC147" s="11"/>
      <c r="ID147" s="11"/>
      <c r="IE147" s="11"/>
      <c r="IF147">
        <f t="shared" si="273"/>
        <v>0</v>
      </c>
      <c r="IG147" s="12">
        <f t="shared" ca="1" si="274"/>
        <v>0.78978074659198583</v>
      </c>
      <c r="IH147" s="19">
        <f t="shared" ca="1" si="275"/>
        <v>1.0121537479188145</v>
      </c>
      <c r="II147" s="19">
        <f t="shared" ca="1" si="276"/>
        <v>0.79938049592833771</v>
      </c>
      <c r="IJ147" s="11">
        <f t="shared" si="193"/>
        <v>0</v>
      </c>
      <c r="IK147" s="12">
        <f t="shared" ca="1" si="400"/>
        <v>0.70778005137359057</v>
      </c>
      <c r="IL147" s="12">
        <f t="shared" ca="1" si="401"/>
        <v>1.1158561830885969</v>
      </c>
      <c r="IM147" s="12">
        <f t="shared" ca="1" si="402"/>
        <v>1.0121537479188145</v>
      </c>
      <c r="IN147" s="12">
        <f t="shared" ca="1" si="403"/>
        <v>0.79938049592833771</v>
      </c>
      <c r="IO147">
        <f t="shared" si="277"/>
        <v>0</v>
      </c>
      <c r="IP147" s="12">
        <f t="shared" ca="1" si="278"/>
        <v>1.0121537479188145</v>
      </c>
      <c r="IQ147" s="12">
        <f t="shared" ca="1" si="404"/>
        <v>1.017409795335978</v>
      </c>
      <c r="IR147" s="12">
        <f t="shared" ca="1" si="405"/>
        <v>1.0967617848814886</v>
      </c>
    </row>
    <row r="148" spans="1:252" x14ac:dyDescent="0.2">
      <c r="A148" t="s">
        <v>105</v>
      </c>
      <c r="B148" s="1">
        <f t="shared" si="279"/>
        <v>2005</v>
      </c>
      <c r="C148" s="60">
        <f>Conversion_factors!$A67*C314+C395</f>
        <v>1835.9912623441087</v>
      </c>
      <c r="D148" s="60">
        <f>Conversion_factors!$A67*D314+D395</f>
        <v>450.78650523679772</v>
      </c>
      <c r="E148" s="60">
        <f>Conversion_factors!$A67*E314+E395</f>
        <v>57.617869659321812</v>
      </c>
      <c r="F148" s="60">
        <f>Conversion_factors!$A67*F314+F395</f>
        <v>4.1722694802953965E-2</v>
      </c>
      <c r="G148" s="60">
        <f>Conversion_factors!$A67*G314+G395</f>
        <v>4.1722694802953965E-2</v>
      </c>
      <c r="H148" s="60">
        <f>Conversion_factors!$A67*H314+H395</f>
        <v>4.1722694802953965E-2</v>
      </c>
      <c r="I148" s="60">
        <f>Conversion_factors!$A67*I314+I395</f>
        <v>630.89073616079258</v>
      </c>
      <c r="J148" s="60">
        <f>Conversion_factors!$A67*J314+J395</f>
        <v>2855.2719085756089</v>
      </c>
      <c r="K148" s="60">
        <f>Conversion_factors!$A67*K314+K395</f>
        <v>231.26759146939338</v>
      </c>
      <c r="L148" s="60">
        <f>Conversion_factors!$A67*L314+L395</f>
        <v>3902.4225060161539</v>
      </c>
      <c r="M148" s="60">
        <f>Conversion_factors!$A67*M314+M395</f>
        <v>4454.2701030245371</v>
      </c>
      <c r="N148" s="60">
        <f>Conversion_factors!$A67*N314+N395</f>
        <v>858.95065414844157</v>
      </c>
      <c r="O148" s="60">
        <f>Conversion_factors!$A67*O314+O395</f>
        <v>1389.5024876353114</v>
      </c>
      <c r="P148" s="60">
        <f>Conversion_factors!$A67*P314+P395</f>
        <v>2863.8111910607067</v>
      </c>
      <c r="Q148" s="60">
        <f>Conversion_factors!$A67*Q314+Q395</f>
        <v>782.85441273548611</v>
      </c>
      <c r="R148" s="60">
        <f>Conversion_factors!$A67*R314+R395</f>
        <v>409.75795236011402</v>
      </c>
      <c r="S148" s="60">
        <f>Conversion_factors!$A67*S314+S395</f>
        <v>412.8704869111732</v>
      </c>
      <c r="T148" s="60">
        <f>Conversion_factors!$A67*T314+T395</f>
        <v>202.06996406658425</v>
      </c>
      <c r="U148" s="60">
        <f>Conversion_factors!$A67*U314+U395</f>
        <v>857.93090147546161</v>
      </c>
      <c r="V148" s="60">
        <f>Conversion_factors!$A67*V314+V395</f>
        <v>132.13111002741866</v>
      </c>
      <c r="W148" s="60">
        <f>Conversion_factors!$A67*W314+W395</f>
        <v>169.10329267013111</v>
      </c>
      <c r="X148" s="77">
        <f>Conversion_factors!$A67*X314+X395</f>
        <v>22497.626103661951</v>
      </c>
      <c r="Z148" s="132">
        <f t="shared" si="361"/>
        <v>2.0412897701197088</v>
      </c>
      <c r="AA148" s="132">
        <f t="shared" si="362"/>
        <v>4.7888472223527989</v>
      </c>
      <c r="AB148" s="132">
        <f t="shared" si="363"/>
        <v>1.2766178409641653</v>
      </c>
      <c r="AC148" s="132">
        <f t="shared" si="364"/>
        <v>4.6388080286590232E-5</v>
      </c>
      <c r="AD148" s="132">
        <f t="shared" si="365"/>
        <v>4.4323334615183963E-4</v>
      </c>
      <c r="AE148" s="132">
        <f t="shared" si="366"/>
        <v>9.2443432694559009E-4</v>
      </c>
      <c r="AF148" s="132">
        <f t="shared" si="367"/>
        <v>5.5287828055003914</v>
      </c>
      <c r="AG148" s="132">
        <f t="shared" si="368"/>
        <v>14.194266763298538</v>
      </c>
      <c r="AH148" s="132">
        <f t="shared" si="369"/>
        <v>2.1391400667121592</v>
      </c>
      <c r="AI148" s="132">
        <f t="shared" si="370"/>
        <v>4.6177532779375081</v>
      </c>
      <c r="AJ148" s="132">
        <f t="shared" si="371"/>
        <v>5.2666735389008394</v>
      </c>
      <c r="AK148" s="132">
        <f t="shared" si="372"/>
        <v>3.3999762998317817</v>
      </c>
      <c r="AL148" s="132">
        <f t="shared" si="373"/>
        <v>10.387301423855188</v>
      </c>
      <c r="AM148" s="132">
        <f t="shared" si="374"/>
        <v>10.645647722697143</v>
      </c>
      <c r="AN148" s="132">
        <f t="shared" si="375"/>
        <v>2.2093171444251278</v>
      </c>
      <c r="AO148" s="132">
        <f t="shared" si="376"/>
        <v>1.1478135205106885</v>
      </c>
      <c r="AP148" s="132">
        <f t="shared" si="377"/>
        <v>1.3909293414920356</v>
      </c>
      <c r="AQ148" s="132">
        <f t="shared" si="378"/>
        <v>1.4580716173711303</v>
      </c>
      <c r="AR148" s="132">
        <f t="shared" si="379"/>
        <v>1.058987673079347</v>
      </c>
      <c r="AS148" s="132">
        <f t="shared" si="380"/>
        <v>1.3391184792673481</v>
      </c>
      <c r="AT148" s="132">
        <f t="shared" si="381"/>
        <v>0.99901694328403912</v>
      </c>
      <c r="AU148" s="132">
        <f t="shared" si="359"/>
        <v>11.916508469767694</v>
      </c>
      <c r="AV148" s="132"/>
      <c r="AX148" s="132">
        <f t="shared" si="406"/>
        <v>1.0319162732426022</v>
      </c>
      <c r="AY148" s="132">
        <f t="shared" si="407"/>
        <v>0.92130927908186888</v>
      </c>
      <c r="AZ148" s="132">
        <f t="shared" si="408"/>
        <v>0.96535836803248265</v>
      </c>
      <c r="BA148" s="132">
        <f t="shared" si="409"/>
        <v>0.73302727530224421</v>
      </c>
      <c r="BB148" s="132">
        <f t="shared" si="410"/>
        <v>0.87723314442285283</v>
      </c>
      <c r="BC148" s="132">
        <f t="shared" si="411"/>
        <v>1.8232362625006535</v>
      </c>
      <c r="BD148" s="132">
        <f t="shared" si="412"/>
        <v>0.98115267562992581</v>
      </c>
      <c r="BE148" s="132">
        <f t="shared" si="413"/>
        <v>0.99738815204105913</v>
      </c>
      <c r="BF148" s="132">
        <f t="shared" si="414"/>
        <v>1.4861802528065737</v>
      </c>
      <c r="BG148" s="132">
        <f t="shared" si="415"/>
        <v>1.0317159973489687</v>
      </c>
      <c r="BH148" s="132">
        <f t="shared" si="416"/>
        <v>0.79354356159985595</v>
      </c>
      <c r="BI148" s="132">
        <f t="shared" si="417"/>
        <v>1.0094459015358965</v>
      </c>
      <c r="BJ148" s="132">
        <f t="shared" si="418"/>
        <v>0.84219346844110254</v>
      </c>
      <c r="BK148" s="132">
        <f t="shared" si="419"/>
        <v>0.69059795289521775</v>
      </c>
      <c r="BL148" s="132">
        <f t="shared" si="420"/>
        <v>1.0473993745579724</v>
      </c>
      <c r="BM148" s="132">
        <f t="shared" si="421"/>
        <v>0.86388063691740147</v>
      </c>
      <c r="BN148" s="132">
        <f t="shared" si="422"/>
        <v>0.15527508053791289</v>
      </c>
      <c r="BO148" s="132">
        <f t="shared" si="423"/>
        <v>0.71980912965560739</v>
      </c>
      <c r="BP148" s="132">
        <f t="shared" si="424"/>
        <v>0.78478304976315727</v>
      </c>
      <c r="BQ148" s="132">
        <f t="shared" si="425"/>
        <v>0.90220835305739377</v>
      </c>
      <c r="BR148" s="132">
        <f t="shared" si="426"/>
        <v>0.77563488158467042</v>
      </c>
      <c r="BS148" s="132">
        <f t="shared" si="427"/>
        <v>0.59893518496724685</v>
      </c>
      <c r="BT148" s="16"/>
      <c r="BU148" s="796">
        <f t="shared" si="382"/>
        <v>2005</v>
      </c>
      <c r="BV148" s="9">
        <f t="shared" si="385"/>
        <v>2.008775706874987</v>
      </c>
      <c r="BW148" s="9">
        <f t="shared" si="222"/>
        <v>0.59893518496724685</v>
      </c>
      <c r="BX148" s="9">
        <f t="shared" si="223"/>
        <v>0.87687726187793402</v>
      </c>
      <c r="BY148" s="9">
        <f t="shared" si="224"/>
        <v>0.79933125648992154</v>
      </c>
      <c r="BZ148" s="9">
        <f t="shared" si="225"/>
        <v>0.85450802395669201</v>
      </c>
      <c r="CA148" s="9">
        <f t="shared" si="166"/>
        <v>1.2031317757415838</v>
      </c>
      <c r="CB148" s="9">
        <f t="shared" si="226"/>
        <v>1.2031264495548823</v>
      </c>
      <c r="CC148" s="9">
        <v>0.84301591679443943</v>
      </c>
      <c r="CD148" s="9">
        <f t="shared" si="227"/>
        <v>0.70091540352433102</v>
      </c>
      <c r="CE148" s="9">
        <f t="shared" si="228"/>
        <v>0.59893783642638354</v>
      </c>
      <c r="CG148" s="35"/>
      <c r="CH148">
        <f t="shared" si="229"/>
        <v>2005</v>
      </c>
      <c r="CI148" s="19">
        <f t="shared" si="230"/>
        <v>8.1608221857916968E-2</v>
      </c>
      <c r="CJ148" s="19">
        <f t="shared" si="310"/>
        <v>2.0037069829488496E-2</v>
      </c>
      <c r="CK148" s="19">
        <f t="shared" si="311"/>
        <v>2.5610644160338021E-3</v>
      </c>
      <c r="CL148" s="19">
        <f t="shared" si="312"/>
        <v>1.8545376570269669E-6</v>
      </c>
      <c r="CM148" s="19">
        <f t="shared" si="313"/>
        <v>1.8545376570269669E-6</v>
      </c>
      <c r="CN148" s="19">
        <f t="shared" si="314"/>
        <v>1.8545376570269669E-6</v>
      </c>
      <c r="CO148" s="19">
        <f t="shared" si="315"/>
        <v>2.8042546944901985E-2</v>
      </c>
      <c r="CP148" s="19">
        <f t="shared" si="316"/>
        <v>0.12691436400531408</v>
      </c>
      <c r="CQ148" s="19">
        <f t="shared" si="317"/>
        <v>1.0279644190181906E-2</v>
      </c>
      <c r="CR148" s="19">
        <f t="shared" si="318"/>
        <v>0.17345930135184148</v>
      </c>
      <c r="CS148" s="19">
        <f t="shared" si="319"/>
        <v>0.19798844920351455</v>
      </c>
      <c r="CT148" s="19">
        <f t="shared" si="320"/>
        <v>3.8179612826289691E-2</v>
      </c>
      <c r="CU148" s="19">
        <f t="shared" si="321"/>
        <v>6.1762182429067093E-2</v>
      </c>
      <c r="CV148" s="19">
        <f t="shared" si="322"/>
        <v>0.12729392771775874</v>
      </c>
      <c r="CW148" s="19">
        <f t="shared" si="323"/>
        <v>3.4797200785911385E-2</v>
      </c>
      <c r="CX148" s="19">
        <f t="shared" si="324"/>
        <v>1.821338618003868E-2</v>
      </c>
      <c r="CY148" s="19">
        <f t="shared" si="309"/>
        <v>1.8351735645743088E-2</v>
      </c>
      <c r="CZ148" s="19">
        <f t="shared" si="168"/>
        <v>8.9818349338507859E-3</v>
      </c>
      <c r="DA148" s="19">
        <f t="shared" si="169"/>
        <v>3.8134285702962047E-2</v>
      </c>
      <c r="DB148" s="19">
        <f t="shared" si="170"/>
        <v>5.8731134306615404E-3</v>
      </c>
      <c r="DC148" s="19">
        <f t="shared" si="171"/>
        <v>7.5164949355526036E-3</v>
      </c>
      <c r="DF148" s="19">
        <f t="shared" si="280"/>
        <v>8.0670050918443703E-2</v>
      </c>
      <c r="DG148" s="19">
        <f t="shared" si="327"/>
        <v>2.0079987611501499E-2</v>
      </c>
      <c r="DH148" s="19">
        <f t="shared" si="328"/>
        <v>2.646120942814861E-3</v>
      </c>
      <c r="DI148" s="19">
        <f t="shared" si="329"/>
        <v>1.8596416725000717E-6</v>
      </c>
      <c r="DJ148" s="19">
        <f t="shared" si="330"/>
        <v>1.8596416725000717E-6</v>
      </c>
      <c r="DK148" s="19">
        <f t="shared" si="331"/>
        <v>1.8596416725000717E-6</v>
      </c>
      <c r="DL148" s="19">
        <f t="shared" si="332"/>
        <v>2.7851470457519425E-2</v>
      </c>
      <c r="DM148" s="19">
        <f t="shared" si="333"/>
        <v>0.12647226069534945</v>
      </c>
      <c r="DN148" s="19">
        <f t="shared" si="334"/>
        <v>1.0280606906294747E-2</v>
      </c>
      <c r="DO148" s="19">
        <f t="shared" si="335"/>
        <v>0.16538912086040403</v>
      </c>
      <c r="DP148" s="19">
        <f t="shared" si="336"/>
        <v>0.20463937334735888</v>
      </c>
      <c r="DQ148" s="19">
        <f t="shared" si="337"/>
        <v>3.7944542736673824E-2</v>
      </c>
      <c r="DR148" s="19">
        <f t="shared" si="338"/>
        <v>6.0465228545461748E-2</v>
      </c>
      <c r="DS148" s="19">
        <f t="shared" si="339"/>
        <v>0.13276742289570143</v>
      </c>
      <c r="DT148" s="19">
        <f t="shared" si="340"/>
        <v>3.3907042406637403E-2</v>
      </c>
      <c r="DU148" s="19">
        <f t="shared" si="341"/>
        <v>1.7742811730977765E-2</v>
      </c>
      <c r="DV148" s="19">
        <f t="shared" si="325"/>
        <v>1.8409611867317918E-2</v>
      </c>
      <c r="DW148" s="19">
        <f t="shared" si="248"/>
        <v>8.8667404290944281E-3</v>
      </c>
      <c r="DX148" s="19">
        <f t="shared" si="249"/>
        <v>3.8109495340072651E-2</v>
      </c>
      <c r="DY148" s="19">
        <f t="shared" si="250"/>
        <v>5.9422365777775403E-3</v>
      </c>
      <c r="DZ148" s="19">
        <f t="shared" si="251"/>
        <v>7.5044299514438776E-3</v>
      </c>
      <c r="EA148" s="19">
        <f t="shared" si="252"/>
        <v>0.99969413314586286</v>
      </c>
      <c r="EB148" s="19"/>
      <c r="EC148" s="19">
        <f t="shared" si="281"/>
        <v>8.0694732762499208E-2</v>
      </c>
      <c r="ED148" s="19">
        <f t="shared" si="342"/>
        <v>2.0086131293291964E-2</v>
      </c>
      <c r="EE148" s="19">
        <f t="shared" si="343"/>
        <v>2.6469305511356562E-3</v>
      </c>
      <c r="EF148" s="19">
        <f t="shared" si="344"/>
        <v>1.8602106492793991E-6</v>
      </c>
      <c r="EG148" s="19">
        <f t="shared" si="345"/>
        <v>1.8602106492793991E-6</v>
      </c>
      <c r="EH148" s="19">
        <f t="shared" si="346"/>
        <v>1.8602106492793991E-6</v>
      </c>
      <c r="EI148" s="19">
        <f t="shared" si="347"/>
        <v>2.7859991905599877E-2</v>
      </c>
      <c r="EJ148" s="19">
        <f t="shared" si="348"/>
        <v>0.12651095620353731</v>
      </c>
      <c r="EK148" s="19">
        <f t="shared" si="349"/>
        <v>1.0283752365279441E-2</v>
      </c>
      <c r="EL148" s="19">
        <f t="shared" si="350"/>
        <v>0.16543972338814608</v>
      </c>
      <c r="EM148" s="19">
        <f t="shared" si="351"/>
        <v>0.20470198489951572</v>
      </c>
      <c r="EN148" s="19">
        <f t="shared" si="352"/>
        <v>3.795615226556244E-2</v>
      </c>
      <c r="EO148" s="19">
        <f t="shared" si="353"/>
        <v>6.0483728513228571E-2</v>
      </c>
      <c r="EP148" s="19">
        <f t="shared" si="354"/>
        <v>0.13280804447446895</v>
      </c>
      <c r="EQ148" s="19">
        <f t="shared" si="355"/>
        <v>3.3917416620159471E-2</v>
      </c>
      <c r="ER148" s="19">
        <f t="shared" si="356"/>
        <v>1.7748240329413793E-2</v>
      </c>
      <c r="ES148" s="19">
        <f t="shared" si="326"/>
        <v>1.8415244480215247E-2</v>
      </c>
      <c r="ET148" s="19">
        <f t="shared" si="254"/>
        <v>8.8694533008734817E-3</v>
      </c>
      <c r="EU148" s="19">
        <f t="shared" si="255"/>
        <v>3.8121155337931936E-2</v>
      </c>
      <c r="EV148" s="19">
        <f t="shared" si="256"/>
        <v>5.9440546670793794E-3</v>
      </c>
      <c r="EW148" s="19">
        <f t="shared" si="257"/>
        <v>7.5067260101134604E-3</v>
      </c>
      <c r="EX148" s="19"/>
      <c r="EY148" s="19"/>
      <c r="EZ148" s="19">
        <f t="shared" si="282"/>
        <v>-1.3131071866203688E-2</v>
      </c>
      <c r="FA148" s="19">
        <f t="shared" si="293"/>
        <v>-1.4242421577931591E-2</v>
      </c>
      <c r="FB148" s="19">
        <f t="shared" si="294"/>
        <v>-8.6910554430205247E-2</v>
      </c>
      <c r="FC148" s="19">
        <f t="shared" si="295"/>
        <v>-4.1795336009112394E-2</v>
      </c>
      <c r="FD148" s="19">
        <f t="shared" si="296"/>
        <v>-1.5458966984091929E-2</v>
      </c>
      <c r="FE148" s="19">
        <f t="shared" si="297"/>
        <v>-2.7413186527985033E-2</v>
      </c>
      <c r="FF148" s="19">
        <f t="shared" si="298"/>
        <v>-5.8036541027896904E-2</v>
      </c>
      <c r="FG148" s="19">
        <f t="shared" si="299"/>
        <v>8.6906739749394446E-3</v>
      </c>
      <c r="FH148" s="19">
        <f t="shared" si="300"/>
        <v>9.0363354991369847E-3</v>
      </c>
      <c r="FI148" s="19">
        <f t="shared" si="301"/>
        <v>3.9911236735784394E-2</v>
      </c>
      <c r="FJ148" s="19">
        <f t="shared" si="302"/>
        <v>-8.398787831104633E-2</v>
      </c>
      <c r="FK148" s="19">
        <f t="shared" si="303"/>
        <v>2.2076577324132082E-3</v>
      </c>
      <c r="FL148" s="19">
        <f t="shared" si="304"/>
        <v>9.4921437350937339E-3</v>
      </c>
      <c r="FM148" s="19">
        <f t="shared" si="305"/>
        <v>-8.5976144004842076E-2</v>
      </c>
      <c r="FN148" s="19">
        <f t="shared" si="306"/>
        <v>6.0812068198838635E-3</v>
      </c>
      <c r="FO148" s="19">
        <f t="shared" si="307"/>
        <v>-2.6111405210630455E-2</v>
      </c>
      <c r="FP148" s="19">
        <f t="shared" si="288"/>
        <v>-7.269420113440804E-2</v>
      </c>
      <c r="FQ148" s="19">
        <f t="shared" si="289"/>
        <v>1.036989755826449E-2</v>
      </c>
      <c r="FR148" s="19">
        <f t="shared" si="290"/>
        <v>-5.0617361541769136E-2</v>
      </c>
      <c r="FS148" s="19">
        <f t="shared" si="291"/>
        <v>-6.1187015623080258E-2</v>
      </c>
      <c r="FT148" s="19">
        <f t="shared" si="292"/>
        <v>-7.8664039553101153E-2</v>
      </c>
      <c r="FU148" s="19"/>
      <c r="FV148" s="16"/>
      <c r="FW148" s="19">
        <f t="shared" si="428"/>
        <v>0.97264310574080193</v>
      </c>
      <c r="FX148" s="19">
        <f t="shared" si="283"/>
        <v>0.63313578750640465</v>
      </c>
      <c r="FY148" s="19">
        <f t="shared" si="386"/>
        <v>0.85450802395669201</v>
      </c>
      <c r="FZ148" s="19"/>
      <c r="GA148" s="19">
        <f t="shared" si="429"/>
        <v>1.0416938374617937</v>
      </c>
      <c r="GB148" s="19">
        <f t="shared" si="284"/>
        <v>0.80834202153772994</v>
      </c>
      <c r="GC148" s="19">
        <f t="shared" si="387"/>
        <v>0.87687726187793402</v>
      </c>
      <c r="GD148" s="19"/>
      <c r="GE148" s="19">
        <f t="shared" si="430"/>
        <v>0.95735706451092051</v>
      </c>
      <c r="GF148" s="19">
        <f t="shared" si="285"/>
        <v>0.70427974181282227</v>
      </c>
      <c r="GG148" s="19">
        <f t="shared" si="388"/>
        <v>0.79933125648992154</v>
      </c>
      <c r="GI148" s="19">
        <f t="shared" si="360"/>
        <v>2.008775706874987</v>
      </c>
      <c r="GJ148" s="19">
        <f t="shared" si="262"/>
        <v>1.2031317757415836</v>
      </c>
      <c r="GK148" s="19">
        <f t="shared" si="389"/>
        <v>1.2031264495548823</v>
      </c>
      <c r="GL148" s="3"/>
      <c r="GM148" s="3"/>
      <c r="GN148" s="8"/>
      <c r="GO148" s="3"/>
      <c r="GP148" s="19">
        <v>3.4440203784209797E-2</v>
      </c>
      <c r="GQ148" s="19">
        <v>3.4369369319182538E-2</v>
      </c>
      <c r="GV148" s="30"/>
      <c r="GW148" s="12">
        <f t="shared" si="265"/>
        <v>0</v>
      </c>
      <c r="GX148" s="19"/>
      <c r="HF148" s="12">
        <f t="shared" ca="1" si="390"/>
        <v>1</v>
      </c>
      <c r="HG148" s="12">
        <f t="shared" ca="1" si="391"/>
        <v>1</v>
      </c>
      <c r="HH148" s="12">
        <f t="shared" ca="1" si="392"/>
        <v>1</v>
      </c>
      <c r="HJ148" s="17"/>
      <c r="HL148" s="18">
        <f t="shared" si="268"/>
        <v>2005</v>
      </c>
      <c r="HM148" s="9">
        <f t="shared" si="393"/>
        <v>1.421771373009999</v>
      </c>
      <c r="HN148" s="9">
        <f t="shared" si="394"/>
        <v>0.67644899606718834</v>
      </c>
      <c r="HO148" s="9">
        <f t="shared" si="395"/>
        <v>0.89214351554200155</v>
      </c>
      <c r="HP148" s="9">
        <f t="shared" si="396"/>
        <v>0.87667597557944921</v>
      </c>
      <c r="HQ148" s="9">
        <f t="shared" si="397"/>
        <v>0.864893499074466</v>
      </c>
      <c r="HR148" s="9">
        <f t="shared" si="269"/>
        <v>0.96175892869677515</v>
      </c>
      <c r="HS148" s="9">
        <f t="shared" si="398"/>
        <v>0.96175581790968201</v>
      </c>
      <c r="HT148" s="9"/>
      <c r="HU148" s="9">
        <f t="shared" si="399"/>
        <v>0.7821207868446638</v>
      </c>
      <c r="HV148" s="23">
        <f t="shared" si="270"/>
        <v>0.6764511840329559</v>
      </c>
      <c r="HX148" s="8"/>
      <c r="HY148" s="5">
        <f t="shared" si="287"/>
        <v>56</v>
      </c>
      <c r="HZ148" t="b">
        <f t="shared" si="271"/>
        <v>0</v>
      </c>
      <c r="IC148" s="11"/>
      <c r="ID148" s="11"/>
      <c r="IE148" s="11"/>
      <c r="IF148">
        <f t="shared" si="273"/>
        <v>0</v>
      </c>
      <c r="IG148" s="12">
        <f t="shared" ca="1" si="274"/>
        <v>0.78978074659198583</v>
      </c>
      <c r="IH148" s="19">
        <f t="shared" ca="1" si="275"/>
        <v>1.0121537479188145</v>
      </c>
      <c r="II148" s="19">
        <f t="shared" ca="1" si="276"/>
        <v>0.79938049592833771</v>
      </c>
      <c r="IJ148" s="11">
        <f t="shared" si="193"/>
        <v>0</v>
      </c>
      <c r="IK148" s="12">
        <f t="shared" ca="1" si="400"/>
        <v>0.70778005137359057</v>
      </c>
      <c r="IL148" s="12">
        <f t="shared" ca="1" si="401"/>
        <v>1.1158561830885969</v>
      </c>
      <c r="IM148" s="12">
        <f t="shared" ca="1" si="402"/>
        <v>1.0121537479188145</v>
      </c>
      <c r="IN148" s="12">
        <f t="shared" ca="1" si="403"/>
        <v>0.79938049592833771</v>
      </c>
      <c r="IO148">
        <f t="shared" si="277"/>
        <v>0</v>
      </c>
      <c r="IP148" s="12">
        <f t="shared" ca="1" si="278"/>
        <v>1.0121537479188145</v>
      </c>
      <c r="IQ148" s="12">
        <f t="shared" ca="1" si="404"/>
        <v>1.017409795335978</v>
      </c>
      <c r="IR148" s="12">
        <f t="shared" ca="1" si="405"/>
        <v>1.0967617848814886</v>
      </c>
    </row>
    <row r="149" spans="1:252" x14ac:dyDescent="0.2">
      <c r="A149" t="s">
        <v>105</v>
      </c>
      <c r="B149" s="1">
        <f t="shared" si="279"/>
        <v>2006</v>
      </c>
      <c r="C149" s="60">
        <f>Conversion_factors!$A68*C315+C396</f>
        <v>1963.6914284550503</v>
      </c>
      <c r="D149" s="60">
        <f>Conversion_factors!$A68*D315+D396</f>
        <v>413.8333801771642</v>
      </c>
      <c r="E149" s="60">
        <f>Conversion_factors!$A68*E315+E396</f>
        <v>49.848944707411263</v>
      </c>
      <c r="F149" s="60">
        <f>Conversion_factors!$A68*F315+F396</f>
        <v>4.147844675061664E-2</v>
      </c>
      <c r="G149" s="60">
        <f>Conversion_factors!$A68*G315+G396</f>
        <v>4.147844675061664E-2</v>
      </c>
      <c r="H149" s="60">
        <f>Conversion_factors!$A68*H315+H396</f>
        <v>4.147844675061664E-2</v>
      </c>
      <c r="I149" s="60">
        <f>Conversion_factors!$A68*I315+I396</f>
        <v>657.47123356020461</v>
      </c>
      <c r="J149" s="60">
        <f>Conversion_factors!$A68*J315+J396</f>
        <v>2879.3933612561241</v>
      </c>
      <c r="K149" s="60">
        <f>Conversion_factors!$A68*K315+K396</f>
        <v>230.37030014415723</v>
      </c>
      <c r="L149" s="60">
        <f>Conversion_factors!$A68*L315+L396</f>
        <v>3789.5809372196632</v>
      </c>
      <c r="M149" s="60">
        <f>Conversion_factors!$A68*M315+M396</f>
        <v>4353.0958407781791</v>
      </c>
      <c r="N149" s="60">
        <f>Conversion_factors!$A68*N315+N396</f>
        <v>846.37075541165473</v>
      </c>
      <c r="O149" s="60">
        <f>Conversion_factors!$A68*O315+O396</f>
        <v>1454.7592840205091</v>
      </c>
      <c r="P149" s="60">
        <f>Conversion_factors!$A68*P315+P396</f>
        <v>2682.2983542671373</v>
      </c>
      <c r="Q149" s="60">
        <f>Conversion_factors!$A68*Q315+Q396</f>
        <v>817.89041333491161</v>
      </c>
      <c r="R149" s="60">
        <f>Conversion_factors!$A68*R315+R396</f>
        <v>429.46007237097069</v>
      </c>
      <c r="S149" s="60">
        <f>Conversion_factors!$A68*S315+S396</f>
        <v>417.33503560010547</v>
      </c>
      <c r="T149" s="60">
        <f>Conversion_factors!$A68*T315+T396</f>
        <v>205.72718098440691</v>
      </c>
      <c r="U149" s="60">
        <f>Conversion_factors!$A68*U315+U396</f>
        <v>881.96394859974089</v>
      </c>
      <c r="V149" s="60">
        <f>Conversion_factors!$A68*V315+V396</f>
        <v>131.65209267690059</v>
      </c>
      <c r="W149" s="60">
        <f>Conversion_factors!$A68*W315+W396</f>
        <v>171.01798766191234</v>
      </c>
      <c r="X149" s="77">
        <f>Conversion_factors!$A68*X315+X396</f>
        <v>22375.884986566456</v>
      </c>
      <c r="Z149" s="132">
        <f t="shared" si="361"/>
        <v>2.1671222870794118</v>
      </c>
      <c r="AA149" s="132">
        <f t="shared" si="362"/>
        <v>4.8813710653188522</v>
      </c>
      <c r="AB149" s="132">
        <f t="shared" si="363"/>
        <v>1.1469470284084697</v>
      </c>
      <c r="AC149" s="132">
        <f t="shared" si="364"/>
        <v>4.5775453864163742E-5</v>
      </c>
      <c r="AD149" s="132">
        <f t="shared" si="365"/>
        <v>4.8925896145968141E-4</v>
      </c>
      <c r="AE149" s="132">
        <f t="shared" si="366"/>
        <v>9.5435483183951386E-4</v>
      </c>
      <c r="AF149" s="132">
        <f t="shared" si="367"/>
        <v>5.699152490278955</v>
      </c>
      <c r="AG149" s="132">
        <f t="shared" si="368"/>
        <v>14.48363627745217</v>
      </c>
      <c r="AH149" s="132">
        <f t="shared" si="369"/>
        <v>2.1787845299814919</v>
      </c>
      <c r="AI149" s="132">
        <f t="shared" si="370"/>
        <v>4.5263246133386374</v>
      </c>
      <c r="AJ149" s="132">
        <f t="shared" si="371"/>
        <v>5.0453152243885144</v>
      </c>
      <c r="AK149" s="132">
        <f t="shared" si="372"/>
        <v>3.370803415738588</v>
      </c>
      <c r="AL149" s="132">
        <f t="shared" si="373"/>
        <v>10.567292673923831</v>
      </c>
      <c r="AM149" s="132">
        <f t="shared" si="374"/>
        <v>10.109618187140182</v>
      </c>
      <c r="AN149" s="132">
        <f t="shared" si="375"/>
        <v>2.1855976148023379</v>
      </c>
      <c r="AO149" s="132">
        <f t="shared" si="376"/>
        <v>1.146198963528666</v>
      </c>
      <c r="AP149" s="132">
        <f t="shared" si="377"/>
        <v>1.2694844383419446</v>
      </c>
      <c r="AQ149" s="132">
        <f t="shared" si="378"/>
        <v>1.4819785377162631</v>
      </c>
      <c r="AR149" s="132">
        <f t="shared" si="379"/>
        <v>1.0811371448850511</v>
      </c>
      <c r="AS149" s="132">
        <f t="shared" si="380"/>
        <v>1.3417537371631094</v>
      </c>
      <c r="AT149" s="132">
        <f t="shared" si="381"/>
        <v>0.98305672125434351</v>
      </c>
      <c r="AU149" s="132">
        <f t="shared" si="359"/>
        <v>11.215845833152146</v>
      </c>
      <c r="AV149" s="132"/>
      <c r="AX149" s="132">
        <f t="shared" si="406"/>
        <v>1.095527341036362</v>
      </c>
      <c r="AY149" s="132">
        <f t="shared" si="407"/>
        <v>0.93910961204364118</v>
      </c>
      <c r="AZ149" s="132">
        <f t="shared" si="408"/>
        <v>0.86730333545071092</v>
      </c>
      <c r="BA149" s="132">
        <f t="shared" si="409"/>
        <v>0.72334651519242632</v>
      </c>
      <c r="BB149" s="132">
        <f t="shared" si="410"/>
        <v>0.96832555791347319</v>
      </c>
      <c r="BC149" s="132">
        <f t="shared" si="411"/>
        <v>1.8822476470034066</v>
      </c>
      <c r="BD149" s="132">
        <f t="shared" si="412"/>
        <v>1.0113869383867145</v>
      </c>
      <c r="BE149" s="132">
        <f t="shared" si="413"/>
        <v>1.0177212717288591</v>
      </c>
      <c r="BF149" s="132">
        <f t="shared" si="414"/>
        <v>1.5137234788724365</v>
      </c>
      <c r="BG149" s="132">
        <f t="shared" si="415"/>
        <v>1.0112886574272828</v>
      </c>
      <c r="BH149" s="132">
        <f t="shared" si="416"/>
        <v>0.76019092183769754</v>
      </c>
      <c r="BI149" s="132">
        <f t="shared" si="417"/>
        <v>1.0007845328418519</v>
      </c>
      <c r="BJ149" s="132">
        <f t="shared" si="418"/>
        <v>0.85678700424013388</v>
      </c>
      <c r="BK149" s="132">
        <f t="shared" si="419"/>
        <v>0.655824972463246</v>
      </c>
      <c r="BL149" s="132">
        <f t="shared" si="420"/>
        <v>1.0361543522874446</v>
      </c>
      <c r="BM149" s="132">
        <f t="shared" si="421"/>
        <v>0.86266547043866149</v>
      </c>
      <c r="BN149" s="132">
        <f t="shared" si="422"/>
        <v>0.14171769372103743</v>
      </c>
      <c r="BO149" s="132">
        <f t="shared" si="423"/>
        <v>0.73161130680613884</v>
      </c>
      <c r="BP149" s="132">
        <f t="shared" si="424"/>
        <v>0.80119733906624069</v>
      </c>
      <c r="BQ149" s="132">
        <f t="shared" si="425"/>
        <v>0.90398381334923983</v>
      </c>
      <c r="BR149" s="132">
        <f t="shared" si="426"/>
        <v>0.7632433951266191</v>
      </c>
      <c r="BS149" s="132">
        <f t="shared" si="427"/>
        <v>0.56371920648448637</v>
      </c>
      <c r="BT149" s="16"/>
      <c r="BU149" s="796">
        <f t="shared" si="382"/>
        <v>2006</v>
      </c>
      <c r="BV149" s="9">
        <f t="shared" si="385"/>
        <v>2.122716368333641</v>
      </c>
      <c r="BW149" s="9">
        <f t="shared" si="222"/>
        <v>0.56371920648448637</v>
      </c>
      <c r="BX149" s="9">
        <f t="shared" si="223"/>
        <v>0.87677198662052713</v>
      </c>
      <c r="BY149" s="9">
        <f t="shared" si="224"/>
        <v>0.75992749844025331</v>
      </c>
      <c r="BZ149" s="9">
        <f t="shared" si="225"/>
        <v>0.84606952864533114</v>
      </c>
      <c r="CA149" s="9">
        <f t="shared" si="166"/>
        <v>1.1966216285692157</v>
      </c>
      <c r="CB149" s="9">
        <f t="shared" si="226"/>
        <v>1.1966159867486708</v>
      </c>
      <c r="CC149" s="9">
        <v>0.84134223916697326</v>
      </c>
      <c r="CD149" s="9">
        <f t="shared" si="227"/>
        <v>0.6662831424950284</v>
      </c>
      <c r="CE149" s="9">
        <f t="shared" si="228"/>
        <v>0.56372186431509863</v>
      </c>
      <c r="CG149" s="35"/>
      <c r="CH149">
        <f t="shared" si="229"/>
        <v>2006</v>
      </c>
      <c r="CI149" s="19">
        <f t="shared" si="230"/>
        <v>8.7759274309551036E-2</v>
      </c>
      <c r="CJ149" s="19">
        <f t="shared" si="310"/>
        <v>1.8494615092346622E-2</v>
      </c>
      <c r="CK149" s="19">
        <f t="shared" si="311"/>
        <v>2.227797682073289E-3</v>
      </c>
      <c r="CL149" s="19">
        <f t="shared" si="312"/>
        <v>1.8537120107436448E-6</v>
      </c>
      <c r="CM149" s="19">
        <f t="shared" si="313"/>
        <v>1.8537120107436448E-6</v>
      </c>
      <c r="CN149" s="19">
        <f t="shared" si="314"/>
        <v>1.8537120107436448E-6</v>
      </c>
      <c r="CO149" s="19">
        <f t="shared" si="315"/>
        <v>2.9383027038033256E-2</v>
      </c>
      <c r="CP149" s="19">
        <f t="shared" si="316"/>
        <v>0.12868288172667991</v>
      </c>
      <c r="CQ149" s="19">
        <f t="shared" si="317"/>
        <v>1.0295472124676271E-2</v>
      </c>
      <c r="CR149" s="19">
        <f t="shared" si="318"/>
        <v>0.16936004718896119</v>
      </c>
      <c r="CS149" s="19">
        <f t="shared" si="319"/>
        <v>0.19454407472113819</v>
      </c>
      <c r="CT149" s="19">
        <f t="shared" si="320"/>
        <v>3.7825129862786668E-2</v>
      </c>
      <c r="CU149" s="19">
        <f t="shared" si="321"/>
        <v>6.5014603216538056E-2</v>
      </c>
      <c r="CV149" s="19">
        <f t="shared" si="322"/>
        <v>0.1198745147232155</v>
      </c>
      <c r="CW149" s="19">
        <f t="shared" si="323"/>
        <v>3.6552315755374092E-2</v>
      </c>
      <c r="CX149" s="19">
        <f t="shared" si="324"/>
        <v>1.9192987121126184E-2</v>
      </c>
      <c r="CY149" s="19">
        <f t="shared" si="309"/>
        <v>1.8651107469074672E-2</v>
      </c>
      <c r="CZ149" s="19">
        <f t="shared" si="168"/>
        <v>9.194147230731517E-3</v>
      </c>
      <c r="DA149" s="19">
        <f t="shared" si="169"/>
        <v>3.941582418435003E-2</v>
      </c>
      <c r="DB149" s="19">
        <f t="shared" si="170"/>
        <v>5.8836596968539568E-3</v>
      </c>
      <c r="DC149" s="19">
        <f t="shared" si="171"/>
        <v>7.6429597204572862E-3</v>
      </c>
      <c r="DF149" s="19">
        <f t="shared" si="280"/>
        <v>8.4646502878167051E-2</v>
      </c>
      <c r="DG149" s="19">
        <f t="shared" si="327"/>
        <v>1.9255547106367413E-2</v>
      </c>
      <c r="DH149" s="19">
        <f t="shared" si="328"/>
        <v>2.3905605916162242E-3</v>
      </c>
      <c r="DI149" s="19">
        <f t="shared" si="329"/>
        <v>1.8541248032465878E-6</v>
      </c>
      <c r="DJ149" s="19">
        <f t="shared" si="330"/>
        <v>1.8541248032465878E-6</v>
      </c>
      <c r="DK149" s="19">
        <f t="shared" si="331"/>
        <v>1.8541248032465878E-6</v>
      </c>
      <c r="DL149" s="19">
        <f t="shared" si="332"/>
        <v>2.8707571115434333E-2</v>
      </c>
      <c r="DM149" s="19">
        <f t="shared" si="333"/>
        <v>0.12779658339771102</v>
      </c>
      <c r="DN149" s="19">
        <f t="shared" si="334"/>
        <v>1.0287556128088673E-2</v>
      </c>
      <c r="DO149" s="19">
        <f t="shared" si="335"/>
        <v>0.17140150450328476</v>
      </c>
      <c r="DP149" s="19">
        <f t="shared" si="336"/>
        <v>0.19626122460514342</v>
      </c>
      <c r="DQ149" s="19">
        <f t="shared" si="337"/>
        <v>3.8002095793969515E-2</v>
      </c>
      <c r="DR149" s="19">
        <f t="shared" si="338"/>
        <v>6.3374483732958814E-2</v>
      </c>
      <c r="DS149" s="19">
        <f t="shared" si="339"/>
        <v>0.12354709342087015</v>
      </c>
      <c r="DT149" s="19">
        <f t="shared" si="340"/>
        <v>3.5667561478655047E-2</v>
      </c>
      <c r="DU149" s="19">
        <f t="shared" si="341"/>
        <v>1.8698910224397011E-2</v>
      </c>
      <c r="DV149" s="19">
        <f t="shared" si="325"/>
        <v>1.8501017871973439E-2</v>
      </c>
      <c r="DW149" s="19">
        <f t="shared" si="248"/>
        <v>9.0875777332240018E-3</v>
      </c>
      <c r="DX149" s="19">
        <f t="shared" si="249"/>
        <v>3.8771525052899741E-2</v>
      </c>
      <c r="DY149" s="19">
        <f t="shared" si="250"/>
        <v>5.8783849870246855E-3</v>
      </c>
      <c r="DZ149" s="19">
        <f t="shared" si="251"/>
        <v>7.5795514901202191E-3</v>
      </c>
      <c r="EA149" s="19">
        <f t="shared" si="252"/>
        <v>0.99986081448631514</v>
      </c>
      <c r="EB149" s="19"/>
      <c r="EC149" s="19">
        <f t="shared" si="281"/>
        <v>8.4658286085203496E-2</v>
      </c>
      <c r="ED149" s="19">
        <f t="shared" si="342"/>
        <v>1.9258227572664773E-2</v>
      </c>
      <c r="EE149" s="19">
        <f t="shared" si="343"/>
        <v>2.3908933693380014E-3</v>
      </c>
      <c r="EF149" s="19">
        <f t="shared" si="344"/>
        <v>1.8543829064839953E-6</v>
      </c>
      <c r="EG149" s="19">
        <f t="shared" si="345"/>
        <v>1.8543829064839953E-6</v>
      </c>
      <c r="EH149" s="19">
        <f t="shared" si="346"/>
        <v>1.8543829064839953E-6</v>
      </c>
      <c r="EI149" s="19">
        <f t="shared" si="347"/>
        <v>2.8711567349684598E-2</v>
      </c>
      <c r="EJ149" s="19">
        <f t="shared" si="348"/>
        <v>0.12781437330691606</v>
      </c>
      <c r="EK149" s="19">
        <f t="shared" si="349"/>
        <v>1.028898820619745E-2</v>
      </c>
      <c r="EL149" s="19">
        <f t="shared" si="350"/>
        <v>0.17142536443069165</v>
      </c>
      <c r="EM149" s="19">
        <f t="shared" si="351"/>
        <v>0.1962885451271274</v>
      </c>
      <c r="EN149" s="19">
        <f t="shared" si="352"/>
        <v>3.8007385871495859E-2</v>
      </c>
      <c r="EO149" s="19">
        <f t="shared" si="353"/>
        <v>6.3383305770931583E-2</v>
      </c>
      <c r="EP149" s="19">
        <f t="shared" si="354"/>
        <v>0.1235642917802947</v>
      </c>
      <c r="EQ149" s="19">
        <f t="shared" si="355"/>
        <v>3.5672526577591186E-2</v>
      </c>
      <c r="ER149" s="19">
        <f t="shared" si="356"/>
        <v>1.8701513204119009E-2</v>
      </c>
      <c r="ES149" s="19">
        <f t="shared" si="326"/>
        <v>1.8503593304112487E-2</v>
      </c>
      <c r="ET149" s="19">
        <f t="shared" si="254"/>
        <v>9.0888427684735328E-3</v>
      </c>
      <c r="EU149" s="19">
        <f t="shared" si="255"/>
        <v>3.8776922238740658E-2</v>
      </c>
      <c r="EV149" s="19">
        <f t="shared" si="256"/>
        <v>5.8792032869542377E-3</v>
      </c>
      <c r="EW149" s="19">
        <f t="shared" si="257"/>
        <v>7.5806066007439868E-3</v>
      </c>
      <c r="EX149" s="19"/>
      <c r="EY149" s="19"/>
      <c r="EZ149" s="19">
        <f t="shared" si="282"/>
        <v>5.9818304139535761E-2</v>
      </c>
      <c r="FA149" s="19">
        <f t="shared" si="293"/>
        <v>1.9136417345426367E-2</v>
      </c>
      <c r="FB149" s="19">
        <f t="shared" si="294"/>
        <v>-0.10711061476692367</v>
      </c>
      <c r="FC149" s="19">
        <f t="shared" si="295"/>
        <v>-1.3294530233518223E-2</v>
      </c>
      <c r="FD149" s="19">
        <f t="shared" si="296"/>
        <v>9.8795550722475992E-2</v>
      </c>
      <c r="FE149" s="19">
        <f t="shared" si="297"/>
        <v>3.1853531417570406E-2</v>
      </c>
      <c r="FF149" s="19">
        <f t="shared" si="298"/>
        <v>3.0349794067103291E-2</v>
      </c>
      <c r="FG149" s="19">
        <f t="shared" si="299"/>
        <v>2.0181345549487025E-2</v>
      </c>
      <c r="FH149" s="19">
        <f t="shared" si="300"/>
        <v>1.8363255964747895E-2</v>
      </c>
      <c r="FI149" s="19">
        <f t="shared" si="301"/>
        <v>-1.9998016789329224E-2</v>
      </c>
      <c r="FJ149" s="19">
        <f t="shared" si="302"/>
        <v>-4.2938821830041073E-2</v>
      </c>
      <c r="FK149" s="19">
        <f t="shared" si="303"/>
        <v>-8.6173427128340106E-3</v>
      </c>
      <c r="FL149" s="19">
        <f t="shared" si="304"/>
        <v>1.7179590887507361E-2</v>
      </c>
      <c r="FM149" s="19">
        <f t="shared" si="305"/>
        <v>-5.1663877636119855E-2</v>
      </c>
      <c r="FN149" s="19">
        <f t="shared" si="306"/>
        <v>-1.0794184291348726E-2</v>
      </c>
      <c r="FO149" s="19">
        <f t="shared" si="307"/>
        <v>-1.4076272556039443E-3</v>
      </c>
      <c r="FP149" s="19">
        <f t="shared" si="288"/>
        <v>-9.1361250749292411E-2</v>
      </c>
      <c r="FQ149" s="19">
        <f t="shared" si="289"/>
        <v>1.6263292134111238E-2</v>
      </c>
      <c r="FR149" s="19">
        <f t="shared" si="290"/>
        <v>2.0699972743931969E-2</v>
      </c>
      <c r="FS149" s="19">
        <f t="shared" si="291"/>
        <v>1.965971170421626E-3</v>
      </c>
      <c r="FT149" s="19">
        <f t="shared" si="292"/>
        <v>-1.6104918074953765E-2</v>
      </c>
      <c r="FU149" s="19"/>
      <c r="FV149" s="16"/>
      <c r="FW149" s="19">
        <f t="shared" si="428"/>
        <v>0.99012473250714794</v>
      </c>
      <c r="FX149" s="19">
        <f t="shared" si="283"/>
        <v>0.62688340224548134</v>
      </c>
      <c r="FY149" s="19">
        <f t="shared" si="386"/>
        <v>0.84606952864533114</v>
      </c>
      <c r="FZ149" s="19"/>
      <c r="GA149" s="19">
        <f t="shared" si="429"/>
        <v>0.99987994299546401</v>
      </c>
      <c r="GB149" s="19">
        <f t="shared" si="284"/>
        <v>0.80824497441598353</v>
      </c>
      <c r="GC149" s="19">
        <f t="shared" si="387"/>
        <v>0.87677198662052713</v>
      </c>
      <c r="GD149" s="19"/>
      <c r="GE149" s="19">
        <f t="shared" si="430"/>
        <v>0.95070409454185401</v>
      </c>
      <c r="GF149" s="19">
        <f t="shared" si="285"/>
        <v>0.66956163424432991</v>
      </c>
      <c r="GG149" s="19">
        <f t="shared" si="388"/>
        <v>0.75992749844025331</v>
      </c>
      <c r="GI149" s="19">
        <f t="shared" si="360"/>
        <v>2.122716368333641</v>
      </c>
      <c r="GJ149" s="19">
        <f t="shared" si="262"/>
        <v>1.1966216285692157</v>
      </c>
      <c r="GK149" s="19">
        <f t="shared" si="389"/>
        <v>1.1966159867486708</v>
      </c>
      <c r="GL149" s="3"/>
      <c r="GM149" s="3"/>
      <c r="GN149" s="8"/>
      <c r="GO149" s="3"/>
      <c r="GP149" s="19">
        <v>5.8443845229458266E-3</v>
      </c>
      <c r="GQ149" s="19">
        <v>3.8916345654888885E-3</v>
      </c>
      <c r="GV149" s="30"/>
      <c r="GW149" s="12">
        <f t="shared" si="265"/>
        <v>0</v>
      </c>
      <c r="GX149" s="19"/>
      <c r="HF149" s="12">
        <f t="shared" ca="1" si="390"/>
        <v>1</v>
      </c>
      <c r="HG149" s="12">
        <f t="shared" ca="1" si="391"/>
        <v>1</v>
      </c>
      <c r="HH149" s="12">
        <f t="shared" ca="1" si="392"/>
        <v>1</v>
      </c>
      <c r="HJ149" s="17"/>
      <c r="HL149" s="18">
        <f t="shared" si="268"/>
        <v>2006</v>
      </c>
      <c r="HM149" s="9">
        <f t="shared" si="393"/>
        <v>1.502416300230746</v>
      </c>
      <c r="HN149" s="9">
        <f t="shared" si="394"/>
        <v>0.63667538802395784</v>
      </c>
      <c r="HO149" s="9">
        <f t="shared" si="395"/>
        <v>0.89203640746390922</v>
      </c>
      <c r="HP149" s="9">
        <f t="shared" si="396"/>
        <v>0.8334594395698568</v>
      </c>
      <c r="HQ149" s="9">
        <f t="shared" si="397"/>
        <v>0.85635244441827685</v>
      </c>
      <c r="HR149" s="9">
        <f t="shared" si="269"/>
        <v>0.95655485022723619</v>
      </c>
      <c r="HS149" s="9">
        <f t="shared" si="398"/>
        <v>0.95655148092292963</v>
      </c>
      <c r="HT149" s="9"/>
      <c r="HU149" s="9">
        <f t="shared" si="399"/>
        <v>0.74347616424077823</v>
      </c>
      <c r="HV149" s="23">
        <f t="shared" si="270"/>
        <v>0.6366776306143147</v>
      </c>
      <c r="HX149" s="8"/>
      <c r="HY149" s="5">
        <f t="shared" si="287"/>
        <v>57</v>
      </c>
      <c r="HZ149" t="b">
        <f t="shared" si="271"/>
        <v>0</v>
      </c>
      <c r="IC149" s="11"/>
      <c r="ID149" s="11"/>
      <c r="IE149" s="11"/>
      <c r="IF149">
        <f t="shared" si="273"/>
        <v>0</v>
      </c>
      <c r="IG149" s="12">
        <f t="shared" ca="1" si="274"/>
        <v>0.78978074659198583</v>
      </c>
      <c r="IH149" s="19">
        <f t="shared" ca="1" si="275"/>
        <v>1.0121537479188145</v>
      </c>
      <c r="II149" s="19">
        <f t="shared" ca="1" si="276"/>
        <v>0.79938049592833771</v>
      </c>
      <c r="IJ149" s="11">
        <f t="shared" si="193"/>
        <v>0</v>
      </c>
      <c r="IK149" s="12">
        <f t="shared" ca="1" si="400"/>
        <v>0.70778005137359057</v>
      </c>
      <c r="IL149" s="12">
        <f t="shared" ca="1" si="401"/>
        <v>1.1158561830885969</v>
      </c>
      <c r="IM149" s="12">
        <f t="shared" ca="1" si="402"/>
        <v>1.0121537479188145</v>
      </c>
      <c r="IN149" s="12">
        <f t="shared" ca="1" si="403"/>
        <v>0.79938049592833771</v>
      </c>
      <c r="IO149">
        <f t="shared" si="277"/>
        <v>0</v>
      </c>
      <c r="IP149" s="12">
        <f t="shared" ca="1" si="278"/>
        <v>1.0121537479188145</v>
      </c>
      <c r="IQ149" s="12">
        <f t="shared" ca="1" si="404"/>
        <v>1.017409795335978</v>
      </c>
      <c r="IR149" s="12">
        <f t="shared" ca="1" si="405"/>
        <v>1.0967617848814886</v>
      </c>
    </row>
    <row r="150" spans="1:252" x14ac:dyDescent="0.2">
      <c r="A150" t="s">
        <v>105</v>
      </c>
      <c r="B150" s="1">
        <f t="shared" si="279"/>
        <v>2007</v>
      </c>
      <c r="C150" s="60">
        <f>Conversion_factors!$A69*C316+C397</f>
        <v>1983.7197003680567</v>
      </c>
      <c r="D150" s="60">
        <f>Conversion_factors!$A69*D316+D397</f>
        <v>332.75402133395522</v>
      </c>
      <c r="E150" s="60">
        <f>Conversion_factors!$A69*E316+E397</f>
        <v>33.211453795476174</v>
      </c>
      <c r="F150" s="60">
        <f>Conversion_factors!$A69*F316+F397</f>
        <v>4.1429806929813635E-2</v>
      </c>
      <c r="G150" s="60">
        <f>Conversion_factors!$A69*G316+G397</f>
        <v>4.1429806929813635E-2</v>
      </c>
      <c r="H150" s="60">
        <f>Conversion_factors!$A69*H316+H397</f>
        <v>4.1429806929813635E-2</v>
      </c>
      <c r="I150" s="60">
        <f>Conversion_factors!$A69*I316+I397</f>
        <v>652.55616967502249</v>
      </c>
      <c r="J150" s="60">
        <f>Conversion_factors!$A69*J316+J397</f>
        <v>2883.8290619658956</v>
      </c>
      <c r="K150" s="60">
        <f>Conversion_factors!$A69*K316+K397</f>
        <v>221.23801410997751</v>
      </c>
      <c r="L150" s="60">
        <f>Conversion_factors!$A69*L316+L397</f>
        <v>3760.4927096939546</v>
      </c>
      <c r="M150" s="60">
        <f>Conversion_factors!$A69*M316+M397</f>
        <v>4554.7660936038174</v>
      </c>
      <c r="N150" s="60">
        <f>Conversion_factors!$A69*N316+N397</f>
        <v>795.37305784115279</v>
      </c>
      <c r="O150" s="60">
        <f>Conversion_factors!$A69*O316+O397</f>
        <v>1382.1133126768061</v>
      </c>
      <c r="P150" s="60">
        <f>Conversion_factors!$A69*P316+P397</f>
        <v>2865.5046318129625</v>
      </c>
      <c r="Q150" s="60">
        <f>Conversion_factors!$A69*Q316+Q397</f>
        <v>746.95785546882053</v>
      </c>
      <c r="R150" s="60">
        <f>Conversion_factors!$A69*R316+R397</f>
        <v>431.45145812427057</v>
      </c>
      <c r="S150" s="60">
        <f>Conversion_factors!$A69*S316+S397</f>
        <v>423.79941065656715</v>
      </c>
      <c r="T150" s="60">
        <f>Conversion_factors!$A69*T316+T397</f>
        <v>211.18584566031771</v>
      </c>
      <c r="U150" s="60">
        <f>Conversion_factors!$A69*U316+U397</f>
        <v>867.93214386668069</v>
      </c>
      <c r="V150" s="60">
        <f>Conversion_factors!$A69*V316+V397</f>
        <v>120.34339373307132</v>
      </c>
      <c r="W150" s="60">
        <f>Conversion_factors!$A69*W316+W397</f>
        <v>157.65730808291084</v>
      </c>
      <c r="X150" s="77">
        <f>Conversion_factors!$A69*X316+X397</f>
        <v>22425.009931890501</v>
      </c>
      <c r="Z150" s="19">
        <f t="shared" si="361"/>
        <v>2.1776416378804631</v>
      </c>
      <c r="AA150" s="19">
        <f t="shared" si="362"/>
        <v>4.4313029545525549</v>
      </c>
      <c r="AB150" s="19">
        <f t="shared" si="363"/>
        <v>1.0179567356845014</v>
      </c>
      <c r="AC150" s="19">
        <f t="shared" si="364"/>
        <v>4.5479849095097241E-5</v>
      </c>
      <c r="AD150" s="19">
        <f t="shared" si="365"/>
        <v>5.5172293671659138E-4</v>
      </c>
      <c r="AE150" s="19">
        <f t="shared" si="366"/>
        <v>1.2698556131275659E-3</v>
      </c>
      <c r="AF150" s="19">
        <f t="shared" si="367"/>
        <v>6.0965815861585035</v>
      </c>
      <c r="AG150" s="19">
        <f t="shared" si="368"/>
        <v>14.357436461417027</v>
      </c>
      <c r="AH150" s="19">
        <f t="shared" si="369"/>
        <v>2.0651635750877917</v>
      </c>
      <c r="AI150" s="19">
        <f t="shared" si="370"/>
        <v>4.3710021866120661</v>
      </c>
      <c r="AJ150" s="19">
        <f t="shared" si="371"/>
        <v>4.9358589246246423</v>
      </c>
      <c r="AK150" s="19">
        <f t="shared" si="372"/>
        <v>3.2334567862098891</v>
      </c>
      <c r="AL150" s="19">
        <f t="shared" si="373"/>
        <v>10.03378652994895</v>
      </c>
      <c r="AM150" s="19">
        <f t="shared" si="374"/>
        <v>10.460269544418519</v>
      </c>
      <c r="AN150" s="19">
        <f t="shared" si="375"/>
        <v>1.9162414767641991</v>
      </c>
      <c r="AO150" s="19">
        <f t="shared" si="376"/>
        <v>1.1085863739859945</v>
      </c>
      <c r="AP150" s="19">
        <f t="shared" si="377"/>
        <v>1.1569151923540604</v>
      </c>
      <c r="AQ150" s="19">
        <f t="shared" si="378"/>
        <v>1.477303847368431</v>
      </c>
      <c r="AR150" s="19">
        <f t="shared" si="379"/>
        <v>1.0278652283013641</v>
      </c>
      <c r="AS150" s="19">
        <f t="shared" si="380"/>
        <v>1.2640705905071365</v>
      </c>
      <c r="AT150" s="19">
        <f t="shared" si="381"/>
        <v>0.90827130455633598</v>
      </c>
      <c r="AU150" s="19">
        <f t="shared" si="359"/>
        <v>10.880914956384931</v>
      </c>
      <c r="AV150" s="19"/>
      <c r="AX150" s="132">
        <f t="shared" si="406"/>
        <v>1.1008451011282649</v>
      </c>
      <c r="AY150" s="132">
        <f t="shared" si="407"/>
        <v>0.8525226094906313</v>
      </c>
      <c r="AZ150" s="132">
        <f t="shared" si="408"/>
        <v>0.76976290128131442</v>
      </c>
      <c r="BA150" s="132">
        <f t="shared" si="409"/>
        <v>0.71867535059375232</v>
      </c>
      <c r="BB150" s="132">
        <f t="shared" si="410"/>
        <v>1.0919522432779787</v>
      </c>
      <c r="BC150" s="132">
        <f t="shared" si="411"/>
        <v>2.5045011143668279</v>
      </c>
      <c r="BD150" s="132">
        <f t="shared" si="412"/>
        <v>1.0819157752958919</v>
      </c>
      <c r="BE150" s="132">
        <f t="shared" si="413"/>
        <v>1.0088535927284425</v>
      </c>
      <c r="BF150" s="132">
        <f t="shared" si="414"/>
        <v>1.4347846463500846</v>
      </c>
      <c r="BG150" s="132">
        <f t="shared" si="415"/>
        <v>0.97658593020136208</v>
      </c>
      <c r="BH150" s="132">
        <f t="shared" si="416"/>
        <v>0.74369885311298756</v>
      </c>
      <c r="BI150" s="132">
        <f t="shared" si="417"/>
        <v>0.96000660380911906</v>
      </c>
      <c r="BJ150" s="132">
        <f t="shared" si="418"/>
        <v>0.81353078479540319</v>
      </c>
      <c r="BK150" s="132">
        <f t="shared" si="419"/>
        <v>0.67857221300926296</v>
      </c>
      <c r="BL150" s="132">
        <f t="shared" si="420"/>
        <v>0.90845722594847922</v>
      </c>
      <c r="BM150" s="132">
        <f t="shared" si="421"/>
        <v>0.8343570499246924</v>
      </c>
      <c r="BN150" s="132">
        <f t="shared" si="422"/>
        <v>0.12915113249075158</v>
      </c>
      <c r="BO150" s="132">
        <f t="shared" si="423"/>
        <v>0.72930354307862777</v>
      </c>
      <c r="BP150" s="132">
        <f t="shared" si="424"/>
        <v>0.76171916738770973</v>
      </c>
      <c r="BQ150" s="132">
        <f t="shared" si="425"/>
        <v>0.85164611142823676</v>
      </c>
      <c r="BR150" s="132">
        <f t="shared" si="426"/>
        <v>0.70518013782676059</v>
      </c>
      <c r="BS150" s="132">
        <f t="shared" si="427"/>
        <v>0.54688525825739087</v>
      </c>
      <c r="BT150" s="16"/>
      <c r="BU150" s="796">
        <f t="shared" si="382"/>
        <v>2007</v>
      </c>
      <c r="BV150" s="9">
        <f t="shared" si="385"/>
        <v>2.192860511369461</v>
      </c>
      <c r="BW150" s="9">
        <f t="shared" si="222"/>
        <v>0.54688525825739087</v>
      </c>
      <c r="BX150" s="9">
        <f t="shared" si="223"/>
        <v>0.89152932086508907</v>
      </c>
      <c r="BY150" s="9">
        <f t="shared" si="224"/>
        <v>0.74102356637362621</v>
      </c>
      <c r="BZ150" s="9">
        <f t="shared" si="225"/>
        <v>0.8278102203718416</v>
      </c>
      <c r="CA150" s="9">
        <f t="shared" si="166"/>
        <v>1.1992492118665734</v>
      </c>
      <c r="CB150" s="9">
        <f t="shared" si="226"/>
        <v>1.1992430870827222</v>
      </c>
      <c r="CC150" s="9">
        <v>0.82278128308028431</v>
      </c>
      <c r="CD150" s="9">
        <f t="shared" si="227"/>
        <v>0.66064423687410523</v>
      </c>
      <c r="CE150" s="9">
        <f t="shared" si="228"/>
        <v>0.5468880513141402</v>
      </c>
      <c r="CG150" s="35"/>
      <c r="CH150">
        <f t="shared" si="229"/>
        <v>2007</v>
      </c>
      <c r="CI150" s="19">
        <f t="shared" si="230"/>
        <v>8.846014812894322E-2</v>
      </c>
      <c r="CJ150" s="19">
        <f t="shared" si="310"/>
        <v>1.4838522807552799E-2</v>
      </c>
      <c r="CK150" s="19">
        <f t="shared" si="311"/>
        <v>1.4810006281534048E-3</v>
      </c>
      <c r="CL150" s="19">
        <f t="shared" si="312"/>
        <v>1.8474822109619894E-6</v>
      </c>
      <c r="CM150" s="19">
        <f t="shared" si="313"/>
        <v>1.8474822109619894E-6</v>
      </c>
      <c r="CN150" s="19">
        <f t="shared" si="314"/>
        <v>1.8474822109619894E-6</v>
      </c>
      <c r="CO150" s="19">
        <f t="shared" si="315"/>
        <v>2.909948185784415E-2</v>
      </c>
      <c r="CP150" s="19">
        <f t="shared" si="316"/>
        <v>0.1285987863873726</v>
      </c>
      <c r="CQ150" s="19">
        <f t="shared" si="317"/>
        <v>9.8656818784885348E-3</v>
      </c>
      <c r="CR150" s="19">
        <f t="shared" si="318"/>
        <v>0.16769190832536379</v>
      </c>
      <c r="CS150" s="19">
        <f t="shared" si="319"/>
        <v>0.20311099559989518</v>
      </c>
      <c r="CT150" s="19">
        <f t="shared" si="320"/>
        <v>3.5468125109280622E-2</v>
      </c>
      <c r="CU150" s="19">
        <f t="shared" si="321"/>
        <v>6.1632673380059878E-2</v>
      </c>
      <c r="CV150" s="19">
        <f t="shared" si="322"/>
        <v>0.12778164382161283</v>
      </c>
      <c r="CW150" s="19">
        <f t="shared" si="323"/>
        <v>3.3309142682098669E-2</v>
      </c>
      <c r="CX150" s="19">
        <f t="shared" si="324"/>
        <v>1.9239744349486575E-2</v>
      </c>
      <c r="CY150" s="19">
        <f t="shared" si="309"/>
        <v>1.8898516073960973E-2</v>
      </c>
      <c r="CZ150" s="19">
        <f t="shared" si="168"/>
        <v>9.4174248440350213E-3</v>
      </c>
      <c r="DA150" s="19">
        <f t="shared" si="169"/>
        <v>3.870375738975252E-2</v>
      </c>
      <c r="DB150" s="19">
        <f t="shared" si="170"/>
        <v>5.3664811787633394E-3</v>
      </c>
      <c r="DC150" s="19">
        <f t="shared" si="171"/>
        <v>7.0304231107031585E-3</v>
      </c>
      <c r="DF150">
        <f t="shared" si="280"/>
        <v>8.8109246622158716E-2</v>
      </c>
      <c r="DG150">
        <f t="shared" si="327"/>
        <v>1.659951772616183E-2</v>
      </c>
      <c r="DH150">
        <f t="shared" si="328"/>
        <v>1.8290599814086029E-3</v>
      </c>
      <c r="DI150">
        <f t="shared" si="329"/>
        <v>1.8505953631991014E-6</v>
      </c>
      <c r="DJ150">
        <f t="shared" si="330"/>
        <v>1.8505953631991014E-6</v>
      </c>
      <c r="DK150">
        <f t="shared" si="331"/>
        <v>1.8505953631991014E-6</v>
      </c>
      <c r="DL150">
        <f t="shared" si="332"/>
        <v>2.9241025324237849E-2</v>
      </c>
      <c r="DM150">
        <f t="shared" si="333"/>
        <v>0.12864082947577743</v>
      </c>
      <c r="DN150">
        <f t="shared" si="334"/>
        <v>1.0079049790339228E-2</v>
      </c>
      <c r="DO150">
        <f t="shared" si="335"/>
        <v>0.16852460175493703</v>
      </c>
      <c r="DP150">
        <f t="shared" si="336"/>
        <v>0.19879677096957099</v>
      </c>
      <c r="DQ150">
        <f t="shared" si="337"/>
        <v>3.6633991024637193E-2</v>
      </c>
      <c r="DR150">
        <f t="shared" si="338"/>
        <v>6.3308583855466963E-2</v>
      </c>
      <c r="DS150">
        <f t="shared" si="339"/>
        <v>0.12378599155424423</v>
      </c>
      <c r="DT150">
        <f t="shared" si="340"/>
        <v>3.4905621853052862E-2</v>
      </c>
      <c r="DU150">
        <f t="shared" si="341"/>
        <v>1.9216356254501403E-2</v>
      </c>
      <c r="DV150">
        <f t="shared" si="325"/>
        <v>1.8774540078929619E-2</v>
      </c>
      <c r="DW150">
        <f t="shared" si="248"/>
        <v>9.3053395874913274E-3</v>
      </c>
      <c r="DX150">
        <f t="shared" si="249"/>
        <v>3.9058709004600553E-2</v>
      </c>
      <c r="DY150">
        <f t="shared" si="250"/>
        <v>5.6211056797249321E-3</v>
      </c>
      <c r="DZ150">
        <f t="shared" si="251"/>
        <v>7.3324277360347937E-3</v>
      </c>
      <c r="EA150">
        <f t="shared" si="252"/>
        <v>0.99976832005936511</v>
      </c>
      <c r="EC150">
        <f t="shared" si="281"/>
        <v>8.8129664497597696E-2</v>
      </c>
      <c r="ED150">
        <f t="shared" si="342"/>
        <v>1.6603364392638657E-2</v>
      </c>
      <c r="EE150">
        <f t="shared" si="343"/>
        <v>1.8294838361151465E-3</v>
      </c>
      <c r="EF150">
        <f t="shared" si="344"/>
        <v>1.8510242083778121E-6</v>
      </c>
      <c r="EG150">
        <f t="shared" si="345"/>
        <v>1.8510242083778121E-6</v>
      </c>
      <c r="EH150">
        <f t="shared" si="346"/>
        <v>1.8510242083778121E-6</v>
      </c>
      <c r="EI150">
        <f t="shared" si="347"/>
        <v>2.9247801453142215E-2</v>
      </c>
      <c r="EJ150">
        <f t="shared" si="348"/>
        <v>0.12867063988198674</v>
      </c>
      <c r="EK150">
        <f t="shared" si="349"/>
        <v>1.0081385445120671E-2</v>
      </c>
      <c r="EL150">
        <f t="shared" si="350"/>
        <v>0.16856365457242156</v>
      </c>
      <c r="EM150">
        <f t="shared" si="351"/>
        <v>0.19884283886667528</v>
      </c>
      <c r="EN150">
        <f t="shared" si="352"/>
        <v>3.6642480352309929E-2</v>
      </c>
      <c r="EO150">
        <f t="shared" si="353"/>
        <v>6.332325458332963E-2</v>
      </c>
      <c r="EP150">
        <f t="shared" si="354"/>
        <v>0.12381467693124538</v>
      </c>
      <c r="EQ150">
        <f t="shared" si="355"/>
        <v>3.4913710659465788E-2</v>
      </c>
      <c r="ER150">
        <f t="shared" si="356"/>
        <v>1.9220809330466038E-2</v>
      </c>
      <c r="ES150">
        <f t="shared" si="326"/>
        <v>1.8778890771228688E-2</v>
      </c>
      <c r="ET150">
        <f t="shared" si="254"/>
        <v>9.3074959475999263E-3</v>
      </c>
      <c r="EU150">
        <f t="shared" si="255"/>
        <v>3.9067760220969285E-2</v>
      </c>
      <c r="EV150">
        <f t="shared" si="256"/>
        <v>5.6224082789412223E-3</v>
      </c>
      <c r="EW150">
        <f t="shared" si="257"/>
        <v>7.3341269061210123E-3</v>
      </c>
      <c r="EZ150">
        <f t="shared" si="282"/>
        <v>4.8423212573132013E-3</v>
      </c>
      <c r="FA150">
        <f t="shared" si="293"/>
        <v>-9.6732474933737822E-2</v>
      </c>
      <c r="FB150">
        <f t="shared" si="294"/>
        <v>-0.11930623645297926</v>
      </c>
      <c r="FC150">
        <f t="shared" si="295"/>
        <v>-6.4786547944186692E-3</v>
      </c>
      <c r="FD150">
        <f t="shared" si="296"/>
        <v>0.12015407119442267</v>
      </c>
      <c r="FE150">
        <f t="shared" si="297"/>
        <v>0.28562293911175585</v>
      </c>
      <c r="FF150">
        <f t="shared" si="298"/>
        <v>6.7410740517495377E-2</v>
      </c>
      <c r="FG150">
        <f t="shared" si="299"/>
        <v>-8.7514512809552646E-3</v>
      </c>
      <c r="FH150">
        <f t="shared" si="300"/>
        <v>-5.3557729861639924E-2</v>
      </c>
      <c r="FI150">
        <f t="shared" si="301"/>
        <v>-3.4917950408231709E-2</v>
      </c>
      <c r="FJ150">
        <f t="shared" si="302"/>
        <v>-2.1933429104593009E-2</v>
      </c>
      <c r="FK150">
        <f t="shared" si="303"/>
        <v>-4.1599340832907873E-2</v>
      </c>
      <c r="FL150">
        <f t="shared" si="304"/>
        <v>-5.1805582884769906E-2</v>
      </c>
      <c r="FM150">
        <f t="shared" si="305"/>
        <v>3.4096960911901467E-2</v>
      </c>
      <c r="FN150">
        <f t="shared" si="306"/>
        <v>-0.13152359574834069</v>
      </c>
      <c r="FO150">
        <f t="shared" si="307"/>
        <v>-3.3365552130322114E-2</v>
      </c>
      <c r="FP150">
        <f t="shared" si="288"/>
        <v>-9.285371806994358E-2</v>
      </c>
      <c r="FQ150">
        <f t="shared" si="289"/>
        <v>-3.1593431297677519E-3</v>
      </c>
      <c r="FR150">
        <f t="shared" si="290"/>
        <v>-5.0529341579408693E-2</v>
      </c>
      <c r="FS150">
        <f t="shared" si="291"/>
        <v>-5.9640376275622672E-2</v>
      </c>
      <c r="FT150">
        <f t="shared" si="292"/>
        <v>-7.9123693138427015E-2</v>
      </c>
      <c r="FV150" s="3"/>
      <c r="FW150">
        <f t="shared" si="428"/>
        <v>0.97841866695905577</v>
      </c>
      <c r="FX150">
        <f t="shared" si="283"/>
        <v>0.61335442276378138</v>
      </c>
      <c r="FY150" s="19">
        <f t="shared" si="386"/>
        <v>0.8278102203718416</v>
      </c>
      <c r="GA150" s="19">
        <f t="shared" si="429"/>
        <v>1.0168314390397477</v>
      </c>
      <c r="GB150" s="19">
        <f t="shared" si="284"/>
        <v>0.82184890043204861</v>
      </c>
      <c r="GC150" s="19">
        <f t="shared" si="387"/>
        <v>0.89152932086508907</v>
      </c>
      <c r="GE150" s="19">
        <f t="shared" si="430"/>
        <v>0.97512403208802512</v>
      </c>
      <c r="GF150" s="19">
        <f t="shared" si="285"/>
        <v>0.65290564051577848</v>
      </c>
      <c r="GG150" s="19">
        <f t="shared" si="388"/>
        <v>0.74102356637362621</v>
      </c>
      <c r="GI150" s="19">
        <f t="shared" si="360"/>
        <v>2.192860511369461</v>
      </c>
      <c r="GJ150" s="19">
        <f t="shared" si="262"/>
        <v>1.1992492118665736</v>
      </c>
      <c r="GK150" s="19">
        <f t="shared" si="389"/>
        <v>1.1992430870827222</v>
      </c>
      <c r="GL150" s="3"/>
      <c r="GM150" s="3"/>
      <c r="GN150" s="8"/>
      <c r="GO150" s="3"/>
      <c r="GP150" s="19">
        <v>6.3594575267229341E-3</v>
      </c>
      <c r="GQ150" s="19">
        <v>6.389912596884019E-3</v>
      </c>
      <c r="GV150" s="30"/>
      <c r="GW150" s="12">
        <f t="shared" si="265"/>
        <v>0</v>
      </c>
      <c r="GX150" s="19"/>
      <c r="HF150" s="12">
        <f t="shared" ca="1" si="390"/>
        <v>1</v>
      </c>
      <c r="HG150" s="12">
        <f t="shared" ca="1" si="391"/>
        <v>1</v>
      </c>
      <c r="HH150" s="12">
        <f t="shared" ca="1" si="392"/>
        <v>1</v>
      </c>
      <c r="HJ150" s="17"/>
      <c r="HL150" s="18">
        <f t="shared" si="268"/>
        <v>2007</v>
      </c>
      <c r="HM150" s="9">
        <f t="shared" si="393"/>
        <v>1.5520629253921951</v>
      </c>
      <c r="HN150" s="9">
        <f t="shared" si="394"/>
        <v>0.6176628009129026</v>
      </c>
      <c r="HO150" s="9">
        <f t="shared" si="395"/>
        <v>0.90705066387737365</v>
      </c>
      <c r="HP150" s="9">
        <f t="shared" si="396"/>
        <v>0.8127263292951844</v>
      </c>
      <c r="HQ150" s="9">
        <f t="shared" si="397"/>
        <v>0.83787121711485935</v>
      </c>
      <c r="HR150" s="9">
        <f t="shared" si="269"/>
        <v>0.9586552865618766</v>
      </c>
      <c r="HS150" s="9">
        <f t="shared" si="398"/>
        <v>0.95865153369081713</v>
      </c>
      <c r="HT150" s="9"/>
      <c r="HU150" s="9">
        <f t="shared" si="399"/>
        <v>0.73718395653781799</v>
      </c>
      <c r="HV150" s="23">
        <f t="shared" si="270"/>
        <v>0.61766521890188908</v>
      </c>
      <c r="HX150" s="8"/>
      <c r="HY150" s="5">
        <f t="shared" si="287"/>
        <v>58</v>
      </c>
      <c r="HZ150" t="b">
        <f t="shared" si="271"/>
        <v>0</v>
      </c>
      <c r="IC150" s="11"/>
      <c r="ID150" s="11"/>
      <c r="IE150" s="11"/>
      <c r="IF150">
        <f t="shared" si="273"/>
        <v>0</v>
      </c>
      <c r="IG150" s="12">
        <f t="shared" ca="1" si="274"/>
        <v>0.78978074659198583</v>
      </c>
      <c r="IH150" s="19">
        <f t="shared" ca="1" si="275"/>
        <v>1.0121537479188145</v>
      </c>
      <c r="II150" s="19">
        <f t="shared" ca="1" si="276"/>
        <v>0.79938049592833771</v>
      </c>
      <c r="IJ150" s="11">
        <f t="shared" si="193"/>
        <v>0</v>
      </c>
      <c r="IK150" s="12">
        <f t="shared" ca="1" si="400"/>
        <v>0.70778005137359057</v>
      </c>
      <c r="IL150" s="12">
        <f t="shared" ca="1" si="401"/>
        <v>1.1158561830885969</v>
      </c>
      <c r="IM150" s="12">
        <f t="shared" ca="1" si="402"/>
        <v>1.0121537479188145</v>
      </c>
      <c r="IN150" s="12">
        <f t="shared" ca="1" si="403"/>
        <v>0.79938049592833771</v>
      </c>
      <c r="IO150">
        <f t="shared" si="277"/>
        <v>0</v>
      </c>
      <c r="IP150" s="12">
        <f t="shared" ca="1" si="278"/>
        <v>1.0121537479188145</v>
      </c>
      <c r="IQ150" s="12">
        <f t="shared" ca="1" si="404"/>
        <v>1.017409795335978</v>
      </c>
      <c r="IR150" s="12">
        <f t="shared" ca="1" si="405"/>
        <v>1.0967617848814886</v>
      </c>
    </row>
    <row r="151" spans="1:252" x14ac:dyDescent="0.2">
      <c r="A151" t="s">
        <v>105</v>
      </c>
      <c r="B151" s="1">
        <f t="shared" si="279"/>
        <v>2008</v>
      </c>
      <c r="C151" s="60">
        <f>Conversion_factors!$A70*C317+C398</f>
        <v>1963.5576577728193</v>
      </c>
      <c r="D151" s="60">
        <f>Conversion_factors!$A70*D317+D398</f>
        <v>298.68639120549466</v>
      </c>
      <c r="E151" s="60">
        <f>Conversion_factors!$A70*E317+E398</f>
        <v>23.950188399144455</v>
      </c>
      <c r="F151" s="60">
        <f>Conversion_factors!$A70*F317+F398</f>
        <v>4.1372345055217509E-2</v>
      </c>
      <c r="G151" s="60">
        <f>Conversion_factors!$A70*G317+G398</f>
        <v>4.1372345055217509E-2</v>
      </c>
      <c r="H151" s="60">
        <f>Conversion_factors!$A70*H317+H398</f>
        <v>4.1372345055217509E-2</v>
      </c>
      <c r="I151" s="60">
        <f>Conversion_factors!$A70*I317+I398</f>
        <v>586.86701337179875</v>
      </c>
      <c r="J151" s="60">
        <f>Conversion_factors!$A70*J317+J398</f>
        <v>2631.5490880950529</v>
      </c>
      <c r="K151" s="60">
        <f>Conversion_factors!$A70*K317+K398</f>
        <v>214.57899080014164</v>
      </c>
      <c r="L151" s="60">
        <f>Conversion_factors!$A70*L317+L398</f>
        <v>3870.4079886906757</v>
      </c>
      <c r="M151" s="60">
        <f>Conversion_factors!$A70*M317+M398</f>
        <v>4492.6503492413167</v>
      </c>
      <c r="N151" s="60">
        <f>Conversion_factors!$A70*N317+N398</f>
        <v>745.82261886294486</v>
      </c>
      <c r="O151" s="60">
        <f>Conversion_factors!$A70*O317+O398</f>
        <v>1210.7344731894736</v>
      </c>
      <c r="P151" s="60">
        <f>Conversion_factors!$A70*P317+P398</f>
        <v>2853.197513845802</v>
      </c>
      <c r="Q151" s="60">
        <f>Conversion_factors!$A70*Q317+Q398</f>
        <v>707.81055501197784</v>
      </c>
      <c r="R151" s="60">
        <f>Conversion_factors!$A70*R317+R398</f>
        <v>401.75745104080596</v>
      </c>
      <c r="S151" s="60">
        <f>Conversion_factors!$A70*S317+S398</f>
        <v>402.71865259047951</v>
      </c>
      <c r="T151" s="60">
        <f>Conversion_factors!$A70*T317+T398</f>
        <v>194.24109245376212</v>
      </c>
      <c r="U151" s="60">
        <f>Conversion_factors!$A70*U317+U398</f>
        <v>773.18300048205606</v>
      </c>
      <c r="V151" s="60">
        <f>Conversion_factors!$A70*V317+V398</f>
        <v>108.4337039853372</v>
      </c>
      <c r="W151" s="60">
        <f>Conversion_factors!$A70*W317+W398</f>
        <v>145.37324441320976</v>
      </c>
      <c r="X151" s="77">
        <f>Conversion_factors!$A70*X317+X398</f>
        <v>21625.644090487454</v>
      </c>
      <c r="Z151" s="19">
        <f t="shared" si="361"/>
        <v>2.1809697478635837</v>
      </c>
      <c r="AA151" s="19">
        <f t="shared" si="362"/>
        <v>4.6866306648227241</v>
      </c>
      <c r="AB151" s="19">
        <f t="shared" si="363"/>
        <v>0.83520171424394285</v>
      </c>
      <c r="AC151" s="19">
        <f t="shared" si="364"/>
        <v>4.5953238300091003E-5</v>
      </c>
      <c r="AD151" s="19">
        <f t="shared" si="365"/>
        <v>6.4916550174530432E-4</v>
      </c>
      <c r="AE151" s="19">
        <f t="shared" si="366"/>
        <v>1.4427549769772969E-3</v>
      </c>
      <c r="AF151" s="19">
        <f t="shared" si="367"/>
        <v>6.3634959821936095</v>
      </c>
      <c r="AG151" s="19">
        <f t="shared" si="368"/>
        <v>13.733733179350772</v>
      </c>
      <c r="AH151" s="19">
        <f t="shared" si="369"/>
        <v>2.1257796644796434</v>
      </c>
      <c r="AI151" s="19">
        <f t="shared" si="370"/>
        <v>4.6934667749598047</v>
      </c>
      <c r="AJ151" s="19">
        <f t="shared" si="371"/>
        <v>5.3905282487246726</v>
      </c>
      <c r="AK151" s="19">
        <f t="shared" si="372"/>
        <v>3.3651739417352173</v>
      </c>
      <c r="AL151" s="19">
        <f t="shared" si="373"/>
        <v>10.072790923096775</v>
      </c>
      <c r="AM151" s="19">
        <f t="shared" si="374"/>
        <v>10.318400935151987</v>
      </c>
      <c r="AN151" s="19">
        <f t="shared" si="375"/>
        <v>1.8731088105326401</v>
      </c>
      <c r="AO151" s="19">
        <f t="shared" si="376"/>
        <v>1.0545152609967605</v>
      </c>
      <c r="AP151" s="19">
        <f t="shared" si="377"/>
        <v>1.073681894854573</v>
      </c>
      <c r="AQ151" s="19">
        <f t="shared" si="378"/>
        <v>1.4149362055864092</v>
      </c>
      <c r="AR151" s="19">
        <f t="shared" si="379"/>
        <v>1.0478446019993486</v>
      </c>
      <c r="AS151" s="19">
        <f t="shared" si="380"/>
        <v>1.3118320996285875</v>
      </c>
      <c r="AT151" s="19">
        <f t="shared" si="381"/>
        <v>0.80800674061102606</v>
      </c>
      <c r="AU151" s="19">
        <f t="shared" si="359"/>
        <v>10.71047004682973</v>
      </c>
      <c r="AV151" s="19"/>
      <c r="AX151" s="132">
        <f t="shared" si="406"/>
        <v>1.1025275329422068</v>
      </c>
      <c r="AY151" s="132">
        <f t="shared" si="407"/>
        <v>0.90164419925040251</v>
      </c>
      <c r="AZ151" s="132">
        <f t="shared" si="408"/>
        <v>0.63156642337970947</v>
      </c>
      <c r="BA151" s="132">
        <f t="shared" si="409"/>
        <v>0.72615587569740458</v>
      </c>
      <c r="BB151" s="132">
        <f t="shared" si="410"/>
        <v>1.2848074254588859</v>
      </c>
      <c r="BC151" s="132">
        <f t="shared" si="411"/>
        <v>2.8455057490342708</v>
      </c>
      <c r="BD151" s="132">
        <f t="shared" si="412"/>
        <v>1.1292831223317441</v>
      </c>
      <c r="BE151" s="132">
        <f t="shared" si="413"/>
        <v>0.96502785137134228</v>
      </c>
      <c r="BF151" s="132">
        <f t="shared" si="414"/>
        <v>1.47689803408864</v>
      </c>
      <c r="BG151" s="132">
        <f t="shared" si="415"/>
        <v>1.0486321947704182</v>
      </c>
      <c r="BH151" s="132">
        <f t="shared" si="416"/>
        <v>0.81220507665837871</v>
      </c>
      <c r="BI151" s="132">
        <f t="shared" si="417"/>
        <v>0.99911315370288956</v>
      </c>
      <c r="BJ151" s="132">
        <f t="shared" si="418"/>
        <v>0.81669322745583928</v>
      </c>
      <c r="BK151" s="132">
        <f t="shared" si="419"/>
        <v>0.66936899929304428</v>
      </c>
      <c r="BL151" s="132">
        <f t="shared" si="420"/>
        <v>0.88800876849276711</v>
      </c>
      <c r="BM151" s="132">
        <f t="shared" si="421"/>
        <v>0.79366142585921751</v>
      </c>
      <c r="BN151" s="132">
        <f t="shared" si="422"/>
        <v>0.11985946210381052</v>
      </c>
      <c r="BO151" s="132">
        <f t="shared" si="423"/>
        <v>0.69851438470331384</v>
      </c>
      <c r="BP151" s="132">
        <f t="shared" si="424"/>
        <v>0.77652526402287547</v>
      </c>
      <c r="BQ151" s="132">
        <f t="shared" si="425"/>
        <v>0.88382461777487131</v>
      </c>
      <c r="BR151" s="132">
        <f t="shared" si="426"/>
        <v>0.62733491837811706</v>
      </c>
      <c r="BS151" s="132">
        <f t="shared" si="427"/>
        <v>0.53831853305510857</v>
      </c>
      <c r="BT151" s="16"/>
      <c r="BU151" s="796">
        <f t="shared" si="382"/>
        <v>2008</v>
      </c>
      <c r="BV151" s="9">
        <f t="shared" si="385"/>
        <v>2.1483463533657297</v>
      </c>
      <c r="BW151" s="9">
        <f t="shared" si="222"/>
        <v>0.53831853305510857</v>
      </c>
      <c r="BX151" s="9">
        <f t="shared" si="223"/>
        <v>0.87128306633565578</v>
      </c>
      <c r="BY151" s="9">
        <f t="shared" si="224"/>
        <v>0.7290157664338347</v>
      </c>
      <c r="BZ151" s="9">
        <f t="shared" si="225"/>
        <v>0.8475111399611378</v>
      </c>
      <c r="CA151" s="9">
        <f t="shared" si="166"/>
        <v>1.1565007235347087</v>
      </c>
      <c r="CB151" s="9">
        <f t="shared" si="226"/>
        <v>1.1564946574381316</v>
      </c>
      <c r="CC151" s="9">
        <v>0.84401417578825666</v>
      </c>
      <c r="CD151" s="9">
        <f t="shared" si="227"/>
        <v>0.63517909238550974</v>
      </c>
      <c r="CE151" s="9">
        <f t="shared" si="228"/>
        <v>0.53832135666712422</v>
      </c>
      <c r="CG151" s="35"/>
      <c r="CH151">
        <f t="shared" si="229"/>
        <v>2008</v>
      </c>
      <c r="CI151" s="19">
        <f t="shared" si="230"/>
        <v>9.0797649751229198E-2</v>
      </c>
      <c r="CJ151" s="19">
        <f t="shared" si="310"/>
        <v>1.3811676080292047E-2</v>
      </c>
      <c r="CK151" s="19">
        <f t="shared" si="311"/>
        <v>1.1074901768904773E-3</v>
      </c>
      <c r="CL151" s="19">
        <f t="shared" si="312"/>
        <v>1.9131150444400454E-6</v>
      </c>
      <c r="CM151" s="19">
        <f t="shared" si="313"/>
        <v>1.9131150444400454E-6</v>
      </c>
      <c r="CN151" s="19">
        <f t="shared" si="314"/>
        <v>1.9131150444400454E-6</v>
      </c>
      <c r="CO151" s="19">
        <f t="shared" si="315"/>
        <v>2.7137550720625517E-2</v>
      </c>
      <c r="CP151" s="19">
        <f t="shared" si="316"/>
        <v>0.12168650686582794</v>
      </c>
      <c r="CQ151" s="19">
        <f t="shared" si="317"/>
        <v>9.9224323632760257E-3</v>
      </c>
      <c r="CR151" s="19">
        <f t="shared" si="318"/>
        <v>0.17897307347221003</v>
      </c>
      <c r="CS151" s="19">
        <f t="shared" si="319"/>
        <v>0.20774642967593804</v>
      </c>
      <c r="CT151" s="19">
        <f t="shared" si="320"/>
        <v>3.4487880025317372E-2</v>
      </c>
      <c r="CU151" s="19">
        <f t="shared" si="321"/>
        <v>5.5986053785193085E-2</v>
      </c>
      <c r="CV151" s="19">
        <f t="shared" si="322"/>
        <v>0.1319358397792576</v>
      </c>
      <c r="CW151" s="19">
        <f t="shared" si="323"/>
        <v>3.2730149079042918E-2</v>
      </c>
      <c r="CX151" s="19">
        <f t="shared" si="324"/>
        <v>1.8577825907045625E-2</v>
      </c>
      <c r="CY151" s="19">
        <f t="shared" si="309"/>
        <v>1.8622273209778051E-2</v>
      </c>
      <c r="CZ151" s="19">
        <f t="shared" si="168"/>
        <v>8.9819795258354231E-3</v>
      </c>
      <c r="DA151" s="19">
        <f t="shared" si="169"/>
        <v>3.5753062301721629E-2</v>
      </c>
      <c r="DB151" s="19">
        <f t="shared" si="170"/>
        <v>5.0141259854098079E-3</v>
      </c>
      <c r="DC151" s="19">
        <f t="shared" si="171"/>
        <v>6.7222619499761205E-3</v>
      </c>
      <c r="DF151">
        <f t="shared" si="280"/>
        <v>8.9623818583123044E-2</v>
      </c>
      <c r="DG151">
        <f t="shared" si="327"/>
        <v>1.4318963502604649E-2</v>
      </c>
      <c r="DH151">
        <f t="shared" si="328"/>
        <v>1.2852122600444449E-3</v>
      </c>
      <c r="DI151">
        <f t="shared" si="329"/>
        <v>1.8801076997494987E-6</v>
      </c>
      <c r="DJ151">
        <f t="shared" si="330"/>
        <v>1.8801076997494987E-6</v>
      </c>
      <c r="DK151">
        <f t="shared" si="331"/>
        <v>1.8801076997494987E-6</v>
      </c>
      <c r="DL151">
        <f t="shared" si="332"/>
        <v>2.8107104995272504E-2</v>
      </c>
      <c r="DM151">
        <f t="shared" si="333"/>
        <v>0.12511082338894652</v>
      </c>
      <c r="DN151">
        <f t="shared" si="334"/>
        <v>9.8940299949640959E-3</v>
      </c>
      <c r="DO151">
        <f t="shared" si="335"/>
        <v>0.17327128836772202</v>
      </c>
      <c r="DP151">
        <f t="shared" si="336"/>
        <v>0.20541999591642593</v>
      </c>
      <c r="DQ151">
        <f t="shared" si="337"/>
        <v>3.4975713198101145E-2</v>
      </c>
      <c r="DR151">
        <f t="shared" si="338"/>
        <v>5.8764155457720735E-2</v>
      </c>
      <c r="DS151">
        <f t="shared" si="339"/>
        <v>0.12984766661125524</v>
      </c>
      <c r="DT151">
        <f t="shared" si="340"/>
        <v>3.3018799817428272E-2</v>
      </c>
      <c r="DU151">
        <f t="shared" si="341"/>
        <v>1.8906854051342837E-2</v>
      </c>
      <c r="DV151">
        <f t="shared" si="325"/>
        <v>1.8760055668798292E-2</v>
      </c>
      <c r="DW151">
        <f t="shared" si="248"/>
        <v>9.1979843670664009E-3</v>
      </c>
      <c r="DX151">
        <f t="shared" si="249"/>
        <v>3.7208912525274841E-2</v>
      </c>
      <c r="DY151">
        <f t="shared" si="250"/>
        <v>5.1883096018840698E-3</v>
      </c>
      <c r="DZ151">
        <f t="shared" si="251"/>
        <v>6.8751915306308128E-3</v>
      </c>
      <c r="EA151">
        <f t="shared" si="252"/>
        <v>0.99978052016170504</v>
      </c>
      <c r="EC151">
        <f t="shared" si="281"/>
        <v>8.9643493522585577E-2</v>
      </c>
      <c r="ED151">
        <f t="shared" si="342"/>
        <v>1.4322106916314685E-2</v>
      </c>
      <c r="EE151">
        <f t="shared" si="343"/>
        <v>1.2854944001475183E-3</v>
      </c>
      <c r="EF151">
        <f t="shared" si="344"/>
        <v>1.8805204360707178E-6</v>
      </c>
      <c r="EG151">
        <f t="shared" si="345"/>
        <v>1.8805204360707178E-6</v>
      </c>
      <c r="EH151">
        <f t="shared" si="346"/>
        <v>1.8805204360707178E-6</v>
      </c>
      <c r="EI151">
        <f t="shared" si="347"/>
        <v>2.8113275292387618E-2</v>
      </c>
      <c r="EJ151">
        <f t="shared" si="348"/>
        <v>0.12513828872031937</v>
      </c>
      <c r="EK151">
        <f t="shared" si="349"/>
        <v>9.896202011781376E-3</v>
      </c>
      <c r="EL151">
        <f t="shared" si="350"/>
        <v>0.1733093262706269</v>
      </c>
      <c r="EM151">
        <f t="shared" si="351"/>
        <v>0.20546509136145319</v>
      </c>
      <c r="EN151">
        <f t="shared" si="352"/>
        <v>3.4983391347177033E-2</v>
      </c>
      <c r="EO151">
        <f t="shared" si="353"/>
        <v>5.8777055836431169E-2</v>
      </c>
      <c r="EP151">
        <f t="shared" si="354"/>
        <v>0.12987617181244301</v>
      </c>
      <c r="EQ151">
        <f t="shared" si="355"/>
        <v>3.3026048369183859E-2</v>
      </c>
      <c r="ER151">
        <f t="shared" si="356"/>
        <v>1.8911004635582249E-2</v>
      </c>
      <c r="ES151">
        <f t="shared" si="326"/>
        <v>1.8764174026679407E-2</v>
      </c>
      <c r="ET151">
        <f t="shared" si="254"/>
        <v>9.2000035823649722E-3</v>
      </c>
      <c r="EU151">
        <f t="shared" si="255"/>
        <v>3.7217080924177887E-2</v>
      </c>
      <c r="EV151">
        <f t="shared" si="256"/>
        <v>5.1894485812195162E-3</v>
      </c>
      <c r="EW151">
        <f t="shared" si="257"/>
        <v>6.8767008278165049E-3</v>
      </c>
      <c r="EZ151">
        <f t="shared" si="282"/>
        <v>1.5271426311666493E-3</v>
      </c>
      <c r="FA151">
        <f t="shared" si="293"/>
        <v>5.602025444735257E-2</v>
      </c>
      <c r="FB151">
        <f t="shared" si="294"/>
        <v>-0.19787942725833402</v>
      </c>
      <c r="FC151">
        <f t="shared" si="295"/>
        <v>1.0354969922119645E-2</v>
      </c>
      <c r="FD151">
        <f t="shared" si="296"/>
        <v>0.1626417005559514</v>
      </c>
      <c r="FE151">
        <f t="shared" si="297"/>
        <v>0.12765126069284119</v>
      </c>
      <c r="FF151">
        <f t="shared" si="298"/>
        <v>4.2849690679479677E-2</v>
      </c>
      <c r="FG151">
        <f t="shared" si="299"/>
        <v>-4.4412946018857619E-2</v>
      </c>
      <c r="FH151">
        <f t="shared" si="300"/>
        <v>2.8929199622912061E-2</v>
      </c>
      <c r="FI151">
        <f t="shared" si="301"/>
        <v>7.1179177686859954E-2</v>
      </c>
      <c r="FJ151">
        <f t="shared" si="302"/>
        <v>8.8116680164034289E-2</v>
      </c>
      <c r="FK151">
        <f t="shared" si="303"/>
        <v>3.9927875798139778E-2</v>
      </c>
      <c r="FL151">
        <f t="shared" si="304"/>
        <v>3.8797694103231682E-3</v>
      </c>
      <c r="FM151">
        <f t="shared" si="305"/>
        <v>-1.3655427466102696E-2</v>
      </c>
      <c r="FN151">
        <f t="shared" si="306"/>
        <v>-2.2766187295609031E-2</v>
      </c>
      <c r="FO151">
        <f t="shared" si="307"/>
        <v>-5.0004473646700583E-2</v>
      </c>
      <c r="FP151">
        <f t="shared" si="288"/>
        <v>-7.466338098912767E-2</v>
      </c>
      <c r="FQ151">
        <f t="shared" si="289"/>
        <v>-4.3134255978791738E-2</v>
      </c>
      <c r="FR151">
        <f t="shared" si="290"/>
        <v>1.9251236804889171E-2</v>
      </c>
      <c r="FS151">
        <f t="shared" si="291"/>
        <v>3.7087568403122356E-2</v>
      </c>
      <c r="FT151">
        <f t="shared" si="292"/>
        <v>-0.1169727267089558</v>
      </c>
      <c r="FV151" s="3"/>
      <c r="FW151">
        <f t="shared" si="428"/>
        <v>1.0237988358979753</v>
      </c>
      <c r="FX151">
        <f t="shared" si="283"/>
        <v>0.627951544018434</v>
      </c>
      <c r="FY151" s="19">
        <f t="shared" si="386"/>
        <v>0.8475111399611378</v>
      </c>
      <c r="GA151" s="19">
        <f t="shared" si="429"/>
        <v>0.97729042213688777</v>
      </c>
      <c r="GB151" s="19">
        <f t="shared" si="284"/>
        <v>0.8031850588359738</v>
      </c>
      <c r="GC151" s="19">
        <f t="shared" si="387"/>
        <v>0.87128306633565578</v>
      </c>
      <c r="GE151" s="19">
        <f t="shared" si="430"/>
        <v>0.98379565713604156</v>
      </c>
      <c r="GF151" s="19">
        <f t="shared" si="285"/>
        <v>0.64232573365904844</v>
      </c>
      <c r="GG151" s="19">
        <f t="shared" si="388"/>
        <v>0.7290157664338347</v>
      </c>
      <c r="GI151" s="19">
        <f t="shared" si="360"/>
        <v>2.1483463533657297</v>
      </c>
      <c r="GJ151" s="19">
        <f t="shared" si="262"/>
        <v>1.1565007235347087</v>
      </c>
      <c r="GK151" s="19">
        <f t="shared" si="389"/>
        <v>1.1564946574381316</v>
      </c>
      <c r="GL151" s="3"/>
      <c r="GM151" s="3"/>
      <c r="GN151" s="8"/>
      <c r="GO151" s="3"/>
      <c r="GV151" s="30"/>
      <c r="GW151" s="12" t="str">
        <f t="shared" si="265"/>
        <v/>
      </c>
      <c r="GX151" s="19"/>
      <c r="HF151" s="12" t="str">
        <f t="shared" ca="1" si="390"/>
        <v/>
      </c>
      <c r="HG151" s="12" t="str">
        <f t="shared" ca="1" si="391"/>
        <v/>
      </c>
      <c r="HH151" s="12" t="str">
        <f t="shared" ca="1" si="392"/>
        <v/>
      </c>
      <c r="HJ151" s="17"/>
      <c r="HL151" s="18">
        <f t="shared" si="268"/>
        <v>2008</v>
      </c>
      <c r="HM151" s="9">
        <f t="shared" si="393"/>
        <v>1.5205566923534621</v>
      </c>
      <c r="HN151" s="9">
        <f t="shared" si="394"/>
        <v>0.60798737557788207</v>
      </c>
      <c r="HO151" s="9">
        <f t="shared" si="395"/>
        <v>0.88645192620026281</v>
      </c>
      <c r="HP151" s="9">
        <f t="shared" si="396"/>
        <v>0.79955663320071879</v>
      </c>
      <c r="HQ151" s="9">
        <f t="shared" si="397"/>
        <v>0.85781157671461272</v>
      </c>
      <c r="HR151" s="9">
        <f t="shared" si="269"/>
        <v>0.92448301950815415</v>
      </c>
      <c r="HS151" s="9">
        <f t="shared" si="398"/>
        <v>0.92447927280136666</v>
      </c>
      <c r="HT151" s="9"/>
      <c r="HU151" s="9">
        <f t="shared" si="399"/>
        <v>0.70876851760697424</v>
      </c>
      <c r="HV151" s="23">
        <f t="shared" si="270"/>
        <v>0.60798983961411734</v>
      </c>
      <c r="HX151" s="8"/>
      <c r="HY151" s="5">
        <f t="shared" si="287"/>
        <v>59</v>
      </c>
      <c r="HZ151" t="b">
        <f t="shared" si="271"/>
        <v>0</v>
      </c>
      <c r="IC151" s="11"/>
      <c r="ID151" s="11"/>
      <c r="IE151" s="11"/>
      <c r="IF151">
        <f t="shared" si="273"/>
        <v>0</v>
      </c>
      <c r="IG151" s="12" t="str">
        <f t="shared" si="274"/>
        <v/>
      </c>
      <c r="IH151" s="19" t="str">
        <f t="shared" ca="1" si="275"/>
        <v/>
      </c>
      <c r="II151" s="19" t="str">
        <f t="shared" ca="1" si="276"/>
        <v/>
      </c>
      <c r="IJ151" s="11">
        <f t="shared" si="193"/>
        <v>0</v>
      </c>
      <c r="IK151" s="12" t="str">
        <f t="shared" ca="1" si="400"/>
        <v/>
      </c>
      <c r="IL151" s="12" t="str">
        <f t="shared" ca="1" si="401"/>
        <v/>
      </c>
      <c r="IM151" s="12" t="str">
        <f t="shared" ca="1" si="402"/>
        <v/>
      </c>
      <c r="IN151" s="12" t="str">
        <f t="shared" ca="1" si="403"/>
        <v/>
      </c>
      <c r="IO151">
        <f t="shared" si="277"/>
        <v>0</v>
      </c>
      <c r="IP151" s="12" t="str">
        <f t="shared" ca="1" si="278"/>
        <v/>
      </c>
      <c r="IQ151" s="12" t="str">
        <f t="shared" ca="1" si="404"/>
        <v/>
      </c>
      <c r="IR151" s="12" t="str">
        <f t="shared" ca="1" si="405"/>
        <v/>
      </c>
    </row>
    <row r="152" spans="1:252" x14ac:dyDescent="0.2">
      <c r="A152" t="s">
        <v>105</v>
      </c>
      <c r="B152" s="1">
        <f t="shared" si="279"/>
        <v>2009</v>
      </c>
      <c r="C152" s="60">
        <f>Conversion_factors!$A71*C318+C399</f>
        <v>2055.8120552381156</v>
      </c>
      <c r="D152" s="60">
        <f>Conversion_factors!$A71*D318+D399</f>
        <v>248.92997865477514</v>
      </c>
      <c r="E152" s="60">
        <f>Conversion_factors!$A71*E318+E399</f>
        <v>18.385478066361159</v>
      </c>
      <c r="F152" s="60">
        <f>Conversion_factors!$A71*F318+F399</f>
        <v>4.1020124751415636E-2</v>
      </c>
      <c r="G152" s="60">
        <f>Conversion_factors!$A71*G318+G399</f>
        <v>4.1020124751415636E-2</v>
      </c>
      <c r="H152" s="60">
        <f>Conversion_factors!$A71*H318+H399</f>
        <v>4.1020124751415636E-2</v>
      </c>
      <c r="I152" s="60">
        <f>Conversion_factors!$A71*I318+I399</f>
        <v>546.64452888001347</v>
      </c>
      <c r="J152" s="60">
        <f>Conversion_factors!$A71*J318+J399</f>
        <v>2462.2844523784256</v>
      </c>
      <c r="K152" s="60">
        <f>Conversion_factors!$A71*K318+K399</f>
        <v>191.62583518575858</v>
      </c>
      <c r="L152" s="60">
        <f>Conversion_factors!$A71*L318+L399</f>
        <v>3636.7519974128427</v>
      </c>
      <c r="M152" s="60">
        <f>Conversion_factors!$A71*M318+M399</f>
        <v>3964.3536448266632</v>
      </c>
      <c r="N152" s="60">
        <f>Conversion_factors!$A71*N318+N399</f>
        <v>620.22106570286132</v>
      </c>
      <c r="O152" s="60">
        <f>Conversion_factors!$A71*O318+O399</f>
        <v>1010.159361155047</v>
      </c>
      <c r="P152" s="60">
        <f>Conversion_factors!$A71*P318+P399</f>
        <v>2061.7523511121753</v>
      </c>
      <c r="Q152" s="60">
        <f>Conversion_factors!$A71*Q318+Q399</f>
        <v>589.62358157929782</v>
      </c>
      <c r="R152" s="60">
        <f>Conversion_factors!$A71*R318+R399</f>
        <v>337.81366076048596</v>
      </c>
      <c r="S152" s="60">
        <f>Conversion_factors!$A71*S318+S399</f>
        <v>355.60349385746508</v>
      </c>
      <c r="T152" s="60">
        <f>Conversion_factors!$A71*T318+T399</f>
        <v>157.56703119455958</v>
      </c>
      <c r="U152" s="60">
        <f>Conversion_factors!$A71*U318+U399</f>
        <v>634.71548991388261</v>
      </c>
      <c r="V152" s="60">
        <f>Conversion_factors!$A71*V318+V399</f>
        <v>84.383172607780821</v>
      </c>
      <c r="W152" s="60">
        <f>Conversion_factors!$A71*W318+W399</f>
        <v>130.73525492349373</v>
      </c>
      <c r="X152" s="77">
        <f>Conversion_factors!$A71*X318+X399</f>
        <v>19107.485493824257</v>
      </c>
      <c r="Z152" s="19">
        <f t="shared" si="361"/>
        <v>2.2646661971774904</v>
      </c>
      <c r="AA152" s="19">
        <f t="shared" si="362"/>
        <v>4.8205014239956689</v>
      </c>
      <c r="AB152" s="19">
        <f t="shared" si="363"/>
        <v>0.71299394027765761</v>
      </c>
      <c r="AC152" s="19">
        <f t="shared" si="364"/>
        <v>4.5187442933724244E-5</v>
      </c>
      <c r="AD152" s="19">
        <f t="shared" si="365"/>
        <v>7.9435016563797836E-4</v>
      </c>
      <c r="AE152" s="19">
        <f t="shared" si="366"/>
        <v>1.590771818476922E-3</v>
      </c>
      <c r="AF152" s="19">
        <f t="shared" si="367"/>
        <v>7.5954384434478577</v>
      </c>
      <c r="AG152" s="19">
        <f t="shared" si="368"/>
        <v>14.227651317126909</v>
      </c>
      <c r="AH152" s="19">
        <f t="shared" si="369"/>
        <v>2.2355081369482681</v>
      </c>
      <c r="AI152" s="19">
        <f t="shared" si="370"/>
        <v>4.4178030241391433</v>
      </c>
      <c r="AJ152" s="19">
        <f t="shared" si="371"/>
        <v>5.3696438606271801</v>
      </c>
      <c r="AK152" s="19">
        <f t="shared" si="372"/>
        <v>3.2956810094603775</v>
      </c>
      <c r="AL152" s="19">
        <f t="shared" si="373"/>
        <v>10.890157888636844</v>
      </c>
      <c r="AM152" s="19">
        <f t="shared" si="374"/>
        <v>10.09308350746017</v>
      </c>
      <c r="AN152" s="19">
        <f t="shared" si="375"/>
        <v>1.9926478826609897</v>
      </c>
      <c r="AO152" s="19">
        <f t="shared" si="376"/>
        <v>1.1274029891954374</v>
      </c>
      <c r="AP152" s="19">
        <f t="shared" si="377"/>
        <v>1.0932794358749656</v>
      </c>
      <c r="AQ152" s="19">
        <f t="shared" si="378"/>
        <v>1.4310264578233205</v>
      </c>
      <c r="AR152" s="19">
        <f t="shared" si="379"/>
        <v>1.0237396908975933</v>
      </c>
      <c r="AS152" s="19">
        <f t="shared" si="380"/>
        <v>1.3550735984291384</v>
      </c>
      <c r="AT152" s="19">
        <f t="shared" si="381"/>
        <v>0.77597353420087878</v>
      </c>
      <c r="AU152" s="19">
        <f t="shared" si="359"/>
        <v>10.421764757488202</v>
      </c>
      <c r="AV152" s="19"/>
      <c r="AX152" s="132">
        <f t="shared" si="406"/>
        <v>1.1448379042201562</v>
      </c>
      <c r="AY152" s="132">
        <f t="shared" si="407"/>
        <v>0.9273991183148641</v>
      </c>
      <c r="AZ152" s="132">
        <f t="shared" si="408"/>
        <v>0.53915482340717924</v>
      </c>
      <c r="BA152" s="132">
        <f t="shared" si="409"/>
        <v>0.71405473058903102</v>
      </c>
      <c r="BB152" s="132">
        <f t="shared" si="410"/>
        <v>1.572152230028069</v>
      </c>
      <c r="BC152" s="132">
        <f t="shared" si="411"/>
        <v>3.1374352728703236</v>
      </c>
      <c r="BD152" s="132">
        <f t="shared" si="412"/>
        <v>1.3479069468884268</v>
      </c>
      <c r="BE152" s="132">
        <f t="shared" si="413"/>
        <v>0.99973398356619925</v>
      </c>
      <c r="BF152" s="132">
        <f t="shared" si="414"/>
        <v>1.5531325413521808</v>
      </c>
      <c r="BG152" s="132">
        <f t="shared" si="415"/>
        <v>0.98704235129183271</v>
      </c>
      <c r="BH152" s="132">
        <f t="shared" si="416"/>
        <v>0.80905837094550159</v>
      </c>
      <c r="BI152" s="132">
        <f t="shared" si="417"/>
        <v>0.97848084645003619</v>
      </c>
      <c r="BJ152" s="132">
        <f t="shared" si="418"/>
        <v>0.88296463824945048</v>
      </c>
      <c r="BK152" s="132">
        <f t="shared" si="419"/>
        <v>0.65475234482834421</v>
      </c>
      <c r="BL152" s="132">
        <f t="shared" si="420"/>
        <v>0.94468019282784266</v>
      </c>
      <c r="BM152" s="132">
        <f t="shared" si="421"/>
        <v>0.84851902766871723</v>
      </c>
      <c r="BN152" s="132">
        <f t="shared" si="422"/>
        <v>0.1220472150467618</v>
      </c>
      <c r="BO152" s="132">
        <f t="shared" si="423"/>
        <v>0.70645769168536199</v>
      </c>
      <c r="BP152" s="132">
        <f t="shared" si="424"/>
        <v>0.7586618590658587</v>
      </c>
      <c r="BQ152" s="132">
        <f t="shared" si="425"/>
        <v>0.91295784386396461</v>
      </c>
      <c r="BR152" s="132">
        <f t="shared" si="426"/>
        <v>0.60246439698431953</v>
      </c>
      <c r="BS152" s="132">
        <f t="shared" si="427"/>
        <v>0.52380792734274917</v>
      </c>
      <c r="BT152" s="16"/>
      <c r="BU152" s="796">
        <f t="shared" si="382"/>
        <v>2009</v>
      </c>
      <c r="BV152" s="9">
        <f t="shared" si="385"/>
        <v>1.950769924750364</v>
      </c>
      <c r="BW152" s="9">
        <f t="shared" ref="BW152:BW157" si="431">BS152</f>
        <v>0.52380792734274917</v>
      </c>
      <c r="BX152" s="9">
        <f t="shared" ref="BX152:BX157" si="432">GC152</f>
        <v>0.82436337704667817</v>
      </c>
      <c r="BY152" s="9">
        <f t="shared" ref="BY152:BY157" si="433">GG152</f>
        <v>0.74568561566157665</v>
      </c>
      <c r="BZ152" s="9">
        <f t="shared" ref="BZ152:BZ157" si="434">FY152</f>
        <v>0.85211854720555269</v>
      </c>
      <c r="CA152" s="9">
        <f t="shared" ref="CA152:CA157" si="435">BV152*BX152*BY152*BZ152</f>
        <v>1.0218344137520559</v>
      </c>
      <c r="CB152" s="9">
        <f t="shared" ref="CB152:CB157" si="436">GK152</f>
        <v>1.0218287510060589</v>
      </c>
      <c r="CC152" s="9">
        <v>0.85498767213294269</v>
      </c>
      <c r="CD152" s="9">
        <f t="shared" ref="CD152:CD157" si="437">BX152*BY152</f>
        <v>0.6147159123419087</v>
      </c>
      <c r="CE152" s="9">
        <f t="shared" ref="CE152:CE157" si="438">CD152*BZ152</f>
        <v>0.52381083016892316</v>
      </c>
      <c r="CG152" s="35"/>
      <c r="CH152">
        <f t="shared" si="229"/>
        <v>2009</v>
      </c>
      <c r="CI152" s="19">
        <f t="shared" si="230"/>
        <v>0.10759197257549016</v>
      </c>
      <c r="CJ152" s="19">
        <f t="shared" si="310"/>
        <v>1.3027877411459082E-2</v>
      </c>
      <c r="CK152" s="19">
        <f t="shared" si="311"/>
        <v>9.6221337298953028E-4</v>
      </c>
      <c r="CL152" s="19">
        <f t="shared" si="312"/>
        <v>2.1468091531286927E-6</v>
      </c>
      <c r="CM152" s="19">
        <f t="shared" si="313"/>
        <v>2.1468091531286927E-6</v>
      </c>
      <c r="CN152" s="19">
        <f t="shared" si="314"/>
        <v>2.1468091531286927E-6</v>
      </c>
      <c r="CO152" s="19">
        <f t="shared" si="315"/>
        <v>2.8608920260946673E-2</v>
      </c>
      <c r="CP152" s="19">
        <f t="shared" si="316"/>
        <v>0.12886491282038456</v>
      </c>
      <c r="CQ152" s="19">
        <f t="shared" si="317"/>
        <v>1.00288358323074E-2</v>
      </c>
      <c r="CR152" s="19">
        <f t="shared" si="318"/>
        <v>0.19033127088272708</v>
      </c>
      <c r="CS152" s="19">
        <f t="shared" si="319"/>
        <v>0.20747647020891286</v>
      </c>
      <c r="CT152" s="19">
        <f t="shared" si="320"/>
        <v>3.2459585846778397E-2</v>
      </c>
      <c r="CU152" s="19">
        <f t="shared" si="321"/>
        <v>5.2867205445820763E-2</v>
      </c>
      <c r="CV152" s="19">
        <f t="shared" si="322"/>
        <v>0.1079028609901892</v>
      </c>
      <c r="CW152" s="19">
        <f t="shared" si="323"/>
        <v>3.0858250907471338E-2</v>
      </c>
      <c r="CX152" s="19">
        <f t="shared" si="324"/>
        <v>1.7679650253806078E-2</v>
      </c>
      <c r="CY152" s="19">
        <f t="shared" si="309"/>
        <v>1.8610690243485984E-2</v>
      </c>
      <c r="CZ152" s="19">
        <f t="shared" si="168"/>
        <v>8.246350952117008E-3</v>
      </c>
      <c r="DA152" s="19">
        <f t="shared" si="169"/>
        <v>3.3218158931431839E-2</v>
      </c>
      <c r="DB152" s="19">
        <f t="shared" si="170"/>
        <v>4.416236382074154E-3</v>
      </c>
      <c r="DC152" s="19">
        <f t="shared" si="171"/>
        <v>6.8420962541486038E-3</v>
      </c>
      <c r="DF152">
        <f t="shared" si="280"/>
        <v>9.8957407698893954E-2</v>
      </c>
      <c r="DG152">
        <f t="shared" si="327"/>
        <v>1.3415960983635497E-2</v>
      </c>
      <c r="DH152">
        <f t="shared" si="328"/>
        <v>1.0331499892938939E-3</v>
      </c>
      <c r="DI152">
        <f t="shared" si="329"/>
        <v>2.0277181622534358E-6</v>
      </c>
      <c r="DJ152">
        <f t="shared" si="330"/>
        <v>2.0277181622534358E-6</v>
      </c>
      <c r="DK152">
        <f t="shared" si="331"/>
        <v>2.0277181622534358E-6</v>
      </c>
      <c r="DL152">
        <f t="shared" si="332"/>
        <v>2.7866761745711933E-2</v>
      </c>
      <c r="DM152">
        <f t="shared" si="333"/>
        <v>0.12524142493371676</v>
      </c>
      <c r="DN152">
        <f t="shared" si="334"/>
        <v>9.9755395191414211E-3</v>
      </c>
      <c r="DO152">
        <f t="shared" si="335"/>
        <v>0.18459393601533408</v>
      </c>
      <c r="DP152">
        <f t="shared" si="336"/>
        <v>0.20761142068981597</v>
      </c>
      <c r="DQ152">
        <f t="shared" si="337"/>
        <v>3.3463488623104436E-2</v>
      </c>
      <c r="DR152">
        <f t="shared" si="338"/>
        <v>5.4411732886068119E-2</v>
      </c>
      <c r="DS152">
        <f t="shared" si="339"/>
        <v>0.11951690018717004</v>
      </c>
      <c r="DT152">
        <f t="shared" si="340"/>
        <v>3.1785013797697874E-2</v>
      </c>
      <c r="DU152">
        <f t="shared" si="341"/>
        <v>1.8125029182999401E-2</v>
      </c>
      <c r="DV152">
        <f t="shared" si="325"/>
        <v>1.8616481126066023E-2</v>
      </c>
      <c r="DW152">
        <f t="shared" si="248"/>
        <v>8.6089276184165859E-3</v>
      </c>
      <c r="DX152">
        <f t="shared" si="249"/>
        <v>3.4470077443864225E-2</v>
      </c>
      <c r="DY152">
        <f t="shared" si="250"/>
        <v>4.7088566483976966E-3</v>
      </c>
      <c r="DZ152">
        <f t="shared" si="251"/>
        <v>6.7820026523902595E-3</v>
      </c>
      <c r="EA152">
        <f t="shared" si="252"/>
        <v>0.99919019489620486</v>
      </c>
      <c r="EC152">
        <f t="shared" si="281"/>
        <v>9.903760886001646E-2</v>
      </c>
      <c r="ED152">
        <f t="shared" si="342"/>
        <v>1.3426834102419447E-2</v>
      </c>
      <c r="EE152">
        <f t="shared" si="343"/>
        <v>1.0339873175008655E-3</v>
      </c>
      <c r="EF152">
        <f t="shared" si="344"/>
        <v>2.0293615495937423E-6</v>
      </c>
      <c r="EG152">
        <f t="shared" si="345"/>
        <v>2.0293615495937423E-6</v>
      </c>
      <c r="EH152">
        <f t="shared" si="346"/>
        <v>2.0293615495937423E-6</v>
      </c>
      <c r="EI152">
        <f t="shared" si="347"/>
        <v>2.7889346680995717E-2</v>
      </c>
      <c r="EJ152">
        <f t="shared" si="348"/>
        <v>0.12534292827675991</v>
      </c>
      <c r="EK152">
        <f t="shared" si="349"/>
        <v>9.9836243090612713E-3</v>
      </c>
      <c r="EL152">
        <f t="shared" si="350"/>
        <v>0.18474354227876461</v>
      </c>
      <c r="EM152">
        <f t="shared" si="351"/>
        <v>0.20777968173655118</v>
      </c>
      <c r="EN152">
        <f t="shared" si="352"/>
        <v>3.3490609489598325E-2</v>
      </c>
      <c r="EO152">
        <f t="shared" si="353"/>
        <v>5.4455831496345267E-2</v>
      </c>
      <c r="EP152">
        <f t="shared" si="354"/>
        <v>0.11961376402376063</v>
      </c>
      <c r="EQ152">
        <f t="shared" si="355"/>
        <v>3.1810774325102015E-2</v>
      </c>
      <c r="ER152">
        <f t="shared" si="356"/>
        <v>1.8139718819881148E-2</v>
      </c>
      <c r="ES152">
        <f t="shared" si="326"/>
        <v>1.863156906578721E-2</v>
      </c>
      <c r="ET152">
        <f t="shared" si="254"/>
        <v>8.6159048221153486E-3</v>
      </c>
      <c r="EU152">
        <f t="shared" si="255"/>
        <v>3.4498014111762725E-2</v>
      </c>
      <c r="EV152">
        <f t="shared" si="256"/>
        <v>4.7126729950415988E-3</v>
      </c>
      <c r="EW152">
        <f t="shared" si="257"/>
        <v>6.7874992038875733E-3</v>
      </c>
      <c r="EZ152">
        <f t="shared" si="282"/>
        <v>3.7657757400530747E-2</v>
      </c>
      <c r="FA152">
        <f t="shared" si="293"/>
        <v>2.8164036600513098E-2</v>
      </c>
      <c r="FB152">
        <f t="shared" si="294"/>
        <v>-0.15820034815254638</v>
      </c>
      <c r="FC152">
        <f t="shared" si="295"/>
        <v>-1.6805083708483253E-2</v>
      </c>
      <c r="FD152">
        <f t="shared" si="296"/>
        <v>0.20183668409830982</v>
      </c>
      <c r="FE152">
        <f t="shared" si="297"/>
        <v>9.7664854630139228E-2</v>
      </c>
      <c r="FF152">
        <f t="shared" si="298"/>
        <v>0.17696995322111989</v>
      </c>
      <c r="FG152">
        <f t="shared" si="299"/>
        <v>3.5332264712481555E-2</v>
      </c>
      <c r="FH152">
        <f t="shared" si="300"/>
        <v>5.0329920547431475E-2</v>
      </c>
      <c r="FI152">
        <f t="shared" si="301"/>
        <v>-6.0528974666881528E-2</v>
      </c>
      <c r="FJ152">
        <f t="shared" si="302"/>
        <v>-3.8817993076155554E-3</v>
      </c>
      <c r="FK152">
        <f t="shared" si="303"/>
        <v>-2.0866826959198396E-2</v>
      </c>
      <c r="FL152">
        <f t="shared" si="304"/>
        <v>7.8021614762328995E-2</v>
      </c>
      <c r="FM152">
        <f t="shared" si="305"/>
        <v>-2.2078411881350818E-2</v>
      </c>
      <c r="FN152">
        <f t="shared" si="306"/>
        <v>6.1864832556467124E-2</v>
      </c>
      <c r="FO152">
        <f t="shared" si="307"/>
        <v>6.683555497746678E-2</v>
      </c>
      <c r="FP152">
        <f t="shared" si="288"/>
        <v>1.8088071128697463E-2</v>
      </c>
      <c r="FQ152">
        <f t="shared" si="289"/>
        <v>1.1307543760702544E-2</v>
      </c>
      <c r="FR152">
        <f t="shared" si="290"/>
        <v>-2.3273008176093169E-2</v>
      </c>
      <c r="FS152">
        <f t="shared" si="291"/>
        <v>3.243105955184996E-2</v>
      </c>
      <c r="FT152">
        <f t="shared" si="292"/>
        <v>-4.04519866362998E-2</v>
      </c>
      <c r="FV152" s="3"/>
      <c r="FW152">
        <f t="shared" si="428"/>
        <v>1.0054363972662661</v>
      </c>
      <c r="FX152">
        <f t="shared" si="283"/>
        <v>0.6313653380756834</v>
      </c>
      <c r="FY152" s="19">
        <f t="shared" si="386"/>
        <v>0.85211854720555269</v>
      </c>
      <c r="GA152" s="19">
        <f t="shared" si="429"/>
        <v>0.94614874189359943</v>
      </c>
      <c r="GB152" s="19">
        <f t="shared" si="284"/>
        <v>0.7599325329253932</v>
      </c>
      <c r="GC152" s="19">
        <f t="shared" si="387"/>
        <v>0.82436337704667817</v>
      </c>
      <c r="GE152" s="19">
        <f t="shared" si="430"/>
        <v>1.0228662396552637</v>
      </c>
      <c r="GF152" s="19">
        <f t="shared" si="285"/>
        <v>0.65701330782163936</v>
      </c>
      <c r="GG152" s="19">
        <f t="shared" si="388"/>
        <v>0.74568561566157665</v>
      </c>
      <c r="GI152" s="19">
        <f t="shared" si="360"/>
        <v>1.950769924750364</v>
      </c>
      <c r="GJ152" s="19">
        <f t="shared" si="262"/>
        <v>1.0218344137520559</v>
      </c>
      <c r="GK152" s="19">
        <f t="shared" si="389"/>
        <v>1.0218287510060589</v>
      </c>
      <c r="GL152" s="3"/>
      <c r="GM152" s="3"/>
      <c r="GN152" s="8"/>
      <c r="GO152" s="3"/>
      <c r="GV152" s="30"/>
      <c r="GW152" s="12" t="str">
        <f t="shared" si="265"/>
        <v/>
      </c>
      <c r="GX152" s="19"/>
      <c r="HF152" s="12" t="str">
        <f t="shared" ca="1" si="390"/>
        <v/>
      </c>
      <c r="HG152" s="12" t="str">
        <f t="shared" ca="1" si="391"/>
        <v/>
      </c>
      <c r="HH152" s="12" t="str">
        <f t="shared" ca="1" si="392"/>
        <v/>
      </c>
      <c r="HJ152" s="17"/>
      <c r="HL152" s="18">
        <f t="shared" si="268"/>
        <v>2009</v>
      </c>
      <c r="HM152" s="9">
        <f t="shared" si="393"/>
        <v>1.380716037557868</v>
      </c>
      <c r="HN152" s="9">
        <f t="shared" si="394"/>
        <v>0.59159881649366475</v>
      </c>
      <c r="HO152" s="9">
        <f t="shared" si="395"/>
        <v>0.83871537472353641</v>
      </c>
      <c r="HP152" s="9">
        <f t="shared" si="396"/>
        <v>0.81783948679344243</v>
      </c>
      <c r="HQ152" s="9">
        <f t="shared" si="397"/>
        <v>0.86247498122523547</v>
      </c>
      <c r="HR152" s="9">
        <f t="shared" si="269"/>
        <v>0.81683352637737783</v>
      </c>
      <c r="HS152" s="9">
        <f t="shared" si="398"/>
        <v>0.81682997373305721</v>
      </c>
      <c r="HT152" s="9"/>
      <c r="HU152" s="9">
        <f t="shared" si="399"/>
        <v>0.68593455162966677</v>
      </c>
      <c r="HV152" s="23">
        <f t="shared" si="270"/>
        <v>0.59160138953853714</v>
      </c>
      <c r="HX152" s="8"/>
      <c r="HY152" s="5">
        <f t="shared" si="287"/>
        <v>60</v>
      </c>
      <c r="HZ152" t="b">
        <f t="shared" si="271"/>
        <v>0</v>
      </c>
      <c r="IC152" s="11"/>
      <c r="ID152" s="11"/>
      <c r="IE152" s="11"/>
      <c r="IF152">
        <f t="shared" si="273"/>
        <v>0</v>
      </c>
      <c r="IG152" s="12" t="str">
        <f t="shared" si="274"/>
        <v/>
      </c>
      <c r="IH152" s="19" t="str">
        <f t="shared" ca="1" si="275"/>
        <v/>
      </c>
      <c r="II152" s="19" t="str">
        <f t="shared" ca="1" si="276"/>
        <v/>
      </c>
      <c r="IJ152" s="11">
        <f t="shared" si="193"/>
        <v>0</v>
      </c>
      <c r="IK152" s="12" t="str">
        <f t="shared" ca="1" si="400"/>
        <v/>
      </c>
      <c r="IL152" s="12" t="str">
        <f t="shared" ca="1" si="401"/>
        <v/>
      </c>
      <c r="IM152" s="12" t="str">
        <f t="shared" ca="1" si="402"/>
        <v/>
      </c>
      <c r="IN152" s="12" t="str">
        <f t="shared" ca="1" si="403"/>
        <v/>
      </c>
      <c r="IO152">
        <f t="shared" si="277"/>
        <v>0</v>
      </c>
      <c r="IP152" s="12" t="str">
        <f t="shared" ca="1" si="278"/>
        <v/>
      </c>
      <c r="IQ152" s="12" t="str">
        <f t="shared" ca="1" si="404"/>
        <v/>
      </c>
      <c r="IR152" s="12" t="str">
        <f t="shared" ca="1" si="405"/>
        <v/>
      </c>
    </row>
    <row r="153" spans="1:252" x14ac:dyDescent="0.2">
      <c r="A153" t="s">
        <v>105</v>
      </c>
      <c r="B153" s="1">
        <f t="shared" si="279"/>
        <v>2010</v>
      </c>
      <c r="C153" s="60">
        <f>Conversion_factors!$A72*C319+C400</f>
        <v>1951.5052459124795</v>
      </c>
      <c r="D153" s="60">
        <f>Conversion_factors!$A72*D319+D400</f>
        <v>223.47174265534991</v>
      </c>
      <c r="E153" s="60">
        <f>Conversion_factors!$A72*E319+E400</f>
        <v>17.714853612959658</v>
      </c>
      <c r="F153" s="60">
        <f>Conversion_factors!$A72*F319+F400</f>
        <v>4.0924402054796798E-2</v>
      </c>
      <c r="G153" s="60">
        <f>Conversion_factors!$A72*G319+G400</f>
        <v>4.0924402054796798E-2</v>
      </c>
      <c r="H153" s="60">
        <f>Conversion_factors!$A72*H319+H400</f>
        <v>4.0924402054796798E-2</v>
      </c>
      <c r="I153" s="60">
        <f>Conversion_factors!$A72*I319+I400</f>
        <v>626.99817683085405</v>
      </c>
      <c r="J153" s="60">
        <f>Conversion_factors!$A72*J319+J400</f>
        <v>2613.1797376700979</v>
      </c>
      <c r="K153" s="60">
        <f>Conversion_factors!$A72*K319+K400</f>
        <v>178.64826651600504</v>
      </c>
      <c r="L153" s="60">
        <f>Conversion_factors!$A72*L319+L400</f>
        <v>3668.9860433423441</v>
      </c>
      <c r="M153" s="60">
        <f>Conversion_factors!$A72*M319+M400</f>
        <v>4347.0397401282808</v>
      </c>
      <c r="N153" s="60">
        <f>Conversion_factors!$A72*N319+N400</f>
        <v>646.85186017479634</v>
      </c>
      <c r="O153" s="60">
        <f>Conversion_factors!$A72*O319+O400</f>
        <v>972.97052884388199</v>
      </c>
      <c r="P153" s="60">
        <f>Conversion_factors!$A72*P319+P400</f>
        <v>2502.1386028575216</v>
      </c>
      <c r="Q153" s="60">
        <f>Conversion_factors!$A72*Q319+Q400</f>
        <v>592.9680537413193</v>
      </c>
      <c r="R153" s="60">
        <f>Conversion_factors!$A72*R319+R400</f>
        <v>325.90292001092644</v>
      </c>
      <c r="S153" s="60">
        <f>Conversion_factors!$A72*S319+S400</f>
        <v>334.64607371206654</v>
      </c>
      <c r="T153" s="60">
        <f>Conversion_factors!$A72*T319+T400</f>
        <v>161.43020999859107</v>
      </c>
      <c r="U153" s="60">
        <f>Conversion_factors!$A72*U319+U400</f>
        <v>689.45934163094478</v>
      </c>
      <c r="V153" s="60">
        <f>Conversion_factors!$A72*V319+V400</f>
        <v>78.067298252478196</v>
      </c>
      <c r="W153" s="60">
        <f>Conversion_factors!$A72*W319+W400</f>
        <v>128.18346741288767</v>
      </c>
      <c r="X153" s="77">
        <f>Conversion_factors!$A72*X319+X400</f>
        <v>20060.28493650995</v>
      </c>
      <c r="Z153" s="19">
        <f t="shared" si="361"/>
        <v>2.1613669574471772</v>
      </c>
      <c r="AA153" s="19">
        <f t="shared" si="362"/>
        <v>4.1201255001302126</v>
      </c>
      <c r="AB153" s="19">
        <f t="shared" si="363"/>
        <v>0.7251549745108461</v>
      </c>
      <c r="AC153" s="19">
        <f t="shared" si="364"/>
        <v>4.5325345929655808E-5</v>
      </c>
      <c r="AD153" s="19">
        <f t="shared" si="365"/>
        <v>7.5451898517475929E-4</v>
      </c>
      <c r="AE153" s="19">
        <f t="shared" si="366"/>
        <v>1.675234488373493E-3</v>
      </c>
      <c r="AF153" s="19">
        <f t="shared" si="367"/>
        <v>8.4506429776105563</v>
      </c>
      <c r="AG153" s="19">
        <f t="shared" si="368"/>
        <v>14.873150519936425</v>
      </c>
      <c r="AH153" s="19">
        <f t="shared" si="369"/>
        <v>2.0949155109327995</v>
      </c>
      <c r="AI153" s="19">
        <f t="shared" si="370"/>
        <v>4.560058182903691</v>
      </c>
      <c r="AJ153" s="19">
        <f t="shared" si="371"/>
        <v>5.4734392712518716</v>
      </c>
      <c r="AK153" s="19">
        <f t="shared" si="372"/>
        <v>3.1771364185758721</v>
      </c>
      <c r="AL153" s="19">
        <f t="shared" si="373"/>
        <v>10.159870966907045</v>
      </c>
      <c r="AM153" s="19">
        <f t="shared" si="374"/>
        <v>9.947803140644341</v>
      </c>
      <c r="AN153" s="19">
        <f t="shared" si="375"/>
        <v>1.9102753121955898</v>
      </c>
      <c r="AO153" s="19">
        <f t="shared" si="376"/>
        <v>0.97597186116955281</v>
      </c>
      <c r="AP153" s="19">
        <f t="shared" si="377"/>
        <v>0.96791402031903773</v>
      </c>
      <c r="AQ153" s="19">
        <f t="shared" si="378"/>
        <v>1.4164509650107262</v>
      </c>
      <c r="AR153" s="19">
        <f t="shared" si="379"/>
        <v>0.96927264328096996</v>
      </c>
      <c r="AS153" s="19">
        <f t="shared" si="380"/>
        <v>1.3037824245273035</v>
      </c>
      <c r="AT153" s="19">
        <f t="shared" si="381"/>
        <v>0.77358419709528703</v>
      </c>
      <c r="AU153" s="19">
        <f t="shared" si="359"/>
        <v>10.379805981731764</v>
      </c>
      <c r="AV153" s="19"/>
      <c r="AX153" s="132">
        <f t="shared" si="406"/>
        <v>1.092617897020959</v>
      </c>
      <c r="AY153" s="132">
        <f t="shared" si="407"/>
        <v>0.79265628615874484</v>
      </c>
      <c r="AZ153" s="132">
        <f t="shared" si="408"/>
        <v>0.54835080656222546</v>
      </c>
      <c r="BA153" s="132">
        <f t="shared" si="409"/>
        <v>0.71623388214562078</v>
      </c>
      <c r="BB153" s="132">
        <f t="shared" si="410"/>
        <v>1.493319642211326</v>
      </c>
      <c r="BC153" s="132">
        <f t="shared" si="411"/>
        <v>3.3040186613213609</v>
      </c>
      <c r="BD153" s="132">
        <f t="shared" si="412"/>
        <v>1.4996738450327705</v>
      </c>
      <c r="BE153" s="132">
        <f t="shared" si="413"/>
        <v>1.0450912582863587</v>
      </c>
      <c r="BF153" s="132">
        <f t="shared" si="414"/>
        <v>1.4554549802958086</v>
      </c>
      <c r="BG153" s="132">
        <f t="shared" si="415"/>
        <v>1.0188255398186035</v>
      </c>
      <c r="BH153" s="132">
        <f t="shared" si="416"/>
        <v>0.82469749860672115</v>
      </c>
      <c r="BI153" s="132">
        <f t="shared" si="417"/>
        <v>0.94328520363819257</v>
      </c>
      <c r="BJ153" s="132">
        <f t="shared" si="418"/>
        <v>0.82375360253652641</v>
      </c>
      <c r="BK153" s="132">
        <f t="shared" si="419"/>
        <v>0.64532780566151016</v>
      </c>
      <c r="BL153" s="132">
        <f t="shared" si="420"/>
        <v>0.90562876962954852</v>
      </c>
      <c r="BM153" s="132">
        <f t="shared" si="421"/>
        <v>0.73454718730398838</v>
      </c>
      <c r="BN153" s="132">
        <f t="shared" si="422"/>
        <v>0.10805216553818325</v>
      </c>
      <c r="BO153" s="132">
        <f t="shared" si="423"/>
        <v>0.69926217901592869</v>
      </c>
      <c r="BP153" s="132">
        <f t="shared" si="424"/>
        <v>0.71829801269938065</v>
      </c>
      <c r="BQ153" s="132">
        <f t="shared" si="425"/>
        <v>0.87840128576339027</v>
      </c>
      <c r="BR153" s="132">
        <f t="shared" si="426"/>
        <v>0.60060932013560331</v>
      </c>
      <c r="BS153" s="132">
        <f t="shared" si="427"/>
        <v>0.5216990388891859</v>
      </c>
      <c r="BT153" s="16"/>
      <c r="BU153" s="796">
        <f t="shared" si="382"/>
        <v>2010</v>
      </c>
      <c r="BV153" s="9">
        <f t="shared" si="385"/>
        <v>2.0563244551065178</v>
      </c>
      <c r="BW153" s="9">
        <f t="shared" si="431"/>
        <v>0.5216990388891859</v>
      </c>
      <c r="BX153" s="9">
        <f t="shared" si="432"/>
        <v>0.87496282225486544</v>
      </c>
      <c r="BY153" s="9">
        <f t="shared" si="433"/>
        <v>0.7016405918151345</v>
      </c>
      <c r="BZ153" s="9">
        <f t="shared" si="434"/>
        <v>0.84980297743497857</v>
      </c>
      <c r="CA153" s="9">
        <f t="shared" si="435"/>
        <v>1.0727887115545323</v>
      </c>
      <c r="CB153" s="9">
        <f t="shared" si="436"/>
        <v>1.0727824918733995</v>
      </c>
      <c r="CC153" s="9">
        <v>0.8509376675206215</v>
      </c>
      <c r="CD153" s="9">
        <f t="shared" si="437"/>
        <v>0.61390943242314411</v>
      </c>
      <c r="CE153" s="9">
        <f t="shared" si="438"/>
        <v>0.5217020635486056</v>
      </c>
      <c r="CG153" s="35"/>
      <c r="CH153">
        <f t="shared" si="229"/>
        <v>2010</v>
      </c>
      <c r="CI153" s="19">
        <f t="shared" si="230"/>
        <v>9.7282030244780687E-2</v>
      </c>
      <c r="CJ153" s="19">
        <f t="shared" si="310"/>
        <v>1.1140008397818356E-2</v>
      </c>
      <c r="CK153" s="19">
        <f t="shared" si="311"/>
        <v>8.830808569781788E-4</v>
      </c>
      <c r="CL153" s="19">
        <f t="shared" si="312"/>
        <v>2.0400708257295945E-6</v>
      </c>
      <c r="CM153" s="19">
        <f t="shared" si="313"/>
        <v>2.0400708257295945E-6</v>
      </c>
      <c r="CN153" s="19">
        <f t="shared" si="314"/>
        <v>2.0400708257295945E-6</v>
      </c>
      <c r="CO153" s="19">
        <f t="shared" si="315"/>
        <v>3.1255696457716316E-2</v>
      </c>
      <c r="CP153" s="19">
        <f t="shared" si="316"/>
        <v>0.13026633200578724</v>
      </c>
      <c r="CQ153" s="19">
        <f t="shared" si="317"/>
        <v>8.9055697404807604E-3</v>
      </c>
      <c r="CR153" s="19">
        <f t="shared" si="318"/>
        <v>0.18289800244386095</v>
      </c>
      <c r="CS153" s="19">
        <f t="shared" si="319"/>
        <v>0.21669880332639832</v>
      </c>
      <c r="CT153" s="19">
        <f t="shared" si="320"/>
        <v>3.224539742192388E-2</v>
      </c>
      <c r="CU153" s="19">
        <f t="shared" si="321"/>
        <v>4.8502328452626531E-2</v>
      </c>
      <c r="CV153" s="19">
        <f t="shared" si="322"/>
        <v>0.12473096024192561</v>
      </c>
      <c r="CW153" s="19">
        <f t="shared" si="323"/>
        <v>2.9559303649875412E-2</v>
      </c>
      <c r="CX153" s="19">
        <f t="shared" si="324"/>
        <v>1.6246176016063429E-2</v>
      </c>
      <c r="CY153" s="19">
        <f t="shared" si="309"/>
        <v>1.6682019959896325E-2</v>
      </c>
      <c r="CZ153" s="19">
        <f t="shared" si="168"/>
        <v>8.0472540898352957E-3</v>
      </c>
      <c r="DA153" s="19">
        <f t="shared" si="169"/>
        <v>3.4369369319182538E-2</v>
      </c>
      <c r="DB153" s="19">
        <f t="shared" si="170"/>
        <v>3.8916345654888885E-3</v>
      </c>
      <c r="DC153" s="19">
        <f t="shared" si="171"/>
        <v>6.389912596884019E-3</v>
      </c>
      <c r="DF153">
        <f t="shared" si="280"/>
        <v>0.10235047116267774</v>
      </c>
      <c r="DG153">
        <f t="shared" si="327"/>
        <v>1.2059324371638104E-2</v>
      </c>
      <c r="DH153">
        <f t="shared" si="328"/>
        <v>9.2208125862054289E-4</v>
      </c>
      <c r="DI153">
        <f t="shared" si="329"/>
        <v>2.0929863881070301E-6</v>
      </c>
      <c r="DJ153">
        <f t="shared" si="330"/>
        <v>2.0929863881070301E-6</v>
      </c>
      <c r="DK153">
        <f t="shared" si="331"/>
        <v>2.0929863881070301E-6</v>
      </c>
      <c r="DL153">
        <f t="shared" si="332"/>
        <v>2.9912794663034915E-2</v>
      </c>
      <c r="DM153">
        <f t="shared" si="333"/>
        <v>0.12956435922368553</v>
      </c>
      <c r="DN153">
        <f t="shared" si="334"/>
        <v>9.4560862238594109E-3</v>
      </c>
      <c r="DO153">
        <f t="shared" si="335"/>
        <v>0.18658996044360665</v>
      </c>
      <c r="DP153">
        <f t="shared" si="336"/>
        <v>0.21205421420343107</v>
      </c>
      <c r="DQ153">
        <f t="shared" si="337"/>
        <v>3.2352373465154523E-2</v>
      </c>
      <c r="DR153">
        <f t="shared" si="338"/>
        <v>5.0653426862124942E-2</v>
      </c>
      <c r="DS153">
        <f t="shared" si="339"/>
        <v>0.11611374356660428</v>
      </c>
      <c r="DT153">
        <f t="shared" si="340"/>
        <v>3.0204122251905913E-2</v>
      </c>
      <c r="DU153">
        <f t="shared" si="341"/>
        <v>1.6952813515550186E-2</v>
      </c>
      <c r="DV153">
        <f t="shared" si="325"/>
        <v>1.7628774813885761E-2</v>
      </c>
      <c r="DW153">
        <f t="shared" si="248"/>
        <v>8.1463970332720168E-3</v>
      </c>
      <c r="DX153">
        <f t="shared" si="249"/>
        <v>3.3790495800668167E-2</v>
      </c>
      <c r="DY153">
        <f t="shared" si="250"/>
        <v>4.1484085804008334E-3</v>
      </c>
      <c r="DZ153">
        <f t="shared" si="251"/>
        <v>6.6134281755391442E-3</v>
      </c>
      <c r="EA153">
        <f t="shared" si="252"/>
        <v>0.99951955457482422</v>
      </c>
      <c r="EC153">
        <f t="shared" si="281"/>
        <v>0.10239966861500334</v>
      </c>
      <c r="ED153">
        <f t="shared" si="342"/>
        <v>1.2065121003828585E-2</v>
      </c>
      <c r="EE153">
        <f t="shared" si="343"/>
        <v>9.2252448128718998E-4</v>
      </c>
      <c r="EF153">
        <f t="shared" si="344"/>
        <v>2.0939924371938327E-6</v>
      </c>
      <c r="EG153">
        <f t="shared" si="345"/>
        <v>2.0939924371938327E-6</v>
      </c>
      <c r="EH153">
        <f t="shared" si="346"/>
        <v>2.0939924371938327E-6</v>
      </c>
      <c r="EI153">
        <f t="shared" si="347"/>
        <v>2.99271730364087E-2</v>
      </c>
      <c r="EJ153">
        <f t="shared" si="348"/>
        <v>0.12962663774877284</v>
      </c>
      <c r="EK153">
        <f t="shared" si="349"/>
        <v>9.4606315410025593E-3</v>
      </c>
      <c r="EL153">
        <f t="shared" si="350"/>
        <v>0.18667964982733962</v>
      </c>
      <c r="EM153">
        <f t="shared" si="351"/>
        <v>0.21215614365207164</v>
      </c>
      <c r="EN153">
        <f t="shared" si="352"/>
        <v>3.236792448639645E-2</v>
      </c>
      <c r="EO153">
        <f t="shared" si="353"/>
        <v>5.067777476716992E-2</v>
      </c>
      <c r="EP153">
        <f t="shared" si="354"/>
        <v>0.11616955669866486</v>
      </c>
      <c r="EQ153">
        <f t="shared" si="355"/>
        <v>3.0218640659565831E-2</v>
      </c>
      <c r="ER153">
        <f t="shared" si="356"/>
        <v>1.6960962332309322E-2</v>
      </c>
      <c r="ES153">
        <f t="shared" si="326"/>
        <v>1.7637248549263941E-2</v>
      </c>
      <c r="ET153">
        <f t="shared" si="254"/>
        <v>8.1503128137771479E-3</v>
      </c>
      <c r="EU153">
        <f t="shared" si="255"/>
        <v>3.3806738093325218E-2</v>
      </c>
      <c r="EV153">
        <f t="shared" si="256"/>
        <v>4.1504026223533807E-3</v>
      </c>
      <c r="EW153">
        <f t="shared" si="257"/>
        <v>6.6166070941477131E-3</v>
      </c>
      <c r="EZ153">
        <f t="shared" si="282"/>
        <v>-4.6686501559238772E-2</v>
      </c>
      <c r="FA153">
        <f t="shared" si="293"/>
        <v>-0.15699432843224109</v>
      </c>
      <c r="FB153">
        <f t="shared" si="294"/>
        <v>1.6912468488830882E-2</v>
      </c>
      <c r="FC153">
        <f t="shared" si="295"/>
        <v>3.0471517752852268E-3</v>
      </c>
      <c r="FD153">
        <f t="shared" si="296"/>
        <v>-5.1443938204025409E-2</v>
      </c>
      <c r="FE153">
        <f t="shared" si="297"/>
        <v>5.173382965822218E-2</v>
      </c>
      <c r="FF153">
        <f t="shared" si="298"/>
        <v>0.10669466821136898</v>
      </c>
      <c r="FG153">
        <f t="shared" si="299"/>
        <v>4.4370261930003582E-2</v>
      </c>
      <c r="FH153">
        <f t="shared" si="300"/>
        <v>-6.4955332913210373E-2</v>
      </c>
      <c r="FI153">
        <f t="shared" si="301"/>
        <v>3.1692863698148457E-2</v>
      </c>
      <c r="FJ153">
        <f t="shared" si="302"/>
        <v>1.9145584312059944E-2</v>
      </c>
      <c r="FK153">
        <f t="shared" si="303"/>
        <v>-3.6632532455672398E-2</v>
      </c>
      <c r="FL153">
        <f t="shared" si="304"/>
        <v>-6.9413693375067032E-2</v>
      </c>
      <c r="FM153">
        <f t="shared" si="305"/>
        <v>-1.4498651114339041E-2</v>
      </c>
      <c r="FN153">
        <f t="shared" si="306"/>
        <v>-4.2216974400503905E-2</v>
      </c>
      <c r="FO153">
        <f t="shared" si="307"/>
        <v>-0.14423827182166007</v>
      </c>
      <c r="FP153">
        <f t="shared" si="288"/>
        <v>-0.12179385369193942</v>
      </c>
      <c r="FQ153">
        <f t="shared" si="289"/>
        <v>-1.0237566765283751E-2</v>
      </c>
      <c r="FR153">
        <f t="shared" si="290"/>
        <v>-5.467162724535525E-2</v>
      </c>
      <c r="FS153">
        <f t="shared" si="291"/>
        <v>-3.8586171813763857E-2</v>
      </c>
      <c r="FT153">
        <f t="shared" si="292"/>
        <v>-3.0838980064685087E-3</v>
      </c>
      <c r="FV153" s="3"/>
      <c r="FW153">
        <f t="shared" si="428"/>
        <v>0.99728257320748648</v>
      </c>
      <c r="FX153">
        <f t="shared" si="283"/>
        <v>0.6296496489901322</v>
      </c>
      <c r="FY153" s="19">
        <f t="shared" si="386"/>
        <v>0.84980297743497857</v>
      </c>
      <c r="GA153" s="19">
        <f t="shared" si="429"/>
        <v>1.0613800256259105</v>
      </c>
      <c r="GB153" s="19">
        <f t="shared" si="284"/>
        <v>0.8065772112703169</v>
      </c>
      <c r="GC153" s="19">
        <f t="shared" si="387"/>
        <v>0.87496282225486544</v>
      </c>
      <c r="GE153" s="19">
        <f t="shared" si="430"/>
        <v>0.94093352088149751</v>
      </c>
      <c r="GF153" s="19">
        <f t="shared" si="285"/>
        <v>0.61820584499461428</v>
      </c>
      <c r="GG153" s="19">
        <f t="shared" si="388"/>
        <v>0.7016405918151345</v>
      </c>
      <c r="GI153" s="19">
        <f t="shared" si="360"/>
        <v>2.0563244551065178</v>
      </c>
      <c r="GJ153" s="19">
        <f t="shared" si="262"/>
        <v>1.0727887115545323</v>
      </c>
      <c r="GK153" s="19">
        <f t="shared" si="389"/>
        <v>1.0727824918733995</v>
      </c>
      <c r="GL153" s="3"/>
      <c r="GM153" s="3"/>
      <c r="GN153" s="8"/>
      <c r="GO153" s="3"/>
      <c r="GV153" s="30"/>
      <c r="GW153" s="12" t="str">
        <f t="shared" si="265"/>
        <v/>
      </c>
      <c r="GX153" s="19"/>
      <c r="HF153" s="12" t="str">
        <f t="shared" ca="1" si="390"/>
        <v/>
      </c>
      <c r="HG153" s="12" t="str">
        <f t="shared" ca="1" si="391"/>
        <v/>
      </c>
      <c r="HH153" s="12" t="str">
        <f t="shared" ca="1" si="392"/>
        <v/>
      </c>
      <c r="HJ153" s="17"/>
      <c r="HL153" s="18">
        <f t="shared" si="268"/>
        <v>2010</v>
      </c>
      <c r="HM153" s="9">
        <f t="shared" si="393"/>
        <v>1.4554254284760619</v>
      </c>
      <c r="HN153" s="9">
        <f t="shared" si="394"/>
        <v>0.58921699703634134</v>
      </c>
      <c r="HO153" s="9">
        <f t="shared" si="395"/>
        <v>0.8901957459169122</v>
      </c>
      <c r="HP153" s="9">
        <f t="shared" si="396"/>
        <v>0.76953258782447076</v>
      </c>
      <c r="HQ153" s="9">
        <f t="shared" si="397"/>
        <v>0.8601312686033814</v>
      </c>
      <c r="HR153" s="9">
        <f t="shared" si="269"/>
        <v>0.85756534965317854</v>
      </c>
      <c r="HS153" s="9">
        <f t="shared" si="398"/>
        <v>0.85756140037699602</v>
      </c>
      <c r="HT153" s="9"/>
      <c r="HU153" s="9">
        <f t="shared" si="399"/>
        <v>0.68503463602577652</v>
      </c>
      <c r="HV153" s="23">
        <f t="shared" si="270"/>
        <v>0.58921971052210675</v>
      </c>
      <c r="HX153" s="8"/>
      <c r="HY153" s="5">
        <f t="shared" si="287"/>
        <v>61</v>
      </c>
      <c r="HZ153" t="b">
        <f t="shared" si="271"/>
        <v>0</v>
      </c>
      <c r="IC153" s="11"/>
      <c r="ID153" s="11"/>
      <c r="IE153" s="11"/>
      <c r="IF153">
        <f t="shared" si="273"/>
        <v>0</v>
      </c>
      <c r="IG153" s="12" t="str">
        <f t="shared" si="274"/>
        <v/>
      </c>
      <c r="IH153" s="19" t="str">
        <f t="shared" ca="1" si="275"/>
        <v/>
      </c>
      <c r="II153" s="19" t="str">
        <f t="shared" ca="1" si="276"/>
        <v/>
      </c>
      <c r="IJ153" s="11">
        <f t="shared" si="193"/>
        <v>0</v>
      </c>
      <c r="IK153" s="12" t="str">
        <f t="shared" ca="1" si="400"/>
        <v/>
      </c>
      <c r="IL153" s="12" t="str">
        <f t="shared" ca="1" si="401"/>
        <v/>
      </c>
      <c r="IM153" s="12" t="str">
        <f t="shared" ca="1" si="402"/>
        <v/>
      </c>
      <c r="IN153" s="12" t="str">
        <f t="shared" ca="1" si="403"/>
        <v/>
      </c>
      <c r="IO153">
        <f t="shared" si="277"/>
        <v>0</v>
      </c>
      <c r="IP153" s="12" t="str">
        <f t="shared" ca="1" si="278"/>
        <v/>
      </c>
      <c r="IQ153" s="12" t="str">
        <f t="shared" ca="1" si="404"/>
        <v/>
      </c>
      <c r="IR153" s="12" t="str">
        <f t="shared" ca="1" si="405"/>
        <v/>
      </c>
    </row>
    <row r="154" spans="1:252" s="566" customFormat="1" x14ac:dyDescent="0.2">
      <c r="A154" s="566" t="s">
        <v>105</v>
      </c>
      <c r="B154" s="1">
        <f t="shared" si="279"/>
        <v>2011</v>
      </c>
      <c r="C154" s="60">
        <f>Conversion_factors!$A73*C320+C401</f>
        <v>2009.3216492797185</v>
      </c>
      <c r="D154" s="60">
        <f>Conversion_factors!$A73*D320+D401</f>
        <v>229.95737737184476</v>
      </c>
      <c r="E154" s="60">
        <f>Conversion_factors!$A73*E320+E401</f>
        <v>17.868084469187064</v>
      </c>
      <c r="F154" s="60">
        <f>Conversion_factors!$A73*F320+F401</f>
        <v>4.0710723756041997E-2</v>
      </c>
      <c r="G154" s="60">
        <f>Conversion_factors!$A73*G320+G401</f>
        <v>4.0710723756041997E-2</v>
      </c>
      <c r="H154" s="60">
        <f>Conversion_factors!$A73*H320+H401</f>
        <v>4.0710723756041997E-2</v>
      </c>
      <c r="I154" s="60">
        <f>Conversion_factors!$A73*I320+I401</f>
        <v>556.54675120064849</v>
      </c>
      <c r="J154" s="60">
        <f>Conversion_factors!$A73*J320+J401</f>
        <v>2423.250015830924</v>
      </c>
      <c r="K154" s="60">
        <f>Conversion_factors!$A73*K320+K401</f>
        <v>179.70634689168654</v>
      </c>
      <c r="L154" s="60">
        <f>Conversion_factors!$A73*L320+L401</f>
        <v>3647.9259941362279</v>
      </c>
      <c r="M154" s="60">
        <f>Conversion_factors!$A73*M320+M401</f>
        <v>4492.6643425799548</v>
      </c>
      <c r="N154" s="60">
        <f>Conversion_factors!$A73*N320+N401</f>
        <v>654.3607352945495</v>
      </c>
      <c r="O154" s="60">
        <f>Conversion_factors!$A73*O320+O401</f>
        <v>982.85327813081472</v>
      </c>
      <c r="P154" s="60">
        <f>Conversion_factors!$A73*P320+P401</f>
        <v>2690.4652897056585</v>
      </c>
      <c r="Q154" s="60">
        <f>Conversion_factors!$A73*Q320+Q401</f>
        <v>645.75836211330034</v>
      </c>
      <c r="R154" s="60">
        <f>Conversion_factors!$A73*R320+R401</f>
        <v>358.18271610191414</v>
      </c>
      <c r="S154" s="60">
        <f>Conversion_factors!$A73*S320+S401</f>
        <v>340.60238718003819</v>
      </c>
      <c r="T154" s="60">
        <f>Conversion_factors!$A73*T320+T401</f>
        <v>171.16065607903369</v>
      </c>
      <c r="U154" s="60">
        <f>Conversion_factors!$A73*U320+U401</f>
        <v>758.16223360918661</v>
      </c>
      <c r="V154" s="60">
        <f>Conversion_factors!$A73*V320+V401</f>
        <v>76.16247694288721</v>
      </c>
      <c r="W154" s="60">
        <f>Conversion_factors!$A73*W320+W401</f>
        <v>132.94015032196094</v>
      </c>
      <c r="X154" s="77">
        <f>Conversion_factors!$A73*X320+X401</f>
        <v>20368.010979410807</v>
      </c>
      <c r="Z154" s="19">
        <f t="shared" ref="Z154:AT154" si="439">C154/C67*1000</f>
        <v>2.2621915631463079</v>
      </c>
      <c r="AA154" s="19">
        <f t="shared" si="439"/>
        <v>4.3386319248289746</v>
      </c>
      <c r="AB154" s="19">
        <f t="shared" si="439"/>
        <v>0.70102463066200993</v>
      </c>
      <c r="AC154" s="19">
        <f t="shared" si="439"/>
        <v>4.5834103187765707E-5</v>
      </c>
      <c r="AD154" s="19">
        <f t="shared" si="439"/>
        <v>7.6809384325707232E-4</v>
      </c>
      <c r="AE154" s="19">
        <f t="shared" si="439"/>
        <v>1.5972176611475852E-3</v>
      </c>
      <c r="AF154" s="19">
        <f t="shared" si="439"/>
        <v>7.388339517117088</v>
      </c>
      <c r="AG154" s="19">
        <f t="shared" si="439"/>
        <v>13.76816576462779</v>
      </c>
      <c r="AH154" s="19">
        <f t="shared" si="439"/>
        <v>2.1295888592464403</v>
      </c>
      <c r="AI154" s="19">
        <f t="shared" si="439"/>
        <v>4.4118116473065863</v>
      </c>
      <c r="AJ154" s="19">
        <f t="shared" si="439"/>
        <v>5.7463398149722869</v>
      </c>
      <c r="AK154" s="19">
        <f t="shared" si="439"/>
        <v>3.1736611028333814</v>
      </c>
      <c r="AL154" s="19">
        <f t="shared" si="439"/>
        <v>10.201295139498418</v>
      </c>
      <c r="AM154" s="19">
        <f t="shared" si="439"/>
        <v>9.9591097841139185</v>
      </c>
      <c r="AN154" s="19">
        <f t="shared" si="439"/>
        <v>1.9487461651879037</v>
      </c>
      <c r="AO154" s="19">
        <f t="shared" si="439"/>
        <v>0.95019985641451554</v>
      </c>
      <c r="AP154" s="19">
        <f t="shared" si="439"/>
        <v>0.95895931936641987</v>
      </c>
      <c r="AQ154" s="19">
        <f t="shared" si="439"/>
        <v>1.4255943345072168</v>
      </c>
      <c r="AR154" s="19">
        <f t="shared" si="439"/>
        <v>0.97986190689966368</v>
      </c>
      <c r="AS154" s="19">
        <f t="shared" si="439"/>
        <v>1.2981620055377054</v>
      </c>
      <c r="AT154" s="19">
        <f t="shared" si="439"/>
        <v>0.81033617931867974</v>
      </c>
      <c r="AU154" s="19">
        <f t="shared" si="359"/>
        <v>10.499876487513987</v>
      </c>
      <c r="AV154" s="19"/>
      <c r="AX154" s="132">
        <f t="shared" si="406"/>
        <v>1.1435869230197031</v>
      </c>
      <c r="AY154" s="132">
        <f t="shared" si="407"/>
        <v>0.83469395979224759</v>
      </c>
      <c r="AZ154" s="132">
        <f t="shared" si="408"/>
        <v>0.53010381939778006</v>
      </c>
      <c r="BA154" s="132">
        <f t="shared" si="409"/>
        <v>0.72427329538278262</v>
      </c>
      <c r="BB154" s="132">
        <f t="shared" si="410"/>
        <v>1.5201865635384997</v>
      </c>
      <c r="BC154" s="132">
        <f t="shared" si="411"/>
        <v>3.1501482301426456</v>
      </c>
      <c r="BD154" s="132">
        <f t="shared" si="412"/>
        <v>1.3111546140806762</v>
      </c>
      <c r="BE154" s="132">
        <f t="shared" si="413"/>
        <v>0.96744732489344343</v>
      </c>
      <c r="BF154" s="132">
        <f t="shared" si="414"/>
        <v>1.4795444947527181</v>
      </c>
      <c r="BG154" s="132">
        <f t="shared" si="415"/>
        <v>0.98570373509641396</v>
      </c>
      <c r="BH154" s="132">
        <f t="shared" si="416"/>
        <v>0.86581614167940946</v>
      </c>
      <c r="BI154" s="132">
        <f t="shared" si="417"/>
        <v>0.94225338961261418</v>
      </c>
      <c r="BJ154" s="132">
        <f t="shared" si="418"/>
        <v>0.82711223883371821</v>
      </c>
      <c r="BK154" s="132">
        <f t="shared" si="419"/>
        <v>0.64606128332652413</v>
      </c>
      <c r="BL154" s="132">
        <f t="shared" si="420"/>
        <v>0.92386714136560177</v>
      </c>
      <c r="BM154" s="132">
        <f t="shared" si="421"/>
        <v>0.7151503641401401</v>
      </c>
      <c r="BN154" s="132">
        <f t="shared" si="422"/>
        <v>0.10705251597286518</v>
      </c>
      <c r="BO154" s="132">
        <f t="shared" si="423"/>
        <v>0.70377600451049172</v>
      </c>
      <c r="BP154" s="132">
        <f t="shared" si="424"/>
        <v>0.72614538883857571</v>
      </c>
      <c r="BQ154" s="132">
        <f t="shared" si="425"/>
        <v>0.87461462383720123</v>
      </c>
      <c r="BR154" s="132">
        <f t="shared" si="426"/>
        <v>0.62914349022298521</v>
      </c>
      <c r="BS154" s="132">
        <f t="shared" si="427"/>
        <v>0.52773389807400795</v>
      </c>
      <c r="BT154" s="16"/>
      <c r="BU154" s="796">
        <f>B154</f>
        <v>2011</v>
      </c>
      <c r="BV154" s="9">
        <f t="shared" si="385"/>
        <v>2.0639929466281188</v>
      </c>
      <c r="BW154" s="9">
        <f t="shared" si="431"/>
        <v>0.52773389807400795</v>
      </c>
      <c r="BX154" s="9">
        <f t="shared" si="432"/>
        <v>0.91977908820188559</v>
      </c>
      <c r="BY154" s="9">
        <f t="shared" si="433"/>
        <v>0.67699329591027146</v>
      </c>
      <c r="BZ154" s="9">
        <f t="shared" si="434"/>
        <v>0.84751962446195162</v>
      </c>
      <c r="CA154" s="9">
        <f t="shared" si="435"/>
        <v>1.0892457431358626</v>
      </c>
      <c r="CB154" s="9">
        <f t="shared" si="436"/>
        <v>1.0892390433213148</v>
      </c>
      <c r="CC154" s="9">
        <v>0.8509376675206215</v>
      </c>
      <c r="CD154" s="9">
        <f t="shared" si="437"/>
        <v>0.62268427643113877</v>
      </c>
      <c r="CE154" s="9">
        <f t="shared" si="438"/>
        <v>0.52773714411928085</v>
      </c>
      <c r="CG154" s="35"/>
      <c r="CH154" s="566">
        <f t="shared" si="229"/>
        <v>2011</v>
      </c>
      <c r="CI154" s="19">
        <f t="shared" ref="CI154:DC154" si="440">C154/$X154</f>
        <v>9.8650852619377505E-2</v>
      </c>
      <c r="CJ154" s="19">
        <f t="shared" si="440"/>
        <v>1.1290124382017435E-2</v>
      </c>
      <c r="CK154" s="19">
        <f t="shared" si="440"/>
        <v>8.7726211888088546E-4</v>
      </c>
      <c r="CL154" s="19">
        <f t="shared" si="440"/>
        <v>1.998757944366527E-6</v>
      </c>
      <c r="CM154" s="19">
        <f t="shared" si="440"/>
        <v>1.998757944366527E-6</v>
      </c>
      <c r="CN154" s="19">
        <f t="shared" si="440"/>
        <v>1.998757944366527E-6</v>
      </c>
      <c r="CO154" s="19">
        <f t="shared" si="440"/>
        <v>2.7324550824488408E-2</v>
      </c>
      <c r="CP154" s="19">
        <f t="shared" si="440"/>
        <v>0.11897332627523075</v>
      </c>
      <c r="CQ154" s="19">
        <f t="shared" si="440"/>
        <v>8.8229698556891185E-3</v>
      </c>
      <c r="CR154" s="19">
        <f t="shared" si="440"/>
        <v>0.17910074762939632</v>
      </c>
      <c r="CS154" s="19">
        <f t="shared" si="440"/>
        <v>0.22057452478405506</v>
      </c>
      <c r="CT154" s="19">
        <f t="shared" si="440"/>
        <v>3.2126884454059659E-2</v>
      </c>
      <c r="CU154" s="19">
        <f t="shared" si="440"/>
        <v>4.8254750015813579E-2</v>
      </c>
      <c r="CV154" s="19">
        <f t="shared" si="440"/>
        <v>0.13209268653799039</v>
      </c>
      <c r="CW154" s="19">
        <f t="shared" si="440"/>
        <v>3.1704537216033078E-2</v>
      </c>
      <c r="CX154" s="19">
        <f t="shared" si="440"/>
        <v>1.7585551994447886E-2</v>
      </c>
      <c r="CY154" s="19">
        <f t="shared" si="440"/>
        <v>1.6722417693329963E-2</v>
      </c>
      <c r="CZ154" s="19">
        <f t="shared" si="440"/>
        <v>8.4034055289960823E-3</v>
      </c>
      <c r="DA154" s="19">
        <f t="shared" si="440"/>
        <v>3.7223184648495229E-2</v>
      </c>
      <c r="DB154" s="19">
        <f t="shared" si="440"/>
        <v>3.7393183369685318E-3</v>
      </c>
      <c r="DC154" s="19">
        <f t="shared" si="440"/>
        <v>6.5269088108968875E-3</v>
      </c>
      <c r="DF154" s="566">
        <f t="shared" ref="DF154:DO157" si="441">(CI154-CI153)/LN(CI154/CI153)</f>
        <v>9.7964847604768035E-2</v>
      </c>
      <c r="DG154" s="566">
        <f t="shared" si="441"/>
        <v>1.1214898943458616E-2</v>
      </c>
      <c r="DH154" s="566">
        <f t="shared" si="441"/>
        <v>8.80168282322047E-4</v>
      </c>
      <c r="DI154" s="566">
        <f t="shared" si="441"/>
        <v>2.0193439520138241E-6</v>
      </c>
      <c r="DJ154" s="566">
        <f t="shared" si="441"/>
        <v>2.0193439520138241E-6</v>
      </c>
      <c r="DK154" s="566">
        <f t="shared" si="441"/>
        <v>2.0193439520138241E-6</v>
      </c>
      <c r="DL154" s="566">
        <f t="shared" si="441"/>
        <v>2.9246102806113863E-2</v>
      </c>
      <c r="DM154" s="566">
        <f t="shared" si="441"/>
        <v>0.12453450171353081</v>
      </c>
      <c r="DN154" s="566">
        <f t="shared" si="441"/>
        <v>8.8642056568695154E-3</v>
      </c>
      <c r="DO154" s="566">
        <f t="shared" si="441"/>
        <v>0.18099273617059242</v>
      </c>
      <c r="DP154" s="566">
        <f t="shared" ref="DP154:DY157" si="442">(CS154-CS153)/LN(CS154/CS153)</f>
        <v>0.21863093860063257</v>
      </c>
      <c r="DQ154" s="566">
        <f t="shared" si="442"/>
        <v>3.2186104573126095E-2</v>
      </c>
      <c r="DR154" s="566">
        <f t="shared" si="442"/>
        <v>4.8378433651610118E-2</v>
      </c>
      <c r="DS154" s="566">
        <f t="shared" si="442"/>
        <v>0.12837664562341974</v>
      </c>
      <c r="DT154" s="566">
        <f t="shared" si="442"/>
        <v>3.0619396643266746E-2</v>
      </c>
      <c r="DU154" s="566">
        <f t="shared" si="442"/>
        <v>1.6907022805454915E-2</v>
      </c>
      <c r="DV154" s="566">
        <f t="shared" si="442"/>
        <v>1.6702210684093981E-2</v>
      </c>
      <c r="DW154" s="566">
        <f t="shared" si="442"/>
        <v>8.2240445549180592E-3</v>
      </c>
      <c r="DX154" s="566">
        <f t="shared" si="442"/>
        <v>3.5777309192520354E-2</v>
      </c>
      <c r="DY154" s="566">
        <f t="shared" si="442"/>
        <v>3.8149696840494196E-3</v>
      </c>
      <c r="DZ154" s="566">
        <f t="shared" ref="DZ154:DZ160" si="443">(DC154-DC153)/LN(DC154/DC153)</f>
        <v>6.4581685322669617E-3</v>
      </c>
      <c r="EA154" s="566">
        <f t="shared" ref="EA154:EA160" si="444">SUM(DF154:DZ154)</f>
        <v>0.99977876375487018</v>
      </c>
      <c r="EC154" s="566">
        <f t="shared" ref="EC154:EL157" si="445">DF154/$EA154</f>
        <v>9.7986525775803995E-2</v>
      </c>
      <c r="ED154" s="566">
        <f t="shared" si="445"/>
        <v>1.1217380634630413E-2</v>
      </c>
      <c r="EE154" s="566">
        <f t="shared" si="445"/>
        <v>8.8036305053769903E-4</v>
      </c>
      <c r="EF154" s="566">
        <f t="shared" si="445"/>
        <v>2.0197908029470159E-6</v>
      </c>
      <c r="EG154" s="566">
        <f t="shared" si="445"/>
        <v>2.0197908029470159E-6</v>
      </c>
      <c r="EH154" s="566">
        <f t="shared" si="445"/>
        <v>2.0197908029470159E-6</v>
      </c>
      <c r="EI154" s="566">
        <f t="shared" si="445"/>
        <v>2.9252574535864558E-2</v>
      </c>
      <c r="EJ154" s="566">
        <f t="shared" si="445"/>
        <v>0.12456205935582833</v>
      </c>
      <c r="EK154" s="566">
        <f t="shared" si="445"/>
        <v>8.8661671744038745E-3</v>
      </c>
      <c r="EL154" s="566">
        <f t="shared" si="445"/>
        <v>0.18103278718467453</v>
      </c>
      <c r="EM154" s="566">
        <f t="shared" ref="EM154:EV157" si="446">DP154/$EA154</f>
        <v>0.21867931839192115</v>
      </c>
      <c r="EN154" s="566">
        <f t="shared" si="446"/>
        <v>3.2193226881760031E-2</v>
      </c>
      <c r="EO154" s="566">
        <f t="shared" si="446"/>
        <v>4.8389139083045915E-2</v>
      </c>
      <c r="EP154" s="566">
        <f t="shared" si="446"/>
        <v>0.12840505347530631</v>
      </c>
      <c r="EQ154" s="566">
        <f t="shared" si="446"/>
        <v>3.0626172262620828E-2</v>
      </c>
      <c r="ER154" s="566">
        <f t="shared" si="446"/>
        <v>1.6910764079402119E-2</v>
      </c>
      <c r="ES154" s="566">
        <f t="shared" si="446"/>
        <v>1.6705906636149653E-2</v>
      </c>
      <c r="ET154" s="566">
        <f t="shared" si="446"/>
        <v>8.2258644142740207E-3</v>
      </c>
      <c r="EU154" s="566">
        <f t="shared" si="446"/>
        <v>3.5785226181591891E-2</v>
      </c>
      <c r="EV154" s="566">
        <f t="shared" si="446"/>
        <v>3.8158138803844302E-3</v>
      </c>
      <c r="EW154" s="566">
        <f t="shared" ref="EW154:EW160" si="447">DZ154/$EA154</f>
        <v>6.4595976293915381E-3</v>
      </c>
      <c r="EZ154" s="566">
        <f t="shared" ref="EZ154:FI157" si="448">LN(AX154/AX153)</f>
        <v>4.5593189417040617E-2</v>
      </c>
      <c r="FA154" s="566">
        <f t="shared" si="448"/>
        <v>5.1675449630625911E-2</v>
      </c>
      <c r="FB154" s="566">
        <f t="shared" si="448"/>
        <v>-3.3842367075311797E-2</v>
      </c>
      <c r="FC154" s="566">
        <f t="shared" si="448"/>
        <v>1.1162036305430863E-2</v>
      </c>
      <c r="FD154" s="566">
        <f t="shared" si="448"/>
        <v>1.78314769417172E-2</v>
      </c>
      <c r="FE154" s="566">
        <f t="shared" si="448"/>
        <v>-4.7689994823938278E-2</v>
      </c>
      <c r="FF154" s="566">
        <f t="shared" si="448"/>
        <v>-0.13433951400459784</v>
      </c>
      <c r="FG154" s="566">
        <f t="shared" si="448"/>
        <v>-7.7198510222494243E-2</v>
      </c>
      <c r="FH154" s="566">
        <f t="shared" si="448"/>
        <v>1.6415713611364232E-2</v>
      </c>
      <c r="FI154" s="566">
        <f t="shared" si="448"/>
        <v>-3.3049973373949444E-2</v>
      </c>
      <c r="FJ154" s="566">
        <f t="shared" ref="FJ154:FS157" si="449">LN(BH154/BH153)</f>
        <v>4.865592775253768E-2</v>
      </c>
      <c r="FK154" s="566">
        <f t="shared" si="449"/>
        <v>-1.0944502883852877E-3</v>
      </c>
      <c r="FL154" s="566">
        <f t="shared" si="449"/>
        <v>4.0689447281657565E-3</v>
      </c>
      <c r="FM154" s="566">
        <f t="shared" si="449"/>
        <v>1.1359515890927261E-3</v>
      </c>
      <c r="FN154" s="566">
        <f t="shared" si="449"/>
        <v>1.9938799374391702E-2</v>
      </c>
      <c r="FO154" s="566">
        <f t="shared" si="449"/>
        <v>-2.6761417586570045E-2</v>
      </c>
      <c r="FP154" s="566">
        <f t="shared" si="449"/>
        <v>-9.2946072108350992E-3</v>
      </c>
      <c r="FQ154" s="566">
        <f t="shared" si="449"/>
        <v>6.4343809323538989E-3</v>
      </c>
      <c r="FR154" s="566">
        <f t="shared" si="449"/>
        <v>1.086571247888902E-2</v>
      </c>
      <c r="FS154" s="566">
        <f t="shared" si="449"/>
        <v>-4.3201750707943087E-3</v>
      </c>
      <c r="FT154" s="566">
        <f t="shared" ref="FT154:FT160" si="450">LN(BR154/BR153)</f>
        <v>4.6414681574777891E-2</v>
      </c>
      <c r="FV154" s="3"/>
      <c r="FW154" s="566">
        <f t="shared" ref="FW154:FW160" si="451">EXP(SUMPRODUCT($EC154:$EW154,EZ154:FT154))</f>
        <v>0.99731307958002335</v>
      </c>
      <c r="FX154" s="566">
        <f t="shared" ref="FX154:FX160" si="452">IF(ISERR(FW154),FX153,FW154*FX153)</f>
        <v>0.62795783049082954</v>
      </c>
      <c r="FY154" s="19">
        <f t="shared" si="386"/>
        <v>0.84751962446195162</v>
      </c>
      <c r="GA154" s="19">
        <f t="shared" si="429"/>
        <v>1.0512207659652604</v>
      </c>
      <c r="GB154" s="19">
        <f t="shared" ref="GB154:GB160" si="453">IF(ISERR(GA154),GB153,GA154*GB153)</f>
        <v>0.84789071384170622</v>
      </c>
      <c r="GC154" s="19">
        <f t="shared" si="387"/>
        <v>0.91977908820188559</v>
      </c>
      <c r="GE154" s="19">
        <f t="shared" si="430"/>
        <v>0.96487190708122972</v>
      </c>
      <c r="GF154" s="19">
        <f t="shared" ref="GF154:GF160" si="454">IF(ISERR(GE154),GF153,GE154*GF153)</f>
        <v>0.59648945262871655</v>
      </c>
      <c r="GG154" s="19">
        <f t="shared" si="388"/>
        <v>0.67699329591027146</v>
      </c>
      <c r="GI154" s="19">
        <f t="shared" si="360"/>
        <v>2.0639929466281188</v>
      </c>
      <c r="GJ154" s="19">
        <f t="shared" ref="GJ154:GJ160" si="455">FY154*GC154*GG154*GI154</f>
        <v>1.0892457431358626</v>
      </c>
      <c r="GK154" s="19">
        <f t="shared" si="389"/>
        <v>1.0892390433213148</v>
      </c>
      <c r="GL154" s="3"/>
      <c r="GM154" s="3"/>
      <c r="GN154" s="8"/>
      <c r="GO154" s="3"/>
      <c r="GV154" s="30"/>
      <c r="GW154" s="12"/>
      <c r="GX154" s="19"/>
      <c r="HF154" s="12"/>
      <c r="HG154" s="12"/>
      <c r="HH154" s="12"/>
      <c r="HJ154" s="17"/>
      <c r="HL154" s="18"/>
      <c r="HM154" s="9"/>
      <c r="HN154" s="9"/>
      <c r="HO154" s="9"/>
      <c r="HP154" s="9"/>
      <c r="HQ154" s="9"/>
      <c r="HR154" s="9"/>
      <c r="HS154" s="9"/>
      <c r="HT154" s="9"/>
      <c r="HU154" s="9"/>
      <c r="HV154" s="23"/>
      <c r="HX154" s="5"/>
      <c r="HY154" s="5"/>
      <c r="IC154" s="11"/>
      <c r="ID154" s="11"/>
      <c r="IE154" s="11"/>
      <c r="IG154" s="12"/>
      <c r="IH154" s="19"/>
      <c r="II154" s="19"/>
      <c r="IJ154" s="11"/>
      <c r="IK154" s="12"/>
      <c r="IL154" s="12"/>
      <c r="IM154" s="12"/>
      <c r="IN154" s="12"/>
      <c r="IP154" s="12"/>
      <c r="IQ154" s="12"/>
      <c r="IR154" s="12"/>
    </row>
    <row r="155" spans="1:252" s="566" customFormat="1" x14ac:dyDescent="0.2">
      <c r="A155" s="566" t="s">
        <v>105</v>
      </c>
      <c r="B155" s="1">
        <f t="shared" si="279"/>
        <v>2012</v>
      </c>
      <c r="C155" s="60">
        <f>Conversion_factors!$A74*C321+C402</f>
        <v>1812.4621693392132</v>
      </c>
      <c r="D155" s="60">
        <f>Conversion_factors!$A74*D321+D402</f>
        <v>214.55085719374551</v>
      </c>
      <c r="E155" s="60">
        <f>Conversion_factors!$A74*E321+E402</f>
        <v>13.992563049144213</v>
      </c>
      <c r="F155" s="60">
        <f>Conversion_factors!$A74*F321+F402</f>
        <v>4.024802156005966E-2</v>
      </c>
      <c r="G155" s="60">
        <f>Conversion_factors!$A74*G321+G402</f>
        <v>4.024802156005966E-2</v>
      </c>
      <c r="H155" s="60">
        <f>Conversion_factors!$A74*H321+H402</f>
        <v>4.024802156005966E-2</v>
      </c>
      <c r="I155" s="60">
        <f>Conversion_factors!$A74*I321+I402</f>
        <v>469.06213925214615</v>
      </c>
      <c r="J155" s="60">
        <f>Conversion_factors!$A74*J321+J402</f>
        <v>2345.2619058731457</v>
      </c>
      <c r="K155" s="60">
        <f>Conversion_factors!$A74*K321+K402</f>
        <v>172.04077242776941</v>
      </c>
      <c r="L155" s="60">
        <f>Conversion_factors!$A74*L321+L402</f>
        <v>3476.408864402043</v>
      </c>
      <c r="M155" s="60">
        <f>Conversion_factors!$A74*M321+M402</f>
        <v>4355.6357340188661</v>
      </c>
      <c r="N155" s="60">
        <f>Conversion_factors!$A74*N321+N402</f>
        <v>649.57299245646414</v>
      </c>
      <c r="O155" s="60">
        <f>Conversion_factors!$A74*O321+O402</f>
        <v>988.28033327828257</v>
      </c>
      <c r="P155" s="60">
        <f>Conversion_factors!$A74*P321+P402</f>
        <v>2473.7161553956121</v>
      </c>
      <c r="Q155" s="60">
        <f>Conversion_factors!$A74*Q321+Q402</f>
        <v>621.88894899246793</v>
      </c>
      <c r="R155" s="60">
        <f>Conversion_factors!$A74*R321+R402</f>
        <v>336.27009214776552</v>
      </c>
      <c r="S155" s="60">
        <f>Conversion_factors!$A74*S321+S402</f>
        <v>479.36648721835843</v>
      </c>
      <c r="T155" s="60">
        <f>Conversion_factors!$A74*T321+T402</f>
        <v>160.37162393073817</v>
      </c>
      <c r="U155" s="60">
        <f>Conversion_factors!$A74*U321+U402</f>
        <v>738.74842507639357</v>
      </c>
      <c r="V155" s="60">
        <f>Conversion_factors!$A74*V321+V402</f>
        <v>72.664182462782776</v>
      </c>
      <c r="W155" s="60">
        <f>Conversion_factors!$A74*W321+W402</f>
        <v>119.30881158063163</v>
      </c>
      <c r="X155" s="77">
        <f>Conversion_factors!$A74*X321+X402</f>
        <v>19499.723802160253</v>
      </c>
      <c r="Z155" s="19">
        <f t="shared" ref="Z155:AT155" si="456">C155/C68*1000</f>
        <v>2.0230088370656589</v>
      </c>
      <c r="AA155" s="19">
        <f t="shared" si="456"/>
        <v>4.1495185609466301</v>
      </c>
      <c r="AB155" s="19">
        <f t="shared" si="456"/>
        <v>0.73022456158773685</v>
      </c>
      <c r="AC155" s="19">
        <f t="shared" si="456"/>
        <v>4.4923477393238334E-5</v>
      </c>
      <c r="AD155" s="19">
        <f t="shared" si="456"/>
        <v>7.7841643090725571E-4</v>
      </c>
      <c r="AE155" s="19">
        <f t="shared" si="456"/>
        <v>2.1004081807775628E-3</v>
      </c>
      <c r="AF155" s="19">
        <f t="shared" si="456"/>
        <v>5.8073807014008434</v>
      </c>
      <c r="AG155" s="19">
        <f t="shared" si="456"/>
        <v>13.103998401284807</v>
      </c>
      <c r="AH155" s="19">
        <f t="shared" si="456"/>
        <v>2.0704106435738545</v>
      </c>
      <c r="AI155" s="19">
        <f t="shared" si="456"/>
        <v>4.1709115110121946</v>
      </c>
      <c r="AJ155" s="19">
        <f t="shared" si="456"/>
        <v>5.4939697932763449</v>
      </c>
      <c r="AK155" s="19">
        <f t="shared" si="456"/>
        <v>3.0007945435399579</v>
      </c>
      <c r="AL155" s="19">
        <f t="shared" si="456"/>
        <v>9.9186095131252081</v>
      </c>
      <c r="AM155" s="19">
        <f t="shared" si="456"/>
        <v>9.1885585063187403</v>
      </c>
      <c r="AN155" s="19">
        <f t="shared" si="456"/>
        <v>1.8103533118860378</v>
      </c>
      <c r="AO155" s="19">
        <f t="shared" si="456"/>
        <v>0.83136395408367669</v>
      </c>
      <c r="AP155" s="19">
        <f t="shared" si="456"/>
        <v>1.3538443145814154</v>
      </c>
      <c r="AQ155" s="19">
        <f t="shared" si="456"/>
        <v>1.3056920328169197</v>
      </c>
      <c r="AR155" s="19">
        <f t="shared" si="456"/>
        <v>0.91607600573442305</v>
      </c>
      <c r="AS155" s="19">
        <f t="shared" si="456"/>
        <v>1.1055285793388325</v>
      </c>
      <c r="AT155" s="19">
        <f t="shared" si="456"/>
        <v>0.76653952932058411</v>
      </c>
      <c r="AU155" s="19">
        <f t="shared" si="359"/>
        <v>10.118913868225098</v>
      </c>
      <c r="AV155" s="19"/>
      <c r="AX155" s="132">
        <f t="shared" si="406"/>
        <v>1.0226748649013324</v>
      </c>
      <c r="AY155" s="132">
        <f t="shared" si="407"/>
        <v>0.79831111255295129</v>
      </c>
      <c r="AZ155" s="132">
        <f t="shared" si="408"/>
        <v>0.55218434871564681</v>
      </c>
      <c r="BA155" s="132">
        <f t="shared" si="409"/>
        <v>0.70988353101102208</v>
      </c>
      <c r="BB155" s="132">
        <f t="shared" si="410"/>
        <v>1.5406166961121639</v>
      </c>
      <c r="BC155" s="132">
        <f t="shared" si="411"/>
        <v>4.1425769788318103</v>
      </c>
      <c r="BD155" s="132">
        <f t="shared" si="412"/>
        <v>1.0305934079943175</v>
      </c>
      <c r="BE155" s="132">
        <f t="shared" si="413"/>
        <v>0.92077829505081277</v>
      </c>
      <c r="BF155" s="132">
        <f t="shared" si="414"/>
        <v>1.4384300783114876</v>
      </c>
      <c r="BG155" s="132">
        <f t="shared" si="415"/>
        <v>0.9318809105713497</v>
      </c>
      <c r="BH155" s="132">
        <f t="shared" si="416"/>
        <v>0.82779088638716158</v>
      </c>
      <c r="BI155" s="132">
        <f t="shared" si="417"/>
        <v>0.89092966720902211</v>
      </c>
      <c r="BJ155" s="132">
        <f t="shared" si="418"/>
        <v>0.80419233130057</v>
      </c>
      <c r="BK155" s="132">
        <f t="shared" si="419"/>
        <v>0.59607455176188784</v>
      </c>
      <c r="BL155" s="132">
        <f t="shared" si="420"/>
        <v>0.85825746266581304</v>
      </c>
      <c r="BM155" s="132">
        <f t="shared" si="421"/>
        <v>0.62571071810029966</v>
      </c>
      <c r="BN155" s="132">
        <f t="shared" si="422"/>
        <v>0.15113512865932197</v>
      </c>
      <c r="BO155" s="132">
        <f t="shared" si="423"/>
        <v>0.64458359558135703</v>
      </c>
      <c r="BP155" s="132">
        <f t="shared" si="424"/>
        <v>0.67887562798971812</v>
      </c>
      <c r="BQ155" s="132">
        <f t="shared" si="425"/>
        <v>0.74483112156653264</v>
      </c>
      <c r="BR155" s="132">
        <f t="shared" si="426"/>
        <v>0.59513985328424734</v>
      </c>
      <c r="BS155" s="132">
        <f t="shared" si="427"/>
        <v>0.50858635016362186</v>
      </c>
      <c r="BT155" s="16"/>
      <c r="BU155" s="796">
        <f>B155</f>
        <v>2012</v>
      </c>
      <c r="BV155" s="9">
        <f t="shared" si="385"/>
        <v>2.0503988025670994</v>
      </c>
      <c r="BW155" s="9">
        <f t="shared" si="431"/>
        <v>0.50858635016362186</v>
      </c>
      <c r="BX155" s="9">
        <f t="shared" si="432"/>
        <v>0.94372002599179394</v>
      </c>
      <c r="BY155" s="9">
        <f t="shared" si="433"/>
        <v>0.67453789312821533</v>
      </c>
      <c r="BZ155" s="9">
        <f t="shared" si="434"/>
        <v>0.79894674008683042</v>
      </c>
      <c r="CA155" s="9">
        <f t="shared" si="435"/>
        <v>1.0428112107306218</v>
      </c>
      <c r="CB155" s="9">
        <f t="shared" si="436"/>
        <v>1.0428048433774617</v>
      </c>
      <c r="CC155" s="9">
        <v>0.8509376675206215</v>
      </c>
      <c r="CD155" s="9">
        <f t="shared" si="437"/>
        <v>0.63657491803540933</v>
      </c>
      <c r="CE155" s="9">
        <f t="shared" si="438"/>
        <v>0.50858945558543156</v>
      </c>
      <c r="CG155" s="35"/>
      <c r="CH155" s="566">
        <f>B155</f>
        <v>2012</v>
      </c>
      <c r="CI155" s="19">
        <f t="shared" ref="CI155:CR157" si="457">C155/$X155</f>
        <v>9.2948094430877107E-2</v>
      </c>
      <c r="CJ155" s="19">
        <f t="shared" si="457"/>
        <v>1.1002763904275237E-2</v>
      </c>
      <c r="CK155" s="19">
        <f t="shared" si="457"/>
        <v>7.1757749961535674E-4</v>
      </c>
      <c r="CL155" s="19">
        <f t="shared" si="457"/>
        <v>2.0640303405528665E-6</v>
      </c>
      <c r="CM155" s="19">
        <f t="shared" si="457"/>
        <v>2.0640303405528665E-6</v>
      </c>
      <c r="CN155" s="19">
        <f t="shared" si="457"/>
        <v>2.0640303405528665E-6</v>
      </c>
      <c r="CO155" s="19">
        <f t="shared" si="457"/>
        <v>2.4054809391719778E-2</v>
      </c>
      <c r="CP155" s="19">
        <f t="shared" si="457"/>
        <v>0.12027154485200087</v>
      </c>
      <c r="CQ155" s="19">
        <f t="shared" si="457"/>
        <v>8.822728679301093E-3</v>
      </c>
      <c r="CR155" s="19">
        <f t="shared" si="457"/>
        <v>0.1782799028167216</v>
      </c>
      <c r="CS155" s="19">
        <f t="shared" ref="CS155:DB157" si="458">M155/$X155</f>
        <v>0.22336909887597137</v>
      </c>
      <c r="CT155" s="19">
        <f t="shared" si="458"/>
        <v>3.3311907340169707E-2</v>
      </c>
      <c r="CU155" s="19">
        <f t="shared" si="458"/>
        <v>5.0681760588260079E-2</v>
      </c>
      <c r="CV155" s="19">
        <f t="shared" si="458"/>
        <v>0.12685903556857378</v>
      </c>
      <c r="CW155" s="19">
        <f t="shared" si="458"/>
        <v>3.1892192694727949E-2</v>
      </c>
      <c r="CX155" s="19">
        <f t="shared" si="458"/>
        <v>1.7244864366258984E-2</v>
      </c>
      <c r="CY155" s="19">
        <f t="shared" si="458"/>
        <v>2.4583244977308467E-2</v>
      </c>
      <c r="CZ155" s="19">
        <f t="shared" si="458"/>
        <v>8.2243023315525937E-3</v>
      </c>
      <c r="DA155" s="19">
        <f t="shared" si="458"/>
        <v>3.7885071223139694E-2</v>
      </c>
      <c r="DB155" s="19">
        <f t="shared" si="458"/>
        <v>3.72642111242277E-3</v>
      </c>
      <c r="DC155" s="19">
        <f t="shared" ref="DC155:DC160" si="459">W155/$X155</f>
        <v>6.1184872560817579E-3</v>
      </c>
      <c r="DF155" s="566">
        <f t="shared" si="441"/>
        <v>9.5771177321108431E-2</v>
      </c>
      <c r="DG155" s="566">
        <f t="shared" si="441"/>
        <v>1.1145826758637312E-2</v>
      </c>
      <c r="DH155" s="566">
        <f t="shared" si="441"/>
        <v>7.9474788885850942E-4</v>
      </c>
      <c r="DI155" s="566">
        <f t="shared" si="441"/>
        <v>2.0312193536736346E-6</v>
      </c>
      <c r="DJ155" s="566">
        <f t="shared" si="441"/>
        <v>2.0312193536736346E-6</v>
      </c>
      <c r="DK155" s="566">
        <f t="shared" si="441"/>
        <v>2.0312193536736346E-6</v>
      </c>
      <c r="DL155" s="566">
        <f t="shared" si="441"/>
        <v>2.565496195179794E-2</v>
      </c>
      <c r="DM155" s="566">
        <f t="shared" si="441"/>
        <v>0.11962126146341481</v>
      </c>
      <c r="DN155" s="566">
        <f t="shared" si="441"/>
        <v>8.8228492669634347E-3</v>
      </c>
      <c r="DO155" s="566">
        <f t="shared" si="441"/>
        <v>0.17869001099827081</v>
      </c>
      <c r="DP155" s="566">
        <f t="shared" si="442"/>
        <v>0.22196887987857503</v>
      </c>
      <c r="DQ155" s="566">
        <f t="shared" si="442"/>
        <v>3.2715819012453774E-2</v>
      </c>
      <c r="DR155" s="566">
        <f t="shared" si="442"/>
        <v>4.9458330880436968E-2</v>
      </c>
      <c r="DS155" s="566">
        <f t="shared" si="442"/>
        <v>0.12945822965430212</v>
      </c>
      <c r="DT155" s="566">
        <f t="shared" si="442"/>
        <v>3.1798272669030292E-2</v>
      </c>
      <c r="DU155" s="566">
        <f t="shared" si="442"/>
        <v>1.7414652770104108E-2</v>
      </c>
      <c r="DV155" s="566">
        <f t="shared" si="442"/>
        <v>2.0401045874753471E-2</v>
      </c>
      <c r="DW155" s="566">
        <f t="shared" si="442"/>
        <v>8.3135323891842822E-3</v>
      </c>
      <c r="DX155" s="566">
        <f t="shared" si="442"/>
        <v>3.7553155777019342E-2</v>
      </c>
      <c r="DY155" s="566">
        <f t="shared" si="442"/>
        <v>3.7328660113208375E-3</v>
      </c>
      <c r="DZ155" s="566">
        <f t="shared" si="443"/>
        <v>6.3204988853683324E-3</v>
      </c>
      <c r="EA155" s="566">
        <f t="shared" si="444"/>
        <v>0.99964221310966073</v>
      </c>
      <c r="EC155" s="566">
        <f t="shared" si="445"/>
        <v>9.5805455257022373E-2</v>
      </c>
      <c r="ED155" s="566">
        <f t="shared" si="445"/>
        <v>1.1149816016637761E-2</v>
      </c>
      <c r="EE155" s="566">
        <f t="shared" si="445"/>
        <v>7.9503234100751767E-4</v>
      </c>
      <c r="EF155" s="566">
        <f t="shared" si="445"/>
        <v>2.0319463574422002E-6</v>
      </c>
      <c r="EG155" s="566">
        <f t="shared" si="445"/>
        <v>2.0319463574422002E-6</v>
      </c>
      <c r="EH155" s="566">
        <f t="shared" si="445"/>
        <v>2.0319463574422002E-6</v>
      </c>
      <c r="EI155" s="566">
        <f t="shared" si="445"/>
        <v>2.5664144246160991E-2</v>
      </c>
      <c r="EJ155" s="566">
        <f t="shared" si="445"/>
        <v>0.11966407570094517</v>
      </c>
      <c r="EK155" s="566">
        <f t="shared" si="445"/>
        <v>8.826007096596639E-3</v>
      </c>
      <c r="EL155" s="566">
        <f t="shared" si="445"/>
        <v>0.17875396682419664</v>
      </c>
      <c r="EM155" s="566">
        <f t="shared" si="446"/>
        <v>0.22204832585858902</v>
      </c>
      <c r="EN155" s="566">
        <f t="shared" si="446"/>
        <v>3.2727528493101808E-2</v>
      </c>
      <c r="EO155" s="566">
        <f t="shared" si="446"/>
        <v>4.9476032756343186E-2</v>
      </c>
      <c r="EP155" s="566">
        <f t="shared" si="446"/>
        <v>0.12950456468978722</v>
      </c>
      <c r="EQ155" s="566">
        <f t="shared" si="446"/>
        <v>3.180965374612689E-2</v>
      </c>
      <c r="ER155" s="566">
        <f t="shared" si="446"/>
        <v>1.7420885734638059E-2</v>
      </c>
      <c r="ES155" s="566">
        <f t="shared" si="446"/>
        <v>2.0408347714019032E-2</v>
      </c>
      <c r="ET155" s="566">
        <f t="shared" si="446"/>
        <v>8.3165079266938561E-3</v>
      </c>
      <c r="EU155" s="566">
        <f t="shared" si="446"/>
        <v>3.7566596612802067E-2</v>
      </c>
      <c r="EV155" s="566">
        <f t="shared" si="446"/>
        <v>3.7342020598637349E-3</v>
      </c>
      <c r="EW155" s="566">
        <f t="shared" si="447"/>
        <v>6.3227610863957921E-3</v>
      </c>
      <c r="EZ155" s="566">
        <f t="shared" si="448"/>
        <v>-0.11174813514408743</v>
      </c>
      <c r="FA155" s="566">
        <f t="shared" si="448"/>
        <v>-4.456675562223756E-2</v>
      </c>
      <c r="FB155" s="566">
        <f t="shared" si="448"/>
        <v>4.0809082568487288E-2</v>
      </c>
      <c r="FC155" s="566">
        <f t="shared" si="448"/>
        <v>-2.0067885218963705E-2</v>
      </c>
      <c r="FD155" s="566">
        <f t="shared" si="448"/>
        <v>1.3349721790497312E-2</v>
      </c>
      <c r="FE155" s="566">
        <f t="shared" si="448"/>
        <v>0.27386854392668658</v>
      </c>
      <c r="FF155" s="566">
        <f t="shared" si="448"/>
        <v>-0.2407733732039706</v>
      </c>
      <c r="FG155" s="566">
        <f t="shared" si="448"/>
        <v>-4.944169357616704E-2</v>
      </c>
      <c r="FH155" s="566">
        <f t="shared" si="448"/>
        <v>-2.8181971120923265E-2</v>
      </c>
      <c r="FI155" s="566">
        <f t="shared" si="448"/>
        <v>-5.6150809783056706E-2</v>
      </c>
      <c r="FJ155" s="566">
        <f t="shared" si="449"/>
        <v>-4.491200867649818E-2</v>
      </c>
      <c r="FK155" s="566">
        <f t="shared" si="449"/>
        <v>-5.6008742060488621E-2</v>
      </c>
      <c r="FL155" s="566">
        <f t="shared" si="449"/>
        <v>-2.8101945266100072E-2</v>
      </c>
      <c r="FM155" s="566">
        <f t="shared" si="449"/>
        <v>-8.0528619022208869E-2</v>
      </c>
      <c r="FN155" s="566">
        <f t="shared" si="449"/>
        <v>-7.3664147390433588E-2</v>
      </c>
      <c r="FO155" s="566">
        <f t="shared" si="449"/>
        <v>-0.13360466744813143</v>
      </c>
      <c r="FP155" s="566">
        <f t="shared" si="449"/>
        <v>0.34485481087959463</v>
      </c>
      <c r="FQ155" s="566">
        <f t="shared" si="449"/>
        <v>-8.7855610050284486E-2</v>
      </c>
      <c r="FR155" s="566">
        <f t="shared" si="449"/>
        <v>-6.7312313484370681E-2</v>
      </c>
      <c r="FS155" s="566">
        <f t="shared" si="449"/>
        <v>-0.1606258492173599</v>
      </c>
      <c r="FT155" s="566">
        <f t="shared" si="450"/>
        <v>-5.5562929582066392E-2</v>
      </c>
      <c r="FV155" s="3"/>
      <c r="FW155" s="566">
        <f t="shared" si="451"/>
        <v>0.94268818918976915</v>
      </c>
      <c r="FX155" s="566">
        <f t="shared" si="452"/>
        <v>0.59196843011293609</v>
      </c>
      <c r="FY155" s="19">
        <f t="shared" si="386"/>
        <v>0.79894674008683042</v>
      </c>
      <c r="GA155" s="19">
        <f t="shared" si="429"/>
        <v>1.0260290085923909</v>
      </c>
      <c r="GB155" s="19">
        <f t="shared" si="453"/>
        <v>0.86996046851770048</v>
      </c>
      <c r="GC155" s="19">
        <f t="shared" si="387"/>
        <v>0.94372002599179394</v>
      </c>
      <c r="GE155" s="19">
        <f t="shared" si="430"/>
        <v>0.99637307666576724</v>
      </c>
      <c r="GF155" s="19">
        <f t="shared" si="454"/>
        <v>0.59432603111435378</v>
      </c>
      <c r="GG155" s="19">
        <f t="shared" si="388"/>
        <v>0.67453789312821533</v>
      </c>
      <c r="GI155" s="19">
        <f t="shared" si="360"/>
        <v>2.0503988025670994</v>
      </c>
      <c r="GJ155" s="19">
        <f t="shared" si="455"/>
        <v>1.0428112107306218</v>
      </c>
      <c r="GK155" s="19">
        <f t="shared" si="389"/>
        <v>1.0428048433774617</v>
      </c>
      <c r="GL155" s="3"/>
      <c r="GM155" s="3"/>
      <c r="GN155" s="8"/>
      <c r="GO155" s="3"/>
      <c r="GV155" s="30"/>
      <c r="GW155" s="12"/>
      <c r="GX155" s="19"/>
      <c r="HF155" s="12"/>
      <c r="HG155" s="12"/>
      <c r="HH155" s="12"/>
      <c r="HJ155" s="17"/>
      <c r="HL155" s="18"/>
      <c r="HM155" s="9"/>
      <c r="HN155" s="9"/>
      <c r="HO155" s="9"/>
      <c r="HP155" s="9"/>
      <c r="HQ155" s="9"/>
      <c r="HR155" s="9"/>
      <c r="HS155" s="9"/>
      <c r="HT155" s="9"/>
      <c r="HU155" s="9"/>
      <c r="HV155" s="23"/>
      <c r="HX155" s="5"/>
      <c r="HY155" s="5"/>
      <c r="IC155" s="11"/>
      <c r="ID155" s="11"/>
      <c r="IE155" s="11"/>
      <c r="IG155" s="12"/>
      <c r="IH155" s="19"/>
      <c r="II155" s="19"/>
      <c r="IJ155" s="11"/>
      <c r="IK155" s="12"/>
      <c r="IL155" s="12"/>
      <c r="IM155" s="12"/>
      <c r="IN155" s="12"/>
      <c r="IP155" s="12"/>
      <c r="IQ155" s="12"/>
      <c r="IR155" s="12"/>
    </row>
    <row r="156" spans="1:252" s="566" customFormat="1" x14ac:dyDescent="0.2">
      <c r="A156" s="566" t="s">
        <v>105</v>
      </c>
      <c r="B156" s="1">
        <f t="shared" si="279"/>
        <v>2013</v>
      </c>
      <c r="C156" s="60">
        <f>Conversion_factors!$A75*C322+C403</f>
        <v>1815.9834580693841</v>
      </c>
      <c r="D156" s="60">
        <f>Conversion_factors!$A75*D322+D403</f>
        <v>221.96856670262378</v>
      </c>
      <c r="E156" s="60">
        <f>Conversion_factors!$A75*E322+E403</f>
        <v>14.562506978182419</v>
      </c>
      <c r="F156" s="60">
        <f>Conversion_factors!$A75*F322+F403</f>
        <v>4.0180052414901628E-2</v>
      </c>
      <c r="G156" s="60">
        <f>Conversion_factors!$A75*G322+G403</f>
        <v>4.0180052414901628E-2</v>
      </c>
      <c r="H156" s="60">
        <f>Conversion_factors!$A75*H322+H403</f>
        <v>4.0180052414901628E-2</v>
      </c>
      <c r="I156" s="60">
        <f>Conversion_factors!$A75*I322+I403</f>
        <v>513.96463114165897</v>
      </c>
      <c r="J156" s="60">
        <f>Conversion_factors!$A75*J322+J403</f>
        <v>2432.722208367295</v>
      </c>
      <c r="K156" s="60">
        <f>Conversion_factors!$A75*K322+K403</f>
        <v>171.954736709575</v>
      </c>
      <c r="L156" s="60">
        <f>Conversion_factors!$A75*L322+L403</f>
        <v>3670.7740348861607</v>
      </c>
      <c r="M156" s="60">
        <f>Conversion_factors!$A75*M322+M403</f>
        <v>4671.6401350076758</v>
      </c>
      <c r="N156" s="60">
        <f>Conversion_factors!$A75*N322+N403</f>
        <v>653.08907964295395</v>
      </c>
      <c r="O156" s="60">
        <f>Conversion_factors!$A75*O322+O403</f>
        <v>1040.9951311591367</v>
      </c>
      <c r="P156" s="60">
        <f>Conversion_factors!$A75*P322+P403</f>
        <v>2462.407295705822</v>
      </c>
      <c r="Q156" s="60">
        <f>Conversion_factors!$A75*Q322+Q403</f>
        <v>639.04896908018475</v>
      </c>
      <c r="R156" s="60">
        <f>Conversion_factors!$A75*R322+R403</f>
        <v>341.78916824717044</v>
      </c>
      <c r="S156" s="60">
        <f>Conversion_factors!$A75*S322+S403</f>
        <v>430.38733757788884</v>
      </c>
      <c r="T156" s="60">
        <f>Conversion_factors!$A75*T322+T403</f>
        <v>144.83905842222734</v>
      </c>
      <c r="U156" s="60">
        <f>Conversion_factors!$A75*U322+U403</f>
        <v>740.62518987856106</v>
      </c>
      <c r="V156" s="60">
        <f>Conversion_factors!$A75*V322+V403</f>
        <v>73.545722213728652</v>
      </c>
      <c r="W156" s="60">
        <f>Conversion_factors!$A75*W322+W403</f>
        <v>128.73345629987179</v>
      </c>
      <c r="X156" s="77">
        <f>Conversion_factors!$A75*X322+X403</f>
        <v>20169.151226247348</v>
      </c>
      <c r="Z156" s="19">
        <f t="shared" ref="Z156:AT156" si="460">C156/C69*1000</f>
        <v>1.9929004406599982</v>
      </c>
      <c r="AA156" s="19">
        <f t="shared" si="460"/>
        <v>4.1405265064719643</v>
      </c>
      <c r="AB156" s="19">
        <f t="shared" si="460"/>
        <v>0.76564141132164554</v>
      </c>
      <c r="AC156" s="19">
        <f t="shared" si="460"/>
        <v>4.4094478838771356E-5</v>
      </c>
      <c r="AD156" s="19">
        <f t="shared" si="460"/>
        <v>7.4950509672037512E-4</v>
      </c>
      <c r="AE156" s="19">
        <f t="shared" si="460"/>
        <v>2.1125148358049155E-3</v>
      </c>
      <c r="AF156" s="19">
        <f t="shared" si="460"/>
        <v>6.0922661018262811</v>
      </c>
      <c r="AG156" s="19">
        <f t="shared" si="460"/>
        <v>13.602879313957345</v>
      </c>
      <c r="AH156" s="19">
        <f t="shared" si="460"/>
        <v>2.0742705321965818</v>
      </c>
      <c r="AI156" s="19">
        <f t="shared" si="460"/>
        <v>4.241446674853055</v>
      </c>
      <c r="AJ156" s="19">
        <f t="shared" si="460"/>
        <v>5.6674500074550345</v>
      </c>
      <c r="AK156" s="19">
        <f t="shared" si="460"/>
        <v>2.9713091588989569</v>
      </c>
      <c r="AL156" s="19">
        <f t="shared" si="460"/>
        <v>10.070914480169282</v>
      </c>
      <c r="AM156" s="19">
        <f t="shared" si="460"/>
        <v>8.8380168536360308</v>
      </c>
      <c r="AN156" s="19">
        <f t="shared" si="460"/>
        <v>1.8327606913868038</v>
      </c>
      <c r="AO156" s="19">
        <f t="shared" si="460"/>
        <v>0.87497677640550198</v>
      </c>
      <c r="AP156" s="19">
        <f t="shared" si="460"/>
        <v>1.2054859707347747</v>
      </c>
      <c r="AQ156" s="19">
        <f t="shared" si="460"/>
        <v>1.1708710688826685</v>
      </c>
      <c r="AR156" s="19">
        <f t="shared" si="460"/>
        <v>0.85563267019936962</v>
      </c>
      <c r="AS156" s="19">
        <f t="shared" si="460"/>
        <v>1.1085643533194443</v>
      </c>
      <c r="AT156" s="19">
        <f t="shared" si="460"/>
        <v>0.77659698836015678</v>
      </c>
      <c r="AU156" s="19">
        <f t="shared" si="359"/>
        <v>10.154749457031212</v>
      </c>
      <c r="AV156" s="19"/>
      <c r="AX156" s="132">
        <f t="shared" si="406"/>
        <v>1.0074544171887971</v>
      </c>
      <c r="AY156" s="132">
        <f t="shared" si="407"/>
        <v>0.79658116318500116</v>
      </c>
      <c r="AZ156" s="132">
        <f t="shared" si="408"/>
        <v>0.57896601442866535</v>
      </c>
      <c r="BA156" s="132">
        <f t="shared" si="409"/>
        <v>0.69678364526761283</v>
      </c>
      <c r="BB156" s="132">
        <f t="shared" si="410"/>
        <v>1.4833963158803731</v>
      </c>
      <c r="BC156" s="132">
        <f t="shared" si="411"/>
        <v>4.1664545997942284</v>
      </c>
      <c r="BD156" s="132">
        <f t="shared" si="412"/>
        <v>1.081149937832538</v>
      </c>
      <c r="BE156" s="132">
        <f t="shared" si="413"/>
        <v>0.9558331464127432</v>
      </c>
      <c r="BF156" s="132">
        <f t="shared" si="414"/>
        <v>1.4411117588327389</v>
      </c>
      <c r="BG156" s="132">
        <f t="shared" si="415"/>
        <v>0.94764014510168593</v>
      </c>
      <c r="BH156" s="132">
        <f t="shared" si="416"/>
        <v>0.85392960677862784</v>
      </c>
      <c r="BI156" s="132">
        <f t="shared" si="417"/>
        <v>0.88217551775140957</v>
      </c>
      <c r="BJ156" s="132">
        <f t="shared" si="418"/>
        <v>0.8165410870766443</v>
      </c>
      <c r="BK156" s="132">
        <f t="shared" si="419"/>
        <v>0.57333442790535161</v>
      </c>
      <c r="BL156" s="132">
        <f t="shared" si="420"/>
        <v>0.86888041706319641</v>
      </c>
      <c r="BM156" s="132">
        <f t="shared" si="421"/>
        <v>0.6585351029432146</v>
      </c>
      <c r="BN156" s="132">
        <f t="shared" si="422"/>
        <v>0.13457328536356716</v>
      </c>
      <c r="BO156" s="132">
        <f t="shared" si="423"/>
        <v>0.57802626084370257</v>
      </c>
      <c r="BP156" s="132">
        <f t="shared" si="424"/>
        <v>0.63408293926924908</v>
      </c>
      <c r="BQ156" s="132">
        <f t="shared" si="425"/>
        <v>0.74687642277453381</v>
      </c>
      <c r="BR156" s="132">
        <f t="shared" si="426"/>
        <v>0.60294844562459127</v>
      </c>
      <c r="BS156" s="132">
        <f t="shared" si="427"/>
        <v>0.51038748134768075</v>
      </c>
      <c r="BT156" s="16"/>
      <c r="BU156" s="796">
        <f>B156</f>
        <v>2013</v>
      </c>
      <c r="BV156" s="9">
        <f>CF69</f>
        <v>2.1133050378298579</v>
      </c>
      <c r="BW156" s="9">
        <f t="shared" si="431"/>
        <v>0.51038748134768075</v>
      </c>
      <c r="BX156" s="9">
        <f t="shared" si="432"/>
        <v>0.92955587166905485</v>
      </c>
      <c r="BY156" s="9">
        <f t="shared" si="433"/>
        <v>0.68356789001493778</v>
      </c>
      <c r="BZ156" s="9">
        <f t="shared" si="434"/>
        <v>0.80324035566254359</v>
      </c>
      <c r="CA156" s="9">
        <f t="shared" si="435"/>
        <v>1.0786110384980678</v>
      </c>
      <c r="CB156" s="9">
        <f t="shared" si="436"/>
        <v>1.0786044355773463</v>
      </c>
      <c r="CC156" s="9">
        <v>0.8509376675206215</v>
      </c>
      <c r="CD156" s="9">
        <f t="shared" si="437"/>
        <v>0.6354145458478121</v>
      </c>
      <c r="CE156" s="9">
        <f t="shared" si="438"/>
        <v>0.51039060579995021</v>
      </c>
      <c r="CG156" s="35"/>
      <c r="CH156" s="566">
        <f>B156</f>
        <v>2013</v>
      </c>
      <c r="CI156" s="19">
        <f t="shared" si="457"/>
        <v>9.0037673757244377E-2</v>
      </c>
      <c r="CJ156" s="19">
        <f t="shared" si="457"/>
        <v>1.1005349913473926E-2</v>
      </c>
      <c r="CK156" s="19">
        <f t="shared" si="457"/>
        <v>7.2201883038247735E-4</v>
      </c>
      <c r="CL156" s="19">
        <f t="shared" si="457"/>
        <v>1.9921538573528506E-6</v>
      </c>
      <c r="CM156" s="19">
        <f t="shared" si="457"/>
        <v>1.9921538573528506E-6</v>
      </c>
      <c r="CN156" s="19">
        <f t="shared" si="457"/>
        <v>1.9921538573528506E-6</v>
      </c>
      <c r="CO156" s="19">
        <f t="shared" si="457"/>
        <v>2.5482709975063571E-2</v>
      </c>
      <c r="CP156" s="19">
        <f t="shared" si="457"/>
        <v>0.12061599326011524</v>
      </c>
      <c r="CQ156" s="19">
        <f t="shared" si="457"/>
        <v>8.5256307903428183E-3</v>
      </c>
      <c r="CR156" s="19">
        <f t="shared" si="457"/>
        <v>0.1819994304028599</v>
      </c>
      <c r="CS156" s="19">
        <f t="shared" si="458"/>
        <v>0.23162304068245496</v>
      </c>
      <c r="CT156" s="19">
        <f t="shared" si="458"/>
        <v>3.2380593130416378E-2</v>
      </c>
      <c r="CU156" s="19">
        <f t="shared" si="458"/>
        <v>5.1613234462956785E-2</v>
      </c>
      <c r="CV156" s="19">
        <f t="shared" si="458"/>
        <v>0.12208779973355255</v>
      </c>
      <c r="CW156" s="19">
        <f t="shared" si="458"/>
        <v>3.168447506350943E-2</v>
      </c>
      <c r="CX156" s="19">
        <f t="shared" si="458"/>
        <v>1.6946135432926862E-2</v>
      </c>
      <c r="CY156" s="19">
        <f t="shared" si="458"/>
        <v>2.1338891892376685E-2</v>
      </c>
      <c r="CZ156" s="19">
        <f t="shared" si="458"/>
        <v>7.1812173352014648E-3</v>
      </c>
      <c r="DA156" s="19">
        <f t="shared" si="458"/>
        <v>3.6720691989990152E-2</v>
      </c>
      <c r="DB156" s="19">
        <f t="shared" si="458"/>
        <v>3.6464460694815514E-3</v>
      </c>
      <c r="DC156" s="19">
        <f t="shared" si="459"/>
        <v>6.3826908160787192E-3</v>
      </c>
      <c r="DF156" s="566">
        <f t="shared" si="441"/>
        <v>9.1485168448485754E-2</v>
      </c>
      <c r="DG156" s="566">
        <f t="shared" si="441"/>
        <v>1.1004056858227392E-2</v>
      </c>
      <c r="DH156" s="566">
        <f t="shared" si="441"/>
        <v>7.1979588131833533E-4</v>
      </c>
      <c r="DI156" s="566">
        <f t="shared" si="441"/>
        <v>2.0278798033054204E-6</v>
      </c>
      <c r="DJ156" s="566">
        <f t="shared" si="441"/>
        <v>2.0278798033054204E-6</v>
      </c>
      <c r="DK156" s="566">
        <f t="shared" si="441"/>
        <v>2.0278798033054204E-6</v>
      </c>
      <c r="DL156" s="566">
        <f t="shared" si="441"/>
        <v>2.4761898378928622E-2</v>
      </c>
      <c r="DM156" s="566">
        <f t="shared" si="441"/>
        <v>0.12044368696742742</v>
      </c>
      <c r="DN156" s="566">
        <f t="shared" si="441"/>
        <v>8.6733316809561676E-3</v>
      </c>
      <c r="DO156" s="566">
        <f t="shared" si="441"/>
        <v>0.18013326635428811</v>
      </c>
      <c r="DP156" s="566">
        <f t="shared" si="442"/>
        <v>0.22747111200919598</v>
      </c>
      <c r="DQ156" s="566">
        <f t="shared" si="442"/>
        <v>3.2844049596859007E-2</v>
      </c>
      <c r="DR156" s="566">
        <f t="shared" si="442"/>
        <v>5.1146083864454794E-2</v>
      </c>
      <c r="DS156" s="566">
        <f t="shared" si="442"/>
        <v>0.1244581754932597</v>
      </c>
      <c r="DT156" s="566">
        <f t="shared" si="442"/>
        <v>3.1788220769654166E-2</v>
      </c>
      <c r="DU156" s="566">
        <f t="shared" si="442"/>
        <v>1.7095064888465305E-2</v>
      </c>
      <c r="DV156" s="566">
        <f t="shared" si="442"/>
        <v>2.2922815737380139E-2</v>
      </c>
      <c r="DW156" s="566">
        <f t="shared" si="442"/>
        <v>7.6909744509394834E-3</v>
      </c>
      <c r="DX156" s="566">
        <f t="shared" si="442"/>
        <v>3.7299852646924016E-2</v>
      </c>
      <c r="DY156" s="566">
        <f t="shared" si="442"/>
        <v>3.6862890020599314E-3</v>
      </c>
      <c r="DZ156" s="566">
        <f t="shared" si="443"/>
        <v>6.2496582993011767E-3</v>
      </c>
      <c r="EA156" s="566">
        <f t="shared" si="444"/>
        <v>0.99987958496753526</v>
      </c>
      <c r="EC156" s="566">
        <f t="shared" si="445"/>
        <v>9.1496185964689086E-2</v>
      </c>
      <c r="ED156" s="566">
        <f t="shared" si="445"/>
        <v>1.1005382071666838E-2</v>
      </c>
      <c r="EE156" s="566">
        <f t="shared" si="445"/>
        <v>7.1988256600089115E-4</v>
      </c>
      <c r="EF156" s="566">
        <f t="shared" si="445"/>
        <v>2.0281240199251223E-6</v>
      </c>
      <c r="EG156" s="566">
        <f t="shared" si="445"/>
        <v>2.0281240199251223E-6</v>
      </c>
      <c r="EH156" s="566">
        <f t="shared" si="445"/>
        <v>2.0281240199251223E-6</v>
      </c>
      <c r="EI156" s="566">
        <f t="shared" si="445"/>
        <v>2.4764880442811128E-2</v>
      </c>
      <c r="EJ156" s="566">
        <f t="shared" si="445"/>
        <v>0.12045819194452106</v>
      </c>
      <c r="EK156" s="566">
        <f t="shared" si="445"/>
        <v>8.6743762062486546E-3</v>
      </c>
      <c r="EL156" s="566">
        <f t="shared" si="445"/>
        <v>0.18015495971961143</v>
      </c>
      <c r="EM156" s="566">
        <f t="shared" si="446"/>
        <v>0.22749850624921167</v>
      </c>
      <c r="EN156" s="566">
        <f t="shared" si="446"/>
        <v>3.2848004990446336E-2</v>
      </c>
      <c r="EO156" s="566">
        <f t="shared" si="446"/>
        <v>5.1152243363500056E-2</v>
      </c>
      <c r="EP156" s="566">
        <f t="shared" si="446"/>
        <v>0.12447316393333573</v>
      </c>
      <c r="EQ156" s="566">
        <f t="shared" si="446"/>
        <v>3.1792049010267859E-2</v>
      </c>
      <c r="ER156" s="566">
        <f t="shared" si="446"/>
        <v>1.7097123639163367E-2</v>
      </c>
      <c r="ES156" s="566">
        <f t="shared" si="446"/>
        <v>2.2925576321397152E-2</v>
      </c>
      <c r="ET156" s="566">
        <f t="shared" si="446"/>
        <v>7.6919006714085466E-3</v>
      </c>
      <c r="EU156" s="566">
        <f t="shared" si="446"/>
        <v>3.7304344650796219E-2</v>
      </c>
      <c r="EV156" s="566">
        <f t="shared" si="446"/>
        <v>3.6867329401266053E-3</v>
      </c>
      <c r="EW156" s="566">
        <f t="shared" si="447"/>
        <v>6.2504109427377642E-3</v>
      </c>
      <c r="EZ156" s="566">
        <f t="shared" si="448"/>
        <v>-1.4994841001375665E-2</v>
      </c>
      <c r="FA156" s="566">
        <f t="shared" si="448"/>
        <v>-2.169362875116581E-3</v>
      </c>
      <c r="FB156" s="566">
        <f t="shared" si="448"/>
        <v>4.7361823248109586E-2</v>
      </c>
      <c r="FC156" s="566">
        <f t="shared" si="448"/>
        <v>-1.8625961687132171E-2</v>
      </c>
      <c r="FD156" s="566">
        <f t="shared" si="448"/>
        <v>-3.7848521534207709E-2</v>
      </c>
      <c r="FE156" s="566">
        <f t="shared" si="448"/>
        <v>5.7474054502977059E-3</v>
      </c>
      <c r="FF156" s="566">
        <f t="shared" si="448"/>
        <v>4.7890471324527055E-2</v>
      </c>
      <c r="FG156" s="566">
        <f t="shared" si="448"/>
        <v>3.7364079486643172E-2</v>
      </c>
      <c r="FH156" s="566">
        <f t="shared" si="448"/>
        <v>1.862574984624115E-3</v>
      </c>
      <c r="FI156" s="566">
        <f t="shared" si="448"/>
        <v>1.6769808252154357E-2</v>
      </c>
      <c r="FJ156" s="566">
        <f t="shared" si="449"/>
        <v>3.1088192915584536E-2</v>
      </c>
      <c r="FK156" s="566">
        <f t="shared" si="449"/>
        <v>-9.874451513324058E-3</v>
      </c>
      <c r="FL156" s="566">
        <f t="shared" si="449"/>
        <v>1.5238773513714625E-2</v>
      </c>
      <c r="FM156" s="566">
        <f t="shared" si="449"/>
        <v>-3.8896555816639498E-2</v>
      </c>
      <c r="FN156" s="566">
        <f t="shared" si="449"/>
        <v>1.2301378460450717E-2</v>
      </c>
      <c r="FO156" s="566">
        <f t="shared" si="449"/>
        <v>5.1129674560658762E-2</v>
      </c>
      <c r="FP156" s="566">
        <f t="shared" si="449"/>
        <v>-0.11606540517728652</v>
      </c>
      <c r="FQ156" s="566">
        <f t="shared" si="449"/>
        <v>-0.10898521844205915</v>
      </c>
      <c r="FR156" s="566">
        <f t="shared" si="449"/>
        <v>-6.8258176481445276E-2</v>
      </c>
      <c r="FS156" s="566">
        <f t="shared" si="449"/>
        <v>2.7422298659710445E-3</v>
      </c>
      <c r="FT156" s="566">
        <f t="shared" si="450"/>
        <v>1.3035271132686438E-2</v>
      </c>
      <c r="FV156" s="3"/>
      <c r="FW156" s="566">
        <f t="shared" si="451"/>
        <v>1.005374094868009</v>
      </c>
      <c r="FX156" s="566">
        <f t="shared" si="452"/>
        <v>0.59514972461522941</v>
      </c>
      <c r="FY156" s="19">
        <f>FX156/FX$162</f>
        <v>0.80324035566254359</v>
      </c>
      <c r="GA156" s="19">
        <f t="shared" si="429"/>
        <v>0.98499114786946118</v>
      </c>
      <c r="GB156" s="19">
        <f t="shared" si="453"/>
        <v>0.856903360486304</v>
      </c>
      <c r="GC156" s="19">
        <f>GB156/GB$162</f>
        <v>0.92955587166905485</v>
      </c>
      <c r="GE156" s="19">
        <f t="shared" si="430"/>
        <v>1.0133869379003235</v>
      </c>
      <c r="GF156" s="19">
        <f t="shared" si="454"/>
        <v>0.60228223678542736</v>
      </c>
      <c r="GG156" s="19">
        <f>GF156/GF$162</f>
        <v>0.68356789001493778</v>
      </c>
      <c r="GI156" s="19">
        <f t="shared" si="360"/>
        <v>2.1133050378298579</v>
      </c>
      <c r="GJ156" s="19">
        <f t="shared" si="455"/>
        <v>1.0786110384980678</v>
      </c>
      <c r="GK156" s="19">
        <f t="shared" si="389"/>
        <v>1.0786044355773463</v>
      </c>
      <c r="GL156" s="3"/>
      <c r="GM156" s="3"/>
      <c r="GN156" s="8"/>
      <c r="GO156" s="3"/>
      <c r="GV156" s="30"/>
      <c r="GW156" s="12"/>
      <c r="GX156" s="19"/>
      <c r="HF156" s="12"/>
      <c r="HG156" s="12"/>
      <c r="HH156" s="12"/>
      <c r="HJ156" s="17"/>
      <c r="HL156" s="18"/>
      <c r="HM156" s="9"/>
      <c r="HN156" s="9"/>
      <c r="HO156" s="9"/>
      <c r="HP156" s="9"/>
      <c r="HQ156" s="9"/>
      <c r="HR156" s="9"/>
      <c r="HS156" s="9"/>
      <c r="HT156" s="9"/>
      <c r="HU156" s="9"/>
      <c r="HV156" s="23"/>
      <c r="HX156" s="5"/>
      <c r="HY156" s="5"/>
      <c r="IC156" s="11"/>
      <c r="ID156" s="11"/>
      <c r="IE156" s="11"/>
      <c r="IG156" s="12"/>
      <c r="IH156" s="19"/>
      <c r="II156" s="19"/>
      <c r="IJ156" s="11"/>
      <c r="IK156" s="12"/>
      <c r="IL156" s="12"/>
      <c r="IM156" s="12"/>
      <c r="IN156" s="12"/>
      <c r="IP156" s="12"/>
      <c r="IQ156" s="12"/>
      <c r="IR156" s="12"/>
    </row>
    <row r="157" spans="1:252" s="566" customFormat="1" x14ac:dyDescent="0.2">
      <c r="A157" s="566" t="s">
        <v>105</v>
      </c>
      <c r="B157" s="1">
        <f t="shared" si="279"/>
        <v>2014</v>
      </c>
      <c r="C157" s="60">
        <f>Conversion_factors!$A76*C323+C404</f>
        <v>1810.7469143742351</v>
      </c>
      <c r="D157" s="60">
        <f>Conversion_factors!$A76*D323+D404</f>
        <v>223.2931018444072</v>
      </c>
      <c r="E157" s="60">
        <f>Conversion_factors!$A76*E323+E404</f>
        <v>14.82663928042423</v>
      </c>
      <c r="F157" s="60">
        <f>Conversion_factors!$A76*F323+F404</f>
        <v>4.007312859715665E-2</v>
      </c>
      <c r="G157" s="60">
        <f>Conversion_factors!$A76*G323+G404</f>
        <v>4.007312859715665E-2</v>
      </c>
      <c r="H157" s="60">
        <f>Conversion_factors!$A76*H323+H404</f>
        <v>4.007312859715665E-2</v>
      </c>
      <c r="I157" s="60">
        <f>Conversion_factors!$A76*I323+I404</f>
        <v>529.1289995624968</v>
      </c>
      <c r="J157" s="60">
        <f>Conversion_factors!$A76*J323+J404</f>
        <v>2513.9331477314095</v>
      </c>
      <c r="K157" s="60">
        <f>Conversion_factors!$A76*K323+K404</f>
        <v>168.77663409773433</v>
      </c>
      <c r="L157" s="60">
        <f>Conversion_factors!$A76*L323+L404</f>
        <v>3892.6126134659653</v>
      </c>
      <c r="M157" s="60">
        <f>Conversion_factors!$A76*M323+M404</f>
        <v>4639.2700361756215</v>
      </c>
      <c r="N157" s="60">
        <f>Conversion_factors!$A76*N323+N404</f>
        <v>641.48815471329488</v>
      </c>
      <c r="O157" s="60">
        <f>Conversion_factors!$A76*O323+O404</f>
        <v>1065.7906393567318</v>
      </c>
      <c r="P157" s="60">
        <f>Conversion_factors!$A76*P323+P404</f>
        <v>2471.0699393464602</v>
      </c>
      <c r="Q157" s="60">
        <f>Conversion_factors!$A76*Q323+Q404</f>
        <v>651.5393247835384</v>
      </c>
      <c r="R157" s="60">
        <f>Conversion_factors!$A76*R323+R404</f>
        <v>345.79088724134203</v>
      </c>
      <c r="S157" s="60">
        <f>Conversion_factors!$A76*S323+S404</f>
        <v>502.60888686985953</v>
      </c>
      <c r="T157" s="60">
        <f>Conversion_factors!$A76*T323+T404</f>
        <v>141.10136379755886</v>
      </c>
      <c r="U157" s="60">
        <f>Conversion_factors!$A76*U323+U404</f>
        <v>763.75785719730357</v>
      </c>
      <c r="V157" s="60">
        <f>Conversion_factors!$A76*V323+V404</f>
        <v>73.564772993441437</v>
      </c>
      <c r="W157" s="60">
        <f>Conversion_factors!$A76*W323+W404</f>
        <v>124.52442167507978</v>
      </c>
      <c r="X157" s="77">
        <f>Conversion_factors!$A76*X323+X404</f>
        <v>20573.944553892696</v>
      </c>
      <c r="Z157" s="19">
        <f t="shared" ref="Z157:AT157" si="461">C157/C70*1000</f>
        <v>1.9987680880713472</v>
      </c>
      <c r="AA157" s="19">
        <f t="shared" si="461"/>
        <v>4.0943891029205179</v>
      </c>
      <c r="AB157" s="19">
        <f t="shared" si="461"/>
        <v>0.81380780031037214</v>
      </c>
      <c r="AC157" s="19">
        <f t="shared" si="461"/>
        <v>4.4234172094036806E-5</v>
      </c>
      <c r="AD157" s="19">
        <f t="shared" si="461"/>
        <v>7.3479646121114742E-4</v>
      </c>
      <c r="AE157" s="19">
        <f t="shared" si="461"/>
        <v>2.1995425948120599E-3</v>
      </c>
      <c r="AF157" s="19">
        <f t="shared" si="461"/>
        <v>6.1923950354756316</v>
      </c>
      <c r="AG157" s="19">
        <f t="shared" si="461"/>
        <v>14.183593345174893</v>
      </c>
      <c r="AH157" s="19">
        <f t="shared" si="461"/>
        <v>2.0692019530102348</v>
      </c>
      <c r="AI157" s="19">
        <f t="shared" si="461"/>
        <v>4.6361867584067022</v>
      </c>
      <c r="AJ157" s="19">
        <f t="shared" si="461"/>
        <v>5.7083934230125299</v>
      </c>
      <c r="AK157" s="19">
        <f t="shared" si="461"/>
        <v>2.8605238413986651</v>
      </c>
      <c r="AL157" s="19">
        <f t="shared" si="461"/>
        <v>9.9551600638242626</v>
      </c>
      <c r="AM157" s="19">
        <f t="shared" si="461"/>
        <v>8.8733098752457522</v>
      </c>
      <c r="AN157" s="19">
        <f t="shared" si="461"/>
        <v>1.8312371028953709</v>
      </c>
      <c r="AO157" s="19">
        <f t="shared" si="461"/>
        <v>0.87365085965483347</v>
      </c>
      <c r="AP157" s="19">
        <f t="shared" si="461"/>
        <v>1.4019064405093802</v>
      </c>
      <c r="AQ157" s="19">
        <f t="shared" si="461"/>
        <v>1.1150800113744874</v>
      </c>
      <c r="AR157" s="19">
        <f t="shared" si="461"/>
        <v>0.81667112389757079</v>
      </c>
      <c r="AS157" s="19">
        <f t="shared" si="461"/>
        <v>1.1022230565840574</v>
      </c>
      <c r="AT157" s="19">
        <f t="shared" si="461"/>
        <v>0.77704833722926858</v>
      </c>
      <c r="AU157" s="19">
        <f t="shared" si="359"/>
        <v>10.18425190471565</v>
      </c>
      <c r="AV157" s="19"/>
      <c r="AX157" s="132">
        <f t="shared" si="406"/>
        <v>1.0104206402787534</v>
      </c>
      <c r="AY157" s="132">
        <f t="shared" si="407"/>
        <v>0.78770495226595483</v>
      </c>
      <c r="AZ157" s="132">
        <f t="shared" si="408"/>
        <v>0.61538868155437099</v>
      </c>
      <c r="BA157" s="132">
        <f t="shared" si="409"/>
        <v>0.69899108661143872</v>
      </c>
      <c r="BB157" s="132">
        <f t="shared" si="410"/>
        <v>1.4542854588341858</v>
      </c>
      <c r="BC157" s="132">
        <f t="shared" si="411"/>
        <v>4.3380970425735441</v>
      </c>
      <c r="BD157" s="132">
        <f t="shared" si="412"/>
        <v>1.0989190878632273</v>
      </c>
      <c r="BE157" s="132">
        <f t="shared" si="413"/>
        <v>0.99663816326348942</v>
      </c>
      <c r="BF157" s="132">
        <f t="shared" si="414"/>
        <v>1.4375903333712854</v>
      </c>
      <c r="BG157" s="132">
        <f t="shared" si="415"/>
        <v>1.0358344756526388</v>
      </c>
      <c r="BH157" s="132">
        <f t="shared" si="416"/>
        <v>0.86009865894515702</v>
      </c>
      <c r="BI157" s="132">
        <f t="shared" si="417"/>
        <v>0.84928358709102358</v>
      </c>
      <c r="BJ157" s="132">
        <f t="shared" si="418"/>
        <v>0.80715581852507423</v>
      </c>
      <c r="BK157" s="132">
        <f t="shared" si="419"/>
        <v>0.57562393523360889</v>
      </c>
      <c r="BL157" s="132">
        <f t="shared" si="420"/>
        <v>0.86815810988469222</v>
      </c>
      <c r="BM157" s="132">
        <f t="shared" si="421"/>
        <v>0.65753717620110985</v>
      </c>
      <c r="BN157" s="132">
        <f t="shared" si="422"/>
        <v>0.15650049859700887</v>
      </c>
      <c r="BO157" s="132">
        <f t="shared" si="423"/>
        <v>0.55048377797174652</v>
      </c>
      <c r="BP157" s="132">
        <f t="shared" si="424"/>
        <v>0.60520974092379187</v>
      </c>
      <c r="BQ157" s="132">
        <f t="shared" si="425"/>
        <v>0.74260408169907366</v>
      </c>
      <c r="BR157" s="132">
        <f t="shared" si="426"/>
        <v>0.60329887204027965</v>
      </c>
      <c r="BS157" s="132">
        <f t="shared" si="427"/>
        <v>0.51187030276350853</v>
      </c>
      <c r="BT157" s="16"/>
      <c r="BU157" s="796">
        <f>B157</f>
        <v>2014</v>
      </c>
      <c r="BV157" s="9">
        <f>CF70</f>
        <v>2.1494740727071417</v>
      </c>
      <c r="BW157" s="9">
        <f t="shared" si="431"/>
        <v>0.51187030276350853</v>
      </c>
      <c r="BX157" s="9">
        <f t="shared" si="432"/>
        <v>0.90601599342698969</v>
      </c>
      <c r="BY157" s="9">
        <f t="shared" si="433"/>
        <v>0.68681596522581412</v>
      </c>
      <c r="BZ157" s="9">
        <f t="shared" si="434"/>
        <v>0.82259561717660878</v>
      </c>
      <c r="CA157" s="9">
        <f t="shared" si="435"/>
        <v>1.1002587934847901</v>
      </c>
      <c r="CB157" s="9">
        <f t="shared" si="436"/>
        <v>1.1002519443789165</v>
      </c>
      <c r="CC157" s="9">
        <v>0.8509376675206215</v>
      </c>
      <c r="CD157" s="9">
        <f t="shared" si="437"/>
        <v>0.62226624903558281</v>
      </c>
      <c r="CE157" s="9">
        <f t="shared" si="438"/>
        <v>0.51187348917359854</v>
      </c>
      <c r="CG157" s="35"/>
      <c r="CH157" s="566">
        <f>B157</f>
        <v>2014</v>
      </c>
      <c r="CI157" s="19">
        <f t="shared" si="457"/>
        <v>8.8011655209386308E-2</v>
      </c>
      <c r="CJ157" s="19">
        <f t="shared" si="457"/>
        <v>1.0853198386896547E-2</v>
      </c>
      <c r="CK157" s="19">
        <f t="shared" si="457"/>
        <v>7.206512704253864E-4</v>
      </c>
      <c r="CL157" s="19">
        <f t="shared" si="457"/>
        <v>1.9477610864648029E-6</v>
      </c>
      <c r="CM157" s="19">
        <f t="shared" si="457"/>
        <v>1.9477610864648029E-6</v>
      </c>
      <c r="CN157" s="19">
        <f t="shared" si="457"/>
        <v>1.9477610864648029E-6</v>
      </c>
      <c r="CO157" s="19">
        <f t="shared" si="457"/>
        <v>2.5718403108186801E-2</v>
      </c>
      <c r="CP157" s="19">
        <f t="shared" si="457"/>
        <v>0.12219013914158529</v>
      </c>
      <c r="CQ157" s="19">
        <f t="shared" si="457"/>
        <v>8.2034163966773661E-3</v>
      </c>
      <c r="CR157" s="19">
        <f t="shared" si="457"/>
        <v>0.1892010840832884</v>
      </c>
      <c r="CS157" s="19">
        <f t="shared" si="458"/>
        <v>0.22549249241064218</v>
      </c>
      <c r="CT157" s="19">
        <f t="shared" si="458"/>
        <v>3.1179638548793603E-2</v>
      </c>
      <c r="CU157" s="19">
        <f t="shared" si="458"/>
        <v>5.1802931448800799E-2</v>
      </c>
      <c r="CV157" s="19">
        <f t="shared" si="458"/>
        <v>0.12010676576256842</v>
      </c>
      <c r="CW157" s="19">
        <f t="shared" si="458"/>
        <v>3.1668177343282665E-2</v>
      </c>
      <c r="CX157" s="19">
        <f t="shared" si="458"/>
        <v>1.6807223638401252E-2</v>
      </c>
      <c r="CY157" s="19">
        <f t="shared" si="458"/>
        <v>2.4429388615940611E-2</v>
      </c>
      <c r="CZ157" s="19">
        <f t="shared" si="458"/>
        <v>6.8582552766169366E-3</v>
      </c>
      <c r="DA157" s="19">
        <f t="shared" si="458"/>
        <v>3.7122577792346421E-2</v>
      </c>
      <c r="DB157" s="19">
        <f t="shared" si="458"/>
        <v>3.5756280377222368E-3</v>
      </c>
      <c r="DC157" s="19">
        <f t="shared" si="459"/>
        <v>6.0525302451794119E-3</v>
      </c>
      <c r="DF157" s="566">
        <f t="shared" si="441"/>
        <v>8.9020822015500836E-2</v>
      </c>
      <c r="DG157" s="566">
        <f t="shared" si="441"/>
        <v>1.0929097633536427E-2</v>
      </c>
      <c r="DH157" s="566">
        <f t="shared" si="441"/>
        <v>7.2133483434383048E-4</v>
      </c>
      <c r="DI157" s="566">
        <f t="shared" si="441"/>
        <v>1.9698741035765247E-6</v>
      </c>
      <c r="DJ157" s="566">
        <f t="shared" si="441"/>
        <v>1.9698741035765247E-6</v>
      </c>
      <c r="DK157" s="566">
        <f t="shared" si="441"/>
        <v>1.9698741035765247E-6</v>
      </c>
      <c r="DL157" s="566">
        <f t="shared" si="441"/>
        <v>2.560037571363279E-2</v>
      </c>
      <c r="DM157" s="566">
        <f t="shared" si="441"/>
        <v>0.12140136528072072</v>
      </c>
      <c r="DN157" s="566">
        <f t="shared" si="441"/>
        <v>8.3634891414064907E-3</v>
      </c>
      <c r="DO157" s="566">
        <f t="shared" si="441"/>
        <v>0.18557696838235846</v>
      </c>
      <c r="DP157" s="566">
        <f t="shared" si="442"/>
        <v>0.2285440627079412</v>
      </c>
      <c r="DQ157" s="566">
        <f t="shared" si="442"/>
        <v>3.177633352372046E-2</v>
      </c>
      <c r="DR157" s="566">
        <f t="shared" si="442"/>
        <v>5.1708024962078346E-2</v>
      </c>
      <c r="DS157" s="566">
        <f t="shared" si="442"/>
        <v>0.12109458205051261</v>
      </c>
      <c r="DT157" s="566">
        <f t="shared" si="442"/>
        <v>3.1676325504623778E-2</v>
      </c>
      <c r="DU157" s="566">
        <f t="shared" si="442"/>
        <v>1.6876584253424677E-2</v>
      </c>
      <c r="DV157" s="566">
        <f t="shared" si="442"/>
        <v>2.2849316969953907E-2</v>
      </c>
      <c r="DW157" s="566">
        <f t="shared" si="442"/>
        <v>7.0184979021472235E-3</v>
      </c>
      <c r="DX157" s="566">
        <f t="shared" si="442"/>
        <v>3.6921270349993318E-2</v>
      </c>
      <c r="DY157" s="566">
        <f t="shared" si="442"/>
        <v>3.61092131302312E-3</v>
      </c>
      <c r="DZ157" s="566">
        <f t="shared" si="443"/>
        <v>6.2161492712409089E-3</v>
      </c>
      <c r="EA157" s="566">
        <f t="shared" si="444"/>
        <v>0.99991143143246974</v>
      </c>
      <c r="EC157" s="566">
        <f t="shared" si="445"/>
        <v>8.9028707160563117E-2</v>
      </c>
      <c r="ED157" s="566">
        <f t="shared" si="445"/>
        <v>1.0930065693797938E-2</v>
      </c>
      <c r="EE157" s="566">
        <f t="shared" si="445"/>
        <v>7.2139872759575182E-4</v>
      </c>
      <c r="EF157" s="566">
        <f t="shared" si="445"/>
        <v>1.9700485879579252E-6</v>
      </c>
      <c r="EG157" s="566">
        <f t="shared" si="445"/>
        <v>1.9700485879579252E-6</v>
      </c>
      <c r="EH157" s="566">
        <f t="shared" si="445"/>
        <v>1.9700485879579252E-6</v>
      </c>
      <c r="EI157" s="566">
        <f t="shared" si="445"/>
        <v>2.5602643303075132E-2</v>
      </c>
      <c r="EJ157" s="566">
        <f t="shared" si="445"/>
        <v>0.121412118578144</v>
      </c>
      <c r="EK157" s="566">
        <f t="shared" si="445"/>
        <v>8.364229949271591E-3</v>
      </c>
      <c r="EL157" s="566">
        <f t="shared" si="445"/>
        <v>0.18559340612448197</v>
      </c>
      <c r="EM157" s="566">
        <f t="shared" si="446"/>
        <v>0.22856430632114061</v>
      </c>
      <c r="EN157" s="566">
        <f t="shared" si="446"/>
        <v>3.1779148157350091E-2</v>
      </c>
      <c r="EO157" s="566">
        <f t="shared" si="446"/>
        <v>5.1712605073432956E-2</v>
      </c>
      <c r="EP157" s="566">
        <f t="shared" si="446"/>
        <v>0.12110530817417792</v>
      </c>
      <c r="EQ157" s="566">
        <f t="shared" si="446"/>
        <v>3.1679131279901844E-2</v>
      </c>
      <c r="ER157" s="566">
        <f t="shared" si="446"/>
        <v>1.687807912071506E-2</v>
      </c>
      <c r="ES157" s="566">
        <f t="shared" si="446"/>
        <v>2.2851340880481838E-2</v>
      </c>
      <c r="ET157" s="566">
        <f t="shared" si="446"/>
        <v>7.0191195755133504E-3</v>
      </c>
      <c r="EU157" s="566">
        <f t="shared" si="446"/>
        <v>3.6924540703670156E-2</v>
      </c>
      <c r="EV157" s="566">
        <f t="shared" si="446"/>
        <v>3.6112411554792673E-3</v>
      </c>
      <c r="EW157" s="566">
        <f t="shared" si="447"/>
        <v>6.2166998754436421E-3</v>
      </c>
      <c r="EZ157" s="566">
        <f t="shared" si="448"/>
        <v>2.9399493447087523E-3</v>
      </c>
      <c r="FA157" s="566">
        <f t="shared" si="448"/>
        <v>-1.120543026701006E-2</v>
      </c>
      <c r="FB157" s="566">
        <f t="shared" si="448"/>
        <v>6.1010291868596279E-2</v>
      </c>
      <c r="FC157" s="566">
        <f t="shared" si="448"/>
        <v>3.1630364611503594E-3</v>
      </c>
      <c r="FD157" s="566">
        <f t="shared" si="448"/>
        <v>-1.9819580339949221E-2</v>
      </c>
      <c r="FE157" s="566">
        <f t="shared" si="448"/>
        <v>4.0370324207861102E-2</v>
      </c>
      <c r="FF157" s="566">
        <f t="shared" si="448"/>
        <v>1.6301817356263234E-2</v>
      </c>
      <c r="FG157" s="566">
        <f t="shared" si="448"/>
        <v>4.1804413797711867E-2</v>
      </c>
      <c r="FH157" s="566">
        <f t="shared" si="448"/>
        <v>-2.4465381308208119E-3</v>
      </c>
      <c r="FI157" s="566">
        <f t="shared" si="448"/>
        <v>8.8987801101899383E-2</v>
      </c>
      <c r="FJ157" s="566">
        <f t="shared" si="449"/>
        <v>7.1983396398850423E-3</v>
      </c>
      <c r="FK157" s="566">
        <f t="shared" si="449"/>
        <v>-3.7997880547460922E-2</v>
      </c>
      <c r="FL157" s="566">
        <f t="shared" si="449"/>
        <v>-1.1560498814255034E-2</v>
      </c>
      <c r="FM157" s="566">
        <f t="shared" si="449"/>
        <v>3.9853669760214145E-3</v>
      </c>
      <c r="FN157" s="566">
        <f t="shared" si="449"/>
        <v>-8.3165365526482646E-4</v>
      </c>
      <c r="FO157" s="566">
        <f t="shared" si="449"/>
        <v>-1.5165229891624748E-3</v>
      </c>
      <c r="FP157" s="566">
        <f t="shared" si="449"/>
        <v>0.15095027265421193</v>
      </c>
      <c r="FQ157" s="566">
        <f t="shared" si="449"/>
        <v>-4.8821813705287688E-2</v>
      </c>
      <c r="FR157" s="566">
        <f t="shared" si="449"/>
        <v>-4.6604687753465067E-2</v>
      </c>
      <c r="FS157" s="566">
        <f t="shared" si="449"/>
        <v>-5.7367018627335082E-3</v>
      </c>
      <c r="FT157" s="566">
        <f t="shared" si="450"/>
        <v>5.8101919965286954E-4</v>
      </c>
      <c r="FV157" s="3"/>
      <c r="FW157" s="566">
        <f t="shared" si="451"/>
        <v>1.0240964754542246</v>
      </c>
      <c r="FX157" s="566">
        <f t="shared" si="452"/>
        <v>0.60949073534600884</v>
      </c>
      <c r="FY157" s="19">
        <f>FX157/FX$162</f>
        <v>0.82259561717660878</v>
      </c>
      <c r="GA157" s="19">
        <f>EXP(SUMPRODUCT($EC157:$EW157,DF70:DZ70))</f>
        <v>0.97467620940331601</v>
      </c>
      <c r="GB157" s="19">
        <f t="shared" si="453"/>
        <v>0.83520331922375401</v>
      </c>
      <c r="GC157" s="19">
        <f>GB157/GB$162</f>
        <v>0.90601599342698969</v>
      </c>
      <c r="GE157" s="19">
        <f>EXP(SUMPRODUCT($EC157:$EW157,EC70:EW70))</f>
        <v>1.004751649775131</v>
      </c>
      <c r="GF157" s="19">
        <f t="shared" si="454"/>
        <v>0.60514407104041423</v>
      </c>
      <c r="GG157" s="19">
        <f>GF157/GF$162</f>
        <v>0.68681596522581412</v>
      </c>
      <c r="GI157" s="19">
        <f t="shared" si="360"/>
        <v>2.1494740727071417</v>
      </c>
      <c r="GJ157" s="19">
        <f t="shared" si="455"/>
        <v>1.1002587934847898</v>
      </c>
      <c r="GK157" s="19">
        <f t="shared" si="389"/>
        <v>1.1002519443789165</v>
      </c>
      <c r="GL157" s="3"/>
      <c r="GM157" s="3"/>
      <c r="GN157" s="8"/>
      <c r="GO157" s="3"/>
      <c r="GV157" s="30"/>
      <c r="GW157" s="12"/>
      <c r="GX157" s="19"/>
      <c r="HF157" s="12"/>
      <c r="HG157" s="12"/>
      <c r="HH157" s="12"/>
      <c r="HJ157" s="17"/>
      <c r="HL157" s="18"/>
      <c r="HM157" s="9"/>
      <c r="HN157" s="9"/>
      <c r="HO157" s="9"/>
      <c r="HP157" s="9"/>
      <c r="HQ157" s="9"/>
      <c r="HR157" s="9"/>
      <c r="HS157" s="9"/>
      <c r="HT157" s="9"/>
      <c r="HU157" s="9"/>
      <c r="HV157" s="23"/>
      <c r="HX157" s="5"/>
      <c r="HY157" s="5"/>
      <c r="IC157" s="11"/>
      <c r="ID157" s="11"/>
      <c r="IE157" s="11"/>
      <c r="IG157" s="12"/>
      <c r="IH157" s="19"/>
      <c r="II157" s="19"/>
      <c r="IJ157" s="11"/>
      <c r="IK157" s="12"/>
      <c r="IL157" s="12"/>
      <c r="IM157" s="12"/>
      <c r="IN157" s="12"/>
      <c r="IP157" s="12"/>
      <c r="IQ157" s="12"/>
      <c r="IR157" s="12"/>
    </row>
    <row r="158" spans="1:252" s="566" customFormat="1" x14ac:dyDescent="0.2">
      <c r="A158" s="566" t="s">
        <v>105</v>
      </c>
      <c r="B158" s="1">
        <f t="shared" si="279"/>
        <v>2015</v>
      </c>
      <c r="C158" s="60">
        <f>Conversion_factors!$A77*C324+C405</f>
        <v>1859.5464803658419</v>
      </c>
      <c r="D158" s="60">
        <f>Conversion_factors!$A77*D324+D405</f>
        <v>213.42302724679081</v>
      </c>
      <c r="E158" s="60">
        <f>Conversion_factors!$A77*E324+E405</f>
        <v>15.496135774610678</v>
      </c>
      <c r="F158" s="60">
        <f>Conversion_factors!$A77*F324+F405</f>
        <v>3.9541961827280384E-2</v>
      </c>
      <c r="G158" s="60">
        <f>Conversion_factors!$A77*G324+G405</f>
        <v>3.9541961827280384E-2</v>
      </c>
      <c r="H158" s="60">
        <f>Conversion_factors!$A77*H324+H405</f>
        <v>3.9541961827280384E-2</v>
      </c>
      <c r="I158" s="60">
        <f>Conversion_factors!$A77*I324+I405</f>
        <v>608.92084314980366</v>
      </c>
      <c r="J158" s="60">
        <f>Conversion_factors!$A77*J324+J405</f>
        <v>2534.7812938890193</v>
      </c>
      <c r="K158" s="60">
        <f>Conversion_factors!$A77*K324+K405</f>
        <v>165.77322690520452</v>
      </c>
      <c r="L158" s="60">
        <f>Conversion_factors!$A77*L324+L405</f>
        <v>3197.1045785260612</v>
      </c>
      <c r="M158" s="60">
        <f>Conversion_factors!$A77*M324+M405</f>
        <v>4793.5706061976762</v>
      </c>
      <c r="N158" s="60">
        <f>Conversion_factors!$A77*N324+N405</f>
        <v>653.9640935876439</v>
      </c>
      <c r="O158" s="60">
        <f>Conversion_factors!$A77*O324+O405</f>
        <v>1092.7126441303185</v>
      </c>
      <c r="P158" s="60">
        <f>Conversion_factors!$A77*P324+P405</f>
        <v>2210.2194001035637</v>
      </c>
      <c r="Q158" s="60">
        <f>Conversion_factors!$A77*Q324+Q405</f>
        <v>679.99414053833982</v>
      </c>
      <c r="R158" s="60">
        <f>Conversion_factors!$A77*R324+R405</f>
        <v>340.81967458216207</v>
      </c>
      <c r="S158" s="60">
        <f>Conversion_factors!$A77*S324+S405</f>
        <v>544.36592397739901</v>
      </c>
      <c r="T158" s="60">
        <f>Conversion_factors!$A77*T324+T405</f>
        <v>144.71954953008779</v>
      </c>
      <c r="U158" s="60">
        <f>Conversion_factors!$A77*U324+U405</f>
        <v>811.22196213550376</v>
      </c>
      <c r="V158" s="60">
        <f>Conversion_factors!$A77*V324+V405</f>
        <v>84.454237057356721</v>
      </c>
      <c r="W158" s="60">
        <f>Conversion_factors!$A77*W324+W405</f>
        <v>133.42941415986513</v>
      </c>
      <c r="X158" s="77">
        <f>Conversion_factors!$A77*X324+X405</f>
        <v>20084.635857742731</v>
      </c>
      <c r="Z158" s="19">
        <f t="shared" ref="Z158:AI160" si="462">C158/C71*1000</f>
        <v>1.9817657749079467</v>
      </c>
      <c r="AA158" s="19">
        <f t="shared" si="462"/>
        <v>4.053685481025588</v>
      </c>
      <c r="AB158" s="19">
        <f t="shared" si="462"/>
        <v>0.88038989187194938</v>
      </c>
      <c r="AC158" s="19">
        <f t="shared" si="462"/>
        <v>4.2140870072042435E-5</v>
      </c>
      <c r="AD158" s="19">
        <f t="shared" si="462"/>
        <v>7.5104677605928184E-4</v>
      </c>
      <c r="AE158" s="19">
        <f t="shared" si="462"/>
        <v>2.2465177127940304E-3</v>
      </c>
      <c r="AF158" s="19">
        <f t="shared" si="462"/>
        <v>6.6856576743264871</v>
      </c>
      <c r="AG158" s="19">
        <f t="shared" si="462"/>
        <v>14.41049801444572</v>
      </c>
      <c r="AH158" s="19">
        <f t="shared" si="462"/>
        <v>2.0462847365288384</v>
      </c>
      <c r="AI158" s="19">
        <f t="shared" si="462"/>
        <v>3.8169911985079459</v>
      </c>
      <c r="AJ158" s="19">
        <f t="shared" ref="AJ158:AS160" si="463">M158/M71*1000</f>
        <v>5.9381061294035868</v>
      </c>
      <c r="AK158" s="19">
        <f t="shared" si="463"/>
        <v>2.8547075044815529</v>
      </c>
      <c r="AL158" s="19">
        <f t="shared" si="463"/>
        <v>10.027903921928655</v>
      </c>
      <c r="AM158" s="19">
        <f t="shared" si="463"/>
        <v>8.4308634560047384</v>
      </c>
      <c r="AN158" s="19">
        <f t="shared" si="463"/>
        <v>1.9608530430907465</v>
      </c>
      <c r="AO158" s="19">
        <f t="shared" si="463"/>
        <v>0.94024720229418413</v>
      </c>
      <c r="AP158" s="19">
        <f t="shared" si="463"/>
        <v>1.4964745505512873</v>
      </c>
      <c r="AQ158" s="19">
        <f t="shared" si="463"/>
        <v>1.1413800960503111</v>
      </c>
      <c r="AR158" s="19">
        <f t="shared" si="463"/>
        <v>0.82968336440053192</v>
      </c>
      <c r="AS158" s="19">
        <f t="shared" si="463"/>
        <v>1.1979796174769974</v>
      </c>
      <c r="AT158" s="19">
        <f t="shared" ref="AT158:AT160" si="464">W158/W71*1000</f>
        <v>0.822211218678644</v>
      </c>
      <c r="AU158" s="19">
        <f>X158/CE71*1000</f>
        <v>9.8575062634548569</v>
      </c>
      <c r="AV158" s="19"/>
      <c r="AX158" s="132">
        <f t="shared" ref="AX158:BG160" si="465">Z158/Z$162</f>
        <v>1.0018256020372935</v>
      </c>
      <c r="AY158" s="132">
        <f t="shared" si="465"/>
        <v>0.77987412726719563</v>
      </c>
      <c r="AZ158" s="132">
        <f t="shared" si="465"/>
        <v>0.66573701383330064</v>
      </c>
      <c r="BA158" s="132">
        <f t="shared" si="465"/>
        <v>0.66591260032601274</v>
      </c>
      <c r="BB158" s="132">
        <f t="shared" si="465"/>
        <v>1.4864475579087597</v>
      </c>
      <c r="BC158" s="132">
        <f t="shared" si="465"/>
        <v>4.4307447689111843</v>
      </c>
      <c r="BD158" s="132">
        <f t="shared" si="465"/>
        <v>1.1864548032136863</v>
      </c>
      <c r="BE158" s="132">
        <f t="shared" si="465"/>
        <v>1.0125820674148953</v>
      </c>
      <c r="BF158" s="132">
        <f t="shared" si="465"/>
        <v>1.4216684612536297</v>
      </c>
      <c r="BG158" s="132">
        <f t="shared" si="465"/>
        <v>0.85280668849414298</v>
      </c>
      <c r="BH158" s="132">
        <f t="shared" ref="BH158:BQ160" si="466">AJ158/AJ$162</f>
        <v>0.89471007691665039</v>
      </c>
      <c r="BI158" s="132">
        <f t="shared" si="466"/>
        <v>0.84755672874109289</v>
      </c>
      <c r="BJ158" s="132">
        <f t="shared" si="466"/>
        <v>0.81305382799498593</v>
      </c>
      <c r="BK158" s="132">
        <f t="shared" si="466"/>
        <v>0.54692182152922553</v>
      </c>
      <c r="BL158" s="132">
        <f t="shared" si="466"/>
        <v>0.92960680458022227</v>
      </c>
      <c r="BM158" s="132">
        <f t="shared" si="466"/>
        <v>0.70765968292158721</v>
      </c>
      <c r="BN158" s="132">
        <f t="shared" si="466"/>
        <v>0.16705752005384572</v>
      </c>
      <c r="BO158" s="132">
        <f t="shared" si="466"/>
        <v>0.5634673933407266</v>
      </c>
      <c r="BP158" s="132">
        <f t="shared" si="466"/>
        <v>0.61485271038015155</v>
      </c>
      <c r="BQ158" s="132">
        <f t="shared" si="466"/>
        <v>0.80711843979002174</v>
      </c>
      <c r="BR158" s="132">
        <f t="shared" ref="BR158:BS160" si="467">AT158/AT$162</f>
        <v>0.63836324851607396</v>
      </c>
      <c r="BS158" s="132">
        <f t="shared" si="467"/>
        <v>0.49544775235100597</v>
      </c>
      <c r="BT158" s="16"/>
      <c r="BU158" s="796">
        <v>2015</v>
      </c>
      <c r="BV158" s="9">
        <f>CF71</f>
        <v>2.1679071579422198</v>
      </c>
      <c r="BW158" s="9">
        <f>BS158</f>
        <v>0.49544775235100597</v>
      </c>
      <c r="BX158" s="9">
        <f>GC158</f>
        <v>0.89325855321441228</v>
      </c>
      <c r="BY158" s="9">
        <f>GG158</f>
        <v>0.68816139364336038</v>
      </c>
      <c r="BZ158" s="9">
        <f>FY158</f>
        <v>0.80599649093743186</v>
      </c>
      <c r="CA158" s="9">
        <f>BV158*BX158*BY158*BZ158</f>
        <v>1.0740915957779744</v>
      </c>
      <c r="CB158" s="9">
        <f>GK158</f>
        <v>1.0740847287081301</v>
      </c>
      <c r="CC158" s="9">
        <v>0.8509376675206215</v>
      </c>
      <c r="CD158" s="9">
        <f>BX158*BY158</f>
        <v>0.61470605086388175</v>
      </c>
      <c r="CE158" s="9">
        <f>CD158*BZ158</f>
        <v>0.49545091995429519</v>
      </c>
      <c r="CG158" s="35"/>
      <c r="CH158" s="566">
        <v>2015</v>
      </c>
      <c r="CI158" s="19">
        <f t="shared" ref="CI158:CR160" si="468">C158/$X158</f>
        <v>9.2585521267938606E-2</v>
      </c>
      <c r="CJ158" s="19">
        <f t="shared" si="468"/>
        <v>1.0626183554356806E-2</v>
      </c>
      <c r="CK158" s="19">
        <f t="shared" si="468"/>
        <v>7.7154178369815145E-4</v>
      </c>
      <c r="CL158" s="19">
        <f t="shared" si="468"/>
        <v>1.9687666785373532E-6</v>
      </c>
      <c r="CM158" s="19">
        <f t="shared" si="468"/>
        <v>1.9687666785373532E-6</v>
      </c>
      <c r="CN158" s="19">
        <f t="shared" si="468"/>
        <v>1.9687666785373532E-6</v>
      </c>
      <c r="CO158" s="19">
        <f t="shared" si="468"/>
        <v>3.0317743745155407E-2</v>
      </c>
      <c r="CP158" s="19">
        <f t="shared" si="468"/>
        <v>0.12620499130990459</v>
      </c>
      <c r="CQ158" s="19">
        <f t="shared" si="468"/>
        <v>8.2537332555769529E-3</v>
      </c>
      <c r="CR158" s="19">
        <f t="shared" si="468"/>
        <v>0.1591816053410578</v>
      </c>
      <c r="CS158" s="19">
        <f t="shared" ref="CS158:DB160" si="469">M158/$X158</f>
        <v>0.23866853450318989</v>
      </c>
      <c r="CT158" s="19">
        <f t="shared" si="469"/>
        <v>3.2560415743636065E-2</v>
      </c>
      <c r="CU158" s="19">
        <f t="shared" si="469"/>
        <v>5.4405399822525145E-2</v>
      </c>
      <c r="CV158" s="19">
        <f t="shared" si="469"/>
        <v>0.11004528116707242</v>
      </c>
      <c r="CW158" s="19">
        <f t="shared" si="469"/>
        <v>3.3856433611974025E-2</v>
      </c>
      <c r="CX158" s="19">
        <f t="shared" si="469"/>
        <v>1.6969173700541566E-2</v>
      </c>
      <c r="CY158" s="19">
        <f t="shared" si="469"/>
        <v>2.7103599379798719E-2</v>
      </c>
      <c r="CZ158" s="19">
        <f t="shared" si="469"/>
        <v>7.2054853548314474E-3</v>
      </c>
      <c r="DA158" s="19">
        <f t="shared" si="469"/>
        <v>4.0390175250440176E-2</v>
      </c>
      <c r="DB158" s="19">
        <f t="shared" si="469"/>
        <v>4.2049175128459782E-3</v>
      </c>
      <c r="DC158" s="19">
        <f t="shared" si="459"/>
        <v>6.6433573954206094E-3</v>
      </c>
      <c r="DF158" s="566">
        <f t="shared" ref="DF158:DO160" si="470">(CI158-CI157)/LN(CI158/CI157)</f>
        <v>9.0279278385038589E-2</v>
      </c>
      <c r="DG158" s="566">
        <f t="shared" si="470"/>
        <v>1.0739291073417168E-2</v>
      </c>
      <c r="DH158" s="566">
        <f t="shared" si="470"/>
        <v>7.4580717128191326E-4</v>
      </c>
      <c r="DI158" s="566">
        <f t="shared" si="470"/>
        <v>1.9582451057380132E-6</v>
      </c>
      <c r="DJ158" s="566">
        <f t="shared" si="470"/>
        <v>1.9582451057380132E-6</v>
      </c>
      <c r="DK158" s="566">
        <f t="shared" si="470"/>
        <v>1.9582451057380132E-6</v>
      </c>
      <c r="DL158" s="566">
        <f t="shared" si="470"/>
        <v>2.7955042469921521E-2</v>
      </c>
      <c r="DM158" s="566">
        <f t="shared" si="470"/>
        <v>0.12418674901730499</v>
      </c>
      <c r="DN158" s="566">
        <f t="shared" si="470"/>
        <v>8.2285491858770758E-3</v>
      </c>
      <c r="DO158" s="566">
        <f t="shared" si="470"/>
        <v>0.17375936746137211</v>
      </c>
      <c r="DP158" s="566">
        <f t="shared" ref="DP158:DY160" si="471">(CS158-CS157)/LN(CS158/CS157)</f>
        <v>0.23201816246366366</v>
      </c>
      <c r="DQ158" s="566">
        <f t="shared" si="471"/>
        <v>3.1865041311368483E-2</v>
      </c>
      <c r="DR158" s="566">
        <f t="shared" si="471"/>
        <v>5.3093535699972751E-2</v>
      </c>
      <c r="DS158" s="566">
        <f t="shared" si="471"/>
        <v>0.11500267694026768</v>
      </c>
      <c r="DT158" s="566">
        <f t="shared" si="471"/>
        <v>3.2750122038968668E-2</v>
      </c>
      <c r="DU158" s="566">
        <f t="shared" si="471"/>
        <v>1.6888069249790558E-2</v>
      </c>
      <c r="DV158" s="566">
        <f t="shared" si="471"/>
        <v>2.5743348480731312E-2</v>
      </c>
      <c r="DW158" s="566">
        <f t="shared" si="471"/>
        <v>7.0304412467475886E-3</v>
      </c>
      <c r="DX158" s="566">
        <f t="shared" si="471"/>
        <v>3.8733407703828555E-2</v>
      </c>
      <c r="DY158" s="566">
        <f t="shared" si="471"/>
        <v>3.8817751188505553E-3</v>
      </c>
      <c r="DZ158" s="566">
        <f t="shared" si="443"/>
        <v>6.3433586276047411E-3</v>
      </c>
      <c r="EA158" s="566">
        <f t="shared" si="444"/>
        <v>0.99924989838132516</v>
      </c>
      <c r="EC158" s="566">
        <f t="shared" ref="EC158:EL160" si="472">DF158/$EA158</f>
        <v>9.0347047851874779E-2</v>
      </c>
      <c r="ED158" s="566">
        <f t="shared" si="472"/>
        <v>1.074735268005895E-2</v>
      </c>
      <c r="EE158" s="566">
        <f t="shared" si="472"/>
        <v>7.4636702239353619E-4</v>
      </c>
      <c r="EF158" s="566">
        <f t="shared" si="472"/>
        <v>1.9597150912000639E-6</v>
      </c>
      <c r="EG158" s="566">
        <f t="shared" si="472"/>
        <v>1.9597150912000639E-6</v>
      </c>
      <c r="EH158" s="566">
        <f t="shared" si="472"/>
        <v>1.9597150912000639E-6</v>
      </c>
      <c r="EI158" s="566">
        <f t="shared" si="472"/>
        <v>2.7976027333308326E-2</v>
      </c>
      <c r="EJ158" s="566">
        <f t="shared" si="472"/>
        <v>0.1242799716251899</v>
      </c>
      <c r="EK158" s="566">
        <f t="shared" si="472"/>
        <v>8.2347260672294489E-3</v>
      </c>
      <c r="EL158" s="566">
        <f t="shared" si="472"/>
        <v>0.17388980248368616</v>
      </c>
      <c r="EM158" s="566">
        <f t="shared" ref="EM158:EV160" si="473">DP158/$EA158</f>
        <v>0.23219233030647043</v>
      </c>
      <c r="EN158" s="566">
        <f t="shared" si="473"/>
        <v>3.1888961272837101E-2</v>
      </c>
      <c r="EO158" s="566">
        <f t="shared" si="473"/>
        <v>5.3133391142674555E-2</v>
      </c>
      <c r="EP158" s="566">
        <f t="shared" si="473"/>
        <v>0.11508900538950202</v>
      </c>
      <c r="EQ158" s="566">
        <f t="shared" si="473"/>
        <v>3.2774706399290365E-2</v>
      </c>
      <c r="ER158" s="566">
        <f t="shared" si="473"/>
        <v>1.6900746527117361E-2</v>
      </c>
      <c r="ES158" s="566">
        <f t="shared" si="473"/>
        <v>2.5762673103527658E-2</v>
      </c>
      <c r="ET158" s="566">
        <f t="shared" si="473"/>
        <v>7.0357187507710832E-3</v>
      </c>
      <c r="EU158" s="566">
        <f t="shared" si="473"/>
        <v>3.8762483505449849E-2</v>
      </c>
      <c r="EV158" s="566">
        <f t="shared" si="473"/>
        <v>3.8846890303802918E-3</v>
      </c>
      <c r="EW158" s="566">
        <f t="shared" si="447"/>
        <v>6.3481203629645435E-3</v>
      </c>
      <c r="EZ158" s="566">
        <f t="shared" ref="EZ158:FI160" si="474">LN(AX158/AX157)</f>
        <v>-8.5427820235700874E-3</v>
      </c>
      <c r="FA158" s="566">
        <f t="shared" si="474"/>
        <v>-9.9910623217313154E-3</v>
      </c>
      <c r="FB158" s="566">
        <f t="shared" si="474"/>
        <v>7.8640647728439761E-2</v>
      </c>
      <c r="FC158" s="566">
        <f t="shared" si="474"/>
        <v>-4.8479559336505169E-2</v>
      </c>
      <c r="FD158" s="566">
        <f t="shared" si="474"/>
        <v>2.1874397516645959E-2</v>
      </c>
      <c r="FE158" s="566">
        <f t="shared" si="474"/>
        <v>2.1131906816232959E-2</v>
      </c>
      <c r="FF158" s="566">
        <f t="shared" si="474"/>
        <v>7.6642654345798214E-2</v>
      </c>
      <c r="FG158" s="566">
        <f t="shared" si="474"/>
        <v>1.5871071357524705E-2</v>
      </c>
      <c r="FH158" s="566">
        <f t="shared" si="474"/>
        <v>-1.113717773430678E-2</v>
      </c>
      <c r="FI158" s="566">
        <f t="shared" si="474"/>
        <v>-0.19442974115661316</v>
      </c>
      <c r="FJ158" s="566">
        <f t="shared" ref="FJ158:FS160" si="475">LN(BH158/BH157)</f>
        <v>3.9452627018724651E-2</v>
      </c>
      <c r="FK158" s="566">
        <f t="shared" si="475"/>
        <v>-2.0353817975498445E-3</v>
      </c>
      <c r="FL158" s="566">
        <f t="shared" si="475"/>
        <v>7.2805831461198716E-3</v>
      </c>
      <c r="FM158" s="566">
        <f t="shared" si="475"/>
        <v>-5.1148687293250755E-2</v>
      </c>
      <c r="FN158" s="566">
        <f t="shared" si="475"/>
        <v>6.8387853654811148E-2</v>
      </c>
      <c r="FO158" s="566">
        <f t="shared" si="475"/>
        <v>7.3462000089218424E-2</v>
      </c>
      <c r="FP158" s="566">
        <f t="shared" si="475"/>
        <v>6.5278988675498389E-2</v>
      </c>
      <c r="FQ158" s="566">
        <f t="shared" si="475"/>
        <v>2.3311979360973952E-2</v>
      </c>
      <c r="FR158" s="566">
        <f t="shared" si="475"/>
        <v>1.5807666641740499E-2</v>
      </c>
      <c r="FS158" s="566">
        <f t="shared" si="475"/>
        <v>8.3307384814586535E-2</v>
      </c>
      <c r="FT158" s="566">
        <f t="shared" si="450"/>
        <v>5.6494760569397423E-2</v>
      </c>
      <c r="FV158" s="3"/>
      <c r="FW158" s="566">
        <f t="shared" si="451"/>
        <v>0.97982103734499593</v>
      </c>
      <c r="FX158" s="566">
        <f t="shared" si="452"/>
        <v>0.59719184455889074</v>
      </c>
      <c r="FY158" s="19">
        <f>FX158/FX$162</f>
        <v>0.80599649093743186</v>
      </c>
      <c r="GA158" s="19">
        <f>EXP(SUMPRODUCT($EC158:$EW158,DF71:DZ71))</f>
        <v>0.98591918872831086</v>
      </c>
      <c r="GB158" s="19">
        <f t="shared" si="453"/>
        <v>0.82344297891227602</v>
      </c>
      <c r="GC158" s="19">
        <f>GB158/GB$162</f>
        <v>0.89325855321441228</v>
      </c>
      <c r="GE158" s="19">
        <f>EXP(SUMPRODUCT($EC158:$EW158,EC71:EW71))</f>
        <v>1.0019589358513294</v>
      </c>
      <c r="GF158" s="19">
        <f t="shared" si="454"/>
        <v>0.60632950945639474</v>
      </c>
      <c r="GG158" s="19">
        <f>GF158/GF$162</f>
        <v>0.68816139364336038</v>
      </c>
      <c r="GI158" s="19">
        <f>CF71</f>
        <v>2.1679071579422198</v>
      </c>
      <c r="GJ158" s="19">
        <f t="shared" si="455"/>
        <v>1.0740915957779742</v>
      </c>
      <c r="GK158" s="19">
        <f>X158/X$162</f>
        <v>1.0740847287081301</v>
      </c>
      <c r="GL158" s="3"/>
      <c r="GM158" s="3"/>
      <c r="GN158" s="8"/>
      <c r="GO158" s="3"/>
      <c r="GV158" s="30"/>
      <c r="GW158" s="12"/>
      <c r="GX158" s="19"/>
      <c r="HF158" s="12"/>
      <c r="HG158" s="12"/>
      <c r="HH158" s="12"/>
      <c r="HJ158" s="17"/>
      <c r="HL158" s="18"/>
      <c r="HM158" s="9"/>
      <c r="HN158" s="9"/>
      <c r="HO158" s="9"/>
      <c r="HP158" s="9"/>
      <c r="HQ158" s="9"/>
      <c r="HR158" s="9"/>
      <c r="HS158" s="9"/>
      <c r="HT158" s="9"/>
      <c r="HU158" s="9"/>
      <c r="HV158" s="23"/>
      <c r="HX158" s="5"/>
      <c r="HY158" s="5"/>
      <c r="IC158" s="11"/>
      <c r="ID158" s="11"/>
      <c r="IE158" s="11"/>
      <c r="IG158" s="12"/>
      <c r="IH158" s="19"/>
      <c r="II158" s="19"/>
      <c r="IJ158" s="11"/>
      <c r="IK158" s="12"/>
      <c r="IL158" s="12"/>
      <c r="IM158" s="12"/>
      <c r="IN158" s="12"/>
      <c r="IP158" s="12"/>
      <c r="IQ158" s="12"/>
      <c r="IR158" s="12"/>
    </row>
    <row r="159" spans="1:252" s="566" customFormat="1" x14ac:dyDescent="0.2">
      <c r="A159" s="566" t="s">
        <v>105</v>
      </c>
      <c r="B159" s="1">
        <f>B158+1</f>
        <v>2016</v>
      </c>
      <c r="C159" s="60">
        <f>Conversion_factors!$A78*C325+C406</f>
        <v>1899.7301971347904</v>
      </c>
      <c r="D159" s="60">
        <f>Conversion_factors!$A78*D325+D406</f>
        <v>209.18221144448862</v>
      </c>
      <c r="E159" s="60">
        <f>Conversion_factors!$A78*E325+E406</f>
        <v>15.503600911086373</v>
      </c>
      <c r="F159" s="60">
        <f>Conversion_factors!$A78*F325+F406</f>
        <v>3.9387733484728821E-2</v>
      </c>
      <c r="G159" s="60">
        <f>Conversion_factors!$A78*G325+G406</f>
        <v>3.9387733484728821E-2</v>
      </c>
      <c r="H159" s="60">
        <f>Conversion_factors!$A78*H325+H406</f>
        <v>3.9387733484728821E-2</v>
      </c>
      <c r="I159" s="60">
        <f>Conversion_factors!$A78*I325+I406</f>
        <v>647.61297801796002</v>
      </c>
      <c r="J159" s="60">
        <f>Conversion_factors!$A78*J325+J406</f>
        <v>2530.7529898297057</v>
      </c>
      <c r="K159" s="60">
        <f>Conversion_factors!$A78*K325+K406</f>
        <v>170.80963557662355</v>
      </c>
      <c r="L159" s="60">
        <f>Conversion_factors!$A78*L325+L406</f>
        <v>2920.861741057679</v>
      </c>
      <c r="M159" s="60">
        <f>Conversion_factors!$A78*M325+M406</f>
        <v>5060.5951556364325</v>
      </c>
      <c r="N159" s="60">
        <f>Conversion_factors!$A78*N325+N406</f>
        <v>662.49767447428178</v>
      </c>
      <c r="O159" s="60">
        <f>Conversion_factors!$A78*O325+O406</f>
        <v>1149.0541584984724</v>
      </c>
      <c r="P159" s="60">
        <f>Conversion_factors!$A78*P325+P406</f>
        <v>1949.1109683494358</v>
      </c>
      <c r="Q159" s="60">
        <f>Conversion_factors!$A78*Q325+Q406</f>
        <v>684.68370201984283</v>
      </c>
      <c r="R159" s="60">
        <f>Conversion_factors!$A78*R325+R406</f>
        <v>340.02262311289945</v>
      </c>
      <c r="S159" s="60">
        <f>Conversion_factors!$A78*S325+S406</f>
        <v>564.34878043035121</v>
      </c>
      <c r="T159" s="60">
        <f>Conversion_factors!$A78*T325+T406</f>
        <v>143.2332569676133</v>
      </c>
      <c r="U159" s="60">
        <f>Conversion_factors!$A78*U325+U406</f>
        <v>837.51012509227235</v>
      </c>
      <c r="V159" s="60">
        <f>Conversion_factors!$A78*V325+V406</f>
        <v>88.492638415678016</v>
      </c>
      <c r="W159" s="60">
        <f>Conversion_factors!$A78*W325+W406</f>
        <v>136.61063902499174</v>
      </c>
      <c r="X159" s="77">
        <f>Conversion_factors!$A78*X325+X406</f>
        <v>20010.731239195058</v>
      </c>
      <c r="Z159" s="19">
        <f t="shared" si="462"/>
        <v>1.9976395263123012</v>
      </c>
      <c r="AA159" s="19">
        <f t="shared" si="462"/>
        <v>4.0524945159872967</v>
      </c>
      <c r="AB159" s="19">
        <f t="shared" si="462"/>
        <v>0.89574372467595531</v>
      </c>
      <c r="AC159" s="19">
        <f t="shared" si="462"/>
        <v>4.1417719937083331E-5</v>
      </c>
      <c r="AD159" s="19">
        <f t="shared" si="462"/>
        <v>7.6305997934433009E-4</v>
      </c>
      <c r="AE159" s="19">
        <f t="shared" si="462"/>
        <v>2.2756851972966963E-3</v>
      </c>
      <c r="AF159" s="19">
        <f t="shared" si="462"/>
        <v>6.8339987899649346</v>
      </c>
      <c r="AG159" s="19">
        <f t="shared" si="462"/>
        <v>14.529368979133057</v>
      </c>
      <c r="AH159" s="19">
        <f t="shared" si="462"/>
        <v>2.0555740718135693</v>
      </c>
      <c r="AI159" s="19">
        <f t="shared" si="462"/>
        <v>3.3520297203921734</v>
      </c>
      <c r="AJ159" s="19">
        <f t="shared" si="463"/>
        <v>6.2109996150537308</v>
      </c>
      <c r="AK159" s="19">
        <f t="shared" si="463"/>
        <v>2.8687812910682915</v>
      </c>
      <c r="AL159" s="19">
        <f t="shared" si="463"/>
        <v>10.355479583465543</v>
      </c>
      <c r="AM159" s="19">
        <f t="shared" si="463"/>
        <v>7.7653273438477717</v>
      </c>
      <c r="AN159" s="19">
        <f t="shared" si="463"/>
        <v>2.045433612921848</v>
      </c>
      <c r="AO159" s="19">
        <f t="shared" si="463"/>
        <v>1.0197008422963256</v>
      </c>
      <c r="AP159" s="19">
        <f t="shared" si="463"/>
        <v>1.5398964350914284</v>
      </c>
      <c r="AQ159" s="19">
        <f t="shared" si="463"/>
        <v>1.131576221531889</v>
      </c>
      <c r="AR159" s="19">
        <f t="shared" si="463"/>
        <v>0.85127073681277243</v>
      </c>
      <c r="AS159" s="19">
        <f t="shared" si="463"/>
        <v>1.2551939454251617</v>
      </c>
      <c r="AT159" s="19">
        <f t="shared" si="464"/>
        <v>0.84027507848124383</v>
      </c>
      <c r="AU159" s="19">
        <f>X159/CE72*1000</f>
        <v>9.8720268841130121</v>
      </c>
      <c r="AV159" s="19"/>
      <c r="AX159" s="132">
        <f t="shared" si="465"/>
        <v>1.0098501278206176</v>
      </c>
      <c r="AY159" s="132">
        <f t="shared" si="465"/>
        <v>0.77964500174076035</v>
      </c>
      <c r="AZ159" s="132">
        <f t="shared" si="465"/>
        <v>0.67734734113964978</v>
      </c>
      <c r="BA159" s="132">
        <f t="shared" si="465"/>
        <v>0.65448533776656692</v>
      </c>
      <c r="BB159" s="132">
        <f t="shared" si="465"/>
        <v>1.5102237024245735</v>
      </c>
      <c r="BC159" s="132">
        <f t="shared" si="465"/>
        <v>4.4882709921172124</v>
      </c>
      <c r="BD159" s="132">
        <f t="shared" si="465"/>
        <v>1.2127798168079613</v>
      </c>
      <c r="BE159" s="132">
        <f t="shared" si="465"/>
        <v>1.0209347702193401</v>
      </c>
      <c r="BF159" s="132">
        <f t="shared" si="465"/>
        <v>1.4281222820560635</v>
      </c>
      <c r="BG159" s="132">
        <f t="shared" si="465"/>
        <v>0.74892322693828361</v>
      </c>
      <c r="BH159" s="132">
        <f t="shared" si="466"/>
        <v>0.93582765653131728</v>
      </c>
      <c r="BI159" s="132">
        <f t="shared" si="466"/>
        <v>0.85173520674688874</v>
      </c>
      <c r="BJ159" s="132">
        <f t="shared" si="466"/>
        <v>0.83961338098273863</v>
      </c>
      <c r="BK159" s="132">
        <f t="shared" si="466"/>
        <v>0.50374756960902423</v>
      </c>
      <c r="BL159" s="132">
        <f t="shared" si="466"/>
        <v>0.96970500241677782</v>
      </c>
      <c r="BM159" s="132">
        <f t="shared" si="466"/>
        <v>0.76745899692506492</v>
      </c>
      <c r="BN159" s="132">
        <f t="shared" si="466"/>
        <v>0.17190488103614113</v>
      </c>
      <c r="BO159" s="132">
        <f t="shared" si="466"/>
        <v>0.55862749501180786</v>
      </c>
      <c r="BP159" s="132">
        <f t="shared" si="466"/>
        <v>0.63085044518738365</v>
      </c>
      <c r="BQ159" s="132">
        <f t="shared" si="466"/>
        <v>0.84566562242440713</v>
      </c>
      <c r="BR159" s="132">
        <f t="shared" si="467"/>
        <v>0.65238799539663617</v>
      </c>
      <c r="BS159" s="132">
        <f t="shared" si="467"/>
        <v>0.49617757272094026</v>
      </c>
      <c r="BT159" s="16"/>
      <c r="BU159" s="796">
        <v>2016</v>
      </c>
      <c r="BV159" s="9">
        <f>CF72</f>
        <v>2.1567529884562546</v>
      </c>
      <c r="BW159" s="9">
        <f>BS159</f>
        <v>0.49617757272094026</v>
      </c>
      <c r="BX159" s="9">
        <f>GC159</f>
        <v>0.91153126494686765</v>
      </c>
      <c r="BY159" s="9">
        <f>GG159</f>
        <v>0.68068903686336379</v>
      </c>
      <c r="BZ159" s="9">
        <f>FY159</f>
        <v>0.79968624336644101</v>
      </c>
      <c r="CA159" s="9">
        <f>BV159*BX159*BY159*BZ159</f>
        <v>1.0701394117300151</v>
      </c>
      <c r="CB159" s="9">
        <f>GK159</f>
        <v>1.0701324627708586</v>
      </c>
      <c r="CC159" s="9">
        <v>0.8509376675206215</v>
      </c>
      <c r="CD159" s="9">
        <f>BX159*BY159</f>
        <v>0.62046933880752697</v>
      </c>
      <c r="CE159" s="9">
        <f>CD159*BZ159</f>
        <v>0.49618079467505077</v>
      </c>
      <c r="CG159" s="35"/>
      <c r="CH159" s="566">
        <v>2016</v>
      </c>
      <c r="CI159" s="19">
        <f t="shared" si="468"/>
        <v>9.4935571040691669E-2</v>
      </c>
      <c r="CJ159" s="19">
        <f t="shared" si="468"/>
        <v>1.0453501620908436E-2</v>
      </c>
      <c r="CK159" s="19">
        <f t="shared" si="468"/>
        <v>7.7476433648358833E-4</v>
      </c>
      <c r="CL159" s="19">
        <f t="shared" si="468"/>
        <v>1.968330542942878E-6</v>
      </c>
      <c r="CM159" s="19">
        <f t="shared" si="468"/>
        <v>1.968330542942878E-6</v>
      </c>
      <c r="CN159" s="19">
        <f t="shared" si="468"/>
        <v>1.968330542942878E-6</v>
      </c>
      <c r="CO159" s="19">
        <f t="shared" si="468"/>
        <v>3.2363283993814239E-2</v>
      </c>
      <c r="CP159" s="19">
        <f t="shared" si="468"/>
        <v>0.12646979061278454</v>
      </c>
      <c r="CQ159" s="19">
        <f t="shared" si="468"/>
        <v>8.535901738666021E-3</v>
      </c>
      <c r="CR159" s="19">
        <f t="shared" si="468"/>
        <v>0.14596476791095878</v>
      </c>
      <c r="CS159" s="19">
        <f t="shared" si="469"/>
        <v>0.25289406444699208</v>
      </c>
      <c r="CT159" s="19">
        <f t="shared" si="469"/>
        <v>3.3107119702684644E-2</v>
      </c>
      <c r="CU159" s="19">
        <f t="shared" si="469"/>
        <v>5.742189751905806E-2</v>
      </c>
      <c r="CV159" s="19">
        <f t="shared" si="469"/>
        <v>9.7403285519706964E-2</v>
      </c>
      <c r="CW159" s="19">
        <f t="shared" si="469"/>
        <v>3.4215826190236942E-2</v>
      </c>
      <c r="CX159" s="19">
        <f t="shared" si="469"/>
        <v>1.6992013887373415E-2</v>
      </c>
      <c r="CY159" s="19">
        <f t="shared" si="469"/>
        <v>2.8202306736545446E-2</v>
      </c>
      <c r="CZ159" s="19">
        <f t="shared" si="469"/>
        <v>7.1578222332556261E-3</v>
      </c>
      <c r="DA159" s="19">
        <f t="shared" si="469"/>
        <v>4.1853049500352076E-2</v>
      </c>
      <c r="DB159" s="19">
        <f t="shared" si="469"/>
        <v>4.422259104772109E-3</v>
      </c>
      <c r="DC159" s="19">
        <f t="shared" si="459"/>
        <v>6.8268689130866053E-3</v>
      </c>
      <c r="DF159" s="566">
        <f t="shared" si="470"/>
        <v>9.3755637404063549E-2</v>
      </c>
      <c r="DG159" s="566">
        <f t="shared" si="470"/>
        <v>1.0539606818901369E-2</v>
      </c>
      <c r="DH159" s="566">
        <f t="shared" si="470"/>
        <v>7.7315194077191352E-4</v>
      </c>
      <c r="DI159" s="566">
        <f t="shared" si="470"/>
        <v>1.9685486026883602E-6</v>
      </c>
      <c r="DJ159" s="566">
        <f t="shared" si="470"/>
        <v>1.9685486026883602E-6</v>
      </c>
      <c r="DK159" s="566">
        <f t="shared" si="470"/>
        <v>1.9685486026883602E-6</v>
      </c>
      <c r="DL159" s="566">
        <f t="shared" si="470"/>
        <v>3.1329384973362837E-2</v>
      </c>
      <c r="DM159" s="566">
        <f t="shared" si="470"/>
        <v>0.12633734471039842</v>
      </c>
      <c r="DN159" s="566">
        <f t="shared" si="470"/>
        <v>8.394027078404101E-3</v>
      </c>
      <c r="DO159" s="566">
        <f t="shared" si="470"/>
        <v>0.15247772846608471</v>
      </c>
      <c r="DP159" s="566">
        <f t="shared" si="471"/>
        <v>0.24571267107900641</v>
      </c>
      <c r="DQ159" s="566">
        <f t="shared" si="471"/>
        <v>3.2833009127249284E-2</v>
      </c>
      <c r="DR159" s="566">
        <f t="shared" si="471"/>
        <v>5.5900084563736456E-2</v>
      </c>
      <c r="DS159" s="566">
        <f t="shared" si="471"/>
        <v>0.10359575458769583</v>
      </c>
      <c r="DT159" s="566">
        <f t="shared" si="471"/>
        <v>3.4035813658762806E-2</v>
      </c>
      <c r="DU159" s="566">
        <f t="shared" si="471"/>
        <v>1.6980591233809728E-2</v>
      </c>
      <c r="DV159" s="566">
        <f t="shared" si="471"/>
        <v>2.764931485443485E-2</v>
      </c>
      <c r="DW159" s="566">
        <f t="shared" si="471"/>
        <v>7.1816274331256771E-3</v>
      </c>
      <c r="DX159" s="566">
        <f t="shared" si="471"/>
        <v>4.1117275277199362E-2</v>
      </c>
      <c r="DY159" s="566">
        <f t="shared" si="471"/>
        <v>4.3126755852332258E-3</v>
      </c>
      <c r="DZ159" s="566">
        <f t="shared" si="443"/>
        <v>6.7346964556861573E-3</v>
      </c>
      <c r="EA159" s="566">
        <f t="shared" si="444"/>
        <v>0.99966630089373465</v>
      </c>
      <c r="EC159" s="566">
        <f t="shared" si="472"/>
        <v>9.3786934020125431E-2</v>
      </c>
      <c r="ED159" s="566">
        <f t="shared" si="472"/>
        <v>1.0543125050307901E-2</v>
      </c>
      <c r="EE159" s="566">
        <f t="shared" si="472"/>
        <v>7.734100270067023E-4</v>
      </c>
      <c r="EF159" s="566">
        <f t="shared" si="472"/>
        <v>1.9692057248788049E-6</v>
      </c>
      <c r="EG159" s="566">
        <f t="shared" si="472"/>
        <v>1.9692057248788049E-6</v>
      </c>
      <c r="EH159" s="566">
        <f t="shared" si="472"/>
        <v>1.9692057248788049E-6</v>
      </c>
      <c r="EI159" s="566">
        <f t="shared" si="472"/>
        <v>3.1339843050979442E-2</v>
      </c>
      <c r="EJ159" s="566">
        <f t="shared" si="472"/>
        <v>0.12637951744241921</v>
      </c>
      <c r="EK159" s="566">
        <f t="shared" si="472"/>
        <v>8.396829092767821E-3</v>
      </c>
      <c r="EL159" s="566">
        <f t="shared" si="472"/>
        <v>0.15252862713263876</v>
      </c>
      <c r="EM159" s="566">
        <f t="shared" si="473"/>
        <v>0.24579469254823452</v>
      </c>
      <c r="EN159" s="566">
        <f t="shared" si="473"/>
        <v>3.28439691303943E-2</v>
      </c>
      <c r="EO159" s="566">
        <f t="shared" si="473"/>
        <v>5.5918744598832566E-2</v>
      </c>
      <c r="EP159" s="566">
        <f t="shared" si="473"/>
        <v>0.10363033593818038</v>
      </c>
      <c r="EQ159" s="566">
        <f t="shared" si="473"/>
        <v>3.4047175170688122E-2</v>
      </c>
      <c r="ER159" s="566">
        <f t="shared" si="473"/>
        <v>1.6986259533434828E-2</v>
      </c>
      <c r="ES159" s="566">
        <f t="shared" si="473"/>
        <v>2.7658544486010433E-2</v>
      </c>
      <c r="ET159" s="566">
        <f t="shared" si="473"/>
        <v>7.1840247357593881E-3</v>
      </c>
      <c r="EU159" s="566">
        <f t="shared" si="473"/>
        <v>4.1131000655357852E-2</v>
      </c>
      <c r="EV159" s="566">
        <f t="shared" si="473"/>
        <v>4.3141152016203319E-3</v>
      </c>
      <c r="EW159" s="566">
        <f t="shared" si="447"/>
        <v>6.736944568067481E-3</v>
      </c>
      <c r="EZ159" s="566">
        <f t="shared" si="474"/>
        <v>7.9779938948600151E-3</v>
      </c>
      <c r="FA159" s="566">
        <f t="shared" si="474"/>
        <v>-2.9384125378397624E-4</v>
      </c>
      <c r="FB159" s="566">
        <f t="shared" si="474"/>
        <v>1.728948219993055E-2</v>
      </c>
      <c r="FC159" s="566">
        <f t="shared" si="474"/>
        <v>-1.7309248278256847E-2</v>
      </c>
      <c r="FD159" s="566">
        <f t="shared" si="474"/>
        <v>1.5868703225746135E-2</v>
      </c>
      <c r="FE159" s="566">
        <f t="shared" si="474"/>
        <v>1.2899858565692318E-2</v>
      </c>
      <c r="FF159" s="566">
        <f t="shared" si="474"/>
        <v>2.1945390314887393E-2</v>
      </c>
      <c r="FG159" s="566">
        <f t="shared" si="474"/>
        <v>8.2150780608900784E-3</v>
      </c>
      <c r="FH159" s="566">
        <f t="shared" si="474"/>
        <v>4.5293373563447389E-3</v>
      </c>
      <c r="FI159" s="566">
        <f t="shared" si="474"/>
        <v>-0.1298964188480575</v>
      </c>
      <c r="FJ159" s="566">
        <f t="shared" si="475"/>
        <v>4.4931602496388931E-2</v>
      </c>
      <c r="FK159" s="566">
        <f t="shared" si="475"/>
        <v>4.9179147387350981E-3</v>
      </c>
      <c r="FL159" s="566">
        <f t="shared" si="475"/>
        <v>3.2144208698031702E-2</v>
      </c>
      <c r="FM159" s="566">
        <f t="shared" si="475"/>
        <v>-8.2230581305794595E-2</v>
      </c>
      <c r="FN159" s="566">
        <f t="shared" si="475"/>
        <v>4.2230198051247267E-2</v>
      </c>
      <c r="FO159" s="566">
        <f t="shared" si="475"/>
        <v>8.1121749538908106E-2</v>
      </c>
      <c r="FP159" s="566">
        <f t="shared" si="475"/>
        <v>2.8603122037276187E-2</v>
      </c>
      <c r="FQ159" s="566">
        <f t="shared" si="475"/>
        <v>-8.6265936932747433E-3</v>
      </c>
      <c r="FR159" s="566">
        <f t="shared" si="475"/>
        <v>2.5686078261906619E-2</v>
      </c>
      <c r="FS159" s="566">
        <f t="shared" si="475"/>
        <v>4.6653613074965794E-2</v>
      </c>
      <c r="FT159" s="566">
        <f t="shared" si="450"/>
        <v>2.1731993533403042E-2</v>
      </c>
      <c r="FV159" s="3"/>
      <c r="FW159" s="566">
        <f t="shared" si="451"/>
        <v>0.99217087463538267</v>
      </c>
      <c r="FX159" s="566">
        <f t="shared" si="452"/>
        <v>0.59251635474111208</v>
      </c>
      <c r="FY159" s="19">
        <f>FX159/FX$162</f>
        <v>0.79968624336644101</v>
      </c>
      <c r="GA159" s="19">
        <f>EXP(SUMPRODUCT($EC159:$EW159,DF72:DZ72))</f>
        <v>1.0204562404319562</v>
      </c>
      <c r="GB159" s="19">
        <f t="shared" si="453"/>
        <v>0.84028752647091176</v>
      </c>
      <c r="GC159" s="19">
        <f>GB159/GB$162</f>
        <v>0.91153126494686765</v>
      </c>
      <c r="GE159" s="19">
        <f>EXP(SUMPRODUCT($EC159:$EW159,EC72:EW72))</f>
        <v>0.98914156352126159</v>
      </c>
      <c r="GF159" s="19">
        <f t="shared" si="454"/>
        <v>0.59974571899277784</v>
      </c>
      <c r="GG159" s="19">
        <f>GF159/GF$162</f>
        <v>0.68068903686336379</v>
      </c>
      <c r="GI159" s="19">
        <f>CF72</f>
        <v>2.1567529884562546</v>
      </c>
      <c r="GJ159" s="19">
        <f t="shared" si="455"/>
        <v>1.0701394117300149</v>
      </c>
      <c r="GK159" s="19">
        <f>X159/X$162</f>
        <v>1.0701324627708586</v>
      </c>
      <c r="GL159" s="3"/>
      <c r="GM159" s="3"/>
      <c r="GN159" s="8"/>
      <c r="GO159" s="3"/>
      <c r="GV159" s="30"/>
      <c r="GW159" s="12"/>
      <c r="GX159" s="19"/>
      <c r="HF159" s="12"/>
      <c r="HG159" s="12"/>
      <c r="HH159" s="12"/>
      <c r="HJ159" s="17"/>
      <c r="HL159" s="18"/>
      <c r="HM159" s="9"/>
      <c r="HN159" s="9"/>
      <c r="HO159" s="9"/>
      <c r="HP159" s="9"/>
      <c r="HQ159" s="9"/>
      <c r="HR159" s="9"/>
      <c r="HS159" s="9"/>
      <c r="HT159" s="9"/>
      <c r="HU159" s="9"/>
      <c r="HV159" s="23"/>
      <c r="HX159" s="5"/>
      <c r="HY159" s="5"/>
      <c r="IC159" s="11"/>
      <c r="ID159" s="11"/>
      <c r="IE159" s="11"/>
      <c r="IG159" s="12"/>
      <c r="IH159" s="19"/>
      <c r="II159" s="19"/>
      <c r="IJ159" s="11"/>
      <c r="IK159" s="12"/>
      <c r="IL159" s="12"/>
      <c r="IM159" s="12"/>
      <c r="IN159" s="12"/>
      <c r="IP159" s="12"/>
      <c r="IQ159" s="12"/>
      <c r="IR159" s="12"/>
    </row>
    <row r="160" spans="1:252" s="566" customFormat="1" x14ac:dyDescent="0.2">
      <c r="A160" s="566" t="s">
        <v>105</v>
      </c>
      <c r="B160" s="1">
        <f>B159+1</f>
        <v>2017</v>
      </c>
      <c r="C160" s="60">
        <f>Conversion_factors!$A79*C326+C407</f>
        <v>1797.0485794667038</v>
      </c>
      <c r="D160" s="60">
        <f>Conversion_factors!$A79*D326+D407</f>
        <v>180.44353677107364</v>
      </c>
      <c r="E160" s="60">
        <f>Conversion_factors!$A79*E326+E407</f>
        <v>13.900204531574683</v>
      </c>
      <c r="F160" s="60">
        <f>Conversion_factors!$A79*F326+F407</f>
        <v>3.9314241050492416E-2</v>
      </c>
      <c r="G160" s="60">
        <f>Conversion_factors!$A79*G326+G407</f>
        <v>3.9314241050492416E-2</v>
      </c>
      <c r="H160" s="60">
        <f>Conversion_factors!$A79*H326+H407</f>
        <v>3.9314241050492416E-2</v>
      </c>
      <c r="I160" s="60">
        <f>Conversion_factors!$A79*I326+I407</f>
        <v>662.41607954540427</v>
      </c>
      <c r="J160" s="60">
        <f>Conversion_factors!$A79*J326+J407</f>
        <v>2361.6861980742306</v>
      </c>
      <c r="K160" s="60">
        <f>Conversion_factors!$A79*K326+K407</f>
        <v>161.224549492638</v>
      </c>
      <c r="L160" s="60">
        <f>Conversion_factors!$A79*L326+L407</f>
        <v>3216.5422943003487</v>
      </c>
      <c r="M160" s="60">
        <f>Conversion_factors!$A79*M326+M407</f>
        <v>4762.8818147478778</v>
      </c>
      <c r="N160" s="60">
        <f>Conversion_factors!$A79*N326+N407</f>
        <v>650.28822194771851</v>
      </c>
      <c r="O160" s="60">
        <f>Conversion_factors!$A79*O326+O407</f>
        <v>1079.1620063552082</v>
      </c>
      <c r="P160" s="60">
        <f>Conversion_factors!$A79*P326+P407</f>
        <v>1957.7788446340751</v>
      </c>
      <c r="Q160" s="60">
        <f>Conversion_factors!$A79*Q326+Q407</f>
        <v>645.60191986897939</v>
      </c>
      <c r="R160" s="60">
        <f>Conversion_factors!$A79*R326+R407</f>
        <v>329.20836633302901</v>
      </c>
      <c r="S160" s="60">
        <f>Conversion_factors!$A79*S326+S407</f>
        <v>588.82243684332173</v>
      </c>
      <c r="T160" s="60">
        <f>Conversion_factors!$A79*T326+T407</f>
        <v>131.68867398187967</v>
      </c>
      <c r="U160" s="60">
        <f>Conversion_factors!$A79*U326+U407</f>
        <v>764.94220414795427</v>
      </c>
      <c r="V160" s="60">
        <f>Conversion_factors!$A79*V326+V407</f>
        <v>79.744046859423577</v>
      </c>
      <c r="W160" s="60">
        <f>Conversion_factors!$A79*W326+W407</f>
        <v>121.74235797096145</v>
      </c>
      <c r="X160" s="77">
        <f>Conversion_factors!$A79*X326+X407</f>
        <v>19505.240278595553</v>
      </c>
      <c r="Z160" s="19">
        <f t="shared" si="462"/>
        <v>1.8658822040378442</v>
      </c>
      <c r="AA160" s="19">
        <f t="shared" si="462"/>
        <v>3.4129386574313196</v>
      </c>
      <c r="AB160" s="19">
        <f t="shared" si="462"/>
        <v>0.78167765733939476</v>
      </c>
      <c r="AC160" s="19">
        <f t="shared" si="462"/>
        <v>4.0820122271339536E-5</v>
      </c>
      <c r="AD160" s="19">
        <f t="shared" si="462"/>
        <v>7.4359600498757449E-4</v>
      </c>
      <c r="AE160" s="19">
        <f t="shared" si="462"/>
        <v>2.210835371135637E-3</v>
      </c>
      <c r="AF160" s="19">
        <f t="shared" si="462"/>
        <v>6.7491781508079196</v>
      </c>
      <c r="AG160" s="19">
        <f t="shared" si="462"/>
        <v>13.862411431741334</v>
      </c>
      <c r="AH160" s="19">
        <f t="shared" si="462"/>
        <v>2.0176823390398879</v>
      </c>
      <c r="AI160" s="19">
        <f t="shared" si="462"/>
        <v>3.646295593886006</v>
      </c>
      <c r="AJ160" s="19">
        <f t="shared" si="463"/>
        <v>6.0057267443869859</v>
      </c>
      <c r="AK160" s="19">
        <f t="shared" si="463"/>
        <v>2.9035768181451407</v>
      </c>
      <c r="AL160" s="19">
        <f t="shared" si="463"/>
        <v>9.6338996103947139</v>
      </c>
      <c r="AM160" s="19">
        <f t="shared" si="463"/>
        <v>7.8918705019666167</v>
      </c>
      <c r="AN160" s="19">
        <f t="shared" si="463"/>
        <v>1.8139012534642984</v>
      </c>
      <c r="AO160" s="19">
        <f t="shared" si="463"/>
        <v>0.91977079652023519</v>
      </c>
      <c r="AP160" s="19">
        <f t="shared" si="463"/>
        <v>1.5449116507643792</v>
      </c>
      <c r="AQ160" s="19">
        <f t="shared" si="463"/>
        <v>1.0190908143564008</v>
      </c>
      <c r="AR160" s="19">
        <f t="shared" si="463"/>
        <v>0.77480492776783783</v>
      </c>
      <c r="AS160" s="19">
        <f t="shared" si="463"/>
        <v>1.1261887744158381</v>
      </c>
      <c r="AT160" s="19">
        <f t="shared" si="464"/>
        <v>0.73955415920570167</v>
      </c>
      <c r="AU160" s="19">
        <f>X160/CE73*1000</f>
        <v>9.3785281550435737</v>
      </c>
      <c r="AV160" s="19"/>
      <c r="AX160" s="132">
        <f t="shared" si="465"/>
        <v>0.94324394237644671</v>
      </c>
      <c r="AY160" s="132">
        <f t="shared" si="465"/>
        <v>0.65660312556052591</v>
      </c>
      <c r="AZ160" s="132">
        <f t="shared" si="465"/>
        <v>0.59109237189314345</v>
      </c>
      <c r="BA160" s="132">
        <f t="shared" si="465"/>
        <v>0.64504206298690792</v>
      </c>
      <c r="BB160" s="132">
        <f t="shared" si="465"/>
        <v>1.4717012320910952</v>
      </c>
      <c r="BC160" s="132">
        <f t="shared" si="465"/>
        <v>4.3603694730721863</v>
      </c>
      <c r="BD160" s="132">
        <f t="shared" si="465"/>
        <v>1.1977273179153025</v>
      </c>
      <c r="BE160" s="132">
        <f t="shared" si="465"/>
        <v>0.9740696825909404</v>
      </c>
      <c r="BF160" s="132">
        <f t="shared" si="465"/>
        <v>1.4017967759009555</v>
      </c>
      <c r="BG160" s="132">
        <f t="shared" si="465"/>
        <v>0.81466922740304981</v>
      </c>
      <c r="BH160" s="132">
        <f t="shared" si="466"/>
        <v>0.90489865292295779</v>
      </c>
      <c r="BI160" s="132">
        <f t="shared" si="466"/>
        <v>0.86206592646433045</v>
      </c>
      <c r="BJ160" s="132">
        <f t="shared" si="466"/>
        <v>0.78110829718084673</v>
      </c>
      <c r="BK160" s="132">
        <f t="shared" si="466"/>
        <v>0.51195660002466059</v>
      </c>
      <c r="BL160" s="132">
        <f t="shared" si="466"/>
        <v>0.85993948093078476</v>
      </c>
      <c r="BM160" s="132">
        <f t="shared" si="466"/>
        <v>0.69224849447879222</v>
      </c>
      <c r="BN160" s="132">
        <f t="shared" si="466"/>
        <v>0.17246474989094371</v>
      </c>
      <c r="BO160" s="132">
        <f t="shared" si="466"/>
        <v>0.50309659922225247</v>
      </c>
      <c r="BP160" s="132">
        <f t="shared" si="466"/>
        <v>0.57418399632269068</v>
      </c>
      <c r="BQ160" s="132">
        <f t="shared" si="466"/>
        <v>0.75875057743459573</v>
      </c>
      <c r="BR160" s="132">
        <f t="shared" si="467"/>
        <v>0.57418846252527767</v>
      </c>
      <c r="BS160" s="132">
        <f t="shared" si="467"/>
        <v>0.47137385162040324</v>
      </c>
      <c r="BT160" s="16"/>
      <c r="BU160" s="796">
        <v>2017</v>
      </c>
      <c r="BV160" s="9">
        <f>CF73</f>
        <v>2.2128929076705419</v>
      </c>
      <c r="BW160" s="9">
        <f>BS160</f>
        <v>0.47137385162040324</v>
      </c>
      <c r="BX160" s="9">
        <f>GC160</f>
        <v>0.90003946359407205</v>
      </c>
      <c r="BY160" s="9">
        <f>GG160</f>
        <v>0.67046381391387355</v>
      </c>
      <c r="BZ160" s="9">
        <f>FY160</f>
        <v>0.78114464870975175</v>
      </c>
      <c r="CA160" s="9">
        <f>BV160*BX160*BY160*BZ160</f>
        <v>1.0431067462073162</v>
      </c>
      <c r="CB160" s="9">
        <f>GK160</f>
        <v>1.0430998531121367</v>
      </c>
      <c r="CC160" s="9">
        <v>0.8509376675206215</v>
      </c>
      <c r="CD160" s="9">
        <f>BX160*BY160</f>
        <v>0.60344389143427846</v>
      </c>
      <c r="CE160" s="9">
        <f>CD160*BZ160</f>
        <v>0.47137696659047501</v>
      </c>
      <c r="CG160" s="35"/>
      <c r="CH160" s="566">
        <v>2017</v>
      </c>
      <c r="CI160" s="19">
        <f t="shared" si="468"/>
        <v>9.2131578683433565E-2</v>
      </c>
      <c r="CJ160" s="19">
        <f t="shared" si="468"/>
        <v>9.2510286565957757E-3</v>
      </c>
      <c r="CK160" s="19">
        <f t="shared" si="468"/>
        <v>7.1263949241519146E-4</v>
      </c>
      <c r="CL160" s="19">
        <f t="shared" si="468"/>
        <v>2.0155732761536216E-6</v>
      </c>
      <c r="CM160" s="19">
        <f t="shared" si="468"/>
        <v>2.0155732761536216E-6</v>
      </c>
      <c r="CN160" s="19">
        <f t="shared" si="468"/>
        <v>2.0155732761536216E-6</v>
      </c>
      <c r="CO160" s="19">
        <f t="shared" si="468"/>
        <v>3.3960928964936625E-2</v>
      </c>
      <c r="CP160" s="19">
        <f t="shared" si="468"/>
        <v>0.12107957473694246</v>
      </c>
      <c r="CQ160" s="19">
        <f t="shared" si="468"/>
        <v>8.265704353796699E-3</v>
      </c>
      <c r="CR160" s="19">
        <f t="shared" si="468"/>
        <v>0.16490657117564878</v>
      </c>
      <c r="CS160" s="19">
        <f t="shared" si="469"/>
        <v>0.24418472916606504</v>
      </c>
      <c r="CT160" s="19">
        <f t="shared" si="469"/>
        <v>3.3339154640474988E-2</v>
      </c>
      <c r="CU160" s="19">
        <f t="shared" si="469"/>
        <v>5.5326773264077513E-2</v>
      </c>
      <c r="CV160" s="19">
        <f t="shared" si="469"/>
        <v>0.10037194193308559</v>
      </c>
      <c r="CW160" s="19">
        <f t="shared" si="469"/>
        <v>3.3098896022185534E-2</v>
      </c>
      <c r="CX160" s="19">
        <f t="shared" si="469"/>
        <v>1.6877944676964175E-2</v>
      </c>
      <c r="CY160" s="19">
        <f t="shared" si="469"/>
        <v>3.0187909937693883E-2</v>
      </c>
      <c r="CZ160" s="19">
        <f t="shared" si="469"/>
        <v>6.7514509998828753E-3</v>
      </c>
      <c r="DA160" s="19">
        <f t="shared" si="469"/>
        <v>3.921726639724496E-2</v>
      </c>
      <c r="DB160" s="19">
        <f t="shared" si="469"/>
        <v>4.0883396318338221E-3</v>
      </c>
      <c r="DC160" s="19">
        <f t="shared" si="459"/>
        <v>6.2415205468941467E-3</v>
      </c>
      <c r="DF160" s="566">
        <f t="shared" si="470"/>
        <v>9.3526569495030951E-2</v>
      </c>
      <c r="DG160" s="566">
        <f t="shared" si="470"/>
        <v>9.840022776526007E-3</v>
      </c>
      <c r="DH160" s="566">
        <f t="shared" si="470"/>
        <v>7.4326924856724845E-4</v>
      </c>
      <c r="DI160" s="566">
        <f t="shared" si="470"/>
        <v>1.9918585354926318E-6</v>
      </c>
      <c r="DJ160" s="566">
        <f t="shared" si="470"/>
        <v>1.9918585354926318E-6</v>
      </c>
      <c r="DK160" s="566">
        <f t="shared" si="470"/>
        <v>1.9918585354926318E-6</v>
      </c>
      <c r="DL160" s="566">
        <f t="shared" si="470"/>
        <v>3.3155691364861559E-2</v>
      </c>
      <c r="DM160" s="566">
        <f t="shared" si="470"/>
        <v>0.12375511883186162</v>
      </c>
      <c r="DN160" s="566">
        <f t="shared" si="470"/>
        <v>8.4000787934230322E-3</v>
      </c>
      <c r="DO160" s="566">
        <f t="shared" si="470"/>
        <v>0.15524312052900707</v>
      </c>
      <c r="DP160" s="566">
        <f t="shared" si="471"/>
        <v>0.24851396196181394</v>
      </c>
      <c r="DQ160" s="566">
        <f t="shared" si="471"/>
        <v>3.3223002124160059E-2</v>
      </c>
      <c r="DR160" s="566">
        <f t="shared" si="471"/>
        <v>5.6367846106038663E-2</v>
      </c>
      <c r="DS160" s="566">
        <f t="shared" si="471"/>
        <v>9.8880186565627845E-2</v>
      </c>
      <c r="DT160" s="566">
        <f t="shared" si="471"/>
        <v>3.3654272072679653E-2</v>
      </c>
      <c r="DU160" s="566">
        <f t="shared" si="471"/>
        <v>1.6934915253824991E-2</v>
      </c>
      <c r="DV160" s="566">
        <f t="shared" si="471"/>
        <v>2.9183851209859824E-2</v>
      </c>
      <c r="DW160" s="566">
        <f t="shared" si="471"/>
        <v>6.952657419171308E-3</v>
      </c>
      <c r="DX160" s="566">
        <f t="shared" si="471"/>
        <v>4.052087135512808E-2</v>
      </c>
      <c r="DY160" s="566">
        <f t="shared" si="471"/>
        <v>4.2531148759922333E-3</v>
      </c>
      <c r="DZ160" s="566">
        <f t="shared" si="443"/>
        <v>6.5298226506803796E-3</v>
      </c>
      <c r="EA160" s="566">
        <f t="shared" si="444"/>
        <v>0.99968434820986074</v>
      </c>
      <c r="EC160" s="566">
        <f t="shared" si="472"/>
        <v>9.3556100645678208E-2</v>
      </c>
      <c r="ED160" s="566">
        <f t="shared" si="472"/>
        <v>9.8431297780610244E-3</v>
      </c>
      <c r="EE160" s="566">
        <f t="shared" si="472"/>
        <v>7.4350393691591157E-4</v>
      </c>
      <c r="EF160" s="566">
        <f t="shared" si="472"/>
        <v>1.9924874677286503E-6</v>
      </c>
      <c r="EG160" s="566">
        <f t="shared" si="472"/>
        <v>1.9924874677286503E-6</v>
      </c>
      <c r="EH160" s="566">
        <f t="shared" si="472"/>
        <v>1.9924874677286503E-6</v>
      </c>
      <c r="EI160" s="566">
        <f t="shared" si="472"/>
        <v>3.3166160322739474E-2</v>
      </c>
      <c r="EJ160" s="566">
        <f t="shared" si="472"/>
        <v>0.12379419469102469</v>
      </c>
      <c r="EK160" s="566">
        <f t="shared" si="472"/>
        <v>8.4027311305464487E-3</v>
      </c>
      <c r="EL160" s="566">
        <f t="shared" si="472"/>
        <v>0.15529213877060458</v>
      </c>
      <c r="EM160" s="566">
        <f t="shared" si="473"/>
        <v>0.24859243060755029</v>
      </c>
      <c r="EN160" s="566">
        <f t="shared" si="473"/>
        <v>3.323349233550834E-2</v>
      </c>
      <c r="EO160" s="566">
        <f t="shared" si="473"/>
        <v>5.6385644335611357E-2</v>
      </c>
      <c r="EP160" s="566">
        <f t="shared" si="473"/>
        <v>9.891140812866886E-2</v>
      </c>
      <c r="EQ160" s="566">
        <f t="shared" si="473"/>
        <v>3.3664898458142821E-2</v>
      </c>
      <c r="ER160" s="566">
        <f t="shared" si="473"/>
        <v>1.6940262478001601E-2</v>
      </c>
      <c r="ES160" s="566">
        <f t="shared" si="473"/>
        <v>2.9193066053419238E-2</v>
      </c>
      <c r="ET160" s="566">
        <f t="shared" si="473"/>
        <v>6.9548527308859673E-3</v>
      </c>
      <c r="EU160" s="566">
        <f t="shared" si="473"/>
        <v>4.0533665879323798E-2</v>
      </c>
      <c r="EV160" s="566">
        <f t="shared" si="473"/>
        <v>4.25445780321389E-3</v>
      </c>
      <c r="EW160" s="566">
        <f t="shared" si="447"/>
        <v>6.5318844517005415E-3</v>
      </c>
      <c r="EZ160" s="566">
        <f t="shared" si="474"/>
        <v>-6.8232273780844482E-2</v>
      </c>
      <c r="FA160" s="566">
        <f t="shared" si="474"/>
        <v>-0.17175892483271671</v>
      </c>
      <c r="FB160" s="566">
        <f t="shared" si="474"/>
        <v>-0.13621189782039983</v>
      </c>
      <c r="FC160" s="566">
        <f t="shared" si="474"/>
        <v>-1.4533654306275576E-2</v>
      </c>
      <c r="FD160" s="566">
        <f t="shared" si="474"/>
        <v>-2.5838754778537833E-2</v>
      </c>
      <c r="FE160" s="566">
        <f t="shared" si="474"/>
        <v>-2.8910752584398652E-2</v>
      </c>
      <c r="FF160" s="566">
        <f t="shared" si="474"/>
        <v>-1.2489234596276448E-2</v>
      </c>
      <c r="FG160" s="566">
        <f t="shared" si="474"/>
        <v>-4.6991084209151733E-2</v>
      </c>
      <c r="FH160" s="566">
        <f t="shared" si="474"/>
        <v>-1.8605666832471023E-2</v>
      </c>
      <c r="FI160" s="566">
        <f t="shared" si="474"/>
        <v>8.4145697398165256E-2</v>
      </c>
      <c r="FJ160" s="566">
        <f t="shared" si="475"/>
        <v>-3.360838017796737E-2</v>
      </c>
      <c r="FK160" s="566">
        <f t="shared" si="475"/>
        <v>1.2056060235423603E-2</v>
      </c>
      <c r="FL160" s="566">
        <f t="shared" si="475"/>
        <v>-7.2227720159216025E-2</v>
      </c>
      <c r="FM160" s="566">
        <f t="shared" si="475"/>
        <v>1.6164567218084715E-2</v>
      </c>
      <c r="FN160" s="566">
        <f t="shared" si="475"/>
        <v>-0.12012988826269325</v>
      </c>
      <c r="FO160" s="566">
        <f t="shared" si="475"/>
        <v>-0.10314006660663241</v>
      </c>
      <c r="FP160" s="566">
        <f t="shared" si="475"/>
        <v>3.2515605198394225E-3</v>
      </c>
      <c r="FQ160" s="566">
        <f t="shared" si="475"/>
        <v>-0.10470067575960659</v>
      </c>
      <c r="FR160" s="566">
        <f t="shared" si="475"/>
        <v>-9.4118926029143499E-2</v>
      </c>
      <c r="FS160" s="566">
        <f t="shared" si="475"/>
        <v>-0.10845093270748486</v>
      </c>
      <c r="FT160" s="566">
        <f t="shared" si="450"/>
        <v>-0.12768179554196937</v>
      </c>
      <c r="FV160" s="3"/>
      <c r="FW160" s="566">
        <f t="shared" si="451"/>
        <v>0.976813913193461</v>
      </c>
      <c r="FX160" s="566">
        <f t="shared" si="452"/>
        <v>0.57877821910579064</v>
      </c>
      <c r="FY160" s="19">
        <f>FX160/FX$162</f>
        <v>0.78114464870975175</v>
      </c>
      <c r="GA160" s="19">
        <f>EXP(SUMPRODUCT($EC160:$EW160,DF73:DZ73))</f>
        <v>0.98739286100793766</v>
      </c>
      <c r="GB160" s="19">
        <f t="shared" si="453"/>
        <v>0.82969390483139671</v>
      </c>
      <c r="GC160" s="19">
        <f>GB160/GB$162</f>
        <v>0.90003946359407205</v>
      </c>
      <c r="GE160" s="19">
        <f>EXP(SUMPRODUCT($EC160:$EW160,EC73:EW73))</f>
        <v>0.98497812893151848</v>
      </c>
      <c r="GF160" s="19">
        <f t="shared" si="454"/>
        <v>0.59073641612819461</v>
      </c>
      <c r="GG160" s="19">
        <f>GF160/GF$162</f>
        <v>0.67046381391387355</v>
      </c>
      <c r="GI160" s="19">
        <f>CF73</f>
        <v>2.2128929076705419</v>
      </c>
      <c r="GJ160" s="19">
        <f t="shared" si="455"/>
        <v>1.0431067462073162</v>
      </c>
      <c r="GK160" s="19">
        <f>X160/X$162</f>
        <v>1.0430998531121367</v>
      </c>
      <c r="GL160" s="3"/>
      <c r="GM160" s="3"/>
      <c r="GN160" s="8"/>
      <c r="GO160" s="3"/>
      <c r="GV160" s="30"/>
      <c r="GW160" s="12"/>
      <c r="GX160" s="19"/>
      <c r="HF160" s="12"/>
      <c r="HG160" s="12"/>
      <c r="HH160" s="12"/>
      <c r="HJ160" s="17"/>
      <c r="HL160" s="18"/>
      <c r="HM160" s="9"/>
      <c r="HN160" s="9"/>
      <c r="HO160" s="9"/>
      <c r="HP160" s="9"/>
      <c r="HQ160" s="9"/>
      <c r="HR160" s="9"/>
      <c r="HS160" s="9"/>
      <c r="HT160" s="9"/>
      <c r="HU160" s="9"/>
      <c r="HV160" s="23"/>
      <c r="HX160" s="5"/>
      <c r="HY160" s="5"/>
      <c r="IC160" s="11"/>
      <c r="ID160" s="11"/>
      <c r="IE160" s="11"/>
      <c r="IG160" s="12"/>
      <c r="IH160" s="19"/>
      <c r="II160" s="19"/>
      <c r="IJ160" s="11"/>
      <c r="IK160" s="12"/>
      <c r="IL160" s="12"/>
      <c r="IM160" s="12"/>
      <c r="IN160" s="12"/>
      <c r="IP160" s="12"/>
      <c r="IQ160" s="12"/>
      <c r="IR160" s="12"/>
    </row>
    <row r="161" spans="1:250" hidden="1" x14ac:dyDescent="0.2">
      <c r="A161" s="566"/>
      <c r="B161" s="1"/>
      <c r="C161" s="60"/>
      <c r="D161" s="60"/>
      <c r="E161" s="60"/>
      <c r="F161" s="60"/>
      <c r="G161" s="60"/>
      <c r="H161" s="60"/>
      <c r="I161" s="60"/>
      <c r="J161" s="60"/>
      <c r="K161" s="60"/>
      <c r="L161" s="60"/>
      <c r="M161" s="60"/>
      <c r="N161" s="60"/>
      <c r="O161" s="60"/>
      <c r="P161" s="60"/>
      <c r="Q161" s="60"/>
      <c r="R161" s="60"/>
      <c r="S161" s="60"/>
      <c r="T161" s="60"/>
      <c r="U161" s="60"/>
      <c r="V161" s="60"/>
      <c r="W161" s="60"/>
      <c r="X161" s="60"/>
      <c r="Z161" s="19"/>
      <c r="AA161" s="19"/>
      <c r="AB161" s="19"/>
      <c r="AC161" s="19"/>
      <c r="AD161" s="19"/>
      <c r="AE161" s="19"/>
      <c r="AF161" s="19"/>
      <c r="AG161" s="19"/>
      <c r="AH161" s="19"/>
      <c r="AI161" s="19"/>
      <c r="AJ161" s="19"/>
      <c r="AK161" s="19"/>
      <c r="AL161" s="19"/>
      <c r="AM161" s="19"/>
      <c r="AN161" s="19"/>
      <c r="AO161" s="19"/>
      <c r="AP161" s="19"/>
      <c r="AQ161" s="19"/>
      <c r="AR161" s="19"/>
      <c r="AS161" s="19"/>
      <c r="AT161" s="19"/>
      <c r="AU161" s="19"/>
      <c r="AV161" s="19"/>
      <c r="BT161" s="16"/>
      <c r="BU161" s="3"/>
      <c r="CG161" s="35"/>
      <c r="CI161" s="19"/>
      <c r="CJ161" s="19"/>
      <c r="CK161" s="19"/>
      <c r="CL161" s="19"/>
      <c r="CM161" s="19"/>
      <c r="CN161" s="19"/>
      <c r="CO161" s="19"/>
      <c r="CP161" s="19"/>
      <c r="CQ161" s="19"/>
      <c r="CR161" s="19"/>
      <c r="CS161" s="19"/>
      <c r="CT161" s="19"/>
      <c r="CU161" s="19"/>
      <c r="CV161" s="19"/>
      <c r="CW161" s="19"/>
      <c r="CX161" s="19"/>
      <c r="CY161" s="19"/>
      <c r="CZ161" s="19"/>
      <c r="DA161" s="19"/>
      <c r="DB161" s="19"/>
      <c r="DC161" s="19"/>
      <c r="FV161" s="3"/>
      <c r="GA161" s="19"/>
      <c r="GB161" s="19"/>
      <c r="GC161" s="19"/>
      <c r="GE161" s="19"/>
      <c r="GF161" s="19"/>
      <c r="GG161" s="19"/>
      <c r="GL161" s="3"/>
      <c r="GM161" s="3"/>
      <c r="GN161" s="8"/>
      <c r="GQ161" s="2"/>
      <c r="GT161" s="11"/>
      <c r="GU161" s="11"/>
      <c r="GV161" s="11"/>
      <c r="GW161" s="11"/>
      <c r="GX161" s="11"/>
      <c r="HG161" s="11"/>
      <c r="HH161" s="11"/>
      <c r="HI161" s="11"/>
      <c r="HJ161" s="17"/>
      <c r="IJ161" s="11"/>
    </row>
    <row r="162" spans="1:250" hidden="1" x14ac:dyDescent="0.2">
      <c r="A162" t="s">
        <v>64</v>
      </c>
      <c r="B162" s="1">
        <f>Base_year</f>
        <v>1985</v>
      </c>
      <c r="C162" s="60"/>
      <c r="D162" s="60"/>
      <c r="E162" s="60"/>
      <c r="F162" s="60"/>
      <c r="G162" s="60"/>
      <c r="H162" s="60"/>
      <c r="I162" s="60"/>
      <c r="J162" s="60"/>
      <c r="K162" s="60"/>
      <c r="L162" s="60"/>
      <c r="M162" s="60"/>
      <c r="N162" s="60"/>
      <c r="O162" s="60"/>
      <c r="P162" s="60"/>
      <c r="Q162" s="60"/>
      <c r="R162" s="60"/>
      <c r="S162" s="60"/>
      <c r="T162" s="60"/>
      <c r="U162" s="60"/>
      <c r="V162" s="60"/>
      <c r="W162" s="60"/>
      <c r="X162" s="60">
        <f>INDEX(X92:X153,base_row,0)</f>
        <v>18699.303063269319</v>
      </c>
      <c r="Z162" s="19">
        <f>INDEX(Z92:Z153,base_row,0)</f>
        <v>1.9781544521100931</v>
      </c>
      <c r="AA162" s="19">
        <f t="shared" ref="AA162:AT162" si="476">INDEX(AA92:AA153,base_row,0)</f>
        <v>5.197871476042363</v>
      </c>
      <c r="AB162" s="19">
        <f t="shared" si="476"/>
        <v>1.3224289375209615</v>
      </c>
      <c r="AC162" s="19">
        <f t="shared" si="476"/>
        <v>6.3282884347602684E-5</v>
      </c>
      <c r="AD162" s="19">
        <f t="shared" si="476"/>
        <v>5.0526288133293309E-4</v>
      </c>
      <c r="AE162" s="19">
        <f t="shared" si="476"/>
        <v>5.0702936638485094E-4</v>
      </c>
      <c r="AF162" s="19">
        <f t="shared" si="476"/>
        <v>5.6349872377922914</v>
      </c>
      <c r="AG162" s="19">
        <f t="shared" si="476"/>
        <v>14.231437113275643</v>
      </c>
      <c r="AH162" s="19">
        <f t="shared" si="476"/>
        <v>1.4393543869745982</v>
      </c>
      <c r="AI162" s="19">
        <f t="shared" si="476"/>
        <v>4.4757988533695237</v>
      </c>
      <c r="AJ162" s="19">
        <f t="shared" si="476"/>
        <v>6.6369053871254993</v>
      </c>
      <c r="AK162" s="19">
        <f t="shared" si="476"/>
        <v>3.3681609828309127</v>
      </c>
      <c r="AL162" s="19">
        <f t="shared" si="476"/>
        <v>12.33362857002685</v>
      </c>
      <c r="AM162" s="19">
        <f t="shared" si="476"/>
        <v>15.415116245374064</v>
      </c>
      <c r="AN162" s="19">
        <f t="shared" si="476"/>
        <v>2.1093359401302991</v>
      </c>
      <c r="AO162" s="19">
        <f t="shared" si="476"/>
        <v>1.32867142919935</v>
      </c>
      <c r="AP162" s="19">
        <f t="shared" si="476"/>
        <v>8.9578400904607349</v>
      </c>
      <c r="AQ162" s="19">
        <f t="shared" si="476"/>
        <v>2.0256364601387378</v>
      </c>
      <c r="AR162" s="19">
        <f t="shared" si="476"/>
        <v>1.3494018167172992</v>
      </c>
      <c r="AS162" s="19">
        <f t="shared" si="476"/>
        <v>1.4842674363736026</v>
      </c>
      <c r="AT162" s="19">
        <f t="shared" si="476"/>
        <v>1.2879989889611272</v>
      </c>
      <c r="AU162" s="19">
        <f>INDEX(AU92:AU153,base_row,0)</f>
        <v>19.89615699471614</v>
      </c>
      <c r="AV162" s="19"/>
      <c r="AX162">
        <f>INDEX(AX92:AX153,base_row,0)</f>
        <v>1</v>
      </c>
      <c r="AY162">
        <f t="shared" ref="AY162:BS162" si="477">INDEX(AY92:AY153,base_row,0)</f>
        <v>1</v>
      </c>
      <c r="AZ162">
        <f t="shared" si="477"/>
        <v>1</v>
      </c>
      <c r="BA162">
        <f t="shared" si="477"/>
        <v>1</v>
      </c>
      <c r="BB162">
        <f t="shared" si="477"/>
        <v>1</v>
      </c>
      <c r="BC162">
        <f t="shared" si="477"/>
        <v>1</v>
      </c>
      <c r="BD162">
        <f t="shared" si="477"/>
        <v>1</v>
      </c>
      <c r="BE162">
        <f t="shared" si="477"/>
        <v>1</v>
      </c>
      <c r="BF162">
        <f t="shared" si="477"/>
        <v>1</v>
      </c>
      <c r="BG162">
        <f t="shared" si="477"/>
        <v>1</v>
      </c>
      <c r="BH162">
        <f>INDEX(BH92:BH153,base_row,0)</f>
        <v>1</v>
      </c>
      <c r="BI162">
        <f t="shared" si="477"/>
        <v>1</v>
      </c>
      <c r="BJ162">
        <f t="shared" si="477"/>
        <v>1</v>
      </c>
      <c r="BK162">
        <f t="shared" si="477"/>
        <v>1</v>
      </c>
      <c r="BL162">
        <f t="shared" si="477"/>
        <v>1</v>
      </c>
      <c r="BM162">
        <f t="shared" si="477"/>
        <v>1</v>
      </c>
      <c r="BN162">
        <f t="shared" si="477"/>
        <v>1</v>
      </c>
      <c r="BO162">
        <f t="shared" si="477"/>
        <v>1</v>
      </c>
      <c r="BP162">
        <f t="shared" si="477"/>
        <v>1</v>
      </c>
      <c r="BQ162">
        <f t="shared" si="477"/>
        <v>1</v>
      </c>
      <c r="BR162">
        <f t="shared" si="477"/>
        <v>1</v>
      </c>
      <c r="BS162">
        <f t="shared" si="477"/>
        <v>1</v>
      </c>
      <c r="BT162" s="3"/>
      <c r="BU162" s="3"/>
      <c r="BW162" s="3"/>
      <c r="BX162" s="16"/>
      <c r="BY162" s="16"/>
      <c r="CG162" s="35"/>
      <c r="CI162" s="19">
        <f t="shared" ref="CI162:DC162" si="478">INDEX(CI92:CI153,base_row,0)</f>
        <v>7.1595986540855514E-2</v>
      </c>
      <c r="CJ162" s="19">
        <f t="shared" si="478"/>
        <v>2.3562582483319678E-2</v>
      </c>
      <c r="CK162" s="19">
        <f t="shared" si="478"/>
        <v>5.97384535175924E-3</v>
      </c>
      <c r="CL162" s="19">
        <f t="shared" si="478"/>
        <v>2.2904179859082701E-6</v>
      </c>
      <c r="CM162" s="19">
        <f t="shared" si="478"/>
        <v>2.2904179859082701E-6</v>
      </c>
      <c r="CN162" s="19">
        <f t="shared" si="478"/>
        <v>2.2904179859082701E-6</v>
      </c>
      <c r="CO162" s="19">
        <f t="shared" si="478"/>
        <v>2.2405059941646065E-2</v>
      </c>
      <c r="CP162" s="19">
        <f t="shared" si="478"/>
        <v>0.13811072185466094</v>
      </c>
      <c r="CQ162" s="19">
        <f t="shared" si="478"/>
        <v>6.882618467173484E-3</v>
      </c>
      <c r="CR162" s="19">
        <f t="shared" si="478"/>
        <v>0.15579629296357211</v>
      </c>
      <c r="CS162" s="19">
        <f t="shared" si="478"/>
        <v>0.18258982500951373</v>
      </c>
      <c r="CT162" s="19">
        <f t="shared" si="478"/>
        <v>2.4497748870133482E-2</v>
      </c>
      <c r="CU162" s="19">
        <f t="shared" si="478"/>
        <v>6.0615801041496588E-2</v>
      </c>
      <c r="CV162" s="19">
        <f t="shared" si="478"/>
        <v>0.1809450193148088</v>
      </c>
      <c r="CW162" s="19">
        <f t="shared" si="478"/>
        <v>2.9578134723674612E-2</v>
      </c>
      <c r="CX162" s="19">
        <f t="shared" si="478"/>
        <v>1.7860286949813991E-2</v>
      </c>
      <c r="CY162" s="19">
        <f t="shared" si="478"/>
        <v>2.1439956630054512E-2</v>
      </c>
      <c r="CZ162" s="19">
        <f t="shared" si="478"/>
        <v>1.1971127584913879E-2</v>
      </c>
      <c r="DA162" s="19">
        <f t="shared" si="478"/>
        <v>3.5993842090286582E-2</v>
      </c>
      <c r="DB162" s="19">
        <f t="shared" si="478"/>
        <v>4.9109988127443403E-3</v>
      </c>
      <c r="DC162" s="19">
        <f t="shared" si="478"/>
        <v>5.2632801156148393E-3</v>
      </c>
      <c r="FV162" s="3"/>
      <c r="FX162">
        <f>INDEX(FX92:FX153,base_row,1)</f>
        <v>0.74093603542158559</v>
      </c>
      <c r="GA162" s="19"/>
      <c r="GB162" s="19">
        <f>INDEX(GB92:GB153,base_row,1)</f>
        <v>0.92184169516104464</v>
      </c>
      <c r="GC162" s="19"/>
      <c r="GE162" s="19"/>
      <c r="GF162" s="19">
        <f>INDEX(GF92:GF153,base_row,1)</f>
        <v>0.88108620311621988</v>
      </c>
      <c r="GG162" s="19"/>
      <c r="GL162" s="3"/>
      <c r="GM162" s="3"/>
      <c r="GN162" s="8"/>
      <c r="GP162" s="2"/>
      <c r="GQ162" s="2"/>
      <c r="HJ162" s="17"/>
      <c r="IJ162" s="11"/>
    </row>
    <row r="163" spans="1:250" hidden="1" x14ac:dyDescent="0.2">
      <c r="A163" t="s">
        <v>64</v>
      </c>
      <c r="B163" s="1">
        <f>Base_year2</f>
        <v>1996</v>
      </c>
      <c r="C163" s="60"/>
      <c r="D163" s="60"/>
      <c r="E163" s="60"/>
      <c r="F163" s="60"/>
      <c r="G163" s="60"/>
      <c r="H163" s="60"/>
      <c r="I163" s="60"/>
      <c r="J163" s="60"/>
      <c r="K163" s="60"/>
      <c r="L163" s="60"/>
      <c r="M163" s="60"/>
      <c r="N163" s="60"/>
      <c r="O163" s="60"/>
      <c r="P163" s="60"/>
      <c r="Q163" s="60"/>
      <c r="R163" s="60"/>
      <c r="S163" s="60"/>
      <c r="T163" s="60"/>
      <c r="U163" s="60"/>
      <c r="V163" s="60"/>
      <c r="W163" s="60"/>
      <c r="X163" s="60"/>
      <c r="Z163" s="19">
        <f>INDEX(Z92:Z153,base_row2,0)</f>
        <v>1.9161705744865505</v>
      </c>
      <c r="AA163" s="19">
        <f t="shared" ref="AA163:AU163" si="479">INDEX(AA92:AA153,base_row2,0)</f>
        <v>5.0377745397158256</v>
      </c>
      <c r="AB163" s="19">
        <f t="shared" si="479"/>
        <v>1.4744298606839676</v>
      </c>
      <c r="AC163" s="19">
        <f t="shared" si="479"/>
        <v>5.1182561903419551E-5</v>
      </c>
      <c r="AD163" s="19">
        <f t="shared" si="479"/>
        <v>3.9512458982091824E-4</v>
      </c>
      <c r="AE163" s="19">
        <f t="shared" si="479"/>
        <v>4.3948379882366087E-4</v>
      </c>
      <c r="AF163" s="19">
        <f t="shared" si="479"/>
        <v>6.0974561370115721</v>
      </c>
      <c r="AG163" s="19">
        <f t="shared" si="479"/>
        <v>14.947808688784841</v>
      </c>
      <c r="AH163" s="19">
        <f t="shared" si="479"/>
        <v>1.7506140803697654</v>
      </c>
      <c r="AI163" s="19">
        <f t="shared" si="479"/>
        <v>5.3922242558325344</v>
      </c>
      <c r="AJ163" s="19">
        <f t="shared" si="479"/>
        <v>6.8728264709791818</v>
      </c>
      <c r="AK163" s="19">
        <f t="shared" si="479"/>
        <v>3.1205605020462381</v>
      </c>
      <c r="AL163" s="19">
        <f t="shared" si="479"/>
        <v>10.144556791499506</v>
      </c>
      <c r="AM163" s="19">
        <f t="shared" si="479"/>
        <v>13.608315305765309</v>
      </c>
      <c r="AN163" s="19">
        <f t="shared" si="479"/>
        <v>2.0463032841862403</v>
      </c>
      <c r="AO163" s="19">
        <f t="shared" si="479"/>
        <v>1.1644858462107943</v>
      </c>
      <c r="AP163" s="19">
        <f t="shared" si="479"/>
        <v>3.6785508821396977</v>
      </c>
      <c r="AQ163" s="19">
        <f t="shared" si="479"/>
        <v>1.678469256561401</v>
      </c>
      <c r="AR163" s="19">
        <f t="shared" si="479"/>
        <v>1.2904864292894354</v>
      </c>
      <c r="AS163" s="19">
        <f t="shared" si="479"/>
        <v>1.7648970333281675</v>
      </c>
      <c r="AT163" s="19">
        <f t="shared" si="479"/>
        <v>1.1973981197314301</v>
      </c>
      <c r="AU163" s="19">
        <f t="shared" si="479"/>
        <v>17.616270463921399</v>
      </c>
      <c r="AV163" s="19"/>
      <c r="AX163">
        <f>INDEX(AX92:AX153,base_row2,0)</f>
        <v>0.96866580485794496</v>
      </c>
      <c r="AY163">
        <f t="shared" ref="AY163:BS163" si="480">INDEX(AY92:AY153,base_row2,0)</f>
        <v>0.96919952002190812</v>
      </c>
      <c r="AZ163">
        <f t="shared" si="480"/>
        <v>1.1149407116332077</v>
      </c>
      <c r="BA163">
        <f t="shared" si="480"/>
        <v>0.80878996637198119</v>
      </c>
      <c r="BB163">
        <f t="shared" si="480"/>
        <v>0.78201784540067687</v>
      </c>
      <c r="BC163">
        <f t="shared" si="480"/>
        <v>0.86678174472852743</v>
      </c>
      <c r="BD163">
        <f t="shared" si="480"/>
        <v>1.0820709754438538</v>
      </c>
      <c r="BE163">
        <f t="shared" si="480"/>
        <v>1.050337261782293</v>
      </c>
      <c r="BF163">
        <f t="shared" si="480"/>
        <v>1.2162495186813644</v>
      </c>
      <c r="BG163">
        <f t="shared" si="480"/>
        <v>1.2047512483214247</v>
      </c>
      <c r="BH163">
        <f>INDEX(BH92:BH153,base_row2,0)</f>
        <v>1.035546850541418</v>
      </c>
      <c r="BI163">
        <f t="shared" si="480"/>
        <v>0.92648793153094233</v>
      </c>
      <c r="BJ163">
        <f t="shared" si="480"/>
        <v>0.82251194236161607</v>
      </c>
      <c r="BK163">
        <f t="shared" si="480"/>
        <v>0.8827903136863493</v>
      </c>
      <c r="BL163">
        <f t="shared" si="480"/>
        <v>0.97011729865079477</v>
      </c>
      <c r="BM163">
        <f t="shared" si="480"/>
        <v>0.87642875478439919</v>
      </c>
      <c r="BN163">
        <f t="shared" si="480"/>
        <v>0.41065154601911363</v>
      </c>
      <c r="BO163">
        <f t="shared" si="480"/>
        <v>0.82861327271253848</v>
      </c>
      <c r="BP163">
        <f t="shared" si="480"/>
        <v>0.95633962641966219</v>
      </c>
      <c r="BQ163">
        <f t="shared" si="480"/>
        <v>1.1890694291860271</v>
      </c>
      <c r="BR163">
        <f t="shared" si="480"/>
        <v>0.92965765500889574</v>
      </c>
      <c r="BS163">
        <f t="shared" si="480"/>
        <v>0.88541070864085891</v>
      </c>
      <c r="BT163" s="3"/>
      <c r="BU163" s="3"/>
      <c r="BV163" s="19">
        <f t="shared" ref="BV163:CB163" si="481">INDEX(BV92:BV153,base_row2,1)</f>
        <v>1.4128683028849109</v>
      </c>
      <c r="BW163" s="19">
        <f t="shared" si="481"/>
        <v>0.88541070864085891</v>
      </c>
      <c r="BX163" s="19">
        <f t="shared" si="481"/>
        <v>0.98288811900987383</v>
      </c>
      <c r="BY163" s="19">
        <f t="shared" si="481"/>
        <v>0.91177502150848178</v>
      </c>
      <c r="BZ163" s="19">
        <f t="shared" si="481"/>
        <v>0.98799219195324317</v>
      </c>
      <c r="CA163" s="19">
        <f t="shared" si="481"/>
        <v>1.2509702170084132</v>
      </c>
      <c r="CB163" s="19">
        <f t="shared" si="481"/>
        <v>1.2509687252735364</v>
      </c>
      <c r="CC163" s="19"/>
      <c r="CD163" s="19">
        <f>INDEX(CD92:CD153,base_row2,1)</f>
        <v>0.89617283585065888</v>
      </c>
      <c r="CG163" s="35"/>
      <c r="CI163" s="19">
        <f t="shared" ref="CI163:DC163" si="482">INDEX(CI93:CI161,base_row2,0)</f>
        <v>6.9551513089709041E-2</v>
      </c>
      <c r="CJ163" s="19">
        <f t="shared" si="482"/>
        <v>2.3100763790418966E-2</v>
      </c>
      <c r="CK163" s="19">
        <f t="shared" si="482"/>
        <v>5.2639075379266789E-3</v>
      </c>
      <c r="CL163" s="19">
        <f t="shared" si="482"/>
        <v>1.8193924767033217E-6</v>
      </c>
      <c r="CM163" s="19">
        <f t="shared" si="482"/>
        <v>1.8193924767033217E-6</v>
      </c>
      <c r="CN163" s="19">
        <f t="shared" si="482"/>
        <v>1.8193924767033217E-6</v>
      </c>
      <c r="CO163" s="19">
        <f t="shared" si="482"/>
        <v>2.5412442005192624E-2</v>
      </c>
      <c r="CP163" s="19">
        <f t="shared" si="482"/>
        <v>0.13789074513825358</v>
      </c>
      <c r="CQ163" s="19">
        <f t="shared" si="482"/>
        <v>8.5210121645217449E-3</v>
      </c>
      <c r="CR163" s="19">
        <f t="shared" si="482"/>
        <v>0.16478164921033017</v>
      </c>
      <c r="CS163" s="19">
        <f t="shared" si="482"/>
        <v>0.20743554964884975</v>
      </c>
      <c r="CT163" s="19">
        <f t="shared" si="482"/>
        <v>2.946903584131777E-2</v>
      </c>
      <c r="CU163" s="19">
        <f t="shared" si="482"/>
        <v>5.1313864850210687E-2</v>
      </c>
      <c r="CV163" s="19">
        <f t="shared" si="482"/>
        <v>0.1499485608639409</v>
      </c>
      <c r="CW163" s="19">
        <f t="shared" si="482"/>
        <v>2.9751442421948309E-2</v>
      </c>
      <c r="CX163" s="19">
        <f t="shared" si="482"/>
        <v>1.7348911286400148E-2</v>
      </c>
      <c r="CY163" s="19">
        <f t="shared" si="482"/>
        <v>2.075694838512513E-2</v>
      </c>
      <c r="CZ163" s="19">
        <f t="shared" si="482"/>
        <v>1.0322086028850951E-2</v>
      </c>
      <c r="DA163" s="19">
        <f t="shared" si="482"/>
        <v>3.6306263735387506E-2</v>
      </c>
      <c r="DB163" s="19">
        <f t="shared" si="482"/>
        <v>6.2036737250292908E-3</v>
      </c>
      <c r="DC163" s="19">
        <f t="shared" si="482"/>
        <v>6.6161720991565753E-3</v>
      </c>
      <c r="FV163" s="3"/>
      <c r="GL163" s="3"/>
      <c r="GM163" s="3"/>
      <c r="GN163" s="8"/>
      <c r="GO163" s="5"/>
      <c r="GP163" s="2" t="s">
        <v>35</v>
      </c>
      <c r="HJ163" s="17"/>
      <c r="IJ163" s="11"/>
    </row>
    <row r="164" spans="1:250" s="566" customFormat="1" x14ac:dyDescent="0.2">
      <c r="B164" s="1"/>
      <c r="C164" s="60"/>
      <c r="D164" s="60"/>
      <c r="E164" s="60"/>
      <c r="F164" s="60"/>
      <c r="G164" s="60"/>
      <c r="H164" s="60"/>
      <c r="I164" s="60"/>
      <c r="J164" s="60"/>
      <c r="K164" s="60"/>
      <c r="L164" s="60"/>
      <c r="M164" s="60"/>
      <c r="N164" s="60"/>
      <c r="O164" s="60"/>
      <c r="P164" s="60"/>
      <c r="Q164" s="60"/>
      <c r="R164" s="60"/>
      <c r="S164" s="60"/>
      <c r="T164" s="60"/>
      <c r="U164" s="60"/>
      <c r="V164" s="60"/>
      <c r="W164" s="60"/>
      <c r="X164" s="60"/>
      <c r="Z164" s="19"/>
      <c r="AA164" s="19"/>
      <c r="AB164" s="19"/>
      <c r="AC164" s="19"/>
      <c r="AD164" s="19"/>
      <c r="AE164" s="19"/>
      <c r="AF164" s="19"/>
      <c r="AG164" s="19"/>
      <c r="AH164" s="19"/>
      <c r="AI164" s="19"/>
      <c r="AJ164" s="19"/>
      <c r="AK164" s="19"/>
      <c r="AL164" s="19"/>
      <c r="AM164" s="19"/>
      <c r="AN164" s="19"/>
      <c r="AO164" s="19"/>
      <c r="AP164" s="19"/>
      <c r="AQ164" s="19"/>
      <c r="AR164" s="19"/>
      <c r="AS164" s="19"/>
      <c r="AT164" s="19"/>
      <c r="AU164" s="19"/>
      <c r="AV164" s="19"/>
      <c r="BT164" s="3"/>
      <c r="BU164" s="3"/>
      <c r="BV164" s="19"/>
      <c r="BW164" s="19"/>
      <c r="BX164" s="19"/>
      <c r="BY164" s="19"/>
      <c r="BZ164" s="19"/>
      <c r="CA164" s="19"/>
      <c r="CB164" s="19"/>
      <c r="CC164" s="19"/>
      <c r="CD164" s="19"/>
      <c r="CG164" s="35"/>
      <c r="CI164" s="19"/>
      <c r="CJ164" s="19"/>
      <c r="CK164" s="19"/>
      <c r="CL164" s="19"/>
      <c r="CM164" s="19"/>
      <c r="CN164" s="19"/>
      <c r="CO164" s="19"/>
      <c r="CP164" s="19"/>
      <c r="CQ164" s="19"/>
      <c r="CR164" s="19"/>
      <c r="CS164" s="19"/>
      <c r="CT164" s="19"/>
      <c r="CU164" s="19"/>
      <c r="CV164" s="19"/>
      <c r="CW164" s="19"/>
      <c r="CX164" s="19"/>
      <c r="CY164" s="19"/>
      <c r="CZ164" s="19"/>
      <c r="DA164" s="19"/>
      <c r="DB164" s="19"/>
      <c r="DC164" s="19"/>
      <c r="FV164" s="3"/>
      <c r="GL164" s="3"/>
      <c r="GM164" s="3"/>
      <c r="GN164" s="8"/>
      <c r="GO164" s="5"/>
      <c r="GP164" s="2"/>
      <c r="HJ164" s="17"/>
      <c r="IJ164" s="11"/>
    </row>
    <row r="165" spans="1:250" s="566" customFormat="1" x14ac:dyDescent="0.2">
      <c r="B165" s="1"/>
      <c r="C165" s="60"/>
      <c r="D165" s="60"/>
      <c r="E165" s="60"/>
      <c r="F165" s="60"/>
      <c r="G165" s="60"/>
      <c r="H165" s="60"/>
      <c r="I165" s="60"/>
      <c r="J165" s="60"/>
      <c r="K165" s="60"/>
      <c r="L165" s="60"/>
      <c r="M165" s="60"/>
      <c r="N165" s="60"/>
      <c r="O165" s="60"/>
      <c r="P165" s="60"/>
      <c r="Q165" s="60"/>
      <c r="R165" s="60"/>
      <c r="S165" s="60"/>
      <c r="T165" s="60"/>
      <c r="U165" s="60"/>
      <c r="V165" s="60"/>
      <c r="W165" s="60"/>
      <c r="X165" s="60"/>
      <c r="Z165" s="19"/>
      <c r="AA165" s="19"/>
      <c r="AB165" s="19"/>
      <c r="AC165" s="19"/>
      <c r="AD165" s="19"/>
      <c r="AE165" s="19"/>
      <c r="AF165" s="19"/>
      <c r="AG165" s="19"/>
      <c r="AH165" s="19"/>
      <c r="AI165" s="19"/>
      <c r="AJ165" s="19"/>
      <c r="AK165" s="19"/>
      <c r="AL165" s="19"/>
      <c r="AM165" s="19"/>
      <c r="AN165" s="19"/>
      <c r="AO165" s="19"/>
      <c r="AP165" s="19"/>
      <c r="AQ165" s="19"/>
      <c r="AR165" s="19"/>
      <c r="AS165" s="19"/>
      <c r="AT165" s="19"/>
      <c r="AU165" s="19"/>
      <c r="AV165" s="19"/>
      <c r="BT165" s="3"/>
      <c r="BU165" s="3"/>
      <c r="BV165" s="19"/>
      <c r="BW165" s="19"/>
      <c r="BX165" s="19"/>
      <c r="BY165" s="19"/>
      <c r="BZ165" s="19"/>
      <c r="CA165" s="19"/>
      <c r="CB165" s="19"/>
      <c r="CC165" s="19"/>
      <c r="CD165" s="19"/>
      <c r="CG165" s="35"/>
      <c r="CI165" s="19"/>
      <c r="CJ165" s="19"/>
      <c r="CK165" s="19"/>
      <c r="CL165" s="19"/>
      <c r="CM165" s="19"/>
      <c r="CN165" s="19"/>
      <c r="CO165" s="19"/>
      <c r="CP165" s="19"/>
      <c r="CQ165" s="19"/>
      <c r="CR165" s="19"/>
      <c r="CS165" s="19"/>
      <c r="CT165" s="19"/>
      <c r="CU165" s="19"/>
      <c r="CV165" s="19"/>
      <c r="CW165" s="19"/>
      <c r="CX165" s="19"/>
      <c r="CY165" s="19"/>
      <c r="CZ165" s="19"/>
      <c r="DA165" s="19"/>
      <c r="DB165" s="19"/>
      <c r="DC165" s="19"/>
      <c r="FV165" s="3"/>
      <c r="GL165" s="3"/>
      <c r="GM165" s="3"/>
      <c r="GN165" s="8"/>
      <c r="GO165" s="5"/>
      <c r="GP165" s="2"/>
      <c r="HJ165" s="17"/>
      <c r="IJ165" s="11"/>
    </row>
    <row r="166" spans="1:250" s="566" customFormat="1" x14ac:dyDescent="0.2">
      <c r="B166" s="1"/>
      <c r="C166" s="60"/>
      <c r="D166" s="60"/>
      <c r="E166" s="60"/>
      <c r="F166" s="60"/>
      <c r="G166" s="60"/>
      <c r="H166" s="60"/>
      <c r="I166" s="60"/>
      <c r="J166" s="60"/>
      <c r="K166" s="60"/>
      <c r="L166" s="60"/>
      <c r="M166" s="60"/>
      <c r="N166" s="60"/>
      <c r="O166" s="60"/>
      <c r="P166" s="60"/>
      <c r="Q166" s="60"/>
      <c r="R166" s="60"/>
      <c r="S166" s="60"/>
      <c r="T166" s="60"/>
      <c r="U166" s="60"/>
      <c r="V166" s="60"/>
      <c r="W166" s="60"/>
      <c r="X166" s="60"/>
      <c r="Z166" s="19"/>
      <c r="AA166" s="19"/>
      <c r="AB166" s="19"/>
      <c r="AC166" s="19"/>
      <c r="AD166" s="19"/>
      <c r="AE166" s="19"/>
      <c r="AF166" s="19"/>
      <c r="AG166" s="19"/>
      <c r="AH166" s="19"/>
      <c r="AI166" s="19"/>
      <c r="AJ166" s="19"/>
      <c r="AK166" s="19"/>
      <c r="AL166" s="19"/>
      <c r="AM166" s="19"/>
      <c r="AN166" s="19"/>
      <c r="AO166" s="19"/>
      <c r="AP166" s="19"/>
      <c r="AQ166" s="19"/>
      <c r="AR166" s="19"/>
      <c r="AS166" s="19"/>
      <c r="AT166" s="19"/>
      <c r="AU166" s="19"/>
      <c r="AV166" s="19"/>
      <c r="BT166" s="3"/>
      <c r="BU166" s="3"/>
      <c r="BV166" s="19"/>
      <c r="BW166" s="19"/>
      <c r="BX166" s="19"/>
      <c r="BY166" s="19"/>
      <c r="BZ166" s="19"/>
      <c r="CA166" s="19"/>
      <c r="CB166" s="19"/>
      <c r="CC166" s="19"/>
      <c r="CD166" s="19"/>
      <c r="CG166" s="35"/>
      <c r="CI166" s="19"/>
      <c r="CJ166" s="19"/>
      <c r="CK166" s="19"/>
      <c r="CL166" s="19"/>
      <c r="CM166" s="19"/>
      <c r="CN166" s="19"/>
      <c r="CO166" s="19"/>
      <c r="CP166" s="19"/>
      <c r="CQ166" s="19"/>
      <c r="CR166" s="19"/>
      <c r="CS166" s="19"/>
      <c r="CT166" s="19"/>
      <c r="CU166" s="19"/>
      <c r="CV166" s="19"/>
      <c r="CW166" s="19"/>
      <c r="CX166" s="19"/>
      <c r="CY166" s="19"/>
      <c r="CZ166" s="19"/>
      <c r="DA166" s="19"/>
      <c r="DB166" s="19"/>
      <c r="DC166" s="19"/>
      <c r="FV166" s="3"/>
      <c r="GL166" s="3"/>
      <c r="GM166" s="3"/>
      <c r="GN166" s="8"/>
      <c r="GO166" s="5"/>
      <c r="GP166" s="2"/>
      <c r="HJ166" s="17"/>
      <c r="IJ166" s="11"/>
    </row>
    <row r="167" spans="1:250" s="566" customFormat="1" x14ac:dyDescent="0.2">
      <c r="B167" s="1"/>
      <c r="C167" s="60"/>
      <c r="D167" s="60"/>
      <c r="E167" s="60"/>
      <c r="F167" s="60"/>
      <c r="G167" s="60"/>
      <c r="H167" s="60"/>
      <c r="I167" s="60"/>
      <c r="J167" s="60"/>
      <c r="K167" s="60"/>
      <c r="L167" s="60"/>
      <c r="M167" s="60"/>
      <c r="N167" s="60"/>
      <c r="O167" s="60"/>
      <c r="P167" s="60"/>
      <c r="Q167" s="60"/>
      <c r="R167" s="60"/>
      <c r="S167" s="60"/>
      <c r="T167" s="60"/>
      <c r="U167" s="60"/>
      <c r="V167" s="60"/>
      <c r="W167" s="60"/>
      <c r="X167" s="60"/>
      <c r="Z167" s="19"/>
      <c r="AA167" s="19"/>
      <c r="AB167" s="19"/>
      <c r="AC167" s="19"/>
      <c r="AD167" s="19"/>
      <c r="AE167" s="19"/>
      <c r="AF167" s="19"/>
      <c r="AG167" s="19"/>
      <c r="AH167" s="19"/>
      <c r="AI167" s="19"/>
      <c r="AJ167" s="19"/>
      <c r="AK167" s="19"/>
      <c r="AL167" s="19"/>
      <c r="AM167" s="19"/>
      <c r="AN167" s="19"/>
      <c r="AO167" s="19"/>
      <c r="AP167" s="19"/>
      <c r="AQ167" s="19"/>
      <c r="AR167" s="19"/>
      <c r="AS167" s="19"/>
      <c r="AT167" s="19"/>
      <c r="AU167" s="19"/>
      <c r="AV167" s="19"/>
      <c r="BT167" s="3"/>
      <c r="BU167" s="3"/>
      <c r="BV167" s="19"/>
      <c r="BW167" s="19"/>
      <c r="BX167" s="19"/>
      <c r="BY167" s="19"/>
      <c r="BZ167" s="19"/>
      <c r="CA167" s="19"/>
      <c r="CB167" s="19"/>
      <c r="CC167" s="19"/>
      <c r="CD167" s="19"/>
      <c r="CG167" s="35"/>
      <c r="CI167" s="19"/>
      <c r="CJ167" s="19"/>
      <c r="CK167" s="19"/>
      <c r="CL167" s="19"/>
      <c r="CM167" s="19"/>
      <c r="CN167" s="19"/>
      <c r="CO167" s="19"/>
      <c r="CP167" s="19"/>
      <c r="CQ167" s="19"/>
      <c r="CR167" s="19"/>
      <c r="CS167" s="19"/>
      <c r="CT167" s="19"/>
      <c r="CU167" s="19"/>
      <c r="CV167" s="19"/>
      <c r="CW167" s="19"/>
      <c r="CX167" s="19"/>
      <c r="CY167" s="19"/>
      <c r="CZ167" s="19"/>
      <c r="DA167" s="19"/>
      <c r="DB167" s="19"/>
      <c r="DC167" s="19"/>
      <c r="FV167" s="3"/>
      <c r="GL167" s="3"/>
      <c r="GM167" s="3"/>
      <c r="GN167" s="8"/>
      <c r="GO167" s="5"/>
      <c r="GP167" s="2"/>
      <c r="HJ167" s="17"/>
      <c r="IJ167" s="11"/>
    </row>
    <row r="168" spans="1:250" s="566" customFormat="1" x14ac:dyDescent="0.2">
      <c r="B168" s="1"/>
      <c r="C168" s="60"/>
      <c r="D168" s="60"/>
      <c r="E168" s="60"/>
      <c r="F168" s="60"/>
      <c r="G168" s="60"/>
      <c r="H168" s="60"/>
      <c r="I168" s="60"/>
      <c r="J168" s="60"/>
      <c r="K168" s="60"/>
      <c r="L168" s="60"/>
      <c r="M168" s="60"/>
      <c r="N168" s="60"/>
      <c r="O168" s="60"/>
      <c r="P168" s="60"/>
      <c r="Q168" s="60"/>
      <c r="R168" s="60"/>
      <c r="S168" s="60"/>
      <c r="T168" s="60"/>
      <c r="U168" s="60"/>
      <c r="V168" s="60"/>
      <c r="W168" s="60"/>
      <c r="X168" s="60"/>
      <c r="Z168" s="19"/>
      <c r="AA168" s="19"/>
      <c r="AB168" s="19"/>
      <c r="AC168" s="19"/>
      <c r="AD168" s="19"/>
      <c r="AE168" s="19"/>
      <c r="AF168" s="19"/>
      <c r="AG168" s="19"/>
      <c r="AH168" s="19"/>
      <c r="AI168" s="19"/>
      <c r="AJ168" s="19"/>
      <c r="AK168" s="19"/>
      <c r="AL168" s="19"/>
      <c r="AM168" s="19"/>
      <c r="AN168" s="19"/>
      <c r="AO168" s="19"/>
      <c r="AP168" s="19"/>
      <c r="AQ168" s="19"/>
      <c r="AR168" s="19"/>
      <c r="AS168" s="19"/>
      <c r="AT168" s="19"/>
      <c r="AU168" s="19"/>
      <c r="AV168" s="19"/>
      <c r="BT168" s="3"/>
      <c r="BU168" s="3"/>
      <c r="BV168" s="19"/>
      <c r="BW168" s="19"/>
      <c r="BX168" s="19"/>
      <c r="BY168" s="19"/>
      <c r="BZ168" s="19"/>
      <c r="CA168" s="19"/>
      <c r="CB168" s="19"/>
      <c r="CC168" s="19"/>
      <c r="CD168" s="19"/>
      <c r="CG168" s="35"/>
      <c r="CI168" s="19"/>
      <c r="CJ168" s="19"/>
      <c r="CK168" s="19"/>
      <c r="CL168" s="19"/>
      <c r="CM168" s="19"/>
      <c r="CN168" s="19"/>
      <c r="CO168" s="19"/>
      <c r="CP168" s="19"/>
      <c r="CQ168" s="19"/>
      <c r="CR168" s="19"/>
      <c r="CS168" s="19"/>
      <c r="CT168" s="19"/>
      <c r="CU168" s="19"/>
      <c r="CV168" s="19"/>
      <c r="CW168" s="19"/>
      <c r="CX168" s="19"/>
      <c r="CY168" s="19"/>
      <c r="CZ168" s="19"/>
      <c r="DA168" s="19"/>
      <c r="DB168" s="19"/>
      <c r="DC168" s="19"/>
      <c r="FV168" s="3"/>
      <c r="GL168" s="3"/>
      <c r="GM168" s="3"/>
      <c r="GN168" s="8"/>
      <c r="GO168" s="5"/>
      <c r="GP168" s="2"/>
      <c r="HJ168" s="17"/>
      <c r="IJ168" s="11"/>
    </row>
    <row r="169" spans="1:250" s="566" customFormat="1" x14ac:dyDescent="0.2">
      <c r="B169" s="1"/>
      <c r="C169" s="60"/>
      <c r="D169" s="60"/>
      <c r="E169" s="60"/>
      <c r="F169" s="60"/>
      <c r="G169" s="60"/>
      <c r="H169" s="60"/>
      <c r="I169" s="60"/>
      <c r="J169" s="60"/>
      <c r="K169" s="60"/>
      <c r="L169" s="60"/>
      <c r="M169" s="60"/>
      <c r="N169" s="60"/>
      <c r="O169" s="60"/>
      <c r="P169" s="60"/>
      <c r="Q169" s="60"/>
      <c r="R169" s="60"/>
      <c r="S169" s="60"/>
      <c r="T169" s="60"/>
      <c r="U169" s="60"/>
      <c r="V169" s="60"/>
      <c r="W169" s="60"/>
      <c r="X169" s="60"/>
      <c r="Z169" s="19"/>
      <c r="AA169" s="19"/>
      <c r="AB169" s="19"/>
      <c r="AC169" s="19"/>
      <c r="AD169" s="19"/>
      <c r="AE169" s="19"/>
      <c r="AF169" s="19"/>
      <c r="AG169" s="19"/>
      <c r="AH169" s="19"/>
      <c r="AI169" s="19"/>
      <c r="AJ169" s="19"/>
      <c r="AK169" s="19"/>
      <c r="AL169" s="19"/>
      <c r="AM169" s="19"/>
      <c r="AN169" s="19"/>
      <c r="AO169" s="19"/>
      <c r="AP169" s="19"/>
      <c r="AQ169" s="19"/>
      <c r="AR169" s="19"/>
      <c r="AS169" s="19"/>
      <c r="AT169" s="19"/>
      <c r="AU169" s="19"/>
      <c r="AV169" s="19"/>
      <c r="BT169" s="3"/>
      <c r="BU169" s="3">
        <v>2013</v>
      </c>
      <c r="BV169" s="19">
        <v>2.0563153968284333</v>
      </c>
      <c r="BW169" s="19">
        <v>0.50945609746248</v>
      </c>
      <c r="BX169" s="19">
        <v>0.91773457911989309</v>
      </c>
      <c r="BY169" s="19">
        <v>0.70885979101648477</v>
      </c>
      <c r="BZ169" s="19">
        <v>0.78312639856629762</v>
      </c>
      <c r="CA169" s="19">
        <v>1.0476085381889151</v>
      </c>
      <c r="CB169" s="19">
        <v>1.0476024172202245</v>
      </c>
      <c r="CC169" s="19">
        <v>0.8509376675206215</v>
      </c>
      <c r="CD169" s="19">
        <v>0.65054514196352908</v>
      </c>
      <c r="CE169" s="19">
        <v>0.50945907413069935</v>
      </c>
      <c r="CG169" s="35"/>
      <c r="CI169" s="19"/>
      <c r="CJ169" s="19"/>
      <c r="CK169" s="19"/>
      <c r="CL169" s="19"/>
      <c r="CM169" s="19"/>
      <c r="CN169" s="19"/>
      <c r="CO169" s="19"/>
      <c r="CP169" s="19"/>
      <c r="CQ169" s="19"/>
      <c r="CR169" s="19"/>
      <c r="CS169" s="19"/>
      <c r="CT169" s="19"/>
      <c r="CU169" s="19"/>
      <c r="CV169" s="19"/>
      <c r="CW169" s="19"/>
      <c r="CX169" s="19"/>
      <c r="CY169" s="19"/>
      <c r="CZ169" s="19"/>
      <c r="DA169" s="19"/>
      <c r="DB169" s="19"/>
      <c r="DC169" s="19"/>
      <c r="FV169" s="3"/>
      <c r="GL169" s="3"/>
      <c r="GM169" s="3"/>
      <c r="GN169" s="8"/>
      <c r="GO169" s="5"/>
      <c r="GP169" s="2"/>
      <c r="HJ169" s="17"/>
      <c r="IJ169" s="11"/>
    </row>
    <row r="170" spans="1:250" x14ac:dyDescent="0.2">
      <c r="BU170" s="3">
        <v>2014</v>
      </c>
      <c r="BV170" s="19">
        <v>2.0895231172408515</v>
      </c>
      <c r="BW170" s="19">
        <v>0.50817395213709859</v>
      </c>
      <c r="BX170" s="19">
        <v>0.92528803537220916</v>
      </c>
      <c r="BY170" s="19">
        <v>0.71073105538086556</v>
      </c>
      <c r="BZ170" s="19">
        <v>0.77273878141727748</v>
      </c>
      <c r="CA170" s="19">
        <v>1.06184744847274</v>
      </c>
      <c r="CB170" s="19">
        <v>1.0618412205701133</v>
      </c>
      <c r="CC170" s="19">
        <v>0.8509376675206215</v>
      </c>
      <c r="CD170" s="19">
        <v>0.65763094191137783</v>
      </c>
      <c r="CE170" s="19">
        <v>0.5081769326748945</v>
      </c>
      <c r="CG170" s="35"/>
      <c r="CH170" s="8"/>
      <c r="EG170" s="8"/>
      <c r="EK170" s="11"/>
      <c r="EL170" s="11"/>
      <c r="EM170" s="11"/>
      <c r="EN170" s="11"/>
      <c r="EO170" s="11"/>
      <c r="EP170" s="11"/>
      <c r="EQ170" s="11"/>
      <c r="ER170" s="11"/>
      <c r="ET170" s="11"/>
      <c r="EU170" s="11"/>
      <c r="EV170" s="11"/>
      <c r="EW170" s="11"/>
      <c r="FV170" s="3"/>
      <c r="GL170" s="3"/>
      <c r="GM170" s="3"/>
      <c r="GN170" s="8"/>
      <c r="GO170" s="5"/>
      <c r="HJ170" s="17"/>
    </row>
    <row r="171" spans="1:250" x14ac:dyDescent="0.2">
      <c r="BU171" s="3"/>
      <c r="BX171">
        <f>BX154*BY154</f>
        <v>0.62268427643113877</v>
      </c>
      <c r="BZ171">
        <f>(BZ154/BZ143)^(1/11)</f>
        <v>0.98939779871263611</v>
      </c>
      <c r="CG171" s="35"/>
      <c r="CH171" s="8"/>
      <c r="CV171">
        <v>0.19317996841272181</v>
      </c>
      <c r="CW171">
        <v>0.1585644816569923</v>
      </c>
      <c r="CX171">
        <v>0.37573945219058641</v>
      </c>
      <c r="CY171">
        <v>0.27251609773969954</v>
      </c>
      <c r="DR171">
        <f>INDEX(DR92:DR153,base_row,1)</f>
        <v>6.0657132759150599E-2</v>
      </c>
      <c r="DS171">
        <f>INDEX(DS92:DS153,base_row,1)</f>
        <v>0.18368766240490872</v>
      </c>
      <c r="EG171" s="8">
        <f>EG162+1</f>
        <v>1</v>
      </c>
      <c r="EH171" t="b">
        <f>(EG171+Begin_year_chart1&lt;=End_year_chart1)</f>
        <v>1</v>
      </c>
      <c r="EK171" s="11"/>
      <c r="EL171" s="11"/>
      <c r="EM171" s="11"/>
      <c r="EN171" s="11"/>
      <c r="EO171" s="11" t="e">
        <f ca="1">IF(EH171,OFFSET(#REF!,#REF!+$EG171,0),"")</f>
        <v>#REF!</v>
      </c>
      <c r="EP171" s="11" t="e">
        <f ca="1">IF($EH171,OFFSET(#REF!,#REF!+$EG171,0),"")</f>
        <v>#REF!</v>
      </c>
      <c r="EQ171" s="11" t="e">
        <f ca="1">IF($EH171,OFFSET(#REF!,#REF!+$EG171,0),"")</f>
        <v>#REF!</v>
      </c>
      <c r="ER171" s="11" t="e">
        <f ca="1">IF($EH171,OFFSET(#REF!,#REF!+$EG171,0),"")</f>
        <v>#REF!</v>
      </c>
      <c r="ET171" s="11" t="e">
        <f ca="1">IF($EH171,OFFSET(#REF!,#REF!+$EG171,0),"")</f>
        <v>#REF!</v>
      </c>
      <c r="EU171" s="11" t="e">
        <f ca="1">IF($EH171,OFFSET(#REF!,#REF!+$EG171,0),"")</f>
        <v>#REF!</v>
      </c>
      <c r="EV171" s="11" t="e">
        <f ca="1">IF($EH171,OFFSET(#REF!,#REF!+$EG171,0),"")</f>
        <v>#REF!</v>
      </c>
      <c r="EW171" s="11" t="e">
        <f ca="1">IF($EH171,OFFSET(#REF!,#REF!+$EG171,0),"")</f>
        <v>#REF!</v>
      </c>
      <c r="FV171" s="3"/>
      <c r="GL171" s="3"/>
      <c r="GM171" s="3"/>
      <c r="GN171" s="8"/>
      <c r="GO171" s="5"/>
      <c r="HJ171" s="17"/>
      <c r="HL171" s="2" t="s">
        <v>55</v>
      </c>
    </row>
    <row r="172" spans="1:250" x14ac:dyDescent="0.2">
      <c r="BU172" s="3"/>
      <c r="BX172">
        <f>LN(BX157)</f>
        <v>-9.8698320305794535E-2</v>
      </c>
      <c r="BY172" s="566">
        <f>LN(BY157)</f>
        <v>-0.37568890441389136</v>
      </c>
      <c r="BZ172">
        <f>BX172/(BX172+BY172)</f>
        <v>0.20805433865575765</v>
      </c>
      <c r="CA172" t="s">
        <v>1480</v>
      </c>
      <c r="CG172" s="35"/>
      <c r="CH172" s="8"/>
      <c r="DC172">
        <v>-1.3764419303596612E-3</v>
      </c>
      <c r="DD172">
        <v>-2.4059571119773942E-3</v>
      </c>
      <c r="DE172">
        <v>-1.3742014352989265E-2</v>
      </c>
      <c r="DF172">
        <v>2.6065307443558501E-3</v>
      </c>
      <c r="DV172">
        <v>-2.6996284006505063E-2</v>
      </c>
      <c r="DW172">
        <v>-2.290210832879978E-2</v>
      </c>
      <c r="DX172">
        <v>1.154962278973674E-2</v>
      </c>
      <c r="DY172">
        <v>-1.3582256648764706E-2</v>
      </c>
      <c r="ET172" s="11" t="str">
        <f ca="1">IF($EH172,OFFSET(#REF!,#REF!+$EG172,0),"")</f>
        <v/>
      </c>
      <c r="EU172" s="11" t="str">
        <f ca="1">IF($EH172,OFFSET(#REF!,#REF!+$EG172,0),"")</f>
        <v/>
      </c>
      <c r="EV172" s="11" t="str">
        <f ca="1">IF($EH172,OFFSET(#REF!,#REF!+$EG172,0),"")</f>
        <v/>
      </c>
      <c r="EW172" s="11" t="str">
        <f ca="1">IF($EH172,OFFSET(#REF!,#REF!+$EG172,0),"")</f>
        <v/>
      </c>
      <c r="FV172" s="3"/>
      <c r="GL172" s="3"/>
      <c r="GM172" s="3"/>
      <c r="GN172" s="8">
        <v>182</v>
      </c>
      <c r="GO172" s="5"/>
      <c r="GP172" s="10" t="s">
        <v>45</v>
      </c>
      <c r="GQ172" s="10"/>
      <c r="GZ172" t="s">
        <v>291</v>
      </c>
      <c r="HJ172" s="17"/>
    </row>
    <row r="173" spans="1:250" x14ac:dyDescent="0.2">
      <c r="A173" s="2" t="s">
        <v>63</v>
      </c>
      <c r="C173" s="2" t="s">
        <v>63</v>
      </c>
      <c r="Z173" s="2" t="s">
        <v>590</v>
      </c>
      <c r="AX173" s="2" t="s">
        <v>21</v>
      </c>
      <c r="BU173" s="68"/>
      <c r="BV173" s="6" t="s">
        <v>75</v>
      </c>
      <c r="BW173" s="6"/>
      <c r="CG173" s="35"/>
      <c r="CH173" s="8"/>
      <c r="CI173" s="2" t="s">
        <v>24</v>
      </c>
      <c r="DF173" s="2" t="s">
        <v>25</v>
      </c>
      <c r="EC173" s="2" t="s">
        <v>27</v>
      </c>
      <c r="EZ173" s="2" t="s">
        <v>68</v>
      </c>
      <c r="FV173" s="3"/>
      <c r="GA173" s="6" t="s">
        <v>69</v>
      </c>
      <c r="GE173" s="6" t="s">
        <v>70</v>
      </c>
      <c r="GI173" t="s">
        <v>97</v>
      </c>
      <c r="GJ173" t="s">
        <v>73</v>
      </c>
      <c r="GK173" t="s">
        <v>74</v>
      </c>
      <c r="GL173" s="3"/>
      <c r="GM173" s="3"/>
      <c r="GN173" s="8"/>
      <c r="GO173" s="5" t="s">
        <v>39</v>
      </c>
      <c r="GP173">
        <f>Begin_year_chart1-1949</f>
        <v>36</v>
      </c>
      <c r="GV173" t="s">
        <v>112</v>
      </c>
      <c r="GY173" s="69"/>
      <c r="GZ173" t="s">
        <v>113</v>
      </c>
      <c r="HD173" s="69"/>
      <c r="HE173" t="s">
        <v>114</v>
      </c>
      <c r="HJ173" s="17"/>
      <c r="HL173" s="6"/>
      <c r="HM173" s="6" t="s">
        <v>75</v>
      </c>
      <c r="HN173" s="6"/>
      <c r="HX173" s="8"/>
      <c r="HY173" s="5" t="s">
        <v>39</v>
      </c>
      <c r="HZ173">
        <f>Begin_year_chart1-1949</f>
        <v>36</v>
      </c>
      <c r="IF173" t="s">
        <v>131</v>
      </c>
      <c r="IJ173" t="s">
        <v>132</v>
      </c>
      <c r="IP173" t="s">
        <v>130</v>
      </c>
    </row>
    <row r="174" spans="1:250" x14ac:dyDescent="0.2">
      <c r="BU174" s="3"/>
      <c r="BV174" s="80" t="s">
        <v>17</v>
      </c>
      <c r="BW174" s="243" t="s">
        <v>95</v>
      </c>
      <c r="BX174" s="80" t="s">
        <v>494</v>
      </c>
      <c r="BY174" s="243"/>
      <c r="BZ174" s="80"/>
      <c r="CA174" s="80"/>
      <c r="CB174" s="80" t="s">
        <v>76</v>
      </c>
      <c r="CC174" s="80"/>
      <c r="CD174" s="80" t="s">
        <v>34</v>
      </c>
      <c r="CE174" s="80" t="s">
        <v>33</v>
      </c>
      <c r="CG174" s="35"/>
      <c r="CH174" s="8"/>
      <c r="FV174" s="3"/>
      <c r="GL174" s="3"/>
      <c r="GM174" s="3"/>
      <c r="GN174" s="8"/>
      <c r="GO174" s="5" t="s">
        <v>40</v>
      </c>
      <c r="GP174">
        <f>End_year_chart1-1949</f>
        <v>68</v>
      </c>
      <c r="GV174" t="s">
        <v>107</v>
      </c>
      <c r="GY174" s="69"/>
      <c r="GZ174" t="s">
        <v>109</v>
      </c>
      <c r="HD174" s="69"/>
      <c r="HE174" t="s">
        <v>88</v>
      </c>
      <c r="HJ174" s="17"/>
      <c r="HO174" t="s">
        <v>81</v>
      </c>
      <c r="HS174" t="s">
        <v>76</v>
      </c>
      <c r="HU174" t="s">
        <v>34</v>
      </c>
      <c r="HV174" t="s">
        <v>33</v>
      </c>
      <c r="HX174" s="8"/>
      <c r="HY174" s="5" t="s">
        <v>40</v>
      </c>
      <c r="HZ174">
        <f>End_year_chart1-1949</f>
        <v>68</v>
      </c>
      <c r="IF174" t="s">
        <v>107</v>
      </c>
      <c r="IJ174" t="s">
        <v>109</v>
      </c>
      <c r="IP174" t="s">
        <v>88</v>
      </c>
    </row>
    <row r="175" spans="1:250" x14ac:dyDescent="0.2">
      <c r="B175" t="s">
        <v>12</v>
      </c>
      <c r="C175" s="78" t="str">
        <f>C2</f>
        <v>311/312</v>
      </c>
      <c r="D175" s="78" t="str">
        <f>D2</f>
        <v>313/314</v>
      </c>
      <c r="E175" s="78" t="str">
        <f>E2</f>
        <v>315/316</v>
      </c>
      <c r="F175" s="78" t="s">
        <v>484</v>
      </c>
      <c r="G175" s="78" t="s">
        <v>484</v>
      </c>
      <c r="H175" s="78" t="s">
        <v>484</v>
      </c>
      <c r="I175" s="78">
        <f t="shared" ref="I175:X175" si="483">I255</f>
        <v>321</v>
      </c>
      <c r="J175" s="78">
        <f t="shared" si="483"/>
        <v>322</v>
      </c>
      <c r="K175" s="78">
        <f t="shared" si="483"/>
        <v>323</v>
      </c>
      <c r="L175" s="78">
        <f t="shared" si="483"/>
        <v>324</v>
      </c>
      <c r="M175" s="78">
        <f t="shared" si="483"/>
        <v>325</v>
      </c>
      <c r="N175" s="78">
        <f t="shared" si="483"/>
        <v>326</v>
      </c>
      <c r="O175" s="78">
        <f t="shared" si="483"/>
        <v>327</v>
      </c>
      <c r="P175" s="78">
        <f t="shared" si="483"/>
        <v>331</v>
      </c>
      <c r="Q175" s="78">
        <f t="shared" si="483"/>
        <v>332</v>
      </c>
      <c r="R175" s="78">
        <f t="shared" si="483"/>
        <v>333</v>
      </c>
      <c r="S175" s="78">
        <f t="shared" si="483"/>
        <v>334</v>
      </c>
      <c r="T175" s="78">
        <f t="shared" si="483"/>
        <v>335</v>
      </c>
      <c r="U175" s="78">
        <f t="shared" si="483"/>
        <v>336</v>
      </c>
      <c r="V175" s="78">
        <f t="shared" si="483"/>
        <v>337</v>
      </c>
      <c r="W175" s="78">
        <f t="shared" si="483"/>
        <v>339</v>
      </c>
      <c r="X175" s="80" t="str">
        <f t="shared" si="483"/>
        <v xml:space="preserve">  Total</v>
      </c>
      <c r="Z175" s="78" t="str">
        <f>C255</f>
        <v>311/312</v>
      </c>
      <c r="AA175" s="78" t="str">
        <f t="shared" ref="AA175:AT175" si="484">D255</f>
        <v>313/314</v>
      </c>
      <c r="AB175" s="78" t="str">
        <f t="shared" si="484"/>
        <v>315/316</v>
      </c>
      <c r="AC175" s="78" t="str">
        <f t="shared" si="484"/>
        <v>Not Used</v>
      </c>
      <c r="AD175" s="78" t="str">
        <f t="shared" si="484"/>
        <v>Not Used</v>
      </c>
      <c r="AE175" s="78" t="str">
        <f t="shared" si="484"/>
        <v>Not Used</v>
      </c>
      <c r="AF175" s="78">
        <f t="shared" si="484"/>
        <v>321</v>
      </c>
      <c r="AG175" s="78">
        <f t="shared" si="484"/>
        <v>322</v>
      </c>
      <c r="AH175" s="78">
        <f t="shared" si="484"/>
        <v>323</v>
      </c>
      <c r="AI175" s="78">
        <f t="shared" si="484"/>
        <v>324</v>
      </c>
      <c r="AJ175" s="78">
        <f t="shared" si="484"/>
        <v>325</v>
      </c>
      <c r="AK175" s="78">
        <f t="shared" si="484"/>
        <v>326</v>
      </c>
      <c r="AL175" s="78">
        <f t="shared" si="484"/>
        <v>327</v>
      </c>
      <c r="AM175" s="78">
        <f t="shared" si="484"/>
        <v>331</v>
      </c>
      <c r="AN175" s="78">
        <f t="shared" si="484"/>
        <v>332</v>
      </c>
      <c r="AO175" s="78">
        <f t="shared" si="484"/>
        <v>333</v>
      </c>
      <c r="AP175" s="78">
        <f t="shared" si="484"/>
        <v>334</v>
      </c>
      <c r="AQ175" s="78">
        <f t="shared" si="484"/>
        <v>335</v>
      </c>
      <c r="AR175" s="78">
        <f t="shared" si="484"/>
        <v>336</v>
      </c>
      <c r="AS175" s="78">
        <f t="shared" si="484"/>
        <v>337</v>
      </c>
      <c r="AT175" s="78">
        <f t="shared" si="484"/>
        <v>339</v>
      </c>
      <c r="AU175" s="80" t="s">
        <v>18</v>
      </c>
      <c r="AV175" s="80"/>
      <c r="AX175" s="78" t="str">
        <f t="shared" ref="AX175:BR175" si="485">C175</f>
        <v>311/312</v>
      </c>
      <c r="AY175" s="78" t="str">
        <f t="shared" si="485"/>
        <v>313/314</v>
      </c>
      <c r="AZ175" s="78" t="str">
        <f t="shared" si="485"/>
        <v>315/316</v>
      </c>
      <c r="BA175" s="78" t="str">
        <f t="shared" si="485"/>
        <v>Not Used</v>
      </c>
      <c r="BB175" s="78" t="str">
        <f t="shared" si="485"/>
        <v>Not Used</v>
      </c>
      <c r="BC175" s="78" t="str">
        <f t="shared" si="485"/>
        <v>Not Used</v>
      </c>
      <c r="BD175" s="78">
        <f t="shared" si="485"/>
        <v>321</v>
      </c>
      <c r="BE175" s="78">
        <f t="shared" si="485"/>
        <v>322</v>
      </c>
      <c r="BF175" s="78">
        <f t="shared" si="485"/>
        <v>323</v>
      </c>
      <c r="BG175" s="78">
        <f t="shared" si="485"/>
        <v>324</v>
      </c>
      <c r="BH175" s="78">
        <f t="shared" si="485"/>
        <v>325</v>
      </c>
      <c r="BI175" s="78">
        <f t="shared" si="485"/>
        <v>326</v>
      </c>
      <c r="BJ175" s="78">
        <f t="shared" si="485"/>
        <v>327</v>
      </c>
      <c r="BK175" s="78">
        <f t="shared" si="485"/>
        <v>331</v>
      </c>
      <c r="BL175" s="78">
        <f t="shared" si="485"/>
        <v>332</v>
      </c>
      <c r="BM175" s="78">
        <f t="shared" si="485"/>
        <v>333</v>
      </c>
      <c r="BN175" s="78">
        <f t="shared" si="485"/>
        <v>334</v>
      </c>
      <c r="BO175" s="78">
        <f t="shared" si="485"/>
        <v>335</v>
      </c>
      <c r="BP175" s="78">
        <f t="shared" si="485"/>
        <v>336</v>
      </c>
      <c r="BQ175" s="78">
        <f t="shared" si="485"/>
        <v>337</v>
      </c>
      <c r="BR175" s="78">
        <f t="shared" si="485"/>
        <v>339</v>
      </c>
      <c r="BS175" s="78" t="s">
        <v>16</v>
      </c>
      <c r="BU175" s="3"/>
      <c r="BV175" s="80" t="s">
        <v>482</v>
      </c>
      <c r="BW175" s="243" t="s">
        <v>77</v>
      </c>
      <c r="BX175" s="78" t="s">
        <v>457</v>
      </c>
      <c r="BY175" s="244" t="s">
        <v>481</v>
      </c>
      <c r="BZ175" s="80" t="s">
        <v>77</v>
      </c>
      <c r="CA175" s="80" t="s">
        <v>78</v>
      </c>
      <c r="CB175" s="80" t="s">
        <v>79</v>
      </c>
      <c r="CC175" s="80"/>
      <c r="CD175" s="80" t="s">
        <v>33</v>
      </c>
      <c r="CE175" s="80" t="s">
        <v>84</v>
      </c>
      <c r="CG175" s="35"/>
      <c r="CH175" s="8" t="s">
        <v>12</v>
      </c>
      <c r="CI175" s="78" t="str">
        <f t="shared" ref="CI175:DC175" si="486">C175</f>
        <v>311/312</v>
      </c>
      <c r="CJ175" s="78" t="str">
        <f t="shared" si="486"/>
        <v>313/314</v>
      </c>
      <c r="CK175" s="78" t="str">
        <f t="shared" si="486"/>
        <v>315/316</v>
      </c>
      <c r="CL175" s="78" t="str">
        <f t="shared" si="486"/>
        <v>Not Used</v>
      </c>
      <c r="CM175" s="78" t="str">
        <f t="shared" si="486"/>
        <v>Not Used</v>
      </c>
      <c r="CN175" s="78" t="str">
        <f t="shared" si="486"/>
        <v>Not Used</v>
      </c>
      <c r="CO175" s="78">
        <f t="shared" si="486"/>
        <v>321</v>
      </c>
      <c r="CP175" s="78">
        <f t="shared" si="486"/>
        <v>322</v>
      </c>
      <c r="CQ175" s="78">
        <f t="shared" si="486"/>
        <v>323</v>
      </c>
      <c r="CR175" s="78">
        <f t="shared" si="486"/>
        <v>324</v>
      </c>
      <c r="CS175" s="78">
        <f t="shared" si="486"/>
        <v>325</v>
      </c>
      <c r="CT175" s="78">
        <f t="shared" si="486"/>
        <v>326</v>
      </c>
      <c r="CU175" s="78">
        <f t="shared" si="486"/>
        <v>327</v>
      </c>
      <c r="CV175" s="78">
        <f t="shared" si="486"/>
        <v>331</v>
      </c>
      <c r="CW175" s="78">
        <f t="shared" si="486"/>
        <v>332</v>
      </c>
      <c r="CX175" s="78">
        <f t="shared" si="486"/>
        <v>333</v>
      </c>
      <c r="CY175" s="78">
        <f t="shared" si="486"/>
        <v>334</v>
      </c>
      <c r="CZ175" s="78">
        <f t="shared" si="486"/>
        <v>335</v>
      </c>
      <c r="DA175" s="78">
        <f t="shared" si="486"/>
        <v>336</v>
      </c>
      <c r="DB175" s="78">
        <f t="shared" si="486"/>
        <v>337</v>
      </c>
      <c r="DC175" s="78">
        <f t="shared" si="486"/>
        <v>339</v>
      </c>
      <c r="DF175" s="80" t="str">
        <f t="shared" ref="DF175:DZ175" si="487">C175</f>
        <v>311/312</v>
      </c>
      <c r="DG175" s="80" t="str">
        <f t="shared" si="487"/>
        <v>313/314</v>
      </c>
      <c r="DH175" s="80" t="str">
        <f t="shared" si="487"/>
        <v>315/316</v>
      </c>
      <c r="DI175" s="80" t="str">
        <f t="shared" si="487"/>
        <v>Not Used</v>
      </c>
      <c r="DJ175" s="80" t="str">
        <f t="shared" si="487"/>
        <v>Not Used</v>
      </c>
      <c r="DK175" s="80" t="str">
        <f t="shared" si="487"/>
        <v>Not Used</v>
      </c>
      <c r="DL175" s="80">
        <f t="shared" si="487"/>
        <v>321</v>
      </c>
      <c r="DM175" s="80">
        <f t="shared" si="487"/>
        <v>322</v>
      </c>
      <c r="DN175" s="80">
        <f t="shared" si="487"/>
        <v>323</v>
      </c>
      <c r="DO175" s="80">
        <f t="shared" si="487"/>
        <v>324</v>
      </c>
      <c r="DP175" s="80">
        <f t="shared" si="487"/>
        <v>325</v>
      </c>
      <c r="DQ175" s="80">
        <f t="shared" si="487"/>
        <v>326</v>
      </c>
      <c r="DR175" s="80">
        <f t="shared" si="487"/>
        <v>327</v>
      </c>
      <c r="DS175" s="80">
        <f t="shared" si="487"/>
        <v>331</v>
      </c>
      <c r="DT175" s="80">
        <f t="shared" si="487"/>
        <v>332</v>
      </c>
      <c r="DU175" s="80">
        <f t="shared" si="487"/>
        <v>333</v>
      </c>
      <c r="DV175" s="80">
        <f t="shared" si="487"/>
        <v>334</v>
      </c>
      <c r="DW175" s="80">
        <f t="shared" si="487"/>
        <v>335</v>
      </c>
      <c r="DX175" s="80">
        <f t="shared" si="487"/>
        <v>336</v>
      </c>
      <c r="DY175" s="80">
        <f t="shared" si="487"/>
        <v>337</v>
      </c>
      <c r="DZ175" s="80">
        <f t="shared" si="487"/>
        <v>339</v>
      </c>
      <c r="EA175" s="80" t="s">
        <v>16</v>
      </c>
      <c r="EC175" t="str">
        <f t="shared" ref="EC175:EW175" si="488">C175</f>
        <v>311/312</v>
      </c>
      <c r="ED175" t="str">
        <f t="shared" si="488"/>
        <v>313/314</v>
      </c>
      <c r="EE175" t="str">
        <f t="shared" si="488"/>
        <v>315/316</v>
      </c>
      <c r="EF175" t="str">
        <f t="shared" si="488"/>
        <v>Not Used</v>
      </c>
      <c r="EG175" t="str">
        <f t="shared" si="488"/>
        <v>Not Used</v>
      </c>
      <c r="EH175" t="str">
        <f t="shared" si="488"/>
        <v>Not Used</v>
      </c>
      <c r="EI175">
        <f t="shared" si="488"/>
        <v>321</v>
      </c>
      <c r="EJ175">
        <f t="shared" si="488"/>
        <v>322</v>
      </c>
      <c r="EK175">
        <f t="shared" si="488"/>
        <v>323</v>
      </c>
      <c r="EL175">
        <f t="shared" si="488"/>
        <v>324</v>
      </c>
      <c r="EM175">
        <f t="shared" si="488"/>
        <v>325</v>
      </c>
      <c r="EN175">
        <f t="shared" si="488"/>
        <v>326</v>
      </c>
      <c r="EO175">
        <f t="shared" si="488"/>
        <v>327</v>
      </c>
      <c r="EP175">
        <f t="shared" si="488"/>
        <v>331</v>
      </c>
      <c r="EQ175">
        <f t="shared" si="488"/>
        <v>332</v>
      </c>
      <c r="ER175">
        <f t="shared" si="488"/>
        <v>333</v>
      </c>
      <c r="ES175">
        <f t="shared" si="488"/>
        <v>334</v>
      </c>
      <c r="ET175">
        <f t="shared" si="488"/>
        <v>335</v>
      </c>
      <c r="EU175">
        <f t="shared" si="488"/>
        <v>336</v>
      </c>
      <c r="EV175">
        <f t="shared" si="488"/>
        <v>337</v>
      </c>
      <c r="EW175">
        <f t="shared" si="488"/>
        <v>339</v>
      </c>
      <c r="EZ175" t="str">
        <f t="shared" ref="EZ175:FU175" si="489">C175</f>
        <v>311/312</v>
      </c>
      <c r="FA175" t="str">
        <f t="shared" si="489"/>
        <v>313/314</v>
      </c>
      <c r="FB175" t="str">
        <f t="shared" si="489"/>
        <v>315/316</v>
      </c>
      <c r="FC175" t="str">
        <f t="shared" si="489"/>
        <v>Not Used</v>
      </c>
      <c r="FD175" t="str">
        <f t="shared" si="489"/>
        <v>Not Used</v>
      </c>
      <c r="FE175" t="str">
        <f t="shared" si="489"/>
        <v>Not Used</v>
      </c>
      <c r="FF175">
        <f t="shared" si="489"/>
        <v>321</v>
      </c>
      <c r="FG175">
        <f t="shared" si="489"/>
        <v>322</v>
      </c>
      <c r="FH175">
        <f t="shared" si="489"/>
        <v>323</v>
      </c>
      <c r="FI175">
        <f t="shared" si="489"/>
        <v>324</v>
      </c>
      <c r="FJ175">
        <f t="shared" si="489"/>
        <v>325</v>
      </c>
      <c r="FK175">
        <f t="shared" si="489"/>
        <v>326</v>
      </c>
      <c r="FL175">
        <f t="shared" si="489"/>
        <v>327</v>
      </c>
      <c r="FM175">
        <f t="shared" si="489"/>
        <v>331</v>
      </c>
      <c r="FN175">
        <f t="shared" si="489"/>
        <v>332</v>
      </c>
      <c r="FO175">
        <f t="shared" si="489"/>
        <v>333</v>
      </c>
      <c r="FP175">
        <f t="shared" si="489"/>
        <v>334</v>
      </c>
      <c r="FQ175">
        <f t="shared" si="489"/>
        <v>335</v>
      </c>
      <c r="FR175">
        <f t="shared" si="489"/>
        <v>336</v>
      </c>
      <c r="FS175">
        <f t="shared" si="489"/>
        <v>337</v>
      </c>
      <c r="FT175">
        <f t="shared" si="489"/>
        <v>339</v>
      </c>
      <c r="FU175" t="str">
        <f t="shared" si="489"/>
        <v xml:space="preserve">  Total</v>
      </c>
      <c r="FV175" s="3"/>
      <c r="FW175" t="s">
        <v>30</v>
      </c>
      <c r="FX175" t="s">
        <v>28</v>
      </c>
      <c r="FY175" t="s">
        <v>28</v>
      </c>
      <c r="GA175" t="s">
        <v>30</v>
      </c>
      <c r="GB175" t="s">
        <v>28</v>
      </c>
      <c r="GC175" t="s">
        <v>28</v>
      </c>
      <c r="GE175" t="s">
        <v>30</v>
      </c>
      <c r="GF175" t="s">
        <v>28</v>
      </c>
      <c r="GG175" t="s">
        <v>28</v>
      </c>
      <c r="GL175" s="3"/>
      <c r="GM175" s="3"/>
      <c r="GN175" s="8"/>
      <c r="GO175" s="5" t="s">
        <v>44</v>
      </c>
      <c r="GP175">
        <f>Base_year2-1949</f>
        <v>47</v>
      </c>
      <c r="GS175" t="s">
        <v>98</v>
      </c>
      <c r="GY175" s="69"/>
      <c r="HD175" s="69"/>
      <c r="HJ175" s="17"/>
      <c r="HM175" t="s">
        <v>17</v>
      </c>
      <c r="HN175" t="s">
        <v>95</v>
      </c>
      <c r="HO175" t="s">
        <v>80</v>
      </c>
      <c r="HP175" t="s">
        <v>82</v>
      </c>
      <c r="HQ175" t="s">
        <v>77</v>
      </c>
      <c r="HR175" t="s">
        <v>78</v>
      </c>
      <c r="HS175" t="s">
        <v>79</v>
      </c>
      <c r="HU175" t="s">
        <v>33</v>
      </c>
      <c r="HV175" t="s">
        <v>84</v>
      </c>
      <c r="HX175" s="8"/>
      <c r="HY175" s="5" t="s">
        <v>44</v>
      </c>
      <c r="HZ175">
        <f>Base_year2-1949</f>
        <v>47</v>
      </c>
    </row>
    <row r="176" spans="1:250" x14ac:dyDescent="0.2">
      <c r="A176" s="6" t="s">
        <v>63</v>
      </c>
      <c r="B176" t="s">
        <v>219</v>
      </c>
      <c r="C176" s="84" t="s">
        <v>96</v>
      </c>
      <c r="D176" s="84" t="s">
        <v>96</v>
      </c>
      <c r="E176" s="84" t="s">
        <v>96</v>
      </c>
      <c r="F176" s="84" t="s">
        <v>96</v>
      </c>
      <c r="G176" s="84" t="s">
        <v>96</v>
      </c>
      <c r="H176" s="84" t="s">
        <v>96</v>
      </c>
      <c r="I176" s="84" t="s">
        <v>96</v>
      </c>
      <c r="J176" s="84" t="s">
        <v>96</v>
      </c>
      <c r="K176" s="84" t="s">
        <v>96</v>
      </c>
      <c r="L176" s="84" t="s">
        <v>96</v>
      </c>
      <c r="M176" s="84" t="s">
        <v>96</v>
      </c>
      <c r="N176" s="84" t="s">
        <v>96</v>
      </c>
      <c r="O176" s="84" t="s">
        <v>96</v>
      </c>
      <c r="P176" s="84" t="s">
        <v>96</v>
      </c>
      <c r="Q176" s="84" t="s">
        <v>96</v>
      </c>
      <c r="R176" s="84" t="s">
        <v>96</v>
      </c>
      <c r="S176" s="84" t="s">
        <v>96</v>
      </c>
      <c r="T176" s="84" t="s">
        <v>96</v>
      </c>
      <c r="U176" s="84" t="s">
        <v>96</v>
      </c>
      <c r="V176" s="84" t="s">
        <v>96</v>
      </c>
      <c r="W176" s="84" t="s">
        <v>96</v>
      </c>
      <c r="X176" s="84" t="s">
        <v>96</v>
      </c>
      <c r="Z176" s="81" t="s">
        <v>96</v>
      </c>
      <c r="AA176" s="81" t="s">
        <v>96</v>
      </c>
      <c r="AB176" s="81" t="s">
        <v>96</v>
      </c>
      <c r="AC176" s="81" t="s">
        <v>96</v>
      </c>
      <c r="AD176" s="81" t="s">
        <v>96</v>
      </c>
      <c r="AE176" s="81" t="s">
        <v>96</v>
      </c>
      <c r="AF176" s="81" t="s">
        <v>96</v>
      </c>
      <c r="AG176" s="81" t="s">
        <v>96</v>
      </c>
      <c r="AH176" s="81" t="s">
        <v>96</v>
      </c>
      <c r="AI176" s="81" t="s">
        <v>96</v>
      </c>
      <c r="AJ176" s="81" t="s">
        <v>96</v>
      </c>
      <c r="AK176" s="81" t="s">
        <v>96</v>
      </c>
      <c r="AL176" s="81" t="s">
        <v>96</v>
      </c>
      <c r="AM176" s="81" t="s">
        <v>96</v>
      </c>
      <c r="AN176" s="81" t="s">
        <v>96</v>
      </c>
      <c r="AO176" s="81" t="s">
        <v>96</v>
      </c>
      <c r="AP176" s="81" t="s">
        <v>96</v>
      </c>
      <c r="AQ176" s="81" t="s">
        <v>96</v>
      </c>
      <c r="AR176" s="81" t="s">
        <v>96</v>
      </c>
      <c r="AS176" s="81" t="s">
        <v>96</v>
      </c>
      <c r="AT176" s="81" t="s">
        <v>96</v>
      </c>
      <c r="AU176" s="81" t="s">
        <v>96</v>
      </c>
      <c r="AV176" s="81"/>
      <c r="AX176" s="81" t="s">
        <v>96</v>
      </c>
      <c r="AY176" s="81" t="s">
        <v>96</v>
      </c>
      <c r="AZ176" s="81" t="s">
        <v>96</v>
      </c>
      <c r="BA176" s="81" t="s">
        <v>96</v>
      </c>
      <c r="BB176" s="81" t="s">
        <v>96</v>
      </c>
      <c r="BC176" s="81" t="s">
        <v>96</v>
      </c>
      <c r="BD176" s="81" t="s">
        <v>96</v>
      </c>
      <c r="BE176" s="81" t="s">
        <v>96</v>
      </c>
      <c r="BF176" s="81" t="s">
        <v>96</v>
      </c>
      <c r="BG176" s="81" t="s">
        <v>96</v>
      </c>
      <c r="BH176" s="81" t="s">
        <v>96</v>
      </c>
      <c r="BI176" s="81" t="s">
        <v>96</v>
      </c>
      <c r="BJ176" s="81" t="s">
        <v>96</v>
      </c>
      <c r="BK176" s="81" t="s">
        <v>96</v>
      </c>
      <c r="BL176" s="81" t="s">
        <v>96</v>
      </c>
      <c r="BM176" s="81" t="s">
        <v>96</v>
      </c>
      <c r="BN176" s="81" t="s">
        <v>96</v>
      </c>
      <c r="BO176" s="81" t="s">
        <v>96</v>
      </c>
      <c r="BP176" s="81" t="s">
        <v>96</v>
      </c>
      <c r="BQ176" s="81" t="s">
        <v>96</v>
      </c>
      <c r="BR176" s="81" t="s">
        <v>96</v>
      </c>
      <c r="BS176" s="81" t="s">
        <v>96</v>
      </c>
      <c r="BU176" s="3"/>
      <c r="BV176" s="80"/>
      <c r="BW176" s="243"/>
      <c r="BX176" s="80"/>
      <c r="BY176" s="243"/>
      <c r="BZ176" s="80"/>
      <c r="CA176" s="80"/>
      <c r="CB176" s="80"/>
      <c r="CC176" s="80"/>
      <c r="CD176" s="80"/>
      <c r="CE176" s="80"/>
      <c r="CG176" s="35"/>
      <c r="CH176" s="8" t="s">
        <v>13</v>
      </c>
      <c r="CI176" s="81" t="s">
        <v>63</v>
      </c>
      <c r="CJ176" s="81" t="s">
        <v>63</v>
      </c>
      <c r="CK176" s="81" t="s">
        <v>63</v>
      </c>
      <c r="CL176" s="81" t="s">
        <v>63</v>
      </c>
      <c r="CM176" s="81" t="s">
        <v>63</v>
      </c>
      <c r="CN176" s="81" t="s">
        <v>63</v>
      </c>
      <c r="CO176" s="81" t="s">
        <v>63</v>
      </c>
      <c r="CP176" s="81" t="s">
        <v>63</v>
      </c>
      <c r="CQ176" s="81" t="s">
        <v>63</v>
      </c>
      <c r="CR176" s="81" t="s">
        <v>63</v>
      </c>
      <c r="CS176" s="81" t="s">
        <v>63</v>
      </c>
      <c r="CT176" s="81" t="s">
        <v>63</v>
      </c>
      <c r="CU176" s="81" t="s">
        <v>63</v>
      </c>
      <c r="CV176" s="81" t="s">
        <v>63</v>
      </c>
      <c r="CW176" s="81" t="s">
        <v>63</v>
      </c>
      <c r="CX176" s="81" t="s">
        <v>63</v>
      </c>
      <c r="CY176" s="81" t="s">
        <v>63</v>
      </c>
      <c r="CZ176" s="81" t="s">
        <v>63</v>
      </c>
      <c r="DA176" s="81" t="s">
        <v>63</v>
      </c>
      <c r="DB176" s="81" t="s">
        <v>63</v>
      </c>
      <c r="DC176" s="81" t="s">
        <v>63</v>
      </c>
      <c r="DD176" t="s">
        <v>63</v>
      </c>
      <c r="DE176" t="s">
        <v>63</v>
      </c>
      <c r="DF176" s="81" t="s">
        <v>63</v>
      </c>
      <c r="DG176" s="81" t="s">
        <v>63</v>
      </c>
      <c r="DH176" s="81" t="s">
        <v>63</v>
      </c>
      <c r="DI176" s="81" t="s">
        <v>63</v>
      </c>
      <c r="DJ176" s="81" t="s">
        <v>63</v>
      </c>
      <c r="DK176" s="81" t="s">
        <v>63</v>
      </c>
      <c r="DL176" s="81" t="s">
        <v>63</v>
      </c>
      <c r="DM176" s="81" t="s">
        <v>63</v>
      </c>
      <c r="DN176" s="81" t="s">
        <v>63</v>
      </c>
      <c r="DO176" s="81" t="s">
        <v>63</v>
      </c>
      <c r="DP176" s="81" t="s">
        <v>63</v>
      </c>
      <c r="DQ176" s="81" t="s">
        <v>63</v>
      </c>
      <c r="DR176" s="81" t="s">
        <v>63</v>
      </c>
      <c r="DS176" s="81" t="s">
        <v>63</v>
      </c>
      <c r="DT176" s="81" t="s">
        <v>63</v>
      </c>
      <c r="DU176" s="81" t="s">
        <v>63</v>
      </c>
      <c r="DV176" s="81" t="s">
        <v>63</v>
      </c>
      <c r="DW176" s="81" t="s">
        <v>63</v>
      </c>
      <c r="DX176" s="81" t="s">
        <v>63</v>
      </c>
      <c r="DY176" s="81" t="s">
        <v>63</v>
      </c>
      <c r="DZ176" s="81" t="s">
        <v>63</v>
      </c>
      <c r="EA176" s="81" t="s">
        <v>63</v>
      </c>
      <c r="EC176" t="s">
        <v>63</v>
      </c>
      <c r="ED176" t="s">
        <v>63</v>
      </c>
      <c r="EE176" t="s">
        <v>63</v>
      </c>
      <c r="EF176" t="s">
        <v>63</v>
      </c>
      <c r="EG176" t="s">
        <v>63</v>
      </c>
      <c r="EH176" t="s">
        <v>63</v>
      </c>
      <c r="EI176" t="s">
        <v>63</v>
      </c>
      <c r="EJ176" t="s">
        <v>63</v>
      </c>
      <c r="EK176" t="s">
        <v>63</v>
      </c>
      <c r="EL176" t="s">
        <v>63</v>
      </c>
      <c r="EM176" t="s">
        <v>63</v>
      </c>
      <c r="EN176" t="s">
        <v>63</v>
      </c>
      <c r="EO176" t="s">
        <v>63</v>
      </c>
      <c r="EP176" t="s">
        <v>63</v>
      </c>
      <c r="EQ176" t="s">
        <v>63</v>
      </c>
      <c r="ER176" t="s">
        <v>63</v>
      </c>
      <c r="ES176" t="s">
        <v>63</v>
      </c>
      <c r="ET176" t="s">
        <v>63</v>
      </c>
      <c r="EU176" t="s">
        <v>63</v>
      </c>
      <c r="EV176" t="s">
        <v>63</v>
      </c>
      <c r="EW176" t="s">
        <v>63</v>
      </c>
      <c r="EX176" t="s">
        <v>63</v>
      </c>
      <c r="EY176" t="s">
        <v>63</v>
      </c>
      <c r="EZ176" t="s">
        <v>63</v>
      </c>
      <c r="FA176" t="s">
        <v>63</v>
      </c>
      <c r="FB176" t="s">
        <v>63</v>
      </c>
      <c r="FC176" t="s">
        <v>63</v>
      </c>
      <c r="FD176" t="s">
        <v>63</v>
      </c>
      <c r="FE176" t="s">
        <v>63</v>
      </c>
      <c r="FF176" t="s">
        <v>63</v>
      </c>
      <c r="FG176" t="s">
        <v>63</v>
      </c>
      <c r="FH176" t="s">
        <v>63</v>
      </c>
      <c r="FI176" t="s">
        <v>63</v>
      </c>
      <c r="FJ176" t="s">
        <v>63</v>
      </c>
      <c r="FK176" t="s">
        <v>63</v>
      </c>
      <c r="FL176" t="s">
        <v>63</v>
      </c>
      <c r="FM176" t="s">
        <v>63</v>
      </c>
      <c r="FN176" t="s">
        <v>63</v>
      </c>
      <c r="FO176" t="s">
        <v>63</v>
      </c>
      <c r="FP176" t="s">
        <v>63</v>
      </c>
      <c r="FQ176" t="s">
        <v>63</v>
      </c>
      <c r="FR176" t="s">
        <v>63</v>
      </c>
      <c r="FS176" t="s">
        <v>63</v>
      </c>
      <c r="FT176" t="s">
        <v>63</v>
      </c>
      <c r="FV176" s="3"/>
      <c r="FW176" t="s">
        <v>29</v>
      </c>
      <c r="FX176" t="s">
        <v>29</v>
      </c>
      <c r="FY176" t="str">
        <f>index_label</f>
        <v>1985 = 1</v>
      </c>
      <c r="GA176" t="s">
        <v>29</v>
      </c>
      <c r="GB176" t="s">
        <v>29</v>
      </c>
      <c r="GC176" t="str">
        <f>index_label</f>
        <v>1985 = 1</v>
      </c>
      <c r="GE176" t="s">
        <v>29</v>
      </c>
      <c r="GF176" t="s">
        <v>29</v>
      </c>
      <c r="GG176" t="str">
        <f>index_label</f>
        <v>1985 = 1</v>
      </c>
      <c r="GL176" s="3"/>
      <c r="GM176" s="3"/>
      <c r="GN176" s="8"/>
      <c r="GO176" s="5"/>
      <c r="GS176" t="s">
        <v>63</v>
      </c>
      <c r="GT176" t="s">
        <v>63</v>
      </c>
      <c r="GY176" s="69"/>
      <c r="HD176" s="69"/>
      <c r="HJ176" s="17"/>
      <c r="HM176" t="s">
        <v>99</v>
      </c>
      <c r="HN176" t="s">
        <v>77</v>
      </c>
      <c r="HX176" s="8"/>
      <c r="HY176" s="5"/>
      <c r="IC176" t="s">
        <v>100</v>
      </c>
    </row>
    <row r="177" spans="1:252" ht="30.75" customHeight="1" thickBot="1" x14ac:dyDescent="0.25">
      <c r="B177" t="s">
        <v>14</v>
      </c>
      <c r="C177" s="83" t="s">
        <v>215</v>
      </c>
      <c r="D177" s="83" t="s">
        <v>215</v>
      </c>
      <c r="E177" s="83" t="s">
        <v>215</v>
      </c>
      <c r="F177" s="83" t="s">
        <v>215</v>
      </c>
      <c r="G177" s="83" t="s">
        <v>215</v>
      </c>
      <c r="H177" s="83" t="s">
        <v>215</v>
      </c>
      <c r="I177" s="83" t="s">
        <v>215</v>
      </c>
      <c r="J177" s="83" t="s">
        <v>215</v>
      </c>
      <c r="K177" s="83" t="s">
        <v>215</v>
      </c>
      <c r="L177" s="83" t="s">
        <v>215</v>
      </c>
      <c r="M177" s="83" t="s">
        <v>215</v>
      </c>
      <c r="N177" s="83" t="s">
        <v>215</v>
      </c>
      <c r="O177" s="83" t="s">
        <v>215</v>
      </c>
      <c r="P177" s="83" t="s">
        <v>215</v>
      </c>
      <c r="Q177" s="83" t="s">
        <v>215</v>
      </c>
      <c r="R177" s="83" t="s">
        <v>215</v>
      </c>
      <c r="S177" s="83" t="s">
        <v>215</v>
      </c>
      <c r="T177" s="83" t="s">
        <v>215</v>
      </c>
      <c r="U177" s="83" t="s">
        <v>215</v>
      </c>
      <c r="V177" s="83" t="s">
        <v>215</v>
      </c>
      <c r="W177" s="83" t="s">
        <v>215</v>
      </c>
      <c r="X177" s="83" t="s">
        <v>215</v>
      </c>
      <c r="Z177" s="82" t="str">
        <f>Z91</f>
        <v xml:space="preserve"> kBtu/$</v>
      </c>
      <c r="AA177" s="82" t="str">
        <f t="shared" ref="AA177:AU177" si="490">AA91</f>
        <v xml:space="preserve"> kBtu/$</v>
      </c>
      <c r="AB177" s="82" t="str">
        <f t="shared" si="490"/>
        <v xml:space="preserve"> kBtu/$</v>
      </c>
      <c r="AC177" s="82" t="str">
        <f t="shared" si="490"/>
        <v xml:space="preserve"> kBtu/$</v>
      </c>
      <c r="AD177" s="82" t="str">
        <f t="shared" si="490"/>
        <v xml:space="preserve"> kBtu/$</v>
      </c>
      <c r="AE177" s="82" t="str">
        <f t="shared" si="490"/>
        <v xml:space="preserve"> kBtu/$</v>
      </c>
      <c r="AF177" s="82" t="str">
        <f t="shared" si="490"/>
        <v xml:space="preserve"> kBtu/$</v>
      </c>
      <c r="AG177" s="82" t="str">
        <f t="shared" si="490"/>
        <v xml:space="preserve"> kBtu/$</v>
      </c>
      <c r="AH177" s="82" t="str">
        <f t="shared" si="490"/>
        <v xml:space="preserve"> kBtu/$</v>
      </c>
      <c r="AI177" s="82" t="str">
        <f t="shared" si="490"/>
        <v xml:space="preserve"> kBtu/$</v>
      </c>
      <c r="AJ177" s="82" t="str">
        <f t="shared" si="490"/>
        <v xml:space="preserve"> kBtu/$</v>
      </c>
      <c r="AK177" s="82" t="str">
        <f t="shared" si="490"/>
        <v xml:space="preserve"> kBtu/$</v>
      </c>
      <c r="AL177" s="82" t="str">
        <f t="shared" si="490"/>
        <v xml:space="preserve"> kBtu/$</v>
      </c>
      <c r="AM177" s="82" t="str">
        <f t="shared" si="490"/>
        <v xml:space="preserve"> kBtu/$</v>
      </c>
      <c r="AN177" s="82" t="str">
        <f t="shared" si="490"/>
        <v xml:space="preserve"> kBtu/$</v>
      </c>
      <c r="AO177" s="82" t="str">
        <f t="shared" si="490"/>
        <v xml:space="preserve"> kBtu/$</v>
      </c>
      <c r="AP177" s="82" t="str">
        <f t="shared" si="490"/>
        <v xml:space="preserve"> kBtu/$</v>
      </c>
      <c r="AQ177" s="82" t="str">
        <f t="shared" si="490"/>
        <v xml:space="preserve"> kBtu/$</v>
      </c>
      <c r="AR177" s="82" t="str">
        <f t="shared" si="490"/>
        <v xml:space="preserve"> kBtu/$</v>
      </c>
      <c r="AS177" s="82" t="str">
        <f t="shared" si="490"/>
        <v xml:space="preserve"> kBtu/$</v>
      </c>
      <c r="AT177" s="82" t="str">
        <f t="shared" si="490"/>
        <v xml:space="preserve"> kBtu/$</v>
      </c>
      <c r="AU177" s="130" t="str">
        <f t="shared" si="490"/>
        <v>kBtu/$ (GDP)</v>
      </c>
      <c r="AV177" s="323"/>
      <c r="AX177" s="83" t="str">
        <f>index_label</f>
        <v>1985 = 1</v>
      </c>
      <c r="AY177" s="83" t="str">
        <f t="shared" ref="AY177:BS177" si="491">index_label</f>
        <v>1985 = 1</v>
      </c>
      <c r="AZ177" s="83" t="str">
        <f t="shared" si="491"/>
        <v>1985 = 1</v>
      </c>
      <c r="BA177" s="83" t="str">
        <f t="shared" si="491"/>
        <v>1985 = 1</v>
      </c>
      <c r="BB177" s="83" t="str">
        <f t="shared" si="491"/>
        <v>1985 = 1</v>
      </c>
      <c r="BC177" s="83" t="str">
        <f t="shared" si="491"/>
        <v>1985 = 1</v>
      </c>
      <c r="BD177" s="83" t="str">
        <f t="shared" si="491"/>
        <v>1985 = 1</v>
      </c>
      <c r="BE177" s="83" t="str">
        <f t="shared" si="491"/>
        <v>1985 = 1</v>
      </c>
      <c r="BF177" s="83" t="str">
        <f t="shared" si="491"/>
        <v>1985 = 1</v>
      </c>
      <c r="BG177" s="83" t="str">
        <f t="shared" si="491"/>
        <v>1985 = 1</v>
      </c>
      <c r="BH177" s="83" t="str">
        <f t="shared" si="491"/>
        <v>1985 = 1</v>
      </c>
      <c r="BI177" s="83" t="str">
        <f t="shared" si="491"/>
        <v>1985 = 1</v>
      </c>
      <c r="BJ177" s="83" t="str">
        <f t="shared" si="491"/>
        <v>1985 = 1</v>
      </c>
      <c r="BK177" s="83" t="str">
        <f t="shared" si="491"/>
        <v>1985 = 1</v>
      </c>
      <c r="BL177" s="83" t="str">
        <f t="shared" si="491"/>
        <v>1985 = 1</v>
      </c>
      <c r="BM177" s="83" t="str">
        <f t="shared" si="491"/>
        <v>1985 = 1</v>
      </c>
      <c r="BN177" s="83" t="str">
        <f t="shared" si="491"/>
        <v>1985 = 1</v>
      </c>
      <c r="BO177" s="83" t="str">
        <f t="shared" si="491"/>
        <v>1985 = 1</v>
      </c>
      <c r="BP177" s="83" t="str">
        <f t="shared" si="491"/>
        <v>1985 = 1</v>
      </c>
      <c r="BQ177" s="83" t="str">
        <f t="shared" si="491"/>
        <v>1985 = 1</v>
      </c>
      <c r="BR177" s="83" t="str">
        <f t="shared" si="491"/>
        <v>1985 = 1</v>
      </c>
      <c r="BS177" s="83" t="str">
        <f t="shared" si="491"/>
        <v>1985 = 1</v>
      </c>
      <c r="BU177" s="25"/>
      <c r="BV177" s="83" t="str">
        <f>index_label</f>
        <v>1985 = 1</v>
      </c>
      <c r="BW177" s="83" t="str">
        <f t="shared" ref="BW177:CE177" si="492">index_label</f>
        <v>1985 = 1</v>
      </c>
      <c r="BX177" s="83" t="str">
        <f t="shared" si="492"/>
        <v>1985 = 1</v>
      </c>
      <c r="BY177" s="83" t="str">
        <f t="shared" si="492"/>
        <v>1985 = 1</v>
      </c>
      <c r="BZ177" s="83" t="str">
        <f t="shared" si="492"/>
        <v>1985 = 1</v>
      </c>
      <c r="CA177" s="83" t="str">
        <f t="shared" si="492"/>
        <v>1985 = 1</v>
      </c>
      <c r="CB177" s="83" t="str">
        <f t="shared" si="492"/>
        <v>1985 = 1</v>
      </c>
      <c r="CC177" s="83"/>
      <c r="CD177" s="83" t="str">
        <f t="shared" si="492"/>
        <v>1985 = 1</v>
      </c>
      <c r="CE177" s="83" t="str">
        <f t="shared" si="492"/>
        <v>1985 = 1</v>
      </c>
      <c r="CG177" s="35"/>
      <c r="CH177" s="8" t="s">
        <v>14</v>
      </c>
      <c r="CI177" s="81" t="s">
        <v>26</v>
      </c>
      <c r="CJ177" s="81"/>
      <c r="CK177" s="81"/>
      <c r="CL177" s="81"/>
      <c r="CM177" s="81"/>
      <c r="CN177" s="81"/>
      <c r="CO177" s="81"/>
      <c r="CP177" s="81"/>
      <c r="CQ177" s="81"/>
      <c r="CR177" s="81"/>
      <c r="CS177" s="81"/>
      <c r="CT177" s="81"/>
      <c r="CU177" s="81"/>
      <c r="CV177" s="81"/>
      <c r="CW177" s="81"/>
      <c r="CX177" s="81"/>
      <c r="CY177" s="81"/>
      <c r="CZ177" s="81"/>
      <c r="DA177" s="81"/>
      <c r="DB177" s="81"/>
      <c r="DC177" s="81"/>
      <c r="DF177" s="82" t="s">
        <v>223</v>
      </c>
      <c r="DG177" s="82" t="s">
        <v>223</v>
      </c>
      <c r="DH177" s="82" t="s">
        <v>223</v>
      </c>
      <c r="DI177" s="82" t="s">
        <v>223</v>
      </c>
      <c r="DJ177" s="82" t="s">
        <v>223</v>
      </c>
      <c r="DK177" s="82" t="s">
        <v>223</v>
      </c>
      <c r="DL177" s="82" t="s">
        <v>223</v>
      </c>
      <c r="DM177" s="82" t="s">
        <v>223</v>
      </c>
      <c r="DN177" s="82" t="s">
        <v>223</v>
      </c>
      <c r="DO177" s="82" t="s">
        <v>223</v>
      </c>
      <c r="DP177" s="82" t="s">
        <v>223</v>
      </c>
      <c r="DQ177" s="82" t="s">
        <v>223</v>
      </c>
      <c r="DR177" s="82" t="s">
        <v>223</v>
      </c>
      <c r="DS177" s="82" t="s">
        <v>223</v>
      </c>
      <c r="DT177" s="82" t="s">
        <v>223</v>
      </c>
      <c r="DU177" s="82" t="s">
        <v>223</v>
      </c>
      <c r="DV177" s="82" t="s">
        <v>223</v>
      </c>
      <c r="DW177" s="82" t="s">
        <v>223</v>
      </c>
      <c r="DX177" s="82" t="s">
        <v>223</v>
      </c>
      <c r="DY177" s="82" t="s">
        <v>223</v>
      </c>
      <c r="DZ177" s="82" t="s">
        <v>223</v>
      </c>
      <c r="EA177" s="82" t="s">
        <v>223</v>
      </c>
      <c r="EC177" s="82" t="s">
        <v>223</v>
      </c>
      <c r="ED177" s="82" t="s">
        <v>223</v>
      </c>
      <c r="EE177" s="82" t="s">
        <v>223</v>
      </c>
      <c r="EF177" s="82" t="s">
        <v>223</v>
      </c>
      <c r="EG177" s="82" t="s">
        <v>223</v>
      </c>
      <c r="EH177" s="82" t="s">
        <v>223</v>
      </c>
      <c r="EI177" s="82" t="s">
        <v>223</v>
      </c>
      <c r="EJ177" s="82" t="s">
        <v>223</v>
      </c>
      <c r="EK177" s="82" t="s">
        <v>223</v>
      </c>
      <c r="EL177" s="82" t="s">
        <v>223</v>
      </c>
      <c r="EM177" s="82" t="s">
        <v>223</v>
      </c>
      <c r="EN177" s="82" t="s">
        <v>223</v>
      </c>
      <c r="EO177" s="82" t="s">
        <v>223</v>
      </c>
      <c r="EP177" s="82" t="s">
        <v>223</v>
      </c>
      <c r="EQ177" s="82" t="s">
        <v>223</v>
      </c>
      <c r="ER177" s="82" t="s">
        <v>223</v>
      </c>
      <c r="ES177" s="82" t="s">
        <v>223</v>
      </c>
      <c r="ET177" s="82" t="s">
        <v>223</v>
      </c>
      <c r="EU177" s="82" t="s">
        <v>223</v>
      </c>
      <c r="EV177" s="82" t="s">
        <v>223</v>
      </c>
      <c r="EW177" s="82" t="s">
        <v>223</v>
      </c>
      <c r="EX177" s="82" t="s">
        <v>223</v>
      </c>
      <c r="FV177" s="3"/>
      <c r="FW177" s="4"/>
      <c r="FX177" s="4"/>
      <c r="FY177" s="4"/>
      <c r="GA177" s="4"/>
      <c r="GB177" s="4"/>
      <c r="GC177" s="4"/>
      <c r="GE177" s="4"/>
      <c r="GF177" s="4"/>
      <c r="GG177" s="4"/>
      <c r="GL177" s="3"/>
      <c r="GM177" s="3"/>
      <c r="GN177" s="8"/>
      <c r="GO177" s="5" t="s">
        <v>38</v>
      </c>
      <c r="GP177" t="s">
        <v>46</v>
      </c>
      <c r="GR177" t="s">
        <v>92</v>
      </c>
      <c r="GS177" t="s">
        <v>91</v>
      </c>
      <c r="GT177" t="s">
        <v>42</v>
      </c>
      <c r="GV177" s="25"/>
      <c r="GW177" s="32" t="s">
        <v>111</v>
      </c>
      <c r="GX177" s="25" t="s">
        <v>59</v>
      </c>
      <c r="GY177" s="70" t="s">
        <v>85</v>
      </c>
      <c r="HA177" t="s">
        <v>89</v>
      </c>
      <c r="HB177" t="s">
        <v>41</v>
      </c>
      <c r="HC177" t="s">
        <v>42</v>
      </c>
      <c r="HD177" s="69" t="s">
        <v>85</v>
      </c>
      <c r="HF177" t="s">
        <v>59</v>
      </c>
      <c r="HG177" t="s">
        <v>86</v>
      </c>
      <c r="HH177" t="s">
        <v>87</v>
      </c>
      <c r="HJ177" s="17"/>
      <c r="HL177" s="4"/>
      <c r="HM177" s="4"/>
      <c r="HN177" s="4"/>
      <c r="HO177" s="4"/>
      <c r="HP177" s="4"/>
      <c r="HQ177" s="4"/>
      <c r="HR177" s="4"/>
      <c r="HS177" s="4"/>
      <c r="HT177" s="4"/>
      <c r="HU177" s="4"/>
      <c r="HV177" s="4"/>
      <c r="HX177" s="8"/>
      <c r="HY177" s="5" t="s">
        <v>38</v>
      </c>
      <c r="HZ177" t="s">
        <v>46</v>
      </c>
      <c r="IB177" t="s">
        <v>92</v>
      </c>
      <c r="IC177" t="s">
        <v>91</v>
      </c>
      <c r="ID177" t="s">
        <v>42</v>
      </c>
      <c r="IF177" s="25"/>
      <c r="IG177" s="32" t="s">
        <v>111</v>
      </c>
      <c r="IH177" s="25" t="s">
        <v>59</v>
      </c>
      <c r="II177" s="25" t="s">
        <v>85</v>
      </c>
      <c r="IK177" t="s">
        <v>99</v>
      </c>
      <c r="IL177" t="s">
        <v>41</v>
      </c>
      <c r="IM177" t="s">
        <v>42</v>
      </c>
      <c r="IN177" t="s">
        <v>85</v>
      </c>
      <c r="IP177" t="s">
        <v>59</v>
      </c>
      <c r="IQ177" t="s">
        <v>86</v>
      </c>
      <c r="IR177" t="s">
        <v>87</v>
      </c>
    </row>
    <row r="178" spans="1:252" hidden="1" x14ac:dyDescent="0.2">
      <c r="A178" t="s">
        <v>63</v>
      </c>
      <c r="B178" s="1">
        <v>1949</v>
      </c>
      <c r="C178">
        <f t="shared" ref="C178:X178" si="493">C258+C339</f>
        <v>0</v>
      </c>
      <c r="D178">
        <f t="shared" si="493"/>
        <v>0</v>
      </c>
      <c r="E178">
        <f t="shared" si="493"/>
        <v>0</v>
      </c>
      <c r="F178">
        <f t="shared" si="493"/>
        <v>0</v>
      </c>
      <c r="G178">
        <f t="shared" si="493"/>
        <v>0</v>
      </c>
      <c r="H178">
        <f t="shared" si="493"/>
        <v>0</v>
      </c>
      <c r="I178">
        <f t="shared" si="493"/>
        <v>0</v>
      </c>
      <c r="J178">
        <f t="shared" si="493"/>
        <v>0</v>
      </c>
      <c r="K178">
        <f t="shared" si="493"/>
        <v>0</v>
      </c>
      <c r="L178">
        <f t="shared" si="493"/>
        <v>0</v>
      </c>
      <c r="M178">
        <f t="shared" si="493"/>
        <v>0</v>
      </c>
      <c r="N178">
        <f t="shared" si="493"/>
        <v>0</v>
      </c>
      <c r="O178">
        <f t="shared" si="493"/>
        <v>0</v>
      </c>
      <c r="P178">
        <f t="shared" si="493"/>
        <v>0</v>
      </c>
      <c r="Q178">
        <f t="shared" si="493"/>
        <v>0</v>
      </c>
      <c r="R178">
        <f t="shared" si="493"/>
        <v>0</v>
      </c>
      <c r="S178">
        <f t="shared" si="493"/>
        <v>0</v>
      </c>
      <c r="T178">
        <f t="shared" si="493"/>
        <v>0</v>
      </c>
      <c r="U178">
        <f t="shared" si="493"/>
        <v>0</v>
      </c>
      <c r="V178">
        <f t="shared" si="493"/>
        <v>0</v>
      </c>
      <c r="W178">
        <f t="shared" si="493"/>
        <v>0</v>
      </c>
      <c r="X178">
        <f t="shared" si="493"/>
        <v>0</v>
      </c>
      <c r="AX178">
        <f t="shared" ref="AX178:AX209" si="494">Z178/Z$248</f>
        <v>0</v>
      </c>
      <c r="AY178">
        <f t="shared" ref="AY178:AY209" si="495">AA178/AA$248</f>
        <v>0</v>
      </c>
      <c r="AZ178">
        <f t="shared" ref="AZ178:AZ209" si="496">AB178/AB$248</f>
        <v>0</v>
      </c>
      <c r="BA178">
        <f t="shared" ref="BA178:BA209" si="497">AC178/AC$248</f>
        <v>0</v>
      </c>
      <c r="BB178">
        <f t="shared" ref="BB178:BB209" si="498">AD178/AD$248</f>
        <v>0</v>
      </c>
      <c r="BC178">
        <f t="shared" ref="BC178:BC209" si="499">AE178/AE$248</f>
        <v>0</v>
      </c>
      <c r="BD178">
        <f t="shared" ref="BD178:BD209" si="500">AF178/AF$248</f>
        <v>0</v>
      </c>
      <c r="BE178">
        <f t="shared" ref="BE178:BE209" si="501">AG178/AG$248</f>
        <v>0</v>
      </c>
      <c r="BF178">
        <f t="shared" ref="BF178:BF209" si="502">AH178/AH$248</f>
        <v>0</v>
      </c>
      <c r="BG178">
        <f t="shared" ref="BG178:BG209" si="503">AI178/AI$248</f>
        <v>0</v>
      </c>
      <c r="BH178">
        <f t="shared" ref="BH178:BH209" si="504">AJ178/AJ$248</f>
        <v>0</v>
      </c>
      <c r="BI178">
        <f t="shared" ref="BI178:BI209" si="505">AK178/AK$248</f>
        <v>0</v>
      </c>
      <c r="BJ178">
        <f t="shared" ref="BJ178:BJ209" si="506">AL178/AL$248</f>
        <v>0</v>
      </c>
      <c r="BK178">
        <f t="shared" ref="BK178:BK209" si="507">AM178/AM$248</f>
        <v>0</v>
      </c>
      <c r="BL178">
        <f t="shared" ref="BL178:BL209" si="508">AN178/AN$248</f>
        <v>0</v>
      </c>
      <c r="BM178">
        <f t="shared" ref="BM178:BM209" si="509">AO178/AO$248</f>
        <v>0</v>
      </c>
      <c r="BN178">
        <f t="shared" ref="BN178:BN209" si="510">AP178/AP$248</f>
        <v>0</v>
      </c>
      <c r="BO178">
        <f t="shared" ref="BO178:BO209" si="511">AQ178/AQ$248</f>
        <v>0</v>
      </c>
      <c r="BP178">
        <f t="shared" ref="BP178:BP209" si="512">AR178/AR$248</f>
        <v>0</v>
      </c>
      <c r="BQ178">
        <f t="shared" ref="BQ178:BQ209" si="513">AS178/AS$248</f>
        <v>0</v>
      </c>
      <c r="BR178">
        <f t="shared" ref="BR178:BR209" si="514">AT178/AT$248</f>
        <v>0</v>
      </c>
      <c r="BS178">
        <f t="shared" ref="BS178:BS209" si="515">AU178/AU$248</f>
        <v>0</v>
      </c>
      <c r="BU178" s="28"/>
      <c r="BV178" s="9">
        <f t="shared" ref="BV178:BV209" si="516">CF5</f>
        <v>1.0640052694689878E-6</v>
      </c>
      <c r="BW178" s="9">
        <f>BS178</f>
        <v>0</v>
      </c>
      <c r="BX178" s="9">
        <f>GC178</f>
        <v>1.1249905034053567</v>
      </c>
      <c r="BY178" s="9">
        <f>GG178</f>
        <v>1.1042002324405289</v>
      </c>
      <c r="BZ178" s="9">
        <f>FY178</f>
        <v>1.4688539556746714</v>
      </c>
      <c r="CA178" s="9">
        <f t="shared" ref="CA178:CA239" si="517">BV178*BX178*BY178*BZ178</f>
        <v>1.9414181549586678E-6</v>
      </c>
      <c r="CB178" s="9">
        <f>GK178</f>
        <v>0</v>
      </c>
      <c r="CC178" s="9"/>
      <c r="CD178" s="9">
        <f>BX178*BY178</f>
        <v>1.2422147753535824</v>
      </c>
      <c r="CE178" s="23">
        <f>CD178*BZ178</f>
        <v>1.8246320865756327</v>
      </c>
      <c r="CG178" s="35"/>
      <c r="CH178">
        <f>B178</f>
        <v>1949</v>
      </c>
      <c r="CI178" s="19" t="e">
        <f t="shared" ref="CI178:DC178" si="518">C178/$X178</f>
        <v>#DIV/0!</v>
      </c>
      <c r="CJ178" s="19" t="e">
        <f t="shared" si="518"/>
        <v>#DIV/0!</v>
      </c>
      <c r="CK178" s="19" t="e">
        <f t="shared" si="518"/>
        <v>#DIV/0!</v>
      </c>
      <c r="CL178" s="19" t="e">
        <f t="shared" si="518"/>
        <v>#DIV/0!</v>
      </c>
      <c r="CM178" s="19" t="e">
        <f t="shared" si="518"/>
        <v>#DIV/0!</v>
      </c>
      <c r="CN178" s="19" t="e">
        <f t="shared" si="518"/>
        <v>#DIV/0!</v>
      </c>
      <c r="CO178" s="19" t="e">
        <f t="shared" si="518"/>
        <v>#DIV/0!</v>
      </c>
      <c r="CP178" s="19" t="e">
        <f t="shared" si="518"/>
        <v>#DIV/0!</v>
      </c>
      <c r="CQ178" s="19" t="e">
        <f t="shared" si="518"/>
        <v>#DIV/0!</v>
      </c>
      <c r="CR178" s="19" t="e">
        <f t="shared" si="518"/>
        <v>#DIV/0!</v>
      </c>
      <c r="CS178" s="19" t="e">
        <f t="shared" si="518"/>
        <v>#DIV/0!</v>
      </c>
      <c r="CT178" s="19" t="e">
        <f t="shared" si="518"/>
        <v>#DIV/0!</v>
      </c>
      <c r="CU178" s="19" t="e">
        <f t="shared" si="518"/>
        <v>#DIV/0!</v>
      </c>
      <c r="CV178" s="19" t="e">
        <f t="shared" si="518"/>
        <v>#DIV/0!</v>
      </c>
      <c r="CW178" s="19" t="e">
        <f t="shared" si="518"/>
        <v>#DIV/0!</v>
      </c>
      <c r="CX178" s="19" t="e">
        <f t="shared" si="518"/>
        <v>#DIV/0!</v>
      </c>
      <c r="CY178" s="19" t="e">
        <f t="shared" si="518"/>
        <v>#DIV/0!</v>
      </c>
      <c r="CZ178" s="19" t="e">
        <f t="shared" si="518"/>
        <v>#DIV/0!</v>
      </c>
      <c r="DA178" s="19" t="e">
        <f t="shared" si="518"/>
        <v>#DIV/0!</v>
      </c>
      <c r="DB178" s="19" t="e">
        <f t="shared" si="518"/>
        <v>#DIV/0!</v>
      </c>
      <c r="DC178" s="19" t="e">
        <f t="shared" si="518"/>
        <v>#DIV/0!</v>
      </c>
      <c r="DD178" s="19"/>
      <c r="DE178" s="19"/>
      <c r="DF178" s="19"/>
      <c r="DG178" s="19"/>
      <c r="DH178" s="19"/>
      <c r="DI178" s="19"/>
      <c r="DJ178" s="19"/>
      <c r="DK178" s="19"/>
      <c r="DL178" s="19"/>
      <c r="DM178" s="19"/>
      <c r="DN178" s="19"/>
      <c r="DO178" s="19"/>
      <c r="DP178" s="19"/>
      <c r="DQ178" s="19"/>
      <c r="DR178" s="19"/>
      <c r="DS178" s="19"/>
      <c r="DT178" s="19"/>
      <c r="DU178" s="19"/>
      <c r="DV178" s="19"/>
      <c r="DW178" s="19"/>
      <c r="DX178" s="19"/>
      <c r="DY178" s="19"/>
      <c r="DZ178" s="19"/>
      <c r="EA178" s="19"/>
      <c r="EB178" s="19"/>
      <c r="EC178" s="19"/>
      <c r="ED178" s="19"/>
      <c r="EE178" s="19"/>
      <c r="EF178" s="19"/>
      <c r="EG178" s="19"/>
      <c r="EH178" s="19"/>
      <c r="EI178" s="19"/>
      <c r="EJ178" s="19"/>
      <c r="EK178" s="19"/>
      <c r="EL178" s="19"/>
      <c r="EM178" s="19"/>
      <c r="EN178" s="19"/>
      <c r="EO178" s="19"/>
      <c r="EP178" s="19"/>
      <c r="EQ178" s="19"/>
      <c r="ER178" s="19"/>
      <c r="ES178" s="19"/>
      <c r="ET178" s="19"/>
      <c r="EU178" s="19"/>
      <c r="EV178" s="19"/>
      <c r="EW178" s="19"/>
      <c r="EX178" s="19"/>
      <c r="EY178" s="19"/>
      <c r="EZ178" s="19"/>
      <c r="FA178" s="19"/>
      <c r="FB178" s="19"/>
      <c r="FC178" s="19"/>
      <c r="FD178" s="19"/>
      <c r="FE178" s="19"/>
      <c r="FF178" s="19"/>
      <c r="FG178" s="19"/>
      <c r="FH178" s="19"/>
      <c r="FI178" s="19"/>
      <c r="FJ178" s="19"/>
      <c r="FK178" s="19"/>
      <c r="FL178" s="19"/>
      <c r="FM178" s="19"/>
      <c r="FN178" s="19"/>
      <c r="FO178" s="19"/>
      <c r="FP178" s="19"/>
      <c r="FQ178" s="19"/>
      <c r="FR178" s="19"/>
      <c r="FS178" s="19"/>
      <c r="FT178" s="19"/>
      <c r="FU178" s="19"/>
      <c r="FV178" s="16"/>
      <c r="FW178" s="19"/>
      <c r="FX178" s="19">
        <v>1</v>
      </c>
      <c r="FY178" s="19">
        <f t="shared" ref="FY178:FY209" si="519">FX178/FX$248</f>
        <v>1.4688539556746714</v>
      </c>
      <c r="FZ178" s="19"/>
      <c r="GA178" s="19"/>
      <c r="GB178" s="19">
        <v>1</v>
      </c>
      <c r="GC178" s="19">
        <f t="shared" ref="GC178:GC209" si="520">GB178/GB$248</f>
        <v>1.1249905034053567</v>
      </c>
      <c r="GD178" s="19"/>
      <c r="GE178" s="19"/>
      <c r="GF178" s="19">
        <v>1</v>
      </c>
      <c r="GG178" s="19">
        <f t="shared" ref="GG178:GG209" si="521">GF178/GF$248</f>
        <v>1.1042002324405289</v>
      </c>
      <c r="GI178" t="e">
        <f>#REF!</f>
        <v>#REF!</v>
      </c>
      <c r="GJ178" t="e">
        <f>FY178*GC178*GG178*GI178</f>
        <v>#REF!</v>
      </c>
      <c r="GK178">
        <f>X178/X$329</f>
        <v>0</v>
      </c>
      <c r="GL178" s="3"/>
      <c r="GM178" s="3"/>
      <c r="GN178" s="8"/>
      <c r="GO178" s="5">
        <v>0</v>
      </c>
      <c r="GP178" t="b">
        <f>(GO178+Begin_year_chart1&lt;=End_year_chart1)</f>
        <v>1</v>
      </c>
      <c r="GR178" t="str">
        <f>GR258</f>
        <v>311/312</v>
      </c>
      <c r="GS178" s="20">
        <f t="array" ref="GS178:GS198">TRANSPOSE(CI248:DC248)</f>
        <v>7.1485123331607087E-2</v>
      </c>
      <c r="GT178" s="20" t="e">
        <f t="array" ref="GT178:GT198">TRANSPOSE(AX250:BR250)</f>
        <v>#REF!</v>
      </c>
      <c r="GU178" s="33"/>
      <c r="GV178" s="31">
        <f t="shared" ref="GV178:GV208" ca="1" si="522">GZ178</f>
        <v>1985</v>
      </c>
      <c r="GW178" s="12">
        <f ca="1">IF($GP178,HA178*HB178,"")</f>
        <v>1</v>
      </c>
      <c r="GX178" s="19">
        <f ca="1">HC178</f>
        <v>1</v>
      </c>
      <c r="GY178" s="71">
        <f ca="1">HD178</f>
        <v>1</v>
      </c>
      <c r="GZ178" s="11">
        <f t="shared" ref="GZ178:GZ204" ca="1" si="523">GZ92</f>
        <v>1985</v>
      </c>
      <c r="HA178" s="12">
        <f t="shared" ref="HA178:HA209" ca="1" si="524">IF($GP178,OFFSET(BV$258,$GP$253+$GO178,0),"")</f>
        <v>1</v>
      </c>
      <c r="HB178" s="12">
        <f t="shared" ref="HB178:HB209" ca="1" si="525">IF($GP178,OFFSET(CD$178,$GP$253+$GO178,0),"")</f>
        <v>1</v>
      </c>
      <c r="HC178" s="12">
        <f t="shared" ref="HC178:HC209" ca="1" si="526">IF($GP178,OFFSET(BZ$178,$GP$253+$GO178,0),"")</f>
        <v>1</v>
      </c>
      <c r="HD178" s="72">
        <f t="shared" ref="HD178:HD209" ca="1" si="527">IF($GP178,OFFSET(CB$178,$GP$253+$GO178,0),"")</f>
        <v>1</v>
      </c>
      <c r="HE178">
        <f ca="1">GZ178</f>
        <v>1985</v>
      </c>
      <c r="HF178" s="12">
        <f t="shared" ref="HF178:HF209" ca="1" si="528">IF($GP178,OFFSET(BZ$178,$GP$253+$GO178,0),"")</f>
        <v>1</v>
      </c>
      <c r="HG178" s="12">
        <f t="shared" ref="HG178:HG209" ca="1" si="529">IF($GP178,OFFSET(BX$178,$GP$253+$GO178,0),"")</f>
        <v>1</v>
      </c>
      <c r="HH178" s="12">
        <f t="shared" ref="HH178:HH209" ca="1" si="530">IF($GP178,OFFSET(BY$178,$GP$253+$GO178,0),"")</f>
        <v>1</v>
      </c>
      <c r="HJ178" s="17"/>
      <c r="HL178" s="18">
        <f>B178</f>
        <v>1949</v>
      </c>
      <c r="HM178" s="9">
        <f t="shared" ref="HM178:HM209" si="531">BV178/BV$249</f>
        <v>7.5308170428653129E-7</v>
      </c>
      <c r="HN178" s="9">
        <f t="shared" ref="HN178:HN209" si="532">BW178/BW$249</f>
        <v>0</v>
      </c>
      <c r="HO178" s="9">
        <f t="shared" ref="HO178:HO209" si="533">BX178/BX$249</f>
        <v>1.1607609378337578</v>
      </c>
      <c r="HP178" s="9">
        <f t="shared" ref="HP178:HP209" si="534">BY178/BY$249</f>
        <v>1.2155248250293642</v>
      </c>
      <c r="HQ178" s="9">
        <f t="shared" ref="HQ178:HQ209" si="535">BZ178/BZ$249</f>
        <v>1.4594016179506626</v>
      </c>
      <c r="HR178" s="9">
        <f>HM178*HO178*HP178*HQ178</f>
        <v>1.5506848284805697E-6</v>
      </c>
      <c r="HS178" s="9">
        <f t="shared" ref="HS178:HS209" si="536">CB178/CB$249</f>
        <v>0</v>
      </c>
      <c r="HT178" s="9"/>
      <c r="HU178" s="9">
        <f t="shared" ref="HU178:HU209" si="537">CD178/CD$249</f>
        <v>1.410933735861299</v>
      </c>
      <c r="HV178" s="23">
        <f>HU178*HQ178</f>
        <v>2.0591189769371527</v>
      </c>
      <c r="HX178" s="8"/>
      <c r="HY178" s="5">
        <v>0</v>
      </c>
      <c r="HZ178" t="b">
        <f>(HY178+Begin_year_chart1&lt;=End_year_chart1)</f>
        <v>1</v>
      </c>
      <c r="IB178" t="str">
        <f>GR178</f>
        <v>311/312</v>
      </c>
      <c r="IC178" s="20">
        <f t="array" ref="IC178:IC198">TRANSPOSE(CI249:DC249)</f>
        <v>6.4553609333886902E-2</v>
      </c>
      <c r="ID178" s="20" t="e">
        <f t="array" ref="ID178:ID198">TRANSPOSE(AX251:BR251)</f>
        <v>#REF!</v>
      </c>
      <c r="IF178">
        <f ca="1">IJ178</f>
        <v>1985</v>
      </c>
      <c r="IG178" s="12">
        <f ca="1">IF($GP178,IK178*IL178,"")</f>
        <v>0.80391150698428404</v>
      </c>
      <c r="IH178" s="19">
        <f ca="1">IM178</f>
        <v>0.99356482127614443</v>
      </c>
      <c r="II178" s="19">
        <f ca="1">IN178</f>
        <v>0.79873880435981526</v>
      </c>
      <c r="IJ178" s="11">
        <f t="shared" ref="IJ178:IJ208" ca="1" si="538">GZ178</f>
        <v>1985</v>
      </c>
      <c r="IK178" s="12">
        <f t="shared" ref="IK178:IK209" ca="1" si="539">IF($GP178,OFFSET(HM$178,$GP$253+$GO178,0),"")</f>
        <v>0.70778005137359057</v>
      </c>
      <c r="IL178" s="12">
        <f t="shared" ref="IL178:IL209" ca="1" si="540">IF($GP178,OFFSET(HU$178,$GP$253+$GO178,0),"")</f>
        <v>1.1358210865425367</v>
      </c>
      <c r="IM178" s="12">
        <f t="shared" ref="IM178:IM209" ca="1" si="541">IF($GP178,OFFSET(HQ$178,$GP$253+$GO178,0),"")</f>
        <v>0.99356482127614443</v>
      </c>
      <c r="IN178" s="12">
        <f t="shared" ref="IN178:IN209" ca="1" si="542">IF($GP178,OFFSET(HS$178,$GP$253+$GO178,0),"")</f>
        <v>0.79873880435981526</v>
      </c>
      <c r="IO178">
        <f ca="1">IJ178</f>
        <v>1985</v>
      </c>
      <c r="IP178" s="12">
        <f ca="1">IM178</f>
        <v>0.99356482127614443</v>
      </c>
      <c r="IQ178" s="12">
        <f t="shared" ref="IQ178:IQ209" ca="1" si="543">IF($GP178,OFFSET(HO$178,$GP$253+$GO178,0),"")</f>
        <v>1.0317962101192177</v>
      </c>
      <c r="IR178" s="12">
        <f t="shared" ref="IR178:IR209" ca="1" si="544">IF($GP178,OFFSET(HP$178,$GP$253+$GO178,0),"")</f>
        <v>1.1008192077108905</v>
      </c>
    </row>
    <row r="179" spans="1:252" hidden="1" x14ac:dyDescent="0.2">
      <c r="A179" t="s">
        <v>63</v>
      </c>
      <c r="B179" s="1">
        <f>B178+1</f>
        <v>1950</v>
      </c>
      <c r="C179">
        <f t="shared" ref="C179:C210" si="545">C259+C340</f>
        <v>0</v>
      </c>
      <c r="D179">
        <f t="shared" ref="D179:R179" si="546">D259+D340</f>
        <v>0</v>
      </c>
      <c r="E179">
        <f t="shared" si="546"/>
        <v>0</v>
      </c>
      <c r="F179">
        <f t="shared" si="546"/>
        <v>0</v>
      </c>
      <c r="G179">
        <f t="shared" si="546"/>
        <v>0</v>
      </c>
      <c r="H179">
        <f t="shared" si="546"/>
        <v>0</v>
      </c>
      <c r="I179">
        <f t="shared" si="546"/>
        <v>0</v>
      </c>
      <c r="J179">
        <f t="shared" si="546"/>
        <v>0</v>
      </c>
      <c r="K179">
        <f t="shared" si="546"/>
        <v>0</v>
      </c>
      <c r="L179">
        <f t="shared" si="546"/>
        <v>0</v>
      </c>
      <c r="M179">
        <f t="shared" si="546"/>
        <v>0</v>
      </c>
      <c r="N179">
        <f t="shared" si="546"/>
        <v>0</v>
      </c>
      <c r="O179">
        <f t="shared" si="546"/>
        <v>0</v>
      </c>
      <c r="P179">
        <f t="shared" si="546"/>
        <v>0</v>
      </c>
      <c r="Q179">
        <f t="shared" si="546"/>
        <v>0</v>
      </c>
      <c r="R179">
        <f t="shared" si="546"/>
        <v>0</v>
      </c>
      <c r="S179">
        <f t="shared" ref="S179:X188" si="547">S259+S340</f>
        <v>0</v>
      </c>
      <c r="T179">
        <f t="shared" si="547"/>
        <v>0</v>
      </c>
      <c r="U179">
        <f t="shared" si="547"/>
        <v>0</v>
      </c>
      <c r="V179">
        <f t="shared" si="547"/>
        <v>0</v>
      </c>
      <c r="W179">
        <f t="shared" si="547"/>
        <v>0</v>
      </c>
      <c r="X179">
        <f t="shared" si="547"/>
        <v>0</v>
      </c>
      <c r="AX179">
        <f t="shared" si="494"/>
        <v>0</v>
      </c>
      <c r="AY179">
        <f t="shared" si="495"/>
        <v>0</v>
      </c>
      <c r="AZ179">
        <f t="shared" si="496"/>
        <v>0</v>
      </c>
      <c r="BA179">
        <f t="shared" si="497"/>
        <v>0</v>
      </c>
      <c r="BB179">
        <f t="shared" si="498"/>
        <v>0</v>
      </c>
      <c r="BC179">
        <f t="shared" si="499"/>
        <v>0</v>
      </c>
      <c r="BD179">
        <f t="shared" si="500"/>
        <v>0</v>
      </c>
      <c r="BE179">
        <f t="shared" si="501"/>
        <v>0</v>
      </c>
      <c r="BF179">
        <f t="shared" si="502"/>
        <v>0</v>
      </c>
      <c r="BG179">
        <f t="shared" si="503"/>
        <v>0</v>
      </c>
      <c r="BH179">
        <f t="shared" si="504"/>
        <v>0</v>
      </c>
      <c r="BI179">
        <f t="shared" si="505"/>
        <v>0</v>
      </c>
      <c r="BJ179">
        <f t="shared" si="506"/>
        <v>0</v>
      </c>
      <c r="BK179">
        <f t="shared" si="507"/>
        <v>0</v>
      </c>
      <c r="BL179">
        <f t="shared" si="508"/>
        <v>0</v>
      </c>
      <c r="BM179">
        <f t="shared" si="509"/>
        <v>0</v>
      </c>
      <c r="BN179">
        <f t="shared" si="510"/>
        <v>0</v>
      </c>
      <c r="BO179">
        <f t="shared" si="511"/>
        <v>0</v>
      </c>
      <c r="BP179">
        <f t="shared" si="512"/>
        <v>0</v>
      </c>
      <c r="BQ179">
        <f t="shared" si="513"/>
        <v>0</v>
      </c>
      <c r="BR179">
        <f t="shared" si="514"/>
        <v>0</v>
      </c>
      <c r="BS179">
        <f t="shared" si="515"/>
        <v>0</v>
      </c>
      <c r="BU179" s="28"/>
      <c r="BV179" s="9">
        <f t="shared" si="516"/>
        <v>1.0640052694689878E-6</v>
      </c>
      <c r="BW179" s="9">
        <f t="shared" ref="BW179:BW239" si="548">BS179</f>
        <v>0</v>
      </c>
      <c r="BX179" s="9">
        <f t="shared" ref="BX179:BX239" si="549">GC179</f>
        <v>1.1249905034053567</v>
      </c>
      <c r="BY179" s="9">
        <f t="shared" ref="BY179:BY239" si="550">GG179</f>
        <v>1.1042002324405289</v>
      </c>
      <c r="BZ179" s="9">
        <f t="shared" ref="BZ179:BZ239" si="551">FY179</f>
        <v>1.4688539556746714</v>
      </c>
      <c r="CA179" s="9">
        <f t="shared" si="517"/>
        <v>1.9414181549586678E-6</v>
      </c>
      <c r="CB179" s="9">
        <f t="shared" ref="CB179:CB239" si="552">GK179</f>
        <v>0</v>
      </c>
      <c r="CC179" s="9"/>
      <c r="CD179" s="9">
        <f t="shared" ref="CD179:CD239" si="553">BX179*BY179</f>
        <v>1.2422147753535824</v>
      </c>
      <c r="CE179" s="23">
        <f t="shared" ref="CE179:CE239" si="554">CD179*BZ179</f>
        <v>1.8246320865756327</v>
      </c>
      <c r="CG179" s="35"/>
      <c r="CH179">
        <f t="shared" ref="CH179:CH239" si="555">B179</f>
        <v>1950</v>
      </c>
      <c r="CI179" s="19" t="e">
        <f t="shared" ref="CI179:CI239" si="556">C179/$X179</f>
        <v>#DIV/0!</v>
      </c>
      <c r="CJ179" s="19" t="e">
        <f t="shared" ref="CJ179:CJ192" si="557">D179/$X179</f>
        <v>#DIV/0!</v>
      </c>
      <c r="CK179" s="19" t="e">
        <f t="shared" ref="CK179:CK192" si="558">E179/$X179</f>
        <v>#DIV/0!</v>
      </c>
      <c r="CL179" s="19" t="e">
        <f t="shared" ref="CL179:CL192" si="559">F179/$X179</f>
        <v>#DIV/0!</v>
      </c>
      <c r="CM179" s="19" t="e">
        <f t="shared" ref="CM179:CM192" si="560">G179/$X179</f>
        <v>#DIV/0!</v>
      </c>
      <c r="CN179" s="19" t="e">
        <f t="shared" ref="CN179:CN192" si="561">H179/$X179</f>
        <v>#DIV/0!</v>
      </c>
      <c r="CO179" s="19" t="e">
        <f t="shared" ref="CO179:CO192" si="562">I179/$X179</f>
        <v>#DIV/0!</v>
      </c>
      <c r="CP179" s="19" t="e">
        <f t="shared" ref="CP179:CP192" si="563">J179/$X179</f>
        <v>#DIV/0!</v>
      </c>
      <c r="CQ179" s="19" t="e">
        <f t="shared" ref="CQ179:CQ192" si="564">K179/$X179</f>
        <v>#DIV/0!</v>
      </c>
      <c r="CR179" s="19" t="e">
        <f t="shared" ref="CR179:CR192" si="565">L179/$X179</f>
        <v>#DIV/0!</v>
      </c>
      <c r="CS179" s="19" t="e">
        <f t="shared" ref="CS179:CS192" si="566">M179/$X179</f>
        <v>#DIV/0!</v>
      </c>
      <c r="CT179" s="19" t="e">
        <f t="shared" ref="CT179:CT192" si="567">N179/$X179</f>
        <v>#DIV/0!</v>
      </c>
      <c r="CU179" s="19" t="e">
        <f t="shared" ref="CU179:CU192" si="568">O179/$X179</f>
        <v>#DIV/0!</v>
      </c>
      <c r="CV179" s="19" t="e">
        <f t="shared" ref="CV179:CV192" si="569">P179/$X179</f>
        <v>#DIV/0!</v>
      </c>
      <c r="CW179" s="19" t="e">
        <f t="shared" ref="CW179:CW192" si="570">Q179/$X179</f>
        <v>#DIV/0!</v>
      </c>
      <c r="CX179" s="19" t="e">
        <f t="shared" ref="CX179:CX192" si="571">R179/$X179</f>
        <v>#DIV/0!</v>
      </c>
      <c r="CY179" s="19" t="e">
        <f t="shared" ref="CY179:CY192" si="572">S179/$X179</f>
        <v>#DIV/0!</v>
      </c>
      <c r="CZ179" s="19" t="e">
        <f t="shared" ref="CZ179:CZ192" si="573">T179/$X179</f>
        <v>#DIV/0!</v>
      </c>
      <c r="DA179" s="19" t="e">
        <f t="shared" ref="DA179:DA192" si="574">U179/$X179</f>
        <v>#DIV/0!</v>
      </c>
      <c r="DB179" s="19" t="e">
        <f t="shared" ref="DB179:DB192" si="575">V179/$X179</f>
        <v>#DIV/0!</v>
      </c>
      <c r="DC179" s="19" t="e">
        <f t="shared" ref="DC179:DC192" si="576">W179/$X179</f>
        <v>#DIV/0!</v>
      </c>
      <c r="DD179" s="19"/>
      <c r="DE179" s="19"/>
      <c r="DF179" s="19" t="e">
        <f>(CI179-CI178)/LN(CI179/CI178)</f>
        <v>#DIV/0!</v>
      </c>
      <c r="DG179" s="19" t="e">
        <f t="shared" ref="DG179:DV194" si="577">(CJ179-CJ178)/LN(CJ179/CJ178)</f>
        <v>#DIV/0!</v>
      </c>
      <c r="DH179" s="19" t="e">
        <f t="shared" si="577"/>
        <v>#DIV/0!</v>
      </c>
      <c r="DI179" s="19" t="e">
        <f t="shared" si="577"/>
        <v>#DIV/0!</v>
      </c>
      <c r="DJ179" s="19" t="e">
        <f t="shared" si="577"/>
        <v>#DIV/0!</v>
      </c>
      <c r="DK179" s="19" t="e">
        <f t="shared" si="577"/>
        <v>#DIV/0!</v>
      </c>
      <c r="DL179" s="19" t="e">
        <f t="shared" si="577"/>
        <v>#DIV/0!</v>
      </c>
      <c r="DM179" s="19" t="e">
        <f t="shared" si="577"/>
        <v>#DIV/0!</v>
      </c>
      <c r="DN179" s="19" t="e">
        <f t="shared" si="577"/>
        <v>#DIV/0!</v>
      </c>
      <c r="DO179" s="19" t="e">
        <f t="shared" si="577"/>
        <v>#DIV/0!</v>
      </c>
      <c r="DP179" s="19" t="e">
        <f t="shared" si="577"/>
        <v>#DIV/0!</v>
      </c>
      <c r="DQ179" s="19" t="e">
        <f t="shared" si="577"/>
        <v>#DIV/0!</v>
      </c>
      <c r="DR179" s="19" t="e">
        <f t="shared" si="577"/>
        <v>#DIV/0!</v>
      </c>
      <c r="DS179" s="19" t="e">
        <f t="shared" si="577"/>
        <v>#DIV/0!</v>
      </c>
      <c r="DT179" s="19" t="e">
        <f t="shared" si="577"/>
        <v>#DIV/0!</v>
      </c>
      <c r="DU179" s="19" t="e">
        <f t="shared" si="577"/>
        <v>#DIV/0!</v>
      </c>
      <c r="DV179" s="19" t="e">
        <f t="shared" si="577"/>
        <v>#DIV/0!</v>
      </c>
      <c r="DW179" s="19" t="e">
        <f t="shared" ref="DW179:DZ194" si="578">(CZ179-CZ178)/LN(CZ179/CZ178)</f>
        <v>#DIV/0!</v>
      </c>
      <c r="DX179" s="19" t="e">
        <f t="shared" si="578"/>
        <v>#DIV/0!</v>
      </c>
      <c r="DY179" s="19" t="e">
        <f t="shared" si="578"/>
        <v>#DIV/0!</v>
      </c>
      <c r="DZ179" s="19" t="e">
        <f t="shared" si="578"/>
        <v>#DIV/0!</v>
      </c>
      <c r="EA179" s="19" t="e">
        <f t="shared" ref="EA179:EA239" si="579">SUM(DF179:DZ179)</f>
        <v>#DIV/0!</v>
      </c>
      <c r="EB179" s="19"/>
      <c r="EC179" s="19" t="e">
        <f>DF179/$EA179</f>
        <v>#DIV/0!</v>
      </c>
      <c r="ED179" s="19" t="e">
        <f t="shared" ref="ED179:ES194" si="580">DG179/$EA179</f>
        <v>#DIV/0!</v>
      </c>
      <c r="EE179" s="19" t="e">
        <f t="shared" si="580"/>
        <v>#DIV/0!</v>
      </c>
      <c r="EF179" s="19" t="e">
        <f t="shared" si="580"/>
        <v>#DIV/0!</v>
      </c>
      <c r="EG179" s="19" t="e">
        <f t="shared" si="580"/>
        <v>#DIV/0!</v>
      </c>
      <c r="EH179" s="19" t="e">
        <f t="shared" si="580"/>
        <v>#DIV/0!</v>
      </c>
      <c r="EI179" s="19" t="e">
        <f t="shared" si="580"/>
        <v>#DIV/0!</v>
      </c>
      <c r="EJ179" s="19" t="e">
        <f t="shared" si="580"/>
        <v>#DIV/0!</v>
      </c>
      <c r="EK179" s="19" t="e">
        <f t="shared" si="580"/>
        <v>#DIV/0!</v>
      </c>
      <c r="EL179" s="19" t="e">
        <f t="shared" si="580"/>
        <v>#DIV/0!</v>
      </c>
      <c r="EM179" s="19" t="e">
        <f t="shared" si="580"/>
        <v>#DIV/0!</v>
      </c>
      <c r="EN179" s="19" t="e">
        <f t="shared" si="580"/>
        <v>#DIV/0!</v>
      </c>
      <c r="EO179" s="19" t="e">
        <f t="shared" si="580"/>
        <v>#DIV/0!</v>
      </c>
      <c r="EP179" s="19" t="e">
        <f t="shared" si="580"/>
        <v>#DIV/0!</v>
      </c>
      <c r="EQ179" s="19" t="e">
        <f t="shared" si="580"/>
        <v>#DIV/0!</v>
      </c>
      <c r="ER179" s="19" t="e">
        <f t="shared" si="580"/>
        <v>#DIV/0!</v>
      </c>
      <c r="ES179" s="19" t="e">
        <f t="shared" si="580"/>
        <v>#DIV/0!</v>
      </c>
      <c r="ET179" s="19" t="e">
        <f t="shared" ref="ET179:EW194" si="581">DW179/$EA179</f>
        <v>#DIV/0!</v>
      </c>
      <c r="EU179" s="19" t="e">
        <f t="shared" si="581"/>
        <v>#DIV/0!</v>
      </c>
      <c r="EV179" s="19" t="e">
        <f t="shared" si="581"/>
        <v>#DIV/0!</v>
      </c>
      <c r="EW179" s="19" t="e">
        <f t="shared" si="581"/>
        <v>#DIV/0!</v>
      </c>
      <c r="EX179" s="19"/>
      <c r="EY179" s="19"/>
      <c r="EZ179" s="19" t="e">
        <f>LN(AX179/AX178)</f>
        <v>#DIV/0!</v>
      </c>
      <c r="FA179" s="19" t="e">
        <f t="shared" ref="FA179:FT191" si="582">LN(AY179/AY178)</f>
        <v>#DIV/0!</v>
      </c>
      <c r="FB179" s="19" t="e">
        <f t="shared" si="582"/>
        <v>#DIV/0!</v>
      </c>
      <c r="FC179" s="19" t="e">
        <f t="shared" si="582"/>
        <v>#DIV/0!</v>
      </c>
      <c r="FD179" s="19" t="e">
        <f t="shared" si="582"/>
        <v>#DIV/0!</v>
      </c>
      <c r="FE179" s="19" t="e">
        <f t="shared" si="582"/>
        <v>#DIV/0!</v>
      </c>
      <c r="FF179" s="19" t="e">
        <f t="shared" si="582"/>
        <v>#DIV/0!</v>
      </c>
      <c r="FG179" s="19" t="e">
        <f t="shared" si="582"/>
        <v>#DIV/0!</v>
      </c>
      <c r="FH179" s="19" t="e">
        <f t="shared" si="582"/>
        <v>#DIV/0!</v>
      </c>
      <c r="FI179" s="19" t="e">
        <f t="shared" si="582"/>
        <v>#DIV/0!</v>
      </c>
      <c r="FJ179" s="19" t="e">
        <f t="shared" si="582"/>
        <v>#DIV/0!</v>
      </c>
      <c r="FK179" s="19" t="e">
        <f t="shared" si="582"/>
        <v>#DIV/0!</v>
      </c>
      <c r="FL179" s="19" t="e">
        <f t="shared" si="582"/>
        <v>#DIV/0!</v>
      </c>
      <c r="FM179" s="19" t="e">
        <f t="shared" si="582"/>
        <v>#DIV/0!</v>
      </c>
      <c r="FN179" s="19" t="e">
        <f t="shared" si="582"/>
        <v>#DIV/0!</v>
      </c>
      <c r="FO179" s="19" t="e">
        <f t="shared" si="582"/>
        <v>#DIV/0!</v>
      </c>
      <c r="FP179" s="19" t="e">
        <f t="shared" si="582"/>
        <v>#DIV/0!</v>
      </c>
      <c r="FQ179" s="19" t="e">
        <f t="shared" si="582"/>
        <v>#DIV/0!</v>
      </c>
      <c r="FR179" s="19" t="e">
        <f t="shared" si="582"/>
        <v>#DIV/0!</v>
      </c>
      <c r="FS179" s="19" t="e">
        <f t="shared" si="582"/>
        <v>#DIV/0!</v>
      </c>
      <c r="FT179" s="19" t="e">
        <f t="shared" si="582"/>
        <v>#DIV/0!</v>
      </c>
      <c r="FU179" s="19"/>
      <c r="FV179" s="16"/>
      <c r="FW179" s="19" t="e">
        <f t="shared" ref="FW179:FW210" si="583">EXP(SUMPRODUCT($EC179:$EW179,EZ179:FT179))</f>
        <v>#DIV/0!</v>
      </c>
      <c r="FX179" s="19">
        <f>IF(ISERR(FW179),FX178,FW179*FX178)</f>
        <v>1</v>
      </c>
      <c r="FY179" s="19">
        <f t="shared" si="519"/>
        <v>1.4688539556746714</v>
      </c>
      <c r="FZ179" s="19"/>
      <c r="GA179" s="19" t="e">
        <f t="shared" ref="GA179:GA210" si="584">EXP(SUMPRODUCT($EC179:$EW179,DF6:DZ6))</f>
        <v>#DIV/0!</v>
      </c>
      <c r="GB179" s="19">
        <f>IF(ISERR(GA179),GB178,GA179*GB178)</f>
        <v>1</v>
      </c>
      <c r="GC179" s="19">
        <f t="shared" si="520"/>
        <v>1.1249905034053567</v>
      </c>
      <c r="GD179" s="19"/>
      <c r="GE179" s="19" t="e">
        <f t="shared" ref="GE179:GE210" si="585">EXP(SUMPRODUCT($EC179:$EW179,EC6:EW6))</f>
        <v>#DIV/0!</v>
      </c>
      <c r="GF179" s="19">
        <f>IF(ISERR(GE179),GF178,GE179*GF178)</f>
        <v>1</v>
      </c>
      <c r="GG179" s="19">
        <f t="shared" si="521"/>
        <v>1.1042002324405289</v>
      </c>
      <c r="GI179" t="e">
        <f>#REF!</f>
        <v>#REF!</v>
      </c>
      <c r="GJ179" t="e">
        <f t="shared" ref="GJ179:GJ239" si="586">FY179*GC179*GG179*GI179</f>
        <v>#REF!</v>
      </c>
      <c r="GK179">
        <f t="shared" ref="GK179:GK210" si="587">X179/X$248</f>
        <v>0</v>
      </c>
      <c r="GL179" s="3"/>
      <c r="GM179" s="3"/>
      <c r="GN179" s="8"/>
      <c r="GO179" s="5">
        <f>GO178+1</f>
        <v>1</v>
      </c>
      <c r="GP179" t="b">
        <f t="shared" ref="GP179:GP208" si="588">(GO179+Begin_year_chart1&lt;=End_year_chart1)</f>
        <v>1</v>
      </c>
      <c r="GR179" t="str">
        <f t="shared" ref="GR179:GR198" si="589">GR259</f>
        <v>313/314</v>
      </c>
      <c r="GS179" s="20">
        <v>1.7816641326229319E-2</v>
      </c>
      <c r="GT179" s="20" t="e">
        <v>#REF!</v>
      </c>
      <c r="GU179" s="33"/>
      <c r="GV179" s="31">
        <f t="shared" ca="1" si="522"/>
        <v>1986</v>
      </c>
      <c r="GW179" s="12">
        <f t="shared" ref="GW179:GW239" ca="1" si="590">IF($GP179,HA179*HB179,"")</f>
        <v>1.0073193583665305</v>
      </c>
      <c r="GX179" s="19">
        <f t="shared" ref="GX179:GX239" ca="1" si="591">HC179</f>
        <v>1.0222399179475916</v>
      </c>
      <c r="GY179" s="71">
        <f t="shared" ref="GY179:GY239" ca="1" si="592">HD179</f>
        <v>1.0297219743334589</v>
      </c>
      <c r="GZ179" s="11">
        <f t="shared" ca="1" si="523"/>
        <v>1986</v>
      </c>
      <c r="HA179" s="12">
        <f t="shared" ca="1" si="524"/>
        <v>1.0276598798466301</v>
      </c>
      <c r="HB179" s="12">
        <f t="shared" ca="1" si="525"/>
        <v>0.98020695185343298</v>
      </c>
      <c r="HC179" s="12">
        <f t="shared" ca="1" si="526"/>
        <v>1.0222399179475916</v>
      </c>
      <c r="HD179" s="72">
        <f t="shared" ca="1" si="527"/>
        <v>1.0297219743334589</v>
      </c>
      <c r="HE179">
        <f t="shared" ref="HE179:HE239" ca="1" si="593">GZ179</f>
        <v>1986</v>
      </c>
      <c r="HF179" s="12">
        <f t="shared" ca="1" si="528"/>
        <v>1.0222399179475916</v>
      </c>
      <c r="HG179" s="12">
        <f t="shared" ca="1" si="529"/>
        <v>0.94039587136469083</v>
      </c>
      <c r="HH179" s="12">
        <f t="shared" ca="1" si="530"/>
        <v>1.0423343845937656</v>
      </c>
      <c r="HJ179" s="17"/>
      <c r="HL179" s="18">
        <f t="shared" ref="HL179:HL239" si="594">B179</f>
        <v>1950</v>
      </c>
      <c r="HM179" s="9">
        <f t="shared" si="531"/>
        <v>7.5308170428653129E-7</v>
      </c>
      <c r="HN179" s="9">
        <f t="shared" si="532"/>
        <v>0</v>
      </c>
      <c r="HO179" s="9">
        <f t="shared" si="533"/>
        <v>1.1607609378337578</v>
      </c>
      <c r="HP179" s="9">
        <f t="shared" si="534"/>
        <v>1.2155248250293642</v>
      </c>
      <c r="HQ179" s="9">
        <f t="shared" si="535"/>
        <v>1.4594016179506626</v>
      </c>
      <c r="HR179" s="9">
        <f t="shared" ref="HR179:HR239" si="595">HM179*HO179*HP179*HQ179</f>
        <v>1.5506848284805697E-6</v>
      </c>
      <c r="HS179" s="9">
        <f t="shared" si="536"/>
        <v>0</v>
      </c>
      <c r="HT179" s="9"/>
      <c r="HU179" s="9">
        <f t="shared" si="537"/>
        <v>1.410933735861299</v>
      </c>
      <c r="HV179" s="23">
        <f t="shared" ref="HV179:HV239" si="596">HU179*HQ179</f>
        <v>2.0591189769371527</v>
      </c>
      <c r="HX179" s="8"/>
      <c r="HY179" s="5">
        <f>HY178+1</f>
        <v>1</v>
      </c>
      <c r="HZ179" t="b">
        <f t="shared" ref="HZ179:HZ239" si="597">(HY179+Begin_year_chart1&lt;=End_year_chart1)</f>
        <v>1</v>
      </c>
      <c r="IB179" t="str">
        <f t="shared" ref="IB179:IB198" si="598">GR179</f>
        <v>313/314</v>
      </c>
      <c r="IC179" s="20">
        <v>1.6664455193716031E-2</v>
      </c>
      <c r="ID179" s="20" t="e">
        <v>#REF!</v>
      </c>
      <c r="IE179" s="11"/>
      <c r="IF179">
        <f t="shared" ref="IF179:IF239" ca="1" si="599">IJ179</f>
        <v>1986</v>
      </c>
      <c r="IG179" s="12">
        <f t="shared" ref="IG179:IG239" ca="1" si="600">IF($GP179,IK179*IL179,"")</f>
        <v>0.80979562339887967</v>
      </c>
      <c r="IH179" s="19">
        <f t="shared" ref="IH179:IH239" ca="1" si="601">IM179</f>
        <v>1.0156616213769394</v>
      </c>
      <c r="II179" s="19">
        <f t="shared" ref="II179:II239" ca="1" si="602">IN179</f>
        <v>0.8224788986021353</v>
      </c>
      <c r="IJ179" s="11">
        <f t="shared" ca="1" si="538"/>
        <v>1986</v>
      </c>
      <c r="IK179" s="12">
        <f t="shared" ca="1" si="539"/>
        <v>0.72735716255242577</v>
      </c>
      <c r="IL179" s="12">
        <f t="shared" ca="1" si="540"/>
        <v>1.1133397250907142</v>
      </c>
      <c r="IM179" s="12">
        <f t="shared" ca="1" si="541"/>
        <v>1.0156616213769394</v>
      </c>
      <c r="IN179" s="12">
        <f t="shared" ca="1" si="542"/>
        <v>0.8224788986021353</v>
      </c>
      <c r="IO179">
        <f t="shared" ref="IO179:IO239" ca="1" si="603">IJ179</f>
        <v>1986</v>
      </c>
      <c r="IP179" s="12">
        <f t="shared" ref="IP179:IP239" ca="1" si="604">IM179</f>
        <v>1.0156616213769394</v>
      </c>
      <c r="IQ179" s="12">
        <f t="shared" ca="1" si="543"/>
        <v>0.97029689608584735</v>
      </c>
      <c r="IR179" s="12">
        <f t="shared" ca="1" si="544"/>
        <v>1.1474217114183276</v>
      </c>
    </row>
    <row r="180" spans="1:252" hidden="1" x14ac:dyDescent="0.2">
      <c r="A180" t="s">
        <v>63</v>
      </c>
      <c r="B180" s="1">
        <f t="shared" ref="B180:B242" si="605">B179+1</f>
        <v>1951</v>
      </c>
      <c r="C180">
        <f t="shared" si="545"/>
        <v>0</v>
      </c>
      <c r="D180">
        <f t="shared" ref="D180:R180" si="606">D260+D341</f>
        <v>0</v>
      </c>
      <c r="E180">
        <f t="shared" si="606"/>
        <v>0</v>
      </c>
      <c r="F180">
        <f t="shared" si="606"/>
        <v>0</v>
      </c>
      <c r="G180">
        <f t="shared" si="606"/>
        <v>0</v>
      </c>
      <c r="H180">
        <f t="shared" si="606"/>
        <v>0</v>
      </c>
      <c r="I180">
        <f t="shared" si="606"/>
        <v>0</v>
      </c>
      <c r="J180">
        <f t="shared" si="606"/>
        <v>0</v>
      </c>
      <c r="K180">
        <f t="shared" si="606"/>
        <v>0</v>
      </c>
      <c r="L180">
        <f t="shared" si="606"/>
        <v>0</v>
      </c>
      <c r="M180">
        <f t="shared" si="606"/>
        <v>0</v>
      </c>
      <c r="N180">
        <f t="shared" si="606"/>
        <v>0</v>
      </c>
      <c r="O180">
        <f t="shared" si="606"/>
        <v>0</v>
      </c>
      <c r="P180">
        <f t="shared" si="606"/>
        <v>0</v>
      </c>
      <c r="Q180">
        <f t="shared" si="606"/>
        <v>0</v>
      </c>
      <c r="R180">
        <f t="shared" si="606"/>
        <v>0</v>
      </c>
      <c r="S180">
        <f t="shared" si="547"/>
        <v>0</v>
      </c>
      <c r="T180">
        <f t="shared" si="547"/>
        <v>0</v>
      </c>
      <c r="U180">
        <f t="shared" si="547"/>
        <v>0</v>
      </c>
      <c r="V180">
        <f t="shared" si="547"/>
        <v>0</v>
      </c>
      <c r="W180">
        <f t="shared" si="547"/>
        <v>0</v>
      </c>
      <c r="X180">
        <f t="shared" si="547"/>
        <v>0</v>
      </c>
      <c r="AX180">
        <f t="shared" si="494"/>
        <v>0</v>
      </c>
      <c r="AY180">
        <f t="shared" si="495"/>
        <v>0</v>
      </c>
      <c r="AZ180">
        <f t="shared" si="496"/>
        <v>0</v>
      </c>
      <c r="BA180">
        <f t="shared" si="497"/>
        <v>0</v>
      </c>
      <c r="BB180">
        <f t="shared" si="498"/>
        <v>0</v>
      </c>
      <c r="BC180">
        <f t="shared" si="499"/>
        <v>0</v>
      </c>
      <c r="BD180">
        <f t="shared" si="500"/>
        <v>0</v>
      </c>
      <c r="BE180">
        <f t="shared" si="501"/>
        <v>0</v>
      </c>
      <c r="BF180">
        <f t="shared" si="502"/>
        <v>0</v>
      </c>
      <c r="BG180">
        <f t="shared" si="503"/>
        <v>0</v>
      </c>
      <c r="BH180">
        <f t="shared" si="504"/>
        <v>0</v>
      </c>
      <c r="BI180">
        <f t="shared" si="505"/>
        <v>0</v>
      </c>
      <c r="BJ180">
        <f t="shared" si="506"/>
        <v>0</v>
      </c>
      <c r="BK180">
        <f t="shared" si="507"/>
        <v>0</v>
      </c>
      <c r="BL180">
        <f t="shared" si="508"/>
        <v>0</v>
      </c>
      <c r="BM180">
        <f t="shared" si="509"/>
        <v>0</v>
      </c>
      <c r="BN180">
        <f t="shared" si="510"/>
        <v>0</v>
      </c>
      <c r="BO180">
        <f t="shared" si="511"/>
        <v>0</v>
      </c>
      <c r="BP180">
        <f t="shared" si="512"/>
        <v>0</v>
      </c>
      <c r="BQ180">
        <f t="shared" si="513"/>
        <v>0</v>
      </c>
      <c r="BR180">
        <f t="shared" si="514"/>
        <v>0</v>
      </c>
      <c r="BS180">
        <f t="shared" si="515"/>
        <v>0</v>
      </c>
      <c r="BU180" s="28"/>
      <c r="BV180" s="9">
        <f t="shared" si="516"/>
        <v>1.0640052694689878E-6</v>
      </c>
      <c r="BW180" s="9">
        <f t="shared" si="548"/>
        <v>0</v>
      </c>
      <c r="BX180" s="9">
        <f t="shared" si="549"/>
        <v>1.1249905034053567</v>
      </c>
      <c r="BY180" s="9">
        <f t="shared" si="550"/>
        <v>1.1042002324405289</v>
      </c>
      <c r="BZ180" s="9">
        <f t="shared" si="551"/>
        <v>1.4688539556746714</v>
      </c>
      <c r="CA180" s="9">
        <f t="shared" si="517"/>
        <v>1.9414181549586678E-6</v>
      </c>
      <c r="CB180" s="9">
        <f t="shared" si="552"/>
        <v>0</v>
      </c>
      <c r="CC180" s="9"/>
      <c r="CD180" s="9">
        <f t="shared" si="553"/>
        <v>1.2422147753535824</v>
      </c>
      <c r="CE180" s="23">
        <f t="shared" si="554"/>
        <v>1.8246320865756327</v>
      </c>
      <c r="CG180" s="35"/>
      <c r="CH180">
        <f t="shared" si="555"/>
        <v>1951</v>
      </c>
      <c r="CI180" s="19" t="e">
        <f t="shared" si="556"/>
        <v>#DIV/0!</v>
      </c>
      <c r="CJ180" s="19" t="e">
        <f t="shared" si="557"/>
        <v>#DIV/0!</v>
      </c>
      <c r="CK180" s="19" t="e">
        <f t="shared" si="558"/>
        <v>#DIV/0!</v>
      </c>
      <c r="CL180" s="19" t="e">
        <f t="shared" si="559"/>
        <v>#DIV/0!</v>
      </c>
      <c r="CM180" s="19" t="e">
        <f t="shared" si="560"/>
        <v>#DIV/0!</v>
      </c>
      <c r="CN180" s="19" t="e">
        <f t="shared" si="561"/>
        <v>#DIV/0!</v>
      </c>
      <c r="CO180" s="19" t="e">
        <f t="shared" si="562"/>
        <v>#DIV/0!</v>
      </c>
      <c r="CP180" s="19" t="e">
        <f t="shared" si="563"/>
        <v>#DIV/0!</v>
      </c>
      <c r="CQ180" s="19" t="e">
        <f t="shared" si="564"/>
        <v>#DIV/0!</v>
      </c>
      <c r="CR180" s="19" t="e">
        <f t="shared" si="565"/>
        <v>#DIV/0!</v>
      </c>
      <c r="CS180" s="19" t="e">
        <f t="shared" si="566"/>
        <v>#DIV/0!</v>
      </c>
      <c r="CT180" s="19" t="e">
        <f t="shared" si="567"/>
        <v>#DIV/0!</v>
      </c>
      <c r="CU180" s="19" t="e">
        <f t="shared" si="568"/>
        <v>#DIV/0!</v>
      </c>
      <c r="CV180" s="19" t="e">
        <f t="shared" si="569"/>
        <v>#DIV/0!</v>
      </c>
      <c r="CW180" s="19" t="e">
        <f t="shared" si="570"/>
        <v>#DIV/0!</v>
      </c>
      <c r="CX180" s="19" t="e">
        <f t="shared" si="571"/>
        <v>#DIV/0!</v>
      </c>
      <c r="CY180" s="19" t="e">
        <f t="shared" si="572"/>
        <v>#DIV/0!</v>
      </c>
      <c r="CZ180" s="19" t="e">
        <f t="shared" si="573"/>
        <v>#DIV/0!</v>
      </c>
      <c r="DA180" s="19" t="e">
        <f t="shared" si="574"/>
        <v>#DIV/0!</v>
      </c>
      <c r="DB180" s="19" t="e">
        <f t="shared" si="575"/>
        <v>#DIV/0!</v>
      </c>
      <c r="DC180" s="19" t="e">
        <f t="shared" si="576"/>
        <v>#DIV/0!</v>
      </c>
      <c r="DD180" s="19"/>
      <c r="DE180" s="19"/>
      <c r="DF180" s="19" t="e">
        <f t="shared" ref="DF180:DF239" si="607">(CI180-CI179)/LN(CI180/CI179)</f>
        <v>#DIV/0!</v>
      </c>
      <c r="DG180" s="19" t="e">
        <f t="shared" si="577"/>
        <v>#DIV/0!</v>
      </c>
      <c r="DH180" s="19" t="e">
        <f t="shared" si="577"/>
        <v>#DIV/0!</v>
      </c>
      <c r="DI180" s="19" t="e">
        <f t="shared" si="577"/>
        <v>#DIV/0!</v>
      </c>
      <c r="DJ180" s="19" t="e">
        <f t="shared" si="577"/>
        <v>#DIV/0!</v>
      </c>
      <c r="DK180" s="19" t="e">
        <f t="shared" si="577"/>
        <v>#DIV/0!</v>
      </c>
      <c r="DL180" s="19" t="e">
        <f t="shared" si="577"/>
        <v>#DIV/0!</v>
      </c>
      <c r="DM180" s="19" t="e">
        <f t="shared" si="577"/>
        <v>#DIV/0!</v>
      </c>
      <c r="DN180" s="19" t="e">
        <f t="shared" si="577"/>
        <v>#DIV/0!</v>
      </c>
      <c r="DO180" s="19" t="e">
        <f t="shared" si="577"/>
        <v>#DIV/0!</v>
      </c>
      <c r="DP180" s="19" t="e">
        <f t="shared" si="577"/>
        <v>#DIV/0!</v>
      </c>
      <c r="DQ180" s="19" t="e">
        <f t="shared" si="577"/>
        <v>#DIV/0!</v>
      </c>
      <c r="DR180" s="19" t="e">
        <f t="shared" si="577"/>
        <v>#DIV/0!</v>
      </c>
      <c r="DS180" s="19" t="e">
        <f t="shared" si="577"/>
        <v>#DIV/0!</v>
      </c>
      <c r="DT180" s="19" t="e">
        <f t="shared" si="577"/>
        <v>#DIV/0!</v>
      </c>
      <c r="DU180" s="19" t="e">
        <f t="shared" si="577"/>
        <v>#DIV/0!</v>
      </c>
      <c r="DV180" s="19" t="e">
        <f t="shared" si="577"/>
        <v>#DIV/0!</v>
      </c>
      <c r="DW180" s="19" t="e">
        <f t="shared" si="578"/>
        <v>#DIV/0!</v>
      </c>
      <c r="DX180" s="19" t="e">
        <f t="shared" si="578"/>
        <v>#DIV/0!</v>
      </c>
      <c r="DY180" s="19" t="e">
        <f t="shared" si="578"/>
        <v>#DIV/0!</v>
      </c>
      <c r="DZ180" s="19" t="e">
        <f t="shared" si="578"/>
        <v>#DIV/0!</v>
      </c>
      <c r="EA180" s="19" t="e">
        <f t="shared" si="579"/>
        <v>#DIV/0!</v>
      </c>
      <c r="EB180" s="19"/>
      <c r="EC180" s="19" t="e">
        <f t="shared" ref="EC180:EC239" si="608">DF180/$EA180</f>
        <v>#DIV/0!</v>
      </c>
      <c r="ED180" s="19" t="e">
        <f t="shared" si="580"/>
        <v>#DIV/0!</v>
      </c>
      <c r="EE180" s="19" t="e">
        <f t="shared" si="580"/>
        <v>#DIV/0!</v>
      </c>
      <c r="EF180" s="19" t="e">
        <f t="shared" si="580"/>
        <v>#DIV/0!</v>
      </c>
      <c r="EG180" s="19" t="e">
        <f t="shared" si="580"/>
        <v>#DIV/0!</v>
      </c>
      <c r="EH180" s="19" t="e">
        <f t="shared" si="580"/>
        <v>#DIV/0!</v>
      </c>
      <c r="EI180" s="19" t="e">
        <f t="shared" si="580"/>
        <v>#DIV/0!</v>
      </c>
      <c r="EJ180" s="19" t="e">
        <f t="shared" si="580"/>
        <v>#DIV/0!</v>
      </c>
      <c r="EK180" s="19" t="e">
        <f t="shared" si="580"/>
        <v>#DIV/0!</v>
      </c>
      <c r="EL180" s="19" t="e">
        <f t="shared" si="580"/>
        <v>#DIV/0!</v>
      </c>
      <c r="EM180" s="19" t="e">
        <f t="shared" si="580"/>
        <v>#DIV/0!</v>
      </c>
      <c r="EN180" s="19" t="e">
        <f t="shared" si="580"/>
        <v>#DIV/0!</v>
      </c>
      <c r="EO180" s="19" t="e">
        <f t="shared" si="580"/>
        <v>#DIV/0!</v>
      </c>
      <c r="EP180" s="19" t="e">
        <f t="shared" si="580"/>
        <v>#DIV/0!</v>
      </c>
      <c r="EQ180" s="19" t="e">
        <f t="shared" si="580"/>
        <v>#DIV/0!</v>
      </c>
      <c r="ER180" s="19" t="e">
        <f t="shared" si="580"/>
        <v>#DIV/0!</v>
      </c>
      <c r="ES180" s="19" t="e">
        <f t="shared" si="580"/>
        <v>#DIV/0!</v>
      </c>
      <c r="ET180" s="19" t="e">
        <f t="shared" si="581"/>
        <v>#DIV/0!</v>
      </c>
      <c r="EU180" s="19" t="e">
        <f t="shared" si="581"/>
        <v>#DIV/0!</v>
      </c>
      <c r="EV180" s="19" t="e">
        <f t="shared" si="581"/>
        <v>#DIV/0!</v>
      </c>
      <c r="EW180" s="19" t="e">
        <f t="shared" si="581"/>
        <v>#DIV/0!</v>
      </c>
      <c r="EX180" s="19"/>
      <c r="EY180" s="19"/>
      <c r="EZ180" s="19" t="e">
        <f t="shared" ref="EZ180:EZ239" si="609">LN(AX180/AX179)</f>
        <v>#DIV/0!</v>
      </c>
      <c r="FA180" s="19" t="e">
        <f t="shared" si="582"/>
        <v>#DIV/0!</v>
      </c>
      <c r="FB180" s="19" t="e">
        <f t="shared" si="582"/>
        <v>#DIV/0!</v>
      </c>
      <c r="FC180" s="19" t="e">
        <f t="shared" si="582"/>
        <v>#DIV/0!</v>
      </c>
      <c r="FD180" s="19" t="e">
        <f t="shared" si="582"/>
        <v>#DIV/0!</v>
      </c>
      <c r="FE180" s="19" t="e">
        <f t="shared" si="582"/>
        <v>#DIV/0!</v>
      </c>
      <c r="FF180" s="19" t="e">
        <f t="shared" si="582"/>
        <v>#DIV/0!</v>
      </c>
      <c r="FG180" s="19" t="e">
        <f t="shared" si="582"/>
        <v>#DIV/0!</v>
      </c>
      <c r="FH180" s="19" t="e">
        <f t="shared" si="582"/>
        <v>#DIV/0!</v>
      </c>
      <c r="FI180" s="19" t="e">
        <f t="shared" si="582"/>
        <v>#DIV/0!</v>
      </c>
      <c r="FJ180" s="19" t="e">
        <f t="shared" si="582"/>
        <v>#DIV/0!</v>
      </c>
      <c r="FK180" s="19" t="e">
        <f t="shared" si="582"/>
        <v>#DIV/0!</v>
      </c>
      <c r="FL180" s="19" t="e">
        <f t="shared" si="582"/>
        <v>#DIV/0!</v>
      </c>
      <c r="FM180" s="19" t="e">
        <f t="shared" si="582"/>
        <v>#DIV/0!</v>
      </c>
      <c r="FN180" s="19" t="e">
        <f t="shared" si="582"/>
        <v>#DIV/0!</v>
      </c>
      <c r="FO180" s="19" t="e">
        <f t="shared" si="582"/>
        <v>#DIV/0!</v>
      </c>
      <c r="FP180" s="19" t="e">
        <f t="shared" si="582"/>
        <v>#DIV/0!</v>
      </c>
      <c r="FQ180" s="19" t="e">
        <f t="shared" si="582"/>
        <v>#DIV/0!</v>
      </c>
      <c r="FR180" s="19" t="e">
        <f t="shared" si="582"/>
        <v>#DIV/0!</v>
      </c>
      <c r="FS180" s="19" t="e">
        <f t="shared" si="582"/>
        <v>#DIV/0!</v>
      </c>
      <c r="FT180" s="19" t="e">
        <f t="shared" si="582"/>
        <v>#DIV/0!</v>
      </c>
      <c r="FU180" s="19"/>
      <c r="FV180" s="16"/>
      <c r="FW180" s="19" t="e">
        <f t="shared" si="583"/>
        <v>#DIV/0!</v>
      </c>
      <c r="FX180" s="19">
        <f t="shared" ref="FX180:FX239" si="610">IF(ISERR(FW180),FX179,FW180*FX179)</f>
        <v>1</v>
      </c>
      <c r="FY180" s="19">
        <f t="shared" si="519"/>
        <v>1.4688539556746714</v>
      </c>
      <c r="FZ180" s="19"/>
      <c r="GA180" s="19" t="e">
        <f t="shared" si="584"/>
        <v>#DIV/0!</v>
      </c>
      <c r="GB180" s="19">
        <f t="shared" ref="GB180:GB239" si="611">IF(ISERR(GA180),GB179,GA180*GB179)</f>
        <v>1</v>
      </c>
      <c r="GC180" s="19">
        <f t="shared" si="520"/>
        <v>1.1249905034053567</v>
      </c>
      <c r="GD180" s="19"/>
      <c r="GE180" s="19" t="e">
        <f t="shared" si="585"/>
        <v>#DIV/0!</v>
      </c>
      <c r="GF180" s="19">
        <f t="shared" ref="GF180:GF239" si="612">IF(ISERR(GE180),GF179,GE180*GF179)</f>
        <v>1</v>
      </c>
      <c r="GG180" s="19">
        <f t="shared" si="521"/>
        <v>1.1042002324405289</v>
      </c>
      <c r="GI180" t="e">
        <f>#REF!</f>
        <v>#REF!</v>
      </c>
      <c r="GJ180" t="e">
        <f t="shared" si="586"/>
        <v>#REF!</v>
      </c>
      <c r="GK180">
        <f t="shared" si="587"/>
        <v>0</v>
      </c>
      <c r="GL180" s="3"/>
      <c r="GM180" s="3"/>
      <c r="GN180" s="8"/>
      <c r="GO180" s="5">
        <f t="shared" ref="GO180:GO208" si="613">GO179+1</f>
        <v>2</v>
      </c>
      <c r="GP180" t="b">
        <f t="shared" si="588"/>
        <v>1</v>
      </c>
      <c r="GR180" t="str">
        <f t="shared" si="589"/>
        <v>315/316</v>
      </c>
      <c r="GS180" s="20">
        <v>3.9192172446839259E-3</v>
      </c>
      <c r="GT180" s="20" t="e">
        <v>#REF!</v>
      </c>
      <c r="GU180" s="33"/>
      <c r="GV180" s="31">
        <f t="shared" ca="1" si="522"/>
        <v>1987</v>
      </c>
      <c r="GW180" s="12">
        <f t="shared" ca="1" si="590"/>
        <v>1.0773505348524299</v>
      </c>
      <c r="GX180" s="19">
        <f t="shared" ca="1" si="591"/>
        <v>0.98267533004192475</v>
      </c>
      <c r="GY180" s="71">
        <f t="shared" ca="1" si="592"/>
        <v>1.0586855956591035</v>
      </c>
      <c r="GZ180" s="11">
        <f t="shared" ca="1" si="523"/>
        <v>1987</v>
      </c>
      <c r="HA180" s="12">
        <f t="shared" ca="1" si="524"/>
        <v>1.0917348424268518</v>
      </c>
      <c r="HB180" s="12">
        <f t="shared" ca="1" si="525"/>
        <v>0.98682435787938538</v>
      </c>
      <c r="HC180" s="12">
        <f t="shared" ca="1" si="526"/>
        <v>0.98267533004192475</v>
      </c>
      <c r="HD180" s="72">
        <f t="shared" ca="1" si="527"/>
        <v>1.0586855956591035</v>
      </c>
      <c r="HE180">
        <f t="shared" ca="1" si="593"/>
        <v>1987</v>
      </c>
      <c r="HF180" s="12">
        <f t="shared" ca="1" si="528"/>
        <v>0.98267533004192475</v>
      </c>
      <c r="HG180" s="12">
        <f t="shared" ca="1" si="529"/>
        <v>0.96346867893699994</v>
      </c>
      <c r="HH180" s="12">
        <f t="shared" ca="1" si="530"/>
        <v>1.0242412435951254</v>
      </c>
      <c r="HJ180" s="17"/>
      <c r="HL180" s="18">
        <f t="shared" si="594"/>
        <v>1951</v>
      </c>
      <c r="HM180" s="9">
        <f t="shared" si="531"/>
        <v>7.5308170428653129E-7</v>
      </c>
      <c r="HN180" s="9">
        <f t="shared" si="532"/>
        <v>0</v>
      </c>
      <c r="HO180" s="9">
        <f t="shared" si="533"/>
        <v>1.1607609378337578</v>
      </c>
      <c r="HP180" s="9">
        <f t="shared" si="534"/>
        <v>1.2155248250293642</v>
      </c>
      <c r="HQ180" s="9">
        <f t="shared" si="535"/>
        <v>1.4594016179506626</v>
      </c>
      <c r="HR180" s="9">
        <f t="shared" si="595"/>
        <v>1.5506848284805697E-6</v>
      </c>
      <c r="HS180" s="9">
        <f t="shared" si="536"/>
        <v>0</v>
      </c>
      <c r="HT180" s="9"/>
      <c r="HU180" s="9">
        <f t="shared" si="537"/>
        <v>1.410933735861299</v>
      </c>
      <c r="HV180" s="23">
        <f t="shared" si="596"/>
        <v>2.0591189769371527</v>
      </c>
      <c r="HX180" s="8"/>
      <c r="HY180" s="5">
        <f t="shared" ref="HY180:HY239" si="614">HY179+1</f>
        <v>2</v>
      </c>
      <c r="HZ180" t="b">
        <f t="shared" si="597"/>
        <v>1</v>
      </c>
      <c r="IB180" t="str">
        <f t="shared" si="598"/>
        <v>315/316</v>
      </c>
      <c r="IC180" s="20">
        <v>3.6122038101086321E-3</v>
      </c>
      <c r="ID180" s="20" t="e">
        <v>#REF!</v>
      </c>
      <c r="IE180" s="11"/>
      <c r="IF180">
        <f t="shared" ca="1" si="599"/>
        <v>1987</v>
      </c>
      <c r="IG180" s="12">
        <f t="shared" ca="1" si="600"/>
        <v>0.8660944920235415</v>
      </c>
      <c r="IH180" s="19">
        <f t="shared" ca="1" si="601"/>
        <v>0.97635163866558117</v>
      </c>
      <c r="II180" s="19">
        <f t="shared" ca="1" si="602"/>
        <v>0.84561326686971106</v>
      </c>
      <c r="IJ180" s="11">
        <f t="shared" ca="1" si="538"/>
        <v>1987</v>
      </c>
      <c r="IK180" s="12">
        <f t="shared" ca="1" si="539"/>
        <v>0.77270814285921596</v>
      </c>
      <c r="IL180" s="12">
        <f t="shared" ca="1" si="540"/>
        <v>1.1208559143932046</v>
      </c>
      <c r="IM180" s="12">
        <f t="shared" ca="1" si="541"/>
        <v>0.97635163866558117</v>
      </c>
      <c r="IN180" s="12">
        <f t="shared" ca="1" si="542"/>
        <v>0.84561326686971106</v>
      </c>
      <c r="IO180">
        <f t="shared" ca="1" si="603"/>
        <v>1987</v>
      </c>
      <c r="IP180" s="12">
        <f t="shared" ca="1" si="604"/>
        <v>0.97635163866558117</v>
      </c>
      <c r="IQ180" s="12">
        <f t="shared" ca="1" si="543"/>
        <v>0.99410333149576591</v>
      </c>
      <c r="IR180" s="12">
        <f t="shared" ca="1" si="544"/>
        <v>1.1275044342792031</v>
      </c>
    </row>
    <row r="181" spans="1:252" hidden="1" x14ac:dyDescent="0.2">
      <c r="A181" t="s">
        <v>63</v>
      </c>
      <c r="B181" s="1">
        <f t="shared" si="605"/>
        <v>1952</v>
      </c>
      <c r="C181">
        <f t="shared" si="545"/>
        <v>0</v>
      </c>
      <c r="D181">
        <f t="shared" ref="D181:R181" si="615">D261+D342</f>
        <v>0</v>
      </c>
      <c r="E181">
        <f t="shared" si="615"/>
        <v>0</v>
      </c>
      <c r="F181">
        <f t="shared" si="615"/>
        <v>0</v>
      </c>
      <c r="G181">
        <f t="shared" si="615"/>
        <v>0</v>
      </c>
      <c r="H181">
        <f t="shared" si="615"/>
        <v>0</v>
      </c>
      <c r="I181">
        <f t="shared" si="615"/>
        <v>0</v>
      </c>
      <c r="J181">
        <f t="shared" si="615"/>
        <v>0</v>
      </c>
      <c r="K181">
        <f t="shared" si="615"/>
        <v>0</v>
      </c>
      <c r="L181">
        <f t="shared" si="615"/>
        <v>0</v>
      </c>
      <c r="M181">
        <f t="shared" si="615"/>
        <v>0</v>
      </c>
      <c r="N181">
        <f t="shared" si="615"/>
        <v>0</v>
      </c>
      <c r="O181">
        <f t="shared" si="615"/>
        <v>0</v>
      </c>
      <c r="P181">
        <f t="shared" si="615"/>
        <v>0</v>
      </c>
      <c r="Q181">
        <f t="shared" si="615"/>
        <v>0</v>
      </c>
      <c r="R181">
        <f t="shared" si="615"/>
        <v>0</v>
      </c>
      <c r="S181">
        <f t="shared" si="547"/>
        <v>0</v>
      </c>
      <c r="T181">
        <f t="shared" si="547"/>
        <v>0</v>
      </c>
      <c r="U181">
        <f t="shared" si="547"/>
        <v>0</v>
      </c>
      <c r="V181">
        <f t="shared" si="547"/>
        <v>0</v>
      </c>
      <c r="W181">
        <f t="shared" si="547"/>
        <v>0</v>
      </c>
      <c r="X181">
        <f t="shared" si="547"/>
        <v>0</v>
      </c>
      <c r="AX181">
        <f t="shared" si="494"/>
        <v>0</v>
      </c>
      <c r="AY181">
        <f t="shared" si="495"/>
        <v>0</v>
      </c>
      <c r="AZ181">
        <f t="shared" si="496"/>
        <v>0</v>
      </c>
      <c r="BA181">
        <f t="shared" si="497"/>
        <v>0</v>
      </c>
      <c r="BB181">
        <f t="shared" si="498"/>
        <v>0</v>
      </c>
      <c r="BC181">
        <f t="shared" si="499"/>
        <v>0</v>
      </c>
      <c r="BD181">
        <f t="shared" si="500"/>
        <v>0</v>
      </c>
      <c r="BE181">
        <f t="shared" si="501"/>
        <v>0</v>
      </c>
      <c r="BF181">
        <f t="shared" si="502"/>
        <v>0</v>
      </c>
      <c r="BG181">
        <f t="shared" si="503"/>
        <v>0</v>
      </c>
      <c r="BH181">
        <f t="shared" si="504"/>
        <v>0</v>
      </c>
      <c r="BI181">
        <f t="shared" si="505"/>
        <v>0</v>
      </c>
      <c r="BJ181">
        <f t="shared" si="506"/>
        <v>0</v>
      </c>
      <c r="BK181">
        <f t="shared" si="507"/>
        <v>0</v>
      </c>
      <c r="BL181">
        <f t="shared" si="508"/>
        <v>0</v>
      </c>
      <c r="BM181">
        <f t="shared" si="509"/>
        <v>0</v>
      </c>
      <c r="BN181">
        <f t="shared" si="510"/>
        <v>0</v>
      </c>
      <c r="BO181">
        <f t="shared" si="511"/>
        <v>0</v>
      </c>
      <c r="BP181">
        <f t="shared" si="512"/>
        <v>0</v>
      </c>
      <c r="BQ181">
        <f t="shared" si="513"/>
        <v>0</v>
      </c>
      <c r="BR181">
        <f t="shared" si="514"/>
        <v>0</v>
      </c>
      <c r="BS181">
        <f t="shared" si="515"/>
        <v>0</v>
      </c>
      <c r="BU181" s="28"/>
      <c r="BV181" s="9">
        <f t="shared" si="516"/>
        <v>1.0640052694689878E-6</v>
      </c>
      <c r="BW181" s="9">
        <f t="shared" si="548"/>
        <v>0</v>
      </c>
      <c r="BX181" s="9">
        <f t="shared" si="549"/>
        <v>1.1249905034053567</v>
      </c>
      <c r="BY181" s="9">
        <f t="shared" si="550"/>
        <v>1.1042002324405289</v>
      </c>
      <c r="BZ181" s="9">
        <f t="shared" si="551"/>
        <v>1.4688539556746714</v>
      </c>
      <c r="CA181" s="9">
        <f t="shared" si="517"/>
        <v>1.9414181549586678E-6</v>
      </c>
      <c r="CB181" s="9">
        <f t="shared" si="552"/>
        <v>0</v>
      </c>
      <c r="CC181" s="9"/>
      <c r="CD181" s="9">
        <f t="shared" si="553"/>
        <v>1.2422147753535824</v>
      </c>
      <c r="CE181" s="23">
        <f t="shared" si="554"/>
        <v>1.8246320865756327</v>
      </c>
      <c r="CG181" s="35"/>
      <c r="CH181">
        <f t="shared" si="555"/>
        <v>1952</v>
      </c>
      <c r="CI181" s="19" t="e">
        <f t="shared" si="556"/>
        <v>#DIV/0!</v>
      </c>
      <c r="CJ181" s="19" t="e">
        <f t="shared" si="557"/>
        <v>#DIV/0!</v>
      </c>
      <c r="CK181" s="19" t="e">
        <f t="shared" si="558"/>
        <v>#DIV/0!</v>
      </c>
      <c r="CL181" s="19" t="e">
        <f t="shared" si="559"/>
        <v>#DIV/0!</v>
      </c>
      <c r="CM181" s="19" t="e">
        <f t="shared" si="560"/>
        <v>#DIV/0!</v>
      </c>
      <c r="CN181" s="19" t="e">
        <f t="shared" si="561"/>
        <v>#DIV/0!</v>
      </c>
      <c r="CO181" s="19" t="e">
        <f t="shared" si="562"/>
        <v>#DIV/0!</v>
      </c>
      <c r="CP181" s="19" t="e">
        <f t="shared" si="563"/>
        <v>#DIV/0!</v>
      </c>
      <c r="CQ181" s="19" t="e">
        <f t="shared" si="564"/>
        <v>#DIV/0!</v>
      </c>
      <c r="CR181" s="19" t="e">
        <f t="shared" si="565"/>
        <v>#DIV/0!</v>
      </c>
      <c r="CS181" s="19" t="e">
        <f t="shared" si="566"/>
        <v>#DIV/0!</v>
      </c>
      <c r="CT181" s="19" t="e">
        <f t="shared" si="567"/>
        <v>#DIV/0!</v>
      </c>
      <c r="CU181" s="19" t="e">
        <f t="shared" si="568"/>
        <v>#DIV/0!</v>
      </c>
      <c r="CV181" s="19" t="e">
        <f t="shared" si="569"/>
        <v>#DIV/0!</v>
      </c>
      <c r="CW181" s="19" t="e">
        <f t="shared" si="570"/>
        <v>#DIV/0!</v>
      </c>
      <c r="CX181" s="19" t="e">
        <f t="shared" si="571"/>
        <v>#DIV/0!</v>
      </c>
      <c r="CY181" s="19" t="e">
        <f t="shared" si="572"/>
        <v>#DIV/0!</v>
      </c>
      <c r="CZ181" s="19" t="e">
        <f t="shared" si="573"/>
        <v>#DIV/0!</v>
      </c>
      <c r="DA181" s="19" t="e">
        <f t="shared" si="574"/>
        <v>#DIV/0!</v>
      </c>
      <c r="DB181" s="19" t="e">
        <f t="shared" si="575"/>
        <v>#DIV/0!</v>
      </c>
      <c r="DC181" s="19" t="e">
        <f t="shared" si="576"/>
        <v>#DIV/0!</v>
      </c>
      <c r="DD181" s="19"/>
      <c r="DE181" s="19"/>
      <c r="DF181" s="19" t="e">
        <f t="shared" si="607"/>
        <v>#DIV/0!</v>
      </c>
      <c r="DG181" s="19" t="e">
        <f t="shared" si="577"/>
        <v>#DIV/0!</v>
      </c>
      <c r="DH181" s="19" t="e">
        <f t="shared" si="577"/>
        <v>#DIV/0!</v>
      </c>
      <c r="DI181" s="19" t="e">
        <f t="shared" si="577"/>
        <v>#DIV/0!</v>
      </c>
      <c r="DJ181" s="19" t="e">
        <f t="shared" si="577"/>
        <v>#DIV/0!</v>
      </c>
      <c r="DK181" s="19" t="e">
        <f t="shared" si="577"/>
        <v>#DIV/0!</v>
      </c>
      <c r="DL181" s="19" t="e">
        <f t="shared" si="577"/>
        <v>#DIV/0!</v>
      </c>
      <c r="DM181" s="19" t="e">
        <f t="shared" si="577"/>
        <v>#DIV/0!</v>
      </c>
      <c r="DN181" s="19" t="e">
        <f t="shared" si="577"/>
        <v>#DIV/0!</v>
      </c>
      <c r="DO181" s="19" t="e">
        <f t="shared" si="577"/>
        <v>#DIV/0!</v>
      </c>
      <c r="DP181" s="19" t="e">
        <f t="shared" si="577"/>
        <v>#DIV/0!</v>
      </c>
      <c r="DQ181" s="19" t="e">
        <f t="shared" si="577"/>
        <v>#DIV/0!</v>
      </c>
      <c r="DR181" s="19" t="e">
        <f t="shared" si="577"/>
        <v>#DIV/0!</v>
      </c>
      <c r="DS181" s="19" t="e">
        <f t="shared" si="577"/>
        <v>#DIV/0!</v>
      </c>
      <c r="DT181" s="19" t="e">
        <f t="shared" si="577"/>
        <v>#DIV/0!</v>
      </c>
      <c r="DU181" s="19" t="e">
        <f t="shared" si="577"/>
        <v>#DIV/0!</v>
      </c>
      <c r="DV181" s="19" t="e">
        <f t="shared" si="577"/>
        <v>#DIV/0!</v>
      </c>
      <c r="DW181" s="19" t="e">
        <f t="shared" si="578"/>
        <v>#DIV/0!</v>
      </c>
      <c r="DX181" s="19" t="e">
        <f t="shared" si="578"/>
        <v>#DIV/0!</v>
      </c>
      <c r="DY181" s="19" t="e">
        <f t="shared" si="578"/>
        <v>#DIV/0!</v>
      </c>
      <c r="DZ181" s="19" t="e">
        <f t="shared" si="578"/>
        <v>#DIV/0!</v>
      </c>
      <c r="EA181" s="19" t="e">
        <f t="shared" si="579"/>
        <v>#DIV/0!</v>
      </c>
      <c r="EB181" s="19"/>
      <c r="EC181" s="19" t="e">
        <f t="shared" si="608"/>
        <v>#DIV/0!</v>
      </c>
      <c r="ED181" s="19" t="e">
        <f t="shared" si="580"/>
        <v>#DIV/0!</v>
      </c>
      <c r="EE181" s="19" t="e">
        <f t="shared" si="580"/>
        <v>#DIV/0!</v>
      </c>
      <c r="EF181" s="19" t="e">
        <f t="shared" si="580"/>
        <v>#DIV/0!</v>
      </c>
      <c r="EG181" s="19" t="e">
        <f t="shared" si="580"/>
        <v>#DIV/0!</v>
      </c>
      <c r="EH181" s="19" t="e">
        <f t="shared" si="580"/>
        <v>#DIV/0!</v>
      </c>
      <c r="EI181" s="19" t="e">
        <f t="shared" si="580"/>
        <v>#DIV/0!</v>
      </c>
      <c r="EJ181" s="19" t="e">
        <f t="shared" si="580"/>
        <v>#DIV/0!</v>
      </c>
      <c r="EK181" s="19" t="e">
        <f t="shared" si="580"/>
        <v>#DIV/0!</v>
      </c>
      <c r="EL181" s="19" t="e">
        <f t="shared" si="580"/>
        <v>#DIV/0!</v>
      </c>
      <c r="EM181" s="19" t="e">
        <f t="shared" si="580"/>
        <v>#DIV/0!</v>
      </c>
      <c r="EN181" s="19" t="e">
        <f t="shared" si="580"/>
        <v>#DIV/0!</v>
      </c>
      <c r="EO181" s="19" t="e">
        <f t="shared" si="580"/>
        <v>#DIV/0!</v>
      </c>
      <c r="EP181" s="19" t="e">
        <f t="shared" si="580"/>
        <v>#DIV/0!</v>
      </c>
      <c r="EQ181" s="19" t="e">
        <f t="shared" si="580"/>
        <v>#DIV/0!</v>
      </c>
      <c r="ER181" s="19" t="e">
        <f t="shared" si="580"/>
        <v>#DIV/0!</v>
      </c>
      <c r="ES181" s="19" t="e">
        <f t="shared" si="580"/>
        <v>#DIV/0!</v>
      </c>
      <c r="ET181" s="19" t="e">
        <f t="shared" si="581"/>
        <v>#DIV/0!</v>
      </c>
      <c r="EU181" s="19" t="e">
        <f t="shared" si="581"/>
        <v>#DIV/0!</v>
      </c>
      <c r="EV181" s="19" t="e">
        <f t="shared" si="581"/>
        <v>#DIV/0!</v>
      </c>
      <c r="EW181" s="19" t="e">
        <f t="shared" si="581"/>
        <v>#DIV/0!</v>
      </c>
      <c r="EX181" s="19"/>
      <c r="EY181" s="19"/>
      <c r="EZ181" s="19" t="e">
        <f t="shared" si="609"/>
        <v>#DIV/0!</v>
      </c>
      <c r="FA181" s="19" t="e">
        <f t="shared" si="582"/>
        <v>#DIV/0!</v>
      </c>
      <c r="FB181" s="19" t="e">
        <f t="shared" si="582"/>
        <v>#DIV/0!</v>
      </c>
      <c r="FC181" s="19" t="e">
        <f t="shared" si="582"/>
        <v>#DIV/0!</v>
      </c>
      <c r="FD181" s="19" t="e">
        <f t="shared" si="582"/>
        <v>#DIV/0!</v>
      </c>
      <c r="FE181" s="19" t="e">
        <f t="shared" si="582"/>
        <v>#DIV/0!</v>
      </c>
      <c r="FF181" s="19" t="e">
        <f t="shared" si="582"/>
        <v>#DIV/0!</v>
      </c>
      <c r="FG181" s="19" t="e">
        <f t="shared" si="582"/>
        <v>#DIV/0!</v>
      </c>
      <c r="FH181" s="19" t="e">
        <f t="shared" si="582"/>
        <v>#DIV/0!</v>
      </c>
      <c r="FI181" s="19" t="e">
        <f t="shared" si="582"/>
        <v>#DIV/0!</v>
      </c>
      <c r="FJ181" s="19" t="e">
        <f t="shared" si="582"/>
        <v>#DIV/0!</v>
      </c>
      <c r="FK181" s="19" t="e">
        <f t="shared" si="582"/>
        <v>#DIV/0!</v>
      </c>
      <c r="FL181" s="19" t="e">
        <f t="shared" si="582"/>
        <v>#DIV/0!</v>
      </c>
      <c r="FM181" s="19" t="e">
        <f t="shared" si="582"/>
        <v>#DIV/0!</v>
      </c>
      <c r="FN181" s="19" t="e">
        <f t="shared" si="582"/>
        <v>#DIV/0!</v>
      </c>
      <c r="FO181" s="19" t="e">
        <f t="shared" si="582"/>
        <v>#DIV/0!</v>
      </c>
      <c r="FP181" s="19" t="e">
        <f t="shared" si="582"/>
        <v>#DIV/0!</v>
      </c>
      <c r="FQ181" s="19" t="e">
        <f t="shared" si="582"/>
        <v>#DIV/0!</v>
      </c>
      <c r="FR181" s="19" t="e">
        <f t="shared" si="582"/>
        <v>#DIV/0!</v>
      </c>
      <c r="FS181" s="19" t="e">
        <f t="shared" si="582"/>
        <v>#DIV/0!</v>
      </c>
      <c r="FT181" s="19" t="e">
        <f t="shared" si="582"/>
        <v>#DIV/0!</v>
      </c>
      <c r="FU181" s="19"/>
      <c r="FV181" s="16"/>
      <c r="FW181" s="19" t="e">
        <f t="shared" si="583"/>
        <v>#DIV/0!</v>
      </c>
      <c r="FX181" s="19">
        <f t="shared" si="610"/>
        <v>1</v>
      </c>
      <c r="FY181" s="19">
        <f t="shared" si="519"/>
        <v>1.4688539556746714</v>
      </c>
      <c r="FZ181" s="19"/>
      <c r="GA181" s="19" t="e">
        <f t="shared" si="584"/>
        <v>#DIV/0!</v>
      </c>
      <c r="GB181" s="19">
        <f t="shared" si="611"/>
        <v>1</v>
      </c>
      <c r="GC181" s="19">
        <f t="shared" si="520"/>
        <v>1.1249905034053567</v>
      </c>
      <c r="GD181" s="19"/>
      <c r="GE181" s="19" t="e">
        <f t="shared" si="585"/>
        <v>#DIV/0!</v>
      </c>
      <c r="GF181" s="19">
        <f t="shared" si="612"/>
        <v>1</v>
      </c>
      <c r="GG181" s="19">
        <f t="shared" si="521"/>
        <v>1.1042002324405289</v>
      </c>
      <c r="GI181" t="e">
        <f>#REF!</f>
        <v>#REF!</v>
      </c>
      <c r="GJ181" t="e">
        <f t="shared" si="586"/>
        <v>#REF!</v>
      </c>
      <c r="GK181">
        <f t="shared" si="587"/>
        <v>0</v>
      </c>
      <c r="GL181" s="3"/>
      <c r="GM181" s="3"/>
      <c r="GN181" s="8"/>
      <c r="GO181" s="5">
        <f t="shared" si="613"/>
        <v>3</v>
      </c>
      <c r="GP181" t="b">
        <f t="shared" si="588"/>
        <v>1</v>
      </c>
      <c r="GR181" t="str">
        <f t="shared" si="589"/>
        <v>Not Used</v>
      </c>
      <c r="GS181" s="20">
        <v>1.467655108698331E-6</v>
      </c>
      <c r="GT181" s="20" t="e">
        <v>#REF!</v>
      </c>
      <c r="GU181" s="33"/>
      <c r="GV181" s="31">
        <f t="shared" ca="1" si="522"/>
        <v>1988</v>
      </c>
      <c r="GW181" s="12">
        <f t="shared" ca="1" si="590"/>
        <v>1.1275691571902242</v>
      </c>
      <c r="GX181" s="19">
        <f t="shared" ca="1" si="591"/>
        <v>1.0096854931994332</v>
      </c>
      <c r="GY181" s="71">
        <f t="shared" ca="1" si="592"/>
        <v>1.1384899297239119</v>
      </c>
      <c r="GZ181" s="11">
        <f t="shared" ca="1" si="523"/>
        <v>1988</v>
      </c>
      <c r="HA181" s="12">
        <f t="shared" ca="1" si="524"/>
        <v>1.1607102581452091</v>
      </c>
      <c r="HB181" s="12">
        <f t="shared" ca="1" si="525"/>
        <v>0.97144756779530517</v>
      </c>
      <c r="HC181" s="12">
        <f t="shared" ca="1" si="526"/>
        <v>1.0096854931994332</v>
      </c>
      <c r="HD181" s="72">
        <f t="shared" ca="1" si="527"/>
        <v>1.1384899297239119</v>
      </c>
      <c r="HE181">
        <f t="shared" ca="1" si="593"/>
        <v>1988</v>
      </c>
      <c r="HF181" s="12">
        <f t="shared" ca="1" si="528"/>
        <v>1.0096854931994332</v>
      </c>
      <c r="HG181" s="12">
        <f t="shared" ca="1" si="529"/>
        <v>0.97094857160793735</v>
      </c>
      <c r="HH181" s="12">
        <f t="shared" ca="1" si="530"/>
        <v>1.0005139264858709</v>
      </c>
      <c r="HJ181" s="17"/>
      <c r="HL181" s="18">
        <f t="shared" si="594"/>
        <v>1952</v>
      </c>
      <c r="HM181" s="9">
        <f t="shared" si="531"/>
        <v>7.5308170428653129E-7</v>
      </c>
      <c r="HN181" s="9">
        <f t="shared" si="532"/>
        <v>0</v>
      </c>
      <c r="HO181" s="9">
        <f t="shared" si="533"/>
        <v>1.1607609378337578</v>
      </c>
      <c r="HP181" s="9">
        <f t="shared" si="534"/>
        <v>1.2155248250293642</v>
      </c>
      <c r="HQ181" s="9">
        <f t="shared" si="535"/>
        <v>1.4594016179506626</v>
      </c>
      <c r="HR181" s="9">
        <f t="shared" si="595"/>
        <v>1.5506848284805697E-6</v>
      </c>
      <c r="HS181" s="9">
        <f t="shared" si="536"/>
        <v>0</v>
      </c>
      <c r="HT181" s="9"/>
      <c r="HU181" s="9">
        <f t="shared" si="537"/>
        <v>1.410933735861299</v>
      </c>
      <c r="HV181" s="23">
        <f t="shared" si="596"/>
        <v>2.0591189769371527</v>
      </c>
      <c r="HX181" s="8"/>
      <c r="HY181" s="5">
        <f t="shared" si="614"/>
        <v>3</v>
      </c>
      <c r="HZ181" t="b">
        <f t="shared" si="597"/>
        <v>1</v>
      </c>
      <c r="IB181" t="str">
        <f t="shared" si="598"/>
        <v>Not Used</v>
      </c>
      <c r="IC181" s="20">
        <v>1.1730323458540724E-6</v>
      </c>
      <c r="ID181" s="20" t="e">
        <v>#REF!</v>
      </c>
      <c r="IE181" s="11"/>
      <c r="IF181">
        <f t="shared" ca="1" si="599"/>
        <v>1988</v>
      </c>
      <c r="IG181" s="12">
        <f t="shared" ca="1" si="600"/>
        <v>0.90646582038579215</v>
      </c>
      <c r="IH181" s="19">
        <f t="shared" ca="1" si="601"/>
        <v>1.0031879865958107</v>
      </c>
      <c r="II181" s="19">
        <f t="shared" ca="1" si="602"/>
        <v>0.90935608524336742</v>
      </c>
      <c r="IJ181" s="11">
        <f t="shared" ca="1" si="538"/>
        <v>1988</v>
      </c>
      <c r="IK181" s="12">
        <f t="shared" ca="1" si="539"/>
        <v>0.82152756613986966</v>
      </c>
      <c r="IL181" s="12">
        <f t="shared" ca="1" si="540"/>
        <v>1.1033906319723681</v>
      </c>
      <c r="IM181" s="12">
        <f t="shared" ca="1" si="541"/>
        <v>1.0031879865958107</v>
      </c>
      <c r="IN181" s="12">
        <f t="shared" ca="1" si="542"/>
        <v>0.90935608524336742</v>
      </c>
      <c r="IO181">
        <f t="shared" ca="1" si="603"/>
        <v>1988</v>
      </c>
      <c r="IP181" s="12">
        <f t="shared" ca="1" si="604"/>
        <v>1.0031879865958107</v>
      </c>
      <c r="IQ181" s="12">
        <f t="shared" ca="1" si="543"/>
        <v>1.0018210564057375</v>
      </c>
      <c r="IR181" s="12">
        <f t="shared" ca="1" si="544"/>
        <v>1.1013849478578885</v>
      </c>
    </row>
    <row r="182" spans="1:252" hidden="1" x14ac:dyDescent="0.2">
      <c r="A182" t="s">
        <v>63</v>
      </c>
      <c r="B182" s="1">
        <f t="shared" si="605"/>
        <v>1953</v>
      </c>
      <c r="C182">
        <f t="shared" si="545"/>
        <v>0</v>
      </c>
      <c r="D182">
        <f t="shared" ref="D182:R182" si="616">D262+D343</f>
        <v>0</v>
      </c>
      <c r="E182">
        <f t="shared" si="616"/>
        <v>0</v>
      </c>
      <c r="F182">
        <f t="shared" si="616"/>
        <v>0</v>
      </c>
      <c r="G182">
        <f t="shared" si="616"/>
        <v>0</v>
      </c>
      <c r="H182">
        <f t="shared" si="616"/>
        <v>0</v>
      </c>
      <c r="I182">
        <f t="shared" si="616"/>
        <v>0</v>
      </c>
      <c r="J182">
        <f t="shared" si="616"/>
        <v>0</v>
      </c>
      <c r="K182">
        <f t="shared" si="616"/>
        <v>0</v>
      </c>
      <c r="L182">
        <f t="shared" si="616"/>
        <v>0</v>
      </c>
      <c r="M182">
        <f t="shared" si="616"/>
        <v>0</v>
      </c>
      <c r="N182">
        <f t="shared" si="616"/>
        <v>0</v>
      </c>
      <c r="O182">
        <f t="shared" si="616"/>
        <v>0</v>
      </c>
      <c r="P182">
        <f t="shared" si="616"/>
        <v>0</v>
      </c>
      <c r="Q182">
        <f t="shared" si="616"/>
        <v>0</v>
      </c>
      <c r="R182">
        <f t="shared" si="616"/>
        <v>0</v>
      </c>
      <c r="S182">
        <f t="shared" si="547"/>
        <v>0</v>
      </c>
      <c r="T182">
        <f t="shared" si="547"/>
        <v>0</v>
      </c>
      <c r="U182">
        <f t="shared" si="547"/>
        <v>0</v>
      </c>
      <c r="V182">
        <f t="shared" si="547"/>
        <v>0</v>
      </c>
      <c r="W182">
        <f t="shared" si="547"/>
        <v>0</v>
      </c>
      <c r="X182">
        <f t="shared" si="547"/>
        <v>0</v>
      </c>
      <c r="AX182">
        <f t="shared" si="494"/>
        <v>0</v>
      </c>
      <c r="AY182">
        <f t="shared" si="495"/>
        <v>0</v>
      </c>
      <c r="AZ182">
        <f t="shared" si="496"/>
        <v>0</v>
      </c>
      <c r="BA182">
        <f t="shared" si="497"/>
        <v>0</v>
      </c>
      <c r="BB182">
        <f t="shared" si="498"/>
        <v>0</v>
      </c>
      <c r="BC182">
        <f t="shared" si="499"/>
        <v>0</v>
      </c>
      <c r="BD182">
        <f t="shared" si="500"/>
        <v>0</v>
      </c>
      <c r="BE182">
        <f t="shared" si="501"/>
        <v>0</v>
      </c>
      <c r="BF182">
        <f t="shared" si="502"/>
        <v>0</v>
      </c>
      <c r="BG182">
        <f t="shared" si="503"/>
        <v>0</v>
      </c>
      <c r="BH182">
        <f t="shared" si="504"/>
        <v>0</v>
      </c>
      <c r="BI182">
        <f t="shared" si="505"/>
        <v>0</v>
      </c>
      <c r="BJ182">
        <f t="shared" si="506"/>
        <v>0</v>
      </c>
      <c r="BK182">
        <f t="shared" si="507"/>
        <v>0</v>
      </c>
      <c r="BL182">
        <f t="shared" si="508"/>
        <v>0</v>
      </c>
      <c r="BM182">
        <f t="shared" si="509"/>
        <v>0</v>
      </c>
      <c r="BN182">
        <f t="shared" si="510"/>
        <v>0</v>
      </c>
      <c r="BO182">
        <f t="shared" si="511"/>
        <v>0</v>
      </c>
      <c r="BP182">
        <f t="shared" si="512"/>
        <v>0</v>
      </c>
      <c r="BQ182">
        <f t="shared" si="513"/>
        <v>0</v>
      </c>
      <c r="BR182">
        <f t="shared" si="514"/>
        <v>0</v>
      </c>
      <c r="BS182">
        <f t="shared" si="515"/>
        <v>0</v>
      </c>
      <c r="BU182" s="28"/>
      <c r="BV182" s="9">
        <f t="shared" si="516"/>
        <v>1.0640052694689878E-6</v>
      </c>
      <c r="BW182" s="9">
        <f t="shared" si="548"/>
        <v>0</v>
      </c>
      <c r="BX182" s="9">
        <f t="shared" si="549"/>
        <v>1.1249905034053567</v>
      </c>
      <c r="BY182" s="9">
        <f t="shared" si="550"/>
        <v>1.1042002324405289</v>
      </c>
      <c r="BZ182" s="9">
        <f t="shared" si="551"/>
        <v>1.4688539556746714</v>
      </c>
      <c r="CA182" s="9">
        <f t="shared" si="517"/>
        <v>1.9414181549586678E-6</v>
      </c>
      <c r="CB182" s="9">
        <f t="shared" si="552"/>
        <v>0</v>
      </c>
      <c r="CC182" s="9"/>
      <c r="CD182" s="9">
        <f t="shared" si="553"/>
        <v>1.2422147753535824</v>
      </c>
      <c r="CE182" s="23">
        <f t="shared" si="554"/>
        <v>1.8246320865756327</v>
      </c>
      <c r="CG182" s="35"/>
      <c r="CH182">
        <f t="shared" si="555"/>
        <v>1953</v>
      </c>
      <c r="CI182" s="19" t="e">
        <f t="shared" si="556"/>
        <v>#DIV/0!</v>
      </c>
      <c r="CJ182" s="19" t="e">
        <f t="shared" si="557"/>
        <v>#DIV/0!</v>
      </c>
      <c r="CK182" s="19" t="e">
        <f t="shared" si="558"/>
        <v>#DIV/0!</v>
      </c>
      <c r="CL182" s="19" t="e">
        <f t="shared" si="559"/>
        <v>#DIV/0!</v>
      </c>
      <c r="CM182" s="19" t="e">
        <f t="shared" si="560"/>
        <v>#DIV/0!</v>
      </c>
      <c r="CN182" s="19" t="e">
        <f t="shared" si="561"/>
        <v>#DIV/0!</v>
      </c>
      <c r="CO182" s="19" t="e">
        <f t="shared" si="562"/>
        <v>#DIV/0!</v>
      </c>
      <c r="CP182" s="19" t="e">
        <f t="shared" si="563"/>
        <v>#DIV/0!</v>
      </c>
      <c r="CQ182" s="19" t="e">
        <f t="shared" si="564"/>
        <v>#DIV/0!</v>
      </c>
      <c r="CR182" s="19" t="e">
        <f t="shared" si="565"/>
        <v>#DIV/0!</v>
      </c>
      <c r="CS182" s="19" t="e">
        <f t="shared" si="566"/>
        <v>#DIV/0!</v>
      </c>
      <c r="CT182" s="19" t="e">
        <f t="shared" si="567"/>
        <v>#DIV/0!</v>
      </c>
      <c r="CU182" s="19" t="e">
        <f t="shared" si="568"/>
        <v>#DIV/0!</v>
      </c>
      <c r="CV182" s="19" t="e">
        <f t="shared" si="569"/>
        <v>#DIV/0!</v>
      </c>
      <c r="CW182" s="19" t="e">
        <f t="shared" si="570"/>
        <v>#DIV/0!</v>
      </c>
      <c r="CX182" s="19" t="e">
        <f t="shared" si="571"/>
        <v>#DIV/0!</v>
      </c>
      <c r="CY182" s="19" t="e">
        <f t="shared" si="572"/>
        <v>#DIV/0!</v>
      </c>
      <c r="CZ182" s="19" t="e">
        <f t="shared" si="573"/>
        <v>#DIV/0!</v>
      </c>
      <c r="DA182" s="19" t="e">
        <f t="shared" si="574"/>
        <v>#DIV/0!</v>
      </c>
      <c r="DB182" s="19" t="e">
        <f t="shared" si="575"/>
        <v>#DIV/0!</v>
      </c>
      <c r="DC182" s="19" t="e">
        <f t="shared" si="576"/>
        <v>#DIV/0!</v>
      </c>
      <c r="DD182" s="19"/>
      <c r="DE182" s="19"/>
      <c r="DF182" s="19" t="e">
        <f t="shared" si="607"/>
        <v>#DIV/0!</v>
      </c>
      <c r="DG182" s="19" t="e">
        <f t="shared" si="577"/>
        <v>#DIV/0!</v>
      </c>
      <c r="DH182" s="19" t="e">
        <f t="shared" si="577"/>
        <v>#DIV/0!</v>
      </c>
      <c r="DI182" s="19" t="e">
        <f t="shared" si="577"/>
        <v>#DIV/0!</v>
      </c>
      <c r="DJ182" s="19" t="e">
        <f t="shared" si="577"/>
        <v>#DIV/0!</v>
      </c>
      <c r="DK182" s="19" t="e">
        <f t="shared" si="577"/>
        <v>#DIV/0!</v>
      </c>
      <c r="DL182" s="19" t="e">
        <f t="shared" si="577"/>
        <v>#DIV/0!</v>
      </c>
      <c r="DM182" s="19" t="e">
        <f t="shared" si="577"/>
        <v>#DIV/0!</v>
      </c>
      <c r="DN182" s="19" t="e">
        <f t="shared" si="577"/>
        <v>#DIV/0!</v>
      </c>
      <c r="DO182" s="19" t="e">
        <f t="shared" si="577"/>
        <v>#DIV/0!</v>
      </c>
      <c r="DP182" s="19" t="e">
        <f t="shared" si="577"/>
        <v>#DIV/0!</v>
      </c>
      <c r="DQ182" s="19" t="e">
        <f t="shared" si="577"/>
        <v>#DIV/0!</v>
      </c>
      <c r="DR182" s="19" t="e">
        <f t="shared" si="577"/>
        <v>#DIV/0!</v>
      </c>
      <c r="DS182" s="19" t="e">
        <f t="shared" si="577"/>
        <v>#DIV/0!</v>
      </c>
      <c r="DT182" s="19" t="e">
        <f t="shared" si="577"/>
        <v>#DIV/0!</v>
      </c>
      <c r="DU182" s="19" t="e">
        <f t="shared" si="577"/>
        <v>#DIV/0!</v>
      </c>
      <c r="DV182" s="19" t="e">
        <f t="shared" si="577"/>
        <v>#DIV/0!</v>
      </c>
      <c r="DW182" s="19" t="e">
        <f t="shared" si="578"/>
        <v>#DIV/0!</v>
      </c>
      <c r="DX182" s="19" t="e">
        <f t="shared" si="578"/>
        <v>#DIV/0!</v>
      </c>
      <c r="DY182" s="19" t="e">
        <f t="shared" si="578"/>
        <v>#DIV/0!</v>
      </c>
      <c r="DZ182" s="19" t="e">
        <f t="shared" si="578"/>
        <v>#DIV/0!</v>
      </c>
      <c r="EA182" s="19" t="e">
        <f t="shared" si="579"/>
        <v>#DIV/0!</v>
      </c>
      <c r="EB182" s="19"/>
      <c r="EC182" s="19" t="e">
        <f t="shared" si="608"/>
        <v>#DIV/0!</v>
      </c>
      <c r="ED182" s="19" t="e">
        <f t="shared" si="580"/>
        <v>#DIV/0!</v>
      </c>
      <c r="EE182" s="19" t="e">
        <f t="shared" si="580"/>
        <v>#DIV/0!</v>
      </c>
      <c r="EF182" s="19" t="e">
        <f t="shared" si="580"/>
        <v>#DIV/0!</v>
      </c>
      <c r="EG182" s="19" t="e">
        <f t="shared" si="580"/>
        <v>#DIV/0!</v>
      </c>
      <c r="EH182" s="19" t="e">
        <f t="shared" si="580"/>
        <v>#DIV/0!</v>
      </c>
      <c r="EI182" s="19" t="e">
        <f t="shared" si="580"/>
        <v>#DIV/0!</v>
      </c>
      <c r="EJ182" s="19" t="e">
        <f t="shared" si="580"/>
        <v>#DIV/0!</v>
      </c>
      <c r="EK182" s="19" t="e">
        <f t="shared" si="580"/>
        <v>#DIV/0!</v>
      </c>
      <c r="EL182" s="19" t="e">
        <f t="shared" si="580"/>
        <v>#DIV/0!</v>
      </c>
      <c r="EM182" s="19" t="e">
        <f t="shared" si="580"/>
        <v>#DIV/0!</v>
      </c>
      <c r="EN182" s="19" t="e">
        <f t="shared" si="580"/>
        <v>#DIV/0!</v>
      </c>
      <c r="EO182" s="19" t="e">
        <f t="shared" si="580"/>
        <v>#DIV/0!</v>
      </c>
      <c r="EP182" s="19" t="e">
        <f t="shared" si="580"/>
        <v>#DIV/0!</v>
      </c>
      <c r="EQ182" s="19" t="e">
        <f t="shared" si="580"/>
        <v>#DIV/0!</v>
      </c>
      <c r="ER182" s="19" t="e">
        <f t="shared" si="580"/>
        <v>#DIV/0!</v>
      </c>
      <c r="ES182" s="19" t="e">
        <f t="shared" si="580"/>
        <v>#DIV/0!</v>
      </c>
      <c r="ET182" s="19" t="e">
        <f t="shared" si="581"/>
        <v>#DIV/0!</v>
      </c>
      <c r="EU182" s="19" t="e">
        <f t="shared" si="581"/>
        <v>#DIV/0!</v>
      </c>
      <c r="EV182" s="19" t="e">
        <f t="shared" si="581"/>
        <v>#DIV/0!</v>
      </c>
      <c r="EW182" s="19" t="e">
        <f t="shared" si="581"/>
        <v>#DIV/0!</v>
      </c>
      <c r="EX182" s="19"/>
      <c r="EY182" s="19"/>
      <c r="EZ182" s="19" t="e">
        <f t="shared" si="609"/>
        <v>#DIV/0!</v>
      </c>
      <c r="FA182" s="19" t="e">
        <f t="shared" si="582"/>
        <v>#DIV/0!</v>
      </c>
      <c r="FB182" s="19" t="e">
        <f t="shared" si="582"/>
        <v>#DIV/0!</v>
      </c>
      <c r="FC182" s="19" t="e">
        <f t="shared" si="582"/>
        <v>#DIV/0!</v>
      </c>
      <c r="FD182" s="19" t="e">
        <f t="shared" si="582"/>
        <v>#DIV/0!</v>
      </c>
      <c r="FE182" s="19" t="e">
        <f t="shared" si="582"/>
        <v>#DIV/0!</v>
      </c>
      <c r="FF182" s="19" t="e">
        <f t="shared" si="582"/>
        <v>#DIV/0!</v>
      </c>
      <c r="FG182" s="19" t="e">
        <f t="shared" si="582"/>
        <v>#DIV/0!</v>
      </c>
      <c r="FH182" s="19" t="e">
        <f t="shared" si="582"/>
        <v>#DIV/0!</v>
      </c>
      <c r="FI182" s="19" t="e">
        <f t="shared" si="582"/>
        <v>#DIV/0!</v>
      </c>
      <c r="FJ182" s="19" t="e">
        <f t="shared" si="582"/>
        <v>#DIV/0!</v>
      </c>
      <c r="FK182" s="19" t="e">
        <f t="shared" si="582"/>
        <v>#DIV/0!</v>
      </c>
      <c r="FL182" s="19" t="e">
        <f t="shared" si="582"/>
        <v>#DIV/0!</v>
      </c>
      <c r="FM182" s="19" t="e">
        <f t="shared" si="582"/>
        <v>#DIV/0!</v>
      </c>
      <c r="FN182" s="19" t="e">
        <f t="shared" si="582"/>
        <v>#DIV/0!</v>
      </c>
      <c r="FO182" s="19" t="e">
        <f t="shared" si="582"/>
        <v>#DIV/0!</v>
      </c>
      <c r="FP182" s="19" t="e">
        <f t="shared" si="582"/>
        <v>#DIV/0!</v>
      </c>
      <c r="FQ182" s="19" t="e">
        <f t="shared" si="582"/>
        <v>#DIV/0!</v>
      </c>
      <c r="FR182" s="19" t="e">
        <f t="shared" si="582"/>
        <v>#DIV/0!</v>
      </c>
      <c r="FS182" s="19" t="e">
        <f t="shared" si="582"/>
        <v>#DIV/0!</v>
      </c>
      <c r="FT182" s="19" t="e">
        <f t="shared" si="582"/>
        <v>#DIV/0!</v>
      </c>
      <c r="FU182" s="19"/>
      <c r="FV182" s="16"/>
      <c r="FW182" s="19" t="e">
        <f t="shared" si="583"/>
        <v>#DIV/0!</v>
      </c>
      <c r="FX182" s="19">
        <f t="shared" si="610"/>
        <v>1</v>
      </c>
      <c r="FY182" s="19">
        <f t="shared" si="519"/>
        <v>1.4688539556746714</v>
      </c>
      <c r="FZ182" s="19"/>
      <c r="GA182" s="19" t="e">
        <f t="shared" si="584"/>
        <v>#DIV/0!</v>
      </c>
      <c r="GB182" s="19">
        <f t="shared" si="611"/>
        <v>1</v>
      </c>
      <c r="GC182" s="19">
        <f t="shared" si="520"/>
        <v>1.1249905034053567</v>
      </c>
      <c r="GD182" s="19"/>
      <c r="GE182" s="19" t="e">
        <f t="shared" si="585"/>
        <v>#DIV/0!</v>
      </c>
      <c r="GF182" s="19">
        <f t="shared" si="612"/>
        <v>1</v>
      </c>
      <c r="GG182" s="19">
        <f t="shared" si="521"/>
        <v>1.1042002324405289</v>
      </c>
      <c r="GI182" t="e">
        <f>#REF!</f>
        <v>#REF!</v>
      </c>
      <c r="GJ182" t="e">
        <f t="shared" si="586"/>
        <v>#REF!</v>
      </c>
      <c r="GK182">
        <f t="shared" si="587"/>
        <v>0</v>
      </c>
      <c r="GL182" s="3"/>
      <c r="GM182" s="3"/>
      <c r="GN182" s="8"/>
      <c r="GO182" s="5">
        <f t="shared" si="613"/>
        <v>4</v>
      </c>
      <c r="GP182" t="b">
        <f t="shared" si="588"/>
        <v>1</v>
      </c>
      <c r="GR182" t="str">
        <f t="shared" si="589"/>
        <v>Not Used</v>
      </c>
      <c r="GS182" s="22">
        <v>1.467655108698331E-6</v>
      </c>
      <c r="GT182" s="22" t="e">
        <v>#REF!</v>
      </c>
      <c r="GU182" s="16"/>
      <c r="GV182" s="31">
        <f t="shared" ca="1" si="522"/>
        <v>1989</v>
      </c>
      <c r="GW182" s="12">
        <f t="shared" ca="1" si="590"/>
        <v>1.1374068222213318</v>
      </c>
      <c r="GX182" s="19">
        <f t="shared" ca="1" si="591"/>
        <v>1.006786765951361</v>
      </c>
      <c r="GY182" s="71">
        <f t="shared" ca="1" si="592"/>
        <v>1.1451257675410842</v>
      </c>
      <c r="GZ182" s="11">
        <f t="shared" ca="1" si="523"/>
        <v>1989</v>
      </c>
      <c r="HA182" s="12">
        <f t="shared" ca="1" si="524"/>
        <v>1.1652416394988827</v>
      </c>
      <c r="HB182" s="12">
        <f t="shared" ca="1" si="525"/>
        <v>0.97611240764660501</v>
      </c>
      <c r="HC182" s="12">
        <f t="shared" ca="1" si="526"/>
        <v>1.006786765951361</v>
      </c>
      <c r="HD182" s="72">
        <f t="shared" ca="1" si="527"/>
        <v>1.1451257675410842</v>
      </c>
      <c r="HE182">
        <f t="shared" ca="1" si="593"/>
        <v>1989</v>
      </c>
      <c r="HF182" s="12">
        <f t="shared" ca="1" si="528"/>
        <v>1.006786765951361</v>
      </c>
      <c r="HG182" s="12">
        <f t="shared" ca="1" si="529"/>
        <v>0.98275974540028688</v>
      </c>
      <c r="HH182" s="12">
        <f t="shared" ca="1" si="530"/>
        <v>0.99323605002667836</v>
      </c>
      <c r="HJ182" s="17"/>
      <c r="HL182" s="18">
        <f t="shared" si="594"/>
        <v>1953</v>
      </c>
      <c r="HM182" s="9">
        <f t="shared" si="531"/>
        <v>7.5308170428653129E-7</v>
      </c>
      <c r="HN182" s="9">
        <f t="shared" si="532"/>
        <v>0</v>
      </c>
      <c r="HO182" s="9">
        <f t="shared" si="533"/>
        <v>1.1607609378337578</v>
      </c>
      <c r="HP182" s="9">
        <f t="shared" si="534"/>
        <v>1.2155248250293642</v>
      </c>
      <c r="HQ182" s="9">
        <f t="shared" si="535"/>
        <v>1.4594016179506626</v>
      </c>
      <c r="HR182" s="9">
        <f t="shared" si="595"/>
        <v>1.5506848284805697E-6</v>
      </c>
      <c r="HS182" s="9">
        <f t="shared" si="536"/>
        <v>0</v>
      </c>
      <c r="HT182" s="9"/>
      <c r="HU182" s="9">
        <f t="shared" si="537"/>
        <v>1.410933735861299</v>
      </c>
      <c r="HV182" s="23">
        <f t="shared" si="596"/>
        <v>2.0591189769371527</v>
      </c>
      <c r="HX182" s="8"/>
      <c r="HY182" s="5">
        <f t="shared" si="614"/>
        <v>4</v>
      </c>
      <c r="HZ182" t="b">
        <f t="shared" si="597"/>
        <v>1</v>
      </c>
      <c r="IB182" t="str">
        <f t="shared" si="598"/>
        <v>Not Used</v>
      </c>
      <c r="IC182" s="22">
        <v>1.1730323458540724E-6</v>
      </c>
      <c r="ID182" s="22" t="e">
        <v>#REF!</v>
      </c>
      <c r="IF182">
        <f t="shared" ca="1" si="599"/>
        <v>1989</v>
      </c>
      <c r="IG182" s="12">
        <f t="shared" ca="1" si="600"/>
        <v>0.91437443250615646</v>
      </c>
      <c r="IH182" s="19">
        <f t="shared" ca="1" si="601"/>
        <v>1.0003079131756514</v>
      </c>
      <c r="II182" s="19">
        <f t="shared" ca="1" si="602"/>
        <v>0.91465638640738123</v>
      </c>
      <c r="IJ182" s="11">
        <f t="shared" ca="1" si="538"/>
        <v>1989</v>
      </c>
      <c r="IK182" s="12">
        <f t="shared" ca="1" si="539"/>
        <v>0.82473478746716611</v>
      </c>
      <c r="IL182" s="12">
        <f t="shared" ca="1" si="540"/>
        <v>1.1086890554408184</v>
      </c>
      <c r="IM182" s="12">
        <f t="shared" ca="1" si="541"/>
        <v>1.0003079131756514</v>
      </c>
      <c r="IN182" s="12">
        <f t="shared" ca="1" si="542"/>
        <v>0.91465638640738123</v>
      </c>
      <c r="IO182">
        <f t="shared" ca="1" si="603"/>
        <v>1989</v>
      </c>
      <c r="IP182" s="12">
        <f t="shared" ca="1" si="604"/>
        <v>1.0003079131756514</v>
      </c>
      <c r="IQ182" s="12">
        <f t="shared" ca="1" si="543"/>
        <v>1.0140077807617434</v>
      </c>
      <c r="IR182" s="12">
        <f t="shared" ca="1" si="544"/>
        <v>1.0933733216602626</v>
      </c>
    </row>
    <row r="183" spans="1:252" hidden="1" x14ac:dyDescent="0.2">
      <c r="A183" t="s">
        <v>63</v>
      </c>
      <c r="B183" s="1">
        <f t="shared" si="605"/>
        <v>1954</v>
      </c>
      <c r="C183">
        <f t="shared" si="545"/>
        <v>0</v>
      </c>
      <c r="D183">
        <f t="shared" ref="D183:R183" si="617">D263+D344</f>
        <v>0</v>
      </c>
      <c r="E183">
        <f t="shared" si="617"/>
        <v>0</v>
      </c>
      <c r="F183">
        <f t="shared" si="617"/>
        <v>0</v>
      </c>
      <c r="G183">
        <f t="shared" si="617"/>
        <v>0</v>
      </c>
      <c r="H183">
        <f t="shared" si="617"/>
        <v>0</v>
      </c>
      <c r="I183">
        <f t="shared" si="617"/>
        <v>0</v>
      </c>
      <c r="J183">
        <f t="shared" si="617"/>
        <v>0</v>
      </c>
      <c r="K183">
        <f t="shared" si="617"/>
        <v>0</v>
      </c>
      <c r="L183">
        <f t="shared" si="617"/>
        <v>0</v>
      </c>
      <c r="M183">
        <f t="shared" si="617"/>
        <v>0</v>
      </c>
      <c r="N183">
        <f t="shared" si="617"/>
        <v>0</v>
      </c>
      <c r="O183">
        <f t="shared" si="617"/>
        <v>0</v>
      </c>
      <c r="P183">
        <f t="shared" si="617"/>
        <v>0</v>
      </c>
      <c r="Q183">
        <f t="shared" si="617"/>
        <v>0</v>
      </c>
      <c r="R183">
        <f t="shared" si="617"/>
        <v>0</v>
      </c>
      <c r="S183">
        <f t="shared" si="547"/>
        <v>0</v>
      </c>
      <c r="T183">
        <f t="shared" si="547"/>
        <v>0</v>
      </c>
      <c r="U183">
        <f t="shared" si="547"/>
        <v>0</v>
      </c>
      <c r="V183">
        <f t="shared" si="547"/>
        <v>0</v>
      </c>
      <c r="W183">
        <f t="shared" si="547"/>
        <v>0</v>
      </c>
      <c r="X183">
        <f t="shared" si="547"/>
        <v>0</v>
      </c>
      <c r="AX183">
        <f t="shared" si="494"/>
        <v>0</v>
      </c>
      <c r="AY183">
        <f t="shared" si="495"/>
        <v>0</v>
      </c>
      <c r="AZ183">
        <f t="shared" si="496"/>
        <v>0</v>
      </c>
      <c r="BA183">
        <f t="shared" si="497"/>
        <v>0</v>
      </c>
      <c r="BB183">
        <f t="shared" si="498"/>
        <v>0</v>
      </c>
      <c r="BC183">
        <f t="shared" si="499"/>
        <v>0</v>
      </c>
      <c r="BD183">
        <f t="shared" si="500"/>
        <v>0</v>
      </c>
      <c r="BE183">
        <f t="shared" si="501"/>
        <v>0</v>
      </c>
      <c r="BF183">
        <f t="shared" si="502"/>
        <v>0</v>
      </c>
      <c r="BG183">
        <f t="shared" si="503"/>
        <v>0</v>
      </c>
      <c r="BH183">
        <f t="shared" si="504"/>
        <v>0</v>
      </c>
      <c r="BI183">
        <f t="shared" si="505"/>
        <v>0</v>
      </c>
      <c r="BJ183">
        <f t="shared" si="506"/>
        <v>0</v>
      </c>
      <c r="BK183">
        <f t="shared" si="507"/>
        <v>0</v>
      </c>
      <c r="BL183">
        <f t="shared" si="508"/>
        <v>0</v>
      </c>
      <c r="BM183">
        <f t="shared" si="509"/>
        <v>0</v>
      </c>
      <c r="BN183">
        <f t="shared" si="510"/>
        <v>0</v>
      </c>
      <c r="BO183">
        <f t="shared" si="511"/>
        <v>0</v>
      </c>
      <c r="BP183">
        <f t="shared" si="512"/>
        <v>0</v>
      </c>
      <c r="BQ183">
        <f t="shared" si="513"/>
        <v>0</v>
      </c>
      <c r="BR183">
        <f t="shared" si="514"/>
        <v>0</v>
      </c>
      <c r="BS183">
        <f t="shared" si="515"/>
        <v>0</v>
      </c>
      <c r="BU183" s="28"/>
      <c r="BV183" s="9">
        <f t="shared" si="516"/>
        <v>1.0640052694689878E-6</v>
      </c>
      <c r="BW183" s="9">
        <f t="shared" si="548"/>
        <v>0</v>
      </c>
      <c r="BX183" s="9">
        <f t="shared" si="549"/>
        <v>1.1249905034053567</v>
      </c>
      <c r="BY183" s="9">
        <f t="shared" si="550"/>
        <v>1.1042002324405289</v>
      </c>
      <c r="BZ183" s="9">
        <f t="shared" si="551"/>
        <v>1.4688539556746714</v>
      </c>
      <c r="CA183" s="9">
        <f t="shared" si="517"/>
        <v>1.9414181549586678E-6</v>
      </c>
      <c r="CB183" s="9">
        <f t="shared" si="552"/>
        <v>0</v>
      </c>
      <c r="CC183" s="9"/>
      <c r="CD183" s="9">
        <f t="shared" si="553"/>
        <v>1.2422147753535824</v>
      </c>
      <c r="CE183" s="23">
        <f t="shared" si="554"/>
        <v>1.8246320865756327</v>
      </c>
      <c r="CG183" s="35"/>
      <c r="CH183">
        <f t="shared" si="555"/>
        <v>1954</v>
      </c>
      <c r="CI183" s="19" t="e">
        <f t="shared" si="556"/>
        <v>#DIV/0!</v>
      </c>
      <c r="CJ183" s="19" t="e">
        <f t="shared" si="557"/>
        <v>#DIV/0!</v>
      </c>
      <c r="CK183" s="19" t="e">
        <f t="shared" si="558"/>
        <v>#DIV/0!</v>
      </c>
      <c r="CL183" s="19" t="e">
        <f t="shared" si="559"/>
        <v>#DIV/0!</v>
      </c>
      <c r="CM183" s="19" t="e">
        <f t="shared" si="560"/>
        <v>#DIV/0!</v>
      </c>
      <c r="CN183" s="19" t="e">
        <f t="shared" si="561"/>
        <v>#DIV/0!</v>
      </c>
      <c r="CO183" s="19" t="e">
        <f t="shared" si="562"/>
        <v>#DIV/0!</v>
      </c>
      <c r="CP183" s="19" t="e">
        <f t="shared" si="563"/>
        <v>#DIV/0!</v>
      </c>
      <c r="CQ183" s="19" t="e">
        <f t="shared" si="564"/>
        <v>#DIV/0!</v>
      </c>
      <c r="CR183" s="19" t="e">
        <f t="shared" si="565"/>
        <v>#DIV/0!</v>
      </c>
      <c r="CS183" s="19" t="e">
        <f t="shared" si="566"/>
        <v>#DIV/0!</v>
      </c>
      <c r="CT183" s="19" t="e">
        <f t="shared" si="567"/>
        <v>#DIV/0!</v>
      </c>
      <c r="CU183" s="19" t="e">
        <f t="shared" si="568"/>
        <v>#DIV/0!</v>
      </c>
      <c r="CV183" s="19" t="e">
        <f t="shared" si="569"/>
        <v>#DIV/0!</v>
      </c>
      <c r="CW183" s="19" t="e">
        <f t="shared" si="570"/>
        <v>#DIV/0!</v>
      </c>
      <c r="CX183" s="19" t="e">
        <f t="shared" si="571"/>
        <v>#DIV/0!</v>
      </c>
      <c r="CY183" s="19" t="e">
        <f t="shared" si="572"/>
        <v>#DIV/0!</v>
      </c>
      <c r="CZ183" s="19" t="e">
        <f t="shared" si="573"/>
        <v>#DIV/0!</v>
      </c>
      <c r="DA183" s="19" t="e">
        <f t="shared" si="574"/>
        <v>#DIV/0!</v>
      </c>
      <c r="DB183" s="19" t="e">
        <f t="shared" si="575"/>
        <v>#DIV/0!</v>
      </c>
      <c r="DC183" s="19" t="e">
        <f t="shared" si="576"/>
        <v>#DIV/0!</v>
      </c>
      <c r="DD183" s="19"/>
      <c r="DE183" s="19"/>
      <c r="DF183" s="19" t="e">
        <f t="shared" si="607"/>
        <v>#DIV/0!</v>
      </c>
      <c r="DG183" s="19" t="e">
        <f t="shared" si="577"/>
        <v>#DIV/0!</v>
      </c>
      <c r="DH183" s="19" t="e">
        <f t="shared" si="577"/>
        <v>#DIV/0!</v>
      </c>
      <c r="DI183" s="19" t="e">
        <f t="shared" si="577"/>
        <v>#DIV/0!</v>
      </c>
      <c r="DJ183" s="19" t="e">
        <f t="shared" si="577"/>
        <v>#DIV/0!</v>
      </c>
      <c r="DK183" s="19" t="e">
        <f t="shared" si="577"/>
        <v>#DIV/0!</v>
      </c>
      <c r="DL183" s="19" t="e">
        <f t="shared" si="577"/>
        <v>#DIV/0!</v>
      </c>
      <c r="DM183" s="19" t="e">
        <f t="shared" si="577"/>
        <v>#DIV/0!</v>
      </c>
      <c r="DN183" s="19" t="e">
        <f t="shared" si="577"/>
        <v>#DIV/0!</v>
      </c>
      <c r="DO183" s="19" t="e">
        <f t="shared" si="577"/>
        <v>#DIV/0!</v>
      </c>
      <c r="DP183" s="19" t="e">
        <f t="shared" si="577"/>
        <v>#DIV/0!</v>
      </c>
      <c r="DQ183" s="19" t="e">
        <f t="shared" si="577"/>
        <v>#DIV/0!</v>
      </c>
      <c r="DR183" s="19" t="e">
        <f t="shared" si="577"/>
        <v>#DIV/0!</v>
      </c>
      <c r="DS183" s="19" t="e">
        <f t="shared" si="577"/>
        <v>#DIV/0!</v>
      </c>
      <c r="DT183" s="19" t="e">
        <f t="shared" si="577"/>
        <v>#DIV/0!</v>
      </c>
      <c r="DU183" s="19" t="e">
        <f t="shared" si="577"/>
        <v>#DIV/0!</v>
      </c>
      <c r="DV183" s="19" t="e">
        <f t="shared" si="577"/>
        <v>#DIV/0!</v>
      </c>
      <c r="DW183" s="19" t="e">
        <f t="shared" si="578"/>
        <v>#DIV/0!</v>
      </c>
      <c r="DX183" s="19" t="e">
        <f t="shared" si="578"/>
        <v>#DIV/0!</v>
      </c>
      <c r="DY183" s="19" t="e">
        <f t="shared" si="578"/>
        <v>#DIV/0!</v>
      </c>
      <c r="DZ183" s="19" t="e">
        <f t="shared" si="578"/>
        <v>#DIV/0!</v>
      </c>
      <c r="EA183" s="19" t="e">
        <f t="shared" si="579"/>
        <v>#DIV/0!</v>
      </c>
      <c r="EB183" s="19"/>
      <c r="EC183" s="19" t="e">
        <f t="shared" si="608"/>
        <v>#DIV/0!</v>
      </c>
      <c r="ED183" s="19" t="e">
        <f t="shared" si="580"/>
        <v>#DIV/0!</v>
      </c>
      <c r="EE183" s="19" t="e">
        <f t="shared" si="580"/>
        <v>#DIV/0!</v>
      </c>
      <c r="EF183" s="19" t="e">
        <f t="shared" si="580"/>
        <v>#DIV/0!</v>
      </c>
      <c r="EG183" s="19" t="e">
        <f t="shared" si="580"/>
        <v>#DIV/0!</v>
      </c>
      <c r="EH183" s="19" t="e">
        <f t="shared" si="580"/>
        <v>#DIV/0!</v>
      </c>
      <c r="EI183" s="19" t="e">
        <f t="shared" si="580"/>
        <v>#DIV/0!</v>
      </c>
      <c r="EJ183" s="19" t="e">
        <f t="shared" si="580"/>
        <v>#DIV/0!</v>
      </c>
      <c r="EK183" s="19" t="e">
        <f t="shared" si="580"/>
        <v>#DIV/0!</v>
      </c>
      <c r="EL183" s="19" t="e">
        <f t="shared" si="580"/>
        <v>#DIV/0!</v>
      </c>
      <c r="EM183" s="19" t="e">
        <f t="shared" si="580"/>
        <v>#DIV/0!</v>
      </c>
      <c r="EN183" s="19" t="e">
        <f t="shared" si="580"/>
        <v>#DIV/0!</v>
      </c>
      <c r="EO183" s="19" t="e">
        <f t="shared" si="580"/>
        <v>#DIV/0!</v>
      </c>
      <c r="EP183" s="19" t="e">
        <f t="shared" si="580"/>
        <v>#DIV/0!</v>
      </c>
      <c r="EQ183" s="19" t="e">
        <f t="shared" si="580"/>
        <v>#DIV/0!</v>
      </c>
      <c r="ER183" s="19" t="e">
        <f t="shared" si="580"/>
        <v>#DIV/0!</v>
      </c>
      <c r="ES183" s="19" t="e">
        <f t="shared" si="580"/>
        <v>#DIV/0!</v>
      </c>
      <c r="ET183" s="19" t="e">
        <f t="shared" si="581"/>
        <v>#DIV/0!</v>
      </c>
      <c r="EU183" s="19" t="e">
        <f t="shared" si="581"/>
        <v>#DIV/0!</v>
      </c>
      <c r="EV183" s="19" t="e">
        <f t="shared" si="581"/>
        <v>#DIV/0!</v>
      </c>
      <c r="EW183" s="19" t="e">
        <f t="shared" si="581"/>
        <v>#DIV/0!</v>
      </c>
      <c r="EX183" s="19"/>
      <c r="EY183" s="19"/>
      <c r="EZ183" s="19" t="e">
        <f t="shared" si="609"/>
        <v>#DIV/0!</v>
      </c>
      <c r="FA183" s="19" t="e">
        <f t="shared" si="582"/>
        <v>#DIV/0!</v>
      </c>
      <c r="FB183" s="19" t="e">
        <f t="shared" si="582"/>
        <v>#DIV/0!</v>
      </c>
      <c r="FC183" s="19" t="e">
        <f t="shared" si="582"/>
        <v>#DIV/0!</v>
      </c>
      <c r="FD183" s="19" t="e">
        <f t="shared" si="582"/>
        <v>#DIV/0!</v>
      </c>
      <c r="FE183" s="19" t="e">
        <f t="shared" si="582"/>
        <v>#DIV/0!</v>
      </c>
      <c r="FF183" s="19" t="e">
        <f t="shared" si="582"/>
        <v>#DIV/0!</v>
      </c>
      <c r="FG183" s="19" t="e">
        <f t="shared" si="582"/>
        <v>#DIV/0!</v>
      </c>
      <c r="FH183" s="19" t="e">
        <f t="shared" si="582"/>
        <v>#DIV/0!</v>
      </c>
      <c r="FI183" s="19" t="e">
        <f t="shared" si="582"/>
        <v>#DIV/0!</v>
      </c>
      <c r="FJ183" s="19" t="e">
        <f t="shared" si="582"/>
        <v>#DIV/0!</v>
      </c>
      <c r="FK183" s="19" t="e">
        <f t="shared" si="582"/>
        <v>#DIV/0!</v>
      </c>
      <c r="FL183" s="19" t="e">
        <f t="shared" si="582"/>
        <v>#DIV/0!</v>
      </c>
      <c r="FM183" s="19" t="e">
        <f t="shared" si="582"/>
        <v>#DIV/0!</v>
      </c>
      <c r="FN183" s="19" t="e">
        <f t="shared" si="582"/>
        <v>#DIV/0!</v>
      </c>
      <c r="FO183" s="19" t="e">
        <f t="shared" si="582"/>
        <v>#DIV/0!</v>
      </c>
      <c r="FP183" s="19" t="e">
        <f t="shared" si="582"/>
        <v>#DIV/0!</v>
      </c>
      <c r="FQ183" s="19" t="e">
        <f t="shared" si="582"/>
        <v>#DIV/0!</v>
      </c>
      <c r="FR183" s="19" t="e">
        <f t="shared" si="582"/>
        <v>#DIV/0!</v>
      </c>
      <c r="FS183" s="19" t="e">
        <f t="shared" si="582"/>
        <v>#DIV/0!</v>
      </c>
      <c r="FT183" s="19" t="e">
        <f t="shared" si="582"/>
        <v>#DIV/0!</v>
      </c>
      <c r="FU183" s="19"/>
      <c r="FV183" s="16"/>
      <c r="FW183" s="19" t="e">
        <f t="shared" si="583"/>
        <v>#DIV/0!</v>
      </c>
      <c r="FX183" s="19">
        <f t="shared" si="610"/>
        <v>1</v>
      </c>
      <c r="FY183" s="19">
        <f t="shared" si="519"/>
        <v>1.4688539556746714</v>
      </c>
      <c r="FZ183" s="19"/>
      <c r="GA183" s="19" t="e">
        <f t="shared" si="584"/>
        <v>#DIV/0!</v>
      </c>
      <c r="GB183" s="19">
        <f t="shared" si="611"/>
        <v>1</v>
      </c>
      <c r="GC183" s="19">
        <f t="shared" si="520"/>
        <v>1.1249905034053567</v>
      </c>
      <c r="GD183" s="19"/>
      <c r="GE183" s="19" t="e">
        <f t="shared" si="585"/>
        <v>#DIV/0!</v>
      </c>
      <c r="GF183" s="19">
        <f t="shared" si="612"/>
        <v>1</v>
      </c>
      <c r="GG183" s="19">
        <f t="shared" si="521"/>
        <v>1.1042002324405289</v>
      </c>
      <c r="GI183" t="e">
        <f>#REF!</f>
        <v>#REF!</v>
      </c>
      <c r="GJ183" t="e">
        <f t="shared" si="586"/>
        <v>#REF!</v>
      </c>
      <c r="GK183">
        <f t="shared" si="587"/>
        <v>0</v>
      </c>
      <c r="GL183" s="3"/>
      <c r="GM183" s="3"/>
      <c r="GN183" s="8"/>
      <c r="GO183" s="5">
        <f t="shared" si="613"/>
        <v>5</v>
      </c>
      <c r="GP183" t="b">
        <f t="shared" si="588"/>
        <v>1</v>
      </c>
      <c r="GR183" t="str">
        <f t="shared" si="589"/>
        <v>Not Used</v>
      </c>
      <c r="GS183" s="20">
        <v>1.467655108698331E-6</v>
      </c>
      <c r="GT183" s="20" t="e">
        <v>#REF!</v>
      </c>
      <c r="GU183" s="33"/>
      <c r="GV183" s="31">
        <f t="shared" ca="1" si="522"/>
        <v>1990</v>
      </c>
      <c r="GW183" s="12">
        <f t="shared" ca="1" si="590"/>
        <v>1.1330832372044386</v>
      </c>
      <c r="GX183" s="19">
        <f t="shared" ca="1" si="591"/>
        <v>1.0146775070920997</v>
      </c>
      <c r="GY183" s="71">
        <f t="shared" ca="1" si="592"/>
        <v>1.1497137162399287</v>
      </c>
      <c r="GZ183" s="11">
        <f t="shared" ca="1" si="523"/>
        <v>1990</v>
      </c>
      <c r="HA183" s="12">
        <f t="shared" ca="1" si="524"/>
        <v>1.1587418752947447</v>
      </c>
      <c r="HB183" s="12">
        <f t="shared" ca="1" si="525"/>
        <v>0.97785646774543344</v>
      </c>
      <c r="HC183" s="12">
        <f t="shared" ca="1" si="526"/>
        <v>1.0146775070920997</v>
      </c>
      <c r="HD183" s="72">
        <f t="shared" ca="1" si="527"/>
        <v>1.1497137162399287</v>
      </c>
      <c r="HE183">
        <f t="shared" ca="1" si="593"/>
        <v>1990</v>
      </c>
      <c r="HF183" s="12">
        <f t="shared" ca="1" si="528"/>
        <v>1.0146775070920997</v>
      </c>
      <c r="HG183" s="12">
        <f t="shared" ca="1" si="529"/>
        <v>1.0072887079427835</v>
      </c>
      <c r="HH183" s="12">
        <f t="shared" ca="1" si="530"/>
        <v>0.97078073052416081</v>
      </c>
      <c r="HJ183" s="17"/>
      <c r="HL183" s="18">
        <f t="shared" si="594"/>
        <v>1954</v>
      </c>
      <c r="HM183" s="9">
        <f t="shared" si="531"/>
        <v>7.5308170428653129E-7</v>
      </c>
      <c r="HN183" s="9">
        <f t="shared" si="532"/>
        <v>0</v>
      </c>
      <c r="HO183" s="9">
        <f t="shared" si="533"/>
        <v>1.1607609378337578</v>
      </c>
      <c r="HP183" s="9">
        <f t="shared" si="534"/>
        <v>1.2155248250293642</v>
      </c>
      <c r="HQ183" s="9">
        <f t="shared" si="535"/>
        <v>1.4594016179506626</v>
      </c>
      <c r="HR183" s="9">
        <f t="shared" si="595"/>
        <v>1.5506848284805697E-6</v>
      </c>
      <c r="HS183" s="9">
        <f t="shared" si="536"/>
        <v>0</v>
      </c>
      <c r="HT183" s="9"/>
      <c r="HU183" s="9">
        <f t="shared" si="537"/>
        <v>1.410933735861299</v>
      </c>
      <c r="HV183" s="23">
        <f t="shared" si="596"/>
        <v>2.0591189769371527</v>
      </c>
      <c r="HX183" s="8"/>
      <c r="HY183" s="5">
        <f t="shared" si="614"/>
        <v>5</v>
      </c>
      <c r="HZ183" t="b">
        <f t="shared" si="597"/>
        <v>1</v>
      </c>
      <c r="IB183" t="str">
        <f t="shared" si="598"/>
        <v>Not Used</v>
      </c>
      <c r="IC183" s="20">
        <v>1.1730323458540724E-6</v>
      </c>
      <c r="ID183" s="20" t="e">
        <v>#REF!</v>
      </c>
      <c r="IE183" s="11"/>
      <c r="IF183">
        <f t="shared" ca="1" si="599"/>
        <v>1990</v>
      </c>
      <c r="IG183" s="12">
        <f t="shared" ca="1" si="600"/>
        <v>0.91089865275965121</v>
      </c>
      <c r="IH183" s="19">
        <f t="shared" ca="1" si="601"/>
        <v>1.0081478759868858</v>
      </c>
      <c r="II183" s="19">
        <f t="shared" ca="1" si="602"/>
        <v>0.91832095906556055</v>
      </c>
      <c r="IJ183" s="11">
        <f t="shared" ca="1" si="538"/>
        <v>1990</v>
      </c>
      <c r="IK183" s="12">
        <f t="shared" ca="1" si="539"/>
        <v>0.82013438402484506</v>
      </c>
      <c r="IL183" s="12">
        <f t="shared" ca="1" si="540"/>
        <v>1.1106699956772652</v>
      </c>
      <c r="IM183" s="12">
        <f t="shared" ca="1" si="541"/>
        <v>1.0081478759868858</v>
      </c>
      <c r="IN183" s="12">
        <f t="shared" ca="1" si="542"/>
        <v>0.91832095906556055</v>
      </c>
      <c r="IO183">
        <f t="shared" ca="1" si="603"/>
        <v>1990</v>
      </c>
      <c r="IP183" s="12">
        <f t="shared" ca="1" si="604"/>
        <v>1.0081478759868858</v>
      </c>
      <c r="IQ183" s="12">
        <f t="shared" ca="1" si="543"/>
        <v>1.0393166713512474</v>
      </c>
      <c r="IR183" s="12">
        <f t="shared" ca="1" si="544"/>
        <v>1.0686540746366062</v>
      </c>
    </row>
    <row r="184" spans="1:252" hidden="1" x14ac:dyDescent="0.2">
      <c r="A184" t="s">
        <v>63</v>
      </c>
      <c r="B184" s="1">
        <f t="shared" si="605"/>
        <v>1955</v>
      </c>
      <c r="C184">
        <f t="shared" si="545"/>
        <v>0</v>
      </c>
      <c r="D184">
        <f t="shared" ref="D184:R184" si="618">D264+D345</f>
        <v>0</v>
      </c>
      <c r="E184">
        <f t="shared" si="618"/>
        <v>0</v>
      </c>
      <c r="F184">
        <f t="shared" si="618"/>
        <v>0</v>
      </c>
      <c r="G184">
        <f t="shared" si="618"/>
        <v>0</v>
      </c>
      <c r="H184">
        <f t="shared" si="618"/>
        <v>0</v>
      </c>
      <c r="I184">
        <f t="shared" si="618"/>
        <v>0</v>
      </c>
      <c r="J184">
        <f t="shared" si="618"/>
        <v>0</v>
      </c>
      <c r="K184">
        <f t="shared" si="618"/>
        <v>0</v>
      </c>
      <c r="L184">
        <f t="shared" si="618"/>
        <v>0</v>
      </c>
      <c r="M184">
        <f t="shared" si="618"/>
        <v>0</v>
      </c>
      <c r="N184">
        <f t="shared" si="618"/>
        <v>0</v>
      </c>
      <c r="O184">
        <f t="shared" si="618"/>
        <v>0</v>
      </c>
      <c r="P184">
        <f t="shared" si="618"/>
        <v>0</v>
      </c>
      <c r="Q184">
        <f t="shared" si="618"/>
        <v>0</v>
      </c>
      <c r="R184">
        <f t="shared" si="618"/>
        <v>0</v>
      </c>
      <c r="S184">
        <f t="shared" si="547"/>
        <v>0</v>
      </c>
      <c r="T184">
        <f t="shared" si="547"/>
        <v>0</v>
      </c>
      <c r="U184">
        <f t="shared" si="547"/>
        <v>0</v>
      </c>
      <c r="V184">
        <f t="shared" si="547"/>
        <v>0</v>
      </c>
      <c r="W184">
        <f t="shared" si="547"/>
        <v>0</v>
      </c>
      <c r="X184">
        <f t="shared" si="547"/>
        <v>0</v>
      </c>
      <c r="AX184">
        <f t="shared" si="494"/>
        <v>0</v>
      </c>
      <c r="AY184">
        <f t="shared" si="495"/>
        <v>0</v>
      </c>
      <c r="AZ184">
        <f t="shared" si="496"/>
        <v>0</v>
      </c>
      <c r="BA184">
        <f t="shared" si="497"/>
        <v>0</v>
      </c>
      <c r="BB184">
        <f t="shared" si="498"/>
        <v>0</v>
      </c>
      <c r="BC184">
        <f t="shared" si="499"/>
        <v>0</v>
      </c>
      <c r="BD184">
        <f t="shared" si="500"/>
        <v>0</v>
      </c>
      <c r="BE184">
        <f t="shared" si="501"/>
        <v>0</v>
      </c>
      <c r="BF184">
        <f t="shared" si="502"/>
        <v>0</v>
      </c>
      <c r="BG184">
        <f t="shared" si="503"/>
        <v>0</v>
      </c>
      <c r="BH184">
        <f t="shared" si="504"/>
        <v>0</v>
      </c>
      <c r="BI184">
        <f t="shared" si="505"/>
        <v>0</v>
      </c>
      <c r="BJ184">
        <f t="shared" si="506"/>
        <v>0</v>
      </c>
      <c r="BK184">
        <f t="shared" si="507"/>
        <v>0</v>
      </c>
      <c r="BL184">
        <f t="shared" si="508"/>
        <v>0</v>
      </c>
      <c r="BM184">
        <f t="shared" si="509"/>
        <v>0</v>
      </c>
      <c r="BN184">
        <f t="shared" si="510"/>
        <v>0</v>
      </c>
      <c r="BO184">
        <f t="shared" si="511"/>
        <v>0</v>
      </c>
      <c r="BP184">
        <f t="shared" si="512"/>
        <v>0</v>
      </c>
      <c r="BQ184">
        <f t="shared" si="513"/>
        <v>0</v>
      </c>
      <c r="BR184">
        <f t="shared" si="514"/>
        <v>0</v>
      </c>
      <c r="BS184">
        <f t="shared" si="515"/>
        <v>0</v>
      </c>
      <c r="BU184" s="28"/>
      <c r="BV184" s="9">
        <f t="shared" si="516"/>
        <v>1.0640052694689878E-6</v>
      </c>
      <c r="BW184" s="9">
        <f t="shared" si="548"/>
        <v>0</v>
      </c>
      <c r="BX184" s="9">
        <f t="shared" si="549"/>
        <v>1.1249905034053567</v>
      </c>
      <c r="BY184" s="9">
        <f t="shared" si="550"/>
        <v>1.1042002324405289</v>
      </c>
      <c r="BZ184" s="9">
        <f t="shared" si="551"/>
        <v>1.4688539556746714</v>
      </c>
      <c r="CA184" s="9">
        <f t="shared" si="517"/>
        <v>1.9414181549586678E-6</v>
      </c>
      <c r="CB184" s="9">
        <f t="shared" si="552"/>
        <v>0</v>
      </c>
      <c r="CC184" s="9"/>
      <c r="CD184" s="9">
        <f t="shared" si="553"/>
        <v>1.2422147753535824</v>
      </c>
      <c r="CE184" s="23">
        <f t="shared" si="554"/>
        <v>1.8246320865756327</v>
      </c>
      <c r="CG184" s="35"/>
      <c r="CH184">
        <f t="shared" si="555"/>
        <v>1955</v>
      </c>
      <c r="CI184" s="19" t="e">
        <f t="shared" si="556"/>
        <v>#DIV/0!</v>
      </c>
      <c r="CJ184" s="19" t="e">
        <f t="shared" si="557"/>
        <v>#DIV/0!</v>
      </c>
      <c r="CK184" s="19" t="e">
        <f t="shared" si="558"/>
        <v>#DIV/0!</v>
      </c>
      <c r="CL184" s="19" t="e">
        <f t="shared" si="559"/>
        <v>#DIV/0!</v>
      </c>
      <c r="CM184" s="19" t="e">
        <f t="shared" si="560"/>
        <v>#DIV/0!</v>
      </c>
      <c r="CN184" s="19" t="e">
        <f t="shared" si="561"/>
        <v>#DIV/0!</v>
      </c>
      <c r="CO184" s="19" t="e">
        <f t="shared" si="562"/>
        <v>#DIV/0!</v>
      </c>
      <c r="CP184" s="19" t="e">
        <f t="shared" si="563"/>
        <v>#DIV/0!</v>
      </c>
      <c r="CQ184" s="19" t="e">
        <f t="shared" si="564"/>
        <v>#DIV/0!</v>
      </c>
      <c r="CR184" s="19" t="e">
        <f t="shared" si="565"/>
        <v>#DIV/0!</v>
      </c>
      <c r="CS184" s="19" t="e">
        <f t="shared" si="566"/>
        <v>#DIV/0!</v>
      </c>
      <c r="CT184" s="19" t="e">
        <f t="shared" si="567"/>
        <v>#DIV/0!</v>
      </c>
      <c r="CU184" s="19" t="e">
        <f t="shared" si="568"/>
        <v>#DIV/0!</v>
      </c>
      <c r="CV184" s="19" t="e">
        <f t="shared" si="569"/>
        <v>#DIV/0!</v>
      </c>
      <c r="CW184" s="19" t="e">
        <f t="shared" si="570"/>
        <v>#DIV/0!</v>
      </c>
      <c r="CX184" s="19" t="e">
        <f t="shared" si="571"/>
        <v>#DIV/0!</v>
      </c>
      <c r="CY184" s="19" t="e">
        <f t="shared" si="572"/>
        <v>#DIV/0!</v>
      </c>
      <c r="CZ184" s="19" t="e">
        <f t="shared" si="573"/>
        <v>#DIV/0!</v>
      </c>
      <c r="DA184" s="19" t="e">
        <f t="shared" si="574"/>
        <v>#DIV/0!</v>
      </c>
      <c r="DB184" s="19" t="e">
        <f t="shared" si="575"/>
        <v>#DIV/0!</v>
      </c>
      <c r="DC184" s="19" t="e">
        <f t="shared" si="576"/>
        <v>#DIV/0!</v>
      </c>
      <c r="DD184" s="19"/>
      <c r="DE184" s="19"/>
      <c r="DF184" s="19" t="e">
        <f t="shared" si="607"/>
        <v>#DIV/0!</v>
      </c>
      <c r="DG184" s="19" t="e">
        <f t="shared" si="577"/>
        <v>#DIV/0!</v>
      </c>
      <c r="DH184" s="19" t="e">
        <f t="shared" si="577"/>
        <v>#DIV/0!</v>
      </c>
      <c r="DI184" s="19" t="e">
        <f t="shared" si="577"/>
        <v>#DIV/0!</v>
      </c>
      <c r="DJ184" s="19" t="e">
        <f t="shared" si="577"/>
        <v>#DIV/0!</v>
      </c>
      <c r="DK184" s="19" t="e">
        <f t="shared" si="577"/>
        <v>#DIV/0!</v>
      </c>
      <c r="DL184" s="19" t="e">
        <f t="shared" si="577"/>
        <v>#DIV/0!</v>
      </c>
      <c r="DM184" s="19" t="e">
        <f t="shared" si="577"/>
        <v>#DIV/0!</v>
      </c>
      <c r="DN184" s="19" t="e">
        <f t="shared" si="577"/>
        <v>#DIV/0!</v>
      </c>
      <c r="DO184" s="19" t="e">
        <f t="shared" si="577"/>
        <v>#DIV/0!</v>
      </c>
      <c r="DP184" s="19" t="e">
        <f t="shared" si="577"/>
        <v>#DIV/0!</v>
      </c>
      <c r="DQ184" s="19" t="e">
        <f t="shared" si="577"/>
        <v>#DIV/0!</v>
      </c>
      <c r="DR184" s="19" t="e">
        <f t="shared" si="577"/>
        <v>#DIV/0!</v>
      </c>
      <c r="DS184" s="19" t="e">
        <f t="shared" si="577"/>
        <v>#DIV/0!</v>
      </c>
      <c r="DT184" s="19" t="e">
        <f t="shared" si="577"/>
        <v>#DIV/0!</v>
      </c>
      <c r="DU184" s="19" t="e">
        <f t="shared" si="577"/>
        <v>#DIV/0!</v>
      </c>
      <c r="DV184" s="19" t="e">
        <f t="shared" si="577"/>
        <v>#DIV/0!</v>
      </c>
      <c r="DW184" s="19" t="e">
        <f t="shared" si="578"/>
        <v>#DIV/0!</v>
      </c>
      <c r="DX184" s="19" t="e">
        <f t="shared" si="578"/>
        <v>#DIV/0!</v>
      </c>
      <c r="DY184" s="19" t="e">
        <f t="shared" si="578"/>
        <v>#DIV/0!</v>
      </c>
      <c r="DZ184" s="19" t="e">
        <f t="shared" si="578"/>
        <v>#DIV/0!</v>
      </c>
      <c r="EA184" s="19" t="e">
        <f t="shared" si="579"/>
        <v>#DIV/0!</v>
      </c>
      <c r="EB184" s="19"/>
      <c r="EC184" s="19" t="e">
        <f t="shared" si="608"/>
        <v>#DIV/0!</v>
      </c>
      <c r="ED184" s="19" t="e">
        <f t="shared" si="580"/>
        <v>#DIV/0!</v>
      </c>
      <c r="EE184" s="19" t="e">
        <f t="shared" si="580"/>
        <v>#DIV/0!</v>
      </c>
      <c r="EF184" s="19" t="e">
        <f t="shared" si="580"/>
        <v>#DIV/0!</v>
      </c>
      <c r="EG184" s="19" t="e">
        <f t="shared" si="580"/>
        <v>#DIV/0!</v>
      </c>
      <c r="EH184" s="19" t="e">
        <f t="shared" si="580"/>
        <v>#DIV/0!</v>
      </c>
      <c r="EI184" s="19" t="e">
        <f t="shared" si="580"/>
        <v>#DIV/0!</v>
      </c>
      <c r="EJ184" s="19" t="e">
        <f t="shared" si="580"/>
        <v>#DIV/0!</v>
      </c>
      <c r="EK184" s="19" t="e">
        <f t="shared" si="580"/>
        <v>#DIV/0!</v>
      </c>
      <c r="EL184" s="19" t="e">
        <f t="shared" si="580"/>
        <v>#DIV/0!</v>
      </c>
      <c r="EM184" s="19" t="e">
        <f t="shared" si="580"/>
        <v>#DIV/0!</v>
      </c>
      <c r="EN184" s="19" t="e">
        <f t="shared" si="580"/>
        <v>#DIV/0!</v>
      </c>
      <c r="EO184" s="19" t="e">
        <f t="shared" si="580"/>
        <v>#DIV/0!</v>
      </c>
      <c r="EP184" s="19" t="e">
        <f t="shared" si="580"/>
        <v>#DIV/0!</v>
      </c>
      <c r="EQ184" s="19" t="e">
        <f t="shared" si="580"/>
        <v>#DIV/0!</v>
      </c>
      <c r="ER184" s="19" t="e">
        <f t="shared" si="580"/>
        <v>#DIV/0!</v>
      </c>
      <c r="ES184" s="19" t="e">
        <f t="shared" si="580"/>
        <v>#DIV/0!</v>
      </c>
      <c r="ET184" s="19" t="e">
        <f t="shared" si="581"/>
        <v>#DIV/0!</v>
      </c>
      <c r="EU184" s="19" t="e">
        <f t="shared" si="581"/>
        <v>#DIV/0!</v>
      </c>
      <c r="EV184" s="19" t="e">
        <f t="shared" si="581"/>
        <v>#DIV/0!</v>
      </c>
      <c r="EW184" s="19" t="e">
        <f t="shared" si="581"/>
        <v>#DIV/0!</v>
      </c>
      <c r="EX184" s="19"/>
      <c r="EY184" s="19"/>
      <c r="EZ184" s="19" t="e">
        <f t="shared" si="609"/>
        <v>#DIV/0!</v>
      </c>
      <c r="FA184" s="19" t="e">
        <f t="shared" si="582"/>
        <v>#DIV/0!</v>
      </c>
      <c r="FB184" s="19" t="e">
        <f t="shared" si="582"/>
        <v>#DIV/0!</v>
      </c>
      <c r="FC184" s="19" t="e">
        <f t="shared" si="582"/>
        <v>#DIV/0!</v>
      </c>
      <c r="FD184" s="19" t="e">
        <f t="shared" si="582"/>
        <v>#DIV/0!</v>
      </c>
      <c r="FE184" s="19" t="e">
        <f t="shared" si="582"/>
        <v>#DIV/0!</v>
      </c>
      <c r="FF184" s="19" t="e">
        <f t="shared" si="582"/>
        <v>#DIV/0!</v>
      </c>
      <c r="FG184" s="19" t="e">
        <f t="shared" si="582"/>
        <v>#DIV/0!</v>
      </c>
      <c r="FH184" s="19" t="e">
        <f t="shared" si="582"/>
        <v>#DIV/0!</v>
      </c>
      <c r="FI184" s="19" t="e">
        <f t="shared" si="582"/>
        <v>#DIV/0!</v>
      </c>
      <c r="FJ184" s="19" t="e">
        <f t="shared" si="582"/>
        <v>#DIV/0!</v>
      </c>
      <c r="FK184" s="19" t="e">
        <f t="shared" si="582"/>
        <v>#DIV/0!</v>
      </c>
      <c r="FL184" s="19" t="e">
        <f t="shared" si="582"/>
        <v>#DIV/0!</v>
      </c>
      <c r="FM184" s="19" t="e">
        <f t="shared" si="582"/>
        <v>#DIV/0!</v>
      </c>
      <c r="FN184" s="19" t="e">
        <f t="shared" si="582"/>
        <v>#DIV/0!</v>
      </c>
      <c r="FO184" s="19" t="e">
        <f t="shared" si="582"/>
        <v>#DIV/0!</v>
      </c>
      <c r="FP184" s="19" t="e">
        <f t="shared" si="582"/>
        <v>#DIV/0!</v>
      </c>
      <c r="FQ184" s="19" t="e">
        <f t="shared" si="582"/>
        <v>#DIV/0!</v>
      </c>
      <c r="FR184" s="19" t="e">
        <f t="shared" si="582"/>
        <v>#DIV/0!</v>
      </c>
      <c r="FS184" s="19" t="e">
        <f t="shared" si="582"/>
        <v>#DIV/0!</v>
      </c>
      <c r="FT184" s="19" t="e">
        <f t="shared" si="582"/>
        <v>#DIV/0!</v>
      </c>
      <c r="FU184" s="19"/>
      <c r="FV184" s="16"/>
      <c r="FW184" s="19" t="e">
        <f t="shared" si="583"/>
        <v>#DIV/0!</v>
      </c>
      <c r="FX184" s="19">
        <f t="shared" si="610"/>
        <v>1</v>
      </c>
      <c r="FY184" s="19">
        <f t="shared" si="519"/>
        <v>1.4688539556746714</v>
      </c>
      <c r="FZ184" s="19"/>
      <c r="GA184" s="19" t="e">
        <f t="shared" si="584"/>
        <v>#DIV/0!</v>
      </c>
      <c r="GB184" s="19">
        <f t="shared" si="611"/>
        <v>1</v>
      </c>
      <c r="GC184" s="19">
        <f t="shared" si="520"/>
        <v>1.1249905034053567</v>
      </c>
      <c r="GD184" s="19"/>
      <c r="GE184" s="19" t="e">
        <f t="shared" si="585"/>
        <v>#DIV/0!</v>
      </c>
      <c r="GF184" s="19">
        <f t="shared" si="612"/>
        <v>1</v>
      </c>
      <c r="GG184" s="19">
        <f t="shared" si="521"/>
        <v>1.1042002324405289</v>
      </c>
      <c r="GI184" t="e">
        <f>#REF!</f>
        <v>#REF!</v>
      </c>
      <c r="GJ184" t="e">
        <f t="shared" si="586"/>
        <v>#REF!</v>
      </c>
      <c r="GK184">
        <f t="shared" si="587"/>
        <v>0</v>
      </c>
      <c r="GL184" s="3"/>
      <c r="GM184" s="3"/>
      <c r="GN184" s="8"/>
      <c r="GO184" s="5">
        <f t="shared" si="613"/>
        <v>6</v>
      </c>
      <c r="GP184" t="b">
        <f t="shared" si="588"/>
        <v>1</v>
      </c>
      <c r="GR184">
        <f t="shared" si="589"/>
        <v>321</v>
      </c>
      <c r="GS184" s="20">
        <v>2.2061166611297891E-2</v>
      </c>
      <c r="GT184" s="20" t="e">
        <v>#REF!</v>
      </c>
      <c r="GU184" s="33"/>
      <c r="GV184" s="31">
        <f t="shared" ca="1" si="522"/>
        <v>1991</v>
      </c>
      <c r="GW184" s="12">
        <f t="shared" ca="1" si="590"/>
        <v>1.1139759269738234</v>
      </c>
      <c r="GX184" s="19">
        <f t="shared" ca="1" si="591"/>
        <v>0.99808649760961909</v>
      </c>
      <c r="GY184" s="71">
        <f t="shared" ca="1" si="592"/>
        <v>1.111844101453036</v>
      </c>
      <c r="GZ184" s="11">
        <f t="shared" ca="1" si="523"/>
        <v>1991</v>
      </c>
      <c r="HA184" s="12">
        <f t="shared" ca="1" si="524"/>
        <v>1.1448196674253142</v>
      </c>
      <c r="HB184" s="12">
        <f t="shared" ca="1" si="525"/>
        <v>0.97305799216320432</v>
      </c>
      <c r="HC184" s="12">
        <f t="shared" ca="1" si="526"/>
        <v>0.99808649760961909</v>
      </c>
      <c r="HD184" s="72">
        <f t="shared" ca="1" si="527"/>
        <v>1.111844101453036</v>
      </c>
      <c r="HE184">
        <f t="shared" ca="1" si="593"/>
        <v>1991</v>
      </c>
      <c r="HF184" s="12">
        <f t="shared" ca="1" si="528"/>
        <v>0.99808649760961909</v>
      </c>
      <c r="HG184" s="12">
        <f t="shared" ca="1" si="529"/>
        <v>0.99911779180083815</v>
      </c>
      <c r="HH184" s="12">
        <f t="shared" ca="1" si="530"/>
        <v>0.97391718989343301</v>
      </c>
      <c r="HJ184" s="17"/>
      <c r="HL184" s="18">
        <f t="shared" si="594"/>
        <v>1955</v>
      </c>
      <c r="HM184" s="9">
        <f t="shared" si="531"/>
        <v>7.5308170428653129E-7</v>
      </c>
      <c r="HN184" s="9">
        <f t="shared" si="532"/>
        <v>0</v>
      </c>
      <c r="HO184" s="9">
        <f t="shared" si="533"/>
        <v>1.1607609378337578</v>
      </c>
      <c r="HP184" s="9">
        <f t="shared" si="534"/>
        <v>1.2155248250293642</v>
      </c>
      <c r="HQ184" s="9">
        <f t="shared" si="535"/>
        <v>1.4594016179506626</v>
      </c>
      <c r="HR184" s="9">
        <f t="shared" si="595"/>
        <v>1.5506848284805697E-6</v>
      </c>
      <c r="HS184" s="9">
        <f t="shared" si="536"/>
        <v>0</v>
      </c>
      <c r="HT184" s="9"/>
      <c r="HU184" s="9">
        <f t="shared" si="537"/>
        <v>1.410933735861299</v>
      </c>
      <c r="HV184" s="23">
        <f t="shared" si="596"/>
        <v>2.0591189769371527</v>
      </c>
      <c r="HX184" s="8"/>
      <c r="HY184" s="5">
        <f t="shared" si="614"/>
        <v>6</v>
      </c>
      <c r="HZ184" t="b">
        <f t="shared" si="597"/>
        <v>1</v>
      </c>
      <c r="IB184">
        <f t="shared" si="598"/>
        <v>321</v>
      </c>
      <c r="IC184" s="20">
        <v>2.4974964886449534E-2</v>
      </c>
      <c r="ID184" s="20" t="e">
        <v>#REF!</v>
      </c>
      <c r="IE184" s="11"/>
      <c r="IF184">
        <f t="shared" ca="1" si="599"/>
        <v>1991</v>
      </c>
      <c r="IG184" s="12">
        <f t="shared" ca="1" si="600"/>
        <v>0.89553806619774134</v>
      </c>
      <c r="IH184" s="19">
        <f t="shared" ca="1" si="601"/>
        <v>0.99166363261563417</v>
      </c>
      <c r="II184" s="19">
        <f t="shared" ca="1" si="602"/>
        <v>0.88807302822911105</v>
      </c>
      <c r="IJ184" s="11">
        <f t="shared" ca="1" si="538"/>
        <v>1991</v>
      </c>
      <c r="IK184" s="12">
        <f t="shared" ca="1" si="539"/>
        <v>0.81028052302378573</v>
      </c>
      <c r="IL184" s="12">
        <f t="shared" ca="1" si="540"/>
        <v>1.10521978592771</v>
      </c>
      <c r="IM184" s="12">
        <f t="shared" ca="1" si="541"/>
        <v>0.99166363261563417</v>
      </c>
      <c r="IN184" s="12">
        <f t="shared" ca="1" si="542"/>
        <v>0.88807302822911105</v>
      </c>
      <c r="IO184">
        <f t="shared" ca="1" si="603"/>
        <v>1991</v>
      </c>
      <c r="IP184" s="12">
        <f t="shared" ca="1" si="604"/>
        <v>0.99166363261563417</v>
      </c>
      <c r="IQ184" s="12">
        <f t="shared" ca="1" si="543"/>
        <v>1.0308859510427864</v>
      </c>
      <c r="IR184" s="12">
        <f t="shared" ca="1" si="544"/>
        <v>1.0721067493545058</v>
      </c>
    </row>
    <row r="185" spans="1:252" hidden="1" x14ac:dyDescent="0.2">
      <c r="A185" t="s">
        <v>63</v>
      </c>
      <c r="B185" s="1">
        <f t="shared" si="605"/>
        <v>1956</v>
      </c>
      <c r="C185">
        <f t="shared" si="545"/>
        <v>0</v>
      </c>
      <c r="D185">
        <f t="shared" ref="D185:R185" si="619">D265+D346</f>
        <v>0</v>
      </c>
      <c r="E185">
        <f t="shared" si="619"/>
        <v>0</v>
      </c>
      <c r="F185">
        <f t="shared" si="619"/>
        <v>0</v>
      </c>
      <c r="G185">
        <f t="shared" si="619"/>
        <v>0</v>
      </c>
      <c r="H185">
        <f t="shared" si="619"/>
        <v>0</v>
      </c>
      <c r="I185">
        <f t="shared" si="619"/>
        <v>0</v>
      </c>
      <c r="J185">
        <f t="shared" si="619"/>
        <v>0</v>
      </c>
      <c r="K185">
        <f t="shared" si="619"/>
        <v>0</v>
      </c>
      <c r="L185">
        <f t="shared" si="619"/>
        <v>0</v>
      </c>
      <c r="M185">
        <f t="shared" si="619"/>
        <v>0</v>
      </c>
      <c r="N185">
        <f t="shared" si="619"/>
        <v>0</v>
      </c>
      <c r="O185">
        <f t="shared" si="619"/>
        <v>0</v>
      </c>
      <c r="P185">
        <f t="shared" si="619"/>
        <v>0</v>
      </c>
      <c r="Q185">
        <f t="shared" si="619"/>
        <v>0</v>
      </c>
      <c r="R185">
        <f t="shared" si="619"/>
        <v>0</v>
      </c>
      <c r="S185">
        <f t="shared" si="547"/>
        <v>0</v>
      </c>
      <c r="T185">
        <f t="shared" si="547"/>
        <v>0</v>
      </c>
      <c r="U185">
        <f t="shared" si="547"/>
        <v>0</v>
      </c>
      <c r="V185">
        <f t="shared" si="547"/>
        <v>0</v>
      </c>
      <c r="W185">
        <f t="shared" si="547"/>
        <v>0</v>
      </c>
      <c r="X185">
        <f t="shared" si="547"/>
        <v>0</v>
      </c>
      <c r="AX185">
        <f t="shared" si="494"/>
        <v>0</v>
      </c>
      <c r="AY185">
        <f t="shared" si="495"/>
        <v>0</v>
      </c>
      <c r="AZ185">
        <f t="shared" si="496"/>
        <v>0</v>
      </c>
      <c r="BA185">
        <f t="shared" si="497"/>
        <v>0</v>
      </c>
      <c r="BB185">
        <f t="shared" si="498"/>
        <v>0</v>
      </c>
      <c r="BC185">
        <f t="shared" si="499"/>
        <v>0</v>
      </c>
      <c r="BD185">
        <f t="shared" si="500"/>
        <v>0</v>
      </c>
      <c r="BE185">
        <f t="shared" si="501"/>
        <v>0</v>
      </c>
      <c r="BF185">
        <f t="shared" si="502"/>
        <v>0</v>
      </c>
      <c r="BG185">
        <f t="shared" si="503"/>
        <v>0</v>
      </c>
      <c r="BH185">
        <f t="shared" si="504"/>
        <v>0</v>
      </c>
      <c r="BI185">
        <f t="shared" si="505"/>
        <v>0</v>
      </c>
      <c r="BJ185">
        <f t="shared" si="506"/>
        <v>0</v>
      </c>
      <c r="BK185">
        <f t="shared" si="507"/>
        <v>0</v>
      </c>
      <c r="BL185">
        <f t="shared" si="508"/>
        <v>0</v>
      </c>
      <c r="BM185">
        <f t="shared" si="509"/>
        <v>0</v>
      </c>
      <c r="BN185">
        <f t="shared" si="510"/>
        <v>0</v>
      </c>
      <c r="BO185">
        <f t="shared" si="511"/>
        <v>0</v>
      </c>
      <c r="BP185">
        <f t="shared" si="512"/>
        <v>0</v>
      </c>
      <c r="BQ185">
        <f t="shared" si="513"/>
        <v>0</v>
      </c>
      <c r="BR185">
        <f t="shared" si="514"/>
        <v>0</v>
      </c>
      <c r="BS185">
        <f t="shared" si="515"/>
        <v>0</v>
      </c>
      <c r="BU185" s="28"/>
      <c r="BV185" s="9">
        <f t="shared" si="516"/>
        <v>1.0640052694689878E-6</v>
      </c>
      <c r="BW185" s="9">
        <f t="shared" si="548"/>
        <v>0</v>
      </c>
      <c r="BX185" s="9">
        <f t="shared" si="549"/>
        <v>1.1249905034053567</v>
      </c>
      <c r="BY185" s="9">
        <f t="shared" si="550"/>
        <v>1.1042002324405289</v>
      </c>
      <c r="BZ185" s="9">
        <f t="shared" si="551"/>
        <v>1.4688539556746714</v>
      </c>
      <c r="CA185" s="9">
        <f t="shared" si="517"/>
        <v>1.9414181549586678E-6</v>
      </c>
      <c r="CB185" s="9">
        <f t="shared" si="552"/>
        <v>0</v>
      </c>
      <c r="CC185" s="9"/>
      <c r="CD185" s="9">
        <f t="shared" si="553"/>
        <v>1.2422147753535824</v>
      </c>
      <c r="CE185" s="23">
        <f t="shared" si="554"/>
        <v>1.8246320865756327</v>
      </c>
      <c r="CG185" s="35"/>
      <c r="CH185">
        <f t="shared" si="555"/>
        <v>1956</v>
      </c>
      <c r="CI185" s="19" t="e">
        <f t="shared" si="556"/>
        <v>#DIV/0!</v>
      </c>
      <c r="CJ185" s="19" t="e">
        <f t="shared" si="557"/>
        <v>#DIV/0!</v>
      </c>
      <c r="CK185" s="19" t="e">
        <f t="shared" si="558"/>
        <v>#DIV/0!</v>
      </c>
      <c r="CL185" s="19" t="e">
        <f t="shared" si="559"/>
        <v>#DIV/0!</v>
      </c>
      <c r="CM185" s="19" t="e">
        <f t="shared" si="560"/>
        <v>#DIV/0!</v>
      </c>
      <c r="CN185" s="19" t="e">
        <f t="shared" si="561"/>
        <v>#DIV/0!</v>
      </c>
      <c r="CO185" s="19" t="e">
        <f t="shared" si="562"/>
        <v>#DIV/0!</v>
      </c>
      <c r="CP185" s="19" t="e">
        <f t="shared" si="563"/>
        <v>#DIV/0!</v>
      </c>
      <c r="CQ185" s="19" t="e">
        <f t="shared" si="564"/>
        <v>#DIV/0!</v>
      </c>
      <c r="CR185" s="19" t="e">
        <f t="shared" si="565"/>
        <v>#DIV/0!</v>
      </c>
      <c r="CS185" s="19" t="e">
        <f t="shared" si="566"/>
        <v>#DIV/0!</v>
      </c>
      <c r="CT185" s="19" t="e">
        <f t="shared" si="567"/>
        <v>#DIV/0!</v>
      </c>
      <c r="CU185" s="19" t="e">
        <f t="shared" si="568"/>
        <v>#DIV/0!</v>
      </c>
      <c r="CV185" s="19" t="e">
        <f t="shared" si="569"/>
        <v>#DIV/0!</v>
      </c>
      <c r="CW185" s="19" t="e">
        <f t="shared" si="570"/>
        <v>#DIV/0!</v>
      </c>
      <c r="CX185" s="19" t="e">
        <f t="shared" si="571"/>
        <v>#DIV/0!</v>
      </c>
      <c r="CY185" s="19" t="e">
        <f t="shared" si="572"/>
        <v>#DIV/0!</v>
      </c>
      <c r="CZ185" s="19" t="e">
        <f t="shared" si="573"/>
        <v>#DIV/0!</v>
      </c>
      <c r="DA185" s="19" t="e">
        <f t="shared" si="574"/>
        <v>#DIV/0!</v>
      </c>
      <c r="DB185" s="19" t="e">
        <f t="shared" si="575"/>
        <v>#DIV/0!</v>
      </c>
      <c r="DC185" s="19" t="e">
        <f t="shared" si="576"/>
        <v>#DIV/0!</v>
      </c>
      <c r="DD185" s="19"/>
      <c r="DE185" s="19"/>
      <c r="DF185" s="19" t="e">
        <f t="shared" si="607"/>
        <v>#DIV/0!</v>
      </c>
      <c r="DG185" s="19" t="e">
        <f t="shared" si="577"/>
        <v>#DIV/0!</v>
      </c>
      <c r="DH185" s="19" t="e">
        <f t="shared" si="577"/>
        <v>#DIV/0!</v>
      </c>
      <c r="DI185" s="19" t="e">
        <f t="shared" si="577"/>
        <v>#DIV/0!</v>
      </c>
      <c r="DJ185" s="19" t="e">
        <f t="shared" si="577"/>
        <v>#DIV/0!</v>
      </c>
      <c r="DK185" s="19" t="e">
        <f t="shared" si="577"/>
        <v>#DIV/0!</v>
      </c>
      <c r="DL185" s="19" t="e">
        <f t="shared" si="577"/>
        <v>#DIV/0!</v>
      </c>
      <c r="DM185" s="19" t="e">
        <f t="shared" si="577"/>
        <v>#DIV/0!</v>
      </c>
      <c r="DN185" s="19" t="e">
        <f t="shared" si="577"/>
        <v>#DIV/0!</v>
      </c>
      <c r="DO185" s="19" t="e">
        <f t="shared" si="577"/>
        <v>#DIV/0!</v>
      </c>
      <c r="DP185" s="19" t="e">
        <f t="shared" si="577"/>
        <v>#DIV/0!</v>
      </c>
      <c r="DQ185" s="19" t="e">
        <f t="shared" si="577"/>
        <v>#DIV/0!</v>
      </c>
      <c r="DR185" s="19" t="e">
        <f t="shared" si="577"/>
        <v>#DIV/0!</v>
      </c>
      <c r="DS185" s="19" t="e">
        <f t="shared" si="577"/>
        <v>#DIV/0!</v>
      </c>
      <c r="DT185" s="19" t="e">
        <f t="shared" si="577"/>
        <v>#DIV/0!</v>
      </c>
      <c r="DU185" s="19" t="e">
        <f t="shared" si="577"/>
        <v>#DIV/0!</v>
      </c>
      <c r="DV185" s="19" t="e">
        <f t="shared" si="577"/>
        <v>#DIV/0!</v>
      </c>
      <c r="DW185" s="19" t="e">
        <f t="shared" si="578"/>
        <v>#DIV/0!</v>
      </c>
      <c r="DX185" s="19" t="e">
        <f t="shared" si="578"/>
        <v>#DIV/0!</v>
      </c>
      <c r="DY185" s="19" t="e">
        <f t="shared" si="578"/>
        <v>#DIV/0!</v>
      </c>
      <c r="DZ185" s="19" t="e">
        <f t="shared" si="578"/>
        <v>#DIV/0!</v>
      </c>
      <c r="EA185" s="19" t="e">
        <f t="shared" si="579"/>
        <v>#DIV/0!</v>
      </c>
      <c r="EB185" s="19"/>
      <c r="EC185" s="19" t="e">
        <f t="shared" si="608"/>
        <v>#DIV/0!</v>
      </c>
      <c r="ED185" s="19" t="e">
        <f t="shared" si="580"/>
        <v>#DIV/0!</v>
      </c>
      <c r="EE185" s="19" t="e">
        <f t="shared" si="580"/>
        <v>#DIV/0!</v>
      </c>
      <c r="EF185" s="19" t="e">
        <f t="shared" si="580"/>
        <v>#DIV/0!</v>
      </c>
      <c r="EG185" s="19" t="e">
        <f t="shared" si="580"/>
        <v>#DIV/0!</v>
      </c>
      <c r="EH185" s="19" t="e">
        <f t="shared" si="580"/>
        <v>#DIV/0!</v>
      </c>
      <c r="EI185" s="19" t="e">
        <f t="shared" si="580"/>
        <v>#DIV/0!</v>
      </c>
      <c r="EJ185" s="19" t="e">
        <f t="shared" si="580"/>
        <v>#DIV/0!</v>
      </c>
      <c r="EK185" s="19" t="e">
        <f t="shared" si="580"/>
        <v>#DIV/0!</v>
      </c>
      <c r="EL185" s="19" t="e">
        <f t="shared" si="580"/>
        <v>#DIV/0!</v>
      </c>
      <c r="EM185" s="19" t="e">
        <f t="shared" si="580"/>
        <v>#DIV/0!</v>
      </c>
      <c r="EN185" s="19" t="e">
        <f t="shared" si="580"/>
        <v>#DIV/0!</v>
      </c>
      <c r="EO185" s="19" t="e">
        <f t="shared" si="580"/>
        <v>#DIV/0!</v>
      </c>
      <c r="EP185" s="19" t="e">
        <f t="shared" si="580"/>
        <v>#DIV/0!</v>
      </c>
      <c r="EQ185" s="19" t="e">
        <f t="shared" si="580"/>
        <v>#DIV/0!</v>
      </c>
      <c r="ER185" s="19" t="e">
        <f t="shared" si="580"/>
        <v>#DIV/0!</v>
      </c>
      <c r="ES185" s="19" t="e">
        <f t="shared" si="580"/>
        <v>#DIV/0!</v>
      </c>
      <c r="ET185" s="19" t="e">
        <f t="shared" si="581"/>
        <v>#DIV/0!</v>
      </c>
      <c r="EU185" s="19" t="e">
        <f t="shared" si="581"/>
        <v>#DIV/0!</v>
      </c>
      <c r="EV185" s="19" t="e">
        <f t="shared" si="581"/>
        <v>#DIV/0!</v>
      </c>
      <c r="EW185" s="19" t="e">
        <f t="shared" si="581"/>
        <v>#DIV/0!</v>
      </c>
      <c r="EX185" s="19"/>
      <c r="EY185" s="19"/>
      <c r="EZ185" s="19" t="e">
        <f t="shared" si="609"/>
        <v>#DIV/0!</v>
      </c>
      <c r="FA185" s="19" t="e">
        <f t="shared" si="582"/>
        <v>#DIV/0!</v>
      </c>
      <c r="FB185" s="19" t="e">
        <f t="shared" si="582"/>
        <v>#DIV/0!</v>
      </c>
      <c r="FC185" s="19" t="e">
        <f t="shared" si="582"/>
        <v>#DIV/0!</v>
      </c>
      <c r="FD185" s="19" t="e">
        <f t="shared" si="582"/>
        <v>#DIV/0!</v>
      </c>
      <c r="FE185" s="19" t="e">
        <f t="shared" si="582"/>
        <v>#DIV/0!</v>
      </c>
      <c r="FF185" s="19" t="e">
        <f t="shared" si="582"/>
        <v>#DIV/0!</v>
      </c>
      <c r="FG185" s="19" t="e">
        <f t="shared" si="582"/>
        <v>#DIV/0!</v>
      </c>
      <c r="FH185" s="19" t="e">
        <f t="shared" si="582"/>
        <v>#DIV/0!</v>
      </c>
      <c r="FI185" s="19" t="e">
        <f t="shared" si="582"/>
        <v>#DIV/0!</v>
      </c>
      <c r="FJ185" s="19" t="e">
        <f t="shared" si="582"/>
        <v>#DIV/0!</v>
      </c>
      <c r="FK185" s="19" t="e">
        <f t="shared" si="582"/>
        <v>#DIV/0!</v>
      </c>
      <c r="FL185" s="19" t="e">
        <f t="shared" si="582"/>
        <v>#DIV/0!</v>
      </c>
      <c r="FM185" s="19" t="e">
        <f t="shared" si="582"/>
        <v>#DIV/0!</v>
      </c>
      <c r="FN185" s="19" t="e">
        <f t="shared" si="582"/>
        <v>#DIV/0!</v>
      </c>
      <c r="FO185" s="19" t="e">
        <f t="shared" si="582"/>
        <v>#DIV/0!</v>
      </c>
      <c r="FP185" s="19" t="e">
        <f t="shared" si="582"/>
        <v>#DIV/0!</v>
      </c>
      <c r="FQ185" s="19" t="e">
        <f t="shared" si="582"/>
        <v>#DIV/0!</v>
      </c>
      <c r="FR185" s="19" t="e">
        <f t="shared" si="582"/>
        <v>#DIV/0!</v>
      </c>
      <c r="FS185" s="19" t="e">
        <f t="shared" si="582"/>
        <v>#DIV/0!</v>
      </c>
      <c r="FT185" s="19" t="e">
        <f t="shared" si="582"/>
        <v>#DIV/0!</v>
      </c>
      <c r="FU185" s="19"/>
      <c r="FV185" s="16"/>
      <c r="FW185" s="19" t="e">
        <f t="shared" si="583"/>
        <v>#DIV/0!</v>
      </c>
      <c r="FX185" s="19">
        <f t="shared" si="610"/>
        <v>1</v>
      </c>
      <c r="FY185" s="19">
        <f t="shared" si="519"/>
        <v>1.4688539556746714</v>
      </c>
      <c r="FZ185" s="19"/>
      <c r="GA185" s="19" t="e">
        <f t="shared" si="584"/>
        <v>#DIV/0!</v>
      </c>
      <c r="GB185" s="19">
        <f t="shared" si="611"/>
        <v>1</v>
      </c>
      <c r="GC185" s="19">
        <f t="shared" si="520"/>
        <v>1.1249905034053567</v>
      </c>
      <c r="GD185" s="19"/>
      <c r="GE185" s="19" t="e">
        <f t="shared" si="585"/>
        <v>#DIV/0!</v>
      </c>
      <c r="GF185" s="19">
        <f t="shared" si="612"/>
        <v>1</v>
      </c>
      <c r="GG185" s="19">
        <f t="shared" si="521"/>
        <v>1.1042002324405289</v>
      </c>
      <c r="GI185" t="e">
        <f>#REF!</f>
        <v>#REF!</v>
      </c>
      <c r="GJ185" t="e">
        <f t="shared" si="586"/>
        <v>#REF!</v>
      </c>
      <c r="GK185">
        <f t="shared" si="587"/>
        <v>0</v>
      </c>
      <c r="GL185" s="3"/>
      <c r="GM185" s="3"/>
      <c r="GN185" s="8"/>
      <c r="GO185" s="5">
        <f t="shared" si="613"/>
        <v>7</v>
      </c>
      <c r="GP185" t="b">
        <f t="shared" si="588"/>
        <v>1</v>
      </c>
      <c r="GR185">
        <f t="shared" si="589"/>
        <v>322</v>
      </c>
      <c r="GS185" s="20">
        <v>0.16067376580543902</v>
      </c>
      <c r="GT185" s="20" t="e">
        <v>#REF!</v>
      </c>
      <c r="GU185" s="33"/>
      <c r="GV185" s="31">
        <f t="shared" ca="1" si="522"/>
        <v>1992</v>
      </c>
      <c r="GW185" s="12">
        <f t="shared" ca="1" si="590"/>
        <v>1.1316712349138118</v>
      </c>
      <c r="GX185" s="19">
        <f t="shared" ca="1" si="591"/>
        <v>1.0086896242471721</v>
      </c>
      <c r="GY185" s="71">
        <f t="shared" ca="1" si="592"/>
        <v>1.1415048780478656</v>
      </c>
      <c r="GZ185" s="11">
        <f t="shared" ca="1" si="523"/>
        <v>1992</v>
      </c>
      <c r="HA185" s="12">
        <f t="shared" ca="1" si="524"/>
        <v>1.1894978573332513</v>
      </c>
      <c r="HB185" s="12">
        <f t="shared" ca="1" si="525"/>
        <v>0.9513856859321449</v>
      </c>
      <c r="HC185" s="12">
        <f t="shared" ca="1" si="526"/>
        <v>1.0086896242471721</v>
      </c>
      <c r="HD185" s="72">
        <f t="shared" ca="1" si="527"/>
        <v>1.1415048780478656</v>
      </c>
      <c r="HE185">
        <f t="shared" ca="1" si="593"/>
        <v>1992</v>
      </c>
      <c r="HF185" s="12">
        <f t="shared" ca="1" si="528"/>
        <v>1.0086896242471721</v>
      </c>
      <c r="HG185" s="12">
        <f t="shared" ca="1" si="529"/>
        <v>0.95427554331294362</v>
      </c>
      <c r="HH185" s="12">
        <f t="shared" ca="1" si="530"/>
        <v>0.99697167406096765</v>
      </c>
      <c r="HJ185" s="17"/>
      <c r="HL185" s="18">
        <f t="shared" si="594"/>
        <v>1956</v>
      </c>
      <c r="HM185" s="9">
        <f t="shared" si="531"/>
        <v>7.5308170428653129E-7</v>
      </c>
      <c r="HN185" s="9">
        <f t="shared" si="532"/>
        <v>0</v>
      </c>
      <c r="HO185" s="9">
        <f t="shared" si="533"/>
        <v>1.1607609378337578</v>
      </c>
      <c r="HP185" s="9">
        <f t="shared" si="534"/>
        <v>1.2155248250293642</v>
      </c>
      <c r="HQ185" s="9">
        <f t="shared" si="535"/>
        <v>1.4594016179506626</v>
      </c>
      <c r="HR185" s="9">
        <f t="shared" si="595"/>
        <v>1.5506848284805697E-6</v>
      </c>
      <c r="HS185" s="9">
        <f t="shared" si="536"/>
        <v>0</v>
      </c>
      <c r="HT185" s="9"/>
      <c r="HU185" s="9">
        <f t="shared" si="537"/>
        <v>1.410933735861299</v>
      </c>
      <c r="HV185" s="23">
        <f t="shared" si="596"/>
        <v>2.0591189769371527</v>
      </c>
      <c r="HX185" s="8"/>
      <c r="HY185" s="5">
        <f t="shared" si="614"/>
        <v>7</v>
      </c>
      <c r="HZ185" t="b">
        <f t="shared" si="597"/>
        <v>1</v>
      </c>
      <c r="IB185">
        <f t="shared" si="598"/>
        <v>322</v>
      </c>
      <c r="IC185" s="20">
        <v>0.15739072118347153</v>
      </c>
      <c r="ID185" s="20" t="e">
        <v>#REF!</v>
      </c>
      <c r="IE185" s="11"/>
      <c r="IF185">
        <f t="shared" ca="1" si="599"/>
        <v>1992</v>
      </c>
      <c r="IG185" s="12">
        <f t="shared" ca="1" si="600"/>
        <v>0.90976352787032844</v>
      </c>
      <c r="IH185" s="19">
        <f t="shared" ca="1" si="601"/>
        <v>1.0021985262382429</v>
      </c>
      <c r="II185" s="19">
        <f t="shared" ca="1" si="602"/>
        <v>0.91176424146284885</v>
      </c>
      <c r="IJ185" s="11">
        <f t="shared" ca="1" si="538"/>
        <v>1992</v>
      </c>
      <c r="IK185" s="12">
        <f t="shared" ca="1" si="539"/>
        <v>0.84190285457210456</v>
      </c>
      <c r="IL185" s="12">
        <f t="shared" ca="1" si="540"/>
        <v>1.0806039235164655</v>
      </c>
      <c r="IM185" s="12">
        <f t="shared" ca="1" si="541"/>
        <v>1.0021985262382429</v>
      </c>
      <c r="IN185" s="12">
        <f t="shared" ca="1" si="542"/>
        <v>0.91176424146284885</v>
      </c>
      <c r="IO185">
        <f t="shared" ca="1" si="603"/>
        <v>1992</v>
      </c>
      <c r="IP185" s="12">
        <f t="shared" ca="1" si="604"/>
        <v>1.0021985262382429</v>
      </c>
      <c r="IQ185" s="12">
        <f t="shared" ca="1" si="543"/>
        <v>0.98461788899975256</v>
      </c>
      <c r="IR185" s="12">
        <f t="shared" ca="1" si="544"/>
        <v>1.0974855683499947</v>
      </c>
    </row>
    <row r="186" spans="1:252" hidden="1" x14ac:dyDescent="0.2">
      <c r="A186" t="s">
        <v>63</v>
      </c>
      <c r="B186" s="1">
        <f t="shared" si="605"/>
        <v>1957</v>
      </c>
      <c r="C186">
        <f t="shared" si="545"/>
        <v>0</v>
      </c>
      <c r="D186">
        <f t="shared" ref="D186:R186" si="620">D266+D347</f>
        <v>0</v>
      </c>
      <c r="E186">
        <f t="shared" si="620"/>
        <v>0</v>
      </c>
      <c r="F186">
        <f t="shared" si="620"/>
        <v>0</v>
      </c>
      <c r="G186">
        <f t="shared" si="620"/>
        <v>0</v>
      </c>
      <c r="H186">
        <f t="shared" si="620"/>
        <v>0</v>
      </c>
      <c r="I186">
        <f t="shared" si="620"/>
        <v>0</v>
      </c>
      <c r="J186">
        <f t="shared" si="620"/>
        <v>0</v>
      </c>
      <c r="K186">
        <f t="shared" si="620"/>
        <v>0</v>
      </c>
      <c r="L186">
        <f t="shared" si="620"/>
        <v>0</v>
      </c>
      <c r="M186">
        <f t="shared" si="620"/>
        <v>0</v>
      </c>
      <c r="N186">
        <f t="shared" si="620"/>
        <v>0</v>
      </c>
      <c r="O186">
        <f t="shared" si="620"/>
        <v>0</v>
      </c>
      <c r="P186">
        <f t="shared" si="620"/>
        <v>0</v>
      </c>
      <c r="Q186">
        <f t="shared" si="620"/>
        <v>0</v>
      </c>
      <c r="R186">
        <f t="shared" si="620"/>
        <v>0</v>
      </c>
      <c r="S186">
        <f t="shared" si="547"/>
        <v>0</v>
      </c>
      <c r="T186">
        <f t="shared" si="547"/>
        <v>0</v>
      </c>
      <c r="U186">
        <f t="shared" si="547"/>
        <v>0</v>
      </c>
      <c r="V186">
        <f t="shared" si="547"/>
        <v>0</v>
      </c>
      <c r="W186">
        <f t="shared" si="547"/>
        <v>0</v>
      </c>
      <c r="X186">
        <f t="shared" si="547"/>
        <v>0</v>
      </c>
      <c r="AX186">
        <f t="shared" si="494"/>
        <v>0</v>
      </c>
      <c r="AY186">
        <f t="shared" si="495"/>
        <v>0</v>
      </c>
      <c r="AZ186">
        <f t="shared" si="496"/>
        <v>0</v>
      </c>
      <c r="BA186">
        <f t="shared" si="497"/>
        <v>0</v>
      </c>
      <c r="BB186">
        <f t="shared" si="498"/>
        <v>0</v>
      </c>
      <c r="BC186">
        <f t="shared" si="499"/>
        <v>0</v>
      </c>
      <c r="BD186">
        <f t="shared" si="500"/>
        <v>0</v>
      </c>
      <c r="BE186">
        <f t="shared" si="501"/>
        <v>0</v>
      </c>
      <c r="BF186">
        <f t="shared" si="502"/>
        <v>0</v>
      </c>
      <c r="BG186">
        <f t="shared" si="503"/>
        <v>0</v>
      </c>
      <c r="BH186">
        <f t="shared" si="504"/>
        <v>0</v>
      </c>
      <c r="BI186">
        <f t="shared" si="505"/>
        <v>0</v>
      </c>
      <c r="BJ186">
        <f t="shared" si="506"/>
        <v>0</v>
      </c>
      <c r="BK186">
        <f t="shared" si="507"/>
        <v>0</v>
      </c>
      <c r="BL186">
        <f t="shared" si="508"/>
        <v>0</v>
      </c>
      <c r="BM186">
        <f t="shared" si="509"/>
        <v>0</v>
      </c>
      <c r="BN186">
        <f t="shared" si="510"/>
        <v>0</v>
      </c>
      <c r="BO186">
        <f t="shared" si="511"/>
        <v>0</v>
      </c>
      <c r="BP186">
        <f t="shared" si="512"/>
        <v>0</v>
      </c>
      <c r="BQ186">
        <f t="shared" si="513"/>
        <v>0</v>
      </c>
      <c r="BR186">
        <f t="shared" si="514"/>
        <v>0</v>
      </c>
      <c r="BS186">
        <f t="shared" si="515"/>
        <v>0</v>
      </c>
      <c r="BU186" s="28"/>
      <c r="BV186" s="9">
        <f t="shared" si="516"/>
        <v>1.0640052694689878E-6</v>
      </c>
      <c r="BW186" s="9">
        <f t="shared" si="548"/>
        <v>0</v>
      </c>
      <c r="BX186" s="9">
        <f t="shared" si="549"/>
        <v>1.1249905034053567</v>
      </c>
      <c r="BY186" s="9">
        <f t="shared" si="550"/>
        <v>1.1042002324405289</v>
      </c>
      <c r="BZ186" s="9">
        <f t="shared" si="551"/>
        <v>1.4688539556746714</v>
      </c>
      <c r="CA186" s="9">
        <f t="shared" si="517"/>
        <v>1.9414181549586678E-6</v>
      </c>
      <c r="CB186" s="9">
        <f t="shared" si="552"/>
        <v>0</v>
      </c>
      <c r="CC186" s="9"/>
      <c r="CD186" s="9">
        <f t="shared" si="553"/>
        <v>1.2422147753535824</v>
      </c>
      <c r="CE186" s="23">
        <f t="shared" si="554"/>
        <v>1.8246320865756327</v>
      </c>
      <c r="CG186" s="35"/>
      <c r="CH186">
        <f t="shared" si="555"/>
        <v>1957</v>
      </c>
      <c r="CI186" s="19" t="e">
        <f t="shared" si="556"/>
        <v>#DIV/0!</v>
      </c>
      <c r="CJ186" s="19" t="e">
        <f t="shared" si="557"/>
        <v>#DIV/0!</v>
      </c>
      <c r="CK186" s="19" t="e">
        <f t="shared" si="558"/>
        <v>#DIV/0!</v>
      </c>
      <c r="CL186" s="19" t="e">
        <f t="shared" si="559"/>
        <v>#DIV/0!</v>
      </c>
      <c r="CM186" s="19" t="e">
        <f t="shared" si="560"/>
        <v>#DIV/0!</v>
      </c>
      <c r="CN186" s="19" t="e">
        <f t="shared" si="561"/>
        <v>#DIV/0!</v>
      </c>
      <c r="CO186" s="19" t="e">
        <f t="shared" si="562"/>
        <v>#DIV/0!</v>
      </c>
      <c r="CP186" s="19" t="e">
        <f t="shared" si="563"/>
        <v>#DIV/0!</v>
      </c>
      <c r="CQ186" s="19" t="e">
        <f t="shared" si="564"/>
        <v>#DIV/0!</v>
      </c>
      <c r="CR186" s="19" t="e">
        <f t="shared" si="565"/>
        <v>#DIV/0!</v>
      </c>
      <c r="CS186" s="19" t="e">
        <f t="shared" si="566"/>
        <v>#DIV/0!</v>
      </c>
      <c r="CT186" s="19" t="e">
        <f t="shared" si="567"/>
        <v>#DIV/0!</v>
      </c>
      <c r="CU186" s="19" t="e">
        <f t="shared" si="568"/>
        <v>#DIV/0!</v>
      </c>
      <c r="CV186" s="19" t="e">
        <f t="shared" si="569"/>
        <v>#DIV/0!</v>
      </c>
      <c r="CW186" s="19" t="e">
        <f t="shared" si="570"/>
        <v>#DIV/0!</v>
      </c>
      <c r="CX186" s="19" t="e">
        <f t="shared" si="571"/>
        <v>#DIV/0!</v>
      </c>
      <c r="CY186" s="19" t="e">
        <f t="shared" si="572"/>
        <v>#DIV/0!</v>
      </c>
      <c r="CZ186" s="19" t="e">
        <f t="shared" si="573"/>
        <v>#DIV/0!</v>
      </c>
      <c r="DA186" s="19" t="e">
        <f t="shared" si="574"/>
        <v>#DIV/0!</v>
      </c>
      <c r="DB186" s="19" t="e">
        <f t="shared" si="575"/>
        <v>#DIV/0!</v>
      </c>
      <c r="DC186" s="19" t="e">
        <f t="shared" si="576"/>
        <v>#DIV/0!</v>
      </c>
      <c r="DD186" s="19"/>
      <c r="DE186" s="19"/>
      <c r="DF186" s="19" t="e">
        <f t="shared" si="607"/>
        <v>#DIV/0!</v>
      </c>
      <c r="DG186" s="19" t="e">
        <f t="shared" si="577"/>
        <v>#DIV/0!</v>
      </c>
      <c r="DH186" s="19" t="e">
        <f t="shared" si="577"/>
        <v>#DIV/0!</v>
      </c>
      <c r="DI186" s="19" t="e">
        <f t="shared" si="577"/>
        <v>#DIV/0!</v>
      </c>
      <c r="DJ186" s="19" t="e">
        <f t="shared" si="577"/>
        <v>#DIV/0!</v>
      </c>
      <c r="DK186" s="19" t="e">
        <f t="shared" si="577"/>
        <v>#DIV/0!</v>
      </c>
      <c r="DL186" s="19" t="e">
        <f t="shared" si="577"/>
        <v>#DIV/0!</v>
      </c>
      <c r="DM186" s="19" t="e">
        <f t="shared" si="577"/>
        <v>#DIV/0!</v>
      </c>
      <c r="DN186" s="19" t="e">
        <f t="shared" si="577"/>
        <v>#DIV/0!</v>
      </c>
      <c r="DO186" s="19" t="e">
        <f t="shared" si="577"/>
        <v>#DIV/0!</v>
      </c>
      <c r="DP186" s="19" t="e">
        <f t="shared" si="577"/>
        <v>#DIV/0!</v>
      </c>
      <c r="DQ186" s="19" t="e">
        <f t="shared" si="577"/>
        <v>#DIV/0!</v>
      </c>
      <c r="DR186" s="19" t="e">
        <f t="shared" si="577"/>
        <v>#DIV/0!</v>
      </c>
      <c r="DS186" s="19" t="e">
        <f t="shared" si="577"/>
        <v>#DIV/0!</v>
      </c>
      <c r="DT186" s="19" t="e">
        <f t="shared" si="577"/>
        <v>#DIV/0!</v>
      </c>
      <c r="DU186" s="19" t="e">
        <f t="shared" si="577"/>
        <v>#DIV/0!</v>
      </c>
      <c r="DV186" s="19" t="e">
        <f t="shared" si="577"/>
        <v>#DIV/0!</v>
      </c>
      <c r="DW186" s="19" t="e">
        <f t="shared" si="578"/>
        <v>#DIV/0!</v>
      </c>
      <c r="DX186" s="19" t="e">
        <f t="shared" si="578"/>
        <v>#DIV/0!</v>
      </c>
      <c r="DY186" s="19" t="e">
        <f t="shared" si="578"/>
        <v>#DIV/0!</v>
      </c>
      <c r="DZ186" s="19" t="e">
        <f t="shared" si="578"/>
        <v>#DIV/0!</v>
      </c>
      <c r="EA186" s="19" t="e">
        <f t="shared" si="579"/>
        <v>#DIV/0!</v>
      </c>
      <c r="EB186" s="19"/>
      <c r="EC186" s="19" t="e">
        <f t="shared" si="608"/>
        <v>#DIV/0!</v>
      </c>
      <c r="ED186" s="19" t="e">
        <f t="shared" si="580"/>
        <v>#DIV/0!</v>
      </c>
      <c r="EE186" s="19" t="e">
        <f t="shared" si="580"/>
        <v>#DIV/0!</v>
      </c>
      <c r="EF186" s="19" t="e">
        <f t="shared" si="580"/>
        <v>#DIV/0!</v>
      </c>
      <c r="EG186" s="19" t="e">
        <f t="shared" si="580"/>
        <v>#DIV/0!</v>
      </c>
      <c r="EH186" s="19" t="e">
        <f t="shared" si="580"/>
        <v>#DIV/0!</v>
      </c>
      <c r="EI186" s="19" t="e">
        <f t="shared" si="580"/>
        <v>#DIV/0!</v>
      </c>
      <c r="EJ186" s="19" t="e">
        <f t="shared" si="580"/>
        <v>#DIV/0!</v>
      </c>
      <c r="EK186" s="19" t="e">
        <f t="shared" si="580"/>
        <v>#DIV/0!</v>
      </c>
      <c r="EL186" s="19" t="e">
        <f t="shared" si="580"/>
        <v>#DIV/0!</v>
      </c>
      <c r="EM186" s="19" t="e">
        <f t="shared" si="580"/>
        <v>#DIV/0!</v>
      </c>
      <c r="EN186" s="19" t="e">
        <f t="shared" si="580"/>
        <v>#DIV/0!</v>
      </c>
      <c r="EO186" s="19" t="e">
        <f t="shared" si="580"/>
        <v>#DIV/0!</v>
      </c>
      <c r="EP186" s="19" t="e">
        <f t="shared" si="580"/>
        <v>#DIV/0!</v>
      </c>
      <c r="EQ186" s="19" t="e">
        <f t="shared" si="580"/>
        <v>#DIV/0!</v>
      </c>
      <c r="ER186" s="19" t="e">
        <f t="shared" si="580"/>
        <v>#DIV/0!</v>
      </c>
      <c r="ES186" s="19" t="e">
        <f t="shared" si="580"/>
        <v>#DIV/0!</v>
      </c>
      <c r="ET186" s="19" t="e">
        <f t="shared" si="581"/>
        <v>#DIV/0!</v>
      </c>
      <c r="EU186" s="19" t="e">
        <f t="shared" si="581"/>
        <v>#DIV/0!</v>
      </c>
      <c r="EV186" s="19" t="e">
        <f t="shared" si="581"/>
        <v>#DIV/0!</v>
      </c>
      <c r="EW186" s="19" t="e">
        <f t="shared" si="581"/>
        <v>#DIV/0!</v>
      </c>
      <c r="EX186" s="19"/>
      <c r="EY186" s="19"/>
      <c r="EZ186" s="19" t="e">
        <f t="shared" si="609"/>
        <v>#DIV/0!</v>
      </c>
      <c r="FA186" s="19" t="e">
        <f t="shared" si="582"/>
        <v>#DIV/0!</v>
      </c>
      <c r="FB186" s="19" t="e">
        <f t="shared" si="582"/>
        <v>#DIV/0!</v>
      </c>
      <c r="FC186" s="19" t="e">
        <f t="shared" si="582"/>
        <v>#DIV/0!</v>
      </c>
      <c r="FD186" s="19" t="e">
        <f t="shared" si="582"/>
        <v>#DIV/0!</v>
      </c>
      <c r="FE186" s="19" t="e">
        <f t="shared" si="582"/>
        <v>#DIV/0!</v>
      </c>
      <c r="FF186" s="19" t="e">
        <f t="shared" si="582"/>
        <v>#DIV/0!</v>
      </c>
      <c r="FG186" s="19" t="e">
        <f t="shared" si="582"/>
        <v>#DIV/0!</v>
      </c>
      <c r="FH186" s="19" t="e">
        <f t="shared" si="582"/>
        <v>#DIV/0!</v>
      </c>
      <c r="FI186" s="19" t="e">
        <f t="shared" si="582"/>
        <v>#DIV/0!</v>
      </c>
      <c r="FJ186" s="19" t="e">
        <f t="shared" si="582"/>
        <v>#DIV/0!</v>
      </c>
      <c r="FK186" s="19" t="e">
        <f t="shared" si="582"/>
        <v>#DIV/0!</v>
      </c>
      <c r="FL186" s="19" t="e">
        <f t="shared" si="582"/>
        <v>#DIV/0!</v>
      </c>
      <c r="FM186" s="19" t="e">
        <f t="shared" si="582"/>
        <v>#DIV/0!</v>
      </c>
      <c r="FN186" s="19" t="e">
        <f t="shared" si="582"/>
        <v>#DIV/0!</v>
      </c>
      <c r="FO186" s="19" t="e">
        <f t="shared" si="582"/>
        <v>#DIV/0!</v>
      </c>
      <c r="FP186" s="19" t="e">
        <f t="shared" si="582"/>
        <v>#DIV/0!</v>
      </c>
      <c r="FQ186" s="19" t="e">
        <f t="shared" si="582"/>
        <v>#DIV/0!</v>
      </c>
      <c r="FR186" s="19" t="e">
        <f t="shared" si="582"/>
        <v>#DIV/0!</v>
      </c>
      <c r="FS186" s="19" t="e">
        <f t="shared" si="582"/>
        <v>#DIV/0!</v>
      </c>
      <c r="FT186" s="19" t="e">
        <f t="shared" si="582"/>
        <v>#DIV/0!</v>
      </c>
      <c r="FU186" s="19"/>
      <c r="FV186" s="16"/>
      <c r="FW186" s="19" t="e">
        <f t="shared" si="583"/>
        <v>#DIV/0!</v>
      </c>
      <c r="FX186" s="19">
        <f t="shared" si="610"/>
        <v>1</v>
      </c>
      <c r="FY186" s="19">
        <f t="shared" si="519"/>
        <v>1.4688539556746714</v>
      </c>
      <c r="FZ186" s="19"/>
      <c r="GA186" s="19" t="e">
        <f t="shared" si="584"/>
        <v>#DIV/0!</v>
      </c>
      <c r="GB186" s="19">
        <f t="shared" si="611"/>
        <v>1</v>
      </c>
      <c r="GC186" s="19">
        <f t="shared" si="520"/>
        <v>1.1249905034053567</v>
      </c>
      <c r="GD186" s="19"/>
      <c r="GE186" s="19" t="e">
        <f t="shared" si="585"/>
        <v>#DIV/0!</v>
      </c>
      <c r="GF186" s="19">
        <f t="shared" si="612"/>
        <v>1</v>
      </c>
      <c r="GG186" s="19">
        <f t="shared" si="521"/>
        <v>1.1042002324405289</v>
      </c>
      <c r="GI186" t="e">
        <f>#REF!</f>
        <v>#REF!</v>
      </c>
      <c r="GJ186" t="e">
        <f t="shared" si="586"/>
        <v>#REF!</v>
      </c>
      <c r="GK186">
        <f t="shared" si="587"/>
        <v>0</v>
      </c>
      <c r="GL186" s="3"/>
      <c r="GM186" s="3"/>
      <c r="GN186" s="8"/>
      <c r="GO186" s="5">
        <f t="shared" si="613"/>
        <v>8</v>
      </c>
      <c r="GP186" t="b">
        <f t="shared" si="588"/>
        <v>1</v>
      </c>
      <c r="GR186">
        <f t="shared" si="589"/>
        <v>323</v>
      </c>
      <c r="GS186" s="20">
        <v>4.2392699515380258E-3</v>
      </c>
      <c r="GT186" s="20" t="e">
        <v>#REF!</v>
      </c>
      <c r="GU186" s="33"/>
      <c r="GV186" s="31">
        <f t="shared" ca="1" si="522"/>
        <v>1993</v>
      </c>
      <c r="GW186" s="12">
        <f t="shared" ca="1" si="590"/>
        <v>1.153641051480448</v>
      </c>
      <c r="GX186" s="19">
        <f t="shared" ca="1" si="591"/>
        <v>1.0181568244633012</v>
      </c>
      <c r="GY186" s="71">
        <f t="shared" ca="1" si="592"/>
        <v>1.1745872551293026</v>
      </c>
      <c r="GZ186" s="11">
        <f t="shared" ca="1" si="523"/>
        <v>1993</v>
      </c>
      <c r="HA186" s="12">
        <f t="shared" ca="1" si="524"/>
        <v>1.2298907137438231</v>
      </c>
      <c r="HB186" s="12">
        <f t="shared" ca="1" si="525"/>
        <v>0.93800289618313415</v>
      </c>
      <c r="HC186" s="12">
        <f t="shared" ca="1" si="526"/>
        <v>1.0181568244633012</v>
      </c>
      <c r="HD186" s="72">
        <f t="shared" ca="1" si="527"/>
        <v>1.1745872551293026</v>
      </c>
      <c r="HE186">
        <f t="shared" ca="1" si="593"/>
        <v>1993</v>
      </c>
      <c r="HF186" s="12">
        <f t="shared" ca="1" si="528"/>
        <v>1.0181568244633012</v>
      </c>
      <c r="HG186" s="12">
        <f t="shared" ca="1" si="529"/>
        <v>0.91080820163996612</v>
      </c>
      <c r="HH186" s="12">
        <f t="shared" ca="1" si="530"/>
        <v>1.029857762033985</v>
      </c>
      <c r="HJ186" s="17"/>
      <c r="HL186" s="18">
        <f t="shared" si="594"/>
        <v>1957</v>
      </c>
      <c r="HM186" s="9">
        <f t="shared" si="531"/>
        <v>7.5308170428653129E-7</v>
      </c>
      <c r="HN186" s="9">
        <f t="shared" si="532"/>
        <v>0</v>
      </c>
      <c r="HO186" s="9">
        <f t="shared" si="533"/>
        <v>1.1607609378337578</v>
      </c>
      <c r="HP186" s="9">
        <f t="shared" si="534"/>
        <v>1.2155248250293642</v>
      </c>
      <c r="HQ186" s="9">
        <f t="shared" si="535"/>
        <v>1.4594016179506626</v>
      </c>
      <c r="HR186" s="9">
        <f t="shared" si="595"/>
        <v>1.5506848284805697E-6</v>
      </c>
      <c r="HS186" s="9">
        <f t="shared" si="536"/>
        <v>0</v>
      </c>
      <c r="HT186" s="9"/>
      <c r="HU186" s="9">
        <f t="shared" si="537"/>
        <v>1.410933735861299</v>
      </c>
      <c r="HV186" s="23">
        <f t="shared" si="596"/>
        <v>2.0591189769371527</v>
      </c>
      <c r="HX186" s="8"/>
      <c r="HY186" s="5">
        <f t="shared" si="614"/>
        <v>8</v>
      </c>
      <c r="HZ186" t="b">
        <f t="shared" si="597"/>
        <v>1</v>
      </c>
      <c r="IB186">
        <f t="shared" si="598"/>
        <v>323</v>
      </c>
      <c r="IC186" s="20">
        <v>5.241002697119604E-3</v>
      </c>
      <c r="ID186" s="20" t="e">
        <v>#REF!</v>
      </c>
      <c r="IE186" s="11"/>
      <c r="IF186">
        <f t="shared" ca="1" si="599"/>
        <v>1993</v>
      </c>
      <c r="IG186" s="12">
        <f t="shared" ca="1" si="600"/>
        <v>0.92742531621458102</v>
      </c>
      <c r="IH186" s="19">
        <f t="shared" ca="1" si="601"/>
        <v>1.0116048033289666</v>
      </c>
      <c r="II186" s="19">
        <f t="shared" ca="1" si="602"/>
        <v>0.9381884197782564</v>
      </c>
      <c r="IJ186" s="11">
        <f t="shared" ca="1" si="538"/>
        <v>1993</v>
      </c>
      <c r="IK186" s="12">
        <f t="shared" ca="1" si="539"/>
        <v>0.87049211255750514</v>
      </c>
      <c r="IL186" s="12">
        <f t="shared" ca="1" si="540"/>
        <v>1.0654034687227736</v>
      </c>
      <c r="IM186" s="12">
        <f t="shared" ca="1" si="541"/>
        <v>1.0116048033289666</v>
      </c>
      <c r="IN186" s="12">
        <f t="shared" ca="1" si="542"/>
        <v>0.9381884197782564</v>
      </c>
      <c r="IO186">
        <f t="shared" ca="1" si="603"/>
        <v>1993</v>
      </c>
      <c r="IP186" s="12">
        <f t="shared" ca="1" si="604"/>
        <v>1.0116048033289666</v>
      </c>
      <c r="IQ186" s="12">
        <f t="shared" ca="1" si="543"/>
        <v>0.93976845059761727</v>
      </c>
      <c r="IR186" s="12">
        <f t="shared" ca="1" si="544"/>
        <v>1.1336872056571623</v>
      </c>
    </row>
    <row r="187" spans="1:252" hidden="1" x14ac:dyDescent="0.2">
      <c r="A187" t="s">
        <v>63</v>
      </c>
      <c r="B187" s="1">
        <f t="shared" si="605"/>
        <v>1958</v>
      </c>
      <c r="C187">
        <f t="shared" si="545"/>
        <v>0</v>
      </c>
      <c r="D187">
        <f t="shared" ref="D187:R187" si="621">D267+D348</f>
        <v>0</v>
      </c>
      <c r="E187">
        <f t="shared" si="621"/>
        <v>0</v>
      </c>
      <c r="F187">
        <f t="shared" si="621"/>
        <v>0</v>
      </c>
      <c r="G187">
        <f t="shared" si="621"/>
        <v>0</v>
      </c>
      <c r="H187">
        <f t="shared" si="621"/>
        <v>0</v>
      </c>
      <c r="I187">
        <f t="shared" si="621"/>
        <v>0</v>
      </c>
      <c r="J187">
        <f t="shared" si="621"/>
        <v>0</v>
      </c>
      <c r="K187">
        <f t="shared" si="621"/>
        <v>0</v>
      </c>
      <c r="L187">
        <f t="shared" si="621"/>
        <v>0</v>
      </c>
      <c r="M187">
        <f t="shared" si="621"/>
        <v>0</v>
      </c>
      <c r="N187">
        <f t="shared" si="621"/>
        <v>0</v>
      </c>
      <c r="O187">
        <f t="shared" si="621"/>
        <v>0</v>
      </c>
      <c r="P187">
        <f t="shared" si="621"/>
        <v>0</v>
      </c>
      <c r="Q187">
        <f t="shared" si="621"/>
        <v>0</v>
      </c>
      <c r="R187">
        <f t="shared" si="621"/>
        <v>0</v>
      </c>
      <c r="S187">
        <f t="shared" si="547"/>
        <v>0</v>
      </c>
      <c r="T187">
        <f t="shared" si="547"/>
        <v>0</v>
      </c>
      <c r="U187">
        <f t="shared" si="547"/>
        <v>0</v>
      </c>
      <c r="V187">
        <f t="shared" si="547"/>
        <v>0</v>
      </c>
      <c r="W187">
        <f t="shared" si="547"/>
        <v>0</v>
      </c>
      <c r="X187">
        <f t="shared" si="547"/>
        <v>0</v>
      </c>
      <c r="AX187">
        <f t="shared" si="494"/>
        <v>0</v>
      </c>
      <c r="AY187">
        <f t="shared" si="495"/>
        <v>0</v>
      </c>
      <c r="AZ187">
        <f t="shared" si="496"/>
        <v>0</v>
      </c>
      <c r="BA187">
        <f t="shared" si="497"/>
        <v>0</v>
      </c>
      <c r="BB187">
        <f t="shared" si="498"/>
        <v>0</v>
      </c>
      <c r="BC187">
        <f t="shared" si="499"/>
        <v>0</v>
      </c>
      <c r="BD187">
        <f t="shared" si="500"/>
        <v>0</v>
      </c>
      <c r="BE187">
        <f t="shared" si="501"/>
        <v>0</v>
      </c>
      <c r="BF187">
        <f t="shared" si="502"/>
        <v>0</v>
      </c>
      <c r="BG187">
        <f t="shared" si="503"/>
        <v>0</v>
      </c>
      <c r="BH187">
        <f t="shared" si="504"/>
        <v>0</v>
      </c>
      <c r="BI187">
        <f t="shared" si="505"/>
        <v>0</v>
      </c>
      <c r="BJ187">
        <f t="shared" si="506"/>
        <v>0</v>
      </c>
      <c r="BK187">
        <f t="shared" si="507"/>
        <v>0</v>
      </c>
      <c r="BL187">
        <f t="shared" si="508"/>
        <v>0</v>
      </c>
      <c r="BM187">
        <f t="shared" si="509"/>
        <v>0</v>
      </c>
      <c r="BN187">
        <f t="shared" si="510"/>
        <v>0</v>
      </c>
      <c r="BO187">
        <f t="shared" si="511"/>
        <v>0</v>
      </c>
      <c r="BP187">
        <f t="shared" si="512"/>
        <v>0</v>
      </c>
      <c r="BQ187">
        <f t="shared" si="513"/>
        <v>0</v>
      </c>
      <c r="BR187">
        <f t="shared" si="514"/>
        <v>0</v>
      </c>
      <c r="BS187">
        <f t="shared" si="515"/>
        <v>0</v>
      </c>
      <c r="BU187" s="28"/>
      <c r="BV187" s="9">
        <f t="shared" si="516"/>
        <v>1.0640052694689878E-6</v>
      </c>
      <c r="BW187" s="9">
        <f t="shared" si="548"/>
        <v>0</v>
      </c>
      <c r="BX187" s="9">
        <f t="shared" si="549"/>
        <v>1.1249905034053567</v>
      </c>
      <c r="BY187" s="9">
        <f t="shared" si="550"/>
        <v>1.1042002324405289</v>
      </c>
      <c r="BZ187" s="9">
        <f t="shared" si="551"/>
        <v>1.4688539556746714</v>
      </c>
      <c r="CA187" s="9">
        <f t="shared" si="517"/>
        <v>1.9414181549586678E-6</v>
      </c>
      <c r="CB187" s="9">
        <f t="shared" si="552"/>
        <v>0</v>
      </c>
      <c r="CC187" s="9"/>
      <c r="CD187" s="9">
        <f t="shared" si="553"/>
        <v>1.2422147753535824</v>
      </c>
      <c r="CE187" s="23">
        <f t="shared" si="554"/>
        <v>1.8246320865756327</v>
      </c>
      <c r="CG187" s="35"/>
      <c r="CH187">
        <f t="shared" si="555"/>
        <v>1958</v>
      </c>
      <c r="CI187" s="19" t="e">
        <f t="shared" si="556"/>
        <v>#DIV/0!</v>
      </c>
      <c r="CJ187" s="19" t="e">
        <f t="shared" si="557"/>
        <v>#DIV/0!</v>
      </c>
      <c r="CK187" s="19" t="e">
        <f t="shared" si="558"/>
        <v>#DIV/0!</v>
      </c>
      <c r="CL187" s="19" t="e">
        <f t="shared" si="559"/>
        <v>#DIV/0!</v>
      </c>
      <c r="CM187" s="19" t="e">
        <f t="shared" si="560"/>
        <v>#DIV/0!</v>
      </c>
      <c r="CN187" s="19" t="e">
        <f t="shared" si="561"/>
        <v>#DIV/0!</v>
      </c>
      <c r="CO187" s="19" t="e">
        <f t="shared" si="562"/>
        <v>#DIV/0!</v>
      </c>
      <c r="CP187" s="19" t="e">
        <f t="shared" si="563"/>
        <v>#DIV/0!</v>
      </c>
      <c r="CQ187" s="19" t="e">
        <f t="shared" si="564"/>
        <v>#DIV/0!</v>
      </c>
      <c r="CR187" s="19" t="e">
        <f t="shared" si="565"/>
        <v>#DIV/0!</v>
      </c>
      <c r="CS187" s="19" t="e">
        <f t="shared" si="566"/>
        <v>#DIV/0!</v>
      </c>
      <c r="CT187" s="19" t="e">
        <f t="shared" si="567"/>
        <v>#DIV/0!</v>
      </c>
      <c r="CU187" s="19" t="e">
        <f t="shared" si="568"/>
        <v>#DIV/0!</v>
      </c>
      <c r="CV187" s="19" t="e">
        <f t="shared" si="569"/>
        <v>#DIV/0!</v>
      </c>
      <c r="CW187" s="19" t="e">
        <f t="shared" si="570"/>
        <v>#DIV/0!</v>
      </c>
      <c r="CX187" s="19" t="e">
        <f t="shared" si="571"/>
        <v>#DIV/0!</v>
      </c>
      <c r="CY187" s="19" t="e">
        <f t="shared" si="572"/>
        <v>#DIV/0!</v>
      </c>
      <c r="CZ187" s="19" t="e">
        <f t="shared" si="573"/>
        <v>#DIV/0!</v>
      </c>
      <c r="DA187" s="19" t="e">
        <f t="shared" si="574"/>
        <v>#DIV/0!</v>
      </c>
      <c r="DB187" s="19" t="e">
        <f t="shared" si="575"/>
        <v>#DIV/0!</v>
      </c>
      <c r="DC187" s="19" t="e">
        <f t="shared" si="576"/>
        <v>#DIV/0!</v>
      </c>
      <c r="DD187" s="19"/>
      <c r="DE187" s="19"/>
      <c r="DF187" s="19" t="e">
        <f t="shared" si="607"/>
        <v>#DIV/0!</v>
      </c>
      <c r="DG187" s="19" t="e">
        <f t="shared" si="577"/>
        <v>#DIV/0!</v>
      </c>
      <c r="DH187" s="19" t="e">
        <f t="shared" si="577"/>
        <v>#DIV/0!</v>
      </c>
      <c r="DI187" s="19" t="e">
        <f t="shared" si="577"/>
        <v>#DIV/0!</v>
      </c>
      <c r="DJ187" s="19" t="e">
        <f t="shared" si="577"/>
        <v>#DIV/0!</v>
      </c>
      <c r="DK187" s="19" t="e">
        <f t="shared" si="577"/>
        <v>#DIV/0!</v>
      </c>
      <c r="DL187" s="19" t="e">
        <f t="shared" si="577"/>
        <v>#DIV/0!</v>
      </c>
      <c r="DM187" s="19" t="e">
        <f t="shared" si="577"/>
        <v>#DIV/0!</v>
      </c>
      <c r="DN187" s="19" t="e">
        <f t="shared" si="577"/>
        <v>#DIV/0!</v>
      </c>
      <c r="DO187" s="19" t="e">
        <f t="shared" si="577"/>
        <v>#DIV/0!</v>
      </c>
      <c r="DP187" s="19" t="e">
        <f t="shared" si="577"/>
        <v>#DIV/0!</v>
      </c>
      <c r="DQ187" s="19" t="e">
        <f t="shared" si="577"/>
        <v>#DIV/0!</v>
      </c>
      <c r="DR187" s="19" t="e">
        <f t="shared" si="577"/>
        <v>#DIV/0!</v>
      </c>
      <c r="DS187" s="19" t="e">
        <f t="shared" si="577"/>
        <v>#DIV/0!</v>
      </c>
      <c r="DT187" s="19" t="e">
        <f t="shared" si="577"/>
        <v>#DIV/0!</v>
      </c>
      <c r="DU187" s="19" t="e">
        <f t="shared" si="577"/>
        <v>#DIV/0!</v>
      </c>
      <c r="DV187" s="19" t="e">
        <f t="shared" si="577"/>
        <v>#DIV/0!</v>
      </c>
      <c r="DW187" s="19" t="e">
        <f t="shared" si="578"/>
        <v>#DIV/0!</v>
      </c>
      <c r="DX187" s="19" t="e">
        <f t="shared" si="578"/>
        <v>#DIV/0!</v>
      </c>
      <c r="DY187" s="19" t="e">
        <f t="shared" si="578"/>
        <v>#DIV/0!</v>
      </c>
      <c r="DZ187" s="19" t="e">
        <f t="shared" si="578"/>
        <v>#DIV/0!</v>
      </c>
      <c r="EA187" s="19" t="e">
        <f t="shared" si="579"/>
        <v>#DIV/0!</v>
      </c>
      <c r="EB187" s="19"/>
      <c r="EC187" s="19" t="e">
        <f t="shared" si="608"/>
        <v>#DIV/0!</v>
      </c>
      <c r="ED187" s="19" t="e">
        <f t="shared" si="580"/>
        <v>#DIV/0!</v>
      </c>
      <c r="EE187" s="19" t="e">
        <f t="shared" si="580"/>
        <v>#DIV/0!</v>
      </c>
      <c r="EF187" s="19" t="e">
        <f t="shared" si="580"/>
        <v>#DIV/0!</v>
      </c>
      <c r="EG187" s="19" t="e">
        <f t="shared" si="580"/>
        <v>#DIV/0!</v>
      </c>
      <c r="EH187" s="19" t="e">
        <f t="shared" si="580"/>
        <v>#DIV/0!</v>
      </c>
      <c r="EI187" s="19" t="e">
        <f t="shared" si="580"/>
        <v>#DIV/0!</v>
      </c>
      <c r="EJ187" s="19" t="e">
        <f t="shared" si="580"/>
        <v>#DIV/0!</v>
      </c>
      <c r="EK187" s="19" t="e">
        <f t="shared" si="580"/>
        <v>#DIV/0!</v>
      </c>
      <c r="EL187" s="19" t="e">
        <f t="shared" si="580"/>
        <v>#DIV/0!</v>
      </c>
      <c r="EM187" s="19" t="e">
        <f t="shared" si="580"/>
        <v>#DIV/0!</v>
      </c>
      <c r="EN187" s="19" t="e">
        <f t="shared" si="580"/>
        <v>#DIV/0!</v>
      </c>
      <c r="EO187" s="19" t="e">
        <f t="shared" si="580"/>
        <v>#DIV/0!</v>
      </c>
      <c r="EP187" s="19" t="e">
        <f t="shared" si="580"/>
        <v>#DIV/0!</v>
      </c>
      <c r="EQ187" s="19" t="e">
        <f t="shared" si="580"/>
        <v>#DIV/0!</v>
      </c>
      <c r="ER187" s="19" t="e">
        <f t="shared" si="580"/>
        <v>#DIV/0!</v>
      </c>
      <c r="ES187" s="19" t="e">
        <f t="shared" si="580"/>
        <v>#DIV/0!</v>
      </c>
      <c r="ET187" s="19" t="e">
        <f t="shared" si="581"/>
        <v>#DIV/0!</v>
      </c>
      <c r="EU187" s="19" t="e">
        <f t="shared" si="581"/>
        <v>#DIV/0!</v>
      </c>
      <c r="EV187" s="19" t="e">
        <f t="shared" si="581"/>
        <v>#DIV/0!</v>
      </c>
      <c r="EW187" s="19" t="e">
        <f t="shared" si="581"/>
        <v>#DIV/0!</v>
      </c>
      <c r="EX187" s="19"/>
      <c r="EY187" s="19"/>
      <c r="EZ187" s="19" t="e">
        <f t="shared" si="609"/>
        <v>#DIV/0!</v>
      </c>
      <c r="FA187" s="19" t="e">
        <f t="shared" si="582"/>
        <v>#DIV/0!</v>
      </c>
      <c r="FB187" s="19" t="e">
        <f t="shared" si="582"/>
        <v>#DIV/0!</v>
      </c>
      <c r="FC187" s="19" t="e">
        <f t="shared" si="582"/>
        <v>#DIV/0!</v>
      </c>
      <c r="FD187" s="19" t="e">
        <f t="shared" si="582"/>
        <v>#DIV/0!</v>
      </c>
      <c r="FE187" s="19" t="e">
        <f t="shared" si="582"/>
        <v>#DIV/0!</v>
      </c>
      <c r="FF187" s="19" t="e">
        <f t="shared" si="582"/>
        <v>#DIV/0!</v>
      </c>
      <c r="FG187" s="19" t="e">
        <f t="shared" si="582"/>
        <v>#DIV/0!</v>
      </c>
      <c r="FH187" s="19" t="e">
        <f t="shared" si="582"/>
        <v>#DIV/0!</v>
      </c>
      <c r="FI187" s="19" t="e">
        <f t="shared" si="582"/>
        <v>#DIV/0!</v>
      </c>
      <c r="FJ187" s="19" t="e">
        <f t="shared" si="582"/>
        <v>#DIV/0!</v>
      </c>
      <c r="FK187" s="19" t="e">
        <f t="shared" si="582"/>
        <v>#DIV/0!</v>
      </c>
      <c r="FL187" s="19" t="e">
        <f t="shared" si="582"/>
        <v>#DIV/0!</v>
      </c>
      <c r="FM187" s="19" t="e">
        <f t="shared" si="582"/>
        <v>#DIV/0!</v>
      </c>
      <c r="FN187" s="19" t="e">
        <f t="shared" si="582"/>
        <v>#DIV/0!</v>
      </c>
      <c r="FO187" s="19" t="e">
        <f t="shared" si="582"/>
        <v>#DIV/0!</v>
      </c>
      <c r="FP187" s="19" t="e">
        <f t="shared" si="582"/>
        <v>#DIV/0!</v>
      </c>
      <c r="FQ187" s="19" t="e">
        <f t="shared" si="582"/>
        <v>#DIV/0!</v>
      </c>
      <c r="FR187" s="19" t="e">
        <f t="shared" si="582"/>
        <v>#DIV/0!</v>
      </c>
      <c r="FS187" s="19" t="e">
        <f t="shared" si="582"/>
        <v>#DIV/0!</v>
      </c>
      <c r="FT187" s="19" t="e">
        <f t="shared" si="582"/>
        <v>#DIV/0!</v>
      </c>
      <c r="FU187" s="19"/>
      <c r="FV187" s="16"/>
      <c r="FW187" s="19" t="e">
        <f t="shared" si="583"/>
        <v>#DIV/0!</v>
      </c>
      <c r="FX187" s="19">
        <f t="shared" si="610"/>
        <v>1</v>
      </c>
      <c r="FY187" s="19">
        <f t="shared" si="519"/>
        <v>1.4688539556746714</v>
      </c>
      <c r="FZ187" s="19"/>
      <c r="GA187" s="19" t="e">
        <f t="shared" si="584"/>
        <v>#DIV/0!</v>
      </c>
      <c r="GB187" s="19">
        <f t="shared" si="611"/>
        <v>1</v>
      </c>
      <c r="GC187" s="19">
        <f t="shared" si="520"/>
        <v>1.1249905034053567</v>
      </c>
      <c r="GD187" s="19"/>
      <c r="GE187" s="19" t="e">
        <f t="shared" si="585"/>
        <v>#DIV/0!</v>
      </c>
      <c r="GF187" s="19">
        <f t="shared" si="612"/>
        <v>1</v>
      </c>
      <c r="GG187" s="19">
        <f t="shared" si="521"/>
        <v>1.1042002324405289</v>
      </c>
      <c r="GI187" t="e">
        <f>#REF!</f>
        <v>#REF!</v>
      </c>
      <c r="GJ187" t="e">
        <f t="shared" si="586"/>
        <v>#REF!</v>
      </c>
      <c r="GK187">
        <f t="shared" si="587"/>
        <v>0</v>
      </c>
      <c r="GL187" s="3"/>
      <c r="GM187" s="3"/>
      <c r="GN187" s="8"/>
      <c r="GO187" s="5">
        <f t="shared" si="613"/>
        <v>9</v>
      </c>
      <c r="GP187" t="b">
        <f t="shared" si="588"/>
        <v>1</v>
      </c>
      <c r="GR187">
        <f t="shared" si="589"/>
        <v>324</v>
      </c>
      <c r="GS187" s="20">
        <v>0.19369682193992147</v>
      </c>
      <c r="GT187" s="20" t="e">
        <v>#REF!</v>
      </c>
      <c r="GU187" s="33"/>
      <c r="GV187" s="31">
        <f t="shared" ca="1" si="522"/>
        <v>1994</v>
      </c>
      <c r="GW187" s="12">
        <f t="shared" ca="1" si="590"/>
        <v>1.2032997948362778</v>
      </c>
      <c r="GX187" s="19">
        <f t="shared" ca="1" si="591"/>
        <v>1.0067762632131587</v>
      </c>
      <c r="GY187" s="71">
        <f t="shared" ca="1" si="592"/>
        <v>1.2114533204927831</v>
      </c>
      <c r="GZ187" s="11">
        <f t="shared" ca="1" si="523"/>
        <v>1994</v>
      </c>
      <c r="HA187" s="12">
        <f t="shared" ca="1" si="524"/>
        <v>1.3027618871870579</v>
      </c>
      <c r="HB187" s="12">
        <f t="shared" ca="1" si="525"/>
        <v>0.92365289979004528</v>
      </c>
      <c r="HC187" s="12">
        <f t="shared" ca="1" si="526"/>
        <v>1.0067762632131587</v>
      </c>
      <c r="HD187" s="72">
        <f t="shared" ca="1" si="527"/>
        <v>1.2114533204927831</v>
      </c>
      <c r="HE187">
        <f t="shared" ca="1" si="593"/>
        <v>1994</v>
      </c>
      <c r="HF187" s="12">
        <f t="shared" ca="1" si="528"/>
        <v>1.0067762632131587</v>
      </c>
      <c r="HG187" s="12">
        <f t="shared" ca="1" si="529"/>
        <v>0.92935105377050808</v>
      </c>
      <c r="HH187" s="12">
        <f t="shared" ca="1" si="530"/>
        <v>0.99386867432135084</v>
      </c>
      <c r="HJ187" s="17"/>
      <c r="HL187" s="18">
        <f t="shared" si="594"/>
        <v>1958</v>
      </c>
      <c r="HM187" s="9">
        <f t="shared" si="531"/>
        <v>7.5308170428653129E-7</v>
      </c>
      <c r="HN187" s="9">
        <f t="shared" si="532"/>
        <v>0</v>
      </c>
      <c r="HO187" s="9">
        <f t="shared" si="533"/>
        <v>1.1607609378337578</v>
      </c>
      <c r="HP187" s="9">
        <f t="shared" si="534"/>
        <v>1.2155248250293642</v>
      </c>
      <c r="HQ187" s="9">
        <f t="shared" si="535"/>
        <v>1.4594016179506626</v>
      </c>
      <c r="HR187" s="9">
        <f t="shared" si="595"/>
        <v>1.5506848284805697E-6</v>
      </c>
      <c r="HS187" s="9">
        <f t="shared" si="536"/>
        <v>0</v>
      </c>
      <c r="HT187" s="9"/>
      <c r="HU187" s="9">
        <f t="shared" si="537"/>
        <v>1.410933735861299</v>
      </c>
      <c r="HV187" s="23">
        <f t="shared" si="596"/>
        <v>2.0591189769371527</v>
      </c>
      <c r="HX187" s="8"/>
      <c r="HY187" s="5">
        <f t="shared" si="614"/>
        <v>9</v>
      </c>
      <c r="HZ187" t="b">
        <f t="shared" si="597"/>
        <v>1</v>
      </c>
      <c r="IB187">
        <f t="shared" si="598"/>
        <v>324</v>
      </c>
      <c r="IC187" s="20">
        <v>0.21017538819928744</v>
      </c>
      <c r="ID187" s="20" t="e">
        <v>#REF!</v>
      </c>
      <c r="IE187" s="11"/>
      <c r="IF187">
        <f t="shared" ca="1" si="599"/>
        <v>1994</v>
      </c>
      <c r="IG187" s="12">
        <f t="shared" ca="1" si="600"/>
        <v>0.96734655142071191</v>
      </c>
      <c r="IH187" s="19">
        <f t="shared" ca="1" si="601"/>
        <v>1.0002974780244467</v>
      </c>
      <c r="II187" s="19">
        <f t="shared" ca="1" si="602"/>
        <v>0.96763477674813358</v>
      </c>
      <c r="IJ187" s="11">
        <f t="shared" ca="1" si="538"/>
        <v>1994</v>
      </c>
      <c r="IK187" s="12">
        <f t="shared" ca="1" si="539"/>
        <v>0.92206887544081162</v>
      </c>
      <c r="IL187" s="12">
        <f t="shared" ca="1" si="540"/>
        <v>1.0491044402276939</v>
      </c>
      <c r="IM187" s="12">
        <f t="shared" ca="1" si="541"/>
        <v>1.0002974780244467</v>
      </c>
      <c r="IN187" s="12">
        <f t="shared" ca="1" si="542"/>
        <v>0.96763477674813358</v>
      </c>
      <c r="IO187">
        <f t="shared" ca="1" si="603"/>
        <v>1994</v>
      </c>
      <c r="IP187" s="12">
        <f t="shared" ca="1" si="604"/>
        <v>1.0002974780244467</v>
      </c>
      <c r="IQ187" s="12">
        <f t="shared" ca="1" si="543"/>
        <v>0.95890089515071153</v>
      </c>
      <c r="IR187" s="12">
        <f t="shared" ca="1" si="544"/>
        <v>1.0940697266351025</v>
      </c>
    </row>
    <row r="188" spans="1:252" hidden="1" x14ac:dyDescent="0.2">
      <c r="A188" t="s">
        <v>63</v>
      </c>
      <c r="B188" s="1">
        <f t="shared" si="605"/>
        <v>1959</v>
      </c>
      <c r="C188">
        <f t="shared" si="545"/>
        <v>0</v>
      </c>
      <c r="D188">
        <f t="shared" ref="D188:R188" si="622">D268+D349</f>
        <v>0</v>
      </c>
      <c r="E188">
        <f t="shared" si="622"/>
        <v>0</v>
      </c>
      <c r="F188">
        <f t="shared" si="622"/>
        <v>0</v>
      </c>
      <c r="G188">
        <f t="shared" si="622"/>
        <v>0</v>
      </c>
      <c r="H188">
        <f t="shared" si="622"/>
        <v>0</v>
      </c>
      <c r="I188">
        <f t="shared" si="622"/>
        <v>0</v>
      </c>
      <c r="J188">
        <f t="shared" si="622"/>
        <v>0</v>
      </c>
      <c r="K188">
        <f t="shared" si="622"/>
        <v>0</v>
      </c>
      <c r="L188">
        <f t="shared" si="622"/>
        <v>0</v>
      </c>
      <c r="M188">
        <f t="shared" si="622"/>
        <v>0</v>
      </c>
      <c r="N188">
        <f t="shared" si="622"/>
        <v>0</v>
      </c>
      <c r="O188">
        <f t="shared" si="622"/>
        <v>0</v>
      </c>
      <c r="P188">
        <f t="shared" si="622"/>
        <v>0</v>
      </c>
      <c r="Q188">
        <f t="shared" si="622"/>
        <v>0</v>
      </c>
      <c r="R188">
        <f t="shared" si="622"/>
        <v>0</v>
      </c>
      <c r="S188">
        <f t="shared" si="547"/>
        <v>0</v>
      </c>
      <c r="T188">
        <f t="shared" si="547"/>
        <v>0</v>
      </c>
      <c r="U188">
        <f t="shared" si="547"/>
        <v>0</v>
      </c>
      <c r="V188">
        <f t="shared" si="547"/>
        <v>0</v>
      </c>
      <c r="W188">
        <f t="shared" si="547"/>
        <v>0</v>
      </c>
      <c r="X188">
        <f t="shared" si="547"/>
        <v>0</v>
      </c>
      <c r="AX188">
        <f t="shared" si="494"/>
        <v>0</v>
      </c>
      <c r="AY188">
        <f t="shared" si="495"/>
        <v>0</v>
      </c>
      <c r="AZ188">
        <f t="shared" si="496"/>
        <v>0</v>
      </c>
      <c r="BA188">
        <f t="shared" si="497"/>
        <v>0</v>
      </c>
      <c r="BB188">
        <f t="shared" si="498"/>
        <v>0</v>
      </c>
      <c r="BC188">
        <f t="shared" si="499"/>
        <v>0</v>
      </c>
      <c r="BD188">
        <f t="shared" si="500"/>
        <v>0</v>
      </c>
      <c r="BE188">
        <f t="shared" si="501"/>
        <v>0</v>
      </c>
      <c r="BF188">
        <f t="shared" si="502"/>
        <v>0</v>
      </c>
      <c r="BG188">
        <f t="shared" si="503"/>
        <v>0</v>
      </c>
      <c r="BH188">
        <f t="shared" si="504"/>
        <v>0</v>
      </c>
      <c r="BI188">
        <f t="shared" si="505"/>
        <v>0</v>
      </c>
      <c r="BJ188">
        <f t="shared" si="506"/>
        <v>0</v>
      </c>
      <c r="BK188">
        <f t="shared" si="507"/>
        <v>0</v>
      </c>
      <c r="BL188">
        <f t="shared" si="508"/>
        <v>0</v>
      </c>
      <c r="BM188">
        <f t="shared" si="509"/>
        <v>0</v>
      </c>
      <c r="BN188">
        <f t="shared" si="510"/>
        <v>0</v>
      </c>
      <c r="BO188">
        <f t="shared" si="511"/>
        <v>0</v>
      </c>
      <c r="BP188">
        <f t="shared" si="512"/>
        <v>0</v>
      </c>
      <c r="BQ188">
        <f t="shared" si="513"/>
        <v>0</v>
      </c>
      <c r="BR188">
        <f t="shared" si="514"/>
        <v>0</v>
      </c>
      <c r="BS188">
        <f t="shared" si="515"/>
        <v>0</v>
      </c>
      <c r="BU188" s="28"/>
      <c r="BV188" s="9">
        <f t="shared" si="516"/>
        <v>1.0640052694689878E-6</v>
      </c>
      <c r="BW188" s="9">
        <f t="shared" si="548"/>
        <v>0</v>
      </c>
      <c r="BX188" s="9">
        <f t="shared" si="549"/>
        <v>1.1249905034053567</v>
      </c>
      <c r="BY188" s="9">
        <f t="shared" si="550"/>
        <v>1.1042002324405289</v>
      </c>
      <c r="BZ188" s="9">
        <f t="shared" si="551"/>
        <v>1.4688539556746714</v>
      </c>
      <c r="CA188" s="9">
        <f t="shared" si="517"/>
        <v>1.9414181549586678E-6</v>
      </c>
      <c r="CB188" s="9">
        <f t="shared" si="552"/>
        <v>0</v>
      </c>
      <c r="CC188" s="9"/>
      <c r="CD188" s="9">
        <f t="shared" si="553"/>
        <v>1.2422147753535824</v>
      </c>
      <c r="CE188" s="23">
        <f t="shared" si="554"/>
        <v>1.8246320865756327</v>
      </c>
      <c r="CG188" s="35"/>
      <c r="CH188">
        <f t="shared" si="555"/>
        <v>1959</v>
      </c>
      <c r="CI188" s="19" t="e">
        <f t="shared" si="556"/>
        <v>#DIV/0!</v>
      </c>
      <c r="CJ188" s="19" t="e">
        <f t="shared" si="557"/>
        <v>#DIV/0!</v>
      </c>
      <c r="CK188" s="19" t="e">
        <f t="shared" si="558"/>
        <v>#DIV/0!</v>
      </c>
      <c r="CL188" s="19" t="e">
        <f t="shared" si="559"/>
        <v>#DIV/0!</v>
      </c>
      <c r="CM188" s="19" t="e">
        <f t="shared" si="560"/>
        <v>#DIV/0!</v>
      </c>
      <c r="CN188" s="19" t="e">
        <f t="shared" si="561"/>
        <v>#DIV/0!</v>
      </c>
      <c r="CO188" s="19" t="e">
        <f t="shared" si="562"/>
        <v>#DIV/0!</v>
      </c>
      <c r="CP188" s="19" t="e">
        <f t="shared" si="563"/>
        <v>#DIV/0!</v>
      </c>
      <c r="CQ188" s="19" t="e">
        <f t="shared" si="564"/>
        <v>#DIV/0!</v>
      </c>
      <c r="CR188" s="19" t="e">
        <f t="shared" si="565"/>
        <v>#DIV/0!</v>
      </c>
      <c r="CS188" s="19" t="e">
        <f t="shared" si="566"/>
        <v>#DIV/0!</v>
      </c>
      <c r="CT188" s="19" t="e">
        <f t="shared" si="567"/>
        <v>#DIV/0!</v>
      </c>
      <c r="CU188" s="19" t="e">
        <f t="shared" si="568"/>
        <v>#DIV/0!</v>
      </c>
      <c r="CV188" s="19" t="e">
        <f t="shared" si="569"/>
        <v>#DIV/0!</v>
      </c>
      <c r="CW188" s="19" t="e">
        <f t="shared" si="570"/>
        <v>#DIV/0!</v>
      </c>
      <c r="CX188" s="19" t="e">
        <f t="shared" si="571"/>
        <v>#DIV/0!</v>
      </c>
      <c r="CY188" s="19" t="e">
        <f t="shared" si="572"/>
        <v>#DIV/0!</v>
      </c>
      <c r="CZ188" s="19" t="e">
        <f t="shared" si="573"/>
        <v>#DIV/0!</v>
      </c>
      <c r="DA188" s="19" t="e">
        <f t="shared" si="574"/>
        <v>#DIV/0!</v>
      </c>
      <c r="DB188" s="19" t="e">
        <f t="shared" si="575"/>
        <v>#DIV/0!</v>
      </c>
      <c r="DC188" s="19" t="e">
        <f t="shared" si="576"/>
        <v>#DIV/0!</v>
      </c>
      <c r="DD188" s="19"/>
      <c r="DE188" s="19"/>
      <c r="DF188" s="19" t="e">
        <f t="shared" si="607"/>
        <v>#DIV/0!</v>
      </c>
      <c r="DG188" s="19" t="e">
        <f t="shared" si="577"/>
        <v>#DIV/0!</v>
      </c>
      <c r="DH188" s="19" t="e">
        <f t="shared" si="577"/>
        <v>#DIV/0!</v>
      </c>
      <c r="DI188" s="19" t="e">
        <f t="shared" si="577"/>
        <v>#DIV/0!</v>
      </c>
      <c r="DJ188" s="19" t="e">
        <f t="shared" si="577"/>
        <v>#DIV/0!</v>
      </c>
      <c r="DK188" s="19" t="e">
        <f t="shared" si="577"/>
        <v>#DIV/0!</v>
      </c>
      <c r="DL188" s="19" t="e">
        <f t="shared" si="577"/>
        <v>#DIV/0!</v>
      </c>
      <c r="DM188" s="19" t="e">
        <f t="shared" si="577"/>
        <v>#DIV/0!</v>
      </c>
      <c r="DN188" s="19" t="e">
        <f t="shared" si="577"/>
        <v>#DIV/0!</v>
      </c>
      <c r="DO188" s="19" t="e">
        <f t="shared" si="577"/>
        <v>#DIV/0!</v>
      </c>
      <c r="DP188" s="19" t="e">
        <f t="shared" si="577"/>
        <v>#DIV/0!</v>
      </c>
      <c r="DQ188" s="19" t="e">
        <f t="shared" si="577"/>
        <v>#DIV/0!</v>
      </c>
      <c r="DR188" s="19" t="e">
        <f t="shared" si="577"/>
        <v>#DIV/0!</v>
      </c>
      <c r="DS188" s="19" t="e">
        <f t="shared" si="577"/>
        <v>#DIV/0!</v>
      </c>
      <c r="DT188" s="19" t="e">
        <f t="shared" si="577"/>
        <v>#DIV/0!</v>
      </c>
      <c r="DU188" s="19" t="e">
        <f t="shared" si="577"/>
        <v>#DIV/0!</v>
      </c>
      <c r="DV188" s="19" t="e">
        <f t="shared" si="577"/>
        <v>#DIV/0!</v>
      </c>
      <c r="DW188" s="19" t="e">
        <f t="shared" si="578"/>
        <v>#DIV/0!</v>
      </c>
      <c r="DX188" s="19" t="e">
        <f t="shared" si="578"/>
        <v>#DIV/0!</v>
      </c>
      <c r="DY188" s="19" t="e">
        <f t="shared" si="578"/>
        <v>#DIV/0!</v>
      </c>
      <c r="DZ188" s="19" t="e">
        <f t="shared" si="578"/>
        <v>#DIV/0!</v>
      </c>
      <c r="EA188" s="19" t="e">
        <f t="shared" si="579"/>
        <v>#DIV/0!</v>
      </c>
      <c r="EB188" s="19"/>
      <c r="EC188" s="19" t="e">
        <f t="shared" si="608"/>
        <v>#DIV/0!</v>
      </c>
      <c r="ED188" s="19" t="e">
        <f t="shared" si="580"/>
        <v>#DIV/0!</v>
      </c>
      <c r="EE188" s="19" t="e">
        <f t="shared" si="580"/>
        <v>#DIV/0!</v>
      </c>
      <c r="EF188" s="19" t="e">
        <f t="shared" si="580"/>
        <v>#DIV/0!</v>
      </c>
      <c r="EG188" s="19" t="e">
        <f t="shared" si="580"/>
        <v>#DIV/0!</v>
      </c>
      <c r="EH188" s="19" t="e">
        <f t="shared" si="580"/>
        <v>#DIV/0!</v>
      </c>
      <c r="EI188" s="19" t="e">
        <f t="shared" si="580"/>
        <v>#DIV/0!</v>
      </c>
      <c r="EJ188" s="19" t="e">
        <f t="shared" si="580"/>
        <v>#DIV/0!</v>
      </c>
      <c r="EK188" s="19" t="e">
        <f t="shared" si="580"/>
        <v>#DIV/0!</v>
      </c>
      <c r="EL188" s="19" t="e">
        <f t="shared" si="580"/>
        <v>#DIV/0!</v>
      </c>
      <c r="EM188" s="19" t="e">
        <f t="shared" si="580"/>
        <v>#DIV/0!</v>
      </c>
      <c r="EN188" s="19" t="e">
        <f t="shared" si="580"/>
        <v>#DIV/0!</v>
      </c>
      <c r="EO188" s="19" t="e">
        <f t="shared" si="580"/>
        <v>#DIV/0!</v>
      </c>
      <c r="EP188" s="19" t="e">
        <f t="shared" si="580"/>
        <v>#DIV/0!</v>
      </c>
      <c r="EQ188" s="19" t="e">
        <f t="shared" si="580"/>
        <v>#DIV/0!</v>
      </c>
      <c r="ER188" s="19" t="e">
        <f t="shared" si="580"/>
        <v>#DIV/0!</v>
      </c>
      <c r="ES188" s="19" t="e">
        <f t="shared" si="580"/>
        <v>#DIV/0!</v>
      </c>
      <c r="ET188" s="19" t="e">
        <f t="shared" si="581"/>
        <v>#DIV/0!</v>
      </c>
      <c r="EU188" s="19" t="e">
        <f t="shared" si="581"/>
        <v>#DIV/0!</v>
      </c>
      <c r="EV188" s="19" t="e">
        <f t="shared" si="581"/>
        <v>#DIV/0!</v>
      </c>
      <c r="EW188" s="19" t="e">
        <f t="shared" si="581"/>
        <v>#DIV/0!</v>
      </c>
      <c r="EX188" s="19"/>
      <c r="EY188" s="19"/>
      <c r="EZ188" s="19" t="e">
        <f t="shared" si="609"/>
        <v>#DIV/0!</v>
      </c>
      <c r="FA188" s="19" t="e">
        <f t="shared" si="582"/>
        <v>#DIV/0!</v>
      </c>
      <c r="FB188" s="19" t="e">
        <f t="shared" si="582"/>
        <v>#DIV/0!</v>
      </c>
      <c r="FC188" s="19" t="e">
        <f t="shared" si="582"/>
        <v>#DIV/0!</v>
      </c>
      <c r="FD188" s="19" t="e">
        <f t="shared" si="582"/>
        <v>#DIV/0!</v>
      </c>
      <c r="FE188" s="19" t="e">
        <f t="shared" si="582"/>
        <v>#DIV/0!</v>
      </c>
      <c r="FF188" s="19" t="e">
        <f t="shared" si="582"/>
        <v>#DIV/0!</v>
      </c>
      <c r="FG188" s="19" t="e">
        <f t="shared" si="582"/>
        <v>#DIV/0!</v>
      </c>
      <c r="FH188" s="19" t="e">
        <f t="shared" si="582"/>
        <v>#DIV/0!</v>
      </c>
      <c r="FI188" s="19" t="e">
        <f t="shared" si="582"/>
        <v>#DIV/0!</v>
      </c>
      <c r="FJ188" s="19" t="e">
        <f t="shared" si="582"/>
        <v>#DIV/0!</v>
      </c>
      <c r="FK188" s="19" t="e">
        <f t="shared" si="582"/>
        <v>#DIV/0!</v>
      </c>
      <c r="FL188" s="19" t="e">
        <f t="shared" si="582"/>
        <v>#DIV/0!</v>
      </c>
      <c r="FM188" s="19" t="e">
        <f t="shared" si="582"/>
        <v>#DIV/0!</v>
      </c>
      <c r="FN188" s="19" t="e">
        <f t="shared" si="582"/>
        <v>#DIV/0!</v>
      </c>
      <c r="FO188" s="19" t="e">
        <f t="shared" si="582"/>
        <v>#DIV/0!</v>
      </c>
      <c r="FP188" s="19" t="e">
        <f t="shared" si="582"/>
        <v>#DIV/0!</v>
      </c>
      <c r="FQ188" s="19" t="e">
        <f t="shared" si="582"/>
        <v>#DIV/0!</v>
      </c>
      <c r="FR188" s="19" t="e">
        <f t="shared" si="582"/>
        <v>#DIV/0!</v>
      </c>
      <c r="FS188" s="19" t="e">
        <f t="shared" si="582"/>
        <v>#DIV/0!</v>
      </c>
      <c r="FT188" s="19" t="e">
        <f t="shared" si="582"/>
        <v>#DIV/0!</v>
      </c>
      <c r="FU188" s="19"/>
      <c r="FV188" s="16"/>
      <c r="FW188" s="19" t="e">
        <f t="shared" si="583"/>
        <v>#DIV/0!</v>
      </c>
      <c r="FX188" s="19">
        <f t="shared" si="610"/>
        <v>1</v>
      </c>
      <c r="FY188" s="19">
        <f t="shared" si="519"/>
        <v>1.4688539556746714</v>
      </c>
      <c r="FZ188" s="19"/>
      <c r="GA188" s="19" t="e">
        <f t="shared" si="584"/>
        <v>#DIV/0!</v>
      </c>
      <c r="GB188" s="19">
        <f t="shared" si="611"/>
        <v>1</v>
      </c>
      <c r="GC188" s="19">
        <f t="shared" si="520"/>
        <v>1.1249905034053567</v>
      </c>
      <c r="GD188" s="19"/>
      <c r="GE188" s="19" t="e">
        <f t="shared" si="585"/>
        <v>#DIV/0!</v>
      </c>
      <c r="GF188" s="19">
        <f t="shared" si="612"/>
        <v>1</v>
      </c>
      <c r="GG188" s="19">
        <f t="shared" si="521"/>
        <v>1.1042002324405289</v>
      </c>
      <c r="GI188" t="e">
        <f>#REF!</f>
        <v>#REF!</v>
      </c>
      <c r="GJ188" t="e">
        <f t="shared" si="586"/>
        <v>#REF!</v>
      </c>
      <c r="GK188">
        <f t="shared" si="587"/>
        <v>0</v>
      </c>
      <c r="GL188" s="3"/>
      <c r="GM188" s="3"/>
      <c r="GN188" s="8"/>
      <c r="GO188" s="5">
        <f t="shared" si="613"/>
        <v>10</v>
      </c>
      <c r="GP188" t="b">
        <f t="shared" si="588"/>
        <v>1</v>
      </c>
      <c r="GR188">
        <f t="shared" si="589"/>
        <v>325</v>
      </c>
      <c r="GS188" s="20">
        <v>0.17747757808843423</v>
      </c>
      <c r="GT188" s="20" t="e">
        <v>#REF!</v>
      </c>
      <c r="GU188" s="33"/>
      <c r="GV188" s="31">
        <f t="shared" ca="1" si="522"/>
        <v>1995</v>
      </c>
      <c r="GW188" s="12">
        <f t="shared" ca="1" si="590"/>
        <v>1.2245920284289895</v>
      </c>
      <c r="GX188" s="19">
        <f t="shared" ca="1" si="591"/>
        <v>1.0159446743341336</v>
      </c>
      <c r="GY188" s="71">
        <f t="shared" ca="1" si="592"/>
        <v>1.2441172922019064</v>
      </c>
      <c r="GZ188" s="11">
        <f t="shared" ca="1" si="523"/>
        <v>1995</v>
      </c>
      <c r="HA188" s="12">
        <f t="shared" ca="1" si="524"/>
        <v>1.3565233437903672</v>
      </c>
      <c r="HB188" s="12">
        <f t="shared" ca="1" si="525"/>
        <v>0.90274305564640112</v>
      </c>
      <c r="HC188" s="12">
        <f t="shared" ca="1" si="526"/>
        <v>1.0159446743341336</v>
      </c>
      <c r="HD188" s="72">
        <f t="shared" ca="1" si="527"/>
        <v>1.2441172922019064</v>
      </c>
      <c r="HE188">
        <f t="shared" ca="1" si="593"/>
        <v>1995</v>
      </c>
      <c r="HF188" s="12">
        <f t="shared" ca="1" si="528"/>
        <v>1.0159446743341336</v>
      </c>
      <c r="HG188" s="12">
        <f t="shared" ca="1" si="529"/>
        <v>0.99979885655590151</v>
      </c>
      <c r="HH188" s="12">
        <f t="shared" ca="1" si="530"/>
        <v>0.90292467302489487</v>
      </c>
      <c r="HJ188" s="17"/>
      <c r="HL188" s="18">
        <f t="shared" si="594"/>
        <v>1959</v>
      </c>
      <c r="HM188" s="9">
        <f t="shared" si="531"/>
        <v>7.5308170428653129E-7</v>
      </c>
      <c r="HN188" s="9">
        <f t="shared" si="532"/>
        <v>0</v>
      </c>
      <c r="HO188" s="9">
        <f t="shared" si="533"/>
        <v>1.1607609378337578</v>
      </c>
      <c r="HP188" s="9">
        <f t="shared" si="534"/>
        <v>1.2155248250293642</v>
      </c>
      <c r="HQ188" s="9">
        <f t="shared" si="535"/>
        <v>1.4594016179506626</v>
      </c>
      <c r="HR188" s="9">
        <f t="shared" si="595"/>
        <v>1.5506848284805697E-6</v>
      </c>
      <c r="HS188" s="9">
        <f t="shared" si="536"/>
        <v>0</v>
      </c>
      <c r="HT188" s="9"/>
      <c r="HU188" s="9">
        <f t="shared" si="537"/>
        <v>1.410933735861299</v>
      </c>
      <c r="HV188" s="23">
        <f t="shared" si="596"/>
        <v>2.0591189769371527</v>
      </c>
      <c r="HX188" s="8"/>
      <c r="HY188" s="5">
        <f t="shared" si="614"/>
        <v>10</v>
      </c>
      <c r="HZ188" t="b">
        <f t="shared" si="597"/>
        <v>1</v>
      </c>
      <c r="IB188">
        <f t="shared" si="598"/>
        <v>325</v>
      </c>
      <c r="IC188" s="20">
        <v>0.21348712373918877</v>
      </c>
      <c r="ID188" s="20" t="e">
        <v>#REF!</v>
      </c>
      <c r="IE188" s="11"/>
      <c r="IF188">
        <f t="shared" ca="1" si="599"/>
        <v>1995</v>
      </c>
      <c r="IG188" s="12">
        <f t="shared" ca="1" si="600"/>
        <v>0.98446362301529033</v>
      </c>
      <c r="IH188" s="19">
        <f t="shared" ca="1" si="601"/>
        <v>1.0094068887812442</v>
      </c>
      <c r="II188" s="19">
        <f t="shared" ca="1" si="602"/>
        <v>0.99372475845672159</v>
      </c>
      <c r="IJ188" s="11">
        <f t="shared" ca="1" si="538"/>
        <v>1995</v>
      </c>
      <c r="IK188" s="12">
        <f t="shared" ca="1" si="539"/>
        <v>0.960120161957421</v>
      </c>
      <c r="IL188" s="12">
        <f t="shared" ca="1" si="540"/>
        <v>1.025354598333025</v>
      </c>
      <c r="IM188" s="12">
        <f t="shared" ca="1" si="541"/>
        <v>1.0094068887812442</v>
      </c>
      <c r="IN188" s="12">
        <f t="shared" ca="1" si="542"/>
        <v>0.99372475845672159</v>
      </c>
      <c r="IO188">
        <f t="shared" ca="1" si="603"/>
        <v>1995</v>
      </c>
      <c r="IP188" s="12">
        <f t="shared" ca="1" si="604"/>
        <v>1.0094068887812442</v>
      </c>
      <c r="IQ188" s="12">
        <f t="shared" ca="1" si="543"/>
        <v>1.0315886710759066</v>
      </c>
      <c r="IR188" s="12">
        <f t="shared" ca="1" si="544"/>
        <v>0.99395682318187961</v>
      </c>
    </row>
    <row r="189" spans="1:252" hidden="1" x14ac:dyDescent="0.2">
      <c r="A189" t="s">
        <v>63</v>
      </c>
      <c r="B189" s="1">
        <f t="shared" si="605"/>
        <v>1960</v>
      </c>
      <c r="C189">
        <f t="shared" si="545"/>
        <v>0</v>
      </c>
      <c r="D189">
        <f t="shared" ref="D189:R189" si="623">D269+D350</f>
        <v>0</v>
      </c>
      <c r="E189">
        <f t="shared" si="623"/>
        <v>0</v>
      </c>
      <c r="F189">
        <f t="shared" si="623"/>
        <v>0</v>
      </c>
      <c r="G189">
        <f t="shared" si="623"/>
        <v>0</v>
      </c>
      <c r="H189">
        <f t="shared" si="623"/>
        <v>0</v>
      </c>
      <c r="I189">
        <f t="shared" si="623"/>
        <v>0</v>
      </c>
      <c r="J189">
        <f t="shared" si="623"/>
        <v>0</v>
      </c>
      <c r="K189">
        <f t="shared" si="623"/>
        <v>0</v>
      </c>
      <c r="L189">
        <f t="shared" si="623"/>
        <v>0</v>
      </c>
      <c r="M189">
        <f t="shared" si="623"/>
        <v>0</v>
      </c>
      <c r="N189">
        <f t="shared" si="623"/>
        <v>0</v>
      </c>
      <c r="O189">
        <f t="shared" si="623"/>
        <v>0</v>
      </c>
      <c r="P189">
        <f t="shared" si="623"/>
        <v>0</v>
      </c>
      <c r="Q189">
        <f t="shared" si="623"/>
        <v>0</v>
      </c>
      <c r="R189">
        <f t="shared" si="623"/>
        <v>0</v>
      </c>
      <c r="S189">
        <f t="shared" ref="S189:X198" si="624">S269+S350</f>
        <v>0</v>
      </c>
      <c r="T189">
        <f t="shared" si="624"/>
        <v>0</v>
      </c>
      <c r="U189">
        <f t="shared" si="624"/>
        <v>0</v>
      </c>
      <c r="V189">
        <f t="shared" si="624"/>
        <v>0</v>
      </c>
      <c r="W189">
        <f t="shared" si="624"/>
        <v>0</v>
      </c>
      <c r="X189">
        <f t="shared" si="624"/>
        <v>0</v>
      </c>
      <c r="AX189">
        <f t="shared" si="494"/>
        <v>0</v>
      </c>
      <c r="AY189">
        <f t="shared" si="495"/>
        <v>0</v>
      </c>
      <c r="AZ189">
        <f t="shared" si="496"/>
        <v>0</v>
      </c>
      <c r="BA189">
        <f t="shared" si="497"/>
        <v>0</v>
      </c>
      <c r="BB189">
        <f t="shared" si="498"/>
        <v>0</v>
      </c>
      <c r="BC189">
        <f t="shared" si="499"/>
        <v>0</v>
      </c>
      <c r="BD189">
        <f t="shared" si="500"/>
        <v>0</v>
      </c>
      <c r="BE189">
        <f t="shared" si="501"/>
        <v>0</v>
      </c>
      <c r="BF189">
        <f t="shared" si="502"/>
        <v>0</v>
      </c>
      <c r="BG189">
        <f t="shared" si="503"/>
        <v>0</v>
      </c>
      <c r="BH189">
        <f t="shared" si="504"/>
        <v>0</v>
      </c>
      <c r="BI189">
        <f t="shared" si="505"/>
        <v>0</v>
      </c>
      <c r="BJ189">
        <f t="shared" si="506"/>
        <v>0</v>
      </c>
      <c r="BK189">
        <f t="shared" si="507"/>
        <v>0</v>
      </c>
      <c r="BL189">
        <f t="shared" si="508"/>
        <v>0</v>
      </c>
      <c r="BM189">
        <f t="shared" si="509"/>
        <v>0</v>
      </c>
      <c r="BN189">
        <f t="shared" si="510"/>
        <v>0</v>
      </c>
      <c r="BO189">
        <f t="shared" si="511"/>
        <v>0</v>
      </c>
      <c r="BP189">
        <f t="shared" si="512"/>
        <v>0</v>
      </c>
      <c r="BQ189">
        <f t="shared" si="513"/>
        <v>0</v>
      </c>
      <c r="BR189">
        <f t="shared" si="514"/>
        <v>0</v>
      </c>
      <c r="BS189">
        <f t="shared" si="515"/>
        <v>0</v>
      </c>
      <c r="BU189" s="28"/>
      <c r="BV189" s="9">
        <f t="shared" si="516"/>
        <v>1.0640052694689878E-6</v>
      </c>
      <c r="BW189" s="9">
        <f t="shared" si="548"/>
        <v>0</v>
      </c>
      <c r="BX189" s="9">
        <f t="shared" si="549"/>
        <v>1.1249905034053567</v>
      </c>
      <c r="BY189" s="9">
        <f t="shared" si="550"/>
        <v>1.1042002324405289</v>
      </c>
      <c r="BZ189" s="9">
        <f t="shared" si="551"/>
        <v>1.4688539556746714</v>
      </c>
      <c r="CA189" s="9">
        <f t="shared" si="517"/>
        <v>1.9414181549586678E-6</v>
      </c>
      <c r="CB189" s="9">
        <f t="shared" si="552"/>
        <v>0</v>
      </c>
      <c r="CC189" s="9"/>
      <c r="CD189" s="9">
        <f t="shared" si="553"/>
        <v>1.2422147753535824</v>
      </c>
      <c r="CE189" s="23">
        <f t="shared" si="554"/>
        <v>1.8246320865756327</v>
      </c>
      <c r="CG189" s="35"/>
      <c r="CH189">
        <f t="shared" si="555"/>
        <v>1960</v>
      </c>
      <c r="CI189" s="19" t="e">
        <f t="shared" si="556"/>
        <v>#DIV/0!</v>
      </c>
      <c r="CJ189" s="19" t="e">
        <f t="shared" si="557"/>
        <v>#DIV/0!</v>
      </c>
      <c r="CK189" s="19" t="e">
        <f t="shared" si="558"/>
        <v>#DIV/0!</v>
      </c>
      <c r="CL189" s="19" t="e">
        <f t="shared" si="559"/>
        <v>#DIV/0!</v>
      </c>
      <c r="CM189" s="19" t="e">
        <f t="shared" si="560"/>
        <v>#DIV/0!</v>
      </c>
      <c r="CN189" s="19" t="e">
        <f t="shared" si="561"/>
        <v>#DIV/0!</v>
      </c>
      <c r="CO189" s="19" t="e">
        <f t="shared" si="562"/>
        <v>#DIV/0!</v>
      </c>
      <c r="CP189" s="19" t="e">
        <f t="shared" si="563"/>
        <v>#DIV/0!</v>
      </c>
      <c r="CQ189" s="19" t="e">
        <f t="shared" si="564"/>
        <v>#DIV/0!</v>
      </c>
      <c r="CR189" s="19" t="e">
        <f t="shared" si="565"/>
        <v>#DIV/0!</v>
      </c>
      <c r="CS189" s="19" t="e">
        <f t="shared" si="566"/>
        <v>#DIV/0!</v>
      </c>
      <c r="CT189" s="19" t="e">
        <f t="shared" si="567"/>
        <v>#DIV/0!</v>
      </c>
      <c r="CU189" s="19" t="e">
        <f t="shared" si="568"/>
        <v>#DIV/0!</v>
      </c>
      <c r="CV189" s="19" t="e">
        <f t="shared" si="569"/>
        <v>#DIV/0!</v>
      </c>
      <c r="CW189" s="19" t="e">
        <f t="shared" si="570"/>
        <v>#DIV/0!</v>
      </c>
      <c r="CX189" s="19" t="e">
        <f t="shared" si="571"/>
        <v>#DIV/0!</v>
      </c>
      <c r="CY189" s="19" t="e">
        <f t="shared" si="572"/>
        <v>#DIV/0!</v>
      </c>
      <c r="CZ189" s="19" t="e">
        <f t="shared" si="573"/>
        <v>#DIV/0!</v>
      </c>
      <c r="DA189" s="19" t="e">
        <f t="shared" si="574"/>
        <v>#DIV/0!</v>
      </c>
      <c r="DB189" s="19" t="e">
        <f t="shared" si="575"/>
        <v>#DIV/0!</v>
      </c>
      <c r="DC189" s="19" t="e">
        <f t="shared" si="576"/>
        <v>#DIV/0!</v>
      </c>
      <c r="DD189" s="19"/>
      <c r="DE189" s="19"/>
      <c r="DF189" s="19" t="e">
        <f t="shared" si="607"/>
        <v>#DIV/0!</v>
      </c>
      <c r="DG189" s="19" t="e">
        <f t="shared" si="577"/>
        <v>#DIV/0!</v>
      </c>
      <c r="DH189" s="19" t="e">
        <f t="shared" si="577"/>
        <v>#DIV/0!</v>
      </c>
      <c r="DI189" s="19" t="e">
        <f t="shared" si="577"/>
        <v>#DIV/0!</v>
      </c>
      <c r="DJ189" s="19" t="e">
        <f t="shared" si="577"/>
        <v>#DIV/0!</v>
      </c>
      <c r="DK189" s="19" t="e">
        <f t="shared" si="577"/>
        <v>#DIV/0!</v>
      </c>
      <c r="DL189" s="19" t="e">
        <f t="shared" si="577"/>
        <v>#DIV/0!</v>
      </c>
      <c r="DM189" s="19" t="e">
        <f t="shared" si="577"/>
        <v>#DIV/0!</v>
      </c>
      <c r="DN189" s="19" t="e">
        <f t="shared" si="577"/>
        <v>#DIV/0!</v>
      </c>
      <c r="DO189" s="19" t="e">
        <f t="shared" si="577"/>
        <v>#DIV/0!</v>
      </c>
      <c r="DP189" s="19" t="e">
        <f t="shared" si="577"/>
        <v>#DIV/0!</v>
      </c>
      <c r="DQ189" s="19" t="e">
        <f t="shared" si="577"/>
        <v>#DIV/0!</v>
      </c>
      <c r="DR189" s="19" t="e">
        <f t="shared" si="577"/>
        <v>#DIV/0!</v>
      </c>
      <c r="DS189" s="19" t="e">
        <f t="shared" si="577"/>
        <v>#DIV/0!</v>
      </c>
      <c r="DT189" s="19" t="e">
        <f t="shared" si="577"/>
        <v>#DIV/0!</v>
      </c>
      <c r="DU189" s="19" t="e">
        <f t="shared" si="577"/>
        <v>#DIV/0!</v>
      </c>
      <c r="DV189" s="19" t="e">
        <f t="shared" si="577"/>
        <v>#DIV/0!</v>
      </c>
      <c r="DW189" s="19" t="e">
        <f t="shared" si="578"/>
        <v>#DIV/0!</v>
      </c>
      <c r="DX189" s="19" t="e">
        <f t="shared" si="578"/>
        <v>#DIV/0!</v>
      </c>
      <c r="DY189" s="19" t="e">
        <f t="shared" si="578"/>
        <v>#DIV/0!</v>
      </c>
      <c r="DZ189" s="19" t="e">
        <f t="shared" si="578"/>
        <v>#DIV/0!</v>
      </c>
      <c r="EA189" s="19" t="e">
        <f t="shared" si="579"/>
        <v>#DIV/0!</v>
      </c>
      <c r="EB189" s="19"/>
      <c r="EC189" s="19" t="e">
        <f t="shared" si="608"/>
        <v>#DIV/0!</v>
      </c>
      <c r="ED189" s="19" t="e">
        <f t="shared" si="580"/>
        <v>#DIV/0!</v>
      </c>
      <c r="EE189" s="19" t="e">
        <f t="shared" si="580"/>
        <v>#DIV/0!</v>
      </c>
      <c r="EF189" s="19" t="e">
        <f t="shared" si="580"/>
        <v>#DIV/0!</v>
      </c>
      <c r="EG189" s="19" t="e">
        <f t="shared" si="580"/>
        <v>#DIV/0!</v>
      </c>
      <c r="EH189" s="19" t="e">
        <f t="shared" si="580"/>
        <v>#DIV/0!</v>
      </c>
      <c r="EI189" s="19" t="e">
        <f t="shared" si="580"/>
        <v>#DIV/0!</v>
      </c>
      <c r="EJ189" s="19" t="e">
        <f t="shared" si="580"/>
        <v>#DIV/0!</v>
      </c>
      <c r="EK189" s="19" t="e">
        <f t="shared" si="580"/>
        <v>#DIV/0!</v>
      </c>
      <c r="EL189" s="19" t="e">
        <f t="shared" si="580"/>
        <v>#DIV/0!</v>
      </c>
      <c r="EM189" s="19" t="e">
        <f t="shared" si="580"/>
        <v>#DIV/0!</v>
      </c>
      <c r="EN189" s="19" t="e">
        <f t="shared" si="580"/>
        <v>#DIV/0!</v>
      </c>
      <c r="EO189" s="19" t="e">
        <f t="shared" si="580"/>
        <v>#DIV/0!</v>
      </c>
      <c r="EP189" s="19" t="e">
        <f t="shared" si="580"/>
        <v>#DIV/0!</v>
      </c>
      <c r="EQ189" s="19" t="e">
        <f t="shared" si="580"/>
        <v>#DIV/0!</v>
      </c>
      <c r="ER189" s="19" t="e">
        <f t="shared" si="580"/>
        <v>#DIV/0!</v>
      </c>
      <c r="ES189" s="19" t="e">
        <f t="shared" si="580"/>
        <v>#DIV/0!</v>
      </c>
      <c r="ET189" s="19" t="e">
        <f t="shared" si="581"/>
        <v>#DIV/0!</v>
      </c>
      <c r="EU189" s="19" t="e">
        <f t="shared" si="581"/>
        <v>#DIV/0!</v>
      </c>
      <c r="EV189" s="19" t="e">
        <f t="shared" si="581"/>
        <v>#DIV/0!</v>
      </c>
      <c r="EW189" s="19" t="e">
        <f t="shared" si="581"/>
        <v>#DIV/0!</v>
      </c>
      <c r="EX189" s="19"/>
      <c r="EY189" s="19"/>
      <c r="EZ189" s="19" t="e">
        <f t="shared" si="609"/>
        <v>#DIV/0!</v>
      </c>
      <c r="FA189" s="19" t="e">
        <f t="shared" si="582"/>
        <v>#DIV/0!</v>
      </c>
      <c r="FB189" s="19" t="e">
        <f t="shared" si="582"/>
        <v>#DIV/0!</v>
      </c>
      <c r="FC189" s="19" t="e">
        <f t="shared" si="582"/>
        <v>#DIV/0!</v>
      </c>
      <c r="FD189" s="19" t="e">
        <f t="shared" si="582"/>
        <v>#DIV/0!</v>
      </c>
      <c r="FE189" s="19" t="e">
        <f t="shared" si="582"/>
        <v>#DIV/0!</v>
      </c>
      <c r="FF189" s="19" t="e">
        <f t="shared" si="582"/>
        <v>#DIV/0!</v>
      </c>
      <c r="FG189" s="19" t="e">
        <f t="shared" si="582"/>
        <v>#DIV/0!</v>
      </c>
      <c r="FH189" s="19" t="e">
        <f t="shared" si="582"/>
        <v>#DIV/0!</v>
      </c>
      <c r="FI189" s="19" t="e">
        <f t="shared" si="582"/>
        <v>#DIV/0!</v>
      </c>
      <c r="FJ189" s="19" t="e">
        <f t="shared" si="582"/>
        <v>#DIV/0!</v>
      </c>
      <c r="FK189" s="19" t="e">
        <f t="shared" si="582"/>
        <v>#DIV/0!</v>
      </c>
      <c r="FL189" s="19" t="e">
        <f t="shared" si="582"/>
        <v>#DIV/0!</v>
      </c>
      <c r="FM189" s="19" t="e">
        <f t="shared" si="582"/>
        <v>#DIV/0!</v>
      </c>
      <c r="FN189" s="19" t="e">
        <f t="shared" si="582"/>
        <v>#DIV/0!</v>
      </c>
      <c r="FO189" s="19" t="e">
        <f t="shared" si="582"/>
        <v>#DIV/0!</v>
      </c>
      <c r="FP189" s="19" t="e">
        <f t="shared" si="582"/>
        <v>#DIV/0!</v>
      </c>
      <c r="FQ189" s="19" t="e">
        <f t="shared" si="582"/>
        <v>#DIV/0!</v>
      </c>
      <c r="FR189" s="19" t="e">
        <f t="shared" si="582"/>
        <v>#DIV/0!</v>
      </c>
      <c r="FS189" s="19" t="e">
        <f t="shared" si="582"/>
        <v>#DIV/0!</v>
      </c>
      <c r="FT189" s="19" t="e">
        <f t="shared" si="582"/>
        <v>#DIV/0!</v>
      </c>
      <c r="FU189" s="19"/>
      <c r="FV189" s="16"/>
      <c r="FW189" s="19" t="e">
        <f t="shared" si="583"/>
        <v>#DIV/0!</v>
      </c>
      <c r="FX189" s="19">
        <f t="shared" si="610"/>
        <v>1</v>
      </c>
      <c r="FY189" s="19">
        <f t="shared" si="519"/>
        <v>1.4688539556746714</v>
      </c>
      <c r="FZ189" s="19"/>
      <c r="GA189" s="19" t="e">
        <f t="shared" si="584"/>
        <v>#DIV/0!</v>
      </c>
      <c r="GB189" s="19">
        <f t="shared" si="611"/>
        <v>1</v>
      </c>
      <c r="GC189" s="19">
        <f t="shared" si="520"/>
        <v>1.1249905034053567</v>
      </c>
      <c r="GD189" s="19"/>
      <c r="GE189" s="19" t="e">
        <f t="shared" si="585"/>
        <v>#DIV/0!</v>
      </c>
      <c r="GF189" s="19">
        <f t="shared" si="612"/>
        <v>1</v>
      </c>
      <c r="GG189" s="19">
        <f t="shared" si="521"/>
        <v>1.1042002324405289</v>
      </c>
      <c r="GI189" t="e">
        <f>#REF!</f>
        <v>#REF!</v>
      </c>
      <c r="GJ189" t="e">
        <f t="shared" si="586"/>
        <v>#REF!</v>
      </c>
      <c r="GK189">
        <f t="shared" si="587"/>
        <v>0</v>
      </c>
      <c r="GL189" s="3"/>
      <c r="GM189" s="3"/>
      <c r="GN189" s="8"/>
      <c r="GO189" s="5">
        <f t="shared" si="613"/>
        <v>11</v>
      </c>
      <c r="GP189" t="b">
        <f t="shared" si="588"/>
        <v>1</v>
      </c>
      <c r="GR189">
        <f t="shared" si="589"/>
        <v>326</v>
      </c>
      <c r="GS189" s="20">
        <v>1.6793444153625409E-2</v>
      </c>
      <c r="GT189" s="20" t="e">
        <v>#REF!</v>
      </c>
      <c r="GU189" s="33"/>
      <c r="GV189" s="31">
        <f t="shared" ca="1" si="522"/>
        <v>1996</v>
      </c>
      <c r="GW189" s="12">
        <f t="shared" ca="1" si="590"/>
        <v>1.2439180075320768</v>
      </c>
      <c r="GX189" s="19">
        <f t="shared" ca="1" si="591"/>
        <v>1.0064768584656512</v>
      </c>
      <c r="GY189" s="71">
        <f t="shared" ca="1" si="592"/>
        <v>1.2519737297620022</v>
      </c>
      <c r="GZ189" s="11">
        <f t="shared" ca="1" si="523"/>
        <v>1996</v>
      </c>
      <c r="HA189" s="12">
        <f t="shared" ca="1" si="524"/>
        <v>1.4128683028849109</v>
      </c>
      <c r="HB189" s="12">
        <f t="shared" ca="1" si="525"/>
        <v>0.88042035127558782</v>
      </c>
      <c r="HC189" s="12">
        <f t="shared" ca="1" si="526"/>
        <v>1.0064768584656512</v>
      </c>
      <c r="HD189" s="72">
        <f t="shared" ca="1" si="527"/>
        <v>1.2519737297620022</v>
      </c>
      <c r="HE189">
        <f t="shared" ca="1" si="593"/>
        <v>1996</v>
      </c>
      <c r="HF189" s="12">
        <f t="shared" ca="1" si="528"/>
        <v>1.0064768584656512</v>
      </c>
      <c r="HG189" s="12">
        <f t="shared" ca="1" si="529"/>
        <v>0.96918363354373649</v>
      </c>
      <c r="HH189" s="12">
        <f t="shared" ca="1" si="530"/>
        <v>0.90841438175798184</v>
      </c>
      <c r="HJ189" s="17"/>
      <c r="HL189" s="18">
        <f t="shared" si="594"/>
        <v>1960</v>
      </c>
      <c r="HM189" s="9">
        <f t="shared" si="531"/>
        <v>7.5308170428653129E-7</v>
      </c>
      <c r="HN189" s="9">
        <f t="shared" si="532"/>
        <v>0</v>
      </c>
      <c r="HO189" s="9">
        <f t="shared" si="533"/>
        <v>1.1607609378337578</v>
      </c>
      <c r="HP189" s="9">
        <f t="shared" si="534"/>
        <v>1.2155248250293642</v>
      </c>
      <c r="HQ189" s="9">
        <f t="shared" si="535"/>
        <v>1.4594016179506626</v>
      </c>
      <c r="HR189" s="9">
        <f t="shared" si="595"/>
        <v>1.5506848284805697E-6</v>
      </c>
      <c r="HS189" s="9">
        <f t="shared" si="536"/>
        <v>0</v>
      </c>
      <c r="HT189" s="9"/>
      <c r="HU189" s="9">
        <f t="shared" si="537"/>
        <v>1.410933735861299</v>
      </c>
      <c r="HV189" s="23">
        <f t="shared" si="596"/>
        <v>2.0591189769371527</v>
      </c>
      <c r="HX189" s="8"/>
      <c r="HY189" s="5">
        <f t="shared" si="614"/>
        <v>11</v>
      </c>
      <c r="HZ189" t="b">
        <f t="shared" si="597"/>
        <v>1</v>
      </c>
      <c r="IB189">
        <f t="shared" si="598"/>
        <v>326</v>
      </c>
      <c r="IC189" s="20">
        <v>1.7916756608924521E-2</v>
      </c>
      <c r="ID189" s="20" t="e">
        <v>#REF!</v>
      </c>
      <c r="IE189" s="11"/>
      <c r="IF189">
        <f t="shared" ca="1" si="599"/>
        <v>1996</v>
      </c>
      <c r="IG189" s="12">
        <f t="shared" ca="1" si="600"/>
        <v>1</v>
      </c>
      <c r="IH189" s="19">
        <f t="shared" ca="1" si="601"/>
        <v>1</v>
      </c>
      <c r="II189" s="19">
        <f t="shared" ca="1" si="602"/>
        <v>1</v>
      </c>
      <c r="IJ189" s="11">
        <f t="shared" ca="1" si="538"/>
        <v>1996</v>
      </c>
      <c r="IK189" s="12">
        <f t="shared" ca="1" si="539"/>
        <v>1</v>
      </c>
      <c r="IL189" s="12">
        <f t="shared" ca="1" si="540"/>
        <v>1</v>
      </c>
      <c r="IM189" s="12">
        <f t="shared" ca="1" si="541"/>
        <v>1</v>
      </c>
      <c r="IN189" s="12">
        <f t="shared" ca="1" si="542"/>
        <v>1</v>
      </c>
      <c r="IO189">
        <f t="shared" ca="1" si="603"/>
        <v>1996</v>
      </c>
      <c r="IP189" s="12">
        <f t="shared" ca="1" si="604"/>
        <v>1</v>
      </c>
      <c r="IQ189" s="12">
        <f t="shared" ca="1" si="543"/>
        <v>1</v>
      </c>
      <c r="IR189" s="12">
        <f t="shared" ca="1" si="544"/>
        <v>1</v>
      </c>
    </row>
    <row r="190" spans="1:252" hidden="1" x14ac:dyDescent="0.2">
      <c r="A190" t="s">
        <v>63</v>
      </c>
      <c r="B190" s="1">
        <f t="shared" si="605"/>
        <v>1961</v>
      </c>
      <c r="C190">
        <f t="shared" si="545"/>
        <v>0</v>
      </c>
      <c r="D190">
        <f t="shared" ref="D190:R190" si="625">D270+D351</f>
        <v>0</v>
      </c>
      <c r="E190">
        <f t="shared" si="625"/>
        <v>0</v>
      </c>
      <c r="F190">
        <f t="shared" si="625"/>
        <v>0</v>
      </c>
      <c r="G190">
        <f t="shared" si="625"/>
        <v>0</v>
      </c>
      <c r="H190">
        <f t="shared" si="625"/>
        <v>0</v>
      </c>
      <c r="I190">
        <f t="shared" si="625"/>
        <v>0</v>
      </c>
      <c r="J190">
        <f t="shared" si="625"/>
        <v>0</v>
      </c>
      <c r="K190">
        <f t="shared" si="625"/>
        <v>0</v>
      </c>
      <c r="L190">
        <f t="shared" si="625"/>
        <v>0</v>
      </c>
      <c r="M190">
        <f t="shared" si="625"/>
        <v>0</v>
      </c>
      <c r="N190">
        <f t="shared" si="625"/>
        <v>0</v>
      </c>
      <c r="O190">
        <f t="shared" si="625"/>
        <v>0</v>
      </c>
      <c r="P190">
        <f t="shared" si="625"/>
        <v>0</v>
      </c>
      <c r="Q190">
        <f t="shared" si="625"/>
        <v>0</v>
      </c>
      <c r="R190">
        <f t="shared" si="625"/>
        <v>0</v>
      </c>
      <c r="S190">
        <f t="shared" si="624"/>
        <v>0</v>
      </c>
      <c r="T190">
        <f t="shared" si="624"/>
        <v>0</v>
      </c>
      <c r="U190">
        <f t="shared" si="624"/>
        <v>0</v>
      </c>
      <c r="V190">
        <f t="shared" si="624"/>
        <v>0</v>
      </c>
      <c r="W190">
        <f t="shared" si="624"/>
        <v>0</v>
      </c>
      <c r="X190">
        <f t="shared" si="624"/>
        <v>0</v>
      </c>
      <c r="AX190">
        <f t="shared" si="494"/>
        <v>0</v>
      </c>
      <c r="AY190">
        <f t="shared" si="495"/>
        <v>0</v>
      </c>
      <c r="AZ190">
        <f t="shared" si="496"/>
        <v>0</v>
      </c>
      <c r="BA190">
        <f t="shared" si="497"/>
        <v>0</v>
      </c>
      <c r="BB190">
        <f t="shared" si="498"/>
        <v>0</v>
      </c>
      <c r="BC190">
        <f t="shared" si="499"/>
        <v>0</v>
      </c>
      <c r="BD190">
        <f t="shared" si="500"/>
        <v>0</v>
      </c>
      <c r="BE190">
        <f t="shared" si="501"/>
        <v>0</v>
      </c>
      <c r="BF190">
        <f t="shared" si="502"/>
        <v>0</v>
      </c>
      <c r="BG190">
        <f t="shared" si="503"/>
        <v>0</v>
      </c>
      <c r="BH190">
        <f t="shared" si="504"/>
        <v>0</v>
      </c>
      <c r="BI190">
        <f t="shared" si="505"/>
        <v>0</v>
      </c>
      <c r="BJ190">
        <f t="shared" si="506"/>
        <v>0</v>
      </c>
      <c r="BK190">
        <f t="shared" si="507"/>
        <v>0</v>
      </c>
      <c r="BL190">
        <f t="shared" si="508"/>
        <v>0</v>
      </c>
      <c r="BM190">
        <f t="shared" si="509"/>
        <v>0</v>
      </c>
      <c r="BN190">
        <f t="shared" si="510"/>
        <v>0</v>
      </c>
      <c r="BO190">
        <f t="shared" si="511"/>
        <v>0</v>
      </c>
      <c r="BP190">
        <f t="shared" si="512"/>
        <v>0</v>
      </c>
      <c r="BQ190">
        <f t="shared" si="513"/>
        <v>0</v>
      </c>
      <c r="BR190">
        <f t="shared" si="514"/>
        <v>0</v>
      </c>
      <c r="BS190">
        <f t="shared" si="515"/>
        <v>0</v>
      </c>
      <c r="BU190" s="28"/>
      <c r="BV190" s="9">
        <f t="shared" si="516"/>
        <v>1.0640052694689878E-6</v>
      </c>
      <c r="BW190" s="9">
        <f t="shared" si="548"/>
        <v>0</v>
      </c>
      <c r="BX190" s="9">
        <f t="shared" si="549"/>
        <v>1.1249905034053567</v>
      </c>
      <c r="BY190" s="9">
        <f t="shared" si="550"/>
        <v>1.1042002324405289</v>
      </c>
      <c r="BZ190" s="9">
        <f t="shared" si="551"/>
        <v>1.4688539556746714</v>
      </c>
      <c r="CA190" s="9">
        <f t="shared" si="517"/>
        <v>1.9414181549586678E-6</v>
      </c>
      <c r="CB190" s="9">
        <f t="shared" si="552"/>
        <v>0</v>
      </c>
      <c r="CC190" s="9"/>
      <c r="CD190" s="9">
        <f t="shared" si="553"/>
        <v>1.2422147753535824</v>
      </c>
      <c r="CE190" s="23">
        <f t="shared" si="554"/>
        <v>1.8246320865756327</v>
      </c>
      <c r="CG190" s="35"/>
      <c r="CH190">
        <f t="shared" si="555"/>
        <v>1961</v>
      </c>
      <c r="CI190" s="19" t="e">
        <f t="shared" si="556"/>
        <v>#DIV/0!</v>
      </c>
      <c r="CJ190" s="19" t="e">
        <f t="shared" si="557"/>
        <v>#DIV/0!</v>
      </c>
      <c r="CK190" s="19" t="e">
        <f t="shared" si="558"/>
        <v>#DIV/0!</v>
      </c>
      <c r="CL190" s="19" t="e">
        <f t="shared" si="559"/>
        <v>#DIV/0!</v>
      </c>
      <c r="CM190" s="19" t="e">
        <f t="shared" si="560"/>
        <v>#DIV/0!</v>
      </c>
      <c r="CN190" s="19" t="e">
        <f t="shared" si="561"/>
        <v>#DIV/0!</v>
      </c>
      <c r="CO190" s="19" t="e">
        <f t="shared" si="562"/>
        <v>#DIV/0!</v>
      </c>
      <c r="CP190" s="19" t="e">
        <f t="shared" si="563"/>
        <v>#DIV/0!</v>
      </c>
      <c r="CQ190" s="19" t="e">
        <f t="shared" si="564"/>
        <v>#DIV/0!</v>
      </c>
      <c r="CR190" s="19" t="e">
        <f t="shared" si="565"/>
        <v>#DIV/0!</v>
      </c>
      <c r="CS190" s="19" t="e">
        <f t="shared" si="566"/>
        <v>#DIV/0!</v>
      </c>
      <c r="CT190" s="19" t="e">
        <f t="shared" si="567"/>
        <v>#DIV/0!</v>
      </c>
      <c r="CU190" s="19" t="e">
        <f t="shared" si="568"/>
        <v>#DIV/0!</v>
      </c>
      <c r="CV190" s="19" t="e">
        <f t="shared" si="569"/>
        <v>#DIV/0!</v>
      </c>
      <c r="CW190" s="19" t="e">
        <f t="shared" si="570"/>
        <v>#DIV/0!</v>
      </c>
      <c r="CX190" s="19" t="e">
        <f t="shared" si="571"/>
        <v>#DIV/0!</v>
      </c>
      <c r="CY190" s="19" t="e">
        <f t="shared" si="572"/>
        <v>#DIV/0!</v>
      </c>
      <c r="CZ190" s="19" t="e">
        <f t="shared" si="573"/>
        <v>#DIV/0!</v>
      </c>
      <c r="DA190" s="19" t="e">
        <f t="shared" si="574"/>
        <v>#DIV/0!</v>
      </c>
      <c r="DB190" s="19" t="e">
        <f t="shared" si="575"/>
        <v>#DIV/0!</v>
      </c>
      <c r="DC190" s="19" t="e">
        <f t="shared" si="576"/>
        <v>#DIV/0!</v>
      </c>
      <c r="DD190" s="19"/>
      <c r="DE190" s="19"/>
      <c r="DF190" s="19" t="e">
        <f t="shared" si="607"/>
        <v>#DIV/0!</v>
      </c>
      <c r="DG190" s="19" t="e">
        <f t="shared" si="577"/>
        <v>#DIV/0!</v>
      </c>
      <c r="DH190" s="19" t="e">
        <f t="shared" si="577"/>
        <v>#DIV/0!</v>
      </c>
      <c r="DI190" s="19" t="e">
        <f t="shared" si="577"/>
        <v>#DIV/0!</v>
      </c>
      <c r="DJ190" s="19" t="e">
        <f t="shared" si="577"/>
        <v>#DIV/0!</v>
      </c>
      <c r="DK190" s="19" t="e">
        <f t="shared" si="577"/>
        <v>#DIV/0!</v>
      </c>
      <c r="DL190" s="19" t="e">
        <f t="shared" si="577"/>
        <v>#DIV/0!</v>
      </c>
      <c r="DM190" s="19" t="e">
        <f t="shared" si="577"/>
        <v>#DIV/0!</v>
      </c>
      <c r="DN190" s="19" t="e">
        <f t="shared" si="577"/>
        <v>#DIV/0!</v>
      </c>
      <c r="DO190" s="19" t="e">
        <f t="shared" si="577"/>
        <v>#DIV/0!</v>
      </c>
      <c r="DP190" s="19" t="e">
        <f t="shared" si="577"/>
        <v>#DIV/0!</v>
      </c>
      <c r="DQ190" s="19" t="e">
        <f t="shared" si="577"/>
        <v>#DIV/0!</v>
      </c>
      <c r="DR190" s="19" t="e">
        <f t="shared" si="577"/>
        <v>#DIV/0!</v>
      </c>
      <c r="DS190" s="19" t="e">
        <f t="shared" si="577"/>
        <v>#DIV/0!</v>
      </c>
      <c r="DT190" s="19" t="e">
        <f t="shared" si="577"/>
        <v>#DIV/0!</v>
      </c>
      <c r="DU190" s="19" t="e">
        <f t="shared" si="577"/>
        <v>#DIV/0!</v>
      </c>
      <c r="DV190" s="19" t="e">
        <f t="shared" si="577"/>
        <v>#DIV/0!</v>
      </c>
      <c r="DW190" s="19" t="e">
        <f t="shared" si="578"/>
        <v>#DIV/0!</v>
      </c>
      <c r="DX190" s="19" t="e">
        <f t="shared" si="578"/>
        <v>#DIV/0!</v>
      </c>
      <c r="DY190" s="19" t="e">
        <f t="shared" si="578"/>
        <v>#DIV/0!</v>
      </c>
      <c r="DZ190" s="19" t="e">
        <f t="shared" si="578"/>
        <v>#DIV/0!</v>
      </c>
      <c r="EA190" s="19" t="e">
        <f t="shared" si="579"/>
        <v>#DIV/0!</v>
      </c>
      <c r="EB190" s="19"/>
      <c r="EC190" s="19" t="e">
        <f t="shared" si="608"/>
        <v>#DIV/0!</v>
      </c>
      <c r="ED190" s="19" t="e">
        <f t="shared" si="580"/>
        <v>#DIV/0!</v>
      </c>
      <c r="EE190" s="19" t="e">
        <f t="shared" si="580"/>
        <v>#DIV/0!</v>
      </c>
      <c r="EF190" s="19" t="e">
        <f t="shared" si="580"/>
        <v>#DIV/0!</v>
      </c>
      <c r="EG190" s="19" t="e">
        <f t="shared" si="580"/>
        <v>#DIV/0!</v>
      </c>
      <c r="EH190" s="19" t="e">
        <f t="shared" si="580"/>
        <v>#DIV/0!</v>
      </c>
      <c r="EI190" s="19" t="e">
        <f t="shared" si="580"/>
        <v>#DIV/0!</v>
      </c>
      <c r="EJ190" s="19" t="e">
        <f t="shared" si="580"/>
        <v>#DIV/0!</v>
      </c>
      <c r="EK190" s="19" t="e">
        <f t="shared" si="580"/>
        <v>#DIV/0!</v>
      </c>
      <c r="EL190" s="19" t="e">
        <f t="shared" si="580"/>
        <v>#DIV/0!</v>
      </c>
      <c r="EM190" s="19" t="e">
        <f t="shared" si="580"/>
        <v>#DIV/0!</v>
      </c>
      <c r="EN190" s="19" t="e">
        <f t="shared" si="580"/>
        <v>#DIV/0!</v>
      </c>
      <c r="EO190" s="19" t="e">
        <f t="shared" si="580"/>
        <v>#DIV/0!</v>
      </c>
      <c r="EP190" s="19" t="e">
        <f t="shared" si="580"/>
        <v>#DIV/0!</v>
      </c>
      <c r="EQ190" s="19" t="e">
        <f t="shared" si="580"/>
        <v>#DIV/0!</v>
      </c>
      <c r="ER190" s="19" t="e">
        <f t="shared" si="580"/>
        <v>#DIV/0!</v>
      </c>
      <c r="ES190" s="19" t="e">
        <f t="shared" si="580"/>
        <v>#DIV/0!</v>
      </c>
      <c r="ET190" s="19" t="e">
        <f t="shared" si="581"/>
        <v>#DIV/0!</v>
      </c>
      <c r="EU190" s="19" t="e">
        <f t="shared" si="581"/>
        <v>#DIV/0!</v>
      </c>
      <c r="EV190" s="19" t="e">
        <f t="shared" si="581"/>
        <v>#DIV/0!</v>
      </c>
      <c r="EW190" s="19" t="e">
        <f t="shared" si="581"/>
        <v>#DIV/0!</v>
      </c>
      <c r="EX190" s="19"/>
      <c r="EY190" s="19"/>
      <c r="EZ190" s="19" t="e">
        <f t="shared" si="609"/>
        <v>#DIV/0!</v>
      </c>
      <c r="FA190" s="19" t="e">
        <f t="shared" si="582"/>
        <v>#DIV/0!</v>
      </c>
      <c r="FB190" s="19" t="e">
        <f t="shared" si="582"/>
        <v>#DIV/0!</v>
      </c>
      <c r="FC190" s="19" t="e">
        <f t="shared" si="582"/>
        <v>#DIV/0!</v>
      </c>
      <c r="FD190" s="19" t="e">
        <f t="shared" si="582"/>
        <v>#DIV/0!</v>
      </c>
      <c r="FE190" s="19" t="e">
        <f t="shared" si="582"/>
        <v>#DIV/0!</v>
      </c>
      <c r="FF190" s="19" t="e">
        <f t="shared" si="582"/>
        <v>#DIV/0!</v>
      </c>
      <c r="FG190" s="19" t="e">
        <f t="shared" si="582"/>
        <v>#DIV/0!</v>
      </c>
      <c r="FH190" s="19" t="e">
        <f t="shared" si="582"/>
        <v>#DIV/0!</v>
      </c>
      <c r="FI190" s="19" t="e">
        <f t="shared" si="582"/>
        <v>#DIV/0!</v>
      </c>
      <c r="FJ190" s="19" t="e">
        <f t="shared" si="582"/>
        <v>#DIV/0!</v>
      </c>
      <c r="FK190" s="19" t="e">
        <f t="shared" si="582"/>
        <v>#DIV/0!</v>
      </c>
      <c r="FL190" s="19" t="e">
        <f t="shared" si="582"/>
        <v>#DIV/0!</v>
      </c>
      <c r="FM190" s="19" t="e">
        <f t="shared" si="582"/>
        <v>#DIV/0!</v>
      </c>
      <c r="FN190" s="19" t="e">
        <f t="shared" si="582"/>
        <v>#DIV/0!</v>
      </c>
      <c r="FO190" s="19" t="e">
        <f t="shared" si="582"/>
        <v>#DIV/0!</v>
      </c>
      <c r="FP190" s="19" t="e">
        <f t="shared" si="582"/>
        <v>#DIV/0!</v>
      </c>
      <c r="FQ190" s="19" t="e">
        <f t="shared" si="582"/>
        <v>#DIV/0!</v>
      </c>
      <c r="FR190" s="19" t="e">
        <f t="shared" si="582"/>
        <v>#DIV/0!</v>
      </c>
      <c r="FS190" s="19" t="e">
        <f t="shared" si="582"/>
        <v>#DIV/0!</v>
      </c>
      <c r="FT190" s="19" t="e">
        <f t="shared" si="582"/>
        <v>#DIV/0!</v>
      </c>
      <c r="FU190" s="19"/>
      <c r="FV190" s="16"/>
      <c r="FW190" s="19" t="e">
        <f t="shared" si="583"/>
        <v>#DIV/0!</v>
      </c>
      <c r="FX190" s="19">
        <f t="shared" si="610"/>
        <v>1</v>
      </c>
      <c r="FY190" s="19">
        <f t="shared" si="519"/>
        <v>1.4688539556746714</v>
      </c>
      <c r="FZ190" s="19"/>
      <c r="GA190" s="19" t="e">
        <f t="shared" si="584"/>
        <v>#DIV/0!</v>
      </c>
      <c r="GB190" s="19">
        <f t="shared" si="611"/>
        <v>1</v>
      </c>
      <c r="GC190" s="19">
        <f t="shared" si="520"/>
        <v>1.1249905034053567</v>
      </c>
      <c r="GD190" s="19"/>
      <c r="GE190" s="19" t="e">
        <f t="shared" si="585"/>
        <v>#DIV/0!</v>
      </c>
      <c r="GF190" s="19">
        <f t="shared" si="612"/>
        <v>1</v>
      </c>
      <c r="GG190" s="19">
        <f t="shared" si="521"/>
        <v>1.1042002324405289</v>
      </c>
      <c r="GI190" t="e">
        <f>#REF!</f>
        <v>#REF!</v>
      </c>
      <c r="GJ190" t="e">
        <f t="shared" si="586"/>
        <v>#REF!</v>
      </c>
      <c r="GK190">
        <f t="shared" si="587"/>
        <v>0</v>
      </c>
      <c r="GL190" s="3"/>
      <c r="GM190" s="3"/>
      <c r="GN190" s="8"/>
      <c r="GO190" s="5">
        <f t="shared" si="613"/>
        <v>12</v>
      </c>
      <c r="GP190" t="b">
        <f t="shared" si="588"/>
        <v>1</v>
      </c>
      <c r="GR190">
        <f t="shared" si="589"/>
        <v>327</v>
      </c>
      <c r="GS190" s="20">
        <v>6.5701810682705628E-2</v>
      </c>
      <c r="GT190" s="20" t="e">
        <v>#REF!</v>
      </c>
      <c r="GU190" s="33"/>
      <c r="GV190" s="31">
        <f t="shared" ca="1" si="522"/>
        <v>1997</v>
      </c>
      <c r="GW190" s="12">
        <f t="shared" ca="1" si="590"/>
        <v>1.3004004011404251</v>
      </c>
      <c r="GX190" s="19">
        <f t="shared" ca="1" si="591"/>
        <v>0.96213802786193547</v>
      </c>
      <c r="GY190" s="71">
        <f t="shared" ca="1" si="592"/>
        <v>1.2511633748937645</v>
      </c>
      <c r="GZ190" s="11">
        <f t="shared" ca="1" si="523"/>
        <v>1997</v>
      </c>
      <c r="HA190" s="12">
        <f t="shared" ca="1" si="524"/>
        <v>1.5163109224744213</v>
      </c>
      <c r="HB190" s="12">
        <f t="shared" ca="1" si="525"/>
        <v>0.85760801552384891</v>
      </c>
      <c r="HC190" s="12">
        <f t="shared" ca="1" si="526"/>
        <v>0.96213802786193547</v>
      </c>
      <c r="HD190" s="72">
        <f t="shared" ca="1" si="527"/>
        <v>1.2511633748937645</v>
      </c>
      <c r="HE190">
        <f t="shared" ca="1" si="593"/>
        <v>1997</v>
      </c>
      <c r="HF190" s="12">
        <f t="shared" ca="1" si="528"/>
        <v>0.96213802786193547</v>
      </c>
      <c r="HG190" s="12">
        <f t="shared" ca="1" si="529"/>
        <v>0.93648443249224189</v>
      </c>
      <c r="HH190" s="12">
        <f t="shared" ca="1" si="530"/>
        <v>0.91577391547398046</v>
      </c>
      <c r="HJ190" s="17"/>
      <c r="HL190" s="18">
        <f t="shared" si="594"/>
        <v>1961</v>
      </c>
      <c r="HM190" s="9">
        <f t="shared" si="531"/>
        <v>7.5308170428653129E-7</v>
      </c>
      <c r="HN190" s="9">
        <f t="shared" si="532"/>
        <v>0</v>
      </c>
      <c r="HO190" s="9">
        <f t="shared" si="533"/>
        <v>1.1607609378337578</v>
      </c>
      <c r="HP190" s="9">
        <f t="shared" si="534"/>
        <v>1.2155248250293642</v>
      </c>
      <c r="HQ190" s="9">
        <f t="shared" si="535"/>
        <v>1.4594016179506626</v>
      </c>
      <c r="HR190" s="9">
        <f t="shared" si="595"/>
        <v>1.5506848284805697E-6</v>
      </c>
      <c r="HS190" s="9">
        <f t="shared" si="536"/>
        <v>0</v>
      </c>
      <c r="HT190" s="9"/>
      <c r="HU190" s="9">
        <f t="shared" si="537"/>
        <v>1.410933735861299</v>
      </c>
      <c r="HV190" s="23">
        <f t="shared" si="596"/>
        <v>2.0591189769371527</v>
      </c>
      <c r="HX190" s="8"/>
      <c r="HY190" s="5">
        <f t="shared" si="614"/>
        <v>12</v>
      </c>
      <c r="HZ190" t="b">
        <f t="shared" si="597"/>
        <v>1</v>
      </c>
      <c r="IB190">
        <f t="shared" si="598"/>
        <v>327</v>
      </c>
      <c r="IC190" s="20">
        <v>5.3365044491341662E-2</v>
      </c>
      <c r="ID190" s="20" t="e">
        <v>#REF!</v>
      </c>
      <c r="IE190" s="11"/>
      <c r="IF190">
        <f t="shared" ca="1" si="599"/>
        <v>1997</v>
      </c>
      <c r="IG190" s="12">
        <f t="shared" ca="1" si="600"/>
        <v>1.0454068461637669</v>
      </c>
      <c r="IH190" s="19">
        <f t="shared" ca="1" si="601"/>
        <v>0.95594649769562601</v>
      </c>
      <c r="II190" s="19">
        <f t="shared" ca="1" si="602"/>
        <v>0.99935273812143666</v>
      </c>
      <c r="IJ190" s="11">
        <f t="shared" ca="1" si="538"/>
        <v>1997</v>
      </c>
      <c r="IK190" s="12">
        <f t="shared" ca="1" si="539"/>
        <v>1.0732146226072825</v>
      </c>
      <c r="IL190" s="12">
        <f t="shared" ca="1" si="540"/>
        <v>0.97408926801988671</v>
      </c>
      <c r="IM190" s="12">
        <f t="shared" ca="1" si="541"/>
        <v>0.95594649769562601</v>
      </c>
      <c r="IN190" s="12">
        <f t="shared" ca="1" si="542"/>
        <v>0.99935273812143666</v>
      </c>
      <c r="IO190">
        <f t="shared" ca="1" si="603"/>
        <v>1997</v>
      </c>
      <c r="IP190" s="12">
        <f t="shared" ca="1" si="604"/>
        <v>0.95594649769562601</v>
      </c>
      <c r="IQ190" s="12">
        <f t="shared" ca="1" si="543"/>
        <v>0.96626108828114154</v>
      </c>
      <c r="IR190" s="12">
        <f t="shared" ca="1" si="544"/>
        <v>1.0081015160743672</v>
      </c>
    </row>
    <row r="191" spans="1:252" hidden="1" x14ac:dyDescent="0.2">
      <c r="A191" t="s">
        <v>63</v>
      </c>
      <c r="B191" s="1">
        <f t="shared" si="605"/>
        <v>1962</v>
      </c>
      <c r="C191">
        <f t="shared" si="545"/>
        <v>0</v>
      </c>
      <c r="D191">
        <f t="shared" ref="D191:R191" si="626">D271+D352</f>
        <v>0</v>
      </c>
      <c r="E191">
        <f t="shared" si="626"/>
        <v>0</v>
      </c>
      <c r="F191">
        <f t="shared" si="626"/>
        <v>0</v>
      </c>
      <c r="G191">
        <f t="shared" si="626"/>
        <v>0</v>
      </c>
      <c r="H191">
        <f t="shared" si="626"/>
        <v>0</v>
      </c>
      <c r="I191">
        <f t="shared" si="626"/>
        <v>0</v>
      </c>
      <c r="J191">
        <f t="shared" si="626"/>
        <v>0</v>
      </c>
      <c r="K191">
        <f t="shared" si="626"/>
        <v>0</v>
      </c>
      <c r="L191">
        <f t="shared" si="626"/>
        <v>0</v>
      </c>
      <c r="M191">
        <f t="shared" si="626"/>
        <v>0</v>
      </c>
      <c r="N191">
        <f t="shared" si="626"/>
        <v>0</v>
      </c>
      <c r="O191">
        <f t="shared" si="626"/>
        <v>0</v>
      </c>
      <c r="P191">
        <f t="shared" si="626"/>
        <v>0</v>
      </c>
      <c r="Q191">
        <f t="shared" si="626"/>
        <v>0</v>
      </c>
      <c r="R191">
        <f t="shared" si="626"/>
        <v>0</v>
      </c>
      <c r="S191">
        <f t="shared" si="624"/>
        <v>0</v>
      </c>
      <c r="T191">
        <f t="shared" si="624"/>
        <v>0</v>
      </c>
      <c r="U191">
        <f t="shared" si="624"/>
        <v>0</v>
      </c>
      <c r="V191">
        <f t="shared" si="624"/>
        <v>0</v>
      </c>
      <c r="W191">
        <f t="shared" si="624"/>
        <v>0</v>
      </c>
      <c r="X191">
        <f t="shared" si="624"/>
        <v>0</v>
      </c>
      <c r="AX191">
        <f t="shared" si="494"/>
        <v>0</v>
      </c>
      <c r="AY191">
        <f t="shared" si="495"/>
        <v>0</v>
      </c>
      <c r="AZ191">
        <f t="shared" si="496"/>
        <v>0</v>
      </c>
      <c r="BA191">
        <f t="shared" si="497"/>
        <v>0</v>
      </c>
      <c r="BB191">
        <f t="shared" si="498"/>
        <v>0</v>
      </c>
      <c r="BC191">
        <f t="shared" si="499"/>
        <v>0</v>
      </c>
      <c r="BD191">
        <f t="shared" si="500"/>
        <v>0</v>
      </c>
      <c r="BE191">
        <f t="shared" si="501"/>
        <v>0</v>
      </c>
      <c r="BF191">
        <f t="shared" si="502"/>
        <v>0</v>
      </c>
      <c r="BG191">
        <f t="shared" si="503"/>
        <v>0</v>
      </c>
      <c r="BH191">
        <f t="shared" si="504"/>
        <v>0</v>
      </c>
      <c r="BI191">
        <f t="shared" si="505"/>
        <v>0</v>
      </c>
      <c r="BJ191">
        <f t="shared" si="506"/>
        <v>0</v>
      </c>
      <c r="BK191">
        <f t="shared" si="507"/>
        <v>0</v>
      </c>
      <c r="BL191">
        <f t="shared" si="508"/>
        <v>0</v>
      </c>
      <c r="BM191">
        <f t="shared" si="509"/>
        <v>0</v>
      </c>
      <c r="BN191">
        <f t="shared" si="510"/>
        <v>0</v>
      </c>
      <c r="BO191">
        <f t="shared" si="511"/>
        <v>0</v>
      </c>
      <c r="BP191">
        <f t="shared" si="512"/>
        <v>0</v>
      </c>
      <c r="BQ191">
        <f t="shared" si="513"/>
        <v>0</v>
      </c>
      <c r="BR191">
        <f t="shared" si="514"/>
        <v>0</v>
      </c>
      <c r="BS191">
        <f t="shared" si="515"/>
        <v>0</v>
      </c>
      <c r="BU191" s="28"/>
      <c r="BV191" s="9">
        <f t="shared" si="516"/>
        <v>1.0640052694689878E-6</v>
      </c>
      <c r="BW191" s="9">
        <f t="shared" si="548"/>
        <v>0</v>
      </c>
      <c r="BX191" s="9">
        <f t="shared" si="549"/>
        <v>1.1249905034053567</v>
      </c>
      <c r="BY191" s="9">
        <f t="shared" si="550"/>
        <v>1.1042002324405289</v>
      </c>
      <c r="BZ191" s="9">
        <f t="shared" si="551"/>
        <v>1.4688539556746714</v>
      </c>
      <c r="CA191" s="9">
        <f t="shared" si="517"/>
        <v>1.9414181549586678E-6</v>
      </c>
      <c r="CB191" s="9">
        <f t="shared" si="552"/>
        <v>0</v>
      </c>
      <c r="CC191" s="9"/>
      <c r="CD191" s="9">
        <f t="shared" si="553"/>
        <v>1.2422147753535824</v>
      </c>
      <c r="CE191" s="23">
        <f t="shared" si="554"/>
        <v>1.8246320865756327</v>
      </c>
      <c r="CG191" s="35"/>
      <c r="CH191">
        <f t="shared" si="555"/>
        <v>1962</v>
      </c>
      <c r="CI191" s="19" t="e">
        <f t="shared" si="556"/>
        <v>#DIV/0!</v>
      </c>
      <c r="CJ191" s="19" t="e">
        <f t="shared" si="557"/>
        <v>#DIV/0!</v>
      </c>
      <c r="CK191" s="19" t="e">
        <f t="shared" si="558"/>
        <v>#DIV/0!</v>
      </c>
      <c r="CL191" s="19" t="e">
        <f t="shared" si="559"/>
        <v>#DIV/0!</v>
      </c>
      <c r="CM191" s="19" t="e">
        <f t="shared" si="560"/>
        <v>#DIV/0!</v>
      </c>
      <c r="CN191" s="19" t="e">
        <f t="shared" si="561"/>
        <v>#DIV/0!</v>
      </c>
      <c r="CO191" s="19" t="e">
        <f t="shared" si="562"/>
        <v>#DIV/0!</v>
      </c>
      <c r="CP191" s="19" t="e">
        <f t="shared" si="563"/>
        <v>#DIV/0!</v>
      </c>
      <c r="CQ191" s="19" t="e">
        <f t="shared" si="564"/>
        <v>#DIV/0!</v>
      </c>
      <c r="CR191" s="19" t="e">
        <f t="shared" si="565"/>
        <v>#DIV/0!</v>
      </c>
      <c r="CS191" s="19" t="e">
        <f t="shared" si="566"/>
        <v>#DIV/0!</v>
      </c>
      <c r="CT191" s="19" t="e">
        <f t="shared" si="567"/>
        <v>#DIV/0!</v>
      </c>
      <c r="CU191" s="19" t="e">
        <f t="shared" si="568"/>
        <v>#DIV/0!</v>
      </c>
      <c r="CV191" s="19" t="e">
        <f t="shared" si="569"/>
        <v>#DIV/0!</v>
      </c>
      <c r="CW191" s="19" t="e">
        <f t="shared" si="570"/>
        <v>#DIV/0!</v>
      </c>
      <c r="CX191" s="19" t="e">
        <f t="shared" si="571"/>
        <v>#DIV/0!</v>
      </c>
      <c r="CY191" s="19" t="e">
        <f t="shared" si="572"/>
        <v>#DIV/0!</v>
      </c>
      <c r="CZ191" s="19" t="e">
        <f t="shared" si="573"/>
        <v>#DIV/0!</v>
      </c>
      <c r="DA191" s="19" t="e">
        <f t="shared" si="574"/>
        <v>#DIV/0!</v>
      </c>
      <c r="DB191" s="19" t="e">
        <f t="shared" si="575"/>
        <v>#DIV/0!</v>
      </c>
      <c r="DC191" s="19" t="e">
        <f t="shared" si="576"/>
        <v>#DIV/0!</v>
      </c>
      <c r="DD191" s="19"/>
      <c r="DE191" s="19"/>
      <c r="DF191" s="19" t="e">
        <f t="shared" si="607"/>
        <v>#DIV/0!</v>
      </c>
      <c r="DG191" s="19" t="e">
        <f t="shared" si="577"/>
        <v>#DIV/0!</v>
      </c>
      <c r="DH191" s="19" t="e">
        <f t="shared" si="577"/>
        <v>#DIV/0!</v>
      </c>
      <c r="DI191" s="19" t="e">
        <f t="shared" si="577"/>
        <v>#DIV/0!</v>
      </c>
      <c r="DJ191" s="19" t="e">
        <f t="shared" si="577"/>
        <v>#DIV/0!</v>
      </c>
      <c r="DK191" s="19" t="e">
        <f t="shared" si="577"/>
        <v>#DIV/0!</v>
      </c>
      <c r="DL191" s="19" t="e">
        <f t="shared" si="577"/>
        <v>#DIV/0!</v>
      </c>
      <c r="DM191" s="19" t="e">
        <f t="shared" si="577"/>
        <v>#DIV/0!</v>
      </c>
      <c r="DN191" s="19" t="e">
        <f t="shared" si="577"/>
        <v>#DIV/0!</v>
      </c>
      <c r="DO191" s="19" t="e">
        <f t="shared" si="577"/>
        <v>#DIV/0!</v>
      </c>
      <c r="DP191" s="19" t="e">
        <f t="shared" si="577"/>
        <v>#DIV/0!</v>
      </c>
      <c r="DQ191" s="19" t="e">
        <f t="shared" si="577"/>
        <v>#DIV/0!</v>
      </c>
      <c r="DR191" s="19" t="e">
        <f t="shared" si="577"/>
        <v>#DIV/0!</v>
      </c>
      <c r="DS191" s="19" t="e">
        <f t="shared" si="577"/>
        <v>#DIV/0!</v>
      </c>
      <c r="DT191" s="19" t="e">
        <f t="shared" si="577"/>
        <v>#DIV/0!</v>
      </c>
      <c r="DU191" s="19" t="e">
        <f t="shared" si="577"/>
        <v>#DIV/0!</v>
      </c>
      <c r="DV191" s="19" t="e">
        <f t="shared" si="577"/>
        <v>#DIV/0!</v>
      </c>
      <c r="DW191" s="19" t="e">
        <f t="shared" si="578"/>
        <v>#DIV/0!</v>
      </c>
      <c r="DX191" s="19" t="e">
        <f t="shared" si="578"/>
        <v>#DIV/0!</v>
      </c>
      <c r="DY191" s="19" t="e">
        <f t="shared" si="578"/>
        <v>#DIV/0!</v>
      </c>
      <c r="DZ191" s="19" t="e">
        <f t="shared" si="578"/>
        <v>#DIV/0!</v>
      </c>
      <c r="EA191" s="19" t="e">
        <f t="shared" si="579"/>
        <v>#DIV/0!</v>
      </c>
      <c r="EB191" s="19"/>
      <c r="EC191" s="19" t="e">
        <f t="shared" si="608"/>
        <v>#DIV/0!</v>
      </c>
      <c r="ED191" s="19" t="e">
        <f t="shared" si="580"/>
        <v>#DIV/0!</v>
      </c>
      <c r="EE191" s="19" t="e">
        <f t="shared" si="580"/>
        <v>#DIV/0!</v>
      </c>
      <c r="EF191" s="19" t="e">
        <f t="shared" si="580"/>
        <v>#DIV/0!</v>
      </c>
      <c r="EG191" s="19" t="e">
        <f t="shared" si="580"/>
        <v>#DIV/0!</v>
      </c>
      <c r="EH191" s="19" t="e">
        <f t="shared" si="580"/>
        <v>#DIV/0!</v>
      </c>
      <c r="EI191" s="19" t="e">
        <f t="shared" si="580"/>
        <v>#DIV/0!</v>
      </c>
      <c r="EJ191" s="19" t="e">
        <f t="shared" si="580"/>
        <v>#DIV/0!</v>
      </c>
      <c r="EK191" s="19" t="e">
        <f t="shared" si="580"/>
        <v>#DIV/0!</v>
      </c>
      <c r="EL191" s="19" t="e">
        <f t="shared" si="580"/>
        <v>#DIV/0!</v>
      </c>
      <c r="EM191" s="19" t="e">
        <f t="shared" si="580"/>
        <v>#DIV/0!</v>
      </c>
      <c r="EN191" s="19" t="e">
        <f t="shared" si="580"/>
        <v>#DIV/0!</v>
      </c>
      <c r="EO191" s="19" t="e">
        <f t="shared" si="580"/>
        <v>#DIV/0!</v>
      </c>
      <c r="EP191" s="19" t="e">
        <f t="shared" si="580"/>
        <v>#DIV/0!</v>
      </c>
      <c r="EQ191" s="19" t="e">
        <f t="shared" si="580"/>
        <v>#DIV/0!</v>
      </c>
      <c r="ER191" s="19" t="e">
        <f t="shared" si="580"/>
        <v>#DIV/0!</v>
      </c>
      <c r="ES191" s="19" t="e">
        <f t="shared" si="580"/>
        <v>#DIV/0!</v>
      </c>
      <c r="ET191" s="19" t="e">
        <f t="shared" si="581"/>
        <v>#DIV/0!</v>
      </c>
      <c r="EU191" s="19" t="e">
        <f t="shared" si="581"/>
        <v>#DIV/0!</v>
      </c>
      <c r="EV191" s="19" t="e">
        <f t="shared" si="581"/>
        <v>#DIV/0!</v>
      </c>
      <c r="EW191" s="19" t="e">
        <f t="shared" si="581"/>
        <v>#DIV/0!</v>
      </c>
      <c r="EX191" s="19"/>
      <c r="EY191" s="19"/>
      <c r="EZ191" s="19" t="e">
        <f t="shared" si="609"/>
        <v>#DIV/0!</v>
      </c>
      <c r="FA191" s="19" t="e">
        <f t="shared" si="582"/>
        <v>#DIV/0!</v>
      </c>
      <c r="FB191" s="19" t="e">
        <f t="shared" si="582"/>
        <v>#DIV/0!</v>
      </c>
      <c r="FC191" s="19" t="e">
        <f t="shared" si="582"/>
        <v>#DIV/0!</v>
      </c>
      <c r="FD191" s="19" t="e">
        <f t="shared" si="582"/>
        <v>#DIV/0!</v>
      </c>
      <c r="FE191" s="19" t="e">
        <f t="shared" si="582"/>
        <v>#DIV/0!</v>
      </c>
      <c r="FF191" s="19" t="e">
        <f t="shared" si="582"/>
        <v>#DIV/0!</v>
      </c>
      <c r="FG191" s="19" t="e">
        <f t="shared" si="582"/>
        <v>#DIV/0!</v>
      </c>
      <c r="FH191" s="19" t="e">
        <f t="shared" si="582"/>
        <v>#DIV/0!</v>
      </c>
      <c r="FI191" s="19" t="e">
        <f t="shared" si="582"/>
        <v>#DIV/0!</v>
      </c>
      <c r="FJ191" s="19" t="e">
        <f t="shared" si="582"/>
        <v>#DIV/0!</v>
      </c>
      <c r="FK191" s="19" t="e">
        <f t="shared" si="582"/>
        <v>#DIV/0!</v>
      </c>
      <c r="FL191" s="19" t="e">
        <f t="shared" si="582"/>
        <v>#DIV/0!</v>
      </c>
      <c r="FM191" s="19" t="e">
        <f t="shared" si="582"/>
        <v>#DIV/0!</v>
      </c>
      <c r="FN191" s="19" t="e">
        <f t="shared" si="582"/>
        <v>#DIV/0!</v>
      </c>
      <c r="FO191" s="19" t="e">
        <f t="shared" si="582"/>
        <v>#DIV/0!</v>
      </c>
      <c r="FP191" s="19" t="e">
        <f t="shared" ref="FP191:FP239" si="627">LN(BN191/BN190)</f>
        <v>#DIV/0!</v>
      </c>
      <c r="FQ191" s="19" t="e">
        <f t="shared" ref="FQ191:FQ239" si="628">LN(BO191/BO190)</f>
        <v>#DIV/0!</v>
      </c>
      <c r="FR191" s="19" t="e">
        <f t="shared" ref="FR191:FR239" si="629">LN(BP191/BP190)</f>
        <v>#DIV/0!</v>
      </c>
      <c r="FS191" s="19" t="e">
        <f t="shared" ref="FS191:FS239" si="630">LN(BQ191/BQ190)</f>
        <v>#DIV/0!</v>
      </c>
      <c r="FT191" s="19" t="e">
        <f t="shared" ref="FT191:FT239" si="631">LN(BR191/BR190)</f>
        <v>#DIV/0!</v>
      </c>
      <c r="FU191" s="19"/>
      <c r="FV191" s="16"/>
      <c r="FW191" s="19" t="e">
        <f t="shared" si="583"/>
        <v>#DIV/0!</v>
      </c>
      <c r="FX191" s="19">
        <f t="shared" si="610"/>
        <v>1</v>
      </c>
      <c r="FY191" s="19">
        <f t="shared" si="519"/>
        <v>1.4688539556746714</v>
      </c>
      <c r="FZ191" s="19"/>
      <c r="GA191" s="19" t="e">
        <f t="shared" si="584"/>
        <v>#DIV/0!</v>
      </c>
      <c r="GB191" s="19">
        <f t="shared" si="611"/>
        <v>1</v>
      </c>
      <c r="GC191" s="19">
        <f t="shared" si="520"/>
        <v>1.1249905034053567</v>
      </c>
      <c r="GD191" s="19"/>
      <c r="GE191" s="19" t="e">
        <f t="shared" si="585"/>
        <v>#DIV/0!</v>
      </c>
      <c r="GF191" s="19">
        <f t="shared" si="612"/>
        <v>1</v>
      </c>
      <c r="GG191" s="19">
        <f t="shared" si="521"/>
        <v>1.1042002324405289</v>
      </c>
      <c r="GI191" t="e">
        <f>#REF!</f>
        <v>#REF!</v>
      </c>
      <c r="GJ191" t="e">
        <f t="shared" si="586"/>
        <v>#REF!</v>
      </c>
      <c r="GK191">
        <f t="shared" si="587"/>
        <v>0</v>
      </c>
      <c r="GL191" s="3"/>
      <c r="GM191" s="3"/>
      <c r="GN191" s="8"/>
      <c r="GO191" s="5">
        <f t="shared" si="613"/>
        <v>13</v>
      </c>
      <c r="GP191" t="b">
        <f t="shared" si="588"/>
        <v>1</v>
      </c>
      <c r="GR191">
        <f t="shared" si="589"/>
        <v>331</v>
      </c>
      <c r="GS191" s="20">
        <v>0.17419990300070201</v>
      </c>
      <c r="GT191" s="20" t="e">
        <v>#REF!</v>
      </c>
      <c r="GU191" s="33"/>
      <c r="GV191" s="31">
        <f t="shared" ca="1" si="522"/>
        <v>1998</v>
      </c>
      <c r="GW191" s="12">
        <f t="shared" ca="1" si="590"/>
        <v>1.3216703531853558</v>
      </c>
      <c r="GX191" s="19">
        <f t="shared" ca="1" si="591"/>
        <v>0.96921047468197963</v>
      </c>
      <c r="GY191" s="71">
        <f t="shared" ca="1" si="592"/>
        <v>1.2809750347691118</v>
      </c>
      <c r="GZ191" s="11">
        <f t="shared" ca="1" si="523"/>
        <v>1998</v>
      </c>
      <c r="HA191" s="12">
        <f t="shared" ca="1" si="524"/>
        <v>1.578704558036538</v>
      </c>
      <c r="HB191" s="12">
        <f t="shared" ca="1" si="525"/>
        <v>0.83718663283593731</v>
      </c>
      <c r="HC191" s="12">
        <f t="shared" ca="1" si="526"/>
        <v>0.96921047468197963</v>
      </c>
      <c r="HD191" s="72">
        <f t="shared" ca="1" si="527"/>
        <v>1.2809750347691118</v>
      </c>
      <c r="HE191">
        <f t="shared" ca="1" si="593"/>
        <v>1998</v>
      </c>
      <c r="HF191" s="12">
        <f t="shared" ca="1" si="528"/>
        <v>0.96921047468197963</v>
      </c>
      <c r="HG191" s="12">
        <f t="shared" ca="1" si="529"/>
        <v>0.93807931162090008</v>
      </c>
      <c r="HH191" s="12">
        <f t="shared" ca="1" si="530"/>
        <v>0.89244760273986734</v>
      </c>
      <c r="HJ191" s="17"/>
      <c r="HL191" s="18">
        <f t="shared" si="594"/>
        <v>1962</v>
      </c>
      <c r="HM191" s="9">
        <f t="shared" si="531"/>
        <v>7.5308170428653129E-7</v>
      </c>
      <c r="HN191" s="9">
        <f t="shared" si="532"/>
        <v>0</v>
      </c>
      <c r="HO191" s="9">
        <f t="shared" si="533"/>
        <v>1.1607609378337578</v>
      </c>
      <c r="HP191" s="9">
        <f t="shared" si="534"/>
        <v>1.2155248250293642</v>
      </c>
      <c r="HQ191" s="9">
        <f t="shared" si="535"/>
        <v>1.4594016179506626</v>
      </c>
      <c r="HR191" s="9">
        <f t="shared" si="595"/>
        <v>1.5506848284805697E-6</v>
      </c>
      <c r="HS191" s="9">
        <f t="shared" si="536"/>
        <v>0</v>
      </c>
      <c r="HT191" s="9"/>
      <c r="HU191" s="9">
        <f t="shared" si="537"/>
        <v>1.410933735861299</v>
      </c>
      <c r="HV191" s="23">
        <f t="shared" si="596"/>
        <v>2.0591189769371527</v>
      </c>
      <c r="HX191" s="8"/>
      <c r="HY191" s="5">
        <f t="shared" si="614"/>
        <v>13</v>
      </c>
      <c r="HZ191" t="b">
        <f t="shared" si="597"/>
        <v>1</v>
      </c>
      <c r="IB191">
        <f t="shared" si="598"/>
        <v>331</v>
      </c>
      <c r="IC191" s="20">
        <v>0.14574138194480829</v>
      </c>
      <c r="ID191" s="20" t="e">
        <v>#REF!</v>
      </c>
      <c r="IE191" s="11"/>
      <c r="IF191">
        <f t="shared" ca="1" si="599"/>
        <v>1998</v>
      </c>
      <c r="IG191" s="12">
        <f t="shared" ca="1" si="600"/>
        <v>1.0625060053656905</v>
      </c>
      <c r="IH191" s="19">
        <f t="shared" ca="1" si="601"/>
        <v>0.96297343205636821</v>
      </c>
      <c r="II191" s="19">
        <f t="shared" ca="1" si="602"/>
        <v>1.023164467686253</v>
      </c>
      <c r="IJ191" s="11">
        <f t="shared" ca="1" si="538"/>
        <v>1998</v>
      </c>
      <c r="IK191" s="12">
        <f t="shared" ca="1" si="539"/>
        <v>1.1173755931908225</v>
      </c>
      <c r="IL191" s="12">
        <f t="shared" ca="1" si="540"/>
        <v>0.95089423094660208</v>
      </c>
      <c r="IM191" s="12">
        <f t="shared" ca="1" si="541"/>
        <v>0.96297343205636821</v>
      </c>
      <c r="IN191" s="12">
        <f t="shared" ca="1" si="542"/>
        <v>1.023164467686253</v>
      </c>
      <c r="IO191">
        <f t="shared" ca="1" si="603"/>
        <v>1998</v>
      </c>
      <c r="IP191" s="12">
        <f t="shared" ca="1" si="604"/>
        <v>0.96297343205636821</v>
      </c>
      <c r="IQ191" s="12">
        <f t="shared" ca="1" si="543"/>
        <v>0.96790667852168932</v>
      </c>
      <c r="IR191" s="12">
        <f t="shared" ca="1" si="544"/>
        <v>0.98242346297158434</v>
      </c>
    </row>
    <row r="192" spans="1:252" hidden="1" x14ac:dyDescent="0.2">
      <c r="A192" t="s">
        <v>63</v>
      </c>
      <c r="B192" s="1">
        <f t="shared" si="605"/>
        <v>1963</v>
      </c>
      <c r="C192">
        <f t="shared" si="545"/>
        <v>0</v>
      </c>
      <c r="D192">
        <f t="shared" ref="D192:R192" si="632">D272+D353</f>
        <v>0</v>
      </c>
      <c r="E192">
        <f t="shared" si="632"/>
        <v>0</v>
      </c>
      <c r="F192">
        <f t="shared" si="632"/>
        <v>0</v>
      </c>
      <c r="G192">
        <f t="shared" si="632"/>
        <v>0</v>
      </c>
      <c r="H192">
        <f t="shared" si="632"/>
        <v>0</v>
      </c>
      <c r="I192">
        <f t="shared" si="632"/>
        <v>0</v>
      </c>
      <c r="J192">
        <f t="shared" si="632"/>
        <v>0</v>
      </c>
      <c r="K192">
        <f t="shared" si="632"/>
        <v>0</v>
      </c>
      <c r="L192">
        <f t="shared" si="632"/>
        <v>0</v>
      </c>
      <c r="M192">
        <f t="shared" si="632"/>
        <v>0</v>
      </c>
      <c r="N192">
        <f t="shared" si="632"/>
        <v>0</v>
      </c>
      <c r="O192">
        <f t="shared" si="632"/>
        <v>0</v>
      </c>
      <c r="P192">
        <f t="shared" si="632"/>
        <v>0</v>
      </c>
      <c r="Q192">
        <f t="shared" si="632"/>
        <v>0</v>
      </c>
      <c r="R192">
        <f t="shared" si="632"/>
        <v>0</v>
      </c>
      <c r="S192">
        <f t="shared" si="624"/>
        <v>0</v>
      </c>
      <c r="T192">
        <f t="shared" si="624"/>
        <v>0</v>
      </c>
      <c r="U192">
        <f t="shared" si="624"/>
        <v>0</v>
      </c>
      <c r="V192">
        <f t="shared" si="624"/>
        <v>0</v>
      </c>
      <c r="W192">
        <f t="shared" si="624"/>
        <v>0</v>
      </c>
      <c r="X192">
        <f t="shared" si="624"/>
        <v>0</v>
      </c>
      <c r="AX192">
        <f t="shared" si="494"/>
        <v>0</v>
      </c>
      <c r="AY192">
        <f t="shared" si="495"/>
        <v>0</v>
      </c>
      <c r="AZ192">
        <f t="shared" si="496"/>
        <v>0</v>
      </c>
      <c r="BA192">
        <f t="shared" si="497"/>
        <v>0</v>
      </c>
      <c r="BB192">
        <f t="shared" si="498"/>
        <v>0</v>
      </c>
      <c r="BC192">
        <f t="shared" si="499"/>
        <v>0</v>
      </c>
      <c r="BD192">
        <f t="shared" si="500"/>
        <v>0</v>
      </c>
      <c r="BE192">
        <f t="shared" si="501"/>
        <v>0</v>
      </c>
      <c r="BF192">
        <f t="shared" si="502"/>
        <v>0</v>
      </c>
      <c r="BG192">
        <f t="shared" si="503"/>
        <v>0</v>
      </c>
      <c r="BH192">
        <f t="shared" si="504"/>
        <v>0</v>
      </c>
      <c r="BI192">
        <f t="shared" si="505"/>
        <v>0</v>
      </c>
      <c r="BJ192">
        <f t="shared" si="506"/>
        <v>0</v>
      </c>
      <c r="BK192">
        <f t="shared" si="507"/>
        <v>0</v>
      </c>
      <c r="BL192">
        <f t="shared" si="508"/>
        <v>0</v>
      </c>
      <c r="BM192">
        <f t="shared" si="509"/>
        <v>0</v>
      </c>
      <c r="BN192">
        <f t="shared" si="510"/>
        <v>0</v>
      </c>
      <c r="BO192">
        <f t="shared" si="511"/>
        <v>0</v>
      </c>
      <c r="BP192">
        <f t="shared" si="512"/>
        <v>0</v>
      </c>
      <c r="BQ192">
        <f t="shared" si="513"/>
        <v>0</v>
      </c>
      <c r="BR192">
        <f t="shared" si="514"/>
        <v>0</v>
      </c>
      <c r="BS192">
        <f t="shared" si="515"/>
        <v>0</v>
      </c>
      <c r="BU192" s="28"/>
      <c r="BV192" s="9">
        <f t="shared" si="516"/>
        <v>1.0640052694689878E-6</v>
      </c>
      <c r="BW192" s="9">
        <f t="shared" si="548"/>
        <v>0</v>
      </c>
      <c r="BX192" s="9">
        <f t="shared" si="549"/>
        <v>1.1249905034053567</v>
      </c>
      <c r="BY192" s="9">
        <f t="shared" si="550"/>
        <v>1.1042002324405289</v>
      </c>
      <c r="BZ192" s="9">
        <f t="shared" si="551"/>
        <v>1.4688539556746714</v>
      </c>
      <c r="CA192" s="9">
        <f t="shared" si="517"/>
        <v>1.9414181549586678E-6</v>
      </c>
      <c r="CB192" s="9">
        <f t="shared" si="552"/>
        <v>0</v>
      </c>
      <c r="CC192" s="9"/>
      <c r="CD192" s="9">
        <f t="shared" si="553"/>
        <v>1.2422147753535824</v>
      </c>
      <c r="CE192" s="23">
        <f t="shared" si="554"/>
        <v>1.8246320865756327</v>
      </c>
      <c r="CG192" s="35"/>
      <c r="CH192">
        <f t="shared" si="555"/>
        <v>1963</v>
      </c>
      <c r="CI192" s="19" t="e">
        <f t="shared" si="556"/>
        <v>#DIV/0!</v>
      </c>
      <c r="CJ192" s="19" t="e">
        <f t="shared" si="557"/>
        <v>#DIV/0!</v>
      </c>
      <c r="CK192" s="19" t="e">
        <f t="shared" si="558"/>
        <v>#DIV/0!</v>
      </c>
      <c r="CL192" s="19" t="e">
        <f t="shared" si="559"/>
        <v>#DIV/0!</v>
      </c>
      <c r="CM192" s="19" t="e">
        <f t="shared" si="560"/>
        <v>#DIV/0!</v>
      </c>
      <c r="CN192" s="19" t="e">
        <f t="shared" si="561"/>
        <v>#DIV/0!</v>
      </c>
      <c r="CO192" s="19" t="e">
        <f t="shared" si="562"/>
        <v>#DIV/0!</v>
      </c>
      <c r="CP192" s="19" t="e">
        <f t="shared" si="563"/>
        <v>#DIV/0!</v>
      </c>
      <c r="CQ192" s="19" t="e">
        <f t="shared" si="564"/>
        <v>#DIV/0!</v>
      </c>
      <c r="CR192" s="19" t="e">
        <f t="shared" si="565"/>
        <v>#DIV/0!</v>
      </c>
      <c r="CS192" s="19" t="e">
        <f t="shared" si="566"/>
        <v>#DIV/0!</v>
      </c>
      <c r="CT192" s="19" t="e">
        <f t="shared" si="567"/>
        <v>#DIV/0!</v>
      </c>
      <c r="CU192" s="19" t="e">
        <f t="shared" si="568"/>
        <v>#DIV/0!</v>
      </c>
      <c r="CV192" s="19" t="e">
        <f t="shared" si="569"/>
        <v>#DIV/0!</v>
      </c>
      <c r="CW192" s="19" t="e">
        <f t="shared" si="570"/>
        <v>#DIV/0!</v>
      </c>
      <c r="CX192" s="19" t="e">
        <f t="shared" si="571"/>
        <v>#DIV/0!</v>
      </c>
      <c r="CY192" s="19" t="e">
        <f t="shared" si="572"/>
        <v>#DIV/0!</v>
      </c>
      <c r="CZ192" s="19" t="e">
        <f t="shared" si="573"/>
        <v>#DIV/0!</v>
      </c>
      <c r="DA192" s="19" t="e">
        <f t="shared" si="574"/>
        <v>#DIV/0!</v>
      </c>
      <c r="DB192" s="19" t="e">
        <f t="shared" si="575"/>
        <v>#DIV/0!</v>
      </c>
      <c r="DC192" s="19" t="e">
        <f t="shared" si="576"/>
        <v>#DIV/0!</v>
      </c>
      <c r="DD192" s="19"/>
      <c r="DE192" s="19"/>
      <c r="DF192" s="19" t="e">
        <f t="shared" si="607"/>
        <v>#DIV/0!</v>
      </c>
      <c r="DG192" s="19" t="e">
        <f t="shared" si="577"/>
        <v>#DIV/0!</v>
      </c>
      <c r="DH192" s="19" t="e">
        <f t="shared" si="577"/>
        <v>#DIV/0!</v>
      </c>
      <c r="DI192" s="19" t="e">
        <f t="shared" si="577"/>
        <v>#DIV/0!</v>
      </c>
      <c r="DJ192" s="19" t="e">
        <f t="shared" si="577"/>
        <v>#DIV/0!</v>
      </c>
      <c r="DK192" s="19" t="e">
        <f t="shared" si="577"/>
        <v>#DIV/0!</v>
      </c>
      <c r="DL192" s="19" t="e">
        <f t="shared" si="577"/>
        <v>#DIV/0!</v>
      </c>
      <c r="DM192" s="19" t="e">
        <f t="shared" si="577"/>
        <v>#DIV/0!</v>
      </c>
      <c r="DN192" s="19" t="e">
        <f t="shared" si="577"/>
        <v>#DIV/0!</v>
      </c>
      <c r="DO192" s="19" t="e">
        <f t="shared" si="577"/>
        <v>#DIV/0!</v>
      </c>
      <c r="DP192" s="19" t="e">
        <f t="shared" si="577"/>
        <v>#DIV/0!</v>
      </c>
      <c r="DQ192" s="19" t="e">
        <f t="shared" si="577"/>
        <v>#DIV/0!</v>
      </c>
      <c r="DR192" s="19" t="e">
        <f t="shared" si="577"/>
        <v>#DIV/0!</v>
      </c>
      <c r="DS192" s="19" t="e">
        <f t="shared" si="577"/>
        <v>#DIV/0!</v>
      </c>
      <c r="DT192" s="19" t="e">
        <f t="shared" si="577"/>
        <v>#DIV/0!</v>
      </c>
      <c r="DU192" s="19" t="e">
        <f t="shared" si="577"/>
        <v>#DIV/0!</v>
      </c>
      <c r="DV192" s="19" t="e">
        <f t="shared" si="577"/>
        <v>#DIV/0!</v>
      </c>
      <c r="DW192" s="19" t="e">
        <f t="shared" si="578"/>
        <v>#DIV/0!</v>
      </c>
      <c r="DX192" s="19" t="e">
        <f t="shared" si="578"/>
        <v>#DIV/0!</v>
      </c>
      <c r="DY192" s="19" t="e">
        <f t="shared" si="578"/>
        <v>#DIV/0!</v>
      </c>
      <c r="DZ192" s="19" t="e">
        <f t="shared" si="578"/>
        <v>#DIV/0!</v>
      </c>
      <c r="EA192" s="19" t="e">
        <f t="shared" si="579"/>
        <v>#DIV/0!</v>
      </c>
      <c r="EB192" s="19"/>
      <c r="EC192" s="19" t="e">
        <f t="shared" si="608"/>
        <v>#DIV/0!</v>
      </c>
      <c r="ED192" s="19" t="e">
        <f t="shared" si="580"/>
        <v>#DIV/0!</v>
      </c>
      <c r="EE192" s="19" t="e">
        <f t="shared" si="580"/>
        <v>#DIV/0!</v>
      </c>
      <c r="EF192" s="19" t="e">
        <f t="shared" si="580"/>
        <v>#DIV/0!</v>
      </c>
      <c r="EG192" s="19" t="e">
        <f t="shared" si="580"/>
        <v>#DIV/0!</v>
      </c>
      <c r="EH192" s="19" t="e">
        <f t="shared" si="580"/>
        <v>#DIV/0!</v>
      </c>
      <c r="EI192" s="19" t="e">
        <f t="shared" si="580"/>
        <v>#DIV/0!</v>
      </c>
      <c r="EJ192" s="19" t="e">
        <f t="shared" si="580"/>
        <v>#DIV/0!</v>
      </c>
      <c r="EK192" s="19" t="e">
        <f t="shared" si="580"/>
        <v>#DIV/0!</v>
      </c>
      <c r="EL192" s="19" t="e">
        <f t="shared" si="580"/>
        <v>#DIV/0!</v>
      </c>
      <c r="EM192" s="19" t="e">
        <f t="shared" si="580"/>
        <v>#DIV/0!</v>
      </c>
      <c r="EN192" s="19" t="e">
        <f t="shared" si="580"/>
        <v>#DIV/0!</v>
      </c>
      <c r="EO192" s="19" t="e">
        <f t="shared" si="580"/>
        <v>#DIV/0!</v>
      </c>
      <c r="EP192" s="19" t="e">
        <f t="shared" si="580"/>
        <v>#DIV/0!</v>
      </c>
      <c r="EQ192" s="19" t="e">
        <f t="shared" si="580"/>
        <v>#DIV/0!</v>
      </c>
      <c r="ER192" s="19" t="e">
        <f t="shared" si="580"/>
        <v>#DIV/0!</v>
      </c>
      <c r="ES192" s="19" t="e">
        <f t="shared" si="580"/>
        <v>#DIV/0!</v>
      </c>
      <c r="ET192" s="19" t="e">
        <f t="shared" si="581"/>
        <v>#DIV/0!</v>
      </c>
      <c r="EU192" s="19" t="e">
        <f t="shared" si="581"/>
        <v>#DIV/0!</v>
      </c>
      <c r="EV192" s="19" t="e">
        <f t="shared" si="581"/>
        <v>#DIV/0!</v>
      </c>
      <c r="EW192" s="19" t="e">
        <f t="shared" si="581"/>
        <v>#DIV/0!</v>
      </c>
      <c r="EX192" s="19"/>
      <c r="EY192" s="19"/>
      <c r="EZ192" s="19" t="e">
        <f t="shared" si="609"/>
        <v>#DIV/0!</v>
      </c>
      <c r="FA192" s="19" t="e">
        <f t="shared" ref="FA192:FA239" si="633">LN(AY192/AY191)</f>
        <v>#DIV/0!</v>
      </c>
      <c r="FB192" s="19" t="e">
        <f t="shared" ref="FB192:FB239" si="634">LN(AZ192/AZ191)</f>
        <v>#DIV/0!</v>
      </c>
      <c r="FC192" s="19" t="e">
        <f t="shared" ref="FC192:FC239" si="635">LN(BA192/BA191)</f>
        <v>#DIV/0!</v>
      </c>
      <c r="FD192" s="19" t="e">
        <f t="shared" ref="FD192:FD239" si="636">LN(BB192/BB191)</f>
        <v>#DIV/0!</v>
      </c>
      <c r="FE192" s="19" t="e">
        <f t="shared" ref="FE192:FE239" si="637">LN(BC192/BC191)</f>
        <v>#DIV/0!</v>
      </c>
      <c r="FF192" s="19" t="e">
        <f t="shared" ref="FF192:FF239" si="638">LN(BD192/BD191)</f>
        <v>#DIV/0!</v>
      </c>
      <c r="FG192" s="19" t="e">
        <f t="shared" ref="FG192:FG239" si="639">LN(BE192/BE191)</f>
        <v>#DIV/0!</v>
      </c>
      <c r="FH192" s="19" t="e">
        <f t="shared" ref="FH192:FH239" si="640">LN(BF192/BF191)</f>
        <v>#DIV/0!</v>
      </c>
      <c r="FI192" s="19" t="e">
        <f t="shared" ref="FI192:FI239" si="641">LN(BG192/BG191)</f>
        <v>#DIV/0!</v>
      </c>
      <c r="FJ192" s="19" t="e">
        <f t="shared" ref="FJ192:FJ239" si="642">LN(BH192/BH191)</f>
        <v>#DIV/0!</v>
      </c>
      <c r="FK192" s="19" t="e">
        <f t="shared" ref="FK192:FK239" si="643">LN(BI192/BI191)</f>
        <v>#DIV/0!</v>
      </c>
      <c r="FL192" s="19" t="e">
        <f t="shared" ref="FL192:FL239" si="644">LN(BJ192/BJ191)</f>
        <v>#DIV/0!</v>
      </c>
      <c r="FM192" s="19" t="e">
        <f t="shared" ref="FM192:FM239" si="645">LN(BK192/BK191)</f>
        <v>#DIV/0!</v>
      </c>
      <c r="FN192" s="19" t="e">
        <f t="shared" ref="FN192:FN239" si="646">LN(BL192/BL191)</f>
        <v>#DIV/0!</v>
      </c>
      <c r="FO192" s="19" t="e">
        <f t="shared" ref="FO192:FO239" si="647">LN(BM192/BM191)</f>
        <v>#DIV/0!</v>
      </c>
      <c r="FP192" s="19" t="e">
        <f t="shared" si="627"/>
        <v>#DIV/0!</v>
      </c>
      <c r="FQ192" s="19" t="e">
        <f t="shared" si="628"/>
        <v>#DIV/0!</v>
      </c>
      <c r="FR192" s="19" t="e">
        <f t="shared" si="629"/>
        <v>#DIV/0!</v>
      </c>
      <c r="FS192" s="19" t="e">
        <f t="shared" si="630"/>
        <v>#DIV/0!</v>
      </c>
      <c r="FT192" s="19" t="e">
        <f t="shared" si="631"/>
        <v>#DIV/0!</v>
      </c>
      <c r="FU192" s="19"/>
      <c r="FV192" s="16"/>
      <c r="FW192" s="19" t="e">
        <f t="shared" si="583"/>
        <v>#DIV/0!</v>
      </c>
      <c r="FX192" s="19">
        <f t="shared" si="610"/>
        <v>1</v>
      </c>
      <c r="FY192" s="19">
        <f t="shared" si="519"/>
        <v>1.4688539556746714</v>
      </c>
      <c r="FZ192" s="19"/>
      <c r="GA192" s="19" t="e">
        <f t="shared" si="584"/>
        <v>#DIV/0!</v>
      </c>
      <c r="GB192" s="19">
        <f t="shared" si="611"/>
        <v>1</v>
      </c>
      <c r="GC192" s="19">
        <f t="shared" si="520"/>
        <v>1.1249905034053567</v>
      </c>
      <c r="GD192" s="19"/>
      <c r="GE192" s="19" t="e">
        <f t="shared" si="585"/>
        <v>#DIV/0!</v>
      </c>
      <c r="GF192" s="19">
        <f t="shared" si="612"/>
        <v>1</v>
      </c>
      <c r="GG192" s="19">
        <f t="shared" si="521"/>
        <v>1.1042002324405289</v>
      </c>
      <c r="GI192" t="e">
        <f>#REF!</f>
        <v>#REF!</v>
      </c>
      <c r="GJ192" t="e">
        <f t="shared" si="586"/>
        <v>#REF!</v>
      </c>
      <c r="GK192">
        <f t="shared" si="587"/>
        <v>0</v>
      </c>
      <c r="GL192" s="3"/>
      <c r="GM192" s="3"/>
      <c r="GN192" s="8"/>
      <c r="GO192" s="5">
        <f t="shared" si="613"/>
        <v>14</v>
      </c>
      <c r="GP192" t="b">
        <f t="shared" si="588"/>
        <v>1</v>
      </c>
      <c r="GR192">
        <f t="shared" si="589"/>
        <v>332</v>
      </c>
      <c r="GS192" s="20">
        <v>2.3519422829693024E-2</v>
      </c>
      <c r="GT192" s="20" t="e">
        <v>#REF!</v>
      </c>
      <c r="GU192" s="33"/>
      <c r="GV192" s="31">
        <f t="shared" ca="1" si="522"/>
        <v>1999</v>
      </c>
      <c r="GW192" s="12">
        <f t="shared" ca="1" si="590"/>
        <v>1.3409971501039379</v>
      </c>
      <c r="GX192" s="19">
        <f t="shared" ca="1" si="591"/>
        <v>0.97207587601915546</v>
      </c>
      <c r="GY192" s="71">
        <f t="shared" ca="1" si="592"/>
        <v>1.3035489682462671</v>
      </c>
      <c r="GZ192" s="11">
        <f t="shared" ca="1" si="523"/>
        <v>1999</v>
      </c>
      <c r="HA192" s="12">
        <f t="shared" ca="1" si="524"/>
        <v>1.6664206188103585</v>
      </c>
      <c r="HB192" s="12">
        <f t="shared" ca="1" si="525"/>
        <v>0.80471708941123332</v>
      </c>
      <c r="HC192" s="12">
        <f t="shared" ca="1" si="526"/>
        <v>0.97207587601915546</v>
      </c>
      <c r="HD192" s="72">
        <f t="shared" ca="1" si="527"/>
        <v>1.3035489682462671</v>
      </c>
      <c r="HE192">
        <f t="shared" ca="1" si="593"/>
        <v>1999</v>
      </c>
      <c r="HF192" s="12">
        <f t="shared" ca="1" si="528"/>
        <v>0.97207587601915546</v>
      </c>
      <c r="HG192" s="12">
        <f t="shared" ca="1" si="529"/>
        <v>0.92596856638698877</v>
      </c>
      <c r="HH192" s="12">
        <f t="shared" ca="1" si="530"/>
        <v>0.86905443513178504</v>
      </c>
      <c r="HJ192" s="17"/>
      <c r="HL192" s="18">
        <f t="shared" si="594"/>
        <v>1963</v>
      </c>
      <c r="HM192" s="9">
        <f t="shared" si="531"/>
        <v>7.5308170428653129E-7</v>
      </c>
      <c r="HN192" s="9">
        <f t="shared" si="532"/>
        <v>0</v>
      </c>
      <c r="HO192" s="9">
        <f t="shared" si="533"/>
        <v>1.1607609378337578</v>
      </c>
      <c r="HP192" s="9">
        <f t="shared" si="534"/>
        <v>1.2155248250293642</v>
      </c>
      <c r="HQ192" s="9">
        <f t="shared" si="535"/>
        <v>1.4594016179506626</v>
      </c>
      <c r="HR192" s="9">
        <f t="shared" si="595"/>
        <v>1.5506848284805697E-6</v>
      </c>
      <c r="HS192" s="9">
        <f t="shared" si="536"/>
        <v>0</v>
      </c>
      <c r="HT192" s="9"/>
      <c r="HU192" s="9">
        <f t="shared" si="537"/>
        <v>1.410933735861299</v>
      </c>
      <c r="HV192" s="23">
        <f t="shared" si="596"/>
        <v>2.0591189769371527</v>
      </c>
      <c r="HX192" s="8"/>
      <c r="HY192" s="5">
        <f t="shared" si="614"/>
        <v>14</v>
      </c>
      <c r="HZ192" t="b">
        <f t="shared" si="597"/>
        <v>1</v>
      </c>
      <c r="IB192">
        <f t="shared" si="598"/>
        <v>332</v>
      </c>
      <c r="IC192" s="20">
        <v>2.2071413704736375E-2</v>
      </c>
      <c r="ID192" s="20" t="e">
        <v>#REF!</v>
      </c>
      <c r="IE192" s="11"/>
      <c r="IF192">
        <f t="shared" ca="1" si="599"/>
        <v>1999</v>
      </c>
      <c r="IG192" s="12">
        <f t="shared" ca="1" si="600"/>
        <v>1.0780430398016869</v>
      </c>
      <c r="IH192" s="19">
        <f t="shared" ca="1" si="601"/>
        <v>0.96582039402382369</v>
      </c>
      <c r="II192" s="19">
        <f t="shared" ca="1" si="602"/>
        <v>1.0411951443214942</v>
      </c>
      <c r="IJ192" s="11">
        <f t="shared" ca="1" si="538"/>
        <v>1999</v>
      </c>
      <c r="IK192" s="12">
        <f t="shared" ca="1" si="539"/>
        <v>1.1794592711916061</v>
      </c>
      <c r="IL192" s="12">
        <f t="shared" ca="1" si="540"/>
        <v>0.9140146388544147</v>
      </c>
      <c r="IM192" s="12">
        <f t="shared" ca="1" si="541"/>
        <v>0.96582039402382369</v>
      </c>
      <c r="IN192" s="12">
        <f t="shared" ca="1" si="542"/>
        <v>1.0411951443214942</v>
      </c>
      <c r="IO192">
        <f t="shared" ca="1" si="603"/>
        <v>1999</v>
      </c>
      <c r="IP192" s="12">
        <f t="shared" ca="1" si="604"/>
        <v>0.96582039402382369</v>
      </c>
      <c r="IQ192" s="12">
        <f t="shared" ca="1" si="543"/>
        <v>0.95541085748762022</v>
      </c>
      <c r="IR192" s="12">
        <f t="shared" ca="1" si="544"/>
        <v>0.9566718147394071</v>
      </c>
    </row>
    <row r="193" spans="1:252" hidden="1" x14ac:dyDescent="0.2">
      <c r="A193" t="s">
        <v>63</v>
      </c>
      <c r="B193" s="1">
        <f t="shared" si="605"/>
        <v>1964</v>
      </c>
      <c r="C193">
        <f t="shared" si="545"/>
        <v>0</v>
      </c>
      <c r="D193">
        <f t="shared" ref="D193:R193" si="648">D273+D354</f>
        <v>0</v>
      </c>
      <c r="E193">
        <f t="shared" si="648"/>
        <v>0</v>
      </c>
      <c r="F193">
        <f t="shared" si="648"/>
        <v>0</v>
      </c>
      <c r="G193">
        <f t="shared" si="648"/>
        <v>0</v>
      </c>
      <c r="H193">
        <f t="shared" si="648"/>
        <v>0</v>
      </c>
      <c r="I193">
        <f t="shared" si="648"/>
        <v>0</v>
      </c>
      <c r="J193">
        <f t="shared" si="648"/>
        <v>0</v>
      </c>
      <c r="K193">
        <f t="shared" si="648"/>
        <v>0</v>
      </c>
      <c r="L193">
        <f t="shared" si="648"/>
        <v>0</v>
      </c>
      <c r="M193">
        <f t="shared" si="648"/>
        <v>0</v>
      </c>
      <c r="N193">
        <f t="shared" si="648"/>
        <v>0</v>
      </c>
      <c r="O193">
        <f t="shared" si="648"/>
        <v>0</v>
      </c>
      <c r="P193">
        <f t="shared" si="648"/>
        <v>0</v>
      </c>
      <c r="Q193">
        <f t="shared" si="648"/>
        <v>0</v>
      </c>
      <c r="R193">
        <f t="shared" si="648"/>
        <v>0</v>
      </c>
      <c r="S193">
        <f t="shared" si="624"/>
        <v>0</v>
      </c>
      <c r="T193">
        <f t="shared" si="624"/>
        <v>0</v>
      </c>
      <c r="U193">
        <f t="shared" si="624"/>
        <v>0</v>
      </c>
      <c r="V193">
        <f t="shared" si="624"/>
        <v>0</v>
      </c>
      <c r="W193">
        <f t="shared" si="624"/>
        <v>0</v>
      </c>
      <c r="X193">
        <f t="shared" si="624"/>
        <v>0</v>
      </c>
      <c r="AX193">
        <f t="shared" si="494"/>
        <v>0</v>
      </c>
      <c r="AY193">
        <f t="shared" si="495"/>
        <v>0</v>
      </c>
      <c r="AZ193">
        <f t="shared" si="496"/>
        <v>0</v>
      </c>
      <c r="BA193">
        <f t="shared" si="497"/>
        <v>0</v>
      </c>
      <c r="BB193">
        <f t="shared" si="498"/>
        <v>0</v>
      </c>
      <c r="BC193">
        <f t="shared" si="499"/>
        <v>0</v>
      </c>
      <c r="BD193">
        <f t="shared" si="500"/>
        <v>0</v>
      </c>
      <c r="BE193">
        <f t="shared" si="501"/>
        <v>0</v>
      </c>
      <c r="BF193">
        <f t="shared" si="502"/>
        <v>0</v>
      </c>
      <c r="BG193">
        <f t="shared" si="503"/>
        <v>0</v>
      </c>
      <c r="BH193">
        <f t="shared" si="504"/>
        <v>0</v>
      </c>
      <c r="BI193">
        <f t="shared" si="505"/>
        <v>0</v>
      </c>
      <c r="BJ193">
        <f t="shared" si="506"/>
        <v>0</v>
      </c>
      <c r="BK193">
        <f t="shared" si="507"/>
        <v>0</v>
      </c>
      <c r="BL193">
        <f t="shared" si="508"/>
        <v>0</v>
      </c>
      <c r="BM193">
        <f t="shared" si="509"/>
        <v>0</v>
      </c>
      <c r="BN193">
        <f t="shared" si="510"/>
        <v>0</v>
      </c>
      <c r="BO193">
        <f t="shared" si="511"/>
        <v>0</v>
      </c>
      <c r="BP193">
        <f t="shared" si="512"/>
        <v>0</v>
      </c>
      <c r="BQ193">
        <f t="shared" si="513"/>
        <v>0</v>
      </c>
      <c r="BR193">
        <f t="shared" si="514"/>
        <v>0</v>
      </c>
      <c r="BS193">
        <f t="shared" si="515"/>
        <v>0</v>
      </c>
      <c r="BU193" s="28"/>
      <c r="BV193" s="9">
        <f t="shared" si="516"/>
        <v>1.0640052694689878E-6</v>
      </c>
      <c r="BW193" s="9">
        <f t="shared" si="548"/>
        <v>0</v>
      </c>
      <c r="BX193" s="9">
        <f t="shared" si="549"/>
        <v>1.1249905034053567</v>
      </c>
      <c r="BY193" s="9">
        <f t="shared" si="550"/>
        <v>1.1042002324405289</v>
      </c>
      <c r="BZ193" s="9">
        <f t="shared" si="551"/>
        <v>1.4688539556746714</v>
      </c>
      <c r="CA193" s="9">
        <f t="shared" si="517"/>
        <v>1.9414181549586678E-6</v>
      </c>
      <c r="CB193" s="9">
        <f t="shared" si="552"/>
        <v>0</v>
      </c>
      <c r="CC193" s="9"/>
      <c r="CD193" s="9">
        <f t="shared" si="553"/>
        <v>1.2422147753535824</v>
      </c>
      <c r="CE193" s="23">
        <f t="shared" si="554"/>
        <v>1.8246320865756327</v>
      </c>
      <c r="CG193" s="35"/>
      <c r="CH193">
        <f t="shared" si="555"/>
        <v>1964</v>
      </c>
      <c r="CI193" s="19" t="e">
        <f t="shared" si="556"/>
        <v>#DIV/0!</v>
      </c>
      <c r="CJ193" s="19" t="e">
        <f t="shared" ref="CJ193:CX193" si="649">D193/$X193</f>
        <v>#DIV/0!</v>
      </c>
      <c r="CK193" s="19" t="e">
        <f t="shared" si="649"/>
        <v>#DIV/0!</v>
      </c>
      <c r="CL193" s="19" t="e">
        <f t="shared" si="649"/>
        <v>#DIV/0!</v>
      </c>
      <c r="CM193" s="19" t="e">
        <f t="shared" si="649"/>
        <v>#DIV/0!</v>
      </c>
      <c r="CN193" s="19" t="e">
        <f t="shared" si="649"/>
        <v>#DIV/0!</v>
      </c>
      <c r="CO193" s="19" t="e">
        <f t="shared" si="649"/>
        <v>#DIV/0!</v>
      </c>
      <c r="CP193" s="19" t="e">
        <f t="shared" si="649"/>
        <v>#DIV/0!</v>
      </c>
      <c r="CQ193" s="19" t="e">
        <f t="shared" si="649"/>
        <v>#DIV/0!</v>
      </c>
      <c r="CR193" s="19" t="e">
        <f t="shared" si="649"/>
        <v>#DIV/0!</v>
      </c>
      <c r="CS193" s="19" t="e">
        <f t="shared" si="649"/>
        <v>#DIV/0!</v>
      </c>
      <c r="CT193" s="19" t="e">
        <f t="shared" si="649"/>
        <v>#DIV/0!</v>
      </c>
      <c r="CU193" s="19" t="e">
        <f t="shared" si="649"/>
        <v>#DIV/0!</v>
      </c>
      <c r="CV193" s="19" t="e">
        <f t="shared" si="649"/>
        <v>#DIV/0!</v>
      </c>
      <c r="CW193" s="19" t="e">
        <f t="shared" si="649"/>
        <v>#DIV/0!</v>
      </c>
      <c r="CX193" s="19" t="e">
        <f t="shared" si="649"/>
        <v>#DIV/0!</v>
      </c>
      <c r="CY193" s="19" t="e">
        <f t="shared" ref="CY193:CY239" si="650">S193/$X193</f>
        <v>#DIV/0!</v>
      </c>
      <c r="CZ193" s="19" t="e">
        <f>T193/$X193</f>
        <v>#DIV/0!</v>
      </c>
      <c r="DA193" s="19" t="e">
        <f>U193/$X193</f>
        <v>#DIV/0!</v>
      </c>
      <c r="DB193" s="19" t="e">
        <f>V193/$X193</f>
        <v>#DIV/0!</v>
      </c>
      <c r="DC193" s="19" t="e">
        <f>W193/$X193</f>
        <v>#DIV/0!</v>
      </c>
      <c r="DD193" s="19"/>
      <c r="DE193" s="19"/>
      <c r="DF193" s="19" t="e">
        <f t="shared" si="607"/>
        <v>#DIV/0!</v>
      </c>
      <c r="DG193" s="19" t="e">
        <f t="shared" si="577"/>
        <v>#DIV/0!</v>
      </c>
      <c r="DH193" s="19" t="e">
        <f t="shared" si="577"/>
        <v>#DIV/0!</v>
      </c>
      <c r="DI193" s="19" t="e">
        <f t="shared" si="577"/>
        <v>#DIV/0!</v>
      </c>
      <c r="DJ193" s="19" t="e">
        <f t="shared" si="577"/>
        <v>#DIV/0!</v>
      </c>
      <c r="DK193" s="19" t="e">
        <f t="shared" si="577"/>
        <v>#DIV/0!</v>
      </c>
      <c r="DL193" s="19" t="e">
        <f t="shared" si="577"/>
        <v>#DIV/0!</v>
      </c>
      <c r="DM193" s="19" t="e">
        <f t="shared" si="577"/>
        <v>#DIV/0!</v>
      </c>
      <c r="DN193" s="19" t="e">
        <f t="shared" si="577"/>
        <v>#DIV/0!</v>
      </c>
      <c r="DO193" s="19" t="e">
        <f t="shared" si="577"/>
        <v>#DIV/0!</v>
      </c>
      <c r="DP193" s="19" t="e">
        <f t="shared" si="577"/>
        <v>#DIV/0!</v>
      </c>
      <c r="DQ193" s="19" t="e">
        <f t="shared" si="577"/>
        <v>#DIV/0!</v>
      </c>
      <c r="DR193" s="19" t="e">
        <f t="shared" si="577"/>
        <v>#DIV/0!</v>
      </c>
      <c r="DS193" s="19" t="e">
        <f t="shared" si="577"/>
        <v>#DIV/0!</v>
      </c>
      <c r="DT193" s="19" t="e">
        <f t="shared" si="577"/>
        <v>#DIV/0!</v>
      </c>
      <c r="DU193" s="19" t="e">
        <f t="shared" si="577"/>
        <v>#DIV/0!</v>
      </c>
      <c r="DV193" s="19" t="e">
        <f t="shared" si="577"/>
        <v>#DIV/0!</v>
      </c>
      <c r="DW193" s="19" t="e">
        <f t="shared" si="578"/>
        <v>#DIV/0!</v>
      </c>
      <c r="DX193" s="19" t="e">
        <f t="shared" si="578"/>
        <v>#DIV/0!</v>
      </c>
      <c r="DY193" s="19" t="e">
        <f t="shared" si="578"/>
        <v>#DIV/0!</v>
      </c>
      <c r="DZ193" s="19" t="e">
        <f t="shared" si="578"/>
        <v>#DIV/0!</v>
      </c>
      <c r="EA193" s="19" t="e">
        <f t="shared" si="579"/>
        <v>#DIV/0!</v>
      </c>
      <c r="EB193" s="19"/>
      <c r="EC193" s="19" t="e">
        <f t="shared" si="608"/>
        <v>#DIV/0!</v>
      </c>
      <c r="ED193" s="19" t="e">
        <f t="shared" si="580"/>
        <v>#DIV/0!</v>
      </c>
      <c r="EE193" s="19" t="e">
        <f t="shared" si="580"/>
        <v>#DIV/0!</v>
      </c>
      <c r="EF193" s="19" t="e">
        <f t="shared" si="580"/>
        <v>#DIV/0!</v>
      </c>
      <c r="EG193" s="19" t="e">
        <f t="shared" si="580"/>
        <v>#DIV/0!</v>
      </c>
      <c r="EH193" s="19" t="e">
        <f t="shared" si="580"/>
        <v>#DIV/0!</v>
      </c>
      <c r="EI193" s="19" t="e">
        <f t="shared" si="580"/>
        <v>#DIV/0!</v>
      </c>
      <c r="EJ193" s="19" t="e">
        <f t="shared" si="580"/>
        <v>#DIV/0!</v>
      </c>
      <c r="EK193" s="19" t="e">
        <f t="shared" si="580"/>
        <v>#DIV/0!</v>
      </c>
      <c r="EL193" s="19" t="e">
        <f t="shared" si="580"/>
        <v>#DIV/0!</v>
      </c>
      <c r="EM193" s="19" t="e">
        <f t="shared" si="580"/>
        <v>#DIV/0!</v>
      </c>
      <c r="EN193" s="19" t="e">
        <f t="shared" si="580"/>
        <v>#DIV/0!</v>
      </c>
      <c r="EO193" s="19" t="e">
        <f t="shared" si="580"/>
        <v>#DIV/0!</v>
      </c>
      <c r="EP193" s="19" t="e">
        <f t="shared" si="580"/>
        <v>#DIV/0!</v>
      </c>
      <c r="EQ193" s="19" t="e">
        <f t="shared" si="580"/>
        <v>#DIV/0!</v>
      </c>
      <c r="ER193" s="19" t="e">
        <f t="shared" si="580"/>
        <v>#DIV/0!</v>
      </c>
      <c r="ES193" s="19" t="e">
        <f t="shared" si="580"/>
        <v>#DIV/0!</v>
      </c>
      <c r="ET193" s="19" t="e">
        <f t="shared" si="581"/>
        <v>#DIV/0!</v>
      </c>
      <c r="EU193" s="19" t="e">
        <f t="shared" si="581"/>
        <v>#DIV/0!</v>
      </c>
      <c r="EV193" s="19" t="e">
        <f t="shared" si="581"/>
        <v>#DIV/0!</v>
      </c>
      <c r="EW193" s="19" t="e">
        <f t="shared" si="581"/>
        <v>#DIV/0!</v>
      </c>
      <c r="EX193" s="19"/>
      <c r="EY193" s="19"/>
      <c r="EZ193" s="19" t="e">
        <f t="shared" si="609"/>
        <v>#DIV/0!</v>
      </c>
      <c r="FA193" s="19" t="e">
        <f t="shared" si="633"/>
        <v>#DIV/0!</v>
      </c>
      <c r="FB193" s="19" t="e">
        <f t="shared" si="634"/>
        <v>#DIV/0!</v>
      </c>
      <c r="FC193" s="19" t="e">
        <f t="shared" si="635"/>
        <v>#DIV/0!</v>
      </c>
      <c r="FD193" s="19" t="e">
        <f t="shared" si="636"/>
        <v>#DIV/0!</v>
      </c>
      <c r="FE193" s="19" t="e">
        <f t="shared" si="637"/>
        <v>#DIV/0!</v>
      </c>
      <c r="FF193" s="19" t="e">
        <f t="shared" si="638"/>
        <v>#DIV/0!</v>
      </c>
      <c r="FG193" s="19" t="e">
        <f t="shared" si="639"/>
        <v>#DIV/0!</v>
      </c>
      <c r="FH193" s="19" t="e">
        <f t="shared" si="640"/>
        <v>#DIV/0!</v>
      </c>
      <c r="FI193" s="19" t="e">
        <f t="shared" si="641"/>
        <v>#DIV/0!</v>
      </c>
      <c r="FJ193" s="19" t="e">
        <f t="shared" si="642"/>
        <v>#DIV/0!</v>
      </c>
      <c r="FK193" s="19" t="e">
        <f t="shared" si="643"/>
        <v>#DIV/0!</v>
      </c>
      <c r="FL193" s="19" t="e">
        <f t="shared" si="644"/>
        <v>#DIV/0!</v>
      </c>
      <c r="FM193" s="19" t="e">
        <f t="shared" si="645"/>
        <v>#DIV/0!</v>
      </c>
      <c r="FN193" s="19" t="e">
        <f t="shared" si="646"/>
        <v>#DIV/0!</v>
      </c>
      <c r="FO193" s="19" t="e">
        <f t="shared" si="647"/>
        <v>#DIV/0!</v>
      </c>
      <c r="FP193" s="19" t="e">
        <f t="shared" si="627"/>
        <v>#DIV/0!</v>
      </c>
      <c r="FQ193" s="19" t="e">
        <f t="shared" si="628"/>
        <v>#DIV/0!</v>
      </c>
      <c r="FR193" s="19" t="e">
        <f t="shared" si="629"/>
        <v>#DIV/0!</v>
      </c>
      <c r="FS193" s="19" t="e">
        <f t="shared" si="630"/>
        <v>#DIV/0!</v>
      </c>
      <c r="FT193" s="19" t="e">
        <f t="shared" si="631"/>
        <v>#DIV/0!</v>
      </c>
      <c r="FU193" s="19"/>
      <c r="FV193" s="16"/>
      <c r="FW193" s="19" t="e">
        <f t="shared" si="583"/>
        <v>#DIV/0!</v>
      </c>
      <c r="FX193" s="19">
        <f t="shared" si="610"/>
        <v>1</v>
      </c>
      <c r="FY193" s="19">
        <f t="shared" si="519"/>
        <v>1.4688539556746714</v>
      </c>
      <c r="FZ193" s="19"/>
      <c r="GA193" s="19" t="e">
        <f t="shared" si="584"/>
        <v>#DIV/0!</v>
      </c>
      <c r="GB193" s="19">
        <f t="shared" si="611"/>
        <v>1</v>
      </c>
      <c r="GC193" s="19">
        <f t="shared" si="520"/>
        <v>1.1249905034053567</v>
      </c>
      <c r="GD193" s="19"/>
      <c r="GE193" s="19" t="e">
        <f t="shared" si="585"/>
        <v>#DIV/0!</v>
      </c>
      <c r="GF193" s="19">
        <f t="shared" si="612"/>
        <v>1</v>
      </c>
      <c r="GG193" s="19">
        <f t="shared" si="521"/>
        <v>1.1042002324405289</v>
      </c>
      <c r="GI193" t="e">
        <f>#REF!</f>
        <v>#REF!</v>
      </c>
      <c r="GJ193" t="e">
        <f t="shared" si="586"/>
        <v>#REF!</v>
      </c>
      <c r="GK193">
        <f t="shared" si="587"/>
        <v>0</v>
      </c>
      <c r="GL193" s="3"/>
      <c r="GM193" s="3"/>
      <c r="GN193" s="8"/>
      <c r="GO193" s="5">
        <f t="shared" si="613"/>
        <v>15</v>
      </c>
      <c r="GP193" t="b">
        <f t="shared" si="588"/>
        <v>1</v>
      </c>
      <c r="GR193">
        <f t="shared" si="589"/>
        <v>333</v>
      </c>
      <c r="GS193" s="20">
        <v>1.3515242286673517E-2</v>
      </c>
      <c r="GT193" s="20" t="e">
        <v>#REF!</v>
      </c>
      <c r="GU193" s="33"/>
      <c r="GV193" s="31">
        <f t="shared" ca="1" si="522"/>
        <v>2000</v>
      </c>
      <c r="GW193" s="12">
        <f t="shared" ca="1" si="590"/>
        <v>1.3308179724390476</v>
      </c>
      <c r="GX193" s="22">
        <f t="shared" ca="1" si="591"/>
        <v>0.97776043816559011</v>
      </c>
      <c r="GY193" s="71">
        <f t="shared" ca="1" si="592"/>
        <v>1.3012189180023592</v>
      </c>
      <c r="GZ193" s="11">
        <f t="shared" ca="1" si="523"/>
        <v>2000</v>
      </c>
      <c r="HA193" s="12">
        <f t="shared" ca="1" si="524"/>
        <v>1.7862254208443542</v>
      </c>
      <c r="HB193" s="12">
        <f t="shared" ca="1" si="525"/>
        <v>0.74504480616447943</v>
      </c>
      <c r="HC193" s="12">
        <f t="shared" ca="1" si="526"/>
        <v>0.97776043816559011</v>
      </c>
      <c r="HD193" s="72">
        <f t="shared" ca="1" si="527"/>
        <v>1.3012189180023592</v>
      </c>
      <c r="HE193">
        <f t="shared" ca="1" si="593"/>
        <v>2000</v>
      </c>
      <c r="HF193" s="12">
        <f t="shared" ca="1" si="528"/>
        <v>0.97776043816559011</v>
      </c>
      <c r="HG193" s="12">
        <f t="shared" ca="1" si="529"/>
        <v>0.91475686241821774</v>
      </c>
      <c r="HH193" s="12">
        <f t="shared" ca="1" si="530"/>
        <v>0.81447304390251452</v>
      </c>
      <c r="HJ193" s="17"/>
      <c r="HL193" s="18">
        <f t="shared" si="594"/>
        <v>1964</v>
      </c>
      <c r="HM193" s="9">
        <f t="shared" si="531"/>
        <v>7.5308170428653129E-7</v>
      </c>
      <c r="HN193" s="9">
        <f t="shared" si="532"/>
        <v>0</v>
      </c>
      <c r="HO193" s="9">
        <f t="shared" si="533"/>
        <v>1.1607609378337578</v>
      </c>
      <c r="HP193" s="9">
        <f t="shared" si="534"/>
        <v>1.2155248250293642</v>
      </c>
      <c r="HQ193" s="9">
        <f t="shared" si="535"/>
        <v>1.4594016179506626</v>
      </c>
      <c r="HR193" s="9">
        <f t="shared" si="595"/>
        <v>1.5506848284805697E-6</v>
      </c>
      <c r="HS193" s="9">
        <f t="shared" si="536"/>
        <v>0</v>
      </c>
      <c r="HT193" s="9"/>
      <c r="HU193" s="9">
        <f t="shared" si="537"/>
        <v>1.410933735861299</v>
      </c>
      <c r="HV193" s="23">
        <f t="shared" si="596"/>
        <v>2.0591189769371527</v>
      </c>
      <c r="HX193" s="8"/>
      <c r="HY193" s="5">
        <f t="shared" si="614"/>
        <v>15</v>
      </c>
      <c r="HZ193" t="b">
        <f t="shared" si="597"/>
        <v>1</v>
      </c>
      <c r="IB193">
        <f t="shared" si="598"/>
        <v>333</v>
      </c>
      <c r="IC193" s="20">
        <v>1.1635488254202511E-2</v>
      </c>
      <c r="ID193" s="20" t="e">
        <v>#REF!</v>
      </c>
      <c r="IE193" s="11"/>
      <c r="IF193">
        <f t="shared" ca="1" si="599"/>
        <v>2000</v>
      </c>
      <c r="IG193" s="12">
        <f t="shared" ca="1" si="600"/>
        <v>1.0698598817452443</v>
      </c>
      <c r="IH193" s="22">
        <f t="shared" ca="1" si="601"/>
        <v>0.97146837499687921</v>
      </c>
      <c r="II193" s="19">
        <f t="shared" ca="1" si="602"/>
        <v>1.0393340427755768</v>
      </c>
      <c r="IJ193" s="11">
        <f t="shared" ca="1" si="538"/>
        <v>2000</v>
      </c>
      <c r="IK193" s="12">
        <f t="shared" ca="1" si="539"/>
        <v>1.2642547201300305</v>
      </c>
      <c r="IL193" s="12">
        <f t="shared" ca="1" si="540"/>
        <v>0.84623760126061265</v>
      </c>
      <c r="IM193" s="12">
        <f t="shared" ca="1" si="541"/>
        <v>0.97146837499687921</v>
      </c>
      <c r="IN193" s="12">
        <f t="shared" ca="1" si="542"/>
        <v>1.0393340427755768</v>
      </c>
      <c r="IO193">
        <f t="shared" ca="1" si="603"/>
        <v>2000</v>
      </c>
      <c r="IP193" s="12">
        <f t="shared" ca="1" si="604"/>
        <v>0.97146837499687921</v>
      </c>
      <c r="IQ193" s="12">
        <f t="shared" ca="1" si="543"/>
        <v>0.94384266382366366</v>
      </c>
      <c r="IR193" s="12">
        <f t="shared" ca="1" si="544"/>
        <v>0.89658757089064334</v>
      </c>
    </row>
    <row r="194" spans="1:252" hidden="1" x14ac:dyDescent="0.2">
      <c r="A194" t="s">
        <v>63</v>
      </c>
      <c r="B194" s="1">
        <f t="shared" si="605"/>
        <v>1965</v>
      </c>
      <c r="C194">
        <f t="shared" si="545"/>
        <v>0</v>
      </c>
      <c r="D194">
        <f t="shared" ref="D194:R194" si="651">D274+D355</f>
        <v>0</v>
      </c>
      <c r="E194">
        <f t="shared" si="651"/>
        <v>0</v>
      </c>
      <c r="F194">
        <f t="shared" si="651"/>
        <v>0</v>
      </c>
      <c r="G194">
        <f t="shared" si="651"/>
        <v>0</v>
      </c>
      <c r="H194">
        <f t="shared" si="651"/>
        <v>0</v>
      </c>
      <c r="I194">
        <f t="shared" si="651"/>
        <v>0</v>
      </c>
      <c r="J194">
        <f t="shared" si="651"/>
        <v>0</v>
      </c>
      <c r="K194">
        <f t="shared" si="651"/>
        <v>0</v>
      </c>
      <c r="L194">
        <f t="shared" si="651"/>
        <v>0</v>
      </c>
      <c r="M194">
        <f t="shared" si="651"/>
        <v>0</v>
      </c>
      <c r="N194">
        <f t="shared" si="651"/>
        <v>0</v>
      </c>
      <c r="O194">
        <f t="shared" si="651"/>
        <v>0</v>
      </c>
      <c r="P194">
        <f t="shared" si="651"/>
        <v>0</v>
      </c>
      <c r="Q194">
        <f t="shared" si="651"/>
        <v>0</v>
      </c>
      <c r="R194">
        <f t="shared" si="651"/>
        <v>0</v>
      </c>
      <c r="S194">
        <f t="shared" si="624"/>
        <v>0</v>
      </c>
      <c r="T194">
        <f t="shared" si="624"/>
        <v>0</v>
      </c>
      <c r="U194">
        <f t="shared" si="624"/>
        <v>0</v>
      </c>
      <c r="V194">
        <f t="shared" si="624"/>
        <v>0</v>
      </c>
      <c r="W194">
        <f t="shared" si="624"/>
        <v>0</v>
      </c>
      <c r="X194">
        <f t="shared" si="624"/>
        <v>0</v>
      </c>
      <c r="AX194">
        <f t="shared" si="494"/>
        <v>0</v>
      </c>
      <c r="AY194">
        <f t="shared" si="495"/>
        <v>0</v>
      </c>
      <c r="AZ194">
        <f t="shared" si="496"/>
        <v>0</v>
      </c>
      <c r="BA194">
        <f t="shared" si="497"/>
        <v>0</v>
      </c>
      <c r="BB194">
        <f t="shared" si="498"/>
        <v>0</v>
      </c>
      <c r="BC194">
        <f t="shared" si="499"/>
        <v>0</v>
      </c>
      <c r="BD194">
        <f t="shared" si="500"/>
        <v>0</v>
      </c>
      <c r="BE194">
        <f t="shared" si="501"/>
        <v>0</v>
      </c>
      <c r="BF194">
        <f t="shared" si="502"/>
        <v>0</v>
      </c>
      <c r="BG194">
        <f t="shared" si="503"/>
        <v>0</v>
      </c>
      <c r="BH194">
        <f t="shared" si="504"/>
        <v>0</v>
      </c>
      <c r="BI194">
        <f t="shared" si="505"/>
        <v>0</v>
      </c>
      <c r="BJ194">
        <f t="shared" si="506"/>
        <v>0</v>
      </c>
      <c r="BK194">
        <f t="shared" si="507"/>
        <v>0</v>
      </c>
      <c r="BL194">
        <f t="shared" si="508"/>
        <v>0</v>
      </c>
      <c r="BM194">
        <f t="shared" si="509"/>
        <v>0</v>
      </c>
      <c r="BN194">
        <f t="shared" si="510"/>
        <v>0</v>
      </c>
      <c r="BO194">
        <f t="shared" si="511"/>
        <v>0</v>
      </c>
      <c r="BP194">
        <f t="shared" si="512"/>
        <v>0</v>
      </c>
      <c r="BQ194">
        <f t="shared" si="513"/>
        <v>0</v>
      </c>
      <c r="BR194">
        <f t="shared" si="514"/>
        <v>0</v>
      </c>
      <c r="BS194">
        <f t="shared" si="515"/>
        <v>0</v>
      </c>
      <c r="BU194" s="28"/>
      <c r="BV194" s="9">
        <f t="shared" si="516"/>
        <v>1.0640052694689878E-6</v>
      </c>
      <c r="BW194" s="9">
        <f t="shared" si="548"/>
        <v>0</v>
      </c>
      <c r="BX194" s="9">
        <f t="shared" si="549"/>
        <v>1.1249905034053567</v>
      </c>
      <c r="BY194" s="9">
        <f t="shared" si="550"/>
        <v>1.1042002324405289</v>
      </c>
      <c r="BZ194" s="9">
        <f t="shared" si="551"/>
        <v>1.4688539556746714</v>
      </c>
      <c r="CA194" s="9">
        <f t="shared" si="517"/>
        <v>1.9414181549586678E-6</v>
      </c>
      <c r="CB194" s="9">
        <f t="shared" si="552"/>
        <v>0</v>
      </c>
      <c r="CC194" s="9"/>
      <c r="CD194" s="9">
        <f t="shared" si="553"/>
        <v>1.2422147753535824</v>
      </c>
      <c r="CE194" s="23">
        <f t="shared" si="554"/>
        <v>1.8246320865756327</v>
      </c>
      <c r="CG194" s="35"/>
      <c r="CH194">
        <f t="shared" si="555"/>
        <v>1965</v>
      </c>
      <c r="CI194" s="19" t="e">
        <f t="shared" si="556"/>
        <v>#DIV/0!</v>
      </c>
      <c r="CJ194" s="19" t="e">
        <f t="shared" ref="CJ194:CJ239" si="652">D194/$X194</f>
        <v>#DIV/0!</v>
      </c>
      <c r="CK194" s="19" t="e">
        <f t="shared" ref="CK194:CK239" si="653">E194/$X194</f>
        <v>#DIV/0!</v>
      </c>
      <c r="CL194" s="19" t="e">
        <f t="shared" ref="CL194:CL239" si="654">F194/$X194</f>
        <v>#DIV/0!</v>
      </c>
      <c r="CM194" s="19" t="e">
        <f t="shared" ref="CM194:CM239" si="655">G194/$X194</f>
        <v>#DIV/0!</v>
      </c>
      <c r="CN194" s="19" t="e">
        <f t="shared" ref="CN194:CN239" si="656">H194/$X194</f>
        <v>#DIV/0!</v>
      </c>
      <c r="CO194" s="19" t="e">
        <f t="shared" ref="CO194:CO239" si="657">I194/$X194</f>
        <v>#DIV/0!</v>
      </c>
      <c r="CP194" s="19" t="e">
        <f t="shared" ref="CP194:CP239" si="658">J194/$X194</f>
        <v>#DIV/0!</v>
      </c>
      <c r="CQ194" s="19" t="e">
        <f t="shared" ref="CQ194:CQ239" si="659">K194/$X194</f>
        <v>#DIV/0!</v>
      </c>
      <c r="CR194" s="19" t="e">
        <f t="shared" ref="CR194:CR239" si="660">L194/$X194</f>
        <v>#DIV/0!</v>
      </c>
      <c r="CS194" s="19" t="e">
        <f t="shared" ref="CS194:CS239" si="661">M194/$X194</f>
        <v>#DIV/0!</v>
      </c>
      <c r="CT194" s="19" t="e">
        <f t="shared" ref="CT194:CT239" si="662">N194/$X194</f>
        <v>#DIV/0!</v>
      </c>
      <c r="CU194" s="19" t="e">
        <f t="shared" ref="CU194:CU239" si="663">O194/$X194</f>
        <v>#DIV/0!</v>
      </c>
      <c r="CV194" s="19" t="e">
        <f t="shared" ref="CV194:CV239" si="664">P194/$X194</f>
        <v>#DIV/0!</v>
      </c>
      <c r="CW194" s="19" t="e">
        <f t="shared" ref="CW194:CW239" si="665">Q194/$X194</f>
        <v>#DIV/0!</v>
      </c>
      <c r="CX194" s="19" t="e">
        <f t="shared" ref="CX194:CX239" si="666">R194/$X194</f>
        <v>#DIV/0!</v>
      </c>
      <c r="CY194" s="19" t="e">
        <f t="shared" si="650"/>
        <v>#DIV/0!</v>
      </c>
      <c r="CZ194" s="19" t="e">
        <f t="shared" ref="CZ194:CZ239" si="667">T194/$X194</f>
        <v>#DIV/0!</v>
      </c>
      <c r="DA194" s="19" t="e">
        <f t="shared" ref="DA194:DA239" si="668">U194/$X194</f>
        <v>#DIV/0!</v>
      </c>
      <c r="DB194" s="19" t="e">
        <f t="shared" ref="DB194:DB239" si="669">V194/$X194</f>
        <v>#DIV/0!</v>
      </c>
      <c r="DC194" s="19" t="e">
        <f t="shared" ref="DC194:DC239" si="670">W194/$X194</f>
        <v>#DIV/0!</v>
      </c>
      <c r="DD194" s="19"/>
      <c r="DE194" s="19"/>
      <c r="DF194" s="19" t="e">
        <f t="shared" si="607"/>
        <v>#DIV/0!</v>
      </c>
      <c r="DG194" s="19" t="e">
        <f t="shared" si="577"/>
        <v>#DIV/0!</v>
      </c>
      <c r="DH194" s="19" t="e">
        <f t="shared" si="577"/>
        <v>#DIV/0!</v>
      </c>
      <c r="DI194" s="19" t="e">
        <f t="shared" si="577"/>
        <v>#DIV/0!</v>
      </c>
      <c r="DJ194" s="19" t="e">
        <f t="shared" si="577"/>
        <v>#DIV/0!</v>
      </c>
      <c r="DK194" s="19" t="e">
        <f t="shared" si="577"/>
        <v>#DIV/0!</v>
      </c>
      <c r="DL194" s="19" t="e">
        <f t="shared" si="577"/>
        <v>#DIV/0!</v>
      </c>
      <c r="DM194" s="19" t="e">
        <f t="shared" si="577"/>
        <v>#DIV/0!</v>
      </c>
      <c r="DN194" s="19" t="e">
        <f t="shared" si="577"/>
        <v>#DIV/0!</v>
      </c>
      <c r="DO194" s="19" t="e">
        <f t="shared" si="577"/>
        <v>#DIV/0!</v>
      </c>
      <c r="DP194" s="19" t="e">
        <f t="shared" si="577"/>
        <v>#DIV/0!</v>
      </c>
      <c r="DQ194" s="19" t="e">
        <f t="shared" si="577"/>
        <v>#DIV/0!</v>
      </c>
      <c r="DR194" s="19" t="e">
        <f t="shared" si="577"/>
        <v>#DIV/0!</v>
      </c>
      <c r="DS194" s="19" t="e">
        <f t="shared" si="577"/>
        <v>#DIV/0!</v>
      </c>
      <c r="DT194" s="19" t="e">
        <f t="shared" si="577"/>
        <v>#DIV/0!</v>
      </c>
      <c r="DU194" s="19" t="e">
        <f t="shared" si="577"/>
        <v>#DIV/0!</v>
      </c>
      <c r="DV194" s="19" t="e">
        <f t="shared" ref="DV194:DV239" si="671">(CY194-CY193)/LN(CY194/CY193)</f>
        <v>#DIV/0!</v>
      </c>
      <c r="DW194" s="19" t="e">
        <f t="shared" si="578"/>
        <v>#DIV/0!</v>
      </c>
      <c r="DX194" s="19" t="e">
        <f t="shared" si="578"/>
        <v>#DIV/0!</v>
      </c>
      <c r="DY194" s="19" t="e">
        <f t="shared" si="578"/>
        <v>#DIV/0!</v>
      </c>
      <c r="DZ194" s="19" t="e">
        <f t="shared" si="578"/>
        <v>#DIV/0!</v>
      </c>
      <c r="EA194" s="19" t="e">
        <f t="shared" si="579"/>
        <v>#DIV/0!</v>
      </c>
      <c r="EB194" s="19"/>
      <c r="EC194" s="19" t="e">
        <f t="shared" si="608"/>
        <v>#DIV/0!</v>
      </c>
      <c r="ED194" s="19" t="e">
        <f t="shared" si="580"/>
        <v>#DIV/0!</v>
      </c>
      <c r="EE194" s="19" t="e">
        <f t="shared" si="580"/>
        <v>#DIV/0!</v>
      </c>
      <c r="EF194" s="19" t="e">
        <f t="shared" si="580"/>
        <v>#DIV/0!</v>
      </c>
      <c r="EG194" s="19" t="e">
        <f t="shared" si="580"/>
        <v>#DIV/0!</v>
      </c>
      <c r="EH194" s="19" t="e">
        <f t="shared" si="580"/>
        <v>#DIV/0!</v>
      </c>
      <c r="EI194" s="19" t="e">
        <f t="shared" si="580"/>
        <v>#DIV/0!</v>
      </c>
      <c r="EJ194" s="19" t="e">
        <f t="shared" si="580"/>
        <v>#DIV/0!</v>
      </c>
      <c r="EK194" s="19" t="e">
        <f t="shared" si="580"/>
        <v>#DIV/0!</v>
      </c>
      <c r="EL194" s="19" t="e">
        <f t="shared" si="580"/>
        <v>#DIV/0!</v>
      </c>
      <c r="EM194" s="19" t="e">
        <f t="shared" si="580"/>
        <v>#DIV/0!</v>
      </c>
      <c r="EN194" s="19" t="e">
        <f t="shared" si="580"/>
        <v>#DIV/0!</v>
      </c>
      <c r="EO194" s="19" t="e">
        <f t="shared" si="580"/>
        <v>#DIV/0!</v>
      </c>
      <c r="EP194" s="19" t="e">
        <f t="shared" si="580"/>
        <v>#DIV/0!</v>
      </c>
      <c r="EQ194" s="19" t="e">
        <f t="shared" si="580"/>
        <v>#DIV/0!</v>
      </c>
      <c r="ER194" s="19" t="e">
        <f t="shared" si="580"/>
        <v>#DIV/0!</v>
      </c>
      <c r="ES194" s="19" t="e">
        <f t="shared" ref="ES194:ES239" si="672">DV194/$EA194</f>
        <v>#DIV/0!</v>
      </c>
      <c r="ET194" s="19" t="e">
        <f t="shared" si="581"/>
        <v>#DIV/0!</v>
      </c>
      <c r="EU194" s="19" t="e">
        <f t="shared" si="581"/>
        <v>#DIV/0!</v>
      </c>
      <c r="EV194" s="19" t="e">
        <f t="shared" si="581"/>
        <v>#DIV/0!</v>
      </c>
      <c r="EW194" s="19" t="e">
        <f t="shared" si="581"/>
        <v>#DIV/0!</v>
      </c>
      <c r="EX194" s="19"/>
      <c r="EY194" s="19"/>
      <c r="EZ194" s="19" t="e">
        <f t="shared" si="609"/>
        <v>#DIV/0!</v>
      </c>
      <c r="FA194" s="19" t="e">
        <f t="shared" si="633"/>
        <v>#DIV/0!</v>
      </c>
      <c r="FB194" s="19" t="e">
        <f t="shared" si="634"/>
        <v>#DIV/0!</v>
      </c>
      <c r="FC194" s="19" t="e">
        <f t="shared" si="635"/>
        <v>#DIV/0!</v>
      </c>
      <c r="FD194" s="19" t="e">
        <f t="shared" si="636"/>
        <v>#DIV/0!</v>
      </c>
      <c r="FE194" s="19" t="e">
        <f t="shared" si="637"/>
        <v>#DIV/0!</v>
      </c>
      <c r="FF194" s="19" t="e">
        <f t="shared" si="638"/>
        <v>#DIV/0!</v>
      </c>
      <c r="FG194" s="19" t="e">
        <f t="shared" si="639"/>
        <v>#DIV/0!</v>
      </c>
      <c r="FH194" s="19" t="e">
        <f t="shared" si="640"/>
        <v>#DIV/0!</v>
      </c>
      <c r="FI194" s="19" t="e">
        <f t="shared" si="641"/>
        <v>#DIV/0!</v>
      </c>
      <c r="FJ194" s="19" t="e">
        <f t="shared" si="642"/>
        <v>#DIV/0!</v>
      </c>
      <c r="FK194" s="19" t="e">
        <f t="shared" si="643"/>
        <v>#DIV/0!</v>
      </c>
      <c r="FL194" s="19" t="e">
        <f t="shared" si="644"/>
        <v>#DIV/0!</v>
      </c>
      <c r="FM194" s="19" t="e">
        <f t="shared" si="645"/>
        <v>#DIV/0!</v>
      </c>
      <c r="FN194" s="19" t="e">
        <f t="shared" si="646"/>
        <v>#DIV/0!</v>
      </c>
      <c r="FO194" s="19" t="e">
        <f t="shared" si="647"/>
        <v>#DIV/0!</v>
      </c>
      <c r="FP194" s="19" t="e">
        <f t="shared" si="627"/>
        <v>#DIV/0!</v>
      </c>
      <c r="FQ194" s="19" t="e">
        <f t="shared" si="628"/>
        <v>#DIV/0!</v>
      </c>
      <c r="FR194" s="19" t="e">
        <f t="shared" si="629"/>
        <v>#DIV/0!</v>
      </c>
      <c r="FS194" s="19" t="e">
        <f t="shared" si="630"/>
        <v>#DIV/0!</v>
      </c>
      <c r="FT194" s="19" t="e">
        <f t="shared" si="631"/>
        <v>#DIV/0!</v>
      </c>
      <c r="FU194" s="19"/>
      <c r="FV194" s="16"/>
      <c r="FW194" s="19" t="e">
        <f t="shared" si="583"/>
        <v>#DIV/0!</v>
      </c>
      <c r="FX194" s="19">
        <f t="shared" si="610"/>
        <v>1</v>
      </c>
      <c r="FY194" s="19">
        <f t="shared" si="519"/>
        <v>1.4688539556746714</v>
      </c>
      <c r="FZ194" s="19"/>
      <c r="GA194" s="19" t="e">
        <f t="shared" si="584"/>
        <v>#DIV/0!</v>
      </c>
      <c r="GB194" s="19">
        <f t="shared" si="611"/>
        <v>1</v>
      </c>
      <c r="GC194" s="19">
        <f t="shared" si="520"/>
        <v>1.1249905034053567</v>
      </c>
      <c r="GD194" s="19"/>
      <c r="GE194" s="19" t="e">
        <f t="shared" si="585"/>
        <v>#DIV/0!</v>
      </c>
      <c r="GF194" s="19">
        <f t="shared" si="612"/>
        <v>1</v>
      </c>
      <c r="GG194" s="19">
        <f t="shared" si="521"/>
        <v>1.1042002324405289</v>
      </c>
      <c r="GI194" t="e">
        <f>#REF!</f>
        <v>#REF!</v>
      </c>
      <c r="GJ194" t="e">
        <f t="shared" si="586"/>
        <v>#REF!</v>
      </c>
      <c r="GK194">
        <f t="shared" si="587"/>
        <v>0</v>
      </c>
      <c r="GL194" s="3"/>
      <c r="GM194" s="3"/>
      <c r="GN194" s="8"/>
      <c r="GO194" s="5">
        <f t="shared" si="613"/>
        <v>16</v>
      </c>
      <c r="GP194" t="b">
        <f t="shared" si="588"/>
        <v>1</v>
      </c>
      <c r="GR194">
        <f t="shared" si="589"/>
        <v>334</v>
      </c>
      <c r="GS194" s="20">
        <v>1.1757441786297588E-2</v>
      </c>
      <c r="GT194" s="20" t="e">
        <v>#REF!</v>
      </c>
      <c r="GU194" s="33"/>
      <c r="GV194" s="31">
        <f t="shared" ca="1" si="522"/>
        <v>2001</v>
      </c>
      <c r="GW194" s="12">
        <f t="shared" ca="1" si="590"/>
        <v>1.2834085981100929</v>
      </c>
      <c r="GX194" s="19">
        <f t="shared" ca="1" si="591"/>
        <v>0.98128608579889731</v>
      </c>
      <c r="GY194" s="19">
        <f t="shared" ca="1" si="592"/>
        <v>1.2593886733080915</v>
      </c>
      <c r="GZ194" s="11">
        <f t="shared" ca="1" si="523"/>
        <v>2001</v>
      </c>
      <c r="HA194" s="12">
        <f t="shared" ca="1" si="524"/>
        <v>1.710340161161346</v>
      </c>
      <c r="HB194" s="12">
        <f t="shared" ca="1" si="525"/>
        <v>0.75038207442818838</v>
      </c>
      <c r="HC194" s="12">
        <f t="shared" ca="1" si="526"/>
        <v>0.98128608579889731</v>
      </c>
      <c r="HD194" s="12">
        <f t="shared" ca="1" si="527"/>
        <v>1.2593886733080915</v>
      </c>
      <c r="HE194">
        <f t="shared" ca="1" si="593"/>
        <v>2001</v>
      </c>
      <c r="HF194" s="12">
        <f t="shared" ca="1" si="528"/>
        <v>0.98128608579889731</v>
      </c>
      <c r="HG194" s="12">
        <f t="shared" ca="1" si="529"/>
        <v>0.88587216510394984</v>
      </c>
      <c r="HH194" s="12">
        <f t="shared" ca="1" si="530"/>
        <v>0.84705457964145103</v>
      </c>
      <c r="HJ194" s="17"/>
      <c r="HL194" s="18">
        <f t="shared" si="594"/>
        <v>1965</v>
      </c>
      <c r="HM194" s="9">
        <f t="shared" si="531"/>
        <v>7.5308170428653129E-7</v>
      </c>
      <c r="HN194" s="9">
        <f t="shared" si="532"/>
        <v>0</v>
      </c>
      <c r="HO194" s="9">
        <f t="shared" si="533"/>
        <v>1.1607609378337578</v>
      </c>
      <c r="HP194" s="9">
        <f t="shared" si="534"/>
        <v>1.2155248250293642</v>
      </c>
      <c r="HQ194" s="9">
        <f t="shared" si="535"/>
        <v>1.4594016179506626</v>
      </c>
      <c r="HR194" s="9">
        <f t="shared" si="595"/>
        <v>1.5506848284805697E-6</v>
      </c>
      <c r="HS194" s="9">
        <f t="shared" si="536"/>
        <v>0</v>
      </c>
      <c r="HT194" s="9"/>
      <c r="HU194" s="9">
        <f t="shared" si="537"/>
        <v>1.410933735861299</v>
      </c>
      <c r="HV194" s="23">
        <f t="shared" si="596"/>
        <v>2.0591189769371527</v>
      </c>
      <c r="HX194" s="8"/>
      <c r="HY194" s="5">
        <f t="shared" si="614"/>
        <v>16</v>
      </c>
      <c r="HZ194" t="b">
        <f t="shared" si="597"/>
        <v>1</v>
      </c>
      <c r="IB194">
        <f t="shared" si="598"/>
        <v>334</v>
      </c>
      <c r="IC194" s="20">
        <v>1.1414640872097476E-2</v>
      </c>
      <c r="ID194" s="20" t="e">
        <v>#REF!</v>
      </c>
      <c r="IE194" s="11"/>
      <c r="IF194">
        <f t="shared" ca="1" si="599"/>
        <v>2001</v>
      </c>
      <c r="IG194" s="12">
        <f t="shared" ca="1" si="600"/>
        <v>1.0317469401832722</v>
      </c>
      <c r="IH194" s="19">
        <f t="shared" ca="1" si="601"/>
        <v>0.97497133445754869</v>
      </c>
      <c r="II194" s="19">
        <f t="shared" ca="1" si="602"/>
        <v>1.0059226031423989</v>
      </c>
      <c r="IJ194" s="11">
        <f t="shared" ca="1" si="538"/>
        <v>2001</v>
      </c>
      <c r="IK194" s="12">
        <f t="shared" ca="1" si="539"/>
        <v>1.2105446471330927</v>
      </c>
      <c r="IL194" s="12">
        <f t="shared" ca="1" si="540"/>
        <v>0.85229978309906762</v>
      </c>
      <c r="IM194" s="12">
        <f t="shared" ca="1" si="541"/>
        <v>0.97497133445754869</v>
      </c>
      <c r="IN194" s="12">
        <f t="shared" ca="1" si="542"/>
        <v>1.0059226031423989</v>
      </c>
      <c r="IO194">
        <f t="shared" ca="1" si="603"/>
        <v>2001</v>
      </c>
      <c r="IP194" s="12">
        <f t="shared" ca="1" si="604"/>
        <v>0.97497133445754869</v>
      </c>
      <c r="IQ194" s="12">
        <f t="shared" ca="1" si="543"/>
        <v>0.91403954260436127</v>
      </c>
      <c r="IR194" s="12">
        <f t="shared" ca="1" si="544"/>
        <v>0.9324539512487835</v>
      </c>
    </row>
    <row r="195" spans="1:252" hidden="1" x14ac:dyDescent="0.2">
      <c r="A195" t="s">
        <v>63</v>
      </c>
      <c r="B195" s="1">
        <f t="shared" si="605"/>
        <v>1966</v>
      </c>
      <c r="C195">
        <f t="shared" si="545"/>
        <v>0</v>
      </c>
      <c r="D195">
        <f t="shared" ref="D195:R195" si="673">D275+D356</f>
        <v>0</v>
      </c>
      <c r="E195">
        <f t="shared" si="673"/>
        <v>0</v>
      </c>
      <c r="F195">
        <f t="shared" si="673"/>
        <v>0</v>
      </c>
      <c r="G195">
        <f t="shared" si="673"/>
        <v>0</v>
      </c>
      <c r="H195">
        <f t="shared" si="673"/>
        <v>0</v>
      </c>
      <c r="I195">
        <f t="shared" si="673"/>
        <v>0</v>
      </c>
      <c r="J195">
        <f t="shared" si="673"/>
        <v>0</v>
      </c>
      <c r="K195">
        <f t="shared" si="673"/>
        <v>0</v>
      </c>
      <c r="L195">
        <f t="shared" si="673"/>
        <v>0</v>
      </c>
      <c r="M195">
        <f t="shared" si="673"/>
        <v>0</v>
      </c>
      <c r="N195">
        <f t="shared" si="673"/>
        <v>0</v>
      </c>
      <c r="O195">
        <f t="shared" si="673"/>
        <v>0</v>
      </c>
      <c r="P195">
        <f t="shared" si="673"/>
        <v>0</v>
      </c>
      <c r="Q195">
        <f t="shared" si="673"/>
        <v>0</v>
      </c>
      <c r="R195">
        <f t="shared" si="673"/>
        <v>0</v>
      </c>
      <c r="S195">
        <f t="shared" si="624"/>
        <v>0</v>
      </c>
      <c r="T195">
        <f t="shared" si="624"/>
        <v>0</v>
      </c>
      <c r="U195">
        <f t="shared" si="624"/>
        <v>0</v>
      </c>
      <c r="V195">
        <f t="shared" si="624"/>
        <v>0</v>
      </c>
      <c r="W195">
        <f t="shared" si="624"/>
        <v>0</v>
      </c>
      <c r="X195">
        <f t="shared" si="624"/>
        <v>0</v>
      </c>
      <c r="AX195">
        <f t="shared" si="494"/>
        <v>0</v>
      </c>
      <c r="AY195">
        <f t="shared" si="495"/>
        <v>0</v>
      </c>
      <c r="AZ195">
        <f t="shared" si="496"/>
        <v>0</v>
      </c>
      <c r="BA195">
        <f t="shared" si="497"/>
        <v>0</v>
      </c>
      <c r="BB195">
        <f t="shared" si="498"/>
        <v>0</v>
      </c>
      <c r="BC195">
        <f t="shared" si="499"/>
        <v>0</v>
      </c>
      <c r="BD195">
        <f t="shared" si="500"/>
        <v>0</v>
      </c>
      <c r="BE195">
        <f t="shared" si="501"/>
        <v>0</v>
      </c>
      <c r="BF195">
        <f t="shared" si="502"/>
        <v>0</v>
      </c>
      <c r="BG195">
        <f t="shared" si="503"/>
        <v>0</v>
      </c>
      <c r="BH195">
        <f t="shared" si="504"/>
        <v>0</v>
      </c>
      <c r="BI195">
        <f t="shared" si="505"/>
        <v>0</v>
      </c>
      <c r="BJ195">
        <f t="shared" si="506"/>
        <v>0</v>
      </c>
      <c r="BK195">
        <f t="shared" si="507"/>
        <v>0</v>
      </c>
      <c r="BL195">
        <f t="shared" si="508"/>
        <v>0</v>
      </c>
      <c r="BM195">
        <f t="shared" si="509"/>
        <v>0</v>
      </c>
      <c r="BN195">
        <f t="shared" si="510"/>
        <v>0</v>
      </c>
      <c r="BO195">
        <f t="shared" si="511"/>
        <v>0</v>
      </c>
      <c r="BP195">
        <f t="shared" si="512"/>
        <v>0</v>
      </c>
      <c r="BQ195">
        <f t="shared" si="513"/>
        <v>0</v>
      </c>
      <c r="BR195">
        <f t="shared" si="514"/>
        <v>0</v>
      </c>
      <c r="BS195">
        <f t="shared" si="515"/>
        <v>0</v>
      </c>
      <c r="BU195" s="28"/>
      <c r="BV195" s="9">
        <f t="shared" si="516"/>
        <v>1.0640052694689878E-6</v>
      </c>
      <c r="BW195" s="9">
        <f t="shared" si="548"/>
        <v>0</v>
      </c>
      <c r="BX195" s="9">
        <f t="shared" si="549"/>
        <v>1.1249905034053567</v>
      </c>
      <c r="BY195" s="9">
        <f t="shared" si="550"/>
        <v>1.1042002324405289</v>
      </c>
      <c r="BZ195" s="9">
        <f t="shared" si="551"/>
        <v>1.4688539556746714</v>
      </c>
      <c r="CA195" s="9">
        <f t="shared" si="517"/>
        <v>1.9414181549586678E-6</v>
      </c>
      <c r="CB195" s="9">
        <f t="shared" si="552"/>
        <v>0</v>
      </c>
      <c r="CC195" s="9"/>
      <c r="CD195" s="9">
        <f t="shared" si="553"/>
        <v>1.2422147753535824</v>
      </c>
      <c r="CE195" s="23">
        <f t="shared" si="554"/>
        <v>1.8246320865756327</v>
      </c>
      <c r="CG195" s="35"/>
      <c r="CH195">
        <f t="shared" si="555"/>
        <v>1966</v>
      </c>
      <c r="CI195" s="19" t="e">
        <f t="shared" si="556"/>
        <v>#DIV/0!</v>
      </c>
      <c r="CJ195" s="19" t="e">
        <f t="shared" si="652"/>
        <v>#DIV/0!</v>
      </c>
      <c r="CK195" s="19" t="e">
        <f t="shared" si="653"/>
        <v>#DIV/0!</v>
      </c>
      <c r="CL195" s="19" t="e">
        <f t="shared" si="654"/>
        <v>#DIV/0!</v>
      </c>
      <c r="CM195" s="19" t="e">
        <f t="shared" si="655"/>
        <v>#DIV/0!</v>
      </c>
      <c r="CN195" s="19" t="e">
        <f t="shared" si="656"/>
        <v>#DIV/0!</v>
      </c>
      <c r="CO195" s="19" t="e">
        <f t="shared" si="657"/>
        <v>#DIV/0!</v>
      </c>
      <c r="CP195" s="19" t="e">
        <f t="shared" si="658"/>
        <v>#DIV/0!</v>
      </c>
      <c r="CQ195" s="19" t="e">
        <f t="shared" si="659"/>
        <v>#DIV/0!</v>
      </c>
      <c r="CR195" s="19" t="e">
        <f t="shared" si="660"/>
        <v>#DIV/0!</v>
      </c>
      <c r="CS195" s="19" t="e">
        <f t="shared" si="661"/>
        <v>#DIV/0!</v>
      </c>
      <c r="CT195" s="19" t="e">
        <f t="shared" si="662"/>
        <v>#DIV/0!</v>
      </c>
      <c r="CU195" s="19" t="e">
        <f t="shared" si="663"/>
        <v>#DIV/0!</v>
      </c>
      <c r="CV195" s="19" t="e">
        <f t="shared" si="664"/>
        <v>#DIV/0!</v>
      </c>
      <c r="CW195" s="19" t="e">
        <f t="shared" si="665"/>
        <v>#DIV/0!</v>
      </c>
      <c r="CX195" s="19" t="e">
        <f t="shared" si="666"/>
        <v>#DIV/0!</v>
      </c>
      <c r="CY195" s="19" t="e">
        <f t="shared" si="650"/>
        <v>#DIV/0!</v>
      </c>
      <c r="CZ195" s="19" t="e">
        <f t="shared" si="667"/>
        <v>#DIV/0!</v>
      </c>
      <c r="DA195" s="19" t="e">
        <f t="shared" si="668"/>
        <v>#DIV/0!</v>
      </c>
      <c r="DB195" s="19" t="e">
        <f t="shared" si="669"/>
        <v>#DIV/0!</v>
      </c>
      <c r="DC195" s="19" t="e">
        <f t="shared" si="670"/>
        <v>#DIV/0!</v>
      </c>
      <c r="DD195" s="19"/>
      <c r="DE195" s="19"/>
      <c r="DF195" s="19" t="e">
        <f t="shared" si="607"/>
        <v>#DIV/0!</v>
      </c>
      <c r="DG195" s="19" t="e">
        <f t="shared" ref="DG195:DG239" si="674">(CJ195-CJ194)/LN(CJ195/CJ194)</f>
        <v>#DIV/0!</v>
      </c>
      <c r="DH195" s="19" t="e">
        <f t="shared" ref="DH195:DH239" si="675">(CK195-CK194)/LN(CK195/CK194)</f>
        <v>#DIV/0!</v>
      </c>
      <c r="DI195" s="19" t="e">
        <f t="shared" ref="DI195:DI239" si="676">(CL195-CL194)/LN(CL195/CL194)</f>
        <v>#DIV/0!</v>
      </c>
      <c r="DJ195" s="19" t="e">
        <f t="shared" ref="DJ195:DJ239" si="677">(CM195-CM194)/LN(CM195/CM194)</f>
        <v>#DIV/0!</v>
      </c>
      <c r="DK195" s="19" t="e">
        <f t="shared" ref="DK195:DK239" si="678">(CN195-CN194)/LN(CN195/CN194)</f>
        <v>#DIV/0!</v>
      </c>
      <c r="DL195" s="19" t="e">
        <f t="shared" ref="DL195:DL239" si="679">(CO195-CO194)/LN(CO195/CO194)</f>
        <v>#DIV/0!</v>
      </c>
      <c r="DM195" s="19" t="e">
        <f t="shared" ref="DM195:DM239" si="680">(CP195-CP194)/LN(CP195/CP194)</f>
        <v>#DIV/0!</v>
      </c>
      <c r="DN195" s="19" t="e">
        <f t="shared" ref="DN195:DN239" si="681">(CQ195-CQ194)/LN(CQ195/CQ194)</f>
        <v>#DIV/0!</v>
      </c>
      <c r="DO195" s="19" t="e">
        <f t="shared" ref="DO195:DO239" si="682">(CR195-CR194)/LN(CR195/CR194)</f>
        <v>#DIV/0!</v>
      </c>
      <c r="DP195" s="19" t="e">
        <f t="shared" ref="DP195:DP239" si="683">(CS195-CS194)/LN(CS195/CS194)</f>
        <v>#DIV/0!</v>
      </c>
      <c r="DQ195" s="19" t="e">
        <f t="shared" ref="DQ195:DQ239" si="684">(CT195-CT194)/LN(CT195/CT194)</f>
        <v>#DIV/0!</v>
      </c>
      <c r="DR195" s="19" t="e">
        <f t="shared" ref="DR195:DR239" si="685">(CU195-CU194)/LN(CU195/CU194)</f>
        <v>#DIV/0!</v>
      </c>
      <c r="DS195" s="19" t="e">
        <f t="shared" ref="DS195:DS239" si="686">(CV195-CV194)/LN(CV195/CV194)</f>
        <v>#DIV/0!</v>
      </c>
      <c r="DT195" s="19" t="e">
        <f t="shared" ref="DT195:DT239" si="687">(CW195-CW194)/LN(CW195/CW194)</f>
        <v>#DIV/0!</v>
      </c>
      <c r="DU195" s="19" t="e">
        <f t="shared" ref="DU195:DU239" si="688">(CX195-CX194)/LN(CX195/CX194)</f>
        <v>#DIV/0!</v>
      </c>
      <c r="DV195" s="19" t="e">
        <f t="shared" si="671"/>
        <v>#DIV/0!</v>
      </c>
      <c r="DW195" s="19" t="e">
        <f t="shared" ref="DW195:DW239" si="689">(CZ195-CZ194)/LN(CZ195/CZ194)</f>
        <v>#DIV/0!</v>
      </c>
      <c r="DX195" s="19" t="e">
        <f t="shared" ref="DX195:DX239" si="690">(DA195-DA194)/LN(DA195/DA194)</f>
        <v>#DIV/0!</v>
      </c>
      <c r="DY195" s="19" t="e">
        <f t="shared" ref="DY195:DY239" si="691">(DB195-DB194)/LN(DB195/DB194)</f>
        <v>#DIV/0!</v>
      </c>
      <c r="DZ195" s="19" t="e">
        <f t="shared" ref="DZ195:DZ239" si="692">(DC195-DC194)/LN(DC195/DC194)</f>
        <v>#DIV/0!</v>
      </c>
      <c r="EA195" s="19" t="e">
        <f t="shared" si="579"/>
        <v>#DIV/0!</v>
      </c>
      <c r="EB195" s="19"/>
      <c r="EC195" s="19" t="e">
        <f t="shared" si="608"/>
        <v>#DIV/0!</v>
      </c>
      <c r="ED195" s="19" t="e">
        <f t="shared" ref="ED195:ED239" si="693">DG195/$EA195</f>
        <v>#DIV/0!</v>
      </c>
      <c r="EE195" s="19" t="e">
        <f t="shared" ref="EE195:EE239" si="694">DH195/$EA195</f>
        <v>#DIV/0!</v>
      </c>
      <c r="EF195" s="19" t="e">
        <f t="shared" ref="EF195:EF239" si="695">DI195/$EA195</f>
        <v>#DIV/0!</v>
      </c>
      <c r="EG195" s="19" t="e">
        <f t="shared" ref="EG195:EG239" si="696">DJ195/$EA195</f>
        <v>#DIV/0!</v>
      </c>
      <c r="EH195" s="19" t="e">
        <f t="shared" ref="EH195:EH239" si="697">DK195/$EA195</f>
        <v>#DIV/0!</v>
      </c>
      <c r="EI195" s="19" t="e">
        <f t="shared" ref="EI195:EI239" si="698">DL195/$EA195</f>
        <v>#DIV/0!</v>
      </c>
      <c r="EJ195" s="19" t="e">
        <f t="shared" ref="EJ195:EJ239" si="699">DM195/$EA195</f>
        <v>#DIV/0!</v>
      </c>
      <c r="EK195" s="19" t="e">
        <f t="shared" ref="EK195:EK239" si="700">DN195/$EA195</f>
        <v>#DIV/0!</v>
      </c>
      <c r="EL195" s="19" t="e">
        <f t="shared" ref="EL195:EL239" si="701">DO195/$EA195</f>
        <v>#DIV/0!</v>
      </c>
      <c r="EM195" s="19" t="e">
        <f t="shared" ref="EM195:EM239" si="702">DP195/$EA195</f>
        <v>#DIV/0!</v>
      </c>
      <c r="EN195" s="19" t="e">
        <f t="shared" ref="EN195:EN239" si="703">DQ195/$EA195</f>
        <v>#DIV/0!</v>
      </c>
      <c r="EO195" s="19" t="e">
        <f t="shared" ref="EO195:EO239" si="704">DR195/$EA195</f>
        <v>#DIV/0!</v>
      </c>
      <c r="EP195" s="19" t="e">
        <f t="shared" ref="EP195:EP239" si="705">DS195/$EA195</f>
        <v>#DIV/0!</v>
      </c>
      <c r="EQ195" s="19" t="e">
        <f t="shared" ref="EQ195:EQ239" si="706">DT195/$EA195</f>
        <v>#DIV/0!</v>
      </c>
      <c r="ER195" s="19" t="e">
        <f t="shared" ref="ER195:ER239" si="707">DU195/$EA195</f>
        <v>#DIV/0!</v>
      </c>
      <c r="ES195" s="19" t="e">
        <f t="shared" si="672"/>
        <v>#DIV/0!</v>
      </c>
      <c r="ET195" s="19" t="e">
        <f t="shared" ref="ET195:ET239" si="708">DW195/$EA195</f>
        <v>#DIV/0!</v>
      </c>
      <c r="EU195" s="19" t="e">
        <f t="shared" ref="EU195:EU239" si="709">DX195/$EA195</f>
        <v>#DIV/0!</v>
      </c>
      <c r="EV195" s="19" t="e">
        <f t="shared" ref="EV195:EV239" si="710">DY195/$EA195</f>
        <v>#DIV/0!</v>
      </c>
      <c r="EW195" s="19" t="e">
        <f t="shared" ref="EW195:EW239" si="711">DZ195/$EA195</f>
        <v>#DIV/0!</v>
      </c>
      <c r="EX195" s="19"/>
      <c r="EY195" s="19"/>
      <c r="EZ195" s="19" t="e">
        <f t="shared" si="609"/>
        <v>#DIV/0!</v>
      </c>
      <c r="FA195" s="19" t="e">
        <f t="shared" si="633"/>
        <v>#DIV/0!</v>
      </c>
      <c r="FB195" s="19" t="e">
        <f t="shared" si="634"/>
        <v>#DIV/0!</v>
      </c>
      <c r="FC195" s="19" t="e">
        <f t="shared" si="635"/>
        <v>#DIV/0!</v>
      </c>
      <c r="FD195" s="19" t="e">
        <f t="shared" si="636"/>
        <v>#DIV/0!</v>
      </c>
      <c r="FE195" s="19" t="e">
        <f t="shared" si="637"/>
        <v>#DIV/0!</v>
      </c>
      <c r="FF195" s="19" t="e">
        <f t="shared" si="638"/>
        <v>#DIV/0!</v>
      </c>
      <c r="FG195" s="19" t="e">
        <f t="shared" si="639"/>
        <v>#DIV/0!</v>
      </c>
      <c r="FH195" s="19" t="e">
        <f t="shared" si="640"/>
        <v>#DIV/0!</v>
      </c>
      <c r="FI195" s="19" t="e">
        <f t="shared" si="641"/>
        <v>#DIV/0!</v>
      </c>
      <c r="FJ195" s="19" t="e">
        <f t="shared" si="642"/>
        <v>#DIV/0!</v>
      </c>
      <c r="FK195" s="19" t="e">
        <f t="shared" si="643"/>
        <v>#DIV/0!</v>
      </c>
      <c r="FL195" s="19" t="e">
        <f t="shared" si="644"/>
        <v>#DIV/0!</v>
      </c>
      <c r="FM195" s="19" t="e">
        <f t="shared" si="645"/>
        <v>#DIV/0!</v>
      </c>
      <c r="FN195" s="19" t="e">
        <f t="shared" si="646"/>
        <v>#DIV/0!</v>
      </c>
      <c r="FO195" s="19" t="e">
        <f t="shared" si="647"/>
        <v>#DIV/0!</v>
      </c>
      <c r="FP195" s="19" t="e">
        <f t="shared" si="627"/>
        <v>#DIV/0!</v>
      </c>
      <c r="FQ195" s="19" t="e">
        <f t="shared" si="628"/>
        <v>#DIV/0!</v>
      </c>
      <c r="FR195" s="19" t="e">
        <f t="shared" si="629"/>
        <v>#DIV/0!</v>
      </c>
      <c r="FS195" s="19" t="e">
        <f t="shared" si="630"/>
        <v>#DIV/0!</v>
      </c>
      <c r="FT195" s="19" t="e">
        <f t="shared" si="631"/>
        <v>#DIV/0!</v>
      </c>
      <c r="FU195" s="19"/>
      <c r="FV195" s="16"/>
      <c r="FW195" s="19" t="e">
        <f t="shared" si="583"/>
        <v>#DIV/0!</v>
      </c>
      <c r="FX195" s="19">
        <f t="shared" si="610"/>
        <v>1</v>
      </c>
      <c r="FY195" s="19">
        <f t="shared" si="519"/>
        <v>1.4688539556746714</v>
      </c>
      <c r="FZ195" s="19"/>
      <c r="GA195" s="19" t="e">
        <f t="shared" si="584"/>
        <v>#DIV/0!</v>
      </c>
      <c r="GB195" s="19">
        <f t="shared" si="611"/>
        <v>1</v>
      </c>
      <c r="GC195" s="19">
        <f t="shared" si="520"/>
        <v>1.1249905034053567</v>
      </c>
      <c r="GD195" s="19"/>
      <c r="GE195" s="19" t="e">
        <f t="shared" si="585"/>
        <v>#DIV/0!</v>
      </c>
      <c r="GF195" s="19">
        <f t="shared" si="612"/>
        <v>1</v>
      </c>
      <c r="GG195" s="19">
        <f t="shared" si="521"/>
        <v>1.1042002324405289</v>
      </c>
      <c r="GI195" t="e">
        <f>#REF!</f>
        <v>#REF!</v>
      </c>
      <c r="GJ195" t="e">
        <f t="shared" si="586"/>
        <v>#REF!</v>
      </c>
      <c r="GK195">
        <f t="shared" si="587"/>
        <v>0</v>
      </c>
      <c r="GL195" s="3"/>
      <c r="GM195" s="3"/>
      <c r="GN195" s="8"/>
      <c r="GO195" s="5">
        <f t="shared" si="613"/>
        <v>17</v>
      </c>
      <c r="GP195" t="b">
        <f t="shared" si="588"/>
        <v>1</v>
      </c>
      <c r="GR195">
        <f t="shared" si="589"/>
        <v>335</v>
      </c>
      <c r="GS195" s="20">
        <v>8.2145034334198518E-3</v>
      </c>
      <c r="GT195" s="20" t="e">
        <v>#REF!</v>
      </c>
      <c r="GU195" s="33"/>
      <c r="GV195" s="31">
        <f t="shared" ca="1" si="522"/>
        <v>2002</v>
      </c>
      <c r="GW195" s="12">
        <f t="shared" ca="1" si="590"/>
        <v>1.3098856552330405</v>
      </c>
      <c r="GX195" s="19">
        <f t="shared" ca="1" si="591"/>
        <v>0.90801667677599263</v>
      </c>
      <c r="GY195" s="19">
        <f t="shared" ca="1" si="592"/>
        <v>1.1893955721743166</v>
      </c>
      <c r="GZ195" s="11">
        <f t="shared" ca="1" si="523"/>
        <v>2002</v>
      </c>
      <c r="HA195" s="12">
        <f t="shared" ca="1" si="524"/>
        <v>1.7253285764081112</v>
      </c>
      <c r="HB195" s="12">
        <f t="shared" ca="1" si="525"/>
        <v>0.75920938952975325</v>
      </c>
      <c r="HC195" s="12">
        <f t="shared" ca="1" si="526"/>
        <v>0.90801667677599263</v>
      </c>
      <c r="HD195" s="12">
        <f t="shared" ca="1" si="527"/>
        <v>1.1893955721743166</v>
      </c>
      <c r="HE195">
        <f t="shared" ca="1" si="593"/>
        <v>2002</v>
      </c>
      <c r="HF195" s="12">
        <f t="shared" ca="1" si="528"/>
        <v>0.90801667677599263</v>
      </c>
      <c r="HG195" s="12">
        <f t="shared" ca="1" si="529"/>
        <v>0.91308991196525935</v>
      </c>
      <c r="HH195" s="12">
        <f t="shared" ca="1" si="530"/>
        <v>0.83147276032838169</v>
      </c>
      <c r="HJ195" s="17"/>
      <c r="HL195" s="18">
        <f t="shared" si="594"/>
        <v>1966</v>
      </c>
      <c r="HM195" s="9">
        <f t="shared" si="531"/>
        <v>7.5308170428653129E-7</v>
      </c>
      <c r="HN195" s="9">
        <f t="shared" si="532"/>
        <v>0</v>
      </c>
      <c r="HO195" s="9">
        <f t="shared" si="533"/>
        <v>1.1607609378337578</v>
      </c>
      <c r="HP195" s="9">
        <f t="shared" si="534"/>
        <v>1.2155248250293642</v>
      </c>
      <c r="HQ195" s="9">
        <f t="shared" si="535"/>
        <v>1.4594016179506626</v>
      </c>
      <c r="HR195" s="9">
        <f t="shared" si="595"/>
        <v>1.5506848284805697E-6</v>
      </c>
      <c r="HS195" s="9">
        <f t="shared" si="536"/>
        <v>0</v>
      </c>
      <c r="HT195" s="9"/>
      <c r="HU195" s="9">
        <f t="shared" si="537"/>
        <v>1.410933735861299</v>
      </c>
      <c r="HV195" s="23">
        <f t="shared" si="596"/>
        <v>2.0591189769371527</v>
      </c>
      <c r="HX195" s="8"/>
      <c r="HY195" s="5">
        <f t="shared" si="614"/>
        <v>17</v>
      </c>
      <c r="HZ195" t="b">
        <f t="shared" si="597"/>
        <v>1</v>
      </c>
      <c r="IB195">
        <f t="shared" si="598"/>
        <v>335</v>
      </c>
      <c r="IC195" s="20">
        <v>6.740931077604314E-3</v>
      </c>
      <c r="ID195" s="20" t="e">
        <v>#REF!</v>
      </c>
      <c r="IE195" s="11"/>
      <c r="IF195">
        <f t="shared" ca="1" si="599"/>
        <v>2002</v>
      </c>
      <c r="IG195" s="12">
        <f t="shared" ca="1" si="600"/>
        <v>1.0530321510754899</v>
      </c>
      <c r="IH195" s="19">
        <f t="shared" ca="1" si="601"/>
        <v>0.90217342717669768</v>
      </c>
      <c r="II195" s="19">
        <f t="shared" ca="1" si="602"/>
        <v>0.95001639722937192</v>
      </c>
      <c r="IJ195" s="11">
        <f t="shared" ca="1" si="538"/>
        <v>2002</v>
      </c>
      <c r="IK195" s="12">
        <f t="shared" ca="1" si="539"/>
        <v>1.2211531484464568</v>
      </c>
      <c r="IL195" s="12">
        <f t="shared" ca="1" si="540"/>
        <v>0.86232603372898031</v>
      </c>
      <c r="IM195" s="12">
        <f t="shared" ca="1" si="541"/>
        <v>0.90217342717669768</v>
      </c>
      <c r="IN195" s="12">
        <f t="shared" ca="1" si="542"/>
        <v>0.95001639722937192</v>
      </c>
      <c r="IO195">
        <f t="shared" ca="1" si="603"/>
        <v>2002</v>
      </c>
      <c r="IP195" s="12">
        <f t="shared" ca="1" si="604"/>
        <v>0.90217342717669768</v>
      </c>
      <c r="IQ195" s="12">
        <f t="shared" ca="1" si="543"/>
        <v>0.94212271066384468</v>
      </c>
      <c r="IR195" s="12">
        <f t="shared" ca="1" si="544"/>
        <v>0.91530118525787629</v>
      </c>
    </row>
    <row r="196" spans="1:252" hidden="1" x14ac:dyDescent="0.2">
      <c r="A196" t="s">
        <v>63</v>
      </c>
      <c r="B196" s="1">
        <f t="shared" si="605"/>
        <v>1967</v>
      </c>
      <c r="C196">
        <f t="shared" si="545"/>
        <v>0</v>
      </c>
      <c r="D196">
        <f t="shared" ref="D196:R196" si="712">D276+D357</f>
        <v>0</v>
      </c>
      <c r="E196">
        <f t="shared" si="712"/>
        <v>0</v>
      </c>
      <c r="F196">
        <f t="shared" si="712"/>
        <v>0</v>
      </c>
      <c r="G196">
        <f t="shared" si="712"/>
        <v>0</v>
      </c>
      <c r="H196">
        <f t="shared" si="712"/>
        <v>0</v>
      </c>
      <c r="I196">
        <f t="shared" si="712"/>
        <v>0</v>
      </c>
      <c r="J196">
        <f t="shared" si="712"/>
        <v>0</v>
      </c>
      <c r="K196">
        <f t="shared" si="712"/>
        <v>0</v>
      </c>
      <c r="L196">
        <f t="shared" si="712"/>
        <v>0</v>
      </c>
      <c r="M196">
        <f t="shared" si="712"/>
        <v>0</v>
      </c>
      <c r="N196">
        <f t="shared" si="712"/>
        <v>0</v>
      </c>
      <c r="O196">
        <f t="shared" si="712"/>
        <v>0</v>
      </c>
      <c r="P196">
        <f t="shared" si="712"/>
        <v>0</v>
      </c>
      <c r="Q196">
        <f t="shared" si="712"/>
        <v>0</v>
      </c>
      <c r="R196">
        <f t="shared" si="712"/>
        <v>0</v>
      </c>
      <c r="S196">
        <f t="shared" si="624"/>
        <v>0</v>
      </c>
      <c r="T196">
        <f t="shared" si="624"/>
        <v>0</v>
      </c>
      <c r="U196">
        <f t="shared" si="624"/>
        <v>0</v>
      </c>
      <c r="V196">
        <f t="shared" si="624"/>
        <v>0</v>
      </c>
      <c r="W196">
        <f t="shared" si="624"/>
        <v>0</v>
      </c>
      <c r="X196">
        <f t="shared" si="624"/>
        <v>0</v>
      </c>
      <c r="AX196">
        <f t="shared" si="494"/>
        <v>0</v>
      </c>
      <c r="AY196">
        <f t="shared" si="495"/>
        <v>0</v>
      </c>
      <c r="AZ196">
        <f t="shared" si="496"/>
        <v>0</v>
      </c>
      <c r="BA196">
        <f t="shared" si="497"/>
        <v>0</v>
      </c>
      <c r="BB196">
        <f t="shared" si="498"/>
        <v>0</v>
      </c>
      <c r="BC196">
        <f t="shared" si="499"/>
        <v>0</v>
      </c>
      <c r="BD196">
        <f t="shared" si="500"/>
        <v>0</v>
      </c>
      <c r="BE196">
        <f t="shared" si="501"/>
        <v>0</v>
      </c>
      <c r="BF196">
        <f t="shared" si="502"/>
        <v>0</v>
      </c>
      <c r="BG196">
        <f t="shared" si="503"/>
        <v>0</v>
      </c>
      <c r="BH196">
        <f t="shared" si="504"/>
        <v>0</v>
      </c>
      <c r="BI196">
        <f t="shared" si="505"/>
        <v>0</v>
      </c>
      <c r="BJ196">
        <f t="shared" si="506"/>
        <v>0</v>
      </c>
      <c r="BK196">
        <f t="shared" si="507"/>
        <v>0</v>
      </c>
      <c r="BL196">
        <f t="shared" si="508"/>
        <v>0</v>
      </c>
      <c r="BM196">
        <f t="shared" si="509"/>
        <v>0</v>
      </c>
      <c r="BN196">
        <f t="shared" si="510"/>
        <v>0</v>
      </c>
      <c r="BO196">
        <f t="shared" si="511"/>
        <v>0</v>
      </c>
      <c r="BP196">
        <f t="shared" si="512"/>
        <v>0</v>
      </c>
      <c r="BQ196">
        <f t="shared" si="513"/>
        <v>0</v>
      </c>
      <c r="BR196">
        <f t="shared" si="514"/>
        <v>0</v>
      </c>
      <c r="BS196">
        <f t="shared" si="515"/>
        <v>0</v>
      </c>
      <c r="BU196" s="28"/>
      <c r="BV196" s="9">
        <f t="shared" si="516"/>
        <v>1.0640052694689878E-6</v>
      </c>
      <c r="BW196" s="9">
        <f t="shared" si="548"/>
        <v>0</v>
      </c>
      <c r="BX196" s="9">
        <f t="shared" si="549"/>
        <v>1.1249905034053567</v>
      </c>
      <c r="BY196" s="9">
        <f t="shared" si="550"/>
        <v>1.1042002324405289</v>
      </c>
      <c r="BZ196" s="9">
        <f t="shared" si="551"/>
        <v>1.4688539556746714</v>
      </c>
      <c r="CA196" s="9">
        <f t="shared" si="517"/>
        <v>1.9414181549586678E-6</v>
      </c>
      <c r="CB196" s="9">
        <f t="shared" si="552"/>
        <v>0</v>
      </c>
      <c r="CC196" s="9"/>
      <c r="CD196" s="9">
        <f t="shared" si="553"/>
        <v>1.2422147753535824</v>
      </c>
      <c r="CE196" s="23">
        <f t="shared" si="554"/>
        <v>1.8246320865756327</v>
      </c>
      <c r="CG196" s="35"/>
      <c r="CH196">
        <f t="shared" si="555"/>
        <v>1967</v>
      </c>
      <c r="CI196" s="19" t="e">
        <f t="shared" si="556"/>
        <v>#DIV/0!</v>
      </c>
      <c r="CJ196" s="19" t="e">
        <f t="shared" si="652"/>
        <v>#DIV/0!</v>
      </c>
      <c r="CK196" s="19" t="e">
        <f t="shared" si="653"/>
        <v>#DIV/0!</v>
      </c>
      <c r="CL196" s="19" t="e">
        <f t="shared" si="654"/>
        <v>#DIV/0!</v>
      </c>
      <c r="CM196" s="19" t="e">
        <f t="shared" si="655"/>
        <v>#DIV/0!</v>
      </c>
      <c r="CN196" s="19" t="e">
        <f t="shared" si="656"/>
        <v>#DIV/0!</v>
      </c>
      <c r="CO196" s="19" t="e">
        <f t="shared" si="657"/>
        <v>#DIV/0!</v>
      </c>
      <c r="CP196" s="19" t="e">
        <f t="shared" si="658"/>
        <v>#DIV/0!</v>
      </c>
      <c r="CQ196" s="19" t="e">
        <f t="shared" si="659"/>
        <v>#DIV/0!</v>
      </c>
      <c r="CR196" s="19" t="e">
        <f t="shared" si="660"/>
        <v>#DIV/0!</v>
      </c>
      <c r="CS196" s="19" t="e">
        <f t="shared" si="661"/>
        <v>#DIV/0!</v>
      </c>
      <c r="CT196" s="19" t="e">
        <f t="shared" si="662"/>
        <v>#DIV/0!</v>
      </c>
      <c r="CU196" s="19" t="e">
        <f t="shared" si="663"/>
        <v>#DIV/0!</v>
      </c>
      <c r="CV196" s="19" t="e">
        <f t="shared" si="664"/>
        <v>#DIV/0!</v>
      </c>
      <c r="CW196" s="19" t="e">
        <f t="shared" si="665"/>
        <v>#DIV/0!</v>
      </c>
      <c r="CX196" s="19" t="e">
        <f t="shared" si="666"/>
        <v>#DIV/0!</v>
      </c>
      <c r="CY196" s="19" t="e">
        <f t="shared" si="650"/>
        <v>#DIV/0!</v>
      </c>
      <c r="CZ196" s="19" t="e">
        <f t="shared" si="667"/>
        <v>#DIV/0!</v>
      </c>
      <c r="DA196" s="19" t="e">
        <f t="shared" si="668"/>
        <v>#DIV/0!</v>
      </c>
      <c r="DB196" s="19" t="e">
        <f t="shared" si="669"/>
        <v>#DIV/0!</v>
      </c>
      <c r="DC196" s="19" t="e">
        <f t="shared" si="670"/>
        <v>#DIV/0!</v>
      </c>
      <c r="DD196" s="19"/>
      <c r="DE196" s="19"/>
      <c r="DF196" s="19" t="e">
        <f t="shared" si="607"/>
        <v>#DIV/0!</v>
      </c>
      <c r="DG196" s="19" t="e">
        <f t="shared" si="674"/>
        <v>#DIV/0!</v>
      </c>
      <c r="DH196" s="19" t="e">
        <f t="shared" si="675"/>
        <v>#DIV/0!</v>
      </c>
      <c r="DI196" s="19" t="e">
        <f t="shared" si="676"/>
        <v>#DIV/0!</v>
      </c>
      <c r="DJ196" s="19" t="e">
        <f t="shared" si="677"/>
        <v>#DIV/0!</v>
      </c>
      <c r="DK196" s="19" t="e">
        <f t="shared" si="678"/>
        <v>#DIV/0!</v>
      </c>
      <c r="DL196" s="19" t="e">
        <f t="shared" si="679"/>
        <v>#DIV/0!</v>
      </c>
      <c r="DM196" s="19" t="e">
        <f t="shared" si="680"/>
        <v>#DIV/0!</v>
      </c>
      <c r="DN196" s="19" t="e">
        <f t="shared" si="681"/>
        <v>#DIV/0!</v>
      </c>
      <c r="DO196" s="19" t="e">
        <f t="shared" si="682"/>
        <v>#DIV/0!</v>
      </c>
      <c r="DP196" s="19" t="e">
        <f t="shared" si="683"/>
        <v>#DIV/0!</v>
      </c>
      <c r="DQ196" s="19" t="e">
        <f t="shared" si="684"/>
        <v>#DIV/0!</v>
      </c>
      <c r="DR196" s="19" t="e">
        <f t="shared" si="685"/>
        <v>#DIV/0!</v>
      </c>
      <c r="DS196" s="19" t="e">
        <f t="shared" si="686"/>
        <v>#DIV/0!</v>
      </c>
      <c r="DT196" s="19" t="e">
        <f t="shared" si="687"/>
        <v>#DIV/0!</v>
      </c>
      <c r="DU196" s="19" t="e">
        <f t="shared" si="688"/>
        <v>#DIV/0!</v>
      </c>
      <c r="DV196" s="19" t="e">
        <f t="shared" si="671"/>
        <v>#DIV/0!</v>
      </c>
      <c r="DW196" s="19" t="e">
        <f t="shared" si="689"/>
        <v>#DIV/0!</v>
      </c>
      <c r="DX196" s="19" t="e">
        <f t="shared" si="690"/>
        <v>#DIV/0!</v>
      </c>
      <c r="DY196" s="19" t="e">
        <f t="shared" si="691"/>
        <v>#DIV/0!</v>
      </c>
      <c r="DZ196" s="19" t="e">
        <f t="shared" si="692"/>
        <v>#DIV/0!</v>
      </c>
      <c r="EA196" s="19" t="e">
        <f t="shared" si="579"/>
        <v>#DIV/0!</v>
      </c>
      <c r="EB196" s="19"/>
      <c r="EC196" s="19" t="e">
        <f t="shared" si="608"/>
        <v>#DIV/0!</v>
      </c>
      <c r="ED196" s="19" t="e">
        <f t="shared" si="693"/>
        <v>#DIV/0!</v>
      </c>
      <c r="EE196" s="19" t="e">
        <f t="shared" si="694"/>
        <v>#DIV/0!</v>
      </c>
      <c r="EF196" s="19" t="e">
        <f t="shared" si="695"/>
        <v>#DIV/0!</v>
      </c>
      <c r="EG196" s="19" t="e">
        <f t="shared" si="696"/>
        <v>#DIV/0!</v>
      </c>
      <c r="EH196" s="19" t="e">
        <f t="shared" si="697"/>
        <v>#DIV/0!</v>
      </c>
      <c r="EI196" s="19" t="e">
        <f t="shared" si="698"/>
        <v>#DIV/0!</v>
      </c>
      <c r="EJ196" s="19" t="e">
        <f t="shared" si="699"/>
        <v>#DIV/0!</v>
      </c>
      <c r="EK196" s="19" t="e">
        <f t="shared" si="700"/>
        <v>#DIV/0!</v>
      </c>
      <c r="EL196" s="19" t="e">
        <f t="shared" si="701"/>
        <v>#DIV/0!</v>
      </c>
      <c r="EM196" s="19" t="e">
        <f t="shared" si="702"/>
        <v>#DIV/0!</v>
      </c>
      <c r="EN196" s="19" t="e">
        <f t="shared" si="703"/>
        <v>#DIV/0!</v>
      </c>
      <c r="EO196" s="19" t="e">
        <f t="shared" si="704"/>
        <v>#DIV/0!</v>
      </c>
      <c r="EP196" s="19" t="e">
        <f t="shared" si="705"/>
        <v>#DIV/0!</v>
      </c>
      <c r="EQ196" s="19" t="e">
        <f t="shared" si="706"/>
        <v>#DIV/0!</v>
      </c>
      <c r="ER196" s="19" t="e">
        <f t="shared" si="707"/>
        <v>#DIV/0!</v>
      </c>
      <c r="ES196" s="19" t="e">
        <f t="shared" si="672"/>
        <v>#DIV/0!</v>
      </c>
      <c r="ET196" s="19" t="e">
        <f t="shared" si="708"/>
        <v>#DIV/0!</v>
      </c>
      <c r="EU196" s="19" t="e">
        <f t="shared" si="709"/>
        <v>#DIV/0!</v>
      </c>
      <c r="EV196" s="19" t="e">
        <f t="shared" si="710"/>
        <v>#DIV/0!</v>
      </c>
      <c r="EW196" s="19" t="e">
        <f t="shared" si="711"/>
        <v>#DIV/0!</v>
      </c>
      <c r="EX196" s="19"/>
      <c r="EY196" s="19"/>
      <c r="EZ196" s="19" t="e">
        <f t="shared" si="609"/>
        <v>#DIV/0!</v>
      </c>
      <c r="FA196" s="19" t="e">
        <f t="shared" si="633"/>
        <v>#DIV/0!</v>
      </c>
      <c r="FB196" s="19" t="e">
        <f t="shared" si="634"/>
        <v>#DIV/0!</v>
      </c>
      <c r="FC196" s="19" t="e">
        <f t="shared" si="635"/>
        <v>#DIV/0!</v>
      </c>
      <c r="FD196" s="19" t="e">
        <f t="shared" si="636"/>
        <v>#DIV/0!</v>
      </c>
      <c r="FE196" s="19" t="e">
        <f t="shared" si="637"/>
        <v>#DIV/0!</v>
      </c>
      <c r="FF196" s="19" t="e">
        <f t="shared" si="638"/>
        <v>#DIV/0!</v>
      </c>
      <c r="FG196" s="19" t="e">
        <f t="shared" si="639"/>
        <v>#DIV/0!</v>
      </c>
      <c r="FH196" s="19" t="e">
        <f t="shared" si="640"/>
        <v>#DIV/0!</v>
      </c>
      <c r="FI196" s="19" t="e">
        <f t="shared" si="641"/>
        <v>#DIV/0!</v>
      </c>
      <c r="FJ196" s="19" t="e">
        <f t="shared" si="642"/>
        <v>#DIV/0!</v>
      </c>
      <c r="FK196" s="19" t="e">
        <f t="shared" si="643"/>
        <v>#DIV/0!</v>
      </c>
      <c r="FL196" s="19" t="e">
        <f t="shared" si="644"/>
        <v>#DIV/0!</v>
      </c>
      <c r="FM196" s="19" t="e">
        <f t="shared" si="645"/>
        <v>#DIV/0!</v>
      </c>
      <c r="FN196" s="19" t="e">
        <f t="shared" si="646"/>
        <v>#DIV/0!</v>
      </c>
      <c r="FO196" s="19" t="e">
        <f t="shared" si="647"/>
        <v>#DIV/0!</v>
      </c>
      <c r="FP196" s="19" t="e">
        <f t="shared" si="627"/>
        <v>#DIV/0!</v>
      </c>
      <c r="FQ196" s="19" t="e">
        <f t="shared" si="628"/>
        <v>#DIV/0!</v>
      </c>
      <c r="FR196" s="19" t="e">
        <f t="shared" si="629"/>
        <v>#DIV/0!</v>
      </c>
      <c r="FS196" s="19" t="e">
        <f t="shared" si="630"/>
        <v>#DIV/0!</v>
      </c>
      <c r="FT196" s="19" t="e">
        <f t="shared" si="631"/>
        <v>#DIV/0!</v>
      </c>
      <c r="FU196" s="19"/>
      <c r="FV196" s="16"/>
      <c r="FW196" s="19" t="e">
        <f t="shared" si="583"/>
        <v>#DIV/0!</v>
      </c>
      <c r="FX196" s="19">
        <f t="shared" si="610"/>
        <v>1</v>
      </c>
      <c r="FY196" s="19">
        <f t="shared" si="519"/>
        <v>1.4688539556746714</v>
      </c>
      <c r="FZ196" s="19"/>
      <c r="GA196" s="19" t="e">
        <f t="shared" si="584"/>
        <v>#DIV/0!</v>
      </c>
      <c r="GB196" s="19">
        <f t="shared" si="611"/>
        <v>1</v>
      </c>
      <c r="GC196" s="19">
        <f t="shared" si="520"/>
        <v>1.1249905034053567</v>
      </c>
      <c r="GD196" s="19"/>
      <c r="GE196" s="19" t="e">
        <f t="shared" si="585"/>
        <v>#DIV/0!</v>
      </c>
      <c r="GF196" s="19">
        <f t="shared" si="612"/>
        <v>1</v>
      </c>
      <c r="GG196" s="19">
        <f t="shared" si="521"/>
        <v>1.1042002324405289</v>
      </c>
      <c r="GI196" t="e">
        <f>#REF!</f>
        <v>#REF!</v>
      </c>
      <c r="GJ196" t="e">
        <f t="shared" si="586"/>
        <v>#REF!</v>
      </c>
      <c r="GK196">
        <f t="shared" si="587"/>
        <v>0</v>
      </c>
      <c r="GL196" s="3"/>
      <c r="GM196" s="3"/>
      <c r="GN196" s="8"/>
      <c r="GO196" s="5">
        <f t="shared" si="613"/>
        <v>18</v>
      </c>
      <c r="GP196" t="b">
        <f t="shared" si="588"/>
        <v>1</v>
      </c>
      <c r="GR196">
        <f t="shared" si="589"/>
        <v>336</v>
      </c>
      <c r="GS196" s="20">
        <v>2.7035824035602153E-2</v>
      </c>
      <c r="GT196" s="20" t="e">
        <v>#REF!</v>
      </c>
      <c r="GU196" s="33"/>
      <c r="GV196" s="31">
        <f t="shared" ca="1" si="522"/>
        <v>2003</v>
      </c>
      <c r="GW196" s="12">
        <f t="shared" ca="1" si="590"/>
        <v>1.2838883906209342</v>
      </c>
      <c r="GX196" s="19">
        <f t="shared" ca="1" si="591"/>
        <v>0.90962471744102025</v>
      </c>
      <c r="GY196" s="19">
        <f t="shared" ca="1" si="592"/>
        <v>1.1678535361230182</v>
      </c>
      <c r="GZ196" s="11">
        <f t="shared" ca="1" si="523"/>
        <v>2003</v>
      </c>
      <c r="HA196" s="12">
        <f t="shared" ca="1" si="524"/>
        <v>1.8209386725718153</v>
      </c>
      <c r="HB196" s="12">
        <f t="shared" ca="1" si="525"/>
        <v>0.70506953911172943</v>
      </c>
      <c r="HC196" s="12">
        <f t="shared" ca="1" si="526"/>
        <v>0.90962471744102025</v>
      </c>
      <c r="HD196" s="12">
        <f t="shared" ca="1" si="527"/>
        <v>1.1678535361230182</v>
      </c>
      <c r="HE196">
        <f t="shared" ca="1" si="593"/>
        <v>2003</v>
      </c>
      <c r="HF196" s="12">
        <f t="shared" ca="1" si="528"/>
        <v>0.90962471744102025</v>
      </c>
      <c r="HG196" s="12">
        <f t="shared" ca="1" si="529"/>
        <v>0.84715716024601562</v>
      </c>
      <c r="HH196" s="12">
        <f t="shared" ca="1" si="530"/>
        <v>0.83227714076922432</v>
      </c>
      <c r="HJ196" s="17"/>
      <c r="HL196" s="18">
        <f t="shared" si="594"/>
        <v>1967</v>
      </c>
      <c r="HM196" s="9">
        <f t="shared" si="531"/>
        <v>7.5308170428653129E-7</v>
      </c>
      <c r="HN196" s="9">
        <f t="shared" si="532"/>
        <v>0</v>
      </c>
      <c r="HO196" s="9">
        <f t="shared" si="533"/>
        <v>1.1607609378337578</v>
      </c>
      <c r="HP196" s="9">
        <f t="shared" si="534"/>
        <v>1.2155248250293642</v>
      </c>
      <c r="HQ196" s="9">
        <f t="shared" si="535"/>
        <v>1.4594016179506626</v>
      </c>
      <c r="HR196" s="9">
        <f t="shared" si="595"/>
        <v>1.5506848284805697E-6</v>
      </c>
      <c r="HS196" s="9">
        <f t="shared" si="536"/>
        <v>0</v>
      </c>
      <c r="HT196" s="9"/>
      <c r="HU196" s="9">
        <f t="shared" si="537"/>
        <v>1.410933735861299</v>
      </c>
      <c r="HV196" s="23">
        <f t="shared" si="596"/>
        <v>2.0591189769371527</v>
      </c>
      <c r="HX196" s="8"/>
      <c r="HY196" s="5">
        <f t="shared" si="614"/>
        <v>18</v>
      </c>
      <c r="HZ196" t="b">
        <f t="shared" si="597"/>
        <v>1</v>
      </c>
      <c r="IB196">
        <f t="shared" si="598"/>
        <v>336</v>
      </c>
      <c r="IC196" s="20">
        <v>2.5791081317836674E-2</v>
      </c>
      <c r="ID196" s="20" t="e">
        <v>#REF!</v>
      </c>
      <c r="IE196" s="11"/>
      <c r="IF196">
        <f t="shared" ca="1" si="599"/>
        <v>2003</v>
      </c>
      <c r="IG196" s="12">
        <f t="shared" ca="1" si="600"/>
        <v>1.0321326509037025</v>
      </c>
      <c r="IH196" s="19">
        <f t="shared" ca="1" si="601"/>
        <v>0.90377111981265068</v>
      </c>
      <c r="II196" s="19">
        <f t="shared" ca="1" si="602"/>
        <v>0.93280993711028182</v>
      </c>
      <c r="IJ196" s="11">
        <f t="shared" ca="1" si="538"/>
        <v>2003</v>
      </c>
      <c r="IK196" s="12">
        <f t="shared" ca="1" si="539"/>
        <v>1.2888240672210374</v>
      </c>
      <c r="IL196" s="12">
        <f t="shared" ca="1" si="540"/>
        <v>0.80083285000193005</v>
      </c>
      <c r="IM196" s="12">
        <f t="shared" ca="1" si="541"/>
        <v>0.90377111981265068</v>
      </c>
      <c r="IN196" s="12">
        <f t="shared" ca="1" si="542"/>
        <v>0.93280993711028182</v>
      </c>
      <c r="IO196">
        <f t="shared" ca="1" si="603"/>
        <v>2003</v>
      </c>
      <c r="IP196" s="12">
        <f t="shared" ca="1" si="604"/>
        <v>0.90377111981265068</v>
      </c>
      <c r="IQ196" s="12">
        <f t="shared" ca="1" si="543"/>
        <v>0.87409354731719768</v>
      </c>
      <c r="IR196" s="12">
        <f t="shared" ca="1" si="544"/>
        <v>0.91618666269746285</v>
      </c>
    </row>
    <row r="197" spans="1:252" hidden="1" x14ac:dyDescent="0.2">
      <c r="A197" t="s">
        <v>63</v>
      </c>
      <c r="B197" s="1">
        <f t="shared" si="605"/>
        <v>1968</v>
      </c>
      <c r="C197">
        <f t="shared" si="545"/>
        <v>0</v>
      </c>
      <c r="D197">
        <f t="shared" ref="D197:R197" si="713">D277+D358</f>
        <v>0</v>
      </c>
      <c r="E197">
        <f t="shared" si="713"/>
        <v>0</v>
      </c>
      <c r="F197">
        <f t="shared" si="713"/>
        <v>0</v>
      </c>
      <c r="G197">
        <f t="shared" si="713"/>
        <v>0</v>
      </c>
      <c r="H197">
        <f t="shared" si="713"/>
        <v>0</v>
      </c>
      <c r="I197">
        <f t="shared" si="713"/>
        <v>0</v>
      </c>
      <c r="J197">
        <f t="shared" si="713"/>
        <v>0</v>
      </c>
      <c r="K197">
        <f t="shared" si="713"/>
        <v>0</v>
      </c>
      <c r="L197">
        <f t="shared" si="713"/>
        <v>0</v>
      </c>
      <c r="M197">
        <f t="shared" si="713"/>
        <v>0</v>
      </c>
      <c r="N197">
        <f t="shared" si="713"/>
        <v>0</v>
      </c>
      <c r="O197">
        <f t="shared" si="713"/>
        <v>0</v>
      </c>
      <c r="P197">
        <f t="shared" si="713"/>
        <v>0</v>
      </c>
      <c r="Q197">
        <f t="shared" si="713"/>
        <v>0</v>
      </c>
      <c r="R197">
        <f t="shared" si="713"/>
        <v>0</v>
      </c>
      <c r="S197">
        <f t="shared" si="624"/>
        <v>0</v>
      </c>
      <c r="T197">
        <f t="shared" si="624"/>
        <v>0</v>
      </c>
      <c r="U197">
        <f t="shared" si="624"/>
        <v>0</v>
      </c>
      <c r="V197">
        <f t="shared" si="624"/>
        <v>0</v>
      </c>
      <c r="W197">
        <f t="shared" si="624"/>
        <v>0</v>
      </c>
      <c r="X197">
        <f t="shared" si="624"/>
        <v>0</v>
      </c>
      <c r="AX197">
        <f t="shared" si="494"/>
        <v>0</v>
      </c>
      <c r="AY197">
        <f t="shared" si="495"/>
        <v>0</v>
      </c>
      <c r="AZ197">
        <f t="shared" si="496"/>
        <v>0</v>
      </c>
      <c r="BA197">
        <f t="shared" si="497"/>
        <v>0</v>
      </c>
      <c r="BB197">
        <f t="shared" si="498"/>
        <v>0</v>
      </c>
      <c r="BC197">
        <f t="shared" si="499"/>
        <v>0</v>
      </c>
      <c r="BD197">
        <f t="shared" si="500"/>
        <v>0</v>
      </c>
      <c r="BE197">
        <f t="shared" si="501"/>
        <v>0</v>
      </c>
      <c r="BF197">
        <f t="shared" si="502"/>
        <v>0</v>
      </c>
      <c r="BG197">
        <f t="shared" si="503"/>
        <v>0</v>
      </c>
      <c r="BH197">
        <f t="shared" si="504"/>
        <v>0</v>
      </c>
      <c r="BI197">
        <f t="shared" si="505"/>
        <v>0</v>
      </c>
      <c r="BJ197">
        <f t="shared" si="506"/>
        <v>0</v>
      </c>
      <c r="BK197">
        <f t="shared" si="507"/>
        <v>0</v>
      </c>
      <c r="BL197">
        <f t="shared" si="508"/>
        <v>0</v>
      </c>
      <c r="BM197">
        <f t="shared" si="509"/>
        <v>0</v>
      </c>
      <c r="BN197">
        <f t="shared" si="510"/>
        <v>0</v>
      </c>
      <c r="BO197">
        <f t="shared" si="511"/>
        <v>0</v>
      </c>
      <c r="BP197">
        <f t="shared" si="512"/>
        <v>0</v>
      </c>
      <c r="BQ197">
        <f t="shared" si="513"/>
        <v>0</v>
      </c>
      <c r="BR197">
        <f t="shared" si="514"/>
        <v>0</v>
      </c>
      <c r="BS197">
        <f t="shared" si="515"/>
        <v>0</v>
      </c>
      <c r="BU197" s="28"/>
      <c r="BV197" s="9">
        <f t="shared" si="516"/>
        <v>1.0640052694689878E-6</v>
      </c>
      <c r="BW197" s="9">
        <f t="shared" si="548"/>
        <v>0</v>
      </c>
      <c r="BX197" s="9">
        <f t="shared" si="549"/>
        <v>1.1249905034053567</v>
      </c>
      <c r="BY197" s="9">
        <f t="shared" si="550"/>
        <v>1.1042002324405289</v>
      </c>
      <c r="BZ197" s="9">
        <f t="shared" si="551"/>
        <v>1.4688539556746714</v>
      </c>
      <c r="CA197" s="9">
        <f t="shared" si="517"/>
        <v>1.9414181549586678E-6</v>
      </c>
      <c r="CB197" s="9">
        <f t="shared" si="552"/>
        <v>0</v>
      </c>
      <c r="CC197" s="9"/>
      <c r="CD197" s="9">
        <f t="shared" si="553"/>
        <v>1.2422147753535824</v>
      </c>
      <c r="CE197" s="23">
        <f t="shared" si="554"/>
        <v>1.8246320865756327</v>
      </c>
      <c r="CG197" s="35"/>
      <c r="CH197">
        <f t="shared" si="555"/>
        <v>1968</v>
      </c>
      <c r="CI197" s="19" t="e">
        <f t="shared" si="556"/>
        <v>#DIV/0!</v>
      </c>
      <c r="CJ197" s="19" t="e">
        <f t="shared" si="652"/>
        <v>#DIV/0!</v>
      </c>
      <c r="CK197" s="19" t="e">
        <f t="shared" si="653"/>
        <v>#DIV/0!</v>
      </c>
      <c r="CL197" s="19" t="e">
        <f t="shared" si="654"/>
        <v>#DIV/0!</v>
      </c>
      <c r="CM197" s="19" t="e">
        <f t="shared" si="655"/>
        <v>#DIV/0!</v>
      </c>
      <c r="CN197" s="19" t="e">
        <f t="shared" si="656"/>
        <v>#DIV/0!</v>
      </c>
      <c r="CO197" s="19" t="e">
        <f t="shared" si="657"/>
        <v>#DIV/0!</v>
      </c>
      <c r="CP197" s="19" t="e">
        <f t="shared" si="658"/>
        <v>#DIV/0!</v>
      </c>
      <c r="CQ197" s="19" t="e">
        <f t="shared" si="659"/>
        <v>#DIV/0!</v>
      </c>
      <c r="CR197" s="19" t="e">
        <f t="shared" si="660"/>
        <v>#DIV/0!</v>
      </c>
      <c r="CS197" s="19" t="e">
        <f t="shared" si="661"/>
        <v>#DIV/0!</v>
      </c>
      <c r="CT197" s="19" t="e">
        <f t="shared" si="662"/>
        <v>#DIV/0!</v>
      </c>
      <c r="CU197" s="19" t="e">
        <f t="shared" si="663"/>
        <v>#DIV/0!</v>
      </c>
      <c r="CV197" s="19" t="e">
        <f t="shared" si="664"/>
        <v>#DIV/0!</v>
      </c>
      <c r="CW197" s="19" t="e">
        <f t="shared" si="665"/>
        <v>#DIV/0!</v>
      </c>
      <c r="CX197" s="19" t="e">
        <f t="shared" si="666"/>
        <v>#DIV/0!</v>
      </c>
      <c r="CY197" s="19" t="e">
        <f t="shared" si="650"/>
        <v>#DIV/0!</v>
      </c>
      <c r="CZ197" s="19" t="e">
        <f t="shared" si="667"/>
        <v>#DIV/0!</v>
      </c>
      <c r="DA197" s="19" t="e">
        <f t="shared" si="668"/>
        <v>#DIV/0!</v>
      </c>
      <c r="DB197" s="19" t="e">
        <f t="shared" si="669"/>
        <v>#DIV/0!</v>
      </c>
      <c r="DC197" s="19" t="e">
        <f t="shared" si="670"/>
        <v>#DIV/0!</v>
      </c>
      <c r="DD197" s="19"/>
      <c r="DE197" s="19"/>
      <c r="DF197" s="19" t="e">
        <f t="shared" si="607"/>
        <v>#DIV/0!</v>
      </c>
      <c r="DG197" s="19" t="e">
        <f t="shared" si="674"/>
        <v>#DIV/0!</v>
      </c>
      <c r="DH197" s="19" t="e">
        <f t="shared" si="675"/>
        <v>#DIV/0!</v>
      </c>
      <c r="DI197" s="19" t="e">
        <f t="shared" si="676"/>
        <v>#DIV/0!</v>
      </c>
      <c r="DJ197" s="19" t="e">
        <f t="shared" si="677"/>
        <v>#DIV/0!</v>
      </c>
      <c r="DK197" s="19" t="e">
        <f t="shared" si="678"/>
        <v>#DIV/0!</v>
      </c>
      <c r="DL197" s="19" t="e">
        <f t="shared" si="679"/>
        <v>#DIV/0!</v>
      </c>
      <c r="DM197" s="19" t="e">
        <f t="shared" si="680"/>
        <v>#DIV/0!</v>
      </c>
      <c r="DN197" s="19" t="e">
        <f t="shared" si="681"/>
        <v>#DIV/0!</v>
      </c>
      <c r="DO197" s="19" t="e">
        <f t="shared" si="682"/>
        <v>#DIV/0!</v>
      </c>
      <c r="DP197" s="19" t="e">
        <f t="shared" si="683"/>
        <v>#DIV/0!</v>
      </c>
      <c r="DQ197" s="19" t="e">
        <f t="shared" si="684"/>
        <v>#DIV/0!</v>
      </c>
      <c r="DR197" s="19" t="e">
        <f t="shared" si="685"/>
        <v>#DIV/0!</v>
      </c>
      <c r="DS197" s="19" t="e">
        <f t="shared" si="686"/>
        <v>#DIV/0!</v>
      </c>
      <c r="DT197" s="19" t="e">
        <f t="shared" si="687"/>
        <v>#DIV/0!</v>
      </c>
      <c r="DU197" s="19" t="e">
        <f t="shared" si="688"/>
        <v>#DIV/0!</v>
      </c>
      <c r="DV197" s="19" t="e">
        <f t="shared" si="671"/>
        <v>#DIV/0!</v>
      </c>
      <c r="DW197" s="19" t="e">
        <f t="shared" si="689"/>
        <v>#DIV/0!</v>
      </c>
      <c r="DX197" s="19" t="e">
        <f t="shared" si="690"/>
        <v>#DIV/0!</v>
      </c>
      <c r="DY197" s="19" t="e">
        <f t="shared" si="691"/>
        <v>#DIV/0!</v>
      </c>
      <c r="DZ197" s="19" t="e">
        <f t="shared" si="692"/>
        <v>#DIV/0!</v>
      </c>
      <c r="EA197" s="19" t="e">
        <f t="shared" si="579"/>
        <v>#DIV/0!</v>
      </c>
      <c r="EB197" s="19"/>
      <c r="EC197" s="19" t="e">
        <f t="shared" si="608"/>
        <v>#DIV/0!</v>
      </c>
      <c r="ED197" s="19" t="e">
        <f t="shared" si="693"/>
        <v>#DIV/0!</v>
      </c>
      <c r="EE197" s="19" t="e">
        <f t="shared" si="694"/>
        <v>#DIV/0!</v>
      </c>
      <c r="EF197" s="19" t="e">
        <f t="shared" si="695"/>
        <v>#DIV/0!</v>
      </c>
      <c r="EG197" s="19" t="e">
        <f t="shared" si="696"/>
        <v>#DIV/0!</v>
      </c>
      <c r="EH197" s="19" t="e">
        <f t="shared" si="697"/>
        <v>#DIV/0!</v>
      </c>
      <c r="EI197" s="19" t="e">
        <f t="shared" si="698"/>
        <v>#DIV/0!</v>
      </c>
      <c r="EJ197" s="19" t="e">
        <f t="shared" si="699"/>
        <v>#DIV/0!</v>
      </c>
      <c r="EK197" s="19" t="e">
        <f t="shared" si="700"/>
        <v>#DIV/0!</v>
      </c>
      <c r="EL197" s="19" t="e">
        <f t="shared" si="701"/>
        <v>#DIV/0!</v>
      </c>
      <c r="EM197" s="19" t="e">
        <f t="shared" si="702"/>
        <v>#DIV/0!</v>
      </c>
      <c r="EN197" s="19" t="e">
        <f t="shared" si="703"/>
        <v>#DIV/0!</v>
      </c>
      <c r="EO197" s="19" t="e">
        <f t="shared" si="704"/>
        <v>#DIV/0!</v>
      </c>
      <c r="EP197" s="19" t="e">
        <f t="shared" si="705"/>
        <v>#DIV/0!</v>
      </c>
      <c r="EQ197" s="19" t="e">
        <f t="shared" si="706"/>
        <v>#DIV/0!</v>
      </c>
      <c r="ER197" s="19" t="e">
        <f t="shared" si="707"/>
        <v>#DIV/0!</v>
      </c>
      <c r="ES197" s="19" t="e">
        <f t="shared" si="672"/>
        <v>#DIV/0!</v>
      </c>
      <c r="ET197" s="19" t="e">
        <f t="shared" si="708"/>
        <v>#DIV/0!</v>
      </c>
      <c r="EU197" s="19" t="e">
        <f t="shared" si="709"/>
        <v>#DIV/0!</v>
      </c>
      <c r="EV197" s="19" t="e">
        <f t="shared" si="710"/>
        <v>#DIV/0!</v>
      </c>
      <c r="EW197" s="19" t="e">
        <f t="shared" si="711"/>
        <v>#DIV/0!</v>
      </c>
      <c r="EX197" s="19"/>
      <c r="EY197" s="19"/>
      <c r="EZ197" s="19" t="e">
        <f t="shared" si="609"/>
        <v>#DIV/0!</v>
      </c>
      <c r="FA197" s="19" t="e">
        <f t="shared" si="633"/>
        <v>#DIV/0!</v>
      </c>
      <c r="FB197" s="19" t="e">
        <f t="shared" si="634"/>
        <v>#DIV/0!</v>
      </c>
      <c r="FC197" s="19" t="e">
        <f t="shared" si="635"/>
        <v>#DIV/0!</v>
      </c>
      <c r="FD197" s="19" t="e">
        <f t="shared" si="636"/>
        <v>#DIV/0!</v>
      </c>
      <c r="FE197" s="19" t="e">
        <f t="shared" si="637"/>
        <v>#DIV/0!</v>
      </c>
      <c r="FF197" s="19" t="e">
        <f t="shared" si="638"/>
        <v>#DIV/0!</v>
      </c>
      <c r="FG197" s="19" t="e">
        <f t="shared" si="639"/>
        <v>#DIV/0!</v>
      </c>
      <c r="FH197" s="19" t="e">
        <f t="shared" si="640"/>
        <v>#DIV/0!</v>
      </c>
      <c r="FI197" s="19" t="e">
        <f t="shared" si="641"/>
        <v>#DIV/0!</v>
      </c>
      <c r="FJ197" s="19" t="e">
        <f t="shared" si="642"/>
        <v>#DIV/0!</v>
      </c>
      <c r="FK197" s="19" t="e">
        <f t="shared" si="643"/>
        <v>#DIV/0!</v>
      </c>
      <c r="FL197" s="19" t="e">
        <f t="shared" si="644"/>
        <v>#DIV/0!</v>
      </c>
      <c r="FM197" s="19" t="e">
        <f t="shared" si="645"/>
        <v>#DIV/0!</v>
      </c>
      <c r="FN197" s="19" t="e">
        <f t="shared" si="646"/>
        <v>#DIV/0!</v>
      </c>
      <c r="FO197" s="19" t="e">
        <f t="shared" si="647"/>
        <v>#DIV/0!</v>
      </c>
      <c r="FP197" s="19" t="e">
        <f t="shared" si="627"/>
        <v>#DIV/0!</v>
      </c>
      <c r="FQ197" s="19" t="e">
        <f t="shared" si="628"/>
        <v>#DIV/0!</v>
      </c>
      <c r="FR197" s="19" t="e">
        <f t="shared" si="629"/>
        <v>#DIV/0!</v>
      </c>
      <c r="FS197" s="19" t="e">
        <f t="shared" si="630"/>
        <v>#DIV/0!</v>
      </c>
      <c r="FT197" s="19" t="e">
        <f t="shared" si="631"/>
        <v>#DIV/0!</v>
      </c>
      <c r="FU197" s="19"/>
      <c r="FV197" s="16"/>
      <c r="FW197" s="19" t="e">
        <f t="shared" si="583"/>
        <v>#DIV/0!</v>
      </c>
      <c r="FX197" s="19">
        <f t="shared" si="610"/>
        <v>1</v>
      </c>
      <c r="FY197" s="19">
        <f t="shared" si="519"/>
        <v>1.4688539556746714</v>
      </c>
      <c r="FZ197" s="19"/>
      <c r="GA197" s="19" t="e">
        <f t="shared" si="584"/>
        <v>#DIV/0!</v>
      </c>
      <c r="GB197" s="19">
        <f t="shared" si="611"/>
        <v>1</v>
      </c>
      <c r="GC197" s="19">
        <f t="shared" si="520"/>
        <v>1.1249905034053567</v>
      </c>
      <c r="GD197" s="19"/>
      <c r="GE197" s="19" t="e">
        <f t="shared" si="585"/>
        <v>#DIV/0!</v>
      </c>
      <c r="GF197" s="19">
        <f t="shared" si="612"/>
        <v>1</v>
      </c>
      <c r="GG197" s="19">
        <f t="shared" si="521"/>
        <v>1.1042002324405289</v>
      </c>
      <c r="GI197" t="e">
        <f>#REF!</f>
        <v>#REF!</v>
      </c>
      <c r="GJ197" t="e">
        <f t="shared" si="586"/>
        <v>#REF!</v>
      </c>
      <c r="GK197">
        <f t="shared" si="587"/>
        <v>0</v>
      </c>
      <c r="GL197" s="3"/>
      <c r="GM197" s="3"/>
      <c r="GN197" s="8"/>
      <c r="GO197" s="5">
        <f t="shared" si="613"/>
        <v>19</v>
      </c>
      <c r="GP197" t="b">
        <f t="shared" si="588"/>
        <v>1</v>
      </c>
      <c r="GR197">
        <f t="shared" si="589"/>
        <v>337</v>
      </c>
      <c r="GS197" s="20">
        <v>3.9604070994268522E-3</v>
      </c>
      <c r="GT197" s="20" t="e">
        <v>#REF!</v>
      </c>
      <c r="GU197" s="33"/>
      <c r="GV197" s="31">
        <f t="shared" ca="1" si="522"/>
        <v>2004</v>
      </c>
      <c r="GW197" s="12">
        <f t="shared" ca="1" si="590"/>
        <v>1.3421712809332691</v>
      </c>
      <c r="GX197" s="19">
        <f t="shared" ca="1" si="591"/>
        <v>0.87153045517803496</v>
      </c>
      <c r="GY197" s="19">
        <f t="shared" ca="1" si="592"/>
        <v>1.1697400458648275</v>
      </c>
      <c r="GZ197" s="11">
        <f t="shared" ca="1" si="523"/>
        <v>2004</v>
      </c>
      <c r="HA197" s="12">
        <f t="shared" ca="1" si="524"/>
        <v>1.9494781735047468</v>
      </c>
      <c r="HB197" s="12">
        <f t="shared" ca="1" si="525"/>
        <v>0.68847720337403462</v>
      </c>
      <c r="HC197" s="12">
        <f t="shared" ca="1" si="526"/>
        <v>0.87153045517803496</v>
      </c>
      <c r="HD197" s="12">
        <f t="shared" ca="1" si="527"/>
        <v>1.1697400458648275</v>
      </c>
      <c r="HE197">
        <f t="shared" ca="1" si="593"/>
        <v>2004</v>
      </c>
      <c r="HF197" s="12">
        <f t="shared" ca="1" si="528"/>
        <v>0.87153045517803496</v>
      </c>
      <c r="HG197" s="12">
        <f t="shared" ca="1" si="529"/>
        <v>0.81778243037333653</v>
      </c>
      <c r="HH197" s="12">
        <f t="shared" ca="1" si="530"/>
        <v>0.84188309482233425</v>
      </c>
      <c r="HJ197" s="17"/>
      <c r="HL197" s="18">
        <f t="shared" si="594"/>
        <v>1968</v>
      </c>
      <c r="HM197" s="9">
        <f t="shared" si="531"/>
        <v>7.5308170428653129E-7</v>
      </c>
      <c r="HN197" s="9">
        <f t="shared" si="532"/>
        <v>0</v>
      </c>
      <c r="HO197" s="9">
        <f t="shared" si="533"/>
        <v>1.1607609378337578</v>
      </c>
      <c r="HP197" s="9">
        <f t="shared" si="534"/>
        <v>1.2155248250293642</v>
      </c>
      <c r="HQ197" s="9">
        <f t="shared" si="535"/>
        <v>1.4594016179506626</v>
      </c>
      <c r="HR197" s="9">
        <f t="shared" si="595"/>
        <v>1.5506848284805697E-6</v>
      </c>
      <c r="HS197" s="9">
        <f t="shared" si="536"/>
        <v>0</v>
      </c>
      <c r="HT197" s="9"/>
      <c r="HU197" s="9">
        <f t="shared" si="537"/>
        <v>1.410933735861299</v>
      </c>
      <c r="HV197" s="23">
        <f t="shared" si="596"/>
        <v>2.0591189769371527</v>
      </c>
      <c r="HX197" s="8"/>
      <c r="HY197" s="5">
        <f t="shared" si="614"/>
        <v>19</v>
      </c>
      <c r="HZ197" t="b">
        <f t="shared" si="597"/>
        <v>1</v>
      </c>
      <c r="IB197">
        <f t="shared" si="598"/>
        <v>337</v>
      </c>
      <c r="IC197" s="20">
        <v>4.7127831162751266E-3</v>
      </c>
      <c r="ID197" s="20" t="e">
        <v>#REF!</v>
      </c>
      <c r="IE197" s="11"/>
      <c r="IF197">
        <f t="shared" ca="1" si="599"/>
        <v>2004</v>
      </c>
      <c r="IG197" s="12">
        <f t="shared" ca="1" si="600"/>
        <v>1.0789869370860914</v>
      </c>
      <c r="IH197" s="19">
        <f t="shared" ca="1" si="601"/>
        <v>0.86592200093568106</v>
      </c>
      <c r="II197" s="19">
        <f t="shared" ca="1" si="602"/>
        <v>0.93431676564586774</v>
      </c>
      <c r="IJ197" s="11">
        <f t="shared" ca="1" si="538"/>
        <v>2004</v>
      </c>
      <c r="IK197" s="12">
        <f t="shared" ca="1" si="539"/>
        <v>1.3798017617948832</v>
      </c>
      <c r="IL197" s="12">
        <f t="shared" ca="1" si="540"/>
        <v>0.78198692519606305</v>
      </c>
      <c r="IM197" s="12">
        <f t="shared" ca="1" si="541"/>
        <v>0.86592200093568106</v>
      </c>
      <c r="IN197" s="12">
        <f t="shared" ca="1" si="542"/>
        <v>0.93431676564586774</v>
      </c>
      <c r="IO197">
        <f t="shared" ca="1" si="603"/>
        <v>2004</v>
      </c>
      <c r="IP197" s="12">
        <f t="shared" ca="1" si="604"/>
        <v>0.86592200093568106</v>
      </c>
      <c r="IQ197" s="12">
        <f t="shared" ca="1" si="543"/>
        <v>0.84378481236129166</v>
      </c>
      <c r="IR197" s="12">
        <f t="shared" ca="1" si="544"/>
        <v>0.92676108142751445</v>
      </c>
    </row>
    <row r="198" spans="1:252" hidden="1" x14ac:dyDescent="0.2">
      <c r="A198" t="s">
        <v>63</v>
      </c>
      <c r="B198" s="1">
        <f t="shared" si="605"/>
        <v>1969</v>
      </c>
      <c r="C198">
        <f t="shared" si="545"/>
        <v>0</v>
      </c>
      <c r="D198">
        <f t="shared" ref="D198:R198" si="714">D278+D359</f>
        <v>0</v>
      </c>
      <c r="E198">
        <f t="shared" si="714"/>
        <v>0</v>
      </c>
      <c r="F198">
        <f t="shared" si="714"/>
        <v>0</v>
      </c>
      <c r="G198">
        <f t="shared" si="714"/>
        <v>0</v>
      </c>
      <c r="H198">
        <f t="shared" si="714"/>
        <v>0</v>
      </c>
      <c r="I198">
        <f t="shared" si="714"/>
        <v>0</v>
      </c>
      <c r="J198">
        <f t="shared" si="714"/>
        <v>0</v>
      </c>
      <c r="K198">
        <f t="shared" si="714"/>
        <v>0</v>
      </c>
      <c r="L198">
        <f t="shared" si="714"/>
        <v>0</v>
      </c>
      <c r="M198">
        <f t="shared" si="714"/>
        <v>0</v>
      </c>
      <c r="N198">
        <f t="shared" si="714"/>
        <v>0</v>
      </c>
      <c r="O198">
        <f t="shared" si="714"/>
        <v>0</v>
      </c>
      <c r="P198">
        <f t="shared" si="714"/>
        <v>0</v>
      </c>
      <c r="Q198">
        <f t="shared" si="714"/>
        <v>0</v>
      </c>
      <c r="R198">
        <f t="shared" si="714"/>
        <v>0</v>
      </c>
      <c r="S198">
        <f t="shared" si="624"/>
        <v>0</v>
      </c>
      <c r="T198">
        <f t="shared" si="624"/>
        <v>0</v>
      </c>
      <c r="U198">
        <f t="shared" si="624"/>
        <v>0</v>
      </c>
      <c r="V198">
        <f t="shared" si="624"/>
        <v>0</v>
      </c>
      <c r="W198">
        <f t="shared" si="624"/>
        <v>0</v>
      </c>
      <c r="X198">
        <f t="shared" si="624"/>
        <v>0</v>
      </c>
      <c r="AX198">
        <f t="shared" si="494"/>
        <v>0</v>
      </c>
      <c r="AY198">
        <f t="shared" si="495"/>
        <v>0</v>
      </c>
      <c r="AZ198">
        <f t="shared" si="496"/>
        <v>0</v>
      </c>
      <c r="BA198">
        <f t="shared" si="497"/>
        <v>0</v>
      </c>
      <c r="BB198">
        <f t="shared" si="498"/>
        <v>0</v>
      </c>
      <c r="BC198">
        <f t="shared" si="499"/>
        <v>0</v>
      </c>
      <c r="BD198">
        <f t="shared" si="500"/>
        <v>0</v>
      </c>
      <c r="BE198">
        <f t="shared" si="501"/>
        <v>0</v>
      </c>
      <c r="BF198">
        <f t="shared" si="502"/>
        <v>0</v>
      </c>
      <c r="BG198">
        <f t="shared" si="503"/>
        <v>0</v>
      </c>
      <c r="BH198">
        <f t="shared" si="504"/>
        <v>0</v>
      </c>
      <c r="BI198">
        <f t="shared" si="505"/>
        <v>0</v>
      </c>
      <c r="BJ198">
        <f t="shared" si="506"/>
        <v>0</v>
      </c>
      <c r="BK198">
        <f t="shared" si="507"/>
        <v>0</v>
      </c>
      <c r="BL198">
        <f t="shared" si="508"/>
        <v>0</v>
      </c>
      <c r="BM198">
        <f t="shared" si="509"/>
        <v>0</v>
      </c>
      <c r="BN198">
        <f t="shared" si="510"/>
        <v>0</v>
      </c>
      <c r="BO198">
        <f t="shared" si="511"/>
        <v>0</v>
      </c>
      <c r="BP198">
        <f t="shared" si="512"/>
        <v>0</v>
      </c>
      <c r="BQ198">
        <f t="shared" si="513"/>
        <v>0</v>
      </c>
      <c r="BR198">
        <f t="shared" si="514"/>
        <v>0</v>
      </c>
      <c r="BS198">
        <f t="shared" si="515"/>
        <v>0</v>
      </c>
      <c r="BU198" s="28"/>
      <c r="BV198" s="9">
        <f t="shared" si="516"/>
        <v>1.0640052694689878E-6</v>
      </c>
      <c r="BW198" s="9">
        <f t="shared" si="548"/>
        <v>0</v>
      </c>
      <c r="BX198" s="9">
        <f t="shared" si="549"/>
        <v>1.1249905034053567</v>
      </c>
      <c r="BY198" s="9">
        <f t="shared" si="550"/>
        <v>1.1042002324405289</v>
      </c>
      <c r="BZ198" s="9">
        <f t="shared" si="551"/>
        <v>1.4688539556746714</v>
      </c>
      <c r="CA198" s="9">
        <f t="shared" si="517"/>
        <v>1.9414181549586678E-6</v>
      </c>
      <c r="CB198" s="9">
        <f t="shared" si="552"/>
        <v>0</v>
      </c>
      <c r="CC198" s="9"/>
      <c r="CD198" s="9">
        <f t="shared" si="553"/>
        <v>1.2422147753535824</v>
      </c>
      <c r="CE198" s="23">
        <f t="shared" si="554"/>
        <v>1.8246320865756327</v>
      </c>
      <c r="CG198" s="35"/>
      <c r="CH198">
        <f t="shared" si="555"/>
        <v>1969</v>
      </c>
      <c r="CI198" s="19" t="e">
        <f t="shared" si="556"/>
        <v>#DIV/0!</v>
      </c>
      <c r="CJ198" s="19" t="e">
        <f t="shared" si="652"/>
        <v>#DIV/0!</v>
      </c>
      <c r="CK198" s="19" t="e">
        <f t="shared" si="653"/>
        <v>#DIV/0!</v>
      </c>
      <c r="CL198" s="19" t="e">
        <f t="shared" si="654"/>
        <v>#DIV/0!</v>
      </c>
      <c r="CM198" s="19" t="e">
        <f t="shared" si="655"/>
        <v>#DIV/0!</v>
      </c>
      <c r="CN198" s="19" t="e">
        <f t="shared" si="656"/>
        <v>#DIV/0!</v>
      </c>
      <c r="CO198" s="19" t="e">
        <f t="shared" si="657"/>
        <v>#DIV/0!</v>
      </c>
      <c r="CP198" s="19" t="e">
        <f t="shared" si="658"/>
        <v>#DIV/0!</v>
      </c>
      <c r="CQ198" s="19" t="e">
        <f t="shared" si="659"/>
        <v>#DIV/0!</v>
      </c>
      <c r="CR198" s="19" t="e">
        <f t="shared" si="660"/>
        <v>#DIV/0!</v>
      </c>
      <c r="CS198" s="19" t="e">
        <f t="shared" si="661"/>
        <v>#DIV/0!</v>
      </c>
      <c r="CT198" s="19" t="e">
        <f t="shared" si="662"/>
        <v>#DIV/0!</v>
      </c>
      <c r="CU198" s="19" t="e">
        <f t="shared" si="663"/>
        <v>#DIV/0!</v>
      </c>
      <c r="CV198" s="19" t="e">
        <f t="shared" si="664"/>
        <v>#DIV/0!</v>
      </c>
      <c r="CW198" s="19" t="e">
        <f t="shared" si="665"/>
        <v>#DIV/0!</v>
      </c>
      <c r="CX198" s="19" t="e">
        <f t="shared" si="666"/>
        <v>#DIV/0!</v>
      </c>
      <c r="CY198" s="19" t="e">
        <f t="shared" si="650"/>
        <v>#DIV/0!</v>
      </c>
      <c r="CZ198" s="19" t="e">
        <f t="shared" si="667"/>
        <v>#DIV/0!</v>
      </c>
      <c r="DA198" s="19" t="e">
        <f t="shared" si="668"/>
        <v>#DIV/0!</v>
      </c>
      <c r="DB198" s="19" t="e">
        <f t="shared" si="669"/>
        <v>#DIV/0!</v>
      </c>
      <c r="DC198" s="19" t="e">
        <f t="shared" si="670"/>
        <v>#DIV/0!</v>
      </c>
      <c r="DD198" s="19"/>
      <c r="DE198" s="19"/>
      <c r="DF198" s="19" t="e">
        <f t="shared" si="607"/>
        <v>#DIV/0!</v>
      </c>
      <c r="DG198" s="19" t="e">
        <f t="shared" si="674"/>
        <v>#DIV/0!</v>
      </c>
      <c r="DH198" s="19" t="e">
        <f t="shared" si="675"/>
        <v>#DIV/0!</v>
      </c>
      <c r="DI198" s="19" t="e">
        <f t="shared" si="676"/>
        <v>#DIV/0!</v>
      </c>
      <c r="DJ198" s="19" t="e">
        <f t="shared" si="677"/>
        <v>#DIV/0!</v>
      </c>
      <c r="DK198" s="19" t="e">
        <f t="shared" si="678"/>
        <v>#DIV/0!</v>
      </c>
      <c r="DL198" s="19" t="e">
        <f t="shared" si="679"/>
        <v>#DIV/0!</v>
      </c>
      <c r="DM198" s="19" t="e">
        <f t="shared" si="680"/>
        <v>#DIV/0!</v>
      </c>
      <c r="DN198" s="19" t="e">
        <f t="shared" si="681"/>
        <v>#DIV/0!</v>
      </c>
      <c r="DO198" s="19" t="e">
        <f t="shared" si="682"/>
        <v>#DIV/0!</v>
      </c>
      <c r="DP198" s="19" t="e">
        <f t="shared" si="683"/>
        <v>#DIV/0!</v>
      </c>
      <c r="DQ198" s="19" t="e">
        <f t="shared" si="684"/>
        <v>#DIV/0!</v>
      </c>
      <c r="DR198" s="19" t="e">
        <f t="shared" si="685"/>
        <v>#DIV/0!</v>
      </c>
      <c r="DS198" s="19" t="e">
        <f t="shared" si="686"/>
        <v>#DIV/0!</v>
      </c>
      <c r="DT198" s="19" t="e">
        <f t="shared" si="687"/>
        <v>#DIV/0!</v>
      </c>
      <c r="DU198" s="19" t="e">
        <f t="shared" si="688"/>
        <v>#DIV/0!</v>
      </c>
      <c r="DV198" s="19" t="e">
        <f t="shared" si="671"/>
        <v>#DIV/0!</v>
      </c>
      <c r="DW198" s="19" t="e">
        <f t="shared" si="689"/>
        <v>#DIV/0!</v>
      </c>
      <c r="DX198" s="19" t="e">
        <f t="shared" si="690"/>
        <v>#DIV/0!</v>
      </c>
      <c r="DY198" s="19" t="e">
        <f t="shared" si="691"/>
        <v>#DIV/0!</v>
      </c>
      <c r="DZ198" s="19" t="e">
        <f t="shared" si="692"/>
        <v>#DIV/0!</v>
      </c>
      <c r="EA198" s="19" t="e">
        <f t="shared" si="579"/>
        <v>#DIV/0!</v>
      </c>
      <c r="EB198" s="19"/>
      <c r="EC198" s="19" t="e">
        <f t="shared" si="608"/>
        <v>#DIV/0!</v>
      </c>
      <c r="ED198" s="19" t="e">
        <f t="shared" si="693"/>
        <v>#DIV/0!</v>
      </c>
      <c r="EE198" s="19" t="e">
        <f t="shared" si="694"/>
        <v>#DIV/0!</v>
      </c>
      <c r="EF198" s="19" t="e">
        <f t="shared" si="695"/>
        <v>#DIV/0!</v>
      </c>
      <c r="EG198" s="19" t="e">
        <f t="shared" si="696"/>
        <v>#DIV/0!</v>
      </c>
      <c r="EH198" s="19" t="e">
        <f t="shared" si="697"/>
        <v>#DIV/0!</v>
      </c>
      <c r="EI198" s="19" t="e">
        <f t="shared" si="698"/>
        <v>#DIV/0!</v>
      </c>
      <c r="EJ198" s="19" t="e">
        <f t="shared" si="699"/>
        <v>#DIV/0!</v>
      </c>
      <c r="EK198" s="19" t="e">
        <f t="shared" si="700"/>
        <v>#DIV/0!</v>
      </c>
      <c r="EL198" s="19" t="e">
        <f t="shared" si="701"/>
        <v>#DIV/0!</v>
      </c>
      <c r="EM198" s="19" t="e">
        <f t="shared" si="702"/>
        <v>#DIV/0!</v>
      </c>
      <c r="EN198" s="19" t="e">
        <f t="shared" si="703"/>
        <v>#DIV/0!</v>
      </c>
      <c r="EO198" s="19" t="e">
        <f t="shared" si="704"/>
        <v>#DIV/0!</v>
      </c>
      <c r="EP198" s="19" t="e">
        <f t="shared" si="705"/>
        <v>#DIV/0!</v>
      </c>
      <c r="EQ198" s="19" t="e">
        <f t="shared" si="706"/>
        <v>#DIV/0!</v>
      </c>
      <c r="ER198" s="19" t="e">
        <f t="shared" si="707"/>
        <v>#DIV/0!</v>
      </c>
      <c r="ES198" s="19" t="e">
        <f t="shared" si="672"/>
        <v>#DIV/0!</v>
      </c>
      <c r="ET198" s="19" t="e">
        <f t="shared" si="708"/>
        <v>#DIV/0!</v>
      </c>
      <c r="EU198" s="19" t="e">
        <f t="shared" si="709"/>
        <v>#DIV/0!</v>
      </c>
      <c r="EV198" s="19" t="e">
        <f t="shared" si="710"/>
        <v>#DIV/0!</v>
      </c>
      <c r="EW198" s="19" t="e">
        <f t="shared" si="711"/>
        <v>#DIV/0!</v>
      </c>
      <c r="EX198" s="19"/>
      <c r="EY198" s="19"/>
      <c r="EZ198" s="19" t="e">
        <f t="shared" si="609"/>
        <v>#DIV/0!</v>
      </c>
      <c r="FA198" s="19" t="e">
        <f t="shared" si="633"/>
        <v>#DIV/0!</v>
      </c>
      <c r="FB198" s="19" t="e">
        <f t="shared" si="634"/>
        <v>#DIV/0!</v>
      </c>
      <c r="FC198" s="19" t="e">
        <f t="shared" si="635"/>
        <v>#DIV/0!</v>
      </c>
      <c r="FD198" s="19" t="e">
        <f t="shared" si="636"/>
        <v>#DIV/0!</v>
      </c>
      <c r="FE198" s="19" t="e">
        <f t="shared" si="637"/>
        <v>#DIV/0!</v>
      </c>
      <c r="FF198" s="19" t="e">
        <f t="shared" si="638"/>
        <v>#DIV/0!</v>
      </c>
      <c r="FG198" s="19" t="e">
        <f t="shared" si="639"/>
        <v>#DIV/0!</v>
      </c>
      <c r="FH198" s="19" t="e">
        <f t="shared" si="640"/>
        <v>#DIV/0!</v>
      </c>
      <c r="FI198" s="19" t="e">
        <f t="shared" si="641"/>
        <v>#DIV/0!</v>
      </c>
      <c r="FJ198" s="19" t="e">
        <f t="shared" si="642"/>
        <v>#DIV/0!</v>
      </c>
      <c r="FK198" s="19" t="e">
        <f t="shared" si="643"/>
        <v>#DIV/0!</v>
      </c>
      <c r="FL198" s="19" t="e">
        <f t="shared" si="644"/>
        <v>#DIV/0!</v>
      </c>
      <c r="FM198" s="19" t="e">
        <f t="shared" si="645"/>
        <v>#DIV/0!</v>
      </c>
      <c r="FN198" s="19" t="e">
        <f t="shared" si="646"/>
        <v>#DIV/0!</v>
      </c>
      <c r="FO198" s="19" t="e">
        <f t="shared" si="647"/>
        <v>#DIV/0!</v>
      </c>
      <c r="FP198" s="19" t="e">
        <f t="shared" si="627"/>
        <v>#DIV/0!</v>
      </c>
      <c r="FQ198" s="19" t="e">
        <f t="shared" si="628"/>
        <v>#DIV/0!</v>
      </c>
      <c r="FR198" s="19" t="e">
        <f t="shared" si="629"/>
        <v>#DIV/0!</v>
      </c>
      <c r="FS198" s="19" t="e">
        <f t="shared" si="630"/>
        <v>#DIV/0!</v>
      </c>
      <c r="FT198" s="19" t="e">
        <f t="shared" si="631"/>
        <v>#DIV/0!</v>
      </c>
      <c r="FU198" s="19"/>
      <c r="FV198" s="16"/>
      <c r="FW198" s="19" t="e">
        <f t="shared" si="583"/>
        <v>#DIV/0!</v>
      </c>
      <c r="FX198" s="19">
        <f t="shared" si="610"/>
        <v>1</v>
      </c>
      <c r="FY198" s="19">
        <f t="shared" si="519"/>
        <v>1.4688539556746714</v>
      </c>
      <c r="FZ198" s="19"/>
      <c r="GA198" s="19" t="e">
        <f t="shared" si="584"/>
        <v>#DIV/0!</v>
      </c>
      <c r="GB198" s="19">
        <f t="shared" si="611"/>
        <v>1</v>
      </c>
      <c r="GC198" s="19">
        <f t="shared" si="520"/>
        <v>1.1249905034053567</v>
      </c>
      <c r="GD198" s="19"/>
      <c r="GE198" s="19" t="e">
        <f t="shared" si="585"/>
        <v>#DIV/0!</v>
      </c>
      <c r="GF198" s="19">
        <f t="shared" si="612"/>
        <v>1</v>
      </c>
      <c r="GG198" s="19">
        <f t="shared" si="521"/>
        <v>1.1042002324405289</v>
      </c>
      <c r="GI198" t="e">
        <f>#REF!</f>
        <v>#REF!</v>
      </c>
      <c r="GJ198" t="e">
        <f t="shared" si="586"/>
        <v>#REF!</v>
      </c>
      <c r="GK198">
        <f t="shared" si="587"/>
        <v>0</v>
      </c>
      <c r="GL198" s="3"/>
      <c r="GM198" s="3"/>
      <c r="GN198" s="8"/>
      <c r="GO198" s="5">
        <f t="shared" si="613"/>
        <v>20</v>
      </c>
      <c r="GP198" t="b">
        <f t="shared" si="588"/>
        <v>1</v>
      </c>
      <c r="GR198">
        <f t="shared" si="589"/>
        <v>339</v>
      </c>
      <c r="GS198" s="20">
        <v>3.928013427377054E-3</v>
      </c>
      <c r="GT198" s="20" t="e">
        <v>#REF!</v>
      </c>
      <c r="GU198" s="33"/>
      <c r="GV198" s="31">
        <f t="shared" ca="1" si="522"/>
        <v>2005</v>
      </c>
      <c r="GW198" s="12">
        <f t="shared" ca="1" si="590"/>
        <v>1.3792741346365474</v>
      </c>
      <c r="GX198" s="19">
        <f t="shared" ca="1" si="591"/>
        <v>0.84150086693635484</v>
      </c>
      <c r="GY198" s="19">
        <f t="shared" ca="1" si="592"/>
        <v>1.160657045272586</v>
      </c>
      <c r="GZ198" s="11">
        <f t="shared" ca="1" si="523"/>
        <v>2005</v>
      </c>
      <c r="HA198" s="12">
        <f t="shared" ca="1" si="524"/>
        <v>2.008775706874987</v>
      </c>
      <c r="HB198" s="12">
        <f t="shared" ca="1" si="525"/>
        <v>0.68662426069571358</v>
      </c>
      <c r="HC198" s="12">
        <f t="shared" ca="1" si="526"/>
        <v>0.84150086693635484</v>
      </c>
      <c r="HD198" s="12">
        <f t="shared" ca="1" si="527"/>
        <v>1.160657045272586</v>
      </c>
      <c r="HE198">
        <f t="shared" ca="1" si="593"/>
        <v>2005</v>
      </c>
      <c r="HF198" s="12">
        <f t="shared" ca="1" si="528"/>
        <v>0.84150086693635484</v>
      </c>
      <c r="HG198" s="12">
        <f t="shared" ca="1" si="529"/>
        <v>0.85481227612990018</v>
      </c>
      <c r="HH198" s="12">
        <f t="shared" ca="1" si="530"/>
        <v>0.80324567144069869</v>
      </c>
      <c r="HJ198" s="17"/>
      <c r="HL198" s="18">
        <f t="shared" si="594"/>
        <v>1969</v>
      </c>
      <c r="HM198" s="9">
        <f t="shared" si="531"/>
        <v>7.5308170428653129E-7</v>
      </c>
      <c r="HN198" s="9">
        <f t="shared" si="532"/>
        <v>0</v>
      </c>
      <c r="HO198" s="9">
        <f t="shared" si="533"/>
        <v>1.1607609378337578</v>
      </c>
      <c r="HP198" s="9">
        <f t="shared" si="534"/>
        <v>1.2155248250293642</v>
      </c>
      <c r="HQ198" s="9">
        <f t="shared" si="535"/>
        <v>1.4594016179506626</v>
      </c>
      <c r="HR198" s="9">
        <f t="shared" si="595"/>
        <v>1.5506848284805697E-6</v>
      </c>
      <c r="HS198" s="9">
        <f t="shared" si="536"/>
        <v>0</v>
      </c>
      <c r="HT198" s="9"/>
      <c r="HU198" s="9">
        <f t="shared" si="537"/>
        <v>1.410933735861299</v>
      </c>
      <c r="HV198" s="23">
        <f t="shared" si="596"/>
        <v>2.0591189769371527</v>
      </c>
      <c r="HX198" s="8"/>
      <c r="HY198" s="5">
        <f t="shared" si="614"/>
        <v>20</v>
      </c>
      <c r="HZ198" t="b">
        <f t="shared" si="597"/>
        <v>1</v>
      </c>
      <c r="IB198">
        <f t="shared" si="598"/>
        <v>339</v>
      </c>
      <c r="IC198" s="20">
        <v>4.5074904719068784E-3</v>
      </c>
      <c r="ID198" s="20" t="e">
        <v>#REF!</v>
      </c>
      <c r="IE198" s="11"/>
      <c r="IF198">
        <f t="shared" ca="1" si="599"/>
        <v>2005</v>
      </c>
      <c r="IG198" s="12">
        <f t="shared" ca="1" si="600"/>
        <v>1.1088143481201111</v>
      </c>
      <c r="IH198" s="19">
        <f t="shared" ca="1" si="601"/>
        <v>0.83608565846133998</v>
      </c>
      <c r="II198" s="19">
        <f t="shared" ca="1" si="602"/>
        <v>0.92706182061282116</v>
      </c>
      <c r="IJ198" s="11">
        <f t="shared" ca="1" si="538"/>
        <v>2005</v>
      </c>
      <c r="IK198" s="12">
        <f t="shared" ca="1" si="539"/>
        <v>1.421771373009999</v>
      </c>
      <c r="IL198" s="12">
        <f t="shared" ca="1" si="540"/>
        <v>0.77988231382987139</v>
      </c>
      <c r="IM198" s="12">
        <f t="shared" ca="1" si="541"/>
        <v>0.83608565846133998</v>
      </c>
      <c r="IN198" s="12">
        <f t="shared" ca="1" si="542"/>
        <v>0.92706182061282116</v>
      </c>
      <c r="IO198">
        <f t="shared" ca="1" si="603"/>
        <v>2005</v>
      </c>
      <c r="IP198" s="12">
        <f t="shared" ca="1" si="604"/>
        <v>0.83608565846133998</v>
      </c>
      <c r="IQ198" s="12">
        <f t="shared" ca="1" si="543"/>
        <v>0.88199206687421317</v>
      </c>
      <c r="IR198" s="12">
        <f t="shared" ca="1" si="544"/>
        <v>0.88422826363255225</v>
      </c>
    </row>
    <row r="199" spans="1:252" x14ac:dyDescent="0.2">
      <c r="A199" t="s">
        <v>63</v>
      </c>
      <c r="B199" s="1">
        <f t="shared" si="605"/>
        <v>1970</v>
      </c>
      <c r="C199" s="60">
        <f t="shared" si="545"/>
        <v>1143.3382213502327</v>
      </c>
      <c r="D199" s="60">
        <f t="shared" ref="D199:R199" si="715">D279+D360</f>
        <v>305.23810436157908</v>
      </c>
      <c r="E199" s="60">
        <f t="shared" si="715"/>
        <v>97.359643991369495</v>
      </c>
      <c r="F199" s="60">
        <f t="shared" si="715"/>
        <v>0.02</v>
      </c>
      <c r="G199" s="60">
        <f t="shared" si="715"/>
        <v>0.02</v>
      </c>
      <c r="H199" s="60">
        <f t="shared" si="715"/>
        <v>0.02</v>
      </c>
      <c r="I199" s="60">
        <f t="shared" si="715"/>
        <v>265.38839962730322</v>
      </c>
      <c r="J199" s="60">
        <f t="shared" si="715"/>
        <v>1785.4170409747655</v>
      </c>
      <c r="K199" s="60">
        <f t="shared" si="715"/>
        <v>49.9458585440848</v>
      </c>
      <c r="L199" s="60">
        <f t="shared" si="715"/>
        <v>2867.6334307572261</v>
      </c>
      <c r="M199" s="60">
        <f t="shared" si="715"/>
        <v>2793.9911039375306</v>
      </c>
      <c r="N199" s="60">
        <f t="shared" si="715"/>
        <v>208.69312700047041</v>
      </c>
      <c r="O199" s="60">
        <f t="shared" si="715"/>
        <v>1200.5099845501843</v>
      </c>
      <c r="P199" s="60">
        <f t="shared" si="715"/>
        <v>4291.4392456590249</v>
      </c>
      <c r="Q199" s="60">
        <f t="shared" si="715"/>
        <v>433.09432889332862</v>
      </c>
      <c r="R199" s="60">
        <f t="shared" si="715"/>
        <v>254.57846753698561</v>
      </c>
      <c r="S199" s="60">
        <f t="shared" ref="S199:X199" si="716">S279+S360</f>
        <v>130.76301085601551</v>
      </c>
      <c r="T199" s="60">
        <f t="shared" si="716"/>
        <v>148.39768128953796</v>
      </c>
      <c r="U199" s="60">
        <f t="shared" si="716"/>
        <v>400.02989789525924</v>
      </c>
      <c r="V199" s="60">
        <f t="shared" si="716"/>
        <v>54.08147312946997</v>
      </c>
      <c r="W199" s="60">
        <f t="shared" si="716"/>
        <v>63.339356533665494</v>
      </c>
      <c r="X199" s="60">
        <f t="shared" si="716"/>
        <v>16493.298376888037</v>
      </c>
      <c r="Z199" s="19">
        <f t="shared" ref="Z199:AT199" si="717">C199/C26*1000</f>
        <v>2.3414835553998188</v>
      </c>
      <c r="AA199" s="19">
        <f t="shared" si="717"/>
        <v>4.1447236916631827</v>
      </c>
      <c r="AB199" s="19">
        <f t="shared" si="717"/>
        <v>1.1416045065668872</v>
      </c>
      <c r="AC199" s="19">
        <f t="shared" si="717"/>
        <v>4.0958720904731564E-5</v>
      </c>
      <c r="AD199" s="19">
        <f t="shared" si="717"/>
        <v>2.7157315108689213E-4</v>
      </c>
      <c r="AE199" s="19">
        <f t="shared" si="717"/>
        <v>2.3451287612926883E-4</v>
      </c>
      <c r="AF199" s="19">
        <f t="shared" si="717"/>
        <v>4.3919236570884816</v>
      </c>
      <c r="AG199" s="19">
        <f t="shared" si="717"/>
        <v>13.54188662751487</v>
      </c>
      <c r="AH199" s="19">
        <f t="shared" si="717"/>
        <v>0.97598376400674669</v>
      </c>
      <c r="AI199" s="19">
        <f t="shared" si="717"/>
        <v>5.3628204009867879</v>
      </c>
      <c r="AJ199" s="19">
        <f t="shared" si="717"/>
        <v>8.2885143226327234</v>
      </c>
      <c r="AK199" s="19">
        <f t="shared" si="717"/>
        <v>2.9050154922050511</v>
      </c>
      <c r="AL199" s="19">
        <f t="shared" si="717"/>
        <v>14.87021940690229</v>
      </c>
      <c r="AM199" s="19">
        <f t="shared" si="717"/>
        <v>15.296465525252829</v>
      </c>
      <c r="AN199" s="19">
        <f t="shared" si="717"/>
        <v>1.9398720988398346</v>
      </c>
      <c r="AO199" s="19">
        <f t="shared" si="717"/>
        <v>1.4316188774940577</v>
      </c>
      <c r="AP199" s="19">
        <f t="shared" si="717"/>
        <v>12.669147989091366</v>
      </c>
      <c r="AQ199" s="19">
        <f t="shared" si="717"/>
        <v>1.6490653283329861</v>
      </c>
      <c r="AR199" s="19">
        <f t="shared" si="717"/>
        <v>1.1419448183499414</v>
      </c>
      <c r="AS199" s="19">
        <f t="shared" si="717"/>
        <v>1.365088714453381</v>
      </c>
      <c r="AT199" s="19">
        <f t="shared" si="717"/>
        <v>1.0593938726078702</v>
      </c>
      <c r="AU199" s="19">
        <f t="shared" ref="AU199:AU243" si="718">X199/CE26*1000</f>
        <v>26.456064783184594</v>
      </c>
      <c r="AV199" s="19"/>
      <c r="AX199" s="19">
        <f t="shared" si="494"/>
        <v>1.6267595181317973</v>
      </c>
      <c r="AY199" s="19">
        <f t="shared" si="495"/>
        <v>1.4470599799830377</v>
      </c>
      <c r="AZ199" s="19">
        <f t="shared" si="496"/>
        <v>1.8055827797982846</v>
      </c>
      <c r="BA199" s="19">
        <f t="shared" si="497"/>
        <v>1.3860225312832559</v>
      </c>
      <c r="BB199" s="19">
        <f t="shared" si="498"/>
        <v>1.1510113527061847</v>
      </c>
      <c r="BC199" s="19">
        <f t="shared" si="499"/>
        <v>0.99047552711520148</v>
      </c>
      <c r="BD199" s="19">
        <f t="shared" si="500"/>
        <v>1.0861727838516546</v>
      </c>
      <c r="BE199" s="19">
        <f t="shared" si="501"/>
        <v>1.1223602403680077</v>
      </c>
      <c r="BF199" s="19">
        <f t="shared" si="502"/>
        <v>1.5106258606081042</v>
      </c>
      <c r="BG199" s="19">
        <f t="shared" si="503"/>
        <v>1.3224423605707869</v>
      </c>
      <c r="BH199" s="19">
        <f t="shared" si="504"/>
        <v>1.7630457407885389</v>
      </c>
      <c r="BI199" s="19">
        <f t="shared" si="505"/>
        <v>1.7264796012701906</v>
      </c>
      <c r="BJ199" s="19">
        <f t="shared" si="506"/>
        <v>1.5263511445511864</v>
      </c>
      <c r="BK199" s="19">
        <f t="shared" si="507"/>
        <v>1.4143680846230107</v>
      </c>
      <c r="BL199" s="19">
        <f t="shared" si="508"/>
        <v>1.5870510704617593</v>
      </c>
      <c r="BM199" s="19">
        <f t="shared" si="509"/>
        <v>1.9538618440700326</v>
      </c>
      <c r="BN199" s="19">
        <f t="shared" si="510"/>
        <v>3.5389514480547977</v>
      </c>
      <c r="BO199" s="19">
        <f t="shared" si="511"/>
        <v>1.6279817594394632</v>
      </c>
      <c r="BP199" s="19">
        <f t="shared" si="512"/>
        <v>1.5460084343084326</v>
      </c>
      <c r="BQ199" s="19">
        <f t="shared" si="513"/>
        <v>1.5649416560433784</v>
      </c>
      <c r="BR199" s="19">
        <f t="shared" si="514"/>
        <v>1.5123241602852964</v>
      </c>
      <c r="BS199" s="19">
        <f t="shared" si="515"/>
        <v>1.8246328166435168</v>
      </c>
      <c r="BU199" s="28"/>
      <c r="BV199" s="9">
        <f t="shared" si="516"/>
        <v>0.66332451661848235</v>
      </c>
      <c r="BW199" s="9">
        <f t="shared" si="548"/>
        <v>1.8246328166435168</v>
      </c>
      <c r="BX199" s="9">
        <f t="shared" si="549"/>
        <v>1.1249905034053567</v>
      </c>
      <c r="BY199" s="9">
        <f t="shared" si="550"/>
        <v>1.1042002324405289</v>
      </c>
      <c r="BZ199" s="9">
        <f t="shared" si="551"/>
        <v>1.4688539556746714</v>
      </c>
      <c r="CA199" s="9">
        <f t="shared" si="517"/>
        <v>1.2103231968343544</v>
      </c>
      <c r="CB199" s="9">
        <f t="shared" si="552"/>
        <v>1.2103236811062807</v>
      </c>
      <c r="CC199" s="9"/>
      <c r="CD199" s="9">
        <f t="shared" si="553"/>
        <v>1.2422147753535824</v>
      </c>
      <c r="CE199" s="9">
        <f t="shared" si="554"/>
        <v>1.8246320865756327</v>
      </c>
      <c r="CG199" s="35"/>
      <c r="CH199">
        <f t="shared" si="555"/>
        <v>1970</v>
      </c>
      <c r="CI199" s="19">
        <f t="shared" si="556"/>
        <v>6.9321381037548313E-2</v>
      </c>
      <c r="CJ199" s="19">
        <f t="shared" si="652"/>
        <v>1.8506795753438103E-2</v>
      </c>
      <c r="CK199" s="19">
        <f t="shared" si="653"/>
        <v>5.9029820334663323E-3</v>
      </c>
      <c r="CL199" s="19">
        <f t="shared" si="654"/>
        <v>1.2126137260710619E-6</v>
      </c>
      <c r="CM199" s="19">
        <f t="shared" si="655"/>
        <v>1.2126137260710619E-6</v>
      </c>
      <c r="CN199" s="19">
        <f t="shared" si="656"/>
        <v>1.2126137260710619E-6</v>
      </c>
      <c r="CO199" s="19">
        <f t="shared" si="657"/>
        <v>1.6090680806405008E-2</v>
      </c>
      <c r="CP199" s="19">
        <f t="shared" si="658"/>
        <v>0.10825106053235901</v>
      </c>
      <c r="CQ199" s="19">
        <f t="shared" si="659"/>
        <v>3.0282516815480429E-3</v>
      </c>
      <c r="CR199" s="19">
        <f t="shared" si="660"/>
        <v>0.17386658297382312</v>
      </c>
      <c r="CS199" s="19">
        <f t="shared" si="661"/>
        <v>0.16940159815775443</v>
      </c>
      <c r="CT199" s="19">
        <f t="shared" si="662"/>
        <v>1.2653207516873087E-2</v>
      </c>
      <c r="CU199" s="19">
        <f t="shared" si="663"/>
        <v>7.2787744277545599E-2</v>
      </c>
      <c r="CV199" s="19">
        <f t="shared" si="664"/>
        <v>0.26019290669430889</v>
      </c>
      <c r="CW199" s="19">
        <f t="shared" si="665"/>
        <v>2.625880639497926E-2</v>
      </c>
      <c r="CX199" s="19">
        <f t="shared" si="666"/>
        <v>1.543526720487425E-2</v>
      </c>
      <c r="CY199" s="19">
        <f t="shared" si="650"/>
        <v>7.9282510913191839E-3</v>
      </c>
      <c r="CZ199" s="19">
        <f t="shared" si="667"/>
        <v>8.9974532624406273E-3</v>
      </c>
      <c r="DA199" s="19">
        <f t="shared" si="668"/>
        <v>2.4254087251329839E-2</v>
      </c>
      <c r="DB199" s="19">
        <f t="shared" si="669"/>
        <v>3.2789968321469297E-3</v>
      </c>
      <c r="DC199" s="19">
        <f t="shared" si="670"/>
        <v>3.840308656661579E-3</v>
      </c>
      <c r="DD199" s="19"/>
      <c r="DE199" s="19"/>
      <c r="DF199" s="19" t="e">
        <f t="shared" si="607"/>
        <v>#DIV/0!</v>
      </c>
      <c r="DG199" s="19" t="e">
        <f t="shared" si="674"/>
        <v>#DIV/0!</v>
      </c>
      <c r="DH199" s="19" t="e">
        <f t="shared" si="675"/>
        <v>#DIV/0!</v>
      </c>
      <c r="DI199" s="19" t="e">
        <f t="shared" si="676"/>
        <v>#DIV/0!</v>
      </c>
      <c r="DJ199" s="19" t="e">
        <f t="shared" si="677"/>
        <v>#DIV/0!</v>
      </c>
      <c r="DK199" s="19" t="e">
        <f t="shared" si="678"/>
        <v>#DIV/0!</v>
      </c>
      <c r="DL199" s="19" t="e">
        <f t="shared" si="679"/>
        <v>#DIV/0!</v>
      </c>
      <c r="DM199" s="19" t="e">
        <f t="shared" si="680"/>
        <v>#DIV/0!</v>
      </c>
      <c r="DN199" s="19" t="e">
        <f t="shared" si="681"/>
        <v>#DIV/0!</v>
      </c>
      <c r="DO199" s="19" t="e">
        <f t="shared" si="682"/>
        <v>#DIV/0!</v>
      </c>
      <c r="DP199" s="19" t="e">
        <f t="shared" si="683"/>
        <v>#DIV/0!</v>
      </c>
      <c r="DQ199" s="19" t="e">
        <f t="shared" si="684"/>
        <v>#DIV/0!</v>
      </c>
      <c r="DR199" s="19" t="e">
        <f t="shared" si="685"/>
        <v>#DIV/0!</v>
      </c>
      <c r="DS199" s="19" t="e">
        <f t="shared" si="686"/>
        <v>#DIV/0!</v>
      </c>
      <c r="DT199" s="19" t="e">
        <f t="shared" si="687"/>
        <v>#DIV/0!</v>
      </c>
      <c r="DU199" s="19" t="e">
        <f t="shared" si="688"/>
        <v>#DIV/0!</v>
      </c>
      <c r="DV199" s="19" t="e">
        <f t="shared" si="671"/>
        <v>#DIV/0!</v>
      </c>
      <c r="DW199" s="19" t="e">
        <f t="shared" si="689"/>
        <v>#DIV/0!</v>
      </c>
      <c r="DX199" s="19" t="e">
        <f t="shared" si="690"/>
        <v>#DIV/0!</v>
      </c>
      <c r="DY199" s="19" t="e">
        <f t="shared" si="691"/>
        <v>#DIV/0!</v>
      </c>
      <c r="DZ199" s="19" t="e">
        <f t="shared" si="692"/>
        <v>#DIV/0!</v>
      </c>
      <c r="EA199" s="19" t="e">
        <f t="shared" si="579"/>
        <v>#DIV/0!</v>
      </c>
      <c r="EB199" s="19"/>
      <c r="EC199" s="19" t="e">
        <f t="shared" si="608"/>
        <v>#DIV/0!</v>
      </c>
      <c r="ED199" s="19" t="e">
        <f t="shared" si="693"/>
        <v>#DIV/0!</v>
      </c>
      <c r="EE199" s="19" t="e">
        <f t="shared" si="694"/>
        <v>#DIV/0!</v>
      </c>
      <c r="EF199" s="19" t="e">
        <f t="shared" si="695"/>
        <v>#DIV/0!</v>
      </c>
      <c r="EG199" s="19" t="e">
        <f t="shared" si="696"/>
        <v>#DIV/0!</v>
      </c>
      <c r="EH199" s="19" t="e">
        <f t="shared" si="697"/>
        <v>#DIV/0!</v>
      </c>
      <c r="EI199" s="19" t="e">
        <f t="shared" si="698"/>
        <v>#DIV/0!</v>
      </c>
      <c r="EJ199" s="19" t="e">
        <f t="shared" si="699"/>
        <v>#DIV/0!</v>
      </c>
      <c r="EK199" s="19" t="e">
        <f t="shared" si="700"/>
        <v>#DIV/0!</v>
      </c>
      <c r="EL199" s="19" t="e">
        <f t="shared" si="701"/>
        <v>#DIV/0!</v>
      </c>
      <c r="EM199" s="19" t="e">
        <f t="shared" si="702"/>
        <v>#DIV/0!</v>
      </c>
      <c r="EN199" s="19" t="e">
        <f t="shared" si="703"/>
        <v>#DIV/0!</v>
      </c>
      <c r="EO199" s="19" t="e">
        <f t="shared" si="704"/>
        <v>#DIV/0!</v>
      </c>
      <c r="EP199" s="19" t="e">
        <f t="shared" si="705"/>
        <v>#DIV/0!</v>
      </c>
      <c r="EQ199" s="19" t="e">
        <f t="shared" si="706"/>
        <v>#DIV/0!</v>
      </c>
      <c r="ER199" s="19" t="e">
        <f t="shared" si="707"/>
        <v>#DIV/0!</v>
      </c>
      <c r="ES199" s="19" t="e">
        <f t="shared" si="672"/>
        <v>#DIV/0!</v>
      </c>
      <c r="ET199" s="19" t="e">
        <f t="shared" si="708"/>
        <v>#DIV/0!</v>
      </c>
      <c r="EU199" s="19" t="e">
        <f t="shared" si="709"/>
        <v>#DIV/0!</v>
      </c>
      <c r="EV199" s="19" t="e">
        <f t="shared" si="710"/>
        <v>#DIV/0!</v>
      </c>
      <c r="EW199" s="19" t="e">
        <f t="shared" si="711"/>
        <v>#DIV/0!</v>
      </c>
      <c r="EX199" s="19"/>
      <c r="EY199" s="19"/>
      <c r="EZ199" s="19" t="e">
        <f t="shared" si="609"/>
        <v>#DIV/0!</v>
      </c>
      <c r="FA199" s="19" t="e">
        <f t="shared" si="633"/>
        <v>#DIV/0!</v>
      </c>
      <c r="FB199" s="19" t="e">
        <f t="shared" si="634"/>
        <v>#DIV/0!</v>
      </c>
      <c r="FC199" s="19" t="e">
        <f t="shared" si="635"/>
        <v>#DIV/0!</v>
      </c>
      <c r="FD199" s="19" t="e">
        <f t="shared" si="636"/>
        <v>#DIV/0!</v>
      </c>
      <c r="FE199" s="19" t="e">
        <f t="shared" si="637"/>
        <v>#DIV/0!</v>
      </c>
      <c r="FF199" s="19" t="e">
        <f t="shared" si="638"/>
        <v>#DIV/0!</v>
      </c>
      <c r="FG199" s="19" t="e">
        <f t="shared" si="639"/>
        <v>#DIV/0!</v>
      </c>
      <c r="FH199" s="19" t="e">
        <f t="shared" si="640"/>
        <v>#DIV/0!</v>
      </c>
      <c r="FI199" s="19" t="e">
        <f t="shared" si="641"/>
        <v>#DIV/0!</v>
      </c>
      <c r="FJ199" s="19" t="e">
        <f t="shared" si="642"/>
        <v>#DIV/0!</v>
      </c>
      <c r="FK199" s="19" t="e">
        <f t="shared" si="643"/>
        <v>#DIV/0!</v>
      </c>
      <c r="FL199" s="19" t="e">
        <f t="shared" si="644"/>
        <v>#DIV/0!</v>
      </c>
      <c r="FM199" s="19" t="e">
        <f t="shared" si="645"/>
        <v>#DIV/0!</v>
      </c>
      <c r="FN199" s="19" t="e">
        <f t="shared" si="646"/>
        <v>#DIV/0!</v>
      </c>
      <c r="FO199" s="19" t="e">
        <f t="shared" si="647"/>
        <v>#DIV/0!</v>
      </c>
      <c r="FP199" s="19" t="e">
        <f t="shared" si="627"/>
        <v>#DIV/0!</v>
      </c>
      <c r="FQ199" s="19" t="e">
        <f t="shared" si="628"/>
        <v>#DIV/0!</v>
      </c>
      <c r="FR199" s="19" t="e">
        <f t="shared" si="629"/>
        <v>#DIV/0!</v>
      </c>
      <c r="FS199" s="19" t="e">
        <f t="shared" si="630"/>
        <v>#DIV/0!</v>
      </c>
      <c r="FT199" s="19" t="e">
        <f t="shared" si="631"/>
        <v>#DIV/0!</v>
      </c>
      <c r="FU199" s="19"/>
      <c r="FV199" s="16"/>
      <c r="FW199" s="19" t="e">
        <f t="shared" si="583"/>
        <v>#DIV/0!</v>
      </c>
      <c r="FX199" s="19">
        <f t="shared" si="610"/>
        <v>1</v>
      </c>
      <c r="FY199" s="19">
        <f t="shared" si="519"/>
        <v>1.4688539556746714</v>
      </c>
      <c r="FZ199" s="19"/>
      <c r="GA199" s="19" t="e">
        <f t="shared" si="584"/>
        <v>#DIV/0!</v>
      </c>
      <c r="GB199" s="19">
        <f t="shared" si="611"/>
        <v>1</v>
      </c>
      <c r="GC199" s="19">
        <f t="shared" si="520"/>
        <v>1.1249905034053567</v>
      </c>
      <c r="GD199" s="19"/>
      <c r="GE199" s="19" t="e">
        <f t="shared" si="585"/>
        <v>#DIV/0!</v>
      </c>
      <c r="GF199" s="19">
        <f t="shared" si="612"/>
        <v>1</v>
      </c>
      <c r="GG199" s="19">
        <f t="shared" si="521"/>
        <v>1.1042002324405289</v>
      </c>
      <c r="GI199" s="132">
        <f t="shared" ref="GI199:GI243" si="719">CF26</f>
        <v>0.66332451661848235</v>
      </c>
      <c r="GJ199" s="19">
        <f t="shared" si="586"/>
        <v>1.2103231968343546</v>
      </c>
      <c r="GK199" s="19">
        <f t="shared" si="587"/>
        <v>1.2103236811062807</v>
      </c>
      <c r="GL199" s="3"/>
      <c r="GM199" s="3"/>
      <c r="GN199" s="8"/>
      <c r="GO199" s="5">
        <f t="shared" si="613"/>
        <v>21</v>
      </c>
      <c r="GP199" t="b">
        <f t="shared" si="588"/>
        <v>1</v>
      </c>
      <c r="GS199" s="11"/>
      <c r="GT199" s="11"/>
      <c r="GU199" s="34"/>
      <c r="GV199" s="31">
        <f t="shared" ca="1" si="522"/>
        <v>2006</v>
      </c>
      <c r="GW199" s="12">
        <f t="shared" ca="1" si="590"/>
        <v>1.383423019205638</v>
      </c>
      <c r="GX199" s="19">
        <f t="shared" ca="1" si="591"/>
        <v>0.84053658324836589</v>
      </c>
      <c r="GY199" s="19">
        <f t="shared" ca="1" si="592"/>
        <v>1.1628140886872622</v>
      </c>
      <c r="GZ199" s="11">
        <f t="shared" ca="1" si="523"/>
        <v>2006</v>
      </c>
      <c r="HA199" s="12">
        <f t="shared" ca="1" si="524"/>
        <v>2.122716368333641</v>
      </c>
      <c r="HB199" s="12">
        <f t="shared" ca="1" si="525"/>
        <v>0.65172297149225</v>
      </c>
      <c r="HC199" s="12">
        <f t="shared" ca="1" si="526"/>
        <v>0.84053658324836589</v>
      </c>
      <c r="HD199" s="12">
        <f t="shared" ca="1" si="527"/>
        <v>1.1628140886872622</v>
      </c>
      <c r="HE199">
        <f t="shared" ca="1" si="593"/>
        <v>2006</v>
      </c>
      <c r="HF199" s="12">
        <f t="shared" ca="1" si="528"/>
        <v>0.84053658324836589</v>
      </c>
      <c r="HG199" s="12">
        <f t="shared" ca="1" si="529"/>
        <v>0.85989562043515921</v>
      </c>
      <c r="HH199" s="12">
        <f t="shared" ca="1" si="530"/>
        <v>0.75790939737829899</v>
      </c>
      <c r="HJ199" s="17"/>
      <c r="HL199" s="18">
        <f t="shared" si="594"/>
        <v>1970</v>
      </c>
      <c r="HM199" s="9">
        <f t="shared" si="531"/>
        <v>0.46948786044959157</v>
      </c>
      <c r="HN199" s="9">
        <f t="shared" si="532"/>
        <v>2.0591213775142925</v>
      </c>
      <c r="HO199" s="9">
        <f t="shared" si="533"/>
        <v>1.1607609378337578</v>
      </c>
      <c r="HP199" s="9">
        <f t="shared" si="534"/>
        <v>1.2155248250293642</v>
      </c>
      <c r="HQ199" s="9">
        <f t="shared" si="535"/>
        <v>1.4594016179506626</v>
      </c>
      <c r="HR199" s="9">
        <f t="shared" si="595"/>
        <v>0.96673136289337558</v>
      </c>
      <c r="HS199" s="9">
        <f t="shared" si="536"/>
        <v>0.966732489935201</v>
      </c>
      <c r="HT199" s="9"/>
      <c r="HU199" s="9">
        <f t="shared" si="537"/>
        <v>1.410933735861299</v>
      </c>
      <c r="HV199" s="23">
        <f t="shared" si="596"/>
        <v>2.0591189769371527</v>
      </c>
      <c r="HX199" s="8"/>
      <c r="HY199" s="5">
        <f t="shared" si="614"/>
        <v>21</v>
      </c>
      <c r="HZ199" t="b">
        <f t="shared" si="597"/>
        <v>1</v>
      </c>
      <c r="IC199" s="11"/>
      <c r="ID199" s="11"/>
      <c r="IE199" s="11"/>
      <c r="IF199">
        <f t="shared" ca="1" si="599"/>
        <v>2006</v>
      </c>
      <c r="IG199" s="12">
        <f t="shared" ca="1" si="600"/>
        <v>1.1121496841663525</v>
      </c>
      <c r="IH199" s="19">
        <f t="shared" ca="1" si="601"/>
        <v>0.83512758011122379</v>
      </c>
      <c r="II199" s="19">
        <f t="shared" ca="1" si="602"/>
        <v>0.92878473489081192</v>
      </c>
      <c r="IJ199" s="11">
        <f t="shared" ca="1" si="538"/>
        <v>2006</v>
      </c>
      <c r="IK199" s="12">
        <f t="shared" ca="1" si="539"/>
        <v>1.502416300230746</v>
      </c>
      <c r="IL199" s="12">
        <f t="shared" ca="1" si="540"/>
        <v>0.74024069360505806</v>
      </c>
      <c r="IM199" s="12">
        <f t="shared" ca="1" si="541"/>
        <v>0.83512758011122379</v>
      </c>
      <c r="IN199" s="12">
        <f t="shared" ca="1" si="542"/>
        <v>0.92878473489081192</v>
      </c>
      <c r="IO199">
        <f t="shared" ca="1" si="603"/>
        <v>2006</v>
      </c>
      <c r="IP199" s="12">
        <f t="shared" ca="1" si="604"/>
        <v>0.83512758011122379</v>
      </c>
      <c r="IQ199" s="12">
        <f t="shared" ca="1" si="543"/>
        <v>0.88723704226311062</v>
      </c>
      <c r="IR199" s="12">
        <f t="shared" ca="1" si="544"/>
        <v>0.83432122233861761</v>
      </c>
    </row>
    <row r="200" spans="1:252" x14ac:dyDescent="0.2">
      <c r="A200" t="s">
        <v>63</v>
      </c>
      <c r="B200" s="1">
        <f t="shared" si="605"/>
        <v>1971</v>
      </c>
      <c r="C200" s="60">
        <f t="shared" si="545"/>
        <v>1159.9033255447189</v>
      </c>
      <c r="D200" s="60">
        <f t="shared" ref="D200:R200" si="720">D280+D361</f>
        <v>323.98372651668745</v>
      </c>
      <c r="E200" s="60">
        <f t="shared" si="720"/>
        <v>93.141218833249241</v>
      </c>
      <c r="F200" s="60">
        <f t="shared" si="720"/>
        <v>0.02</v>
      </c>
      <c r="G200" s="60">
        <f t="shared" si="720"/>
        <v>0.02</v>
      </c>
      <c r="H200" s="60">
        <f t="shared" si="720"/>
        <v>0.02</v>
      </c>
      <c r="I200" s="60">
        <f t="shared" si="720"/>
        <v>264.49999878273036</v>
      </c>
      <c r="J200" s="60">
        <f t="shared" si="720"/>
        <v>1889.1846246967971</v>
      </c>
      <c r="K200" s="60">
        <f t="shared" si="720"/>
        <v>47.840559278181239</v>
      </c>
      <c r="L200" s="60">
        <f t="shared" si="720"/>
        <v>2873.9316046403305</v>
      </c>
      <c r="M200" s="60">
        <f t="shared" si="720"/>
        <v>2901.7688782634154</v>
      </c>
      <c r="N200" s="60">
        <f t="shared" si="720"/>
        <v>228.22743762860443</v>
      </c>
      <c r="O200" s="60">
        <f t="shared" si="720"/>
        <v>1254.7701023956072</v>
      </c>
      <c r="P200" s="60">
        <f t="shared" si="720"/>
        <v>4019.7691148875451</v>
      </c>
      <c r="Q200" s="60">
        <f t="shared" si="720"/>
        <v>416.14491849987616</v>
      </c>
      <c r="R200" s="60">
        <f t="shared" si="720"/>
        <v>260.33520091203826</v>
      </c>
      <c r="S200" s="60">
        <f t="shared" ref="S200:X200" si="721">S280+S361</f>
        <v>132.03794746519878</v>
      </c>
      <c r="T200" s="60">
        <f t="shared" si="721"/>
        <v>146.93986506341335</v>
      </c>
      <c r="U200" s="60">
        <f t="shared" si="721"/>
        <v>418.96934336491012</v>
      </c>
      <c r="V200" s="60">
        <f t="shared" si="721"/>
        <v>57.472196304976599</v>
      </c>
      <c r="W200" s="60">
        <f t="shared" si="721"/>
        <v>67.933470496954641</v>
      </c>
      <c r="X200" s="60">
        <f t="shared" si="721"/>
        <v>16556.913533575236</v>
      </c>
      <c r="Z200" s="19">
        <f t="shared" ref="Z200:Z240" si="722">C200/C27*1000</f>
        <v>2.3112053255583533</v>
      </c>
      <c r="AA200" s="19">
        <f t="shared" ref="AA200:AA240" si="723">D200/D27*1000</f>
        <v>4.1494240745444939</v>
      </c>
      <c r="AB200" s="19">
        <f t="shared" ref="AB200:AB240" si="724">E200/E27*1000</f>
        <v>1.0585226303019386</v>
      </c>
      <c r="AC200" s="19">
        <f t="shared" ref="AC200:AC240" si="725">F200/F27*1000</f>
        <v>3.9851688923694657E-5</v>
      </c>
      <c r="AD200" s="19">
        <f t="shared" ref="AD200:AD240" si="726">G200/G27*1000</f>
        <v>2.5615015415478086E-4</v>
      </c>
      <c r="AE200" s="19">
        <f t="shared" ref="AE200:AE240" si="727">H200/H27*1000</f>
        <v>2.2729413326596294E-4</v>
      </c>
      <c r="AF200" s="19">
        <f t="shared" ref="AF200:AF240" si="728">I200/I27*1000</f>
        <v>4.2411100341641434</v>
      </c>
      <c r="AG200" s="19">
        <f t="shared" ref="AG200:AG240" si="729">J200/J27*1000</f>
        <v>14.277960568887138</v>
      </c>
      <c r="AH200" s="19">
        <f t="shared" ref="AH200:AH240" si="730">K200/K27*1000</f>
        <v>0.94214159714734824</v>
      </c>
      <c r="AI200" s="19">
        <f t="shared" ref="AI200:AI240" si="731">L200/L27*1000</f>
        <v>5.3379061015818561</v>
      </c>
      <c r="AJ200" s="19">
        <f t="shared" ref="AJ200:AJ240" si="732">M200/M27*1000</f>
        <v>8.3327003298541609</v>
      </c>
      <c r="AK200" s="19">
        <f t="shared" ref="AK200:AK240" si="733">N200/N27*1000</f>
        <v>2.9199318964572427</v>
      </c>
      <c r="AL200" s="19">
        <f t="shared" ref="AL200:AL240" si="734">O200/O27*1000</f>
        <v>14.997751902537289</v>
      </c>
      <c r="AM200" s="19">
        <f t="shared" ref="AM200:AM240" si="735">P200/P27*1000</f>
        <v>14.678713961981925</v>
      </c>
      <c r="AN200" s="19">
        <f t="shared" ref="AN200:AN240" si="736">Q200/Q27*1000</f>
        <v>1.9021181357823282</v>
      </c>
      <c r="AO200" s="19">
        <f t="shared" ref="AO200:AO240" si="737">R200/R27*1000</f>
        <v>1.3554086541731547</v>
      </c>
      <c r="AP200" s="19">
        <f t="shared" ref="AP200:AP240" si="738">S200/S27*1000</f>
        <v>13.070676002370748</v>
      </c>
      <c r="AQ200" s="19">
        <f t="shared" ref="AQ200:AQ240" si="739">T200/T27*1000</f>
        <v>1.6638644137839536</v>
      </c>
      <c r="AR200" s="19">
        <f t="shared" ref="AR200:AR240" si="740">U200/U27*1000</f>
        <v>1.0672749022966752</v>
      </c>
      <c r="AS200" s="19">
        <f t="shared" ref="AS200:AS240" si="741">V200/V27*1000</f>
        <v>1.3976446053192106</v>
      </c>
      <c r="AT200" s="19">
        <f t="shared" ref="AT200:AT240" si="742">W200/W27*1000</f>
        <v>1.1314911503973057</v>
      </c>
      <c r="AU200" s="19">
        <f t="shared" si="718"/>
        <v>25.573916768191239</v>
      </c>
      <c r="AV200" s="19"/>
      <c r="AX200" s="19">
        <f t="shared" si="494"/>
        <v>1.6057235392656655</v>
      </c>
      <c r="AY200" s="19">
        <f t="shared" si="495"/>
        <v>1.4487010389447783</v>
      </c>
      <c r="AZ200" s="19">
        <f t="shared" si="496"/>
        <v>1.6741789492821919</v>
      </c>
      <c r="BA200" s="19">
        <f t="shared" si="497"/>
        <v>1.3485611253927452</v>
      </c>
      <c r="BB200" s="19">
        <f t="shared" si="498"/>
        <v>1.0856439020190849</v>
      </c>
      <c r="BC200" s="19">
        <f t="shared" si="499"/>
        <v>0.95998684666125156</v>
      </c>
      <c r="BD200" s="19">
        <f t="shared" si="500"/>
        <v>1.0488748557808658</v>
      </c>
      <c r="BE200" s="19">
        <f t="shared" si="501"/>
        <v>1.1833665202528671</v>
      </c>
      <c r="BF200" s="19">
        <f t="shared" si="502"/>
        <v>1.4582450174812216</v>
      </c>
      <c r="BG200" s="19">
        <f t="shared" si="503"/>
        <v>1.3162986297624677</v>
      </c>
      <c r="BH200" s="19">
        <f t="shared" si="504"/>
        <v>1.772444524310151</v>
      </c>
      <c r="BI200" s="19">
        <f t="shared" si="505"/>
        <v>1.7353445686807984</v>
      </c>
      <c r="BJ200" s="19">
        <f t="shared" si="506"/>
        <v>1.539441695897698</v>
      </c>
      <c r="BK200" s="19">
        <f t="shared" si="507"/>
        <v>1.3572484778828846</v>
      </c>
      <c r="BL200" s="19">
        <f t="shared" si="508"/>
        <v>1.5561637415907357</v>
      </c>
      <c r="BM200" s="19">
        <f t="shared" si="509"/>
        <v>1.8498507487878759</v>
      </c>
      <c r="BN200" s="19">
        <f t="shared" si="510"/>
        <v>3.6511127508711483</v>
      </c>
      <c r="BO200" s="19">
        <f t="shared" si="511"/>
        <v>1.6425916361718276</v>
      </c>
      <c r="BP200" s="19">
        <f t="shared" si="512"/>
        <v>1.4449174549962638</v>
      </c>
      <c r="BQ200" s="19">
        <f t="shared" si="513"/>
        <v>1.6022638236256808</v>
      </c>
      <c r="BR200" s="19">
        <f t="shared" si="514"/>
        <v>1.6152457061909355</v>
      </c>
      <c r="BS200" s="19">
        <f t="shared" si="515"/>
        <v>1.7637924675407708</v>
      </c>
      <c r="BU200" s="16"/>
      <c r="BV200" s="9">
        <f t="shared" si="516"/>
        <v>0.6888519817104426</v>
      </c>
      <c r="BW200" s="9">
        <f t="shared" si="548"/>
        <v>1.7637924675407708</v>
      </c>
      <c r="BX200" s="9">
        <f t="shared" si="549"/>
        <v>1.0983566274861045</v>
      </c>
      <c r="BY200" s="9">
        <f t="shared" si="550"/>
        <v>1.1020697935929011</v>
      </c>
      <c r="BZ200" s="9">
        <f t="shared" si="551"/>
        <v>1.4571185220946454</v>
      </c>
      <c r="CA200" s="9">
        <f t="shared" si="517"/>
        <v>1.2149915704992553</v>
      </c>
      <c r="CB200" s="9">
        <f t="shared" si="552"/>
        <v>1.2149919365914115</v>
      </c>
      <c r="CC200" s="9"/>
      <c r="CD200" s="9">
        <f t="shared" si="553"/>
        <v>1.2104656617450062</v>
      </c>
      <c r="CE200" s="9">
        <f t="shared" si="554"/>
        <v>1.7637919360882004</v>
      </c>
      <c r="CG200" s="35"/>
      <c r="CH200">
        <f t="shared" si="555"/>
        <v>1971</v>
      </c>
      <c r="CI200" s="19">
        <f t="shared" si="556"/>
        <v>7.0055528356332109E-2</v>
      </c>
      <c r="CJ200" s="19">
        <f t="shared" si="652"/>
        <v>1.9567881770940654E-2</v>
      </c>
      <c r="CK200" s="19">
        <f t="shared" si="653"/>
        <v>5.6255182250225045E-3</v>
      </c>
      <c r="CL200" s="19">
        <f t="shared" si="654"/>
        <v>1.2079546081727515E-6</v>
      </c>
      <c r="CM200" s="19">
        <f t="shared" si="655"/>
        <v>1.2079546081727515E-6</v>
      </c>
      <c r="CN200" s="19">
        <f t="shared" si="656"/>
        <v>1.2079546081727515E-6</v>
      </c>
      <c r="CO200" s="19">
        <f t="shared" si="657"/>
        <v>1.5975199619564315E-2</v>
      </c>
      <c r="CP200" s="19">
        <f t="shared" si="658"/>
        <v>0.11410246365458029</v>
      </c>
      <c r="CQ200" s="19">
        <f t="shared" si="659"/>
        <v>2.8894612018820352E-3</v>
      </c>
      <c r="CR200" s="19">
        <f t="shared" si="660"/>
        <v>0.17357894626992987</v>
      </c>
      <c r="CS200" s="19">
        <f t="shared" si="661"/>
        <v>0.17526025441752843</v>
      </c>
      <c r="CT200" s="19">
        <f t="shared" si="662"/>
        <v>1.3784419249746598E-2</v>
      </c>
      <c r="CU200" s="19">
        <f t="shared" si="663"/>
        <v>7.5785266369308449E-2</v>
      </c>
      <c r="CV200" s="19">
        <f t="shared" si="664"/>
        <v>0.24278493130594561</v>
      </c>
      <c r="CW200" s="19">
        <f t="shared" si="665"/>
        <v>2.5134208598479976E-2</v>
      </c>
      <c r="CX200" s="19">
        <f t="shared" si="666"/>
        <v>1.5723655280563784E-2</v>
      </c>
      <c r="CY200" s="19">
        <f t="shared" si="650"/>
        <v>7.9747923547129271E-3</v>
      </c>
      <c r="CZ200" s="19">
        <f t="shared" si="667"/>
        <v>8.874834356381622E-3</v>
      </c>
      <c r="DA200" s="19">
        <f t="shared" si="668"/>
        <v>2.5304797450037747E-2</v>
      </c>
      <c r="DB200" s="19">
        <f t="shared" si="669"/>
        <v>3.4711902184202731E-3</v>
      </c>
      <c r="DC200" s="19">
        <f t="shared" si="670"/>
        <v>4.1030274367982005E-3</v>
      </c>
      <c r="DD200" s="19"/>
      <c r="DE200" s="19"/>
      <c r="DF200" s="19">
        <f t="shared" si="607"/>
        <v>6.968781019004669E-2</v>
      </c>
      <c r="DG200" s="19">
        <f t="shared" si="674"/>
        <v>1.9032409253092103E-2</v>
      </c>
      <c r="DH200" s="19">
        <f t="shared" si="675"/>
        <v>5.7631369740391561E-3</v>
      </c>
      <c r="DI200" s="19">
        <f t="shared" si="676"/>
        <v>1.2102826724728666E-6</v>
      </c>
      <c r="DJ200" s="19">
        <f t="shared" si="677"/>
        <v>1.2102826724728666E-6</v>
      </c>
      <c r="DK200" s="19">
        <f t="shared" si="678"/>
        <v>1.2102826724728666E-6</v>
      </c>
      <c r="DL200" s="19">
        <f t="shared" si="679"/>
        <v>1.6032870897612288E-2</v>
      </c>
      <c r="DM200" s="19">
        <f t="shared" si="680"/>
        <v>0.11115109332726816</v>
      </c>
      <c r="DN200" s="19">
        <f t="shared" si="681"/>
        <v>2.958313844037861E-3</v>
      </c>
      <c r="DO200" s="19">
        <f t="shared" si="682"/>
        <v>0.17372272493465404</v>
      </c>
      <c r="DP200" s="19">
        <f t="shared" si="683"/>
        <v>0.172314327168823</v>
      </c>
      <c r="DQ200" s="19">
        <f t="shared" si="684"/>
        <v>1.3210742403415313E-2</v>
      </c>
      <c r="DR200" s="19">
        <f t="shared" si="685"/>
        <v>7.4276424853943881E-2</v>
      </c>
      <c r="DS200" s="19">
        <f t="shared" si="686"/>
        <v>0.2513884724057015</v>
      </c>
      <c r="DT200" s="19">
        <f t="shared" si="687"/>
        <v>2.5692405506942368E-2</v>
      </c>
      <c r="DU200" s="19">
        <f t="shared" si="688"/>
        <v>1.5579016375056327E-2</v>
      </c>
      <c r="DV200" s="19">
        <f t="shared" si="671"/>
        <v>7.9514990219718695E-3</v>
      </c>
      <c r="DW200" s="19">
        <f t="shared" si="689"/>
        <v>8.9360035962015374E-3</v>
      </c>
      <c r="DX200" s="19">
        <f t="shared" si="690"/>
        <v>2.4775729177660012E-2</v>
      </c>
      <c r="DY200" s="19">
        <f t="shared" si="691"/>
        <v>3.3741812965770372E-3</v>
      </c>
      <c r="DZ200" s="19">
        <f t="shared" si="692"/>
        <v>3.9702194256878345E-3</v>
      </c>
      <c r="EA200" s="19">
        <f t="shared" si="579"/>
        <v>0.99982101150074865</v>
      </c>
      <c r="EB200" s="19"/>
      <c r="EC200" s="19">
        <f t="shared" si="608"/>
        <v>6.9700285739588613E-2</v>
      </c>
      <c r="ED200" s="19">
        <f t="shared" si="693"/>
        <v>1.9035816445309672E-2</v>
      </c>
      <c r="EE200" s="19">
        <f t="shared" si="694"/>
        <v>5.7641686939431166E-3</v>
      </c>
      <c r="EF200" s="19">
        <f t="shared" si="695"/>
        <v>1.2104993379327079E-6</v>
      </c>
      <c r="EG200" s="19">
        <f t="shared" si="696"/>
        <v>1.2104993379327079E-6</v>
      </c>
      <c r="EH200" s="19">
        <f t="shared" si="697"/>
        <v>1.2104993379327079E-6</v>
      </c>
      <c r="EI200" s="19">
        <f t="shared" si="698"/>
        <v>1.6035741110848101E-2</v>
      </c>
      <c r="EJ200" s="19">
        <f t="shared" si="699"/>
        <v>0.111170991656225</v>
      </c>
      <c r="EK200" s="19">
        <f t="shared" si="700"/>
        <v>2.9588434429852406E-3</v>
      </c>
      <c r="EL200" s="19">
        <f t="shared" si="701"/>
        <v>0.17375382487100688</v>
      </c>
      <c r="EM200" s="19">
        <f t="shared" si="702"/>
        <v>0.17234517497304463</v>
      </c>
      <c r="EN200" s="19">
        <f t="shared" si="703"/>
        <v>1.3213107397678871E-2</v>
      </c>
      <c r="EO200" s="19">
        <f t="shared" si="704"/>
        <v>7.4289721859769356E-2</v>
      </c>
      <c r="EP200" s="19">
        <f t="shared" si="705"/>
        <v>0.25143347610625133</v>
      </c>
      <c r="EQ200" s="19">
        <f t="shared" si="706"/>
        <v>2.569700497529815E-2</v>
      </c>
      <c r="ER200" s="19">
        <f t="shared" si="707"/>
        <v>1.5581805339009583E-2</v>
      </c>
      <c r="ES200" s="19">
        <f t="shared" si="672"/>
        <v>7.9529225036354574E-3</v>
      </c>
      <c r="ET200" s="19">
        <f t="shared" si="708"/>
        <v>8.9376033244074771E-3</v>
      </c>
      <c r="EU200" s="19">
        <f t="shared" si="709"/>
        <v>2.4780164542122608E-2</v>
      </c>
      <c r="EV200" s="19">
        <f t="shared" si="710"/>
        <v>3.3747853443411163E-3</v>
      </c>
      <c r="EW200" s="19">
        <f t="shared" si="711"/>
        <v>3.9709301765207617E-3</v>
      </c>
      <c r="EX200" s="19"/>
      <c r="EY200" s="19"/>
      <c r="EZ200" s="19">
        <f t="shared" si="609"/>
        <v>-1.3015552105129757E-2</v>
      </c>
      <c r="FA200" s="19">
        <f t="shared" si="633"/>
        <v>1.1334216647681985E-3</v>
      </c>
      <c r="FB200" s="19">
        <f t="shared" si="634"/>
        <v>-7.5560543801232685E-2</v>
      </c>
      <c r="FC200" s="19">
        <f t="shared" si="635"/>
        <v>-2.7399965968732513E-2</v>
      </c>
      <c r="FD200" s="19">
        <f t="shared" si="636"/>
        <v>-5.8467723984785225E-2</v>
      </c>
      <c r="FE200" s="19">
        <f t="shared" si="637"/>
        <v>-3.126557525281471E-2</v>
      </c>
      <c r="FF200" s="19">
        <f t="shared" si="638"/>
        <v>-3.4942286299823683E-2</v>
      </c>
      <c r="FG200" s="19">
        <f t="shared" si="639"/>
        <v>5.2929534294745631E-2</v>
      </c>
      <c r="FH200" s="19">
        <f t="shared" si="640"/>
        <v>-3.529037231256265E-2</v>
      </c>
      <c r="FI200" s="19">
        <f t="shared" si="641"/>
        <v>-4.6565706390771329E-3</v>
      </c>
      <c r="FJ200" s="19">
        <f t="shared" si="642"/>
        <v>5.31683300352624E-3</v>
      </c>
      <c r="FK200" s="19">
        <f t="shared" si="643"/>
        <v>5.1215696425259772E-3</v>
      </c>
      <c r="FL200" s="19">
        <f t="shared" si="644"/>
        <v>8.5398013391982004E-3</v>
      </c>
      <c r="FM200" s="19">
        <f t="shared" si="645"/>
        <v>-4.12233757105335E-2</v>
      </c>
      <c r="FN200" s="19">
        <f t="shared" si="646"/>
        <v>-1.9653968927242641E-2</v>
      </c>
      <c r="FO200" s="19">
        <f t="shared" si="647"/>
        <v>-5.470288745540932E-2</v>
      </c>
      <c r="FP200" s="19">
        <f t="shared" si="627"/>
        <v>3.1201502230406158E-2</v>
      </c>
      <c r="FQ200" s="19">
        <f t="shared" si="628"/>
        <v>8.9341972461001624E-3</v>
      </c>
      <c r="FR200" s="19">
        <f t="shared" si="629"/>
        <v>-6.7624210355880204E-2</v>
      </c>
      <c r="FS200" s="19">
        <f t="shared" si="630"/>
        <v>2.356897618470457E-2</v>
      </c>
      <c r="FT200" s="19">
        <f t="shared" si="631"/>
        <v>6.583943865700248E-2</v>
      </c>
      <c r="FU200" s="19"/>
      <c r="FV200" s="16"/>
      <c r="FW200" s="19">
        <f t="shared" si="583"/>
        <v>0.9920104830472164</v>
      </c>
      <c r="FX200" s="19">
        <f t="shared" si="610"/>
        <v>0.9920104830472164</v>
      </c>
      <c r="FY200" s="19">
        <f t="shared" si="519"/>
        <v>1.4571185220946454</v>
      </c>
      <c r="FZ200" s="19"/>
      <c r="GA200" s="19">
        <f t="shared" si="584"/>
        <v>0.97632524377883079</v>
      </c>
      <c r="GB200" s="19">
        <f t="shared" si="611"/>
        <v>0.97632524377883079</v>
      </c>
      <c r="GC200" s="19">
        <f t="shared" si="520"/>
        <v>1.0983566274861045</v>
      </c>
      <c r="GD200" s="19"/>
      <c r="GE200" s="19">
        <f t="shared" si="585"/>
        <v>0.99807060460137842</v>
      </c>
      <c r="GF200" s="19">
        <f t="shared" si="612"/>
        <v>0.99807060460137842</v>
      </c>
      <c r="GG200" s="19">
        <f t="shared" si="521"/>
        <v>1.1020697935929011</v>
      </c>
      <c r="GI200" s="132">
        <f t="shared" si="719"/>
        <v>0.6888519817104426</v>
      </c>
      <c r="GJ200" s="19">
        <f t="shared" si="586"/>
        <v>1.2149915704992551</v>
      </c>
      <c r="GK200" s="19">
        <f t="shared" si="587"/>
        <v>1.2149919365914115</v>
      </c>
      <c r="GL200" s="3"/>
      <c r="GM200" s="3"/>
      <c r="GN200" s="8"/>
      <c r="GO200" s="5">
        <f t="shared" si="613"/>
        <v>22</v>
      </c>
      <c r="GP200" t="b">
        <f t="shared" si="588"/>
        <v>1</v>
      </c>
      <c r="GS200" s="11"/>
      <c r="GT200" s="11"/>
      <c r="GU200" s="34"/>
      <c r="GV200" s="31">
        <f t="shared" ca="1" si="522"/>
        <v>2007</v>
      </c>
      <c r="GW200" s="12">
        <f t="shared" ca="1" si="590"/>
        <v>1.4179580120395618</v>
      </c>
      <c r="GX200" s="19">
        <f t="shared" ca="1" si="591"/>
        <v>0.82452334136437933</v>
      </c>
      <c r="GY200" s="19">
        <f t="shared" ca="1" si="592"/>
        <v>1.1691355774848176</v>
      </c>
      <c r="GZ200" s="11">
        <f t="shared" ca="1" si="523"/>
        <v>2007</v>
      </c>
      <c r="HA200" s="12">
        <f t="shared" ca="1" si="524"/>
        <v>2.192860511369461</v>
      </c>
      <c r="HB200" s="12">
        <f t="shared" ca="1" si="525"/>
        <v>0.64662481023657736</v>
      </c>
      <c r="HC200" s="12">
        <f t="shared" ca="1" si="526"/>
        <v>0.82452334136437933</v>
      </c>
      <c r="HD200" s="12">
        <f t="shared" ca="1" si="527"/>
        <v>1.1691355774848176</v>
      </c>
      <c r="HE200">
        <f t="shared" ca="1" si="593"/>
        <v>2007</v>
      </c>
      <c r="HF200" s="12">
        <f t="shared" ca="1" si="528"/>
        <v>0.82452334136437933</v>
      </c>
      <c r="HG200" s="12">
        <f t="shared" ca="1" si="529"/>
        <v>0.87643777004428169</v>
      </c>
      <c r="HH200" s="12">
        <f t="shared" ca="1" si="530"/>
        <v>0.73778747600517824</v>
      </c>
      <c r="HJ200" s="17"/>
      <c r="HL200" s="18">
        <f t="shared" si="594"/>
        <v>1971</v>
      </c>
      <c r="HM200" s="9">
        <f t="shared" si="531"/>
        <v>0.48755569100381674</v>
      </c>
      <c r="HN200" s="9">
        <f t="shared" si="532"/>
        <v>1.990462268508816</v>
      </c>
      <c r="HO200" s="9">
        <f t="shared" si="533"/>
        <v>1.1332802055994879</v>
      </c>
      <c r="HP200" s="9">
        <f t="shared" si="534"/>
        <v>1.2131795970250421</v>
      </c>
      <c r="HQ200" s="9">
        <f t="shared" si="535"/>
        <v>1.4477417039831262</v>
      </c>
      <c r="HR200" s="9">
        <f t="shared" si="595"/>
        <v>0.97046017123760075</v>
      </c>
      <c r="HS200" s="9">
        <f t="shared" si="536"/>
        <v>0.97046120673984038</v>
      </c>
      <c r="HT200" s="9"/>
      <c r="HU200" s="9">
        <f t="shared" si="537"/>
        <v>1.3748724231456437</v>
      </c>
      <c r="HV200" s="23">
        <f t="shared" si="596"/>
        <v>1.990460144644284</v>
      </c>
      <c r="HX200" s="8"/>
      <c r="HY200" s="5">
        <f t="shared" si="614"/>
        <v>22</v>
      </c>
      <c r="HZ200" t="b">
        <f t="shared" si="597"/>
        <v>1</v>
      </c>
      <c r="IC200" s="11"/>
      <c r="ID200" s="11"/>
      <c r="IE200" s="11"/>
      <c r="IF200">
        <f t="shared" ca="1" si="599"/>
        <v>2007</v>
      </c>
      <c r="IG200" s="12">
        <f t="shared" ca="1" si="600"/>
        <v>1.1399127622991636</v>
      </c>
      <c r="IH200" s="19">
        <f t="shared" ca="1" si="601"/>
        <v>0.81921738630070895</v>
      </c>
      <c r="II200" s="19">
        <f t="shared" ca="1" si="602"/>
        <v>0.93383395329474528</v>
      </c>
      <c r="IJ200" s="11">
        <f t="shared" ca="1" si="538"/>
        <v>2007</v>
      </c>
      <c r="IK200" s="12">
        <f t="shared" ca="1" si="539"/>
        <v>1.5520629253921951</v>
      </c>
      <c r="IL200" s="12">
        <f t="shared" ca="1" si="540"/>
        <v>0.73445009454827093</v>
      </c>
      <c r="IM200" s="12">
        <f t="shared" ca="1" si="541"/>
        <v>0.81921738630070895</v>
      </c>
      <c r="IN200" s="12">
        <f t="shared" ca="1" si="542"/>
        <v>0.93383395329474528</v>
      </c>
      <c r="IO200">
        <f t="shared" ca="1" si="603"/>
        <v>2007</v>
      </c>
      <c r="IP200" s="12">
        <f t="shared" ca="1" si="604"/>
        <v>0.81921738630070895</v>
      </c>
      <c r="IQ200" s="12">
        <f t="shared" ca="1" si="543"/>
        <v>0.90430516953702822</v>
      </c>
      <c r="IR200" s="12">
        <f t="shared" ca="1" si="544"/>
        <v>0.81217062479503799</v>
      </c>
    </row>
    <row r="201" spans="1:252" x14ac:dyDescent="0.2">
      <c r="A201" t="s">
        <v>63</v>
      </c>
      <c r="B201" s="1">
        <f t="shared" si="605"/>
        <v>1972</v>
      </c>
      <c r="C201" s="60">
        <f t="shared" si="545"/>
        <v>1154.4569943616784</v>
      </c>
      <c r="D201" s="60">
        <f t="shared" ref="D201:R201" si="743">D281+D362</f>
        <v>333.78341988168245</v>
      </c>
      <c r="E201" s="60">
        <f t="shared" si="743"/>
        <v>93.700532560799161</v>
      </c>
      <c r="F201" s="60">
        <f t="shared" si="743"/>
        <v>0.02</v>
      </c>
      <c r="G201" s="60">
        <f t="shared" si="743"/>
        <v>0.02</v>
      </c>
      <c r="H201" s="60">
        <f t="shared" si="743"/>
        <v>0.02</v>
      </c>
      <c r="I201" s="60">
        <f t="shared" si="743"/>
        <v>281.67257366448501</v>
      </c>
      <c r="J201" s="60">
        <f t="shared" si="743"/>
        <v>1977.3339406249038</v>
      </c>
      <c r="K201" s="60">
        <f t="shared" si="743"/>
        <v>48.121560677918936</v>
      </c>
      <c r="L201" s="60">
        <f t="shared" si="743"/>
        <v>3023.8118792545356</v>
      </c>
      <c r="M201" s="60">
        <f t="shared" si="743"/>
        <v>2967.2527314186464</v>
      </c>
      <c r="N201" s="60">
        <f t="shared" si="743"/>
        <v>269.90371337233694</v>
      </c>
      <c r="O201" s="60">
        <f t="shared" si="743"/>
        <v>1302.1442196645739</v>
      </c>
      <c r="P201" s="60">
        <f t="shared" si="743"/>
        <v>4225.3209962257051</v>
      </c>
      <c r="Q201" s="60">
        <f t="shared" si="743"/>
        <v>433.3093095020235</v>
      </c>
      <c r="R201" s="60">
        <f t="shared" si="743"/>
        <v>272.89190152923476</v>
      </c>
      <c r="S201" s="60">
        <f t="shared" ref="S201:X201" si="744">S281+S362</f>
        <v>134.76519231653248</v>
      </c>
      <c r="T201" s="60">
        <f t="shared" si="744"/>
        <v>155.2797629594115</v>
      </c>
      <c r="U201" s="60">
        <f t="shared" si="744"/>
        <v>430.18869695966754</v>
      </c>
      <c r="V201" s="60">
        <f t="shared" si="744"/>
        <v>63.20294770080087</v>
      </c>
      <c r="W201" s="60">
        <f t="shared" si="744"/>
        <v>77.111191087177559</v>
      </c>
      <c r="X201" s="60">
        <f t="shared" si="744"/>
        <v>17244.311563762112</v>
      </c>
      <c r="Z201" s="19">
        <f t="shared" si="722"/>
        <v>2.1685359803949851</v>
      </c>
      <c r="AA201" s="19">
        <f t="shared" si="723"/>
        <v>3.9177876896002282</v>
      </c>
      <c r="AB201" s="19">
        <f t="shared" si="724"/>
        <v>1.0864447582490204</v>
      </c>
      <c r="AC201" s="19">
        <f t="shared" si="725"/>
        <v>3.7568068641552298E-5</v>
      </c>
      <c r="AD201" s="19">
        <f t="shared" si="726"/>
        <v>2.3475028753609044E-4</v>
      </c>
      <c r="AE201" s="19">
        <f t="shared" si="727"/>
        <v>2.3189724296264006E-4</v>
      </c>
      <c r="AF201" s="19">
        <f t="shared" si="728"/>
        <v>3.812802314335713</v>
      </c>
      <c r="AG201" s="19">
        <f t="shared" si="729"/>
        <v>13.874450357309199</v>
      </c>
      <c r="AH201" s="19">
        <f t="shared" si="730"/>
        <v>0.85514832478333613</v>
      </c>
      <c r="AI201" s="19">
        <f t="shared" si="731"/>
        <v>5.5055718400899654</v>
      </c>
      <c r="AJ201" s="19">
        <f t="shared" si="732"/>
        <v>7.8386841216822445</v>
      </c>
      <c r="AK201" s="19">
        <f t="shared" si="733"/>
        <v>2.9545709210068329</v>
      </c>
      <c r="AL201" s="19">
        <f t="shared" si="734"/>
        <v>13.837280866681372</v>
      </c>
      <c r="AM201" s="19">
        <f t="shared" si="735"/>
        <v>14.100254331753179</v>
      </c>
      <c r="AN201" s="19">
        <f t="shared" si="736"/>
        <v>1.8300870438655346</v>
      </c>
      <c r="AO201" s="19">
        <f t="shared" si="737"/>
        <v>1.1367323958973938</v>
      </c>
      <c r="AP201" s="19">
        <f t="shared" si="738"/>
        <v>11.976361570580302</v>
      </c>
      <c r="AQ201" s="19">
        <f t="shared" si="739"/>
        <v>1.5779081722795301</v>
      </c>
      <c r="AR201" s="19">
        <f t="shared" si="740"/>
        <v>1.0547698761922513</v>
      </c>
      <c r="AS201" s="19">
        <f t="shared" si="741"/>
        <v>1.3190805076896917</v>
      </c>
      <c r="AT201" s="19">
        <f t="shared" si="742"/>
        <v>1.1189257279892311</v>
      </c>
      <c r="AU201" s="19">
        <f t="shared" si="718"/>
        <v>24.304087005376328</v>
      </c>
      <c r="AV201" s="19"/>
      <c r="AX201" s="19">
        <f t="shared" si="494"/>
        <v>1.506603169765351</v>
      </c>
      <c r="AY201" s="19">
        <f t="shared" si="495"/>
        <v>1.3678291238313518</v>
      </c>
      <c r="AZ201" s="19">
        <f t="shared" si="496"/>
        <v>1.7183411027307527</v>
      </c>
      <c r="BA201" s="19">
        <f t="shared" si="497"/>
        <v>1.2712845626966895</v>
      </c>
      <c r="BB201" s="19">
        <f t="shared" si="498"/>
        <v>0.99494462145349716</v>
      </c>
      <c r="BC201" s="19">
        <f t="shared" si="499"/>
        <v>0.97942828449800468</v>
      </c>
      <c r="BD201" s="19">
        <f t="shared" si="500"/>
        <v>0.94294947439579768</v>
      </c>
      <c r="BE201" s="19">
        <f t="shared" si="501"/>
        <v>1.1499233353765901</v>
      </c>
      <c r="BF201" s="19">
        <f t="shared" si="502"/>
        <v>1.3235969917881503</v>
      </c>
      <c r="BG201" s="19">
        <f t="shared" si="503"/>
        <v>1.3576440895094897</v>
      </c>
      <c r="BH201" s="19">
        <f t="shared" si="504"/>
        <v>1.6673625834706798</v>
      </c>
      <c r="BI201" s="19">
        <f t="shared" si="505"/>
        <v>1.7559308855019082</v>
      </c>
      <c r="BJ201" s="19">
        <f t="shared" si="506"/>
        <v>1.4203253435878589</v>
      </c>
      <c r="BK201" s="19">
        <f t="shared" si="507"/>
        <v>1.3037619493846717</v>
      </c>
      <c r="BL201" s="19">
        <f t="shared" si="508"/>
        <v>1.4972335566566641</v>
      </c>
      <c r="BM201" s="19">
        <f t="shared" si="509"/>
        <v>1.5514031633544503</v>
      </c>
      <c r="BN201" s="19">
        <f t="shared" si="510"/>
        <v>3.3454311338952767</v>
      </c>
      <c r="BO201" s="19">
        <f t="shared" si="511"/>
        <v>1.5577343592192929</v>
      </c>
      <c r="BP201" s="19">
        <f t="shared" si="512"/>
        <v>1.4279876738737209</v>
      </c>
      <c r="BQ201" s="19">
        <f t="shared" si="513"/>
        <v>1.5121977145529639</v>
      </c>
      <c r="BR201" s="19">
        <f t="shared" si="514"/>
        <v>1.5973080982971477</v>
      </c>
      <c r="BS201" s="19">
        <f t="shared" si="515"/>
        <v>1.676214323331833</v>
      </c>
      <c r="BU201" s="16"/>
      <c r="BV201" s="9">
        <f t="shared" si="516"/>
        <v>0.75493633511718028</v>
      </c>
      <c r="BW201" s="9">
        <f t="shared" si="548"/>
        <v>1.676214323331833</v>
      </c>
      <c r="BX201" s="9">
        <f t="shared" si="549"/>
        <v>1.0729281829796555</v>
      </c>
      <c r="BY201" s="9">
        <f t="shared" si="550"/>
        <v>1.1126034644654679</v>
      </c>
      <c r="BZ201" s="9">
        <f t="shared" si="551"/>
        <v>1.4041659936709074</v>
      </c>
      <c r="CA201" s="9">
        <f t="shared" si="517"/>
        <v>1.2654349953914297</v>
      </c>
      <c r="CB201" s="9">
        <f t="shared" si="552"/>
        <v>1.2654350981270583</v>
      </c>
      <c r="CC201" s="9"/>
      <c r="CD201" s="9">
        <f t="shared" si="553"/>
        <v>1.1937436135058042</v>
      </c>
      <c r="CE201" s="9">
        <f t="shared" si="554"/>
        <v>1.6762141872466771</v>
      </c>
      <c r="CG201" s="35"/>
      <c r="CH201">
        <f t="shared" si="555"/>
        <v>1972</v>
      </c>
      <c r="CI201" s="19">
        <f t="shared" si="556"/>
        <v>6.6947119929548285E-2</v>
      </c>
      <c r="CJ201" s="19">
        <f t="shared" si="652"/>
        <v>1.9356146439798057E-2</v>
      </c>
      <c r="CK201" s="19">
        <f t="shared" si="653"/>
        <v>5.4337067742214317E-3</v>
      </c>
      <c r="CL201" s="19">
        <f t="shared" si="654"/>
        <v>1.1598027515362691E-6</v>
      </c>
      <c r="CM201" s="19">
        <f t="shared" si="655"/>
        <v>1.1598027515362691E-6</v>
      </c>
      <c r="CN201" s="19">
        <f t="shared" si="656"/>
        <v>1.1598027515362691E-6</v>
      </c>
      <c r="CO201" s="19">
        <f t="shared" si="657"/>
        <v>1.6334231298418607E-2</v>
      </c>
      <c r="CP201" s="19">
        <f t="shared" si="658"/>
        <v>0.11466586725214085</v>
      </c>
      <c r="CQ201" s="19">
        <f t="shared" si="659"/>
        <v>2.7905759241234956E-3</v>
      </c>
      <c r="CR201" s="19">
        <f t="shared" si="660"/>
        <v>0.17535126688437336</v>
      </c>
      <c r="CS201" s="19">
        <f t="shared" si="661"/>
        <v>0.1720713941201428</v>
      </c>
      <c r="CT201" s="19">
        <f t="shared" si="662"/>
        <v>1.5651753470954644E-2</v>
      </c>
      <c r="CU201" s="19">
        <f t="shared" si="663"/>
        <v>7.5511522443201043E-2</v>
      </c>
      <c r="CV201" s="19">
        <f t="shared" si="664"/>
        <v>0.24502694587732712</v>
      </c>
      <c r="CW201" s="19">
        <f t="shared" si="665"/>
        <v>2.5127666471336383E-2</v>
      </c>
      <c r="CX201" s="19">
        <f t="shared" si="666"/>
        <v>1.5825038913278553E-2</v>
      </c>
      <c r="CY201" s="19">
        <f t="shared" si="650"/>
        <v>7.8150520430014421E-3</v>
      </c>
      <c r="CZ201" s="19">
        <f t="shared" si="667"/>
        <v>9.0046948169112545E-3</v>
      </c>
      <c r="DA201" s="19">
        <f t="shared" si="668"/>
        <v>2.4946701720681232E-2</v>
      </c>
      <c r="DB201" s="19">
        <f t="shared" si="669"/>
        <v>3.665147632429588E-3</v>
      </c>
      <c r="DC201" s="19">
        <f t="shared" si="670"/>
        <v>4.471688579857378E-3</v>
      </c>
      <c r="DD201" s="19"/>
      <c r="DE201" s="19"/>
      <c r="DF201" s="19">
        <f t="shared" si="607"/>
        <v>6.8489568251367289E-2</v>
      </c>
      <c r="DG201" s="19">
        <f t="shared" si="674"/>
        <v>1.9461822140807095E-2</v>
      </c>
      <c r="DH201" s="19">
        <f t="shared" si="675"/>
        <v>5.5290579914405785E-3</v>
      </c>
      <c r="DI201" s="19">
        <f t="shared" si="676"/>
        <v>1.183715455284453E-6</v>
      </c>
      <c r="DJ201" s="19">
        <f t="shared" si="677"/>
        <v>1.183715455284453E-6</v>
      </c>
      <c r="DK201" s="19">
        <f t="shared" si="678"/>
        <v>1.183715455284453E-6</v>
      </c>
      <c r="DL201" s="19">
        <f t="shared" si="679"/>
        <v>1.6154050493233395E-2</v>
      </c>
      <c r="DM201" s="19">
        <f t="shared" si="680"/>
        <v>0.11438393419748069</v>
      </c>
      <c r="DN201" s="19">
        <f t="shared" si="681"/>
        <v>2.8397316197907312E-3</v>
      </c>
      <c r="DO201" s="19">
        <f t="shared" si="682"/>
        <v>0.17446360620933629</v>
      </c>
      <c r="DP201" s="19">
        <f t="shared" si="683"/>
        <v>0.17366094465851661</v>
      </c>
      <c r="DQ201" s="19">
        <f t="shared" si="684"/>
        <v>1.4698322202867767E-2</v>
      </c>
      <c r="DR201" s="19">
        <f t="shared" si="685"/>
        <v>7.5648311857904424E-2</v>
      </c>
      <c r="DS201" s="19">
        <f t="shared" si="686"/>
        <v>0.24390422117491414</v>
      </c>
      <c r="DT201" s="19">
        <f t="shared" si="687"/>
        <v>2.513093739298242E-2</v>
      </c>
      <c r="DU201" s="19">
        <f t="shared" si="688"/>
        <v>1.5774292796367984E-2</v>
      </c>
      <c r="DV201" s="19">
        <f t="shared" si="671"/>
        <v>7.8946528520648096E-3</v>
      </c>
      <c r="DW201" s="19">
        <f t="shared" si="689"/>
        <v>8.9396073866042647E-3</v>
      </c>
      <c r="DX201" s="19">
        <f t="shared" si="690"/>
        <v>2.5125324277026954E-2</v>
      </c>
      <c r="DY201" s="19">
        <f t="shared" si="691"/>
        <v>3.5672901625698286E-3</v>
      </c>
      <c r="DZ201" s="19">
        <f t="shared" si="692"/>
        <v>4.2847150034454875E-3</v>
      </c>
      <c r="EA201" s="19">
        <f t="shared" si="579"/>
        <v>0.99995394181508679</v>
      </c>
      <c r="EB201" s="19"/>
      <c r="EC201" s="19">
        <f t="shared" si="608"/>
        <v>6.8492722901863909E-2</v>
      </c>
      <c r="ED201" s="19">
        <f t="shared" si="693"/>
        <v>1.9462718558297367E-2</v>
      </c>
      <c r="EE201" s="19">
        <f t="shared" si="694"/>
        <v>5.5293126615455872E-3</v>
      </c>
      <c r="EF201" s="19">
        <f t="shared" si="695"/>
        <v>1.1837699775809751E-6</v>
      </c>
      <c r="EG201" s="19">
        <f t="shared" si="696"/>
        <v>1.1837699775809751E-6</v>
      </c>
      <c r="EH201" s="19">
        <f t="shared" si="697"/>
        <v>1.1837699775809751E-6</v>
      </c>
      <c r="EI201" s="19">
        <f t="shared" si="698"/>
        <v>1.6154794553748186E-2</v>
      </c>
      <c r="EJ201" s="19">
        <f t="shared" si="699"/>
        <v>0.11438920275653333</v>
      </c>
      <c r="EK201" s="19">
        <f t="shared" si="700"/>
        <v>2.8398624186991399E-3</v>
      </c>
      <c r="EL201" s="19">
        <f t="shared" si="701"/>
        <v>0.17447164205648824</v>
      </c>
      <c r="EM201" s="19">
        <f t="shared" si="702"/>
        <v>0.17366894353483162</v>
      </c>
      <c r="EN201" s="19">
        <f t="shared" si="703"/>
        <v>1.4698999212091517E-2</v>
      </c>
      <c r="EO201" s="19">
        <f t="shared" si="704"/>
        <v>7.5651796242324765E-2</v>
      </c>
      <c r="EP201" s="19">
        <f t="shared" si="705"/>
        <v>0.24391545547806573</v>
      </c>
      <c r="EQ201" s="19">
        <f t="shared" si="706"/>
        <v>2.513209493165804E-2</v>
      </c>
      <c r="ER201" s="19">
        <f t="shared" si="707"/>
        <v>1.5775019365126913E-2</v>
      </c>
      <c r="ES201" s="19">
        <f t="shared" si="672"/>
        <v>7.8950164821938399E-3</v>
      </c>
      <c r="ET201" s="19">
        <f t="shared" si="708"/>
        <v>8.940019147659295E-3</v>
      </c>
      <c r="EU201" s="19">
        <f t="shared" si="709"/>
        <v>2.5126481557160733E-2</v>
      </c>
      <c r="EV201" s="19">
        <f t="shared" si="710"/>
        <v>3.5674544730476179E-3</v>
      </c>
      <c r="EW201" s="19">
        <f t="shared" si="711"/>
        <v>4.2849123587312427E-3</v>
      </c>
      <c r="EX201" s="19"/>
      <c r="EY201" s="19"/>
      <c r="EZ201" s="19">
        <f t="shared" si="609"/>
        <v>-6.371689795459802E-2</v>
      </c>
      <c r="FA201" s="19">
        <f t="shared" si="633"/>
        <v>-5.7442417803306008E-2</v>
      </c>
      <c r="FB201" s="19">
        <f t="shared" si="634"/>
        <v>2.6036484696637899E-2</v>
      </c>
      <c r="FC201" s="19">
        <f t="shared" si="635"/>
        <v>-5.9010335030927188E-2</v>
      </c>
      <c r="FD201" s="19">
        <f t="shared" si="636"/>
        <v>-8.7241469251019887E-2</v>
      </c>
      <c r="FE201" s="19">
        <f t="shared" si="637"/>
        <v>2.0049435291659187E-2</v>
      </c>
      <c r="FF201" s="19">
        <f t="shared" si="638"/>
        <v>-0.10646060113723525</v>
      </c>
      <c r="FG201" s="19">
        <f t="shared" si="639"/>
        <v>-2.8668084447031752E-2</v>
      </c>
      <c r="FH201" s="19">
        <f t="shared" si="640"/>
        <v>-9.6880645553447622E-2</v>
      </c>
      <c r="FI201" s="19">
        <f t="shared" si="641"/>
        <v>3.0927181006171214E-2</v>
      </c>
      <c r="FJ201" s="19">
        <f t="shared" si="642"/>
        <v>-6.1116594244279308E-2</v>
      </c>
      <c r="FK201" s="19">
        <f t="shared" si="643"/>
        <v>1.1793143040750985E-2</v>
      </c>
      <c r="FL201" s="19">
        <f t="shared" si="644"/>
        <v>-8.0533854989417772E-2</v>
      </c>
      <c r="FM201" s="19">
        <f t="shared" si="645"/>
        <v>-4.0205579644787513E-2</v>
      </c>
      <c r="FN201" s="19">
        <f t="shared" si="646"/>
        <v>-3.860454286554748E-2</v>
      </c>
      <c r="FO201" s="19">
        <f t="shared" si="647"/>
        <v>-0.17594517140015759</v>
      </c>
      <c r="FP201" s="19">
        <f t="shared" si="627"/>
        <v>-8.7436410053816013E-2</v>
      </c>
      <c r="FQ201" s="19">
        <f t="shared" si="628"/>
        <v>-5.3042828719526446E-2</v>
      </c>
      <c r="FR201" s="19">
        <f t="shared" si="629"/>
        <v>-1.1785963223618221E-2</v>
      </c>
      <c r="FS201" s="19">
        <f t="shared" si="630"/>
        <v>-5.7853486196664375E-2</v>
      </c>
      <c r="FT201" s="19">
        <f t="shared" si="631"/>
        <v>-1.1167311366552869E-2</v>
      </c>
      <c r="FU201" s="19"/>
      <c r="FV201" s="16"/>
      <c r="FW201" s="19">
        <f t="shared" si="583"/>
        <v>0.9636594226064622</v>
      </c>
      <c r="FX201" s="19">
        <f t="shared" si="610"/>
        <v>0.95596024931283818</v>
      </c>
      <c r="FY201" s="19">
        <f t="shared" si="519"/>
        <v>1.4041659936709074</v>
      </c>
      <c r="FZ201" s="19"/>
      <c r="GA201" s="19">
        <f t="shared" si="584"/>
        <v>0.97684864472056854</v>
      </c>
      <c r="GB201" s="19">
        <f t="shared" si="611"/>
        <v>0.95372199119182954</v>
      </c>
      <c r="GC201" s="19">
        <f t="shared" si="520"/>
        <v>1.0729281829796555</v>
      </c>
      <c r="GD201" s="19"/>
      <c r="GE201" s="19">
        <f t="shared" si="585"/>
        <v>1.009558079655033</v>
      </c>
      <c r="GF201" s="19">
        <f t="shared" si="612"/>
        <v>1.0076102429415053</v>
      </c>
      <c r="GG201" s="19">
        <f t="shared" si="521"/>
        <v>1.1126034644654679</v>
      </c>
      <c r="GI201" s="132">
        <f t="shared" si="719"/>
        <v>0.75493633511718028</v>
      </c>
      <c r="GJ201" s="19">
        <f t="shared" si="586"/>
        <v>1.2654349953914295</v>
      </c>
      <c r="GK201" s="19">
        <f t="shared" si="587"/>
        <v>1.2654350981270583</v>
      </c>
      <c r="GL201" s="3"/>
      <c r="GM201" s="3"/>
      <c r="GN201" s="8"/>
      <c r="GO201" s="5">
        <f t="shared" si="613"/>
        <v>23</v>
      </c>
      <c r="GP201" t="b">
        <f t="shared" si="588"/>
        <v>1</v>
      </c>
      <c r="GS201" s="11"/>
      <c r="GT201" s="11"/>
      <c r="GU201" s="34"/>
      <c r="GV201" s="31">
        <f t="shared" ca="1" si="522"/>
        <v>2008</v>
      </c>
      <c r="GW201" s="12">
        <f t="shared" ca="1" si="590"/>
        <v>1.3352288730666189</v>
      </c>
      <c r="GX201" s="19">
        <f t="shared" ca="1" si="591"/>
        <v>0.83671844534466888</v>
      </c>
      <c r="GY201" s="19">
        <f t="shared" ca="1" si="592"/>
        <v>1.1172067942259489</v>
      </c>
      <c r="GZ201" s="11">
        <f t="shared" ca="1" si="523"/>
        <v>2008</v>
      </c>
      <c r="HA201" s="12">
        <f t="shared" ca="1" si="524"/>
        <v>2.1483463533657297</v>
      </c>
      <c r="HB201" s="12">
        <f t="shared" ca="1" si="525"/>
        <v>0.62151471571367822</v>
      </c>
      <c r="HC201" s="12">
        <f t="shared" ca="1" si="526"/>
        <v>0.83671844534466888</v>
      </c>
      <c r="HD201" s="12">
        <f t="shared" ca="1" si="527"/>
        <v>1.1172067942259489</v>
      </c>
      <c r="HE201">
        <f t="shared" ca="1" si="593"/>
        <v>2008</v>
      </c>
      <c r="HF201" s="12">
        <f t="shared" ca="1" si="528"/>
        <v>0.83671844534466888</v>
      </c>
      <c r="HG201" s="12">
        <f t="shared" ca="1" si="529"/>
        <v>0.85384871615853253</v>
      </c>
      <c r="HH201" s="12">
        <f t="shared" ca="1" si="530"/>
        <v>0.72789793314894757</v>
      </c>
      <c r="HJ201" s="17"/>
      <c r="HL201" s="18">
        <f t="shared" si="594"/>
        <v>1972</v>
      </c>
      <c r="HM201" s="9">
        <f t="shared" si="531"/>
        <v>0.53432887805302809</v>
      </c>
      <c r="HN201" s="9">
        <f t="shared" si="532"/>
        <v>1.891629217114188</v>
      </c>
      <c r="HO201" s="9">
        <f t="shared" si="533"/>
        <v>1.1070432329285071</v>
      </c>
      <c r="HP201" s="9">
        <f t="shared" si="534"/>
        <v>1.2247752642492682</v>
      </c>
      <c r="HQ201" s="9">
        <f t="shared" si="535"/>
        <v>1.395129934543675</v>
      </c>
      <c r="HR201" s="9">
        <f t="shared" si="595"/>
        <v>1.0107512612725342</v>
      </c>
      <c r="HS201" s="9">
        <f t="shared" si="536"/>
        <v>1.0107521172729521</v>
      </c>
      <c r="HT201" s="9"/>
      <c r="HU201" s="9">
        <f t="shared" si="537"/>
        <v>1.3558791681453766</v>
      </c>
      <c r="HV201" s="23">
        <f t="shared" si="596"/>
        <v>1.8916276151037916</v>
      </c>
      <c r="HX201" s="8"/>
      <c r="HY201" s="5">
        <f t="shared" si="614"/>
        <v>23</v>
      </c>
      <c r="HZ201" t="b">
        <f t="shared" si="597"/>
        <v>1</v>
      </c>
      <c r="IC201" s="11"/>
      <c r="ID201" s="11"/>
      <c r="IE201" s="11"/>
      <c r="IF201">
        <f t="shared" ca="1" si="599"/>
        <v>2008</v>
      </c>
      <c r="IG201" s="12">
        <f t="shared" ca="1" si="600"/>
        <v>1.0734058555159129</v>
      </c>
      <c r="IH201" s="19">
        <f t="shared" ca="1" si="601"/>
        <v>0.83133401260732931</v>
      </c>
      <c r="II201" s="19">
        <f t="shared" ca="1" si="602"/>
        <v>0.89235641904269658</v>
      </c>
      <c r="IJ201" s="11">
        <f t="shared" ca="1" si="538"/>
        <v>2008</v>
      </c>
      <c r="IK201" s="12">
        <f t="shared" ca="1" si="539"/>
        <v>1.5205566923534621</v>
      </c>
      <c r="IL201" s="12">
        <f t="shared" ca="1" si="540"/>
        <v>0.70592951970408579</v>
      </c>
      <c r="IM201" s="12">
        <f t="shared" ca="1" si="541"/>
        <v>0.83133401260732931</v>
      </c>
      <c r="IN201" s="12">
        <f t="shared" ca="1" si="542"/>
        <v>0.89235641904269658</v>
      </c>
      <c r="IO201">
        <f t="shared" ca="1" si="603"/>
        <v>2008</v>
      </c>
      <c r="IP201" s="12">
        <f t="shared" ca="1" si="604"/>
        <v>0.83133401260732931</v>
      </c>
      <c r="IQ201" s="12">
        <f t="shared" ca="1" si="543"/>
        <v>0.88099786934753344</v>
      </c>
      <c r="IR201" s="12">
        <f t="shared" ca="1" si="544"/>
        <v>0.8012840260634192</v>
      </c>
    </row>
    <row r="202" spans="1:252" x14ac:dyDescent="0.2">
      <c r="A202" t="s">
        <v>63</v>
      </c>
      <c r="B202" s="1">
        <f t="shared" si="605"/>
        <v>1973</v>
      </c>
      <c r="C202" s="60">
        <f t="shared" si="545"/>
        <v>1128.3281157678648</v>
      </c>
      <c r="D202" s="60">
        <f t="shared" ref="D202:R202" si="745">D282+D363</f>
        <v>318.65855693990113</v>
      </c>
      <c r="E202" s="60">
        <f t="shared" si="745"/>
        <v>85.477348385111057</v>
      </c>
      <c r="F202" s="60">
        <f t="shared" si="745"/>
        <v>0.02</v>
      </c>
      <c r="G202" s="60">
        <f t="shared" si="745"/>
        <v>0.02</v>
      </c>
      <c r="H202" s="60">
        <f t="shared" si="745"/>
        <v>0.02</v>
      </c>
      <c r="I202" s="60">
        <f t="shared" si="745"/>
        <v>289.19087386805239</v>
      </c>
      <c r="J202" s="60">
        <f t="shared" si="745"/>
        <v>1948.5448435480487</v>
      </c>
      <c r="K202" s="60">
        <f t="shared" si="745"/>
        <v>48.225660463463427</v>
      </c>
      <c r="L202" s="60">
        <f t="shared" si="745"/>
        <v>3191.2237641694492</v>
      </c>
      <c r="M202" s="60">
        <f t="shared" si="745"/>
        <v>3035.1994282416322</v>
      </c>
      <c r="N202" s="60">
        <f t="shared" si="745"/>
        <v>266.21025610491114</v>
      </c>
      <c r="O202" s="60">
        <f t="shared" si="745"/>
        <v>1257.7708994730981</v>
      </c>
      <c r="P202" s="60">
        <f t="shared" si="745"/>
        <v>4629.0350283611015</v>
      </c>
      <c r="Q202" s="60">
        <f t="shared" si="745"/>
        <v>420.9339203839902</v>
      </c>
      <c r="R202" s="60">
        <f t="shared" si="745"/>
        <v>270.93952897108204</v>
      </c>
      <c r="S202" s="60">
        <f t="shared" ref="S202:X202" si="746">S282+S363</f>
        <v>128.02237804156292</v>
      </c>
      <c r="T202" s="60">
        <f t="shared" si="746"/>
        <v>156.49994600456574</v>
      </c>
      <c r="U202" s="60">
        <f t="shared" si="746"/>
        <v>419.76476624624235</v>
      </c>
      <c r="V202" s="60">
        <f t="shared" si="746"/>
        <v>58.210455262902499</v>
      </c>
      <c r="W202" s="60">
        <f t="shared" si="746"/>
        <v>68.809772804734394</v>
      </c>
      <c r="X202" s="60">
        <f t="shared" si="746"/>
        <v>17721.105543037713</v>
      </c>
      <c r="Z202" s="19">
        <f t="shared" si="722"/>
        <v>2.0965566777174844</v>
      </c>
      <c r="AA202" s="19">
        <f t="shared" si="723"/>
        <v>3.6897858548107201</v>
      </c>
      <c r="AB202" s="19">
        <f t="shared" si="724"/>
        <v>0.97444467234834897</v>
      </c>
      <c r="AC202" s="19">
        <f t="shared" si="725"/>
        <v>3.7162180901442976E-5</v>
      </c>
      <c r="AD202" s="19">
        <f t="shared" si="726"/>
        <v>2.3158241160971632E-4</v>
      </c>
      <c r="AE202" s="19">
        <f t="shared" si="727"/>
        <v>2.2800067871971646E-4</v>
      </c>
      <c r="AF202" s="19">
        <f t="shared" si="728"/>
        <v>4.0506203492249782</v>
      </c>
      <c r="AG202" s="19">
        <f t="shared" si="729"/>
        <v>12.71190772774778</v>
      </c>
      <c r="AH202" s="19">
        <f t="shared" si="730"/>
        <v>0.81770732991185546</v>
      </c>
      <c r="AI202" s="19">
        <f t="shared" si="731"/>
        <v>5.9425008627747937</v>
      </c>
      <c r="AJ202" s="19">
        <f t="shared" si="732"/>
        <v>7.3218346402982517</v>
      </c>
      <c r="AK202" s="19">
        <f t="shared" si="733"/>
        <v>2.5790538227097661</v>
      </c>
      <c r="AL202" s="19">
        <f t="shared" si="734"/>
        <v>12.65466259527291</v>
      </c>
      <c r="AM202" s="19">
        <f t="shared" si="735"/>
        <v>13.265061524632097</v>
      </c>
      <c r="AN202" s="19">
        <f t="shared" si="736"/>
        <v>1.6062527679731244</v>
      </c>
      <c r="AO202" s="19">
        <f t="shared" si="737"/>
        <v>0.99553621337094289</v>
      </c>
      <c r="AP202" s="19">
        <f t="shared" si="738"/>
        <v>10.001811030233487</v>
      </c>
      <c r="AQ202" s="19">
        <f t="shared" si="739"/>
        <v>1.4267304111305901</v>
      </c>
      <c r="AR202" s="19">
        <f t="shared" si="740"/>
        <v>0.91391052586162547</v>
      </c>
      <c r="AS202" s="19">
        <f t="shared" si="741"/>
        <v>1.1445899183849964</v>
      </c>
      <c r="AT202" s="19">
        <f t="shared" si="742"/>
        <v>0.97955219097918433</v>
      </c>
      <c r="AU202" s="19">
        <f t="shared" si="718"/>
        <v>23.092618632298759</v>
      </c>
      <c r="AV202" s="19"/>
      <c r="AX202" s="19">
        <f t="shared" si="494"/>
        <v>1.4565951244519089</v>
      </c>
      <c r="AY202" s="19">
        <f t="shared" si="495"/>
        <v>1.2882261502603423</v>
      </c>
      <c r="AZ202" s="19">
        <f t="shared" si="496"/>
        <v>1.5411996975638025</v>
      </c>
      <c r="BA202" s="19">
        <f t="shared" si="497"/>
        <v>1.257549525553521</v>
      </c>
      <c r="BB202" s="19">
        <f t="shared" si="498"/>
        <v>0.98151817947781528</v>
      </c>
      <c r="BC202" s="19">
        <f t="shared" si="499"/>
        <v>0.96297097270280674</v>
      </c>
      <c r="BD202" s="19">
        <f t="shared" si="500"/>
        <v>1.0017645853071391</v>
      </c>
      <c r="BE202" s="19">
        <f t="shared" si="501"/>
        <v>1.0535710573637549</v>
      </c>
      <c r="BF202" s="19">
        <f t="shared" si="502"/>
        <v>1.265645889335832</v>
      </c>
      <c r="BG202" s="19">
        <f t="shared" si="503"/>
        <v>1.4653884115186495</v>
      </c>
      <c r="BH202" s="19">
        <f t="shared" si="504"/>
        <v>1.557423788493322</v>
      </c>
      <c r="BI202" s="19">
        <f t="shared" si="505"/>
        <v>1.5327573389656899</v>
      </c>
      <c r="BJ202" s="19">
        <f t="shared" si="506"/>
        <v>1.2989356920475741</v>
      </c>
      <c r="BK202" s="19">
        <f t="shared" si="507"/>
        <v>1.2265369166508933</v>
      </c>
      <c r="BL202" s="19">
        <f t="shared" si="508"/>
        <v>1.3141099232101416</v>
      </c>
      <c r="BM202" s="19">
        <f t="shared" si="509"/>
        <v>1.3586997575082771</v>
      </c>
      <c r="BN202" s="19">
        <f t="shared" si="510"/>
        <v>2.79386772173571</v>
      </c>
      <c r="BO202" s="19">
        <f t="shared" si="511"/>
        <v>1.408489430376987</v>
      </c>
      <c r="BP202" s="19">
        <f t="shared" si="512"/>
        <v>1.2372869148151342</v>
      </c>
      <c r="BQ202" s="19">
        <f t="shared" si="513"/>
        <v>1.3121611975857728</v>
      </c>
      <c r="BR202" s="19">
        <f t="shared" si="514"/>
        <v>1.3983471898242239</v>
      </c>
      <c r="BS202" s="19">
        <f t="shared" si="515"/>
        <v>1.5926612715851485</v>
      </c>
      <c r="BU202" s="16"/>
      <c r="BV202" s="9">
        <f t="shared" si="516"/>
        <v>0.81650981115827037</v>
      </c>
      <c r="BW202" s="9">
        <f t="shared" si="548"/>
        <v>1.5926612715851485</v>
      </c>
      <c r="BX202" s="9">
        <f t="shared" si="549"/>
        <v>1.2001183280432057</v>
      </c>
      <c r="BY202" s="9">
        <f t="shared" si="550"/>
        <v>0.99068845931481264</v>
      </c>
      <c r="BZ202" s="9">
        <f t="shared" si="551"/>
        <v>1.3395603487559085</v>
      </c>
      <c r="CA202" s="9">
        <f t="shared" si="517"/>
        <v>1.3004236632700548</v>
      </c>
      <c r="CB202" s="9">
        <f t="shared" si="552"/>
        <v>1.3004235541010805</v>
      </c>
      <c r="CC202" s="9"/>
      <c r="CD202" s="9">
        <f t="shared" si="553"/>
        <v>1.1889433774045923</v>
      </c>
      <c r="CE202" s="9">
        <f t="shared" si="554"/>
        <v>1.5926614052871233</v>
      </c>
      <c r="CG202" s="35"/>
      <c r="CH202">
        <f t="shared" si="555"/>
        <v>1973</v>
      </c>
      <c r="CI202" s="19">
        <f t="shared" si="556"/>
        <v>6.3671429134462984E-2</v>
      </c>
      <c r="CJ202" s="19">
        <f t="shared" si="652"/>
        <v>1.7981866659842565E-2</v>
      </c>
      <c r="CK202" s="19">
        <f t="shared" si="653"/>
        <v>4.8234771909415938E-3</v>
      </c>
      <c r="CL202" s="19">
        <f t="shared" si="654"/>
        <v>1.1285977588377732E-6</v>
      </c>
      <c r="CM202" s="19">
        <f t="shared" si="655"/>
        <v>1.1285977588377732E-6</v>
      </c>
      <c r="CN202" s="19">
        <f t="shared" si="656"/>
        <v>1.1285977588377732E-6</v>
      </c>
      <c r="CO202" s="19">
        <f t="shared" si="657"/>
        <v>1.6319008606191052E-2</v>
      </c>
      <c r="CP202" s="19">
        <f t="shared" si="658"/>
        <v>0.10995616717116134</v>
      </c>
      <c r="CQ202" s="19">
        <f t="shared" si="659"/>
        <v>2.7213686158768114E-3</v>
      </c>
      <c r="CR202" s="19">
        <f t="shared" si="660"/>
        <v>0.18008039940957413</v>
      </c>
      <c r="CS202" s="19">
        <f t="shared" si="661"/>
        <v>0.17127596361695982</v>
      </c>
      <c r="CT202" s="19">
        <f t="shared" si="662"/>
        <v>1.5022214920981615E-2</v>
      </c>
      <c r="CU202" s="19">
        <f t="shared" si="663"/>
        <v>7.097587091383542E-2</v>
      </c>
      <c r="CV202" s="19">
        <f t="shared" si="664"/>
        <v>0.26121592792949433</v>
      </c>
      <c r="CW202" s="19">
        <f t="shared" si="665"/>
        <v>2.3753253958208445E-2</v>
      </c>
      <c r="CX202" s="19">
        <f t="shared" si="666"/>
        <v>1.5289087258866255E-2</v>
      </c>
      <c r="CY202" s="19">
        <f t="shared" si="650"/>
        <v>7.2242884469395016E-3</v>
      </c>
      <c r="CZ202" s="19">
        <f t="shared" si="667"/>
        <v>8.8312744159492699E-3</v>
      </c>
      <c r="DA202" s="19">
        <f t="shared" si="668"/>
        <v>2.3687278721228541E-2</v>
      </c>
      <c r="DB202" s="19">
        <f t="shared" si="669"/>
        <v>3.2848094675319108E-3</v>
      </c>
      <c r="DC202" s="19">
        <f t="shared" si="670"/>
        <v>3.8829277686779789E-3</v>
      </c>
      <c r="DD202" s="19"/>
      <c r="DE202" s="19"/>
      <c r="DF202" s="19">
        <f t="shared" si="607"/>
        <v>6.5295580777133447E-2</v>
      </c>
      <c r="DG202" s="19">
        <f t="shared" si="674"/>
        <v>1.8660573108366097E-2</v>
      </c>
      <c r="DH202" s="19">
        <f t="shared" si="675"/>
        <v>5.1225355401500116E-3</v>
      </c>
      <c r="DI202" s="19">
        <f t="shared" si="676"/>
        <v>1.1441293322976242E-6</v>
      </c>
      <c r="DJ202" s="19">
        <f t="shared" si="677"/>
        <v>1.1441293322976242E-6</v>
      </c>
      <c r="DK202" s="19">
        <f t="shared" si="678"/>
        <v>1.1441293322976242E-6</v>
      </c>
      <c r="DL202" s="19">
        <f t="shared" si="679"/>
        <v>1.6326618769520664E-2</v>
      </c>
      <c r="DM202" s="19">
        <f t="shared" si="680"/>
        <v>0.11229455706049836</v>
      </c>
      <c r="DN202" s="19">
        <f t="shared" si="681"/>
        <v>2.7558274374807072E-3</v>
      </c>
      <c r="DO202" s="19">
        <f t="shared" si="682"/>
        <v>0.1777053455472174</v>
      </c>
      <c r="DP202" s="19">
        <f t="shared" si="683"/>
        <v>0.17167337174003486</v>
      </c>
      <c r="DQ202" s="19">
        <f t="shared" si="684"/>
        <v>1.5334830560313808E-2</v>
      </c>
      <c r="DR202" s="19">
        <f t="shared" si="685"/>
        <v>7.3220284656210416E-2</v>
      </c>
      <c r="DS202" s="19">
        <f t="shared" si="686"/>
        <v>0.25303512963120794</v>
      </c>
      <c r="DT202" s="19">
        <f t="shared" si="687"/>
        <v>2.443401800051978E-2</v>
      </c>
      <c r="DU202" s="19">
        <f t="shared" si="688"/>
        <v>1.5555524305340152E-2</v>
      </c>
      <c r="DV202" s="19">
        <f t="shared" si="671"/>
        <v>7.5158010000980205E-3</v>
      </c>
      <c r="DW202" s="19">
        <f t="shared" si="689"/>
        <v>8.9177035795238724E-3</v>
      </c>
      <c r="DX202" s="19">
        <f t="shared" si="690"/>
        <v>2.4311553589947434E-2</v>
      </c>
      <c r="DY202" s="19">
        <f t="shared" si="691"/>
        <v>3.4715067580846932E-3</v>
      </c>
      <c r="DZ202" s="19">
        <f t="shared" si="692"/>
        <v>4.1703838676272779E-3</v>
      </c>
      <c r="EA202" s="19">
        <f t="shared" si="579"/>
        <v>0.99980457831727187</v>
      </c>
      <c r="EB202" s="19"/>
      <c r="EC202" s="19">
        <f t="shared" si="608"/>
        <v>6.5308343443505362E-2</v>
      </c>
      <c r="ED202" s="19">
        <f t="shared" si="693"/>
        <v>1.8664220501743357E-2</v>
      </c>
      <c r="EE202" s="19">
        <f t="shared" si="694"/>
        <v>5.123536790331098E-3</v>
      </c>
      <c r="EF202" s="19">
        <f t="shared" si="695"/>
        <v>1.1443529636794214E-6</v>
      </c>
      <c r="EG202" s="19">
        <f t="shared" si="696"/>
        <v>1.1443529636794214E-6</v>
      </c>
      <c r="EH202" s="19">
        <f t="shared" si="697"/>
        <v>1.1443529636794214E-6</v>
      </c>
      <c r="EI202" s="19">
        <f t="shared" si="698"/>
        <v>1.6329809968463331E-2</v>
      </c>
      <c r="EJ202" s="19">
        <f t="shared" si="699"/>
        <v>0.11231650614112661</v>
      </c>
      <c r="EK202" s="19">
        <f t="shared" si="700"/>
        <v>2.7563660911804604E-3</v>
      </c>
      <c r="EL202" s="19">
        <f t="shared" si="701"/>
        <v>0.17774007981270262</v>
      </c>
      <c r="EM202" s="19">
        <f t="shared" si="702"/>
        <v>0.17170692699664461</v>
      </c>
      <c r="EN202" s="19">
        <f t="shared" si="703"/>
        <v>1.5337827904452291E-2</v>
      </c>
      <c r="EO202" s="19">
        <f t="shared" si="704"/>
        <v>7.3234596284250206E-2</v>
      </c>
      <c r="EP202" s="19">
        <f t="shared" si="705"/>
        <v>0.25308458784723759</v>
      </c>
      <c r="EQ202" s="19">
        <f t="shared" si="706"/>
        <v>2.4438793870741847E-2</v>
      </c>
      <c r="ER202" s="19">
        <f t="shared" si="707"/>
        <v>1.5558564786251516E-2</v>
      </c>
      <c r="ES202" s="19">
        <f t="shared" si="672"/>
        <v>7.5172700376583013E-3</v>
      </c>
      <c r="ET202" s="19">
        <f t="shared" si="708"/>
        <v>8.9194466327938565E-3</v>
      </c>
      <c r="EU202" s="19">
        <f t="shared" si="709"/>
        <v>2.4316305523290525E-2</v>
      </c>
      <c r="EV202" s="19">
        <f t="shared" si="710"/>
        <v>3.4721852983784461E-3</v>
      </c>
      <c r="EW202" s="19">
        <f t="shared" si="711"/>
        <v>4.1711990103568755E-3</v>
      </c>
      <c r="EX202" s="19"/>
      <c r="EY202" s="19"/>
      <c r="EZ202" s="19">
        <f t="shared" si="609"/>
        <v>-3.3755954742199071E-2</v>
      </c>
      <c r="FA202" s="19">
        <f t="shared" si="633"/>
        <v>-5.9958707148889435E-2</v>
      </c>
      <c r="FB202" s="19">
        <f t="shared" si="634"/>
        <v>-0.10879821272777196</v>
      </c>
      <c r="FC202" s="19">
        <f t="shared" si="635"/>
        <v>-1.0862849618833111E-2</v>
      </c>
      <c r="FD202" s="19">
        <f t="shared" si="636"/>
        <v>-1.3586543096698375E-2</v>
      </c>
      <c r="FE202" s="19">
        <f t="shared" si="637"/>
        <v>-1.6945749493688354E-2</v>
      </c>
      <c r="FF202" s="19">
        <f t="shared" si="638"/>
        <v>6.0505607683589618E-2</v>
      </c>
      <c r="FG202" s="19">
        <f t="shared" si="639"/>
        <v>-8.7509874425233614E-2</v>
      </c>
      <c r="FH202" s="19">
        <f t="shared" si="640"/>
        <v>-4.4770447981979378E-2</v>
      </c>
      <c r="FI202" s="19">
        <f t="shared" si="641"/>
        <v>7.6369424167250066E-2</v>
      </c>
      <c r="FJ202" s="19">
        <f t="shared" si="642"/>
        <v>-6.8210048162859929E-2</v>
      </c>
      <c r="FK202" s="19">
        <f t="shared" si="643"/>
        <v>-0.1359308396320239</v>
      </c>
      <c r="FL202" s="19">
        <f t="shared" si="644"/>
        <v>-8.9340729847042596E-2</v>
      </c>
      <c r="FM202" s="19">
        <f t="shared" si="645"/>
        <v>-6.1059209237728881E-2</v>
      </c>
      <c r="FN202" s="19">
        <f t="shared" si="646"/>
        <v>-0.13045953776433822</v>
      </c>
      <c r="FO202" s="19">
        <f t="shared" si="647"/>
        <v>-0.13263160632989984</v>
      </c>
      <c r="FP202" s="19">
        <f t="shared" si="627"/>
        <v>-0.18016865830557896</v>
      </c>
      <c r="FQ202" s="19">
        <f t="shared" si="628"/>
        <v>-0.10071462763219952</v>
      </c>
      <c r="FR202" s="19">
        <f t="shared" si="629"/>
        <v>-0.14334522155312368</v>
      </c>
      <c r="FS202" s="19">
        <f t="shared" si="630"/>
        <v>-0.14188848581347904</v>
      </c>
      <c r="FT202" s="19">
        <f t="shared" si="631"/>
        <v>-0.13302881330001876</v>
      </c>
      <c r="FU202" s="19"/>
      <c r="FV202" s="16"/>
      <c r="FW202" s="19">
        <f t="shared" si="583"/>
        <v>0.95399002311250924</v>
      </c>
      <c r="FX202" s="19">
        <f t="shared" si="610"/>
        <v>0.91197654033659459</v>
      </c>
      <c r="FY202" s="19">
        <f t="shared" si="519"/>
        <v>1.3395603487559085</v>
      </c>
      <c r="FZ202" s="19"/>
      <c r="GA202" s="19">
        <f t="shared" si="584"/>
        <v>1.1185448822029516</v>
      </c>
      <c r="GB202" s="19">
        <f t="shared" si="611"/>
        <v>1.0667808522920295</v>
      </c>
      <c r="GC202" s="19">
        <f t="shared" si="520"/>
        <v>1.2001183280432057</v>
      </c>
      <c r="GD202" s="19"/>
      <c r="GE202" s="19">
        <f t="shared" si="585"/>
        <v>0.89042366930860917</v>
      </c>
      <c r="GF202" s="19">
        <f t="shared" si="612"/>
        <v>0.89720000975291425</v>
      </c>
      <c r="GG202" s="19">
        <f t="shared" si="521"/>
        <v>0.99068845931481264</v>
      </c>
      <c r="GI202" s="132">
        <f t="shared" si="719"/>
        <v>0.81650981115827037</v>
      </c>
      <c r="GJ202" s="19">
        <f t="shared" si="586"/>
        <v>1.3004236632700548</v>
      </c>
      <c r="GK202" s="19">
        <f t="shared" si="587"/>
        <v>1.3004235541010805</v>
      </c>
      <c r="GL202" s="3"/>
      <c r="GM202" s="3"/>
      <c r="GN202" s="8"/>
      <c r="GO202" s="5">
        <f t="shared" si="613"/>
        <v>24</v>
      </c>
      <c r="GP202" t="b">
        <f t="shared" si="588"/>
        <v>1</v>
      </c>
      <c r="GS202" s="11"/>
      <c r="GT202" s="11"/>
      <c r="GU202" s="34"/>
      <c r="GV202" s="31">
        <f t="shared" ca="1" si="522"/>
        <v>2009</v>
      </c>
      <c r="GW202" s="12">
        <f t="shared" ca="1" si="590"/>
        <v>1.1861830224661463</v>
      </c>
      <c r="GX202" s="19">
        <f t="shared" ca="1" si="591"/>
        <v>0.85387246182615084</v>
      </c>
      <c r="GY202" s="19">
        <f t="shared" ca="1" si="592"/>
        <v>1.0128453384946885</v>
      </c>
      <c r="GZ202" s="11">
        <f t="shared" ca="1" si="523"/>
        <v>2009</v>
      </c>
      <c r="HA202" s="12">
        <f t="shared" ca="1" si="524"/>
        <v>1.950769924750364</v>
      </c>
      <c r="HB202" s="12">
        <f t="shared" ca="1" si="525"/>
        <v>0.608058904033975</v>
      </c>
      <c r="HC202" s="12">
        <f t="shared" ca="1" si="526"/>
        <v>0.85387246182615084</v>
      </c>
      <c r="HD202" s="12">
        <f t="shared" ca="1" si="527"/>
        <v>1.0128453384946885</v>
      </c>
      <c r="HE202">
        <f t="shared" ca="1" si="593"/>
        <v>2009</v>
      </c>
      <c r="HF202" s="12">
        <f t="shared" ca="1" si="528"/>
        <v>0.85387246182615084</v>
      </c>
      <c r="HG202" s="12">
        <f t="shared" ca="1" si="529"/>
        <v>0.8098339537372885</v>
      </c>
      <c r="HH202" s="12">
        <f t="shared" ca="1" si="530"/>
        <v>0.75084392452039661</v>
      </c>
      <c r="HJ202" s="17"/>
      <c r="HL202" s="18">
        <f t="shared" si="594"/>
        <v>1973</v>
      </c>
      <c r="HM202" s="9">
        <f t="shared" si="531"/>
        <v>0.57790935608864136</v>
      </c>
      <c r="HN202" s="9">
        <f t="shared" si="532"/>
        <v>1.7973385338387218</v>
      </c>
      <c r="HO202" s="9">
        <f t="shared" si="533"/>
        <v>1.2382775425695918</v>
      </c>
      <c r="HP202" s="9">
        <f t="shared" si="534"/>
        <v>1.0905688848712549</v>
      </c>
      <c r="HQ202" s="9">
        <f t="shared" si="535"/>
        <v>1.3309400385002739</v>
      </c>
      <c r="HR202" s="9">
        <f t="shared" si="595"/>
        <v>1.0386980466209408</v>
      </c>
      <c r="HS202" s="9">
        <f t="shared" si="536"/>
        <v>1.0386987547640385</v>
      </c>
      <c r="HT202" s="9"/>
      <c r="HU202" s="9">
        <f t="shared" si="537"/>
        <v>1.3504269587612374</v>
      </c>
      <c r="HV202" s="23">
        <f t="shared" si="596"/>
        <v>1.7973373084854891</v>
      </c>
      <c r="HX202" s="8"/>
      <c r="HY202" s="5">
        <f t="shared" si="614"/>
        <v>24</v>
      </c>
      <c r="HZ202" t="b">
        <f t="shared" si="597"/>
        <v>1</v>
      </c>
      <c r="IC202" s="11"/>
      <c r="ID202" s="11"/>
      <c r="IE202" s="11"/>
      <c r="IF202">
        <f t="shared" ca="1" si="599"/>
        <v>2009</v>
      </c>
      <c r="IG202" s="12">
        <f t="shared" ca="1" si="600"/>
        <v>0.95358618114993243</v>
      </c>
      <c r="IH202" s="19">
        <f t="shared" ca="1" si="601"/>
        <v>0.84837763992692106</v>
      </c>
      <c r="II202" s="19">
        <f t="shared" ca="1" si="602"/>
        <v>0.80899887467065978</v>
      </c>
      <c r="IJ202" s="11">
        <f t="shared" ca="1" si="538"/>
        <v>2009</v>
      </c>
      <c r="IK202" s="12">
        <f t="shared" ca="1" si="539"/>
        <v>1.380716037557868</v>
      </c>
      <c r="IL202" s="12">
        <f t="shared" ca="1" si="540"/>
        <v>0.69064612506173351</v>
      </c>
      <c r="IM202" s="12">
        <f t="shared" ca="1" si="541"/>
        <v>0.84837763992692106</v>
      </c>
      <c r="IN202" s="12">
        <f t="shared" ca="1" si="542"/>
        <v>0.80899887467065978</v>
      </c>
      <c r="IO202">
        <f t="shared" ca="1" si="603"/>
        <v>2009</v>
      </c>
      <c r="IP202" s="12">
        <f t="shared" ca="1" si="604"/>
        <v>0.84837763992692106</v>
      </c>
      <c r="IQ202" s="12">
        <f t="shared" ca="1" si="543"/>
        <v>0.83558360429199618</v>
      </c>
      <c r="IR202" s="12">
        <f t="shared" ca="1" si="544"/>
        <v>0.8265434141050787</v>
      </c>
    </row>
    <row r="203" spans="1:252" x14ac:dyDescent="0.2">
      <c r="A203" t="s">
        <v>63</v>
      </c>
      <c r="B203" s="1">
        <f t="shared" si="605"/>
        <v>1974</v>
      </c>
      <c r="C203" s="60">
        <f t="shared" si="545"/>
        <v>1045.8034097868735</v>
      </c>
      <c r="D203" s="60">
        <f t="shared" ref="D203:R203" si="747">D283+D364</f>
        <v>283.60210151795025</v>
      </c>
      <c r="E203" s="60">
        <f t="shared" si="747"/>
        <v>77.595882219353967</v>
      </c>
      <c r="F203" s="60">
        <f t="shared" si="747"/>
        <v>0.02</v>
      </c>
      <c r="G203" s="60">
        <f t="shared" si="747"/>
        <v>0.02</v>
      </c>
      <c r="H203" s="60">
        <f t="shared" si="747"/>
        <v>0.02</v>
      </c>
      <c r="I203" s="60">
        <f t="shared" si="747"/>
        <v>282.36369849262428</v>
      </c>
      <c r="J203" s="60">
        <f t="shared" si="747"/>
        <v>1975.617767927673</v>
      </c>
      <c r="K203" s="60">
        <f t="shared" si="747"/>
        <v>42.544269037200976</v>
      </c>
      <c r="L203" s="60">
        <f t="shared" si="747"/>
        <v>3152.337184429884</v>
      </c>
      <c r="M203" s="60">
        <f t="shared" si="747"/>
        <v>3400.764937629483</v>
      </c>
      <c r="N203" s="60">
        <f t="shared" si="747"/>
        <v>246.69996414501867</v>
      </c>
      <c r="O203" s="60">
        <f t="shared" si="747"/>
        <v>1265.2346038526889</v>
      </c>
      <c r="P203" s="60">
        <f t="shared" si="747"/>
        <v>4522.2914689284453</v>
      </c>
      <c r="Q203" s="60">
        <f t="shared" si="747"/>
        <v>387.25861647291998</v>
      </c>
      <c r="R203" s="60">
        <f t="shared" si="747"/>
        <v>259.34906589564571</v>
      </c>
      <c r="S203" s="60">
        <f t="shared" ref="S203:X203" si="748">S283+S364</f>
        <v>114.33614186277912</v>
      </c>
      <c r="T203" s="60">
        <f t="shared" si="748"/>
        <v>142.95433636753194</v>
      </c>
      <c r="U203" s="60">
        <f t="shared" si="748"/>
        <v>390.26515129120986</v>
      </c>
      <c r="V203" s="60">
        <f t="shared" si="748"/>
        <v>59.837243585334193</v>
      </c>
      <c r="W203" s="60">
        <f t="shared" si="748"/>
        <v>62.092346822039367</v>
      </c>
      <c r="X203" s="60">
        <f t="shared" si="748"/>
        <v>17711.008190264656</v>
      </c>
      <c r="Z203" s="19">
        <f t="shared" si="722"/>
        <v>1.8437983806377223</v>
      </c>
      <c r="AA203" s="19">
        <f t="shared" si="723"/>
        <v>3.6091009915602559</v>
      </c>
      <c r="AB203" s="19">
        <f t="shared" si="724"/>
        <v>0.94190512453876984</v>
      </c>
      <c r="AC203" s="19">
        <f t="shared" si="725"/>
        <v>3.5260898241161286E-5</v>
      </c>
      <c r="AD203" s="19">
        <f t="shared" si="726"/>
        <v>2.5451863524585501E-4</v>
      </c>
      <c r="AE203" s="19">
        <f t="shared" si="727"/>
        <v>2.4277193521071656E-4</v>
      </c>
      <c r="AF203" s="19">
        <f t="shared" si="728"/>
        <v>3.9043301922939739</v>
      </c>
      <c r="AG203" s="19">
        <f t="shared" si="729"/>
        <v>12.804802180996395</v>
      </c>
      <c r="AH203" s="19">
        <f t="shared" si="730"/>
        <v>0.73331834554842101</v>
      </c>
      <c r="AI203" s="19">
        <f t="shared" si="731"/>
        <v>5.3377245757395828</v>
      </c>
      <c r="AJ203" s="19">
        <f t="shared" si="732"/>
        <v>7.9503762468797978</v>
      </c>
      <c r="AK203" s="19">
        <f t="shared" si="733"/>
        <v>2.4758651011054598</v>
      </c>
      <c r="AL203" s="19">
        <f t="shared" si="734"/>
        <v>13.049478451681415</v>
      </c>
      <c r="AM203" s="19">
        <f t="shared" si="735"/>
        <v>12.781681677047533</v>
      </c>
      <c r="AN203" s="19">
        <f t="shared" si="736"/>
        <v>1.5041112299352093</v>
      </c>
      <c r="AO203" s="19">
        <f t="shared" si="737"/>
        <v>0.92768974627582135</v>
      </c>
      <c r="AP203" s="19">
        <f t="shared" si="738"/>
        <v>8.3181942664003508</v>
      </c>
      <c r="AQ203" s="19">
        <f t="shared" si="739"/>
        <v>1.3391703153601664</v>
      </c>
      <c r="AR203" s="19">
        <f t="shared" si="740"/>
        <v>0.95059963421096239</v>
      </c>
      <c r="AS203" s="19">
        <f t="shared" si="741"/>
        <v>1.2776859015048838</v>
      </c>
      <c r="AT203" s="19">
        <f t="shared" si="742"/>
        <v>0.92115344876232697</v>
      </c>
      <c r="AU203" s="19">
        <f t="shared" si="718"/>
        <v>24.614217876130063</v>
      </c>
      <c r="AV203" s="19"/>
      <c r="AX203" s="19">
        <f t="shared" si="494"/>
        <v>1.2809898059293634</v>
      </c>
      <c r="AY203" s="19">
        <f t="shared" si="495"/>
        <v>1.2600563987193658</v>
      </c>
      <c r="AZ203" s="19">
        <f t="shared" si="496"/>
        <v>1.4897345475495609</v>
      </c>
      <c r="BA203" s="19">
        <f t="shared" si="497"/>
        <v>1.1932110758343997</v>
      </c>
      <c r="BB203" s="19">
        <f t="shared" si="498"/>
        <v>1.0787290182067024</v>
      </c>
      <c r="BC203" s="19">
        <f t="shared" si="499"/>
        <v>1.0253580292284896</v>
      </c>
      <c r="BD203" s="19">
        <f t="shared" si="500"/>
        <v>0.96558536193940392</v>
      </c>
      <c r="BE203" s="19">
        <f t="shared" si="501"/>
        <v>1.0612702091691708</v>
      </c>
      <c r="BF203" s="19">
        <f t="shared" si="502"/>
        <v>1.1350287757821114</v>
      </c>
      <c r="BG203" s="19">
        <f t="shared" si="503"/>
        <v>1.3162538664764705</v>
      </c>
      <c r="BH203" s="19">
        <f t="shared" si="504"/>
        <v>1.6911205596222634</v>
      </c>
      <c r="BI203" s="19">
        <f t="shared" si="505"/>
        <v>1.4714312553668185</v>
      </c>
      <c r="BJ203" s="19">
        <f t="shared" si="506"/>
        <v>1.3394614985488793</v>
      </c>
      <c r="BK203" s="19">
        <f t="shared" si="507"/>
        <v>1.1818418184241255</v>
      </c>
      <c r="BL203" s="19">
        <f t="shared" si="508"/>
        <v>1.2305457349429707</v>
      </c>
      <c r="BM203" s="19">
        <f t="shared" si="509"/>
        <v>1.2661034489543188</v>
      </c>
      <c r="BN203" s="19">
        <f t="shared" si="510"/>
        <v>2.3235726403721575</v>
      </c>
      <c r="BO203" s="19">
        <f t="shared" si="511"/>
        <v>1.322048804696548</v>
      </c>
      <c r="BP203" s="19">
        <f t="shared" si="512"/>
        <v>1.2869580285536169</v>
      </c>
      <c r="BQ203" s="19">
        <f t="shared" si="513"/>
        <v>1.4647428181288467</v>
      </c>
      <c r="BR203" s="19">
        <f t="shared" si="514"/>
        <v>1.3149808130040357</v>
      </c>
      <c r="BS203" s="19">
        <f t="shared" si="515"/>
        <v>1.6976035574779167</v>
      </c>
      <c r="BU203" s="16"/>
      <c r="BV203" s="9">
        <f t="shared" si="516"/>
        <v>0.76559840889052921</v>
      </c>
      <c r="BW203" s="9">
        <f t="shared" si="548"/>
        <v>1.6976035574779167</v>
      </c>
      <c r="BX203" s="9">
        <f t="shared" si="549"/>
        <v>1.26742603205386</v>
      </c>
      <c r="BY203" s="9">
        <f t="shared" si="550"/>
        <v>1.0242320833103435</v>
      </c>
      <c r="BZ203" s="9">
        <f t="shared" si="551"/>
        <v>1.3077215699127596</v>
      </c>
      <c r="CA203" s="9">
        <f t="shared" si="517"/>
        <v>1.2996826099424474</v>
      </c>
      <c r="CB203" s="9">
        <f t="shared" si="552"/>
        <v>1.2996825825319951</v>
      </c>
      <c r="CC203" s="9"/>
      <c r="CD203" s="9">
        <f t="shared" si="553"/>
        <v>1.2981384052522873</v>
      </c>
      <c r="CE203" s="9">
        <f t="shared" si="554"/>
        <v>1.6976035932805673</v>
      </c>
      <c r="CG203" s="35"/>
      <c r="CH203">
        <f t="shared" si="555"/>
        <v>1974</v>
      </c>
      <c r="CI203" s="19">
        <f t="shared" si="556"/>
        <v>5.9048214452395102E-2</v>
      </c>
      <c r="CJ203" s="19">
        <f t="shared" si="652"/>
        <v>1.6012758758354589E-2</v>
      </c>
      <c r="CK203" s="19">
        <f t="shared" si="653"/>
        <v>4.3812233265188528E-3</v>
      </c>
      <c r="CL203" s="19">
        <f t="shared" si="654"/>
        <v>1.1292411919832748E-6</v>
      </c>
      <c r="CM203" s="19">
        <f t="shared" si="655"/>
        <v>1.1292411919832748E-6</v>
      </c>
      <c r="CN203" s="19">
        <f t="shared" si="656"/>
        <v>1.1292411919832748E-6</v>
      </c>
      <c r="CO203" s="19">
        <f t="shared" si="657"/>
        <v>1.5942835972930849E-2</v>
      </c>
      <c r="CP203" s="19">
        <f t="shared" si="658"/>
        <v>0.11154744815789909</v>
      </c>
      <c r="CQ203" s="19">
        <f t="shared" si="659"/>
        <v>2.4021370539812977E-3</v>
      </c>
      <c r="CR203" s="19">
        <f t="shared" si="660"/>
        <v>0.17798744998394012</v>
      </c>
      <c r="CS203" s="19">
        <f t="shared" si="661"/>
        <v>0.19201419259118221</v>
      </c>
      <c r="CT203" s="19">
        <f t="shared" si="662"/>
        <v>1.3929188078667601E-2</v>
      </c>
      <c r="CU203" s="19">
        <f t="shared" si="663"/>
        <v>7.1437751609654834E-2</v>
      </c>
      <c r="CV203" s="19">
        <f t="shared" si="664"/>
        <v>0.25533789044342758</v>
      </c>
      <c r="CW203" s="19">
        <f t="shared" si="665"/>
        <v>2.1865419083583696E-2</v>
      </c>
      <c r="CX203" s="19">
        <f t="shared" si="666"/>
        <v>1.4643382415587389E-2</v>
      </c>
      <c r="CY203" s="19">
        <f t="shared" si="650"/>
        <v>6.4556540561946738E-3</v>
      </c>
      <c r="CZ203" s="19">
        <f t="shared" si="667"/>
        <v>8.0714962599424869E-3</v>
      </c>
      <c r="DA203" s="19">
        <f t="shared" si="668"/>
        <v>2.2035174231680943E-2</v>
      </c>
      <c r="DB203" s="19">
        <f t="shared" si="669"/>
        <v>3.3785340135648167E-3</v>
      </c>
      <c r="DC203" s="19">
        <f t="shared" si="670"/>
        <v>3.5058617869179313E-3</v>
      </c>
      <c r="DD203" s="19"/>
      <c r="DE203" s="19"/>
      <c r="DF203" s="19">
        <f t="shared" si="607"/>
        <v>6.1330782419888819E-2</v>
      </c>
      <c r="DG203" s="19">
        <f t="shared" si="674"/>
        <v>1.6978285871935377E-2</v>
      </c>
      <c r="DH203" s="19">
        <f t="shared" si="675"/>
        <v>4.598806615844382E-3</v>
      </c>
      <c r="DI203" s="19">
        <f t="shared" si="676"/>
        <v>1.1289194448496762E-6</v>
      </c>
      <c r="DJ203" s="19">
        <f t="shared" si="677"/>
        <v>1.1289194448496762E-6</v>
      </c>
      <c r="DK203" s="19">
        <f t="shared" si="678"/>
        <v>1.1289194448496762E-6</v>
      </c>
      <c r="DL203" s="19">
        <f t="shared" si="679"/>
        <v>1.6130191235160744E-2</v>
      </c>
      <c r="DM203" s="19">
        <f t="shared" si="680"/>
        <v>0.11074990234571945</v>
      </c>
      <c r="DN203" s="19">
        <f t="shared" si="681"/>
        <v>2.558434322403665E-3</v>
      </c>
      <c r="DO203" s="19">
        <f t="shared" si="682"/>
        <v>0.17903188575487594</v>
      </c>
      <c r="DP203" s="19">
        <f t="shared" si="683"/>
        <v>0.18144760119549305</v>
      </c>
      <c r="DQ203" s="19">
        <f t="shared" si="684"/>
        <v>1.4468821222331356E-2</v>
      </c>
      <c r="DR203" s="19">
        <f t="shared" si="685"/>
        <v>7.1206561596518572E-2</v>
      </c>
      <c r="DS203" s="19">
        <f t="shared" si="686"/>
        <v>0.25826576077797198</v>
      </c>
      <c r="DT203" s="19">
        <f t="shared" si="687"/>
        <v>2.2796309875932116E-2</v>
      </c>
      <c r="DU203" s="19">
        <f t="shared" si="688"/>
        <v>1.4963913019142133E-2</v>
      </c>
      <c r="DV203" s="19">
        <f t="shared" si="671"/>
        <v>6.8327673102189764E-3</v>
      </c>
      <c r="DW203" s="19">
        <f t="shared" si="689"/>
        <v>8.4456902735537461E-3</v>
      </c>
      <c r="DX203" s="19">
        <f t="shared" si="690"/>
        <v>2.2851273670570809E-2</v>
      </c>
      <c r="DY203" s="19">
        <f t="shared" si="691"/>
        <v>3.331452012168089E-3</v>
      </c>
      <c r="DZ203" s="19">
        <f t="shared" si="692"/>
        <v>3.6911854648224072E-3</v>
      </c>
      <c r="EA203" s="19">
        <f t="shared" si="579"/>
        <v>0.99968301174288621</v>
      </c>
      <c r="EB203" s="19"/>
      <c r="EC203" s="19">
        <f t="shared" si="608"/>
        <v>6.1350229722282018E-2</v>
      </c>
      <c r="ED203" s="19">
        <f t="shared" si="693"/>
        <v>1.6983669495728226E-2</v>
      </c>
      <c r="EE203" s="19">
        <f t="shared" si="694"/>
        <v>4.600264845780108E-3</v>
      </c>
      <c r="EF203" s="19">
        <f t="shared" si="695"/>
        <v>1.1292774125284716E-6</v>
      </c>
      <c r="EG203" s="19">
        <f t="shared" si="696"/>
        <v>1.1292774125284716E-6</v>
      </c>
      <c r="EH203" s="19">
        <f t="shared" si="697"/>
        <v>1.1292774125284716E-6</v>
      </c>
      <c r="EI203" s="19">
        <f t="shared" si="698"/>
        <v>1.6135305937667922E-2</v>
      </c>
      <c r="EJ203" s="19">
        <f t="shared" si="699"/>
        <v>0.11078501989609063</v>
      </c>
      <c r="EK203" s="19">
        <f t="shared" si="700"/>
        <v>2.5592455731974391E-3</v>
      </c>
      <c r="EL203" s="19">
        <f t="shared" si="701"/>
        <v>0.17908865475541572</v>
      </c>
      <c r="EM203" s="19">
        <f t="shared" si="702"/>
        <v>0.18150513619227185</v>
      </c>
      <c r="EN203" s="19">
        <f t="shared" si="703"/>
        <v>1.4473409123063771E-2</v>
      </c>
      <c r="EO203" s="19">
        <f t="shared" si="704"/>
        <v>7.1229140397588916E-2</v>
      </c>
      <c r="EP203" s="19">
        <f t="shared" si="705"/>
        <v>0.25834765395052717</v>
      </c>
      <c r="EQ203" s="19">
        <f t="shared" si="706"/>
        <v>2.2803538329803308E-2</v>
      </c>
      <c r="ER203" s="19">
        <f t="shared" si="707"/>
        <v>1.4968657907923698E-2</v>
      </c>
      <c r="ES203" s="19">
        <f t="shared" si="672"/>
        <v>6.8349339040046945E-3</v>
      </c>
      <c r="ET203" s="19">
        <f t="shared" si="708"/>
        <v>8.4483683070988684E-3</v>
      </c>
      <c r="EU203" s="19">
        <f t="shared" si="709"/>
        <v>2.2858519552844066E-2</v>
      </c>
      <c r="EV203" s="19">
        <f t="shared" si="710"/>
        <v>3.3325083781907089E-3</v>
      </c>
      <c r="EW203" s="19">
        <f t="shared" si="711"/>
        <v>3.6923558982832477E-3</v>
      </c>
      <c r="EX203" s="19"/>
      <c r="EY203" s="19"/>
      <c r="EZ203" s="19">
        <f t="shared" si="609"/>
        <v>-0.12846854060234128</v>
      </c>
      <c r="FA203" s="19">
        <f t="shared" si="633"/>
        <v>-2.2109713919591004E-2</v>
      </c>
      <c r="FB203" s="19">
        <f t="shared" si="634"/>
        <v>-3.3963189456919674E-2</v>
      </c>
      <c r="FC203" s="19">
        <f t="shared" si="635"/>
        <v>-5.2516950276215377E-2</v>
      </c>
      <c r="FD203" s="19">
        <f t="shared" si="636"/>
        <v>9.4438256428068301E-2</v>
      </c>
      <c r="FE203" s="19">
        <f t="shared" si="637"/>
        <v>6.2773858619404849E-2</v>
      </c>
      <c r="FF203" s="19">
        <f t="shared" si="638"/>
        <v>-3.6783799118371721E-2</v>
      </c>
      <c r="FG203" s="19">
        <f t="shared" si="639"/>
        <v>7.2811004221125875E-3</v>
      </c>
      <c r="FH203" s="19">
        <f t="shared" si="640"/>
        <v>-0.10892457260682224</v>
      </c>
      <c r="FI203" s="19">
        <f t="shared" si="641"/>
        <v>-0.1073306126897505</v>
      </c>
      <c r="FJ203" s="19">
        <f t="shared" si="642"/>
        <v>8.2358323707604306E-2</v>
      </c>
      <c r="FK203" s="19">
        <f t="shared" si="643"/>
        <v>-4.0832725538414966E-2</v>
      </c>
      <c r="FL203" s="19">
        <f t="shared" si="644"/>
        <v>3.0722435712203493E-2</v>
      </c>
      <c r="FM203" s="19">
        <f t="shared" si="645"/>
        <v>-3.7120598780641709E-2</v>
      </c>
      <c r="FN203" s="19">
        <f t="shared" si="646"/>
        <v>-6.5701814044684018E-2</v>
      </c>
      <c r="FO203" s="19">
        <f t="shared" si="647"/>
        <v>-7.0584148157088855E-2</v>
      </c>
      <c r="FP203" s="19">
        <f t="shared" si="627"/>
        <v>-0.18432098363109034</v>
      </c>
      <c r="FQ203" s="19">
        <f t="shared" si="628"/>
        <v>-6.3335146068745712E-2</v>
      </c>
      <c r="FR203" s="19">
        <f t="shared" si="629"/>
        <v>3.9360305649836655E-2</v>
      </c>
      <c r="FS203" s="19">
        <f t="shared" si="630"/>
        <v>0.11000412930462006</v>
      </c>
      <c r="FT203" s="19">
        <f t="shared" si="631"/>
        <v>-6.1468885840406176E-2</v>
      </c>
      <c r="FU203" s="19"/>
      <c r="FV203" s="16"/>
      <c r="FW203" s="19">
        <f t="shared" si="583"/>
        <v>0.97623191902274609</v>
      </c>
      <c r="FX203" s="19">
        <f t="shared" si="610"/>
        <v>0.89030060807651856</v>
      </c>
      <c r="FY203" s="19">
        <f t="shared" si="519"/>
        <v>1.3077215699127596</v>
      </c>
      <c r="FZ203" s="19"/>
      <c r="GA203" s="19">
        <f t="shared" si="584"/>
        <v>1.0560842230619039</v>
      </c>
      <c r="GB203" s="19">
        <f t="shared" si="611"/>
        <v>1.1266104275701436</v>
      </c>
      <c r="GC203" s="19">
        <f t="shared" si="520"/>
        <v>1.26742603205386</v>
      </c>
      <c r="GD203" s="19"/>
      <c r="GE203" s="19">
        <f t="shared" si="585"/>
        <v>1.0338589025441263</v>
      </c>
      <c r="GF203" s="19">
        <f t="shared" si="612"/>
        <v>0.92757821744572733</v>
      </c>
      <c r="GG203" s="19">
        <f t="shared" si="521"/>
        <v>1.0242320833103435</v>
      </c>
      <c r="GI203" s="132">
        <f t="shared" si="719"/>
        <v>0.76559840889052921</v>
      </c>
      <c r="GJ203" s="19">
        <f t="shared" si="586"/>
        <v>1.2996826099424472</v>
      </c>
      <c r="GK203" s="19">
        <f t="shared" si="587"/>
        <v>1.2996825825319951</v>
      </c>
      <c r="GL203" s="3"/>
      <c r="GM203" s="3"/>
      <c r="GN203" s="8"/>
      <c r="GO203" s="5">
        <f t="shared" si="613"/>
        <v>25</v>
      </c>
      <c r="GP203" t="b">
        <f t="shared" si="588"/>
        <v>1</v>
      </c>
      <c r="GS203" s="11"/>
      <c r="GT203" s="11"/>
      <c r="GU203" s="34"/>
      <c r="GV203" s="31">
        <f t="shared" ca="1" si="522"/>
        <v>2010</v>
      </c>
      <c r="GW203" s="12">
        <f t="shared" ca="1" si="590"/>
        <v>1.2407197339525011</v>
      </c>
      <c r="GX203" s="19">
        <f t="shared" ca="1" si="591"/>
        <v>0.85570337859097301</v>
      </c>
      <c r="GY203" s="19">
        <f t="shared" ca="1" si="592"/>
        <v>1.061684027947617</v>
      </c>
      <c r="GZ203" s="11">
        <f t="shared" ca="1" si="523"/>
        <v>2010</v>
      </c>
      <c r="HA203" s="12">
        <f t="shared" ca="1" si="524"/>
        <v>2.0563244551065178</v>
      </c>
      <c r="HB203" s="12">
        <f t="shared" ca="1" si="525"/>
        <v>0.60336768882526937</v>
      </c>
      <c r="HC203" s="12">
        <f t="shared" ca="1" si="526"/>
        <v>0.85570337859097301</v>
      </c>
      <c r="HD203" s="12">
        <f t="shared" ca="1" si="527"/>
        <v>1.061684027947617</v>
      </c>
      <c r="HE203">
        <f t="shared" ca="1" si="593"/>
        <v>2010</v>
      </c>
      <c r="HF203" s="12">
        <f t="shared" ca="1" si="528"/>
        <v>0.85570337859097301</v>
      </c>
      <c r="HG203" s="12">
        <f t="shared" ca="1" si="529"/>
        <v>0.86855892853533312</v>
      </c>
      <c r="HH203" s="12">
        <f t="shared" ca="1" si="530"/>
        <v>0.69467674443545169</v>
      </c>
      <c r="HJ203" s="17"/>
      <c r="HL203" s="18">
        <f t="shared" si="594"/>
        <v>1974</v>
      </c>
      <c r="HM203" s="9">
        <f t="shared" si="531"/>
        <v>0.54187528117607797</v>
      </c>
      <c r="HN203" s="9">
        <f t="shared" si="532"/>
        <v>1.915767240324731</v>
      </c>
      <c r="HO203" s="9">
        <f t="shared" si="533"/>
        <v>1.3077253764796108</v>
      </c>
      <c r="HP203" s="9">
        <f t="shared" si="534"/>
        <v>1.1274943504617672</v>
      </c>
      <c r="HQ203" s="9">
        <f t="shared" si="535"/>
        <v>1.29930614788933</v>
      </c>
      <c r="HR203" s="9">
        <f t="shared" si="595"/>
        <v>1.0381061390253099</v>
      </c>
      <c r="HS203" s="9">
        <f t="shared" si="536"/>
        <v>1.0381069120188826</v>
      </c>
      <c r="HT203" s="9"/>
      <c r="HU203" s="9">
        <f t="shared" si="537"/>
        <v>1.4744529739362489</v>
      </c>
      <c r="HV203" s="23">
        <f t="shared" si="596"/>
        <v>1.9157658138090741</v>
      </c>
      <c r="HX203" s="8"/>
      <c r="HY203" s="5">
        <f t="shared" si="614"/>
        <v>25</v>
      </c>
      <c r="HZ203" t="b">
        <f t="shared" si="597"/>
        <v>1</v>
      </c>
      <c r="IC203" s="11"/>
      <c r="ID203" s="11"/>
      <c r="IE203" s="11"/>
      <c r="IF203">
        <f t="shared" ca="1" si="599"/>
        <v>2010</v>
      </c>
      <c r="IG203" s="12">
        <f t="shared" ca="1" si="600"/>
        <v>0.99742887106689515</v>
      </c>
      <c r="IH203" s="19">
        <f t="shared" ca="1" si="601"/>
        <v>0.85019677441513308</v>
      </c>
      <c r="II203" s="19">
        <f t="shared" ca="1" si="602"/>
        <v>0.84800823109079215</v>
      </c>
      <c r="IJ203" s="11">
        <f t="shared" ca="1" si="538"/>
        <v>2010</v>
      </c>
      <c r="IK203" s="12">
        <f t="shared" ca="1" si="539"/>
        <v>1.4554254284760619</v>
      </c>
      <c r="IL203" s="12">
        <f t="shared" ca="1" si="540"/>
        <v>0.68531774390617661</v>
      </c>
      <c r="IM203" s="12">
        <f t="shared" ca="1" si="541"/>
        <v>0.85019677441513308</v>
      </c>
      <c r="IN203" s="12">
        <f t="shared" ca="1" si="542"/>
        <v>0.84800823109079215</v>
      </c>
      <c r="IO203">
        <f t="shared" ca="1" si="603"/>
        <v>2010</v>
      </c>
      <c r="IP203" s="12">
        <f t="shared" ca="1" si="604"/>
        <v>0.85019677441513308</v>
      </c>
      <c r="IQ203" s="12">
        <f t="shared" ca="1" si="543"/>
        <v>0.89617581072796515</v>
      </c>
      <c r="IR203" s="12">
        <f t="shared" ca="1" si="544"/>
        <v>0.76471350342461475</v>
      </c>
    </row>
    <row r="204" spans="1:252" x14ac:dyDescent="0.2">
      <c r="A204" t="s">
        <v>63</v>
      </c>
      <c r="B204" s="1">
        <f t="shared" si="605"/>
        <v>1975</v>
      </c>
      <c r="C204" s="60">
        <f t="shared" si="545"/>
        <v>1053.9072902720618</v>
      </c>
      <c r="D204" s="60">
        <f t="shared" ref="D204:R204" si="749">D284+D365</f>
        <v>282.41166856726079</v>
      </c>
      <c r="E204" s="60">
        <f t="shared" si="749"/>
        <v>77.405662330750886</v>
      </c>
      <c r="F204" s="60">
        <f t="shared" si="749"/>
        <v>0.02</v>
      </c>
      <c r="G204" s="60">
        <f t="shared" si="749"/>
        <v>0.02</v>
      </c>
      <c r="H204" s="60">
        <f t="shared" si="749"/>
        <v>0.02</v>
      </c>
      <c r="I204" s="60">
        <f t="shared" si="749"/>
        <v>266.30930937835757</v>
      </c>
      <c r="J204" s="60">
        <f t="shared" si="749"/>
        <v>1823.4246929052474</v>
      </c>
      <c r="K204" s="60">
        <f t="shared" si="749"/>
        <v>47.125145885542544</v>
      </c>
      <c r="L204" s="60">
        <f t="shared" si="749"/>
        <v>3002.2702730862047</v>
      </c>
      <c r="M204" s="60">
        <f t="shared" si="749"/>
        <v>3068.1347516911483</v>
      </c>
      <c r="N204" s="60">
        <f t="shared" si="749"/>
        <v>230.53142952012075</v>
      </c>
      <c r="O204" s="60">
        <f t="shared" si="749"/>
        <v>1130.5036641884922</v>
      </c>
      <c r="P204" s="60">
        <f t="shared" si="749"/>
        <v>3794.3310567789499</v>
      </c>
      <c r="Q204" s="60">
        <f t="shared" si="749"/>
        <v>367.04587611810291</v>
      </c>
      <c r="R204" s="60">
        <f t="shared" si="749"/>
        <v>245.80915332186646</v>
      </c>
      <c r="S204" s="60">
        <f t="shared" ref="S204:X204" si="750">S284+S365</f>
        <v>116.26372657643816</v>
      </c>
      <c r="T204" s="60">
        <f t="shared" si="750"/>
        <v>127.19449439495496</v>
      </c>
      <c r="U204" s="60">
        <f t="shared" si="750"/>
        <v>370.97372483685979</v>
      </c>
      <c r="V204" s="60">
        <f t="shared" si="750"/>
        <v>52.517435024416983</v>
      </c>
      <c r="W204" s="60">
        <f t="shared" si="750"/>
        <v>57.408220547087353</v>
      </c>
      <c r="X204" s="60">
        <f t="shared" si="750"/>
        <v>16113.627575423865</v>
      </c>
      <c r="Z204" s="19">
        <f t="shared" si="722"/>
        <v>1.8913972304423312</v>
      </c>
      <c r="AA204" s="19">
        <f t="shared" si="723"/>
        <v>3.6705373830230204</v>
      </c>
      <c r="AB204" s="19">
        <f t="shared" si="724"/>
        <v>0.95034355907771717</v>
      </c>
      <c r="AC204" s="19">
        <f t="shared" si="725"/>
        <v>3.5893047669384177E-5</v>
      </c>
      <c r="AD204" s="19">
        <f t="shared" si="726"/>
        <v>2.5994233181968001E-4</v>
      </c>
      <c r="AE204" s="19">
        <f t="shared" si="727"/>
        <v>2.4554884758092819E-4</v>
      </c>
      <c r="AF204" s="19">
        <f t="shared" si="728"/>
        <v>3.9239886661893491</v>
      </c>
      <c r="AG204" s="19">
        <f t="shared" si="729"/>
        <v>13.043652979364678</v>
      </c>
      <c r="AH204" s="19">
        <f t="shared" si="730"/>
        <v>0.8544365632303601</v>
      </c>
      <c r="AI204" s="19">
        <f t="shared" si="731"/>
        <v>4.9356693128115623</v>
      </c>
      <c r="AJ204" s="19">
        <f t="shared" si="732"/>
        <v>7.8591116957183029</v>
      </c>
      <c r="AK204" s="19">
        <f t="shared" si="733"/>
        <v>2.6613670192060837</v>
      </c>
      <c r="AL204" s="19">
        <f t="shared" si="734"/>
        <v>12.933594398760343</v>
      </c>
      <c r="AM204" s="19">
        <f t="shared" si="735"/>
        <v>13.915140883999433</v>
      </c>
      <c r="AN204" s="19">
        <f t="shared" si="736"/>
        <v>1.5857922434201059</v>
      </c>
      <c r="AO204" s="19">
        <f t="shared" si="737"/>
        <v>0.98156519465098824</v>
      </c>
      <c r="AP204" s="19">
        <f t="shared" si="738"/>
        <v>9.0406458277671433</v>
      </c>
      <c r="AQ204" s="19">
        <f t="shared" si="739"/>
        <v>1.4404392075085775</v>
      </c>
      <c r="AR204" s="19">
        <f t="shared" si="740"/>
        <v>0.99020960139330683</v>
      </c>
      <c r="AS204" s="19">
        <f t="shared" si="741"/>
        <v>1.2870884015825288</v>
      </c>
      <c r="AT204" s="19">
        <f t="shared" si="742"/>
        <v>0.89266050290203092</v>
      </c>
      <c r="AU204" s="19">
        <f t="shared" si="718"/>
        <v>24.070296968539971</v>
      </c>
      <c r="AV204" s="19"/>
      <c r="AX204" s="19">
        <f t="shared" si="494"/>
        <v>1.3140593877306976</v>
      </c>
      <c r="AY204" s="19">
        <f t="shared" si="495"/>
        <v>1.2815058728011142</v>
      </c>
      <c r="AZ204" s="19">
        <f t="shared" si="496"/>
        <v>1.5030809315243387</v>
      </c>
      <c r="BA204" s="19">
        <f t="shared" si="497"/>
        <v>1.2146026947937101</v>
      </c>
      <c r="BB204" s="19">
        <f t="shared" si="498"/>
        <v>1.1017163286426623</v>
      </c>
      <c r="BC204" s="19">
        <f t="shared" si="499"/>
        <v>1.0370864417107193</v>
      </c>
      <c r="BD204" s="19">
        <f t="shared" si="500"/>
        <v>0.97044712662029775</v>
      </c>
      <c r="BE204" s="19">
        <f t="shared" si="501"/>
        <v>1.081066316376569</v>
      </c>
      <c r="BF204" s="19">
        <f t="shared" si="502"/>
        <v>1.3224953285759486</v>
      </c>
      <c r="BG204" s="19">
        <f t="shared" si="503"/>
        <v>1.2171092240624517</v>
      </c>
      <c r="BH204" s="19">
        <f t="shared" si="504"/>
        <v>1.6717077225386758</v>
      </c>
      <c r="BI204" s="19">
        <f t="shared" si="505"/>
        <v>1.5816768903579501</v>
      </c>
      <c r="BJ204" s="19">
        <f t="shared" si="506"/>
        <v>1.3275665996256527</v>
      </c>
      <c r="BK204" s="19">
        <f t="shared" si="507"/>
        <v>1.2866456716337629</v>
      </c>
      <c r="BL204" s="19">
        <f t="shared" si="508"/>
        <v>1.2973707281809963</v>
      </c>
      <c r="BM204" s="19">
        <f t="shared" si="509"/>
        <v>1.3396322243618228</v>
      </c>
      <c r="BN204" s="19">
        <f t="shared" si="510"/>
        <v>2.5253795023213508</v>
      </c>
      <c r="BO204" s="19">
        <f t="shared" si="511"/>
        <v>1.4220229575598027</v>
      </c>
      <c r="BP204" s="19">
        <f t="shared" si="512"/>
        <v>1.3405835123445673</v>
      </c>
      <c r="BQ204" s="19">
        <f t="shared" si="513"/>
        <v>1.4755218714509231</v>
      </c>
      <c r="BR204" s="19">
        <f t="shared" si="514"/>
        <v>1.2743060729131266</v>
      </c>
      <c r="BS204" s="19">
        <f t="shared" si="515"/>
        <v>1.6600901953894549</v>
      </c>
      <c r="BU204" s="16"/>
      <c r="BV204" s="9">
        <f t="shared" si="516"/>
        <v>0.71228804002378465</v>
      </c>
      <c r="BW204" s="9">
        <f t="shared" si="548"/>
        <v>1.6600901953894549</v>
      </c>
      <c r="BX204" s="9">
        <f t="shared" si="549"/>
        <v>1.3268102469959633</v>
      </c>
      <c r="BY204" s="9">
        <f t="shared" si="550"/>
        <v>0.94418419449678803</v>
      </c>
      <c r="BZ204" s="9">
        <f t="shared" si="551"/>
        <v>1.3251527280269839</v>
      </c>
      <c r="CA204" s="9">
        <f t="shared" si="517"/>
        <v>1.1824618290824005</v>
      </c>
      <c r="CB204" s="9">
        <f t="shared" si="552"/>
        <v>1.1824623915366568</v>
      </c>
      <c r="CC204" s="9"/>
      <c r="CD204" s="9">
        <f t="shared" si="553"/>
        <v>1.2527532643099679</v>
      </c>
      <c r="CE204" s="9">
        <f t="shared" si="554"/>
        <v>1.6600894057450633</v>
      </c>
      <c r="CG204" s="35"/>
      <c r="CH204">
        <f t="shared" si="555"/>
        <v>1975</v>
      </c>
      <c r="CI204" s="19">
        <f t="shared" si="556"/>
        <v>6.5404719411503401E-2</v>
      </c>
      <c r="CJ204" s="19">
        <f t="shared" si="652"/>
        <v>1.7526262615004742E-2</v>
      </c>
      <c r="CK204" s="19">
        <f t="shared" si="653"/>
        <v>4.8037390692092343E-3</v>
      </c>
      <c r="CL204" s="19">
        <f t="shared" si="654"/>
        <v>1.2411854442077054E-6</v>
      </c>
      <c r="CM204" s="19">
        <f t="shared" si="655"/>
        <v>1.2411854442077054E-6</v>
      </c>
      <c r="CN204" s="19">
        <f t="shared" si="656"/>
        <v>1.2411854442077054E-6</v>
      </c>
      <c r="CO204" s="19">
        <f t="shared" si="657"/>
        <v>1.6526961922871199E-2</v>
      </c>
      <c r="CP204" s="19">
        <f t="shared" si="658"/>
        <v>0.11316040937214492</v>
      </c>
      <c r="CQ204" s="19">
        <f t="shared" si="659"/>
        <v>2.924552256465002E-3</v>
      </c>
      <c r="CR204" s="19">
        <f t="shared" si="660"/>
        <v>0.1863187081266045</v>
      </c>
      <c r="CS204" s="19">
        <f t="shared" si="661"/>
        <v>0.19040620973334377</v>
      </c>
      <c r="CT204" s="19">
        <f t="shared" si="662"/>
        <v>1.4306612737638419E-2</v>
      </c>
      <c r="CU204" s="19">
        <f t="shared" si="663"/>
        <v>7.0158234630711608E-2</v>
      </c>
      <c r="CV204" s="19">
        <f t="shared" si="664"/>
        <v>0.23547342390896364</v>
      </c>
      <c r="CW204" s="19">
        <f t="shared" si="665"/>
        <v>2.2778599939712697E-2</v>
      </c>
      <c r="CX204" s="19">
        <f t="shared" si="666"/>
        <v>1.5254737157806038E-2</v>
      </c>
      <c r="CY204" s="19">
        <f t="shared" si="650"/>
        <v>7.2152422558009795E-3</v>
      </c>
      <c r="CZ204" s="19">
        <f t="shared" si="667"/>
        <v>7.8935977513188323E-3</v>
      </c>
      <c r="DA204" s="19">
        <f t="shared" si="668"/>
        <v>2.3022359372551243E-2</v>
      </c>
      <c r="DB204" s="19">
        <f t="shared" si="669"/>
        <v>3.2591937959715149E-3</v>
      </c>
      <c r="DC204" s="19">
        <f t="shared" si="670"/>
        <v>3.5627123860455267E-3</v>
      </c>
      <c r="DD204" s="19"/>
      <c r="DE204" s="19"/>
      <c r="DF204" s="19">
        <f t="shared" si="607"/>
        <v>6.2172318882230453E-2</v>
      </c>
      <c r="DG204" s="19">
        <f t="shared" si="674"/>
        <v>1.6758121270677478E-2</v>
      </c>
      <c r="DH204" s="19">
        <f t="shared" si="675"/>
        <v>4.5892400232655913E-3</v>
      </c>
      <c r="DI204" s="19">
        <f t="shared" si="676"/>
        <v>1.1843316921895141E-6</v>
      </c>
      <c r="DJ204" s="19">
        <f t="shared" si="677"/>
        <v>1.1843316921895141E-6</v>
      </c>
      <c r="DK204" s="19">
        <f t="shared" si="678"/>
        <v>1.1843316921895141E-6</v>
      </c>
      <c r="DL204" s="19">
        <f t="shared" si="679"/>
        <v>1.6233147409552937E-2</v>
      </c>
      <c r="DM204" s="19">
        <f t="shared" si="680"/>
        <v>0.11235199908941738</v>
      </c>
      <c r="DN204" s="19">
        <f t="shared" si="681"/>
        <v>2.6547833266650769E-3</v>
      </c>
      <c r="DO204" s="19">
        <f t="shared" si="682"/>
        <v>0.18212132026146305</v>
      </c>
      <c r="DP204" s="19">
        <f t="shared" si="683"/>
        <v>0.19120907429549341</v>
      </c>
      <c r="DQ204" s="19">
        <f t="shared" si="684"/>
        <v>1.411705953618134E-2</v>
      </c>
      <c r="DR204" s="19">
        <f t="shared" si="685"/>
        <v>7.0796066041841341E-2</v>
      </c>
      <c r="DS204" s="19">
        <f t="shared" si="686"/>
        <v>0.2452716037794804</v>
      </c>
      <c r="DT204" s="19">
        <f t="shared" si="687"/>
        <v>2.2318896021291359E-2</v>
      </c>
      <c r="DU204" s="19">
        <f t="shared" si="688"/>
        <v>1.4946976064218354E-2</v>
      </c>
      <c r="DV204" s="19">
        <f t="shared" si="671"/>
        <v>6.8284082616257361E-3</v>
      </c>
      <c r="DW204" s="19">
        <f t="shared" si="689"/>
        <v>7.9822166085019228E-3</v>
      </c>
      <c r="DX204" s="19">
        <f t="shared" si="690"/>
        <v>2.2525161562317663E-2</v>
      </c>
      <c r="DY204" s="19">
        <f t="shared" si="691"/>
        <v>3.3185062694495453E-3</v>
      </c>
      <c r="DZ204" s="19">
        <f t="shared" si="692"/>
        <v>3.5342108795434735E-3</v>
      </c>
      <c r="EA204" s="19">
        <f t="shared" si="579"/>
        <v>0.99973266257829307</v>
      </c>
      <c r="EB204" s="19"/>
      <c r="EC204" s="19">
        <f t="shared" si="608"/>
        <v>6.2188944314262105E-2</v>
      </c>
      <c r="ED204" s="19">
        <f t="shared" si="693"/>
        <v>1.6762602541622054E-2</v>
      </c>
      <c r="EE204" s="19">
        <f t="shared" si="694"/>
        <v>4.5904672269384715E-3</v>
      </c>
      <c r="EF204" s="19">
        <f t="shared" si="695"/>
        <v>1.1846483930365378E-6</v>
      </c>
      <c r="EG204" s="19">
        <f t="shared" si="696"/>
        <v>1.1846483930365378E-6</v>
      </c>
      <c r="EH204" s="19">
        <f t="shared" si="697"/>
        <v>1.1846483930365378E-6</v>
      </c>
      <c r="EI204" s="19">
        <f t="shared" si="698"/>
        <v>1.6237488297809469E-2</v>
      </c>
      <c r="EJ204" s="19">
        <f t="shared" si="699"/>
        <v>0.11238204301504318</v>
      </c>
      <c r="EK204" s="19">
        <f t="shared" si="700"/>
        <v>2.6554932393810533E-3</v>
      </c>
      <c r="EL204" s="19">
        <f t="shared" si="701"/>
        <v>0.18217002112522296</v>
      </c>
      <c r="EM204" s="19">
        <f t="shared" si="702"/>
        <v>0.19126020530565496</v>
      </c>
      <c r="EN204" s="19">
        <f t="shared" si="703"/>
        <v>1.4120834563685946E-2</v>
      </c>
      <c r="EO204" s="19">
        <f t="shared" si="704"/>
        <v>7.0814997540702057E-2</v>
      </c>
      <c r="EP204" s="19">
        <f t="shared" si="705"/>
        <v>0.24533719159172934</v>
      </c>
      <c r="EQ204" s="19">
        <f t="shared" si="706"/>
        <v>2.2324864292951392E-2</v>
      </c>
      <c r="ER204" s="19">
        <f t="shared" si="707"/>
        <v>1.4950973018797208E-2</v>
      </c>
      <c r="ES204" s="19">
        <f t="shared" si="672"/>
        <v>6.8302342388368012E-3</v>
      </c>
      <c r="ET204" s="19">
        <f t="shared" si="708"/>
        <v>7.9843511243455085E-3</v>
      </c>
      <c r="EU204" s="19">
        <f t="shared" si="709"/>
        <v>2.2531184991221219E-2</v>
      </c>
      <c r="EV204" s="19">
        <f t="shared" si="710"/>
        <v>3.3193936675942701E-3</v>
      </c>
      <c r="EW204" s="19">
        <f t="shared" si="711"/>
        <v>3.5351559590228905E-3</v>
      </c>
      <c r="EX204" s="19"/>
      <c r="EY204" s="19"/>
      <c r="EZ204" s="19">
        <f t="shared" si="609"/>
        <v>2.5488050200829469E-2</v>
      </c>
      <c r="FA204" s="19">
        <f t="shared" si="633"/>
        <v>1.6879368716908389E-2</v>
      </c>
      <c r="FB204" s="19">
        <f t="shared" si="634"/>
        <v>8.9190078987097087E-3</v>
      </c>
      <c r="FC204" s="19">
        <f t="shared" si="635"/>
        <v>1.7768967068516342E-2</v>
      </c>
      <c r="FD204" s="19">
        <f t="shared" si="636"/>
        <v>2.1085749440710455E-2</v>
      </c>
      <c r="FE204" s="19">
        <f t="shared" si="637"/>
        <v>1.1373434848440372E-2</v>
      </c>
      <c r="FF204" s="19">
        <f t="shared" si="638"/>
        <v>5.02241044950815E-3</v>
      </c>
      <c r="FG204" s="19">
        <f t="shared" si="639"/>
        <v>1.84813827648623E-2</v>
      </c>
      <c r="FH204" s="19">
        <f t="shared" si="640"/>
        <v>0.1528623487523916</v>
      </c>
      <c r="FI204" s="19">
        <f t="shared" si="641"/>
        <v>-7.8311163364150282E-2</v>
      </c>
      <c r="FJ204" s="19">
        <f t="shared" si="642"/>
        <v>-1.1545669955490447E-2</v>
      </c>
      <c r="FK204" s="19">
        <f t="shared" si="643"/>
        <v>7.2250037030830785E-2</v>
      </c>
      <c r="FL204" s="19">
        <f t="shared" si="644"/>
        <v>-8.9200243531128449E-3</v>
      </c>
      <c r="FM204" s="19">
        <f t="shared" si="645"/>
        <v>8.4964492624219984E-2</v>
      </c>
      <c r="FN204" s="19">
        <f t="shared" si="646"/>
        <v>5.2881941704747186E-2</v>
      </c>
      <c r="FO204" s="19">
        <f t="shared" si="647"/>
        <v>5.6451083242762753E-2</v>
      </c>
      <c r="FP204" s="19">
        <f t="shared" si="627"/>
        <v>8.3285416987842281E-2</v>
      </c>
      <c r="FQ204" s="19">
        <f t="shared" si="628"/>
        <v>7.2897817739855486E-2</v>
      </c>
      <c r="FR204" s="19">
        <f t="shared" si="629"/>
        <v>4.0823659916744776E-2</v>
      </c>
      <c r="FS204" s="19">
        <f t="shared" si="630"/>
        <v>7.3320620756460436E-3</v>
      </c>
      <c r="FT204" s="19">
        <f t="shared" si="631"/>
        <v>-3.1420300741510011E-2</v>
      </c>
      <c r="FU204" s="19"/>
      <c r="FV204" s="16"/>
      <c r="FW204" s="19">
        <f t="shared" si="583"/>
        <v>1.0133294108740496</v>
      </c>
      <c r="FX204" s="19">
        <f t="shared" si="610"/>
        <v>0.90216779068298669</v>
      </c>
      <c r="FY204" s="19">
        <f t="shared" si="519"/>
        <v>1.3251527280269839</v>
      </c>
      <c r="FZ204" s="19"/>
      <c r="GA204" s="19">
        <f t="shared" si="584"/>
        <v>1.0468541859171625</v>
      </c>
      <c r="GB204" s="19">
        <f t="shared" si="611"/>
        <v>1.1793968419997292</v>
      </c>
      <c r="GC204" s="19">
        <f t="shared" si="520"/>
        <v>1.3268102469959633</v>
      </c>
      <c r="GD204" s="19"/>
      <c r="GE204" s="19">
        <f t="shared" si="585"/>
        <v>0.92184594671664777</v>
      </c>
      <c r="GF204" s="19">
        <f t="shared" si="612"/>
        <v>0.85508422001499707</v>
      </c>
      <c r="GG204" s="19">
        <f t="shared" si="521"/>
        <v>0.94418419449678803</v>
      </c>
      <c r="GI204" s="132">
        <f t="shared" si="719"/>
        <v>0.71228804002378465</v>
      </c>
      <c r="GJ204" s="19">
        <f t="shared" si="586"/>
        <v>1.1824618290824005</v>
      </c>
      <c r="GK204" s="19">
        <f t="shared" si="587"/>
        <v>1.1824623915366568</v>
      </c>
      <c r="GL204" s="3"/>
      <c r="GM204" s="3"/>
      <c r="GN204" s="8"/>
      <c r="GO204" s="5">
        <f t="shared" si="613"/>
        <v>26</v>
      </c>
      <c r="GP204" t="b">
        <f t="shared" si="588"/>
        <v>1</v>
      </c>
      <c r="GS204" s="11"/>
      <c r="GT204" s="11"/>
      <c r="GU204" s="34"/>
      <c r="GV204" s="31">
        <f t="shared" ca="1" si="522"/>
        <v>2011</v>
      </c>
      <c r="GW204" s="12">
        <f t="shared" ca="1" si="590"/>
        <v>1.2604786524284401</v>
      </c>
      <c r="GX204" s="19">
        <f t="shared" ca="1" si="591"/>
        <v>0.84398114970279348</v>
      </c>
      <c r="GY204" s="19">
        <f t="shared" ca="1" si="592"/>
        <v>1.0638159168874652</v>
      </c>
      <c r="GZ204" s="11">
        <f t="shared" ca="1" si="523"/>
        <v>2011</v>
      </c>
      <c r="HA204" s="12">
        <f t="shared" ca="1" si="524"/>
        <v>2.0639929466281188</v>
      </c>
      <c r="HB204" s="12">
        <f t="shared" ca="1" si="525"/>
        <v>0.61069910848660847</v>
      </c>
      <c r="HC204" s="12">
        <f t="shared" ca="1" si="526"/>
        <v>0.84398114970279348</v>
      </c>
      <c r="HD204" s="12">
        <f t="shared" ca="1" si="527"/>
        <v>1.0638159168874652</v>
      </c>
      <c r="HE204">
        <f t="shared" ca="1" si="593"/>
        <v>2011</v>
      </c>
      <c r="HF204" s="12">
        <f t="shared" ca="1" si="528"/>
        <v>0.84398114970279348</v>
      </c>
      <c r="HG204" s="12">
        <f t="shared" ca="1" si="529"/>
        <v>0.9241417157934505</v>
      </c>
      <c r="HH204" s="12">
        <f t="shared" ca="1" si="530"/>
        <v>0.66082841846639706</v>
      </c>
      <c r="HJ204" s="17"/>
      <c r="HL204" s="18">
        <f t="shared" si="594"/>
        <v>1975</v>
      </c>
      <c r="HM204" s="9">
        <f t="shared" si="531"/>
        <v>0.50414326556082845</v>
      </c>
      <c r="HN204" s="9">
        <f t="shared" si="532"/>
        <v>1.8734329333265263</v>
      </c>
      <c r="HO204" s="9">
        <f t="shared" si="533"/>
        <v>1.3689977843977781</v>
      </c>
      <c r="HP204" s="9">
        <f t="shared" si="534"/>
        <v>1.0393760969190995</v>
      </c>
      <c r="HQ204" s="9">
        <f t="shared" si="535"/>
        <v>1.3166251333857255</v>
      </c>
      <c r="HR204" s="9">
        <f t="shared" si="595"/>
        <v>0.94447742436739524</v>
      </c>
      <c r="HS204" s="9">
        <f t="shared" si="536"/>
        <v>0.94447859681643687</v>
      </c>
      <c r="HT204" s="9"/>
      <c r="HU204" s="9">
        <f t="shared" si="537"/>
        <v>1.4229035738382574</v>
      </c>
      <c r="HV204" s="23">
        <f t="shared" si="596"/>
        <v>1.8734306076998211</v>
      </c>
      <c r="HX204" s="8"/>
      <c r="HY204" s="5">
        <f t="shared" si="614"/>
        <v>26</v>
      </c>
      <c r="HZ204" t="b">
        <f t="shared" si="597"/>
        <v>1</v>
      </c>
      <c r="IC204" s="11"/>
      <c r="ID204" s="11"/>
      <c r="IE204" s="11"/>
      <c r="IF204">
        <f t="shared" ca="1" si="599"/>
        <v>2011</v>
      </c>
      <c r="IG204" s="12">
        <f t="shared" ca="1" si="600"/>
        <v>0</v>
      </c>
      <c r="IH204" s="19">
        <f t="shared" ca="1" si="601"/>
        <v>0</v>
      </c>
      <c r="II204" s="19">
        <f t="shared" ca="1" si="602"/>
        <v>0</v>
      </c>
      <c r="IJ204" s="11">
        <f t="shared" ca="1" si="538"/>
        <v>2011</v>
      </c>
      <c r="IK204" s="12">
        <f t="shared" ca="1" si="539"/>
        <v>0</v>
      </c>
      <c r="IL204" s="12">
        <f t="shared" ca="1" si="540"/>
        <v>0</v>
      </c>
      <c r="IM204" s="12">
        <f t="shared" ca="1" si="541"/>
        <v>0</v>
      </c>
      <c r="IN204" s="12">
        <f t="shared" ca="1" si="542"/>
        <v>0</v>
      </c>
      <c r="IO204">
        <f t="shared" ca="1" si="603"/>
        <v>2011</v>
      </c>
      <c r="IP204" s="12">
        <f t="shared" ca="1" si="604"/>
        <v>0</v>
      </c>
      <c r="IQ204" s="12">
        <f t="shared" ca="1" si="543"/>
        <v>0</v>
      </c>
      <c r="IR204" s="12">
        <f t="shared" ca="1" si="544"/>
        <v>0</v>
      </c>
    </row>
    <row r="205" spans="1:252" x14ac:dyDescent="0.2">
      <c r="A205" t="s">
        <v>63</v>
      </c>
      <c r="B205" s="1">
        <f t="shared" si="605"/>
        <v>1976</v>
      </c>
      <c r="C205" s="60">
        <f t="shared" si="545"/>
        <v>1060.992064611876</v>
      </c>
      <c r="D205" s="60">
        <f t="shared" ref="D205:R205" si="751">D285+D366</f>
        <v>296.7219014392922</v>
      </c>
      <c r="E205" s="60">
        <f t="shared" si="751"/>
        <v>76.226954820147498</v>
      </c>
      <c r="F205" s="60">
        <f t="shared" si="751"/>
        <v>0.02</v>
      </c>
      <c r="G205" s="60">
        <f t="shared" si="751"/>
        <v>0.02</v>
      </c>
      <c r="H205" s="60">
        <f t="shared" si="751"/>
        <v>0.02</v>
      </c>
      <c r="I205" s="60">
        <f t="shared" si="751"/>
        <v>287.44043723158183</v>
      </c>
      <c r="J205" s="60">
        <f t="shared" si="751"/>
        <v>1996.7128677934988</v>
      </c>
      <c r="K205" s="60">
        <f t="shared" si="751"/>
        <v>43.761746734904264</v>
      </c>
      <c r="L205" s="60">
        <f t="shared" si="751"/>
        <v>3103.4064326329908</v>
      </c>
      <c r="M205" s="60">
        <f t="shared" si="751"/>
        <v>3284.2944439866915</v>
      </c>
      <c r="N205" s="60">
        <f t="shared" si="751"/>
        <v>237.74390994880258</v>
      </c>
      <c r="O205" s="60">
        <f t="shared" si="751"/>
        <v>1181.9036330208071</v>
      </c>
      <c r="P205" s="60">
        <f t="shared" si="751"/>
        <v>3915.2448983504323</v>
      </c>
      <c r="Q205" s="60">
        <f t="shared" si="751"/>
        <v>374.33483338676353</v>
      </c>
      <c r="R205" s="60">
        <f t="shared" si="751"/>
        <v>244.50366182730295</v>
      </c>
      <c r="S205" s="60">
        <f t="shared" ref="S205:X205" si="752">S285+S366</f>
        <v>115.19805535714849</v>
      </c>
      <c r="T205" s="60">
        <f t="shared" si="752"/>
        <v>132.24825110316056</v>
      </c>
      <c r="U205" s="60">
        <f t="shared" si="752"/>
        <v>403.61039898751187</v>
      </c>
      <c r="V205" s="60">
        <f t="shared" si="752"/>
        <v>52.593887634406528</v>
      </c>
      <c r="W205" s="60">
        <f t="shared" si="752"/>
        <v>56.551434083982812</v>
      </c>
      <c r="X205" s="60">
        <f t="shared" si="752"/>
        <v>16863.549812951296</v>
      </c>
      <c r="Z205" s="19">
        <f t="shared" si="722"/>
        <v>1.7953418308563474</v>
      </c>
      <c r="AA205" s="19">
        <f t="shared" si="723"/>
        <v>3.4781126597790513</v>
      </c>
      <c r="AB205" s="19">
        <f t="shared" si="724"/>
        <v>0.91026826770344149</v>
      </c>
      <c r="AC205" s="19">
        <f t="shared" si="725"/>
        <v>3.3842700444948291E-5</v>
      </c>
      <c r="AD205" s="19">
        <f t="shared" si="726"/>
        <v>2.3443585680113036E-4</v>
      </c>
      <c r="AE205" s="19">
        <f t="shared" si="727"/>
        <v>2.3883107225027155E-4</v>
      </c>
      <c r="AF205" s="19">
        <f t="shared" si="728"/>
        <v>3.9643445653217162</v>
      </c>
      <c r="AG205" s="19">
        <f t="shared" si="729"/>
        <v>13.082817340152969</v>
      </c>
      <c r="AH205" s="19">
        <f t="shared" si="730"/>
        <v>0.7412763163724897</v>
      </c>
      <c r="AI205" s="19">
        <f t="shared" si="731"/>
        <v>4.5562244582158691</v>
      </c>
      <c r="AJ205" s="19">
        <f t="shared" si="732"/>
        <v>7.5496359642700632</v>
      </c>
      <c r="AK205" s="19">
        <f t="shared" si="733"/>
        <v>2.4948133985072847</v>
      </c>
      <c r="AL205" s="19">
        <f t="shared" si="734"/>
        <v>12.884080590310237</v>
      </c>
      <c r="AM205" s="19">
        <f t="shared" si="735"/>
        <v>13.228920960427686</v>
      </c>
      <c r="AN205" s="19">
        <f t="shared" si="736"/>
        <v>1.517215259206711</v>
      </c>
      <c r="AO205" s="19">
        <f t="shared" si="737"/>
        <v>0.96687280729700886</v>
      </c>
      <c r="AP205" s="19">
        <f t="shared" si="738"/>
        <v>7.9372175883004967</v>
      </c>
      <c r="AQ205" s="19">
        <f t="shared" si="739"/>
        <v>1.3730708308334931</v>
      </c>
      <c r="AR205" s="19">
        <f t="shared" si="740"/>
        <v>0.94779797621259509</v>
      </c>
      <c r="AS205" s="19">
        <f t="shared" si="741"/>
        <v>1.1704793168132894</v>
      </c>
      <c r="AT205" s="19">
        <f t="shared" si="742"/>
        <v>0.83649978315654372</v>
      </c>
      <c r="AU205" s="19">
        <f t="shared" si="718"/>
        <v>22.880653188336101</v>
      </c>
      <c r="AV205" s="19"/>
      <c r="AX205" s="19">
        <f t="shared" si="494"/>
        <v>1.2473243320075451</v>
      </c>
      <c r="AY205" s="19">
        <f t="shared" si="495"/>
        <v>1.2143240443174104</v>
      </c>
      <c r="AZ205" s="19">
        <f t="shared" si="496"/>
        <v>1.4396971102582554</v>
      </c>
      <c r="BA205" s="19">
        <f t="shared" si="497"/>
        <v>1.1452199751372001</v>
      </c>
      <c r="BB205" s="19">
        <f t="shared" si="498"/>
        <v>0.99361196635069948</v>
      </c>
      <c r="BC205" s="19">
        <f t="shared" si="499"/>
        <v>1.0087136198362996</v>
      </c>
      <c r="BD205" s="19">
        <f t="shared" si="500"/>
        <v>0.98042760049185362</v>
      </c>
      <c r="BE205" s="19">
        <f t="shared" si="501"/>
        <v>1.0843122836924446</v>
      </c>
      <c r="BF205" s="19">
        <f t="shared" si="502"/>
        <v>1.1473461082707692</v>
      </c>
      <c r="BG205" s="19">
        <f t="shared" si="503"/>
        <v>1.1235401854413496</v>
      </c>
      <c r="BH205" s="19">
        <f t="shared" si="504"/>
        <v>1.6058792943103068</v>
      </c>
      <c r="BI205" s="19">
        <f t="shared" si="505"/>
        <v>1.4826924169788072</v>
      </c>
      <c r="BJ205" s="19">
        <f t="shared" si="506"/>
        <v>1.3224842631697542</v>
      </c>
      <c r="BK205" s="19">
        <f t="shared" si="507"/>
        <v>1.223195225690547</v>
      </c>
      <c r="BL205" s="19">
        <f t="shared" si="508"/>
        <v>1.241266423020879</v>
      </c>
      <c r="BM205" s="19">
        <f t="shared" si="509"/>
        <v>1.3195801731486629</v>
      </c>
      <c r="BN205" s="19">
        <f t="shared" si="510"/>
        <v>2.2171520690916351</v>
      </c>
      <c r="BO205" s="19">
        <f t="shared" si="511"/>
        <v>1.3555158965563721</v>
      </c>
      <c r="BP205" s="19">
        <f t="shared" si="512"/>
        <v>1.283165037135886</v>
      </c>
      <c r="BQ205" s="19">
        <f t="shared" si="513"/>
        <v>1.3418408789290937</v>
      </c>
      <c r="BR205" s="19">
        <f t="shared" si="514"/>
        <v>1.1941345564203658</v>
      </c>
      <c r="BS205" s="19">
        <f t="shared" si="515"/>
        <v>1.5780423511894552</v>
      </c>
      <c r="BU205" s="16"/>
      <c r="BV205" s="9">
        <f t="shared" si="516"/>
        <v>0.78419552602981279</v>
      </c>
      <c r="BW205" s="9">
        <f t="shared" si="548"/>
        <v>1.5780423511894552</v>
      </c>
      <c r="BX205" s="9">
        <f t="shared" si="549"/>
        <v>1.2848058762057419</v>
      </c>
      <c r="BY205" s="9">
        <f t="shared" si="550"/>
        <v>0.96854525631705846</v>
      </c>
      <c r="BZ205" s="9">
        <f t="shared" si="551"/>
        <v>1.2681219497432086</v>
      </c>
      <c r="CA205" s="9">
        <f t="shared" si="517"/>
        <v>1.2374931756909231</v>
      </c>
      <c r="CB205" s="9">
        <f t="shared" si="552"/>
        <v>1.2374937516883375</v>
      </c>
      <c r="CC205" s="9"/>
      <c r="CD205" s="9">
        <f t="shared" si="553"/>
        <v>1.2443926366873532</v>
      </c>
      <c r="CE205" s="9">
        <f t="shared" si="554"/>
        <v>1.5780416166820586</v>
      </c>
      <c r="CG205" s="35"/>
      <c r="CH205">
        <f t="shared" si="555"/>
        <v>1976</v>
      </c>
      <c r="CI205" s="19">
        <f t="shared" si="556"/>
        <v>6.291629439710425E-2</v>
      </c>
      <c r="CJ205" s="19">
        <f t="shared" si="652"/>
        <v>1.7595459125184201E-2</v>
      </c>
      <c r="CK205" s="19">
        <f t="shared" si="653"/>
        <v>4.520219981299832E-3</v>
      </c>
      <c r="CL205" s="19">
        <f t="shared" si="654"/>
        <v>1.1859899144508646E-6</v>
      </c>
      <c r="CM205" s="19">
        <f t="shared" si="655"/>
        <v>1.1859899144508646E-6</v>
      </c>
      <c r="CN205" s="19">
        <f t="shared" si="656"/>
        <v>1.1859899144508646E-6</v>
      </c>
      <c r="CO205" s="19">
        <f t="shared" si="657"/>
        <v>1.704507297810014E-2</v>
      </c>
      <c r="CP205" s="19">
        <f t="shared" si="658"/>
        <v>0.1184040661628676</v>
      </c>
      <c r="CQ205" s="19">
        <f t="shared" si="659"/>
        <v>2.5950495133174752E-3</v>
      </c>
      <c r="CR205" s="19">
        <f t="shared" si="660"/>
        <v>0.18403043647723316</v>
      </c>
      <c r="CS205" s="19">
        <f t="shared" si="661"/>
        <v>0.1947570043327613</v>
      </c>
      <c r="CT205" s="19">
        <f t="shared" si="662"/>
        <v>1.409809397106972E-2</v>
      </c>
      <c r="CU205" s="19">
        <f t="shared" si="663"/>
        <v>7.0086289430775647E-2</v>
      </c>
      <c r="CV205" s="19">
        <f t="shared" si="664"/>
        <v>0.23217204810244066</v>
      </c>
      <c r="CW205" s="19">
        <f t="shared" si="665"/>
        <v>2.2197866851217316E-2</v>
      </c>
      <c r="CX205" s="19">
        <f t="shared" si="666"/>
        <v>1.4498943848674306E-2</v>
      </c>
      <c r="CY205" s="19">
        <f t="shared" si="650"/>
        <v>6.8311865908965248E-3</v>
      </c>
      <c r="CZ205" s="19">
        <f t="shared" si="667"/>
        <v>7.8422546006056918E-3</v>
      </c>
      <c r="DA205" s="19">
        <f t="shared" si="668"/>
        <v>2.3933893128333925E-2</v>
      </c>
      <c r="DB205" s="19">
        <f t="shared" si="669"/>
        <v>3.1187910148084089E-3</v>
      </c>
      <c r="DC205" s="19">
        <f t="shared" si="670"/>
        <v>3.3534715235668238E-3</v>
      </c>
      <c r="DD205" s="19"/>
      <c r="DE205" s="19"/>
      <c r="DF205" s="19">
        <f t="shared" si="607"/>
        <v>6.4152463430672199E-2</v>
      </c>
      <c r="DG205" s="19">
        <f t="shared" si="674"/>
        <v>1.7560838148344124E-2</v>
      </c>
      <c r="DH205" s="19">
        <f t="shared" si="675"/>
        <v>4.6605423156227781E-3</v>
      </c>
      <c r="DI205" s="19">
        <f t="shared" si="676"/>
        <v>1.2133784534942335E-6</v>
      </c>
      <c r="DJ205" s="19">
        <f t="shared" si="677"/>
        <v>1.2133784534942335E-6</v>
      </c>
      <c r="DK205" s="19">
        <f t="shared" si="678"/>
        <v>1.2133784534942335E-6</v>
      </c>
      <c r="DL205" s="19">
        <f t="shared" si="679"/>
        <v>1.6784684713692034E-2</v>
      </c>
      <c r="DM205" s="19">
        <f t="shared" si="680"/>
        <v>0.11576244508178987</v>
      </c>
      <c r="DN205" s="19">
        <f t="shared" si="681"/>
        <v>2.7565193851905602E-3</v>
      </c>
      <c r="DO205" s="19">
        <f t="shared" si="682"/>
        <v>0.18517221585867089</v>
      </c>
      <c r="DP205" s="19">
        <f t="shared" si="683"/>
        <v>0.19257341567542388</v>
      </c>
      <c r="DQ205" s="19">
        <f t="shared" si="684"/>
        <v>1.4202098228203633E-2</v>
      </c>
      <c r="DR205" s="19">
        <f t="shared" si="685"/>
        <v>7.0122255879451062E-2</v>
      </c>
      <c r="DS205" s="19">
        <f t="shared" si="686"/>
        <v>0.23381885157197269</v>
      </c>
      <c r="DT205" s="19">
        <f t="shared" si="687"/>
        <v>2.2486983608858108E-2</v>
      </c>
      <c r="DU205" s="19">
        <f t="shared" si="688"/>
        <v>1.4873640216598809E-2</v>
      </c>
      <c r="DV205" s="19">
        <f t="shared" si="671"/>
        <v>7.0214639408196864E-3</v>
      </c>
      <c r="DW205" s="19">
        <f t="shared" si="689"/>
        <v>7.8678982553625331E-3</v>
      </c>
      <c r="DX205" s="19">
        <f t="shared" si="690"/>
        <v>2.3475176777058498E-2</v>
      </c>
      <c r="DY205" s="19">
        <f t="shared" si="691"/>
        <v>3.1884772089856156E-3</v>
      </c>
      <c r="DZ205" s="19">
        <f t="shared" si="692"/>
        <v>3.4570366418766401E-3</v>
      </c>
      <c r="EA205" s="19">
        <f t="shared" si="579"/>
        <v>0.99994064707395403</v>
      </c>
      <c r="EB205" s="19"/>
      <c r="EC205" s="19">
        <f t="shared" si="608"/>
        <v>6.4156271293097644E-2</v>
      </c>
      <c r="ED205" s="19">
        <f t="shared" si="693"/>
        <v>1.7561880497338509E-2</v>
      </c>
      <c r="EE205" s="19">
        <f t="shared" si="694"/>
        <v>4.6608189488651641E-3</v>
      </c>
      <c r="EF205" s="19">
        <f t="shared" si="695"/>
        <v>1.2134504753305562E-6</v>
      </c>
      <c r="EG205" s="19">
        <f t="shared" si="696"/>
        <v>1.2134504753305562E-6</v>
      </c>
      <c r="EH205" s="19">
        <f t="shared" si="697"/>
        <v>1.2134504753305562E-6</v>
      </c>
      <c r="EI205" s="19">
        <f t="shared" si="698"/>
        <v>1.6785680992974641E-2</v>
      </c>
      <c r="EJ205" s="19">
        <f t="shared" si="699"/>
        <v>0.11576931632946037</v>
      </c>
      <c r="EK205" s="19">
        <f t="shared" si="700"/>
        <v>2.7566830023929333E-3</v>
      </c>
      <c r="EL205" s="19">
        <f t="shared" si="701"/>
        <v>0.18518320702386232</v>
      </c>
      <c r="EM205" s="19">
        <f t="shared" si="702"/>
        <v>0.19258484614955498</v>
      </c>
      <c r="EN205" s="19">
        <f t="shared" si="703"/>
        <v>1.4202941214323162E-2</v>
      </c>
      <c r="EO205" s="19">
        <f t="shared" si="704"/>
        <v>7.0126418087557679E-2</v>
      </c>
      <c r="EP205" s="19">
        <f t="shared" si="705"/>
        <v>0.23383273022871709</v>
      </c>
      <c r="EQ205" s="19">
        <f t="shared" si="706"/>
        <v>2.2488318356354411E-2</v>
      </c>
      <c r="ER205" s="19">
        <f t="shared" si="707"/>
        <v>1.487452306306614E-2</v>
      </c>
      <c r="ES205" s="19">
        <f t="shared" si="672"/>
        <v>7.02188070998617E-3</v>
      </c>
      <c r="ET205" s="19">
        <f t="shared" si="708"/>
        <v>7.8683652658642599E-3</v>
      </c>
      <c r="EU205" s="19">
        <f t="shared" si="709"/>
        <v>2.3476570180192217E-2</v>
      </c>
      <c r="EV205" s="19">
        <f t="shared" si="710"/>
        <v>3.1886664656705379E-3</v>
      </c>
      <c r="EW205" s="19">
        <f t="shared" si="711"/>
        <v>3.4572418392958509E-3</v>
      </c>
      <c r="EX205" s="19"/>
      <c r="EY205" s="19"/>
      <c r="EZ205" s="19">
        <f t="shared" si="609"/>
        <v>-5.2120392481174088E-2</v>
      </c>
      <c r="FA205" s="19">
        <f t="shared" si="633"/>
        <v>-5.3848269715721556E-2</v>
      </c>
      <c r="FB205" s="19">
        <f t="shared" si="634"/>
        <v>-4.3084204612510446E-2</v>
      </c>
      <c r="FC205" s="19">
        <f t="shared" si="635"/>
        <v>-5.8820286568857877E-2</v>
      </c>
      <c r="FD205" s="19">
        <f t="shared" si="636"/>
        <v>-0.10327778701578259</v>
      </c>
      <c r="FE205" s="19">
        <f t="shared" si="637"/>
        <v>-2.7739407903951886E-2</v>
      </c>
      <c r="FF205" s="19">
        <f t="shared" si="638"/>
        <v>1.0231882965323914E-2</v>
      </c>
      <c r="FG205" s="19">
        <f t="shared" si="639"/>
        <v>2.9980620914079174E-3</v>
      </c>
      <c r="FH205" s="19">
        <f t="shared" si="640"/>
        <v>-0.142068808956828</v>
      </c>
      <c r="FI205" s="19">
        <f t="shared" si="641"/>
        <v>-7.9993978504905805E-2</v>
      </c>
      <c r="FJ205" s="19">
        <f t="shared" si="642"/>
        <v>-4.0174238796924888E-2</v>
      </c>
      <c r="FK205" s="19">
        <f t="shared" si="643"/>
        <v>-6.4625971549147149E-2</v>
      </c>
      <c r="FL205" s="19">
        <f t="shared" si="644"/>
        <v>-3.8356567100689578E-3</v>
      </c>
      <c r="FM205" s="19">
        <f t="shared" si="645"/>
        <v>-5.0572104798000096E-2</v>
      </c>
      <c r="FN205" s="19">
        <f t="shared" si="646"/>
        <v>-4.4207532310973317E-2</v>
      </c>
      <c r="FO205" s="19">
        <f t="shared" si="647"/>
        <v>-1.5081481495967877E-2</v>
      </c>
      <c r="FP205" s="19">
        <f t="shared" si="627"/>
        <v>-0.1301678288178354</v>
      </c>
      <c r="FQ205" s="19">
        <f t="shared" si="628"/>
        <v>-4.7898358471284729E-2</v>
      </c>
      <c r="FR205" s="19">
        <f t="shared" si="629"/>
        <v>-4.3775265014624344E-2</v>
      </c>
      <c r="FS205" s="19">
        <f t="shared" si="630"/>
        <v>-9.4969276946590395E-2</v>
      </c>
      <c r="FT205" s="19">
        <f t="shared" si="631"/>
        <v>-6.4980071469973547E-2</v>
      </c>
      <c r="FU205" s="19"/>
      <c r="FV205" s="16"/>
      <c r="FW205" s="19">
        <f t="shared" si="583"/>
        <v>0.95696286391932472</v>
      </c>
      <c r="FX205" s="19">
        <f t="shared" si="610"/>
        <v>0.86334107270776084</v>
      </c>
      <c r="FY205" s="19">
        <f t="shared" si="519"/>
        <v>1.2681219497432086</v>
      </c>
      <c r="FZ205" s="19"/>
      <c r="GA205" s="19">
        <f t="shared" si="584"/>
        <v>0.96834184022521419</v>
      </c>
      <c r="GB205" s="19">
        <f t="shared" si="611"/>
        <v>1.1420593083378239</v>
      </c>
      <c r="GC205" s="19">
        <f t="shared" si="520"/>
        <v>1.2848058762057419</v>
      </c>
      <c r="GD205" s="19"/>
      <c r="GE205" s="19">
        <f t="shared" si="585"/>
        <v>1.0258011751968099</v>
      </c>
      <c r="GF205" s="19">
        <f t="shared" si="612"/>
        <v>0.87714639778363157</v>
      </c>
      <c r="GG205" s="19">
        <f t="shared" si="521"/>
        <v>0.96854525631705846</v>
      </c>
      <c r="GI205" s="132">
        <f t="shared" si="719"/>
        <v>0.78419552602981279</v>
      </c>
      <c r="GJ205" s="19">
        <f t="shared" si="586"/>
        <v>1.2374931756909231</v>
      </c>
      <c r="GK205" s="19">
        <f t="shared" si="587"/>
        <v>1.2374937516883375</v>
      </c>
      <c r="GL205" s="3"/>
      <c r="GM205" s="3"/>
      <c r="GN205" s="8"/>
      <c r="GO205" s="5">
        <f t="shared" si="613"/>
        <v>27</v>
      </c>
      <c r="GP205" t="b">
        <f t="shared" si="588"/>
        <v>1</v>
      </c>
      <c r="GS205" s="11"/>
      <c r="GT205" s="11"/>
      <c r="GU205" s="34"/>
      <c r="GV205" s="30" t="e">
        <f t="shared" ca="1" si="522"/>
        <v>#REF!</v>
      </c>
      <c r="GW205" s="12">
        <f t="shared" ca="1" si="590"/>
        <v>1.2792378786808256</v>
      </c>
      <c r="GX205" s="19">
        <f t="shared" ca="1" si="591"/>
        <v>0.79286354631666256</v>
      </c>
      <c r="GY205" s="19">
        <f t="shared" ca="1" si="592"/>
        <v>1.0142570079735793</v>
      </c>
      <c r="GZ205" s="11" t="e">
        <f ca="1">IF(GP205,OFFSET(#REF!,$GP$253+$GO205,0),"")</f>
        <v>#REF!</v>
      </c>
      <c r="HA205" s="12">
        <f t="shared" ca="1" si="524"/>
        <v>2.0503988025670994</v>
      </c>
      <c r="HB205" s="12">
        <f t="shared" ca="1" si="525"/>
        <v>0.62389710581142543</v>
      </c>
      <c r="HC205" s="12">
        <f t="shared" ca="1" si="526"/>
        <v>0.79286354631666256</v>
      </c>
      <c r="HD205" s="12">
        <f t="shared" ca="1" si="527"/>
        <v>1.0142570079735793</v>
      </c>
      <c r="HE205" t="e">
        <f t="shared" ca="1" si="593"/>
        <v>#REF!</v>
      </c>
      <c r="HF205" s="12">
        <f t="shared" ca="1" si="528"/>
        <v>0.79286354631666256</v>
      </c>
      <c r="HG205" s="12">
        <f t="shared" ca="1" si="529"/>
        <v>0.95602642903236668</v>
      </c>
      <c r="HH205" s="12">
        <f t="shared" ca="1" si="530"/>
        <v>0.65259399412513852</v>
      </c>
      <c r="HJ205" s="17"/>
      <c r="HL205" s="18">
        <f t="shared" si="594"/>
        <v>1976</v>
      </c>
      <c r="HM205" s="9">
        <f t="shared" si="531"/>
        <v>0.55503794970032083</v>
      </c>
      <c r="HN205" s="9">
        <f t="shared" si="532"/>
        <v>1.7808408959422786</v>
      </c>
      <c r="HO205" s="9">
        <f t="shared" si="533"/>
        <v>1.3256578338079852</v>
      </c>
      <c r="HP205" s="9">
        <f t="shared" si="534"/>
        <v>1.0661932216910857</v>
      </c>
      <c r="HQ205" s="9">
        <f t="shared" si="535"/>
        <v>1.2599613583529667</v>
      </c>
      <c r="HR205" s="9">
        <f t="shared" si="595"/>
        <v>0.98843306270256293</v>
      </c>
      <c r="HS205" s="9">
        <f t="shared" si="536"/>
        <v>0.98843427962628472</v>
      </c>
      <c r="HT205" s="9"/>
      <c r="HU205" s="9">
        <f t="shared" si="537"/>
        <v>1.4134073966877616</v>
      </c>
      <c r="HV205" s="23">
        <f t="shared" si="596"/>
        <v>1.7808387034368427</v>
      </c>
      <c r="HX205" s="8"/>
      <c r="HY205" s="5">
        <f t="shared" si="614"/>
        <v>27</v>
      </c>
      <c r="HZ205" t="b">
        <f t="shared" si="597"/>
        <v>1</v>
      </c>
      <c r="IC205" s="11"/>
      <c r="ID205" s="11"/>
      <c r="IE205" s="11"/>
      <c r="IF205" t="e">
        <f t="shared" ca="1" si="599"/>
        <v>#REF!</v>
      </c>
      <c r="IG205" s="12">
        <f t="shared" ca="1" si="600"/>
        <v>0</v>
      </c>
      <c r="IH205" s="19">
        <f t="shared" ca="1" si="601"/>
        <v>0</v>
      </c>
      <c r="II205" s="19">
        <f t="shared" ca="1" si="602"/>
        <v>0</v>
      </c>
      <c r="IJ205" s="11" t="e">
        <f t="shared" ca="1" si="538"/>
        <v>#REF!</v>
      </c>
      <c r="IK205" s="12">
        <f t="shared" ca="1" si="539"/>
        <v>0</v>
      </c>
      <c r="IL205" s="12">
        <f t="shared" ca="1" si="540"/>
        <v>0</v>
      </c>
      <c r="IM205" s="12">
        <f t="shared" ca="1" si="541"/>
        <v>0</v>
      </c>
      <c r="IN205" s="12">
        <f t="shared" ca="1" si="542"/>
        <v>0</v>
      </c>
      <c r="IO205" t="e">
        <f t="shared" ca="1" si="603"/>
        <v>#REF!</v>
      </c>
      <c r="IP205" s="12">
        <f t="shared" ca="1" si="604"/>
        <v>0</v>
      </c>
      <c r="IQ205" s="12">
        <f t="shared" ca="1" si="543"/>
        <v>0</v>
      </c>
      <c r="IR205" s="12">
        <f t="shared" ca="1" si="544"/>
        <v>0</v>
      </c>
    </row>
    <row r="206" spans="1:252" x14ac:dyDescent="0.2">
      <c r="A206" t="s">
        <v>63</v>
      </c>
      <c r="B206" s="1">
        <f t="shared" si="605"/>
        <v>1977</v>
      </c>
      <c r="C206" s="60">
        <f t="shared" si="545"/>
        <v>1074.3253808878303</v>
      </c>
      <c r="D206" s="60">
        <f t="shared" ref="D206:X206" si="753">D286+D367</f>
        <v>306.43738490320163</v>
      </c>
      <c r="E206" s="60">
        <f t="shared" si="753"/>
        <v>78.811120458297722</v>
      </c>
      <c r="F206" s="60">
        <f t="shared" si="753"/>
        <v>0.02</v>
      </c>
      <c r="G206" s="60">
        <f t="shared" si="753"/>
        <v>0.02</v>
      </c>
      <c r="H206" s="60">
        <f t="shared" si="753"/>
        <v>0.02</v>
      </c>
      <c r="I206" s="60">
        <f t="shared" si="753"/>
        <v>287.31763954299856</v>
      </c>
      <c r="J206" s="60">
        <f t="shared" si="753"/>
        <v>2049.7771035910077</v>
      </c>
      <c r="K206" s="60">
        <f t="shared" si="753"/>
        <v>49.647253803733221</v>
      </c>
      <c r="L206" s="60">
        <f t="shared" si="753"/>
        <v>3214.28425366179</v>
      </c>
      <c r="M206" s="60">
        <f t="shared" si="753"/>
        <v>3229.6426160649926</v>
      </c>
      <c r="N206" s="60">
        <f t="shared" si="753"/>
        <v>270.85692481549921</v>
      </c>
      <c r="O206" s="60">
        <f t="shared" si="753"/>
        <v>1214.1855812842475</v>
      </c>
      <c r="P206" s="60">
        <f t="shared" si="753"/>
        <v>3892.0784891537651</v>
      </c>
      <c r="Q206" s="60">
        <f t="shared" si="753"/>
        <v>383.70334762559008</v>
      </c>
      <c r="R206" s="60">
        <f t="shared" si="753"/>
        <v>229.87641739037184</v>
      </c>
      <c r="S206" s="60">
        <f t="shared" si="753"/>
        <v>115.75180543135144</v>
      </c>
      <c r="T206" s="60">
        <f t="shared" si="753"/>
        <v>132.14496970476361</v>
      </c>
      <c r="U206" s="60">
        <f t="shared" si="753"/>
        <v>426.46233726759948</v>
      </c>
      <c r="V206" s="60">
        <f t="shared" si="753"/>
        <v>56.743602904890182</v>
      </c>
      <c r="W206" s="60">
        <f t="shared" si="753"/>
        <v>63.175525767687233</v>
      </c>
      <c r="X206" s="60">
        <f t="shared" si="753"/>
        <v>17075.281754259613</v>
      </c>
      <c r="Z206" s="19">
        <f t="shared" si="722"/>
        <v>1.7953938135654977</v>
      </c>
      <c r="AA206" s="19">
        <f t="shared" si="723"/>
        <v>3.2484400689775694</v>
      </c>
      <c r="AB206" s="19">
        <f t="shared" si="724"/>
        <v>0.89726949023886582</v>
      </c>
      <c r="AC206" s="19">
        <f t="shared" si="725"/>
        <v>3.3423650702206651E-5</v>
      </c>
      <c r="AD206" s="19">
        <f t="shared" si="726"/>
        <v>2.1201330053144114E-4</v>
      </c>
      <c r="AE206" s="19">
        <f t="shared" si="727"/>
        <v>2.2770123937361066E-4</v>
      </c>
      <c r="AF206" s="19">
        <f t="shared" si="728"/>
        <v>3.904069685881975</v>
      </c>
      <c r="AG206" s="19">
        <f t="shared" si="729"/>
        <v>12.642392575581203</v>
      </c>
      <c r="AH206" s="19">
        <f t="shared" si="730"/>
        <v>0.7742332856143751</v>
      </c>
      <c r="AI206" s="19">
        <f t="shared" si="731"/>
        <v>4.352226350896891</v>
      </c>
      <c r="AJ206" s="19">
        <f t="shared" si="732"/>
        <v>6.8086799576313259</v>
      </c>
      <c r="AK206" s="19">
        <f t="shared" si="733"/>
        <v>2.4253963361009272</v>
      </c>
      <c r="AL206" s="19">
        <f t="shared" si="734"/>
        <v>12.371166798135947</v>
      </c>
      <c r="AM206" s="19">
        <f t="shared" si="735"/>
        <v>12.902648803634939</v>
      </c>
      <c r="AN206" s="19">
        <f t="shared" si="736"/>
        <v>1.4527954497289239</v>
      </c>
      <c r="AO206" s="19">
        <f t="shared" si="737"/>
        <v>0.85307304690213437</v>
      </c>
      <c r="AP206" s="19">
        <f t="shared" si="738"/>
        <v>6.6350815932205576</v>
      </c>
      <c r="AQ206" s="19">
        <f t="shared" si="739"/>
        <v>1.2435475928098165</v>
      </c>
      <c r="AR206" s="19">
        <f t="shared" si="740"/>
        <v>0.92141782833028563</v>
      </c>
      <c r="AS206" s="19">
        <f t="shared" si="741"/>
        <v>1.0940154101981061</v>
      </c>
      <c r="AT206" s="19">
        <f t="shared" si="742"/>
        <v>0.86304993091009441</v>
      </c>
      <c r="AU206" s="19">
        <f t="shared" si="718"/>
        <v>21.709152856472777</v>
      </c>
      <c r="AV206" s="19"/>
      <c r="AX206" s="19">
        <f t="shared" si="494"/>
        <v>1.2473604473014976</v>
      </c>
      <c r="AY206" s="19">
        <f t="shared" si="495"/>
        <v>1.1341377546218288</v>
      </c>
      <c r="AZ206" s="19">
        <f t="shared" si="496"/>
        <v>1.4191380036556986</v>
      </c>
      <c r="BA206" s="19">
        <f t="shared" si="497"/>
        <v>1.1310395424396236</v>
      </c>
      <c r="BB206" s="19">
        <f t="shared" si="498"/>
        <v>0.89857820944279421</v>
      </c>
      <c r="BC206" s="19">
        <f t="shared" si="499"/>
        <v>0.96170627735187997</v>
      </c>
      <c r="BD206" s="19">
        <f t="shared" si="500"/>
        <v>0.96552093573420894</v>
      </c>
      <c r="BE206" s="19">
        <f t="shared" si="501"/>
        <v>1.0478095970118144</v>
      </c>
      <c r="BF206" s="19">
        <f t="shared" si="502"/>
        <v>1.1983568441662833</v>
      </c>
      <c r="BG206" s="19">
        <f t="shared" si="503"/>
        <v>1.0732353610349157</v>
      </c>
      <c r="BH206" s="19">
        <f t="shared" si="504"/>
        <v>1.4482709123052226</v>
      </c>
      <c r="BI206" s="19">
        <f t="shared" si="505"/>
        <v>1.4414371663454597</v>
      </c>
      <c r="BJ206" s="19">
        <f t="shared" si="506"/>
        <v>1.2698363141167681</v>
      </c>
      <c r="BK206" s="19">
        <f t="shared" si="507"/>
        <v>1.1930268887824593</v>
      </c>
      <c r="BL206" s="19">
        <f t="shared" si="508"/>
        <v>1.1885631918893993</v>
      </c>
      <c r="BM206" s="19">
        <f t="shared" si="509"/>
        <v>1.1642671822435258</v>
      </c>
      <c r="BN206" s="19">
        <f t="shared" si="510"/>
        <v>1.8534183697678714</v>
      </c>
      <c r="BO206" s="19">
        <f t="shared" si="511"/>
        <v>1.2276486342331516</v>
      </c>
      <c r="BP206" s="19">
        <f t="shared" si="512"/>
        <v>1.2474505871300747</v>
      </c>
      <c r="BQ206" s="19">
        <f t="shared" si="513"/>
        <v>1.2541824349181292</v>
      </c>
      <c r="BR206" s="19">
        <f t="shared" si="514"/>
        <v>1.2320358799460507</v>
      </c>
      <c r="BS206" s="19">
        <f t="shared" si="515"/>
        <v>1.4972458318376725</v>
      </c>
      <c r="BU206" s="16"/>
      <c r="BV206" s="9">
        <f t="shared" si="516"/>
        <v>0.83689077525578726</v>
      </c>
      <c r="BW206" s="9">
        <f t="shared" si="548"/>
        <v>1.4972458318376725</v>
      </c>
      <c r="BX206" s="9">
        <f t="shared" si="549"/>
        <v>1.3115653582215798</v>
      </c>
      <c r="BY206" s="9">
        <f t="shared" si="550"/>
        <v>0.94484760087034458</v>
      </c>
      <c r="BZ206" s="9">
        <f t="shared" si="551"/>
        <v>1.2082067295490979</v>
      </c>
      <c r="CA206" s="9">
        <f t="shared" si="517"/>
        <v>1.2530307622138603</v>
      </c>
      <c r="CB206" s="9">
        <f t="shared" si="552"/>
        <v>1.2530312249551259</v>
      </c>
      <c r="CC206" s="9"/>
      <c r="CD206" s="9">
        <f t="shared" si="553"/>
        <v>1.2392293821003137</v>
      </c>
      <c r="CE206" s="9">
        <f t="shared" si="554"/>
        <v>1.4972452789085695</v>
      </c>
      <c r="CG206" s="35"/>
      <c r="CH206">
        <f t="shared" si="555"/>
        <v>1977</v>
      </c>
      <c r="CI206" s="19">
        <f t="shared" si="556"/>
        <v>6.2916992899389679E-2</v>
      </c>
      <c r="CJ206" s="19">
        <f t="shared" si="652"/>
        <v>1.7946256425710662E-2</v>
      </c>
      <c r="CK206" s="19">
        <f t="shared" si="653"/>
        <v>4.6155092251193713E-3</v>
      </c>
      <c r="CL206" s="19">
        <f t="shared" si="654"/>
        <v>1.1712837473390905E-6</v>
      </c>
      <c r="CM206" s="19">
        <f t="shared" si="655"/>
        <v>1.1712837473390905E-6</v>
      </c>
      <c r="CN206" s="19">
        <f t="shared" si="656"/>
        <v>1.1712837473390905E-6</v>
      </c>
      <c r="CO206" s="19">
        <f t="shared" si="657"/>
        <v>1.682652407602727E-2</v>
      </c>
      <c r="CP206" s="19">
        <f t="shared" si="658"/>
        <v>0.12004353035519714</v>
      </c>
      <c r="CQ206" s="19">
        <f t="shared" si="659"/>
        <v>2.9075510740165784E-3</v>
      </c>
      <c r="CR206" s="19">
        <f t="shared" si="660"/>
        <v>0.18824194528210067</v>
      </c>
      <c r="CS206" s="19">
        <f t="shared" si="661"/>
        <v>0.18914139529553142</v>
      </c>
      <c r="CT206" s="19">
        <f t="shared" si="662"/>
        <v>1.5862515694532012E-2</v>
      </c>
      <c r="CU206" s="19">
        <f t="shared" si="663"/>
        <v>7.1107791880585275E-2</v>
      </c>
      <c r="CV206" s="19">
        <f t="shared" si="664"/>
        <v>0.22793641388569441</v>
      </c>
      <c r="CW206" s="19">
        <f t="shared" si="665"/>
        <v>2.2471274743672744E-2</v>
      </c>
      <c r="CX206" s="19">
        <f t="shared" si="666"/>
        <v>1.346252557929398E-2</v>
      </c>
      <c r="CY206" s="19">
        <f t="shared" si="650"/>
        <v>6.7789104213449311E-3</v>
      </c>
      <c r="CZ206" s="19">
        <f t="shared" si="667"/>
        <v>7.7389627653903061E-3</v>
      </c>
      <c r="DA206" s="19">
        <f t="shared" si="668"/>
        <v>2.497542022468905E-2</v>
      </c>
      <c r="DB206" s="19">
        <f t="shared" si="669"/>
        <v>3.3231429923980538E-3</v>
      </c>
      <c r="DC206" s="19">
        <f t="shared" si="670"/>
        <v>3.6998233280646992E-3</v>
      </c>
      <c r="DD206" s="19"/>
      <c r="DE206" s="19"/>
      <c r="DF206" s="19">
        <f t="shared" si="607"/>
        <v>6.2916643647885948E-2</v>
      </c>
      <c r="DG206" s="19">
        <f t="shared" si="674"/>
        <v>1.777028069796192E-2</v>
      </c>
      <c r="DH206" s="19">
        <f t="shared" si="675"/>
        <v>4.5676989476970183E-3</v>
      </c>
      <c r="DI206" s="19">
        <f t="shared" si="676"/>
        <v>1.1786215396711009E-6</v>
      </c>
      <c r="DJ206" s="19">
        <f t="shared" si="677"/>
        <v>1.1786215396711009E-6</v>
      </c>
      <c r="DK206" s="19">
        <f t="shared" si="678"/>
        <v>1.1786215396711009E-6</v>
      </c>
      <c r="DL206" s="19">
        <f t="shared" si="679"/>
        <v>1.6935563501471844E-2</v>
      </c>
      <c r="DM206" s="19">
        <f t="shared" si="680"/>
        <v>0.11922191952567378</v>
      </c>
      <c r="DN206" s="19">
        <f t="shared" si="681"/>
        <v>2.7483398340691638E-3</v>
      </c>
      <c r="DO206" s="19">
        <f t="shared" si="682"/>
        <v>0.18612824982509707</v>
      </c>
      <c r="DP206" s="19">
        <f t="shared" si="683"/>
        <v>0.1919355083163983</v>
      </c>
      <c r="DQ206" s="19">
        <f t="shared" si="684"/>
        <v>1.4962970581095953E-2</v>
      </c>
      <c r="DR206" s="19">
        <f t="shared" si="685"/>
        <v>7.0595808921070383E-2</v>
      </c>
      <c r="DS206" s="19">
        <f t="shared" si="686"/>
        <v>0.23004773216312063</v>
      </c>
      <c r="DT206" s="19">
        <f t="shared" si="687"/>
        <v>2.2334291885203441E-2</v>
      </c>
      <c r="DU206" s="19">
        <f t="shared" si="688"/>
        <v>1.3974329729585655E-2</v>
      </c>
      <c r="DV206" s="19">
        <f t="shared" si="671"/>
        <v>6.8050150406642352E-3</v>
      </c>
      <c r="DW206" s="19">
        <f t="shared" si="689"/>
        <v>7.7904945570388285E-3</v>
      </c>
      <c r="DX206" s="19">
        <f t="shared" si="690"/>
        <v>2.4450959664533839E-2</v>
      </c>
      <c r="DY206" s="19">
        <f t="shared" si="691"/>
        <v>3.2198862996139902E-3</v>
      </c>
      <c r="DZ206" s="19">
        <f t="shared" si="692"/>
        <v>3.5238110018910996E-3</v>
      </c>
      <c r="EA206" s="19">
        <f t="shared" si="579"/>
        <v>0.99993304000469219</v>
      </c>
      <c r="EB206" s="19"/>
      <c r="EC206" s="19">
        <f t="shared" si="608"/>
        <v>6.2920856828163924E-2</v>
      </c>
      <c r="ED206" s="19">
        <f t="shared" si="693"/>
        <v>1.7771470675554967E-2</v>
      </c>
      <c r="EE206" s="19">
        <f t="shared" si="694"/>
        <v>4.5680048212784173E-3</v>
      </c>
      <c r="EF206" s="19">
        <f t="shared" si="695"/>
        <v>1.1787004654487368E-6</v>
      </c>
      <c r="EG206" s="19">
        <f t="shared" si="696"/>
        <v>1.1787004654487368E-6</v>
      </c>
      <c r="EH206" s="19">
        <f t="shared" si="697"/>
        <v>1.1787004654487368E-6</v>
      </c>
      <c r="EI206" s="19">
        <f t="shared" si="698"/>
        <v>1.6936697582662509E-2</v>
      </c>
      <c r="EJ206" s="19">
        <f t="shared" si="699"/>
        <v>0.11922990315942988</v>
      </c>
      <c r="EK206" s="19">
        <f t="shared" si="700"/>
        <v>2.7485238752149514E-3</v>
      </c>
      <c r="EL206" s="19">
        <f t="shared" si="701"/>
        <v>0.18614071380642014</v>
      </c>
      <c r="EM206" s="19">
        <f t="shared" si="702"/>
        <v>0.19194836117776209</v>
      </c>
      <c r="EN206" s="19">
        <f t="shared" si="703"/>
        <v>1.4963972568628935E-2</v>
      </c>
      <c r="EO206" s="19">
        <f t="shared" si="704"/>
        <v>7.0600536332651953E-2</v>
      </c>
      <c r="EP206" s="19">
        <f t="shared" si="705"/>
        <v>0.23006313718970736</v>
      </c>
      <c r="EQ206" s="19">
        <f t="shared" si="706"/>
        <v>2.2335787489428931E-2</v>
      </c>
      <c r="ER206" s="19">
        <f t="shared" si="707"/>
        <v>1.397526551329885E-2</v>
      </c>
      <c r="ES206" s="19">
        <f t="shared" si="672"/>
        <v>6.8054707349527151E-3</v>
      </c>
      <c r="ET206" s="19">
        <f t="shared" si="708"/>
        <v>7.7910162434499334E-3</v>
      </c>
      <c r="EU206" s="19">
        <f t="shared" si="709"/>
        <v>2.4452597010314915E-2</v>
      </c>
      <c r="EV206" s="19">
        <f t="shared" si="710"/>
        <v>3.220101917623285E-3</v>
      </c>
      <c r="EW206" s="19">
        <f t="shared" si="711"/>
        <v>3.5240469720598131E-3</v>
      </c>
      <c r="EX206" s="19"/>
      <c r="EY206" s="19"/>
      <c r="EZ206" s="19">
        <f t="shared" si="609"/>
        <v>2.8953793485021143E-5</v>
      </c>
      <c r="FA206" s="19">
        <f t="shared" si="633"/>
        <v>-6.8314905184535465E-2</v>
      </c>
      <c r="FB206" s="19">
        <f t="shared" si="634"/>
        <v>-1.4383103753994693E-2</v>
      </c>
      <c r="FC206" s="19">
        <f t="shared" si="635"/>
        <v>-1.2459577685588714E-2</v>
      </c>
      <c r="FD206" s="19">
        <f t="shared" si="636"/>
        <v>-0.10053300764489655</v>
      </c>
      <c r="FE206" s="19">
        <f t="shared" si="637"/>
        <v>-4.7722075288857864E-2</v>
      </c>
      <c r="FF206" s="19">
        <f t="shared" si="638"/>
        <v>-1.5321018074470439E-2</v>
      </c>
      <c r="FG206" s="19">
        <f t="shared" si="639"/>
        <v>-3.4244058964185947E-2</v>
      </c>
      <c r="FH206" s="19">
        <f t="shared" si="640"/>
        <v>4.3499778403151376E-2</v>
      </c>
      <c r="FI206" s="19">
        <f t="shared" si="641"/>
        <v>-4.5806791903502946E-2</v>
      </c>
      <c r="FJ206" s="19">
        <f t="shared" si="642"/>
        <v>-0.10330108289390964</v>
      </c>
      <c r="FK206" s="19">
        <f t="shared" si="643"/>
        <v>-2.8218987626741281E-2</v>
      </c>
      <c r="FL206" s="19">
        <f t="shared" si="644"/>
        <v>-4.062397973329792E-2</v>
      </c>
      <c r="FM206" s="19">
        <f t="shared" si="645"/>
        <v>-2.4972790837609296E-2</v>
      </c>
      <c r="FN206" s="19">
        <f t="shared" si="646"/>
        <v>-4.3386991470610453E-2</v>
      </c>
      <c r="FO206" s="19">
        <f t="shared" si="647"/>
        <v>-0.12522177438516444</v>
      </c>
      <c r="FP206" s="19">
        <f t="shared" si="627"/>
        <v>-0.17919181905486639</v>
      </c>
      <c r="FQ206" s="19">
        <f t="shared" si="628"/>
        <v>-9.9081457028509332E-2</v>
      </c>
      <c r="FR206" s="19">
        <f t="shared" si="629"/>
        <v>-2.8227772793791631E-2</v>
      </c>
      <c r="FS206" s="19">
        <f t="shared" si="630"/>
        <v>-6.7558547401909752E-2</v>
      </c>
      <c r="FT206" s="19">
        <f t="shared" si="631"/>
        <v>3.1246285579744529E-2</v>
      </c>
      <c r="FU206" s="19"/>
      <c r="FV206" s="16"/>
      <c r="FW206" s="19">
        <f t="shared" si="583"/>
        <v>0.95275279305255822</v>
      </c>
      <c r="FX206" s="19">
        <f t="shared" si="610"/>
        <v>0.82255061837931087</v>
      </c>
      <c r="FY206" s="19">
        <f t="shared" si="519"/>
        <v>1.2082067295490979</v>
      </c>
      <c r="FZ206" s="19"/>
      <c r="GA206" s="19">
        <f t="shared" si="584"/>
        <v>1.0208276460369743</v>
      </c>
      <c r="GB206" s="19">
        <f t="shared" si="611"/>
        <v>1.1658457153651158</v>
      </c>
      <c r="GC206" s="19">
        <f t="shared" si="520"/>
        <v>1.3115653582215798</v>
      </c>
      <c r="GD206" s="19"/>
      <c r="GE206" s="19">
        <f t="shared" si="585"/>
        <v>0.97553273293926868</v>
      </c>
      <c r="GF206" s="19">
        <f t="shared" si="612"/>
        <v>0.85568502261770096</v>
      </c>
      <c r="GG206" s="19">
        <f t="shared" si="521"/>
        <v>0.94484760087034458</v>
      </c>
      <c r="GI206" s="132">
        <f t="shared" si="719"/>
        <v>0.83689077525578726</v>
      </c>
      <c r="GJ206" s="19">
        <f t="shared" si="586"/>
        <v>1.2530307622138601</v>
      </c>
      <c r="GK206" s="19">
        <f t="shared" si="587"/>
        <v>1.2530312249551259</v>
      </c>
      <c r="GL206" s="3"/>
      <c r="GM206" s="3"/>
      <c r="GN206" s="8"/>
      <c r="GO206" s="5">
        <f t="shared" si="613"/>
        <v>28</v>
      </c>
      <c r="GP206" t="b">
        <f t="shared" si="588"/>
        <v>1</v>
      </c>
      <c r="GS206" s="11"/>
      <c r="GT206" s="11"/>
      <c r="GU206" s="34"/>
      <c r="GV206" s="30" t="e">
        <f t="shared" ca="1" si="522"/>
        <v>#REF!</v>
      </c>
      <c r="GW206" s="12">
        <f t="shared" ca="1" si="590"/>
        <v>1.3166198248696961</v>
      </c>
      <c r="GX206" s="19">
        <f t="shared" ca="1" si="591"/>
        <v>0.81707966686223743</v>
      </c>
      <c r="GY206" s="19">
        <f t="shared" ca="1" si="592"/>
        <v>1.0757789559936779</v>
      </c>
      <c r="GZ206" s="11" t="e">
        <f ca="1">IF(GP206,OFFSET(#REF!,$GP$253+$GO206,0),"")</f>
        <v>#REF!</v>
      </c>
      <c r="HA206" s="12">
        <f t="shared" ca="1" si="524"/>
        <v>2.1133050378298579</v>
      </c>
      <c r="HB206" s="12">
        <f t="shared" ca="1" si="525"/>
        <v>0.62301456784569365</v>
      </c>
      <c r="HC206" s="12">
        <f t="shared" ca="1" si="526"/>
        <v>0.81707966686223743</v>
      </c>
      <c r="HD206" s="12">
        <f t="shared" ca="1" si="527"/>
        <v>1.0757789559936779</v>
      </c>
      <c r="HE206" t="e">
        <f t="shared" ca="1" si="593"/>
        <v>#REF!</v>
      </c>
      <c r="HF206" s="12">
        <f t="shared" ca="1" si="528"/>
        <v>0.81707966686223743</v>
      </c>
      <c r="HG206" s="12">
        <f t="shared" ca="1" si="529"/>
        <v>0.93871562828682364</v>
      </c>
      <c r="HH206" s="12">
        <f t="shared" ca="1" si="530"/>
        <v>0.66368828756234599</v>
      </c>
      <c r="HJ206" s="17"/>
      <c r="HL206" s="18">
        <f t="shared" si="594"/>
        <v>1977</v>
      </c>
      <c r="HM206" s="9">
        <f t="shared" si="531"/>
        <v>0.59233459590462512</v>
      </c>
      <c r="HN206" s="9">
        <f t="shared" si="532"/>
        <v>1.6896609945898262</v>
      </c>
      <c r="HO206" s="9">
        <f t="shared" si="533"/>
        <v>1.3532681659366801</v>
      </c>
      <c r="HP206" s="9">
        <f t="shared" si="534"/>
        <v>1.0401063873976284</v>
      </c>
      <c r="HQ206" s="9">
        <f t="shared" si="535"/>
        <v>1.2004317033090843</v>
      </c>
      <c r="HR206" s="9">
        <f t="shared" si="595"/>
        <v>1.000843526481725</v>
      </c>
      <c r="HS206" s="9">
        <f t="shared" si="536"/>
        <v>1.000844662446172</v>
      </c>
      <c r="HT206" s="9"/>
      <c r="HU206" s="9">
        <f t="shared" si="537"/>
        <v>1.4075428632526148</v>
      </c>
      <c r="HV206" s="23">
        <f t="shared" si="596"/>
        <v>1.689659076814882</v>
      </c>
      <c r="HX206" s="8"/>
      <c r="HY206" s="5">
        <f t="shared" si="614"/>
        <v>28</v>
      </c>
      <c r="HZ206" t="b">
        <f t="shared" si="597"/>
        <v>1</v>
      </c>
      <c r="IC206" s="11"/>
      <c r="ID206" s="11"/>
      <c r="IE206" s="11"/>
      <c r="IF206" t="e">
        <f t="shared" ca="1" si="599"/>
        <v>#REF!</v>
      </c>
      <c r="IG206" s="12">
        <f t="shared" ca="1" si="600"/>
        <v>0</v>
      </c>
      <c r="IH206" s="19">
        <f t="shared" ca="1" si="601"/>
        <v>0</v>
      </c>
      <c r="II206" s="19">
        <f t="shared" ca="1" si="602"/>
        <v>0</v>
      </c>
      <c r="IJ206" s="11" t="e">
        <f t="shared" ca="1" si="538"/>
        <v>#REF!</v>
      </c>
      <c r="IK206" s="12">
        <f t="shared" ca="1" si="539"/>
        <v>0</v>
      </c>
      <c r="IL206" s="12">
        <f t="shared" ca="1" si="540"/>
        <v>0</v>
      </c>
      <c r="IM206" s="12">
        <f t="shared" ca="1" si="541"/>
        <v>0</v>
      </c>
      <c r="IN206" s="12">
        <f t="shared" ca="1" si="542"/>
        <v>0</v>
      </c>
      <c r="IO206" t="e">
        <f t="shared" ca="1" si="603"/>
        <v>#REF!</v>
      </c>
      <c r="IP206" s="12">
        <f t="shared" ca="1" si="604"/>
        <v>0</v>
      </c>
      <c r="IQ206" s="12">
        <f t="shared" ca="1" si="543"/>
        <v>0</v>
      </c>
      <c r="IR206" s="12">
        <f t="shared" ca="1" si="544"/>
        <v>0</v>
      </c>
    </row>
    <row r="207" spans="1:252" x14ac:dyDescent="0.2">
      <c r="A207" t="s">
        <v>63</v>
      </c>
      <c r="B207" s="1">
        <f t="shared" si="605"/>
        <v>1978</v>
      </c>
      <c r="C207" s="60">
        <f t="shared" si="545"/>
        <v>1103.536086616356</v>
      </c>
      <c r="D207" s="60">
        <f t="shared" ref="D207:X207" si="754">D287+D368</f>
        <v>302.2388537021676</v>
      </c>
      <c r="E207" s="60">
        <f t="shared" si="754"/>
        <v>78.496234235163001</v>
      </c>
      <c r="F207" s="60">
        <f t="shared" si="754"/>
        <v>0.02</v>
      </c>
      <c r="G207" s="60">
        <f t="shared" si="754"/>
        <v>0.02</v>
      </c>
      <c r="H207" s="60">
        <f t="shared" si="754"/>
        <v>0.02</v>
      </c>
      <c r="I207" s="60">
        <f t="shared" si="754"/>
        <v>310.49817710819332</v>
      </c>
      <c r="J207" s="60">
        <f t="shared" si="754"/>
        <v>2107.1017929043551</v>
      </c>
      <c r="K207" s="60">
        <f t="shared" si="754"/>
        <v>48.915718282479489</v>
      </c>
      <c r="L207" s="60">
        <f t="shared" si="754"/>
        <v>3204.9500835660774</v>
      </c>
      <c r="M207" s="60">
        <f t="shared" si="754"/>
        <v>3107.7341529729551</v>
      </c>
      <c r="N207" s="60">
        <f t="shared" si="754"/>
        <v>259.94678192605062</v>
      </c>
      <c r="O207" s="60">
        <f t="shared" si="754"/>
        <v>1233.6537062202271</v>
      </c>
      <c r="P207" s="60">
        <f t="shared" si="754"/>
        <v>4089.504978479963</v>
      </c>
      <c r="Q207" s="60">
        <f t="shared" si="754"/>
        <v>395.59141544239083</v>
      </c>
      <c r="R207" s="60">
        <f t="shared" si="754"/>
        <v>238.67711288806188</v>
      </c>
      <c r="S207" s="60">
        <f t="shared" si="754"/>
        <v>123.76652710411004</v>
      </c>
      <c r="T207" s="60">
        <f t="shared" si="754"/>
        <v>136.12168778015513</v>
      </c>
      <c r="U207" s="60">
        <f t="shared" si="754"/>
        <v>436.30466334042609</v>
      </c>
      <c r="V207" s="60">
        <f t="shared" si="754"/>
        <v>59.299772732345843</v>
      </c>
      <c r="W207" s="60">
        <f t="shared" si="754"/>
        <v>64.860606368380672</v>
      </c>
      <c r="X207" s="60">
        <f t="shared" si="754"/>
        <v>17301.258351669858</v>
      </c>
      <c r="Z207" s="19">
        <f t="shared" si="722"/>
        <v>1.7927279225291426</v>
      </c>
      <c r="AA207" s="19">
        <f t="shared" si="723"/>
        <v>3.2411684615564891</v>
      </c>
      <c r="AB207" s="19">
        <f t="shared" si="724"/>
        <v>0.88013430371621493</v>
      </c>
      <c r="AC207" s="19">
        <f t="shared" si="725"/>
        <v>3.2490608042116239E-5</v>
      </c>
      <c r="AD207" s="19">
        <f t="shared" si="726"/>
        <v>2.1447728654704358E-4</v>
      </c>
      <c r="AE207" s="19">
        <f t="shared" si="727"/>
        <v>2.2424879672048063E-4</v>
      </c>
      <c r="AF207" s="19">
        <f t="shared" si="728"/>
        <v>4.419667203343054</v>
      </c>
      <c r="AG207" s="19">
        <f t="shared" si="729"/>
        <v>12.394376460580885</v>
      </c>
      <c r="AH207" s="19">
        <f t="shared" si="730"/>
        <v>0.71813817150309267</v>
      </c>
      <c r="AI207" s="19">
        <f t="shared" si="731"/>
        <v>4.3187270461887932</v>
      </c>
      <c r="AJ207" s="19">
        <f t="shared" si="732"/>
        <v>6.3023447424611749</v>
      </c>
      <c r="AK207" s="19">
        <f t="shared" si="733"/>
        <v>2.2397437662918507</v>
      </c>
      <c r="AL207" s="19">
        <f t="shared" si="734"/>
        <v>11.802441579413083</v>
      </c>
      <c r="AM207" s="19">
        <f t="shared" si="735"/>
        <v>12.701187978751795</v>
      </c>
      <c r="AN207" s="19">
        <f t="shared" si="736"/>
        <v>1.4249159939597487</v>
      </c>
      <c r="AO207" s="19">
        <f t="shared" si="737"/>
        <v>0.83056589136133918</v>
      </c>
      <c r="AP207" s="19">
        <f t="shared" si="738"/>
        <v>6.1954260780647727</v>
      </c>
      <c r="AQ207" s="19">
        <f t="shared" si="739"/>
        <v>1.2181729196645135</v>
      </c>
      <c r="AR207" s="19">
        <f t="shared" si="740"/>
        <v>0.8819307481943417</v>
      </c>
      <c r="AS207" s="19">
        <f t="shared" si="741"/>
        <v>1.0587457000038367</v>
      </c>
      <c r="AT207" s="19">
        <f t="shared" si="742"/>
        <v>0.87325806528251293</v>
      </c>
      <c r="AU207" s="19">
        <f t="shared" si="718"/>
        <v>20.810516350515133</v>
      </c>
      <c r="AV207" s="19"/>
      <c r="AX207" s="19">
        <f t="shared" si="494"/>
        <v>1.2455083037715158</v>
      </c>
      <c r="AY207" s="19">
        <f t="shared" si="495"/>
        <v>1.1315989962215141</v>
      </c>
      <c r="AZ207" s="19">
        <f t="shared" si="496"/>
        <v>1.39203667606286</v>
      </c>
      <c r="BA207" s="19">
        <f t="shared" si="497"/>
        <v>1.0994658477302173</v>
      </c>
      <c r="BB207" s="19">
        <f t="shared" si="498"/>
        <v>0.90902134738009444</v>
      </c>
      <c r="BC207" s="19">
        <f t="shared" si="499"/>
        <v>0.94712473277686471</v>
      </c>
      <c r="BD207" s="19">
        <f t="shared" si="500"/>
        <v>1.0930340790885631</v>
      </c>
      <c r="BE207" s="19">
        <f t="shared" si="501"/>
        <v>1.0272538624894689</v>
      </c>
      <c r="BF207" s="19">
        <f t="shared" si="502"/>
        <v>1.111532930536425</v>
      </c>
      <c r="BG207" s="19">
        <f t="shared" si="503"/>
        <v>1.0649746145837562</v>
      </c>
      <c r="BH207" s="19">
        <f t="shared" si="504"/>
        <v>1.3405686016414904</v>
      </c>
      <c r="BI207" s="19">
        <f t="shared" si="505"/>
        <v>1.3311019975455627</v>
      </c>
      <c r="BJ207" s="19">
        <f t="shared" si="506"/>
        <v>1.2114596106681401</v>
      </c>
      <c r="BK207" s="19">
        <f t="shared" si="507"/>
        <v>1.1743990717520387</v>
      </c>
      <c r="BL207" s="19">
        <f t="shared" si="508"/>
        <v>1.1657544097285428</v>
      </c>
      <c r="BM207" s="19">
        <f t="shared" si="509"/>
        <v>1.1335495987294792</v>
      </c>
      <c r="BN207" s="19">
        <f t="shared" si="510"/>
        <v>1.730606676089216</v>
      </c>
      <c r="BO207" s="19">
        <f t="shared" si="511"/>
        <v>1.2025983804181311</v>
      </c>
      <c r="BP207" s="19">
        <f t="shared" si="512"/>
        <v>1.1939914725078875</v>
      </c>
      <c r="BQ207" s="19">
        <f t="shared" si="513"/>
        <v>1.2137491369974942</v>
      </c>
      <c r="BR207" s="19">
        <f t="shared" si="514"/>
        <v>1.2466083714829745</v>
      </c>
      <c r="BS207" s="19">
        <f t="shared" si="515"/>
        <v>1.4352682976714286</v>
      </c>
      <c r="BU207" s="16"/>
      <c r="BV207" s="9">
        <f t="shared" si="516"/>
        <v>0.88458305140349813</v>
      </c>
      <c r="BW207" s="9">
        <f t="shared" si="548"/>
        <v>1.4352682976714286</v>
      </c>
      <c r="BX207" s="9">
        <f t="shared" si="549"/>
        <v>1.2834281149403406</v>
      </c>
      <c r="BY207" s="9">
        <f t="shared" si="550"/>
        <v>0.95112406223900303</v>
      </c>
      <c r="BZ207" s="9">
        <f t="shared" si="551"/>
        <v>1.1757750158110409</v>
      </c>
      <c r="CA207" s="9">
        <f t="shared" si="517"/>
        <v>1.2696135807007285</v>
      </c>
      <c r="CB207" s="9">
        <f t="shared" si="552"/>
        <v>1.2696140103368965</v>
      </c>
      <c r="CC207" s="9"/>
      <c r="CD207" s="9">
        <f t="shared" si="553"/>
        <v>1.2206993622738029</v>
      </c>
      <c r="CE207" s="9">
        <f t="shared" si="554"/>
        <v>1.4352678119780082</v>
      </c>
      <c r="CG207" s="35"/>
      <c r="CH207">
        <f t="shared" si="555"/>
        <v>1978</v>
      </c>
      <c r="CI207" s="19">
        <f t="shared" si="556"/>
        <v>6.3783573667625534E-2</v>
      </c>
      <c r="CJ207" s="19">
        <f t="shared" si="652"/>
        <v>1.7469183313651666E-2</v>
      </c>
      <c r="CK207" s="19">
        <f t="shared" si="653"/>
        <v>4.5370245700993659E-3</v>
      </c>
      <c r="CL207" s="19">
        <f t="shared" si="654"/>
        <v>1.1559852811555564E-6</v>
      </c>
      <c r="CM207" s="19">
        <f t="shared" si="655"/>
        <v>1.1559852811555564E-6</v>
      </c>
      <c r="CN207" s="19">
        <f t="shared" si="656"/>
        <v>1.1559852811555564E-6</v>
      </c>
      <c r="CO207" s="19">
        <f t="shared" si="657"/>
        <v>1.7946566128135132E-2</v>
      </c>
      <c r="CP207" s="19">
        <f t="shared" si="658"/>
        <v>0.12178893292469591</v>
      </c>
      <c r="CQ207" s="19">
        <f t="shared" si="659"/>
        <v>2.8272925175849024E-3</v>
      </c>
      <c r="CR207" s="19">
        <f t="shared" si="660"/>
        <v>0.18524375617203281</v>
      </c>
      <c r="CS207" s="19">
        <f t="shared" si="661"/>
        <v>0.17962474692905833</v>
      </c>
      <c r="CT207" s="19">
        <f t="shared" si="662"/>
        <v>1.5024732689513388E-2</v>
      </c>
      <c r="CU207" s="19">
        <f t="shared" si="663"/>
        <v>7.1304276321679183E-2</v>
      </c>
      <c r="CV207" s="19">
        <f t="shared" si="664"/>
        <v>0.2363703781167604</v>
      </c>
      <c r="CW207" s="19">
        <f t="shared" si="665"/>
        <v>2.2864892680144834E-2</v>
      </c>
      <c r="CX207" s="19">
        <f t="shared" si="666"/>
        <v>1.3795361472365136E-2</v>
      </c>
      <c r="CY207" s="19">
        <f t="shared" si="650"/>
        <v>7.1536141816045725E-3</v>
      </c>
      <c r="CZ207" s="19">
        <f t="shared" si="667"/>
        <v>7.867733375995575E-3</v>
      </c>
      <c r="DA207" s="19">
        <f t="shared" si="668"/>
        <v>2.5218088446053142E-2</v>
      </c>
      <c r="DB207" s="19">
        <f t="shared" si="669"/>
        <v>3.4274832227230707E-3</v>
      </c>
      <c r="DC207" s="19">
        <f t="shared" si="670"/>
        <v>3.7488953144336206E-3</v>
      </c>
      <c r="DD207" s="19"/>
      <c r="DE207" s="19"/>
      <c r="DF207" s="19">
        <f t="shared" si="607"/>
        <v>6.3349295427367086E-2</v>
      </c>
      <c r="DG207" s="19">
        <f t="shared" si="674"/>
        <v>1.7706648727779911E-2</v>
      </c>
      <c r="DH207" s="19">
        <f t="shared" si="675"/>
        <v>4.5761547253591259E-3</v>
      </c>
      <c r="DI207" s="19">
        <f t="shared" si="676"/>
        <v>1.1636177531307799E-6</v>
      </c>
      <c r="DJ207" s="19">
        <f t="shared" si="677"/>
        <v>1.1636177531307799E-6</v>
      </c>
      <c r="DK207" s="19">
        <f t="shared" si="678"/>
        <v>1.1636177531307799E-6</v>
      </c>
      <c r="DL207" s="19">
        <f t="shared" si="679"/>
        <v>1.7380530674201377E-2</v>
      </c>
      <c r="DM207" s="19">
        <f t="shared" si="680"/>
        <v>0.12091413206488819</v>
      </c>
      <c r="DN207" s="19">
        <f t="shared" si="681"/>
        <v>2.8672345842915663E-3</v>
      </c>
      <c r="DO207" s="19">
        <f t="shared" si="682"/>
        <v>0.18673883928727777</v>
      </c>
      <c r="DP207" s="19">
        <f t="shared" si="683"/>
        <v>0.18434213157740884</v>
      </c>
      <c r="DQ207" s="19">
        <f t="shared" si="684"/>
        <v>1.543983612329896E-2</v>
      </c>
      <c r="DR207" s="19">
        <f t="shared" si="685"/>
        <v>7.1205988919853858E-2</v>
      </c>
      <c r="DS207" s="19">
        <f t="shared" si="686"/>
        <v>0.23212786043807482</v>
      </c>
      <c r="DT207" s="19">
        <f t="shared" si="687"/>
        <v>2.2667514121802814E-2</v>
      </c>
      <c r="DU207" s="19">
        <f t="shared" si="688"/>
        <v>1.3628266143069155E-2</v>
      </c>
      <c r="DV207" s="19">
        <f t="shared" si="671"/>
        <v>6.964582419292497E-3</v>
      </c>
      <c r="DW207" s="19">
        <f t="shared" si="689"/>
        <v>7.803170986755756E-3</v>
      </c>
      <c r="DX207" s="19">
        <f t="shared" si="690"/>
        <v>2.5096558798025543E-2</v>
      </c>
      <c r="DY207" s="19">
        <f t="shared" si="691"/>
        <v>3.3750443034286548E-3</v>
      </c>
      <c r="DZ207" s="19">
        <f t="shared" si="692"/>
        <v>3.7243054397733902E-3</v>
      </c>
      <c r="EA207" s="19">
        <f t="shared" si="579"/>
        <v>0.99991158561520854</v>
      </c>
      <c r="EB207" s="19"/>
      <c r="EC207" s="19">
        <f t="shared" si="608"/>
        <v>6.3354896911601052E-2</v>
      </c>
      <c r="ED207" s="19">
        <f t="shared" si="693"/>
        <v>1.770821438866084E-2</v>
      </c>
      <c r="EE207" s="19">
        <f t="shared" si="694"/>
        <v>4.5765593590393165E-3</v>
      </c>
      <c r="EF207" s="19">
        <f t="shared" si="695"/>
        <v>1.1637206427754799E-6</v>
      </c>
      <c r="EG207" s="19">
        <f t="shared" si="696"/>
        <v>1.1637206427754799E-6</v>
      </c>
      <c r="EH207" s="19">
        <f t="shared" si="697"/>
        <v>1.1637206427754799E-6</v>
      </c>
      <c r="EI207" s="19">
        <f t="shared" si="698"/>
        <v>1.7382067499005706E-2</v>
      </c>
      <c r="EJ207" s="19">
        <f t="shared" si="699"/>
        <v>0.12092482355876916</v>
      </c>
      <c r="EK207" s="19">
        <f t="shared" si="700"/>
        <v>2.8674881114888404E-3</v>
      </c>
      <c r="EL207" s="19">
        <f t="shared" si="701"/>
        <v>0.18675535114675593</v>
      </c>
      <c r="EM207" s="19">
        <f t="shared" si="702"/>
        <v>0.18435843151471232</v>
      </c>
      <c r="EN207" s="19">
        <f t="shared" si="703"/>
        <v>1.544120134761655E-2</v>
      </c>
      <c r="EO207" s="19">
        <f t="shared" si="704"/>
        <v>7.1212285110231477E-2</v>
      </c>
      <c r="EP207" s="19">
        <f t="shared" si="705"/>
        <v>0.23214838569477636</v>
      </c>
      <c r="EQ207" s="19">
        <f t="shared" si="706"/>
        <v>2.2669518433328616E-2</v>
      </c>
      <c r="ER207" s="19">
        <f t="shared" si="707"/>
        <v>1.3629471184378955E-2</v>
      </c>
      <c r="ES207" s="19">
        <f t="shared" si="672"/>
        <v>6.9651982430101031E-3</v>
      </c>
      <c r="ET207" s="19">
        <f t="shared" si="708"/>
        <v>7.8038609603215611E-3</v>
      </c>
      <c r="EU207" s="19">
        <f t="shared" si="709"/>
        <v>2.5098777891031796E-2</v>
      </c>
      <c r="EV207" s="19">
        <f t="shared" si="710"/>
        <v>3.3753427322797897E-3</v>
      </c>
      <c r="EW207" s="19">
        <f t="shared" si="711"/>
        <v>3.7246347510634784E-3</v>
      </c>
      <c r="EX207" s="19"/>
      <c r="EY207" s="19"/>
      <c r="EZ207" s="19">
        <f t="shared" si="609"/>
        <v>-1.4859537791455048E-3</v>
      </c>
      <c r="FA207" s="19">
        <f t="shared" si="633"/>
        <v>-2.2410012653574329E-3</v>
      </c>
      <c r="FB207" s="19">
        <f t="shared" si="634"/>
        <v>-1.9281738299460262E-2</v>
      </c>
      <c r="FC207" s="19">
        <f t="shared" si="635"/>
        <v>-2.8312689998719581E-2</v>
      </c>
      <c r="FD207" s="19">
        <f t="shared" si="636"/>
        <v>1.155483147783457E-2</v>
      </c>
      <c r="FE207" s="19">
        <f t="shared" si="637"/>
        <v>-1.5278280936355575E-2</v>
      </c>
      <c r="FF207" s="19">
        <f t="shared" si="638"/>
        <v>0.12404488163477122</v>
      </c>
      <c r="FG207" s="19">
        <f t="shared" si="639"/>
        <v>-1.9812798348997331E-2</v>
      </c>
      <c r="FH207" s="19">
        <f t="shared" si="640"/>
        <v>-7.521124082615574E-2</v>
      </c>
      <c r="FI207" s="19">
        <f t="shared" si="641"/>
        <v>-7.7268253774551198E-3</v>
      </c>
      <c r="FJ207" s="19">
        <f t="shared" si="642"/>
        <v>-7.727651705335728E-2</v>
      </c>
      <c r="FK207" s="19">
        <f t="shared" si="643"/>
        <v>-7.9633479326747927E-2</v>
      </c>
      <c r="FL207" s="19">
        <f t="shared" si="644"/>
        <v>-4.7062083207633401E-2</v>
      </c>
      <c r="FM207" s="19">
        <f t="shared" si="645"/>
        <v>-1.5737093180877307E-2</v>
      </c>
      <c r="FN207" s="19">
        <f t="shared" si="646"/>
        <v>-1.9376736414432737E-2</v>
      </c>
      <c r="FO207" s="19">
        <f t="shared" si="647"/>
        <v>-2.6737913821239377E-2</v>
      </c>
      <c r="FP207" s="19">
        <f t="shared" si="627"/>
        <v>-6.8559674653819278E-2</v>
      </c>
      <c r="FQ207" s="19">
        <f t="shared" si="628"/>
        <v>-2.0616127418966543E-2</v>
      </c>
      <c r="FR207" s="19">
        <f t="shared" si="629"/>
        <v>-4.3800065352375579E-2</v>
      </c>
      <c r="FS207" s="19">
        <f t="shared" si="630"/>
        <v>-3.2769884418531986E-2</v>
      </c>
      <c r="FT207" s="19">
        <f t="shared" si="631"/>
        <v>1.1758572802389533E-2</v>
      </c>
      <c r="FU207" s="19"/>
      <c r="FV207" s="16"/>
      <c r="FW207" s="19">
        <f t="shared" si="583"/>
        <v>0.97315714856996327</v>
      </c>
      <c r="FX207" s="19">
        <f t="shared" si="610"/>
        <v>0.80047101433647017</v>
      </c>
      <c r="FY207" s="19">
        <f t="shared" si="519"/>
        <v>1.1757750158110409</v>
      </c>
      <c r="FZ207" s="19"/>
      <c r="GA207" s="19">
        <f t="shared" si="584"/>
        <v>0.97854682337798859</v>
      </c>
      <c r="GB207" s="19">
        <f t="shared" si="611"/>
        <v>1.1408346213193727</v>
      </c>
      <c r="GC207" s="19">
        <f t="shared" si="520"/>
        <v>1.2834281149403406</v>
      </c>
      <c r="GD207" s="19"/>
      <c r="GE207" s="19">
        <f t="shared" si="585"/>
        <v>1.0066428293439884</v>
      </c>
      <c r="GF207" s="19">
        <f t="shared" si="612"/>
        <v>0.86136919219515717</v>
      </c>
      <c r="GG207" s="19">
        <f t="shared" si="521"/>
        <v>0.95112406223900303</v>
      </c>
      <c r="GI207" s="132">
        <f t="shared" si="719"/>
        <v>0.88458305140349813</v>
      </c>
      <c r="GJ207" s="19">
        <f t="shared" si="586"/>
        <v>1.2696135807007285</v>
      </c>
      <c r="GK207" s="19">
        <f t="shared" si="587"/>
        <v>1.2696140103368965</v>
      </c>
      <c r="GL207" s="3"/>
      <c r="GM207" s="3"/>
      <c r="GN207" s="8"/>
      <c r="GO207" s="5">
        <f t="shared" si="613"/>
        <v>29</v>
      </c>
      <c r="GP207" t="b">
        <f t="shared" si="588"/>
        <v>1</v>
      </c>
      <c r="GS207" s="11"/>
      <c r="GT207" s="11"/>
      <c r="GU207" s="34"/>
      <c r="GV207" s="30" t="e">
        <f t="shared" ca="1" si="522"/>
        <v>#REF!</v>
      </c>
      <c r="GW207" s="12">
        <f t="shared" ca="1" si="590"/>
        <v>1.3074060571457284</v>
      </c>
      <c r="GX207" s="19">
        <f t="shared" ca="1" si="591"/>
        <v>0.84484770398183306</v>
      </c>
      <c r="GY207" s="19">
        <f t="shared" ca="1" si="592"/>
        <v>1.1045544797914122</v>
      </c>
      <c r="GZ207" s="11" t="e">
        <f ca="1">IF(GP207,OFFSET(#REF!,$GP$253+$GO207,0),"")</f>
        <v>#REF!</v>
      </c>
      <c r="HA207" s="12">
        <f t="shared" ca="1" si="524"/>
        <v>2.1494740727071417</v>
      </c>
      <c r="HB207" s="12">
        <f t="shared" ca="1" si="525"/>
        <v>0.60824462771915366</v>
      </c>
      <c r="HC207" s="12">
        <f t="shared" ca="1" si="526"/>
        <v>0.84484770398183306</v>
      </c>
      <c r="HD207" s="12">
        <f t="shared" ca="1" si="527"/>
        <v>1.1045544797914122</v>
      </c>
      <c r="HE207" t="e">
        <f t="shared" ca="1" si="593"/>
        <v>#REF!</v>
      </c>
      <c r="HF207" s="12">
        <f t="shared" ca="1" si="528"/>
        <v>0.84484770398183306</v>
      </c>
      <c r="HG207" s="12">
        <f t="shared" ca="1" si="529"/>
        <v>0.90756949183432989</v>
      </c>
      <c r="HH207" s="12">
        <f t="shared" ca="1" si="530"/>
        <v>0.67019069414707055</v>
      </c>
      <c r="HJ207" s="17"/>
      <c r="HL207" s="18">
        <f t="shared" si="594"/>
        <v>1978</v>
      </c>
      <c r="HM207" s="9">
        <f t="shared" si="531"/>
        <v>0.62609023756657545</v>
      </c>
      <c r="HN207" s="9">
        <f t="shared" si="532"/>
        <v>1.6197185577536328</v>
      </c>
      <c r="HO207" s="9">
        <f t="shared" si="533"/>
        <v>1.3242362649558952</v>
      </c>
      <c r="HP207" s="9">
        <f t="shared" si="534"/>
        <v>1.0470156366287031</v>
      </c>
      <c r="HQ207" s="9">
        <f t="shared" si="535"/>
        <v>1.1682086934452527</v>
      </c>
      <c r="HR207" s="9">
        <f t="shared" si="595"/>
        <v>1.0140888569507718</v>
      </c>
      <c r="HS207" s="9">
        <f t="shared" si="536"/>
        <v>1.0140899766149627</v>
      </c>
      <c r="HT207" s="9"/>
      <c r="HU207" s="9">
        <f t="shared" si="537"/>
        <v>1.3864960759996126</v>
      </c>
      <c r="HV207" s="23">
        <f t="shared" si="596"/>
        <v>1.6197167694104773</v>
      </c>
      <c r="HX207" s="8"/>
      <c r="HY207" s="5">
        <f t="shared" si="614"/>
        <v>29</v>
      </c>
      <c r="HZ207" t="b">
        <f t="shared" si="597"/>
        <v>1</v>
      </c>
      <c r="IC207" s="11"/>
      <c r="ID207" s="11"/>
      <c r="IE207" s="11"/>
      <c r="IF207" t="e">
        <f t="shared" ca="1" si="599"/>
        <v>#REF!</v>
      </c>
      <c r="IG207" s="12">
        <f t="shared" ca="1" si="600"/>
        <v>0</v>
      </c>
      <c r="IH207" s="19">
        <f t="shared" ca="1" si="601"/>
        <v>0</v>
      </c>
      <c r="II207" s="19">
        <f t="shared" ca="1" si="602"/>
        <v>0</v>
      </c>
      <c r="IJ207" s="11" t="e">
        <f t="shared" ca="1" si="538"/>
        <v>#REF!</v>
      </c>
      <c r="IK207" s="12">
        <f t="shared" ca="1" si="539"/>
        <v>0</v>
      </c>
      <c r="IL207" s="12">
        <f t="shared" ca="1" si="540"/>
        <v>0</v>
      </c>
      <c r="IM207" s="12">
        <f t="shared" ca="1" si="541"/>
        <v>0</v>
      </c>
      <c r="IN207" s="12">
        <f t="shared" ca="1" si="542"/>
        <v>0</v>
      </c>
      <c r="IO207" t="e">
        <f t="shared" ca="1" si="603"/>
        <v>#REF!</v>
      </c>
      <c r="IP207" s="12">
        <f t="shared" ca="1" si="604"/>
        <v>0</v>
      </c>
      <c r="IQ207" s="12">
        <f t="shared" ca="1" si="543"/>
        <v>0</v>
      </c>
      <c r="IR207" s="12">
        <f t="shared" ca="1" si="544"/>
        <v>0</v>
      </c>
    </row>
    <row r="208" spans="1:252" x14ac:dyDescent="0.2">
      <c r="A208" t="s">
        <v>63</v>
      </c>
      <c r="B208" s="1">
        <f t="shared" si="605"/>
        <v>1979</v>
      </c>
      <c r="C208" s="60">
        <f t="shared" si="545"/>
        <v>1066.9487436960865</v>
      </c>
      <c r="D208" s="60">
        <f t="shared" ref="D208:X208" si="755">D288+D369</f>
        <v>289.42768456089448</v>
      </c>
      <c r="E208" s="60">
        <f t="shared" si="755"/>
        <v>69.842526544543745</v>
      </c>
      <c r="F208" s="60">
        <f t="shared" si="755"/>
        <v>0.02</v>
      </c>
      <c r="G208" s="60">
        <f t="shared" si="755"/>
        <v>0.02</v>
      </c>
      <c r="H208" s="60">
        <f t="shared" si="755"/>
        <v>0.02</v>
      </c>
      <c r="I208" s="60">
        <f t="shared" si="755"/>
        <v>307.93084273977263</v>
      </c>
      <c r="J208" s="60">
        <f t="shared" si="755"/>
        <v>2105.1104983517434</v>
      </c>
      <c r="K208" s="60">
        <f t="shared" si="755"/>
        <v>49.076682976839678</v>
      </c>
      <c r="L208" s="60">
        <f t="shared" si="755"/>
        <v>3160.8995015279279</v>
      </c>
      <c r="M208" s="60">
        <f t="shared" si="755"/>
        <v>3127.4572330990168</v>
      </c>
      <c r="N208" s="60">
        <f t="shared" si="755"/>
        <v>246.7651349586948</v>
      </c>
      <c r="O208" s="60">
        <f t="shared" si="755"/>
        <v>1223.2018853929067</v>
      </c>
      <c r="P208" s="60">
        <f t="shared" si="755"/>
        <v>4147.7544179725664</v>
      </c>
      <c r="Q208" s="60">
        <f t="shared" si="755"/>
        <v>387.85014831540099</v>
      </c>
      <c r="R208" s="60">
        <f t="shared" si="755"/>
        <v>240.38286864158584</v>
      </c>
      <c r="S208" s="60">
        <f t="shared" si="755"/>
        <v>124.91136664004576</v>
      </c>
      <c r="T208" s="60">
        <f t="shared" si="755"/>
        <v>138.22518835748065</v>
      </c>
      <c r="U208" s="60">
        <f t="shared" si="755"/>
        <v>418.76915224403899</v>
      </c>
      <c r="V208" s="60">
        <f t="shared" si="755"/>
        <v>56.439012052331933</v>
      </c>
      <c r="W208" s="60">
        <f t="shared" si="755"/>
        <v>62.691282378973526</v>
      </c>
      <c r="X208" s="60">
        <f t="shared" si="755"/>
        <v>17223.744170450853</v>
      </c>
      <c r="Z208" s="19">
        <f t="shared" si="722"/>
        <v>1.7378942309404473</v>
      </c>
      <c r="AA208" s="19">
        <f t="shared" si="723"/>
        <v>3.1148020391157103</v>
      </c>
      <c r="AB208" s="19">
        <f t="shared" si="724"/>
        <v>0.82712198065612996</v>
      </c>
      <c r="AC208" s="19">
        <f t="shared" si="725"/>
        <v>3.2576901959134328E-5</v>
      </c>
      <c r="AD208" s="19">
        <f t="shared" si="726"/>
        <v>2.1523870764756563E-4</v>
      </c>
      <c r="AE208" s="19">
        <f t="shared" si="727"/>
        <v>2.3685339622661362E-4</v>
      </c>
      <c r="AF208" s="19">
        <f t="shared" si="728"/>
        <v>4.436578680384188</v>
      </c>
      <c r="AG208" s="19">
        <f t="shared" si="729"/>
        <v>12.406434152868405</v>
      </c>
      <c r="AH208" s="19">
        <f t="shared" si="730"/>
        <v>0.70227031917953153</v>
      </c>
      <c r="AI208" s="19">
        <f t="shared" si="731"/>
        <v>3.9607835014132458</v>
      </c>
      <c r="AJ208" s="19">
        <f t="shared" si="732"/>
        <v>6.2755489002295333</v>
      </c>
      <c r="AK208" s="19">
        <f t="shared" si="733"/>
        <v>2.1655899135721781</v>
      </c>
      <c r="AL208" s="19">
        <f t="shared" si="734"/>
        <v>11.730067198979256</v>
      </c>
      <c r="AM208" s="19">
        <f t="shared" si="735"/>
        <v>12.542011971069922</v>
      </c>
      <c r="AN208" s="19">
        <f t="shared" si="736"/>
        <v>1.3343733810681615</v>
      </c>
      <c r="AO208" s="19">
        <f t="shared" si="737"/>
        <v>0.7960205740761197</v>
      </c>
      <c r="AP208" s="19">
        <f t="shared" si="738"/>
        <v>5.3875876128808127</v>
      </c>
      <c r="AQ208" s="19">
        <f t="shared" si="739"/>
        <v>1.1987081517303386</v>
      </c>
      <c r="AR208" s="19">
        <f t="shared" si="740"/>
        <v>0.85078347188717618</v>
      </c>
      <c r="AS208" s="19">
        <f t="shared" si="741"/>
        <v>1.0185342855385309</v>
      </c>
      <c r="AT208" s="19">
        <f t="shared" si="742"/>
        <v>0.84422804071534319</v>
      </c>
      <c r="AU208" s="19">
        <f t="shared" si="718"/>
        <v>20.363739352402447</v>
      </c>
      <c r="AV208" s="19"/>
      <c r="AX208" s="19">
        <f t="shared" si="494"/>
        <v>1.2074122729450332</v>
      </c>
      <c r="AY208" s="19">
        <f t="shared" si="495"/>
        <v>1.087480303075457</v>
      </c>
      <c r="AZ208" s="19">
        <f t="shared" si="496"/>
        <v>1.3081914064587279</v>
      </c>
      <c r="BA208" s="19">
        <f t="shared" si="497"/>
        <v>1.1023859905144111</v>
      </c>
      <c r="BB208" s="19">
        <f t="shared" si="498"/>
        <v>0.91224848646723677</v>
      </c>
      <c r="BC208" s="19">
        <f t="shared" si="499"/>
        <v>1.0003608174898904</v>
      </c>
      <c r="BD208" s="19">
        <f t="shared" si="500"/>
        <v>1.0972164801344384</v>
      </c>
      <c r="BE208" s="19">
        <f t="shared" si="501"/>
        <v>1.0282532117519718</v>
      </c>
      <c r="BF208" s="19">
        <f t="shared" si="502"/>
        <v>1.0869726981265382</v>
      </c>
      <c r="BG208" s="19">
        <f t="shared" si="503"/>
        <v>0.9767076820911168</v>
      </c>
      <c r="BH208" s="19">
        <f t="shared" si="504"/>
        <v>1.3348688714270736</v>
      </c>
      <c r="BI208" s="19">
        <f t="shared" si="505"/>
        <v>1.2870316253153165</v>
      </c>
      <c r="BJ208" s="19">
        <f t="shared" si="506"/>
        <v>1.2040307546850146</v>
      </c>
      <c r="BK208" s="19">
        <f t="shared" si="507"/>
        <v>1.1596810661623633</v>
      </c>
      <c r="BL208" s="19">
        <f t="shared" si="508"/>
        <v>1.0916795514953959</v>
      </c>
      <c r="BM208" s="19">
        <f t="shared" si="509"/>
        <v>1.0864024296078822</v>
      </c>
      <c r="BN208" s="19">
        <f t="shared" si="510"/>
        <v>1.5049481623029086</v>
      </c>
      <c r="BO208" s="19">
        <f t="shared" si="511"/>
        <v>1.1833824727132543</v>
      </c>
      <c r="BP208" s="19">
        <f t="shared" si="512"/>
        <v>1.1518231022829641</v>
      </c>
      <c r="BQ208" s="19">
        <f t="shared" si="513"/>
        <v>1.167650654987568</v>
      </c>
      <c r="BR208" s="19">
        <f t="shared" si="514"/>
        <v>1.205166931559849</v>
      </c>
      <c r="BS208" s="19">
        <f t="shared" si="515"/>
        <v>1.4044547969048284</v>
      </c>
      <c r="BU208" s="16"/>
      <c r="BV208" s="9">
        <f t="shared" si="516"/>
        <v>0.89994053843472555</v>
      </c>
      <c r="BW208" s="9">
        <f t="shared" si="548"/>
        <v>1.4044547969048284</v>
      </c>
      <c r="BX208" s="9">
        <f t="shared" si="549"/>
        <v>1.2423953169081585</v>
      </c>
      <c r="BY208" s="9">
        <f t="shared" si="550"/>
        <v>0.98854520604748441</v>
      </c>
      <c r="BZ208" s="9">
        <f t="shared" si="551"/>
        <v>1.1435398475993301</v>
      </c>
      <c r="CA208" s="9">
        <f t="shared" si="517"/>
        <v>1.2639254476264481</v>
      </c>
      <c r="CB208" s="9">
        <f t="shared" si="552"/>
        <v>1.2639258061337644</v>
      </c>
      <c r="CC208" s="9"/>
      <c r="CD208" s="9">
        <f t="shared" si="553"/>
        <v>1.2281639345454052</v>
      </c>
      <c r="CE208" s="9">
        <f t="shared" si="554"/>
        <v>1.4044543985370463</v>
      </c>
      <c r="CG208" s="35"/>
      <c r="CH208">
        <f t="shared" si="555"/>
        <v>1979</v>
      </c>
      <c r="CI208" s="19">
        <f t="shared" si="556"/>
        <v>6.1946388261302061E-2</v>
      </c>
      <c r="CJ208" s="19">
        <f t="shared" si="652"/>
        <v>1.6803993469517397E-2</v>
      </c>
      <c r="CK208" s="19">
        <f t="shared" si="653"/>
        <v>4.0550141626212698E-3</v>
      </c>
      <c r="CL208" s="19">
        <f t="shared" si="654"/>
        <v>1.1611877070440995E-6</v>
      </c>
      <c r="CM208" s="19">
        <f t="shared" si="655"/>
        <v>1.1611877070440995E-6</v>
      </c>
      <c r="CN208" s="19">
        <f t="shared" si="656"/>
        <v>1.1611877070440995E-6</v>
      </c>
      <c r="CO208" s="19">
        <f t="shared" si="657"/>
        <v>1.7878275460457688E-2</v>
      </c>
      <c r="CP208" s="19">
        <f t="shared" si="658"/>
        <v>0.12222142163277612</v>
      </c>
      <c r="CQ208" s="19">
        <f t="shared" si="659"/>
        <v>2.8493620487603328E-3</v>
      </c>
      <c r="CR208" s="19">
        <f t="shared" si="660"/>
        <v>0.18351988221880258</v>
      </c>
      <c r="CS208" s="19">
        <f t="shared" si="661"/>
        <v>0.18157824466903655</v>
      </c>
      <c r="CT208" s="19">
        <f t="shared" si="662"/>
        <v>1.4327032062055729E-2</v>
      </c>
      <c r="CU208" s="19">
        <f t="shared" si="663"/>
        <v>7.1018349627570435E-2</v>
      </c>
      <c r="CV208" s="19">
        <f t="shared" si="664"/>
        <v>0.24081607209937989</v>
      </c>
      <c r="CW208" s="19">
        <f t="shared" si="665"/>
        <v>2.2518341219953716E-2</v>
      </c>
      <c r="CX208" s="19">
        <f t="shared" si="666"/>
        <v>1.3956481602530301E-2</v>
      </c>
      <c r="CY208" s="19">
        <f t="shared" si="650"/>
        <v>7.2522771706249774E-3</v>
      </c>
      <c r="CZ208" s="19">
        <f t="shared" si="667"/>
        <v>8.0252694762280846E-3</v>
      </c>
      <c r="DA208" s="19">
        <f t="shared" si="668"/>
        <v>2.4313479583752851E-2</v>
      </c>
      <c r="DB208" s="19">
        <f t="shared" si="669"/>
        <v>3.2768143496440805E-3</v>
      </c>
      <c r="DC208" s="19">
        <f t="shared" si="670"/>
        <v>3.6398173218647211E-3</v>
      </c>
      <c r="DD208" s="19"/>
      <c r="DE208" s="19"/>
      <c r="DF208" s="19">
        <f t="shared" si="607"/>
        <v>6.2860506504061123E-2</v>
      </c>
      <c r="DG208" s="19">
        <f t="shared" si="674"/>
        <v>1.7134436456135077E-2</v>
      </c>
      <c r="DH208" s="19">
        <f t="shared" si="675"/>
        <v>4.2915088082421757E-3</v>
      </c>
      <c r="DI208" s="19">
        <f t="shared" si="676"/>
        <v>1.1585845473834819E-6</v>
      </c>
      <c r="DJ208" s="19">
        <f t="shared" si="677"/>
        <v>1.1585845473834819E-6</v>
      </c>
      <c r="DK208" s="19">
        <f t="shared" si="678"/>
        <v>1.1585845473834819E-6</v>
      </c>
      <c r="DL208" s="19">
        <f t="shared" si="679"/>
        <v>1.791239909790009E-2</v>
      </c>
      <c r="DM208" s="19">
        <f t="shared" si="680"/>
        <v>0.12200504952006307</v>
      </c>
      <c r="DN208" s="19">
        <f t="shared" si="681"/>
        <v>2.838312982902319E-3</v>
      </c>
      <c r="DO208" s="19">
        <f t="shared" si="682"/>
        <v>0.18438047607730884</v>
      </c>
      <c r="DP208" s="19">
        <f t="shared" si="683"/>
        <v>0.1805997349317629</v>
      </c>
      <c r="DQ208" s="19">
        <f t="shared" si="684"/>
        <v>1.4673117865499028E-2</v>
      </c>
      <c r="DR208" s="19">
        <f t="shared" si="685"/>
        <v>7.1161217236552568E-2</v>
      </c>
      <c r="DS208" s="19">
        <f t="shared" si="686"/>
        <v>0.23858632191804327</v>
      </c>
      <c r="DT208" s="19">
        <f t="shared" si="687"/>
        <v>2.2691175892226328E-2</v>
      </c>
      <c r="DU208" s="19">
        <f t="shared" si="688"/>
        <v>1.3875765632308959E-2</v>
      </c>
      <c r="DV208" s="19">
        <f t="shared" si="671"/>
        <v>7.2028330542838253E-3</v>
      </c>
      <c r="DW208" s="19">
        <f t="shared" si="689"/>
        <v>7.9462411619630347E-3</v>
      </c>
      <c r="DX208" s="19">
        <f t="shared" si="690"/>
        <v>2.4763030249223762E-2</v>
      </c>
      <c r="DY208" s="19">
        <f t="shared" si="691"/>
        <v>3.3515843679302669E-3</v>
      </c>
      <c r="DZ208" s="19">
        <f t="shared" si="692"/>
        <v>3.6940879200170556E-3</v>
      </c>
      <c r="EA208" s="19">
        <f t="shared" si="579"/>
        <v>0.99997127543006603</v>
      </c>
      <c r="EB208" s="19"/>
      <c r="EC208" s="19">
        <f t="shared" si="608"/>
        <v>6.2862312196944034E-2</v>
      </c>
      <c r="ED208" s="19">
        <f t="shared" si="693"/>
        <v>1.7134928649591385E-2</v>
      </c>
      <c r="EE208" s="19">
        <f t="shared" si="694"/>
        <v>4.2916320835280899E-3</v>
      </c>
      <c r="EF208" s="19">
        <f t="shared" si="695"/>
        <v>1.1586178281823142E-6</v>
      </c>
      <c r="EG208" s="19">
        <f t="shared" si="696"/>
        <v>1.1586178281823142E-6</v>
      </c>
      <c r="EH208" s="19">
        <f t="shared" si="697"/>
        <v>1.1586178281823142E-6</v>
      </c>
      <c r="EI208" s="19">
        <f t="shared" si="698"/>
        <v>1.7912913638640626E-2</v>
      </c>
      <c r="EJ208" s="19">
        <f t="shared" si="699"/>
        <v>0.12200855416330968</v>
      </c>
      <c r="EK208" s="19">
        <f t="shared" si="700"/>
        <v>2.8383945145640526E-3</v>
      </c>
      <c r="EL208" s="19">
        <f t="shared" si="701"/>
        <v>0.18438577247932525</v>
      </c>
      <c r="EM208" s="19">
        <f t="shared" si="702"/>
        <v>0.1806049227304963</v>
      </c>
      <c r="EN208" s="19">
        <f t="shared" si="703"/>
        <v>1.4673539356606456E-2</v>
      </c>
      <c r="EO208" s="19">
        <f t="shared" si="704"/>
        <v>7.1163261370630532E-2</v>
      </c>
      <c r="EP208" s="19">
        <f t="shared" si="705"/>
        <v>0.23859317540439595</v>
      </c>
      <c r="EQ208" s="19">
        <f t="shared" si="706"/>
        <v>2.2691827705218177E-2</v>
      </c>
      <c r="ER208" s="19">
        <f t="shared" si="707"/>
        <v>1.3876164219158486E-2</v>
      </c>
      <c r="ES208" s="19">
        <f t="shared" si="672"/>
        <v>7.2030399585088509E-3</v>
      </c>
      <c r="ET208" s="19">
        <f t="shared" si="708"/>
        <v>7.946469420879643E-3</v>
      </c>
      <c r="EU208" s="19">
        <f t="shared" si="709"/>
        <v>2.4763741577050517E-2</v>
      </c>
      <c r="EV208" s="19">
        <f t="shared" si="710"/>
        <v>3.351680643515308E-3</v>
      </c>
      <c r="EW208" s="19">
        <f t="shared" si="711"/>
        <v>3.6941940341519391E-3</v>
      </c>
      <c r="EX208" s="19"/>
      <c r="EY208" s="19"/>
      <c r="EZ208" s="19">
        <f t="shared" si="609"/>
        <v>-3.1064270616387869E-2</v>
      </c>
      <c r="FA208" s="19">
        <f t="shared" si="633"/>
        <v>-3.9768301699173968E-2</v>
      </c>
      <c r="FB208" s="19">
        <f t="shared" si="634"/>
        <v>-6.2122331769290801E-2</v>
      </c>
      <c r="FC208" s="19">
        <f t="shared" si="635"/>
        <v>2.6524441340860681E-3</v>
      </c>
      <c r="FD208" s="19">
        <f t="shared" si="636"/>
        <v>3.543837826311532E-3</v>
      </c>
      <c r="FE208" s="19">
        <f t="shared" si="637"/>
        <v>5.4685233282912978E-2</v>
      </c>
      <c r="FF208" s="19">
        <f t="shared" si="638"/>
        <v>3.819112029751178E-3</v>
      </c>
      <c r="FG208" s="19">
        <f t="shared" si="639"/>
        <v>9.7236283325491792E-4</v>
      </c>
      <c r="FH208" s="19">
        <f t="shared" si="640"/>
        <v>-2.2343589991806644E-2</v>
      </c>
      <c r="FI208" s="19">
        <f t="shared" si="641"/>
        <v>-8.6518834011490006E-2</v>
      </c>
      <c r="FJ208" s="19">
        <f t="shared" si="642"/>
        <v>-4.2607901658617067E-3</v>
      </c>
      <c r="FK208" s="19">
        <f t="shared" si="643"/>
        <v>-3.3668667535854672E-2</v>
      </c>
      <c r="FL208" s="19">
        <f t="shared" si="644"/>
        <v>-6.1510321153442696E-3</v>
      </c>
      <c r="FM208" s="19">
        <f t="shared" si="645"/>
        <v>-1.2611564124879951E-2</v>
      </c>
      <c r="FN208" s="19">
        <f t="shared" si="646"/>
        <v>-6.5651056192615784E-2</v>
      </c>
      <c r="FO208" s="19">
        <f t="shared" si="647"/>
        <v>-4.2482232954015792E-2</v>
      </c>
      <c r="FP208" s="19">
        <f t="shared" si="627"/>
        <v>-0.13971357290115644</v>
      </c>
      <c r="FQ208" s="19">
        <f t="shared" si="628"/>
        <v>-1.6107692695212488E-2</v>
      </c>
      <c r="FR208" s="19">
        <f t="shared" si="629"/>
        <v>-3.5955879555142269E-2</v>
      </c>
      <c r="FS208" s="19">
        <f t="shared" si="630"/>
        <v>-3.8720286691052729E-2</v>
      </c>
      <c r="FT208" s="19">
        <f t="shared" si="631"/>
        <v>-3.3808471059772881E-2</v>
      </c>
      <c r="FU208" s="19"/>
      <c r="FV208" s="16"/>
      <c r="FW208" s="19">
        <f t="shared" si="583"/>
        <v>0.97258389761796804</v>
      </c>
      <c r="FX208" s="19">
        <f t="shared" si="610"/>
        <v>0.77852521905357253</v>
      </c>
      <c r="FY208" s="19">
        <f t="shared" si="519"/>
        <v>1.1435398475993301</v>
      </c>
      <c r="FZ208" s="19"/>
      <c r="GA208" s="19">
        <f t="shared" si="584"/>
        <v>0.96802875240574771</v>
      </c>
      <c r="GB208" s="19">
        <f t="shared" si="611"/>
        <v>1.104360715177076</v>
      </c>
      <c r="GC208" s="19">
        <f t="shared" si="520"/>
        <v>1.2423953169081585</v>
      </c>
      <c r="GD208" s="19"/>
      <c r="GE208" s="19">
        <f t="shared" si="585"/>
        <v>1.0393441248036452</v>
      </c>
      <c r="GF208" s="19">
        <f t="shared" si="612"/>
        <v>0.89525900919489854</v>
      </c>
      <c r="GG208" s="19">
        <f t="shared" si="521"/>
        <v>0.98854520604748441</v>
      </c>
      <c r="GI208" s="132">
        <f t="shared" si="719"/>
        <v>0.89994053843472555</v>
      </c>
      <c r="GJ208" s="19">
        <f t="shared" si="586"/>
        <v>1.2639254476264481</v>
      </c>
      <c r="GK208" s="19">
        <f t="shared" si="587"/>
        <v>1.2639258061337644</v>
      </c>
      <c r="GL208" s="3"/>
      <c r="GM208" s="3"/>
      <c r="GN208" s="8"/>
      <c r="GO208" s="5">
        <f t="shared" si="613"/>
        <v>30</v>
      </c>
      <c r="GP208" t="b">
        <f t="shared" si="588"/>
        <v>1</v>
      </c>
      <c r="GS208" s="11"/>
      <c r="GT208" s="11"/>
      <c r="GU208" s="34"/>
      <c r="GV208" s="30" t="e">
        <f t="shared" ca="1" si="522"/>
        <v>#REF!</v>
      </c>
      <c r="GW208" s="12">
        <f t="shared" ca="1" si="590"/>
        <v>1.3025061951952879</v>
      </c>
      <c r="GX208" s="19">
        <f t="shared" ca="1" si="591"/>
        <v>0.8285531574450592</v>
      </c>
      <c r="GY208" s="19">
        <f t="shared" ca="1" si="592"/>
        <v>1.0791910739803121</v>
      </c>
      <c r="GZ208" s="11" t="e">
        <f ca="1">IF(GP208,OFFSET(#REF!,$GP$253+$GO208,0),"")</f>
        <v>#REF!</v>
      </c>
      <c r="HA208" s="12">
        <f t="shared" ca="1" si="524"/>
        <v>2.1679071579422198</v>
      </c>
      <c r="HB208" s="12">
        <f t="shared" ca="1" si="525"/>
        <v>0.60081271950392401</v>
      </c>
      <c r="HC208" s="12">
        <f t="shared" ca="1" si="526"/>
        <v>0.8285531574450592</v>
      </c>
      <c r="HD208" s="12">
        <f t="shared" ca="1" si="527"/>
        <v>1.0791910739803121</v>
      </c>
      <c r="HE208" t="e">
        <f t="shared" ca="1" si="593"/>
        <v>#REF!</v>
      </c>
      <c r="HF208" s="12">
        <f t="shared" ca="1" si="528"/>
        <v>0.8285531574450592</v>
      </c>
      <c r="HG208" s="12">
        <f t="shared" ca="1" si="529"/>
        <v>0.89714355730564121</v>
      </c>
      <c r="HH208" s="12">
        <f t="shared" ca="1" si="530"/>
        <v>0.66969518379903781</v>
      </c>
      <c r="HJ208" s="17"/>
      <c r="HL208" s="18">
        <f t="shared" si="594"/>
        <v>1979</v>
      </c>
      <c r="HM208" s="9">
        <f t="shared" si="531"/>
        <v>0.63695996052650683</v>
      </c>
      <c r="HN208" s="9">
        <f t="shared" si="532"/>
        <v>1.5849451296064421</v>
      </c>
      <c r="HO208" s="9">
        <f t="shared" si="533"/>
        <v>1.2818987794557024</v>
      </c>
      <c r="HP208" s="9">
        <f t="shared" si="534"/>
        <v>1.0882095505075908</v>
      </c>
      <c r="HQ208" s="9">
        <f t="shared" si="535"/>
        <v>1.1361809643021779</v>
      </c>
      <c r="HR208" s="9">
        <f t="shared" si="595"/>
        <v>1.0095455278188499</v>
      </c>
      <c r="HS208" s="9">
        <f t="shared" si="536"/>
        <v>1.0095465871907985</v>
      </c>
      <c r="HT208" s="9"/>
      <c r="HU208" s="9">
        <f t="shared" si="537"/>
        <v>1.3949744945877189</v>
      </c>
      <c r="HV208" s="23">
        <f t="shared" si="596"/>
        <v>1.5849434664376176</v>
      </c>
      <c r="HX208" s="8"/>
      <c r="HY208" s="5">
        <f t="shared" si="614"/>
        <v>30</v>
      </c>
      <c r="HZ208" t="b">
        <f t="shared" si="597"/>
        <v>1</v>
      </c>
      <c r="IC208" s="11"/>
      <c r="ID208" s="11"/>
      <c r="IE208" s="11"/>
      <c r="IF208" t="e">
        <f t="shared" ca="1" si="599"/>
        <v>#REF!</v>
      </c>
      <c r="IG208" s="12">
        <f t="shared" ca="1" si="600"/>
        <v>0</v>
      </c>
      <c r="IH208" s="19">
        <f t="shared" ca="1" si="601"/>
        <v>0</v>
      </c>
      <c r="II208" s="19">
        <f t="shared" ca="1" si="602"/>
        <v>0</v>
      </c>
      <c r="IJ208" s="11" t="e">
        <f t="shared" ca="1" si="538"/>
        <v>#REF!</v>
      </c>
      <c r="IK208" s="12">
        <f t="shared" ca="1" si="539"/>
        <v>0</v>
      </c>
      <c r="IL208" s="12">
        <f t="shared" ca="1" si="540"/>
        <v>0</v>
      </c>
      <c r="IM208" s="12">
        <f t="shared" ca="1" si="541"/>
        <v>0</v>
      </c>
      <c r="IN208" s="12">
        <f t="shared" ca="1" si="542"/>
        <v>0</v>
      </c>
      <c r="IO208" t="e">
        <f t="shared" ca="1" si="603"/>
        <v>#REF!</v>
      </c>
      <c r="IP208" s="12">
        <f t="shared" ca="1" si="604"/>
        <v>0</v>
      </c>
      <c r="IQ208" s="12">
        <f t="shared" ca="1" si="543"/>
        <v>0</v>
      </c>
      <c r="IR208" s="12">
        <f t="shared" ca="1" si="544"/>
        <v>0</v>
      </c>
    </row>
    <row r="209" spans="1:252" x14ac:dyDescent="0.2">
      <c r="A209" t="s">
        <v>63</v>
      </c>
      <c r="B209" s="1">
        <f t="shared" si="605"/>
        <v>1980</v>
      </c>
      <c r="C209" s="60">
        <f t="shared" si="545"/>
        <v>1067.5633884554206</v>
      </c>
      <c r="D209" s="60">
        <f t="shared" ref="D209:X209" si="756">D289+D370</f>
        <v>271.36902260214879</v>
      </c>
      <c r="E209" s="60">
        <f t="shared" si="756"/>
        <v>70.044358329174244</v>
      </c>
      <c r="F209" s="60">
        <f t="shared" si="756"/>
        <v>0.02</v>
      </c>
      <c r="G209" s="60">
        <f t="shared" si="756"/>
        <v>0.02</v>
      </c>
      <c r="H209" s="60">
        <f t="shared" si="756"/>
        <v>0.02</v>
      </c>
      <c r="I209" s="60">
        <f t="shared" si="756"/>
        <v>288.27369800930779</v>
      </c>
      <c r="J209" s="60">
        <f t="shared" si="756"/>
        <v>2065.469120292099</v>
      </c>
      <c r="K209" s="60">
        <f t="shared" si="756"/>
        <v>48.65728727417946</v>
      </c>
      <c r="L209" s="60">
        <f t="shared" si="756"/>
        <v>3041.7657679343861</v>
      </c>
      <c r="M209" s="60">
        <f t="shared" si="756"/>
        <v>2929.6249055428298</v>
      </c>
      <c r="N209" s="60">
        <f t="shared" si="756"/>
        <v>221.13282788529665</v>
      </c>
      <c r="O209" s="60">
        <f t="shared" si="756"/>
        <v>1089.1085367168464</v>
      </c>
      <c r="P209" s="60">
        <f t="shared" si="756"/>
        <v>3446.3675499694473</v>
      </c>
      <c r="Q209" s="60">
        <f t="shared" si="756"/>
        <v>366.78702973093368</v>
      </c>
      <c r="R209" s="60">
        <f t="shared" si="756"/>
        <v>227.64758493609588</v>
      </c>
      <c r="S209" s="60">
        <f t="shared" si="756"/>
        <v>129.41514708537042</v>
      </c>
      <c r="T209" s="60">
        <f t="shared" si="756"/>
        <v>127.11531835338417</v>
      </c>
      <c r="U209" s="60">
        <f t="shared" si="756"/>
        <v>374.92042900307558</v>
      </c>
      <c r="V209" s="60">
        <f t="shared" si="756"/>
        <v>52.445712373968043</v>
      </c>
      <c r="W209" s="60">
        <f t="shared" si="756"/>
        <v>60.537689550344354</v>
      </c>
      <c r="X209" s="60">
        <f t="shared" si="756"/>
        <v>15878.305374044307</v>
      </c>
      <c r="Z209" s="19">
        <f t="shared" si="722"/>
        <v>1.7154634505664001</v>
      </c>
      <c r="AA209" s="19">
        <f t="shared" si="723"/>
        <v>3.1232725639367001</v>
      </c>
      <c r="AB209" s="19">
        <f t="shared" si="724"/>
        <v>0.82155516678778095</v>
      </c>
      <c r="AC209" s="19">
        <f t="shared" si="725"/>
        <v>3.2137922096567559E-5</v>
      </c>
      <c r="AD209" s="19">
        <f t="shared" si="726"/>
        <v>2.3018637381582764E-4</v>
      </c>
      <c r="AE209" s="19">
        <f t="shared" si="727"/>
        <v>2.3458139567126112E-4</v>
      </c>
      <c r="AF209" s="19">
        <f t="shared" si="728"/>
        <v>4.2465155646264083</v>
      </c>
      <c r="AG209" s="19">
        <f t="shared" si="729"/>
        <v>12.5462568951826</v>
      </c>
      <c r="AH209" s="19">
        <f t="shared" si="730"/>
        <v>0.69206386291806843</v>
      </c>
      <c r="AI209" s="19">
        <f t="shared" si="731"/>
        <v>4.1892179379567933</v>
      </c>
      <c r="AJ209" s="19">
        <f t="shared" si="732"/>
        <v>6.4493337301684317</v>
      </c>
      <c r="AK209" s="19">
        <f t="shared" si="733"/>
        <v>2.1285488581621199</v>
      </c>
      <c r="AL209" s="19">
        <f t="shared" si="734"/>
        <v>11.592474953117677</v>
      </c>
      <c r="AM209" s="19">
        <f t="shared" si="735"/>
        <v>11.533252062848364</v>
      </c>
      <c r="AN209" s="19">
        <f t="shared" si="736"/>
        <v>1.3173161589401099</v>
      </c>
      <c r="AO209" s="19">
        <f t="shared" si="737"/>
        <v>0.79203961430573067</v>
      </c>
      <c r="AP209" s="19">
        <f t="shared" si="738"/>
        <v>4.9093213951310268</v>
      </c>
      <c r="AQ209" s="19">
        <f t="shared" si="739"/>
        <v>1.1788435559617996</v>
      </c>
      <c r="AR209" s="19">
        <f t="shared" si="740"/>
        <v>0.89151556525604325</v>
      </c>
      <c r="AS209" s="19">
        <f t="shared" si="741"/>
        <v>0.97403582186142745</v>
      </c>
      <c r="AT209" s="19">
        <f t="shared" si="742"/>
        <v>0.87002509299501651</v>
      </c>
      <c r="AU209" s="19">
        <f t="shared" si="718"/>
        <v>20.19129987473341</v>
      </c>
      <c r="AV209" s="19"/>
      <c r="AX209" s="19">
        <f t="shared" si="494"/>
        <v>1.1918283559072838</v>
      </c>
      <c r="AY209" s="19">
        <f t="shared" si="495"/>
        <v>1.090437643151603</v>
      </c>
      <c r="AZ209" s="19">
        <f t="shared" si="496"/>
        <v>1.2993868307924488</v>
      </c>
      <c r="BA209" s="19">
        <f t="shared" si="497"/>
        <v>1.0875311325779933</v>
      </c>
      <c r="BB209" s="19">
        <f t="shared" si="498"/>
        <v>0.97560133776079805</v>
      </c>
      <c r="BC209" s="19">
        <f t="shared" si="499"/>
        <v>0.99076492243793457</v>
      </c>
      <c r="BD209" s="19">
        <f t="shared" si="500"/>
        <v>1.0502117050817221</v>
      </c>
      <c r="BE209" s="19">
        <f t="shared" si="501"/>
        <v>1.0398418102234592</v>
      </c>
      <c r="BF209" s="19">
        <f t="shared" si="502"/>
        <v>1.0711751640462222</v>
      </c>
      <c r="BG209" s="19">
        <f t="shared" si="503"/>
        <v>1.0330383724574621</v>
      </c>
      <c r="BH209" s="19">
        <f t="shared" si="504"/>
        <v>1.3718345557838949</v>
      </c>
      <c r="BI209" s="19">
        <f t="shared" si="505"/>
        <v>1.2650177576624309</v>
      </c>
      <c r="BJ209" s="19">
        <f t="shared" si="506"/>
        <v>1.1899076219856608</v>
      </c>
      <c r="BK209" s="19">
        <f t="shared" si="507"/>
        <v>1.0664073738260269</v>
      </c>
      <c r="BL209" s="19">
        <f t="shared" si="508"/>
        <v>1.0777246713496285</v>
      </c>
      <c r="BM209" s="19">
        <f t="shared" si="509"/>
        <v>1.0809692479696544</v>
      </c>
      <c r="BN209" s="19">
        <f t="shared" si="510"/>
        <v>1.3713511023176077</v>
      </c>
      <c r="BO209" s="19">
        <f t="shared" si="511"/>
        <v>1.1637718490380169</v>
      </c>
      <c r="BP209" s="19">
        <f t="shared" si="512"/>
        <v>1.2069677632888252</v>
      </c>
      <c r="BQ209" s="19">
        <f t="shared" si="513"/>
        <v>1.1166374873443816</v>
      </c>
      <c r="BR209" s="19">
        <f t="shared" si="514"/>
        <v>1.2419931832830675</v>
      </c>
      <c r="BS209" s="19">
        <f t="shared" si="515"/>
        <v>1.3925619196980952</v>
      </c>
      <c r="BU209" s="16"/>
      <c r="BV209" s="9">
        <f t="shared" si="516"/>
        <v>0.83672674335158193</v>
      </c>
      <c r="BW209" s="9">
        <f t="shared" si="548"/>
        <v>1.3925619196980952</v>
      </c>
      <c r="BX209" s="9">
        <f t="shared" si="549"/>
        <v>1.3642529941764006</v>
      </c>
      <c r="BY209" s="9">
        <f t="shared" si="550"/>
        <v>0.89718784122195017</v>
      </c>
      <c r="BZ209" s="9">
        <f t="shared" si="551"/>
        <v>1.1377214753980678</v>
      </c>
      <c r="CA209" s="9">
        <f t="shared" si="517"/>
        <v>1.1651930911014559</v>
      </c>
      <c r="CB209" s="9">
        <f t="shared" si="552"/>
        <v>1.1651937999844144</v>
      </c>
      <c r="CC209" s="9"/>
      <c r="CD209" s="9">
        <f t="shared" si="553"/>
        <v>1.2239911987257066</v>
      </c>
      <c r="CE209" s="9">
        <f t="shared" si="554"/>
        <v>1.3925610724884605</v>
      </c>
      <c r="CG209" s="35"/>
      <c r="CH209">
        <f t="shared" si="555"/>
        <v>1980</v>
      </c>
      <c r="CI209" s="19">
        <f t="shared" si="556"/>
        <v>6.723408848154086E-2</v>
      </c>
      <c r="CJ209" s="19">
        <f t="shared" si="652"/>
        <v>1.709055319251801E-2</v>
      </c>
      <c r="CK209" s="19">
        <f t="shared" si="653"/>
        <v>4.4113245512756817E-3</v>
      </c>
      <c r="CL209" s="19">
        <f t="shared" si="654"/>
        <v>1.2595802592821573E-6</v>
      </c>
      <c r="CM209" s="19">
        <f t="shared" si="655"/>
        <v>1.2595802592821573E-6</v>
      </c>
      <c r="CN209" s="19">
        <f t="shared" si="656"/>
        <v>1.2595802592821573E-6</v>
      </c>
      <c r="CO209" s="19">
        <f t="shared" si="657"/>
        <v>1.8155192964139512E-2</v>
      </c>
      <c r="CP209" s="19">
        <f t="shared" si="658"/>
        <v>0.13008120650384059</v>
      </c>
      <c r="CQ209" s="19">
        <f t="shared" si="659"/>
        <v>3.0643879260388689E-3</v>
      </c>
      <c r="CR209" s="19">
        <f t="shared" si="660"/>
        <v>0.19156740573251924</v>
      </c>
      <c r="CS209" s="19">
        <f t="shared" si="661"/>
        <v>0.18450488490615516</v>
      </c>
      <c r="CT209" s="19">
        <f t="shared" si="662"/>
        <v>1.3926727234177932E-2</v>
      </c>
      <c r="CU209" s="19">
        <f t="shared" si="663"/>
        <v>6.8590980653210815E-2</v>
      </c>
      <c r="CV209" s="19">
        <f t="shared" si="664"/>
        <v>0.2170488266086065</v>
      </c>
      <c r="CW209" s="19">
        <f t="shared" si="665"/>
        <v>2.3099885100491092E-2</v>
      </c>
      <c r="CX209" s="19">
        <f t="shared" si="666"/>
        <v>1.4337020202938229E-2</v>
      </c>
      <c r="CY209" s="19">
        <f t="shared" si="650"/>
        <v>8.1504382260414697E-3</v>
      </c>
      <c r="CZ209" s="19">
        <f t="shared" si="667"/>
        <v>8.0055972825144803E-3</v>
      </c>
      <c r="DA209" s="19">
        <f t="shared" si="668"/>
        <v>2.3612118558693579E-2</v>
      </c>
      <c r="DB209" s="19">
        <f t="shared" si="669"/>
        <v>3.3029791995120056E-3</v>
      </c>
      <c r="DC209" s="19">
        <f t="shared" si="670"/>
        <v>3.8126039350082743E-3</v>
      </c>
      <c r="DD209" s="19"/>
      <c r="DE209" s="19"/>
      <c r="DF209" s="19">
        <f t="shared" si="607"/>
        <v>6.4554148969477643E-2</v>
      </c>
      <c r="DG209" s="19">
        <f t="shared" si="674"/>
        <v>1.6946869539217462E-2</v>
      </c>
      <c r="DH209" s="19">
        <f t="shared" si="675"/>
        <v>4.2306689232277078E-3</v>
      </c>
      <c r="DI209" s="19">
        <f t="shared" si="676"/>
        <v>1.2097171587579967E-6</v>
      </c>
      <c r="DJ209" s="19">
        <f t="shared" si="677"/>
        <v>1.2097171587579967E-6</v>
      </c>
      <c r="DK209" s="19">
        <f t="shared" si="678"/>
        <v>1.2097171587579967E-6</v>
      </c>
      <c r="DL209" s="19">
        <f t="shared" si="679"/>
        <v>1.8016379521160437E-2</v>
      </c>
      <c r="DM209" s="19">
        <f t="shared" si="680"/>
        <v>0.12611049522188375</v>
      </c>
      <c r="DN209" s="19">
        <f t="shared" si="681"/>
        <v>2.9555714591793557E-3</v>
      </c>
      <c r="DO209" s="19">
        <f t="shared" si="682"/>
        <v>0.18751486374750073</v>
      </c>
      <c r="DP209" s="19">
        <f t="shared" si="683"/>
        <v>0.18303766523201839</v>
      </c>
      <c r="DQ209" s="19">
        <f t="shared" si="684"/>
        <v>1.4125934331233998E-2</v>
      </c>
      <c r="DR209" s="19">
        <f t="shared" si="685"/>
        <v>6.9797630515998105E-2</v>
      </c>
      <c r="DS209" s="19">
        <f t="shared" si="686"/>
        <v>0.22872667962267579</v>
      </c>
      <c r="DT209" s="19">
        <f t="shared" si="687"/>
        <v>2.2807877513969635E-2</v>
      </c>
      <c r="DU209" s="19">
        <f t="shared" si="688"/>
        <v>1.4145897841058141E-2</v>
      </c>
      <c r="DV209" s="19">
        <f t="shared" si="671"/>
        <v>7.6926208617093877E-3</v>
      </c>
      <c r="DW209" s="19">
        <f t="shared" si="689"/>
        <v>8.0154293559315856E-3</v>
      </c>
      <c r="DX209" s="19">
        <f t="shared" si="690"/>
        <v>2.396108831050656E-2</v>
      </c>
      <c r="DY209" s="19">
        <f t="shared" si="691"/>
        <v>3.2898794335512915E-3</v>
      </c>
      <c r="DZ209" s="19">
        <f t="shared" si="692"/>
        <v>3.7255428478238312E-3</v>
      </c>
      <c r="EA209" s="19">
        <f t="shared" si="579"/>
        <v>0.99965887239959994</v>
      </c>
      <c r="EB209" s="19"/>
      <c r="EC209" s="19">
        <f t="shared" si="608"/>
        <v>6.4576177686014674E-2</v>
      </c>
      <c r="ED209" s="19">
        <f t="shared" si="693"/>
        <v>1.6952652556904615E-2</v>
      </c>
      <c r="EE209" s="19">
        <f t="shared" si="694"/>
        <v>4.2321126136482248E-3</v>
      </c>
      <c r="EF209" s="19">
        <f t="shared" si="695"/>
        <v>1.2101299674899787E-6</v>
      </c>
      <c r="EG209" s="19">
        <f t="shared" si="696"/>
        <v>1.2101299674899787E-6</v>
      </c>
      <c r="EH209" s="19">
        <f t="shared" si="697"/>
        <v>1.2101299674899787E-6</v>
      </c>
      <c r="EI209" s="19">
        <f t="shared" si="698"/>
        <v>1.8022527502720584E-2</v>
      </c>
      <c r="EJ209" s="19">
        <f t="shared" si="699"/>
        <v>0.12615352967274301</v>
      </c>
      <c r="EK209" s="19">
        <f t="shared" si="700"/>
        <v>2.9565800302304591E-3</v>
      </c>
      <c r="EL209" s="19">
        <f t="shared" si="701"/>
        <v>0.18757885207119357</v>
      </c>
      <c r="EM209" s="19">
        <f t="shared" si="702"/>
        <v>0.18310012573854453</v>
      </c>
      <c r="EN209" s="19">
        <f t="shared" si="703"/>
        <v>1.4130754721684048E-2</v>
      </c>
      <c r="EO209" s="19">
        <f t="shared" si="704"/>
        <v>6.9821448539194739E-2</v>
      </c>
      <c r="EP209" s="19">
        <f t="shared" si="705"/>
        <v>0.228804731231601</v>
      </c>
      <c r="EQ209" s="19">
        <f t="shared" si="706"/>
        <v>2.281566056550989E-2</v>
      </c>
      <c r="ER209" s="19">
        <f t="shared" si="707"/>
        <v>1.41507250439363E-2</v>
      </c>
      <c r="ES209" s="19">
        <f t="shared" si="672"/>
        <v>7.6952459224854134E-3</v>
      </c>
      <c r="ET209" s="19">
        <f t="shared" si="708"/>
        <v>8.018164573172044E-3</v>
      </c>
      <c r="EU209" s="19">
        <f t="shared" si="709"/>
        <v>2.3969264888321268E-2</v>
      </c>
      <c r="EV209" s="19">
        <f t="shared" si="710"/>
        <v>3.2910020851955259E-3</v>
      </c>
      <c r="EW209" s="19">
        <f t="shared" si="711"/>
        <v>3.7268141669977561E-3</v>
      </c>
      <c r="EX209" s="19"/>
      <c r="EY209" s="19"/>
      <c r="EZ209" s="19">
        <f t="shared" si="609"/>
        <v>-1.2990890547407664E-2</v>
      </c>
      <c r="FA209" s="19">
        <f t="shared" si="633"/>
        <v>2.7157514348750546E-3</v>
      </c>
      <c r="FB209" s="19">
        <f t="shared" si="634"/>
        <v>-6.7530929664851094E-3</v>
      </c>
      <c r="FC209" s="19">
        <f t="shared" si="635"/>
        <v>-1.3566801798568675E-2</v>
      </c>
      <c r="FD209" s="19">
        <f t="shared" si="636"/>
        <v>6.7141621364770157E-2</v>
      </c>
      <c r="FE209" s="19">
        <f t="shared" si="637"/>
        <v>-9.638737676726369E-3</v>
      </c>
      <c r="FF209" s="19">
        <f t="shared" si="638"/>
        <v>-4.3784732408654929E-2</v>
      </c>
      <c r="FG209" s="19">
        <f t="shared" si="639"/>
        <v>1.1207144393436822E-2</v>
      </c>
      <c r="FH209" s="19">
        <f t="shared" si="640"/>
        <v>-1.4640161148376248E-2</v>
      </c>
      <c r="FI209" s="19">
        <f t="shared" si="641"/>
        <v>5.6072207272392663E-2</v>
      </c>
      <c r="FJ209" s="19">
        <f t="shared" si="642"/>
        <v>2.7315872491433552E-2</v>
      </c>
      <c r="FK209" s="19">
        <f t="shared" si="643"/>
        <v>-1.7252341447887554E-2</v>
      </c>
      <c r="FL209" s="19">
        <f t="shared" si="644"/>
        <v>-1.1799214792005608E-2</v>
      </c>
      <c r="FM209" s="19">
        <f t="shared" si="645"/>
        <v>-8.3849619802019007E-2</v>
      </c>
      <c r="FN209" s="19">
        <f t="shared" si="646"/>
        <v>-1.2865350292383069E-2</v>
      </c>
      <c r="FO209" s="19">
        <f t="shared" si="647"/>
        <v>-5.0136237133001863E-3</v>
      </c>
      <c r="FP209" s="19">
        <f t="shared" si="627"/>
        <v>-9.296199402552531E-2</v>
      </c>
      <c r="FQ209" s="19">
        <f t="shared" si="628"/>
        <v>-1.6710516077099179E-2</v>
      </c>
      <c r="FR209" s="19">
        <f t="shared" si="629"/>
        <v>4.6765240193592503E-2</v>
      </c>
      <c r="FS209" s="19">
        <f t="shared" si="630"/>
        <v>-4.4671816819383071E-2</v>
      </c>
      <c r="FT209" s="19">
        <f t="shared" si="631"/>
        <v>3.0099405233577591E-2</v>
      </c>
      <c r="FU209" s="19"/>
      <c r="FV209" s="16"/>
      <c r="FW209" s="19">
        <f t="shared" si="583"/>
        <v>0.99491196374706403</v>
      </c>
      <c r="FX209" s="19">
        <f t="shared" si="610"/>
        <v>0.77456405451520305</v>
      </c>
      <c r="FY209" s="19">
        <f t="shared" si="519"/>
        <v>1.1377214753980678</v>
      </c>
      <c r="FZ209" s="19"/>
      <c r="GA209" s="19">
        <f t="shared" si="584"/>
        <v>1.0980828530257976</v>
      </c>
      <c r="GB209" s="19">
        <f t="shared" si="611"/>
        <v>1.2126795648912538</v>
      </c>
      <c r="GC209" s="19">
        <f t="shared" si="520"/>
        <v>1.3642529941764006</v>
      </c>
      <c r="GD209" s="19"/>
      <c r="GE209" s="19">
        <f t="shared" si="585"/>
        <v>0.907584029271853</v>
      </c>
      <c r="GF209" s="19">
        <f t="shared" si="612"/>
        <v>0.81252277880703294</v>
      </c>
      <c r="GG209" s="19">
        <f t="shared" si="521"/>
        <v>0.89718784122195017</v>
      </c>
      <c r="GI209" s="132">
        <f t="shared" si="719"/>
        <v>0.83672674335158193</v>
      </c>
      <c r="GJ209" s="19">
        <f t="shared" si="586"/>
        <v>1.1651930911014559</v>
      </c>
      <c r="GK209" s="19">
        <f t="shared" si="587"/>
        <v>1.1651937999844144</v>
      </c>
      <c r="GL209" s="3"/>
      <c r="GM209" s="3"/>
      <c r="GN209" s="8"/>
      <c r="GU209" s="3"/>
      <c r="GV209" s="30"/>
      <c r="GW209" s="12" t="str">
        <f t="shared" si="590"/>
        <v/>
      </c>
      <c r="GX209" s="19" t="str">
        <f t="shared" ca="1" si="591"/>
        <v/>
      </c>
      <c r="GY209" s="19" t="str">
        <f t="shared" ca="1" si="592"/>
        <v/>
      </c>
      <c r="GZ209" s="11" t="str">
        <f ca="1">IF(GP209,OFFSET(#REF!,$GP$253+$GO209,0),"")</f>
        <v/>
      </c>
      <c r="HA209" s="12" t="str">
        <f t="shared" ca="1" si="524"/>
        <v/>
      </c>
      <c r="HB209" s="12" t="str">
        <f t="shared" ca="1" si="525"/>
        <v/>
      </c>
      <c r="HC209" s="12" t="str">
        <f t="shared" ca="1" si="526"/>
        <v/>
      </c>
      <c r="HD209" s="12" t="str">
        <f t="shared" ca="1" si="527"/>
        <v/>
      </c>
      <c r="HE209" t="str">
        <f t="shared" ca="1" si="593"/>
        <v/>
      </c>
      <c r="HF209" s="12" t="str">
        <f t="shared" ca="1" si="528"/>
        <v/>
      </c>
      <c r="HG209" s="12" t="str">
        <f t="shared" ca="1" si="529"/>
        <v/>
      </c>
      <c r="HH209" s="12" t="str">
        <f t="shared" ca="1" si="530"/>
        <v/>
      </c>
      <c r="HJ209" s="17"/>
      <c r="HL209" s="18">
        <f t="shared" si="594"/>
        <v>1980</v>
      </c>
      <c r="HM209" s="9">
        <f t="shared" si="531"/>
        <v>0.59221849739503984</v>
      </c>
      <c r="HN209" s="9">
        <f t="shared" si="532"/>
        <v>1.5715238661757069</v>
      </c>
      <c r="HO209" s="9">
        <f t="shared" si="533"/>
        <v>1.4076310690350053</v>
      </c>
      <c r="HP209" s="9">
        <f t="shared" si="534"/>
        <v>0.98764160854179139</v>
      </c>
      <c r="HQ209" s="9">
        <f t="shared" si="535"/>
        <v>1.1304000343659126</v>
      </c>
      <c r="HR209" s="9">
        <f t="shared" si="595"/>
        <v>0.93068422380127247</v>
      </c>
      <c r="HS209" s="9">
        <f t="shared" si="536"/>
        <v>0.93068550264702088</v>
      </c>
      <c r="HT209" s="9"/>
      <c r="HU209" s="9">
        <f t="shared" si="537"/>
        <v>1.390235013255134</v>
      </c>
      <c r="HV209" s="23">
        <f t="shared" si="596"/>
        <v>1.5715217067602985</v>
      </c>
      <c r="HX209" s="8"/>
      <c r="HY209" s="5">
        <f t="shared" si="614"/>
        <v>31</v>
      </c>
      <c r="HZ209" t="b">
        <f t="shared" si="597"/>
        <v>1</v>
      </c>
      <c r="IC209" s="11"/>
      <c r="ID209" s="11"/>
      <c r="IE209" s="11"/>
      <c r="IF209">
        <f t="shared" si="599"/>
        <v>0</v>
      </c>
      <c r="IG209" s="12" t="str">
        <f t="shared" si="600"/>
        <v/>
      </c>
      <c r="IH209" s="19" t="str">
        <f t="shared" ca="1" si="601"/>
        <v/>
      </c>
      <c r="II209" s="19" t="str">
        <f t="shared" ca="1" si="602"/>
        <v/>
      </c>
      <c r="IJ209" s="11"/>
      <c r="IK209" s="12" t="str">
        <f t="shared" ca="1" si="539"/>
        <v/>
      </c>
      <c r="IL209" s="12" t="str">
        <f t="shared" ca="1" si="540"/>
        <v/>
      </c>
      <c r="IM209" s="12" t="str">
        <f t="shared" ca="1" si="541"/>
        <v/>
      </c>
      <c r="IN209" s="12" t="str">
        <f t="shared" ca="1" si="542"/>
        <v/>
      </c>
      <c r="IO209">
        <f t="shared" si="603"/>
        <v>0</v>
      </c>
      <c r="IP209" s="12" t="str">
        <f t="shared" ca="1" si="604"/>
        <v/>
      </c>
      <c r="IQ209" s="12" t="str">
        <f t="shared" ca="1" si="543"/>
        <v/>
      </c>
      <c r="IR209" s="12" t="str">
        <f t="shared" ca="1" si="544"/>
        <v/>
      </c>
    </row>
    <row r="210" spans="1:252" x14ac:dyDescent="0.2">
      <c r="A210" t="s">
        <v>63</v>
      </c>
      <c r="B210" s="1">
        <f t="shared" si="605"/>
        <v>1981</v>
      </c>
      <c r="C210" s="60">
        <f t="shared" si="545"/>
        <v>1018.1585084844364</v>
      </c>
      <c r="D210" s="60">
        <f t="shared" ref="D210:X210" si="757">D290+D371</f>
        <v>266.67188471224097</v>
      </c>
      <c r="E210" s="60">
        <f t="shared" si="757"/>
        <v>69.686862395303621</v>
      </c>
      <c r="F210" s="60">
        <f t="shared" si="757"/>
        <v>0.02</v>
      </c>
      <c r="G210" s="60">
        <f t="shared" si="757"/>
        <v>0.02</v>
      </c>
      <c r="H210" s="60">
        <f t="shared" si="757"/>
        <v>0.02</v>
      </c>
      <c r="I210" s="60">
        <f t="shared" si="757"/>
        <v>285.74972822616053</v>
      </c>
      <c r="J210" s="60">
        <f t="shared" si="757"/>
        <v>2116.8917535042738</v>
      </c>
      <c r="K210" s="60">
        <f t="shared" si="757"/>
        <v>50.521217508564916</v>
      </c>
      <c r="L210" s="60">
        <f t="shared" si="757"/>
        <v>2573.7744256210417</v>
      </c>
      <c r="M210" s="60">
        <f t="shared" si="757"/>
        <v>2855.3622097875459</v>
      </c>
      <c r="N210" s="60">
        <f t="shared" si="757"/>
        <v>219.75307266796659</v>
      </c>
      <c r="O210" s="60">
        <f t="shared" si="757"/>
        <v>1042.3273579979377</v>
      </c>
      <c r="P210" s="60">
        <f t="shared" si="757"/>
        <v>3429.0440860543572</v>
      </c>
      <c r="Q210" s="60">
        <f t="shared" si="757"/>
        <v>356.38118416503409</v>
      </c>
      <c r="R210" s="60">
        <f t="shared" si="757"/>
        <v>220.45585405491261</v>
      </c>
      <c r="S210" s="60">
        <f t="shared" si="757"/>
        <v>132.14914794880872</v>
      </c>
      <c r="T210" s="60">
        <f t="shared" si="757"/>
        <v>122.58953904071578</v>
      </c>
      <c r="U210" s="60">
        <f t="shared" si="757"/>
        <v>361.75336140871644</v>
      </c>
      <c r="V210" s="60">
        <f t="shared" si="757"/>
        <v>50.405242545305413</v>
      </c>
      <c r="W210" s="60">
        <f t="shared" si="757"/>
        <v>58.04721622487741</v>
      </c>
      <c r="X210" s="60">
        <f t="shared" si="757"/>
        <v>15229.782652348198</v>
      </c>
      <c r="Z210" s="19">
        <f t="shared" si="722"/>
        <v>1.6059720687831383</v>
      </c>
      <c r="AA210" s="19">
        <f t="shared" si="723"/>
        <v>3.1762119562772608</v>
      </c>
      <c r="AB210" s="19">
        <f t="shared" si="724"/>
        <v>0.81567182264569305</v>
      </c>
      <c r="AC210" s="19">
        <f t="shared" si="725"/>
        <v>3.1546602133172417E-5</v>
      </c>
      <c r="AD210" s="19">
        <f t="shared" si="726"/>
        <v>2.3821123548173313E-4</v>
      </c>
      <c r="AE210" s="19">
        <f t="shared" si="727"/>
        <v>2.3409629723856337E-4</v>
      </c>
      <c r="AF210" s="19">
        <f t="shared" si="728"/>
        <v>4.2544375445109948</v>
      </c>
      <c r="AG210" s="19">
        <f t="shared" si="729"/>
        <v>12.777766400999313</v>
      </c>
      <c r="AH210" s="19">
        <f t="shared" si="730"/>
        <v>0.70216017211316895</v>
      </c>
      <c r="AI210" s="19">
        <f t="shared" si="731"/>
        <v>3.6977481244198325</v>
      </c>
      <c r="AJ210" s="19">
        <f t="shared" si="732"/>
        <v>6.2792748739045381</v>
      </c>
      <c r="AK210" s="19">
        <f t="shared" si="733"/>
        <v>2.0259443984747096</v>
      </c>
      <c r="AL210" s="19">
        <f t="shared" si="734"/>
        <v>11.575017622925854</v>
      </c>
      <c r="AM210" s="19">
        <f t="shared" si="735"/>
        <v>11.501079825384016</v>
      </c>
      <c r="AN210" s="19">
        <f t="shared" si="736"/>
        <v>1.2907242673741157</v>
      </c>
      <c r="AO210" s="19">
        <f t="shared" si="737"/>
        <v>0.76922622319427747</v>
      </c>
      <c r="AP210" s="19">
        <f t="shared" si="738"/>
        <v>4.575462091561497</v>
      </c>
      <c r="AQ210" s="19">
        <f t="shared" si="739"/>
        <v>1.1593079062825995</v>
      </c>
      <c r="AR210" s="19">
        <f t="shared" si="740"/>
        <v>0.87843793642690637</v>
      </c>
      <c r="AS210" s="19">
        <f t="shared" si="741"/>
        <v>0.94158788858999309</v>
      </c>
      <c r="AT210" s="19">
        <f t="shared" si="742"/>
        <v>0.79780908640277148</v>
      </c>
      <c r="AU210" s="19">
        <f t="shared" si="718"/>
        <v>18.94508184997315</v>
      </c>
      <c r="AV210" s="19"/>
      <c r="AX210" s="19">
        <f t="shared" ref="AX210:AX243" si="758">Z210/Z$248</f>
        <v>1.1157585722615431</v>
      </c>
      <c r="AY210" s="19">
        <f t="shared" ref="AY210:AY243" si="759">AA210/AA$248</f>
        <v>1.1089205341039563</v>
      </c>
      <c r="AZ210" s="19">
        <f t="shared" ref="AZ210:AZ243" si="760">AB210/AB$248</f>
        <v>1.2900816249970313</v>
      </c>
      <c r="BA210" s="19">
        <f t="shared" ref="BA210:BA243" si="761">AC210/AC$248</f>
        <v>1.0675211621892799</v>
      </c>
      <c r="BB210" s="19">
        <f t="shared" ref="BB210:BB243" si="762">AD210/AD$248</f>
        <v>1.0096131936618202</v>
      </c>
      <c r="BC210" s="19">
        <f t="shared" ref="BC210:BC243" si="763">AE210/AE$248</f>
        <v>0.98871608770544761</v>
      </c>
      <c r="BD210" s="19">
        <f t="shared" ref="BD210:BD243" si="764">AF210/AF$248</f>
        <v>1.0521709010096774</v>
      </c>
      <c r="BE210" s="19">
        <f t="shared" ref="BE210:BE243" si="765">AG210/AG$248</f>
        <v>1.0590294664004043</v>
      </c>
      <c r="BF210" s="19">
        <f t="shared" ref="BF210:BF243" si="766">AH210/AH$248</f>
        <v>1.0868022127014176</v>
      </c>
      <c r="BG210" s="19">
        <f t="shared" ref="BG210:BG243" si="767">AI210/AI$248</f>
        <v>0.91184458788777745</v>
      </c>
      <c r="BH210" s="19">
        <f t="shared" ref="BH210:BH243" si="768">AJ210/AJ$248</f>
        <v>1.3356614214260607</v>
      </c>
      <c r="BI210" s="19">
        <f t="shared" ref="BI210:BI243" si="769">AK210/AK$248</f>
        <v>1.2040389067320345</v>
      </c>
      <c r="BJ210" s="19">
        <f t="shared" ref="BJ210:BJ243" si="770">AL210/AL$248</f>
        <v>1.188115717294145</v>
      </c>
      <c r="BK210" s="19">
        <f t="shared" ref="BK210:BK243" si="771">AM210/AM$248</f>
        <v>1.0634326091128739</v>
      </c>
      <c r="BL210" s="19">
        <f t="shared" ref="BL210:BL243" si="772">AN210/AN$248</f>
        <v>1.0559692731454613</v>
      </c>
      <c r="BM210" s="19">
        <f t="shared" ref="BM210:BM243" si="773">AO210/AO$248</f>
        <v>1.0498337166300993</v>
      </c>
      <c r="BN210" s="19">
        <f t="shared" ref="BN210:BN243" si="774">AP210/AP$248</f>
        <v>1.2780921186171028</v>
      </c>
      <c r="BO210" s="19">
        <f t="shared" ref="BO210:BO243" si="775">AQ210/AQ$248</f>
        <v>1.1444859658227735</v>
      </c>
      <c r="BP210" s="19">
        <f t="shared" ref="BP210:BP243" si="776">AR210/AR$248</f>
        <v>1.1892627707657932</v>
      </c>
      <c r="BQ210" s="19">
        <f t="shared" ref="BQ210:BQ243" si="777">AS210/AS$248</f>
        <v>1.0794390826609783</v>
      </c>
      <c r="BR210" s="19">
        <f t="shared" ref="BR210:BR243" si="778">AT210/AT$248</f>
        <v>1.1389021475949657</v>
      </c>
      <c r="BS210" s="19">
        <f t="shared" ref="BS210:BS243" si="779">AU210/AU$248</f>
        <v>1.3066122396037407</v>
      </c>
      <c r="BU210" s="16"/>
      <c r="BV210" s="9">
        <f t="shared" ref="BV210:BV241" si="780">CF37</f>
        <v>0.85534436447889128</v>
      </c>
      <c r="BW210" s="9">
        <f t="shared" si="548"/>
        <v>1.3066122396037407</v>
      </c>
      <c r="BX210" s="9">
        <f t="shared" si="549"/>
        <v>1.2921150734897273</v>
      </c>
      <c r="BY210" s="9">
        <f t="shared" si="550"/>
        <v>0.91854612815746617</v>
      </c>
      <c r="BZ210" s="9">
        <f t="shared" si="551"/>
        <v>1.100891168700556</v>
      </c>
      <c r="CA210" s="9">
        <f t="shared" si="517"/>
        <v>1.1176029769643161</v>
      </c>
      <c r="CB210" s="9">
        <f t="shared" si="552"/>
        <v>1.1176034157042023</v>
      </c>
      <c r="CC210" s="9"/>
      <c r="CD210" s="9">
        <f t="shared" si="553"/>
        <v>1.1868672978878889</v>
      </c>
      <c r="CE210" s="9">
        <f t="shared" si="554"/>
        <v>1.3066117266642689</v>
      </c>
      <c r="CG210" s="35"/>
      <c r="CH210">
        <f t="shared" si="555"/>
        <v>1981</v>
      </c>
      <c r="CI210" s="19">
        <f t="shared" si="556"/>
        <v>6.6853121395494902E-2</v>
      </c>
      <c r="CJ210" s="19">
        <f t="shared" si="652"/>
        <v>1.7509894316917535E-2</v>
      </c>
      <c r="CK210" s="19">
        <f t="shared" si="653"/>
        <v>4.5756964486002678E-3</v>
      </c>
      <c r="CL210" s="19">
        <f t="shared" si="654"/>
        <v>1.3132163771829212E-6</v>
      </c>
      <c r="CM210" s="19">
        <f t="shared" si="655"/>
        <v>1.3132163771829212E-6</v>
      </c>
      <c r="CN210" s="19">
        <f t="shared" si="656"/>
        <v>1.3132163771829212E-6</v>
      </c>
      <c r="CO210" s="19">
        <f t="shared" si="657"/>
        <v>1.8762561144108143E-2</v>
      </c>
      <c r="CP210" s="19">
        <f t="shared" si="658"/>
        <v>0.13899684597126419</v>
      </c>
      <c r="CQ210" s="19">
        <f t="shared" si="659"/>
        <v>3.3172645113733992E-3</v>
      </c>
      <c r="CR210" s="19">
        <f t="shared" si="660"/>
        <v>0.1689961363450059</v>
      </c>
      <c r="CS210" s="19">
        <f t="shared" si="661"/>
        <v>0.18748542083411104</v>
      </c>
      <c r="CT210" s="19">
        <f t="shared" si="662"/>
        <v>1.4429166698192114E-2</v>
      </c>
      <c r="CU210" s="19">
        <f t="shared" si="663"/>
        <v>6.8440067845434868E-2</v>
      </c>
      <c r="CV210" s="19">
        <f t="shared" si="664"/>
        <v>0.22515384259444118</v>
      </c>
      <c r="CW210" s="19">
        <f t="shared" si="665"/>
        <v>2.3400280378268273E-2</v>
      </c>
      <c r="CX210" s="19">
        <f t="shared" si="666"/>
        <v>1.4475311899537956E-2</v>
      </c>
      <c r="CY210" s="19">
        <f t="shared" si="650"/>
        <v>8.6770212658572217E-3</v>
      </c>
      <c r="CZ210" s="19">
        <f t="shared" si="667"/>
        <v>8.0493295169786518E-3</v>
      </c>
      <c r="DA210" s="19">
        <f t="shared" si="668"/>
        <v>2.3753021935144926E-2</v>
      </c>
      <c r="DB210" s="19">
        <f t="shared" si="669"/>
        <v>3.3096495003186207E-3</v>
      </c>
      <c r="DC210" s="19">
        <f t="shared" si="670"/>
        <v>3.8114277498193594E-3</v>
      </c>
      <c r="DD210" s="19"/>
      <c r="DE210" s="19"/>
      <c r="DF210" s="19">
        <f t="shared" si="607"/>
        <v>6.7043424538222693E-2</v>
      </c>
      <c r="DG210" s="19">
        <f t="shared" si="674"/>
        <v>1.7299376685390073E-2</v>
      </c>
      <c r="DH210" s="19">
        <f t="shared" si="675"/>
        <v>4.4930093970841755E-3</v>
      </c>
      <c r="DI210" s="19">
        <f t="shared" si="676"/>
        <v>1.2862119343707681E-6</v>
      </c>
      <c r="DJ210" s="19">
        <f t="shared" si="677"/>
        <v>1.2862119343707681E-6</v>
      </c>
      <c r="DK210" s="19">
        <f t="shared" si="678"/>
        <v>1.2862119343707681E-6</v>
      </c>
      <c r="DL210" s="19">
        <f t="shared" si="679"/>
        <v>1.8457211537785529E-2</v>
      </c>
      <c r="DM210" s="19">
        <f t="shared" si="680"/>
        <v>0.13448977664178394</v>
      </c>
      <c r="DN210" s="19">
        <f t="shared" si="681"/>
        <v>3.1891554559076067E-3</v>
      </c>
      <c r="DO210" s="19">
        <f t="shared" si="682"/>
        <v>0.18004603095099081</v>
      </c>
      <c r="DP210" s="19">
        <f t="shared" si="683"/>
        <v>0.18599117259324272</v>
      </c>
      <c r="DQ210" s="19">
        <f t="shared" si="684"/>
        <v>1.4176463050384941E-2</v>
      </c>
      <c r="DR210" s="19">
        <f t="shared" si="685"/>
        <v>6.8515496549173244E-2</v>
      </c>
      <c r="DS210" s="19">
        <f t="shared" si="686"/>
        <v>0.2210765732667046</v>
      </c>
      <c r="DT210" s="19">
        <f t="shared" si="687"/>
        <v>2.324975930566639E-2</v>
      </c>
      <c r="DU210" s="19">
        <f t="shared" si="688"/>
        <v>1.4406055423198767E-2</v>
      </c>
      <c r="DV210" s="19">
        <f t="shared" si="671"/>
        <v>8.4109826275146106E-3</v>
      </c>
      <c r="DW210" s="19">
        <f t="shared" si="689"/>
        <v>8.0274435459021555E-3</v>
      </c>
      <c r="DX210" s="19">
        <f t="shared" si="690"/>
        <v>2.3682500386088233E-2</v>
      </c>
      <c r="DY210" s="19">
        <f t="shared" si="691"/>
        <v>3.3063132285022193E-3</v>
      </c>
      <c r="DZ210" s="19">
        <f t="shared" si="692"/>
        <v>3.8120158121721474E-3</v>
      </c>
      <c r="EA210" s="19">
        <f t="shared" si="579"/>
        <v>0.99967661963151777</v>
      </c>
      <c r="EB210" s="19"/>
      <c r="EC210" s="19">
        <f t="shared" si="608"/>
        <v>6.7065112078879066E-2</v>
      </c>
      <c r="ED210" s="19">
        <f t="shared" si="693"/>
        <v>1.7304972773862261E-2</v>
      </c>
      <c r="EE210" s="19">
        <f t="shared" si="694"/>
        <v>4.4944628181264306E-3</v>
      </c>
      <c r="EF210" s="19">
        <f t="shared" si="695"/>
        <v>1.2866280046089981E-6</v>
      </c>
      <c r="EG210" s="19">
        <f t="shared" si="696"/>
        <v>1.2866280046089981E-6</v>
      </c>
      <c r="EH210" s="19">
        <f t="shared" si="697"/>
        <v>1.2866280046089981E-6</v>
      </c>
      <c r="EI210" s="19">
        <f t="shared" si="698"/>
        <v>1.8463182168438515E-2</v>
      </c>
      <c r="EJ210" s="19">
        <f t="shared" si="699"/>
        <v>0.13453328206411094</v>
      </c>
      <c r="EK210" s="19">
        <f t="shared" si="700"/>
        <v>3.1901870997874632E-3</v>
      </c>
      <c r="EL210" s="19">
        <f t="shared" si="701"/>
        <v>0.18010427313720315</v>
      </c>
      <c r="EM210" s="19">
        <f t="shared" si="702"/>
        <v>0.18605133794346349</v>
      </c>
      <c r="EN210" s="19">
        <f t="shared" si="703"/>
        <v>1.4181048923211193E-2</v>
      </c>
      <c r="EO210" s="19">
        <f t="shared" si="704"/>
        <v>6.8537660283010476E-2</v>
      </c>
      <c r="EP210" s="19">
        <f t="shared" si="705"/>
        <v>0.22114808821696133</v>
      </c>
      <c r="EQ210" s="19">
        <f t="shared" si="706"/>
        <v>2.3257280253524668E-2</v>
      </c>
      <c r="ER210" s="19">
        <f t="shared" si="707"/>
        <v>1.4410715565708498E-2</v>
      </c>
      <c r="ES210" s="19">
        <f t="shared" si="672"/>
        <v>8.4137034540378783E-3</v>
      </c>
      <c r="ET210" s="19">
        <f t="shared" si="708"/>
        <v>8.0300403032943623E-3</v>
      </c>
      <c r="EU210" s="19">
        <f t="shared" si="709"/>
        <v>2.3690161319185034E-2</v>
      </c>
      <c r="EV210" s="19">
        <f t="shared" si="710"/>
        <v>3.3073827711614691E-3</v>
      </c>
      <c r="EW210" s="19">
        <f t="shared" si="711"/>
        <v>3.8132489420201325E-3</v>
      </c>
      <c r="EX210" s="19"/>
      <c r="EY210" s="19"/>
      <c r="EZ210" s="19">
        <f t="shared" si="609"/>
        <v>-6.5954054095794065E-2</v>
      </c>
      <c r="FA210" s="19">
        <f t="shared" si="633"/>
        <v>1.6807927212029346E-2</v>
      </c>
      <c r="FB210" s="19">
        <f t="shared" si="634"/>
        <v>-7.1869930123764029E-3</v>
      </c>
      <c r="FC210" s="19">
        <f t="shared" si="635"/>
        <v>-1.8570821239815724E-2</v>
      </c>
      <c r="FD210" s="19">
        <f t="shared" si="636"/>
        <v>3.4268522349237815E-2</v>
      </c>
      <c r="FE210" s="19">
        <f t="shared" si="637"/>
        <v>-2.0700733713813826E-3</v>
      </c>
      <c r="FF210" s="19">
        <f t="shared" si="638"/>
        <v>1.8637868192185434E-3</v>
      </c>
      <c r="FG210" s="19">
        <f t="shared" si="639"/>
        <v>1.8284294943179121E-2</v>
      </c>
      <c r="FH210" s="19">
        <f t="shared" si="640"/>
        <v>1.4483304590118182E-2</v>
      </c>
      <c r="FI210" s="19">
        <f t="shared" si="641"/>
        <v>-0.12479004751330643</v>
      </c>
      <c r="FJ210" s="19">
        <f t="shared" si="642"/>
        <v>-2.6722319949171597E-2</v>
      </c>
      <c r="FK210" s="19">
        <f t="shared" si="643"/>
        <v>-4.9404498832751713E-2</v>
      </c>
      <c r="FL210" s="19">
        <f t="shared" si="644"/>
        <v>-1.5070542000720408E-3</v>
      </c>
      <c r="FM210" s="19">
        <f t="shared" si="645"/>
        <v>-2.7934179763442848E-3</v>
      </c>
      <c r="FN210" s="19">
        <f t="shared" si="646"/>
        <v>-2.0392945493013837E-2</v>
      </c>
      <c r="FO210" s="19">
        <f t="shared" si="647"/>
        <v>-2.9226303976612078E-2</v>
      </c>
      <c r="FP210" s="19">
        <f t="shared" si="627"/>
        <v>-7.0428026276808983E-2</v>
      </c>
      <c r="FQ210" s="19">
        <f t="shared" si="628"/>
        <v>-1.6710726059224655E-2</v>
      </c>
      <c r="FR210" s="19">
        <f t="shared" si="629"/>
        <v>-1.4777638853641709E-2</v>
      </c>
      <c r="FS210" s="19">
        <f t="shared" si="630"/>
        <v>-3.3880387779678271E-2</v>
      </c>
      <c r="FT210" s="19">
        <f t="shared" si="631"/>
        <v>-8.6652725025145219E-2</v>
      </c>
      <c r="FU210" s="19"/>
      <c r="FV210" s="16"/>
      <c r="FW210" s="19">
        <f t="shared" si="583"/>
        <v>0.96762801134203291</v>
      </c>
      <c r="FX210" s="19">
        <f t="shared" si="610"/>
        <v>0.74948987572756787</v>
      </c>
      <c r="FY210" s="19">
        <f t="shared" ref="FY210:FY241" si="781">FX210/FX$248</f>
        <v>1.100891168700556</v>
      </c>
      <c r="FZ210" s="19"/>
      <c r="GA210" s="19">
        <f t="shared" si="584"/>
        <v>0.94712276902113535</v>
      </c>
      <c r="GB210" s="19">
        <f t="shared" si="611"/>
        <v>1.1485564274351499</v>
      </c>
      <c r="GC210" s="19">
        <f t="shared" ref="GC210:GC241" si="782">GB210/GB$248</f>
        <v>1.2921150734897273</v>
      </c>
      <c r="GD210" s="19"/>
      <c r="GE210" s="19">
        <f t="shared" si="585"/>
        <v>1.0238058140716959</v>
      </c>
      <c r="GF210" s="19">
        <f t="shared" si="612"/>
        <v>0.83186554500833088</v>
      </c>
      <c r="GG210" s="19">
        <f t="shared" ref="GG210:GG241" si="783">GF210/GF$248</f>
        <v>0.91854612815746617</v>
      </c>
      <c r="GI210" s="132">
        <f t="shared" si="719"/>
        <v>0.85534436447889128</v>
      </c>
      <c r="GJ210" s="19">
        <f t="shared" si="586"/>
        <v>1.1176029769643159</v>
      </c>
      <c r="GK210" s="19">
        <f t="shared" si="587"/>
        <v>1.1176034157042023</v>
      </c>
      <c r="GL210" s="3"/>
      <c r="GM210" s="3"/>
      <c r="GN210" s="8"/>
      <c r="GU210" s="3"/>
      <c r="GV210" s="30"/>
      <c r="GW210" s="12" t="str">
        <f t="shared" si="590"/>
        <v/>
      </c>
      <c r="GX210" s="19" t="str">
        <f t="shared" ca="1" si="591"/>
        <v/>
      </c>
      <c r="GY210" s="19" t="str">
        <f t="shared" ca="1" si="592"/>
        <v/>
      </c>
      <c r="GZ210" s="11" t="str">
        <f ca="1">IF(GP210,OFFSET(#REF!,$GP$253+$GO210,0),"")</f>
        <v/>
      </c>
      <c r="HA210" s="12" t="str">
        <f t="shared" ref="HA210:HA239" ca="1" si="784">IF($GP210,OFFSET(BV$258,$GP$253+$GO210,0),"")</f>
        <v/>
      </c>
      <c r="HB210" s="12" t="str">
        <f t="shared" ref="HB210:HB239" ca="1" si="785">IF($GP210,OFFSET(CD$178,$GP$253+$GO210,0),"")</f>
        <v/>
      </c>
      <c r="HC210" s="12" t="str">
        <f t="shared" ref="HC210:HC239" ca="1" si="786">IF($GP210,OFFSET(BZ$178,$GP$253+$GO210,0),"")</f>
        <v/>
      </c>
      <c r="HD210" s="12" t="str">
        <f t="shared" ref="HD210:HD239" ca="1" si="787">IF($GP210,OFFSET(CB$178,$GP$253+$GO210,0),"")</f>
        <v/>
      </c>
      <c r="HE210" t="str">
        <f t="shared" ca="1" si="593"/>
        <v/>
      </c>
      <c r="HF210" s="12" t="str">
        <f t="shared" ref="HF210:HF239" ca="1" si="788">IF($GP210,OFFSET(BZ$178,$GP$253+$GO210,0),"")</f>
        <v/>
      </c>
      <c r="HG210" s="12" t="str">
        <f t="shared" ref="HG210:HG239" ca="1" si="789">IF($GP210,OFFSET(BX$178,$GP$253+$GO210,0),"")</f>
        <v/>
      </c>
      <c r="HH210" s="12" t="str">
        <f t="shared" ref="HH210:HH239" ca="1" si="790">IF($GP210,OFFSET(BY$178,$GP$253+$GO210,0),"")</f>
        <v/>
      </c>
      <c r="HJ210" s="17"/>
      <c r="HL210" s="18">
        <f t="shared" si="594"/>
        <v>1981</v>
      </c>
      <c r="HM210" s="9">
        <f t="shared" ref="HM210:HM239" si="791">BV210/BV$249</f>
        <v>0.6053956782329809</v>
      </c>
      <c r="HN210" s="9">
        <f t="shared" ref="HN210:HN239" si="792">BW210/BW$249</f>
        <v>1.4745285572793323</v>
      </c>
      <c r="HO210" s="9">
        <f t="shared" ref="HO210:HO239" si="793">BX210/BX$249</f>
        <v>1.3331994358646151</v>
      </c>
      <c r="HP210" s="9">
        <f t="shared" ref="HP210:HP239" si="794">BY210/BY$249</f>
        <v>1.011153221044208</v>
      </c>
      <c r="HQ210" s="9">
        <f t="shared" ref="HQ210:HQ239" si="795">BZ210/BZ$249</f>
        <v>1.0938067372744538</v>
      </c>
      <c r="HR210" s="9">
        <f t="shared" si="595"/>
        <v>0.89267218204219423</v>
      </c>
      <c r="HS210" s="9">
        <f t="shared" ref="HS210:HS239" si="796">CB210/CB$249</f>
        <v>0.89267321600802008</v>
      </c>
      <c r="HT210" s="9"/>
      <c r="HU210" s="9">
        <f t="shared" ref="HU210:HU239" si="797">CD210/CD$249</f>
        <v>1.3480689038688265</v>
      </c>
      <c r="HV210" s="23">
        <f t="shared" si="596"/>
        <v>1.4745268493619104</v>
      </c>
      <c r="HX210" s="8"/>
      <c r="HY210" s="5">
        <f t="shared" si="614"/>
        <v>32</v>
      </c>
      <c r="HZ210" t="b">
        <f t="shared" si="597"/>
        <v>1</v>
      </c>
      <c r="IC210" s="11"/>
      <c r="ID210" s="11"/>
      <c r="IE210" s="11"/>
      <c r="IF210">
        <f t="shared" si="599"/>
        <v>0</v>
      </c>
      <c r="IG210" s="12" t="str">
        <f t="shared" si="600"/>
        <v/>
      </c>
      <c r="IH210" s="19" t="str">
        <f t="shared" ca="1" si="601"/>
        <v/>
      </c>
      <c r="II210" s="19" t="str">
        <f t="shared" ca="1" si="602"/>
        <v/>
      </c>
      <c r="IJ210" s="11"/>
      <c r="IK210" s="12" t="str">
        <f t="shared" ref="IK210:IK239" ca="1" si="798">IF($GP210,OFFSET(HM$178,$GP$253+$GO210,0),"")</f>
        <v/>
      </c>
      <c r="IL210" s="12" t="str">
        <f t="shared" ref="IL210:IL239" ca="1" si="799">IF($GP210,OFFSET(HU$178,$GP$253+$GO210,0),"")</f>
        <v/>
      </c>
      <c r="IM210" s="12" t="str">
        <f t="shared" ref="IM210:IM239" ca="1" si="800">IF($GP210,OFFSET(HQ$178,$GP$253+$GO210,0),"")</f>
        <v/>
      </c>
      <c r="IN210" s="12" t="str">
        <f t="shared" ref="IN210:IN239" ca="1" si="801">IF($GP210,OFFSET(HS$178,$GP$253+$GO210,0),"")</f>
        <v/>
      </c>
      <c r="IO210">
        <f t="shared" si="603"/>
        <v>0</v>
      </c>
      <c r="IP210" s="12" t="str">
        <f t="shared" ca="1" si="604"/>
        <v/>
      </c>
      <c r="IQ210" s="12" t="str">
        <f t="shared" ref="IQ210:IQ239" ca="1" si="802">IF($GP210,OFFSET(HO$178,$GP$253+$GO210,0),"")</f>
        <v/>
      </c>
      <c r="IR210" s="12" t="str">
        <f t="shared" ref="IR210:IR239" ca="1" si="803">IF($GP210,OFFSET(HP$178,$GP$253+$GO210,0),"")</f>
        <v/>
      </c>
    </row>
    <row r="211" spans="1:252" x14ac:dyDescent="0.2">
      <c r="A211" t="s">
        <v>63</v>
      </c>
      <c r="B211" s="1">
        <f t="shared" si="605"/>
        <v>1982</v>
      </c>
      <c r="C211" s="60">
        <f t="shared" ref="C211:C240" si="804">C291+C372</f>
        <v>1053.8078537444133</v>
      </c>
      <c r="D211" s="60">
        <f t="shared" ref="D211:X211" si="805">D291+D372</f>
        <v>240.9876626853584</v>
      </c>
      <c r="E211" s="60">
        <f t="shared" si="805"/>
        <v>61.343989800889659</v>
      </c>
      <c r="F211" s="60">
        <f t="shared" si="805"/>
        <v>0.02</v>
      </c>
      <c r="G211" s="60">
        <f t="shared" si="805"/>
        <v>0.02</v>
      </c>
      <c r="H211" s="60">
        <f t="shared" si="805"/>
        <v>0.02</v>
      </c>
      <c r="I211" s="60">
        <f t="shared" si="805"/>
        <v>255.40615107652292</v>
      </c>
      <c r="J211" s="60">
        <f t="shared" si="805"/>
        <v>2011.6757429850907</v>
      </c>
      <c r="K211" s="60">
        <f t="shared" si="805"/>
        <v>52.443626381766201</v>
      </c>
      <c r="L211" s="60">
        <f t="shared" si="805"/>
        <v>2557.6014900685136</v>
      </c>
      <c r="M211" s="60">
        <f t="shared" si="805"/>
        <v>2563.8376257119644</v>
      </c>
      <c r="N211" s="60">
        <f t="shared" si="805"/>
        <v>238.99753952956166</v>
      </c>
      <c r="O211" s="60">
        <f t="shared" si="805"/>
        <v>880.36750130386531</v>
      </c>
      <c r="P211" s="60">
        <f t="shared" si="805"/>
        <v>2348.4647060582793</v>
      </c>
      <c r="Q211" s="60">
        <f t="shared" si="805"/>
        <v>353.3904136014479</v>
      </c>
      <c r="R211" s="60">
        <f t="shared" si="805"/>
        <v>212.57680327613244</v>
      </c>
      <c r="S211" s="60">
        <f t="shared" si="805"/>
        <v>143.72013952053982</v>
      </c>
      <c r="T211" s="60">
        <f t="shared" si="805"/>
        <v>119.72380281372926</v>
      </c>
      <c r="U211" s="60">
        <f t="shared" si="805"/>
        <v>338.17779108256826</v>
      </c>
      <c r="V211" s="60">
        <f t="shared" si="805"/>
        <v>47.176552806300592</v>
      </c>
      <c r="W211" s="60">
        <f t="shared" si="805"/>
        <v>54.413630357184402</v>
      </c>
      <c r="X211" s="60">
        <f t="shared" si="805"/>
        <v>13534.173022804127</v>
      </c>
      <c r="Z211" s="19">
        <f t="shared" si="722"/>
        <v>1.6246645015327836</v>
      </c>
      <c r="AA211" s="19">
        <f t="shared" si="723"/>
        <v>3.1110498381760854</v>
      </c>
      <c r="AB211" s="19">
        <f t="shared" si="724"/>
        <v>0.71366146101317518</v>
      </c>
      <c r="AC211" s="19">
        <f t="shared" si="725"/>
        <v>3.0834169545425005E-5</v>
      </c>
      <c r="AD211" s="19">
        <f t="shared" si="726"/>
        <v>2.5819162719860697E-4</v>
      </c>
      <c r="AE211" s="19">
        <f t="shared" si="727"/>
        <v>2.3267526723631045E-4</v>
      </c>
      <c r="AF211" s="19">
        <f t="shared" si="728"/>
        <v>4.19978122620899</v>
      </c>
      <c r="AG211" s="19">
        <f t="shared" si="729"/>
        <v>12.091727795840274</v>
      </c>
      <c r="AH211" s="19">
        <f t="shared" si="730"/>
        <v>0.68300998248739986</v>
      </c>
      <c r="AI211" s="19">
        <f t="shared" si="731"/>
        <v>3.7614442236444106</v>
      </c>
      <c r="AJ211" s="19">
        <f t="shared" si="732"/>
        <v>6.0658561969525415</v>
      </c>
      <c r="AK211" s="19">
        <f t="shared" si="733"/>
        <v>2.2094033099116439</v>
      </c>
      <c r="AL211" s="19">
        <f t="shared" si="734"/>
        <v>10.870535710981917</v>
      </c>
      <c r="AM211" s="19">
        <f t="shared" si="735"/>
        <v>10.576407380632094</v>
      </c>
      <c r="AN211" s="19">
        <f t="shared" si="736"/>
        <v>1.4010747633217053</v>
      </c>
      <c r="AO211" s="19">
        <f t="shared" si="737"/>
        <v>0.86807026975219437</v>
      </c>
      <c r="AP211" s="19">
        <f t="shared" si="738"/>
        <v>4.6056922633912132</v>
      </c>
      <c r="AQ211" s="19">
        <f t="shared" si="739"/>
        <v>1.2386285090753892</v>
      </c>
      <c r="AR211" s="19">
        <f t="shared" si="740"/>
        <v>0.90515903848272616</v>
      </c>
      <c r="AS211" s="19">
        <f t="shared" si="741"/>
        <v>0.92500067304305345</v>
      </c>
      <c r="AT211" s="19">
        <f t="shared" si="742"/>
        <v>0.73742541933763561</v>
      </c>
      <c r="AU211" s="19">
        <f t="shared" si="718"/>
        <v>17.747092548148213</v>
      </c>
      <c r="AV211" s="19"/>
      <c r="AX211" s="19">
        <f t="shared" si="758"/>
        <v>1.128745250225776</v>
      </c>
      <c r="AY211" s="19">
        <f t="shared" si="759"/>
        <v>1.0861702857569304</v>
      </c>
      <c r="AZ211" s="19">
        <f t="shared" si="760"/>
        <v>1.1287401523021017</v>
      </c>
      <c r="BA211" s="19">
        <f t="shared" si="761"/>
        <v>1.0434128014586039</v>
      </c>
      <c r="BB211" s="19">
        <f t="shared" si="762"/>
        <v>1.0942962987684812</v>
      </c>
      <c r="BC211" s="19">
        <f t="shared" si="763"/>
        <v>0.9827143045037775</v>
      </c>
      <c r="BD211" s="19">
        <f t="shared" si="764"/>
        <v>1.0386537704672658</v>
      </c>
      <c r="BE211" s="19">
        <f t="shared" si="765"/>
        <v>1.0021701472399887</v>
      </c>
      <c r="BF211" s="19">
        <f t="shared" si="766"/>
        <v>1.0571615847001143</v>
      </c>
      <c r="BG211" s="19">
        <f t="shared" si="767"/>
        <v>0.92755169972806994</v>
      </c>
      <c r="BH211" s="19">
        <f t="shared" si="768"/>
        <v>1.2902652412713731</v>
      </c>
      <c r="BI211" s="19">
        <f t="shared" si="769"/>
        <v>1.31307036254251</v>
      </c>
      <c r="BJ211" s="19">
        <f t="shared" si="770"/>
        <v>1.1158042911350849</v>
      </c>
      <c r="BK211" s="19">
        <f t="shared" si="771"/>
        <v>0.97793395634054736</v>
      </c>
      <c r="BL211" s="19">
        <f t="shared" si="772"/>
        <v>1.146249386367538</v>
      </c>
      <c r="BM211" s="19">
        <f t="shared" si="773"/>
        <v>1.1847352704717553</v>
      </c>
      <c r="BN211" s="19">
        <f t="shared" si="774"/>
        <v>1.2865364994439616</v>
      </c>
      <c r="BO211" s="19">
        <f t="shared" si="775"/>
        <v>1.2227924417857012</v>
      </c>
      <c r="BP211" s="19">
        <f t="shared" si="776"/>
        <v>1.2254388175313511</v>
      </c>
      <c r="BQ211" s="19">
        <f t="shared" si="777"/>
        <v>1.0604234507153503</v>
      </c>
      <c r="BR211" s="19">
        <f t="shared" si="778"/>
        <v>1.0527022167189919</v>
      </c>
      <c r="BS211" s="19">
        <f t="shared" si="779"/>
        <v>1.223988818017361</v>
      </c>
      <c r="BU211" s="16"/>
      <c r="BV211" s="9">
        <f t="shared" si="780"/>
        <v>0.8114248221279039</v>
      </c>
      <c r="BW211" s="9">
        <f t="shared" si="548"/>
        <v>1.223988818017361</v>
      </c>
      <c r="BX211" s="9">
        <f t="shared" si="549"/>
        <v>1.2018645225673592</v>
      </c>
      <c r="BY211" s="9">
        <f t="shared" si="550"/>
        <v>0.94992147006497696</v>
      </c>
      <c r="BZ211" s="9">
        <f t="shared" si="551"/>
        <v>1.0720967788015501</v>
      </c>
      <c r="CA211" s="9">
        <f t="shared" si="517"/>
        <v>0.99317436043705021</v>
      </c>
      <c r="CB211" s="9">
        <f t="shared" si="552"/>
        <v>0.99317490894628035</v>
      </c>
      <c r="CC211" s="9"/>
      <c r="CD211" s="9">
        <f t="shared" si="553"/>
        <v>1.1416769140961276</v>
      </c>
      <c r="CE211" s="9">
        <f t="shared" si="554"/>
        <v>1.2239881420345524</v>
      </c>
      <c r="CG211" s="35"/>
      <c r="CH211">
        <f t="shared" si="555"/>
        <v>1982</v>
      </c>
      <c r="CI211" s="19">
        <f t="shared" si="556"/>
        <v>7.7862744326441025E-2</v>
      </c>
      <c r="CJ211" s="19">
        <f t="shared" si="652"/>
        <v>1.7805865366085624E-2</v>
      </c>
      <c r="CK211" s="19">
        <f t="shared" si="653"/>
        <v>4.5325259029516882E-3</v>
      </c>
      <c r="CL211" s="19">
        <f t="shared" si="654"/>
        <v>1.4777408243785129E-6</v>
      </c>
      <c r="CM211" s="19">
        <f t="shared" si="655"/>
        <v>1.4777408243785129E-6</v>
      </c>
      <c r="CN211" s="19">
        <f t="shared" si="656"/>
        <v>1.4777408243785129E-6</v>
      </c>
      <c r="CO211" s="19">
        <f t="shared" si="657"/>
        <v>1.8871204812158197E-2</v>
      </c>
      <c r="CP211" s="19">
        <f t="shared" si="658"/>
        <v>0.14863676854105226</v>
      </c>
      <c r="CQ211" s="19">
        <f t="shared" si="659"/>
        <v>3.8749043841394956E-3</v>
      </c>
      <c r="CR211" s="19">
        <f t="shared" si="660"/>
        <v>0.1889736067182779</v>
      </c>
      <c r="CS211" s="19">
        <f t="shared" si="661"/>
        <v>0.18943437632961238</v>
      </c>
      <c r="CT211" s="19">
        <f t="shared" si="662"/>
        <v>1.7658821054442532E-2</v>
      </c>
      <c r="CU211" s="19">
        <f t="shared" si="663"/>
        <v>6.5047749856641274E-2</v>
      </c>
      <c r="CV211" s="19">
        <f t="shared" si="664"/>
        <v>0.17352110853772018</v>
      </c>
      <c r="CW211" s="19">
        <f t="shared" si="665"/>
        <v>2.6110972056143364E-2</v>
      </c>
      <c r="CX211" s="19">
        <f t="shared" si="666"/>
        <v>1.5706671025851045E-2</v>
      </c>
      <c r="CY211" s="19">
        <f t="shared" si="650"/>
        <v>1.0619055872743869E-2</v>
      </c>
      <c r="CZ211" s="19">
        <f t="shared" si="667"/>
        <v>8.8460375533845406E-3</v>
      </c>
      <c r="DA211" s="19">
        <f t="shared" si="668"/>
        <v>2.4986956389042945E-2</v>
      </c>
      <c r="DB211" s="19">
        <f t="shared" si="669"/>
        <v>3.4857359017659542E-3</v>
      </c>
      <c r="DC211" s="19">
        <f t="shared" si="670"/>
        <v>4.0204621490726672E-3</v>
      </c>
      <c r="DD211" s="19"/>
      <c r="DE211" s="19"/>
      <c r="DF211" s="19">
        <f t="shared" si="607"/>
        <v>7.2218119296769731E-2</v>
      </c>
      <c r="DG211" s="19">
        <f t="shared" si="674"/>
        <v>1.7657466425963827E-2</v>
      </c>
      <c r="DH211" s="19">
        <f t="shared" si="675"/>
        <v>4.5540770727588867E-3</v>
      </c>
      <c r="DI211" s="19">
        <f t="shared" si="676"/>
        <v>1.3938606718290931E-6</v>
      </c>
      <c r="DJ211" s="19">
        <f t="shared" si="677"/>
        <v>1.3938606718290931E-6</v>
      </c>
      <c r="DK211" s="19">
        <f t="shared" si="678"/>
        <v>1.3938606718290931E-6</v>
      </c>
      <c r="DL211" s="19">
        <f t="shared" si="679"/>
        <v>1.8816830704717787E-2</v>
      </c>
      <c r="DM211" s="19">
        <f t="shared" si="680"/>
        <v>0.14376294477662202</v>
      </c>
      <c r="DN211" s="19">
        <f t="shared" si="681"/>
        <v>3.588866821959559E-3</v>
      </c>
      <c r="DO211" s="19">
        <f t="shared" si="682"/>
        <v>0.17879890081884364</v>
      </c>
      <c r="DP211" s="19">
        <f t="shared" si="683"/>
        <v>0.18845821897847684</v>
      </c>
      <c r="DQ211" s="19">
        <f t="shared" si="684"/>
        <v>1.5989669312504468E-2</v>
      </c>
      <c r="DR211" s="19">
        <f t="shared" si="685"/>
        <v>6.6729538246463896E-2</v>
      </c>
      <c r="DS211" s="19">
        <f t="shared" si="686"/>
        <v>0.19821794640489782</v>
      </c>
      <c r="DT211" s="19">
        <f t="shared" si="687"/>
        <v>2.4730871804353967E-2</v>
      </c>
      <c r="DU211" s="19">
        <f t="shared" si="688"/>
        <v>1.5082614948331892E-2</v>
      </c>
      <c r="DV211" s="19">
        <f t="shared" si="671"/>
        <v>9.6153744161735569E-3</v>
      </c>
      <c r="DW211" s="19">
        <f t="shared" si="689"/>
        <v>8.4414183016920039E-3</v>
      </c>
      <c r="DX211" s="19">
        <f t="shared" si="690"/>
        <v>2.4364781751217847E-2</v>
      </c>
      <c r="DY211" s="19">
        <f t="shared" si="691"/>
        <v>3.396932087458671E-3</v>
      </c>
      <c r="DZ211" s="19">
        <f t="shared" si="692"/>
        <v>3.915014912458787E-3</v>
      </c>
      <c r="EA211" s="19">
        <f t="shared" si="579"/>
        <v>0.99834376866368069</v>
      </c>
      <c r="EB211" s="19"/>
      <c r="EC211" s="19">
        <f t="shared" si="608"/>
        <v>7.233792763933039E-2</v>
      </c>
      <c r="ED211" s="19">
        <f t="shared" si="693"/>
        <v>1.7686759791768907E-2</v>
      </c>
      <c r="EE211" s="19">
        <f t="shared" si="694"/>
        <v>4.561632190938282E-3</v>
      </c>
      <c r="EF211" s="19">
        <f t="shared" si="695"/>
        <v>1.3961730573976799E-6</v>
      </c>
      <c r="EG211" s="19">
        <f t="shared" si="696"/>
        <v>1.3961730573976799E-6</v>
      </c>
      <c r="EH211" s="19">
        <f t="shared" si="697"/>
        <v>1.3961730573976799E-6</v>
      </c>
      <c r="EI211" s="19">
        <f t="shared" si="698"/>
        <v>1.8848047431502275E-2</v>
      </c>
      <c r="EJ211" s="19">
        <f t="shared" si="699"/>
        <v>0.14400144448144744</v>
      </c>
      <c r="EK211" s="19">
        <f t="shared" si="700"/>
        <v>3.5948206766126135E-3</v>
      </c>
      <c r="EL211" s="19">
        <f t="shared" si="701"/>
        <v>0.1790955244386134</v>
      </c>
      <c r="EM211" s="19">
        <f t="shared" si="702"/>
        <v>0.18877086720412448</v>
      </c>
      <c r="EN211" s="19">
        <f t="shared" si="703"/>
        <v>1.6016195837939892E-2</v>
      </c>
      <c r="EO211" s="19">
        <f t="shared" si="704"/>
        <v>6.6840241148380983E-2</v>
      </c>
      <c r="EP211" s="19">
        <f t="shared" si="705"/>
        <v>0.19854678581328727</v>
      </c>
      <c r="EQ211" s="19">
        <f t="shared" si="706"/>
        <v>2.4771899801064652E-2</v>
      </c>
      <c r="ER211" s="19">
        <f t="shared" si="707"/>
        <v>1.5107636689634992E-2</v>
      </c>
      <c r="ES211" s="19">
        <f t="shared" si="672"/>
        <v>9.6313261203043159E-3</v>
      </c>
      <c r="ET211" s="19">
        <f t="shared" si="708"/>
        <v>8.4554224372944686E-3</v>
      </c>
      <c r="EU211" s="19">
        <f t="shared" si="709"/>
        <v>2.4405202412222184E-2</v>
      </c>
      <c r="EV211" s="19">
        <f t="shared" si="710"/>
        <v>3.4025675264198699E-3</v>
      </c>
      <c r="EW211" s="19">
        <f t="shared" si="711"/>
        <v>3.9215098399413822E-3</v>
      </c>
      <c r="EX211" s="19"/>
      <c r="EY211" s="19"/>
      <c r="EZ211" s="19">
        <f t="shared" si="609"/>
        <v>1.1572110288558483E-2</v>
      </c>
      <c r="FA211" s="19">
        <f t="shared" si="633"/>
        <v>-2.0729040248135908E-2</v>
      </c>
      <c r="FB211" s="19">
        <f t="shared" si="634"/>
        <v>-0.13360339028010421</v>
      </c>
      <c r="FC211" s="19">
        <f t="shared" si="635"/>
        <v>-2.2842409473486404E-2</v>
      </c>
      <c r="FD211" s="19">
        <f t="shared" si="636"/>
        <v>8.0544226227786231E-2</v>
      </c>
      <c r="FE211" s="19">
        <f t="shared" si="637"/>
        <v>-6.0887787542479241E-3</v>
      </c>
      <c r="FF211" s="19">
        <f t="shared" si="638"/>
        <v>-1.2930131399150098E-2</v>
      </c>
      <c r="FG211" s="19">
        <f t="shared" si="639"/>
        <v>-5.5185095101141869E-2</v>
      </c>
      <c r="FH211" s="19">
        <f t="shared" si="640"/>
        <v>-2.7652068291705745E-2</v>
      </c>
      <c r="FI211" s="19">
        <f t="shared" si="641"/>
        <v>1.7078966339379865E-2</v>
      </c>
      <c r="FJ211" s="19">
        <f t="shared" si="642"/>
        <v>-3.4578805293377778E-2</v>
      </c>
      <c r="FK211" s="19">
        <f t="shared" si="643"/>
        <v>8.6686522100083985E-2</v>
      </c>
      <c r="FL211" s="19">
        <f t="shared" si="644"/>
        <v>-6.2793139112404514E-2</v>
      </c>
      <c r="FM211" s="19">
        <f t="shared" si="645"/>
        <v>-8.3815127104353654E-2</v>
      </c>
      <c r="FN211" s="19">
        <f t="shared" si="646"/>
        <v>8.2036121788677252E-2</v>
      </c>
      <c r="FO211" s="19">
        <f t="shared" si="647"/>
        <v>0.12088756266955958</v>
      </c>
      <c r="FP211" s="19">
        <f t="shared" si="627"/>
        <v>6.5852898029619671E-3</v>
      </c>
      <c r="FQ211" s="19">
        <f t="shared" si="628"/>
        <v>6.6181531886629841E-2</v>
      </c>
      <c r="FR211" s="19">
        <f t="shared" si="629"/>
        <v>2.9965403468217827E-2</v>
      </c>
      <c r="FS211" s="19">
        <f t="shared" si="630"/>
        <v>-1.7773228152101639E-2</v>
      </c>
      <c r="FT211" s="19">
        <f t="shared" si="631"/>
        <v>-7.8704371952040428E-2</v>
      </c>
      <c r="FU211" s="19"/>
      <c r="FV211" s="16"/>
      <c r="FW211" s="19">
        <f t="shared" ref="FW211:FW239" si="806">EXP(SUMPRODUCT($EC211:$EW211,EZ211:FT211))</f>
        <v>0.97384447189907641</v>
      </c>
      <c r="FX211" s="19">
        <f t="shared" si="610"/>
        <v>0.72988657222161779</v>
      </c>
      <c r="FY211" s="19">
        <f t="shared" si="781"/>
        <v>1.0720967788015501</v>
      </c>
      <c r="FZ211" s="19"/>
      <c r="GA211" s="19">
        <f t="shared" ref="GA211:GA242" si="807">EXP(SUMPRODUCT($EC211:$EW211,DF38:DZ38))</f>
        <v>0.93015285343075471</v>
      </c>
      <c r="GB211" s="19">
        <f t="shared" si="611"/>
        <v>1.0683330383050382</v>
      </c>
      <c r="GC211" s="19">
        <f t="shared" si="782"/>
        <v>1.2018645225673592</v>
      </c>
      <c r="GD211" s="19"/>
      <c r="GE211" s="19">
        <f t="shared" ref="GE211:GE242" si="808">EXP(SUMPRODUCT($EC211:$EW211,EC38:EW38))</f>
        <v>1.0341576116274611</v>
      </c>
      <c r="GF211" s="19">
        <f t="shared" si="612"/>
        <v>0.86028008522099175</v>
      </c>
      <c r="GG211" s="19">
        <f t="shared" si="783"/>
        <v>0.94992147006497696</v>
      </c>
      <c r="GI211" s="132">
        <f t="shared" si="719"/>
        <v>0.8114248221279039</v>
      </c>
      <c r="GJ211" s="19">
        <f t="shared" si="586"/>
        <v>0.99317436043705032</v>
      </c>
      <c r="GK211" s="19">
        <f t="shared" ref="GK211:GK243" si="809">X211/X$248</f>
        <v>0.99317490894628035</v>
      </c>
      <c r="GL211" s="3"/>
      <c r="GM211" s="3"/>
      <c r="GN211" s="8"/>
      <c r="GO211" s="3"/>
      <c r="GP211" t="e">
        <f>TRANSPOSE(CI219:GK219)</f>
        <v>#VALUE!</v>
      </c>
      <c r="GU211" s="3"/>
      <c r="GV211" s="30"/>
      <c r="GW211" s="12" t="e">
        <f t="shared" si="590"/>
        <v>#VALUE!</v>
      </c>
      <c r="GX211" s="19" t="e">
        <f t="shared" ca="1" si="591"/>
        <v>#VALUE!</v>
      </c>
      <c r="GY211" s="19" t="e">
        <f t="shared" ca="1" si="592"/>
        <v>#VALUE!</v>
      </c>
      <c r="GZ211" s="11" t="e">
        <f ca="1">IF(GP211,OFFSET(#REF!,$GP$253+$GO211,0),"")</f>
        <v>#VALUE!</v>
      </c>
      <c r="HA211" s="12" t="e">
        <f t="shared" ca="1" si="784"/>
        <v>#VALUE!</v>
      </c>
      <c r="HB211" s="12" t="e">
        <f t="shared" ca="1" si="785"/>
        <v>#VALUE!</v>
      </c>
      <c r="HC211" s="12" t="e">
        <f t="shared" ca="1" si="786"/>
        <v>#VALUE!</v>
      </c>
      <c r="HD211" s="12" t="e">
        <f t="shared" ca="1" si="787"/>
        <v>#VALUE!</v>
      </c>
      <c r="HE211" t="e">
        <f t="shared" ca="1" si="593"/>
        <v>#VALUE!</v>
      </c>
      <c r="HF211" s="12" t="e">
        <f t="shared" ca="1" si="788"/>
        <v>#VALUE!</v>
      </c>
      <c r="HG211" s="12" t="e">
        <f t="shared" ca="1" si="789"/>
        <v>#VALUE!</v>
      </c>
      <c r="HH211" s="12" t="e">
        <f t="shared" ca="1" si="790"/>
        <v>#VALUE!</v>
      </c>
      <c r="HJ211" s="17"/>
      <c r="HL211" s="18">
        <f t="shared" si="594"/>
        <v>1982</v>
      </c>
      <c r="HM211" s="9">
        <f t="shared" si="791"/>
        <v>0.57431030229149438</v>
      </c>
      <c r="HN211" s="9">
        <f t="shared" si="792"/>
        <v>1.3812869734822952</v>
      </c>
      <c r="HO211" s="9">
        <f t="shared" si="793"/>
        <v>1.2400792594617442</v>
      </c>
      <c r="HP211" s="9">
        <f t="shared" si="794"/>
        <v>1.0456918000644924</v>
      </c>
      <c r="HQ211" s="9">
        <f t="shared" si="795"/>
        <v>1.0651976444206923</v>
      </c>
      <c r="HR211" s="9">
        <f t="shared" si="595"/>
        <v>0.79328629374974358</v>
      </c>
      <c r="HS211" s="9">
        <f t="shared" si="796"/>
        <v>0.7932873392919203</v>
      </c>
      <c r="HT211" s="9"/>
      <c r="HU211" s="9">
        <f t="shared" si="797"/>
        <v>1.2967407130491939</v>
      </c>
      <c r="HV211" s="23">
        <f t="shared" si="596"/>
        <v>1.3812851529644103</v>
      </c>
      <c r="HX211" s="8"/>
      <c r="HY211" s="5">
        <f t="shared" si="614"/>
        <v>33</v>
      </c>
      <c r="HZ211" t="b">
        <f t="shared" si="597"/>
        <v>0</v>
      </c>
      <c r="IC211" s="11"/>
      <c r="ID211" s="11"/>
      <c r="IE211" s="11"/>
      <c r="IF211">
        <f t="shared" si="599"/>
        <v>0</v>
      </c>
      <c r="IG211" s="12" t="e">
        <f t="shared" si="600"/>
        <v>#VALUE!</v>
      </c>
      <c r="IH211" s="19" t="e">
        <f t="shared" ca="1" si="601"/>
        <v>#VALUE!</v>
      </c>
      <c r="II211" s="19" t="e">
        <f t="shared" ca="1" si="602"/>
        <v>#VALUE!</v>
      </c>
      <c r="IJ211" s="11"/>
      <c r="IK211" s="12" t="e">
        <f t="shared" ca="1" si="798"/>
        <v>#VALUE!</v>
      </c>
      <c r="IL211" s="12" t="e">
        <f t="shared" ca="1" si="799"/>
        <v>#VALUE!</v>
      </c>
      <c r="IM211" s="12" t="e">
        <f t="shared" ca="1" si="800"/>
        <v>#VALUE!</v>
      </c>
      <c r="IN211" s="12" t="e">
        <f t="shared" ca="1" si="801"/>
        <v>#VALUE!</v>
      </c>
      <c r="IO211">
        <f t="shared" si="603"/>
        <v>0</v>
      </c>
      <c r="IP211" s="12" t="e">
        <f t="shared" ca="1" si="604"/>
        <v>#VALUE!</v>
      </c>
      <c r="IQ211" s="12" t="e">
        <f t="shared" ca="1" si="802"/>
        <v>#VALUE!</v>
      </c>
      <c r="IR211" s="12" t="e">
        <f t="shared" ca="1" si="803"/>
        <v>#VALUE!</v>
      </c>
    </row>
    <row r="212" spans="1:252" x14ac:dyDescent="0.2">
      <c r="A212" t="s">
        <v>63</v>
      </c>
      <c r="B212" s="1">
        <f t="shared" si="605"/>
        <v>1983</v>
      </c>
      <c r="C212" s="60">
        <f t="shared" si="804"/>
        <v>1081.390155296712</v>
      </c>
      <c r="D212" s="60">
        <f t="shared" ref="D212:X212" si="810">D292+D373</f>
        <v>267.13106973018978</v>
      </c>
      <c r="E212" s="60">
        <f t="shared" si="810"/>
        <v>64.267987721227612</v>
      </c>
      <c r="F212" s="60">
        <f t="shared" si="810"/>
        <v>0.02</v>
      </c>
      <c r="G212" s="60">
        <f t="shared" si="810"/>
        <v>0.02</v>
      </c>
      <c r="H212" s="60">
        <f t="shared" si="810"/>
        <v>0.02</v>
      </c>
      <c r="I212" s="60">
        <f t="shared" si="810"/>
        <v>278.90431926497945</v>
      </c>
      <c r="J212" s="60">
        <f t="shared" si="810"/>
        <v>2185.8769501232673</v>
      </c>
      <c r="K212" s="60">
        <f t="shared" si="810"/>
        <v>54.193273337474487</v>
      </c>
      <c r="L212" s="60">
        <f t="shared" si="810"/>
        <v>2583.0462766869232</v>
      </c>
      <c r="M212" s="60">
        <f t="shared" si="810"/>
        <v>2667.8163640159528</v>
      </c>
      <c r="N212" s="60">
        <f t="shared" si="810"/>
        <v>250.80190701935021</v>
      </c>
      <c r="O212" s="60">
        <f t="shared" si="810"/>
        <v>952.49470756895425</v>
      </c>
      <c r="P212" s="60">
        <f t="shared" si="810"/>
        <v>2530.9726797051212</v>
      </c>
      <c r="Q212" s="60">
        <f t="shared" si="810"/>
        <v>347.18874143012215</v>
      </c>
      <c r="R212" s="60">
        <f t="shared" si="810"/>
        <v>201.43904690294733</v>
      </c>
      <c r="S212" s="60">
        <f t="shared" si="810"/>
        <v>148.72460618330399</v>
      </c>
      <c r="T212" s="60">
        <f t="shared" si="810"/>
        <v>123.03838692058146</v>
      </c>
      <c r="U212" s="60">
        <f t="shared" si="810"/>
        <v>373.13751113565132</v>
      </c>
      <c r="V212" s="60">
        <f t="shared" si="810"/>
        <v>50.18687132455473</v>
      </c>
      <c r="W212" s="60">
        <f t="shared" si="810"/>
        <v>57.244151266819969</v>
      </c>
      <c r="X212" s="60">
        <f t="shared" si="810"/>
        <v>14217.915005634133</v>
      </c>
      <c r="Z212" s="19">
        <f t="shared" si="722"/>
        <v>1.6654400693565194</v>
      </c>
      <c r="AA212" s="19">
        <f t="shared" si="723"/>
        <v>3.0745149098467293</v>
      </c>
      <c r="AB212" s="19">
        <f t="shared" si="724"/>
        <v>0.73421781635617422</v>
      </c>
      <c r="AC212" s="19">
        <f t="shared" si="725"/>
        <v>3.0801835234010541E-5</v>
      </c>
      <c r="AD212" s="19">
        <f t="shared" si="726"/>
        <v>2.3018774363851269E-4</v>
      </c>
      <c r="AE212" s="19">
        <f t="shared" si="727"/>
        <v>2.2848632496195716E-4</v>
      </c>
      <c r="AF212" s="19">
        <f t="shared" si="728"/>
        <v>4.1950969594928464</v>
      </c>
      <c r="AG212" s="19">
        <f t="shared" si="729"/>
        <v>12.423906297523843</v>
      </c>
      <c r="AH212" s="19">
        <f t="shared" si="730"/>
        <v>0.67293099022792657</v>
      </c>
      <c r="AI212" s="19">
        <f t="shared" si="731"/>
        <v>3.8562996173794839</v>
      </c>
      <c r="AJ212" s="19">
        <f t="shared" si="732"/>
        <v>5.7074292731119129</v>
      </c>
      <c r="AK212" s="19">
        <f t="shared" si="733"/>
        <v>2.1371533975697963</v>
      </c>
      <c r="AL212" s="19">
        <f t="shared" si="734"/>
        <v>11.142856643465008</v>
      </c>
      <c r="AM212" s="19">
        <f t="shared" si="735"/>
        <v>11.22669748455947</v>
      </c>
      <c r="AN212" s="19">
        <f t="shared" si="736"/>
        <v>1.4090139863682507</v>
      </c>
      <c r="AO212" s="19">
        <f t="shared" si="737"/>
        <v>0.92433006467684864</v>
      </c>
      <c r="AP212" s="19">
        <f t="shared" si="738"/>
        <v>4.2996566324382215</v>
      </c>
      <c r="AQ212" s="19">
        <f t="shared" si="739"/>
        <v>1.2340770019790546</v>
      </c>
      <c r="AR212" s="19">
        <f t="shared" si="740"/>
        <v>0.87463034108927873</v>
      </c>
      <c r="AS212" s="19">
        <f t="shared" si="741"/>
        <v>0.909252535135888</v>
      </c>
      <c r="AT212" s="19">
        <f t="shared" si="742"/>
        <v>0.79584591998158949</v>
      </c>
      <c r="AU212" s="19">
        <f t="shared" si="718"/>
        <v>16.90467614619082</v>
      </c>
      <c r="AV212" s="19"/>
      <c r="AX212" s="19">
        <f t="shared" si="758"/>
        <v>1.1570743166040212</v>
      </c>
      <c r="AY212" s="19">
        <f t="shared" si="759"/>
        <v>1.073414735184693</v>
      </c>
      <c r="AZ212" s="19">
        <f t="shared" si="760"/>
        <v>1.1612524637105002</v>
      </c>
      <c r="BA212" s="19">
        <f t="shared" si="761"/>
        <v>1.0423186246102052</v>
      </c>
      <c r="BB212" s="19">
        <f t="shared" si="762"/>
        <v>0.97560714349474253</v>
      </c>
      <c r="BC212" s="19">
        <f t="shared" si="763"/>
        <v>0.96502212113318009</v>
      </c>
      <c r="BD212" s="19">
        <f t="shared" si="764"/>
        <v>1.0374952979124969</v>
      </c>
      <c r="BE212" s="19">
        <f t="shared" si="765"/>
        <v>1.0297013142959244</v>
      </c>
      <c r="BF212" s="19">
        <f t="shared" si="766"/>
        <v>1.0415613391657796</v>
      </c>
      <c r="BG212" s="19">
        <f t="shared" si="767"/>
        <v>0.95094252422422498</v>
      </c>
      <c r="BH212" s="19">
        <f t="shared" si="768"/>
        <v>1.2140244293642717</v>
      </c>
      <c r="BI212" s="19">
        <f t="shared" si="769"/>
        <v>1.2701315210160309</v>
      </c>
      <c r="BJ212" s="19">
        <f t="shared" si="770"/>
        <v>1.1437566269821187</v>
      </c>
      <c r="BK212" s="19">
        <f t="shared" si="771"/>
        <v>1.0380621975491229</v>
      </c>
      <c r="BL212" s="19">
        <f t="shared" si="772"/>
        <v>1.1527446354317368</v>
      </c>
      <c r="BM212" s="19">
        <f t="shared" si="773"/>
        <v>1.2615181827304287</v>
      </c>
      <c r="BN212" s="19">
        <f t="shared" si="774"/>
        <v>1.2010496742643997</v>
      </c>
      <c r="BO212" s="19">
        <f t="shared" si="775"/>
        <v>1.2182991264491387</v>
      </c>
      <c r="BP212" s="19">
        <f t="shared" si="776"/>
        <v>1.1841079030245381</v>
      </c>
      <c r="BQ212" s="19">
        <f t="shared" si="777"/>
        <v>1.0423697398062335</v>
      </c>
      <c r="BR212" s="19">
        <f t="shared" si="778"/>
        <v>1.1360996545032265</v>
      </c>
      <c r="BS212" s="19">
        <f t="shared" si="779"/>
        <v>1.1658886952331442</v>
      </c>
      <c r="BU212" s="16"/>
      <c r="BV212" s="9">
        <f t="shared" si="780"/>
        <v>0.89489655738041052</v>
      </c>
      <c r="BW212" s="9">
        <f t="shared" si="548"/>
        <v>1.1658886952331442</v>
      </c>
      <c r="BX212" s="9">
        <f t="shared" si="549"/>
        <v>1.0495667379927807</v>
      </c>
      <c r="BY212" s="9">
        <f t="shared" si="550"/>
        <v>1.0256161906402108</v>
      </c>
      <c r="BZ212" s="9">
        <f t="shared" si="551"/>
        <v>1.0830834774469562</v>
      </c>
      <c r="CA212" s="9">
        <f t="shared" si="517"/>
        <v>1.0433492185689937</v>
      </c>
      <c r="CB212" s="9">
        <f t="shared" si="552"/>
        <v>1.0433497796528797</v>
      </c>
      <c r="CC212" s="9"/>
      <c r="CD212" s="9">
        <f t="shared" si="553"/>
        <v>1.076452639642828</v>
      </c>
      <c r="CE212" s="9">
        <f t="shared" si="554"/>
        <v>1.1658880682513093</v>
      </c>
      <c r="CG212" s="35"/>
      <c r="CH212">
        <f t="shared" si="555"/>
        <v>1983</v>
      </c>
      <c r="CI212" s="19">
        <f t="shared" si="556"/>
        <v>7.6058279632997494E-2</v>
      </c>
      <c r="CJ212" s="19">
        <f t="shared" si="652"/>
        <v>1.8788343412120115E-2</v>
      </c>
      <c r="CK212" s="19">
        <f t="shared" si="653"/>
        <v>4.5202118380761273E-3</v>
      </c>
      <c r="CL212" s="19">
        <f t="shared" si="654"/>
        <v>1.4066760134713564E-6</v>
      </c>
      <c r="CM212" s="19">
        <f t="shared" si="655"/>
        <v>1.4066760134713564E-6</v>
      </c>
      <c r="CN212" s="19">
        <f t="shared" si="656"/>
        <v>1.4066760134713564E-6</v>
      </c>
      <c r="CO212" s="19">
        <f t="shared" si="657"/>
        <v>1.9616400798180184E-2</v>
      </c>
      <c r="CP212" s="19">
        <f t="shared" si="658"/>
        <v>0.15374103370691622</v>
      </c>
      <c r="CQ212" s="19">
        <f t="shared" si="659"/>
        <v>3.8116188847661082E-3</v>
      </c>
      <c r="CR212" s="19">
        <f t="shared" si="660"/>
        <v>0.18167546195509957</v>
      </c>
      <c r="CS212" s="19">
        <f t="shared" si="661"/>
        <v>0.18763766438038046</v>
      </c>
      <c r="CT212" s="19">
        <f t="shared" si="662"/>
        <v>1.7639851336849668E-2</v>
      </c>
      <c r="CU212" s="19">
        <f t="shared" si="663"/>
        <v>6.6992572904783096E-2</v>
      </c>
      <c r="CV212" s="19">
        <f t="shared" si="664"/>
        <v>0.17801292796462581</v>
      </c>
      <c r="CW212" s="19">
        <f t="shared" si="665"/>
        <v>2.4419103735853088E-2</v>
      </c>
      <c r="CX212" s="19">
        <f t="shared" si="666"/>
        <v>1.4167973772745377E-2</v>
      </c>
      <c r="CY212" s="19">
        <f t="shared" si="650"/>
        <v>1.0460366806551375E-2</v>
      </c>
      <c r="CZ212" s="19">
        <f t="shared" si="667"/>
        <v>8.6537573808694902E-3</v>
      </c>
      <c r="DA212" s="19">
        <f t="shared" si="668"/>
        <v>2.6244179332046091E-2</v>
      </c>
      <c r="DB212" s="19">
        <f t="shared" si="669"/>
        <v>3.5298334041712291E-3</v>
      </c>
      <c r="DC212" s="19">
        <f t="shared" si="670"/>
        <v>4.0261987249280802E-3</v>
      </c>
      <c r="DD212" s="19"/>
      <c r="DE212" s="19"/>
      <c r="DF212" s="19">
        <f t="shared" si="607"/>
        <v>7.6956986132405661E-2</v>
      </c>
      <c r="DG212" s="19">
        <f t="shared" si="674"/>
        <v>1.8292707296628647E-2</v>
      </c>
      <c r="DH212" s="19">
        <f t="shared" si="675"/>
        <v>4.5263660787936708E-3</v>
      </c>
      <c r="DI212" s="19">
        <f t="shared" si="676"/>
        <v>1.441916561832041E-6</v>
      </c>
      <c r="DJ212" s="19">
        <f t="shared" si="677"/>
        <v>1.441916561832041E-6</v>
      </c>
      <c r="DK212" s="19">
        <f t="shared" si="678"/>
        <v>1.441916561832041E-6</v>
      </c>
      <c r="DL212" s="19">
        <f t="shared" si="679"/>
        <v>1.9241397820609844E-2</v>
      </c>
      <c r="DM212" s="19">
        <f t="shared" si="680"/>
        <v>0.15117453967356442</v>
      </c>
      <c r="DN212" s="19">
        <f t="shared" si="681"/>
        <v>3.8431747914009812E-3</v>
      </c>
      <c r="DO212" s="19">
        <f t="shared" si="682"/>
        <v>0.18530058156962737</v>
      </c>
      <c r="DP212" s="19">
        <f t="shared" si="683"/>
        <v>0.1885345934864647</v>
      </c>
      <c r="DQ212" s="19">
        <f t="shared" si="684"/>
        <v>1.764933449657255E-2</v>
      </c>
      <c r="DR212" s="19">
        <f t="shared" si="685"/>
        <v>6.601538688525399E-2</v>
      </c>
      <c r="DS212" s="19">
        <f t="shared" si="686"/>
        <v>0.17575745193221703</v>
      </c>
      <c r="DT212" s="19">
        <f t="shared" si="687"/>
        <v>2.5255593769248436E-2</v>
      </c>
      <c r="DU212" s="19">
        <f t="shared" si="688"/>
        <v>1.4924104577328583E-2</v>
      </c>
      <c r="DV212" s="19">
        <f t="shared" si="671"/>
        <v>1.0539512230776539E-2</v>
      </c>
      <c r="DW212" s="19">
        <f t="shared" si="689"/>
        <v>8.7495453405714921E-3</v>
      </c>
      <c r="DX212" s="19">
        <f t="shared" si="690"/>
        <v>2.5610424948197805E-2</v>
      </c>
      <c r="DY212" s="19">
        <f t="shared" si="691"/>
        <v>3.5077384554774113E-3</v>
      </c>
      <c r="DZ212" s="19">
        <f t="shared" si="692"/>
        <v>4.0233297553863281E-3</v>
      </c>
      <c r="EA212" s="19">
        <f t="shared" si="579"/>
        <v>0.99990709499021091</v>
      </c>
      <c r="EB212" s="19"/>
      <c r="EC212" s="19">
        <f t="shared" si="608"/>
        <v>7.6964136486259327E-2</v>
      </c>
      <c r="ED212" s="19">
        <f t="shared" si="693"/>
        <v>1.8294406938684372E-2</v>
      </c>
      <c r="EE212" s="19">
        <f t="shared" si="694"/>
        <v>4.5267866399507682E-3</v>
      </c>
      <c r="EF212" s="19">
        <f t="shared" si="695"/>
        <v>1.4420505355511628E-6</v>
      </c>
      <c r="EG212" s="19">
        <f t="shared" si="696"/>
        <v>1.4420505355511628E-6</v>
      </c>
      <c r="EH212" s="19">
        <f t="shared" si="697"/>
        <v>1.4420505355511628E-6</v>
      </c>
      <c r="EI212" s="19">
        <f t="shared" si="698"/>
        <v>1.9243185608957217E-2</v>
      </c>
      <c r="EJ212" s="19">
        <f t="shared" si="699"/>
        <v>0.15118858585061287</v>
      </c>
      <c r="EK212" s="19">
        <f t="shared" si="700"/>
        <v>3.8435318747674311E-3</v>
      </c>
      <c r="EL212" s="19">
        <f t="shared" si="701"/>
        <v>0.18531779852151309</v>
      </c>
      <c r="EM212" s="19">
        <f t="shared" si="702"/>
        <v>0.18855211092217569</v>
      </c>
      <c r="EN212" s="19">
        <f t="shared" si="703"/>
        <v>1.7650974360518299E-2</v>
      </c>
      <c r="EO212" s="19">
        <f t="shared" si="704"/>
        <v>6.6021520615273041E-2</v>
      </c>
      <c r="EP212" s="19">
        <f t="shared" si="705"/>
        <v>0.17577378219717274</v>
      </c>
      <c r="EQ212" s="19">
        <f t="shared" si="706"/>
        <v>2.525794035844469E-2</v>
      </c>
      <c r="ER212" s="19">
        <f t="shared" si="707"/>
        <v>1.4925491230237436E-2</v>
      </c>
      <c r="ES212" s="19">
        <f t="shared" si="672"/>
        <v>1.0540491495242086E-2</v>
      </c>
      <c r="ET212" s="19">
        <f t="shared" si="708"/>
        <v>8.7503582926943321E-3</v>
      </c>
      <c r="EU212" s="19">
        <f t="shared" si="709"/>
        <v>2.5612804506051166E-2</v>
      </c>
      <c r="EV212" s="19">
        <f t="shared" si="710"/>
        <v>3.5080643722322541E-3</v>
      </c>
      <c r="EW212" s="19">
        <f t="shared" si="711"/>
        <v>4.0237035776065936E-3</v>
      </c>
      <c r="EX212" s="19"/>
      <c r="EY212" s="19"/>
      <c r="EZ212" s="19">
        <f t="shared" si="609"/>
        <v>2.4788060559014335E-2</v>
      </c>
      <c r="FA212" s="19">
        <f t="shared" si="633"/>
        <v>-1.181310185425373E-2</v>
      </c>
      <c r="FB212" s="19">
        <f t="shared" si="634"/>
        <v>2.8397031462630472E-2</v>
      </c>
      <c r="FC212" s="19">
        <f t="shared" si="635"/>
        <v>-1.0492021504761658E-3</v>
      </c>
      <c r="FD212" s="19">
        <f t="shared" si="636"/>
        <v>-0.11480679766608828</v>
      </c>
      <c r="FE212" s="19">
        <f t="shared" si="637"/>
        <v>-1.8167417060375054E-2</v>
      </c>
      <c r="FF212" s="19">
        <f t="shared" si="638"/>
        <v>-1.1159821735774466E-3</v>
      </c>
      <c r="FG212" s="19">
        <f t="shared" si="639"/>
        <v>2.7100978195247927E-2</v>
      </c>
      <c r="FH212" s="19">
        <f t="shared" si="640"/>
        <v>-1.4866691247764437E-2</v>
      </c>
      <c r="FI212" s="19">
        <f t="shared" si="641"/>
        <v>2.4905089645660076E-2</v>
      </c>
      <c r="FJ212" s="19">
        <f t="shared" si="642"/>
        <v>-6.0906995157045292E-2</v>
      </c>
      <c r="FK212" s="19">
        <f t="shared" si="643"/>
        <v>-3.3247728062408839E-2</v>
      </c>
      <c r="FL212" s="19">
        <f t="shared" si="644"/>
        <v>2.4742649459306425E-2</v>
      </c>
      <c r="FM212" s="19">
        <f t="shared" si="645"/>
        <v>5.9668844047756714E-2</v>
      </c>
      <c r="FN212" s="19">
        <f t="shared" si="646"/>
        <v>5.6505291310486646E-3</v>
      </c>
      <c r="FO212" s="19">
        <f t="shared" si="647"/>
        <v>6.2796553390791335E-2</v>
      </c>
      <c r="FP212" s="19">
        <f t="shared" si="627"/>
        <v>-6.8757820460165125E-2</v>
      </c>
      <c r="FQ212" s="19">
        <f t="shared" si="628"/>
        <v>-3.6814025903442005E-3</v>
      </c>
      <c r="FR212" s="19">
        <f t="shared" si="629"/>
        <v>-3.4309331624139468E-2</v>
      </c>
      <c r="FS212" s="19">
        <f t="shared" si="630"/>
        <v>-1.7171593101512436E-2</v>
      </c>
      <c r="FT212" s="19">
        <f t="shared" si="631"/>
        <v>7.6240642466868055E-2</v>
      </c>
      <c r="FU212" s="19"/>
      <c r="FV212" s="16"/>
      <c r="FW212" s="19">
        <f t="shared" si="806"/>
        <v>1.0102478608859247</v>
      </c>
      <c r="FX212" s="19">
        <f t="shared" si="610"/>
        <v>0.73736634827624936</v>
      </c>
      <c r="FY212" s="19">
        <f t="shared" si="781"/>
        <v>1.0830834774469562</v>
      </c>
      <c r="FZ212" s="19"/>
      <c r="GA212" s="19">
        <f t="shared" si="807"/>
        <v>0.87328206988816992</v>
      </c>
      <c r="GB212" s="19">
        <f t="shared" si="611"/>
        <v>0.93295608702094135</v>
      </c>
      <c r="GC212" s="19">
        <f t="shared" si="782"/>
        <v>1.0495667379927807</v>
      </c>
      <c r="GD212" s="19"/>
      <c r="GE212" s="19">
        <f t="shared" si="808"/>
        <v>1.0796852402652359</v>
      </c>
      <c r="GF212" s="19">
        <f t="shared" si="612"/>
        <v>0.92883171050722413</v>
      </c>
      <c r="GG212" s="19">
        <f t="shared" si="783"/>
        <v>1.0256161906402108</v>
      </c>
      <c r="GI212" s="132">
        <f t="shared" si="719"/>
        <v>0.89489655738041052</v>
      </c>
      <c r="GJ212" s="19">
        <f t="shared" si="586"/>
        <v>1.0433492185689939</v>
      </c>
      <c r="GK212" s="19">
        <f t="shared" si="809"/>
        <v>1.0433497796528797</v>
      </c>
      <c r="GL212" s="3"/>
      <c r="GM212" s="3"/>
      <c r="GN212" s="8"/>
      <c r="GO212" s="3"/>
      <c r="GV212" s="30"/>
      <c r="GW212" s="12" t="str">
        <f t="shared" si="590"/>
        <v/>
      </c>
      <c r="GX212" s="19" t="str">
        <f t="shared" ca="1" si="591"/>
        <v/>
      </c>
      <c r="GY212" s="19" t="str">
        <f t="shared" ca="1" si="592"/>
        <v/>
      </c>
      <c r="GZ212" s="11" t="str">
        <f ca="1">IF(GP212,OFFSET(#REF!,$GP$253+$GO212,0),"")</f>
        <v/>
      </c>
      <c r="HA212" s="12" t="str">
        <f t="shared" ca="1" si="784"/>
        <v/>
      </c>
      <c r="HB212" s="12" t="str">
        <f t="shared" ca="1" si="785"/>
        <v/>
      </c>
      <c r="HC212" s="12" t="str">
        <f t="shared" ca="1" si="786"/>
        <v/>
      </c>
      <c r="HD212" s="12" t="str">
        <f t="shared" ca="1" si="787"/>
        <v/>
      </c>
      <c r="HE212" t="str">
        <f t="shared" ca="1" si="593"/>
        <v/>
      </c>
      <c r="HF212" s="12" t="str">
        <f t="shared" ca="1" si="788"/>
        <v/>
      </c>
      <c r="HG212" s="12" t="str">
        <f t="shared" ca="1" si="789"/>
        <v/>
      </c>
      <c r="HH212" s="12" t="str">
        <f t="shared" ca="1" si="790"/>
        <v/>
      </c>
      <c r="HJ212" s="17"/>
      <c r="HL212" s="18">
        <f t="shared" si="594"/>
        <v>1983</v>
      </c>
      <c r="HM212" s="9">
        <f t="shared" si="791"/>
        <v>0.63338993135675625</v>
      </c>
      <c r="HN212" s="9">
        <f t="shared" si="792"/>
        <v>1.3157202447849239</v>
      </c>
      <c r="HO212" s="9">
        <f t="shared" si="793"/>
        <v>1.082938982528141</v>
      </c>
      <c r="HP212" s="9">
        <f t="shared" si="794"/>
        <v>1.1290180023960186</v>
      </c>
      <c r="HQ212" s="9">
        <f t="shared" si="795"/>
        <v>1.0761136416967301</v>
      </c>
      <c r="HR212" s="9">
        <f t="shared" si="595"/>
        <v>0.83336286925597514</v>
      </c>
      <c r="HS212" s="9">
        <f t="shared" si="796"/>
        <v>0.83336395552901776</v>
      </c>
      <c r="HT212" s="9"/>
      <c r="HU212" s="9">
        <f t="shared" si="797"/>
        <v>1.2226576067706987</v>
      </c>
      <c r="HV212" s="23">
        <f t="shared" si="596"/>
        <v>1.3157185297702252</v>
      </c>
      <c r="HX212" s="8"/>
      <c r="HY212" s="5">
        <f t="shared" si="614"/>
        <v>34</v>
      </c>
      <c r="HZ212" t="b">
        <f t="shared" si="597"/>
        <v>0</v>
      </c>
      <c r="IC212" s="11"/>
      <c r="ID212" s="11"/>
      <c r="IE212" s="11"/>
      <c r="IF212">
        <f t="shared" si="599"/>
        <v>0</v>
      </c>
      <c r="IG212" s="12" t="str">
        <f t="shared" si="600"/>
        <v/>
      </c>
      <c r="IH212" s="19" t="str">
        <f t="shared" ca="1" si="601"/>
        <v/>
      </c>
      <c r="II212" s="19" t="str">
        <f t="shared" ca="1" si="602"/>
        <v/>
      </c>
      <c r="IJ212" s="11"/>
      <c r="IK212" s="12" t="str">
        <f t="shared" ca="1" si="798"/>
        <v/>
      </c>
      <c r="IL212" s="12" t="str">
        <f t="shared" ca="1" si="799"/>
        <v/>
      </c>
      <c r="IM212" s="12" t="str">
        <f t="shared" ca="1" si="800"/>
        <v/>
      </c>
      <c r="IN212" s="12" t="str">
        <f t="shared" ca="1" si="801"/>
        <v/>
      </c>
      <c r="IO212">
        <f t="shared" si="603"/>
        <v>0</v>
      </c>
      <c r="IP212" s="12" t="str">
        <f t="shared" ca="1" si="604"/>
        <v/>
      </c>
      <c r="IQ212" s="12" t="str">
        <f t="shared" ca="1" si="802"/>
        <v/>
      </c>
      <c r="IR212" s="12" t="str">
        <f t="shared" ca="1" si="803"/>
        <v/>
      </c>
    </row>
    <row r="213" spans="1:252" x14ac:dyDescent="0.2">
      <c r="A213" t="s">
        <v>63</v>
      </c>
      <c r="B213" s="1">
        <f t="shared" si="605"/>
        <v>1984</v>
      </c>
      <c r="C213" s="60">
        <f t="shared" si="804"/>
        <v>1078.9945186427544</v>
      </c>
      <c r="D213" s="60">
        <f t="shared" ref="D213:X213" si="811">D293+D374</f>
        <v>266.21521349959448</v>
      </c>
      <c r="E213" s="60">
        <f t="shared" si="811"/>
        <v>62.790742487197846</v>
      </c>
      <c r="F213" s="60">
        <f t="shared" si="811"/>
        <v>0.02</v>
      </c>
      <c r="G213" s="60">
        <f t="shared" si="811"/>
        <v>0.02</v>
      </c>
      <c r="H213" s="60">
        <f t="shared" si="811"/>
        <v>0.02</v>
      </c>
      <c r="I213" s="60">
        <f t="shared" si="811"/>
        <v>295.39753872719285</v>
      </c>
      <c r="J213" s="60">
        <f t="shared" si="811"/>
        <v>2254.3053756417439</v>
      </c>
      <c r="K213" s="60">
        <f t="shared" si="811"/>
        <v>64.053728952384773</v>
      </c>
      <c r="L213" s="60">
        <f t="shared" si="811"/>
        <v>2611.8947750931402</v>
      </c>
      <c r="M213" s="60">
        <f t="shared" si="811"/>
        <v>2789.212635990345</v>
      </c>
      <c r="N213" s="60">
        <f t="shared" si="811"/>
        <v>244.16168839241993</v>
      </c>
      <c r="O213" s="60">
        <f t="shared" si="811"/>
        <v>969.60072221057942</v>
      </c>
      <c r="P213" s="60">
        <f t="shared" si="811"/>
        <v>2608.9794830681658</v>
      </c>
      <c r="Q213" s="60">
        <f t="shared" si="811"/>
        <v>347.78244466952538</v>
      </c>
      <c r="R213" s="60">
        <f t="shared" si="811"/>
        <v>205.63670232581961</v>
      </c>
      <c r="S213" s="60">
        <f t="shared" si="811"/>
        <v>156.73296938779595</v>
      </c>
      <c r="T213" s="60">
        <f t="shared" si="811"/>
        <v>123.36323651770667</v>
      </c>
      <c r="U213" s="60">
        <f t="shared" si="811"/>
        <v>402.55020297320408</v>
      </c>
      <c r="V213" s="60">
        <f t="shared" si="811"/>
        <v>55.196723924042686</v>
      </c>
      <c r="W213" s="60">
        <f t="shared" si="811"/>
        <v>58.465350413020161</v>
      </c>
      <c r="X213" s="60">
        <f t="shared" si="811"/>
        <v>14595.394052916632</v>
      </c>
      <c r="Z213" s="19">
        <f t="shared" si="722"/>
        <v>1.6382864123358012</v>
      </c>
      <c r="AA213" s="19">
        <f t="shared" si="723"/>
        <v>3.0215388947331325</v>
      </c>
      <c r="AB213" s="19">
        <f t="shared" si="724"/>
        <v>0.71818084878293331</v>
      </c>
      <c r="AC213" s="19">
        <f t="shared" si="725"/>
        <v>3.0366908895822178E-5</v>
      </c>
      <c r="AD213" s="19">
        <f t="shared" si="726"/>
        <v>2.2699971613288249E-4</v>
      </c>
      <c r="AE213" s="19">
        <f t="shared" si="727"/>
        <v>2.2875373672460086E-4</v>
      </c>
      <c r="AF213" s="19">
        <f t="shared" si="728"/>
        <v>3.9868619028134078</v>
      </c>
      <c r="AG213" s="19">
        <f t="shared" si="729"/>
        <v>12.390962099449856</v>
      </c>
      <c r="AH213" s="19">
        <f t="shared" si="730"/>
        <v>0.73809281740920385</v>
      </c>
      <c r="AI213" s="19">
        <f t="shared" si="731"/>
        <v>3.9017958975105924</v>
      </c>
      <c r="AJ213" s="19">
        <f t="shared" si="732"/>
        <v>5.5198175262966398</v>
      </c>
      <c r="AK213" s="19">
        <f t="shared" si="733"/>
        <v>1.8558047021850523</v>
      </c>
      <c r="AL213" s="19">
        <f t="shared" si="734"/>
        <v>10.656318168732573</v>
      </c>
      <c r="AM213" s="19">
        <f t="shared" si="735"/>
        <v>11.032925586922499</v>
      </c>
      <c r="AN213" s="19">
        <f t="shared" si="736"/>
        <v>1.327703874688072</v>
      </c>
      <c r="AO213" s="19">
        <f t="shared" si="737"/>
        <v>0.83779262982566671</v>
      </c>
      <c r="AP213" s="19">
        <f t="shared" si="738"/>
        <v>3.7682043741497431</v>
      </c>
      <c r="AQ213" s="19">
        <f t="shared" si="739"/>
        <v>1.1162158026717297</v>
      </c>
      <c r="AR213" s="19">
        <f t="shared" si="740"/>
        <v>0.84107964387634704</v>
      </c>
      <c r="AS213" s="19">
        <f t="shared" si="741"/>
        <v>0.90183948248675083</v>
      </c>
      <c r="AT213" s="19">
        <f t="shared" si="742"/>
        <v>0.77155238584784791</v>
      </c>
      <c r="AU213" s="19">
        <f t="shared" si="718"/>
        <v>15.992925376619782</v>
      </c>
      <c r="AV213" s="19"/>
      <c r="AX213" s="19">
        <f t="shared" si="758"/>
        <v>1.1382091531444396</v>
      </c>
      <c r="AY213" s="19">
        <f t="shared" si="759"/>
        <v>1.054919058012278</v>
      </c>
      <c r="AZ213" s="19">
        <f t="shared" si="760"/>
        <v>1.1358880994986715</v>
      </c>
      <c r="BA213" s="19">
        <f t="shared" si="761"/>
        <v>1.0276009359016218</v>
      </c>
      <c r="BB213" s="19">
        <f t="shared" si="762"/>
        <v>0.96209529286799977</v>
      </c>
      <c r="BC213" s="19">
        <f t="shared" si="763"/>
        <v>0.9661515465657321</v>
      </c>
      <c r="BD213" s="19">
        <f t="shared" si="764"/>
        <v>0.98599639472824785</v>
      </c>
      <c r="BE213" s="19">
        <f t="shared" si="765"/>
        <v>1.026970878051249</v>
      </c>
      <c r="BF213" s="19">
        <f t="shared" si="766"/>
        <v>1.1424186944771055</v>
      </c>
      <c r="BG213" s="19">
        <f t="shared" si="767"/>
        <v>0.96216165960356792</v>
      </c>
      <c r="BH213" s="19">
        <f t="shared" si="768"/>
        <v>1.1741176284263322</v>
      </c>
      <c r="BI213" s="19">
        <f t="shared" si="769"/>
        <v>1.1029231929609409</v>
      </c>
      <c r="BJ213" s="19">
        <f t="shared" si="770"/>
        <v>1.0938159679067498</v>
      </c>
      <c r="BK213" s="19">
        <f t="shared" si="771"/>
        <v>1.0201453273242911</v>
      </c>
      <c r="BL213" s="19">
        <f t="shared" si="772"/>
        <v>1.0862230849343772</v>
      </c>
      <c r="BM213" s="19">
        <f t="shared" si="773"/>
        <v>1.1434125928297239</v>
      </c>
      <c r="BN213" s="19">
        <f t="shared" si="774"/>
        <v>1.0525958286970867</v>
      </c>
      <c r="BO213" s="19">
        <f t="shared" si="775"/>
        <v>1.1019448017772664</v>
      </c>
      <c r="BP213" s="19">
        <f t="shared" si="776"/>
        <v>1.1386856899415363</v>
      </c>
      <c r="BQ213" s="19">
        <f t="shared" si="777"/>
        <v>1.0338713947783627</v>
      </c>
      <c r="BR213" s="19">
        <f t="shared" si="778"/>
        <v>1.1014197308609157</v>
      </c>
      <c r="BS213" s="19">
        <f t="shared" si="779"/>
        <v>1.1030066911107215</v>
      </c>
      <c r="BU213" s="16"/>
      <c r="BV213" s="9">
        <f t="shared" si="780"/>
        <v>0.9710278649197267</v>
      </c>
      <c r="BW213" s="9">
        <f t="shared" si="548"/>
        <v>1.1030066911107215</v>
      </c>
      <c r="BX213" s="9">
        <f t="shared" si="549"/>
        <v>1.0347426954842105</v>
      </c>
      <c r="BY213" s="9">
        <f t="shared" si="550"/>
        <v>1.0057997569879851</v>
      </c>
      <c r="BZ213" s="9">
        <f t="shared" si="551"/>
        <v>1.0598251203423974</v>
      </c>
      <c r="CA213" s="9">
        <f t="shared" si="517"/>
        <v>1.071050128076203</v>
      </c>
      <c r="CB213" s="9">
        <f t="shared" si="552"/>
        <v>1.0710502322614166</v>
      </c>
      <c r="CC213" s="9"/>
      <c r="CD213" s="9">
        <f t="shared" si="553"/>
        <v>1.0407439516631116</v>
      </c>
      <c r="CE213" s="9">
        <f t="shared" si="554"/>
        <v>1.1030065838169796</v>
      </c>
      <c r="CG213" s="35"/>
      <c r="CH213">
        <f t="shared" si="555"/>
        <v>1984</v>
      </c>
      <c r="CI213" s="19">
        <f t="shared" si="556"/>
        <v>7.3927056352900339E-2</v>
      </c>
      <c r="CJ213" s="19">
        <f t="shared" si="652"/>
        <v>1.8239672908755489E-2</v>
      </c>
      <c r="CK213" s="19">
        <f t="shared" si="653"/>
        <v>4.3020929931419172E-3</v>
      </c>
      <c r="CL213" s="19">
        <f t="shared" si="654"/>
        <v>1.3702953087452513E-6</v>
      </c>
      <c r="CM213" s="19">
        <f t="shared" si="655"/>
        <v>1.3702953087452513E-6</v>
      </c>
      <c r="CN213" s="19">
        <f t="shared" si="656"/>
        <v>1.3702953087452513E-6</v>
      </c>
      <c r="CO213" s="19">
        <f t="shared" si="657"/>
        <v>2.0239093076638303E-2</v>
      </c>
      <c r="CP213" s="19">
        <f t="shared" si="658"/>
        <v>0.15445320403605414</v>
      </c>
      <c r="CQ213" s="19">
        <f t="shared" si="659"/>
        <v>4.3886262145546367E-3</v>
      </c>
      <c r="CR213" s="19">
        <f t="shared" si="660"/>
        <v>0.17895335786231814</v>
      </c>
      <c r="CS213" s="19">
        <f t="shared" si="661"/>
        <v>0.19110224950952728</v>
      </c>
      <c r="CT213" s="19">
        <f t="shared" si="662"/>
        <v>1.6728680808972645E-2</v>
      </c>
      <c r="CU213" s="19">
        <f t="shared" si="663"/>
        <v>6.643196605005823E-2</v>
      </c>
      <c r="CV213" s="19">
        <f t="shared" si="664"/>
        <v>0.1787536173130459</v>
      </c>
      <c r="CW213" s="19">
        <f t="shared" si="665"/>
        <v>2.3828232619730275E-2</v>
      </c>
      <c r="CX213" s="19">
        <f t="shared" si="666"/>
        <v>1.4089150425145715E-2</v>
      </c>
      <c r="CY213" s="19">
        <f t="shared" si="650"/>
        <v>1.0738522633890493E-2</v>
      </c>
      <c r="CZ213" s="19">
        <f t="shared" si="667"/>
        <v>8.4522032135922152E-3</v>
      </c>
      <c r="DA213" s="19">
        <f t="shared" si="668"/>
        <v>2.7580632733431511E-2</v>
      </c>
      <c r="DB213" s="19">
        <f t="shared" si="669"/>
        <v>3.7817905925611236E-3</v>
      </c>
      <c r="DC213" s="19">
        <f t="shared" si="670"/>
        <v>4.0057397697554386E-3</v>
      </c>
      <c r="DD213" s="19"/>
      <c r="DE213" s="19"/>
      <c r="DF213" s="19">
        <f t="shared" si="607"/>
        <v>7.4987620435881058E-2</v>
      </c>
      <c r="DG213" s="19">
        <f t="shared" si="674"/>
        <v>1.8512653074122011E-2</v>
      </c>
      <c r="DH213" s="19">
        <f t="shared" si="675"/>
        <v>4.4102534897457165E-3</v>
      </c>
      <c r="DI213" s="19">
        <f t="shared" si="676"/>
        <v>1.3884062210694005E-6</v>
      </c>
      <c r="DJ213" s="19">
        <f t="shared" si="677"/>
        <v>1.3884062210694005E-6</v>
      </c>
      <c r="DK213" s="19">
        <f t="shared" si="678"/>
        <v>1.3884062210694005E-6</v>
      </c>
      <c r="DL213" s="19">
        <f t="shared" si="679"/>
        <v>1.9926125367085188E-2</v>
      </c>
      <c r="DM213" s="19">
        <f t="shared" si="680"/>
        <v>0.15409684459245318</v>
      </c>
      <c r="DN213" s="19">
        <f t="shared" si="681"/>
        <v>4.0933467728227349E-3</v>
      </c>
      <c r="DO213" s="19">
        <f t="shared" si="682"/>
        <v>0.18031098535190251</v>
      </c>
      <c r="DP213" s="19">
        <f t="shared" si="683"/>
        <v>0.18936467468416401</v>
      </c>
      <c r="DQ213" s="19">
        <f t="shared" si="684"/>
        <v>1.7180239194498549E-2</v>
      </c>
      <c r="DR213" s="19">
        <f t="shared" si="685"/>
        <v>6.6711876894057595E-2</v>
      </c>
      <c r="DS213" s="19">
        <f t="shared" si="686"/>
        <v>0.17838301634549378</v>
      </c>
      <c r="DT213" s="19">
        <f t="shared" si="687"/>
        <v>2.4122462091726291E-2</v>
      </c>
      <c r="DU213" s="19">
        <f t="shared" si="688"/>
        <v>1.4128525452535208E-2</v>
      </c>
      <c r="DV213" s="19">
        <f t="shared" si="671"/>
        <v>1.059883640048636E-2</v>
      </c>
      <c r="DW213" s="19">
        <f t="shared" si="689"/>
        <v>8.5525844743225502E-3</v>
      </c>
      <c r="DX213" s="19">
        <f t="shared" si="690"/>
        <v>2.6906874502567322E-2</v>
      </c>
      <c r="DY213" s="19">
        <f t="shared" si="691"/>
        <v>3.6543644736272622E-3</v>
      </c>
      <c r="DZ213" s="19">
        <f t="shared" si="692"/>
        <v>4.0159605618177068E-3</v>
      </c>
      <c r="EA213" s="19">
        <f t="shared" si="579"/>
        <v>0.99996140937797207</v>
      </c>
      <c r="EB213" s="19"/>
      <c r="EC213" s="19">
        <f t="shared" si="608"/>
        <v>7.4990514366476649E-2</v>
      </c>
      <c r="ED213" s="19">
        <f t="shared" si="693"/>
        <v>1.8513367516490305E-2</v>
      </c>
      <c r="EE213" s="19">
        <f t="shared" si="694"/>
        <v>4.4104236907393487E-3</v>
      </c>
      <c r="EF213" s="19">
        <f t="shared" si="695"/>
        <v>1.3884598025968436E-6</v>
      </c>
      <c r="EG213" s="19">
        <f t="shared" si="696"/>
        <v>1.3884598025968436E-6</v>
      </c>
      <c r="EH213" s="19">
        <f t="shared" si="697"/>
        <v>1.3884598025968436E-6</v>
      </c>
      <c r="EI213" s="19">
        <f t="shared" si="698"/>
        <v>1.9926894358333561E-2</v>
      </c>
      <c r="EJ213" s="19">
        <f t="shared" si="699"/>
        <v>0.15410279151503398</v>
      </c>
      <c r="EK213" s="19">
        <f t="shared" si="700"/>
        <v>4.0935047437170692E-3</v>
      </c>
      <c r="EL213" s="19">
        <f t="shared" si="701"/>
        <v>0.18031794393352171</v>
      </c>
      <c r="EM213" s="19">
        <f t="shared" si="702"/>
        <v>0.1893719826667698</v>
      </c>
      <c r="EN213" s="19">
        <f t="shared" si="703"/>
        <v>1.7180902216202075E-2</v>
      </c>
      <c r="EO213" s="19">
        <f t="shared" si="704"/>
        <v>6.6714451446237152E-2</v>
      </c>
      <c r="EP213" s="19">
        <f t="shared" si="705"/>
        <v>0.17838990052271844</v>
      </c>
      <c r="EQ213" s="19">
        <f t="shared" si="706"/>
        <v>2.4123393028468682E-2</v>
      </c>
      <c r="ER213" s="19">
        <f t="shared" si="707"/>
        <v>1.4129070702162282E-2</v>
      </c>
      <c r="ES213" s="19">
        <f t="shared" si="672"/>
        <v>1.0599245431960606E-2</v>
      </c>
      <c r="ET213" s="19">
        <f t="shared" si="708"/>
        <v>8.5529145366146694E-3</v>
      </c>
      <c r="EU213" s="19">
        <f t="shared" si="709"/>
        <v>2.6907912895663438E-2</v>
      </c>
      <c r="EV213" s="19">
        <f t="shared" si="710"/>
        <v>3.6545055032678377E-3</v>
      </c>
      <c r="EW213" s="19">
        <f t="shared" si="711"/>
        <v>4.0161155462147711E-3</v>
      </c>
      <c r="EX213" s="19"/>
      <c r="EY213" s="19"/>
      <c r="EZ213" s="19">
        <f t="shared" si="609"/>
        <v>-1.6438569378180504E-2</v>
      </c>
      <c r="FA213" s="19">
        <f t="shared" si="633"/>
        <v>-1.7380866525185265E-2</v>
      </c>
      <c r="FB213" s="19">
        <f t="shared" si="634"/>
        <v>-2.2084321261125008E-2</v>
      </c>
      <c r="FC213" s="19">
        <f t="shared" si="635"/>
        <v>-1.422078134738728E-2</v>
      </c>
      <c r="FD213" s="19">
        <f t="shared" si="636"/>
        <v>-1.3946485675065904E-2</v>
      </c>
      <c r="FE213" s="19">
        <f t="shared" si="637"/>
        <v>1.1696778805668877E-3</v>
      </c>
      <c r="FF213" s="19">
        <f t="shared" si="638"/>
        <v>-5.0912021828322954E-2</v>
      </c>
      <c r="FG213" s="19">
        <f t="shared" si="639"/>
        <v>-2.6551998505022142E-3</v>
      </c>
      <c r="FH213" s="19">
        <f t="shared" si="640"/>
        <v>9.2426801675445189E-2</v>
      </c>
      <c r="FI213" s="19">
        <f t="shared" si="641"/>
        <v>1.1728858353138853E-2</v>
      </c>
      <c r="FJ213" s="19">
        <f t="shared" si="642"/>
        <v>-3.3423904511915854E-2</v>
      </c>
      <c r="FK213" s="19">
        <f t="shared" si="643"/>
        <v>-0.14115635178516261</v>
      </c>
      <c r="FL213" s="19">
        <f t="shared" si="644"/>
        <v>-4.4645661287892151E-2</v>
      </c>
      <c r="FM213" s="19">
        <f t="shared" si="645"/>
        <v>-1.7410608599987946E-2</v>
      </c>
      <c r="FN213" s="19">
        <f t="shared" si="646"/>
        <v>-5.9439119055891734E-2</v>
      </c>
      <c r="FO213" s="19">
        <f t="shared" si="647"/>
        <v>-9.8298609292828867E-2</v>
      </c>
      <c r="FP213" s="19">
        <f t="shared" si="627"/>
        <v>-0.13193657192251701</v>
      </c>
      <c r="FQ213" s="19">
        <f t="shared" si="628"/>
        <v>-0.10037910700865604</v>
      </c>
      <c r="FR213" s="19">
        <f t="shared" si="629"/>
        <v>-3.9114972878811424E-2</v>
      </c>
      <c r="FS213" s="19">
        <f t="shared" si="630"/>
        <v>-8.1863251301829941E-3</v>
      </c>
      <c r="FT213" s="19">
        <f t="shared" si="631"/>
        <v>-3.1001028453967766E-2</v>
      </c>
      <c r="FU213" s="19"/>
      <c r="FV213" s="16"/>
      <c r="FW213" s="19">
        <f t="shared" si="806"/>
        <v>0.9785257945588981</v>
      </c>
      <c r="FX213" s="19">
        <f t="shared" si="610"/>
        <v>0.72153199182801009</v>
      </c>
      <c r="FY213" s="19">
        <f t="shared" si="781"/>
        <v>1.0598251203423974</v>
      </c>
      <c r="FZ213" s="19"/>
      <c r="GA213" s="19">
        <f t="shared" si="807"/>
        <v>0.98587603629958775</v>
      </c>
      <c r="GB213" s="19">
        <f t="shared" si="611"/>
        <v>0.91977904911377895</v>
      </c>
      <c r="GC213" s="19">
        <f t="shared" si="782"/>
        <v>1.0347426954842105</v>
      </c>
      <c r="GD213" s="19"/>
      <c r="GE213" s="19">
        <f t="shared" si="808"/>
        <v>0.98067850933607437</v>
      </c>
      <c r="GF213" s="19">
        <f t="shared" si="612"/>
        <v>0.91088529728430068</v>
      </c>
      <c r="GG213" s="19">
        <f t="shared" si="783"/>
        <v>1.0057997569879851</v>
      </c>
      <c r="GI213" s="132">
        <f t="shared" si="719"/>
        <v>0.9710278649197267</v>
      </c>
      <c r="GJ213" s="19">
        <f t="shared" si="586"/>
        <v>1.0710501280762033</v>
      </c>
      <c r="GK213" s="19">
        <f t="shared" si="809"/>
        <v>1.0710502322614166</v>
      </c>
      <c r="GL213" s="3"/>
      <c r="GM213" s="3"/>
      <c r="GN213" s="8"/>
      <c r="GO213" s="3"/>
      <c r="GV213" s="30"/>
      <c r="GW213" s="12" t="str">
        <f t="shared" si="590"/>
        <v/>
      </c>
      <c r="GX213" s="19" t="str">
        <f t="shared" ca="1" si="591"/>
        <v/>
      </c>
      <c r="GY213" s="19" t="str">
        <f t="shared" ca="1" si="592"/>
        <v/>
      </c>
      <c r="GZ213" s="11" t="str">
        <f ca="1">IF(GP213,OFFSET(#REF!,$GP$253+$GO213,0),"")</f>
        <v/>
      </c>
      <c r="HA213" s="12" t="str">
        <f t="shared" ca="1" si="784"/>
        <v/>
      </c>
      <c r="HB213" s="12" t="str">
        <f t="shared" ca="1" si="785"/>
        <v/>
      </c>
      <c r="HC213" s="12" t="str">
        <f t="shared" ca="1" si="786"/>
        <v/>
      </c>
      <c r="HD213" s="12" t="str">
        <f t="shared" ca="1" si="787"/>
        <v/>
      </c>
      <c r="HE213" t="str">
        <f t="shared" ca="1" si="593"/>
        <v/>
      </c>
      <c r="HF213" s="12" t="str">
        <f t="shared" ca="1" si="788"/>
        <v/>
      </c>
      <c r="HG213" s="12" t="str">
        <f t="shared" ca="1" si="789"/>
        <v/>
      </c>
      <c r="HH213" s="12" t="str">
        <f t="shared" ca="1" si="790"/>
        <v/>
      </c>
      <c r="HJ213" s="17"/>
      <c r="HL213" s="18">
        <f t="shared" si="594"/>
        <v>1984</v>
      </c>
      <c r="HM213" s="9">
        <f t="shared" si="791"/>
        <v>0.68727415211807219</v>
      </c>
      <c r="HN213" s="9">
        <f t="shared" si="792"/>
        <v>1.2447571020811721</v>
      </c>
      <c r="HO213" s="9">
        <f t="shared" si="793"/>
        <v>1.0676435916491522</v>
      </c>
      <c r="HP213" s="9">
        <f t="shared" si="794"/>
        <v>1.1072036916033199</v>
      </c>
      <c r="HQ213" s="9">
        <f t="shared" si="795"/>
        <v>1.0530049562769623</v>
      </c>
      <c r="HR213" s="9">
        <f t="shared" si="595"/>
        <v>0.85548864365353527</v>
      </c>
      <c r="HS213" s="9">
        <f t="shared" si="796"/>
        <v>0.85548938192578627</v>
      </c>
      <c r="HT213" s="9"/>
      <c r="HU213" s="9">
        <f t="shared" si="797"/>
        <v>1.1820989259905688</v>
      </c>
      <c r="HV213" s="23">
        <f t="shared" si="596"/>
        <v>1.244756027877743</v>
      </c>
      <c r="HX213" s="8"/>
      <c r="HY213" s="5">
        <f t="shared" si="614"/>
        <v>35</v>
      </c>
      <c r="HZ213" t="b">
        <f t="shared" si="597"/>
        <v>0</v>
      </c>
      <c r="IC213" s="11"/>
      <c r="ID213" s="11"/>
      <c r="IE213" s="11"/>
      <c r="IF213">
        <f t="shared" si="599"/>
        <v>0</v>
      </c>
      <c r="IG213" s="12" t="str">
        <f t="shared" si="600"/>
        <v/>
      </c>
      <c r="IH213" s="19" t="str">
        <f t="shared" ca="1" si="601"/>
        <v/>
      </c>
      <c r="II213" s="19" t="str">
        <f t="shared" ca="1" si="602"/>
        <v/>
      </c>
      <c r="IJ213" s="11"/>
      <c r="IK213" s="12" t="str">
        <f t="shared" ca="1" si="798"/>
        <v/>
      </c>
      <c r="IL213" s="12" t="str">
        <f t="shared" ca="1" si="799"/>
        <v/>
      </c>
      <c r="IM213" s="12" t="str">
        <f t="shared" ca="1" si="800"/>
        <v/>
      </c>
      <c r="IN213" s="12" t="str">
        <f t="shared" ca="1" si="801"/>
        <v/>
      </c>
      <c r="IO213">
        <f t="shared" si="603"/>
        <v>0</v>
      </c>
      <c r="IP213" s="12" t="str">
        <f t="shared" ca="1" si="604"/>
        <v/>
      </c>
      <c r="IQ213" s="12" t="str">
        <f t="shared" ca="1" si="802"/>
        <v/>
      </c>
      <c r="IR213" s="12" t="str">
        <f t="shared" ca="1" si="803"/>
        <v/>
      </c>
    </row>
    <row r="214" spans="1:252" x14ac:dyDescent="0.2">
      <c r="A214" t="s">
        <v>63</v>
      </c>
      <c r="B214" s="1">
        <f t="shared" si="605"/>
        <v>1985</v>
      </c>
      <c r="C214" s="60">
        <f t="shared" si="804"/>
        <v>974.14062619940091</v>
      </c>
      <c r="D214" s="60">
        <f t="shared" ref="D214:W214" si="812">D294+D375</f>
        <v>242.79057417012598</v>
      </c>
      <c r="E214" s="60">
        <f t="shared" si="812"/>
        <v>53.407877933391248</v>
      </c>
      <c r="F214" s="60">
        <f t="shared" si="812"/>
        <v>0.02</v>
      </c>
      <c r="G214" s="60">
        <f t="shared" si="812"/>
        <v>0.02</v>
      </c>
      <c r="H214" s="60">
        <f t="shared" si="812"/>
        <v>0.02</v>
      </c>
      <c r="I214" s="60">
        <f t="shared" si="812"/>
        <v>300.6314832490043</v>
      </c>
      <c r="J214" s="60">
        <f t="shared" si="812"/>
        <v>2189.5302902320318</v>
      </c>
      <c r="K214" s="60">
        <f t="shared" si="812"/>
        <v>57.769293704129865</v>
      </c>
      <c r="L214" s="60">
        <f t="shared" si="812"/>
        <v>2639.541412583123</v>
      </c>
      <c r="M214" s="60">
        <f t="shared" si="812"/>
        <v>2418.5188609582779</v>
      </c>
      <c r="N214" s="60">
        <f t="shared" si="812"/>
        <v>228.84728236349179</v>
      </c>
      <c r="O214" s="60">
        <f t="shared" si="812"/>
        <v>895.33038509267794</v>
      </c>
      <c r="P214" s="60">
        <f t="shared" si="812"/>
        <v>2373.85339332482</v>
      </c>
      <c r="Q214" s="60">
        <f t="shared" si="812"/>
        <v>320.5034028812463</v>
      </c>
      <c r="R214" s="60">
        <f t="shared" si="812"/>
        <v>184.17463621491072</v>
      </c>
      <c r="S214" s="60">
        <f t="shared" si="812"/>
        <v>160.22077280438603</v>
      </c>
      <c r="T214" s="60">
        <f t="shared" si="812"/>
        <v>111.9405149716043</v>
      </c>
      <c r="U214" s="60">
        <f t="shared" si="812"/>
        <v>368.4220342418231</v>
      </c>
      <c r="V214" s="60">
        <f t="shared" si="812"/>
        <v>53.969179488488308</v>
      </c>
      <c r="W214" s="60">
        <f t="shared" si="812"/>
        <v>53.527745096200761</v>
      </c>
      <c r="X214" s="60">
        <f t="shared" ref="X214:X240" si="813">X294+X375</f>
        <v>13627.179765509132</v>
      </c>
      <c r="Z214" s="19">
        <f t="shared" si="722"/>
        <v>1.4393544523955357</v>
      </c>
      <c r="AA214" s="19">
        <f t="shared" si="723"/>
        <v>2.8642376604954323</v>
      </c>
      <c r="AB214" s="19">
        <f t="shared" si="724"/>
        <v>0.63226373187632223</v>
      </c>
      <c r="AC214" s="19">
        <f t="shared" si="725"/>
        <v>2.9551266289163228E-5</v>
      </c>
      <c r="AD214" s="19">
        <f t="shared" si="726"/>
        <v>2.3594306906564092E-4</v>
      </c>
      <c r="AE214" s="19">
        <f t="shared" si="727"/>
        <v>2.3676796620336165E-4</v>
      </c>
      <c r="AF214" s="19">
        <f t="shared" si="728"/>
        <v>4.0434852745199272</v>
      </c>
      <c r="AG214" s="19">
        <f t="shared" si="729"/>
        <v>12.065543789286991</v>
      </c>
      <c r="AH214" s="19">
        <f t="shared" si="730"/>
        <v>0.64607907851773649</v>
      </c>
      <c r="AI214" s="19">
        <f t="shared" si="731"/>
        <v>4.0552394273517605</v>
      </c>
      <c r="AJ214" s="19">
        <f t="shared" si="732"/>
        <v>4.7012474667421884</v>
      </c>
      <c r="AK214" s="19">
        <f t="shared" si="733"/>
        <v>1.6826236985758756</v>
      </c>
      <c r="AL214" s="19">
        <f t="shared" si="734"/>
        <v>9.7423318742783671</v>
      </c>
      <c r="AM214" s="19">
        <f t="shared" si="735"/>
        <v>10.815052808074348</v>
      </c>
      <c r="AN214" s="19">
        <f t="shared" si="736"/>
        <v>1.2223123344577818</v>
      </c>
      <c r="AO214" s="19">
        <f t="shared" si="737"/>
        <v>0.73271243913126127</v>
      </c>
      <c r="AP214" s="19">
        <f t="shared" si="738"/>
        <v>3.579915739181736</v>
      </c>
      <c r="AQ214" s="19">
        <f t="shared" si="739"/>
        <v>1.0129507402471034</v>
      </c>
      <c r="AR214" s="19">
        <f t="shared" si="740"/>
        <v>0.73864074283706049</v>
      </c>
      <c r="AS214" s="19">
        <f t="shared" si="741"/>
        <v>0.87229367892520482</v>
      </c>
      <c r="AT214" s="19">
        <f t="shared" si="742"/>
        <v>0.70050714022053184</v>
      </c>
      <c r="AU214" s="19">
        <f t="shared" si="718"/>
        <v>14.499391078502883</v>
      </c>
      <c r="AV214" s="19"/>
      <c r="AX214">
        <f t="shared" si="758"/>
        <v>1</v>
      </c>
      <c r="AY214">
        <f t="shared" si="759"/>
        <v>1</v>
      </c>
      <c r="AZ214">
        <f t="shared" si="760"/>
        <v>1</v>
      </c>
      <c r="BA214">
        <f t="shared" si="761"/>
        <v>1</v>
      </c>
      <c r="BB214">
        <f t="shared" si="762"/>
        <v>1</v>
      </c>
      <c r="BC214">
        <f t="shared" si="763"/>
        <v>1</v>
      </c>
      <c r="BD214">
        <f t="shared" si="764"/>
        <v>1</v>
      </c>
      <c r="BE214">
        <f t="shared" si="765"/>
        <v>1</v>
      </c>
      <c r="BF214">
        <f t="shared" si="766"/>
        <v>1</v>
      </c>
      <c r="BG214">
        <f t="shared" si="767"/>
        <v>1</v>
      </c>
      <c r="BH214">
        <f t="shared" si="768"/>
        <v>1</v>
      </c>
      <c r="BI214">
        <f t="shared" si="769"/>
        <v>1</v>
      </c>
      <c r="BJ214">
        <f t="shared" si="770"/>
        <v>1</v>
      </c>
      <c r="BK214">
        <f t="shared" si="771"/>
        <v>1</v>
      </c>
      <c r="BL214">
        <f t="shared" si="772"/>
        <v>1</v>
      </c>
      <c r="BM214">
        <f t="shared" si="773"/>
        <v>1</v>
      </c>
      <c r="BN214">
        <f t="shared" si="774"/>
        <v>1</v>
      </c>
      <c r="BO214">
        <f t="shared" si="775"/>
        <v>1</v>
      </c>
      <c r="BP214">
        <f t="shared" si="776"/>
        <v>1</v>
      </c>
      <c r="BQ214">
        <f t="shared" si="777"/>
        <v>1</v>
      </c>
      <c r="BR214">
        <f t="shared" si="778"/>
        <v>1</v>
      </c>
      <c r="BS214">
        <f t="shared" si="779"/>
        <v>1</v>
      </c>
      <c r="BU214" s="16"/>
      <c r="BV214" s="9">
        <f t="shared" si="780"/>
        <v>1</v>
      </c>
      <c r="BW214" s="9">
        <f t="shared" si="548"/>
        <v>1</v>
      </c>
      <c r="BX214" s="9">
        <f t="shared" si="549"/>
        <v>1</v>
      </c>
      <c r="BY214" s="9">
        <f t="shared" si="550"/>
        <v>1</v>
      </c>
      <c r="BZ214" s="9">
        <f t="shared" si="551"/>
        <v>1</v>
      </c>
      <c r="CA214" s="9">
        <f t="shared" si="517"/>
        <v>1</v>
      </c>
      <c r="CB214" s="9">
        <f t="shared" si="552"/>
        <v>1</v>
      </c>
      <c r="CC214" s="9"/>
      <c r="CD214" s="9">
        <f t="shared" si="553"/>
        <v>1</v>
      </c>
      <c r="CE214" s="23">
        <f t="shared" si="554"/>
        <v>1</v>
      </c>
      <c r="CG214" s="35"/>
      <c r="CH214">
        <f t="shared" si="555"/>
        <v>1985</v>
      </c>
      <c r="CI214" s="19">
        <f t="shared" si="556"/>
        <v>7.1485123331607087E-2</v>
      </c>
      <c r="CJ214" s="19">
        <f t="shared" si="652"/>
        <v>1.7816641326229319E-2</v>
      </c>
      <c r="CK214" s="19">
        <f t="shared" si="653"/>
        <v>3.9192172446839259E-3</v>
      </c>
      <c r="CL214" s="19">
        <f t="shared" si="654"/>
        <v>1.467655108698331E-6</v>
      </c>
      <c r="CM214" s="19">
        <f t="shared" si="655"/>
        <v>1.467655108698331E-6</v>
      </c>
      <c r="CN214" s="19">
        <f t="shared" si="656"/>
        <v>1.467655108698331E-6</v>
      </c>
      <c r="CO214" s="19">
        <f t="shared" si="657"/>
        <v>2.2061166611297891E-2</v>
      </c>
      <c r="CP214" s="19">
        <f t="shared" si="658"/>
        <v>0.16067376580543902</v>
      </c>
      <c r="CQ214" s="19">
        <f t="shared" si="659"/>
        <v>4.2392699515380258E-3</v>
      </c>
      <c r="CR214" s="19">
        <f t="shared" si="660"/>
        <v>0.19369682193992147</v>
      </c>
      <c r="CS214" s="19">
        <f t="shared" si="661"/>
        <v>0.17747757808843423</v>
      </c>
      <c r="CT214" s="19">
        <f t="shared" si="662"/>
        <v>1.6793444153625409E-2</v>
      </c>
      <c r="CU214" s="19">
        <f t="shared" si="663"/>
        <v>6.5701810682705628E-2</v>
      </c>
      <c r="CV214" s="19">
        <f t="shared" si="664"/>
        <v>0.17419990300070201</v>
      </c>
      <c r="CW214" s="19">
        <f t="shared" si="665"/>
        <v>2.3519422829693024E-2</v>
      </c>
      <c r="CX214" s="19">
        <f t="shared" si="666"/>
        <v>1.3515242286673517E-2</v>
      </c>
      <c r="CY214" s="19">
        <f t="shared" si="650"/>
        <v>1.1757441786297588E-2</v>
      </c>
      <c r="CZ214" s="19">
        <f t="shared" si="667"/>
        <v>8.2145034334198518E-3</v>
      </c>
      <c r="DA214" s="19">
        <f t="shared" si="668"/>
        <v>2.7035824035602153E-2</v>
      </c>
      <c r="DB214" s="19">
        <f t="shared" si="669"/>
        <v>3.9604070994268522E-3</v>
      </c>
      <c r="DC214" s="19">
        <f t="shared" si="670"/>
        <v>3.928013427377054E-3</v>
      </c>
      <c r="DD214" s="19"/>
      <c r="DE214" s="19"/>
      <c r="DF214" s="19">
        <f t="shared" si="607"/>
        <v>7.2699254691079393E-2</v>
      </c>
      <c r="DG214" s="19">
        <f t="shared" si="674"/>
        <v>1.8027329882406368E-2</v>
      </c>
      <c r="DH214" s="19">
        <f t="shared" si="675"/>
        <v>4.1076815717979651E-3</v>
      </c>
      <c r="DI214" s="19">
        <f t="shared" si="676"/>
        <v>1.4184183568847906E-6</v>
      </c>
      <c r="DJ214" s="19">
        <f t="shared" si="677"/>
        <v>1.4184183568847906E-6</v>
      </c>
      <c r="DK214" s="19">
        <f t="shared" si="678"/>
        <v>1.4184183568847906E-6</v>
      </c>
      <c r="DL214" s="19">
        <f t="shared" si="679"/>
        <v>2.1137042468763346E-2</v>
      </c>
      <c r="DM214" s="19">
        <f t="shared" si="680"/>
        <v>0.1575430172923066</v>
      </c>
      <c r="DN214" s="19">
        <f t="shared" si="681"/>
        <v>4.3135171344939492E-3</v>
      </c>
      <c r="DO214" s="19">
        <f t="shared" si="682"/>
        <v>0.18622783133171572</v>
      </c>
      <c r="DP214" s="19">
        <f t="shared" si="683"/>
        <v>0.18420594313335903</v>
      </c>
      <c r="DQ214" s="19">
        <f t="shared" si="684"/>
        <v>1.6761041627931881E-2</v>
      </c>
      <c r="DR214" s="19">
        <f t="shared" si="685"/>
        <v>6.6066215902440342E-2</v>
      </c>
      <c r="DS214" s="19">
        <f t="shared" si="686"/>
        <v>0.17646696791636257</v>
      </c>
      <c r="DT214" s="19">
        <f t="shared" si="687"/>
        <v>2.3673492035551212E-2</v>
      </c>
      <c r="DU214" s="19">
        <f t="shared" si="688"/>
        <v>1.3800207490536461E-2</v>
      </c>
      <c r="DV214" s="19">
        <f t="shared" si="671"/>
        <v>1.1240286275601587E-2</v>
      </c>
      <c r="DW214" s="19">
        <f t="shared" si="689"/>
        <v>8.3327882823565243E-3</v>
      </c>
      <c r="DX214" s="19">
        <f t="shared" si="690"/>
        <v>2.7307322600158512E-2</v>
      </c>
      <c r="DY214" s="19">
        <f t="shared" si="691"/>
        <v>3.8704119526150513E-3</v>
      </c>
      <c r="DZ214" s="19">
        <f t="shared" si="692"/>
        <v>3.9667496821963232E-3</v>
      </c>
      <c r="EA214" s="19">
        <f t="shared" si="579"/>
        <v>0.99975135652674363</v>
      </c>
      <c r="EB214" s="19"/>
      <c r="EC214" s="19">
        <f t="shared" si="608"/>
        <v>7.2717335381914702E-2</v>
      </c>
      <c r="ED214" s="19">
        <f t="shared" si="693"/>
        <v>1.8031813375113066E-2</v>
      </c>
      <c r="EE214" s="19">
        <f t="shared" si="694"/>
        <v>4.1087031740257339E-3</v>
      </c>
      <c r="EF214" s="19">
        <f t="shared" si="695"/>
        <v>1.4187711250650827E-6</v>
      </c>
      <c r="EG214" s="19">
        <f t="shared" si="696"/>
        <v>1.4187711250650827E-6</v>
      </c>
      <c r="EH214" s="19">
        <f t="shared" si="697"/>
        <v>1.4187711250650827E-6</v>
      </c>
      <c r="EI214" s="19">
        <f t="shared" si="698"/>
        <v>2.1142299363509715E-2</v>
      </c>
      <c r="EJ214" s="19">
        <f t="shared" si="699"/>
        <v>0.15758219907760865</v>
      </c>
      <c r="EK214" s="19">
        <f t="shared" si="700"/>
        <v>4.3145899291196022E-3</v>
      </c>
      <c r="EL214" s="19">
        <f t="shared" si="701"/>
        <v>0.18627414718264909</v>
      </c>
      <c r="EM214" s="19">
        <f t="shared" si="702"/>
        <v>0.18425175612995676</v>
      </c>
      <c r="EN214" s="19">
        <f t="shared" si="703"/>
        <v>1.6765210188022905E-2</v>
      </c>
      <c r="EO214" s="19">
        <f t="shared" si="704"/>
        <v>6.6082646921292829E-2</v>
      </c>
      <c r="EP214" s="19">
        <f t="shared" si="705"/>
        <v>0.17651085618871279</v>
      </c>
      <c r="EQ214" s="19">
        <f t="shared" si="706"/>
        <v>2.3679379758778991E-2</v>
      </c>
      <c r="ER214" s="19">
        <f t="shared" si="707"/>
        <v>1.3803639675448943E-2</v>
      </c>
      <c r="ES214" s="19">
        <f t="shared" si="672"/>
        <v>1.1243081794509079E-2</v>
      </c>
      <c r="ET214" s="19">
        <f t="shared" si="708"/>
        <v>8.3348606910678587E-3</v>
      </c>
      <c r="EU214" s="19">
        <f t="shared" si="709"/>
        <v>2.7314114076351377E-2</v>
      </c>
      <c r="EV214" s="19">
        <f t="shared" si="710"/>
        <v>3.8713745446281038E-3</v>
      </c>
      <c r="EW214" s="19">
        <f t="shared" si="711"/>
        <v>3.9677362339144888E-3</v>
      </c>
      <c r="EX214" s="19"/>
      <c r="EY214" s="19"/>
      <c r="EZ214" s="19">
        <f t="shared" si="609"/>
        <v>-0.12945610892615553</v>
      </c>
      <c r="FA214" s="19">
        <f t="shared" si="633"/>
        <v>-5.3464041721482808E-2</v>
      </c>
      <c r="FB214" s="19">
        <f t="shared" si="634"/>
        <v>-0.12741481148468867</v>
      </c>
      <c r="FC214" s="19">
        <f t="shared" si="635"/>
        <v>-2.7226897017697781E-2</v>
      </c>
      <c r="FD214" s="19">
        <f t="shared" si="636"/>
        <v>3.8641776186911843E-2</v>
      </c>
      <c r="FE214" s="19">
        <f t="shared" si="637"/>
        <v>3.4434576571250014E-2</v>
      </c>
      <c r="FF214" s="19">
        <f t="shared" si="638"/>
        <v>1.4102580848409816E-2</v>
      </c>
      <c r="FG214" s="19">
        <f t="shared" si="639"/>
        <v>-2.6613574216475085E-2</v>
      </c>
      <c r="FH214" s="19">
        <f t="shared" si="640"/>
        <v>-0.13314767668244323</v>
      </c>
      <c r="FI214" s="19">
        <f t="shared" si="641"/>
        <v>3.8572797108510609E-2</v>
      </c>
      <c r="FJ214" s="19">
        <f t="shared" si="642"/>
        <v>-0.16051691095774537</v>
      </c>
      <c r="FK214" s="19">
        <f t="shared" si="643"/>
        <v>-9.7964103178528009E-2</v>
      </c>
      <c r="FL214" s="19">
        <f t="shared" si="644"/>
        <v>-8.9672470385643008E-2</v>
      </c>
      <c r="FM214" s="19">
        <f t="shared" si="645"/>
        <v>-1.9945094916099238E-2</v>
      </c>
      <c r="FN214" s="19">
        <f t="shared" si="646"/>
        <v>-8.270661932443503E-2</v>
      </c>
      <c r="FO214" s="19">
        <f t="shared" si="647"/>
        <v>-0.13401729328168421</v>
      </c>
      <c r="FP214" s="19">
        <f t="shared" si="627"/>
        <v>-5.1259331073036089E-2</v>
      </c>
      <c r="FQ214" s="19">
        <f t="shared" si="628"/>
        <v>-9.7076620344883152E-2</v>
      </c>
      <c r="FR214" s="19">
        <f t="shared" si="629"/>
        <v>-0.12987469374178875</v>
      </c>
      <c r="FS214" s="19">
        <f t="shared" si="630"/>
        <v>-3.3310391927601692E-2</v>
      </c>
      <c r="FT214" s="19">
        <f t="shared" si="631"/>
        <v>-9.6600012031994059E-2</v>
      </c>
      <c r="FU214" s="19"/>
      <c r="FV214" s="16"/>
      <c r="FW214" s="19">
        <f t="shared" si="806"/>
        <v>0.94355189437001685</v>
      </c>
      <c r="FX214" s="19">
        <f t="shared" si="610"/>
        <v>0.68080287773789039</v>
      </c>
      <c r="FY214" s="19">
        <f t="shared" si="781"/>
        <v>1</v>
      </c>
      <c r="FZ214" s="19"/>
      <c r="GA214" s="19">
        <f t="shared" si="807"/>
        <v>0.96642383112648833</v>
      </c>
      <c r="GB214" s="19">
        <f t="shared" si="611"/>
        <v>0.88889639243441676</v>
      </c>
      <c r="GC214" s="19">
        <f t="shared" si="782"/>
        <v>1</v>
      </c>
      <c r="GD214" s="19"/>
      <c r="GE214" s="19">
        <f t="shared" si="808"/>
        <v>0.99423368623059405</v>
      </c>
      <c r="GF214" s="19">
        <f t="shared" si="612"/>
        <v>0.90563284685222079</v>
      </c>
      <c r="GG214" s="19">
        <f t="shared" si="783"/>
        <v>1</v>
      </c>
      <c r="GI214" s="132">
        <f t="shared" si="719"/>
        <v>1</v>
      </c>
      <c r="GJ214" s="19">
        <f t="shared" si="586"/>
        <v>1</v>
      </c>
      <c r="GK214" s="19">
        <f t="shared" si="809"/>
        <v>1</v>
      </c>
      <c r="GL214" s="3"/>
      <c r="GM214" s="3"/>
      <c r="GN214" s="8"/>
      <c r="GO214" s="3"/>
      <c r="GV214" s="30"/>
      <c r="GW214" s="12" t="str">
        <f t="shared" si="590"/>
        <v/>
      </c>
      <c r="GX214" s="19" t="str">
        <f t="shared" ca="1" si="591"/>
        <v/>
      </c>
      <c r="GY214" s="19" t="str">
        <f t="shared" ca="1" si="592"/>
        <v/>
      </c>
      <c r="GZ214" s="11" t="str">
        <f ca="1">IF(GP214,OFFSET(#REF!,$GP$253+$GO214,0),"")</f>
        <v/>
      </c>
      <c r="HA214" s="12" t="str">
        <f t="shared" ca="1" si="784"/>
        <v/>
      </c>
      <c r="HB214" s="12" t="str">
        <f t="shared" ca="1" si="785"/>
        <v/>
      </c>
      <c r="HC214" s="12" t="str">
        <f t="shared" ca="1" si="786"/>
        <v/>
      </c>
      <c r="HD214" s="12" t="str">
        <f t="shared" ca="1" si="787"/>
        <v/>
      </c>
      <c r="HE214" t="str">
        <f t="shared" ca="1" si="593"/>
        <v/>
      </c>
      <c r="HF214" s="12" t="str">
        <f t="shared" ca="1" si="788"/>
        <v/>
      </c>
      <c r="HG214" s="12" t="str">
        <f t="shared" ca="1" si="789"/>
        <v/>
      </c>
      <c r="HH214" s="12" t="str">
        <f t="shared" ca="1" si="790"/>
        <v/>
      </c>
      <c r="HJ214" s="17"/>
      <c r="HL214" s="18">
        <f t="shared" si="594"/>
        <v>1985</v>
      </c>
      <c r="HM214" s="9">
        <f t="shared" si="791"/>
        <v>0.70778005137359057</v>
      </c>
      <c r="HN214" s="9">
        <f t="shared" si="792"/>
        <v>1.1285127389641749</v>
      </c>
      <c r="HO214" s="9">
        <f t="shared" si="793"/>
        <v>1.0317962101192177</v>
      </c>
      <c r="HP214" s="9">
        <f t="shared" si="794"/>
        <v>1.1008192077108905</v>
      </c>
      <c r="HQ214" s="9">
        <f t="shared" si="795"/>
        <v>0.99356482127614443</v>
      </c>
      <c r="HR214" s="9">
        <f t="shared" si="595"/>
        <v>0.79873819275867619</v>
      </c>
      <c r="HS214" s="9">
        <f t="shared" si="796"/>
        <v>0.79873880435981526</v>
      </c>
      <c r="HT214" s="9"/>
      <c r="HU214" s="9">
        <f t="shared" si="797"/>
        <v>1.1358210865425367</v>
      </c>
      <c r="HV214" s="23">
        <f t="shared" si="596"/>
        <v>1.1285118748523115</v>
      </c>
      <c r="HX214" s="8"/>
      <c r="HY214" s="5">
        <f t="shared" si="614"/>
        <v>36</v>
      </c>
      <c r="HZ214" t="b">
        <f t="shared" si="597"/>
        <v>0</v>
      </c>
      <c r="IC214" s="11"/>
      <c r="ID214" s="11"/>
      <c r="IE214" s="11"/>
      <c r="IF214">
        <f t="shared" si="599"/>
        <v>0</v>
      </c>
      <c r="IG214" s="12" t="str">
        <f t="shared" si="600"/>
        <v/>
      </c>
      <c r="IH214" s="19" t="str">
        <f t="shared" ca="1" si="601"/>
        <v/>
      </c>
      <c r="II214" s="19" t="str">
        <f t="shared" ca="1" si="602"/>
        <v/>
      </c>
      <c r="IJ214" s="11"/>
      <c r="IK214" s="12" t="str">
        <f t="shared" ca="1" si="798"/>
        <v/>
      </c>
      <c r="IL214" s="12" t="str">
        <f t="shared" ca="1" si="799"/>
        <v/>
      </c>
      <c r="IM214" s="12" t="str">
        <f t="shared" ca="1" si="800"/>
        <v/>
      </c>
      <c r="IN214" s="12" t="str">
        <f t="shared" ca="1" si="801"/>
        <v/>
      </c>
      <c r="IO214">
        <f t="shared" si="603"/>
        <v>0</v>
      </c>
      <c r="IP214" s="12" t="str">
        <f t="shared" ca="1" si="604"/>
        <v/>
      </c>
      <c r="IQ214" s="12" t="str">
        <f t="shared" ca="1" si="802"/>
        <v/>
      </c>
      <c r="IR214" s="12" t="str">
        <f t="shared" ca="1" si="803"/>
        <v/>
      </c>
    </row>
    <row r="215" spans="1:252" x14ac:dyDescent="0.2">
      <c r="A215" t="s">
        <v>63</v>
      </c>
      <c r="B215" s="1">
        <f t="shared" si="605"/>
        <v>1986</v>
      </c>
      <c r="C215" s="60">
        <f t="shared" si="804"/>
        <v>1013.6636223879574</v>
      </c>
      <c r="D215" s="60">
        <f t="shared" ref="D215:W215" si="814">D295+D376</f>
        <v>256.91894981743422</v>
      </c>
      <c r="E215" s="60">
        <f t="shared" si="814"/>
        <v>63.969537140583483</v>
      </c>
      <c r="F215" s="60">
        <f t="shared" si="814"/>
        <v>0.02</v>
      </c>
      <c r="G215" s="60">
        <f t="shared" si="814"/>
        <v>0.02</v>
      </c>
      <c r="H215" s="60">
        <f t="shared" si="814"/>
        <v>0.02</v>
      </c>
      <c r="I215" s="60">
        <f t="shared" si="814"/>
        <v>310.69184633822005</v>
      </c>
      <c r="J215" s="60">
        <f t="shared" si="814"/>
        <v>2177.2243411906807</v>
      </c>
      <c r="K215" s="60">
        <f t="shared" si="814"/>
        <v>64.757062062036852</v>
      </c>
      <c r="L215" s="60">
        <f t="shared" si="814"/>
        <v>2976.7297330665183</v>
      </c>
      <c r="M215" s="60">
        <f t="shared" si="814"/>
        <v>2429.9552570741316</v>
      </c>
      <c r="N215" s="60">
        <f t="shared" si="814"/>
        <v>239.17105715930228</v>
      </c>
      <c r="O215" s="60">
        <f t="shared" si="814"/>
        <v>941.96018296419129</v>
      </c>
      <c r="P215" s="60">
        <f t="shared" si="814"/>
        <v>2236.1444773454014</v>
      </c>
      <c r="Q215" s="60">
        <f t="shared" si="814"/>
        <v>335.32108029877526</v>
      </c>
      <c r="R215" s="60">
        <f t="shared" si="814"/>
        <v>196.59479718617877</v>
      </c>
      <c r="S215" s="60">
        <f t="shared" si="814"/>
        <v>166.91878637220097</v>
      </c>
      <c r="T215" s="60">
        <f t="shared" si="814"/>
        <v>119.76073375157497</v>
      </c>
      <c r="U215" s="60">
        <f t="shared" si="814"/>
        <v>382.08923960432253</v>
      </c>
      <c r="V215" s="60">
        <f t="shared" si="814"/>
        <v>60.308020772396645</v>
      </c>
      <c r="W215" s="60">
        <f t="shared" si="814"/>
        <v>59.967728205117339</v>
      </c>
      <c r="X215" s="60">
        <f t="shared" si="813"/>
        <v>14032.206452737024</v>
      </c>
      <c r="Z215" s="19">
        <f t="shared" si="722"/>
        <v>1.4854034784933388</v>
      </c>
      <c r="AA215" s="19">
        <f t="shared" si="723"/>
        <v>2.9369677181360916</v>
      </c>
      <c r="AB215" s="19">
        <f t="shared" si="724"/>
        <v>0.76967947672932291</v>
      </c>
      <c r="AC215" s="19">
        <f t="shared" si="725"/>
        <v>2.9307621299343295E-5</v>
      </c>
      <c r="AD215" s="19">
        <f t="shared" si="726"/>
        <v>2.2862990217133392E-4</v>
      </c>
      <c r="AE215" s="19">
        <f t="shared" si="727"/>
        <v>2.4063937653256013E-4</v>
      </c>
      <c r="AF215" s="19">
        <f t="shared" si="728"/>
        <v>3.9698893855682362</v>
      </c>
      <c r="AG215" s="19">
        <f t="shared" si="729"/>
        <v>11.487562971027076</v>
      </c>
      <c r="AH215" s="19">
        <f t="shared" si="730"/>
        <v>0.70116205854262259</v>
      </c>
      <c r="AI215" s="19">
        <f t="shared" si="731"/>
        <v>4.5738618400476989</v>
      </c>
      <c r="AJ215" s="19">
        <f t="shared" si="732"/>
        <v>4.7261730357746794</v>
      </c>
      <c r="AK215" s="19">
        <f t="shared" si="733"/>
        <v>1.7073875190431673</v>
      </c>
      <c r="AL215" s="19">
        <f t="shared" si="734"/>
        <v>9.954857311247153</v>
      </c>
      <c r="AM215" s="19">
        <f t="shared" si="735"/>
        <v>10.504349506390033</v>
      </c>
      <c r="AN215" s="19">
        <f t="shared" si="736"/>
        <v>1.2881212865449334</v>
      </c>
      <c r="AO215" s="19">
        <f t="shared" si="737"/>
        <v>0.81154648931689077</v>
      </c>
      <c r="AP215" s="19">
        <f t="shared" si="738"/>
        <v>3.6248990666032239</v>
      </c>
      <c r="AQ215" s="19">
        <f t="shared" si="739"/>
        <v>1.0663062606077667</v>
      </c>
      <c r="AR215" s="19">
        <f t="shared" si="740"/>
        <v>0.74259395692586194</v>
      </c>
      <c r="AS215" s="19">
        <f t="shared" si="741"/>
        <v>0.93991872937554322</v>
      </c>
      <c r="AT215" s="19">
        <f t="shared" si="742"/>
        <v>0.77307036747479829</v>
      </c>
      <c r="AU215" s="19">
        <f t="shared" si="718"/>
        <v>14.528485446193695</v>
      </c>
      <c r="AV215" s="19"/>
      <c r="AX215" s="19">
        <f t="shared" si="758"/>
        <v>1.0319928326349102</v>
      </c>
      <c r="AY215" s="19">
        <f t="shared" si="759"/>
        <v>1.0253924660805134</v>
      </c>
      <c r="AZ215" s="19">
        <f t="shared" si="760"/>
        <v>1.2173392809440486</v>
      </c>
      <c r="BA215" s="19">
        <f t="shared" si="761"/>
        <v>0.99175517599023222</v>
      </c>
      <c r="BB215" s="19">
        <f t="shared" si="762"/>
        <v>0.96900452756138211</v>
      </c>
      <c r="BC215" s="19">
        <f t="shared" si="763"/>
        <v>1.0163510731256327</v>
      </c>
      <c r="BD215" s="19">
        <f t="shared" si="764"/>
        <v>0.98179889774411777</v>
      </c>
      <c r="BE215" s="19">
        <f t="shared" si="765"/>
        <v>0.95209657945354231</v>
      </c>
      <c r="BF215" s="19">
        <f t="shared" si="766"/>
        <v>1.0852573343672727</v>
      </c>
      <c r="BG215" s="19">
        <f t="shared" si="767"/>
        <v>1.1278894679307803</v>
      </c>
      <c r="BH215" s="19">
        <f t="shared" si="768"/>
        <v>1.0053019053365773</v>
      </c>
      <c r="BI215" s="19">
        <f t="shared" si="769"/>
        <v>1.0147173848129272</v>
      </c>
      <c r="BJ215" s="19">
        <f t="shared" si="770"/>
        <v>1.0218146373693031</v>
      </c>
      <c r="BK215" s="19">
        <f t="shared" si="771"/>
        <v>0.97127121733031674</v>
      </c>
      <c r="BL215" s="19">
        <f t="shared" si="772"/>
        <v>1.053839718566159</v>
      </c>
      <c r="BM215" s="19">
        <f t="shared" si="773"/>
        <v>1.1075920729271349</v>
      </c>
      <c r="BN215" s="19">
        <f t="shared" si="774"/>
        <v>1.0125654710051275</v>
      </c>
      <c r="BO215" s="19">
        <f t="shared" si="775"/>
        <v>1.052673361340007</v>
      </c>
      <c r="BP215" s="19">
        <f t="shared" si="776"/>
        <v>1.0053520119586383</v>
      </c>
      <c r="BQ215" s="19">
        <f t="shared" si="777"/>
        <v>1.0775255537030402</v>
      </c>
      <c r="BR215" s="19">
        <f t="shared" si="778"/>
        <v>1.1035867060989875</v>
      </c>
      <c r="BS215" s="19">
        <f t="shared" si="779"/>
        <v>1.002006592382624</v>
      </c>
      <c r="BU215" s="16"/>
      <c r="BV215" s="9">
        <f t="shared" si="780"/>
        <v>1.0276598798466301</v>
      </c>
      <c r="BW215" s="9">
        <f t="shared" si="548"/>
        <v>1.002006592382624</v>
      </c>
      <c r="BX215" s="9">
        <f t="shared" si="549"/>
        <v>0.94039587136469083</v>
      </c>
      <c r="BY215" s="9">
        <f t="shared" si="550"/>
        <v>1.0423343845937656</v>
      </c>
      <c r="BZ215" s="9">
        <f t="shared" si="551"/>
        <v>1.0222399179475916</v>
      </c>
      <c r="CA215" s="9">
        <f t="shared" si="517"/>
        <v>1.0297220582436228</v>
      </c>
      <c r="CB215" s="9">
        <f t="shared" si="552"/>
        <v>1.0297219743334589</v>
      </c>
      <c r="CC215" s="9"/>
      <c r="CD215" s="9">
        <f t="shared" si="553"/>
        <v>0.98020695185343298</v>
      </c>
      <c r="CE215" s="9">
        <f t="shared" si="554"/>
        <v>1.0020066740343123</v>
      </c>
      <c r="CG215" s="35"/>
      <c r="CH215">
        <f t="shared" si="555"/>
        <v>1986</v>
      </c>
      <c r="CI215" s="19">
        <f t="shared" si="556"/>
        <v>7.2238362926183949E-2</v>
      </c>
      <c r="CJ215" s="19">
        <f t="shared" si="652"/>
        <v>1.8309233881555486E-2</v>
      </c>
      <c r="CK215" s="19">
        <f t="shared" si="653"/>
        <v>4.5587653913191986E-3</v>
      </c>
      <c r="CL215" s="19">
        <f t="shared" si="654"/>
        <v>1.4252925986631946E-6</v>
      </c>
      <c r="CM215" s="19">
        <f t="shared" si="655"/>
        <v>1.4252925986631946E-6</v>
      </c>
      <c r="CN215" s="19">
        <f t="shared" si="656"/>
        <v>1.4252925986631946E-6</v>
      </c>
      <c r="CO215" s="19">
        <f t="shared" si="657"/>
        <v>2.2141339452543377E-2</v>
      </c>
      <c r="CP215" s="19">
        <f t="shared" si="658"/>
        <v>0.15515908695642136</v>
      </c>
      <c r="CQ215" s="19">
        <f t="shared" si="659"/>
        <v>4.6148880634097134E-3</v>
      </c>
      <c r="CR215" s="19">
        <f t="shared" si="660"/>
        <v>0.21213554283801878</v>
      </c>
      <c r="CS215" s="19">
        <f t="shared" si="661"/>
        <v>0.17316986214952401</v>
      </c>
      <c r="CT215" s="19">
        <f t="shared" si="662"/>
        <v>1.704443687918027E-2</v>
      </c>
      <c r="CU215" s="19">
        <f t="shared" si="663"/>
        <v>6.7128443850714523E-2</v>
      </c>
      <c r="CV215" s="19">
        <f t="shared" si="664"/>
        <v>0.15935800865509891</v>
      </c>
      <c r="CW215" s="19">
        <f t="shared" si="665"/>
        <v>2.3896532696279556E-2</v>
      </c>
      <c r="CX215" s="19">
        <f t="shared" si="666"/>
        <v>1.4010255468257621E-2</v>
      </c>
      <c r="CY215" s="19">
        <f t="shared" si="650"/>
        <v>1.1895405539707048E-2</v>
      </c>
      <c r="CZ215" s="19">
        <f t="shared" si="667"/>
        <v>8.5347043713296621E-3</v>
      </c>
      <c r="DA215" s="19">
        <f t="shared" si="668"/>
        <v>2.7229448261844442E-2</v>
      </c>
      <c r="DB215" s="19">
        <f t="shared" si="669"/>
        <v>4.2978287823461567E-3</v>
      </c>
      <c r="DC215" s="19">
        <f t="shared" si="670"/>
        <v>4.2735779584699924E-3</v>
      </c>
      <c r="DD215" s="19"/>
      <c r="DE215" s="19"/>
      <c r="DF215" s="19">
        <f t="shared" si="607"/>
        <v>7.1861085182565426E-2</v>
      </c>
      <c r="DG215" s="19">
        <f t="shared" si="674"/>
        <v>1.8061818094880184E-2</v>
      </c>
      <c r="DH215" s="19">
        <f t="shared" si="675"/>
        <v>4.2309382154491863E-3</v>
      </c>
      <c r="DI215" s="19">
        <f t="shared" si="676"/>
        <v>1.4463704594346318E-6</v>
      </c>
      <c r="DJ215" s="19">
        <f t="shared" si="677"/>
        <v>1.4463704594346318E-6</v>
      </c>
      <c r="DK215" s="19">
        <f t="shared" si="678"/>
        <v>1.4463704594346318E-6</v>
      </c>
      <c r="DL215" s="19">
        <f t="shared" si="679"/>
        <v>2.210122879615314E-2</v>
      </c>
      <c r="DM215" s="19">
        <f t="shared" si="680"/>
        <v>0.15790037667012635</v>
      </c>
      <c r="DN215" s="19">
        <f t="shared" si="681"/>
        <v>4.4244219368109444E-3</v>
      </c>
      <c r="DO215" s="19">
        <f t="shared" si="682"/>
        <v>0.20277648029590917</v>
      </c>
      <c r="DP215" s="19">
        <f t="shared" si="683"/>
        <v>0.17531489969074648</v>
      </c>
      <c r="DQ215" s="19">
        <f t="shared" si="684"/>
        <v>1.6918630221792724E-2</v>
      </c>
      <c r="DR215" s="19">
        <f t="shared" si="685"/>
        <v>6.6412573449917869E-2</v>
      </c>
      <c r="DS215" s="19">
        <f t="shared" si="686"/>
        <v>0.16666883089813161</v>
      </c>
      <c r="DT215" s="19">
        <f t="shared" si="687"/>
        <v>2.3707477881147139E-2</v>
      </c>
      <c r="DU215" s="19">
        <f t="shared" si="688"/>
        <v>1.3761265046068541E-2</v>
      </c>
      <c r="DV215" s="19">
        <f t="shared" si="671"/>
        <v>1.1826289541236249E-2</v>
      </c>
      <c r="DW215" s="19">
        <f t="shared" si="689"/>
        <v>8.3735835691927749E-3</v>
      </c>
      <c r="DX215" s="19">
        <f t="shared" si="690"/>
        <v>2.713252100304861E-2</v>
      </c>
      <c r="DY215" s="19">
        <f t="shared" si="691"/>
        <v>4.1268191423722402E-3</v>
      </c>
      <c r="DZ215" s="19">
        <f t="shared" si="692"/>
        <v>4.0983678830128888E-3</v>
      </c>
      <c r="EA215" s="19">
        <f t="shared" si="579"/>
        <v>0.99970194662993994</v>
      </c>
      <c r="EB215" s="19"/>
      <c r="EC215" s="19">
        <f t="shared" si="608"/>
        <v>7.1882510006921363E-2</v>
      </c>
      <c r="ED215" s="19">
        <f t="shared" si="693"/>
        <v>1.806720308564742E-2</v>
      </c>
      <c r="EE215" s="19">
        <f t="shared" si="694"/>
        <v>4.2321996368137058E-3</v>
      </c>
      <c r="EF215" s="19">
        <f t="shared" si="695"/>
        <v>1.4468016835522231E-6</v>
      </c>
      <c r="EG215" s="19">
        <f t="shared" si="696"/>
        <v>1.4468016835522231E-6</v>
      </c>
      <c r="EH215" s="19">
        <f t="shared" si="697"/>
        <v>1.4468016835522231E-6</v>
      </c>
      <c r="EI215" s="19">
        <f t="shared" si="698"/>
        <v>2.2107818105844262E-2</v>
      </c>
      <c r="EJ215" s="19">
        <f t="shared" si="699"/>
        <v>0.15794745344091682</v>
      </c>
      <c r="EK215" s="19">
        <f t="shared" si="700"/>
        <v>4.4257410438440755E-3</v>
      </c>
      <c r="EL215" s="19">
        <f t="shared" si="701"/>
        <v>0.20283693652841411</v>
      </c>
      <c r="EM215" s="19">
        <f t="shared" si="702"/>
        <v>0.17536716846630576</v>
      </c>
      <c r="EN215" s="19">
        <f t="shared" si="703"/>
        <v>1.6923674379975474E-2</v>
      </c>
      <c r="EO215" s="19">
        <f t="shared" si="704"/>
        <v>6.6432373842822814E-2</v>
      </c>
      <c r="EP215" s="19">
        <f t="shared" si="705"/>
        <v>0.16671852191543995</v>
      </c>
      <c r="EQ215" s="19">
        <f t="shared" si="706"/>
        <v>2.3714546081526181E-2</v>
      </c>
      <c r="ER215" s="19">
        <f t="shared" si="707"/>
        <v>1.3765367860349435E-2</v>
      </c>
      <c r="ES215" s="19">
        <f t="shared" si="672"/>
        <v>1.1829815457600576E-2</v>
      </c>
      <c r="ET215" s="19">
        <f t="shared" si="708"/>
        <v>8.3760800880909227E-3</v>
      </c>
      <c r="EU215" s="19">
        <f t="shared" si="709"/>
        <v>2.7140610353429937E-2</v>
      </c>
      <c r="EV215" s="19">
        <f t="shared" si="710"/>
        <v>4.1280495214438811E-3</v>
      </c>
      <c r="EW215" s="19">
        <f t="shared" si="711"/>
        <v>4.0995897795625515E-3</v>
      </c>
      <c r="EX215" s="19"/>
      <c r="EY215" s="19"/>
      <c r="EZ215" s="19">
        <f t="shared" si="609"/>
        <v>3.1491721914042432E-2</v>
      </c>
      <c r="FA215" s="19">
        <f t="shared" si="633"/>
        <v>2.5075433042357112E-2</v>
      </c>
      <c r="FB215" s="19">
        <f t="shared" si="634"/>
        <v>0.19666755982270601</v>
      </c>
      <c r="FC215" s="19">
        <f t="shared" si="635"/>
        <v>-8.2790005539436669E-3</v>
      </c>
      <c r="FD215" s="19">
        <f t="shared" si="636"/>
        <v>-3.148599469631938E-2</v>
      </c>
      <c r="FE215" s="19">
        <f t="shared" si="637"/>
        <v>1.6218833884560777E-2</v>
      </c>
      <c r="FF215" s="19">
        <f t="shared" si="638"/>
        <v>-1.8368780047633881E-2</v>
      </c>
      <c r="FG215" s="19">
        <f t="shared" si="639"/>
        <v>-4.9088800330552365E-2</v>
      </c>
      <c r="FH215" s="19">
        <f t="shared" si="640"/>
        <v>8.1817133403038464E-2</v>
      </c>
      <c r="FI215" s="19">
        <f t="shared" si="641"/>
        <v>0.12034815885152285</v>
      </c>
      <c r="FJ215" s="19">
        <f t="shared" si="642"/>
        <v>5.2878997189734342E-3</v>
      </c>
      <c r="FK215" s="19">
        <f t="shared" si="643"/>
        <v>1.4610135114570823E-2</v>
      </c>
      <c r="FL215" s="19">
        <f t="shared" si="644"/>
        <v>2.1580102894462046E-2</v>
      </c>
      <c r="FM215" s="19">
        <f t="shared" si="645"/>
        <v>-2.9149532153747309E-2</v>
      </c>
      <c r="FN215" s="19">
        <f t="shared" si="646"/>
        <v>5.2440368883829816E-2</v>
      </c>
      <c r="FO215" s="19">
        <f t="shared" si="647"/>
        <v>0.10218835530741785</v>
      </c>
      <c r="FP215" s="19">
        <f t="shared" si="627"/>
        <v>1.2487180629127107E-2</v>
      </c>
      <c r="FQ215" s="19">
        <f t="shared" si="628"/>
        <v>5.1332986872800065E-2</v>
      </c>
      <c r="FR215" s="19">
        <f t="shared" si="629"/>
        <v>5.3377408394571033E-3</v>
      </c>
      <c r="FS215" s="19">
        <f t="shared" si="630"/>
        <v>7.4667258448232188E-2</v>
      </c>
      <c r="FT215" s="19">
        <f t="shared" si="631"/>
        <v>9.8565517346965364E-2</v>
      </c>
      <c r="FU215" s="19"/>
      <c r="FV215" s="16"/>
      <c r="FW215" s="19">
        <f t="shared" si="806"/>
        <v>1.0222399179475916</v>
      </c>
      <c r="FX215" s="19">
        <f t="shared" si="610"/>
        <v>0.6959438778772653</v>
      </c>
      <c r="FY215" s="19">
        <f t="shared" si="781"/>
        <v>1.0222399179475916</v>
      </c>
      <c r="FZ215" s="19"/>
      <c r="GA215" s="19">
        <f t="shared" si="807"/>
        <v>0.94039587136469083</v>
      </c>
      <c r="GB215" s="19">
        <f t="shared" si="611"/>
        <v>0.83591449751629354</v>
      </c>
      <c r="GC215" s="19">
        <f t="shared" si="782"/>
        <v>0.94039587136469083</v>
      </c>
      <c r="GD215" s="19"/>
      <c r="GE215" s="19">
        <f t="shared" si="808"/>
        <v>1.0423343845937656</v>
      </c>
      <c r="GF215" s="19">
        <f t="shared" si="612"/>
        <v>0.94397225609160951</v>
      </c>
      <c r="GG215" s="19">
        <f t="shared" si="783"/>
        <v>1.0423343845937656</v>
      </c>
      <c r="GI215" s="132">
        <f t="shared" si="719"/>
        <v>1.0276598798466301</v>
      </c>
      <c r="GJ215" s="19">
        <f t="shared" si="586"/>
        <v>1.0297220582436226</v>
      </c>
      <c r="GK215" s="19">
        <f t="shared" si="809"/>
        <v>1.0297219743334589</v>
      </c>
      <c r="GL215" s="3"/>
      <c r="GM215" s="3"/>
      <c r="GN215" s="8"/>
      <c r="GO215" s="3"/>
      <c r="GV215" s="30"/>
      <c r="GW215" s="12" t="str">
        <f t="shared" si="590"/>
        <v/>
      </c>
      <c r="GX215" s="19" t="str">
        <f t="shared" ca="1" si="591"/>
        <v/>
      </c>
      <c r="GY215" s="19" t="str">
        <f t="shared" ca="1" si="592"/>
        <v/>
      </c>
      <c r="GZ215" s="11" t="str">
        <f ca="1">IF(GP215,OFFSET(#REF!,$GP$253+$GO215,0),"")</f>
        <v/>
      </c>
      <c r="HA215" s="12" t="str">
        <f t="shared" ca="1" si="784"/>
        <v/>
      </c>
      <c r="HB215" s="12" t="str">
        <f t="shared" ca="1" si="785"/>
        <v/>
      </c>
      <c r="HC215" s="12" t="str">
        <f t="shared" ca="1" si="786"/>
        <v/>
      </c>
      <c r="HD215" s="12" t="str">
        <f t="shared" ca="1" si="787"/>
        <v/>
      </c>
      <c r="HE215" t="str">
        <f t="shared" ca="1" si="593"/>
        <v/>
      </c>
      <c r="HF215" s="12" t="str">
        <f t="shared" ca="1" si="788"/>
        <v/>
      </c>
      <c r="HG215" s="12" t="str">
        <f t="shared" ca="1" si="789"/>
        <v/>
      </c>
      <c r="HH215" s="12" t="str">
        <f t="shared" ca="1" si="790"/>
        <v/>
      </c>
      <c r="HJ215" s="17"/>
      <c r="HL215" s="18">
        <f t="shared" si="594"/>
        <v>1986</v>
      </c>
      <c r="HM215" s="9">
        <f t="shared" si="791"/>
        <v>0.72735716255242577</v>
      </c>
      <c r="HN215" s="9">
        <f t="shared" si="792"/>
        <v>1.1307772040298747</v>
      </c>
      <c r="HO215" s="9">
        <f t="shared" si="793"/>
        <v>0.97029689608584735</v>
      </c>
      <c r="HP215" s="9">
        <f t="shared" si="794"/>
        <v>1.1474217114183276</v>
      </c>
      <c r="HQ215" s="9">
        <f t="shared" si="795"/>
        <v>1.0156616213769394</v>
      </c>
      <c r="HR215" s="9">
        <f t="shared" si="595"/>
        <v>0.82247833584525543</v>
      </c>
      <c r="HS215" s="9">
        <f t="shared" si="796"/>
        <v>0.8224788986021353</v>
      </c>
      <c r="HT215" s="9"/>
      <c r="HU215" s="9">
        <f t="shared" si="797"/>
        <v>1.1133397250907142</v>
      </c>
      <c r="HV215" s="23">
        <f t="shared" si="596"/>
        <v>1.1307764303289907</v>
      </c>
      <c r="HX215" s="8"/>
      <c r="HY215" s="5">
        <f t="shared" si="614"/>
        <v>37</v>
      </c>
      <c r="HZ215" t="b">
        <f t="shared" si="597"/>
        <v>0</v>
      </c>
      <c r="IC215" s="11"/>
      <c r="ID215" s="11"/>
      <c r="IE215" s="11"/>
      <c r="IF215">
        <f t="shared" si="599"/>
        <v>0</v>
      </c>
      <c r="IG215" s="12" t="str">
        <f t="shared" si="600"/>
        <v/>
      </c>
      <c r="IH215" s="19" t="str">
        <f t="shared" ca="1" si="601"/>
        <v/>
      </c>
      <c r="II215" s="19" t="str">
        <f t="shared" ca="1" si="602"/>
        <v/>
      </c>
      <c r="IJ215" s="11"/>
      <c r="IK215" s="12" t="str">
        <f t="shared" ca="1" si="798"/>
        <v/>
      </c>
      <c r="IL215" s="12" t="str">
        <f t="shared" ca="1" si="799"/>
        <v/>
      </c>
      <c r="IM215" s="12" t="str">
        <f t="shared" ca="1" si="800"/>
        <v/>
      </c>
      <c r="IN215" s="12" t="str">
        <f t="shared" ca="1" si="801"/>
        <v/>
      </c>
      <c r="IO215">
        <f t="shared" si="603"/>
        <v>0</v>
      </c>
      <c r="IP215" s="12" t="str">
        <f t="shared" ca="1" si="604"/>
        <v/>
      </c>
      <c r="IQ215" s="12" t="str">
        <f t="shared" ca="1" si="802"/>
        <v/>
      </c>
      <c r="IR215" s="12" t="str">
        <f t="shared" ca="1" si="803"/>
        <v/>
      </c>
    </row>
    <row r="216" spans="1:252" x14ac:dyDescent="0.2">
      <c r="A216" t="s">
        <v>63</v>
      </c>
      <c r="B216" s="1">
        <f t="shared" si="605"/>
        <v>1987</v>
      </c>
      <c r="C216" s="60">
        <f t="shared" si="804"/>
        <v>1009.4532391863207</v>
      </c>
      <c r="D216" s="60">
        <f t="shared" ref="D216:W216" si="815">D296+D377</f>
        <v>273.5081671613143</v>
      </c>
      <c r="E216" s="60">
        <f t="shared" si="815"/>
        <v>67.298635938465154</v>
      </c>
      <c r="F216" s="60">
        <f t="shared" si="815"/>
        <v>0.02</v>
      </c>
      <c r="G216" s="60">
        <f t="shared" si="815"/>
        <v>0.02</v>
      </c>
      <c r="H216" s="60">
        <f t="shared" si="815"/>
        <v>0.02</v>
      </c>
      <c r="I216" s="60">
        <f t="shared" si="815"/>
        <v>357.27740723944595</v>
      </c>
      <c r="J216" s="60">
        <f t="shared" si="815"/>
        <v>2233.8776031263405</v>
      </c>
      <c r="K216" s="60">
        <f t="shared" si="815"/>
        <v>74.031959280433568</v>
      </c>
      <c r="L216" s="60">
        <f t="shared" si="815"/>
        <v>2867.7940750858056</v>
      </c>
      <c r="M216" s="60">
        <f t="shared" si="815"/>
        <v>2661.2218311653746</v>
      </c>
      <c r="N216" s="60">
        <f t="shared" si="815"/>
        <v>261.77208738536365</v>
      </c>
      <c r="O216" s="60">
        <f t="shared" si="815"/>
        <v>979.22909782201475</v>
      </c>
      <c r="P216" s="60">
        <f t="shared" si="815"/>
        <v>2253.9267664786739</v>
      </c>
      <c r="Q216" s="60">
        <f t="shared" si="815"/>
        <v>354.40066935655591</v>
      </c>
      <c r="R216" s="60">
        <f t="shared" si="815"/>
        <v>208.63058171939528</v>
      </c>
      <c r="S216" s="60">
        <f t="shared" si="815"/>
        <v>177.70321020835473</v>
      </c>
      <c r="T216" s="60">
        <f t="shared" si="815"/>
        <v>118.95581716574642</v>
      </c>
      <c r="U216" s="60">
        <f t="shared" si="815"/>
        <v>390.86201521929792</v>
      </c>
      <c r="V216" s="60">
        <f t="shared" si="815"/>
        <v>68.299839969525891</v>
      </c>
      <c r="W216" s="60">
        <f t="shared" si="815"/>
        <v>68.595923693287105</v>
      </c>
      <c r="X216" s="60">
        <f t="shared" si="813"/>
        <v>14426.898927201717</v>
      </c>
      <c r="Z216" s="19">
        <f t="shared" si="722"/>
        <v>1.4101595601022598</v>
      </c>
      <c r="AA216" s="19">
        <f t="shared" si="723"/>
        <v>2.7618843116301339</v>
      </c>
      <c r="AB216" s="19">
        <f t="shared" si="724"/>
        <v>0.74174967772053835</v>
      </c>
      <c r="AC216" s="19">
        <f t="shared" si="725"/>
        <v>2.793907642990838E-5</v>
      </c>
      <c r="AD216" s="19">
        <f t="shared" si="726"/>
        <v>2.0195991514953068E-4</v>
      </c>
      <c r="AE216" s="19">
        <f t="shared" si="727"/>
        <v>2.2043527847986723E-4</v>
      </c>
      <c r="AF216" s="19">
        <f t="shared" si="728"/>
        <v>3.9493517479662863</v>
      </c>
      <c r="AG216" s="19">
        <f t="shared" si="729"/>
        <v>11.469043960998283</v>
      </c>
      <c r="AH216" s="19">
        <f t="shared" si="730"/>
        <v>0.72060854093599247</v>
      </c>
      <c r="AI216" s="19">
        <f t="shared" si="731"/>
        <v>4.2665949498952935</v>
      </c>
      <c r="AJ216" s="19">
        <f t="shared" si="732"/>
        <v>4.4792170113313823</v>
      </c>
      <c r="AK216" s="19">
        <f t="shared" si="733"/>
        <v>1.6349312861582719</v>
      </c>
      <c r="AL216" s="19">
        <f t="shared" si="734"/>
        <v>9.3080099495404998</v>
      </c>
      <c r="AM216" s="19">
        <f t="shared" si="735"/>
        <v>10.15397584748059</v>
      </c>
      <c r="AN216" s="19">
        <f t="shared" si="736"/>
        <v>1.3358194215472308</v>
      </c>
      <c r="AO216" s="19">
        <f t="shared" si="737"/>
        <v>0.81948381033270712</v>
      </c>
      <c r="AP216" s="19">
        <f t="shared" si="738"/>
        <v>3.5003200355184458</v>
      </c>
      <c r="AQ216" s="19">
        <f t="shared" si="739"/>
        <v>1.0248660419618518</v>
      </c>
      <c r="AR216" s="19">
        <f t="shared" si="740"/>
        <v>0.74411520101554707</v>
      </c>
      <c r="AS216" s="19">
        <f t="shared" si="741"/>
        <v>0.94986062746531952</v>
      </c>
      <c r="AT216" s="19">
        <f t="shared" si="742"/>
        <v>0.76379534045507458</v>
      </c>
      <c r="AU216" s="19">
        <f t="shared" si="718"/>
        <v>14.06046219658654</v>
      </c>
      <c r="AV216" s="19"/>
      <c r="AX216" s="19">
        <f t="shared" si="758"/>
        <v>0.97971667628867476</v>
      </c>
      <c r="AY216" s="19">
        <f t="shared" si="759"/>
        <v>0.96426506421691482</v>
      </c>
      <c r="AZ216" s="19">
        <f t="shared" si="760"/>
        <v>1.1731649948025689</v>
      </c>
      <c r="BA216" s="19">
        <f t="shared" si="761"/>
        <v>0.94544430538172719</v>
      </c>
      <c r="BB216" s="19">
        <f t="shared" si="762"/>
        <v>0.85596884006516039</v>
      </c>
      <c r="BC216" s="19">
        <f t="shared" si="763"/>
        <v>0.93101816945343796</v>
      </c>
      <c r="BD216" s="19">
        <f t="shared" si="764"/>
        <v>0.97671970585701784</v>
      </c>
      <c r="BE216" s="19">
        <f t="shared" si="765"/>
        <v>0.95056171203668904</v>
      </c>
      <c r="BF216" s="19">
        <f t="shared" si="766"/>
        <v>1.115356563764988</v>
      </c>
      <c r="BG216" s="19">
        <f t="shared" si="767"/>
        <v>1.0521191230086153</v>
      </c>
      <c r="BH216" s="19">
        <f t="shared" si="768"/>
        <v>0.95277201275161416</v>
      </c>
      <c r="BI216" s="19">
        <f t="shared" si="769"/>
        <v>0.97165592493558173</v>
      </c>
      <c r="BJ216" s="19">
        <f t="shared" si="770"/>
        <v>0.95541909982716144</v>
      </c>
      <c r="BK216" s="19">
        <f t="shared" si="771"/>
        <v>0.93887436591153683</v>
      </c>
      <c r="BL216" s="19">
        <f t="shared" si="772"/>
        <v>1.0928625883005596</v>
      </c>
      <c r="BM216" s="19">
        <f t="shared" si="773"/>
        <v>1.1184248643360362</v>
      </c>
      <c r="BN216" s="19">
        <f t="shared" si="774"/>
        <v>0.97776603991202227</v>
      </c>
      <c r="BO216" s="19">
        <f t="shared" si="775"/>
        <v>1.0117629626410478</v>
      </c>
      <c r="BP216" s="19">
        <f t="shared" si="776"/>
        <v>1.0074115302081221</v>
      </c>
      <c r="BQ216" s="19">
        <f t="shared" si="777"/>
        <v>1.0889229744685169</v>
      </c>
      <c r="BR216" s="19">
        <f t="shared" si="778"/>
        <v>1.0903462600175902</v>
      </c>
      <c r="BS216" s="19">
        <f t="shared" si="779"/>
        <v>0.9697277713567497</v>
      </c>
      <c r="BU216" s="16"/>
      <c r="BV216" s="9">
        <f t="shared" si="780"/>
        <v>1.0917348424268518</v>
      </c>
      <c r="BW216" s="9">
        <f t="shared" si="548"/>
        <v>0.9697277713567497</v>
      </c>
      <c r="BX216" s="9">
        <f t="shared" si="549"/>
        <v>0.96346867893699994</v>
      </c>
      <c r="BY216" s="9">
        <f t="shared" si="550"/>
        <v>1.0242412435951254</v>
      </c>
      <c r="BZ216" s="9">
        <f t="shared" si="551"/>
        <v>0.98267533004192475</v>
      </c>
      <c r="CA216" s="9">
        <f t="shared" si="517"/>
        <v>1.0586857924069559</v>
      </c>
      <c r="CB216" s="9">
        <f t="shared" si="552"/>
        <v>1.0586855956591035</v>
      </c>
      <c r="CC216" s="9"/>
      <c r="CD216" s="9">
        <f t="shared" si="553"/>
        <v>0.98682435787938538</v>
      </c>
      <c r="CE216" s="9">
        <f t="shared" si="554"/>
        <v>0.96972795157253555</v>
      </c>
      <c r="CG216" s="35"/>
      <c r="CH216">
        <f t="shared" si="555"/>
        <v>1987</v>
      </c>
      <c r="CI216" s="19">
        <f t="shared" si="556"/>
        <v>6.9970216349336908E-2</v>
      </c>
      <c r="CJ216" s="19">
        <f t="shared" si="652"/>
        <v>1.8958209144005193E-2</v>
      </c>
      <c r="CK216" s="19">
        <f t="shared" si="653"/>
        <v>4.6648026216898567E-3</v>
      </c>
      <c r="CL216" s="19">
        <f t="shared" si="654"/>
        <v>1.3862993080439678E-6</v>
      </c>
      <c r="CM216" s="19">
        <f t="shared" si="655"/>
        <v>1.3862993080439678E-6</v>
      </c>
      <c r="CN216" s="19">
        <f t="shared" si="656"/>
        <v>1.3862993080439678E-6</v>
      </c>
      <c r="CO216" s="19">
        <f t="shared" si="657"/>
        <v>2.4764671121789338E-2</v>
      </c>
      <c r="CP216" s="19">
        <f t="shared" si="658"/>
        <v>0.15484114877344815</v>
      </c>
      <c r="CQ216" s="19">
        <f t="shared" si="659"/>
        <v>5.1315226961802128E-3</v>
      </c>
      <c r="CR216" s="19">
        <f t="shared" si="660"/>
        <v>0.19878104709520214</v>
      </c>
      <c r="CS216" s="19">
        <f t="shared" si="661"/>
        <v>0.18446249915480298</v>
      </c>
      <c r="CT216" s="19">
        <f t="shared" si="662"/>
        <v>1.8144723180377732E-2</v>
      </c>
      <c r="CU216" s="19">
        <f t="shared" si="663"/>
        <v>6.7875231036358896E-2</v>
      </c>
      <c r="CV216" s="19">
        <f t="shared" si="664"/>
        <v>0.15623085583755816</v>
      </c>
      <c r="CW216" s="19">
        <f t="shared" si="665"/>
        <v>2.4565270134965622E-2</v>
      </c>
      <c r="CX216" s="19">
        <f t="shared" si="666"/>
        <v>1.4461221553720406E-2</v>
      </c>
      <c r="CY216" s="19">
        <f t="shared" si="650"/>
        <v>1.2317491867451695E-2</v>
      </c>
      <c r="CZ216" s="19">
        <f t="shared" si="667"/>
        <v>8.2454183512339508E-3</v>
      </c>
      <c r="DA216" s="19">
        <f t="shared" si="668"/>
        <v>2.7092587061959172E-2</v>
      </c>
      <c r="DB216" s="19">
        <f t="shared" si="669"/>
        <v>4.7342010444633735E-3</v>
      </c>
      <c r="DC216" s="19">
        <f t="shared" si="670"/>
        <v>4.7547240775320364E-3</v>
      </c>
      <c r="DD216" s="19"/>
      <c r="DE216" s="19"/>
      <c r="DF216" s="19">
        <f t="shared" si="607"/>
        <v>7.1098259952411841E-2</v>
      </c>
      <c r="DG216" s="19">
        <f t="shared" si="674"/>
        <v>1.8631837817876994E-2</v>
      </c>
      <c r="DH216" s="19">
        <f t="shared" si="675"/>
        <v>4.6115808260845832E-3</v>
      </c>
      <c r="DI216" s="19">
        <f t="shared" si="676"/>
        <v>1.4057058173049814E-6</v>
      </c>
      <c r="DJ216" s="19">
        <f t="shared" si="677"/>
        <v>1.4057058173049814E-6</v>
      </c>
      <c r="DK216" s="19">
        <f t="shared" si="678"/>
        <v>1.4057058173049814E-6</v>
      </c>
      <c r="DL216" s="19">
        <f t="shared" si="679"/>
        <v>2.3428532166864507E-2</v>
      </c>
      <c r="DM216" s="19">
        <f t="shared" si="680"/>
        <v>0.15500006351835169</v>
      </c>
      <c r="DN216" s="19">
        <f t="shared" si="681"/>
        <v>4.8686376875165804E-3</v>
      </c>
      <c r="DO216" s="19">
        <f t="shared" si="682"/>
        <v>0.20538593931923158</v>
      </c>
      <c r="DP216" s="19">
        <f t="shared" si="683"/>
        <v>0.17875673526072433</v>
      </c>
      <c r="DQ216" s="19">
        <f t="shared" si="684"/>
        <v>1.7588844618973459E-2</v>
      </c>
      <c r="DR216" s="19">
        <f t="shared" si="685"/>
        <v>6.7501148949129189E-2</v>
      </c>
      <c r="DS216" s="19">
        <f t="shared" si="686"/>
        <v>0.1577892676466936</v>
      </c>
      <c r="DT216" s="19">
        <f t="shared" si="687"/>
        <v>2.4229363322916045E-2</v>
      </c>
      <c r="DU216" s="19">
        <f t="shared" si="688"/>
        <v>1.423454793923616E-2</v>
      </c>
      <c r="DV216" s="19">
        <f t="shared" si="671"/>
        <v>1.2105222282081156E-2</v>
      </c>
      <c r="DW216" s="19">
        <f t="shared" si="689"/>
        <v>8.3892300896982897E-3</v>
      </c>
      <c r="DX216" s="19">
        <f t="shared" si="690"/>
        <v>2.7160960192835756E-2</v>
      </c>
      <c r="DY216" s="19">
        <f t="shared" si="691"/>
        <v>4.5124989184868389E-3</v>
      </c>
      <c r="DZ216" s="19">
        <f t="shared" si="692"/>
        <v>4.5098741491494902E-3</v>
      </c>
      <c r="EA216" s="19">
        <f t="shared" si="579"/>
        <v>0.99980676177571381</v>
      </c>
      <c r="EB216" s="19"/>
      <c r="EC216" s="19">
        <f t="shared" si="608"/>
        <v>7.1112001509308936E-2</v>
      </c>
      <c r="ED216" s="19">
        <f t="shared" si="693"/>
        <v>1.8635438896998244E-2</v>
      </c>
      <c r="EE216" s="19">
        <f t="shared" si="694"/>
        <v>4.6124721320089422E-3</v>
      </c>
      <c r="EF216" s="19">
        <f t="shared" si="695"/>
        <v>1.4059775059016081E-6</v>
      </c>
      <c r="EG216" s="19">
        <f t="shared" si="696"/>
        <v>1.4059775059016081E-6</v>
      </c>
      <c r="EH216" s="19">
        <f t="shared" si="697"/>
        <v>1.4059775059016081E-6</v>
      </c>
      <c r="EI216" s="19">
        <f t="shared" si="698"/>
        <v>2.3433060329832233E-2</v>
      </c>
      <c r="EJ216" s="19">
        <f t="shared" si="699"/>
        <v>0.15503002124436799</v>
      </c>
      <c r="EK216" s="19">
        <f t="shared" si="700"/>
        <v>4.8695786762530018E-3</v>
      </c>
      <c r="EL216" s="19">
        <f t="shared" si="701"/>
        <v>0.20542563540423994</v>
      </c>
      <c r="EM216" s="19">
        <f t="shared" si="702"/>
        <v>0.17879128457107268</v>
      </c>
      <c r="EN216" s="19">
        <f t="shared" si="703"/>
        <v>1.7592244112987061E-2</v>
      </c>
      <c r="EO216" s="19">
        <f t="shared" si="704"/>
        <v>6.7514195272337721E-2</v>
      </c>
      <c r="EP216" s="19">
        <f t="shared" si="705"/>
        <v>0.15781976445773468</v>
      </c>
      <c r="EQ216" s="19">
        <f t="shared" si="706"/>
        <v>2.4234046266983948E-2</v>
      </c>
      <c r="ER216" s="19">
        <f t="shared" si="707"/>
        <v>1.4237299129638602E-2</v>
      </c>
      <c r="ES216" s="19">
        <f t="shared" si="672"/>
        <v>1.2107561925848142E-2</v>
      </c>
      <c r="ET216" s="19">
        <f t="shared" si="708"/>
        <v>8.3908515229468329E-3</v>
      </c>
      <c r="EU216" s="19">
        <f t="shared" si="709"/>
        <v>2.7166209742967073E-2</v>
      </c>
      <c r="EV216" s="19">
        <f t="shared" si="710"/>
        <v>4.5133710742987811E-3</v>
      </c>
      <c r="EW216" s="19">
        <f t="shared" si="711"/>
        <v>4.5107457976576362E-3</v>
      </c>
      <c r="EX216" s="19"/>
      <c r="EY216" s="19"/>
      <c r="EZ216" s="19">
        <f t="shared" si="609"/>
        <v>-5.1983576858591125E-2</v>
      </c>
      <c r="FA216" s="19">
        <f t="shared" si="633"/>
        <v>-6.1464492328696323E-2</v>
      </c>
      <c r="FB216" s="19">
        <f t="shared" si="634"/>
        <v>-3.6962339512383244E-2</v>
      </c>
      <c r="FC216" s="19">
        <f t="shared" si="635"/>
        <v>-4.7821297002004028E-2</v>
      </c>
      <c r="FD216" s="19">
        <f t="shared" si="636"/>
        <v>-0.12403531059967379</v>
      </c>
      <c r="FE216" s="19">
        <f t="shared" si="637"/>
        <v>-8.7695319718371648E-2</v>
      </c>
      <c r="FF216" s="19">
        <f t="shared" si="638"/>
        <v>-5.1867807277921098E-3</v>
      </c>
      <c r="FG216" s="19">
        <f t="shared" si="639"/>
        <v>-1.613392963582639E-3</v>
      </c>
      <c r="FH216" s="19">
        <f t="shared" si="640"/>
        <v>2.7357008517752055E-2</v>
      </c>
      <c r="FI216" s="19">
        <f t="shared" si="641"/>
        <v>-6.9541816147516672E-2</v>
      </c>
      <c r="FJ216" s="19">
        <f t="shared" si="642"/>
        <v>-5.3667534777818431E-2</v>
      </c>
      <c r="FK216" s="19">
        <f t="shared" si="643"/>
        <v>-4.3363658996135722E-2</v>
      </c>
      <c r="FL216" s="19">
        <f t="shared" si="644"/>
        <v>-6.7185289674927123E-2</v>
      </c>
      <c r="FM216" s="19">
        <f t="shared" si="645"/>
        <v>-3.3924072192925932E-2</v>
      </c>
      <c r="FN216" s="19">
        <f t="shared" si="646"/>
        <v>3.6360112645569327E-2</v>
      </c>
      <c r="FO216" s="19">
        <f t="shared" si="647"/>
        <v>9.7329690029804052E-3</v>
      </c>
      <c r="FP216" s="19">
        <f t="shared" si="627"/>
        <v>-3.4972041188673739E-2</v>
      </c>
      <c r="FQ216" s="19">
        <f t="shared" si="628"/>
        <v>-3.9638670082150523E-2</v>
      </c>
      <c r="FR216" s="19">
        <f t="shared" si="629"/>
        <v>2.0464589357949209E-3</v>
      </c>
      <c r="FS216" s="19">
        <f t="shared" si="630"/>
        <v>1.0521852485475229E-2</v>
      </c>
      <c r="FT216" s="19">
        <f t="shared" si="631"/>
        <v>-1.2070201811353562E-2</v>
      </c>
      <c r="FU216" s="19"/>
      <c r="FV216" s="16"/>
      <c r="FW216" s="19">
        <f t="shared" si="806"/>
        <v>0.96129618183459031</v>
      </c>
      <c r="FX216" s="19">
        <f t="shared" si="610"/>
        <v>0.66900819257457356</v>
      </c>
      <c r="FY216" s="19">
        <f t="shared" si="781"/>
        <v>0.98267533004192475</v>
      </c>
      <c r="FZ216" s="19"/>
      <c r="GA216" s="19">
        <f t="shared" si="807"/>
        <v>1.0245352072195151</v>
      </c>
      <c r="GB216" s="19">
        <f t="shared" si="611"/>
        <v>0.85642383293065261</v>
      </c>
      <c r="GC216" s="19">
        <f t="shared" si="782"/>
        <v>0.96346867893699994</v>
      </c>
      <c r="GD216" s="19"/>
      <c r="GE216" s="19">
        <f t="shared" si="808"/>
        <v>0.98264171146412704</v>
      </c>
      <c r="GF216" s="19">
        <f t="shared" si="612"/>
        <v>0.92758651330051234</v>
      </c>
      <c r="GG216" s="19">
        <f t="shared" si="783"/>
        <v>1.0242412435951254</v>
      </c>
      <c r="GI216" s="132">
        <f t="shared" si="719"/>
        <v>1.0917348424268518</v>
      </c>
      <c r="GJ216" s="19">
        <f t="shared" si="586"/>
        <v>1.0586857924069557</v>
      </c>
      <c r="GK216" s="19">
        <f t="shared" si="809"/>
        <v>1.0586855956591035</v>
      </c>
      <c r="GL216" s="3"/>
      <c r="GM216" s="3"/>
      <c r="GN216" s="8"/>
      <c r="GO216" s="3"/>
      <c r="GV216" s="30"/>
      <c r="GW216" s="12" t="str">
        <f t="shared" si="590"/>
        <v/>
      </c>
      <c r="GX216" s="19" t="str">
        <f t="shared" ca="1" si="591"/>
        <v/>
      </c>
      <c r="GY216" s="19" t="str">
        <f t="shared" ca="1" si="592"/>
        <v/>
      </c>
      <c r="GZ216" s="11" t="str">
        <f ca="1">IF(GP216,OFFSET(#REF!,$GP$253+$GO216,0),"")</f>
        <v/>
      </c>
      <c r="HA216" s="12" t="str">
        <f t="shared" ca="1" si="784"/>
        <v/>
      </c>
      <c r="HB216" s="12" t="str">
        <f t="shared" ca="1" si="785"/>
        <v/>
      </c>
      <c r="HC216" s="12" t="str">
        <f t="shared" ca="1" si="786"/>
        <v/>
      </c>
      <c r="HD216" s="12" t="str">
        <f t="shared" ca="1" si="787"/>
        <v/>
      </c>
      <c r="HE216" t="str">
        <f t="shared" ca="1" si="593"/>
        <v/>
      </c>
      <c r="HF216" s="12" t="str">
        <f t="shared" ca="1" si="788"/>
        <v/>
      </c>
      <c r="HG216" s="12" t="str">
        <f t="shared" ca="1" si="789"/>
        <v/>
      </c>
      <c r="HH216" s="12" t="str">
        <f t="shared" ca="1" si="790"/>
        <v/>
      </c>
      <c r="HJ216" s="17"/>
      <c r="HL216" s="18">
        <f t="shared" si="594"/>
        <v>1987</v>
      </c>
      <c r="HM216" s="9">
        <f t="shared" si="791"/>
        <v>0.77270814285921596</v>
      </c>
      <c r="HN216" s="9">
        <f t="shared" si="792"/>
        <v>1.0943501433034308</v>
      </c>
      <c r="HO216" s="9">
        <f t="shared" si="793"/>
        <v>0.99410333149576591</v>
      </c>
      <c r="HP216" s="9">
        <f t="shared" si="794"/>
        <v>1.1275044342792031</v>
      </c>
      <c r="HQ216" s="9">
        <f t="shared" si="795"/>
        <v>0.97635163866558117</v>
      </c>
      <c r="HR216" s="9">
        <f t="shared" si="595"/>
        <v>0.84561277652641886</v>
      </c>
      <c r="HS216" s="9">
        <f t="shared" si="796"/>
        <v>0.84561326686971106</v>
      </c>
      <c r="HT216" s="9"/>
      <c r="HU216" s="9">
        <f t="shared" si="797"/>
        <v>1.1208559143932046</v>
      </c>
      <c r="HV216" s="23">
        <f t="shared" si="596"/>
        <v>1.0943495087258137</v>
      </c>
      <c r="HX216" s="8"/>
      <c r="HY216" s="5">
        <f t="shared" si="614"/>
        <v>38</v>
      </c>
      <c r="HZ216" t="b">
        <f t="shared" si="597"/>
        <v>0</v>
      </c>
      <c r="IC216" s="11"/>
      <c r="ID216" s="11"/>
      <c r="IE216" s="11"/>
      <c r="IF216">
        <f t="shared" si="599"/>
        <v>0</v>
      </c>
      <c r="IG216" s="12" t="str">
        <f t="shared" si="600"/>
        <v/>
      </c>
      <c r="IH216" s="19" t="str">
        <f t="shared" ca="1" si="601"/>
        <v/>
      </c>
      <c r="II216" s="19" t="str">
        <f t="shared" ca="1" si="602"/>
        <v/>
      </c>
      <c r="IJ216" s="11"/>
      <c r="IK216" s="12" t="str">
        <f t="shared" ca="1" si="798"/>
        <v/>
      </c>
      <c r="IL216" s="12" t="str">
        <f t="shared" ca="1" si="799"/>
        <v/>
      </c>
      <c r="IM216" s="12" t="str">
        <f t="shared" ca="1" si="800"/>
        <v/>
      </c>
      <c r="IN216" s="12" t="str">
        <f t="shared" ca="1" si="801"/>
        <v/>
      </c>
      <c r="IO216">
        <f t="shared" si="603"/>
        <v>0</v>
      </c>
      <c r="IP216" s="12" t="str">
        <f t="shared" ca="1" si="604"/>
        <v/>
      </c>
      <c r="IQ216" s="12" t="str">
        <f t="shared" ca="1" si="802"/>
        <v/>
      </c>
      <c r="IR216" s="12" t="str">
        <f t="shared" ca="1" si="803"/>
        <v/>
      </c>
    </row>
    <row r="217" spans="1:252" x14ac:dyDescent="0.2">
      <c r="A217" t="s">
        <v>63</v>
      </c>
      <c r="B217" s="1">
        <f t="shared" si="605"/>
        <v>1988</v>
      </c>
      <c r="C217" s="60">
        <f t="shared" si="804"/>
        <v>1031.6190844262451</v>
      </c>
      <c r="D217" s="60">
        <f t="shared" ref="D217:W217" si="816">D297+D378</f>
        <v>270.19429714885052</v>
      </c>
      <c r="E217" s="60">
        <f t="shared" si="816"/>
        <v>72.712786266809843</v>
      </c>
      <c r="F217" s="60">
        <f t="shared" si="816"/>
        <v>0.02</v>
      </c>
      <c r="G217" s="60">
        <f t="shared" si="816"/>
        <v>0.02</v>
      </c>
      <c r="H217" s="60">
        <f t="shared" si="816"/>
        <v>0.02</v>
      </c>
      <c r="I217" s="60">
        <f t="shared" si="816"/>
        <v>369.07469520569742</v>
      </c>
      <c r="J217" s="60">
        <f t="shared" si="816"/>
        <v>2351.5096279596492</v>
      </c>
      <c r="K217" s="60">
        <f t="shared" si="816"/>
        <v>81.318300919313316</v>
      </c>
      <c r="L217" s="60">
        <f t="shared" si="816"/>
        <v>3135.7875313208888</v>
      </c>
      <c r="M217" s="60">
        <f t="shared" si="816"/>
        <v>2861.3913156017484</v>
      </c>
      <c r="N217" s="60">
        <f t="shared" si="816"/>
        <v>266.44365690297968</v>
      </c>
      <c r="O217" s="60">
        <f t="shared" si="816"/>
        <v>1000.937303493847</v>
      </c>
      <c r="P217" s="60">
        <f t="shared" si="816"/>
        <v>2634.6163448762563</v>
      </c>
      <c r="Q217" s="60">
        <f t="shared" si="816"/>
        <v>369.89998952407325</v>
      </c>
      <c r="R217" s="60">
        <f t="shared" si="816"/>
        <v>216.5761313272653</v>
      </c>
      <c r="S217" s="60">
        <f t="shared" si="816"/>
        <v>182.79117314066781</v>
      </c>
      <c r="T217" s="60">
        <f t="shared" si="816"/>
        <v>117.7208644431978</v>
      </c>
      <c r="U217" s="60">
        <f t="shared" si="816"/>
        <v>408.83169740443361</v>
      </c>
      <c r="V217" s="60">
        <f t="shared" si="816"/>
        <v>70.839167088204505</v>
      </c>
      <c r="W217" s="60">
        <f t="shared" si="816"/>
        <v>72.082966519476656</v>
      </c>
      <c r="X217" s="60">
        <f t="shared" si="813"/>
        <v>15514.406933569606</v>
      </c>
      <c r="Z217" s="19">
        <f t="shared" si="722"/>
        <v>1.4047998604679526</v>
      </c>
      <c r="AA217" s="19">
        <f t="shared" si="723"/>
        <v>2.7198294498153173</v>
      </c>
      <c r="AB217" s="19">
        <f t="shared" si="724"/>
        <v>0.80093768312359281</v>
      </c>
      <c r="AC217" s="19">
        <f t="shared" si="725"/>
        <v>2.7234855998214867E-5</v>
      </c>
      <c r="AD217" s="19">
        <f t="shared" si="726"/>
        <v>2.0132397156531829E-4</v>
      </c>
      <c r="AE217" s="19">
        <f t="shared" si="727"/>
        <v>2.2030174450602376E-4</v>
      </c>
      <c r="AF217" s="19">
        <f t="shared" si="728"/>
        <v>4.0806336078720449</v>
      </c>
      <c r="AG217" s="19">
        <f t="shared" si="729"/>
        <v>11.634249636680751</v>
      </c>
      <c r="AH217" s="19">
        <f t="shared" si="730"/>
        <v>0.77058998694987613</v>
      </c>
      <c r="AI217" s="19">
        <f t="shared" si="731"/>
        <v>4.5226324434498526</v>
      </c>
      <c r="AJ217" s="19">
        <f t="shared" si="732"/>
        <v>4.6194912150870202</v>
      </c>
      <c r="AK217" s="19">
        <f t="shared" si="733"/>
        <v>1.5936948143333196</v>
      </c>
      <c r="AL217" s="19">
        <f t="shared" si="734"/>
        <v>9.430133006046173</v>
      </c>
      <c r="AM217" s="19">
        <f t="shared" si="735"/>
        <v>10.659439643129618</v>
      </c>
      <c r="AN217" s="19">
        <f t="shared" si="736"/>
        <v>1.333762031520118</v>
      </c>
      <c r="AO217" s="19">
        <f t="shared" si="737"/>
        <v>0.78387773237942138</v>
      </c>
      <c r="AP217" s="19">
        <f t="shared" si="738"/>
        <v>3.2963763307083291</v>
      </c>
      <c r="AQ217" s="19">
        <f t="shared" si="739"/>
        <v>0.98083633178727248</v>
      </c>
      <c r="AR217" s="19">
        <f t="shared" si="740"/>
        <v>0.7401310114308185</v>
      </c>
      <c r="AS217" s="19">
        <f t="shared" si="741"/>
        <v>0.99796511067829896</v>
      </c>
      <c r="AT217" s="19">
        <f t="shared" si="742"/>
        <v>0.75006677108752928</v>
      </c>
      <c r="AU217" s="19">
        <f t="shared" si="718"/>
        <v>14.221818592680279</v>
      </c>
      <c r="AV217" s="19"/>
      <c r="AX217" s="19">
        <f t="shared" si="758"/>
        <v>0.97599299333803879</v>
      </c>
      <c r="AY217" s="19">
        <f t="shared" si="759"/>
        <v>0.94958232248956032</v>
      </c>
      <c r="AZ217" s="19">
        <f t="shared" si="760"/>
        <v>1.2667778377018548</v>
      </c>
      <c r="BA217" s="19">
        <f t="shared" si="761"/>
        <v>0.92161383988483048</v>
      </c>
      <c r="BB217" s="19">
        <f t="shared" si="762"/>
        <v>0.85327351365980852</v>
      </c>
      <c r="BC217" s="19">
        <f t="shared" si="763"/>
        <v>0.93045418279601666</v>
      </c>
      <c r="BD217" s="19">
        <f t="shared" si="764"/>
        <v>1.0091872062911194</v>
      </c>
      <c r="BE217" s="19">
        <f t="shared" si="765"/>
        <v>0.96425406428932059</v>
      </c>
      <c r="BF217" s="19">
        <f t="shared" si="766"/>
        <v>1.1927177532474789</v>
      </c>
      <c r="BG217" s="19">
        <f t="shared" si="767"/>
        <v>1.115256577193845</v>
      </c>
      <c r="BH217" s="19">
        <f t="shared" si="768"/>
        <v>0.98260966855424381</v>
      </c>
      <c r="BI217" s="19">
        <f t="shared" si="769"/>
        <v>0.94714867957831406</v>
      </c>
      <c r="BJ217" s="19">
        <f t="shared" si="770"/>
        <v>0.96795440021331447</v>
      </c>
      <c r="BK217" s="19">
        <f t="shared" si="771"/>
        <v>0.98561142809875579</v>
      </c>
      <c r="BL217" s="19">
        <f t="shared" si="772"/>
        <v>1.0911793932863938</v>
      </c>
      <c r="BM217" s="19">
        <f t="shared" si="773"/>
        <v>1.0698299776496549</v>
      </c>
      <c r="BN217" s="19">
        <f t="shared" si="774"/>
        <v>0.92079718375209141</v>
      </c>
      <c r="BO217" s="19">
        <f t="shared" si="775"/>
        <v>0.96829617948450597</v>
      </c>
      <c r="BP217" s="19">
        <f t="shared" si="776"/>
        <v>1.0020175824420867</v>
      </c>
      <c r="BQ217" s="19">
        <f t="shared" si="777"/>
        <v>1.1440700933519774</v>
      </c>
      <c r="BR217" s="19">
        <f t="shared" si="778"/>
        <v>1.0707482165726323</v>
      </c>
      <c r="BS217" s="19">
        <f t="shared" si="779"/>
        <v>0.98085626601008513</v>
      </c>
      <c r="BU217" s="16"/>
      <c r="BV217" s="9">
        <f t="shared" si="780"/>
        <v>1.1607102581452091</v>
      </c>
      <c r="BW217" s="9">
        <f t="shared" si="548"/>
        <v>0.98085626601008513</v>
      </c>
      <c r="BX217" s="9">
        <f t="shared" si="549"/>
        <v>0.97094857160793735</v>
      </c>
      <c r="BY217" s="9">
        <f t="shared" si="550"/>
        <v>1.0005139264858709</v>
      </c>
      <c r="BZ217" s="9">
        <f t="shared" si="551"/>
        <v>1.0096854931994332</v>
      </c>
      <c r="CA217" s="9">
        <f t="shared" si="517"/>
        <v>1.1384902205940808</v>
      </c>
      <c r="CB217" s="9">
        <f t="shared" si="552"/>
        <v>1.1384899297239119</v>
      </c>
      <c r="CC217" s="9"/>
      <c r="CD217" s="9">
        <f t="shared" si="553"/>
        <v>0.97144756779530517</v>
      </c>
      <c r="CE217" s="9">
        <f t="shared" si="554"/>
        <v>0.98085651660679252</v>
      </c>
      <c r="CG217" s="35"/>
      <c r="CH217">
        <f t="shared" si="555"/>
        <v>1988</v>
      </c>
      <c r="CI217" s="19">
        <f t="shared" si="556"/>
        <v>6.6494264901229241E-2</v>
      </c>
      <c r="CJ217" s="19">
        <f t="shared" si="652"/>
        <v>1.7415702598609313E-2</v>
      </c>
      <c r="CK217" s="19">
        <f t="shared" si="653"/>
        <v>4.6867912243217054E-3</v>
      </c>
      <c r="CL217" s="19">
        <f t="shared" si="654"/>
        <v>1.2891243658643891E-6</v>
      </c>
      <c r="CM217" s="19">
        <f t="shared" si="655"/>
        <v>1.2891243658643891E-6</v>
      </c>
      <c r="CN217" s="19">
        <f t="shared" si="656"/>
        <v>1.2891243658643891E-6</v>
      </c>
      <c r="CO217" s="19">
        <f t="shared" si="657"/>
        <v>2.3789159120681868E-2</v>
      </c>
      <c r="CP217" s="19">
        <f t="shared" si="658"/>
        <v>0.15156941789837441</v>
      </c>
      <c r="CQ217" s="19">
        <f t="shared" si="659"/>
        <v>5.2414701552889673E-3</v>
      </c>
      <c r="CR217" s="19">
        <f t="shared" si="660"/>
        <v>0.20212100563997495</v>
      </c>
      <c r="CS217" s="19">
        <f t="shared" si="661"/>
        <v>0.18443446326074869</v>
      </c>
      <c r="CT217" s="19">
        <f t="shared" si="662"/>
        <v>1.7173950512182127E-2</v>
      </c>
      <c r="CU217" s="19">
        <f t="shared" si="663"/>
        <v>6.4516633331825862E-2</v>
      </c>
      <c r="CV217" s="19">
        <f t="shared" si="664"/>
        <v>0.16981740624422795</v>
      </c>
      <c r="CW217" s="19">
        <f t="shared" si="665"/>
        <v>2.3842354471423254E-2</v>
      </c>
      <c r="CX217" s="19">
        <f t="shared" si="666"/>
        <v>1.3959678397931177E-2</v>
      </c>
      <c r="CY217" s="19">
        <f t="shared" si="650"/>
        <v>1.1782027758028557E-2</v>
      </c>
      <c r="CZ217" s="19">
        <f t="shared" si="667"/>
        <v>7.5878417362172535E-3</v>
      </c>
      <c r="DA217" s="19">
        <f t="shared" si="668"/>
        <v>2.6351745133087617E-2</v>
      </c>
      <c r="DB217" s="19">
        <f t="shared" si="669"/>
        <v>4.5660248175471568E-3</v>
      </c>
      <c r="DC217" s="19">
        <f t="shared" si="670"/>
        <v>4.6461954252022169E-3</v>
      </c>
      <c r="DD217" s="19"/>
      <c r="DE217" s="19"/>
      <c r="DF217" s="19">
        <f t="shared" si="607"/>
        <v>6.8217481803738489E-2</v>
      </c>
      <c r="DG217" s="19">
        <f t="shared" si="674"/>
        <v>1.8176048472598089E-2</v>
      </c>
      <c r="DH217" s="19">
        <f t="shared" si="675"/>
        <v>4.6757883059476866E-3</v>
      </c>
      <c r="DI217" s="19">
        <f t="shared" si="676"/>
        <v>1.3371233760320212E-6</v>
      </c>
      <c r="DJ217" s="19">
        <f t="shared" si="677"/>
        <v>1.3371233760320212E-6</v>
      </c>
      <c r="DK217" s="19">
        <f t="shared" si="678"/>
        <v>1.3371233760320212E-6</v>
      </c>
      <c r="DL217" s="19">
        <f t="shared" si="679"/>
        <v>2.4273648210684555E-2</v>
      </c>
      <c r="DM217" s="19">
        <f t="shared" si="680"/>
        <v>0.15319946078411159</v>
      </c>
      <c r="DN217" s="19">
        <f t="shared" si="681"/>
        <v>5.1863021904719094E-3</v>
      </c>
      <c r="DO217" s="19">
        <f t="shared" si="682"/>
        <v>0.20044638868884854</v>
      </c>
      <c r="DP217" s="19">
        <f t="shared" si="683"/>
        <v>0.18444848085272386</v>
      </c>
      <c r="DQ217" s="19">
        <f t="shared" si="684"/>
        <v>1.7654888823895595E-2</v>
      </c>
      <c r="DR217" s="19">
        <f t="shared" si="685"/>
        <v>6.6181729253111568E-2</v>
      </c>
      <c r="DS217" s="19">
        <f t="shared" si="686"/>
        <v>0.16292972788713411</v>
      </c>
      <c r="DT217" s="19">
        <f t="shared" si="687"/>
        <v>2.4202012868548749E-2</v>
      </c>
      <c r="DU217" s="19">
        <f t="shared" si="688"/>
        <v>1.4208974732663332E-2</v>
      </c>
      <c r="DV217" s="19">
        <f t="shared" si="671"/>
        <v>1.2047776650330562E-2</v>
      </c>
      <c r="DW217" s="19">
        <f t="shared" si="689"/>
        <v>7.9120762745042549E-3</v>
      </c>
      <c r="DX217" s="19">
        <f t="shared" si="690"/>
        <v>2.6720454425872849E-2</v>
      </c>
      <c r="DY217" s="19">
        <f t="shared" si="691"/>
        <v>4.6496060309505535E-3</v>
      </c>
      <c r="DZ217" s="19">
        <f t="shared" si="692"/>
        <v>4.700250926279884E-3</v>
      </c>
      <c r="EA217" s="19">
        <f t="shared" si="579"/>
        <v>0.99983510855254432</v>
      </c>
      <c r="EB217" s="19"/>
      <c r="EC217" s="19">
        <f t="shared" si="608"/>
        <v>6.8228732138138806E-2</v>
      </c>
      <c r="ED217" s="19">
        <f t="shared" si="693"/>
        <v>1.8179046041813286E-2</v>
      </c>
      <c r="EE217" s="19">
        <f t="shared" si="694"/>
        <v>4.676559430601311E-3</v>
      </c>
      <c r="EF217" s="19">
        <f t="shared" si="695"/>
        <v>1.3373438926022185E-6</v>
      </c>
      <c r="EG217" s="19">
        <f t="shared" si="696"/>
        <v>1.3373438926022185E-6</v>
      </c>
      <c r="EH217" s="19">
        <f t="shared" si="697"/>
        <v>1.3373438926022185E-6</v>
      </c>
      <c r="EI217" s="19">
        <f t="shared" si="698"/>
        <v>2.4277651387762708E-2</v>
      </c>
      <c r="EJ217" s="19">
        <f t="shared" si="699"/>
        <v>0.15322472623100583</v>
      </c>
      <c r="EK217" s="19">
        <f t="shared" si="700"/>
        <v>5.1871575083816471E-3</v>
      </c>
      <c r="EL217" s="19">
        <f t="shared" si="701"/>
        <v>0.20047944603489035</v>
      </c>
      <c r="EM217" s="19">
        <f t="shared" si="702"/>
        <v>0.18447889984554441</v>
      </c>
      <c r="EN217" s="19">
        <f t="shared" si="703"/>
        <v>1.7657800444169716E-2</v>
      </c>
      <c r="EO217" s="19">
        <f t="shared" si="704"/>
        <v>6.6192643853967573E-2</v>
      </c>
      <c r="EP217" s="19">
        <f t="shared" si="705"/>
        <v>0.16295659803645679</v>
      </c>
      <c r="EQ217" s="19">
        <f t="shared" si="706"/>
        <v>2.4206004231623619E-2</v>
      </c>
      <c r="ER217" s="19">
        <f t="shared" si="707"/>
        <v>1.4211318057468081E-2</v>
      </c>
      <c r="ES217" s="19">
        <f t="shared" si="672"/>
        <v>1.2049763553284361E-2</v>
      </c>
      <c r="ET217" s="19">
        <f t="shared" si="708"/>
        <v>7.9133811233719556E-3</v>
      </c>
      <c r="EU217" s="19">
        <f t="shared" si="709"/>
        <v>2.6724861126907116E-2</v>
      </c>
      <c r="EV217" s="19">
        <f t="shared" si="710"/>
        <v>4.6503728376589637E-3</v>
      </c>
      <c r="EW217" s="19">
        <f t="shared" si="711"/>
        <v>4.7010260852756117E-3</v>
      </c>
      <c r="EX217" s="19"/>
      <c r="EY217" s="19"/>
      <c r="EZ217" s="19">
        <f t="shared" si="609"/>
        <v>-3.8080166071921755E-3</v>
      </c>
      <c r="FA217" s="19">
        <f t="shared" si="633"/>
        <v>-1.5343992317548672E-2</v>
      </c>
      <c r="FB217" s="19">
        <f t="shared" si="634"/>
        <v>7.6771320509371771E-2</v>
      </c>
      <c r="FC217" s="19">
        <f t="shared" si="635"/>
        <v>-2.5528674361175913E-2</v>
      </c>
      <c r="FD217" s="19">
        <f t="shared" si="636"/>
        <v>-3.153828517759822E-3</v>
      </c>
      <c r="FE217" s="19">
        <f t="shared" si="637"/>
        <v>-6.0595761628904504E-4</v>
      </c>
      <c r="FF217" s="19">
        <f t="shared" si="638"/>
        <v>3.2700821400089911E-2</v>
      </c>
      <c r="FG217" s="19">
        <f t="shared" si="639"/>
        <v>1.4301726366117056E-2</v>
      </c>
      <c r="FH217" s="19">
        <f t="shared" si="640"/>
        <v>6.7060387493762724E-2</v>
      </c>
      <c r="FI217" s="19">
        <f t="shared" si="641"/>
        <v>5.827814981109046E-2</v>
      </c>
      <c r="FJ217" s="19">
        <f t="shared" si="642"/>
        <v>3.0836315529020962E-2</v>
      </c>
      <c r="FK217" s="19">
        <f t="shared" si="643"/>
        <v>-2.5545673627119903E-2</v>
      </c>
      <c r="FL217" s="19">
        <f t="shared" si="644"/>
        <v>1.3034886747674881E-2</v>
      </c>
      <c r="FM217" s="19">
        <f t="shared" si="645"/>
        <v>4.8580513144300383E-2</v>
      </c>
      <c r="FN217" s="19">
        <f t="shared" si="646"/>
        <v>-1.5413580522707249E-3</v>
      </c>
      <c r="FO217" s="19">
        <f t="shared" si="647"/>
        <v>-4.4421587855275425E-2</v>
      </c>
      <c r="FP217" s="19">
        <f t="shared" si="627"/>
        <v>-6.0030619499078411E-2</v>
      </c>
      <c r="FQ217" s="19">
        <f t="shared" si="628"/>
        <v>-4.3911584753804855E-2</v>
      </c>
      <c r="FR217" s="19">
        <f t="shared" si="629"/>
        <v>-5.3686499191398221E-3</v>
      </c>
      <c r="FS217" s="19">
        <f t="shared" si="630"/>
        <v>4.9403050559511233E-2</v>
      </c>
      <c r="FT217" s="19">
        <f t="shared" si="631"/>
        <v>-1.8137643610737296E-2</v>
      </c>
      <c r="FU217" s="19"/>
      <c r="FV217" s="16"/>
      <c r="FW217" s="19">
        <f t="shared" si="806"/>
        <v>1.0274863551895173</v>
      </c>
      <c r="FX217" s="19">
        <f t="shared" si="610"/>
        <v>0.68739678938037529</v>
      </c>
      <c r="FY217" s="19">
        <f t="shared" si="781"/>
        <v>1.0096854931994332</v>
      </c>
      <c r="FZ217" s="19"/>
      <c r="GA217" s="19">
        <f t="shared" si="807"/>
        <v>1.0077635037178272</v>
      </c>
      <c r="GB217" s="19">
        <f t="shared" si="611"/>
        <v>0.86307268254164549</v>
      </c>
      <c r="GC217" s="19">
        <f t="shared" si="782"/>
        <v>0.97094857160793735</v>
      </c>
      <c r="GD217" s="19"/>
      <c r="GE217" s="19">
        <f t="shared" si="808"/>
        <v>0.97683424949187669</v>
      </c>
      <c r="GF217" s="19">
        <f t="shared" si="612"/>
        <v>0.90609827555869271</v>
      </c>
      <c r="GG217" s="19">
        <f t="shared" si="783"/>
        <v>1.0005139264858709</v>
      </c>
      <c r="GI217" s="132">
        <f t="shared" si="719"/>
        <v>1.1607102581452091</v>
      </c>
      <c r="GJ217" s="19">
        <f t="shared" si="586"/>
        <v>1.1384902205940808</v>
      </c>
      <c r="GK217" s="19">
        <f t="shared" si="809"/>
        <v>1.1384899297239119</v>
      </c>
      <c r="GL217" s="3"/>
      <c r="GM217" s="3"/>
      <c r="GN217" s="8"/>
      <c r="GO217" s="3"/>
      <c r="GP217" s="568" t="s">
        <v>1389</v>
      </c>
      <c r="GQ217" s="566"/>
      <c r="GV217" s="30"/>
      <c r="GW217" s="12" t="e">
        <f t="shared" si="590"/>
        <v>#VALUE!</v>
      </c>
      <c r="GX217" s="19" t="e">
        <f t="shared" ca="1" si="591"/>
        <v>#VALUE!</v>
      </c>
      <c r="GY217" s="19" t="e">
        <f t="shared" ca="1" si="592"/>
        <v>#VALUE!</v>
      </c>
      <c r="GZ217" s="11" t="e">
        <f ca="1">IF(GP217,OFFSET(#REF!,$GP$253+$GO217,0),"")</f>
        <v>#VALUE!</v>
      </c>
      <c r="HA217" s="12" t="e">
        <f t="shared" ca="1" si="784"/>
        <v>#VALUE!</v>
      </c>
      <c r="HB217" s="12" t="e">
        <f t="shared" ca="1" si="785"/>
        <v>#VALUE!</v>
      </c>
      <c r="HC217" s="12" t="e">
        <f t="shared" ca="1" si="786"/>
        <v>#VALUE!</v>
      </c>
      <c r="HD217" s="12" t="e">
        <f t="shared" ca="1" si="787"/>
        <v>#VALUE!</v>
      </c>
      <c r="HE217" t="e">
        <f t="shared" ca="1" si="593"/>
        <v>#VALUE!</v>
      </c>
      <c r="HF217" s="12" t="e">
        <f t="shared" ca="1" si="788"/>
        <v>#VALUE!</v>
      </c>
      <c r="HG217" s="12" t="e">
        <f t="shared" ca="1" si="789"/>
        <v>#VALUE!</v>
      </c>
      <c r="HH217" s="12" t="e">
        <f t="shared" ca="1" si="790"/>
        <v>#VALUE!</v>
      </c>
      <c r="HJ217" s="17"/>
      <c r="HL217" s="18">
        <f t="shared" si="594"/>
        <v>1988</v>
      </c>
      <c r="HM217" s="9">
        <f t="shared" si="791"/>
        <v>0.82152756613986966</v>
      </c>
      <c r="HN217" s="9">
        <f t="shared" si="792"/>
        <v>1.1069087912852147</v>
      </c>
      <c r="HO217" s="9">
        <f t="shared" si="793"/>
        <v>1.0018210564057375</v>
      </c>
      <c r="HP217" s="9">
        <f t="shared" si="794"/>
        <v>1.1013849478578885</v>
      </c>
      <c r="HQ217" s="9">
        <f t="shared" si="795"/>
        <v>1.0031879865958107</v>
      </c>
      <c r="HR217" s="9">
        <f t="shared" si="595"/>
        <v>0.90935562127074254</v>
      </c>
      <c r="HS217" s="9">
        <f t="shared" si="796"/>
        <v>0.90935608524336742</v>
      </c>
      <c r="HT217" s="9"/>
      <c r="HU217" s="9">
        <f t="shared" si="797"/>
        <v>1.1033906319723681</v>
      </c>
      <c r="HV217" s="23">
        <f t="shared" si="596"/>
        <v>1.1069082265170391</v>
      </c>
      <c r="HX217" s="8"/>
      <c r="HY217" s="5">
        <f t="shared" si="614"/>
        <v>39</v>
      </c>
      <c r="HZ217" t="b">
        <f t="shared" si="597"/>
        <v>0</v>
      </c>
      <c r="IC217" s="11"/>
      <c r="ID217" s="11"/>
      <c r="IE217" s="11"/>
      <c r="IF217">
        <f t="shared" si="599"/>
        <v>0</v>
      </c>
      <c r="IG217" s="12" t="e">
        <f t="shared" si="600"/>
        <v>#VALUE!</v>
      </c>
      <c r="IH217" s="19" t="e">
        <f t="shared" ca="1" si="601"/>
        <v>#VALUE!</v>
      </c>
      <c r="II217" s="19" t="e">
        <f t="shared" ca="1" si="602"/>
        <v>#VALUE!</v>
      </c>
      <c r="IJ217" s="11"/>
      <c r="IK217" s="12" t="e">
        <f t="shared" ca="1" si="798"/>
        <v>#VALUE!</v>
      </c>
      <c r="IL217" s="12" t="e">
        <f t="shared" ca="1" si="799"/>
        <v>#VALUE!</v>
      </c>
      <c r="IM217" s="12" t="e">
        <f t="shared" ca="1" si="800"/>
        <v>#VALUE!</v>
      </c>
      <c r="IN217" s="12" t="e">
        <f t="shared" ca="1" si="801"/>
        <v>#VALUE!</v>
      </c>
      <c r="IO217">
        <f t="shared" si="603"/>
        <v>0</v>
      </c>
      <c r="IP217" s="12" t="e">
        <f t="shared" ca="1" si="604"/>
        <v>#VALUE!</v>
      </c>
      <c r="IQ217" s="12" t="e">
        <f t="shared" ca="1" si="802"/>
        <v>#VALUE!</v>
      </c>
      <c r="IR217" s="12" t="e">
        <f t="shared" ca="1" si="803"/>
        <v>#VALUE!</v>
      </c>
    </row>
    <row r="218" spans="1:252" x14ac:dyDescent="0.2">
      <c r="A218" t="s">
        <v>63</v>
      </c>
      <c r="B218" s="1">
        <f t="shared" si="605"/>
        <v>1989</v>
      </c>
      <c r="C218" s="60">
        <f t="shared" si="804"/>
        <v>1033.8208723684731</v>
      </c>
      <c r="D218" s="60">
        <f t="shared" ref="D218:W218" si="817">D298+D379</f>
        <v>270.87496117233792</v>
      </c>
      <c r="E218" s="60">
        <f t="shared" si="817"/>
        <v>62.115571133349448</v>
      </c>
      <c r="F218" s="60">
        <f t="shared" si="817"/>
        <v>0.02</v>
      </c>
      <c r="G218" s="60">
        <f t="shared" si="817"/>
        <v>0.02</v>
      </c>
      <c r="H218" s="60">
        <f t="shared" si="817"/>
        <v>0.02</v>
      </c>
      <c r="I218" s="60">
        <f t="shared" si="817"/>
        <v>380.12678422098679</v>
      </c>
      <c r="J218" s="60">
        <f t="shared" si="817"/>
        <v>2389.7308407276178</v>
      </c>
      <c r="K218" s="60">
        <f t="shared" si="817"/>
        <v>82.103887908131156</v>
      </c>
      <c r="L218" s="60">
        <f t="shared" si="817"/>
        <v>3081.8083957158969</v>
      </c>
      <c r="M218" s="60">
        <f t="shared" si="817"/>
        <v>2983.6796114868125</v>
      </c>
      <c r="N218" s="60">
        <f t="shared" si="817"/>
        <v>274.88843561084911</v>
      </c>
      <c r="O218" s="60">
        <f t="shared" si="817"/>
        <v>986.00534846531889</v>
      </c>
      <c r="P218" s="60">
        <f t="shared" si="817"/>
        <v>2624.4238410176204</v>
      </c>
      <c r="Q218" s="60">
        <f t="shared" si="817"/>
        <v>362.19561914904608</v>
      </c>
      <c r="R218" s="60">
        <f t="shared" si="817"/>
        <v>218.07025030957539</v>
      </c>
      <c r="S218" s="60">
        <f t="shared" si="817"/>
        <v>186.02826503520089</v>
      </c>
      <c r="T218" s="60">
        <f t="shared" si="817"/>
        <v>118.391528577682</v>
      </c>
      <c r="U218" s="60">
        <f t="shared" si="817"/>
        <v>403.51938611712677</v>
      </c>
      <c r="V218" s="60">
        <f t="shared" si="817"/>
        <v>78.145616318686081</v>
      </c>
      <c r="W218" s="60">
        <f t="shared" si="817"/>
        <v>68.845473064265491</v>
      </c>
      <c r="X218" s="60">
        <f t="shared" si="813"/>
        <v>15604.834688398976</v>
      </c>
      <c r="Z218" s="19">
        <f t="shared" si="722"/>
        <v>1.3709836571329572</v>
      </c>
      <c r="AA218" s="19">
        <f t="shared" si="723"/>
        <v>2.6893916703473901</v>
      </c>
      <c r="AB218" s="19">
        <f t="shared" si="724"/>
        <v>0.71868219490908991</v>
      </c>
      <c r="AC218" s="19">
        <f t="shared" si="725"/>
        <v>2.6522653851862127E-5</v>
      </c>
      <c r="AD218" s="19">
        <f t="shared" si="726"/>
        <v>1.9857071016883887E-4</v>
      </c>
      <c r="AE218" s="19">
        <f t="shared" si="727"/>
        <v>2.3140162178215379E-4</v>
      </c>
      <c r="AF218" s="19">
        <f t="shared" si="728"/>
        <v>4.2970369895051519</v>
      </c>
      <c r="AG218" s="19">
        <f t="shared" si="729"/>
        <v>11.665515488459979</v>
      </c>
      <c r="AH218" s="19">
        <f t="shared" si="730"/>
        <v>0.76932318729366711</v>
      </c>
      <c r="AI218" s="19">
        <f t="shared" si="731"/>
        <v>4.4464907530633457</v>
      </c>
      <c r="AJ218" s="19">
        <f t="shared" si="732"/>
        <v>4.6738239362987528</v>
      </c>
      <c r="AK218" s="19">
        <f t="shared" si="733"/>
        <v>1.6048707843763801</v>
      </c>
      <c r="AL218" s="19">
        <f t="shared" si="734"/>
        <v>9.3609842124349552</v>
      </c>
      <c r="AM218" s="19">
        <f t="shared" si="735"/>
        <v>10.702367586490535</v>
      </c>
      <c r="AN218" s="19">
        <f t="shared" si="736"/>
        <v>1.3133840580337899</v>
      </c>
      <c r="AO218" s="19">
        <f t="shared" si="737"/>
        <v>0.75261713987114609</v>
      </c>
      <c r="AP218" s="19">
        <f t="shared" si="738"/>
        <v>3.2763021335119347</v>
      </c>
      <c r="AQ218" s="19">
        <f t="shared" si="739"/>
        <v>0.97760034181204736</v>
      </c>
      <c r="AR218" s="19">
        <f t="shared" si="740"/>
        <v>0.72460705414550208</v>
      </c>
      <c r="AS218" s="19">
        <f t="shared" si="741"/>
        <v>1.0943505264160536</v>
      </c>
      <c r="AT218" s="19">
        <f t="shared" si="742"/>
        <v>0.71266210669263774</v>
      </c>
      <c r="AU218" s="19">
        <f t="shared" si="718"/>
        <v>14.249084288465202</v>
      </c>
      <c r="AV218" s="19"/>
      <c r="AX218" s="19">
        <f t="shared" si="758"/>
        <v>0.95249898650830023</v>
      </c>
      <c r="AY218" s="19">
        <f t="shared" si="759"/>
        <v>0.938955488031046</v>
      </c>
      <c r="AZ218" s="19">
        <f t="shared" si="760"/>
        <v>1.1366810377946399</v>
      </c>
      <c r="BA218" s="19">
        <f t="shared" si="761"/>
        <v>0.89751327717513996</v>
      </c>
      <c r="BB218" s="19">
        <f t="shared" si="762"/>
        <v>0.84160433682243574</v>
      </c>
      <c r="BC218" s="19">
        <f t="shared" si="763"/>
        <v>0.97733500647381211</v>
      </c>
      <c r="BD218" s="19">
        <f t="shared" si="764"/>
        <v>1.0627062293469902</v>
      </c>
      <c r="BE218" s="19">
        <f t="shared" si="765"/>
        <v>0.96684539811772119</v>
      </c>
      <c r="BF218" s="19">
        <f t="shared" si="766"/>
        <v>1.1907570030880472</v>
      </c>
      <c r="BG218" s="19">
        <f t="shared" si="767"/>
        <v>1.0964804502226613</v>
      </c>
      <c r="BH218" s="19">
        <f t="shared" si="768"/>
        <v>0.99416675453963299</v>
      </c>
      <c r="BI218" s="19">
        <f t="shared" si="769"/>
        <v>0.9537906697348294</v>
      </c>
      <c r="BJ218" s="19">
        <f t="shared" si="770"/>
        <v>0.96085663404156418</v>
      </c>
      <c r="BK218" s="19">
        <f t="shared" si="771"/>
        <v>0.98958070537578102</v>
      </c>
      <c r="BL218" s="19">
        <f t="shared" si="772"/>
        <v>1.0745077350597199</v>
      </c>
      <c r="BM218" s="19">
        <f t="shared" si="773"/>
        <v>1.0271657742885938</v>
      </c>
      <c r="BN218" s="19">
        <f t="shared" si="774"/>
        <v>0.91518973411949678</v>
      </c>
      <c r="BO218" s="19">
        <f t="shared" si="775"/>
        <v>0.96510156216833154</v>
      </c>
      <c r="BP218" s="19">
        <f t="shared" si="776"/>
        <v>0.98100065718327945</v>
      </c>
      <c r="BQ218" s="19">
        <f t="shared" si="777"/>
        <v>1.2545666131210027</v>
      </c>
      <c r="BR218" s="19">
        <f t="shared" si="778"/>
        <v>1.0173516667771285</v>
      </c>
      <c r="BS218" s="19">
        <f t="shared" si="779"/>
        <v>0.98273673779247239</v>
      </c>
      <c r="BU218" s="16"/>
      <c r="BV218" s="9">
        <f t="shared" si="780"/>
        <v>1.1652416394988827</v>
      </c>
      <c r="BW218" s="9">
        <f t="shared" si="548"/>
        <v>0.98273673779247239</v>
      </c>
      <c r="BX218" s="9">
        <f t="shared" si="549"/>
        <v>0.98275974540028688</v>
      </c>
      <c r="BY218" s="9">
        <f t="shared" si="550"/>
        <v>0.99323605002667836</v>
      </c>
      <c r="BZ218" s="9">
        <f t="shared" si="551"/>
        <v>1.006786765951361</v>
      </c>
      <c r="CA218" s="9">
        <f t="shared" si="517"/>
        <v>1.145126136115229</v>
      </c>
      <c r="CB218" s="9">
        <f t="shared" si="552"/>
        <v>1.1451257675410842</v>
      </c>
      <c r="CC218" s="9"/>
      <c r="CD218" s="9">
        <f t="shared" si="553"/>
        <v>0.97611240764660501</v>
      </c>
      <c r="CE218" s="9">
        <f t="shared" si="554"/>
        <v>0.98273705409952195</v>
      </c>
      <c r="CG218" s="35"/>
      <c r="CH218">
        <f t="shared" si="555"/>
        <v>1989</v>
      </c>
      <c r="CI218" s="19">
        <f t="shared" si="556"/>
        <v>6.6250036800264311E-2</v>
      </c>
      <c r="CJ218" s="19">
        <f t="shared" si="652"/>
        <v>1.7358399917796832E-2</v>
      </c>
      <c r="CK218" s="19">
        <f t="shared" si="653"/>
        <v>3.980533749551843E-3</v>
      </c>
      <c r="CL218" s="19">
        <f t="shared" si="654"/>
        <v>1.2816540770450136E-6</v>
      </c>
      <c r="CM218" s="19">
        <f t="shared" si="655"/>
        <v>1.2816540770450136E-6</v>
      </c>
      <c r="CN218" s="19">
        <f t="shared" si="656"/>
        <v>1.2816540770450136E-6</v>
      </c>
      <c r="CO218" s="19">
        <f t="shared" si="657"/>
        <v>2.4359552139541892E-2</v>
      </c>
      <c r="CP218" s="19">
        <f t="shared" si="658"/>
        <v>0.15314041375293794</v>
      </c>
      <c r="CQ218" s="19">
        <f t="shared" si="659"/>
        <v>5.2614391339351543E-3</v>
      </c>
      <c r="CR218" s="19">
        <f t="shared" si="660"/>
        <v>0.19749061475204158</v>
      </c>
      <c r="CS218" s="19">
        <f t="shared" si="661"/>
        <v>0.19120225693290777</v>
      </c>
      <c r="CT218" s="19">
        <f t="shared" si="662"/>
        <v>1.7615594211658522E-2</v>
      </c>
      <c r="CU218" s="19">
        <f t="shared" si="663"/>
        <v>6.3185888742438259E-2</v>
      </c>
      <c r="CV218" s="19">
        <f t="shared" si="664"/>
        <v>0.16818017578671837</v>
      </c>
      <c r="CW218" s="19">
        <f t="shared" si="665"/>
        <v>2.3210474598510892E-2</v>
      </c>
      <c r="CX218" s="19">
        <f t="shared" si="666"/>
        <v>1.3974531269574694E-2</v>
      </c>
      <c r="CY218" s="19">
        <f t="shared" si="650"/>
        <v>1.1921194216398777E-2</v>
      </c>
      <c r="CZ218" s="19">
        <f t="shared" si="667"/>
        <v>7.5868492644588677E-3</v>
      </c>
      <c r="DA218" s="19">
        <f t="shared" si="668"/>
        <v>2.5858613319185826E-2</v>
      </c>
      <c r="DB218" s="19">
        <f t="shared" si="669"/>
        <v>5.0077823879019672E-3</v>
      </c>
      <c r="DC218" s="19">
        <f t="shared" si="670"/>
        <v>4.4118040619454263E-3</v>
      </c>
      <c r="DD218" s="19"/>
      <c r="DE218" s="19"/>
      <c r="DF218" s="19">
        <f t="shared" si="607"/>
        <v>6.6372075960627025E-2</v>
      </c>
      <c r="DG218" s="19">
        <f t="shared" si="674"/>
        <v>1.7387035520439298E-2</v>
      </c>
      <c r="DH218" s="19">
        <f t="shared" si="675"/>
        <v>4.3240538727761816E-3</v>
      </c>
      <c r="DI218" s="19">
        <f t="shared" si="676"/>
        <v>1.2853856035271751E-6</v>
      </c>
      <c r="DJ218" s="19">
        <f t="shared" si="677"/>
        <v>1.2853856035271751E-6</v>
      </c>
      <c r="DK218" s="19">
        <f t="shared" si="678"/>
        <v>1.2853856035271751E-6</v>
      </c>
      <c r="DL218" s="19">
        <f t="shared" si="679"/>
        <v>2.4073229395839987E-2</v>
      </c>
      <c r="DM218" s="19">
        <f t="shared" si="680"/>
        <v>0.15235356588263116</v>
      </c>
      <c r="DN218" s="19">
        <f t="shared" si="681"/>
        <v>5.2514483168336051E-3</v>
      </c>
      <c r="DO218" s="19">
        <f t="shared" si="682"/>
        <v>0.19979686764346302</v>
      </c>
      <c r="DP218" s="19">
        <f t="shared" si="683"/>
        <v>0.18779803594044692</v>
      </c>
      <c r="DQ218" s="19">
        <f t="shared" si="684"/>
        <v>1.7393837897549058E-2</v>
      </c>
      <c r="DR218" s="19">
        <f t="shared" si="685"/>
        <v>6.3848949764004931E-2</v>
      </c>
      <c r="DS218" s="19">
        <f t="shared" si="686"/>
        <v>0.16899746924056169</v>
      </c>
      <c r="DT218" s="19">
        <f t="shared" si="687"/>
        <v>2.3525000197845012E-2</v>
      </c>
      <c r="DU218" s="19">
        <f t="shared" si="688"/>
        <v>1.3967103517519322E-2</v>
      </c>
      <c r="DV218" s="19">
        <f t="shared" si="671"/>
        <v>1.1851474806844202E-2</v>
      </c>
      <c r="DW218" s="19">
        <f t="shared" si="689"/>
        <v>7.5873454895220857E-3</v>
      </c>
      <c r="DX218" s="19">
        <f t="shared" si="690"/>
        <v>2.6104402928168183E-2</v>
      </c>
      <c r="DY218" s="19">
        <f t="shared" si="691"/>
        <v>4.7835043859971406E-3</v>
      </c>
      <c r="DZ218" s="19">
        <f t="shared" si="692"/>
        <v>4.5279886828584678E-3</v>
      </c>
      <c r="EA218" s="19">
        <f t="shared" si="579"/>
        <v>0.99994724560073789</v>
      </c>
      <c r="EB218" s="19"/>
      <c r="EC218" s="19">
        <f t="shared" si="608"/>
        <v>6.6375577564347102E-2</v>
      </c>
      <c r="ED218" s="19">
        <f t="shared" si="693"/>
        <v>1.7387952811444264E-2</v>
      </c>
      <c r="EE218" s="19">
        <f t="shared" si="694"/>
        <v>4.3242819976752091E-3</v>
      </c>
      <c r="EF218" s="19">
        <f t="shared" si="695"/>
        <v>1.2854534168499605E-6</v>
      </c>
      <c r="EG218" s="19">
        <f t="shared" si="696"/>
        <v>1.2854534168499605E-6</v>
      </c>
      <c r="EH218" s="19">
        <f t="shared" si="697"/>
        <v>1.2854534168499605E-6</v>
      </c>
      <c r="EI218" s="19">
        <f t="shared" si="698"/>
        <v>2.4074499431595037E-2</v>
      </c>
      <c r="EJ218" s="19">
        <f t="shared" si="699"/>
        <v>0.15236160362750115</v>
      </c>
      <c r="EK218" s="19">
        <f t="shared" si="700"/>
        <v>5.2517253684505076E-3</v>
      </c>
      <c r="EL218" s="19">
        <f t="shared" si="701"/>
        <v>0.19980740836325936</v>
      </c>
      <c r="EM218" s="19">
        <f t="shared" si="702"/>
        <v>0.18780794363569006</v>
      </c>
      <c r="EN218" s="19">
        <f t="shared" si="703"/>
        <v>1.7394755547428274E-2</v>
      </c>
      <c r="EO218" s="19">
        <f t="shared" si="704"/>
        <v>6.385231825469595E-2</v>
      </c>
      <c r="EP218" s="19">
        <f t="shared" si="705"/>
        <v>0.16900638507087756</v>
      </c>
      <c r="EQ218" s="19">
        <f t="shared" si="706"/>
        <v>2.3526241310572248E-2</v>
      </c>
      <c r="ER218" s="19">
        <f t="shared" si="707"/>
        <v>1.3967840382547692E-2</v>
      </c>
      <c r="ES218" s="19">
        <f t="shared" si="672"/>
        <v>1.1852100057262716E-2</v>
      </c>
      <c r="ET218" s="19">
        <f t="shared" si="708"/>
        <v>7.5877457764922784E-3</v>
      </c>
      <c r="EU218" s="19">
        <f t="shared" si="709"/>
        <v>2.6105780122915836E-2</v>
      </c>
      <c r="EV218" s="19">
        <f t="shared" si="710"/>
        <v>4.783756750210714E-3</v>
      </c>
      <c r="EW218" s="19">
        <f t="shared" si="711"/>
        <v>4.5282275667834753E-3</v>
      </c>
      <c r="EX218" s="19"/>
      <c r="EY218" s="19"/>
      <c r="EZ218" s="19">
        <f t="shared" si="609"/>
        <v>-2.4366364463386834E-2</v>
      </c>
      <c r="FA218" s="19">
        <f t="shared" si="633"/>
        <v>-1.1254152881382347E-2</v>
      </c>
      <c r="FB218" s="19">
        <f t="shared" si="634"/>
        <v>-0.10836389505121291</v>
      </c>
      <c r="FC218" s="19">
        <f t="shared" si="635"/>
        <v>-2.6498393302097113E-2</v>
      </c>
      <c r="FD218" s="19">
        <f t="shared" si="636"/>
        <v>-1.3770150129732074E-2</v>
      </c>
      <c r="FE218" s="19">
        <f t="shared" si="637"/>
        <v>4.9156650749485449E-2</v>
      </c>
      <c r="FF218" s="19">
        <f t="shared" si="638"/>
        <v>5.167344056608273E-2</v>
      </c>
      <c r="FG218" s="19">
        <f t="shared" si="639"/>
        <v>2.6837927659751643E-3</v>
      </c>
      <c r="FH218" s="19">
        <f t="shared" si="640"/>
        <v>-1.6452874917408573E-3</v>
      </c>
      <c r="FI218" s="19">
        <f t="shared" si="641"/>
        <v>-1.6979033052532698E-2</v>
      </c>
      <c r="FJ218" s="19">
        <f t="shared" si="642"/>
        <v>1.1692994240210863E-2</v>
      </c>
      <c r="FK218" s="19">
        <f t="shared" si="643"/>
        <v>6.988142139878922E-3</v>
      </c>
      <c r="FL218" s="19">
        <f t="shared" si="644"/>
        <v>-7.3597652480066576E-3</v>
      </c>
      <c r="FM218" s="19">
        <f t="shared" si="645"/>
        <v>4.019135711287875E-3</v>
      </c>
      <c r="FN218" s="19">
        <f t="shared" si="646"/>
        <v>-1.5396487649963734E-2</v>
      </c>
      <c r="FO218" s="19">
        <f t="shared" si="647"/>
        <v>-4.0696402479765498E-2</v>
      </c>
      <c r="FP218" s="19">
        <f t="shared" si="627"/>
        <v>-6.1083954506012351E-3</v>
      </c>
      <c r="FQ218" s="19">
        <f t="shared" si="628"/>
        <v>-3.3046694476515383E-3</v>
      </c>
      <c r="FR218" s="19">
        <f t="shared" si="629"/>
        <v>-2.1197699361510575E-2</v>
      </c>
      <c r="FS218" s="19">
        <f t="shared" si="630"/>
        <v>9.219802326058224E-2</v>
      </c>
      <c r="FT218" s="19">
        <f t="shared" si="631"/>
        <v>-5.1154826254715749E-2</v>
      </c>
      <c r="FU218" s="19"/>
      <c r="FV218" s="16"/>
      <c r="FW218" s="19">
        <f t="shared" si="806"/>
        <v>0.99712907903738723</v>
      </c>
      <c r="FX218" s="19">
        <f t="shared" si="610"/>
        <v>0.68542332752811042</v>
      </c>
      <c r="FY218" s="19">
        <f t="shared" si="781"/>
        <v>1.006786765951361</v>
      </c>
      <c r="FZ218" s="19"/>
      <c r="GA218" s="19">
        <f t="shared" si="807"/>
        <v>1.0121645719842707</v>
      </c>
      <c r="GB218" s="19">
        <f t="shared" si="611"/>
        <v>0.87357159231608095</v>
      </c>
      <c r="GC218" s="19">
        <f t="shared" si="782"/>
        <v>0.98275974540028688</v>
      </c>
      <c r="GD218" s="19"/>
      <c r="GE218" s="19">
        <f t="shared" si="808"/>
        <v>0.99272586191303236</v>
      </c>
      <c r="GF218" s="19">
        <f t="shared" si="612"/>
        <v>0.8995071915819155</v>
      </c>
      <c r="GG218" s="19">
        <f t="shared" si="783"/>
        <v>0.99323605002667836</v>
      </c>
      <c r="GI218" s="132">
        <f t="shared" si="719"/>
        <v>1.1652416394988827</v>
      </c>
      <c r="GJ218" s="19">
        <f t="shared" si="586"/>
        <v>1.1451261361152292</v>
      </c>
      <c r="GK218" s="19">
        <f t="shared" si="809"/>
        <v>1.1451257675410842</v>
      </c>
      <c r="GL218" s="3"/>
      <c r="GM218" s="3"/>
      <c r="GN218" s="8"/>
      <c r="GO218" s="3"/>
      <c r="GP218" s="566">
        <v>1990</v>
      </c>
      <c r="GQ218" s="566">
        <v>2010</v>
      </c>
      <c r="GV218" s="30"/>
      <c r="GW218" s="12">
        <f t="shared" ca="1" si="590"/>
        <v>1</v>
      </c>
      <c r="GX218" s="19">
        <f t="shared" ca="1" si="591"/>
        <v>1</v>
      </c>
      <c r="GY218" s="19">
        <f t="shared" ca="1" si="592"/>
        <v>1</v>
      </c>
      <c r="GZ218" s="11" t="e">
        <f ca="1">IF(GP218,OFFSET(#REF!,$GP$253+$GO218,0),"")</f>
        <v>#REF!</v>
      </c>
      <c r="HA218" s="12">
        <f t="shared" ca="1" si="784"/>
        <v>1</v>
      </c>
      <c r="HB218" s="12">
        <f t="shared" ca="1" si="785"/>
        <v>1</v>
      </c>
      <c r="HC218" s="12">
        <f t="shared" ca="1" si="786"/>
        <v>1</v>
      </c>
      <c r="HD218" s="12">
        <f t="shared" ca="1" si="787"/>
        <v>1</v>
      </c>
      <c r="HE218" t="e">
        <f t="shared" ca="1" si="593"/>
        <v>#REF!</v>
      </c>
      <c r="HF218" s="12">
        <f t="shared" ca="1" si="788"/>
        <v>1</v>
      </c>
      <c r="HG218" s="12">
        <f t="shared" ca="1" si="789"/>
        <v>1</v>
      </c>
      <c r="HH218" s="12">
        <f t="shared" ca="1" si="790"/>
        <v>1</v>
      </c>
      <c r="HJ218" s="17"/>
      <c r="HL218" s="18">
        <f t="shared" si="594"/>
        <v>1989</v>
      </c>
      <c r="HM218" s="9">
        <f t="shared" si="791"/>
        <v>0.82473478746716611</v>
      </c>
      <c r="HN218" s="9">
        <f t="shared" si="792"/>
        <v>1.1090309276469013</v>
      </c>
      <c r="HO218" s="9">
        <f t="shared" si="793"/>
        <v>1.0140077807617434</v>
      </c>
      <c r="HP218" s="9">
        <f t="shared" si="794"/>
        <v>1.0933733216602626</v>
      </c>
      <c r="HQ218" s="9">
        <f t="shared" si="795"/>
        <v>1.0003079131756514</v>
      </c>
      <c r="HR218" s="9">
        <f t="shared" si="595"/>
        <v>0.91465598044140406</v>
      </c>
      <c r="HS218" s="9">
        <f t="shared" si="796"/>
        <v>0.91465638640738123</v>
      </c>
      <c r="HT218" s="9"/>
      <c r="HU218" s="9">
        <f t="shared" si="797"/>
        <v>1.1086890554408184</v>
      </c>
      <c r="HV218" s="23">
        <f t="shared" si="596"/>
        <v>1.1090304354086891</v>
      </c>
      <c r="HX218" s="8"/>
      <c r="HY218" s="5">
        <f t="shared" si="614"/>
        <v>40</v>
      </c>
      <c r="HZ218" t="b">
        <f t="shared" si="597"/>
        <v>0</v>
      </c>
      <c r="IC218" s="11"/>
      <c r="ID218" s="11"/>
      <c r="IE218" s="11"/>
      <c r="IF218">
        <f t="shared" si="599"/>
        <v>0</v>
      </c>
      <c r="IG218" s="12">
        <f t="shared" ca="1" si="600"/>
        <v>0.80391150698428404</v>
      </c>
      <c r="IH218" s="19">
        <f t="shared" ca="1" si="601"/>
        <v>0.99356482127614443</v>
      </c>
      <c r="II218" s="19">
        <f t="shared" ca="1" si="602"/>
        <v>0.79873880435981526</v>
      </c>
      <c r="IJ218" s="11"/>
      <c r="IK218" s="12">
        <f t="shared" ca="1" si="798"/>
        <v>0.70778005137359057</v>
      </c>
      <c r="IL218" s="12">
        <f t="shared" ca="1" si="799"/>
        <v>1.1358210865425367</v>
      </c>
      <c r="IM218" s="12">
        <f t="shared" ca="1" si="800"/>
        <v>0.99356482127614443</v>
      </c>
      <c r="IN218" s="12">
        <f t="shared" ca="1" si="801"/>
        <v>0.79873880435981526</v>
      </c>
      <c r="IO218">
        <f t="shared" si="603"/>
        <v>0</v>
      </c>
      <c r="IP218" s="12">
        <f t="shared" ca="1" si="604"/>
        <v>0.99356482127614443</v>
      </c>
      <c r="IQ218" s="12">
        <f t="shared" ca="1" si="802"/>
        <v>1.0317962101192177</v>
      </c>
      <c r="IR218" s="12">
        <f t="shared" ca="1" si="803"/>
        <v>1.1008192077108905</v>
      </c>
    </row>
    <row r="219" spans="1:252" x14ac:dyDescent="0.2">
      <c r="A219" t="s">
        <v>63</v>
      </c>
      <c r="B219" s="1">
        <f t="shared" si="605"/>
        <v>1990</v>
      </c>
      <c r="C219" s="60">
        <f t="shared" si="804"/>
        <v>985.17403080559097</v>
      </c>
      <c r="D219" s="60">
        <f t="shared" ref="D219:W219" si="818">D299+D380</f>
        <v>255.70211347343948</v>
      </c>
      <c r="E219" s="60">
        <f t="shared" si="818"/>
        <v>57.343063172907129</v>
      </c>
      <c r="F219" s="60">
        <f t="shared" si="818"/>
        <v>0.02</v>
      </c>
      <c r="G219" s="60">
        <f t="shared" si="818"/>
        <v>0.02</v>
      </c>
      <c r="H219" s="60">
        <f t="shared" si="818"/>
        <v>0.02</v>
      </c>
      <c r="I219" s="60">
        <f t="shared" si="818"/>
        <v>382.71177367031248</v>
      </c>
      <c r="J219" s="60">
        <f t="shared" si="818"/>
        <v>2448.3692002040038</v>
      </c>
      <c r="K219" s="60">
        <f t="shared" si="818"/>
        <v>82.809897015452179</v>
      </c>
      <c r="L219" s="60">
        <f t="shared" si="818"/>
        <v>3102.0532413574178</v>
      </c>
      <c r="M219" s="60">
        <f t="shared" si="818"/>
        <v>3208.2793453016275</v>
      </c>
      <c r="N219" s="60">
        <f t="shared" si="818"/>
        <v>257.4320175821</v>
      </c>
      <c r="O219" s="60">
        <f t="shared" si="818"/>
        <v>955.33430336733284</v>
      </c>
      <c r="P219" s="60">
        <f t="shared" si="818"/>
        <v>2553.3166268210912</v>
      </c>
      <c r="Q219" s="60">
        <f t="shared" si="818"/>
        <v>343.53364375266386</v>
      </c>
      <c r="R219" s="60">
        <f t="shared" si="818"/>
        <v>204.50016058309637</v>
      </c>
      <c r="S219" s="60">
        <f t="shared" si="818"/>
        <v>184.89888663967474</v>
      </c>
      <c r="T219" s="60">
        <f t="shared" si="818"/>
        <v>111.90384616958056</v>
      </c>
      <c r="U219" s="60">
        <f t="shared" si="818"/>
        <v>390.5654261637452</v>
      </c>
      <c r="V219" s="60">
        <f t="shared" si="818"/>
        <v>74.82335895655558</v>
      </c>
      <c r="W219" s="60">
        <f t="shared" si="818"/>
        <v>68.544555036471138</v>
      </c>
      <c r="X219" s="60">
        <f t="shared" si="813"/>
        <v>15667.355490073063</v>
      </c>
      <c r="Z219" s="19">
        <f t="shared" si="722"/>
        <v>1.307730013450944</v>
      </c>
      <c r="AA219" s="19">
        <f t="shared" si="723"/>
        <v>2.6538398345563161</v>
      </c>
      <c r="AB219" s="19">
        <f t="shared" si="724"/>
        <v>0.67489397152815878</v>
      </c>
      <c r="AC219" s="19">
        <f t="shared" si="725"/>
        <v>2.6548203110502098E-5</v>
      </c>
      <c r="AD219" s="19">
        <f t="shared" si="726"/>
        <v>2.0757277274769011E-4</v>
      </c>
      <c r="AE219" s="19">
        <f t="shared" si="727"/>
        <v>2.3538818269723194E-4</v>
      </c>
      <c r="AF219" s="19">
        <f t="shared" si="728"/>
        <v>4.3956501867989042</v>
      </c>
      <c r="AG219" s="19">
        <f t="shared" si="729"/>
        <v>11.949462980471349</v>
      </c>
      <c r="AH219" s="19">
        <f t="shared" si="730"/>
        <v>0.75586977897089835</v>
      </c>
      <c r="AI219" s="19">
        <f t="shared" si="731"/>
        <v>4.4921770226223394</v>
      </c>
      <c r="AJ219" s="19">
        <f t="shared" si="732"/>
        <v>4.9534914003206607</v>
      </c>
      <c r="AK219" s="19">
        <f t="shared" si="733"/>
        <v>1.4652174056209453</v>
      </c>
      <c r="AL219" s="19">
        <f t="shared" si="734"/>
        <v>9.196726795346418</v>
      </c>
      <c r="AM219" s="19">
        <f t="shared" si="735"/>
        <v>10.63886897124832</v>
      </c>
      <c r="AN219" s="19">
        <f t="shared" si="736"/>
        <v>1.24572801992315</v>
      </c>
      <c r="AO219" s="19">
        <f t="shared" si="737"/>
        <v>0.72709832156078424</v>
      </c>
      <c r="AP219" s="19">
        <f t="shared" si="738"/>
        <v>3.062566292179516</v>
      </c>
      <c r="AQ219" s="19">
        <f t="shared" si="739"/>
        <v>0.95441402097379013</v>
      </c>
      <c r="AR219" s="19">
        <f t="shared" si="740"/>
        <v>0.7295773761638682</v>
      </c>
      <c r="AS219" s="19">
        <f t="shared" si="741"/>
        <v>1.0750375450935099</v>
      </c>
      <c r="AT219" s="19">
        <f t="shared" si="742"/>
        <v>0.68062920453199849</v>
      </c>
      <c r="AU219" s="19">
        <f t="shared" si="718"/>
        <v>14.386421303572286</v>
      </c>
      <c r="AV219" s="19"/>
      <c r="AX219" s="19">
        <f t="shared" si="758"/>
        <v>0.90855314427552747</v>
      </c>
      <c r="AY219" s="19">
        <f t="shared" si="759"/>
        <v>0.92654316754471999</v>
      </c>
      <c r="AZ219" s="19">
        <f t="shared" si="760"/>
        <v>1.0674247746669352</v>
      </c>
      <c r="BA219" s="19">
        <f t="shared" si="761"/>
        <v>0.89837785124753233</v>
      </c>
      <c r="BB219" s="19">
        <f t="shared" si="762"/>
        <v>0.87975787366715141</v>
      </c>
      <c r="BC219" s="19">
        <f t="shared" si="763"/>
        <v>0.99417242320295729</v>
      </c>
      <c r="BD219" s="19">
        <f t="shared" si="764"/>
        <v>1.087094397127683</v>
      </c>
      <c r="BE219" s="19">
        <f t="shared" si="765"/>
        <v>0.99037914818901818</v>
      </c>
      <c r="BF219" s="19">
        <f t="shared" si="766"/>
        <v>1.1699338426265846</v>
      </c>
      <c r="BG219" s="19">
        <f t="shared" si="767"/>
        <v>1.1077464359622085</v>
      </c>
      <c r="BH219" s="19">
        <f t="shared" si="768"/>
        <v>1.0536546810953709</v>
      </c>
      <c r="BI219" s="19">
        <f t="shared" si="769"/>
        <v>0.87079327770140358</v>
      </c>
      <c r="BJ219" s="19">
        <f t="shared" si="770"/>
        <v>0.94399645937206766</v>
      </c>
      <c r="BK219" s="19">
        <f t="shared" si="771"/>
        <v>0.98370938728154034</v>
      </c>
      <c r="BL219" s="19">
        <f t="shared" si="772"/>
        <v>1.0191568757062044</v>
      </c>
      <c r="BM219" s="19">
        <f t="shared" si="773"/>
        <v>0.99233789782914916</v>
      </c>
      <c r="BN219" s="19">
        <f t="shared" si="774"/>
        <v>0.85548557991466279</v>
      </c>
      <c r="BO219" s="19">
        <f t="shared" si="775"/>
        <v>0.94221168221957807</v>
      </c>
      <c r="BP219" s="19">
        <f t="shared" si="776"/>
        <v>0.98772966863650036</v>
      </c>
      <c r="BQ219" s="19">
        <f t="shared" si="777"/>
        <v>1.2324261553954119</v>
      </c>
      <c r="BR219" s="19">
        <f t="shared" si="778"/>
        <v>0.97162350738883918</v>
      </c>
      <c r="BS219" s="19">
        <f t="shared" si="779"/>
        <v>0.99220865384491286</v>
      </c>
      <c r="BU219" s="16"/>
      <c r="BV219" s="9">
        <f t="shared" si="780"/>
        <v>1.1587418752947447</v>
      </c>
      <c r="BW219" s="9">
        <f t="shared" si="548"/>
        <v>0.99220865384491286</v>
      </c>
      <c r="BX219" s="9">
        <f t="shared" si="549"/>
        <v>1.0072887079427835</v>
      </c>
      <c r="BY219" s="9">
        <f t="shared" si="550"/>
        <v>0.97078073052416081</v>
      </c>
      <c r="BZ219" s="9">
        <f t="shared" si="551"/>
        <v>1.0146775070920997</v>
      </c>
      <c r="CA219" s="9">
        <f t="shared" si="517"/>
        <v>1.1497140744544461</v>
      </c>
      <c r="CB219" s="9">
        <f t="shared" si="552"/>
        <v>1.1497137162399287</v>
      </c>
      <c r="CC219" s="9"/>
      <c r="CD219" s="9">
        <f t="shared" si="553"/>
        <v>0.97785646774543344</v>
      </c>
      <c r="CE219" s="9">
        <f t="shared" si="554"/>
        <v>0.99220896298582262</v>
      </c>
      <c r="CG219" s="35"/>
      <c r="CH219">
        <f t="shared" si="555"/>
        <v>1990</v>
      </c>
      <c r="CI219" s="19">
        <f t="shared" si="556"/>
        <v>6.2880684071399517E-2</v>
      </c>
      <c r="CJ219" s="19">
        <f t="shared" si="652"/>
        <v>1.6320693918986773E-2</v>
      </c>
      <c r="CK219" s="19">
        <f t="shared" si="653"/>
        <v>3.6600345992812929E-3</v>
      </c>
      <c r="CL219" s="19">
        <f t="shared" si="654"/>
        <v>1.276539618487123E-6</v>
      </c>
      <c r="CM219" s="19">
        <f t="shared" si="655"/>
        <v>1.276539618487123E-6</v>
      </c>
      <c r="CN219" s="19">
        <f t="shared" si="656"/>
        <v>1.276539618487123E-6</v>
      </c>
      <c r="CO219" s="19">
        <f t="shared" si="657"/>
        <v>2.4427337077581542E-2</v>
      </c>
      <c r="CP219" s="19">
        <f t="shared" si="658"/>
        <v>0.15627201423720208</v>
      </c>
      <c r="CQ219" s="19">
        <f t="shared" si="659"/>
        <v>5.2855057171531635E-3</v>
      </c>
      <c r="CR219" s="19">
        <f t="shared" si="660"/>
        <v>0.19799469306245707</v>
      </c>
      <c r="CS219" s="19">
        <f t="shared" si="661"/>
        <v>0.20477478457257281</v>
      </c>
      <c r="CT219" s="19">
        <f t="shared" si="662"/>
        <v>1.6431108475531215E-2</v>
      </c>
      <c r="CU219" s="19">
        <f t="shared" si="663"/>
        <v>6.097610435740982E-2</v>
      </c>
      <c r="CV219" s="19">
        <f t="shared" si="664"/>
        <v>0.16297049163395116</v>
      </c>
      <c r="CW219" s="19">
        <f t="shared" si="665"/>
        <v>2.1926715326675839E-2</v>
      </c>
      <c r="CX219" s="19">
        <f t="shared" si="666"/>
        <v>1.3052627848565061E-2</v>
      </c>
      <c r="CY219" s="19">
        <f t="shared" si="650"/>
        <v>1.180153771048521E-2</v>
      </c>
      <c r="CZ219" s="19">
        <f t="shared" si="667"/>
        <v>7.142484654827903E-3</v>
      </c>
      <c r="DA219" s="19">
        <f t="shared" si="668"/>
        <v>2.4928612005466394E-2</v>
      </c>
      <c r="DB219" s="19">
        <f t="shared" si="669"/>
        <v>4.7757491048163259E-3</v>
      </c>
      <c r="DC219" s="19">
        <f t="shared" si="670"/>
        <v>4.3749920067813232E-3</v>
      </c>
      <c r="DD219" s="19"/>
      <c r="DE219" s="19"/>
      <c r="DF219" s="19">
        <f t="shared" si="607"/>
        <v>6.4550705261146354E-2</v>
      </c>
      <c r="DG219" s="19">
        <f t="shared" si="674"/>
        <v>1.6834216675576056E-2</v>
      </c>
      <c r="DH219" s="19">
        <f t="shared" si="675"/>
        <v>3.8180424575125394E-3</v>
      </c>
      <c r="DI219" s="19">
        <f t="shared" si="676"/>
        <v>1.279095143587451E-6</v>
      </c>
      <c r="DJ219" s="19">
        <f t="shared" si="677"/>
        <v>1.279095143587451E-6</v>
      </c>
      <c r="DK219" s="19">
        <f t="shared" si="678"/>
        <v>1.279095143587451E-6</v>
      </c>
      <c r="DL219" s="19">
        <f t="shared" si="679"/>
        <v>2.4393428911721884E-2</v>
      </c>
      <c r="DM219" s="19">
        <f t="shared" si="680"/>
        <v>0.15470093129975779</v>
      </c>
      <c r="DN219" s="19">
        <f t="shared" si="681"/>
        <v>5.2734632727950825E-3</v>
      </c>
      <c r="DO219" s="19">
        <f t="shared" si="682"/>
        <v>0.19774254682570994</v>
      </c>
      <c r="DP219" s="19">
        <f t="shared" si="683"/>
        <v>0.19791096101421451</v>
      </c>
      <c r="DQ219" s="19">
        <f t="shared" si="684"/>
        <v>1.7016481076831277E-2</v>
      </c>
      <c r="DR219" s="19">
        <f t="shared" si="685"/>
        <v>6.2074441189673181E-2</v>
      </c>
      <c r="DS219" s="19">
        <f t="shared" si="686"/>
        <v>0.16556167295952809</v>
      </c>
      <c r="DT219" s="19">
        <f t="shared" si="687"/>
        <v>2.2562508357449749E-2</v>
      </c>
      <c r="DU219" s="19">
        <f t="shared" si="688"/>
        <v>1.3508336871060556E-2</v>
      </c>
      <c r="DV219" s="19">
        <f t="shared" si="671"/>
        <v>1.1861265372325557E-2</v>
      </c>
      <c r="DW219" s="19">
        <f t="shared" si="689"/>
        <v>7.3624321012417428E-3</v>
      </c>
      <c r="DX219" s="19">
        <f t="shared" si="690"/>
        <v>2.5390774088289138E-2</v>
      </c>
      <c r="DY219" s="19">
        <f t="shared" si="691"/>
        <v>4.8908484306545196E-3</v>
      </c>
      <c r="DZ219" s="19">
        <f t="shared" si="692"/>
        <v>4.3933723303840521E-3</v>
      </c>
      <c r="EA219" s="19">
        <f t="shared" si="579"/>
        <v>0.99985026578130298</v>
      </c>
      <c r="EB219" s="19"/>
      <c r="EC219" s="19">
        <f t="shared" si="608"/>
        <v>6.4560372158030233E-2</v>
      </c>
      <c r="ED219" s="19">
        <f t="shared" si="693"/>
        <v>1.683673771134267E-2</v>
      </c>
      <c r="EE219" s="19">
        <f t="shared" si="694"/>
        <v>3.8186142347314822E-3</v>
      </c>
      <c r="EF219" s="19">
        <f t="shared" si="695"/>
        <v>1.2792866965814532E-6</v>
      </c>
      <c r="EG219" s="19">
        <f t="shared" si="696"/>
        <v>1.2792866965814532E-6</v>
      </c>
      <c r="EH219" s="19">
        <f t="shared" si="697"/>
        <v>1.2792866965814532E-6</v>
      </c>
      <c r="EI219" s="19">
        <f t="shared" si="698"/>
        <v>2.4397081989732103E-2</v>
      </c>
      <c r="EJ219" s="19">
        <f t="shared" si="699"/>
        <v>0.15472409879180399</v>
      </c>
      <c r="EK219" s="19">
        <f t="shared" si="700"/>
        <v>5.274253008948588E-3</v>
      </c>
      <c r="EL219" s="19">
        <f t="shared" si="701"/>
        <v>0.19777216008558038</v>
      </c>
      <c r="EM219" s="19">
        <f t="shared" si="702"/>
        <v>0.19794059949522835</v>
      </c>
      <c r="EN219" s="19">
        <f t="shared" si="703"/>
        <v>1.7019029407902651E-2</v>
      </c>
      <c r="EO219" s="19">
        <f t="shared" si="704"/>
        <v>6.2083737249564036E-2</v>
      </c>
      <c r="EP219" s="19">
        <f t="shared" si="705"/>
        <v>0.16558646691977913</v>
      </c>
      <c r="EQ219" s="19">
        <f t="shared" si="706"/>
        <v>2.2565887242945275E-2</v>
      </c>
      <c r="ER219" s="19">
        <f t="shared" si="707"/>
        <v>1.3510359834234651E-2</v>
      </c>
      <c r="ES219" s="19">
        <f t="shared" si="672"/>
        <v>1.1863041675602223E-2</v>
      </c>
      <c r="ET219" s="19">
        <f t="shared" si="708"/>
        <v>7.3635346743530557E-3</v>
      </c>
      <c r="EU219" s="19">
        <f t="shared" si="709"/>
        <v>2.5394576525364306E-2</v>
      </c>
      <c r="EV219" s="19">
        <f t="shared" si="710"/>
        <v>4.8915808676939371E-3</v>
      </c>
      <c r="EW219" s="19">
        <f t="shared" si="711"/>
        <v>4.3940302670730236E-3</v>
      </c>
      <c r="EX219" s="19"/>
      <c r="EY219" s="19"/>
      <c r="EZ219" s="19">
        <f t="shared" si="609"/>
        <v>-4.7235660115698179E-2</v>
      </c>
      <c r="FA219" s="19">
        <f t="shared" si="633"/>
        <v>-1.3307437795609209E-2</v>
      </c>
      <c r="FB219" s="19">
        <f t="shared" si="634"/>
        <v>-6.2863650826953776E-2</v>
      </c>
      <c r="FC219" s="19">
        <f t="shared" si="635"/>
        <v>9.6283580390960966E-4</v>
      </c>
      <c r="FD219" s="19">
        <f t="shared" si="636"/>
        <v>4.4336731014611039E-2</v>
      </c>
      <c r="FE219" s="19">
        <f t="shared" si="637"/>
        <v>1.7081169318792441E-2</v>
      </c>
      <c r="FF219" s="19">
        <f t="shared" si="638"/>
        <v>2.2689745061580734E-2</v>
      </c>
      <c r="FG219" s="19">
        <f t="shared" si="639"/>
        <v>2.4049242959903225E-2</v>
      </c>
      <c r="FH219" s="19">
        <f t="shared" si="640"/>
        <v>-1.7642039475465984E-2</v>
      </c>
      <c r="FI219" s="19">
        <f t="shared" si="641"/>
        <v>1.022225426317605E-2</v>
      </c>
      <c r="FJ219" s="19">
        <f t="shared" si="642"/>
        <v>5.8115094683078135E-2</v>
      </c>
      <c r="FK219" s="19">
        <f t="shared" si="643"/>
        <v>-9.1039613964173996E-2</v>
      </c>
      <c r="FL219" s="19">
        <f t="shared" si="644"/>
        <v>-1.7702798228055847E-2</v>
      </c>
      <c r="FM219" s="19">
        <f t="shared" si="645"/>
        <v>-5.9508081882084316E-3</v>
      </c>
      <c r="FN219" s="19">
        <f t="shared" si="646"/>
        <v>-5.2886942791792318E-2</v>
      </c>
      <c r="FO219" s="19">
        <f t="shared" si="647"/>
        <v>-3.4494940859759154E-2</v>
      </c>
      <c r="FP219" s="19">
        <f t="shared" si="627"/>
        <v>-6.7462166022450018E-2</v>
      </c>
      <c r="FQ219" s="19">
        <f t="shared" si="628"/>
        <v>-2.4003376507729175E-2</v>
      </c>
      <c r="FR219" s="19">
        <f t="shared" si="629"/>
        <v>6.8359160914025947E-3</v>
      </c>
      <c r="FS219" s="19">
        <f t="shared" si="630"/>
        <v>-1.7805474100518717E-2</v>
      </c>
      <c r="FT219" s="19">
        <f t="shared" si="631"/>
        <v>-4.5989733303952361E-2</v>
      </c>
      <c r="FU219" s="19"/>
      <c r="FV219" s="16"/>
      <c r="FW219" s="19">
        <f t="shared" si="806"/>
        <v>1.0078375495264704</v>
      </c>
      <c r="FX219" s="19">
        <f t="shared" si="610"/>
        <v>0.69079536680421016</v>
      </c>
      <c r="FY219" s="19">
        <f t="shared" si="781"/>
        <v>1.0146775070920997</v>
      </c>
      <c r="FZ219" s="19"/>
      <c r="GA219" s="19">
        <f t="shared" si="807"/>
        <v>1.0249592666542378</v>
      </c>
      <c r="GB219" s="19">
        <f t="shared" si="611"/>
        <v>0.8953752986302651</v>
      </c>
      <c r="GC219" s="19">
        <f t="shared" si="782"/>
        <v>1.0072887079427835</v>
      </c>
      <c r="GD219" s="19"/>
      <c r="GE219" s="19">
        <f t="shared" si="808"/>
        <v>0.97739175948968593</v>
      </c>
      <c r="GF219" s="19">
        <f t="shared" si="612"/>
        <v>0.87917091665387437</v>
      </c>
      <c r="GG219" s="19">
        <f t="shared" si="783"/>
        <v>0.97078073052416081</v>
      </c>
      <c r="GI219" s="132">
        <f t="shared" si="719"/>
        <v>1.1587418752947447</v>
      </c>
      <c r="GJ219" s="19">
        <f t="shared" si="586"/>
        <v>1.1497140744544458</v>
      </c>
      <c r="GK219" s="19">
        <f t="shared" si="809"/>
        <v>1.1497137162399287</v>
      </c>
      <c r="GL219" s="3"/>
      <c r="GM219" s="3"/>
      <c r="GN219" s="8"/>
      <c r="GO219" s="3"/>
      <c r="GP219" s="19">
        <f>CI219</f>
        <v>6.2880684071399517E-2</v>
      </c>
      <c r="GQ219" s="19">
        <f>CI239</f>
        <v>8.8422057256515488E-2</v>
      </c>
      <c r="GV219" s="30"/>
      <c r="GW219" s="12">
        <f t="shared" ca="1" si="590"/>
        <v>1</v>
      </c>
      <c r="GX219" s="19">
        <f t="shared" ca="1" si="591"/>
        <v>1</v>
      </c>
      <c r="GY219" s="19">
        <f t="shared" ca="1" si="592"/>
        <v>1</v>
      </c>
      <c r="GZ219" s="11" t="e">
        <f ca="1">IF(GP219,OFFSET(#REF!,$GP$253+$GO219,0),"")</f>
        <v>#REF!</v>
      </c>
      <c r="HA219" s="12">
        <f t="shared" ca="1" si="784"/>
        <v>1</v>
      </c>
      <c r="HB219" s="12">
        <f t="shared" ca="1" si="785"/>
        <v>1</v>
      </c>
      <c r="HC219" s="12">
        <f t="shared" ca="1" si="786"/>
        <v>1</v>
      </c>
      <c r="HD219" s="12">
        <f t="shared" ca="1" si="787"/>
        <v>1</v>
      </c>
      <c r="HE219" t="e">
        <f t="shared" ca="1" si="593"/>
        <v>#REF!</v>
      </c>
      <c r="HF219" s="12">
        <f t="shared" ca="1" si="788"/>
        <v>1</v>
      </c>
      <c r="HG219" s="12">
        <f t="shared" ca="1" si="789"/>
        <v>1</v>
      </c>
      <c r="HH219" s="12">
        <f t="shared" ca="1" si="790"/>
        <v>1</v>
      </c>
      <c r="HJ219" s="17"/>
      <c r="HL219" s="18">
        <f t="shared" si="594"/>
        <v>1990</v>
      </c>
      <c r="HM219" s="9">
        <f t="shared" si="791"/>
        <v>0.82013438402484506</v>
      </c>
      <c r="HN219" s="9">
        <f t="shared" si="792"/>
        <v>1.1197201055744797</v>
      </c>
      <c r="HO219" s="9">
        <f t="shared" si="793"/>
        <v>1.0393166713512474</v>
      </c>
      <c r="HP219" s="9">
        <f t="shared" si="794"/>
        <v>1.0686540746366062</v>
      </c>
      <c r="HQ219" s="9">
        <f t="shared" si="795"/>
        <v>1.0081478759868858</v>
      </c>
      <c r="HR219" s="9">
        <f t="shared" si="595"/>
        <v>0.91832054201895819</v>
      </c>
      <c r="HS219" s="9">
        <f t="shared" si="796"/>
        <v>0.91832095906556055</v>
      </c>
      <c r="HT219" s="9"/>
      <c r="HU219" s="9">
        <f t="shared" si="797"/>
        <v>1.1106699956772652</v>
      </c>
      <c r="HV219" s="23">
        <f t="shared" si="596"/>
        <v>1.1197195970643985</v>
      </c>
      <c r="HX219" s="8"/>
      <c r="HY219" s="5">
        <f t="shared" si="614"/>
        <v>41</v>
      </c>
      <c r="HZ219" t="b">
        <f t="shared" si="597"/>
        <v>0</v>
      </c>
      <c r="IC219" s="11"/>
      <c r="ID219" s="11"/>
      <c r="IE219" s="11"/>
      <c r="IF219">
        <f t="shared" si="599"/>
        <v>0</v>
      </c>
      <c r="IG219" s="12">
        <f t="shared" ca="1" si="600"/>
        <v>0.80391150698428404</v>
      </c>
      <c r="IH219" s="19">
        <f t="shared" ca="1" si="601"/>
        <v>0.99356482127614443</v>
      </c>
      <c r="II219" s="19">
        <f t="shared" ca="1" si="602"/>
        <v>0.79873880435981526</v>
      </c>
      <c r="IJ219" s="11"/>
      <c r="IK219" s="12">
        <f t="shared" ca="1" si="798"/>
        <v>0.70778005137359057</v>
      </c>
      <c r="IL219" s="12">
        <f t="shared" ca="1" si="799"/>
        <v>1.1358210865425367</v>
      </c>
      <c r="IM219" s="12">
        <f t="shared" ca="1" si="800"/>
        <v>0.99356482127614443</v>
      </c>
      <c r="IN219" s="12">
        <f t="shared" ca="1" si="801"/>
        <v>0.79873880435981526</v>
      </c>
      <c r="IO219">
        <f t="shared" si="603"/>
        <v>0</v>
      </c>
      <c r="IP219" s="12">
        <f t="shared" ca="1" si="604"/>
        <v>0.99356482127614443</v>
      </c>
      <c r="IQ219" s="12">
        <f t="shared" ca="1" si="802"/>
        <v>1.0317962101192177</v>
      </c>
      <c r="IR219" s="12">
        <f t="shared" ca="1" si="803"/>
        <v>1.1008192077108905</v>
      </c>
    </row>
    <row r="220" spans="1:252" x14ac:dyDescent="0.2">
      <c r="A220" t="s">
        <v>63</v>
      </c>
      <c r="B220" s="1">
        <f t="shared" si="605"/>
        <v>1991</v>
      </c>
      <c r="C220" s="60">
        <f t="shared" si="804"/>
        <v>998.18203156814786</v>
      </c>
      <c r="D220" s="60">
        <f t="shared" ref="D220:W220" si="819">D300+D381</f>
        <v>268.25520814569052</v>
      </c>
      <c r="E220" s="60">
        <f t="shared" si="819"/>
        <v>59.388176533447869</v>
      </c>
      <c r="F220" s="60">
        <f t="shared" si="819"/>
        <v>0.02</v>
      </c>
      <c r="G220" s="60">
        <f t="shared" si="819"/>
        <v>0.02</v>
      </c>
      <c r="H220" s="60">
        <f t="shared" si="819"/>
        <v>0.02</v>
      </c>
      <c r="I220" s="60">
        <f t="shared" si="819"/>
        <v>378.33130901718175</v>
      </c>
      <c r="J220" s="60">
        <f t="shared" si="819"/>
        <v>2486.8187127699857</v>
      </c>
      <c r="K220" s="60">
        <f t="shared" si="819"/>
        <v>80.495785167457342</v>
      </c>
      <c r="L220" s="60">
        <f t="shared" si="819"/>
        <v>3004.0034881836486</v>
      </c>
      <c r="M220" s="60">
        <f t="shared" si="819"/>
        <v>3074.0036284727457</v>
      </c>
      <c r="N220" s="60">
        <f t="shared" si="819"/>
        <v>246.19789906554939</v>
      </c>
      <c r="O220" s="60">
        <f t="shared" si="819"/>
        <v>901.03939772035596</v>
      </c>
      <c r="P220" s="60">
        <f t="shared" si="819"/>
        <v>2302.0563763036912</v>
      </c>
      <c r="Q220" s="60">
        <f t="shared" si="819"/>
        <v>335.8355023297014</v>
      </c>
      <c r="R220" s="60">
        <f t="shared" si="819"/>
        <v>195.87638091304873</v>
      </c>
      <c r="S220" s="60">
        <f t="shared" si="819"/>
        <v>181.71809263467907</v>
      </c>
      <c r="T220" s="60">
        <f t="shared" si="819"/>
        <v>107.08445414655819</v>
      </c>
      <c r="U220" s="60">
        <f t="shared" si="819"/>
        <v>390.87526034234997</v>
      </c>
      <c r="V220" s="60">
        <f t="shared" si="819"/>
        <v>77.420035886050613</v>
      </c>
      <c r="W220" s="60">
        <f t="shared" si="819"/>
        <v>63.6577025212042</v>
      </c>
      <c r="X220" s="60">
        <f t="shared" si="813"/>
        <v>15151.299441721496</v>
      </c>
      <c r="Z220" s="19">
        <f t="shared" si="722"/>
        <v>1.3034195332532359</v>
      </c>
      <c r="AA220" s="19">
        <f t="shared" si="723"/>
        <v>2.8101063699957844</v>
      </c>
      <c r="AB220" s="19">
        <f t="shared" si="724"/>
        <v>0.69858563023675579</v>
      </c>
      <c r="AC220" s="19">
        <f t="shared" si="725"/>
        <v>2.6115868489549123E-5</v>
      </c>
      <c r="AD220" s="19">
        <f t="shared" si="726"/>
        <v>2.0950992075200299E-4</v>
      </c>
      <c r="AE220" s="19">
        <f t="shared" si="727"/>
        <v>2.3526084517624723E-4</v>
      </c>
      <c r="AF220" s="19">
        <f t="shared" si="728"/>
        <v>4.6990001315136913</v>
      </c>
      <c r="AG220" s="19">
        <f t="shared" si="729"/>
        <v>12.12028563289458</v>
      </c>
      <c r="AH220" s="19">
        <f t="shared" si="730"/>
        <v>0.7670842065614788</v>
      </c>
      <c r="AI220" s="19">
        <f t="shared" si="731"/>
        <v>4.318186205024773</v>
      </c>
      <c r="AJ220" s="19">
        <f t="shared" si="732"/>
        <v>4.7484403762792038</v>
      </c>
      <c r="AK220" s="19">
        <f t="shared" si="733"/>
        <v>1.4318667823216937</v>
      </c>
      <c r="AL220" s="19">
        <f t="shared" si="734"/>
        <v>9.41022638270762</v>
      </c>
      <c r="AM220" s="19">
        <f t="shared" si="735"/>
        <v>10.130116253925319</v>
      </c>
      <c r="AN220" s="19">
        <f t="shared" si="736"/>
        <v>1.2632912364723652</v>
      </c>
      <c r="AO220" s="19">
        <f t="shared" si="737"/>
        <v>0.73964406715687092</v>
      </c>
      <c r="AP220" s="19">
        <f t="shared" si="738"/>
        <v>2.9388699768337125</v>
      </c>
      <c r="AQ220" s="19">
        <f t="shared" si="739"/>
        <v>0.96882514635925854</v>
      </c>
      <c r="AR220" s="19">
        <f t="shared" si="740"/>
        <v>0.77171518924053228</v>
      </c>
      <c r="AS220" s="19">
        <f t="shared" si="741"/>
        <v>1.2030407433052597</v>
      </c>
      <c r="AT220" s="19">
        <f t="shared" si="742"/>
        <v>0.6271029745884682</v>
      </c>
      <c r="AU220" s="19">
        <f t="shared" si="718"/>
        <v>14.081748334696487</v>
      </c>
      <c r="AV220" s="19"/>
      <c r="AX220" s="19">
        <f t="shared" si="758"/>
        <v>0.90555841272032633</v>
      </c>
      <c r="AY220" s="19">
        <f t="shared" si="759"/>
        <v>0.98110097802069796</v>
      </c>
      <c r="AZ220" s="19">
        <f t="shared" si="760"/>
        <v>1.1048959398060283</v>
      </c>
      <c r="BA220" s="19">
        <f t="shared" si="761"/>
        <v>0.88374786494770607</v>
      </c>
      <c r="BB220" s="19">
        <f t="shared" si="762"/>
        <v>0.88796810850042796</v>
      </c>
      <c r="BC220" s="19">
        <f t="shared" si="763"/>
        <v>0.9936346075388427</v>
      </c>
      <c r="BD220" s="19">
        <f t="shared" si="764"/>
        <v>1.1621162963358613</v>
      </c>
      <c r="BE220" s="19">
        <f t="shared" si="765"/>
        <v>1.0045370390728841</v>
      </c>
      <c r="BF220" s="19">
        <f t="shared" si="766"/>
        <v>1.1872915128614869</v>
      </c>
      <c r="BG220" s="19">
        <f t="shared" si="767"/>
        <v>1.0648412460925218</v>
      </c>
      <c r="BH220" s="19">
        <f t="shared" si="768"/>
        <v>1.0100383802109696</v>
      </c>
      <c r="BI220" s="19">
        <f t="shared" si="769"/>
        <v>0.85097267055823878</v>
      </c>
      <c r="BJ220" s="19">
        <f t="shared" si="770"/>
        <v>0.96591108824289085</v>
      </c>
      <c r="BK220" s="19">
        <f t="shared" si="771"/>
        <v>0.93666821916600662</v>
      </c>
      <c r="BL220" s="19">
        <f t="shared" si="772"/>
        <v>1.0335257207665844</v>
      </c>
      <c r="BM220" s="19">
        <f t="shared" si="773"/>
        <v>1.0094602297646647</v>
      </c>
      <c r="BN220" s="19">
        <f t="shared" si="774"/>
        <v>0.82093272326723876</v>
      </c>
      <c r="BO220" s="19">
        <f t="shared" si="775"/>
        <v>0.95643855901908847</v>
      </c>
      <c r="BP220" s="19">
        <f t="shared" si="776"/>
        <v>1.0447774465790169</v>
      </c>
      <c r="BQ220" s="19">
        <f t="shared" si="777"/>
        <v>1.379169392569237</v>
      </c>
      <c r="BR220" s="19">
        <f t="shared" si="778"/>
        <v>0.89521282308563654</v>
      </c>
      <c r="BS220" s="19">
        <f t="shared" si="779"/>
        <v>0.97119584253261482</v>
      </c>
      <c r="BU220" s="16"/>
      <c r="BV220" s="9">
        <f t="shared" si="780"/>
        <v>1.1448196674253142</v>
      </c>
      <c r="BW220" s="9">
        <f t="shared" si="548"/>
        <v>0.97119584253261482</v>
      </c>
      <c r="BX220" s="9">
        <f t="shared" si="549"/>
        <v>0.99911779180083815</v>
      </c>
      <c r="BY220" s="9">
        <f t="shared" si="550"/>
        <v>0.97391718989343301</v>
      </c>
      <c r="BZ220" s="9">
        <f t="shared" si="551"/>
        <v>0.99808649760961909</v>
      </c>
      <c r="CA220" s="9">
        <f t="shared" si="517"/>
        <v>1.1118443313747324</v>
      </c>
      <c r="CB220" s="9">
        <f t="shared" si="552"/>
        <v>1.111844101453036</v>
      </c>
      <c r="CC220" s="9"/>
      <c r="CD220" s="9">
        <f t="shared" si="553"/>
        <v>0.97305799216320432</v>
      </c>
      <c r="CE220" s="9">
        <f t="shared" si="554"/>
        <v>0.97119604336922083</v>
      </c>
      <c r="CG220" s="35"/>
      <c r="CH220">
        <f t="shared" si="555"/>
        <v>1991</v>
      </c>
      <c r="CI220" s="19">
        <f t="shared" si="556"/>
        <v>6.5880952020491129E-2</v>
      </c>
      <c r="CJ220" s="19">
        <f t="shared" si="652"/>
        <v>1.7705095802344677E-2</v>
      </c>
      <c r="CK220" s="19">
        <f t="shared" si="653"/>
        <v>3.9196754550248772E-3</v>
      </c>
      <c r="CL220" s="19">
        <f t="shared" si="654"/>
        <v>1.320018792904775E-6</v>
      </c>
      <c r="CM220" s="19">
        <f t="shared" si="655"/>
        <v>1.320018792904775E-6</v>
      </c>
      <c r="CN220" s="19">
        <f t="shared" si="656"/>
        <v>1.320018792904775E-6</v>
      </c>
      <c r="CO220" s="19">
        <f t="shared" si="657"/>
        <v>2.4970221892347183E-2</v>
      </c>
      <c r="CP220" s="19">
        <f t="shared" si="658"/>
        <v>0.16413237177018214</v>
      </c>
      <c r="CQ220" s="19">
        <f t="shared" si="659"/>
        <v>5.3127974585334562E-3</v>
      </c>
      <c r="CR220" s="19">
        <f t="shared" si="660"/>
        <v>0.19826705291769567</v>
      </c>
      <c r="CS220" s="19">
        <f t="shared" si="661"/>
        <v>0.20288712795207461</v>
      </c>
      <c r="CT220" s="19">
        <f t="shared" si="662"/>
        <v>1.6249292677009908E-2</v>
      </c>
      <c r="CU220" s="19">
        <f t="shared" si="663"/>
        <v>5.946944690692349E-2</v>
      </c>
      <c r="CV220" s="19">
        <f t="shared" si="664"/>
        <v>0.15193788395235694</v>
      </c>
      <c r="CW220" s="19">
        <f t="shared" si="665"/>
        <v>2.2165458719991059E-2</v>
      </c>
      <c r="CX220" s="19">
        <f t="shared" si="666"/>
        <v>1.2928025194569925E-2</v>
      </c>
      <c r="CY220" s="19">
        <f t="shared" si="650"/>
        <v>1.1993564864429358E-2</v>
      </c>
      <c r="CZ220" s="19">
        <f t="shared" si="667"/>
        <v>7.0676745950703232E-3</v>
      </c>
      <c r="DA220" s="19">
        <f t="shared" si="668"/>
        <v>2.5798134466672423E-2</v>
      </c>
      <c r="DB220" s="19">
        <f t="shared" si="669"/>
        <v>5.1097951158474448E-3</v>
      </c>
      <c r="DC220" s="19">
        <f t="shared" si="670"/>
        <v>4.2014681820565607E-3</v>
      </c>
      <c r="DD220" s="19"/>
      <c r="DE220" s="19"/>
      <c r="DF220" s="19">
        <f t="shared" si="607"/>
        <v>6.4369164844876869E-2</v>
      </c>
      <c r="DG220" s="19">
        <f t="shared" si="674"/>
        <v>1.7003502889729748E-2</v>
      </c>
      <c r="DH220" s="19">
        <f t="shared" si="675"/>
        <v>3.7883722421849625E-3</v>
      </c>
      <c r="DI220" s="19">
        <f t="shared" si="676"/>
        <v>1.2981578540399079E-6</v>
      </c>
      <c r="DJ220" s="19">
        <f t="shared" si="677"/>
        <v>1.2981578540399079E-6</v>
      </c>
      <c r="DK220" s="19">
        <f t="shared" si="678"/>
        <v>1.2981578540399079E-6</v>
      </c>
      <c r="DL220" s="19">
        <f t="shared" si="679"/>
        <v>2.4697785058581424E-2</v>
      </c>
      <c r="DM220" s="19">
        <f t="shared" si="680"/>
        <v>0.16017004865607207</v>
      </c>
      <c r="DN220" s="19">
        <f t="shared" si="681"/>
        <v>5.2991398746402921E-3</v>
      </c>
      <c r="DO220" s="19">
        <f t="shared" si="682"/>
        <v>0.19813084179021564</v>
      </c>
      <c r="DP220" s="19">
        <f t="shared" si="683"/>
        <v>0.20382949947187198</v>
      </c>
      <c r="DQ220" s="19">
        <f t="shared" si="684"/>
        <v>1.6340031987675831E-2</v>
      </c>
      <c r="DR220" s="19">
        <f t="shared" si="685"/>
        <v>6.0219634362968094E-2</v>
      </c>
      <c r="DS220" s="19">
        <f t="shared" si="686"/>
        <v>0.15738974666956079</v>
      </c>
      <c r="DT220" s="19">
        <f t="shared" si="687"/>
        <v>2.2045871569931184E-2</v>
      </c>
      <c r="DU220" s="19">
        <f t="shared" si="688"/>
        <v>1.2990226922347784E-2</v>
      </c>
      <c r="DV220" s="19">
        <f t="shared" si="671"/>
        <v>1.1897293005540233E-2</v>
      </c>
      <c r="DW220" s="19">
        <f t="shared" si="689"/>
        <v>7.105013984277239E-3</v>
      </c>
      <c r="DX220" s="19">
        <f t="shared" si="690"/>
        <v>2.5360888916939217E-2</v>
      </c>
      <c r="DY220" s="19">
        <f t="shared" si="691"/>
        <v>4.9408902254817451E-3</v>
      </c>
      <c r="DZ220" s="19">
        <f t="shared" si="692"/>
        <v>4.2876448917302549E-3</v>
      </c>
      <c r="EA220" s="19">
        <f t="shared" si="579"/>
        <v>0.99986949183818752</v>
      </c>
      <c r="EB220" s="19"/>
      <c r="EC220" s="19">
        <f t="shared" si="608"/>
        <v>6.4377566642761383E-2</v>
      </c>
      <c r="ED220" s="19">
        <f t="shared" si="693"/>
        <v>1.7005722275284189E-2</v>
      </c>
      <c r="EE220" s="19">
        <f t="shared" si="694"/>
        <v>3.7888667202159703E-3</v>
      </c>
      <c r="EF220" s="19">
        <f t="shared" si="695"/>
        <v>1.2983272963487853E-6</v>
      </c>
      <c r="EG220" s="19">
        <f t="shared" si="696"/>
        <v>1.2983272963487853E-6</v>
      </c>
      <c r="EH220" s="19">
        <f t="shared" si="697"/>
        <v>1.2983272963487853E-6</v>
      </c>
      <c r="EI220" s="19">
        <f t="shared" si="698"/>
        <v>2.4701008741827235E-2</v>
      </c>
      <c r="EJ220" s="19">
        <f t="shared" si="699"/>
        <v>0.16019095488313284</v>
      </c>
      <c r="EK220" s="19">
        <f t="shared" si="700"/>
        <v>5.2998315459132648E-3</v>
      </c>
      <c r="EL220" s="19">
        <f t="shared" si="701"/>
        <v>0.19815670285725637</v>
      </c>
      <c r="EM220" s="19">
        <f t="shared" si="702"/>
        <v>0.2038561043573259</v>
      </c>
      <c r="EN220" s="19">
        <f t="shared" si="703"/>
        <v>1.6342164773560465E-2</v>
      </c>
      <c r="EO220" s="19">
        <f t="shared" si="704"/>
        <v>6.0227494542571418E-2</v>
      </c>
      <c r="EP220" s="19">
        <f t="shared" si="705"/>
        <v>0.1574102899971587</v>
      </c>
      <c r="EQ220" s="19">
        <f t="shared" si="706"/>
        <v>2.204874911164801E-2</v>
      </c>
      <c r="ER220" s="19">
        <f t="shared" si="707"/>
        <v>1.2991922474268312E-2</v>
      </c>
      <c r="ES220" s="19">
        <f t="shared" si="672"/>
        <v>1.1898845902046599E-2</v>
      </c>
      <c r="ET220" s="19">
        <f t="shared" si="708"/>
        <v>7.1059413676230745E-3</v>
      </c>
      <c r="EU220" s="19">
        <f t="shared" si="709"/>
        <v>2.5364199151946383E-2</v>
      </c>
      <c r="EV220" s="19">
        <f t="shared" si="710"/>
        <v>4.9415351361488955E-3</v>
      </c>
      <c r="EW220" s="19">
        <f t="shared" si="711"/>
        <v>4.2882045374219094E-3</v>
      </c>
      <c r="EX220" s="19"/>
      <c r="EY220" s="19"/>
      <c r="EZ220" s="19">
        <f t="shared" si="609"/>
        <v>-3.3015988063190677E-3</v>
      </c>
      <c r="FA220" s="19">
        <f t="shared" si="633"/>
        <v>5.7214751328968472E-2</v>
      </c>
      <c r="FB220" s="19">
        <f t="shared" si="634"/>
        <v>3.4502163472474159E-2</v>
      </c>
      <c r="FC220" s="19">
        <f t="shared" si="635"/>
        <v>-1.6418948259718662E-2</v>
      </c>
      <c r="FD220" s="19">
        <f t="shared" si="636"/>
        <v>9.2891024431197462E-3</v>
      </c>
      <c r="FE220" s="19">
        <f t="shared" si="637"/>
        <v>-5.4111457392001132E-4</v>
      </c>
      <c r="FF220" s="19">
        <f t="shared" si="638"/>
        <v>6.6734290074648595E-2</v>
      </c>
      <c r="FG220" s="19">
        <f t="shared" si="639"/>
        <v>1.4194208938931467E-2</v>
      </c>
      <c r="FH220" s="19">
        <f t="shared" si="640"/>
        <v>1.4727470948784188E-2</v>
      </c>
      <c r="FI220" s="19">
        <f t="shared" si="641"/>
        <v>-3.9501990377455762E-2</v>
      </c>
      <c r="FJ220" s="19">
        <f t="shared" si="642"/>
        <v>-4.2276439053405841E-2</v>
      </c>
      <c r="FK220" s="19">
        <f t="shared" si="643"/>
        <v>-2.3024596094121934E-2</v>
      </c>
      <c r="FL220" s="19">
        <f t="shared" si="644"/>
        <v>2.2949373346758662E-2</v>
      </c>
      <c r="FM220" s="19">
        <f t="shared" si="645"/>
        <v>-4.9001384171930548E-2</v>
      </c>
      <c r="FN220" s="19">
        <f t="shared" si="646"/>
        <v>1.4000293845032199E-2</v>
      </c>
      <c r="FO220" s="19">
        <f t="shared" si="647"/>
        <v>1.7107368905528896E-2</v>
      </c>
      <c r="FP220" s="19">
        <f t="shared" si="627"/>
        <v>-4.1228076218986436E-2</v>
      </c>
      <c r="FQ220" s="19">
        <f t="shared" si="628"/>
        <v>1.4986586540874565E-2</v>
      </c>
      <c r="FR220" s="19">
        <f t="shared" si="629"/>
        <v>5.6150126368641216E-2</v>
      </c>
      <c r="FS220" s="19">
        <f t="shared" si="630"/>
        <v>0.1124967178650834</v>
      </c>
      <c r="FT220" s="19">
        <f t="shared" si="631"/>
        <v>-8.1906910184188483E-2</v>
      </c>
      <c r="FU220" s="19"/>
      <c r="FV220" s="16"/>
      <c r="FW220" s="19">
        <f t="shared" si="806"/>
        <v>0.98364898269004919</v>
      </c>
      <c r="FX220" s="19">
        <f t="shared" si="610"/>
        <v>0.67950015980396072</v>
      </c>
      <c r="FY220" s="19">
        <f t="shared" si="781"/>
        <v>0.99808649760961909</v>
      </c>
      <c r="FZ220" s="19"/>
      <c r="GA220" s="19">
        <f t="shared" si="807"/>
        <v>0.99188820833836899</v>
      </c>
      <c r="GB220" s="19">
        <f t="shared" si="611"/>
        <v>0.8881122007488057</v>
      </c>
      <c r="GC220" s="19">
        <f t="shared" si="782"/>
        <v>0.99911779180083815</v>
      </c>
      <c r="GD220" s="19"/>
      <c r="GE220" s="19">
        <f t="shared" si="808"/>
        <v>1.0032308628206688</v>
      </c>
      <c r="GF220" s="19">
        <f t="shared" si="612"/>
        <v>0.88201139728150468</v>
      </c>
      <c r="GG220" s="19">
        <f t="shared" si="783"/>
        <v>0.97391718989343301</v>
      </c>
      <c r="GI220" s="132">
        <f t="shared" si="719"/>
        <v>1.1448196674253142</v>
      </c>
      <c r="GJ220" s="19">
        <f t="shared" si="586"/>
        <v>1.1118443313747324</v>
      </c>
      <c r="GK220" s="19">
        <f t="shared" si="809"/>
        <v>1.111844101453036</v>
      </c>
      <c r="GL220" s="3"/>
      <c r="GM220" s="3"/>
      <c r="GN220" s="8"/>
      <c r="GO220" s="3"/>
      <c r="GP220" s="19">
        <f>CJ219</f>
        <v>1.6320693918986773E-2</v>
      </c>
      <c r="GQ220" s="567">
        <f>CJ239</f>
        <v>7.8944494344132358E-3</v>
      </c>
      <c r="GV220" s="30"/>
      <c r="GW220" s="12">
        <f t="shared" ca="1" si="590"/>
        <v>1</v>
      </c>
      <c r="GX220" s="19">
        <f t="shared" ca="1" si="591"/>
        <v>1</v>
      </c>
      <c r="GY220" s="19">
        <f t="shared" ca="1" si="592"/>
        <v>1</v>
      </c>
      <c r="GZ220" s="11" t="e">
        <f ca="1">IF(GP220,OFFSET(#REF!,$GP$253+$GO220,0),"")</f>
        <v>#REF!</v>
      </c>
      <c r="HA220" s="12">
        <f t="shared" ca="1" si="784"/>
        <v>1</v>
      </c>
      <c r="HB220" s="12">
        <f t="shared" ca="1" si="785"/>
        <v>1</v>
      </c>
      <c r="HC220" s="12">
        <f t="shared" ca="1" si="786"/>
        <v>1</v>
      </c>
      <c r="HD220" s="12">
        <f t="shared" ca="1" si="787"/>
        <v>1</v>
      </c>
      <c r="HE220" t="e">
        <f t="shared" ca="1" si="593"/>
        <v>#REF!</v>
      </c>
      <c r="HF220" s="12">
        <f t="shared" ca="1" si="788"/>
        <v>1</v>
      </c>
      <c r="HG220" s="12">
        <f t="shared" ca="1" si="789"/>
        <v>1</v>
      </c>
      <c r="HH220" s="12">
        <f t="shared" ca="1" si="790"/>
        <v>1</v>
      </c>
      <c r="HJ220" s="17"/>
      <c r="HL220" s="18">
        <f t="shared" si="594"/>
        <v>1991</v>
      </c>
      <c r="HM220" s="9">
        <f t="shared" si="791"/>
        <v>0.81028052302378573</v>
      </c>
      <c r="HN220" s="9">
        <f t="shared" si="792"/>
        <v>1.0960068803271008</v>
      </c>
      <c r="HO220" s="9">
        <f t="shared" si="793"/>
        <v>1.0308859510427864</v>
      </c>
      <c r="HP220" s="9">
        <f t="shared" si="794"/>
        <v>1.0721067493545058</v>
      </c>
      <c r="HQ220" s="9">
        <f t="shared" si="795"/>
        <v>0.99166363261563417</v>
      </c>
      <c r="HR220" s="9">
        <f t="shared" si="595"/>
        <v>0.88807253187123236</v>
      </c>
      <c r="HS220" s="9">
        <f t="shared" si="796"/>
        <v>0.88807302822911105</v>
      </c>
      <c r="HT220" s="9"/>
      <c r="HU220" s="9">
        <f t="shared" si="797"/>
        <v>1.10521978592771</v>
      </c>
      <c r="HV220" s="23">
        <f t="shared" si="596"/>
        <v>1.0960062677517464</v>
      </c>
      <c r="HX220" s="8"/>
      <c r="HY220" s="5">
        <f t="shared" si="614"/>
        <v>42</v>
      </c>
      <c r="HZ220" t="b">
        <f t="shared" si="597"/>
        <v>0</v>
      </c>
      <c r="IC220" s="11"/>
      <c r="ID220" s="11"/>
      <c r="IE220" s="11"/>
      <c r="IF220">
        <f t="shared" si="599"/>
        <v>0</v>
      </c>
      <c r="IG220" s="12">
        <f t="shared" ca="1" si="600"/>
        <v>0.80391150698428404</v>
      </c>
      <c r="IH220" s="19">
        <f t="shared" ca="1" si="601"/>
        <v>0.99356482127614443</v>
      </c>
      <c r="II220" s="19">
        <f t="shared" ca="1" si="602"/>
        <v>0.79873880435981526</v>
      </c>
      <c r="IJ220" s="11"/>
      <c r="IK220" s="12">
        <f t="shared" ca="1" si="798"/>
        <v>0.70778005137359057</v>
      </c>
      <c r="IL220" s="12">
        <f t="shared" ca="1" si="799"/>
        <v>1.1358210865425367</v>
      </c>
      <c r="IM220" s="12">
        <f t="shared" ca="1" si="800"/>
        <v>0.99356482127614443</v>
      </c>
      <c r="IN220" s="12">
        <f t="shared" ca="1" si="801"/>
        <v>0.79873880435981526</v>
      </c>
      <c r="IO220">
        <f t="shared" si="603"/>
        <v>0</v>
      </c>
      <c r="IP220" s="12">
        <f t="shared" ca="1" si="604"/>
        <v>0.99356482127614443</v>
      </c>
      <c r="IQ220" s="12">
        <f t="shared" ca="1" si="802"/>
        <v>1.0317962101192177</v>
      </c>
      <c r="IR220" s="12">
        <f t="shared" ca="1" si="803"/>
        <v>1.1008192077108905</v>
      </c>
    </row>
    <row r="221" spans="1:252" x14ac:dyDescent="0.2">
      <c r="A221" t="s">
        <v>63</v>
      </c>
      <c r="B221" s="1">
        <f t="shared" si="605"/>
        <v>1992</v>
      </c>
      <c r="C221" s="60">
        <f t="shared" si="804"/>
        <v>1059.5128519320076</v>
      </c>
      <c r="D221" s="60">
        <f t="shared" ref="D221:W221" si="820">D301+D382</f>
        <v>278.39608253615097</v>
      </c>
      <c r="E221" s="60">
        <f t="shared" si="820"/>
        <v>69.49960551416855</v>
      </c>
      <c r="F221" s="60">
        <f t="shared" si="820"/>
        <v>0.02</v>
      </c>
      <c r="G221" s="60">
        <f t="shared" si="820"/>
        <v>0.02</v>
      </c>
      <c r="H221" s="60">
        <f t="shared" si="820"/>
        <v>0.02</v>
      </c>
      <c r="I221" s="60">
        <f t="shared" si="820"/>
        <v>346.25518047772221</v>
      </c>
      <c r="J221" s="60">
        <f t="shared" si="820"/>
        <v>2599.5880708675995</v>
      </c>
      <c r="K221" s="60">
        <f t="shared" si="820"/>
        <v>80.620720053632596</v>
      </c>
      <c r="L221" s="60">
        <f t="shared" si="820"/>
        <v>3099.2758701599159</v>
      </c>
      <c r="M221" s="60">
        <f t="shared" si="820"/>
        <v>3120.3201998910954</v>
      </c>
      <c r="N221" s="60">
        <f t="shared" si="820"/>
        <v>259.42412089503114</v>
      </c>
      <c r="O221" s="60">
        <f t="shared" si="820"/>
        <v>949.50716041449061</v>
      </c>
      <c r="P221" s="60">
        <f t="shared" si="820"/>
        <v>2338.9674051698512</v>
      </c>
      <c r="Q221" s="60">
        <f t="shared" si="820"/>
        <v>336.02161994833187</v>
      </c>
      <c r="R221" s="60">
        <f t="shared" si="820"/>
        <v>183.99006595220635</v>
      </c>
      <c r="S221" s="60">
        <f t="shared" si="820"/>
        <v>181.86460701223916</v>
      </c>
      <c r="T221" s="60">
        <f t="shared" si="820"/>
        <v>106.35700816988802</v>
      </c>
      <c r="U221" s="60">
        <f t="shared" si="820"/>
        <v>404.77015241672154</v>
      </c>
      <c r="V221" s="60">
        <f t="shared" si="820"/>
        <v>74.890571832590823</v>
      </c>
      <c r="W221" s="60">
        <f t="shared" si="820"/>
        <v>66.170883120201097</v>
      </c>
      <c r="X221" s="60">
        <f t="shared" si="813"/>
        <v>15555.492176363843</v>
      </c>
      <c r="Z221" s="19">
        <f t="shared" si="722"/>
        <v>1.3545062667985894</v>
      </c>
      <c r="AA221" s="19">
        <f t="shared" si="723"/>
        <v>2.7511708443388603</v>
      </c>
      <c r="AB221" s="19">
        <f t="shared" si="724"/>
        <v>0.77756113340677446</v>
      </c>
      <c r="AC221" s="19">
        <f t="shared" si="725"/>
        <v>2.5568472611326332E-5</v>
      </c>
      <c r="AD221" s="19">
        <f t="shared" si="726"/>
        <v>1.9764436476807167E-4</v>
      </c>
      <c r="AE221" s="19">
        <f t="shared" si="727"/>
        <v>2.2375986961487338E-4</v>
      </c>
      <c r="AF221" s="19">
        <f t="shared" si="728"/>
        <v>4.0777012234891128</v>
      </c>
      <c r="AG221" s="19">
        <f t="shared" si="729"/>
        <v>12.532813307572399</v>
      </c>
      <c r="AH221" s="19">
        <f t="shared" si="730"/>
        <v>0.73682076581013167</v>
      </c>
      <c r="AI221" s="19">
        <f t="shared" si="731"/>
        <v>4.6020252973574962</v>
      </c>
      <c r="AJ221" s="19">
        <f t="shared" si="732"/>
        <v>4.6992475110784255</v>
      </c>
      <c r="AK221" s="19">
        <f t="shared" si="733"/>
        <v>1.4236205777800521</v>
      </c>
      <c r="AL221" s="19">
        <f t="shared" si="734"/>
        <v>9.5498141057261687</v>
      </c>
      <c r="AM221" s="19">
        <f t="shared" si="735"/>
        <v>10.066084521220704</v>
      </c>
      <c r="AN221" s="19">
        <f t="shared" si="736"/>
        <v>1.2250649627644208</v>
      </c>
      <c r="AO221" s="19">
        <f t="shared" si="737"/>
        <v>0.69559975417344255</v>
      </c>
      <c r="AP221" s="19">
        <f t="shared" si="738"/>
        <v>2.6716705087262138</v>
      </c>
      <c r="AQ221" s="19">
        <f t="shared" si="739"/>
        <v>0.89873597835215724</v>
      </c>
      <c r="AR221" s="19">
        <f t="shared" si="740"/>
        <v>0.74711227962944937</v>
      </c>
      <c r="AS221" s="19">
        <f t="shared" si="741"/>
        <v>1.0794998990756859</v>
      </c>
      <c r="AT221" s="19">
        <f t="shared" si="742"/>
        <v>0.62820400708587099</v>
      </c>
      <c r="AU221" s="19">
        <f t="shared" si="718"/>
        <v>13.91438037722985</v>
      </c>
      <c r="AV221" s="19"/>
      <c r="AX221" s="19">
        <f t="shared" si="758"/>
        <v>0.94105122233392036</v>
      </c>
      <c r="AY221" s="19">
        <f t="shared" si="759"/>
        <v>0.96052463881889794</v>
      </c>
      <c r="AZ221" s="19">
        <f t="shared" si="760"/>
        <v>1.2298050547660924</v>
      </c>
      <c r="BA221" s="19">
        <f t="shared" si="761"/>
        <v>0.86522426352682458</v>
      </c>
      <c r="BB221" s="19">
        <f t="shared" si="762"/>
        <v>0.83767819733278837</v>
      </c>
      <c r="BC221" s="19">
        <f t="shared" si="763"/>
        <v>0.94505972747463851</v>
      </c>
      <c r="BD221" s="19">
        <f t="shared" si="764"/>
        <v>1.0084619942070268</v>
      </c>
      <c r="BE221" s="19">
        <f t="shared" si="765"/>
        <v>1.0387275970686292</v>
      </c>
      <c r="BF221" s="19">
        <f t="shared" si="766"/>
        <v>1.1404498153702467</v>
      </c>
      <c r="BG221" s="19">
        <f t="shared" si="767"/>
        <v>1.1348344234172161</v>
      </c>
      <c r="BH221" s="19">
        <f t="shared" si="768"/>
        <v>0.99957459042989949</v>
      </c>
      <c r="BI221" s="19">
        <f t="shared" si="769"/>
        <v>0.84607186917964117</v>
      </c>
      <c r="BJ221" s="19">
        <f t="shared" si="770"/>
        <v>0.98023904635598769</v>
      </c>
      <c r="BK221" s="19">
        <f t="shared" si="771"/>
        <v>0.93074760704871673</v>
      </c>
      <c r="BL221" s="19">
        <f t="shared" si="772"/>
        <v>1.0022519843979649</v>
      </c>
      <c r="BM221" s="19">
        <f t="shared" si="773"/>
        <v>0.94934890828136986</v>
      </c>
      <c r="BN221" s="19">
        <f t="shared" si="774"/>
        <v>0.74629424360051544</v>
      </c>
      <c r="BO221" s="19">
        <f t="shared" si="775"/>
        <v>0.88724549244410034</v>
      </c>
      <c r="BP221" s="19">
        <f t="shared" si="776"/>
        <v>1.0114690895060165</v>
      </c>
      <c r="BQ221" s="19">
        <f t="shared" si="777"/>
        <v>1.2375418109251806</v>
      </c>
      <c r="BR221" s="19">
        <f t="shared" si="778"/>
        <v>0.89678458793168248</v>
      </c>
      <c r="BS221" s="19">
        <f t="shared" si="779"/>
        <v>0.95965274002848422</v>
      </c>
      <c r="BU221" s="16"/>
      <c r="BV221" s="9">
        <f t="shared" si="780"/>
        <v>1.1894978573332513</v>
      </c>
      <c r="BW221" s="9">
        <f t="shared" si="548"/>
        <v>0.95965274002848422</v>
      </c>
      <c r="BX221" s="9">
        <f t="shared" si="549"/>
        <v>0.95427554331294362</v>
      </c>
      <c r="BY221" s="9">
        <f t="shared" si="550"/>
        <v>0.99697167406096765</v>
      </c>
      <c r="BZ221" s="9">
        <f t="shared" si="551"/>
        <v>1.0086896242471721</v>
      </c>
      <c r="CA221" s="9">
        <f t="shared" si="517"/>
        <v>1.1415050327165464</v>
      </c>
      <c r="CB221" s="9">
        <f t="shared" si="552"/>
        <v>1.1415048780478656</v>
      </c>
      <c r="CC221" s="9"/>
      <c r="CD221" s="9">
        <f t="shared" si="553"/>
        <v>0.9513856859321449</v>
      </c>
      <c r="CE221" s="9">
        <f t="shared" si="554"/>
        <v>0.95965287005703337</v>
      </c>
      <c r="CG221" s="35"/>
      <c r="CH221">
        <f t="shared" si="555"/>
        <v>1992</v>
      </c>
      <c r="CI221" s="19">
        <f t="shared" si="556"/>
        <v>6.8111817994541454E-2</v>
      </c>
      <c r="CJ221" s="19">
        <f t="shared" si="652"/>
        <v>1.78969639391524E-2</v>
      </c>
      <c r="CK221" s="19">
        <f t="shared" si="653"/>
        <v>4.4678499867571763E-3</v>
      </c>
      <c r="CL221" s="19">
        <f t="shared" si="654"/>
        <v>1.2857195242198424E-6</v>
      </c>
      <c r="CM221" s="19">
        <f t="shared" si="655"/>
        <v>1.2857195242198424E-6</v>
      </c>
      <c r="CN221" s="19">
        <f t="shared" si="656"/>
        <v>1.2857195242198424E-6</v>
      </c>
      <c r="CO221" s="19">
        <f t="shared" si="657"/>
        <v>2.225935229512363E-2</v>
      </c>
      <c r="CP221" s="19">
        <f t="shared" si="658"/>
        <v>0.1671170568821734</v>
      </c>
      <c r="CQ221" s="19">
        <f t="shared" si="659"/>
        <v>5.1827816914808804E-3</v>
      </c>
      <c r="CR221" s="19">
        <f t="shared" si="660"/>
        <v>0.19923997486040224</v>
      </c>
      <c r="CS221" s="19">
        <f t="shared" si="661"/>
        <v>0.20059283014087712</v>
      </c>
      <c r="CT221" s="19">
        <f t="shared" si="662"/>
        <v>1.6677332864415514E-2</v>
      </c>
      <c r="CU221" s="19">
        <f t="shared" si="663"/>
        <v>6.1039994726572622E-2</v>
      </c>
      <c r="CV221" s="19">
        <f t="shared" si="664"/>
        <v>0.15036280296703503</v>
      </c>
      <c r="CW221" s="19">
        <f t="shared" si="665"/>
        <v>2.1601477866377498E-2</v>
      </c>
      <c r="CX221" s="19">
        <f t="shared" si="666"/>
        <v>1.1827981002862408E-2</v>
      </c>
      <c r="CY221" s="19">
        <f t="shared" si="650"/>
        <v>1.1691343800010237E-2</v>
      </c>
      <c r="CZ221" s="19">
        <f t="shared" si="667"/>
        <v>6.8372640970817151E-3</v>
      </c>
      <c r="DA221" s="19">
        <f t="shared" si="668"/>
        <v>2.6021044389181014E-2</v>
      </c>
      <c r="DB221" s="19">
        <f t="shared" si="669"/>
        <v>4.8144135192575302E-3</v>
      </c>
      <c r="DC221" s="19">
        <f t="shared" si="670"/>
        <v>4.2538598181255877E-3</v>
      </c>
      <c r="DD221" s="19"/>
      <c r="DE221" s="19"/>
      <c r="DF221" s="19">
        <f t="shared" si="607"/>
        <v>6.6990194212144985E-2</v>
      </c>
      <c r="DG221" s="19">
        <f t="shared" si="674"/>
        <v>1.7800857532091031E-2</v>
      </c>
      <c r="DH221" s="19">
        <f t="shared" si="675"/>
        <v>4.1877848282204548E-3</v>
      </c>
      <c r="DI221" s="19">
        <f t="shared" si="676"/>
        <v>1.3027939083484861E-6</v>
      </c>
      <c r="DJ221" s="19">
        <f t="shared" si="677"/>
        <v>1.3027939083484861E-6</v>
      </c>
      <c r="DK221" s="19">
        <f t="shared" si="678"/>
        <v>1.3027939083484861E-6</v>
      </c>
      <c r="DL221" s="19">
        <f t="shared" si="679"/>
        <v>2.3588831318361599E-2</v>
      </c>
      <c r="DM221" s="19">
        <f t="shared" si="680"/>
        <v>0.16562023203513002</v>
      </c>
      <c r="DN221" s="19">
        <f t="shared" si="681"/>
        <v>5.2475211319603036E-3</v>
      </c>
      <c r="DO221" s="19">
        <f t="shared" si="682"/>
        <v>0.19875311700775949</v>
      </c>
      <c r="DP221" s="19">
        <f t="shared" si="683"/>
        <v>0.20173780469319028</v>
      </c>
      <c r="DQ221" s="19">
        <f t="shared" si="684"/>
        <v>1.6462385321388811E-2</v>
      </c>
      <c r="DR221" s="19">
        <f t="shared" si="685"/>
        <v>6.0251309282970587E-2</v>
      </c>
      <c r="DS221" s="19">
        <f t="shared" si="686"/>
        <v>0.15114897567249067</v>
      </c>
      <c r="DT221" s="19">
        <f t="shared" si="687"/>
        <v>2.1882256996432585E-2</v>
      </c>
      <c r="DU221" s="19">
        <f t="shared" si="688"/>
        <v>1.2369851978853961E-2</v>
      </c>
      <c r="DV221" s="19">
        <f t="shared" si="671"/>
        <v>1.1841811577381326E-2</v>
      </c>
      <c r="DW221" s="19">
        <f t="shared" si="689"/>
        <v>6.9518329668424332E-3</v>
      </c>
      <c r="DX221" s="19">
        <f t="shared" si="690"/>
        <v>2.5909429612327541E-2</v>
      </c>
      <c r="DY221" s="19">
        <f t="shared" si="691"/>
        <v>4.9606386942479827E-3</v>
      </c>
      <c r="DZ221" s="19">
        <f t="shared" si="692"/>
        <v>4.2276098939378354E-3</v>
      </c>
      <c r="EA221" s="19">
        <f t="shared" si="579"/>
        <v>0.99993635313745688</v>
      </c>
      <c r="EB221" s="19"/>
      <c r="EC221" s="19">
        <f t="shared" si="608"/>
        <v>6.6994458199217136E-2</v>
      </c>
      <c r="ED221" s="19">
        <f t="shared" si="693"/>
        <v>1.780199057293802E-2</v>
      </c>
      <c r="EE221" s="19">
        <f t="shared" si="694"/>
        <v>4.188051384551251E-3</v>
      </c>
      <c r="EF221" s="19">
        <f t="shared" si="695"/>
        <v>1.3028768323711466E-6</v>
      </c>
      <c r="EG221" s="19">
        <f t="shared" si="696"/>
        <v>1.3028768323711466E-6</v>
      </c>
      <c r="EH221" s="19">
        <f t="shared" si="697"/>
        <v>1.3028768323711466E-6</v>
      </c>
      <c r="EI221" s="19">
        <f t="shared" si="698"/>
        <v>2.3590332769028697E-2</v>
      </c>
      <c r="EJ221" s="19">
        <f t="shared" si="699"/>
        <v>0.16563077391423026</v>
      </c>
      <c r="EK221" s="19">
        <f t="shared" si="700"/>
        <v>5.247855141475139E-3</v>
      </c>
      <c r="EL221" s="19">
        <f t="shared" si="701"/>
        <v>0.19876576782526253</v>
      </c>
      <c r="EM221" s="19">
        <f t="shared" si="702"/>
        <v>0.20175064548879168</v>
      </c>
      <c r="EN221" s="19">
        <f t="shared" si="703"/>
        <v>1.6463433167256594E-2</v>
      </c>
      <c r="EO221" s="19">
        <f t="shared" si="704"/>
        <v>6.025514433385952E-2</v>
      </c>
      <c r="EP221" s="19">
        <f t="shared" si="705"/>
        <v>0.15115859644290067</v>
      </c>
      <c r="EQ221" s="19">
        <f t="shared" si="706"/>
        <v>2.1883649822084753E-2</v>
      </c>
      <c r="ER221" s="19">
        <f t="shared" si="707"/>
        <v>1.2370639331235047E-2</v>
      </c>
      <c r="ES221" s="19">
        <f t="shared" si="672"/>
        <v>1.1842565319508374E-2</v>
      </c>
      <c r="ET221" s="19">
        <f t="shared" si="708"/>
        <v>6.9522754573628298E-3</v>
      </c>
      <c r="EU221" s="19">
        <f t="shared" si="709"/>
        <v>2.5911078771196434E-2</v>
      </c>
      <c r="EV221" s="19">
        <f t="shared" si="710"/>
        <v>4.9609544434335269E-3</v>
      </c>
      <c r="EW221" s="19">
        <f t="shared" si="711"/>
        <v>4.2278789851704539E-3</v>
      </c>
      <c r="EX221" s="19"/>
      <c r="EY221" s="19"/>
      <c r="EZ221" s="19">
        <f t="shared" si="609"/>
        <v>3.8445787995067905E-2</v>
      </c>
      <c r="FA221" s="19">
        <f t="shared" si="633"/>
        <v>-2.1195754074727926E-2</v>
      </c>
      <c r="FB221" s="19">
        <f t="shared" si="634"/>
        <v>0.10710450634904259</v>
      </c>
      <c r="FC221" s="19">
        <f t="shared" si="635"/>
        <v>-2.118306378552013E-2</v>
      </c>
      <c r="FD221" s="19">
        <f t="shared" si="636"/>
        <v>-5.8301814495439142E-2</v>
      </c>
      <c r="FE221" s="19">
        <f t="shared" si="637"/>
        <v>-5.0121411853054139E-2</v>
      </c>
      <c r="FF221" s="19">
        <f t="shared" si="638"/>
        <v>-0.14181634409146945</v>
      </c>
      <c r="FG221" s="19">
        <f t="shared" si="639"/>
        <v>3.3469722015871346E-2</v>
      </c>
      <c r="FH221" s="19">
        <f t="shared" si="640"/>
        <v>-4.0251913927744673E-2</v>
      </c>
      <c r="FI221" s="19">
        <f t="shared" si="641"/>
        <v>6.3661034491410057E-2</v>
      </c>
      <c r="FJ221" s="19">
        <f t="shared" si="642"/>
        <v>-1.041383042248163E-2</v>
      </c>
      <c r="FK221" s="19">
        <f t="shared" si="643"/>
        <v>-5.775705808022738E-3</v>
      </c>
      <c r="FL221" s="19">
        <f t="shared" si="644"/>
        <v>1.4724677952793096E-2</v>
      </c>
      <c r="FM221" s="19">
        <f t="shared" si="645"/>
        <v>-6.3409893739066938E-3</v>
      </c>
      <c r="FN221" s="19">
        <f t="shared" si="646"/>
        <v>-3.0726534398792447E-2</v>
      </c>
      <c r="FO221" s="19">
        <f t="shared" si="647"/>
        <v>-6.1394651078824435E-2</v>
      </c>
      <c r="FP221" s="19">
        <f t="shared" si="627"/>
        <v>-9.5321210375232585E-2</v>
      </c>
      <c r="FQ221" s="19">
        <f t="shared" si="628"/>
        <v>-7.5094840458089257E-2</v>
      </c>
      <c r="FR221" s="19">
        <f t="shared" si="629"/>
        <v>-3.2400074860658816E-2</v>
      </c>
      <c r="FS221" s="19">
        <f t="shared" si="630"/>
        <v>-0.10835442702220538</v>
      </c>
      <c r="FT221" s="19">
        <f t="shared" si="631"/>
        <v>1.7542048213239764E-3</v>
      </c>
      <c r="FU221" s="19"/>
      <c r="FV221" s="16"/>
      <c r="FW221" s="19">
        <f t="shared" si="806"/>
        <v>1.0106234546434072</v>
      </c>
      <c r="FX221" s="19">
        <f t="shared" si="610"/>
        <v>0.68671879893182608</v>
      </c>
      <c r="FY221" s="19">
        <f t="shared" si="781"/>
        <v>1.0086896242471721</v>
      </c>
      <c r="FZ221" s="19"/>
      <c r="GA221" s="19">
        <f t="shared" si="807"/>
        <v>0.95511815638167197</v>
      </c>
      <c r="GB221" s="19">
        <f t="shared" si="611"/>
        <v>0.84825208783926864</v>
      </c>
      <c r="GC221" s="19">
        <f t="shared" si="782"/>
        <v>0.95427554331294362</v>
      </c>
      <c r="GD221" s="19"/>
      <c r="GE221" s="19">
        <f t="shared" si="808"/>
        <v>1.0236719142107527</v>
      </c>
      <c r="GF221" s="19">
        <f t="shared" si="612"/>
        <v>0.90289029541085852</v>
      </c>
      <c r="GG221" s="19">
        <f t="shared" si="783"/>
        <v>0.99697167406096765</v>
      </c>
      <c r="GI221" s="132">
        <f t="shared" si="719"/>
        <v>1.1894978573332513</v>
      </c>
      <c r="GJ221" s="19">
        <f t="shared" si="586"/>
        <v>1.1415050327165461</v>
      </c>
      <c r="GK221" s="19">
        <f t="shared" si="809"/>
        <v>1.1415048780478656</v>
      </c>
      <c r="GL221" s="3"/>
      <c r="GM221" s="3"/>
      <c r="GN221" s="8"/>
      <c r="GO221" s="3"/>
      <c r="GP221" s="19">
        <f>CK219</f>
        <v>3.6600345992812929E-3</v>
      </c>
      <c r="GQ221" s="19">
        <f>CK239</f>
        <v>5.3624965613263611E-4</v>
      </c>
      <c r="GV221" s="30"/>
      <c r="GW221" s="12">
        <f t="shared" ca="1" si="590"/>
        <v>1</v>
      </c>
      <c r="GX221" s="19">
        <f t="shared" ca="1" si="591"/>
        <v>1</v>
      </c>
      <c r="GY221" s="19">
        <f t="shared" ca="1" si="592"/>
        <v>1</v>
      </c>
      <c r="GZ221" s="11" t="e">
        <f ca="1">IF(GP221,OFFSET(#REF!,$GP$253+$GO221,0),"")</f>
        <v>#REF!</v>
      </c>
      <c r="HA221" s="12">
        <f t="shared" ca="1" si="784"/>
        <v>1</v>
      </c>
      <c r="HB221" s="12">
        <f t="shared" ca="1" si="785"/>
        <v>1</v>
      </c>
      <c r="HC221" s="12">
        <f t="shared" ca="1" si="786"/>
        <v>1</v>
      </c>
      <c r="HD221" s="12">
        <f t="shared" ca="1" si="787"/>
        <v>1</v>
      </c>
      <c r="HE221" t="e">
        <f t="shared" ca="1" si="593"/>
        <v>#REF!</v>
      </c>
      <c r="HF221" s="12">
        <f t="shared" ca="1" si="788"/>
        <v>1</v>
      </c>
      <c r="HG221" s="12">
        <f t="shared" ca="1" si="789"/>
        <v>1</v>
      </c>
      <c r="HH221" s="12">
        <f t="shared" ca="1" si="790"/>
        <v>1</v>
      </c>
      <c r="HJ221" s="17"/>
      <c r="HL221" s="18">
        <f t="shared" si="594"/>
        <v>1992</v>
      </c>
      <c r="HM221" s="9">
        <f t="shared" si="791"/>
        <v>0.84190285457210456</v>
      </c>
      <c r="HN221" s="9">
        <f t="shared" si="792"/>
        <v>1.0829803421040201</v>
      </c>
      <c r="HO221" s="9">
        <f t="shared" si="793"/>
        <v>0.98461788899975256</v>
      </c>
      <c r="HP221" s="9">
        <f t="shared" si="794"/>
        <v>1.0974855683499947</v>
      </c>
      <c r="HQ221" s="9">
        <f t="shared" si="795"/>
        <v>1.0021985262382429</v>
      </c>
      <c r="HR221" s="9">
        <f t="shared" si="595"/>
        <v>0.91176366685694765</v>
      </c>
      <c r="HS221" s="9">
        <f t="shared" si="796"/>
        <v>0.91176424146284885</v>
      </c>
      <c r="HT221" s="9"/>
      <c r="HU221" s="9">
        <f t="shared" si="797"/>
        <v>1.0806039235164655</v>
      </c>
      <c r="HV221" s="23">
        <f t="shared" si="596"/>
        <v>1.0829796595954646</v>
      </c>
      <c r="HX221" s="8"/>
      <c r="HY221" s="5">
        <f t="shared" si="614"/>
        <v>43</v>
      </c>
      <c r="HZ221" t="b">
        <f t="shared" si="597"/>
        <v>0</v>
      </c>
      <c r="IC221" s="11"/>
      <c r="ID221" s="11"/>
      <c r="IE221" s="11"/>
      <c r="IF221">
        <f t="shared" si="599"/>
        <v>0</v>
      </c>
      <c r="IG221" s="12">
        <f t="shared" ca="1" si="600"/>
        <v>0.80391150698428404</v>
      </c>
      <c r="IH221" s="19">
        <f t="shared" ca="1" si="601"/>
        <v>0.99356482127614443</v>
      </c>
      <c r="II221" s="19">
        <f t="shared" ca="1" si="602"/>
        <v>0.79873880435981526</v>
      </c>
      <c r="IJ221" s="11"/>
      <c r="IK221" s="12">
        <f t="shared" ca="1" si="798"/>
        <v>0.70778005137359057</v>
      </c>
      <c r="IL221" s="12">
        <f t="shared" ca="1" si="799"/>
        <v>1.1358210865425367</v>
      </c>
      <c r="IM221" s="12">
        <f t="shared" ca="1" si="800"/>
        <v>0.99356482127614443</v>
      </c>
      <c r="IN221" s="12">
        <f t="shared" ca="1" si="801"/>
        <v>0.79873880435981526</v>
      </c>
      <c r="IO221">
        <f t="shared" si="603"/>
        <v>0</v>
      </c>
      <c r="IP221" s="12">
        <f t="shared" ca="1" si="604"/>
        <v>0.99356482127614443</v>
      </c>
      <c r="IQ221" s="12">
        <f t="shared" ca="1" si="802"/>
        <v>1.0317962101192177</v>
      </c>
      <c r="IR221" s="12">
        <f t="shared" ca="1" si="803"/>
        <v>1.1008192077108905</v>
      </c>
    </row>
    <row r="222" spans="1:252" x14ac:dyDescent="0.2">
      <c r="A222" t="s">
        <v>63</v>
      </c>
      <c r="B222" s="1">
        <f t="shared" si="605"/>
        <v>1993</v>
      </c>
      <c r="C222" s="60">
        <f t="shared" si="804"/>
        <v>1128.8580546325097</v>
      </c>
      <c r="D222" s="60">
        <f t="shared" ref="D222:W222" si="821">D302+D383</f>
        <v>291.37567473861873</v>
      </c>
      <c r="E222" s="60">
        <f t="shared" si="821"/>
        <v>74.279018379153484</v>
      </c>
      <c r="F222" s="60">
        <f t="shared" si="821"/>
        <v>0.02</v>
      </c>
      <c r="G222" s="60">
        <f t="shared" si="821"/>
        <v>0.02</v>
      </c>
      <c r="H222" s="60">
        <f t="shared" si="821"/>
        <v>0.02</v>
      </c>
      <c r="I222" s="60">
        <f t="shared" si="821"/>
        <v>375.27272151758064</v>
      </c>
      <c r="J222" s="60">
        <f t="shared" si="821"/>
        <v>2644.9128876807781</v>
      </c>
      <c r="K222" s="60">
        <f t="shared" si="821"/>
        <v>80.067261757345591</v>
      </c>
      <c r="L222" s="60">
        <f t="shared" si="821"/>
        <v>3086.8602106091384</v>
      </c>
      <c r="M222" s="60">
        <f t="shared" si="821"/>
        <v>3173.3289813649862</v>
      </c>
      <c r="N222" s="60">
        <f t="shared" si="821"/>
        <v>275.28286418922329</v>
      </c>
      <c r="O222" s="60">
        <f t="shared" si="821"/>
        <v>984.2337204094772</v>
      </c>
      <c r="P222" s="60">
        <f t="shared" si="821"/>
        <v>2451.2216362945828</v>
      </c>
      <c r="Q222" s="60">
        <f t="shared" si="821"/>
        <v>360.67720174221893</v>
      </c>
      <c r="R222" s="60">
        <f t="shared" si="821"/>
        <v>188.67892671891431</v>
      </c>
      <c r="S222" s="60">
        <f t="shared" si="821"/>
        <v>187.96605143154068</v>
      </c>
      <c r="T222" s="60">
        <f t="shared" si="821"/>
        <v>114.35666598803718</v>
      </c>
      <c r="U222" s="60">
        <f t="shared" si="821"/>
        <v>440.22838864321136</v>
      </c>
      <c r="V222" s="60">
        <f t="shared" si="821"/>
        <v>74.829483030859194</v>
      </c>
      <c r="W222" s="60">
        <f t="shared" si="821"/>
        <v>73.821926794769126</v>
      </c>
      <c r="X222" s="60">
        <f t="shared" si="813"/>
        <v>16006.311675922945</v>
      </c>
      <c r="Z222" s="19">
        <f t="shared" si="722"/>
        <v>1.426073631190971</v>
      </c>
      <c r="AA222" s="19">
        <f t="shared" si="723"/>
        <v>2.7525622029650698</v>
      </c>
      <c r="AB222" s="19">
        <f t="shared" si="724"/>
        <v>0.80378773779117318</v>
      </c>
      <c r="AC222" s="19">
        <f t="shared" si="725"/>
        <v>2.5265774121711293E-5</v>
      </c>
      <c r="AD222" s="19">
        <f t="shared" si="726"/>
        <v>1.889356210283704E-4</v>
      </c>
      <c r="AE222" s="19">
        <f t="shared" si="727"/>
        <v>2.1642389878882875E-4</v>
      </c>
      <c r="AF222" s="19">
        <f t="shared" si="728"/>
        <v>4.3555031643664606</v>
      </c>
      <c r="AG222" s="19">
        <f t="shared" si="729"/>
        <v>12.66695133001086</v>
      </c>
      <c r="AH222" s="19">
        <f t="shared" si="730"/>
        <v>0.74111104100342284</v>
      </c>
      <c r="AI222" s="19">
        <f t="shared" si="731"/>
        <v>4.6097189905384299</v>
      </c>
      <c r="AJ222" s="19">
        <f t="shared" si="732"/>
        <v>4.6837864786599237</v>
      </c>
      <c r="AK222" s="19">
        <f t="shared" si="733"/>
        <v>1.4228107230907359</v>
      </c>
      <c r="AL222" s="19">
        <f t="shared" si="734"/>
        <v>9.6754887920261829</v>
      </c>
      <c r="AM222" s="19">
        <f t="shared" si="735"/>
        <v>10.119818568124559</v>
      </c>
      <c r="AN222" s="19">
        <f t="shared" si="736"/>
        <v>1.2714354449540561</v>
      </c>
      <c r="AO222" s="19">
        <f t="shared" si="737"/>
        <v>0.66808859843580448</v>
      </c>
      <c r="AP222" s="19">
        <f t="shared" si="738"/>
        <v>2.5384238375033399</v>
      </c>
      <c r="AQ222" s="19">
        <f t="shared" si="739"/>
        <v>0.90498995102684987</v>
      </c>
      <c r="AR222" s="19">
        <f t="shared" si="740"/>
        <v>0.78118597382399557</v>
      </c>
      <c r="AS222" s="19">
        <f t="shared" si="741"/>
        <v>1.0460243023950062</v>
      </c>
      <c r="AT222" s="19">
        <f t="shared" si="742"/>
        <v>0.65759055188252014</v>
      </c>
      <c r="AU222" s="19">
        <f t="shared" si="718"/>
        <v>13.847409186546949</v>
      </c>
      <c r="AV222" s="19"/>
      <c r="AX222" s="19">
        <f t="shared" si="758"/>
        <v>0.99077307109276569</v>
      </c>
      <c r="AY222" s="19">
        <f t="shared" si="759"/>
        <v>0.96101040808497518</v>
      </c>
      <c r="AZ222" s="19">
        <f t="shared" si="760"/>
        <v>1.2712855368215283</v>
      </c>
      <c r="BA222" s="19">
        <f t="shared" si="761"/>
        <v>0.85498109876179917</v>
      </c>
      <c r="BB222" s="19">
        <f t="shared" si="762"/>
        <v>0.80076783682002228</v>
      </c>
      <c r="BC222" s="19">
        <f t="shared" si="763"/>
        <v>0.91407592952393213</v>
      </c>
      <c r="BD222" s="19">
        <f t="shared" si="764"/>
        <v>1.0771655808449998</v>
      </c>
      <c r="BE222" s="19">
        <f t="shared" si="765"/>
        <v>1.0498450423144507</v>
      </c>
      <c r="BF222" s="19">
        <f t="shared" si="766"/>
        <v>1.1470902953609223</v>
      </c>
      <c r="BG222" s="19">
        <f t="shared" si="767"/>
        <v>1.1367316463355575</v>
      </c>
      <c r="BH222" s="19">
        <f t="shared" si="768"/>
        <v>0.99628588194818757</v>
      </c>
      <c r="BI222" s="19">
        <f t="shared" si="769"/>
        <v>0.84559056448269576</v>
      </c>
      <c r="BJ222" s="19">
        <f t="shared" si="770"/>
        <v>0.99313890317895426</v>
      </c>
      <c r="BK222" s="19">
        <f t="shared" si="771"/>
        <v>0.93571605684340831</v>
      </c>
      <c r="BL222" s="19">
        <f t="shared" si="772"/>
        <v>1.0401886728223726</v>
      </c>
      <c r="BM222" s="19">
        <f t="shared" si="773"/>
        <v>0.91180190584442933</v>
      </c>
      <c r="BN222" s="19">
        <f t="shared" si="774"/>
        <v>0.70907362699088261</v>
      </c>
      <c r="BO222" s="19">
        <f t="shared" si="775"/>
        <v>0.89341950705923057</v>
      </c>
      <c r="BP222" s="19">
        <f t="shared" si="776"/>
        <v>1.0575993558431698</v>
      </c>
      <c r="BQ222" s="19">
        <f t="shared" si="777"/>
        <v>1.199165289932931</v>
      </c>
      <c r="BR222" s="19">
        <f t="shared" si="778"/>
        <v>0.9387349737441637</v>
      </c>
      <c r="BS222" s="19">
        <f t="shared" si="779"/>
        <v>0.95503384325410901</v>
      </c>
      <c r="BU222" s="16"/>
      <c r="BV222" s="9">
        <f t="shared" si="780"/>
        <v>1.2298907137438231</v>
      </c>
      <c r="BW222" s="9">
        <f t="shared" si="548"/>
        <v>0.95503384325410901</v>
      </c>
      <c r="BX222" s="9">
        <f t="shared" si="549"/>
        <v>0.91080820163996612</v>
      </c>
      <c r="BY222" s="9">
        <f t="shared" si="550"/>
        <v>1.029857762033985</v>
      </c>
      <c r="BZ222" s="9">
        <f t="shared" si="551"/>
        <v>1.0181568244633012</v>
      </c>
      <c r="CA222" s="9">
        <f t="shared" si="517"/>
        <v>1.1745875095458367</v>
      </c>
      <c r="CB222" s="9">
        <f t="shared" si="552"/>
        <v>1.1745872551293026</v>
      </c>
      <c r="CC222" s="9"/>
      <c r="CD222" s="9">
        <f t="shared" si="553"/>
        <v>0.93800289618313415</v>
      </c>
      <c r="CE222" s="9">
        <f t="shared" si="554"/>
        <v>0.95503405011519948</v>
      </c>
      <c r="CG222" s="35"/>
      <c r="CH222">
        <f t="shared" si="555"/>
        <v>1993</v>
      </c>
      <c r="CI222" s="19">
        <f t="shared" si="556"/>
        <v>7.0525807411995073E-2</v>
      </c>
      <c r="CJ222" s="19">
        <f t="shared" si="652"/>
        <v>1.8203798641314262E-2</v>
      </c>
      <c r="CK222" s="19">
        <f t="shared" si="653"/>
        <v>4.6406080228267492E-3</v>
      </c>
      <c r="CL222" s="19">
        <f t="shared" si="654"/>
        <v>1.2495070947596536E-6</v>
      </c>
      <c r="CM222" s="19">
        <f t="shared" si="655"/>
        <v>1.2495070947596536E-6</v>
      </c>
      <c r="CN222" s="19">
        <f t="shared" si="656"/>
        <v>1.2495070947596536E-6</v>
      </c>
      <c r="CO222" s="19">
        <f t="shared" si="657"/>
        <v>2.3445296400299034E-2</v>
      </c>
      <c r="CP222" s="19">
        <f t="shared" si="658"/>
        <v>0.16524187090891873</v>
      </c>
      <c r="CQ222" s="19">
        <f t="shared" si="659"/>
        <v>5.0022305811890802E-3</v>
      </c>
      <c r="CR222" s="19">
        <f t="shared" si="660"/>
        <v>0.19285268668436983</v>
      </c>
      <c r="CS222" s="19">
        <f t="shared" si="661"/>
        <v>0.19825485381109872</v>
      </c>
      <c r="CT222" s="19">
        <f t="shared" si="662"/>
        <v>1.7198394593509633E-2</v>
      </c>
      <c r="CU222" s="19">
        <f t="shared" si="663"/>
        <v>6.1490350827666546E-2</v>
      </c>
      <c r="CV222" s="19">
        <f t="shared" si="664"/>
        <v>0.15314094126892241</v>
      </c>
      <c r="CW222" s="19">
        <f t="shared" si="665"/>
        <v>2.253343612474807E-2</v>
      </c>
      <c r="CX222" s="19">
        <f t="shared" si="666"/>
        <v>1.1787782878346009E-2</v>
      </c>
      <c r="CY222" s="19">
        <f t="shared" si="650"/>
        <v>1.17432457418834E-2</v>
      </c>
      <c r="CZ222" s="19">
        <f t="shared" si="667"/>
        <v>7.144473274255621E-3</v>
      </c>
      <c r="DA222" s="19">
        <f t="shared" si="668"/>
        <v>2.7503424746215133E-2</v>
      </c>
      <c r="DB222" s="19">
        <f t="shared" si="669"/>
        <v>4.6749984972127836E-3</v>
      </c>
      <c r="DC222" s="19">
        <f t="shared" si="670"/>
        <v>4.6120510639445899E-3</v>
      </c>
      <c r="DD222" s="19"/>
      <c r="DE222" s="19"/>
      <c r="DF222" s="19">
        <f t="shared" si="607"/>
        <v>6.9311806649292276E-2</v>
      </c>
      <c r="DG222" s="19">
        <f t="shared" si="674"/>
        <v>1.8049946630217643E-2</v>
      </c>
      <c r="DH222" s="19">
        <f t="shared" si="675"/>
        <v>4.553682842045847E-3</v>
      </c>
      <c r="DI222" s="19">
        <f t="shared" si="676"/>
        <v>1.2675270968549091E-6</v>
      </c>
      <c r="DJ222" s="19">
        <f t="shared" si="677"/>
        <v>1.2675270968549091E-6</v>
      </c>
      <c r="DK222" s="19">
        <f t="shared" si="678"/>
        <v>1.2675270968549091E-6</v>
      </c>
      <c r="DL222" s="19">
        <f t="shared" si="679"/>
        <v>2.2847194614102433E-2</v>
      </c>
      <c r="DM222" s="19">
        <f t="shared" si="680"/>
        <v>0.1661777005648071</v>
      </c>
      <c r="DN222" s="19">
        <f t="shared" si="681"/>
        <v>5.0919726492399528E-3</v>
      </c>
      <c r="DO222" s="19">
        <f t="shared" si="682"/>
        <v>0.19602898778958433</v>
      </c>
      <c r="DP222" s="19">
        <f t="shared" si="683"/>
        <v>0.19942155781939391</v>
      </c>
      <c r="DQ222" s="19">
        <f t="shared" si="684"/>
        <v>1.6936527853801252E-2</v>
      </c>
      <c r="DR222" s="19">
        <f t="shared" si="685"/>
        <v>6.1264896898047261E-2</v>
      </c>
      <c r="DS222" s="19">
        <f t="shared" si="686"/>
        <v>0.15174763371618677</v>
      </c>
      <c r="DT222" s="19">
        <f t="shared" si="687"/>
        <v>2.2064176714659382E-2</v>
      </c>
      <c r="DU222" s="19">
        <f t="shared" si="688"/>
        <v>1.1807870536565698E-2</v>
      </c>
      <c r="DV222" s="19">
        <f t="shared" si="671"/>
        <v>1.1717275612549564E-2</v>
      </c>
      <c r="DW222" s="19">
        <f t="shared" si="689"/>
        <v>6.9897435318424074E-3</v>
      </c>
      <c r="DX222" s="19">
        <f t="shared" si="690"/>
        <v>2.6755390653717931E-2</v>
      </c>
      <c r="DY222" s="19">
        <f t="shared" si="691"/>
        <v>4.7443646160392544E-3</v>
      </c>
      <c r="DZ222" s="19">
        <f t="shared" si="692"/>
        <v>4.4305425124073951E-3</v>
      </c>
      <c r="EA222" s="19">
        <f t="shared" si="579"/>
        <v>0.99994507478579098</v>
      </c>
      <c r="EB222" s="19"/>
      <c r="EC222" s="19">
        <f t="shared" si="608"/>
        <v>6.9315613824229599E-2</v>
      </c>
      <c r="ED222" s="19">
        <f t="shared" si="693"/>
        <v>1.8050938081858463E-2</v>
      </c>
      <c r="EE222" s="19">
        <f t="shared" si="694"/>
        <v>4.553932967789596E-3</v>
      </c>
      <c r="EF222" s="19">
        <f t="shared" si="695"/>
        <v>1.2675967198762789E-6</v>
      </c>
      <c r="EG222" s="19">
        <f t="shared" si="696"/>
        <v>1.2675967198762789E-6</v>
      </c>
      <c r="EH222" s="19">
        <f t="shared" si="697"/>
        <v>1.2675967198762789E-6</v>
      </c>
      <c r="EI222" s="19">
        <f t="shared" si="698"/>
        <v>2.2848449570089413E-2</v>
      </c>
      <c r="EJ222" s="19">
        <f t="shared" si="699"/>
        <v>0.16618682841195634</v>
      </c>
      <c r="EK222" s="19">
        <f t="shared" si="700"/>
        <v>5.0922523422906596E-3</v>
      </c>
      <c r="EL222" s="19">
        <f t="shared" si="701"/>
        <v>0.19603975531513851</v>
      </c>
      <c r="EM222" s="19">
        <f t="shared" si="702"/>
        <v>0.19943251169281889</v>
      </c>
      <c r="EN222" s="19">
        <f t="shared" si="703"/>
        <v>1.693745814731815E-2</v>
      </c>
      <c r="EO222" s="19">
        <f t="shared" si="704"/>
        <v>6.1268262070465693E-2</v>
      </c>
      <c r="EP222" s="19">
        <f t="shared" si="705"/>
        <v>0.15175596894528859</v>
      </c>
      <c r="EQ222" s="19">
        <f t="shared" si="706"/>
        <v>2.2065388660858186E-2</v>
      </c>
      <c r="ER222" s="19">
        <f t="shared" si="707"/>
        <v>1.1808519122007966E-2</v>
      </c>
      <c r="ES222" s="19">
        <f t="shared" si="672"/>
        <v>1.1717919221772904E-2</v>
      </c>
      <c r="ET222" s="19">
        <f t="shared" si="708"/>
        <v>6.9901274660908305E-3</v>
      </c>
      <c r="EU222" s="19">
        <f t="shared" si="709"/>
        <v>2.675686028000037E-2</v>
      </c>
      <c r="EV222" s="19">
        <f t="shared" si="710"/>
        <v>4.7446252155955628E-3</v>
      </c>
      <c r="EW222" s="19">
        <f t="shared" si="711"/>
        <v>4.4307858742706537E-3</v>
      </c>
      <c r="EX222" s="19"/>
      <c r="EY222" s="19"/>
      <c r="EZ222" s="19">
        <f t="shared" si="609"/>
        <v>5.1487946252182532E-2</v>
      </c>
      <c r="FA222" s="19">
        <f t="shared" si="633"/>
        <v>5.0560542958433263E-4</v>
      </c>
      <c r="FB222" s="19">
        <f t="shared" si="634"/>
        <v>3.3172957462099348E-2</v>
      </c>
      <c r="FC222" s="19">
        <f t="shared" si="635"/>
        <v>-1.1909375540529956E-2</v>
      </c>
      <c r="FD222" s="19">
        <f t="shared" si="636"/>
        <v>-4.5062950617681369E-2</v>
      </c>
      <c r="FE222" s="19">
        <f t="shared" si="637"/>
        <v>-3.3334487292246646E-2</v>
      </c>
      <c r="FF222" s="19">
        <f t="shared" si="638"/>
        <v>6.5906736781720335E-2</v>
      </c>
      <c r="FG222" s="19">
        <f t="shared" si="639"/>
        <v>1.0646074777811824E-2</v>
      </c>
      <c r="FH222" s="19">
        <f t="shared" si="640"/>
        <v>5.8057986500287704E-3</v>
      </c>
      <c r="FI222" s="19">
        <f t="shared" si="641"/>
        <v>1.6704100177853767E-3</v>
      </c>
      <c r="FJ222" s="19">
        <f t="shared" si="642"/>
        <v>-3.2955324319042878E-3</v>
      </c>
      <c r="FK222" s="19">
        <f t="shared" si="643"/>
        <v>-5.690316228049232E-4</v>
      </c>
      <c r="FL222" s="19">
        <f t="shared" si="644"/>
        <v>1.3074069845154437E-2</v>
      </c>
      <c r="FM222" s="19">
        <f t="shared" si="645"/>
        <v>5.3239306249359382E-3</v>
      </c>
      <c r="FN222" s="19">
        <f t="shared" si="646"/>
        <v>3.7152660393103075E-2</v>
      </c>
      <c r="FO222" s="19">
        <f t="shared" si="647"/>
        <v>-4.0353631947207168E-2</v>
      </c>
      <c r="FP222" s="19">
        <f t="shared" si="627"/>
        <v>-5.1160583466280871E-2</v>
      </c>
      <c r="FQ222" s="19">
        <f t="shared" si="628"/>
        <v>6.9345321641424099E-3</v>
      </c>
      <c r="FR222" s="19">
        <f t="shared" si="629"/>
        <v>4.4597762946954236E-2</v>
      </c>
      <c r="FS222" s="19">
        <f t="shared" si="630"/>
        <v>-3.1501278460930794E-2</v>
      </c>
      <c r="FT222" s="19">
        <f t="shared" si="631"/>
        <v>4.571751030075076E-2</v>
      </c>
      <c r="FU222" s="19"/>
      <c r="FV222" s="16"/>
      <c r="FW222" s="19">
        <f t="shared" si="806"/>
        <v>1.0093856425094041</v>
      </c>
      <c r="FX222" s="19">
        <f t="shared" si="610"/>
        <v>0.6931640960830876</v>
      </c>
      <c r="FY222" s="19">
        <f t="shared" si="781"/>
        <v>1.0181568244633012</v>
      </c>
      <c r="FZ222" s="19"/>
      <c r="GA222" s="19">
        <f t="shared" si="807"/>
        <v>0.95444990498019833</v>
      </c>
      <c r="GB222" s="19">
        <f t="shared" si="611"/>
        <v>0.80961412463744475</v>
      </c>
      <c r="GC222" s="19">
        <f t="shared" si="782"/>
        <v>0.91080820163996612</v>
      </c>
      <c r="GD222" s="19"/>
      <c r="GE222" s="19">
        <f t="shared" si="808"/>
        <v>1.0329859802727015</v>
      </c>
      <c r="GF222" s="19">
        <f t="shared" si="612"/>
        <v>0.93267301688369475</v>
      </c>
      <c r="GG222" s="19">
        <f t="shared" si="783"/>
        <v>1.029857762033985</v>
      </c>
      <c r="GI222" s="132">
        <f t="shared" si="719"/>
        <v>1.2298907137438231</v>
      </c>
      <c r="GJ222" s="19">
        <f t="shared" si="586"/>
        <v>1.1745875095458367</v>
      </c>
      <c r="GK222" s="19">
        <f t="shared" si="809"/>
        <v>1.1745872551293026</v>
      </c>
      <c r="GL222" s="3"/>
      <c r="GM222" s="3"/>
      <c r="GN222" s="8"/>
      <c r="GO222" s="3"/>
      <c r="GP222" s="19">
        <f t="array" ref="GP222:GP236">TRANSPOSE(CO219:DC219)</f>
        <v>2.4427337077581542E-2</v>
      </c>
      <c r="GQ222" s="19">
        <f t="array" ref="GQ222:GQ236">TRANSPOSE(CO239:DC239)</f>
        <v>3.3563150693247848E-2</v>
      </c>
      <c r="GV222" s="30"/>
      <c r="GW222" s="12">
        <f t="shared" ca="1" si="590"/>
        <v>1</v>
      </c>
      <c r="GX222" s="19">
        <f t="shared" ca="1" si="591"/>
        <v>1</v>
      </c>
      <c r="GY222" s="19">
        <f t="shared" ca="1" si="592"/>
        <v>1</v>
      </c>
      <c r="GZ222" s="11" t="e">
        <f ca="1">IF(GP222,OFFSET(#REF!,$GP$253+$GO222,0),"")</f>
        <v>#REF!</v>
      </c>
      <c r="HA222" s="12">
        <f t="shared" ca="1" si="784"/>
        <v>1</v>
      </c>
      <c r="HB222" s="12">
        <f t="shared" ca="1" si="785"/>
        <v>1</v>
      </c>
      <c r="HC222" s="12">
        <f t="shared" ca="1" si="786"/>
        <v>1</v>
      </c>
      <c r="HD222" s="12">
        <f t="shared" ca="1" si="787"/>
        <v>1</v>
      </c>
      <c r="HE222" t="e">
        <f t="shared" ca="1" si="593"/>
        <v>#REF!</v>
      </c>
      <c r="HF222" s="12">
        <f t="shared" ca="1" si="788"/>
        <v>1</v>
      </c>
      <c r="HG222" s="12">
        <f t="shared" ca="1" si="789"/>
        <v>1</v>
      </c>
      <c r="HH222" s="12">
        <f t="shared" ca="1" si="790"/>
        <v>1</v>
      </c>
      <c r="HJ222" s="17"/>
      <c r="HL222" s="18">
        <f t="shared" si="594"/>
        <v>1993</v>
      </c>
      <c r="HM222" s="9">
        <f t="shared" si="791"/>
        <v>0.87049211255750514</v>
      </c>
      <c r="HN222" s="9">
        <f t="shared" si="792"/>
        <v>1.0777678582541772</v>
      </c>
      <c r="HO222" s="9">
        <f t="shared" si="793"/>
        <v>0.93976845059761727</v>
      </c>
      <c r="HP222" s="9">
        <f t="shared" si="794"/>
        <v>1.1336872056571623</v>
      </c>
      <c r="HQ222" s="9">
        <f t="shared" si="795"/>
        <v>1.0116048033289666</v>
      </c>
      <c r="HR222" s="9">
        <f t="shared" si="595"/>
        <v>0.93818790461155599</v>
      </c>
      <c r="HS222" s="9">
        <f t="shared" si="796"/>
        <v>0.9381884197782564</v>
      </c>
      <c r="HT222" s="9"/>
      <c r="HU222" s="9">
        <f t="shared" si="797"/>
        <v>1.0654034687227736</v>
      </c>
      <c r="HV222" s="23">
        <f t="shared" si="596"/>
        <v>1.0777672664433002</v>
      </c>
      <c r="HX222" s="8"/>
      <c r="HY222" s="5">
        <f t="shared" si="614"/>
        <v>44</v>
      </c>
      <c r="HZ222" t="b">
        <f t="shared" si="597"/>
        <v>0</v>
      </c>
      <c r="IC222" s="11"/>
      <c r="ID222" s="11"/>
      <c r="IE222" s="11"/>
      <c r="IF222">
        <f t="shared" si="599"/>
        <v>0</v>
      </c>
      <c r="IG222" s="12">
        <f t="shared" ca="1" si="600"/>
        <v>0.80391150698428404</v>
      </c>
      <c r="IH222" s="19">
        <f t="shared" ca="1" si="601"/>
        <v>0.99356482127614443</v>
      </c>
      <c r="II222" s="19">
        <f t="shared" ca="1" si="602"/>
        <v>0.79873880435981526</v>
      </c>
      <c r="IJ222" s="11"/>
      <c r="IK222" s="12">
        <f t="shared" ca="1" si="798"/>
        <v>0.70778005137359057</v>
      </c>
      <c r="IL222" s="12">
        <f t="shared" ca="1" si="799"/>
        <v>1.1358210865425367</v>
      </c>
      <c r="IM222" s="12">
        <f t="shared" ca="1" si="800"/>
        <v>0.99356482127614443</v>
      </c>
      <c r="IN222" s="12">
        <f t="shared" ca="1" si="801"/>
        <v>0.79873880435981526</v>
      </c>
      <c r="IO222">
        <f t="shared" si="603"/>
        <v>0</v>
      </c>
      <c r="IP222" s="12">
        <f t="shared" ca="1" si="604"/>
        <v>0.99356482127614443</v>
      </c>
      <c r="IQ222" s="12">
        <f t="shared" ca="1" si="802"/>
        <v>1.0317962101192177</v>
      </c>
      <c r="IR222" s="12">
        <f t="shared" ca="1" si="803"/>
        <v>1.1008192077108905</v>
      </c>
    </row>
    <row r="223" spans="1:252" x14ac:dyDescent="0.2">
      <c r="A223" t="s">
        <v>63</v>
      </c>
      <c r="B223" s="1">
        <f t="shared" si="605"/>
        <v>1994</v>
      </c>
      <c r="C223" s="60">
        <f t="shared" si="804"/>
        <v>1214.9635143109854</v>
      </c>
      <c r="D223" s="60">
        <f t="shared" ref="D223:W223" si="822">D303+D384</f>
        <v>309.98132308146364</v>
      </c>
      <c r="E223" s="60">
        <f t="shared" si="822"/>
        <v>72.968094959874165</v>
      </c>
      <c r="F223" s="60">
        <f t="shared" si="822"/>
        <v>0.02</v>
      </c>
      <c r="G223" s="60">
        <f t="shared" si="822"/>
        <v>0.02</v>
      </c>
      <c r="H223" s="60">
        <f t="shared" si="822"/>
        <v>0.02</v>
      </c>
      <c r="I223" s="60">
        <f t="shared" si="822"/>
        <v>388.34010405120068</v>
      </c>
      <c r="J223" s="60">
        <f t="shared" si="822"/>
        <v>2643.0392297833732</v>
      </c>
      <c r="K223" s="60">
        <f t="shared" si="822"/>
        <v>82.469446034692282</v>
      </c>
      <c r="L223" s="60">
        <f t="shared" si="822"/>
        <v>3263.8294800151384</v>
      </c>
      <c r="M223" s="60">
        <f t="shared" si="822"/>
        <v>3258.6455007552313</v>
      </c>
      <c r="N223" s="60">
        <f t="shared" si="822"/>
        <v>289.13793650077378</v>
      </c>
      <c r="O223" s="60">
        <f t="shared" si="822"/>
        <v>941.76041617793362</v>
      </c>
      <c r="P223" s="60">
        <f t="shared" si="822"/>
        <v>2572.3212691860645</v>
      </c>
      <c r="Q223" s="60">
        <f t="shared" si="822"/>
        <v>386.8233467197802</v>
      </c>
      <c r="R223" s="60">
        <f t="shared" si="822"/>
        <v>198.10756982224359</v>
      </c>
      <c r="S223" s="60">
        <f t="shared" si="822"/>
        <v>191.87783104471461</v>
      </c>
      <c r="T223" s="60">
        <f t="shared" si="822"/>
        <v>120.4349665875958</v>
      </c>
      <c r="U223" s="60">
        <f t="shared" si="822"/>
        <v>422.77570114221169</v>
      </c>
      <c r="V223" s="60">
        <f t="shared" si="822"/>
        <v>72.061632139073112</v>
      </c>
      <c r="W223" s="60">
        <f t="shared" si="822"/>
        <v>79.094813565754023</v>
      </c>
      <c r="X223" s="60">
        <f t="shared" si="813"/>
        <v>16508.692175878103</v>
      </c>
      <c r="Z223" s="19">
        <f t="shared" si="722"/>
        <v>1.4985204777129313</v>
      </c>
      <c r="AA223" s="19">
        <f t="shared" si="723"/>
        <v>2.7783294714688371</v>
      </c>
      <c r="AB223" s="19">
        <f t="shared" si="724"/>
        <v>0.75809530374390688</v>
      </c>
      <c r="AC223" s="19">
        <f t="shared" si="725"/>
        <v>2.4667744505278468E-5</v>
      </c>
      <c r="AD223" s="19">
        <f t="shared" si="726"/>
        <v>1.7925786262539998E-4</v>
      </c>
      <c r="AE223" s="19">
        <f t="shared" si="727"/>
        <v>2.0778815841657658E-4</v>
      </c>
      <c r="AF223" s="19">
        <f t="shared" si="728"/>
        <v>4.2312173136188544</v>
      </c>
      <c r="AG223" s="19">
        <f t="shared" si="729"/>
        <v>12.203692090824498</v>
      </c>
      <c r="AH223" s="19">
        <f t="shared" si="730"/>
        <v>0.76122645064867689</v>
      </c>
      <c r="AI223" s="19">
        <f t="shared" si="731"/>
        <v>4.7665500865982011</v>
      </c>
      <c r="AJ223" s="19">
        <f t="shared" si="732"/>
        <v>4.6277601595913911</v>
      </c>
      <c r="AK223" s="19">
        <f t="shared" si="733"/>
        <v>1.3838867947177593</v>
      </c>
      <c r="AL223" s="19">
        <f t="shared" si="734"/>
        <v>8.8522504857334141</v>
      </c>
      <c r="AM223" s="19">
        <f t="shared" si="735"/>
        <v>10.042276925704769</v>
      </c>
      <c r="AN223" s="19">
        <f t="shared" si="736"/>
        <v>1.2621916408462828</v>
      </c>
      <c r="AO223" s="19">
        <f t="shared" si="737"/>
        <v>0.64070030875026307</v>
      </c>
      <c r="AP223" s="19">
        <f t="shared" si="738"/>
        <v>2.2233962490218317</v>
      </c>
      <c r="AQ223" s="19">
        <f t="shared" si="739"/>
        <v>0.8864289835088065</v>
      </c>
      <c r="AR223" s="19">
        <f t="shared" si="740"/>
        <v>0.70165192802148701</v>
      </c>
      <c r="AS223" s="19">
        <f t="shared" si="741"/>
        <v>0.97275346559173481</v>
      </c>
      <c r="AT223" s="19">
        <f t="shared" si="742"/>
        <v>0.68854153350222025</v>
      </c>
      <c r="AU223" s="19">
        <f t="shared" si="718"/>
        <v>13.483151172854063</v>
      </c>
      <c r="AV223" s="19"/>
      <c r="AX223" s="19">
        <f t="shared" si="758"/>
        <v>1.0411059452513067</v>
      </c>
      <c r="AY223" s="19">
        <f t="shared" si="759"/>
        <v>0.9700066128549768</v>
      </c>
      <c r="AZ223" s="19">
        <f t="shared" si="760"/>
        <v>1.1990175389218731</v>
      </c>
      <c r="BA223" s="19">
        <f t="shared" si="761"/>
        <v>0.8347440770862804</v>
      </c>
      <c r="BB223" s="19">
        <f t="shared" si="762"/>
        <v>0.7597504912319728</v>
      </c>
      <c r="BC223" s="19">
        <f t="shared" si="763"/>
        <v>0.87760249728253303</v>
      </c>
      <c r="BD223" s="19">
        <f t="shared" si="764"/>
        <v>1.0464282732230838</v>
      </c>
      <c r="BE223" s="19">
        <f t="shared" si="765"/>
        <v>1.0114498197470527</v>
      </c>
      <c r="BF223" s="19">
        <f t="shared" si="766"/>
        <v>1.1782248891190172</v>
      </c>
      <c r="BG223" s="19">
        <f t="shared" si="767"/>
        <v>1.1754053421479373</v>
      </c>
      <c r="BH223" s="19">
        <f t="shared" si="768"/>
        <v>0.98436855160876657</v>
      </c>
      <c r="BI223" s="19">
        <f t="shared" si="769"/>
        <v>0.82245768670026542</v>
      </c>
      <c r="BJ223" s="19">
        <f t="shared" si="770"/>
        <v>0.90863774709882961</v>
      </c>
      <c r="BK223" s="19">
        <f t="shared" si="771"/>
        <v>0.92854626823526587</v>
      </c>
      <c r="BL223" s="19">
        <f t="shared" si="772"/>
        <v>1.0326261179440617</v>
      </c>
      <c r="BM223" s="19">
        <f t="shared" si="773"/>
        <v>0.87442258999984745</v>
      </c>
      <c r="BN223" s="19">
        <f t="shared" si="774"/>
        <v>0.62107502271269521</v>
      </c>
      <c r="BO223" s="19">
        <f t="shared" si="775"/>
        <v>0.87509584453491518</v>
      </c>
      <c r="BP223" s="19">
        <f t="shared" si="776"/>
        <v>0.94992313222054015</v>
      </c>
      <c r="BQ223" s="19">
        <f t="shared" si="777"/>
        <v>1.1151673904026351</v>
      </c>
      <c r="BR223" s="19">
        <f t="shared" si="778"/>
        <v>0.98291865131518197</v>
      </c>
      <c r="BS223" s="19">
        <f t="shared" si="779"/>
        <v>0.92991154592998593</v>
      </c>
      <c r="BU223" s="16"/>
      <c r="BV223" s="9">
        <f t="shared" si="780"/>
        <v>1.3027618871870579</v>
      </c>
      <c r="BW223" s="9">
        <f t="shared" si="548"/>
        <v>0.92991154592998593</v>
      </c>
      <c r="BX223" s="9">
        <f t="shared" si="549"/>
        <v>0.92935105377050808</v>
      </c>
      <c r="BY223" s="9">
        <f t="shared" si="550"/>
        <v>0.99386867432135084</v>
      </c>
      <c r="BZ223" s="9">
        <f t="shared" si="551"/>
        <v>1.0067762632131587</v>
      </c>
      <c r="CA223" s="9">
        <f t="shared" si="517"/>
        <v>1.2114536709704282</v>
      </c>
      <c r="CB223" s="9">
        <f t="shared" si="552"/>
        <v>1.2114533204927831</v>
      </c>
      <c r="CC223" s="9"/>
      <c r="CD223" s="9">
        <f t="shared" si="553"/>
        <v>0.92365289979004528</v>
      </c>
      <c r="CE223" s="9">
        <f t="shared" si="554"/>
        <v>0.9299118149566199</v>
      </c>
      <c r="CG223" s="35"/>
      <c r="CH223">
        <f t="shared" si="555"/>
        <v>1994</v>
      </c>
      <c r="CI223" s="19">
        <f t="shared" si="556"/>
        <v>7.3595382442604731E-2</v>
      </c>
      <c r="CJ223" s="19">
        <f t="shared" si="652"/>
        <v>1.8776855233535519E-2</v>
      </c>
      <c r="CK223" s="19">
        <f t="shared" si="653"/>
        <v>4.4199803462622242E-3</v>
      </c>
      <c r="CL223" s="19">
        <f t="shared" si="654"/>
        <v>1.2114830046454721E-6</v>
      </c>
      <c r="CM223" s="19">
        <f t="shared" si="655"/>
        <v>1.2114830046454721E-6</v>
      </c>
      <c r="CN223" s="19">
        <f t="shared" si="656"/>
        <v>1.2114830046454721E-6</v>
      </c>
      <c r="CO223" s="19">
        <f t="shared" si="657"/>
        <v>2.3523371804014193E-2</v>
      </c>
      <c r="CP223" s="19">
        <f t="shared" si="658"/>
        <v>0.16009985537469076</v>
      </c>
      <c r="CQ223" s="19">
        <f t="shared" si="659"/>
        <v>4.995516613677831E-3</v>
      </c>
      <c r="CR223" s="19">
        <f t="shared" si="660"/>
        <v>0.19770369725496043</v>
      </c>
      <c r="CS223" s="19">
        <f t="shared" si="661"/>
        <v>0.19738968211646982</v>
      </c>
      <c r="CT223" s="19">
        <f t="shared" si="662"/>
        <v>1.7514284803447456E-2</v>
      </c>
      <c r="CU223" s="19">
        <f t="shared" si="663"/>
        <v>5.7046336932370663E-2</v>
      </c>
      <c r="CV223" s="19">
        <f t="shared" si="664"/>
        <v>0.15581617500534939</v>
      </c>
      <c r="CW223" s="19">
        <f t="shared" si="665"/>
        <v>2.3431495517554825E-2</v>
      </c>
      <c r="CX223" s="19">
        <f t="shared" si="666"/>
        <v>1.2000197696563216E-2</v>
      </c>
      <c r="CY223" s="19">
        <f t="shared" si="650"/>
        <v>1.1622836563945355E-2</v>
      </c>
      <c r="CZ223" s="19">
        <f t="shared" si="667"/>
        <v>7.2952457592958793E-3</v>
      </c>
      <c r="DA223" s="19">
        <f t="shared" si="668"/>
        <v>2.5609278835543137E-2</v>
      </c>
      <c r="DB223" s="19">
        <f t="shared" si="669"/>
        <v>4.3650721311750502E-3</v>
      </c>
      <c r="DC223" s="19">
        <f t="shared" si="670"/>
        <v>4.7911011195256566E-3</v>
      </c>
      <c r="DD223" s="19"/>
      <c r="DE223" s="19"/>
      <c r="DF223" s="19">
        <f t="shared" si="607"/>
        <v>7.2049697349895081E-2</v>
      </c>
      <c r="DG223" s="19">
        <f t="shared" si="674"/>
        <v>1.8488846817169696E-2</v>
      </c>
      <c r="DH223" s="19">
        <f t="shared" si="675"/>
        <v>4.5293986527346168E-3</v>
      </c>
      <c r="DI223" s="19">
        <f t="shared" si="676"/>
        <v>1.2303971268189712E-6</v>
      </c>
      <c r="DJ223" s="19">
        <f t="shared" si="677"/>
        <v>1.2303971268189712E-6</v>
      </c>
      <c r="DK223" s="19">
        <f t="shared" si="678"/>
        <v>1.2303971268189712E-6</v>
      </c>
      <c r="DL223" s="19">
        <f t="shared" si="679"/>
        <v>2.3484312471519591E-2</v>
      </c>
      <c r="DM223" s="19">
        <f t="shared" si="680"/>
        <v>0.16265731734103314</v>
      </c>
      <c r="DN223" s="19">
        <f t="shared" si="681"/>
        <v>4.9988728459749053E-3</v>
      </c>
      <c r="DO223" s="19">
        <f t="shared" si="682"/>
        <v>0.19526814934299083</v>
      </c>
      <c r="DP223" s="19">
        <f t="shared" si="683"/>
        <v>0.19782195264580274</v>
      </c>
      <c r="DQ223" s="19">
        <f t="shared" si="684"/>
        <v>1.7355860580424251E-2</v>
      </c>
      <c r="DR223" s="19">
        <f t="shared" si="685"/>
        <v>5.9240565325269758E-2</v>
      </c>
      <c r="DS223" s="19">
        <f t="shared" si="686"/>
        <v>0.15447469728921318</v>
      </c>
      <c r="DT223" s="19">
        <f t="shared" si="687"/>
        <v>2.297954115387724E-2</v>
      </c>
      <c r="DU223" s="19">
        <f t="shared" si="688"/>
        <v>1.1893674154311406E-2</v>
      </c>
      <c r="DV223" s="19">
        <f t="shared" si="671"/>
        <v>1.1682937737540719E-2</v>
      </c>
      <c r="DW223" s="19">
        <f t="shared" si="689"/>
        <v>7.2195971270536544E-3</v>
      </c>
      <c r="DX223" s="19">
        <f t="shared" si="690"/>
        <v>2.6545089556303022E-2</v>
      </c>
      <c r="DY223" s="19">
        <f t="shared" si="691"/>
        <v>4.5182638590565696E-3</v>
      </c>
      <c r="DZ223" s="19">
        <f t="shared" si="692"/>
        <v>4.7010078067234069E-3</v>
      </c>
      <c r="EA223" s="19">
        <f t="shared" si="579"/>
        <v>0.99991347324827418</v>
      </c>
      <c r="EB223" s="19"/>
      <c r="EC223" s="19">
        <f t="shared" si="608"/>
        <v>7.2055932115643623E-2</v>
      </c>
      <c r="ED223" s="19">
        <f t="shared" si="693"/>
        <v>1.8490446735463677E-2</v>
      </c>
      <c r="EE223" s="19">
        <f t="shared" si="694"/>
        <v>4.5297906008013025E-3</v>
      </c>
      <c r="EF223" s="19">
        <f t="shared" si="695"/>
        <v>1.2305035982983189E-6</v>
      </c>
      <c r="EG223" s="19">
        <f t="shared" si="696"/>
        <v>1.2305035982983189E-6</v>
      </c>
      <c r="EH223" s="19">
        <f t="shared" si="697"/>
        <v>1.2305035982983189E-6</v>
      </c>
      <c r="EI223" s="19">
        <f t="shared" si="698"/>
        <v>2.3486344668633682E-2</v>
      </c>
      <c r="EJ223" s="19">
        <f t="shared" si="699"/>
        <v>0.1626713927682481</v>
      </c>
      <c r="EK223" s="19">
        <f t="shared" si="700"/>
        <v>4.9993054196337513E-3</v>
      </c>
      <c r="EL223" s="19">
        <f t="shared" si="701"/>
        <v>0.19528504672374447</v>
      </c>
      <c r="EM223" s="19">
        <f t="shared" si="702"/>
        <v>0.19783907101798237</v>
      </c>
      <c r="EN223" s="19">
        <f t="shared" si="703"/>
        <v>1.7357362456616149E-2</v>
      </c>
      <c r="EO223" s="19">
        <f t="shared" si="704"/>
        <v>5.9245691662523067E-2</v>
      </c>
      <c r="EP223" s="19">
        <f t="shared" si="705"/>
        <v>0.15448806463962686</v>
      </c>
      <c r="EQ223" s="19">
        <f t="shared" si="706"/>
        <v>2.2981529670989362E-2</v>
      </c>
      <c r="ER223" s="19">
        <f t="shared" si="707"/>
        <v>1.1894703364356265E-2</v>
      </c>
      <c r="ES223" s="19">
        <f t="shared" si="672"/>
        <v>1.1683948711670071E-2</v>
      </c>
      <c r="ET223" s="19">
        <f t="shared" si="708"/>
        <v>7.2202218693987533E-3</v>
      </c>
      <c r="EU223" s="19">
        <f t="shared" si="709"/>
        <v>2.6547386615433665E-2</v>
      </c>
      <c r="EV223" s="19">
        <f t="shared" si="710"/>
        <v>4.5186548435823546E-3</v>
      </c>
      <c r="EW223" s="19">
        <f t="shared" si="711"/>
        <v>4.7014146048576814E-3</v>
      </c>
      <c r="EX223" s="19"/>
      <c r="EY223" s="19"/>
      <c r="EZ223" s="19">
        <f t="shared" si="609"/>
        <v>4.9553317719951959E-2</v>
      </c>
      <c r="FA223" s="19">
        <f t="shared" si="633"/>
        <v>9.3176494653723612E-3</v>
      </c>
      <c r="FB223" s="19">
        <f t="shared" si="634"/>
        <v>-5.8526118328561721E-2</v>
      </c>
      <c r="FC223" s="19">
        <f t="shared" si="635"/>
        <v>-2.3954178616691389E-2</v>
      </c>
      <c r="FD223" s="19">
        <f t="shared" si="636"/>
        <v>-5.2580985016022333E-2</v>
      </c>
      <c r="FE223" s="19">
        <f t="shared" si="637"/>
        <v>-4.0719887342384409E-2</v>
      </c>
      <c r="FF223" s="19">
        <f t="shared" si="638"/>
        <v>-2.8950408143977105E-2</v>
      </c>
      <c r="FG223" s="19">
        <f t="shared" si="639"/>
        <v>-3.7257807876342294E-2</v>
      </c>
      <c r="FH223" s="19">
        <f t="shared" si="640"/>
        <v>2.6780416461770595E-2</v>
      </c>
      <c r="FI223" s="19">
        <f t="shared" si="641"/>
        <v>3.3455892290266964E-2</v>
      </c>
      <c r="FJ223" s="19">
        <f t="shared" si="642"/>
        <v>-1.2033875221918436E-2</v>
      </c>
      <c r="FK223" s="19">
        <f t="shared" si="643"/>
        <v>-2.7738239549325468E-2</v>
      </c>
      <c r="FL223" s="19">
        <f t="shared" si="644"/>
        <v>-8.8924039913022196E-2</v>
      </c>
      <c r="FM223" s="19">
        <f t="shared" si="645"/>
        <v>-7.6918616672602353E-3</v>
      </c>
      <c r="FN223" s="19">
        <f t="shared" si="646"/>
        <v>-7.2969263512979695E-3</v>
      </c>
      <c r="FO223" s="19">
        <f t="shared" si="647"/>
        <v>-4.1858986590604018E-2</v>
      </c>
      <c r="FP223" s="19">
        <f t="shared" si="627"/>
        <v>-0.13250748323211628</v>
      </c>
      <c r="FQ223" s="19">
        <f t="shared" si="628"/>
        <v>-2.0722826340279409E-2</v>
      </c>
      <c r="FR223" s="19">
        <f t="shared" si="629"/>
        <v>-0.10737579215422408</v>
      </c>
      <c r="FS223" s="19">
        <f t="shared" si="630"/>
        <v>-7.2621203469270035E-2</v>
      </c>
      <c r="FT223" s="19">
        <f t="shared" si="631"/>
        <v>4.599316490770123E-2</v>
      </c>
      <c r="FU223" s="19"/>
      <c r="FV223" s="16"/>
      <c r="FW223" s="19">
        <f t="shared" si="806"/>
        <v>0.98882238867657601</v>
      </c>
      <c r="FX223" s="19">
        <f t="shared" si="610"/>
        <v>0.68541617723371828</v>
      </c>
      <c r="FY223" s="19">
        <f t="shared" si="781"/>
        <v>1.0067762632131587</v>
      </c>
      <c r="FZ223" s="19"/>
      <c r="GA223" s="19">
        <f t="shared" si="807"/>
        <v>1.0203586793543957</v>
      </c>
      <c r="GB223" s="19">
        <f t="shared" si="611"/>
        <v>0.82609679900172828</v>
      </c>
      <c r="GC223" s="19">
        <f t="shared" si="782"/>
        <v>0.92935105377050808</v>
      </c>
      <c r="GD223" s="19"/>
      <c r="GE223" s="19">
        <f t="shared" si="808"/>
        <v>0.96505431231439653</v>
      </c>
      <c r="GF223" s="19">
        <f t="shared" si="612"/>
        <v>0.90008011692288759</v>
      </c>
      <c r="GG223" s="19">
        <f t="shared" si="783"/>
        <v>0.99386867432135084</v>
      </c>
      <c r="GI223" s="132">
        <f t="shared" si="719"/>
        <v>1.3027618871870579</v>
      </c>
      <c r="GJ223" s="19">
        <f t="shared" si="586"/>
        <v>1.2114536709704282</v>
      </c>
      <c r="GK223" s="19">
        <f t="shared" si="809"/>
        <v>1.2114533204927831</v>
      </c>
      <c r="GL223" s="3"/>
      <c r="GM223" s="3"/>
      <c r="GN223" s="8"/>
      <c r="GO223" s="3"/>
      <c r="GP223" s="19">
        <v>0.15627201423720208</v>
      </c>
      <c r="GQ223" s="19">
        <v>0.14745385851827389</v>
      </c>
      <c r="GV223" s="30"/>
      <c r="GW223" s="12">
        <f t="shared" ca="1" si="590"/>
        <v>1</v>
      </c>
      <c r="GX223" s="19">
        <f t="shared" ca="1" si="591"/>
        <v>1</v>
      </c>
      <c r="GY223" s="19">
        <f t="shared" ca="1" si="592"/>
        <v>1</v>
      </c>
      <c r="GZ223" s="11" t="e">
        <f ca="1">IF(GP223,OFFSET(#REF!,$GP$253+$GO223,0),"")</f>
        <v>#REF!</v>
      </c>
      <c r="HA223" s="12">
        <f t="shared" ca="1" si="784"/>
        <v>1</v>
      </c>
      <c r="HB223" s="12">
        <f t="shared" ca="1" si="785"/>
        <v>1</v>
      </c>
      <c r="HC223" s="12">
        <f t="shared" ca="1" si="786"/>
        <v>1</v>
      </c>
      <c r="HD223" s="12">
        <f t="shared" ca="1" si="787"/>
        <v>1</v>
      </c>
      <c r="HE223" t="e">
        <f t="shared" ca="1" si="593"/>
        <v>#REF!</v>
      </c>
      <c r="HF223" s="12">
        <f t="shared" ca="1" si="788"/>
        <v>1</v>
      </c>
      <c r="HG223" s="12">
        <f t="shared" ca="1" si="789"/>
        <v>1</v>
      </c>
      <c r="HH223" s="12">
        <f t="shared" ca="1" si="790"/>
        <v>1</v>
      </c>
      <c r="HJ223" s="17"/>
      <c r="HL223" s="18">
        <f t="shared" si="594"/>
        <v>1994</v>
      </c>
      <c r="HM223" s="9">
        <f t="shared" si="791"/>
        <v>0.92206887544081162</v>
      </c>
      <c r="HN223" s="9">
        <f t="shared" si="792"/>
        <v>1.0494170256918587</v>
      </c>
      <c r="HO223" s="9">
        <f t="shared" si="793"/>
        <v>0.95890089515071153</v>
      </c>
      <c r="HP223" s="9">
        <f t="shared" si="794"/>
        <v>1.0940697266351025</v>
      </c>
      <c r="HQ223" s="9">
        <f t="shared" si="795"/>
        <v>1.0002974780244467</v>
      </c>
      <c r="HR223" s="9">
        <f t="shared" si="595"/>
        <v>0.96763431576178394</v>
      </c>
      <c r="HS223" s="9">
        <f t="shared" si="796"/>
        <v>0.96763477674813358</v>
      </c>
      <c r="HT223" s="9"/>
      <c r="HU223" s="9">
        <f t="shared" si="797"/>
        <v>1.0491044402276939</v>
      </c>
      <c r="HV223" s="23">
        <f t="shared" si="596"/>
        <v>1.0494165257440111</v>
      </c>
      <c r="HX223" s="8"/>
      <c r="HY223" s="5">
        <f t="shared" si="614"/>
        <v>45</v>
      </c>
      <c r="HZ223" t="b">
        <f t="shared" si="597"/>
        <v>0</v>
      </c>
      <c r="IC223" s="11"/>
      <c r="ID223" s="11"/>
      <c r="IE223" s="11"/>
      <c r="IF223">
        <f t="shared" si="599"/>
        <v>0</v>
      </c>
      <c r="IG223" s="12">
        <f t="shared" ca="1" si="600"/>
        <v>0.80391150698428404</v>
      </c>
      <c r="IH223" s="19">
        <f t="shared" ca="1" si="601"/>
        <v>0.99356482127614443</v>
      </c>
      <c r="II223" s="19">
        <f t="shared" ca="1" si="602"/>
        <v>0.79873880435981526</v>
      </c>
      <c r="IJ223" s="11"/>
      <c r="IK223" s="12">
        <f t="shared" ca="1" si="798"/>
        <v>0.70778005137359057</v>
      </c>
      <c r="IL223" s="12">
        <f t="shared" ca="1" si="799"/>
        <v>1.1358210865425367</v>
      </c>
      <c r="IM223" s="12">
        <f t="shared" ca="1" si="800"/>
        <v>0.99356482127614443</v>
      </c>
      <c r="IN223" s="12">
        <f t="shared" ca="1" si="801"/>
        <v>0.79873880435981526</v>
      </c>
      <c r="IO223">
        <f t="shared" si="603"/>
        <v>0</v>
      </c>
      <c r="IP223" s="12">
        <f t="shared" ca="1" si="604"/>
        <v>0.99356482127614443</v>
      </c>
      <c r="IQ223" s="12">
        <f t="shared" ca="1" si="802"/>
        <v>1.0317962101192177</v>
      </c>
      <c r="IR223" s="12">
        <f t="shared" ca="1" si="803"/>
        <v>1.1008192077108905</v>
      </c>
    </row>
    <row r="224" spans="1:252" x14ac:dyDescent="0.2">
      <c r="A224" t="s">
        <v>63</v>
      </c>
      <c r="B224" s="1">
        <f t="shared" si="605"/>
        <v>1995</v>
      </c>
      <c r="C224" s="60">
        <f t="shared" si="804"/>
        <v>1212.2151634820352</v>
      </c>
      <c r="D224" s="60">
        <f t="shared" ref="D224:W224" si="823">D304+D385</f>
        <v>309.11356500765544</v>
      </c>
      <c r="E224" s="60">
        <f t="shared" si="823"/>
        <v>78.917538188125661</v>
      </c>
      <c r="F224" s="60">
        <f t="shared" si="823"/>
        <v>0.02</v>
      </c>
      <c r="G224" s="60">
        <f t="shared" si="823"/>
        <v>0.02</v>
      </c>
      <c r="H224" s="60">
        <f t="shared" si="823"/>
        <v>0.02</v>
      </c>
      <c r="I224" s="60">
        <f t="shared" si="823"/>
        <v>443.79391709532644</v>
      </c>
      <c r="J224" s="60">
        <f t="shared" si="823"/>
        <v>2718.2120265509016</v>
      </c>
      <c r="K224" s="60">
        <f t="shared" si="823"/>
        <v>90.222094765965352</v>
      </c>
      <c r="L224" s="60">
        <f t="shared" si="823"/>
        <v>3439.7312232069985</v>
      </c>
      <c r="M224" s="60">
        <f t="shared" si="823"/>
        <v>3331.8469110005535</v>
      </c>
      <c r="N224" s="60">
        <f t="shared" si="823"/>
        <v>306.26295679510292</v>
      </c>
      <c r="O224" s="60">
        <f t="shared" si="823"/>
        <v>959.96039933118698</v>
      </c>
      <c r="P224" s="60">
        <f t="shared" si="823"/>
        <v>2488.3540516497865</v>
      </c>
      <c r="Q224" s="60">
        <f t="shared" si="823"/>
        <v>419.71596673931367</v>
      </c>
      <c r="R224" s="60">
        <f t="shared" si="823"/>
        <v>213.44877685898632</v>
      </c>
      <c r="S224" s="60">
        <f t="shared" si="823"/>
        <v>198.63450723691338</v>
      </c>
      <c r="T224" s="60">
        <f t="shared" si="823"/>
        <v>131.540884204511</v>
      </c>
      <c r="U224" s="60">
        <f t="shared" si="823"/>
        <v>444.11193470475422</v>
      </c>
      <c r="V224" s="60">
        <f t="shared" si="823"/>
        <v>80.691454184285021</v>
      </c>
      <c r="W224" s="60">
        <f t="shared" si="823"/>
        <v>86.976619211430375</v>
      </c>
      <c r="X224" s="60">
        <f t="shared" si="813"/>
        <v>16953.809990213831</v>
      </c>
      <c r="Z224" s="19">
        <f t="shared" si="722"/>
        <v>1.446398498557526</v>
      </c>
      <c r="AA224" s="19">
        <f t="shared" si="723"/>
        <v>2.8175581575238287</v>
      </c>
      <c r="AB224" s="19">
        <f t="shared" si="724"/>
        <v>0.81559072043270697</v>
      </c>
      <c r="AC224" s="19">
        <f t="shared" si="725"/>
        <v>2.3863725551870007E-5</v>
      </c>
      <c r="AD224" s="19">
        <f t="shared" si="726"/>
        <v>1.8229922439373048E-4</v>
      </c>
      <c r="AE224" s="19">
        <f t="shared" si="727"/>
        <v>2.0669441524860565E-4</v>
      </c>
      <c r="AF224" s="19">
        <f t="shared" si="728"/>
        <v>4.7243719158487938</v>
      </c>
      <c r="AG224" s="19">
        <f t="shared" si="729"/>
        <v>12.446492890757803</v>
      </c>
      <c r="AH224" s="19">
        <f t="shared" si="730"/>
        <v>0.81649767305503007</v>
      </c>
      <c r="AI224" s="19">
        <f t="shared" si="731"/>
        <v>4.930298741655422</v>
      </c>
      <c r="AJ224" s="19">
        <f t="shared" si="732"/>
        <v>4.7551668101155382</v>
      </c>
      <c r="AK224" s="19">
        <f t="shared" si="733"/>
        <v>1.4338378446712086</v>
      </c>
      <c r="AL224" s="19">
        <f t="shared" si="734"/>
        <v>8.7784021284407583</v>
      </c>
      <c r="AM224" s="19">
        <f t="shared" si="735"/>
        <v>9.5291874056743104</v>
      </c>
      <c r="AN224" s="19">
        <f t="shared" si="736"/>
        <v>1.2976788222670042</v>
      </c>
      <c r="AO224" s="19">
        <f t="shared" si="737"/>
        <v>0.63892240663374222</v>
      </c>
      <c r="AP224" s="19">
        <f t="shared" si="738"/>
        <v>1.8188594464751904</v>
      </c>
      <c r="AQ224" s="19">
        <f t="shared" si="739"/>
        <v>0.93594271329477852</v>
      </c>
      <c r="AR224" s="19">
        <f t="shared" si="740"/>
        <v>0.73154658743073608</v>
      </c>
      <c r="AS224" s="19">
        <f t="shared" si="741"/>
        <v>1.071338260870039</v>
      </c>
      <c r="AT224" s="19">
        <f t="shared" si="742"/>
        <v>0.72127847799308697</v>
      </c>
      <c r="AU224" s="19">
        <f t="shared" si="718"/>
        <v>13.297923142818517</v>
      </c>
      <c r="AV224" s="19"/>
      <c r="AX224" s="19">
        <f t="shared" si="758"/>
        <v>1.0048938926407369</v>
      </c>
      <c r="AY224" s="19">
        <f t="shared" si="759"/>
        <v>0.98370264324939805</v>
      </c>
      <c r="AZ224" s="19">
        <f t="shared" si="760"/>
        <v>1.2899533522385331</v>
      </c>
      <c r="BA224" s="19">
        <f t="shared" si="761"/>
        <v>0.80753647976909526</v>
      </c>
      <c r="BB224" s="19">
        <f t="shared" si="762"/>
        <v>0.77264072691626151</v>
      </c>
      <c r="BC224" s="19">
        <f t="shared" si="763"/>
        <v>0.87298302453244192</v>
      </c>
      <c r="BD224" s="19">
        <f t="shared" si="764"/>
        <v>1.1683910278144161</v>
      </c>
      <c r="BE224" s="19">
        <f t="shared" si="765"/>
        <v>1.0315733056150405</v>
      </c>
      <c r="BF224" s="19">
        <f t="shared" si="766"/>
        <v>1.2637735846953526</v>
      </c>
      <c r="BG224" s="19">
        <f t="shared" si="767"/>
        <v>1.2157848704077903</v>
      </c>
      <c r="BH224" s="19">
        <f t="shared" si="768"/>
        <v>1.0114691565919023</v>
      </c>
      <c r="BI224" s="19">
        <f t="shared" si="769"/>
        <v>0.85214409251739875</v>
      </c>
      <c r="BJ224" s="19">
        <f t="shared" si="770"/>
        <v>0.90105759501146032</v>
      </c>
      <c r="BK224" s="19">
        <f t="shared" si="771"/>
        <v>0.8811041032143615</v>
      </c>
      <c r="BL224" s="19">
        <f t="shared" si="772"/>
        <v>1.0616589440232189</v>
      </c>
      <c r="BM224" s="19">
        <f t="shared" si="773"/>
        <v>0.87199612359697209</v>
      </c>
      <c r="BN224" s="19">
        <f t="shared" si="774"/>
        <v>0.50807325618533372</v>
      </c>
      <c r="BO224" s="19">
        <f t="shared" si="775"/>
        <v>0.9239765332186447</v>
      </c>
      <c r="BP224" s="19">
        <f t="shared" si="776"/>
        <v>0.99039566193021478</v>
      </c>
      <c r="BQ224" s="19">
        <f t="shared" si="777"/>
        <v>1.2281852852471506</v>
      </c>
      <c r="BR224" s="19">
        <f t="shared" si="778"/>
        <v>1.0296518573187077</v>
      </c>
      <c r="BS224" s="19">
        <f t="shared" si="779"/>
        <v>0.91713666255504422</v>
      </c>
      <c r="BU224" s="16"/>
      <c r="BV224" s="9">
        <f t="shared" si="780"/>
        <v>1.3565233437903672</v>
      </c>
      <c r="BW224" s="9">
        <f t="shared" si="548"/>
        <v>0.91713666255504422</v>
      </c>
      <c r="BX224" s="9">
        <f t="shared" si="549"/>
        <v>0.99979885655590151</v>
      </c>
      <c r="BY224" s="9">
        <f t="shared" si="550"/>
        <v>0.90292467302489487</v>
      </c>
      <c r="BZ224" s="9">
        <f t="shared" si="551"/>
        <v>1.0159446743341336</v>
      </c>
      <c r="CA224" s="9">
        <f t="shared" si="517"/>
        <v>1.244117749514466</v>
      </c>
      <c r="CB224" s="9">
        <f t="shared" si="552"/>
        <v>1.2441172922019064</v>
      </c>
      <c r="CC224" s="9"/>
      <c r="CD224" s="9">
        <f t="shared" si="553"/>
        <v>0.90274305564640112</v>
      </c>
      <c r="CE224" s="9">
        <f t="shared" si="554"/>
        <v>0.91713699967608364</v>
      </c>
      <c r="CG224" s="35"/>
      <c r="CH224">
        <f t="shared" si="555"/>
        <v>1995</v>
      </c>
      <c r="CI224" s="19">
        <f t="shared" si="556"/>
        <v>7.1501046914042132E-2</v>
      </c>
      <c r="CJ224" s="19">
        <f t="shared" si="652"/>
        <v>1.8232690185042987E-2</v>
      </c>
      <c r="CK224" s="19">
        <f t="shared" si="653"/>
        <v>4.6548556480035383E-3</v>
      </c>
      <c r="CL224" s="19">
        <f t="shared" si="654"/>
        <v>1.1796758375577234E-6</v>
      </c>
      <c r="CM224" s="19">
        <f t="shared" si="655"/>
        <v>1.1796758375577234E-6</v>
      </c>
      <c r="CN224" s="19">
        <f t="shared" si="656"/>
        <v>1.1796758375577234E-6</v>
      </c>
      <c r="CO224" s="19">
        <f t="shared" si="657"/>
        <v>2.6176648042622604E-2</v>
      </c>
      <c r="CP224" s="19">
        <f t="shared" si="658"/>
        <v>0.16033045245404559</v>
      </c>
      <c r="CQ224" s="19">
        <f t="shared" si="659"/>
        <v>5.3216412604626239E-3</v>
      </c>
      <c r="CR224" s="19">
        <f t="shared" si="660"/>
        <v>0.20288839058550842</v>
      </c>
      <c r="CS224" s="19">
        <f t="shared" si="661"/>
        <v>0.19652496476743458</v>
      </c>
      <c r="CT224" s="19">
        <f t="shared" si="662"/>
        <v>1.8064550503508397E-2</v>
      </c>
      <c r="CU224" s="19">
        <f t="shared" si="663"/>
        <v>5.6622104405163229E-2</v>
      </c>
      <c r="CV224" s="19">
        <f t="shared" si="664"/>
        <v>0.14677255750100582</v>
      </c>
      <c r="CW224" s="19">
        <f t="shared" si="665"/>
        <v>2.4756439229977473E-2</v>
      </c>
      <c r="CX224" s="19">
        <f t="shared" si="666"/>
        <v>1.2590018230839816E-2</v>
      </c>
      <c r="CY224" s="19">
        <f t="shared" si="650"/>
        <v>1.1716216434628572E-2</v>
      </c>
      <c r="CZ224" s="19">
        <f t="shared" si="667"/>
        <v>7.7587801373520011E-3</v>
      </c>
      <c r="DA224" s="19">
        <f t="shared" si="668"/>
        <v>2.6195405927110595E-2</v>
      </c>
      <c r="DB224" s="19">
        <f t="shared" si="669"/>
        <v>4.759487939929855E-3</v>
      </c>
      <c r="DC224" s="19">
        <f t="shared" si="670"/>
        <v>5.1302108058091656E-3</v>
      </c>
      <c r="DD224" s="19"/>
      <c r="DE224" s="19"/>
      <c r="DF224" s="19">
        <f t="shared" si="607"/>
        <v>7.2543176092325037E-2</v>
      </c>
      <c r="DG224" s="19">
        <f t="shared" si="674"/>
        <v>1.8503439122373722E-2</v>
      </c>
      <c r="DH224" s="19">
        <f t="shared" si="675"/>
        <v>4.536404640610555E-3</v>
      </c>
      <c r="DI224" s="19">
        <f t="shared" si="676"/>
        <v>1.1955089013462559E-6</v>
      </c>
      <c r="DJ224" s="19">
        <f t="shared" si="677"/>
        <v>1.1955089013462559E-6</v>
      </c>
      <c r="DK224" s="19">
        <f t="shared" si="678"/>
        <v>1.1955089013462559E-6</v>
      </c>
      <c r="DL224" s="19">
        <f t="shared" si="679"/>
        <v>2.4826384066920757E-2</v>
      </c>
      <c r="DM224" s="19">
        <f t="shared" si="680"/>
        <v>0.16021512625624432</v>
      </c>
      <c r="DN224" s="19">
        <f t="shared" si="681"/>
        <v>5.1568603494468171E-3</v>
      </c>
      <c r="DO224" s="19">
        <f t="shared" si="682"/>
        <v>0.20028485953982408</v>
      </c>
      <c r="DP224" s="19">
        <f t="shared" si="683"/>
        <v>0.19695700707178518</v>
      </c>
      <c r="DQ224" s="19">
        <f t="shared" si="684"/>
        <v>1.7787999152588316E-2</v>
      </c>
      <c r="DR224" s="19">
        <f t="shared" si="685"/>
        <v>5.6833956781529422E-2</v>
      </c>
      <c r="DS224" s="19">
        <f t="shared" si="686"/>
        <v>0.15124930701389391</v>
      </c>
      <c r="DT224" s="19">
        <f t="shared" si="687"/>
        <v>2.4087894519321307E-2</v>
      </c>
      <c r="DU224" s="19">
        <f t="shared" si="688"/>
        <v>1.2292749697490994E-2</v>
      </c>
      <c r="DV224" s="19">
        <f t="shared" si="671"/>
        <v>1.1669464229997527E-2</v>
      </c>
      <c r="DW224" s="19">
        <f t="shared" si="689"/>
        <v>7.5246335353123814E-3</v>
      </c>
      <c r="DX224" s="19">
        <f t="shared" si="690"/>
        <v>2.5901237086515792E-2</v>
      </c>
      <c r="DY224" s="19">
        <f t="shared" si="691"/>
        <v>4.5594371328861278E-3</v>
      </c>
      <c r="DZ224" s="19">
        <f t="shared" si="692"/>
        <v>4.9587235699294612E-3</v>
      </c>
      <c r="EA224" s="19">
        <f t="shared" si="579"/>
        <v>0.99989224638569973</v>
      </c>
      <c r="EB224" s="19"/>
      <c r="EC224" s="19">
        <f t="shared" si="608"/>
        <v>7.2550993724119883E-2</v>
      </c>
      <c r="ED224" s="19">
        <f t="shared" si="693"/>
        <v>1.8505433149679791E-2</v>
      </c>
      <c r="EE224" s="19">
        <f t="shared" si="694"/>
        <v>4.5368935072836606E-3</v>
      </c>
      <c r="EF224" s="19">
        <f t="shared" si="695"/>
        <v>1.1956377356336641E-6</v>
      </c>
      <c r="EG224" s="19">
        <f t="shared" si="696"/>
        <v>1.1956377356336641E-6</v>
      </c>
      <c r="EH224" s="19">
        <f t="shared" si="697"/>
        <v>1.1956377356336641E-6</v>
      </c>
      <c r="EI224" s="19">
        <f t="shared" si="698"/>
        <v>2.4829059487820247E-2</v>
      </c>
      <c r="EJ224" s="19">
        <f t="shared" si="699"/>
        <v>0.1602323918755969</v>
      </c>
      <c r="EK224" s="19">
        <f t="shared" si="700"/>
        <v>5.157416079669852E-3</v>
      </c>
      <c r="EL224" s="19">
        <f t="shared" si="701"/>
        <v>0.20030644328305547</v>
      </c>
      <c r="EM224" s="19">
        <f t="shared" si="702"/>
        <v>0.19697823218824193</v>
      </c>
      <c r="EN224" s="19">
        <f t="shared" si="703"/>
        <v>1.7789916080344071E-2</v>
      </c>
      <c r="EO224" s="19">
        <f t="shared" si="704"/>
        <v>5.6840081505748791E-2</v>
      </c>
      <c r="EP224" s="19">
        <f t="shared" si="705"/>
        <v>0.15126560642970605</v>
      </c>
      <c r="EQ224" s="19">
        <f t="shared" si="706"/>
        <v>2.4090490356727511E-2</v>
      </c>
      <c r="ER224" s="19">
        <f t="shared" si="707"/>
        <v>1.2294074428445136E-2</v>
      </c>
      <c r="ES224" s="19">
        <f t="shared" si="672"/>
        <v>1.1670721792452156E-2</v>
      </c>
      <c r="ET224" s="19">
        <f t="shared" si="708"/>
        <v>7.5254444291488381E-3</v>
      </c>
      <c r="EU224" s="19">
        <f t="shared" si="709"/>
        <v>2.5904028339194276E-2</v>
      </c>
      <c r="EV224" s="19">
        <f t="shared" si="710"/>
        <v>4.5599284816609771E-3</v>
      </c>
      <c r="EW224" s="19">
        <f t="shared" si="711"/>
        <v>4.9592579478975945E-3</v>
      </c>
      <c r="EX224" s="19"/>
      <c r="EY224" s="19"/>
      <c r="EZ224" s="19">
        <f t="shared" si="609"/>
        <v>-3.5401600554875498E-2</v>
      </c>
      <c r="FA224" s="19">
        <f t="shared" si="633"/>
        <v>1.4020770712932274E-2</v>
      </c>
      <c r="FB224" s="19">
        <f t="shared" si="634"/>
        <v>7.3103552767770988E-2</v>
      </c>
      <c r="FC224" s="19">
        <f t="shared" si="635"/>
        <v>-3.3136953103329217E-2</v>
      </c>
      <c r="FD224" s="19">
        <f t="shared" si="636"/>
        <v>1.6824084578968668E-2</v>
      </c>
      <c r="FE224" s="19">
        <f t="shared" si="637"/>
        <v>-5.2776438681841568E-3</v>
      </c>
      <c r="FF224" s="19">
        <f t="shared" si="638"/>
        <v>0.11024489159278236</v>
      </c>
      <c r="FG224" s="19">
        <f t="shared" si="639"/>
        <v>1.9700351354298668E-2</v>
      </c>
      <c r="FH224" s="19">
        <f t="shared" si="640"/>
        <v>7.0093179067338682E-2</v>
      </c>
      <c r="FI224" s="19">
        <f t="shared" si="641"/>
        <v>3.3776791961718317E-2</v>
      </c>
      <c r="FJ224" s="19">
        <f t="shared" si="642"/>
        <v>2.7158792155425601E-2</v>
      </c>
      <c r="FK224" s="19">
        <f t="shared" si="643"/>
        <v>3.5458598627809611E-2</v>
      </c>
      <c r="FL224" s="19">
        <f t="shared" si="644"/>
        <v>-8.3773177085023753E-3</v>
      </c>
      <c r="FM224" s="19">
        <f t="shared" si="645"/>
        <v>-5.24444269304018E-2</v>
      </c>
      <c r="FN224" s="19">
        <f t="shared" si="646"/>
        <v>2.7727539730682645E-2</v>
      </c>
      <c r="FO224" s="19">
        <f t="shared" si="647"/>
        <v>-2.7787929038462647E-3</v>
      </c>
      <c r="FP224" s="19">
        <f t="shared" si="627"/>
        <v>-0.2008262418866775</v>
      </c>
      <c r="FQ224" s="19">
        <f t="shared" si="628"/>
        <v>5.4353257399407995E-2</v>
      </c>
      <c r="FR224" s="19">
        <f t="shared" si="629"/>
        <v>4.1723453932958496E-2</v>
      </c>
      <c r="FS224" s="19">
        <f t="shared" si="630"/>
        <v>9.6533182528934294E-2</v>
      </c>
      <c r="FT224" s="19">
        <f t="shared" si="631"/>
        <v>4.6449660290799027E-2</v>
      </c>
      <c r="FU224" s="19"/>
      <c r="FV224" s="16"/>
      <c r="FW224" s="19">
        <f t="shared" si="806"/>
        <v>1.0091067017131627</v>
      </c>
      <c r="FX224" s="19">
        <f t="shared" si="610"/>
        <v>0.69165805790916202</v>
      </c>
      <c r="FY224" s="19">
        <f t="shared" si="781"/>
        <v>1.0159446743341336</v>
      </c>
      <c r="FZ224" s="19"/>
      <c r="GA224" s="19">
        <f t="shared" si="807"/>
        <v>1.0758032204295425</v>
      </c>
      <c r="GB224" s="19">
        <f t="shared" si="611"/>
        <v>0.88871759675259576</v>
      </c>
      <c r="GC224" s="19">
        <f t="shared" si="782"/>
        <v>0.99979885655590151</v>
      </c>
      <c r="GD224" s="19"/>
      <c r="GE224" s="19">
        <f t="shared" si="808"/>
        <v>0.90849495144964121</v>
      </c>
      <c r="GF224" s="19">
        <f t="shared" si="612"/>
        <v>0.81771824212464617</v>
      </c>
      <c r="GG224" s="19">
        <f t="shared" si="783"/>
        <v>0.90292467302489487</v>
      </c>
      <c r="GI224" s="132">
        <f t="shared" si="719"/>
        <v>1.3565233437903672</v>
      </c>
      <c r="GJ224" s="19">
        <f t="shared" si="586"/>
        <v>1.244117749514466</v>
      </c>
      <c r="GK224" s="19">
        <f t="shared" si="809"/>
        <v>1.2441172922019064</v>
      </c>
      <c r="GL224" s="3"/>
      <c r="GM224" s="3"/>
      <c r="GN224" s="8"/>
      <c r="GO224" s="3"/>
      <c r="GP224" s="19">
        <v>5.2855057171531635E-3</v>
      </c>
      <c r="GQ224" s="19">
        <v>5.6766261552490191E-3</v>
      </c>
      <c r="GV224" s="30"/>
      <c r="GW224" s="12">
        <f t="shared" ca="1" si="590"/>
        <v>1</v>
      </c>
      <c r="GX224" s="19">
        <f t="shared" ca="1" si="591"/>
        <v>1</v>
      </c>
      <c r="GY224" s="19">
        <f t="shared" ca="1" si="592"/>
        <v>1</v>
      </c>
      <c r="GZ224" s="11" t="e">
        <f ca="1">IF(GP224,OFFSET(#REF!,$GP$253+$GO224,0),"")</f>
        <v>#REF!</v>
      </c>
      <c r="HA224" s="12">
        <f t="shared" ca="1" si="784"/>
        <v>1</v>
      </c>
      <c r="HB224" s="12">
        <f t="shared" ca="1" si="785"/>
        <v>1</v>
      </c>
      <c r="HC224" s="12">
        <f t="shared" ca="1" si="786"/>
        <v>1</v>
      </c>
      <c r="HD224" s="12">
        <f t="shared" ca="1" si="787"/>
        <v>1</v>
      </c>
      <c r="HE224" t="e">
        <f t="shared" ca="1" si="593"/>
        <v>#REF!</v>
      </c>
      <c r="HF224" s="12">
        <f t="shared" ca="1" si="788"/>
        <v>1</v>
      </c>
      <c r="HG224" s="12">
        <f t="shared" ca="1" si="789"/>
        <v>1</v>
      </c>
      <c r="HH224" s="12">
        <f t="shared" ca="1" si="790"/>
        <v>1</v>
      </c>
      <c r="HJ224" s="17"/>
      <c r="HL224" s="18">
        <f t="shared" si="594"/>
        <v>1995</v>
      </c>
      <c r="HM224" s="9">
        <f t="shared" si="791"/>
        <v>0.960120161957421</v>
      </c>
      <c r="HN224" s="9">
        <f t="shared" si="792"/>
        <v>1.0350004070644552</v>
      </c>
      <c r="HO224" s="9">
        <f t="shared" si="793"/>
        <v>1.0315886710759066</v>
      </c>
      <c r="HP224" s="9">
        <f t="shared" si="794"/>
        <v>0.99395682318187961</v>
      </c>
      <c r="HQ224" s="9">
        <f t="shared" si="795"/>
        <v>1.0094068887812442</v>
      </c>
      <c r="HR224" s="9">
        <f t="shared" si="595"/>
        <v>0.99372436282617582</v>
      </c>
      <c r="HS224" s="9">
        <f t="shared" si="796"/>
        <v>0.99372475845672159</v>
      </c>
      <c r="HT224" s="9"/>
      <c r="HU224" s="9">
        <f t="shared" si="797"/>
        <v>1.025354598333025</v>
      </c>
      <c r="HV224" s="23">
        <f t="shared" si="596"/>
        <v>1.034999995000881</v>
      </c>
      <c r="HX224" s="8"/>
      <c r="HY224" s="5">
        <f t="shared" si="614"/>
        <v>46</v>
      </c>
      <c r="HZ224" t="b">
        <f t="shared" si="597"/>
        <v>0</v>
      </c>
      <c r="IC224" s="11"/>
      <c r="ID224" s="11"/>
      <c r="IE224" s="11"/>
      <c r="IF224">
        <f t="shared" si="599"/>
        <v>0</v>
      </c>
      <c r="IG224" s="12">
        <f t="shared" ca="1" si="600"/>
        <v>0.80391150698428404</v>
      </c>
      <c r="IH224" s="19">
        <f t="shared" ca="1" si="601"/>
        <v>0.99356482127614443</v>
      </c>
      <c r="II224" s="19">
        <f t="shared" ca="1" si="602"/>
        <v>0.79873880435981526</v>
      </c>
      <c r="IJ224" s="11"/>
      <c r="IK224" s="12">
        <f t="shared" ca="1" si="798"/>
        <v>0.70778005137359057</v>
      </c>
      <c r="IL224" s="12">
        <f t="shared" ca="1" si="799"/>
        <v>1.1358210865425367</v>
      </c>
      <c r="IM224" s="12">
        <f t="shared" ca="1" si="800"/>
        <v>0.99356482127614443</v>
      </c>
      <c r="IN224" s="12">
        <f t="shared" ca="1" si="801"/>
        <v>0.79873880435981526</v>
      </c>
      <c r="IO224">
        <f t="shared" si="603"/>
        <v>0</v>
      </c>
      <c r="IP224" s="12">
        <f t="shared" ca="1" si="604"/>
        <v>0.99356482127614443</v>
      </c>
      <c r="IQ224" s="12">
        <f t="shared" ca="1" si="802"/>
        <v>1.0317962101192177</v>
      </c>
      <c r="IR224" s="12">
        <f t="shared" ca="1" si="803"/>
        <v>1.1008192077108905</v>
      </c>
    </row>
    <row r="225" spans="1:252" x14ac:dyDescent="0.2">
      <c r="A225" t="s">
        <v>63</v>
      </c>
      <c r="B225" s="1">
        <f t="shared" si="605"/>
        <v>1996</v>
      </c>
      <c r="C225" s="60">
        <f t="shared" si="804"/>
        <v>1089.0017021856079</v>
      </c>
      <c r="D225" s="60">
        <f t="shared" ref="D225:W225" si="824">D305+D386</f>
        <v>282.44547019934168</v>
      </c>
      <c r="E225" s="60">
        <f t="shared" si="824"/>
        <v>68.828668406918439</v>
      </c>
      <c r="F225" s="60">
        <f t="shared" si="824"/>
        <v>0.02</v>
      </c>
      <c r="G225" s="60">
        <f t="shared" si="824"/>
        <v>0.02</v>
      </c>
      <c r="H225" s="60">
        <f t="shared" si="824"/>
        <v>0.02</v>
      </c>
      <c r="I225" s="60">
        <f t="shared" si="824"/>
        <v>425.83048465761209</v>
      </c>
      <c r="J225" s="60">
        <f t="shared" si="824"/>
        <v>2685.6654392820124</v>
      </c>
      <c r="K225" s="60">
        <f t="shared" si="824"/>
        <v>88.06940714607191</v>
      </c>
      <c r="L225" s="60">
        <f t="shared" si="824"/>
        <v>3552.1398067528257</v>
      </c>
      <c r="M225" s="60">
        <f t="shared" si="824"/>
        <v>3609.5551766612894</v>
      </c>
      <c r="N225" s="60">
        <f t="shared" si="824"/>
        <v>312.37012397585966</v>
      </c>
      <c r="O225" s="60">
        <f t="shared" si="824"/>
        <v>895.88201869215732</v>
      </c>
      <c r="P225" s="60">
        <f t="shared" si="824"/>
        <v>2567.2108028772091</v>
      </c>
      <c r="Q225" s="60">
        <f t="shared" si="824"/>
        <v>383.64035099324144</v>
      </c>
      <c r="R225" s="60">
        <f t="shared" si="824"/>
        <v>200.47348939070503</v>
      </c>
      <c r="S225" s="60">
        <f t="shared" si="824"/>
        <v>198.84835635467803</v>
      </c>
      <c r="T225" s="60">
        <f t="shared" si="824"/>
        <v>121.45916355702522</v>
      </c>
      <c r="U225" s="60">
        <f t="shared" si="824"/>
        <v>424.83386093311833</v>
      </c>
      <c r="V225" s="60">
        <f t="shared" si="824"/>
        <v>76.87587785310258</v>
      </c>
      <c r="W225" s="60">
        <f t="shared" si="824"/>
        <v>77.680877242976493</v>
      </c>
      <c r="X225" s="60">
        <f t="shared" si="813"/>
        <v>17060.871077161755</v>
      </c>
      <c r="Z225" s="19">
        <f t="shared" si="722"/>
        <v>1.3086569911253823</v>
      </c>
      <c r="AA225" s="19">
        <f t="shared" si="723"/>
        <v>2.6202571978133342</v>
      </c>
      <c r="AB225" s="19">
        <f t="shared" si="724"/>
        <v>0.71021115292239345</v>
      </c>
      <c r="AC225" s="19">
        <f t="shared" si="725"/>
        <v>2.4034066953227529E-5</v>
      </c>
      <c r="AD225" s="19">
        <f t="shared" si="726"/>
        <v>1.8554074851786676E-4</v>
      </c>
      <c r="AE225" s="19">
        <f t="shared" si="727"/>
        <v>2.0637073747340005E-4</v>
      </c>
      <c r="AF225" s="19">
        <f t="shared" si="728"/>
        <v>4.4224140974026991</v>
      </c>
      <c r="AG225" s="19">
        <f t="shared" si="729"/>
        <v>12.437304509530836</v>
      </c>
      <c r="AH225" s="19">
        <f t="shared" si="730"/>
        <v>0.78693819298086198</v>
      </c>
      <c r="AI225" s="19">
        <f t="shared" si="731"/>
        <v>5.0064277296661333</v>
      </c>
      <c r="AJ225" s="19">
        <f t="shared" si="732"/>
        <v>5.1156788555626802</v>
      </c>
      <c r="AK225" s="19">
        <f t="shared" si="733"/>
        <v>1.4144520045831541</v>
      </c>
      <c r="AL225" s="19">
        <f t="shared" si="734"/>
        <v>7.6795369898100851</v>
      </c>
      <c r="AM225" s="19">
        <f t="shared" si="735"/>
        <v>9.5701991157225219</v>
      </c>
      <c r="AN225" s="19">
        <f t="shared" si="736"/>
        <v>1.1386955094713989</v>
      </c>
      <c r="AO225" s="19">
        <f t="shared" si="737"/>
        <v>0.58512105155706207</v>
      </c>
      <c r="AP225" s="19">
        <f t="shared" si="738"/>
        <v>1.507232365950921</v>
      </c>
      <c r="AQ225" s="19">
        <f t="shared" si="739"/>
        <v>0.83739505231333589</v>
      </c>
      <c r="AR225" s="19">
        <f t="shared" si="740"/>
        <v>0.68806472524027618</v>
      </c>
      <c r="AS225" s="19">
        <f t="shared" si="741"/>
        <v>1.0030584057342158</v>
      </c>
      <c r="AT225" s="19">
        <f t="shared" si="742"/>
        <v>0.60660081265037435</v>
      </c>
      <c r="AU225" s="19">
        <f t="shared" si="718"/>
        <v>12.848229867401765</v>
      </c>
      <c r="AV225" s="19"/>
      <c r="AX225" s="19">
        <f t="shared" si="758"/>
        <v>0.90919716748530421</v>
      </c>
      <c r="AY225" s="19">
        <f t="shared" si="759"/>
        <v>0.91481835950725665</v>
      </c>
      <c r="AZ225" s="19">
        <f t="shared" si="760"/>
        <v>1.123283081278049</v>
      </c>
      <c r="BA225" s="19">
        <f t="shared" si="761"/>
        <v>0.81330074718459977</v>
      </c>
      <c r="BB225" s="19">
        <f t="shared" si="762"/>
        <v>0.78637931282587537</v>
      </c>
      <c r="BC225" s="19">
        <f t="shared" si="763"/>
        <v>0.8716159571018437</v>
      </c>
      <c r="BD225" s="19">
        <f t="shared" si="764"/>
        <v>1.0937134173013061</v>
      </c>
      <c r="BE225" s="19">
        <f t="shared" si="765"/>
        <v>1.0308117666916872</v>
      </c>
      <c r="BF225" s="19">
        <f t="shared" si="766"/>
        <v>1.2180214762352168</v>
      </c>
      <c r="BG225" s="19">
        <f t="shared" si="767"/>
        <v>1.2345578650421483</v>
      </c>
      <c r="BH225" s="19">
        <f t="shared" si="768"/>
        <v>1.0881534936742394</v>
      </c>
      <c r="BI225" s="19">
        <f t="shared" si="769"/>
        <v>0.8406228949350385</v>
      </c>
      <c r="BJ225" s="19">
        <f t="shared" si="770"/>
        <v>0.78826476955538149</v>
      </c>
      <c r="BK225" s="19">
        <f t="shared" si="771"/>
        <v>0.88489619843349832</v>
      </c>
      <c r="BL225" s="19">
        <f t="shared" si="772"/>
        <v>0.93159127775350858</v>
      </c>
      <c r="BM225" s="19">
        <f t="shared" si="773"/>
        <v>0.79856847012288945</v>
      </c>
      <c r="BN225" s="19">
        <f t="shared" si="774"/>
        <v>0.42102453682203989</v>
      </c>
      <c r="BO225" s="19">
        <f t="shared" si="775"/>
        <v>0.82668882013853728</v>
      </c>
      <c r="BP225" s="19">
        <f t="shared" si="776"/>
        <v>0.93152825905253234</v>
      </c>
      <c r="BQ225" s="19">
        <f t="shared" si="777"/>
        <v>1.1499090615561178</v>
      </c>
      <c r="BR225" s="19">
        <f t="shared" si="778"/>
        <v>0.86594522428337539</v>
      </c>
      <c r="BS225" s="19">
        <f t="shared" si="779"/>
        <v>0.88612203076933571</v>
      </c>
      <c r="BU225" s="16"/>
      <c r="BV225" s="9">
        <f t="shared" si="780"/>
        <v>1.4128683028849109</v>
      </c>
      <c r="BW225" s="9">
        <f t="shared" si="548"/>
        <v>0.88612203076933571</v>
      </c>
      <c r="BX225" s="9">
        <f t="shared" si="549"/>
        <v>0.96918363354373649</v>
      </c>
      <c r="BY225" s="9">
        <f t="shared" si="550"/>
        <v>0.90841438175798184</v>
      </c>
      <c r="BZ225" s="9">
        <f t="shared" si="551"/>
        <v>1.0064768584656512</v>
      </c>
      <c r="CA225" s="9">
        <f t="shared" si="517"/>
        <v>1.2519746884097371</v>
      </c>
      <c r="CB225" s="9">
        <f t="shared" si="552"/>
        <v>1.2519737297620022</v>
      </c>
      <c r="CC225" s="9"/>
      <c r="CD225" s="9">
        <f t="shared" si="553"/>
        <v>0.88042035127558782</v>
      </c>
      <c r="CE225" s="9">
        <f t="shared" si="554"/>
        <v>0.88612270928107872</v>
      </c>
      <c r="CG225" s="35"/>
      <c r="CH225">
        <f t="shared" si="555"/>
        <v>1996</v>
      </c>
      <c r="CI225" s="19">
        <f t="shared" si="556"/>
        <v>6.3830369344000354E-2</v>
      </c>
      <c r="CJ225" s="19">
        <f t="shared" si="652"/>
        <v>1.655516115923486E-2</v>
      </c>
      <c r="CK225" s="19">
        <f t="shared" si="653"/>
        <v>4.0342997784594227E-3</v>
      </c>
      <c r="CL225" s="19">
        <f t="shared" si="654"/>
        <v>1.1722730867342793E-6</v>
      </c>
      <c r="CM225" s="19">
        <f t="shared" si="655"/>
        <v>1.1722730867342793E-6</v>
      </c>
      <c r="CN225" s="19">
        <f t="shared" si="656"/>
        <v>1.1722730867342793E-6</v>
      </c>
      <c r="CO225" s="19">
        <f t="shared" si="657"/>
        <v>2.4959480833756657E-2</v>
      </c>
      <c r="CP225" s="19">
        <f t="shared" si="658"/>
        <v>0.15741666572213495</v>
      </c>
      <c r="CQ225" s="19">
        <f t="shared" si="659"/>
        <v>5.1620697880991858E-3</v>
      </c>
      <c r="CR225" s="19">
        <f t="shared" si="660"/>
        <v>0.20820389478869208</v>
      </c>
      <c r="CS225" s="19">
        <f t="shared" si="661"/>
        <v>0.21156921943412133</v>
      </c>
      <c r="CT225" s="19">
        <f t="shared" si="662"/>
        <v>1.8309154471837525E-2</v>
      </c>
      <c r="CU225" s="19">
        <f t="shared" si="663"/>
        <v>5.2510918970099629E-2</v>
      </c>
      <c r="CV225" s="19">
        <f t="shared" si="664"/>
        <v>0.15047360660932266</v>
      </c>
      <c r="CW225" s="19">
        <f t="shared" si="665"/>
        <v>2.2486562922733475E-2</v>
      </c>
      <c r="CX225" s="19">
        <f t="shared" si="666"/>
        <v>1.175048381082168E-2</v>
      </c>
      <c r="CY225" s="19">
        <f t="shared" si="650"/>
        <v>1.1655228824796818E-2</v>
      </c>
      <c r="CZ225" s="19">
        <f t="shared" si="667"/>
        <v>7.1191654287578827E-3</v>
      </c>
      <c r="DA225" s="19">
        <f t="shared" si="668"/>
        <v>2.4901065075265408E-2</v>
      </c>
      <c r="DB225" s="19">
        <f t="shared" si="669"/>
        <v>4.5059761313131991E-3</v>
      </c>
      <c r="DC225" s="19">
        <f t="shared" si="670"/>
        <v>4.553160087292534E-3</v>
      </c>
      <c r="DD225" s="19"/>
      <c r="DE225" s="19"/>
      <c r="DF225" s="19">
        <f t="shared" si="607"/>
        <v>6.75931827319593E-2</v>
      </c>
      <c r="DG225" s="19">
        <f t="shared" si="674"/>
        <v>1.7380435087325986E-2</v>
      </c>
      <c r="DH225" s="19">
        <f t="shared" si="675"/>
        <v>4.3371812376232178E-3</v>
      </c>
      <c r="DI225" s="19">
        <f t="shared" si="676"/>
        <v>1.1759705787804499E-6</v>
      </c>
      <c r="DJ225" s="19">
        <f t="shared" si="677"/>
        <v>1.1759705787804499E-6</v>
      </c>
      <c r="DK225" s="19">
        <f t="shared" si="678"/>
        <v>1.1759705787804499E-6</v>
      </c>
      <c r="DL225" s="19">
        <f t="shared" si="679"/>
        <v>2.5563235106687152E-2</v>
      </c>
      <c r="DM225" s="19">
        <f t="shared" si="680"/>
        <v>0.15886910568105209</v>
      </c>
      <c r="DN225" s="19">
        <f t="shared" si="681"/>
        <v>5.241450695812915E-3</v>
      </c>
      <c r="DO225" s="19">
        <f t="shared" si="682"/>
        <v>0.20553468709032735</v>
      </c>
      <c r="DP225" s="19">
        <f t="shared" si="683"/>
        <v>0.20395462501526487</v>
      </c>
      <c r="DQ225" s="19">
        <f t="shared" si="684"/>
        <v>1.8186578334394306E-2</v>
      </c>
      <c r="DR225" s="19">
        <f t="shared" si="685"/>
        <v>5.4540689612644883E-2</v>
      </c>
      <c r="DS225" s="19">
        <f t="shared" si="686"/>
        <v>0.14861540136685003</v>
      </c>
      <c r="DT225" s="19">
        <f t="shared" si="687"/>
        <v>2.3603313147870553E-2</v>
      </c>
      <c r="DU225" s="19">
        <f t="shared" si="688"/>
        <v>1.2165423389800671E-2</v>
      </c>
      <c r="DV225" s="19">
        <f t="shared" si="671"/>
        <v>1.1685696105213469E-2</v>
      </c>
      <c r="DW225" s="19">
        <f t="shared" si="689"/>
        <v>7.4343875980045233E-3</v>
      </c>
      <c r="DX225" s="19">
        <f t="shared" si="690"/>
        <v>2.554277000629886E-2</v>
      </c>
      <c r="DY225" s="19">
        <f t="shared" si="691"/>
        <v>4.6315757511716966E-3</v>
      </c>
      <c r="DZ225" s="19">
        <f t="shared" si="692"/>
        <v>4.8359487484202065E-3</v>
      </c>
      <c r="EA225" s="19">
        <f t="shared" si="579"/>
        <v>0.99971921461845836</v>
      </c>
      <c r="EB225" s="19"/>
      <c r="EC225" s="19">
        <f t="shared" si="608"/>
        <v>6.7612167240134677E-2</v>
      </c>
      <c r="ED225" s="19">
        <f t="shared" si="693"/>
        <v>1.7385316630089187E-2</v>
      </c>
      <c r="EE225" s="19">
        <f t="shared" si="694"/>
        <v>4.3383993967531153E-3</v>
      </c>
      <c r="EF225" s="19">
        <f t="shared" si="695"/>
        <v>1.1763008668681612E-6</v>
      </c>
      <c r="EG225" s="19">
        <f t="shared" si="696"/>
        <v>1.1763008668681612E-6</v>
      </c>
      <c r="EH225" s="19">
        <f t="shared" si="697"/>
        <v>1.1763008668681612E-6</v>
      </c>
      <c r="EI225" s="19">
        <f t="shared" si="698"/>
        <v>2.5570414905392542E-2</v>
      </c>
      <c r="EJ225" s="19">
        <f t="shared" si="699"/>
        <v>0.1589137263323325</v>
      </c>
      <c r="EK225" s="19">
        <f t="shared" si="700"/>
        <v>5.2429228319006635E-3</v>
      </c>
      <c r="EL225" s="19">
        <f t="shared" si="701"/>
        <v>0.20559241443485651</v>
      </c>
      <c r="EM225" s="19">
        <f t="shared" si="702"/>
        <v>0.20401190857685367</v>
      </c>
      <c r="EN225" s="19">
        <f t="shared" si="703"/>
        <v>1.8191686293971245E-2</v>
      </c>
      <c r="EO225" s="19">
        <f t="shared" si="704"/>
        <v>5.4556008142206479E-2</v>
      </c>
      <c r="EP225" s="19">
        <f t="shared" si="705"/>
        <v>0.14865714211921888</v>
      </c>
      <c r="EQ225" s="19">
        <f t="shared" si="706"/>
        <v>2.3609942474576453E-2</v>
      </c>
      <c r="ER225" s="19">
        <f t="shared" si="707"/>
        <v>1.2168840222245392E-2</v>
      </c>
      <c r="ES225" s="19">
        <f t="shared" si="672"/>
        <v>1.1688978199417024E-2</v>
      </c>
      <c r="ET225" s="19">
        <f t="shared" si="708"/>
        <v>7.4364756516576988E-3</v>
      </c>
      <c r="EU225" s="19">
        <f t="shared" si="709"/>
        <v>2.5549944057089297E-2</v>
      </c>
      <c r="EV225" s="19">
        <f t="shared" si="710"/>
        <v>4.6328765951941138E-3</v>
      </c>
      <c r="EW225" s="19">
        <f t="shared" si="711"/>
        <v>4.8373069935100134E-3</v>
      </c>
      <c r="EX225" s="19"/>
      <c r="EY225" s="19"/>
      <c r="EZ225" s="19">
        <f t="shared" si="609"/>
        <v>-0.10007525887610207</v>
      </c>
      <c r="FA225" s="19">
        <f t="shared" si="633"/>
        <v>-7.2598128194137204E-2</v>
      </c>
      <c r="FB225" s="19">
        <f t="shared" si="634"/>
        <v>-0.1383503367361377</v>
      </c>
      <c r="FC225" s="19">
        <f t="shared" si="635"/>
        <v>7.1127336185126573E-3</v>
      </c>
      <c r="FD225" s="19">
        <f t="shared" si="636"/>
        <v>1.7625099368145023E-2</v>
      </c>
      <c r="FE225" s="19">
        <f t="shared" si="637"/>
        <v>-1.5671999408413072E-3</v>
      </c>
      <c r="FF225" s="19">
        <f t="shared" si="638"/>
        <v>-6.6048901374515384E-2</v>
      </c>
      <c r="FG225" s="19">
        <f t="shared" si="639"/>
        <v>-7.3850317110045417E-4</v>
      </c>
      <c r="FH225" s="19">
        <f t="shared" si="640"/>
        <v>-3.6874352138242097E-2</v>
      </c>
      <c r="FI225" s="19">
        <f t="shared" si="641"/>
        <v>1.5323049857284761E-2</v>
      </c>
      <c r="FJ225" s="19">
        <f t="shared" si="642"/>
        <v>7.3078332808605637E-2</v>
      </c>
      <c r="FK225" s="19">
        <f t="shared" si="643"/>
        <v>-1.3612476582120434E-2</v>
      </c>
      <c r="FL225" s="19">
        <f t="shared" si="644"/>
        <v>-0.13373514360077435</v>
      </c>
      <c r="FM225" s="19">
        <f t="shared" si="645"/>
        <v>4.2945644389988172E-3</v>
      </c>
      <c r="FN225" s="19">
        <f t="shared" si="646"/>
        <v>-0.13069382992176085</v>
      </c>
      <c r="FO225" s="19">
        <f t="shared" si="647"/>
        <v>-8.7964266071980227E-2</v>
      </c>
      <c r="FP225" s="19">
        <f t="shared" si="627"/>
        <v>-0.18793452804950483</v>
      </c>
      <c r="FQ225" s="19">
        <f t="shared" si="628"/>
        <v>-0.111258325683132</v>
      </c>
      <c r="FR225" s="19">
        <f t="shared" si="629"/>
        <v>-6.1277995073221465E-2</v>
      </c>
      <c r="FS225" s="19">
        <f t="shared" si="630"/>
        <v>-6.5854839754202116E-2</v>
      </c>
      <c r="FT225" s="19">
        <f t="shared" si="631"/>
        <v>-0.17315436632762771</v>
      </c>
      <c r="FU225" s="19"/>
      <c r="FV225" s="16"/>
      <c r="FW225" s="19">
        <f t="shared" si="806"/>
        <v>0.99068077612131</v>
      </c>
      <c r="FX225" s="19">
        <f t="shared" si="610"/>
        <v>0.68521234162000666</v>
      </c>
      <c r="FY225" s="19">
        <f t="shared" si="781"/>
        <v>1.0064768584656512</v>
      </c>
      <c r="FZ225" s="19"/>
      <c r="GA225" s="19">
        <f t="shared" si="807"/>
        <v>0.96937861769753564</v>
      </c>
      <c r="GB225" s="19">
        <f t="shared" si="611"/>
        <v>0.86150383546350717</v>
      </c>
      <c r="GC225" s="19">
        <f t="shared" si="782"/>
        <v>0.96918363354373649</v>
      </c>
      <c r="GD225" s="19"/>
      <c r="GE225" s="19">
        <f t="shared" si="808"/>
        <v>1.0060799188427267</v>
      </c>
      <c r="GF225" s="19">
        <f t="shared" si="612"/>
        <v>0.82268990267298114</v>
      </c>
      <c r="GG225" s="19">
        <f t="shared" si="783"/>
        <v>0.90841438175798184</v>
      </c>
      <c r="GI225" s="132">
        <f t="shared" si="719"/>
        <v>1.4128683028849109</v>
      </c>
      <c r="GJ225" s="19">
        <f t="shared" si="586"/>
        <v>1.2519746884097369</v>
      </c>
      <c r="GK225" s="19">
        <f t="shared" si="809"/>
        <v>1.2519737297620022</v>
      </c>
      <c r="GL225" s="3"/>
      <c r="GM225" s="3"/>
      <c r="GN225" s="8"/>
      <c r="GO225" s="3"/>
      <c r="GP225" s="19">
        <v>0.19799469306245707</v>
      </c>
      <c r="GQ225" s="19">
        <v>0.22974627716354529</v>
      </c>
      <c r="GV225" s="30"/>
      <c r="GW225" s="12">
        <f t="shared" ca="1" si="590"/>
        <v>1</v>
      </c>
      <c r="GX225" s="19">
        <f t="shared" ca="1" si="591"/>
        <v>1</v>
      </c>
      <c r="GY225" s="19">
        <f t="shared" ca="1" si="592"/>
        <v>1</v>
      </c>
      <c r="GZ225" s="11" t="e">
        <f ca="1">IF(GP225,OFFSET(#REF!,$GP$253+$GO225,0),"")</f>
        <v>#REF!</v>
      </c>
      <c r="HA225" s="12">
        <f t="shared" ca="1" si="784"/>
        <v>1</v>
      </c>
      <c r="HB225" s="12">
        <f t="shared" ca="1" si="785"/>
        <v>1</v>
      </c>
      <c r="HC225" s="12">
        <f t="shared" ca="1" si="786"/>
        <v>1</v>
      </c>
      <c r="HD225" s="12">
        <f t="shared" ca="1" si="787"/>
        <v>1</v>
      </c>
      <c r="HE225" t="e">
        <f t="shared" ca="1" si="593"/>
        <v>#REF!</v>
      </c>
      <c r="HF225" s="12">
        <f t="shared" ca="1" si="788"/>
        <v>1</v>
      </c>
      <c r="HG225" s="12">
        <f t="shared" ca="1" si="789"/>
        <v>1</v>
      </c>
      <c r="HH225" s="12">
        <f t="shared" ca="1" si="790"/>
        <v>1</v>
      </c>
      <c r="HJ225" s="17"/>
      <c r="HL225" s="18">
        <f t="shared" si="594"/>
        <v>1996</v>
      </c>
      <c r="HM225" s="9">
        <f t="shared" si="791"/>
        <v>1</v>
      </c>
      <c r="HN225" s="9">
        <f t="shared" si="792"/>
        <v>1</v>
      </c>
      <c r="HO225" s="9">
        <f t="shared" si="793"/>
        <v>1</v>
      </c>
      <c r="HP225" s="9">
        <f t="shared" si="794"/>
        <v>1</v>
      </c>
      <c r="HQ225" s="9">
        <f t="shared" si="795"/>
        <v>1</v>
      </c>
      <c r="HR225" s="9">
        <f t="shared" si="595"/>
        <v>1</v>
      </c>
      <c r="HS225" s="9">
        <f t="shared" si="796"/>
        <v>1</v>
      </c>
      <c r="HT225" s="9"/>
      <c r="HU225" s="9">
        <f t="shared" si="797"/>
        <v>1</v>
      </c>
      <c r="HV225" s="23">
        <f t="shared" si="596"/>
        <v>1</v>
      </c>
      <c r="HX225" s="8"/>
      <c r="HY225" s="5">
        <f t="shared" si="614"/>
        <v>47</v>
      </c>
      <c r="HZ225" t="b">
        <f t="shared" si="597"/>
        <v>0</v>
      </c>
      <c r="IC225" s="11"/>
      <c r="ID225" s="11"/>
      <c r="IE225" s="11"/>
      <c r="IF225">
        <f t="shared" si="599"/>
        <v>0</v>
      </c>
      <c r="IG225" s="12">
        <f t="shared" ca="1" si="600"/>
        <v>0.80391150698428404</v>
      </c>
      <c r="IH225" s="19">
        <f t="shared" ca="1" si="601"/>
        <v>0.99356482127614443</v>
      </c>
      <c r="II225" s="19">
        <f t="shared" ca="1" si="602"/>
        <v>0.79873880435981526</v>
      </c>
      <c r="IJ225" s="11"/>
      <c r="IK225" s="12">
        <f t="shared" ca="1" si="798"/>
        <v>0.70778005137359057</v>
      </c>
      <c r="IL225" s="12">
        <f t="shared" ca="1" si="799"/>
        <v>1.1358210865425367</v>
      </c>
      <c r="IM225" s="12">
        <f t="shared" ca="1" si="800"/>
        <v>0.99356482127614443</v>
      </c>
      <c r="IN225" s="12">
        <f t="shared" ca="1" si="801"/>
        <v>0.79873880435981526</v>
      </c>
      <c r="IO225">
        <f t="shared" si="603"/>
        <v>0</v>
      </c>
      <c r="IP225" s="12">
        <f t="shared" ca="1" si="604"/>
        <v>0.99356482127614443</v>
      </c>
      <c r="IQ225" s="12">
        <f t="shared" ca="1" si="802"/>
        <v>1.0317962101192177</v>
      </c>
      <c r="IR225" s="12">
        <f t="shared" ca="1" si="803"/>
        <v>1.1008192077108905</v>
      </c>
    </row>
    <row r="226" spans="1:252" x14ac:dyDescent="0.2">
      <c r="A226" t="s">
        <v>63</v>
      </c>
      <c r="B226" s="1">
        <f t="shared" si="605"/>
        <v>1997</v>
      </c>
      <c r="C226" s="60">
        <f t="shared" si="804"/>
        <v>1100.6279504916142</v>
      </c>
      <c r="D226" s="60">
        <f t="shared" ref="D226:W226" si="825">D306+D387</f>
        <v>284.12609852770629</v>
      </c>
      <c r="E226" s="60">
        <f t="shared" si="825"/>
        <v>61.587454478565547</v>
      </c>
      <c r="F226" s="60">
        <f t="shared" si="825"/>
        <v>0.02</v>
      </c>
      <c r="G226" s="60">
        <f t="shared" si="825"/>
        <v>0.02</v>
      </c>
      <c r="H226" s="60">
        <f t="shared" si="825"/>
        <v>0.02</v>
      </c>
      <c r="I226" s="60">
        <f t="shared" si="825"/>
        <v>425.81886125681427</v>
      </c>
      <c r="J226" s="60">
        <f t="shared" si="825"/>
        <v>2683.4847604969837</v>
      </c>
      <c r="K226" s="60">
        <f t="shared" si="825"/>
        <v>89.3581957163114</v>
      </c>
      <c r="L226" s="60">
        <f t="shared" si="825"/>
        <v>3583.4542660673346</v>
      </c>
      <c r="M226" s="60">
        <f t="shared" si="825"/>
        <v>3639.9187881515927</v>
      </c>
      <c r="N226" s="60">
        <f t="shared" si="825"/>
        <v>305.47762254381007</v>
      </c>
      <c r="O226" s="60">
        <f t="shared" si="825"/>
        <v>909.86484183412927</v>
      </c>
      <c r="P226" s="60">
        <f t="shared" si="825"/>
        <v>2484.865527534887</v>
      </c>
      <c r="Q226" s="60">
        <f t="shared" si="825"/>
        <v>376.31381236408129</v>
      </c>
      <c r="R226" s="60">
        <f t="shared" si="825"/>
        <v>198.38307605628444</v>
      </c>
      <c r="S226" s="60">
        <f t="shared" si="825"/>
        <v>194.61766612729841</v>
      </c>
      <c r="T226" s="60">
        <f t="shared" si="825"/>
        <v>114.93171695442572</v>
      </c>
      <c r="U226" s="60">
        <f t="shared" si="825"/>
        <v>439.73350622413506</v>
      </c>
      <c r="V226" s="60">
        <f t="shared" si="825"/>
        <v>80.352142597462631</v>
      </c>
      <c r="W226" s="60">
        <f t="shared" si="825"/>
        <v>76.851938274984605</v>
      </c>
      <c r="X226" s="60">
        <f t="shared" si="813"/>
        <v>17049.828225698424</v>
      </c>
      <c r="Z226" s="19">
        <f t="shared" si="722"/>
        <v>1.2743209347900595</v>
      </c>
      <c r="AA226" s="19">
        <f t="shared" si="723"/>
        <v>2.5532535266128695</v>
      </c>
      <c r="AB226" s="19">
        <f t="shared" si="724"/>
        <v>0.61178694014453683</v>
      </c>
      <c r="AC226" s="19">
        <f t="shared" si="725"/>
        <v>2.3156252468799515E-5</v>
      </c>
      <c r="AD226" s="19">
        <f t="shared" si="726"/>
        <v>1.7972678608852905E-4</v>
      </c>
      <c r="AE226" s="19">
        <f t="shared" si="727"/>
        <v>1.9867258529331121E-4</v>
      </c>
      <c r="AF226" s="19">
        <f t="shared" si="728"/>
        <v>4.2970379045198985</v>
      </c>
      <c r="AG226" s="19">
        <f t="shared" si="729"/>
        <v>12.174340981145395</v>
      </c>
      <c r="AH226" s="19">
        <f t="shared" si="730"/>
        <v>0.77586626407885839</v>
      </c>
      <c r="AI226" s="19">
        <f t="shared" si="731"/>
        <v>4.8610345437218516</v>
      </c>
      <c r="AJ226" s="19">
        <f t="shared" si="732"/>
        <v>4.8290319084557911</v>
      </c>
      <c r="AK226" s="19">
        <f t="shared" si="733"/>
        <v>1.3042608452223596</v>
      </c>
      <c r="AL226" s="19">
        <f t="shared" si="734"/>
        <v>7.5298614216244149</v>
      </c>
      <c r="AM226" s="19">
        <f t="shared" si="735"/>
        <v>8.9496689466051809</v>
      </c>
      <c r="AN226" s="19">
        <f t="shared" si="736"/>
        <v>1.0666911073906609</v>
      </c>
      <c r="AO226" s="19">
        <f t="shared" si="737"/>
        <v>0.55360289844403665</v>
      </c>
      <c r="AP226" s="19">
        <f t="shared" si="738"/>
        <v>1.2207851588702214</v>
      </c>
      <c r="AQ226" s="19">
        <f t="shared" si="739"/>
        <v>0.75934685335896024</v>
      </c>
      <c r="AR226" s="19">
        <f t="shared" si="740"/>
        <v>0.64880512250220634</v>
      </c>
      <c r="AS226" s="19">
        <f t="shared" si="741"/>
        <v>0.95270723256664092</v>
      </c>
      <c r="AT226" s="19">
        <f t="shared" si="742"/>
        <v>0.55625023975506638</v>
      </c>
      <c r="AU226" s="19">
        <f t="shared" si="718"/>
        <v>11.963975730043737</v>
      </c>
      <c r="AV226" s="19"/>
      <c r="AX226" s="19">
        <f t="shared" si="758"/>
        <v>0.88534198971573064</v>
      </c>
      <c r="AY226" s="19">
        <f t="shared" si="759"/>
        <v>0.89142516412944195</v>
      </c>
      <c r="AZ226" s="19">
        <f t="shared" si="760"/>
        <v>0.96761352786910937</v>
      </c>
      <c r="BA226" s="19">
        <f t="shared" si="761"/>
        <v>0.78359594618424744</v>
      </c>
      <c r="BB226" s="19">
        <f t="shared" si="762"/>
        <v>0.76173793449523997</v>
      </c>
      <c r="BC226" s="19">
        <f t="shared" si="763"/>
        <v>0.83910247014864314</v>
      </c>
      <c r="BD226" s="19">
        <f t="shared" si="764"/>
        <v>1.0627064556405674</v>
      </c>
      <c r="BE226" s="19">
        <f t="shared" si="765"/>
        <v>1.0090171809707413</v>
      </c>
      <c r="BF226" s="19">
        <f t="shared" si="766"/>
        <v>1.2008843652063235</v>
      </c>
      <c r="BG226" s="19">
        <f t="shared" si="767"/>
        <v>1.19870469569199</v>
      </c>
      <c r="BH226" s="19">
        <f t="shared" si="768"/>
        <v>1.0271809647583077</v>
      </c>
      <c r="BI226" s="19">
        <f t="shared" si="769"/>
        <v>0.77513519292890543</v>
      </c>
      <c r="BJ226" s="19">
        <f t="shared" si="770"/>
        <v>0.77290134628904394</v>
      </c>
      <c r="BK226" s="19">
        <f t="shared" si="771"/>
        <v>0.82751967146415584</v>
      </c>
      <c r="BL226" s="19">
        <f t="shared" si="772"/>
        <v>0.8726829283481341</v>
      </c>
      <c r="BM226" s="19">
        <f t="shared" si="773"/>
        <v>0.75555275013539358</v>
      </c>
      <c r="BN226" s="19">
        <f t="shared" si="774"/>
        <v>0.34100946720864922</v>
      </c>
      <c r="BO226" s="19">
        <f t="shared" si="775"/>
        <v>0.74963848012364553</v>
      </c>
      <c r="BP226" s="19">
        <f t="shared" si="776"/>
        <v>0.87837711200467683</v>
      </c>
      <c r="BQ226" s="19">
        <f t="shared" si="777"/>
        <v>1.0921863308014768</v>
      </c>
      <c r="BR226" s="19">
        <f t="shared" si="778"/>
        <v>0.79406790854401443</v>
      </c>
      <c r="BS226" s="19">
        <f t="shared" si="779"/>
        <v>0.82513642574837442</v>
      </c>
      <c r="BU226" s="16"/>
      <c r="BV226" s="9">
        <f t="shared" si="780"/>
        <v>1.5163109224744213</v>
      </c>
      <c r="BW226" s="9">
        <f t="shared" si="548"/>
        <v>0.82513642574837442</v>
      </c>
      <c r="BX226" s="9">
        <f t="shared" si="549"/>
        <v>0.93648443249224189</v>
      </c>
      <c r="BY226" s="9">
        <f t="shared" si="550"/>
        <v>0.91577391547398046</v>
      </c>
      <c r="BZ226" s="9">
        <f t="shared" si="551"/>
        <v>0.96213802786193547</v>
      </c>
      <c r="CA226" s="9">
        <f t="shared" si="517"/>
        <v>1.2511646773841183</v>
      </c>
      <c r="CB226" s="9">
        <f t="shared" si="552"/>
        <v>1.2511633748937645</v>
      </c>
      <c r="CC226" s="9"/>
      <c r="CD226" s="9">
        <f t="shared" si="553"/>
        <v>0.85760801552384891</v>
      </c>
      <c r="CE226" s="9">
        <f t="shared" si="554"/>
        <v>0.82513728473470416</v>
      </c>
      <c r="CG226" s="35"/>
      <c r="CH226">
        <f t="shared" si="555"/>
        <v>1997</v>
      </c>
      <c r="CI226" s="19">
        <f t="shared" si="556"/>
        <v>6.4553609333886902E-2</v>
      </c>
      <c r="CJ226" s="19">
        <f t="shared" si="652"/>
        <v>1.6664455193716031E-2</v>
      </c>
      <c r="CK226" s="19">
        <f t="shared" si="653"/>
        <v>3.6122038101086321E-3</v>
      </c>
      <c r="CL226" s="19">
        <f t="shared" si="654"/>
        <v>1.1730323458540724E-6</v>
      </c>
      <c r="CM226" s="19">
        <f t="shared" si="655"/>
        <v>1.1730323458540724E-6</v>
      </c>
      <c r="CN226" s="19">
        <f t="shared" si="656"/>
        <v>1.1730323458540724E-6</v>
      </c>
      <c r="CO226" s="19">
        <f t="shared" si="657"/>
        <v>2.4974964886449534E-2</v>
      </c>
      <c r="CP226" s="19">
        <f t="shared" si="658"/>
        <v>0.15739072118347153</v>
      </c>
      <c r="CQ226" s="19">
        <f t="shared" si="659"/>
        <v>5.241002697119604E-3</v>
      </c>
      <c r="CR226" s="19">
        <f t="shared" si="660"/>
        <v>0.21017538819928744</v>
      </c>
      <c r="CS226" s="19">
        <f t="shared" si="661"/>
        <v>0.21348712373918877</v>
      </c>
      <c r="CT226" s="19">
        <f t="shared" si="662"/>
        <v>1.7916756608924521E-2</v>
      </c>
      <c r="CU226" s="19">
        <f t="shared" si="663"/>
        <v>5.3365044491341662E-2</v>
      </c>
      <c r="CV226" s="19">
        <f t="shared" si="664"/>
        <v>0.14574138194480829</v>
      </c>
      <c r="CW226" s="19">
        <f t="shared" si="665"/>
        <v>2.2071413704736375E-2</v>
      </c>
      <c r="CX226" s="19">
        <f t="shared" si="666"/>
        <v>1.1635488254202511E-2</v>
      </c>
      <c r="CY226" s="19">
        <f t="shared" si="650"/>
        <v>1.1414640872097476E-2</v>
      </c>
      <c r="CZ226" s="19">
        <f t="shared" si="667"/>
        <v>6.740931077604314E-3</v>
      </c>
      <c r="DA226" s="19">
        <f t="shared" si="668"/>
        <v>2.5791081317836674E-2</v>
      </c>
      <c r="DB226" s="19">
        <f t="shared" si="669"/>
        <v>4.7127831162751266E-3</v>
      </c>
      <c r="DC226" s="19">
        <f t="shared" si="670"/>
        <v>4.5074904719068784E-3</v>
      </c>
      <c r="DD226" s="19"/>
      <c r="DE226" s="19"/>
      <c r="DF226" s="19">
        <f t="shared" si="607"/>
        <v>6.4191310281588615E-2</v>
      </c>
      <c r="DG226" s="19">
        <f t="shared" si="674"/>
        <v>1.6609748245919768E-2</v>
      </c>
      <c r="DH226" s="19">
        <f t="shared" si="675"/>
        <v>3.8193652682609871E-3</v>
      </c>
      <c r="DI226" s="19">
        <f t="shared" si="676"/>
        <v>1.1726526753275226E-6</v>
      </c>
      <c r="DJ226" s="19">
        <f t="shared" si="677"/>
        <v>1.1726526753275226E-6</v>
      </c>
      <c r="DK226" s="19">
        <f t="shared" si="678"/>
        <v>1.1726526753275226E-6</v>
      </c>
      <c r="DL226" s="19">
        <f t="shared" si="679"/>
        <v>2.4967222059864586E-2</v>
      </c>
      <c r="DM226" s="19">
        <f t="shared" si="680"/>
        <v>0.15740369309645363</v>
      </c>
      <c r="DN226" s="19">
        <f t="shared" si="681"/>
        <v>5.2014364243459467E-3</v>
      </c>
      <c r="DO226" s="19">
        <f t="shared" si="682"/>
        <v>0.20918809313446743</v>
      </c>
      <c r="DP226" s="19">
        <f t="shared" si="683"/>
        <v>0.2125267292771211</v>
      </c>
      <c r="DQ226" s="19">
        <f t="shared" si="684"/>
        <v>1.8112247111449979E-2</v>
      </c>
      <c r="DR226" s="19">
        <f t="shared" si="685"/>
        <v>5.2936833306591061E-2</v>
      </c>
      <c r="DS226" s="19">
        <f t="shared" si="686"/>
        <v>0.14809489336474721</v>
      </c>
      <c r="DT226" s="19">
        <f t="shared" si="687"/>
        <v>2.2278343637307827E-2</v>
      </c>
      <c r="DU226" s="19">
        <f t="shared" si="688"/>
        <v>1.1692891787528553E-2</v>
      </c>
      <c r="DV226" s="19">
        <f t="shared" si="671"/>
        <v>1.1534516667774362E-2</v>
      </c>
      <c r="DW226" s="19">
        <f t="shared" si="689"/>
        <v>6.9283276104473018E-3</v>
      </c>
      <c r="DX226" s="19">
        <f t="shared" si="690"/>
        <v>2.5343468604933986E-2</v>
      </c>
      <c r="DY226" s="19">
        <f t="shared" si="691"/>
        <v>4.6086062935835701E-3</v>
      </c>
      <c r="DZ226" s="19">
        <f t="shared" si="692"/>
        <v>4.5302869135558366E-3</v>
      </c>
      <c r="EA226" s="19">
        <f t="shared" si="579"/>
        <v>0.99997153104396774</v>
      </c>
      <c r="EB226" s="19"/>
      <c r="EC226" s="19">
        <f t="shared" si="608"/>
        <v>6.4193137793206026E-2</v>
      </c>
      <c r="ED226" s="19">
        <f t="shared" si="693"/>
        <v>1.6610221121574564E-2</v>
      </c>
      <c r="EE226" s="19">
        <f t="shared" si="694"/>
        <v>3.8194740046984931E-3</v>
      </c>
      <c r="EF226" s="19">
        <f t="shared" si="695"/>
        <v>1.1726860604754178E-6</v>
      </c>
      <c r="EG226" s="19">
        <f t="shared" si="696"/>
        <v>1.1726860604754178E-6</v>
      </c>
      <c r="EH226" s="19">
        <f t="shared" si="697"/>
        <v>1.1726860604754178E-6</v>
      </c>
      <c r="EI226" s="19">
        <f t="shared" si="698"/>
        <v>2.4967932870847701E-2</v>
      </c>
      <c r="EJ226" s="19">
        <f t="shared" si="699"/>
        <v>0.15740817434284812</v>
      </c>
      <c r="EK226" s="19">
        <f t="shared" si="700"/>
        <v>5.2015845080266038E-3</v>
      </c>
      <c r="EL226" s="19">
        <f t="shared" si="701"/>
        <v>0.20919404867064123</v>
      </c>
      <c r="EM226" s="19">
        <f t="shared" si="702"/>
        <v>0.21253277986348645</v>
      </c>
      <c r="EN226" s="19">
        <f t="shared" si="703"/>
        <v>1.8112762762896698E-2</v>
      </c>
      <c r="EO226" s="19">
        <f t="shared" si="704"/>
        <v>5.2938340405876499E-2</v>
      </c>
      <c r="EP226" s="19">
        <f t="shared" si="705"/>
        <v>0.1480991095917866</v>
      </c>
      <c r="EQ226" s="19">
        <f t="shared" si="706"/>
        <v>2.2278977896550006E-2</v>
      </c>
      <c r="ER226" s="19">
        <f t="shared" si="707"/>
        <v>1.1693224681427883E-2</v>
      </c>
      <c r="ES226" s="19">
        <f t="shared" si="672"/>
        <v>1.1534845052771008E-2</v>
      </c>
      <c r="ET226" s="19">
        <f t="shared" si="708"/>
        <v>6.9285248583168613E-3</v>
      </c>
      <c r="EU226" s="19">
        <f t="shared" si="709"/>
        <v>2.5344190127568399E-2</v>
      </c>
      <c r="EV226" s="19">
        <f t="shared" si="710"/>
        <v>4.6087374995288088E-3</v>
      </c>
      <c r="EW226" s="19">
        <f t="shared" si="711"/>
        <v>4.5304158897666105E-3</v>
      </c>
      <c r="EX226" s="19"/>
      <c r="EY226" s="19"/>
      <c r="EZ226" s="19">
        <f t="shared" si="609"/>
        <v>-2.6587977160443609E-2</v>
      </c>
      <c r="FA226" s="19">
        <f t="shared" si="633"/>
        <v>-2.5904041359085059E-2</v>
      </c>
      <c r="FB226" s="19">
        <f t="shared" si="634"/>
        <v>-0.14917823942360758</v>
      </c>
      <c r="FC226" s="19">
        <f t="shared" si="635"/>
        <v>-3.7207451145353648E-2</v>
      </c>
      <c r="FD226" s="19">
        <f t="shared" si="636"/>
        <v>-3.183668376630993E-2</v>
      </c>
      <c r="FE226" s="19">
        <f t="shared" si="637"/>
        <v>-3.8016078050767552E-2</v>
      </c>
      <c r="FF226" s="19">
        <f t="shared" si="638"/>
        <v>-2.8759796959933838E-2</v>
      </c>
      <c r="FG226" s="19">
        <f t="shared" si="639"/>
        <v>-2.1369845889578853E-2</v>
      </c>
      <c r="FH226" s="19">
        <f t="shared" si="640"/>
        <v>-1.4169545139840114E-2</v>
      </c>
      <c r="FI226" s="19">
        <f t="shared" si="641"/>
        <v>-2.9471348423083063E-2</v>
      </c>
      <c r="FJ226" s="19">
        <f t="shared" si="642"/>
        <v>-5.7664094639167364E-2</v>
      </c>
      <c r="FK226" s="19">
        <f t="shared" si="643"/>
        <v>-8.1105701991636137E-2</v>
      </c>
      <c r="FL226" s="19">
        <f t="shared" si="644"/>
        <v>-1.9682619417332157E-2</v>
      </c>
      <c r="FM226" s="19">
        <f t="shared" si="645"/>
        <v>-6.7037469092492502E-2</v>
      </c>
      <c r="FN226" s="19">
        <f t="shared" si="646"/>
        <v>-6.5321883215618146E-2</v>
      </c>
      <c r="FO226" s="19">
        <f t="shared" si="647"/>
        <v>-5.5371111645813584E-2</v>
      </c>
      <c r="FP226" s="19">
        <f t="shared" si="627"/>
        <v>-0.21078087424831485</v>
      </c>
      <c r="FQ226" s="19">
        <f t="shared" si="628"/>
        <v>-9.7837284870095895E-2</v>
      </c>
      <c r="FR226" s="19">
        <f t="shared" si="629"/>
        <v>-5.8750512773777963E-2</v>
      </c>
      <c r="FS226" s="19">
        <f t="shared" si="630"/>
        <v>-5.1501366971979948E-2</v>
      </c>
      <c r="FT226" s="19">
        <f t="shared" si="631"/>
        <v>-8.6652670433684048E-2</v>
      </c>
      <c r="FU226" s="19"/>
      <c r="FV226" s="16"/>
      <c r="FW226" s="19">
        <f t="shared" si="806"/>
        <v>0.95594649769562601</v>
      </c>
      <c r="FX226" s="19">
        <f t="shared" si="610"/>
        <v>0.6550263381494642</v>
      </c>
      <c r="FY226" s="19">
        <f t="shared" si="781"/>
        <v>0.96213802786193547</v>
      </c>
      <c r="FZ226" s="19"/>
      <c r="GA226" s="19">
        <f t="shared" si="807"/>
        <v>0.96626108828114143</v>
      </c>
      <c r="GB226" s="19">
        <f t="shared" si="611"/>
        <v>0.83243763361334588</v>
      </c>
      <c r="GC226" s="19">
        <f t="shared" si="782"/>
        <v>0.93648443249224189</v>
      </c>
      <c r="GD226" s="19"/>
      <c r="GE226" s="19">
        <f t="shared" si="808"/>
        <v>1.0081015160743674</v>
      </c>
      <c r="GF226" s="19">
        <f t="shared" si="612"/>
        <v>0.82935493814370598</v>
      </c>
      <c r="GG226" s="19">
        <f t="shared" si="783"/>
        <v>0.91577391547398046</v>
      </c>
      <c r="GI226" s="132">
        <f t="shared" si="719"/>
        <v>1.5163109224744213</v>
      </c>
      <c r="GJ226" s="19">
        <f t="shared" si="586"/>
        <v>1.2511646773841183</v>
      </c>
      <c r="GK226" s="19">
        <f t="shared" si="809"/>
        <v>1.2511633748937645</v>
      </c>
      <c r="GL226" s="3"/>
      <c r="GM226" s="3"/>
      <c r="GN226" s="8"/>
      <c r="GO226" s="3"/>
      <c r="GP226" s="19">
        <v>0.20477478457257281</v>
      </c>
      <c r="GQ226" s="19">
        <v>0.2268021855017528</v>
      </c>
      <c r="GV226" s="30"/>
      <c r="GW226" s="12">
        <f t="shared" ca="1" si="590"/>
        <v>1</v>
      </c>
      <c r="GX226" s="19">
        <f t="shared" ca="1" si="591"/>
        <v>1</v>
      </c>
      <c r="GY226" s="19">
        <f t="shared" ca="1" si="592"/>
        <v>1</v>
      </c>
      <c r="GZ226" s="11" t="e">
        <f ca="1">IF(GP226,OFFSET(#REF!,$GP$253+$GO226,0),"")</f>
        <v>#REF!</v>
      </c>
      <c r="HA226" s="12">
        <f t="shared" ca="1" si="784"/>
        <v>1</v>
      </c>
      <c r="HB226" s="12">
        <f t="shared" ca="1" si="785"/>
        <v>1</v>
      </c>
      <c r="HC226" s="12">
        <f t="shared" ca="1" si="786"/>
        <v>1</v>
      </c>
      <c r="HD226" s="12">
        <f t="shared" ca="1" si="787"/>
        <v>1</v>
      </c>
      <c r="HE226" t="e">
        <f t="shared" ca="1" si="593"/>
        <v>#REF!</v>
      </c>
      <c r="HF226" s="12">
        <f t="shared" ca="1" si="788"/>
        <v>1</v>
      </c>
      <c r="HG226" s="12">
        <f t="shared" ca="1" si="789"/>
        <v>1</v>
      </c>
      <c r="HH226" s="12">
        <f t="shared" ca="1" si="790"/>
        <v>1</v>
      </c>
      <c r="HJ226" s="17"/>
      <c r="HL226" s="18">
        <f t="shared" si="594"/>
        <v>1997</v>
      </c>
      <c r="HM226" s="9">
        <f t="shared" si="791"/>
        <v>1.0732146226072825</v>
      </c>
      <c r="HN226" s="9">
        <f t="shared" si="792"/>
        <v>0.9311769678404076</v>
      </c>
      <c r="HO226" s="9">
        <f t="shared" si="793"/>
        <v>0.96626108828114154</v>
      </c>
      <c r="HP226" s="9">
        <f t="shared" si="794"/>
        <v>1.0081015160743672</v>
      </c>
      <c r="HQ226" s="9">
        <f t="shared" si="795"/>
        <v>0.95594649769562601</v>
      </c>
      <c r="HR226" s="9">
        <f t="shared" si="595"/>
        <v>0.99935301325728287</v>
      </c>
      <c r="HS226" s="9">
        <f t="shared" si="796"/>
        <v>0.99935273812143666</v>
      </c>
      <c r="HT226" s="9"/>
      <c r="HU226" s="9">
        <f t="shared" si="797"/>
        <v>0.97408926801988671</v>
      </c>
      <c r="HV226" s="23">
        <f t="shared" si="596"/>
        <v>0.93117722420650662</v>
      </c>
      <c r="HX226" s="8"/>
      <c r="HY226" s="5">
        <f t="shared" si="614"/>
        <v>48</v>
      </c>
      <c r="HZ226" t="b">
        <f t="shared" si="597"/>
        <v>0</v>
      </c>
      <c r="IC226" s="11"/>
      <c r="ID226" s="11"/>
      <c r="IE226" s="11"/>
      <c r="IF226">
        <f t="shared" si="599"/>
        <v>0</v>
      </c>
      <c r="IG226" s="12">
        <f t="shared" ca="1" si="600"/>
        <v>0.80391150698428404</v>
      </c>
      <c r="IH226" s="19">
        <f t="shared" ca="1" si="601"/>
        <v>0.99356482127614443</v>
      </c>
      <c r="II226" s="19">
        <f t="shared" ca="1" si="602"/>
        <v>0.79873880435981526</v>
      </c>
      <c r="IJ226" s="11"/>
      <c r="IK226" s="12">
        <f t="shared" ca="1" si="798"/>
        <v>0.70778005137359057</v>
      </c>
      <c r="IL226" s="12">
        <f t="shared" ca="1" si="799"/>
        <v>1.1358210865425367</v>
      </c>
      <c r="IM226" s="12">
        <f t="shared" ca="1" si="800"/>
        <v>0.99356482127614443</v>
      </c>
      <c r="IN226" s="12">
        <f t="shared" ca="1" si="801"/>
        <v>0.79873880435981526</v>
      </c>
      <c r="IO226">
        <f t="shared" si="603"/>
        <v>0</v>
      </c>
      <c r="IP226" s="12">
        <f t="shared" ca="1" si="604"/>
        <v>0.99356482127614443</v>
      </c>
      <c r="IQ226" s="12">
        <f t="shared" ca="1" si="802"/>
        <v>1.0317962101192177</v>
      </c>
      <c r="IR226" s="12">
        <f t="shared" ca="1" si="803"/>
        <v>1.1008192077108905</v>
      </c>
    </row>
    <row r="227" spans="1:252" x14ac:dyDescent="0.2">
      <c r="A227" t="s">
        <v>63</v>
      </c>
      <c r="B227" s="1">
        <f t="shared" si="605"/>
        <v>1998</v>
      </c>
      <c r="C227" s="60">
        <f t="shared" si="804"/>
        <v>1152.007550756</v>
      </c>
      <c r="D227" s="60">
        <f t="shared" ref="D227:W227" si="826">D307+D388</f>
        <v>299.39305879199998</v>
      </c>
      <c r="E227" s="60">
        <f t="shared" si="826"/>
        <v>61.387090791999995</v>
      </c>
      <c r="F227" s="60">
        <f t="shared" si="826"/>
        <v>0.02</v>
      </c>
      <c r="G227" s="60">
        <f t="shared" si="826"/>
        <v>0.02</v>
      </c>
      <c r="H227" s="60">
        <f t="shared" si="826"/>
        <v>0.02</v>
      </c>
      <c r="I227" s="60">
        <f t="shared" si="826"/>
        <v>507.78972204800004</v>
      </c>
      <c r="J227" s="60">
        <f t="shared" si="826"/>
        <v>2751.6473565440001</v>
      </c>
      <c r="K227" s="60">
        <f t="shared" si="826"/>
        <v>97.327334436000001</v>
      </c>
      <c r="L227" s="60">
        <f t="shared" si="826"/>
        <v>3610.9176431640003</v>
      </c>
      <c r="M227" s="60">
        <f t="shared" si="826"/>
        <v>3647.0400719999998</v>
      </c>
      <c r="N227" s="60">
        <f t="shared" si="826"/>
        <v>315.44343658000003</v>
      </c>
      <c r="O227" s="60">
        <f t="shared" si="826"/>
        <v>966.54080099999987</v>
      </c>
      <c r="P227" s="60">
        <f t="shared" si="826"/>
        <v>2475.4617657479998</v>
      </c>
      <c r="Q227" s="60">
        <f t="shared" si="826"/>
        <v>410.99720239600003</v>
      </c>
      <c r="R227" s="60">
        <f t="shared" si="826"/>
        <v>209.63036339200002</v>
      </c>
      <c r="S227" s="60">
        <f t="shared" si="826"/>
        <v>195.77300005199999</v>
      </c>
      <c r="T227" s="60">
        <f t="shared" si="826"/>
        <v>115.69066807999999</v>
      </c>
      <c r="U227" s="60">
        <f t="shared" si="826"/>
        <v>468.47348226000003</v>
      </c>
      <c r="V227" s="60">
        <f t="shared" si="826"/>
        <v>87.313805856000002</v>
      </c>
      <c r="W227" s="60">
        <f t="shared" si="826"/>
        <v>83.182720031999992</v>
      </c>
      <c r="X227" s="60">
        <f t="shared" si="813"/>
        <v>17456.077073927998</v>
      </c>
      <c r="Z227" s="19">
        <f t="shared" si="722"/>
        <v>1.3037055825220953</v>
      </c>
      <c r="AA227" s="19">
        <f t="shared" si="723"/>
        <v>2.7298567064720456</v>
      </c>
      <c r="AB227" s="19">
        <f t="shared" si="724"/>
        <v>0.67770758335783921</v>
      </c>
      <c r="AC227" s="19">
        <f t="shared" si="725"/>
        <v>2.2633629122769967E-5</v>
      </c>
      <c r="AD227" s="19">
        <f t="shared" si="726"/>
        <v>1.8235938518324724E-4</v>
      </c>
      <c r="AE227" s="19">
        <f t="shared" si="727"/>
        <v>2.2079807810216625E-4</v>
      </c>
      <c r="AF227" s="19">
        <f t="shared" si="728"/>
        <v>4.8626414415391048</v>
      </c>
      <c r="AG227" s="19">
        <f t="shared" si="729"/>
        <v>12.460510979432424</v>
      </c>
      <c r="AH227" s="19">
        <f t="shared" si="730"/>
        <v>0.83566603258701921</v>
      </c>
      <c r="AI227" s="19">
        <f t="shared" si="731"/>
        <v>4.9612265951352352</v>
      </c>
      <c r="AJ227" s="19">
        <f t="shared" si="732"/>
        <v>4.7952554932727169</v>
      </c>
      <c r="AK227" s="19">
        <f t="shared" si="733"/>
        <v>1.3004182465886225</v>
      </c>
      <c r="AL227" s="19">
        <f t="shared" si="734"/>
        <v>7.5960240476766119</v>
      </c>
      <c r="AM227" s="19">
        <f t="shared" si="735"/>
        <v>8.5967114187780478</v>
      </c>
      <c r="AN227" s="19">
        <f t="shared" si="736"/>
        <v>1.1269799369739908</v>
      </c>
      <c r="AO227" s="19">
        <f t="shared" si="737"/>
        <v>0.57233393362321328</v>
      </c>
      <c r="AP227" s="19">
        <f t="shared" si="738"/>
        <v>1.0434218647522326</v>
      </c>
      <c r="AQ227" s="19">
        <f t="shared" si="739"/>
        <v>0.73685522042659524</v>
      </c>
      <c r="AR227" s="19">
        <f t="shared" si="740"/>
        <v>0.63876399966419239</v>
      </c>
      <c r="AS227" s="19">
        <f t="shared" si="741"/>
        <v>0.97319495703906611</v>
      </c>
      <c r="AT227" s="19">
        <f t="shared" si="742"/>
        <v>0.57706919339085505</v>
      </c>
      <c r="AU227" s="19">
        <f t="shared" si="718"/>
        <v>11.764935938372272</v>
      </c>
      <c r="AV227" s="19"/>
      <c r="AX227" s="19">
        <f t="shared" si="758"/>
        <v>0.90575714713795596</v>
      </c>
      <c r="AY227" s="19">
        <f t="shared" si="759"/>
        <v>0.95308316908306323</v>
      </c>
      <c r="AZ227" s="19">
        <f t="shared" si="760"/>
        <v>1.0718748351208705</v>
      </c>
      <c r="BA227" s="19">
        <f t="shared" si="761"/>
        <v>0.76591063480315114</v>
      </c>
      <c r="BB227" s="19">
        <f t="shared" si="762"/>
        <v>0.7728957070254675</v>
      </c>
      <c r="BC227" s="19">
        <f t="shared" si="763"/>
        <v>0.93255046973931111</v>
      </c>
      <c r="BD227" s="19">
        <f t="shared" si="764"/>
        <v>1.2025866576493058</v>
      </c>
      <c r="BE227" s="19">
        <f t="shared" si="765"/>
        <v>1.0327351337861892</v>
      </c>
      <c r="BF227" s="19">
        <f t="shared" si="766"/>
        <v>1.2934423360438192</v>
      </c>
      <c r="BG227" s="19">
        <f t="shared" si="767"/>
        <v>1.2234115109635146</v>
      </c>
      <c r="BH227" s="19">
        <f t="shared" si="768"/>
        <v>1.0199964003587485</v>
      </c>
      <c r="BI227" s="19">
        <f t="shared" si="769"/>
        <v>0.77285149834110811</v>
      </c>
      <c r="BJ227" s="19">
        <f t="shared" si="770"/>
        <v>0.77969259779905242</v>
      </c>
      <c r="BK227" s="19">
        <f t="shared" si="771"/>
        <v>0.79488390591674951</v>
      </c>
      <c r="BL227" s="19">
        <f t="shared" si="772"/>
        <v>0.92200651601369921</v>
      </c>
      <c r="BM227" s="19">
        <f t="shared" si="773"/>
        <v>0.78111671517655634</v>
      </c>
      <c r="BN227" s="19">
        <f t="shared" si="774"/>
        <v>0.29146548152854801</v>
      </c>
      <c r="BO227" s="19">
        <f t="shared" si="775"/>
        <v>0.72743440638272672</v>
      </c>
      <c r="BP227" s="19">
        <f t="shared" si="776"/>
        <v>0.86478305706607861</v>
      </c>
      <c r="BQ227" s="19">
        <f t="shared" si="777"/>
        <v>1.1156735174765757</v>
      </c>
      <c r="BR227" s="19">
        <f t="shared" si="778"/>
        <v>0.82378773927869409</v>
      </c>
      <c r="BS227" s="19">
        <f t="shared" si="779"/>
        <v>0.81140896708519195</v>
      </c>
      <c r="BU227" s="16"/>
      <c r="BV227" s="9">
        <f t="shared" si="780"/>
        <v>1.578704558036538</v>
      </c>
      <c r="BW227" s="9">
        <f t="shared" si="548"/>
        <v>0.81140896708519195</v>
      </c>
      <c r="BX227" s="9">
        <f t="shared" si="549"/>
        <v>0.93807931162090008</v>
      </c>
      <c r="BY227" s="9">
        <f t="shared" si="550"/>
        <v>0.89244760273986734</v>
      </c>
      <c r="BZ227" s="9">
        <f t="shared" si="551"/>
        <v>0.96921047468197963</v>
      </c>
      <c r="CA227" s="9">
        <f t="shared" si="517"/>
        <v>1.2809767503838783</v>
      </c>
      <c r="CB227" s="9">
        <f t="shared" si="552"/>
        <v>1.2809750347691118</v>
      </c>
      <c r="CC227" s="9"/>
      <c r="CD227" s="9">
        <f t="shared" si="553"/>
        <v>0.83718663283593731</v>
      </c>
      <c r="CE227" s="9">
        <f t="shared" si="554"/>
        <v>0.81141005380832698</v>
      </c>
      <c r="CG227" s="35"/>
      <c r="CH227">
        <f t="shared" si="555"/>
        <v>1998</v>
      </c>
      <c r="CI227" s="19">
        <f t="shared" si="556"/>
        <v>6.599464162979736E-2</v>
      </c>
      <c r="CJ227" s="19">
        <f t="shared" si="652"/>
        <v>1.7151222323552106E-2</v>
      </c>
      <c r="CK227" s="19">
        <f t="shared" si="653"/>
        <v>3.5166601597839166E-3</v>
      </c>
      <c r="CL227" s="19">
        <f t="shared" si="654"/>
        <v>1.1457327963951047E-6</v>
      </c>
      <c r="CM227" s="19">
        <f t="shared" si="655"/>
        <v>1.1457327963951047E-6</v>
      </c>
      <c r="CN227" s="19">
        <f t="shared" si="656"/>
        <v>1.1457327963951047E-6</v>
      </c>
      <c r="CO227" s="19">
        <f t="shared" si="657"/>
        <v>2.9089566911137399E-2</v>
      </c>
      <c r="CP227" s="19">
        <f t="shared" si="658"/>
        <v>0.15763263102531774</v>
      </c>
      <c r="CQ227" s="19">
        <f t="shared" si="659"/>
        <v>5.5755559524519917E-3</v>
      </c>
      <c r="CR227" s="19">
        <f t="shared" si="660"/>
        <v>0.20685733844273552</v>
      </c>
      <c r="CS227" s="19">
        <f t="shared" si="661"/>
        <v>0.20892667101287818</v>
      </c>
      <c r="CT227" s="19">
        <f t="shared" si="662"/>
        <v>1.8070694534864262E-2</v>
      </c>
      <c r="CU227" s="19">
        <f t="shared" si="663"/>
        <v>5.5369874737984708E-2</v>
      </c>
      <c r="CV227" s="19">
        <f t="shared" si="664"/>
        <v>0.14181088656198096</v>
      </c>
      <c r="CW227" s="19">
        <f t="shared" si="665"/>
        <v>2.3544648700586694E-2</v>
      </c>
      <c r="CX227" s="19">
        <f t="shared" si="666"/>
        <v>1.2009019122921908E-2</v>
      </c>
      <c r="CY227" s="19">
        <f t="shared" si="650"/>
        <v>1.1215177340411844E-2</v>
      </c>
      <c r="CZ227" s="19">
        <f t="shared" si="667"/>
        <v>6.627529632805813E-3</v>
      </c>
      <c r="DA227" s="19">
        <f t="shared" si="668"/>
        <v>2.6837271643335114E-2</v>
      </c>
      <c r="DB227" s="19">
        <f t="shared" si="669"/>
        <v>5.001914547364707E-3</v>
      </c>
      <c r="DC227" s="19">
        <f t="shared" si="670"/>
        <v>4.7652585217007213E-3</v>
      </c>
      <c r="DD227" s="19"/>
      <c r="DE227" s="19"/>
      <c r="DF227" s="19">
        <f t="shared" si="607"/>
        <v>6.5271474301737603E-2</v>
      </c>
      <c r="DG227" s="19">
        <f t="shared" si="674"/>
        <v>1.6906670881533633E-2</v>
      </c>
      <c r="DH227" s="19">
        <f t="shared" si="675"/>
        <v>3.5642185562136147E-3</v>
      </c>
      <c r="DI227" s="19">
        <f t="shared" si="676"/>
        <v>1.1593290014510657E-6</v>
      </c>
      <c r="DJ227" s="19">
        <f t="shared" si="677"/>
        <v>1.1593290014510657E-6</v>
      </c>
      <c r="DK227" s="19">
        <f t="shared" si="678"/>
        <v>1.1593290014510657E-6</v>
      </c>
      <c r="DL227" s="19">
        <f t="shared" si="679"/>
        <v>2.6979994480740413E-2</v>
      </c>
      <c r="DM227" s="19">
        <f t="shared" si="680"/>
        <v>0.15751164514352281</v>
      </c>
      <c r="DN227" s="19">
        <f t="shared" si="681"/>
        <v>5.4065542775444198E-3</v>
      </c>
      <c r="DO227" s="19">
        <f t="shared" si="682"/>
        <v>0.20851196333057984</v>
      </c>
      <c r="DP227" s="19">
        <f t="shared" si="683"/>
        <v>0.21119869121428725</v>
      </c>
      <c r="DQ227" s="19">
        <f t="shared" si="684"/>
        <v>1.7993615825302723E-2</v>
      </c>
      <c r="DR227" s="19">
        <f t="shared" si="685"/>
        <v>5.4361298287066318E-2</v>
      </c>
      <c r="DS227" s="19">
        <f t="shared" si="686"/>
        <v>0.14376717961254779</v>
      </c>
      <c r="DT227" s="19">
        <f t="shared" si="687"/>
        <v>2.2800098962464082E-2</v>
      </c>
      <c r="DU227" s="19">
        <f t="shared" si="688"/>
        <v>1.1821270129642533E-2</v>
      </c>
      <c r="DV227" s="19">
        <f t="shared" si="671"/>
        <v>1.1314616081918468E-2</v>
      </c>
      <c r="DW227" s="19">
        <f t="shared" si="689"/>
        <v>6.6840700259204111E-3</v>
      </c>
      <c r="DX227" s="19">
        <f t="shared" si="690"/>
        <v>2.6310709941172156E-2</v>
      </c>
      <c r="DY227" s="19">
        <f t="shared" si="691"/>
        <v>4.8559142917195533E-3</v>
      </c>
      <c r="DZ227" s="19">
        <f t="shared" si="692"/>
        <v>4.6351799918962428E-3</v>
      </c>
      <c r="EA227" s="19">
        <f t="shared" si="579"/>
        <v>0.99989864332281397</v>
      </c>
      <c r="EB227" s="19"/>
      <c r="EC227" s="19">
        <f t="shared" si="608"/>
        <v>6.5278090672101177E-2</v>
      </c>
      <c r="ED227" s="19">
        <f t="shared" si="693"/>
        <v>1.6908384659219275E-2</v>
      </c>
      <c r="EE227" s="19">
        <f t="shared" si="694"/>
        <v>3.5645798501827935E-3</v>
      </c>
      <c r="EF227" s="19">
        <f t="shared" si="695"/>
        <v>1.1594465190976163E-6</v>
      </c>
      <c r="EG227" s="19">
        <f t="shared" si="696"/>
        <v>1.1594465190976163E-6</v>
      </c>
      <c r="EH227" s="19">
        <f t="shared" si="697"/>
        <v>1.1594465190976163E-6</v>
      </c>
      <c r="EI227" s="19">
        <f t="shared" si="698"/>
        <v>2.6982729360529804E-2</v>
      </c>
      <c r="EJ227" s="19">
        <f t="shared" si="699"/>
        <v>0.15752761161880155</v>
      </c>
      <c r="EK227" s="19">
        <f t="shared" si="700"/>
        <v>5.4071023234691313E-3</v>
      </c>
      <c r="EL227" s="19">
        <f t="shared" si="701"/>
        <v>0.2085330995526338</v>
      </c>
      <c r="EM227" s="19">
        <f t="shared" si="702"/>
        <v>0.21122009978175602</v>
      </c>
      <c r="EN227" s="19">
        <f t="shared" si="703"/>
        <v>1.7995439783283659E-2</v>
      </c>
      <c r="EO227" s="19">
        <f t="shared" si="704"/>
        <v>5.4366808726148005E-2</v>
      </c>
      <c r="EP227" s="19">
        <f t="shared" si="705"/>
        <v>0.14378175285325698</v>
      </c>
      <c r="EQ227" s="19">
        <f t="shared" si="706"/>
        <v>2.2802410138987601E-2</v>
      </c>
      <c r="ER227" s="19">
        <f t="shared" si="707"/>
        <v>1.1822468415757291E-2</v>
      </c>
      <c r="ES227" s="19">
        <f t="shared" si="672"/>
        <v>1.1315763010056991E-2</v>
      </c>
      <c r="ET227" s="19">
        <f t="shared" si="708"/>
        <v>6.6847475697219055E-3</v>
      </c>
      <c r="EU227" s="19">
        <f t="shared" si="709"/>
        <v>2.6313376977628151E-2</v>
      </c>
      <c r="EV227" s="19">
        <f t="shared" si="710"/>
        <v>4.8564065209475808E-3</v>
      </c>
      <c r="EW227" s="19">
        <f t="shared" si="711"/>
        <v>4.6356498459612277E-3</v>
      </c>
      <c r="EX227" s="19"/>
      <c r="EY227" s="19"/>
      <c r="EZ227" s="19">
        <f t="shared" si="609"/>
        <v>2.2797221173908346E-2</v>
      </c>
      <c r="FA227" s="19">
        <f t="shared" si="633"/>
        <v>6.6880680647350477E-2</v>
      </c>
      <c r="FB227" s="19">
        <f t="shared" si="634"/>
        <v>0.10233181704445304</v>
      </c>
      <c r="FC227" s="19">
        <f t="shared" si="635"/>
        <v>-2.2828014547309934E-2</v>
      </c>
      <c r="FD227" s="19">
        <f t="shared" si="636"/>
        <v>1.4541541176820912E-2</v>
      </c>
      <c r="FE227" s="19">
        <f t="shared" si="637"/>
        <v>0.10559044041929254</v>
      </c>
      <c r="FF227" s="19">
        <f t="shared" si="638"/>
        <v>0.12365587084289711</v>
      </c>
      <c r="FG227" s="19">
        <f t="shared" si="639"/>
        <v>2.3233983458764363E-2</v>
      </c>
      <c r="FH227" s="19">
        <f t="shared" si="640"/>
        <v>7.4248885492485178E-2</v>
      </c>
      <c r="FI227" s="19">
        <f t="shared" si="641"/>
        <v>2.0401723232605112E-2</v>
      </c>
      <c r="FJ227" s="19">
        <f t="shared" si="642"/>
        <v>-7.0190243587166176E-3</v>
      </c>
      <c r="FK227" s="19">
        <f t="shared" si="643"/>
        <v>-2.9505373107325565E-3</v>
      </c>
      <c r="FL227" s="19">
        <f t="shared" si="644"/>
        <v>8.7483206395099142E-3</v>
      </c>
      <c r="FM227" s="19">
        <f t="shared" si="645"/>
        <v>-4.0236805433312872E-2</v>
      </c>
      <c r="FN227" s="19">
        <f t="shared" si="646"/>
        <v>5.497999869274052E-2</v>
      </c>
      <c r="FO227" s="19">
        <f t="shared" si="647"/>
        <v>3.3274981156999062E-2</v>
      </c>
      <c r="FP227" s="19">
        <f t="shared" si="627"/>
        <v>-0.15698865790628327</v>
      </c>
      <c r="FQ227" s="19">
        <f t="shared" si="628"/>
        <v>-3.0067231883512305E-2</v>
      </c>
      <c r="FR227" s="19">
        <f t="shared" si="629"/>
        <v>-1.5597339558461478E-2</v>
      </c>
      <c r="FS227" s="19">
        <f t="shared" si="630"/>
        <v>2.1276778726167431E-2</v>
      </c>
      <c r="FT227" s="19">
        <f t="shared" si="631"/>
        <v>3.6743914039249377E-2</v>
      </c>
      <c r="FU227" s="19"/>
      <c r="FV227" s="16"/>
      <c r="FW227" s="19">
        <f t="shared" si="806"/>
        <v>1.0073507611332655</v>
      </c>
      <c r="FX227" s="19">
        <f t="shared" si="610"/>
        <v>0.65984128029719846</v>
      </c>
      <c r="FY227" s="19">
        <f t="shared" si="781"/>
        <v>0.96921047468197963</v>
      </c>
      <c r="FZ227" s="19"/>
      <c r="GA227" s="19">
        <f t="shared" si="807"/>
        <v>1.0017030492695045</v>
      </c>
      <c r="GB227" s="19">
        <f t="shared" si="611"/>
        <v>0.8338553159171791</v>
      </c>
      <c r="GC227" s="19">
        <f t="shared" si="782"/>
        <v>0.93807931162090008</v>
      </c>
      <c r="GD227" s="19"/>
      <c r="GE227" s="19">
        <f t="shared" si="808"/>
        <v>0.97452830623370601</v>
      </c>
      <c r="GF227" s="19">
        <f t="shared" si="612"/>
        <v>0.80822986313574585</v>
      </c>
      <c r="GG227" s="19">
        <f t="shared" si="783"/>
        <v>0.89244760273986734</v>
      </c>
      <c r="GI227" s="132">
        <f t="shared" si="719"/>
        <v>1.578704558036538</v>
      </c>
      <c r="GJ227" s="19">
        <f t="shared" si="586"/>
        <v>1.2809767503838783</v>
      </c>
      <c r="GK227" s="19">
        <f t="shared" si="809"/>
        <v>1.2809750347691118</v>
      </c>
      <c r="GL227" s="3"/>
      <c r="GM227" s="3"/>
      <c r="GN227" s="8"/>
      <c r="GO227" s="3"/>
      <c r="GP227" s="19">
        <v>1.6431108475531215E-2</v>
      </c>
      <c r="GQ227" s="19">
        <v>1.988291025830757E-2</v>
      </c>
      <c r="GV227" s="30"/>
      <c r="GW227" s="12">
        <f t="shared" ca="1" si="590"/>
        <v>1</v>
      </c>
      <c r="GX227" s="19">
        <f t="shared" ca="1" si="591"/>
        <v>1</v>
      </c>
      <c r="GY227" s="19">
        <f t="shared" ca="1" si="592"/>
        <v>1</v>
      </c>
      <c r="GZ227" s="11" t="e">
        <f ca="1">IF(GP227,OFFSET(#REF!,$GP$253+$GO227,0),"")</f>
        <v>#REF!</v>
      </c>
      <c r="HA227" s="12">
        <f t="shared" ca="1" si="784"/>
        <v>1</v>
      </c>
      <c r="HB227" s="12">
        <f t="shared" ca="1" si="785"/>
        <v>1</v>
      </c>
      <c r="HC227" s="12">
        <f t="shared" ca="1" si="786"/>
        <v>1</v>
      </c>
      <c r="HD227" s="12">
        <f t="shared" ca="1" si="787"/>
        <v>1</v>
      </c>
      <c r="HE227" t="e">
        <f t="shared" ca="1" si="593"/>
        <v>#REF!</v>
      </c>
      <c r="HF227" s="12">
        <f t="shared" ca="1" si="788"/>
        <v>1</v>
      </c>
      <c r="HG227" s="12">
        <f t="shared" ca="1" si="789"/>
        <v>1</v>
      </c>
      <c r="HH227" s="12">
        <f t="shared" ca="1" si="790"/>
        <v>1</v>
      </c>
      <c r="HJ227" s="17"/>
      <c r="HL227" s="18">
        <f t="shared" si="594"/>
        <v>1998</v>
      </c>
      <c r="HM227" s="9">
        <f t="shared" si="791"/>
        <v>1.1173755931908225</v>
      </c>
      <c r="HN227" s="9">
        <f t="shared" si="792"/>
        <v>0.91568535586540212</v>
      </c>
      <c r="HO227" s="9">
        <f t="shared" si="793"/>
        <v>0.96790667852168932</v>
      </c>
      <c r="HP227" s="9">
        <f t="shared" si="794"/>
        <v>0.98242346297158434</v>
      </c>
      <c r="HQ227" s="9">
        <f t="shared" si="795"/>
        <v>0.96297343205636821</v>
      </c>
      <c r="HR227" s="9">
        <f t="shared" si="595"/>
        <v>1.0231650545675008</v>
      </c>
      <c r="HS227" s="9">
        <f t="shared" si="796"/>
        <v>1.023164467686253</v>
      </c>
      <c r="HT227" s="9"/>
      <c r="HU227" s="9">
        <f t="shared" si="797"/>
        <v>0.95089423094660208</v>
      </c>
      <c r="HV227" s="23">
        <f t="shared" si="596"/>
        <v>0.91568588109725024</v>
      </c>
      <c r="HX227" s="8"/>
      <c r="HY227" s="5">
        <f t="shared" si="614"/>
        <v>49</v>
      </c>
      <c r="HZ227" t="b">
        <f t="shared" si="597"/>
        <v>0</v>
      </c>
      <c r="IC227" s="11"/>
      <c r="ID227" s="11"/>
      <c r="IE227" s="11"/>
      <c r="IF227">
        <f t="shared" si="599"/>
        <v>0</v>
      </c>
      <c r="IG227" s="12">
        <f t="shared" ca="1" si="600"/>
        <v>0.80391150698428404</v>
      </c>
      <c r="IH227" s="19">
        <f t="shared" ca="1" si="601"/>
        <v>0.99356482127614443</v>
      </c>
      <c r="II227" s="19">
        <f t="shared" ca="1" si="602"/>
        <v>0.79873880435981526</v>
      </c>
      <c r="IJ227" s="11"/>
      <c r="IK227" s="12">
        <f t="shared" ca="1" si="798"/>
        <v>0.70778005137359057</v>
      </c>
      <c r="IL227" s="12">
        <f t="shared" ca="1" si="799"/>
        <v>1.1358210865425367</v>
      </c>
      <c r="IM227" s="12">
        <f t="shared" ca="1" si="800"/>
        <v>0.99356482127614443</v>
      </c>
      <c r="IN227" s="12">
        <f t="shared" ca="1" si="801"/>
        <v>0.79873880435981526</v>
      </c>
      <c r="IO227">
        <f t="shared" si="603"/>
        <v>0</v>
      </c>
      <c r="IP227" s="12">
        <f t="shared" ca="1" si="604"/>
        <v>0.99356482127614443</v>
      </c>
      <c r="IQ227" s="12">
        <f t="shared" ca="1" si="802"/>
        <v>1.0317962101192177</v>
      </c>
      <c r="IR227" s="12">
        <f t="shared" ca="1" si="803"/>
        <v>1.1008192077108905</v>
      </c>
    </row>
    <row r="228" spans="1:252" x14ac:dyDescent="0.2">
      <c r="A228" t="s">
        <v>63</v>
      </c>
      <c r="B228" s="1">
        <f t="shared" si="605"/>
        <v>1999</v>
      </c>
      <c r="C228" s="60">
        <f t="shared" si="804"/>
        <v>1168.9379770450723</v>
      </c>
      <c r="D228" s="60">
        <f t="shared" ref="D228:W228" si="827">D308+D389</f>
        <v>302.12475907187343</v>
      </c>
      <c r="E228" s="60">
        <f t="shared" si="827"/>
        <v>59.566643486976886</v>
      </c>
      <c r="F228" s="60">
        <f t="shared" si="827"/>
        <v>0.02</v>
      </c>
      <c r="G228" s="60">
        <f t="shared" si="827"/>
        <v>0.02</v>
      </c>
      <c r="H228" s="60">
        <f t="shared" si="827"/>
        <v>0.02</v>
      </c>
      <c r="I228" s="60">
        <f t="shared" si="827"/>
        <v>536.04199114426888</v>
      </c>
      <c r="J228" s="60">
        <f t="shared" si="827"/>
        <v>2707.1192778424565</v>
      </c>
      <c r="K228" s="60">
        <f t="shared" si="827"/>
        <v>102.51568417917393</v>
      </c>
      <c r="L228" s="60">
        <f t="shared" si="827"/>
        <v>3673.6628994900007</v>
      </c>
      <c r="M228" s="60">
        <f t="shared" si="827"/>
        <v>3853.2882323515678</v>
      </c>
      <c r="N228" s="60">
        <f t="shared" si="827"/>
        <v>344.66330814259754</v>
      </c>
      <c r="O228" s="60">
        <f t="shared" si="827"/>
        <v>1024.9075088907118</v>
      </c>
      <c r="P228" s="60">
        <f t="shared" si="827"/>
        <v>2384.7348996242795</v>
      </c>
      <c r="Q228" s="60">
        <f t="shared" si="827"/>
        <v>442.91655042508273</v>
      </c>
      <c r="R228" s="60">
        <f t="shared" si="827"/>
        <v>214.33282975565348</v>
      </c>
      <c r="S228" s="60">
        <f t="shared" si="827"/>
        <v>198.95883279634717</v>
      </c>
      <c r="T228" s="60">
        <f t="shared" si="827"/>
        <v>121.44614509489733</v>
      </c>
      <c r="U228" s="60">
        <f t="shared" si="827"/>
        <v>457.73127729479864</v>
      </c>
      <c r="V228" s="60">
        <f t="shared" si="827"/>
        <v>88.935267053016148</v>
      </c>
      <c r="W228" s="60">
        <f t="shared" si="827"/>
        <v>81.752039747063293</v>
      </c>
      <c r="X228" s="60">
        <f t="shared" si="813"/>
        <v>17763.696123435839</v>
      </c>
      <c r="Z228" s="19">
        <f t="shared" si="722"/>
        <v>1.3584841653480901</v>
      </c>
      <c r="AA228" s="19">
        <f t="shared" si="723"/>
        <v>2.7235882365406754</v>
      </c>
      <c r="AB228" s="19">
        <f t="shared" si="724"/>
        <v>0.68537689769766619</v>
      </c>
      <c r="AC228" s="19">
        <f t="shared" si="725"/>
        <v>2.3243049537703733E-5</v>
      </c>
      <c r="AD228" s="19">
        <f t="shared" si="726"/>
        <v>1.8029560006320119E-4</v>
      </c>
      <c r="AE228" s="19">
        <f t="shared" si="727"/>
        <v>2.3012104009100689E-4</v>
      </c>
      <c r="AF228" s="19">
        <f t="shared" si="728"/>
        <v>4.9792903630450986</v>
      </c>
      <c r="AG228" s="19">
        <f t="shared" si="729"/>
        <v>12.108334817869823</v>
      </c>
      <c r="AH228" s="19">
        <f t="shared" si="730"/>
        <v>0.87019950043008099</v>
      </c>
      <c r="AI228" s="19">
        <f t="shared" si="731"/>
        <v>4.9145579422319834</v>
      </c>
      <c r="AJ228" s="19">
        <f t="shared" si="732"/>
        <v>4.9924349075559586</v>
      </c>
      <c r="AK228" s="19">
        <f t="shared" si="733"/>
        <v>1.3508968156525254</v>
      </c>
      <c r="AL228" s="19">
        <f t="shared" si="734"/>
        <v>7.9139898448726838</v>
      </c>
      <c r="AM228" s="19">
        <f t="shared" si="735"/>
        <v>8.3582972055755054</v>
      </c>
      <c r="AN228" s="19">
        <f t="shared" si="736"/>
        <v>1.2073287895771665</v>
      </c>
      <c r="AO228" s="19">
        <f t="shared" si="737"/>
        <v>0.5958922974011106</v>
      </c>
      <c r="AP228" s="19">
        <f t="shared" si="738"/>
        <v>0.88930409297886159</v>
      </c>
      <c r="AQ228" s="19">
        <f t="shared" si="739"/>
        <v>0.75471428432273291</v>
      </c>
      <c r="AR228" s="19">
        <f t="shared" si="740"/>
        <v>0.57977968102414013</v>
      </c>
      <c r="AS228" s="19">
        <f t="shared" si="741"/>
        <v>0.97045096932509334</v>
      </c>
      <c r="AT228" s="19">
        <f t="shared" si="742"/>
        <v>0.5789401327143644</v>
      </c>
      <c r="AU228" s="19">
        <f t="shared" si="718"/>
        <v>11.3420741841724</v>
      </c>
      <c r="AV228" s="19"/>
      <c r="AX228" s="19">
        <f t="shared" si="758"/>
        <v>0.94381489082633385</v>
      </c>
      <c r="AY228" s="19">
        <f t="shared" si="759"/>
        <v>0.95089463912347671</v>
      </c>
      <c r="AZ228" s="19">
        <f t="shared" si="760"/>
        <v>1.0840047643785038</v>
      </c>
      <c r="BA228" s="19">
        <f t="shared" si="761"/>
        <v>0.78653311537540482</v>
      </c>
      <c r="BB228" s="19">
        <f t="shared" si="762"/>
        <v>0.76414874476792438</v>
      </c>
      <c r="BC228" s="19">
        <f t="shared" si="763"/>
        <v>0.97192641293946969</v>
      </c>
      <c r="BD228" s="19">
        <f t="shared" si="764"/>
        <v>1.2314352656165608</v>
      </c>
      <c r="BE228" s="19">
        <f t="shared" si="765"/>
        <v>1.0035465478663983</v>
      </c>
      <c r="BF228" s="19">
        <f t="shared" si="766"/>
        <v>1.3468931735516518</v>
      </c>
      <c r="BG228" s="19">
        <f t="shared" si="767"/>
        <v>1.2119032748311469</v>
      </c>
      <c r="BH228" s="19">
        <f t="shared" si="768"/>
        <v>1.0619383350639811</v>
      </c>
      <c r="BI228" s="19">
        <f t="shared" si="769"/>
        <v>0.80285141401246496</v>
      </c>
      <c r="BJ228" s="19">
        <f t="shared" si="770"/>
        <v>0.81233014302942619</v>
      </c>
      <c r="BK228" s="19">
        <f t="shared" si="771"/>
        <v>0.7728392411857048</v>
      </c>
      <c r="BL228" s="19">
        <f t="shared" si="772"/>
        <v>0.98774163979351315</v>
      </c>
      <c r="BM228" s="19">
        <f t="shared" si="773"/>
        <v>0.8132689791750074</v>
      </c>
      <c r="BN228" s="19">
        <f t="shared" si="774"/>
        <v>0.24841481134473029</v>
      </c>
      <c r="BO228" s="19">
        <f t="shared" si="775"/>
        <v>0.74506513923729867</v>
      </c>
      <c r="BP228" s="19">
        <f t="shared" si="776"/>
        <v>0.78492783758076001</v>
      </c>
      <c r="BQ228" s="19">
        <f t="shared" si="777"/>
        <v>1.1125278020136897</v>
      </c>
      <c r="BR228" s="19">
        <f t="shared" si="778"/>
        <v>0.826458574757859</v>
      </c>
      <c r="BS228" s="19">
        <f t="shared" si="779"/>
        <v>0.78224486275071292</v>
      </c>
      <c r="BU228" s="16"/>
      <c r="BV228" s="9">
        <f t="shared" si="780"/>
        <v>1.6664206188103585</v>
      </c>
      <c r="BW228" s="9">
        <f t="shared" si="548"/>
        <v>0.78224486275071292</v>
      </c>
      <c r="BX228" s="9">
        <f t="shared" si="549"/>
        <v>0.92596856638698877</v>
      </c>
      <c r="BY228" s="9">
        <f t="shared" si="550"/>
        <v>0.86905443513178504</v>
      </c>
      <c r="BZ228" s="9">
        <f t="shared" si="551"/>
        <v>0.97207587601915546</v>
      </c>
      <c r="CA228" s="9">
        <f t="shared" si="517"/>
        <v>1.3035509794264764</v>
      </c>
      <c r="CB228" s="9">
        <f t="shared" si="552"/>
        <v>1.3035489682462671</v>
      </c>
      <c r="CC228" s="9"/>
      <c r="CD228" s="9">
        <f t="shared" si="553"/>
        <v>0.80471708941123332</v>
      </c>
      <c r="CE228" s="9">
        <f t="shared" si="554"/>
        <v>0.78224606963700971</v>
      </c>
      <c r="CG228" s="35"/>
      <c r="CH228">
        <f t="shared" si="555"/>
        <v>1999</v>
      </c>
      <c r="CI228" s="19">
        <f t="shared" si="556"/>
        <v>6.5804884801135485E-2</v>
      </c>
      <c r="CJ228" s="19">
        <f t="shared" si="652"/>
        <v>1.7007989608270598E-2</v>
      </c>
      <c r="CK228" s="19">
        <f t="shared" si="653"/>
        <v>3.3532798057939058E-3</v>
      </c>
      <c r="CL228" s="19">
        <f t="shared" si="654"/>
        <v>1.1258918110861951E-6</v>
      </c>
      <c r="CM228" s="19">
        <f t="shared" si="655"/>
        <v>1.1258918110861951E-6</v>
      </c>
      <c r="CN228" s="19">
        <f t="shared" si="656"/>
        <v>1.1258918110861951E-6</v>
      </c>
      <c r="CO228" s="19">
        <f t="shared" si="657"/>
        <v>3.0176264411383553E-2</v>
      </c>
      <c r="CP228" s="19">
        <f t="shared" si="658"/>
        <v>0.1523961713278198</v>
      </c>
      <c r="CQ228" s="19">
        <f t="shared" si="659"/>
        <v>5.7710784662615266E-3</v>
      </c>
      <c r="CR228" s="19">
        <f t="shared" si="660"/>
        <v>0.20680734876134799</v>
      </c>
      <c r="CS228" s="19">
        <f t="shared" si="661"/>
        <v>0.2169192833279715</v>
      </c>
      <c r="CT228" s="19">
        <f t="shared" si="662"/>
        <v>1.9402679810981423E-2</v>
      </c>
      <c r="CU228" s="19">
        <f t="shared" si="663"/>
        <v>5.769674856904021E-2</v>
      </c>
      <c r="CV228" s="19">
        <f t="shared" si="664"/>
        <v>0.13424767475492178</v>
      </c>
      <c r="CW228" s="19">
        <f t="shared" si="665"/>
        <v>2.4933805855907324E-2</v>
      </c>
      <c r="CX228" s="19">
        <f t="shared" si="666"/>
        <v>1.2065778893441091E-2</v>
      </c>
      <c r="CY228" s="19">
        <f t="shared" si="650"/>
        <v>1.1200306029433739E-2</v>
      </c>
      <c r="CZ228" s="19">
        <f t="shared" si="667"/>
        <v>6.8367610125165392E-3</v>
      </c>
      <c r="DA228" s="19">
        <f t="shared" si="668"/>
        <v>2.5767794839211912E-2</v>
      </c>
      <c r="DB228" s="19">
        <f t="shared" si="669"/>
        <v>5.0065744445877388E-3</v>
      </c>
      <c r="DC228" s="19">
        <f t="shared" si="670"/>
        <v>4.6021976045405848E-3</v>
      </c>
      <c r="DD228" s="19"/>
      <c r="DE228" s="19"/>
      <c r="DF228" s="19">
        <f t="shared" si="607"/>
        <v>6.5899717682078141E-2</v>
      </c>
      <c r="DG228" s="19">
        <f t="shared" si="674"/>
        <v>1.7079505867451956E-2</v>
      </c>
      <c r="DH228" s="19">
        <f t="shared" si="675"/>
        <v>3.4343223020403772E-3</v>
      </c>
      <c r="DI228" s="19">
        <f t="shared" si="676"/>
        <v>1.1357834203954058E-6</v>
      </c>
      <c r="DJ228" s="19">
        <f t="shared" si="677"/>
        <v>1.1357834203954058E-6</v>
      </c>
      <c r="DK228" s="19">
        <f t="shared" si="678"/>
        <v>1.1357834203954058E-6</v>
      </c>
      <c r="DL228" s="19">
        <f t="shared" si="679"/>
        <v>2.9629594418298443E-2</v>
      </c>
      <c r="DM228" s="19">
        <f t="shared" si="680"/>
        <v>0.15499965921481443</v>
      </c>
      <c r="DN228" s="19">
        <f t="shared" si="681"/>
        <v>5.6727556319536958E-3</v>
      </c>
      <c r="DO228" s="19">
        <f t="shared" si="682"/>
        <v>0.2068323425951685</v>
      </c>
      <c r="DP228" s="19">
        <f t="shared" si="683"/>
        <v>0.21289797288072557</v>
      </c>
      <c r="DQ228" s="19">
        <f t="shared" si="684"/>
        <v>1.8728793644275713E-2</v>
      </c>
      <c r="DR228" s="19">
        <f t="shared" si="685"/>
        <v>5.6525329702553417E-2</v>
      </c>
      <c r="DS228" s="19">
        <f t="shared" si="686"/>
        <v>0.13799473869587145</v>
      </c>
      <c r="DT228" s="19">
        <f t="shared" si="687"/>
        <v>2.4232591408249602E-2</v>
      </c>
      <c r="DU228" s="19">
        <f t="shared" si="688"/>
        <v>1.2037376704939382E-2</v>
      </c>
      <c r="DV228" s="19">
        <f t="shared" si="671"/>
        <v>1.1207740040554028E-2</v>
      </c>
      <c r="DW228" s="19">
        <f t="shared" si="689"/>
        <v>6.7316033880622681E-3</v>
      </c>
      <c r="DX228" s="19">
        <f t="shared" si="690"/>
        <v>2.6298909044326163E-2</v>
      </c>
      <c r="DY228" s="19">
        <f t="shared" si="691"/>
        <v>5.0042441343718796E-3</v>
      </c>
      <c r="DZ228" s="19">
        <f t="shared" si="692"/>
        <v>4.6832549533254867E-3</v>
      </c>
      <c r="EA228" s="19">
        <f t="shared" si="579"/>
        <v>0.99989385965932154</v>
      </c>
      <c r="EB228" s="19"/>
      <c r="EC228" s="19">
        <f t="shared" si="608"/>
        <v>6.5906713043053525E-2</v>
      </c>
      <c r="ED228" s="19">
        <f t="shared" si="693"/>
        <v>1.7081318884457589E-2</v>
      </c>
      <c r="EE228" s="19">
        <f t="shared" si="694"/>
        <v>3.434686860873914E-3</v>
      </c>
      <c r="EF228" s="19">
        <f t="shared" si="695"/>
        <v>1.1359039856314188E-6</v>
      </c>
      <c r="EG228" s="19">
        <f t="shared" si="696"/>
        <v>1.1359039856314188E-6</v>
      </c>
      <c r="EH228" s="19">
        <f t="shared" si="697"/>
        <v>1.1359039856314188E-6</v>
      </c>
      <c r="EI228" s="19">
        <f t="shared" si="698"/>
        <v>2.9632739647379853E-2</v>
      </c>
      <c r="EJ228" s="19">
        <f t="shared" si="699"/>
        <v>0.1550161126778247</v>
      </c>
      <c r="EK228" s="19">
        <f t="shared" si="700"/>
        <v>5.6733578040838121E-3</v>
      </c>
      <c r="EL228" s="19">
        <f t="shared" si="701"/>
        <v>0.20685429818084822</v>
      </c>
      <c r="EM228" s="19">
        <f t="shared" si="702"/>
        <v>0.21292057234281148</v>
      </c>
      <c r="EN228" s="19">
        <f t="shared" si="703"/>
        <v>1.8730781735830329E-2</v>
      </c>
      <c r="EO228" s="19">
        <f t="shared" si="704"/>
        <v>5.6531329957174081E-2</v>
      </c>
      <c r="EP228" s="19">
        <f t="shared" si="705"/>
        <v>0.13800938705923074</v>
      </c>
      <c r="EQ228" s="19">
        <f t="shared" si="706"/>
        <v>2.4235163736785022E-2</v>
      </c>
      <c r="ER228" s="19">
        <f t="shared" si="707"/>
        <v>1.2038654491828454E-2</v>
      </c>
      <c r="ES228" s="19">
        <f t="shared" si="672"/>
        <v>1.1208929760177413E-2</v>
      </c>
      <c r="ET228" s="19">
        <f t="shared" si="708"/>
        <v>6.7323179585839481E-3</v>
      </c>
      <c r="EU228" s="19">
        <f t="shared" si="709"/>
        <v>2.6301700715800562E-2</v>
      </c>
      <c r="EV228" s="19">
        <f t="shared" si="710"/>
        <v>5.0047753429317979E-3</v>
      </c>
      <c r="EW228" s="19">
        <f t="shared" si="711"/>
        <v>4.6837520883677994E-3</v>
      </c>
      <c r="EX228" s="19"/>
      <c r="EY228" s="19"/>
      <c r="EZ228" s="19">
        <f t="shared" si="609"/>
        <v>4.1158836096275721E-2</v>
      </c>
      <c r="FA228" s="19">
        <f t="shared" si="633"/>
        <v>-2.2989038149614505E-3</v>
      </c>
      <c r="FB228" s="19">
        <f t="shared" si="634"/>
        <v>1.125300064185606E-2</v>
      </c>
      <c r="FC228" s="19">
        <f t="shared" si="635"/>
        <v>2.6569328161754818E-2</v>
      </c>
      <c r="FD228" s="19">
        <f t="shared" si="636"/>
        <v>-1.1381657403779102E-2</v>
      </c>
      <c r="FE228" s="19">
        <f t="shared" si="637"/>
        <v>4.1356821643924048E-2</v>
      </c>
      <c r="FF228" s="19">
        <f t="shared" si="638"/>
        <v>2.3705586746569557E-2</v>
      </c>
      <c r="FG228" s="19">
        <f t="shared" si="639"/>
        <v>-2.8670478710946901E-2</v>
      </c>
      <c r="FH228" s="19">
        <f t="shared" si="640"/>
        <v>4.0493445481213322E-2</v>
      </c>
      <c r="FI228" s="19">
        <f t="shared" si="641"/>
        <v>-9.4511985587650005E-3</v>
      </c>
      <c r="FJ228" s="19">
        <f t="shared" si="642"/>
        <v>4.0296757992507225E-2</v>
      </c>
      <c r="FK228" s="19">
        <f t="shared" si="643"/>
        <v>3.8082738917099401E-2</v>
      </c>
      <c r="FL228" s="19">
        <f t="shared" si="644"/>
        <v>4.1007100998022364E-2</v>
      </c>
      <c r="FM228" s="19">
        <f t="shared" si="645"/>
        <v>-2.8125014156508272E-2</v>
      </c>
      <c r="FN228" s="19">
        <f t="shared" si="646"/>
        <v>6.886887457495415E-2</v>
      </c>
      <c r="FO228" s="19">
        <f t="shared" si="647"/>
        <v>4.0337320601529274E-2</v>
      </c>
      <c r="FP228" s="19">
        <f t="shared" si="627"/>
        <v>-0.15982160679369092</v>
      </c>
      <c r="FQ228" s="19">
        <f t="shared" si="628"/>
        <v>2.3947817842256809E-2</v>
      </c>
      <c r="FR228" s="19">
        <f t="shared" si="629"/>
        <v>-9.6886887488169329E-2</v>
      </c>
      <c r="FS228" s="19">
        <f t="shared" si="630"/>
        <v>-2.8235487747768429E-3</v>
      </c>
      <c r="FT228" s="19">
        <f t="shared" si="631"/>
        <v>3.2368959571904086E-3</v>
      </c>
      <c r="FU228" s="19"/>
      <c r="FV228" s="16"/>
      <c r="FW228" s="19">
        <f t="shared" si="806"/>
        <v>1.0029564283631127</v>
      </c>
      <c r="FX228" s="19">
        <f t="shared" si="610"/>
        <v>0.66179205377342176</v>
      </c>
      <c r="FY228" s="19">
        <f t="shared" si="781"/>
        <v>0.97207587601915546</v>
      </c>
      <c r="FZ228" s="19"/>
      <c r="GA228" s="19">
        <f t="shared" si="807"/>
        <v>0.98708984935081323</v>
      </c>
      <c r="GB228" s="19">
        <f t="shared" si="611"/>
        <v>0.82309011816906308</v>
      </c>
      <c r="GC228" s="19">
        <f t="shared" si="782"/>
        <v>0.92596856638698877</v>
      </c>
      <c r="GD228" s="19"/>
      <c r="GE228" s="19">
        <f t="shared" si="808"/>
        <v>0.97378762905938243</v>
      </c>
      <c r="GF228" s="19">
        <f t="shared" si="612"/>
        <v>0.7870442421579471</v>
      </c>
      <c r="GG228" s="19">
        <f t="shared" si="783"/>
        <v>0.86905443513178504</v>
      </c>
      <c r="GI228" s="132">
        <f t="shared" si="719"/>
        <v>1.6664206188103585</v>
      </c>
      <c r="GJ228" s="19">
        <f t="shared" si="586"/>
        <v>1.3035509794264766</v>
      </c>
      <c r="GK228" s="19">
        <f t="shared" si="809"/>
        <v>1.3035489682462671</v>
      </c>
      <c r="GL228" s="3"/>
      <c r="GM228" s="3"/>
      <c r="GN228" s="8"/>
      <c r="GO228" s="3"/>
      <c r="GP228" s="19">
        <v>6.097610435740982E-2</v>
      </c>
      <c r="GQ228" s="19">
        <v>4.9807795846004865E-2</v>
      </c>
      <c r="GV228" s="30"/>
      <c r="GW228" s="12">
        <f t="shared" ca="1" si="590"/>
        <v>1</v>
      </c>
      <c r="GX228" s="19">
        <f t="shared" ca="1" si="591"/>
        <v>1</v>
      </c>
      <c r="GY228" s="19">
        <f t="shared" ca="1" si="592"/>
        <v>1</v>
      </c>
      <c r="GZ228" s="11" t="e">
        <f ca="1">IF(GP228,OFFSET(#REF!,$GP$253+$GO228,0),"")</f>
        <v>#REF!</v>
      </c>
      <c r="HA228" s="12">
        <f t="shared" ca="1" si="784"/>
        <v>1</v>
      </c>
      <c r="HB228" s="12">
        <f t="shared" ca="1" si="785"/>
        <v>1</v>
      </c>
      <c r="HC228" s="12">
        <f t="shared" ca="1" si="786"/>
        <v>1</v>
      </c>
      <c r="HD228" s="12">
        <f t="shared" ca="1" si="787"/>
        <v>1</v>
      </c>
      <c r="HE228" t="e">
        <f t="shared" ca="1" si="593"/>
        <v>#REF!</v>
      </c>
      <c r="HF228" s="12">
        <f t="shared" ca="1" si="788"/>
        <v>1</v>
      </c>
      <c r="HG228" s="12">
        <f t="shared" ca="1" si="789"/>
        <v>1</v>
      </c>
      <c r="HH228" s="12">
        <f t="shared" ca="1" si="790"/>
        <v>1</v>
      </c>
      <c r="HJ228" s="17"/>
      <c r="HL228" s="18">
        <f t="shared" si="594"/>
        <v>1999</v>
      </c>
      <c r="HM228" s="9">
        <f t="shared" si="791"/>
        <v>1.1794592711916061</v>
      </c>
      <c r="HN228" s="9">
        <f t="shared" si="792"/>
        <v>0.88277329260346216</v>
      </c>
      <c r="HO228" s="9">
        <f t="shared" si="793"/>
        <v>0.95541085748762022</v>
      </c>
      <c r="HP228" s="9">
        <f t="shared" si="794"/>
        <v>0.9566718147394071</v>
      </c>
      <c r="HQ228" s="9">
        <f t="shared" si="795"/>
        <v>0.96582039402382369</v>
      </c>
      <c r="HR228" s="9">
        <f t="shared" si="595"/>
        <v>1.0411959534759059</v>
      </c>
      <c r="HS228" s="9">
        <f t="shared" si="796"/>
        <v>1.0411951443214942</v>
      </c>
      <c r="HT228" s="9"/>
      <c r="HU228" s="9">
        <f t="shared" si="797"/>
        <v>0.9140146388544147</v>
      </c>
      <c r="HV228" s="23">
        <f t="shared" si="596"/>
        <v>0.88277397864191376</v>
      </c>
      <c r="HX228" s="8"/>
      <c r="HY228" s="5">
        <f t="shared" si="614"/>
        <v>50</v>
      </c>
      <c r="HZ228" t="b">
        <f t="shared" si="597"/>
        <v>0</v>
      </c>
      <c r="IC228" s="11"/>
      <c r="ID228" s="11"/>
      <c r="IE228" s="11"/>
      <c r="IF228">
        <f t="shared" si="599"/>
        <v>0</v>
      </c>
      <c r="IG228" s="12">
        <f t="shared" ca="1" si="600"/>
        <v>0.80391150698428404</v>
      </c>
      <c r="IH228" s="19">
        <f t="shared" ca="1" si="601"/>
        <v>0.99356482127614443</v>
      </c>
      <c r="II228" s="19">
        <f t="shared" ca="1" si="602"/>
        <v>0.79873880435981526</v>
      </c>
      <c r="IJ228" s="11"/>
      <c r="IK228" s="12">
        <f t="shared" ca="1" si="798"/>
        <v>0.70778005137359057</v>
      </c>
      <c r="IL228" s="12">
        <f t="shared" ca="1" si="799"/>
        <v>1.1358210865425367</v>
      </c>
      <c r="IM228" s="12">
        <f t="shared" ca="1" si="800"/>
        <v>0.99356482127614443</v>
      </c>
      <c r="IN228" s="12">
        <f t="shared" ca="1" si="801"/>
        <v>0.79873880435981526</v>
      </c>
      <c r="IO228">
        <f t="shared" si="603"/>
        <v>0</v>
      </c>
      <c r="IP228" s="12">
        <f t="shared" ca="1" si="604"/>
        <v>0.99356482127614443</v>
      </c>
      <c r="IQ228" s="12">
        <f t="shared" ca="1" si="802"/>
        <v>1.0317962101192177</v>
      </c>
      <c r="IR228" s="12">
        <f t="shared" ca="1" si="803"/>
        <v>1.1008192077108905</v>
      </c>
    </row>
    <row r="229" spans="1:252" x14ac:dyDescent="0.2">
      <c r="A229" t="s">
        <v>63</v>
      </c>
      <c r="B229" s="1">
        <f t="shared" si="605"/>
        <v>2000</v>
      </c>
      <c r="C229" s="60">
        <f t="shared" si="804"/>
        <v>1138.8563972639251</v>
      </c>
      <c r="D229" s="60">
        <f t="shared" ref="D229:W229" si="828">D309+D390</f>
        <v>264.98971465781722</v>
      </c>
      <c r="E229" s="60">
        <f t="shared" si="828"/>
        <v>53.851780853053093</v>
      </c>
      <c r="F229" s="60">
        <f t="shared" si="828"/>
        <v>0.02</v>
      </c>
      <c r="G229" s="60">
        <f t="shared" si="828"/>
        <v>0.02</v>
      </c>
      <c r="H229" s="60">
        <f t="shared" si="828"/>
        <v>0.02</v>
      </c>
      <c r="I229" s="60">
        <f t="shared" si="828"/>
        <v>474.70382638574591</v>
      </c>
      <c r="J229" s="60">
        <f t="shared" si="828"/>
        <v>2609.1900405108258</v>
      </c>
      <c r="K229" s="60">
        <f t="shared" si="828"/>
        <v>96.901271154048302</v>
      </c>
      <c r="L229" s="60">
        <f t="shared" si="828"/>
        <v>3748.2197697360002</v>
      </c>
      <c r="M229" s="60">
        <f t="shared" si="828"/>
        <v>4006.9955071177164</v>
      </c>
      <c r="N229" s="60">
        <f t="shared" si="828"/>
        <v>357.22992450473066</v>
      </c>
      <c r="O229" s="60">
        <f t="shared" si="828"/>
        <v>1000.6123947207673</v>
      </c>
      <c r="P229" s="60">
        <f t="shared" si="828"/>
        <v>2452.2492776775607</v>
      </c>
      <c r="Q229" s="60">
        <f t="shared" si="828"/>
        <v>412.96652075278723</v>
      </c>
      <c r="R229" s="60">
        <f t="shared" si="828"/>
        <v>200.49285572564136</v>
      </c>
      <c r="S229" s="60">
        <f t="shared" si="828"/>
        <v>211.09921814251362</v>
      </c>
      <c r="T229" s="60">
        <f t="shared" si="828"/>
        <v>115.91373894093257</v>
      </c>
      <c r="U229" s="60">
        <f t="shared" si="828"/>
        <v>433.22858052632756</v>
      </c>
      <c r="V229" s="60">
        <f t="shared" si="828"/>
        <v>79.624646539969461</v>
      </c>
      <c r="W229" s="60">
        <f t="shared" si="828"/>
        <v>74.75864468907011</v>
      </c>
      <c r="X229" s="60">
        <f t="shared" si="813"/>
        <v>17731.944109899436</v>
      </c>
      <c r="Z229" s="19">
        <f t="shared" si="722"/>
        <v>1.3051923230219977</v>
      </c>
      <c r="AA229" s="19">
        <f t="shared" si="723"/>
        <v>2.4382383630170352</v>
      </c>
      <c r="AB229" s="19">
        <f t="shared" si="724"/>
        <v>0.62822987925169238</v>
      </c>
      <c r="AC229" s="19">
        <f t="shared" si="725"/>
        <v>2.2921104472129948E-5</v>
      </c>
      <c r="AD229" s="19">
        <f t="shared" si="726"/>
        <v>1.8402513215771765E-4</v>
      </c>
      <c r="AE229" s="19">
        <f t="shared" si="727"/>
        <v>2.3331814446989651E-4</v>
      </c>
      <c r="AF229" s="19">
        <f t="shared" si="728"/>
        <v>4.4324334790819933</v>
      </c>
      <c r="AG229" s="19">
        <f t="shared" si="729"/>
        <v>12.016022560492985</v>
      </c>
      <c r="AH229" s="19">
        <f t="shared" si="730"/>
        <v>0.81137055516660817</v>
      </c>
      <c r="AI229" s="19">
        <f t="shared" si="731"/>
        <v>5.0369324712535022</v>
      </c>
      <c r="AJ229" s="19">
        <f t="shared" si="732"/>
        <v>5.1988987016199477</v>
      </c>
      <c r="AK229" s="19">
        <f t="shared" si="733"/>
        <v>1.3807746857741017</v>
      </c>
      <c r="AL229" s="19">
        <f t="shared" si="734"/>
        <v>7.6743725376883418</v>
      </c>
      <c r="AM229" s="19">
        <f t="shared" si="735"/>
        <v>9.0253359534715223</v>
      </c>
      <c r="AN229" s="19">
        <f t="shared" si="736"/>
        <v>1.0866765246900967</v>
      </c>
      <c r="AO229" s="19">
        <f t="shared" si="737"/>
        <v>0.52593771421679503</v>
      </c>
      <c r="AP229" s="19">
        <f t="shared" si="738"/>
        <v>0.75076072907736258</v>
      </c>
      <c r="AQ229" s="19">
        <f t="shared" si="739"/>
        <v>0.68052440414308335</v>
      </c>
      <c r="AR229" s="19">
        <f t="shared" si="740"/>
        <v>0.58811436559998342</v>
      </c>
      <c r="AS229" s="19">
        <f t="shared" si="741"/>
        <v>0.82280114676701166</v>
      </c>
      <c r="AT229" s="19">
        <f t="shared" si="742"/>
        <v>0.47590985400560865</v>
      </c>
      <c r="AU229" s="19">
        <f t="shared" si="718"/>
        <v>10.562430559265106</v>
      </c>
      <c r="AV229" s="19"/>
      <c r="AX229" s="19">
        <f t="shared" si="758"/>
        <v>0.90679006887410518</v>
      </c>
      <c r="AY229" s="19">
        <f t="shared" si="759"/>
        <v>0.85126957048504448</v>
      </c>
      <c r="AZ229" s="19">
        <f t="shared" si="760"/>
        <v>0.99361998415968145</v>
      </c>
      <c r="BA229" s="19">
        <f t="shared" si="761"/>
        <v>0.7756386561524562</v>
      </c>
      <c r="BB229" s="19">
        <f t="shared" si="762"/>
        <v>0.7799556600093247</v>
      </c>
      <c r="BC229" s="19">
        <f t="shared" si="763"/>
        <v>0.98542952499536163</v>
      </c>
      <c r="BD229" s="19">
        <f t="shared" si="764"/>
        <v>1.0961913246013353</v>
      </c>
      <c r="BE229" s="19">
        <f t="shared" si="765"/>
        <v>0.99589564882786497</v>
      </c>
      <c r="BF229" s="19">
        <f t="shared" si="766"/>
        <v>1.2558378411325295</v>
      </c>
      <c r="BG229" s="19">
        <f t="shared" si="767"/>
        <v>1.242080168505076</v>
      </c>
      <c r="BH229" s="19">
        <f t="shared" si="768"/>
        <v>1.1058551455540833</v>
      </c>
      <c r="BI229" s="19">
        <f t="shared" si="769"/>
        <v>0.82060812940097638</v>
      </c>
      <c r="BJ229" s="19">
        <f t="shared" si="770"/>
        <v>0.78773466524479252</v>
      </c>
      <c r="BK229" s="19">
        <f t="shared" si="771"/>
        <v>0.83451612429791822</v>
      </c>
      <c r="BL229" s="19">
        <f t="shared" si="772"/>
        <v>0.88903342791852524</v>
      </c>
      <c r="BM229" s="19">
        <f t="shared" si="773"/>
        <v>0.71779553086388403</v>
      </c>
      <c r="BN229" s="19">
        <f t="shared" si="774"/>
        <v>0.20971463681683317</v>
      </c>
      <c r="BO229" s="19">
        <f t="shared" si="775"/>
        <v>0.67182378876298898</v>
      </c>
      <c r="BP229" s="19">
        <f t="shared" si="776"/>
        <v>0.79621165133821725</v>
      </c>
      <c r="BQ229" s="19">
        <f t="shared" si="777"/>
        <v>0.94326161778545126</v>
      </c>
      <c r="BR229" s="19">
        <f t="shared" si="778"/>
        <v>0.67937901939983647</v>
      </c>
      <c r="BS229" s="19">
        <f t="shared" si="779"/>
        <v>0.72847407881322679</v>
      </c>
      <c r="BU229" s="16"/>
      <c r="BV229" s="9">
        <f t="shared" si="780"/>
        <v>1.7862254208443542</v>
      </c>
      <c r="BW229" s="9">
        <f t="shared" si="548"/>
        <v>0.72847407881322679</v>
      </c>
      <c r="BX229" s="9">
        <f t="shared" si="549"/>
        <v>0.91475686241821774</v>
      </c>
      <c r="BY229" s="9">
        <f t="shared" si="550"/>
        <v>0.81447304390251452</v>
      </c>
      <c r="BZ229" s="9">
        <f t="shared" si="551"/>
        <v>0.97776043816559011</v>
      </c>
      <c r="CA229" s="9">
        <f t="shared" si="517"/>
        <v>1.3012211638506455</v>
      </c>
      <c r="CB229" s="9">
        <f t="shared" si="552"/>
        <v>1.3012189180023592</v>
      </c>
      <c r="CC229" s="9"/>
      <c r="CD229" s="9">
        <f t="shared" si="553"/>
        <v>0.74504480616447943</v>
      </c>
      <c r="CE229" s="9">
        <f t="shared" si="554"/>
        <v>0.72847533612837856</v>
      </c>
      <c r="CG229" s="35"/>
      <c r="CH229">
        <f t="shared" si="555"/>
        <v>2000</v>
      </c>
      <c r="CI229" s="19">
        <f t="shared" si="556"/>
        <v>6.4226256873216814E-2</v>
      </c>
      <c r="CJ229" s="19">
        <f t="shared" si="652"/>
        <v>1.4944199745693878E-2</v>
      </c>
      <c r="CK229" s="19">
        <f t="shared" si="653"/>
        <v>3.03699247636296E-3</v>
      </c>
      <c r="CL229" s="19">
        <f t="shared" si="654"/>
        <v>1.1279079088025293E-6</v>
      </c>
      <c r="CM229" s="19">
        <f t="shared" si="655"/>
        <v>1.1279079088025293E-6</v>
      </c>
      <c r="CN229" s="19">
        <f t="shared" si="656"/>
        <v>1.1279079088025293E-6</v>
      </c>
      <c r="CO229" s="19">
        <f t="shared" si="657"/>
        <v>2.6771110005965281E-2</v>
      </c>
      <c r="CP229" s="19">
        <f t="shared" si="658"/>
        <v>0.14714630411304763</v>
      </c>
      <c r="CQ229" s="19">
        <f t="shared" si="659"/>
        <v>5.4647855053834736E-3</v>
      </c>
      <c r="CR229" s="19">
        <f t="shared" si="660"/>
        <v>0.21138233611076152</v>
      </c>
      <c r="CS229" s="19">
        <f t="shared" si="661"/>
        <v>0.22597609615071371</v>
      </c>
      <c r="CT229" s="19">
        <f t="shared" si="662"/>
        <v>2.0146122855490809E-2</v>
      </c>
      <c r="CU229" s="19">
        <f t="shared" si="663"/>
        <v>5.642993168256958E-2</v>
      </c>
      <c r="CV229" s="19">
        <f t="shared" si="664"/>
        <v>0.13829556773239052</v>
      </c>
      <c r="CW229" s="19">
        <f t="shared" si="665"/>
        <v>2.3289410241386629E-2</v>
      </c>
      <c r="CX229" s="19">
        <f t="shared" si="666"/>
        <v>1.1306873881567769E-2</v>
      </c>
      <c r="CY229" s="19">
        <f t="shared" si="650"/>
        <v>1.1905023884248574E-2</v>
      </c>
      <c r="CZ229" s="19">
        <f t="shared" si="667"/>
        <v>6.5370011445174785E-3</v>
      </c>
      <c r="DA229" s="19">
        <f t="shared" si="668"/>
        <v>2.4432097114746917E-2</v>
      </c>
      <c r="DB229" s="19">
        <f t="shared" si="669"/>
        <v>4.4904634284018757E-3</v>
      </c>
      <c r="DC229" s="19">
        <f t="shared" si="670"/>
        <v>4.2160433298080195E-3</v>
      </c>
      <c r="DD229" s="19"/>
      <c r="DE229" s="19"/>
      <c r="DF229" s="19">
        <f t="shared" si="607"/>
        <v>6.5012376520212564E-2</v>
      </c>
      <c r="DG229" s="19">
        <f t="shared" si="674"/>
        <v>1.5953853231036808E-2</v>
      </c>
      <c r="DH229" s="19">
        <f t="shared" si="675"/>
        <v>3.192525320911042E-3</v>
      </c>
      <c r="DI229" s="19">
        <f t="shared" si="676"/>
        <v>1.1268995593667504E-6</v>
      </c>
      <c r="DJ229" s="19">
        <f t="shared" si="677"/>
        <v>1.1268995593667504E-6</v>
      </c>
      <c r="DK229" s="19">
        <f t="shared" si="678"/>
        <v>1.1268995593667504E-6</v>
      </c>
      <c r="DL229" s="19">
        <f t="shared" si="679"/>
        <v>2.8439719729500108E-2</v>
      </c>
      <c r="DM229" s="19">
        <f t="shared" si="680"/>
        <v>0.14975590135136749</v>
      </c>
      <c r="DN229" s="19">
        <f t="shared" si="681"/>
        <v>5.6165401038926486E-3</v>
      </c>
      <c r="DO229" s="19">
        <f t="shared" si="682"/>
        <v>0.20908650045710148</v>
      </c>
      <c r="DP229" s="19">
        <f t="shared" si="683"/>
        <v>0.22141681901490629</v>
      </c>
      <c r="DQ229" s="19">
        <f t="shared" si="684"/>
        <v>1.9772071892075544E-2</v>
      </c>
      <c r="DR229" s="19">
        <f t="shared" si="685"/>
        <v>5.7060996417695117E-2</v>
      </c>
      <c r="DS229" s="19">
        <f t="shared" si="686"/>
        <v>0.13626160056988532</v>
      </c>
      <c r="DT229" s="19">
        <f t="shared" si="687"/>
        <v>2.4102259591874328E-2</v>
      </c>
      <c r="DU229" s="19">
        <f t="shared" si="688"/>
        <v>1.1682218318466194E-2</v>
      </c>
      <c r="DV229" s="19">
        <f t="shared" si="671"/>
        <v>1.1549081725069266E-2</v>
      </c>
      <c r="DW229" s="19">
        <f t="shared" si="689"/>
        <v>6.6857611241540301E-3</v>
      </c>
      <c r="DX229" s="19">
        <f t="shared" si="690"/>
        <v>2.509402157726083E-2</v>
      </c>
      <c r="DY229" s="19">
        <f t="shared" si="691"/>
        <v>4.7438406236331001E-3</v>
      </c>
      <c r="DZ229" s="19">
        <f t="shared" si="692"/>
        <v>4.4063007163653856E-3</v>
      </c>
      <c r="EA229" s="19">
        <f t="shared" si="579"/>
        <v>0.99983576898408555</v>
      </c>
      <c r="EB229" s="19"/>
      <c r="EC229" s="19">
        <f t="shared" si="608"/>
        <v>6.5023055322646059E-2</v>
      </c>
      <c r="ED229" s="19">
        <f t="shared" si="693"/>
        <v>1.5956473778935935E-2</v>
      </c>
      <c r="EE229" s="19">
        <f t="shared" si="694"/>
        <v>3.193049718710211E-3</v>
      </c>
      <c r="EF229" s="19">
        <f t="shared" si="695"/>
        <v>1.1270846616257508E-6</v>
      </c>
      <c r="EG229" s="19">
        <f t="shared" si="696"/>
        <v>1.1270846616257508E-6</v>
      </c>
      <c r="EH229" s="19">
        <f t="shared" si="697"/>
        <v>1.1270846616257508E-6</v>
      </c>
      <c r="EI229" s="19">
        <f t="shared" si="698"/>
        <v>2.8444391180760791E-2</v>
      </c>
      <c r="EJ229" s="19">
        <f t="shared" si="699"/>
        <v>0.14978049995503928</v>
      </c>
      <c r="EK229" s="19">
        <f t="shared" si="700"/>
        <v>5.6174626654930636E-3</v>
      </c>
      <c r="EL229" s="19">
        <f t="shared" si="701"/>
        <v>0.2091208445858567</v>
      </c>
      <c r="EM229" s="19">
        <f t="shared" si="702"/>
        <v>0.22145318849703063</v>
      </c>
      <c r="EN229" s="19">
        <f t="shared" si="703"/>
        <v>1.9775319612905604E-2</v>
      </c>
      <c r="EO229" s="19">
        <f t="shared" si="704"/>
        <v>5.7070369142397985E-2</v>
      </c>
      <c r="EP229" s="19">
        <f t="shared" si="705"/>
        <v>0.13628398262680499</v>
      </c>
      <c r="EQ229" s="19">
        <f t="shared" si="706"/>
        <v>2.4106218580641683E-2</v>
      </c>
      <c r="ER229" s="19">
        <f t="shared" si="707"/>
        <v>1.1684137216191293E-2</v>
      </c>
      <c r="ES229" s="19">
        <f t="shared" si="672"/>
        <v>1.1550978754044849E-2</v>
      </c>
      <c r="ET229" s="19">
        <f t="shared" si="708"/>
        <v>6.6868593138524213E-3</v>
      </c>
      <c r="EU229" s="19">
        <f t="shared" si="709"/>
        <v>2.5098143470860618E-2</v>
      </c>
      <c r="EV229" s="19">
        <f t="shared" si="710"/>
        <v>4.7446198373691188E-3</v>
      </c>
      <c r="EW229" s="19">
        <f t="shared" si="711"/>
        <v>4.407024486473959E-3</v>
      </c>
      <c r="EX229" s="19"/>
      <c r="EY229" s="19"/>
      <c r="EZ229" s="19">
        <f t="shared" si="609"/>
        <v>-4.0019089954669018E-2</v>
      </c>
      <c r="FA229" s="19">
        <f t="shared" si="633"/>
        <v>-0.11067441935230352</v>
      </c>
      <c r="FB229" s="19">
        <f t="shared" si="634"/>
        <v>-8.706275331397427E-2</v>
      </c>
      <c r="FC229" s="19">
        <f t="shared" si="635"/>
        <v>-1.3948063901790722E-2</v>
      </c>
      <c r="FD229" s="19">
        <f t="shared" si="636"/>
        <v>2.0474609604857582E-2</v>
      </c>
      <c r="FE229" s="19">
        <f t="shared" si="637"/>
        <v>1.3797517365953553E-2</v>
      </c>
      <c r="FF229" s="19">
        <f t="shared" si="638"/>
        <v>-0.11633863218804488</v>
      </c>
      <c r="FG229" s="19">
        <f t="shared" si="639"/>
        <v>-7.6530708350422564E-3</v>
      </c>
      <c r="FH229" s="19">
        <f t="shared" si="640"/>
        <v>-6.9997635010767875E-2</v>
      </c>
      <c r="FI229" s="19">
        <f t="shared" si="641"/>
        <v>2.459545112134285E-2</v>
      </c>
      <c r="FJ229" s="19">
        <f t="shared" si="642"/>
        <v>4.0523066830134305E-2</v>
      </c>
      <c r="FK229" s="19">
        <f t="shared" si="643"/>
        <v>2.1876028378570795E-2</v>
      </c>
      <c r="FL229" s="19">
        <f t="shared" si="644"/>
        <v>-3.0745523693159339E-2</v>
      </c>
      <c r="FM229" s="19">
        <f t="shared" si="645"/>
        <v>7.6781005480807657E-2</v>
      </c>
      <c r="FN229" s="19">
        <f t="shared" si="646"/>
        <v>-0.10528632885144709</v>
      </c>
      <c r="FO229" s="19">
        <f t="shared" si="647"/>
        <v>-0.12487714998725835</v>
      </c>
      <c r="FP229" s="19">
        <f t="shared" si="627"/>
        <v>-0.16935224096091847</v>
      </c>
      <c r="FQ229" s="19">
        <f t="shared" si="628"/>
        <v>-0.10347556274015969</v>
      </c>
      <c r="FR229" s="19">
        <f t="shared" si="629"/>
        <v>1.4273257233728442E-2</v>
      </c>
      <c r="FS229" s="19">
        <f t="shared" si="630"/>
        <v>-0.16504632877199368</v>
      </c>
      <c r="FT229" s="19">
        <f t="shared" si="631"/>
        <v>-0.19597062054197914</v>
      </c>
      <c r="FU229" s="19"/>
      <c r="FV229" s="16"/>
      <c r="FW229" s="19">
        <f t="shared" si="806"/>
        <v>1.0058478584714128</v>
      </c>
      <c r="FX229" s="19">
        <f t="shared" si="610"/>
        <v>0.66566212004139436</v>
      </c>
      <c r="FY229" s="19">
        <f t="shared" si="781"/>
        <v>0.97776043816559011</v>
      </c>
      <c r="FZ229" s="19"/>
      <c r="GA229" s="19">
        <f t="shared" si="807"/>
        <v>0.98789191731149395</v>
      </c>
      <c r="GB229" s="19">
        <f t="shared" si="611"/>
        <v>0.81312407495817984</v>
      </c>
      <c r="GC229" s="19">
        <f t="shared" si="782"/>
        <v>0.91475686241821774</v>
      </c>
      <c r="GD229" s="19"/>
      <c r="GE229" s="19">
        <f t="shared" si="808"/>
        <v>0.93719450816565519</v>
      </c>
      <c r="GF229" s="19">
        <f t="shared" si="612"/>
        <v>0.73761354143382807</v>
      </c>
      <c r="GG229" s="19">
        <f t="shared" si="783"/>
        <v>0.81447304390251452</v>
      </c>
      <c r="GI229" s="132">
        <f t="shared" si="719"/>
        <v>1.7862254208443542</v>
      </c>
      <c r="GJ229" s="19">
        <f t="shared" si="586"/>
        <v>1.3012211638506455</v>
      </c>
      <c r="GK229" s="19">
        <f t="shared" si="809"/>
        <v>1.3012189180023592</v>
      </c>
      <c r="GL229" s="3"/>
      <c r="GM229" s="3"/>
      <c r="GN229" s="8"/>
      <c r="GO229" s="3"/>
      <c r="GP229" s="19">
        <v>0.16297049163395116</v>
      </c>
      <c r="GQ229" s="19">
        <v>0.11461942617711725</v>
      </c>
      <c r="GV229" s="30"/>
      <c r="GW229" s="12">
        <f t="shared" ca="1" si="590"/>
        <v>1</v>
      </c>
      <c r="GX229" s="19">
        <f t="shared" ca="1" si="591"/>
        <v>1</v>
      </c>
      <c r="GY229" s="19">
        <f t="shared" ca="1" si="592"/>
        <v>1</v>
      </c>
      <c r="GZ229" s="11" t="e">
        <f ca="1">IF(GP229,OFFSET(#REF!,$GP$253+$GO229,0),"")</f>
        <v>#REF!</v>
      </c>
      <c r="HA229" s="12">
        <f t="shared" ca="1" si="784"/>
        <v>1</v>
      </c>
      <c r="HB229" s="12">
        <f t="shared" ca="1" si="785"/>
        <v>1</v>
      </c>
      <c r="HC229" s="12">
        <f t="shared" ca="1" si="786"/>
        <v>1</v>
      </c>
      <c r="HD229" s="12">
        <f t="shared" ca="1" si="787"/>
        <v>1</v>
      </c>
      <c r="HE229" t="e">
        <f t="shared" ca="1" si="593"/>
        <v>#REF!</v>
      </c>
      <c r="HF229" s="12">
        <f t="shared" ca="1" si="788"/>
        <v>1</v>
      </c>
      <c r="HG229" s="12">
        <f t="shared" ca="1" si="789"/>
        <v>1</v>
      </c>
      <c r="HH229" s="12">
        <f t="shared" ca="1" si="790"/>
        <v>1</v>
      </c>
      <c r="HJ229" s="17"/>
      <c r="HL229" s="18">
        <f t="shared" si="594"/>
        <v>2000</v>
      </c>
      <c r="HM229" s="9">
        <f t="shared" si="791"/>
        <v>1.2642547201300305</v>
      </c>
      <c r="HN229" s="9">
        <f t="shared" si="792"/>
        <v>0.82209227794591888</v>
      </c>
      <c r="HO229" s="9">
        <f t="shared" si="793"/>
        <v>0.94384266382366366</v>
      </c>
      <c r="HP229" s="9">
        <f t="shared" si="794"/>
        <v>0.89658757089064334</v>
      </c>
      <c r="HQ229" s="9">
        <f t="shared" si="795"/>
        <v>0.97146837499687921</v>
      </c>
      <c r="HR229" s="9">
        <f t="shared" si="595"/>
        <v>1.0393350407934059</v>
      </c>
      <c r="HS229" s="9">
        <f t="shared" si="796"/>
        <v>1.0393340427755768</v>
      </c>
      <c r="HT229" s="9"/>
      <c r="HU229" s="9">
        <f t="shared" si="797"/>
        <v>0.84623760126061265</v>
      </c>
      <c r="HV229" s="23">
        <f t="shared" si="596"/>
        <v>0.82209306735790444</v>
      </c>
      <c r="HX229" s="8"/>
      <c r="HY229" s="5">
        <f t="shared" si="614"/>
        <v>51</v>
      </c>
      <c r="HZ229" t="b">
        <f t="shared" si="597"/>
        <v>0</v>
      </c>
      <c r="IC229" s="11"/>
      <c r="ID229" s="11"/>
      <c r="IE229" s="11"/>
      <c r="IF229">
        <f t="shared" si="599"/>
        <v>0</v>
      </c>
      <c r="IG229" s="12">
        <f t="shared" ca="1" si="600"/>
        <v>0.80391150698428404</v>
      </c>
      <c r="IH229" s="19">
        <f t="shared" ca="1" si="601"/>
        <v>0.99356482127614443</v>
      </c>
      <c r="II229" s="19">
        <f t="shared" ca="1" si="602"/>
        <v>0.79873880435981526</v>
      </c>
      <c r="IJ229" s="11"/>
      <c r="IK229" s="12">
        <f t="shared" ca="1" si="798"/>
        <v>0.70778005137359057</v>
      </c>
      <c r="IL229" s="12">
        <f t="shared" ca="1" si="799"/>
        <v>1.1358210865425367</v>
      </c>
      <c r="IM229" s="12">
        <f t="shared" ca="1" si="800"/>
        <v>0.99356482127614443</v>
      </c>
      <c r="IN229" s="12">
        <f t="shared" ca="1" si="801"/>
        <v>0.79873880435981526</v>
      </c>
      <c r="IO229">
        <f t="shared" si="603"/>
        <v>0</v>
      </c>
      <c r="IP229" s="12">
        <f t="shared" ca="1" si="604"/>
        <v>0.99356482127614443</v>
      </c>
      <c r="IQ229" s="12">
        <f t="shared" ca="1" si="802"/>
        <v>1.0317962101192177</v>
      </c>
      <c r="IR229" s="12">
        <f t="shared" ca="1" si="803"/>
        <v>1.1008192077108905</v>
      </c>
    </row>
    <row r="230" spans="1:252" x14ac:dyDescent="0.2">
      <c r="A230" t="s">
        <v>63</v>
      </c>
      <c r="B230" s="1">
        <f t="shared" si="605"/>
        <v>2001</v>
      </c>
      <c r="C230" s="60">
        <f t="shared" si="804"/>
        <v>1248.2404987928326</v>
      </c>
      <c r="D230" s="60">
        <f t="shared" ref="D230:W230" si="829">D310+D391</f>
        <v>258.93856285967064</v>
      </c>
      <c r="E230" s="60">
        <f t="shared" si="829"/>
        <v>50.074534428550606</v>
      </c>
      <c r="F230" s="60">
        <f t="shared" si="829"/>
        <v>0.02</v>
      </c>
      <c r="G230" s="60">
        <f t="shared" si="829"/>
        <v>0.02</v>
      </c>
      <c r="H230" s="60">
        <f t="shared" si="829"/>
        <v>0.02</v>
      </c>
      <c r="I230" s="60">
        <f t="shared" si="829"/>
        <v>409.60074660387761</v>
      </c>
      <c r="J230" s="60">
        <f t="shared" si="829"/>
        <v>2545.6678538257165</v>
      </c>
      <c r="K230" s="60">
        <f t="shared" si="829"/>
        <v>95.9990653194413</v>
      </c>
      <c r="L230" s="60">
        <f t="shared" si="829"/>
        <v>3636.3253929530038</v>
      </c>
      <c r="M230" s="60">
        <f t="shared" si="829"/>
        <v>3787.7223731205013</v>
      </c>
      <c r="N230" s="60">
        <f t="shared" si="829"/>
        <v>359.24074378025091</v>
      </c>
      <c r="O230" s="60">
        <f t="shared" si="829"/>
        <v>984.89953793995824</v>
      </c>
      <c r="P230" s="60">
        <f t="shared" si="829"/>
        <v>2305.9243823874876</v>
      </c>
      <c r="Q230" s="60">
        <f t="shared" si="829"/>
        <v>393.66225636518163</v>
      </c>
      <c r="R230" s="60">
        <f t="shared" si="829"/>
        <v>193.33469933704839</v>
      </c>
      <c r="S230" s="60">
        <f t="shared" si="829"/>
        <v>194.27447606893429</v>
      </c>
      <c r="T230" s="60">
        <f t="shared" si="829"/>
        <v>110.11861743419405</v>
      </c>
      <c r="U230" s="60">
        <f t="shared" si="829"/>
        <v>446.62290832295696</v>
      </c>
      <c r="V230" s="60">
        <f t="shared" si="829"/>
        <v>70.633433772423729</v>
      </c>
      <c r="W230" s="60">
        <f t="shared" si="829"/>
        <v>70.575762503387409</v>
      </c>
      <c r="X230" s="60">
        <f t="shared" si="813"/>
        <v>17161.915845815416</v>
      </c>
      <c r="Z230" s="19">
        <f t="shared" si="722"/>
        <v>1.4396136905860386</v>
      </c>
      <c r="AA230" s="19">
        <f t="shared" si="723"/>
        <v>2.6481373711455967</v>
      </c>
      <c r="AB230" s="19">
        <f t="shared" si="724"/>
        <v>0.7500159770023771</v>
      </c>
      <c r="AC230" s="19">
        <f t="shared" si="725"/>
        <v>2.3066287177483541E-5</v>
      </c>
      <c r="AD230" s="19">
        <f t="shared" si="726"/>
        <v>2.0453789052507642E-4</v>
      </c>
      <c r="AE230" s="19">
        <f t="shared" si="727"/>
        <v>2.9955984037057621E-4</v>
      </c>
      <c r="AF230" s="19">
        <f t="shared" si="728"/>
        <v>4.0685464537173228</v>
      </c>
      <c r="AG230" s="19">
        <f t="shared" si="729"/>
        <v>12.343472446537552</v>
      </c>
      <c r="AH230" s="19">
        <f t="shared" si="730"/>
        <v>0.82285234548830866</v>
      </c>
      <c r="AI230" s="19">
        <f t="shared" si="731"/>
        <v>4.846128346343562</v>
      </c>
      <c r="AJ230" s="19">
        <f t="shared" si="732"/>
        <v>5.0324254548390979</v>
      </c>
      <c r="AK230" s="19">
        <f t="shared" si="733"/>
        <v>1.4734256867053217</v>
      </c>
      <c r="AL230" s="19">
        <f t="shared" si="734"/>
        <v>7.861830168492272</v>
      </c>
      <c r="AM230" s="19">
        <f t="shared" si="735"/>
        <v>9.2679997896963524</v>
      </c>
      <c r="AN230" s="19">
        <f t="shared" si="736"/>
        <v>1.110062206276859</v>
      </c>
      <c r="AO230" s="19">
        <f t="shared" si="737"/>
        <v>0.56886524682319917</v>
      </c>
      <c r="AP230" s="19">
        <f t="shared" si="738"/>
        <v>0.72970137787471334</v>
      </c>
      <c r="AQ230" s="19">
        <f t="shared" si="739"/>
        <v>0.7305407989980589</v>
      </c>
      <c r="AR230" s="19">
        <f t="shared" si="740"/>
        <v>0.61225689905231062</v>
      </c>
      <c r="AS230" s="19">
        <f t="shared" si="741"/>
        <v>0.76785778680533068</v>
      </c>
      <c r="AT230" s="19">
        <f t="shared" si="742"/>
        <v>0.49175525849309876</v>
      </c>
      <c r="AU230" s="19">
        <f t="shared" si="718"/>
        <v>10.676454490627096</v>
      </c>
      <c r="AV230" s="19"/>
      <c r="AX230" s="19">
        <f t="shared" si="758"/>
        <v>1.0001801072627188</v>
      </c>
      <c r="AY230" s="19">
        <f t="shared" si="759"/>
        <v>0.92455224916201395</v>
      </c>
      <c r="AZ230" s="19">
        <f t="shared" si="760"/>
        <v>1.1862391264743437</v>
      </c>
      <c r="BA230" s="19">
        <f t="shared" si="761"/>
        <v>0.78055156593889174</v>
      </c>
      <c r="BB230" s="19">
        <f t="shared" si="762"/>
        <v>0.86689510030986594</v>
      </c>
      <c r="BC230" s="19">
        <f t="shared" si="763"/>
        <v>1.2652042637950531</v>
      </c>
      <c r="BD230" s="19">
        <f t="shared" si="764"/>
        <v>1.0061979152874176</v>
      </c>
      <c r="BE230" s="19">
        <f t="shared" si="765"/>
        <v>1.0230349051898791</v>
      </c>
      <c r="BF230" s="19">
        <f t="shared" si="766"/>
        <v>1.2736093349070106</v>
      </c>
      <c r="BG230" s="19">
        <f t="shared" si="767"/>
        <v>1.1950289084430916</v>
      </c>
      <c r="BH230" s="19">
        <f t="shared" si="768"/>
        <v>1.0704447043980871</v>
      </c>
      <c r="BI230" s="19">
        <f t="shared" si="769"/>
        <v>0.87567154079214915</v>
      </c>
      <c r="BJ230" s="19">
        <f t="shared" si="770"/>
        <v>0.80697622190935803</v>
      </c>
      <c r="BK230" s="19">
        <f t="shared" si="771"/>
        <v>0.85695372497645217</v>
      </c>
      <c r="BL230" s="19">
        <f t="shared" si="772"/>
        <v>0.90816575680657197</v>
      </c>
      <c r="BM230" s="19">
        <f t="shared" si="773"/>
        <v>0.77638267953751794</v>
      </c>
      <c r="BN230" s="19">
        <f t="shared" si="774"/>
        <v>0.20383199802392604</v>
      </c>
      <c r="BO230" s="19">
        <f t="shared" si="775"/>
        <v>0.72120071586091916</v>
      </c>
      <c r="BP230" s="19">
        <f t="shared" si="776"/>
        <v>0.8288967336146128</v>
      </c>
      <c r="BQ230" s="19">
        <f t="shared" si="777"/>
        <v>0.88027439078940173</v>
      </c>
      <c r="BR230" s="19">
        <f t="shared" si="778"/>
        <v>0.70199892372015738</v>
      </c>
      <c r="BS230" s="19">
        <f t="shared" si="779"/>
        <v>0.73633812846501134</v>
      </c>
      <c r="BU230" s="16"/>
      <c r="BV230" s="9">
        <f t="shared" si="780"/>
        <v>1.710340161161346</v>
      </c>
      <c r="BW230" s="9">
        <f t="shared" si="548"/>
        <v>0.73633812846501134</v>
      </c>
      <c r="BX230" s="9">
        <f t="shared" si="549"/>
        <v>0.88587216510394984</v>
      </c>
      <c r="BY230" s="9">
        <f t="shared" si="550"/>
        <v>0.84705457964145103</v>
      </c>
      <c r="BZ230" s="9">
        <f t="shared" si="551"/>
        <v>0.98128608579889731</v>
      </c>
      <c r="CA230" s="9">
        <f t="shared" si="517"/>
        <v>1.2593909997201029</v>
      </c>
      <c r="CB230" s="9">
        <f t="shared" si="552"/>
        <v>1.2593886733080915</v>
      </c>
      <c r="CC230" s="9"/>
      <c r="CD230" s="9">
        <f t="shared" si="553"/>
        <v>0.75038207442818838</v>
      </c>
      <c r="CE230" s="9">
        <f t="shared" si="554"/>
        <v>0.73633948866929377</v>
      </c>
      <c r="CG230" s="35"/>
      <c r="CH230">
        <f t="shared" si="555"/>
        <v>2001</v>
      </c>
      <c r="CI230" s="19">
        <f t="shared" si="556"/>
        <v>7.2733167439297905E-2</v>
      </c>
      <c r="CJ230" s="19">
        <f t="shared" si="652"/>
        <v>1.5087975327813271E-2</v>
      </c>
      <c r="CK230" s="19">
        <f t="shared" si="653"/>
        <v>2.9177706544202793E-3</v>
      </c>
      <c r="CL230" s="19">
        <f t="shared" si="654"/>
        <v>1.1653710564532684E-6</v>
      </c>
      <c r="CM230" s="19">
        <f t="shared" si="655"/>
        <v>1.1653710564532684E-6</v>
      </c>
      <c r="CN230" s="19">
        <f t="shared" si="656"/>
        <v>1.1653710564532684E-6</v>
      </c>
      <c r="CO230" s="19">
        <f t="shared" si="657"/>
        <v>2.3866842739690419E-2</v>
      </c>
      <c r="CP230" s="19">
        <f t="shared" si="658"/>
        <v>0.14833238180959998</v>
      </c>
      <c r="CQ230" s="19">
        <f t="shared" si="659"/>
        <v>5.5937266084921814E-3</v>
      </c>
      <c r="CR230" s="19">
        <f t="shared" si="660"/>
        <v>0.21188341823967444</v>
      </c>
      <c r="CS230" s="19">
        <f t="shared" si="661"/>
        <v>0.22070510117575598</v>
      </c>
      <c r="CT230" s="19">
        <f t="shared" si="662"/>
        <v>2.0932438255012446E-2</v>
      </c>
      <c r="CU230" s="19">
        <f t="shared" si="663"/>
        <v>5.7388670751471256E-2</v>
      </c>
      <c r="CV230" s="19">
        <f t="shared" si="664"/>
        <v>0.13436287668021285</v>
      </c>
      <c r="CW230" s="19">
        <f t="shared" si="665"/>
        <v>2.2938129979303456E-2</v>
      </c>
      <c r="CX230" s="19">
        <f t="shared" si="666"/>
        <v>1.1265333140774556E-2</v>
      </c>
      <c r="CY230" s="19">
        <f t="shared" si="650"/>
        <v>1.1320092570917959E-2</v>
      </c>
      <c r="CZ230" s="19">
        <f t="shared" si="667"/>
        <v>6.4164524767230018E-3</v>
      </c>
      <c r="DA230" s="19">
        <f t="shared" si="668"/>
        <v>2.6024070525427781E-2</v>
      </c>
      <c r="DB230" s="19">
        <f t="shared" si="669"/>
        <v>4.1157079668145708E-3</v>
      </c>
      <c r="DC230" s="19">
        <f t="shared" si="670"/>
        <v>4.1123475454283775E-3</v>
      </c>
      <c r="DD230" s="19"/>
      <c r="DE230" s="19"/>
      <c r="DF230" s="19">
        <f t="shared" si="607"/>
        <v>6.8391556935727266E-2</v>
      </c>
      <c r="DG230" s="19">
        <f t="shared" si="674"/>
        <v>1.501597281787689E-2</v>
      </c>
      <c r="DH230" s="19">
        <f t="shared" si="675"/>
        <v>2.9769836944715513E-3</v>
      </c>
      <c r="DI230" s="19">
        <f t="shared" si="676"/>
        <v>1.1465374753168552E-6</v>
      </c>
      <c r="DJ230" s="19">
        <f t="shared" si="677"/>
        <v>1.1465374753168552E-6</v>
      </c>
      <c r="DK230" s="19">
        <f t="shared" si="678"/>
        <v>1.1465374753168552E-6</v>
      </c>
      <c r="DL230" s="19">
        <f t="shared" si="679"/>
        <v>2.5291190297044693E-2</v>
      </c>
      <c r="DM230" s="19">
        <f t="shared" si="680"/>
        <v>0.1477385494543724</v>
      </c>
      <c r="DN230" s="19">
        <f t="shared" si="681"/>
        <v>5.529005474540335E-3</v>
      </c>
      <c r="DO230" s="19">
        <f t="shared" si="682"/>
        <v>0.21163277830770269</v>
      </c>
      <c r="DP230" s="19">
        <f t="shared" si="683"/>
        <v>0.22333023167967392</v>
      </c>
      <c r="DQ230" s="19">
        <f t="shared" si="684"/>
        <v>2.0536771735100226E-2</v>
      </c>
      <c r="DR230" s="19">
        <f t="shared" si="685"/>
        <v>5.6907955218541612E-2</v>
      </c>
      <c r="DS230" s="19">
        <f t="shared" si="686"/>
        <v>0.13631976781545255</v>
      </c>
      <c r="DT230" s="19">
        <f t="shared" si="687"/>
        <v>2.311332521060884E-2</v>
      </c>
      <c r="DU230" s="19">
        <f t="shared" si="688"/>
        <v>1.1286090769582107E-2</v>
      </c>
      <c r="DV230" s="19">
        <f t="shared" si="671"/>
        <v>1.1610102534600092E-2</v>
      </c>
      <c r="DW230" s="19">
        <f t="shared" si="689"/>
        <v>6.47653982937997E-3</v>
      </c>
      <c r="DX230" s="19">
        <f t="shared" si="690"/>
        <v>2.5219710042060386E-2</v>
      </c>
      <c r="DY230" s="19">
        <f t="shared" si="691"/>
        <v>4.3003645352080169E-3</v>
      </c>
      <c r="DZ230" s="19">
        <f t="shared" si="692"/>
        <v>4.1639802447833336E-3</v>
      </c>
      <c r="EA230" s="19">
        <f t="shared" si="579"/>
        <v>0.99984431620915282</v>
      </c>
      <c r="EB230" s="19"/>
      <c r="EC230" s="19">
        <f t="shared" si="608"/>
        <v>6.8402206050467512E-2</v>
      </c>
      <c r="ED230" s="19">
        <f t="shared" si="693"/>
        <v>1.5018310925453887E-2</v>
      </c>
      <c r="EE230" s="19">
        <f t="shared" si="694"/>
        <v>2.9774472347441037E-3</v>
      </c>
      <c r="EF230" s="19">
        <f t="shared" si="695"/>
        <v>1.1467160004108243E-6</v>
      </c>
      <c r="EG230" s="19">
        <f t="shared" si="696"/>
        <v>1.1467160004108243E-6</v>
      </c>
      <c r="EH230" s="19">
        <f t="shared" si="697"/>
        <v>1.1467160004108243E-6</v>
      </c>
      <c r="EI230" s="19">
        <f t="shared" si="698"/>
        <v>2.5295128338514397E-2</v>
      </c>
      <c r="EJ230" s="19">
        <f t="shared" si="699"/>
        <v>0.14776155353316792</v>
      </c>
      <c r="EK230" s="19">
        <f t="shared" si="700"/>
        <v>5.5298663851020462E-3</v>
      </c>
      <c r="EL230" s="19">
        <f t="shared" si="701"/>
        <v>0.21166573123113319</v>
      </c>
      <c r="EM230" s="19">
        <f t="shared" si="702"/>
        <v>0.22336500599054912</v>
      </c>
      <c r="EN230" s="19">
        <f t="shared" si="703"/>
        <v>2.0539969475412045E-2</v>
      </c>
      <c r="EO230" s="19">
        <f t="shared" si="704"/>
        <v>5.691681624425747E-2</v>
      </c>
      <c r="EP230" s="19">
        <f t="shared" si="705"/>
        <v>0.13634099389823048</v>
      </c>
      <c r="EQ230" s="19">
        <f t="shared" si="706"/>
        <v>2.3116924140991837E-2</v>
      </c>
      <c r="ER230" s="19">
        <f t="shared" si="707"/>
        <v>1.1287848104565533E-2</v>
      </c>
      <c r="ES230" s="19">
        <f t="shared" si="672"/>
        <v>1.1611910320817815E-2</v>
      </c>
      <c r="ET230" s="19">
        <f t="shared" si="708"/>
        <v>6.4775482786513863E-3</v>
      </c>
      <c r="EU230" s="19">
        <f t="shared" si="709"/>
        <v>2.5223636953480257E-2</v>
      </c>
      <c r="EV230" s="19">
        <f t="shared" si="710"/>
        <v>4.3010341365069512E-3</v>
      </c>
      <c r="EW230" s="19">
        <f t="shared" si="711"/>
        <v>4.1646286099528019E-3</v>
      </c>
      <c r="EX230" s="19"/>
      <c r="EY230" s="19"/>
      <c r="EZ230" s="19">
        <f t="shared" si="609"/>
        <v>9.8024403291201781E-2</v>
      </c>
      <c r="FA230" s="19">
        <f t="shared" si="633"/>
        <v>8.2580717869767714E-2</v>
      </c>
      <c r="FB230" s="19">
        <f t="shared" si="634"/>
        <v>0.17718835972112362</v>
      </c>
      <c r="FC230" s="19">
        <f t="shared" si="635"/>
        <v>6.3140431531492954E-3</v>
      </c>
      <c r="FD230" s="19">
        <f t="shared" si="636"/>
        <v>0.10568090596574663</v>
      </c>
      <c r="FE230" s="19">
        <f t="shared" si="637"/>
        <v>0.24991124937388814</v>
      </c>
      <c r="FF230" s="19">
        <f t="shared" si="638"/>
        <v>-8.5662952327076686E-2</v>
      </c>
      <c r="FG230" s="19">
        <f t="shared" si="639"/>
        <v>2.6886403947087991E-2</v>
      </c>
      <c r="FH230" s="19">
        <f t="shared" si="640"/>
        <v>1.4051913292568991E-2</v>
      </c>
      <c r="FI230" s="19">
        <f t="shared" si="641"/>
        <v>-3.8617153082209928E-2</v>
      </c>
      <c r="FJ230" s="19">
        <f t="shared" si="642"/>
        <v>-3.2544749334304686E-2</v>
      </c>
      <c r="FK230" s="19">
        <f t="shared" si="643"/>
        <v>6.4945380576283435E-2</v>
      </c>
      <c r="FL230" s="19">
        <f t="shared" si="644"/>
        <v>2.4132889116785974E-2</v>
      </c>
      <c r="FM230" s="19">
        <f t="shared" si="645"/>
        <v>2.6531855591248314E-2</v>
      </c>
      <c r="FN230" s="19">
        <f t="shared" si="646"/>
        <v>2.1292076974769387E-2</v>
      </c>
      <c r="FO230" s="19">
        <f t="shared" si="647"/>
        <v>7.8460789825465102E-2</v>
      </c>
      <c r="FP230" s="19">
        <f t="shared" si="627"/>
        <v>-2.8451618861257688E-2</v>
      </c>
      <c r="FQ230" s="19">
        <f t="shared" si="628"/>
        <v>7.0921396890603491E-2</v>
      </c>
      <c r="FR230" s="19">
        <f t="shared" si="629"/>
        <v>4.023053582120785E-2</v>
      </c>
      <c r="FS230" s="19">
        <f t="shared" si="630"/>
        <v>-6.9110008944687065E-2</v>
      </c>
      <c r="FT230" s="19">
        <f t="shared" si="631"/>
        <v>3.2752696684587863E-2</v>
      </c>
      <c r="FU230" s="19"/>
      <c r="FV230" s="16"/>
      <c r="FW230" s="19">
        <f t="shared" si="806"/>
        <v>1.0036058399334726</v>
      </c>
      <c r="FX230" s="19">
        <f t="shared" si="610"/>
        <v>0.66806239109603971</v>
      </c>
      <c r="FY230" s="19">
        <f t="shared" si="781"/>
        <v>0.98128608579889731</v>
      </c>
      <c r="FZ230" s="19"/>
      <c r="GA230" s="19">
        <f t="shared" si="807"/>
        <v>0.96842363419071875</v>
      </c>
      <c r="GB230" s="19">
        <f t="shared" si="611"/>
        <v>0.78744857171896698</v>
      </c>
      <c r="GC230" s="19">
        <f t="shared" si="782"/>
        <v>0.88587216510394984</v>
      </c>
      <c r="GD230" s="19"/>
      <c r="GE230" s="19">
        <f t="shared" si="808"/>
        <v>1.0400032094160212</v>
      </c>
      <c r="GF230" s="19">
        <f t="shared" si="612"/>
        <v>0.76712045039989851</v>
      </c>
      <c r="GG230" s="19">
        <f t="shared" si="783"/>
        <v>0.84705457964145103</v>
      </c>
      <c r="GI230" s="132">
        <f t="shared" si="719"/>
        <v>1.710340161161346</v>
      </c>
      <c r="GJ230" s="19">
        <f t="shared" si="586"/>
        <v>1.2593909997201029</v>
      </c>
      <c r="GK230" s="19">
        <f t="shared" si="809"/>
        <v>1.2593886733080915</v>
      </c>
      <c r="GL230" s="3"/>
      <c r="GM230" s="3"/>
      <c r="GN230" s="8"/>
      <c r="GO230" s="3"/>
      <c r="GP230" s="19">
        <v>2.1926715326675839E-2</v>
      </c>
      <c r="GQ230" s="19">
        <v>2.1391106503533781E-2</v>
      </c>
      <c r="GV230" s="30"/>
      <c r="GW230" s="12">
        <f t="shared" ca="1" si="590"/>
        <v>1</v>
      </c>
      <c r="GX230" s="19">
        <f t="shared" ca="1" si="591"/>
        <v>1</v>
      </c>
      <c r="GY230" s="19">
        <f t="shared" ca="1" si="592"/>
        <v>1</v>
      </c>
      <c r="GZ230" s="11" t="e">
        <f ca="1">IF(GP230,OFFSET(#REF!,$GP$253+$GO230,0),"")</f>
        <v>#REF!</v>
      </c>
      <c r="HA230" s="12">
        <f t="shared" ca="1" si="784"/>
        <v>1</v>
      </c>
      <c r="HB230" s="12">
        <f t="shared" ca="1" si="785"/>
        <v>1</v>
      </c>
      <c r="HC230" s="12">
        <f t="shared" ca="1" si="786"/>
        <v>1</v>
      </c>
      <c r="HD230" s="12">
        <f t="shared" ca="1" si="787"/>
        <v>1</v>
      </c>
      <c r="HE230" t="e">
        <f t="shared" ca="1" si="593"/>
        <v>#REF!</v>
      </c>
      <c r="HF230" s="12">
        <f t="shared" ca="1" si="788"/>
        <v>1</v>
      </c>
      <c r="HG230" s="12">
        <f t="shared" ca="1" si="789"/>
        <v>1</v>
      </c>
      <c r="HH230" s="12">
        <f t="shared" ca="1" si="790"/>
        <v>1</v>
      </c>
      <c r="HJ230" s="17"/>
      <c r="HL230" s="18">
        <f t="shared" si="594"/>
        <v>2001</v>
      </c>
      <c r="HM230" s="9">
        <f t="shared" si="791"/>
        <v>1.2105446471330927</v>
      </c>
      <c r="HN230" s="9">
        <f t="shared" si="792"/>
        <v>0.83096695815780452</v>
      </c>
      <c r="HO230" s="9">
        <f t="shared" si="793"/>
        <v>0.91403954260436127</v>
      </c>
      <c r="HP230" s="9">
        <f t="shared" si="794"/>
        <v>0.9324539512487835</v>
      </c>
      <c r="HQ230" s="9">
        <f t="shared" si="795"/>
        <v>0.97497133445754869</v>
      </c>
      <c r="HR230" s="9">
        <f t="shared" si="595"/>
        <v>1.0059236910929774</v>
      </c>
      <c r="HS230" s="9">
        <f t="shared" si="796"/>
        <v>1.0059226031423989</v>
      </c>
      <c r="HT230" s="9"/>
      <c r="HU230" s="9">
        <f t="shared" si="797"/>
        <v>0.85229978309906762</v>
      </c>
      <c r="HV230" s="23">
        <f t="shared" si="596"/>
        <v>0.8309678568859773</v>
      </c>
      <c r="HX230" s="8"/>
      <c r="HY230" s="5">
        <f t="shared" si="614"/>
        <v>52</v>
      </c>
      <c r="HZ230" t="b">
        <f t="shared" si="597"/>
        <v>0</v>
      </c>
      <c r="IC230" s="11"/>
      <c r="ID230" s="11"/>
      <c r="IE230" s="11"/>
      <c r="IF230">
        <f t="shared" si="599"/>
        <v>0</v>
      </c>
      <c r="IG230" s="12">
        <f t="shared" ca="1" si="600"/>
        <v>0.80391150698428404</v>
      </c>
      <c r="IH230" s="19">
        <f t="shared" ca="1" si="601"/>
        <v>0.99356482127614443</v>
      </c>
      <c r="II230" s="19">
        <f t="shared" ca="1" si="602"/>
        <v>0.79873880435981526</v>
      </c>
      <c r="IJ230" s="11"/>
      <c r="IK230" s="12">
        <f t="shared" ca="1" si="798"/>
        <v>0.70778005137359057</v>
      </c>
      <c r="IL230" s="12">
        <f t="shared" ca="1" si="799"/>
        <v>1.1358210865425367</v>
      </c>
      <c r="IM230" s="12">
        <f t="shared" ca="1" si="800"/>
        <v>0.99356482127614443</v>
      </c>
      <c r="IN230" s="12">
        <f t="shared" ca="1" si="801"/>
        <v>0.79873880435981526</v>
      </c>
      <c r="IO230">
        <f t="shared" si="603"/>
        <v>0</v>
      </c>
      <c r="IP230" s="12">
        <f t="shared" ca="1" si="604"/>
        <v>0.99356482127614443</v>
      </c>
      <c r="IQ230" s="12">
        <f t="shared" ca="1" si="802"/>
        <v>1.0317962101192177</v>
      </c>
      <c r="IR230" s="12">
        <f t="shared" ca="1" si="803"/>
        <v>1.1008192077108905</v>
      </c>
    </row>
    <row r="231" spans="1:252" x14ac:dyDescent="0.2">
      <c r="A231" t="s">
        <v>63</v>
      </c>
      <c r="B231" s="1">
        <f t="shared" si="605"/>
        <v>2002</v>
      </c>
      <c r="C231" s="60">
        <f t="shared" si="804"/>
        <v>1221.330700472</v>
      </c>
      <c r="D231" s="60">
        <f t="shared" ref="D231:W231" si="830">D311+D392</f>
        <v>258.79004397200003</v>
      </c>
      <c r="E231" s="60">
        <f t="shared" si="830"/>
        <v>35.466544839999997</v>
      </c>
      <c r="F231" s="60">
        <f t="shared" si="830"/>
        <v>0.02</v>
      </c>
      <c r="G231" s="60">
        <f t="shared" si="830"/>
        <v>0.02</v>
      </c>
      <c r="H231" s="60">
        <f t="shared" si="830"/>
        <v>0.02</v>
      </c>
      <c r="I231" s="60">
        <f t="shared" si="830"/>
        <v>378.15832121200003</v>
      </c>
      <c r="J231" s="60">
        <f t="shared" si="830"/>
        <v>2381.2434471800002</v>
      </c>
      <c r="K231" s="60">
        <f t="shared" si="830"/>
        <v>98.066721659999999</v>
      </c>
      <c r="L231" s="60">
        <f t="shared" si="830"/>
        <v>3208.5052304880001</v>
      </c>
      <c r="M231" s="60">
        <f t="shared" si="830"/>
        <v>3752.5679786000001</v>
      </c>
      <c r="N231" s="60">
        <f t="shared" si="830"/>
        <v>351.04551366800001</v>
      </c>
      <c r="O231" s="60">
        <f t="shared" si="830"/>
        <v>1049.93611532</v>
      </c>
      <c r="P231" s="60">
        <f t="shared" si="830"/>
        <v>2080.3421080440003</v>
      </c>
      <c r="Q231" s="60">
        <f t="shared" si="830"/>
        <v>365.66629257599999</v>
      </c>
      <c r="R231" s="60">
        <f t="shared" si="830"/>
        <v>173.76082301600002</v>
      </c>
      <c r="S231" s="60">
        <f t="shared" si="830"/>
        <v>180.26104772799999</v>
      </c>
      <c r="T231" s="60">
        <f t="shared" si="830"/>
        <v>102.6054022</v>
      </c>
      <c r="U231" s="60">
        <f t="shared" si="830"/>
        <v>433.49062471599996</v>
      </c>
      <c r="V231" s="60">
        <f t="shared" si="830"/>
        <v>65.935200296000005</v>
      </c>
      <c r="W231" s="60">
        <f t="shared" si="830"/>
        <v>70.875158332000012</v>
      </c>
      <c r="X231" s="60">
        <f t="shared" si="813"/>
        <v>16208.107274320002</v>
      </c>
      <c r="Z231" s="19">
        <f t="shared" si="722"/>
        <v>1.4264570337545737</v>
      </c>
      <c r="AA231" s="19">
        <f t="shared" si="723"/>
        <v>2.662032071284449</v>
      </c>
      <c r="AB231" s="19">
        <f t="shared" si="724"/>
        <v>0.61090360072253891</v>
      </c>
      <c r="AC231" s="19">
        <f t="shared" si="725"/>
        <v>2.3359062917247551E-5</v>
      </c>
      <c r="AD231" s="19">
        <f t="shared" si="726"/>
        <v>2.0572909455299364E-4</v>
      </c>
      <c r="AE231" s="19">
        <f t="shared" si="727"/>
        <v>3.4449569501540368E-4</v>
      </c>
      <c r="AF231" s="19">
        <f t="shared" si="728"/>
        <v>3.6464936934572978</v>
      </c>
      <c r="AG231" s="19">
        <f t="shared" si="729"/>
        <v>11.476196283881819</v>
      </c>
      <c r="AH231" s="19">
        <f t="shared" si="730"/>
        <v>0.85228491187726019</v>
      </c>
      <c r="AI231" s="19">
        <f t="shared" si="731"/>
        <v>4.1335443608560949</v>
      </c>
      <c r="AJ231" s="19">
        <f t="shared" si="732"/>
        <v>4.7166421034309565</v>
      </c>
      <c r="AK231" s="19">
        <f t="shared" si="733"/>
        <v>1.4117737670211543</v>
      </c>
      <c r="AL231" s="19">
        <f t="shared" si="734"/>
        <v>8.3857114662927916</v>
      </c>
      <c r="AM231" s="19">
        <f t="shared" si="735"/>
        <v>8.1977681070156976</v>
      </c>
      <c r="AN231" s="19">
        <f t="shared" si="736"/>
        <v>1.0582418666936657</v>
      </c>
      <c r="AO231" s="19">
        <f t="shared" si="737"/>
        <v>0.55077841756186507</v>
      </c>
      <c r="AP231" s="19">
        <f t="shared" si="738"/>
        <v>0.76178336778990574</v>
      </c>
      <c r="AQ231" s="19">
        <f t="shared" si="739"/>
        <v>0.73986255324985828</v>
      </c>
      <c r="AR231" s="19">
        <f t="shared" si="740"/>
        <v>0.57802825627289989</v>
      </c>
      <c r="AS231" s="19">
        <f t="shared" si="741"/>
        <v>0.69920707471422761</v>
      </c>
      <c r="AT231" s="19">
        <f t="shared" si="742"/>
        <v>0.46599050113382579</v>
      </c>
      <c r="AU231" s="19">
        <f t="shared" si="718"/>
        <v>9.9954940663521707</v>
      </c>
      <c r="AV231" s="19"/>
      <c r="AX231" s="19">
        <f t="shared" si="758"/>
        <v>0.99103944228643837</v>
      </c>
      <c r="AY231" s="19">
        <f t="shared" si="759"/>
        <v>0.92940334805317537</v>
      </c>
      <c r="AZ231" s="19">
        <f t="shared" si="760"/>
        <v>0.96621642191875468</v>
      </c>
      <c r="BA231" s="19">
        <f t="shared" si="761"/>
        <v>0.79045894983571563</v>
      </c>
      <c r="BB231" s="19">
        <f t="shared" si="762"/>
        <v>0.87194379291454605</v>
      </c>
      <c r="BC231" s="19">
        <f t="shared" si="763"/>
        <v>1.4549928376692391</v>
      </c>
      <c r="BD231" s="19">
        <f t="shared" si="764"/>
        <v>0.90181945670378061</v>
      </c>
      <c r="BE231" s="19">
        <f t="shared" si="765"/>
        <v>0.95115450113997724</v>
      </c>
      <c r="BF231" s="19">
        <f t="shared" si="766"/>
        <v>1.3191650066004463</v>
      </c>
      <c r="BG231" s="19">
        <f t="shared" si="767"/>
        <v>1.0193095709654487</v>
      </c>
      <c r="BH231" s="19">
        <f t="shared" si="768"/>
        <v>1.0032745854792102</v>
      </c>
      <c r="BI231" s="19">
        <f t="shared" si="769"/>
        <v>0.83903119171329821</v>
      </c>
      <c r="BJ231" s="19">
        <f t="shared" si="770"/>
        <v>0.8607499287139545</v>
      </c>
      <c r="BK231" s="19">
        <f t="shared" si="771"/>
        <v>0.75799612378178793</v>
      </c>
      <c r="BL231" s="19">
        <f t="shared" si="772"/>
        <v>0.86577042287894623</v>
      </c>
      <c r="BM231" s="19">
        <f t="shared" si="773"/>
        <v>0.75169792151323944</v>
      </c>
      <c r="BN231" s="19">
        <f t="shared" si="774"/>
        <v>0.21279365864740357</v>
      </c>
      <c r="BO231" s="19">
        <f t="shared" si="775"/>
        <v>0.73040328996588044</v>
      </c>
      <c r="BP231" s="19">
        <f t="shared" si="776"/>
        <v>0.78255669197550515</v>
      </c>
      <c r="BQ231" s="19">
        <f t="shared" si="777"/>
        <v>0.80157301561069938</v>
      </c>
      <c r="BR231" s="19">
        <f t="shared" si="778"/>
        <v>0.66521877419711073</v>
      </c>
      <c r="BS231" s="19">
        <f t="shared" si="779"/>
        <v>0.68937336831832274</v>
      </c>
      <c r="BU231" s="16"/>
      <c r="BV231" s="9">
        <f t="shared" si="780"/>
        <v>1.7253285764081112</v>
      </c>
      <c r="BW231" s="9">
        <f t="shared" si="548"/>
        <v>0.68937336831832274</v>
      </c>
      <c r="BX231" s="9">
        <f t="shared" si="549"/>
        <v>0.91308991196525935</v>
      </c>
      <c r="BY231" s="9">
        <f t="shared" si="550"/>
        <v>0.83147276032838169</v>
      </c>
      <c r="BZ231" s="9">
        <f t="shared" si="551"/>
        <v>0.90801667677599263</v>
      </c>
      <c r="CA231" s="9">
        <f t="shared" si="517"/>
        <v>1.1893980196212488</v>
      </c>
      <c r="CB231" s="9">
        <f t="shared" si="552"/>
        <v>1.1893955721743166</v>
      </c>
      <c r="CC231" s="9"/>
      <c r="CD231" s="9">
        <f t="shared" si="553"/>
        <v>0.75920938952975325</v>
      </c>
      <c r="CE231" s="9">
        <f t="shared" si="554"/>
        <v>0.68937478685793663</v>
      </c>
      <c r="CG231" s="35"/>
      <c r="CH231">
        <f t="shared" si="555"/>
        <v>2002</v>
      </c>
      <c r="CI231" s="19">
        <f t="shared" si="556"/>
        <v>7.5353073607000789E-2</v>
      </c>
      <c r="CJ231" s="19">
        <f t="shared" si="652"/>
        <v>1.5966703551007769E-2</v>
      </c>
      <c r="CK231" s="19">
        <f t="shared" si="653"/>
        <v>2.188197809882028E-3</v>
      </c>
      <c r="CL231" s="19">
        <f t="shared" si="654"/>
        <v>1.2339503719652599E-6</v>
      </c>
      <c r="CM231" s="19">
        <f t="shared" si="655"/>
        <v>1.2339503719652599E-6</v>
      </c>
      <c r="CN231" s="19">
        <f t="shared" si="656"/>
        <v>1.2339503719652599E-6</v>
      </c>
      <c r="CO231" s="19">
        <f t="shared" si="657"/>
        <v>2.3331430056065281E-2</v>
      </c>
      <c r="CP231" s="19">
        <f t="shared" si="658"/>
        <v>0.14691681186937994</v>
      </c>
      <c r="CQ231" s="19">
        <f t="shared" si="659"/>
        <v>6.0504733834885298E-3</v>
      </c>
      <c r="CR231" s="19">
        <f t="shared" si="660"/>
        <v>0.19795681113065747</v>
      </c>
      <c r="CS231" s="19">
        <f t="shared" si="661"/>
        <v>0.23152413265091967</v>
      </c>
      <c r="CT231" s="19">
        <f t="shared" si="662"/>
        <v>2.1658637108368215E-2</v>
      </c>
      <c r="CU231" s="19">
        <f t="shared" si="663"/>
        <v>6.4778453001943695E-2</v>
      </c>
      <c r="CV231" s="19">
        <f t="shared" si="664"/>
        <v>0.12835194590179436</v>
      </c>
      <c r="CW231" s="19">
        <f t="shared" si="665"/>
        <v>2.2560702886965635E-2</v>
      </c>
      <c r="CX231" s="19">
        <f t="shared" si="666"/>
        <v>1.0720611609679145E-2</v>
      </c>
      <c r="CY231" s="19">
        <f t="shared" si="650"/>
        <v>1.1121659344740652E-2</v>
      </c>
      <c r="CZ231" s="19">
        <f t="shared" si="667"/>
        <v>6.3304987105167543E-3</v>
      </c>
      <c r="DA231" s="19">
        <f t="shared" si="668"/>
        <v>2.6745295880588049E-2</v>
      </c>
      <c r="DB231" s="19">
        <f t="shared" si="669"/>
        <v>4.0680382465426556E-3</v>
      </c>
      <c r="DC231" s="19">
        <f t="shared" si="670"/>
        <v>4.3728213993434045E-3</v>
      </c>
      <c r="DD231" s="19"/>
      <c r="DE231" s="19"/>
      <c r="DF231" s="19">
        <f t="shared" si="607"/>
        <v>7.4035394753267314E-2</v>
      </c>
      <c r="DG231" s="19">
        <f t="shared" si="674"/>
        <v>1.5523194448199292E-2</v>
      </c>
      <c r="DH231" s="19">
        <f t="shared" si="675"/>
        <v>2.5355142891498265E-3</v>
      </c>
      <c r="DI231" s="19">
        <f t="shared" si="676"/>
        <v>1.1993339449039305E-6</v>
      </c>
      <c r="DJ231" s="19">
        <f t="shared" si="677"/>
        <v>1.1993339449039305E-6</v>
      </c>
      <c r="DK231" s="19">
        <f t="shared" si="678"/>
        <v>1.1993339449039305E-6</v>
      </c>
      <c r="DL231" s="19">
        <f t="shared" si="679"/>
        <v>2.3598124084775879E-2</v>
      </c>
      <c r="DM231" s="19">
        <f t="shared" si="680"/>
        <v>0.14762346567606283</v>
      </c>
      <c r="DN231" s="19">
        <f t="shared" si="681"/>
        <v>5.8191127679962261E-3</v>
      </c>
      <c r="DO231" s="19">
        <f t="shared" si="682"/>
        <v>0.20484121802903896</v>
      </c>
      <c r="DP231" s="19">
        <f t="shared" si="683"/>
        <v>0.22607147164402758</v>
      </c>
      <c r="DQ231" s="19">
        <f t="shared" si="684"/>
        <v>2.1293473846875244E-2</v>
      </c>
      <c r="DR231" s="19">
        <f t="shared" si="685"/>
        <v>6.1008988803990936E-2</v>
      </c>
      <c r="DS231" s="19">
        <f t="shared" si="686"/>
        <v>0.13133448634793454</v>
      </c>
      <c r="DT231" s="19">
        <f t="shared" si="687"/>
        <v>2.27488946108696E-2</v>
      </c>
      <c r="DU231" s="19">
        <f t="shared" si="688"/>
        <v>1.0990722679368998E-2</v>
      </c>
      <c r="DV231" s="19">
        <f t="shared" si="671"/>
        <v>1.1220583522503267E-2</v>
      </c>
      <c r="DW231" s="19">
        <f t="shared" si="689"/>
        <v>6.373378993533586E-3</v>
      </c>
      <c r="DX231" s="19">
        <f t="shared" si="690"/>
        <v>2.6383040229814171E-2</v>
      </c>
      <c r="DY231" s="19">
        <f t="shared" si="691"/>
        <v>4.0918268274903243E-3</v>
      </c>
      <c r="DZ231" s="19">
        <f t="shared" si="692"/>
        <v>4.2412514860374635E-3</v>
      </c>
      <c r="EA231" s="19">
        <f t="shared" si="579"/>
        <v>0.99973774104277091</v>
      </c>
      <c r="EB231" s="19"/>
      <c r="EC231" s="19">
        <f t="shared" si="608"/>
        <v>7.4054816292165884E-2</v>
      </c>
      <c r="ED231" s="19">
        <f t="shared" si="693"/>
        <v>1.5527266612949822E-2</v>
      </c>
      <c r="EE231" s="19">
        <f t="shared" si="694"/>
        <v>2.536179424921152E-3</v>
      </c>
      <c r="EF231" s="19">
        <f t="shared" si="695"/>
        <v>1.1996485634852315E-6</v>
      </c>
      <c r="EG231" s="19">
        <f t="shared" si="696"/>
        <v>1.1996485634852315E-6</v>
      </c>
      <c r="EH231" s="19">
        <f t="shared" si="697"/>
        <v>1.1996485634852315E-6</v>
      </c>
      <c r="EI231" s="19">
        <f t="shared" si="698"/>
        <v>2.3604314527690018E-2</v>
      </c>
      <c r="EJ231" s="19">
        <f t="shared" si="699"/>
        <v>0.14766219140840375</v>
      </c>
      <c r="EK231" s="19">
        <f t="shared" si="700"/>
        <v>5.8206392827849359E-3</v>
      </c>
      <c r="EL231" s="19">
        <f t="shared" si="701"/>
        <v>0.20489495356590265</v>
      </c>
      <c r="EM231" s="19">
        <f t="shared" si="702"/>
        <v>0.22613077646566088</v>
      </c>
      <c r="EN231" s="19">
        <f t="shared" si="703"/>
        <v>2.129905971606634E-2</v>
      </c>
      <c r="EO231" s="19">
        <f t="shared" si="704"/>
        <v>6.1024993155060693E-2</v>
      </c>
      <c r="EP231" s="19">
        <f t="shared" si="705"/>
        <v>0.13136893902889654</v>
      </c>
      <c r="EQ231" s="19">
        <f t="shared" si="706"/>
        <v>2.2754862277322343E-2</v>
      </c>
      <c r="ER231" s="19">
        <f t="shared" si="707"/>
        <v>1.0993605850975663E-2</v>
      </c>
      <c r="ES231" s="19">
        <f t="shared" si="672"/>
        <v>1.1223526992988881E-2</v>
      </c>
      <c r="ET231" s="19">
        <f t="shared" si="708"/>
        <v>6.3750509077369318E-3</v>
      </c>
      <c r="EU231" s="19">
        <f t="shared" si="709"/>
        <v>2.6389961233528592E-2</v>
      </c>
      <c r="EV231" s="19">
        <f t="shared" si="710"/>
        <v>4.0929002272359618E-3</v>
      </c>
      <c r="EW231" s="19">
        <f t="shared" si="711"/>
        <v>4.2423640840183246E-3</v>
      </c>
      <c r="EX231" s="19"/>
      <c r="EY231" s="19"/>
      <c r="EZ231" s="19">
        <f t="shared" si="609"/>
        <v>-9.1810359986644243E-3</v>
      </c>
      <c r="FA231" s="19">
        <f t="shared" si="633"/>
        <v>5.2332536656658855E-3</v>
      </c>
      <c r="FB231" s="19">
        <f t="shared" si="634"/>
        <v>-0.20515533520736223</v>
      </c>
      <c r="FC231" s="19">
        <f t="shared" si="635"/>
        <v>1.2612920334567523E-2</v>
      </c>
      <c r="FD231" s="19">
        <f t="shared" si="636"/>
        <v>5.8069862730004244E-3</v>
      </c>
      <c r="FE231" s="19">
        <f t="shared" si="637"/>
        <v>0.13976739554740544</v>
      </c>
      <c r="FF231" s="19">
        <f t="shared" si="638"/>
        <v>-0.10951972502488858</v>
      </c>
      <c r="FG231" s="19">
        <f t="shared" si="639"/>
        <v>-7.2852374673308073E-2</v>
      </c>
      <c r="FH231" s="19">
        <f t="shared" si="640"/>
        <v>3.514410005880516E-2</v>
      </c>
      <c r="FI231" s="19">
        <f t="shared" si="641"/>
        <v>-0.15904486936509171</v>
      </c>
      <c r="FJ231" s="19">
        <f t="shared" si="642"/>
        <v>-6.48049380183673E-2</v>
      </c>
      <c r="FK231" s="19">
        <f t="shared" si="643"/>
        <v>-4.2743184163353778E-2</v>
      </c>
      <c r="FL231" s="19">
        <f t="shared" si="644"/>
        <v>6.4509816360586003E-2</v>
      </c>
      <c r="FM231" s="19">
        <f t="shared" si="645"/>
        <v>-0.12270564872806787</v>
      </c>
      <c r="FN231" s="19">
        <f t="shared" si="646"/>
        <v>-4.7807140674494528E-2</v>
      </c>
      <c r="FO231" s="19">
        <f t="shared" si="647"/>
        <v>-3.2310999230361265E-2</v>
      </c>
      <c r="FP231" s="19">
        <f t="shared" si="627"/>
        <v>4.3026841983006846E-2</v>
      </c>
      <c r="FQ231" s="19">
        <f t="shared" si="628"/>
        <v>1.2679349679443766E-2</v>
      </c>
      <c r="FR231" s="19">
        <f t="shared" si="629"/>
        <v>-5.7529210364218208E-2</v>
      </c>
      <c r="FS231" s="19">
        <f t="shared" si="630"/>
        <v>-9.3657599981880196E-2</v>
      </c>
      <c r="FT231" s="19">
        <f t="shared" si="631"/>
        <v>-5.3815900554848813E-2</v>
      </c>
      <c r="FU231" s="19"/>
      <c r="FV231" s="16"/>
      <c r="FW231" s="19">
        <f t="shared" si="806"/>
        <v>0.92533328446896945</v>
      </c>
      <c r="FX231" s="19">
        <f t="shared" si="610"/>
        <v>0.61818036658309161</v>
      </c>
      <c r="FY231" s="19">
        <f t="shared" si="781"/>
        <v>0.90801667677599263</v>
      </c>
      <c r="FZ231" s="19"/>
      <c r="GA231" s="19">
        <f t="shared" si="807"/>
        <v>1.0307242375745216</v>
      </c>
      <c r="GB231" s="19">
        <f t="shared" si="611"/>
        <v>0.81164232871417819</v>
      </c>
      <c r="GC231" s="19">
        <f t="shared" si="782"/>
        <v>0.91308991196525935</v>
      </c>
      <c r="GD231" s="19"/>
      <c r="GE231" s="19">
        <f t="shared" si="808"/>
        <v>0.98160470448118586</v>
      </c>
      <c r="GF231" s="19">
        <f t="shared" si="612"/>
        <v>0.75300904301626659</v>
      </c>
      <c r="GG231" s="19">
        <f t="shared" si="783"/>
        <v>0.83147276032838169</v>
      </c>
      <c r="GI231" s="132">
        <f t="shared" si="719"/>
        <v>1.7253285764081112</v>
      </c>
      <c r="GJ231" s="19">
        <f t="shared" si="586"/>
        <v>1.1893980196212488</v>
      </c>
      <c r="GK231" s="19">
        <f t="shared" si="809"/>
        <v>1.1893955721743166</v>
      </c>
      <c r="GL231" s="3"/>
      <c r="GM231" s="3"/>
      <c r="GN231" s="8"/>
      <c r="GO231" s="3"/>
      <c r="GP231" s="19">
        <v>1.3052627848565061E-2</v>
      </c>
      <c r="GQ231" s="19">
        <v>1.0932182004542244E-2</v>
      </c>
      <c r="GV231" s="30"/>
      <c r="GW231" s="12">
        <f t="shared" ca="1" si="590"/>
        <v>1</v>
      </c>
      <c r="GX231" s="19">
        <f t="shared" ca="1" si="591"/>
        <v>1</v>
      </c>
      <c r="GY231" s="19">
        <f t="shared" ca="1" si="592"/>
        <v>1</v>
      </c>
      <c r="GZ231" s="11" t="e">
        <f ca="1">IF(GP231,OFFSET(#REF!,$GP$253+$GO231,0),"")</f>
        <v>#REF!</v>
      </c>
      <c r="HA231" s="12">
        <f t="shared" ca="1" si="784"/>
        <v>1</v>
      </c>
      <c r="HB231" s="12">
        <f t="shared" ca="1" si="785"/>
        <v>1</v>
      </c>
      <c r="HC231" s="12">
        <f t="shared" ca="1" si="786"/>
        <v>1</v>
      </c>
      <c r="HD231" s="12">
        <f t="shared" ca="1" si="787"/>
        <v>1</v>
      </c>
      <c r="HE231" t="e">
        <f t="shared" ca="1" si="593"/>
        <v>#REF!</v>
      </c>
      <c r="HF231" s="12">
        <f t="shared" ca="1" si="788"/>
        <v>1</v>
      </c>
      <c r="HG231" s="12">
        <f t="shared" ca="1" si="789"/>
        <v>1</v>
      </c>
      <c r="HH231" s="12">
        <f t="shared" ca="1" si="790"/>
        <v>1</v>
      </c>
      <c r="HJ231" s="17"/>
      <c r="HL231" s="18">
        <f t="shared" si="594"/>
        <v>2002</v>
      </c>
      <c r="HM231" s="9">
        <f t="shared" si="791"/>
        <v>1.2211531484464568</v>
      </c>
      <c r="HN231" s="9">
        <f t="shared" si="792"/>
        <v>0.77796662804986938</v>
      </c>
      <c r="HO231" s="9">
        <f t="shared" si="793"/>
        <v>0.94212271066384468</v>
      </c>
      <c r="HP231" s="9">
        <f t="shared" si="794"/>
        <v>0.91530118525787629</v>
      </c>
      <c r="HQ231" s="9">
        <f t="shared" si="795"/>
        <v>0.90217342717669768</v>
      </c>
      <c r="HR231" s="9">
        <f t="shared" si="595"/>
        <v>0.95001762466302453</v>
      </c>
      <c r="HS231" s="9">
        <f t="shared" si="796"/>
        <v>0.95001639722937192</v>
      </c>
      <c r="HT231" s="9"/>
      <c r="HU231" s="9">
        <f t="shared" si="797"/>
        <v>0.86232603372898031</v>
      </c>
      <c r="HV231" s="23">
        <f t="shared" si="596"/>
        <v>0.7779676331929628</v>
      </c>
      <c r="HX231" s="8"/>
      <c r="HY231" s="5">
        <f t="shared" si="614"/>
        <v>53</v>
      </c>
      <c r="HZ231" t="b">
        <f t="shared" si="597"/>
        <v>0</v>
      </c>
      <c r="IC231" s="11"/>
      <c r="ID231" s="11"/>
      <c r="IE231" s="11"/>
      <c r="IF231">
        <f t="shared" si="599"/>
        <v>0</v>
      </c>
      <c r="IG231" s="12">
        <f t="shared" ca="1" si="600"/>
        <v>0.80391150698428404</v>
      </c>
      <c r="IH231" s="19">
        <f t="shared" ca="1" si="601"/>
        <v>0.99356482127614443</v>
      </c>
      <c r="II231" s="19">
        <f t="shared" ca="1" si="602"/>
        <v>0.79873880435981526</v>
      </c>
      <c r="IJ231" s="11"/>
      <c r="IK231" s="12">
        <f t="shared" ca="1" si="798"/>
        <v>0.70778005137359057</v>
      </c>
      <c r="IL231" s="12">
        <f t="shared" ca="1" si="799"/>
        <v>1.1358210865425367</v>
      </c>
      <c r="IM231" s="12">
        <f t="shared" ca="1" si="800"/>
        <v>0.99356482127614443</v>
      </c>
      <c r="IN231" s="12">
        <f t="shared" ca="1" si="801"/>
        <v>0.79873880435981526</v>
      </c>
      <c r="IO231">
        <f t="shared" si="603"/>
        <v>0</v>
      </c>
      <c r="IP231" s="12">
        <f t="shared" ca="1" si="604"/>
        <v>0.99356482127614443</v>
      </c>
      <c r="IQ231" s="12">
        <f t="shared" ca="1" si="802"/>
        <v>1.0317962101192177</v>
      </c>
      <c r="IR231" s="12">
        <f t="shared" ca="1" si="803"/>
        <v>1.1008192077108905</v>
      </c>
    </row>
    <row r="232" spans="1:252" x14ac:dyDescent="0.2">
      <c r="A232" t="s">
        <v>63</v>
      </c>
      <c r="B232" s="1">
        <f t="shared" si="605"/>
        <v>2003</v>
      </c>
      <c r="C232" s="60">
        <f t="shared" si="804"/>
        <v>1163.4796595914818</v>
      </c>
      <c r="D232" s="60">
        <f t="shared" ref="D232:W232" si="831">D312+D393</f>
        <v>239.98519009534448</v>
      </c>
      <c r="E232" s="60">
        <f t="shared" si="831"/>
        <v>25.892812356879471</v>
      </c>
      <c r="F232" s="60">
        <f t="shared" si="831"/>
        <v>0.02</v>
      </c>
      <c r="G232" s="60">
        <f t="shared" si="831"/>
        <v>0.02</v>
      </c>
      <c r="H232" s="60">
        <f t="shared" si="831"/>
        <v>0.02</v>
      </c>
      <c r="I232" s="60">
        <f t="shared" si="831"/>
        <v>393.63601604050734</v>
      </c>
      <c r="J232" s="60">
        <f t="shared" si="831"/>
        <v>2307.1336935517115</v>
      </c>
      <c r="K232" s="60">
        <f t="shared" si="831"/>
        <v>91.180413369161528</v>
      </c>
      <c r="L232" s="60">
        <f t="shared" si="831"/>
        <v>3122.5545684578551</v>
      </c>
      <c r="M232" s="60">
        <f t="shared" si="831"/>
        <v>3820.1746760885026</v>
      </c>
      <c r="N232" s="60">
        <f t="shared" si="831"/>
        <v>352.03863734436175</v>
      </c>
      <c r="O232" s="60">
        <f t="shared" si="831"/>
        <v>983.38124824421868</v>
      </c>
      <c r="P232" s="60">
        <f t="shared" si="831"/>
        <v>2110.6221544159548</v>
      </c>
      <c r="Q232" s="60">
        <f t="shared" si="831"/>
        <v>355.31855742329424</v>
      </c>
      <c r="R232" s="60">
        <f t="shared" si="831"/>
        <v>159.68681827462541</v>
      </c>
      <c r="S232" s="60">
        <f t="shared" si="831"/>
        <v>164.66710699940421</v>
      </c>
      <c r="T232" s="60">
        <f t="shared" si="831"/>
        <v>92.52746172573822</v>
      </c>
      <c r="U232" s="60">
        <f t="shared" si="831"/>
        <v>408.28931474846058</v>
      </c>
      <c r="V232" s="60">
        <f t="shared" si="831"/>
        <v>57.016033812129493</v>
      </c>
      <c r="W232" s="60">
        <f t="shared" si="831"/>
        <v>66.905713994254711</v>
      </c>
      <c r="X232" s="60">
        <f t="shared" si="813"/>
        <v>15914.550076533884</v>
      </c>
      <c r="Z232" s="19">
        <f t="shared" si="722"/>
        <v>1.3416637132872309</v>
      </c>
      <c r="AA232" s="19">
        <f t="shared" si="723"/>
        <v>2.57797125373434</v>
      </c>
      <c r="AB232" s="19">
        <f t="shared" si="724"/>
        <v>0.50865349002466353</v>
      </c>
      <c r="AC232" s="19">
        <f t="shared" si="725"/>
        <v>2.3062950902954549E-5</v>
      </c>
      <c r="AD232" s="19">
        <f t="shared" si="726"/>
        <v>2.1484419540306878E-4</v>
      </c>
      <c r="AE232" s="19">
        <f t="shared" si="727"/>
        <v>3.9289165117633055E-4</v>
      </c>
      <c r="AF232" s="19">
        <f t="shared" si="728"/>
        <v>3.81001481881282</v>
      </c>
      <c r="AG232" s="19">
        <f t="shared" si="729"/>
        <v>11.461992846060689</v>
      </c>
      <c r="AH232" s="19">
        <f t="shared" si="730"/>
        <v>0.83350670929396575</v>
      </c>
      <c r="AI232" s="19">
        <f t="shared" si="731"/>
        <v>4.2483989669708935</v>
      </c>
      <c r="AJ232" s="19">
        <f t="shared" si="732"/>
        <v>4.8165925789628528</v>
      </c>
      <c r="AK232" s="19">
        <f t="shared" si="733"/>
        <v>1.4223426843142883</v>
      </c>
      <c r="AL232" s="19">
        <f t="shared" si="734"/>
        <v>7.7905979958384721</v>
      </c>
      <c r="AM232" s="19">
        <f t="shared" si="735"/>
        <v>8.6254617226702823</v>
      </c>
      <c r="AN232" s="19">
        <f t="shared" si="736"/>
        <v>1.0456027645997128</v>
      </c>
      <c r="AO232" s="19">
        <f t="shared" si="737"/>
        <v>0.50245034986389958</v>
      </c>
      <c r="AP232" s="19">
        <f t="shared" si="738"/>
        <v>0.64605863610468195</v>
      </c>
      <c r="AQ232" s="19">
        <f t="shared" si="739"/>
        <v>0.68443260765401659</v>
      </c>
      <c r="AR232" s="19">
        <f t="shared" si="740"/>
        <v>0.54084100486455544</v>
      </c>
      <c r="AS232" s="19">
        <f t="shared" si="741"/>
        <v>0.61278204521609891</v>
      </c>
      <c r="AT232" s="19">
        <f t="shared" si="742"/>
        <v>0.42877770970686058</v>
      </c>
      <c r="AU232" s="19">
        <f t="shared" si="718"/>
        <v>9.2991408210055013</v>
      </c>
      <c r="AV232" s="19"/>
      <c r="AX232" s="19">
        <f t="shared" si="758"/>
        <v>0.93212878249293152</v>
      </c>
      <c r="AY232" s="19">
        <f t="shared" si="759"/>
        <v>0.90005493932665626</v>
      </c>
      <c r="AZ232" s="19">
        <f t="shared" si="760"/>
        <v>0.80449575767246728</v>
      </c>
      <c r="BA232" s="19">
        <f t="shared" si="761"/>
        <v>0.78043866808550211</v>
      </c>
      <c r="BB232" s="19">
        <f t="shared" si="762"/>
        <v>0.91057642105730907</v>
      </c>
      <c r="BC232" s="19">
        <f t="shared" si="763"/>
        <v>1.6593953036656706</v>
      </c>
      <c r="BD232" s="19">
        <f t="shared" si="764"/>
        <v>0.94226009497837815</v>
      </c>
      <c r="BE232" s="19">
        <f t="shared" si="765"/>
        <v>0.94997731111280737</v>
      </c>
      <c r="BF232" s="19">
        <f t="shared" si="766"/>
        <v>1.2901001394538794</v>
      </c>
      <c r="BG232" s="19">
        <f t="shared" si="767"/>
        <v>1.0476320925261062</v>
      </c>
      <c r="BH232" s="19">
        <f t="shared" si="768"/>
        <v>1.024535001196309</v>
      </c>
      <c r="BI232" s="19">
        <f t="shared" si="769"/>
        <v>0.84531240438258326</v>
      </c>
      <c r="BJ232" s="19">
        <f t="shared" si="770"/>
        <v>0.79966460764975078</v>
      </c>
      <c r="BK232" s="19">
        <f t="shared" si="771"/>
        <v>0.7975422659268615</v>
      </c>
      <c r="BL232" s="19">
        <f t="shared" si="772"/>
        <v>0.85543010172072154</v>
      </c>
      <c r="BM232" s="19">
        <f t="shared" si="773"/>
        <v>0.6857401663053907</v>
      </c>
      <c r="BN232" s="19">
        <f t="shared" si="774"/>
        <v>0.18046755375654513</v>
      </c>
      <c r="BO232" s="19">
        <f t="shared" si="775"/>
        <v>0.67568202525529841</v>
      </c>
      <c r="BP232" s="19">
        <f t="shared" si="776"/>
        <v>0.73221117317090856</v>
      </c>
      <c r="BQ232" s="19">
        <f t="shared" si="777"/>
        <v>0.702495111475687</v>
      </c>
      <c r="BR232" s="19">
        <f t="shared" si="778"/>
        <v>0.61209613020057707</v>
      </c>
      <c r="BS232" s="19">
        <f t="shared" si="779"/>
        <v>0.6413469897223899</v>
      </c>
      <c r="BU232" s="16"/>
      <c r="BV232" s="9">
        <f t="shared" si="780"/>
        <v>1.8209386725718153</v>
      </c>
      <c r="BW232" s="9">
        <f t="shared" si="548"/>
        <v>0.6413469897223899</v>
      </c>
      <c r="BX232" s="9">
        <f t="shared" si="549"/>
        <v>0.84715716024601562</v>
      </c>
      <c r="BY232" s="9">
        <f t="shared" si="550"/>
        <v>0.83227714076922432</v>
      </c>
      <c r="BZ232" s="9">
        <f t="shared" si="551"/>
        <v>0.90962471744102025</v>
      </c>
      <c r="CA232" s="9">
        <f t="shared" si="517"/>
        <v>1.1678566145443734</v>
      </c>
      <c r="CB232" s="9">
        <f t="shared" si="552"/>
        <v>1.1678535361230182</v>
      </c>
      <c r="CC232" s="9"/>
      <c r="CD232" s="9">
        <f t="shared" si="553"/>
        <v>0.70506953911172943</v>
      </c>
      <c r="CE232" s="9">
        <f t="shared" si="554"/>
        <v>0.6413486802907773</v>
      </c>
      <c r="CG232" s="35"/>
      <c r="CH232">
        <f t="shared" si="555"/>
        <v>2003</v>
      </c>
      <c r="CI232" s="19">
        <f t="shared" si="556"/>
        <v>7.3107920361948575E-2</v>
      </c>
      <c r="CJ232" s="19">
        <f t="shared" si="652"/>
        <v>1.5079608844814553E-2</v>
      </c>
      <c r="CK232" s="19">
        <f t="shared" si="653"/>
        <v>1.6269899074972032E-3</v>
      </c>
      <c r="CL232" s="19">
        <f t="shared" si="654"/>
        <v>1.2567116194814794E-6</v>
      </c>
      <c r="CM232" s="19">
        <f t="shared" si="655"/>
        <v>1.2567116194814794E-6</v>
      </c>
      <c r="CN232" s="19">
        <f t="shared" si="656"/>
        <v>1.2567116194814794E-6</v>
      </c>
      <c r="CO232" s="19">
        <f t="shared" si="657"/>
        <v>2.4734347760225182E-2</v>
      </c>
      <c r="CP232" s="19">
        <f t="shared" si="658"/>
        <v>0.14497008601918293</v>
      </c>
      <c r="CQ232" s="19">
        <f t="shared" si="659"/>
        <v>5.7293742475074865E-3</v>
      </c>
      <c r="CR232" s="19">
        <f t="shared" si="660"/>
        <v>0.19620753043229816</v>
      </c>
      <c r="CS232" s="19">
        <f t="shared" si="661"/>
        <v>0.24004289519446592</v>
      </c>
      <c r="CT232" s="19">
        <f t="shared" si="662"/>
        <v>2.2120552302854306E-2</v>
      </c>
      <c r="CU232" s="19">
        <f t="shared" si="663"/>
        <v>6.1791332052435539E-2</v>
      </c>
      <c r="CV232" s="19">
        <f t="shared" si="664"/>
        <v>0.13262216928947818</v>
      </c>
      <c r="CW232" s="19">
        <f t="shared" si="665"/>
        <v>2.2326647986562559E-2</v>
      </c>
      <c r="CX232" s="19">
        <f t="shared" si="666"/>
        <v>1.003401400018746E-2</v>
      </c>
      <c r="CY232" s="19">
        <f t="shared" si="650"/>
        <v>1.0346953335627566E-2</v>
      </c>
      <c r="CZ232" s="19">
        <f t="shared" si="667"/>
        <v>5.8140168135931546E-3</v>
      </c>
      <c r="DA232" s="19">
        <f t="shared" si="668"/>
        <v>2.5655096297726068E-2</v>
      </c>
      <c r="DB232" s="19">
        <f t="shared" si="669"/>
        <v>3.5826356094226025E-3</v>
      </c>
      <c r="DC232" s="19">
        <f t="shared" si="670"/>
        <v>4.2040594093142262E-3</v>
      </c>
      <c r="DD232" s="19"/>
      <c r="DE232" s="19"/>
      <c r="DF232" s="19">
        <f t="shared" si="607"/>
        <v>7.4224837786938627E-2</v>
      </c>
      <c r="DG232" s="19">
        <f t="shared" si="674"/>
        <v>1.5518930744824893E-2</v>
      </c>
      <c r="DH232" s="19">
        <f t="shared" si="675"/>
        <v>1.8937547614127383E-3</v>
      </c>
      <c r="DI232" s="19">
        <f t="shared" si="676"/>
        <v>1.2452963271674756E-6</v>
      </c>
      <c r="DJ232" s="19">
        <f t="shared" si="677"/>
        <v>1.2452963271674756E-6</v>
      </c>
      <c r="DK232" s="19">
        <f t="shared" si="678"/>
        <v>1.2452963271674756E-6</v>
      </c>
      <c r="DL232" s="19">
        <f t="shared" si="679"/>
        <v>2.4026062757623933E-2</v>
      </c>
      <c r="DM232" s="19">
        <f t="shared" si="680"/>
        <v>0.14594128498595976</v>
      </c>
      <c r="DN232" s="19">
        <f t="shared" si="681"/>
        <v>5.8884647545766507E-3</v>
      </c>
      <c r="DO232" s="19">
        <f t="shared" si="682"/>
        <v>0.19708087690533299</v>
      </c>
      <c r="DP232" s="19">
        <f t="shared" si="683"/>
        <v>0.23575786340456953</v>
      </c>
      <c r="DQ232" s="19">
        <f t="shared" si="684"/>
        <v>2.1888782401926155E-2</v>
      </c>
      <c r="DR232" s="19">
        <f t="shared" si="685"/>
        <v>6.3273141147944106E-2</v>
      </c>
      <c r="DS232" s="19">
        <f t="shared" si="686"/>
        <v>0.13047541141516783</v>
      </c>
      <c r="DT232" s="19">
        <f t="shared" si="687"/>
        <v>2.2443472030932488E-2</v>
      </c>
      <c r="DU232" s="19">
        <f t="shared" si="688"/>
        <v>1.0373526067277362E-2</v>
      </c>
      <c r="DV232" s="19">
        <f t="shared" si="671"/>
        <v>1.0729645443235571E-2</v>
      </c>
      <c r="DW232" s="19">
        <f t="shared" si="689"/>
        <v>6.0685951714947979E-3</v>
      </c>
      <c r="DX232" s="19">
        <f t="shared" si="690"/>
        <v>2.6196415352974973E-2</v>
      </c>
      <c r="DY232" s="19">
        <f t="shared" si="691"/>
        <v>3.8201986186833705E-3</v>
      </c>
      <c r="DZ232" s="19">
        <f t="shared" si="692"/>
        <v>4.2878869095925023E-3</v>
      </c>
      <c r="EA232" s="19">
        <f t="shared" si="579"/>
        <v>0.99989288654944986</v>
      </c>
      <c r="EB232" s="19"/>
      <c r="EC232" s="19">
        <f t="shared" si="608"/>
        <v>7.4232789117124928E-2</v>
      </c>
      <c r="ED232" s="19">
        <f t="shared" si="693"/>
        <v>1.5520593209118107E-2</v>
      </c>
      <c r="EE232" s="19">
        <f t="shared" si="694"/>
        <v>1.8939576297496567E-3</v>
      </c>
      <c r="EF232" s="19">
        <f t="shared" si="695"/>
        <v>1.2454297294432141E-6</v>
      </c>
      <c r="EG232" s="19">
        <f t="shared" si="696"/>
        <v>1.2454297294432141E-6</v>
      </c>
      <c r="EH232" s="19">
        <f t="shared" si="697"/>
        <v>1.2454297294432141E-6</v>
      </c>
      <c r="EI232" s="19">
        <f t="shared" si="698"/>
        <v>2.4028636547796581E-2</v>
      </c>
      <c r="EJ232" s="19">
        <f t="shared" si="699"/>
        <v>0.14595691893517856</v>
      </c>
      <c r="EK232" s="19">
        <f t="shared" si="700"/>
        <v>5.8890955559222653E-3</v>
      </c>
      <c r="EL232" s="19">
        <f t="shared" si="701"/>
        <v>0.19710198917950431</v>
      </c>
      <c r="EM232" s="19">
        <f t="shared" si="702"/>
        <v>0.23578311894802154</v>
      </c>
      <c r="EN232" s="19">
        <f t="shared" si="703"/>
        <v>2.1891127236100847E-2</v>
      </c>
      <c r="EO232" s="19">
        <f t="shared" si="704"/>
        <v>6.327991927844856E-2</v>
      </c>
      <c r="EP232" s="19">
        <f t="shared" si="705"/>
        <v>0.13048938858383921</v>
      </c>
      <c r="EQ232" s="19">
        <f t="shared" si="706"/>
        <v>2.2445876286192126E-2</v>
      </c>
      <c r="ER232" s="19">
        <f t="shared" si="707"/>
        <v>1.0374637330480036E-2</v>
      </c>
      <c r="ES232" s="19">
        <f t="shared" si="672"/>
        <v>1.0730794855699711E-2</v>
      </c>
      <c r="ET232" s="19">
        <f t="shared" si="708"/>
        <v>6.069245269297828E-3</v>
      </c>
      <c r="EU232" s="19">
        <f t="shared" si="709"/>
        <v>2.6199221642006776E-2</v>
      </c>
      <c r="EV232" s="19">
        <f t="shared" si="710"/>
        <v>3.8206078571741513E-3</v>
      </c>
      <c r="EW232" s="19">
        <f t="shared" si="711"/>
        <v>4.2883462491564031E-3</v>
      </c>
      <c r="EX232" s="19"/>
      <c r="EY232" s="19"/>
      <c r="EZ232" s="19">
        <f t="shared" si="609"/>
        <v>-6.1283350248538954E-2</v>
      </c>
      <c r="FA232" s="19">
        <f t="shared" si="633"/>
        <v>-3.2087013868179297E-2</v>
      </c>
      <c r="FB232" s="19">
        <f t="shared" si="634"/>
        <v>-0.18317215520170646</v>
      </c>
      <c r="FC232" s="19">
        <f t="shared" si="635"/>
        <v>-1.2757569354306088E-2</v>
      </c>
      <c r="FD232" s="19">
        <f t="shared" si="636"/>
        <v>4.3352864547576489E-2</v>
      </c>
      <c r="FE232" s="19">
        <f t="shared" si="637"/>
        <v>0.13145228305679182</v>
      </c>
      <c r="FF232" s="19">
        <f t="shared" si="638"/>
        <v>4.3867004620896537E-2</v>
      </c>
      <c r="FG232" s="19">
        <f t="shared" si="639"/>
        <v>-1.2384098462121737E-3</v>
      </c>
      <c r="FH232" s="19">
        <f t="shared" si="640"/>
        <v>-2.2279122839395839E-2</v>
      </c>
      <c r="FI232" s="19">
        <f t="shared" si="641"/>
        <v>2.7406960622557878E-2</v>
      </c>
      <c r="FJ232" s="19">
        <f t="shared" si="642"/>
        <v>2.0969616587408504E-2</v>
      </c>
      <c r="FK232" s="19">
        <f t="shared" si="643"/>
        <v>7.4583853332182122E-3</v>
      </c>
      <c r="FL232" s="19">
        <f t="shared" si="644"/>
        <v>-7.3611620075831122E-2</v>
      </c>
      <c r="FM232" s="19">
        <f t="shared" si="645"/>
        <v>5.0856559397113019E-2</v>
      </c>
      <c r="FN232" s="19">
        <f t="shared" si="646"/>
        <v>-1.2015387414095736E-2</v>
      </c>
      <c r="FO232" s="19">
        <f t="shared" si="647"/>
        <v>-9.1835753474229967E-2</v>
      </c>
      <c r="FP232" s="19">
        <f t="shared" si="627"/>
        <v>-0.16477195340106607</v>
      </c>
      <c r="FQ232" s="19">
        <f t="shared" si="628"/>
        <v>-7.7874245065261735E-2</v>
      </c>
      <c r="FR232" s="19">
        <f t="shared" si="629"/>
        <v>-6.649740930383255E-2</v>
      </c>
      <c r="FS232" s="19">
        <f t="shared" si="630"/>
        <v>-0.13193762417346017</v>
      </c>
      <c r="FT232" s="19">
        <f t="shared" si="631"/>
        <v>-8.322662463921629E-2</v>
      </c>
      <c r="FU232" s="19"/>
      <c r="FV232" s="16"/>
      <c r="FW232" s="19">
        <f t="shared" si="806"/>
        <v>1.0017709373694954</v>
      </c>
      <c r="FX232" s="19">
        <f t="shared" si="610"/>
        <v>0.61927512529536199</v>
      </c>
      <c r="FY232" s="19">
        <f t="shared" si="781"/>
        <v>0.90962471744102025</v>
      </c>
      <c r="FZ232" s="19"/>
      <c r="GA232" s="19">
        <f t="shared" si="807"/>
        <v>0.92779161082030204</v>
      </c>
      <c r="GB232" s="19">
        <f t="shared" si="611"/>
        <v>0.75303494356766842</v>
      </c>
      <c r="GC232" s="19">
        <f t="shared" si="782"/>
        <v>0.84715716024601562</v>
      </c>
      <c r="GD232" s="19"/>
      <c r="GE232" s="19">
        <f t="shared" si="808"/>
        <v>1.0009674164677684</v>
      </c>
      <c r="GF232" s="19">
        <f t="shared" si="612"/>
        <v>0.75373751636485908</v>
      </c>
      <c r="GG232" s="19">
        <f t="shared" si="783"/>
        <v>0.83227714076922432</v>
      </c>
      <c r="GI232" s="132">
        <f t="shared" si="719"/>
        <v>1.8209386725718153</v>
      </c>
      <c r="GJ232" s="19">
        <f t="shared" si="586"/>
        <v>1.1678566145443736</v>
      </c>
      <c r="GK232" s="19">
        <f t="shared" si="809"/>
        <v>1.1678535361230182</v>
      </c>
      <c r="GL232" s="3"/>
      <c r="GM232" s="3"/>
      <c r="GN232" s="8"/>
      <c r="GO232" s="3"/>
      <c r="GP232" s="19">
        <v>1.180153771048521E-2</v>
      </c>
      <c r="GQ232" s="19">
        <v>9.4907141147666744E-3</v>
      </c>
      <c r="GV232" s="30"/>
      <c r="GW232" s="12">
        <f t="shared" ca="1" si="590"/>
        <v>1</v>
      </c>
      <c r="GX232" s="19">
        <f t="shared" ca="1" si="591"/>
        <v>1</v>
      </c>
      <c r="GY232" s="19">
        <f t="shared" ca="1" si="592"/>
        <v>1</v>
      </c>
      <c r="GZ232" s="11" t="e">
        <f ca="1">IF(GP232,OFFSET(#REF!,$GP$253+$GO232,0),"")</f>
        <v>#REF!</v>
      </c>
      <c r="HA232" s="12">
        <f t="shared" ca="1" si="784"/>
        <v>1</v>
      </c>
      <c r="HB232" s="12">
        <f t="shared" ca="1" si="785"/>
        <v>1</v>
      </c>
      <c r="HC232" s="12">
        <f t="shared" ca="1" si="786"/>
        <v>1</v>
      </c>
      <c r="HD232" s="12">
        <f t="shared" ca="1" si="787"/>
        <v>1</v>
      </c>
      <c r="HE232" t="e">
        <f t="shared" ca="1" si="593"/>
        <v>#REF!</v>
      </c>
      <c r="HF232" s="12">
        <f t="shared" ca="1" si="788"/>
        <v>1</v>
      </c>
      <c r="HG232" s="12">
        <f t="shared" ca="1" si="789"/>
        <v>1</v>
      </c>
      <c r="HH232" s="12">
        <f t="shared" ca="1" si="790"/>
        <v>1</v>
      </c>
      <c r="HJ232" s="17"/>
      <c r="HL232" s="18">
        <f t="shared" si="594"/>
        <v>2003</v>
      </c>
      <c r="HM232" s="9">
        <f t="shared" si="791"/>
        <v>1.2888240672210374</v>
      </c>
      <c r="HN232" s="9">
        <f t="shared" si="792"/>
        <v>0.72376824799804285</v>
      </c>
      <c r="HO232" s="9">
        <f t="shared" si="793"/>
        <v>0.87409354731719768</v>
      </c>
      <c r="HP232" s="9">
        <f t="shared" si="794"/>
        <v>0.91618666269746285</v>
      </c>
      <c r="HQ232" s="9">
        <f t="shared" si="795"/>
        <v>0.90377111981265068</v>
      </c>
      <c r="HR232" s="9">
        <f t="shared" si="595"/>
        <v>0.93281168170243889</v>
      </c>
      <c r="HS232" s="9">
        <f t="shared" si="796"/>
        <v>0.93280993711028182</v>
      </c>
      <c r="HT232" s="9"/>
      <c r="HU232" s="9">
        <f t="shared" si="797"/>
        <v>0.80083285000193005</v>
      </c>
      <c r="HV232" s="23">
        <f t="shared" si="596"/>
        <v>0.72376960162900084</v>
      </c>
      <c r="HX232" s="8"/>
      <c r="HY232" s="5">
        <f t="shared" si="614"/>
        <v>54</v>
      </c>
      <c r="HZ232" t="b">
        <f t="shared" si="597"/>
        <v>0</v>
      </c>
      <c r="IC232" s="11"/>
      <c r="ID232" s="11"/>
      <c r="IE232" s="11"/>
      <c r="IF232">
        <f t="shared" si="599"/>
        <v>0</v>
      </c>
      <c r="IG232" s="12">
        <f t="shared" ca="1" si="600"/>
        <v>0.80391150698428404</v>
      </c>
      <c r="IH232" s="19">
        <f t="shared" ca="1" si="601"/>
        <v>0.99356482127614443</v>
      </c>
      <c r="II232" s="19">
        <f t="shared" ca="1" si="602"/>
        <v>0.79873880435981526</v>
      </c>
      <c r="IJ232" s="11"/>
      <c r="IK232" s="12">
        <f t="shared" ca="1" si="798"/>
        <v>0.70778005137359057</v>
      </c>
      <c r="IL232" s="12">
        <f t="shared" ca="1" si="799"/>
        <v>1.1358210865425367</v>
      </c>
      <c r="IM232" s="12">
        <f t="shared" ca="1" si="800"/>
        <v>0.99356482127614443</v>
      </c>
      <c r="IN232" s="12">
        <f t="shared" ca="1" si="801"/>
        <v>0.79873880435981526</v>
      </c>
      <c r="IO232">
        <f t="shared" si="603"/>
        <v>0</v>
      </c>
      <c r="IP232" s="12">
        <f t="shared" ca="1" si="604"/>
        <v>0.99356482127614443</v>
      </c>
      <c r="IQ232" s="12">
        <f t="shared" ca="1" si="802"/>
        <v>1.0317962101192177</v>
      </c>
      <c r="IR232" s="12">
        <f t="shared" ca="1" si="803"/>
        <v>1.1008192077108905</v>
      </c>
    </row>
    <row r="233" spans="1:252" x14ac:dyDescent="0.2">
      <c r="A233" t="s">
        <v>63</v>
      </c>
      <c r="B233" s="1">
        <f t="shared" si="605"/>
        <v>2004</v>
      </c>
      <c r="C233" s="60">
        <f t="shared" si="804"/>
        <v>1163.9760310385886</v>
      </c>
      <c r="D233" s="60">
        <f t="shared" ref="D233:W233" si="832">D313+D394</f>
        <v>244.85545167489579</v>
      </c>
      <c r="E233" s="60">
        <f t="shared" si="832"/>
        <v>28.140377471309584</v>
      </c>
      <c r="F233" s="60">
        <f t="shared" si="832"/>
        <v>0.02</v>
      </c>
      <c r="G233" s="60">
        <f t="shared" si="832"/>
        <v>0.02</v>
      </c>
      <c r="H233" s="60">
        <f t="shared" si="832"/>
        <v>0.02</v>
      </c>
      <c r="I233" s="60">
        <f t="shared" si="832"/>
        <v>424.30656768207808</v>
      </c>
      <c r="J233" s="60">
        <f t="shared" si="832"/>
        <v>2281.2235363295486</v>
      </c>
      <c r="K233" s="60">
        <f t="shared" si="832"/>
        <v>99.847478101984564</v>
      </c>
      <c r="L233" s="60">
        <f t="shared" si="832"/>
        <v>3224.4588151021421</v>
      </c>
      <c r="M233" s="60">
        <f t="shared" si="832"/>
        <v>3584.7214754021306</v>
      </c>
      <c r="N233" s="60">
        <f t="shared" si="832"/>
        <v>372.92243953313096</v>
      </c>
      <c r="O233" s="60">
        <f t="shared" si="832"/>
        <v>998.31673657327133</v>
      </c>
      <c r="P233" s="60">
        <f t="shared" si="832"/>
        <v>2149.2705561547637</v>
      </c>
      <c r="Q233" s="60">
        <f t="shared" si="832"/>
        <v>374.11373941100237</v>
      </c>
      <c r="R233" s="60">
        <f t="shared" si="832"/>
        <v>176.65747099179737</v>
      </c>
      <c r="S233" s="60">
        <f t="shared" si="832"/>
        <v>159.29478309560938</v>
      </c>
      <c r="T233" s="60">
        <f t="shared" si="832"/>
        <v>89.512895923963555</v>
      </c>
      <c r="U233" s="60">
        <f t="shared" si="832"/>
        <v>434.23099937115978</v>
      </c>
      <c r="V233" s="60">
        <f t="shared" si="832"/>
        <v>61.88686766463136</v>
      </c>
      <c r="W233" s="60">
        <f t="shared" si="832"/>
        <v>72.46166239289073</v>
      </c>
      <c r="X233" s="60">
        <f t="shared" si="813"/>
        <v>15940.257883914901</v>
      </c>
      <c r="Z233" s="19">
        <f t="shared" si="722"/>
        <v>1.3412938034772022</v>
      </c>
      <c r="AA233" s="19">
        <f t="shared" si="723"/>
        <v>2.6258985636736254</v>
      </c>
      <c r="AB233" s="19">
        <f t="shared" si="724"/>
        <v>0.63699111560997534</v>
      </c>
      <c r="AC233" s="19">
        <f t="shared" si="725"/>
        <v>2.3046759859486058E-5</v>
      </c>
      <c r="AD233" s="19">
        <f t="shared" si="726"/>
        <v>2.1448561146681218E-4</v>
      </c>
      <c r="AE233" s="19">
        <f t="shared" si="727"/>
        <v>4.5272393112666474E-4</v>
      </c>
      <c r="AF233" s="19">
        <f t="shared" si="728"/>
        <v>3.9928776266362296</v>
      </c>
      <c r="AG233" s="19">
        <f t="shared" si="729"/>
        <v>11.315461254462253</v>
      </c>
      <c r="AH233" s="19">
        <f t="shared" si="730"/>
        <v>0.91461065416194576</v>
      </c>
      <c r="AI233" s="19">
        <f t="shared" si="731"/>
        <v>4.0338125420232611</v>
      </c>
      <c r="AJ233" s="19">
        <f t="shared" si="732"/>
        <v>4.3144838742682605</v>
      </c>
      <c r="AK233" s="19">
        <f t="shared" si="733"/>
        <v>1.4904514237808604</v>
      </c>
      <c r="AL233" s="19">
        <f t="shared" si="734"/>
        <v>7.7102665473319947</v>
      </c>
      <c r="AM233" s="19">
        <f t="shared" si="735"/>
        <v>8.0043044520420707</v>
      </c>
      <c r="AN233" s="19">
        <f t="shared" si="736"/>
        <v>1.1049103126455635</v>
      </c>
      <c r="AO233" s="19">
        <f t="shared" si="737"/>
        <v>0.53509765191486969</v>
      </c>
      <c r="AP233" s="19">
        <f t="shared" si="738"/>
        <v>0.57320558510862618</v>
      </c>
      <c r="AQ233" s="19">
        <f t="shared" si="739"/>
        <v>0.65564072938117113</v>
      </c>
      <c r="AR233" s="19">
        <f t="shared" si="740"/>
        <v>0.564270880868319</v>
      </c>
      <c r="AS233" s="19">
        <f t="shared" si="741"/>
        <v>0.65106257292387049</v>
      </c>
      <c r="AT233" s="19">
        <f t="shared" si="742"/>
        <v>0.46437477403626443</v>
      </c>
      <c r="AU233" s="19">
        <f t="shared" si="718"/>
        <v>8.7000298929680397</v>
      </c>
      <c r="AV233" s="19"/>
      <c r="AX233" s="19">
        <f t="shared" si="758"/>
        <v>0.93187178546943039</v>
      </c>
      <c r="AY233" s="19">
        <f t="shared" si="759"/>
        <v>0.91678794671648134</v>
      </c>
      <c r="AZ233" s="19">
        <f t="shared" si="760"/>
        <v>1.0074769174559863</v>
      </c>
      <c r="BA233" s="19">
        <f t="shared" si="761"/>
        <v>0.77989077131146689</v>
      </c>
      <c r="BB233" s="19">
        <f t="shared" si="762"/>
        <v>0.90905663097541922</v>
      </c>
      <c r="BC233" s="19">
        <f t="shared" si="763"/>
        <v>1.9120995901017159</v>
      </c>
      <c r="BD233" s="19">
        <f t="shared" si="764"/>
        <v>0.9874841518027524</v>
      </c>
      <c r="BE233" s="19">
        <f t="shared" si="765"/>
        <v>0.93783267891408784</v>
      </c>
      <c r="BF233" s="19">
        <f t="shared" si="766"/>
        <v>1.4156326749664863</v>
      </c>
      <c r="BG233" s="19">
        <f t="shared" si="767"/>
        <v>0.99471624654663315</v>
      </c>
      <c r="BH233" s="19">
        <f t="shared" si="768"/>
        <v>0.91773170946435145</v>
      </c>
      <c r="BI233" s="19">
        <f t="shared" si="769"/>
        <v>0.88579010567979977</v>
      </c>
      <c r="BJ233" s="19">
        <f t="shared" si="770"/>
        <v>0.79141899976622476</v>
      </c>
      <c r="BK233" s="19">
        <f t="shared" si="771"/>
        <v>0.74010775481985469</v>
      </c>
      <c r="BL233" s="19">
        <f t="shared" si="772"/>
        <v>0.90395088186335137</v>
      </c>
      <c r="BM233" s="19">
        <f t="shared" si="773"/>
        <v>0.73029693961427344</v>
      </c>
      <c r="BN233" s="19">
        <f t="shared" si="774"/>
        <v>0.16011706053161023</v>
      </c>
      <c r="BO233" s="19">
        <f t="shared" si="775"/>
        <v>0.64725825583703256</v>
      </c>
      <c r="BP233" s="19">
        <f t="shared" si="776"/>
        <v>0.76393143262176322</v>
      </c>
      <c r="BQ233" s="19">
        <f t="shared" si="777"/>
        <v>0.74638001931422471</v>
      </c>
      <c r="BR233" s="19">
        <f t="shared" si="778"/>
        <v>0.66291226366382383</v>
      </c>
      <c r="BS233" s="19">
        <f t="shared" si="779"/>
        <v>0.60002725948035818</v>
      </c>
      <c r="BU233" s="16"/>
      <c r="BV233" s="9">
        <f t="shared" si="780"/>
        <v>1.9494781735047468</v>
      </c>
      <c r="BW233" s="9">
        <f t="shared" si="548"/>
        <v>0.60002725948035818</v>
      </c>
      <c r="BX233" s="9">
        <f t="shared" si="549"/>
        <v>0.81778243037333653</v>
      </c>
      <c r="BY233" s="9">
        <f t="shared" si="550"/>
        <v>0.84188309482233425</v>
      </c>
      <c r="BZ233" s="9">
        <f t="shared" si="551"/>
        <v>0.87153045517803496</v>
      </c>
      <c r="CA233" s="9">
        <f t="shared" si="517"/>
        <v>1.1697431473986581</v>
      </c>
      <c r="CB233" s="9">
        <f t="shared" si="552"/>
        <v>1.1697400458648275</v>
      </c>
      <c r="CC233" s="9"/>
      <c r="CD233" s="9">
        <f t="shared" si="553"/>
        <v>0.68847720337403462</v>
      </c>
      <c r="CE233" s="9">
        <f t="shared" si="554"/>
        <v>0.60002885043627296</v>
      </c>
      <c r="CG233" s="35"/>
      <c r="CH233">
        <f t="shared" si="555"/>
        <v>2004</v>
      </c>
      <c r="CI233" s="19">
        <f t="shared" si="556"/>
        <v>7.3021154332336191E-2</v>
      </c>
      <c r="CJ233" s="19">
        <f t="shared" si="652"/>
        <v>1.5360821227489432E-2</v>
      </c>
      <c r="CK233" s="19">
        <f t="shared" si="653"/>
        <v>1.7653652579677308E-3</v>
      </c>
      <c r="CL233" s="19">
        <f t="shared" si="654"/>
        <v>1.2546848454805572E-6</v>
      </c>
      <c r="CM233" s="19">
        <f t="shared" si="655"/>
        <v>1.2546848454805572E-6</v>
      </c>
      <c r="CN233" s="19">
        <f t="shared" si="656"/>
        <v>1.2546848454805572E-6</v>
      </c>
      <c r="CO233" s="19">
        <f t="shared" si="657"/>
        <v>2.6618551015428683E-2</v>
      </c>
      <c r="CP233" s="19">
        <f t="shared" si="658"/>
        <v>0.14311083000931249</v>
      </c>
      <c r="CQ233" s="19">
        <f t="shared" si="659"/>
        <v>6.2638558817005906E-3</v>
      </c>
      <c r="CR233" s="19">
        <f t="shared" si="660"/>
        <v>0.20228398050924257</v>
      </c>
      <c r="CS233" s="19">
        <f t="shared" si="661"/>
        <v>0.22488478552278784</v>
      </c>
      <c r="CT233" s="19">
        <f t="shared" si="662"/>
        <v>2.3395006671092941E-2</v>
      </c>
      <c r="CU233" s="19">
        <f t="shared" si="663"/>
        <v>6.2628644018404456E-2</v>
      </c>
      <c r="CV233" s="19">
        <f t="shared" si="664"/>
        <v>0.13483285978224754</v>
      </c>
      <c r="CW233" s="19">
        <f t="shared" si="665"/>
        <v>2.3469741966252348E-2</v>
      </c>
      <c r="CX233" s="19">
        <f t="shared" si="666"/>
        <v>1.1082472584716464E-2</v>
      </c>
      <c r="CY233" s="19">
        <f t="shared" si="650"/>
        <v>9.9932375157086757E-3</v>
      </c>
      <c r="CZ233" s="19">
        <f t="shared" si="667"/>
        <v>5.61552369954377E-3</v>
      </c>
      <c r="DA233" s="19">
        <f t="shared" si="668"/>
        <v>2.7241152717443574E-2</v>
      </c>
      <c r="DB233" s="19">
        <f t="shared" si="669"/>
        <v>3.8824257496536843E-3</v>
      </c>
      <c r="DC233" s="19">
        <f t="shared" si="670"/>
        <v>4.5458274841344197E-3</v>
      </c>
      <c r="DD233" s="19"/>
      <c r="DE233" s="19"/>
      <c r="DF233" s="19">
        <f t="shared" si="607"/>
        <v>7.3064528760733188E-2</v>
      </c>
      <c r="DG233" s="19">
        <f t="shared" si="674"/>
        <v>1.5219782047285049E-2</v>
      </c>
      <c r="DH233" s="19">
        <f t="shared" si="675"/>
        <v>1.6952364351701581E-3</v>
      </c>
      <c r="DI233" s="19">
        <f t="shared" si="676"/>
        <v>1.2556979598695147E-6</v>
      </c>
      <c r="DJ233" s="19">
        <f t="shared" si="677"/>
        <v>1.2556979598695147E-6</v>
      </c>
      <c r="DK233" s="19">
        <f t="shared" si="678"/>
        <v>1.2556979598695147E-6</v>
      </c>
      <c r="DL233" s="19">
        <f t="shared" si="679"/>
        <v>2.566492294556694E-2</v>
      </c>
      <c r="DM233" s="19">
        <f t="shared" si="680"/>
        <v>0.14403845807191903</v>
      </c>
      <c r="DN233" s="19">
        <f t="shared" si="681"/>
        <v>5.9926430727963841E-3</v>
      </c>
      <c r="DO233" s="19">
        <f t="shared" si="682"/>
        <v>0.19923031158875987</v>
      </c>
      <c r="DP233" s="19">
        <f t="shared" si="683"/>
        <v>0.23238144996251653</v>
      </c>
      <c r="DQ233" s="19">
        <f t="shared" si="684"/>
        <v>2.2751830701927968E-2</v>
      </c>
      <c r="DR233" s="19">
        <f t="shared" si="685"/>
        <v>6.2209048877821596E-2</v>
      </c>
      <c r="DS233" s="19">
        <f t="shared" si="686"/>
        <v>0.13372446901358401</v>
      </c>
      <c r="DT233" s="19">
        <f t="shared" si="687"/>
        <v>2.2893438848228986E-2</v>
      </c>
      <c r="DU233" s="19">
        <f t="shared" si="688"/>
        <v>1.0549561379483799E-2</v>
      </c>
      <c r="DV233" s="19">
        <f t="shared" si="671"/>
        <v>1.0169070156916243E-2</v>
      </c>
      <c r="DW233" s="19">
        <f t="shared" si="689"/>
        <v>5.7141956827908786E-3</v>
      </c>
      <c r="DX233" s="19">
        <f t="shared" si="690"/>
        <v>2.6440196477389329E-2</v>
      </c>
      <c r="DY233" s="19">
        <f t="shared" si="691"/>
        <v>3.7305232655222369E-3</v>
      </c>
      <c r="DZ233" s="19">
        <f t="shared" si="692"/>
        <v>4.3727176469726837E-3</v>
      </c>
      <c r="EA233" s="19">
        <f t="shared" si="579"/>
        <v>0.99984615202926475</v>
      </c>
      <c r="EB233" s="19"/>
      <c r="EC233" s="19">
        <f t="shared" si="608"/>
        <v>7.3075771319860663E-2</v>
      </c>
      <c r="ED233" s="19">
        <f t="shared" si="693"/>
        <v>1.5222123940163524E-2</v>
      </c>
      <c r="EE233" s="19">
        <f t="shared" si="694"/>
        <v>1.6954972839866866E-3</v>
      </c>
      <c r="EF233" s="19">
        <f t="shared" si="695"/>
        <v>1.2558911761784341E-6</v>
      </c>
      <c r="EG233" s="19">
        <f t="shared" si="696"/>
        <v>1.2558911761784341E-6</v>
      </c>
      <c r="EH233" s="19">
        <f t="shared" si="697"/>
        <v>1.2558911761784341E-6</v>
      </c>
      <c r="EI233" s="19">
        <f t="shared" si="698"/>
        <v>2.566887204944281E-2</v>
      </c>
      <c r="EJ233" s="19">
        <f t="shared" si="699"/>
        <v>0.14406062150620064</v>
      </c>
      <c r="EK233" s="19">
        <f t="shared" si="700"/>
        <v>5.9935651706353558E-3</v>
      </c>
      <c r="EL233" s="19">
        <f t="shared" si="701"/>
        <v>0.19926096748425406</v>
      </c>
      <c r="EM233" s="19">
        <f t="shared" si="702"/>
        <v>0.2324172068781587</v>
      </c>
      <c r="EN233" s="19">
        <f t="shared" si="703"/>
        <v>2.2755331563512421E-2</v>
      </c>
      <c r="EO233" s="19">
        <f t="shared" si="704"/>
        <v>6.2218621086417687E-2</v>
      </c>
      <c r="EP233" s="19">
        <f t="shared" si="705"/>
        <v>0.13374504541741739</v>
      </c>
      <c r="EQ233" s="19">
        <f t="shared" si="706"/>
        <v>2.2896961499291654E-2</v>
      </c>
      <c r="ER233" s="19">
        <f t="shared" si="707"/>
        <v>1.0551184657832259E-2</v>
      </c>
      <c r="ES233" s="19">
        <f t="shared" si="672"/>
        <v>1.017063488845492E-2</v>
      </c>
      <c r="ET233" s="19">
        <f t="shared" si="708"/>
        <v>5.7150749354723009E-3</v>
      </c>
      <c r="EU233" s="19">
        <f t="shared" si="709"/>
        <v>2.644426487387776E-2</v>
      </c>
      <c r="EV233" s="19">
        <f t="shared" si="710"/>
        <v>3.731097287268499E-3</v>
      </c>
      <c r="EW233" s="19">
        <f t="shared" si="711"/>
        <v>4.373390484223914E-3</v>
      </c>
      <c r="EX233" s="19"/>
      <c r="EY233" s="19"/>
      <c r="EZ233" s="19">
        <f t="shared" si="609"/>
        <v>-2.757477970197614E-4</v>
      </c>
      <c r="FA233" s="19">
        <f t="shared" si="633"/>
        <v>1.8420393592289117E-2</v>
      </c>
      <c r="FB233" s="19">
        <f t="shared" si="634"/>
        <v>0.22498868967358748</v>
      </c>
      <c r="FC233" s="19">
        <f t="shared" si="635"/>
        <v>-7.0228348285941581E-4</v>
      </c>
      <c r="FD233" s="19">
        <f t="shared" si="636"/>
        <v>-1.6704361723793742E-3</v>
      </c>
      <c r="FE233" s="19">
        <f t="shared" si="637"/>
        <v>0.14174863904198295</v>
      </c>
      <c r="FF233" s="19">
        <f t="shared" si="638"/>
        <v>4.6879102055081091E-2</v>
      </c>
      <c r="FG233" s="19">
        <f t="shared" si="639"/>
        <v>-1.2866548864340337E-2</v>
      </c>
      <c r="FH233" s="19">
        <f t="shared" si="640"/>
        <v>9.2856708440093902E-2</v>
      </c>
      <c r="FI233" s="19">
        <f t="shared" si="641"/>
        <v>-5.1830229359130855E-2</v>
      </c>
      <c r="FJ233" s="19">
        <f t="shared" si="642"/>
        <v>-0.11008903884933981</v>
      </c>
      <c r="FK233" s="19">
        <f t="shared" si="643"/>
        <v>4.6773753140975684E-2</v>
      </c>
      <c r="FL233" s="19">
        <f t="shared" si="644"/>
        <v>-1.0364862869591953E-2</v>
      </c>
      <c r="FM233" s="19">
        <f t="shared" si="645"/>
        <v>-7.473904106320553E-2</v>
      </c>
      <c r="FN233" s="19">
        <f t="shared" si="646"/>
        <v>5.5170639292778066E-2</v>
      </c>
      <c r="FO233" s="19">
        <f t="shared" si="647"/>
        <v>6.2952428373095767E-2</v>
      </c>
      <c r="FP233" s="19">
        <f t="shared" si="627"/>
        <v>-0.11964582798627758</v>
      </c>
      <c r="FQ233" s="19">
        <f t="shared" si="628"/>
        <v>-4.297721473722925E-2</v>
      </c>
      <c r="FR233" s="19">
        <f t="shared" si="629"/>
        <v>4.2409076966598236E-2</v>
      </c>
      <c r="FS233" s="19">
        <f t="shared" si="630"/>
        <v>6.0596437337085717E-2</v>
      </c>
      <c r="FT233" s="19">
        <f t="shared" si="631"/>
        <v>7.9753303428674385E-2</v>
      </c>
      <c r="FU233" s="19"/>
      <c r="FV233" s="16"/>
      <c r="FW233" s="19">
        <f t="shared" si="806"/>
        <v>0.95812090246387205</v>
      </c>
      <c r="FX233" s="19">
        <f t="shared" si="610"/>
        <v>0.59334044192141966</v>
      </c>
      <c r="FY233" s="19">
        <f t="shared" si="781"/>
        <v>0.87153045517803496</v>
      </c>
      <c r="FZ233" s="19"/>
      <c r="GA233" s="19">
        <f t="shared" si="807"/>
        <v>0.96532552488354262</v>
      </c>
      <c r="GB233" s="19">
        <f t="shared" si="611"/>
        <v>0.72692385215510846</v>
      </c>
      <c r="GC233" s="19">
        <f t="shared" si="782"/>
        <v>0.81778243037333653</v>
      </c>
      <c r="GD233" s="19"/>
      <c r="GE233" s="19">
        <f t="shared" si="808"/>
        <v>1.011541773265852</v>
      </c>
      <c r="GF233" s="19">
        <f t="shared" si="612"/>
        <v>0.76243698388070869</v>
      </c>
      <c r="GG233" s="19">
        <f t="shared" si="783"/>
        <v>0.84188309482233425</v>
      </c>
      <c r="GI233" s="132">
        <f t="shared" si="719"/>
        <v>1.9494781735047468</v>
      </c>
      <c r="GJ233" s="19">
        <f t="shared" si="586"/>
        <v>1.1697431473986584</v>
      </c>
      <c r="GK233" s="19">
        <f t="shared" si="809"/>
        <v>1.1697400458648275</v>
      </c>
      <c r="GL233" s="3"/>
      <c r="GM233" s="3"/>
      <c r="GN233" s="8"/>
      <c r="GO233" s="3"/>
      <c r="GP233" s="19">
        <v>7.142484654827903E-3</v>
      </c>
      <c r="GQ233" s="19">
        <v>5.3853213264920497E-3</v>
      </c>
      <c r="GV233" s="30"/>
      <c r="GW233" s="12">
        <f t="shared" ca="1" si="590"/>
        <v>1</v>
      </c>
      <c r="GX233" s="19">
        <f t="shared" ca="1" si="591"/>
        <v>1</v>
      </c>
      <c r="GY233" s="19">
        <f t="shared" ca="1" si="592"/>
        <v>1</v>
      </c>
      <c r="GZ233" s="11" t="e">
        <f ca="1">IF(GP233,OFFSET(#REF!,$GP$253+$GO233,0),"")</f>
        <v>#REF!</v>
      </c>
      <c r="HA233" s="12">
        <f t="shared" ca="1" si="784"/>
        <v>1</v>
      </c>
      <c r="HB233" s="12">
        <f t="shared" ca="1" si="785"/>
        <v>1</v>
      </c>
      <c r="HC233" s="12">
        <f t="shared" ca="1" si="786"/>
        <v>1</v>
      </c>
      <c r="HD233" s="12">
        <f t="shared" ca="1" si="787"/>
        <v>1</v>
      </c>
      <c r="HE233" t="e">
        <f t="shared" ca="1" si="593"/>
        <v>#REF!</v>
      </c>
      <c r="HF233" s="12">
        <f t="shared" ca="1" si="788"/>
        <v>1</v>
      </c>
      <c r="HG233" s="12">
        <f t="shared" ca="1" si="789"/>
        <v>1</v>
      </c>
      <c r="HH233" s="12">
        <f t="shared" ca="1" si="790"/>
        <v>1</v>
      </c>
      <c r="HJ233" s="17"/>
      <c r="HL233" s="18">
        <f t="shared" si="594"/>
        <v>2004</v>
      </c>
      <c r="HM233" s="9">
        <f t="shared" si="791"/>
        <v>1.3798017617948832</v>
      </c>
      <c r="HN233" s="9">
        <f t="shared" si="792"/>
        <v>0.67713840604934672</v>
      </c>
      <c r="HO233" s="9">
        <f t="shared" si="793"/>
        <v>0.84378481236129166</v>
      </c>
      <c r="HP233" s="9">
        <f t="shared" si="794"/>
        <v>0.92676108142751445</v>
      </c>
      <c r="HQ233" s="9">
        <f t="shared" si="795"/>
        <v>0.86592200093568106</v>
      </c>
      <c r="HR233" s="9">
        <f t="shared" si="595"/>
        <v>0.93431852754505007</v>
      </c>
      <c r="HS233" s="9">
        <f t="shared" si="796"/>
        <v>0.93431676564586774</v>
      </c>
      <c r="HT233" s="9"/>
      <c r="HU233" s="9">
        <f t="shared" si="797"/>
        <v>0.78198692519606305</v>
      </c>
      <c r="HV233" s="23">
        <f t="shared" si="596"/>
        <v>0.67713968297131566</v>
      </c>
      <c r="HX233" s="8"/>
      <c r="HY233" s="5">
        <f t="shared" si="614"/>
        <v>55</v>
      </c>
      <c r="HZ233" t="b">
        <f t="shared" si="597"/>
        <v>0</v>
      </c>
      <c r="IC233" s="11"/>
      <c r="ID233" s="11"/>
      <c r="IE233" s="11"/>
      <c r="IF233">
        <f t="shared" si="599"/>
        <v>0</v>
      </c>
      <c r="IG233" s="12">
        <f t="shared" ca="1" si="600"/>
        <v>0.80391150698428404</v>
      </c>
      <c r="IH233" s="19">
        <f t="shared" ca="1" si="601"/>
        <v>0.99356482127614443</v>
      </c>
      <c r="II233" s="19">
        <f t="shared" ca="1" si="602"/>
        <v>0.79873880435981526</v>
      </c>
      <c r="IJ233" s="11"/>
      <c r="IK233" s="12">
        <f t="shared" ca="1" si="798"/>
        <v>0.70778005137359057</v>
      </c>
      <c r="IL233" s="12">
        <f t="shared" ca="1" si="799"/>
        <v>1.1358210865425367</v>
      </c>
      <c r="IM233" s="12">
        <f t="shared" ca="1" si="800"/>
        <v>0.99356482127614443</v>
      </c>
      <c r="IN233" s="12">
        <f t="shared" ca="1" si="801"/>
        <v>0.79873880435981526</v>
      </c>
      <c r="IO233">
        <f t="shared" si="603"/>
        <v>0</v>
      </c>
      <c r="IP233" s="12">
        <f t="shared" ca="1" si="604"/>
        <v>0.99356482127614443</v>
      </c>
      <c r="IQ233" s="12">
        <f t="shared" ca="1" si="802"/>
        <v>1.0317962101192177</v>
      </c>
      <c r="IR233" s="12">
        <f t="shared" ca="1" si="803"/>
        <v>1.1008192077108905</v>
      </c>
    </row>
    <row r="234" spans="1:252" x14ac:dyDescent="0.2">
      <c r="A234" t="s">
        <v>63</v>
      </c>
      <c r="B234" s="1">
        <f t="shared" si="605"/>
        <v>2005</v>
      </c>
      <c r="C234" s="60">
        <f t="shared" si="804"/>
        <v>1182.6770145416394</v>
      </c>
      <c r="D234" s="60">
        <f t="shared" ref="D234:W234" si="833">D314+D395</f>
        <v>250.01645563102852</v>
      </c>
      <c r="E234" s="60">
        <f t="shared" si="833"/>
        <v>25.314871422603304</v>
      </c>
      <c r="F234" s="60">
        <f t="shared" si="833"/>
        <v>0.02</v>
      </c>
      <c r="G234" s="60">
        <f t="shared" si="833"/>
        <v>0.02</v>
      </c>
      <c r="H234" s="60">
        <f t="shared" si="833"/>
        <v>0.02</v>
      </c>
      <c r="I234" s="60">
        <f t="shared" si="833"/>
        <v>423.51635019090861</v>
      </c>
      <c r="J234" s="60">
        <f t="shared" si="833"/>
        <v>2298.0408864519122</v>
      </c>
      <c r="K234" s="60">
        <f t="shared" si="833"/>
        <v>98.070378905623329</v>
      </c>
      <c r="L234" s="60">
        <f t="shared" si="833"/>
        <v>3538.3775446543918</v>
      </c>
      <c r="M234" s="60">
        <f t="shared" si="833"/>
        <v>3320.8617095255681</v>
      </c>
      <c r="N234" s="60">
        <f t="shared" si="833"/>
        <v>373.6519244544441</v>
      </c>
      <c r="O234" s="60">
        <f t="shared" si="833"/>
        <v>1045.5629672825746</v>
      </c>
      <c r="P234" s="60">
        <f t="shared" si="833"/>
        <v>1871.534064914262</v>
      </c>
      <c r="Q234" s="60">
        <f t="shared" si="833"/>
        <v>390.52582625211619</v>
      </c>
      <c r="R234" s="60">
        <f t="shared" si="833"/>
        <v>184.64836926317614</v>
      </c>
      <c r="S234" s="60">
        <f t="shared" si="833"/>
        <v>159.27927289731304</v>
      </c>
      <c r="T234" s="60">
        <f t="shared" si="833"/>
        <v>90.86729305828257</v>
      </c>
      <c r="U234" s="60">
        <f t="shared" si="833"/>
        <v>431.62809299571956</v>
      </c>
      <c r="V234" s="60">
        <f t="shared" si="833"/>
        <v>59.577109788743492</v>
      </c>
      <c r="W234" s="60">
        <f t="shared" si="833"/>
        <v>72.272069803892379</v>
      </c>
      <c r="X234" s="60">
        <f t="shared" si="813"/>
        <v>15816.4822020342</v>
      </c>
      <c r="Z234" s="19">
        <f t="shared" si="722"/>
        <v>1.3149226473209055</v>
      </c>
      <c r="AA234" s="19">
        <f t="shared" si="723"/>
        <v>2.6560036628918318</v>
      </c>
      <c r="AB234" s="19">
        <f t="shared" si="724"/>
        <v>0.5608922490694821</v>
      </c>
      <c r="AC234" s="19">
        <f t="shared" si="725"/>
        <v>2.2236377830180786E-5</v>
      </c>
      <c r="AD234" s="19">
        <f t="shared" si="726"/>
        <v>2.1246630796266727E-4</v>
      </c>
      <c r="AE234" s="19">
        <f t="shared" si="727"/>
        <v>4.4313260747488447E-4</v>
      </c>
      <c r="AF234" s="19">
        <f t="shared" si="728"/>
        <v>3.711466630549797</v>
      </c>
      <c r="AG234" s="19">
        <f t="shared" si="729"/>
        <v>11.424132769035618</v>
      </c>
      <c r="AH234" s="19">
        <f t="shared" si="730"/>
        <v>0.90711489466272888</v>
      </c>
      <c r="AI234" s="19">
        <f t="shared" si="731"/>
        <v>4.1869773147881331</v>
      </c>
      <c r="AJ234" s="19">
        <f t="shared" si="732"/>
        <v>3.9265455590650711</v>
      </c>
      <c r="AK234" s="19">
        <f t="shared" si="733"/>
        <v>1.4790229000886199</v>
      </c>
      <c r="AL234" s="19">
        <f t="shared" si="734"/>
        <v>7.816162831969689</v>
      </c>
      <c r="AM234" s="19">
        <f t="shared" si="735"/>
        <v>6.9570551362798625</v>
      </c>
      <c r="AN234" s="19">
        <f t="shared" si="736"/>
        <v>1.1021147600928367</v>
      </c>
      <c r="AO234" s="19">
        <f t="shared" si="737"/>
        <v>0.51723680665569993</v>
      </c>
      <c r="AP234" s="19">
        <f t="shared" si="738"/>
        <v>0.53659978416440868</v>
      </c>
      <c r="AQ234" s="19">
        <f t="shared" si="739"/>
        <v>0.6556690479341567</v>
      </c>
      <c r="AR234" s="19">
        <f t="shared" si="740"/>
        <v>0.53278047107420412</v>
      </c>
      <c r="AS234" s="19">
        <f t="shared" si="741"/>
        <v>0.60380033621825047</v>
      </c>
      <c r="AT234" s="19">
        <f t="shared" si="742"/>
        <v>0.42696402370554321</v>
      </c>
      <c r="AU234" s="19">
        <f t="shared" si="718"/>
        <v>8.3776503020375106</v>
      </c>
      <c r="AV234" s="19"/>
      <c r="AX234" s="19">
        <f t="shared" si="758"/>
        <v>0.91355026910325188</v>
      </c>
      <c r="AY234" s="19">
        <f t="shared" si="759"/>
        <v>0.92729863150825897</v>
      </c>
      <c r="AZ234" s="19">
        <f t="shared" si="760"/>
        <v>0.88711754413773458</v>
      </c>
      <c r="BA234" s="19">
        <f t="shared" si="761"/>
        <v>0.75246785070374833</v>
      </c>
      <c r="BB234" s="19">
        <f t="shared" si="762"/>
        <v>0.9004981956200534</v>
      </c>
      <c r="BC234" s="19">
        <f t="shared" si="763"/>
        <v>1.871590209523001</v>
      </c>
      <c r="BD234" s="19">
        <f t="shared" si="764"/>
        <v>0.91788800467202147</v>
      </c>
      <c r="BE234" s="19">
        <f t="shared" si="765"/>
        <v>0.94683944367091988</v>
      </c>
      <c r="BF234" s="19">
        <f t="shared" si="766"/>
        <v>1.4040307523095663</v>
      </c>
      <c r="BG234" s="19">
        <f t="shared" si="767"/>
        <v>1.0324858469632712</v>
      </c>
      <c r="BH234" s="19">
        <f t="shared" si="768"/>
        <v>0.8352135442438301</v>
      </c>
      <c r="BI234" s="19">
        <f t="shared" si="769"/>
        <v>0.87899802037759389</v>
      </c>
      <c r="BJ234" s="19">
        <f t="shared" si="770"/>
        <v>0.80228870591093948</v>
      </c>
      <c r="BK234" s="19">
        <f t="shared" si="771"/>
        <v>0.64327518873378353</v>
      </c>
      <c r="BL234" s="19">
        <f t="shared" si="772"/>
        <v>0.90166378021680949</v>
      </c>
      <c r="BM234" s="19">
        <f t="shared" si="773"/>
        <v>0.70592060272507517</v>
      </c>
      <c r="BN234" s="19">
        <f t="shared" si="774"/>
        <v>0.14989173580020063</v>
      </c>
      <c r="BO234" s="19">
        <f t="shared" si="775"/>
        <v>0.64728621233270445</v>
      </c>
      <c r="BP234" s="19">
        <f t="shared" si="776"/>
        <v>0.72129851519946842</v>
      </c>
      <c r="BQ234" s="19">
        <f t="shared" si="777"/>
        <v>0.69219845426625359</v>
      </c>
      <c r="BR234" s="19">
        <f t="shared" si="778"/>
        <v>0.60950702596853978</v>
      </c>
      <c r="BS234" s="19">
        <f t="shared" si="779"/>
        <v>0.57779325053576902</v>
      </c>
      <c r="BU234" s="16"/>
      <c r="BV234" s="9">
        <f t="shared" si="780"/>
        <v>2.008775706874987</v>
      </c>
      <c r="BW234" s="9">
        <f t="shared" si="548"/>
        <v>0.57779325053576902</v>
      </c>
      <c r="BX234" s="9">
        <f t="shared" si="549"/>
        <v>0.85481227612990018</v>
      </c>
      <c r="BY234" s="9">
        <f t="shared" si="550"/>
        <v>0.80324567144069869</v>
      </c>
      <c r="BZ234" s="9">
        <f t="shared" si="551"/>
        <v>0.84150086693635484</v>
      </c>
      <c r="CA234" s="9">
        <f t="shared" si="517"/>
        <v>1.1606603800395454</v>
      </c>
      <c r="CB234" s="9">
        <f t="shared" si="552"/>
        <v>1.160657045272586</v>
      </c>
      <c r="CC234" s="9"/>
      <c r="CD234" s="9">
        <f t="shared" si="553"/>
        <v>0.68662426069571358</v>
      </c>
      <c r="CE234" s="9">
        <f t="shared" si="554"/>
        <v>0.57779491063497668</v>
      </c>
      <c r="CG234" s="35"/>
      <c r="CH234">
        <f t="shared" si="555"/>
        <v>2005</v>
      </c>
      <c r="CI234" s="19">
        <f t="shared" si="556"/>
        <v>7.4774972047168126E-2</v>
      </c>
      <c r="CJ234" s="19">
        <f t="shared" si="652"/>
        <v>1.5807336450508143E-2</v>
      </c>
      <c r="CK234" s="19">
        <f t="shared" si="653"/>
        <v>1.6005374077016628E-3</v>
      </c>
      <c r="CL234" s="19">
        <f t="shared" si="654"/>
        <v>1.2645036832164708E-6</v>
      </c>
      <c r="CM234" s="19">
        <f t="shared" si="655"/>
        <v>1.2645036832164708E-6</v>
      </c>
      <c r="CN234" s="19">
        <f t="shared" si="656"/>
        <v>1.2645036832164708E-6</v>
      </c>
      <c r="CO234" s="19">
        <f t="shared" si="657"/>
        <v>2.6776899235940028E-2</v>
      </c>
      <c r="CP234" s="19">
        <f t="shared" si="658"/>
        <v>0.14529405825502431</v>
      </c>
      <c r="CQ234" s="19">
        <f t="shared" si="659"/>
        <v>6.2005177670297782E-3</v>
      </c>
      <c r="CR234" s="19">
        <f t="shared" si="660"/>
        <v>0.22371457189129651</v>
      </c>
      <c r="CS234" s="19">
        <f t="shared" si="661"/>
        <v>0.20996209315738132</v>
      </c>
      <c r="CT234" s="19">
        <f t="shared" si="662"/>
        <v>2.3624211735678351E-2</v>
      </c>
      <c r="CU234" s="19">
        <f t="shared" si="663"/>
        <v>6.6105911158177891E-2</v>
      </c>
      <c r="CV234" s="19">
        <f t="shared" si="664"/>
        <v>0.11832808591745887</v>
      </c>
      <c r="CW234" s="19">
        <f t="shared" si="665"/>
        <v>2.469106728434782E-2</v>
      </c>
      <c r="CX234" s="19">
        <f t="shared" si="666"/>
        <v>1.1674427151660059E-2</v>
      </c>
      <c r="CY234" s="19">
        <f t="shared" si="650"/>
        <v>1.0070461361934685E-2</v>
      </c>
      <c r="CZ234" s="19">
        <f t="shared" si="667"/>
        <v>5.7451013378054371E-3</v>
      </c>
      <c r="DA234" s="19">
        <f t="shared" si="668"/>
        <v>2.7289765668639436E-2</v>
      </c>
      <c r="DB234" s="19">
        <f t="shared" si="669"/>
        <v>3.7667737381629099E-3</v>
      </c>
      <c r="DC234" s="19">
        <f t="shared" si="670"/>
        <v>4.5694149230349895E-3</v>
      </c>
      <c r="DD234" s="19"/>
      <c r="DE234" s="19"/>
      <c r="DF234" s="19">
        <f t="shared" si="607"/>
        <v>7.3894594456436605E-2</v>
      </c>
      <c r="DG234" s="19">
        <f t="shared" si="674"/>
        <v>1.558301265066162E-2</v>
      </c>
      <c r="DH234" s="19">
        <f t="shared" si="675"/>
        <v>1.6816052048016787E-3</v>
      </c>
      <c r="DI234" s="19">
        <f t="shared" si="676"/>
        <v>1.2595878859741516E-6</v>
      </c>
      <c r="DJ234" s="19">
        <f t="shared" si="677"/>
        <v>1.2595878859741516E-6</v>
      </c>
      <c r="DK234" s="19">
        <f t="shared" si="678"/>
        <v>1.2595878859741516E-6</v>
      </c>
      <c r="DL234" s="19">
        <f t="shared" si="679"/>
        <v>2.6697646859909132E-2</v>
      </c>
      <c r="DM234" s="19">
        <f t="shared" si="680"/>
        <v>0.14419968957968107</v>
      </c>
      <c r="DN234" s="19">
        <f t="shared" si="681"/>
        <v>6.2321331815521066E-3</v>
      </c>
      <c r="DO234" s="19">
        <f t="shared" si="682"/>
        <v>0.21281947097004744</v>
      </c>
      <c r="DP234" s="19">
        <f t="shared" si="683"/>
        <v>0.21733806188311991</v>
      </c>
      <c r="DQ234" s="19">
        <f t="shared" si="684"/>
        <v>2.3509422984160259E-2</v>
      </c>
      <c r="DR234" s="19">
        <f t="shared" si="685"/>
        <v>6.4351620382979674E-2</v>
      </c>
      <c r="DS234" s="19">
        <f t="shared" si="686"/>
        <v>0.1264009315942467</v>
      </c>
      <c r="DT234" s="19">
        <f t="shared" si="687"/>
        <v>2.4075241743399443E-2</v>
      </c>
      <c r="DU234" s="19">
        <f t="shared" si="688"/>
        <v>1.1375883075538887E-2</v>
      </c>
      <c r="DV234" s="19">
        <f t="shared" si="671"/>
        <v>1.0031799900382188E-2</v>
      </c>
      <c r="DW234" s="19">
        <f t="shared" si="689"/>
        <v>5.6800661861766584E-3</v>
      </c>
      <c r="DX234" s="19">
        <f t="shared" si="690"/>
        <v>2.7265451970169146E-2</v>
      </c>
      <c r="DY234" s="19">
        <f t="shared" si="691"/>
        <v>3.8243082928607897E-3</v>
      </c>
      <c r="DZ234" s="19">
        <f t="shared" si="692"/>
        <v>4.5576110307290422E-3</v>
      </c>
      <c r="EA234" s="19">
        <f t="shared" si="579"/>
        <v>0.99952233071051033</v>
      </c>
      <c r="EB234" s="19"/>
      <c r="EC234" s="19">
        <f t="shared" si="608"/>
        <v>7.3929908503303415E-2</v>
      </c>
      <c r="ED234" s="19">
        <f t="shared" si="693"/>
        <v>1.559045973448581E-2</v>
      </c>
      <c r="EE234" s="19">
        <f t="shared" si="694"/>
        <v>1.6824088398368347E-3</v>
      </c>
      <c r="EF234" s="19">
        <f t="shared" si="695"/>
        <v>1.2601898399596272E-6</v>
      </c>
      <c r="EG234" s="19">
        <f t="shared" si="696"/>
        <v>1.2601898399596272E-6</v>
      </c>
      <c r="EH234" s="19">
        <f t="shared" si="697"/>
        <v>1.2601898399596272E-6</v>
      </c>
      <c r="EI234" s="19">
        <f t="shared" si="698"/>
        <v>2.6710405600374243E-2</v>
      </c>
      <c r="EJ234" s="19">
        <f t="shared" si="699"/>
        <v>0.14426860226041849</v>
      </c>
      <c r="EK234" s="19">
        <f t="shared" si="700"/>
        <v>6.2351115028335541E-3</v>
      </c>
      <c r="EL234" s="19">
        <f t="shared" si="701"/>
        <v>0.21292117687732373</v>
      </c>
      <c r="EM234" s="19">
        <f t="shared" si="702"/>
        <v>0.21744192721399749</v>
      </c>
      <c r="EN234" s="19">
        <f t="shared" si="703"/>
        <v>2.3520658080193754E-2</v>
      </c>
      <c r="EO234" s="19">
        <f t="shared" si="704"/>
        <v>6.438237386575979E-2</v>
      </c>
      <c r="EP234" s="19">
        <f t="shared" si="705"/>
        <v>0.12646133829185649</v>
      </c>
      <c r="EQ234" s="19">
        <f t="shared" si="706"/>
        <v>2.4086747242841048E-2</v>
      </c>
      <c r="ER234" s="19">
        <f t="shared" si="707"/>
        <v>1.1381319582377257E-2</v>
      </c>
      <c r="ES234" s="19">
        <f t="shared" si="672"/>
        <v>1.0036594073142002E-2</v>
      </c>
      <c r="ET234" s="19">
        <f t="shared" si="708"/>
        <v>5.6827806759844812E-3</v>
      </c>
      <c r="EU234" s="19">
        <f t="shared" si="709"/>
        <v>2.7278482063314687E-2</v>
      </c>
      <c r="EV234" s="19">
        <f t="shared" si="710"/>
        <v>3.8261359204874198E-3</v>
      </c>
      <c r="EW234" s="19">
        <f t="shared" si="711"/>
        <v>4.5597891019495936E-3</v>
      </c>
      <c r="EX234" s="19"/>
      <c r="EY234" s="19"/>
      <c r="EZ234" s="19">
        <f t="shared" si="609"/>
        <v>-1.9856832556918433E-2</v>
      </c>
      <c r="FA234" s="19">
        <f t="shared" si="633"/>
        <v>1.1399463274276057E-2</v>
      </c>
      <c r="FB234" s="19">
        <f t="shared" si="634"/>
        <v>-0.12722689055766709</v>
      </c>
      <c r="FC234" s="19">
        <f t="shared" si="635"/>
        <v>-3.5795600704315429E-2</v>
      </c>
      <c r="FD234" s="19">
        <f t="shared" si="636"/>
        <v>-9.4592316792946884E-3</v>
      </c>
      <c r="FE234" s="19">
        <f t="shared" si="637"/>
        <v>-2.1413451223188367E-2</v>
      </c>
      <c r="FF234" s="19">
        <f t="shared" si="638"/>
        <v>-7.3085063929130126E-2</v>
      </c>
      <c r="FG234" s="19">
        <f t="shared" si="639"/>
        <v>9.5579843481443834E-3</v>
      </c>
      <c r="FH234" s="19">
        <f t="shared" si="640"/>
        <v>-8.2293425663084695E-3</v>
      </c>
      <c r="FI234" s="19">
        <f t="shared" si="641"/>
        <v>3.7267100062500828E-2</v>
      </c>
      <c r="FJ234" s="19">
        <f t="shared" si="642"/>
        <v>-9.421765865615564E-2</v>
      </c>
      <c r="FK234" s="19">
        <f t="shared" si="643"/>
        <v>-7.6973759485105273E-3</v>
      </c>
      <c r="FL234" s="19">
        <f t="shared" si="644"/>
        <v>1.3640989066295479E-2</v>
      </c>
      <c r="FM234" s="19">
        <f t="shared" si="645"/>
        <v>-0.1402231812791303</v>
      </c>
      <c r="FN234" s="19">
        <f t="shared" si="646"/>
        <v>-2.5333233250034413E-3</v>
      </c>
      <c r="FO234" s="19">
        <f t="shared" si="647"/>
        <v>-3.3948447590523283E-2</v>
      </c>
      <c r="FP234" s="19">
        <f t="shared" si="627"/>
        <v>-6.5991903877709535E-2</v>
      </c>
      <c r="FQ234" s="19">
        <f t="shared" si="628"/>
        <v>4.3191248139604046E-5</v>
      </c>
      <c r="FR234" s="19">
        <f t="shared" si="629"/>
        <v>-5.7424956260370488E-2</v>
      </c>
      <c r="FS234" s="19">
        <f t="shared" si="630"/>
        <v>-7.5362181642442974E-2</v>
      </c>
      <c r="FT234" s="19">
        <f t="shared" si="631"/>
        <v>-8.3992172812264454E-2</v>
      </c>
      <c r="FU234" s="19"/>
      <c r="FV234" s="16"/>
      <c r="FW234" s="19">
        <f t="shared" si="806"/>
        <v>0.9655438452399856</v>
      </c>
      <c r="FX234" s="19">
        <f t="shared" si="610"/>
        <v>0.57289621182919992</v>
      </c>
      <c r="FY234" s="19">
        <f t="shared" si="781"/>
        <v>0.84150086693635484</v>
      </c>
      <c r="FZ234" s="19"/>
      <c r="GA234" s="19">
        <f t="shared" si="807"/>
        <v>1.0452808037703363</v>
      </c>
      <c r="GB234" s="19">
        <f t="shared" si="611"/>
        <v>0.75983954846052082</v>
      </c>
      <c r="GC234" s="19">
        <f t="shared" si="782"/>
        <v>0.85481227612990018</v>
      </c>
      <c r="GD234" s="19"/>
      <c r="GE234" s="19">
        <f t="shared" si="808"/>
        <v>0.95410595174168522</v>
      </c>
      <c r="GF234" s="19">
        <f t="shared" si="612"/>
        <v>0.72744566414856349</v>
      </c>
      <c r="GG234" s="19">
        <f t="shared" si="783"/>
        <v>0.80324567144069869</v>
      </c>
      <c r="GI234" s="132">
        <f t="shared" si="719"/>
        <v>2.008775706874987</v>
      </c>
      <c r="GJ234" s="19">
        <f t="shared" si="586"/>
        <v>1.1606603800395454</v>
      </c>
      <c r="GK234" s="19">
        <f t="shared" si="809"/>
        <v>1.160657045272586</v>
      </c>
      <c r="GL234" s="3"/>
      <c r="GM234" s="3"/>
      <c r="GN234" s="8"/>
      <c r="GO234" s="3"/>
      <c r="GP234" s="19">
        <v>2.4928612005466394E-2</v>
      </c>
      <c r="GQ234" s="19">
        <v>2.2097971968405319E-2</v>
      </c>
      <c r="GV234" s="30"/>
      <c r="GW234" s="12">
        <f t="shared" ca="1" si="590"/>
        <v>1</v>
      </c>
      <c r="GX234" s="19">
        <f t="shared" ca="1" si="591"/>
        <v>1</v>
      </c>
      <c r="GY234" s="19">
        <f t="shared" ca="1" si="592"/>
        <v>1</v>
      </c>
      <c r="GZ234" s="11" t="e">
        <f ca="1">IF(GP234,OFFSET(#REF!,$GP$253+$GO234,0),"")</f>
        <v>#REF!</v>
      </c>
      <c r="HA234" s="12">
        <f t="shared" ca="1" si="784"/>
        <v>1</v>
      </c>
      <c r="HB234" s="12">
        <f t="shared" ca="1" si="785"/>
        <v>1</v>
      </c>
      <c r="HC234" s="12">
        <f t="shared" ca="1" si="786"/>
        <v>1</v>
      </c>
      <c r="HD234" s="12">
        <f t="shared" ca="1" si="787"/>
        <v>1</v>
      </c>
      <c r="HE234" t="e">
        <f t="shared" ca="1" si="593"/>
        <v>#REF!</v>
      </c>
      <c r="HF234" s="12">
        <f t="shared" ca="1" si="788"/>
        <v>1</v>
      </c>
      <c r="HG234" s="12">
        <f t="shared" ca="1" si="789"/>
        <v>1</v>
      </c>
      <c r="HH234" s="12">
        <f t="shared" ca="1" si="790"/>
        <v>1</v>
      </c>
      <c r="HJ234" s="17"/>
      <c r="HL234" s="18">
        <f t="shared" si="594"/>
        <v>2005</v>
      </c>
      <c r="HM234" s="9">
        <f t="shared" si="791"/>
        <v>1.421771373009999</v>
      </c>
      <c r="HN234" s="9">
        <f t="shared" si="792"/>
        <v>0.65204704371713451</v>
      </c>
      <c r="HO234" s="9">
        <f t="shared" si="793"/>
        <v>0.88199206687421317</v>
      </c>
      <c r="HP234" s="9">
        <f t="shared" si="794"/>
        <v>0.88422826363255225</v>
      </c>
      <c r="HQ234" s="9">
        <f t="shared" si="795"/>
        <v>0.83608565846133998</v>
      </c>
      <c r="HR234" s="9">
        <f t="shared" si="595"/>
        <v>0.92706377435938458</v>
      </c>
      <c r="HS234" s="9">
        <f t="shared" si="796"/>
        <v>0.92706182061282116</v>
      </c>
      <c r="HT234" s="9"/>
      <c r="HU234" s="9">
        <f t="shared" si="797"/>
        <v>0.77988231382987139</v>
      </c>
      <c r="HV234" s="23">
        <f t="shared" si="596"/>
        <v>0.65204841788080137</v>
      </c>
      <c r="HX234" s="8"/>
      <c r="HY234" s="5">
        <f t="shared" si="614"/>
        <v>56</v>
      </c>
      <c r="HZ234" t="b">
        <f t="shared" si="597"/>
        <v>0</v>
      </c>
      <c r="IC234" s="11"/>
      <c r="ID234" s="11"/>
      <c r="IE234" s="11"/>
      <c r="IF234">
        <f t="shared" si="599"/>
        <v>0</v>
      </c>
      <c r="IG234" s="12">
        <f t="shared" ca="1" si="600"/>
        <v>0.80391150698428404</v>
      </c>
      <c r="IH234" s="19">
        <f t="shared" ca="1" si="601"/>
        <v>0.99356482127614443</v>
      </c>
      <c r="II234" s="19">
        <f t="shared" ca="1" si="602"/>
        <v>0.79873880435981526</v>
      </c>
      <c r="IJ234" s="11"/>
      <c r="IK234" s="12">
        <f t="shared" ca="1" si="798"/>
        <v>0.70778005137359057</v>
      </c>
      <c r="IL234" s="12">
        <f t="shared" ca="1" si="799"/>
        <v>1.1358210865425367</v>
      </c>
      <c r="IM234" s="12">
        <f t="shared" ca="1" si="800"/>
        <v>0.99356482127614443</v>
      </c>
      <c r="IN234" s="12">
        <f t="shared" ca="1" si="801"/>
        <v>0.79873880435981526</v>
      </c>
      <c r="IO234">
        <f t="shared" si="603"/>
        <v>0</v>
      </c>
      <c r="IP234" s="12">
        <f t="shared" ca="1" si="604"/>
        <v>0.99356482127614443</v>
      </c>
      <c r="IQ234" s="12">
        <f t="shared" ca="1" si="802"/>
        <v>1.0317962101192177</v>
      </c>
      <c r="IR234" s="12">
        <f t="shared" ca="1" si="803"/>
        <v>1.1008192077108905</v>
      </c>
    </row>
    <row r="235" spans="1:252" ht="13.5" customHeight="1" x14ac:dyDescent="0.2">
      <c r="A235" t="s">
        <v>63</v>
      </c>
      <c r="B235" s="1">
        <f t="shared" si="605"/>
        <v>2006</v>
      </c>
      <c r="C235" s="60">
        <f t="shared" si="804"/>
        <v>1315.8317066879999</v>
      </c>
      <c r="D235" s="60">
        <f t="shared" ref="D235:W235" si="834">D315+D396</f>
        <v>243.64468012399999</v>
      </c>
      <c r="E235" s="60">
        <f t="shared" si="834"/>
        <v>21.787445439999999</v>
      </c>
      <c r="F235" s="60">
        <f t="shared" si="834"/>
        <v>0.02</v>
      </c>
      <c r="G235" s="60">
        <f t="shared" si="834"/>
        <v>0.02</v>
      </c>
      <c r="H235" s="60">
        <f t="shared" si="834"/>
        <v>0.02</v>
      </c>
      <c r="I235" s="60">
        <f t="shared" si="834"/>
        <v>450.28398697599999</v>
      </c>
      <c r="J235" s="60">
        <f t="shared" si="834"/>
        <v>2352.0777679120001</v>
      </c>
      <c r="K235" s="60">
        <f t="shared" si="834"/>
        <v>100.731892648</v>
      </c>
      <c r="L235" s="60">
        <f t="shared" si="834"/>
        <v>3427.5965666880002</v>
      </c>
      <c r="M235" s="60">
        <f t="shared" si="834"/>
        <v>3209.9753464759997</v>
      </c>
      <c r="N235" s="60">
        <f t="shared" si="834"/>
        <v>373.80441408000002</v>
      </c>
      <c r="O235" s="60">
        <f t="shared" si="834"/>
        <v>1116.05899146</v>
      </c>
      <c r="P235" s="60">
        <f t="shared" si="834"/>
        <v>1729.3565967679999</v>
      </c>
      <c r="Q235" s="60">
        <f t="shared" si="834"/>
        <v>433.00945641600003</v>
      </c>
      <c r="R235" s="60">
        <f t="shared" si="834"/>
        <v>200.207688244</v>
      </c>
      <c r="S235" s="60">
        <f t="shared" si="834"/>
        <v>164.74221775199999</v>
      </c>
      <c r="T235" s="60">
        <f t="shared" si="834"/>
        <v>94.76152206399999</v>
      </c>
      <c r="U235" s="60">
        <f t="shared" si="834"/>
        <v>473.91843333600002</v>
      </c>
      <c r="V235" s="60">
        <f t="shared" si="834"/>
        <v>61.194902872</v>
      </c>
      <c r="W235" s="60">
        <f t="shared" si="834"/>
        <v>76.833004463999998</v>
      </c>
      <c r="X235" s="60">
        <f t="shared" si="813"/>
        <v>15845.876620408</v>
      </c>
      <c r="Z235" s="19">
        <f t="shared" si="722"/>
        <v>1.452146796736185</v>
      </c>
      <c r="AA235" s="19">
        <f t="shared" si="723"/>
        <v>2.8739104884845368</v>
      </c>
      <c r="AB235" s="19">
        <f t="shared" si="724"/>
        <v>0.50129538249391326</v>
      </c>
      <c r="AC235" s="19">
        <f t="shared" si="725"/>
        <v>2.207192286605246E-5</v>
      </c>
      <c r="AD235" s="19">
        <f t="shared" si="726"/>
        <v>2.3590997242557441E-4</v>
      </c>
      <c r="AE235" s="19">
        <f t="shared" si="727"/>
        <v>4.6016903071488617E-4</v>
      </c>
      <c r="AF235" s="19">
        <f t="shared" si="728"/>
        <v>3.9031929835330459</v>
      </c>
      <c r="AG235" s="19">
        <f t="shared" si="729"/>
        <v>11.831186160635424</v>
      </c>
      <c r="AH235" s="19">
        <f t="shared" si="730"/>
        <v>0.95269698064325403</v>
      </c>
      <c r="AI235" s="19">
        <f t="shared" si="731"/>
        <v>4.0939657870924133</v>
      </c>
      <c r="AJ235" s="19">
        <f t="shared" si="732"/>
        <v>3.720418313278397</v>
      </c>
      <c r="AK235" s="19">
        <f t="shared" si="733"/>
        <v>1.4887343256398089</v>
      </c>
      <c r="AL235" s="19">
        <f t="shared" si="734"/>
        <v>8.1069920870536336</v>
      </c>
      <c r="AM235" s="19">
        <f t="shared" si="735"/>
        <v>6.5179680235509823</v>
      </c>
      <c r="AN235" s="19">
        <f t="shared" si="736"/>
        <v>1.1571042033257566</v>
      </c>
      <c r="AO235" s="19">
        <f t="shared" si="737"/>
        <v>0.53434034854238666</v>
      </c>
      <c r="AP235" s="19">
        <f t="shared" si="738"/>
        <v>0.50112658639688668</v>
      </c>
      <c r="AQ235" s="19">
        <f t="shared" si="739"/>
        <v>0.68262512142631426</v>
      </c>
      <c r="AR235" s="19">
        <f t="shared" si="740"/>
        <v>0.58094304505161498</v>
      </c>
      <c r="AS235" s="19">
        <f t="shared" si="741"/>
        <v>0.62367781593376892</v>
      </c>
      <c r="AT235" s="19">
        <f t="shared" si="742"/>
        <v>0.44165647418222914</v>
      </c>
      <c r="AU235" s="19">
        <f t="shared" si="718"/>
        <v>7.9426985512458907</v>
      </c>
      <c r="AV235" s="19"/>
      <c r="AX235" s="19">
        <f t="shared" si="758"/>
        <v>1.0088875567233344</v>
      </c>
      <c r="AY235" s="19">
        <f t="shared" si="759"/>
        <v>1.0033771038355217</v>
      </c>
      <c r="AZ235" s="19">
        <f t="shared" si="760"/>
        <v>0.79285803885390693</v>
      </c>
      <c r="BA235" s="19">
        <f t="shared" si="761"/>
        <v>0.74690277736580368</v>
      </c>
      <c r="BB235" s="19">
        <f t="shared" si="762"/>
        <v>0.99985972616107111</v>
      </c>
      <c r="BC235" s="19">
        <f t="shared" si="763"/>
        <v>1.9435442982166082</v>
      </c>
      <c r="BD235" s="19">
        <f t="shared" si="764"/>
        <v>0.96530411724980547</v>
      </c>
      <c r="BE235" s="19">
        <f t="shared" si="765"/>
        <v>0.98057628957762732</v>
      </c>
      <c r="BF235" s="19">
        <f t="shared" si="766"/>
        <v>1.4745826204881514</v>
      </c>
      <c r="BG235" s="19">
        <f t="shared" si="767"/>
        <v>1.0095497098098454</v>
      </c>
      <c r="BH235" s="19">
        <f t="shared" si="768"/>
        <v>0.79136832076966279</v>
      </c>
      <c r="BI235" s="19">
        <f t="shared" si="769"/>
        <v>0.88476961717574221</v>
      </c>
      <c r="BJ235" s="19">
        <f t="shared" si="770"/>
        <v>0.83214082538674894</v>
      </c>
      <c r="BK235" s="19">
        <f t="shared" si="771"/>
        <v>0.60267556148082513</v>
      </c>
      <c r="BL235" s="19">
        <f t="shared" si="772"/>
        <v>0.94665182597461761</v>
      </c>
      <c r="BM235" s="19">
        <f t="shared" si="773"/>
        <v>0.72926337810768704</v>
      </c>
      <c r="BN235" s="19">
        <f t="shared" si="774"/>
        <v>0.13998278811764145</v>
      </c>
      <c r="BO235" s="19">
        <f t="shared" si="775"/>
        <v>0.6738976480334985</v>
      </c>
      <c r="BP235" s="19">
        <f t="shared" si="776"/>
        <v>0.78650284415703742</v>
      </c>
      <c r="BQ235" s="19">
        <f t="shared" si="777"/>
        <v>0.71498605458454367</v>
      </c>
      <c r="BR235" s="19">
        <f t="shared" si="778"/>
        <v>0.63048104555106743</v>
      </c>
      <c r="BS235" s="19">
        <f t="shared" si="779"/>
        <v>0.54779531831663675</v>
      </c>
      <c r="BU235" s="16"/>
      <c r="BV235" s="9">
        <f t="shared" si="780"/>
        <v>2.122716368333641</v>
      </c>
      <c r="BW235" s="9">
        <f t="shared" si="548"/>
        <v>0.54779531831663675</v>
      </c>
      <c r="BX235" s="9">
        <f t="shared" si="549"/>
        <v>0.85989562043515921</v>
      </c>
      <c r="BY235" s="9">
        <f t="shared" si="550"/>
        <v>0.75790939737829899</v>
      </c>
      <c r="BZ235" s="9">
        <f t="shared" si="551"/>
        <v>0.84053658324836589</v>
      </c>
      <c r="CA235" s="9">
        <f t="shared" si="517"/>
        <v>1.1628176577502454</v>
      </c>
      <c r="CB235" s="9">
        <f t="shared" si="552"/>
        <v>1.1628140886872622</v>
      </c>
      <c r="CC235" s="9"/>
      <c r="CD235" s="9">
        <f t="shared" si="553"/>
        <v>0.65172297149225</v>
      </c>
      <c r="CE235" s="9">
        <f t="shared" si="554"/>
        <v>0.54779699968256801</v>
      </c>
      <c r="CG235" s="35"/>
      <c r="CH235">
        <f t="shared" si="555"/>
        <v>2006</v>
      </c>
      <c r="CI235" s="19">
        <f t="shared" si="556"/>
        <v>8.3039375997244119E-2</v>
      </c>
      <c r="CJ235" s="19">
        <f t="shared" si="652"/>
        <v>1.5375904152264351E-2</v>
      </c>
      <c r="CK235" s="19">
        <f t="shared" si="653"/>
        <v>1.3749599319699244E-3</v>
      </c>
      <c r="CL235" s="19">
        <f t="shared" si="654"/>
        <v>1.2621580035680626E-6</v>
      </c>
      <c r="CM235" s="19">
        <f t="shared" si="655"/>
        <v>1.2621580035680626E-6</v>
      </c>
      <c r="CN235" s="19">
        <f t="shared" si="656"/>
        <v>1.2621580035680626E-6</v>
      </c>
      <c r="CO235" s="19">
        <f t="shared" si="657"/>
        <v>2.8416476902014782E-2</v>
      </c>
      <c r="CP235" s="19">
        <f t="shared" si="658"/>
        <v>0.14843468898923173</v>
      </c>
      <c r="CQ235" s="19">
        <f t="shared" si="659"/>
        <v>6.3569782260116036E-3</v>
      </c>
      <c r="CR235" s="19">
        <f t="shared" si="660"/>
        <v>0.21630842198238359</v>
      </c>
      <c r="CS235" s="19">
        <f t="shared" si="661"/>
        <v>0.20257480374054238</v>
      </c>
      <c r="CT235" s="19">
        <f t="shared" si="662"/>
        <v>2.3590011650007108E-2</v>
      </c>
      <c r="CU235" s="19">
        <f t="shared" si="663"/>
        <v>7.0432139426266957E-2</v>
      </c>
      <c r="CV235" s="19">
        <f t="shared" si="664"/>
        <v>0.1091360634816979</v>
      </c>
      <c r="CW235" s="19">
        <f t="shared" si="665"/>
        <v>2.7326317551805531E-2</v>
      </c>
      <c r="CX235" s="19">
        <f t="shared" si="666"/>
        <v>1.2634686804651206E-2</v>
      </c>
      <c r="CY235" s="19">
        <f t="shared" si="650"/>
        <v>1.0396535433061967E-2</v>
      </c>
      <c r="CZ235" s="19">
        <f t="shared" si="667"/>
        <v>5.9802006751684574E-3</v>
      </c>
      <c r="DA235" s="19">
        <f t="shared" si="668"/>
        <v>2.9907997183673488E-2</v>
      </c>
      <c r="DB235" s="19">
        <f t="shared" si="669"/>
        <v>3.861881821873251E-3</v>
      </c>
      <c r="DC235" s="19">
        <f t="shared" si="670"/>
        <v>4.8487695761209142E-3</v>
      </c>
      <c r="DD235" s="19"/>
      <c r="DE235" s="19"/>
      <c r="DF235" s="19">
        <f t="shared" si="607"/>
        <v>7.8834989634017347E-2</v>
      </c>
      <c r="DG235" s="19">
        <f t="shared" si="674"/>
        <v>1.5590625411575283E-2</v>
      </c>
      <c r="DH235" s="19">
        <f t="shared" si="675"/>
        <v>1.4848940533767571E-3</v>
      </c>
      <c r="DI235" s="19">
        <f t="shared" si="676"/>
        <v>1.2633304804486518E-6</v>
      </c>
      <c r="DJ235" s="19">
        <f t="shared" si="677"/>
        <v>1.2633304804486518E-6</v>
      </c>
      <c r="DK235" s="19">
        <f t="shared" si="678"/>
        <v>1.2633304804486518E-6</v>
      </c>
      <c r="DL235" s="19">
        <f t="shared" si="679"/>
        <v>2.7588568592829772E-2</v>
      </c>
      <c r="DM235" s="19">
        <f t="shared" si="680"/>
        <v>0.14685877669966896</v>
      </c>
      <c r="DN235" s="19">
        <f t="shared" si="681"/>
        <v>6.2784230791868307E-3</v>
      </c>
      <c r="DO235" s="19">
        <f t="shared" si="682"/>
        <v>0.2199907195374963</v>
      </c>
      <c r="DP235" s="19">
        <f t="shared" si="683"/>
        <v>0.20624639922437912</v>
      </c>
      <c r="DQ235" s="19">
        <f t="shared" si="684"/>
        <v>2.3607107563981575E-2</v>
      </c>
      <c r="DR235" s="19">
        <f t="shared" si="685"/>
        <v>6.824617297585131E-2</v>
      </c>
      <c r="DS235" s="19">
        <f t="shared" si="686"/>
        <v>0.11367013812404352</v>
      </c>
      <c r="DT235" s="19">
        <f t="shared" si="687"/>
        <v>2.5986426454175902E-2</v>
      </c>
      <c r="DU235" s="19">
        <f t="shared" si="688"/>
        <v>1.2148232309069779E-2</v>
      </c>
      <c r="DV235" s="19">
        <f t="shared" si="671"/>
        <v>1.0232632519792433E-2</v>
      </c>
      <c r="DW235" s="19">
        <f t="shared" si="689"/>
        <v>5.8618652751239288E-3</v>
      </c>
      <c r="DX235" s="19">
        <f t="shared" si="690"/>
        <v>2.8578895298137171E-2</v>
      </c>
      <c r="DY235" s="19">
        <f t="shared" si="691"/>
        <v>3.8141301496826905E-3</v>
      </c>
      <c r="DZ235" s="19">
        <f t="shared" si="692"/>
        <v>4.70771092639814E-3</v>
      </c>
      <c r="EA235" s="19">
        <f t="shared" si="579"/>
        <v>0.99973049782022816</v>
      </c>
      <c r="EB235" s="19"/>
      <c r="EC235" s="19">
        <f t="shared" si="608"/>
        <v>7.885624156300719E-2</v>
      </c>
      <c r="ED235" s="19">
        <f t="shared" si="693"/>
        <v>1.5594828251782305E-2</v>
      </c>
      <c r="EE235" s="19">
        <f t="shared" si="694"/>
        <v>1.485294343439917E-3</v>
      </c>
      <c r="EF235" s="19">
        <f t="shared" si="695"/>
        <v>1.2636710425491334E-6</v>
      </c>
      <c r="EG235" s="19">
        <f t="shared" si="696"/>
        <v>1.2636710425491334E-6</v>
      </c>
      <c r="EH235" s="19">
        <f t="shared" si="697"/>
        <v>1.2636710425491334E-6</v>
      </c>
      <c r="EI235" s="19">
        <f t="shared" si="698"/>
        <v>2.7596005776539544E-2</v>
      </c>
      <c r="EJ235" s="19">
        <f t="shared" si="699"/>
        <v>0.14689836612954579</v>
      </c>
      <c r="EK235" s="19">
        <f t="shared" si="700"/>
        <v>6.280115584025945E-3</v>
      </c>
      <c r="EL235" s="19">
        <f t="shared" si="701"/>
        <v>0.22005002349848798</v>
      </c>
      <c r="EM235" s="19">
        <f t="shared" si="702"/>
        <v>0.20630199806254826</v>
      </c>
      <c r="EN235" s="19">
        <f t="shared" si="703"/>
        <v>2.3613471446008255E-2</v>
      </c>
      <c r="EO235" s="19">
        <f t="shared" si="704"/>
        <v>6.8264570426382412E-2</v>
      </c>
      <c r="EP235" s="19">
        <f t="shared" si="705"/>
        <v>0.11370078073229263</v>
      </c>
      <c r="EQ235" s="19">
        <f t="shared" si="706"/>
        <v>2.5993431740689767E-2</v>
      </c>
      <c r="ER235" s="19">
        <f t="shared" si="707"/>
        <v>1.2151507166738728E-2</v>
      </c>
      <c r="ES235" s="19">
        <f t="shared" si="672"/>
        <v>1.0235390979972352E-2</v>
      </c>
      <c r="ET235" s="19">
        <f t="shared" si="708"/>
        <v>5.8634454864635041E-3</v>
      </c>
      <c r="EU235" s="19">
        <f t="shared" si="709"/>
        <v>2.8586599449000941E-2</v>
      </c>
      <c r="EV235" s="19">
        <f t="shared" si="710"/>
        <v>3.8151583431723503E-3</v>
      </c>
      <c r="EW235" s="19">
        <f t="shared" si="711"/>
        <v>4.7089800067744679E-3</v>
      </c>
      <c r="EX235" s="19"/>
      <c r="EY235" s="19"/>
      <c r="EZ235" s="19">
        <f t="shared" si="609"/>
        <v>9.9265170403486161E-2</v>
      </c>
      <c r="FA235" s="19">
        <f t="shared" si="633"/>
        <v>7.885103118443279E-2</v>
      </c>
      <c r="FB235" s="19">
        <f t="shared" si="634"/>
        <v>-0.1123333045165182</v>
      </c>
      <c r="FC235" s="19">
        <f t="shared" si="635"/>
        <v>-7.4232465126732464E-3</v>
      </c>
      <c r="FD235" s="19">
        <f t="shared" si="636"/>
        <v>0.10466683444332073</v>
      </c>
      <c r="FE235" s="19">
        <f t="shared" si="637"/>
        <v>3.772481513841551E-2</v>
      </c>
      <c r="FF235" s="19">
        <f t="shared" si="638"/>
        <v>5.0367815189572798E-2</v>
      </c>
      <c r="FG235" s="19">
        <f t="shared" si="639"/>
        <v>3.5010912666002751E-2</v>
      </c>
      <c r="FH235" s="19">
        <f t="shared" si="640"/>
        <v>4.9027771869744385E-2</v>
      </c>
      <c r="FI235" s="19">
        <f t="shared" si="641"/>
        <v>-2.2464938648325182E-2</v>
      </c>
      <c r="FJ235" s="19">
        <f t="shared" si="642"/>
        <v>-5.3923934967265191E-2</v>
      </c>
      <c r="FK235" s="19">
        <f t="shared" si="643"/>
        <v>6.5446459909888665E-3</v>
      </c>
      <c r="FL235" s="19">
        <f t="shared" si="644"/>
        <v>3.6533162259307188E-2</v>
      </c>
      <c r="FM235" s="19">
        <f t="shared" si="645"/>
        <v>-6.5193597670343217E-2</v>
      </c>
      <c r="FN235" s="19">
        <f t="shared" si="646"/>
        <v>4.8689664207824911E-2</v>
      </c>
      <c r="FO235" s="19">
        <f t="shared" si="647"/>
        <v>3.2532183162397699E-2</v>
      </c>
      <c r="FP235" s="19">
        <f t="shared" si="627"/>
        <v>-6.8393799134682312E-2</v>
      </c>
      <c r="FQ235" s="19">
        <f t="shared" si="628"/>
        <v>4.0289676813011946E-2</v>
      </c>
      <c r="FR235" s="19">
        <f t="shared" si="629"/>
        <v>8.654325771050847E-2</v>
      </c>
      <c r="FS235" s="19">
        <f t="shared" si="630"/>
        <v>3.2390340301378329E-2</v>
      </c>
      <c r="FT235" s="19">
        <f t="shared" si="631"/>
        <v>3.3832616100578188E-2</v>
      </c>
      <c r="FU235" s="19"/>
      <c r="FV235" s="16"/>
      <c r="FW235" s="19">
        <f t="shared" si="806"/>
        <v>0.99885409067788655</v>
      </c>
      <c r="FX235" s="19">
        <f t="shared" si="610"/>
        <v>0.57223972471946138</v>
      </c>
      <c r="FY235" s="19">
        <f t="shared" si="781"/>
        <v>0.84053658324836589</v>
      </c>
      <c r="FZ235" s="19"/>
      <c r="GA235" s="19">
        <f t="shared" si="807"/>
        <v>1.0059467376021709</v>
      </c>
      <c r="GB235" s="19">
        <f t="shared" si="611"/>
        <v>0.76435811487496752</v>
      </c>
      <c r="GC235" s="19">
        <f t="shared" si="782"/>
        <v>0.85989562043515921</v>
      </c>
      <c r="GD235" s="19"/>
      <c r="GE235" s="19">
        <f t="shared" si="808"/>
        <v>0.94355864503933806</v>
      </c>
      <c r="GF235" s="19">
        <f t="shared" si="612"/>
        <v>0.68638764520375994</v>
      </c>
      <c r="GG235" s="19">
        <f t="shared" si="783"/>
        <v>0.75790939737829899</v>
      </c>
      <c r="GI235" s="132">
        <f t="shared" si="719"/>
        <v>2.122716368333641</v>
      </c>
      <c r="GJ235" s="19">
        <f t="shared" si="586"/>
        <v>1.1628176577502454</v>
      </c>
      <c r="GK235" s="19">
        <f t="shared" si="809"/>
        <v>1.1628140886872622</v>
      </c>
      <c r="GL235" s="3"/>
      <c r="GM235" s="3"/>
      <c r="GN235" s="8"/>
      <c r="GO235" s="3"/>
      <c r="GP235" s="19">
        <v>4.7757491048163259E-3</v>
      </c>
      <c r="GQ235" s="19">
        <v>2.6334794717495654E-3</v>
      </c>
      <c r="GV235" s="30"/>
      <c r="GW235" s="12">
        <f t="shared" ca="1" si="590"/>
        <v>1</v>
      </c>
      <c r="GX235" s="19">
        <f t="shared" ca="1" si="591"/>
        <v>1</v>
      </c>
      <c r="GY235" s="19">
        <f t="shared" ca="1" si="592"/>
        <v>1</v>
      </c>
      <c r="GZ235" s="11" t="e">
        <f ca="1">IF(GP235,OFFSET(#REF!,$GP$253+$GO235,0),"")</f>
        <v>#REF!</v>
      </c>
      <c r="HA235" s="12">
        <f t="shared" ca="1" si="784"/>
        <v>1</v>
      </c>
      <c r="HB235" s="12">
        <f t="shared" ca="1" si="785"/>
        <v>1</v>
      </c>
      <c r="HC235" s="12">
        <f t="shared" ca="1" si="786"/>
        <v>1</v>
      </c>
      <c r="HD235" s="12">
        <f t="shared" ca="1" si="787"/>
        <v>1</v>
      </c>
      <c r="HE235" t="e">
        <f t="shared" ca="1" si="593"/>
        <v>#REF!</v>
      </c>
      <c r="HF235" s="12">
        <f t="shared" ca="1" si="788"/>
        <v>1</v>
      </c>
      <c r="HG235" s="12">
        <f t="shared" ca="1" si="789"/>
        <v>1</v>
      </c>
      <c r="HH235" s="12">
        <f t="shared" ca="1" si="790"/>
        <v>1</v>
      </c>
      <c r="HJ235" s="17"/>
      <c r="HL235" s="18">
        <f t="shared" si="594"/>
        <v>2006</v>
      </c>
      <c r="HM235" s="9">
        <f t="shared" si="791"/>
        <v>1.502416300230746</v>
      </c>
      <c r="HN235" s="9">
        <f t="shared" si="792"/>
        <v>0.61819399506525985</v>
      </c>
      <c r="HO235" s="9">
        <f t="shared" si="793"/>
        <v>0.88723704226311062</v>
      </c>
      <c r="HP235" s="9">
        <f t="shared" si="794"/>
        <v>0.83432122233861761</v>
      </c>
      <c r="HQ235" s="9">
        <f t="shared" si="795"/>
        <v>0.83512758011122379</v>
      </c>
      <c r="HR235" s="9">
        <f t="shared" si="595"/>
        <v>0.92878687445930819</v>
      </c>
      <c r="HS235" s="9">
        <f t="shared" si="796"/>
        <v>0.92878473489081192</v>
      </c>
      <c r="HT235" s="9"/>
      <c r="HU235" s="9">
        <f t="shared" si="797"/>
        <v>0.74024069360505806</v>
      </c>
      <c r="HV235" s="23">
        <f t="shared" si="596"/>
        <v>0.61819541915024601</v>
      </c>
      <c r="HX235" s="8"/>
      <c r="HY235" s="5">
        <f t="shared" si="614"/>
        <v>57</v>
      </c>
      <c r="HZ235" t="b">
        <f t="shared" si="597"/>
        <v>0</v>
      </c>
      <c r="IC235" s="11"/>
      <c r="ID235" s="11"/>
      <c r="IE235" s="11"/>
      <c r="IF235">
        <f t="shared" si="599"/>
        <v>0</v>
      </c>
      <c r="IG235" s="12">
        <f t="shared" ca="1" si="600"/>
        <v>0.80391150698428404</v>
      </c>
      <c r="IH235" s="19">
        <f t="shared" ca="1" si="601"/>
        <v>0.99356482127614443</v>
      </c>
      <c r="II235" s="19">
        <f t="shared" ca="1" si="602"/>
        <v>0.79873880435981526</v>
      </c>
      <c r="IJ235" s="11"/>
      <c r="IK235" s="12">
        <f t="shared" ca="1" si="798"/>
        <v>0.70778005137359057</v>
      </c>
      <c r="IL235" s="12">
        <f t="shared" ca="1" si="799"/>
        <v>1.1358210865425367</v>
      </c>
      <c r="IM235" s="12">
        <f t="shared" ca="1" si="800"/>
        <v>0.99356482127614443</v>
      </c>
      <c r="IN235" s="12">
        <f t="shared" ca="1" si="801"/>
        <v>0.79873880435981526</v>
      </c>
      <c r="IO235">
        <f t="shared" si="603"/>
        <v>0</v>
      </c>
      <c r="IP235" s="12">
        <f t="shared" ca="1" si="604"/>
        <v>0.99356482127614443</v>
      </c>
      <c r="IQ235" s="12">
        <f t="shared" ca="1" si="802"/>
        <v>1.0317962101192177</v>
      </c>
      <c r="IR235" s="12">
        <f t="shared" ca="1" si="803"/>
        <v>1.1008192077108905</v>
      </c>
    </row>
    <row r="236" spans="1:252" x14ac:dyDescent="0.2">
      <c r="A236" t="s">
        <v>63</v>
      </c>
      <c r="B236" s="1">
        <f t="shared" si="605"/>
        <v>2007</v>
      </c>
      <c r="C236" s="60">
        <f t="shared" si="804"/>
        <v>1324.7911585969175</v>
      </c>
      <c r="D236" s="60">
        <f t="shared" ref="D236:W236" si="835">D316+D397</f>
        <v>186.14047318719798</v>
      </c>
      <c r="E236" s="60">
        <f t="shared" si="835"/>
        <v>14.350156183244707</v>
      </c>
      <c r="F236" s="60">
        <f t="shared" si="835"/>
        <v>0.02</v>
      </c>
      <c r="G236" s="60">
        <f t="shared" si="835"/>
        <v>0.02</v>
      </c>
      <c r="H236" s="60">
        <f t="shared" si="835"/>
        <v>0.02</v>
      </c>
      <c r="I236" s="60">
        <f t="shared" si="835"/>
        <v>469.94168184595594</v>
      </c>
      <c r="J236" s="60">
        <f t="shared" si="835"/>
        <v>2342.6547077298083</v>
      </c>
      <c r="K236" s="60">
        <f t="shared" si="835"/>
        <v>98.278856816433247</v>
      </c>
      <c r="L236" s="60">
        <f t="shared" si="835"/>
        <v>3401.3064809578732</v>
      </c>
      <c r="M236" s="60">
        <f t="shared" si="835"/>
        <v>3375.0391522739528</v>
      </c>
      <c r="N236" s="60">
        <f t="shared" si="835"/>
        <v>350.64004717075977</v>
      </c>
      <c r="O236" s="60">
        <f t="shared" si="835"/>
        <v>1045.68153959247</v>
      </c>
      <c r="P236" s="60">
        <f t="shared" si="835"/>
        <v>1865.321756960504</v>
      </c>
      <c r="Q236" s="60">
        <f t="shared" si="835"/>
        <v>398.75934864655704</v>
      </c>
      <c r="R236" s="60">
        <f t="shared" si="835"/>
        <v>205.6295296250355</v>
      </c>
      <c r="S236" s="60">
        <f t="shared" si="835"/>
        <v>175.28421937927808</v>
      </c>
      <c r="T236" s="60">
        <f t="shared" si="835"/>
        <v>98.438293949131591</v>
      </c>
      <c r="U236" s="60">
        <f t="shared" si="835"/>
        <v>450.64691189406665</v>
      </c>
      <c r="V236" s="60">
        <f t="shared" si="835"/>
        <v>57.186213441145341</v>
      </c>
      <c r="W236" s="60">
        <f t="shared" si="835"/>
        <v>71.870156387608134</v>
      </c>
      <c r="X236" s="60">
        <f t="shared" si="813"/>
        <v>15932.020684637939</v>
      </c>
      <c r="Z236" s="19">
        <f t="shared" si="722"/>
        <v>1.4542984010902769</v>
      </c>
      <c r="AA236" s="19">
        <f t="shared" si="723"/>
        <v>2.4788425561006777</v>
      </c>
      <c r="AB236" s="19">
        <f t="shared" si="724"/>
        <v>0.4398433815880809</v>
      </c>
      <c r="AC236" s="19">
        <f t="shared" si="725"/>
        <v>2.195513446255967E-5</v>
      </c>
      <c r="AD236" s="19">
        <f t="shared" si="726"/>
        <v>2.6634106099083057E-4</v>
      </c>
      <c r="AE236" s="19">
        <f t="shared" si="727"/>
        <v>6.1301546264931053E-4</v>
      </c>
      <c r="AF236" s="19">
        <f t="shared" si="728"/>
        <v>4.3904845854682852</v>
      </c>
      <c r="AG236" s="19">
        <f t="shared" si="729"/>
        <v>11.663144865577321</v>
      </c>
      <c r="AH236" s="19">
        <f t="shared" si="730"/>
        <v>0.91739168838169938</v>
      </c>
      <c r="AI236" s="19">
        <f t="shared" si="731"/>
        <v>3.9535026958780102</v>
      </c>
      <c r="AJ236" s="19">
        <f t="shared" si="732"/>
        <v>3.6574253821952651</v>
      </c>
      <c r="AK236" s="19">
        <f t="shared" si="733"/>
        <v>1.4254687518818128</v>
      </c>
      <c r="AL236" s="19">
        <f t="shared" si="734"/>
        <v>7.5913785435280676</v>
      </c>
      <c r="AM236" s="19">
        <f t="shared" si="735"/>
        <v>6.8091910054008169</v>
      </c>
      <c r="AN236" s="19">
        <f t="shared" si="736"/>
        <v>1.0229749878517802</v>
      </c>
      <c r="AO236" s="19">
        <f t="shared" si="737"/>
        <v>0.52835166121006649</v>
      </c>
      <c r="AP236" s="19">
        <f t="shared" si="738"/>
        <v>0.47850226140154356</v>
      </c>
      <c r="AQ236" s="19">
        <f t="shared" si="739"/>
        <v>0.68860330068400033</v>
      </c>
      <c r="AR236" s="19">
        <f t="shared" si="740"/>
        <v>0.53368721765932248</v>
      </c>
      <c r="AS236" s="19">
        <f t="shared" si="741"/>
        <v>0.60067618463339545</v>
      </c>
      <c r="AT236" s="19">
        <f t="shared" si="742"/>
        <v>0.41404741394234451</v>
      </c>
      <c r="AU236" s="19">
        <f t="shared" si="718"/>
        <v>7.7304296711317741</v>
      </c>
      <c r="AV236" s="19"/>
      <c r="AX236" s="19">
        <f t="shared" si="758"/>
        <v>1.0103823965458054</v>
      </c>
      <c r="AY236" s="19">
        <f t="shared" si="759"/>
        <v>0.86544583582910783</v>
      </c>
      <c r="AZ236" s="19">
        <f t="shared" si="760"/>
        <v>0.69566441883799068</v>
      </c>
      <c r="BA236" s="19">
        <f t="shared" si="761"/>
        <v>0.74295071648455413</v>
      </c>
      <c r="BB236" s="19">
        <f t="shared" si="762"/>
        <v>1.1288361300273362</v>
      </c>
      <c r="BC236" s="19">
        <f t="shared" si="763"/>
        <v>2.589097978409745</v>
      </c>
      <c r="BD236" s="19">
        <f t="shared" si="764"/>
        <v>1.0858168850360304</v>
      </c>
      <c r="BE236" s="19">
        <f t="shared" si="765"/>
        <v>0.96664891937427966</v>
      </c>
      <c r="BF236" s="19">
        <f t="shared" si="766"/>
        <v>1.4199371545762176</v>
      </c>
      <c r="BG236" s="19">
        <f t="shared" si="767"/>
        <v>0.97491227502189959</v>
      </c>
      <c r="BH236" s="19">
        <f t="shared" si="768"/>
        <v>0.7779691258689988</v>
      </c>
      <c r="BI236" s="19">
        <f t="shared" si="769"/>
        <v>0.84717025743087337</v>
      </c>
      <c r="BJ236" s="19">
        <f t="shared" si="770"/>
        <v>0.77921576081500254</v>
      </c>
      <c r="BK236" s="19">
        <f t="shared" si="771"/>
        <v>0.6296031213381762</v>
      </c>
      <c r="BL236" s="19">
        <f t="shared" si="772"/>
        <v>0.83691783107594375</v>
      </c>
      <c r="BM236" s="19">
        <f t="shared" si="773"/>
        <v>0.72109006616088756</v>
      </c>
      <c r="BN236" s="19">
        <f t="shared" si="774"/>
        <v>0.13366299551813338</v>
      </c>
      <c r="BO236" s="19">
        <f t="shared" si="775"/>
        <v>0.6797993952953918</v>
      </c>
      <c r="BP236" s="19">
        <f t="shared" si="776"/>
        <v>0.72252610329816391</v>
      </c>
      <c r="BQ236" s="19">
        <f t="shared" si="777"/>
        <v>0.68861691784069512</v>
      </c>
      <c r="BR236" s="19">
        <f t="shared" si="778"/>
        <v>0.59106808506190978</v>
      </c>
      <c r="BS236" s="19">
        <f t="shared" si="779"/>
        <v>0.53315547041096634</v>
      </c>
      <c r="BU236" s="16"/>
      <c r="BV236" s="9">
        <f t="shared" si="780"/>
        <v>2.192860511369461</v>
      </c>
      <c r="BW236" s="9">
        <f t="shared" si="548"/>
        <v>0.53315547041096634</v>
      </c>
      <c r="BX236" s="9">
        <f t="shared" si="549"/>
        <v>0.87643777004428169</v>
      </c>
      <c r="BY236" s="9">
        <f t="shared" si="550"/>
        <v>0.73778747600517824</v>
      </c>
      <c r="BZ236" s="9">
        <f t="shared" si="551"/>
        <v>0.82452334136437933</v>
      </c>
      <c r="CA236" s="9">
        <f t="shared" si="517"/>
        <v>1.1691394780012523</v>
      </c>
      <c r="CB236" s="9">
        <f t="shared" si="552"/>
        <v>1.1691355774848176</v>
      </c>
      <c r="CC236" s="9"/>
      <c r="CD236" s="9">
        <f t="shared" si="553"/>
        <v>0.64662481023657736</v>
      </c>
      <c r="CE236" s="9">
        <f t="shared" si="554"/>
        <v>0.53315724914537044</v>
      </c>
      <c r="CG236" s="35"/>
      <c r="CH236">
        <f t="shared" si="555"/>
        <v>2007</v>
      </c>
      <c r="CI236" s="19">
        <f t="shared" si="556"/>
        <v>8.3152739054269176E-2</v>
      </c>
      <c r="CJ236" s="19">
        <f t="shared" si="652"/>
        <v>1.1683419000747305E-2</v>
      </c>
      <c r="CK236" s="19">
        <f t="shared" si="653"/>
        <v>9.0071162141293815E-4</v>
      </c>
      <c r="CL236" s="19">
        <f t="shared" si="654"/>
        <v>1.2553335446824087E-6</v>
      </c>
      <c r="CM236" s="19">
        <f t="shared" si="655"/>
        <v>1.2553335446824087E-6</v>
      </c>
      <c r="CN236" s="19">
        <f t="shared" si="656"/>
        <v>1.2553335446824087E-6</v>
      </c>
      <c r="CO236" s="19">
        <f t="shared" si="657"/>
        <v>2.9496677863284831E-2</v>
      </c>
      <c r="CP236" s="19">
        <f t="shared" si="658"/>
        <v>0.14704065191106963</v>
      </c>
      <c r="CQ236" s="19">
        <f t="shared" si="659"/>
        <v>6.168637284735403E-3</v>
      </c>
      <c r="CR236" s="19">
        <f t="shared" si="660"/>
        <v>0.21348870606460482</v>
      </c>
      <c r="CS236" s="19">
        <f t="shared" si="661"/>
        <v>0.21183999312329865</v>
      </c>
      <c r="CT236" s="19">
        <f t="shared" si="662"/>
        <v>2.2008510666123842E-2</v>
      </c>
      <c r="CU236" s="19">
        <f t="shared" si="663"/>
        <v>6.5633955685278689E-2</v>
      </c>
      <c r="CV236" s="19">
        <f t="shared" si="664"/>
        <v>0.1170800486569224</v>
      </c>
      <c r="CW236" s="19">
        <f t="shared" si="665"/>
        <v>2.5028799330586545E-2</v>
      </c>
      <c r="CX236" s="19">
        <f t="shared" si="666"/>
        <v>1.2906682315778609E-2</v>
      </c>
      <c r="CY236" s="19">
        <f t="shared" si="650"/>
        <v>1.1002008022013905E-2</v>
      </c>
      <c r="CZ236" s="19">
        <f t="shared" si="667"/>
        <v>6.1786446237826137E-3</v>
      </c>
      <c r="DA236" s="19">
        <f t="shared" si="668"/>
        <v>2.828560926540799E-2</v>
      </c>
      <c r="DB236" s="19">
        <f t="shared" si="669"/>
        <v>3.5893886013018896E-3</v>
      </c>
      <c r="DC236" s="19">
        <f t="shared" si="670"/>
        <v>4.5110509087467592E-3</v>
      </c>
      <c r="DD236" s="19"/>
      <c r="DE236" s="19"/>
      <c r="DF236" s="19">
        <f t="shared" si="607"/>
        <v>8.3096044637870264E-2</v>
      </c>
      <c r="DG236" s="19">
        <f t="shared" si="674"/>
        <v>1.344526171747823E-2</v>
      </c>
      <c r="DH236" s="19">
        <f t="shared" si="675"/>
        <v>1.1211683721646286E-3</v>
      </c>
      <c r="DI236" s="19">
        <f t="shared" si="676"/>
        <v>1.2587426908093241E-6</v>
      </c>
      <c r="DJ236" s="19">
        <f t="shared" si="677"/>
        <v>1.2587426908093241E-6</v>
      </c>
      <c r="DK236" s="19">
        <f t="shared" si="678"/>
        <v>1.2587426908093241E-6</v>
      </c>
      <c r="DL236" s="19">
        <f t="shared" si="679"/>
        <v>2.8953219071421177E-2</v>
      </c>
      <c r="DM236" s="19">
        <f t="shared" si="680"/>
        <v>0.14773657427807255</v>
      </c>
      <c r="DN236" s="19">
        <f t="shared" si="681"/>
        <v>6.2623357300123292E-3</v>
      </c>
      <c r="DO236" s="19">
        <f t="shared" si="682"/>
        <v>0.21489548082889129</v>
      </c>
      <c r="DP236" s="19">
        <f t="shared" si="683"/>
        <v>0.20717286975023122</v>
      </c>
      <c r="DQ236" s="19">
        <f t="shared" si="684"/>
        <v>2.2790116314270286E-2</v>
      </c>
      <c r="DR236" s="19">
        <f t="shared" si="685"/>
        <v>6.8004837973025312E-2</v>
      </c>
      <c r="DS236" s="19">
        <f t="shared" si="686"/>
        <v>0.11306154621786808</v>
      </c>
      <c r="DT236" s="19">
        <f t="shared" si="687"/>
        <v>2.6160746001586486E-2</v>
      </c>
      <c r="DU236" s="19">
        <f t="shared" si="688"/>
        <v>1.2770201789204176E-2</v>
      </c>
      <c r="DV236" s="19">
        <f t="shared" si="671"/>
        <v>1.0696415806086214E-2</v>
      </c>
      <c r="DW236" s="19">
        <f t="shared" si="689"/>
        <v>6.0788828120507182E-3</v>
      </c>
      <c r="DX236" s="19">
        <f t="shared" si="690"/>
        <v>2.9089263197112539E-2</v>
      </c>
      <c r="DY236" s="19">
        <f t="shared" si="691"/>
        <v>3.7239737710905688E-3</v>
      </c>
      <c r="DZ236" s="19">
        <f t="shared" si="692"/>
        <v>4.6778786236696427E-3</v>
      </c>
      <c r="EA236" s="19">
        <f t="shared" si="579"/>
        <v>0.99974059312017838</v>
      </c>
      <c r="EB236" s="19"/>
      <c r="EC236" s="19">
        <f t="shared" si="608"/>
        <v>8.3117605916679355E-2</v>
      </c>
      <c r="ED236" s="19">
        <f t="shared" si="693"/>
        <v>1.3448750415861108E-2</v>
      </c>
      <c r="EE236" s="19">
        <f t="shared" si="694"/>
        <v>1.1214592864189656E-3</v>
      </c>
      <c r="EF236" s="19">
        <f t="shared" si="695"/>
        <v>1.2590693020484477E-6</v>
      </c>
      <c r="EG236" s="19">
        <f t="shared" si="696"/>
        <v>1.2590693020484477E-6</v>
      </c>
      <c r="EH236" s="19">
        <f t="shared" si="697"/>
        <v>1.2590693020484477E-6</v>
      </c>
      <c r="EI236" s="19">
        <f t="shared" si="698"/>
        <v>2.8960731684464794E-2</v>
      </c>
      <c r="EJ236" s="19">
        <f t="shared" si="699"/>
        <v>0.14777490810590022</v>
      </c>
      <c r="EK236" s="19">
        <f t="shared" si="700"/>
        <v>6.263960644498444E-3</v>
      </c>
      <c r="EL236" s="19">
        <f t="shared" si="701"/>
        <v>0.21495124065954457</v>
      </c>
      <c r="EM236" s="19">
        <f t="shared" si="702"/>
        <v>0.20722662576263626</v>
      </c>
      <c r="EN236" s="19">
        <f t="shared" si="703"/>
        <v>2.2796029761222966E-2</v>
      </c>
      <c r="EO236" s="19">
        <f t="shared" si="704"/>
        <v>6.8022483473220818E-2</v>
      </c>
      <c r="EP236" s="19">
        <f t="shared" si="705"/>
        <v>0.11309088277090396</v>
      </c>
      <c r="EQ236" s="19">
        <f t="shared" si="706"/>
        <v>2.6167534039944415E-2</v>
      </c>
      <c r="ER236" s="19">
        <f t="shared" si="707"/>
        <v>1.2773515326959497E-2</v>
      </c>
      <c r="ES236" s="19">
        <f t="shared" si="672"/>
        <v>1.0699191249904967E-2</v>
      </c>
      <c r="ET236" s="19">
        <f t="shared" si="708"/>
        <v>6.080460125239686E-3</v>
      </c>
      <c r="EU236" s="19">
        <f t="shared" si="709"/>
        <v>2.9096811110095367E-2</v>
      </c>
      <c r="EV236" s="19">
        <f t="shared" si="710"/>
        <v>3.7249400461654672E-3</v>
      </c>
      <c r="EW236" s="19">
        <f t="shared" si="711"/>
        <v>4.6790924124327487E-3</v>
      </c>
      <c r="EX236" s="19"/>
      <c r="EY236" s="19"/>
      <c r="EZ236" s="19">
        <f t="shared" si="609"/>
        <v>1.4805747920143822E-3</v>
      </c>
      <c r="FA236" s="19">
        <f t="shared" si="633"/>
        <v>-0.14788190191493883</v>
      </c>
      <c r="FB236" s="19">
        <f t="shared" si="634"/>
        <v>-0.13077680055307167</v>
      </c>
      <c r="FC236" s="19">
        <f t="shared" si="635"/>
        <v>-5.3053138006302486E-3</v>
      </c>
      <c r="FD236" s="19">
        <f t="shared" si="636"/>
        <v>0.12132741218821098</v>
      </c>
      <c r="FE236" s="19">
        <f t="shared" si="637"/>
        <v>0.28679628010554398</v>
      </c>
      <c r="FF236" s="19">
        <f t="shared" si="638"/>
        <v>0.11764467303001881</v>
      </c>
      <c r="FG236" s="19">
        <f t="shared" si="639"/>
        <v>-1.4305081550103075E-2</v>
      </c>
      <c r="FH236" s="19">
        <f t="shared" si="640"/>
        <v>-3.7762367294788192E-2</v>
      </c>
      <c r="FI236" s="19">
        <f t="shared" si="641"/>
        <v>-3.4912185937886933E-2</v>
      </c>
      <c r="FJ236" s="19">
        <f t="shared" si="642"/>
        <v>-1.7076659378704017E-2</v>
      </c>
      <c r="FK236" s="19">
        <f t="shared" si="643"/>
        <v>-4.3425604776608243E-2</v>
      </c>
      <c r="FL236" s="19">
        <f t="shared" si="644"/>
        <v>-6.5713708737882404E-2</v>
      </c>
      <c r="FM236" s="19">
        <f t="shared" si="645"/>
        <v>4.3710643474274676E-2</v>
      </c>
      <c r="FN236" s="19">
        <f t="shared" si="646"/>
        <v>-0.12320547066400742</v>
      </c>
      <c r="FO236" s="19">
        <f t="shared" si="647"/>
        <v>-1.1270905726451747E-2</v>
      </c>
      <c r="FP236" s="19">
        <f t="shared" si="627"/>
        <v>-4.6197799724798108E-2</v>
      </c>
      <c r="FQ236" s="19">
        <f t="shared" si="628"/>
        <v>8.7195058647877213E-3</v>
      </c>
      <c r="FR236" s="19">
        <f t="shared" si="629"/>
        <v>-8.4842790245450828E-2</v>
      </c>
      <c r="FS236" s="19">
        <f t="shared" si="630"/>
        <v>-3.7577919364865819E-2</v>
      </c>
      <c r="FT236" s="19">
        <f t="shared" si="631"/>
        <v>-6.4551878464225401E-2</v>
      </c>
      <c r="FU236" s="19"/>
      <c r="FV236" s="16"/>
      <c r="FW236" s="19">
        <f t="shared" si="806"/>
        <v>0.98094878652146067</v>
      </c>
      <c r="FX236" s="19">
        <f t="shared" si="610"/>
        <v>0.56133786356293036</v>
      </c>
      <c r="FY236" s="19">
        <f t="shared" si="781"/>
        <v>0.82452334136437933</v>
      </c>
      <c r="FZ236" s="19"/>
      <c r="GA236" s="19">
        <f t="shared" si="807"/>
        <v>1.019237392557891</v>
      </c>
      <c r="GB236" s="19">
        <f t="shared" si="611"/>
        <v>0.77906237198562689</v>
      </c>
      <c r="GC236" s="19">
        <f t="shared" si="782"/>
        <v>0.87643777004428169</v>
      </c>
      <c r="GD236" s="19"/>
      <c r="GE236" s="19">
        <f t="shared" si="808"/>
        <v>0.97345075619496879</v>
      </c>
      <c r="GF236" s="19">
        <f t="shared" si="612"/>
        <v>0.66816457226648407</v>
      </c>
      <c r="GG236" s="19">
        <f t="shared" si="783"/>
        <v>0.73778747600517824</v>
      </c>
      <c r="GI236" s="132">
        <f t="shared" si="719"/>
        <v>2.192860511369461</v>
      </c>
      <c r="GJ236" s="19">
        <f t="shared" si="586"/>
        <v>1.1691394780012525</v>
      </c>
      <c r="GK236" s="19">
        <f t="shared" si="809"/>
        <v>1.1691355774848176</v>
      </c>
      <c r="GL236" s="3"/>
      <c r="GM236" s="3"/>
      <c r="GN236" s="8"/>
      <c r="GO236" s="3"/>
      <c r="GP236" s="19">
        <v>4.3749920067813232E-3</v>
      </c>
      <c r="GQ236" s="19">
        <v>3.6600907976810184E-3</v>
      </c>
      <c r="GV236" s="30"/>
      <c r="GW236" s="12">
        <f t="shared" ca="1" si="590"/>
        <v>1</v>
      </c>
      <c r="GX236" s="19">
        <f t="shared" ca="1" si="591"/>
        <v>1</v>
      </c>
      <c r="GY236" s="19">
        <f t="shared" ca="1" si="592"/>
        <v>1</v>
      </c>
      <c r="GZ236" s="11" t="e">
        <f ca="1">IF(GP236,OFFSET(#REF!,$GP$253+$GO236,0),"")</f>
        <v>#REF!</v>
      </c>
      <c r="HA236" s="12">
        <f t="shared" ca="1" si="784"/>
        <v>1</v>
      </c>
      <c r="HB236" s="12">
        <f t="shared" ca="1" si="785"/>
        <v>1</v>
      </c>
      <c r="HC236" s="12">
        <f t="shared" ca="1" si="786"/>
        <v>1</v>
      </c>
      <c r="HD236" s="12">
        <f t="shared" ca="1" si="787"/>
        <v>1</v>
      </c>
      <c r="HE236" t="e">
        <f t="shared" ca="1" si="593"/>
        <v>#REF!</v>
      </c>
      <c r="HF236" s="12">
        <f t="shared" ca="1" si="788"/>
        <v>1</v>
      </c>
      <c r="HG236" s="12">
        <f t="shared" ca="1" si="789"/>
        <v>1</v>
      </c>
      <c r="HH236" s="12">
        <f t="shared" ca="1" si="790"/>
        <v>1</v>
      </c>
      <c r="HJ236" s="17"/>
      <c r="HL236" s="18">
        <f t="shared" si="594"/>
        <v>2007</v>
      </c>
      <c r="HM236" s="9">
        <f t="shared" si="791"/>
        <v>1.5520629253921951</v>
      </c>
      <c r="HN236" s="9">
        <f t="shared" si="792"/>
        <v>0.60167274020721273</v>
      </c>
      <c r="HO236" s="9">
        <f t="shared" si="793"/>
        <v>0.90430516953702822</v>
      </c>
      <c r="HP236" s="9">
        <f t="shared" si="794"/>
        <v>0.81217062479503799</v>
      </c>
      <c r="HQ236" s="9">
        <f t="shared" si="795"/>
        <v>0.81921738630070895</v>
      </c>
      <c r="HR236" s="9">
        <f t="shared" si="595"/>
        <v>0.93383635374154228</v>
      </c>
      <c r="HS236" s="9">
        <f t="shared" si="796"/>
        <v>0.93383395329474528</v>
      </c>
      <c r="HT236" s="9"/>
      <c r="HU236" s="9">
        <f t="shared" si="797"/>
        <v>0.73445009454827093</v>
      </c>
      <c r="HV236" s="23">
        <f t="shared" si="596"/>
        <v>0.60167428682414303</v>
      </c>
      <c r="HX236" s="8"/>
      <c r="HY236" s="5">
        <f t="shared" si="614"/>
        <v>58</v>
      </c>
      <c r="HZ236" t="b">
        <f t="shared" si="597"/>
        <v>0</v>
      </c>
      <c r="IC236" s="11"/>
      <c r="ID236" s="11"/>
      <c r="IE236" s="11"/>
      <c r="IF236">
        <f t="shared" si="599"/>
        <v>0</v>
      </c>
      <c r="IG236" s="12">
        <f t="shared" ca="1" si="600"/>
        <v>0.80391150698428404</v>
      </c>
      <c r="IH236" s="19">
        <f t="shared" ca="1" si="601"/>
        <v>0.99356482127614443</v>
      </c>
      <c r="II236" s="19">
        <f t="shared" ca="1" si="602"/>
        <v>0.79873880435981526</v>
      </c>
      <c r="IJ236" s="11"/>
      <c r="IK236" s="12">
        <f t="shared" ca="1" si="798"/>
        <v>0.70778005137359057</v>
      </c>
      <c r="IL236" s="12">
        <f t="shared" ca="1" si="799"/>
        <v>1.1358210865425367</v>
      </c>
      <c r="IM236" s="12">
        <f t="shared" ca="1" si="800"/>
        <v>0.99356482127614443</v>
      </c>
      <c r="IN236" s="12">
        <f t="shared" ca="1" si="801"/>
        <v>0.79873880435981526</v>
      </c>
      <c r="IO236">
        <f t="shared" si="603"/>
        <v>0</v>
      </c>
      <c r="IP236" s="12">
        <f t="shared" ca="1" si="604"/>
        <v>0.99356482127614443</v>
      </c>
      <c r="IQ236" s="12">
        <f t="shared" ca="1" si="802"/>
        <v>1.0317962101192177</v>
      </c>
      <c r="IR236" s="12">
        <f t="shared" ca="1" si="803"/>
        <v>1.1008192077108905</v>
      </c>
    </row>
    <row r="237" spans="1:252" x14ac:dyDescent="0.2">
      <c r="A237" t="s">
        <v>63</v>
      </c>
      <c r="B237" s="1">
        <f t="shared" si="605"/>
        <v>2008</v>
      </c>
      <c r="C237" s="60">
        <f t="shared" si="804"/>
        <v>1248.2440971182186</v>
      </c>
      <c r="D237" s="60">
        <f t="shared" ref="D237:V237" si="836">D317+D398</f>
        <v>163.40249382183208</v>
      </c>
      <c r="E237" s="60">
        <f t="shared" si="836"/>
        <v>9.6731776073252327</v>
      </c>
      <c r="F237" s="60">
        <f t="shared" si="836"/>
        <v>0.02</v>
      </c>
      <c r="G237" s="60">
        <f t="shared" si="836"/>
        <v>0.02</v>
      </c>
      <c r="H237" s="60">
        <f t="shared" si="836"/>
        <v>0.02</v>
      </c>
      <c r="I237" s="60">
        <f t="shared" si="836"/>
        <v>419.20124232204319</v>
      </c>
      <c r="J237" s="60">
        <f t="shared" si="836"/>
        <v>2136.7780097071604</v>
      </c>
      <c r="K237" s="60">
        <f t="shared" si="836"/>
        <v>90.511505592280443</v>
      </c>
      <c r="L237" s="60">
        <f t="shared" si="836"/>
        <v>3500.873320368406</v>
      </c>
      <c r="M237" s="60">
        <f t="shared" si="836"/>
        <v>3345.4288143124704</v>
      </c>
      <c r="N237" s="60">
        <f t="shared" si="836"/>
        <v>318.72894041173549</v>
      </c>
      <c r="O237" s="60">
        <f t="shared" si="836"/>
        <v>893.17189861498946</v>
      </c>
      <c r="P237" s="60">
        <f t="shared" si="836"/>
        <v>1840.8787982067242</v>
      </c>
      <c r="Q237" s="60">
        <f t="shared" si="836"/>
        <v>352.68609761285808</v>
      </c>
      <c r="R237" s="60">
        <f t="shared" si="836"/>
        <v>181.77949785364194</v>
      </c>
      <c r="S237" s="60">
        <f t="shared" si="836"/>
        <v>158.14149516472855</v>
      </c>
      <c r="T237" s="60">
        <f t="shared" si="836"/>
        <v>87.223399070058917</v>
      </c>
      <c r="U237" s="60">
        <f t="shared" si="836"/>
        <v>367.73034722226157</v>
      </c>
      <c r="V237" s="60">
        <f t="shared" si="836"/>
        <v>49.487373579100904</v>
      </c>
      <c r="W237" s="60">
        <f>W317+W398</f>
        <v>60.377311579341125</v>
      </c>
      <c r="X237" s="60">
        <f t="shared" si="813"/>
        <v>15224.377820165175</v>
      </c>
      <c r="Z237" s="19">
        <f t="shared" si="722"/>
        <v>1.3864541247299107</v>
      </c>
      <c r="AA237" s="19">
        <f t="shared" si="723"/>
        <v>2.563917074236679</v>
      </c>
      <c r="AB237" s="19">
        <f t="shared" si="724"/>
        <v>0.33732738904520498</v>
      </c>
      <c r="AC237" s="19">
        <f t="shared" si="725"/>
        <v>2.2214471158818589E-5</v>
      </c>
      <c r="AD237" s="19">
        <f t="shared" si="726"/>
        <v>3.1381614983578865E-4</v>
      </c>
      <c r="AE237" s="19">
        <f t="shared" si="727"/>
        <v>6.9744897227929769E-4</v>
      </c>
      <c r="AF237" s="19">
        <f t="shared" si="728"/>
        <v>4.5454683266665254</v>
      </c>
      <c r="AG237" s="19">
        <f t="shared" si="729"/>
        <v>11.151583370259496</v>
      </c>
      <c r="AH237" s="19">
        <f t="shared" si="730"/>
        <v>0.89667454055981277</v>
      </c>
      <c r="AI237" s="19">
        <f t="shared" si="731"/>
        <v>4.2453489814263401</v>
      </c>
      <c r="AJ237" s="19">
        <f t="shared" si="732"/>
        <v>4.0140289418904445</v>
      </c>
      <c r="AK237" s="19">
        <f t="shared" si="733"/>
        <v>1.4381145028635154</v>
      </c>
      <c r="AL237" s="19">
        <f t="shared" si="734"/>
        <v>7.4308066651755755</v>
      </c>
      <c r="AM237" s="19">
        <f t="shared" si="735"/>
        <v>6.6574169579009004</v>
      </c>
      <c r="AN237" s="19">
        <f t="shared" si="736"/>
        <v>0.93332803829103661</v>
      </c>
      <c r="AO237" s="19">
        <f t="shared" si="737"/>
        <v>0.47712681899588139</v>
      </c>
      <c r="AP237" s="19">
        <f t="shared" si="738"/>
        <v>0.42161856445289236</v>
      </c>
      <c r="AQ237" s="19">
        <f t="shared" si="739"/>
        <v>0.63537299836756533</v>
      </c>
      <c r="AR237" s="19">
        <f t="shared" si="740"/>
        <v>0.49836100779240494</v>
      </c>
      <c r="AS237" s="19">
        <f t="shared" si="741"/>
        <v>0.59869876985992121</v>
      </c>
      <c r="AT237" s="19">
        <f t="shared" si="742"/>
        <v>0.33558633800186943</v>
      </c>
      <c r="AU237" s="19">
        <f t="shared" si="718"/>
        <v>7.5401334610988018</v>
      </c>
      <c r="AV237" s="19"/>
      <c r="AX237" s="19">
        <f t="shared" si="758"/>
        <v>0.96324718516861341</v>
      </c>
      <c r="AY237" s="19">
        <f t="shared" si="759"/>
        <v>0.89514816092223082</v>
      </c>
      <c r="AZ237" s="19">
        <f t="shared" si="760"/>
        <v>0.53352323095323451</v>
      </c>
      <c r="BA237" s="19">
        <f t="shared" si="761"/>
        <v>0.75172653995422456</v>
      </c>
      <c r="BB237" s="19">
        <f t="shared" si="762"/>
        <v>1.3300503001784847</v>
      </c>
      <c r="BC237" s="19">
        <f t="shared" si="763"/>
        <v>2.9457066488473105</v>
      </c>
      <c r="BD237" s="19">
        <f t="shared" si="764"/>
        <v>1.1241461308910534</v>
      </c>
      <c r="BE237" s="19">
        <f t="shared" si="765"/>
        <v>0.92425037487004924</v>
      </c>
      <c r="BF237" s="19">
        <f t="shared" si="766"/>
        <v>1.3878711915838593</v>
      </c>
      <c r="BG237" s="19">
        <f t="shared" si="767"/>
        <v>1.0468799826694151</v>
      </c>
      <c r="BH237" s="19">
        <f t="shared" si="768"/>
        <v>0.85382209089963856</v>
      </c>
      <c r="BI237" s="19">
        <f t="shared" si="769"/>
        <v>0.85468575301815508</v>
      </c>
      <c r="BJ237" s="19">
        <f t="shared" si="770"/>
        <v>0.7627338876428893</v>
      </c>
      <c r="BK237" s="19">
        <f t="shared" si="771"/>
        <v>0.6155695285122027</v>
      </c>
      <c r="BL237" s="19">
        <f t="shared" si="772"/>
        <v>0.76357573427012937</v>
      </c>
      <c r="BM237" s="19">
        <f t="shared" si="773"/>
        <v>0.65117881656490728</v>
      </c>
      <c r="BN237" s="19">
        <f t="shared" si="774"/>
        <v>0.11777332070649854</v>
      </c>
      <c r="BO237" s="19">
        <f t="shared" si="775"/>
        <v>0.62724965106651664</v>
      </c>
      <c r="BP237" s="19">
        <f t="shared" si="776"/>
        <v>0.67470013348876456</v>
      </c>
      <c r="BQ237" s="19">
        <f t="shared" si="777"/>
        <v>0.68635000381707101</v>
      </c>
      <c r="BR237" s="19">
        <f t="shared" si="778"/>
        <v>0.47906198057627364</v>
      </c>
      <c r="BS237" s="19">
        <f t="shared" si="779"/>
        <v>0.52003104270206002</v>
      </c>
      <c r="BU237" s="16"/>
      <c r="BV237" s="9">
        <f t="shared" si="780"/>
        <v>2.1483463533657297</v>
      </c>
      <c r="BW237" s="9">
        <f t="shared" si="548"/>
        <v>0.52003104270206002</v>
      </c>
      <c r="BX237" s="9">
        <f t="shared" si="549"/>
        <v>0.85384871615853253</v>
      </c>
      <c r="BY237" s="9">
        <f t="shared" si="550"/>
        <v>0.72789793314894757</v>
      </c>
      <c r="BZ237" s="9">
        <f t="shared" si="551"/>
        <v>0.83671844534466888</v>
      </c>
      <c r="CA237" s="9">
        <f t="shared" si="517"/>
        <v>1.1172106268516153</v>
      </c>
      <c r="CB237" s="9">
        <f t="shared" si="552"/>
        <v>1.1172067942259489</v>
      </c>
      <c r="CC237" s="9"/>
      <c r="CD237" s="9">
        <f t="shared" si="553"/>
        <v>0.62151471571367822</v>
      </c>
      <c r="CE237" s="9">
        <f t="shared" si="554"/>
        <v>0.52003282669078266</v>
      </c>
      <c r="CG237" s="35"/>
      <c r="CH237">
        <f t="shared" si="555"/>
        <v>2008</v>
      </c>
      <c r="CI237" s="19">
        <f t="shared" si="556"/>
        <v>8.1989826570441487E-2</v>
      </c>
      <c r="CJ237" s="19">
        <f t="shared" si="652"/>
        <v>1.073295051870036E-2</v>
      </c>
      <c r="CK237" s="19">
        <f t="shared" si="653"/>
        <v>6.3537424790606543E-4</v>
      </c>
      <c r="CL237" s="19">
        <f t="shared" si="654"/>
        <v>1.3136825843555564E-6</v>
      </c>
      <c r="CM237" s="19">
        <f t="shared" si="655"/>
        <v>1.3136825843555564E-6</v>
      </c>
      <c r="CN237" s="19">
        <f t="shared" si="656"/>
        <v>1.3136825843555564E-6</v>
      </c>
      <c r="CO237" s="19">
        <f t="shared" si="657"/>
        <v>2.7534868568934077E-2</v>
      </c>
      <c r="CP237" s="19">
        <f t="shared" si="658"/>
        <v>0.14035240289931125</v>
      </c>
      <c r="CQ237" s="19">
        <f t="shared" si="659"/>
        <v>5.9451694290189689E-3</v>
      </c>
      <c r="CR237" s="19">
        <f t="shared" si="660"/>
        <v>0.22995181555014926</v>
      </c>
      <c r="CS237" s="19">
        <f t="shared" si="661"/>
        <v>0.21974157852817755</v>
      </c>
      <c r="CT237" s="19">
        <f t="shared" si="662"/>
        <v>2.0935432907449841E-2</v>
      </c>
      <c r="CU237" s="19">
        <f t="shared" si="663"/>
        <v>5.8667218402314918E-2</v>
      </c>
      <c r="CV237" s="19">
        <f t="shared" si="664"/>
        <v>0.12091652085567801</v>
      </c>
      <c r="CW237" s="19">
        <f t="shared" si="665"/>
        <v>2.3165879208916773E-2</v>
      </c>
      <c r="CX237" s="19">
        <f t="shared" si="666"/>
        <v>1.1940028026161384E-2</v>
      </c>
      <c r="CY237" s="19">
        <f t="shared" si="650"/>
        <v>1.0387386403092617E-2</v>
      </c>
      <c r="CZ237" s="19">
        <f t="shared" si="667"/>
        <v>5.7291930153315516E-3</v>
      </c>
      <c r="DA237" s="19">
        <f t="shared" si="668"/>
        <v>2.4154047644245336E-2</v>
      </c>
      <c r="DB237" s="19">
        <f t="shared" si="669"/>
        <v>3.2505350408181082E-3</v>
      </c>
      <c r="DC237" s="19">
        <f t="shared" si="670"/>
        <v>3.9658311355994756E-3</v>
      </c>
      <c r="DD237" s="19"/>
      <c r="DE237" s="19"/>
      <c r="DF237" s="19">
        <f t="shared" si="607"/>
        <v>8.2569917947878727E-2</v>
      </c>
      <c r="DG237" s="19">
        <f t="shared" si="674"/>
        <v>1.1201464790761088E-2</v>
      </c>
      <c r="DH237" s="19">
        <f t="shared" si="675"/>
        <v>7.6034229797436437E-4</v>
      </c>
      <c r="DI237" s="19">
        <f t="shared" si="676"/>
        <v>1.2842871577116238E-6</v>
      </c>
      <c r="DJ237" s="19">
        <f t="shared" si="677"/>
        <v>1.2842871577116238E-6</v>
      </c>
      <c r="DK237" s="19">
        <f t="shared" si="678"/>
        <v>1.2842871577116238E-6</v>
      </c>
      <c r="DL237" s="19">
        <f t="shared" si="679"/>
        <v>2.8504522393502704E-2</v>
      </c>
      <c r="DM237" s="19">
        <f t="shared" si="680"/>
        <v>0.1436705820222472</v>
      </c>
      <c r="DN237" s="19">
        <f t="shared" si="681"/>
        <v>6.056216228871163E-3</v>
      </c>
      <c r="DO237" s="19">
        <f t="shared" si="682"/>
        <v>0.22161835549634729</v>
      </c>
      <c r="DP237" s="19">
        <f t="shared" si="683"/>
        <v>0.21576667271949648</v>
      </c>
      <c r="DQ237" s="19">
        <f t="shared" si="684"/>
        <v>2.1467502054181693E-2</v>
      </c>
      <c r="DR237" s="19">
        <f t="shared" si="685"/>
        <v>6.2085454711211734E-2</v>
      </c>
      <c r="DS237" s="19">
        <f t="shared" si="686"/>
        <v>0.11898797680732703</v>
      </c>
      <c r="DT237" s="19">
        <f t="shared" si="687"/>
        <v>2.4085332912305975E-2</v>
      </c>
      <c r="DU237" s="19">
        <f t="shared" si="688"/>
        <v>1.2417084736819751E-2</v>
      </c>
      <c r="DV237" s="19">
        <f t="shared" si="671"/>
        <v>1.0691753051380846E-2</v>
      </c>
      <c r="DW237" s="19">
        <f t="shared" si="689"/>
        <v>5.9510903806462168E-3</v>
      </c>
      <c r="DX237" s="19">
        <f t="shared" si="690"/>
        <v>2.6165486154945922E-2</v>
      </c>
      <c r="DY237" s="19">
        <f t="shared" si="691"/>
        <v>3.4171621557979215E-3</v>
      </c>
      <c r="DZ237" s="19">
        <f t="shared" si="692"/>
        <v>4.2325899469926338E-3</v>
      </c>
      <c r="EA237" s="19">
        <f t="shared" si="579"/>
        <v>0.99965335967016178</v>
      </c>
      <c r="EB237" s="19"/>
      <c r="EC237" s="19">
        <f t="shared" si="608"/>
        <v>8.2598549936472865E-2</v>
      </c>
      <c r="ED237" s="19">
        <f t="shared" si="693"/>
        <v>1.1205349016640168E-2</v>
      </c>
      <c r="EE237" s="19">
        <f t="shared" si="694"/>
        <v>7.6060595467336925E-4</v>
      </c>
      <c r="EF237" s="19">
        <f t="shared" si="695"/>
        <v>1.284732497808418E-6</v>
      </c>
      <c r="EG237" s="19">
        <f t="shared" si="696"/>
        <v>1.284732497808418E-6</v>
      </c>
      <c r="EH237" s="19">
        <f t="shared" si="697"/>
        <v>1.284732497808418E-6</v>
      </c>
      <c r="EI237" s="19">
        <f t="shared" si="698"/>
        <v>2.8514406636824433E-2</v>
      </c>
      <c r="EJ237" s="19">
        <f t="shared" si="699"/>
        <v>0.14372040130956162</v>
      </c>
      <c r="EK237" s="19">
        <f t="shared" si="700"/>
        <v>6.058316285626677E-3</v>
      </c>
      <c r="EL237" s="19">
        <f t="shared" si="701"/>
        <v>0.22169520399498366</v>
      </c>
      <c r="EM237" s="19">
        <f t="shared" si="702"/>
        <v>0.21584149208550577</v>
      </c>
      <c r="EN237" s="19">
        <f t="shared" si="703"/>
        <v>2.1474946136593741E-2</v>
      </c>
      <c r="EO237" s="19">
        <f t="shared" si="704"/>
        <v>6.21069834964562E-2</v>
      </c>
      <c r="EP237" s="19">
        <f t="shared" si="705"/>
        <v>0.11902923714135011</v>
      </c>
      <c r="EQ237" s="19">
        <f t="shared" si="706"/>
        <v>2.4093684755136513E-2</v>
      </c>
      <c r="ER237" s="19">
        <f t="shared" si="707"/>
        <v>1.2421390491716849E-2</v>
      </c>
      <c r="ES237" s="19">
        <f t="shared" si="672"/>
        <v>1.069546052934651E-2</v>
      </c>
      <c r="ET237" s="19">
        <f t="shared" si="708"/>
        <v>5.9531539839067756E-3</v>
      </c>
      <c r="EU237" s="19">
        <f t="shared" si="709"/>
        <v>2.6174559312819489E-2</v>
      </c>
      <c r="EV237" s="19">
        <f t="shared" si="710"/>
        <v>3.4183470927616581E-3</v>
      </c>
      <c r="EW237" s="19">
        <f t="shared" si="711"/>
        <v>4.2340576421302555E-3</v>
      </c>
      <c r="EX237" s="19"/>
      <c r="EY237" s="19"/>
      <c r="EZ237" s="19">
        <f t="shared" si="609"/>
        <v>-4.7774087342936748E-2</v>
      </c>
      <c r="FA237" s="19">
        <f t="shared" si="633"/>
        <v>3.3744456210439415E-2</v>
      </c>
      <c r="FB237" s="19">
        <f t="shared" si="634"/>
        <v>-0.26536477299400812</v>
      </c>
      <c r="FC237" s="19">
        <f t="shared" si="635"/>
        <v>1.1742902057768933E-2</v>
      </c>
      <c r="FD237" s="19">
        <f t="shared" si="636"/>
        <v>0.16402963269160031</v>
      </c>
      <c r="FE237" s="19">
        <f t="shared" si="637"/>
        <v>0.12903919282849016</v>
      </c>
      <c r="FF237" s="19">
        <f t="shared" si="638"/>
        <v>3.4691159563042952E-2</v>
      </c>
      <c r="FG237" s="19">
        <f t="shared" si="639"/>
        <v>-4.4852364459498778E-2</v>
      </c>
      <c r="FH237" s="19">
        <f t="shared" si="640"/>
        <v>-2.2841556967351954E-2</v>
      </c>
      <c r="FI237" s="19">
        <f t="shared" si="641"/>
        <v>7.1222081953518437E-2</v>
      </c>
      <c r="FJ237" s="19">
        <f t="shared" si="642"/>
        <v>9.3036008194568767E-2</v>
      </c>
      <c r="FK237" s="19">
        <f t="shared" si="643"/>
        <v>8.8321742807490403E-3</v>
      </c>
      <c r="FL237" s="19">
        <f t="shared" si="644"/>
        <v>-2.1378779702970623E-2</v>
      </c>
      <c r="FM237" s="19">
        <f t="shared" si="645"/>
        <v>-2.2541752847121455E-2</v>
      </c>
      <c r="FN237" s="19">
        <f t="shared" si="646"/>
        <v>-9.1713581630479837E-2</v>
      </c>
      <c r="FO237" s="19">
        <f t="shared" si="647"/>
        <v>-0.10197976356147133</v>
      </c>
      <c r="FP237" s="19">
        <f t="shared" si="627"/>
        <v>-0.12655990731387462</v>
      </c>
      <c r="FQ237" s="19">
        <f t="shared" si="628"/>
        <v>-8.0453118773058996E-2</v>
      </c>
      <c r="FR237" s="19">
        <f t="shared" si="629"/>
        <v>-6.8485202983926963E-2</v>
      </c>
      <c r="FS237" s="19">
        <f t="shared" si="630"/>
        <v>-3.2974118022989461E-3</v>
      </c>
      <c r="FT237" s="19">
        <f t="shared" si="631"/>
        <v>-0.21010122910605888</v>
      </c>
      <c r="FU237" s="19"/>
      <c r="FV237" s="16"/>
      <c r="FW237" s="19">
        <f t="shared" si="806"/>
        <v>1.0147904896908193</v>
      </c>
      <c r="FX237" s="19">
        <f t="shared" si="610"/>
        <v>0.56964032544702436</v>
      </c>
      <c r="FY237" s="19">
        <f t="shared" si="781"/>
        <v>0.83671844534466888</v>
      </c>
      <c r="FZ237" s="19"/>
      <c r="GA237" s="19">
        <f t="shared" si="807"/>
        <v>0.97422628889600715</v>
      </c>
      <c r="GB237" s="19">
        <f t="shared" si="611"/>
        <v>0.75898304347807788</v>
      </c>
      <c r="GC237" s="19">
        <f t="shared" si="782"/>
        <v>0.85384871615853253</v>
      </c>
      <c r="GD237" s="19"/>
      <c r="GE237" s="19">
        <f t="shared" si="808"/>
        <v>0.9865956753430154</v>
      </c>
      <c r="GF237" s="19">
        <f t="shared" si="612"/>
        <v>0.6592082774155289</v>
      </c>
      <c r="GG237" s="19">
        <f t="shared" si="783"/>
        <v>0.72789793314894757</v>
      </c>
      <c r="GI237" s="132">
        <f t="shared" si="719"/>
        <v>2.1483463533657297</v>
      </c>
      <c r="GJ237" s="19">
        <f t="shared" si="586"/>
        <v>1.1172106268516155</v>
      </c>
      <c r="GK237" s="19">
        <f t="shared" si="809"/>
        <v>1.1172067942259489</v>
      </c>
      <c r="GL237" s="3"/>
      <c r="GM237" s="3"/>
      <c r="GN237" s="8"/>
      <c r="GO237" s="3"/>
      <c r="GV237" s="30"/>
      <c r="GW237" s="12" t="str">
        <f t="shared" si="590"/>
        <v/>
      </c>
      <c r="GX237" s="19" t="str">
        <f t="shared" ca="1" si="591"/>
        <v/>
      </c>
      <c r="GY237" s="19" t="str">
        <f t="shared" ca="1" si="592"/>
        <v/>
      </c>
      <c r="GZ237" s="11" t="str">
        <f ca="1">IF(GP237,OFFSET(#REF!,$GP$253+$GO237,0),"")</f>
        <v/>
      </c>
      <c r="HA237" s="12" t="str">
        <f t="shared" ca="1" si="784"/>
        <v/>
      </c>
      <c r="HB237" s="12" t="str">
        <f t="shared" ca="1" si="785"/>
        <v/>
      </c>
      <c r="HC237" s="12" t="str">
        <f t="shared" ca="1" si="786"/>
        <v/>
      </c>
      <c r="HD237" s="12" t="str">
        <f t="shared" ca="1" si="787"/>
        <v/>
      </c>
      <c r="HE237" t="str">
        <f t="shared" ca="1" si="593"/>
        <v/>
      </c>
      <c r="HF237" s="12" t="str">
        <f t="shared" ca="1" si="788"/>
        <v/>
      </c>
      <c r="HG237" s="12" t="str">
        <f t="shared" ca="1" si="789"/>
        <v/>
      </c>
      <c r="HH237" s="12" t="str">
        <f t="shared" ca="1" si="790"/>
        <v/>
      </c>
      <c r="HJ237" s="17"/>
      <c r="HL237" s="18">
        <f t="shared" si="594"/>
        <v>2008</v>
      </c>
      <c r="HM237" s="9">
        <f t="shared" si="791"/>
        <v>1.5205566923534621</v>
      </c>
      <c r="HN237" s="9">
        <f t="shared" si="792"/>
        <v>0.58686165634609755</v>
      </c>
      <c r="HO237" s="9">
        <f t="shared" si="793"/>
        <v>0.88099786934753344</v>
      </c>
      <c r="HP237" s="9">
        <f t="shared" si="794"/>
        <v>0.8012840260634192</v>
      </c>
      <c r="HQ237" s="9">
        <f t="shared" si="795"/>
        <v>0.83133401260732931</v>
      </c>
      <c r="HR237" s="9">
        <f t="shared" si="595"/>
        <v>0.89235879702224707</v>
      </c>
      <c r="HS237" s="9">
        <f t="shared" si="796"/>
        <v>0.89235641904269658</v>
      </c>
      <c r="HT237" s="9"/>
      <c r="HU237" s="9">
        <f t="shared" si="797"/>
        <v>0.70592951970408579</v>
      </c>
      <c r="HV237" s="23">
        <f t="shared" si="596"/>
        <v>0.58686322023356241</v>
      </c>
      <c r="HX237" s="8"/>
      <c r="HY237" s="5">
        <f t="shared" si="614"/>
        <v>59</v>
      </c>
      <c r="HZ237" t="b">
        <f t="shared" si="597"/>
        <v>0</v>
      </c>
      <c r="IC237" s="11"/>
      <c r="ID237" s="11"/>
      <c r="IE237" s="11"/>
      <c r="IF237">
        <f t="shared" si="599"/>
        <v>0</v>
      </c>
      <c r="IG237" s="12" t="str">
        <f t="shared" si="600"/>
        <v/>
      </c>
      <c r="IH237" s="19" t="str">
        <f t="shared" ca="1" si="601"/>
        <v/>
      </c>
      <c r="II237" s="19" t="str">
        <f t="shared" ca="1" si="602"/>
        <v/>
      </c>
      <c r="IJ237" s="11"/>
      <c r="IK237" s="12" t="str">
        <f t="shared" ca="1" si="798"/>
        <v/>
      </c>
      <c r="IL237" s="12" t="str">
        <f t="shared" ca="1" si="799"/>
        <v/>
      </c>
      <c r="IM237" s="12" t="str">
        <f t="shared" ca="1" si="800"/>
        <v/>
      </c>
      <c r="IN237" s="12" t="str">
        <f t="shared" ca="1" si="801"/>
        <v/>
      </c>
      <c r="IO237">
        <f t="shared" si="603"/>
        <v>0</v>
      </c>
      <c r="IP237" s="12" t="str">
        <f t="shared" ca="1" si="604"/>
        <v/>
      </c>
      <c r="IQ237" s="12" t="str">
        <f t="shared" ca="1" si="802"/>
        <v/>
      </c>
      <c r="IR237" s="12" t="str">
        <f t="shared" ca="1" si="803"/>
        <v/>
      </c>
    </row>
    <row r="238" spans="1:252" x14ac:dyDescent="0.2">
      <c r="A238" t="s">
        <v>63</v>
      </c>
      <c r="B238" s="1">
        <f t="shared" si="605"/>
        <v>2009</v>
      </c>
      <c r="C238" s="60">
        <f t="shared" si="804"/>
        <v>1395.9588013266057</v>
      </c>
      <c r="D238" s="60">
        <f t="shared" ref="D238:V238" si="837">D318+D399</f>
        <v>142.85134882077168</v>
      </c>
      <c r="E238" s="60">
        <f t="shared" si="837"/>
        <v>8.3164129976369026</v>
      </c>
      <c r="F238" s="60">
        <f t="shared" si="837"/>
        <v>0.02</v>
      </c>
      <c r="G238" s="60">
        <f t="shared" si="837"/>
        <v>0.02</v>
      </c>
      <c r="H238" s="60">
        <f t="shared" si="837"/>
        <v>0.02</v>
      </c>
      <c r="I238" s="60">
        <f t="shared" si="837"/>
        <v>413.30883301249332</v>
      </c>
      <c r="J238" s="60">
        <f t="shared" si="837"/>
        <v>1995.913408060572</v>
      </c>
      <c r="K238" s="60">
        <f t="shared" si="837"/>
        <v>90.83252353770196</v>
      </c>
      <c r="L238" s="60">
        <f t="shared" si="837"/>
        <v>3294.0076646677567</v>
      </c>
      <c r="M238" s="60">
        <f t="shared" si="837"/>
        <v>2976.8220239398856</v>
      </c>
      <c r="N238" s="60">
        <f t="shared" si="837"/>
        <v>275.55247467040283</v>
      </c>
      <c r="O238" s="60">
        <f t="shared" si="837"/>
        <v>763.53531553887308</v>
      </c>
      <c r="P238" s="60">
        <f t="shared" si="837"/>
        <v>1315.7838214139833</v>
      </c>
      <c r="Q238" s="60">
        <f t="shared" si="837"/>
        <v>320.43198302978476</v>
      </c>
      <c r="R238" s="60">
        <f t="shared" si="837"/>
        <v>168.41418922686273</v>
      </c>
      <c r="S238" s="60">
        <f t="shared" si="837"/>
        <v>144.01107029179906</v>
      </c>
      <c r="T238" s="60">
        <f t="shared" si="837"/>
        <v>75.260574594183424</v>
      </c>
      <c r="U238" s="60">
        <f t="shared" si="837"/>
        <v>321.4255722682874</v>
      </c>
      <c r="V238" s="60">
        <f t="shared" si="837"/>
        <v>42.330671155284008</v>
      </c>
      <c r="W238" s="60">
        <f>W318+W399</f>
        <v>57.40881377218507</v>
      </c>
      <c r="X238" s="60">
        <f t="shared" si="813"/>
        <v>13802.225502325067</v>
      </c>
      <c r="Z238" s="19">
        <f t="shared" si="722"/>
        <v>1.5377771046539579</v>
      </c>
      <c r="AA238" s="19">
        <f t="shared" si="723"/>
        <v>2.7663005240731873</v>
      </c>
      <c r="AB238" s="19">
        <f t="shared" si="724"/>
        <v>0.32251280335268612</v>
      </c>
      <c r="AC238" s="19">
        <f t="shared" si="725"/>
        <v>2.2031840813533747E-5</v>
      </c>
      <c r="AD238" s="19">
        <f t="shared" si="726"/>
        <v>3.8729778149227333E-4</v>
      </c>
      <c r="AE238" s="19">
        <f t="shared" si="727"/>
        <v>7.7560554879688571E-4</v>
      </c>
      <c r="AF238" s="19">
        <f t="shared" si="728"/>
        <v>5.7427846313791973</v>
      </c>
      <c r="AG238" s="19">
        <f t="shared" si="729"/>
        <v>11.532851130028551</v>
      </c>
      <c r="AH238" s="19">
        <f t="shared" si="730"/>
        <v>1.0596527617021902</v>
      </c>
      <c r="AI238" s="19">
        <f t="shared" si="731"/>
        <v>4.0014488293012862</v>
      </c>
      <c r="AJ238" s="19">
        <f t="shared" si="732"/>
        <v>4.0320505023278486</v>
      </c>
      <c r="AK238" s="19">
        <f t="shared" si="733"/>
        <v>1.4642086638123497</v>
      </c>
      <c r="AL238" s="19">
        <f t="shared" si="734"/>
        <v>8.2313944309349694</v>
      </c>
      <c r="AM238" s="19">
        <f t="shared" si="735"/>
        <v>6.441276024316192</v>
      </c>
      <c r="AN238" s="19">
        <f t="shared" si="736"/>
        <v>1.0829080322922779</v>
      </c>
      <c r="AO238" s="19">
        <f t="shared" si="737"/>
        <v>0.56205737781549248</v>
      </c>
      <c r="AP238" s="19">
        <f t="shared" si="738"/>
        <v>0.44275251623786294</v>
      </c>
      <c r="AQ238" s="19">
        <f t="shared" si="739"/>
        <v>0.68351781878962459</v>
      </c>
      <c r="AR238" s="19">
        <f t="shared" si="740"/>
        <v>0.51843088947642435</v>
      </c>
      <c r="AS238" s="19">
        <f t="shared" si="741"/>
        <v>0.67977030388428494</v>
      </c>
      <c r="AT238" s="19">
        <f t="shared" si="742"/>
        <v>0.34074756761786906</v>
      </c>
      <c r="AU238" s="19">
        <f t="shared" si="718"/>
        <v>7.5281254229672472</v>
      </c>
      <c r="AV238" s="19"/>
      <c r="AX238" s="19">
        <f t="shared" si="758"/>
        <v>1.0683797184874206</v>
      </c>
      <c r="AY238" s="19">
        <f t="shared" si="759"/>
        <v>0.9658069098898362</v>
      </c>
      <c r="AZ238" s="19">
        <f t="shared" si="760"/>
        <v>0.5100922085086057</v>
      </c>
      <c r="BA238" s="19">
        <f t="shared" si="761"/>
        <v>0.74554642085212652</v>
      </c>
      <c r="BB238" s="19">
        <f t="shared" si="762"/>
        <v>1.6414882752267859</v>
      </c>
      <c r="BC238" s="19">
        <f t="shared" si="763"/>
        <v>3.2758044140595977</v>
      </c>
      <c r="BD238" s="19">
        <f t="shared" si="764"/>
        <v>1.4202561012321291</v>
      </c>
      <c r="BE238" s="19">
        <f t="shared" si="765"/>
        <v>0.95585009108902175</v>
      </c>
      <c r="BF238" s="19">
        <f t="shared" si="766"/>
        <v>1.6401285801318517</v>
      </c>
      <c r="BG238" s="19">
        <f t="shared" si="767"/>
        <v>0.98673553090659272</v>
      </c>
      <c r="BH238" s="19">
        <f t="shared" si="768"/>
        <v>0.85765544801706184</v>
      </c>
      <c r="BI238" s="19">
        <f t="shared" si="769"/>
        <v>0.87019377241127294</v>
      </c>
      <c r="BJ238" s="19">
        <f t="shared" si="770"/>
        <v>0.84491008283832292</v>
      </c>
      <c r="BK238" s="19">
        <f t="shared" si="771"/>
        <v>0.59558433404109101</v>
      </c>
      <c r="BL238" s="19">
        <f t="shared" si="772"/>
        <v>0.885950343266933</v>
      </c>
      <c r="BM238" s="19">
        <f t="shared" si="773"/>
        <v>0.76709135507770887</v>
      </c>
      <c r="BN238" s="19">
        <f t="shared" si="774"/>
        <v>0.12367679814136162</v>
      </c>
      <c r="BO238" s="19">
        <f t="shared" si="775"/>
        <v>0.67477893211557793</v>
      </c>
      <c r="BP238" s="19">
        <f t="shared" si="776"/>
        <v>0.70187150452217462</v>
      </c>
      <c r="BQ238" s="19">
        <f t="shared" si="777"/>
        <v>0.77929064523528679</v>
      </c>
      <c r="BR238" s="19">
        <f t="shared" si="778"/>
        <v>0.48642982783957889</v>
      </c>
      <c r="BS238" s="19">
        <f t="shared" si="779"/>
        <v>0.51920286736238264</v>
      </c>
      <c r="BU238" s="16"/>
      <c r="BV238" s="9">
        <f t="shared" si="780"/>
        <v>1.950769924750364</v>
      </c>
      <c r="BW238" s="9">
        <f t="shared" si="548"/>
        <v>0.51920286736238264</v>
      </c>
      <c r="BX238" s="9">
        <f t="shared" si="549"/>
        <v>0.8098339537372885</v>
      </c>
      <c r="BY238" s="9">
        <f t="shared" si="550"/>
        <v>0.75084392452039661</v>
      </c>
      <c r="BZ238" s="9">
        <f t="shared" si="551"/>
        <v>0.85387246182615084</v>
      </c>
      <c r="CA238" s="9">
        <f t="shared" si="517"/>
        <v>1.0128490175695528</v>
      </c>
      <c r="CB238" s="9">
        <f t="shared" si="552"/>
        <v>1.0128453384946885</v>
      </c>
      <c r="CC238" s="9"/>
      <c r="CD238" s="9">
        <f t="shared" si="553"/>
        <v>0.608058904033975</v>
      </c>
      <c r="CE238" s="9">
        <f t="shared" si="554"/>
        <v>0.51920475332280147</v>
      </c>
      <c r="CG238" s="35"/>
      <c r="CH238">
        <f t="shared" si="555"/>
        <v>2009</v>
      </c>
      <c r="CI238" s="19">
        <f t="shared" si="556"/>
        <v>0.10114012418442578</v>
      </c>
      <c r="CJ238" s="19">
        <f t="shared" si="652"/>
        <v>1.0349877908943563E-2</v>
      </c>
      <c r="CK238" s="19">
        <f t="shared" si="653"/>
        <v>6.0254145219087703E-4</v>
      </c>
      <c r="CL238" s="19">
        <f t="shared" si="654"/>
        <v>1.4490416778533926E-6</v>
      </c>
      <c r="CM238" s="19">
        <f t="shared" si="655"/>
        <v>1.4490416778533926E-6</v>
      </c>
      <c r="CN238" s="19">
        <f t="shared" si="656"/>
        <v>1.4490416778533926E-6</v>
      </c>
      <c r="CO238" s="19">
        <f t="shared" si="657"/>
        <v>2.9945086243002548E-2</v>
      </c>
      <c r="CP238" s="19">
        <f t="shared" si="658"/>
        <v>0.14460808568330871</v>
      </c>
      <c r="CQ238" s="19">
        <f t="shared" si="659"/>
        <v>6.5810056155364708E-3</v>
      </c>
      <c r="CR238" s="19">
        <f t="shared" si="660"/>
        <v>0.23865771966360508</v>
      </c>
      <c r="CS238" s="19">
        <f t="shared" si="661"/>
        <v>0.2156769590120392</v>
      </c>
      <c r="CT238" s="19">
        <f t="shared" si="662"/>
        <v>1.996435101165275E-2</v>
      </c>
      <c r="CU238" s="19">
        <f t="shared" si="663"/>
        <v>5.5319724736438411E-2</v>
      </c>
      <c r="CV238" s="19">
        <f t="shared" si="664"/>
        <v>9.533127981370336E-2</v>
      </c>
      <c r="CW238" s="19">
        <f t="shared" si="665"/>
        <v>2.3215964916368455E-2</v>
      </c>
      <c r="CX238" s="19">
        <f t="shared" si="666"/>
        <v>1.2201958966580596E-2</v>
      </c>
      <c r="CY238" s="19">
        <f t="shared" si="650"/>
        <v>1.0433902146254568E-2</v>
      </c>
      <c r="CZ238" s="19">
        <f t="shared" si="667"/>
        <v>5.4527854643082983E-3</v>
      </c>
      <c r="DA238" s="19">
        <f t="shared" si="668"/>
        <v>2.3287952527231304E-2</v>
      </c>
      <c r="DB238" s="19">
        <f t="shared" si="669"/>
        <v>3.0669453377756475E-3</v>
      </c>
      <c r="DC238" s="19">
        <f t="shared" si="670"/>
        <v>4.1593881916010007E-3</v>
      </c>
      <c r="DD238" s="19"/>
      <c r="DE238" s="19"/>
      <c r="DF238" s="19">
        <f t="shared" si="607"/>
        <v>9.123023175592275E-2</v>
      </c>
      <c r="DG238" s="19">
        <f t="shared" si="674"/>
        <v>1.0540254047336415E-2</v>
      </c>
      <c r="DH238" s="19">
        <f t="shared" si="675"/>
        <v>6.1881268739508123E-4</v>
      </c>
      <c r="DI238" s="19">
        <f t="shared" si="676"/>
        <v>1.380256107620169E-6</v>
      </c>
      <c r="DJ238" s="19">
        <f t="shared" si="677"/>
        <v>1.380256107620169E-6</v>
      </c>
      <c r="DK238" s="19">
        <f t="shared" si="678"/>
        <v>1.380256107620169E-6</v>
      </c>
      <c r="DL238" s="19">
        <f t="shared" si="679"/>
        <v>2.8723125515376254E-2</v>
      </c>
      <c r="DM238" s="19">
        <f t="shared" si="680"/>
        <v>0.14246965106057527</v>
      </c>
      <c r="DN238" s="19">
        <f t="shared" si="681"/>
        <v>6.2577045832490855E-3</v>
      </c>
      <c r="DO238" s="19">
        <f t="shared" si="682"/>
        <v>0.23427780850840754</v>
      </c>
      <c r="DP238" s="19">
        <f t="shared" si="683"/>
        <v>0.2177029447721158</v>
      </c>
      <c r="DQ238" s="19">
        <f t="shared" si="684"/>
        <v>2.0446048655428057E-2</v>
      </c>
      <c r="DR238" s="19">
        <f t="shared" si="685"/>
        <v>5.6977083300339341E-2</v>
      </c>
      <c r="DS238" s="19">
        <f t="shared" si="686"/>
        <v>0.10761748577935826</v>
      </c>
      <c r="DT238" s="19">
        <f t="shared" si="687"/>
        <v>2.3190913048414499E-2</v>
      </c>
      <c r="DU238" s="19">
        <f t="shared" si="688"/>
        <v>1.2070519840444481E-2</v>
      </c>
      <c r="DV238" s="19">
        <f t="shared" si="671"/>
        <v>1.0410626954922312E-2</v>
      </c>
      <c r="DW238" s="19">
        <f t="shared" si="689"/>
        <v>5.589850300241248E-3</v>
      </c>
      <c r="DX238" s="19">
        <f t="shared" si="690"/>
        <v>2.3718364631124426E-2</v>
      </c>
      <c r="DY238" s="19">
        <f t="shared" si="691"/>
        <v>3.1578507847935724E-3</v>
      </c>
      <c r="DZ238" s="19">
        <f t="shared" si="692"/>
        <v>4.0618410688609916E-3</v>
      </c>
      <c r="EA238" s="19">
        <f t="shared" si="579"/>
        <v>0.99906525806262836</v>
      </c>
      <c r="EB238" s="19"/>
      <c r="EC238" s="19">
        <f t="shared" si="608"/>
        <v>9.1315588265810571E-2</v>
      </c>
      <c r="ED238" s="19">
        <f t="shared" si="693"/>
        <v>1.0550115682909353E-2</v>
      </c>
      <c r="EE238" s="19">
        <f t="shared" si="694"/>
        <v>6.1939165875417692E-4</v>
      </c>
      <c r="EF238" s="19">
        <f t="shared" si="695"/>
        <v>1.3815474980050252E-6</v>
      </c>
      <c r="EG238" s="19">
        <f t="shared" si="696"/>
        <v>1.3815474980050252E-6</v>
      </c>
      <c r="EH238" s="19">
        <f t="shared" si="697"/>
        <v>1.3815474980050252E-6</v>
      </c>
      <c r="EI238" s="19">
        <f t="shared" si="698"/>
        <v>2.8749999345463868E-2</v>
      </c>
      <c r="EJ238" s="19">
        <f t="shared" si="699"/>
        <v>0.1426029480164791</v>
      </c>
      <c r="EK238" s="19">
        <f t="shared" si="700"/>
        <v>6.2635593948927098E-3</v>
      </c>
      <c r="EL238" s="19">
        <f t="shared" si="701"/>
        <v>0.23449700269101079</v>
      </c>
      <c r="EM238" s="19">
        <f t="shared" si="702"/>
        <v>0.21790663123876605</v>
      </c>
      <c r="EN238" s="19">
        <f t="shared" si="703"/>
        <v>2.0465178315855675E-2</v>
      </c>
      <c r="EO238" s="19">
        <f t="shared" si="704"/>
        <v>5.703039199944597E-2</v>
      </c>
      <c r="EP238" s="19">
        <f t="shared" si="705"/>
        <v>0.10771817447445664</v>
      </c>
      <c r="EQ238" s="19">
        <f t="shared" si="706"/>
        <v>2.3212610849251181E-2</v>
      </c>
      <c r="ER238" s="19">
        <f t="shared" si="707"/>
        <v>1.208181321793878E-2</v>
      </c>
      <c r="ES238" s="19">
        <f t="shared" si="672"/>
        <v>1.0420367309249084E-2</v>
      </c>
      <c r="ET238" s="19">
        <f t="shared" si="708"/>
        <v>5.5950802563998654E-3</v>
      </c>
      <c r="EU238" s="19">
        <f t="shared" si="709"/>
        <v>2.3740555924363443E-2</v>
      </c>
      <c r="EV238" s="19">
        <f t="shared" si="710"/>
        <v>3.1608053220839919E-3</v>
      </c>
      <c r="EW238" s="19">
        <f t="shared" si="711"/>
        <v>4.0656413943746276E-3</v>
      </c>
      <c r="EX238" s="19"/>
      <c r="EY238" s="19"/>
      <c r="EZ238" s="19">
        <f t="shared" si="609"/>
        <v>0.10358843670615928</v>
      </c>
      <c r="FA238" s="19">
        <f t="shared" si="633"/>
        <v>7.5974680486191618E-2</v>
      </c>
      <c r="FB238" s="19">
        <f t="shared" si="634"/>
        <v>-4.4911103850350298E-2</v>
      </c>
      <c r="FC238" s="19">
        <f t="shared" si="635"/>
        <v>-8.2552137933646248E-3</v>
      </c>
      <c r="FD238" s="19">
        <f t="shared" si="636"/>
        <v>0.21038655401342846</v>
      </c>
      <c r="FE238" s="19">
        <f t="shared" si="637"/>
        <v>0.10621472454525803</v>
      </c>
      <c r="FF238" s="19">
        <f t="shared" si="638"/>
        <v>0.23381345562137695</v>
      </c>
      <c r="FG238" s="19">
        <f t="shared" si="639"/>
        <v>3.3618088860941614E-2</v>
      </c>
      <c r="FH238" s="19">
        <f t="shared" si="640"/>
        <v>0.1670035849564713</v>
      </c>
      <c r="FI238" s="19">
        <f t="shared" si="641"/>
        <v>-5.9167523514706021E-2</v>
      </c>
      <c r="FJ238" s="19">
        <f t="shared" si="642"/>
        <v>4.4795954846210935E-3</v>
      </c>
      <c r="FK238" s="19">
        <f t="shared" si="643"/>
        <v>1.7982052710567097E-2</v>
      </c>
      <c r="FL238" s="19">
        <f t="shared" si="644"/>
        <v>0.10232101151348605</v>
      </c>
      <c r="FM238" s="19">
        <f t="shared" si="645"/>
        <v>-3.3004904251465003E-2</v>
      </c>
      <c r="FN238" s="19">
        <f t="shared" si="646"/>
        <v>0.14864858977793349</v>
      </c>
      <c r="FO238" s="19">
        <f t="shared" si="647"/>
        <v>0.16382161697175421</v>
      </c>
      <c r="FP238" s="19">
        <f t="shared" si="627"/>
        <v>4.8909930259193136E-2</v>
      </c>
      <c r="FQ238" s="19">
        <f t="shared" si="628"/>
        <v>7.3040500297707325E-2</v>
      </c>
      <c r="FR238" s="19">
        <f t="shared" si="629"/>
        <v>3.9481999797951327E-2</v>
      </c>
      <c r="FS238" s="19">
        <f t="shared" si="630"/>
        <v>0.12699636945742221</v>
      </c>
      <c r="FT238" s="19">
        <f t="shared" si="631"/>
        <v>1.5262667639976262E-2</v>
      </c>
      <c r="FU238" s="19"/>
      <c r="FV238" s="16"/>
      <c r="FW238" s="19">
        <f t="shared" si="806"/>
        <v>1.0205015397675565</v>
      </c>
      <c r="FX238" s="19">
        <f t="shared" si="610"/>
        <v>0.58131882923238043</v>
      </c>
      <c r="FY238" s="19">
        <f t="shared" si="781"/>
        <v>0.85387246182615084</v>
      </c>
      <c r="FZ238" s="19"/>
      <c r="GA238" s="19">
        <f t="shared" si="807"/>
        <v>0.94845133383901248</v>
      </c>
      <c r="GB238" s="19">
        <f t="shared" si="611"/>
        <v>0.71985847994797614</v>
      </c>
      <c r="GC238" s="19">
        <f t="shared" si="782"/>
        <v>0.8098339537372885</v>
      </c>
      <c r="GD238" s="19"/>
      <c r="GE238" s="19">
        <f t="shared" si="808"/>
        <v>1.0315236385851279</v>
      </c>
      <c r="GF238" s="19">
        <f t="shared" si="612"/>
        <v>0.67998892090510077</v>
      </c>
      <c r="GG238" s="19">
        <f t="shared" si="783"/>
        <v>0.75084392452039661</v>
      </c>
      <c r="GI238" s="132">
        <f t="shared" si="719"/>
        <v>1.950769924750364</v>
      </c>
      <c r="GJ238" s="19">
        <f t="shared" si="586"/>
        <v>1.0128490175695528</v>
      </c>
      <c r="GK238" s="19">
        <f t="shared" si="809"/>
        <v>1.0128453384946885</v>
      </c>
      <c r="GL238" s="3"/>
      <c r="GM238" s="3"/>
      <c r="GN238" s="8"/>
      <c r="GO238" s="3"/>
      <c r="GV238" s="30"/>
      <c r="GW238" s="12" t="str">
        <f t="shared" si="590"/>
        <v/>
      </c>
      <c r="GX238" s="19" t="str">
        <f t="shared" ca="1" si="591"/>
        <v/>
      </c>
      <c r="GY238" s="19" t="str">
        <f t="shared" ca="1" si="592"/>
        <v/>
      </c>
      <c r="GZ238" s="11" t="str">
        <f ca="1">IF(GP238,OFFSET(#REF!,$GP$253+$GO238,0),"")</f>
        <v/>
      </c>
      <c r="HA238" s="12" t="str">
        <f t="shared" ca="1" si="784"/>
        <v/>
      </c>
      <c r="HB238" s="12" t="str">
        <f t="shared" ca="1" si="785"/>
        <v/>
      </c>
      <c r="HC238" s="12" t="str">
        <f t="shared" ca="1" si="786"/>
        <v/>
      </c>
      <c r="HD238" s="12" t="str">
        <f t="shared" ca="1" si="787"/>
        <v/>
      </c>
      <c r="HE238" t="str">
        <f t="shared" ca="1" si="593"/>
        <v/>
      </c>
      <c r="HF238" s="12" t="str">
        <f t="shared" ca="1" si="788"/>
        <v/>
      </c>
      <c r="HG238" s="12" t="str">
        <f t="shared" ca="1" si="789"/>
        <v/>
      </c>
      <c r="HH238" s="12" t="str">
        <f t="shared" ca="1" si="790"/>
        <v/>
      </c>
      <c r="HJ238" s="17"/>
      <c r="HL238" s="18">
        <f t="shared" si="594"/>
        <v>2009</v>
      </c>
      <c r="HM238" s="9">
        <f t="shared" si="791"/>
        <v>1.380716037557868</v>
      </c>
      <c r="HN238" s="9">
        <f t="shared" si="792"/>
        <v>0.58592704992517575</v>
      </c>
      <c r="HO238" s="9">
        <f t="shared" si="793"/>
        <v>0.83558360429199618</v>
      </c>
      <c r="HP238" s="9">
        <f t="shared" si="794"/>
        <v>0.8265434141050787</v>
      </c>
      <c r="HQ238" s="9">
        <f t="shared" si="795"/>
        <v>0.84837763992692106</v>
      </c>
      <c r="HR238" s="9">
        <f t="shared" si="595"/>
        <v>0.80900119383090519</v>
      </c>
      <c r="HS238" s="9">
        <f t="shared" si="796"/>
        <v>0.80899887467065978</v>
      </c>
      <c r="HT238" s="9"/>
      <c r="HU238" s="9">
        <f t="shared" si="797"/>
        <v>0.69064612506173351</v>
      </c>
      <c r="HV238" s="23">
        <f t="shared" si="596"/>
        <v>0.58592872960454667</v>
      </c>
      <c r="HX238" s="8"/>
      <c r="HY238" s="5">
        <f t="shared" si="614"/>
        <v>60</v>
      </c>
      <c r="HZ238" t="b">
        <f t="shared" si="597"/>
        <v>0</v>
      </c>
      <c r="IC238" s="11"/>
      <c r="ID238" s="11"/>
      <c r="IE238" s="11"/>
      <c r="IF238">
        <f t="shared" si="599"/>
        <v>0</v>
      </c>
      <c r="IG238" s="12" t="str">
        <f t="shared" si="600"/>
        <v/>
      </c>
      <c r="IH238" s="19" t="str">
        <f t="shared" ca="1" si="601"/>
        <v/>
      </c>
      <c r="II238" s="19" t="str">
        <f t="shared" ca="1" si="602"/>
        <v/>
      </c>
      <c r="IJ238" s="11"/>
      <c r="IK238" s="12" t="str">
        <f t="shared" ca="1" si="798"/>
        <v/>
      </c>
      <c r="IL238" s="12" t="str">
        <f t="shared" ca="1" si="799"/>
        <v/>
      </c>
      <c r="IM238" s="12" t="str">
        <f t="shared" ca="1" si="800"/>
        <v/>
      </c>
      <c r="IN238" s="12" t="str">
        <f t="shared" ca="1" si="801"/>
        <v/>
      </c>
      <c r="IO238">
        <f t="shared" si="603"/>
        <v>0</v>
      </c>
      <c r="IP238" s="12" t="str">
        <f t="shared" ca="1" si="604"/>
        <v/>
      </c>
      <c r="IQ238" s="12" t="str">
        <f t="shared" ca="1" si="802"/>
        <v/>
      </c>
      <c r="IR238" s="12" t="str">
        <f t="shared" ca="1" si="803"/>
        <v/>
      </c>
    </row>
    <row r="239" spans="1:252" x14ac:dyDescent="0.2">
      <c r="A239" t="s">
        <v>63</v>
      </c>
      <c r="B239" s="1">
        <f t="shared" si="605"/>
        <v>2010</v>
      </c>
      <c r="C239" s="60">
        <f t="shared" si="804"/>
        <v>1279.26902378</v>
      </c>
      <c r="D239" s="60">
        <f t="shared" ref="D239:V239" si="838">D319+D400</f>
        <v>114.21499266800001</v>
      </c>
      <c r="E239" s="60">
        <f t="shared" si="838"/>
        <v>7.7583308439999996</v>
      </c>
      <c r="F239" s="60">
        <f t="shared" si="838"/>
        <v>0.02</v>
      </c>
      <c r="G239" s="60">
        <f t="shared" si="838"/>
        <v>0.02</v>
      </c>
      <c r="H239" s="60">
        <f t="shared" si="838"/>
        <v>0.02</v>
      </c>
      <c r="I239" s="60">
        <f t="shared" si="838"/>
        <v>485.58357896799998</v>
      </c>
      <c r="J239" s="60">
        <f t="shared" si="838"/>
        <v>2133.3269038520002</v>
      </c>
      <c r="K239" s="60">
        <f t="shared" si="838"/>
        <v>82.128059731999997</v>
      </c>
      <c r="L239" s="60">
        <f t="shared" si="838"/>
        <v>3323.9137928159998</v>
      </c>
      <c r="M239" s="60">
        <f t="shared" si="838"/>
        <v>3281.3193838759998</v>
      </c>
      <c r="N239" s="60">
        <f t="shared" si="838"/>
        <v>287.66115588399998</v>
      </c>
      <c r="O239" s="60">
        <f t="shared" si="838"/>
        <v>720.60719175200006</v>
      </c>
      <c r="P239" s="60">
        <f t="shared" si="838"/>
        <v>1658.2862464559998</v>
      </c>
      <c r="Q239" s="60">
        <f t="shared" si="838"/>
        <v>309.48137584</v>
      </c>
      <c r="R239" s="60">
        <f t="shared" si="838"/>
        <v>158.164175712</v>
      </c>
      <c r="S239" s="60">
        <f t="shared" si="838"/>
        <v>137.309365528</v>
      </c>
      <c r="T239" s="60">
        <f t="shared" si="838"/>
        <v>77.913531644000003</v>
      </c>
      <c r="U239" s="60">
        <f t="shared" si="838"/>
        <v>319.70813510400001</v>
      </c>
      <c r="V239" s="60">
        <f t="shared" si="838"/>
        <v>38.100546600000001</v>
      </c>
      <c r="W239" s="60">
        <f>W319+W400</f>
        <v>52.953311956</v>
      </c>
      <c r="X239" s="60">
        <f t="shared" si="813"/>
        <v>14467.759103011998</v>
      </c>
      <c r="Z239" s="19">
        <f t="shared" si="722"/>
        <v>1.4168395414130501</v>
      </c>
      <c r="AA239" s="19">
        <f t="shared" si="723"/>
        <v>2.1057700548492431</v>
      </c>
      <c r="AB239" s="19">
        <f t="shared" si="724"/>
        <v>0.3175861527476424</v>
      </c>
      <c r="AC239" s="19">
        <f t="shared" si="725"/>
        <v>2.2150767587986383E-5</v>
      </c>
      <c r="AD239" s="19">
        <f t="shared" si="726"/>
        <v>3.6873793985528551E-4</v>
      </c>
      <c r="AE239" s="19">
        <f t="shared" si="727"/>
        <v>8.1869711187491207E-4</v>
      </c>
      <c r="AF239" s="19">
        <f t="shared" si="728"/>
        <v>6.5446656996515227</v>
      </c>
      <c r="AG239" s="19">
        <f t="shared" si="729"/>
        <v>12.142024404915396</v>
      </c>
      <c r="AH239" s="19">
        <f t="shared" si="730"/>
        <v>0.96307313566889952</v>
      </c>
      <c r="AI239" s="19">
        <f t="shared" si="731"/>
        <v>4.131179598707118</v>
      </c>
      <c r="AJ239" s="19">
        <f t="shared" si="732"/>
        <v>4.13157078170555</v>
      </c>
      <c r="AK239" s="19">
        <f t="shared" si="733"/>
        <v>1.4129026920038803</v>
      </c>
      <c r="AL239" s="19">
        <f t="shared" si="734"/>
        <v>7.5246637683106012</v>
      </c>
      <c r="AM239" s="19">
        <f t="shared" si="735"/>
        <v>6.5928822295227807</v>
      </c>
      <c r="AN239" s="19">
        <f t="shared" si="736"/>
        <v>0.99700924547510905</v>
      </c>
      <c r="AO239" s="19">
        <f t="shared" si="737"/>
        <v>0.47364959152502689</v>
      </c>
      <c r="AP239" s="19">
        <f t="shared" si="738"/>
        <v>0.39714692762244885</v>
      </c>
      <c r="AQ239" s="19">
        <f t="shared" si="739"/>
        <v>0.6836433966449077</v>
      </c>
      <c r="AR239" s="19">
        <f t="shared" si="740"/>
        <v>0.4494599325576461</v>
      </c>
      <c r="AS239" s="19">
        <f t="shared" si="741"/>
        <v>0.63630770032939654</v>
      </c>
      <c r="AT239" s="19">
        <f t="shared" si="742"/>
        <v>0.31957198646430118</v>
      </c>
      <c r="AU239" s="19">
        <f t="shared" si="718"/>
        <v>7.4860617860109446</v>
      </c>
      <c r="AV239" s="19"/>
      <c r="AX239" s="19">
        <f t="shared" si="758"/>
        <v>0.98435763272555021</v>
      </c>
      <c r="AY239" s="19">
        <f t="shared" si="759"/>
        <v>0.73519389954708025</v>
      </c>
      <c r="AZ239" s="19">
        <f t="shared" si="760"/>
        <v>0.50230012688718595</v>
      </c>
      <c r="BA239" s="19">
        <f t="shared" si="761"/>
        <v>0.74957084313200184</v>
      </c>
      <c r="BB239" s="19">
        <f t="shared" si="762"/>
        <v>1.5628259025176119</v>
      </c>
      <c r="BC239" s="19">
        <f t="shared" si="763"/>
        <v>3.4578035407531753</v>
      </c>
      <c r="BD239" s="19">
        <f t="shared" si="764"/>
        <v>1.6185704300428185</v>
      </c>
      <c r="BE239" s="19">
        <f t="shared" si="765"/>
        <v>1.0063387624266311</v>
      </c>
      <c r="BF239" s="19">
        <f t="shared" si="766"/>
        <v>1.4906428140010739</v>
      </c>
      <c r="BG239" s="19">
        <f t="shared" si="767"/>
        <v>1.0187264334734853</v>
      </c>
      <c r="BH239" s="19">
        <f t="shared" si="768"/>
        <v>0.87882435692511929</v>
      </c>
      <c r="BI239" s="19">
        <f t="shared" si="769"/>
        <v>0.83970212305919656</v>
      </c>
      <c r="BJ239" s="19">
        <f t="shared" si="770"/>
        <v>0.7723678340477359</v>
      </c>
      <c r="BK239" s="19">
        <f t="shared" si="771"/>
        <v>0.60960240754447714</v>
      </c>
      <c r="BL239" s="19">
        <f t="shared" si="772"/>
        <v>0.81567469898549516</v>
      </c>
      <c r="BM239" s="19">
        <f t="shared" si="773"/>
        <v>0.64643312468750824</v>
      </c>
      <c r="BN239" s="19">
        <f t="shared" si="774"/>
        <v>0.11093750706915381</v>
      </c>
      <c r="BO239" s="19">
        <f t="shared" si="775"/>
        <v>0.67490290443752166</v>
      </c>
      <c r="BP239" s="19">
        <f t="shared" si="776"/>
        <v>0.6084959933719688</v>
      </c>
      <c r="BQ239" s="19">
        <f t="shared" si="777"/>
        <v>0.72946499063643566</v>
      </c>
      <c r="BR239" s="19">
        <f t="shared" si="778"/>
        <v>0.45620089805750497</v>
      </c>
      <c r="BS239" s="19">
        <f t="shared" si="779"/>
        <v>0.51630180505372703</v>
      </c>
      <c r="BU239" s="16"/>
      <c r="BV239" s="9">
        <f t="shared" si="780"/>
        <v>2.0563244551065178</v>
      </c>
      <c r="BW239" s="9">
        <f t="shared" si="548"/>
        <v>0.51630180505372703</v>
      </c>
      <c r="BX239" s="9">
        <f t="shared" si="549"/>
        <v>0.86855892853533312</v>
      </c>
      <c r="BY239" s="9">
        <f t="shared" si="550"/>
        <v>0.69467674443545169</v>
      </c>
      <c r="BZ239" s="9">
        <f t="shared" si="551"/>
        <v>0.85570337859097301</v>
      </c>
      <c r="CA239" s="9">
        <f t="shared" si="517"/>
        <v>1.0616880682276482</v>
      </c>
      <c r="CB239" s="9">
        <f t="shared" si="552"/>
        <v>1.061684027947617</v>
      </c>
      <c r="CC239" s="9"/>
      <c r="CD239" s="9">
        <f t="shared" si="553"/>
        <v>0.60336768882526937</v>
      </c>
      <c r="CE239" s="9">
        <f t="shared" si="554"/>
        <v>0.51630376986040982</v>
      </c>
      <c r="CG239" s="35"/>
      <c r="CH239">
        <f t="shared" si="555"/>
        <v>2010</v>
      </c>
      <c r="CI239" s="19">
        <f t="shared" si="556"/>
        <v>8.8422057256515488E-2</v>
      </c>
      <c r="CJ239" s="19">
        <f t="shared" si="652"/>
        <v>7.8944494344132358E-3</v>
      </c>
      <c r="CK239" s="19">
        <f t="shared" si="653"/>
        <v>5.3624965613263611E-4</v>
      </c>
      <c r="CL239" s="19">
        <f t="shared" si="654"/>
        <v>1.3823840898647712E-6</v>
      </c>
      <c r="CM239" s="19">
        <f t="shared" si="655"/>
        <v>1.3823840898647712E-6</v>
      </c>
      <c r="CN239" s="19">
        <f t="shared" si="656"/>
        <v>1.3823840898647712E-6</v>
      </c>
      <c r="CO239" s="19">
        <f t="shared" si="657"/>
        <v>3.3563150693247848E-2</v>
      </c>
      <c r="CP239" s="19">
        <f t="shared" si="658"/>
        <v>0.14745385851827389</v>
      </c>
      <c r="CQ239" s="19">
        <f t="shared" si="659"/>
        <v>5.6766261552490191E-3</v>
      </c>
      <c r="CR239" s="19">
        <f t="shared" si="660"/>
        <v>0.22974627716354529</v>
      </c>
      <c r="CS239" s="19">
        <f t="shared" si="661"/>
        <v>0.2268021855017528</v>
      </c>
      <c r="CT239" s="19">
        <f t="shared" si="662"/>
        <v>1.988291025830757E-2</v>
      </c>
      <c r="CU239" s="19">
        <f t="shared" si="663"/>
        <v>4.9807795846004865E-2</v>
      </c>
      <c r="CV239" s="19">
        <f t="shared" si="664"/>
        <v>0.11461942617711725</v>
      </c>
      <c r="CW239" s="19">
        <f t="shared" si="665"/>
        <v>2.1391106503533781E-2</v>
      </c>
      <c r="CX239" s="19">
        <f t="shared" si="666"/>
        <v>1.0932182004542244E-2</v>
      </c>
      <c r="CY239" s="19">
        <f t="shared" si="650"/>
        <v>9.4907141147666744E-3</v>
      </c>
      <c r="CZ239" s="19">
        <f t="shared" si="667"/>
        <v>5.3853213264920497E-3</v>
      </c>
      <c r="DA239" s="19">
        <f t="shared" si="668"/>
        <v>2.2097971968405319E-2</v>
      </c>
      <c r="DB239" s="19">
        <f t="shared" si="669"/>
        <v>2.6334794717495654E-3</v>
      </c>
      <c r="DC239" s="19">
        <f t="shared" si="670"/>
        <v>3.6600907976810184E-3</v>
      </c>
      <c r="DD239" s="19"/>
      <c r="DE239" s="19"/>
      <c r="DF239" s="19">
        <f t="shared" si="607"/>
        <v>9.4638706622716021E-2</v>
      </c>
      <c r="DG239" s="19">
        <f t="shared" si="674"/>
        <v>9.0668174212877942E-3</v>
      </c>
      <c r="DH239" s="19">
        <f t="shared" si="675"/>
        <v>5.687518041888706E-4</v>
      </c>
      <c r="DI239" s="19">
        <f t="shared" si="676"/>
        <v>1.4154513023994103E-6</v>
      </c>
      <c r="DJ239" s="19">
        <f t="shared" si="677"/>
        <v>1.4154513023994103E-6</v>
      </c>
      <c r="DK239" s="19">
        <f t="shared" si="678"/>
        <v>1.4154513023994103E-6</v>
      </c>
      <c r="DL239" s="19">
        <f t="shared" si="679"/>
        <v>3.1719735161119228E-2</v>
      </c>
      <c r="DM239" s="19">
        <f t="shared" si="680"/>
        <v>0.14602635057658489</v>
      </c>
      <c r="DN239" s="19">
        <f t="shared" si="681"/>
        <v>6.1176787027895614E-3</v>
      </c>
      <c r="DO239" s="19">
        <f t="shared" si="682"/>
        <v>0.23417373880770989</v>
      </c>
      <c r="DP239" s="19">
        <f t="shared" si="683"/>
        <v>0.22119294424519434</v>
      </c>
      <c r="DQ239" s="19">
        <f t="shared" si="684"/>
        <v>1.9923602893200519E-2</v>
      </c>
      <c r="DR239" s="19">
        <f t="shared" si="685"/>
        <v>5.2515559047000476E-2</v>
      </c>
      <c r="DS239" s="19">
        <f t="shared" si="686"/>
        <v>0.10467935205288884</v>
      </c>
      <c r="DT239" s="19">
        <f t="shared" si="687"/>
        <v>2.2291087774277497E-2</v>
      </c>
      <c r="DU239" s="19">
        <f t="shared" si="688"/>
        <v>1.1555445308674389E-2</v>
      </c>
      <c r="DV239" s="19">
        <f t="shared" si="671"/>
        <v>9.9548622666251214E-3</v>
      </c>
      <c r="DW239" s="19">
        <f t="shared" si="689"/>
        <v>5.4189834038262082E-3</v>
      </c>
      <c r="DX239" s="19">
        <f t="shared" si="690"/>
        <v>2.2687761246889919E-2</v>
      </c>
      <c r="DY239" s="19">
        <f t="shared" si="691"/>
        <v>2.8447103804678385E-3</v>
      </c>
      <c r="DZ239" s="19">
        <f t="shared" si="692"/>
        <v>3.9044200967868082E-3</v>
      </c>
      <c r="EA239" s="19">
        <f t="shared" si="579"/>
        <v>0.99928475416613516</v>
      </c>
      <c r="EB239" s="19"/>
      <c r="EC239" s="19">
        <f t="shared" si="608"/>
        <v>9.4706445012951682E-2</v>
      </c>
      <c r="ED239" s="19">
        <f t="shared" si="693"/>
        <v>9.073307066366389E-3</v>
      </c>
      <c r="EE239" s="19">
        <f t="shared" si="694"/>
        <v>5.6915889271569266E-4</v>
      </c>
      <c r="EF239" s="19">
        <f t="shared" si="695"/>
        <v>1.4164644226765475E-6</v>
      </c>
      <c r="EG239" s="19">
        <f t="shared" si="696"/>
        <v>1.4164644226765475E-6</v>
      </c>
      <c r="EH239" s="19">
        <f t="shared" si="697"/>
        <v>1.4164644226765475E-6</v>
      </c>
      <c r="EI239" s="19">
        <f t="shared" si="698"/>
        <v>3.1742438808233527E-2</v>
      </c>
      <c r="EJ239" s="19">
        <f t="shared" si="699"/>
        <v>0.14613087007260336</v>
      </c>
      <c r="EK239" s="19">
        <f t="shared" si="700"/>
        <v>6.1220574788960229E-3</v>
      </c>
      <c r="EL239" s="19">
        <f t="shared" si="701"/>
        <v>0.23434135048234464</v>
      </c>
      <c r="EM239" s="19">
        <f t="shared" si="702"/>
        <v>0.22135126481517411</v>
      </c>
      <c r="EN239" s="19">
        <f t="shared" si="703"/>
        <v>1.9937863366909867E-2</v>
      </c>
      <c r="EO239" s="19">
        <f t="shared" si="704"/>
        <v>5.2553147466782579E-2</v>
      </c>
      <c r="EP239" s="19">
        <f t="shared" si="705"/>
        <v>0.10475427711317356</v>
      </c>
      <c r="EQ239" s="19">
        <f t="shared" si="706"/>
        <v>2.2307042793701538E-2</v>
      </c>
      <c r="ER239" s="19">
        <f t="shared" si="707"/>
        <v>1.1563716208516525E-2</v>
      </c>
      <c r="ES239" s="19">
        <f t="shared" si="672"/>
        <v>9.9619875367077653E-3</v>
      </c>
      <c r="ET239" s="19">
        <f t="shared" si="708"/>
        <v>5.4228620833389396E-3</v>
      </c>
      <c r="EU239" s="19">
        <f t="shared" si="709"/>
        <v>2.2704000188436765E-2</v>
      </c>
      <c r="EV239" s="19">
        <f t="shared" si="710"/>
        <v>2.8467465040449258E-3</v>
      </c>
      <c r="EW239" s="19">
        <f t="shared" si="711"/>
        <v>3.9072147158343241E-3</v>
      </c>
      <c r="EX239" s="19"/>
      <c r="EY239" s="19"/>
      <c r="EZ239" s="19">
        <f t="shared" si="609"/>
        <v>-8.1909219072185083E-2</v>
      </c>
      <c r="FA239" s="19">
        <f t="shared" si="633"/>
        <v>-0.27282965466121717</v>
      </c>
      <c r="FB239" s="19">
        <f t="shared" si="634"/>
        <v>-1.5393707004784875E-2</v>
      </c>
      <c r="FC239" s="19">
        <f t="shared" si="635"/>
        <v>5.3834332547002687E-3</v>
      </c>
      <c r="FD239" s="19">
        <f t="shared" si="636"/>
        <v>-4.9107656724610482E-2</v>
      </c>
      <c r="FE239" s="19">
        <f t="shared" si="637"/>
        <v>5.4070111137637142E-2</v>
      </c>
      <c r="FF239" s="19">
        <f t="shared" si="638"/>
        <v>0.13070610073280681</v>
      </c>
      <c r="FG239" s="19">
        <f t="shared" si="639"/>
        <v>5.147294367823467E-2</v>
      </c>
      <c r="FH239" s="19">
        <f t="shared" si="640"/>
        <v>-9.5567195566507515E-2</v>
      </c>
      <c r="FI239" s="19">
        <f t="shared" si="641"/>
        <v>3.1906480448529749E-2</v>
      </c>
      <c r="FJ239" s="19">
        <f t="shared" si="642"/>
        <v>2.4382613147934506E-2</v>
      </c>
      <c r="FK239" s="19">
        <f t="shared" si="643"/>
        <v>-3.5668700217453317E-2</v>
      </c>
      <c r="FL239" s="19">
        <f t="shared" si="644"/>
        <v>-8.9769305329687715E-2</v>
      </c>
      <c r="FM239" s="19">
        <f t="shared" si="645"/>
        <v>2.3263956103546986E-2</v>
      </c>
      <c r="FN239" s="19">
        <f t="shared" si="646"/>
        <v>-8.2645280783586919E-2</v>
      </c>
      <c r="FO239" s="19">
        <f t="shared" si="647"/>
        <v>-0.17113615051654499</v>
      </c>
      <c r="FP239" s="19">
        <f t="shared" si="627"/>
        <v>-0.10870465286330595</v>
      </c>
      <c r="FQ239" s="19">
        <f t="shared" si="628"/>
        <v>1.8370599490172035E-4</v>
      </c>
      <c r="FR239" s="19">
        <f t="shared" si="629"/>
        <v>-0.14276001730837767</v>
      </c>
      <c r="FS239" s="19">
        <f t="shared" si="630"/>
        <v>-6.6072700808017942E-2</v>
      </c>
      <c r="FT239" s="19">
        <f t="shared" si="631"/>
        <v>-6.4159374045782661E-2</v>
      </c>
      <c r="FU239" s="19"/>
      <c r="FV239" s="16"/>
      <c r="FW239" s="19">
        <f t="shared" si="806"/>
        <v>1.0021442508649434</v>
      </c>
      <c r="FX239" s="19">
        <f t="shared" si="610"/>
        <v>0.5825653226347699</v>
      </c>
      <c r="FY239" s="19">
        <f t="shared" si="781"/>
        <v>0.85570337859097301</v>
      </c>
      <c r="FZ239" s="19"/>
      <c r="GA239" s="19">
        <f t="shared" si="807"/>
        <v>1.0725148340928849</v>
      </c>
      <c r="GB239" s="19">
        <f t="shared" si="611"/>
        <v>0.77205889819175999</v>
      </c>
      <c r="GC239" s="19">
        <f t="shared" si="782"/>
        <v>0.86855892853533312</v>
      </c>
      <c r="GD239" s="19"/>
      <c r="GE239" s="19">
        <f t="shared" si="808"/>
        <v>0.92519460003512477</v>
      </c>
      <c r="GF239" s="19">
        <f t="shared" si="612"/>
        <v>0.62912207770511075</v>
      </c>
      <c r="GG239" s="19">
        <f t="shared" si="783"/>
        <v>0.69467674443545169</v>
      </c>
      <c r="GI239" s="132">
        <f t="shared" si="719"/>
        <v>2.0563244551065178</v>
      </c>
      <c r="GJ239" s="19">
        <f t="shared" si="586"/>
        <v>1.0616880682276482</v>
      </c>
      <c r="GK239" s="19">
        <f t="shared" si="809"/>
        <v>1.061684027947617</v>
      </c>
      <c r="GL239" s="3"/>
      <c r="GM239" s="3"/>
      <c r="GN239" s="8"/>
      <c r="GO239" s="3"/>
      <c r="GV239" s="30"/>
      <c r="GW239" s="12" t="str">
        <f t="shared" si="590"/>
        <v/>
      </c>
      <c r="GX239" s="19" t="str">
        <f t="shared" ca="1" si="591"/>
        <v/>
      </c>
      <c r="GY239" s="19" t="str">
        <f t="shared" ca="1" si="592"/>
        <v/>
      </c>
      <c r="GZ239" s="11" t="str">
        <f ca="1">IF(GP239,OFFSET(#REF!,$GP$253+$GO239,0),"")</f>
        <v/>
      </c>
      <c r="HA239" s="12" t="str">
        <f t="shared" ca="1" si="784"/>
        <v/>
      </c>
      <c r="HB239" s="12" t="str">
        <f t="shared" ca="1" si="785"/>
        <v/>
      </c>
      <c r="HC239" s="12" t="str">
        <f t="shared" ca="1" si="786"/>
        <v/>
      </c>
      <c r="HD239" s="12" t="str">
        <f t="shared" ca="1" si="787"/>
        <v/>
      </c>
      <c r="HE239" t="str">
        <f t="shared" ca="1" si="593"/>
        <v/>
      </c>
      <c r="HF239" s="12" t="str">
        <f t="shared" ca="1" si="788"/>
        <v/>
      </c>
      <c r="HG239" s="12" t="str">
        <f t="shared" ca="1" si="789"/>
        <v/>
      </c>
      <c r="HH239" s="12" t="str">
        <f t="shared" ca="1" si="790"/>
        <v/>
      </c>
      <c r="HJ239" s="17"/>
      <c r="HL239" s="18">
        <f t="shared" si="594"/>
        <v>2010</v>
      </c>
      <c r="HM239" s="9">
        <f t="shared" si="791"/>
        <v>1.4554254284760619</v>
      </c>
      <c r="HN239" s="9">
        <f t="shared" si="792"/>
        <v>0.58265316415332902</v>
      </c>
      <c r="HO239" s="9">
        <f t="shared" si="793"/>
        <v>0.89617581072796515</v>
      </c>
      <c r="HP239" s="9">
        <f t="shared" si="794"/>
        <v>0.76471350342461475</v>
      </c>
      <c r="HQ239" s="9">
        <f t="shared" si="795"/>
        <v>0.85019677441513308</v>
      </c>
      <c r="HR239" s="9">
        <f t="shared" si="595"/>
        <v>0.84801080888960212</v>
      </c>
      <c r="HS239" s="9">
        <f t="shared" si="796"/>
        <v>0.84800823109079215</v>
      </c>
      <c r="HT239" s="9"/>
      <c r="HU239" s="9">
        <f t="shared" si="797"/>
        <v>0.68531774390617661</v>
      </c>
      <c r="HV239" s="23">
        <f t="shared" si="596"/>
        <v>0.58265493531848755</v>
      </c>
      <c r="HX239" s="8"/>
      <c r="HY239" s="5">
        <f t="shared" si="614"/>
        <v>61</v>
      </c>
      <c r="HZ239" t="b">
        <f t="shared" si="597"/>
        <v>0</v>
      </c>
      <c r="IC239" s="11"/>
      <c r="ID239" s="11"/>
      <c r="IE239" s="11"/>
      <c r="IF239">
        <f t="shared" si="599"/>
        <v>0</v>
      </c>
      <c r="IG239" s="12" t="str">
        <f t="shared" si="600"/>
        <v/>
      </c>
      <c r="IH239" s="19" t="str">
        <f t="shared" ca="1" si="601"/>
        <v/>
      </c>
      <c r="II239" s="19" t="str">
        <f t="shared" ca="1" si="602"/>
        <v/>
      </c>
      <c r="IJ239" s="11"/>
      <c r="IK239" s="12" t="str">
        <f t="shared" ca="1" si="798"/>
        <v/>
      </c>
      <c r="IL239" s="12" t="str">
        <f t="shared" ca="1" si="799"/>
        <v/>
      </c>
      <c r="IM239" s="12" t="str">
        <f t="shared" ca="1" si="800"/>
        <v/>
      </c>
      <c r="IN239" s="12" t="str">
        <f t="shared" ca="1" si="801"/>
        <v/>
      </c>
      <c r="IO239">
        <f t="shared" si="603"/>
        <v>0</v>
      </c>
      <c r="IP239" s="12" t="str">
        <f t="shared" ca="1" si="604"/>
        <v/>
      </c>
      <c r="IQ239" s="12" t="str">
        <f t="shared" ca="1" si="802"/>
        <v/>
      </c>
      <c r="IR239" s="12" t="str">
        <f t="shared" ca="1" si="803"/>
        <v/>
      </c>
    </row>
    <row r="240" spans="1:252" s="566" customFormat="1" x14ac:dyDescent="0.2">
      <c r="A240" s="566" t="s">
        <v>63</v>
      </c>
      <c r="B240" s="1">
        <f t="shared" si="605"/>
        <v>2011</v>
      </c>
      <c r="C240" s="60">
        <f t="shared" si="804"/>
        <v>1303.4238492728409</v>
      </c>
      <c r="D240" s="60">
        <f t="shared" ref="D240:V240" si="839">D320+D401</f>
        <v>117.86043049056255</v>
      </c>
      <c r="E240" s="60">
        <f t="shared" si="839"/>
        <v>8.1673360466991092</v>
      </c>
      <c r="F240" s="60">
        <f t="shared" si="839"/>
        <v>0.02</v>
      </c>
      <c r="G240" s="60">
        <f t="shared" si="839"/>
        <v>0.02</v>
      </c>
      <c r="H240" s="60">
        <f t="shared" si="839"/>
        <v>0.02</v>
      </c>
      <c r="I240" s="60">
        <f t="shared" si="839"/>
        <v>413.68985026376004</v>
      </c>
      <c r="J240" s="60">
        <f t="shared" si="839"/>
        <v>1950.3934722639381</v>
      </c>
      <c r="K240" s="60">
        <f t="shared" si="839"/>
        <v>85.276438822190016</v>
      </c>
      <c r="L240" s="60">
        <f t="shared" si="839"/>
        <v>3291.7526683301767</v>
      </c>
      <c r="M240" s="60">
        <f t="shared" si="839"/>
        <v>3395.5950027718377</v>
      </c>
      <c r="N240" s="60">
        <f t="shared" si="839"/>
        <v>290.1799920753374</v>
      </c>
      <c r="O240" s="60">
        <f t="shared" si="839"/>
        <v>732.70633848887371</v>
      </c>
      <c r="P240" s="60">
        <f t="shared" si="839"/>
        <v>1725.9190218379083</v>
      </c>
      <c r="Q240" s="60">
        <f t="shared" si="839"/>
        <v>337.54357682654199</v>
      </c>
      <c r="R240" s="60">
        <f t="shared" si="839"/>
        <v>175.87924008360676</v>
      </c>
      <c r="S240" s="60">
        <f t="shared" si="839"/>
        <v>144.0991207225743</v>
      </c>
      <c r="T240" s="60">
        <f t="shared" si="839"/>
        <v>81.018692503204988</v>
      </c>
      <c r="U240" s="60">
        <f t="shared" si="839"/>
        <v>348.64970885872566</v>
      </c>
      <c r="V240" s="60">
        <f t="shared" si="839"/>
        <v>37.690103539101386</v>
      </c>
      <c r="W240" s="60">
        <f>W320+W401</f>
        <v>56.905893637529104</v>
      </c>
      <c r="X240" s="60">
        <f t="shared" si="813"/>
        <v>14496.810736835412</v>
      </c>
      <c r="Z240" s="19">
        <f t="shared" si="722"/>
        <v>1.4674576547192875</v>
      </c>
      <c r="AA240" s="19">
        <f t="shared" si="723"/>
        <v>2.2236861119422793</v>
      </c>
      <c r="AB240" s="19">
        <f t="shared" si="724"/>
        <v>0.32043187088706737</v>
      </c>
      <c r="AC240" s="19">
        <f t="shared" si="725"/>
        <v>2.2516967992229974E-5</v>
      </c>
      <c r="AD240" s="19">
        <f t="shared" si="726"/>
        <v>3.7734226876429686E-4</v>
      </c>
      <c r="AE240" s="19">
        <f t="shared" si="727"/>
        <v>7.8466679723940681E-4</v>
      </c>
      <c r="AF240" s="19">
        <f t="shared" si="728"/>
        <v>5.4918675959210734</v>
      </c>
      <c r="AG240" s="19">
        <f t="shared" si="729"/>
        <v>11.081539443700347</v>
      </c>
      <c r="AH240" s="19">
        <f t="shared" si="730"/>
        <v>1.0105583760010635</v>
      </c>
      <c r="AI240" s="19">
        <f t="shared" si="731"/>
        <v>3.9810546555866555</v>
      </c>
      <c r="AJ240" s="19">
        <f t="shared" si="732"/>
        <v>4.3431338893979454</v>
      </c>
      <c r="AK240" s="19">
        <f t="shared" si="733"/>
        <v>1.4073780775606206</v>
      </c>
      <c r="AL240" s="19">
        <f t="shared" si="734"/>
        <v>7.6049536343016513</v>
      </c>
      <c r="AM240" s="19">
        <f t="shared" si="735"/>
        <v>6.3887153953414133</v>
      </c>
      <c r="AN240" s="19">
        <f t="shared" si="736"/>
        <v>1.0186267643083522</v>
      </c>
      <c r="AO240" s="19">
        <f t="shared" si="737"/>
        <v>0.46657870734942525</v>
      </c>
      <c r="AP240" s="19">
        <f t="shared" si="738"/>
        <v>0.40570823908047488</v>
      </c>
      <c r="AQ240" s="19">
        <f t="shared" si="739"/>
        <v>0.67480337869480445</v>
      </c>
      <c r="AR240" s="19">
        <f t="shared" si="740"/>
        <v>0.45060087856924869</v>
      </c>
      <c r="AS240" s="19">
        <f t="shared" si="741"/>
        <v>0.64241424863235086</v>
      </c>
      <c r="AT240" s="19">
        <f t="shared" si="742"/>
        <v>0.34686965765626127</v>
      </c>
      <c r="AU240" s="19">
        <f t="shared" si="718"/>
        <v>7.4732246734109742</v>
      </c>
      <c r="AV240" s="19"/>
      <c r="AX240" s="19">
        <f t="shared" si="758"/>
        <v>1.0195248656625053</v>
      </c>
      <c r="AY240" s="19">
        <f t="shared" si="759"/>
        <v>0.77636229095515918</v>
      </c>
      <c r="AZ240" s="19">
        <f t="shared" si="760"/>
        <v>0.50680096727380752</v>
      </c>
      <c r="BA240" s="19">
        <f t="shared" si="761"/>
        <v>0.76196288077466223</v>
      </c>
      <c r="BB240" s="19">
        <f t="shared" si="762"/>
        <v>1.5992937205513664</v>
      </c>
      <c r="BC240" s="19">
        <f t="shared" si="763"/>
        <v>3.3140749984964226</v>
      </c>
      <c r="BD240" s="19">
        <f t="shared" si="764"/>
        <v>1.3582014581648523</v>
      </c>
      <c r="BE240" s="19">
        <f t="shared" si="765"/>
        <v>0.91844508935765146</v>
      </c>
      <c r="BF240" s="19">
        <f t="shared" si="766"/>
        <v>1.5641403809569745</v>
      </c>
      <c r="BG240" s="19">
        <f t="shared" si="767"/>
        <v>0.9817064385237666</v>
      </c>
      <c r="BH240" s="19">
        <f t="shared" si="768"/>
        <v>0.92382583986960298</v>
      </c>
      <c r="BI240" s="19">
        <f t="shared" si="769"/>
        <v>0.83641878974590989</v>
      </c>
      <c r="BJ240" s="19">
        <f t="shared" si="770"/>
        <v>0.78060917370103089</v>
      </c>
      <c r="BK240" s="19">
        <f t="shared" si="771"/>
        <v>0.59072438283164908</v>
      </c>
      <c r="BL240" s="19">
        <f t="shared" si="772"/>
        <v>0.83336045591016261</v>
      </c>
      <c r="BM240" s="19">
        <f t="shared" si="773"/>
        <v>0.63678283925768087</v>
      </c>
      <c r="BN240" s="19">
        <f t="shared" si="774"/>
        <v>0.11332899113798917</v>
      </c>
      <c r="BO240" s="19">
        <f t="shared" si="775"/>
        <v>0.66617590755715339</v>
      </c>
      <c r="BP240" s="19">
        <f t="shared" si="776"/>
        <v>0.61004064958362092</v>
      </c>
      <c r="BQ240" s="19">
        <f t="shared" si="777"/>
        <v>0.73646555529773006</v>
      </c>
      <c r="BR240" s="19">
        <f t="shared" si="778"/>
        <v>0.49516933909775801</v>
      </c>
      <c r="BS240" s="19">
        <f t="shared" si="779"/>
        <v>0.51541644976325529</v>
      </c>
      <c r="BU240" s="16"/>
      <c r="BV240" s="9">
        <f t="shared" si="780"/>
        <v>2.0639929466281188</v>
      </c>
      <c r="BW240" s="9">
        <f t="shared" ref="BW240:BW246" si="840">BS240</f>
        <v>0.51541644976325529</v>
      </c>
      <c r="BX240" s="9">
        <f t="shared" ref="BX240:BX246" si="841">GC240</f>
        <v>0.9241417157934505</v>
      </c>
      <c r="BY240" s="9">
        <f t="shared" ref="BY240:BY246" si="842">GG240</f>
        <v>0.66082841846639706</v>
      </c>
      <c r="BZ240" s="9">
        <f t="shared" ref="BZ240:BZ246" si="843">FY240</f>
        <v>0.84398114970279348</v>
      </c>
      <c r="CA240" s="9">
        <f t="shared" ref="CA240:CA246" si="844">BV240*BX240*BY240*BZ240</f>
        <v>1.0638202222523829</v>
      </c>
      <c r="CB240" s="9">
        <f t="shared" ref="CB240:CB246" si="845">GK240</f>
        <v>1.0638159168874652</v>
      </c>
      <c r="CC240" s="9"/>
      <c r="CD240" s="9">
        <f t="shared" ref="CD240:CD246" si="846">BX240*BY240</f>
        <v>0.61069910848660847</v>
      </c>
      <c r="CE240" s="9">
        <f t="shared" ref="CE240:CE246" si="847">CD240*BZ240</f>
        <v>0.51541853570299878</v>
      </c>
      <c r="CG240" s="35"/>
      <c r="CH240" s="566">
        <f>B240</f>
        <v>2011</v>
      </c>
      <c r="CI240" s="19">
        <f t="shared" ref="CI240:DC240" si="848">C240/$X240</f>
        <v>8.9911075817588587E-2</v>
      </c>
      <c r="CJ240" s="19">
        <f t="shared" si="848"/>
        <v>8.1300937585594042E-3</v>
      </c>
      <c r="CK240" s="19">
        <f t="shared" si="848"/>
        <v>5.6338847177927641E-4</v>
      </c>
      <c r="CL240" s="19">
        <f t="shared" si="848"/>
        <v>1.3796137897545533E-6</v>
      </c>
      <c r="CM240" s="19">
        <f t="shared" si="848"/>
        <v>1.3796137897545533E-6</v>
      </c>
      <c r="CN240" s="19">
        <f t="shared" si="848"/>
        <v>1.3796137897545533E-6</v>
      </c>
      <c r="CO240" s="19">
        <f t="shared" si="848"/>
        <v>2.8536611105268981E-2</v>
      </c>
      <c r="CP240" s="19">
        <f t="shared" si="848"/>
        <v>0.13453948648912969</v>
      </c>
      <c r="CQ240" s="19">
        <f t="shared" si="848"/>
        <v>5.8824275470126938E-3</v>
      </c>
      <c r="CR240" s="19">
        <f t="shared" si="848"/>
        <v>0.22706736868448291</v>
      </c>
      <c r="CS240" s="19">
        <f t="shared" si="848"/>
        <v>0.23423048451228387</v>
      </c>
      <c r="CT240" s="19">
        <f t="shared" si="848"/>
        <v>2.0016815928900124E-2</v>
      </c>
      <c r="CU240" s="19">
        <f t="shared" si="848"/>
        <v>5.0542588420990874E-2</v>
      </c>
      <c r="CV240" s="19">
        <f t="shared" si="848"/>
        <v>0.11905508412636341</v>
      </c>
      <c r="CW240" s="19">
        <f t="shared" si="848"/>
        <v>2.3283988661648641E-2</v>
      </c>
      <c r="CX240" s="19">
        <f t="shared" si="848"/>
        <v>1.2132271247544782E-2</v>
      </c>
      <c r="CY240" s="19">
        <f t="shared" si="848"/>
        <v>9.9400567020184807E-3</v>
      </c>
      <c r="CZ240" s="19">
        <f t="shared" si="848"/>
        <v>5.5887252702652721E-3</v>
      </c>
      <c r="DA240" s="19">
        <f t="shared" si="848"/>
        <v>2.4050097306770407E-2</v>
      </c>
      <c r="DB240" s="19">
        <f t="shared" si="848"/>
        <v>2.5998893289910581E-3</v>
      </c>
      <c r="DC240" s="19">
        <f t="shared" si="848"/>
        <v>3.9254077790320521E-3</v>
      </c>
      <c r="DD240" s="19"/>
      <c r="DE240" s="19"/>
      <c r="DF240" s="19">
        <f t="shared" ref="DF240:DZ240" si="849">(CI240-CI239)/LN(CI240/CI239)</f>
        <v>8.9164494368840441E-2</v>
      </c>
      <c r="DG240" s="19">
        <f t="shared" si="849"/>
        <v>8.0116940298413652E-3</v>
      </c>
      <c r="DH240" s="19">
        <f t="shared" si="849"/>
        <v>5.497074158658322E-4</v>
      </c>
      <c r="DI240" s="19">
        <f t="shared" si="849"/>
        <v>1.3809984767050014E-6</v>
      </c>
      <c r="DJ240" s="19">
        <f t="shared" si="849"/>
        <v>1.3809984767050014E-6</v>
      </c>
      <c r="DK240" s="19">
        <f t="shared" si="849"/>
        <v>1.3809984767050014E-6</v>
      </c>
      <c r="DL240" s="19">
        <f t="shared" si="849"/>
        <v>3.0981951503642309E-2</v>
      </c>
      <c r="DM240" s="19">
        <f t="shared" si="849"/>
        <v>0.14089804465216804</v>
      </c>
      <c r="DN240" s="19">
        <f t="shared" si="849"/>
        <v>5.7789161063008512E-3</v>
      </c>
      <c r="DO240" s="19">
        <f t="shared" si="849"/>
        <v>0.22840420456365335</v>
      </c>
      <c r="DP240" s="19">
        <f t="shared" si="849"/>
        <v>0.23049638578928203</v>
      </c>
      <c r="DQ240" s="19">
        <f t="shared" si="849"/>
        <v>1.9949788194249186E-2</v>
      </c>
      <c r="DR240" s="19">
        <f t="shared" si="849"/>
        <v>5.0174295395778987E-2</v>
      </c>
      <c r="DS240" s="19">
        <f t="shared" si="849"/>
        <v>0.11682322070679013</v>
      </c>
      <c r="DT240" s="19">
        <f t="shared" si="849"/>
        <v>2.2324174286147865E-2</v>
      </c>
      <c r="DU240" s="19">
        <f t="shared" si="849"/>
        <v>1.1521811931326634E-2</v>
      </c>
      <c r="DV240" s="19">
        <f t="shared" si="849"/>
        <v>9.7136532969519865E-3</v>
      </c>
      <c r="DW240" s="19">
        <f t="shared" si="849"/>
        <v>5.486394892151413E-3</v>
      </c>
      <c r="DX240" s="19">
        <f t="shared" si="849"/>
        <v>2.3060265143306922E-2</v>
      </c>
      <c r="DY240" s="19">
        <f t="shared" si="849"/>
        <v>2.6166484671716031E-3</v>
      </c>
      <c r="DZ240" s="19">
        <f t="shared" si="849"/>
        <v>3.7912021239589499E-3</v>
      </c>
      <c r="EA240" s="19">
        <f t="shared" ref="EA240:EA246" si="850">SUM(DF240:DZ240)</f>
        <v>0.99975099586285787</v>
      </c>
      <c r="EB240" s="19"/>
      <c r="EC240" s="19">
        <f t="shared" ref="EC240:EW240" si="851">DF240/$EA240</f>
        <v>8.9186702226672951E-2</v>
      </c>
      <c r="ED240" s="19">
        <f t="shared" si="851"/>
        <v>8.0136894716735848E-3</v>
      </c>
      <c r="EE240" s="19">
        <f t="shared" si="851"/>
        <v>5.4984432937863164E-4</v>
      </c>
      <c r="EF240" s="19">
        <f t="shared" si="851"/>
        <v>1.3813424366865463E-6</v>
      </c>
      <c r="EG240" s="19">
        <f t="shared" si="851"/>
        <v>1.3813424366865463E-6</v>
      </c>
      <c r="EH240" s="19">
        <f t="shared" si="851"/>
        <v>1.3813424366865463E-6</v>
      </c>
      <c r="EI240" s="19">
        <f t="shared" si="851"/>
        <v>3.0989668059197711E-2</v>
      </c>
      <c r="EJ240" s="19">
        <f t="shared" si="851"/>
        <v>0.14093313758648751</v>
      </c>
      <c r="EK240" s="19">
        <f t="shared" si="851"/>
        <v>5.7803554387192441E-3</v>
      </c>
      <c r="EL240" s="19">
        <f t="shared" si="851"/>
        <v>0.22846109232081724</v>
      </c>
      <c r="EM240" s="19">
        <f t="shared" si="851"/>
        <v>0.2305537946379807</v>
      </c>
      <c r="EN240" s="19">
        <f t="shared" si="851"/>
        <v>1.9954757011300665E-2</v>
      </c>
      <c r="EO240" s="19">
        <f t="shared" si="851"/>
        <v>5.0186792114645426E-2</v>
      </c>
      <c r="EP240" s="19">
        <f t="shared" si="851"/>
        <v>0.11685231741726168</v>
      </c>
      <c r="EQ240" s="19">
        <f t="shared" si="851"/>
        <v>2.2329734482415271E-2</v>
      </c>
      <c r="ER240" s="19">
        <f t="shared" si="851"/>
        <v>1.1524681624730438E-2</v>
      </c>
      <c r="ES240" s="19">
        <f t="shared" si="851"/>
        <v>9.716072639235929E-3</v>
      </c>
      <c r="ET240" s="19">
        <f t="shared" si="851"/>
        <v>5.4877613674355532E-3</v>
      </c>
      <c r="EU240" s="19">
        <f t="shared" si="851"/>
        <v>2.3066008674894327E-2</v>
      </c>
      <c r="EV240" s="19">
        <f t="shared" si="851"/>
        <v>2.6173001857459966E-3</v>
      </c>
      <c r="EW240" s="19">
        <f t="shared" si="851"/>
        <v>3.7921463840972385E-3</v>
      </c>
      <c r="EX240" s="19"/>
      <c r="EY240" s="19"/>
      <c r="EZ240" s="19">
        <f t="shared" ref="EZ240:FT240" si="852">LN(AX240/AX239)</f>
        <v>3.5102700860596234E-2</v>
      </c>
      <c r="FA240" s="19">
        <f t="shared" si="852"/>
        <v>5.4485007692026993E-2</v>
      </c>
      <c r="FB240" s="19">
        <f t="shared" si="852"/>
        <v>8.9205536676208123E-3</v>
      </c>
      <c r="FC240" s="19">
        <f t="shared" si="852"/>
        <v>1.6397008007103565E-2</v>
      </c>
      <c r="FD240" s="19">
        <f t="shared" si="852"/>
        <v>2.306644864339023E-2</v>
      </c>
      <c r="FE240" s="19">
        <f t="shared" si="852"/>
        <v>-4.2455023122265102E-2</v>
      </c>
      <c r="FF240" s="19">
        <f t="shared" si="852"/>
        <v>-0.17538194176674668</v>
      </c>
      <c r="FG240" s="19">
        <f t="shared" si="852"/>
        <v>-9.1391916034524567E-2</v>
      </c>
      <c r="FH240" s="19">
        <f t="shared" si="852"/>
        <v>4.8128950024563029E-2</v>
      </c>
      <c r="FI240" s="19">
        <f t="shared" si="852"/>
        <v>-3.7016210278631348E-2</v>
      </c>
      <c r="FJ240" s="19">
        <f t="shared" si="852"/>
        <v>4.9938512641471797E-2</v>
      </c>
      <c r="FK240" s="19">
        <f t="shared" si="852"/>
        <v>-3.9177812147815731E-3</v>
      </c>
      <c r="FL240" s="19">
        <f t="shared" si="852"/>
        <v>1.0613701269308882E-2</v>
      </c>
      <c r="FM240" s="19">
        <f t="shared" si="852"/>
        <v>-3.1457402427768531E-2</v>
      </c>
      <c r="FN240" s="19">
        <f t="shared" si="852"/>
        <v>2.1450646473988817E-2</v>
      </c>
      <c r="FO240" s="19">
        <f t="shared" si="852"/>
        <v>-1.5041065004213211E-2</v>
      </c>
      <c r="FP240" s="19">
        <f t="shared" si="852"/>
        <v>2.1327971328103365E-2</v>
      </c>
      <c r="FQ240" s="19">
        <f t="shared" si="852"/>
        <v>-1.3015074121468387E-2</v>
      </c>
      <c r="FR240" s="19">
        <f t="shared" si="852"/>
        <v>2.5352656367742276E-3</v>
      </c>
      <c r="FS240" s="19">
        <f t="shared" si="852"/>
        <v>9.5510908051339351E-3</v>
      </c>
      <c r="FT240" s="19">
        <f t="shared" si="852"/>
        <v>8.1966524844196156E-2</v>
      </c>
      <c r="FU240" s="19"/>
      <c r="FV240" s="16"/>
      <c r="FW240" s="19">
        <f t="shared" ref="FW240:FW246" si="853">EXP(SUMPRODUCT($EC240:$EW240,EZ240:FT240))</f>
        <v>0.98630106041245069</v>
      </c>
      <c r="FX240" s="19">
        <f t="shared" ref="FX240:FX246" si="854">IF(ISERR(FW240),FX239,FW240*FX239)</f>
        <v>0.57458479547419505</v>
      </c>
      <c r="FY240" s="19">
        <f t="shared" si="781"/>
        <v>0.84398114970279348</v>
      </c>
      <c r="FZ240" s="19"/>
      <c r="GA240" s="19">
        <f t="shared" si="807"/>
        <v>1.0639942615659339</v>
      </c>
      <c r="GB240" s="19">
        <f t="shared" ref="GB240:GB246" si="855">IF(ISERR(GA240),GB239,GA240*GB239)</f>
        <v>0.82146623726695023</v>
      </c>
      <c r="GC240" s="19">
        <f t="shared" si="782"/>
        <v>0.9241417157934505</v>
      </c>
      <c r="GD240" s="19"/>
      <c r="GE240" s="19">
        <f t="shared" si="808"/>
        <v>0.95127470979820627</v>
      </c>
      <c r="GF240" s="19">
        <f t="shared" ref="GF240:GF246" si="856">IF(ISERR(GE240),GF239,GE240*GF239)</f>
        <v>0.59846792189657383</v>
      </c>
      <c r="GG240" s="19">
        <f t="shared" si="783"/>
        <v>0.66082841846639706</v>
      </c>
      <c r="GI240" s="132">
        <f t="shared" si="719"/>
        <v>2.0639929466281188</v>
      </c>
      <c r="GJ240" s="19">
        <f t="shared" ref="GJ240:GJ246" si="857">FY240*GC240*GG240*GI240</f>
        <v>1.0638202222523827</v>
      </c>
      <c r="GK240" s="19">
        <f t="shared" si="809"/>
        <v>1.0638159168874652</v>
      </c>
      <c r="GL240" s="3"/>
      <c r="GM240" s="3"/>
      <c r="GN240" s="8"/>
      <c r="GO240" s="3"/>
      <c r="GV240" s="30"/>
      <c r="GW240" s="12"/>
      <c r="GX240" s="19"/>
      <c r="GY240" s="19"/>
      <c r="GZ240" s="11"/>
      <c r="HA240" s="12"/>
      <c r="HB240" s="12"/>
      <c r="HC240" s="12"/>
      <c r="HD240" s="12"/>
      <c r="HF240" s="12"/>
      <c r="HG240" s="12"/>
      <c r="HH240" s="12"/>
      <c r="HJ240" s="17"/>
      <c r="HL240" s="18"/>
      <c r="HM240" s="9"/>
      <c r="HN240" s="9"/>
      <c r="HO240" s="9"/>
      <c r="HP240" s="9"/>
      <c r="HQ240" s="9"/>
      <c r="HR240" s="9"/>
      <c r="HS240" s="9"/>
      <c r="HT240" s="9"/>
      <c r="HU240" s="9"/>
      <c r="HV240" s="23"/>
      <c r="HX240" s="5"/>
      <c r="HY240" s="5"/>
      <c r="IC240" s="11"/>
      <c r="ID240" s="11"/>
      <c r="IE240" s="11"/>
      <c r="IG240" s="12"/>
      <c r="IH240" s="19"/>
      <c r="II240" s="19"/>
      <c r="IJ240" s="11"/>
      <c r="IK240" s="12"/>
      <c r="IL240" s="12"/>
      <c r="IM240" s="12"/>
      <c r="IN240" s="12"/>
      <c r="IP240" s="12"/>
      <c r="IQ240" s="12"/>
      <c r="IR240" s="12"/>
    </row>
    <row r="241" spans="1:252" s="566" customFormat="1" x14ac:dyDescent="0.2">
      <c r="A241" s="566" t="s">
        <v>63</v>
      </c>
      <c r="B241" s="1">
        <f t="shared" si="605"/>
        <v>2012</v>
      </c>
      <c r="C241" s="60">
        <f t="shared" ref="C241:X241" si="858">C321+C402</f>
        <v>1205.1611782608229</v>
      </c>
      <c r="D241" s="60">
        <f t="shared" si="858"/>
        <v>114.59698877273199</v>
      </c>
      <c r="E241" s="60">
        <f t="shared" si="858"/>
        <v>6.5560915116912977</v>
      </c>
      <c r="F241" s="60">
        <f t="shared" si="858"/>
        <v>0.02</v>
      </c>
      <c r="G241" s="60">
        <f t="shared" si="858"/>
        <v>0.02</v>
      </c>
      <c r="H241" s="60">
        <f t="shared" si="858"/>
        <v>0.02</v>
      </c>
      <c r="I241" s="60">
        <f t="shared" si="858"/>
        <v>334.57634493072493</v>
      </c>
      <c r="J241" s="60">
        <f t="shared" si="858"/>
        <v>1899.1636537350259</v>
      </c>
      <c r="K241" s="60">
        <f t="shared" si="858"/>
        <v>84.246422452453288</v>
      </c>
      <c r="L241" s="60">
        <f t="shared" si="858"/>
        <v>3122.7223624546527</v>
      </c>
      <c r="M241" s="60">
        <f t="shared" si="858"/>
        <v>3261.6894393198786</v>
      </c>
      <c r="N241" s="60">
        <f t="shared" si="858"/>
        <v>288.07826586272245</v>
      </c>
      <c r="O241" s="60">
        <f t="shared" si="858"/>
        <v>744.48443720416537</v>
      </c>
      <c r="P241" s="60">
        <f t="shared" si="858"/>
        <v>1553.2967506153011</v>
      </c>
      <c r="Q241" s="60">
        <f t="shared" si="858"/>
        <v>335.35794319146589</v>
      </c>
      <c r="R241" s="60">
        <f t="shared" si="858"/>
        <v>166.91690982393408</v>
      </c>
      <c r="S241" s="60">
        <f t="shared" si="858"/>
        <v>193.6835634911159</v>
      </c>
      <c r="T241" s="60">
        <f t="shared" si="858"/>
        <v>75.190696238388142</v>
      </c>
      <c r="U241" s="60">
        <f t="shared" si="858"/>
        <v>342.96805124468625</v>
      </c>
      <c r="V241" s="60">
        <f t="shared" si="858"/>
        <v>37.953281724257437</v>
      </c>
      <c r="W241" s="60">
        <f t="shared" si="858"/>
        <v>54.760195249375585</v>
      </c>
      <c r="X241" s="60">
        <f t="shared" si="858"/>
        <v>13821.462576083395</v>
      </c>
      <c r="Z241" s="19">
        <f t="shared" ref="Z241:AT241" si="859">C241/C68*1000</f>
        <v>1.3451600562780135</v>
      </c>
      <c r="AA241" s="19">
        <f t="shared" si="859"/>
        <v>2.2163618368191083</v>
      </c>
      <c r="AB241" s="19">
        <f t="shared" si="859"/>
        <v>0.34214025214963456</v>
      </c>
      <c r="AC241" s="19">
        <f t="shared" si="859"/>
        <v>2.2323322067496797E-5</v>
      </c>
      <c r="AD241" s="19">
        <f t="shared" si="859"/>
        <v>3.8680978628759309E-4</v>
      </c>
      <c r="AE241" s="19">
        <f t="shared" si="859"/>
        <v>1.0437323870159691E-3</v>
      </c>
      <c r="AF241" s="19">
        <f t="shared" si="859"/>
        <v>4.142334343577132</v>
      </c>
      <c r="AG241" s="19">
        <f t="shared" si="859"/>
        <v>10.611453424455231</v>
      </c>
      <c r="AH241" s="19">
        <f t="shared" si="859"/>
        <v>1.0138566995902678</v>
      </c>
      <c r="AI241" s="19">
        <f t="shared" si="859"/>
        <v>3.7465669762344227</v>
      </c>
      <c r="AJ241" s="19">
        <f t="shared" si="859"/>
        <v>4.1141234825295543</v>
      </c>
      <c r="AK241" s="19">
        <f t="shared" si="859"/>
        <v>1.3308183966273031</v>
      </c>
      <c r="AL241" s="19">
        <f t="shared" si="859"/>
        <v>7.4718176336993078</v>
      </c>
      <c r="AM241" s="19">
        <f t="shared" si="859"/>
        <v>5.7696830089307181</v>
      </c>
      <c r="AN241" s="19">
        <f t="shared" si="859"/>
        <v>0.97624562087420708</v>
      </c>
      <c r="AO241" s="19">
        <f t="shared" si="859"/>
        <v>0.41267036645553318</v>
      </c>
      <c r="AP241" s="19">
        <f t="shared" si="859"/>
        <v>0.54700818320007438</v>
      </c>
      <c r="AQ241" s="19">
        <f t="shared" si="859"/>
        <v>0.61217745767057308</v>
      </c>
      <c r="AR241" s="19">
        <f t="shared" si="859"/>
        <v>0.42529336349686486</v>
      </c>
      <c r="AS241" s="19">
        <f t="shared" si="859"/>
        <v>0.57742943227022625</v>
      </c>
      <c r="AT241" s="19">
        <f t="shared" si="859"/>
        <v>0.35182526534170866</v>
      </c>
      <c r="AU241" s="19">
        <f t="shared" si="718"/>
        <v>7.1723164265942296</v>
      </c>
      <c r="AV241" s="19"/>
      <c r="AX241" s="19">
        <f t="shared" si="758"/>
        <v>0.93455788741907642</v>
      </c>
      <c r="AY241" s="19">
        <f t="shared" si="759"/>
        <v>0.77380514451993487</v>
      </c>
      <c r="AZ241" s="19">
        <f t="shared" si="760"/>
        <v>0.54113534416135223</v>
      </c>
      <c r="BA241" s="19">
        <f t="shared" si="761"/>
        <v>0.75541000000000014</v>
      </c>
      <c r="BB241" s="19">
        <f t="shared" si="762"/>
        <v>1.6394200000000003</v>
      </c>
      <c r="BC241" s="19">
        <f t="shared" si="763"/>
        <v>4.4082500000000007</v>
      </c>
      <c r="BD241" s="19">
        <f t="shared" si="764"/>
        <v>1.0244465015564923</v>
      </c>
      <c r="BE241" s="19">
        <f t="shared" si="765"/>
        <v>0.8794840588848678</v>
      </c>
      <c r="BF241" s="19">
        <f t="shared" si="766"/>
        <v>1.5692455200937681</v>
      </c>
      <c r="BG241" s="19">
        <f t="shared" si="767"/>
        <v>0.9238830513839934</v>
      </c>
      <c r="BH241" s="19">
        <f t="shared" si="768"/>
        <v>0.87511315063372064</v>
      </c>
      <c r="BI241" s="19">
        <f t="shared" si="769"/>
        <v>0.79091860987912488</v>
      </c>
      <c r="BJ241" s="19">
        <f t="shared" si="770"/>
        <v>0.76694345153918908</v>
      </c>
      <c r="BK241" s="19">
        <f t="shared" si="771"/>
        <v>0.5334863464210885</v>
      </c>
      <c r="BL241" s="19">
        <f t="shared" si="772"/>
        <v>0.79868753129065828</v>
      </c>
      <c r="BM241" s="19">
        <f t="shared" si="773"/>
        <v>0.56320917240713808</v>
      </c>
      <c r="BN241" s="19">
        <f t="shared" si="774"/>
        <v>0.15279917826364942</v>
      </c>
      <c r="BO241" s="19">
        <f t="shared" si="775"/>
        <v>0.6043506691364241</v>
      </c>
      <c r="BP241" s="19">
        <f t="shared" si="776"/>
        <v>0.57577837077243643</v>
      </c>
      <c r="BQ241" s="19">
        <f t="shared" si="777"/>
        <v>0.6619667736004976</v>
      </c>
      <c r="BR241" s="19">
        <f t="shared" si="778"/>
        <v>0.50224365340651334</v>
      </c>
      <c r="BS241" s="19">
        <f t="shared" si="779"/>
        <v>0.49466328535879439</v>
      </c>
      <c r="BU241" s="16"/>
      <c r="BV241" s="9">
        <f t="shared" si="780"/>
        <v>2.0503988025670994</v>
      </c>
      <c r="BW241" s="9">
        <f t="shared" si="840"/>
        <v>0.49466328535879439</v>
      </c>
      <c r="BX241" s="9">
        <f t="shared" si="841"/>
        <v>0.95602642903236668</v>
      </c>
      <c r="BY241" s="9">
        <f t="shared" si="842"/>
        <v>0.65259399412513852</v>
      </c>
      <c r="BZ241" s="9">
        <f t="shared" si="843"/>
        <v>0.79286354631666256</v>
      </c>
      <c r="CA241" s="9">
        <f t="shared" si="844"/>
        <v>1.014261081073484</v>
      </c>
      <c r="CB241" s="9">
        <f t="shared" si="845"/>
        <v>1.0142570079735793</v>
      </c>
      <c r="CC241" s="9"/>
      <c r="CD241" s="9">
        <f t="shared" si="846"/>
        <v>0.62389710581142543</v>
      </c>
      <c r="CE241" s="9">
        <f t="shared" si="847"/>
        <v>0.49466527185034881</v>
      </c>
      <c r="CG241" s="35"/>
      <c r="CH241" s="566">
        <f>B241</f>
        <v>2012</v>
      </c>
      <c r="CI241" s="19">
        <f t="shared" ref="CI241:CR243" si="860">C241/$X241</f>
        <v>8.7194909484198085E-2</v>
      </c>
      <c r="CJ241" s="19">
        <f t="shared" si="860"/>
        <v>8.2912346028437087E-3</v>
      </c>
      <c r="CK241" s="19">
        <f t="shared" si="860"/>
        <v>4.7434137129857249E-4</v>
      </c>
      <c r="CL241" s="19">
        <f t="shared" si="860"/>
        <v>1.4470248636788933E-6</v>
      </c>
      <c r="CM241" s="19">
        <f t="shared" si="860"/>
        <v>1.4470248636788933E-6</v>
      </c>
      <c r="CN241" s="19">
        <f t="shared" si="860"/>
        <v>1.4470248636788933E-6</v>
      </c>
      <c r="CO241" s="19">
        <f t="shared" si="860"/>
        <v>2.420701449567823E-2</v>
      </c>
      <c r="CP241" s="19">
        <f t="shared" si="860"/>
        <v>0.13740685135749173</v>
      </c>
      <c r="CQ241" s="19">
        <f t="shared" si="860"/>
        <v>6.0953333982347833E-3</v>
      </c>
      <c r="CR241" s="19">
        <f t="shared" si="860"/>
        <v>0.22593284504189878</v>
      </c>
      <c r="CS241" s="19">
        <f t="shared" ref="CS241:DB243" si="861">M241/$X241</f>
        <v>0.23598728581473666</v>
      </c>
      <c r="CT241" s="19">
        <f t="shared" si="861"/>
        <v>2.0842820669442895E-2</v>
      </c>
      <c r="CU241" s="19">
        <f t="shared" si="861"/>
        <v>5.3864374562820748E-2</v>
      </c>
      <c r="CV241" s="19">
        <f t="shared" si="861"/>
        <v>0.11238295094059871</v>
      </c>
      <c r="CW241" s="19">
        <f t="shared" si="861"/>
        <v>2.4263564101513247E-2</v>
      </c>
      <c r="CX241" s="19">
        <f t="shared" si="861"/>
        <v>1.2076645934184017E-2</v>
      </c>
      <c r="CY241" s="19">
        <f t="shared" si="861"/>
        <v>1.4013246602878714E-2</v>
      </c>
      <c r="CZ241" s="19">
        <f t="shared" si="861"/>
        <v>5.4401403487137337E-3</v>
      </c>
      <c r="DA241" s="19">
        <f t="shared" si="861"/>
        <v>2.4814164879927891E-2</v>
      </c>
      <c r="DB241" s="19">
        <f t="shared" si="861"/>
        <v>2.7459671156605126E-3</v>
      </c>
      <c r="DC241" s="19">
        <f t="shared" ref="DC241:DC246" si="862">W241/$X241</f>
        <v>3.9619682032878646E-3</v>
      </c>
      <c r="DD241" s="19"/>
      <c r="DE241" s="19"/>
      <c r="DF241" s="19">
        <f t="shared" ref="DF241:DO242" si="863">(CI241-CI240)/LN(CI241/CI240)</f>
        <v>8.8546049518014203E-2</v>
      </c>
      <c r="DG241" s="19">
        <f t="shared" si="863"/>
        <v>8.2104006307831597E-3</v>
      </c>
      <c r="DH241" s="19">
        <f t="shared" si="863"/>
        <v>5.1758889641525141E-4</v>
      </c>
      <c r="DI241" s="19">
        <f t="shared" si="863"/>
        <v>1.4130513439721527E-6</v>
      </c>
      <c r="DJ241" s="19">
        <f t="shared" si="863"/>
        <v>1.4130513439721527E-6</v>
      </c>
      <c r="DK241" s="19">
        <f t="shared" si="863"/>
        <v>1.4130513439721527E-6</v>
      </c>
      <c r="DL241" s="19">
        <f t="shared" si="863"/>
        <v>2.6312471633330694E-2</v>
      </c>
      <c r="DM241" s="19">
        <f t="shared" si="863"/>
        <v>0.13596812992363647</v>
      </c>
      <c r="DN241" s="19">
        <f t="shared" si="863"/>
        <v>5.9882496824801932E-3</v>
      </c>
      <c r="DO241" s="19">
        <f t="shared" si="863"/>
        <v>0.22649963329974443</v>
      </c>
      <c r="DP241" s="19">
        <f t="shared" ref="DP241:DY242" si="864">(CS241-CS240)/LN(CS241/CS240)</f>
        <v>0.23510779121566039</v>
      </c>
      <c r="DQ241" s="19">
        <f t="shared" si="864"/>
        <v>2.0427034956574382E-2</v>
      </c>
      <c r="DR241" s="19">
        <f t="shared" si="864"/>
        <v>5.2185862546883274E-2</v>
      </c>
      <c r="DS241" s="19">
        <f t="shared" si="864"/>
        <v>0.11568695190814063</v>
      </c>
      <c r="DT241" s="19">
        <f t="shared" si="864"/>
        <v>2.3770412462657344E-2</v>
      </c>
      <c r="DU241" s="19">
        <f t="shared" si="864"/>
        <v>1.2104437288935206E-2</v>
      </c>
      <c r="DV241" s="19">
        <f t="shared" si="864"/>
        <v>1.186030874284448E-2</v>
      </c>
      <c r="DW241" s="19">
        <f t="shared" si="864"/>
        <v>5.5140991615823583E-3</v>
      </c>
      <c r="DX241" s="19">
        <f t="shared" si="864"/>
        <v>2.4430139735729078E-2</v>
      </c>
      <c r="DY241" s="19">
        <f t="shared" si="864"/>
        <v>2.6722628169323272E-3</v>
      </c>
      <c r="DZ241" s="19">
        <f>(DC241-DC240)/LN(DC241/DC240)</f>
        <v>3.9436597461879712E-3</v>
      </c>
      <c r="EA241" s="19">
        <f t="shared" si="850"/>
        <v>0.99974972332056367</v>
      </c>
      <c r="EB241" s="19"/>
      <c r="EC241" s="19">
        <f t="shared" ref="EC241:EL243" si="865">DF241/$EA241</f>
        <v>8.8568216077037562E-2</v>
      </c>
      <c r="ED241" s="19">
        <f t="shared" si="865"/>
        <v>8.2124560170051125E-3</v>
      </c>
      <c r="EE241" s="19">
        <f t="shared" si="865"/>
        <v>5.1771846927462428E-4</v>
      </c>
      <c r="EF241" s="19">
        <f t="shared" si="865"/>
        <v>1.4134050863038512E-6</v>
      </c>
      <c r="EG241" s="19">
        <f t="shared" si="865"/>
        <v>1.4134050863038512E-6</v>
      </c>
      <c r="EH241" s="19">
        <f t="shared" si="865"/>
        <v>1.4134050863038512E-6</v>
      </c>
      <c r="EI241" s="19">
        <f t="shared" si="865"/>
        <v>2.6319058679943001E-2</v>
      </c>
      <c r="EJ241" s="19">
        <f t="shared" si="865"/>
        <v>0.13600216809466334</v>
      </c>
      <c r="EK241" s="19">
        <f t="shared" si="865"/>
        <v>5.989748776914737E-3</v>
      </c>
      <c r="EL241" s="19">
        <f t="shared" si="865"/>
        <v>0.22655633506699027</v>
      </c>
      <c r="EM241" s="19">
        <f t="shared" ref="EM241:EV243" si="866">DP241/$EA241</f>
        <v>0.23516664794342185</v>
      </c>
      <c r="EN241" s="19">
        <f t="shared" si="866"/>
        <v>2.0432148646891475E-2</v>
      </c>
      <c r="EO241" s="19">
        <f t="shared" si="866"/>
        <v>5.2198926720933132E-2</v>
      </c>
      <c r="EP241" s="19">
        <f t="shared" si="866"/>
        <v>0.11571591290257983</v>
      </c>
      <c r="EQ241" s="19">
        <f t="shared" si="866"/>
        <v>2.3776363131871061E-2</v>
      </c>
      <c r="ER241" s="19">
        <f t="shared" si="866"/>
        <v>1.2107467505698917E-2</v>
      </c>
      <c r="ES241" s="19">
        <f t="shared" si="866"/>
        <v>1.1863277844630666E-2</v>
      </c>
      <c r="ET241" s="19">
        <f t="shared" si="866"/>
        <v>5.5154795574915063E-3</v>
      </c>
      <c r="EU241" s="19">
        <f t="shared" si="866"/>
        <v>2.4436255560628652E-2</v>
      </c>
      <c r="EV241" s="19">
        <f t="shared" si="866"/>
        <v>2.6729317894249442E-3</v>
      </c>
      <c r="EW241" s="19">
        <f t="shared" ref="EW241:EW246" si="867">DZ241/$EA241</f>
        <v>3.9446469993405144E-3</v>
      </c>
      <c r="EX241" s="19"/>
      <c r="EY241" s="19"/>
      <c r="EZ241" s="19">
        <f t="shared" ref="EZ241:FI242" si="868">LN(AX241/AX240)</f>
        <v>-8.7018409992645179E-2</v>
      </c>
      <c r="FA241" s="19">
        <f t="shared" si="868"/>
        <v>-3.2991903921811864E-3</v>
      </c>
      <c r="FB241" s="19">
        <f t="shared" si="868"/>
        <v>6.5551064572787601E-2</v>
      </c>
      <c r="FC241" s="19">
        <f t="shared" si="868"/>
        <v>-8.6371933956635883E-3</v>
      </c>
      <c r="FD241" s="19">
        <f t="shared" si="868"/>
        <v>2.4780413613797667E-2</v>
      </c>
      <c r="FE241" s="19">
        <f t="shared" si="868"/>
        <v>0.28529923574998678</v>
      </c>
      <c r="FF241" s="19">
        <f t="shared" si="868"/>
        <v>-0.28200889904074683</v>
      </c>
      <c r="FG241" s="19">
        <f t="shared" si="868"/>
        <v>-4.3346681103708831E-2</v>
      </c>
      <c r="FH241" s="19">
        <f t="shared" si="868"/>
        <v>3.2585476639404413E-3</v>
      </c>
      <c r="FI241" s="19">
        <f t="shared" si="868"/>
        <v>-6.0706825357043678E-2</v>
      </c>
      <c r="FJ241" s="19">
        <f t="shared" ref="FJ241:FS242" si="869">LN(BH241/BH240)</f>
        <v>-5.4170375879433262E-2</v>
      </c>
      <c r="FK241" s="19">
        <f t="shared" si="869"/>
        <v>-5.5934365074715851E-2</v>
      </c>
      <c r="FL241" s="19">
        <f t="shared" si="869"/>
        <v>-1.7661534950030637E-2</v>
      </c>
      <c r="FM241" s="19">
        <f t="shared" si="869"/>
        <v>-0.10191607336935297</v>
      </c>
      <c r="FN241" s="19">
        <f t="shared" si="869"/>
        <v>-4.2496474204212542E-2</v>
      </c>
      <c r="FO241" s="19">
        <f t="shared" si="869"/>
        <v>-0.12277759481969708</v>
      </c>
      <c r="FP241" s="19">
        <f t="shared" si="869"/>
        <v>0.2988294841424759</v>
      </c>
      <c r="FQ241" s="19">
        <f t="shared" si="869"/>
        <v>-9.7399153621566245E-2</v>
      </c>
      <c r="FR241" s="19">
        <f t="shared" si="869"/>
        <v>-5.7802779921513558E-2</v>
      </c>
      <c r="FS241" s="19">
        <f t="shared" si="869"/>
        <v>-0.10664710297201599</v>
      </c>
      <c r="FT241" s="19">
        <f>LN(BR241/BR240)</f>
        <v>1.4185564038191928E-2</v>
      </c>
      <c r="FU241" s="19"/>
      <c r="FV241" s="16"/>
      <c r="FW241" s="19">
        <f t="shared" si="853"/>
        <v>0.93943276647336049</v>
      </c>
      <c r="FX241" s="19">
        <f t="shared" si="854"/>
        <v>0.53978378398585303</v>
      </c>
      <c r="FY241" s="19">
        <f t="shared" si="781"/>
        <v>0.79286354631666256</v>
      </c>
      <c r="FZ241" s="19"/>
      <c r="GA241" s="19">
        <f t="shared" si="807"/>
        <v>1.0345019737709173</v>
      </c>
      <c r="GB241" s="19">
        <f t="shared" si="855"/>
        <v>0.8498084438388287</v>
      </c>
      <c r="GC241" s="19">
        <f t="shared" si="782"/>
        <v>0.95602642903236668</v>
      </c>
      <c r="GD241" s="19"/>
      <c r="GE241" s="19">
        <f t="shared" si="808"/>
        <v>0.98753923997341353</v>
      </c>
      <c r="GF241" s="19">
        <f t="shared" si="856"/>
        <v>0.59101055673821068</v>
      </c>
      <c r="GG241" s="19">
        <f t="shared" si="783"/>
        <v>0.65259399412513852</v>
      </c>
      <c r="GI241" s="132">
        <f t="shared" si="719"/>
        <v>2.0503988025670994</v>
      </c>
      <c r="GJ241" s="19">
        <f t="shared" si="857"/>
        <v>1.014261081073484</v>
      </c>
      <c r="GK241" s="19">
        <f t="shared" si="809"/>
        <v>1.0142570079735793</v>
      </c>
      <c r="GL241" s="3"/>
      <c r="GM241" s="3"/>
      <c r="GN241" s="8"/>
      <c r="GO241" s="3"/>
      <c r="GV241" s="30"/>
      <c r="GW241" s="12"/>
      <c r="GX241" s="19"/>
      <c r="GY241" s="19"/>
      <c r="GZ241" s="11"/>
      <c r="HA241" s="12"/>
      <c r="HB241" s="12"/>
      <c r="HC241" s="12"/>
      <c r="HD241" s="12"/>
      <c r="HF241" s="12"/>
      <c r="HG241" s="12"/>
      <c r="HH241" s="12"/>
      <c r="HJ241" s="17"/>
      <c r="HL241" s="18"/>
      <c r="HM241" s="9"/>
      <c r="HN241" s="9"/>
      <c r="HO241" s="9"/>
      <c r="HP241" s="9"/>
      <c r="HQ241" s="9"/>
      <c r="HR241" s="9"/>
      <c r="HS241" s="9"/>
      <c r="HT241" s="9"/>
      <c r="HU241" s="9"/>
      <c r="HV241" s="23"/>
      <c r="HX241" s="5"/>
      <c r="HY241" s="5"/>
      <c r="IC241" s="11"/>
      <c r="ID241" s="11"/>
      <c r="IE241" s="11"/>
      <c r="IG241" s="12"/>
      <c r="IH241" s="19"/>
      <c r="II241" s="19"/>
      <c r="IJ241" s="11"/>
      <c r="IK241" s="12"/>
      <c r="IL241" s="12"/>
      <c r="IM241" s="12"/>
      <c r="IN241" s="12"/>
      <c r="IP241" s="12"/>
      <c r="IQ241" s="12"/>
      <c r="IR241" s="12"/>
    </row>
    <row r="242" spans="1:252" s="566" customFormat="1" x14ac:dyDescent="0.2">
      <c r="A242" s="566" t="s">
        <v>63</v>
      </c>
      <c r="B242" s="1">
        <f t="shared" si="605"/>
        <v>2013</v>
      </c>
      <c r="C242" s="60">
        <f t="shared" ref="C242:X242" si="870">C322+C403</f>
        <v>1229.2437572578917</v>
      </c>
      <c r="D242" s="60">
        <f t="shared" si="870"/>
        <v>120.83404000968558</v>
      </c>
      <c r="E242" s="60">
        <f t="shared" si="870"/>
        <v>6.8160702433298823</v>
      </c>
      <c r="F242" s="60">
        <f t="shared" si="870"/>
        <v>0.02</v>
      </c>
      <c r="G242" s="60">
        <f t="shared" si="870"/>
        <v>0.02</v>
      </c>
      <c r="H242" s="60">
        <f t="shared" si="870"/>
        <v>0.02</v>
      </c>
      <c r="I242" s="60">
        <f t="shared" si="870"/>
        <v>370.48304732907519</v>
      </c>
      <c r="J242" s="60">
        <f t="shared" si="870"/>
        <v>2016.8762912365851</v>
      </c>
      <c r="K242" s="60">
        <f t="shared" si="870"/>
        <v>84.478817670521522</v>
      </c>
      <c r="L242" s="60">
        <f t="shared" si="870"/>
        <v>3317.1911615612198</v>
      </c>
      <c r="M242" s="60">
        <f t="shared" si="870"/>
        <v>3602.6082485598035</v>
      </c>
      <c r="N242" s="60">
        <f t="shared" si="870"/>
        <v>290.66890340749029</v>
      </c>
      <c r="O242" s="60">
        <f t="shared" si="870"/>
        <v>799.41286676069933</v>
      </c>
      <c r="P242" s="60">
        <f t="shared" si="870"/>
        <v>1618.4196739483032</v>
      </c>
      <c r="Q242" s="60">
        <f t="shared" si="870"/>
        <v>343.68351337184907</v>
      </c>
      <c r="R242" s="60">
        <f t="shared" si="870"/>
        <v>170.19251947551277</v>
      </c>
      <c r="S242" s="60">
        <f t="shared" si="870"/>
        <v>175.92898131561154</v>
      </c>
      <c r="T242" s="60">
        <f t="shared" si="870"/>
        <v>66.925333887566666</v>
      </c>
      <c r="U242" s="60">
        <f t="shared" si="870"/>
        <v>347.40494619923606</v>
      </c>
      <c r="V242" s="60">
        <f t="shared" si="870"/>
        <v>37.483420611444252</v>
      </c>
      <c r="W242" s="60">
        <f t="shared" si="870"/>
        <v>61.121628431758239</v>
      </c>
      <c r="X242" s="60">
        <f t="shared" si="870"/>
        <v>14659.833221277588</v>
      </c>
      <c r="Z242" s="19">
        <f t="shared" ref="Z242:AT242" si="871">C242/C69*1000</f>
        <v>1.3489993064816812</v>
      </c>
      <c r="AA242" s="19">
        <f t="shared" si="871"/>
        <v>2.2539972797791781</v>
      </c>
      <c r="AB242" s="19">
        <f t="shared" si="871"/>
        <v>0.35836313408049725</v>
      </c>
      <c r="AC242" s="19">
        <f t="shared" si="871"/>
        <v>2.194844266674873E-5</v>
      </c>
      <c r="AD242" s="19">
        <f t="shared" si="871"/>
        <v>3.7307322996044936E-4</v>
      </c>
      <c r="AE242" s="19">
        <f t="shared" si="871"/>
        <v>1.051524181198651E-3</v>
      </c>
      <c r="AF242" s="19">
        <f t="shared" si="871"/>
        <v>4.3915109596756077</v>
      </c>
      <c r="AG242" s="19">
        <f t="shared" si="871"/>
        <v>11.277623349887607</v>
      </c>
      <c r="AH242" s="19">
        <f t="shared" si="871"/>
        <v>1.0190584187554586</v>
      </c>
      <c r="AI242" s="19">
        <f t="shared" si="871"/>
        <v>3.832894449056468</v>
      </c>
      <c r="AJ242" s="19">
        <f t="shared" si="871"/>
        <v>4.3705425835683034</v>
      </c>
      <c r="AK242" s="19">
        <f t="shared" si="871"/>
        <v>1.3224339555240487</v>
      </c>
      <c r="AL242" s="19">
        <f t="shared" si="871"/>
        <v>7.7337716330425739</v>
      </c>
      <c r="AM242" s="19">
        <f t="shared" si="871"/>
        <v>5.8087954740693126</v>
      </c>
      <c r="AN242" s="19">
        <f t="shared" si="871"/>
        <v>0.98566724001177519</v>
      </c>
      <c r="AO242" s="19">
        <f t="shared" si="871"/>
        <v>0.43569110988129628</v>
      </c>
      <c r="AP242" s="19">
        <f t="shared" si="871"/>
        <v>0.49276523797182836</v>
      </c>
      <c r="AQ242" s="19">
        <f t="shared" si="871"/>
        <v>0.54102075833599317</v>
      </c>
      <c r="AR242" s="19">
        <f t="shared" si="871"/>
        <v>0.40135148766093198</v>
      </c>
      <c r="AS242" s="19">
        <f t="shared" si="871"/>
        <v>0.56499253361835688</v>
      </c>
      <c r="AT242" s="19">
        <f t="shared" si="871"/>
        <v>0.36872211721871756</v>
      </c>
      <c r="AU242" s="19">
        <f t="shared" si="718"/>
        <v>7.3809220712375385</v>
      </c>
      <c r="AV242" s="19"/>
      <c r="AX242" s="19">
        <f t="shared" si="758"/>
        <v>0.93722522915500395</v>
      </c>
      <c r="AY242" s="19">
        <f t="shared" si="759"/>
        <v>0.78694492111010794</v>
      </c>
      <c r="AZ242" s="19">
        <f t="shared" si="760"/>
        <v>0.56679375395613718</v>
      </c>
      <c r="BA242" s="19">
        <f t="shared" si="761"/>
        <v>0.74272426947732739</v>
      </c>
      <c r="BB242" s="19">
        <f t="shared" si="762"/>
        <v>1.5812002083293148</v>
      </c>
      <c r="BC242" s="19">
        <f t="shared" si="763"/>
        <v>4.4411589881018347</v>
      </c>
      <c r="BD242" s="19">
        <f t="shared" si="764"/>
        <v>1.086070719077121</v>
      </c>
      <c r="BE242" s="19">
        <f t="shared" si="765"/>
        <v>0.93469664913909811</v>
      </c>
      <c r="BF242" s="19">
        <f t="shared" si="766"/>
        <v>1.577296731374475</v>
      </c>
      <c r="BG242" s="19">
        <f t="shared" si="767"/>
        <v>0.94517093693762666</v>
      </c>
      <c r="BH242" s="19">
        <f t="shared" si="768"/>
        <v>0.92965592951373544</v>
      </c>
      <c r="BI242" s="19">
        <f t="shared" si="769"/>
        <v>0.78593565313701386</v>
      </c>
      <c r="BJ242" s="19">
        <f t="shared" si="770"/>
        <v>0.79383167529544141</v>
      </c>
      <c r="BK242" s="19">
        <f t="shared" si="771"/>
        <v>0.53710283039326057</v>
      </c>
      <c r="BL242" s="19">
        <f t="shared" si="772"/>
        <v>0.8063955604677896</v>
      </c>
      <c r="BM242" s="19">
        <f t="shared" si="773"/>
        <v>0.59462769650515612</v>
      </c>
      <c r="BN242" s="19">
        <f t="shared" si="774"/>
        <v>0.13764716095928561</v>
      </c>
      <c r="BO242" s="19">
        <f t="shared" si="775"/>
        <v>0.53410371979590465</v>
      </c>
      <c r="BP242" s="19">
        <f t="shared" si="776"/>
        <v>0.54336494642764055</v>
      </c>
      <c r="BQ242" s="19">
        <f t="shared" si="777"/>
        <v>0.6477090769642071</v>
      </c>
      <c r="BR242" s="19">
        <f t="shared" si="778"/>
        <v>0.52636453798691818</v>
      </c>
      <c r="BS242" s="19">
        <f t="shared" si="779"/>
        <v>0.50905048572561484</v>
      </c>
      <c r="BU242" s="16"/>
      <c r="BV242" s="9">
        <f>CF69</f>
        <v>2.1133050378298579</v>
      </c>
      <c r="BW242" s="9">
        <f t="shared" si="840"/>
        <v>0.50905048572561484</v>
      </c>
      <c r="BX242" s="9">
        <f t="shared" si="841"/>
        <v>0.93871562828682364</v>
      </c>
      <c r="BY242" s="9">
        <f t="shared" si="842"/>
        <v>0.66368828756234599</v>
      </c>
      <c r="BZ242" s="9">
        <f t="shared" si="843"/>
        <v>0.81707966686223743</v>
      </c>
      <c r="CA242" s="9">
        <f t="shared" si="844"/>
        <v>1.0757832878887488</v>
      </c>
      <c r="CB242" s="9">
        <f t="shared" si="845"/>
        <v>1.0757789559936779</v>
      </c>
      <c r="CC242" s="9"/>
      <c r="CD242" s="9">
        <f t="shared" si="846"/>
        <v>0.62301456784569365</v>
      </c>
      <c r="CE242" s="9">
        <f t="shared" si="847"/>
        <v>0.5090525355456802</v>
      </c>
      <c r="CG242" s="35"/>
      <c r="CH242" s="566">
        <f>B242</f>
        <v>2013</v>
      </c>
      <c r="CI242" s="19">
        <f t="shared" si="860"/>
        <v>8.3851142008473989E-2</v>
      </c>
      <c r="CJ242" s="19">
        <f t="shared" si="860"/>
        <v>8.2425248763611132E-3</v>
      </c>
      <c r="CK242" s="19">
        <f t="shared" si="860"/>
        <v>4.6494868941871013E-4</v>
      </c>
      <c r="CL242" s="19">
        <f t="shared" si="860"/>
        <v>1.3642720007872657E-6</v>
      </c>
      <c r="CM242" s="19">
        <f t="shared" si="860"/>
        <v>1.3642720007872657E-6</v>
      </c>
      <c r="CN242" s="19">
        <f t="shared" si="860"/>
        <v>1.3642720007872657E-6</v>
      </c>
      <c r="CO242" s="19">
        <f t="shared" si="860"/>
        <v>2.5271982411870033E-2</v>
      </c>
      <c r="CP242" s="19">
        <f t="shared" si="860"/>
        <v>0.13757839265928679</v>
      </c>
      <c r="CQ242" s="19">
        <f t="shared" si="860"/>
        <v>5.7626042803752501E-3</v>
      </c>
      <c r="CR242" s="19">
        <f t="shared" si="860"/>
        <v>0.22627755114884796</v>
      </c>
      <c r="CS242" s="19">
        <f t="shared" si="861"/>
        <v>0.24574687816576951</v>
      </c>
      <c r="CT242" s="19">
        <f t="shared" si="861"/>
        <v>1.9827572320918863E-2</v>
      </c>
      <c r="CU242" s="19">
        <f t="shared" si="861"/>
        <v>5.4530829559535157E-2</v>
      </c>
      <c r="CV242" s="19">
        <f t="shared" si="861"/>
        <v>0.11039823233454628</v>
      </c>
      <c r="CW242" s="19">
        <f t="shared" si="861"/>
        <v>2.3443889721270476E-2</v>
      </c>
      <c r="CX242" s="19">
        <f t="shared" si="861"/>
        <v>1.1609444453194173E-2</v>
      </c>
      <c r="CY242" s="19">
        <f t="shared" si="861"/>
        <v>1.2000749166795742E-2</v>
      </c>
      <c r="CZ242" s="19">
        <f t="shared" si="861"/>
        <v>4.5652179583073179E-3</v>
      </c>
      <c r="DA242" s="19">
        <f t="shared" si="861"/>
        <v>2.3697742051731207E-2</v>
      </c>
      <c r="DB242" s="19">
        <f t="shared" si="861"/>
        <v>2.5568790616962841E-3</v>
      </c>
      <c r="DC242" s="19">
        <f t="shared" si="862"/>
        <v>4.1693263155985318E-3</v>
      </c>
      <c r="DD242" s="19"/>
      <c r="DE242" s="19"/>
      <c r="DF242" s="19">
        <f t="shared" si="863"/>
        <v>8.5512130122525579E-2</v>
      </c>
      <c r="DG242" s="19">
        <f t="shared" si="863"/>
        <v>8.266855822447185E-3</v>
      </c>
      <c r="DH242" s="19">
        <f t="shared" si="863"/>
        <v>4.6962937583593307E-4</v>
      </c>
      <c r="DI242" s="19">
        <f t="shared" si="863"/>
        <v>1.4052423551530924E-6</v>
      </c>
      <c r="DJ242" s="19">
        <f t="shared" si="863"/>
        <v>1.4052423551530924E-6</v>
      </c>
      <c r="DK242" s="19">
        <f t="shared" si="863"/>
        <v>1.4052423551530924E-6</v>
      </c>
      <c r="DL242" s="19">
        <f t="shared" si="863"/>
        <v>2.4735677651417987E-2</v>
      </c>
      <c r="DM242" s="19">
        <f t="shared" si="863"/>
        <v>0.13749260417324222</v>
      </c>
      <c r="DN242" s="19">
        <f t="shared" si="863"/>
        <v>5.9274124708676582E-3</v>
      </c>
      <c r="DO242" s="19">
        <f t="shared" si="863"/>
        <v>0.22610515430221237</v>
      </c>
      <c r="DP242" s="19">
        <f t="shared" si="864"/>
        <v>0.2408341246466498</v>
      </c>
      <c r="DQ242" s="19">
        <f t="shared" si="864"/>
        <v>2.0330971880061052E-2</v>
      </c>
      <c r="DR242" s="19">
        <f t="shared" si="864"/>
        <v>5.4196919117770387E-2</v>
      </c>
      <c r="DS242" s="19">
        <f t="shared" si="864"/>
        <v>0.11138764465669804</v>
      </c>
      <c r="DT242" s="19">
        <f t="shared" si="864"/>
        <v>2.3851379552881736E-2</v>
      </c>
      <c r="DU242" s="19">
        <f t="shared" si="864"/>
        <v>1.1841509131304885E-2</v>
      </c>
      <c r="DV242" s="19">
        <f t="shared" si="864"/>
        <v>1.2981007835552727E-2</v>
      </c>
      <c r="DW242" s="19">
        <f t="shared" si="864"/>
        <v>4.9899017267838811E-3</v>
      </c>
      <c r="DX242" s="19">
        <f t="shared" si="864"/>
        <v>2.4251670750893885E-2</v>
      </c>
      <c r="DY242" s="19">
        <f t="shared" si="864"/>
        <v>2.6502989620631502E-3</v>
      </c>
      <c r="DZ242" s="19">
        <f>(DC242-DC241)/LN(DC242/DC241)</f>
        <v>4.0647657916429731E-3</v>
      </c>
      <c r="EA242" s="19">
        <f t="shared" si="850"/>
        <v>0.99989387369791694</v>
      </c>
      <c r="EB242" s="19"/>
      <c r="EC242" s="19">
        <f t="shared" si="865"/>
        <v>8.5521206171886285E-2</v>
      </c>
      <c r="ED242" s="19">
        <f t="shared" si="865"/>
        <v>8.2677332464032357E-3</v>
      </c>
      <c r="EE242" s="19">
        <f t="shared" si="865"/>
        <v>4.6967922115483948E-4</v>
      </c>
      <c r="EF242" s="19">
        <f t="shared" si="865"/>
        <v>1.4053915041564076E-6</v>
      </c>
      <c r="EG242" s="19">
        <f t="shared" si="865"/>
        <v>1.4053915041564076E-6</v>
      </c>
      <c r="EH242" s="19">
        <f t="shared" si="865"/>
        <v>1.4053915041564076E-6</v>
      </c>
      <c r="EI242" s="19">
        <f t="shared" si="865"/>
        <v>2.4738303036039012E-2</v>
      </c>
      <c r="EJ242" s="19">
        <f t="shared" si="865"/>
        <v>0.13750719730360186</v>
      </c>
      <c r="EK242" s="19">
        <f t="shared" si="865"/>
        <v>5.9280415920004116E-3</v>
      </c>
      <c r="EL242" s="19">
        <f t="shared" si="865"/>
        <v>0.22612915255296601</v>
      </c>
      <c r="EM242" s="19">
        <f t="shared" si="866"/>
        <v>0.24085968619446652</v>
      </c>
      <c r="EN242" s="19">
        <f t="shared" si="866"/>
        <v>2.0333129759932247E-2</v>
      </c>
      <c r="EO242" s="19">
        <f t="shared" si="866"/>
        <v>5.4202671446854062E-2</v>
      </c>
      <c r="EP242" s="19">
        <f t="shared" si="866"/>
        <v>0.11139946707019222</v>
      </c>
      <c r="EQ242" s="19">
        <f t="shared" si="866"/>
        <v>2.3853911080254902E-2</v>
      </c>
      <c r="ER242" s="19">
        <f t="shared" si="866"/>
        <v>1.1842765960262683E-2</v>
      </c>
      <c r="ES242" s="19">
        <f t="shared" si="866"/>
        <v>1.2982385608129534E-2</v>
      </c>
      <c r="ET242" s="19">
        <f t="shared" si="866"/>
        <v>4.9904313428080927E-3</v>
      </c>
      <c r="EU242" s="19">
        <f t="shared" si="866"/>
        <v>2.4254244764200527E-2</v>
      </c>
      <c r="EV242" s="19">
        <f t="shared" si="866"/>
        <v>2.6505802583443425E-3</v>
      </c>
      <c r="EW242" s="19">
        <f t="shared" si="867"/>
        <v>4.0651972159907448E-3</v>
      </c>
      <c r="EX242" s="19"/>
      <c r="EY242" s="19"/>
      <c r="EZ242" s="19">
        <f t="shared" si="868"/>
        <v>2.8500562034530943E-3</v>
      </c>
      <c r="FA242" s="19">
        <f t="shared" si="868"/>
        <v>1.6838169456490332E-2</v>
      </c>
      <c r="FB242" s="19">
        <f t="shared" si="868"/>
        <v>4.6326066309632666E-2</v>
      </c>
      <c r="FC242" s="19">
        <f t="shared" si="868"/>
        <v>-1.6935776706202277E-2</v>
      </c>
      <c r="FD242" s="19">
        <f t="shared" si="868"/>
        <v>-3.6158336553278013E-2</v>
      </c>
      <c r="FE242" s="19">
        <f t="shared" si="868"/>
        <v>7.4375904312275502E-3</v>
      </c>
      <c r="FF242" s="19">
        <f t="shared" si="868"/>
        <v>5.8413869989935641E-2</v>
      </c>
      <c r="FG242" s="19">
        <f t="shared" si="868"/>
        <v>6.0886598412026621E-2</v>
      </c>
      <c r="FH242" s="19">
        <f t="shared" si="868"/>
        <v>5.1175088133462643E-3</v>
      </c>
      <c r="FI242" s="19">
        <f t="shared" si="868"/>
        <v>2.2780300919121078E-2</v>
      </c>
      <c r="FJ242" s="19">
        <f t="shared" si="869"/>
        <v>6.0461356420242161E-2</v>
      </c>
      <c r="FK242" s="19">
        <f t="shared" si="869"/>
        <v>-6.3201444111447473E-3</v>
      </c>
      <c r="FL242" s="19">
        <f t="shared" si="869"/>
        <v>3.4458371080761642E-2</v>
      </c>
      <c r="FM242" s="19">
        <f t="shared" si="869"/>
        <v>6.7560887156431857E-3</v>
      </c>
      <c r="FN242" s="19">
        <f t="shared" si="869"/>
        <v>9.6045973831449128E-3</v>
      </c>
      <c r="FO242" s="19">
        <f t="shared" si="869"/>
        <v>5.4284398596190817E-2</v>
      </c>
      <c r="FP242" s="19">
        <f t="shared" si="869"/>
        <v>-0.10443089255510211</v>
      </c>
      <c r="FQ242" s="19">
        <f t="shared" si="869"/>
        <v>-0.12356455557785291</v>
      </c>
      <c r="FR242" s="19">
        <f t="shared" si="869"/>
        <v>-5.794162663800783E-2</v>
      </c>
      <c r="FS242" s="19">
        <f t="shared" si="869"/>
        <v>-2.1773723502077461E-2</v>
      </c>
      <c r="FT242" s="19">
        <f>LN(BR242/BR241)</f>
        <v>4.6908643404030795E-2</v>
      </c>
      <c r="FU242" s="19"/>
      <c r="FV242" s="16"/>
      <c r="FW242" s="19">
        <f t="shared" si="853"/>
        <v>1.0305426080667646</v>
      </c>
      <c r="FX242" s="19">
        <f t="shared" si="854"/>
        <v>0.55627018854092802</v>
      </c>
      <c r="FY242" s="19">
        <f>FX242/FX$248</f>
        <v>0.81707966686223743</v>
      </c>
      <c r="FZ242" s="19"/>
      <c r="GA242" s="19">
        <f t="shared" si="807"/>
        <v>0.98189296841608875</v>
      </c>
      <c r="GB242" s="19">
        <f t="shared" si="855"/>
        <v>0.83442093550596452</v>
      </c>
      <c r="GC242" s="19">
        <f>GB242/GB$248</f>
        <v>0.93871562828682364</v>
      </c>
      <c r="GD242" s="19"/>
      <c r="GE242" s="19">
        <f t="shared" si="808"/>
        <v>1.0170002996305234</v>
      </c>
      <c r="GF242" s="19">
        <f t="shared" si="856"/>
        <v>0.60105791328756275</v>
      </c>
      <c r="GG242" s="19">
        <f>GF242/GF$248</f>
        <v>0.66368828756234599</v>
      </c>
      <c r="GI242" s="132">
        <f t="shared" si="719"/>
        <v>2.1133050378298579</v>
      </c>
      <c r="GJ242" s="19">
        <f t="shared" si="857"/>
        <v>1.075783287888749</v>
      </c>
      <c r="GK242" s="19">
        <f t="shared" si="809"/>
        <v>1.0757789559936779</v>
      </c>
      <c r="GL242" s="3"/>
      <c r="GM242" s="3"/>
      <c r="GN242" s="8"/>
      <c r="GO242" s="3"/>
      <c r="GV242" s="30"/>
      <c r="GW242" s="12"/>
      <c r="GX242" s="19"/>
      <c r="GY242" s="19"/>
      <c r="GZ242" s="11"/>
      <c r="HA242" s="12"/>
      <c r="HB242" s="12"/>
      <c r="HC242" s="12"/>
      <c r="HD242" s="12"/>
      <c r="HF242" s="12"/>
      <c r="HG242" s="12"/>
      <c r="HH242" s="12"/>
      <c r="HJ242" s="17"/>
      <c r="HL242" s="18"/>
      <c r="HM242" s="9"/>
      <c r="HN242" s="9"/>
      <c r="HO242" s="9"/>
      <c r="HP242" s="9"/>
      <c r="HQ242" s="9"/>
      <c r="HR242" s="9"/>
      <c r="HS242" s="9"/>
      <c r="HT242" s="9"/>
      <c r="HU242" s="9"/>
      <c r="HV242" s="23"/>
      <c r="HX242" s="5"/>
      <c r="HY242" s="5"/>
      <c r="IC242" s="11"/>
      <c r="ID242" s="11"/>
      <c r="IE242" s="11"/>
      <c r="IG242" s="12"/>
      <c r="IH242" s="19"/>
      <c r="II242" s="19"/>
      <c r="IJ242" s="11"/>
      <c r="IK242" s="12"/>
      <c r="IL242" s="12"/>
      <c r="IM242" s="12"/>
      <c r="IN242" s="12"/>
      <c r="IP242" s="12"/>
      <c r="IQ242" s="12"/>
      <c r="IR242" s="12"/>
    </row>
    <row r="243" spans="1:252" s="566" customFormat="1" x14ac:dyDescent="0.2">
      <c r="A243" s="566" t="s">
        <v>63</v>
      </c>
      <c r="B243" s="1">
        <f>B242+1</f>
        <v>2014</v>
      </c>
      <c r="C243" s="60">
        <f t="shared" ref="C243:X243" si="872">C323+C404</f>
        <v>1222.2009257120001</v>
      </c>
      <c r="D243" s="60">
        <f t="shared" si="872"/>
        <v>122.308401188</v>
      </c>
      <c r="E243" s="60">
        <f t="shared" si="872"/>
        <v>6.9326268439999996</v>
      </c>
      <c r="F243" s="60">
        <f t="shared" si="872"/>
        <v>0.02</v>
      </c>
      <c r="G243" s="60">
        <f t="shared" si="872"/>
        <v>0.02</v>
      </c>
      <c r="H243" s="60">
        <f t="shared" si="872"/>
        <v>0.02</v>
      </c>
      <c r="I243" s="60">
        <f t="shared" si="872"/>
        <v>383.53285898000001</v>
      </c>
      <c r="J243" s="60">
        <f t="shared" si="872"/>
        <v>2103.479273164</v>
      </c>
      <c r="K243" s="60">
        <f t="shared" si="872"/>
        <v>82.821162979999997</v>
      </c>
      <c r="L243" s="60">
        <f t="shared" si="872"/>
        <v>3527.761139916</v>
      </c>
      <c r="M243" s="60">
        <f t="shared" si="872"/>
        <v>3591.1505408399998</v>
      </c>
      <c r="N243" s="60">
        <f t="shared" si="872"/>
        <v>282.72704962399996</v>
      </c>
      <c r="O243" s="60">
        <f t="shared" si="872"/>
        <v>820.96623911999995</v>
      </c>
      <c r="P243" s="60">
        <f t="shared" si="872"/>
        <v>1656.7010348639999</v>
      </c>
      <c r="Q243" s="60">
        <f t="shared" si="872"/>
        <v>350.814583916</v>
      </c>
      <c r="R243" s="60">
        <f t="shared" si="872"/>
        <v>171.05143078</v>
      </c>
      <c r="S243" s="60">
        <f t="shared" si="872"/>
        <v>200.502760432</v>
      </c>
      <c r="T243" s="60">
        <f t="shared" si="872"/>
        <v>67.611210384000003</v>
      </c>
      <c r="U243" s="60">
        <f t="shared" si="872"/>
        <v>363.43314353200003</v>
      </c>
      <c r="V243" s="60">
        <f t="shared" si="872"/>
        <v>37.811506647999998</v>
      </c>
      <c r="W243" s="60">
        <f t="shared" si="872"/>
        <v>60.096567991999997</v>
      </c>
      <c r="X243" s="60">
        <f t="shared" si="872"/>
        <v>15051.962456915999</v>
      </c>
      <c r="Z243" s="19">
        <f t="shared" ref="Z243:AT243" si="873">C243/C70*1000</f>
        <v>1.349109689560692</v>
      </c>
      <c r="AA243" s="19">
        <f t="shared" si="873"/>
        <v>2.2426943818834366</v>
      </c>
      <c r="AB243" s="19">
        <f t="shared" si="873"/>
        <v>0.38051952944840572</v>
      </c>
      <c r="AC243" s="19">
        <f t="shared" si="873"/>
        <v>2.2076725048702785E-5</v>
      </c>
      <c r="AD243" s="19">
        <f t="shared" si="873"/>
        <v>3.6672777341536757E-4</v>
      </c>
      <c r="AE243" s="19">
        <f t="shared" si="873"/>
        <v>1.0977643482361526E-3</v>
      </c>
      <c r="AF243" s="19">
        <f t="shared" si="873"/>
        <v>4.4884838552663986</v>
      </c>
      <c r="AG243" s="19">
        <f t="shared" si="873"/>
        <v>11.8678154379266</v>
      </c>
      <c r="AH243" s="19">
        <f t="shared" si="873"/>
        <v>1.0153876637304942</v>
      </c>
      <c r="AI243" s="19">
        <f t="shared" si="873"/>
        <v>4.2016406737010374</v>
      </c>
      <c r="AJ243" s="19">
        <f t="shared" si="873"/>
        <v>4.4187339750711851</v>
      </c>
      <c r="AK243" s="19">
        <f t="shared" si="873"/>
        <v>1.2607363988181746</v>
      </c>
      <c r="AL243" s="19">
        <f t="shared" si="873"/>
        <v>7.6683449972578339</v>
      </c>
      <c r="AM243" s="19">
        <f t="shared" si="873"/>
        <v>5.9490107580186518</v>
      </c>
      <c r="AN243" s="19">
        <f t="shared" si="873"/>
        <v>0.98601060268651364</v>
      </c>
      <c r="AO243" s="19">
        <f t="shared" si="873"/>
        <v>0.43216647708196054</v>
      </c>
      <c r="AP243" s="19">
        <f t="shared" si="873"/>
        <v>0.55925416070550238</v>
      </c>
      <c r="AQ243" s="19">
        <f t="shared" si="873"/>
        <v>0.53431028031876404</v>
      </c>
      <c r="AR243" s="19">
        <f t="shared" si="873"/>
        <v>0.3886118499377102</v>
      </c>
      <c r="AS243" s="19">
        <f t="shared" si="873"/>
        <v>0.56653086437611377</v>
      </c>
      <c r="AT243" s="19">
        <f t="shared" si="873"/>
        <v>0.37501027993703684</v>
      </c>
      <c r="AU243" s="19">
        <f t="shared" si="718"/>
        <v>7.4508306814966794</v>
      </c>
      <c r="AV243" s="19"/>
      <c r="AX243" s="19">
        <f t="shared" si="758"/>
        <v>0.93730191845056077</v>
      </c>
      <c r="AY243" s="19">
        <f t="shared" si="759"/>
        <v>0.7829987060136322</v>
      </c>
      <c r="AZ243" s="19">
        <f t="shared" si="760"/>
        <v>0.60183671823016971</v>
      </c>
      <c r="BA243" s="19">
        <f t="shared" si="761"/>
        <v>0.74706528081331536</v>
      </c>
      <c r="BB243" s="19">
        <f t="shared" si="762"/>
        <v>1.5543061928780009</v>
      </c>
      <c r="BC243" s="19">
        <f t="shared" si="763"/>
        <v>4.6364563831801267</v>
      </c>
      <c r="BD243" s="19">
        <f t="shared" si="764"/>
        <v>1.1100532215489036</v>
      </c>
      <c r="BE243" s="19">
        <f t="shared" si="765"/>
        <v>0.98361214754896054</v>
      </c>
      <c r="BF243" s="19">
        <f t="shared" si="766"/>
        <v>1.571615143551842</v>
      </c>
      <c r="BG243" s="19">
        <f t="shared" si="767"/>
        <v>1.0361017515665858</v>
      </c>
      <c r="BH243" s="19">
        <f t="shared" si="768"/>
        <v>0.93990669632484247</v>
      </c>
      <c r="BI243" s="19">
        <f t="shared" si="769"/>
        <v>0.74926818152224151</v>
      </c>
      <c r="BJ243" s="19">
        <f t="shared" si="770"/>
        <v>0.78711596938139028</v>
      </c>
      <c r="BK243" s="19">
        <f t="shared" si="771"/>
        <v>0.55006765695838433</v>
      </c>
      <c r="BL243" s="19">
        <f t="shared" si="772"/>
        <v>0.80667647285414035</v>
      </c>
      <c r="BM243" s="19">
        <f t="shared" si="773"/>
        <v>0.58981730621955553</v>
      </c>
      <c r="BN243" s="19">
        <f t="shared" si="774"/>
        <v>0.15621992288380829</v>
      </c>
      <c r="BO243" s="19">
        <f t="shared" si="775"/>
        <v>0.52747903633341753</v>
      </c>
      <c r="BP243" s="19">
        <f t="shared" si="776"/>
        <v>0.5261175391504711</v>
      </c>
      <c r="BQ243" s="19">
        <f t="shared" si="777"/>
        <v>0.64947262380046566</v>
      </c>
      <c r="BR243" s="19">
        <f t="shared" si="778"/>
        <v>0.5353411241732341</v>
      </c>
      <c r="BS243" s="19">
        <f t="shared" si="779"/>
        <v>0.51387197166806853</v>
      </c>
      <c r="BU243" s="16"/>
      <c r="BV243" s="9">
        <f>CF70</f>
        <v>2.1494740727071417</v>
      </c>
      <c r="BW243" s="9">
        <f t="shared" si="840"/>
        <v>0.51387197166806853</v>
      </c>
      <c r="BX243" s="9">
        <f t="shared" si="841"/>
        <v>0.90756949183432989</v>
      </c>
      <c r="BY243" s="9">
        <f t="shared" si="842"/>
        <v>0.67019069414707055</v>
      </c>
      <c r="BZ243" s="9">
        <f t="shared" si="843"/>
        <v>0.84484770398183306</v>
      </c>
      <c r="CA243" s="9">
        <f t="shared" si="844"/>
        <v>1.10455900555151</v>
      </c>
      <c r="CB243" s="9">
        <f t="shared" si="845"/>
        <v>1.1045544797914122</v>
      </c>
      <c r="CC243" s="9"/>
      <c r="CD243" s="9">
        <f t="shared" si="846"/>
        <v>0.60824462771915366</v>
      </c>
      <c r="CE243" s="9">
        <f t="shared" si="847"/>
        <v>0.51387407718781175</v>
      </c>
      <c r="CG243" s="35"/>
      <c r="CH243" s="566">
        <f>B243</f>
        <v>2014</v>
      </c>
      <c r="CI243" s="19">
        <f t="shared" si="860"/>
        <v>8.1198775854668004E-2</v>
      </c>
      <c r="CJ243" s="19">
        <f t="shared" si="860"/>
        <v>8.1257445026247967E-3</v>
      </c>
      <c r="CK243" s="19">
        <f t="shared" si="860"/>
        <v>4.6057959975940758E-4</v>
      </c>
      <c r="CL243" s="19">
        <f t="shared" si="860"/>
        <v>1.3287303936112665E-6</v>
      </c>
      <c r="CM243" s="19">
        <f t="shared" si="860"/>
        <v>1.3287303936112665E-6</v>
      </c>
      <c r="CN243" s="19">
        <f t="shared" si="860"/>
        <v>1.3287303936112665E-6</v>
      </c>
      <c r="CO243" s="19">
        <f t="shared" si="860"/>
        <v>2.5480588333767488E-2</v>
      </c>
      <c r="CP243" s="19">
        <f t="shared" si="860"/>
        <v>0.13974784212921712</v>
      </c>
      <c r="CQ243" s="19">
        <f t="shared" si="860"/>
        <v>5.5023498242879124E-3</v>
      </c>
      <c r="CR243" s="19">
        <f t="shared" si="860"/>
        <v>0.23437217240035585</v>
      </c>
      <c r="CS243" s="19">
        <f t="shared" si="861"/>
        <v>0.23858354358238226</v>
      </c>
      <c r="CT243" s="19">
        <f t="shared" si="861"/>
        <v>1.8783401196572475E-2</v>
      </c>
      <c r="CU243" s="19">
        <f t="shared" si="861"/>
        <v>5.4542139702373933E-2</v>
      </c>
      <c r="CV243" s="19">
        <f t="shared" si="861"/>
        <v>0.11006545090755175</v>
      </c>
      <c r="CW243" s="19">
        <f t="shared" si="861"/>
        <v>2.3306900008563967E-2</v>
      </c>
      <c r="CX243" s="19">
        <f t="shared" si="861"/>
        <v>1.1364061747403986E-2</v>
      </c>
      <c r="CY243" s="19">
        <f t="shared" si="861"/>
        <v>1.3320705589447842E-2</v>
      </c>
      <c r="CZ243" s="19">
        <f t="shared" si="861"/>
        <v>4.4918535093033231E-3</v>
      </c>
      <c r="DA243" s="19">
        <f t="shared" si="861"/>
        <v>2.4145233192832714E-2</v>
      </c>
      <c r="DB243" s="19">
        <f t="shared" si="861"/>
        <v>2.5120649055716026E-3</v>
      </c>
      <c r="DC243" s="19">
        <f t="shared" si="862"/>
        <v>3.9926068221348195E-3</v>
      </c>
      <c r="DD243" s="19"/>
      <c r="DE243" s="19"/>
      <c r="DF243" s="19">
        <f t="shared" ref="DF243:DZ243" si="874">(CI243-CI242)/LN(CI243/CI242)</f>
        <v>8.2517854484174771E-2</v>
      </c>
      <c r="DG243" s="19">
        <f t="shared" si="874"/>
        <v>8.1839958248753446E-3</v>
      </c>
      <c r="DH243" s="19">
        <f t="shared" si="874"/>
        <v>4.6276070708240944E-4</v>
      </c>
      <c r="DI243" s="19">
        <f t="shared" si="874"/>
        <v>1.3464230152834006E-6</v>
      </c>
      <c r="DJ243" s="19">
        <f t="shared" si="874"/>
        <v>1.3464230152834006E-6</v>
      </c>
      <c r="DK243" s="19">
        <f t="shared" si="874"/>
        <v>1.3464230152834006E-6</v>
      </c>
      <c r="DL243" s="19">
        <f t="shared" si="874"/>
        <v>2.5376142468311665E-2</v>
      </c>
      <c r="DM243" s="19">
        <f t="shared" si="874"/>
        <v>0.13866028884360193</v>
      </c>
      <c r="DN243" s="19">
        <f t="shared" si="874"/>
        <v>5.6314747990223709E-3</v>
      </c>
      <c r="DO243" s="19">
        <f t="shared" si="874"/>
        <v>0.23030115312787963</v>
      </c>
      <c r="DP243" s="19">
        <f t="shared" si="874"/>
        <v>0.24214755200812266</v>
      </c>
      <c r="DQ243" s="19">
        <f t="shared" si="874"/>
        <v>1.9300779521598335E-2</v>
      </c>
      <c r="DR243" s="19">
        <f t="shared" si="874"/>
        <v>5.4536484435496871E-2</v>
      </c>
      <c r="DS243" s="19">
        <f t="shared" si="874"/>
        <v>0.11023175790087859</v>
      </c>
      <c r="DT243" s="19">
        <f t="shared" si="874"/>
        <v>2.3375327963286882E-2</v>
      </c>
      <c r="DU243" s="19">
        <f t="shared" si="874"/>
        <v>1.1486316260113568E-2</v>
      </c>
      <c r="DV243" s="19">
        <f t="shared" si="874"/>
        <v>1.2649251278308179E-2</v>
      </c>
      <c r="DW243" s="19">
        <f t="shared" si="874"/>
        <v>4.5284366871363585E-3</v>
      </c>
      <c r="DX243" s="19">
        <f t="shared" si="874"/>
        <v>2.3920790017279349E-2</v>
      </c>
      <c r="DY243" s="19">
        <f t="shared" si="874"/>
        <v>2.5344059491547305E-3</v>
      </c>
      <c r="DZ243" s="19">
        <f t="shared" si="874"/>
        <v>4.0803287770613556E-3</v>
      </c>
      <c r="EA243" s="19">
        <f t="shared" si="850"/>
        <v>0.99992914032243074</v>
      </c>
      <c r="EB243" s="19"/>
      <c r="EC243" s="19">
        <f t="shared" si="865"/>
        <v>8.2523702087096487E-2</v>
      </c>
      <c r="ED243" s="19">
        <f t="shared" si="865"/>
        <v>8.1845757812762463E-3</v>
      </c>
      <c r="EE243" s="19">
        <f t="shared" si="865"/>
        <v>4.6279350048063466E-4</v>
      </c>
      <c r="EF243" s="19">
        <f t="shared" si="865"/>
        <v>1.3465184291451308E-6</v>
      </c>
      <c r="EG243" s="19">
        <f t="shared" si="865"/>
        <v>1.3465184291451308E-6</v>
      </c>
      <c r="EH243" s="19">
        <f t="shared" si="865"/>
        <v>1.3465184291451308E-6</v>
      </c>
      <c r="EI243" s="19">
        <f t="shared" si="865"/>
        <v>2.5377940741009946E-2</v>
      </c>
      <c r="EJ243" s="19">
        <f t="shared" si="865"/>
        <v>0.13867011496323672</v>
      </c>
      <c r="EK243" s="19">
        <f t="shared" si="865"/>
        <v>5.6318738717890367E-3</v>
      </c>
      <c r="EL243" s="19">
        <f t="shared" si="865"/>
        <v>0.23031747334977976</v>
      </c>
      <c r="EM243" s="19">
        <f t="shared" si="866"/>
        <v>0.24216471172151391</v>
      </c>
      <c r="EN243" s="19">
        <f t="shared" si="866"/>
        <v>1.9302147265529965E-2</v>
      </c>
      <c r="EO243" s="19">
        <f t="shared" si="866"/>
        <v>5.4540349147051949E-2</v>
      </c>
      <c r="EP243" s="19">
        <f t="shared" si="866"/>
        <v>0.11023956944122457</v>
      </c>
      <c r="EQ243" s="19">
        <f t="shared" si="866"/>
        <v>2.3376984448867471E-2</v>
      </c>
      <c r="ER243" s="19">
        <f t="shared" si="866"/>
        <v>1.1487130234458177E-2</v>
      </c>
      <c r="ES243" s="19">
        <f t="shared" si="866"/>
        <v>1.2650147663692832E-2</v>
      </c>
      <c r="ET243" s="19">
        <f t="shared" si="866"/>
        <v>4.5287575934392192E-3</v>
      </c>
      <c r="EU243" s="19">
        <f t="shared" si="866"/>
        <v>2.392248515686422E-2</v>
      </c>
      <c r="EV243" s="19">
        <f t="shared" si="866"/>
        <v>2.5345855490695093E-3</v>
      </c>
      <c r="EW243" s="19">
        <f t="shared" si="867"/>
        <v>4.0806179283320405E-3</v>
      </c>
      <c r="EX243" s="19"/>
      <c r="EY243" s="19"/>
      <c r="EZ243" s="19">
        <f t="shared" ref="EZ243:FT243" si="875">LN(AX243/AX242)</f>
        <v>8.1822549966892926E-5</v>
      </c>
      <c r="FA243" s="19">
        <f t="shared" si="875"/>
        <v>-5.027216696601465E-3</v>
      </c>
      <c r="FB243" s="19">
        <f t="shared" si="875"/>
        <v>5.9990688424560713E-2</v>
      </c>
      <c r="FC243" s="19">
        <f t="shared" si="875"/>
        <v>5.8277004573609303E-3</v>
      </c>
      <c r="FD243" s="19">
        <f t="shared" si="875"/>
        <v>-1.7154916343738655E-2</v>
      </c>
      <c r="FE243" s="19">
        <f t="shared" si="875"/>
        <v>4.3034988204071541E-2</v>
      </c>
      <c r="FF243" s="19">
        <f t="shared" si="875"/>
        <v>2.184162326901307E-2</v>
      </c>
      <c r="FG243" s="19">
        <f t="shared" si="875"/>
        <v>5.100962313281316E-2</v>
      </c>
      <c r="FH243" s="19">
        <f t="shared" si="875"/>
        <v>-3.6086078072656031E-3</v>
      </c>
      <c r="FI243" s="19">
        <f t="shared" si="875"/>
        <v>9.1854837010246854E-2</v>
      </c>
      <c r="FJ243" s="19">
        <f t="shared" si="875"/>
        <v>1.0966061681277565E-2</v>
      </c>
      <c r="FK243" s="19">
        <f t="shared" si="875"/>
        <v>-4.7777950641785291E-2</v>
      </c>
      <c r="FL243" s="19">
        <f t="shared" si="875"/>
        <v>-8.4958490956728323E-3</v>
      </c>
      <c r="FM243" s="19">
        <f t="shared" si="875"/>
        <v>2.3851716645544616E-2</v>
      </c>
      <c r="FN243" s="19">
        <f t="shared" si="875"/>
        <v>3.4829490982116418E-4</v>
      </c>
      <c r="FO243" s="19">
        <f t="shared" si="875"/>
        <v>-8.1226510688411774E-3</v>
      </c>
      <c r="FP243" s="19">
        <f t="shared" si="875"/>
        <v>0.12657117023646403</v>
      </c>
      <c r="FQ243" s="19">
        <f t="shared" si="875"/>
        <v>-1.2480928914690759E-2</v>
      </c>
      <c r="FR243" s="19">
        <f t="shared" si="875"/>
        <v>-3.2256540813693842E-2</v>
      </c>
      <c r="FS243" s="19">
        <f t="shared" si="875"/>
        <v>2.7190453299504409E-3</v>
      </c>
      <c r="FT243" s="19">
        <f t="shared" si="875"/>
        <v>1.6910148287107834E-2</v>
      </c>
      <c r="FU243" s="19"/>
      <c r="FV243" s="16"/>
      <c r="FW243" s="19">
        <f t="shared" si="853"/>
        <v>1.0339844916545664</v>
      </c>
      <c r="FX243" s="19">
        <f t="shared" si="854"/>
        <v>0.57517474812108127</v>
      </c>
      <c r="FY243" s="19">
        <f>FX243/FX$248</f>
        <v>0.84484770398183306</v>
      </c>
      <c r="FZ243" s="19"/>
      <c r="GA243" s="19">
        <f>EXP(SUMPRODUCT($EC243:$EW243,DF70:DZ70))</f>
        <v>0.96682047734803755</v>
      </c>
      <c r="GB243" s="19">
        <f t="shared" si="855"/>
        <v>0.80673524717507272</v>
      </c>
      <c r="GC243" s="19">
        <f>GB243/GB$248</f>
        <v>0.90756949183432989</v>
      </c>
      <c r="GD243" s="19"/>
      <c r="GE243" s="19">
        <f>EXP(SUMPRODUCT($EC243:$EW243,EC70:EW70))</f>
        <v>1.0097973803464382</v>
      </c>
      <c r="GF243" s="19">
        <f t="shared" si="856"/>
        <v>0.60694670627427749</v>
      </c>
      <c r="GG243" s="19">
        <f>GF243/GF$248</f>
        <v>0.67019069414707055</v>
      </c>
      <c r="GI243" s="132">
        <f t="shared" si="719"/>
        <v>2.1494740727071417</v>
      </c>
      <c r="GJ243" s="19">
        <f t="shared" si="857"/>
        <v>1.1045590055515098</v>
      </c>
      <c r="GK243" s="19">
        <f t="shared" si="809"/>
        <v>1.1045544797914122</v>
      </c>
      <c r="GL243" s="3"/>
      <c r="GM243" s="3"/>
      <c r="GN243" s="8"/>
      <c r="GO243" s="3"/>
      <c r="GV243" s="30"/>
      <c r="GW243" s="12"/>
      <c r="GX243" s="19"/>
      <c r="GY243" s="19"/>
      <c r="GZ243" s="11"/>
      <c r="HA243" s="12"/>
      <c r="HB243" s="12"/>
      <c r="HC243" s="12"/>
      <c r="HD243" s="12"/>
      <c r="HF243" s="12"/>
      <c r="HG243" s="12"/>
      <c r="HH243" s="12"/>
      <c r="HJ243" s="17"/>
      <c r="HL243" s="18"/>
      <c r="HM243" s="9"/>
      <c r="HN243" s="9"/>
      <c r="HO243" s="9"/>
      <c r="HP243" s="9"/>
      <c r="HQ243" s="9"/>
      <c r="HR243" s="9"/>
      <c r="HS243" s="9"/>
      <c r="HT243" s="9"/>
      <c r="HU243" s="9"/>
      <c r="HV243" s="23"/>
      <c r="HX243" s="5"/>
      <c r="HY243" s="5"/>
      <c r="IC243" s="11"/>
      <c r="ID243" s="11"/>
      <c r="IE243" s="11"/>
      <c r="IG243" s="12"/>
      <c r="IH243" s="19"/>
      <c r="II243" s="19"/>
      <c r="IJ243" s="11"/>
      <c r="IK243" s="12"/>
      <c r="IL243" s="12"/>
      <c r="IM243" s="12"/>
      <c r="IN243" s="12"/>
      <c r="IP243" s="12"/>
      <c r="IQ243" s="12"/>
      <c r="IR243" s="12"/>
    </row>
    <row r="244" spans="1:252" s="566" customFormat="1" x14ac:dyDescent="0.2">
      <c r="A244" s="566" t="s">
        <v>63</v>
      </c>
      <c r="B244" s="1">
        <f>B243+1</f>
        <v>2015</v>
      </c>
      <c r="C244" s="60">
        <f t="shared" ref="C244:X244" si="876">C324+C405</f>
        <v>1311.219614204351</v>
      </c>
      <c r="D244" s="60">
        <f t="shared" si="876"/>
        <v>121.53164686666946</v>
      </c>
      <c r="E244" s="60">
        <f t="shared" si="876"/>
        <v>8.1772824588412778</v>
      </c>
      <c r="F244" s="60">
        <f t="shared" si="876"/>
        <v>0.02</v>
      </c>
      <c r="G244" s="60">
        <f t="shared" si="876"/>
        <v>0.02</v>
      </c>
      <c r="H244" s="60">
        <f t="shared" si="876"/>
        <v>0.02</v>
      </c>
      <c r="I244" s="60">
        <f t="shared" si="876"/>
        <v>461.63444687418405</v>
      </c>
      <c r="J244" s="60">
        <f t="shared" si="876"/>
        <v>2125.8116611805676</v>
      </c>
      <c r="K244" s="60">
        <f t="shared" si="876"/>
        <v>83.747214457739261</v>
      </c>
      <c r="L244" s="60">
        <f t="shared" si="876"/>
        <v>2843.4694721810774</v>
      </c>
      <c r="M244" s="60">
        <f t="shared" si="876"/>
        <v>3779.9821434231703</v>
      </c>
      <c r="N244" s="60">
        <f t="shared" si="876"/>
        <v>299.52085322903594</v>
      </c>
      <c r="O244" s="60">
        <f t="shared" si="876"/>
        <v>847.18598700856967</v>
      </c>
      <c r="P244" s="60">
        <f t="shared" si="876"/>
        <v>1434.4799179244756</v>
      </c>
      <c r="Q244" s="60">
        <f t="shared" si="876"/>
        <v>391.04163364005638</v>
      </c>
      <c r="R244" s="60">
        <f t="shared" si="876"/>
        <v>175.70326862715081</v>
      </c>
      <c r="S244" s="60">
        <f t="shared" si="876"/>
        <v>228.84992449785778</v>
      </c>
      <c r="T244" s="60">
        <f t="shared" si="876"/>
        <v>73.210027620145155</v>
      </c>
      <c r="U244" s="60">
        <f t="shared" si="876"/>
        <v>404.16857805902225</v>
      </c>
      <c r="V244" s="60">
        <f t="shared" si="876"/>
        <v>48.634905927321356</v>
      </c>
      <c r="W244" s="60">
        <f t="shared" si="876"/>
        <v>67.902188282344554</v>
      </c>
      <c r="X244" s="60">
        <f t="shared" si="876"/>
        <v>14706.330766462579</v>
      </c>
      <c r="Z244" s="19">
        <f>C244/C71*1000</f>
        <v>1.397399947920074</v>
      </c>
      <c r="AA244" s="19">
        <f t="shared" ref="AA244:AT244" si="877">D244/D71*1000</f>
        <v>2.3083313864668966</v>
      </c>
      <c r="AB244" s="19">
        <f t="shared" si="877"/>
        <v>0.46458013303813683</v>
      </c>
      <c r="AC244" s="19">
        <f t="shared" si="877"/>
        <v>2.1314506475988271E-5</v>
      </c>
      <c r="AD244" s="19">
        <f t="shared" si="877"/>
        <v>3.7987329983264892E-4</v>
      </c>
      <c r="AE244" s="19">
        <f t="shared" si="877"/>
        <v>1.1362702349503233E-3</v>
      </c>
      <c r="AF244" s="19">
        <f t="shared" si="877"/>
        <v>5.068523958734926</v>
      </c>
      <c r="AG244" s="19">
        <f t="shared" si="877"/>
        <v>12.085462677345046</v>
      </c>
      <c r="AH244" s="19">
        <f t="shared" si="877"/>
        <v>1.0337655233656966</v>
      </c>
      <c r="AI244" s="19">
        <f t="shared" si="877"/>
        <v>3.3947897799279745</v>
      </c>
      <c r="AJ244" s="19">
        <f t="shared" si="877"/>
        <v>4.6825085054294524</v>
      </c>
      <c r="AK244" s="19">
        <f t="shared" si="877"/>
        <v>1.3074791656692908</v>
      </c>
      <c r="AL244" s="19">
        <f t="shared" si="877"/>
        <v>7.7746878169308049</v>
      </c>
      <c r="AM244" s="19">
        <f t="shared" si="877"/>
        <v>5.4718116752732575</v>
      </c>
      <c r="AN244" s="19">
        <f t="shared" si="877"/>
        <v>1.1276202713912187</v>
      </c>
      <c r="AO244" s="19">
        <f t="shared" si="877"/>
        <v>0.48472702452744076</v>
      </c>
      <c r="AP244" s="19">
        <f t="shared" si="877"/>
        <v>0.62911375018552107</v>
      </c>
      <c r="AQ244" s="19">
        <f t="shared" si="877"/>
        <v>0.57739585721661357</v>
      </c>
      <c r="AR244" s="19">
        <f t="shared" si="877"/>
        <v>0.41336645367223906</v>
      </c>
      <c r="AS244" s="19">
        <f t="shared" si="877"/>
        <v>0.68988398958921049</v>
      </c>
      <c r="AT244" s="19">
        <f t="shared" si="877"/>
        <v>0.4184230391035218</v>
      </c>
      <c r="AU244" s="19">
        <f>X244/CE71*1000</f>
        <v>7.2178429656198091</v>
      </c>
      <c r="AV244" s="19"/>
      <c r="AX244" s="19">
        <f t="shared" ref="AX244:BG246" si="878">Z244/Z$248</f>
        <v>0.97085186042559823</v>
      </c>
      <c r="AY244" s="19">
        <f t="shared" si="878"/>
        <v>0.80591475292159254</v>
      </c>
      <c r="AZ244" s="19">
        <f t="shared" si="878"/>
        <v>0.73478852196604227</v>
      </c>
      <c r="BA244" s="19">
        <f t="shared" si="878"/>
        <v>0.72127218737169763</v>
      </c>
      <c r="BB244" s="19">
        <f t="shared" si="878"/>
        <v>1.6100210162433959</v>
      </c>
      <c r="BC244" s="19">
        <f t="shared" si="878"/>
        <v>4.7990877024908549</v>
      </c>
      <c r="BD244" s="19">
        <f t="shared" si="878"/>
        <v>1.2535037510027038</v>
      </c>
      <c r="BE244" s="19">
        <f t="shared" si="878"/>
        <v>1.0016508902048609</v>
      </c>
      <c r="BF244" s="19">
        <f t="shared" si="878"/>
        <v>1.6000603606255255</v>
      </c>
      <c r="BG244" s="19">
        <f t="shared" si="878"/>
        <v>0.8371367069058393</v>
      </c>
      <c r="BH244" s="19">
        <f t="shared" ref="BH244:BQ246" si="879">AJ244/AJ$248</f>
        <v>0.99601404490078427</v>
      </c>
      <c r="BI244" s="19">
        <f t="shared" si="879"/>
        <v>0.77704787278100484</v>
      </c>
      <c r="BJ244" s="19">
        <f t="shared" si="879"/>
        <v>0.79803151003893413</v>
      </c>
      <c r="BK244" s="19">
        <f t="shared" si="879"/>
        <v>0.50594405523272978</v>
      </c>
      <c r="BL244" s="19">
        <f t="shared" si="879"/>
        <v>0.92253038736734294</v>
      </c>
      <c r="BM244" s="19">
        <f t="shared" si="879"/>
        <v>0.66155151549242996</v>
      </c>
      <c r="BN244" s="19">
        <f t="shared" si="879"/>
        <v>0.17573423399326099</v>
      </c>
      <c r="BO244" s="19">
        <f t="shared" si="879"/>
        <v>0.57001375711099356</v>
      </c>
      <c r="BP244" s="19">
        <f t="shared" si="879"/>
        <v>0.55963126551147357</v>
      </c>
      <c r="BQ244" s="19">
        <f t="shared" si="879"/>
        <v>0.79088500382033022</v>
      </c>
      <c r="BR244" s="19">
        <f t="shared" ref="BR244:BS246" si="880">AT244/AT$248</f>
        <v>0.59731445274318684</v>
      </c>
      <c r="BS244" s="19">
        <f t="shared" si="880"/>
        <v>0.49780317852941713</v>
      </c>
      <c r="BU244" s="16"/>
      <c r="BV244" s="9">
        <f>CF71</f>
        <v>2.1679071579422198</v>
      </c>
      <c r="BW244" s="9">
        <f t="shared" si="840"/>
        <v>0.49780317852941713</v>
      </c>
      <c r="BX244" s="9">
        <f t="shared" si="841"/>
        <v>0.89714355730564121</v>
      </c>
      <c r="BY244" s="9">
        <f t="shared" si="842"/>
        <v>0.66969518379903781</v>
      </c>
      <c r="BZ244" s="9">
        <f t="shared" si="843"/>
        <v>0.8285531574450592</v>
      </c>
      <c r="CA244" s="9">
        <f t="shared" si="844"/>
        <v>1.0791956206208064</v>
      </c>
      <c r="CB244" s="9">
        <f t="shared" si="845"/>
        <v>1.0791910739803121</v>
      </c>
      <c r="CC244" s="9"/>
      <c r="CD244" s="9">
        <f t="shared" si="846"/>
        <v>0.60081271950392401</v>
      </c>
      <c r="CE244" s="9">
        <f t="shared" si="847"/>
        <v>0.49780527577812894</v>
      </c>
      <c r="CG244" s="35"/>
      <c r="CH244" s="566">
        <v>2015</v>
      </c>
      <c r="CI244" s="19">
        <f t="shared" ref="CI244:CR246" si="881">C244/$X244</f>
        <v>8.916021508196692E-2</v>
      </c>
      <c r="CJ244" s="19">
        <f t="shared" si="881"/>
        <v>8.2639000031074616E-3</v>
      </c>
      <c r="CK244" s="19">
        <f t="shared" si="881"/>
        <v>5.5603825241639249E-4</v>
      </c>
      <c r="CL244" s="19">
        <f t="shared" si="881"/>
        <v>1.3599585319819885E-6</v>
      </c>
      <c r="CM244" s="19">
        <f t="shared" si="881"/>
        <v>1.3599585319819885E-6</v>
      </c>
      <c r="CN244" s="19">
        <f t="shared" si="881"/>
        <v>1.3599585319819885E-6</v>
      </c>
      <c r="CO244" s="19">
        <f t="shared" si="881"/>
        <v>3.1390185234166632E-2</v>
      </c>
      <c r="CP244" s="19">
        <f t="shared" si="881"/>
        <v>0.14455078530046586</v>
      </c>
      <c r="CQ244" s="19">
        <f t="shared" si="881"/>
        <v>5.6946369415763918E-3</v>
      </c>
      <c r="CR244" s="19">
        <f t="shared" si="881"/>
        <v>0.19335002845614888</v>
      </c>
      <c r="CS244" s="19">
        <f t="shared" ref="CS244:DB246" si="882">M244/$X244</f>
        <v>0.25703094833439522</v>
      </c>
      <c r="CT244" s="19">
        <f t="shared" si="882"/>
        <v>2.0366796992767618E-2</v>
      </c>
      <c r="CU244" s="19">
        <f t="shared" si="882"/>
        <v>5.7606890560394315E-2</v>
      </c>
      <c r="CV244" s="19">
        <f t="shared" si="882"/>
        <v>9.7541660166910654E-2</v>
      </c>
      <c r="CW244" s="19">
        <f t="shared" si="882"/>
        <v>2.659002030144848E-2</v>
      </c>
      <c r="CX244" s="19">
        <f t="shared" si="882"/>
        <v>1.1947457963330849E-2</v>
      </c>
      <c r="CY244" s="19">
        <f t="shared" si="882"/>
        <v>1.5561320368214778E-2</v>
      </c>
      <c r="CZ244" s="19">
        <f t="shared" si="882"/>
        <v>4.9781300844326717E-3</v>
      </c>
      <c r="DA244" s="19">
        <f t="shared" si="882"/>
        <v>2.7482625304519781E-2</v>
      </c>
      <c r="DB244" s="19">
        <f t="shared" si="882"/>
        <v>3.307072763400103E-3</v>
      </c>
      <c r="DC244" s="19">
        <f t="shared" si="862"/>
        <v>4.617208014741094E-3</v>
      </c>
      <c r="DD244" s="19"/>
      <c r="DE244" s="19"/>
      <c r="DF244" s="19">
        <f t="shared" ref="DF244:DO246" si="883">(CI244-CI243)/LN(CI244/CI243)</f>
        <v>8.511744857967668E-2</v>
      </c>
      <c r="DG244" s="19">
        <f t="shared" si="883"/>
        <v>8.1946281536390293E-3</v>
      </c>
      <c r="DH244" s="19">
        <f t="shared" si="883"/>
        <v>5.0681149704738244E-4</v>
      </c>
      <c r="DI244" s="19">
        <f t="shared" si="883"/>
        <v>1.3442840100545032E-6</v>
      </c>
      <c r="DJ244" s="19">
        <f t="shared" si="883"/>
        <v>1.3442840100545032E-6</v>
      </c>
      <c r="DK244" s="19">
        <f t="shared" si="883"/>
        <v>1.3442840100545032E-6</v>
      </c>
      <c r="DL244" s="19">
        <f t="shared" si="883"/>
        <v>2.8332743354175516E-2</v>
      </c>
      <c r="DM244" s="19">
        <f t="shared" si="883"/>
        <v>0.14213578919236328</v>
      </c>
      <c r="DN244" s="19">
        <f t="shared" si="883"/>
        <v>5.5979429782486599E-3</v>
      </c>
      <c r="DO244" s="19">
        <f t="shared" si="883"/>
        <v>0.21320375628538002</v>
      </c>
      <c r="DP244" s="19">
        <f t="shared" ref="DP244:DY246" si="884">(CS244-CS243)/LN(CS244/CS243)</f>
        <v>0.24769276431858733</v>
      </c>
      <c r="DQ244" s="19">
        <f t="shared" si="884"/>
        <v>1.9564421256915057E-2</v>
      </c>
      <c r="DR244" s="19">
        <f t="shared" si="884"/>
        <v>5.6060553695375458E-2</v>
      </c>
      <c r="DS244" s="19">
        <f t="shared" si="884"/>
        <v>0.10367751792302822</v>
      </c>
      <c r="DT244" s="19">
        <f t="shared" si="884"/>
        <v>2.4912414672532159E-2</v>
      </c>
      <c r="DU244" s="19">
        <f t="shared" si="884"/>
        <v>1.1653326094353598E-2</v>
      </c>
      <c r="DV244" s="19">
        <f t="shared" si="884"/>
        <v>1.441199587053286E-2</v>
      </c>
      <c r="DW244" s="19">
        <f t="shared" si="884"/>
        <v>4.7308272102155758E-3</v>
      </c>
      <c r="DX244" s="19">
        <f t="shared" si="884"/>
        <v>2.5777932452498729E-2</v>
      </c>
      <c r="DY244" s="19">
        <f t="shared" si="884"/>
        <v>2.8913755755146124E-3</v>
      </c>
      <c r="DZ244" s="19">
        <f t="shared" ref="DZ244:DZ246" si="885">(DC244-DC243)/LN(DC244/DC243)</f>
        <v>4.2973448153299214E-3</v>
      </c>
      <c r="EA244" s="19">
        <f t="shared" si="850"/>
        <v>0.99876362677744424</v>
      </c>
      <c r="EB244" s="19"/>
      <c r="EC244" s="19">
        <f t="shared" ref="EC244:EL246" si="886">DF244/$EA244</f>
        <v>8.5222815787066614E-2</v>
      </c>
      <c r="ED244" s="19">
        <f t="shared" si="886"/>
        <v>8.2047723144257519E-3</v>
      </c>
      <c r="EE244" s="19">
        <f t="shared" si="886"/>
        <v>5.0743888089180072E-4</v>
      </c>
      <c r="EF244" s="19">
        <f t="shared" si="886"/>
        <v>1.345948104249547E-6</v>
      </c>
      <c r="EG244" s="19">
        <f t="shared" si="886"/>
        <v>1.345948104249547E-6</v>
      </c>
      <c r="EH244" s="19">
        <f t="shared" si="886"/>
        <v>1.345948104249547E-6</v>
      </c>
      <c r="EI244" s="19">
        <f t="shared" si="886"/>
        <v>2.8367816562956328E-2</v>
      </c>
      <c r="EJ244" s="19">
        <f t="shared" si="886"/>
        <v>0.14231173961648041</v>
      </c>
      <c r="EK244" s="19">
        <f t="shared" si="886"/>
        <v>5.6048726927618248E-3</v>
      </c>
      <c r="EL244" s="19">
        <f t="shared" si="886"/>
        <v>0.21346768201129984</v>
      </c>
      <c r="EM244" s="19">
        <f t="shared" ref="EM244:EV246" si="887">DP244/$EA244</f>
        <v>0.24799938411631908</v>
      </c>
      <c r="EN244" s="19">
        <f t="shared" si="887"/>
        <v>1.9588640127034405E-2</v>
      </c>
      <c r="EO244" s="19">
        <f t="shared" si="887"/>
        <v>5.6129951264101752E-2</v>
      </c>
      <c r="EP244" s="19">
        <f t="shared" si="887"/>
        <v>0.10380586070955386</v>
      </c>
      <c r="EQ244" s="19">
        <f t="shared" si="887"/>
        <v>2.4943253843667881E-2</v>
      </c>
      <c r="ER244" s="19">
        <f t="shared" si="887"/>
        <v>1.166775179023447E-2</v>
      </c>
      <c r="ES244" s="19">
        <f t="shared" si="887"/>
        <v>1.442983653402939E-2</v>
      </c>
      <c r="ET244" s="19">
        <f t="shared" si="887"/>
        <v>4.7366835188820426E-3</v>
      </c>
      <c r="EU244" s="19">
        <f t="shared" si="887"/>
        <v>2.5809843051325755E-2</v>
      </c>
      <c r="EV244" s="19">
        <f t="shared" si="887"/>
        <v>2.8949548201347357E-3</v>
      </c>
      <c r="EW244" s="19">
        <f t="shared" si="867"/>
        <v>4.3026645145213165E-3</v>
      </c>
      <c r="EX244" s="19"/>
      <c r="EY244" s="19"/>
      <c r="EZ244" s="19">
        <f t="shared" ref="EZ244:FI246" si="888">LN(AX244/AX243)</f>
        <v>3.5168444189684407E-2</v>
      </c>
      <c r="FA244" s="19">
        <f t="shared" si="888"/>
        <v>2.8846927918375249E-2</v>
      </c>
      <c r="FB244" s="19">
        <f t="shared" si="888"/>
        <v>0.19959655625280204</v>
      </c>
      <c r="FC244" s="19">
        <f t="shared" si="888"/>
        <v>-3.5135992225226453E-2</v>
      </c>
      <c r="FD244" s="19">
        <f t="shared" si="888"/>
        <v>3.521796462792471E-2</v>
      </c>
      <c r="FE244" s="19">
        <f t="shared" si="888"/>
        <v>3.4475473927511213E-2</v>
      </c>
      <c r="FF244" s="19">
        <f t="shared" si="888"/>
        <v>0.12153466951895091</v>
      </c>
      <c r="FG244" s="19">
        <f t="shared" si="888"/>
        <v>1.817314760948946E-2</v>
      </c>
      <c r="FH244" s="19">
        <f t="shared" si="888"/>
        <v>1.7937509514815882E-2</v>
      </c>
      <c r="FI244" s="19">
        <f t="shared" si="888"/>
        <v>-0.21323324700518687</v>
      </c>
      <c r="FJ244" s="19">
        <f t="shared" ref="FJ244:FS246" si="889">LN(BH244/BH243)</f>
        <v>5.7980747682548718E-2</v>
      </c>
      <c r="FK244" s="19">
        <f t="shared" si="889"/>
        <v>3.6404988602149323E-2</v>
      </c>
      <c r="FL244" s="19">
        <f t="shared" si="889"/>
        <v>1.3772489106978843E-2</v>
      </c>
      <c r="FM244" s="19">
        <f t="shared" si="889"/>
        <v>-8.3615182918904463E-2</v>
      </c>
      <c r="FN244" s="19">
        <f t="shared" si="889"/>
        <v>0.13419762876828067</v>
      </c>
      <c r="FO244" s="19">
        <f t="shared" si="889"/>
        <v>0.11477501883366191</v>
      </c>
      <c r="FP244" s="19">
        <f t="shared" si="889"/>
        <v>0.11770804311476379</v>
      </c>
      <c r="FQ244" s="19">
        <f t="shared" si="889"/>
        <v>7.7551372807307659E-2</v>
      </c>
      <c r="FR244" s="19">
        <f t="shared" si="889"/>
        <v>6.1753466173504655E-2</v>
      </c>
      <c r="FS244" s="19">
        <f t="shared" si="889"/>
        <v>0.19699189087126115</v>
      </c>
      <c r="FT244" s="19">
        <f t="shared" ref="FT244:FT246" si="890">LN(BR244/BR243)</f>
        <v>0.10953953725356724</v>
      </c>
      <c r="FU244" s="19"/>
      <c r="FV244" s="16"/>
      <c r="FW244" s="19">
        <f t="shared" si="853"/>
        <v>0.98071303684678734</v>
      </c>
      <c r="FX244" s="19">
        <f t="shared" si="854"/>
        <v>0.56408137394741165</v>
      </c>
      <c r="FY244" s="19">
        <f>FX244/FX$248</f>
        <v>0.8285531574450592</v>
      </c>
      <c r="FZ244" s="19"/>
      <c r="GA244" s="19">
        <f>EXP(SUMPRODUCT($EC244:$EW244,DF71:DZ71))</f>
        <v>0.98851224658552994</v>
      </c>
      <c r="GB244" s="19">
        <f t="shared" si="855"/>
        <v>0.79746767158476395</v>
      </c>
      <c r="GC244" s="19">
        <f>GB244/GB$248</f>
        <v>0.89714355730564121</v>
      </c>
      <c r="GD244" s="19"/>
      <c r="GE244" s="19">
        <f>EXP(SUMPRODUCT($EC244:$EW244,EC71:EW71))</f>
        <v>0.99926064275084658</v>
      </c>
      <c r="GF244" s="19">
        <f t="shared" si="856"/>
        <v>0.60649795582714383</v>
      </c>
      <c r="GG244" s="19">
        <f>GF244/GF$248</f>
        <v>0.66969518379903781</v>
      </c>
      <c r="GI244" s="132">
        <f>CF71</f>
        <v>2.1679071579422198</v>
      </c>
      <c r="GJ244" s="19">
        <f t="shared" si="857"/>
        <v>1.0791956206208064</v>
      </c>
      <c r="GK244" s="19">
        <f>X244/X$248</f>
        <v>1.0791910739803121</v>
      </c>
      <c r="GL244" s="3"/>
      <c r="GM244" s="3"/>
      <c r="GN244" s="8"/>
      <c r="GO244" s="3"/>
      <c r="GV244" s="30"/>
      <c r="GW244" s="12"/>
      <c r="GX244" s="19"/>
      <c r="GY244" s="19"/>
      <c r="GZ244" s="11"/>
      <c r="HA244" s="12"/>
      <c r="HB244" s="12"/>
      <c r="HC244" s="12"/>
      <c r="HD244" s="12"/>
      <c r="HF244" s="12"/>
      <c r="HG244" s="12"/>
      <c r="HH244" s="12"/>
      <c r="HJ244" s="17"/>
      <c r="HL244" s="18"/>
      <c r="HM244" s="9"/>
      <c r="HN244" s="9"/>
      <c r="HO244" s="9"/>
      <c r="HP244" s="9"/>
      <c r="HQ244" s="9"/>
      <c r="HR244" s="9"/>
      <c r="HS244" s="9"/>
      <c r="HT244" s="9"/>
      <c r="HU244" s="9"/>
      <c r="HV244" s="23"/>
      <c r="HX244" s="5"/>
      <c r="HY244" s="5"/>
      <c r="IC244" s="11"/>
      <c r="ID244" s="11"/>
      <c r="IE244" s="11"/>
      <c r="IG244" s="12"/>
      <c r="IH244" s="19"/>
      <c r="II244" s="19"/>
      <c r="IJ244" s="11"/>
      <c r="IK244" s="12"/>
      <c r="IL244" s="12"/>
      <c r="IM244" s="12"/>
      <c r="IN244" s="12"/>
      <c r="IP244" s="12"/>
      <c r="IQ244" s="12"/>
      <c r="IR244" s="12"/>
    </row>
    <row r="245" spans="1:252" s="566" customFormat="1" x14ac:dyDescent="0.2">
      <c r="A245" s="566" t="s">
        <v>63</v>
      </c>
      <c r="B245" s="1">
        <f>B244+1</f>
        <v>2016</v>
      </c>
      <c r="C245" s="60">
        <f t="shared" ref="C245:X245" si="891">C325+C406</f>
        <v>1346.8631491228725</v>
      </c>
      <c r="D245" s="60">
        <f t="shared" si="891"/>
        <v>122.8615500968757</v>
      </c>
      <c r="E245" s="60">
        <f t="shared" si="891"/>
        <v>8.5508651993011728</v>
      </c>
      <c r="F245" s="60">
        <f t="shared" si="891"/>
        <v>0.02</v>
      </c>
      <c r="G245" s="60">
        <f t="shared" si="891"/>
        <v>0.02</v>
      </c>
      <c r="H245" s="60">
        <f t="shared" si="891"/>
        <v>0.02</v>
      </c>
      <c r="I245" s="60">
        <f t="shared" si="891"/>
        <v>503.58992416807433</v>
      </c>
      <c r="J245" s="60">
        <f t="shared" si="891"/>
        <v>2128.2235533518433</v>
      </c>
      <c r="K245" s="60">
        <f t="shared" si="891"/>
        <v>90.334501856148577</v>
      </c>
      <c r="L245" s="60">
        <f t="shared" si="891"/>
        <v>2572.6386397829765</v>
      </c>
      <c r="M245" s="60">
        <f t="shared" si="891"/>
        <v>4104.6145053669752</v>
      </c>
      <c r="N245" s="60">
        <f t="shared" si="891"/>
        <v>314.17874032316803</v>
      </c>
      <c r="O245" s="60">
        <f t="shared" si="891"/>
        <v>904.20462557617702</v>
      </c>
      <c r="P245" s="60">
        <f t="shared" si="891"/>
        <v>1304.276832481994</v>
      </c>
      <c r="Q245" s="60">
        <f t="shared" si="891"/>
        <v>406.87903095965089</v>
      </c>
      <c r="R245" s="60">
        <f t="shared" si="891"/>
        <v>178.73710928942251</v>
      </c>
      <c r="S245" s="60">
        <f t="shared" si="891"/>
        <v>243.59174404243078</v>
      </c>
      <c r="T245" s="60">
        <f t="shared" si="891"/>
        <v>75.460910924761663</v>
      </c>
      <c r="U245" s="60">
        <f t="shared" si="891"/>
        <v>422.53512889283468</v>
      </c>
      <c r="V245" s="60">
        <f t="shared" si="891"/>
        <v>51.967942275795821</v>
      </c>
      <c r="W245" s="60">
        <f t="shared" si="891"/>
        <v>72.354936841900496</v>
      </c>
      <c r="X245" s="60">
        <f t="shared" si="891"/>
        <v>14851.923690553202</v>
      </c>
      <c r="Z245" s="19">
        <f>C245/C72*1000</f>
        <v>1.4162785153803652</v>
      </c>
      <c r="AA245" s="19">
        <f t="shared" ref="AA245:AT245" si="892">D245/D72*1000</f>
        <v>2.3802012348713291</v>
      </c>
      <c r="AB245" s="19">
        <f t="shared" si="892"/>
        <v>0.49403902272451655</v>
      </c>
      <c r="AC245" s="19">
        <f t="shared" si="892"/>
        <v>2.1030770888678609E-5</v>
      </c>
      <c r="AD245" s="19">
        <f t="shared" si="892"/>
        <v>3.8746072029769324E-4</v>
      </c>
      <c r="AE245" s="19">
        <f t="shared" si="892"/>
        <v>1.1555299053595007E-3</v>
      </c>
      <c r="AF245" s="19">
        <f t="shared" si="892"/>
        <v>5.3141815393139176</v>
      </c>
      <c r="AG245" s="19">
        <f t="shared" si="892"/>
        <v>12.218397212606403</v>
      </c>
      <c r="AH245" s="19">
        <f t="shared" si="892"/>
        <v>1.0871123234871336</v>
      </c>
      <c r="AI245" s="19">
        <f t="shared" si="892"/>
        <v>2.9524030730941537</v>
      </c>
      <c r="AJ245" s="19">
        <f t="shared" si="892"/>
        <v>5.0376997820866167</v>
      </c>
      <c r="AK245" s="19">
        <f t="shared" si="892"/>
        <v>1.360472839403901</v>
      </c>
      <c r="AL245" s="19">
        <f t="shared" si="892"/>
        <v>8.1488522278749098</v>
      </c>
      <c r="AM245" s="19">
        <f t="shared" si="892"/>
        <v>5.1962852375698194</v>
      </c>
      <c r="AN245" s="19">
        <f t="shared" si="892"/>
        <v>1.2155160753246905</v>
      </c>
      <c r="AO245" s="19">
        <f t="shared" si="892"/>
        <v>0.53601839555104658</v>
      </c>
      <c r="AP245" s="19">
        <f t="shared" si="892"/>
        <v>0.66467062794501131</v>
      </c>
      <c r="AQ245" s="19">
        <f t="shared" si="892"/>
        <v>0.59615884093806415</v>
      </c>
      <c r="AR245" s="19">
        <f t="shared" si="892"/>
        <v>0.42947754268911587</v>
      </c>
      <c r="AS245" s="19">
        <f t="shared" si="892"/>
        <v>0.7371217275088795</v>
      </c>
      <c r="AT245" s="19">
        <f t="shared" si="892"/>
        <v>0.44504623261597431</v>
      </c>
      <c r="AU245" s="19">
        <f>X245/CE72*1000</f>
        <v>7.3269981092322132</v>
      </c>
      <c r="AV245" s="19"/>
      <c r="AX245" s="19">
        <f t="shared" si="878"/>
        <v>0.98396785657850649</v>
      </c>
      <c r="AY245" s="19">
        <f t="shared" si="878"/>
        <v>0.83100689153693397</v>
      </c>
      <c r="AZ245" s="19">
        <f t="shared" si="878"/>
        <v>0.78138124617458848</v>
      </c>
      <c r="BA245" s="19">
        <f t="shared" si="878"/>
        <v>0.71167071769072798</v>
      </c>
      <c r="BB245" s="19">
        <f t="shared" si="878"/>
        <v>1.6421788604856162</v>
      </c>
      <c r="BC245" s="19">
        <f t="shared" si="878"/>
        <v>4.8804317741489065</v>
      </c>
      <c r="BD245" s="19">
        <f t="shared" si="878"/>
        <v>1.3142576709259457</v>
      </c>
      <c r="BE245" s="19">
        <f t="shared" si="878"/>
        <v>1.0126685896623351</v>
      </c>
      <c r="BF245" s="19">
        <f t="shared" si="878"/>
        <v>1.6826304389568461</v>
      </c>
      <c r="BG245" s="19">
        <f t="shared" si="878"/>
        <v>0.72804654965149507</v>
      </c>
      <c r="BH245" s="19">
        <f t="shared" si="879"/>
        <v>1.0715666039119567</v>
      </c>
      <c r="BI245" s="19">
        <f t="shared" si="879"/>
        <v>0.80854254017423277</v>
      </c>
      <c r="BJ245" s="19">
        <f t="shared" si="879"/>
        <v>0.83643755242925455</v>
      </c>
      <c r="BK245" s="19">
        <f t="shared" si="879"/>
        <v>0.48046785621706389</v>
      </c>
      <c r="BL245" s="19">
        <f t="shared" si="879"/>
        <v>0.99443983428662197</v>
      </c>
      <c r="BM245" s="19">
        <f t="shared" si="879"/>
        <v>0.73155356306844677</v>
      </c>
      <c r="BN245" s="19">
        <f t="shared" si="879"/>
        <v>0.18566655652541575</v>
      </c>
      <c r="BO245" s="19">
        <f t="shared" si="879"/>
        <v>0.58853685302864256</v>
      </c>
      <c r="BP245" s="19">
        <f t="shared" si="879"/>
        <v>0.5814430720941911</v>
      </c>
      <c r="BQ245" s="19">
        <f t="shared" si="879"/>
        <v>0.84503848338912968</v>
      </c>
      <c r="BR245" s="19">
        <f t="shared" si="880"/>
        <v>0.6353200518068467</v>
      </c>
      <c r="BS245" s="19">
        <f t="shared" si="880"/>
        <v>0.50533143561424332</v>
      </c>
      <c r="BU245" s="16"/>
      <c r="BV245" s="9">
        <f>CF72</f>
        <v>2.1567529884562546</v>
      </c>
      <c r="BW245" s="9">
        <f t="shared" si="840"/>
        <v>0.50533143561424332</v>
      </c>
      <c r="BX245" s="9">
        <f t="shared" si="841"/>
        <v>0.92273265172056795</v>
      </c>
      <c r="BY245" s="9">
        <f t="shared" si="842"/>
        <v>0.65864689812145572</v>
      </c>
      <c r="BZ245" s="9">
        <f t="shared" si="843"/>
        <v>0.83147584194998014</v>
      </c>
      <c r="CA245" s="9">
        <f t="shared" si="844"/>
        <v>1.0898797506065734</v>
      </c>
      <c r="CB245" s="9">
        <f t="shared" si="845"/>
        <v>1.0898750839219087</v>
      </c>
      <c r="CC245" s="9"/>
      <c r="CD245" s="9">
        <f t="shared" si="846"/>
        <v>0.6077549988511376</v>
      </c>
      <c r="CE245" s="9">
        <f t="shared" si="847"/>
        <v>0.50533359936905886</v>
      </c>
      <c r="CG245" s="35"/>
      <c r="CH245" s="566">
        <v>2016</v>
      </c>
      <c r="CI245" s="19">
        <f t="shared" si="881"/>
        <v>9.0686107549796113E-2</v>
      </c>
      <c r="CJ245" s="19">
        <f t="shared" si="881"/>
        <v>8.2724334339950665E-3</v>
      </c>
      <c r="CK245" s="19">
        <f t="shared" si="881"/>
        <v>5.7574125597885243E-4</v>
      </c>
      <c r="CL245" s="19">
        <f t="shared" si="881"/>
        <v>1.3466269027978721E-6</v>
      </c>
      <c r="CM245" s="19">
        <f t="shared" si="881"/>
        <v>1.3466269027978721E-6</v>
      </c>
      <c r="CN245" s="19">
        <f t="shared" si="881"/>
        <v>1.3466269027978721E-6</v>
      </c>
      <c r="CO245" s="19">
        <f t="shared" si="881"/>
        <v>3.3907386993133462E-2</v>
      </c>
      <c r="CP245" s="19">
        <f t="shared" si="881"/>
        <v>0.14329615460558373</v>
      </c>
      <c r="CQ245" s="19">
        <f t="shared" si="881"/>
        <v>6.0823435225166997E-3</v>
      </c>
      <c r="CR245" s="19">
        <f t="shared" si="881"/>
        <v>0.17321922017545402</v>
      </c>
      <c r="CS245" s="19">
        <f t="shared" si="882"/>
        <v>0.27636921592707747</v>
      </c>
      <c r="CT245" s="19">
        <f t="shared" si="882"/>
        <v>2.1154077200316236E-2</v>
      </c>
      <c r="CU245" s="19">
        <f t="shared" si="882"/>
        <v>6.088131372175784E-2</v>
      </c>
      <c r="CV245" s="19">
        <f t="shared" si="882"/>
        <v>8.7818713565812334E-2</v>
      </c>
      <c r="CW245" s="19">
        <f t="shared" si="882"/>
        <v>2.739571246372971E-2</v>
      </c>
      <c r="CX245" s="19">
        <f t="shared" si="882"/>
        <v>1.2034609994872989E-2</v>
      </c>
      <c r="CY245" s="19">
        <f t="shared" si="882"/>
        <v>1.6401359791349528E-2</v>
      </c>
      <c r="CZ245" s="19">
        <f t="shared" si="882"/>
        <v>5.0808846380458956E-3</v>
      </c>
      <c r="DA245" s="19">
        <f t="shared" si="882"/>
        <v>2.8449858597212881E-2</v>
      </c>
      <c r="DB245" s="19">
        <f t="shared" si="882"/>
        <v>3.4990714575816764E-3</v>
      </c>
      <c r="DC245" s="19">
        <f t="shared" si="862"/>
        <v>4.8717552250772053E-3</v>
      </c>
      <c r="DD245" s="19"/>
      <c r="DE245" s="19"/>
      <c r="DF245" s="19">
        <f t="shared" si="883"/>
        <v>8.9921003554663745E-2</v>
      </c>
      <c r="DG245" s="19">
        <f t="shared" si="883"/>
        <v>8.2681659846175742E-3</v>
      </c>
      <c r="DH245" s="19">
        <f t="shared" si="883"/>
        <v>5.6583258173516389E-4</v>
      </c>
      <c r="DI245" s="19">
        <f t="shared" si="883"/>
        <v>1.3532817728812594E-6</v>
      </c>
      <c r="DJ245" s="19">
        <f t="shared" si="883"/>
        <v>1.3532817728812594E-6</v>
      </c>
      <c r="DK245" s="19">
        <f t="shared" si="883"/>
        <v>1.3532817728812594E-6</v>
      </c>
      <c r="DL245" s="19">
        <f t="shared" si="883"/>
        <v>3.2632606804486507E-2</v>
      </c>
      <c r="DM245" s="19">
        <f t="shared" si="883"/>
        <v>0.14392255852757835</v>
      </c>
      <c r="DN245" s="19">
        <f t="shared" si="883"/>
        <v>5.8863623541294948E-3</v>
      </c>
      <c r="DO245" s="19">
        <f t="shared" si="883"/>
        <v>0.18310022265440862</v>
      </c>
      <c r="DP245" s="19">
        <f t="shared" si="884"/>
        <v>0.26658319060233965</v>
      </c>
      <c r="DQ245" s="19">
        <f t="shared" si="884"/>
        <v>2.0757948912099578E-2</v>
      </c>
      <c r="DR245" s="19">
        <f t="shared" si="884"/>
        <v>5.922901761360324E-2</v>
      </c>
      <c r="DS245" s="19">
        <f t="shared" si="884"/>
        <v>9.259512270041835E-2</v>
      </c>
      <c r="DT245" s="19">
        <f t="shared" si="884"/>
        <v>2.6990862215971963E-2</v>
      </c>
      <c r="DU245" s="19">
        <f t="shared" si="884"/>
        <v>1.1990981193110999E-2</v>
      </c>
      <c r="DV245" s="19">
        <f t="shared" si="884"/>
        <v>1.5977659765442184E-2</v>
      </c>
      <c r="DW245" s="19">
        <f t="shared" si="884"/>
        <v>5.0293324138181387E-3</v>
      </c>
      <c r="DX245" s="19">
        <f t="shared" si="884"/>
        <v>2.7963454021582356E-2</v>
      </c>
      <c r="DY245" s="19">
        <f t="shared" si="884"/>
        <v>3.4021692173748985E-3</v>
      </c>
      <c r="DZ245" s="19">
        <f t="shared" si="885"/>
        <v>4.7433433374793168E-3</v>
      </c>
      <c r="EA245" s="19">
        <f t="shared" si="850"/>
        <v>0.99956389430017867</v>
      </c>
      <c r="EB245" s="19"/>
      <c r="EC245" s="19">
        <f t="shared" si="886"/>
        <v>8.9960235726221222E-2</v>
      </c>
      <c r="ED245" s="19">
        <f t="shared" si="886"/>
        <v>8.2717733521240656E-3</v>
      </c>
      <c r="EE245" s="19">
        <f t="shared" si="886"/>
        <v>5.6607945221082482E-4</v>
      </c>
      <c r="EF245" s="19">
        <f t="shared" si="886"/>
        <v>1.3538722042663697E-6</v>
      </c>
      <c r="EG245" s="19">
        <f t="shared" si="886"/>
        <v>1.3538722042663697E-6</v>
      </c>
      <c r="EH245" s="19">
        <f t="shared" si="886"/>
        <v>1.3538722042663697E-6</v>
      </c>
      <c r="EI245" s="19">
        <f t="shared" si="886"/>
        <v>3.2646844279357913E-2</v>
      </c>
      <c r="EJ245" s="19">
        <f t="shared" si="886"/>
        <v>0.14398535135999721</v>
      </c>
      <c r="EK245" s="19">
        <f t="shared" si="886"/>
        <v>5.8889305503083359E-3</v>
      </c>
      <c r="EL245" s="19">
        <f t="shared" si="886"/>
        <v>0.18318010854383848</v>
      </c>
      <c r="EM245" s="19">
        <f t="shared" si="887"/>
        <v>0.26669949977433072</v>
      </c>
      <c r="EN245" s="19">
        <f t="shared" si="887"/>
        <v>2.076700552157576E-2</v>
      </c>
      <c r="EO245" s="19">
        <f t="shared" si="887"/>
        <v>5.9254858995353224E-2</v>
      </c>
      <c r="EP245" s="19">
        <f t="shared" si="887"/>
        <v>9.2635521579385038E-2</v>
      </c>
      <c r="EQ245" s="19">
        <f t="shared" si="887"/>
        <v>2.7002638220410099E-2</v>
      </c>
      <c r="ER245" s="19">
        <f t="shared" si="887"/>
        <v>1.1996212809893663E-2</v>
      </c>
      <c r="ES245" s="19">
        <f t="shared" si="887"/>
        <v>1.5984630754023552E-2</v>
      </c>
      <c r="ET245" s="19">
        <f t="shared" si="887"/>
        <v>5.0315266912870117E-3</v>
      </c>
      <c r="EU245" s="19">
        <f t="shared" si="887"/>
        <v>2.7975654363906689E-2</v>
      </c>
      <c r="EV245" s="19">
        <f t="shared" si="887"/>
        <v>3.4036535700970351E-3</v>
      </c>
      <c r="EW245" s="19">
        <f t="shared" si="867"/>
        <v>4.7454128390664388E-3</v>
      </c>
      <c r="EX245" s="19"/>
      <c r="EY245" s="19"/>
      <c r="EZ245" s="19">
        <f t="shared" si="888"/>
        <v>1.3419337716010015E-2</v>
      </c>
      <c r="FA245" s="19">
        <f t="shared" si="888"/>
        <v>3.0660116578875778E-2</v>
      </c>
      <c r="FB245" s="19">
        <f t="shared" si="888"/>
        <v>6.1480449448761305E-2</v>
      </c>
      <c r="FC245" s="19">
        <f t="shared" si="888"/>
        <v>-1.3401250452372568E-2</v>
      </c>
      <c r="FD245" s="19">
        <f t="shared" si="888"/>
        <v>1.9776701051630218E-2</v>
      </c>
      <c r="FE245" s="19">
        <f t="shared" si="888"/>
        <v>1.680785639157709E-2</v>
      </c>
      <c r="FF245" s="19">
        <f t="shared" si="888"/>
        <v>4.7329366397971299E-2</v>
      </c>
      <c r="FG245" s="19">
        <f t="shared" si="888"/>
        <v>1.0939485462494621E-2</v>
      </c>
      <c r="FH245" s="19">
        <f t="shared" si="888"/>
        <v>5.0316952475442711E-2</v>
      </c>
      <c r="FI245" s="19">
        <f t="shared" si="888"/>
        <v>-0.13962239880777741</v>
      </c>
      <c r="FJ245" s="19">
        <f t="shared" si="889"/>
        <v>7.3115613697817897E-2</v>
      </c>
      <c r="FK245" s="19">
        <f t="shared" si="889"/>
        <v>3.9731333003502338E-2</v>
      </c>
      <c r="FL245" s="19">
        <f t="shared" si="889"/>
        <v>4.7003781303632405E-2</v>
      </c>
      <c r="FM245" s="19">
        <f t="shared" si="889"/>
        <v>-5.1665770751674028E-2</v>
      </c>
      <c r="FN245" s="19">
        <f t="shared" si="889"/>
        <v>7.5059282401274949E-2</v>
      </c>
      <c r="FO245" s="19">
        <f t="shared" si="889"/>
        <v>0.10058258407987097</v>
      </c>
      <c r="FP245" s="19">
        <f t="shared" si="889"/>
        <v>5.4979538380228794E-2</v>
      </c>
      <c r="FQ245" s="19">
        <f t="shared" si="889"/>
        <v>3.1979050888674629E-2</v>
      </c>
      <c r="FR245" s="19">
        <f t="shared" si="889"/>
        <v>3.8234956381013679E-2</v>
      </c>
      <c r="FS245" s="19">
        <f t="shared" si="889"/>
        <v>6.6229592351758682E-2</v>
      </c>
      <c r="FT245" s="19">
        <f t="shared" si="890"/>
        <v>6.1685194275050072E-2</v>
      </c>
      <c r="FU245" s="19"/>
      <c r="FV245" s="16"/>
      <c r="FW245" s="19">
        <f t="shared" si="853"/>
        <v>1.0035274556359588</v>
      </c>
      <c r="FX245" s="19">
        <f t="shared" si="854"/>
        <v>0.56607114596908181</v>
      </c>
      <c r="FY245" s="19">
        <f>FX245/FX$248</f>
        <v>0.83147584194998014</v>
      </c>
      <c r="FZ245" s="19"/>
      <c r="GA245" s="19">
        <f>EXP(SUMPRODUCT($EC245:$EW245,DF72:DZ72))</f>
        <v>1.0285228536799367</v>
      </c>
      <c r="GB245" s="19">
        <f t="shared" si="855"/>
        <v>0.82021372529585601</v>
      </c>
      <c r="GC245" s="19">
        <f>GB245/GB$248</f>
        <v>0.92273265172056795</v>
      </c>
      <c r="GD245" s="19"/>
      <c r="GE245" s="19">
        <f>EXP(SUMPRODUCT($EC245:$EW245,EC72:EW72))</f>
        <v>0.98350251585369397</v>
      </c>
      <c r="GF245" s="19">
        <f t="shared" si="856"/>
        <v>0.59649226541611855</v>
      </c>
      <c r="GG245" s="19">
        <f>GF245/GF$248</f>
        <v>0.65864689812145572</v>
      </c>
      <c r="GI245" s="132">
        <f>CF72</f>
        <v>2.1567529884562546</v>
      </c>
      <c r="GJ245" s="19">
        <f t="shared" si="857"/>
        <v>1.0898797506065734</v>
      </c>
      <c r="GK245" s="19">
        <f>X245/X$248</f>
        <v>1.0898750839219087</v>
      </c>
      <c r="GL245" s="3"/>
      <c r="GM245" s="3"/>
      <c r="GN245" s="8"/>
      <c r="GO245" s="3"/>
      <c r="GV245" s="30"/>
      <c r="GW245" s="12"/>
      <c r="GX245" s="19"/>
      <c r="GY245" s="19"/>
      <c r="GZ245" s="11"/>
      <c r="HA245" s="12"/>
      <c r="HB245" s="12"/>
      <c r="HC245" s="12"/>
      <c r="HD245" s="12"/>
      <c r="HF245" s="12"/>
      <c r="HG245" s="12"/>
      <c r="HH245" s="12"/>
      <c r="HJ245" s="17"/>
      <c r="HL245" s="18"/>
      <c r="HM245" s="9"/>
      <c r="HN245" s="9"/>
      <c r="HO245" s="9"/>
      <c r="HP245" s="9"/>
      <c r="HQ245" s="9"/>
      <c r="HR245" s="9"/>
      <c r="HS245" s="9"/>
      <c r="HT245" s="9"/>
      <c r="HU245" s="9"/>
      <c r="HV245" s="23"/>
      <c r="HX245" s="5"/>
      <c r="HY245" s="5"/>
      <c r="IC245" s="11"/>
      <c r="ID245" s="11"/>
      <c r="IE245" s="11"/>
      <c r="IG245" s="12"/>
      <c r="IH245" s="19"/>
      <c r="II245" s="19"/>
      <c r="IJ245" s="11"/>
      <c r="IK245" s="12"/>
      <c r="IL245" s="12"/>
      <c r="IM245" s="12"/>
      <c r="IN245" s="12"/>
      <c r="IP245" s="12"/>
      <c r="IQ245" s="12"/>
      <c r="IR245" s="12"/>
    </row>
    <row r="246" spans="1:252" s="566" customFormat="1" x14ac:dyDescent="0.2">
      <c r="A246" s="566" t="s">
        <v>63</v>
      </c>
      <c r="B246" s="1">
        <f>B245+1</f>
        <v>2017</v>
      </c>
      <c r="C246" s="60">
        <f t="shared" ref="C246:X246" si="893">C326+C407</f>
        <v>1253.2506397556149</v>
      </c>
      <c r="D246" s="60">
        <f t="shared" si="893"/>
        <v>100.04732754049914</v>
      </c>
      <c r="E246" s="60">
        <f t="shared" si="893"/>
        <v>7.5597890465491782</v>
      </c>
      <c r="F246" s="60">
        <f t="shared" si="893"/>
        <v>0.02</v>
      </c>
      <c r="G246" s="60">
        <f t="shared" si="893"/>
        <v>0.02</v>
      </c>
      <c r="H246" s="60">
        <f t="shared" si="893"/>
        <v>0.02</v>
      </c>
      <c r="I246" s="60">
        <f t="shared" si="893"/>
        <v>527.88664651935619</v>
      </c>
      <c r="J246" s="60">
        <f t="shared" si="893"/>
        <v>1987.4175527355499</v>
      </c>
      <c r="K246" s="60">
        <f t="shared" si="893"/>
        <v>94.199554807456423</v>
      </c>
      <c r="L246" s="60">
        <f t="shared" si="893"/>
        <v>2845.6036580760374</v>
      </c>
      <c r="M246" s="60">
        <f t="shared" si="893"/>
        <v>3789.9267238197226</v>
      </c>
      <c r="N246" s="60">
        <f t="shared" si="893"/>
        <v>325.53690723368811</v>
      </c>
      <c r="O246" s="60">
        <f t="shared" si="893"/>
        <v>838.61871286862538</v>
      </c>
      <c r="P246" s="60">
        <f t="shared" si="893"/>
        <v>1316.839622045914</v>
      </c>
      <c r="Q246" s="60">
        <f t="shared" si="893"/>
        <v>381.63912213550532</v>
      </c>
      <c r="R246" s="60">
        <f t="shared" si="893"/>
        <v>174.16160095792733</v>
      </c>
      <c r="S246" s="60">
        <f t="shared" si="893"/>
        <v>276.63998208572445</v>
      </c>
      <c r="T246" s="60">
        <f t="shared" si="893"/>
        <v>69.807347322892269</v>
      </c>
      <c r="U246" s="60">
        <f t="shared" si="893"/>
        <v>379.41963171325006</v>
      </c>
      <c r="V246" s="60">
        <f t="shared" si="893"/>
        <v>46.272964491530054</v>
      </c>
      <c r="W246" s="60">
        <f t="shared" si="893"/>
        <v>67.188875480859181</v>
      </c>
      <c r="X246" s="60">
        <f t="shared" si="893"/>
        <v>14482.076658636701</v>
      </c>
      <c r="Z246" s="19">
        <f>C246/C73*1000</f>
        <v>1.3012547866752713</v>
      </c>
      <c r="AA246" s="19">
        <f t="shared" ref="AA246:AT246" si="894">D246/D73*1000</f>
        <v>1.8923115665199062</v>
      </c>
      <c r="AB246" s="19">
        <f t="shared" si="894"/>
        <v>0.42512454967575514</v>
      </c>
      <c r="AC246" s="19">
        <f t="shared" si="894"/>
        <v>2.0766074165803216E-5</v>
      </c>
      <c r="AD246" s="19">
        <f t="shared" si="894"/>
        <v>3.782832811309025E-4</v>
      </c>
      <c r="AE246" s="19">
        <f t="shared" si="894"/>
        <v>1.1246995043328943E-3</v>
      </c>
      <c r="AF246" s="19">
        <f t="shared" si="894"/>
        <v>5.3784941682525922</v>
      </c>
      <c r="AG246" s="19">
        <f t="shared" si="894"/>
        <v>11.665563284889354</v>
      </c>
      <c r="AH246" s="19">
        <f t="shared" si="894"/>
        <v>1.1788823642462944</v>
      </c>
      <c r="AI246" s="19">
        <f t="shared" si="894"/>
        <v>3.2257968747292622</v>
      </c>
      <c r="AJ246" s="19">
        <f t="shared" si="894"/>
        <v>4.7788849628879406</v>
      </c>
      <c r="AK246" s="19">
        <f t="shared" si="894"/>
        <v>1.4535422684779846</v>
      </c>
      <c r="AL246" s="19">
        <f t="shared" si="894"/>
        <v>7.4865205072050074</v>
      </c>
      <c r="AM246" s="19">
        <f t="shared" si="894"/>
        <v>5.308223550136189</v>
      </c>
      <c r="AN246" s="19">
        <f t="shared" si="894"/>
        <v>1.0722639767754971</v>
      </c>
      <c r="AO246" s="19">
        <f t="shared" si="894"/>
        <v>0.48658773839989339</v>
      </c>
      <c r="AP246" s="19">
        <f t="shared" si="894"/>
        <v>0.72582888261305589</v>
      </c>
      <c r="AQ246" s="19">
        <f t="shared" si="894"/>
        <v>0.54021370464353857</v>
      </c>
      <c r="AR246" s="19">
        <f t="shared" si="894"/>
        <v>0.38431164962421632</v>
      </c>
      <c r="AS246" s="19">
        <f t="shared" si="894"/>
        <v>0.65349195609760546</v>
      </c>
      <c r="AT246" s="19">
        <f t="shared" si="894"/>
        <v>0.4081554944588443</v>
      </c>
      <c r="AU246" s="19">
        <f>X246/CE73*1000</f>
        <v>6.9632858527546029</v>
      </c>
      <c r="AV246" s="19"/>
      <c r="AX246" s="19">
        <f t="shared" si="878"/>
        <v>0.90405444226026233</v>
      </c>
      <c r="AY246" s="19">
        <f t="shared" si="878"/>
        <v>0.66066848872889605</v>
      </c>
      <c r="AZ246" s="19">
        <f t="shared" si="878"/>
        <v>0.67238484234125606</v>
      </c>
      <c r="BA246" s="19">
        <f t="shared" si="878"/>
        <v>0.7027135136140803</v>
      </c>
      <c r="BB246" s="19">
        <f t="shared" si="878"/>
        <v>1.6032820231971365</v>
      </c>
      <c r="BC246" s="19">
        <f t="shared" si="878"/>
        <v>4.7502182088555092</v>
      </c>
      <c r="BD246" s="19">
        <f t="shared" si="878"/>
        <v>1.3301629171609057</v>
      </c>
      <c r="BE246" s="19">
        <f t="shared" si="878"/>
        <v>0.96684935951641227</v>
      </c>
      <c r="BF246" s="19">
        <f t="shared" si="878"/>
        <v>1.8246719379165459</v>
      </c>
      <c r="BG246" s="19">
        <f t="shared" si="878"/>
        <v>0.79546397506690292</v>
      </c>
      <c r="BH246" s="19">
        <f t="shared" si="879"/>
        <v>1.0165142330189976</v>
      </c>
      <c r="BI246" s="19">
        <f t="shared" si="879"/>
        <v>0.86385462757253517</v>
      </c>
      <c r="BJ246" s="19">
        <f t="shared" si="879"/>
        <v>0.76845262549214355</v>
      </c>
      <c r="BK246" s="19">
        <f t="shared" si="879"/>
        <v>0.49081808885603895</v>
      </c>
      <c r="BL246" s="19">
        <f t="shared" si="879"/>
        <v>0.87724221260612067</v>
      </c>
      <c r="BM246" s="19">
        <f t="shared" si="879"/>
        <v>0.66409100270880483</v>
      </c>
      <c r="BN246" s="19">
        <f t="shared" si="879"/>
        <v>0.2027502699767339</v>
      </c>
      <c r="BO246" s="19">
        <f t="shared" si="879"/>
        <v>0.53330698441639579</v>
      </c>
      <c r="BP246" s="19">
        <f t="shared" si="879"/>
        <v>0.52029576401121036</v>
      </c>
      <c r="BQ246" s="19">
        <f t="shared" si="879"/>
        <v>0.74916507122097287</v>
      </c>
      <c r="BR246" s="19">
        <f t="shared" si="880"/>
        <v>0.58265715083268077</v>
      </c>
      <c r="BS246" s="19">
        <f t="shared" si="880"/>
        <v>0.48024677829943657</v>
      </c>
      <c r="BU246" s="16"/>
      <c r="BV246" s="9">
        <f>CF73</f>
        <v>2.2128929076705419</v>
      </c>
      <c r="BW246" s="9">
        <f t="shared" si="840"/>
        <v>0.48024677829943657</v>
      </c>
      <c r="BX246" s="9">
        <f t="shared" si="841"/>
        <v>0.90751234270627601</v>
      </c>
      <c r="BY246" s="9">
        <f t="shared" si="842"/>
        <v>0.65042953616196419</v>
      </c>
      <c r="BZ246" s="9">
        <f t="shared" si="843"/>
        <v>0.81360490646980799</v>
      </c>
      <c r="CA246" s="9">
        <f t="shared" si="844"/>
        <v>1.06273932359525</v>
      </c>
      <c r="CB246" s="9">
        <f t="shared" si="845"/>
        <v>1.0627346896304504</v>
      </c>
      <c r="CC246" s="9"/>
      <c r="CD246" s="9">
        <f t="shared" si="846"/>
        <v>0.59027283212770054</v>
      </c>
      <c r="CE246" s="9">
        <f t="shared" si="847"/>
        <v>0.48024887237492647</v>
      </c>
      <c r="CG246" s="35"/>
      <c r="CH246" s="566">
        <v>2017</v>
      </c>
      <c r="CI246" s="19">
        <f t="shared" si="881"/>
        <v>8.6538047636159396E-2</v>
      </c>
      <c r="CJ246" s="19">
        <f t="shared" si="881"/>
        <v>6.9083550583771934E-3</v>
      </c>
      <c r="CK246" s="19">
        <f t="shared" si="881"/>
        <v>5.2201001449890365E-4</v>
      </c>
      <c r="CL246" s="19">
        <f t="shared" si="881"/>
        <v>1.3810174101013729E-6</v>
      </c>
      <c r="CM246" s="19">
        <f t="shared" si="881"/>
        <v>1.3810174101013729E-6</v>
      </c>
      <c r="CN246" s="19">
        <f t="shared" si="881"/>
        <v>1.3810174101013729E-6</v>
      </c>
      <c r="CO246" s="19">
        <f t="shared" si="881"/>
        <v>3.6451032470163007E-2</v>
      </c>
      <c r="CP246" s="19">
        <f t="shared" si="881"/>
        <v>0.13723291207344288</v>
      </c>
      <c r="CQ246" s="19">
        <f t="shared" si="881"/>
        <v>6.5045612606447895E-3</v>
      </c>
      <c r="CR246" s="19">
        <f t="shared" si="881"/>
        <v>0.19649140970255807</v>
      </c>
      <c r="CS246" s="19">
        <f t="shared" si="882"/>
        <v>0.26169773943017471</v>
      </c>
      <c r="CT246" s="19">
        <f t="shared" si="882"/>
        <v>2.2478606826013939E-2</v>
      </c>
      <c r="CU246" s="19">
        <f t="shared" si="882"/>
        <v>5.790735214541879E-2</v>
      </c>
      <c r="CV246" s="19">
        <f t="shared" si="882"/>
        <v>9.0928922217835939E-2</v>
      </c>
      <c r="CW246" s="19">
        <f t="shared" si="882"/>
        <v>2.6352513602246854E-2</v>
      </c>
      <c r="CX246" s="19">
        <f t="shared" si="882"/>
        <v>1.202601015470128E-2</v>
      </c>
      <c r="CY246" s="19">
        <f t="shared" si="882"/>
        <v>1.9102231579525869E-2</v>
      </c>
      <c r="CZ246" s="19">
        <f t="shared" si="882"/>
        <v>4.820258100295384E-3</v>
      </c>
      <c r="DA246" s="19">
        <f t="shared" si="882"/>
        <v>2.6199255856512466E-2</v>
      </c>
      <c r="DB246" s="19">
        <f t="shared" si="882"/>
        <v>3.1951884789902813E-3</v>
      </c>
      <c r="DC246" s="19">
        <f t="shared" si="862"/>
        <v>4.6394503402099893E-3</v>
      </c>
      <c r="DD246" s="19"/>
      <c r="DE246" s="19"/>
      <c r="DF246" s="19">
        <f t="shared" si="883"/>
        <v>8.8595893836508274E-2</v>
      </c>
      <c r="DG246" s="19">
        <f t="shared" si="883"/>
        <v>7.5699217359015639E-3</v>
      </c>
      <c r="DH246" s="19">
        <f t="shared" si="883"/>
        <v>5.4843702751976352E-4</v>
      </c>
      <c r="DI246" s="19">
        <f t="shared" si="883"/>
        <v>1.3637498866936902E-6</v>
      </c>
      <c r="DJ246" s="19">
        <f t="shared" si="883"/>
        <v>1.3637498866936902E-6</v>
      </c>
      <c r="DK246" s="19">
        <f t="shared" si="883"/>
        <v>1.3637498866936902E-6</v>
      </c>
      <c r="DL246" s="19">
        <f t="shared" si="883"/>
        <v>3.5163877785610718E-2</v>
      </c>
      <c r="DM246" s="19">
        <f t="shared" si="883"/>
        <v>0.14024268920335145</v>
      </c>
      <c r="DN246" s="19">
        <f t="shared" si="883"/>
        <v>6.2910911896871535E-3</v>
      </c>
      <c r="DO246" s="19">
        <f t="shared" si="883"/>
        <v>0.18461090385416001</v>
      </c>
      <c r="DP246" s="19">
        <f t="shared" si="884"/>
        <v>0.26896678990744877</v>
      </c>
      <c r="DQ246" s="19">
        <f t="shared" si="884"/>
        <v>2.1809639048441135E-2</v>
      </c>
      <c r="DR246" s="19">
        <f t="shared" si="884"/>
        <v>5.9381921639729808E-2</v>
      </c>
      <c r="DS246" s="19">
        <f t="shared" si="884"/>
        <v>8.9364797559021755E-2</v>
      </c>
      <c r="DT246" s="19">
        <f t="shared" si="884"/>
        <v>2.6870738120958089E-2</v>
      </c>
      <c r="DU246" s="19">
        <f t="shared" si="884"/>
        <v>1.2030309562489532E-2</v>
      </c>
      <c r="DV246" s="19">
        <f t="shared" si="884"/>
        <v>1.7717498685058449E-2</v>
      </c>
      <c r="DW246" s="19">
        <f t="shared" si="884"/>
        <v>4.9494277512171789E-3</v>
      </c>
      <c r="DX246" s="19">
        <f t="shared" si="884"/>
        <v>2.7309102552556044E-2</v>
      </c>
      <c r="DY246" s="19">
        <f t="shared" si="884"/>
        <v>3.3448295978962092E-3</v>
      </c>
      <c r="DZ246" s="19">
        <f t="shared" si="885"/>
        <v>4.7546569833849979E-3</v>
      </c>
      <c r="EA246" s="19">
        <f t="shared" si="850"/>
        <v>0.99952661729060088</v>
      </c>
      <c r="EB246" s="19"/>
      <c r="EC246" s="19">
        <f t="shared" si="886"/>
        <v>8.863785346373626E-2</v>
      </c>
      <c r="ED246" s="19">
        <f t="shared" si="886"/>
        <v>7.5735069031190152E-3</v>
      </c>
      <c r="EE246" s="19">
        <f t="shared" si="886"/>
        <v>5.4869677108389779E-4</v>
      </c>
      <c r="EF246" s="19">
        <f t="shared" si="886"/>
        <v>1.3643957680590667E-6</v>
      </c>
      <c r="EG246" s="19">
        <f t="shared" si="886"/>
        <v>1.3643957680590667E-6</v>
      </c>
      <c r="EH246" s="19">
        <f t="shared" si="886"/>
        <v>1.3643957680590667E-6</v>
      </c>
      <c r="EI246" s="19">
        <f t="shared" si="886"/>
        <v>3.5180531640997034E-2</v>
      </c>
      <c r="EJ246" s="19">
        <f t="shared" si="886"/>
        <v>0.14030910910957511</v>
      </c>
      <c r="EK246" s="19">
        <f t="shared" si="886"/>
        <v>6.2940706939253934E-3</v>
      </c>
      <c r="EL246" s="19">
        <f t="shared" si="886"/>
        <v>0.18469833685328113</v>
      </c>
      <c r="EM246" s="19">
        <f t="shared" si="887"/>
        <v>0.2690941744368272</v>
      </c>
      <c r="EN246" s="19">
        <f t="shared" si="887"/>
        <v>2.1819968244127543E-2</v>
      </c>
      <c r="EO246" s="19">
        <f t="shared" si="887"/>
        <v>5.9410045327952681E-2</v>
      </c>
      <c r="EP246" s="19">
        <f t="shared" si="887"/>
        <v>8.9407121344363322E-2</v>
      </c>
      <c r="EQ246" s="19">
        <f t="shared" si="887"/>
        <v>2.6883464288120835E-2</v>
      </c>
      <c r="ER246" s="19">
        <f t="shared" si="887"/>
        <v>1.2036007200188305E-2</v>
      </c>
      <c r="ES246" s="19">
        <f t="shared" si="887"/>
        <v>1.7725889814805492E-2</v>
      </c>
      <c r="ET246" s="19">
        <f t="shared" si="887"/>
        <v>4.9517718343844658E-3</v>
      </c>
      <c r="EU246" s="19">
        <f t="shared" si="887"/>
        <v>2.7322036332141253E-2</v>
      </c>
      <c r="EV246" s="19">
        <f t="shared" si="887"/>
        <v>3.3464137322955739E-3</v>
      </c>
      <c r="EW246" s="19">
        <f t="shared" si="867"/>
        <v>4.7569088217714129E-3</v>
      </c>
      <c r="EX246" s="19"/>
      <c r="EY246" s="19"/>
      <c r="EZ246" s="19">
        <f t="shared" si="888"/>
        <v>-8.4703648121923783E-2</v>
      </c>
      <c r="FA246" s="19">
        <f t="shared" si="888"/>
        <v>-0.22938590375336765</v>
      </c>
      <c r="FB246" s="19">
        <f t="shared" si="888"/>
        <v>-0.1502323233856859</v>
      </c>
      <c r="FC246" s="19">
        <f t="shared" si="888"/>
        <v>-1.2666040284337382E-2</v>
      </c>
      <c r="FD246" s="19">
        <f t="shared" si="888"/>
        <v>-2.3971140756599573E-2</v>
      </c>
      <c r="FE246" s="19">
        <f t="shared" si="888"/>
        <v>-2.704313856246043E-2</v>
      </c>
      <c r="FF246" s="19">
        <f t="shared" si="888"/>
        <v>1.2029431404733421E-2</v>
      </c>
      <c r="FG246" s="19">
        <f t="shared" si="888"/>
        <v>-4.6301591375414897E-2</v>
      </c>
      <c r="FH246" s="19">
        <f t="shared" si="888"/>
        <v>8.1041904429405995E-2</v>
      </c>
      <c r="FI246" s="19">
        <f t="shared" si="888"/>
        <v>8.8560572871376878E-2</v>
      </c>
      <c r="FJ246" s="19">
        <f t="shared" si="889"/>
        <v>-5.2742337532402685E-2</v>
      </c>
      <c r="FK246" s="19">
        <f t="shared" si="889"/>
        <v>6.6171205719239859E-2</v>
      </c>
      <c r="FL246" s="19">
        <f t="shared" si="889"/>
        <v>-8.4772948583079974E-2</v>
      </c>
      <c r="FM246" s="19">
        <f t="shared" si="889"/>
        <v>2.1313238375385554E-2</v>
      </c>
      <c r="FN246" s="19">
        <f t="shared" si="889"/>
        <v>-0.1253964606371325</v>
      </c>
      <c r="FO246" s="19">
        <f t="shared" si="889"/>
        <v>-9.6751249028435113E-2</v>
      </c>
      <c r="FP246" s="19">
        <f t="shared" si="889"/>
        <v>8.8022666530539112E-2</v>
      </c>
      <c r="FQ246" s="19">
        <f t="shared" si="889"/>
        <v>-9.8542332588387765E-2</v>
      </c>
      <c r="FR246" s="19">
        <f t="shared" si="889"/>
        <v>-0.11111564196226641</v>
      </c>
      <c r="FS246" s="19">
        <f t="shared" si="889"/>
        <v>-0.12042282074426922</v>
      </c>
      <c r="FT246" s="19">
        <f t="shared" si="890"/>
        <v>-8.6529954620291824E-2</v>
      </c>
      <c r="FU246" s="19"/>
      <c r="FV246" s="16"/>
      <c r="FW246" s="19">
        <f t="shared" si="853"/>
        <v>0.97850696968145068</v>
      </c>
      <c r="FX246" s="19">
        <f t="shared" si="854"/>
        <v>0.55390456166631241</v>
      </c>
      <c r="FY246" s="19">
        <f>FX246/FX$248</f>
        <v>0.81360490646980799</v>
      </c>
      <c r="FZ246" s="19"/>
      <c r="GA246" s="19">
        <f>EXP(SUMPRODUCT($EC246:$EW246,DF73:DZ73))</f>
        <v>0.98350517998261844</v>
      </c>
      <c r="GB246" s="19">
        <f t="shared" si="855"/>
        <v>0.80668444752131485</v>
      </c>
      <c r="GC246" s="19">
        <f>GB246/GB$248</f>
        <v>0.90751234270627601</v>
      </c>
      <c r="GD246" s="19"/>
      <c r="GE246" s="19">
        <f>EXP(SUMPRODUCT($EC246:$EW246,EC73:EW73))</f>
        <v>0.98752387359155802</v>
      </c>
      <c r="GF246" s="19">
        <f t="shared" si="856"/>
        <v>0.58905035251112914</v>
      </c>
      <c r="GG246" s="19">
        <f>GF246/GF$248</f>
        <v>0.65042953616196419</v>
      </c>
      <c r="GI246" s="132">
        <f>CF73</f>
        <v>2.2128929076705419</v>
      </c>
      <c r="GJ246" s="19">
        <f t="shared" si="857"/>
        <v>1.0627393235952503</v>
      </c>
      <c r="GK246" s="19">
        <f>X246/X$248</f>
        <v>1.0627346896304504</v>
      </c>
      <c r="GL246" s="3"/>
      <c r="GM246" s="3"/>
      <c r="GN246" s="8"/>
      <c r="GO246" s="3"/>
      <c r="GV246" s="30"/>
      <c r="GW246" s="12"/>
      <c r="GX246" s="19"/>
      <c r="GY246" s="19"/>
      <c r="GZ246" s="11"/>
      <c r="HA246" s="12"/>
      <c r="HB246" s="12"/>
      <c r="HC246" s="12"/>
      <c r="HD246" s="12"/>
      <c r="HF246" s="12"/>
      <c r="HG246" s="12"/>
      <c r="HH246" s="12"/>
      <c r="HJ246" s="17"/>
      <c r="HL246" s="18"/>
      <c r="HM246" s="9"/>
      <c r="HN246" s="9"/>
      <c r="HO246" s="9"/>
      <c r="HP246" s="9"/>
      <c r="HQ246" s="9"/>
      <c r="HR246" s="9"/>
      <c r="HS246" s="9"/>
      <c r="HT246" s="9"/>
      <c r="HU246" s="9"/>
      <c r="HV246" s="23"/>
      <c r="HX246" s="5"/>
      <c r="HY246" s="5"/>
      <c r="IC246" s="11"/>
      <c r="ID246" s="11"/>
      <c r="IE246" s="11"/>
      <c r="IG246" s="12"/>
      <c r="IH246" s="19"/>
      <c r="II246" s="19"/>
      <c r="IJ246" s="11"/>
      <c r="IK246" s="12"/>
      <c r="IL246" s="12"/>
      <c r="IM246" s="12"/>
      <c r="IN246" s="12"/>
      <c r="IP246" s="12"/>
      <c r="IQ246" s="12"/>
      <c r="IR246" s="12"/>
    </row>
    <row r="247" spans="1:252" hidden="1" x14ac:dyDescent="0.2">
      <c r="Z247" s="19"/>
      <c r="AA247" s="19"/>
      <c r="AB247" s="19"/>
      <c r="AC247" s="19"/>
      <c r="AD247" s="19"/>
      <c r="AE247" s="19"/>
      <c r="AF247" s="19"/>
      <c r="AG247" s="19"/>
      <c r="AH247" s="19"/>
      <c r="AI247" s="19"/>
      <c r="AJ247" s="19"/>
      <c r="AK247" s="19"/>
      <c r="AL247" s="19"/>
      <c r="AM247" s="19"/>
      <c r="AN247" s="19"/>
      <c r="AO247" s="19"/>
      <c r="AP247" s="19"/>
      <c r="AQ247" s="19"/>
      <c r="AR247" s="19"/>
      <c r="AS247" s="19"/>
      <c r="AT247" s="19"/>
      <c r="AU247" s="19"/>
      <c r="AV247" s="19"/>
      <c r="AX247" s="19"/>
      <c r="AY247" s="19"/>
      <c r="AZ247" s="19"/>
      <c r="BA247" s="19"/>
      <c r="BB247" s="19"/>
      <c r="BC247" s="19"/>
      <c r="BD247" s="19"/>
      <c r="BE247" s="19"/>
      <c r="BF247" s="19"/>
      <c r="BG247" s="19"/>
      <c r="BH247" s="19"/>
      <c r="BI247" s="19"/>
      <c r="BJ247" s="19"/>
      <c r="BK247" s="19"/>
      <c r="BL247" s="19"/>
      <c r="BM247" s="19"/>
      <c r="BN247" s="19"/>
      <c r="BO247" s="19"/>
      <c r="BP247" s="19"/>
      <c r="BQ247" s="19"/>
      <c r="BR247" s="19"/>
      <c r="BS247" s="19"/>
      <c r="BU247" s="3"/>
      <c r="CG247" s="35"/>
      <c r="CI247" s="19"/>
      <c r="CJ247" s="19"/>
      <c r="CK247" s="19"/>
      <c r="CL247" s="19"/>
      <c r="CM247" s="19"/>
      <c r="CN247" s="19"/>
      <c r="CO247" s="19"/>
      <c r="CP247" s="19"/>
      <c r="CQ247" s="19"/>
      <c r="CR247" s="19"/>
      <c r="CS247" s="19"/>
      <c r="CT247" s="19"/>
      <c r="CU247" s="19"/>
      <c r="CV247" s="19"/>
      <c r="CW247" s="19"/>
      <c r="CX247" s="19"/>
      <c r="CY247" s="19"/>
      <c r="CZ247" s="19"/>
      <c r="DA247" s="19"/>
      <c r="DB247" s="19"/>
      <c r="DC247" s="19"/>
      <c r="DD247" s="19"/>
      <c r="DE247" s="19"/>
      <c r="DF247" s="19"/>
      <c r="DG247" s="19"/>
      <c r="DH247" s="19"/>
      <c r="DI247" s="19"/>
      <c r="DJ247" s="19"/>
      <c r="DK247" s="19"/>
      <c r="DL247" s="19"/>
      <c r="DM247" s="19"/>
      <c r="DN247" s="19"/>
      <c r="DO247" s="19"/>
      <c r="DP247" s="19"/>
      <c r="DQ247" s="19"/>
      <c r="DR247" s="19"/>
      <c r="DS247" s="19"/>
      <c r="DT247" s="19"/>
      <c r="DU247" s="19"/>
      <c r="DV247" s="19"/>
      <c r="DW247" s="19"/>
      <c r="DX247" s="19"/>
      <c r="DY247" s="19"/>
      <c r="DZ247" s="19"/>
      <c r="EA247" s="19"/>
      <c r="EB247" s="19"/>
      <c r="EC247" s="19"/>
      <c r="ED247" s="19"/>
      <c r="EE247" s="19"/>
      <c r="EF247" s="19"/>
      <c r="EG247" s="19"/>
      <c r="EH247" s="19"/>
      <c r="EI247" s="19"/>
      <c r="EJ247" s="19"/>
      <c r="EK247" s="19"/>
      <c r="EL247" s="19"/>
      <c r="EM247" s="19"/>
      <c r="EN247" s="19"/>
      <c r="EO247" s="19"/>
      <c r="EP247" s="19"/>
      <c r="EQ247" s="19"/>
      <c r="ER247" s="19"/>
      <c r="ES247" s="19"/>
      <c r="ET247" s="19"/>
      <c r="EU247" s="19"/>
      <c r="EV247" s="19"/>
      <c r="EW247" s="19"/>
      <c r="EX247" s="19"/>
      <c r="EY247" s="19"/>
      <c r="EZ247" s="19"/>
      <c r="FA247" s="19"/>
      <c r="FB247" s="19"/>
      <c r="FC247" s="19"/>
      <c r="FD247" s="19"/>
      <c r="FE247" s="19"/>
      <c r="FF247" s="19"/>
      <c r="FG247" s="19"/>
      <c r="FH247" s="19"/>
      <c r="FI247" s="19"/>
      <c r="FJ247" s="19"/>
      <c r="FK247" s="19"/>
      <c r="FL247" s="19"/>
      <c r="FM247" s="19"/>
      <c r="FN247" s="19"/>
      <c r="FO247" s="19"/>
      <c r="FP247" s="19"/>
      <c r="FQ247" s="19"/>
      <c r="FR247" s="19"/>
      <c r="FS247" s="19"/>
      <c r="FT247" s="19"/>
      <c r="FU247" s="19"/>
      <c r="FV247" s="16"/>
      <c r="FW247" s="19"/>
      <c r="FX247" s="19"/>
      <c r="FY247" s="19"/>
      <c r="FZ247" s="19"/>
      <c r="GA247" s="19"/>
      <c r="GB247" s="19"/>
      <c r="GC247" s="19"/>
      <c r="GD247" s="19"/>
      <c r="GE247" s="19"/>
      <c r="GF247" s="19"/>
      <c r="GG247" s="19"/>
      <c r="GL247" s="3"/>
      <c r="GM247" s="3"/>
      <c r="GN247" s="8"/>
      <c r="GP247" s="2" t="s">
        <v>35</v>
      </c>
      <c r="GQ247" s="2"/>
      <c r="GR247" s="2" t="s">
        <v>43</v>
      </c>
      <c r="HA247" s="2"/>
      <c r="HF247" s="2"/>
      <c r="HJ247" s="17"/>
      <c r="IJ247" s="11"/>
    </row>
    <row r="248" spans="1:252" hidden="1" x14ac:dyDescent="0.2">
      <c r="A248" t="s">
        <v>64</v>
      </c>
      <c r="B248" s="1">
        <f>Base_year</f>
        <v>1985</v>
      </c>
      <c r="X248">
        <f>INDEX(X178:X239,base_row,0)</f>
        <v>13627.179765509132</v>
      </c>
      <c r="Z248" s="19">
        <f t="shared" ref="Z248:AU248" si="895">INDEX(Z178:Z239,base_row,0)</f>
        <v>1.4393544523955357</v>
      </c>
      <c r="AA248" s="19">
        <f t="shared" si="895"/>
        <v>2.8642376604954323</v>
      </c>
      <c r="AB248" s="19">
        <f t="shared" si="895"/>
        <v>0.63226373187632223</v>
      </c>
      <c r="AC248" s="19">
        <f t="shared" si="895"/>
        <v>2.9551266289163228E-5</v>
      </c>
      <c r="AD248" s="19">
        <f t="shared" si="895"/>
        <v>2.3594306906564092E-4</v>
      </c>
      <c r="AE248" s="19">
        <f t="shared" si="895"/>
        <v>2.3676796620336165E-4</v>
      </c>
      <c r="AF248" s="19">
        <f t="shared" si="895"/>
        <v>4.0434852745199272</v>
      </c>
      <c r="AG248" s="19">
        <f t="shared" si="895"/>
        <v>12.065543789286991</v>
      </c>
      <c r="AH248" s="19">
        <f t="shared" si="895"/>
        <v>0.64607907851773649</v>
      </c>
      <c r="AI248" s="19">
        <f t="shared" si="895"/>
        <v>4.0552394273517605</v>
      </c>
      <c r="AJ248" s="19">
        <f t="shared" si="895"/>
        <v>4.7012474667421884</v>
      </c>
      <c r="AK248" s="19">
        <f t="shared" si="895"/>
        <v>1.6826236985758756</v>
      </c>
      <c r="AL248" s="19">
        <f t="shared" si="895"/>
        <v>9.7423318742783671</v>
      </c>
      <c r="AM248" s="19">
        <f t="shared" si="895"/>
        <v>10.815052808074348</v>
      </c>
      <c r="AN248" s="19">
        <f t="shared" si="895"/>
        <v>1.2223123344577818</v>
      </c>
      <c r="AO248" s="19">
        <f t="shared" si="895"/>
        <v>0.73271243913126127</v>
      </c>
      <c r="AP248" s="19">
        <f t="shared" si="895"/>
        <v>3.579915739181736</v>
      </c>
      <c r="AQ248" s="19">
        <f t="shared" si="895"/>
        <v>1.0129507402471034</v>
      </c>
      <c r="AR248" s="19">
        <f t="shared" si="895"/>
        <v>0.73864074283706049</v>
      </c>
      <c r="AS248" s="19">
        <f t="shared" si="895"/>
        <v>0.87229367892520482</v>
      </c>
      <c r="AT248" s="19">
        <f t="shared" si="895"/>
        <v>0.70050714022053184</v>
      </c>
      <c r="AU248" s="19">
        <f t="shared" si="895"/>
        <v>14.499391078502883</v>
      </c>
      <c r="AV248" s="19"/>
      <c r="AX248" s="19">
        <f t="shared" ref="AX248:BS248" si="896">INDEX(AX178:AX239,base_row,0)</f>
        <v>1</v>
      </c>
      <c r="AY248" s="19">
        <f t="shared" si="896"/>
        <v>1</v>
      </c>
      <c r="AZ248" s="19">
        <f t="shared" si="896"/>
        <v>1</v>
      </c>
      <c r="BA248" s="19">
        <f t="shared" si="896"/>
        <v>1</v>
      </c>
      <c r="BB248" s="19">
        <f t="shared" si="896"/>
        <v>1</v>
      </c>
      <c r="BC248" s="19">
        <f t="shared" si="896"/>
        <v>1</v>
      </c>
      <c r="BD248" s="19">
        <f t="shared" si="896"/>
        <v>1</v>
      </c>
      <c r="BE248" s="19">
        <f t="shared" si="896"/>
        <v>1</v>
      </c>
      <c r="BF248" s="19">
        <f t="shared" si="896"/>
        <v>1</v>
      </c>
      <c r="BG248" s="19">
        <f t="shared" si="896"/>
        <v>1</v>
      </c>
      <c r="BH248" s="19">
        <f t="shared" si="896"/>
        <v>1</v>
      </c>
      <c r="BI248" s="19">
        <f t="shared" si="896"/>
        <v>1</v>
      </c>
      <c r="BJ248" s="19">
        <f t="shared" si="896"/>
        <v>1</v>
      </c>
      <c r="BK248" s="19">
        <f t="shared" si="896"/>
        <v>1</v>
      </c>
      <c r="BL248" s="19">
        <f t="shared" si="896"/>
        <v>1</v>
      </c>
      <c r="BM248" s="19">
        <f t="shared" si="896"/>
        <v>1</v>
      </c>
      <c r="BN248" s="19">
        <f t="shared" si="896"/>
        <v>1</v>
      </c>
      <c r="BO248" s="19">
        <f t="shared" si="896"/>
        <v>1</v>
      </c>
      <c r="BP248" s="19">
        <f t="shared" si="896"/>
        <v>1</v>
      </c>
      <c r="BQ248" s="19">
        <f t="shared" si="896"/>
        <v>1</v>
      </c>
      <c r="BR248" s="19">
        <f t="shared" si="896"/>
        <v>1</v>
      </c>
      <c r="BS248" s="19">
        <f t="shared" si="896"/>
        <v>1</v>
      </c>
      <c r="BU248" s="3"/>
      <c r="BW248" s="3"/>
      <c r="BX248" s="16"/>
      <c r="BY248" s="16"/>
      <c r="CG248" s="35"/>
      <c r="CI248" s="19">
        <f t="shared" ref="CI248:DC248" si="897">INDEX(CI178:CI239,base_row,0)</f>
        <v>7.1485123331607087E-2</v>
      </c>
      <c r="CJ248" s="19">
        <f t="shared" si="897"/>
        <v>1.7816641326229319E-2</v>
      </c>
      <c r="CK248" s="19">
        <f t="shared" si="897"/>
        <v>3.9192172446839259E-3</v>
      </c>
      <c r="CL248" s="19">
        <f t="shared" si="897"/>
        <v>1.467655108698331E-6</v>
      </c>
      <c r="CM248" s="19">
        <f t="shared" si="897"/>
        <v>1.467655108698331E-6</v>
      </c>
      <c r="CN248" s="19">
        <f t="shared" si="897"/>
        <v>1.467655108698331E-6</v>
      </c>
      <c r="CO248" s="19">
        <f t="shared" si="897"/>
        <v>2.2061166611297891E-2</v>
      </c>
      <c r="CP248" s="19">
        <f t="shared" si="897"/>
        <v>0.16067376580543902</v>
      </c>
      <c r="CQ248" s="19">
        <f t="shared" si="897"/>
        <v>4.2392699515380258E-3</v>
      </c>
      <c r="CR248" s="19">
        <f t="shared" si="897"/>
        <v>0.19369682193992147</v>
      </c>
      <c r="CS248" s="19">
        <f t="shared" si="897"/>
        <v>0.17747757808843423</v>
      </c>
      <c r="CT248" s="19">
        <f t="shared" si="897"/>
        <v>1.6793444153625409E-2</v>
      </c>
      <c r="CU248" s="19">
        <f t="shared" si="897"/>
        <v>6.5701810682705628E-2</v>
      </c>
      <c r="CV248" s="19">
        <f t="shared" si="897"/>
        <v>0.17419990300070201</v>
      </c>
      <c r="CW248" s="19">
        <f t="shared" si="897"/>
        <v>2.3519422829693024E-2</v>
      </c>
      <c r="CX248" s="19">
        <f t="shared" si="897"/>
        <v>1.3515242286673517E-2</v>
      </c>
      <c r="CY248" s="19">
        <f t="shared" si="897"/>
        <v>1.1757441786297588E-2</v>
      </c>
      <c r="CZ248" s="19">
        <f t="shared" si="897"/>
        <v>8.2145034334198518E-3</v>
      </c>
      <c r="DA248" s="19">
        <f t="shared" si="897"/>
        <v>2.7035824035602153E-2</v>
      </c>
      <c r="DB248" s="19">
        <f t="shared" si="897"/>
        <v>3.9604070994268522E-3</v>
      </c>
      <c r="DC248" s="19">
        <f t="shared" si="897"/>
        <v>3.928013427377054E-3</v>
      </c>
      <c r="DD248" s="19"/>
      <c r="DE248" s="19"/>
      <c r="DF248" s="19"/>
      <c r="DG248" s="19"/>
      <c r="DH248" s="19"/>
      <c r="DI248" s="19"/>
      <c r="DJ248" s="19"/>
      <c r="DK248" s="19"/>
      <c r="DL248" s="19"/>
      <c r="DM248" s="19"/>
      <c r="DN248" s="19"/>
      <c r="DO248" s="19"/>
      <c r="DP248" s="19"/>
      <c r="DQ248" s="19"/>
      <c r="DR248" s="19"/>
      <c r="DS248" s="19"/>
      <c r="DT248" s="19"/>
      <c r="DU248" s="19"/>
      <c r="DV248" s="19"/>
      <c r="DW248" s="19"/>
      <c r="DX248" s="19"/>
      <c r="DY248" s="19"/>
      <c r="DZ248" s="19"/>
      <c r="EA248" s="19"/>
      <c r="EB248" s="19"/>
      <c r="EC248" s="19"/>
      <c r="ED248" s="19"/>
      <c r="EE248" s="19"/>
      <c r="EF248" s="19"/>
      <c r="EG248" s="19"/>
      <c r="EH248" s="19"/>
      <c r="EI248" s="19"/>
      <c r="EJ248" s="19"/>
      <c r="EK248" s="19"/>
      <c r="EL248" s="19"/>
      <c r="EM248" s="19"/>
      <c r="EN248" s="19"/>
      <c r="EO248" s="19"/>
      <c r="EP248" s="19"/>
      <c r="EQ248" s="19"/>
      <c r="ER248" s="19"/>
      <c r="ES248" s="19"/>
      <c r="ET248" s="19"/>
      <c r="EU248" s="19"/>
      <c r="EV248" s="19"/>
      <c r="EW248" s="19"/>
      <c r="EX248" s="19"/>
      <c r="EY248" s="19"/>
      <c r="EZ248" s="19"/>
      <c r="FA248" s="19"/>
      <c r="FB248" s="19"/>
      <c r="FC248" s="19"/>
      <c r="FD248" s="19"/>
      <c r="FE248" s="19"/>
      <c r="FF248" s="19"/>
      <c r="FG248" s="19"/>
      <c r="FH248" s="19"/>
      <c r="FI248" s="19"/>
      <c r="FJ248" s="19"/>
      <c r="FK248" s="19"/>
      <c r="FL248" s="19"/>
      <c r="FM248" s="19"/>
      <c r="FN248" s="19"/>
      <c r="FO248" s="19"/>
      <c r="FP248" s="19"/>
      <c r="FQ248" s="19"/>
      <c r="FR248" s="19"/>
      <c r="FS248" s="19"/>
      <c r="FT248" s="19"/>
      <c r="FU248" s="19"/>
      <c r="FV248" s="16"/>
      <c r="FW248" s="19"/>
      <c r="FX248" s="19">
        <f>INDEX(FX178:FX239,base_row,1)</f>
        <v>0.68080287773789039</v>
      </c>
      <c r="FY248" s="19"/>
      <c r="FZ248" s="19"/>
      <c r="GA248" s="19"/>
      <c r="GB248" s="19">
        <f>INDEX(GB178:GB239,base_row,1)</f>
        <v>0.88889639243441676</v>
      </c>
      <c r="GC248" s="19"/>
      <c r="GD248" s="19"/>
      <c r="GE248" s="19"/>
      <c r="GF248" s="19">
        <f>INDEX(GF178:GF239,base_row,1)</f>
        <v>0.90563284685222079</v>
      </c>
      <c r="GG248" s="19"/>
      <c r="GL248" s="3"/>
      <c r="GM248" s="3"/>
      <c r="GN248" s="8"/>
      <c r="GP248" s="2"/>
      <c r="GQ248" s="2"/>
      <c r="GR248" s="2"/>
      <c r="HA248" s="2"/>
      <c r="HF248" s="2"/>
      <c r="HJ248" s="17"/>
      <c r="IJ248" s="11"/>
    </row>
    <row r="249" spans="1:252" hidden="1" x14ac:dyDescent="0.2">
      <c r="A249" t="s">
        <v>64</v>
      </c>
      <c r="B249" s="1">
        <f>Base_year2</f>
        <v>1996</v>
      </c>
      <c r="Z249" s="19">
        <f t="shared" ref="Z249:AU249" si="898">INDEX(Z178:Z239,base_row2,0)</f>
        <v>1.3086569911253823</v>
      </c>
      <c r="AA249" s="19">
        <f t="shared" si="898"/>
        <v>2.6202571978133342</v>
      </c>
      <c r="AB249" s="19">
        <f t="shared" si="898"/>
        <v>0.71021115292239345</v>
      </c>
      <c r="AC249" s="19">
        <f t="shared" si="898"/>
        <v>2.4034066953227529E-5</v>
      </c>
      <c r="AD249" s="19">
        <f t="shared" si="898"/>
        <v>1.8554074851786676E-4</v>
      </c>
      <c r="AE249" s="19">
        <f t="shared" si="898"/>
        <v>2.0637073747340005E-4</v>
      </c>
      <c r="AF249" s="19">
        <f t="shared" si="898"/>
        <v>4.4224140974026991</v>
      </c>
      <c r="AG249" s="19">
        <f t="shared" si="898"/>
        <v>12.437304509530836</v>
      </c>
      <c r="AH249" s="19">
        <f t="shared" si="898"/>
        <v>0.78693819298086198</v>
      </c>
      <c r="AI249" s="19">
        <f t="shared" si="898"/>
        <v>5.0064277296661333</v>
      </c>
      <c r="AJ249" s="19">
        <f t="shared" si="898"/>
        <v>5.1156788555626802</v>
      </c>
      <c r="AK249" s="19">
        <f t="shared" si="898"/>
        <v>1.4144520045831541</v>
      </c>
      <c r="AL249" s="19">
        <f t="shared" si="898"/>
        <v>7.6795369898100851</v>
      </c>
      <c r="AM249" s="19">
        <f t="shared" si="898"/>
        <v>9.5701991157225219</v>
      </c>
      <c r="AN249" s="19">
        <f t="shared" si="898"/>
        <v>1.1386955094713989</v>
      </c>
      <c r="AO249" s="19">
        <f t="shared" si="898"/>
        <v>0.58512105155706207</v>
      </c>
      <c r="AP249" s="19">
        <f t="shared" si="898"/>
        <v>1.507232365950921</v>
      </c>
      <c r="AQ249" s="19">
        <f t="shared" si="898"/>
        <v>0.83739505231333589</v>
      </c>
      <c r="AR249" s="19">
        <f t="shared" si="898"/>
        <v>0.68806472524027618</v>
      </c>
      <c r="AS249" s="19">
        <f t="shared" si="898"/>
        <v>1.0030584057342158</v>
      </c>
      <c r="AT249" s="19">
        <f t="shared" si="898"/>
        <v>0.60660081265037435</v>
      </c>
      <c r="AU249" s="19">
        <f t="shared" si="898"/>
        <v>12.848229867401765</v>
      </c>
      <c r="AV249" s="19"/>
      <c r="AX249" s="19">
        <f t="shared" ref="AX249:BS249" si="899">INDEX(AX178:AX239,base_row2,0)</f>
        <v>0.90919716748530421</v>
      </c>
      <c r="AY249" s="19">
        <f t="shared" si="899"/>
        <v>0.91481835950725665</v>
      </c>
      <c r="AZ249" s="19">
        <f t="shared" si="899"/>
        <v>1.123283081278049</v>
      </c>
      <c r="BA249" s="19">
        <f t="shared" si="899"/>
        <v>0.81330074718459977</v>
      </c>
      <c r="BB249" s="19">
        <f t="shared" si="899"/>
        <v>0.78637931282587537</v>
      </c>
      <c r="BC249" s="19">
        <f t="shared" si="899"/>
        <v>0.8716159571018437</v>
      </c>
      <c r="BD249" s="19">
        <f t="shared" si="899"/>
        <v>1.0937134173013061</v>
      </c>
      <c r="BE249" s="19">
        <f t="shared" si="899"/>
        <v>1.0308117666916872</v>
      </c>
      <c r="BF249" s="19">
        <f t="shared" si="899"/>
        <v>1.2180214762352168</v>
      </c>
      <c r="BG249" s="19">
        <f t="shared" si="899"/>
        <v>1.2345578650421483</v>
      </c>
      <c r="BH249" s="19">
        <f t="shared" si="899"/>
        <v>1.0881534936742394</v>
      </c>
      <c r="BI249" s="19">
        <f t="shared" si="899"/>
        <v>0.8406228949350385</v>
      </c>
      <c r="BJ249" s="19">
        <f t="shared" si="899"/>
        <v>0.78826476955538149</v>
      </c>
      <c r="BK249" s="19">
        <f t="shared" si="899"/>
        <v>0.88489619843349832</v>
      </c>
      <c r="BL249" s="19">
        <f t="shared" si="899"/>
        <v>0.93159127775350858</v>
      </c>
      <c r="BM249" s="19">
        <f t="shared" si="899"/>
        <v>0.79856847012288945</v>
      </c>
      <c r="BN249" s="19">
        <f t="shared" si="899"/>
        <v>0.42102453682203989</v>
      </c>
      <c r="BO249" s="19">
        <f t="shared" si="899"/>
        <v>0.82668882013853728</v>
      </c>
      <c r="BP249" s="19">
        <f t="shared" si="899"/>
        <v>0.93152825905253234</v>
      </c>
      <c r="BQ249" s="19">
        <f t="shared" si="899"/>
        <v>1.1499090615561178</v>
      </c>
      <c r="BR249" s="19">
        <f t="shared" si="899"/>
        <v>0.86594522428337539</v>
      </c>
      <c r="BS249" s="19">
        <f t="shared" si="899"/>
        <v>0.88612203076933571</v>
      </c>
      <c r="BU249" s="3"/>
      <c r="BV249" s="19">
        <f t="shared" ref="BV249:CB249" si="900">INDEX(BV178:BV239,base_row2,1)</f>
        <v>1.4128683028849109</v>
      </c>
      <c r="BW249" s="19">
        <f t="shared" si="900"/>
        <v>0.88612203076933571</v>
      </c>
      <c r="BX249" s="19">
        <f t="shared" si="900"/>
        <v>0.96918363354373649</v>
      </c>
      <c r="BY249" s="19">
        <f t="shared" si="900"/>
        <v>0.90841438175798184</v>
      </c>
      <c r="BZ249" s="19">
        <f t="shared" si="900"/>
        <v>1.0064768584656512</v>
      </c>
      <c r="CA249" s="19">
        <f t="shared" si="900"/>
        <v>1.2519746884097371</v>
      </c>
      <c r="CB249" s="19">
        <f t="shared" si="900"/>
        <v>1.2519737297620022</v>
      </c>
      <c r="CC249" s="19"/>
      <c r="CD249" s="19">
        <f>INDEX(CD178:CD239,base_row2,1)</f>
        <v>0.88042035127558782</v>
      </c>
      <c r="CG249" s="35"/>
      <c r="CI249" s="19">
        <f t="shared" ref="CI249:DC249" si="901">INDEX(CI179:CI247,base_row2,0)</f>
        <v>6.4553609333886902E-2</v>
      </c>
      <c r="CJ249" s="19">
        <f t="shared" si="901"/>
        <v>1.6664455193716031E-2</v>
      </c>
      <c r="CK249" s="19">
        <f t="shared" si="901"/>
        <v>3.6122038101086321E-3</v>
      </c>
      <c r="CL249" s="19">
        <f t="shared" si="901"/>
        <v>1.1730323458540724E-6</v>
      </c>
      <c r="CM249" s="19">
        <f t="shared" si="901"/>
        <v>1.1730323458540724E-6</v>
      </c>
      <c r="CN249" s="19">
        <f t="shared" si="901"/>
        <v>1.1730323458540724E-6</v>
      </c>
      <c r="CO249" s="19">
        <f t="shared" si="901"/>
        <v>2.4974964886449534E-2</v>
      </c>
      <c r="CP249" s="19">
        <f t="shared" si="901"/>
        <v>0.15739072118347153</v>
      </c>
      <c r="CQ249" s="19">
        <f t="shared" si="901"/>
        <v>5.241002697119604E-3</v>
      </c>
      <c r="CR249" s="19">
        <f t="shared" si="901"/>
        <v>0.21017538819928744</v>
      </c>
      <c r="CS249" s="19">
        <f t="shared" si="901"/>
        <v>0.21348712373918877</v>
      </c>
      <c r="CT249" s="19">
        <f t="shared" si="901"/>
        <v>1.7916756608924521E-2</v>
      </c>
      <c r="CU249" s="19">
        <f t="shared" si="901"/>
        <v>5.3365044491341662E-2</v>
      </c>
      <c r="CV249" s="19">
        <f t="shared" si="901"/>
        <v>0.14574138194480829</v>
      </c>
      <c r="CW249" s="19">
        <f t="shared" si="901"/>
        <v>2.2071413704736375E-2</v>
      </c>
      <c r="CX249" s="19">
        <f t="shared" si="901"/>
        <v>1.1635488254202511E-2</v>
      </c>
      <c r="CY249" s="19">
        <f t="shared" si="901"/>
        <v>1.1414640872097476E-2</v>
      </c>
      <c r="CZ249" s="19">
        <f t="shared" si="901"/>
        <v>6.740931077604314E-3</v>
      </c>
      <c r="DA249" s="19">
        <f t="shared" si="901"/>
        <v>2.5791081317836674E-2</v>
      </c>
      <c r="DB249" s="19">
        <f t="shared" si="901"/>
        <v>4.7127831162751266E-3</v>
      </c>
      <c r="DC249" s="19">
        <f t="shared" si="901"/>
        <v>4.5074904719068784E-3</v>
      </c>
      <c r="DD249" s="19"/>
      <c r="DE249" s="19"/>
      <c r="DF249" s="19"/>
      <c r="DG249" s="19"/>
      <c r="DH249" s="19"/>
      <c r="DI249" s="19"/>
      <c r="DJ249" s="19"/>
      <c r="DK249" s="19"/>
      <c r="DL249" s="19"/>
      <c r="DM249" s="19"/>
      <c r="DN249" s="19"/>
      <c r="DO249" s="19"/>
      <c r="DP249" s="19"/>
      <c r="DQ249" s="19"/>
      <c r="DR249" s="19"/>
      <c r="DS249" s="19"/>
      <c r="DT249" s="19"/>
      <c r="DU249" s="19"/>
      <c r="DV249" s="19"/>
      <c r="DW249" s="19"/>
      <c r="DX249" s="19"/>
      <c r="DY249" s="19"/>
      <c r="DZ249" s="19"/>
      <c r="EA249" s="19"/>
      <c r="EB249" s="19"/>
      <c r="EC249" s="19"/>
      <c r="ED249" s="19"/>
      <c r="EE249" s="19"/>
      <c r="EF249" s="19"/>
      <c r="EG249" s="19"/>
      <c r="EH249" s="19"/>
      <c r="EI249" s="19"/>
      <c r="EJ249" s="19"/>
      <c r="EK249" s="19"/>
      <c r="EL249" s="19"/>
      <c r="EM249" s="19"/>
      <c r="EN249" s="19"/>
      <c r="EO249" s="19"/>
      <c r="EP249" s="19"/>
      <c r="EQ249" s="19"/>
      <c r="ER249" s="19"/>
      <c r="ES249" s="19"/>
      <c r="ET249" s="19"/>
      <c r="EU249" s="19"/>
      <c r="EV249" s="19"/>
      <c r="EW249" s="19"/>
      <c r="EX249" s="19"/>
      <c r="EY249" s="19"/>
      <c r="EZ249" s="19"/>
      <c r="FA249" s="19"/>
      <c r="FB249" s="19"/>
      <c r="FC249" s="19"/>
      <c r="FD249" s="19"/>
      <c r="FE249" s="19"/>
      <c r="FF249" s="19"/>
      <c r="FG249" s="19"/>
      <c r="FH249" s="19"/>
      <c r="FI249" s="19"/>
      <c r="FJ249" s="19"/>
      <c r="FK249" s="19"/>
      <c r="FL249" s="19"/>
      <c r="FM249" s="19"/>
      <c r="FN249" s="19"/>
      <c r="FO249" s="19"/>
      <c r="FP249" s="19"/>
      <c r="FQ249" s="19"/>
      <c r="FR249" s="19"/>
      <c r="FS249" s="19"/>
      <c r="FT249" s="19"/>
      <c r="FU249" s="19"/>
      <c r="FV249" s="19"/>
      <c r="FW249" s="19"/>
      <c r="FX249" s="19"/>
      <c r="FY249" s="19"/>
      <c r="FZ249" s="19"/>
      <c r="GA249" s="19"/>
      <c r="GB249" s="19"/>
      <c r="GC249" s="19"/>
      <c r="GD249" s="19"/>
      <c r="GE249" s="19"/>
      <c r="GF249" s="19"/>
      <c r="GG249" s="19"/>
      <c r="GL249" s="3"/>
      <c r="GM249" s="3"/>
      <c r="GN249" s="8"/>
      <c r="GO249" s="5"/>
      <c r="HJ249" s="17"/>
      <c r="IJ249" s="11"/>
    </row>
    <row r="250" spans="1:252" x14ac:dyDescent="0.2">
      <c r="B250" s="1"/>
      <c r="AX250" s="19" t="e">
        <f t="shared" ref="AX250:BS250" si="902">INDEX(AX178:AX239,End_year_chart1-1948,0)</f>
        <v>#REF!</v>
      </c>
      <c r="AY250" s="19" t="e">
        <f t="shared" si="902"/>
        <v>#REF!</v>
      </c>
      <c r="AZ250" s="19" t="e">
        <f t="shared" si="902"/>
        <v>#REF!</v>
      </c>
      <c r="BA250" s="19" t="e">
        <f t="shared" si="902"/>
        <v>#REF!</v>
      </c>
      <c r="BB250" s="19" t="e">
        <f t="shared" si="902"/>
        <v>#REF!</v>
      </c>
      <c r="BC250" s="19" t="e">
        <f t="shared" si="902"/>
        <v>#REF!</v>
      </c>
      <c r="BD250" s="19" t="e">
        <f t="shared" si="902"/>
        <v>#REF!</v>
      </c>
      <c r="BE250" s="19" t="e">
        <f t="shared" si="902"/>
        <v>#REF!</v>
      </c>
      <c r="BF250" s="19" t="e">
        <f t="shared" si="902"/>
        <v>#REF!</v>
      </c>
      <c r="BG250" s="19" t="e">
        <f t="shared" si="902"/>
        <v>#REF!</v>
      </c>
      <c r="BH250" s="19" t="e">
        <f t="shared" si="902"/>
        <v>#REF!</v>
      </c>
      <c r="BI250" s="19" t="e">
        <f t="shared" si="902"/>
        <v>#REF!</v>
      </c>
      <c r="BJ250" s="19" t="e">
        <f t="shared" si="902"/>
        <v>#REF!</v>
      </c>
      <c r="BK250" s="19" t="e">
        <f t="shared" si="902"/>
        <v>#REF!</v>
      </c>
      <c r="BL250" s="19" t="e">
        <f t="shared" si="902"/>
        <v>#REF!</v>
      </c>
      <c r="BM250" s="19" t="e">
        <f t="shared" si="902"/>
        <v>#REF!</v>
      </c>
      <c r="BN250" s="19" t="e">
        <f t="shared" si="902"/>
        <v>#REF!</v>
      </c>
      <c r="BO250" s="19" t="e">
        <f t="shared" si="902"/>
        <v>#REF!</v>
      </c>
      <c r="BP250" s="19" t="e">
        <f t="shared" si="902"/>
        <v>#REF!</v>
      </c>
      <c r="BQ250" s="19" t="e">
        <f t="shared" si="902"/>
        <v>#REF!</v>
      </c>
      <c r="BR250" s="19" t="e">
        <f t="shared" si="902"/>
        <v>#REF!</v>
      </c>
      <c r="BS250" s="19" t="e">
        <f t="shared" si="902"/>
        <v>#REF!</v>
      </c>
      <c r="BU250" s="3"/>
      <c r="CG250" s="35"/>
      <c r="GL250" s="3"/>
      <c r="GM250" s="3"/>
      <c r="GN250" s="8"/>
      <c r="GO250" s="5"/>
      <c r="HJ250" s="17"/>
      <c r="HX250" s="8"/>
      <c r="HY250" s="5"/>
    </row>
    <row r="251" spans="1:252" x14ac:dyDescent="0.2">
      <c r="B251" s="1"/>
      <c r="AX251" s="19" t="e">
        <f t="shared" ref="AX251:BS251" si="903">INDEX(AX178:AX239,End_year_chart1-1948,0)/AX249</f>
        <v>#REF!</v>
      </c>
      <c r="AY251" s="19" t="e">
        <f t="shared" si="903"/>
        <v>#REF!</v>
      </c>
      <c r="AZ251" s="19" t="e">
        <f t="shared" si="903"/>
        <v>#REF!</v>
      </c>
      <c r="BA251" s="19" t="e">
        <f t="shared" si="903"/>
        <v>#REF!</v>
      </c>
      <c r="BB251" s="19" t="e">
        <f t="shared" si="903"/>
        <v>#REF!</v>
      </c>
      <c r="BC251" s="19" t="e">
        <f t="shared" si="903"/>
        <v>#REF!</v>
      </c>
      <c r="BD251" s="19" t="e">
        <f t="shared" si="903"/>
        <v>#REF!</v>
      </c>
      <c r="BE251" s="19" t="e">
        <f t="shared" si="903"/>
        <v>#REF!</v>
      </c>
      <c r="BF251" s="19" t="e">
        <f t="shared" si="903"/>
        <v>#REF!</v>
      </c>
      <c r="BG251" s="19" t="e">
        <f t="shared" si="903"/>
        <v>#REF!</v>
      </c>
      <c r="BH251" s="19" t="e">
        <f t="shared" si="903"/>
        <v>#REF!</v>
      </c>
      <c r="BI251" s="19" t="e">
        <f t="shared" si="903"/>
        <v>#REF!</v>
      </c>
      <c r="BJ251" s="19" t="e">
        <f t="shared" si="903"/>
        <v>#REF!</v>
      </c>
      <c r="BK251" s="19" t="e">
        <f t="shared" si="903"/>
        <v>#REF!</v>
      </c>
      <c r="BL251" s="19" t="e">
        <f t="shared" si="903"/>
        <v>#REF!</v>
      </c>
      <c r="BM251" s="19" t="e">
        <f t="shared" si="903"/>
        <v>#REF!</v>
      </c>
      <c r="BN251" s="19" t="e">
        <f t="shared" si="903"/>
        <v>#REF!</v>
      </c>
      <c r="BO251" s="19" t="e">
        <f t="shared" si="903"/>
        <v>#REF!</v>
      </c>
      <c r="BP251" s="19" t="e">
        <f t="shared" si="903"/>
        <v>#REF!</v>
      </c>
      <c r="BQ251" s="19" t="e">
        <f t="shared" si="903"/>
        <v>#REF!</v>
      </c>
      <c r="BR251" s="19" t="e">
        <f t="shared" si="903"/>
        <v>#REF!</v>
      </c>
      <c r="BS251" s="19" t="e">
        <f t="shared" si="903"/>
        <v>#REF!</v>
      </c>
      <c r="BU251" s="3"/>
      <c r="CG251" s="35"/>
      <c r="GL251" s="3"/>
      <c r="GM251" s="3"/>
      <c r="GN251" s="8"/>
      <c r="GO251" s="5"/>
      <c r="HJ251" s="17"/>
      <c r="HX251" s="8"/>
      <c r="HY251" s="5"/>
    </row>
    <row r="252" spans="1:252" x14ac:dyDescent="0.2">
      <c r="Z252" s="19"/>
      <c r="AA252" s="19"/>
      <c r="AB252" s="19"/>
      <c r="AC252" s="19"/>
      <c r="AD252" s="19"/>
      <c r="AE252" s="19"/>
      <c r="AF252" s="19"/>
      <c r="AG252" s="19"/>
      <c r="AH252" s="19"/>
      <c r="AI252" s="19"/>
      <c r="AJ252" s="19"/>
      <c r="AK252" s="19"/>
      <c r="AL252" s="19"/>
      <c r="AM252" s="19"/>
      <c r="AN252" s="19"/>
      <c r="AO252" s="19"/>
      <c r="AP252" s="19"/>
      <c r="AQ252" s="19"/>
      <c r="AR252" s="19"/>
      <c r="AS252" s="19"/>
      <c r="AT252" s="19"/>
      <c r="AU252" s="19"/>
      <c r="AV252" s="19"/>
      <c r="BU252" s="3"/>
      <c r="CG252" s="35"/>
      <c r="CI252" s="19"/>
      <c r="CJ252" s="19"/>
      <c r="CK252" s="19"/>
      <c r="CL252" s="19"/>
      <c r="CM252" s="19"/>
      <c r="CN252" s="19"/>
      <c r="CO252" s="19"/>
      <c r="CP252" s="19"/>
      <c r="CQ252" s="19"/>
      <c r="CR252" s="19"/>
      <c r="CS252" s="19"/>
      <c r="CT252" s="19"/>
      <c r="CU252" s="19"/>
      <c r="CV252" s="19"/>
      <c r="CW252" s="19"/>
      <c r="CX252" s="19"/>
      <c r="CY252" s="19"/>
      <c r="CZ252" s="19"/>
      <c r="DA252" s="19"/>
      <c r="DB252" s="19"/>
      <c r="DC252" s="19"/>
      <c r="EX252">
        <f t="shared" ref="EX252:GL252" si="904">EW252+1</f>
        <v>1</v>
      </c>
      <c r="EY252">
        <f t="shared" si="904"/>
        <v>2</v>
      </c>
      <c r="EZ252">
        <f t="shared" si="904"/>
        <v>3</v>
      </c>
      <c r="FA252">
        <f t="shared" si="904"/>
        <v>4</v>
      </c>
      <c r="FB252">
        <f t="shared" si="904"/>
        <v>5</v>
      </c>
      <c r="FC252">
        <f t="shared" si="904"/>
        <v>6</v>
      </c>
      <c r="FD252">
        <f t="shared" si="904"/>
        <v>7</v>
      </c>
      <c r="FE252">
        <f t="shared" si="904"/>
        <v>8</v>
      </c>
      <c r="FF252">
        <f t="shared" si="904"/>
        <v>9</v>
      </c>
      <c r="FG252">
        <f t="shared" si="904"/>
        <v>10</v>
      </c>
      <c r="FH252">
        <f t="shared" si="904"/>
        <v>11</v>
      </c>
      <c r="FI252">
        <f t="shared" si="904"/>
        <v>12</v>
      </c>
      <c r="FJ252">
        <f t="shared" si="904"/>
        <v>13</v>
      </c>
      <c r="FK252">
        <f t="shared" si="904"/>
        <v>14</v>
      </c>
      <c r="FL252">
        <f t="shared" si="904"/>
        <v>15</v>
      </c>
      <c r="FM252">
        <f t="shared" si="904"/>
        <v>16</v>
      </c>
      <c r="FN252">
        <f t="shared" si="904"/>
        <v>17</v>
      </c>
      <c r="FO252">
        <f t="shared" si="904"/>
        <v>18</v>
      </c>
      <c r="FP252">
        <f t="shared" si="904"/>
        <v>19</v>
      </c>
      <c r="FQ252">
        <f t="shared" si="904"/>
        <v>20</v>
      </c>
      <c r="FR252">
        <f t="shared" si="904"/>
        <v>21</v>
      </c>
      <c r="FS252">
        <f>FR252+1</f>
        <v>22</v>
      </c>
      <c r="FT252">
        <f>FS252+1</f>
        <v>23</v>
      </c>
      <c r="FU252">
        <f>FT252+1</f>
        <v>24</v>
      </c>
      <c r="FV252" s="3">
        <f t="shared" si="904"/>
        <v>25</v>
      </c>
      <c r="FW252">
        <f t="shared" si="904"/>
        <v>26</v>
      </c>
      <c r="FX252">
        <f t="shared" si="904"/>
        <v>27</v>
      </c>
      <c r="FY252">
        <f t="shared" si="904"/>
        <v>28</v>
      </c>
      <c r="FZ252">
        <f t="shared" si="904"/>
        <v>29</v>
      </c>
      <c r="GA252">
        <f t="shared" si="904"/>
        <v>30</v>
      </c>
      <c r="GB252">
        <f t="shared" si="904"/>
        <v>31</v>
      </c>
      <c r="GC252">
        <f t="shared" si="904"/>
        <v>32</v>
      </c>
      <c r="GD252">
        <f t="shared" si="904"/>
        <v>33</v>
      </c>
      <c r="GE252">
        <f t="shared" si="904"/>
        <v>34</v>
      </c>
      <c r="GF252">
        <f t="shared" si="904"/>
        <v>35</v>
      </c>
      <c r="GG252">
        <f t="shared" si="904"/>
        <v>36</v>
      </c>
      <c r="GH252">
        <f t="shared" si="904"/>
        <v>37</v>
      </c>
      <c r="GI252">
        <f t="shared" si="904"/>
        <v>38</v>
      </c>
      <c r="GJ252">
        <f t="shared" si="904"/>
        <v>39</v>
      </c>
      <c r="GK252">
        <f t="shared" si="904"/>
        <v>40</v>
      </c>
      <c r="GL252" s="3">
        <f t="shared" si="904"/>
        <v>41</v>
      </c>
      <c r="GM252" s="3"/>
      <c r="GN252" s="8">
        <v>182</v>
      </c>
      <c r="GO252" s="5"/>
      <c r="GP252" s="10" t="s">
        <v>45</v>
      </c>
      <c r="GQ252" s="10"/>
      <c r="GR252">
        <v>186</v>
      </c>
      <c r="GZ252" t="s">
        <v>290</v>
      </c>
      <c r="HB252" s="5"/>
      <c r="HJ252" s="17"/>
      <c r="HX252" s="8">
        <v>182</v>
      </c>
      <c r="HY252" s="5"/>
      <c r="HZ252" s="10" t="s">
        <v>45</v>
      </c>
      <c r="IA252" s="10"/>
      <c r="IB252">
        <v>186</v>
      </c>
      <c r="IL252" s="5"/>
    </row>
    <row r="253" spans="1:252" x14ac:dyDescent="0.2">
      <c r="A253" s="2" t="s">
        <v>54</v>
      </c>
      <c r="C253" s="2" t="s">
        <v>495</v>
      </c>
      <c r="Z253" s="2" t="s">
        <v>590</v>
      </c>
      <c r="AX253" s="2" t="s">
        <v>21</v>
      </c>
      <c r="BU253" s="68"/>
      <c r="BV253" s="6" t="s">
        <v>75</v>
      </c>
      <c r="BW253" s="6"/>
      <c r="CG253" s="35"/>
      <c r="CH253" s="8"/>
      <c r="CI253" s="2" t="s">
        <v>24</v>
      </c>
      <c r="DF253" s="2" t="s">
        <v>25</v>
      </c>
      <c r="EC253" s="2" t="s">
        <v>27</v>
      </c>
      <c r="EZ253" s="2" t="s">
        <v>68</v>
      </c>
      <c r="FV253" s="3"/>
      <c r="GA253" s="6" t="s">
        <v>480</v>
      </c>
      <c r="GE253" s="6" t="s">
        <v>479</v>
      </c>
      <c r="GI253" t="s">
        <v>72</v>
      </c>
      <c r="GJ253" t="s">
        <v>73</v>
      </c>
      <c r="GK253" t="s">
        <v>74</v>
      </c>
      <c r="GL253" s="3"/>
      <c r="GM253" s="3"/>
      <c r="GN253" s="8"/>
      <c r="GO253" s="5" t="s">
        <v>39</v>
      </c>
      <c r="GP253">
        <f>Begin_year_chart1-1949</f>
        <v>36</v>
      </c>
      <c r="GV253" t="s">
        <v>116</v>
      </c>
      <c r="GZ253" t="s">
        <v>117</v>
      </c>
      <c r="HE253" t="s">
        <v>118</v>
      </c>
      <c r="HJ253" s="17"/>
      <c r="HL253" s="6"/>
      <c r="HM253" s="6" t="s">
        <v>75</v>
      </c>
      <c r="HN253" s="6"/>
      <c r="HX253" s="8"/>
      <c r="HY253" s="5" t="s">
        <v>39</v>
      </c>
      <c r="HZ253">
        <f>Begin_year_chart1-1949</f>
        <v>36</v>
      </c>
      <c r="IF253" t="s">
        <v>128</v>
      </c>
      <c r="IJ253" t="s">
        <v>129</v>
      </c>
      <c r="IP253" t="s">
        <v>130</v>
      </c>
    </row>
    <row r="254" spans="1:252" x14ac:dyDescent="0.2">
      <c r="BU254" s="3"/>
      <c r="BV254" s="80"/>
      <c r="BW254" s="80" t="s">
        <v>95</v>
      </c>
      <c r="BX254" s="80" t="s">
        <v>81</v>
      </c>
      <c r="BY254" s="80"/>
      <c r="BZ254" s="80"/>
      <c r="CA254" s="80"/>
      <c r="CB254" s="80" t="s">
        <v>76</v>
      </c>
      <c r="CC254" s="80"/>
      <c r="CD254" s="80" t="s">
        <v>34</v>
      </c>
      <c r="CE254" s="80" t="s">
        <v>33</v>
      </c>
      <c r="CG254" s="35"/>
      <c r="CH254" s="8"/>
      <c r="FV254" s="3"/>
      <c r="GL254" s="3"/>
      <c r="GM254" s="3"/>
      <c r="GN254" s="8"/>
      <c r="GO254" s="5" t="s">
        <v>40</v>
      </c>
      <c r="GP254">
        <f>End_year_chart1-1949</f>
        <v>68</v>
      </c>
      <c r="GV254" t="s">
        <v>107</v>
      </c>
      <c r="GZ254" t="s">
        <v>109</v>
      </c>
      <c r="HE254" t="s">
        <v>88</v>
      </c>
      <c r="HJ254" s="17"/>
      <c r="HO254" t="s">
        <v>81</v>
      </c>
      <c r="HS254" t="s">
        <v>76</v>
      </c>
      <c r="HU254" t="s">
        <v>34</v>
      </c>
      <c r="HV254" t="s">
        <v>33</v>
      </c>
      <c r="HX254" s="8"/>
      <c r="HY254" s="5" t="s">
        <v>40</v>
      </c>
      <c r="HZ254">
        <f>End_year_chart1-1949</f>
        <v>68</v>
      </c>
      <c r="IF254" t="s">
        <v>107</v>
      </c>
      <c r="IJ254" t="s">
        <v>109</v>
      </c>
      <c r="IP254" t="s">
        <v>88</v>
      </c>
    </row>
    <row r="255" spans="1:252" x14ac:dyDescent="0.2">
      <c r="B255" t="s">
        <v>12</v>
      </c>
      <c r="C255" s="78" t="str">
        <f>C2</f>
        <v>311/312</v>
      </c>
      <c r="D255" s="78" t="str">
        <f>D2</f>
        <v>313/314</v>
      </c>
      <c r="E255" s="78" t="str">
        <f>E2</f>
        <v>315/316</v>
      </c>
      <c r="F255" s="78" t="s">
        <v>484</v>
      </c>
      <c r="G255" s="78" t="s">
        <v>484</v>
      </c>
      <c r="H255" s="78" t="s">
        <v>484</v>
      </c>
      <c r="I255" s="78">
        <v>321</v>
      </c>
      <c r="J255" s="78">
        <v>322</v>
      </c>
      <c r="K255" s="78">
        <v>323</v>
      </c>
      <c r="L255" s="78">
        <v>324</v>
      </c>
      <c r="M255" s="78">
        <v>325</v>
      </c>
      <c r="N255" s="78">
        <v>326</v>
      </c>
      <c r="O255" s="78">
        <v>327</v>
      </c>
      <c r="P255" s="78">
        <v>331</v>
      </c>
      <c r="Q255" s="78">
        <v>332</v>
      </c>
      <c r="R255" s="78">
        <v>333</v>
      </c>
      <c r="S255" s="78">
        <v>334</v>
      </c>
      <c r="T255" s="78">
        <v>335</v>
      </c>
      <c r="U255" s="78">
        <v>336</v>
      </c>
      <c r="V255" s="78">
        <v>337</v>
      </c>
      <c r="W255" s="78">
        <v>339</v>
      </c>
      <c r="X255" s="78" t="s">
        <v>16</v>
      </c>
      <c r="Z255" s="78" t="str">
        <f t="shared" ref="Z255:AT255" si="905">C336</f>
        <v>311/312</v>
      </c>
      <c r="AA255" s="78" t="str">
        <f t="shared" si="905"/>
        <v>313/314</v>
      </c>
      <c r="AB255" s="78" t="str">
        <f t="shared" si="905"/>
        <v>315/316</v>
      </c>
      <c r="AC255" s="78" t="str">
        <f t="shared" si="905"/>
        <v>Not Used</v>
      </c>
      <c r="AD255" s="78" t="str">
        <f t="shared" si="905"/>
        <v>Not Used</v>
      </c>
      <c r="AE255" s="78" t="str">
        <f t="shared" si="905"/>
        <v>Not Used</v>
      </c>
      <c r="AF255" s="78">
        <f t="shared" si="905"/>
        <v>321</v>
      </c>
      <c r="AG255" s="78">
        <f t="shared" si="905"/>
        <v>322</v>
      </c>
      <c r="AH255" s="78">
        <f t="shared" si="905"/>
        <v>323</v>
      </c>
      <c r="AI255" s="78">
        <f t="shared" si="905"/>
        <v>324</v>
      </c>
      <c r="AJ255" s="78">
        <f t="shared" si="905"/>
        <v>325</v>
      </c>
      <c r="AK255" s="78">
        <f t="shared" si="905"/>
        <v>326</v>
      </c>
      <c r="AL255" s="78">
        <f t="shared" si="905"/>
        <v>327</v>
      </c>
      <c r="AM255" s="78">
        <f t="shared" si="905"/>
        <v>331</v>
      </c>
      <c r="AN255" s="78">
        <f t="shared" si="905"/>
        <v>332</v>
      </c>
      <c r="AO255" s="78">
        <f t="shared" si="905"/>
        <v>333</v>
      </c>
      <c r="AP255" s="78">
        <f t="shared" si="905"/>
        <v>334</v>
      </c>
      <c r="AQ255" s="78">
        <f t="shared" si="905"/>
        <v>335</v>
      </c>
      <c r="AR255" s="78">
        <f t="shared" si="905"/>
        <v>336</v>
      </c>
      <c r="AS255" s="78">
        <f t="shared" si="905"/>
        <v>337</v>
      </c>
      <c r="AT255" s="78">
        <f t="shared" si="905"/>
        <v>339</v>
      </c>
      <c r="AU255" s="80" t="s">
        <v>18</v>
      </c>
      <c r="AV255" s="80"/>
      <c r="AX255" s="78" t="str">
        <f t="shared" ref="AX255:BR255" si="906">Z336</f>
        <v>311/312</v>
      </c>
      <c r="AY255" s="78" t="str">
        <f t="shared" si="906"/>
        <v>313/314</v>
      </c>
      <c r="AZ255" s="78" t="str">
        <f t="shared" si="906"/>
        <v>315/316</v>
      </c>
      <c r="BA255" s="78" t="str">
        <f t="shared" si="906"/>
        <v>Not Used</v>
      </c>
      <c r="BB255" s="78" t="str">
        <f t="shared" si="906"/>
        <v>Not Used</v>
      </c>
      <c r="BC255" s="78" t="str">
        <f t="shared" si="906"/>
        <v>Not Used</v>
      </c>
      <c r="BD255" s="78">
        <f t="shared" si="906"/>
        <v>321</v>
      </c>
      <c r="BE255" s="78">
        <f t="shared" si="906"/>
        <v>322</v>
      </c>
      <c r="BF255" s="78">
        <f t="shared" si="906"/>
        <v>323</v>
      </c>
      <c r="BG255" s="78">
        <f t="shared" si="906"/>
        <v>324</v>
      </c>
      <c r="BH255" s="78">
        <f t="shared" si="906"/>
        <v>325</v>
      </c>
      <c r="BI255" s="78">
        <f t="shared" si="906"/>
        <v>326</v>
      </c>
      <c r="BJ255" s="78">
        <f t="shared" si="906"/>
        <v>327</v>
      </c>
      <c r="BK255" s="78">
        <f t="shared" si="906"/>
        <v>331</v>
      </c>
      <c r="BL255" s="78">
        <f t="shared" si="906"/>
        <v>332</v>
      </c>
      <c r="BM255" s="78">
        <f t="shared" si="906"/>
        <v>333</v>
      </c>
      <c r="BN255" s="78">
        <f t="shared" si="906"/>
        <v>334</v>
      </c>
      <c r="BO255" s="78">
        <f t="shared" si="906"/>
        <v>335</v>
      </c>
      <c r="BP255" s="78">
        <f t="shared" si="906"/>
        <v>336</v>
      </c>
      <c r="BQ255" s="78">
        <f t="shared" si="906"/>
        <v>337</v>
      </c>
      <c r="BR255" s="78">
        <f t="shared" si="906"/>
        <v>339</v>
      </c>
      <c r="BS255" s="78" t="s">
        <v>18</v>
      </c>
      <c r="BU255" s="3"/>
      <c r="BV255" s="80" t="s">
        <v>17</v>
      </c>
      <c r="BW255" s="80" t="s">
        <v>77</v>
      </c>
      <c r="BX255" s="78" t="s">
        <v>457</v>
      </c>
      <c r="BY255" s="78" t="s">
        <v>481</v>
      </c>
      <c r="BZ255" s="80" t="s">
        <v>77</v>
      </c>
      <c r="CA255" s="80" t="s">
        <v>78</v>
      </c>
      <c r="CB255" s="80" t="s">
        <v>79</v>
      </c>
      <c r="CC255" s="80"/>
      <c r="CD255" s="80" t="s">
        <v>33</v>
      </c>
      <c r="CE255" s="80" t="s">
        <v>84</v>
      </c>
      <c r="CG255" s="35"/>
      <c r="CH255" s="8" t="s">
        <v>12</v>
      </c>
      <c r="CI255" s="78" t="str">
        <f t="shared" ref="CI255:DC255" si="907">C255</f>
        <v>311/312</v>
      </c>
      <c r="CJ255" s="78" t="str">
        <f t="shared" si="907"/>
        <v>313/314</v>
      </c>
      <c r="CK255" s="78" t="str">
        <f t="shared" si="907"/>
        <v>315/316</v>
      </c>
      <c r="CL255" s="78" t="str">
        <f t="shared" si="907"/>
        <v>Not Used</v>
      </c>
      <c r="CM255" s="78" t="str">
        <f t="shared" si="907"/>
        <v>Not Used</v>
      </c>
      <c r="CN255" s="78" t="str">
        <f t="shared" si="907"/>
        <v>Not Used</v>
      </c>
      <c r="CO255" s="78">
        <f t="shared" si="907"/>
        <v>321</v>
      </c>
      <c r="CP255" s="78">
        <f t="shared" si="907"/>
        <v>322</v>
      </c>
      <c r="CQ255" s="78">
        <f t="shared" si="907"/>
        <v>323</v>
      </c>
      <c r="CR255" s="78">
        <f t="shared" si="907"/>
        <v>324</v>
      </c>
      <c r="CS255" s="78">
        <f t="shared" si="907"/>
        <v>325</v>
      </c>
      <c r="CT255" s="78">
        <f t="shared" si="907"/>
        <v>326</v>
      </c>
      <c r="CU255" s="78">
        <f t="shared" si="907"/>
        <v>327</v>
      </c>
      <c r="CV255" s="78">
        <f t="shared" si="907"/>
        <v>331</v>
      </c>
      <c r="CW255" s="78">
        <f t="shared" si="907"/>
        <v>332</v>
      </c>
      <c r="CX255" s="78">
        <f t="shared" si="907"/>
        <v>333</v>
      </c>
      <c r="CY255" s="78">
        <f t="shared" si="907"/>
        <v>334</v>
      </c>
      <c r="CZ255" s="78">
        <f t="shared" si="907"/>
        <v>335</v>
      </c>
      <c r="DA255" s="78">
        <f t="shared" si="907"/>
        <v>336</v>
      </c>
      <c r="DB255" s="78">
        <f t="shared" si="907"/>
        <v>337</v>
      </c>
      <c r="DC255" s="78">
        <f t="shared" si="907"/>
        <v>339</v>
      </c>
      <c r="DD255" t="s">
        <v>203</v>
      </c>
      <c r="DF255" t="str">
        <f t="shared" ref="DF255:DZ255" si="908">C255</f>
        <v>311/312</v>
      </c>
      <c r="DG255" t="str">
        <f t="shared" si="908"/>
        <v>313/314</v>
      </c>
      <c r="DH255" t="str">
        <f t="shared" si="908"/>
        <v>315/316</v>
      </c>
      <c r="DI255" t="str">
        <f t="shared" si="908"/>
        <v>Not Used</v>
      </c>
      <c r="DJ255" t="str">
        <f t="shared" si="908"/>
        <v>Not Used</v>
      </c>
      <c r="DK255" t="str">
        <f t="shared" si="908"/>
        <v>Not Used</v>
      </c>
      <c r="DL255">
        <f t="shared" si="908"/>
        <v>321</v>
      </c>
      <c r="DM255">
        <f t="shared" si="908"/>
        <v>322</v>
      </c>
      <c r="DN255">
        <f t="shared" si="908"/>
        <v>323</v>
      </c>
      <c r="DO255">
        <f t="shared" si="908"/>
        <v>324</v>
      </c>
      <c r="DP255">
        <f t="shared" si="908"/>
        <v>325</v>
      </c>
      <c r="DQ255">
        <f t="shared" si="908"/>
        <v>326</v>
      </c>
      <c r="DR255">
        <f t="shared" si="908"/>
        <v>327</v>
      </c>
      <c r="DS255">
        <f t="shared" si="908"/>
        <v>331</v>
      </c>
      <c r="DT255">
        <f t="shared" si="908"/>
        <v>332</v>
      </c>
      <c r="DU255">
        <f t="shared" si="908"/>
        <v>333</v>
      </c>
      <c r="DV255">
        <f t="shared" si="908"/>
        <v>334</v>
      </c>
      <c r="DW255">
        <f t="shared" si="908"/>
        <v>335</v>
      </c>
      <c r="DX255">
        <f t="shared" si="908"/>
        <v>336</v>
      </c>
      <c r="DY255">
        <f t="shared" si="908"/>
        <v>337</v>
      </c>
      <c r="DZ255">
        <f t="shared" si="908"/>
        <v>339</v>
      </c>
      <c r="EA255" t="s">
        <v>16</v>
      </c>
      <c r="EC255" t="str">
        <f t="shared" ref="EC255:EW255" si="909">C255</f>
        <v>311/312</v>
      </c>
      <c r="ED255" t="str">
        <f t="shared" si="909"/>
        <v>313/314</v>
      </c>
      <c r="EE255" t="str">
        <f t="shared" si="909"/>
        <v>315/316</v>
      </c>
      <c r="EF255" t="str">
        <f t="shared" si="909"/>
        <v>Not Used</v>
      </c>
      <c r="EG255" t="str">
        <f t="shared" si="909"/>
        <v>Not Used</v>
      </c>
      <c r="EH255" t="str">
        <f t="shared" si="909"/>
        <v>Not Used</v>
      </c>
      <c r="EI255">
        <f t="shared" si="909"/>
        <v>321</v>
      </c>
      <c r="EJ255">
        <f t="shared" si="909"/>
        <v>322</v>
      </c>
      <c r="EK255">
        <f t="shared" si="909"/>
        <v>323</v>
      </c>
      <c r="EL255">
        <f t="shared" si="909"/>
        <v>324</v>
      </c>
      <c r="EM255">
        <f t="shared" si="909"/>
        <v>325</v>
      </c>
      <c r="EN255">
        <f t="shared" si="909"/>
        <v>326</v>
      </c>
      <c r="EO255">
        <f t="shared" si="909"/>
        <v>327</v>
      </c>
      <c r="EP255">
        <f t="shared" si="909"/>
        <v>331</v>
      </c>
      <c r="EQ255">
        <f t="shared" si="909"/>
        <v>332</v>
      </c>
      <c r="ER255">
        <f t="shared" si="909"/>
        <v>333</v>
      </c>
      <c r="ES255">
        <f t="shared" si="909"/>
        <v>334</v>
      </c>
      <c r="ET255">
        <f t="shared" si="909"/>
        <v>335</v>
      </c>
      <c r="EU255">
        <f t="shared" si="909"/>
        <v>336</v>
      </c>
      <c r="EV255">
        <f t="shared" si="909"/>
        <v>337</v>
      </c>
      <c r="EW255">
        <f t="shared" si="909"/>
        <v>339</v>
      </c>
      <c r="EZ255" t="str">
        <f t="shared" ref="EZ255:FU255" si="910">C255</f>
        <v>311/312</v>
      </c>
      <c r="FA255" t="str">
        <f t="shared" si="910"/>
        <v>313/314</v>
      </c>
      <c r="FB255" t="str">
        <f t="shared" si="910"/>
        <v>315/316</v>
      </c>
      <c r="FC255" t="str">
        <f t="shared" si="910"/>
        <v>Not Used</v>
      </c>
      <c r="FD255" t="str">
        <f t="shared" si="910"/>
        <v>Not Used</v>
      </c>
      <c r="FE255" t="str">
        <f t="shared" si="910"/>
        <v>Not Used</v>
      </c>
      <c r="FF255">
        <f t="shared" si="910"/>
        <v>321</v>
      </c>
      <c r="FG255">
        <f t="shared" si="910"/>
        <v>322</v>
      </c>
      <c r="FH255">
        <f t="shared" si="910"/>
        <v>323</v>
      </c>
      <c r="FI255">
        <f t="shared" si="910"/>
        <v>324</v>
      </c>
      <c r="FJ255">
        <f t="shared" si="910"/>
        <v>325</v>
      </c>
      <c r="FK255">
        <f t="shared" si="910"/>
        <v>326</v>
      </c>
      <c r="FL255">
        <f t="shared" si="910"/>
        <v>327</v>
      </c>
      <c r="FM255">
        <f t="shared" si="910"/>
        <v>331</v>
      </c>
      <c r="FN255">
        <f t="shared" si="910"/>
        <v>332</v>
      </c>
      <c r="FO255">
        <f t="shared" si="910"/>
        <v>333</v>
      </c>
      <c r="FP255">
        <f t="shared" si="910"/>
        <v>334</v>
      </c>
      <c r="FQ255">
        <f t="shared" si="910"/>
        <v>335</v>
      </c>
      <c r="FR255">
        <f t="shared" si="910"/>
        <v>336</v>
      </c>
      <c r="FS255">
        <f t="shared" si="910"/>
        <v>337</v>
      </c>
      <c r="FT255">
        <f t="shared" si="910"/>
        <v>339</v>
      </c>
      <c r="FU255" t="str">
        <f t="shared" si="910"/>
        <v xml:space="preserve">  Total</v>
      </c>
      <c r="FV255" s="3"/>
      <c r="FW255" t="s">
        <v>30</v>
      </c>
      <c r="FX255" t="s">
        <v>28</v>
      </c>
      <c r="FY255" t="s">
        <v>28</v>
      </c>
      <c r="GA255" t="s">
        <v>30</v>
      </c>
      <c r="GB255" t="s">
        <v>28</v>
      </c>
      <c r="GC255" t="s">
        <v>28</v>
      </c>
      <c r="GE255" t="s">
        <v>30</v>
      </c>
      <c r="GF255" t="s">
        <v>28</v>
      </c>
      <c r="GG255" t="s">
        <v>28</v>
      </c>
      <c r="GL255" s="3"/>
      <c r="GM255" s="3"/>
      <c r="GN255" s="8"/>
      <c r="GO255" s="5" t="s">
        <v>44</v>
      </c>
      <c r="GP255">
        <f>Base_year2-1949</f>
        <v>47</v>
      </c>
      <c r="HJ255" s="17"/>
      <c r="HM255" t="s">
        <v>17</v>
      </c>
      <c r="HN255" t="s">
        <v>83</v>
      </c>
      <c r="HO255" t="s">
        <v>80</v>
      </c>
      <c r="HP255" t="s">
        <v>82</v>
      </c>
      <c r="HQ255" t="s">
        <v>77</v>
      </c>
      <c r="HR255" t="s">
        <v>78</v>
      </c>
      <c r="HS255" t="s">
        <v>79</v>
      </c>
      <c r="HU255" t="s">
        <v>33</v>
      </c>
      <c r="HV255" t="s">
        <v>84</v>
      </c>
      <c r="HX255" s="8"/>
      <c r="HY255" s="5" t="s">
        <v>44</v>
      </c>
      <c r="HZ255">
        <f>Base_year2-1949</f>
        <v>47</v>
      </c>
    </row>
    <row r="256" spans="1:252" x14ac:dyDescent="0.2">
      <c r="A256" t="s">
        <v>54</v>
      </c>
      <c r="B256" t="s">
        <v>219</v>
      </c>
      <c r="C256" s="84" t="s">
        <v>54</v>
      </c>
      <c r="D256" s="84" t="s">
        <v>54</v>
      </c>
      <c r="E256" s="84" t="s">
        <v>54</v>
      </c>
      <c r="F256" s="84" t="s">
        <v>54</v>
      </c>
      <c r="G256" s="84" t="s">
        <v>54</v>
      </c>
      <c r="H256" s="84" t="s">
        <v>54</v>
      </c>
      <c r="I256" s="84" t="s">
        <v>54</v>
      </c>
      <c r="J256" s="84" t="s">
        <v>54</v>
      </c>
      <c r="K256" s="84" t="s">
        <v>54</v>
      </c>
      <c r="L256" s="84" t="s">
        <v>54</v>
      </c>
      <c r="M256" s="84" t="s">
        <v>54</v>
      </c>
      <c r="N256" s="84" t="s">
        <v>54</v>
      </c>
      <c r="O256" s="84" t="s">
        <v>54</v>
      </c>
      <c r="P256" s="84" t="s">
        <v>54</v>
      </c>
      <c r="Q256" s="84" t="s">
        <v>54</v>
      </c>
      <c r="R256" s="84" t="s">
        <v>54</v>
      </c>
      <c r="S256" s="84" t="s">
        <v>54</v>
      </c>
      <c r="T256" s="84" t="s">
        <v>54</v>
      </c>
      <c r="U256" s="84" t="s">
        <v>54</v>
      </c>
      <c r="V256" s="84" t="s">
        <v>54</v>
      </c>
      <c r="W256" s="84" t="s">
        <v>54</v>
      </c>
      <c r="X256" s="84" t="s">
        <v>54</v>
      </c>
      <c r="Z256" s="81" t="s">
        <v>54</v>
      </c>
      <c r="AA256" s="81" t="s">
        <v>54</v>
      </c>
      <c r="AB256" s="81" t="s">
        <v>54</v>
      </c>
      <c r="AC256" s="81" t="s">
        <v>54</v>
      </c>
      <c r="AD256" s="81" t="s">
        <v>54</v>
      </c>
      <c r="AE256" s="81" t="s">
        <v>54</v>
      </c>
      <c r="AF256" s="81" t="s">
        <v>54</v>
      </c>
      <c r="AG256" s="81" t="s">
        <v>54</v>
      </c>
      <c r="AH256" s="81" t="s">
        <v>54</v>
      </c>
      <c r="AI256" s="81" t="s">
        <v>54</v>
      </c>
      <c r="AJ256" s="81" t="s">
        <v>54</v>
      </c>
      <c r="AK256" s="81" t="s">
        <v>54</v>
      </c>
      <c r="AL256" s="81" t="s">
        <v>54</v>
      </c>
      <c r="AM256" s="81" t="s">
        <v>54</v>
      </c>
      <c r="AN256" s="81" t="s">
        <v>54</v>
      </c>
      <c r="AO256" s="81" t="s">
        <v>54</v>
      </c>
      <c r="AP256" s="81" t="s">
        <v>54</v>
      </c>
      <c r="AQ256" s="81" t="s">
        <v>54</v>
      </c>
      <c r="AR256" s="81" t="s">
        <v>54</v>
      </c>
      <c r="AS256" s="81" t="s">
        <v>54</v>
      </c>
      <c r="AT256" s="81" t="s">
        <v>54</v>
      </c>
      <c r="AU256" s="81" t="s">
        <v>54</v>
      </c>
      <c r="AV256" s="81"/>
      <c r="AX256" s="81" t="s">
        <v>54</v>
      </c>
      <c r="AY256" s="81" t="s">
        <v>54</v>
      </c>
      <c r="AZ256" s="81" t="s">
        <v>54</v>
      </c>
      <c r="BA256" s="81" t="s">
        <v>54</v>
      </c>
      <c r="BB256" s="81" t="s">
        <v>54</v>
      </c>
      <c r="BC256" s="81" t="s">
        <v>54</v>
      </c>
      <c r="BD256" s="81" t="s">
        <v>54</v>
      </c>
      <c r="BE256" s="81" t="s">
        <v>54</v>
      </c>
      <c r="BF256" s="81" t="s">
        <v>54</v>
      </c>
      <c r="BG256" s="81" t="s">
        <v>54</v>
      </c>
      <c r="BH256" s="81" t="s">
        <v>54</v>
      </c>
      <c r="BI256" s="81" t="s">
        <v>54</v>
      </c>
      <c r="BJ256" s="81" t="s">
        <v>54</v>
      </c>
      <c r="BK256" s="81" t="s">
        <v>54</v>
      </c>
      <c r="BL256" s="81" t="s">
        <v>54</v>
      </c>
      <c r="BM256" s="81" t="s">
        <v>54</v>
      </c>
      <c r="BN256" s="81" t="s">
        <v>54</v>
      </c>
      <c r="BO256" s="81" t="s">
        <v>54</v>
      </c>
      <c r="BP256" s="81" t="s">
        <v>54</v>
      </c>
      <c r="BQ256" s="81" t="s">
        <v>54</v>
      </c>
      <c r="BR256" s="81" t="s">
        <v>54</v>
      </c>
      <c r="BS256" s="81" t="s">
        <v>54</v>
      </c>
      <c r="BU256" s="3"/>
      <c r="BV256" s="80" t="s">
        <v>482</v>
      </c>
      <c r="BW256" s="80"/>
      <c r="BX256" s="80"/>
      <c r="BY256" s="80"/>
      <c r="BZ256" s="80"/>
      <c r="CA256" s="80"/>
      <c r="CB256" s="80"/>
      <c r="CC256" s="80"/>
      <c r="CD256" s="80"/>
      <c r="CE256" s="80"/>
      <c r="CG256" s="35"/>
      <c r="CH256" s="8" t="s">
        <v>13</v>
      </c>
      <c r="CI256" s="81" t="s">
        <v>54</v>
      </c>
      <c r="CJ256" s="81" t="s">
        <v>54</v>
      </c>
      <c r="CK256" s="81" t="s">
        <v>54</v>
      </c>
      <c r="CL256" s="81" t="s">
        <v>54</v>
      </c>
      <c r="CM256" s="81" t="s">
        <v>54</v>
      </c>
      <c r="CN256" s="81" t="s">
        <v>54</v>
      </c>
      <c r="CO256" s="81" t="s">
        <v>54</v>
      </c>
      <c r="CP256" s="81" t="s">
        <v>54</v>
      </c>
      <c r="CQ256" s="81" t="s">
        <v>54</v>
      </c>
      <c r="CR256" s="81" t="s">
        <v>54</v>
      </c>
      <c r="CS256" s="81" t="s">
        <v>54</v>
      </c>
      <c r="CT256" s="81" t="s">
        <v>54</v>
      </c>
      <c r="CU256" s="81" t="s">
        <v>54</v>
      </c>
      <c r="CV256" s="81" t="s">
        <v>54</v>
      </c>
      <c r="CW256" s="81" t="s">
        <v>54</v>
      </c>
      <c r="CX256" s="81" t="s">
        <v>54</v>
      </c>
      <c r="CY256" s="81" t="s">
        <v>54</v>
      </c>
      <c r="CZ256" s="81" t="s">
        <v>54</v>
      </c>
      <c r="DA256" s="81" t="s">
        <v>54</v>
      </c>
      <c r="DB256" s="81" t="s">
        <v>54</v>
      </c>
      <c r="DC256" s="81" t="s">
        <v>54</v>
      </c>
      <c r="DF256" t="s">
        <v>67</v>
      </c>
      <c r="DG256" t="s">
        <v>67</v>
      </c>
      <c r="DH256" t="s">
        <v>67</v>
      </c>
      <c r="DI256" t="s">
        <v>67</v>
      </c>
      <c r="DJ256" t="s">
        <v>67</v>
      </c>
      <c r="DK256" t="s">
        <v>67</v>
      </c>
      <c r="DL256" t="s">
        <v>67</v>
      </c>
      <c r="DM256" t="s">
        <v>67</v>
      </c>
      <c r="DN256" t="s">
        <v>67</v>
      </c>
      <c r="DO256" t="s">
        <v>67</v>
      </c>
      <c r="DP256" t="s">
        <v>67</v>
      </c>
      <c r="DQ256" t="s">
        <v>67</v>
      </c>
      <c r="DR256" t="s">
        <v>67</v>
      </c>
      <c r="DS256" t="s">
        <v>67</v>
      </c>
      <c r="DT256" t="s">
        <v>67</v>
      </c>
      <c r="DU256" t="s">
        <v>67</v>
      </c>
      <c r="DV256" t="s">
        <v>67</v>
      </c>
      <c r="DW256" t="s">
        <v>67</v>
      </c>
      <c r="DX256" t="s">
        <v>67</v>
      </c>
      <c r="DY256" t="s">
        <v>67</v>
      </c>
      <c r="DZ256" t="s">
        <v>67</v>
      </c>
      <c r="EA256" t="s">
        <v>67</v>
      </c>
      <c r="EC256" t="s">
        <v>67</v>
      </c>
      <c r="ED256" t="s">
        <v>67</v>
      </c>
      <c r="EE256" t="s">
        <v>67</v>
      </c>
      <c r="EF256" t="s">
        <v>67</v>
      </c>
      <c r="EG256" t="s">
        <v>67</v>
      </c>
      <c r="EH256" t="s">
        <v>67</v>
      </c>
      <c r="EI256" t="s">
        <v>67</v>
      </c>
      <c r="EJ256" t="s">
        <v>67</v>
      </c>
      <c r="EK256" t="s">
        <v>67</v>
      </c>
      <c r="EL256" t="s">
        <v>67</v>
      </c>
      <c r="EM256" t="s">
        <v>67</v>
      </c>
      <c r="EN256" t="s">
        <v>67</v>
      </c>
      <c r="EO256" t="s">
        <v>67</v>
      </c>
      <c r="EP256" t="s">
        <v>67</v>
      </c>
      <c r="EQ256" t="s">
        <v>67</v>
      </c>
      <c r="ER256" t="s">
        <v>67</v>
      </c>
      <c r="ES256" t="s">
        <v>67</v>
      </c>
      <c r="ET256" t="s">
        <v>67</v>
      </c>
      <c r="EU256" t="s">
        <v>67</v>
      </c>
      <c r="EV256" t="s">
        <v>67</v>
      </c>
      <c r="EW256" t="s">
        <v>67</v>
      </c>
      <c r="EZ256" t="s">
        <v>67</v>
      </c>
      <c r="FA256" t="s">
        <v>67</v>
      </c>
      <c r="FB256" t="s">
        <v>67</v>
      </c>
      <c r="FC256" t="s">
        <v>67</v>
      </c>
      <c r="FD256" t="s">
        <v>67</v>
      </c>
      <c r="FE256" t="s">
        <v>67</v>
      </c>
      <c r="FF256" t="s">
        <v>67</v>
      </c>
      <c r="FG256" t="s">
        <v>67</v>
      </c>
      <c r="FH256" t="s">
        <v>67</v>
      </c>
      <c r="FI256" t="s">
        <v>67</v>
      </c>
      <c r="FJ256" t="s">
        <v>67</v>
      </c>
      <c r="FK256" t="s">
        <v>67</v>
      </c>
      <c r="FL256" t="s">
        <v>67</v>
      </c>
      <c r="FM256" t="s">
        <v>67</v>
      </c>
      <c r="FN256" t="s">
        <v>67</v>
      </c>
      <c r="FO256" t="s">
        <v>67</v>
      </c>
      <c r="FP256" t="s">
        <v>67</v>
      </c>
      <c r="FQ256" t="s">
        <v>67</v>
      </c>
      <c r="FR256" t="s">
        <v>67</v>
      </c>
      <c r="FS256" t="s">
        <v>67</v>
      </c>
      <c r="FT256" t="s">
        <v>67</v>
      </c>
      <c r="FV256" s="3"/>
      <c r="FW256" t="s">
        <v>29</v>
      </c>
      <c r="FX256" t="s">
        <v>29</v>
      </c>
      <c r="FY256" t="str">
        <f>index_label</f>
        <v>1985 = 1</v>
      </c>
      <c r="GA256" t="s">
        <v>29</v>
      </c>
      <c r="GB256" t="s">
        <v>29</v>
      </c>
      <c r="GC256" t="str">
        <f>index_label</f>
        <v>1985 = 1</v>
      </c>
      <c r="GE256" t="s">
        <v>29</v>
      </c>
      <c r="GF256" t="s">
        <v>29</v>
      </c>
      <c r="GG256" t="str">
        <f>index_label</f>
        <v>1985 = 1</v>
      </c>
      <c r="GL256" s="3"/>
      <c r="GM256" s="3"/>
      <c r="GN256" s="8"/>
      <c r="GO256" s="5"/>
      <c r="GS256" t="s">
        <v>90</v>
      </c>
      <c r="HJ256" s="17"/>
      <c r="HM256" t="s">
        <v>19</v>
      </c>
      <c r="HN256" t="s">
        <v>77</v>
      </c>
      <c r="HX256" s="8"/>
      <c r="HY256" s="5"/>
      <c r="IC256" t="s">
        <v>90</v>
      </c>
    </row>
    <row r="257" spans="1:252" ht="30" customHeight="1" thickBot="1" x14ac:dyDescent="0.25">
      <c r="B257" t="s">
        <v>14</v>
      </c>
      <c r="C257" s="83" t="s">
        <v>215</v>
      </c>
      <c r="D257" s="83" t="s">
        <v>215</v>
      </c>
      <c r="E257" s="83" t="s">
        <v>215</v>
      </c>
      <c r="F257" s="83" t="s">
        <v>215</v>
      </c>
      <c r="G257" s="83" t="s">
        <v>215</v>
      </c>
      <c r="H257" s="83" t="s">
        <v>215</v>
      </c>
      <c r="I257" s="83" t="s">
        <v>215</v>
      </c>
      <c r="J257" s="83" t="s">
        <v>215</v>
      </c>
      <c r="K257" s="83" t="s">
        <v>215</v>
      </c>
      <c r="L257" s="83" t="s">
        <v>215</v>
      </c>
      <c r="M257" s="83" t="s">
        <v>215</v>
      </c>
      <c r="N257" s="83" t="s">
        <v>215</v>
      </c>
      <c r="O257" s="83" t="s">
        <v>215</v>
      </c>
      <c r="P257" s="83" t="s">
        <v>215</v>
      </c>
      <c r="Q257" s="83" t="s">
        <v>215</v>
      </c>
      <c r="R257" s="83" t="s">
        <v>215</v>
      </c>
      <c r="S257" s="83" t="s">
        <v>215</v>
      </c>
      <c r="T257" s="83" t="s">
        <v>215</v>
      </c>
      <c r="U257" s="83" t="s">
        <v>215</v>
      </c>
      <c r="V257" s="83" t="s">
        <v>215</v>
      </c>
      <c r="W257" s="83" t="s">
        <v>215</v>
      </c>
      <c r="X257" s="83" t="s">
        <v>215</v>
      </c>
      <c r="Z257" s="82" t="str">
        <f t="shared" ref="Z257:AU257" si="911">Z177</f>
        <v xml:space="preserve"> kBtu/$</v>
      </c>
      <c r="AA257" s="82" t="str">
        <f t="shared" si="911"/>
        <v xml:space="preserve"> kBtu/$</v>
      </c>
      <c r="AB257" s="82" t="str">
        <f t="shared" si="911"/>
        <v xml:space="preserve"> kBtu/$</v>
      </c>
      <c r="AC257" s="82" t="str">
        <f t="shared" si="911"/>
        <v xml:space="preserve"> kBtu/$</v>
      </c>
      <c r="AD257" s="82" t="str">
        <f t="shared" si="911"/>
        <v xml:space="preserve"> kBtu/$</v>
      </c>
      <c r="AE257" s="82" t="str">
        <f t="shared" si="911"/>
        <v xml:space="preserve"> kBtu/$</v>
      </c>
      <c r="AF257" s="82" t="str">
        <f t="shared" si="911"/>
        <v xml:space="preserve"> kBtu/$</v>
      </c>
      <c r="AG257" s="82" t="str">
        <f t="shared" si="911"/>
        <v xml:space="preserve"> kBtu/$</v>
      </c>
      <c r="AH257" s="82" t="str">
        <f t="shared" si="911"/>
        <v xml:space="preserve"> kBtu/$</v>
      </c>
      <c r="AI257" s="82" t="str">
        <f t="shared" si="911"/>
        <v xml:space="preserve"> kBtu/$</v>
      </c>
      <c r="AJ257" s="82" t="str">
        <f t="shared" si="911"/>
        <v xml:space="preserve"> kBtu/$</v>
      </c>
      <c r="AK257" s="82" t="str">
        <f t="shared" si="911"/>
        <v xml:space="preserve"> kBtu/$</v>
      </c>
      <c r="AL257" s="82" t="str">
        <f t="shared" si="911"/>
        <v xml:space="preserve"> kBtu/$</v>
      </c>
      <c r="AM257" s="82" t="str">
        <f t="shared" si="911"/>
        <v xml:space="preserve"> kBtu/$</v>
      </c>
      <c r="AN257" s="82" t="str">
        <f t="shared" si="911"/>
        <v xml:space="preserve"> kBtu/$</v>
      </c>
      <c r="AO257" s="82" t="str">
        <f t="shared" si="911"/>
        <v xml:space="preserve"> kBtu/$</v>
      </c>
      <c r="AP257" s="82" t="str">
        <f t="shared" si="911"/>
        <v xml:space="preserve"> kBtu/$</v>
      </c>
      <c r="AQ257" s="82" t="str">
        <f t="shared" si="911"/>
        <v xml:space="preserve"> kBtu/$</v>
      </c>
      <c r="AR257" s="82" t="str">
        <f t="shared" si="911"/>
        <v xml:space="preserve"> kBtu/$</v>
      </c>
      <c r="AS257" s="82" t="str">
        <f t="shared" si="911"/>
        <v xml:space="preserve"> kBtu/$</v>
      </c>
      <c r="AT257" s="82" t="str">
        <f t="shared" si="911"/>
        <v xml:space="preserve"> kBtu/$</v>
      </c>
      <c r="AU257" s="130" t="str">
        <f t="shared" si="911"/>
        <v>kBtu/$ (GDP)</v>
      </c>
      <c r="AV257" s="323"/>
      <c r="AX257" s="83" t="str">
        <f>index_label</f>
        <v>1985 = 1</v>
      </c>
      <c r="AY257" s="83" t="str">
        <f t="shared" ref="AY257:BS257" si="912">index_label</f>
        <v>1985 = 1</v>
      </c>
      <c r="AZ257" s="83" t="str">
        <f t="shared" si="912"/>
        <v>1985 = 1</v>
      </c>
      <c r="BA257" s="83" t="str">
        <f t="shared" si="912"/>
        <v>1985 = 1</v>
      </c>
      <c r="BB257" s="83" t="str">
        <f t="shared" si="912"/>
        <v>1985 = 1</v>
      </c>
      <c r="BC257" s="83" t="str">
        <f t="shared" si="912"/>
        <v>1985 = 1</v>
      </c>
      <c r="BD257" s="83" t="str">
        <f t="shared" si="912"/>
        <v>1985 = 1</v>
      </c>
      <c r="BE257" s="83" t="str">
        <f t="shared" si="912"/>
        <v>1985 = 1</v>
      </c>
      <c r="BF257" s="83" t="str">
        <f t="shared" si="912"/>
        <v>1985 = 1</v>
      </c>
      <c r="BG257" s="83" t="str">
        <f t="shared" si="912"/>
        <v>1985 = 1</v>
      </c>
      <c r="BH257" s="83" t="str">
        <f t="shared" si="912"/>
        <v>1985 = 1</v>
      </c>
      <c r="BI257" s="83" t="str">
        <f t="shared" si="912"/>
        <v>1985 = 1</v>
      </c>
      <c r="BJ257" s="83" t="str">
        <f t="shared" si="912"/>
        <v>1985 = 1</v>
      </c>
      <c r="BK257" s="83" t="str">
        <f t="shared" si="912"/>
        <v>1985 = 1</v>
      </c>
      <c r="BL257" s="83" t="str">
        <f t="shared" si="912"/>
        <v>1985 = 1</v>
      </c>
      <c r="BM257" s="83" t="str">
        <f t="shared" si="912"/>
        <v>1985 = 1</v>
      </c>
      <c r="BN257" s="83" t="str">
        <f t="shared" si="912"/>
        <v>1985 = 1</v>
      </c>
      <c r="BO257" s="83" t="str">
        <f t="shared" si="912"/>
        <v>1985 = 1</v>
      </c>
      <c r="BP257" s="83" t="str">
        <f t="shared" si="912"/>
        <v>1985 = 1</v>
      </c>
      <c r="BQ257" s="83" t="str">
        <f t="shared" si="912"/>
        <v>1985 = 1</v>
      </c>
      <c r="BR257" s="83" t="str">
        <f t="shared" si="912"/>
        <v>1985 = 1</v>
      </c>
      <c r="BS257" s="83" t="str">
        <f t="shared" si="912"/>
        <v>1985 = 1</v>
      </c>
      <c r="BU257" s="24"/>
      <c r="BV257" s="83" t="str">
        <f>index_label</f>
        <v>1985 = 1</v>
      </c>
      <c r="BW257" s="83" t="str">
        <f t="shared" ref="BW257:CE257" si="913">index_label</f>
        <v>1985 = 1</v>
      </c>
      <c r="BX257" s="83" t="str">
        <f t="shared" si="913"/>
        <v>1985 = 1</v>
      </c>
      <c r="BY257" s="83" t="str">
        <f t="shared" si="913"/>
        <v>1985 = 1</v>
      </c>
      <c r="BZ257" s="83" t="str">
        <f t="shared" si="913"/>
        <v>1985 = 1</v>
      </c>
      <c r="CA257" s="83" t="str">
        <f t="shared" si="913"/>
        <v>1985 = 1</v>
      </c>
      <c r="CB257" s="83" t="str">
        <f t="shared" si="913"/>
        <v>1985 = 1</v>
      </c>
      <c r="CC257" s="83"/>
      <c r="CD257" s="83" t="str">
        <f t="shared" si="913"/>
        <v>1985 = 1</v>
      </c>
      <c r="CE257" s="83" t="str">
        <f t="shared" si="913"/>
        <v>1985 = 1</v>
      </c>
      <c r="CG257" s="35"/>
      <c r="CH257" s="8" t="s">
        <v>14</v>
      </c>
      <c r="CI257" s="81" t="s">
        <v>26</v>
      </c>
      <c r="CJ257" s="81"/>
      <c r="CK257" s="81"/>
      <c r="CL257" s="81"/>
      <c r="CM257" s="81"/>
      <c r="CN257" s="81"/>
      <c r="CO257" s="81"/>
      <c r="CP257" s="81"/>
      <c r="CQ257" s="81"/>
      <c r="CR257" s="81"/>
      <c r="CS257" s="81"/>
      <c r="CT257" s="81"/>
      <c r="CU257" s="81"/>
      <c r="CV257" s="81"/>
      <c r="CW257" s="81"/>
      <c r="CX257" s="81"/>
      <c r="CY257" s="81"/>
      <c r="CZ257" s="81"/>
      <c r="DA257" s="81"/>
      <c r="DB257" s="81"/>
      <c r="DC257" s="81"/>
      <c r="DF257" s="4"/>
      <c r="DG257" s="4"/>
      <c r="DH257" s="4"/>
      <c r="DI257" s="4"/>
      <c r="DJ257" s="4"/>
      <c r="EC257" s="4"/>
      <c r="ED257" s="4"/>
      <c r="EE257" s="4"/>
      <c r="FV257" s="3"/>
      <c r="FW257" s="4"/>
      <c r="FX257" s="4"/>
      <c r="FY257" s="4"/>
      <c r="GA257" s="4"/>
      <c r="GB257" s="4"/>
      <c r="GC257" s="4"/>
      <c r="GE257" s="4"/>
      <c r="GF257" s="4"/>
      <c r="GG257" s="4"/>
      <c r="GL257" s="3"/>
      <c r="GM257" s="3"/>
      <c r="GN257" s="8"/>
      <c r="GO257" s="5" t="s">
        <v>38</v>
      </c>
      <c r="GP257" t="s">
        <v>46</v>
      </c>
      <c r="GR257" s="4" t="s">
        <v>92</v>
      </c>
      <c r="GS257" s="4" t="s">
        <v>91</v>
      </c>
      <c r="GT257" s="4" t="s">
        <v>42</v>
      </c>
      <c r="GV257" s="24"/>
      <c r="GW257" s="73" t="s">
        <v>111</v>
      </c>
      <c r="GX257" s="24" t="s">
        <v>59</v>
      </c>
      <c r="GY257" s="24" t="s">
        <v>85</v>
      </c>
      <c r="GZ257" s="4"/>
      <c r="HA257" s="4" t="s">
        <v>89</v>
      </c>
      <c r="HB257" s="4" t="s">
        <v>41</v>
      </c>
      <c r="HC257" s="4" t="s">
        <v>42</v>
      </c>
      <c r="HD257" s="4" t="s">
        <v>85</v>
      </c>
      <c r="HE257" s="4"/>
      <c r="HF257" s="4" t="s">
        <v>59</v>
      </c>
      <c r="HG257" s="4" t="s">
        <v>86</v>
      </c>
      <c r="HH257" s="4" t="s">
        <v>87</v>
      </c>
      <c r="HJ257" s="17"/>
      <c r="HL257" s="4"/>
      <c r="HM257" s="4"/>
      <c r="HN257" s="4"/>
      <c r="HO257" s="4"/>
      <c r="HP257" s="4"/>
      <c r="HQ257" s="4"/>
      <c r="HR257" s="4"/>
      <c r="HS257" s="4"/>
      <c r="HT257" s="4"/>
      <c r="HU257" s="4"/>
      <c r="HV257" s="4"/>
      <c r="HX257" s="8"/>
      <c r="HY257" s="5" t="s">
        <v>38</v>
      </c>
      <c r="HZ257" t="s">
        <v>46</v>
      </c>
      <c r="IB257" t="s">
        <v>92</v>
      </c>
      <c r="IC257" t="s">
        <v>91</v>
      </c>
      <c r="ID257" t="s">
        <v>42</v>
      </c>
      <c r="IF257" s="25"/>
      <c r="IG257" s="32" t="s">
        <v>111</v>
      </c>
      <c r="IH257" s="25" t="s">
        <v>59</v>
      </c>
      <c r="II257" s="25" t="s">
        <v>85</v>
      </c>
      <c r="IK257" t="s">
        <v>89</v>
      </c>
      <c r="IL257" t="s">
        <v>41</v>
      </c>
      <c r="IM257" t="s">
        <v>42</v>
      </c>
      <c r="IN257" t="s">
        <v>85</v>
      </c>
      <c r="IP257" t="s">
        <v>59</v>
      </c>
      <c r="IQ257" t="s">
        <v>86</v>
      </c>
      <c r="IR257" t="s">
        <v>87</v>
      </c>
    </row>
    <row r="258" spans="1:252" hidden="1" x14ac:dyDescent="0.2">
      <c r="A258" t="s">
        <v>54</v>
      </c>
      <c r="B258" s="1">
        <v>1949</v>
      </c>
      <c r="AX258">
        <f t="shared" ref="AX258:BS258" si="914">Z258/Z$329</f>
        <v>0</v>
      </c>
      <c r="AY258">
        <f t="shared" si="914"/>
        <v>0</v>
      </c>
      <c r="AZ258">
        <f t="shared" si="914"/>
        <v>0</v>
      </c>
      <c r="BA258">
        <f t="shared" si="914"/>
        <v>0</v>
      </c>
      <c r="BB258">
        <f t="shared" si="914"/>
        <v>0</v>
      </c>
      <c r="BC258">
        <f t="shared" si="914"/>
        <v>0</v>
      </c>
      <c r="BD258">
        <f t="shared" si="914"/>
        <v>0</v>
      </c>
      <c r="BE258">
        <f t="shared" si="914"/>
        <v>0</v>
      </c>
      <c r="BF258">
        <f t="shared" si="914"/>
        <v>0</v>
      </c>
      <c r="BG258">
        <f t="shared" si="914"/>
        <v>0</v>
      </c>
      <c r="BH258">
        <f t="shared" si="914"/>
        <v>0</v>
      </c>
      <c r="BI258">
        <f t="shared" si="914"/>
        <v>0</v>
      </c>
      <c r="BJ258">
        <f t="shared" si="914"/>
        <v>0</v>
      </c>
      <c r="BK258">
        <f t="shared" si="914"/>
        <v>0</v>
      </c>
      <c r="BL258">
        <f t="shared" si="914"/>
        <v>0</v>
      </c>
      <c r="BM258">
        <f t="shared" si="914"/>
        <v>0</v>
      </c>
      <c r="BN258">
        <f t="shared" si="914"/>
        <v>0</v>
      </c>
      <c r="BO258">
        <f t="shared" si="914"/>
        <v>0</v>
      </c>
      <c r="BP258">
        <f t="shared" si="914"/>
        <v>0</v>
      </c>
      <c r="BQ258">
        <f t="shared" si="914"/>
        <v>0</v>
      </c>
      <c r="BR258">
        <f t="shared" si="914"/>
        <v>0</v>
      </c>
      <c r="BS258">
        <f t="shared" si="914"/>
        <v>0</v>
      </c>
      <c r="BU258" s="16"/>
      <c r="BV258" s="9">
        <f t="shared" ref="BV258:BV289" si="915">CF5</f>
        <v>1.0640052694689878E-6</v>
      </c>
      <c r="BW258" s="9">
        <f>BS258</f>
        <v>0</v>
      </c>
      <c r="BX258" s="9">
        <f>GC258</f>
        <v>0.98601690734773006</v>
      </c>
      <c r="BY258" s="9">
        <f>GG258</f>
        <v>1.2153631800222979</v>
      </c>
      <c r="BZ258" s="9">
        <f>FY258</f>
        <v>0.96285965726199363</v>
      </c>
      <c r="CA258" s="9">
        <f t="shared" ref="CA258:CA317" si="916">BV258*BX258*BY258*BZ258</f>
        <v>1.2277139947382401E-6</v>
      </c>
      <c r="CB258" s="9">
        <f>GK258</f>
        <v>0</v>
      </c>
      <c r="CC258" s="9"/>
      <c r="CD258" s="9">
        <f>BX258*BY258</f>
        <v>1.1983686440698886</v>
      </c>
      <c r="CE258" s="9">
        <f>CD258*BZ258</f>
        <v>1.1538608219026529</v>
      </c>
      <c r="CG258" s="35"/>
      <c r="CH258">
        <f>B258</f>
        <v>1949</v>
      </c>
      <c r="CI258" t="e">
        <f t="shared" ref="CI258:DC258" si="917">C258/$X258</f>
        <v>#DIV/0!</v>
      </c>
      <c r="CJ258" t="e">
        <f t="shared" si="917"/>
        <v>#DIV/0!</v>
      </c>
      <c r="CK258" t="e">
        <f t="shared" si="917"/>
        <v>#DIV/0!</v>
      </c>
      <c r="CL258" t="e">
        <f t="shared" si="917"/>
        <v>#DIV/0!</v>
      </c>
      <c r="CM258" t="e">
        <f t="shared" si="917"/>
        <v>#DIV/0!</v>
      </c>
      <c r="CN258" t="e">
        <f t="shared" si="917"/>
        <v>#DIV/0!</v>
      </c>
      <c r="CO258" t="e">
        <f t="shared" si="917"/>
        <v>#DIV/0!</v>
      </c>
      <c r="CP258" t="e">
        <f t="shared" si="917"/>
        <v>#DIV/0!</v>
      </c>
      <c r="CQ258" t="e">
        <f t="shared" si="917"/>
        <v>#DIV/0!</v>
      </c>
      <c r="CR258" t="e">
        <f t="shared" si="917"/>
        <v>#DIV/0!</v>
      </c>
      <c r="CS258" t="e">
        <f t="shared" si="917"/>
        <v>#DIV/0!</v>
      </c>
      <c r="CT258" t="e">
        <f t="shared" si="917"/>
        <v>#DIV/0!</v>
      </c>
      <c r="CU258" t="e">
        <f t="shared" si="917"/>
        <v>#DIV/0!</v>
      </c>
      <c r="CV258" t="e">
        <f t="shared" si="917"/>
        <v>#DIV/0!</v>
      </c>
      <c r="CW258" t="e">
        <f t="shared" si="917"/>
        <v>#DIV/0!</v>
      </c>
      <c r="CX258" t="e">
        <f t="shared" si="917"/>
        <v>#DIV/0!</v>
      </c>
      <c r="CY258" t="e">
        <f t="shared" si="917"/>
        <v>#DIV/0!</v>
      </c>
      <c r="CZ258" t="e">
        <f t="shared" si="917"/>
        <v>#DIV/0!</v>
      </c>
      <c r="DA258" t="e">
        <f t="shared" si="917"/>
        <v>#DIV/0!</v>
      </c>
      <c r="DB258" t="e">
        <f t="shared" si="917"/>
        <v>#DIV/0!</v>
      </c>
      <c r="DC258" t="e">
        <f t="shared" si="917"/>
        <v>#DIV/0!</v>
      </c>
      <c r="DD258" t="e">
        <f>SUM(CI258:DC258)</f>
        <v>#DIV/0!</v>
      </c>
      <c r="FV258" s="3"/>
      <c r="FX258">
        <v>1</v>
      </c>
      <c r="FY258">
        <f t="shared" ref="FY258:FY289" si="918">FX258/FX$329</f>
        <v>0.96285965726199363</v>
      </c>
      <c r="GB258">
        <v>1</v>
      </c>
      <c r="GC258">
        <f t="shared" ref="GC258:GC289" si="919">GB258/GB$329</f>
        <v>0.98601690734773006</v>
      </c>
      <c r="GF258">
        <v>1</v>
      </c>
      <c r="GG258">
        <f t="shared" ref="GG258:GG289" si="920">GF258/GF$329</f>
        <v>1.2153631800222979</v>
      </c>
      <c r="GI258">
        <f t="shared" ref="GI258:GI289" si="921">CF5</f>
        <v>1.0640052694689878E-6</v>
      </c>
      <c r="GJ258">
        <f>FY258*GC258*GG258*GI258</f>
        <v>1.2277139947382403E-6</v>
      </c>
      <c r="GK258">
        <f t="shared" ref="GK258:GK289" si="922">X258/X$329</f>
        <v>0</v>
      </c>
      <c r="GL258" s="3"/>
      <c r="GM258" s="3"/>
      <c r="GN258" s="8"/>
      <c r="GO258" s="5">
        <v>0</v>
      </c>
      <c r="GP258" t="b">
        <f>(GO258+Begin_year_chart1&lt;=End_year_chart1)</f>
        <v>1</v>
      </c>
      <c r="GR258" t="str">
        <f t="array" ref="GR258:GR278">TRANSPOSE(C255:W255)</f>
        <v>311/312</v>
      </c>
      <c r="GS258" s="20">
        <f t="array" ref="GS258:GS278">TRANSPOSE(CI329:DC329)</f>
        <v>7.1893840672768355E-2</v>
      </c>
      <c r="GT258" s="20" t="e">
        <f t="array" ref="GT258:GT278">TRANSPOSE(AX331:BR331)</f>
        <v>#REF!</v>
      </c>
      <c r="GU258" s="33"/>
      <c r="GV258" s="31">
        <f t="shared" ref="GV258:GV278" ca="1" si="923">GZ258</f>
        <v>1985</v>
      </c>
      <c r="GW258" s="12">
        <f ca="1">IF($GP258,HA258*HB258,"")</f>
        <v>1</v>
      </c>
      <c r="GX258" s="19">
        <f ca="1">HC258</f>
        <v>1</v>
      </c>
      <c r="GY258" s="19">
        <f ca="1">HD258</f>
        <v>1</v>
      </c>
      <c r="GZ258" s="11">
        <f t="shared" ref="GZ258:GZ287" ca="1" si="924">GZ92</f>
        <v>1985</v>
      </c>
      <c r="HA258" s="12">
        <f ca="1">IF($GP258,OFFSET(BV$258,$GP$253+$GO258,0),"")</f>
        <v>1</v>
      </c>
      <c r="HB258" s="12">
        <f ca="1">IF($GP258,OFFSET(CD$258,$GP$253+$GO258,0),"")</f>
        <v>1</v>
      </c>
      <c r="HC258" s="12">
        <f ca="1">IF($GP258,OFFSET(BZ$258,$GP$253+$GO258,0),"")</f>
        <v>1</v>
      </c>
      <c r="HD258" s="12">
        <f ca="1">IF($GP258,OFFSET(CB$258,$GP$253+$GO258,0),"")</f>
        <v>1</v>
      </c>
      <c r="HE258">
        <f ca="1">GZ258</f>
        <v>1985</v>
      </c>
      <c r="HF258" s="21">
        <f ca="1">IF($GP258,OFFSET(BZ$258,$GP$253+$GO258,0),"")</f>
        <v>1</v>
      </c>
      <c r="HG258" s="12">
        <f ca="1">IF($GP258,OFFSET(BX$258,$GP$253+$GO258,0),"")</f>
        <v>1</v>
      </c>
      <c r="HH258" s="12">
        <f ca="1">IF($GP258,OFFSET(BY$258,$GP$253+$GO258,0),"")</f>
        <v>1</v>
      </c>
      <c r="HJ258" s="17"/>
      <c r="HL258" s="18">
        <f>B258</f>
        <v>1949</v>
      </c>
      <c r="HM258" s="9">
        <f t="shared" ref="HM258:HM289" si="925">BV258/BV$330</f>
        <v>7.5308170428653129E-7</v>
      </c>
      <c r="HN258" s="9">
        <f t="shared" ref="HN258:HU258" si="926">BW258/BW$330</f>
        <v>0</v>
      </c>
      <c r="HO258" s="9">
        <f t="shared" si="926"/>
        <v>0.96564124169391874</v>
      </c>
      <c r="HP258" s="9">
        <f t="shared" si="926"/>
        <v>1.3194776719600005</v>
      </c>
      <c r="HQ258" s="9">
        <f t="shared" si="926"/>
        <v>1.0143447752436021</v>
      </c>
      <c r="HR258" s="9">
        <f t="shared" ref="HR258:HR319" si="927">HM258*HO258*HP258*HQ258</f>
        <v>9.7329735845394276E-7</v>
      </c>
      <c r="HS258" s="9">
        <f t="shared" si="926"/>
        <v>0</v>
      </c>
      <c r="HT258" s="9"/>
      <c r="HU258" s="9">
        <f t="shared" si="926"/>
        <v>1.274142057538856</v>
      </c>
      <c r="HV258" s="23">
        <f>HU258*HQ258</f>
        <v>1.2924193389826717</v>
      </c>
      <c r="HX258" s="8"/>
      <c r="HY258" s="5">
        <v>0</v>
      </c>
      <c r="HZ258" t="b">
        <f>(HY258+Begin_year_chart1&lt;=End_year_chart1)</f>
        <v>1</v>
      </c>
      <c r="IB258" t="str">
        <f>GR258</f>
        <v>311/312</v>
      </c>
      <c r="IC258" s="20">
        <f t="array" ref="IC258:IC278">TRANSPOSE(CI330:DC330)</f>
        <v>8.3051776215719242E-2</v>
      </c>
      <c r="ID258" s="20" t="e">
        <f t="array" ref="ID258:ID278">TRANSPOSE(AX332:BR332)</f>
        <v>#REF!</v>
      </c>
      <c r="IF258">
        <f ca="1">IJ258</f>
        <v>1985</v>
      </c>
      <c r="IG258" s="12">
        <f ca="1">IF($GP258,IK258*IL258,"")</f>
        <v>0.75253331719309435</v>
      </c>
      <c r="IH258" s="19">
        <f ca="1">IM258</f>
        <v>1.0534710511477992</v>
      </c>
      <c r="II258" s="19">
        <f ca="1">IN258</f>
        <v>0.79277394321041628</v>
      </c>
      <c r="IJ258" s="11">
        <f ca="1">GZ258</f>
        <v>1985</v>
      </c>
      <c r="IK258" s="12">
        <f ca="1">IF($GP258,OFFSET(HM$258,$GP$253+$GO258,0),"")</f>
        <v>0.70778005137359057</v>
      </c>
      <c r="IL258" s="12">
        <f ca="1">IF($GP258,OFFSET(HU$258,$GP$253+$GO258,0),"")</f>
        <v>1.0632304707269595</v>
      </c>
      <c r="IM258" s="12">
        <f ca="1">IF($GP258,OFFSET(HQ$258,$GP$253+$GO258,0),"")</f>
        <v>1.0534710511477992</v>
      </c>
      <c r="IN258" s="12">
        <f ca="1">IF($GP258,OFFSET(HS$258,$GP$253+$GO258,0),"")</f>
        <v>0.79277394321041628</v>
      </c>
      <c r="IO258">
        <f ca="1">IJ258</f>
        <v>1985</v>
      </c>
      <c r="IP258" s="12">
        <f ca="1">IM258</f>
        <v>1.0534710511477992</v>
      </c>
      <c r="IQ258" s="12">
        <f ca="1">IF($GP258,OFFSET(HO$258,$GP$253+$GO258,0),"")</f>
        <v>0.97933537903663392</v>
      </c>
      <c r="IR258" s="12">
        <f ca="1">IF($GP258,OFFSET(HP$258,$GP$253+$GO258,0),"")</f>
        <v>1.0856653333333599</v>
      </c>
    </row>
    <row r="259" spans="1:252" hidden="1" x14ac:dyDescent="0.2">
      <c r="A259" t="s">
        <v>54</v>
      </c>
      <c r="B259" s="1">
        <f>B258+1</f>
        <v>1950</v>
      </c>
      <c r="X259">
        <f t="shared" ref="X259:X285" si="928">SUM(C259:W259)</f>
        <v>0</v>
      </c>
      <c r="AX259">
        <f t="shared" ref="AX259:AX290" si="929">Z259/Z$329</f>
        <v>0</v>
      </c>
      <c r="AY259">
        <f t="shared" ref="AY259:AY290" si="930">AA259/AA$329</f>
        <v>0</v>
      </c>
      <c r="AZ259">
        <f t="shared" ref="AZ259:AZ290" si="931">AB259/AB$329</f>
        <v>0</v>
      </c>
      <c r="BA259">
        <f t="shared" ref="BA259:BA290" si="932">AC259/AC$329</f>
        <v>0</v>
      </c>
      <c r="BB259">
        <f t="shared" ref="BB259:BB290" si="933">AD259/AD$329</f>
        <v>0</v>
      </c>
      <c r="BC259">
        <f t="shared" ref="BC259:BC290" si="934">AE259/AE$329</f>
        <v>0</v>
      </c>
      <c r="BD259">
        <f t="shared" ref="BD259:BD290" si="935">AF259/AF$329</f>
        <v>0</v>
      </c>
      <c r="BE259">
        <f t="shared" ref="BE259:BE290" si="936">AG259/AG$329</f>
        <v>0</v>
      </c>
      <c r="BF259">
        <f t="shared" ref="BF259:BF290" si="937">AH259/AH$329</f>
        <v>0</v>
      </c>
      <c r="BG259">
        <f t="shared" ref="BG259:BG290" si="938">AI259/AI$329</f>
        <v>0</v>
      </c>
      <c r="BH259">
        <f t="shared" ref="BH259:BH290" si="939">AJ259/AJ$329</f>
        <v>0</v>
      </c>
      <c r="BI259">
        <f t="shared" ref="BI259:BI290" si="940">AK259/AK$329</f>
        <v>0</v>
      </c>
      <c r="BJ259">
        <f t="shared" ref="BJ259:BJ290" si="941">AL259/AL$329</f>
        <v>0</v>
      </c>
      <c r="BK259">
        <f t="shared" ref="BK259:BK290" si="942">AM259/AM$329</f>
        <v>0</v>
      </c>
      <c r="BL259">
        <f t="shared" ref="BL259:BL290" si="943">AN259/AN$329</f>
        <v>0</v>
      </c>
      <c r="BM259">
        <f t="shared" ref="BM259:BM290" si="944">AO259/AO$329</f>
        <v>0</v>
      </c>
      <c r="BN259">
        <f t="shared" ref="BN259:BN290" si="945">AP259/AP$329</f>
        <v>0</v>
      </c>
      <c r="BO259">
        <f t="shared" ref="BO259:BO290" si="946">AQ259/AQ$329</f>
        <v>0</v>
      </c>
      <c r="BP259">
        <f t="shared" ref="BP259:BP290" si="947">AR259/AR$329</f>
        <v>0</v>
      </c>
      <c r="BQ259">
        <f t="shared" ref="BQ259:BQ290" si="948">AS259/AS$329</f>
        <v>0</v>
      </c>
      <c r="BR259">
        <f t="shared" ref="BR259:BR290" si="949">AT259/AT$329</f>
        <v>0</v>
      </c>
      <c r="BS259">
        <f t="shared" ref="BS259:BS290" si="950">AU259/AU$329</f>
        <v>0</v>
      </c>
      <c r="BU259" s="16"/>
      <c r="BV259" s="9">
        <f t="shared" si="915"/>
        <v>1.0640052694689878E-6</v>
      </c>
      <c r="BW259" s="9">
        <f t="shared" ref="BW259:BW317" si="951">BS259</f>
        <v>0</v>
      </c>
      <c r="BX259" s="9">
        <f t="shared" ref="BX259:BX317" si="952">GC259</f>
        <v>0.98601690734773006</v>
      </c>
      <c r="BY259" s="9">
        <f t="shared" ref="BY259:BY317" si="953">GG259</f>
        <v>1.2153631800222979</v>
      </c>
      <c r="BZ259" s="9">
        <f t="shared" ref="BZ259:BZ317" si="954">FY259</f>
        <v>0.96285965726199363</v>
      </c>
      <c r="CA259" s="9">
        <f t="shared" si="916"/>
        <v>1.2277139947382401E-6</v>
      </c>
      <c r="CB259" s="9">
        <f t="shared" ref="CB259:CB317" si="955">GK259</f>
        <v>0</v>
      </c>
      <c r="CC259" s="9"/>
      <c r="CD259" s="9">
        <f t="shared" ref="CD259:CD317" si="956">BX259*BY259</f>
        <v>1.1983686440698886</v>
      </c>
      <c r="CE259" s="9">
        <f t="shared" ref="CE259:CE317" si="957">CD259*BZ259</f>
        <v>1.1538608219026529</v>
      </c>
      <c r="CG259" s="35"/>
      <c r="CH259">
        <f t="shared" ref="CH259:CH319" si="958">B259</f>
        <v>1950</v>
      </c>
      <c r="CI259" t="e">
        <f t="shared" ref="CI259:CI309" si="959">C259/$X259</f>
        <v>#DIV/0!</v>
      </c>
      <c r="CJ259" t="e">
        <f t="shared" ref="CJ259:CJ269" si="960">D259/$X259</f>
        <v>#DIV/0!</v>
      </c>
      <c r="CK259" t="e">
        <f t="shared" ref="CK259:CK269" si="961">E259/$X259</f>
        <v>#DIV/0!</v>
      </c>
      <c r="CL259" t="e">
        <f t="shared" ref="CL259:CL269" si="962">F259/$X259</f>
        <v>#DIV/0!</v>
      </c>
      <c r="CM259" t="e">
        <f t="shared" ref="CM259:CM269" si="963">G259/$X259</f>
        <v>#DIV/0!</v>
      </c>
      <c r="CN259" t="e">
        <f t="shared" ref="CN259:CN269" si="964">H259/$X259</f>
        <v>#DIV/0!</v>
      </c>
      <c r="CO259" t="e">
        <f t="shared" ref="CO259:CO269" si="965">I259/$X259</f>
        <v>#DIV/0!</v>
      </c>
      <c r="CP259" t="e">
        <f t="shared" ref="CP259:CP269" si="966">J259/$X259</f>
        <v>#DIV/0!</v>
      </c>
      <c r="CQ259" t="e">
        <f t="shared" ref="CQ259:CQ269" si="967">K259/$X259</f>
        <v>#DIV/0!</v>
      </c>
      <c r="CR259" t="e">
        <f t="shared" ref="CR259:CR269" si="968">L259/$X259</f>
        <v>#DIV/0!</v>
      </c>
      <c r="CS259" t="e">
        <f t="shared" ref="CS259:CS269" si="969">M259/$X259</f>
        <v>#DIV/0!</v>
      </c>
      <c r="CT259" t="e">
        <f t="shared" ref="CT259:CT269" si="970">N259/$X259</f>
        <v>#DIV/0!</v>
      </c>
      <c r="CU259" t="e">
        <f t="shared" ref="CU259:CU269" si="971">O259/$X259</f>
        <v>#DIV/0!</v>
      </c>
      <c r="CV259" t="e">
        <f t="shared" ref="CV259:CV269" si="972">P259/$X259</f>
        <v>#DIV/0!</v>
      </c>
      <c r="CW259" t="e">
        <f t="shared" ref="CW259:CW269" si="973">Q259/$X259</f>
        <v>#DIV/0!</v>
      </c>
      <c r="CX259" t="e">
        <f t="shared" ref="CX259:CX269" si="974">R259/$X259</f>
        <v>#DIV/0!</v>
      </c>
      <c r="CY259" t="e">
        <f t="shared" ref="CY259:CY269" si="975">S259/$X259</f>
        <v>#DIV/0!</v>
      </c>
      <c r="CZ259" t="e">
        <f t="shared" ref="CZ259:CZ269" si="976">T259/$X259</f>
        <v>#DIV/0!</v>
      </c>
      <c r="DA259" t="e">
        <f t="shared" ref="DA259:DA269" si="977">U259/$X259</f>
        <v>#DIV/0!</v>
      </c>
      <c r="DB259" t="e">
        <f t="shared" ref="DB259:DB269" si="978">V259/$X259</f>
        <v>#DIV/0!</v>
      </c>
      <c r="DC259" t="e">
        <f t="shared" ref="DC259:DC269" si="979">W259/$X259</f>
        <v>#DIV/0!</v>
      </c>
      <c r="DD259" t="e">
        <f t="shared" ref="DD259:DD317" si="980">SUM(CI259:DC259)</f>
        <v>#DIV/0!</v>
      </c>
      <c r="DF259" t="e">
        <f>(CI259-CI258)/LN(CI259/CI258)</f>
        <v>#DIV/0!</v>
      </c>
      <c r="DG259" t="e">
        <f t="shared" ref="DG259:DZ271" si="981">(CJ259-CJ258)/LN(CJ259/CJ258)</f>
        <v>#DIV/0!</v>
      </c>
      <c r="DH259" t="e">
        <f t="shared" si="981"/>
        <v>#DIV/0!</v>
      </c>
      <c r="DI259" t="e">
        <f t="shared" si="981"/>
        <v>#DIV/0!</v>
      </c>
      <c r="DJ259" t="e">
        <f t="shared" si="981"/>
        <v>#DIV/0!</v>
      </c>
      <c r="DK259" t="e">
        <f t="shared" si="981"/>
        <v>#DIV/0!</v>
      </c>
      <c r="DL259" t="e">
        <f t="shared" si="981"/>
        <v>#DIV/0!</v>
      </c>
      <c r="DM259" t="e">
        <f t="shared" si="981"/>
        <v>#DIV/0!</v>
      </c>
      <c r="DN259" t="e">
        <f t="shared" si="981"/>
        <v>#DIV/0!</v>
      </c>
      <c r="DO259" t="e">
        <f t="shared" si="981"/>
        <v>#DIV/0!</v>
      </c>
      <c r="DP259" t="e">
        <f t="shared" si="981"/>
        <v>#DIV/0!</v>
      </c>
      <c r="DQ259" t="e">
        <f t="shared" si="981"/>
        <v>#DIV/0!</v>
      </c>
      <c r="DR259" t="e">
        <f t="shared" si="981"/>
        <v>#DIV/0!</v>
      </c>
      <c r="DS259" t="e">
        <f t="shared" si="981"/>
        <v>#DIV/0!</v>
      </c>
      <c r="DT259" t="e">
        <f t="shared" si="981"/>
        <v>#DIV/0!</v>
      </c>
      <c r="DU259" t="e">
        <f t="shared" si="981"/>
        <v>#DIV/0!</v>
      </c>
      <c r="DV259" t="e">
        <f t="shared" si="981"/>
        <v>#DIV/0!</v>
      </c>
      <c r="DW259" t="e">
        <f t="shared" si="981"/>
        <v>#DIV/0!</v>
      </c>
      <c r="DX259" t="e">
        <f t="shared" si="981"/>
        <v>#DIV/0!</v>
      </c>
      <c r="DY259" t="e">
        <f t="shared" si="981"/>
        <v>#DIV/0!</v>
      </c>
      <c r="DZ259" t="e">
        <f t="shared" si="981"/>
        <v>#DIV/0!</v>
      </c>
      <c r="EA259" t="e">
        <f t="shared" ref="EA259:EA290" si="982">SUM(DF259:DZ259)</f>
        <v>#DIV/0!</v>
      </c>
      <c r="EC259" t="e">
        <f>DF259/$EA259</f>
        <v>#DIV/0!</v>
      </c>
      <c r="ED259" t="e">
        <f t="shared" ref="ED259:EW271" si="983">DG259/$EA259</f>
        <v>#DIV/0!</v>
      </c>
      <c r="EE259" t="e">
        <f t="shared" si="983"/>
        <v>#DIV/0!</v>
      </c>
      <c r="EF259" t="e">
        <f t="shared" si="983"/>
        <v>#DIV/0!</v>
      </c>
      <c r="EG259" t="e">
        <f t="shared" si="983"/>
        <v>#DIV/0!</v>
      </c>
      <c r="EH259" t="e">
        <f t="shared" si="983"/>
        <v>#DIV/0!</v>
      </c>
      <c r="EI259" t="e">
        <f t="shared" si="983"/>
        <v>#DIV/0!</v>
      </c>
      <c r="EJ259" t="e">
        <f t="shared" si="983"/>
        <v>#DIV/0!</v>
      </c>
      <c r="EK259" t="e">
        <f t="shared" si="983"/>
        <v>#DIV/0!</v>
      </c>
      <c r="EL259" t="e">
        <f t="shared" si="983"/>
        <v>#DIV/0!</v>
      </c>
      <c r="EM259" t="e">
        <f t="shared" si="983"/>
        <v>#DIV/0!</v>
      </c>
      <c r="EN259" t="e">
        <f t="shared" si="983"/>
        <v>#DIV/0!</v>
      </c>
      <c r="EO259" t="e">
        <f t="shared" si="983"/>
        <v>#DIV/0!</v>
      </c>
      <c r="EP259" t="e">
        <f t="shared" si="983"/>
        <v>#DIV/0!</v>
      </c>
      <c r="EQ259" t="e">
        <f t="shared" si="983"/>
        <v>#DIV/0!</v>
      </c>
      <c r="ER259" t="e">
        <f t="shared" si="983"/>
        <v>#DIV/0!</v>
      </c>
      <c r="ES259" t="e">
        <f t="shared" si="983"/>
        <v>#DIV/0!</v>
      </c>
      <c r="ET259" t="e">
        <f t="shared" si="983"/>
        <v>#DIV/0!</v>
      </c>
      <c r="EU259" t="e">
        <f t="shared" si="983"/>
        <v>#DIV/0!</v>
      </c>
      <c r="EV259" t="e">
        <f t="shared" si="983"/>
        <v>#DIV/0!</v>
      </c>
      <c r="EW259" t="e">
        <f t="shared" si="983"/>
        <v>#DIV/0!</v>
      </c>
      <c r="EZ259" s="19" t="e">
        <f t="shared" ref="EZ259:FH259" si="984">LN(AX259/AX258)</f>
        <v>#DIV/0!</v>
      </c>
      <c r="FA259" s="19" t="e">
        <f t="shared" si="984"/>
        <v>#DIV/0!</v>
      </c>
      <c r="FB259" s="19" t="e">
        <f t="shared" si="984"/>
        <v>#DIV/0!</v>
      </c>
      <c r="FC259" s="19" t="e">
        <f t="shared" si="984"/>
        <v>#DIV/0!</v>
      </c>
      <c r="FD259" s="19" t="e">
        <f t="shared" si="984"/>
        <v>#DIV/0!</v>
      </c>
      <c r="FE259" s="19" t="e">
        <f t="shared" si="984"/>
        <v>#DIV/0!</v>
      </c>
      <c r="FF259" s="19" t="e">
        <f t="shared" si="984"/>
        <v>#DIV/0!</v>
      </c>
      <c r="FG259" s="19" t="e">
        <f t="shared" si="984"/>
        <v>#DIV/0!</v>
      </c>
      <c r="FH259" s="19" t="e">
        <f t="shared" si="984"/>
        <v>#DIV/0!</v>
      </c>
      <c r="FI259" s="19" t="e">
        <f t="shared" ref="FI259:FI317" si="985">LN(BG259/BG258)</f>
        <v>#DIV/0!</v>
      </c>
      <c r="FJ259" s="19" t="e">
        <f t="shared" ref="FJ259:FJ317" si="986">LN(BH259/BH258)</f>
        <v>#DIV/0!</v>
      </c>
      <c r="FK259" s="19" t="e">
        <f t="shared" ref="FK259:FK317" si="987">LN(BI259/BI258)</f>
        <v>#DIV/0!</v>
      </c>
      <c r="FL259" s="19" t="e">
        <f t="shared" ref="FL259:FL317" si="988">LN(BJ259/BJ258)</f>
        <v>#DIV/0!</v>
      </c>
      <c r="FM259" s="19" t="e">
        <f t="shared" ref="FM259:FM317" si="989">LN(BK259/BK258)</f>
        <v>#DIV/0!</v>
      </c>
      <c r="FN259" s="19" t="e">
        <f t="shared" ref="FN259:FN317" si="990">LN(BL259/BL258)</f>
        <v>#DIV/0!</v>
      </c>
      <c r="FO259" s="19" t="e">
        <f t="shared" ref="FO259:FO317" si="991">LN(BM259/BM258)</f>
        <v>#DIV/0!</v>
      </c>
      <c r="FP259" s="19" t="e">
        <f t="shared" ref="FP259:FP317" si="992">LN(BN259/BN258)</f>
        <v>#DIV/0!</v>
      </c>
      <c r="FQ259" s="19" t="e">
        <f t="shared" ref="FQ259:FQ317" si="993">LN(BO259/BO258)</f>
        <v>#DIV/0!</v>
      </c>
      <c r="FR259" s="19" t="e">
        <f t="shared" ref="FR259:FR317" si="994">LN(BP259/BP258)</f>
        <v>#DIV/0!</v>
      </c>
      <c r="FS259" s="19" t="e">
        <f t="shared" ref="FS259:FS317" si="995">LN(BQ259/BQ258)</f>
        <v>#DIV/0!</v>
      </c>
      <c r="FT259" s="19" t="e">
        <f t="shared" ref="FT259:FT317" si="996">LN(BR259/BR258)</f>
        <v>#DIV/0!</v>
      </c>
      <c r="FU259" s="19"/>
      <c r="FV259" s="16"/>
      <c r="FW259" s="19" t="e">
        <f t="shared" ref="FW259:FW290" si="997">EXP(SUMPRODUCT($EC259:$EW259,EZ259:FT259))</f>
        <v>#DIV/0!</v>
      </c>
      <c r="FX259" s="19">
        <f>IF(ISERR(FW259),FX258,FW259*FX258)</f>
        <v>1</v>
      </c>
      <c r="FY259" s="19">
        <f t="shared" si="918"/>
        <v>0.96285965726199363</v>
      </c>
      <c r="FZ259" s="19"/>
      <c r="GA259" s="19" t="e">
        <f t="shared" ref="GA259:GA290" si="998">EXP(SUMPRODUCT($EC259:$EW259,DF6:DZ6))</f>
        <v>#DIV/0!</v>
      </c>
      <c r="GB259" s="19">
        <f>IF(ISERR(GA259),GB258,GA259*GB258)</f>
        <v>1</v>
      </c>
      <c r="GC259" s="19">
        <f t="shared" si="919"/>
        <v>0.98601690734773006</v>
      </c>
      <c r="GD259" s="19"/>
      <c r="GE259" s="19" t="e">
        <f t="shared" ref="GE259:GE290" si="999">EXP(SUMPRODUCT($EC259:$EW259,EC6:EW6))</f>
        <v>#DIV/0!</v>
      </c>
      <c r="GF259" s="19">
        <f>IF(ISERR(GE259),GF258,GE259*GF258)</f>
        <v>1</v>
      </c>
      <c r="GG259" s="19">
        <f t="shared" si="920"/>
        <v>1.2153631800222979</v>
      </c>
      <c r="GH259" s="19"/>
      <c r="GI259" s="19">
        <f t="shared" si="921"/>
        <v>1.0640052694689878E-6</v>
      </c>
      <c r="GJ259" s="19">
        <f t="shared" ref="GJ259:GJ317" si="1000">FY259*GC259*GG259*GI259</f>
        <v>1.2277139947382403E-6</v>
      </c>
      <c r="GK259" s="19">
        <f t="shared" si="922"/>
        <v>0</v>
      </c>
      <c r="GL259" s="3"/>
      <c r="GM259" s="3"/>
      <c r="GN259" s="8"/>
      <c r="GO259" s="5">
        <f>GO258+1</f>
        <v>1</v>
      </c>
      <c r="GP259" t="b">
        <f t="shared" ref="GP259:GP319" si="1001">(GO259+Begin_year_chart1&lt;=End_year_chart1)</f>
        <v>1</v>
      </c>
      <c r="GR259" t="str">
        <v>313/314</v>
      </c>
      <c r="GS259" s="20">
        <v>3.9000096217318411E-2</v>
      </c>
      <c r="GT259" s="20" t="e">
        <v>#REF!</v>
      </c>
      <c r="GU259" s="33"/>
      <c r="GV259" s="31">
        <f t="shared" ca="1" si="923"/>
        <v>1986</v>
      </c>
      <c r="GW259" s="12">
        <f t="shared" ref="GW259:GW288" ca="1" si="1002">IF($GP259,HA259*HB259,"")</f>
        <v>1.0062912318043939</v>
      </c>
      <c r="GX259" s="19">
        <f t="shared" ref="GX259:GX288" ca="1" si="1003">HC259</f>
        <v>0.99608652764057581</v>
      </c>
      <c r="GY259" s="19">
        <f t="shared" ref="GY259:GY288" ca="1" si="1004">HD259</f>
        <v>1.0023528850204177</v>
      </c>
      <c r="GZ259" s="11">
        <f t="shared" ca="1" si="924"/>
        <v>1986</v>
      </c>
      <c r="HA259" s="12">
        <f t="shared" ref="HA259:HA319" ca="1" si="1005">IF($GP259,OFFSET(BV$258,$GP$253+$GO259,0),"")</f>
        <v>1.0276598798466301</v>
      </c>
      <c r="HB259" s="12">
        <f t="shared" ref="HB259:HB319" ca="1" si="1006">IF($GP259,OFFSET(CD$258,$GP$253+$GO259,0),"")</f>
        <v>0.97920649773208501</v>
      </c>
      <c r="HC259" s="12">
        <f t="shared" ref="HC259:HC319" ca="1" si="1007">IF($GP259,OFFSET(BZ$258,$GP$253+$GO259,0),"")</f>
        <v>0.99608652764057581</v>
      </c>
      <c r="HD259" s="12">
        <f t="shared" ref="HD259:HD319" ca="1" si="1008">IF($GP259,OFFSET(CB$258,$GP$253+$GO259,0),"")</f>
        <v>1.0023528850204177</v>
      </c>
      <c r="HE259">
        <f t="shared" ref="HE259:HE319" ca="1" si="1009">GZ259</f>
        <v>1986</v>
      </c>
      <c r="HF259" s="12">
        <f t="shared" ref="HF259:HF319" ca="1" si="1010">IF($GP259,OFFSET(BZ$258,$GP$253+$GO259,0),"")</f>
        <v>0.99608652764057581</v>
      </c>
      <c r="HG259" s="12">
        <f t="shared" ref="HG259:HG319" ca="1" si="1011">IF($GP259,OFFSET(BX$258,$GP$253+$GO259,0),"")</f>
        <v>0.95887624932720439</v>
      </c>
      <c r="HH259" s="12">
        <f t="shared" ref="HH259:HH319" ca="1" si="1012">IF($GP259,OFFSET(BY$258,$GP$253+$GO259,0),"")</f>
        <v>1.0212021607784585</v>
      </c>
      <c r="HJ259" s="17"/>
      <c r="HL259" s="18">
        <f t="shared" ref="HL259:HL319" si="1013">B259</f>
        <v>1950</v>
      </c>
      <c r="HM259" s="9">
        <f t="shared" si="925"/>
        <v>7.5308170428653129E-7</v>
      </c>
      <c r="HN259" s="9">
        <f t="shared" ref="HN259:HN290" si="1014">BW259/BW$330</f>
        <v>0</v>
      </c>
      <c r="HO259" s="9">
        <f t="shared" ref="HO259:HO290" si="1015">BX259/BX$330</f>
        <v>0.96564124169391874</v>
      </c>
      <c r="HP259" s="9">
        <f t="shared" ref="HP259:HP290" si="1016">BY259/BY$330</f>
        <v>1.3194776719600005</v>
      </c>
      <c r="HQ259" s="9">
        <f t="shared" ref="HQ259:HQ290" si="1017">BZ259/BZ$330</f>
        <v>1.0143447752436021</v>
      </c>
      <c r="HR259" s="9">
        <f t="shared" si="927"/>
        <v>9.7329735845394276E-7</v>
      </c>
      <c r="HS259" s="9">
        <f t="shared" ref="HS259:HS290" si="1018">CB259/CB$330</f>
        <v>0</v>
      </c>
      <c r="HT259" s="9"/>
      <c r="HU259" s="9">
        <f t="shared" ref="HU259:HU290" si="1019">CD259/CD$330</f>
        <v>1.274142057538856</v>
      </c>
      <c r="HV259" s="23">
        <f t="shared" ref="HV259:HV319" si="1020">HU259*HQ259</f>
        <v>1.2924193389826717</v>
      </c>
      <c r="HX259" s="8"/>
      <c r="HY259" s="5">
        <f>HY258+1</f>
        <v>1</v>
      </c>
      <c r="HZ259" t="b">
        <f t="shared" ref="HZ259:HZ319" si="1021">(HY259+Begin_year_chart1&lt;=End_year_chart1)</f>
        <v>1</v>
      </c>
      <c r="IB259" t="str">
        <f t="shared" ref="IB259:IB278" si="1022">GR259</f>
        <v>313/314</v>
      </c>
      <c r="IC259" s="20">
        <v>4.0486424631620506E-2</v>
      </c>
      <c r="ID259" s="20" t="e">
        <v>#REF!</v>
      </c>
      <c r="IE259" s="11"/>
      <c r="IF259">
        <f t="shared" ref="IF259:IF319" ca="1" si="1023">IJ259</f>
        <v>1986</v>
      </c>
      <c r="IG259" s="12">
        <f t="shared" ref="IG259:IG319" ca="1" si="1024">IF($GP259,IK259*IL259,"")</f>
        <v>0.75726767873208567</v>
      </c>
      <c r="IH259" s="19">
        <f t="shared" ref="IH259:IH319" ca="1" si="1025">IM259</f>
        <v>1.0493483213076786</v>
      </c>
      <c r="II259" s="19">
        <f t="shared" ref="II259:II319" ca="1" si="1026">IN259</f>
        <v>0.79463924914597361</v>
      </c>
      <c r="IJ259" s="11">
        <f t="shared" ref="IJ259:IJ319" ca="1" si="1027">GZ259</f>
        <v>1986</v>
      </c>
      <c r="IK259" s="12">
        <f t="shared" ref="IK259:IK319" ca="1" si="1028">IF($GP259,OFFSET(HM$258,$GP$253+$GO259,0),"")</f>
        <v>0.72735716255242577</v>
      </c>
      <c r="IL259" s="12">
        <f t="shared" ref="IL259:IL277" ca="1" si="1029">IF($GP259,OFFSET(HU$258,$GP$253+$GO259,0),"")</f>
        <v>1.0411221855225823</v>
      </c>
      <c r="IM259" s="12">
        <f t="shared" ref="IM259:IM319" ca="1" si="1030">IF($GP259,OFFSET(HQ$258,$GP$253+$GO259,0),"")</f>
        <v>1.0493483213076786</v>
      </c>
      <c r="IN259" s="12">
        <f t="shared" ref="IN259:IN319" ca="1" si="1031">IF($GP259,OFFSET(HS$258,$GP$253+$GO259,0),"")</f>
        <v>0.79463924914597361</v>
      </c>
      <c r="IO259">
        <f t="shared" ref="IO259:IO319" ca="1" si="1032">IJ259</f>
        <v>1986</v>
      </c>
      <c r="IP259" s="12">
        <f t="shared" ref="IP259:IP319" ca="1" si="1033">IM259</f>
        <v>1.0493483213076786</v>
      </c>
      <c r="IQ259" s="12">
        <f t="shared" ref="IQ259:IQ319" ca="1" si="1034">IF($GP259,OFFSET(HO$258,$GP$253+$GO259,0),"")</f>
        <v>0.93906143508408357</v>
      </c>
      <c r="IR259" s="12">
        <f t="shared" ref="IR259:IR319" ca="1" si="1035">IF($GP259,OFFSET(HP$258,$GP$253+$GO259,0),"")</f>
        <v>1.1086837842822925</v>
      </c>
    </row>
    <row r="260" spans="1:252" hidden="1" x14ac:dyDescent="0.2">
      <c r="A260" t="s">
        <v>54</v>
      </c>
      <c r="B260" s="1">
        <f t="shared" ref="B260:B324" si="1036">B259+1</f>
        <v>1951</v>
      </c>
      <c r="X260">
        <f t="shared" si="928"/>
        <v>0</v>
      </c>
      <c r="AX260">
        <f t="shared" si="929"/>
        <v>0</v>
      </c>
      <c r="AY260">
        <f t="shared" si="930"/>
        <v>0</v>
      </c>
      <c r="AZ260">
        <f t="shared" si="931"/>
        <v>0</v>
      </c>
      <c r="BA260">
        <f t="shared" si="932"/>
        <v>0</v>
      </c>
      <c r="BB260">
        <f t="shared" si="933"/>
        <v>0</v>
      </c>
      <c r="BC260">
        <f t="shared" si="934"/>
        <v>0</v>
      </c>
      <c r="BD260">
        <f t="shared" si="935"/>
        <v>0</v>
      </c>
      <c r="BE260">
        <f t="shared" si="936"/>
        <v>0</v>
      </c>
      <c r="BF260">
        <f t="shared" si="937"/>
        <v>0</v>
      </c>
      <c r="BG260">
        <f t="shared" si="938"/>
        <v>0</v>
      </c>
      <c r="BH260">
        <f t="shared" si="939"/>
        <v>0</v>
      </c>
      <c r="BI260">
        <f t="shared" si="940"/>
        <v>0</v>
      </c>
      <c r="BJ260">
        <f t="shared" si="941"/>
        <v>0</v>
      </c>
      <c r="BK260">
        <f t="shared" si="942"/>
        <v>0</v>
      </c>
      <c r="BL260">
        <f t="shared" si="943"/>
        <v>0</v>
      </c>
      <c r="BM260">
        <f t="shared" si="944"/>
        <v>0</v>
      </c>
      <c r="BN260">
        <f t="shared" si="945"/>
        <v>0</v>
      </c>
      <c r="BO260">
        <f t="shared" si="946"/>
        <v>0</v>
      </c>
      <c r="BP260">
        <f t="shared" si="947"/>
        <v>0</v>
      </c>
      <c r="BQ260">
        <f t="shared" si="948"/>
        <v>0</v>
      </c>
      <c r="BR260">
        <f t="shared" si="949"/>
        <v>0</v>
      </c>
      <c r="BS260">
        <f t="shared" si="950"/>
        <v>0</v>
      </c>
      <c r="BU260" s="16"/>
      <c r="BV260" s="9">
        <f t="shared" si="915"/>
        <v>1.0640052694689878E-6</v>
      </c>
      <c r="BW260" s="9">
        <f t="shared" si="951"/>
        <v>0</v>
      </c>
      <c r="BX260" s="9">
        <f t="shared" si="952"/>
        <v>0.98601690734773006</v>
      </c>
      <c r="BY260" s="9">
        <f t="shared" si="953"/>
        <v>1.2153631800222979</v>
      </c>
      <c r="BZ260" s="9">
        <f t="shared" si="954"/>
        <v>0.96285965726199363</v>
      </c>
      <c r="CA260" s="9">
        <f t="shared" si="916"/>
        <v>1.2277139947382401E-6</v>
      </c>
      <c r="CB260" s="9">
        <f t="shared" si="955"/>
        <v>0</v>
      </c>
      <c r="CC260" s="9"/>
      <c r="CD260" s="9">
        <f t="shared" si="956"/>
        <v>1.1983686440698886</v>
      </c>
      <c r="CE260" s="9">
        <f t="shared" si="957"/>
        <v>1.1538608219026529</v>
      </c>
      <c r="CG260" s="35"/>
      <c r="CH260">
        <f t="shared" si="958"/>
        <v>1951</v>
      </c>
      <c r="CI260" t="e">
        <f t="shared" si="959"/>
        <v>#DIV/0!</v>
      </c>
      <c r="CJ260" t="e">
        <f t="shared" si="960"/>
        <v>#DIV/0!</v>
      </c>
      <c r="CK260" t="e">
        <f t="shared" si="961"/>
        <v>#DIV/0!</v>
      </c>
      <c r="CL260" t="e">
        <f t="shared" si="962"/>
        <v>#DIV/0!</v>
      </c>
      <c r="CM260" t="e">
        <f t="shared" si="963"/>
        <v>#DIV/0!</v>
      </c>
      <c r="CN260" t="e">
        <f t="shared" si="964"/>
        <v>#DIV/0!</v>
      </c>
      <c r="CO260" t="e">
        <f t="shared" si="965"/>
        <v>#DIV/0!</v>
      </c>
      <c r="CP260" t="e">
        <f t="shared" si="966"/>
        <v>#DIV/0!</v>
      </c>
      <c r="CQ260" t="e">
        <f t="shared" si="967"/>
        <v>#DIV/0!</v>
      </c>
      <c r="CR260" t="e">
        <f t="shared" si="968"/>
        <v>#DIV/0!</v>
      </c>
      <c r="CS260" t="e">
        <f t="shared" si="969"/>
        <v>#DIV/0!</v>
      </c>
      <c r="CT260" t="e">
        <f t="shared" si="970"/>
        <v>#DIV/0!</v>
      </c>
      <c r="CU260" t="e">
        <f t="shared" si="971"/>
        <v>#DIV/0!</v>
      </c>
      <c r="CV260" t="e">
        <f t="shared" si="972"/>
        <v>#DIV/0!</v>
      </c>
      <c r="CW260" t="e">
        <f t="shared" si="973"/>
        <v>#DIV/0!</v>
      </c>
      <c r="CX260" t="e">
        <f t="shared" si="974"/>
        <v>#DIV/0!</v>
      </c>
      <c r="CY260" t="e">
        <f t="shared" si="975"/>
        <v>#DIV/0!</v>
      </c>
      <c r="CZ260" t="e">
        <f t="shared" si="976"/>
        <v>#DIV/0!</v>
      </c>
      <c r="DA260" t="e">
        <f t="shared" si="977"/>
        <v>#DIV/0!</v>
      </c>
      <c r="DB260" t="e">
        <f t="shared" si="978"/>
        <v>#DIV/0!</v>
      </c>
      <c r="DC260" t="e">
        <f t="shared" si="979"/>
        <v>#DIV/0!</v>
      </c>
      <c r="DD260" t="e">
        <f t="shared" si="980"/>
        <v>#DIV/0!</v>
      </c>
      <c r="DF260" t="e">
        <f t="shared" ref="DF260:DF315" si="1037">(CI260-CI259)/LN(CI260/CI259)</f>
        <v>#DIV/0!</v>
      </c>
      <c r="DG260" t="e">
        <f t="shared" si="981"/>
        <v>#DIV/0!</v>
      </c>
      <c r="DH260" t="e">
        <f t="shared" si="981"/>
        <v>#DIV/0!</v>
      </c>
      <c r="DI260" t="e">
        <f t="shared" si="981"/>
        <v>#DIV/0!</v>
      </c>
      <c r="DJ260" t="e">
        <f t="shared" si="981"/>
        <v>#DIV/0!</v>
      </c>
      <c r="DK260" t="e">
        <f t="shared" si="981"/>
        <v>#DIV/0!</v>
      </c>
      <c r="DL260" t="e">
        <f t="shared" si="981"/>
        <v>#DIV/0!</v>
      </c>
      <c r="DM260" t="e">
        <f t="shared" si="981"/>
        <v>#DIV/0!</v>
      </c>
      <c r="DN260" t="e">
        <f t="shared" si="981"/>
        <v>#DIV/0!</v>
      </c>
      <c r="DO260" t="e">
        <f t="shared" si="981"/>
        <v>#DIV/0!</v>
      </c>
      <c r="DP260" t="e">
        <f t="shared" si="981"/>
        <v>#DIV/0!</v>
      </c>
      <c r="DQ260" t="e">
        <f t="shared" si="981"/>
        <v>#DIV/0!</v>
      </c>
      <c r="DR260" t="e">
        <f t="shared" si="981"/>
        <v>#DIV/0!</v>
      </c>
      <c r="DS260" t="e">
        <f t="shared" si="981"/>
        <v>#DIV/0!</v>
      </c>
      <c r="DT260" t="e">
        <f t="shared" si="981"/>
        <v>#DIV/0!</v>
      </c>
      <c r="DU260" t="e">
        <f t="shared" si="981"/>
        <v>#DIV/0!</v>
      </c>
      <c r="DV260" t="e">
        <f t="shared" si="981"/>
        <v>#DIV/0!</v>
      </c>
      <c r="DW260" t="e">
        <f t="shared" si="981"/>
        <v>#DIV/0!</v>
      </c>
      <c r="DX260" t="e">
        <f t="shared" si="981"/>
        <v>#DIV/0!</v>
      </c>
      <c r="DY260" t="e">
        <f t="shared" si="981"/>
        <v>#DIV/0!</v>
      </c>
      <c r="DZ260" t="e">
        <f t="shared" si="981"/>
        <v>#DIV/0!</v>
      </c>
      <c r="EA260" t="e">
        <f t="shared" si="982"/>
        <v>#DIV/0!</v>
      </c>
      <c r="EC260" t="e">
        <f t="shared" ref="EC260:EC319" si="1038">DF260/$EA260</f>
        <v>#DIV/0!</v>
      </c>
      <c r="ED260" t="e">
        <f t="shared" si="983"/>
        <v>#DIV/0!</v>
      </c>
      <c r="EE260" t="e">
        <f t="shared" si="983"/>
        <v>#DIV/0!</v>
      </c>
      <c r="EF260" t="e">
        <f t="shared" si="983"/>
        <v>#DIV/0!</v>
      </c>
      <c r="EG260" t="e">
        <f t="shared" si="983"/>
        <v>#DIV/0!</v>
      </c>
      <c r="EH260" t="e">
        <f t="shared" si="983"/>
        <v>#DIV/0!</v>
      </c>
      <c r="EI260" t="e">
        <f t="shared" si="983"/>
        <v>#DIV/0!</v>
      </c>
      <c r="EJ260" t="e">
        <f t="shared" si="983"/>
        <v>#DIV/0!</v>
      </c>
      <c r="EK260" t="e">
        <f t="shared" si="983"/>
        <v>#DIV/0!</v>
      </c>
      <c r="EL260" t="e">
        <f t="shared" si="983"/>
        <v>#DIV/0!</v>
      </c>
      <c r="EM260" t="e">
        <f t="shared" si="983"/>
        <v>#DIV/0!</v>
      </c>
      <c r="EN260" t="e">
        <f t="shared" si="983"/>
        <v>#DIV/0!</v>
      </c>
      <c r="EO260" t="e">
        <f t="shared" si="983"/>
        <v>#DIV/0!</v>
      </c>
      <c r="EP260" t="e">
        <f t="shared" si="983"/>
        <v>#DIV/0!</v>
      </c>
      <c r="EQ260" t="e">
        <f t="shared" si="983"/>
        <v>#DIV/0!</v>
      </c>
      <c r="ER260" t="e">
        <f t="shared" si="983"/>
        <v>#DIV/0!</v>
      </c>
      <c r="ES260" t="e">
        <f t="shared" si="983"/>
        <v>#DIV/0!</v>
      </c>
      <c r="ET260" t="e">
        <f t="shared" si="983"/>
        <v>#DIV/0!</v>
      </c>
      <c r="EU260" t="e">
        <f t="shared" si="983"/>
        <v>#DIV/0!</v>
      </c>
      <c r="EV260" t="e">
        <f t="shared" si="983"/>
        <v>#DIV/0!</v>
      </c>
      <c r="EW260" t="e">
        <f t="shared" si="983"/>
        <v>#DIV/0!</v>
      </c>
      <c r="EZ260" s="19" t="e">
        <f t="shared" ref="EZ260:EZ317" si="1039">LN(AX260/AX259)</f>
        <v>#DIV/0!</v>
      </c>
      <c r="FA260" s="19" t="e">
        <f t="shared" ref="FA260:FA271" si="1040">LN(AY260/AY259)</f>
        <v>#DIV/0!</v>
      </c>
      <c r="FB260" s="19" t="e">
        <f t="shared" ref="FB260:FB271" si="1041">LN(AZ260/AZ259)</f>
        <v>#DIV/0!</v>
      </c>
      <c r="FC260" s="19" t="e">
        <f t="shared" ref="FC260:FC271" si="1042">LN(BA260/BA259)</f>
        <v>#DIV/0!</v>
      </c>
      <c r="FD260" s="19" t="e">
        <f t="shared" ref="FD260:FD271" si="1043">LN(BB260/BB259)</f>
        <v>#DIV/0!</v>
      </c>
      <c r="FE260" s="19" t="e">
        <f t="shared" ref="FE260:FE271" si="1044">LN(BC260/BC259)</f>
        <v>#DIV/0!</v>
      </c>
      <c r="FF260" s="19" t="e">
        <f t="shared" ref="FF260:FF271" si="1045">LN(BD260/BD259)</f>
        <v>#DIV/0!</v>
      </c>
      <c r="FG260" s="19" t="e">
        <f t="shared" ref="FG260:FG271" si="1046">LN(BE260/BE259)</f>
        <v>#DIV/0!</v>
      </c>
      <c r="FH260" s="19" t="e">
        <f t="shared" ref="FH260:FH271" si="1047">LN(BF260/BF259)</f>
        <v>#DIV/0!</v>
      </c>
      <c r="FI260" s="19" t="e">
        <f t="shared" si="985"/>
        <v>#DIV/0!</v>
      </c>
      <c r="FJ260" s="19" t="e">
        <f t="shared" si="986"/>
        <v>#DIV/0!</v>
      </c>
      <c r="FK260" s="19" t="e">
        <f t="shared" si="987"/>
        <v>#DIV/0!</v>
      </c>
      <c r="FL260" s="19" t="e">
        <f t="shared" si="988"/>
        <v>#DIV/0!</v>
      </c>
      <c r="FM260" s="19" t="e">
        <f t="shared" si="989"/>
        <v>#DIV/0!</v>
      </c>
      <c r="FN260" s="19" t="e">
        <f t="shared" si="990"/>
        <v>#DIV/0!</v>
      </c>
      <c r="FO260" s="19" t="e">
        <f t="shared" si="991"/>
        <v>#DIV/0!</v>
      </c>
      <c r="FP260" s="19" t="e">
        <f t="shared" si="992"/>
        <v>#DIV/0!</v>
      </c>
      <c r="FQ260" s="19" t="e">
        <f t="shared" si="993"/>
        <v>#DIV/0!</v>
      </c>
      <c r="FR260" s="19" t="e">
        <f t="shared" si="994"/>
        <v>#DIV/0!</v>
      </c>
      <c r="FS260" s="19" t="e">
        <f t="shared" si="995"/>
        <v>#DIV/0!</v>
      </c>
      <c r="FT260" s="19" t="e">
        <f t="shared" si="996"/>
        <v>#DIV/0!</v>
      </c>
      <c r="FU260" s="19"/>
      <c r="FV260" s="16"/>
      <c r="FW260" s="19" t="e">
        <f t="shared" si="997"/>
        <v>#DIV/0!</v>
      </c>
      <c r="FX260" s="19">
        <f t="shared" ref="FX260:FX317" si="1048">IF(ISERR(FW260),FX259,FW260*FX259)</f>
        <v>1</v>
      </c>
      <c r="FY260" s="19">
        <f t="shared" si="918"/>
        <v>0.96285965726199363</v>
      </c>
      <c r="FZ260" s="19"/>
      <c r="GA260" s="19" t="e">
        <f t="shared" si="998"/>
        <v>#DIV/0!</v>
      </c>
      <c r="GB260" s="19">
        <f t="shared" ref="GB260:GB317" si="1049">IF(ISERR(GA260),GB259,GA260*GB259)</f>
        <v>1</v>
      </c>
      <c r="GC260" s="19">
        <f t="shared" si="919"/>
        <v>0.98601690734773006</v>
      </c>
      <c r="GD260" s="19"/>
      <c r="GE260" s="19" t="e">
        <f t="shared" si="999"/>
        <v>#DIV/0!</v>
      </c>
      <c r="GF260" s="19">
        <f t="shared" ref="GF260:GF315" si="1050">IF(ISERR(GE260),GF259,GE260*GF259)</f>
        <v>1</v>
      </c>
      <c r="GG260" s="19">
        <f t="shared" si="920"/>
        <v>1.2153631800222979</v>
      </c>
      <c r="GH260" s="19"/>
      <c r="GI260" s="19">
        <f t="shared" si="921"/>
        <v>1.0640052694689878E-6</v>
      </c>
      <c r="GJ260" s="19">
        <f t="shared" si="1000"/>
        <v>1.2277139947382403E-6</v>
      </c>
      <c r="GK260" s="19">
        <f t="shared" si="922"/>
        <v>0</v>
      </c>
      <c r="GL260" s="3"/>
      <c r="GM260" s="3"/>
      <c r="GN260" s="8"/>
      <c r="GO260" s="5">
        <f t="shared" ref="GO260:GO319" si="1051">GO259+1</f>
        <v>2</v>
      </c>
      <c r="GP260" t="b">
        <f t="shared" si="1001"/>
        <v>1</v>
      </c>
      <c r="GR260" t="str">
        <v>315/316</v>
      </c>
      <c r="GS260" s="20">
        <v>1.1493976650370835E-2</v>
      </c>
      <c r="GT260" s="20" t="e">
        <v>#REF!</v>
      </c>
      <c r="GU260" s="33"/>
      <c r="GV260" s="31">
        <f t="shared" ca="1" si="923"/>
        <v>1987</v>
      </c>
      <c r="GW260" s="12">
        <f t="shared" ca="1" si="1002"/>
        <v>1.0864370561713852</v>
      </c>
      <c r="GX260" s="19">
        <f t="shared" ca="1" si="1003"/>
        <v>0.9751972056256909</v>
      </c>
      <c r="GY260" s="19">
        <f t="shared" ca="1" si="1004"/>
        <v>1.0594897693468897</v>
      </c>
      <c r="GZ260" s="11">
        <f t="shared" ca="1" si="924"/>
        <v>1987</v>
      </c>
      <c r="HA260" s="12">
        <f t="shared" ca="1" si="1005"/>
        <v>1.0917348424268518</v>
      </c>
      <c r="HB260" s="12">
        <f t="shared" ca="1" si="1006"/>
        <v>0.99514736907755907</v>
      </c>
      <c r="HC260" s="12">
        <f t="shared" ca="1" si="1007"/>
        <v>0.9751972056256909</v>
      </c>
      <c r="HD260" s="12">
        <f t="shared" ca="1" si="1008"/>
        <v>1.0594897693468897</v>
      </c>
      <c r="HE260">
        <f t="shared" ca="1" si="1009"/>
        <v>1987</v>
      </c>
      <c r="HF260" s="12">
        <f t="shared" ca="1" si="1010"/>
        <v>0.9751972056256909</v>
      </c>
      <c r="HG260" s="12">
        <f t="shared" ca="1" si="1011"/>
        <v>0.99325030953870996</v>
      </c>
      <c r="HH260" s="12">
        <f t="shared" ca="1" si="1012"/>
        <v>1.0019099511176897</v>
      </c>
      <c r="HJ260" s="17"/>
      <c r="HL260" s="18">
        <f t="shared" si="1013"/>
        <v>1951</v>
      </c>
      <c r="HM260" s="9">
        <f t="shared" si="925"/>
        <v>7.5308170428653129E-7</v>
      </c>
      <c r="HN260" s="9">
        <f t="shared" si="1014"/>
        <v>0</v>
      </c>
      <c r="HO260" s="9">
        <f t="shared" si="1015"/>
        <v>0.96564124169391874</v>
      </c>
      <c r="HP260" s="9">
        <f t="shared" si="1016"/>
        <v>1.3194776719600005</v>
      </c>
      <c r="HQ260" s="9">
        <f t="shared" si="1017"/>
        <v>1.0143447752436021</v>
      </c>
      <c r="HR260" s="9">
        <f t="shared" si="927"/>
        <v>9.7329735845394276E-7</v>
      </c>
      <c r="HS260" s="9">
        <f t="shared" si="1018"/>
        <v>0</v>
      </c>
      <c r="HT260" s="9"/>
      <c r="HU260" s="9">
        <f t="shared" si="1019"/>
        <v>1.274142057538856</v>
      </c>
      <c r="HV260" s="23">
        <f t="shared" si="1020"/>
        <v>1.2924193389826717</v>
      </c>
      <c r="HX260" s="8"/>
      <c r="HY260" s="5">
        <f t="shared" ref="HY260:HY319" si="1052">HY259+1</f>
        <v>2</v>
      </c>
      <c r="HZ260" t="b">
        <f t="shared" si="1021"/>
        <v>1</v>
      </c>
      <c r="IB260" t="str">
        <f t="shared" si="1022"/>
        <v>315/316</v>
      </c>
      <c r="IC260" s="20">
        <v>9.7254650270599489E-3</v>
      </c>
      <c r="ID260" s="20" t="e">
        <v>#REF!</v>
      </c>
      <c r="IE260" s="11"/>
      <c r="IF260">
        <f t="shared" ca="1" si="1023"/>
        <v>1987</v>
      </c>
      <c r="IG260" s="12">
        <f t="shared" ca="1" si="1024"/>
        <v>0.81758008180215247</v>
      </c>
      <c r="IH260" s="19">
        <f t="shared" ca="1" si="1025"/>
        <v>1.027342025286893</v>
      </c>
      <c r="II260" s="19">
        <f t="shared" ca="1" si="1026"/>
        <v>0.83993588223622817</v>
      </c>
      <c r="IJ260" s="11">
        <f t="shared" ca="1" si="1027"/>
        <v>1987</v>
      </c>
      <c r="IK260" s="12">
        <f t="shared" ca="1" si="1028"/>
        <v>0.77270814285921596</v>
      </c>
      <c r="IL260" s="12">
        <f t="shared" ca="1" si="1029"/>
        <v>1.0580710056670284</v>
      </c>
      <c r="IM260" s="12">
        <f t="shared" ca="1" si="1030"/>
        <v>1.027342025286893</v>
      </c>
      <c r="IN260" s="12">
        <f t="shared" ca="1" si="1031"/>
        <v>0.83993588223622817</v>
      </c>
      <c r="IO260">
        <f t="shared" ca="1" si="1032"/>
        <v>1987</v>
      </c>
      <c r="IP260" s="12">
        <f t="shared" ca="1" si="1033"/>
        <v>1.027342025286893</v>
      </c>
      <c r="IQ260" s="12">
        <f t="shared" ca="1" si="1034"/>
        <v>0.9727251683703465</v>
      </c>
      <c r="IR260" s="12">
        <f t="shared" ca="1" si="1035"/>
        <v>1.087738901050197</v>
      </c>
    </row>
    <row r="261" spans="1:252" hidden="1" x14ac:dyDescent="0.2">
      <c r="A261" t="s">
        <v>54</v>
      </c>
      <c r="B261" s="1">
        <f t="shared" si="1036"/>
        <v>1952</v>
      </c>
      <c r="X261">
        <f t="shared" si="928"/>
        <v>0</v>
      </c>
      <c r="AX261">
        <f t="shared" si="929"/>
        <v>0</v>
      </c>
      <c r="AY261">
        <f t="shared" si="930"/>
        <v>0</v>
      </c>
      <c r="AZ261">
        <f t="shared" si="931"/>
        <v>0</v>
      </c>
      <c r="BA261">
        <f t="shared" si="932"/>
        <v>0</v>
      </c>
      <c r="BB261">
        <f t="shared" si="933"/>
        <v>0</v>
      </c>
      <c r="BC261">
        <f t="shared" si="934"/>
        <v>0</v>
      </c>
      <c r="BD261">
        <f t="shared" si="935"/>
        <v>0</v>
      </c>
      <c r="BE261">
        <f t="shared" si="936"/>
        <v>0</v>
      </c>
      <c r="BF261">
        <f t="shared" si="937"/>
        <v>0</v>
      </c>
      <c r="BG261">
        <f t="shared" si="938"/>
        <v>0</v>
      </c>
      <c r="BH261">
        <f t="shared" si="939"/>
        <v>0</v>
      </c>
      <c r="BI261">
        <f t="shared" si="940"/>
        <v>0</v>
      </c>
      <c r="BJ261">
        <f t="shared" si="941"/>
        <v>0</v>
      </c>
      <c r="BK261">
        <f t="shared" si="942"/>
        <v>0</v>
      </c>
      <c r="BL261">
        <f t="shared" si="943"/>
        <v>0</v>
      </c>
      <c r="BM261">
        <f t="shared" si="944"/>
        <v>0</v>
      </c>
      <c r="BN261">
        <f t="shared" si="945"/>
        <v>0</v>
      </c>
      <c r="BO261">
        <f t="shared" si="946"/>
        <v>0</v>
      </c>
      <c r="BP261">
        <f t="shared" si="947"/>
        <v>0</v>
      </c>
      <c r="BQ261">
        <f t="shared" si="948"/>
        <v>0</v>
      </c>
      <c r="BR261">
        <f t="shared" si="949"/>
        <v>0</v>
      </c>
      <c r="BS261">
        <f t="shared" si="950"/>
        <v>0</v>
      </c>
      <c r="BU261" s="16"/>
      <c r="BV261" s="9">
        <f t="shared" si="915"/>
        <v>1.0640052694689878E-6</v>
      </c>
      <c r="BW261" s="9">
        <f t="shared" si="951"/>
        <v>0</v>
      </c>
      <c r="BX261" s="9">
        <f t="shared" si="952"/>
        <v>0.98601690734773006</v>
      </c>
      <c r="BY261" s="9">
        <f t="shared" si="953"/>
        <v>1.2153631800222979</v>
      </c>
      <c r="BZ261" s="9">
        <f t="shared" si="954"/>
        <v>0.96285965726199363</v>
      </c>
      <c r="CA261" s="9">
        <f t="shared" si="916"/>
        <v>1.2277139947382401E-6</v>
      </c>
      <c r="CB261" s="9">
        <f t="shared" si="955"/>
        <v>0</v>
      </c>
      <c r="CC261" s="9"/>
      <c r="CD261" s="9">
        <f t="shared" si="956"/>
        <v>1.1983686440698886</v>
      </c>
      <c r="CE261" s="9">
        <f t="shared" si="957"/>
        <v>1.1538608219026529</v>
      </c>
      <c r="CG261" s="35"/>
      <c r="CH261">
        <f t="shared" si="958"/>
        <v>1952</v>
      </c>
      <c r="CI261" t="e">
        <f t="shared" si="959"/>
        <v>#DIV/0!</v>
      </c>
      <c r="CJ261" t="e">
        <f t="shared" si="960"/>
        <v>#DIV/0!</v>
      </c>
      <c r="CK261" t="e">
        <f t="shared" si="961"/>
        <v>#DIV/0!</v>
      </c>
      <c r="CL261" t="e">
        <f t="shared" si="962"/>
        <v>#DIV/0!</v>
      </c>
      <c r="CM261" t="e">
        <f t="shared" si="963"/>
        <v>#DIV/0!</v>
      </c>
      <c r="CN261" t="e">
        <f t="shared" si="964"/>
        <v>#DIV/0!</v>
      </c>
      <c r="CO261" t="e">
        <f t="shared" si="965"/>
        <v>#DIV/0!</v>
      </c>
      <c r="CP261" t="e">
        <f t="shared" si="966"/>
        <v>#DIV/0!</v>
      </c>
      <c r="CQ261" t="e">
        <f t="shared" si="967"/>
        <v>#DIV/0!</v>
      </c>
      <c r="CR261" t="e">
        <f t="shared" si="968"/>
        <v>#DIV/0!</v>
      </c>
      <c r="CS261" t="e">
        <f t="shared" si="969"/>
        <v>#DIV/0!</v>
      </c>
      <c r="CT261" t="e">
        <f t="shared" si="970"/>
        <v>#DIV/0!</v>
      </c>
      <c r="CU261" t="e">
        <f t="shared" si="971"/>
        <v>#DIV/0!</v>
      </c>
      <c r="CV261" t="e">
        <f t="shared" si="972"/>
        <v>#DIV/0!</v>
      </c>
      <c r="CW261" t="e">
        <f t="shared" si="973"/>
        <v>#DIV/0!</v>
      </c>
      <c r="CX261" t="e">
        <f t="shared" si="974"/>
        <v>#DIV/0!</v>
      </c>
      <c r="CY261" t="e">
        <f t="shared" si="975"/>
        <v>#DIV/0!</v>
      </c>
      <c r="CZ261" t="e">
        <f t="shared" si="976"/>
        <v>#DIV/0!</v>
      </c>
      <c r="DA261" t="e">
        <f t="shared" si="977"/>
        <v>#DIV/0!</v>
      </c>
      <c r="DB261" t="e">
        <f t="shared" si="978"/>
        <v>#DIV/0!</v>
      </c>
      <c r="DC261" t="e">
        <f t="shared" si="979"/>
        <v>#DIV/0!</v>
      </c>
      <c r="DD261" t="e">
        <f t="shared" si="980"/>
        <v>#DIV/0!</v>
      </c>
      <c r="DF261" t="e">
        <f t="shared" si="1037"/>
        <v>#DIV/0!</v>
      </c>
      <c r="DG261" t="e">
        <f t="shared" si="981"/>
        <v>#DIV/0!</v>
      </c>
      <c r="DH261" t="e">
        <f t="shared" si="981"/>
        <v>#DIV/0!</v>
      </c>
      <c r="DI261" t="e">
        <f t="shared" si="981"/>
        <v>#DIV/0!</v>
      </c>
      <c r="DJ261" t="e">
        <f t="shared" si="981"/>
        <v>#DIV/0!</v>
      </c>
      <c r="DK261" t="e">
        <f t="shared" si="981"/>
        <v>#DIV/0!</v>
      </c>
      <c r="DL261" t="e">
        <f t="shared" si="981"/>
        <v>#DIV/0!</v>
      </c>
      <c r="DM261" t="e">
        <f t="shared" si="981"/>
        <v>#DIV/0!</v>
      </c>
      <c r="DN261" t="e">
        <f t="shared" si="981"/>
        <v>#DIV/0!</v>
      </c>
      <c r="DO261" t="e">
        <f t="shared" si="981"/>
        <v>#DIV/0!</v>
      </c>
      <c r="DP261" t="e">
        <f t="shared" si="981"/>
        <v>#DIV/0!</v>
      </c>
      <c r="DQ261" t="e">
        <f t="shared" si="981"/>
        <v>#DIV/0!</v>
      </c>
      <c r="DR261" t="e">
        <f t="shared" si="981"/>
        <v>#DIV/0!</v>
      </c>
      <c r="DS261" t="e">
        <f t="shared" si="981"/>
        <v>#DIV/0!</v>
      </c>
      <c r="DT261" t="e">
        <f t="shared" si="981"/>
        <v>#DIV/0!</v>
      </c>
      <c r="DU261" t="e">
        <f t="shared" si="981"/>
        <v>#DIV/0!</v>
      </c>
      <c r="DV261" t="e">
        <f t="shared" si="981"/>
        <v>#DIV/0!</v>
      </c>
      <c r="DW261" t="e">
        <f t="shared" si="981"/>
        <v>#DIV/0!</v>
      </c>
      <c r="DX261" t="e">
        <f t="shared" si="981"/>
        <v>#DIV/0!</v>
      </c>
      <c r="DY261" t="e">
        <f t="shared" si="981"/>
        <v>#DIV/0!</v>
      </c>
      <c r="DZ261" t="e">
        <f t="shared" si="981"/>
        <v>#DIV/0!</v>
      </c>
      <c r="EA261" t="e">
        <f t="shared" si="982"/>
        <v>#DIV/0!</v>
      </c>
      <c r="EC261" t="e">
        <f t="shared" si="1038"/>
        <v>#DIV/0!</v>
      </c>
      <c r="ED261" t="e">
        <f t="shared" si="983"/>
        <v>#DIV/0!</v>
      </c>
      <c r="EE261" t="e">
        <f t="shared" si="983"/>
        <v>#DIV/0!</v>
      </c>
      <c r="EF261" t="e">
        <f t="shared" si="983"/>
        <v>#DIV/0!</v>
      </c>
      <c r="EG261" t="e">
        <f t="shared" si="983"/>
        <v>#DIV/0!</v>
      </c>
      <c r="EH261" t="e">
        <f t="shared" si="983"/>
        <v>#DIV/0!</v>
      </c>
      <c r="EI261" t="e">
        <f t="shared" si="983"/>
        <v>#DIV/0!</v>
      </c>
      <c r="EJ261" t="e">
        <f t="shared" si="983"/>
        <v>#DIV/0!</v>
      </c>
      <c r="EK261" t="e">
        <f t="shared" si="983"/>
        <v>#DIV/0!</v>
      </c>
      <c r="EL261" t="e">
        <f t="shared" si="983"/>
        <v>#DIV/0!</v>
      </c>
      <c r="EM261" t="e">
        <f t="shared" si="983"/>
        <v>#DIV/0!</v>
      </c>
      <c r="EN261" t="e">
        <f t="shared" si="983"/>
        <v>#DIV/0!</v>
      </c>
      <c r="EO261" t="e">
        <f t="shared" si="983"/>
        <v>#DIV/0!</v>
      </c>
      <c r="EP261" t="e">
        <f t="shared" si="983"/>
        <v>#DIV/0!</v>
      </c>
      <c r="EQ261" t="e">
        <f t="shared" si="983"/>
        <v>#DIV/0!</v>
      </c>
      <c r="ER261" t="e">
        <f t="shared" si="983"/>
        <v>#DIV/0!</v>
      </c>
      <c r="ES261" t="e">
        <f t="shared" si="983"/>
        <v>#DIV/0!</v>
      </c>
      <c r="ET261" t="e">
        <f t="shared" si="983"/>
        <v>#DIV/0!</v>
      </c>
      <c r="EU261" t="e">
        <f t="shared" si="983"/>
        <v>#DIV/0!</v>
      </c>
      <c r="EV261" t="e">
        <f t="shared" si="983"/>
        <v>#DIV/0!</v>
      </c>
      <c r="EW261" t="e">
        <f t="shared" si="983"/>
        <v>#DIV/0!</v>
      </c>
      <c r="EZ261" s="19" t="e">
        <f t="shared" si="1039"/>
        <v>#DIV/0!</v>
      </c>
      <c r="FA261" s="19" t="e">
        <f t="shared" si="1040"/>
        <v>#DIV/0!</v>
      </c>
      <c r="FB261" s="19" t="e">
        <f t="shared" si="1041"/>
        <v>#DIV/0!</v>
      </c>
      <c r="FC261" s="19" t="e">
        <f t="shared" si="1042"/>
        <v>#DIV/0!</v>
      </c>
      <c r="FD261" s="19" t="e">
        <f t="shared" si="1043"/>
        <v>#DIV/0!</v>
      </c>
      <c r="FE261" s="19" t="e">
        <f t="shared" si="1044"/>
        <v>#DIV/0!</v>
      </c>
      <c r="FF261" s="19" t="e">
        <f t="shared" si="1045"/>
        <v>#DIV/0!</v>
      </c>
      <c r="FG261" s="19" t="e">
        <f t="shared" si="1046"/>
        <v>#DIV/0!</v>
      </c>
      <c r="FH261" s="19" t="e">
        <f t="shared" si="1047"/>
        <v>#DIV/0!</v>
      </c>
      <c r="FI261" s="19" t="e">
        <f t="shared" si="985"/>
        <v>#DIV/0!</v>
      </c>
      <c r="FJ261" s="19" t="e">
        <f t="shared" si="986"/>
        <v>#DIV/0!</v>
      </c>
      <c r="FK261" s="19" t="e">
        <f t="shared" si="987"/>
        <v>#DIV/0!</v>
      </c>
      <c r="FL261" s="19" t="e">
        <f t="shared" si="988"/>
        <v>#DIV/0!</v>
      </c>
      <c r="FM261" s="19" t="e">
        <f t="shared" si="989"/>
        <v>#DIV/0!</v>
      </c>
      <c r="FN261" s="19" t="e">
        <f t="shared" si="990"/>
        <v>#DIV/0!</v>
      </c>
      <c r="FO261" s="19" t="e">
        <f t="shared" si="991"/>
        <v>#DIV/0!</v>
      </c>
      <c r="FP261" s="19" t="e">
        <f t="shared" si="992"/>
        <v>#DIV/0!</v>
      </c>
      <c r="FQ261" s="19" t="e">
        <f t="shared" si="993"/>
        <v>#DIV/0!</v>
      </c>
      <c r="FR261" s="19" t="e">
        <f t="shared" si="994"/>
        <v>#DIV/0!</v>
      </c>
      <c r="FS261" s="19" t="e">
        <f t="shared" si="995"/>
        <v>#DIV/0!</v>
      </c>
      <c r="FT261" s="19" t="e">
        <f t="shared" si="996"/>
        <v>#DIV/0!</v>
      </c>
      <c r="FU261" s="19"/>
      <c r="FV261" s="16"/>
      <c r="FW261" s="19" t="e">
        <f t="shared" si="997"/>
        <v>#DIV/0!</v>
      </c>
      <c r="FX261" s="19">
        <f t="shared" si="1048"/>
        <v>1</v>
      </c>
      <c r="FY261" s="19">
        <f t="shared" si="918"/>
        <v>0.96285965726199363</v>
      </c>
      <c r="FZ261" s="19"/>
      <c r="GA261" s="19" t="e">
        <f t="shared" si="998"/>
        <v>#DIV/0!</v>
      </c>
      <c r="GB261" s="19">
        <f t="shared" si="1049"/>
        <v>1</v>
      </c>
      <c r="GC261" s="19">
        <f t="shared" si="919"/>
        <v>0.98601690734773006</v>
      </c>
      <c r="GD261" s="19"/>
      <c r="GE261" s="19" t="e">
        <f t="shared" si="999"/>
        <v>#DIV/0!</v>
      </c>
      <c r="GF261" s="19">
        <f t="shared" si="1050"/>
        <v>1</v>
      </c>
      <c r="GG261" s="19">
        <f t="shared" si="920"/>
        <v>1.2153631800222979</v>
      </c>
      <c r="GH261" s="19"/>
      <c r="GI261" s="19">
        <f t="shared" si="921"/>
        <v>1.0640052694689878E-6</v>
      </c>
      <c r="GJ261" s="19">
        <f t="shared" si="1000"/>
        <v>1.2277139947382403E-6</v>
      </c>
      <c r="GK261" s="19">
        <f t="shared" si="922"/>
        <v>0</v>
      </c>
      <c r="GL261" s="3"/>
      <c r="GM261" s="3"/>
      <c r="GN261" s="8"/>
      <c r="GO261" s="5">
        <f t="shared" si="1051"/>
        <v>3</v>
      </c>
      <c r="GP261" t="b">
        <f t="shared" si="1001"/>
        <v>1</v>
      </c>
      <c r="GR261" t="str">
        <v>Not Used</v>
      </c>
      <c r="GS261" s="20">
        <v>4.5009197765643596E-6</v>
      </c>
      <c r="GT261" s="20" t="e">
        <v>#REF!</v>
      </c>
      <c r="GU261" s="33"/>
      <c r="GV261" s="31">
        <f t="shared" ca="1" si="923"/>
        <v>1988</v>
      </c>
      <c r="GW261" s="12">
        <f t="shared" ca="1" si="1002"/>
        <v>1.1435271299631806</v>
      </c>
      <c r="GX261" s="19">
        <f t="shared" ca="1" si="1003"/>
        <v>0.97308222858659876</v>
      </c>
      <c r="GY261" s="19">
        <f t="shared" ca="1" si="1004"/>
        <v>1.1127450451102079</v>
      </c>
      <c r="GZ261" s="11">
        <f t="shared" ca="1" si="924"/>
        <v>1988</v>
      </c>
      <c r="HA261" s="12">
        <f t="shared" ca="1" si="1005"/>
        <v>1.1607102581452091</v>
      </c>
      <c r="HB261" s="12">
        <f t="shared" ca="1" si="1006"/>
        <v>0.9851960228132326</v>
      </c>
      <c r="HC261" s="12">
        <f t="shared" ca="1" si="1007"/>
        <v>0.97308222858659876</v>
      </c>
      <c r="HD261" s="12">
        <f t="shared" ca="1" si="1008"/>
        <v>1.1127450451102079</v>
      </c>
      <c r="HE261">
        <f t="shared" ca="1" si="1009"/>
        <v>1988</v>
      </c>
      <c r="HF261" s="12">
        <f t="shared" ca="1" si="1010"/>
        <v>0.97308222858659876</v>
      </c>
      <c r="HG261" s="12">
        <f t="shared" ca="1" si="1011"/>
        <v>1.0094362909719286</v>
      </c>
      <c r="HH261" s="12">
        <f t="shared" ca="1" si="1012"/>
        <v>0.97598633180172634</v>
      </c>
      <c r="HJ261" s="17"/>
      <c r="HL261" s="18">
        <f t="shared" si="1013"/>
        <v>1952</v>
      </c>
      <c r="HM261" s="9">
        <f t="shared" si="925"/>
        <v>7.5308170428653129E-7</v>
      </c>
      <c r="HN261" s="9">
        <f t="shared" si="1014"/>
        <v>0</v>
      </c>
      <c r="HO261" s="9">
        <f t="shared" si="1015"/>
        <v>0.96564124169391874</v>
      </c>
      <c r="HP261" s="9">
        <f t="shared" si="1016"/>
        <v>1.3194776719600005</v>
      </c>
      <c r="HQ261" s="9">
        <f t="shared" si="1017"/>
        <v>1.0143447752436021</v>
      </c>
      <c r="HR261" s="9">
        <f t="shared" si="927"/>
        <v>9.7329735845394276E-7</v>
      </c>
      <c r="HS261" s="9">
        <f t="shared" si="1018"/>
        <v>0</v>
      </c>
      <c r="HT261" s="9"/>
      <c r="HU261" s="9">
        <f t="shared" si="1019"/>
        <v>1.274142057538856</v>
      </c>
      <c r="HV261" s="23">
        <f t="shared" si="1020"/>
        <v>1.2924193389826717</v>
      </c>
      <c r="HX261" s="8"/>
      <c r="HY261" s="5">
        <f t="shared" si="1052"/>
        <v>3</v>
      </c>
      <c r="HZ261" t="b">
        <f t="shared" si="1021"/>
        <v>1</v>
      </c>
      <c r="IB261" t="str">
        <f t="shared" si="1022"/>
        <v>Not Used</v>
      </c>
      <c r="IC261" s="20">
        <v>3.5653308274493024E-6</v>
      </c>
      <c r="ID261" s="20" t="e">
        <v>#REF!</v>
      </c>
      <c r="IE261" s="11"/>
      <c r="IF261">
        <f t="shared" ca="1" si="1023"/>
        <v>1988</v>
      </c>
      <c r="IG261" s="12">
        <f t="shared" ca="1" si="1024"/>
        <v>0.86054226441149084</v>
      </c>
      <c r="IH261" s="19">
        <f t="shared" ca="1" si="1025"/>
        <v>1.0251139582023672</v>
      </c>
      <c r="II261" s="19">
        <f t="shared" ca="1" si="1026"/>
        <v>0.88215527719987208</v>
      </c>
      <c r="IJ261" s="11">
        <f t="shared" ca="1" si="1027"/>
        <v>1988</v>
      </c>
      <c r="IK261" s="12">
        <f t="shared" ca="1" si="1028"/>
        <v>0.82152756613986966</v>
      </c>
      <c r="IL261" s="12">
        <f t="shared" ca="1" si="1029"/>
        <v>1.0474904310940416</v>
      </c>
      <c r="IM261" s="12">
        <f t="shared" ca="1" si="1030"/>
        <v>1.0251139582023672</v>
      </c>
      <c r="IN261" s="12">
        <f t="shared" ca="1" si="1031"/>
        <v>0.88215527719987208</v>
      </c>
      <c r="IO261">
        <f t="shared" ca="1" si="1032"/>
        <v>1988</v>
      </c>
      <c r="IP261" s="12">
        <f t="shared" ca="1" si="1033"/>
        <v>1.0251139582023672</v>
      </c>
      <c r="IQ261" s="12">
        <f t="shared" ca="1" si="1034"/>
        <v>0.98857667263232751</v>
      </c>
      <c r="IR261" s="12">
        <f t="shared" ca="1" si="1035"/>
        <v>1.0595945262443245</v>
      </c>
    </row>
    <row r="262" spans="1:252" hidden="1" x14ac:dyDescent="0.2">
      <c r="A262" t="s">
        <v>54</v>
      </c>
      <c r="B262" s="1">
        <f t="shared" si="1036"/>
        <v>1953</v>
      </c>
      <c r="X262">
        <f t="shared" si="928"/>
        <v>0</v>
      </c>
      <c r="AX262">
        <f t="shared" si="929"/>
        <v>0</v>
      </c>
      <c r="AY262">
        <f t="shared" si="930"/>
        <v>0</v>
      </c>
      <c r="AZ262">
        <f t="shared" si="931"/>
        <v>0</v>
      </c>
      <c r="BA262">
        <f t="shared" si="932"/>
        <v>0</v>
      </c>
      <c r="BB262">
        <f t="shared" si="933"/>
        <v>0</v>
      </c>
      <c r="BC262">
        <f t="shared" si="934"/>
        <v>0</v>
      </c>
      <c r="BD262">
        <f t="shared" si="935"/>
        <v>0</v>
      </c>
      <c r="BE262">
        <f t="shared" si="936"/>
        <v>0</v>
      </c>
      <c r="BF262">
        <f t="shared" si="937"/>
        <v>0</v>
      </c>
      <c r="BG262">
        <f t="shared" si="938"/>
        <v>0</v>
      </c>
      <c r="BH262">
        <f t="shared" si="939"/>
        <v>0</v>
      </c>
      <c r="BI262">
        <f t="shared" si="940"/>
        <v>0</v>
      </c>
      <c r="BJ262">
        <f t="shared" si="941"/>
        <v>0</v>
      </c>
      <c r="BK262">
        <f t="shared" si="942"/>
        <v>0</v>
      </c>
      <c r="BL262">
        <f t="shared" si="943"/>
        <v>0</v>
      </c>
      <c r="BM262">
        <f t="shared" si="944"/>
        <v>0</v>
      </c>
      <c r="BN262">
        <f t="shared" si="945"/>
        <v>0</v>
      </c>
      <c r="BO262">
        <f t="shared" si="946"/>
        <v>0</v>
      </c>
      <c r="BP262">
        <f t="shared" si="947"/>
        <v>0</v>
      </c>
      <c r="BQ262">
        <f t="shared" si="948"/>
        <v>0</v>
      </c>
      <c r="BR262">
        <f t="shared" si="949"/>
        <v>0</v>
      </c>
      <c r="BS262">
        <f t="shared" si="950"/>
        <v>0</v>
      </c>
      <c r="BU262" s="16"/>
      <c r="BV262" s="9">
        <f t="shared" si="915"/>
        <v>1.0640052694689878E-6</v>
      </c>
      <c r="BW262" s="9">
        <f t="shared" si="951"/>
        <v>0</v>
      </c>
      <c r="BX262" s="9">
        <f t="shared" si="952"/>
        <v>0.98601690734773006</v>
      </c>
      <c r="BY262" s="9">
        <f t="shared" si="953"/>
        <v>1.2153631800222979</v>
      </c>
      <c r="BZ262" s="9">
        <f t="shared" si="954"/>
        <v>0.96285965726199363</v>
      </c>
      <c r="CA262" s="9">
        <f t="shared" si="916"/>
        <v>1.2277139947382401E-6</v>
      </c>
      <c r="CB262" s="9">
        <f t="shared" si="955"/>
        <v>0</v>
      </c>
      <c r="CC262" s="9"/>
      <c r="CD262" s="9">
        <f t="shared" si="956"/>
        <v>1.1983686440698886</v>
      </c>
      <c r="CE262" s="9">
        <f t="shared" si="957"/>
        <v>1.1538608219026529</v>
      </c>
      <c r="CG262" s="35"/>
      <c r="CH262">
        <f t="shared" si="958"/>
        <v>1953</v>
      </c>
      <c r="CI262" t="e">
        <f t="shared" si="959"/>
        <v>#DIV/0!</v>
      </c>
      <c r="CJ262" t="e">
        <f t="shared" si="960"/>
        <v>#DIV/0!</v>
      </c>
      <c r="CK262" t="e">
        <f t="shared" si="961"/>
        <v>#DIV/0!</v>
      </c>
      <c r="CL262" t="e">
        <f t="shared" si="962"/>
        <v>#DIV/0!</v>
      </c>
      <c r="CM262" t="e">
        <f t="shared" si="963"/>
        <v>#DIV/0!</v>
      </c>
      <c r="CN262" t="e">
        <f t="shared" si="964"/>
        <v>#DIV/0!</v>
      </c>
      <c r="CO262" t="e">
        <f t="shared" si="965"/>
        <v>#DIV/0!</v>
      </c>
      <c r="CP262" t="e">
        <f t="shared" si="966"/>
        <v>#DIV/0!</v>
      </c>
      <c r="CQ262" t="e">
        <f t="shared" si="967"/>
        <v>#DIV/0!</v>
      </c>
      <c r="CR262" t="e">
        <f t="shared" si="968"/>
        <v>#DIV/0!</v>
      </c>
      <c r="CS262" t="e">
        <f t="shared" si="969"/>
        <v>#DIV/0!</v>
      </c>
      <c r="CT262" t="e">
        <f t="shared" si="970"/>
        <v>#DIV/0!</v>
      </c>
      <c r="CU262" t="e">
        <f t="shared" si="971"/>
        <v>#DIV/0!</v>
      </c>
      <c r="CV262" t="e">
        <f t="shared" si="972"/>
        <v>#DIV/0!</v>
      </c>
      <c r="CW262" t="e">
        <f t="shared" si="973"/>
        <v>#DIV/0!</v>
      </c>
      <c r="CX262" t="e">
        <f t="shared" si="974"/>
        <v>#DIV/0!</v>
      </c>
      <c r="CY262" t="e">
        <f t="shared" si="975"/>
        <v>#DIV/0!</v>
      </c>
      <c r="CZ262" t="e">
        <f t="shared" si="976"/>
        <v>#DIV/0!</v>
      </c>
      <c r="DA262" t="e">
        <f t="shared" si="977"/>
        <v>#DIV/0!</v>
      </c>
      <c r="DB262" t="e">
        <f t="shared" si="978"/>
        <v>#DIV/0!</v>
      </c>
      <c r="DC262" t="e">
        <f t="shared" si="979"/>
        <v>#DIV/0!</v>
      </c>
      <c r="DD262" t="e">
        <f t="shared" si="980"/>
        <v>#DIV/0!</v>
      </c>
      <c r="DF262" t="e">
        <f t="shared" si="1037"/>
        <v>#DIV/0!</v>
      </c>
      <c r="DG262" t="e">
        <f t="shared" si="981"/>
        <v>#DIV/0!</v>
      </c>
      <c r="DH262" t="e">
        <f t="shared" si="981"/>
        <v>#DIV/0!</v>
      </c>
      <c r="DI262" t="e">
        <f t="shared" si="981"/>
        <v>#DIV/0!</v>
      </c>
      <c r="DJ262" t="e">
        <f t="shared" si="981"/>
        <v>#DIV/0!</v>
      </c>
      <c r="DK262" t="e">
        <f t="shared" si="981"/>
        <v>#DIV/0!</v>
      </c>
      <c r="DL262" t="e">
        <f t="shared" si="981"/>
        <v>#DIV/0!</v>
      </c>
      <c r="DM262" t="e">
        <f t="shared" si="981"/>
        <v>#DIV/0!</v>
      </c>
      <c r="DN262" t="e">
        <f t="shared" si="981"/>
        <v>#DIV/0!</v>
      </c>
      <c r="DO262" t="e">
        <f t="shared" si="981"/>
        <v>#DIV/0!</v>
      </c>
      <c r="DP262" t="e">
        <f t="shared" si="981"/>
        <v>#DIV/0!</v>
      </c>
      <c r="DQ262" t="e">
        <f t="shared" si="981"/>
        <v>#DIV/0!</v>
      </c>
      <c r="DR262" t="e">
        <f t="shared" si="981"/>
        <v>#DIV/0!</v>
      </c>
      <c r="DS262" t="e">
        <f t="shared" si="981"/>
        <v>#DIV/0!</v>
      </c>
      <c r="DT262" t="e">
        <f t="shared" si="981"/>
        <v>#DIV/0!</v>
      </c>
      <c r="DU262" t="e">
        <f t="shared" si="981"/>
        <v>#DIV/0!</v>
      </c>
      <c r="DV262" t="e">
        <f t="shared" si="981"/>
        <v>#DIV/0!</v>
      </c>
      <c r="DW262" t="e">
        <f t="shared" si="981"/>
        <v>#DIV/0!</v>
      </c>
      <c r="DX262" t="e">
        <f t="shared" si="981"/>
        <v>#DIV/0!</v>
      </c>
      <c r="DY262" t="e">
        <f t="shared" si="981"/>
        <v>#DIV/0!</v>
      </c>
      <c r="DZ262" t="e">
        <f t="shared" si="981"/>
        <v>#DIV/0!</v>
      </c>
      <c r="EA262" t="e">
        <f t="shared" si="982"/>
        <v>#DIV/0!</v>
      </c>
      <c r="EC262" t="e">
        <f t="shared" si="1038"/>
        <v>#DIV/0!</v>
      </c>
      <c r="ED262" t="e">
        <f t="shared" si="983"/>
        <v>#DIV/0!</v>
      </c>
      <c r="EE262" t="e">
        <f t="shared" si="983"/>
        <v>#DIV/0!</v>
      </c>
      <c r="EF262" t="e">
        <f t="shared" si="983"/>
        <v>#DIV/0!</v>
      </c>
      <c r="EG262" t="e">
        <f t="shared" si="983"/>
        <v>#DIV/0!</v>
      </c>
      <c r="EH262" t="e">
        <f t="shared" si="983"/>
        <v>#DIV/0!</v>
      </c>
      <c r="EI262" t="e">
        <f t="shared" si="983"/>
        <v>#DIV/0!</v>
      </c>
      <c r="EJ262" t="e">
        <f t="shared" si="983"/>
        <v>#DIV/0!</v>
      </c>
      <c r="EK262" t="e">
        <f t="shared" si="983"/>
        <v>#DIV/0!</v>
      </c>
      <c r="EL262" t="e">
        <f t="shared" si="983"/>
        <v>#DIV/0!</v>
      </c>
      <c r="EM262" t="e">
        <f t="shared" si="983"/>
        <v>#DIV/0!</v>
      </c>
      <c r="EN262" t="e">
        <f t="shared" si="983"/>
        <v>#DIV/0!</v>
      </c>
      <c r="EO262" t="e">
        <f t="shared" si="983"/>
        <v>#DIV/0!</v>
      </c>
      <c r="EP262" t="e">
        <f t="shared" si="983"/>
        <v>#DIV/0!</v>
      </c>
      <c r="EQ262" t="e">
        <f t="shared" si="983"/>
        <v>#DIV/0!</v>
      </c>
      <c r="ER262" t="e">
        <f t="shared" si="983"/>
        <v>#DIV/0!</v>
      </c>
      <c r="ES262" t="e">
        <f t="shared" si="983"/>
        <v>#DIV/0!</v>
      </c>
      <c r="ET262" t="e">
        <f t="shared" si="983"/>
        <v>#DIV/0!</v>
      </c>
      <c r="EU262" t="e">
        <f t="shared" si="983"/>
        <v>#DIV/0!</v>
      </c>
      <c r="EV262" t="e">
        <f t="shared" si="983"/>
        <v>#DIV/0!</v>
      </c>
      <c r="EW262" t="e">
        <f t="shared" si="983"/>
        <v>#DIV/0!</v>
      </c>
      <c r="EZ262" s="19" t="e">
        <f t="shared" si="1039"/>
        <v>#DIV/0!</v>
      </c>
      <c r="FA262" s="19" t="e">
        <f t="shared" si="1040"/>
        <v>#DIV/0!</v>
      </c>
      <c r="FB262" s="19" t="e">
        <f t="shared" si="1041"/>
        <v>#DIV/0!</v>
      </c>
      <c r="FC262" s="19" t="e">
        <f t="shared" si="1042"/>
        <v>#DIV/0!</v>
      </c>
      <c r="FD262" s="19" t="e">
        <f t="shared" si="1043"/>
        <v>#DIV/0!</v>
      </c>
      <c r="FE262" s="19" t="e">
        <f t="shared" si="1044"/>
        <v>#DIV/0!</v>
      </c>
      <c r="FF262" s="19" t="e">
        <f t="shared" si="1045"/>
        <v>#DIV/0!</v>
      </c>
      <c r="FG262" s="19" t="e">
        <f t="shared" si="1046"/>
        <v>#DIV/0!</v>
      </c>
      <c r="FH262" s="19" t="e">
        <f t="shared" si="1047"/>
        <v>#DIV/0!</v>
      </c>
      <c r="FI262" s="19" t="e">
        <f t="shared" si="985"/>
        <v>#DIV/0!</v>
      </c>
      <c r="FJ262" s="19" t="e">
        <f t="shared" si="986"/>
        <v>#DIV/0!</v>
      </c>
      <c r="FK262" s="19" t="e">
        <f t="shared" si="987"/>
        <v>#DIV/0!</v>
      </c>
      <c r="FL262" s="19" t="e">
        <f t="shared" si="988"/>
        <v>#DIV/0!</v>
      </c>
      <c r="FM262" s="19" t="e">
        <f t="shared" si="989"/>
        <v>#DIV/0!</v>
      </c>
      <c r="FN262" s="19" t="e">
        <f t="shared" si="990"/>
        <v>#DIV/0!</v>
      </c>
      <c r="FO262" s="19" t="e">
        <f t="shared" si="991"/>
        <v>#DIV/0!</v>
      </c>
      <c r="FP262" s="19" t="e">
        <f t="shared" si="992"/>
        <v>#DIV/0!</v>
      </c>
      <c r="FQ262" s="19" t="e">
        <f t="shared" si="993"/>
        <v>#DIV/0!</v>
      </c>
      <c r="FR262" s="19" t="e">
        <f t="shared" si="994"/>
        <v>#DIV/0!</v>
      </c>
      <c r="FS262" s="19" t="e">
        <f t="shared" si="995"/>
        <v>#DIV/0!</v>
      </c>
      <c r="FT262" s="19" t="e">
        <f t="shared" si="996"/>
        <v>#DIV/0!</v>
      </c>
      <c r="FU262" s="19"/>
      <c r="FV262" s="16"/>
      <c r="FW262" s="19" t="e">
        <f t="shared" si="997"/>
        <v>#DIV/0!</v>
      </c>
      <c r="FX262" s="19">
        <f t="shared" si="1048"/>
        <v>1</v>
      </c>
      <c r="FY262" s="19">
        <f t="shared" si="918"/>
        <v>0.96285965726199363</v>
      </c>
      <c r="FZ262" s="19"/>
      <c r="GA262" s="19" t="e">
        <f t="shared" si="998"/>
        <v>#DIV/0!</v>
      </c>
      <c r="GB262" s="19">
        <f t="shared" si="1049"/>
        <v>1</v>
      </c>
      <c r="GC262" s="19">
        <f t="shared" si="919"/>
        <v>0.98601690734773006</v>
      </c>
      <c r="GD262" s="19"/>
      <c r="GE262" s="19" t="e">
        <f t="shared" si="999"/>
        <v>#DIV/0!</v>
      </c>
      <c r="GF262" s="19">
        <f t="shared" si="1050"/>
        <v>1</v>
      </c>
      <c r="GG262" s="19">
        <f t="shared" si="920"/>
        <v>1.2153631800222979</v>
      </c>
      <c r="GH262" s="19"/>
      <c r="GI262" s="19">
        <f t="shared" si="921"/>
        <v>1.0640052694689878E-6</v>
      </c>
      <c r="GJ262" s="19">
        <f t="shared" si="1000"/>
        <v>1.2277139947382403E-6</v>
      </c>
      <c r="GK262" s="19">
        <f t="shared" si="922"/>
        <v>0</v>
      </c>
      <c r="GL262" s="3"/>
      <c r="GM262" s="3"/>
      <c r="GN262" s="8"/>
      <c r="GO262" s="5">
        <f t="shared" si="1051"/>
        <v>4</v>
      </c>
      <c r="GP262" t="b">
        <f t="shared" si="1001"/>
        <v>1</v>
      </c>
      <c r="GR262" t="str">
        <v>Not Used</v>
      </c>
      <c r="GS262" s="22">
        <v>4.5009197765643596E-6</v>
      </c>
      <c r="GT262" s="22" t="e">
        <v>#REF!</v>
      </c>
      <c r="GU262" s="16"/>
      <c r="GV262" s="31">
        <f t="shared" ca="1" si="923"/>
        <v>1989</v>
      </c>
      <c r="GW262" s="12">
        <f t="shared" ca="1" si="1002"/>
        <v>1.1556621029711915</v>
      </c>
      <c r="GX262" s="19">
        <f t="shared" ca="1" si="1003"/>
        <v>0.97387794261389582</v>
      </c>
      <c r="GY262" s="19">
        <f t="shared" ca="1" si="1004"/>
        <v>1.1254727043779171</v>
      </c>
      <c r="GZ262" s="11">
        <f t="shared" ca="1" si="924"/>
        <v>1989</v>
      </c>
      <c r="HA262" s="12">
        <f t="shared" ca="1" si="1005"/>
        <v>1.1652416394988827</v>
      </c>
      <c r="HB262" s="12">
        <f t="shared" ca="1" si="1006"/>
        <v>0.9917789270457148</v>
      </c>
      <c r="HC262" s="12">
        <f t="shared" ca="1" si="1007"/>
        <v>0.97387794261389582</v>
      </c>
      <c r="HD262" s="12">
        <f t="shared" ca="1" si="1008"/>
        <v>1.1254727043779171</v>
      </c>
      <c r="HE262">
        <f t="shared" ca="1" si="1009"/>
        <v>1989</v>
      </c>
      <c r="HF262" s="12">
        <f t="shared" ca="1" si="1010"/>
        <v>0.97387794261389582</v>
      </c>
      <c r="HG262" s="12">
        <f t="shared" ca="1" si="1011"/>
        <v>1.0168020340191957</v>
      </c>
      <c r="HH262" s="12">
        <f t="shared" ca="1" si="1012"/>
        <v>0.97539038462131122</v>
      </c>
      <c r="HJ262" s="17"/>
      <c r="HL262" s="18">
        <f t="shared" si="1013"/>
        <v>1953</v>
      </c>
      <c r="HM262" s="9">
        <f t="shared" si="925"/>
        <v>7.5308170428653129E-7</v>
      </c>
      <c r="HN262" s="9">
        <f t="shared" si="1014"/>
        <v>0</v>
      </c>
      <c r="HO262" s="9">
        <f t="shared" si="1015"/>
        <v>0.96564124169391874</v>
      </c>
      <c r="HP262" s="9">
        <f t="shared" si="1016"/>
        <v>1.3194776719600005</v>
      </c>
      <c r="HQ262" s="9">
        <f t="shared" si="1017"/>
        <v>1.0143447752436021</v>
      </c>
      <c r="HR262" s="9">
        <f t="shared" si="927"/>
        <v>9.7329735845394276E-7</v>
      </c>
      <c r="HS262" s="9">
        <f t="shared" si="1018"/>
        <v>0</v>
      </c>
      <c r="HT262" s="9"/>
      <c r="HU262" s="9">
        <f t="shared" si="1019"/>
        <v>1.274142057538856</v>
      </c>
      <c r="HV262" s="23">
        <f t="shared" si="1020"/>
        <v>1.2924193389826717</v>
      </c>
      <c r="HX262" s="8"/>
      <c r="HY262" s="5">
        <f t="shared" si="1052"/>
        <v>4</v>
      </c>
      <c r="HZ262" t="b">
        <f t="shared" si="1021"/>
        <v>1</v>
      </c>
      <c r="IB262" t="str">
        <f t="shared" si="1022"/>
        <v>Not Used</v>
      </c>
      <c r="IC262" s="22">
        <v>3.5653308274493024E-6</v>
      </c>
      <c r="ID262" s="22" t="e">
        <v>#REF!</v>
      </c>
      <c r="IF262">
        <f t="shared" ca="1" si="1023"/>
        <v>1989</v>
      </c>
      <c r="IG262" s="12">
        <f t="shared" ca="1" si="1024"/>
        <v>0.8696742359032581</v>
      </c>
      <c r="IH262" s="19">
        <f t="shared" ca="1" si="1025"/>
        <v>1.025952219895117</v>
      </c>
      <c r="II262" s="19">
        <f t="shared" ca="1" si="1026"/>
        <v>0.89224543382537258</v>
      </c>
      <c r="IJ262" s="11">
        <f t="shared" ca="1" si="1027"/>
        <v>1989</v>
      </c>
      <c r="IK262" s="12">
        <f t="shared" ca="1" si="1028"/>
        <v>0.82473478746716611</v>
      </c>
      <c r="IL262" s="12">
        <f t="shared" ca="1" si="1029"/>
        <v>1.0544895754598942</v>
      </c>
      <c r="IM262" s="12">
        <f t="shared" ca="1" si="1030"/>
        <v>1.025952219895117</v>
      </c>
      <c r="IN262" s="12">
        <f t="shared" ca="1" si="1031"/>
        <v>0.89224543382537258</v>
      </c>
      <c r="IO262">
        <f t="shared" ca="1" si="1032"/>
        <v>1989</v>
      </c>
      <c r="IP262" s="12">
        <f t="shared" ca="1" si="1033"/>
        <v>1.025952219895117</v>
      </c>
      <c r="IQ262" s="12">
        <f t="shared" ca="1" si="1034"/>
        <v>0.99579020539140928</v>
      </c>
      <c r="IR262" s="12">
        <f t="shared" ca="1" si="1035"/>
        <v>1.0589475270500501</v>
      </c>
    </row>
    <row r="263" spans="1:252" hidden="1" x14ac:dyDescent="0.2">
      <c r="A263" t="s">
        <v>54</v>
      </c>
      <c r="B263" s="1">
        <f t="shared" si="1036"/>
        <v>1954</v>
      </c>
      <c r="X263">
        <f t="shared" si="928"/>
        <v>0</v>
      </c>
      <c r="AX263">
        <f t="shared" si="929"/>
        <v>0</v>
      </c>
      <c r="AY263">
        <f t="shared" si="930"/>
        <v>0</v>
      </c>
      <c r="AZ263">
        <f t="shared" si="931"/>
        <v>0</v>
      </c>
      <c r="BA263">
        <f t="shared" si="932"/>
        <v>0</v>
      </c>
      <c r="BB263">
        <f t="shared" si="933"/>
        <v>0</v>
      </c>
      <c r="BC263">
        <f t="shared" si="934"/>
        <v>0</v>
      </c>
      <c r="BD263">
        <f t="shared" si="935"/>
        <v>0</v>
      </c>
      <c r="BE263">
        <f t="shared" si="936"/>
        <v>0</v>
      </c>
      <c r="BF263">
        <f t="shared" si="937"/>
        <v>0</v>
      </c>
      <c r="BG263">
        <f t="shared" si="938"/>
        <v>0</v>
      </c>
      <c r="BH263">
        <f t="shared" si="939"/>
        <v>0</v>
      </c>
      <c r="BI263">
        <f t="shared" si="940"/>
        <v>0</v>
      </c>
      <c r="BJ263">
        <f t="shared" si="941"/>
        <v>0</v>
      </c>
      <c r="BK263">
        <f t="shared" si="942"/>
        <v>0</v>
      </c>
      <c r="BL263">
        <f t="shared" si="943"/>
        <v>0</v>
      </c>
      <c r="BM263">
        <f t="shared" si="944"/>
        <v>0</v>
      </c>
      <c r="BN263">
        <f t="shared" si="945"/>
        <v>0</v>
      </c>
      <c r="BO263">
        <f t="shared" si="946"/>
        <v>0</v>
      </c>
      <c r="BP263">
        <f t="shared" si="947"/>
        <v>0</v>
      </c>
      <c r="BQ263">
        <f t="shared" si="948"/>
        <v>0</v>
      </c>
      <c r="BR263">
        <f t="shared" si="949"/>
        <v>0</v>
      </c>
      <c r="BS263">
        <f t="shared" si="950"/>
        <v>0</v>
      </c>
      <c r="BU263" s="16"/>
      <c r="BV263" s="9">
        <f t="shared" si="915"/>
        <v>1.0640052694689878E-6</v>
      </c>
      <c r="BW263" s="9">
        <f t="shared" si="951"/>
        <v>0</v>
      </c>
      <c r="BX263" s="9">
        <f t="shared" si="952"/>
        <v>0.98601690734773006</v>
      </c>
      <c r="BY263" s="9">
        <f t="shared" si="953"/>
        <v>1.2153631800222979</v>
      </c>
      <c r="BZ263" s="9">
        <f t="shared" si="954"/>
        <v>0.96285965726199363</v>
      </c>
      <c r="CA263" s="9">
        <f t="shared" si="916"/>
        <v>1.2277139947382401E-6</v>
      </c>
      <c r="CB263" s="9">
        <f t="shared" si="955"/>
        <v>0</v>
      </c>
      <c r="CC263" s="9"/>
      <c r="CD263" s="9">
        <f t="shared" si="956"/>
        <v>1.1983686440698886</v>
      </c>
      <c r="CE263" s="9">
        <f t="shared" si="957"/>
        <v>1.1538608219026529</v>
      </c>
      <c r="CG263" s="35"/>
      <c r="CH263">
        <f t="shared" si="958"/>
        <v>1954</v>
      </c>
      <c r="CI263" t="e">
        <f t="shared" si="959"/>
        <v>#DIV/0!</v>
      </c>
      <c r="CJ263" t="e">
        <f t="shared" si="960"/>
        <v>#DIV/0!</v>
      </c>
      <c r="CK263" t="e">
        <f t="shared" si="961"/>
        <v>#DIV/0!</v>
      </c>
      <c r="CL263" t="e">
        <f t="shared" si="962"/>
        <v>#DIV/0!</v>
      </c>
      <c r="CM263" t="e">
        <f t="shared" si="963"/>
        <v>#DIV/0!</v>
      </c>
      <c r="CN263" t="e">
        <f t="shared" si="964"/>
        <v>#DIV/0!</v>
      </c>
      <c r="CO263" t="e">
        <f t="shared" si="965"/>
        <v>#DIV/0!</v>
      </c>
      <c r="CP263" t="e">
        <f t="shared" si="966"/>
        <v>#DIV/0!</v>
      </c>
      <c r="CQ263" t="e">
        <f t="shared" si="967"/>
        <v>#DIV/0!</v>
      </c>
      <c r="CR263" t="e">
        <f t="shared" si="968"/>
        <v>#DIV/0!</v>
      </c>
      <c r="CS263" t="e">
        <f t="shared" si="969"/>
        <v>#DIV/0!</v>
      </c>
      <c r="CT263" t="e">
        <f t="shared" si="970"/>
        <v>#DIV/0!</v>
      </c>
      <c r="CU263" t="e">
        <f t="shared" si="971"/>
        <v>#DIV/0!</v>
      </c>
      <c r="CV263" t="e">
        <f t="shared" si="972"/>
        <v>#DIV/0!</v>
      </c>
      <c r="CW263" t="e">
        <f t="shared" si="973"/>
        <v>#DIV/0!</v>
      </c>
      <c r="CX263" t="e">
        <f t="shared" si="974"/>
        <v>#DIV/0!</v>
      </c>
      <c r="CY263" t="e">
        <f t="shared" si="975"/>
        <v>#DIV/0!</v>
      </c>
      <c r="CZ263" t="e">
        <f t="shared" si="976"/>
        <v>#DIV/0!</v>
      </c>
      <c r="DA263" t="e">
        <f t="shared" si="977"/>
        <v>#DIV/0!</v>
      </c>
      <c r="DB263" t="e">
        <f t="shared" si="978"/>
        <v>#DIV/0!</v>
      </c>
      <c r="DC263" t="e">
        <f t="shared" si="979"/>
        <v>#DIV/0!</v>
      </c>
      <c r="DD263" t="e">
        <f t="shared" si="980"/>
        <v>#DIV/0!</v>
      </c>
      <c r="DF263" t="e">
        <f t="shared" si="1037"/>
        <v>#DIV/0!</v>
      </c>
      <c r="DG263" t="e">
        <f t="shared" si="981"/>
        <v>#DIV/0!</v>
      </c>
      <c r="DH263" t="e">
        <f t="shared" si="981"/>
        <v>#DIV/0!</v>
      </c>
      <c r="DI263" t="e">
        <f t="shared" si="981"/>
        <v>#DIV/0!</v>
      </c>
      <c r="DJ263" t="e">
        <f t="shared" si="981"/>
        <v>#DIV/0!</v>
      </c>
      <c r="DK263" t="e">
        <f t="shared" si="981"/>
        <v>#DIV/0!</v>
      </c>
      <c r="DL263" t="e">
        <f t="shared" si="981"/>
        <v>#DIV/0!</v>
      </c>
      <c r="DM263" t="e">
        <f t="shared" si="981"/>
        <v>#DIV/0!</v>
      </c>
      <c r="DN263" t="e">
        <f t="shared" si="981"/>
        <v>#DIV/0!</v>
      </c>
      <c r="DO263" t="e">
        <f t="shared" si="981"/>
        <v>#DIV/0!</v>
      </c>
      <c r="DP263" t="e">
        <f t="shared" si="981"/>
        <v>#DIV/0!</v>
      </c>
      <c r="DQ263" t="e">
        <f t="shared" si="981"/>
        <v>#DIV/0!</v>
      </c>
      <c r="DR263" t="e">
        <f t="shared" si="981"/>
        <v>#DIV/0!</v>
      </c>
      <c r="DS263" t="e">
        <f t="shared" si="981"/>
        <v>#DIV/0!</v>
      </c>
      <c r="DT263" t="e">
        <f t="shared" si="981"/>
        <v>#DIV/0!</v>
      </c>
      <c r="DU263" t="e">
        <f t="shared" si="981"/>
        <v>#DIV/0!</v>
      </c>
      <c r="DV263" t="e">
        <f t="shared" si="981"/>
        <v>#DIV/0!</v>
      </c>
      <c r="DW263" t="e">
        <f t="shared" si="981"/>
        <v>#DIV/0!</v>
      </c>
      <c r="DX263" t="e">
        <f t="shared" si="981"/>
        <v>#DIV/0!</v>
      </c>
      <c r="DY263" t="e">
        <f t="shared" si="981"/>
        <v>#DIV/0!</v>
      </c>
      <c r="DZ263" t="e">
        <f t="shared" si="981"/>
        <v>#DIV/0!</v>
      </c>
      <c r="EA263" t="e">
        <f t="shared" si="982"/>
        <v>#DIV/0!</v>
      </c>
      <c r="EC263" t="e">
        <f t="shared" si="1038"/>
        <v>#DIV/0!</v>
      </c>
      <c r="ED263" t="e">
        <f t="shared" si="983"/>
        <v>#DIV/0!</v>
      </c>
      <c r="EE263" t="e">
        <f t="shared" si="983"/>
        <v>#DIV/0!</v>
      </c>
      <c r="EF263" t="e">
        <f t="shared" si="983"/>
        <v>#DIV/0!</v>
      </c>
      <c r="EG263" t="e">
        <f t="shared" si="983"/>
        <v>#DIV/0!</v>
      </c>
      <c r="EH263" t="e">
        <f t="shared" si="983"/>
        <v>#DIV/0!</v>
      </c>
      <c r="EI263" t="e">
        <f t="shared" si="983"/>
        <v>#DIV/0!</v>
      </c>
      <c r="EJ263" t="e">
        <f t="shared" si="983"/>
        <v>#DIV/0!</v>
      </c>
      <c r="EK263" t="e">
        <f t="shared" si="983"/>
        <v>#DIV/0!</v>
      </c>
      <c r="EL263" t="e">
        <f t="shared" si="983"/>
        <v>#DIV/0!</v>
      </c>
      <c r="EM263" t="e">
        <f t="shared" si="983"/>
        <v>#DIV/0!</v>
      </c>
      <c r="EN263" t="e">
        <f t="shared" si="983"/>
        <v>#DIV/0!</v>
      </c>
      <c r="EO263" t="e">
        <f t="shared" si="983"/>
        <v>#DIV/0!</v>
      </c>
      <c r="EP263" t="e">
        <f t="shared" si="983"/>
        <v>#DIV/0!</v>
      </c>
      <c r="EQ263" t="e">
        <f t="shared" si="983"/>
        <v>#DIV/0!</v>
      </c>
      <c r="ER263" t="e">
        <f t="shared" si="983"/>
        <v>#DIV/0!</v>
      </c>
      <c r="ES263" t="e">
        <f t="shared" si="983"/>
        <v>#DIV/0!</v>
      </c>
      <c r="ET263" t="e">
        <f t="shared" si="983"/>
        <v>#DIV/0!</v>
      </c>
      <c r="EU263" t="e">
        <f t="shared" si="983"/>
        <v>#DIV/0!</v>
      </c>
      <c r="EV263" t="e">
        <f t="shared" si="983"/>
        <v>#DIV/0!</v>
      </c>
      <c r="EW263" t="e">
        <f t="shared" si="983"/>
        <v>#DIV/0!</v>
      </c>
      <c r="EZ263" s="19" t="e">
        <f t="shared" si="1039"/>
        <v>#DIV/0!</v>
      </c>
      <c r="FA263" s="19" t="e">
        <f t="shared" si="1040"/>
        <v>#DIV/0!</v>
      </c>
      <c r="FB263" s="19" t="e">
        <f t="shared" si="1041"/>
        <v>#DIV/0!</v>
      </c>
      <c r="FC263" s="19" t="e">
        <f t="shared" si="1042"/>
        <v>#DIV/0!</v>
      </c>
      <c r="FD263" s="19" t="e">
        <f t="shared" si="1043"/>
        <v>#DIV/0!</v>
      </c>
      <c r="FE263" s="19" t="e">
        <f t="shared" si="1044"/>
        <v>#DIV/0!</v>
      </c>
      <c r="FF263" s="19" t="e">
        <f t="shared" si="1045"/>
        <v>#DIV/0!</v>
      </c>
      <c r="FG263" s="19" t="e">
        <f t="shared" si="1046"/>
        <v>#DIV/0!</v>
      </c>
      <c r="FH263" s="19" t="e">
        <f t="shared" si="1047"/>
        <v>#DIV/0!</v>
      </c>
      <c r="FI263" s="19" t="e">
        <f t="shared" si="985"/>
        <v>#DIV/0!</v>
      </c>
      <c r="FJ263" s="19" t="e">
        <f t="shared" si="986"/>
        <v>#DIV/0!</v>
      </c>
      <c r="FK263" s="19" t="e">
        <f t="shared" si="987"/>
        <v>#DIV/0!</v>
      </c>
      <c r="FL263" s="19" t="e">
        <f t="shared" si="988"/>
        <v>#DIV/0!</v>
      </c>
      <c r="FM263" s="19" t="e">
        <f t="shared" si="989"/>
        <v>#DIV/0!</v>
      </c>
      <c r="FN263" s="19" t="e">
        <f t="shared" si="990"/>
        <v>#DIV/0!</v>
      </c>
      <c r="FO263" s="19" t="e">
        <f t="shared" si="991"/>
        <v>#DIV/0!</v>
      </c>
      <c r="FP263" s="19" t="e">
        <f t="shared" si="992"/>
        <v>#DIV/0!</v>
      </c>
      <c r="FQ263" s="19" t="e">
        <f t="shared" si="993"/>
        <v>#DIV/0!</v>
      </c>
      <c r="FR263" s="19" t="e">
        <f t="shared" si="994"/>
        <v>#DIV/0!</v>
      </c>
      <c r="FS263" s="19" t="e">
        <f t="shared" si="995"/>
        <v>#DIV/0!</v>
      </c>
      <c r="FT263" s="19" t="e">
        <f t="shared" si="996"/>
        <v>#DIV/0!</v>
      </c>
      <c r="FU263" s="19"/>
      <c r="FV263" s="16"/>
      <c r="FW263" s="19" t="e">
        <f t="shared" si="997"/>
        <v>#DIV/0!</v>
      </c>
      <c r="FX263" s="19">
        <f t="shared" si="1048"/>
        <v>1</v>
      </c>
      <c r="FY263" s="19">
        <f t="shared" si="918"/>
        <v>0.96285965726199363</v>
      </c>
      <c r="FZ263" s="19"/>
      <c r="GA263" s="19" t="e">
        <f t="shared" si="998"/>
        <v>#DIV/0!</v>
      </c>
      <c r="GB263" s="19">
        <f t="shared" si="1049"/>
        <v>1</v>
      </c>
      <c r="GC263" s="19">
        <f t="shared" si="919"/>
        <v>0.98601690734773006</v>
      </c>
      <c r="GD263" s="19"/>
      <c r="GE263" s="19" t="e">
        <f t="shared" si="999"/>
        <v>#DIV/0!</v>
      </c>
      <c r="GF263" s="19">
        <f t="shared" si="1050"/>
        <v>1</v>
      </c>
      <c r="GG263" s="19">
        <f t="shared" si="920"/>
        <v>1.2153631800222979</v>
      </c>
      <c r="GH263" s="19"/>
      <c r="GI263" s="19">
        <f t="shared" si="921"/>
        <v>1.0640052694689878E-6</v>
      </c>
      <c r="GJ263" s="19">
        <f t="shared" si="1000"/>
        <v>1.2277139947382403E-6</v>
      </c>
      <c r="GK263" s="19">
        <f t="shared" si="922"/>
        <v>0</v>
      </c>
      <c r="GL263" s="3"/>
      <c r="GM263" s="3"/>
      <c r="GN263" s="8"/>
      <c r="GO263" s="5">
        <f t="shared" si="1051"/>
        <v>5</v>
      </c>
      <c r="GP263" t="b">
        <f t="shared" si="1001"/>
        <v>1</v>
      </c>
      <c r="GR263" t="str">
        <v>Not Used</v>
      </c>
      <c r="GS263" s="20">
        <v>4.5009197765643596E-6</v>
      </c>
      <c r="GT263" s="20" t="e">
        <v>#REF!</v>
      </c>
      <c r="GU263" s="33"/>
      <c r="GV263" s="31">
        <f t="shared" ca="1" si="923"/>
        <v>1990</v>
      </c>
      <c r="GW263" s="12">
        <f t="shared" ca="1" si="1002"/>
        <v>1.1512927634226058</v>
      </c>
      <c r="GX263" s="19">
        <f t="shared" ca="1" si="1003"/>
        <v>1.0023444943334567</v>
      </c>
      <c r="GY263" s="19">
        <f t="shared" ca="1" si="1004"/>
        <v>1.1539908440899325</v>
      </c>
      <c r="GZ263" s="11">
        <f t="shared" ca="1" si="924"/>
        <v>1990</v>
      </c>
      <c r="HA263" s="12">
        <f t="shared" ca="1" si="1005"/>
        <v>1.1587418752947447</v>
      </c>
      <c r="HB263" s="12">
        <f t="shared" ca="1" si="1006"/>
        <v>0.99357137941507112</v>
      </c>
      <c r="HC263" s="12">
        <f t="shared" ca="1" si="1007"/>
        <v>1.0023444943334567</v>
      </c>
      <c r="HD263" s="12">
        <f t="shared" ca="1" si="1008"/>
        <v>1.1539908440899325</v>
      </c>
      <c r="HE263">
        <f t="shared" ca="1" si="1009"/>
        <v>1990</v>
      </c>
      <c r="HF263" s="12">
        <f t="shared" ca="1" si="1010"/>
        <v>1.0023444943334567</v>
      </c>
      <c r="HG263" s="12">
        <f t="shared" ca="1" si="1011"/>
        <v>1.0152022037487405</v>
      </c>
      <c r="HH263" s="12">
        <f t="shared" ca="1" si="1012"/>
        <v>0.9786930876885459</v>
      </c>
      <c r="HJ263" s="17"/>
      <c r="HL263" s="18">
        <f t="shared" si="1013"/>
        <v>1954</v>
      </c>
      <c r="HM263" s="9">
        <f t="shared" si="925"/>
        <v>7.5308170428653129E-7</v>
      </c>
      <c r="HN263" s="9">
        <f t="shared" si="1014"/>
        <v>0</v>
      </c>
      <c r="HO263" s="9">
        <f t="shared" si="1015"/>
        <v>0.96564124169391874</v>
      </c>
      <c r="HP263" s="9">
        <f t="shared" si="1016"/>
        <v>1.3194776719600005</v>
      </c>
      <c r="HQ263" s="9">
        <f t="shared" si="1017"/>
        <v>1.0143447752436021</v>
      </c>
      <c r="HR263" s="9">
        <f t="shared" si="927"/>
        <v>9.7329735845394276E-7</v>
      </c>
      <c r="HS263" s="9">
        <f t="shared" si="1018"/>
        <v>0</v>
      </c>
      <c r="HT263" s="9"/>
      <c r="HU263" s="9">
        <f t="shared" si="1019"/>
        <v>1.274142057538856</v>
      </c>
      <c r="HV263" s="23">
        <f t="shared" si="1020"/>
        <v>1.2924193389826717</v>
      </c>
      <c r="HX263" s="8"/>
      <c r="HY263" s="5">
        <f t="shared" si="1052"/>
        <v>5</v>
      </c>
      <c r="HZ263" t="b">
        <f t="shared" si="1021"/>
        <v>1</v>
      </c>
      <c r="IB263" t="str">
        <f t="shared" si="1022"/>
        <v>Not Used</v>
      </c>
      <c r="IC263" s="20">
        <v>3.5653308274493024E-6</v>
      </c>
      <c r="ID263" s="20" t="e">
        <v>#REF!</v>
      </c>
      <c r="IE263" s="11"/>
      <c r="IF263">
        <f t="shared" ca="1" si="1023"/>
        <v>1990</v>
      </c>
      <c r="IG263" s="12">
        <f t="shared" ca="1" si="1024"/>
        <v>0.86638616231881782</v>
      </c>
      <c r="IH263" s="19">
        <f t="shared" ca="1" si="1025"/>
        <v>1.0559409080576758</v>
      </c>
      <c r="II263" s="19">
        <f t="shared" ca="1" si="1026"/>
        <v>0.91485387189789247</v>
      </c>
      <c r="IJ263" s="11">
        <f t="shared" ca="1" si="1027"/>
        <v>1990</v>
      </c>
      <c r="IK263" s="12">
        <f t="shared" ca="1" si="1028"/>
        <v>0.82013438402484506</v>
      </c>
      <c r="IL263" s="12">
        <f t="shared" ca="1" si="1029"/>
        <v>1.0563953654363205</v>
      </c>
      <c r="IM263" s="12">
        <f t="shared" ca="1" si="1030"/>
        <v>1.0559409080576758</v>
      </c>
      <c r="IN263" s="12">
        <f t="shared" ca="1" si="1031"/>
        <v>0.91485387189789247</v>
      </c>
      <c r="IO263">
        <f t="shared" ca="1" si="1032"/>
        <v>1990</v>
      </c>
      <c r="IP263" s="12">
        <f t="shared" ca="1" si="1033"/>
        <v>1.0559409080576758</v>
      </c>
      <c r="IQ263" s="12">
        <f t="shared" ca="1" si="1034"/>
        <v>0.99422343500709875</v>
      </c>
      <c r="IR263" s="12">
        <f t="shared" ca="1" si="1035"/>
        <v>1.0625331572764405</v>
      </c>
    </row>
    <row r="264" spans="1:252" hidden="1" x14ac:dyDescent="0.2">
      <c r="A264" t="s">
        <v>54</v>
      </c>
      <c r="B264" s="1">
        <f t="shared" si="1036"/>
        <v>1955</v>
      </c>
      <c r="X264">
        <f t="shared" si="928"/>
        <v>0</v>
      </c>
      <c r="AX264">
        <f t="shared" si="929"/>
        <v>0</v>
      </c>
      <c r="AY264">
        <f t="shared" si="930"/>
        <v>0</v>
      </c>
      <c r="AZ264">
        <f t="shared" si="931"/>
        <v>0</v>
      </c>
      <c r="BA264">
        <f t="shared" si="932"/>
        <v>0</v>
      </c>
      <c r="BB264">
        <f t="shared" si="933"/>
        <v>0</v>
      </c>
      <c r="BC264">
        <f t="shared" si="934"/>
        <v>0</v>
      </c>
      <c r="BD264">
        <f t="shared" si="935"/>
        <v>0</v>
      </c>
      <c r="BE264">
        <f t="shared" si="936"/>
        <v>0</v>
      </c>
      <c r="BF264">
        <f t="shared" si="937"/>
        <v>0</v>
      </c>
      <c r="BG264">
        <f t="shared" si="938"/>
        <v>0</v>
      </c>
      <c r="BH264">
        <f t="shared" si="939"/>
        <v>0</v>
      </c>
      <c r="BI264">
        <f t="shared" si="940"/>
        <v>0</v>
      </c>
      <c r="BJ264">
        <f t="shared" si="941"/>
        <v>0</v>
      </c>
      <c r="BK264">
        <f t="shared" si="942"/>
        <v>0</v>
      </c>
      <c r="BL264">
        <f t="shared" si="943"/>
        <v>0</v>
      </c>
      <c r="BM264">
        <f t="shared" si="944"/>
        <v>0</v>
      </c>
      <c r="BN264">
        <f t="shared" si="945"/>
        <v>0</v>
      </c>
      <c r="BO264">
        <f t="shared" si="946"/>
        <v>0</v>
      </c>
      <c r="BP264">
        <f t="shared" si="947"/>
        <v>0</v>
      </c>
      <c r="BQ264">
        <f t="shared" si="948"/>
        <v>0</v>
      </c>
      <c r="BR264">
        <f t="shared" si="949"/>
        <v>0</v>
      </c>
      <c r="BS264">
        <f t="shared" si="950"/>
        <v>0</v>
      </c>
      <c r="BU264" s="16"/>
      <c r="BV264" s="9">
        <f t="shared" si="915"/>
        <v>1.0640052694689878E-6</v>
      </c>
      <c r="BW264" s="9">
        <f t="shared" si="951"/>
        <v>0</v>
      </c>
      <c r="BX264" s="9">
        <f t="shared" si="952"/>
        <v>0.98601690734773006</v>
      </c>
      <c r="BY264" s="9">
        <f t="shared" si="953"/>
        <v>1.2153631800222979</v>
      </c>
      <c r="BZ264" s="9">
        <f t="shared" si="954"/>
        <v>0.96285965726199363</v>
      </c>
      <c r="CA264" s="9">
        <f t="shared" si="916"/>
        <v>1.2277139947382401E-6</v>
      </c>
      <c r="CB264" s="9">
        <f t="shared" si="955"/>
        <v>0</v>
      </c>
      <c r="CC264" s="9"/>
      <c r="CD264" s="9">
        <f t="shared" si="956"/>
        <v>1.1983686440698886</v>
      </c>
      <c r="CE264" s="9">
        <f t="shared" si="957"/>
        <v>1.1538608219026529</v>
      </c>
      <c r="CG264" s="35"/>
      <c r="CH264">
        <f t="shared" si="958"/>
        <v>1955</v>
      </c>
      <c r="CI264" t="e">
        <f t="shared" si="959"/>
        <v>#DIV/0!</v>
      </c>
      <c r="CJ264" t="e">
        <f t="shared" si="960"/>
        <v>#DIV/0!</v>
      </c>
      <c r="CK264" t="e">
        <f t="shared" si="961"/>
        <v>#DIV/0!</v>
      </c>
      <c r="CL264" t="e">
        <f t="shared" si="962"/>
        <v>#DIV/0!</v>
      </c>
      <c r="CM264" t="e">
        <f t="shared" si="963"/>
        <v>#DIV/0!</v>
      </c>
      <c r="CN264" t="e">
        <f t="shared" si="964"/>
        <v>#DIV/0!</v>
      </c>
      <c r="CO264" t="e">
        <f t="shared" si="965"/>
        <v>#DIV/0!</v>
      </c>
      <c r="CP264" t="e">
        <f t="shared" si="966"/>
        <v>#DIV/0!</v>
      </c>
      <c r="CQ264" t="e">
        <f t="shared" si="967"/>
        <v>#DIV/0!</v>
      </c>
      <c r="CR264" t="e">
        <f t="shared" si="968"/>
        <v>#DIV/0!</v>
      </c>
      <c r="CS264" t="e">
        <f t="shared" si="969"/>
        <v>#DIV/0!</v>
      </c>
      <c r="CT264" t="e">
        <f t="shared" si="970"/>
        <v>#DIV/0!</v>
      </c>
      <c r="CU264" t="e">
        <f t="shared" si="971"/>
        <v>#DIV/0!</v>
      </c>
      <c r="CV264" t="e">
        <f t="shared" si="972"/>
        <v>#DIV/0!</v>
      </c>
      <c r="CW264" t="e">
        <f t="shared" si="973"/>
        <v>#DIV/0!</v>
      </c>
      <c r="CX264" t="e">
        <f t="shared" si="974"/>
        <v>#DIV/0!</v>
      </c>
      <c r="CY264" t="e">
        <f t="shared" si="975"/>
        <v>#DIV/0!</v>
      </c>
      <c r="CZ264" t="e">
        <f t="shared" si="976"/>
        <v>#DIV/0!</v>
      </c>
      <c r="DA264" t="e">
        <f t="shared" si="977"/>
        <v>#DIV/0!</v>
      </c>
      <c r="DB264" t="e">
        <f t="shared" si="978"/>
        <v>#DIV/0!</v>
      </c>
      <c r="DC264" t="e">
        <f t="shared" si="979"/>
        <v>#DIV/0!</v>
      </c>
      <c r="DD264" t="e">
        <f t="shared" si="980"/>
        <v>#DIV/0!</v>
      </c>
      <c r="DF264" t="e">
        <f t="shared" si="1037"/>
        <v>#DIV/0!</v>
      </c>
      <c r="DG264" t="e">
        <f t="shared" si="981"/>
        <v>#DIV/0!</v>
      </c>
      <c r="DH264" t="e">
        <f t="shared" si="981"/>
        <v>#DIV/0!</v>
      </c>
      <c r="DI264" t="e">
        <f t="shared" si="981"/>
        <v>#DIV/0!</v>
      </c>
      <c r="DJ264" t="e">
        <f t="shared" si="981"/>
        <v>#DIV/0!</v>
      </c>
      <c r="DK264" t="e">
        <f t="shared" si="981"/>
        <v>#DIV/0!</v>
      </c>
      <c r="DL264" t="e">
        <f t="shared" si="981"/>
        <v>#DIV/0!</v>
      </c>
      <c r="DM264" t="e">
        <f t="shared" si="981"/>
        <v>#DIV/0!</v>
      </c>
      <c r="DN264" t="e">
        <f t="shared" si="981"/>
        <v>#DIV/0!</v>
      </c>
      <c r="DO264" t="e">
        <f t="shared" si="981"/>
        <v>#DIV/0!</v>
      </c>
      <c r="DP264" t="e">
        <f t="shared" si="981"/>
        <v>#DIV/0!</v>
      </c>
      <c r="DQ264" t="e">
        <f t="shared" si="981"/>
        <v>#DIV/0!</v>
      </c>
      <c r="DR264" t="e">
        <f t="shared" si="981"/>
        <v>#DIV/0!</v>
      </c>
      <c r="DS264" t="e">
        <f t="shared" si="981"/>
        <v>#DIV/0!</v>
      </c>
      <c r="DT264" t="e">
        <f t="shared" si="981"/>
        <v>#DIV/0!</v>
      </c>
      <c r="DU264" t="e">
        <f t="shared" si="981"/>
        <v>#DIV/0!</v>
      </c>
      <c r="DV264" t="e">
        <f t="shared" si="981"/>
        <v>#DIV/0!</v>
      </c>
      <c r="DW264" t="e">
        <f t="shared" si="981"/>
        <v>#DIV/0!</v>
      </c>
      <c r="DX264" t="e">
        <f t="shared" si="981"/>
        <v>#DIV/0!</v>
      </c>
      <c r="DY264" t="e">
        <f t="shared" si="981"/>
        <v>#DIV/0!</v>
      </c>
      <c r="DZ264" t="e">
        <f t="shared" si="981"/>
        <v>#DIV/0!</v>
      </c>
      <c r="EA264" t="e">
        <f t="shared" si="982"/>
        <v>#DIV/0!</v>
      </c>
      <c r="EC264" t="e">
        <f t="shared" si="1038"/>
        <v>#DIV/0!</v>
      </c>
      <c r="ED264" t="e">
        <f t="shared" si="983"/>
        <v>#DIV/0!</v>
      </c>
      <c r="EE264" t="e">
        <f t="shared" si="983"/>
        <v>#DIV/0!</v>
      </c>
      <c r="EF264" t="e">
        <f t="shared" si="983"/>
        <v>#DIV/0!</v>
      </c>
      <c r="EG264" t="e">
        <f t="shared" si="983"/>
        <v>#DIV/0!</v>
      </c>
      <c r="EH264" t="e">
        <f t="shared" si="983"/>
        <v>#DIV/0!</v>
      </c>
      <c r="EI264" t="e">
        <f t="shared" si="983"/>
        <v>#DIV/0!</v>
      </c>
      <c r="EJ264" t="e">
        <f t="shared" si="983"/>
        <v>#DIV/0!</v>
      </c>
      <c r="EK264" t="e">
        <f t="shared" si="983"/>
        <v>#DIV/0!</v>
      </c>
      <c r="EL264" t="e">
        <f t="shared" si="983"/>
        <v>#DIV/0!</v>
      </c>
      <c r="EM264" t="e">
        <f t="shared" si="983"/>
        <v>#DIV/0!</v>
      </c>
      <c r="EN264" t="e">
        <f t="shared" si="983"/>
        <v>#DIV/0!</v>
      </c>
      <c r="EO264" t="e">
        <f t="shared" si="983"/>
        <v>#DIV/0!</v>
      </c>
      <c r="EP264" t="e">
        <f t="shared" si="983"/>
        <v>#DIV/0!</v>
      </c>
      <c r="EQ264" t="e">
        <f t="shared" si="983"/>
        <v>#DIV/0!</v>
      </c>
      <c r="ER264" t="e">
        <f t="shared" si="983"/>
        <v>#DIV/0!</v>
      </c>
      <c r="ES264" t="e">
        <f t="shared" si="983"/>
        <v>#DIV/0!</v>
      </c>
      <c r="ET264" t="e">
        <f t="shared" si="983"/>
        <v>#DIV/0!</v>
      </c>
      <c r="EU264" t="e">
        <f t="shared" si="983"/>
        <v>#DIV/0!</v>
      </c>
      <c r="EV264" t="e">
        <f t="shared" si="983"/>
        <v>#DIV/0!</v>
      </c>
      <c r="EW264" t="e">
        <f t="shared" si="983"/>
        <v>#DIV/0!</v>
      </c>
      <c r="EZ264" s="19" t="e">
        <f t="shared" si="1039"/>
        <v>#DIV/0!</v>
      </c>
      <c r="FA264" s="19" t="e">
        <f t="shared" si="1040"/>
        <v>#DIV/0!</v>
      </c>
      <c r="FB264" s="19" t="e">
        <f t="shared" si="1041"/>
        <v>#DIV/0!</v>
      </c>
      <c r="FC264" s="19" t="e">
        <f t="shared" si="1042"/>
        <v>#DIV/0!</v>
      </c>
      <c r="FD264" s="19" t="e">
        <f t="shared" si="1043"/>
        <v>#DIV/0!</v>
      </c>
      <c r="FE264" s="19" t="e">
        <f t="shared" si="1044"/>
        <v>#DIV/0!</v>
      </c>
      <c r="FF264" s="19" t="e">
        <f t="shared" si="1045"/>
        <v>#DIV/0!</v>
      </c>
      <c r="FG264" s="19" t="e">
        <f t="shared" si="1046"/>
        <v>#DIV/0!</v>
      </c>
      <c r="FH264" s="19" t="e">
        <f t="shared" si="1047"/>
        <v>#DIV/0!</v>
      </c>
      <c r="FI264" s="19" t="e">
        <f t="shared" si="985"/>
        <v>#DIV/0!</v>
      </c>
      <c r="FJ264" s="19" t="e">
        <f t="shared" si="986"/>
        <v>#DIV/0!</v>
      </c>
      <c r="FK264" s="19" t="e">
        <f t="shared" si="987"/>
        <v>#DIV/0!</v>
      </c>
      <c r="FL264" s="19" t="e">
        <f t="shared" si="988"/>
        <v>#DIV/0!</v>
      </c>
      <c r="FM264" s="19" t="e">
        <f t="shared" si="989"/>
        <v>#DIV/0!</v>
      </c>
      <c r="FN264" s="19" t="e">
        <f t="shared" si="990"/>
        <v>#DIV/0!</v>
      </c>
      <c r="FO264" s="19" t="e">
        <f t="shared" si="991"/>
        <v>#DIV/0!</v>
      </c>
      <c r="FP264" s="19" t="e">
        <f t="shared" si="992"/>
        <v>#DIV/0!</v>
      </c>
      <c r="FQ264" s="19" t="e">
        <f t="shared" si="993"/>
        <v>#DIV/0!</v>
      </c>
      <c r="FR264" s="19" t="e">
        <f t="shared" si="994"/>
        <v>#DIV/0!</v>
      </c>
      <c r="FS264" s="19" t="e">
        <f t="shared" si="995"/>
        <v>#DIV/0!</v>
      </c>
      <c r="FT264" s="19" t="e">
        <f t="shared" si="996"/>
        <v>#DIV/0!</v>
      </c>
      <c r="FU264" s="19"/>
      <c r="FV264" s="16"/>
      <c r="FW264" s="19" t="e">
        <f t="shared" si="997"/>
        <v>#DIV/0!</v>
      </c>
      <c r="FX264" s="19">
        <f t="shared" si="1048"/>
        <v>1</v>
      </c>
      <c r="FY264" s="19">
        <f t="shared" si="918"/>
        <v>0.96285965726199363</v>
      </c>
      <c r="FZ264" s="19"/>
      <c r="GA264" s="19" t="e">
        <f t="shared" si="998"/>
        <v>#DIV/0!</v>
      </c>
      <c r="GB264" s="19">
        <f t="shared" si="1049"/>
        <v>1</v>
      </c>
      <c r="GC264" s="19">
        <f t="shared" si="919"/>
        <v>0.98601690734773006</v>
      </c>
      <c r="GD264" s="19"/>
      <c r="GE264" s="19" t="e">
        <f t="shared" si="999"/>
        <v>#DIV/0!</v>
      </c>
      <c r="GF264" s="19">
        <f t="shared" si="1050"/>
        <v>1</v>
      </c>
      <c r="GG264" s="19">
        <f t="shared" si="920"/>
        <v>1.2153631800222979</v>
      </c>
      <c r="GH264" s="19"/>
      <c r="GI264" s="19">
        <f t="shared" si="921"/>
        <v>1.0640052694689878E-6</v>
      </c>
      <c r="GJ264" s="19">
        <f t="shared" si="1000"/>
        <v>1.2277139947382403E-6</v>
      </c>
      <c r="GK264" s="19">
        <f t="shared" si="922"/>
        <v>0</v>
      </c>
      <c r="GL264" s="3"/>
      <c r="GM264" s="3"/>
      <c r="GN264" s="8"/>
      <c r="GO264" s="5">
        <f t="shared" si="1051"/>
        <v>6</v>
      </c>
      <c r="GP264" t="b">
        <f t="shared" si="1001"/>
        <v>1</v>
      </c>
      <c r="GR264">
        <v>321</v>
      </c>
      <c r="GS264" s="20">
        <v>2.332899178590617E-2</v>
      </c>
      <c r="GT264" s="20" t="e">
        <v>#REF!</v>
      </c>
      <c r="GU264" s="33"/>
      <c r="GV264" s="31">
        <f t="shared" ca="1" si="923"/>
        <v>1991</v>
      </c>
      <c r="GW264" s="12">
        <f t="shared" ca="1" si="1002"/>
        <v>1.1237959480659079</v>
      </c>
      <c r="GX264" s="19">
        <f t="shared" ca="1" si="1003"/>
        <v>1.0219915250816907</v>
      </c>
      <c r="GY264" s="19">
        <f t="shared" ca="1" si="1004"/>
        <v>1.1485091838399555</v>
      </c>
      <c r="GZ264" s="11">
        <f t="shared" ca="1" si="924"/>
        <v>1991</v>
      </c>
      <c r="HA264" s="12">
        <f t="shared" ca="1" si="1005"/>
        <v>1.1448196674253142</v>
      </c>
      <c r="HB264" s="12">
        <f t="shared" ca="1" si="1006"/>
        <v>0.98163578076301883</v>
      </c>
      <c r="HC264" s="12">
        <f t="shared" ca="1" si="1007"/>
        <v>1.0219915250816907</v>
      </c>
      <c r="HD264" s="12">
        <f t="shared" ca="1" si="1008"/>
        <v>1.1485091838399555</v>
      </c>
      <c r="HE264">
        <f t="shared" ca="1" si="1009"/>
        <v>1991</v>
      </c>
      <c r="HF264" s="12">
        <f t="shared" ca="1" si="1010"/>
        <v>1.0219915250816907</v>
      </c>
      <c r="HG264" s="12">
        <f t="shared" ca="1" si="1011"/>
        <v>0.99946331668611743</v>
      </c>
      <c r="HH264" s="12">
        <f t="shared" ca="1" si="1012"/>
        <v>0.98216289119823963</v>
      </c>
      <c r="HJ264" s="17"/>
      <c r="HL264" s="18">
        <f t="shared" si="1013"/>
        <v>1955</v>
      </c>
      <c r="HM264" s="9">
        <f t="shared" si="925"/>
        <v>7.5308170428653129E-7</v>
      </c>
      <c r="HN264" s="9">
        <f t="shared" si="1014"/>
        <v>0</v>
      </c>
      <c r="HO264" s="9">
        <f t="shared" si="1015"/>
        <v>0.96564124169391874</v>
      </c>
      <c r="HP264" s="9">
        <f t="shared" si="1016"/>
        <v>1.3194776719600005</v>
      </c>
      <c r="HQ264" s="9">
        <f t="shared" si="1017"/>
        <v>1.0143447752436021</v>
      </c>
      <c r="HR264" s="9">
        <f t="shared" si="927"/>
        <v>9.7329735845394276E-7</v>
      </c>
      <c r="HS264" s="9">
        <f t="shared" si="1018"/>
        <v>0</v>
      </c>
      <c r="HT264" s="9"/>
      <c r="HU264" s="9">
        <f t="shared" si="1019"/>
        <v>1.274142057538856</v>
      </c>
      <c r="HV264" s="23">
        <f t="shared" si="1020"/>
        <v>1.2924193389826717</v>
      </c>
      <c r="HX264" s="8"/>
      <c r="HY264" s="5">
        <f t="shared" si="1052"/>
        <v>6</v>
      </c>
      <c r="HZ264" t="b">
        <f t="shared" si="1021"/>
        <v>1</v>
      </c>
      <c r="IB264">
        <f t="shared" si="1022"/>
        <v>321</v>
      </c>
      <c r="IC264" s="20">
        <v>2.6594148677266997E-2</v>
      </c>
      <c r="ID264" s="20" t="e">
        <v>#REF!</v>
      </c>
      <c r="IE264" s="11"/>
      <c r="IF264">
        <f t="shared" ca="1" si="1023"/>
        <v>1991</v>
      </c>
      <c r="IG264" s="12">
        <f t="shared" ca="1" si="1024"/>
        <v>0.84569389264619599</v>
      </c>
      <c r="IH264" s="19">
        <f t="shared" ca="1" si="1025"/>
        <v>1.0766384861919511</v>
      </c>
      <c r="II264" s="19">
        <f t="shared" ca="1" si="1026"/>
        <v>0.9105081544861785</v>
      </c>
      <c r="IJ264" s="11">
        <f t="shared" ca="1" si="1027"/>
        <v>1991</v>
      </c>
      <c r="IK264" s="12">
        <f t="shared" ca="1" si="1028"/>
        <v>0.81028052302378573</v>
      </c>
      <c r="IL264" s="12">
        <f t="shared" ca="1" si="1029"/>
        <v>1.043705073263091</v>
      </c>
      <c r="IM264" s="12">
        <f t="shared" ca="1" si="1030"/>
        <v>1.0766384861919511</v>
      </c>
      <c r="IN264" s="12">
        <f t="shared" ca="1" si="1031"/>
        <v>0.9105081544861785</v>
      </c>
      <c r="IO264">
        <f t="shared" ca="1" si="1032"/>
        <v>1991</v>
      </c>
      <c r="IP264" s="12">
        <f t="shared" ca="1" si="1033"/>
        <v>1.0766384861919511</v>
      </c>
      <c r="IQ264" s="12">
        <f t="shared" ca="1" si="1034"/>
        <v>0.97880978608001012</v>
      </c>
      <c r="IR264" s="12">
        <f t="shared" ca="1" si="1035"/>
        <v>1.0663002026603934</v>
      </c>
    </row>
    <row r="265" spans="1:252" hidden="1" x14ac:dyDescent="0.2">
      <c r="A265" t="s">
        <v>54</v>
      </c>
      <c r="B265" s="1">
        <f t="shared" si="1036"/>
        <v>1956</v>
      </c>
      <c r="X265">
        <f t="shared" si="928"/>
        <v>0</v>
      </c>
      <c r="AX265">
        <f t="shared" si="929"/>
        <v>0</v>
      </c>
      <c r="AY265">
        <f t="shared" si="930"/>
        <v>0</v>
      </c>
      <c r="AZ265">
        <f t="shared" si="931"/>
        <v>0</v>
      </c>
      <c r="BA265">
        <f t="shared" si="932"/>
        <v>0</v>
      </c>
      <c r="BB265">
        <f t="shared" si="933"/>
        <v>0</v>
      </c>
      <c r="BC265">
        <f t="shared" si="934"/>
        <v>0</v>
      </c>
      <c r="BD265">
        <f t="shared" si="935"/>
        <v>0</v>
      </c>
      <c r="BE265">
        <f t="shared" si="936"/>
        <v>0</v>
      </c>
      <c r="BF265">
        <f t="shared" si="937"/>
        <v>0</v>
      </c>
      <c r="BG265">
        <f t="shared" si="938"/>
        <v>0</v>
      </c>
      <c r="BH265">
        <f t="shared" si="939"/>
        <v>0</v>
      </c>
      <c r="BI265">
        <f t="shared" si="940"/>
        <v>0</v>
      </c>
      <c r="BJ265">
        <f t="shared" si="941"/>
        <v>0</v>
      </c>
      <c r="BK265">
        <f t="shared" si="942"/>
        <v>0</v>
      </c>
      <c r="BL265">
        <f t="shared" si="943"/>
        <v>0</v>
      </c>
      <c r="BM265">
        <f t="shared" si="944"/>
        <v>0</v>
      </c>
      <c r="BN265">
        <f t="shared" si="945"/>
        <v>0</v>
      </c>
      <c r="BO265">
        <f t="shared" si="946"/>
        <v>0</v>
      </c>
      <c r="BP265">
        <f t="shared" si="947"/>
        <v>0</v>
      </c>
      <c r="BQ265">
        <f t="shared" si="948"/>
        <v>0</v>
      </c>
      <c r="BR265">
        <f t="shared" si="949"/>
        <v>0</v>
      </c>
      <c r="BS265">
        <f t="shared" si="950"/>
        <v>0</v>
      </c>
      <c r="BU265" s="16"/>
      <c r="BV265" s="9">
        <f t="shared" si="915"/>
        <v>1.0640052694689878E-6</v>
      </c>
      <c r="BW265" s="9">
        <f t="shared" si="951"/>
        <v>0</v>
      </c>
      <c r="BX265" s="9">
        <f t="shared" si="952"/>
        <v>0.98601690734773006</v>
      </c>
      <c r="BY265" s="9">
        <f t="shared" si="953"/>
        <v>1.2153631800222979</v>
      </c>
      <c r="BZ265" s="9">
        <f t="shared" si="954"/>
        <v>0.96285965726199363</v>
      </c>
      <c r="CA265" s="9">
        <f t="shared" si="916"/>
        <v>1.2277139947382401E-6</v>
      </c>
      <c r="CB265" s="9">
        <f t="shared" si="955"/>
        <v>0</v>
      </c>
      <c r="CC265" s="9"/>
      <c r="CD265" s="9">
        <f t="shared" si="956"/>
        <v>1.1983686440698886</v>
      </c>
      <c r="CE265" s="9">
        <f t="shared" si="957"/>
        <v>1.1538608219026529</v>
      </c>
      <c r="CG265" s="35"/>
      <c r="CH265">
        <f t="shared" si="958"/>
        <v>1956</v>
      </c>
      <c r="CI265" t="e">
        <f t="shared" si="959"/>
        <v>#DIV/0!</v>
      </c>
      <c r="CJ265" t="e">
        <f t="shared" si="960"/>
        <v>#DIV/0!</v>
      </c>
      <c r="CK265" t="e">
        <f t="shared" si="961"/>
        <v>#DIV/0!</v>
      </c>
      <c r="CL265" t="e">
        <f t="shared" si="962"/>
        <v>#DIV/0!</v>
      </c>
      <c r="CM265" t="e">
        <f t="shared" si="963"/>
        <v>#DIV/0!</v>
      </c>
      <c r="CN265" t="e">
        <f t="shared" si="964"/>
        <v>#DIV/0!</v>
      </c>
      <c r="CO265" t="e">
        <f t="shared" si="965"/>
        <v>#DIV/0!</v>
      </c>
      <c r="CP265" t="e">
        <f t="shared" si="966"/>
        <v>#DIV/0!</v>
      </c>
      <c r="CQ265" t="e">
        <f t="shared" si="967"/>
        <v>#DIV/0!</v>
      </c>
      <c r="CR265" t="e">
        <f t="shared" si="968"/>
        <v>#DIV/0!</v>
      </c>
      <c r="CS265" t="e">
        <f t="shared" si="969"/>
        <v>#DIV/0!</v>
      </c>
      <c r="CT265" t="e">
        <f t="shared" si="970"/>
        <v>#DIV/0!</v>
      </c>
      <c r="CU265" t="e">
        <f t="shared" si="971"/>
        <v>#DIV/0!</v>
      </c>
      <c r="CV265" t="e">
        <f t="shared" si="972"/>
        <v>#DIV/0!</v>
      </c>
      <c r="CW265" t="e">
        <f t="shared" si="973"/>
        <v>#DIV/0!</v>
      </c>
      <c r="CX265" t="e">
        <f t="shared" si="974"/>
        <v>#DIV/0!</v>
      </c>
      <c r="CY265" t="e">
        <f t="shared" si="975"/>
        <v>#DIV/0!</v>
      </c>
      <c r="CZ265" t="e">
        <f t="shared" si="976"/>
        <v>#DIV/0!</v>
      </c>
      <c r="DA265" t="e">
        <f t="shared" si="977"/>
        <v>#DIV/0!</v>
      </c>
      <c r="DB265" t="e">
        <f t="shared" si="978"/>
        <v>#DIV/0!</v>
      </c>
      <c r="DC265" t="e">
        <f t="shared" si="979"/>
        <v>#DIV/0!</v>
      </c>
      <c r="DD265" t="e">
        <f t="shared" si="980"/>
        <v>#DIV/0!</v>
      </c>
      <c r="DF265" t="e">
        <f t="shared" si="1037"/>
        <v>#DIV/0!</v>
      </c>
      <c r="DG265" t="e">
        <f t="shared" si="981"/>
        <v>#DIV/0!</v>
      </c>
      <c r="DH265" t="e">
        <f t="shared" si="981"/>
        <v>#DIV/0!</v>
      </c>
      <c r="DI265" t="e">
        <f t="shared" si="981"/>
        <v>#DIV/0!</v>
      </c>
      <c r="DJ265" t="e">
        <f t="shared" si="981"/>
        <v>#DIV/0!</v>
      </c>
      <c r="DK265" t="e">
        <f t="shared" si="981"/>
        <v>#DIV/0!</v>
      </c>
      <c r="DL265" t="e">
        <f t="shared" si="981"/>
        <v>#DIV/0!</v>
      </c>
      <c r="DM265" t="e">
        <f t="shared" si="981"/>
        <v>#DIV/0!</v>
      </c>
      <c r="DN265" t="e">
        <f t="shared" si="981"/>
        <v>#DIV/0!</v>
      </c>
      <c r="DO265" t="e">
        <f t="shared" si="981"/>
        <v>#DIV/0!</v>
      </c>
      <c r="DP265" t="e">
        <f t="shared" si="981"/>
        <v>#DIV/0!</v>
      </c>
      <c r="DQ265" t="e">
        <f t="shared" si="981"/>
        <v>#DIV/0!</v>
      </c>
      <c r="DR265" t="e">
        <f t="shared" si="981"/>
        <v>#DIV/0!</v>
      </c>
      <c r="DS265" t="e">
        <f t="shared" si="981"/>
        <v>#DIV/0!</v>
      </c>
      <c r="DT265" t="e">
        <f t="shared" si="981"/>
        <v>#DIV/0!</v>
      </c>
      <c r="DU265" t="e">
        <f t="shared" si="981"/>
        <v>#DIV/0!</v>
      </c>
      <c r="DV265" t="e">
        <f t="shared" si="981"/>
        <v>#DIV/0!</v>
      </c>
      <c r="DW265" t="e">
        <f t="shared" si="981"/>
        <v>#DIV/0!</v>
      </c>
      <c r="DX265" t="e">
        <f t="shared" si="981"/>
        <v>#DIV/0!</v>
      </c>
      <c r="DY265" t="e">
        <f t="shared" si="981"/>
        <v>#DIV/0!</v>
      </c>
      <c r="DZ265" t="e">
        <f t="shared" si="981"/>
        <v>#DIV/0!</v>
      </c>
      <c r="EA265" t="e">
        <f t="shared" si="982"/>
        <v>#DIV/0!</v>
      </c>
      <c r="EC265" t="e">
        <f t="shared" si="1038"/>
        <v>#DIV/0!</v>
      </c>
      <c r="ED265" t="e">
        <f t="shared" si="983"/>
        <v>#DIV/0!</v>
      </c>
      <c r="EE265" t="e">
        <f t="shared" si="983"/>
        <v>#DIV/0!</v>
      </c>
      <c r="EF265" t="e">
        <f t="shared" si="983"/>
        <v>#DIV/0!</v>
      </c>
      <c r="EG265" t="e">
        <f t="shared" si="983"/>
        <v>#DIV/0!</v>
      </c>
      <c r="EH265" t="e">
        <f t="shared" si="983"/>
        <v>#DIV/0!</v>
      </c>
      <c r="EI265" t="e">
        <f t="shared" si="983"/>
        <v>#DIV/0!</v>
      </c>
      <c r="EJ265" t="e">
        <f t="shared" si="983"/>
        <v>#DIV/0!</v>
      </c>
      <c r="EK265" t="e">
        <f t="shared" si="983"/>
        <v>#DIV/0!</v>
      </c>
      <c r="EL265" t="e">
        <f t="shared" si="983"/>
        <v>#DIV/0!</v>
      </c>
      <c r="EM265" t="e">
        <f t="shared" si="983"/>
        <v>#DIV/0!</v>
      </c>
      <c r="EN265" t="e">
        <f t="shared" si="983"/>
        <v>#DIV/0!</v>
      </c>
      <c r="EO265" t="e">
        <f t="shared" si="983"/>
        <v>#DIV/0!</v>
      </c>
      <c r="EP265" t="e">
        <f t="shared" si="983"/>
        <v>#DIV/0!</v>
      </c>
      <c r="EQ265" t="e">
        <f t="shared" si="983"/>
        <v>#DIV/0!</v>
      </c>
      <c r="ER265" t="e">
        <f t="shared" si="983"/>
        <v>#DIV/0!</v>
      </c>
      <c r="ES265" t="e">
        <f t="shared" si="983"/>
        <v>#DIV/0!</v>
      </c>
      <c r="ET265" t="e">
        <f t="shared" si="983"/>
        <v>#DIV/0!</v>
      </c>
      <c r="EU265" t="e">
        <f t="shared" si="983"/>
        <v>#DIV/0!</v>
      </c>
      <c r="EV265" t="e">
        <f t="shared" si="983"/>
        <v>#DIV/0!</v>
      </c>
      <c r="EW265" t="e">
        <f t="shared" si="983"/>
        <v>#DIV/0!</v>
      </c>
      <c r="EZ265" s="19" t="e">
        <f t="shared" si="1039"/>
        <v>#DIV/0!</v>
      </c>
      <c r="FA265" s="19" t="e">
        <f t="shared" si="1040"/>
        <v>#DIV/0!</v>
      </c>
      <c r="FB265" s="19" t="e">
        <f t="shared" si="1041"/>
        <v>#DIV/0!</v>
      </c>
      <c r="FC265" s="19" t="e">
        <f t="shared" si="1042"/>
        <v>#DIV/0!</v>
      </c>
      <c r="FD265" s="19" t="e">
        <f t="shared" si="1043"/>
        <v>#DIV/0!</v>
      </c>
      <c r="FE265" s="19" t="e">
        <f t="shared" si="1044"/>
        <v>#DIV/0!</v>
      </c>
      <c r="FF265" s="19" t="e">
        <f t="shared" si="1045"/>
        <v>#DIV/0!</v>
      </c>
      <c r="FG265" s="19" t="e">
        <f t="shared" si="1046"/>
        <v>#DIV/0!</v>
      </c>
      <c r="FH265" s="19" t="e">
        <f t="shared" si="1047"/>
        <v>#DIV/0!</v>
      </c>
      <c r="FI265" s="19" t="e">
        <f t="shared" si="985"/>
        <v>#DIV/0!</v>
      </c>
      <c r="FJ265" s="19" t="e">
        <f t="shared" si="986"/>
        <v>#DIV/0!</v>
      </c>
      <c r="FK265" s="19" t="e">
        <f t="shared" si="987"/>
        <v>#DIV/0!</v>
      </c>
      <c r="FL265" s="19" t="e">
        <f t="shared" si="988"/>
        <v>#DIV/0!</v>
      </c>
      <c r="FM265" s="19" t="e">
        <f t="shared" si="989"/>
        <v>#DIV/0!</v>
      </c>
      <c r="FN265" s="19" t="e">
        <f t="shared" si="990"/>
        <v>#DIV/0!</v>
      </c>
      <c r="FO265" s="19" t="e">
        <f t="shared" si="991"/>
        <v>#DIV/0!</v>
      </c>
      <c r="FP265" s="19" t="e">
        <f t="shared" si="992"/>
        <v>#DIV/0!</v>
      </c>
      <c r="FQ265" s="19" t="e">
        <f t="shared" si="993"/>
        <v>#DIV/0!</v>
      </c>
      <c r="FR265" s="19" t="e">
        <f t="shared" si="994"/>
        <v>#DIV/0!</v>
      </c>
      <c r="FS265" s="19" t="e">
        <f t="shared" si="995"/>
        <v>#DIV/0!</v>
      </c>
      <c r="FT265" s="19" t="e">
        <f t="shared" si="996"/>
        <v>#DIV/0!</v>
      </c>
      <c r="FU265" s="19"/>
      <c r="FV265" s="16"/>
      <c r="FW265" s="19" t="e">
        <f t="shared" si="997"/>
        <v>#DIV/0!</v>
      </c>
      <c r="FX265" s="19">
        <f t="shared" si="1048"/>
        <v>1</v>
      </c>
      <c r="FY265" s="19">
        <f t="shared" si="918"/>
        <v>0.96285965726199363</v>
      </c>
      <c r="FZ265" s="19"/>
      <c r="GA265" s="19" t="e">
        <f t="shared" si="998"/>
        <v>#DIV/0!</v>
      </c>
      <c r="GB265" s="19">
        <f t="shared" si="1049"/>
        <v>1</v>
      </c>
      <c r="GC265" s="19">
        <f t="shared" si="919"/>
        <v>0.98601690734773006</v>
      </c>
      <c r="GD265" s="19"/>
      <c r="GE265" s="19" t="e">
        <f t="shared" si="999"/>
        <v>#DIV/0!</v>
      </c>
      <c r="GF265" s="19">
        <f t="shared" si="1050"/>
        <v>1</v>
      </c>
      <c r="GG265" s="19">
        <f t="shared" si="920"/>
        <v>1.2153631800222979</v>
      </c>
      <c r="GH265" s="19"/>
      <c r="GI265" s="19">
        <f t="shared" si="921"/>
        <v>1.0640052694689878E-6</v>
      </c>
      <c r="GJ265" s="19">
        <f t="shared" si="1000"/>
        <v>1.2277139947382403E-6</v>
      </c>
      <c r="GK265" s="19">
        <f t="shared" si="922"/>
        <v>0</v>
      </c>
      <c r="GL265" s="3"/>
      <c r="GM265" s="3"/>
      <c r="GN265" s="8"/>
      <c r="GO265" s="5">
        <f t="shared" si="1051"/>
        <v>7</v>
      </c>
      <c r="GP265" t="b">
        <f t="shared" si="1001"/>
        <v>1</v>
      </c>
      <c r="GR265">
        <v>322</v>
      </c>
      <c r="GS265" s="20">
        <v>7.7491009374462946E-2</v>
      </c>
      <c r="GT265" s="20" t="e">
        <v>#REF!</v>
      </c>
      <c r="GU265" s="33"/>
      <c r="GV265" s="31">
        <f t="shared" ca="1" si="923"/>
        <v>1992</v>
      </c>
      <c r="GW265" s="12">
        <f t="shared" ca="1" si="1002"/>
        <v>1.1601952832979812</v>
      </c>
      <c r="GX265" s="19">
        <f t="shared" ca="1" si="1003"/>
        <v>0.99276864934615072</v>
      </c>
      <c r="GY265" s="19">
        <f t="shared" ca="1" si="1004"/>
        <v>1.1518049979208529</v>
      </c>
      <c r="GZ265" s="11">
        <f t="shared" ca="1" si="924"/>
        <v>1992</v>
      </c>
      <c r="HA265" s="12">
        <f t="shared" ca="1" si="1005"/>
        <v>1.1894978573332513</v>
      </c>
      <c r="HB265" s="12">
        <f t="shared" ca="1" si="1006"/>
        <v>0.97536559325885297</v>
      </c>
      <c r="HC265" s="12">
        <f t="shared" ca="1" si="1007"/>
        <v>0.99276864934615072</v>
      </c>
      <c r="HD265" s="12">
        <f t="shared" ca="1" si="1008"/>
        <v>1.1518049979208529</v>
      </c>
      <c r="HE265">
        <f t="shared" ca="1" si="1009"/>
        <v>1992</v>
      </c>
      <c r="HF265" s="12">
        <f t="shared" ca="1" si="1010"/>
        <v>0.99276864934615072</v>
      </c>
      <c r="HG265" s="12">
        <f t="shared" ca="1" si="1011"/>
        <v>0.97900889190706919</v>
      </c>
      <c r="HH265" s="12">
        <f t="shared" ca="1" si="1012"/>
        <v>0.99627858472141229</v>
      </c>
      <c r="HJ265" s="17"/>
      <c r="HL265" s="18">
        <f t="shared" si="1013"/>
        <v>1956</v>
      </c>
      <c r="HM265" s="9">
        <f t="shared" si="925"/>
        <v>7.5308170428653129E-7</v>
      </c>
      <c r="HN265" s="9">
        <f t="shared" si="1014"/>
        <v>0</v>
      </c>
      <c r="HO265" s="9">
        <f t="shared" si="1015"/>
        <v>0.96564124169391874</v>
      </c>
      <c r="HP265" s="9">
        <f t="shared" si="1016"/>
        <v>1.3194776719600005</v>
      </c>
      <c r="HQ265" s="9">
        <f t="shared" si="1017"/>
        <v>1.0143447752436021</v>
      </c>
      <c r="HR265" s="9">
        <f t="shared" si="927"/>
        <v>9.7329735845394276E-7</v>
      </c>
      <c r="HS265" s="9">
        <f t="shared" si="1018"/>
        <v>0</v>
      </c>
      <c r="HT265" s="9"/>
      <c r="HU265" s="9">
        <f t="shared" si="1019"/>
        <v>1.274142057538856</v>
      </c>
      <c r="HV265" s="23">
        <f t="shared" si="1020"/>
        <v>1.2924193389826717</v>
      </c>
      <c r="HX265" s="8"/>
      <c r="HY265" s="5">
        <f t="shared" si="1052"/>
        <v>7</v>
      </c>
      <c r="HZ265" t="b">
        <f t="shared" si="1021"/>
        <v>1</v>
      </c>
      <c r="IB265">
        <f t="shared" si="1022"/>
        <v>322</v>
      </c>
      <c r="IC265" s="20">
        <v>8.5217700513360917E-2</v>
      </c>
      <c r="ID265" s="20" t="e">
        <v>#REF!</v>
      </c>
      <c r="IE265" s="11"/>
      <c r="IF265">
        <f t="shared" ca="1" si="1023"/>
        <v>1992</v>
      </c>
      <c r="IG265" s="12">
        <f t="shared" ca="1" si="1024"/>
        <v>0.8730856051320115</v>
      </c>
      <c r="IH265" s="19">
        <f t="shared" ca="1" si="1025"/>
        <v>1.0458530325732702</v>
      </c>
      <c r="II265" s="19">
        <f t="shared" ca="1" si="1026"/>
        <v>0.91312099001117997</v>
      </c>
      <c r="IJ265" s="11">
        <f t="shared" ca="1" si="1027"/>
        <v>1992</v>
      </c>
      <c r="IK265" s="12">
        <f t="shared" ca="1" si="1028"/>
        <v>0.84190285457210456</v>
      </c>
      <c r="IL265" s="12">
        <f t="shared" ca="1" si="1029"/>
        <v>1.0370384188514903</v>
      </c>
      <c r="IM265" s="12">
        <f t="shared" ca="1" si="1030"/>
        <v>1.0458530325732702</v>
      </c>
      <c r="IN265" s="12">
        <f t="shared" ca="1" si="1031"/>
        <v>0.91312099001117997</v>
      </c>
      <c r="IO265">
        <f t="shared" ca="1" si="1032"/>
        <v>1992</v>
      </c>
      <c r="IP265" s="12">
        <f t="shared" ca="1" si="1033"/>
        <v>1.0458530325732702</v>
      </c>
      <c r="IQ265" s="12">
        <f t="shared" ca="1" si="1034"/>
        <v>0.95877804423604451</v>
      </c>
      <c r="IR265" s="12">
        <f t="shared" ca="1" si="1035"/>
        <v>1.0816251217744601</v>
      </c>
    </row>
    <row r="266" spans="1:252" hidden="1" x14ac:dyDescent="0.2">
      <c r="A266" t="s">
        <v>54</v>
      </c>
      <c r="B266" s="1">
        <f t="shared" si="1036"/>
        <v>1957</v>
      </c>
      <c r="X266">
        <f t="shared" si="928"/>
        <v>0</v>
      </c>
      <c r="AX266">
        <f t="shared" si="929"/>
        <v>0</v>
      </c>
      <c r="AY266">
        <f t="shared" si="930"/>
        <v>0</v>
      </c>
      <c r="AZ266">
        <f t="shared" si="931"/>
        <v>0</v>
      </c>
      <c r="BA266">
        <f t="shared" si="932"/>
        <v>0</v>
      </c>
      <c r="BB266">
        <f t="shared" si="933"/>
        <v>0</v>
      </c>
      <c r="BC266">
        <f t="shared" si="934"/>
        <v>0</v>
      </c>
      <c r="BD266">
        <f t="shared" si="935"/>
        <v>0</v>
      </c>
      <c r="BE266">
        <f t="shared" si="936"/>
        <v>0</v>
      </c>
      <c r="BF266">
        <f t="shared" si="937"/>
        <v>0</v>
      </c>
      <c r="BG266">
        <f t="shared" si="938"/>
        <v>0</v>
      </c>
      <c r="BH266">
        <f t="shared" si="939"/>
        <v>0</v>
      </c>
      <c r="BI266">
        <f t="shared" si="940"/>
        <v>0</v>
      </c>
      <c r="BJ266">
        <f t="shared" si="941"/>
        <v>0</v>
      </c>
      <c r="BK266">
        <f t="shared" si="942"/>
        <v>0</v>
      </c>
      <c r="BL266">
        <f t="shared" si="943"/>
        <v>0</v>
      </c>
      <c r="BM266">
        <f t="shared" si="944"/>
        <v>0</v>
      </c>
      <c r="BN266">
        <f t="shared" si="945"/>
        <v>0</v>
      </c>
      <c r="BO266">
        <f t="shared" si="946"/>
        <v>0</v>
      </c>
      <c r="BP266">
        <f t="shared" si="947"/>
        <v>0</v>
      </c>
      <c r="BQ266">
        <f t="shared" si="948"/>
        <v>0</v>
      </c>
      <c r="BR266">
        <f t="shared" si="949"/>
        <v>0</v>
      </c>
      <c r="BS266">
        <f t="shared" si="950"/>
        <v>0</v>
      </c>
      <c r="BU266" s="16"/>
      <c r="BV266" s="9">
        <f t="shared" si="915"/>
        <v>1.0640052694689878E-6</v>
      </c>
      <c r="BW266" s="9">
        <f t="shared" si="951"/>
        <v>0</v>
      </c>
      <c r="BX266" s="9">
        <f t="shared" si="952"/>
        <v>0.98601690734773006</v>
      </c>
      <c r="BY266" s="9">
        <f t="shared" si="953"/>
        <v>1.2153631800222979</v>
      </c>
      <c r="BZ266" s="9">
        <f t="shared" si="954"/>
        <v>0.96285965726199363</v>
      </c>
      <c r="CA266" s="9">
        <f t="shared" si="916"/>
        <v>1.2277139947382401E-6</v>
      </c>
      <c r="CB266" s="9">
        <f t="shared" si="955"/>
        <v>0</v>
      </c>
      <c r="CC266" s="9"/>
      <c r="CD266" s="9">
        <f t="shared" si="956"/>
        <v>1.1983686440698886</v>
      </c>
      <c r="CE266" s="9">
        <f t="shared" si="957"/>
        <v>1.1538608219026529</v>
      </c>
      <c r="CG266" s="35"/>
      <c r="CH266">
        <f t="shared" si="958"/>
        <v>1957</v>
      </c>
      <c r="CI266" t="e">
        <f t="shared" si="959"/>
        <v>#DIV/0!</v>
      </c>
      <c r="CJ266" t="e">
        <f t="shared" si="960"/>
        <v>#DIV/0!</v>
      </c>
      <c r="CK266" t="e">
        <f t="shared" si="961"/>
        <v>#DIV/0!</v>
      </c>
      <c r="CL266" t="e">
        <f t="shared" si="962"/>
        <v>#DIV/0!</v>
      </c>
      <c r="CM266" t="e">
        <f t="shared" si="963"/>
        <v>#DIV/0!</v>
      </c>
      <c r="CN266" t="e">
        <f t="shared" si="964"/>
        <v>#DIV/0!</v>
      </c>
      <c r="CO266" t="e">
        <f t="shared" si="965"/>
        <v>#DIV/0!</v>
      </c>
      <c r="CP266" t="e">
        <f t="shared" si="966"/>
        <v>#DIV/0!</v>
      </c>
      <c r="CQ266" t="e">
        <f t="shared" si="967"/>
        <v>#DIV/0!</v>
      </c>
      <c r="CR266" t="e">
        <f t="shared" si="968"/>
        <v>#DIV/0!</v>
      </c>
      <c r="CS266" t="e">
        <f t="shared" si="969"/>
        <v>#DIV/0!</v>
      </c>
      <c r="CT266" t="e">
        <f t="shared" si="970"/>
        <v>#DIV/0!</v>
      </c>
      <c r="CU266" t="e">
        <f t="shared" si="971"/>
        <v>#DIV/0!</v>
      </c>
      <c r="CV266" t="e">
        <f t="shared" si="972"/>
        <v>#DIV/0!</v>
      </c>
      <c r="CW266" t="e">
        <f t="shared" si="973"/>
        <v>#DIV/0!</v>
      </c>
      <c r="CX266" t="e">
        <f t="shared" si="974"/>
        <v>#DIV/0!</v>
      </c>
      <c r="CY266" t="e">
        <f t="shared" si="975"/>
        <v>#DIV/0!</v>
      </c>
      <c r="CZ266" t="e">
        <f t="shared" si="976"/>
        <v>#DIV/0!</v>
      </c>
      <c r="DA266" t="e">
        <f t="shared" si="977"/>
        <v>#DIV/0!</v>
      </c>
      <c r="DB266" t="e">
        <f t="shared" si="978"/>
        <v>#DIV/0!</v>
      </c>
      <c r="DC266" t="e">
        <f t="shared" si="979"/>
        <v>#DIV/0!</v>
      </c>
      <c r="DD266" t="e">
        <f t="shared" si="980"/>
        <v>#DIV/0!</v>
      </c>
      <c r="DF266" t="e">
        <f t="shared" si="1037"/>
        <v>#DIV/0!</v>
      </c>
      <c r="DG266" t="e">
        <f t="shared" si="981"/>
        <v>#DIV/0!</v>
      </c>
      <c r="DH266" t="e">
        <f t="shared" si="981"/>
        <v>#DIV/0!</v>
      </c>
      <c r="DI266" t="e">
        <f t="shared" si="981"/>
        <v>#DIV/0!</v>
      </c>
      <c r="DJ266" t="e">
        <f t="shared" si="981"/>
        <v>#DIV/0!</v>
      </c>
      <c r="DK266" t="e">
        <f t="shared" si="981"/>
        <v>#DIV/0!</v>
      </c>
      <c r="DL266" t="e">
        <f t="shared" si="981"/>
        <v>#DIV/0!</v>
      </c>
      <c r="DM266" t="e">
        <f t="shared" si="981"/>
        <v>#DIV/0!</v>
      </c>
      <c r="DN266" t="e">
        <f t="shared" si="981"/>
        <v>#DIV/0!</v>
      </c>
      <c r="DO266" t="e">
        <f t="shared" si="981"/>
        <v>#DIV/0!</v>
      </c>
      <c r="DP266" t="e">
        <f t="shared" si="981"/>
        <v>#DIV/0!</v>
      </c>
      <c r="DQ266" t="e">
        <f t="shared" si="981"/>
        <v>#DIV/0!</v>
      </c>
      <c r="DR266" t="e">
        <f t="shared" si="981"/>
        <v>#DIV/0!</v>
      </c>
      <c r="DS266" t="e">
        <f t="shared" si="981"/>
        <v>#DIV/0!</v>
      </c>
      <c r="DT266" t="e">
        <f t="shared" si="981"/>
        <v>#DIV/0!</v>
      </c>
      <c r="DU266" t="e">
        <f t="shared" si="981"/>
        <v>#DIV/0!</v>
      </c>
      <c r="DV266" t="e">
        <f t="shared" si="981"/>
        <v>#DIV/0!</v>
      </c>
      <c r="DW266" t="e">
        <f t="shared" si="981"/>
        <v>#DIV/0!</v>
      </c>
      <c r="DX266" t="e">
        <f t="shared" si="981"/>
        <v>#DIV/0!</v>
      </c>
      <c r="DY266" t="e">
        <f t="shared" si="981"/>
        <v>#DIV/0!</v>
      </c>
      <c r="DZ266" t="e">
        <f t="shared" si="981"/>
        <v>#DIV/0!</v>
      </c>
      <c r="EA266" t="e">
        <f t="shared" si="982"/>
        <v>#DIV/0!</v>
      </c>
      <c r="EC266" t="e">
        <f t="shared" si="1038"/>
        <v>#DIV/0!</v>
      </c>
      <c r="ED266" t="e">
        <f t="shared" si="983"/>
        <v>#DIV/0!</v>
      </c>
      <c r="EE266" t="e">
        <f t="shared" si="983"/>
        <v>#DIV/0!</v>
      </c>
      <c r="EF266" t="e">
        <f t="shared" si="983"/>
        <v>#DIV/0!</v>
      </c>
      <c r="EG266" t="e">
        <f t="shared" si="983"/>
        <v>#DIV/0!</v>
      </c>
      <c r="EH266" t="e">
        <f t="shared" si="983"/>
        <v>#DIV/0!</v>
      </c>
      <c r="EI266" t="e">
        <f t="shared" si="983"/>
        <v>#DIV/0!</v>
      </c>
      <c r="EJ266" t="e">
        <f t="shared" si="983"/>
        <v>#DIV/0!</v>
      </c>
      <c r="EK266" t="e">
        <f t="shared" si="983"/>
        <v>#DIV/0!</v>
      </c>
      <c r="EL266" t="e">
        <f t="shared" si="983"/>
        <v>#DIV/0!</v>
      </c>
      <c r="EM266" t="e">
        <f t="shared" si="983"/>
        <v>#DIV/0!</v>
      </c>
      <c r="EN266" t="e">
        <f t="shared" si="983"/>
        <v>#DIV/0!</v>
      </c>
      <c r="EO266" t="e">
        <f t="shared" si="983"/>
        <v>#DIV/0!</v>
      </c>
      <c r="EP266" t="e">
        <f t="shared" si="983"/>
        <v>#DIV/0!</v>
      </c>
      <c r="EQ266" t="e">
        <f t="shared" si="983"/>
        <v>#DIV/0!</v>
      </c>
      <c r="ER266" t="e">
        <f t="shared" si="983"/>
        <v>#DIV/0!</v>
      </c>
      <c r="ES266" t="e">
        <f t="shared" si="983"/>
        <v>#DIV/0!</v>
      </c>
      <c r="ET266" t="e">
        <f t="shared" si="983"/>
        <v>#DIV/0!</v>
      </c>
      <c r="EU266" t="e">
        <f t="shared" si="983"/>
        <v>#DIV/0!</v>
      </c>
      <c r="EV266" t="e">
        <f t="shared" si="983"/>
        <v>#DIV/0!</v>
      </c>
      <c r="EW266" t="e">
        <f t="shared" si="983"/>
        <v>#DIV/0!</v>
      </c>
      <c r="EZ266" s="19" t="e">
        <f t="shared" si="1039"/>
        <v>#DIV/0!</v>
      </c>
      <c r="FA266" s="19" t="e">
        <f t="shared" si="1040"/>
        <v>#DIV/0!</v>
      </c>
      <c r="FB266" s="19" t="e">
        <f t="shared" si="1041"/>
        <v>#DIV/0!</v>
      </c>
      <c r="FC266" s="19" t="e">
        <f t="shared" si="1042"/>
        <v>#DIV/0!</v>
      </c>
      <c r="FD266" s="19" t="e">
        <f t="shared" si="1043"/>
        <v>#DIV/0!</v>
      </c>
      <c r="FE266" s="19" t="e">
        <f t="shared" si="1044"/>
        <v>#DIV/0!</v>
      </c>
      <c r="FF266" s="19" t="e">
        <f t="shared" si="1045"/>
        <v>#DIV/0!</v>
      </c>
      <c r="FG266" s="19" t="e">
        <f t="shared" si="1046"/>
        <v>#DIV/0!</v>
      </c>
      <c r="FH266" s="19" t="e">
        <f t="shared" si="1047"/>
        <v>#DIV/0!</v>
      </c>
      <c r="FI266" s="19" t="e">
        <f t="shared" si="985"/>
        <v>#DIV/0!</v>
      </c>
      <c r="FJ266" s="19" t="e">
        <f t="shared" si="986"/>
        <v>#DIV/0!</v>
      </c>
      <c r="FK266" s="19" t="e">
        <f t="shared" si="987"/>
        <v>#DIV/0!</v>
      </c>
      <c r="FL266" s="19" t="e">
        <f t="shared" si="988"/>
        <v>#DIV/0!</v>
      </c>
      <c r="FM266" s="19" t="e">
        <f t="shared" si="989"/>
        <v>#DIV/0!</v>
      </c>
      <c r="FN266" s="19" t="e">
        <f t="shared" si="990"/>
        <v>#DIV/0!</v>
      </c>
      <c r="FO266" s="19" t="e">
        <f t="shared" si="991"/>
        <v>#DIV/0!</v>
      </c>
      <c r="FP266" s="19" t="e">
        <f t="shared" si="992"/>
        <v>#DIV/0!</v>
      </c>
      <c r="FQ266" s="19" t="e">
        <f t="shared" si="993"/>
        <v>#DIV/0!</v>
      </c>
      <c r="FR266" s="19" t="e">
        <f t="shared" si="994"/>
        <v>#DIV/0!</v>
      </c>
      <c r="FS266" s="19" t="e">
        <f t="shared" si="995"/>
        <v>#DIV/0!</v>
      </c>
      <c r="FT266" s="19" t="e">
        <f t="shared" si="996"/>
        <v>#DIV/0!</v>
      </c>
      <c r="FU266" s="19"/>
      <c r="FV266" s="16"/>
      <c r="FW266" s="19" t="e">
        <f t="shared" si="997"/>
        <v>#DIV/0!</v>
      </c>
      <c r="FX266" s="19">
        <f t="shared" si="1048"/>
        <v>1</v>
      </c>
      <c r="FY266" s="19">
        <f t="shared" si="918"/>
        <v>0.96285965726199363</v>
      </c>
      <c r="FZ266" s="19"/>
      <c r="GA266" s="19" t="e">
        <f t="shared" si="998"/>
        <v>#DIV/0!</v>
      </c>
      <c r="GB266" s="19">
        <f t="shared" si="1049"/>
        <v>1</v>
      </c>
      <c r="GC266" s="19">
        <f t="shared" si="919"/>
        <v>0.98601690734773006</v>
      </c>
      <c r="GD266" s="19"/>
      <c r="GE266" s="19" t="e">
        <f t="shared" si="999"/>
        <v>#DIV/0!</v>
      </c>
      <c r="GF266" s="19">
        <f t="shared" si="1050"/>
        <v>1</v>
      </c>
      <c r="GG266" s="19">
        <f t="shared" si="920"/>
        <v>1.2153631800222979</v>
      </c>
      <c r="GH266" s="19"/>
      <c r="GI266" s="19">
        <f t="shared" si="921"/>
        <v>1.0640052694689878E-6</v>
      </c>
      <c r="GJ266" s="19">
        <f t="shared" si="1000"/>
        <v>1.2277139947382403E-6</v>
      </c>
      <c r="GK266" s="19">
        <f t="shared" si="922"/>
        <v>0</v>
      </c>
      <c r="GL266" s="3"/>
      <c r="GM266" s="3"/>
      <c r="GN266" s="8"/>
      <c r="GO266" s="5">
        <f t="shared" si="1051"/>
        <v>8</v>
      </c>
      <c r="GP266" t="b">
        <f t="shared" si="1001"/>
        <v>1</v>
      </c>
      <c r="GR266">
        <v>323</v>
      </c>
      <c r="GS266" s="20">
        <v>1.3984453988672515E-2</v>
      </c>
      <c r="GT266" s="20" t="e">
        <v>#REF!</v>
      </c>
      <c r="GU266" s="33"/>
      <c r="GV266" s="31">
        <f t="shared" ca="1" si="923"/>
        <v>1993</v>
      </c>
      <c r="GW266" s="12">
        <f t="shared" ca="1" si="1002"/>
        <v>1.1971735305082887</v>
      </c>
      <c r="GX266" s="19">
        <f t="shared" ca="1" si="1003"/>
        <v>0.98870131377650172</v>
      </c>
      <c r="GY266" s="19">
        <f t="shared" ca="1" si="1004"/>
        <v>1.1836462299982173</v>
      </c>
      <c r="GZ266" s="11">
        <f t="shared" ca="1" si="924"/>
        <v>1993</v>
      </c>
      <c r="HA266" s="12">
        <f t="shared" ca="1" si="1005"/>
        <v>1.2298907137438231</v>
      </c>
      <c r="HB266" s="12">
        <f t="shared" ca="1" si="1006"/>
        <v>0.9733983004587925</v>
      </c>
      <c r="HC266" s="12">
        <f t="shared" ca="1" si="1007"/>
        <v>0.98870131377650172</v>
      </c>
      <c r="HD266" s="12">
        <f t="shared" ca="1" si="1008"/>
        <v>1.1836462299982173</v>
      </c>
      <c r="HE266">
        <f t="shared" ca="1" si="1009"/>
        <v>1993</v>
      </c>
      <c r="HF266" s="12">
        <f t="shared" ca="1" si="1010"/>
        <v>0.98870131377650172</v>
      </c>
      <c r="HG266" s="12">
        <f t="shared" ca="1" si="1011"/>
        <v>0.97218338902509516</v>
      </c>
      <c r="HH266" s="12">
        <f t="shared" ca="1" si="1012"/>
        <v>1.001249673104285</v>
      </c>
      <c r="HJ266" s="17"/>
      <c r="HL266" s="18">
        <f t="shared" si="1013"/>
        <v>1957</v>
      </c>
      <c r="HM266" s="9">
        <f t="shared" si="925"/>
        <v>7.5308170428653129E-7</v>
      </c>
      <c r="HN266" s="9">
        <f t="shared" si="1014"/>
        <v>0</v>
      </c>
      <c r="HO266" s="9">
        <f t="shared" si="1015"/>
        <v>0.96564124169391874</v>
      </c>
      <c r="HP266" s="9">
        <f t="shared" si="1016"/>
        <v>1.3194776719600005</v>
      </c>
      <c r="HQ266" s="9">
        <f t="shared" si="1017"/>
        <v>1.0143447752436021</v>
      </c>
      <c r="HR266" s="9">
        <f t="shared" si="927"/>
        <v>9.7329735845394276E-7</v>
      </c>
      <c r="HS266" s="9">
        <f t="shared" si="1018"/>
        <v>0</v>
      </c>
      <c r="HT266" s="9"/>
      <c r="HU266" s="9">
        <f t="shared" si="1019"/>
        <v>1.274142057538856</v>
      </c>
      <c r="HV266" s="23">
        <f t="shared" si="1020"/>
        <v>1.2924193389826717</v>
      </c>
      <c r="HX266" s="8"/>
      <c r="HY266" s="5">
        <f t="shared" si="1052"/>
        <v>8</v>
      </c>
      <c r="HZ266" t="b">
        <f t="shared" si="1021"/>
        <v>1</v>
      </c>
      <c r="IB266">
        <f t="shared" si="1022"/>
        <v>323</v>
      </c>
      <c r="IC266" s="20">
        <v>1.7380924845743318E-2</v>
      </c>
      <c r="ID266" s="20" t="e">
        <v>#REF!</v>
      </c>
      <c r="IE266" s="11"/>
      <c r="IF266">
        <f t="shared" ca="1" si="1023"/>
        <v>1993</v>
      </c>
      <c r="IG266" s="12">
        <f t="shared" ca="1" si="1024"/>
        <v>0.90091296816917055</v>
      </c>
      <c r="IH266" s="19">
        <f t="shared" ca="1" si="1025"/>
        <v>1.0415682122953414</v>
      </c>
      <c r="II266" s="19">
        <f t="shared" ca="1" si="1026"/>
        <v>0.93836388912183011</v>
      </c>
      <c r="IJ266" s="11">
        <f t="shared" ca="1" si="1027"/>
        <v>1993</v>
      </c>
      <c r="IK266" s="12">
        <f t="shared" ca="1" si="1028"/>
        <v>0.87049211255750514</v>
      </c>
      <c r="IL266" s="12">
        <f t="shared" ca="1" si="1029"/>
        <v>1.0349467332016242</v>
      </c>
      <c r="IM266" s="12">
        <f t="shared" ca="1" si="1030"/>
        <v>1.0415682122953414</v>
      </c>
      <c r="IN266" s="12">
        <f t="shared" ca="1" si="1031"/>
        <v>0.93836388912183011</v>
      </c>
      <c r="IO266">
        <f t="shared" ca="1" si="1032"/>
        <v>1993</v>
      </c>
      <c r="IP266" s="12">
        <f t="shared" ca="1" si="1033"/>
        <v>1.0415682122953414</v>
      </c>
      <c r="IQ266" s="12">
        <f t="shared" ca="1" si="1034"/>
        <v>0.95209358778401088</v>
      </c>
      <c r="IR266" s="12">
        <f t="shared" ca="1" si="1035"/>
        <v>1.0870220601006813</v>
      </c>
    </row>
    <row r="267" spans="1:252" hidden="1" x14ac:dyDescent="0.2">
      <c r="A267" t="s">
        <v>54</v>
      </c>
      <c r="B267" s="1">
        <f t="shared" si="1036"/>
        <v>1958</v>
      </c>
      <c r="X267">
        <f t="shared" si="928"/>
        <v>0</v>
      </c>
      <c r="AX267">
        <f t="shared" si="929"/>
        <v>0</v>
      </c>
      <c r="AY267">
        <f t="shared" si="930"/>
        <v>0</v>
      </c>
      <c r="AZ267">
        <f t="shared" si="931"/>
        <v>0</v>
      </c>
      <c r="BA267">
        <f t="shared" si="932"/>
        <v>0</v>
      </c>
      <c r="BB267">
        <f t="shared" si="933"/>
        <v>0</v>
      </c>
      <c r="BC267">
        <f t="shared" si="934"/>
        <v>0</v>
      </c>
      <c r="BD267">
        <f t="shared" si="935"/>
        <v>0</v>
      </c>
      <c r="BE267">
        <f t="shared" si="936"/>
        <v>0</v>
      </c>
      <c r="BF267">
        <f t="shared" si="937"/>
        <v>0</v>
      </c>
      <c r="BG267">
        <f t="shared" si="938"/>
        <v>0</v>
      </c>
      <c r="BH267">
        <f t="shared" si="939"/>
        <v>0</v>
      </c>
      <c r="BI267">
        <f t="shared" si="940"/>
        <v>0</v>
      </c>
      <c r="BJ267">
        <f t="shared" si="941"/>
        <v>0</v>
      </c>
      <c r="BK267">
        <f t="shared" si="942"/>
        <v>0</v>
      </c>
      <c r="BL267">
        <f t="shared" si="943"/>
        <v>0</v>
      </c>
      <c r="BM267">
        <f t="shared" si="944"/>
        <v>0</v>
      </c>
      <c r="BN267">
        <f t="shared" si="945"/>
        <v>0</v>
      </c>
      <c r="BO267">
        <f t="shared" si="946"/>
        <v>0</v>
      </c>
      <c r="BP267">
        <f t="shared" si="947"/>
        <v>0</v>
      </c>
      <c r="BQ267">
        <f t="shared" si="948"/>
        <v>0</v>
      </c>
      <c r="BR267">
        <f t="shared" si="949"/>
        <v>0</v>
      </c>
      <c r="BS267">
        <f t="shared" si="950"/>
        <v>0</v>
      </c>
      <c r="BU267" s="16"/>
      <c r="BV267" s="9">
        <f t="shared" si="915"/>
        <v>1.0640052694689878E-6</v>
      </c>
      <c r="BW267" s="9">
        <f t="shared" si="951"/>
        <v>0</v>
      </c>
      <c r="BX267" s="9">
        <f t="shared" si="952"/>
        <v>0.98601690734773006</v>
      </c>
      <c r="BY267" s="9">
        <f t="shared" si="953"/>
        <v>1.2153631800222979</v>
      </c>
      <c r="BZ267" s="9">
        <f t="shared" si="954"/>
        <v>0.96285965726199363</v>
      </c>
      <c r="CA267" s="9">
        <f t="shared" si="916"/>
        <v>1.2277139947382401E-6</v>
      </c>
      <c r="CB267" s="9">
        <f t="shared" si="955"/>
        <v>0</v>
      </c>
      <c r="CC267" s="9"/>
      <c r="CD267" s="9">
        <f t="shared" si="956"/>
        <v>1.1983686440698886</v>
      </c>
      <c r="CE267" s="9">
        <f t="shared" si="957"/>
        <v>1.1538608219026529</v>
      </c>
      <c r="CG267" s="35"/>
      <c r="CH267">
        <f t="shared" si="958"/>
        <v>1958</v>
      </c>
      <c r="CI267" t="e">
        <f t="shared" si="959"/>
        <v>#DIV/0!</v>
      </c>
      <c r="CJ267" t="e">
        <f t="shared" si="960"/>
        <v>#DIV/0!</v>
      </c>
      <c r="CK267" t="e">
        <f t="shared" si="961"/>
        <v>#DIV/0!</v>
      </c>
      <c r="CL267" t="e">
        <f t="shared" si="962"/>
        <v>#DIV/0!</v>
      </c>
      <c r="CM267" t="e">
        <f t="shared" si="963"/>
        <v>#DIV/0!</v>
      </c>
      <c r="CN267" t="e">
        <f t="shared" si="964"/>
        <v>#DIV/0!</v>
      </c>
      <c r="CO267" t="e">
        <f t="shared" si="965"/>
        <v>#DIV/0!</v>
      </c>
      <c r="CP267" t="e">
        <f t="shared" si="966"/>
        <v>#DIV/0!</v>
      </c>
      <c r="CQ267" t="e">
        <f t="shared" si="967"/>
        <v>#DIV/0!</v>
      </c>
      <c r="CR267" t="e">
        <f t="shared" si="968"/>
        <v>#DIV/0!</v>
      </c>
      <c r="CS267" t="e">
        <f t="shared" si="969"/>
        <v>#DIV/0!</v>
      </c>
      <c r="CT267" t="e">
        <f t="shared" si="970"/>
        <v>#DIV/0!</v>
      </c>
      <c r="CU267" t="e">
        <f t="shared" si="971"/>
        <v>#DIV/0!</v>
      </c>
      <c r="CV267" t="e">
        <f t="shared" si="972"/>
        <v>#DIV/0!</v>
      </c>
      <c r="CW267" t="e">
        <f t="shared" si="973"/>
        <v>#DIV/0!</v>
      </c>
      <c r="CX267" t="e">
        <f t="shared" si="974"/>
        <v>#DIV/0!</v>
      </c>
      <c r="CY267" t="e">
        <f t="shared" si="975"/>
        <v>#DIV/0!</v>
      </c>
      <c r="CZ267" t="e">
        <f t="shared" si="976"/>
        <v>#DIV/0!</v>
      </c>
      <c r="DA267" t="e">
        <f t="shared" si="977"/>
        <v>#DIV/0!</v>
      </c>
      <c r="DB267" t="e">
        <f t="shared" si="978"/>
        <v>#DIV/0!</v>
      </c>
      <c r="DC267" t="e">
        <f t="shared" si="979"/>
        <v>#DIV/0!</v>
      </c>
      <c r="DD267" t="e">
        <f t="shared" si="980"/>
        <v>#DIV/0!</v>
      </c>
      <c r="DF267" t="e">
        <f t="shared" si="1037"/>
        <v>#DIV/0!</v>
      </c>
      <c r="DG267" t="e">
        <f t="shared" si="981"/>
        <v>#DIV/0!</v>
      </c>
      <c r="DH267" t="e">
        <f t="shared" si="981"/>
        <v>#DIV/0!</v>
      </c>
      <c r="DI267" t="e">
        <f t="shared" si="981"/>
        <v>#DIV/0!</v>
      </c>
      <c r="DJ267" t="e">
        <f t="shared" si="981"/>
        <v>#DIV/0!</v>
      </c>
      <c r="DK267" t="e">
        <f t="shared" si="981"/>
        <v>#DIV/0!</v>
      </c>
      <c r="DL267" t="e">
        <f t="shared" si="981"/>
        <v>#DIV/0!</v>
      </c>
      <c r="DM267" t="e">
        <f t="shared" si="981"/>
        <v>#DIV/0!</v>
      </c>
      <c r="DN267" t="e">
        <f t="shared" si="981"/>
        <v>#DIV/0!</v>
      </c>
      <c r="DO267" t="e">
        <f t="shared" si="981"/>
        <v>#DIV/0!</v>
      </c>
      <c r="DP267" t="e">
        <f t="shared" si="981"/>
        <v>#DIV/0!</v>
      </c>
      <c r="DQ267" t="e">
        <f t="shared" si="981"/>
        <v>#DIV/0!</v>
      </c>
      <c r="DR267" t="e">
        <f t="shared" si="981"/>
        <v>#DIV/0!</v>
      </c>
      <c r="DS267" t="e">
        <f t="shared" si="981"/>
        <v>#DIV/0!</v>
      </c>
      <c r="DT267" t="e">
        <f t="shared" si="981"/>
        <v>#DIV/0!</v>
      </c>
      <c r="DU267" t="e">
        <f t="shared" si="981"/>
        <v>#DIV/0!</v>
      </c>
      <c r="DV267" t="e">
        <f t="shared" si="981"/>
        <v>#DIV/0!</v>
      </c>
      <c r="DW267" t="e">
        <f t="shared" si="981"/>
        <v>#DIV/0!</v>
      </c>
      <c r="DX267" t="e">
        <f t="shared" si="981"/>
        <v>#DIV/0!</v>
      </c>
      <c r="DY267" t="e">
        <f t="shared" si="981"/>
        <v>#DIV/0!</v>
      </c>
      <c r="DZ267" t="e">
        <f t="shared" si="981"/>
        <v>#DIV/0!</v>
      </c>
      <c r="EA267" t="e">
        <f t="shared" si="982"/>
        <v>#DIV/0!</v>
      </c>
      <c r="EC267" t="e">
        <f t="shared" si="1038"/>
        <v>#DIV/0!</v>
      </c>
      <c r="ED267" t="e">
        <f t="shared" si="983"/>
        <v>#DIV/0!</v>
      </c>
      <c r="EE267" t="e">
        <f t="shared" si="983"/>
        <v>#DIV/0!</v>
      </c>
      <c r="EF267" t="e">
        <f t="shared" si="983"/>
        <v>#DIV/0!</v>
      </c>
      <c r="EG267" t="e">
        <f t="shared" si="983"/>
        <v>#DIV/0!</v>
      </c>
      <c r="EH267" t="e">
        <f t="shared" si="983"/>
        <v>#DIV/0!</v>
      </c>
      <c r="EI267" t="e">
        <f t="shared" si="983"/>
        <v>#DIV/0!</v>
      </c>
      <c r="EJ267" t="e">
        <f t="shared" si="983"/>
        <v>#DIV/0!</v>
      </c>
      <c r="EK267" t="e">
        <f t="shared" si="983"/>
        <v>#DIV/0!</v>
      </c>
      <c r="EL267" t="e">
        <f t="shared" si="983"/>
        <v>#DIV/0!</v>
      </c>
      <c r="EM267" t="e">
        <f t="shared" si="983"/>
        <v>#DIV/0!</v>
      </c>
      <c r="EN267" t="e">
        <f t="shared" si="983"/>
        <v>#DIV/0!</v>
      </c>
      <c r="EO267" t="e">
        <f t="shared" si="983"/>
        <v>#DIV/0!</v>
      </c>
      <c r="EP267" t="e">
        <f t="shared" si="983"/>
        <v>#DIV/0!</v>
      </c>
      <c r="EQ267" t="e">
        <f t="shared" si="983"/>
        <v>#DIV/0!</v>
      </c>
      <c r="ER267" t="e">
        <f t="shared" si="983"/>
        <v>#DIV/0!</v>
      </c>
      <c r="ES267" t="e">
        <f t="shared" si="983"/>
        <v>#DIV/0!</v>
      </c>
      <c r="ET267" t="e">
        <f t="shared" si="983"/>
        <v>#DIV/0!</v>
      </c>
      <c r="EU267" t="e">
        <f t="shared" si="983"/>
        <v>#DIV/0!</v>
      </c>
      <c r="EV267" t="e">
        <f t="shared" si="983"/>
        <v>#DIV/0!</v>
      </c>
      <c r="EW267" t="e">
        <f t="shared" si="983"/>
        <v>#DIV/0!</v>
      </c>
      <c r="EZ267" s="19" t="e">
        <f t="shared" si="1039"/>
        <v>#DIV/0!</v>
      </c>
      <c r="FA267" s="19" t="e">
        <f t="shared" si="1040"/>
        <v>#DIV/0!</v>
      </c>
      <c r="FB267" s="19" t="e">
        <f t="shared" si="1041"/>
        <v>#DIV/0!</v>
      </c>
      <c r="FC267" s="19" t="e">
        <f t="shared" si="1042"/>
        <v>#DIV/0!</v>
      </c>
      <c r="FD267" s="19" t="e">
        <f t="shared" si="1043"/>
        <v>#DIV/0!</v>
      </c>
      <c r="FE267" s="19" t="e">
        <f t="shared" si="1044"/>
        <v>#DIV/0!</v>
      </c>
      <c r="FF267" s="19" t="e">
        <f t="shared" si="1045"/>
        <v>#DIV/0!</v>
      </c>
      <c r="FG267" s="19" t="e">
        <f t="shared" si="1046"/>
        <v>#DIV/0!</v>
      </c>
      <c r="FH267" s="19" t="e">
        <f t="shared" si="1047"/>
        <v>#DIV/0!</v>
      </c>
      <c r="FI267" s="19" t="e">
        <f t="shared" si="985"/>
        <v>#DIV/0!</v>
      </c>
      <c r="FJ267" s="19" t="e">
        <f t="shared" si="986"/>
        <v>#DIV/0!</v>
      </c>
      <c r="FK267" s="19" t="e">
        <f t="shared" si="987"/>
        <v>#DIV/0!</v>
      </c>
      <c r="FL267" s="19" t="e">
        <f t="shared" si="988"/>
        <v>#DIV/0!</v>
      </c>
      <c r="FM267" s="19" t="e">
        <f t="shared" si="989"/>
        <v>#DIV/0!</v>
      </c>
      <c r="FN267" s="19" t="e">
        <f t="shared" si="990"/>
        <v>#DIV/0!</v>
      </c>
      <c r="FO267" s="19" t="e">
        <f t="shared" si="991"/>
        <v>#DIV/0!</v>
      </c>
      <c r="FP267" s="19" t="e">
        <f t="shared" si="992"/>
        <v>#DIV/0!</v>
      </c>
      <c r="FQ267" s="19" t="e">
        <f t="shared" si="993"/>
        <v>#DIV/0!</v>
      </c>
      <c r="FR267" s="19" t="e">
        <f t="shared" si="994"/>
        <v>#DIV/0!</v>
      </c>
      <c r="FS267" s="19" t="e">
        <f t="shared" si="995"/>
        <v>#DIV/0!</v>
      </c>
      <c r="FT267" s="19" t="e">
        <f t="shared" si="996"/>
        <v>#DIV/0!</v>
      </c>
      <c r="FU267" s="19"/>
      <c r="FV267" s="16"/>
      <c r="FW267" s="19" t="e">
        <f t="shared" si="997"/>
        <v>#DIV/0!</v>
      </c>
      <c r="FX267" s="19">
        <f t="shared" si="1048"/>
        <v>1</v>
      </c>
      <c r="FY267" s="19">
        <f t="shared" si="918"/>
        <v>0.96285965726199363</v>
      </c>
      <c r="FZ267" s="19"/>
      <c r="GA267" s="19" t="e">
        <f t="shared" si="998"/>
        <v>#DIV/0!</v>
      </c>
      <c r="GB267" s="19">
        <f t="shared" si="1049"/>
        <v>1</v>
      </c>
      <c r="GC267" s="19">
        <f t="shared" si="919"/>
        <v>0.98601690734773006</v>
      </c>
      <c r="GD267" s="19"/>
      <c r="GE267" s="19" t="e">
        <f t="shared" si="999"/>
        <v>#DIV/0!</v>
      </c>
      <c r="GF267" s="19">
        <f t="shared" si="1050"/>
        <v>1</v>
      </c>
      <c r="GG267" s="19">
        <f t="shared" si="920"/>
        <v>1.2153631800222979</v>
      </c>
      <c r="GH267" s="19"/>
      <c r="GI267" s="19">
        <f t="shared" si="921"/>
        <v>1.0640052694689878E-6</v>
      </c>
      <c r="GJ267" s="19">
        <f t="shared" si="1000"/>
        <v>1.2277139947382403E-6</v>
      </c>
      <c r="GK267" s="19">
        <f t="shared" si="922"/>
        <v>0</v>
      </c>
      <c r="GL267" s="3"/>
      <c r="GM267" s="3"/>
      <c r="GN267" s="8"/>
      <c r="GO267" s="5">
        <f t="shared" si="1051"/>
        <v>9</v>
      </c>
      <c r="GP267" t="b">
        <f t="shared" si="1001"/>
        <v>1</v>
      </c>
      <c r="GR267">
        <v>324</v>
      </c>
      <c r="GS267" s="20">
        <v>5.3969643403086638E-2</v>
      </c>
      <c r="GT267" s="20" t="e">
        <v>#REF!</v>
      </c>
      <c r="GU267" s="33"/>
      <c r="GV267" s="31">
        <f t="shared" ca="1" si="923"/>
        <v>1994</v>
      </c>
      <c r="GW267" s="12">
        <f t="shared" ca="1" si="1002"/>
        <v>1.2629699343113903</v>
      </c>
      <c r="GX267" s="19">
        <f t="shared" ca="1" si="1003"/>
        <v>0.96318009553937234</v>
      </c>
      <c r="GY267" s="19">
        <f t="shared" ca="1" si="1004"/>
        <v>1.216466397422699</v>
      </c>
      <c r="GZ267" s="11">
        <f t="shared" ca="1" si="924"/>
        <v>1994</v>
      </c>
      <c r="HA267" s="12">
        <f t="shared" ca="1" si="1005"/>
        <v>1.3027618871870579</v>
      </c>
      <c r="HB267" s="12">
        <f t="shared" ca="1" si="1006"/>
        <v>0.9694556977241735</v>
      </c>
      <c r="HC267" s="12">
        <f t="shared" ca="1" si="1007"/>
        <v>0.96318009553937234</v>
      </c>
      <c r="HD267" s="12">
        <f t="shared" ca="1" si="1008"/>
        <v>1.216466397422699</v>
      </c>
      <c r="HE267">
        <f t="shared" ca="1" si="1009"/>
        <v>1994</v>
      </c>
      <c r="HF267" s="12">
        <f t="shared" ca="1" si="1010"/>
        <v>0.96318009553937234</v>
      </c>
      <c r="HG267" s="12">
        <f t="shared" ca="1" si="1011"/>
        <v>0.98155190791454694</v>
      </c>
      <c r="HH267" s="12">
        <f t="shared" ca="1" si="1012"/>
        <v>0.98767644370833774</v>
      </c>
      <c r="HJ267" s="17"/>
      <c r="HL267" s="18">
        <f t="shared" si="1013"/>
        <v>1958</v>
      </c>
      <c r="HM267" s="9">
        <f t="shared" si="925"/>
        <v>7.5308170428653129E-7</v>
      </c>
      <c r="HN267" s="9">
        <f t="shared" si="1014"/>
        <v>0</v>
      </c>
      <c r="HO267" s="9">
        <f t="shared" si="1015"/>
        <v>0.96564124169391874</v>
      </c>
      <c r="HP267" s="9">
        <f t="shared" si="1016"/>
        <v>1.3194776719600005</v>
      </c>
      <c r="HQ267" s="9">
        <f t="shared" si="1017"/>
        <v>1.0143447752436021</v>
      </c>
      <c r="HR267" s="9">
        <f t="shared" si="927"/>
        <v>9.7329735845394276E-7</v>
      </c>
      <c r="HS267" s="9">
        <f t="shared" si="1018"/>
        <v>0</v>
      </c>
      <c r="HT267" s="9"/>
      <c r="HU267" s="9">
        <f t="shared" si="1019"/>
        <v>1.274142057538856</v>
      </c>
      <c r="HV267" s="23">
        <f t="shared" si="1020"/>
        <v>1.2924193389826717</v>
      </c>
      <c r="HX267" s="8"/>
      <c r="HY267" s="5">
        <f t="shared" si="1052"/>
        <v>9</v>
      </c>
      <c r="HZ267" t="b">
        <f t="shared" si="1021"/>
        <v>1</v>
      </c>
      <c r="IB267">
        <f t="shared" si="1022"/>
        <v>324</v>
      </c>
      <c r="IC267" s="20">
        <v>4.2164758096638881E-2</v>
      </c>
      <c r="ID267" s="20" t="e">
        <v>#REF!</v>
      </c>
      <c r="IE267" s="11"/>
      <c r="IF267">
        <f t="shared" ca="1" si="1023"/>
        <v>1994</v>
      </c>
      <c r="IG267" s="12">
        <f t="shared" ca="1" si="1024"/>
        <v>0.9504269541824949</v>
      </c>
      <c r="IH267" s="19">
        <f t="shared" ca="1" si="1025"/>
        <v>1.0146823476925002</v>
      </c>
      <c r="II267" s="19">
        <f t="shared" ca="1" si="1026"/>
        <v>0.96438286266776252</v>
      </c>
      <c r="IJ267" s="11">
        <f t="shared" ca="1" si="1027"/>
        <v>1994</v>
      </c>
      <c r="IK267" s="12">
        <f t="shared" ca="1" si="1028"/>
        <v>0.92206887544081162</v>
      </c>
      <c r="IL267" s="12">
        <f t="shared" ca="1" si="1029"/>
        <v>1.0307548378402061</v>
      </c>
      <c r="IM267" s="12">
        <f t="shared" ca="1" si="1030"/>
        <v>1.0146823476925002</v>
      </c>
      <c r="IN267" s="12">
        <f t="shared" ca="1" si="1031"/>
        <v>0.96438286266776252</v>
      </c>
      <c r="IO267">
        <f t="shared" ca="1" si="1032"/>
        <v>1994</v>
      </c>
      <c r="IP267" s="12">
        <f t="shared" ca="1" si="1033"/>
        <v>1.0146823476925002</v>
      </c>
      <c r="IQ267" s="12">
        <f t="shared" ca="1" si="1034"/>
        <v>0.96126850978162404</v>
      </c>
      <c r="IR267" s="12">
        <f t="shared" ca="1" si="1035"/>
        <v>1.0722860754841201</v>
      </c>
    </row>
    <row r="268" spans="1:252" hidden="1" x14ac:dyDescent="0.2">
      <c r="A268" t="s">
        <v>54</v>
      </c>
      <c r="B268" s="1">
        <f t="shared" si="1036"/>
        <v>1959</v>
      </c>
      <c r="X268">
        <f t="shared" si="928"/>
        <v>0</v>
      </c>
      <c r="AX268">
        <f t="shared" si="929"/>
        <v>0</v>
      </c>
      <c r="AY268">
        <f t="shared" si="930"/>
        <v>0</v>
      </c>
      <c r="AZ268">
        <f t="shared" si="931"/>
        <v>0</v>
      </c>
      <c r="BA268">
        <f t="shared" si="932"/>
        <v>0</v>
      </c>
      <c r="BB268">
        <f t="shared" si="933"/>
        <v>0</v>
      </c>
      <c r="BC268">
        <f t="shared" si="934"/>
        <v>0</v>
      </c>
      <c r="BD268">
        <f t="shared" si="935"/>
        <v>0</v>
      </c>
      <c r="BE268">
        <f t="shared" si="936"/>
        <v>0</v>
      </c>
      <c r="BF268">
        <f t="shared" si="937"/>
        <v>0</v>
      </c>
      <c r="BG268">
        <f t="shared" si="938"/>
        <v>0</v>
      </c>
      <c r="BH268">
        <f t="shared" si="939"/>
        <v>0</v>
      </c>
      <c r="BI268">
        <f t="shared" si="940"/>
        <v>0</v>
      </c>
      <c r="BJ268">
        <f t="shared" si="941"/>
        <v>0</v>
      </c>
      <c r="BK268">
        <f t="shared" si="942"/>
        <v>0</v>
      </c>
      <c r="BL268">
        <f t="shared" si="943"/>
        <v>0</v>
      </c>
      <c r="BM268">
        <f t="shared" si="944"/>
        <v>0</v>
      </c>
      <c r="BN268">
        <f t="shared" si="945"/>
        <v>0</v>
      </c>
      <c r="BO268">
        <f t="shared" si="946"/>
        <v>0</v>
      </c>
      <c r="BP268">
        <f t="shared" si="947"/>
        <v>0</v>
      </c>
      <c r="BQ268">
        <f t="shared" si="948"/>
        <v>0</v>
      </c>
      <c r="BR268">
        <f t="shared" si="949"/>
        <v>0</v>
      </c>
      <c r="BS268">
        <f t="shared" si="950"/>
        <v>0</v>
      </c>
      <c r="BU268" s="16"/>
      <c r="BV268" s="9">
        <f t="shared" si="915"/>
        <v>1.0640052694689878E-6</v>
      </c>
      <c r="BW268" s="9">
        <f t="shared" si="951"/>
        <v>0</v>
      </c>
      <c r="BX268" s="9">
        <f t="shared" si="952"/>
        <v>0.98601690734773006</v>
      </c>
      <c r="BY268" s="9">
        <f t="shared" si="953"/>
        <v>1.2153631800222979</v>
      </c>
      <c r="BZ268" s="9">
        <f t="shared" si="954"/>
        <v>0.96285965726199363</v>
      </c>
      <c r="CA268" s="9">
        <f t="shared" si="916"/>
        <v>1.2277139947382401E-6</v>
      </c>
      <c r="CB268" s="9">
        <f t="shared" si="955"/>
        <v>0</v>
      </c>
      <c r="CC268" s="9"/>
      <c r="CD268" s="9">
        <f t="shared" si="956"/>
        <v>1.1983686440698886</v>
      </c>
      <c r="CE268" s="9">
        <f t="shared" si="957"/>
        <v>1.1538608219026529</v>
      </c>
      <c r="CG268" s="35"/>
      <c r="CH268">
        <f t="shared" si="958"/>
        <v>1959</v>
      </c>
      <c r="CI268" t="e">
        <f t="shared" si="959"/>
        <v>#DIV/0!</v>
      </c>
      <c r="CJ268" t="e">
        <f t="shared" si="960"/>
        <v>#DIV/0!</v>
      </c>
      <c r="CK268" t="e">
        <f t="shared" si="961"/>
        <v>#DIV/0!</v>
      </c>
      <c r="CL268" t="e">
        <f t="shared" si="962"/>
        <v>#DIV/0!</v>
      </c>
      <c r="CM268" t="e">
        <f t="shared" si="963"/>
        <v>#DIV/0!</v>
      </c>
      <c r="CN268" t="e">
        <f t="shared" si="964"/>
        <v>#DIV/0!</v>
      </c>
      <c r="CO268" t="e">
        <f t="shared" si="965"/>
        <v>#DIV/0!</v>
      </c>
      <c r="CP268" t="e">
        <f t="shared" si="966"/>
        <v>#DIV/0!</v>
      </c>
      <c r="CQ268" t="e">
        <f t="shared" si="967"/>
        <v>#DIV/0!</v>
      </c>
      <c r="CR268" t="e">
        <f t="shared" si="968"/>
        <v>#DIV/0!</v>
      </c>
      <c r="CS268" t="e">
        <f t="shared" si="969"/>
        <v>#DIV/0!</v>
      </c>
      <c r="CT268" t="e">
        <f t="shared" si="970"/>
        <v>#DIV/0!</v>
      </c>
      <c r="CU268" t="e">
        <f t="shared" si="971"/>
        <v>#DIV/0!</v>
      </c>
      <c r="CV268" t="e">
        <f t="shared" si="972"/>
        <v>#DIV/0!</v>
      </c>
      <c r="CW268" t="e">
        <f t="shared" si="973"/>
        <v>#DIV/0!</v>
      </c>
      <c r="CX268" t="e">
        <f t="shared" si="974"/>
        <v>#DIV/0!</v>
      </c>
      <c r="CY268" t="e">
        <f t="shared" si="975"/>
        <v>#DIV/0!</v>
      </c>
      <c r="CZ268" t="e">
        <f t="shared" si="976"/>
        <v>#DIV/0!</v>
      </c>
      <c r="DA268" t="e">
        <f t="shared" si="977"/>
        <v>#DIV/0!</v>
      </c>
      <c r="DB268" t="e">
        <f t="shared" si="978"/>
        <v>#DIV/0!</v>
      </c>
      <c r="DC268" t="e">
        <f t="shared" si="979"/>
        <v>#DIV/0!</v>
      </c>
      <c r="DD268" t="e">
        <f t="shared" si="980"/>
        <v>#DIV/0!</v>
      </c>
      <c r="DF268" t="e">
        <f t="shared" si="1037"/>
        <v>#DIV/0!</v>
      </c>
      <c r="DG268" t="e">
        <f t="shared" si="981"/>
        <v>#DIV/0!</v>
      </c>
      <c r="DH268" t="e">
        <f t="shared" si="981"/>
        <v>#DIV/0!</v>
      </c>
      <c r="DI268" t="e">
        <f t="shared" si="981"/>
        <v>#DIV/0!</v>
      </c>
      <c r="DJ268" t="e">
        <f t="shared" si="981"/>
        <v>#DIV/0!</v>
      </c>
      <c r="DK268" t="e">
        <f t="shared" si="981"/>
        <v>#DIV/0!</v>
      </c>
      <c r="DL268" t="e">
        <f t="shared" si="981"/>
        <v>#DIV/0!</v>
      </c>
      <c r="DM268" t="e">
        <f t="shared" si="981"/>
        <v>#DIV/0!</v>
      </c>
      <c r="DN268" t="e">
        <f t="shared" si="981"/>
        <v>#DIV/0!</v>
      </c>
      <c r="DO268" t="e">
        <f t="shared" si="981"/>
        <v>#DIV/0!</v>
      </c>
      <c r="DP268" t="e">
        <f t="shared" si="981"/>
        <v>#DIV/0!</v>
      </c>
      <c r="DQ268" t="e">
        <f t="shared" si="981"/>
        <v>#DIV/0!</v>
      </c>
      <c r="DR268" t="e">
        <f t="shared" si="981"/>
        <v>#DIV/0!</v>
      </c>
      <c r="DS268" t="e">
        <f t="shared" si="981"/>
        <v>#DIV/0!</v>
      </c>
      <c r="DT268" t="e">
        <f t="shared" si="981"/>
        <v>#DIV/0!</v>
      </c>
      <c r="DU268" t="e">
        <f t="shared" si="981"/>
        <v>#DIV/0!</v>
      </c>
      <c r="DV268" t="e">
        <f t="shared" si="981"/>
        <v>#DIV/0!</v>
      </c>
      <c r="DW268" t="e">
        <f t="shared" si="981"/>
        <v>#DIV/0!</v>
      </c>
      <c r="DX268" t="e">
        <f t="shared" si="981"/>
        <v>#DIV/0!</v>
      </c>
      <c r="DY268" t="e">
        <f t="shared" si="981"/>
        <v>#DIV/0!</v>
      </c>
      <c r="DZ268" t="e">
        <f t="shared" si="981"/>
        <v>#DIV/0!</v>
      </c>
      <c r="EA268" t="e">
        <f t="shared" si="982"/>
        <v>#DIV/0!</v>
      </c>
      <c r="EC268" t="e">
        <f t="shared" si="1038"/>
        <v>#DIV/0!</v>
      </c>
      <c r="ED268" t="e">
        <f t="shared" si="983"/>
        <v>#DIV/0!</v>
      </c>
      <c r="EE268" t="e">
        <f t="shared" si="983"/>
        <v>#DIV/0!</v>
      </c>
      <c r="EF268" t="e">
        <f t="shared" si="983"/>
        <v>#DIV/0!</v>
      </c>
      <c r="EG268" t="e">
        <f t="shared" si="983"/>
        <v>#DIV/0!</v>
      </c>
      <c r="EH268" t="e">
        <f t="shared" si="983"/>
        <v>#DIV/0!</v>
      </c>
      <c r="EI268" t="e">
        <f t="shared" si="983"/>
        <v>#DIV/0!</v>
      </c>
      <c r="EJ268" t="e">
        <f t="shared" si="983"/>
        <v>#DIV/0!</v>
      </c>
      <c r="EK268" t="e">
        <f t="shared" si="983"/>
        <v>#DIV/0!</v>
      </c>
      <c r="EL268" t="e">
        <f t="shared" si="983"/>
        <v>#DIV/0!</v>
      </c>
      <c r="EM268" t="e">
        <f t="shared" si="983"/>
        <v>#DIV/0!</v>
      </c>
      <c r="EN268" t="e">
        <f t="shared" si="983"/>
        <v>#DIV/0!</v>
      </c>
      <c r="EO268" t="e">
        <f t="shared" si="983"/>
        <v>#DIV/0!</v>
      </c>
      <c r="EP268" t="e">
        <f t="shared" si="983"/>
        <v>#DIV/0!</v>
      </c>
      <c r="EQ268" t="e">
        <f t="shared" si="983"/>
        <v>#DIV/0!</v>
      </c>
      <c r="ER268" t="e">
        <f t="shared" si="983"/>
        <v>#DIV/0!</v>
      </c>
      <c r="ES268" t="e">
        <f t="shared" si="983"/>
        <v>#DIV/0!</v>
      </c>
      <c r="ET268" t="e">
        <f t="shared" si="983"/>
        <v>#DIV/0!</v>
      </c>
      <c r="EU268" t="e">
        <f t="shared" si="983"/>
        <v>#DIV/0!</v>
      </c>
      <c r="EV268" t="e">
        <f t="shared" si="983"/>
        <v>#DIV/0!</v>
      </c>
      <c r="EW268" t="e">
        <f t="shared" si="983"/>
        <v>#DIV/0!</v>
      </c>
      <c r="EZ268" s="19" t="e">
        <f t="shared" si="1039"/>
        <v>#DIV/0!</v>
      </c>
      <c r="FA268" s="19" t="e">
        <f t="shared" si="1040"/>
        <v>#DIV/0!</v>
      </c>
      <c r="FB268" s="19" t="e">
        <f t="shared" si="1041"/>
        <v>#DIV/0!</v>
      </c>
      <c r="FC268" s="19" t="e">
        <f t="shared" si="1042"/>
        <v>#DIV/0!</v>
      </c>
      <c r="FD268" s="19" t="e">
        <f t="shared" si="1043"/>
        <v>#DIV/0!</v>
      </c>
      <c r="FE268" s="19" t="e">
        <f t="shared" si="1044"/>
        <v>#DIV/0!</v>
      </c>
      <c r="FF268" s="19" t="e">
        <f t="shared" si="1045"/>
        <v>#DIV/0!</v>
      </c>
      <c r="FG268" s="19" t="e">
        <f t="shared" si="1046"/>
        <v>#DIV/0!</v>
      </c>
      <c r="FH268" s="19" t="e">
        <f t="shared" si="1047"/>
        <v>#DIV/0!</v>
      </c>
      <c r="FI268" s="19" t="e">
        <f t="shared" si="985"/>
        <v>#DIV/0!</v>
      </c>
      <c r="FJ268" s="19" t="e">
        <f t="shared" si="986"/>
        <v>#DIV/0!</v>
      </c>
      <c r="FK268" s="19" t="e">
        <f t="shared" si="987"/>
        <v>#DIV/0!</v>
      </c>
      <c r="FL268" s="19" t="e">
        <f t="shared" si="988"/>
        <v>#DIV/0!</v>
      </c>
      <c r="FM268" s="19" t="e">
        <f t="shared" si="989"/>
        <v>#DIV/0!</v>
      </c>
      <c r="FN268" s="19" t="e">
        <f t="shared" si="990"/>
        <v>#DIV/0!</v>
      </c>
      <c r="FO268" s="19" t="e">
        <f t="shared" si="991"/>
        <v>#DIV/0!</v>
      </c>
      <c r="FP268" s="19" t="e">
        <f t="shared" si="992"/>
        <v>#DIV/0!</v>
      </c>
      <c r="FQ268" s="19" t="e">
        <f t="shared" si="993"/>
        <v>#DIV/0!</v>
      </c>
      <c r="FR268" s="19" t="e">
        <f t="shared" si="994"/>
        <v>#DIV/0!</v>
      </c>
      <c r="FS268" s="19" t="e">
        <f t="shared" si="995"/>
        <v>#DIV/0!</v>
      </c>
      <c r="FT268" s="19" t="e">
        <f t="shared" si="996"/>
        <v>#DIV/0!</v>
      </c>
      <c r="FU268" s="19"/>
      <c r="FV268" s="16"/>
      <c r="FW268" s="19" t="e">
        <f t="shared" si="997"/>
        <v>#DIV/0!</v>
      </c>
      <c r="FX268" s="19">
        <f t="shared" si="1048"/>
        <v>1</v>
      </c>
      <c r="FY268" s="19">
        <f t="shared" si="918"/>
        <v>0.96285965726199363</v>
      </c>
      <c r="FZ268" s="19"/>
      <c r="GA268" s="19" t="e">
        <f t="shared" si="998"/>
        <v>#DIV/0!</v>
      </c>
      <c r="GB268" s="19">
        <f t="shared" si="1049"/>
        <v>1</v>
      </c>
      <c r="GC268" s="19">
        <f t="shared" si="919"/>
        <v>0.98601690734773006</v>
      </c>
      <c r="GD268" s="19"/>
      <c r="GE268" s="19" t="e">
        <f t="shared" si="999"/>
        <v>#DIV/0!</v>
      </c>
      <c r="GF268" s="19">
        <f t="shared" si="1050"/>
        <v>1</v>
      </c>
      <c r="GG268" s="19">
        <f t="shared" si="920"/>
        <v>1.2153631800222979</v>
      </c>
      <c r="GH268" s="19"/>
      <c r="GI268" s="19">
        <f t="shared" si="921"/>
        <v>1.0640052694689878E-6</v>
      </c>
      <c r="GJ268" s="19">
        <f t="shared" si="1000"/>
        <v>1.2277139947382403E-6</v>
      </c>
      <c r="GK268" s="19">
        <f t="shared" si="922"/>
        <v>0</v>
      </c>
      <c r="GL268" s="3"/>
      <c r="GM268" s="3"/>
      <c r="GN268" s="8"/>
      <c r="GO268" s="5">
        <f t="shared" si="1051"/>
        <v>10</v>
      </c>
      <c r="GP268" t="b">
        <f t="shared" si="1001"/>
        <v>1</v>
      </c>
      <c r="GR268">
        <v>325</v>
      </c>
      <c r="GS268" s="20">
        <v>0.19632480417099912</v>
      </c>
      <c r="GT268" s="20" t="e">
        <v>#REF!</v>
      </c>
      <c r="GU268" s="33"/>
      <c r="GV268" s="31">
        <f t="shared" ca="1" si="923"/>
        <v>1995</v>
      </c>
      <c r="GW268" s="12">
        <f t="shared" ca="1" si="1002"/>
        <v>1.2973495542083577</v>
      </c>
      <c r="GX268" s="19">
        <f t="shared" ca="1" si="1003"/>
        <v>0.95128921412508793</v>
      </c>
      <c r="GY268" s="19">
        <f t="shared" ca="1" si="1004"/>
        <v>1.2341532204193519</v>
      </c>
      <c r="GZ268" s="11">
        <f t="shared" ca="1" si="924"/>
        <v>1995</v>
      </c>
      <c r="HA268" s="12">
        <f t="shared" ca="1" si="1005"/>
        <v>1.3565233437903672</v>
      </c>
      <c r="HB268" s="12">
        <f t="shared" ca="1" si="1006"/>
        <v>0.9563783477424963</v>
      </c>
      <c r="HC268" s="12">
        <f t="shared" ca="1" si="1007"/>
        <v>0.95128921412508793</v>
      </c>
      <c r="HD268" s="12">
        <f t="shared" ca="1" si="1008"/>
        <v>1.2341532204193519</v>
      </c>
      <c r="HE268">
        <f t="shared" ca="1" si="1009"/>
        <v>1995</v>
      </c>
      <c r="HF268" s="12">
        <f t="shared" ca="1" si="1010"/>
        <v>0.95128921412508793</v>
      </c>
      <c r="HG268" s="12">
        <f t="shared" ca="1" si="1011"/>
        <v>1.0271415931413981</v>
      </c>
      <c r="HH268" s="12">
        <f t="shared" ca="1" si="1012"/>
        <v>0.93110663040868569</v>
      </c>
      <c r="HJ268" s="17"/>
      <c r="HL268" s="18">
        <f t="shared" si="1013"/>
        <v>1959</v>
      </c>
      <c r="HM268" s="9">
        <f t="shared" si="925"/>
        <v>7.5308170428653129E-7</v>
      </c>
      <c r="HN268" s="9">
        <f t="shared" si="1014"/>
        <v>0</v>
      </c>
      <c r="HO268" s="9">
        <f t="shared" si="1015"/>
        <v>0.96564124169391874</v>
      </c>
      <c r="HP268" s="9">
        <f t="shared" si="1016"/>
        <v>1.3194776719600005</v>
      </c>
      <c r="HQ268" s="9">
        <f t="shared" si="1017"/>
        <v>1.0143447752436021</v>
      </c>
      <c r="HR268" s="9">
        <f t="shared" si="927"/>
        <v>9.7329735845394276E-7</v>
      </c>
      <c r="HS268" s="9">
        <f t="shared" si="1018"/>
        <v>0</v>
      </c>
      <c r="HT268" s="9"/>
      <c r="HU268" s="9">
        <f t="shared" si="1019"/>
        <v>1.274142057538856</v>
      </c>
      <c r="HV268" s="23">
        <f t="shared" si="1020"/>
        <v>1.2924193389826717</v>
      </c>
      <c r="HX268" s="8"/>
      <c r="HY268" s="5">
        <f t="shared" si="1052"/>
        <v>10</v>
      </c>
      <c r="HZ268" t="b">
        <f t="shared" si="1021"/>
        <v>1</v>
      </c>
      <c r="IB268">
        <f t="shared" si="1022"/>
        <v>325</v>
      </c>
      <c r="IC268" s="20">
        <v>0.19108912792135013</v>
      </c>
      <c r="ID268" s="20" t="e">
        <v>#REF!</v>
      </c>
      <c r="IE268" s="11"/>
      <c r="IF268">
        <f t="shared" ca="1" si="1023"/>
        <v>1995</v>
      </c>
      <c r="IG268" s="12">
        <f t="shared" ca="1" si="1024"/>
        <v>0.97629876358739764</v>
      </c>
      <c r="IH268" s="19">
        <f t="shared" ca="1" si="1025"/>
        <v>1.0021556483499201</v>
      </c>
      <c r="II268" s="19">
        <f t="shared" ca="1" si="1026"/>
        <v>0.97840451507768378</v>
      </c>
      <c r="IJ268" s="11">
        <f t="shared" ca="1" si="1027"/>
        <v>1995</v>
      </c>
      <c r="IK268" s="12">
        <f t="shared" ca="1" si="1028"/>
        <v>0.960120161957421</v>
      </c>
      <c r="IL268" s="12">
        <f t="shared" ca="1" si="1029"/>
        <v>1.0168506008633262</v>
      </c>
      <c r="IM268" s="12">
        <f t="shared" ca="1" si="1030"/>
        <v>1.0021556483499201</v>
      </c>
      <c r="IN268" s="12">
        <f t="shared" ca="1" si="1031"/>
        <v>0.97840451507768378</v>
      </c>
      <c r="IO268">
        <f t="shared" ca="1" si="1032"/>
        <v>1995</v>
      </c>
      <c r="IP268" s="12">
        <f t="shared" ca="1" si="1033"/>
        <v>1.0021556483499201</v>
      </c>
      <c r="IQ268" s="12">
        <f t="shared" ca="1" si="1034"/>
        <v>1.005916101443423</v>
      </c>
      <c r="IR268" s="12">
        <f t="shared" ca="1" si="1035"/>
        <v>1.0108701902715473</v>
      </c>
    </row>
    <row r="269" spans="1:252" hidden="1" x14ac:dyDescent="0.2">
      <c r="A269" t="s">
        <v>54</v>
      </c>
      <c r="B269" s="1">
        <f t="shared" si="1036"/>
        <v>1960</v>
      </c>
      <c r="X269">
        <f t="shared" si="928"/>
        <v>0</v>
      </c>
      <c r="AX269">
        <f t="shared" si="929"/>
        <v>0</v>
      </c>
      <c r="AY269">
        <f t="shared" si="930"/>
        <v>0</v>
      </c>
      <c r="AZ269">
        <f t="shared" si="931"/>
        <v>0</v>
      </c>
      <c r="BA269">
        <f t="shared" si="932"/>
        <v>0</v>
      </c>
      <c r="BB269">
        <f t="shared" si="933"/>
        <v>0</v>
      </c>
      <c r="BC269">
        <f t="shared" si="934"/>
        <v>0</v>
      </c>
      <c r="BD269">
        <f t="shared" si="935"/>
        <v>0</v>
      </c>
      <c r="BE269">
        <f t="shared" si="936"/>
        <v>0</v>
      </c>
      <c r="BF269">
        <f t="shared" si="937"/>
        <v>0</v>
      </c>
      <c r="BG269">
        <f t="shared" si="938"/>
        <v>0</v>
      </c>
      <c r="BH269">
        <f t="shared" si="939"/>
        <v>0</v>
      </c>
      <c r="BI269">
        <f t="shared" si="940"/>
        <v>0</v>
      </c>
      <c r="BJ269">
        <f t="shared" si="941"/>
        <v>0</v>
      </c>
      <c r="BK269">
        <f t="shared" si="942"/>
        <v>0</v>
      </c>
      <c r="BL269">
        <f t="shared" si="943"/>
        <v>0</v>
      </c>
      <c r="BM269">
        <f t="shared" si="944"/>
        <v>0</v>
      </c>
      <c r="BN269">
        <f t="shared" si="945"/>
        <v>0</v>
      </c>
      <c r="BO269">
        <f t="shared" si="946"/>
        <v>0</v>
      </c>
      <c r="BP269">
        <f t="shared" si="947"/>
        <v>0</v>
      </c>
      <c r="BQ269">
        <f t="shared" si="948"/>
        <v>0</v>
      </c>
      <c r="BR269">
        <f t="shared" si="949"/>
        <v>0</v>
      </c>
      <c r="BS269">
        <f t="shared" si="950"/>
        <v>0</v>
      </c>
      <c r="BU269" s="16"/>
      <c r="BV269" s="9">
        <f t="shared" si="915"/>
        <v>1.0640052694689878E-6</v>
      </c>
      <c r="BW269" s="9">
        <f t="shared" si="951"/>
        <v>0</v>
      </c>
      <c r="BX269" s="9">
        <f t="shared" si="952"/>
        <v>0.98601690734773006</v>
      </c>
      <c r="BY269" s="9">
        <f t="shared" si="953"/>
        <v>1.2153631800222979</v>
      </c>
      <c r="BZ269" s="9">
        <f t="shared" si="954"/>
        <v>0.96285965726199363</v>
      </c>
      <c r="CA269" s="9">
        <f t="shared" si="916"/>
        <v>1.2277139947382401E-6</v>
      </c>
      <c r="CB269" s="9">
        <f t="shared" si="955"/>
        <v>0</v>
      </c>
      <c r="CC269" s="9"/>
      <c r="CD269" s="9">
        <f t="shared" si="956"/>
        <v>1.1983686440698886</v>
      </c>
      <c r="CE269" s="9">
        <f t="shared" si="957"/>
        <v>1.1538608219026529</v>
      </c>
      <c r="CG269" s="35"/>
      <c r="CH269">
        <f t="shared" si="958"/>
        <v>1960</v>
      </c>
      <c r="CI269" t="e">
        <f t="shared" si="959"/>
        <v>#DIV/0!</v>
      </c>
      <c r="CJ269" t="e">
        <f t="shared" si="960"/>
        <v>#DIV/0!</v>
      </c>
      <c r="CK269" t="e">
        <f t="shared" si="961"/>
        <v>#DIV/0!</v>
      </c>
      <c r="CL269" t="e">
        <f t="shared" si="962"/>
        <v>#DIV/0!</v>
      </c>
      <c r="CM269" t="e">
        <f t="shared" si="963"/>
        <v>#DIV/0!</v>
      </c>
      <c r="CN269" t="e">
        <f t="shared" si="964"/>
        <v>#DIV/0!</v>
      </c>
      <c r="CO269" t="e">
        <f t="shared" si="965"/>
        <v>#DIV/0!</v>
      </c>
      <c r="CP269" t="e">
        <f t="shared" si="966"/>
        <v>#DIV/0!</v>
      </c>
      <c r="CQ269" t="e">
        <f t="shared" si="967"/>
        <v>#DIV/0!</v>
      </c>
      <c r="CR269" t="e">
        <f t="shared" si="968"/>
        <v>#DIV/0!</v>
      </c>
      <c r="CS269" t="e">
        <f t="shared" si="969"/>
        <v>#DIV/0!</v>
      </c>
      <c r="CT269" t="e">
        <f t="shared" si="970"/>
        <v>#DIV/0!</v>
      </c>
      <c r="CU269" t="e">
        <f t="shared" si="971"/>
        <v>#DIV/0!</v>
      </c>
      <c r="CV269" t="e">
        <f t="shared" si="972"/>
        <v>#DIV/0!</v>
      </c>
      <c r="CW269" t="e">
        <f t="shared" si="973"/>
        <v>#DIV/0!</v>
      </c>
      <c r="CX269" t="e">
        <f t="shared" si="974"/>
        <v>#DIV/0!</v>
      </c>
      <c r="CY269" t="e">
        <f t="shared" si="975"/>
        <v>#DIV/0!</v>
      </c>
      <c r="CZ269" t="e">
        <f t="shared" si="976"/>
        <v>#DIV/0!</v>
      </c>
      <c r="DA269" t="e">
        <f t="shared" si="977"/>
        <v>#DIV/0!</v>
      </c>
      <c r="DB269" t="e">
        <f t="shared" si="978"/>
        <v>#DIV/0!</v>
      </c>
      <c r="DC269" t="e">
        <f t="shared" si="979"/>
        <v>#DIV/0!</v>
      </c>
      <c r="DD269" t="e">
        <f t="shared" si="980"/>
        <v>#DIV/0!</v>
      </c>
      <c r="DF269" t="e">
        <f t="shared" si="1037"/>
        <v>#DIV/0!</v>
      </c>
      <c r="DG269" t="e">
        <f t="shared" si="981"/>
        <v>#DIV/0!</v>
      </c>
      <c r="DH269" t="e">
        <f t="shared" si="981"/>
        <v>#DIV/0!</v>
      </c>
      <c r="DI269" t="e">
        <f t="shared" si="981"/>
        <v>#DIV/0!</v>
      </c>
      <c r="DJ269" t="e">
        <f t="shared" si="981"/>
        <v>#DIV/0!</v>
      </c>
      <c r="DK269" t="e">
        <f t="shared" si="981"/>
        <v>#DIV/0!</v>
      </c>
      <c r="DL269" t="e">
        <f t="shared" si="981"/>
        <v>#DIV/0!</v>
      </c>
      <c r="DM269" t="e">
        <f t="shared" si="981"/>
        <v>#DIV/0!</v>
      </c>
      <c r="DN269" t="e">
        <f t="shared" si="981"/>
        <v>#DIV/0!</v>
      </c>
      <c r="DO269" t="e">
        <f t="shared" si="981"/>
        <v>#DIV/0!</v>
      </c>
      <c r="DP269" t="e">
        <f t="shared" si="981"/>
        <v>#DIV/0!</v>
      </c>
      <c r="DQ269" t="e">
        <f t="shared" si="981"/>
        <v>#DIV/0!</v>
      </c>
      <c r="DR269" t="e">
        <f t="shared" si="981"/>
        <v>#DIV/0!</v>
      </c>
      <c r="DS269" t="e">
        <f t="shared" si="981"/>
        <v>#DIV/0!</v>
      </c>
      <c r="DT269" t="e">
        <f t="shared" si="981"/>
        <v>#DIV/0!</v>
      </c>
      <c r="DU269" t="e">
        <f t="shared" si="981"/>
        <v>#DIV/0!</v>
      </c>
      <c r="DV269" t="e">
        <f t="shared" si="981"/>
        <v>#DIV/0!</v>
      </c>
      <c r="DW269" t="e">
        <f t="shared" si="981"/>
        <v>#DIV/0!</v>
      </c>
      <c r="DX269" t="e">
        <f t="shared" si="981"/>
        <v>#DIV/0!</v>
      </c>
      <c r="DY269" t="e">
        <f t="shared" si="981"/>
        <v>#DIV/0!</v>
      </c>
      <c r="DZ269" t="e">
        <f t="shared" si="981"/>
        <v>#DIV/0!</v>
      </c>
      <c r="EA269" t="e">
        <f t="shared" si="982"/>
        <v>#DIV/0!</v>
      </c>
      <c r="EC269" t="e">
        <f t="shared" si="1038"/>
        <v>#DIV/0!</v>
      </c>
      <c r="ED269" t="e">
        <f t="shared" si="983"/>
        <v>#DIV/0!</v>
      </c>
      <c r="EE269" t="e">
        <f t="shared" si="983"/>
        <v>#DIV/0!</v>
      </c>
      <c r="EF269" t="e">
        <f t="shared" si="983"/>
        <v>#DIV/0!</v>
      </c>
      <c r="EG269" t="e">
        <f t="shared" si="983"/>
        <v>#DIV/0!</v>
      </c>
      <c r="EH269" t="e">
        <f t="shared" si="983"/>
        <v>#DIV/0!</v>
      </c>
      <c r="EI269" t="e">
        <f t="shared" si="983"/>
        <v>#DIV/0!</v>
      </c>
      <c r="EJ269" t="e">
        <f t="shared" si="983"/>
        <v>#DIV/0!</v>
      </c>
      <c r="EK269" t="e">
        <f t="shared" si="983"/>
        <v>#DIV/0!</v>
      </c>
      <c r="EL269" t="e">
        <f t="shared" si="983"/>
        <v>#DIV/0!</v>
      </c>
      <c r="EM269" t="e">
        <f t="shared" si="983"/>
        <v>#DIV/0!</v>
      </c>
      <c r="EN269" t="e">
        <f t="shared" si="983"/>
        <v>#DIV/0!</v>
      </c>
      <c r="EO269" t="e">
        <f t="shared" si="983"/>
        <v>#DIV/0!</v>
      </c>
      <c r="EP269" t="e">
        <f t="shared" si="983"/>
        <v>#DIV/0!</v>
      </c>
      <c r="EQ269" t="e">
        <f t="shared" si="983"/>
        <v>#DIV/0!</v>
      </c>
      <c r="ER269" t="e">
        <f t="shared" si="983"/>
        <v>#DIV/0!</v>
      </c>
      <c r="ES269" t="e">
        <f t="shared" si="983"/>
        <v>#DIV/0!</v>
      </c>
      <c r="ET269" t="e">
        <f t="shared" si="983"/>
        <v>#DIV/0!</v>
      </c>
      <c r="EU269" t="e">
        <f t="shared" si="983"/>
        <v>#DIV/0!</v>
      </c>
      <c r="EV269" t="e">
        <f t="shared" si="983"/>
        <v>#DIV/0!</v>
      </c>
      <c r="EW269" t="e">
        <f t="shared" si="983"/>
        <v>#DIV/0!</v>
      </c>
      <c r="EZ269" s="19" t="e">
        <f t="shared" si="1039"/>
        <v>#DIV/0!</v>
      </c>
      <c r="FA269" s="19" t="e">
        <f t="shared" si="1040"/>
        <v>#DIV/0!</v>
      </c>
      <c r="FB269" s="19" t="e">
        <f t="shared" si="1041"/>
        <v>#DIV/0!</v>
      </c>
      <c r="FC269" s="19" t="e">
        <f t="shared" si="1042"/>
        <v>#DIV/0!</v>
      </c>
      <c r="FD269" s="19" t="e">
        <f t="shared" si="1043"/>
        <v>#DIV/0!</v>
      </c>
      <c r="FE269" s="19" t="e">
        <f t="shared" si="1044"/>
        <v>#DIV/0!</v>
      </c>
      <c r="FF269" s="19" t="e">
        <f t="shared" si="1045"/>
        <v>#DIV/0!</v>
      </c>
      <c r="FG269" s="19" t="e">
        <f t="shared" si="1046"/>
        <v>#DIV/0!</v>
      </c>
      <c r="FH269" s="19" t="e">
        <f t="shared" si="1047"/>
        <v>#DIV/0!</v>
      </c>
      <c r="FI269" s="19" t="e">
        <f t="shared" si="985"/>
        <v>#DIV/0!</v>
      </c>
      <c r="FJ269" s="19" t="e">
        <f t="shared" si="986"/>
        <v>#DIV/0!</v>
      </c>
      <c r="FK269" s="19" t="e">
        <f t="shared" si="987"/>
        <v>#DIV/0!</v>
      </c>
      <c r="FL269" s="19" t="e">
        <f t="shared" si="988"/>
        <v>#DIV/0!</v>
      </c>
      <c r="FM269" s="19" t="e">
        <f t="shared" si="989"/>
        <v>#DIV/0!</v>
      </c>
      <c r="FN269" s="19" t="e">
        <f t="shared" si="990"/>
        <v>#DIV/0!</v>
      </c>
      <c r="FO269" s="19" t="e">
        <f t="shared" si="991"/>
        <v>#DIV/0!</v>
      </c>
      <c r="FP269" s="19" t="e">
        <f t="shared" si="992"/>
        <v>#DIV/0!</v>
      </c>
      <c r="FQ269" s="19" t="e">
        <f t="shared" si="993"/>
        <v>#DIV/0!</v>
      </c>
      <c r="FR269" s="19" t="e">
        <f t="shared" si="994"/>
        <v>#DIV/0!</v>
      </c>
      <c r="FS269" s="19" t="e">
        <f t="shared" si="995"/>
        <v>#DIV/0!</v>
      </c>
      <c r="FT269" s="19" t="e">
        <f t="shared" si="996"/>
        <v>#DIV/0!</v>
      </c>
      <c r="FU269" s="19"/>
      <c r="FV269" s="16"/>
      <c r="FW269" s="19" t="e">
        <f t="shared" si="997"/>
        <v>#DIV/0!</v>
      </c>
      <c r="FX269" s="19">
        <f t="shared" si="1048"/>
        <v>1</v>
      </c>
      <c r="FY269" s="19">
        <f t="shared" si="918"/>
        <v>0.96285965726199363</v>
      </c>
      <c r="FZ269" s="19"/>
      <c r="GA269" s="19" t="e">
        <f t="shared" si="998"/>
        <v>#DIV/0!</v>
      </c>
      <c r="GB269" s="19">
        <f t="shared" si="1049"/>
        <v>1</v>
      </c>
      <c r="GC269" s="19">
        <f t="shared" si="919"/>
        <v>0.98601690734773006</v>
      </c>
      <c r="GD269" s="19"/>
      <c r="GE269" s="19" t="e">
        <f t="shared" si="999"/>
        <v>#DIV/0!</v>
      </c>
      <c r="GF269" s="19">
        <f t="shared" si="1050"/>
        <v>1</v>
      </c>
      <c r="GG269" s="19">
        <f t="shared" si="920"/>
        <v>1.2153631800222979</v>
      </c>
      <c r="GH269" s="19"/>
      <c r="GI269" s="19">
        <f t="shared" si="921"/>
        <v>1.0640052694689878E-6</v>
      </c>
      <c r="GJ269" s="19">
        <f t="shared" si="1000"/>
        <v>1.2277139947382403E-6</v>
      </c>
      <c r="GK269" s="19">
        <f t="shared" si="922"/>
        <v>0</v>
      </c>
      <c r="GL269" s="3"/>
      <c r="GM269" s="3"/>
      <c r="GN269" s="8"/>
      <c r="GO269" s="5">
        <f t="shared" si="1051"/>
        <v>11</v>
      </c>
      <c r="GP269" t="b">
        <f t="shared" si="1001"/>
        <v>1</v>
      </c>
      <c r="GR269">
        <v>326</v>
      </c>
      <c r="GS269" s="20">
        <v>4.5196761724666676E-2</v>
      </c>
      <c r="GT269" s="20" t="e">
        <v>#REF!</v>
      </c>
      <c r="GU269" s="33"/>
      <c r="GV269" s="31">
        <f t="shared" ca="1" si="923"/>
        <v>1996</v>
      </c>
      <c r="GW269" s="12">
        <f t="shared" ca="1" si="1002"/>
        <v>1.3288448194293139</v>
      </c>
      <c r="GX269" s="19">
        <f t="shared" ca="1" si="1003"/>
        <v>0.94924298006144514</v>
      </c>
      <c r="GY269" s="19">
        <f t="shared" ca="1" si="1004"/>
        <v>1.2613936274827617</v>
      </c>
      <c r="GZ269" s="11">
        <f t="shared" ca="1" si="924"/>
        <v>1996</v>
      </c>
      <c r="HA269" s="12">
        <f t="shared" ca="1" si="1005"/>
        <v>1.4128683028849109</v>
      </c>
      <c r="HB269" s="12">
        <f t="shared" ca="1" si="1006"/>
        <v>0.94052985456320948</v>
      </c>
      <c r="HC269" s="12">
        <f t="shared" ca="1" si="1007"/>
        <v>0.94924298006144514</v>
      </c>
      <c r="HD269" s="12">
        <f t="shared" ca="1" si="1008"/>
        <v>1.2613936274827617</v>
      </c>
      <c r="HE269">
        <f t="shared" ca="1" si="1009"/>
        <v>1996</v>
      </c>
      <c r="HF269" s="12">
        <f t="shared" ca="1" si="1010"/>
        <v>0.94924298006144514</v>
      </c>
      <c r="HG269" s="12">
        <f t="shared" ca="1" si="1011"/>
        <v>1.0211006580643434</v>
      </c>
      <c r="HH269" s="12">
        <f t="shared" ca="1" si="1012"/>
        <v>0.92109416161393087</v>
      </c>
      <c r="HJ269" s="17"/>
      <c r="HL269" s="18">
        <f t="shared" si="1013"/>
        <v>1960</v>
      </c>
      <c r="HM269" s="9">
        <f t="shared" si="925"/>
        <v>7.5308170428653129E-7</v>
      </c>
      <c r="HN269" s="9">
        <f t="shared" si="1014"/>
        <v>0</v>
      </c>
      <c r="HO269" s="9">
        <f t="shared" si="1015"/>
        <v>0.96564124169391874</v>
      </c>
      <c r="HP269" s="9">
        <f t="shared" si="1016"/>
        <v>1.3194776719600005</v>
      </c>
      <c r="HQ269" s="9">
        <f t="shared" si="1017"/>
        <v>1.0143447752436021</v>
      </c>
      <c r="HR269" s="9">
        <f t="shared" si="927"/>
        <v>9.7329735845394276E-7</v>
      </c>
      <c r="HS269" s="9">
        <f t="shared" si="1018"/>
        <v>0</v>
      </c>
      <c r="HT269" s="9"/>
      <c r="HU269" s="9">
        <f t="shared" si="1019"/>
        <v>1.274142057538856</v>
      </c>
      <c r="HV269" s="23">
        <f t="shared" si="1020"/>
        <v>1.2924193389826717</v>
      </c>
      <c r="HX269" s="8"/>
      <c r="HY269" s="5">
        <f t="shared" si="1052"/>
        <v>11</v>
      </c>
      <c r="HZ269" t="b">
        <f t="shared" si="1021"/>
        <v>1</v>
      </c>
      <c r="IB269">
        <f t="shared" si="1022"/>
        <v>326</v>
      </c>
      <c r="IC269" s="20">
        <v>6.0673880304513574E-2</v>
      </c>
      <c r="ID269" s="20" t="e">
        <v>#REF!</v>
      </c>
      <c r="IE269" s="11"/>
      <c r="IF269">
        <f t="shared" ca="1" si="1023"/>
        <v>1996</v>
      </c>
      <c r="IG269" s="12">
        <f t="shared" ca="1" si="1024"/>
        <v>1</v>
      </c>
      <c r="IH269" s="19">
        <f t="shared" ca="1" si="1025"/>
        <v>1</v>
      </c>
      <c r="II269" s="19">
        <f t="shared" ca="1" si="1026"/>
        <v>1</v>
      </c>
      <c r="IJ269" s="11">
        <f t="shared" ca="1" si="1027"/>
        <v>1996</v>
      </c>
      <c r="IK269" s="12">
        <f t="shared" ca="1" si="1028"/>
        <v>1</v>
      </c>
      <c r="IL269" s="12">
        <f t="shared" ca="1" si="1029"/>
        <v>1</v>
      </c>
      <c r="IM269" s="12">
        <f t="shared" ca="1" si="1030"/>
        <v>1</v>
      </c>
      <c r="IN269" s="12">
        <f t="shared" ca="1" si="1031"/>
        <v>1</v>
      </c>
      <c r="IO269">
        <f t="shared" ca="1" si="1032"/>
        <v>1996</v>
      </c>
      <c r="IP269" s="12">
        <f t="shared" ca="1" si="1033"/>
        <v>1</v>
      </c>
      <c r="IQ269" s="12">
        <f t="shared" ca="1" si="1034"/>
        <v>1</v>
      </c>
      <c r="IR269" s="12">
        <f t="shared" ca="1" si="1035"/>
        <v>1</v>
      </c>
    </row>
    <row r="270" spans="1:252" hidden="1" x14ac:dyDescent="0.2">
      <c r="A270" t="s">
        <v>54</v>
      </c>
      <c r="B270" s="1">
        <f t="shared" si="1036"/>
        <v>1961</v>
      </c>
      <c r="X270">
        <f t="shared" si="928"/>
        <v>0</v>
      </c>
      <c r="AX270">
        <f t="shared" si="929"/>
        <v>0</v>
      </c>
      <c r="AY270">
        <f t="shared" si="930"/>
        <v>0</v>
      </c>
      <c r="AZ270">
        <f t="shared" si="931"/>
        <v>0</v>
      </c>
      <c r="BA270">
        <f t="shared" si="932"/>
        <v>0</v>
      </c>
      <c r="BB270">
        <f t="shared" si="933"/>
        <v>0</v>
      </c>
      <c r="BC270">
        <f t="shared" si="934"/>
        <v>0</v>
      </c>
      <c r="BD270">
        <f t="shared" si="935"/>
        <v>0</v>
      </c>
      <c r="BE270">
        <f t="shared" si="936"/>
        <v>0</v>
      </c>
      <c r="BF270">
        <f t="shared" si="937"/>
        <v>0</v>
      </c>
      <c r="BG270">
        <f t="shared" si="938"/>
        <v>0</v>
      </c>
      <c r="BH270">
        <f t="shared" si="939"/>
        <v>0</v>
      </c>
      <c r="BI270">
        <f t="shared" si="940"/>
        <v>0</v>
      </c>
      <c r="BJ270">
        <f t="shared" si="941"/>
        <v>0</v>
      </c>
      <c r="BK270">
        <f t="shared" si="942"/>
        <v>0</v>
      </c>
      <c r="BL270">
        <f t="shared" si="943"/>
        <v>0</v>
      </c>
      <c r="BM270">
        <f t="shared" si="944"/>
        <v>0</v>
      </c>
      <c r="BN270">
        <f t="shared" si="945"/>
        <v>0</v>
      </c>
      <c r="BO270">
        <f t="shared" si="946"/>
        <v>0</v>
      </c>
      <c r="BP270">
        <f t="shared" si="947"/>
        <v>0</v>
      </c>
      <c r="BQ270">
        <f t="shared" si="948"/>
        <v>0</v>
      </c>
      <c r="BR270">
        <f t="shared" si="949"/>
        <v>0</v>
      </c>
      <c r="BS270">
        <f t="shared" si="950"/>
        <v>0</v>
      </c>
      <c r="BU270" s="16"/>
      <c r="BV270" s="9">
        <f t="shared" si="915"/>
        <v>1.0640052694689878E-6</v>
      </c>
      <c r="BW270" s="9">
        <f t="shared" si="951"/>
        <v>0</v>
      </c>
      <c r="BX270" s="9">
        <f t="shared" si="952"/>
        <v>0.98601690734773006</v>
      </c>
      <c r="BY270" s="9">
        <f t="shared" si="953"/>
        <v>1.2153631800222979</v>
      </c>
      <c r="BZ270" s="9">
        <f t="shared" si="954"/>
        <v>0.96285965726199363</v>
      </c>
      <c r="CA270" s="9">
        <f t="shared" si="916"/>
        <v>1.2277139947382401E-6</v>
      </c>
      <c r="CB270" s="9">
        <f t="shared" si="955"/>
        <v>0</v>
      </c>
      <c r="CC270" s="9"/>
      <c r="CD270" s="9">
        <f t="shared" si="956"/>
        <v>1.1983686440698886</v>
      </c>
      <c r="CE270" s="9">
        <f t="shared" si="957"/>
        <v>1.1538608219026529</v>
      </c>
      <c r="CG270" s="35"/>
      <c r="CH270">
        <f t="shared" si="958"/>
        <v>1961</v>
      </c>
      <c r="CI270" t="e">
        <f t="shared" si="959"/>
        <v>#DIV/0!</v>
      </c>
      <c r="CJ270" t="e">
        <f t="shared" ref="CJ270:CX270" si="1053">D270/$X270</f>
        <v>#DIV/0!</v>
      </c>
      <c r="CK270" t="e">
        <f t="shared" si="1053"/>
        <v>#DIV/0!</v>
      </c>
      <c r="CL270" t="e">
        <f t="shared" si="1053"/>
        <v>#DIV/0!</v>
      </c>
      <c r="CM270" t="e">
        <f t="shared" si="1053"/>
        <v>#DIV/0!</v>
      </c>
      <c r="CN270" t="e">
        <f t="shared" si="1053"/>
        <v>#DIV/0!</v>
      </c>
      <c r="CO270" t="e">
        <f t="shared" si="1053"/>
        <v>#DIV/0!</v>
      </c>
      <c r="CP270" t="e">
        <f t="shared" si="1053"/>
        <v>#DIV/0!</v>
      </c>
      <c r="CQ270" t="e">
        <f t="shared" si="1053"/>
        <v>#DIV/0!</v>
      </c>
      <c r="CR270" t="e">
        <f t="shared" si="1053"/>
        <v>#DIV/0!</v>
      </c>
      <c r="CS270" t="e">
        <f t="shared" si="1053"/>
        <v>#DIV/0!</v>
      </c>
      <c r="CT270" t="e">
        <f t="shared" si="1053"/>
        <v>#DIV/0!</v>
      </c>
      <c r="CU270" t="e">
        <f t="shared" si="1053"/>
        <v>#DIV/0!</v>
      </c>
      <c r="CV270" t="e">
        <f t="shared" si="1053"/>
        <v>#DIV/0!</v>
      </c>
      <c r="CW270" t="e">
        <f t="shared" si="1053"/>
        <v>#DIV/0!</v>
      </c>
      <c r="CX270" t="e">
        <f t="shared" si="1053"/>
        <v>#DIV/0!</v>
      </c>
      <c r="CY270" t="e">
        <f t="shared" ref="CY270:CY312" si="1054">S270/$X270</f>
        <v>#DIV/0!</v>
      </c>
      <c r="CZ270" t="e">
        <f t="shared" ref="CZ270:CZ312" si="1055">T270/$X270</f>
        <v>#DIV/0!</v>
      </c>
      <c r="DA270" t="e">
        <f t="shared" ref="DA270:DA312" si="1056">U270/$X270</f>
        <v>#DIV/0!</v>
      </c>
      <c r="DB270" t="e">
        <f t="shared" ref="DB270:DB312" si="1057">V270/$X270</f>
        <v>#DIV/0!</v>
      </c>
      <c r="DC270" t="e">
        <f t="shared" ref="DC270:DC312" si="1058">W270/$X270</f>
        <v>#DIV/0!</v>
      </c>
      <c r="DD270" t="e">
        <f t="shared" si="980"/>
        <v>#DIV/0!</v>
      </c>
      <c r="DF270" t="e">
        <f t="shared" si="1037"/>
        <v>#DIV/0!</v>
      </c>
      <c r="DG270" t="e">
        <f t="shared" si="981"/>
        <v>#DIV/0!</v>
      </c>
      <c r="DH270" t="e">
        <f t="shared" si="981"/>
        <v>#DIV/0!</v>
      </c>
      <c r="DI270" t="e">
        <f t="shared" si="981"/>
        <v>#DIV/0!</v>
      </c>
      <c r="DJ270" t="e">
        <f t="shared" si="981"/>
        <v>#DIV/0!</v>
      </c>
      <c r="DK270" t="e">
        <f t="shared" si="981"/>
        <v>#DIV/0!</v>
      </c>
      <c r="DL270" t="e">
        <f t="shared" si="981"/>
        <v>#DIV/0!</v>
      </c>
      <c r="DM270" t="e">
        <f t="shared" si="981"/>
        <v>#DIV/0!</v>
      </c>
      <c r="DN270" t="e">
        <f t="shared" si="981"/>
        <v>#DIV/0!</v>
      </c>
      <c r="DO270" t="e">
        <f t="shared" si="981"/>
        <v>#DIV/0!</v>
      </c>
      <c r="DP270" t="e">
        <f t="shared" si="981"/>
        <v>#DIV/0!</v>
      </c>
      <c r="DQ270" t="e">
        <f t="shared" si="981"/>
        <v>#DIV/0!</v>
      </c>
      <c r="DR270" t="e">
        <f t="shared" si="981"/>
        <v>#DIV/0!</v>
      </c>
      <c r="DS270" t="e">
        <f t="shared" si="981"/>
        <v>#DIV/0!</v>
      </c>
      <c r="DT270" t="e">
        <f t="shared" si="981"/>
        <v>#DIV/0!</v>
      </c>
      <c r="DU270" t="e">
        <f t="shared" si="981"/>
        <v>#DIV/0!</v>
      </c>
      <c r="DV270" t="e">
        <f t="shared" si="981"/>
        <v>#DIV/0!</v>
      </c>
      <c r="DW270" t="e">
        <f t="shared" si="981"/>
        <v>#DIV/0!</v>
      </c>
      <c r="DX270" t="e">
        <f t="shared" si="981"/>
        <v>#DIV/0!</v>
      </c>
      <c r="DY270" t="e">
        <f t="shared" si="981"/>
        <v>#DIV/0!</v>
      </c>
      <c r="DZ270" t="e">
        <f t="shared" si="981"/>
        <v>#DIV/0!</v>
      </c>
      <c r="EA270" t="e">
        <f t="shared" si="982"/>
        <v>#DIV/0!</v>
      </c>
      <c r="EC270" t="e">
        <f t="shared" si="1038"/>
        <v>#DIV/0!</v>
      </c>
      <c r="ED270" t="e">
        <f t="shared" si="983"/>
        <v>#DIV/0!</v>
      </c>
      <c r="EE270" t="e">
        <f t="shared" si="983"/>
        <v>#DIV/0!</v>
      </c>
      <c r="EF270" t="e">
        <f t="shared" si="983"/>
        <v>#DIV/0!</v>
      </c>
      <c r="EG270" t="e">
        <f t="shared" si="983"/>
        <v>#DIV/0!</v>
      </c>
      <c r="EH270" t="e">
        <f t="shared" si="983"/>
        <v>#DIV/0!</v>
      </c>
      <c r="EI270" t="e">
        <f t="shared" si="983"/>
        <v>#DIV/0!</v>
      </c>
      <c r="EJ270" t="e">
        <f t="shared" si="983"/>
        <v>#DIV/0!</v>
      </c>
      <c r="EK270" t="e">
        <f t="shared" si="983"/>
        <v>#DIV/0!</v>
      </c>
      <c r="EL270" t="e">
        <f t="shared" si="983"/>
        <v>#DIV/0!</v>
      </c>
      <c r="EM270" t="e">
        <f t="shared" si="983"/>
        <v>#DIV/0!</v>
      </c>
      <c r="EN270" t="e">
        <f t="shared" si="983"/>
        <v>#DIV/0!</v>
      </c>
      <c r="EO270" t="e">
        <f t="shared" si="983"/>
        <v>#DIV/0!</v>
      </c>
      <c r="EP270" t="e">
        <f t="shared" si="983"/>
        <v>#DIV/0!</v>
      </c>
      <c r="EQ270" t="e">
        <f t="shared" si="983"/>
        <v>#DIV/0!</v>
      </c>
      <c r="ER270" t="e">
        <f t="shared" si="983"/>
        <v>#DIV/0!</v>
      </c>
      <c r="ES270" t="e">
        <f t="shared" si="983"/>
        <v>#DIV/0!</v>
      </c>
      <c r="ET270" t="e">
        <f t="shared" si="983"/>
        <v>#DIV/0!</v>
      </c>
      <c r="EU270" t="e">
        <f t="shared" si="983"/>
        <v>#DIV/0!</v>
      </c>
      <c r="EV270" t="e">
        <f t="shared" si="983"/>
        <v>#DIV/0!</v>
      </c>
      <c r="EW270" t="e">
        <f t="shared" si="983"/>
        <v>#DIV/0!</v>
      </c>
      <c r="EZ270" s="19" t="e">
        <f t="shared" si="1039"/>
        <v>#DIV/0!</v>
      </c>
      <c r="FA270" s="19" t="e">
        <f t="shared" si="1040"/>
        <v>#DIV/0!</v>
      </c>
      <c r="FB270" s="19" t="e">
        <f t="shared" si="1041"/>
        <v>#DIV/0!</v>
      </c>
      <c r="FC270" s="19" t="e">
        <f t="shared" si="1042"/>
        <v>#DIV/0!</v>
      </c>
      <c r="FD270" s="19" t="e">
        <f t="shared" si="1043"/>
        <v>#DIV/0!</v>
      </c>
      <c r="FE270" s="19" t="e">
        <f t="shared" si="1044"/>
        <v>#DIV/0!</v>
      </c>
      <c r="FF270" s="19" t="e">
        <f t="shared" si="1045"/>
        <v>#DIV/0!</v>
      </c>
      <c r="FG270" s="19" t="e">
        <f t="shared" si="1046"/>
        <v>#DIV/0!</v>
      </c>
      <c r="FH270" s="19" t="e">
        <f t="shared" si="1047"/>
        <v>#DIV/0!</v>
      </c>
      <c r="FI270" s="19" t="e">
        <f t="shared" si="985"/>
        <v>#DIV/0!</v>
      </c>
      <c r="FJ270" s="19" t="e">
        <f t="shared" si="986"/>
        <v>#DIV/0!</v>
      </c>
      <c r="FK270" s="19" t="e">
        <f t="shared" si="987"/>
        <v>#DIV/0!</v>
      </c>
      <c r="FL270" s="19" t="e">
        <f t="shared" si="988"/>
        <v>#DIV/0!</v>
      </c>
      <c r="FM270" s="19" t="e">
        <f t="shared" si="989"/>
        <v>#DIV/0!</v>
      </c>
      <c r="FN270" s="19" t="e">
        <f t="shared" si="990"/>
        <v>#DIV/0!</v>
      </c>
      <c r="FO270" s="19" t="e">
        <f t="shared" si="991"/>
        <v>#DIV/0!</v>
      </c>
      <c r="FP270" s="19" t="e">
        <f t="shared" si="992"/>
        <v>#DIV/0!</v>
      </c>
      <c r="FQ270" s="19" t="e">
        <f t="shared" si="993"/>
        <v>#DIV/0!</v>
      </c>
      <c r="FR270" s="19" t="e">
        <f t="shared" si="994"/>
        <v>#DIV/0!</v>
      </c>
      <c r="FS270" s="19" t="e">
        <f t="shared" si="995"/>
        <v>#DIV/0!</v>
      </c>
      <c r="FT270" s="19" t="e">
        <f t="shared" si="996"/>
        <v>#DIV/0!</v>
      </c>
      <c r="FU270" s="19"/>
      <c r="FV270" s="16"/>
      <c r="FW270" s="19" t="e">
        <f t="shared" si="997"/>
        <v>#DIV/0!</v>
      </c>
      <c r="FX270" s="19">
        <f t="shared" si="1048"/>
        <v>1</v>
      </c>
      <c r="FY270" s="19">
        <f t="shared" si="918"/>
        <v>0.96285965726199363</v>
      </c>
      <c r="FZ270" s="19"/>
      <c r="GA270" s="19" t="e">
        <f t="shared" si="998"/>
        <v>#DIV/0!</v>
      </c>
      <c r="GB270" s="19">
        <f t="shared" si="1049"/>
        <v>1</v>
      </c>
      <c r="GC270" s="19">
        <f t="shared" si="919"/>
        <v>0.98601690734773006</v>
      </c>
      <c r="GD270" s="19"/>
      <c r="GE270" s="19" t="e">
        <f t="shared" si="999"/>
        <v>#DIV/0!</v>
      </c>
      <c r="GF270" s="19">
        <f t="shared" si="1050"/>
        <v>1</v>
      </c>
      <c r="GG270" s="19">
        <f t="shared" si="920"/>
        <v>1.2153631800222979</v>
      </c>
      <c r="GH270" s="19"/>
      <c r="GI270" s="19">
        <f t="shared" si="921"/>
        <v>1.0640052694689878E-6</v>
      </c>
      <c r="GJ270" s="19">
        <f t="shared" si="1000"/>
        <v>1.2277139947382403E-6</v>
      </c>
      <c r="GK270" s="19">
        <f t="shared" si="922"/>
        <v>0</v>
      </c>
      <c r="GL270" s="3"/>
      <c r="GM270" s="3"/>
      <c r="GN270" s="8"/>
      <c r="GO270" s="5">
        <f t="shared" si="1051"/>
        <v>12</v>
      </c>
      <c r="GP270" t="b">
        <f t="shared" si="1001"/>
        <v>1</v>
      </c>
      <c r="GR270">
        <v>327</v>
      </c>
      <c r="GS270" s="20">
        <v>4.6951313094116827E-2</v>
      </c>
      <c r="GT270" s="20" t="e">
        <v>#REF!</v>
      </c>
      <c r="GU270" s="33"/>
      <c r="GV270" s="31">
        <f t="shared" ca="1" si="923"/>
        <v>1997</v>
      </c>
      <c r="GW270" s="12">
        <f t="shared" ca="1" si="1002"/>
        <v>1.4022889202478044</v>
      </c>
      <c r="GX270" s="19">
        <f t="shared" ca="1" si="1003"/>
        <v>0.90025455649386754</v>
      </c>
      <c r="GY270" s="19">
        <f t="shared" ca="1" si="1004"/>
        <v>1.2624129412934151</v>
      </c>
      <c r="GZ270" s="11">
        <f t="shared" ca="1" si="924"/>
        <v>1997</v>
      </c>
      <c r="HA270" s="12">
        <f t="shared" ca="1" si="1005"/>
        <v>1.5163109224744213</v>
      </c>
      <c r="HB270" s="12">
        <f t="shared" ca="1" si="1006"/>
        <v>0.92480301992381098</v>
      </c>
      <c r="HC270" s="12">
        <f t="shared" ca="1" si="1007"/>
        <v>0.90025455649386754</v>
      </c>
      <c r="HD270" s="12">
        <f t="shared" ca="1" si="1008"/>
        <v>1.2624129412934151</v>
      </c>
      <c r="HE270">
        <f t="shared" ca="1" si="1009"/>
        <v>1997</v>
      </c>
      <c r="HF270" s="12">
        <f t="shared" ca="1" si="1010"/>
        <v>0.90025455649386754</v>
      </c>
      <c r="HG270" s="12">
        <f t="shared" ca="1" si="1011"/>
        <v>1.0228207960729001</v>
      </c>
      <c r="HH270" s="12">
        <f t="shared" ca="1" si="1012"/>
        <v>0.90416915991009728</v>
      </c>
      <c r="HJ270" s="17"/>
      <c r="HL270" s="18">
        <f t="shared" si="1013"/>
        <v>1961</v>
      </c>
      <c r="HM270" s="9">
        <f t="shared" si="925"/>
        <v>7.5308170428653129E-7</v>
      </c>
      <c r="HN270" s="9">
        <f t="shared" si="1014"/>
        <v>0</v>
      </c>
      <c r="HO270" s="9">
        <f t="shared" si="1015"/>
        <v>0.96564124169391874</v>
      </c>
      <c r="HP270" s="9">
        <f t="shared" si="1016"/>
        <v>1.3194776719600005</v>
      </c>
      <c r="HQ270" s="9">
        <f t="shared" si="1017"/>
        <v>1.0143447752436021</v>
      </c>
      <c r="HR270" s="9">
        <f t="shared" si="927"/>
        <v>9.7329735845394276E-7</v>
      </c>
      <c r="HS270" s="9">
        <f t="shared" si="1018"/>
        <v>0</v>
      </c>
      <c r="HT270" s="9"/>
      <c r="HU270" s="9">
        <f t="shared" si="1019"/>
        <v>1.274142057538856</v>
      </c>
      <c r="HV270" s="23">
        <f t="shared" si="1020"/>
        <v>1.2924193389826717</v>
      </c>
      <c r="HX270" s="8"/>
      <c r="HY270" s="5">
        <f t="shared" si="1052"/>
        <v>12</v>
      </c>
      <c r="HZ270" t="b">
        <f t="shared" si="1021"/>
        <v>1</v>
      </c>
      <c r="IB270">
        <f t="shared" si="1022"/>
        <v>327</v>
      </c>
      <c r="IC270" s="20">
        <v>4.5773248978661508E-2</v>
      </c>
      <c r="ID270" s="20" t="e">
        <v>#REF!</v>
      </c>
      <c r="IE270" s="11"/>
      <c r="IF270">
        <f t="shared" ca="1" si="1023"/>
        <v>1997</v>
      </c>
      <c r="IG270" s="12">
        <f t="shared" ca="1" si="1024"/>
        <v>1.0552691328172028</v>
      </c>
      <c r="IH270" s="19">
        <f t="shared" ca="1" si="1025"/>
        <v>0.94839211393019041</v>
      </c>
      <c r="II270" s="19">
        <f t="shared" ca="1" si="1026"/>
        <v>1.0008080854290404</v>
      </c>
      <c r="IJ270" s="11">
        <f t="shared" ca="1" si="1027"/>
        <v>1997</v>
      </c>
      <c r="IK270" s="12">
        <f t="shared" ca="1" si="1028"/>
        <v>1.0732146226072825</v>
      </c>
      <c r="IL270" s="12">
        <f t="shared" ca="1" si="1029"/>
        <v>0.98327875020330724</v>
      </c>
      <c r="IM270" s="12">
        <f t="shared" ca="1" si="1030"/>
        <v>0.94839211393019041</v>
      </c>
      <c r="IN270" s="12">
        <f t="shared" ca="1" si="1031"/>
        <v>1.0008080854290404</v>
      </c>
      <c r="IO270">
        <f t="shared" ca="1" si="1032"/>
        <v>1997</v>
      </c>
      <c r="IP270" s="12">
        <f t="shared" ca="1" si="1033"/>
        <v>0.94839211393019041</v>
      </c>
      <c r="IQ270" s="12">
        <f t="shared" ca="1" si="1034"/>
        <v>1.0016845920086053</v>
      </c>
      <c r="IR270" s="12">
        <f t="shared" ca="1" si="1035"/>
        <v>0.98162511238353978</v>
      </c>
    </row>
    <row r="271" spans="1:252" hidden="1" x14ac:dyDescent="0.2">
      <c r="A271" t="s">
        <v>54</v>
      </c>
      <c r="B271" s="1">
        <f t="shared" si="1036"/>
        <v>1962</v>
      </c>
      <c r="X271">
        <f t="shared" si="928"/>
        <v>0</v>
      </c>
      <c r="AX271">
        <f t="shared" si="929"/>
        <v>0</v>
      </c>
      <c r="AY271">
        <f t="shared" si="930"/>
        <v>0</v>
      </c>
      <c r="AZ271">
        <f t="shared" si="931"/>
        <v>0</v>
      </c>
      <c r="BA271">
        <f t="shared" si="932"/>
        <v>0</v>
      </c>
      <c r="BB271">
        <f t="shared" si="933"/>
        <v>0</v>
      </c>
      <c r="BC271">
        <f t="shared" si="934"/>
        <v>0</v>
      </c>
      <c r="BD271">
        <f t="shared" si="935"/>
        <v>0</v>
      </c>
      <c r="BE271">
        <f t="shared" si="936"/>
        <v>0</v>
      </c>
      <c r="BF271">
        <f t="shared" si="937"/>
        <v>0</v>
      </c>
      <c r="BG271">
        <f t="shared" si="938"/>
        <v>0</v>
      </c>
      <c r="BH271">
        <f t="shared" si="939"/>
        <v>0</v>
      </c>
      <c r="BI271">
        <f t="shared" si="940"/>
        <v>0</v>
      </c>
      <c r="BJ271">
        <f t="shared" si="941"/>
        <v>0</v>
      </c>
      <c r="BK271">
        <f t="shared" si="942"/>
        <v>0</v>
      </c>
      <c r="BL271">
        <f t="shared" si="943"/>
        <v>0</v>
      </c>
      <c r="BM271">
        <f t="shared" si="944"/>
        <v>0</v>
      </c>
      <c r="BN271">
        <f t="shared" si="945"/>
        <v>0</v>
      </c>
      <c r="BO271">
        <f t="shared" si="946"/>
        <v>0</v>
      </c>
      <c r="BP271">
        <f t="shared" si="947"/>
        <v>0</v>
      </c>
      <c r="BQ271">
        <f t="shared" si="948"/>
        <v>0</v>
      </c>
      <c r="BR271">
        <f t="shared" si="949"/>
        <v>0</v>
      </c>
      <c r="BS271">
        <f t="shared" si="950"/>
        <v>0</v>
      </c>
      <c r="BU271" s="16"/>
      <c r="BV271" s="9">
        <f t="shared" si="915"/>
        <v>1.0640052694689878E-6</v>
      </c>
      <c r="BW271" s="9">
        <f t="shared" si="951"/>
        <v>0</v>
      </c>
      <c r="BX271" s="9">
        <f t="shared" si="952"/>
        <v>0.98601690734773006</v>
      </c>
      <c r="BY271" s="9">
        <f t="shared" si="953"/>
        <v>1.2153631800222979</v>
      </c>
      <c r="BZ271" s="9">
        <f t="shared" si="954"/>
        <v>0.96285965726199363</v>
      </c>
      <c r="CA271" s="9">
        <f t="shared" si="916"/>
        <v>1.2277139947382401E-6</v>
      </c>
      <c r="CB271" s="9">
        <f t="shared" si="955"/>
        <v>0</v>
      </c>
      <c r="CC271" s="9"/>
      <c r="CD271" s="9">
        <f t="shared" si="956"/>
        <v>1.1983686440698886</v>
      </c>
      <c r="CE271" s="9">
        <f t="shared" si="957"/>
        <v>1.1538608219026529</v>
      </c>
      <c r="CG271" s="35"/>
      <c r="CH271">
        <f t="shared" si="958"/>
        <v>1962</v>
      </c>
      <c r="CI271" t="e">
        <f t="shared" si="959"/>
        <v>#DIV/0!</v>
      </c>
      <c r="CJ271" t="e">
        <f t="shared" ref="CJ271:CJ309" si="1059">D271/$X271</f>
        <v>#DIV/0!</v>
      </c>
      <c r="CK271" t="e">
        <f t="shared" ref="CK271:CK309" si="1060">E271/$X271</f>
        <v>#DIV/0!</v>
      </c>
      <c r="CL271" t="e">
        <f t="shared" ref="CL271:CL309" si="1061">F271/$X271</f>
        <v>#DIV/0!</v>
      </c>
      <c r="CM271" t="e">
        <f t="shared" ref="CM271:CM309" si="1062">G271/$X271</f>
        <v>#DIV/0!</v>
      </c>
      <c r="CN271" t="e">
        <f t="shared" ref="CN271:CN309" si="1063">H271/$X271</f>
        <v>#DIV/0!</v>
      </c>
      <c r="CO271" t="e">
        <f t="shared" ref="CO271:CO309" si="1064">I271/$X271</f>
        <v>#DIV/0!</v>
      </c>
      <c r="CP271" t="e">
        <f t="shared" ref="CP271:CP309" si="1065">J271/$X271</f>
        <v>#DIV/0!</v>
      </c>
      <c r="CQ271" t="e">
        <f t="shared" ref="CQ271:CQ309" si="1066">K271/$X271</f>
        <v>#DIV/0!</v>
      </c>
      <c r="CR271" t="e">
        <f t="shared" ref="CR271:CR309" si="1067">L271/$X271</f>
        <v>#DIV/0!</v>
      </c>
      <c r="CS271" t="e">
        <f t="shared" ref="CS271:CS312" si="1068">M271/$X271</f>
        <v>#DIV/0!</v>
      </c>
      <c r="CT271" t="e">
        <f t="shared" ref="CT271:CT312" si="1069">N271/$X271</f>
        <v>#DIV/0!</v>
      </c>
      <c r="CU271" t="e">
        <f t="shared" ref="CU271:CU312" si="1070">O271/$X271</f>
        <v>#DIV/0!</v>
      </c>
      <c r="CV271" t="e">
        <f t="shared" ref="CV271:CV312" si="1071">P271/$X271</f>
        <v>#DIV/0!</v>
      </c>
      <c r="CW271" t="e">
        <f t="shared" ref="CW271:CW312" si="1072">Q271/$X271</f>
        <v>#DIV/0!</v>
      </c>
      <c r="CX271" t="e">
        <f t="shared" ref="CX271:CX312" si="1073">R271/$X271</f>
        <v>#DIV/0!</v>
      </c>
      <c r="CY271" t="e">
        <f t="shared" si="1054"/>
        <v>#DIV/0!</v>
      </c>
      <c r="CZ271" t="e">
        <f t="shared" si="1055"/>
        <v>#DIV/0!</v>
      </c>
      <c r="DA271" t="e">
        <f t="shared" si="1056"/>
        <v>#DIV/0!</v>
      </c>
      <c r="DB271" t="e">
        <f t="shared" si="1057"/>
        <v>#DIV/0!</v>
      </c>
      <c r="DC271" t="e">
        <f t="shared" si="1058"/>
        <v>#DIV/0!</v>
      </c>
      <c r="DD271" t="e">
        <f t="shared" si="980"/>
        <v>#DIV/0!</v>
      </c>
      <c r="DF271" t="e">
        <f t="shared" si="1037"/>
        <v>#DIV/0!</v>
      </c>
      <c r="DG271" t="e">
        <f t="shared" si="981"/>
        <v>#DIV/0!</v>
      </c>
      <c r="DH271" t="e">
        <f t="shared" si="981"/>
        <v>#DIV/0!</v>
      </c>
      <c r="DI271" t="e">
        <f t="shared" si="981"/>
        <v>#DIV/0!</v>
      </c>
      <c r="DJ271" t="e">
        <f t="shared" si="981"/>
        <v>#DIV/0!</v>
      </c>
      <c r="DK271" t="e">
        <f t="shared" si="981"/>
        <v>#DIV/0!</v>
      </c>
      <c r="DL271" t="e">
        <f t="shared" si="981"/>
        <v>#DIV/0!</v>
      </c>
      <c r="DM271" t="e">
        <f t="shared" si="981"/>
        <v>#DIV/0!</v>
      </c>
      <c r="DN271" t="e">
        <f t="shared" si="981"/>
        <v>#DIV/0!</v>
      </c>
      <c r="DO271" t="e">
        <f t="shared" si="981"/>
        <v>#DIV/0!</v>
      </c>
      <c r="DP271" t="e">
        <f t="shared" si="981"/>
        <v>#DIV/0!</v>
      </c>
      <c r="DQ271" t="e">
        <f t="shared" si="981"/>
        <v>#DIV/0!</v>
      </c>
      <c r="DR271" t="e">
        <f t="shared" si="981"/>
        <v>#DIV/0!</v>
      </c>
      <c r="DS271" t="e">
        <f t="shared" si="981"/>
        <v>#DIV/0!</v>
      </c>
      <c r="DT271" t="e">
        <f t="shared" si="981"/>
        <v>#DIV/0!</v>
      </c>
      <c r="DU271" t="e">
        <f t="shared" si="981"/>
        <v>#DIV/0!</v>
      </c>
      <c r="DV271" t="e">
        <f t="shared" ref="DV271:DV315" si="1074">(CY271-CY270)/LN(CY271/CY270)</f>
        <v>#DIV/0!</v>
      </c>
      <c r="DW271" t="e">
        <f t="shared" ref="DW271:DW315" si="1075">(CZ271-CZ270)/LN(CZ271/CZ270)</f>
        <v>#DIV/0!</v>
      </c>
      <c r="DX271" t="e">
        <f t="shared" ref="DX271:DX315" si="1076">(DA271-DA270)/LN(DA271/DA270)</f>
        <v>#DIV/0!</v>
      </c>
      <c r="DY271" t="e">
        <f t="shared" ref="DY271:DY315" si="1077">(DB271-DB270)/LN(DB271/DB270)</f>
        <v>#DIV/0!</v>
      </c>
      <c r="DZ271" t="e">
        <f t="shared" ref="DZ271:DZ315" si="1078">(DC271-DC270)/LN(DC271/DC270)</f>
        <v>#DIV/0!</v>
      </c>
      <c r="EA271" t="e">
        <f t="shared" si="982"/>
        <v>#DIV/0!</v>
      </c>
      <c r="EC271" t="e">
        <f t="shared" si="1038"/>
        <v>#DIV/0!</v>
      </c>
      <c r="ED271" t="e">
        <f t="shared" si="983"/>
        <v>#DIV/0!</v>
      </c>
      <c r="EE271" t="e">
        <f t="shared" si="983"/>
        <v>#DIV/0!</v>
      </c>
      <c r="EF271" t="e">
        <f t="shared" si="983"/>
        <v>#DIV/0!</v>
      </c>
      <c r="EG271" t="e">
        <f t="shared" si="983"/>
        <v>#DIV/0!</v>
      </c>
      <c r="EH271" t="e">
        <f t="shared" si="983"/>
        <v>#DIV/0!</v>
      </c>
      <c r="EI271" t="e">
        <f t="shared" si="983"/>
        <v>#DIV/0!</v>
      </c>
      <c r="EJ271" t="e">
        <f t="shared" si="983"/>
        <v>#DIV/0!</v>
      </c>
      <c r="EK271" t="e">
        <f t="shared" si="983"/>
        <v>#DIV/0!</v>
      </c>
      <c r="EL271" t="e">
        <f t="shared" si="983"/>
        <v>#DIV/0!</v>
      </c>
      <c r="EM271" t="e">
        <f t="shared" si="983"/>
        <v>#DIV/0!</v>
      </c>
      <c r="EN271" t="e">
        <f t="shared" si="983"/>
        <v>#DIV/0!</v>
      </c>
      <c r="EO271" t="e">
        <f t="shared" si="983"/>
        <v>#DIV/0!</v>
      </c>
      <c r="EP271" t="e">
        <f t="shared" si="983"/>
        <v>#DIV/0!</v>
      </c>
      <c r="EQ271" t="e">
        <f t="shared" si="983"/>
        <v>#DIV/0!</v>
      </c>
      <c r="ER271" t="e">
        <f t="shared" si="983"/>
        <v>#DIV/0!</v>
      </c>
      <c r="ES271" t="e">
        <f t="shared" ref="ES271:ES319" si="1079">DV271/$EA271</f>
        <v>#DIV/0!</v>
      </c>
      <c r="ET271" t="e">
        <f t="shared" ref="ET271:ET319" si="1080">DW271/$EA271</f>
        <v>#DIV/0!</v>
      </c>
      <c r="EU271" t="e">
        <f t="shared" ref="EU271:EU319" si="1081">DX271/$EA271</f>
        <v>#DIV/0!</v>
      </c>
      <c r="EV271" t="e">
        <f t="shared" ref="EV271:EV319" si="1082">DY271/$EA271</f>
        <v>#DIV/0!</v>
      </c>
      <c r="EW271" t="e">
        <f t="shared" ref="EW271:EW319" si="1083">DZ271/$EA271</f>
        <v>#DIV/0!</v>
      </c>
      <c r="EZ271" s="19" t="e">
        <f t="shared" si="1039"/>
        <v>#DIV/0!</v>
      </c>
      <c r="FA271" s="19" t="e">
        <f t="shared" si="1040"/>
        <v>#DIV/0!</v>
      </c>
      <c r="FB271" s="19" t="e">
        <f t="shared" si="1041"/>
        <v>#DIV/0!</v>
      </c>
      <c r="FC271" s="19" t="e">
        <f t="shared" si="1042"/>
        <v>#DIV/0!</v>
      </c>
      <c r="FD271" s="19" t="e">
        <f t="shared" si="1043"/>
        <v>#DIV/0!</v>
      </c>
      <c r="FE271" s="19" t="e">
        <f t="shared" si="1044"/>
        <v>#DIV/0!</v>
      </c>
      <c r="FF271" s="19" t="e">
        <f t="shared" si="1045"/>
        <v>#DIV/0!</v>
      </c>
      <c r="FG271" s="19" t="e">
        <f t="shared" si="1046"/>
        <v>#DIV/0!</v>
      </c>
      <c r="FH271" s="19" t="e">
        <f t="shared" si="1047"/>
        <v>#DIV/0!</v>
      </c>
      <c r="FI271" s="19" t="e">
        <f t="shared" si="985"/>
        <v>#DIV/0!</v>
      </c>
      <c r="FJ271" s="19" t="e">
        <f t="shared" si="986"/>
        <v>#DIV/0!</v>
      </c>
      <c r="FK271" s="19" t="e">
        <f t="shared" si="987"/>
        <v>#DIV/0!</v>
      </c>
      <c r="FL271" s="19" t="e">
        <f t="shared" si="988"/>
        <v>#DIV/0!</v>
      </c>
      <c r="FM271" s="19" t="e">
        <f t="shared" si="989"/>
        <v>#DIV/0!</v>
      </c>
      <c r="FN271" s="19" t="e">
        <f t="shared" si="990"/>
        <v>#DIV/0!</v>
      </c>
      <c r="FO271" s="19" t="e">
        <f t="shared" si="991"/>
        <v>#DIV/0!</v>
      </c>
      <c r="FP271" s="19" t="e">
        <f t="shared" si="992"/>
        <v>#DIV/0!</v>
      </c>
      <c r="FQ271" s="19" t="e">
        <f t="shared" si="993"/>
        <v>#DIV/0!</v>
      </c>
      <c r="FR271" s="19" t="e">
        <f t="shared" si="994"/>
        <v>#DIV/0!</v>
      </c>
      <c r="FS271" s="19" t="e">
        <f t="shared" si="995"/>
        <v>#DIV/0!</v>
      </c>
      <c r="FT271" s="19" t="e">
        <f t="shared" si="996"/>
        <v>#DIV/0!</v>
      </c>
      <c r="FU271" s="19"/>
      <c r="FV271" s="16"/>
      <c r="FW271" s="19" t="e">
        <f t="shared" si="997"/>
        <v>#DIV/0!</v>
      </c>
      <c r="FX271" s="19">
        <f t="shared" si="1048"/>
        <v>1</v>
      </c>
      <c r="FY271" s="19">
        <f t="shared" si="918"/>
        <v>0.96285965726199363</v>
      </c>
      <c r="FZ271" s="19"/>
      <c r="GA271" s="19" t="e">
        <f t="shared" si="998"/>
        <v>#DIV/0!</v>
      </c>
      <c r="GB271" s="19">
        <f t="shared" si="1049"/>
        <v>1</v>
      </c>
      <c r="GC271" s="19">
        <f t="shared" si="919"/>
        <v>0.98601690734773006</v>
      </c>
      <c r="GD271" s="19"/>
      <c r="GE271" s="19" t="e">
        <f t="shared" si="999"/>
        <v>#DIV/0!</v>
      </c>
      <c r="GF271" s="19">
        <f t="shared" si="1050"/>
        <v>1</v>
      </c>
      <c r="GG271" s="19">
        <f t="shared" si="920"/>
        <v>1.2153631800222979</v>
      </c>
      <c r="GH271" s="19"/>
      <c r="GI271" s="19">
        <f t="shared" si="921"/>
        <v>1.0640052694689878E-6</v>
      </c>
      <c r="GJ271" s="19">
        <f t="shared" si="1000"/>
        <v>1.2277139947382403E-6</v>
      </c>
      <c r="GK271" s="19">
        <f t="shared" si="922"/>
        <v>0</v>
      </c>
      <c r="GL271" s="3"/>
      <c r="GM271" s="3"/>
      <c r="GN271" s="8"/>
      <c r="GO271" s="5">
        <f t="shared" si="1051"/>
        <v>13</v>
      </c>
      <c r="GP271" t="b">
        <f t="shared" si="1001"/>
        <v>1</v>
      </c>
      <c r="GR271">
        <v>331</v>
      </c>
      <c r="GS271" s="20">
        <v>0.19906699844575609</v>
      </c>
      <c r="GT271" s="20" t="e">
        <v>#REF!</v>
      </c>
      <c r="GU271" s="33"/>
      <c r="GV271" s="31">
        <f t="shared" ca="1" si="923"/>
        <v>1998</v>
      </c>
      <c r="GW271" s="12">
        <f t="shared" ca="1" si="1002"/>
        <v>1.445622197923798</v>
      </c>
      <c r="GX271" s="19">
        <f t="shared" ca="1" si="1003"/>
        <v>0.87082365894010383</v>
      </c>
      <c r="GY271" s="19">
        <f t="shared" ca="1" si="1004"/>
        <v>1.2588768181514596</v>
      </c>
      <c r="GZ271" s="11">
        <f t="shared" ca="1" si="924"/>
        <v>1998</v>
      </c>
      <c r="HA271" s="12">
        <f t="shared" ca="1" si="1005"/>
        <v>1.578704558036538</v>
      </c>
      <c r="HB271" s="12">
        <f t="shared" ca="1" si="1006"/>
        <v>0.91570154185260799</v>
      </c>
      <c r="HC271" s="12">
        <f t="shared" ca="1" si="1007"/>
        <v>0.87082365894010383</v>
      </c>
      <c r="HD271" s="12">
        <f t="shared" ca="1" si="1008"/>
        <v>1.2588768181514596</v>
      </c>
      <c r="HE271">
        <f t="shared" ca="1" si="1009"/>
        <v>1998</v>
      </c>
      <c r="HF271" s="12">
        <f t="shared" ca="1" si="1010"/>
        <v>0.87082365894010383</v>
      </c>
      <c r="HG271" s="12">
        <f t="shared" ca="1" si="1011"/>
        <v>1.0395745679628858</v>
      </c>
      <c r="HH271" s="12">
        <f t="shared" ca="1" si="1012"/>
        <v>0.88084257740835747</v>
      </c>
      <c r="HJ271" s="17"/>
      <c r="HL271" s="18">
        <f t="shared" si="1013"/>
        <v>1962</v>
      </c>
      <c r="HM271" s="9">
        <f t="shared" si="925"/>
        <v>7.5308170428653129E-7</v>
      </c>
      <c r="HN271" s="9">
        <f t="shared" si="1014"/>
        <v>0</v>
      </c>
      <c r="HO271" s="9">
        <f t="shared" si="1015"/>
        <v>0.96564124169391874</v>
      </c>
      <c r="HP271" s="9">
        <f t="shared" si="1016"/>
        <v>1.3194776719600005</v>
      </c>
      <c r="HQ271" s="9">
        <f t="shared" si="1017"/>
        <v>1.0143447752436021</v>
      </c>
      <c r="HR271" s="9">
        <f t="shared" si="927"/>
        <v>9.7329735845394276E-7</v>
      </c>
      <c r="HS271" s="9">
        <f t="shared" si="1018"/>
        <v>0</v>
      </c>
      <c r="HT271" s="9"/>
      <c r="HU271" s="9">
        <f t="shared" si="1019"/>
        <v>1.274142057538856</v>
      </c>
      <c r="HV271" s="23">
        <f t="shared" si="1020"/>
        <v>1.2924193389826717</v>
      </c>
      <c r="HX271" s="8"/>
      <c r="HY271" s="5">
        <f t="shared" si="1052"/>
        <v>13</v>
      </c>
      <c r="HZ271" t="b">
        <f t="shared" si="1021"/>
        <v>1</v>
      </c>
      <c r="IB271">
        <f t="shared" si="1022"/>
        <v>331</v>
      </c>
      <c r="IC271" s="20">
        <v>0.16131292984770301</v>
      </c>
      <c r="ID271" s="20" t="e">
        <v>#REF!</v>
      </c>
      <c r="IE271" s="11"/>
      <c r="IF271">
        <f t="shared" ca="1" si="1023"/>
        <v>1998</v>
      </c>
      <c r="IG271" s="12">
        <f t="shared" ca="1" si="1024"/>
        <v>1.0878788680115676</v>
      </c>
      <c r="IH271" s="19">
        <f t="shared" ca="1" si="1025"/>
        <v>0.91738751534800378</v>
      </c>
      <c r="II271" s="19">
        <f t="shared" ca="1" si="1026"/>
        <v>0.99800473914211485</v>
      </c>
      <c r="IJ271" s="11">
        <f t="shared" ca="1" si="1027"/>
        <v>1998</v>
      </c>
      <c r="IK271" s="12">
        <f t="shared" ca="1" si="1028"/>
        <v>1.1173755931908225</v>
      </c>
      <c r="IL271" s="12">
        <f t="shared" ca="1" si="1029"/>
        <v>0.97360178138935105</v>
      </c>
      <c r="IM271" s="12">
        <f t="shared" ca="1" si="1030"/>
        <v>0.91738751534800378</v>
      </c>
      <c r="IN271" s="12">
        <f t="shared" ca="1" si="1031"/>
        <v>0.99800473914211485</v>
      </c>
      <c r="IO271">
        <f t="shared" ca="1" si="1032"/>
        <v>1998</v>
      </c>
      <c r="IP271" s="12">
        <f t="shared" ca="1" si="1033"/>
        <v>0.91738751534800378</v>
      </c>
      <c r="IQ271" s="12">
        <f t="shared" ca="1" si="1034"/>
        <v>1.0180921535527778</v>
      </c>
      <c r="IR271" s="12">
        <f t="shared" ca="1" si="1035"/>
        <v>0.95630025041626032</v>
      </c>
    </row>
    <row r="272" spans="1:252" hidden="1" x14ac:dyDescent="0.2">
      <c r="A272" t="s">
        <v>54</v>
      </c>
      <c r="B272" s="1">
        <f t="shared" si="1036"/>
        <v>1963</v>
      </c>
      <c r="X272">
        <f t="shared" si="928"/>
        <v>0</v>
      </c>
      <c r="AX272">
        <f t="shared" si="929"/>
        <v>0</v>
      </c>
      <c r="AY272">
        <f t="shared" si="930"/>
        <v>0</v>
      </c>
      <c r="AZ272">
        <f t="shared" si="931"/>
        <v>0</v>
      </c>
      <c r="BA272">
        <f t="shared" si="932"/>
        <v>0</v>
      </c>
      <c r="BB272">
        <f t="shared" si="933"/>
        <v>0</v>
      </c>
      <c r="BC272">
        <f t="shared" si="934"/>
        <v>0</v>
      </c>
      <c r="BD272">
        <f t="shared" si="935"/>
        <v>0</v>
      </c>
      <c r="BE272">
        <f t="shared" si="936"/>
        <v>0</v>
      </c>
      <c r="BF272">
        <f t="shared" si="937"/>
        <v>0</v>
      </c>
      <c r="BG272">
        <f t="shared" si="938"/>
        <v>0</v>
      </c>
      <c r="BH272">
        <f t="shared" si="939"/>
        <v>0</v>
      </c>
      <c r="BI272">
        <f t="shared" si="940"/>
        <v>0</v>
      </c>
      <c r="BJ272">
        <f t="shared" si="941"/>
        <v>0</v>
      </c>
      <c r="BK272">
        <f t="shared" si="942"/>
        <v>0</v>
      </c>
      <c r="BL272">
        <f t="shared" si="943"/>
        <v>0</v>
      </c>
      <c r="BM272">
        <f t="shared" si="944"/>
        <v>0</v>
      </c>
      <c r="BN272">
        <f t="shared" si="945"/>
        <v>0</v>
      </c>
      <c r="BO272">
        <f t="shared" si="946"/>
        <v>0</v>
      </c>
      <c r="BP272">
        <f t="shared" si="947"/>
        <v>0</v>
      </c>
      <c r="BQ272">
        <f t="shared" si="948"/>
        <v>0</v>
      </c>
      <c r="BR272">
        <f t="shared" si="949"/>
        <v>0</v>
      </c>
      <c r="BS272">
        <f t="shared" si="950"/>
        <v>0</v>
      </c>
      <c r="BU272" s="16"/>
      <c r="BV272" s="9">
        <f t="shared" si="915"/>
        <v>1.0640052694689878E-6</v>
      </c>
      <c r="BW272" s="9">
        <f t="shared" si="951"/>
        <v>0</v>
      </c>
      <c r="BX272" s="9">
        <f t="shared" si="952"/>
        <v>0.98601690734773006</v>
      </c>
      <c r="BY272" s="9">
        <f t="shared" si="953"/>
        <v>1.2153631800222979</v>
      </c>
      <c r="BZ272" s="9">
        <f t="shared" si="954"/>
        <v>0.96285965726199363</v>
      </c>
      <c r="CA272" s="9">
        <f t="shared" si="916"/>
        <v>1.2277139947382401E-6</v>
      </c>
      <c r="CB272" s="9">
        <f t="shared" si="955"/>
        <v>0</v>
      </c>
      <c r="CC272" s="9"/>
      <c r="CD272" s="9">
        <f t="shared" si="956"/>
        <v>1.1983686440698886</v>
      </c>
      <c r="CE272" s="9">
        <f t="shared" si="957"/>
        <v>1.1538608219026529</v>
      </c>
      <c r="CG272" s="35"/>
      <c r="CH272">
        <f t="shared" si="958"/>
        <v>1963</v>
      </c>
      <c r="CI272" t="e">
        <f t="shared" si="959"/>
        <v>#DIV/0!</v>
      </c>
      <c r="CJ272" t="e">
        <f t="shared" si="1059"/>
        <v>#DIV/0!</v>
      </c>
      <c r="CK272" t="e">
        <f t="shared" si="1060"/>
        <v>#DIV/0!</v>
      </c>
      <c r="CL272" t="e">
        <f t="shared" si="1061"/>
        <v>#DIV/0!</v>
      </c>
      <c r="CM272" t="e">
        <f t="shared" si="1062"/>
        <v>#DIV/0!</v>
      </c>
      <c r="CN272" t="e">
        <f t="shared" si="1063"/>
        <v>#DIV/0!</v>
      </c>
      <c r="CO272" t="e">
        <f t="shared" si="1064"/>
        <v>#DIV/0!</v>
      </c>
      <c r="CP272" t="e">
        <f t="shared" si="1065"/>
        <v>#DIV/0!</v>
      </c>
      <c r="CQ272" t="e">
        <f t="shared" si="1066"/>
        <v>#DIV/0!</v>
      </c>
      <c r="CR272" t="e">
        <f t="shared" si="1067"/>
        <v>#DIV/0!</v>
      </c>
      <c r="CS272" t="e">
        <f t="shared" si="1068"/>
        <v>#DIV/0!</v>
      </c>
      <c r="CT272" t="e">
        <f t="shared" si="1069"/>
        <v>#DIV/0!</v>
      </c>
      <c r="CU272" t="e">
        <f t="shared" si="1070"/>
        <v>#DIV/0!</v>
      </c>
      <c r="CV272" t="e">
        <f t="shared" si="1071"/>
        <v>#DIV/0!</v>
      </c>
      <c r="CW272" t="e">
        <f t="shared" si="1072"/>
        <v>#DIV/0!</v>
      </c>
      <c r="CX272" t="e">
        <f t="shared" si="1073"/>
        <v>#DIV/0!</v>
      </c>
      <c r="CY272" t="e">
        <f t="shared" si="1054"/>
        <v>#DIV/0!</v>
      </c>
      <c r="CZ272" t="e">
        <f t="shared" si="1055"/>
        <v>#DIV/0!</v>
      </c>
      <c r="DA272" t="e">
        <f t="shared" si="1056"/>
        <v>#DIV/0!</v>
      </c>
      <c r="DB272" t="e">
        <f t="shared" si="1057"/>
        <v>#DIV/0!</v>
      </c>
      <c r="DC272" t="e">
        <f t="shared" si="1058"/>
        <v>#DIV/0!</v>
      </c>
      <c r="DD272" t="e">
        <f t="shared" si="980"/>
        <v>#DIV/0!</v>
      </c>
      <c r="DF272" t="e">
        <f t="shared" si="1037"/>
        <v>#DIV/0!</v>
      </c>
      <c r="DG272" t="e">
        <f t="shared" ref="DG272:DG315" si="1084">(CJ272-CJ271)/LN(CJ272/CJ271)</f>
        <v>#DIV/0!</v>
      </c>
      <c r="DH272" t="e">
        <f t="shared" ref="DH272:DH315" si="1085">(CK272-CK271)/LN(CK272/CK271)</f>
        <v>#DIV/0!</v>
      </c>
      <c r="DI272" t="e">
        <f t="shared" ref="DI272:DI315" si="1086">(CL272-CL271)/LN(CL272/CL271)</f>
        <v>#DIV/0!</v>
      </c>
      <c r="DJ272" t="e">
        <f t="shared" ref="DJ272:DJ315" si="1087">(CM272-CM271)/LN(CM272/CM271)</f>
        <v>#DIV/0!</v>
      </c>
      <c r="DK272" t="e">
        <f t="shared" ref="DK272:DK315" si="1088">(CN272-CN271)/LN(CN272/CN271)</f>
        <v>#DIV/0!</v>
      </c>
      <c r="DL272" t="e">
        <f t="shared" ref="DL272:DL315" si="1089">(CO272-CO271)/LN(CO272/CO271)</f>
        <v>#DIV/0!</v>
      </c>
      <c r="DM272" t="e">
        <f t="shared" ref="DM272:DM315" si="1090">(CP272-CP271)/LN(CP272/CP271)</f>
        <v>#DIV/0!</v>
      </c>
      <c r="DN272" t="e">
        <f t="shared" ref="DN272:DN315" si="1091">(CQ272-CQ271)/LN(CQ272/CQ271)</f>
        <v>#DIV/0!</v>
      </c>
      <c r="DO272" t="e">
        <f t="shared" ref="DO272:DO315" si="1092">(CR272-CR271)/LN(CR272/CR271)</f>
        <v>#DIV/0!</v>
      </c>
      <c r="DP272" t="e">
        <f t="shared" ref="DP272:DP315" si="1093">(CS272-CS271)/LN(CS272/CS271)</f>
        <v>#DIV/0!</v>
      </c>
      <c r="DQ272" t="e">
        <f t="shared" ref="DQ272:DQ315" si="1094">(CT272-CT271)/LN(CT272/CT271)</f>
        <v>#DIV/0!</v>
      </c>
      <c r="DR272" t="e">
        <f t="shared" ref="DR272:DR315" si="1095">(CU272-CU271)/LN(CU272/CU271)</f>
        <v>#DIV/0!</v>
      </c>
      <c r="DS272" t="e">
        <f t="shared" ref="DS272:DS315" si="1096">(CV272-CV271)/LN(CV272/CV271)</f>
        <v>#DIV/0!</v>
      </c>
      <c r="DT272" t="e">
        <f t="shared" ref="DT272:DT315" si="1097">(CW272-CW271)/LN(CW272/CW271)</f>
        <v>#DIV/0!</v>
      </c>
      <c r="DU272" t="e">
        <f t="shared" ref="DU272:DU315" si="1098">(CX272-CX271)/LN(CX272/CX271)</f>
        <v>#DIV/0!</v>
      </c>
      <c r="DV272" t="e">
        <f t="shared" si="1074"/>
        <v>#DIV/0!</v>
      </c>
      <c r="DW272" t="e">
        <f t="shared" si="1075"/>
        <v>#DIV/0!</v>
      </c>
      <c r="DX272" t="e">
        <f t="shared" si="1076"/>
        <v>#DIV/0!</v>
      </c>
      <c r="DY272" t="e">
        <f t="shared" si="1077"/>
        <v>#DIV/0!</v>
      </c>
      <c r="DZ272" t="e">
        <f t="shared" si="1078"/>
        <v>#DIV/0!</v>
      </c>
      <c r="EA272" t="e">
        <f t="shared" si="982"/>
        <v>#DIV/0!</v>
      </c>
      <c r="EC272" t="e">
        <f t="shared" si="1038"/>
        <v>#DIV/0!</v>
      </c>
      <c r="ED272" t="e">
        <f t="shared" ref="ED272:ED319" si="1099">DG272/$EA272</f>
        <v>#DIV/0!</v>
      </c>
      <c r="EE272" t="e">
        <f t="shared" ref="EE272:EE319" si="1100">DH272/$EA272</f>
        <v>#DIV/0!</v>
      </c>
      <c r="EF272" t="e">
        <f t="shared" ref="EF272:EF319" si="1101">DI272/$EA272</f>
        <v>#DIV/0!</v>
      </c>
      <c r="EG272" t="e">
        <f t="shared" ref="EG272:EG319" si="1102">DJ272/$EA272</f>
        <v>#DIV/0!</v>
      </c>
      <c r="EH272" t="e">
        <f t="shared" ref="EH272:EH319" si="1103">DK272/$EA272</f>
        <v>#DIV/0!</v>
      </c>
      <c r="EI272" t="e">
        <f t="shared" ref="EI272:EI319" si="1104">DL272/$EA272</f>
        <v>#DIV/0!</v>
      </c>
      <c r="EJ272" t="e">
        <f t="shared" ref="EJ272:EJ319" si="1105">DM272/$EA272</f>
        <v>#DIV/0!</v>
      </c>
      <c r="EK272" t="e">
        <f t="shared" ref="EK272:EK319" si="1106">DN272/$EA272</f>
        <v>#DIV/0!</v>
      </c>
      <c r="EL272" t="e">
        <f t="shared" ref="EL272:EL319" si="1107">DO272/$EA272</f>
        <v>#DIV/0!</v>
      </c>
      <c r="EM272" t="e">
        <f t="shared" ref="EM272:EM319" si="1108">DP272/$EA272</f>
        <v>#DIV/0!</v>
      </c>
      <c r="EN272" t="e">
        <f t="shared" ref="EN272:EN319" si="1109">DQ272/$EA272</f>
        <v>#DIV/0!</v>
      </c>
      <c r="EO272" t="e">
        <f t="shared" ref="EO272:EO319" si="1110">DR272/$EA272</f>
        <v>#DIV/0!</v>
      </c>
      <c r="EP272" t="e">
        <f t="shared" ref="EP272:EP319" si="1111">DS272/$EA272</f>
        <v>#DIV/0!</v>
      </c>
      <c r="EQ272" t="e">
        <f t="shared" ref="EQ272:EQ319" si="1112">DT272/$EA272</f>
        <v>#DIV/0!</v>
      </c>
      <c r="ER272" t="e">
        <f t="shared" ref="ER272:ER319" si="1113">DU272/$EA272</f>
        <v>#DIV/0!</v>
      </c>
      <c r="ES272" t="e">
        <f t="shared" si="1079"/>
        <v>#DIV/0!</v>
      </c>
      <c r="ET272" t="e">
        <f t="shared" si="1080"/>
        <v>#DIV/0!</v>
      </c>
      <c r="EU272" t="e">
        <f t="shared" si="1081"/>
        <v>#DIV/0!</v>
      </c>
      <c r="EV272" t="e">
        <f t="shared" si="1082"/>
        <v>#DIV/0!</v>
      </c>
      <c r="EW272" t="e">
        <f t="shared" si="1083"/>
        <v>#DIV/0!</v>
      </c>
      <c r="EZ272" s="19" t="e">
        <f t="shared" si="1039"/>
        <v>#DIV/0!</v>
      </c>
      <c r="FA272" s="19" t="e">
        <f t="shared" ref="FA272:FA317" si="1114">LN(AY272/AY271)</f>
        <v>#DIV/0!</v>
      </c>
      <c r="FB272" s="19" t="e">
        <f t="shared" ref="FB272:FB317" si="1115">LN(AZ272/AZ271)</f>
        <v>#DIV/0!</v>
      </c>
      <c r="FC272" s="19" t="e">
        <f t="shared" ref="FC272:FC317" si="1116">LN(BA272/BA271)</f>
        <v>#DIV/0!</v>
      </c>
      <c r="FD272" s="19" t="e">
        <f t="shared" ref="FD272:FD317" si="1117">LN(BB272/BB271)</f>
        <v>#DIV/0!</v>
      </c>
      <c r="FE272" s="19" t="e">
        <f t="shared" ref="FE272:FE317" si="1118">LN(BC272/BC271)</f>
        <v>#DIV/0!</v>
      </c>
      <c r="FF272" s="19" t="e">
        <f t="shared" ref="FF272:FF317" si="1119">LN(BD272/BD271)</f>
        <v>#DIV/0!</v>
      </c>
      <c r="FG272" s="19" t="e">
        <f t="shared" ref="FG272:FG317" si="1120">LN(BE272/BE271)</f>
        <v>#DIV/0!</v>
      </c>
      <c r="FH272" s="19" t="e">
        <f t="shared" ref="FH272:FH317" si="1121">LN(BF272/BF271)</f>
        <v>#DIV/0!</v>
      </c>
      <c r="FI272" s="19" t="e">
        <f t="shared" si="985"/>
        <v>#DIV/0!</v>
      </c>
      <c r="FJ272" s="19" t="e">
        <f t="shared" si="986"/>
        <v>#DIV/0!</v>
      </c>
      <c r="FK272" s="19" t="e">
        <f t="shared" si="987"/>
        <v>#DIV/0!</v>
      </c>
      <c r="FL272" s="19" t="e">
        <f t="shared" si="988"/>
        <v>#DIV/0!</v>
      </c>
      <c r="FM272" s="19" t="e">
        <f t="shared" si="989"/>
        <v>#DIV/0!</v>
      </c>
      <c r="FN272" s="19" t="e">
        <f t="shared" si="990"/>
        <v>#DIV/0!</v>
      </c>
      <c r="FO272" s="19" t="e">
        <f t="shared" si="991"/>
        <v>#DIV/0!</v>
      </c>
      <c r="FP272" s="19" t="e">
        <f t="shared" si="992"/>
        <v>#DIV/0!</v>
      </c>
      <c r="FQ272" s="19" t="e">
        <f t="shared" si="993"/>
        <v>#DIV/0!</v>
      </c>
      <c r="FR272" s="19" t="e">
        <f t="shared" si="994"/>
        <v>#DIV/0!</v>
      </c>
      <c r="FS272" s="19" t="e">
        <f t="shared" si="995"/>
        <v>#DIV/0!</v>
      </c>
      <c r="FT272" s="19" t="e">
        <f t="shared" si="996"/>
        <v>#DIV/0!</v>
      </c>
      <c r="FU272" s="19"/>
      <c r="FV272" s="16"/>
      <c r="FW272" s="19" t="e">
        <f t="shared" si="997"/>
        <v>#DIV/0!</v>
      </c>
      <c r="FX272" s="19">
        <f t="shared" si="1048"/>
        <v>1</v>
      </c>
      <c r="FY272" s="19">
        <f t="shared" si="918"/>
        <v>0.96285965726199363</v>
      </c>
      <c r="FZ272" s="19"/>
      <c r="GA272" s="19" t="e">
        <f t="shared" si="998"/>
        <v>#DIV/0!</v>
      </c>
      <c r="GB272" s="19">
        <f t="shared" si="1049"/>
        <v>1</v>
      </c>
      <c r="GC272" s="19">
        <f t="shared" si="919"/>
        <v>0.98601690734773006</v>
      </c>
      <c r="GD272" s="19"/>
      <c r="GE272" s="19" t="e">
        <f t="shared" si="999"/>
        <v>#DIV/0!</v>
      </c>
      <c r="GF272" s="19">
        <f t="shared" si="1050"/>
        <v>1</v>
      </c>
      <c r="GG272" s="19">
        <f t="shared" si="920"/>
        <v>1.2153631800222979</v>
      </c>
      <c r="GH272" s="19"/>
      <c r="GI272" s="19">
        <f t="shared" si="921"/>
        <v>1.0640052694689878E-6</v>
      </c>
      <c r="GJ272" s="19">
        <f t="shared" si="1000"/>
        <v>1.2277139947382403E-6</v>
      </c>
      <c r="GK272" s="19">
        <f t="shared" si="922"/>
        <v>0</v>
      </c>
      <c r="GL272" s="3"/>
      <c r="GM272" s="3"/>
      <c r="GN272" s="8"/>
      <c r="GO272" s="5">
        <f t="shared" si="1051"/>
        <v>14</v>
      </c>
      <c r="GP272" t="b">
        <f t="shared" si="1001"/>
        <v>1</v>
      </c>
      <c r="GR272">
        <v>332</v>
      </c>
      <c r="GS272" s="20">
        <v>4.5855963806255215E-2</v>
      </c>
      <c r="GT272" s="20" t="e">
        <v>#REF!</v>
      </c>
      <c r="GU272" s="33"/>
      <c r="GV272" s="31">
        <f t="shared" ca="1" si="923"/>
        <v>1999</v>
      </c>
      <c r="GW272" s="12">
        <f t="shared" ca="1" si="1002"/>
        <v>1.4733990223682247</v>
      </c>
      <c r="GX272" s="19">
        <f t="shared" ca="1" si="1003"/>
        <v>0.86863409838979766</v>
      </c>
      <c r="GY272" s="19">
        <f t="shared" ca="1" si="1004"/>
        <v>1.279838537900666</v>
      </c>
      <c r="GZ272" s="11">
        <f t="shared" ca="1" si="924"/>
        <v>1999</v>
      </c>
      <c r="HA272" s="12">
        <f t="shared" ca="1" si="1005"/>
        <v>1.6664206188103585</v>
      </c>
      <c r="HB272" s="12">
        <f t="shared" ca="1" si="1006"/>
        <v>0.88416994229228274</v>
      </c>
      <c r="HC272" s="12">
        <f t="shared" ca="1" si="1007"/>
        <v>0.86863409838979766</v>
      </c>
      <c r="HD272" s="12">
        <f t="shared" ca="1" si="1008"/>
        <v>1.279838537900666</v>
      </c>
      <c r="HE272">
        <f t="shared" ca="1" si="1009"/>
        <v>1999</v>
      </c>
      <c r="HF272" s="12">
        <f t="shared" ca="1" si="1010"/>
        <v>0.86863409838979766</v>
      </c>
      <c r="HG272" s="12">
        <f t="shared" ca="1" si="1011"/>
        <v>1.0098333318700397</v>
      </c>
      <c r="HH272" s="12">
        <f t="shared" ca="1" si="1012"/>
        <v>0.87556026760866601</v>
      </c>
      <c r="HJ272" s="17"/>
      <c r="HL272" s="18">
        <f t="shared" si="1013"/>
        <v>1963</v>
      </c>
      <c r="HM272" s="9">
        <f t="shared" si="925"/>
        <v>7.5308170428653129E-7</v>
      </c>
      <c r="HN272" s="9">
        <f t="shared" si="1014"/>
        <v>0</v>
      </c>
      <c r="HO272" s="9">
        <f t="shared" si="1015"/>
        <v>0.96564124169391874</v>
      </c>
      <c r="HP272" s="9">
        <f t="shared" si="1016"/>
        <v>1.3194776719600005</v>
      </c>
      <c r="HQ272" s="9">
        <f t="shared" si="1017"/>
        <v>1.0143447752436021</v>
      </c>
      <c r="HR272" s="9">
        <f t="shared" si="927"/>
        <v>9.7329735845394276E-7</v>
      </c>
      <c r="HS272" s="9">
        <f t="shared" si="1018"/>
        <v>0</v>
      </c>
      <c r="HT272" s="9"/>
      <c r="HU272" s="9">
        <f t="shared" si="1019"/>
        <v>1.274142057538856</v>
      </c>
      <c r="HV272" s="23">
        <f t="shared" si="1020"/>
        <v>1.2924193389826717</v>
      </c>
      <c r="HX272" s="8"/>
      <c r="HY272" s="5">
        <f t="shared" si="1052"/>
        <v>14</v>
      </c>
      <c r="HZ272" t="b">
        <f t="shared" si="1021"/>
        <v>1</v>
      </c>
      <c r="IB272">
        <f t="shared" si="1022"/>
        <v>332</v>
      </c>
      <c r="IC272" s="20">
        <v>5.0496621513661369E-2</v>
      </c>
      <c r="ID272" s="20" t="e">
        <v>#REF!</v>
      </c>
      <c r="IE272" s="11"/>
      <c r="IF272">
        <f t="shared" ca="1" si="1023"/>
        <v>1999</v>
      </c>
      <c r="IG272" s="12">
        <f t="shared" ca="1" si="1024"/>
        <v>1.1087818538518224</v>
      </c>
      <c r="IH272" s="19">
        <f t="shared" ca="1" si="1025"/>
        <v>0.91508087669352101</v>
      </c>
      <c r="II272" s="19">
        <f t="shared" ca="1" si="1026"/>
        <v>1.0146226443641648</v>
      </c>
      <c r="IJ272" s="11">
        <f t="shared" ca="1" si="1027"/>
        <v>1999</v>
      </c>
      <c r="IK272" s="12">
        <f t="shared" ca="1" si="1028"/>
        <v>1.1794592711916061</v>
      </c>
      <c r="IL272" s="12">
        <f t="shared" ca="1" si="1029"/>
        <v>0.9400764239460524</v>
      </c>
      <c r="IM272" s="12">
        <f t="shared" ca="1" si="1030"/>
        <v>0.91508087669352101</v>
      </c>
      <c r="IN272" s="12">
        <f t="shared" ca="1" si="1031"/>
        <v>1.0146226443641648</v>
      </c>
      <c r="IO272">
        <f t="shared" ca="1" si="1032"/>
        <v>1999</v>
      </c>
      <c r="IP272" s="12">
        <f t="shared" ca="1" si="1033"/>
        <v>0.91508087669352101</v>
      </c>
      <c r="IQ272" s="12">
        <f t="shared" ca="1" si="1034"/>
        <v>0.98896550883077217</v>
      </c>
      <c r="IR272" s="12">
        <f t="shared" ca="1" si="1035"/>
        <v>0.95056542978680825</v>
      </c>
    </row>
    <row r="273" spans="1:252" hidden="1" x14ac:dyDescent="0.2">
      <c r="A273" t="s">
        <v>54</v>
      </c>
      <c r="B273" s="1">
        <f t="shared" si="1036"/>
        <v>1964</v>
      </c>
      <c r="X273">
        <f t="shared" si="928"/>
        <v>0</v>
      </c>
      <c r="AX273">
        <f t="shared" si="929"/>
        <v>0</v>
      </c>
      <c r="AY273">
        <f t="shared" si="930"/>
        <v>0</v>
      </c>
      <c r="AZ273">
        <f t="shared" si="931"/>
        <v>0</v>
      </c>
      <c r="BA273">
        <f t="shared" si="932"/>
        <v>0</v>
      </c>
      <c r="BB273">
        <f t="shared" si="933"/>
        <v>0</v>
      </c>
      <c r="BC273">
        <f t="shared" si="934"/>
        <v>0</v>
      </c>
      <c r="BD273">
        <f t="shared" si="935"/>
        <v>0</v>
      </c>
      <c r="BE273">
        <f t="shared" si="936"/>
        <v>0</v>
      </c>
      <c r="BF273">
        <f t="shared" si="937"/>
        <v>0</v>
      </c>
      <c r="BG273">
        <f t="shared" si="938"/>
        <v>0</v>
      </c>
      <c r="BH273">
        <f t="shared" si="939"/>
        <v>0</v>
      </c>
      <c r="BI273">
        <f t="shared" si="940"/>
        <v>0</v>
      </c>
      <c r="BJ273">
        <f t="shared" si="941"/>
        <v>0</v>
      </c>
      <c r="BK273">
        <f t="shared" si="942"/>
        <v>0</v>
      </c>
      <c r="BL273">
        <f t="shared" si="943"/>
        <v>0</v>
      </c>
      <c r="BM273">
        <f t="shared" si="944"/>
        <v>0</v>
      </c>
      <c r="BN273">
        <f t="shared" si="945"/>
        <v>0</v>
      </c>
      <c r="BO273">
        <f t="shared" si="946"/>
        <v>0</v>
      </c>
      <c r="BP273">
        <f t="shared" si="947"/>
        <v>0</v>
      </c>
      <c r="BQ273">
        <f t="shared" si="948"/>
        <v>0</v>
      </c>
      <c r="BR273">
        <f t="shared" si="949"/>
        <v>0</v>
      </c>
      <c r="BS273">
        <f t="shared" si="950"/>
        <v>0</v>
      </c>
      <c r="BU273" s="16"/>
      <c r="BV273" s="9">
        <f t="shared" si="915"/>
        <v>1.0640052694689878E-6</v>
      </c>
      <c r="BW273" s="9">
        <f t="shared" si="951"/>
        <v>0</v>
      </c>
      <c r="BX273" s="9">
        <f t="shared" si="952"/>
        <v>0.98601690734773006</v>
      </c>
      <c r="BY273" s="9">
        <f t="shared" si="953"/>
        <v>1.2153631800222979</v>
      </c>
      <c r="BZ273" s="9">
        <f t="shared" si="954"/>
        <v>0.96285965726199363</v>
      </c>
      <c r="CA273" s="9">
        <f t="shared" si="916"/>
        <v>1.2277139947382401E-6</v>
      </c>
      <c r="CB273" s="9">
        <f t="shared" si="955"/>
        <v>0</v>
      </c>
      <c r="CC273" s="9"/>
      <c r="CD273" s="9">
        <f t="shared" si="956"/>
        <v>1.1983686440698886</v>
      </c>
      <c r="CE273" s="9">
        <f t="shared" si="957"/>
        <v>1.1538608219026529</v>
      </c>
      <c r="CG273" s="35"/>
      <c r="CH273">
        <f t="shared" si="958"/>
        <v>1964</v>
      </c>
      <c r="CI273" t="e">
        <f t="shared" si="959"/>
        <v>#DIV/0!</v>
      </c>
      <c r="CJ273" t="e">
        <f t="shared" si="1059"/>
        <v>#DIV/0!</v>
      </c>
      <c r="CK273" t="e">
        <f t="shared" si="1060"/>
        <v>#DIV/0!</v>
      </c>
      <c r="CL273" t="e">
        <f t="shared" si="1061"/>
        <v>#DIV/0!</v>
      </c>
      <c r="CM273" t="e">
        <f t="shared" si="1062"/>
        <v>#DIV/0!</v>
      </c>
      <c r="CN273" t="e">
        <f t="shared" si="1063"/>
        <v>#DIV/0!</v>
      </c>
      <c r="CO273" t="e">
        <f t="shared" si="1064"/>
        <v>#DIV/0!</v>
      </c>
      <c r="CP273" t="e">
        <f t="shared" si="1065"/>
        <v>#DIV/0!</v>
      </c>
      <c r="CQ273" t="e">
        <f t="shared" si="1066"/>
        <v>#DIV/0!</v>
      </c>
      <c r="CR273" t="e">
        <f t="shared" si="1067"/>
        <v>#DIV/0!</v>
      </c>
      <c r="CS273" t="e">
        <f t="shared" si="1068"/>
        <v>#DIV/0!</v>
      </c>
      <c r="CT273" t="e">
        <f t="shared" si="1069"/>
        <v>#DIV/0!</v>
      </c>
      <c r="CU273" t="e">
        <f t="shared" si="1070"/>
        <v>#DIV/0!</v>
      </c>
      <c r="CV273" t="e">
        <f t="shared" si="1071"/>
        <v>#DIV/0!</v>
      </c>
      <c r="CW273" t="e">
        <f t="shared" si="1072"/>
        <v>#DIV/0!</v>
      </c>
      <c r="CX273" t="e">
        <f t="shared" si="1073"/>
        <v>#DIV/0!</v>
      </c>
      <c r="CY273" t="e">
        <f t="shared" si="1054"/>
        <v>#DIV/0!</v>
      </c>
      <c r="CZ273" t="e">
        <f t="shared" si="1055"/>
        <v>#DIV/0!</v>
      </c>
      <c r="DA273" t="e">
        <f t="shared" si="1056"/>
        <v>#DIV/0!</v>
      </c>
      <c r="DB273" t="e">
        <f t="shared" si="1057"/>
        <v>#DIV/0!</v>
      </c>
      <c r="DC273" t="e">
        <f t="shared" si="1058"/>
        <v>#DIV/0!</v>
      </c>
      <c r="DD273" t="e">
        <f t="shared" si="980"/>
        <v>#DIV/0!</v>
      </c>
      <c r="DF273" t="e">
        <f t="shared" si="1037"/>
        <v>#DIV/0!</v>
      </c>
      <c r="DG273" t="e">
        <f t="shared" si="1084"/>
        <v>#DIV/0!</v>
      </c>
      <c r="DH273" t="e">
        <f t="shared" si="1085"/>
        <v>#DIV/0!</v>
      </c>
      <c r="DI273" t="e">
        <f t="shared" si="1086"/>
        <v>#DIV/0!</v>
      </c>
      <c r="DJ273" t="e">
        <f t="shared" si="1087"/>
        <v>#DIV/0!</v>
      </c>
      <c r="DK273" t="e">
        <f t="shared" si="1088"/>
        <v>#DIV/0!</v>
      </c>
      <c r="DL273" t="e">
        <f t="shared" si="1089"/>
        <v>#DIV/0!</v>
      </c>
      <c r="DM273" t="e">
        <f t="shared" si="1090"/>
        <v>#DIV/0!</v>
      </c>
      <c r="DN273" t="e">
        <f t="shared" si="1091"/>
        <v>#DIV/0!</v>
      </c>
      <c r="DO273" t="e">
        <f t="shared" si="1092"/>
        <v>#DIV/0!</v>
      </c>
      <c r="DP273" t="e">
        <f t="shared" si="1093"/>
        <v>#DIV/0!</v>
      </c>
      <c r="DQ273" t="e">
        <f t="shared" si="1094"/>
        <v>#DIV/0!</v>
      </c>
      <c r="DR273" t="e">
        <f t="shared" si="1095"/>
        <v>#DIV/0!</v>
      </c>
      <c r="DS273" t="e">
        <f t="shared" si="1096"/>
        <v>#DIV/0!</v>
      </c>
      <c r="DT273" t="e">
        <f t="shared" si="1097"/>
        <v>#DIV/0!</v>
      </c>
      <c r="DU273" t="e">
        <f t="shared" si="1098"/>
        <v>#DIV/0!</v>
      </c>
      <c r="DV273" t="e">
        <f t="shared" si="1074"/>
        <v>#DIV/0!</v>
      </c>
      <c r="DW273" t="e">
        <f t="shared" si="1075"/>
        <v>#DIV/0!</v>
      </c>
      <c r="DX273" t="e">
        <f t="shared" si="1076"/>
        <v>#DIV/0!</v>
      </c>
      <c r="DY273" t="e">
        <f t="shared" si="1077"/>
        <v>#DIV/0!</v>
      </c>
      <c r="DZ273" t="e">
        <f t="shared" si="1078"/>
        <v>#DIV/0!</v>
      </c>
      <c r="EA273" t="e">
        <f t="shared" si="982"/>
        <v>#DIV/0!</v>
      </c>
      <c r="EC273" t="e">
        <f t="shared" si="1038"/>
        <v>#DIV/0!</v>
      </c>
      <c r="ED273" t="e">
        <f t="shared" si="1099"/>
        <v>#DIV/0!</v>
      </c>
      <c r="EE273" t="e">
        <f t="shared" si="1100"/>
        <v>#DIV/0!</v>
      </c>
      <c r="EF273" t="e">
        <f t="shared" si="1101"/>
        <v>#DIV/0!</v>
      </c>
      <c r="EG273" t="e">
        <f t="shared" si="1102"/>
        <v>#DIV/0!</v>
      </c>
      <c r="EH273" t="e">
        <f t="shared" si="1103"/>
        <v>#DIV/0!</v>
      </c>
      <c r="EI273" t="e">
        <f t="shared" si="1104"/>
        <v>#DIV/0!</v>
      </c>
      <c r="EJ273" t="e">
        <f t="shared" si="1105"/>
        <v>#DIV/0!</v>
      </c>
      <c r="EK273" t="e">
        <f t="shared" si="1106"/>
        <v>#DIV/0!</v>
      </c>
      <c r="EL273" t="e">
        <f t="shared" si="1107"/>
        <v>#DIV/0!</v>
      </c>
      <c r="EM273" t="e">
        <f t="shared" si="1108"/>
        <v>#DIV/0!</v>
      </c>
      <c r="EN273" t="e">
        <f t="shared" si="1109"/>
        <v>#DIV/0!</v>
      </c>
      <c r="EO273" t="e">
        <f t="shared" si="1110"/>
        <v>#DIV/0!</v>
      </c>
      <c r="EP273" t="e">
        <f t="shared" si="1111"/>
        <v>#DIV/0!</v>
      </c>
      <c r="EQ273" t="e">
        <f t="shared" si="1112"/>
        <v>#DIV/0!</v>
      </c>
      <c r="ER273" t="e">
        <f t="shared" si="1113"/>
        <v>#DIV/0!</v>
      </c>
      <c r="ES273" t="e">
        <f t="shared" si="1079"/>
        <v>#DIV/0!</v>
      </c>
      <c r="ET273" t="e">
        <f t="shared" si="1080"/>
        <v>#DIV/0!</v>
      </c>
      <c r="EU273" t="e">
        <f t="shared" si="1081"/>
        <v>#DIV/0!</v>
      </c>
      <c r="EV273" t="e">
        <f t="shared" si="1082"/>
        <v>#DIV/0!</v>
      </c>
      <c r="EW273" t="e">
        <f t="shared" si="1083"/>
        <v>#DIV/0!</v>
      </c>
      <c r="EZ273" s="19" t="e">
        <f t="shared" si="1039"/>
        <v>#DIV/0!</v>
      </c>
      <c r="FA273" s="19" t="e">
        <f t="shared" si="1114"/>
        <v>#DIV/0!</v>
      </c>
      <c r="FB273" s="19" t="e">
        <f t="shared" si="1115"/>
        <v>#DIV/0!</v>
      </c>
      <c r="FC273" s="19" t="e">
        <f t="shared" si="1116"/>
        <v>#DIV/0!</v>
      </c>
      <c r="FD273" s="19" t="e">
        <f t="shared" si="1117"/>
        <v>#DIV/0!</v>
      </c>
      <c r="FE273" s="19" t="e">
        <f t="shared" si="1118"/>
        <v>#DIV/0!</v>
      </c>
      <c r="FF273" s="19" t="e">
        <f t="shared" si="1119"/>
        <v>#DIV/0!</v>
      </c>
      <c r="FG273" s="19" t="e">
        <f t="shared" si="1120"/>
        <v>#DIV/0!</v>
      </c>
      <c r="FH273" s="19" t="e">
        <f t="shared" si="1121"/>
        <v>#DIV/0!</v>
      </c>
      <c r="FI273" s="19" t="e">
        <f t="shared" si="985"/>
        <v>#DIV/0!</v>
      </c>
      <c r="FJ273" s="19" t="e">
        <f t="shared" si="986"/>
        <v>#DIV/0!</v>
      </c>
      <c r="FK273" s="19" t="e">
        <f t="shared" si="987"/>
        <v>#DIV/0!</v>
      </c>
      <c r="FL273" s="19" t="e">
        <f t="shared" si="988"/>
        <v>#DIV/0!</v>
      </c>
      <c r="FM273" s="19" t="e">
        <f t="shared" si="989"/>
        <v>#DIV/0!</v>
      </c>
      <c r="FN273" s="19" t="e">
        <f t="shared" si="990"/>
        <v>#DIV/0!</v>
      </c>
      <c r="FO273" s="19" t="e">
        <f t="shared" si="991"/>
        <v>#DIV/0!</v>
      </c>
      <c r="FP273" s="19" t="e">
        <f t="shared" si="992"/>
        <v>#DIV/0!</v>
      </c>
      <c r="FQ273" s="19" t="e">
        <f t="shared" si="993"/>
        <v>#DIV/0!</v>
      </c>
      <c r="FR273" s="19" t="e">
        <f t="shared" si="994"/>
        <v>#DIV/0!</v>
      </c>
      <c r="FS273" s="19" t="e">
        <f t="shared" si="995"/>
        <v>#DIV/0!</v>
      </c>
      <c r="FT273" s="19" t="e">
        <f t="shared" si="996"/>
        <v>#DIV/0!</v>
      </c>
      <c r="FU273" s="19"/>
      <c r="FV273" s="16"/>
      <c r="FW273" s="19" t="e">
        <f t="shared" si="997"/>
        <v>#DIV/0!</v>
      </c>
      <c r="FX273" s="19">
        <f t="shared" si="1048"/>
        <v>1</v>
      </c>
      <c r="FY273" s="19">
        <f t="shared" si="918"/>
        <v>0.96285965726199363</v>
      </c>
      <c r="FZ273" s="19"/>
      <c r="GA273" s="19" t="e">
        <f t="shared" si="998"/>
        <v>#DIV/0!</v>
      </c>
      <c r="GB273" s="19">
        <f t="shared" si="1049"/>
        <v>1</v>
      </c>
      <c r="GC273" s="19">
        <f t="shared" si="919"/>
        <v>0.98601690734773006</v>
      </c>
      <c r="GD273" s="19"/>
      <c r="GE273" s="19" t="e">
        <f t="shared" si="999"/>
        <v>#DIV/0!</v>
      </c>
      <c r="GF273" s="19">
        <f t="shared" si="1050"/>
        <v>1</v>
      </c>
      <c r="GG273" s="19">
        <f t="shared" si="920"/>
        <v>1.2153631800222979</v>
      </c>
      <c r="GH273" s="19"/>
      <c r="GI273" s="19">
        <f t="shared" si="921"/>
        <v>1.0640052694689878E-6</v>
      </c>
      <c r="GJ273" s="19">
        <f t="shared" si="1000"/>
        <v>1.2277139947382403E-6</v>
      </c>
      <c r="GK273" s="19">
        <f t="shared" si="922"/>
        <v>0</v>
      </c>
      <c r="GL273" s="3"/>
      <c r="GM273" s="3"/>
      <c r="GN273" s="8"/>
      <c r="GO273" s="5">
        <f t="shared" si="1051"/>
        <v>15</v>
      </c>
      <c r="GP273" t="b">
        <f t="shared" si="1001"/>
        <v>1</v>
      </c>
      <c r="GR273">
        <v>333</v>
      </c>
      <c r="GS273" s="20">
        <v>2.9534038007862664E-2</v>
      </c>
      <c r="GT273" s="20" t="e">
        <v>#REF!</v>
      </c>
      <c r="GU273" s="33"/>
      <c r="GV273" s="31">
        <f t="shared" ca="1" si="923"/>
        <v>2000</v>
      </c>
      <c r="GW273" s="12">
        <f t="shared" ca="1" si="1002"/>
        <v>1.478234288262374</v>
      </c>
      <c r="GX273" s="19">
        <f t="shared" ca="1" si="1003"/>
        <v>0.89727203115046061</v>
      </c>
      <c r="GY273" s="19">
        <f t="shared" ca="1" si="1004"/>
        <v>1.3263712228103139</v>
      </c>
      <c r="GZ273" s="11">
        <f t="shared" ca="1" si="924"/>
        <v>2000</v>
      </c>
      <c r="HA273" s="12">
        <f t="shared" ca="1" si="1005"/>
        <v>1.7862254208443542</v>
      </c>
      <c r="HB273" s="12">
        <f t="shared" ca="1" si="1006"/>
        <v>0.82757432013458199</v>
      </c>
      <c r="HC273" s="12">
        <f t="shared" ca="1" si="1007"/>
        <v>0.89727203115046061</v>
      </c>
      <c r="HD273" s="12">
        <f t="shared" ca="1" si="1008"/>
        <v>1.3263712228103139</v>
      </c>
      <c r="HE273">
        <f t="shared" ca="1" si="1009"/>
        <v>2000</v>
      </c>
      <c r="HF273" s="12">
        <f t="shared" ca="1" si="1010"/>
        <v>0.89727203115046061</v>
      </c>
      <c r="HG273" s="12">
        <f t="shared" ca="1" si="1011"/>
        <v>0.98171491304186775</v>
      </c>
      <c r="HH273" s="12">
        <f t="shared" ca="1" si="1012"/>
        <v>0.84298843701001003</v>
      </c>
      <c r="HJ273" s="17"/>
      <c r="HL273" s="18">
        <f t="shared" si="1013"/>
        <v>1964</v>
      </c>
      <c r="HM273" s="9">
        <f t="shared" si="925"/>
        <v>7.5308170428653129E-7</v>
      </c>
      <c r="HN273" s="9">
        <f t="shared" si="1014"/>
        <v>0</v>
      </c>
      <c r="HO273" s="9">
        <f t="shared" si="1015"/>
        <v>0.96564124169391874</v>
      </c>
      <c r="HP273" s="9">
        <f t="shared" si="1016"/>
        <v>1.3194776719600005</v>
      </c>
      <c r="HQ273" s="9">
        <f t="shared" si="1017"/>
        <v>1.0143447752436021</v>
      </c>
      <c r="HR273" s="9">
        <f t="shared" si="927"/>
        <v>9.7329735845394276E-7</v>
      </c>
      <c r="HS273" s="9">
        <f t="shared" si="1018"/>
        <v>0</v>
      </c>
      <c r="HT273" s="9"/>
      <c r="HU273" s="9">
        <f t="shared" si="1019"/>
        <v>1.274142057538856</v>
      </c>
      <c r="HV273" s="23">
        <f t="shared" si="1020"/>
        <v>1.2924193389826717</v>
      </c>
      <c r="HX273" s="8"/>
      <c r="HY273" s="5">
        <f t="shared" si="1052"/>
        <v>15</v>
      </c>
      <c r="HZ273" t="b">
        <f t="shared" si="1021"/>
        <v>1</v>
      </c>
      <c r="IB273">
        <f t="shared" si="1022"/>
        <v>333</v>
      </c>
      <c r="IC273" s="20">
        <v>3.2781924416159194E-2</v>
      </c>
      <c r="ID273" s="20" t="e">
        <v>#REF!</v>
      </c>
      <c r="IE273" s="11"/>
      <c r="IF273">
        <f t="shared" ca="1" si="1023"/>
        <v>2000</v>
      </c>
      <c r="IG273" s="12">
        <f t="shared" ca="1" si="1024"/>
        <v>1.1124205525346571</v>
      </c>
      <c r="IH273" s="19">
        <f t="shared" ca="1" si="1025"/>
        <v>0.94525010982159652</v>
      </c>
      <c r="II273" s="19">
        <f t="shared" ca="1" si="1026"/>
        <v>1.0515125444681543</v>
      </c>
      <c r="IJ273" s="11">
        <f t="shared" ca="1" si="1027"/>
        <v>2000</v>
      </c>
      <c r="IK273" s="12">
        <f t="shared" ca="1" si="1028"/>
        <v>1.2642547201300305</v>
      </c>
      <c r="IL273" s="12">
        <f t="shared" ca="1" si="1029"/>
        <v>0.87990223395823508</v>
      </c>
      <c r="IM273" s="12">
        <f t="shared" ca="1" si="1030"/>
        <v>0.94525010982159652</v>
      </c>
      <c r="IN273" s="12">
        <f t="shared" ca="1" si="1031"/>
        <v>1.0515125444681543</v>
      </c>
      <c r="IO273">
        <f t="shared" ca="1" si="1032"/>
        <v>2000</v>
      </c>
      <c r="IP273" s="12">
        <f t="shared" ca="1" si="1033"/>
        <v>0.94525010982159652</v>
      </c>
      <c r="IQ273" s="12">
        <f t="shared" ca="1" si="1034"/>
        <v>0.96142814646977359</v>
      </c>
      <c r="IR273" s="12">
        <f t="shared" ca="1" si="1035"/>
        <v>0.91520332246264069</v>
      </c>
    </row>
    <row r="274" spans="1:252" hidden="1" x14ac:dyDescent="0.2">
      <c r="A274" t="s">
        <v>54</v>
      </c>
      <c r="B274" s="1">
        <f t="shared" si="1036"/>
        <v>1965</v>
      </c>
      <c r="X274">
        <f t="shared" si="928"/>
        <v>0</v>
      </c>
      <c r="AX274">
        <f t="shared" si="929"/>
        <v>0</v>
      </c>
      <c r="AY274">
        <f t="shared" si="930"/>
        <v>0</v>
      </c>
      <c r="AZ274">
        <f t="shared" si="931"/>
        <v>0</v>
      </c>
      <c r="BA274">
        <f t="shared" si="932"/>
        <v>0</v>
      </c>
      <c r="BB274">
        <f t="shared" si="933"/>
        <v>0</v>
      </c>
      <c r="BC274">
        <f t="shared" si="934"/>
        <v>0</v>
      </c>
      <c r="BD274">
        <f t="shared" si="935"/>
        <v>0</v>
      </c>
      <c r="BE274">
        <f t="shared" si="936"/>
        <v>0</v>
      </c>
      <c r="BF274">
        <f t="shared" si="937"/>
        <v>0</v>
      </c>
      <c r="BG274">
        <f t="shared" si="938"/>
        <v>0</v>
      </c>
      <c r="BH274">
        <f t="shared" si="939"/>
        <v>0</v>
      </c>
      <c r="BI274">
        <f t="shared" si="940"/>
        <v>0</v>
      </c>
      <c r="BJ274">
        <f t="shared" si="941"/>
        <v>0</v>
      </c>
      <c r="BK274">
        <f t="shared" si="942"/>
        <v>0</v>
      </c>
      <c r="BL274">
        <f t="shared" si="943"/>
        <v>0</v>
      </c>
      <c r="BM274">
        <f t="shared" si="944"/>
        <v>0</v>
      </c>
      <c r="BN274">
        <f t="shared" si="945"/>
        <v>0</v>
      </c>
      <c r="BO274">
        <f t="shared" si="946"/>
        <v>0</v>
      </c>
      <c r="BP274">
        <f t="shared" si="947"/>
        <v>0</v>
      </c>
      <c r="BQ274">
        <f t="shared" si="948"/>
        <v>0</v>
      </c>
      <c r="BR274">
        <f t="shared" si="949"/>
        <v>0</v>
      </c>
      <c r="BS274">
        <f t="shared" si="950"/>
        <v>0</v>
      </c>
      <c r="BU274" s="16"/>
      <c r="BV274" s="9">
        <f t="shared" si="915"/>
        <v>1.0640052694689878E-6</v>
      </c>
      <c r="BW274" s="9">
        <f t="shared" si="951"/>
        <v>0</v>
      </c>
      <c r="BX274" s="9">
        <f t="shared" si="952"/>
        <v>0.98601690734773006</v>
      </c>
      <c r="BY274" s="9">
        <f t="shared" si="953"/>
        <v>1.2153631800222979</v>
      </c>
      <c r="BZ274" s="9">
        <f t="shared" si="954"/>
        <v>0.96285965726199363</v>
      </c>
      <c r="CA274" s="9">
        <f t="shared" si="916"/>
        <v>1.2277139947382401E-6</v>
      </c>
      <c r="CB274" s="9">
        <f t="shared" si="955"/>
        <v>0</v>
      </c>
      <c r="CC274" s="9"/>
      <c r="CD274" s="9">
        <f t="shared" si="956"/>
        <v>1.1983686440698886</v>
      </c>
      <c r="CE274" s="9">
        <f t="shared" si="957"/>
        <v>1.1538608219026529</v>
      </c>
      <c r="CG274" s="35"/>
      <c r="CH274">
        <f t="shared" si="958"/>
        <v>1965</v>
      </c>
      <c r="CI274" t="e">
        <f t="shared" si="959"/>
        <v>#DIV/0!</v>
      </c>
      <c r="CJ274" t="e">
        <f t="shared" si="1059"/>
        <v>#DIV/0!</v>
      </c>
      <c r="CK274" t="e">
        <f t="shared" si="1060"/>
        <v>#DIV/0!</v>
      </c>
      <c r="CL274" t="e">
        <f t="shared" si="1061"/>
        <v>#DIV/0!</v>
      </c>
      <c r="CM274" t="e">
        <f t="shared" si="1062"/>
        <v>#DIV/0!</v>
      </c>
      <c r="CN274" t="e">
        <f t="shared" si="1063"/>
        <v>#DIV/0!</v>
      </c>
      <c r="CO274" t="e">
        <f t="shared" si="1064"/>
        <v>#DIV/0!</v>
      </c>
      <c r="CP274" t="e">
        <f t="shared" si="1065"/>
        <v>#DIV/0!</v>
      </c>
      <c r="CQ274" t="e">
        <f t="shared" si="1066"/>
        <v>#DIV/0!</v>
      </c>
      <c r="CR274" t="e">
        <f t="shared" si="1067"/>
        <v>#DIV/0!</v>
      </c>
      <c r="CS274" t="e">
        <f t="shared" si="1068"/>
        <v>#DIV/0!</v>
      </c>
      <c r="CT274" t="e">
        <f t="shared" si="1069"/>
        <v>#DIV/0!</v>
      </c>
      <c r="CU274" t="e">
        <f t="shared" si="1070"/>
        <v>#DIV/0!</v>
      </c>
      <c r="CV274" t="e">
        <f t="shared" si="1071"/>
        <v>#DIV/0!</v>
      </c>
      <c r="CW274" t="e">
        <f t="shared" si="1072"/>
        <v>#DIV/0!</v>
      </c>
      <c r="CX274" t="e">
        <f t="shared" si="1073"/>
        <v>#DIV/0!</v>
      </c>
      <c r="CY274" t="e">
        <f t="shared" si="1054"/>
        <v>#DIV/0!</v>
      </c>
      <c r="CZ274" t="e">
        <f t="shared" si="1055"/>
        <v>#DIV/0!</v>
      </c>
      <c r="DA274" t="e">
        <f t="shared" si="1056"/>
        <v>#DIV/0!</v>
      </c>
      <c r="DB274" t="e">
        <f t="shared" si="1057"/>
        <v>#DIV/0!</v>
      </c>
      <c r="DC274" t="e">
        <f t="shared" si="1058"/>
        <v>#DIV/0!</v>
      </c>
      <c r="DD274" t="e">
        <f t="shared" si="980"/>
        <v>#DIV/0!</v>
      </c>
      <c r="DF274" t="e">
        <f t="shared" si="1037"/>
        <v>#DIV/0!</v>
      </c>
      <c r="DG274" t="e">
        <f t="shared" si="1084"/>
        <v>#DIV/0!</v>
      </c>
      <c r="DH274" t="e">
        <f t="shared" si="1085"/>
        <v>#DIV/0!</v>
      </c>
      <c r="DI274" t="e">
        <f t="shared" si="1086"/>
        <v>#DIV/0!</v>
      </c>
      <c r="DJ274" t="e">
        <f t="shared" si="1087"/>
        <v>#DIV/0!</v>
      </c>
      <c r="DK274" t="e">
        <f t="shared" si="1088"/>
        <v>#DIV/0!</v>
      </c>
      <c r="DL274" t="e">
        <f t="shared" si="1089"/>
        <v>#DIV/0!</v>
      </c>
      <c r="DM274" t="e">
        <f t="shared" si="1090"/>
        <v>#DIV/0!</v>
      </c>
      <c r="DN274" t="e">
        <f t="shared" si="1091"/>
        <v>#DIV/0!</v>
      </c>
      <c r="DO274" t="e">
        <f t="shared" si="1092"/>
        <v>#DIV/0!</v>
      </c>
      <c r="DP274" t="e">
        <f t="shared" si="1093"/>
        <v>#DIV/0!</v>
      </c>
      <c r="DQ274" t="e">
        <f t="shared" si="1094"/>
        <v>#DIV/0!</v>
      </c>
      <c r="DR274" t="e">
        <f t="shared" si="1095"/>
        <v>#DIV/0!</v>
      </c>
      <c r="DS274" t="e">
        <f t="shared" si="1096"/>
        <v>#DIV/0!</v>
      </c>
      <c r="DT274" t="e">
        <f t="shared" si="1097"/>
        <v>#DIV/0!</v>
      </c>
      <c r="DU274" t="e">
        <f t="shared" si="1098"/>
        <v>#DIV/0!</v>
      </c>
      <c r="DV274" t="e">
        <f t="shared" si="1074"/>
        <v>#DIV/0!</v>
      </c>
      <c r="DW274" t="e">
        <f t="shared" si="1075"/>
        <v>#DIV/0!</v>
      </c>
      <c r="DX274" t="e">
        <f t="shared" si="1076"/>
        <v>#DIV/0!</v>
      </c>
      <c r="DY274" t="e">
        <f t="shared" si="1077"/>
        <v>#DIV/0!</v>
      </c>
      <c r="DZ274" t="e">
        <f t="shared" si="1078"/>
        <v>#DIV/0!</v>
      </c>
      <c r="EA274" t="e">
        <f t="shared" si="982"/>
        <v>#DIV/0!</v>
      </c>
      <c r="EC274" t="e">
        <f t="shared" si="1038"/>
        <v>#DIV/0!</v>
      </c>
      <c r="ED274" t="e">
        <f t="shared" si="1099"/>
        <v>#DIV/0!</v>
      </c>
      <c r="EE274" t="e">
        <f t="shared" si="1100"/>
        <v>#DIV/0!</v>
      </c>
      <c r="EF274" t="e">
        <f t="shared" si="1101"/>
        <v>#DIV/0!</v>
      </c>
      <c r="EG274" t="e">
        <f t="shared" si="1102"/>
        <v>#DIV/0!</v>
      </c>
      <c r="EH274" t="e">
        <f t="shared" si="1103"/>
        <v>#DIV/0!</v>
      </c>
      <c r="EI274" t="e">
        <f t="shared" si="1104"/>
        <v>#DIV/0!</v>
      </c>
      <c r="EJ274" t="e">
        <f t="shared" si="1105"/>
        <v>#DIV/0!</v>
      </c>
      <c r="EK274" t="e">
        <f t="shared" si="1106"/>
        <v>#DIV/0!</v>
      </c>
      <c r="EL274" t="e">
        <f t="shared" si="1107"/>
        <v>#DIV/0!</v>
      </c>
      <c r="EM274" t="e">
        <f t="shared" si="1108"/>
        <v>#DIV/0!</v>
      </c>
      <c r="EN274" t="e">
        <f t="shared" si="1109"/>
        <v>#DIV/0!</v>
      </c>
      <c r="EO274" t="e">
        <f t="shared" si="1110"/>
        <v>#DIV/0!</v>
      </c>
      <c r="EP274" t="e">
        <f t="shared" si="1111"/>
        <v>#DIV/0!</v>
      </c>
      <c r="EQ274" t="e">
        <f t="shared" si="1112"/>
        <v>#DIV/0!</v>
      </c>
      <c r="ER274" t="e">
        <f t="shared" si="1113"/>
        <v>#DIV/0!</v>
      </c>
      <c r="ES274" t="e">
        <f t="shared" si="1079"/>
        <v>#DIV/0!</v>
      </c>
      <c r="ET274" t="e">
        <f t="shared" si="1080"/>
        <v>#DIV/0!</v>
      </c>
      <c r="EU274" t="e">
        <f t="shared" si="1081"/>
        <v>#DIV/0!</v>
      </c>
      <c r="EV274" t="e">
        <f t="shared" si="1082"/>
        <v>#DIV/0!</v>
      </c>
      <c r="EW274" t="e">
        <f t="shared" si="1083"/>
        <v>#DIV/0!</v>
      </c>
      <c r="EZ274" s="19" t="e">
        <f t="shared" si="1039"/>
        <v>#DIV/0!</v>
      </c>
      <c r="FA274" s="19" t="e">
        <f t="shared" si="1114"/>
        <v>#DIV/0!</v>
      </c>
      <c r="FB274" s="19" t="e">
        <f t="shared" si="1115"/>
        <v>#DIV/0!</v>
      </c>
      <c r="FC274" s="19" t="e">
        <f t="shared" si="1116"/>
        <v>#DIV/0!</v>
      </c>
      <c r="FD274" s="19" t="e">
        <f t="shared" si="1117"/>
        <v>#DIV/0!</v>
      </c>
      <c r="FE274" s="19" t="e">
        <f t="shared" si="1118"/>
        <v>#DIV/0!</v>
      </c>
      <c r="FF274" s="19" t="e">
        <f t="shared" si="1119"/>
        <v>#DIV/0!</v>
      </c>
      <c r="FG274" s="19" t="e">
        <f t="shared" si="1120"/>
        <v>#DIV/0!</v>
      </c>
      <c r="FH274" s="19" t="e">
        <f t="shared" si="1121"/>
        <v>#DIV/0!</v>
      </c>
      <c r="FI274" s="19" t="e">
        <f t="shared" si="985"/>
        <v>#DIV/0!</v>
      </c>
      <c r="FJ274" s="19" t="e">
        <f t="shared" si="986"/>
        <v>#DIV/0!</v>
      </c>
      <c r="FK274" s="19" t="e">
        <f t="shared" si="987"/>
        <v>#DIV/0!</v>
      </c>
      <c r="FL274" s="19" t="e">
        <f t="shared" si="988"/>
        <v>#DIV/0!</v>
      </c>
      <c r="FM274" s="19" t="e">
        <f t="shared" si="989"/>
        <v>#DIV/0!</v>
      </c>
      <c r="FN274" s="19" t="e">
        <f t="shared" si="990"/>
        <v>#DIV/0!</v>
      </c>
      <c r="FO274" s="19" t="e">
        <f t="shared" si="991"/>
        <v>#DIV/0!</v>
      </c>
      <c r="FP274" s="19" t="e">
        <f t="shared" si="992"/>
        <v>#DIV/0!</v>
      </c>
      <c r="FQ274" s="19" t="e">
        <f t="shared" si="993"/>
        <v>#DIV/0!</v>
      </c>
      <c r="FR274" s="19" t="e">
        <f t="shared" si="994"/>
        <v>#DIV/0!</v>
      </c>
      <c r="FS274" s="19" t="e">
        <f t="shared" si="995"/>
        <v>#DIV/0!</v>
      </c>
      <c r="FT274" s="19" t="e">
        <f t="shared" si="996"/>
        <v>#DIV/0!</v>
      </c>
      <c r="FU274" s="19"/>
      <c r="FV274" s="16"/>
      <c r="FW274" s="19" t="e">
        <f t="shared" si="997"/>
        <v>#DIV/0!</v>
      </c>
      <c r="FX274" s="19">
        <f t="shared" si="1048"/>
        <v>1</v>
      </c>
      <c r="FY274" s="19">
        <f t="shared" si="918"/>
        <v>0.96285965726199363</v>
      </c>
      <c r="FZ274" s="19"/>
      <c r="GA274" s="19" t="e">
        <f t="shared" si="998"/>
        <v>#DIV/0!</v>
      </c>
      <c r="GB274" s="19">
        <f t="shared" si="1049"/>
        <v>1</v>
      </c>
      <c r="GC274" s="19">
        <f t="shared" si="919"/>
        <v>0.98601690734773006</v>
      </c>
      <c r="GD274" s="19"/>
      <c r="GE274" s="19" t="e">
        <f t="shared" si="999"/>
        <v>#DIV/0!</v>
      </c>
      <c r="GF274" s="19">
        <f t="shared" si="1050"/>
        <v>1</v>
      </c>
      <c r="GG274" s="19">
        <f t="shared" si="920"/>
        <v>1.2153631800222979</v>
      </c>
      <c r="GH274" s="19"/>
      <c r="GI274" s="19">
        <f t="shared" si="921"/>
        <v>1.0640052694689878E-6</v>
      </c>
      <c r="GJ274" s="19">
        <f t="shared" si="1000"/>
        <v>1.2277139947382403E-6</v>
      </c>
      <c r="GK274" s="19">
        <f t="shared" si="922"/>
        <v>0</v>
      </c>
      <c r="GL274" s="3"/>
      <c r="GM274" s="3"/>
      <c r="GN274" s="8"/>
      <c r="GO274" s="5">
        <f t="shared" si="1051"/>
        <v>16</v>
      </c>
      <c r="GP274" t="b">
        <f t="shared" si="1001"/>
        <v>1</v>
      </c>
      <c r="GR274">
        <v>334</v>
      </c>
      <c r="GS274" s="20">
        <v>4.7453790011500963E-2</v>
      </c>
      <c r="GT274" s="20" t="e">
        <v>#REF!</v>
      </c>
      <c r="GU274" s="33"/>
      <c r="GV274" s="31">
        <f t="shared" ca="1" si="923"/>
        <v>2001</v>
      </c>
      <c r="GW274" s="12">
        <f t="shared" ca="1" si="1002"/>
        <v>1.4050458128892471</v>
      </c>
      <c r="GX274" s="19">
        <f t="shared" ca="1" si="1003"/>
        <v>0.91810508677491276</v>
      </c>
      <c r="GY274" s="19">
        <f t="shared" ca="1" si="1004"/>
        <v>1.2899723725216095</v>
      </c>
      <c r="GZ274" s="11">
        <f t="shared" ca="1" si="924"/>
        <v>2001</v>
      </c>
      <c r="HA274" s="12">
        <f t="shared" ca="1" si="1005"/>
        <v>1.710340161161346</v>
      </c>
      <c r="HB274" s="12">
        <f t="shared" ca="1" si="1006"/>
        <v>0.82150080129978376</v>
      </c>
      <c r="HC274" s="12">
        <f t="shared" ca="1" si="1007"/>
        <v>0.91810508677491276</v>
      </c>
      <c r="HD274" s="12">
        <f t="shared" ca="1" si="1008"/>
        <v>1.2899723725216095</v>
      </c>
      <c r="HE274">
        <f t="shared" ca="1" si="1009"/>
        <v>2001</v>
      </c>
      <c r="HF274" s="12">
        <f t="shared" ca="1" si="1010"/>
        <v>0.91810508677491276</v>
      </c>
      <c r="HG274" s="12">
        <f t="shared" ca="1" si="1011"/>
        <v>0.97642372613609096</v>
      </c>
      <c r="HH274" s="12">
        <f t="shared" ca="1" si="1012"/>
        <v>0.84133637816302453</v>
      </c>
      <c r="HJ274" s="17"/>
      <c r="HL274" s="18">
        <f t="shared" si="1013"/>
        <v>1965</v>
      </c>
      <c r="HM274" s="9">
        <f t="shared" si="925"/>
        <v>7.5308170428653129E-7</v>
      </c>
      <c r="HN274" s="9">
        <f t="shared" si="1014"/>
        <v>0</v>
      </c>
      <c r="HO274" s="9">
        <f t="shared" si="1015"/>
        <v>0.96564124169391874</v>
      </c>
      <c r="HP274" s="9">
        <f t="shared" si="1016"/>
        <v>1.3194776719600005</v>
      </c>
      <c r="HQ274" s="9">
        <f t="shared" si="1017"/>
        <v>1.0143447752436021</v>
      </c>
      <c r="HR274" s="9">
        <f t="shared" si="927"/>
        <v>9.7329735845394276E-7</v>
      </c>
      <c r="HS274" s="9">
        <f t="shared" si="1018"/>
        <v>0</v>
      </c>
      <c r="HT274" s="9"/>
      <c r="HU274" s="9">
        <f t="shared" si="1019"/>
        <v>1.274142057538856</v>
      </c>
      <c r="HV274" s="23">
        <f t="shared" si="1020"/>
        <v>1.2924193389826717</v>
      </c>
      <c r="HX274" s="8"/>
      <c r="HY274" s="5">
        <f t="shared" si="1052"/>
        <v>16</v>
      </c>
      <c r="HZ274" t="b">
        <f t="shared" si="1021"/>
        <v>1</v>
      </c>
      <c r="IB274">
        <f t="shared" si="1022"/>
        <v>334</v>
      </c>
      <c r="IC274" s="20">
        <v>4.5992250182013847E-2</v>
      </c>
      <c r="ID274" s="20" t="e">
        <v>#REF!</v>
      </c>
      <c r="IE274" s="11"/>
      <c r="IF274">
        <f t="shared" ca="1" si="1023"/>
        <v>2001</v>
      </c>
      <c r="IG274" s="12">
        <f t="shared" ca="1" si="1024"/>
        <v>1.0573437863818129</v>
      </c>
      <c r="IH274" s="19">
        <f t="shared" ca="1" si="1025"/>
        <v>0.96719713082890868</v>
      </c>
      <c r="II274" s="19">
        <f t="shared" ca="1" si="1026"/>
        <v>1.0226564843964525</v>
      </c>
      <c r="IJ274" s="11">
        <f t="shared" ca="1" si="1027"/>
        <v>2001</v>
      </c>
      <c r="IK274" s="12">
        <f t="shared" ca="1" si="1028"/>
        <v>1.2105446471330927</v>
      </c>
      <c r="IL274" s="12">
        <f t="shared" ca="1" si="1029"/>
        <v>0.87344468366854355</v>
      </c>
      <c r="IM274" s="12">
        <f t="shared" ca="1" si="1030"/>
        <v>0.96719713082890868</v>
      </c>
      <c r="IN274" s="12">
        <f t="shared" ca="1" si="1031"/>
        <v>1.0226564843964525</v>
      </c>
      <c r="IO274">
        <f t="shared" ca="1" si="1032"/>
        <v>2001</v>
      </c>
      <c r="IP274" s="12">
        <f t="shared" ca="1" si="1033"/>
        <v>0.96719713082890868</v>
      </c>
      <c r="IQ274" s="12">
        <f t="shared" ca="1" si="1034"/>
        <v>0.95624629993585109</v>
      </c>
      <c r="IR274" s="12">
        <f t="shared" ca="1" si="1035"/>
        <v>0.91340973944384185</v>
      </c>
    </row>
    <row r="275" spans="1:252" hidden="1" x14ac:dyDescent="0.2">
      <c r="A275" t="s">
        <v>54</v>
      </c>
      <c r="B275" s="1">
        <f t="shared" si="1036"/>
        <v>1966</v>
      </c>
      <c r="X275">
        <f t="shared" si="928"/>
        <v>0</v>
      </c>
      <c r="AX275">
        <f t="shared" si="929"/>
        <v>0</v>
      </c>
      <c r="AY275">
        <f t="shared" si="930"/>
        <v>0</v>
      </c>
      <c r="AZ275">
        <f t="shared" si="931"/>
        <v>0</v>
      </c>
      <c r="BA275">
        <f t="shared" si="932"/>
        <v>0</v>
      </c>
      <c r="BB275">
        <f t="shared" si="933"/>
        <v>0</v>
      </c>
      <c r="BC275">
        <f t="shared" si="934"/>
        <v>0</v>
      </c>
      <c r="BD275">
        <f t="shared" si="935"/>
        <v>0</v>
      </c>
      <c r="BE275">
        <f t="shared" si="936"/>
        <v>0</v>
      </c>
      <c r="BF275">
        <f t="shared" si="937"/>
        <v>0</v>
      </c>
      <c r="BG275">
        <f t="shared" si="938"/>
        <v>0</v>
      </c>
      <c r="BH275">
        <f t="shared" si="939"/>
        <v>0</v>
      </c>
      <c r="BI275">
        <f t="shared" si="940"/>
        <v>0</v>
      </c>
      <c r="BJ275">
        <f t="shared" si="941"/>
        <v>0</v>
      </c>
      <c r="BK275">
        <f t="shared" si="942"/>
        <v>0</v>
      </c>
      <c r="BL275">
        <f t="shared" si="943"/>
        <v>0</v>
      </c>
      <c r="BM275">
        <f t="shared" si="944"/>
        <v>0</v>
      </c>
      <c r="BN275">
        <f t="shared" si="945"/>
        <v>0</v>
      </c>
      <c r="BO275">
        <f t="shared" si="946"/>
        <v>0</v>
      </c>
      <c r="BP275">
        <f t="shared" si="947"/>
        <v>0</v>
      </c>
      <c r="BQ275">
        <f t="shared" si="948"/>
        <v>0</v>
      </c>
      <c r="BR275">
        <f t="shared" si="949"/>
        <v>0</v>
      </c>
      <c r="BS275">
        <f t="shared" si="950"/>
        <v>0</v>
      </c>
      <c r="BU275" s="16"/>
      <c r="BV275" s="9">
        <f t="shared" si="915"/>
        <v>1.0640052694689878E-6</v>
      </c>
      <c r="BW275" s="9">
        <f t="shared" si="951"/>
        <v>0</v>
      </c>
      <c r="BX275" s="9">
        <f t="shared" si="952"/>
        <v>0.98601690734773006</v>
      </c>
      <c r="BY275" s="9">
        <f t="shared" si="953"/>
        <v>1.2153631800222979</v>
      </c>
      <c r="BZ275" s="9">
        <f t="shared" si="954"/>
        <v>0.96285965726199363</v>
      </c>
      <c r="CA275" s="9">
        <f t="shared" si="916"/>
        <v>1.2277139947382401E-6</v>
      </c>
      <c r="CB275" s="9">
        <f t="shared" si="955"/>
        <v>0</v>
      </c>
      <c r="CC275" s="9"/>
      <c r="CD275" s="9">
        <f t="shared" si="956"/>
        <v>1.1983686440698886</v>
      </c>
      <c r="CE275" s="9">
        <f t="shared" si="957"/>
        <v>1.1538608219026529</v>
      </c>
      <c r="CG275" s="35"/>
      <c r="CH275">
        <f t="shared" si="958"/>
        <v>1966</v>
      </c>
      <c r="CI275" t="e">
        <f t="shared" si="959"/>
        <v>#DIV/0!</v>
      </c>
      <c r="CJ275" t="e">
        <f t="shared" si="1059"/>
        <v>#DIV/0!</v>
      </c>
      <c r="CK275" t="e">
        <f t="shared" si="1060"/>
        <v>#DIV/0!</v>
      </c>
      <c r="CL275" t="e">
        <f t="shared" si="1061"/>
        <v>#DIV/0!</v>
      </c>
      <c r="CM275" t="e">
        <f t="shared" si="1062"/>
        <v>#DIV/0!</v>
      </c>
      <c r="CN275" t="e">
        <f t="shared" si="1063"/>
        <v>#DIV/0!</v>
      </c>
      <c r="CO275" t="e">
        <f t="shared" si="1064"/>
        <v>#DIV/0!</v>
      </c>
      <c r="CP275" t="e">
        <f t="shared" si="1065"/>
        <v>#DIV/0!</v>
      </c>
      <c r="CQ275" t="e">
        <f t="shared" si="1066"/>
        <v>#DIV/0!</v>
      </c>
      <c r="CR275" t="e">
        <f t="shared" si="1067"/>
        <v>#DIV/0!</v>
      </c>
      <c r="CS275" t="e">
        <f t="shared" si="1068"/>
        <v>#DIV/0!</v>
      </c>
      <c r="CT275" t="e">
        <f t="shared" si="1069"/>
        <v>#DIV/0!</v>
      </c>
      <c r="CU275" t="e">
        <f t="shared" si="1070"/>
        <v>#DIV/0!</v>
      </c>
      <c r="CV275" t="e">
        <f t="shared" si="1071"/>
        <v>#DIV/0!</v>
      </c>
      <c r="CW275" t="e">
        <f t="shared" si="1072"/>
        <v>#DIV/0!</v>
      </c>
      <c r="CX275" t="e">
        <f t="shared" si="1073"/>
        <v>#DIV/0!</v>
      </c>
      <c r="CY275" t="e">
        <f t="shared" si="1054"/>
        <v>#DIV/0!</v>
      </c>
      <c r="CZ275" t="e">
        <f t="shared" si="1055"/>
        <v>#DIV/0!</v>
      </c>
      <c r="DA275" t="e">
        <f t="shared" si="1056"/>
        <v>#DIV/0!</v>
      </c>
      <c r="DB275" t="e">
        <f t="shared" si="1057"/>
        <v>#DIV/0!</v>
      </c>
      <c r="DC275" t="e">
        <f t="shared" si="1058"/>
        <v>#DIV/0!</v>
      </c>
      <c r="DD275" t="e">
        <f t="shared" si="980"/>
        <v>#DIV/0!</v>
      </c>
      <c r="DF275" t="e">
        <f t="shared" si="1037"/>
        <v>#DIV/0!</v>
      </c>
      <c r="DG275" t="e">
        <f t="shared" si="1084"/>
        <v>#DIV/0!</v>
      </c>
      <c r="DH275" t="e">
        <f t="shared" si="1085"/>
        <v>#DIV/0!</v>
      </c>
      <c r="DI275" t="e">
        <f t="shared" si="1086"/>
        <v>#DIV/0!</v>
      </c>
      <c r="DJ275" t="e">
        <f t="shared" si="1087"/>
        <v>#DIV/0!</v>
      </c>
      <c r="DK275" t="e">
        <f t="shared" si="1088"/>
        <v>#DIV/0!</v>
      </c>
      <c r="DL275" t="e">
        <f t="shared" si="1089"/>
        <v>#DIV/0!</v>
      </c>
      <c r="DM275" t="e">
        <f t="shared" si="1090"/>
        <v>#DIV/0!</v>
      </c>
      <c r="DN275" t="e">
        <f t="shared" si="1091"/>
        <v>#DIV/0!</v>
      </c>
      <c r="DO275" t="e">
        <f t="shared" si="1092"/>
        <v>#DIV/0!</v>
      </c>
      <c r="DP275" t="e">
        <f t="shared" si="1093"/>
        <v>#DIV/0!</v>
      </c>
      <c r="DQ275" t="e">
        <f t="shared" si="1094"/>
        <v>#DIV/0!</v>
      </c>
      <c r="DR275" t="e">
        <f t="shared" si="1095"/>
        <v>#DIV/0!</v>
      </c>
      <c r="DS275" t="e">
        <f t="shared" si="1096"/>
        <v>#DIV/0!</v>
      </c>
      <c r="DT275" t="e">
        <f t="shared" si="1097"/>
        <v>#DIV/0!</v>
      </c>
      <c r="DU275" t="e">
        <f t="shared" si="1098"/>
        <v>#DIV/0!</v>
      </c>
      <c r="DV275" t="e">
        <f t="shared" si="1074"/>
        <v>#DIV/0!</v>
      </c>
      <c r="DW275" t="e">
        <f t="shared" si="1075"/>
        <v>#DIV/0!</v>
      </c>
      <c r="DX275" t="e">
        <f t="shared" si="1076"/>
        <v>#DIV/0!</v>
      </c>
      <c r="DY275" t="e">
        <f t="shared" si="1077"/>
        <v>#DIV/0!</v>
      </c>
      <c r="DZ275" t="e">
        <f t="shared" si="1078"/>
        <v>#DIV/0!</v>
      </c>
      <c r="EA275" t="e">
        <f t="shared" si="982"/>
        <v>#DIV/0!</v>
      </c>
      <c r="EC275" t="e">
        <f t="shared" si="1038"/>
        <v>#DIV/0!</v>
      </c>
      <c r="ED275" t="e">
        <f t="shared" si="1099"/>
        <v>#DIV/0!</v>
      </c>
      <c r="EE275" t="e">
        <f t="shared" si="1100"/>
        <v>#DIV/0!</v>
      </c>
      <c r="EF275" t="e">
        <f t="shared" si="1101"/>
        <v>#DIV/0!</v>
      </c>
      <c r="EG275" t="e">
        <f t="shared" si="1102"/>
        <v>#DIV/0!</v>
      </c>
      <c r="EH275" t="e">
        <f t="shared" si="1103"/>
        <v>#DIV/0!</v>
      </c>
      <c r="EI275" t="e">
        <f t="shared" si="1104"/>
        <v>#DIV/0!</v>
      </c>
      <c r="EJ275" t="e">
        <f t="shared" si="1105"/>
        <v>#DIV/0!</v>
      </c>
      <c r="EK275" t="e">
        <f t="shared" si="1106"/>
        <v>#DIV/0!</v>
      </c>
      <c r="EL275" t="e">
        <f t="shared" si="1107"/>
        <v>#DIV/0!</v>
      </c>
      <c r="EM275" t="e">
        <f t="shared" si="1108"/>
        <v>#DIV/0!</v>
      </c>
      <c r="EN275" t="e">
        <f t="shared" si="1109"/>
        <v>#DIV/0!</v>
      </c>
      <c r="EO275" t="e">
        <f t="shared" si="1110"/>
        <v>#DIV/0!</v>
      </c>
      <c r="EP275" t="e">
        <f t="shared" si="1111"/>
        <v>#DIV/0!</v>
      </c>
      <c r="EQ275" t="e">
        <f t="shared" si="1112"/>
        <v>#DIV/0!</v>
      </c>
      <c r="ER275" t="e">
        <f t="shared" si="1113"/>
        <v>#DIV/0!</v>
      </c>
      <c r="ES275" t="e">
        <f t="shared" si="1079"/>
        <v>#DIV/0!</v>
      </c>
      <c r="ET275" t="e">
        <f t="shared" si="1080"/>
        <v>#DIV/0!</v>
      </c>
      <c r="EU275" t="e">
        <f t="shared" si="1081"/>
        <v>#DIV/0!</v>
      </c>
      <c r="EV275" t="e">
        <f t="shared" si="1082"/>
        <v>#DIV/0!</v>
      </c>
      <c r="EW275" t="e">
        <f t="shared" si="1083"/>
        <v>#DIV/0!</v>
      </c>
      <c r="EZ275" s="19" t="e">
        <f t="shared" si="1039"/>
        <v>#DIV/0!</v>
      </c>
      <c r="FA275" s="19" t="e">
        <f t="shared" si="1114"/>
        <v>#DIV/0!</v>
      </c>
      <c r="FB275" s="19" t="e">
        <f t="shared" si="1115"/>
        <v>#DIV/0!</v>
      </c>
      <c r="FC275" s="19" t="e">
        <f t="shared" si="1116"/>
        <v>#DIV/0!</v>
      </c>
      <c r="FD275" s="19" t="e">
        <f t="shared" si="1117"/>
        <v>#DIV/0!</v>
      </c>
      <c r="FE275" s="19" t="e">
        <f t="shared" si="1118"/>
        <v>#DIV/0!</v>
      </c>
      <c r="FF275" s="19" t="e">
        <f t="shared" si="1119"/>
        <v>#DIV/0!</v>
      </c>
      <c r="FG275" s="19" t="e">
        <f t="shared" si="1120"/>
        <v>#DIV/0!</v>
      </c>
      <c r="FH275" s="19" t="e">
        <f t="shared" si="1121"/>
        <v>#DIV/0!</v>
      </c>
      <c r="FI275" s="19" t="e">
        <f t="shared" si="985"/>
        <v>#DIV/0!</v>
      </c>
      <c r="FJ275" s="19" t="e">
        <f t="shared" si="986"/>
        <v>#DIV/0!</v>
      </c>
      <c r="FK275" s="19" t="e">
        <f t="shared" si="987"/>
        <v>#DIV/0!</v>
      </c>
      <c r="FL275" s="19" t="e">
        <f t="shared" si="988"/>
        <v>#DIV/0!</v>
      </c>
      <c r="FM275" s="19" t="e">
        <f t="shared" si="989"/>
        <v>#DIV/0!</v>
      </c>
      <c r="FN275" s="19" t="e">
        <f t="shared" si="990"/>
        <v>#DIV/0!</v>
      </c>
      <c r="FO275" s="19" t="e">
        <f t="shared" si="991"/>
        <v>#DIV/0!</v>
      </c>
      <c r="FP275" s="19" t="e">
        <f t="shared" si="992"/>
        <v>#DIV/0!</v>
      </c>
      <c r="FQ275" s="19" t="e">
        <f t="shared" si="993"/>
        <v>#DIV/0!</v>
      </c>
      <c r="FR275" s="19" t="e">
        <f t="shared" si="994"/>
        <v>#DIV/0!</v>
      </c>
      <c r="FS275" s="19" t="e">
        <f t="shared" si="995"/>
        <v>#DIV/0!</v>
      </c>
      <c r="FT275" s="19" t="e">
        <f t="shared" si="996"/>
        <v>#DIV/0!</v>
      </c>
      <c r="FU275" s="19"/>
      <c r="FV275" s="16"/>
      <c r="FW275" s="19" t="e">
        <f t="shared" si="997"/>
        <v>#DIV/0!</v>
      </c>
      <c r="FX275" s="19">
        <f t="shared" si="1048"/>
        <v>1</v>
      </c>
      <c r="FY275" s="19">
        <f t="shared" si="918"/>
        <v>0.96285965726199363</v>
      </c>
      <c r="FZ275" s="19"/>
      <c r="GA275" s="19" t="e">
        <f t="shared" si="998"/>
        <v>#DIV/0!</v>
      </c>
      <c r="GB275" s="19">
        <f t="shared" si="1049"/>
        <v>1</v>
      </c>
      <c r="GC275" s="19">
        <f t="shared" si="919"/>
        <v>0.98601690734773006</v>
      </c>
      <c r="GD275" s="19"/>
      <c r="GE275" s="19" t="e">
        <f t="shared" si="999"/>
        <v>#DIV/0!</v>
      </c>
      <c r="GF275" s="19">
        <f t="shared" si="1050"/>
        <v>1</v>
      </c>
      <c r="GG275" s="19">
        <f t="shared" si="920"/>
        <v>1.2153631800222979</v>
      </c>
      <c r="GH275" s="19"/>
      <c r="GI275" s="19">
        <f t="shared" si="921"/>
        <v>1.0640052694689878E-6</v>
      </c>
      <c r="GJ275" s="19">
        <f t="shared" si="1000"/>
        <v>1.2277139947382403E-6</v>
      </c>
      <c r="GK275" s="19">
        <f t="shared" si="922"/>
        <v>0</v>
      </c>
      <c r="GL275" s="3"/>
      <c r="GM275" s="3"/>
      <c r="GN275" s="8"/>
      <c r="GO275" s="5">
        <f t="shared" si="1051"/>
        <v>17</v>
      </c>
      <c r="GP275" t="b">
        <f t="shared" si="1001"/>
        <v>1</v>
      </c>
      <c r="GR275">
        <v>335</v>
      </c>
      <c r="GS275" s="20">
        <v>2.2063980147561248E-2</v>
      </c>
      <c r="GT275" s="20" t="e">
        <v>#REF!</v>
      </c>
      <c r="GU275" s="33"/>
      <c r="GV275" s="31">
        <f t="shared" ca="1" si="923"/>
        <v>2002</v>
      </c>
      <c r="GW275" s="12">
        <f t="shared" ca="1" si="1002"/>
        <v>1.4156362258151765</v>
      </c>
      <c r="GX275" s="19">
        <f t="shared" ca="1" si="1003"/>
        <v>0.88211872478901521</v>
      </c>
      <c r="GY275" s="19">
        <f t="shared" ca="1" si="1004"/>
        <v>1.2487513439565952</v>
      </c>
      <c r="GZ275" s="11">
        <f t="shared" ca="1" si="924"/>
        <v>2002</v>
      </c>
      <c r="HA275" s="12">
        <f t="shared" ca="1" si="1005"/>
        <v>1.7253285764081112</v>
      </c>
      <c r="HB275" s="12">
        <f t="shared" ca="1" si="1006"/>
        <v>0.8205023930933375</v>
      </c>
      <c r="HC275" s="12">
        <f t="shared" ca="1" si="1007"/>
        <v>0.88211872478901521</v>
      </c>
      <c r="HD275" s="12">
        <f t="shared" ca="1" si="1008"/>
        <v>1.2487513439565952</v>
      </c>
      <c r="HE275">
        <f t="shared" ca="1" si="1009"/>
        <v>2002</v>
      </c>
      <c r="HF275" s="12">
        <f t="shared" ca="1" si="1010"/>
        <v>0.88211872478901521</v>
      </c>
      <c r="HG275" s="12">
        <f t="shared" ca="1" si="1011"/>
        <v>0.97475173111186719</v>
      </c>
      <c r="HH275" s="12">
        <f t="shared" ca="1" si="1012"/>
        <v>0.84175525613831681</v>
      </c>
      <c r="HJ275" s="17"/>
      <c r="HL275" s="18">
        <f t="shared" si="1013"/>
        <v>1966</v>
      </c>
      <c r="HM275" s="9">
        <f t="shared" si="925"/>
        <v>7.5308170428653129E-7</v>
      </c>
      <c r="HN275" s="9">
        <f t="shared" si="1014"/>
        <v>0</v>
      </c>
      <c r="HO275" s="9">
        <f t="shared" si="1015"/>
        <v>0.96564124169391874</v>
      </c>
      <c r="HP275" s="9">
        <f t="shared" si="1016"/>
        <v>1.3194776719600005</v>
      </c>
      <c r="HQ275" s="9">
        <f t="shared" si="1017"/>
        <v>1.0143447752436021</v>
      </c>
      <c r="HR275" s="9">
        <f t="shared" si="927"/>
        <v>9.7329735845394276E-7</v>
      </c>
      <c r="HS275" s="9">
        <f t="shared" si="1018"/>
        <v>0</v>
      </c>
      <c r="HT275" s="9"/>
      <c r="HU275" s="9">
        <f t="shared" si="1019"/>
        <v>1.274142057538856</v>
      </c>
      <c r="HV275" s="23">
        <f t="shared" si="1020"/>
        <v>1.2924193389826717</v>
      </c>
      <c r="HX275" s="8"/>
      <c r="HY275" s="5">
        <f t="shared" si="1052"/>
        <v>17</v>
      </c>
      <c r="HZ275" t="b">
        <f t="shared" si="1021"/>
        <v>1</v>
      </c>
      <c r="IB275">
        <f t="shared" si="1022"/>
        <v>335</v>
      </c>
      <c r="IC275" s="20">
        <v>1.9995448402130779E-2</v>
      </c>
      <c r="ID275" s="20" t="e">
        <v>#REF!</v>
      </c>
      <c r="IE275" s="11"/>
      <c r="IF275">
        <f t="shared" ca="1" si="1023"/>
        <v>2002</v>
      </c>
      <c r="IG275" s="12">
        <f t="shared" ca="1" si="1024"/>
        <v>1.0653134249514069</v>
      </c>
      <c r="IH275" s="19">
        <f t="shared" ca="1" si="1025"/>
        <v>0.92928654024064006</v>
      </c>
      <c r="II275" s="19">
        <f t="shared" ca="1" si="1026"/>
        <v>0.98997752703777686</v>
      </c>
      <c r="IJ275" s="11">
        <f t="shared" ca="1" si="1027"/>
        <v>2002</v>
      </c>
      <c r="IK275" s="12">
        <f t="shared" ca="1" si="1028"/>
        <v>1.2211531484464568</v>
      </c>
      <c r="IL275" s="12">
        <f t="shared" ca="1" si="1029"/>
        <v>0.87238314564122599</v>
      </c>
      <c r="IM275" s="12">
        <f t="shared" ca="1" si="1030"/>
        <v>0.92928654024064006</v>
      </c>
      <c r="IN275" s="12">
        <f t="shared" ca="1" si="1031"/>
        <v>0.98997752703777686</v>
      </c>
      <c r="IO275">
        <f t="shared" ca="1" si="1032"/>
        <v>2002</v>
      </c>
      <c r="IP275" s="12">
        <f t="shared" ca="1" si="1033"/>
        <v>0.92928654024064006</v>
      </c>
      <c r="IQ275" s="12">
        <f t="shared" ca="1" si="1034"/>
        <v>0.95460885605505552</v>
      </c>
      <c r="IR275" s="12">
        <f t="shared" ca="1" si="1035"/>
        <v>0.91386450074051351</v>
      </c>
    </row>
    <row r="276" spans="1:252" hidden="1" x14ac:dyDescent="0.2">
      <c r="A276" t="s">
        <v>54</v>
      </c>
      <c r="B276" s="1">
        <f t="shared" si="1036"/>
        <v>1967</v>
      </c>
      <c r="X276">
        <f t="shared" si="928"/>
        <v>0</v>
      </c>
      <c r="AX276">
        <f t="shared" si="929"/>
        <v>0</v>
      </c>
      <c r="AY276">
        <f t="shared" si="930"/>
        <v>0</v>
      </c>
      <c r="AZ276">
        <f t="shared" si="931"/>
        <v>0</v>
      </c>
      <c r="BA276">
        <f t="shared" si="932"/>
        <v>0</v>
      </c>
      <c r="BB276">
        <f t="shared" si="933"/>
        <v>0</v>
      </c>
      <c r="BC276">
        <f t="shared" si="934"/>
        <v>0</v>
      </c>
      <c r="BD276">
        <f t="shared" si="935"/>
        <v>0</v>
      </c>
      <c r="BE276">
        <f t="shared" si="936"/>
        <v>0</v>
      </c>
      <c r="BF276">
        <f t="shared" si="937"/>
        <v>0</v>
      </c>
      <c r="BG276">
        <f t="shared" si="938"/>
        <v>0</v>
      </c>
      <c r="BH276">
        <f t="shared" si="939"/>
        <v>0</v>
      </c>
      <c r="BI276">
        <f t="shared" si="940"/>
        <v>0</v>
      </c>
      <c r="BJ276">
        <f t="shared" si="941"/>
        <v>0</v>
      </c>
      <c r="BK276">
        <f t="shared" si="942"/>
        <v>0</v>
      </c>
      <c r="BL276">
        <f t="shared" si="943"/>
        <v>0</v>
      </c>
      <c r="BM276">
        <f t="shared" si="944"/>
        <v>0</v>
      </c>
      <c r="BN276">
        <f t="shared" si="945"/>
        <v>0</v>
      </c>
      <c r="BO276">
        <f t="shared" si="946"/>
        <v>0</v>
      </c>
      <c r="BP276">
        <f t="shared" si="947"/>
        <v>0</v>
      </c>
      <c r="BQ276">
        <f t="shared" si="948"/>
        <v>0</v>
      </c>
      <c r="BR276">
        <f t="shared" si="949"/>
        <v>0</v>
      </c>
      <c r="BS276">
        <f t="shared" si="950"/>
        <v>0</v>
      </c>
      <c r="BU276" s="16"/>
      <c r="BV276" s="9">
        <f t="shared" si="915"/>
        <v>1.0640052694689878E-6</v>
      </c>
      <c r="BW276" s="9">
        <f t="shared" si="951"/>
        <v>0</v>
      </c>
      <c r="BX276" s="9">
        <f t="shared" si="952"/>
        <v>0.98601690734773006</v>
      </c>
      <c r="BY276" s="9">
        <f t="shared" si="953"/>
        <v>1.2153631800222979</v>
      </c>
      <c r="BZ276" s="9">
        <f t="shared" si="954"/>
        <v>0.96285965726199363</v>
      </c>
      <c r="CA276" s="9">
        <f t="shared" si="916"/>
        <v>1.2277139947382401E-6</v>
      </c>
      <c r="CB276" s="9">
        <f t="shared" si="955"/>
        <v>0</v>
      </c>
      <c r="CC276" s="9"/>
      <c r="CD276" s="9">
        <f t="shared" si="956"/>
        <v>1.1983686440698886</v>
      </c>
      <c r="CE276" s="9">
        <f t="shared" si="957"/>
        <v>1.1538608219026529</v>
      </c>
      <c r="CG276" s="35"/>
      <c r="CH276">
        <f t="shared" si="958"/>
        <v>1967</v>
      </c>
      <c r="CI276" t="e">
        <f t="shared" si="959"/>
        <v>#DIV/0!</v>
      </c>
      <c r="CJ276" t="e">
        <f t="shared" si="1059"/>
        <v>#DIV/0!</v>
      </c>
      <c r="CK276" t="e">
        <f t="shared" si="1060"/>
        <v>#DIV/0!</v>
      </c>
      <c r="CL276" t="e">
        <f t="shared" si="1061"/>
        <v>#DIV/0!</v>
      </c>
      <c r="CM276" t="e">
        <f t="shared" si="1062"/>
        <v>#DIV/0!</v>
      </c>
      <c r="CN276" t="e">
        <f t="shared" si="1063"/>
        <v>#DIV/0!</v>
      </c>
      <c r="CO276" t="e">
        <f t="shared" si="1064"/>
        <v>#DIV/0!</v>
      </c>
      <c r="CP276" t="e">
        <f t="shared" si="1065"/>
        <v>#DIV/0!</v>
      </c>
      <c r="CQ276" t="e">
        <f t="shared" si="1066"/>
        <v>#DIV/0!</v>
      </c>
      <c r="CR276" t="e">
        <f t="shared" si="1067"/>
        <v>#DIV/0!</v>
      </c>
      <c r="CS276" t="e">
        <f t="shared" si="1068"/>
        <v>#DIV/0!</v>
      </c>
      <c r="CT276" t="e">
        <f t="shared" si="1069"/>
        <v>#DIV/0!</v>
      </c>
      <c r="CU276" t="e">
        <f t="shared" si="1070"/>
        <v>#DIV/0!</v>
      </c>
      <c r="CV276" t="e">
        <f t="shared" si="1071"/>
        <v>#DIV/0!</v>
      </c>
      <c r="CW276" t="e">
        <f t="shared" si="1072"/>
        <v>#DIV/0!</v>
      </c>
      <c r="CX276" t="e">
        <f t="shared" si="1073"/>
        <v>#DIV/0!</v>
      </c>
      <c r="CY276" t="e">
        <f t="shared" si="1054"/>
        <v>#DIV/0!</v>
      </c>
      <c r="CZ276" t="e">
        <f t="shared" si="1055"/>
        <v>#DIV/0!</v>
      </c>
      <c r="DA276" t="e">
        <f t="shared" si="1056"/>
        <v>#DIV/0!</v>
      </c>
      <c r="DB276" t="e">
        <f t="shared" si="1057"/>
        <v>#DIV/0!</v>
      </c>
      <c r="DC276" t="e">
        <f t="shared" si="1058"/>
        <v>#DIV/0!</v>
      </c>
      <c r="DD276" t="e">
        <f t="shared" si="980"/>
        <v>#DIV/0!</v>
      </c>
      <c r="DF276" t="e">
        <f t="shared" si="1037"/>
        <v>#DIV/0!</v>
      </c>
      <c r="DG276" t="e">
        <f t="shared" si="1084"/>
        <v>#DIV/0!</v>
      </c>
      <c r="DH276" t="e">
        <f t="shared" si="1085"/>
        <v>#DIV/0!</v>
      </c>
      <c r="DI276" t="e">
        <f t="shared" si="1086"/>
        <v>#DIV/0!</v>
      </c>
      <c r="DJ276" t="e">
        <f t="shared" si="1087"/>
        <v>#DIV/0!</v>
      </c>
      <c r="DK276" t="e">
        <f t="shared" si="1088"/>
        <v>#DIV/0!</v>
      </c>
      <c r="DL276" t="e">
        <f t="shared" si="1089"/>
        <v>#DIV/0!</v>
      </c>
      <c r="DM276" t="e">
        <f t="shared" si="1090"/>
        <v>#DIV/0!</v>
      </c>
      <c r="DN276" t="e">
        <f t="shared" si="1091"/>
        <v>#DIV/0!</v>
      </c>
      <c r="DO276" t="e">
        <f t="shared" si="1092"/>
        <v>#DIV/0!</v>
      </c>
      <c r="DP276" t="e">
        <f t="shared" si="1093"/>
        <v>#DIV/0!</v>
      </c>
      <c r="DQ276" t="e">
        <f t="shared" si="1094"/>
        <v>#DIV/0!</v>
      </c>
      <c r="DR276" t="e">
        <f t="shared" si="1095"/>
        <v>#DIV/0!</v>
      </c>
      <c r="DS276" t="e">
        <f t="shared" si="1096"/>
        <v>#DIV/0!</v>
      </c>
      <c r="DT276" t="e">
        <f t="shared" si="1097"/>
        <v>#DIV/0!</v>
      </c>
      <c r="DU276" t="e">
        <f t="shared" si="1098"/>
        <v>#DIV/0!</v>
      </c>
      <c r="DV276" t="e">
        <f t="shared" si="1074"/>
        <v>#DIV/0!</v>
      </c>
      <c r="DW276" t="e">
        <f t="shared" si="1075"/>
        <v>#DIV/0!</v>
      </c>
      <c r="DX276" t="e">
        <f t="shared" si="1076"/>
        <v>#DIV/0!</v>
      </c>
      <c r="DY276" t="e">
        <f t="shared" si="1077"/>
        <v>#DIV/0!</v>
      </c>
      <c r="DZ276" t="e">
        <f t="shared" si="1078"/>
        <v>#DIV/0!</v>
      </c>
      <c r="EA276" t="e">
        <f t="shared" si="982"/>
        <v>#DIV/0!</v>
      </c>
      <c r="EC276" t="e">
        <f t="shared" si="1038"/>
        <v>#DIV/0!</v>
      </c>
      <c r="ED276" t="e">
        <f t="shared" si="1099"/>
        <v>#DIV/0!</v>
      </c>
      <c r="EE276" t="e">
        <f t="shared" si="1100"/>
        <v>#DIV/0!</v>
      </c>
      <c r="EF276" t="e">
        <f t="shared" si="1101"/>
        <v>#DIV/0!</v>
      </c>
      <c r="EG276" t="e">
        <f t="shared" si="1102"/>
        <v>#DIV/0!</v>
      </c>
      <c r="EH276" t="e">
        <f t="shared" si="1103"/>
        <v>#DIV/0!</v>
      </c>
      <c r="EI276" t="e">
        <f t="shared" si="1104"/>
        <v>#DIV/0!</v>
      </c>
      <c r="EJ276" t="e">
        <f t="shared" si="1105"/>
        <v>#DIV/0!</v>
      </c>
      <c r="EK276" t="e">
        <f t="shared" si="1106"/>
        <v>#DIV/0!</v>
      </c>
      <c r="EL276" t="e">
        <f t="shared" si="1107"/>
        <v>#DIV/0!</v>
      </c>
      <c r="EM276" t="e">
        <f t="shared" si="1108"/>
        <v>#DIV/0!</v>
      </c>
      <c r="EN276" t="e">
        <f t="shared" si="1109"/>
        <v>#DIV/0!</v>
      </c>
      <c r="EO276" t="e">
        <f t="shared" si="1110"/>
        <v>#DIV/0!</v>
      </c>
      <c r="EP276" t="e">
        <f t="shared" si="1111"/>
        <v>#DIV/0!</v>
      </c>
      <c r="EQ276" t="e">
        <f t="shared" si="1112"/>
        <v>#DIV/0!</v>
      </c>
      <c r="ER276" t="e">
        <f t="shared" si="1113"/>
        <v>#DIV/0!</v>
      </c>
      <c r="ES276" t="e">
        <f t="shared" si="1079"/>
        <v>#DIV/0!</v>
      </c>
      <c r="ET276" t="e">
        <f t="shared" si="1080"/>
        <v>#DIV/0!</v>
      </c>
      <c r="EU276" t="e">
        <f t="shared" si="1081"/>
        <v>#DIV/0!</v>
      </c>
      <c r="EV276" t="e">
        <f t="shared" si="1082"/>
        <v>#DIV/0!</v>
      </c>
      <c r="EW276" t="e">
        <f t="shared" si="1083"/>
        <v>#DIV/0!</v>
      </c>
      <c r="EZ276" s="19" t="e">
        <f t="shared" si="1039"/>
        <v>#DIV/0!</v>
      </c>
      <c r="FA276" s="19" t="e">
        <f t="shared" si="1114"/>
        <v>#DIV/0!</v>
      </c>
      <c r="FB276" s="19" t="e">
        <f t="shared" si="1115"/>
        <v>#DIV/0!</v>
      </c>
      <c r="FC276" s="19" t="e">
        <f t="shared" si="1116"/>
        <v>#DIV/0!</v>
      </c>
      <c r="FD276" s="19" t="e">
        <f t="shared" si="1117"/>
        <v>#DIV/0!</v>
      </c>
      <c r="FE276" s="19" t="e">
        <f t="shared" si="1118"/>
        <v>#DIV/0!</v>
      </c>
      <c r="FF276" s="19" t="e">
        <f t="shared" si="1119"/>
        <v>#DIV/0!</v>
      </c>
      <c r="FG276" s="19" t="e">
        <f t="shared" si="1120"/>
        <v>#DIV/0!</v>
      </c>
      <c r="FH276" s="19" t="e">
        <f t="shared" si="1121"/>
        <v>#DIV/0!</v>
      </c>
      <c r="FI276" s="19" t="e">
        <f t="shared" si="985"/>
        <v>#DIV/0!</v>
      </c>
      <c r="FJ276" s="19" t="e">
        <f t="shared" si="986"/>
        <v>#DIV/0!</v>
      </c>
      <c r="FK276" s="19" t="e">
        <f t="shared" si="987"/>
        <v>#DIV/0!</v>
      </c>
      <c r="FL276" s="19" t="e">
        <f t="shared" si="988"/>
        <v>#DIV/0!</v>
      </c>
      <c r="FM276" s="19" t="e">
        <f t="shared" si="989"/>
        <v>#DIV/0!</v>
      </c>
      <c r="FN276" s="19" t="e">
        <f t="shared" si="990"/>
        <v>#DIV/0!</v>
      </c>
      <c r="FO276" s="19" t="e">
        <f t="shared" si="991"/>
        <v>#DIV/0!</v>
      </c>
      <c r="FP276" s="19" t="e">
        <f t="shared" si="992"/>
        <v>#DIV/0!</v>
      </c>
      <c r="FQ276" s="19" t="e">
        <f t="shared" si="993"/>
        <v>#DIV/0!</v>
      </c>
      <c r="FR276" s="19" t="e">
        <f t="shared" si="994"/>
        <v>#DIV/0!</v>
      </c>
      <c r="FS276" s="19" t="e">
        <f t="shared" si="995"/>
        <v>#DIV/0!</v>
      </c>
      <c r="FT276" s="19" t="e">
        <f t="shared" si="996"/>
        <v>#DIV/0!</v>
      </c>
      <c r="FU276" s="19"/>
      <c r="FV276" s="16"/>
      <c r="FW276" s="19" t="e">
        <f t="shared" si="997"/>
        <v>#DIV/0!</v>
      </c>
      <c r="FX276" s="19">
        <f t="shared" si="1048"/>
        <v>1</v>
      </c>
      <c r="FY276" s="19">
        <f t="shared" si="918"/>
        <v>0.96285965726199363</v>
      </c>
      <c r="FZ276" s="19"/>
      <c r="GA276" s="19" t="e">
        <f t="shared" si="998"/>
        <v>#DIV/0!</v>
      </c>
      <c r="GB276" s="19">
        <f t="shared" si="1049"/>
        <v>1</v>
      </c>
      <c r="GC276" s="19">
        <f t="shared" si="919"/>
        <v>0.98601690734773006</v>
      </c>
      <c r="GD276" s="19"/>
      <c r="GE276" s="19" t="e">
        <f t="shared" si="999"/>
        <v>#DIV/0!</v>
      </c>
      <c r="GF276" s="19">
        <f t="shared" si="1050"/>
        <v>1</v>
      </c>
      <c r="GG276" s="19">
        <f t="shared" si="920"/>
        <v>1.2153631800222979</v>
      </c>
      <c r="GH276" s="19"/>
      <c r="GI276" s="19">
        <f t="shared" si="921"/>
        <v>1.0640052694689878E-6</v>
      </c>
      <c r="GJ276" s="19">
        <f t="shared" si="1000"/>
        <v>1.2277139947382403E-6</v>
      </c>
      <c r="GK276" s="19">
        <f t="shared" si="922"/>
        <v>0</v>
      </c>
      <c r="GL276" s="3"/>
      <c r="GM276" s="3"/>
      <c r="GN276" s="8"/>
      <c r="GO276" s="5">
        <f t="shared" si="1051"/>
        <v>18</v>
      </c>
      <c r="GP276" t="b">
        <f t="shared" si="1001"/>
        <v>1</v>
      </c>
      <c r="GR276">
        <v>336</v>
      </c>
      <c r="GS276" s="20">
        <v>6.0061183360907398E-2</v>
      </c>
      <c r="GT276" s="20" t="e">
        <v>#REF!</v>
      </c>
      <c r="GU276" s="33"/>
      <c r="GV276" s="31">
        <f t="shared" ca="1" si="923"/>
        <v>2003</v>
      </c>
      <c r="GW276" s="12">
        <f t="shared" ca="1" si="1002"/>
        <v>1.4002482316678897</v>
      </c>
      <c r="GX276" s="19">
        <f t="shared" ca="1" si="1003"/>
        <v>0.90047605558605959</v>
      </c>
      <c r="GY276" s="19">
        <f t="shared" ca="1" si="1004"/>
        <v>1.2608799495184109</v>
      </c>
      <c r="GZ276" s="11">
        <f t="shared" ca="1" si="924"/>
        <v>2003</v>
      </c>
      <c r="HA276" s="12">
        <f t="shared" ca="1" si="1005"/>
        <v>1.8209386725718153</v>
      </c>
      <c r="HB276" s="12">
        <f t="shared" ca="1" si="1006"/>
        <v>0.76897056049133139</v>
      </c>
      <c r="HC276" s="12">
        <f t="shared" ca="1" si="1007"/>
        <v>0.90047605558605959</v>
      </c>
      <c r="HD276" s="12">
        <f t="shared" ca="1" si="1008"/>
        <v>1.2608799495184109</v>
      </c>
      <c r="HE276">
        <f t="shared" ca="1" si="1009"/>
        <v>2003</v>
      </c>
      <c r="HF276" s="12">
        <f t="shared" ca="1" si="1010"/>
        <v>0.90047605558605959</v>
      </c>
      <c r="HG276" s="12">
        <f t="shared" ca="1" si="1011"/>
        <v>0.94293578704611125</v>
      </c>
      <c r="HH276" s="12">
        <f t="shared" ca="1" si="1012"/>
        <v>0.81550681505073408</v>
      </c>
      <c r="HJ276" s="17"/>
      <c r="HL276" s="18">
        <f t="shared" si="1013"/>
        <v>1967</v>
      </c>
      <c r="HM276" s="9">
        <f t="shared" si="925"/>
        <v>7.5308170428653129E-7</v>
      </c>
      <c r="HN276" s="9">
        <f t="shared" si="1014"/>
        <v>0</v>
      </c>
      <c r="HO276" s="9">
        <f t="shared" si="1015"/>
        <v>0.96564124169391874</v>
      </c>
      <c r="HP276" s="9">
        <f t="shared" si="1016"/>
        <v>1.3194776719600005</v>
      </c>
      <c r="HQ276" s="9">
        <f t="shared" si="1017"/>
        <v>1.0143447752436021</v>
      </c>
      <c r="HR276" s="9">
        <f t="shared" si="927"/>
        <v>9.7329735845394276E-7</v>
      </c>
      <c r="HS276" s="9">
        <f t="shared" si="1018"/>
        <v>0</v>
      </c>
      <c r="HT276" s="9"/>
      <c r="HU276" s="9">
        <f t="shared" si="1019"/>
        <v>1.274142057538856</v>
      </c>
      <c r="HV276" s="23">
        <f t="shared" si="1020"/>
        <v>1.2924193389826717</v>
      </c>
      <c r="HX276" s="8"/>
      <c r="HY276" s="5">
        <f t="shared" si="1052"/>
        <v>18</v>
      </c>
      <c r="HZ276" t="b">
        <f t="shared" si="1021"/>
        <v>1</v>
      </c>
      <c r="IB276">
        <f t="shared" si="1022"/>
        <v>336</v>
      </c>
      <c r="IC276" s="20">
        <v>6.4709717741392198E-2</v>
      </c>
      <c r="ID276" s="20" t="e">
        <v>#REF!</v>
      </c>
      <c r="IE276" s="11"/>
      <c r="IF276">
        <f t="shared" ca="1" si="1023"/>
        <v>2003</v>
      </c>
      <c r="IG276" s="12">
        <f t="shared" ca="1" si="1024"/>
        <v>1.0537334466708017</v>
      </c>
      <c r="IH276" s="19">
        <f t="shared" ca="1" si="1025"/>
        <v>0.94862545681167021</v>
      </c>
      <c r="II276" s="19">
        <f t="shared" ca="1" si="1026"/>
        <v>0.99959276949466125</v>
      </c>
      <c r="IJ276" s="11">
        <f t="shared" ca="1" si="1027"/>
        <v>2003</v>
      </c>
      <c r="IK276" s="12">
        <f t="shared" ca="1" si="1028"/>
        <v>1.2888240672210374</v>
      </c>
      <c r="IL276" s="12">
        <f t="shared" ca="1" si="1029"/>
        <v>0.8175929310063722</v>
      </c>
      <c r="IM276" s="12">
        <f t="shared" ca="1" si="1030"/>
        <v>0.94862545681167021</v>
      </c>
      <c r="IN276" s="12">
        <f t="shared" ca="1" si="1031"/>
        <v>0.99959276949466125</v>
      </c>
      <c r="IO276">
        <f t="shared" ca="1" si="1032"/>
        <v>2003</v>
      </c>
      <c r="IP276" s="12">
        <f t="shared" ca="1" si="1033"/>
        <v>0.94862545681167021</v>
      </c>
      <c r="IQ276" s="12">
        <f t="shared" ca="1" si="1034"/>
        <v>0.92345037641401007</v>
      </c>
      <c r="IR276" s="12">
        <f t="shared" ca="1" si="1035"/>
        <v>0.88536747819768191</v>
      </c>
    </row>
    <row r="277" spans="1:252" hidden="1" x14ac:dyDescent="0.2">
      <c r="A277" t="s">
        <v>54</v>
      </c>
      <c r="B277" s="1">
        <f t="shared" si="1036"/>
        <v>1968</v>
      </c>
      <c r="X277">
        <f t="shared" si="928"/>
        <v>0</v>
      </c>
      <c r="AX277">
        <f t="shared" si="929"/>
        <v>0</v>
      </c>
      <c r="AY277">
        <f t="shared" si="930"/>
        <v>0</v>
      </c>
      <c r="AZ277">
        <f t="shared" si="931"/>
        <v>0</v>
      </c>
      <c r="BA277">
        <f t="shared" si="932"/>
        <v>0</v>
      </c>
      <c r="BB277">
        <f t="shared" si="933"/>
        <v>0</v>
      </c>
      <c r="BC277">
        <f t="shared" si="934"/>
        <v>0</v>
      </c>
      <c r="BD277">
        <f t="shared" si="935"/>
        <v>0</v>
      </c>
      <c r="BE277">
        <f t="shared" si="936"/>
        <v>0</v>
      </c>
      <c r="BF277">
        <f t="shared" si="937"/>
        <v>0</v>
      </c>
      <c r="BG277">
        <f t="shared" si="938"/>
        <v>0</v>
      </c>
      <c r="BH277">
        <f t="shared" si="939"/>
        <v>0</v>
      </c>
      <c r="BI277">
        <f t="shared" si="940"/>
        <v>0</v>
      </c>
      <c r="BJ277">
        <f t="shared" si="941"/>
        <v>0</v>
      </c>
      <c r="BK277">
        <f t="shared" si="942"/>
        <v>0</v>
      </c>
      <c r="BL277">
        <f t="shared" si="943"/>
        <v>0</v>
      </c>
      <c r="BM277">
        <f t="shared" si="944"/>
        <v>0</v>
      </c>
      <c r="BN277">
        <f t="shared" si="945"/>
        <v>0</v>
      </c>
      <c r="BO277">
        <f t="shared" si="946"/>
        <v>0</v>
      </c>
      <c r="BP277">
        <f t="shared" si="947"/>
        <v>0</v>
      </c>
      <c r="BQ277">
        <f t="shared" si="948"/>
        <v>0</v>
      </c>
      <c r="BR277">
        <f t="shared" si="949"/>
        <v>0</v>
      </c>
      <c r="BS277">
        <f t="shared" si="950"/>
        <v>0</v>
      </c>
      <c r="BU277" s="16"/>
      <c r="BV277" s="9">
        <f t="shared" si="915"/>
        <v>1.0640052694689878E-6</v>
      </c>
      <c r="BW277" s="9">
        <f t="shared" si="951"/>
        <v>0</v>
      </c>
      <c r="BX277" s="9">
        <f t="shared" si="952"/>
        <v>0.98601690734773006</v>
      </c>
      <c r="BY277" s="9">
        <f t="shared" si="953"/>
        <v>1.2153631800222979</v>
      </c>
      <c r="BZ277" s="9">
        <f t="shared" si="954"/>
        <v>0.96285965726199363</v>
      </c>
      <c r="CA277" s="9">
        <f t="shared" si="916"/>
        <v>1.2277139947382401E-6</v>
      </c>
      <c r="CB277" s="9">
        <f t="shared" si="955"/>
        <v>0</v>
      </c>
      <c r="CC277" s="9"/>
      <c r="CD277" s="9">
        <f t="shared" si="956"/>
        <v>1.1983686440698886</v>
      </c>
      <c r="CE277" s="9">
        <f t="shared" si="957"/>
        <v>1.1538608219026529</v>
      </c>
      <c r="CG277" s="35"/>
      <c r="CH277">
        <f t="shared" si="958"/>
        <v>1968</v>
      </c>
      <c r="CI277" t="e">
        <f t="shared" si="959"/>
        <v>#DIV/0!</v>
      </c>
      <c r="CJ277" t="e">
        <f t="shared" si="1059"/>
        <v>#DIV/0!</v>
      </c>
      <c r="CK277" t="e">
        <f t="shared" si="1060"/>
        <v>#DIV/0!</v>
      </c>
      <c r="CL277" t="e">
        <f t="shared" si="1061"/>
        <v>#DIV/0!</v>
      </c>
      <c r="CM277" t="e">
        <f t="shared" si="1062"/>
        <v>#DIV/0!</v>
      </c>
      <c r="CN277" t="e">
        <f t="shared" si="1063"/>
        <v>#DIV/0!</v>
      </c>
      <c r="CO277" t="e">
        <f t="shared" si="1064"/>
        <v>#DIV/0!</v>
      </c>
      <c r="CP277" t="e">
        <f t="shared" si="1065"/>
        <v>#DIV/0!</v>
      </c>
      <c r="CQ277" t="e">
        <f t="shared" si="1066"/>
        <v>#DIV/0!</v>
      </c>
      <c r="CR277" t="e">
        <f t="shared" si="1067"/>
        <v>#DIV/0!</v>
      </c>
      <c r="CS277" t="e">
        <f t="shared" si="1068"/>
        <v>#DIV/0!</v>
      </c>
      <c r="CT277" t="e">
        <f t="shared" si="1069"/>
        <v>#DIV/0!</v>
      </c>
      <c r="CU277" t="e">
        <f t="shared" si="1070"/>
        <v>#DIV/0!</v>
      </c>
      <c r="CV277" t="e">
        <f t="shared" si="1071"/>
        <v>#DIV/0!</v>
      </c>
      <c r="CW277" t="e">
        <f t="shared" si="1072"/>
        <v>#DIV/0!</v>
      </c>
      <c r="CX277" t="e">
        <f t="shared" si="1073"/>
        <v>#DIV/0!</v>
      </c>
      <c r="CY277" t="e">
        <f t="shared" si="1054"/>
        <v>#DIV/0!</v>
      </c>
      <c r="CZ277" t="e">
        <f t="shared" si="1055"/>
        <v>#DIV/0!</v>
      </c>
      <c r="DA277" t="e">
        <f t="shared" si="1056"/>
        <v>#DIV/0!</v>
      </c>
      <c r="DB277" t="e">
        <f t="shared" si="1057"/>
        <v>#DIV/0!</v>
      </c>
      <c r="DC277" t="e">
        <f t="shared" si="1058"/>
        <v>#DIV/0!</v>
      </c>
      <c r="DD277" t="e">
        <f t="shared" si="980"/>
        <v>#DIV/0!</v>
      </c>
      <c r="DF277" t="e">
        <f t="shared" si="1037"/>
        <v>#DIV/0!</v>
      </c>
      <c r="DG277" t="e">
        <f t="shared" si="1084"/>
        <v>#DIV/0!</v>
      </c>
      <c r="DH277" t="e">
        <f t="shared" si="1085"/>
        <v>#DIV/0!</v>
      </c>
      <c r="DI277" t="e">
        <f t="shared" si="1086"/>
        <v>#DIV/0!</v>
      </c>
      <c r="DJ277" t="e">
        <f t="shared" si="1087"/>
        <v>#DIV/0!</v>
      </c>
      <c r="DK277" t="e">
        <f t="shared" si="1088"/>
        <v>#DIV/0!</v>
      </c>
      <c r="DL277" t="e">
        <f t="shared" si="1089"/>
        <v>#DIV/0!</v>
      </c>
      <c r="DM277" t="e">
        <f t="shared" si="1090"/>
        <v>#DIV/0!</v>
      </c>
      <c r="DN277" t="e">
        <f t="shared" si="1091"/>
        <v>#DIV/0!</v>
      </c>
      <c r="DO277" t="e">
        <f t="shared" si="1092"/>
        <v>#DIV/0!</v>
      </c>
      <c r="DP277" t="e">
        <f t="shared" si="1093"/>
        <v>#DIV/0!</v>
      </c>
      <c r="DQ277" t="e">
        <f t="shared" si="1094"/>
        <v>#DIV/0!</v>
      </c>
      <c r="DR277" t="e">
        <f t="shared" si="1095"/>
        <v>#DIV/0!</v>
      </c>
      <c r="DS277" t="e">
        <f t="shared" si="1096"/>
        <v>#DIV/0!</v>
      </c>
      <c r="DT277" t="e">
        <f t="shared" si="1097"/>
        <v>#DIV/0!</v>
      </c>
      <c r="DU277" t="e">
        <f t="shared" si="1098"/>
        <v>#DIV/0!</v>
      </c>
      <c r="DV277" t="e">
        <f t="shared" si="1074"/>
        <v>#DIV/0!</v>
      </c>
      <c r="DW277" t="e">
        <f t="shared" si="1075"/>
        <v>#DIV/0!</v>
      </c>
      <c r="DX277" t="e">
        <f t="shared" si="1076"/>
        <v>#DIV/0!</v>
      </c>
      <c r="DY277" t="e">
        <f t="shared" si="1077"/>
        <v>#DIV/0!</v>
      </c>
      <c r="DZ277" t="e">
        <f t="shared" si="1078"/>
        <v>#DIV/0!</v>
      </c>
      <c r="EA277" t="e">
        <f t="shared" si="982"/>
        <v>#DIV/0!</v>
      </c>
      <c r="EC277" t="e">
        <f t="shared" si="1038"/>
        <v>#DIV/0!</v>
      </c>
      <c r="ED277" t="e">
        <f t="shared" si="1099"/>
        <v>#DIV/0!</v>
      </c>
      <c r="EE277" t="e">
        <f t="shared" si="1100"/>
        <v>#DIV/0!</v>
      </c>
      <c r="EF277" t="e">
        <f t="shared" si="1101"/>
        <v>#DIV/0!</v>
      </c>
      <c r="EG277" t="e">
        <f t="shared" si="1102"/>
        <v>#DIV/0!</v>
      </c>
      <c r="EH277" t="e">
        <f t="shared" si="1103"/>
        <v>#DIV/0!</v>
      </c>
      <c r="EI277" t="e">
        <f t="shared" si="1104"/>
        <v>#DIV/0!</v>
      </c>
      <c r="EJ277" t="e">
        <f t="shared" si="1105"/>
        <v>#DIV/0!</v>
      </c>
      <c r="EK277" t="e">
        <f t="shared" si="1106"/>
        <v>#DIV/0!</v>
      </c>
      <c r="EL277" t="e">
        <f t="shared" si="1107"/>
        <v>#DIV/0!</v>
      </c>
      <c r="EM277" t="e">
        <f t="shared" si="1108"/>
        <v>#DIV/0!</v>
      </c>
      <c r="EN277" t="e">
        <f t="shared" si="1109"/>
        <v>#DIV/0!</v>
      </c>
      <c r="EO277" t="e">
        <f t="shared" si="1110"/>
        <v>#DIV/0!</v>
      </c>
      <c r="EP277" t="e">
        <f t="shared" si="1111"/>
        <v>#DIV/0!</v>
      </c>
      <c r="EQ277" t="e">
        <f t="shared" si="1112"/>
        <v>#DIV/0!</v>
      </c>
      <c r="ER277" t="e">
        <f t="shared" si="1113"/>
        <v>#DIV/0!</v>
      </c>
      <c r="ES277" t="e">
        <f t="shared" si="1079"/>
        <v>#DIV/0!</v>
      </c>
      <c r="ET277" t="e">
        <f t="shared" si="1080"/>
        <v>#DIV/0!</v>
      </c>
      <c r="EU277" t="e">
        <f t="shared" si="1081"/>
        <v>#DIV/0!</v>
      </c>
      <c r="EV277" t="e">
        <f t="shared" si="1082"/>
        <v>#DIV/0!</v>
      </c>
      <c r="EW277" t="e">
        <f t="shared" si="1083"/>
        <v>#DIV/0!</v>
      </c>
      <c r="EZ277" s="19" t="e">
        <f t="shared" si="1039"/>
        <v>#DIV/0!</v>
      </c>
      <c r="FA277" s="19" t="e">
        <f t="shared" si="1114"/>
        <v>#DIV/0!</v>
      </c>
      <c r="FB277" s="19" t="e">
        <f t="shared" si="1115"/>
        <v>#DIV/0!</v>
      </c>
      <c r="FC277" s="19" t="e">
        <f t="shared" si="1116"/>
        <v>#DIV/0!</v>
      </c>
      <c r="FD277" s="19" t="e">
        <f t="shared" si="1117"/>
        <v>#DIV/0!</v>
      </c>
      <c r="FE277" s="19" t="e">
        <f t="shared" si="1118"/>
        <v>#DIV/0!</v>
      </c>
      <c r="FF277" s="19" t="e">
        <f t="shared" si="1119"/>
        <v>#DIV/0!</v>
      </c>
      <c r="FG277" s="19" t="e">
        <f t="shared" si="1120"/>
        <v>#DIV/0!</v>
      </c>
      <c r="FH277" s="19" t="e">
        <f t="shared" si="1121"/>
        <v>#DIV/0!</v>
      </c>
      <c r="FI277" s="19" t="e">
        <f t="shared" si="985"/>
        <v>#DIV/0!</v>
      </c>
      <c r="FJ277" s="19" t="e">
        <f t="shared" si="986"/>
        <v>#DIV/0!</v>
      </c>
      <c r="FK277" s="19" t="e">
        <f t="shared" si="987"/>
        <v>#DIV/0!</v>
      </c>
      <c r="FL277" s="19" t="e">
        <f t="shared" si="988"/>
        <v>#DIV/0!</v>
      </c>
      <c r="FM277" s="19" t="e">
        <f t="shared" si="989"/>
        <v>#DIV/0!</v>
      </c>
      <c r="FN277" s="19" t="e">
        <f t="shared" si="990"/>
        <v>#DIV/0!</v>
      </c>
      <c r="FO277" s="19" t="e">
        <f t="shared" si="991"/>
        <v>#DIV/0!</v>
      </c>
      <c r="FP277" s="19" t="e">
        <f t="shared" si="992"/>
        <v>#DIV/0!</v>
      </c>
      <c r="FQ277" s="19" t="e">
        <f t="shared" si="993"/>
        <v>#DIV/0!</v>
      </c>
      <c r="FR277" s="19" t="e">
        <f t="shared" si="994"/>
        <v>#DIV/0!</v>
      </c>
      <c r="FS277" s="19" t="e">
        <f t="shared" si="995"/>
        <v>#DIV/0!</v>
      </c>
      <c r="FT277" s="19" t="e">
        <f t="shared" si="996"/>
        <v>#DIV/0!</v>
      </c>
      <c r="FU277" s="19"/>
      <c r="FV277" s="16"/>
      <c r="FW277" s="19" t="e">
        <f t="shared" si="997"/>
        <v>#DIV/0!</v>
      </c>
      <c r="FX277" s="19">
        <f t="shared" si="1048"/>
        <v>1</v>
      </c>
      <c r="FY277" s="19">
        <f t="shared" si="918"/>
        <v>0.96285965726199363</v>
      </c>
      <c r="FZ277" s="19"/>
      <c r="GA277" s="19" t="e">
        <f t="shared" si="998"/>
        <v>#DIV/0!</v>
      </c>
      <c r="GB277" s="19">
        <f t="shared" si="1049"/>
        <v>1</v>
      </c>
      <c r="GC277" s="19">
        <f t="shared" si="919"/>
        <v>0.98601690734773006</v>
      </c>
      <c r="GD277" s="19"/>
      <c r="GE277" s="19" t="e">
        <f t="shared" si="999"/>
        <v>#DIV/0!</v>
      </c>
      <c r="GF277" s="19">
        <f t="shared" si="1050"/>
        <v>1</v>
      </c>
      <c r="GG277" s="19">
        <f t="shared" si="920"/>
        <v>1.2153631800222979</v>
      </c>
      <c r="GH277" s="19"/>
      <c r="GI277" s="19">
        <f t="shared" si="921"/>
        <v>1.0640052694689878E-6</v>
      </c>
      <c r="GJ277" s="19">
        <f t="shared" si="1000"/>
        <v>1.2277139947382403E-6</v>
      </c>
      <c r="GK277" s="19">
        <f t="shared" si="922"/>
        <v>0</v>
      </c>
      <c r="GL277" s="3"/>
      <c r="GM277" s="3"/>
      <c r="GN277" s="8"/>
      <c r="GO277" s="5">
        <f t="shared" si="1051"/>
        <v>19</v>
      </c>
      <c r="GP277" t="b">
        <f t="shared" si="1001"/>
        <v>1</v>
      </c>
      <c r="GR277">
        <v>337</v>
      </c>
      <c r="GS277" s="20">
        <v>7.4649359709165596E-3</v>
      </c>
      <c r="GT277" s="20" t="e">
        <v>#REF!</v>
      </c>
      <c r="GU277" s="33"/>
      <c r="GV277" s="31">
        <f t="shared" ca="1" si="923"/>
        <v>2004</v>
      </c>
      <c r="GW277" s="12">
        <f t="shared" ca="1" si="1002"/>
        <v>1.4502724441980968</v>
      </c>
      <c r="GX277" s="19">
        <f t="shared" ca="1" si="1003"/>
        <v>0.92775389867807057</v>
      </c>
      <c r="GY277" s="19">
        <f t="shared" ca="1" si="1004"/>
        <v>1.3454851271462536</v>
      </c>
      <c r="GZ277" s="11">
        <f t="shared" ca="1" si="924"/>
        <v>2004</v>
      </c>
      <c r="HA277" s="12">
        <f t="shared" ca="1" si="1005"/>
        <v>1.9494781735047468</v>
      </c>
      <c r="HB277" s="12">
        <f t="shared" ca="1" si="1006"/>
        <v>0.74392853631739597</v>
      </c>
      <c r="HC277" s="12">
        <f t="shared" ca="1" si="1007"/>
        <v>0.92775389867807057</v>
      </c>
      <c r="HD277" s="12">
        <f t="shared" ca="1" si="1008"/>
        <v>1.3454851271462536</v>
      </c>
      <c r="HE277">
        <f t="shared" ca="1" si="1009"/>
        <v>2004</v>
      </c>
      <c r="HF277" s="12">
        <f t="shared" ca="1" si="1010"/>
        <v>0.92775389867807057</v>
      </c>
      <c r="HG277" s="12">
        <f t="shared" ca="1" si="1011"/>
        <v>0.90948224648011822</v>
      </c>
      <c r="HH277" s="12">
        <f t="shared" ca="1" si="1012"/>
        <v>0.81796927779134898</v>
      </c>
      <c r="HJ277" s="17"/>
      <c r="HL277" s="18">
        <f t="shared" si="1013"/>
        <v>1968</v>
      </c>
      <c r="HM277" s="9">
        <f t="shared" si="925"/>
        <v>7.5308170428653129E-7</v>
      </c>
      <c r="HN277" s="9">
        <f t="shared" si="1014"/>
        <v>0</v>
      </c>
      <c r="HO277" s="9">
        <f t="shared" si="1015"/>
        <v>0.96564124169391874</v>
      </c>
      <c r="HP277" s="9">
        <f t="shared" si="1016"/>
        <v>1.3194776719600005</v>
      </c>
      <c r="HQ277" s="9">
        <f t="shared" si="1017"/>
        <v>1.0143447752436021</v>
      </c>
      <c r="HR277" s="9">
        <f t="shared" si="927"/>
        <v>9.7329735845394276E-7</v>
      </c>
      <c r="HS277" s="9">
        <f t="shared" si="1018"/>
        <v>0</v>
      </c>
      <c r="HT277" s="9"/>
      <c r="HU277" s="9">
        <f t="shared" si="1019"/>
        <v>1.274142057538856</v>
      </c>
      <c r="HV277" s="23">
        <f t="shared" si="1020"/>
        <v>1.2924193389826717</v>
      </c>
      <c r="HX277" s="8"/>
      <c r="HY277" s="5">
        <f t="shared" si="1052"/>
        <v>19</v>
      </c>
      <c r="HZ277" t="b">
        <f t="shared" si="1021"/>
        <v>1</v>
      </c>
      <c r="IB277">
        <f t="shared" si="1022"/>
        <v>337</v>
      </c>
      <c r="IC277" s="20">
        <v>1.0230845214042458E-2</v>
      </c>
      <c r="ID277" s="20" t="e">
        <v>#REF!</v>
      </c>
      <c r="IE277" s="11"/>
      <c r="IF277">
        <f t="shared" ca="1" si="1023"/>
        <v>2004</v>
      </c>
      <c r="IG277" s="12">
        <f t="shared" ca="1" si="1024"/>
        <v>1.0913783332661307</v>
      </c>
      <c r="IH277" s="19">
        <f t="shared" ca="1" si="1025"/>
        <v>0.97736187484685577</v>
      </c>
      <c r="II277" s="19">
        <f t="shared" ca="1" si="1026"/>
        <v>1.0666655497787039</v>
      </c>
      <c r="IJ277" s="11">
        <f t="shared" ca="1" si="1027"/>
        <v>2004</v>
      </c>
      <c r="IK277" s="12">
        <f t="shared" ca="1" si="1028"/>
        <v>1.3798017617948832</v>
      </c>
      <c r="IL277" s="12">
        <f t="shared" ca="1" si="1029"/>
        <v>0.79096748785596294</v>
      </c>
      <c r="IM277" s="12">
        <f t="shared" ca="1" si="1030"/>
        <v>0.97736187484685577</v>
      </c>
      <c r="IN277" s="12">
        <f t="shared" ca="1" si="1031"/>
        <v>1.0666655497787039</v>
      </c>
      <c r="IO277">
        <f t="shared" ca="1" si="1032"/>
        <v>2004</v>
      </c>
      <c r="IP277" s="12">
        <f t="shared" ca="1" si="1033"/>
        <v>0.97736187484685577</v>
      </c>
      <c r="IQ277" s="12">
        <f t="shared" ca="1" si="1034"/>
        <v>0.89068814058369583</v>
      </c>
      <c r="IR277" s="12">
        <f t="shared" ca="1" si="1035"/>
        <v>0.88804088862979258</v>
      </c>
    </row>
    <row r="278" spans="1:252" hidden="1" x14ac:dyDescent="0.2">
      <c r="A278" t="s">
        <v>54</v>
      </c>
      <c r="B278" s="1">
        <f t="shared" si="1036"/>
        <v>1969</v>
      </c>
      <c r="X278">
        <f t="shared" si="928"/>
        <v>0</v>
      </c>
      <c r="AX278">
        <f t="shared" si="929"/>
        <v>0</v>
      </c>
      <c r="AY278">
        <f t="shared" si="930"/>
        <v>0</v>
      </c>
      <c r="AZ278">
        <f t="shared" si="931"/>
        <v>0</v>
      </c>
      <c r="BA278">
        <f t="shared" si="932"/>
        <v>0</v>
      </c>
      <c r="BB278">
        <f t="shared" si="933"/>
        <v>0</v>
      </c>
      <c r="BC278">
        <f t="shared" si="934"/>
        <v>0</v>
      </c>
      <c r="BD278">
        <f t="shared" si="935"/>
        <v>0</v>
      </c>
      <c r="BE278">
        <f t="shared" si="936"/>
        <v>0</v>
      </c>
      <c r="BF278">
        <f t="shared" si="937"/>
        <v>0</v>
      </c>
      <c r="BG278">
        <f t="shared" si="938"/>
        <v>0</v>
      </c>
      <c r="BH278">
        <f t="shared" si="939"/>
        <v>0</v>
      </c>
      <c r="BI278">
        <f t="shared" si="940"/>
        <v>0</v>
      </c>
      <c r="BJ278">
        <f t="shared" si="941"/>
        <v>0</v>
      </c>
      <c r="BK278">
        <f t="shared" si="942"/>
        <v>0</v>
      </c>
      <c r="BL278">
        <f t="shared" si="943"/>
        <v>0</v>
      </c>
      <c r="BM278">
        <f t="shared" si="944"/>
        <v>0</v>
      </c>
      <c r="BN278">
        <f t="shared" si="945"/>
        <v>0</v>
      </c>
      <c r="BO278">
        <f t="shared" si="946"/>
        <v>0</v>
      </c>
      <c r="BP278">
        <f t="shared" si="947"/>
        <v>0</v>
      </c>
      <c r="BQ278">
        <f t="shared" si="948"/>
        <v>0</v>
      </c>
      <c r="BR278">
        <f t="shared" si="949"/>
        <v>0</v>
      </c>
      <c r="BS278">
        <f t="shared" si="950"/>
        <v>0</v>
      </c>
      <c r="BU278" s="16"/>
      <c r="BV278" s="9">
        <f t="shared" si="915"/>
        <v>1.0640052694689878E-6</v>
      </c>
      <c r="BW278" s="9">
        <f t="shared" si="951"/>
        <v>0</v>
      </c>
      <c r="BX278" s="9">
        <f t="shared" si="952"/>
        <v>0.98601690734773006</v>
      </c>
      <c r="BY278" s="9">
        <f t="shared" si="953"/>
        <v>1.2153631800222979</v>
      </c>
      <c r="BZ278" s="9">
        <f t="shared" si="954"/>
        <v>0.96285965726199363</v>
      </c>
      <c r="CA278" s="9">
        <f t="shared" si="916"/>
        <v>1.2277139947382401E-6</v>
      </c>
      <c r="CB278" s="9">
        <f t="shared" si="955"/>
        <v>0</v>
      </c>
      <c r="CC278" s="9"/>
      <c r="CD278" s="9">
        <f t="shared" si="956"/>
        <v>1.1983686440698886</v>
      </c>
      <c r="CE278" s="9">
        <f t="shared" si="957"/>
        <v>1.1538608219026529</v>
      </c>
      <c r="CG278" s="35"/>
      <c r="CH278">
        <f t="shared" si="958"/>
        <v>1969</v>
      </c>
      <c r="CI278" t="e">
        <f t="shared" si="959"/>
        <v>#DIV/0!</v>
      </c>
      <c r="CJ278" t="e">
        <f t="shared" si="1059"/>
        <v>#DIV/0!</v>
      </c>
      <c r="CK278" t="e">
        <f t="shared" si="1060"/>
        <v>#DIV/0!</v>
      </c>
      <c r="CL278" t="e">
        <f t="shared" si="1061"/>
        <v>#DIV/0!</v>
      </c>
      <c r="CM278" t="e">
        <f t="shared" si="1062"/>
        <v>#DIV/0!</v>
      </c>
      <c r="CN278" t="e">
        <f t="shared" si="1063"/>
        <v>#DIV/0!</v>
      </c>
      <c r="CO278" t="e">
        <f t="shared" si="1064"/>
        <v>#DIV/0!</v>
      </c>
      <c r="CP278" t="e">
        <f t="shared" si="1065"/>
        <v>#DIV/0!</v>
      </c>
      <c r="CQ278" t="e">
        <f t="shared" si="1066"/>
        <v>#DIV/0!</v>
      </c>
      <c r="CR278" t="e">
        <f t="shared" si="1067"/>
        <v>#DIV/0!</v>
      </c>
      <c r="CS278" t="e">
        <f t="shared" si="1068"/>
        <v>#DIV/0!</v>
      </c>
      <c r="CT278" t="e">
        <f t="shared" si="1069"/>
        <v>#DIV/0!</v>
      </c>
      <c r="CU278" t="e">
        <f t="shared" si="1070"/>
        <v>#DIV/0!</v>
      </c>
      <c r="CV278" t="e">
        <f t="shared" si="1071"/>
        <v>#DIV/0!</v>
      </c>
      <c r="CW278" t="e">
        <f t="shared" si="1072"/>
        <v>#DIV/0!</v>
      </c>
      <c r="CX278" t="e">
        <f t="shared" si="1073"/>
        <v>#DIV/0!</v>
      </c>
      <c r="CY278" t="e">
        <f t="shared" si="1054"/>
        <v>#DIV/0!</v>
      </c>
      <c r="CZ278" t="e">
        <f t="shared" si="1055"/>
        <v>#DIV/0!</v>
      </c>
      <c r="DA278" t="e">
        <f t="shared" si="1056"/>
        <v>#DIV/0!</v>
      </c>
      <c r="DB278" t="e">
        <f t="shared" si="1057"/>
        <v>#DIV/0!</v>
      </c>
      <c r="DC278" t="e">
        <f t="shared" si="1058"/>
        <v>#DIV/0!</v>
      </c>
      <c r="DD278" t="e">
        <f t="shared" si="980"/>
        <v>#DIV/0!</v>
      </c>
      <c r="DF278" t="e">
        <f t="shared" si="1037"/>
        <v>#DIV/0!</v>
      </c>
      <c r="DG278" t="e">
        <f t="shared" si="1084"/>
        <v>#DIV/0!</v>
      </c>
      <c r="DH278" t="e">
        <f t="shared" si="1085"/>
        <v>#DIV/0!</v>
      </c>
      <c r="DI278" t="e">
        <f t="shared" si="1086"/>
        <v>#DIV/0!</v>
      </c>
      <c r="DJ278" t="e">
        <f t="shared" si="1087"/>
        <v>#DIV/0!</v>
      </c>
      <c r="DK278" t="e">
        <f t="shared" si="1088"/>
        <v>#DIV/0!</v>
      </c>
      <c r="DL278" t="e">
        <f t="shared" si="1089"/>
        <v>#DIV/0!</v>
      </c>
      <c r="DM278" t="e">
        <f t="shared" si="1090"/>
        <v>#DIV/0!</v>
      </c>
      <c r="DN278" t="e">
        <f t="shared" si="1091"/>
        <v>#DIV/0!</v>
      </c>
      <c r="DO278" t="e">
        <f t="shared" si="1092"/>
        <v>#DIV/0!</v>
      </c>
      <c r="DP278" t="e">
        <f t="shared" si="1093"/>
        <v>#DIV/0!</v>
      </c>
      <c r="DQ278" t="e">
        <f t="shared" si="1094"/>
        <v>#DIV/0!</v>
      </c>
      <c r="DR278" t="e">
        <f t="shared" si="1095"/>
        <v>#DIV/0!</v>
      </c>
      <c r="DS278" t="e">
        <f t="shared" si="1096"/>
        <v>#DIV/0!</v>
      </c>
      <c r="DT278" t="e">
        <f t="shared" si="1097"/>
        <v>#DIV/0!</v>
      </c>
      <c r="DU278" t="e">
        <f t="shared" si="1098"/>
        <v>#DIV/0!</v>
      </c>
      <c r="DV278" t="e">
        <f t="shared" si="1074"/>
        <v>#DIV/0!</v>
      </c>
      <c r="DW278" t="e">
        <f t="shared" si="1075"/>
        <v>#DIV/0!</v>
      </c>
      <c r="DX278" t="e">
        <f t="shared" si="1076"/>
        <v>#DIV/0!</v>
      </c>
      <c r="DY278" t="e">
        <f t="shared" si="1077"/>
        <v>#DIV/0!</v>
      </c>
      <c r="DZ278" t="e">
        <f t="shared" si="1078"/>
        <v>#DIV/0!</v>
      </c>
      <c r="EA278" t="e">
        <f t="shared" si="982"/>
        <v>#DIV/0!</v>
      </c>
      <c r="EC278" t="e">
        <f t="shared" si="1038"/>
        <v>#DIV/0!</v>
      </c>
      <c r="ED278" t="e">
        <f t="shared" si="1099"/>
        <v>#DIV/0!</v>
      </c>
      <c r="EE278" t="e">
        <f t="shared" si="1100"/>
        <v>#DIV/0!</v>
      </c>
      <c r="EF278" t="e">
        <f t="shared" si="1101"/>
        <v>#DIV/0!</v>
      </c>
      <c r="EG278" t="e">
        <f t="shared" si="1102"/>
        <v>#DIV/0!</v>
      </c>
      <c r="EH278" t="e">
        <f t="shared" si="1103"/>
        <v>#DIV/0!</v>
      </c>
      <c r="EI278" t="e">
        <f t="shared" si="1104"/>
        <v>#DIV/0!</v>
      </c>
      <c r="EJ278" t="e">
        <f t="shared" si="1105"/>
        <v>#DIV/0!</v>
      </c>
      <c r="EK278" t="e">
        <f t="shared" si="1106"/>
        <v>#DIV/0!</v>
      </c>
      <c r="EL278" t="e">
        <f t="shared" si="1107"/>
        <v>#DIV/0!</v>
      </c>
      <c r="EM278" t="e">
        <f t="shared" si="1108"/>
        <v>#DIV/0!</v>
      </c>
      <c r="EN278" t="e">
        <f t="shared" si="1109"/>
        <v>#DIV/0!</v>
      </c>
      <c r="EO278" t="e">
        <f t="shared" si="1110"/>
        <v>#DIV/0!</v>
      </c>
      <c r="EP278" t="e">
        <f t="shared" si="1111"/>
        <v>#DIV/0!</v>
      </c>
      <c r="EQ278" t="e">
        <f t="shared" si="1112"/>
        <v>#DIV/0!</v>
      </c>
      <c r="ER278" t="e">
        <f t="shared" si="1113"/>
        <v>#DIV/0!</v>
      </c>
      <c r="ES278" t="e">
        <f t="shared" si="1079"/>
        <v>#DIV/0!</v>
      </c>
      <c r="ET278" t="e">
        <f t="shared" si="1080"/>
        <v>#DIV/0!</v>
      </c>
      <c r="EU278" t="e">
        <f t="shared" si="1081"/>
        <v>#DIV/0!</v>
      </c>
      <c r="EV278" t="e">
        <f t="shared" si="1082"/>
        <v>#DIV/0!</v>
      </c>
      <c r="EW278" t="e">
        <f t="shared" si="1083"/>
        <v>#DIV/0!</v>
      </c>
      <c r="EZ278" s="19" t="e">
        <f t="shared" si="1039"/>
        <v>#DIV/0!</v>
      </c>
      <c r="FA278" s="19" t="e">
        <f t="shared" si="1114"/>
        <v>#DIV/0!</v>
      </c>
      <c r="FB278" s="19" t="e">
        <f t="shared" si="1115"/>
        <v>#DIV/0!</v>
      </c>
      <c r="FC278" s="19" t="e">
        <f t="shared" si="1116"/>
        <v>#DIV/0!</v>
      </c>
      <c r="FD278" s="19" t="e">
        <f t="shared" si="1117"/>
        <v>#DIV/0!</v>
      </c>
      <c r="FE278" s="19" t="e">
        <f t="shared" si="1118"/>
        <v>#DIV/0!</v>
      </c>
      <c r="FF278" s="19" t="e">
        <f t="shared" si="1119"/>
        <v>#DIV/0!</v>
      </c>
      <c r="FG278" s="19" t="e">
        <f t="shared" si="1120"/>
        <v>#DIV/0!</v>
      </c>
      <c r="FH278" s="19" t="e">
        <f t="shared" si="1121"/>
        <v>#DIV/0!</v>
      </c>
      <c r="FI278" s="19" t="e">
        <f t="shared" si="985"/>
        <v>#DIV/0!</v>
      </c>
      <c r="FJ278" s="19" t="e">
        <f t="shared" si="986"/>
        <v>#DIV/0!</v>
      </c>
      <c r="FK278" s="19" t="e">
        <f t="shared" si="987"/>
        <v>#DIV/0!</v>
      </c>
      <c r="FL278" s="19" t="e">
        <f t="shared" si="988"/>
        <v>#DIV/0!</v>
      </c>
      <c r="FM278" s="19" t="e">
        <f t="shared" si="989"/>
        <v>#DIV/0!</v>
      </c>
      <c r="FN278" s="19" t="e">
        <f t="shared" si="990"/>
        <v>#DIV/0!</v>
      </c>
      <c r="FO278" s="19" t="e">
        <f t="shared" si="991"/>
        <v>#DIV/0!</v>
      </c>
      <c r="FP278" s="19" t="e">
        <f t="shared" si="992"/>
        <v>#DIV/0!</v>
      </c>
      <c r="FQ278" s="19" t="e">
        <f t="shared" si="993"/>
        <v>#DIV/0!</v>
      </c>
      <c r="FR278" s="19" t="e">
        <f t="shared" si="994"/>
        <v>#DIV/0!</v>
      </c>
      <c r="FS278" s="19" t="e">
        <f t="shared" si="995"/>
        <v>#DIV/0!</v>
      </c>
      <c r="FT278" s="19" t="e">
        <f t="shared" si="996"/>
        <v>#DIV/0!</v>
      </c>
      <c r="FU278" s="19"/>
      <c r="FV278" s="16"/>
      <c r="FW278" s="19" t="e">
        <f t="shared" si="997"/>
        <v>#DIV/0!</v>
      </c>
      <c r="FX278" s="19">
        <f t="shared" si="1048"/>
        <v>1</v>
      </c>
      <c r="FY278" s="19">
        <f t="shared" si="918"/>
        <v>0.96285965726199363</v>
      </c>
      <c r="FZ278" s="19"/>
      <c r="GA278" s="19" t="e">
        <f t="shared" si="998"/>
        <v>#DIV/0!</v>
      </c>
      <c r="GB278" s="19">
        <f t="shared" si="1049"/>
        <v>1</v>
      </c>
      <c r="GC278" s="19">
        <f t="shared" si="919"/>
        <v>0.98601690734773006</v>
      </c>
      <c r="GD278" s="19"/>
      <c r="GE278" s="19" t="e">
        <f t="shared" si="999"/>
        <v>#DIV/0!</v>
      </c>
      <c r="GF278" s="19">
        <f t="shared" si="1050"/>
        <v>1</v>
      </c>
      <c r="GG278" s="19">
        <f t="shared" si="920"/>
        <v>1.2153631800222979</v>
      </c>
      <c r="GH278" s="19"/>
      <c r="GI278" s="19">
        <f t="shared" si="921"/>
        <v>1.0640052694689878E-6</v>
      </c>
      <c r="GJ278" s="19">
        <f t="shared" si="1000"/>
        <v>1.2277139947382403E-6</v>
      </c>
      <c r="GK278" s="19">
        <f t="shared" si="922"/>
        <v>0</v>
      </c>
      <c r="GL278" s="3"/>
      <c r="GM278" s="3"/>
      <c r="GN278" s="8"/>
      <c r="GO278" s="5">
        <f t="shared" si="1051"/>
        <v>20</v>
      </c>
      <c r="GP278" t="b">
        <f t="shared" si="1001"/>
        <v>1</v>
      </c>
      <c r="GR278">
        <v>339</v>
      </c>
      <c r="GS278" s="20">
        <v>8.8507164075416409E-3</v>
      </c>
      <c r="GT278" s="20" t="e">
        <v>#REF!</v>
      </c>
      <c r="GU278" s="33"/>
      <c r="GV278" s="31">
        <f t="shared" ca="1" si="923"/>
        <v>2005</v>
      </c>
      <c r="GW278" s="12">
        <f t="shared" ca="1" si="1002"/>
        <v>1.4901928737075851</v>
      </c>
      <c r="GX278" s="19">
        <f t="shared" ca="1" si="1003"/>
        <v>0.92896563645675079</v>
      </c>
      <c r="GY278" s="19">
        <f t="shared" ca="1" si="1004"/>
        <v>1.3843260695638673</v>
      </c>
      <c r="GZ278" s="11">
        <f t="shared" ca="1" si="924"/>
        <v>2005</v>
      </c>
      <c r="HA278" s="12">
        <f t="shared" ca="1" si="1005"/>
        <v>2.008775706874987</v>
      </c>
      <c r="HB278" s="12">
        <f t="shared" ca="1" si="1006"/>
        <v>0.74184134575474781</v>
      </c>
      <c r="HC278" s="12">
        <f t="shared" ca="1" si="1007"/>
        <v>0.92896563645675079</v>
      </c>
      <c r="HD278" s="12">
        <f t="shared" ca="1" si="1008"/>
        <v>1.3843260695638673</v>
      </c>
      <c r="HE278">
        <f t="shared" ca="1" si="1009"/>
        <v>2005</v>
      </c>
      <c r="HF278" s="12">
        <f t="shared" ca="1" si="1010"/>
        <v>0.92896563645675079</v>
      </c>
      <c r="HG278" s="12">
        <f t="shared" ca="1" si="1011"/>
        <v>0.93962043377625393</v>
      </c>
      <c r="HH278" s="12">
        <f t="shared" ca="1" si="1012"/>
        <v>0.78951172099711697</v>
      </c>
      <c r="HJ278" s="17"/>
      <c r="HL278" s="18">
        <f t="shared" si="1013"/>
        <v>1969</v>
      </c>
      <c r="HM278" s="9">
        <f t="shared" si="925"/>
        <v>7.5308170428653129E-7</v>
      </c>
      <c r="HN278" s="9">
        <f t="shared" si="1014"/>
        <v>0</v>
      </c>
      <c r="HO278" s="9">
        <f t="shared" si="1015"/>
        <v>0.96564124169391874</v>
      </c>
      <c r="HP278" s="9">
        <f t="shared" si="1016"/>
        <v>1.3194776719600005</v>
      </c>
      <c r="HQ278" s="9">
        <f t="shared" si="1017"/>
        <v>1.0143447752436021</v>
      </c>
      <c r="HR278" s="9">
        <f t="shared" si="927"/>
        <v>9.7329735845394276E-7</v>
      </c>
      <c r="HS278" s="9">
        <f t="shared" si="1018"/>
        <v>0</v>
      </c>
      <c r="HT278" s="9"/>
      <c r="HU278" s="9">
        <f t="shared" si="1019"/>
        <v>1.274142057538856</v>
      </c>
      <c r="HV278" s="23">
        <f t="shared" si="1020"/>
        <v>1.2924193389826717</v>
      </c>
      <c r="HX278" s="8"/>
      <c r="HY278" s="5">
        <f t="shared" si="1052"/>
        <v>20</v>
      </c>
      <c r="HZ278" t="b">
        <f t="shared" si="1021"/>
        <v>1</v>
      </c>
      <c r="IB278">
        <f t="shared" si="1022"/>
        <v>339</v>
      </c>
      <c r="IC278" s="20">
        <v>1.2312111478479699E-2</v>
      </c>
      <c r="ID278" s="20" t="e">
        <v>#REF!</v>
      </c>
      <c r="IE278" s="11"/>
      <c r="IF278">
        <f t="shared" ca="1" si="1023"/>
        <v>2005</v>
      </c>
      <c r="IG278" s="12">
        <f t="shared" ca="1" si="1024"/>
        <v>1.0974644717855007</v>
      </c>
      <c r="IH278" s="19">
        <f t="shared" ca="1" si="1025"/>
        <v>0.97863840551827752</v>
      </c>
      <c r="II278" s="19">
        <f t="shared" ca="1" si="1026"/>
        <v>1.0974576368571241</v>
      </c>
      <c r="IJ278" s="11">
        <f t="shared" ca="1" si="1027"/>
        <v>2005</v>
      </c>
      <c r="IK278" s="12">
        <f t="shared" ca="1" si="1028"/>
        <v>1.421771373009999</v>
      </c>
      <c r="IL278" s="12">
        <f t="shared" ref="IL278:IL319" ca="1" si="1122">IF($GP278,OFFSET(HV$258,$GP$253+$GO278,0),"")</f>
        <v>0.77189940142210367</v>
      </c>
      <c r="IM278" s="12">
        <f t="shared" ca="1" si="1030"/>
        <v>0.97863840551827752</v>
      </c>
      <c r="IN278" s="12">
        <f t="shared" ca="1" si="1031"/>
        <v>1.0974576368571241</v>
      </c>
      <c r="IO278">
        <f t="shared" ca="1" si="1032"/>
        <v>2005</v>
      </c>
      <c r="IP278" s="12">
        <f t="shared" ca="1" si="1033"/>
        <v>0.97863840551827752</v>
      </c>
      <c r="IQ278" s="12">
        <f t="shared" ca="1" si="1034"/>
        <v>0.92020353366283403</v>
      </c>
      <c r="IR278" s="12">
        <f t="shared" ca="1" si="1035"/>
        <v>0.85714550574692971</v>
      </c>
    </row>
    <row r="279" spans="1:252" x14ac:dyDescent="0.2">
      <c r="A279" t="s">
        <v>54</v>
      </c>
      <c r="B279" s="1">
        <f t="shared" si="1036"/>
        <v>1970</v>
      </c>
      <c r="C279" s="124">
        <f>Manufacturing_Energy_Data!C10</f>
        <v>118.09880047352895</v>
      </c>
      <c r="D279" s="124">
        <f>Manufacturing_Energy_Data!D10</f>
        <v>79.697962537808721</v>
      </c>
      <c r="E279" s="124">
        <f>Manufacturing_Energy_Data!E10</f>
        <v>27.902014926127464</v>
      </c>
      <c r="F279" s="124">
        <v>0.01</v>
      </c>
      <c r="G279" s="124">
        <v>0.01</v>
      </c>
      <c r="H279" s="124">
        <v>0.01</v>
      </c>
      <c r="I279" s="124">
        <f>Manufacturing_Energy_Data!F10</f>
        <v>32.243314931920139</v>
      </c>
      <c r="J279" s="124">
        <f>Manufacturing_Energy_Data!G10</f>
        <v>108.58771136767301</v>
      </c>
      <c r="K279" s="124">
        <f>Manufacturing_Energy_Data!H10</f>
        <v>19.654830045750757</v>
      </c>
      <c r="L279" s="124">
        <f>Manufacturing_Energy_Data!I10</f>
        <v>75.005281332783184</v>
      </c>
      <c r="M279" s="124">
        <f>Manufacturing_Energy_Data!J10</f>
        <v>307.71763286030676</v>
      </c>
      <c r="N279" s="124">
        <f>Manufacturing_Energy_Data!K10</f>
        <v>49.600380017543152</v>
      </c>
      <c r="O279" s="124">
        <f>Manufacturing_Energy_Data!L10</f>
        <v>83.09963951188027</v>
      </c>
      <c r="P279" s="124">
        <f>Manufacturing_Energy_Data!M10</f>
        <v>426.50175179106191</v>
      </c>
      <c r="Q279" s="124">
        <f>Manufacturing_Energy_Data!N10</f>
        <v>88.207733644374215</v>
      </c>
      <c r="R279" s="124">
        <f>Manufacturing_Energy_Data!O10</f>
        <v>49.146771419212747</v>
      </c>
      <c r="S279" s="124">
        <f>Manufacturing_Energy_Data!P10</f>
        <v>55.768804756254276</v>
      </c>
      <c r="T279" s="124">
        <f>Manufacturing_Energy_Data!Q10</f>
        <v>42.736834095881441</v>
      </c>
      <c r="U279" s="124">
        <f>Manufacturing_Energy_Data!R10</f>
        <v>108.45534171392897</v>
      </c>
      <c r="V279" s="124">
        <f>Manufacturing_Energy_Data!S10</f>
        <v>12.44405467911435</v>
      </c>
      <c r="W279" s="124">
        <f>Manufacturing_Energy_Data!T10</f>
        <v>15.609787456863595</v>
      </c>
      <c r="X279" s="247">
        <f t="shared" si="928"/>
        <v>1700.5086475620137</v>
      </c>
      <c r="Z279" s="19">
        <f t="shared" ref="Z279:Z323" si="1123">C279/C26*1000</f>
        <v>0.24185879038894256</v>
      </c>
      <c r="AA279" s="19">
        <f t="shared" ref="AA279:AA323" si="1124">D279/D26*1000</f>
        <v>1.0821913410798898</v>
      </c>
      <c r="AB279" s="19">
        <f t="shared" ref="AB279:AB323" si="1125">E279/E26*1000</f>
        <v>0.32716908850639698</v>
      </c>
      <c r="AC279" s="19">
        <f t="shared" ref="AC279:AC323" si="1126">F279/F26*1000</f>
        <v>2.0479360452365782E-5</v>
      </c>
      <c r="AD279" s="19">
        <f t="shared" ref="AD279:AD323" si="1127">G279/G26*1000</f>
        <v>1.3578657554344606E-4</v>
      </c>
      <c r="AE279" s="19">
        <f t="shared" ref="AE279:AE323" si="1128">H279/H26*1000</f>
        <v>1.1725643806463442E-4</v>
      </c>
      <c r="AF279" s="19">
        <f t="shared" ref="AF279:AF323" si="1129">I279/I26*1000</f>
        <v>0.53359595909739788</v>
      </c>
      <c r="AG279" s="19">
        <f t="shared" ref="AG279:AG323" si="1130">J279/J26*1000</f>
        <v>0.8236072820720427</v>
      </c>
      <c r="AH279" s="19">
        <f t="shared" ref="AH279:AH323" si="1131">K279/K26*1000</f>
        <v>0.38407178429084349</v>
      </c>
      <c r="AI279" s="19">
        <f t="shared" ref="AI279:AI323" si="1132">L279/L26*1000</f>
        <v>0.14026892300770391</v>
      </c>
      <c r="AJ279" s="19">
        <f t="shared" ref="AJ279:AJ323" si="1133">M279/M26*1000</f>
        <v>0.91285974522069058</v>
      </c>
      <c r="AK279" s="19">
        <f t="shared" ref="AK279:AK323" si="1134">N279/N26*1000</f>
        <v>0.69043899260705366</v>
      </c>
      <c r="AL279" s="19">
        <f t="shared" ref="AL279:AL323" si="1135">O279/O26*1000</f>
        <v>1.02932077873484</v>
      </c>
      <c r="AM279" s="19">
        <f t="shared" ref="AM279:AM323" si="1136">P279/P26*1000</f>
        <v>1.5202287552669405</v>
      </c>
      <c r="AN279" s="19">
        <f t="shared" ref="AN279:AN323" si="1137">Q279/Q26*1000</f>
        <v>0.39509111522160389</v>
      </c>
      <c r="AO279" s="19">
        <f t="shared" ref="AO279:AO323" si="1138">R279/R26*1000</f>
        <v>0.27637626391716902</v>
      </c>
      <c r="AP279" s="19">
        <f t="shared" ref="AP279:AP323" si="1139">S279/S26*1000</f>
        <v>5.4032347221624457</v>
      </c>
      <c r="AQ279" s="19">
        <f t="shared" ref="AQ279:AQ323" si="1140">T279/T26*1000</f>
        <v>0.47491194429603018</v>
      </c>
      <c r="AR279" s="19">
        <f t="shared" ref="AR279:AR323" si="1141">U279/U26*1000</f>
        <v>0.30960189761871598</v>
      </c>
      <c r="AS279" s="19">
        <f t="shared" ref="AS279:AS323" si="1142">V279/V26*1000</f>
        <v>0.31410458372375838</v>
      </c>
      <c r="AT279" s="19">
        <f t="shared" ref="AT279:AT323" si="1143">W279/W26*1000</f>
        <v>0.26108432559972328</v>
      </c>
      <c r="AU279" s="19">
        <f t="shared" ref="AU279:AU323" si="1144">X279/CE26*1000</f>
        <v>2.7276998157814663</v>
      </c>
      <c r="AV279" s="19"/>
      <c r="AX279" s="265">
        <f t="shared" si="929"/>
        <v>1.0247675486589867</v>
      </c>
      <c r="AY279" s="265">
        <f t="shared" si="930"/>
        <v>1.0586744204688272</v>
      </c>
      <c r="AZ279" s="265">
        <f t="shared" si="931"/>
        <v>1.0822068480525608</v>
      </c>
      <c r="BA279" s="265">
        <f t="shared" si="932"/>
        <v>1.3860225312832559</v>
      </c>
      <c r="BB279" s="265">
        <f t="shared" si="933"/>
        <v>1.1510113527061847</v>
      </c>
      <c r="BC279" s="265">
        <f t="shared" si="934"/>
        <v>0.99047552711520148</v>
      </c>
      <c r="BD279" s="265">
        <f t="shared" si="935"/>
        <v>0.76541404626023934</v>
      </c>
      <c r="BE279" s="265">
        <f t="shared" si="936"/>
        <v>0.86810886192982462</v>
      </c>
      <c r="BF279" s="265">
        <f t="shared" si="937"/>
        <v>1.1052983987983294</v>
      </c>
      <c r="BG279" s="265">
        <f t="shared" si="938"/>
        <v>0.76142155253832433</v>
      </c>
      <c r="BH279" s="265">
        <f t="shared" si="939"/>
        <v>1.0766301105253209</v>
      </c>
      <c r="BI279" s="265">
        <f t="shared" si="940"/>
        <v>0.9351429866020543</v>
      </c>
      <c r="BJ279" s="265">
        <f t="shared" si="941"/>
        <v>0.90682748172702932</v>
      </c>
      <c r="BK279" s="265">
        <f t="shared" si="942"/>
        <v>0.7544599605781781</v>
      </c>
      <c r="BL279" s="265">
        <f t="shared" si="943"/>
        <v>1.0168412605356472</v>
      </c>
      <c r="BM279" s="265">
        <f t="shared" si="944"/>
        <v>1.058706161580325</v>
      </c>
      <c r="BN279" s="265">
        <f t="shared" si="945"/>
        <v>2.293666226061299</v>
      </c>
      <c r="BO279" s="265">
        <f t="shared" si="946"/>
        <v>1.070605526722149</v>
      </c>
      <c r="BP279" s="265">
        <f t="shared" si="947"/>
        <v>1.157239738093766</v>
      </c>
      <c r="BQ279" s="265">
        <f t="shared" si="948"/>
        <v>1.1717434900480002</v>
      </c>
      <c r="BR279" s="265">
        <f t="shared" si="949"/>
        <v>1.0145419951146661</v>
      </c>
      <c r="BS279" s="265">
        <f t="shared" si="950"/>
        <v>1.1538625228340185</v>
      </c>
      <c r="BU279" s="16"/>
      <c r="BV279" s="9">
        <f t="shared" si="915"/>
        <v>0.66332451661848235</v>
      </c>
      <c r="BW279" s="9">
        <f t="shared" si="951"/>
        <v>1.1538625228340185</v>
      </c>
      <c r="BX279" s="9">
        <f t="shared" si="952"/>
        <v>0.98601690734773006</v>
      </c>
      <c r="BY279" s="9">
        <f t="shared" si="953"/>
        <v>1.2153631800222979</v>
      </c>
      <c r="BZ279" s="9">
        <f t="shared" si="954"/>
        <v>0.96285965726199363</v>
      </c>
      <c r="CA279" s="9">
        <f t="shared" si="916"/>
        <v>0.76538417193358221</v>
      </c>
      <c r="CB279" s="9">
        <f t="shared" si="955"/>
        <v>0.76538530020305795</v>
      </c>
      <c r="CC279" s="9"/>
      <c r="CD279" s="9">
        <f t="shared" si="956"/>
        <v>1.1983686440698886</v>
      </c>
      <c r="CE279" s="9">
        <f t="shared" si="957"/>
        <v>1.1538608219026529</v>
      </c>
      <c r="CG279" s="35"/>
      <c r="CH279">
        <f t="shared" si="958"/>
        <v>1970</v>
      </c>
      <c r="CI279" s="19">
        <f t="shared" si="959"/>
        <v>6.9449103150898361E-2</v>
      </c>
      <c r="CJ279" s="19">
        <f t="shared" si="1059"/>
        <v>4.6867131579760059E-2</v>
      </c>
      <c r="CK279" s="19">
        <f t="shared" si="1060"/>
        <v>1.6408040597811743E-2</v>
      </c>
      <c r="CL279" s="19">
        <f t="shared" si="1061"/>
        <v>5.8805934414604754E-6</v>
      </c>
      <c r="CM279" s="19">
        <f t="shared" si="1062"/>
        <v>5.8805934414604754E-6</v>
      </c>
      <c r="CN279" s="19">
        <f t="shared" si="1063"/>
        <v>5.8805934414604754E-6</v>
      </c>
      <c r="CO279" s="19">
        <f t="shared" si="1064"/>
        <v>1.8960982631959417E-2</v>
      </c>
      <c r="CP279" s="19">
        <f t="shared" si="1065"/>
        <v>6.3856018329194089E-2</v>
      </c>
      <c r="CQ279" s="19">
        <f t="shared" si="1066"/>
        <v>1.1558206466006218E-2</v>
      </c>
      <c r="CR279" s="19">
        <f t="shared" si="1067"/>
        <v>4.410755654804626E-2</v>
      </c>
      <c r="CS279" s="19">
        <f t="shared" si="1068"/>
        <v>0.18095622936200623</v>
      </c>
      <c r="CT279" s="19">
        <f t="shared" si="1069"/>
        <v>2.9167966942511146E-2</v>
      </c>
      <c r="CU279" s="19">
        <f t="shared" si="1070"/>
        <v>4.8867519510129284E-2</v>
      </c>
      <c r="CV279" s="19">
        <f t="shared" si="1071"/>
        <v>0.25080834043539219</v>
      </c>
      <c r="CW279" s="19">
        <f t="shared" si="1072"/>
        <v>5.1871381995519945E-2</v>
      </c>
      <c r="CX279" s="19">
        <f t="shared" si="1073"/>
        <v>2.8901218167677961E-2</v>
      </c>
      <c r="CY279" s="19">
        <f t="shared" si="1054"/>
        <v>3.2795366748771863E-2</v>
      </c>
      <c r="CZ279" s="19">
        <f t="shared" si="1055"/>
        <v>2.5131794629302481E-2</v>
      </c>
      <c r="DA279" s="19">
        <f t="shared" si="1056"/>
        <v>6.3778177117428544E-2</v>
      </c>
      <c r="DB279" s="19">
        <f t="shared" si="1057"/>
        <v>7.3178426331175382E-3</v>
      </c>
      <c r="DC279" s="19">
        <f t="shared" si="1058"/>
        <v>9.1794813741424043E-3</v>
      </c>
      <c r="DD279">
        <f t="shared" si="980"/>
        <v>1</v>
      </c>
      <c r="DF279" t="e">
        <f t="shared" si="1037"/>
        <v>#DIV/0!</v>
      </c>
      <c r="DG279" t="e">
        <f t="shared" si="1084"/>
        <v>#DIV/0!</v>
      </c>
      <c r="DH279" t="e">
        <f t="shared" si="1085"/>
        <v>#DIV/0!</v>
      </c>
      <c r="DI279" t="e">
        <f t="shared" si="1086"/>
        <v>#DIV/0!</v>
      </c>
      <c r="DJ279" t="e">
        <f t="shared" si="1087"/>
        <v>#DIV/0!</v>
      </c>
      <c r="DK279" t="e">
        <f t="shared" si="1088"/>
        <v>#DIV/0!</v>
      </c>
      <c r="DL279" t="e">
        <f t="shared" si="1089"/>
        <v>#DIV/0!</v>
      </c>
      <c r="DM279" t="e">
        <f t="shared" si="1090"/>
        <v>#DIV/0!</v>
      </c>
      <c r="DN279" t="e">
        <f t="shared" si="1091"/>
        <v>#DIV/0!</v>
      </c>
      <c r="DO279" t="e">
        <f t="shared" si="1092"/>
        <v>#DIV/0!</v>
      </c>
      <c r="DP279" t="e">
        <f t="shared" si="1093"/>
        <v>#DIV/0!</v>
      </c>
      <c r="DQ279" t="e">
        <f t="shared" si="1094"/>
        <v>#DIV/0!</v>
      </c>
      <c r="DR279" t="e">
        <f t="shared" si="1095"/>
        <v>#DIV/0!</v>
      </c>
      <c r="DS279" t="e">
        <f t="shared" si="1096"/>
        <v>#DIV/0!</v>
      </c>
      <c r="DT279" t="e">
        <f t="shared" si="1097"/>
        <v>#DIV/0!</v>
      </c>
      <c r="DU279" t="e">
        <f t="shared" si="1098"/>
        <v>#DIV/0!</v>
      </c>
      <c r="DV279" t="e">
        <f t="shared" si="1074"/>
        <v>#DIV/0!</v>
      </c>
      <c r="DW279" t="e">
        <f t="shared" si="1075"/>
        <v>#DIV/0!</v>
      </c>
      <c r="DX279" t="e">
        <f t="shared" si="1076"/>
        <v>#DIV/0!</v>
      </c>
      <c r="DY279" t="e">
        <f t="shared" si="1077"/>
        <v>#DIV/0!</v>
      </c>
      <c r="DZ279" t="e">
        <f t="shared" si="1078"/>
        <v>#DIV/0!</v>
      </c>
      <c r="EA279" t="e">
        <f t="shared" si="982"/>
        <v>#DIV/0!</v>
      </c>
      <c r="EC279" t="e">
        <f t="shared" si="1038"/>
        <v>#DIV/0!</v>
      </c>
      <c r="ED279" t="e">
        <f t="shared" si="1099"/>
        <v>#DIV/0!</v>
      </c>
      <c r="EE279" t="e">
        <f t="shared" si="1100"/>
        <v>#DIV/0!</v>
      </c>
      <c r="EF279" t="e">
        <f t="shared" si="1101"/>
        <v>#DIV/0!</v>
      </c>
      <c r="EG279" t="e">
        <f t="shared" si="1102"/>
        <v>#DIV/0!</v>
      </c>
      <c r="EH279" t="e">
        <f t="shared" si="1103"/>
        <v>#DIV/0!</v>
      </c>
      <c r="EI279" t="e">
        <f t="shared" si="1104"/>
        <v>#DIV/0!</v>
      </c>
      <c r="EJ279" t="e">
        <f t="shared" si="1105"/>
        <v>#DIV/0!</v>
      </c>
      <c r="EK279" t="e">
        <f t="shared" si="1106"/>
        <v>#DIV/0!</v>
      </c>
      <c r="EL279" t="e">
        <f t="shared" si="1107"/>
        <v>#DIV/0!</v>
      </c>
      <c r="EM279" t="e">
        <f t="shared" si="1108"/>
        <v>#DIV/0!</v>
      </c>
      <c r="EN279" t="e">
        <f t="shared" si="1109"/>
        <v>#DIV/0!</v>
      </c>
      <c r="EO279" t="e">
        <f t="shared" si="1110"/>
        <v>#DIV/0!</v>
      </c>
      <c r="EP279" t="e">
        <f t="shared" si="1111"/>
        <v>#DIV/0!</v>
      </c>
      <c r="EQ279" t="e">
        <f t="shared" si="1112"/>
        <v>#DIV/0!</v>
      </c>
      <c r="ER279" t="e">
        <f t="shared" si="1113"/>
        <v>#DIV/0!</v>
      </c>
      <c r="ES279" t="e">
        <f t="shared" si="1079"/>
        <v>#DIV/0!</v>
      </c>
      <c r="ET279" t="e">
        <f t="shared" si="1080"/>
        <v>#DIV/0!</v>
      </c>
      <c r="EU279" t="e">
        <f t="shared" si="1081"/>
        <v>#DIV/0!</v>
      </c>
      <c r="EV279" t="e">
        <f t="shared" si="1082"/>
        <v>#DIV/0!</v>
      </c>
      <c r="EW279" t="e">
        <f t="shared" si="1083"/>
        <v>#DIV/0!</v>
      </c>
      <c r="EZ279" s="19" t="e">
        <f t="shared" si="1039"/>
        <v>#DIV/0!</v>
      </c>
      <c r="FA279" s="19" t="e">
        <f t="shared" si="1114"/>
        <v>#DIV/0!</v>
      </c>
      <c r="FB279" s="19" t="e">
        <f t="shared" si="1115"/>
        <v>#DIV/0!</v>
      </c>
      <c r="FC279" s="19" t="e">
        <f t="shared" si="1116"/>
        <v>#DIV/0!</v>
      </c>
      <c r="FD279" s="19" t="e">
        <f t="shared" si="1117"/>
        <v>#DIV/0!</v>
      </c>
      <c r="FE279" s="19" t="e">
        <f t="shared" si="1118"/>
        <v>#DIV/0!</v>
      </c>
      <c r="FF279" s="19" t="e">
        <f t="shared" si="1119"/>
        <v>#DIV/0!</v>
      </c>
      <c r="FG279" s="19" t="e">
        <f t="shared" si="1120"/>
        <v>#DIV/0!</v>
      </c>
      <c r="FH279" s="19" t="e">
        <f t="shared" si="1121"/>
        <v>#DIV/0!</v>
      </c>
      <c r="FI279" s="19" t="e">
        <f t="shared" si="985"/>
        <v>#DIV/0!</v>
      </c>
      <c r="FJ279" s="19" t="e">
        <f t="shared" si="986"/>
        <v>#DIV/0!</v>
      </c>
      <c r="FK279" s="19" t="e">
        <f t="shared" si="987"/>
        <v>#DIV/0!</v>
      </c>
      <c r="FL279" s="19" t="e">
        <f t="shared" si="988"/>
        <v>#DIV/0!</v>
      </c>
      <c r="FM279" s="19" t="e">
        <f t="shared" si="989"/>
        <v>#DIV/0!</v>
      </c>
      <c r="FN279" s="19" t="e">
        <f t="shared" si="990"/>
        <v>#DIV/0!</v>
      </c>
      <c r="FO279" s="19" t="e">
        <f t="shared" si="991"/>
        <v>#DIV/0!</v>
      </c>
      <c r="FP279" s="19" t="e">
        <f t="shared" si="992"/>
        <v>#DIV/0!</v>
      </c>
      <c r="FQ279" s="19" t="e">
        <f t="shared" si="993"/>
        <v>#DIV/0!</v>
      </c>
      <c r="FR279" s="19" t="e">
        <f t="shared" si="994"/>
        <v>#DIV/0!</v>
      </c>
      <c r="FS279" s="19" t="e">
        <f t="shared" si="995"/>
        <v>#DIV/0!</v>
      </c>
      <c r="FT279" s="19" t="e">
        <f t="shared" si="996"/>
        <v>#DIV/0!</v>
      </c>
      <c r="FU279" s="19"/>
      <c r="FV279" s="16"/>
      <c r="FW279" s="19" t="e">
        <f t="shared" si="997"/>
        <v>#DIV/0!</v>
      </c>
      <c r="FX279" s="19">
        <f t="shared" si="1048"/>
        <v>1</v>
      </c>
      <c r="FY279" s="19">
        <f t="shared" si="918"/>
        <v>0.96285965726199363</v>
      </c>
      <c r="FZ279" s="19"/>
      <c r="GA279" s="19" t="e">
        <f t="shared" si="998"/>
        <v>#DIV/0!</v>
      </c>
      <c r="GB279" s="19">
        <f t="shared" si="1049"/>
        <v>1</v>
      </c>
      <c r="GC279" s="19">
        <f t="shared" si="919"/>
        <v>0.98601690734773006</v>
      </c>
      <c r="GD279" s="19"/>
      <c r="GE279" s="19" t="e">
        <f t="shared" si="999"/>
        <v>#DIV/0!</v>
      </c>
      <c r="GF279" s="19">
        <f t="shared" si="1050"/>
        <v>1</v>
      </c>
      <c r="GG279" s="19">
        <f t="shared" si="920"/>
        <v>1.2153631800222979</v>
      </c>
      <c r="GH279" s="19"/>
      <c r="GI279" s="19">
        <f t="shared" si="921"/>
        <v>0.66332451661848235</v>
      </c>
      <c r="GJ279" s="19">
        <f t="shared" si="1000"/>
        <v>0.7653841719335821</v>
      </c>
      <c r="GK279" s="19">
        <f t="shared" si="922"/>
        <v>0.76538530020305795</v>
      </c>
      <c r="GL279" s="3"/>
      <c r="GM279" s="3"/>
      <c r="GN279" s="8"/>
      <c r="GO279" s="5">
        <f t="shared" si="1051"/>
        <v>21</v>
      </c>
      <c r="GP279" t="b">
        <f t="shared" si="1001"/>
        <v>1</v>
      </c>
      <c r="GS279" s="11"/>
      <c r="GT279" s="11"/>
      <c r="GU279" s="34"/>
      <c r="GV279" s="31">
        <f ca="1">GZ279</f>
        <v>2006</v>
      </c>
      <c r="GW279" s="12">
        <f ca="1">IF($GP279,HA279*HB279,"")</f>
        <v>1.5022855642154327</v>
      </c>
      <c r="GX279" s="19">
        <f t="shared" ref="GX279:GY281" ca="1" si="1145">HC279</f>
        <v>0.91088510149751456</v>
      </c>
      <c r="GY279" s="19">
        <f t="shared" ca="1" si="1145"/>
        <v>1.3683970790638993</v>
      </c>
      <c r="GZ279" s="11">
        <f t="shared" ca="1" si="924"/>
        <v>2006</v>
      </c>
      <c r="HA279" s="12">
        <f ca="1">IF($GP279,OFFSET(BV$258,$GP$253+$GO279,0),"")</f>
        <v>2.122716368333641</v>
      </c>
      <c r="HB279" s="12">
        <f ca="1">IF($GP279,OFFSET(CD$258,$GP$253+$GO279,0),"")</f>
        <v>0.70771846235620528</v>
      </c>
      <c r="HC279" s="12">
        <f ca="1">IF($GP279,OFFSET(BZ$258,$GP$253+$GO279,0),"")</f>
        <v>0.91088510149751456</v>
      </c>
      <c r="HD279" s="12">
        <f ca="1">IF($GP279,OFFSET(CB$258,$GP$253+$GO279,0),"")</f>
        <v>1.3683970790638993</v>
      </c>
      <c r="HE279">
        <f ca="1">GZ279</f>
        <v>2006</v>
      </c>
      <c r="HF279" s="12">
        <f ca="1">IF($GP279,OFFSET(BZ$258,$GP$253+$GO279,0),"")</f>
        <v>0.91088510149751456</v>
      </c>
      <c r="HG279" s="12">
        <f t="shared" ref="HG279:HH281" ca="1" si="1146">IF($GP279,OFFSET(BX$258,$GP$253+$GO279,0),"")</f>
        <v>0.92600130035666139</v>
      </c>
      <c r="HH279" s="12">
        <f t="shared" ca="1" si="1146"/>
        <v>0.76427372411207017</v>
      </c>
      <c r="HJ279" s="17"/>
      <c r="HL279" s="18">
        <f t="shared" si="1013"/>
        <v>1970</v>
      </c>
      <c r="HM279" s="9">
        <f t="shared" si="925"/>
        <v>0.46948786044959157</v>
      </c>
      <c r="HN279" s="9">
        <f t="shared" si="1014"/>
        <v>1.2924243066395866</v>
      </c>
      <c r="HO279" s="9">
        <f t="shared" si="1015"/>
        <v>0.96564124169391874</v>
      </c>
      <c r="HP279" s="9">
        <f t="shared" si="1016"/>
        <v>1.3194776719600005</v>
      </c>
      <c r="HQ279" s="9">
        <f t="shared" si="1017"/>
        <v>1.0143447752436021</v>
      </c>
      <c r="HR279" s="9">
        <f t="shared" si="927"/>
        <v>0.60677519026264992</v>
      </c>
      <c r="HS279" s="9">
        <f t="shared" si="1018"/>
        <v>0.60677752251726647</v>
      </c>
      <c r="HT279" s="9"/>
      <c r="HU279" s="9">
        <f t="shared" si="1019"/>
        <v>1.274142057538856</v>
      </c>
      <c r="HV279" s="23">
        <f t="shared" si="1020"/>
        <v>1.2924193389826717</v>
      </c>
      <c r="HX279" s="8"/>
      <c r="HY279" s="5">
        <f t="shared" si="1052"/>
        <v>21</v>
      </c>
      <c r="HZ279" t="b">
        <f t="shared" si="1021"/>
        <v>1</v>
      </c>
      <c r="IC279" s="11"/>
      <c r="ID279" s="11"/>
      <c r="IE279" s="11"/>
      <c r="IF279">
        <f t="shared" ca="1" si="1023"/>
        <v>2006</v>
      </c>
      <c r="IG279" s="12">
        <f t="shared" ca="1" si="1024"/>
        <v>1.0848368552841321</v>
      </c>
      <c r="IH279" s="19">
        <f t="shared" ca="1" si="1025"/>
        <v>0.95959108534945636</v>
      </c>
      <c r="II279" s="19">
        <f t="shared" ca="1" si="1026"/>
        <v>1.0848295482471033</v>
      </c>
      <c r="IJ279" s="11">
        <f t="shared" ca="1" si="1027"/>
        <v>2006</v>
      </c>
      <c r="IK279" s="12">
        <f t="shared" ca="1" si="1028"/>
        <v>1.502416300230746</v>
      </c>
      <c r="IL279" s="12">
        <f t="shared" ca="1" si="1122"/>
        <v>0.72206142539688856</v>
      </c>
      <c r="IM279" s="12">
        <f t="shared" ca="1" si="1030"/>
        <v>0.95959108534945636</v>
      </c>
      <c r="IN279" s="12">
        <f t="shared" ca="1" si="1031"/>
        <v>1.0848295482471033</v>
      </c>
      <c r="IO279">
        <f t="shared" ca="1" si="1032"/>
        <v>2006</v>
      </c>
      <c r="IP279" s="12">
        <f t="shared" ca="1" si="1033"/>
        <v>0.95959108534945636</v>
      </c>
      <c r="IQ279" s="12">
        <f t="shared" ca="1" si="1034"/>
        <v>0.9068658344732069</v>
      </c>
      <c r="IR279" s="12">
        <f t="shared" ca="1" si="1035"/>
        <v>0.82974548744605903</v>
      </c>
    </row>
    <row r="280" spans="1:252" x14ac:dyDescent="0.2">
      <c r="A280" t="s">
        <v>54</v>
      </c>
      <c r="B280" s="1">
        <f t="shared" si="1036"/>
        <v>1971</v>
      </c>
      <c r="C280" s="124">
        <f>Manufacturing_Energy_Data!C11</f>
        <v>118.4640689392175</v>
      </c>
      <c r="D280" s="124">
        <f>Manufacturing_Energy_Data!D11</f>
        <v>83.556616099575507</v>
      </c>
      <c r="E280" s="124">
        <f>Manufacturing_Energy_Data!E11</f>
        <v>27.449988375814961</v>
      </c>
      <c r="F280" s="124">
        <v>0.01</v>
      </c>
      <c r="G280" s="124">
        <v>0.01</v>
      </c>
      <c r="H280" s="124">
        <v>0.01</v>
      </c>
      <c r="I280" s="124">
        <f>Manufacturing_Energy_Data!F11</f>
        <v>35.744440833237107</v>
      </c>
      <c r="J280" s="124">
        <f>Manufacturing_Energy_Data!G11</f>
        <v>114.59481396162843</v>
      </c>
      <c r="K280" s="124">
        <f>Manufacturing_Energy_Data!H11</f>
        <v>18.859314067455642</v>
      </c>
      <c r="L280" s="124">
        <f>Manufacturing_Energy_Data!I11</f>
        <v>80.509696332573895</v>
      </c>
      <c r="M280" s="124">
        <f>Manufacturing_Energy_Data!J11</f>
        <v>339.63013688506902</v>
      </c>
      <c r="N280" s="124">
        <f>Manufacturing_Energy_Data!K11</f>
        <v>53.826868551945594</v>
      </c>
      <c r="O280" s="124">
        <f>Manufacturing_Energy_Data!L11</f>
        <v>85.36480021614156</v>
      </c>
      <c r="P280" s="124">
        <f>Manufacturing_Energy_Data!M11</f>
        <v>411.16701485644825</v>
      </c>
      <c r="Q280" s="124">
        <f>Manufacturing_Energy_Data!N11</f>
        <v>85.11641875877983</v>
      </c>
      <c r="R280" s="124">
        <f>Manufacturing_Energy_Data!O11</f>
        <v>50.672480361975495</v>
      </c>
      <c r="S280" s="124">
        <f>Manufacturing_Energy_Data!P11</f>
        <v>56.157957193533868</v>
      </c>
      <c r="T280" s="124">
        <f>Manufacturing_Energy_Data!Q11</f>
        <v>41.995861907408873</v>
      </c>
      <c r="U280" s="124">
        <f>Manufacturing_Energy_Data!R11</f>
        <v>113.63216523814549</v>
      </c>
      <c r="V280" s="124">
        <f>Manufacturing_Energy_Data!S11</f>
        <v>12.336058878660573</v>
      </c>
      <c r="W280" s="124">
        <f>Manufacturing_Energy_Data!T11</f>
        <v>17.674656817572057</v>
      </c>
      <c r="X280" s="247">
        <f t="shared" si="928"/>
        <v>1746.7833582751834</v>
      </c>
      <c r="Z280" s="19">
        <f t="shared" si="1123"/>
        <v>0.23604966120004067</v>
      </c>
      <c r="AA280" s="19">
        <f t="shared" si="1124"/>
        <v>1.0701520047279056</v>
      </c>
      <c r="AB280" s="19">
        <f t="shared" si="1125"/>
        <v>0.31196106580208094</v>
      </c>
      <c r="AC280" s="19">
        <f t="shared" si="1126"/>
        <v>1.9925844461847329E-5</v>
      </c>
      <c r="AD280" s="19">
        <f t="shared" si="1127"/>
        <v>1.2807507707739043E-4</v>
      </c>
      <c r="AE280" s="19">
        <f t="shared" si="1128"/>
        <v>1.1364706663298147E-4</v>
      </c>
      <c r="AF280" s="19">
        <f t="shared" si="1129"/>
        <v>0.5731421829153005</v>
      </c>
      <c r="AG280" s="19">
        <f t="shared" si="1130"/>
        <v>0.86607746736541713</v>
      </c>
      <c r="AH280" s="19">
        <f t="shared" si="1131"/>
        <v>0.37140335616267911</v>
      </c>
      <c r="AI280" s="19">
        <f t="shared" si="1132"/>
        <v>0.14953494321028968</v>
      </c>
      <c r="AJ280" s="19">
        <f t="shared" si="1133"/>
        <v>0.9752796560917989</v>
      </c>
      <c r="AK280" s="19">
        <f t="shared" si="1134"/>
        <v>0.68865861179671994</v>
      </c>
      <c r="AL280" s="19">
        <f t="shared" si="1135"/>
        <v>1.0203304114491105</v>
      </c>
      <c r="AM280" s="19">
        <f t="shared" si="1136"/>
        <v>1.5014302635758769</v>
      </c>
      <c r="AN280" s="19">
        <f t="shared" si="1137"/>
        <v>0.38905072866813456</v>
      </c>
      <c r="AO280" s="19">
        <f t="shared" si="1138"/>
        <v>0.26382109745599475</v>
      </c>
      <c r="AP280" s="19">
        <f t="shared" si="1139"/>
        <v>5.5591780811736191</v>
      </c>
      <c r="AQ280" s="19">
        <f t="shared" si="1140"/>
        <v>0.47553752770745572</v>
      </c>
      <c r="AR280" s="19">
        <f t="shared" si="1141"/>
        <v>0.28946451565711068</v>
      </c>
      <c r="AS280" s="19">
        <f t="shared" si="1142"/>
        <v>0.29999595023597769</v>
      </c>
      <c r="AT280" s="19">
        <f t="shared" si="1143"/>
        <v>0.2943868115245003</v>
      </c>
      <c r="AU280" s="19">
        <f t="shared" si="1144"/>
        <v>2.6980929824874669</v>
      </c>
      <c r="AV280" s="19"/>
      <c r="AX280" s="265">
        <f t="shared" si="929"/>
        <v>1.0001539835734212</v>
      </c>
      <c r="AY280" s="265">
        <f t="shared" si="930"/>
        <v>1.046896708939046</v>
      </c>
      <c r="AZ280" s="265">
        <f t="shared" si="931"/>
        <v>1.0319018929264965</v>
      </c>
      <c r="BA280" s="265">
        <f t="shared" si="932"/>
        <v>1.3485611253927452</v>
      </c>
      <c r="BB280" s="265">
        <f t="shared" si="933"/>
        <v>1.0856439020190849</v>
      </c>
      <c r="BC280" s="265">
        <f t="shared" si="934"/>
        <v>0.95998684666125156</v>
      </c>
      <c r="BD280" s="265">
        <f t="shared" si="935"/>
        <v>0.8221409285964093</v>
      </c>
      <c r="BE280" s="265">
        <f t="shared" si="936"/>
        <v>0.91287381850988925</v>
      </c>
      <c r="BF280" s="265">
        <f t="shared" si="937"/>
        <v>1.068840648195259</v>
      </c>
      <c r="BG280" s="265">
        <f t="shared" si="938"/>
        <v>0.81172027400292734</v>
      </c>
      <c r="BH280" s="265">
        <f t="shared" si="939"/>
        <v>1.1502483809025463</v>
      </c>
      <c r="BI280" s="265">
        <f t="shared" si="940"/>
        <v>0.93273160681891387</v>
      </c>
      <c r="BJ280" s="265">
        <f t="shared" si="941"/>
        <v>0.89890700417139335</v>
      </c>
      <c r="BK280" s="265">
        <f t="shared" si="942"/>
        <v>0.74513063480991326</v>
      </c>
      <c r="BL280" s="265">
        <f t="shared" si="943"/>
        <v>1.0012951901723406</v>
      </c>
      <c r="BM280" s="265">
        <f t="shared" si="944"/>
        <v>1.0106114666752097</v>
      </c>
      <c r="BN280" s="265">
        <f t="shared" si="945"/>
        <v>2.3598639824303449</v>
      </c>
      <c r="BO280" s="265">
        <f t="shared" si="946"/>
        <v>1.0720157945954716</v>
      </c>
      <c r="BP280" s="265">
        <f t="shared" si="947"/>
        <v>1.0819695966431424</v>
      </c>
      <c r="BQ280" s="265">
        <f t="shared" si="948"/>
        <v>1.1191122955369415</v>
      </c>
      <c r="BR280" s="265">
        <f t="shared" si="949"/>
        <v>1.1439514126842254</v>
      </c>
      <c r="BS280" s="265">
        <f t="shared" si="950"/>
        <v>1.1413383384790943</v>
      </c>
      <c r="BU280" s="16"/>
      <c r="BV280" s="9">
        <f t="shared" si="915"/>
        <v>0.6888519817104426</v>
      </c>
      <c r="BW280" s="9">
        <f t="shared" si="951"/>
        <v>1.1413383384790943</v>
      </c>
      <c r="BX280" s="9">
        <f t="shared" si="952"/>
        <v>0.96849837801130456</v>
      </c>
      <c r="BY280" s="9">
        <f t="shared" si="953"/>
        <v>1.2136539490999489</v>
      </c>
      <c r="BZ280" s="9">
        <f t="shared" si="954"/>
        <v>0.97100216949121276</v>
      </c>
      <c r="CA280" s="9">
        <f t="shared" si="916"/>
        <v>0.78621238973548946</v>
      </c>
      <c r="CB280" s="9">
        <f t="shared" si="955"/>
        <v>0.7862131762634279</v>
      </c>
      <c r="CC280" s="9"/>
      <c r="CD280" s="9">
        <f t="shared" si="956"/>
        <v>1.175421881170315</v>
      </c>
      <c r="CE280" s="9">
        <f t="shared" si="957"/>
        <v>1.1413371966838184</v>
      </c>
      <c r="CG280" s="35"/>
      <c r="CH280">
        <f t="shared" si="958"/>
        <v>1971</v>
      </c>
      <c r="CI280" s="19">
        <f t="shared" si="959"/>
        <v>6.7818409408360647E-2</v>
      </c>
      <c r="CJ280" s="19">
        <f t="shared" si="1059"/>
        <v>4.7834561569261427E-2</v>
      </c>
      <c r="CK280" s="19">
        <f t="shared" si="1060"/>
        <v>1.5714592336693516E-2</v>
      </c>
      <c r="CL280" s="19">
        <f t="shared" si="1061"/>
        <v>5.72480837570736E-6</v>
      </c>
      <c r="CM280" s="19">
        <f t="shared" si="1062"/>
        <v>5.72480837570736E-6</v>
      </c>
      <c r="CN280" s="19">
        <f t="shared" si="1063"/>
        <v>5.72480837570736E-6</v>
      </c>
      <c r="CO280" s="19">
        <f t="shared" si="1064"/>
        <v>2.0463007426709194E-2</v>
      </c>
      <c r="CP280" s="19">
        <f t="shared" si="1065"/>
        <v>6.5603335078015718E-2</v>
      </c>
      <c r="CQ280" s="19">
        <f t="shared" si="1066"/>
        <v>1.0796595913346569E-2</v>
      </c>
      <c r="CR280" s="19">
        <f t="shared" si="1067"/>
        <v>4.6090258389037513E-2</v>
      </c>
      <c r="CS280" s="19">
        <f t="shared" si="1068"/>
        <v>0.19443174522822804</v>
      </c>
      <c r="CT280" s="19">
        <f t="shared" si="1069"/>
        <v>3.0814850792427722E-2</v>
      </c>
      <c r="CU280" s="19">
        <f t="shared" si="1070"/>
        <v>4.8869712326795267E-2</v>
      </c>
      <c r="CV280" s="19">
        <f t="shared" si="1071"/>
        <v>0.23538523704647873</v>
      </c>
      <c r="CW280" s="19">
        <f t="shared" si="1072"/>
        <v>4.8727518702047778E-2</v>
      </c>
      <c r="CX280" s="19">
        <f t="shared" si="1073"/>
        <v>2.9009023999410403E-2</v>
      </c>
      <c r="CY280" s="19">
        <f t="shared" si="1054"/>
        <v>3.2149354370415807E-2</v>
      </c>
      <c r="CZ280" s="19">
        <f t="shared" si="1055"/>
        <v>2.4041826199258397E-2</v>
      </c>
      <c r="DA280" s="19">
        <f t="shared" si="1056"/>
        <v>6.5052237130509796E-2</v>
      </c>
      <c r="DB280" s="19">
        <f t="shared" si="1057"/>
        <v>7.0621573191775189E-3</v>
      </c>
      <c r="DC280" s="19">
        <f t="shared" si="1058"/>
        <v>1.011840233869897E-2</v>
      </c>
      <c r="DD280">
        <f t="shared" si="980"/>
        <v>1</v>
      </c>
      <c r="DF280" s="19">
        <f t="shared" si="1037"/>
        <v>6.8630527472227296E-2</v>
      </c>
      <c r="DG280" s="19">
        <f t="shared" si="1084"/>
        <v>4.7349199390248189E-2</v>
      </c>
      <c r="DH280" s="19">
        <f t="shared" si="1085"/>
        <v>1.605882118474504E-2</v>
      </c>
      <c r="DI280" s="19">
        <f t="shared" si="1086"/>
        <v>5.8023523617987317E-6</v>
      </c>
      <c r="DJ280" s="19">
        <f t="shared" si="1087"/>
        <v>5.8023523617987317E-6</v>
      </c>
      <c r="DK280" s="19">
        <f t="shared" si="1088"/>
        <v>5.8023523617987317E-6</v>
      </c>
      <c r="DL280" s="19">
        <f t="shared" si="1089"/>
        <v>1.9702453662811582E-2</v>
      </c>
      <c r="DM280" s="19">
        <f t="shared" si="1090"/>
        <v>6.4725745914943192E-2</v>
      </c>
      <c r="DN280" s="19">
        <f t="shared" si="1091"/>
        <v>1.1173075271451258E-2</v>
      </c>
      <c r="DO280" s="19">
        <f t="shared" si="1092"/>
        <v>4.5091642670880887E-2</v>
      </c>
      <c r="DP280" s="19">
        <f t="shared" si="1093"/>
        <v>0.18761333652709636</v>
      </c>
      <c r="DQ280" s="19">
        <f t="shared" si="1094"/>
        <v>2.9983871231563024E-2</v>
      </c>
      <c r="DR280" s="19">
        <f t="shared" si="1095"/>
        <v>4.8868615910353061E-2</v>
      </c>
      <c r="DS280" s="19">
        <f t="shared" si="1096"/>
        <v>0.24301522452636637</v>
      </c>
      <c r="DT280" s="19">
        <f t="shared" si="1097"/>
        <v>5.0283071024846311E-2</v>
      </c>
      <c r="DU280" s="19">
        <f t="shared" si="1098"/>
        <v>2.8955087634918934E-2</v>
      </c>
      <c r="DV280" s="19">
        <f t="shared" si="1074"/>
        <v>3.2471289538480858E-2</v>
      </c>
      <c r="DW280" s="19">
        <f t="shared" si="1075"/>
        <v>2.4582783231777372E-2</v>
      </c>
      <c r="DX280" s="19">
        <f t="shared" si="1076"/>
        <v>6.4413107113575827E-2</v>
      </c>
      <c r="DY280" s="19">
        <f t="shared" si="1077"/>
        <v>7.1892422050250275E-3</v>
      </c>
      <c r="DZ280" s="19">
        <f t="shared" si="1078"/>
        <v>9.6413233200883207E-3</v>
      </c>
      <c r="EA280" s="19">
        <f t="shared" si="982"/>
        <v>0.9997658248884842</v>
      </c>
      <c r="EB280" s="19"/>
      <c r="EC280" s="19">
        <f t="shared" si="1038"/>
        <v>6.8646602798092718E-2</v>
      </c>
      <c r="ED280" s="19">
        <f t="shared" si="1099"/>
        <v>4.7360289991438355E-2</v>
      </c>
      <c r="EE280" s="19">
        <f t="shared" si="1100"/>
        <v>1.6062582641826421E-2</v>
      </c>
      <c r="EF280" s="19">
        <f t="shared" si="1101"/>
        <v>5.8037114465739388E-6</v>
      </c>
      <c r="EG280" s="19">
        <f t="shared" si="1102"/>
        <v>5.8037114465739388E-6</v>
      </c>
      <c r="EH280" s="19">
        <f t="shared" si="1103"/>
        <v>5.8037114465739388E-6</v>
      </c>
      <c r="EI280" s="19">
        <f t="shared" si="1104"/>
        <v>1.9707068567791093E-2</v>
      </c>
      <c r="EJ280" s="19">
        <f t="shared" si="1105"/>
        <v>6.47409066239715E-2</v>
      </c>
      <c r="EK280" s="19">
        <f t="shared" si="1106"/>
        <v>1.117569234045135E-2</v>
      </c>
      <c r="EL280" s="19">
        <f t="shared" si="1107"/>
        <v>4.5102204484645685E-2</v>
      </c>
      <c r="EM280" s="19">
        <f t="shared" si="1108"/>
        <v>0.18765728119184621</v>
      </c>
      <c r="EN280" s="19">
        <f t="shared" si="1109"/>
        <v>2.9990894352592501E-2</v>
      </c>
      <c r="EO280" s="19">
        <f t="shared" si="1110"/>
        <v>4.8880062404417515E-2</v>
      </c>
      <c r="EP280" s="19">
        <f t="shared" si="1111"/>
        <v>0.24307214597325605</v>
      </c>
      <c r="EQ280" s="19">
        <f t="shared" si="1112"/>
        <v>5.0294848826678971E-2</v>
      </c>
      <c r="ER280" s="19">
        <f t="shared" si="1113"/>
        <v>2.896186978400531E-2</v>
      </c>
      <c r="ES280" s="19">
        <f t="shared" si="1079"/>
        <v>3.2478895287406696E-2</v>
      </c>
      <c r="ET280" s="19">
        <f t="shared" si="1080"/>
        <v>2.4588541256168047E-2</v>
      </c>
      <c r="EU280" s="19">
        <f t="shared" si="1081"/>
        <v>6.442819459322946E-2</v>
      </c>
      <c r="EV280" s="19">
        <f t="shared" si="1082"/>
        <v>7.1909261409559876E-3</v>
      </c>
      <c r="EW280" s="19">
        <f t="shared" si="1083"/>
        <v>9.6435816068865254E-3</v>
      </c>
      <c r="EZ280" s="19">
        <f t="shared" si="1039"/>
        <v>-2.4311833356213262E-2</v>
      </c>
      <c r="FA280" s="19">
        <f t="shared" si="1114"/>
        <v>-1.118730609710019E-2</v>
      </c>
      <c r="FB280" s="19">
        <f t="shared" si="1115"/>
        <v>-4.7598736559016752E-2</v>
      </c>
      <c r="FC280" s="19">
        <f t="shared" si="1116"/>
        <v>-2.7399965968732513E-2</v>
      </c>
      <c r="FD280" s="19">
        <f t="shared" si="1117"/>
        <v>-5.8467723984785225E-2</v>
      </c>
      <c r="FE280" s="19">
        <f t="shared" si="1118"/>
        <v>-3.126557525281471E-2</v>
      </c>
      <c r="FF280" s="19">
        <f t="shared" si="1119"/>
        <v>7.14949019898906E-2</v>
      </c>
      <c r="FG280" s="19">
        <f t="shared" si="1120"/>
        <v>5.0280541921494067E-2</v>
      </c>
      <c r="FH280" s="19">
        <f t="shared" si="1121"/>
        <v>-3.3540787978862258E-2</v>
      </c>
      <c r="FI280" s="19">
        <f t="shared" si="985"/>
        <v>6.3968640659782333E-2</v>
      </c>
      <c r="FJ280" s="19">
        <f t="shared" si="986"/>
        <v>6.6142007530042637E-2</v>
      </c>
      <c r="FK280" s="19">
        <f t="shared" si="987"/>
        <v>-2.5819518411467615E-3</v>
      </c>
      <c r="FL280" s="19">
        <f t="shared" si="988"/>
        <v>-8.7726389605512871E-3</v>
      </c>
      <c r="FM280" s="19">
        <f t="shared" si="989"/>
        <v>-1.2442657563051792E-2</v>
      </c>
      <c r="FN280" s="19">
        <f t="shared" si="990"/>
        <v>-1.5406666744340302E-2</v>
      </c>
      <c r="FO280" s="19">
        <f t="shared" si="991"/>
        <v>-4.6492000084926634E-2</v>
      </c>
      <c r="FP280" s="19">
        <f t="shared" si="992"/>
        <v>2.8452473357468092E-2</v>
      </c>
      <c r="FQ280" s="19">
        <f t="shared" si="993"/>
        <v>1.3163950745241979E-3</v>
      </c>
      <c r="FR280" s="19">
        <f t="shared" si="994"/>
        <v>-6.7254552588217512E-2</v>
      </c>
      <c r="FS280" s="19">
        <f t="shared" si="995"/>
        <v>-4.5957024285291741E-2</v>
      </c>
      <c r="FT280" s="19">
        <f t="shared" si="996"/>
        <v>0.12005114631003003</v>
      </c>
      <c r="FU280" s="19"/>
      <c r="FV280" s="16"/>
      <c r="FW280" s="19">
        <f t="shared" si="997"/>
        <v>1.0084565929913123</v>
      </c>
      <c r="FX280" s="19">
        <f t="shared" si="1048"/>
        <v>1.0084565929913123</v>
      </c>
      <c r="FY280" s="19">
        <f t="shared" si="918"/>
        <v>0.97100216949121276</v>
      </c>
      <c r="FZ280" s="19"/>
      <c r="GA280" s="19">
        <f t="shared" si="998"/>
        <v>0.98223303352520774</v>
      </c>
      <c r="GB280" s="19">
        <f t="shared" si="1049"/>
        <v>0.98223303352520774</v>
      </c>
      <c r="GC280" s="19">
        <f t="shared" si="919"/>
        <v>0.96849837801130456</v>
      </c>
      <c r="GD280" s="19"/>
      <c r="GE280" s="19">
        <f t="shared" si="999"/>
        <v>0.99859364595666156</v>
      </c>
      <c r="GF280" s="19">
        <f t="shared" si="1050"/>
        <v>0.99859364595666156</v>
      </c>
      <c r="GG280" s="19">
        <f t="shared" si="920"/>
        <v>1.2136539490999489</v>
      </c>
      <c r="GH280" s="19"/>
      <c r="GI280" s="19">
        <f t="shared" si="921"/>
        <v>0.6888519817104426</v>
      </c>
      <c r="GJ280" s="19">
        <f t="shared" si="1000"/>
        <v>0.78621238973548946</v>
      </c>
      <c r="GK280" s="19">
        <f t="shared" si="922"/>
        <v>0.7862131762634279</v>
      </c>
      <c r="GL280" s="3"/>
      <c r="GM280" s="3"/>
      <c r="GN280" s="8"/>
      <c r="GO280" s="5">
        <f t="shared" si="1051"/>
        <v>22</v>
      </c>
      <c r="GP280" t="b">
        <f t="shared" si="1001"/>
        <v>1</v>
      </c>
      <c r="GS280" s="11"/>
      <c r="GT280" s="11"/>
      <c r="GU280" s="34"/>
      <c r="GV280" s="31">
        <f ca="1">GZ280</f>
        <v>2007</v>
      </c>
      <c r="GW280" s="12">
        <f ca="1">IF($GP280,HA280*HB280,"")</f>
        <v>1.5363809519704257</v>
      </c>
      <c r="GX280" s="19">
        <f t="shared" ca="1" si="1145"/>
        <v>0.88763218517259379</v>
      </c>
      <c r="GY280" s="19">
        <f t="shared" ca="1" si="1145"/>
        <v>1.3637278118134195</v>
      </c>
      <c r="GZ280" s="11">
        <f t="shared" ca="1" si="924"/>
        <v>2007</v>
      </c>
      <c r="HA280" s="12">
        <f ca="1">IF($GP280,OFFSET(BV$258,$GP$253+$GO280,0),"")</f>
        <v>2.192860511369461</v>
      </c>
      <c r="HB280" s="12">
        <f ca="1">IF($GP280,OFFSET(CD$258,$GP$253+$GO280,0),"")</f>
        <v>0.7006286738279317</v>
      </c>
      <c r="HC280" s="12">
        <f ca="1">IF($GP280,OFFSET(BZ$258,$GP$253+$GO280,0),"")</f>
        <v>0.88763218517259379</v>
      </c>
      <c r="HD280" s="12">
        <f ca="1">IF($GP280,OFFSET(CB$258,$GP$253+$GO280,0),"")</f>
        <v>1.3637278118134195</v>
      </c>
      <c r="HE280">
        <f ca="1">GZ280</f>
        <v>2007</v>
      </c>
      <c r="HF280" s="12">
        <f ca="1">IF($GP280,OFFSET(BZ$258,$GP$253+$GO280,0),"")</f>
        <v>0.88763218517259379</v>
      </c>
      <c r="HG280" s="12">
        <f t="shared" ca="1" si="1146"/>
        <v>0.93618134542248621</v>
      </c>
      <c r="HH280" s="12">
        <f t="shared" ca="1" si="1146"/>
        <v>0.74838991105056396</v>
      </c>
      <c r="HJ280" s="17"/>
      <c r="HL280" s="18">
        <f t="shared" si="1013"/>
        <v>1971</v>
      </c>
      <c r="HM280" s="9">
        <f t="shared" si="925"/>
        <v>0.48755569100381674</v>
      </c>
      <c r="HN280" s="9">
        <f t="shared" si="1014"/>
        <v>1.2783961534057133</v>
      </c>
      <c r="HO280" s="9">
        <f t="shared" si="1015"/>
        <v>0.94848472612606605</v>
      </c>
      <c r="HP280" s="9">
        <f t="shared" si="1016"/>
        <v>1.3176220192009447</v>
      </c>
      <c r="HQ280" s="9">
        <f t="shared" si="1017"/>
        <v>1.0229226761607013</v>
      </c>
      <c r="HR280" s="9">
        <f t="shared" si="927"/>
        <v>0.62328721949322152</v>
      </c>
      <c r="HS280" s="9">
        <f t="shared" si="1018"/>
        <v>0.62328931995034387</v>
      </c>
      <c r="HT280" s="9"/>
      <c r="HU280" s="9">
        <f t="shared" si="1019"/>
        <v>1.2497443600194822</v>
      </c>
      <c r="HV280" s="23">
        <f t="shared" si="1020"/>
        <v>1.2783918452678718</v>
      </c>
      <c r="HX280" s="8"/>
      <c r="HY280" s="5">
        <f t="shared" si="1052"/>
        <v>22</v>
      </c>
      <c r="HZ280" t="b">
        <f t="shared" si="1021"/>
        <v>1</v>
      </c>
      <c r="IC280" s="11"/>
      <c r="ID280" s="11"/>
      <c r="IE280" s="11"/>
      <c r="IF280">
        <f t="shared" ca="1" si="1023"/>
        <v>2007</v>
      </c>
      <c r="IG280" s="12">
        <f t="shared" ca="1" si="1024"/>
        <v>1.0811359122795736</v>
      </c>
      <c r="IH280" s="19">
        <f t="shared" ca="1" si="1025"/>
        <v>0.93509481114639026</v>
      </c>
      <c r="II280" s="19">
        <f t="shared" ca="1" si="1026"/>
        <v>1.0811278748370372</v>
      </c>
      <c r="IJ280" s="11">
        <f t="shared" ca="1" si="1027"/>
        <v>2007</v>
      </c>
      <c r="IK280" s="12">
        <f t="shared" ca="1" si="1028"/>
        <v>1.5520629253921951</v>
      </c>
      <c r="IL280" s="12">
        <f t="shared" ca="1" si="1122"/>
        <v>0.69657994826877156</v>
      </c>
      <c r="IM280" s="12">
        <f t="shared" ca="1" si="1030"/>
        <v>0.93509481114639026</v>
      </c>
      <c r="IN280" s="12">
        <f t="shared" ca="1" si="1031"/>
        <v>1.0811278748370372</v>
      </c>
      <c r="IO280">
        <f t="shared" ca="1" si="1032"/>
        <v>2007</v>
      </c>
      <c r="IP280" s="12">
        <f t="shared" ca="1" si="1033"/>
        <v>0.93509481114639026</v>
      </c>
      <c r="IQ280" s="12">
        <f t="shared" ca="1" si="1034"/>
        <v>0.91683551276635644</v>
      </c>
      <c r="IR280" s="12">
        <f t="shared" ca="1" si="1035"/>
        <v>0.81250098224403411</v>
      </c>
    </row>
    <row r="281" spans="1:252" x14ac:dyDescent="0.2">
      <c r="A281" t="s">
        <v>54</v>
      </c>
      <c r="B281" s="1">
        <f t="shared" si="1036"/>
        <v>1972</v>
      </c>
      <c r="C281" s="124">
        <f>Manufacturing_Energy_Data!C12</f>
        <v>120.68370032797704</v>
      </c>
      <c r="D281" s="124">
        <f>Manufacturing_Energy_Data!D12</f>
        <v>91.301316357329696</v>
      </c>
      <c r="E281" s="124">
        <f>Manufacturing_Energy_Data!E12</f>
        <v>32.010176451759641</v>
      </c>
      <c r="F281" s="124">
        <v>0.01</v>
      </c>
      <c r="G281" s="124">
        <v>0.01</v>
      </c>
      <c r="H281" s="124">
        <v>0.01</v>
      </c>
      <c r="I281" s="124">
        <f>Manufacturing_Energy_Data!F12</f>
        <v>41.798161037477847</v>
      </c>
      <c r="J281" s="124">
        <f>Manufacturing_Energy_Data!G12</f>
        <v>120.76546675433026</v>
      </c>
      <c r="K281" s="124">
        <f>Manufacturing_Energy_Data!H12</f>
        <v>19.523578840096089</v>
      </c>
      <c r="L281" s="124">
        <f>Manufacturing_Energy_Data!I12</f>
        <v>84.700773717477233</v>
      </c>
      <c r="M281" s="124">
        <f>Manufacturing_Energy_Data!J12</f>
        <v>389.21899303889154</v>
      </c>
      <c r="N281" s="124">
        <f>Manufacturing_Energy_Data!K12</f>
        <v>60.348937719884226</v>
      </c>
      <c r="O281" s="124">
        <f>Manufacturing_Energy_Data!L12</f>
        <v>93.019861225102431</v>
      </c>
      <c r="P281" s="124">
        <f>Manufacturing_Energy_Data!M12</f>
        <v>439.78238163247892</v>
      </c>
      <c r="Q281" s="124">
        <f>Manufacturing_Energy_Data!N12</f>
        <v>89.536101378028846</v>
      </c>
      <c r="R281" s="124">
        <f>Manufacturing_Energy_Data!O12</f>
        <v>54.494863556225191</v>
      </c>
      <c r="S281" s="124">
        <f>Manufacturing_Energy_Data!P12</f>
        <v>60.018130936339354</v>
      </c>
      <c r="T281" s="124">
        <f>Manufacturing_Energy_Data!Q12</f>
        <v>45.057180980695868</v>
      </c>
      <c r="U281" s="124">
        <f>Manufacturing_Energy_Data!R12</f>
        <v>117.52319894989643</v>
      </c>
      <c r="V281" s="124">
        <f>Manufacturing_Energy_Data!S12</f>
        <v>12.731387038245137</v>
      </c>
      <c r="W281" s="124">
        <f>Manufacturing_Energy_Data!T12</f>
        <v>19.833754167316457</v>
      </c>
      <c r="X281" s="247">
        <f t="shared" si="928"/>
        <v>1892.3779641095523</v>
      </c>
      <c r="Z281" s="19">
        <f t="shared" si="1123"/>
        <v>0.22669267689189848</v>
      </c>
      <c r="AA281" s="19">
        <f t="shared" si="1124"/>
        <v>1.0716505133653351</v>
      </c>
      <c r="AB281" s="19">
        <f t="shared" si="1125"/>
        <v>0.37115358329553427</v>
      </c>
      <c r="AC281" s="19">
        <f t="shared" si="1126"/>
        <v>1.8784034320776149E-5</v>
      </c>
      <c r="AD281" s="19">
        <f t="shared" si="1127"/>
        <v>1.1737514376804522E-4</v>
      </c>
      <c r="AE281" s="19">
        <f t="shared" si="1128"/>
        <v>1.1594862148132003E-4</v>
      </c>
      <c r="AF281" s="19">
        <f t="shared" si="1129"/>
        <v>0.56579212901467668</v>
      </c>
      <c r="AG281" s="19">
        <f t="shared" si="1130"/>
        <v>0.84738062647662749</v>
      </c>
      <c r="AH281" s="19">
        <f t="shared" si="1131"/>
        <v>0.34694543368258801</v>
      </c>
      <c r="AI281" s="19">
        <f t="shared" si="1132"/>
        <v>0.15421799147364251</v>
      </c>
      <c r="AJ281" s="19">
        <f t="shared" si="1133"/>
        <v>1.0282119579118028</v>
      </c>
      <c r="AK281" s="19">
        <f t="shared" si="1134"/>
        <v>0.66062528104178819</v>
      </c>
      <c r="AL281" s="19">
        <f t="shared" si="1135"/>
        <v>0.98847879252808712</v>
      </c>
      <c r="AM281" s="19">
        <f t="shared" si="1136"/>
        <v>1.4675910864952537</v>
      </c>
      <c r="AN281" s="19">
        <f t="shared" si="1137"/>
        <v>0.37815679353502657</v>
      </c>
      <c r="AO281" s="19">
        <f t="shared" si="1138"/>
        <v>0.22699858979777449</v>
      </c>
      <c r="AP281" s="19">
        <f t="shared" si="1139"/>
        <v>5.3337128417828987</v>
      </c>
      <c r="AQ281" s="19">
        <f t="shared" si="1140"/>
        <v>0.45785807972866105</v>
      </c>
      <c r="AR281" s="19">
        <f t="shared" si="1141"/>
        <v>0.28815245700823577</v>
      </c>
      <c r="AS281" s="19">
        <f t="shared" si="1142"/>
        <v>0.26571109558849831</v>
      </c>
      <c r="AT281" s="19">
        <f t="shared" si="1143"/>
        <v>0.28779866459765124</v>
      </c>
      <c r="AU281" s="19">
        <f t="shared" si="1144"/>
        <v>2.6671124861502737</v>
      </c>
      <c r="AV281" s="19"/>
      <c r="AX281" s="265">
        <f t="shared" si="929"/>
        <v>0.96050798246312274</v>
      </c>
      <c r="AY281" s="265">
        <f t="shared" si="930"/>
        <v>1.0483626537337207</v>
      </c>
      <c r="AZ281" s="265">
        <f t="shared" si="931"/>
        <v>1.2276983481396964</v>
      </c>
      <c r="BA281" s="265">
        <f t="shared" si="932"/>
        <v>1.2712845626966895</v>
      </c>
      <c r="BB281" s="265">
        <f t="shared" si="933"/>
        <v>0.99494462145349716</v>
      </c>
      <c r="BC281" s="265">
        <f t="shared" si="934"/>
        <v>0.97942828449800468</v>
      </c>
      <c r="BD281" s="265">
        <f t="shared" si="935"/>
        <v>0.81159768065685656</v>
      </c>
      <c r="BE281" s="265">
        <f t="shared" si="936"/>
        <v>0.89316674012561814</v>
      </c>
      <c r="BF281" s="265">
        <f t="shared" si="937"/>
        <v>0.99845458063996295</v>
      </c>
      <c r="BG281" s="265">
        <f t="shared" si="938"/>
        <v>0.83714125680393003</v>
      </c>
      <c r="BH281" s="265">
        <f t="shared" si="939"/>
        <v>1.2126769305863239</v>
      </c>
      <c r="BI281" s="265">
        <f t="shared" si="940"/>
        <v>0.89476275956771323</v>
      </c>
      <c r="BJ281" s="265">
        <f t="shared" si="941"/>
        <v>0.87084585552676719</v>
      </c>
      <c r="BK281" s="265">
        <f t="shared" si="942"/>
        <v>0.72833690944602092</v>
      </c>
      <c r="BL281" s="265">
        <f t="shared" si="943"/>
        <v>0.97325760009206286</v>
      </c>
      <c r="BM281" s="265">
        <f t="shared" si="944"/>
        <v>0.86955660476318897</v>
      </c>
      <c r="BN281" s="265">
        <f t="shared" si="945"/>
        <v>2.2641542767941711</v>
      </c>
      <c r="BO281" s="265">
        <f t="shared" si="946"/>
        <v>1.0321605857660723</v>
      </c>
      <c r="BP281" s="265">
        <f t="shared" si="947"/>
        <v>1.0770653424416468</v>
      </c>
      <c r="BQ281" s="265">
        <f t="shared" si="948"/>
        <v>0.99121522773815895</v>
      </c>
      <c r="BR281" s="265">
        <f t="shared" si="949"/>
        <v>1.1183506734904012</v>
      </c>
      <c r="BS281" s="265">
        <f t="shared" si="950"/>
        <v>1.1282330717428268</v>
      </c>
      <c r="BU281" s="16"/>
      <c r="BV281" s="9">
        <f t="shared" si="915"/>
        <v>0.75493633511718028</v>
      </c>
      <c r="BW281" s="9">
        <f t="shared" si="951"/>
        <v>1.1282330717428268</v>
      </c>
      <c r="BX281" s="9">
        <f t="shared" si="952"/>
        <v>0.97032512102343038</v>
      </c>
      <c r="BY281" s="9">
        <f t="shared" si="953"/>
        <v>1.2066935694472356</v>
      </c>
      <c r="BZ281" s="9">
        <f t="shared" si="954"/>
        <v>0.96357286726122982</v>
      </c>
      <c r="CA281" s="9">
        <f t="shared" si="916"/>
        <v>0.85174415974093054</v>
      </c>
      <c r="CB281" s="9">
        <f t="shared" si="955"/>
        <v>0.85174414033952828</v>
      </c>
      <c r="CC281" s="9"/>
      <c r="CD281" s="9">
        <f t="shared" si="956"/>
        <v>1.1708850838120841</v>
      </c>
      <c r="CE281" s="9">
        <f t="shared" si="957"/>
        <v>1.1282330974422152</v>
      </c>
      <c r="CG281" s="35"/>
      <c r="CH281">
        <f t="shared" si="958"/>
        <v>1972</v>
      </c>
      <c r="CI281" s="19">
        <f t="shared" si="959"/>
        <v>6.3773570933946103E-2</v>
      </c>
      <c r="CJ281" s="19">
        <f t="shared" si="1059"/>
        <v>4.8246871443723985E-2</v>
      </c>
      <c r="CK281" s="19">
        <f t="shared" si="1060"/>
        <v>1.6915318746496738E-2</v>
      </c>
      <c r="CL281" s="19">
        <f t="shared" si="1061"/>
        <v>5.2843566082769534E-6</v>
      </c>
      <c r="CM281" s="19">
        <f t="shared" si="1062"/>
        <v>5.2843566082769534E-6</v>
      </c>
      <c r="CN281" s="19">
        <f t="shared" si="1063"/>
        <v>5.2843566082769534E-6</v>
      </c>
      <c r="CO281" s="19">
        <f t="shared" si="1064"/>
        <v>2.2087638849222033E-2</v>
      </c>
      <c r="CP281" s="19">
        <f t="shared" si="1065"/>
        <v>6.3816779229489584E-2</v>
      </c>
      <c r="CQ281" s="19">
        <f t="shared" si="1066"/>
        <v>1.0316955286087786E-2</v>
      </c>
      <c r="CR281" s="19">
        <f t="shared" si="1067"/>
        <v>4.4758909332012174E-2</v>
      </c>
      <c r="CS281" s="19">
        <f t="shared" si="1068"/>
        <v>0.20567719579319679</v>
      </c>
      <c r="CT281" s="19">
        <f t="shared" si="1069"/>
        <v>3.1890530784256452E-2</v>
      </c>
      <c r="CU281" s="19">
        <f t="shared" si="1070"/>
        <v>4.915501183658752E-2</v>
      </c>
      <c r="CV281" s="19">
        <f t="shared" si="1071"/>
        <v>0.23239669345833669</v>
      </c>
      <c r="CW281" s="19">
        <f t="shared" si="1072"/>
        <v>4.7314068899634194E-2</v>
      </c>
      <c r="CX281" s="19">
        <f t="shared" si="1073"/>
        <v>2.8797029235048951E-2</v>
      </c>
      <c r="CY281" s="19">
        <f t="shared" si="1054"/>
        <v>3.1715720682987635E-2</v>
      </c>
      <c r="CZ281" s="19">
        <f t="shared" si="1055"/>
        <v>2.3809821206567088E-2</v>
      </c>
      <c r="DA281" s="19">
        <f t="shared" si="1056"/>
        <v>6.2103449299673229E-2</v>
      </c>
      <c r="DB281" s="19">
        <f t="shared" si="1057"/>
        <v>6.7277189228082237E-3</v>
      </c>
      <c r="DC281" s="19">
        <f t="shared" si="1058"/>
        <v>1.0480862990099928E-2</v>
      </c>
      <c r="DD281">
        <f t="shared" si="980"/>
        <v>0.99999999999999989</v>
      </c>
      <c r="DF281" s="19">
        <f t="shared" si="1037"/>
        <v>6.5775263423791697E-2</v>
      </c>
      <c r="DG281" s="19">
        <f t="shared" si="1084"/>
        <v>4.8040421617282593E-2</v>
      </c>
      <c r="DH281" s="19">
        <f t="shared" si="1085"/>
        <v>1.6307588758359793E-2</v>
      </c>
      <c r="DI281" s="19">
        <f t="shared" si="1086"/>
        <v>5.5016443243592617E-6</v>
      </c>
      <c r="DJ281" s="19">
        <f t="shared" si="1087"/>
        <v>5.5016443243592617E-6</v>
      </c>
      <c r="DK281" s="19">
        <f t="shared" si="1088"/>
        <v>5.5016443243592617E-6</v>
      </c>
      <c r="DL281" s="19">
        <f t="shared" si="1089"/>
        <v>2.1264980740761458E-2</v>
      </c>
      <c r="DM281" s="19">
        <f t="shared" si="1090"/>
        <v>6.4705946581984072E-2</v>
      </c>
      <c r="DN281" s="19">
        <f t="shared" si="1091"/>
        <v>1.0554959334911376E-2</v>
      </c>
      <c r="DO281" s="19">
        <f t="shared" si="1092"/>
        <v>4.5421331965333746E-2</v>
      </c>
      <c r="DP281" s="19">
        <f t="shared" si="1093"/>
        <v>0.20000178202366281</v>
      </c>
      <c r="DQ281" s="19">
        <f t="shared" si="1094"/>
        <v>3.1349615086727838E-2</v>
      </c>
      <c r="DR281" s="19">
        <f t="shared" si="1095"/>
        <v>4.9012223688045024E-2</v>
      </c>
      <c r="DS281" s="19">
        <f t="shared" si="1096"/>
        <v>0.23388778303956731</v>
      </c>
      <c r="DT281" s="19">
        <f t="shared" si="1097"/>
        <v>4.8017326629660559E-2</v>
      </c>
      <c r="DU281" s="19">
        <f t="shared" si="1098"/>
        <v>2.8902897040426867E-2</v>
      </c>
      <c r="DV281" s="19">
        <f t="shared" si="1074"/>
        <v>3.1932046803390547E-2</v>
      </c>
      <c r="DW281" s="19">
        <f t="shared" si="1075"/>
        <v>2.3925636225375625E-2</v>
      </c>
      <c r="DX281" s="19">
        <f t="shared" si="1076"/>
        <v>6.3566444331721705E-2</v>
      </c>
      <c r="DY281" s="19">
        <f t="shared" si="1077"/>
        <v>6.893586083360821E-3</v>
      </c>
      <c r="DZ281" s="19">
        <f t="shared" si="1078"/>
        <v>1.0298569612146117E-2</v>
      </c>
      <c r="EA281" s="19">
        <f t="shared" si="982"/>
        <v>0.99987490791948297</v>
      </c>
      <c r="EB281" s="19"/>
      <c r="EC281" s="19">
        <f t="shared" si="1038"/>
        <v>6.5783492417721912E-2</v>
      </c>
      <c r="ED281" s="19">
        <f t="shared" si="1099"/>
        <v>4.8046431845403553E-2</v>
      </c>
      <c r="EE281" s="19">
        <f t="shared" si="1100"/>
        <v>1.6309628963779334E-2</v>
      </c>
      <c r="EF281" s="19">
        <f t="shared" si="1101"/>
        <v>5.5023326225947186E-6</v>
      </c>
      <c r="EG281" s="19">
        <f t="shared" si="1102"/>
        <v>5.5023326225947186E-6</v>
      </c>
      <c r="EH281" s="19">
        <f t="shared" si="1103"/>
        <v>5.5023326225947186E-6</v>
      </c>
      <c r="EI281" s="19">
        <f t="shared" si="1104"/>
        <v>2.1267641154241131E-2</v>
      </c>
      <c r="EJ281" s="19">
        <f t="shared" si="1105"/>
        <v>6.471404179611101E-2</v>
      </c>
      <c r="EK281" s="19">
        <f t="shared" si="1106"/>
        <v>1.0556279841919321E-2</v>
      </c>
      <c r="EL281" s="19">
        <f t="shared" si="1107"/>
        <v>4.5427014525092367E-2</v>
      </c>
      <c r="EM281" s="19">
        <f t="shared" si="1108"/>
        <v>0.2000268037927084</v>
      </c>
      <c r="EN281" s="19">
        <f t="shared" si="1109"/>
        <v>3.1353537165923491E-2</v>
      </c>
      <c r="EO281" s="19">
        <f t="shared" si="1110"/>
        <v>4.9018355496117556E-2</v>
      </c>
      <c r="EP281" s="19">
        <f t="shared" si="1111"/>
        <v>0.23391704420929585</v>
      </c>
      <c r="EQ281" s="19">
        <f t="shared" si="1112"/>
        <v>4.8023333968420033E-2</v>
      </c>
      <c r="ER281" s="19">
        <f t="shared" si="1113"/>
        <v>2.8906513016280565E-2</v>
      </c>
      <c r="ES281" s="19">
        <f t="shared" si="1079"/>
        <v>3.1936041749296443E-2</v>
      </c>
      <c r="ET281" s="19">
        <f t="shared" si="1080"/>
        <v>2.392862950742463E-2</v>
      </c>
      <c r="EU281" s="19">
        <f t="shared" si="1081"/>
        <v>6.3574396985308215E-2</v>
      </c>
      <c r="EV281" s="19">
        <f t="shared" si="1082"/>
        <v>6.8944485242707397E-3</v>
      </c>
      <c r="EW281" s="19">
        <f t="shared" si="1083"/>
        <v>1.0299858042817724E-2</v>
      </c>
      <c r="EZ281" s="19">
        <f t="shared" si="1039"/>
        <v>-4.044695778998348E-2</v>
      </c>
      <c r="FA281" s="19">
        <f t="shared" si="1114"/>
        <v>1.399296965318946E-3</v>
      </c>
      <c r="FB281" s="19">
        <f t="shared" si="1115"/>
        <v>0.17373755716523206</v>
      </c>
      <c r="FC281" s="19">
        <f t="shared" si="1116"/>
        <v>-5.9010335030927188E-2</v>
      </c>
      <c r="FD281" s="19">
        <f t="shared" si="1117"/>
        <v>-8.7241469251019887E-2</v>
      </c>
      <c r="FE281" s="19">
        <f t="shared" si="1118"/>
        <v>2.0049435291659187E-2</v>
      </c>
      <c r="FF281" s="19">
        <f t="shared" si="1119"/>
        <v>-1.290707613612916E-2</v>
      </c>
      <c r="FG281" s="19">
        <f t="shared" si="1120"/>
        <v>-2.18243831753318E-2</v>
      </c>
      <c r="FH281" s="19">
        <f t="shared" si="1121"/>
        <v>-6.8121169449159399E-2</v>
      </c>
      <c r="FI281" s="19">
        <f t="shared" si="985"/>
        <v>3.0837031179118169E-2</v>
      </c>
      <c r="FJ281" s="19">
        <f t="shared" si="986"/>
        <v>5.2852352869330939E-2</v>
      </c>
      <c r="FK281" s="19">
        <f t="shared" si="987"/>
        <v>-4.1558882574469887E-2</v>
      </c>
      <c r="FL281" s="19">
        <f t="shared" si="988"/>
        <v>-3.1714598431292845E-2</v>
      </c>
      <c r="FM281" s="19">
        <f t="shared" si="989"/>
        <v>-2.2795822901841532E-2</v>
      </c>
      <c r="FN281" s="19">
        <f t="shared" si="990"/>
        <v>-2.8400835676802769E-2</v>
      </c>
      <c r="FO281" s="19">
        <f t="shared" si="991"/>
        <v>-0.15032740716117712</v>
      </c>
      <c r="FP281" s="19">
        <f t="shared" si="992"/>
        <v>-4.1402681333570945E-2</v>
      </c>
      <c r="FQ281" s="19">
        <f t="shared" si="993"/>
        <v>-3.7886534988071985E-2</v>
      </c>
      <c r="FR281" s="19">
        <f t="shared" si="994"/>
        <v>-4.5430136841317966E-3</v>
      </c>
      <c r="FS281" s="19">
        <f t="shared" si="995"/>
        <v>-0.12135936362155281</v>
      </c>
      <c r="FT281" s="19">
        <f t="shared" si="996"/>
        <v>-2.2633433633924338E-2</v>
      </c>
      <c r="FU281" s="19"/>
      <c r="FV281" s="16"/>
      <c r="FW281" s="19">
        <f t="shared" si="997"/>
        <v>0.99234883045227829</v>
      </c>
      <c r="FX281" s="19">
        <f t="shared" si="1048"/>
        <v>1.000740720616818</v>
      </c>
      <c r="FY281" s="19">
        <f t="shared" si="918"/>
        <v>0.96357286726122982</v>
      </c>
      <c r="FZ281" s="19"/>
      <c r="GA281" s="19">
        <f t="shared" si="998"/>
        <v>1.0018861601150812</v>
      </c>
      <c r="GB281" s="19">
        <f t="shared" si="1049"/>
        <v>0.9840856822967583</v>
      </c>
      <c r="GC281" s="19">
        <f t="shared" si="919"/>
        <v>0.97032512102343038</v>
      </c>
      <c r="GD281" s="19"/>
      <c r="GE281" s="19">
        <f t="shared" si="999"/>
        <v>0.99426493881730027</v>
      </c>
      <c r="GF281" s="19">
        <f t="shared" si="1050"/>
        <v>0.99286665030044496</v>
      </c>
      <c r="GG281" s="19">
        <f t="shared" si="920"/>
        <v>1.2066935694472356</v>
      </c>
      <c r="GH281" s="19"/>
      <c r="GI281" s="19">
        <f t="shared" si="921"/>
        <v>0.75493633511718028</v>
      </c>
      <c r="GJ281" s="19">
        <f t="shared" si="1000"/>
        <v>0.85174415974093054</v>
      </c>
      <c r="GK281" s="19">
        <f t="shared" si="922"/>
        <v>0.85174414033952828</v>
      </c>
      <c r="GL281" s="3"/>
      <c r="GM281" s="3"/>
      <c r="GN281" s="8"/>
      <c r="GO281" s="5">
        <f t="shared" si="1051"/>
        <v>23</v>
      </c>
      <c r="GP281" t="b">
        <f t="shared" si="1001"/>
        <v>1</v>
      </c>
      <c r="GS281" s="11"/>
      <c r="GT281" s="11"/>
      <c r="GU281" s="34"/>
      <c r="GV281" s="31">
        <f ca="1">GZ281</f>
        <v>2008</v>
      </c>
      <c r="GW281" s="12">
        <f ca="1">IF($GP281,HA281*HB281,"")</f>
        <v>1.4482147275378032</v>
      </c>
      <c r="GX281" s="19">
        <f t="shared" ca="1" si="1145"/>
        <v>0.93086433604343433</v>
      </c>
      <c r="GY281" s="19">
        <f t="shared" ca="1" si="1145"/>
        <v>1.3480778958373745</v>
      </c>
      <c r="GZ281" s="11">
        <f t="shared" ca="1" si="924"/>
        <v>2008</v>
      </c>
      <c r="HA281" s="12">
        <f ca="1">IF($GP281,OFFSET(BV$258,$GP$253+$GO281,0),"")</f>
        <v>2.1483463533657297</v>
      </c>
      <c r="HB281" s="12">
        <f ca="1">IF($GP281,OFFSET(CD$258,$GP$253+$GO281,0),"")</f>
        <v>0.674106726445176</v>
      </c>
      <c r="HC281" s="12">
        <f ca="1">IF($GP281,OFFSET(BZ$258,$GP$253+$GO281,0),"")</f>
        <v>0.93086433604343433</v>
      </c>
      <c r="HD281" s="12">
        <f ca="1">IF($GP281,OFFSET(CB$258,$GP$253+$GO281,0),"")</f>
        <v>1.3480778958373745</v>
      </c>
      <c r="HE281">
        <f ca="1">GZ281</f>
        <v>2008</v>
      </c>
      <c r="HF281" s="12">
        <f ca="1">IF($GP281,OFFSET(BZ$258,$GP$253+$GO281,0),"")</f>
        <v>0.93086433604343433</v>
      </c>
      <c r="HG281" s="12">
        <f t="shared" ca="1" si="1146"/>
        <v>0.92187426582556309</v>
      </c>
      <c r="HH281" s="12">
        <f t="shared" ca="1" si="1146"/>
        <v>0.7312349974771184</v>
      </c>
      <c r="HJ281" s="17"/>
      <c r="HL281" s="18">
        <f t="shared" si="1013"/>
        <v>1972</v>
      </c>
      <c r="HM281" s="9">
        <f t="shared" si="925"/>
        <v>0.53432887805302809</v>
      </c>
      <c r="HN281" s="9">
        <f t="shared" si="1014"/>
        <v>1.2637171384106283</v>
      </c>
      <c r="HO281" s="9">
        <f t="shared" si="1015"/>
        <v>0.95027372018624889</v>
      </c>
      <c r="HP281" s="9">
        <f t="shared" si="1016"/>
        <v>1.3100653763051551</v>
      </c>
      <c r="HQ281" s="9">
        <f t="shared" si="1017"/>
        <v>1.0150961213311867</v>
      </c>
      <c r="HR281" s="9">
        <f t="shared" si="927"/>
        <v>0.67523897610303862</v>
      </c>
      <c r="HS281" s="9">
        <f t="shared" si="1018"/>
        <v>0.67524056074333405</v>
      </c>
      <c r="HT281" s="9"/>
      <c r="HU281" s="9">
        <f t="shared" si="1019"/>
        <v>1.2449206988286976</v>
      </c>
      <c r="HV281" s="23">
        <f t="shared" si="1020"/>
        <v>1.2637141727459213</v>
      </c>
      <c r="HX281" s="8"/>
      <c r="HY281" s="5">
        <f t="shared" si="1052"/>
        <v>23</v>
      </c>
      <c r="HZ281" t="b">
        <f t="shared" si="1021"/>
        <v>1</v>
      </c>
      <c r="IC281" s="11"/>
      <c r="ID281" s="11"/>
      <c r="IE281" s="11"/>
      <c r="IF281">
        <f t="shared" ca="1" si="1023"/>
        <v>2008</v>
      </c>
      <c r="IG281" s="12">
        <f t="shared" ca="1" si="1024"/>
        <v>1.0687292349083461</v>
      </c>
      <c r="IH281" s="19">
        <f t="shared" ca="1" si="1025"/>
        <v>0.98063863056767497</v>
      </c>
      <c r="II281" s="19">
        <f t="shared" ca="1" si="1026"/>
        <v>1.0687210292377962</v>
      </c>
      <c r="IJ281" s="11">
        <f t="shared" ca="1" si="1027"/>
        <v>2008</v>
      </c>
      <c r="IK281" s="12">
        <f t="shared" ca="1" si="1028"/>
        <v>1.5205566923534621</v>
      </c>
      <c r="IL281" s="12">
        <f t="shared" ca="1" si="1122"/>
        <v>0.70285392204233177</v>
      </c>
      <c r="IM281" s="12">
        <f t="shared" ca="1" si="1030"/>
        <v>0.98063863056767497</v>
      </c>
      <c r="IN281" s="12">
        <f t="shared" ca="1" si="1031"/>
        <v>1.0687210292377962</v>
      </c>
      <c r="IO281">
        <f t="shared" ca="1" si="1032"/>
        <v>2008</v>
      </c>
      <c r="IP281" s="12">
        <f t="shared" ca="1" si="1033"/>
        <v>0.98063863056767497</v>
      </c>
      <c r="IQ281" s="12">
        <f t="shared" ca="1" si="1034"/>
        <v>0.90282408354639643</v>
      </c>
      <c r="IR281" s="12">
        <f t="shared" ca="1" si="1035"/>
        <v>0.79387648728101434</v>
      </c>
    </row>
    <row r="282" spans="1:252" x14ac:dyDescent="0.2">
      <c r="A282" t="s">
        <v>54</v>
      </c>
      <c r="B282" s="1">
        <f t="shared" si="1036"/>
        <v>1973</v>
      </c>
      <c r="C282" s="124">
        <f>Manufacturing_Energy_Data!C13</f>
        <v>125.58930585895047</v>
      </c>
      <c r="D282" s="124">
        <f>Manufacturing_Energy_Data!D13</f>
        <v>95.374392038685471</v>
      </c>
      <c r="E282" s="124">
        <f>Manufacturing_Energy_Data!E13</f>
        <v>33.033997270843514</v>
      </c>
      <c r="F282" s="124">
        <v>0.01</v>
      </c>
      <c r="G282" s="124">
        <v>0.01</v>
      </c>
      <c r="H282" s="124">
        <v>0.01</v>
      </c>
      <c r="I282" s="124">
        <f>Manufacturing_Energy_Data!F13</f>
        <v>42.081633873669915</v>
      </c>
      <c r="J282" s="124">
        <f>Manufacturing_Energy_Data!G13</f>
        <v>125.05336814146342</v>
      </c>
      <c r="K282" s="124">
        <f>Manufacturing_Energy_Data!H13</f>
        <v>21.555728488482785</v>
      </c>
      <c r="L282" s="124">
        <f>Manufacturing_Energy_Data!I13</f>
        <v>88.748814332442336</v>
      </c>
      <c r="M282" s="124">
        <f>Manufacturing_Energy_Data!J13</f>
        <v>415.85896106974752</v>
      </c>
      <c r="N282" s="124">
        <f>Manufacturing_Energy_Data!K13</f>
        <v>66.703824482228868</v>
      </c>
      <c r="O282" s="124">
        <f>Manufacturing_Energy_Data!L13</f>
        <v>97.93789479308947</v>
      </c>
      <c r="P282" s="124">
        <f>Manufacturing_Energy_Data!M13</f>
        <v>517.83358362160118</v>
      </c>
      <c r="Q282" s="124">
        <f>Manufacturing_Energy_Data!N13</f>
        <v>95.312741402814737</v>
      </c>
      <c r="R282" s="124">
        <f>Manufacturing_Energy_Data!O13</f>
        <v>59.995842783381313</v>
      </c>
      <c r="S282" s="124">
        <f>Manufacturing_Energy_Data!P13</f>
        <v>63.023316795133937</v>
      </c>
      <c r="T282" s="124">
        <f>Manufacturing_Energy_Data!Q13</f>
        <v>48.615364691617302</v>
      </c>
      <c r="U282" s="124">
        <f>Manufacturing_Energy_Data!R13</f>
        <v>126.65495057620718</v>
      </c>
      <c r="V282" s="124">
        <f>Manufacturing_Energy_Data!S13</f>
        <v>13.986013375658354</v>
      </c>
      <c r="W282" s="124">
        <f>Manufacturing_Energy_Data!T13</f>
        <v>19.878476693195989</v>
      </c>
      <c r="X282" s="247">
        <f t="shared" si="928"/>
        <v>2057.2682102892136</v>
      </c>
      <c r="Z282" s="19">
        <f t="shared" si="1123"/>
        <v>0.23335862518084849</v>
      </c>
      <c r="AA282" s="19">
        <f t="shared" si="1124"/>
        <v>1.1043515857064654</v>
      </c>
      <c r="AB282" s="19">
        <f t="shared" si="1125"/>
        <v>0.37658868992887912</v>
      </c>
      <c r="AC282" s="19">
        <f t="shared" si="1126"/>
        <v>1.8581090450721488E-5</v>
      </c>
      <c r="AD282" s="19">
        <f t="shared" si="1127"/>
        <v>1.1579120580485816E-4</v>
      </c>
      <c r="AE282" s="19">
        <f t="shared" si="1128"/>
        <v>1.1400033935985823E-4</v>
      </c>
      <c r="AF282" s="19">
        <f t="shared" si="1129"/>
        <v>0.58942635435686641</v>
      </c>
      <c r="AG282" s="19">
        <f t="shared" si="1130"/>
        <v>0.81582257761324029</v>
      </c>
      <c r="AH282" s="19">
        <f t="shared" si="1131"/>
        <v>0.36549581731443859</v>
      </c>
      <c r="AI282" s="19">
        <f t="shared" si="1132"/>
        <v>0.1652625903774684</v>
      </c>
      <c r="AJ282" s="19">
        <f t="shared" si="1133"/>
        <v>1.0031797312253972</v>
      </c>
      <c r="AK282" s="19">
        <f t="shared" si="1134"/>
        <v>0.64622887201031454</v>
      </c>
      <c r="AL282" s="19">
        <f t="shared" si="1135"/>
        <v>0.98537103570855122</v>
      </c>
      <c r="AM282" s="19">
        <f t="shared" si="1136"/>
        <v>1.4839149637399147</v>
      </c>
      <c r="AN282" s="19">
        <f t="shared" si="1137"/>
        <v>0.3637063854623977</v>
      </c>
      <c r="AO282" s="19">
        <f t="shared" si="1138"/>
        <v>0.2204478407760897</v>
      </c>
      <c r="AP282" s="19">
        <f t="shared" si="1139"/>
        <v>4.9237275133166598</v>
      </c>
      <c r="AQ282" s="19">
        <f t="shared" si="1140"/>
        <v>0.44320155389517624</v>
      </c>
      <c r="AR282" s="19">
        <f t="shared" si="1141"/>
        <v>0.27575275914457692</v>
      </c>
      <c r="AS282" s="19">
        <f t="shared" si="1142"/>
        <v>0.27500643717484052</v>
      </c>
      <c r="AT282" s="19">
        <f t="shared" si="1143"/>
        <v>0.28298313748841547</v>
      </c>
      <c r="AU282" s="19">
        <f t="shared" si="1144"/>
        <v>2.6808547632190756</v>
      </c>
      <c r="AV282" s="19"/>
      <c r="AX282" s="265">
        <f t="shared" si="929"/>
        <v>0.98875193206929424</v>
      </c>
      <c r="AY282" s="265">
        <f t="shared" si="930"/>
        <v>1.0803531044934811</v>
      </c>
      <c r="AZ282" s="265">
        <f t="shared" si="931"/>
        <v>1.2456765429788055</v>
      </c>
      <c r="BA282" s="265">
        <f t="shared" si="932"/>
        <v>1.257549525553521</v>
      </c>
      <c r="BB282" s="265">
        <f t="shared" si="933"/>
        <v>0.98151817947781528</v>
      </c>
      <c r="BC282" s="265">
        <f t="shared" si="934"/>
        <v>0.96297097270280674</v>
      </c>
      <c r="BD282" s="265">
        <f t="shared" si="935"/>
        <v>0.84549967661648062</v>
      </c>
      <c r="BE282" s="265">
        <f t="shared" si="936"/>
        <v>0.85990353024408572</v>
      </c>
      <c r="BF282" s="265">
        <f t="shared" si="937"/>
        <v>1.0518396772911986</v>
      </c>
      <c r="BG282" s="265">
        <f t="shared" si="938"/>
        <v>0.89709463396112343</v>
      </c>
      <c r="BH282" s="265">
        <f t="shared" si="939"/>
        <v>1.1831538311998302</v>
      </c>
      <c r="BI282" s="265">
        <f t="shared" si="940"/>
        <v>0.87526400430882678</v>
      </c>
      <c r="BJ282" s="265">
        <f t="shared" si="941"/>
        <v>0.86810793422108479</v>
      </c>
      <c r="BK282" s="265">
        <f t="shared" si="942"/>
        <v>0.73643813219938692</v>
      </c>
      <c r="BL282" s="265">
        <f t="shared" si="943"/>
        <v>0.93606675829956953</v>
      </c>
      <c r="BM282" s="265">
        <f t="shared" si="944"/>
        <v>0.84446284940978955</v>
      </c>
      <c r="BN282" s="265">
        <f t="shared" si="945"/>
        <v>2.0901160294408689</v>
      </c>
      <c r="BO282" s="265">
        <f t="shared" si="946"/>
        <v>0.99912002372433562</v>
      </c>
      <c r="BP282" s="265">
        <f t="shared" si="947"/>
        <v>1.0307173606671483</v>
      </c>
      <c r="BQ282" s="265">
        <f t="shared" si="948"/>
        <v>1.0258907993660717</v>
      </c>
      <c r="BR282" s="265">
        <f t="shared" si="949"/>
        <v>1.0996381197217655</v>
      </c>
      <c r="BS282" s="265">
        <f t="shared" si="950"/>
        <v>1.1340462841778427</v>
      </c>
      <c r="BU282" s="16"/>
      <c r="BV282" s="9">
        <f t="shared" si="915"/>
        <v>0.81650981115827037</v>
      </c>
      <c r="BW282" s="9">
        <f t="shared" si="951"/>
        <v>1.1340462841778427</v>
      </c>
      <c r="BX282" s="9">
        <f t="shared" si="952"/>
        <v>1.0052918037562599</v>
      </c>
      <c r="BY282" s="9">
        <f t="shared" si="953"/>
        <v>1.1780633282785093</v>
      </c>
      <c r="BZ282" s="9">
        <f t="shared" si="954"/>
        <v>0.95756955299589019</v>
      </c>
      <c r="CA282" s="9">
        <f t="shared" si="916"/>
        <v>0.92596061596875268</v>
      </c>
      <c r="CB282" s="9">
        <f t="shared" si="955"/>
        <v>0.92595991733878857</v>
      </c>
      <c r="CC282" s="9"/>
      <c r="CD282" s="9">
        <f t="shared" si="956"/>
        <v>1.1842974082242057</v>
      </c>
      <c r="CE282" s="9">
        <f t="shared" si="957"/>
        <v>1.1340471398074439</v>
      </c>
      <c r="CG282" s="35"/>
      <c r="CH282">
        <f t="shared" si="958"/>
        <v>1973</v>
      </c>
      <c r="CI282" s="19">
        <f t="shared" si="959"/>
        <v>6.1046637103917022E-2</v>
      </c>
      <c r="CJ282" s="19">
        <f t="shared" si="1059"/>
        <v>4.635972672968957E-2</v>
      </c>
      <c r="CK282" s="19">
        <f t="shared" si="1060"/>
        <v>1.6057214662447708E-2</v>
      </c>
      <c r="CL282" s="19">
        <f t="shared" si="1061"/>
        <v>4.860814914645566E-6</v>
      </c>
      <c r="CM282" s="19">
        <f t="shared" si="1062"/>
        <v>4.860814914645566E-6</v>
      </c>
      <c r="CN282" s="19">
        <f t="shared" si="1063"/>
        <v>4.860814914645566E-6</v>
      </c>
      <c r="CO282" s="19">
        <f t="shared" si="1064"/>
        <v>2.045510335657888E-2</v>
      </c>
      <c r="CP282" s="19">
        <f t="shared" si="1065"/>
        <v>6.0786127698868805E-2</v>
      </c>
      <c r="CQ282" s="19">
        <f t="shared" si="1066"/>
        <v>1.0477840653286745E-2</v>
      </c>
      <c r="CR282" s="19">
        <f t="shared" si="1067"/>
        <v>4.313915603642459E-2</v>
      </c>
      <c r="CS282" s="19">
        <f t="shared" si="1068"/>
        <v>0.20214134403568385</v>
      </c>
      <c r="CT282" s="19">
        <f t="shared" si="1069"/>
        <v>3.2423494490711816E-2</v>
      </c>
      <c r="CU282" s="19">
        <f t="shared" si="1070"/>
        <v>4.7605797971923762E-2</v>
      </c>
      <c r="CV282" s="19">
        <f t="shared" si="1071"/>
        <v>0.25170932065722407</v>
      </c>
      <c r="CW282" s="19">
        <f t="shared" si="1072"/>
        <v>4.6329759496655784E-2</v>
      </c>
      <c r="CX282" s="19">
        <f t="shared" si="1073"/>
        <v>2.9162868741819042E-2</v>
      </c>
      <c r="CY282" s="19">
        <f t="shared" si="1054"/>
        <v>3.0634467824821942E-2</v>
      </c>
      <c r="CZ282" s="19">
        <f t="shared" si="1055"/>
        <v>2.3631028977394681E-2</v>
      </c>
      <c r="DA282" s="19">
        <f t="shared" si="1056"/>
        <v>6.1564627277452488E-2</v>
      </c>
      <c r="DB282" s="19">
        <f t="shared" si="1057"/>
        <v>6.7983422412832509E-3</v>
      </c>
      <c r="DC282" s="19">
        <f t="shared" si="1058"/>
        <v>9.6625595990721333E-3</v>
      </c>
      <c r="DD282">
        <f t="shared" si="980"/>
        <v>1</v>
      </c>
      <c r="DF282" s="19">
        <f t="shared" si="1037"/>
        <v>6.240017358256468E-2</v>
      </c>
      <c r="DG282" s="19">
        <f t="shared" si="1084"/>
        <v>4.7297024518841976E-2</v>
      </c>
      <c r="DH282" s="19">
        <f t="shared" si="1085"/>
        <v>1.6482544031984701E-2</v>
      </c>
      <c r="DI282" s="19">
        <f t="shared" si="1086"/>
        <v>5.069637379944561E-6</v>
      </c>
      <c r="DJ282" s="19">
        <f t="shared" si="1087"/>
        <v>5.069637379944561E-6</v>
      </c>
      <c r="DK282" s="19">
        <f t="shared" si="1088"/>
        <v>5.069637379944561E-6</v>
      </c>
      <c r="DL282" s="19">
        <f t="shared" si="1089"/>
        <v>2.1260925844890203E-2</v>
      </c>
      <c r="DM282" s="19">
        <f t="shared" si="1090"/>
        <v>6.2289166032668791E-2</v>
      </c>
      <c r="DN282" s="19">
        <f t="shared" si="1091"/>
        <v>1.0397190509812644E-2</v>
      </c>
      <c r="DO282" s="19">
        <f t="shared" si="1092"/>
        <v>4.3944057530428057E-2</v>
      </c>
      <c r="DP282" s="19">
        <f t="shared" si="1093"/>
        <v>0.20390416041227266</v>
      </c>
      <c r="DQ282" s="19">
        <f t="shared" si="1094"/>
        <v>3.2156276521442165E-2</v>
      </c>
      <c r="DR282" s="19">
        <f t="shared" si="1095"/>
        <v>4.837627060703005E-2</v>
      </c>
      <c r="DS282" s="19">
        <f t="shared" si="1096"/>
        <v>0.24192454484067766</v>
      </c>
      <c r="DT282" s="19">
        <f t="shared" si="1097"/>
        <v>4.6820189767814109E-2</v>
      </c>
      <c r="DU282" s="19">
        <f t="shared" si="1098"/>
        <v>2.897956412472838E-2</v>
      </c>
      <c r="DV282" s="19">
        <f t="shared" si="1074"/>
        <v>3.1171968891756077E-2</v>
      </c>
      <c r="DW282" s="19">
        <f t="shared" si="1075"/>
        <v>2.3720312787985063E-2</v>
      </c>
      <c r="DX282" s="19">
        <f t="shared" si="1076"/>
        <v>6.1833647011835732E-2</v>
      </c>
      <c r="DY282" s="19">
        <f t="shared" si="1077"/>
        <v>6.7629691242753181E-3</v>
      </c>
      <c r="DZ282" s="19">
        <f t="shared" si="1078"/>
        <v>1.0066168415118518E-2</v>
      </c>
      <c r="EA282" s="19">
        <f t="shared" si="982"/>
        <v>0.99980236346826667</v>
      </c>
      <c r="EB282" s="19"/>
      <c r="EC282" s="19">
        <f t="shared" si="1038"/>
        <v>6.2412508574296081E-2</v>
      </c>
      <c r="ED282" s="19">
        <f t="shared" si="1099"/>
        <v>4.7306373986525554E-2</v>
      </c>
      <c r="EE282" s="19">
        <f t="shared" si="1100"/>
        <v>1.6485802228760036E-2</v>
      </c>
      <c r="EF282" s="19">
        <f t="shared" si="1101"/>
        <v>5.0706395235536662E-6</v>
      </c>
      <c r="EG282" s="19">
        <f t="shared" si="1102"/>
        <v>5.0706395235536662E-6</v>
      </c>
      <c r="EH282" s="19">
        <f t="shared" si="1103"/>
        <v>5.0706395235536662E-6</v>
      </c>
      <c r="EI282" s="19">
        <f t="shared" si="1104"/>
        <v>2.1265128611155776E-2</v>
      </c>
      <c r="EJ282" s="19">
        <f t="shared" si="1105"/>
        <v>6.2301479080916197E-2</v>
      </c>
      <c r="EK282" s="19">
        <f t="shared" si="1106"/>
        <v>1.039924578068138E-2</v>
      </c>
      <c r="EL282" s="19">
        <f t="shared" si="1107"/>
        <v>4.395274419835158E-2</v>
      </c>
      <c r="EM282" s="19">
        <f t="shared" si="1108"/>
        <v>0.20394446728945395</v>
      </c>
      <c r="EN282" s="19">
        <f t="shared" si="1109"/>
        <v>3.2162633032686155E-2</v>
      </c>
      <c r="EO282" s="19">
        <f t="shared" si="1110"/>
        <v>4.8385833415331279E-2</v>
      </c>
      <c r="EP282" s="19">
        <f t="shared" si="1111"/>
        <v>0.24197236742014988</v>
      </c>
      <c r="EQ282" s="19">
        <f t="shared" si="1112"/>
        <v>4.6829444976902342E-2</v>
      </c>
      <c r="ER282" s="19">
        <f t="shared" si="1113"/>
        <v>2.8985292677444426E-2</v>
      </c>
      <c r="ES282" s="19">
        <f t="shared" si="1079"/>
        <v>3.1178130829399128E-2</v>
      </c>
      <c r="ET282" s="19">
        <f t="shared" si="1080"/>
        <v>2.3725001715039391E-2</v>
      </c>
      <c r="EU282" s="19">
        <f t="shared" si="1081"/>
        <v>6.1845870015087547E-2</v>
      </c>
      <c r="EV282" s="19">
        <f t="shared" si="1082"/>
        <v>6.7643059982523956E-3</v>
      </c>
      <c r="EW282" s="19">
        <f t="shared" si="1083"/>
        <v>1.0068158250996186E-2</v>
      </c>
      <c r="EZ282" s="19">
        <f t="shared" si="1039"/>
        <v>2.8981180221016836E-2</v>
      </c>
      <c r="FA282" s="19">
        <f t="shared" si="1114"/>
        <v>3.005836662654942E-2</v>
      </c>
      <c r="FB282" s="19">
        <f t="shared" si="1115"/>
        <v>1.4537635627171589E-2</v>
      </c>
      <c r="FC282" s="19">
        <f t="shared" si="1116"/>
        <v>-1.0862849618833111E-2</v>
      </c>
      <c r="FD282" s="19">
        <f t="shared" si="1117"/>
        <v>-1.3586543096698375E-2</v>
      </c>
      <c r="FE282" s="19">
        <f t="shared" si="1118"/>
        <v>-1.6945749493688354E-2</v>
      </c>
      <c r="FF282" s="19">
        <f t="shared" si="1119"/>
        <v>4.0923035656588044E-2</v>
      </c>
      <c r="FG282" s="19">
        <f t="shared" si="1120"/>
        <v>-3.7953073691525202E-2</v>
      </c>
      <c r="FH282" s="19">
        <f t="shared" si="1121"/>
        <v>5.2087319441875758E-2</v>
      </c>
      <c r="FI282" s="19">
        <f t="shared" si="985"/>
        <v>6.9168535161823849E-2</v>
      </c>
      <c r="FJ282" s="19">
        <f t="shared" si="986"/>
        <v>-2.4646643947930261E-2</v>
      </c>
      <c r="FK282" s="19">
        <f t="shared" si="987"/>
        <v>-2.2033049968454118E-2</v>
      </c>
      <c r="FL282" s="19">
        <f t="shared" si="988"/>
        <v>-3.1489319431112573E-3</v>
      </c>
      <c r="FM282" s="19">
        <f t="shared" si="989"/>
        <v>1.1061501085394066E-2</v>
      </c>
      <c r="FN282" s="19">
        <f t="shared" si="990"/>
        <v>-3.8961998538560035E-2</v>
      </c>
      <c r="FO282" s="19">
        <f t="shared" si="991"/>
        <v>-2.9282687981209612E-2</v>
      </c>
      <c r="FP282" s="19">
        <f t="shared" si="992"/>
        <v>-7.9981720564977654E-2</v>
      </c>
      <c r="FQ282" s="19">
        <f t="shared" si="993"/>
        <v>-3.2534624998506123E-2</v>
      </c>
      <c r="FR282" s="19">
        <f t="shared" si="994"/>
        <v>-4.3985040636290565E-2</v>
      </c>
      <c r="FS282" s="19">
        <f t="shared" si="995"/>
        <v>3.4384893570996132E-2</v>
      </c>
      <c r="FT282" s="19">
        <f t="shared" si="996"/>
        <v>-1.6873843385142594E-2</v>
      </c>
      <c r="FU282" s="19"/>
      <c r="FV282" s="16"/>
      <c r="FW282" s="19">
        <f t="shared" si="997"/>
        <v>0.99376973504619015</v>
      </c>
      <c r="FX282" s="19">
        <f t="shared" si="1048"/>
        <v>0.99450584077730864</v>
      </c>
      <c r="FY282" s="19">
        <f t="shared" si="918"/>
        <v>0.95756955299589019</v>
      </c>
      <c r="FZ282" s="19"/>
      <c r="GA282" s="19">
        <f t="shared" si="998"/>
        <v>1.0360360480989599</v>
      </c>
      <c r="GB282" s="19">
        <f t="shared" si="1049"/>
        <v>1.0195482412775021</v>
      </c>
      <c r="GC282" s="19">
        <f t="shared" si="919"/>
        <v>1.0052918037562599</v>
      </c>
      <c r="GD282" s="19"/>
      <c r="GE282" s="19">
        <f t="shared" si="999"/>
        <v>0.97627380977770417</v>
      </c>
      <c r="GF282" s="19">
        <f t="shared" si="1050"/>
        <v>0.96930970729004295</v>
      </c>
      <c r="GG282" s="19">
        <f t="shared" si="920"/>
        <v>1.1780633282785093</v>
      </c>
      <c r="GH282" s="19"/>
      <c r="GI282" s="19">
        <f t="shared" si="921"/>
        <v>0.81650981115827037</v>
      </c>
      <c r="GJ282" s="19">
        <f t="shared" si="1000"/>
        <v>0.92596061596875268</v>
      </c>
      <c r="GK282" s="19">
        <f t="shared" si="922"/>
        <v>0.92595991733878857</v>
      </c>
      <c r="GL282" s="3"/>
      <c r="GM282" s="3"/>
      <c r="GN282" s="8"/>
      <c r="GO282" s="5">
        <f t="shared" si="1051"/>
        <v>24</v>
      </c>
      <c r="GP282" t="b">
        <f t="shared" si="1001"/>
        <v>1</v>
      </c>
      <c r="GS282" s="11"/>
      <c r="GT282" s="11"/>
      <c r="GU282" s="34"/>
      <c r="GV282" s="31">
        <f ca="1">GZ282</f>
        <v>2009</v>
      </c>
      <c r="GW282" s="12">
        <f ca="1">IF($GP282,HA282*HB282,"")</f>
        <v>1.2387577544179198</v>
      </c>
      <c r="GX282" s="19">
        <f ca="1">HC282</f>
        <v>0.91704545699796436</v>
      </c>
      <c r="GY282" s="19">
        <f ca="1">HD282</f>
        <v>1.1359851522263791</v>
      </c>
      <c r="GZ282" s="11">
        <f t="shared" ca="1" si="924"/>
        <v>2009</v>
      </c>
      <c r="HA282" s="12">
        <f ca="1">IF($GP282,OFFSET(BV$258,$GP$253+$GO282,0),"")</f>
        <v>1.950769924750364</v>
      </c>
      <c r="HB282" s="12">
        <f ca="1">IF($GP282,OFFSET(CD$258,$GP$253+$GO282,0),"")</f>
        <v>0.6350096639799494</v>
      </c>
      <c r="HC282" s="12">
        <f ca="1">IF($GP282,OFFSET(BZ$258,$GP$253+$GO282,0),"")</f>
        <v>0.91704545699796436</v>
      </c>
      <c r="HD282" s="12">
        <f ca="1">IF($GP282,OFFSET(CB$258,$GP$253+$GO282,0),"")</f>
        <v>1.1359851522263791</v>
      </c>
      <c r="HE282">
        <f ca="1">GZ282</f>
        <v>2009</v>
      </c>
      <c r="HF282" s="12">
        <f ca="1">IF($GP282,OFFSET(BZ$258,$GP$253+$GO282,0),"")</f>
        <v>0.91704545699796436</v>
      </c>
      <c r="HG282" s="12">
        <f ca="1">IF($GP282,OFFSET(BX$258,$GP$253+$GO282,0),"")</f>
        <v>0.86692446115759603</v>
      </c>
      <c r="HH282" s="12">
        <f ca="1">IF($GP282,OFFSET(BY$258,$GP$253+$GO282,0),"")</f>
        <v>0.73248557680795745</v>
      </c>
      <c r="HJ282" s="17"/>
      <c r="HL282" s="18">
        <f t="shared" si="1013"/>
        <v>1973</v>
      </c>
      <c r="HM282" s="9">
        <f t="shared" si="925"/>
        <v>0.57790935608864136</v>
      </c>
      <c r="HN282" s="9">
        <f t="shared" si="1014"/>
        <v>1.270228431482372</v>
      </c>
      <c r="HO282" s="9">
        <f t="shared" si="1015"/>
        <v>0.98451782967405821</v>
      </c>
      <c r="HP282" s="9">
        <f t="shared" si="1016"/>
        <v>1.2789825159832953</v>
      </c>
      <c r="HQ282" s="9">
        <f t="shared" si="1017"/>
        <v>1.0087718035417086</v>
      </c>
      <c r="HR282" s="9">
        <f t="shared" si="927"/>
        <v>0.73407570934053257</v>
      </c>
      <c r="HS282" s="9">
        <f t="shared" si="1018"/>
        <v>0.73407689492346262</v>
      </c>
      <c r="HT282" s="9"/>
      <c r="HU282" s="9">
        <f t="shared" si="1019"/>
        <v>1.2591810908269403</v>
      </c>
      <c r="HV282" s="23">
        <f t="shared" si="1020"/>
        <v>1.2702263799791085</v>
      </c>
      <c r="HX282" s="8"/>
      <c r="HY282" s="5">
        <f t="shared" si="1052"/>
        <v>24</v>
      </c>
      <c r="HZ282" t="b">
        <f t="shared" si="1021"/>
        <v>1</v>
      </c>
      <c r="IC282" s="11"/>
      <c r="ID282" s="11"/>
      <c r="IE282" s="11"/>
      <c r="IF282">
        <f t="shared" ca="1" si="1023"/>
        <v>2009</v>
      </c>
      <c r="IG282" s="12">
        <f t="shared" ca="1" si="1024"/>
        <v>0.9005868227403212</v>
      </c>
      <c r="IH282" s="19">
        <f t="shared" ca="1" si="1025"/>
        <v>0.96608084153395934</v>
      </c>
      <c r="II282" s="19">
        <f t="shared" ca="1" si="1026"/>
        <v>0.90057942855899165</v>
      </c>
      <c r="IJ282" s="11">
        <f t="shared" ca="1" si="1027"/>
        <v>2009</v>
      </c>
      <c r="IK282" s="12">
        <f t="shared" ca="1" si="1028"/>
        <v>1.380716037557868</v>
      </c>
      <c r="IL282" s="12">
        <f t="shared" ca="1" si="1122"/>
        <v>0.6522607098366352</v>
      </c>
      <c r="IM282" s="12">
        <f t="shared" ca="1" si="1030"/>
        <v>0.96608084153395934</v>
      </c>
      <c r="IN282" s="12">
        <f t="shared" ca="1" si="1031"/>
        <v>0.90057942855899165</v>
      </c>
      <c r="IO282">
        <f t="shared" ca="1" si="1032"/>
        <v>2009</v>
      </c>
      <c r="IP282" s="12">
        <f t="shared" ca="1" si="1033"/>
        <v>0.96608084153395934</v>
      </c>
      <c r="IQ282" s="12">
        <f t="shared" ca="1" si="1034"/>
        <v>0.8490097957639039</v>
      </c>
      <c r="IR282" s="12">
        <f t="shared" ca="1" si="1035"/>
        <v>0.7952341979070896</v>
      </c>
    </row>
    <row r="283" spans="1:252" x14ac:dyDescent="0.2">
      <c r="A283" t="s">
        <v>54</v>
      </c>
      <c r="B283" s="1">
        <f t="shared" si="1036"/>
        <v>1974</v>
      </c>
      <c r="C283" s="124">
        <f>Manufacturing_Energy_Data!C14</f>
        <v>129.42112217435181</v>
      </c>
      <c r="D283" s="124">
        <f>Manufacturing_Energy_Data!D14</f>
        <v>88.419369719153337</v>
      </c>
      <c r="E283" s="124">
        <f>Manufacturing_Energy_Data!E14</f>
        <v>32.252287538536706</v>
      </c>
      <c r="F283" s="124">
        <v>0.01</v>
      </c>
      <c r="G283" s="124">
        <v>0.01</v>
      </c>
      <c r="H283" s="124">
        <v>0.01</v>
      </c>
      <c r="I283" s="124">
        <f>Manufacturing_Energy_Data!F14</f>
        <v>46.034180642910087</v>
      </c>
      <c r="J283" s="124">
        <f>Manufacturing_Energy_Data!G14</f>
        <v>134.1583039116739</v>
      </c>
      <c r="K283" s="124">
        <f>Manufacturing_Energy_Data!H14</f>
        <v>20.445348627529562</v>
      </c>
      <c r="L283" s="124">
        <f>Manufacturing_Energy_Data!I14</f>
        <v>92.967898917053859</v>
      </c>
      <c r="M283" s="124">
        <f>Manufacturing_Energy_Data!J14</f>
        <v>416.6583226238227</v>
      </c>
      <c r="N283" s="124">
        <f>Manufacturing_Energy_Data!K14</f>
        <v>63.294672152952593</v>
      </c>
      <c r="O283" s="124">
        <f>Manufacturing_Energy_Data!L14</f>
        <v>99.178172967293563</v>
      </c>
      <c r="P283" s="124">
        <f>Manufacturing_Energy_Data!M14</f>
        <v>562.96552904368673</v>
      </c>
      <c r="Q283" s="124">
        <f>Manufacturing_Energy_Data!N14</f>
        <v>93.567265093831494</v>
      </c>
      <c r="R283" s="124">
        <f>Manufacturing_Energy_Data!O14</f>
        <v>59.090472386854145</v>
      </c>
      <c r="S283" s="124">
        <f>Manufacturing_Energy_Data!P14</f>
        <v>59.624570698434098</v>
      </c>
      <c r="T283" s="124">
        <f>Manufacturing_Energy_Data!Q14</f>
        <v>47.215931861924567</v>
      </c>
      <c r="U283" s="124">
        <f>Manufacturing_Energy_Data!R14</f>
        <v>111.76929889391631</v>
      </c>
      <c r="V283" s="124">
        <f>Manufacturing_Energy_Data!S14</f>
        <v>14.820557030777211</v>
      </c>
      <c r="W283" s="124">
        <f>Manufacturing_Energy_Data!T14</f>
        <v>18.877802996681545</v>
      </c>
      <c r="X283" s="247">
        <f t="shared" si="928"/>
        <v>2090.7911072813845</v>
      </c>
      <c r="Z283" s="19">
        <f t="shared" si="1123"/>
        <v>0.22817525096233607</v>
      </c>
      <c r="AA283" s="19">
        <f t="shared" si="1124"/>
        <v>1.1252188655108792</v>
      </c>
      <c r="AB283" s="19">
        <f t="shared" si="1125"/>
        <v>0.39149751303515179</v>
      </c>
      <c r="AC283" s="19">
        <f t="shared" si="1126"/>
        <v>1.7630449120580643E-5</v>
      </c>
      <c r="AD283" s="19">
        <f t="shared" si="1127"/>
        <v>1.2725931762292751E-4</v>
      </c>
      <c r="AE283" s="19">
        <f t="shared" si="1128"/>
        <v>1.2138596760535828E-4</v>
      </c>
      <c r="AF283" s="19">
        <f t="shared" si="1129"/>
        <v>0.63652885381908797</v>
      </c>
      <c r="AG283" s="19">
        <f t="shared" si="1130"/>
        <v>0.86953588412445892</v>
      </c>
      <c r="AH283" s="19">
        <f t="shared" si="1131"/>
        <v>0.35240819901243875</v>
      </c>
      <c r="AI283" s="19">
        <f t="shared" si="1132"/>
        <v>0.15741876892340714</v>
      </c>
      <c r="AJ283" s="19">
        <f t="shared" si="1133"/>
        <v>0.97407215494355059</v>
      </c>
      <c r="AK283" s="19">
        <f t="shared" si="1134"/>
        <v>0.63522129163054097</v>
      </c>
      <c r="AL283" s="19">
        <f t="shared" si="1135"/>
        <v>1.0229118197311933</v>
      </c>
      <c r="AM283" s="19">
        <f t="shared" si="1136"/>
        <v>1.5911504680374056</v>
      </c>
      <c r="AN283" s="19">
        <f t="shared" si="1137"/>
        <v>0.36341495888135505</v>
      </c>
      <c r="AO283" s="19">
        <f t="shared" si="1138"/>
        <v>0.21136619538832704</v>
      </c>
      <c r="AP283" s="19">
        <f t="shared" si="1139"/>
        <v>4.3378126464642772</v>
      </c>
      <c r="AQ283" s="19">
        <f t="shared" si="1140"/>
        <v>0.44231029270070188</v>
      </c>
      <c r="AR283" s="19">
        <f t="shared" si="1141"/>
        <v>0.27224530371991129</v>
      </c>
      <c r="AS283" s="19">
        <f t="shared" si="1142"/>
        <v>0.31645870758850009</v>
      </c>
      <c r="AT283" s="19">
        <f t="shared" si="1143"/>
        <v>0.28005630686319516</v>
      </c>
      <c r="AU283" s="19">
        <f t="shared" si="1144"/>
        <v>2.9057175794423369</v>
      </c>
      <c r="AV283" s="19"/>
      <c r="AX283" s="265">
        <f t="shared" si="929"/>
        <v>0.96678972146224895</v>
      </c>
      <c r="AY283" s="265">
        <f t="shared" si="930"/>
        <v>1.1007669209001565</v>
      </c>
      <c r="AZ283" s="265">
        <f t="shared" si="931"/>
        <v>1.2949918084755245</v>
      </c>
      <c r="BA283" s="265">
        <f t="shared" si="932"/>
        <v>1.1932110758343997</v>
      </c>
      <c r="BB283" s="265">
        <f t="shared" si="933"/>
        <v>1.0787290182067024</v>
      </c>
      <c r="BC283" s="265">
        <f t="shared" si="934"/>
        <v>1.0253580292284896</v>
      </c>
      <c r="BD283" s="265">
        <f t="shared" si="935"/>
        <v>0.91306562063774899</v>
      </c>
      <c r="BE283" s="265">
        <f t="shared" si="936"/>
        <v>0.91651910225388145</v>
      </c>
      <c r="BF283" s="265">
        <f t="shared" si="937"/>
        <v>1.0141755630684006</v>
      </c>
      <c r="BG283" s="265">
        <f t="shared" si="938"/>
        <v>0.8545160315072019</v>
      </c>
      <c r="BH283" s="265">
        <f t="shared" si="939"/>
        <v>1.148824249647439</v>
      </c>
      <c r="BI283" s="265">
        <f t="shared" si="940"/>
        <v>0.86035513951146736</v>
      </c>
      <c r="BJ283" s="265">
        <f t="shared" si="941"/>
        <v>0.90118121452458144</v>
      </c>
      <c r="BK283" s="265">
        <f t="shared" si="942"/>
        <v>0.78965702709567498</v>
      </c>
      <c r="BL283" s="265">
        <f t="shared" si="943"/>
        <v>0.93531671720625165</v>
      </c>
      <c r="BM283" s="265">
        <f t="shared" si="944"/>
        <v>0.80967406620157079</v>
      </c>
      <c r="BN283" s="265">
        <f t="shared" si="945"/>
        <v>1.8413959181463757</v>
      </c>
      <c r="BO283" s="265">
        <f t="shared" si="946"/>
        <v>0.99711083197412265</v>
      </c>
      <c r="BP283" s="265">
        <f t="shared" si="947"/>
        <v>1.0176070831519426</v>
      </c>
      <c r="BQ283" s="265">
        <f t="shared" si="948"/>
        <v>1.1805253718039941</v>
      </c>
      <c r="BR283" s="265">
        <f t="shared" si="949"/>
        <v>1.0882648112129039</v>
      </c>
      <c r="BS283" s="265">
        <f t="shared" si="950"/>
        <v>1.229167006376741</v>
      </c>
      <c r="BU283" s="16"/>
      <c r="BV283" s="9">
        <f t="shared" si="915"/>
        <v>0.76559840889052921</v>
      </c>
      <c r="BW283" s="9">
        <f t="shared" si="951"/>
        <v>1.229167006376741</v>
      </c>
      <c r="BX283" s="9">
        <f t="shared" si="952"/>
        <v>1.0944761245933396</v>
      </c>
      <c r="BY283" s="9">
        <f t="shared" si="953"/>
        <v>1.1590911938976547</v>
      </c>
      <c r="BZ283" s="9">
        <f t="shared" si="954"/>
        <v>0.96891840801840667</v>
      </c>
      <c r="CA283" s="9">
        <f t="shared" si="916"/>
        <v>0.94104876171059748</v>
      </c>
      <c r="CB283" s="9">
        <f t="shared" si="955"/>
        <v>0.94104830434276776</v>
      </c>
      <c r="CC283" s="9"/>
      <c r="CD283" s="9">
        <f t="shared" si="956"/>
        <v>1.2685976379473722</v>
      </c>
      <c r="CE283" s="9">
        <f t="shared" si="957"/>
        <v>1.229167603775879</v>
      </c>
      <c r="CG283" s="35"/>
      <c r="CH283">
        <f t="shared" si="958"/>
        <v>1974</v>
      </c>
      <c r="CI283" s="19">
        <f t="shared" si="959"/>
        <v>6.190055129067179E-2</v>
      </c>
      <c r="CJ283" s="19">
        <f t="shared" si="1059"/>
        <v>4.22899109390815E-2</v>
      </c>
      <c r="CK283" s="19">
        <f t="shared" si="1060"/>
        <v>1.542587751890419E-2</v>
      </c>
      <c r="CL283" s="19">
        <f t="shared" si="1061"/>
        <v>4.7828785789139922E-6</v>
      </c>
      <c r="CM283" s="19">
        <f t="shared" si="1062"/>
        <v>4.7828785789139922E-6</v>
      </c>
      <c r="CN283" s="19">
        <f t="shared" si="1063"/>
        <v>4.7828785789139922E-6</v>
      </c>
      <c r="CO283" s="19">
        <f t="shared" si="1064"/>
        <v>2.201758964948318E-2</v>
      </c>
      <c r="CP283" s="19">
        <f t="shared" si="1065"/>
        <v>6.4166287796257826E-2</v>
      </c>
      <c r="CQ283" s="19">
        <f t="shared" si="1066"/>
        <v>9.7787619989039721E-3</v>
      </c>
      <c r="CR283" s="19">
        <f t="shared" si="1067"/>
        <v>4.4465417225701818E-2</v>
      </c>
      <c r="CS283" s="19">
        <f t="shared" si="1068"/>
        <v>0.19928261660037166</v>
      </c>
      <c r="CT283" s="19">
        <f t="shared" si="1069"/>
        <v>3.0273073159974091E-2</v>
      </c>
      <c r="CU283" s="19">
        <f t="shared" si="1070"/>
        <v>4.7435715898109514E-2</v>
      </c>
      <c r="CV283" s="19">
        <f t="shared" si="1071"/>
        <v>0.26925957695300323</v>
      </c>
      <c r="CW283" s="19">
        <f t="shared" si="1072"/>
        <v>4.4752086790485354E-2</v>
      </c>
      <c r="CX283" s="19">
        <f t="shared" si="1073"/>
        <v>2.8262255459699345E-2</v>
      </c>
      <c r="CY283" s="19">
        <f t="shared" si="1054"/>
        <v>2.8517708197048332E-2</v>
      </c>
      <c r="CZ283" s="19">
        <f t="shared" si="1055"/>
        <v>2.2582806908586165E-2</v>
      </c>
      <c r="DA283" s="19">
        <f t="shared" si="1056"/>
        <v>5.3457898545994767E-2</v>
      </c>
      <c r="DB283" s="19">
        <f t="shared" si="1057"/>
        <v>7.0884924750077476E-3</v>
      </c>
      <c r="DC283" s="19">
        <f t="shared" si="1058"/>
        <v>9.0290239569786532E-3</v>
      </c>
      <c r="DD283">
        <f t="shared" si="980"/>
        <v>0.99999999999999989</v>
      </c>
      <c r="DF283" s="19">
        <f t="shared" si="1037"/>
        <v>6.1472605725702824E-2</v>
      </c>
      <c r="DG283" s="19">
        <f t="shared" si="1084"/>
        <v>4.4293661120851917E-2</v>
      </c>
      <c r="DH283" s="19">
        <f t="shared" si="1085"/>
        <v>1.5739435808020275E-2</v>
      </c>
      <c r="DI283" s="19">
        <f t="shared" si="1086"/>
        <v>4.8217417700882994E-6</v>
      </c>
      <c r="DJ283" s="19">
        <f t="shared" si="1087"/>
        <v>4.8217417700882994E-6</v>
      </c>
      <c r="DK283" s="19">
        <f t="shared" si="1088"/>
        <v>4.8217417700882994E-6</v>
      </c>
      <c r="DL283" s="19">
        <f t="shared" si="1089"/>
        <v>2.1226762913571999E-2</v>
      </c>
      <c r="DM283" s="19">
        <f t="shared" si="1090"/>
        <v>6.2460964994683267E-2</v>
      </c>
      <c r="DN283" s="19">
        <f t="shared" si="1091"/>
        <v>1.0124279046813078E-2</v>
      </c>
      <c r="DO283" s="19">
        <f t="shared" si="1092"/>
        <v>4.3798940009238715E-2</v>
      </c>
      <c r="DP283" s="19">
        <f t="shared" si="1093"/>
        <v>0.20070858721668666</v>
      </c>
      <c r="DQ283" s="19">
        <f t="shared" si="1094"/>
        <v>3.1335987130163868E-2</v>
      </c>
      <c r="DR283" s="19">
        <f t="shared" si="1095"/>
        <v>4.7520706206418378E-2</v>
      </c>
      <c r="DS283" s="19">
        <f t="shared" si="1096"/>
        <v>0.26038588093588327</v>
      </c>
      <c r="DT283" s="19">
        <f t="shared" si="1097"/>
        <v>4.5536368173787665E-2</v>
      </c>
      <c r="DU283" s="19">
        <f t="shared" si="1098"/>
        <v>2.8710207853952636E-2</v>
      </c>
      <c r="DV283" s="19">
        <f t="shared" si="1074"/>
        <v>2.9563458995605522E-2</v>
      </c>
      <c r="DW283" s="19">
        <f t="shared" si="1075"/>
        <v>2.3102954770964999E-2</v>
      </c>
      <c r="DX283" s="19">
        <f t="shared" si="1076"/>
        <v>5.7415910094458192E-2</v>
      </c>
      <c r="DY283" s="19">
        <f t="shared" si="1077"/>
        <v>6.9424068451582003E-3</v>
      </c>
      <c r="DZ283" s="19">
        <f t="shared" si="1078"/>
        <v>9.3422118205740631E-3</v>
      </c>
      <c r="EA283" s="19">
        <f t="shared" si="982"/>
        <v>0.99969579488784588</v>
      </c>
      <c r="EB283" s="19"/>
      <c r="EC283" s="19">
        <f t="shared" si="1038"/>
        <v>6.1491311697074134E-2</v>
      </c>
      <c r="ED283" s="19">
        <f t="shared" si="1099"/>
        <v>4.4307139579216843E-2</v>
      </c>
      <c r="EE283" s="19">
        <f t="shared" si="1100"/>
        <v>1.5744225281837918E-2</v>
      </c>
      <c r="EF283" s="19">
        <f t="shared" si="1101"/>
        <v>4.8232090149276278E-6</v>
      </c>
      <c r="EG283" s="19">
        <f t="shared" si="1102"/>
        <v>4.8232090149276278E-6</v>
      </c>
      <c r="EH283" s="19">
        <f t="shared" si="1103"/>
        <v>4.8232090149276278E-6</v>
      </c>
      <c r="EI283" s="19">
        <f t="shared" si="1104"/>
        <v>2.12332221683031E-2</v>
      </c>
      <c r="EJ283" s="19">
        <f t="shared" si="1105"/>
        <v>6.2479971721488191E-2</v>
      </c>
      <c r="EK283" s="19">
        <f t="shared" si="1106"/>
        <v>1.0127359841449472E-2</v>
      </c>
      <c r="EL283" s="19">
        <f t="shared" si="1107"/>
        <v>4.3812267925116603E-2</v>
      </c>
      <c r="EM283" s="19">
        <f t="shared" si="1108"/>
        <v>0.2007696623743464</v>
      </c>
      <c r="EN283" s="19">
        <f t="shared" si="1109"/>
        <v>3.1345522598381435E-2</v>
      </c>
      <c r="EO283" s="19">
        <f t="shared" si="1110"/>
        <v>4.7535166647119528E-2</v>
      </c>
      <c r="EP283" s="19">
        <f t="shared" si="1111"/>
        <v>0.26046511575563397</v>
      </c>
      <c r="EQ283" s="19">
        <f t="shared" si="1112"/>
        <v>4.5550224785027037E-2</v>
      </c>
      <c r="ER283" s="19">
        <f t="shared" si="1113"/>
        <v>2.8718944303625468E-2</v>
      </c>
      <c r="ES283" s="19">
        <f t="shared" si="1079"/>
        <v>2.9572455087622126E-2</v>
      </c>
      <c r="ET283" s="19">
        <f t="shared" si="1080"/>
        <v>2.3109984946527537E-2</v>
      </c>
      <c r="EU283" s="19">
        <f t="shared" si="1081"/>
        <v>5.743338162275613E-2</v>
      </c>
      <c r="EV283" s="19">
        <f t="shared" si="1082"/>
        <v>6.944519403462187E-3</v>
      </c>
      <c r="EW283" s="19">
        <f t="shared" si="1083"/>
        <v>9.3450546339670752E-3</v>
      </c>
      <c r="EZ283" s="19">
        <f t="shared" si="1039"/>
        <v>-2.2462455863197884E-2</v>
      </c>
      <c r="FA283" s="19">
        <f t="shared" si="1114"/>
        <v>1.8719201385911356E-2</v>
      </c>
      <c r="FB283" s="19">
        <f t="shared" si="1115"/>
        <v>3.8825579290862999E-2</v>
      </c>
      <c r="FC283" s="19">
        <f t="shared" si="1116"/>
        <v>-5.2516950276215377E-2</v>
      </c>
      <c r="FD283" s="19">
        <f t="shared" si="1117"/>
        <v>9.4438256428068301E-2</v>
      </c>
      <c r="FE283" s="19">
        <f t="shared" si="1118"/>
        <v>6.2773858619404849E-2</v>
      </c>
      <c r="FF283" s="19">
        <f t="shared" si="1119"/>
        <v>7.6879965794543495E-2</v>
      </c>
      <c r="FG283" s="19">
        <f t="shared" si="1120"/>
        <v>6.3762700853756876E-2</v>
      </c>
      <c r="FH283" s="19">
        <f t="shared" si="1121"/>
        <v>-3.6464675386738185E-2</v>
      </c>
      <c r="FI283" s="19">
        <f t="shared" si="985"/>
        <v>-4.8626093356100936E-2</v>
      </c>
      <c r="FJ283" s="19">
        <f t="shared" si="986"/>
        <v>-2.9444583603593161E-2</v>
      </c>
      <c r="FK283" s="19">
        <f t="shared" si="987"/>
        <v>-1.718030313334136E-2</v>
      </c>
      <c r="FL283" s="19">
        <f t="shared" si="988"/>
        <v>3.7390308272912232E-2</v>
      </c>
      <c r="FM283" s="19">
        <f t="shared" si="989"/>
        <v>6.9773478347421494E-2</v>
      </c>
      <c r="FN283" s="19">
        <f t="shared" si="990"/>
        <v>-8.0158999296124124E-4</v>
      </c>
      <c r="FO283" s="19">
        <f t="shared" si="991"/>
        <v>-4.2068964772905809E-2</v>
      </c>
      <c r="FP283" s="19">
        <f t="shared" si="992"/>
        <v>-0.12669564575755024</v>
      </c>
      <c r="FQ283" s="19">
        <f t="shared" si="993"/>
        <v>-2.0129860461112472E-3</v>
      </c>
      <c r="FR283" s="19">
        <f t="shared" si="994"/>
        <v>-1.2801152264228188E-2</v>
      </c>
      <c r="FS283" s="19">
        <f t="shared" si="995"/>
        <v>0.14039826201657865</v>
      </c>
      <c r="FT283" s="19">
        <f t="shared" si="996"/>
        <v>-1.0396632129247688E-2</v>
      </c>
      <c r="FU283" s="19"/>
      <c r="FV283" s="16"/>
      <c r="FW283" s="19">
        <f t="shared" si="997"/>
        <v>1.0118517291898119</v>
      </c>
      <c r="FX283" s="19">
        <f t="shared" si="1048"/>
        <v>1.0062924546798875</v>
      </c>
      <c r="FY283" s="19">
        <f t="shared" si="918"/>
        <v>0.96891840801840667</v>
      </c>
      <c r="FZ283" s="19"/>
      <c r="GA283" s="19">
        <f t="shared" si="998"/>
        <v>1.0887148592118663</v>
      </c>
      <c r="GB283" s="19">
        <f t="shared" si="1049"/>
        <v>1.1099973199621416</v>
      </c>
      <c r="GC283" s="19">
        <f t="shared" si="919"/>
        <v>1.0944761245933396</v>
      </c>
      <c r="GD283" s="19"/>
      <c r="GE283" s="19">
        <f t="shared" si="999"/>
        <v>0.98389548853152187</v>
      </c>
      <c r="GF283" s="19">
        <f t="shared" si="1050"/>
        <v>0.9536994479924833</v>
      </c>
      <c r="GG283" s="19">
        <f t="shared" si="920"/>
        <v>1.1590911938976547</v>
      </c>
      <c r="GH283" s="19"/>
      <c r="GI283" s="19">
        <f t="shared" si="921"/>
        <v>0.76559840889052921</v>
      </c>
      <c r="GJ283" s="19">
        <f t="shared" si="1000"/>
        <v>0.94104876171059759</v>
      </c>
      <c r="GK283" s="19">
        <f t="shared" si="922"/>
        <v>0.94104830434276776</v>
      </c>
      <c r="GL283" s="3"/>
      <c r="GM283" s="3"/>
      <c r="GN283" s="8"/>
      <c r="GO283" s="5">
        <f t="shared" si="1051"/>
        <v>25</v>
      </c>
      <c r="GP283" t="b">
        <f t="shared" si="1001"/>
        <v>1</v>
      </c>
      <c r="GS283" s="11"/>
      <c r="GT283" s="11"/>
      <c r="GU283" s="34"/>
      <c r="GV283" s="31">
        <f ca="1">GZ283</f>
        <v>2010</v>
      </c>
      <c r="GW283" s="12">
        <f ca="1">IF($GP283,HA283*HB283,"")</f>
        <v>1.3259867763390862</v>
      </c>
      <c r="GX283" s="19">
        <f ca="1">HC283</f>
        <v>0.90723922970632465</v>
      </c>
      <c r="GY283" s="19">
        <f ca="1">HD283</f>
        <v>1.2029739277145832</v>
      </c>
      <c r="GZ283" s="11">
        <f t="shared" ca="1" si="924"/>
        <v>2010</v>
      </c>
      <c r="HA283" s="12">
        <f ca="1">IF($GP283,OFFSET(BV$258,$GP$253+$GO283,0),"")</f>
        <v>2.0563244551065178</v>
      </c>
      <c r="HB283" s="12">
        <f ca="1">IF($GP283,OFFSET(CD$258,$GP$253+$GO283,0),"")</f>
        <v>0.64483344204083781</v>
      </c>
      <c r="HC283" s="12">
        <f ca="1">IF($GP283,OFFSET(BZ$258,$GP$253+$GO283,0),"")</f>
        <v>0.90723922970632465</v>
      </c>
      <c r="HD283" s="12">
        <f ca="1">IF($GP283,OFFSET(CB$258,$GP$253+$GO283,0),"")</f>
        <v>1.2029739277145832</v>
      </c>
      <c r="HE283">
        <f ca="1">GZ283</f>
        <v>2010</v>
      </c>
      <c r="HF283" s="12">
        <f ca="1">IF($GP283,OFFSET(BZ$258,$GP$253+$GO283,0),"")</f>
        <v>0.90723922970632465</v>
      </c>
      <c r="HG283" s="12">
        <f ca="1">IF($GP283,OFFSET(BX$258,$GP$253+$GO283,0),"")</f>
        <v>0.89558869888372161</v>
      </c>
      <c r="HH283" s="12">
        <f ca="1">IF($GP283,OFFSET(BY$258,$GP$253+$GO283,0),"")</f>
        <v>0.72001069558444653</v>
      </c>
      <c r="HJ283" s="17"/>
      <c r="HL283" s="18">
        <f t="shared" si="1013"/>
        <v>1974</v>
      </c>
      <c r="HM283" s="9">
        <f t="shared" si="925"/>
        <v>0.54187528117607797</v>
      </c>
      <c r="HN283" s="9">
        <f t="shared" si="1014"/>
        <v>1.3767717423206705</v>
      </c>
      <c r="HO283" s="9">
        <f t="shared" si="1015"/>
        <v>1.0718591903251644</v>
      </c>
      <c r="HP283" s="9">
        <f t="shared" si="1016"/>
        <v>1.2583851273866595</v>
      </c>
      <c r="HQ283" s="9">
        <f t="shared" si="1017"/>
        <v>1.0207274937716031</v>
      </c>
      <c r="HR283" s="9">
        <f t="shared" si="927"/>
        <v>0.74603716979259549</v>
      </c>
      <c r="HS283" s="9">
        <f t="shared" si="1018"/>
        <v>0.74603857498529191</v>
      </c>
      <c r="HT283" s="9"/>
      <c r="HU283" s="9">
        <f t="shared" si="1019"/>
        <v>1.3488116637578935</v>
      </c>
      <c r="HV283" s="23">
        <f t="shared" si="1020"/>
        <v>1.3767691491175009</v>
      </c>
      <c r="HX283" s="8"/>
      <c r="HY283" s="5">
        <f t="shared" si="1052"/>
        <v>25</v>
      </c>
      <c r="HZ283" t="b">
        <f t="shared" si="1021"/>
        <v>1</v>
      </c>
      <c r="IC283" s="11"/>
      <c r="ID283" s="11"/>
      <c r="IE283" s="11"/>
      <c r="IF283">
        <f t="shared" ca="1" si="1023"/>
        <v>2010</v>
      </c>
      <c r="IG283" s="12">
        <f t="shared" ca="1" si="1024"/>
        <v>0.95369466343364639</v>
      </c>
      <c r="IH283" s="19">
        <f t="shared" ca="1" si="1025"/>
        <v>0.95575026496124149</v>
      </c>
      <c r="II283" s="19">
        <f t="shared" ca="1" si="1026"/>
        <v>0.95368638425361252</v>
      </c>
      <c r="IJ283" s="11">
        <f t="shared" ca="1" si="1027"/>
        <v>2010</v>
      </c>
      <c r="IK283" s="12">
        <f t="shared" ca="1" si="1028"/>
        <v>1.4554254284760619</v>
      </c>
      <c r="IL283" s="12">
        <f t="shared" ca="1" si="1122"/>
        <v>0.65526865531835266</v>
      </c>
      <c r="IM283" s="12">
        <f t="shared" ca="1" si="1030"/>
        <v>0.95575026496124149</v>
      </c>
      <c r="IN283" s="12">
        <f t="shared" ca="1" si="1031"/>
        <v>0.95368638425361252</v>
      </c>
      <c r="IO283">
        <f t="shared" ca="1" si="1032"/>
        <v>2010</v>
      </c>
      <c r="IP283" s="12">
        <f t="shared" ca="1" si="1033"/>
        <v>0.95575026496124149</v>
      </c>
      <c r="IQ283" s="12">
        <f t="shared" ca="1" si="1034"/>
        <v>0.87708169788221524</v>
      </c>
      <c r="IR283" s="12">
        <f t="shared" ca="1" si="1035"/>
        <v>0.78169065182527253</v>
      </c>
    </row>
    <row r="284" spans="1:252" x14ac:dyDescent="0.2">
      <c r="A284" t="s">
        <v>54</v>
      </c>
      <c r="B284" s="1">
        <f t="shared" si="1036"/>
        <v>1975</v>
      </c>
      <c r="C284" s="124">
        <f>Manufacturing_Energy_Data!C15</f>
        <v>134.429803464136</v>
      </c>
      <c r="D284" s="124">
        <f>Manufacturing_Energy_Data!D15</f>
        <v>87.80444108544215</v>
      </c>
      <c r="E284" s="124">
        <f>Manufacturing_Energy_Data!E15</f>
        <v>33.766769655823047</v>
      </c>
      <c r="F284" s="124">
        <v>0.01</v>
      </c>
      <c r="G284" s="124">
        <v>0.01</v>
      </c>
      <c r="H284" s="124">
        <v>0.01</v>
      </c>
      <c r="I284" s="124">
        <f>Manufacturing_Energy_Data!F15</f>
        <v>44.993338061353946</v>
      </c>
      <c r="J284" s="124">
        <f>Manufacturing_Energy_Data!G15</f>
        <v>128.4176919356758</v>
      </c>
      <c r="K284" s="124">
        <f>Manufacturing_Energy_Data!H15</f>
        <v>23.292740227610388</v>
      </c>
      <c r="L284" s="124">
        <f>Manufacturing_Energy_Data!I15</f>
        <v>90.097160946964934</v>
      </c>
      <c r="M284" s="124">
        <f>Manufacturing_Energy_Data!J15</f>
        <v>420.93444986989203</v>
      </c>
      <c r="N284" s="124">
        <f>Manufacturing_Energy_Data!K15</f>
        <v>62.690469073086597</v>
      </c>
      <c r="O284" s="124">
        <f>Manufacturing_Energy_Data!L15</f>
        <v>95.025545316182075</v>
      </c>
      <c r="P284" s="124">
        <f>Manufacturing_Energy_Data!M15</f>
        <v>477.02013064758233</v>
      </c>
      <c r="Q284" s="124">
        <f>Manufacturing_Energy_Data!N15</f>
        <v>91.456613034538748</v>
      </c>
      <c r="R284" s="124">
        <f>Manufacturing_Energy_Data!O15</f>
        <v>62.476829897752097</v>
      </c>
      <c r="S284" s="124">
        <f>Manufacturing_Energy_Data!P15</f>
        <v>61.063698296722293</v>
      </c>
      <c r="T284" s="124">
        <f>Manufacturing_Energy_Data!Q15</f>
        <v>44.298578464270889</v>
      </c>
      <c r="U284" s="124">
        <f>Manufacturing_Energy_Data!R15</f>
        <v>109.36353827720538</v>
      </c>
      <c r="V284" s="124">
        <f>Manufacturing_Energy_Data!S15</f>
        <v>14.3946598811398</v>
      </c>
      <c r="W284" s="124">
        <f>Manufacturing_Energy_Data!T15</f>
        <v>18.278815879446618</v>
      </c>
      <c r="X284" s="247">
        <f t="shared" si="928"/>
        <v>1999.8352740148257</v>
      </c>
      <c r="Z284" s="19">
        <f t="shared" si="1123"/>
        <v>0.24125476719620897</v>
      </c>
      <c r="AA284" s="19">
        <f t="shared" si="1124"/>
        <v>1.1412045579936774</v>
      </c>
      <c r="AB284" s="19">
        <f t="shared" si="1125"/>
        <v>0.41456956877590023</v>
      </c>
      <c r="AC284" s="19">
        <f t="shared" si="1126"/>
        <v>1.7946523834692088E-5</v>
      </c>
      <c r="AD284" s="19">
        <f t="shared" si="1127"/>
        <v>1.2997116590984E-4</v>
      </c>
      <c r="AE284" s="19">
        <f t="shared" si="1128"/>
        <v>1.2277442379046409E-4</v>
      </c>
      <c r="AF284" s="19">
        <f t="shared" si="1129"/>
        <v>0.66296348790399018</v>
      </c>
      <c r="AG284" s="19">
        <f t="shared" si="1130"/>
        <v>0.91862077799938779</v>
      </c>
      <c r="AH284" s="19">
        <f t="shared" si="1131"/>
        <v>0.42232588428766504</v>
      </c>
      <c r="AI284" s="19">
        <f t="shared" si="1132"/>
        <v>0.1481178415027429</v>
      </c>
      <c r="AJ284" s="19">
        <f t="shared" si="1133"/>
        <v>1.078235190380658</v>
      </c>
      <c r="AK284" s="19">
        <f t="shared" si="1134"/>
        <v>0.72372928566388683</v>
      </c>
      <c r="AL284" s="19">
        <f t="shared" si="1135"/>
        <v>1.0871454021537796</v>
      </c>
      <c r="AM284" s="19">
        <f t="shared" si="1136"/>
        <v>1.7493998871305205</v>
      </c>
      <c r="AN284" s="19">
        <f t="shared" si="1137"/>
        <v>0.39513095500078466</v>
      </c>
      <c r="AO284" s="19">
        <f t="shared" si="1138"/>
        <v>0.24948249839770481</v>
      </c>
      <c r="AP284" s="19">
        <f t="shared" si="1139"/>
        <v>4.7483018606954985</v>
      </c>
      <c r="AQ284" s="19">
        <f t="shared" si="1140"/>
        <v>0.50166801291488794</v>
      </c>
      <c r="AR284" s="19">
        <f t="shared" si="1141"/>
        <v>0.29191508291336876</v>
      </c>
      <c r="AS284" s="19">
        <f t="shared" si="1142"/>
        <v>0.35278188603701821</v>
      </c>
      <c r="AT284" s="19">
        <f t="shared" si="1143"/>
        <v>0.28422370210930165</v>
      </c>
      <c r="AU284" s="19">
        <f t="shared" si="1144"/>
        <v>2.9873241582866945</v>
      </c>
      <c r="AV284" s="19"/>
      <c r="AX284" s="265">
        <f t="shared" si="929"/>
        <v>1.0222082727874942</v>
      </c>
      <c r="AY284" s="265">
        <f t="shared" si="930"/>
        <v>1.1164052309499592</v>
      </c>
      <c r="AZ284" s="265">
        <f t="shared" si="931"/>
        <v>1.371309338457579</v>
      </c>
      <c r="BA284" s="265">
        <f t="shared" si="932"/>
        <v>1.2146026947937101</v>
      </c>
      <c r="BB284" s="265">
        <f t="shared" si="933"/>
        <v>1.1017163286426623</v>
      </c>
      <c r="BC284" s="265">
        <f t="shared" si="934"/>
        <v>1.0370864417107193</v>
      </c>
      <c r="BD284" s="265">
        <f t="shared" si="935"/>
        <v>0.95098464886757217</v>
      </c>
      <c r="BE284" s="265">
        <f t="shared" si="936"/>
        <v>0.96825617681265574</v>
      </c>
      <c r="BF284" s="265">
        <f t="shared" si="937"/>
        <v>1.2153877029424194</v>
      </c>
      <c r="BG284" s="265">
        <f t="shared" si="938"/>
        <v>0.80402782325098343</v>
      </c>
      <c r="BH284" s="265">
        <f t="shared" si="939"/>
        <v>1.2716745132749516</v>
      </c>
      <c r="BI284" s="265">
        <f t="shared" si="940"/>
        <v>0.98023195812215236</v>
      </c>
      <c r="BJ284" s="265">
        <f t="shared" si="941"/>
        <v>0.95777074326427558</v>
      </c>
      <c r="BK284" s="265">
        <f t="shared" si="942"/>
        <v>0.86819313561017719</v>
      </c>
      <c r="BL284" s="265">
        <f t="shared" si="943"/>
        <v>1.0169437956970844</v>
      </c>
      <c r="BM284" s="265">
        <f t="shared" si="944"/>
        <v>0.95568503067710608</v>
      </c>
      <c r="BN284" s="265">
        <f t="shared" si="945"/>
        <v>2.0156480643621859</v>
      </c>
      <c r="BO284" s="265">
        <f t="shared" si="946"/>
        <v>1.1309223818376113</v>
      </c>
      <c r="BP284" s="265">
        <f t="shared" si="947"/>
        <v>1.0911294042270925</v>
      </c>
      <c r="BQ284" s="265">
        <f t="shared" si="948"/>
        <v>1.31602625300837</v>
      </c>
      <c r="BR284" s="265">
        <f t="shared" si="949"/>
        <v>1.104458803240975</v>
      </c>
      <c r="BS284" s="265">
        <f t="shared" si="950"/>
        <v>1.263687950507181</v>
      </c>
      <c r="BU284" s="16"/>
      <c r="BV284" s="9">
        <f t="shared" si="915"/>
        <v>0.71228804002378465</v>
      </c>
      <c r="BW284" s="9">
        <f t="shared" si="951"/>
        <v>1.263687950507181</v>
      </c>
      <c r="BX284" s="9">
        <f t="shared" si="952"/>
        <v>1.0791324652333532</v>
      </c>
      <c r="BY284" s="9">
        <f t="shared" si="953"/>
        <v>1.1162764875650233</v>
      </c>
      <c r="BZ284" s="9">
        <f t="shared" si="954"/>
        <v>1.0490414027505084</v>
      </c>
      <c r="CA284" s="9">
        <f t="shared" si="916"/>
        <v>0.90010840404547687</v>
      </c>
      <c r="CB284" s="9">
        <f t="shared" si="955"/>
        <v>0.90010981346843333</v>
      </c>
      <c r="CC284" s="9"/>
      <c r="CD284" s="9">
        <f t="shared" si="956"/>
        <v>1.2046101979080721</v>
      </c>
      <c r="CE284" s="9">
        <f t="shared" si="957"/>
        <v>1.2636859717810516</v>
      </c>
      <c r="CG284" s="35"/>
      <c r="CH284">
        <f t="shared" si="958"/>
        <v>1975</v>
      </c>
      <c r="CI284" s="19">
        <f t="shared" si="959"/>
        <v>6.7220438208521874E-2</v>
      </c>
      <c r="CJ284" s="19">
        <f t="shared" si="1059"/>
        <v>4.3905836758828573E-2</v>
      </c>
      <c r="CK284" s="19">
        <f t="shared" si="1060"/>
        <v>1.688477550855157E-2</v>
      </c>
      <c r="CL284" s="19">
        <f t="shared" si="1061"/>
        <v>5.0004118488840426E-6</v>
      </c>
      <c r="CM284" s="19">
        <f t="shared" si="1062"/>
        <v>5.0004118488840426E-6</v>
      </c>
      <c r="CN284" s="19">
        <f t="shared" si="1063"/>
        <v>5.0004118488840426E-6</v>
      </c>
      <c r="CO284" s="19">
        <f t="shared" si="1064"/>
        <v>2.2498522076283965E-2</v>
      </c>
      <c r="CP284" s="19">
        <f t="shared" si="1065"/>
        <v>6.4214134836149406E-2</v>
      </c>
      <c r="CQ284" s="19">
        <f t="shared" si="1066"/>
        <v>1.1647329422712096E-2</v>
      </c>
      <c r="CR284" s="19">
        <f t="shared" si="1067"/>
        <v>4.5052291115001607E-2</v>
      </c>
      <c r="CS284" s="19">
        <f t="shared" si="1068"/>
        <v>0.21048456107328942</v>
      </c>
      <c r="CT284" s="19">
        <f t="shared" si="1069"/>
        <v>3.1347816436516081E-2</v>
      </c>
      <c r="CU284" s="19">
        <f t="shared" si="1070"/>
        <v>4.7516686274570438E-2</v>
      </c>
      <c r="CV284" s="19">
        <f t="shared" si="1071"/>
        <v>0.23852971134463846</v>
      </c>
      <c r="CW284" s="19">
        <f t="shared" si="1072"/>
        <v>4.5732073147671033E-2</v>
      </c>
      <c r="CX284" s="19">
        <f t="shared" si="1073"/>
        <v>3.1240988050143238E-2</v>
      </c>
      <c r="CY284" s="19">
        <f t="shared" si="1054"/>
        <v>3.0534364049961047E-2</v>
      </c>
      <c r="CZ284" s="19">
        <f t="shared" si="1055"/>
        <v>2.2151113664145961E-2</v>
      </c>
      <c r="DA284" s="19">
        <f t="shared" si="1056"/>
        <v>5.4686273263722128E-2</v>
      </c>
      <c r="DB284" s="19">
        <f t="shared" si="1057"/>
        <v>7.1979227830307217E-3</v>
      </c>
      <c r="DC284" s="19">
        <f t="shared" si="1058"/>
        <v>9.1401607507154651E-3</v>
      </c>
      <c r="DD284">
        <f t="shared" si="980"/>
        <v>0.99999999999999967</v>
      </c>
      <c r="DF284" s="19">
        <f t="shared" si="1037"/>
        <v>6.4523947607029453E-2</v>
      </c>
      <c r="DG284" s="19">
        <f t="shared" si="1084"/>
        <v>4.3092824371269559E-2</v>
      </c>
      <c r="DH284" s="19">
        <f t="shared" si="1085"/>
        <v>1.6144341789402404E-2</v>
      </c>
      <c r="DI284" s="19">
        <f t="shared" si="1086"/>
        <v>4.8908389588475013E-6</v>
      </c>
      <c r="DJ284" s="19">
        <f t="shared" si="1087"/>
        <v>4.8908389588475013E-6</v>
      </c>
      <c r="DK284" s="19">
        <f t="shared" si="1088"/>
        <v>4.8908389588475013E-6</v>
      </c>
      <c r="DL284" s="19">
        <f t="shared" si="1089"/>
        <v>2.2257189872310634E-2</v>
      </c>
      <c r="DM284" s="19">
        <f t="shared" si="1090"/>
        <v>6.4190208344132957E-2</v>
      </c>
      <c r="DN284" s="19">
        <f t="shared" si="1091"/>
        <v>1.0685830808192655E-2</v>
      </c>
      <c r="DO284" s="19">
        <f t="shared" si="1092"/>
        <v>4.4758212910061865E-2</v>
      </c>
      <c r="DP284" s="19">
        <f t="shared" si="1093"/>
        <v>0.20483254010152496</v>
      </c>
      <c r="DQ284" s="19">
        <f t="shared" si="1094"/>
        <v>3.080732040641607E-2</v>
      </c>
      <c r="DR284" s="19">
        <f t="shared" si="1095"/>
        <v>4.7476189578463869E-2</v>
      </c>
      <c r="DS284" s="19">
        <f t="shared" si="1096"/>
        <v>0.2535843945117407</v>
      </c>
      <c r="DT284" s="19">
        <f t="shared" si="1097"/>
        <v>4.5240310960920578E-2</v>
      </c>
      <c r="DU284" s="19">
        <f t="shared" si="1098"/>
        <v>2.9726752564169231E-2</v>
      </c>
      <c r="DV284" s="19">
        <f t="shared" si="1074"/>
        <v>2.9514554261653871E-2</v>
      </c>
      <c r="DW284" s="19">
        <f t="shared" si="1075"/>
        <v>2.2366265944938745E-2</v>
      </c>
      <c r="DX284" s="19">
        <f t="shared" si="1076"/>
        <v>5.4069760372901836E-2</v>
      </c>
      <c r="DY284" s="19">
        <f t="shared" si="1077"/>
        <v>7.1430679254446223E-3</v>
      </c>
      <c r="DZ284" s="19">
        <f t="shared" si="1078"/>
        <v>9.0844790529444434E-3</v>
      </c>
      <c r="EA284" s="19">
        <f t="shared" si="982"/>
        <v>0.99951286390039484</v>
      </c>
      <c r="EB284" s="19"/>
      <c r="EC284" s="19">
        <f t="shared" si="1038"/>
        <v>6.4555394870295033E-2</v>
      </c>
      <c r="ED284" s="19">
        <f t="shared" si="1099"/>
        <v>4.3113826672633915E-2</v>
      </c>
      <c r="EE284" s="19">
        <f t="shared" si="1100"/>
        <v>1.615221011403736E-2</v>
      </c>
      <c r="EF284" s="19">
        <f t="shared" si="1101"/>
        <v>4.8932226242311688E-6</v>
      </c>
      <c r="EG284" s="19">
        <f t="shared" si="1102"/>
        <v>4.8932226242311688E-6</v>
      </c>
      <c r="EH284" s="19">
        <f t="shared" si="1103"/>
        <v>4.8932226242311688E-6</v>
      </c>
      <c r="EI284" s="19">
        <f t="shared" si="1104"/>
        <v>2.2268037437213659E-2</v>
      </c>
      <c r="EJ284" s="19">
        <f t="shared" si="1105"/>
        <v>6.4221492951720277E-2</v>
      </c>
      <c r="EK284" s="19">
        <f t="shared" si="1106"/>
        <v>1.0691038799133993E-2</v>
      </c>
      <c r="EL284" s="19">
        <f t="shared" si="1107"/>
        <v>4.4780026877695278E-2</v>
      </c>
      <c r="EM284" s="19">
        <f t="shared" si="1108"/>
        <v>0.20493237005695736</v>
      </c>
      <c r="EN284" s="19">
        <f t="shared" si="1109"/>
        <v>3.0822335078506936E-2</v>
      </c>
      <c r="EO284" s="19">
        <f t="shared" si="1110"/>
        <v>4.7499328215944853E-2</v>
      </c>
      <c r="EP284" s="19">
        <f t="shared" si="1111"/>
        <v>0.25370798482990942</v>
      </c>
      <c r="EQ284" s="19">
        <f t="shared" si="1112"/>
        <v>4.5262359890376504E-2</v>
      </c>
      <c r="ER284" s="19">
        <f t="shared" si="1113"/>
        <v>2.9741240596110639E-2</v>
      </c>
      <c r="ES284" s="19">
        <f t="shared" si="1079"/>
        <v>2.9528938873762314E-2</v>
      </c>
      <c r="ET284" s="19">
        <f t="shared" si="1080"/>
        <v>2.2377166670630892E-2</v>
      </c>
      <c r="EU284" s="19">
        <f t="shared" si="1081"/>
        <v>5.4096112542169429E-2</v>
      </c>
      <c r="EV284" s="19">
        <f t="shared" si="1082"/>
        <v>7.1465492675804676E-3</v>
      </c>
      <c r="EW284" s="19">
        <f t="shared" si="1083"/>
        <v>9.0889065874491283E-3</v>
      </c>
      <c r="EZ284" s="19">
        <f t="shared" si="1039"/>
        <v>5.5739522152515077E-2</v>
      </c>
      <c r="FA284" s="19">
        <f t="shared" si="1114"/>
        <v>1.4106770529723473E-2</v>
      </c>
      <c r="FB284" s="19">
        <f t="shared" si="1115"/>
        <v>5.7261635300930015E-2</v>
      </c>
      <c r="FC284" s="19">
        <f t="shared" si="1116"/>
        <v>1.7768967068516342E-2</v>
      </c>
      <c r="FD284" s="19">
        <f t="shared" si="1117"/>
        <v>2.1085749440710455E-2</v>
      </c>
      <c r="FE284" s="19">
        <f t="shared" si="1118"/>
        <v>1.1373434848440372E-2</v>
      </c>
      <c r="FF284" s="19">
        <f t="shared" si="1119"/>
        <v>4.0690168662985263E-2</v>
      </c>
      <c r="FG284" s="19">
        <f t="shared" si="1120"/>
        <v>5.4913788057224494E-2</v>
      </c>
      <c r="FH284" s="19">
        <f t="shared" si="1121"/>
        <v>0.18098709366096474</v>
      </c>
      <c r="FI284" s="19">
        <f t="shared" si="985"/>
        <v>-6.0901389038227442E-2</v>
      </c>
      <c r="FJ284" s="19">
        <f t="shared" si="986"/>
        <v>0.10159551861801365</v>
      </c>
      <c r="FK284" s="19">
        <f t="shared" si="987"/>
        <v>0.1304439786926011</v>
      </c>
      <c r="FL284" s="19">
        <f t="shared" si="988"/>
        <v>6.0902078291240357E-2</v>
      </c>
      <c r="FM284" s="19">
        <f t="shared" si="989"/>
        <v>9.4815488095917E-2</v>
      </c>
      <c r="FN284" s="19">
        <f t="shared" si="990"/>
        <v>8.3671922809216606E-2</v>
      </c>
      <c r="FO284" s="19">
        <f t="shared" si="991"/>
        <v>0.16579661366520773</v>
      </c>
      <c r="FP284" s="19">
        <f t="shared" si="992"/>
        <v>9.0416828563800941E-2</v>
      </c>
      <c r="FQ284" s="19">
        <f t="shared" si="993"/>
        <v>0.12592691660054697</v>
      </c>
      <c r="FR284" s="19">
        <f t="shared" si="994"/>
        <v>6.975943625043278E-2</v>
      </c>
      <c r="FS284" s="19">
        <f t="shared" si="995"/>
        <v>0.10865721206432896</v>
      </c>
      <c r="FT284" s="19">
        <f t="shared" si="996"/>
        <v>1.4770932692681954E-2</v>
      </c>
      <c r="FU284" s="19"/>
      <c r="FV284" s="16"/>
      <c r="FW284" s="19">
        <f t="shared" si="997"/>
        <v>1.0826932320296878</v>
      </c>
      <c r="FX284" s="19">
        <f t="shared" si="1048"/>
        <v>1.0895060301244555</v>
      </c>
      <c r="FY284" s="19">
        <f t="shared" si="918"/>
        <v>1.0490414027505084</v>
      </c>
      <c r="FZ284" s="19"/>
      <c r="GA284" s="19">
        <f t="shared" si="998"/>
        <v>0.98598081857136211</v>
      </c>
      <c r="GB284" s="19">
        <f t="shared" si="1049"/>
        <v>1.0944360661482906</v>
      </c>
      <c r="GC284" s="19">
        <f t="shared" si="919"/>
        <v>1.0791324652333532</v>
      </c>
      <c r="GD284" s="19"/>
      <c r="GE284" s="19">
        <f t="shared" si="999"/>
        <v>0.96306183106381904</v>
      </c>
      <c r="GF284" s="19">
        <f t="shared" si="1050"/>
        <v>0.91847153666819437</v>
      </c>
      <c r="GG284" s="19">
        <f t="shared" si="920"/>
        <v>1.1162764875650233</v>
      </c>
      <c r="GH284" s="19"/>
      <c r="GI284" s="19">
        <f t="shared" si="921"/>
        <v>0.71228804002378465</v>
      </c>
      <c r="GJ284" s="19">
        <f t="shared" si="1000"/>
        <v>0.90010840404547687</v>
      </c>
      <c r="GK284" s="19">
        <f t="shared" si="922"/>
        <v>0.90010981346843333</v>
      </c>
      <c r="GL284" s="3"/>
      <c r="GM284" s="3"/>
      <c r="GN284" s="8"/>
      <c r="GO284" s="5">
        <f t="shared" si="1051"/>
        <v>26</v>
      </c>
      <c r="GP284" t="b">
        <f t="shared" si="1001"/>
        <v>1</v>
      </c>
      <c r="GS284" s="11"/>
      <c r="GT284" s="11"/>
      <c r="GU284" s="34"/>
      <c r="GV284" s="31">
        <f t="shared" ref="GV284:GV290" ca="1" si="1147">GZ284</f>
        <v>2011</v>
      </c>
      <c r="GW284" s="12">
        <f t="shared" ca="1" si="1002"/>
        <v>1.3571802190476461</v>
      </c>
      <c r="GX284" s="19">
        <f t="shared" ca="1" si="1003"/>
        <v>0.94015712780152416</v>
      </c>
      <c r="GY284" s="19">
        <f t="shared" ca="1" si="1004"/>
        <v>1.2759477454894734</v>
      </c>
      <c r="GZ284" s="11">
        <f t="shared" ca="1" si="924"/>
        <v>2011</v>
      </c>
      <c r="HA284" s="12">
        <f t="shared" ca="1" si="1005"/>
        <v>2.0639929466281188</v>
      </c>
      <c r="HB284" s="12">
        <f t="shared" ca="1" si="1006"/>
        <v>0.65755080280910327</v>
      </c>
      <c r="HC284" s="12">
        <f t="shared" ca="1" si="1007"/>
        <v>0.94015712780152416</v>
      </c>
      <c r="HD284" s="12">
        <f t="shared" ca="1" si="1008"/>
        <v>1.2759477454894734</v>
      </c>
      <c r="HE284">
        <f t="shared" ca="1" si="1009"/>
        <v>2011</v>
      </c>
      <c r="HF284" s="12">
        <f t="shared" ca="1" si="1010"/>
        <v>0.94015712780152416</v>
      </c>
      <c r="HG284" s="12">
        <f t="shared" ca="1" si="1011"/>
        <v>0.91317238295695713</v>
      </c>
      <c r="HH284" s="12">
        <f t="shared" ca="1" si="1012"/>
        <v>0.72007302792040007</v>
      </c>
      <c r="HJ284" s="17"/>
      <c r="HL284" s="18">
        <f t="shared" si="1013"/>
        <v>1975</v>
      </c>
      <c r="HM284" s="9">
        <f t="shared" si="925"/>
        <v>0.50414326556082845</v>
      </c>
      <c r="HN284" s="9">
        <f t="shared" si="1014"/>
        <v>1.4154381400928646</v>
      </c>
      <c r="HO284" s="9">
        <f t="shared" si="1015"/>
        <v>1.0568326018700431</v>
      </c>
      <c r="HP284" s="9">
        <f t="shared" si="1016"/>
        <v>1.2119026849644732</v>
      </c>
      <c r="HQ284" s="9">
        <f t="shared" si="1017"/>
        <v>1.1051347492531398</v>
      </c>
      <c r="HR284" s="9">
        <f t="shared" si="927"/>
        <v>0.71358079791738738</v>
      </c>
      <c r="HS284" s="9">
        <f t="shared" si="1018"/>
        <v>0.71358360614576222</v>
      </c>
      <c r="HT284" s="9"/>
      <c r="HU284" s="9">
        <f t="shared" si="1019"/>
        <v>1.2807782677642954</v>
      </c>
      <c r="HV284" s="23">
        <f t="shared" si="1020"/>
        <v>1.4154325697945653</v>
      </c>
      <c r="HX284" s="8"/>
      <c r="HY284" s="5">
        <f t="shared" si="1052"/>
        <v>26</v>
      </c>
      <c r="HZ284" t="b">
        <f t="shared" si="1021"/>
        <v>1</v>
      </c>
      <c r="IC284" s="11"/>
      <c r="ID284" s="11"/>
      <c r="IE284" s="11"/>
      <c r="IF284">
        <f t="shared" ca="1" si="1023"/>
        <v>2011</v>
      </c>
      <c r="IG284" s="12">
        <f t="shared" ca="1" si="1024"/>
        <v>0</v>
      </c>
      <c r="IH284" s="19">
        <f t="shared" ca="1" si="1025"/>
        <v>0</v>
      </c>
      <c r="II284" s="19">
        <f t="shared" ca="1" si="1026"/>
        <v>0</v>
      </c>
      <c r="IJ284" s="11">
        <f t="shared" ca="1" si="1027"/>
        <v>2011</v>
      </c>
      <c r="IK284" s="12">
        <f t="shared" ca="1" si="1028"/>
        <v>0</v>
      </c>
      <c r="IL284" s="12">
        <f t="shared" ca="1" si="1122"/>
        <v>0</v>
      </c>
      <c r="IM284" s="12">
        <f t="shared" ca="1" si="1030"/>
        <v>0</v>
      </c>
      <c r="IN284" s="12">
        <f t="shared" ca="1" si="1031"/>
        <v>0</v>
      </c>
      <c r="IO284">
        <f t="shared" ca="1" si="1032"/>
        <v>2011</v>
      </c>
      <c r="IP284" s="12">
        <f t="shared" ca="1" si="1033"/>
        <v>0</v>
      </c>
      <c r="IQ284" s="12">
        <f t="shared" ca="1" si="1034"/>
        <v>0</v>
      </c>
      <c r="IR284" s="12">
        <f t="shared" ca="1" si="1035"/>
        <v>0</v>
      </c>
    </row>
    <row r="285" spans="1:252" x14ac:dyDescent="0.2">
      <c r="A285" t="s">
        <v>54</v>
      </c>
      <c r="B285" s="1">
        <f t="shared" si="1036"/>
        <v>1976</v>
      </c>
      <c r="C285" s="124">
        <f>Manufacturing_Energy_Data!C16</f>
        <v>137.21685189411582</v>
      </c>
      <c r="D285" s="124">
        <f>Manufacturing_Energy_Data!D16</f>
        <v>92.347923002724443</v>
      </c>
      <c r="E285" s="124">
        <f>Manufacturing_Energy_Data!E16</f>
        <v>33.567156791724926</v>
      </c>
      <c r="F285" s="124">
        <v>0.01</v>
      </c>
      <c r="G285" s="124">
        <v>0.01</v>
      </c>
      <c r="H285" s="124">
        <v>0.01</v>
      </c>
      <c r="I285" s="124">
        <f>Manufacturing_Energy_Data!F16</f>
        <v>48.30347789533819</v>
      </c>
      <c r="J285" s="124">
        <f>Manufacturing_Energy_Data!G16</f>
        <v>142.65329364655963</v>
      </c>
      <c r="K285" s="124">
        <f>Manufacturing_Energy_Data!H16</f>
        <v>24.453094053726716</v>
      </c>
      <c r="L285" s="124">
        <f>Manufacturing_Energy_Data!I16</f>
        <v>94.582313928804211</v>
      </c>
      <c r="M285" s="124">
        <f>Manufacturing_Energy_Data!J16</f>
        <v>479.13142441099154</v>
      </c>
      <c r="N285" s="124">
        <f>Manufacturing_Energy_Data!K16</f>
        <v>65.882577577556631</v>
      </c>
      <c r="O285" s="124">
        <f>Manufacturing_Energy_Data!L16</f>
        <v>99.937567842937113</v>
      </c>
      <c r="P285" s="124">
        <f>Manufacturing_Energy_Data!M16</f>
        <v>513.3155215270391</v>
      </c>
      <c r="Q285" s="124">
        <f>Manufacturing_Energy_Data!N16</f>
        <v>96.333721148603033</v>
      </c>
      <c r="R285" s="124">
        <f>Manufacturing_Energy_Data!O16</f>
        <v>64.285047980263272</v>
      </c>
      <c r="S285" s="124">
        <f>Manufacturing_Energy_Data!P16</f>
        <v>60.338488977250819</v>
      </c>
      <c r="T285" s="124">
        <f>Manufacturing_Energy_Data!Q16</f>
        <v>44.572779783199536</v>
      </c>
      <c r="U285" s="124">
        <f>Manufacturing_Energy_Data!R16</f>
        <v>116.60003904808401</v>
      </c>
      <c r="V285" s="124">
        <f>Manufacturing_Energy_Data!S16</f>
        <v>14.682192626123481</v>
      </c>
      <c r="W285" s="124">
        <f>Manufacturing_Energy_Data!T16</f>
        <v>17.792073411794558</v>
      </c>
      <c r="X285" s="247">
        <f t="shared" si="928"/>
        <v>2146.0255455468373</v>
      </c>
      <c r="Z285" s="19">
        <f t="shared" si="1123"/>
        <v>0.23218944073256986</v>
      </c>
      <c r="AA285" s="19">
        <f t="shared" si="1124"/>
        <v>1.0824832226474261</v>
      </c>
      <c r="AB285" s="19">
        <f t="shared" si="1125"/>
        <v>0.40084400244803248</v>
      </c>
      <c r="AC285" s="19">
        <f t="shared" si="1126"/>
        <v>1.6921350222474146E-5</v>
      </c>
      <c r="AD285" s="19">
        <f t="shared" si="1127"/>
        <v>1.1721792840056518E-4</v>
      </c>
      <c r="AE285" s="19">
        <f t="shared" si="1128"/>
        <v>1.1941553612513578E-4</v>
      </c>
      <c r="AF285" s="19">
        <f t="shared" si="1129"/>
        <v>0.66619586278406184</v>
      </c>
      <c r="AG285" s="19">
        <f t="shared" si="1130"/>
        <v>0.93468971620919017</v>
      </c>
      <c r="AH285" s="19">
        <f t="shared" si="1131"/>
        <v>0.41420877447743459</v>
      </c>
      <c r="AI285" s="19">
        <f t="shared" si="1132"/>
        <v>0.13885975343276349</v>
      </c>
      <c r="AJ285" s="19">
        <f t="shared" si="1133"/>
        <v>1.1013835376326029</v>
      </c>
      <c r="AK285" s="19">
        <f t="shared" si="1134"/>
        <v>0.69135204053840671</v>
      </c>
      <c r="AL285" s="19">
        <f t="shared" si="1135"/>
        <v>1.0894320333012555</v>
      </c>
      <c r="AM285" s="19">
        <f t="shared" si="1136"/>
        <v>1.7344024801367932</v>
      </c>
      <c r="AN285" s="19">
        <f t="shared" si="1137"/>
        <v>0.39044988247677442</v>
      </c>
      <c r="AO285" s="19">
        <f t="shared" si="1138"/>
        <v>0.25421077272781917</v>
      </c>
      <c r="AP285" s="19">
        <f t="shared" si="1139"/>
        <v>4.1573593796953965</v>
      </c>
      <c r="AQ285" s="19">
        <f t="shared" si="1140"/>
        <v>0.46277801981468675</v>
      </c>
      <c r="AR285" s="19">
        <f t="shared" si="1141"/>
        <v>0.273811778173493</v>
      </c>
      <c r="AS285" s="19">
        <f t="shared" si="1142"/>
        <v>0.32675285222885286</v>
      </c>
      <c r="AT285" s="19">
        <f t="shared" si="1143"/>
        <v>0.26317750896942893</v>
      </c>
      <c r="AU285" s="19">
        <f t="shared" si="1144"/>
        <v>2.9117514868225438</v>
      </c>
      <c r="AV285" s="19"/>
      <c r="AX285" s="265">
        <f t="shared" si="929"/>
        <v>0.98379804025884598</v>
      </c>
      <c r="AY285" s="265">
        <f t="shared" si="930"/>
        <v>1.0589599592064118</v>
      </c>
      <c r="AZ285" s="265">
        <f t="shared" si="931"/>
        <v>1.3259080386549917</v>
      </c>
      <c r="BA285" s="265">
        <f t="shared" si="932"/>
        <v>1.1452199751372001</v>
      </c>
      <c r="BB285" s="265">
        <f t="shared" si="933"/>
        <v>0.99361196635069948</v>
      </c>
      <c r="BC285" s="265">
        <f t="shared" si="934"/>
        <v>1.0087136198362996</v>
      </c>
      <c r="BD285" s="265">
        <f t="shared" si="935"/>
        <v>0.95562131279615714</v>
      </c>
      <c r="BE285" s="265">
        <f t="shared" si="936"/>
        <v>0.9851933603045715</v>
      </c>
      <c r="BF285" s="265">
        <f t="shared" si="937"/>
        <v>1.1920279331205261</v>
      </c>
      <c r="BG285" s="265">
        <f t="shared" si="938"/>
        <v>0.75377215976810985</v>
      </c>
      <c r="BH285" s="265">
        <f t="shared" si="939"/>
        <v>1.2989757583904484</v>
      </c>
      <c r="BI285" s="265">
        <f t="shared" si="940"/>
        <v>0.93637963513809985</v>
      </c>
      <c r="BJ285" s="265">
        <f t="shared" si="941"/>
        <v>0.95978525614300403</v>
      </c>
      <c r="BK285" s="265">
        <f t="shared" si="942"/>
        <v>0.86075021424057341</v>
      </c>
      <c r="BL285" s="265">
        <f t="shared" si="943"/>
        <v>1.0048961755340655</v>
      </c>
      <c r="BM285" s="265">
        <f t="shared" si="944"/>
        <v>0.97379748757186468</v>
      </c>
      <c r="BN285" s="265">
        <f t="shared" si="945"/>
        <v>1.7647937372948721</v>
      </c>
      <c r="BO285" s="265">
        <f t="shared" si="946"/>
        <v>1.0432517261564216</v>
      </c>
      <c r="BP285" s="265">
        <f t="shared" si="947"/>
        <v>1.0234623007728176</v>
      </c>
      <c r="BQ285" s="265">
        <f t="shared" si="948"/>
        <v>1.218926902991307</v>
      </c>
      <c r="BR285" s="265">
        <f t="shared" si="949"/>
        <v>1.0226758515886767</v>
      </c>
      <c r="BS285" s="265">
        <f t="shared" si="950"/>
        <v>1.2317194498501727</v>
      </c>
      <c r="BU285" s="16"/>
      <c r="BV285" s="9">
        <f t="shared" si="915"/>
        <v>0.78419552602981279</v>
      </c>
      <c r="BW285" s="9">
        <f t="shared" si="951"/>
        <v>1.2317194498501727</v>
      </c>
      <c r="BX285" s="9">
        <f t="shared" si="952"/>
        <v>1.0802983859113433</v>
      </c>
      <c r="BY285" s="9">
        <f t="shared" si="953"/>
        <v>1.1046985027314022</v>
      </c>
      <c r="BZ285" s="9">
        <f t="shared" si="954"/>
        <v>1.0321044352936264</v>
      </c>
      <c r="CA285" s="9">
        <f t="shared" si="916"/>
        <v>0.96590740868222469</v>
      </c>
      <c r="CB285" s="9">
        <f t="shared" si="955"/>
        <v>0.96590888189640778</v>
      </c>
      <c r="CC285" s="9"/>
      <c r="CD285" s="9">
        <f t="shared" si="956"/>
        <v>1.1934040094194116</v>
      </c>
      <c r="CE285" s="9">
        <f t="shared" si="957"/>
        <v>1.2317175712189714</v>
      </c>
      <c r="CG285" s="35"/>
      <c r="CH285">
        <f t="shared" si="958"/>
        <v>1976</v>
      </c>
      <c r="CI285" s="19">
        <f t="shared" si="959"/>
        <v>6.3939989987002246E-2</v>
      </c>
      <c r="CJ285" s="19">
        <f t="shared" si="1059"/>
        <v>4.3032070701279977E-2</v>
      </c>
      <c r="CK285" s="19">
        <f t="shared" si="1060"/>
        <v>1.5641545768818679E-2</v>
      </c>
      <c r="CL285" s="19">
        <f t="shared" si="1061"/>
        <v>4.6597767770056342E-6</v>
      </c>
      <c r="CM285" s="19">
        <f t="shared" si="1062"/>
        <v>4.6597767770056342E-6</v>
      </c>
      <c r="CN285" s="19">
        <f t="shared" si="1063"/>
        <v>4.6597767770056342E-6</v>
      </c>
      <c r="CO285" s="19">
        <f t="shared" si="1064"/>
        <v>2.2508342454530192E-2</v>
      </c>
      <c r="CP285" s="19">
        <f t="shared" si="1065"/>
        <v>6.6473250489760397E-2</v>
      </c>
      <c r="CQ285" s="19">
        <f t="shared" si="1066"/>
        <v>1.1394595979749032E-2</v>
      </c>
      <c r="CR285" s="19">
        <f t="shared" si="1067"/>
        <v>4.4073246996089839E-2</v>
      </c>
      <c r="CS285" s="19">
        <f t="shared" si="1068"/>
        <v>0.22326454846039689</v>
      </c>
      <c r="CT285" s="19">
        <f t="shared" si="1069"/>
        <v>3.0699810500517052E-2</v>
      </c>
      <c r="CU285" s="19">
        <f t="shared" si="1070"/>
        <v>4.6568675778494342E-2</v>
      </c>
      <c r="CV285" s="19">
        <f t="shared" si="1071"/>
        <v>0.23919357464882327</v>
      </c>
      <c r="CW285" s="19">
        <f t="shared" si="1072"/>
        <v>4.4889363665079694E-2</v>
      </c>
      <c r="CX285" s="19">
        <f t="shared" si="1073"/>
        <v>2.9955397368712375E-2</v>
      </c>
      <c r="CY285" s="19">
        <f t="shared" si="1054"/>
        <v>2.8116388969580384E-2</v>
      </c>
      <c r="CZ285" s="19">
        <f t="shared" si="1055"/>
        <v>2.0769920412033942E-2</v>
      </c>
      <c r="DA285" s="19">
        <f t="shared" si="1056"/>
        <v>5.4333015415421203E-2</v>
      </c>
      <c r="DB285" s="19">
        <f t="shared" si="1057"/>
        <v>6.8415740234733565E-3</v>
      </c>
      <c r="DC285" s="19">
        <f t="shared" si="1058"/>
        <v>8.2907090499059685E-3</v>
      </c>
      <c r="DD285">
        <f t="shared" si="980"/>
        <v>0.99999999999999989</v>
      </c>
      <c r="DF285" s="19">
        <f t="shared" si="1037"/>
        <v>6.556653728939299E-2</v>
      </c>
      <c r="DG285" s="19">
        <f t="shared" si="1084"/>
        <v>4.3467490065331141E-2</v>
      </c>
      <c r="DH285" s="19">
        <f t="shared" si="1085"/>
        <v>1.6255237707676926E-2</v>
      </c>
      <c r="DI285" s="19">
        <f t="shared" si="1086"/>
        <v>4.828091751113149E-6</v>
      </c>
      <c r="DJ285" s="19">
        <f t="shared" si="1087"/>
        <v>4.828091751113149E-6</v>
      </c>
      <c r="DK285" s="19">
        <f t="shared" si="1088"/>
        <v>4.828091751113149E-6</v>
      </c>
      <c r="DL285" s="19">
        <f t="shared" si="1089"/>
        <v>2.2503431908280854E-2</v>
      </c>
      <c r="DM285" s="19">
        <f t="shared" si="1090"/>
        <v>6.5337183477861882E-2</v>
      </c>
      <c r="DN285" s="19">
        <f t="shared" si="1091"/>
        <v>1.1520500672114848E-2</v>
      </c>
      <c r="DO285" s="19">
        <f t="shared" si="1092"/>
        <v>4.4560976531103601E-2</v>
      </c>
      <c r="DP285" s="19">
        <f t="shared" si="1093"/>
        <v>0.21681178195578787</v>
      </c>
      <c r="DQ285" s="19">
        <f t="shared" si="1094"/>
        <v>3.1022685507282505E-2</v>
      </c>
      <c r="DR285" s="19">
        <f t="shared" si="1095"/>
        <v>4.7041088947073248E-2</v>
      </c>
      <c r="DS285" s="19">
        <f t="shared" si="1096"/>
        <v>0.23886148924149647</v>
      </c>
      <c r="DT285" s="19">
        <f t="shared" si="1097"/>
        <v>4.5309412284861891E-2</v>
      </c>
      <c r="DU285" s="19">
        <f t="shared" si="1098"/>
        <v>3.0593690978544981E-2</v>
      </c>
      <c r="DV285" s="19">
        <f t="shared" si="1074"/>
        <v>2.9308754797215231E-2</v>
      </c>
      <c r="DW285" s="19">
        <f t="shared" si="1075"/>
        <v>2.145310722171755E-2</v>
      </c>
      <c r="DX285" s="19">
        <f t="shared" si="1076"/>
        <v>5.4509453560706925E-2</v>
      </c>
      <c r="DY285" s="19">
        <f t="shared" si="1077"/>
        <v>7.0182406775463873E-3</v>
      </c>
      <c r="DZ285" s="19">
        <f t="shared" si="1078"/>
        <v>8.7085311931026956E-3</v>
      </c>
      <c r="EA285" s="19">
        <f t="shared" si="982"/>
        <v>0.99986407829235124</v>
      </c>
      <c r="EB285" s="19"/>
      <c r="EC285" s="19">
        <f t="shared" si="1038"/>
        <v>6.5575450416593448E-2</v>
      </c>
      <c r="ED285" s="19">
        <f t="shared" si="1099"/>
        <v>4.3473399043966493E-2</v>
      </c>
      <c r="EE285" s="19">
        <f t="shared" si="1100"/>
        <v>1.6257447447696027E-2</v>
      </c>
      <c r="EF285" s="19">
        <f t="shared" si="1101"/>
        <v>4.828748082798369E-6</v>
      </c>
      <c r="EG285" s="19">
        <f t="shared" si="1102"/>
        <v>4.828748082798369E-6</v>
      </c>
      <c r="EH285" s="19">
        <f t="shared" si="1103"/>
        <v>4.828748082798369E-6</v>
      </c>
      <c r="EI285" s="19">
        <f t="shared" si="1104"/>
        <v>2.2506491028974694E-2</v>
      </c>
      <c r="EJ285" s="19">
        <f t="shared" si="1105"/>
        <v>6.5346065426662797E-2</v>
      </c>
      <c r="EK285" s="19">
        <f t="shared" si="1106"/>
        <v>1.1522066771106019E-2</v>
      </c>
      <c r="EL285" s="19">
        <f t="shared" si="1107"/>
        <v>4.456703415849126E-2</v>
      </c>
      <c r="EM285" s="19">
        <f t="shared" si="1108"/>
        <v>0.21684125538950913</v>
      </c>
      <c r="EN285" s="19">
        <f t="shared" si="1109"/>
        <v>3.1026902736885555E-2</v>
      </c>
      <c r="EO285" s="19">
        <f t="shared" si="1110"/>
        <v>4.7047483721401238E-2</v>
      </c>
      <c r="EP285" s="19">
        <f t="shared" si="1111"/>
        <v>0.23889396011650249</v>
      </c>
      <c r="EQ285" s="19">
        <f t="shared" si="1112"/>
        <v>4.5315571654744286E-2</v>
      </c>
      <c r="ER285" s="19">
        <f t="shared" si="1113"/>
        <v>3.0597849890552486E-2</v>
      </c>
      <c r="ES285" s="19">
        <f t="shared" si="1079"/>
        <v>2.9312739034760699E-2</v>
      </c>
      <c r="ET285" s="19">
        <f t="shared" si="1080"/>
        <v>2.1456023561079323E-2</v>
      </c>
      <c r="EU285" s="19">
        <f t="shared" si="1081"/>
        <v>5.4516863585901174E-2</v>
      </c>
      <c r="EV285" s="19">
        <f t="shared" si="1082"/>
        <v>7.0191947384815609E-3</v>
      </c>
      <c r="EW285" s="19">
        <f t="shared" si="1083"/>
        <v>8.7097150324430394E-3</v>
      </c>
      <c r="EZ285" s="19">
        <f t="shared" si="1039"/>
        <v>-3.829990707414415E-2</v>
      </c>
      <c r="FA285" s="19">
        <f t="shared" si="1114"/>
        <v>-5.2826652319724984E-2</v>
      </c>
      <c r="FB285" s="19">
        <f t="shared" si="1115"/>
        <v>-3.3668468019436737E-2</v>
      </c>
      <c r="FC285" s="19">
        <f t="shared" si="1116"/>
        <v>-5.8820286568857877E-2</v>
      </c>
      <c r="FD285" s="19">
        <f t="shared" si="1117"/>
        <v>-0.10327778701578259</v>
      </c>
      <c r="FE285" s="19">
        <f t="shared" si="1118"/>
        <v>-2.7739407903951886E-2</v>
      </c>
      <c r="FF285" s="19">
        <f t="shared" si="1119"/>
        <v>4.8637979345774029E-3</v>
      </c>
      <c r="FG285" s="19">
        <f t="shared" si="1120"/>
        <v>1.73412290527831E-2</v>
      </c>
      <c r="FH285" s="19">
        <f t="shared" si="1121"/>
        <v>-1.9407120769284157E-2</v>
      </c>
      <c r="FI285" s="19">
        <f t="shared" si="985"/>
        <v>-6.4543727643833967E-2</v>
      </c>
      <c r="FJ285" s="19">
        <f t="shared" si="986"/>
        <v>2.1241529383733873E-2</v>
      </c>
      <c r="FK285" s="19">
        <f t="shared" si="987"/>
        <v>-4.5768248275667806E-2</v>
      </c>
      <c r="FL285" s="19">
        <f t="shared" si="988"/>
        <v>2.1011262466169283E-3</v>
      </c>
      <c r="FM285" s="19">
        <f t="shared" si="989"/>
        <v>-8.6098452543121214E-3</v>
      </c>
      <c r="FN285" s="19">
        <f t="shared" si="990"/>
        <v>-1.1917622489869113E-2</v>
      </c>
      <c r="FO285" s="19">
        <f t="shared" si="991"/>
        <v>1.8774970773799825E-2</v>
      </c>
      <c r="FP285" s="19">
        <f t="shared" si="992"/>
        <v>-0.1329069428870443</v>
      </c>
      <c r="FQ285" s="19">
        <f t="shared" si="993"/>
        <v>-8.0691071789023405E-2</v>
      </c>
      <c r="FR285" s="19">
        <f t="shared" si="994"/>
        <v>-6.4022018670413308E-2</v>
      </c>
      <c r="FS285" s="19">
        <f t="shared" si="995"/>
        <v>-7.6645897829788728E-2</v>
      </c>
      <c r="FT285" s="19">
        <f t="shared" si="996"/>
        <v>-7.6932868028736098E-2</v>
      </c>
      <c r="FU285" s="19"/>
      <c r="FV285" s="16"/>
      <c r="FW285" s="19">
        <f t="shared" si="997"/>
        <v>0.98385481506023054</v>
      </c>
      <c r="FX285" s="19">
        <f t="shared" si="1048"/>
        <v>1.0719157537751021</v>
      </c>
      <c r="FY285" s="19">
        <f t="shared" si="918"/>
        <v>1.0321044352936264</v>
      </c>
      <c r="FZ285" s="19"/>
      <c r="GA285" s="19">
        <f t="shared" si="998"/>
        <v>1.0010804240587257</v>
      </c>
      <c r="GB285" s="19">
        <f t="shared" si="1049"/>
        <v>1.0956185212048943</v>
      </c>
      <c r="GC285" s="19">
        <f t="shared" si="919"/>
        <v>1.0802983859113433</v>
      </c>
      <c r="GD285" s="19"/>
      <c r="GE285" s="19">
        <f t="shared" si="999"/>
        <v>0.98962803126053778</v>
      </c>
      <c r="GF285" s="19">
        <f t="shared" si="1050"/>
        <v>0.90894517860178603</v>
      </c>
      <c r="GG285" s="19">
        <f t="shared" si="920"/>
        <v>1.1046985027314022</v>
      </c>
      <c r="GH285" s="19"/>
      <c r="GI285" s="19">
        <f t="shared" si="921"/>
        <v>0.78419552602981279</v>
      </c>
      <c r="GJ285" s="19">
        <f t="shared" si="1000"/>
        <v>0.96590740868222469</v>
      </c>
      <c r="GK285" s="19">
        <f t="shared" si="922"/>
        <v>0.96590888189640778</v>
      </c>
      <c r="GL285" s="3"/>
      <c r="GM285" s="3"/>
      <c r="GN285" s="8"/>
      <c r="GO285" s="5">
        <f t="shared" si="1051"/>
        <v>27</v>
      </c>
      <c r="GP285" t="b">
        <f t="shared" si="1001"/>
        <v>1</v>
      </c>
      <c r="GS285" s="11"/>
      <c r="GT285" s="11"/>
      <c r="GU285" s="34"/>
      <c r="GV285" s="31">
        <f t="shared" si="1147"/>
        <v>2012</v>
      </c>
      <c r="GW285" s="12">
        <f t="shared" ca="1" si="1002"/>
        <v>1.3806223773252921</v>
      </c>
      <c r="GX285" s="19">
        <f t="shared" ca="1" si="1003"/>
        <v>0.91424833654726811</v>
      </c>
      <c r="GY285" s="19">
        <f t="shared" ca="1" si="1004"/>
        <v>1.262217060226827</v>
      </c>
      <c r="GZ285" s="11">
        <f t="shared" si="924"/>
        <v>2012</v>
      </c>
      <c r="HA285" s="12">
        <f t="shared" ca="1" si="1005"/>
        <v>2.0503988025670994</v>
      </c>
      <c r="HB285" s="12">
        <f t="shared" ca="1" si="1006"/>
        <v>0.67334333964531823</v>
      </c>
      <c r="HC285" s="12">
        <f t="shared" ca="1" si="1007"/>
        <v>0.91424833654726811</v>
      </c>
      <c r="HD285" s="12">
        <f t="shared" ca="1" si="1008"/>
        <v>1.262217060226827</v>
      </c>
      <c r="HE285">
        <f t="shared" si="1009"/>
        <v>2012</v>
      </c>
      <c r="HF285" s="12">
        <f t="shared" ca="1" si="1010"/>
        <v>0.91424833654726811</v>
      </c>
      <c r="HG285" s="12">
        <f t="shared" ca="1" si="1011"/>
        <v>0.91823461467453305</v>
      </c>
      <c r="HH285" s="12">
        <f t="shared" ca="1" si="1012"/>
        <v>0.7333020655989797</v>
      </c>
      <c r="HJ285" s="17"/>
      <c r="HL285" s="18">
        <f t="shared" si="1013"/>
        <v>1976</v>
      </c>
      <c r="HM285" s="9">
        <f t="shared" si="925"/>
        <v>0.55503794970032083</v>
      </c>
      <c r="HN285" s="9">
        <f t="shared" si="1014"/>
        <v>1.3796306964171119</v>
      </c>
      <c r="HO285" s="9">
        <f t="shared" si="1015"/>
        <v>1.0579744292391491</v>
      </c>
      <c r="HP285" s="9">
        <f t="shared" si="1016"/>
        <v>1.1993328682007516</v>
      </c>
      <c r="HQ285" s="9">
        <f t="shared" si="1017"/>
        <v>1.0872921443430823</v>
      </c>
      <c r="HR285" s="9">
        <f t="shared" si="927"/>
        <v>0.76574441067762145</v>
      </c>
      <c r="HS285" s="9">
        <f t="shared" si="1018"/>
        <v>0.76574739308297957</v>
      </c>
      <c r="HT285" s="9"/>
      <c r="HU285" s="9">
        <f t="shared" si="1019"/>
        <v>1.2688635067024419</v>
      </c>
      <c r="HV285" s="23">
        <f t="shared" si="1020"/>
        <v>1.379625323081181</v>
      </c>
      <c r="HX285" s="8"/>
      <c r="HY285" s="5">
        <f t="shared" si="1052"/>
        <v>27</v>
      </c>
      <c r="HZ285" t="b">
        <f t="shared" si="1021"/>
        <v>1</v>
      </c>
      <c r="IC285" s="11"/>
      <c r="ID285" s="11"/>
      <c r="IE285" s="11"/>
      <c r="IF285">
        <f t="shared" si="1023"/>
        <v>2012</v>
      </c>
      <c r="IG285" s="12">
        <f t="shared" ca="1" si="1024"/>
        <v>0</v>
      </c>
      <c r="IH285" s="19">
        <f t="shared" ca="1" si="1025"/>
        <v>0</v>
      </c>
      <c r="II285" s="19">
        <f t="shared" ca="1" si="1026"/>
        <v>0</v>
      </c>
      <c r="IJ285" s="11">
        <f t="shared" si="1027"/>
        <v>2012</v>
      </c>
      <c r="IK285" s="12">
        <f t="shared" ca="1" si="1028"/>
        <v>0</v>
      </c>
      <c r="IL285" s="12">
        <f t="shared" ca="1" si="1122"/>
        <v>0</v>
      </c>
      <c r="IM285" s="12">
        <f t="shared" ca="1" si="1030"/>
        <v>0</v>
      </c>
      <c r="IN285" s="12">
        <f t="shared" ca="1" si="1031"/>
        <v>0</v>
      </c>
      <c r="IO285">
        <f t="shared" si="1032"/>
        <v>2012</v>
      </c>
      <c r="IP285" s="12">
        <f t="shared" ca="1" si="1033"/>
        <v>0</v>
      </c>
      <c r="IQ285" s="12">
        <f t="shared" ca="1" si="1034"/>
        <v>0</v>
      </c>
      <c r="IR285" s="12">
        <f t="shared" ca="1" si="1035"/>
        <v>0</v>
      </c>
    </row>
    <row r="286" spans="1:252" x14ac:dyDescent="0.2">
      <c r="A286" t="s">
        <v>54</v>
      </c>
      <c r="B286" s="1">
        <f t="shared" si="1036"/>
        <v>1977</v>
      </c>
      <c r="C286" s="124">
        <f>Manufacturing_Energy_Data!C17</f>
        <v>141.0066373175749</v>
      </c>
      <c r="D286" s="124">
        <f>Manufacturing_Energy_Data!D17</f>
        <v>91.204968092139922</v>
      </c>
      <c r="E286" s="124">
        <f>Manufacturing_Energy_Data!E17</f>
        <v>32.290922286426664</v>
      </c>
      <c r="F286" s="124">
        <v>0.01</v>
      </c>
      <c r="G286" s="124">
        <v>0.01</v>
      </c>
      <c r="H286" s="124">
        <v>0.01</v>
      </c>
      <c r="I286" s="124">
        <f>Manufacturing_Energy_Data!F17</f>
        <v>50.027246183554809</v>
      </c>
      <c r="J286" s="124">
        <f>Manufacturing_Energy_Data!G17</f>
        <v>146.27160127882522</v>
      </c>
      <c r="K286" s="124">
        <f>Manufacturing_Energy_Data!H17</f>
        <v>26.273357004969821</v>
      </c>
      <c r="L286" s="124">
        <f>Manufacturing_Energy_Data!I17</f>
        <v>102.90945455632693</v>
      </c>
      <c r="M286" s="124">
        <f>Manufacturing_Energy_Data!J17</f>
        <v>492.76729336074919</v>
      </c>
      <c r="N286" s="124">
        <f>Manufacturing_Energy_Data!K17</f>
        <v>75.246747640593085</v>
      </c>
      <c r="O286" s="124">
        <f>Manufacturing_Energy_Data!L17</f>
        <v>105.71017110607445</v>
      </c>
      <c r="P286" s="124">
        <f>Manufacturing_Energy_Data!M17</f>
        <v>546.84224862779843</v>
      </c>
      <c r="Q286" s="124">
        <f>Manufacturing_Energy_Data!N17</f>
        <v>98.450059104997237</v>
      </c>
      <c r="R286" s="124">
        <f>Manufacturing_Energy_Data!O17</f>
        <v>65.89501569794686</v>
      </c>
      <c r="S286" s="124">
        <f>Manufacturing_Energy_Data!P17</f>
        <v>62.768469320083639</v>
      </c>
      <c r="T286" s="124">
        <f>Manufacturing_Energy_Data!Q17</f>
        <v>47.430719507533297</v>
      </c>
      <c r="U286" s="124">
        <f>Manufacturing_Energy_Data!R17</f>
        <v>122.08421943882026</v>
      </c>
      <c r="V286" s="124">
        <f>Manufacturing_Energy_Data!S17</f>
        <v>15.484543619761297</v>
      </c>
      <c r="W286" s="124">
        <f>Manufacturing_Energy_Data!T17</f>
        <v>19.687953956599571</v>
      </c>
      <c r="X286" s="124">
        <f>SUM(C286:W286)</f>
        <v>2242.3816281007753</v>
      </c>
      <c r="Z286" s="19">
        <f t="shared" si="1123"/>
        <v>0.23564782961976799</v>
      </c>
      <c r="AA286" s="19">
        <f t="shared" si="1124"/>
        <v>0.96683331550396812</v>
      </c>
      <c r="AB286" s="19">
        <f t="shared" si="1125"/>
        <v>0.36763415125681487</v>
      </c>
      <c r="AC286" s="19">
        <f t="shared" si="1126"/>
        <v>1.6711825351103325E-5</v>
      </c>
      <c r="AD286" s="19">
        <f t="shared" si="1127"/>
        <v>1.0600665026572057E-4</v>
      </c>
      <c r="AE286" s="19">
        <f t="shared" si="1128"/>
        <v>1.1385061968680533E-4</v>
      </c>
      <c r="AF286" s="19">
        <f t="shared" si="1129"/>
        <v>0.67976980321858005</v>
      </c>
      <c r="AG286" s="19">
        <f t="shared" si="1130"/>
        <v>0.90215809454898155</v>
      </c>
      <c r="AH286" s="19">
        <f t="shared" si="1131"/>
        <v>0.40972472714185959</v>
      </c>
      <c r="AI286" s="19">
        <f t="shared" si="1132"/>
        <v>0.13934213794757902</v>
      </c>
      <c r="AJ286" s="19">
        <f t="shared" si="1133"/>
        <v>1.0388439814958312</v>
      </c>
      <c r="AK286" s="19">
        <f t="shared" si="1134"/>
        <v>0.67379922501638845</v>
      </c>
      <c r="AL286" s="19">
        <f t="shared" si="1135"/>
        <v>1.0770661249572069</v>
      </c>
      <c r="AM286" s="19">
        <f t="shared" si="1136"/>
        <v>1.8128394647479453</v>
      </c>
      <c r="AN286" s="19">
        <f t="shared" si="1137"/>
        <v>0.37275618984916242</v>
      </c>
      <c r="AO286" s="19">
        <f t="shared" si="1138"/>
        <v>0.24453687966456863</v>
      </c>
      <c r="AP286" s="19">
        <f t="shared" si="1139"/>
        <v>3.5979906651850291</v>
      </c>
      <c r="AQ286" s="19">
        <f t="shared" si="1140"/>
        <v>0.44634583670198091</v>
      </c>
      <c r="AR286" s="19">
        <f t="shared" si="1141"/>
        <v>0.2637761099126778</v>
      </c>
      <c r="AS286" s="19">
        <f t="shared" si="1142"/>
        <v>0.29854165884210537</v>
      </c>
      <c r="AT286" s="19">
        <f t="shared" si="1143"/>
        <v>0.26895996662516453</v>
      </c>
      <c r="AU286" s="19">
        <f t="shared" si="1144"/>
        <v>2.8509166775442649</v>
      </c>
      <c r="AV286" s="19"/>
      <c r="AX286" s="265">
        <f t="shared" si="929"/>
        <v>0.9984514034735722</v>
      </c>
      <c r="AY286" s="265">
        <f t="shared" si="930"/>
        <v>0.94582322102090866</v>
      </c>
      <c r="AZ286" s="265">
        <f t="shared" si="931"/>
        <v>1.2160568037904256</v>
      </c>
      <c r="BA286" s="265">
        <f t="shared" si="932"/>
        <v>1.1310395424396236</v>
      </c>
      <c r="BB286" s="265">
        <f t="shared" si="933"/>
        <v>0.89857820944279421</v>
      </c>
      <c r="BC286" s="265">
        <f t="shared" si="934"/>
        <v>0.96170627735187997</v>
      </c>
      <c r="BD286" s="265">
        <f t="shared" si="935"/>
        <v>0.97509238354649541</v>
      </c>
      <c r="BE286" s="265">
        <f t="shared" si="936"/>
        <v>0.9509039730311537</v>
      </c>
      <c r="BF286" s="265">
        <f t="shared" si="937"/>
        <v>1.1791235476830533</v>
      </c>
      <c r="BG286" s="265">
        <f t="shared" si="938"/>
        <v>0.75639068679687382</v>
      </c>
      <c r="BH286" s="265">
        <f t="shared" si="939"/>
        <v>1.2252163779508398</v>
      </c>
      <c r="BI286" s="265">
        <f t="shared" si="940"/>
        <v>0.91260578617201626</v>
      </c>
      <c r="BJ286" s="265">
        <f t="shared" si="941"/>
        <v>0.94889094044028988</v>
      </c>
      <c r="BK286" s="265">
        <f t="shared" si="942"/>
        <v>0.89967696398963326</v>
      </c>
      <c r="BL286" s="265">
        <f t="shared" si="943"/>
        <v>0.95935813121509916</v>
      </c>
      <c r="BM286" s="265">
        <f t="shared" si="944"/>
        <v>0.93673999917770212</v>
      </c>
      <c r="BN286" s="265">
        <f t="shared" si="945"/>
        <v>1.5273424337034784</v>
      </c>
      <c r="BO286" s="265">
        <f t="shared" si="946"/>
        <v>1.0062082567978003</v>
      </c>
      <c r="BP286" s="265">
        <f t="shared" si="947"/>
        <v>0.98595066341184689</v>
      </c>
      <c r="BQ286" s="265">
        <f t="shared" si="948"/>
        <v>1.1136871710347744</v>
      </c>
      <c r="BR286" s="265">
        <f t="shared" si="949"/>
        <v>1.0451457800810913</v>
      </c>
      <c r="BS286" s="265">
        <f t="shared" si="950"/>
        <v>1.2059853107400555</v>
      </c>
      <c r="BU286" s="16"/>
      <c r="BV286" s="9">
        <f t="shared" si="915"/>
        <v>0.83689077525578726</v>
      </c>
      <c r="BW286" s="9">
        <f t="shared" si="951"/>
        <v>1.2059853107400555</v>
      </c>
      <c r="BX286" s="9">
        <f t="shared" si="952"/>
        <v>1.0977257717377846</v>
      </c>
      <c r="BY286" s="9">
        <f t="shared" si="953"/>
        <v>1.0870967915142982</v>
      </c>
      <c r="BZ286" s="9">
        <f t="shared" si="954"/>
        <v>1.0106003463825226</v>
      </c>
      <c r="CA286" s="9">
        <f t="shared" si="916"/>
        <v>1.0092768176808646</v>
      </c>
      <c r="CB286" s="9">
        <f t="shared" si="955"/>
        <v>1.0092779816523365</v>
      </c>
      <c r="CC286" s="9"/>
      <c r="CD286" s="9">
        <f t="shared" si="956"/>
        <v>1.1933341644187025</v>
      </c>
      <c r="CE286" s="9">
        <f t="shared" si="957"/>
        <v>1.2059839199116389</v>
      </c>
      <c r="CG286" s="35"/>
      <c r="CH286">
        <f t="shared" si="958"/>
        <v>1977</v>
      </c>
      <c r="CI286" s="19">
        <f t="shared" si="959"/>
        <v>6.2882533263083754E-2</v>
      </c>
      <c r="CJ286" s="19">
        <f t="shared" si="1059"/>
        <v>4.0673258712607088E-2</v>
      </c>
      <c r="CK286" s="19">
        <f t="shared" si="1060"/>
        <v>1.4400279542860878E-2</v>
      </c>
      <c r="CL286" s="19">
        <f t="shared" si="1061"/>
        <v>4.459544207231878E-6</v>
      </c>
      <c r="CM286" s="19">
        <f t="shared" si="1062"/>
        <v>4.459544207231878E-6</v>
      </c>
      <c r="CN286" s="19">
        <f t="shared" si="1063"/>
        <v>4.459544207231878E-6</v>
      </c>
      <c r="CO286" s="19">
        <f t="shared" si="1064"/>
        <v>2.2309871592163494E-2</v>
      </c>
      <c r="CP286" s="19">
        <f t="shared" si="1065"/>
        <v>6.5230467216551596E-2</v>
      </c>
      <c r="CQ286" s="19">
        <f t="shared" si="1066"/>
        <v>1.1716719703604826E-2</v>
      </c>
      <c r="CR286" s="19">
        <f t="shared" si="1067"/>
        <v>4.5892926193606E-2</v>
      </c>
      <c r="CS286" s="19">
        <f t="shared" si="1068"/>
        <v>0.21975175286202606</v>
      </c>
      <c r="CT286" s="19">
        <f t="shared" si="1069"/>
        <v>3.3556619755364586E-2</v>
      </c>
      <c r="CU286" s="19">
        <f t="shared" si="1070"/>
        <v>4.7141918120158499E-2</v>
      </c>
      <c r="CV286" s="19">
        <f t="shared" si="1071"/>
        <v>0.24386671821377529</v>
      </c>
      <c r="CW286" s="19">
        <f t="shared" si="1072"/>
        <v>4.3904239078332644E-2</v>
      </c>
      <c r="CX286" s="19">
        <f t="shared" si="1073"/>
        <v>2.9386173554123259E-2</v>
      </c>
      <c r="CY286" s="19">
        <f t="shared" si="1054"/>
        <v>2.7991876375319084E-2</v>
      </c>
      <c r="CZ286" s="19">
        <f t="shared" si="1055"/>
        <v>2.1151939042466015E-2</v>
      </c>
      <c r="DA286" s="19">
        <f t="shared" si="1056"/>
        <v>5.4443997359281633E-2</v>
      </c>
      <c r="DB286" s="19">
        <f t="shared" si="1057"/>
        <v>6.9054006801135825E-3</v>
      </c>
      <c r="DC286" s="19">
        <f t="shared" si="1058"/>
        <v>8.779930101940156E-3</v>
      </c>
      <c r="DD286">
        <f t="shared" si="980"/>
        <v>1.0000000000000002</v>
      </c>
      <c r="DF286" s="19">
        <f t="shared" si="1037"/>
        <v>6.3409792070810309E-2</v>
      </c>
      <c r="DG286" s="19">
        <f t="shared" si="1084"/>
        <v>4.1841583826007181E-2</v>
      </c>
      <c r="DH286" s="19">
        <f t="shared" si="1085"/>
        <v>1.5012361001205296E-2</v>
      </c>
      <c r="DI286" s="19">
        <f t="shared" si="1086"/>
        <v>4.5589276481233399E-6</v>
      </c>
      <c r="DJ286" s="19">
        <f t="shared" si="1087"/>
        <v>4.5589276481233399E-6</v>
      </c>
      <c r="DK286" s="19">
        <f t="shared" si="1088"/>
        <v>4.5589276481233399E-6</v>
      </c>
      <c r="DL286" s="19">
        <f t="shared" si="1089"/>
        <v>2.240896053941523E-2</v>
      </c>
      <c r="DM286" s="19">
        <f t="shared" si="1090"/>
        <v>6.5849904280465027E-2</v>
      </c>
      <c r="DN286" s="19">
        <f t="shared" si="1091"/>
        <v>1.1554909513665737E-2</v>
      </c>
      <c r="DO286" s="19">
        <f t="shared" si="1092"/>
        <v>4.4976951708114589E-2</v>
      </c>
      <c r="DP286" s="19">
        <f t="shared" si="1093"/>
        <v>0.22150350826627227</v>
      </c>
      <c r="DQ286" s="19">
        <f t="shared" si="1094"/>
        <v>3.2107035236040068E-2</v>
      </c>
      <c r="DR286" s="19">
        <f t="shared" si="1095"/>
        <v>4.6854712508002577E-2</v>
      </c>
      <c r="DS286" s="19">
        <f t="shared" si="1096"/>
        <v>0.24152261154861612</v>
      </c>
      <c r="DT286" s="19">
        <f t="shared" si="1097"/>
        <v>4.4394979727132113E-2</v>
      </c>
      <c r="DU286" s="19">
        <f t="shared" si="1098"/>
        <v>2.9669875408828168E-2</v>
      </c>
      <c r="DV286" s="19">
        <f t="shared" si="1074"/>
        <v>2.8054086620391862E-2</v>
      </c>
      <c r="DW286" s="19">
        <f t="shared" si="1075"/>
        <v>2.0960349514970552E-2</v>
      </c>
      <c r="DX286" s="19">
        <f t="shared" si="1076"/>
        <v>5.4388487515416861E-2</v>
      </c>
      <c r="DY286" s="19">
        <f t="shared" si="1077"/>
        <v>6.8734379607382273E-3</v>
      </c>
      <c r="DZ286" s="19">
        <f t="shared" si="1078"/>
        <v>8.5329823301087074E-3</v>
      </c>
      <c r="EA286" s="19">
        <f t="shared" si="982"/>
        <v>0.9999302063591452</v>
      </c>
      <c r="EB286" s="19"/>
      <c r="EC286" s="19">
        <f t="shared" si="1038"/>
        <v>6.341421797996509E-2</v>
      </c>
      <c r="ED286" s="19">
        <f t="shared" si="1099"/>
        <v>4.184450430631248E-2</v>
      </c>
      <c r="EE286" s="19">
        <f t="shared" si="1100"/>
        <v>1.5013408841669998E-2</v>
      </c>
      <c r="EF286" s="19">
        <f t="shared" si="1101"/>
        <v>4.5592458544910767E-6</v>
      </c>
      <c r="EG286" s="19">
        <f t="shared" si="1102"/>
        <v>4.5592458544910767E-6</v>
      </c>
      <c r="EH286" s="19">
        <f t="shared" si="1103"/>
        <v>4.5592458544910767E-6</v>
      </c>
      <c r="EI286" s="19">
        <f t="shared" si="1104"/>
        <v>2.2410524651524127E-2</v>
      </c>
      <c r="EJ286" s="19">
        <f t="shared" si="1105"/>
        <v>6.5854500505822006E-2</v>
      </c>
      <c r="EK286" s="19">
        <f t="shared" si="1106"/>
        <v>1.1555716029160097E-2</v>
      </c>
      <c r="EL286" s="19">
        <f t="shared" si="1107"/>
        <v>4.4980091032433722E-2</v>
      </c>
      <c r="EM286" s="19">
        <f t="shared" si="1108"/>
        <v>0.22151896888162892</v>
      </c>
      <c r="EN286" s="19">
        <f t="shared" si="1109"/>
        <v>3.210927625933542E-2</v>
      </c>
      <c r="EO286" s="19">
        <f t="shared" si="1110"/>
        <v>4.6857982897232087E-2</v>
      </c>
      <c r="EP286" s="19">
        <f t="shared" si="1111"/>
        <v>0.24153946946760041</v>
      </c>
      <c r="EQ286" s="19">
        <f t="shared" si="1112"/>
        <v>4.4398078430672748E-2</v>
      </c>
      <c r="ER286" s="19">
        <f t="shared" si="1113"/>
        <v>2.9671946321993228E-2</v>
      </c>
      <c r="ES286" s="19">
        <f t="shared" si="1079"/>
        <v>2.8056044753903223E-2</v>
      </c>
      <c r="ET286" s="19">
        <f t="shared" si="1080"/>
        <v>2.0961812516184973E-2</v>
      </c>
      <c r="EU286" s="19">
        <f t="shared" si="1081"/>
        <v>5.4392283750934245E-2</v>
      </c>
      <c r="EV286" s="19">
        <f t="shared" si="1082"/>
        <v>6.8739177164825966E-3</v>
      </c>
      <c r="EW286" s="19">
        <f t="shared" si="1083"/>
        <v>8.5335779195812329E-3</v>
      </c>
      <c r="EZ286" s="19">
        <f t="shared" si="1039"/>
        <v>1.478484979323484E-2</v>
      </c>
      <c r="FA286" s="19">
        <f t="shared" si="1114"/>
        <v>-0.1129868532504458</v>
      </c>
      <c r="FB286" s="19">
        <f t="shared" si="1115"/>
        <v>-8.6484040815093574E-2</v>
      </c>
      <c r="FC286" s="19">
        <f t="shared" si="1116"/>
        <v>-1.2459577685588714E-2</v>
      </c>
      <c r="FD286" s="19">
        <f t="shared" si="1117"/>
        <v>-0.10053300764489655</v>
      </c>
      <c r="FE286" s="19">
        <f t="shared" si="1118"/>
        <v>-4.7722075288857864E-2</v>
      </c>
      <c r="FF286" s="19">
        <f t="shared" si="1119"/>
        <v>2.0170500609910616E-2</v>
      </c>
      <c r="FG286" s="19">
        <f t="shared" si="1120"/>
        <v>-3.5424844068094249E-2</v>
      </c>
      <c r="FH286" s="19">
        <f t="shared" si="1121"/>
        <v>-1.0884595897816545E-2</v>
      </c>
      <c r="FI286" s="19">
        <f t="shared" si="985"/>
        <v>3.4678772013994161E-3</v>
      </c>
      <c r="FJ286" s="19">
        <f t="shared" si="986"/>
        <v>-5.8458612306712454E-2</v>
      </c>
      <c r="FK286" s="19">
        <f t="shared" si="987"/>
        <v>-2.5716978554404663E-2</v>
      </c>
      <c r="FL286" s="19">
        <f t="shared" si="988"/>
        <v>-1.1415696420928085E-2</v>
      </c>
      <c r="FM286" s="19">
        <f t="shared" si="989"/>
        <v>4.4231418875023611E-2</v>
      </c>
      <c r="FN286" s="19">
        <f t="shared" si="990"/>
        <v>-4.6375059707532328E-2</v>
      </c>
      <c r="FO286" s="19">
        <f t="shared" si="991"/>
        <v>-3.8797602188332801E-2</v>
      </c>
      <c r="FP286" s="19">
        <f t="shared" si="992"/>
        <v>-0.14450456714913654</v>
      </c>
      <c r="FQ286" s="19">
        <f t="shared" si="993"/>
        <v>-3.6153430120833843E-2</v>
      </c>
      <c r="FR286" s="19">
        <f t="shared" si="994"/>
        <v>-3.7340254543172517E-2</v>
      </c>
      <c r="FS286" s="19">
        <f t="shared" si="995"/>
        <v>-9.0294597847191321E-2</v>
      </c>
      <c r="FT286" s="19">
        <f t="shared" si="996"/>
        <v>2.1733802015725452E-2</v>
      </c>
      <c r="FU286" s="19"/>
      <c r="FV286" s="16"/>
      <c r="FW286" s="19">
        <f t="shared" si="997"/>
        <v>0.97916481300171321</v>
      </c>
      <c r="FX286" s="19">
        <f t="shared" si="1048"/>
        <v>1.0495821885987884</v>
      </c>
      <c r="FY286" s="19">
        <f t="shared" si="918"/>
        <v>1.0106003463825226</v>
      </c>
      <c r="FZ286" s="19"/>
      <c r="GA286" s="19">
        <f t="shared" si="998"/>
        <v>1.0161320113532701</v>
      </c>
      <c r="GB286" s="19">
        <f t="shared" si="1049"/>
        <v>1.1132930516278248</v>
      </c>
      <c r="GC286" s="19">
        <f t="shared" si="919"/>
        <v>1.0977257717377846</v>
      </c>
      <c r="GD286" s="19"/>
      <c r="GE286" s="19">
        <f t="shared" si="999"/>
        <v>0.98406650215096392</v>
      </c>
      <c r="GF286" s="19">
        <f t="shared" si="1050"/>
        <v>0.89446250255364279</v>
      </c>
      <c r="GG286" s="19">
        <f t="shared" si="920"/>
        <v>1.0870967915142982</v>
      </c>
      <c r="GH286" s="19"/>
      <c r="GI286" s="19">
        <f t="shared" si="921"/>
        <v>0.83689077525578726</v>
      </c>
      <c r="GJ286" s="19">
        <f t="shared" si="1000"/>
        <v>1.0092768176808649</v>
      </c>
      <c r="GK286" s="19">
        <f t="shared" si="922"/>
        <v>1.0092779816523365</v>
      </c>
      <c r="GL286" s="3"/>
      <c r="GM286" s="3"/>
      <c r="GN286" s="8"/>
      <c r="GO286" s="5">
        <f t="shared" si="1051"/>
        <v>28</v>
      </c>
      <c r="GP286" t="b">
        <f t="shared" si="1001"/>
        <v>1</v>
      </c>
      <c r="GS286" s="11"/>
      <c r="GT286" s="11"/>
      <c r="GU286" s="34"/>
      <c r="GV286" s="31">
        <f t="shared" si="1147"/>
        <v>2013</v>
      </c>
      <c r="GW286" s="12">
        <f t="shared" ca="1" si="1002"/>
        <v>1.4189074754785509</v>
      </c>
      <c r="GX286" s="19">
        <f t="shared" ca="1" si="1003"/>
        <v>0.8660197572267363</v>
      </c>
      <c r="GY286" s="19">
        <f t="shared" ca="1" si="1004"/>
        <v>1.2287876093740751</v>
      </c>
      <c r="GZ286" s="11">
        <f t="shared" si="924"/>
        <v>2013</v>
      </c>
      <c r="HA286" s="12">
        <f t="shared" ca="1" si="1005"/>
        <v>2.1133050378298579</v>
      </c>
      <c r="HB286" s="12">
        <f t="shared" ca="1" si="1006"/>
        <v>0.67141631240117594</v>
      </c>
      <c r="HC286" s="12">
        <f t="shared" ca="1" si="1007"/>
        <v>0.8660197572267363</v>
      </c>
      <c r="HD286" s="12">
        <f t="shared" ca="1" si="1008"/>
        <v>1.2287876093740751</v>
      </c>
      <c r="HE286">
        <f t="shared" si="1009"/>
        <v>2013</v>
      </c>
      <c r="HF286" s="12">
        <f t="shared" ca="1" si="1010"/>
        <v>0.8660197572267363</v>
      </c>
      <c r="HG286" s="12">
        <f t="shared" ca="1" si="1011"/>
        <v>0.91173155764169467</v>
      </c>
      <c r="HH286" s="12">
        <f t="shared" ca="1" si="1012"/>
        <v>0.73641885791238426</v>
      </c>
      <c r="HJ286" s="17"/>
      <c r="HL286" s="18">
        <f t="shared" si="1013"/>
        <v>1977</v>
      </c>
      <c r="HM286" s="9">
        <f t="shared" si="925"/>
        <v>0.59233459590462512</v>
      </c>
      <c r="HN286" s="9">
        <f t="shared" si="1014"/>
        <v>1.3508062686900801</v>
      </c>
      <c r="HO286" s="9">
        <f t="shared" si="1015"/>
        <v>1.0750416847431048</v>
      </c>
      <c r="HP286" s="9">
        <f t="shared" si="1016"/>
        <v>1.1802233005249967</v>
      </c>
      <c r="HQ286" s="9">
        <f t="shared" si="1017"/>
        <v>1.0646382091939262</v>
      </c>
      <c r="HR286" s="9">
        <f t="shared" si="927"/>
        <v>0.80012646659373476</v>
      </c>
      <c r="HS286" s="9">
        <f t="shared" si="1018"/>
        <v>0.80012928530997307</v>
      </c>
      <c r="HT286" s="9"/>
      <c r="HU286" s="9">
        <f t="shared" si="1019"/>
        <v>1.26878924536946</v>
      </c>
      <c r="HV286" s="23">
        <f t="shared" si="1020"/>
        <v>1.3508015100346549</v>
      </c>
      <c r="HX286" s="8"/>
      <c r="HY286" s="5">
        <f t="shared" si="1052"/>
        <v>28</v>
      </c>
      <c r="HZ286" t="b">
        <f t="shared" si="1021"/>
        <v>1</v>
      </c>
      <c r="IC286" s="11"/>
      <c r="ID286" s="11"/>
      <c r="IE286" s="11"/>
      <c r="IF286">
        <f t="shared" si="1023"/>
        <v>2013</v>
      </c>
      <c r="IG286" s="12">
        <f t="shared" ca="1" si="1024"/>
        <v>0</v>
      </c>
      <c r="IH286" s="19">
        <f t="shared" ca="1" si="1025"/>
        <v>0</v>
      </c>
      <c r="II286" s="19">
        <f t="shared" ca="1" si="1026"/>
        <v>0</v>
      </c>
      <c r="IJ286" s="11">
        <f t="shared" si="1027"/>
        <v>2013</v>
      </c>
      <c r="IK286" s="12">
        <f t="shared" ca="1" si="1028"/>
        <v>0</v>
      </c>
      <c r="IL286" s="12">
        <f t="shared" ca="1" si="1122"/>
        <v>0</v>
      </c>
      <c r="IM286" s="12">
        <f t="shared" ca="1" si="1030"/>
        <v>0</v>
      </c>
      <c r="IN286" s="12">
        <f t="shared" ca="1" si="1031"/>
        <v>0</v>
      </c>
      <c r="IO286">
        <f t="shared" si="1032"/>
        <v>2013</v>
      </c>
      <c r="IP286" s="12">
        <f t="shared" ca="1" si="1033"/>
        <v>0</v>
      </c>
      <c r="IQ286" s="12">
        <f t="shared" ca="1" si="1034"/>
        <v>0</v>
      </c>
      <c r="IR286" s="12">
        <f t="shared" ca="1" si="1035"/>
        <v>0</v>
      </c>
    </row>
    <row r="287" spans="1:252" x14ac:dyDescent="0.2">
      <c r="A287" t="s">
        <v>54</v>
      </c>
      <c r="B287" s="1">
        <f t="shared" si="1036"/>
        <v>1978</v>
      </c>
      <c r="C287" s="124">
        <f>Manufacturing_Energy_Data!C18</f>
        <v>142.68587152421983</v>
      </c>
      <c r="D287" s="124">
        <f>Manufacturing_Energy_Data!D18</f>
        <v>90.851691119777428</v>
      </c>
      <c r="E287" s="124">
        <f>Manufacturing_Energy_Data!E18</f>
        <v>30.093892956417729</v>
      </c>
      <c r="F287" s="124">
        <v>0.01</v>
      </c>
      <c r="G287" s="124">
        <v>0.01</v>
      </c>
      <c r="H287" s="124">
        <v>0.01</v>
      </c>
      <c r="I287" s="124">
        <f>Manufacturing_Energy_Data!F18</f>
        <v>51.68353245810458</v>
      </c>
      <c r="J287" s="124">
        <f>Manufacturing_Energy_Data!G18</f>
        <v>149.72058635238869</v>
      </c>
      <c r="K287" s="124">
        <f>Manufacturing_Energy_Data!H18</f>
        <v>25.406581480299</v>
      </c>
      <c r="L287" s="124">
        <f>Manufacturing_Energy_Data!I18</f>
        <v>103.28054995246039</v>
      </c>
      <c r="M287" s="124">
        <f>Manufacturing_Energy_Data!J18</f>
        <v>485.7629766175441</v>
      </c>
      <c r="N287" s="124">
        <f>Manufacturing_Energy_Data!K18</f>
        <v>76.62526923057861</v>
      </c>
      <c r="O287" s="124">
        <f>Manufacturing_Energy_Data!L18</f>
        <v>111.96265582756705</v>
      </c>
      <c r="P287" s="124">
        <f>Manufacturing_Energy_Data!M18</f>
        <v>570.97167915480054</v>
      </c>
      <c r="Q287" s="124">
        <f>Manufacturing_Energy_Data!N18</f>
        <v>99.68694956190491</v>
      </c>
      <c r="R287" s="124">
        <f>Manufacturing_Energy_Data!O18</f>
        <v>69.255618510796182</v>
      </c>
      <c r="S287" s="124">
        <f>Manufacturing_Energy_Data!P18</f>
        <v>66.83112026826484</v>
      </c>
      <c r="T287" s="124">
        <f>Manufacturing_Energy_Data!Q18</f>
        <v>49.574142426015122</v>
      </c>
      <c r="U287" s="124">
        <f>Manufacturing_Energy_Data!R18</f>
        <v>123.61164856516096</v>
      </c>
      <c r="V287" s="124">
        <f>Manufacturing_Energy_Data!S18</f>
        <v>15.674755031924223</v>
      </c>
      <c r="W287" s="124">
        <f>Manufacturing_Energy_Data!T18</f>
        <v>19.385936038873506</v>
      </c>
      <c r="X287" s="124">
        <f t="shared" ref="X287:X312" si="1148">SUM(C287:W287)</f>
        <v>2283.0954570770973</v>
      </c>
      <c r="Z287" s="19">
        <f t="shared" si="1123"/>
        <v>0.23179753624205904</v>
      </c>
      <c r="AA287" s="19">
        <f t="shared" si="1124"/>
        <v>0.97428120947899977</v>
      </c>
      <c r="AB287" s="19">
        <f t="shared" si="1125"/>
        <v>0.33742596420558113</v>
      </c>
      <c r="AC287" s="19">
        <f t="shared" si="1126"/>
        <v>1.6245304021058119E-5</v>
      </c>
      <c r="AD287" s="19">
        <f t="shared" si="1127"/>
        <v>1.0723864327352179E-4</v>
      </c>
      <c r="AE287" s="19">
        <f t="shared" si="1128"/>
        <v>1.1212439836024032E-4</v>
      </c>
      <c r="AF287" s="19">
        <f t="shared" si="1129"/>
        <v>0.73566941836958522</v>
      </c>
      <c r="AG287" s="19">
        <f t="shared" si="1130"/>
        <v>0.88068517496375509</v>
      </c>
      <c r="AH287" s="19">
        <f t="shared" si="1131"/>
        <v>0.37299740470010362</v>
      </c>
      <c r="AI287" s="19">
        <f t="shared" si="1132"/>
        <v>0.139172371735863</v>
      </c>
      <c r="AJ287" s="19">
        <f t="shared" si="1133"/>
        <v>0.98510541477275193</v>
      </c>
      <c r="AK287" s="19">
        <f t="shared" si="1134"/>
        <v>0.66021578658529323</v>
      </c>
      <c r="AL287" s="19">
        <f t="shared" si="1135"/>
        <v>1.0711536777443902</v>
      </c>
      <c r="AM287" s="19">
        <f t="shared" si="1136"/>
        <v>1.7733243181389153</v>
      </c>
      <c r="AN287" s="19">
        <f t="shared" si="1137"/>
        <v>0.35907131265972297</v>
      </c>
      <c r="AO287" s="19">
        <f t="shared" si="1138"/>
        <v>0.24100071357565589</v>
      </c>
      <c r="AP287" s="19">
        <f t="shared" si="1139"/>
        <v>3.3453897028879425</v>
      </c>
      <c r="AQ287" s="19">
        <f t="shared" si="1140"/>
        <v>0.44364626095803789</v>
      </c>
      <c r="AR287" s="19">
        <f t="shared" si="1141"/>
        <v>0.24986419551410602</v>
      </c>
      <c r="AS287" s="19">
        <f t="shared" si="1142"/>
        <v>0.27985907405697347</v>
      </c>
      <c r="AT287" s="19">
        <f t="shared" si="1143"/>
        <v>0.26100472917024742</v>
      </c>
      <c r="AU287" s="19">
        <f t="shared" si="1144"/>
        <v>2.7461814842331402</v>
      </c>
      <c r="AV287" s="19"/>
      <c r="AX287" s="265">
        <f t="shared" si="929"/>
        <v>0.98213752172485602</v>
      </c>
      <c r="AY287" s="265">
        <f t="shared" si="930"/>
        <v>0.95310926604679269</v>
      </c>
      <c r="AZ287" s="265">
        <f t="shared" si="931"/>
        <v>1.1161344454669599</v>
      </c>
      <c r="BA287" s="265">
        <f t="shared" si="932"/>
        <v>1.0994658477302173</v>
      </c>
      <c r="BB287" s="265">
        <f t="shared" si="933"/>
        <v>0.90902134738009444</v>
      </c>
      <c r="BC287" s="265">
        <f t="shared" si="934"/>
        <v>0.94712473277686471</v>
      </c>
      <c r="BD287" s="265">
        <f t="shared" si="935"/>
        <v>1.0552773060288474</v>
      </c>
      <c r="BE287" s="265">
        <f t="shared" si="936"/>
        <v>0.92827081741292661</v>
      </c>
      <c r="BF287" s="265">
        <f t="shared" si="937"/>
        <v>1.0734280700473362</v>
      </c>
      <c r="BG287" s="265">
        <f t="shared" si="938"/>
        <v>0.75546914516297781</v>
      </c>
      <c r="BH287" s="265">
        <f t="shared" si="939"/>
        <v>1.1618369165018592</v>
      </c>
      <c r="BI287" s="265">
        <f t="shared" si="940"/>
        <v>0.89420813291257928</v>
      </c>
      <c r="BJ287" s="265">
        <f t="shared" si="941"/>
        <v>0.94368209813611281</v>
      </c>
      <c r="BK287" s="265">
        <f t="shared" si="942"/>
        <v>0.88006636535465699</v>
      </c>
      <c r="BL287" s="265">
        <f t="shared" si="943"/>
        <v>0.92413752706716712</v>
      </c>
      <c r="BM287" s="265">
        <f t="shared" si="944"/>
        <v>0.92319411512224159</v>
      </c>
      <c r="BN287" s="265">
        <f t="shared" si="945"/>
        <v>1.420113648414</v>
      </c>
      <c r="BO287" s="265">
        <f t="shared" si="946"/>
        <v>1.0001225376534764</v>
      </c>
      <c r="BP287" s="265">
        <f t="shared" si="947"/>
        <v>0.93395027097622618</v>
      </c>
      <c r="BQ287" s="265">
        <f t="shared" si="948"/>
        <v>1.0439931957360871</v>
      </c>
      <c r="BR287" s="265">
        <f t="shared" si="949"/>
        <v>1.0142326930522809</v>
      </c>
      <c r="BS287" s="265">
        <f t="shared" si="950"/>
        <v>1.1616805768817735</v>
      </c>
      <c r="BU287" s="16"/>
      <c r="BV287" s="9">
        <f t="shared" si="915"/>
        <v>0.88458305140349813</v>
      </c>
      <c r="BW287" s="9">
        <f t="shared" si="951"/>
        <v>1.1616805768817735</v>
      </c>
      <c r="BX287" s="9">
        <f t="shared" si="952"/>
        <v>1.0770458236329179</v>
      </c>
      <c r="BY287" s="9">
        <f t="shared" si="953"/>
        <v>1.0982788296099069</v>
      </c>
      <c r="BZ287" s="9">
        <f t="shared" si="954"/>
        <v>0.98206330742683468</v>
      </c>
      <c r="CA287" s="9">
        <f t="shared" si="916"/>
        <v>1.0276018849439892</v>
      </c>
      <c r="CB287" s="9">
        <f t="shared" si="955"/>
        <v>1.0276029494542551</v>
      </c>
      <c r="CC287" s="9"/>
      <c r="CD287" s="9">
        <f t="shared" si="956"/>
        <v>1.1828966266157992</v>
      </c>
      <c r="CE287" s="9">
        <f t="shared" si="957"/>
        <v>1.1616793734783573</v>
      </c>
      <c r="CG287" s="35"/>
      <c r="CH287">
        <f t="shared" si="958"/>
        <v>1978</v>
      </c>
      <c r="CI287" s="19">
        <f t="shared" si="959"/>
        <v>6.2496673576185699E-2</v>
      </c>
      <c r="CJ287" s="19">
        <f t="shared" si="1059"/>
        <v>3.9793207436052233E-2</v>
      </c>
      <c r="CK287" s="19">
        <f t="shared" si="1060"/>
        <v>1.3181180341423409E-2</v>
      </c>
      <c r="CL287" s="19">
        <f t="shared" si="1061"/>
        <v>4.3800183514019025E-6</v>
      </c>
      <c r="CM287" s="19">
        <f t="shared" si="1062"/>
        <v>4.3800183514019025E-6</v>
      </c>
      <c r="CN287" s="19">
        <f t="shared" si="1063"/>
        <v>4.3800183514019025E-6</v>
      </c>
      <c r="CO287" s="19">
        <f t="shared" si="1064"/>
        <v>2.2637482063177391E-2</v>
      </c>
      <c r="CP287" s="19">
        <f t="shared" si="1065"/>
        <v>6.5577891580611572E-2</v>
      </c>
      <c r="CQ287" s="19">
        <f t="shared" si="1066"/>
        <v>1.1128129313009733E-2</v>
      </c>
      <c r="CR287" s="19">
        <f t="shared" si="1067"/>
        <v>4.5237070413465738E-2</v>
      </c>
      <c r="CS287" s="19">
        <f t="shared" si="1068"/>
        <v>0.21276507520164561</v>
      </c>
      <c r="CT287" s="19">
        <f t="shared" si="1069"/>
        <v>3.3562008541104582E-2</v>
      </c>
      <c r="CU287" s="19">
        <f t="shared" si="1070"/>
        <v>4.9039848719643876E-2</v>
      </c>
      <c r="CV287" s="19">
        <f t="shared" si="1071"/>
        <v>0.25008664328287855</v>
      </c>
      <c r="CW287" s="19">
        <f t="shared" si="1072"/>
        <v>4.3663066847641929E-2</v>
      </c>
      <c r="CX287" s="19">
        <f t="shared" si="1073"/>
        <v>3.0334088001497655E-2</v>
      </c>
      <c r="CY287" s="19">
        <f t="shared" si="1054"/>
        <v>2.9272153321974761E-2</v>
      </c>
      <c r="CZ287" s="19">
        <f t="shared" si="1055"/>
        <v>2.1713565358095786E-2</v>
      </c>
      <c r="DA287" s="19">
        <f t="shared" si="1056"/>
        <v>5.4142128916244765E-2</v>
      </c>
      <c r="DB287" s="19">
        <f t="shared" si="1057"/>
        <v>6.86557146935574E-3</v>
      </c>
      <c r="DC287" s="19">
        <f t="shared" si="1058"/>
        <v>8.4910755609369452E-3</v>
      </c>
      <c r="DD287">
        <f t="shared" si="980"/>
        <v>1.0000000000000002</v>
      </c>
      <c r="DF287" s="19">
        <f t="shared" si="1037"/>
        <v>6.2689405502614245E-2</v>
      </c>
      <c r="DG287" s="19">
        <f t="shared" si="1084"/>
        <v>4.0231628855429143E-2</v>
      </c>
      <c r="DH287" s="19">
        <f t="shared" si="1085"/>
        <v>1.3781744570997095E-2</v>
      </c>
      <c r="DI287" s="19">
        <f t="shared" si="1086"/>
        <v>4.4196620332529292E-6</v>
      </c>
      <c r="DJ287" s="19">
        <f t="shared" si="1087"/>
        <v>4.4196620332529292E-6</v>
      </c>
      <c r="DK287" s="19">
        <f t="shared" si="1088"/>
        <v>4.4196620332529292E-6</v>
      </c>
      <c r="DL287" s="19">
        <f t="shared" si="1089"/>
        <v>2.2473278843019088E-2</v>
      </c>
      <c r="DM287" s="19">
        <f t="shared" si="1090"/>
        <v>6.5404025606275701E-2</v>
      </c>
      <c r="DN287" s="19">
        <f t="shared" si="1091"/>
        <v>1.1419896586184961E-2</v>
      </c>
      <c r="DO287" s="19">
        <f t="shared" si="1092"/>
        <v>4.5564211601824472E-2</v>
      </c>
      <c r="DP287" s="19">
        <f t="shared" si="1093"/>
        <v>0.21623960279389243</v>
      </c>
      <c r="DQ287" s="19">
        <f t="shared" si="1094"/>
        <v>3.3559314076120048E-2</v>
      </c>
      <c r="DR287" s="19">
        <f t="shared" si="1095"/>
        <v>4.8084640873828459E-2</v>
      </c>
      <c r="DS287" s="19">
        <f t="shared" si="1096"/>
        <v>0.24696362651188722</v>
      </c>
      <c r="DT287" s="19">
        <f t="shared" si="1097"/>
        <v>4.3783542259260663E-2</v>
      </c>
      <c r="DU287" s="19">
        <f t="shared" si="1098"/>
        <v>2.9857622968480154E-2</v>
      </c>
      <c r="DV287" s="19">
        <f t="shared" si="1074"/>
        <v>2.8627243594014331E-2</v>
      </c>
      <c r="DW287" s="19">
        <f t="shared" si="1075"/>
        <v>2.143152573406102E-2</v>
      </c>
      <c r="DX287" s="19">
        <f t="shared" si="1076"/>
        <v>5.4292923272220524E-2</v>
      </c>
      <c r="DY287" s="19">
        <f t="shared" si="1077"/>
        <v>6.8854668752965243E-3</v>
      </c>
      <c r="DZ287" s="19">
        <f t="shared" si="1078"/>
        <v>8.634697597779694E-3</v>
      </c>
      <c r="EA287" s="19">
        <f t="shared" si="982"/>
        <v>0.99993765710928562</v>
      </c>
      <c r="EC287" s="19">
        <f t="shared" si="1038"/>
        <v>6.2693313985036539E-2</v>
      </c>
      <c r="ED287" s="19">
        <f t="shared" si="1099"/>
        <v>4.0234137167845588E-2</v>
      </c>
      <c r="EE287" s="19">
        <f t="shared" si="1100"/>
        <v>1.3782603818360703E-2</v>
      </c>
      <c r="EF287" s="19">
        <f t="shared" si="1101"/>
        <v>4.4199375849387511E-6</v>
      </c>
      <c r="EG287" s="19">
        <f t="shared" si="1102"/>
        <v>4.4199375849387511E-6</v>
      </c>
      <c r="EH287" s="19">
        <f t="shared" si="1103"/>
        <v>4.4199375849387511E-6</v>
      </c>
      <c r="EI287" s="19">
        <f t="shared" si="1104"/>
        <v>2.2474679979536893E-2</v>
      </c>
      <c r="EJ287" s="19">
        <f t="shared" si="1105"/>
        <v>6.540810333651384E-2</v>
      </c>
      <c r="EK287" s="19">
        <f t="shared" si="1106"/>
        <v>1.1420608579937552E-2</v>
      </c>
      <c r="EL287" s="19">
        <f t="shared" si="1107"/>
        <v>4.5567052383591398E-2</v>
      </c>
      <c r="EM287" s="19">
        <f t="shared" si="1108"/>
        <v>0.21625308463631457</v>
      </c>
      <c r="EN287" s="19">
        <f t="shared" si="1109"/>
        <v>3.3561406391210913E-2</v>
      </c>
      <c r="EO287" s="19">
        <f t="shared" si="1110"/>
        <v>4.8087638796238646E-2</v>
      </c>
      <c r="EP287" s="19">
        <f t="shared" si="1111"/>
        <v>0.24697902389818285</v>
      </c>
      <c r="EQ287" s="19">
        <f t="shared" si="1112"/>
        <v>4.378627202203212E-2</v>
      </c>
      <c r="ER287" s="19">
        <f t="shared" si="1113"/>
        <v>2.9859484495058819E-2</v>
      </c>
      <c r="ES287" s="19">
        <f t="shared" si="1079"/>
        <v>2.8629028410403781E-2</v>
      </c>
      <c r="ET287" s="19">
        <f t="shared" si="1080"/>
        <v>2.1432861920629435E-2</v>
      </c>
      <c r="EU287" s="19">
        <f t="shared" si="1081"/>
        <v>5.4296308261032634E-2</v>
      </c>
      <c r="EV287" s="19">
        <f t="shared" si="1082"/>
        <v>6.8858961619684203E-3</v>
      </c>
      <c r="EW287" s="19">
        <f t="shared" si="1083"/>
        <v>8.6352359433504028E-3</v>
      </c>
      <c r="EZ287" s="19">
        <f t="shared" si="1039"/>
        <v>-1.6474141101644055E-2</v>
      </c>
      <c r="FA287" s="19">
        <f t="shared" si="1114"/>
        <v>7.6738702725810517E-3</v>
      </c>
      <c r="FB287" s="19">
        <f t="shared" si="1115"/>
        <v>-8.5742168544749364E-2</v>
      </c>
      <c r="FC287" s="19">
        <f t="shared" si="1116"/>
        <v>-2.8312689998719581E-2</v>
      </c>
      <c r="FD287" s="19">
        <f t="shared" si="1117"/>
        <v>1.155483147783457E-2</v>
      </c>
      <c r="FE287" s="19">
        <f t="shared" si="1118"/>
        <v>-1.5278280936355575E-2</v>
      </c>
      <c r="FF287" s="19">
        <f t="shared" si="1119"/>
        <v>7.9026641823274416E-2</v>
      </c>
      <c r="FG287" s="19">
        <f t="shared" si="1120"/>
        <v>-2.4089563395324948E-2</v>
      </c>
      <c r="FH287" s="19">
        <f t="shared" si="1121"/>
        <v>-9.3914075284293172E-2</v>
      </c>
      <c r="FI287" s="19">
        <f t="shared" si="985"/>
        <v>-1.2190835797675976E-3</v>
      </c>
      <c r="FJ287" s="19">
        <f t="shared" si="986"/>
        <v>-5.311516212486863E-2</v>
      </c>
      <c r="FK287" s="19">
        <f t="shared" si="987"/>
        <v>-2.036544984734916E-2</v>
      </c>
      <c r="FL287" s="19">
        <f t="shared" si="988"/>
        <v>-5.5045225206364866E-3</v>
      </c>
      <c r="FM287" s="19">
        <f t="shared" si="989"/>
        <v>-2.2038450189090446E-2</v>
      </c>
      <c r="FN287" s="19">
        <f t="shared" si="990"/>
        <v>-3.7403548139142762E-2</v>
      </c>
      <c r="FO287" s="19">
        <f t="shared" si="991"/>
        <v>-1.4566240232950205E-2</v>
      </c>
      <c r="FP287" s="19">
        <f t="shared" si="992"/>
        <v>-7.2792351179713166E-2</v>
      </c>
      <c r="FQ287" s="19">
        <f t="shared" si="993"/>
        <v>-6.0665348161509109E-3</v>
      </c>
      <c r="FR287" s="19">
        <f t="shared" si="994"/>
        <v>-5.4183122497835932E-2</v>
      </c>
      <c r="FS287" s="19">
        <f t="shared" si="995"/>
        <v>-6.4623314176632446E-2</v>
      </c>
      <c r="FT287" s="19">
        <f t="shared" si="996"/>
        <v>-3.002401898705161E-2</v>
      </c>
      <c r="FU287" s="19"/>
      <c r="FV287" s="16"/>
      <c r="FW287" s="19">
        <f t="shared" si="997"/>
        <v>0.97176229054557806</v>
      </c>
      <c r="FX287" s="19">
        <f t="shared" si="1048"/>
        <v>1.0199443917085995</v>
      </c>
      <c r="FY287" s="19">
        <f t="shared" si="918"/>
        <v>0.98206330742683468</v>
      </c>
      <c r="FZ287" s="19"/>
      <c r="GA287" s="19">
        <f t="shared" si="998"/>
        <v>0.98116109812004437</v>
      </c>
      <c r="GB287" s="19">
        <f t="shared" si="1049"/>
        <v>1.0923198330645718</v>
      </c>
      <c r="GC287" s="19">
        <f t="shared" si="919"/>
        <v>1.0770458236329179</v>
      </c>
      <c r="GD287" s="19"/>
      <c r="GE287" s="19">
        <f t="shared" si="999"/>
        <v>1.0102861476391927</v>
      </c>
      <c r="GF287" s="19">
        <f t="shared" si="1050"/>
        <v>0.90366307591263129</v>
      </c>
      <c r="GG287" s="19">
        <f t="shared" si="920"/>
        <v>1.0982788296099069</v>
      </c>
      <c r="GH287" s="19"/>
      <c r="GI287" s="19">
        <f t="shared" si="921"/>
        <v>0.88458305140349813</v>
      </c>
      <c r="GJ287" s="19">
        <f t="shared" si="1000"/>
        <v>1.0276018849439892</v>
      </c>
      <c r="GK287" s="19">
        <f t="shared" si="922"/>
        <v>1.0276029494542551</v>
      </c>
      <c r="GL287" s="3"/>
      <c r="GM287" s="3"/>
      <c r="GN287" s="8"/>
      <c r="GO287" s="5">
        <f t="shared" si="1051"/>
        <v>29</v>
      </c>
      <c r="GP287" t="b">
        <f t="shared" si="1001"/>
        <v>1</v>
      </c>
      <c r="GS287" s="11"/>
      <c r="GT287" s="11"/>
      <c r="GU287" s="34"/>
      <c r="GV287" s="31">
        <f t="shared" si="1147"/>
        <v>2014</v>
      </c>
      <c r="GW287" s="12">
        <f t="shared" ca="1" si="1002"/>
        <v>1.4251146440599225</v>
      </c>
      <c r="GX287" s="19">
        <f t="shared" ca="1" si="1003"/>
        <v>0.868833450929685</v>
      </c>
      <c r="GY287" s="19">
        <f t="shared" ca="1" si="1004"/>
        <v>1.2381726299326006</v>
      </c>
      <c r="GZ287" s="11">
        <f t="shared" si="924"/>
        <v>2014</v>
      </c>
      <c r="HA287" s="12">
        <f t="shared" ca="1" si="1005"/>
        <v>2.1494740727071417</v>
      </c>
      <c r="HB287" s="12">
        <f t="shared" ca="1" si="1006"/>
        <v>0.66300620331050131</v>
      </c>
      <c r="HC287" s="12">
        <f t="shared" ca="1" si="1007"/>
        <v>0.868833450929685</v>
      </c>
      <c r="HD287" s="12">
        <f t="shared" ca="1" si="1008"/>
        <v>1.2381726299326006</v>
      </c>
      <c r="HE287">
        <f t="shared" si="1009"/>
        <v>2014</v>
      </c>
      <c r="HF287" s="12">
        <f t="shared" ca="1" si="1010"/>
        <v>0.868833450929685</v>
      </c>
      <c r="HG287" s="12">
        <f t="shared" ca="1" si="1011"/>
        <v>0.90822416057726163</v>
      </c>
      <c r="HH287" s="12">
        <f t="shared" ca="1" si="1012"/>
        <v>0.73000282539180494</v>
      </c>
      <c r="HJ287" s="17"/>
      <c r="HL287" s="18">
        <f t="shared" si="1013"/>
        <v>1978</v>
      </c>
      <c r="HM287" s="9">
        <f t="shared" si="925"/>
        <v>0.62609023756657545</v>
      </c>
      <c r="HN287" s="9">
        <f t="shared" si="1014"/>
        <v>1.3011811930814163</v>
      </c>
      <c r="HO287" s="9">
        <f t="shared" si="1015"/>
        <v>1.0547890799273671</v>
      </c>
      <c r="HP287" s="9">
        <f t="shared" si="1016"/>
        <v>1.192363251641412</v>
      </c>
      <c r="HQ287" s="9">
        <f t="shared" si="1017"/>
        <v>1.0345752647686317</v>
      </c>
      <c r="HR287" s="9">
        <f t="shared" si="927"/>
        <v>0.81465406800345264</v>
      </c>
      <c r="HS287" s="9">
        <f t="shared" si="1018"/>
        <v>0.81465684229350399</v>
      </c>
      <c r="HT287" s="9"/>
      <c r="HU287" s="9">
        <f t="shared" si="1019"/>
        <v>1.2576917371380487</v>
      </c>
      <c r="HV287" s="23">
        <f t="shared" si="1020"/>
        <v>1.301176761946917</v>
      </c>
      <c r="HX287" s="8"/>
      <c r="HY287" s="5">
        <f t="shared" si="1052"/>
        <v>29</v>
      </c>
      <c r="HZ287" t="b">
        <f t="shared" si="1021"/>
        <v>1</v>
      </c>
      <c r="IC287" s="11"/>
      <c r="ID287" s="11"/>
      <c r="IE287" s="11"/>
      <c r="IF287">
        <f t="shared" si="1023"/>
        <v>2014</v>
      </c>
      <c r="IG287" s="12">
        <f t="shared" ca="1" si="1024"/>
        <v>0</v>
      </c>
      <c r="IH287" s="19">
        <f t="shared" ca="1" si="1025"/>
        <v>0</v>
      </c>
      <c r="II287" s="19">
        <f t="shared" ca="1" si="1026"/>
        <v>0</v>
      </c>
      <c r="IJ287" s="11">
        <f t="shared" si="1027"/>
        <v>2014</v>
      </c>
      <c r="IK287" s="12">
        <f t="shared" ca="1" si="1028"/>
        <v>0</v>
      </c>
      <c r="IL287" s="12">
        <f t="shared" ca="1" si="1122"/>
        <v>0</v>
      </c>
      <c r="IM287" s="12">
        <f t="shared" ca="1" si="1030"/>
        <v>0</v>
      </c>
      <c r="IN287" s="12">
        <f t="shared" ca="1" si="1031"/>
        <v>0</v>
      </c>
      <c r="IO287">
        <f t="shared" si="1032"/>
        <v>2014</v>
      </c>
      <c r="IP287" s="12">
        <f t="shared" ca="1" si="1033"/>
        <v>0</v>
      </c>
      <c r="IQ287" s="12">
        <f t="shared" ca="1" si="1034"/>
        <v>0</v>
      </c>
      <c r="IR287" s="12">
        <f t="shared" ca="1" si="1035"/>
        <v>0</v>
      </c>
    </row>
    <row r="288" spans="1:252" x14ac:dyDescent="0.2">
      <c r="A288" t="s">
        <v>54</v>
      </c>
      <c r="B288" s="1">
        <f t="shared" si="1036"/>
        <v>1979</v>
      </c>
      <c r="C288" s="124">
        <f>Manufacturing_Energy_Data!C19</f>
        <v>139.50553403392331</v>
      </c>
      <c r="D288" s="124">
        <f>Manufacturing_Energy_Data!D19</f>
        <v>89.403633369425307</v>
      </c>
      <c r="E288" s="124">
        <f>Manufacturing_Energy_Data!E19</f>
        <v>26.339883286443506</v>
      </c>
      <c r="F288" s="124">
        <v>0.01</v>
      </c>
      <c r="G288" s="124">
        <v>0.01</v>
      </c>
      <c r="H288" s="124">
        <v>0.01</v>
      </c>
      <c r="I288" s="124">
        <f>Manufacturing_Energy_Data!F19</f>
        <v>49.79499638262832</v>
      </c>
      <c r="J288" s="124">
        <f>Manufacturing_Energy_Data!G19</f>
        <v>151.52637295854728</v>
      </c>
      <c r="K288" s="124">
        <f>Manufacturing_Energy_Data!H19</f>
        <v>23.300642176861189</v>
      </c>
      <c r="L288" s="124">
        <f>Manufacturing_Energy_Data!I19</f>
        <v>107.74569779165097</v>
      </c>
      <c r="M288" s="124">
        <f>Manufacturing_Energy_Data!J19</f>
        <v>485.89298713713947</v>
      </c>
      <c r="N288" s="124">
        <f>Manufacturing_Energy_Data!K19</f>
        <v>76.185315531647063</v>
      </c>
      <c r="O288" s="124">
        <f>Manufacturing_Energy_Data!L19</f>
        <v>112.75410958978128</v>
      </c>
      <c r="P288" s="124">
        <f>Manufacturing_Energy_Data!M19</f>
        <v>594.40115565336237</v>
      </c>
      <c r="Q288" s="124">
        <f>Manufacturing_Energy_Data!N19</f>
        <v>100.54861346665994</v>
      </c>
      <c r="R288" s="124">
        <f>Manufacturing_Energy_Data!O19</f>
        <v>68.944876451337223</v>
      </c>
      <c r="S288" s="124">
        <f>Manufacturing_Energy_Data!P19</f>
        <v>71.80496186305507</v>
      </c>
      <c r="T288" s="124">
        <f>Manufacturing_Energy_Data!Q19</f>
        <v>51.059900570314859</v>
      </c>
      <c r="U288" s="124">
        <f>Manufacturing_Energy_Data!R19</f>
        <v>123.45790824378136</v>
      </c>
      <c r="V288" s="124">
        <f>Manufacturing_Energy_Data!S19</f>
        <v>14.899658795801846</v>
      </c>
      <c r="W288" s="124">
        <f>Manufacturing_Energy_Data!T19</f>
        <v>18.517125198767097</v>
      </c>
      <c r="X288" s="124">
        <f t="shared" si="1148"/>
        <v>2306.1133725011273</v>
      </c>
      <c r="Z288" s="19">
        <f t="shared" si="1123"/>
        <v>0.22723290524898984</v>
      </c>
      <c r="AA288" s="19">
        <f t="shared" si="1124"/>
        <v>0.96215612527159367</v>
      </c>
      <c r="AB288" s="19">
        <f t="shared" si="1125"/>
        <v>0.31193454063033804</v>
      </c>
      <c r="AC288" s="19">
        <f t="shared" si="1126"/>
        <v>1.6288450979567164E-5</v>
      </c>
      <c r="AD288" s="19">
        <f t="shared" si="1127"/>
        <v>1.0761935382378281E-4</v>
      </c>
      <c r="AE288" s="19">
        <f t="shared" si="1128"/>
        <v>1.1842669811330681E-4</v>
      </c>
      <c r="AF288" s="19">
        <f t="shared" si="1129"/>
        <v>0.71743193171355046</v>
      </c>
      <c r="AG288" s="19">
        <f t="shared" si="1130"/>
        <v>0.89301819073398747</v>
      </c>
      <c r="AH288" s="19">
        <f t="shared" si="1131"/>
        <v>0.33342411153489265</v>
      </c>
      <c r="AI288" s="19">
        <f t="shared" si="1132"/>
        <v>0.13501137317245965</v>
      </c>
      <c r="AJ288" s="19">
        <f t="shared" si="1133"/>
        <v>0.97499181404830981</v>
      </c>
      <c r="AK288" s="19">
        <f t="shared" si="1134"/>
        <v>0.66859587317821534</v>
      </c>
      <c r="AL288" s="19">
        <f t="shared" si="1135"/>
        <v>1.0812714550585958</v>
      </c>
      <c r="AM288" s="19">
        <f t="shared" si="1136"/>
        <v>1.7973548234965859</v>
      </c>
      <c r="AN288" s="19">
        <f t="shared" si="1137"/>
        <v>0.34593100942716598</v>
      </c>
      <c r="AO288" s="19">
        <f t="shared" si="1138"/>
        <v>0.22830886594597441</v>
      </c>
      <c r="AP288" s="19">
        <f t="shared" si="1139"/>
        <v>3.0970401932401193</v>
      </c>
      <c r="AQ288" s="19">
        <f t="shared" si="1140"/>
        <v>0.44279859385602754</v>
      </c>
      <c r="AR288" s="19">
        <f t="shared" si="1141"/>
        <v>0.25082064245831248</v>
      </c>
      <c r="AS288" s="19">
        <f t="shared" si="1142"/>
        <v>0.2688887132233721</v>
      </c>
      <c r="AT288" s="19">
        <f t="shared" si="1143"/>
        <v>0.24935965150202463</v>
      </c>
      <c r="AU288" s="19">
        <f t="shared" si="1144"/>
        <v>2.7265321157794151</v>
      </c>
      <c r="AV288" s="19"/>
      <c r="AX288" s="265">
        <f t="shared" si="929"/>
        <v>0.96279695648933994</v>
      </c>
      <c r="AY288" s="265">
        <f t="shared" si="930"/>
        <v>0.9412476700340191</v>
      </c>
      <c r="AZ288" s="265">
        <f t="shared" si="931"/>
        <v>1.0318141532117302</v>
      </c>
      <c r="BA288" s="265">
        <f t="shared" si="932"/>
        <v>1.1023859905144111</v>
      </c>
      <c r="BB288" s="265">
        <f t="shared" si="933"/>
        <v>0.91224848646723677</v>
      </c>
      <c r="BC288" s="265">
        <f t="shared" si="934"/>
        <v>1.0003608174898904</v>
      </c>
      <c r="BD288" s="265">
        <f t="shared" si="935"/>
        <v>1.0291166347999547</v>
      </c>
      <c r="BE288" s="265">
        <f t="shared" si="936"/>
        <v>0.94127021714810588</v>
      </c>
      <c r="BF288" s="265">
        <f t="shared" si="937"/>
        <v>0.95954233472458306</v>
      </c>
      <c r="BG288" s="265">
        <f t="shared" si="938"/>
        <v>0.73288200384670554</v>
      </c>
      <c r="BH288" s="265">
        <f t="shared" si="939"/>
        <v>1.1499088989473851</v>
      </c>
      <c r="BI288" s="265">
        <f t="shared" si="940"/>
        <v>0.90555827287918023</v>
      </c>
      <c r="BJ288" s="265">
        <f t="shared" si="941"/>
        <v>0.95259581940946858</v>
      </c>
      <c r="BK288" s="265">
        <f t="shared" si="942"/>
        <v>0.89199223773538183</v>
      </c>
      <c r="BL288" s="265">
        <f t="shared" si="943"/>
        <v>0.89031848637494737</v>
      </c>
      <c r="BM288" s="265">
        <f t="shared" si="944"/>
        <v>0.87457583981546805</v>
      </c>
      <c r="BN288" s="265">
        <f t="shared" si="945"/>
        <v>1.3146895993343548</v>
      </c>
      <c r="BO288" s="265">
        <f t="shared" si="946"/>
        <v>0.99821162112435424</v>
      </c>
      <c r="BP288" s="265">
        <f t="shared" si="947"/>
        <v>0.93752530853163918</v>
      </c>
      <c r="BQ288" s="265">
        <f t="shared" si="948"/>
        <v>1.003069090974996</v>
      </c>
      <c r="BR288" s="265">
        <f t="shared" si="949"/>
        <v>0.96898133488037341</v>
      </c>
      <c r="BS288" s="265">
        <f t="shared" si="950"/>
        <v>1.1533685662547482</v>
      </c>
      <c r="BU288" s="16"/>
      <c r="BV288" s="9">
        <f t="shared" si="915"/>
        <v>0.89994053843472555</v>
      </c>
      <c r="BW288" s="9">
        <f t="shared" si="951"/>
        <v>1.1533685662547482</v>
      </c>
      <c r="BX288" s="9">
        <f t="shared" si="952"/>
        <v>1.0932383826288092</v>
      </c>
      <c r="BY288" s="9">
        <f t="shared" si="953"/>
        <v>1.0838292059138557</v>
      </c>
      <c r="BZ288" s="9">
        <f t="shared" si="954"/>
        <v>0.97340154192867889</v>
      </c>
      <c r="CA288" s="9">
        <f t="shared" si="916"/>
        <v>1.037962267075802</v>
      </c>
      <c r="CB288" s="9">
        <f t="shared" si="955"/>
        <v>1.0379631285289854</v>
      </c>
      <c r="CC288" s="9"/>
      <c r="CD288" s="9">
        <f t="shared" si="956"/>
        <v>1.1848836881191303</v>
      </c>
      <c r="CE288" s="9">
        <f t="shared" si="957"/>
        <v>1.1533676090213012</v>
      </c>
      <c r="CG288" s="35"/>
      <c r="CH288">
        <f t="shared" si="958"/>
        <v>1979</v>
      </c>
      <c r="CI288" s="19">
        <f t="shared" si="959"/>
        <v>6.0493788248849469E-2</v>
      </c>
      <c r="CJ288" s="19">
        <f t="shared" si="1059"/>
        <v>3.8768099797479319E-2</v>
      </c>
      <c r="CK288" s="19">
        <f t="shared" si="1060"/>
        <v>1.1421764255187601E-2</v>
      </c>
      <c r="CL288" s="19">
        <f t="shared" si="1061"/>
        <v>4.3363002527297095E-6</v>
      </c>
      <c r="CM288" s="19">
        <f t="shared" si="1062"/>
        <v>4.3363002527297095E-6</v>
      </c>
      <c r="CN288" s="19">
        <f t="shared" si="1063"/>
        <v>4.3363002527297095E-6</v>
      </c>
      <c r="CO288" s="19">
        <f t="shared" si="1064"/>
        <v>2.1592605539866614E-2</v>
      </c>
      <c r="CP288" s="19">
        <f t="shared" si="1065"/>
        <v>6.5706384935536474E-2</v>
      </c>
      <c r="CQ288" s="19">
        <f t="shared" si="1066"/>
        <v>1.0103858056028769E-2</v>
      </c>
      <c r="CR288" s="19">
        <f t="shared" si="1067"/>
        <v>4.6721769656447497E-2</v>
      </c>
      <c r="CS288" s="19">
        <f t="shared" si="1068"/>
        <v>0.21069778829223712</v>
      </c>
      <c r="CT288" s="19">
        <f t="shared" si="1069"/>
        <v>3.3036240299417381E-2</v>
      </c>
      <c r="CU288" s="19">
        <f t="shared" si="1070"/>
        <v>4.8893567391048186E-2</v>
      </c>
      <c r="CV288" s="19">
        <f t="shared" si="1071"/>
        <v>0.25775018814825063</v>
      </c>
      <c r="CW288" s="19">
        <f t="shared" si="1072"/>
        <v>4.3600897798709931E-2</v>
      </c>
      <c r="CX288" s="19">
        <f t="shared" si="1073"/>
        <v>2.9896568518035217E-2</v>
      </c>
      <c r="CY288" s="19">
        <f t="shared" si="1054"/>
        <v>3.1136787427401284E-2</v>
      </c>
      <c r="CZ288" s="19">
        <f t="shared" si="1055"/>
        <v>2.2141105974741015E-2</v>
      </c>
      <c r="DA288" s="19">
        <f t="shared" si="1056"/>
        <v>5.3535055871899037E-2</v>
      </c>
      <c r="DB288" s="19">
        <f t="shared" si="1057"/>
        <v>6.4609394201821978E-3</v>
      </c>
      <c r="DC288" s="19">
        <f t="shared" si="1058"/>
        <v>8.0295814679241431E-3</v>
      </c>
      <c r="DD288">
        <f t="shared" si="980"/>
        <v>1.0000000000000002</v>
      </c>
      <c r="DF288" s="19">
        <f t="shared" si="1037"/>
        <v>6.1489794402362775E-2</v>
      </c>
      <c r="DG288" s="19">
        <f t="shared" si="1084"/>
        <v>3.9278424161783246E-2</v>
      </c>
      <c r="DH288" s="19">
        <f t="shared" si="1085"/>
        <v>1.2280473607018309E-2</v>
      </c>
      <c r="DI288" s="19">
        <f t="shared" si="1086"/>
        <v>4.3581227559607432E-6</v>
      </c>
      <c r="DJ288" s="19">
        <f t="shared" si="1087"/>
        <v>4.3581227559607432E-6</v>
      </c>
      <c r="DK288" s="19">
        <f t="shared" si="1088"/>
        <v>4.3581227559607432E-6</v>
      </c>
      <c r="DL288" s="19">
        <f t="shared" si="1089"/>
        <v>2.211092922125521E-2</v>
      </c>
      <c r="DM288" s="19">
        <f t="shared" si="1090"/>
        <v>6.5642117297772307E-2</v>
      </c>
      <c r="DN288" s="19">
        <f t="shared" si="1091"/>
        <v>1.06077531032673E-2</v>
      </c>
      <c r="DO288" s="19">
        <f t="shared" si="1092"/>
        <v>4.5975424615033886E-2</v>
      </c>
      <c r="DP288" s="19">
        <f t="shared" si="1093"/>
        <v>0.2117297497016373</v>
      </c>
      <c r="DQ288" s="19">
        <f t="shared" si="1094"/>
        <v>3.3298432618191071E-2</v>
      </c>
      <c r="DR288" s="19">
        <f t="shared" si="1095"/>
        <v>4.8966671639040039E-2</v>
      </c>
      <c r="DS288" s="19">
        <f t="shared" si="1096"/>
        <v>0.25389914000757924</v>
      </c>
      <c r="DT288" s="19">
        <f t="shared" si="1097"/>
        <v>4.363197494137503E-2</v>
      </c>
      <c r="DU288" s="19">
        <f t="shared" si="1098"/>
        <v>3.0114798557222152E-2</v>
      </c>
      <c r="DV288" s="19">
        <f t="shared" si="1074"/>
        <v>3.0194875370727459E-2</v>
      </c>
      <c r="DW288" s="19">
        <f t="shared" si="1075"/>
        <v>2.1926640964248779E-2</v>
      </c>
      <c r="DX288" s="19">
        <f t="shared" si="1076"/>
        <v>5.383802195319682E-2</v>
      </c>
      <c r="DY288" s="19">
        <f t="shared" si="1077"/>
        <v>6.661207304698792E-3</v>
      </c>
      <c r="DZ288" s="19">
        <f t="shared" si="1078"/>
        <v>8.258179476274977E-3</v>
      </c>
      <c r="EA288" s="19">
        <f t="shared" si="982"/>
        <v>0.99991768331095243</v>
      </c>
      <c r="EC288" s="19">
        <f t="shared" si="1038"/>
        <v>6.1494856455339635E-2</v>
      </c>
      <c r="ED288" s="19">
        <f t="shared" si="1099"/>
        <v>3.928165769778523E-2</v>
      </c>
      <c r="EE288" s="19">
        <f t="shared" si="1100"/>
        <v>1.2281484578165372E-2</v>
      </c>
      <c r="EF288" s="19">
        <f t="shared" si="1101"/>
        <v>4.3584815317297103E-6</v>
      </c>
      <c r="EG288" s="19">
        <f t="shared" si="1102"/>
        <v>4.3584815317297103E-6</v>
      </c>
      <c r="EH288" s="19">
        <f t="shared" si="1103"/>
        <v>4.3584815317297103E-6</v>
      </c>
      <c r="EI288" s="19">
        <f t="shared" si="1104"/>
        <v>2.2112749469577284E-2</v>
      </c>
      <c r="EJ288" s="19">
        <f t="shared" si="1105"/>
        <v>6.5647521184360388E-2</v>
      </c>
      <c r="EK288" s="19">
        <f t="shared" si="1106"/>
        <v>1.0608626370265443E-2</v>
      </c>
      <c r="EL288" s="19">
        <f t="shared" si="1107"/>
        <v>4.5979209471322592E-2</v>
      </c>
      <c r="EM288" s="19">
        <f t="shared" si="1108"/>
        <v>0.21174718002841239</v>
      </c>
      <c r="EN288" s="19">
        <f t="shared" si="1109"/>
        <v>3.3301173860564671E-2</v>
      </c>
      <c r="EO288" s="19">
        <f t="shared" si="1110"/>
        <v>4.8970702745150356E-2</v>
      </c>
      <c r="EP288" s="19">
        <f t="shared" si="1111"/>
        <v>0.25392004186470835</v>
      </c>
      <c r="EQ288" s="19">
        <f t="shared" si="1112"/>
        <v>4.3635566876765036E-2</v>
      </c>
      <c r="ER288" s="19">
        <f t="shared" si="1113"/>
        <v>3.0117277711806514E-2</v>
      </c>
      <c r="ES288" s="19">
        <f t="shared" si="1079"/>
        <v>3.0197361117512627E-2</v>
      </c>
      <c r="ET288" s="19">
        <f t="shared" si="1080"/>
        <v>2.1928446041322859E-2</v>
      </c>
      <c r="EU288" s="19">
        <f t="shared" si="1081"/>
        <v>5.3842454085747352E-2</v>
      </c>
      <c r="EV288" s="19">
        <f t="shared" si="1082"/>
        <v>6.6617556783694788E-3</v>
      </c>
      <c r="EW288" s="19">
        <f t="shared" si="1083"/>
        <v>8.2588593182293633E-3</v>
      </c>
      <c r="EZ288" s="19">
        <f t="shared" si="1039"/>
        <v>-1.9888796238899675E-2</v>
      </c>
      <c r="FA288" s="19">
        <f t="shared" si="1114"/>
        <v>-1.252324818976217E-2</v>
      </c>
      <c r="FB288" s="19">
        <f t="shared" si="1115"/>
        <v>-7.8552760806497382E-2</v>
      </c>
      <c r="FC288" s="19">
        <f t="shared" si="1116"/>
        <v>2.6524441340860681E-3</v>
      </c>
      <c r="FD288" s="19">
        <f t="shared" si="1117"/>
        <v>3.543837826311532E-3</v>
      </c>
      <c r="FE288" s="19">
        <f t="shared" si="1118"/>
        <v>5.4685233282912978E-2</v>
      </c>
      <c r="FF288" s="19">
        <f t="shared" si="1119"/>
        <v>-2.5102783560912504E-2</v>
      </c>
      <c r="FG288" s="19">
        <f t="shared" si="1120"/>
        <v>1.390673860411829E-2</v>
      </c>
      <c r="FH288" s="19">
        <f t="shared" si="1121"/>
        <v>-0.1121561738686716</v>
      </c>
      <c r="FI288" s="19">
        <f t="shared" si="985"/>
        <v>-3.0354228679862601E-2</v>
      </c>
      <c r="FJ288" s="19">
        <f t="shared" si="986"/>
        <v>-1.0319580404994658E-2</v>
      </c>
      <c r="FK288" s="19">
        <f t="shared" si="987"/>
        <v>1.2613070678208896E-2</v>
      </c>
      <c r="FL288" s="19">
        <f t="shared" si="988"/>
        <v>9.4013507665184626E-3</v>
      </c>
      <c r="FM288" s="19">
        <f t="shared" si="989"/>
        <v>1.3460110647349574E-2</v>
      </c>
      <c r="FN288" s="19">
        <f t="shared" si="990"/>
        <v>-3.7281650810879925E-2</v>
      </c>
      <c r="FO288" s="19">
        <f t="shared" si="991"/>
        <v>-5.4100506969643247E-2</v>
      </c>
      <c r="FP288" s="19">
        <f t="shared" si="992"/>
        <v>-7.7136310872094313E-2</v>
      </c>
      <c r="FQ288" s="19">
        <f t="shared" si="993"/>
        <v>-1.9125100806496574E-3</v>
      </c>
      <c r="FR288" s="19">
        <f t="shared" si="994"/>
        <v>3.8205595020272968E-3</v>
      </c>
      <c r="FS288" s="19">
        <f t="shared" si="995"/>
        <v>-3.9988581015626162E-2</v>
      </c>
      <c r="FT288" s="19">
        <f t="shared" si="996"/>
        <v>-4.5642288696348746E-2</v>
      </c>
      <c r="FU288" s="19"/>
      <c r="FV288" s="16"/>
      <c r="FW288" s="19">
        <f t="shared" si="997"/>
        <v>0.99118003347375738</v>
      </c>
      <c r="FX288" s="19">
        <f t="shared" si="1048"/>
        <v>1.0109485163151009</v>
      </c>
      <c r="FY288" s="19">
        <f t="shared" si="918"/>
        <v>0.97340154192867889</v>
      </c>
      <c r="FZ288" s="19"/>
      <c r="GA288" s="19">
        <f t="shared" si="998"/>
        <v>1.0150342340507603</v>
      </c>
      <c r="GB288" s="19">
        <f t="shared" si="1049"/>
        <v>1.1087420250931521</v>
      </c>
      <c r="GC288" s="19">
        <f t="shared" si="919"/>
        <v>1.0932383826288092</v>
      </c>
      <c r="GD288" s="19"/>
      <c r="GE288" s="19">
        <f t="shared" si="999"/>
        <v>0.9868433923094162</v>
      </c>
      <c r="GF288" s="19">
        <f t="shared" si="1050"/>
        <v>0.89177393533838256</v>
      </c>
      <c r="GG288" s="19">
        <f t="shared" si="920"/>
        <v>1.0838292059138557</v>
      </c>
      <c r="GH288" s="19"/>
      <c r="GI288" s="19">
        <f t="shared" si="921"/>
        <v>0.89994053843472555</v>
      </c>
      <c r="GJ288" s="19">
        <f t="shared" si="1000"/>
        <v>1.0379622670758017</v>
      </c>
      <c r="GK288" s="19">
        <f t="shared" si="922"/>
        <v>1.0379631285289854</v>
      </c>
      <c r="GL288" s="3"/>
      <c r="GM288" s="3"/>
      <c r="GN288" s="8"/>
      <c r="GO288" s="5">
        <f t="shared" si="1051"/>
        <v>30</v>
      </c>
      <c r="GP288" t="b">
        <f t="shared" si="1001"/>
        <v>1</v>
      </c>
      <c r="GS288" s="11"/>
      <c r="GT288" s="11"/>
      <c r="GU288" s="34"/>
      <c r="GV288" s="31" t="e">
        <f t="shared" ca="1" si="1147"/>
        <v>#REF!</v>
      </c>
      <c r="GW288" s="12">
        <f t="shared" ca="1" si="1002"/>
        <v>1.420137437280492</v>
      </c>
      <c r="GX288" s="19">
        <f t="shared" ca="1" si="1003"/>
        <v>0.8722750330251261</v>
      </c>
      <c r="GY288" s="19">
        <f t="shared" ca="1" si="1004"/>
        <v>1.2387353922647844</v>
      </c>
      <c r="GZ288" s="11" t="e">
        <f ca="1">IF(GP288,OFFSET(#REF!,$GP$253+$GO288,0),"")</f>
        <v>#REF!</v>
      </c>
      <c r="HA288" s="12">
        <f t="shared" ca="1" si="1005"/>
        <v>2.1679071579422198</v>
      </c>
      <c r="HB288" s="12">
        <f t="shared" ca="1" si="1006"/>
        <v>0.65507299612797454</v>
      </c>
      <c r="HC288" s="12">
        <f t="shared" ca="1" si="1007"/>
        <v>0.8722750330251261</v>
      </c>
      <c r="HD288" s="12">
        <f t="shared" ca="1" si="1008"/>
        <v>1.2387353922647844</v>
      </c>
      <c r="HE288" t="e">
        <f t="shared" ca="1" si="1009"/>
        <v>#REF!</v>
      </c>
      <c r="HF288" s="12">
        <f t="shared" ca="1" si="1010"/>
        <v>0.8722750330251261</v>
      </c>
      <c r="HG288" s="12">
        <f t="shared" ca="1" si="1011"/>
        <v>0.88904506491075364</v>
      </c>
      <c r="HH288" s="12">
        <f t="shared" ca="1" si="1012"/>
        <v>0.73682766147938039</v>
      </c>
      <c r="HJ288" s="17"/>
      <c r="HL288" s="18">
        <f t="shared" si="1013"/>
        <v>1979</v>
      </c>
      <c r="HM288" s="9">
        <f t="shared" si="925"/>
        <v>0.63695996052650683</v>
      </c>
      <c r="HN288" s="9">
        <f t="shared" si="1014"/>
        <v>1.291871033197699</v>
      </c>
      <c r="HO288" s="9">
        <f t="shared" si="1015"/>
        <v>1.0706470258291816</v>
      </c>
      <c r="HP288" s="9">
        <f t="shared" si="1016"/>
        <v>1.176675796114897</v>
      </c>
      <c r="HQ288" s="9">
        <f t="shared" si="1017"/>
        <v>1.0254503455644939</v>
      </c>
      <c r="HR288" s="9">
        <f t="shared" si="927"/>
        <v>0.82286748953703781</v>
      </c>
      <c r="HS288" s="9">
        <f t="shared" si="1018"/>
        <v>0.82287012231094392</v>
      </c>
      <c r="HT288" s="9"/>
      <c r="HU288" s="9">
        <f t="shared" si="1019"/>
        <v>1.2598044414755987</v>
      </c>
      <c r="HV288" s="23">
        <f t="shared" si="1020"/>
        <v>1.2918668998548368</v>
      </c>
      <c r="HX288" s="8"/>
      <c r="HY288" s="5">
        <f t="shared" si="1052"/>
        <v>30</v>
      </c>
      <c r="HZ288" t="b">
        <f t="shared" si="1021"/>
        <v>1</v>
      </c>
      <c r="IC288" s="11"/>
      <c r="ID288" s="11"/>
      <c r="IE288" s="11"/>
      <c r="IF288" t="e">
        <f t="shared" ca="1" si="1023"/>
        <v>#REF!</v>
      </c>
      <c r="IG288" s="12">
        <f t="shared" ca="1" si="1024"/>
        <v>0</v>
      </c>
      <c r="IH288" s="19">
        <f t="shared" ca="1" si="1025"/>
        <v>0</v>
      </c>
      <c r="II288" s="19">
        <f t="shared" ca="1" si="1026"/>
        <v>0</v>
      </c>
      <c r="IJ288" s="11" t="e">
        <f t="shared" ca="1" si="1027"/>
        <v>#REF!</v>
      </c>
      <c r="IK288" s="12">
        <f t="shared" ca="1" si="1028"/>
        <v>0</v>
      </c>
      <c r="IL288" s="12">
        <f t="shared" ca="1" si="1122"/>
        <v>0</v>
      </c>
      <c r="IM288" s="12">
        <f t="shared" ca="1" si="1030"/>
        <v>0</v>
      </c>
      <c r="IN288" s="12">
        <f t="shared" ca="1" si="1031"/>
        <v>0</v>
      </c>
      <c r="IO288" t="e">
        <f t="shared" ca="1" si="1032"/>
        <v>#REF!</v>
      </c>
      <c r="IP288" s="12">
        <f t="shared" ca="1" si="1033"/>
        <v>0</v>
      </c>
      <c r="IQ288" s="12">
        <f t="shared" ca="1" si="1034"/>
        <v>0</v>
      </c>
      <c r="IR288" s="12">
        <f t="shared" ca="1" si="1035"/>
        <v>0</v>
      </c>
    </row>
    <row r="289" spans="1:252" x14ac:dyDescent="0.2">
      <c r="A289" t="s">
        <v>54</v>
      </c>
      <c r="B289" s="1">
        <f t="shared" si="1036"/>
        <v>1980</v>
      </c>
      <c r="C289" s="124">
        <f>Manufacturing_Energy_Data!C20</f>
        <v>145.15568679358793</v>
      </c>
      <c r="D289" s="124">
        <f>Manufacturing_Energy_Data!D20</f>
        <v>86.588752680547699</v>
      </c>
      <c r="E289" s="124">
        <f>Manufacturing_Energy_Data!E20</f>
        <v>27.573619569062824</v>
      </c>
      <c r="F289" s="124">
        <v>0.01</v>
      </c>
      <c r="G289" s="124">
        <v>0.01</v>
      </c>
      <c r="H289" s="124">
        <v>0.01</v>
      </c>
      <c r="I289" s="124">
        <f>Manufacturing_Energy_Data!F20</f>
        <v>45.376420085598738</v>
      </c>
      <c r="J289" s="124">
        <f>Manufacturing_Energy_Data!G20</f>
        <v>163.09225818989452</v>
      </c>
      <c r="K289" s="124">
        <f>Manufacturing_Energy_Data!H20</f>
        <v>23.550910729039504</v>
      </c>
      <c r="L289" s="124">
        <f>Manufacturing_Energy_Data!I20</f>
        <v>109.93626091168396</v>
      </c>
      <c r="M289" s="124">
        <f>Manufacturing_Energy_Data!J20</f>
        <v>445.86904553824206</v>
      </c>
      <c r="N289" s="124">
        <f>Manufacturing_Energy_Data!K20</f>
        <v>72.257017837631565</v>
      </c>
      <c r="O289" s="124">
        <f>Manufacturing_Energy_Data!L20</f>
        <v>104.2765377722408</v>
      </c>
      <c r="P289" s="124">
        <f>Manufacturing_Energy_Data!M20</f>
        <v>560.6368919977499</v>
      </c>
      <c r="Q289" s="124">
        <f>Manufacturing_Energy_Data!N20</f>
        <v>98.257936313930443</v>
      </c>
      <c r="R289" s="124">
        <f>Manufacturing_Energy_Data!O20</f>
        <v>67.657653162344744</v>
      </c>
      <c r="S289" s="124">
        <f>Manufacturing_Energy_Data!P20</f>
        <v>76.722165922369328</v>
      </c>
      <c r="T289" s="124">
        <f>Manufacturing_Energy_Data!Q20</f>
        <v>48.015074997710698</v>
      </c>
      <c r="U289" s="124">
        <f>Manufacturing_Energy_Data!R20</f>
        <v>115.87371521980836</v>
      </c>
      <c r="V289" s="124">
        <f>Manufacturing_Energy_Data!S20</f>
        <v>14.599259313499147</v>
      </c>
      <c r="W289" s="124">
        <f>Manufacturing_Energy_Data!T20</f>
        <v>18.431041326642504</v>
      </c>
      <c r="X289" s="124">
        <f t="shared" si="1148"/>
        <v>2223.900248361585</v>
      </c>
      <c r="Z289" s="19">
        <f t="shared" si="1123"/>
        <v>0.23325010770230448</v>
      </c>
      <c r="AA289" s="19">
        <f t="shared" si="1124"/>
        <v>0.99657754963853995</v>
      </c>
      <c r="AB289" s="19">
        <f t="shared" si="1125"/>
        <v>0.32341290811095774</v>
      </c>
      <c r="AC289" s="19">
        <f t="shared" si="1126"/>
        <v>1.606896104828378E-5</v>
      </c>
      <c r="AD289" s="19">
        <f t="shared" si="1127"/>
        <v>1.1509318690791382E-4</v>
      </c>
      <c r="AE289" s="19">
        <f t="shared" si="1128"/>
        <v>1.1729069783563056E-4</v>
      </c>
      <c r="AF289" s="19">
        <f t="shared" si="1129"/>
        <v>0.66843307416238773</v>
      </c>
      <c r="AG289" s="19">
        <f t="shared" si="1130"/>
        <v>0.99066955238550936</v>
      </c>
      <c r="AH289" s="19">
        <f t="shared" si="1131"/>
        <v>0.33497005623301096</v>
      </c>
      <c r="AI289" s="19">
        <f t="shared" si="1132"/>
        <v>0.15140776489041585</v>
      </c>
      <c r="AJ289" s="19">
        <f t="shared" si="1133"/>
        <v>0.9815448623430435</v>
      </c>
      <c r="AK289" s="19">
        <f t="shared" si="1134"/>
        <v>0.69552130402035661</v>
      </c>
      <c r="AL289" s="19">
        <f t="shared" si="1135"/>
        <v>1.109919821183817</v>
      </c>
      <c r="AM289" s="19">
        <f t="shared" si="1136"/>
        <v>1.8761686028523763</v>
      </c>
      <c r="AN289" s="19">
        <f t="shared" si="1137"/>
        <v>0.35289352337622337</v>
      </c>
      <c r="AO289" s="19">
        <f t="shared" si="1138"/>
        <v>0.23539692516649038</v>
      </c>
      <c r="AP289" s="19">
        <f t="shared" si="1139"/>
        <v>2.910430340855044</v>
      </c>
      <c r="AQ289" s="19">
        <f t="shared" si="1140"/>
        <v>0.44528277538288413</v>
      </c>
      <c r="AR289" s="19">
        <f t="shared" si="1141"/>
        <v>0.27553372057423364</v>
      </c>
      <c r="AS289" s="19">
        <f t="shared" si="1142"/>
        <v>0.27114135551432766</v>
      </c>
      <c r="AT289" s="19">
        <f t="shared" si="1143"/>
        <v>0.26488405096583212</v>
      </c>
      <c r="AU289" s="19">
        <f t="shared" si="1144"/>
        <v>2.8279741287483295</v>
      </c>
      <c r="AV289" s="19"/>
      <c r="AX289" s="265">
        <f t="shared" si="929"/>
        <v>0.98829213819413519</v>
      </c>
      <c r="AY289" s="265">
        <f t="shared" si="930"/>
        <v>0.97492108813494827</v>
      </c>
      <c r="AZ289" s="265">
        <f t="shared" si="931"/>
        <v>1.0697821897053355</v>
      </c>
      <c r="BA289" s="265">
        <f t="shared" si="932"/>
        <v>1.0875311325779933</v>
      </c>
      <c r="BB289" s="265">
        <f t="shared" si="933"/>
        <v>0.97560133776079805</v>
      </c>
      <c r="BC289" s="265">
        <f t="shared" si="934"/>
        <v>0.99076492243793457</v>
      </c>
      <c r="BD289" s="265">
        <f t="shared" si="935"/>
        <v>0.95883046943280126</v>
      </c>
      <c r="BE289" s="265">
        <f t="shared" si="936"/>
        <v>1.0441979282969556</v>
      </c>
      <c r="BF289" s="265">
        <f t="shared" si="937"/>
        <v>0.96399132126655451</v>
      </c>
      <c r="BG289" s="265">
        <f t="shared" si="938"/>
        <v>0.82188650869506064</v>
      </c>
      <c r="BH289" s="265">
        <f t="shared" si="939"/>
        <v>1.1576375879894583</v>
      </c>
      <c r="BI289" s="265">
        <f t="shared" si="940"/>
        <v>0.94202656056697764</v>
      </c>
      <c r="BJ289" s="265">
        <f t="shared" si="941"/>
        <v>0.97783491517596022</v>
      </c>
      <c r="BK289" s="265">
        <f t="shared" si="942"/>
        <v>0.93110598338699979</v>
      </c>
      <c r="BL289" s="265">
        <f t="shared" si="943"/>
        <v>0.90823782494697658</v>
      </c>
      <c r="BM289" s="265">
        <f t="shared" si="944"/>
        <v>0.9017278530312467</v>
      </c>
      <c r="BN289" s="265">
        <f t="shared" si="945"/>
        <v>1.235473955766194</v>
      </c>
      <c r="BO289" s="265">
        <f t="shared" si="946"/>
        <v>1.003811771855404</v>
      </c>
      <c r="BP289" s="265">
        <f t="shared" si="947"/>
        <v>1.0298986313902085</v>
      </c>
      <c r="BQ289" s="265">
        <f t="shared" si="948"/>
        <v>1.0114724033639528</v>
      </c>
      <c r="BR289" s="265">
        <f t="shared" si="949"/>
        <v>1.0293072666221179</v>
      </c>
      <c r="BS289" s="265">
        <f t="shared" si="950"/>
        <v>1.1962802298947366</v>
      </c>
      <c r="BU289" s="16"/>
      <c r="BV289" s="9">
        <f t="shared" si="915"/>
        <v>0.83672674335158193</v>
      </c>
      <c r="BW289" s="9">
        <f t="shared" si="951"/>
        <v>1.1962802298947366</v>
      </c>
      <c r="BX289" s="9">
        <f t="shared" si="952"/>
        <v>1.1359472125774175</v>
      </c>
      <c r="BY289" s="9">
        <f t="shared" si="953"/>
        <v>1.0446971591656167</v>
      </c>
      <c r="BZ289" s="9">
        <f t="shared" si="954"/>
        <v>1.0080532783865195</v>
      </c>
      <c r="CA289" s="9">
        <f t="shared" si="916"/>
        <v>1.0009576437361092</v>
      </c>
      <c r="CB289" s="9">
        <f t="shared" si="955"/>
        <v>1.0009596608957048</v>
      </c>
      <c r="CC289" s="9"/>
      <c r="CD289" s="9">
        <f t="shared" si="956"/>
        <v>1.186720825941729</v>
      </c>
      <c r="CE289" s="9">
        <f t="shared" si="957"/>
        <v>1.196277819120118</v>
      </c>
      <c r="CG289" s="35"/>
      <c r="CH289">
        <f t="shared" si="958"/>
        <v>1980</v>
      </c>
      <c r="CI289" s="19">
        <f t="shared" si="959"/>
        <v>6.5270772329167434E-2</v>
      </c>
      <c r="CJ289" s="19">
        <f t="shared" si="1059"/>
        <v>3.8935538023497356E-2</v>
      </c>
      <c r="CK289" s="19">
        <f t="shared" si="1060"/>
        <v>1.2398766351762921E-2</v>
      </c>
      <c r="CL289" s="19">
        <f t="shared" si="1061"/>
        <v>4.4966045610037161E-6</v>
      </c>
      <c r="CM289" s="19">
        <f t="shared" si="1062"/>
        <v>4.4966045610037161E-6</v>
      </c>
      <c r="CN289" s="19">
        <f t="shared" si="1063"/>
        <v>4.4966045610037161E-6</v>
      </c>
      <c r="CO289" s="19">
        <f t="shared" si="1064"/>
        <v>2.040398175189239E-2</v>
      </c>
      <c r="CP289" s="19">
        <f t="shared" si="1065"/>
        <v>7.3336139204107531E-2</v>
      </c>
      <c r="CQ289" s="19">
        <f t="shared" si="1066"/>
        <v>1.0589913259999039E-2</v>
      </c>
      <c r="CR289" s="19">
        <f t="shared" si="1067"/>
        <v>4.9433989223517265E-2</v>
      </c>
      <c r="CS289" s="19">
        <f t="shared" si="1068"/>
        <v>0.20048967837776327</v>
      </c>
      <c r="CT289" s="19">
        <f t="shared" si="1069"/>
        <v>3.2491123597322098E-2</v>
      </c>
      <c r="CU289" s="19">
        <f t="shared" si="1070"/>
        <v>4.6889035535233423E-2</v>
      </c>
      <c r="CV289" s="19">
        <f t="shared" si="1071"/>
        <v>0.25209624056240298</v>
      </c>
      <c r="CW289" s="19">
        <f t="shared" si="1072"/>
        <v>4.4182708458403226E-2</v>
      </c>
      <c r="CX289" s="19">
        <f t="shared" si="1073"/>
        <v>3.0422971179660686E-2</v>
      </c>
      <c r="CY289" s="19">
        <f t="shared" si="1054"/>
        <v>3.449892412166098E-2</v>
      </c>
      <c r="CZ289" s="19">
        <f t="shared" si="1055"/>
        <v>2.1590480523164143E-2</v>
      </c>
      <c r="DA289" s="19">
        <f t="shared" si="1056"/>
        <v>5.2103827635783598E-2</v>
      </c>
      <c r="DB289" s="19">
        <f t="shared" si="1057"/>
        <v>6.5647096016356243E-3</v>
      </c>
      <c r="DC289" s="19">
        <f t="shared" si="1058"/>
        <v>8.287710449342867E-3</v>
      </c>
      <c r="DD289">
        <f t="shared" si="980"/>
        <v>0.99999999999999967</v>
      </c>
      <c r="DF289" s="19">
        <f t="shared" si="1037"/>
        <v>6.2852027512324452E-2</v>
      </c>
      <c r="DG289" s="19">
        <f t="shared" si="1084"/>
        <v>3.8851758776893799E-2</v>
      </c>
      <c r="DH289" s="19">
        <f t="shared" si="1085"/>
        <v>1.1903583660572512E-2</v>
      </c>
      <c r="DI289" s="19">
        <f t="shared" si="1086"/>
        <v>4.4159674828007944E-6</v>
      </c>
      <c r="DJ289" s="19">
        <f t="shared" si="1087"/>
        <v>4.4159674828007944E-6</v>
      </c>
      <c r="DK289" s="19">
        <f t="shared" si="1088"/>
        <v>4.4159674828007944E-6</v>
      </c>
      <c r="DL289" s="19">
        <f t="shared" si="1089"/>
        <v>2.0992685537671262E-2</v>
      </c>
      <c r="DM289" s="19">
        <f t="shared" si="1090"/>
        <v>6.9451427358788911E-2</v>
      </c>
      <c r="DN289" s="19">
        <f t="shared" si="1091"/>
        <v>1.0344982634281876E-2</v>
      </c>
      <c r="DO289" s="19">
        <f t="shared" si="1092"/>
        <v>4.8065126353376626E-2</v>
      </c>
      <c r="DP289" s="19">
        <f t="shared" si="1093"/>
        <v>0.20555148875940182</v>
      </c>
      <c r="DQ289" s="19">
        <f t="shared" si="1094"/>
        <v>3.2762926137653775E-2</v>
      </c>
      <c r="DR289" s="19">
        <f t="shared" si="1095"/>
        <v>4.7884308861766423E-2</v>
      </c>
      <c r="DS289" s="19">
        <f t="shared" si="1096"/>
        <v>0.25491276409360752</v>
      </c>
      <c r="DT289" s="19">
        <f t="shared" si="1097"/>
        <v>4.3891160435265433E-2</v>
      </c>
      <c r="DU289" s="19">
        <f t="shared" si="1098"/>
        <v>3.0159004189297223E-2</v>
      </c>
      <c r="DV289" s="19">
        <f t="shared" si="1074"/>
        <v>3.2789131869795887E-2</v>
      </c>
      <c r="DW289" s="19">
        <f t="shared" si="1075"/>
        <v>2.1864637710394225E-2</v>
      </c>
      <c r="DX289" s="19">
        <f t="shared" si="1076"/>
        <v>5.2816209808569978E-2</v>
      </c>
      <c r="DY289" s="19">
        <f t="shared" si="1077"/>
        <v>6.5126867259279863E-3</v>
      </c>
      <c r="DZ289" s="19">
        <f t="shared" si="1078"/>
        <v>8.1579653410154673E-3</v>
      </c>
      <c r="EA289" s="19">
        <f t="shared" si="982"/>
        <v>0.99977712366905347</v>
      </c>
      <c r="EC289" s="19">
        <f t="shared" si="1038"/>
        <v>6.2866038864407697E-2</v>
      </c>
      <c r="ED289" s="19">
        <f t="shared" si="1099"/>
        <v>3.8860419844687827E-2</v>
      </c>
      <c r="EE289" s="19">
        <f t="shared" si="1100"/>
        <v>1.1906237279052646E-2</v>
      </c>
      <c r="EF289" s="19">
        <f t="shared" si="1101"/>
        <v>4.4169519168379865E-6</v>
      </c>
      <c r="EG289" s="19">
        <f t="shared" si="1102"/>
        <v>4.4169519168379865E-6</v>
      </c>
      <c r="EH289" s="19">
        <f t="shared" si="1103"/>
        <v>4.4169519168379865E-6</v>
      </c>
      <c r="EI289" s="19">
        <f t="shared" si="1104"/>
        <v>2.0997365353420776E-2</v>
      </c>
      <c r="EJ289" s="19">
        <f t="shared" si="1105"/>
        <v>6.9466909888787121E-2</v>
      </c>
      <c r="EK289" s="19">
        <f t="shared" si="1106"/>
        <v>1.0347288800044874E-2</v>
      </c>
      <c r="EL289" s="19">
        <f t="shared" si="1107"/>
        <v>4.8075841320497303E-2</v>
      </c>
      <c r="EM289" s="19">
        <f t="shared" si="1108"/>
        <v>0.20559731153384897</v>
      </c>
      <c r="EN289" s="19">
        <f t="shared" si="1109"/>
        <v>3.2770229846246182E-2</v>
      </c>
      <c r="EO289" s="19">
        <f t="shared" si="1110"/>
        <v>4.7894983519964095E-2</v>
      </c>
      <c r="EP289" s="19">
        <f t="shared" si="1111"/>
        <v>0.25496959078050363</v>
      </c>
      <c r="EQ289" s="19">
        <f t="shared" si="1112"/>
        <v>4.3900944916793576E-2</v>
      </c>
      <c r="ER289" s="19">
        <f t="shared" si="1113"/>
        <v>3.0165727415944022E-2</v>
      </c>
      <c r="ES289" s="19">
        <f t="shared" si="1079"/>
        <v>3.2796441420327754E-2</v>
      </c>
      <c r="ET289" s="19">
        <f t="shared" si="1080"/>
        <v>2.1869511906967641E-2</v>
      </c>
      <c r="EU289" s="19">
        <f t="shared" si="1081"/>
        <v>5.2827983915796434E-2</v>
      </c>
      <c r="EV289" s="19">
        <f t="shared" si="1082"/>
        <v>6.5141385732324659E-3</v>
      </c>
      <c r="EW289" s="19">
        <f t="shared" si="1083"/>
        <v>8.1597839637266197E-3</v>
      </c>
      <c r="EZ289" s="19">
        <f t="shared" si="1039"/>
        <v>2.6135795672359092E-2</v>
      </c>
      <c r="FA289" s="19">
        <f t="shared" si="1114"/>
        <v>3.5150228760631501E-2</v>
      </c>
      <c r="FB289" s="19">
        <f t="shared" si="1115"/>
        <v>3.6136499984284393E-2</v>
      </c>
      <c r="FC289" s="19">
        <f t="shared" si="1116"/>
        <v>-1.3566801798568675E-2</v>
      </c>
      <c r="FD289" s="19">
        <f t="shared" si="1117"/>
        <v>6.7141621364770157E-2</v>
      </c>
      <c r="FE289" s="19">
        <f t="shared" si="1118"/>
        <v>-9.638737676726369E-3</v>
      </c>
      <c r="FF289" s="19">
        <f t="shared" si="1119"/>
        <v>-7.0741796355675235E-2</v>
      </c>
      <c r="FG289" s="19">
        <f t="shared" si="1120"/>
        <v>0.10377407903942872</v>
      </c>
      <c r="FH289" s="19">
        <f t="shared" si="1121"/>
        <v>4.6258556086047403E-3</v>
      </c>
      <c r="FI289" s="19">
        <f t="shared" si="985"/>
        <v>0.11461760633137918</v>
      </c>
      <c r="FJ289" s="19">
        <f t="shared" si="986"/>
        <v>6.698645497157432E-3</v>
      </c>
      <c r="FK289" s="19">
        <f t="shared" si="987"/>
        <v>3.9481840490177479E-2</v>
      </c>
      <c r="FL289" s="19">
        <f t="shared" si="988"/>
        <v>2.6150157651724688E-2</v>
      </c>
      <c r="FM289" s="19">
        <f t="shared" si="989"/>
        <v>4.2915678570710762E-2</v>
      </c>
      <c r="FN289" s="19">
        <f t="shared" si="990"/>
        <v>1.992701748086545E-2</v>
      </c>
      <c r="FO289" s="19">
        <f t="shared" si="991"/>
        <v>3.0573745164957727E-2</v>
      </c>
      <c r="FP289" s="19">
        <f t="shared" si="992"/>
        <v>-6.2145925322588613E-2</v>
      </c>
      <c r="FQ289" s="19">
        <f t="shared" si="993"/>
        <v>5.594505395925888E-3</v>
      </c>
      <c r="FR289" s="19">
        <f t="shared" si="994"/>
        <v>9.397190700721704E-2</v>
      </c>
      <c r="FS289" s="19">
        <f t="shared" si="995"/>
        <v>8.3427034411721421E-3</v>
      </c>
      <c r="FT289" s="19">
        <f t="shared" si="996"/>
        <v>6.0395948822536058E-2</v>
      </c>
      <c r="FU289" s="19"/>
      <c r="FV289" s="16"/>
      <c r="FW289" s="19">
        <f t="shared" si="997"/>
        <v>1.035598604445584</v>
      </c>
      <c r="FX289" s="19">
        <f t="shared" si="1048"/>
        <v>1.0469368726622521</v>
      </c>
      <c r="FY289" s="19">
        <f t="shared" si="918"/>
        <v>1.0080532783865195</v>
      </c>
      <c r="FZ289" s="19"/>
      <c r="GA289" s="19">
        <f t="shared" si="998"/>
        <v>1.0390663469443053</v>
      </c>
      <c r="GB289" s="19">
        <f t="shared" si="1049"/>
        <v>1.1520565257171729</v>
      </c>
      <c r="GC289" s="19">
        <f t="shared" si="919"/>
        <v>1.1359472125774175</v>
      </c>
      <c r="GD289" s="19"/>
      <c r="GE289" s="19">
        <f t="shared" si="999"/>
        <v>0.96389463714880808</v>
      </c>
      <c r="GF289" s="19">
        <f t="shared" si="1050"/>
        <v>0.85957611382175492</v>
      </c>
      <c r="GG289" s="19">
        <f t="shared" si="920"/>
        <v>1.0446971591656167</v>
      </c>
      <c r="GH289" s="19"/>
      <c r="GI289" s="19">
        <f t="shared" si="921"/>
        <v>0.83672674335158193</v>
      </c>
      <c r="GJ289" s="19">
        <f t="shared" si="1000"/>
        <v>1.0009576437361092</v>
      </c>
      <c r="GK289" s="19">
        <f t="shared" si="922"/>
        <v>1.0009596608957048</v>
      </c>
      <c r="GL289" s="3"/>
      <c r="GM289" s="3"/>
      <c r="GN289" s="8"/>
      <c r="GO289" s="5">
        <f t="shared" si="1051"/>
        <v>31</v>
      </c>
      <c r="GP289" t="b">
        <f t="shared" si="1001"/>
        <v>1</v>
      </c>
      <c r="GS289" s="11"/>
      <c r="GT289" s="11"/>
      <c r="GU289" s="34"/>
      <c r="GV289" s="31" t="e">
        <f t="shared" ca="1" si="1147"/>
        <v>#REF!</v>
      </c>
      <c r="GW289" s="34"/>
      <c r="GX289" s="11"/>
      <c r="GY289" s="11"/>
      <c r="GZ289" s="11" t="e">
        <f ca="1">IF(GP289,OFFSET(#REF!,$GP$253+$GO289,0),"")</f>
        <v>#REF!</v>
      </c>
      <c r="HA289" s="12">
        <f t="shared" ca="1" si="1005"/>
        <v>2.1567529884562546</v>
      </c>
      <c r="HB289" s="12">
        <f t="shared" ca="1" si="1006"/>
        <v>0.65722891126205185</v>
      </c>
      <c r="HC289" s="12">
        <f t="shared" ca="1" si="1007"/>
        <v>0.84491271050517447</v>
      </c>
      <c r="HD289" s="12">
        <f t="shared" ca="1" si="1008"/>
        <v>1.1976324585574114</v>
      </c>
      <c r="HE289" t="e">
        <f t="shared" ca="1" si="1009"/>
        <v>#REF!</v>
      </c>
      <c r="HF289" s="12">
        <f t="shared" ca="1" si="1010"/>
        <v>0.84491271050517447</v>
      </c>
      <c r="HG289" s="12">
        <f t="shared" ca="1" si="1011"/>
        <v>0.88744472538695507</v>
      </c>
      <c r="HH289" s="12">
        <f t="shared" ca="1" si="1012"/>
        <v>0.74058574293230317</v>
      </c>
      <c r="HJ289" s="17"/>
      <c r="HL289" s="18">
        <f t="shared" si="1013"/>
        <v>1980</v>
      </c>
      <c r="HM289" s="9">
        <f t="shared" si="925"/>
        <v>0.59221849739503984</v>
      </c>
      <c r="HN289" s="9">
        <f t="shared" si="1014"/>
        <v>1.3399357515061219</v>
      </c>
      <c r="HO289" s="9">
        <f t="shared" si="1015"/>
        <v>1.112473293995113</v>
      </c>
      <c r="HP289" s="9">
        <f t="shared" si="1016"/>
        <v>1.1341914895379535</v>
      </c>
      <c r="HQ289" s="9">
        <f t="shared" si="1017"/>
        <v>1.0619549467948317</v>
      </c>
      <c r="HR289" s="9">
        <f t="shared" si="927"/>
        <v>0.79353125788905932</v>
      </c>
      <c r="HS289" s="9">
        <f t="shared" si="1018"/>
        <v>0.79353473736284907</v>
      </c>
      <c r="HT289" s="9"/>
      <c r="HU289" s="9">
        <f t="shared" si="1019"/>
        <v>1.2617577423875108</v>
      </c>
      <c r="HV289" s="23">
        <f t="shared" si="1020"/>
        <v>1.339929876185096</v>
      </c>
      <c r="HX289" s="8"/>
      <c r="HY289" s="5">
        <f t="shared" si="1052"/>
        <v>31</v>
      </c>
      <c r="HZ289" t="b">
        <f t="shared" si="1021"/>
        <v>1</v>
      </c>
      <c r="IC289" s="11"/>
      <c r="ID289" s="11"/>
      <c r="IE289" s="11"/>
      <c r="IF289" t="e">
        <f t="shared" ca="1" si="1023"/>
        <v>#REF!</v>
      </c>
      <c r="IG289" s="12">
        <f t="shared" ca="1" si="1024"/>
        <v>0</v>
      </c>
      <c r="IH289" s="19">
        <f t="shared" ca="1" si="1025"/>
        <v>0</v>
      </c>
      <c r="II289" s="19">
        <f t="shared" ca="1" si="1026"/>
        <v>0</v>
      </c>
      <c r="IJ289" s="11" t="e">
        <f t="shared" ca="1" si="1027"/>
        <v>#REF!</v>
      </c>
      <c r="IK289" s="12">
        <f t="shared" ca="1" si="1028"/>
        <v>0</v>
      </c>
      <c r="IL289" s="12">
        <f t="shared" ca="1" si="1122"/>
        <v>0</v>
      </c>
      <c r="IM289" s="12">
        <f t="shared" ca="1" si="1030"/>
        <v>0</v>
      </c>
      <c r="IN289" s="12">
        <f t="shared" ca="1" si="1031"/>
        <v>0</v>
      </c>
      <c r="IO289" t="e">
        <f t="shared" ca="1" si="1032"/>
        <v>#REF!</v>
      </c>
      <c r="IP289" s="12">
        <f t="shared" ca="1" si="1033"/>
        <v>0</v>
      </c>
      <c r="IQ289" s="12">
        <f t="shared" ca="1" si="1034"/>
        <v>0</v>
      </c>
      <c r="IR289" s="12">
        <f t="shared" ca="1" si="1035"/>
        <v>0</v>
      </c>
    </row>
    <row r="290" spans="1:252" x14ac:dyDescent="0.2">
      <c r="A290" t="s">
        <v>54</v>
      </c>
      <c r="B290" s="1">
        <f t="shared" si="1036"/>
        <v>1981</v>
      </c>
      <c r="C290" s="124">
        <f>Manufacturing_Energy_Data!C21</f>
        <v>146.31153632199968</v>
      </c>
      <c r="D290" s="124">
        <f>Manufacturing_Energy_Data!D21</f>
        <v>86.162742213875276</v>
      </c>
      <c r="E290" s="124">
        <f>Manufacturing_Energy_Data!E21</f>
        <v>27.34181108172308</v>
      </c>
      <c r="F290" s="124">
        <v>0.01</v>
      </c>
      <c r="G290" s="124">
        <v>0.01</v>
      </c>
      <c r="H290" s="124">
        <v>0.01</v>
      </c>
      <c r="I290" s="124">
        <f>Manufacturing_Energy_Data!F21</f>
        <v>45.110667718491783</v>
      </c>
      <c r="J290" s="124">
        <f>Manufacturing_Energy_Data!G21</f>
        <v>171.34577086663123</v>
      </c>
      <c r="K290" s="124">
        <f>Manufacturing_Energy_Data!H21</f>
        <v>25.410316204946319</v>
      </c>
      <c r="L290" s="124">
        <f>Manufacturing_Energy_Data!I21</f>
        <v>111.07655404266006</v>
      </c>
      <c r="M290" s="124">
        <f>Manufacturing_Energy_Data!J21</f>
        <v>443.64159968298549</v>
      </c>
      <c r="N290" s="124">
        <f>Manufacturing_Energy_Data!K21</f>
        <v>76.434622627708279</v>
      </c>
      <c r="O290" s="124">
        <f>Manufacturing_Energy_Data!L21</f>
        <v>102.92004613421788</v>
      </c>
      <c r="P290" s="124">
        <f>Manufacturing_Energy_Data!M21</f>
        <v>565.61834507636979</v>
      </c>
      <c r="Q290" s="124">
        <f>Manufacturing_Energy_Data!N21</f>
        <v>98.168027240306643</v>
      </c>
      <c r="R290" s="124">
        <f>Manufacturing_Energy_Data!O21</f>
        <v>70.539359324951576</v>
      </c>
      <c r="S290" s="124">
        <f>Manufacturing_Energy_Data!P21</f>
        <v>82.038856225600497</v>
      </c>
      <c r="T290" s="124">
        <f>Manufacturing_Energy_Data!Q21</f>
        <v>47.519846717161876</v>
      </c>
      <c r="U290" s="124">
        <f>Manufacturing_Energy_Data!R21</f>
        <v>116.16068263250745</v>
      </c>
      <c r="V290" s="124">
        <f>Manufacturing_Energy_Data!S21</f>
        <v>15.055654728339254</v>
      </c>
      <c r="W290" s="124">
        <f>Manufacturing_Energy_Data!T21</f>
        <v>18.627860226114883</v>
      </c>
      <c r="X290" s="124">
        <f t="shared" si="1148"/>
        <v>2249.5142990665904</v>
      </c>
      <c r="Z290" s="19">
        <f t="shared" si="1123"/>
        <v>0.2307815911921664</v>
      </c>
      <c r="AA290" s="19">
        <f t="shared" si="1124"/>
        <v>1.0262466637630656</v>
      </c>
      <c r="AB290" s="19">
        <f t="shared" si="1125"/>
        <v>0.32003083670138455</v>
      </c>
      <c r="AC290" s="19">
        <f t="shared" si="1126"/>
        <v>1.5773301066586208E-5</v>
      </c>
      <c r="AD290" s="19">
        <f t="shared" si="1127"/>
        <v>1.1910561774086656E-4</v>
      </c>
      <c r="AE290" s="19">
        <f t="shared" si="1128"/>
        <v>1.1704814861928168E-4</v>
      </c>
      <c r="AF290" s="19">
        <f t="shared" si="1129"/>
        <v>0.67163849845419099</v>
      </c>
      <c r="AG290" s="19">
        <f t="shared" si="1130"/>
        <v>1.0342598908558445</v>
      </c>
      <c r="AH290" s="19">
        <f t="shared" si="1131"/>
        <v>0.35316076848089345</v>
      </c>
      <c r="AI290" s="19">
        <f t="shared" si="1132"/>
        <v>0.15958396170602873</v>
      </c>
      <c r="AJ290" s="19">
        <f t="shared" si="1133"/>
        <v>0.97561967457552812</v>
      </c>
      <c r="AK290" s="19">
        <f t="shared" si="1134"/>
        <v>0.70466498457614835</v>
      </c>
      <c r="AL290" s="19">
        <f t="shared" si="1135"/>
        <v>1.1429243784257179</v>
      </c>
      <c r="AM290" s="19">
        <f t="shared" si="1136"/>
        <v>1.8970948095654814</v>
      </c>
      <c r="AN290" s="19">
        <f t="shared" si="1137"/>
        <v>0.35554024923108951</v>
      </c>
      <c r="AO290" s="19">
        <f t="shared" si="1138"/>
        <v>0.24612966252445678</v>
      </c>
      <c r="AP290" s="19">
        <f t="shared" si="1139"/>
        <v>2.840469897245999</v>
      </c>
      <c r="AQ290" s="19">
        <f t="shared" si="1140"/>
        <v>0.44938690883115123</v>
      </c>
      <c r="AR290" s="19">
        <f t="shared" si="1141"/>
        <v>0.28207049672816664</v>
      </c>
      <c r="AS290" s="19">
        <f t="shared" si="1142"/>
        <v>0.28124499419390714</v>
      </c>
      <c r="AT290" s="19">
        <f t="shared" si="1143"/>
        <v>0.25602392526561896</v>
      </c>
      <c r="AU290" s="19">
        <f t="shared" si="1144"/>
        <v>2.7982823846754381</v>
      </c>
      <c r="AV290" s="19"/>
      <c r="AX290" s="265">
        <f t="shared" si="929"/>
        <v>0.97783291275581063</v>
      </c>
      <c r="AY290" s="265">
        <f t="shared" si="930"/>
        <v>1.0039454676594255</v>
      </c>
      <c r="AZ290" s="265">
        <f t="shared" si="931"/>
        <v>1.0585950055592044</v>
      </c>
      <c r="BA290" s="265">
        <f t="shared" si="932"/>
        <v>1.0675211621892799</v>
      </c>
      <c r="BB290" s="265">
        <f t="shared" si="933"/>
        <v>1.0096131936618202</v>
      </c>
      <c r="BC290" s="265">
        <f t="shared" si="934"/>
        <v>0.98871608770544761</v>
      </c>
      <c r="BD290" s="265">
        <f t="shared" si="935"/>
        <v>0.96342847422526656</v>
      </c>
      <c r="BE290" s="265">
        <f t="shared" si="936"/>
        <v>1.0901435627568854</v>
      </c>
      <c r="BF290" s="265">
        <f t="shared" si="937"/>
        <v>1.0163413400467938</v>
      </c>
      <c r="BG290" s="265">
        <f t="shared" si="938"/>
        <v>0.86626934375012798</v>
      </c>
      <c r="BH290" s="265">
        <f t="shared" si="939"/>
        <v>1.1506493999414893</v>
      </c>
      <c r="BI290" s="265">
        <f t="shared" si="940"/>
        <v>0.95441092592732835</v>
      </c>
      <c r="BJ290" s="265">
        <f t="shared" si="941"/>
        <v>1.0069117978616235</v>
      </c>
      <c r="BK290" s="265">
        <f t="shared" si="942"/>
        <v>0.94149125273355139</v>
      </c>
      <c r="BL290" s="265">
        <f t="shared" si="943"/>
        <v>0.91504967150810423</v>
      </c>
      <c r="BM290" s="265">
        <f t="shared" si="944"/>
        <v>0.94284142411167726</v>
      </c>
      <c r="BN290" s="265">
        <f t="shared" si="945"/>
        <v>1.2057758369692908</v>
      </c>
      <c r="BO290" s="265">
        <f t="shared" si="946"/>
        <v>1.0130638195347548</v>
      </c>
      <c r="BP290" s="265">
        <f t="shared" si="947"/>
        <v>1.0543319994752811</v>
      </c>
      <c r="BQ290" s="265">
        <f t="shared" si="948"/>
        <v>1.0491632664142234</v>
      </c>
      <c r="BR290" s="265">
        <f t="shared" si="949"/>
        <v>0.99487789372042079</v>
      </c>
      <c r="BS290" s="265">
        <f t="shared" si="950"/>
        <v>1.1837201268639443</v>
      </c>
      <c r="BU290" s="16"/>
      <c r="BV290" s="9">
        <f t="shared" ref="BV290:BV321" si="1149">CF37</f>
        <v>0.85534436447889128</v>
      </c>
      <c r="BW290" s="9">
        <f t="shared" si="951"/>
        <v>1.1837201268639443</v>
      </c>
      <c r="BX290" s="9">
        <f t="shared" si="952"/>
        <v>1.0980591052094533</v>
      </c>
      <c r="BY290" s="9">
        <f t="shared" si="953"/>
        <v>1.0562210772118688</v>
      </c>
      <c r="BZ290" s="9">
        <f t="shared" si="954"/>
        <v>1.0206290731759535</v>
      </c>
      <c r="CA290" s="9">
        <f t="shared" si="916"/>
        <v>1.0124870585627725</v>
      </c>
      <c r="CB290" s="9">
        <f t="shared" si="955"/>
        <v>1.0124883396333129</v>
      </c>
      <c r="CC290" s="9"/>
      <c r="CD290" s="9">
        <f t="shared" si="956"/>
        <v>1.1597931709466294</v>
      </c>
      <c r="CE290" s="9">
        <f t="shared" si="957"/>
        <v>1.1837186291390587</v>
      </c>
      <c r="CG290" s="35"/>
      <c r="CH290">
        <f t="shared" si="958"/>
        <v>1981</v>
      </c>
      <c r="CI290" s="19">
        <f t="shared" si="959"/>
        <v>6.5041389771431965E-2</v>
      </c>
      <c r="CJ290" s="19">
        <f t="shared" si="1059"/>
        <v>3.8302820413112067E-2</v>
      </c>
      <c r="CK290" s="19">
        <f t="shared" si="1060"/>
        <v>1.215453980135545E-2</v>
      </c>
      <c r="CL290" s="19">
        <f t="shared" si="1061"/>
        <v>4.4454040608452158E-6</v>
      </c>
      <c r="CM290" s="19">
        <f t="shared" si="1062"/>
        <v>4.4454040608452158E-6</v>
      </c>
      <c r="CN290" s="19">
        <f t="shared" si="1063"/>
        <v>4.4454040608452158E-6</v>
      </c>
      <c r="CO290" s="19">
        <f t="shared" si="1064"/>
        <v>2.0053514546322256E-2</v>
      </c>
      <c r="CP290" s="19">
        <f t="shared" si="1065"/>
        <v>7.6170118561917632E-2</v>
      </c>
      <c r="CQ290" s="19">
        <f t="shared" si="1066"/>
        <v>1.1295912284482935E-2</v>
      </c>
      <c r="CR290" s="19">
        <f t="shared" si="1067"/>
        <v>4.9378016440593413E-2</v>
      </c>
      <c r="CS290" s="19">
        <f t="shared" si="1068"/>
        <v>0.19721661687906111</v>
      </c>
      <c r="CT290" s="19">
        <f t="shared" si="1069"/>
        <v>3.39782781818386E-2</v>
      </c>
      <c r="CU290" s="19">
        <f t="shared" si="1070"/>
        <v>4.5752119102742912E-2</v>
      </c>
      <c r="CV290" s="19">
        <f t="shared" si="1071"/>
        <v>0.2514402088091045</v>
      </c>
      <c r="CW290" s="19">
        <f t="shared" si="1072"/>
        <v>4.3639654693922288E-2</v>
      </c>
      <c r="CX290" s="19">
        <f t="shared" si="1073"/>
        <v>3.135759543925596E-2</v>
      </c>
      <c r="CY290" s="19">
        <f t="shared" si="1054"/>
        <v>3.6469586461238122E-2</v>
      </c>
      <c r="CZ290" s="19">
        <f t="shared" si="1055"/>
        <v>2.1124491956721361E-2</v>
      </c>
      <c r="DA290" s="19">
        <f t="shared" si="1056"/>
        <v>5.1638117028510094E-2</v>
      </c>
      <c r="DB290" s="19">
        <f t="shared" si="1057"/>
        <v>6.6928468668042791E-3</v>
      </c>
      <c r="DC290" s="19">
        <f t="shared" si="1058"/>
        <v>8.2808365494028181E-3</v>
      </c>
      <c r="DD290">
        <f t="shared" si="980"/>
        <v>1.0000000000000002</v>
      </c>
      <c r="DF290" s="19">
        <f t="shared" si="1037"/>
        <v>6.5156013754968017E-2</v>
      </c>
      <c r="DG290" s="19">
        <f t="shared" si="1084"/>
        <v>3.8618315358372311E-2</v>
      </c>
      <c r="DH290" s="19">
        <f t="shared" si="1085"/>
        <v>1.2276248187557503E-2</v>
      </c>
      <c r="DI290" s="19">
        <f t="shared" si="1086"/>
        <v>4.4709554495286516E-6</v>
      </c>
      <c r="DJ290" s="19">
        <f t="shared" si="1087"/>
        <v>4.4709554495286516E-6</v>
      </c>
      <c r="DK290" s="19">
        <f t="shared" si="1088"/>
        <v>4.4709554495286516E-6</v>
      </c>
      <c r="DL290" s="19">
        <f t="shared" si="1089"/>
        <v>2.022824214597076E-2</v>
      </c>
      <c r="DM290" s="19">
        <f t="shared" si="1090"/>
        <v>7.4744174733071544E-2</v>
      </c>
      <c r="DN290" s="19">
        <f t="shared" si="1091"/>
        <v>1.0939115999692089E-2</v>
      </c>
      <c r="DO290" s="19">
        <f t="shared" si="1092"/>
        <v>4.9405997547687555E-2</v>
      </c>
      <c r="DP290" s="19">
        <f t="shared" si="1093"/>
        <v>0.19884865808206389</v>
      </c>
      <c r="DQ290" s="19">
        <f t="shared" si="1094"/>
        <v>3.322915466831388E-2</v>
      </c>
      <c r="DR290" s="19">
        <f t="shared" si="1095"/>
        <v>4.6318251803047203E-2</v>
      </c>
      <c r="DS290" s="19">
        <f t="shared" si="1096"/>
        <v>0.25176808223401498</v>
      </c>
      <c r="DT290" s="19">
        <f t="shared" si="1097"/>
        <v>4.3910621903987576E-2</v>
      </c>
      <c r="DU290" s="19">
        <f t="shared" si="1098"/>
        <v>3.0887926646537195E-2</v>
      </c>
      <c r="DV290" s="19">
        <f t="shared" si="1074"/>
        <v>3.5475133149652296E-2</v>
      </c>
      <c r="DW290" s="19">
        <f t="shared" si="1075"/>
        <v>2.135663894829724E-2</v>
      </c>
      <c r="DX290" s="19">
        <f t="shared" si="1076"/>
        <v>5.187062389138216E-2</v>
      </c>
      <c r="DY290" s="19">
        <f t="shared" si="1077"/>
        <v>6.6285718164963122E-3</v>
      </c>
      <c r="DZ290" s="19">
        <f t="shared" si="1078"/>
        <v>8.284273024069852E-3</v>
      </c>
      <c r="EA290" s="19">
        <f t="shared" si="982"/>
        <v>0.99995945676153097</v>
      </c>
      <c r="EC290" s="19">
        <f t="shared" si="1038"/>
        <v>6.5158655497876194E-2</v>
      </c>
      <c r="ED290" s="19">
        <f t="shared" si="1099"/>
        <v>3.8619881133422747E-2</v>
      </c>
      <c r="EE290" s="19">
        <f t="shared" si="1100"/>
        <v>1.2276745926595228E-2</v>
      </c>
      <c r="EF290" s="19">
        <f t="shared" si="1101"/>
        <v>4.4711367238910759E-6</v>
      </c>
      <c r="EG290" s="19">
        <f t="shared" si="1102"/>
        <v>4.4711367238910759E-6</v>
      </c>
      <c r="EH290" s="19">
        <f t="shared" si="1103"/>
        <v>4.4711367238910759E-6</v>
      </c>
      <c r="EI290" s="19">
        <f t="shared" si="1104"/>
        <v>2.0229062297667501E-2</v>
      </c>
      <c r="EJ290" s="19">
        <f t="shared" si="1105"/>
        <v>7.4747205226837948E-2</v>
      </c>
      <c r="EK290" s="19">
        <f t="shared" si="1106"/>
        <v>1.0939559524862651E-2</v>
      </c>
      <c r="EL290" s="19">
        <f t="shared" si="1107"/>
        <v>4.9408000708042542E-2</v>
      </c>
      <c r="EM290" s="19">
        <f t="shared" si="1108"/>
        <v>0.19885672037749932</v>
      </c>
      <c r="EN290" s="19">
        <f t="shared" si="1109"/>
        <v>3.3230501940478496E-2</v>
      </c>
      <c r="EO290" s="19">
        <f t="shared" si="1110"/>
        <v>4.6320129771114431E-2</v>
      </c>
      <c r="EP290" s="19">
        <f t="shared" si="1111"/>
        <v>0.25177829014127351</v>
      </c>
      <c r="EQ290" s="19">
        <f t="shared" si="1112"/>
        <v>4.3912402254983947E-2</v>
      </c>
      <c r="ER290" s="19">
        <f t="shared" si="1113"/>
        <v>3.0889178993887257E-2</v>
      </c>
      <c r="ES290" s="19">
        <f t="shared" si="1079"/>
        <v>3.5476571484750065E-2</v>
      </c>
      <c r="ET290" s="19">
        <f t="shared" si="1080"/>
        <v>2.1357504850709506E-2</v>
      </c>
      <c r="EU290" s="19">
        <f t="shared" si="1081"/>
        <v>5.1872726979722138E-2</v>
      </c>
      <c r="EV290" s="19">
        <f t="shared" si="1082"/>
        <v>6.6288405711603616E-3</v>
      </c>
      <c r="EW290" s="19">
        <f t="shared" si="1083"/>
        <v>8.2846089089444706E-3</v>
      </c>
      <c r="EZ290" s="19">
        <f t="shared" si="1039"/>
        <v>-1.0639530886513491E-2</v>
      </c>
      <c r="FA290" s="19">
        <f t="shared" si="1114"/>
        <v>2.9336451220097062E-2</v>
      </c>
      <c r="FB290" s="19">
        <f t="shared" si="1115"/>
        <v>-1.051250426666416E-2</v>
      </c>
      <c r="FC290" s="19">
        <f t="shared" si="1116"/>
        <v>-1.8570821239815724E-2</v>
      </c>
      <c r="FD290" s="19">
        <f t="shared" si="1117"/>
        <v>3.4268522349237815E-2</v>
      </c>
      <c r="FE290" s="19">
        <f t="shared" si="1118"/>
        <v>-2.0700733713813826E-3</v>
      </c>
      <c r="FF290" s="19">
        <f t="shared" si="1119"/>
        <v>4.7839689620702355E-3</v>
      </c>
      <c r="FG290" s="19">
        <f t="shared" si="1120"/>
        <v>4.3060338536924973E-2</v>
      </c>
      <c r="FH290" s="19">
        <f t="shared" si="1121"/>
        <v>5.2882244593444303E-2</v>
      </c>
      <c r="FI290" s="19">
        <f t="shared" si="985"/>
        <v>5.2593562459203151E-2</v>
      </c>
      <c r="FJ290" s="19">
        <f t="shared" si="986"/>
        <v>-6.0548878318678005E-3</v>
      </c>
      <c r="FK290" s="19">
        <f t="shared" si="987"/>
        <v>1.3060848562371883E-2</v>
      </c>
      <c r="FL290" s="19">
        <f t="shared" si="988"/>
        <v>2.9302442468973719E-2</v>
      </c>
      <c r="FM290" s="19">
        <f t="shared" si="989"/>
        <v>1.1091948254672837E-2</v>
      </c>
      <c r="FN290" s="19">
        <f t="shared" si="990"/>
        <v>7.4720835497550609E-3</v>
      </c>
      <c r="FO290" s="19">
        <f t="shared" si="991"/>
        <v>4.4585347929009408E-2</v>
      </c>
      <c r="FP290" s="19">
        <f t="shared" si="992"/>
        <v>-2.4331458441650449E-2</v>
      </c>
      <c r="FQ290" s="19">
        <f t="shared" si="993"/>
        <v>9.1746983483609237E-3</v>
      </c>
      <c r="FR290" s="19">
        <f t="shared" si="994"/>
        <v>2.3447009262380723E-2</v>
      </c>
      <c r="FS290" s="19">
        <f t="shared" si="995"/>
        <v>3.6585862984609863E-2</v>
      </c>
      <c r="FT290" s="19">
        <f t="shared" si="996"/>
        <v>-3.4021288529507969E-2</v>
      </c>
      <c r="FU290" s="19"/>
      <c r="FV290" s="16"/>
      <c r="FW290" s="19">
        <f t="shared" si="997"/>
        <v>1.0124753275040808</v>
      </c>
      <c r="FX290" s="19">
        <f t="shared" si="1048"/>
        <v>1.0599977530248117</v>
      </c>
      <c r="FY290" s="19">
        <f t="shared" ref="FY290:FY321" si="1150">FX290/FX$329</f>
        <v>1.0206290731759535</v>
      </c>
      <c r="FZ290" s="19"/>
      <c r="GA290" s="19">
        <f t="shared" si="998"/>
        <v>0.96664624293412593</v>
      </c>
      <c r="GB290" s="19">
        <f t="shared" si="1049"/>
        <v>1.1136311122322473</v>
      </c>
      <c r="GC290" s="19">
        <f t="shared" ref="GC290:GC321" si="1151">GB290/GB$329</f>
        <v>1.0980591052094533</v>
      </c>
      <c r="GD290" s="19"/>
      <c r="GE290" s="19">
        <f t="shared" si="999"/>
        <v>1.0110308695157706</v>
      </c>
      <c r="GF290" s="19">
        <f t="shared" si="1050"/>
        <v>0.86905798577219584</v>
      </c>
      <c r="GG290" s="19">
        <f t="shared" ref="GG290:GG321" si="1152">GF290/GF$329</f>
        <v>1.0562210772118688</v>
      </c>
      <c r="GH290" s="19"/>
      <c r="GI290" s="19">
        <f t="shared" ref="GI290:GI321" si="1153">CF37</f>
        <v>0.85534436447889128</v>
      </c>
      <c r="GJ290" s="19">
        <f t="shared" si="1000"/>
        <v>1.0124870585627725</v>
      </c>
      <c r="GK290" s="19">
        <f t="shared" ref="GK290:GK323" si="1154">X290/X$329</f>
        <v>1.0124883396333129</v>
      </c>
      <c r="GL290" s="3"/>
      <c r="GM290" s="3"/>
      <c r="GN290" s="8"/>
      <c r="GO290" s="5">
        <f t="shared" si="1051"/>
        <v>32</v>
      </c>
      <c r="GP290" t="b">
        <f t="shared" si="1001"/>
        <v>1</v>
      </c>
      <c r="GS290" s="11"/>
      <c r="GT290" s="11"/>
      <c r="GU290" s="34"/>
      <c r="GV290" s="31" t="e">
        <f t="shared" ca="1" si="1147"/>
        <v>#REF!</v>
      </c>
      <c r="GW290" s="34"/>
      <c r="GX290" s="11"/>
      <c r="GY290" s="11"/>
      <c r="GZ290" s="11" t="e">
        <f ca="1">IF(GP290,OFFSET(#REF!,$GP$253+$GO290,0),"")</f>
        <v>#REF!</v>
      </c>
      <c r="HA290" s="12">
        <f t="shared" ca="1" si="1005"/>
        <v>2.2128929076705419</v>
      </c>
      <c r="HB290" s="12">
        <f t="shared" ca="1" si="1006"/>
        <v>0.64171112265908958</v>
      </c>
      <c r="HC290" s="12">
        <f t="shared" ca="1" si="1007"/>
        <v>0.82434011538638696</v>
      </c>
      <c r="HD290" s="12">
        <f t="shared" ca="1" si="1008"/>
        <v>1.1705795955888727</v>
      </c>
      <c r="HE290" t="e">
        <f t="shared" ca="1" si="1009"/>
        <v>#REF!</v>
      </c>
      <c r="HF290" s="12">
        <f t="shared" ca="1" si="1010"/>
        <v>0.82434011538638696</v>
      </c>
      <c r="HG290" s="12">
        <f t="shared" ca="1" si="1011"/>
        <v>0.88627073748161567</v>
      </c>
      <c r="HH290" s="12">
        <f t="shared" ca="1" si="1012"/>
        <v>0.72405766716674536</v>
      </c>
      <c r="HJ290" s="17"/>
      <c r="HL290" s="18">
        <f t="shared" si="1013"/>
        <v>1981</v>
      </c>
      <c r="HM290" s="9">
        <f t="shared" ref="HM290:HM319" si="1155">BV290/BV$330</f>
        <v>0.6053956782329809</v>
      </c>
      <c r="HN290" s="9">
        <f t="shared" si="1014"/>
        <v>1.3258673662958775</v>
      </c>
      <c r="HO290" s="9">
        <f t="shared" si="1015"/>
        <v>1.0753681300049269</v>
      </c>
      <c r="HP290" s="9">
        <f t="shared" si="1016"/>
        <v>1.146702607864944</v>
      </c>
      <c r="HQ290" s="9">
        <f t="shared" si="1017"/>
        <v>1.0752031825506758</v>
      </c>
      <c r="HR290" s="9">
        <f t="shared" si="927"/>
        <v>0.80267145588582778</v>
      </c>
      <c r="HS290" s="9">
        <f t="shared" si="1018"/>
        <v>0.80267437346566872</v>
      </c>
      <c r="HT290" s="9"/>
      <c r="HU290" s="9">
        <f t="shared" si="1019"/>
        <v>1.2331274390914977</v>
      </c>
      <c r="HV290" s="23">
        <f t="shared" si="1020"/>
        <v>1.3258625470017429</v>
      </c>
      <c r="HX290" s="8"/>
      <c r="HY290" s="5">
        <f t="shared" si="1052"/>
        <v>32</v>
      </c>
      <c r="HZ290" t="b">
        <f t="shared" si="1021"/>
        <v>1</v>
      </c>
      <c r="IC290" s="11"/>
      <c r="ID290" s="11"/>
      <c r="IE290" s="11"/>
      <c r="IF290" t="e">
        <f t="shared" ca="1" si="1023"/>
        <v>#REF!</v>
      </c>
      <c r="IG290" s="12">
        <f t="shared" ca="1" si="1024"/>
        <v>0</v>
      </c>
      <c r="IH290" s="19">
        <f t="shared" ca="1" si="1025"/>
        <v>0</v>
      </c>
      <c r="II290" s="19">
        <f t="shared" ca="1" si="1026"/>
        <v>0</v>
      </c>
      <c r="IJ290" s="11" t="e">
        <f t="shared" ca="1" si="1027"/>
        <v>#REF!</v>
      </c>
      <c r="IK290" s="12">
        <f t="shared" ca="1" si="1028"/>
        <v>0</v>
      </c>
      <c r="IL290" s="12">
        <f t="shared" ca="1" si="1122"/>
        <v>0</v>
      </c>
      <c r="IM290" s="12">
        <f t="shared" ca="1" si="1030"/>
        <v>0</v>
      </c>
      <c r="IN290" s="12">
        <f t="shared" ca="1" si="1031"/>
        <v>0</v>
      </c>
      <c r="IO290" t="e">
        <f t="shared" ca="1" si="1032"/>
        <v>#REF!</v>
      </c>
      <c r="IP290" s="12">
        <f t="shared" ca="1" si="1033"/>
        <v>0</v>
      </c>
      <c r="IQ290" s="12">
        <f t="shared" ca="1" si="1034"/>
        <v>0</v>
      </c>
      <c r="IR290" s="12">
        <f t="shared" ca="1" si="1035"/>
        <v>0</v>
      </c>
    </row>
    <row r="291" spans="1:252" x14ac:dyDescent="0.2">
      <c r="A291" t="s">
        <v>54</v>
      </c>
      <c r="B291" s="1">
        <f t="shared" si="1036"/>
        <v>1982</v>
      </c>
      <c r="C291" s="124">
        <f>Manufacturing_Energy_Data!C22</f>
        <v>161.86997148928734</v>
      </c>
      <c r="D291" s="124">
        <f>Manufacturing_Energy_Data!D22</f>
        <v>81.205529510778092</v>
      </c>
      <c r="E291" s="124">
        <f>Manufacturing_Energy_Data!E22</f>
        <v>27.330220657356094</v>
      </c>
      <c r="F291" s="124">
        <v>0.01</v>
      </c>
      <c r="G291" s="124">
        <v>0.01</v>
      </c>
      <c r="H291" s="124">
        <v>0.01</v>
      </c>
      <c r="I291" s="124">
        <f>Manufacturing_Energy_Data!F22</f>
        <v>45.377001021697438</v>
      </c>
      <c r="J291" s="124">
        <f>Manufacturing_Energy_Data!G22</f>
        <v>165.89954924837659</v>
      </c>
      <c r="K291" s="124">
        <f>Manufacturing_Energy_Data!H22</f>
        <v>26.056743187171495</v>
      </c>
      <c r="L291" s="124">
        <f>Manufacturing_Energy_Data!I22</f>
        <v>116.66999192723749</v>
      </c>
      <c r="M291" s="124">
        <f>Manufacturing_Energy_Data!J22</f>
        <v>404.67805638453848</v>
      </c>
      <c r="N291" s="124">
        <f>Manufacturing_Energy_Data!K22</f>
        <v>102.73309940006341</v>
      </c>
      <c r="O291" s="124">
        <f>Manufacturing_Energy_Data!L22</f>
        <v>95.280012728337027</v>
      </c>
      <c r="P291" s="124">
        <f>Manufacturing_Energy_Data!M22</f>
        <v>409.27743103280136</v>
      </c>
      <c r="Q291" s="124">
        <f>Manufacturing_Energy_Data!N22</f>
        <v>98.27917660387196</v>
      </c>
      <c r="R291" s="124">
        <f>Manufacturing_Energy_Data!O22</f>
        <v>65.858556139703268</v>
      </c>
      <c r="S291" s="124">
        <f>Manufacturing_Energy_Data!P22</f>
        <v>87.574955762683544</v>
      </c>
      <c r="T291" s="124">
        <f>Manufacturing_Energy_Data!Q22</f>
        <v>48.285332079830781</v>
      </c>
      <c r="U291" s="124">
        <f>Manufacturing_Energy_Data!R22</f>
        <v>111.13395505936607</v>
      </c>
      <c r="V291" s="124">
        <f>Manufacturing_Energy_Data!S22</f>
        <v>14.591748829131578</v>
      </c>
      <c r="W291" s="124">
        <f>Manufacturing_Energy_Data!T22</f>
        <v>19.102441732568916</v>
      </c>
      <c r="X291" s="124">
        <f t="shared" si="1148"/>
        <v>2081.2337727948006</v>
      </c>
      <c r="Z291" s="19">
        <f t="shared" si="1123"/>
        <v>0.24955630726068989</v>
      </c>
      <c r="AA291" s="19">
        <f t="shared" si="1124"/>
        <v>1.0483293900956145</v>
      </c>
      <c r="AB291" s="19">
        <f t="shared" si="1125"/>
        <v>0.31795331975388302</v>
      </c>
      <c r="AC291" s="19">
        <f t="shared" si="1126"/>
        <v>1.5417084772712502E-5</v>
      </c>
      <c r="AD291" s="19">
        <f t="shared" si="1127"/>
        <v>1.2909581359930348E-4</v>
      </c>
      <c r="AE291" s="19">
        <f t="shared" si="1128"/>
        <v>1.1633763361815523E-4</v>
      </c>
      <c r="AF291" s="19">
        <f t="shared" si="1129"/>
        <v>0.74615852511513237</v>
      </c>
      <c r="AG291" s="19">
        <f t="shared" si="1130"/>
        <v>0.99718465958498892</v>
      </c>
      <c r="AH291" s="19">
        <f t="shared" si="1131"/>
        <v>0.33935516927060577</v>
      </c>
      <c r="AI291" s="19">
        <f t="shared" si="1132"/>
        <v>0.17158563165975929</v>
      </c>
      <c r="AJ291" s="19">
        <f t="shared" si="1133"/>
        <v>0.95743929782183457</v>
      </c>
      <c r="AK291" s="19">
        <f t="shared" si="1134"/>
        <v>0.94971207778441147</v>
      </c>
      <c r="AL291" s="19">
        <f t="shared" si="1135"/>
        <v>1.1764913849866252</v>
      </c>
      <c r="AM291" s="19">
        <f t="shared" si="1136"/>
        <v>1.8431977415435952</v>
      </c>
      <c r="AN291" s="19">
        <f t="shared" si="1137"/>
        <v>0.38964405597887958</v>
      </c>
      <c r="AO291" s="19">
        <f t="shared" si="1138"/>
        <v>0.26893740856296494</v>
      </c>
      <c r="AP291" s="19">
        <f t="shared" si="1139"/>
        <v>2.8064493784141877</v>
      </c>
      <c r="AQ291" s="19">
        <f t="shared" si="1140"/>
        <v>0.49954635150790971</v>
      </c>
      <c r="AR291" s="19">
        <f t="shared" si="1141"/>
        <v>0.29745863435413367</v>
      </c>
      <c r="AS291" s="19">
        <f t="shared" si="1142"/>
        <v>0.28610351297264081</v>
      </c>
      <c r="AT291" s="19">
        <f t="shared" si="1143"/>
        <v>0.2588804682309252</v>
      </c>
      <c r="AU291" s="19">
        <f t="shared" si="1144"/>
        <v>2.7290805517179879</v>
      </c>
      <c r="AV291" s="19"/>
      <c r="AX291" s="265">
        <f t="shared" ref="AX291:AX319" si="1156">Z291/Z$329</f>
        <v>1.0573823049088482</v>
      </c>
      <c r="AY291" s="265">
        <f t="shared" ref="AY291:AY319" si="1157">AA291/AA$329</f>
        <v>1.025548317927248</v>
      </c>
      <c r="AZ291" s="265">
        <f t="shared" ref="AZ291:AZ319" si="1158">AB291/AB$329</f>
        <v>1.051723014449667</v>
      </c>
      <c r="BA291" s="265">
        <f t="shared" ref="BA291:BA319" si="1159">AC291/AC$329</f>
        <v>1.0434128014586039</v>
      </c>
      <c r="BB291" s="265">
        <f t="shared" ref="BB291:BB319" si="1160">AD291/AD$329</f>
        <v>1.0942962987684812</v>
      </c>
      <c r="BC291" s="265">
        <f t="shared" ref="BC291:BC319" si="1161">AE291/AE$329</f>
        <v>0.9827143045037775</v>
      </c>
      <c r="BD291" s="265">
        <f t="shared" ref="BD291:BD319" si="1162">AF291/AF$329</f>
        <v>1.0703233525719009</v>
      </c>
      <c r="BE291" s="265">
        <f t="shared" ref="BE291:BE319" si="1163">AG291/AG$329</f>
        <v>1.0510650631795686</v>
      </c>
      <c r="BF291" s="265">
        <f t="shared" ref="BF291:BF319" si="1164">AH291/AH$329</f>
        <v>0.97661098930062407</v>
      </c>
      <c r="BG291" s="265">
        <f t="shared" ref="BG291:BG319" si="1165">AI291/AI$329</f>
        <v>0.93141798803479381</v>
      </c>
      <c r="BH291" s="265">
        <f t="shared" ref="BH291:BH319" si="1166">AJ291/AJ$329</f>
        <v>1.129207397337914</v>
      </c>
      <c r="BI291" s="265">
        <f t="shared" ref="BI291:BI319" si="1167">AK291/AK$329</f>
        <v>1.286307115242558</v>
      </c>
      <c r="BJ291" s="265">
        <f t="shared" ref="BJ291:BJ319" si="1168">AL291/AL$329</f>
        <v>1.036484196143679</v>
      </c>
      <c r="BK291" s="265">
        <f t="shared" ref="BK291:BK319" si="1169">AM291/AM$329</f>
        <v>0.91474318625066775</v>
      </c>
      <c r="BL291" s="265">
        <f t="shared" ref="BL291:BL319" si="1170">AN291/AN$329</f>
        <v>1.0028222295496492</v>
      </c>
      <c r="BM291" s="265">
        <f t="shared" ref="BM291:BM319" si="1171">AO291/AO$329</f>
        <v>1.0302103642677127</v>
      </c>
      <c r="BN291" s="265">
        <f t="shared" ref="BN291:BN319" si="1172">AP291/AP$329</f>
        <v>1.1913341702548048</v>
      </c>
      <c r="BO291" s="265">
        <f t="shared" ref="BO291:BO319" si="1173">AQ291/AQ$329</f>
        <v>1.1261394690146647</v>
      </c>
      <c r="BP291" s="265">
        <f t="shared" ref="BP291:BP319" si="1174">AR291/AR$329</f>
        <v>1.1118502656519169</v>
      </c>
      <c r="BQ291" s="265">
        <f t="shared" ref="BQ291:BQ319" si="1175">AS291/AS$329</f>
        <v>1.0672876047564612</v>
      </c>
      <c r="BR291" s="265">
        <f t="shared" ref="BR291:BR319" si="1176">AT291/AT$329</f>
        <v>1.005978072915382</v>
      </c>
      <c r="BS291" s="265">
        <f t="shared" ref="BS291:BS319" si="1177">AU291/AU$329</f>
        <v>1.1544465971672222</v>
      </c>
      <c r="BU291" s="16"/>
      <c r="BV291" s="9">
        <f t="shared" si="1149"/>
        <v>0.8114248221279039</v>
      </c>
      <c r="BW291" s="9">
        <f t="shared" si="951"/>
        <v>1.1544465971672222</v>
      </c>
      <c r="BX291" s="9">
        <f t="shared" si="952"/>
        <v>1.0718682781539233</v>
      </c>
      <c r="BY291" s="9">
        <f t="shared" si="953"/>
        <v>1.0298391122095416</v>
      </c>
      <c r="BZ291" s="9">
        <f t="shared" si="954"/>
        <v>1.0458328240384609</v>
      </c>
      <c r="CA291" s="9">
        <f t="shared" si="916"/>
        <v>0.93674494317282098</v>
      </c>
      <c r="CB291" s="9">
        <f t="shared" si="955"/>
        <v>0.9367466247625772</v>
      </c>
      <c r="CC291" s="9"/>
      <c r="CD291" s="9">
        <f t="shared" si="956"/>
        <v>1.1038518759796063</v>
      </c>
      <c r="CE291" s="9">
        <f t="shared" si="957"/>
        <v>1.1544445247759045</v>
      </c>
      <c r="CG291" s="35"/>
      <c r="CH291">
        <f t="shared" si="958"/>
        <v>1982</v>
      </c>
      <c r="CI291" s="19">
        <f t="shared" si="959"/>
        <v>7.7775968084507402E-2</v>
      </c>
      <c r="CJ291" s="19">
        <f t="shared" si="1059"/>
        <v>3.901797605452588E-2</v>
      </c>
      <c r="CK291" s="19">
        <f t="shared" si="1060"/>
        <v>1.3131739939360823E-2</v>
      </c>
      <c r="CL291" s="19">
        <f t="shared" si="1061"/>
        <v>4.8048422674649485E-6</v>
      </c>
      <c r="CM291" s="19">
        <f t="shared" si="1062"/>
        <v>4.8048422674649485E-6</v>
      </c>
      <c r="CN291" s="19">
        <f t="shared" si="1063"/>
        <v>4.8048422674649485E-6</v>
      </c>
      <c r="CO291" s="19">
        <f t="shared" si="1064"/>
        <v>2.1802933247985202E-2</v>
      </c>
      <c r="CP291" s="19">
        <f t="shared" si="1065"/>
        <v>7.9712116638198272E-2</v>
      </c>
      <c r="CQ291" s="19">
        <f t="shared" si="1066"/>
        <v>1.2519854101820094E-2</v>
      </c>
      <c r="CR291" s="19">
        <f t="shared" si="1067"/>
        <v>5.6058090855678505E-2</v>
      </c>
      <c r="CS291" s="19">
        <f t="shared" si="1068"/>
        <v>0.19444142300319942</v>
      </c>
      <c r="CT291" s="19">
        <f t="shared" si="1069"/>
        <v>4.9361633826510265E-2</v>
      </c>
      <c r="CU291" s="19">
        <f t="shared" si="1070"/>
        <v>4.5780543240171209E-2</v>
      </c>
      <c r="CV291" s="19">
        <f t="shared" si="1071"/>
        <v>0.19665134997458744</v>
      </c>
      <c r="CW291" s="19">
        <f t="shared" si="1072"/>
        <v>4.7221594175793628E-2</v>
      </c>
      <c r="CX291" s="19">
        <f t="shared" si="1073"/>
        <v>3.164399742142595E-2</v>
      </c>
      <c r="CY291" s="19">
        <f t="shared" si="1054"/>
        <v>4.2078384901991499E-2</v>
      </c>
      <c r="CZ291" s="19">
        <f t="shared" si="1055"/>
        <v>2.3200340447575216E-2</v>
      </c>
      <c r="DA291" s="19">
        <f t="shared" si="1056"/>
        <v>5.3398112461979223E-2</v>
      </c>
      <c r="DB291" s="19">
        <f t="shared" si="1057"/>
        <v>7.0111051530443586E-3</v>
      </c>
      <c r="DC291" s="19">
        <f t="shared" si="1058"/>
        <v>9.1784219448433502E-3</v>
      </c>
      <c r="DD291">
        <f t="shared" si="980"/>
        <v>1.0000000000000002</v>
      </c>
      <c r="DF291" s="19">
        <f t="shared" si="1037"/>
        <v>7.1219025562755944E-2</v>
      </c>
      <c r="DG291" s="19">
        <f t="shared" si="1084"/>
        <v>3.8659295772207079E-2</v>
      </c>
      <c r="DH291" s="19">
        <f t="shared" si="1085"/>
        <v>1.2636843302132871E-2</v>
      </c>
      <c r="DI291" s="19">
        <f t="shared" si="1086"/>
        <v>4.6227944354628292E-6</v>
      </c>
      <c r="DJ291" s="19">
        <f t="shared" si="1087"/>
        <v>4.6227944354628292E-6</v>
      </c>
      <c r="DK291" s="19">
        <f t="shared" si="1088"/>
        <v>4.6227944354628292E-6</v>
      </c>
      <c r="DL291" s="19">
        <f t="shared" si="1089"/>
        <v>2.0916031857729923E-2</v>
      </c>
      <c r="DM291" s="19">
        <f t="shared" si="1090"/>
        <v>7.7927702047255465E-2</v>
      </c>
      <c r="DN291" s="19">
        <f t="shared" si="1091"/>
        <v>1.1897392312981812E-2</v>
      </c>
      <c r="DO291" s="19">
        <f t="shared" si="1092"/>
        <v>5.2647440171678446E-2</v>
      </c>
      <c r="DP291" s="19">
        <f t="shared" si="1093"/>
        <v>0.19582574250546628</v>
      </c>
      <c r="DQ291" s="19">
        <f t="shared" si="1094"/>
        <v>4.1192319680103597E-2</v>
      </c>
      <c r="DR291" s="19">
        <f t="shared" si="1095"/>
        <v>4.576632970034604E-2</v>
      </c>
      <c r="DS291" s="19">
        <f t="shared" si="1096"/>
        <v>0.22292477292459451</v>
      </c>
      <c r="DT291" s="19">
        <f t="shared" si="1097"/>
        <v>4.5407080089018649E-2</v>
      </c>
      <c r="DU291" s="19">
        <f t="shared" si="1098"/>
        <v>3.1500579434379332E-2</v>
      </c>
      <c r="DV291" s="19">
        <f t="shared" si="1074"/>
        <v>3.9207144344933796E-2</v>
      </c>
      <c r="DW291" s="19">
        <f t="shared" si="1075"/>
        <v>2.2146203807007003E-2</v>
      </c>
      <c r="DX291" s="19">
        <f t="shared" si="1076"/>
        <v>5.2513199273230567E-2</v>
      </c>
      <c r="DY291" s="19">
        <f t="shared" si="1077"/>
        <v>6.8507439698457049E-3</v>
      </c>
      <c r="DZ291" s="19">
        <f t="shared" si="1078"/>
        <v>8.7219329660700451E-3</v>
      </c>
      <c r="EA291" s="19">
        <f t="shared" ref="EA291:EA315" si="1178">SUM(DF291:DZ291)</f>
        <v>0.99797364810504352</v>
      </c>
      <c r="EC291" s="19">
        <f t="shared" si="1038"/>
        <v>7.1363633396519965E-2</v>
      </c>
      <c r="ED291" s="19">
        <f t="shared" si="1099"/>
        <v>3.8737792170778766E-2</v>
      </c>
      <c r="EE291" s="19">
        <f t="shared" si="1100"/>
        <v>1.2662501987029177E-2</v>
      </c>
      <c r="EF291" s="19">
        <f t="shared" si="1101"/>
        <v>4.6321808639342435E-6</v>
      </c>
      <c r="EG291" s="19">
        <f t="shared" si="1102"/>
        <v>4.6321808639342435E-6</v>
      </c>
      <c r="EH291" s="19">
        <f t="shared" si="1103"/>
        <v>4.6321808639342435E-6</v>
      </c>
      <c r="EI291" s="19">
        <f t="shared" si="1104"/>
        <v>2.0958501156263364E-2</v>
      </c>
      <c r="EJ291" s="19">
        <f t="shared" si="1105"/>
        <v>7.8085931622768709E-2</v>
      </c>
      <c r="EK291" s="19">
        <f t="shared" si="1106"/>
        <v>1.1921549567538811E-2</v>
      </c>
      <c r="EL291" s="19">
        <f t="shared" si="1107"/>
        <v>5.2754339026532038E-2</v>
      </c>
      <c r="EM291" s="19">
        <f t="shared" si="1108"/>
        <v>0.1962233600830052</v>
      </c>
      <c r="EN291" s="19">
        <f t="shared" si="1109"/>
        <v>4.1275959298444145E-2</v>
      </c>
      <c r="EO291" s="19">
        <f t="shared" si="1110"/>
        <v>4.5859256692045262E-2</v>
      </c>
      <c r="EP291" s="19">
        <f t="shared" si="1111"/>
        <v>0.22337741417109058</v>
      </c>
      <c r="EQ291" s="19">
        <f t="shared" si="1112"/>
        <v>4.5499277636476473E-2</v>
      </c>
      <c r="ER291" s="19">
        <f t="shared" si="1113"/>
        <v>3.1564540300430537E-2</v>
      </c>
      <c r="ES291" s="19">
        <f t="shared" si="1079"/>
        <v>3.9286753131588678E-2</v>
      </c>
      <c r="ET291" s="19">
        <f t="shared" si="1080"/>
        <v>2.2191170928268802E-2</v>
      </c>
      <c r="EU291" s="19">
        <f t="shared" si="1081"/>
        <v>5.2619825556459179E-2</v>
      </c>
      <c r="EV291" s="19">
        <f t="shared" si="1082"/>
        <v>6.8646541748411151E-3</v>
      </c>
      <c r="EW291" s="19">
        <f t="shared" si="1083"/>
        <v>8.7396425573273272E-3</v>
      </c>
      <c r="EZ291" s="19">
        <f t="shared" si="1039"/>
        <v>7.8212799546101247E-2</v>
      </c>
      <c r="FA291" s="19">
        <f t="shared" si="1114"/>
        <v>2.1289709163766043E-2</v>
      </c>
      <c r="FB291" s="19">
        <f t="shared" si="1115"/>
        <v>-6.5127770646066611E-3</v>
      </c>
      <c r="FC291" s="19">
        <f t="shared" si="1116"/>
        <v>-2.2842409473486404E-2</v>
      </c>
      <c r="FD291" s="19">
        <f t="shared" si="1117"/>
        <v>8.0544226227786231E-2</v>
      </c>
      <c r="FE291" s="19">
        <f t="shared" si="1118"/>
        <v>-6.0887787542479241E-3</v>
      </c>
      <c r="FF291" s="19">
        <f t="shared" si="1119"/>
        <v>0.1052178307351974</v>
      </c>
      <c r="FG291" s="19">
        <f t="shared" si="1120"/>
        <v>-3.6505400565891445E-2</v>
      </c>
      <c r="FH291" s="19">
        <f t="shared" si="1121"/>
        <v>-3.9876132151951287E-2</v>
      </c>
      <c r="FI291" s="19">
        <f t="shared" si="985"/>
        <v>7.2512262559228907E-2</v>
      </c>
      <c r="FJ291" s="19">
        <f t="shared" si="986"/>
        <v>-1.8810510265569114E-2</v>
      </c>
      <c r="FK291" s="19">
        <f t="shared" si="987"/>
        <v>0.29843637195477285</v>
      </c>
      <c r="FL291" s="19">
        <f t="shared" si="988"/>
        <v>2.8946384563622488E-2</v>
      </c>
      <c r="FM291" s="19">
        <f t="shared" si="989"/>
        <v>-2.8821702161337219E-2</v>
      </c>
      <c r="FN291" s="19">
        <f t="shared" si="990"/>
        <v>9.1595183915839304E-2</v>
      </c>
      <c r="FO291" s="19">
        <f t="shared" si="991"/>
        <v>8.8620190099704219E-2</v>
      </c>
      <c r="FP291" s="19">
        <f t="shared" si="992"/>
        <v>-1.2049377291535046E-2</v>
      </c>
      <c r="FQ291" s="19">
        <f t="shared" si="993"/>
        <v>0.10581616059480786</v>
      </c>
      <c r="FR291" s="19">
        <f t="shared" si="994"/>
        <v>5.3118143036384333E-2</v>
      </c>
      <c r="FS291" s="19">
        <f t="shared" si="995"/>
        <v>1.7127523869933225E-2</v>
      </c>
      <c r="FT291" s="19">
        <f t="shared" si="996"/>
        <v>1.1095544366445923E-2</v>
      </c>
      <c r="FU291" s="19"/>
      <c r="FV291" s="16"/>
      <c r="FW291" s="19">
        <f t="shared" ref="FW291:FW317" si="1179">EXP(SUMPRODUCT($EC291:$EW291,EZ291:FT291))</f>
        <v>1.0246943297275271</v>
      </c>
      <c r="FX291" s="19">
        <f t="shared" si="1048"/>
        <v>1.0861736870484442</v>
      </c>
      <c r="FY291" s="19">
        <f t="shared" si="1150"/>
        <v>1.0458328240384609</v>
      </c>
      <c r="FZ291" s="19"/>
      <c r="GA291" s="19">
        <f t="shared" ref="GA291:GA322" si="1180">EXP(SUMPRODUCT($EC291:$EW291,DF38:DZ38))</f>
        <v>0.97614807169188389</v>
      </c>
      <c r="GB291" s="19">
        <f t="shared" si="1049"/>
        <v>1.0870688627815961</v>
      </c>
      <c r="GC291" s="19">
        <f t="shared" si="1151"/>
        <v>1.0718682781539233</v>
      </c>
      <c r="GD291" s="19"/>
      <c r="GE291" s="19">
        <f t="shared" ref="GE291:GE322" si="1181">EXP(SUMPRODUCT($EC291:$EW291,EC38:EW38))</f>
        <v>0.97502230776158316</v>
      </c>
      <c r="GF291" s="19">
        <f t="shared" si="1050"/>
        <v>0.84735092286623948</v>
      </c>
      <c r="GG291" s="19">
        <f t="shared" si="1152"/>
        <v>1.0298391122095416</v>
      </c>
      <c r="GH291" s="19"/>
      <c r="GI291" s="19">
        <f t="shared" si="1153"/>
        <v>0.8114248221279039</v>
      </c>
      <c r="GJ291" s="19">
        <f t="shared" si="1000"/>
        <v>0.93674494317282087</v>
      </c>
      <c r="GK291" s="19">
        <f t="shared" si="1154"/>
        <v>0.9367466247625772</v>
      </c>
      <c r="GL291" s="3"/>
      <c r="GM291" s="3"/>
      <c r="GN291" s="8"/>
      <c r="GO291" s="5">
        <f t="shared" si="1051"/>
        <v>33</v>
      </c>
      <c r="GP291" t="b">
        <f t="shared" si="1001"/>
        <v>0</v>
      </c>
      <c r="GS291" s="11"/>
      <c r="GT291" s="11"/>
      <c r="GU291" s="34"/>
      <c r="GV291" s="34"/>
      <c r="GW291" s="11"/>
      <c r="GX291" s="11"/>
      <c r="GY291" s="11"/>
      <c r="GZ291" s="11" t="str">
        <f ca="1">IF(GP291,OFFSET(#REF!,$GP$253+$GO291,0),"")</f>
        <v/>
      </c>
      <c r="HA291" s="12" t="str">
        <f t="shared" ca="1" si="1005"/>
        <v/>
      </c>
      <c r="HB291" s="12" t="str">
        <f t="shared" ca="1" si="1006"/>
        <v/>
      </c>
      <c r="HC291" s="12" t="str">
        <f t="shared" ca="1" si="1007"/>
        <v/>
      </c>
      <c r="HD291" s="12" t="str">
        <f t="shared" ca="1" si="1008"/>
        <v/>
      </c>
      <c r="HE291" t="str">
        <f t="shared" ca="1" si="1009"/>
        <v/>
      </c>
      <c r="HF291" s="12" t="str">
        <f t="shared" ca="1" si="1010"/>
        <v/>
      </c>
      <c r="HG291" s="12" t="str">
        <f t="shared" ca="1" si="1011"/>
        <v/>
      </c>
      <c r="HH291" s="12" t="str">
        <f t="shared" ca="1" si="1012"/>
        <v/>
      </c>
      <c r="HJ291" s="17"/>
      <c r="HL291" s="18">
        <f t="shared" si="1013"/>
        <v>1982</v>
      </c>
      <c r="HM291" s="9">
        <f t="shared" si="1155"/>
        <v>0.57431030229149438</v>
      </c>
      <c r="HN291" s="9">
        <f t="shared" ref="HN291:HN319" si="1182">BW291/BW$330</f>
        <v>1.2930785196417238</v>
      </c>
      <c r="HO291" s="9">
        <f t="shared" ref="HO291:HO319" si="1183">BX291/BX$330</f>
        <v>1.0497185264632165</v>
      </c>
      <c r="HP291" s="9">
        <f t="shared" ref="HP291:HP319" si="1184">BY291/BY$330</f>
        <v>1.1180606230367034</v>
      </c>
      <c r="HQ291" s="9">
        <f t="shared" ref="HQ291:HQ319" si="1185">BZ291/BZ$330</f>
        <v>1.1017546044646687</v>
      </c>
      <c r="HR291" s="9">
        <f t="shared" si="927"/>
        <v>0.74262522268436348</v>
      </c>
      <c r="HS291" s="9">
        <f t="shared" ref="HS291:HS319" si="1186">CB291/CB$330</f>
        <v>0.74262831550207653</v>
      </c>
      <c r="HT291" s="9"/>
      <c r="HU291" s="9">
        <f t="shared" ref="HU291:HU319" si="1187">CD291/CD$330</f>
        <v>1.1736489497106342</v>
      </c>
      <c r="HV291" s="23">
        <f t="shared" si="1020"/>
        <v>1.2930731343688135</v>
      </c>
      <c r="HX291" s="8"/>
      <c r="HY291" s="5">
        <f t="shared" si="1052"/>
        <v>33</v>
      </c>
      <c r="HZ291" t="b">
        <f t="shared" si="1021"/>
        <v>0</v>
      </c>
      <c r="IC291" s="11"/>
      <c r="ID291" s="11"/>
      <c r="IE291" s="11"/>
      <c r="IF291" t="str">
        <f t="shared" ca="1" si="1023"/>
        <v/>
      </c>
      <c r="IG291" s="12" t="str">
        <f t="shared" si="1024"/>
        <v/>
      </c>
      <c r="IH291" s="19" t="str">
        <f t="shared" ca="1" si="1025"/>
        <v/>
      </c>
      <c r="II291" s="19" t="str">
        <f t="shared" ca="1" si="1026"/>
        <v/>
      </c>
      <c r="IJ291" s="11" t="str">
        <f t="shared" ca="1" si="1027"/>
        <v/>
      </c>
      <c r="IK291" s="12" t="str">
        <f t="shared" ca="1" si="1028"/>
        <v/>
      </c>
      <c r="IL291" s="12" t="str">
        <f t="shared" ca="1" si="1122"/>
        <v/>
      </c>
      <c r="IM291" s="12" t="str">
        <f t="shared" ca="1" si="1030"/>
        <v/>
      </c>
      <c r="IN291" s="12" t="str">
        <f t="shared" ca="1" si="1031"/>
        <v/>
      </c>
      <c r="IO291" t="str">
        <f t="shared" ca="1" si="1032"/>
        <v/>
      </c>
      <c r="IP291" s="12" t="str">
        <f t="shared" ca="1" si="1033"/>
        <v/>
      </c>
      <c r="IQ291" s="12" t="str">
        <f t="shared" ca="1" si="1034"/>
        <v/>
      </c>
      <c r="IR291" s="12" t="str">
        <f t="shared" ca="1" si="1035"/>
        <v/>
      </c>
    </row>
    <row r="292" spans="1:252" x14ac:dyDescent="0.2">
      <c r="A292" t="s">
        <v>54</v>
      </c>
      <c r="B292" s="1">
        <f t="shared" si="1036"/>
        <v>1983</v>
      </c>
      <c r="C292" s="124">
        <f>Manufacturing_Energy_Data!C23</f>
        <v>155.10299788658594</v>
      </c>
      <c r="D292" s="124">
        <f>Manufacturing_Energy_Data!D23</f>
        <v>88.205892190399538</v>
      </c>
      <c r="E292" s="124">
        <f>Manufacturing_Energy_Data!E23</f>
        <v>27.291585909466132</v>
      </c>
      <c r="F292" s="124">
        <v>0.01</v>
      </c>
      <c r="G292" s="124">
        <v>0.01</v>
      </c>
      <c r="H292" s="124">
        <v>0.01</v>
      </c>
      <c r="I292" s="124">
        <f>Manufacturing_Energy_Data!F23</f>
        <v>47.857613441141645</v>
      </c>
      <c r="J292" s="124">
        <f>Manufacturing_Energy_Data!G23</f>
        <v>170.08451021629881</v>
      </c>
      <c r="K292" s="124">
        <f>Manufacturing_Energy_Data!H23</f>
        <v>26.455827776869281</v>
      </c>
      <c r="L292" s="124">
        <f>Manufacturing_Energy_Data!I23</f>
        <v>114.14034163930897</v>
      </c>
      <c r="M292" s="124">
        <f>Manufacturing_Energy_Data!J23</f>
        <v>428.97681935549195</v>
      </c>
      <c r="N292" s="124">
        <f>Manufacturing_Energy_Data!K23</f>
        <v>106.87941859377166</v>
      </c>
      <c r="O292" s="124">
        <f>Manufacturing_Energy_Data!L23</f>
        <v>95.532476460081341</v>
      </c>
      <c r="P292" s="124">
        <f>Manufacturing_Energy_Data!M23</f>
        <v>399.59100184924336</v>
      </c>
      <c r="Q292" s="124">
        <f>Manufacturing_Energy_Data!N23</f>
        <v>93.823028041871936</v>
      </c>
      <c r="R292" s="124">
        <f>Manufacturing_Energy_Data!O23</f>
        <v>60.37462341613103</v>
      </c>
      <c r="S292" s="124">
        <f>Manufacturing_Energy_Data!P23</f>
        <v>91.804424701552975</v>
      </c>
      <c r="T292" s="124">
        <f>Manufacturing_Energy_Data!Q23</f>
        <v>48.39489167539756</v>
      </c>
      <c r="U292" s="124">
        <f>Manufacturing_Energy_Data!R23</f>
        <v>118.48834823482299</v>
      </c>
      <c r="V292" s="124">
        <f>Manufacturing_Energy_Data!S23</f>
        <v>15.657903048161847</v>
      </c>
      <c r="W292" s="124">
        <f>Manufacturing_Energy_Data!T23</f>
        <v>19.325603339831339</v>
      </c>
      <c r="X292" s="124">
        <f t="shared" si="1148"/>
        <v>2108.0173077764284</v>
      </c>
      <c r="Z292" s="19">
        <f t="shared" si="1123"/>
        <v>0.23887284926018523</v>
      </c>
      <c r="AA292" s="19">
        <f t="shared" si="1124"/>
        <v>1.0151957649464989</v>
      </c>
      <c r="AB292" s="19">
        <f t="shared" si="1125"/>
        <v>0.31178770834187247</v>
      </c>
      <c r="AC292" s="19">
        <f t="shared" si="1126"/>
        <v>1.540091761700527E-5</v>
      </c>
      <c r="AD292" s="19">
        <f t="shared" si="1127"/>
        <v>1.1509387181925634E-4</v>
      </c>
      <c r="AE292" s="19">
        <f t="shared" si="1128"/>
        <v>1.1424316248097858E-4</v>
      </c>
      <c r="AF292" s="19">
        <f t="shared" si="1129"/>
        <v>0.71984302417623613</v>
      </c>
      <c r="AG292" s="19">
        <f t="shared" si="1130"/>
        <v>0.96671224675678524</v>
      </c>
      <c r="AH292" s="19">
        <f t="shared" si="1131"/>
        <v>0.32850841602286907</v>
      </c>
      <c r="AI292" s="19">
        <f t="shared" si="1132"/>
        <v>0.17040320174046192</v>
      </c>
      <c r="AJ292" s="19">
        <f t="shared" si="1133"/>
        <v>0.91773740100701162</v>
      </c>
      <c r="AK292" s="19">
        <f t="shared" si="1134"/>
        <v>0.91074950462932625</v>
      </c>
      <c r="AL292" s="19">
        <f t="shared" si="1135"/>
        <v>1.1175964354771166</v>
      </c>
      <c r="AM292" s="19">
        <f t="shared" si="1136"/>
        <v>1.7724755906239826</v>
      </c>
      <c r="AN292" s="19">
        <f t="shared" si="1137"/>
        <v>0.38076683653356691</v>
      </c>
      <c r="AO292" s="19">
        <f t="shared" si="1138"/>
        <v>0.27703705128211792</v>
      </c>
      <c r="AP292" s="19">
        <f t="shared" si="1139"/>
        <v>2.6540833671376709</v>
      </c>
      <c r="AQ292" s="19">
        <f t="shared" si="1140"/>
        <v>0.48540154275937969</v>
      </c>
      <c r="AR292" s="19">
        <f t="shared" si="1141"/>
        <v>0.27773542283732844</v>
      </c>
      <c r="AS292" s="19">
        <f t="shared" si="1142"/>
        <v>0.28367952944074903</v>
      </c>
      <c r="AT292" s="19">
        <f t="shared" si="1143"/>
        <v>0.26867727494987026</v>
      </c>
      <c r="AU292" s="19">
        <f t="shared" si="1144"/>
        <v>2.5063695966957438</v>
      </c>
      <c r="AV292" s="19"/>
      <c r="AX292" s="265">
        <f t="shared" si="1156"/>
        <v>1.012115969751989</v>
      </c>
      <c r="AY292" s="265">
        <f t="shared" si="1157"/>
        <v>0.99313471409285747</v>
      </c>
      <c r="AZ292" s="265">
        <f t="shared" si="1158"/>
        <v>1.0313284627425661</v>
      </c>
      <c r="BA292" s="265">
        <f t="shared" si="1159"/>
        <v>1.0423186246102052</v>
      </c>
      <c r="BB292" s="265">
        <f t="shared" si="1160"/>
        <v>0.97560714349474253</v>
      </c>
      <c r="BC292" s="265">
        <f t="shared" si="1161"/>
        <v>0.96502212113318009</v>
      </c>
      <c r="BD292" s="265">
        <f t="shared" si="1162"/>
        <v>1.0325752142856268</v>
      </c>
      <c r="BE292" s="265">
        <f t="shared" si="1163"/>
        <v>1.0189461489878484</v>
      </c>
      <c r="BF292" s="265">
        <f t="shared" si="1164"/>
        <v>0.94539573348843142</v>
      </c>
      <c r="BG292" s="265">
        <f t="shared" si="1165"/>
        <v>0.92499940574575956</v>
      </c>
      <c r="BH292" s="265">
        <f t="shared" si="1166"/>
        <v>1.0823828355368303</v>
      </c>
      <c r="BI292" s="265">
        <f t="shared" si="1167"/>
        <v>1.2335355055622168</v>
      </c>
      <c r="BJ292" s="265">
        <f t="shared" si="1168"/>
        <v>0.98459798160928236</v>
      </c>
      <c r="BK292" s="265">
        <f t="shared" si="1169"/>
        <v>0.87964515839798063</v>
      </c>
      <c r="BL292" s="265">
        <f t="shared" si="1170"/>
        <v>0.9799750364262092</v>
      </c>
      <c r="BM292" s="265">
        <f t="shared" si="1171"/>
        <v>1.0612374196733698</v>
      </c>
      <c r="BN292" s="265">
        <f t="shared" si="1172"/>
        <v>1.1266549934218657</v>
      </c>
      <c r="BO292" s="265">
        <f t="shared" si="1173"/>
        <v>1.0942524832218532</v>
      </c>
      <c r="BP292" s="265">
        <f t="shared" si="1174"/>
        <v>1.0381282235532452</v>
      </c>
      <c r="BQ292" s="265">
        <f t="shared" si="1175"/>
        <v>1.0582451167742557</v>
      </c>
      <c r="BR292" s="265">
        <f t="shared" si="1176"/>
        <v>1.0440472745480742</v>
      </c>
      <c r="BS292" s="265">
        <f t="shared" si="1177"/>
        <v>1.0602361481515494</v>
      </c>
      <c r="BU292" s="16"/>
      <c r="BV292" s="9">
        <f t="shared" si="1149"/>
        <v>0.89489655738041052</v>
      </c>
      <c r="BW292" s="9">
        <f t="shared" si="951"/>
        <v>1.0602361481515494</v>
      </c>
      <c r="BX292" s="9">
        <f t="shared" si="952"/>
        <v>1.0148820465697519</v>
      </c>
      <c r="BY292" s="9">
        <f t="shared" si="953"/>
        <v>1.0355780450743903</v>
      </c>
      <c r="BZ292" s="9">
        <f t="shared" si="954"/>
        <v>1.0087962148668261</v>
      </c>
      <c r="CA292" s="9">
        <f t="shared" si="916"/>
        <v>0.94880002133798458</v>
      </c>
      <c r="CB292" s="9">
        <f t="shared" si="955"/>
        <v>0.94880167899108836</v>
      </c>
      <c r="CC292" s="9"/>
      <c r="CD292" s="9">
        <f t="shared" si="956"/>
        <v>1.0509895657678001</v>
      </c>
      <c r="CE292" s="9">
        <f t="shared" si="957"/>
        <v>1.060234295811086</v>
      </c>
      <c r="CG292" s="35"/>
      <c r="CH292">
        <f t="shared" si="958"/>
        <v>1983</v>
      </c>
      <c r="CI292" s="19">
        <f t="shared" si="959"/>
        <v>7.3577668131288326E-2</v>
      </c>
      <c r="CJ292" s="19">
        <f t="shared" si="1059"/>
        <v>4.1843058814085628E-2</v>
      </c>
      <c r="CK292" s="19">
        <f t="shared" si="1060"/>
        <v>1.2946566334530597E-2</v>
      </c>
      <c r="CL292" s="19">
        <f t="shared" si="1061"/>
        <v>4.743794068061123E-6</v>
      </c>
      <c r="CM292" s="19">
        <f t="shared" si="1062"/>
        <v>4.743794068061123E-6</v>
      </c>
      <c r="CN292" s="19">
        <f t="shared" si="1063"/>
        <v>4.743794068061123E-6</v>
      </c>
      <c r="CO292" s="19">
        <f t="shared" si="1064"/>
        <v>2.2702666275365001E-2</v>
      </c>
      <c r="CP292" s="19">
        <f t="shared" si="1065"/>
        <v>8.0684589063315978E-2</v>
      </c>
      <c r="CQ292" s="19">
        <f t="shared" si="1066"/>
        <v>1.2550099887355918E-2</v>
      </c>
      <c r="CR292" s="19">
        <f t="shared" si="1067"/>
        <v>5.4145827559502389E-2</v>
      </c>
      <c r="CS292" s="19">
        <f t="shared" si="1068"/>
        <v>0.20349776909943107</v>
      </c>
      <c r="CT292" s="19">
        <f t="shared" si="1069"/>
        <v>5.0701395192295572E-2</v>
      </c>
      <c r="CU292" s="19">
        <f t="shared" si="1070"/>
        <v>4.5318639513852274E-2</v>
      </c>
      <c r="CV292" s="19">
        <f t="shared" si="1071"/>
        <v>0.18955774242230419</v>
      </c>
      <c r="CW292" s="19">
        <f t="shared" si="1072"/>
        <v>4.4507712387256447E-2</v>
      </c>
      <c r="CX292" s="19">
        <f t="shared" si="1073"/>
        <v>2.8640478042286657E-2</v>
      </c>
      <c r="CY292" s="19">
        <f t="shared" si="1054"/>
        <v>4.3550128532099101E-2</v>
      </c>
      <c r="CZ292" s="19">
        <f t="shared" si="1055"/>
        <v>2.2957540005421159E-2</v>
      </c>
      <c r="DA292" s="19">
        <f t="shared" si="1056"/>
        <v>5.6208432349071399E-2</v>
      </c>
      <c r="DB292" s="19">
        <f t="shared" si="1057"/>
        <v>7.4277867598146344E-3</v>
      </c>
      <c r="DC292" s="19">
        <f t="shared" si="1058"/>
        <v>9.1676682485194137E-3</v>
      </c>
      <c r="DD292">
        <f t="shared" si="980"/>
        <v>0.99999999999999989</v>
      </c>
      <c r="DF292" s="19">
        <f t="shared" si="1037"/>
        <v>7.5657405139259587E-2</v>
      </c>
      <c r="DG292" s="19">
        <f t="shared" si="1084"/>
        <v>4.0414061852767538E-2</v>
      </c>
      <c r="DH292" s="19">
        <f t="shared" si="1085"/>
        <v>1.3038933991035652E-2</v>
      </c>
      <c r="DI292" s="19">
        <f t="shared" si="1086"/>
        <v>4.7742531161831827E-6</v>
      </c>
      <c r="DJ292" s="19">
        <f t="shared" si="1087"/>
        <v>4.7742531161831827E-6</v>
      </c>
      <c r="DK292" s="19">
        <f t="shared" si="1088"/>
        <v>4.7742531161831827E-6</v>
      </c>
      <c r="DL292" s="19">
        <f t="shared" si="1089"/>
        <v>2.2249767904359712E-2</v>
      </c>
      <c r="DM292" s="19">
        <f t="shared" si="1090"/>
        <v>8.0197370170674576E-2</v>
      </c>
      <c r="DN292" s="19">
        <f t="shared" si="1091"/>
        <v>1.2534970912886014E-2</v>
      </c>
      <c r="DO292" s="19">
        <f t="shared" si="1092"/>
        <v>5.5096428483850955E-2</v>
      </c>
      <c r="DP292" s="19">
        <f t="shared" si="1093"/>
        <v>0.19893524041056898</v>
      </c>
      <c r="DQ292" s="19">
        <f t="shared" si="1094"/>
        <v>5.0028524649992044E-2</v>
      </c>
      <c r="DR292" s="19">
        <f t="shared" si="1095"/>
        <v>4.5549201039600071E-2</v>
      </c>
      <c r="DS292" s="19">
        <f t="shared" si="1096"/>
        <v>0.19308282920769862</v>
      </c>
      <c r="DT292" s="19">
        <f t="shared" si="1097"/>
        <v>4.5851268111276933E-2</v>
      </c>
      <c r="DU292" s="19">
        <f t="shared" si="1098"/>
        <v>3.0117280759616734E-2</v>
      </c>
      <c r="DV292" s="19">
        <f t="shared" si="1074"/>
        <v>4.2810040442418436E-2</v>
      </c>
      <c r="DW292" s="19">
        <f t="shared" si="1075"/>
        <v>2.3078727361114229E-2</v>
      </c>
      <c r="DX292" s="19">
        <f t="shared" si="1076"/>
        <v>5.4791260831245893E-2</v>
      </c>
      <c r="DY292" s="19">
        <f t="shared" si="1077"/>
        <v>7.2174413919791078E-3</v>
      </c>
      <c r="DZ292" s="19">
        <f t="shared" si="1078"/>
        <v>9.1730440461217019E-3</v>
      </c>
      <c r="EA292" s="19">
        <f t="shared" si="1178"/>
        <v>0.99983811946581524</v>
      </c>
      <c r="EC292" s="19">
        <f t="shared" si="1038"/>
        <v>7.5669654583365123E-2</v>
      </c>
      <c r="ED292" s="19">
        <f t="shared" si="1099"/>
        <v>4.0420605161923223E-2</v>
      </c>
      <c r="EE292" s="19">
        <f t="shared" si="1100"/>
        <v>1.3041045082379915E-2</v>
      </c>
      <c r="EF292" s="19">
        <f t="shared" si="1101"/>
        <v>4.7750260999589903E-6</v>
      </c>
      <c r="EG292" s="19">
        <f t="shared" si="1102"/>
        <v>4.7750260999589903E-6</v>
      </c>
      <c r="EH292" s="19">
        <f t="shared" si="1103"/>
        <v>4.7750260999589903E-6</v>
      </c>
      <c r="EI292" s="19">
        <f t="shared" si="1104"/>
        <v>2.2253370291829964E-2</v>
      </c>
      <c r="EJ292" s="19">
        <f t="shared" si="1105"/>
        <v>8.021035466573502E-2</v>
      </c>
      <c r="EK292" s="19">
        <f t="shared" si="1106"/>
        <v>1.2537000409209333E-2</v>
      </c>
      <c r="EL292" s="19">
        <f t="shared" si="1107"/>
        <v>5.5105348967178197E-2</v>
      </c>
      <c r="EM292" s="19">
        <f t="shared" si="1108"/>
        <v>0.19896744936755797</v>
      </c>
      <c r="EN292" s="19">
        <f t="shared" si="1109"/>
        <v>5.003662460551199E-2</v>
      </c>
      <c r="EO292" s="19">
        <f t="shared" si="1110"/>
        <v>4.5556575762420122E-2</v>
      </c>
      <c r="EP292" s="19">
        <f t="shared" si="1111"/>
        <v>0.19311409061984677</v>
      </c>
      <c r="EQ292" s="19">
        <f t="shared" si="1112"/>
        <v>4.5858691740792948E-2</v>
      </c>
      <c r="ER292" s="19">
        <f t="shared" si="1113"/>
        <v>3.0122156950474675E-2</v>
      </c>
      <c r="ES292" s="19">
        <f t="shared" si="1079"/>
        <v>4.2816971676665629E-2</v>
      </c>
      <c r="ET292" s="19">
        <f t="shared" si="1080"/>
        <v>2.3082463962710811E-2</v>
      </c>
      <c r="EU292" s="19">
        <f t="shared" si="1081"/>
        <v>5.4800131905872213E-2</v>
      </c>
      <c r="EV292" s="19">
        <f t="shared" si="1082"/>
        <v>7.2186099444129809E-3</v>
      </c>
      <c r="EW292" s="19">
        <f t="shared" si="1083"/>
        <v>9.174529223813347E-3</v>
      </c>
      <c r="EZ292" s="19">
        <f t="shared" si="1039"/>
        <v>-4.3753171233609722E-2</v>
      </c>
      <c r="FA292" s="19">
        <f t="shared" si="1114"/>
        <v>-3.2116374277359125E-2</v>
      </c>
      <c r="FB292" s="19">
        <f t="shared" si="1115"/>
        <v>-1.9582044542004906E-2</v>
      </c>
      <c r="FC292" s="19">
        <f t="shared" si="1116"/>
        <v>-1.0492021504761658E-3</v>
      </c>
      <c r="FD292" s="19">
        <f t="shared" si="1117"/>
        <v>-0.11480679766608828</v>
      </c>
      <c r="FE292" s="19">
        <f t="shared" si="1118"/>
        <v>-1.8167417060375054E-2</v>
      </c>
      <c r="FF292" s="19">
        <f t="shared" si="1119"/>
        <v>-3.5904911520729124E-2</v>
      </c>
      <c r="FG292" s="19">
        <f t="shared" si="1120"/>
        <v>-3.1035090030088499E-2</v>
      </c>
      <c r="FH292" s="19">
        <f t="shared" si="1121"/>
        <v>-3.2484798743863105E-2</v>
      </c>
      <c r="FI292" s="19">
        <f t="shared" si="985"/>
        <v>-6.915048186297271E-3</v>
      </c>
      <c r="FJ292" s="19">
        <f t="shared" si="986"/>
        <v>-4.2351028363554519E-2</v>
      </c>
      <c r="FK292" s="19">
        <f t="shared" si="987"/>
        <v>-4.1890970667930731E-2</v>
      </c>
      <c r="FL292" s="19">
        <f t="shared" si="988"/>
        <v>-5.1356267068877692E-2</v>
      </c>
      <c r="FM292" s="19">
        <f t="shared" si="989"/>
        <v>-3.9124758055476522E-2</v>
      </c>
      <c r="FN292" s="19">
        <f t="shared" si="990"/>
        <v>-2.3046435213452586E-2</v>
      </c>
      <c r="FO292" s="19">
        <f t="shared" si="991"/>
        <v>2.9672585778465013E-2</v>
      </c>
      <c r="FP292" s="19">
        <f t="shared" si="992"/>
        <v>-5.5820770672132924E-2</v>
      </c>
      <c r="FQ292" s="19">
        <f t="shared" si="993"/>
        <v>-2.8723917981649125E-2</v>
      </c>
      <c r="FR292" s="19">
        <f t="shared" si="994"/>
        <v>-6.8606227021823479E-2</v>
      </c>
      <c r="FS292" s="19">
        <f t="shared" si="995"/>
        <v>-8.5084952517888498E-3</v>
      </c>
      <c r="FT292" s="19">
        <f t="shared" si="996"/>
        <v>3.7144495436185691E-2</v>
      </c>
      <c r="FU292" s="19"/>
      <c r="FV292" s="16"/>
      <c r="FW292" s="19">
        <f t="shared" si="1179"/>
        <v>0.96458649191309676</v>
      </c>
      <c r="FX292" s="19">
        <f t="shared" si="1048"/>
        <v>1.0477084663983727</v>
      </c>
      <c r="FY292" s="19">
        <f t="shared" si="1150"/>
        <v>1.0087962148668261</v>
      </c>
      <c r="FZ292" s="19"/>
      <c r="GA292" s="19">
        <f t="shared" si="1180"/>
        <v>0.9468346691980486</v>
      </c>
      <c r="GB292" s="19">
        <f t="shared" si="1049"/>
        <v>1.0292744870873114</v>
      </c>
      <c r="GC292" s="19">
        <f t="shared" si="1151"/>
        <v>1.0148820465697519</v>
      </c>
      <c r="GD292" s="19"/>
      <c r="GE292" s="19">
        <f t="shared" si="1181"/>
        <v>1.0055726499380429</v>
      </c>
      <c r="GF292" s="19">
        <f t="shared" si="1050"/>
        <v>0.85207291293405063</v>
      </c>
      <c r="GG292" s="19">
        <f t="shared" si="1152"/>
        <v>1.0355780450743903</v>
      </c>
      <c r="GH292" s="19"/>
      <c r="GI292" s="19">
        <f t="shared" si="1153"/>
        <v>0.89489655738041052</v>
      </c>
      <c r="GJ292" s="19">
        <f t="shared" si="1000"/>
        <v>0.94880002133798469</v>
      </c>
      <c r="GK292" s="19">
        <f t="shared" si="1154"/>
        <v>0.94880167899108836</v>
      </c>
      <c r="GL292" s="3"/>
      <c r="GM292" s="3"/>
      <c r="GN292" s="8"/>
      <c r="GO292" s="5">
        <f t="shared" si="1051"/>
        <v>34</v>
      </c>
      <c r="GP292" t="b">
        <f t="shared" si="1001"/>
        <v>0</v>
      </c>
      <c r="GS292" s="11"/>
      <c r="GT292" s="11"/>
      <c r="GU292" s="11"/>
      <c r="GV292" s="11"/>
      <c r="GW292" s="11"/>
      <c r="GX292" s="11"/>
      <c r="GY292" s="11"/>
      <c r="GZ292" s="11" t="str">
        <f ca="1">IF(GP292,OFFSET(#REF!,$GP$253+$GO292,0),"")</f>
        <v/>
      </c>
      <c r="HA292" s="12" t="str">
        <f t="shared" ca="1" si="1005"/>
        <v/>
      </c>
      <c r="HB292" s="12" t="str">
        <f t="shared" ca="1" si="1006"/>
        <v/>
      </c>
      <c r="HC292" s="12" t="str">
        <f t="shared" ca="1" si="1007"/>
        <v/>
      </c>
      <c r="HD292" s="12" t="str">
        <f t="shared" ca="1" si="1008"/>
        <v/>
      </c>
      <c r="HE292" t="str">
        <f t="shared" ca="1" si="1009"/>
        <v/>
      </c>
      <c r="HF292" s="12" t="str">
        <f t="shared" ca="1" si="1010"/>
        <v/>
      </c>
      <c r="HG292" s="12" t="str">
        <f t="shared" ca="1" si="1011"/>
        <v/>
      </c>
      <c r="HH292" s="12" t="str">
        <f t="shared" ca="1" si="1012"/>
        <v/>
      </c>
      <c r="HJ292" s="17"/>
      <c r="HL292" s="18">
        <f t="shared" si="1013"/>
        <v>1983</v>
      </c>
      <c r="HM292" s="9">
        <f t="shared" si="1155"/>
        <v>0.63338993135675625</v>
      </c>
      <c r="HN292" s="9">
        <f t="shared" si="1182"/>
        <v>1.1875547923018075</v>
      </c>
      <c r="HO292" s="9">
        <f t="shared" si="1183"/>
        <v>0.99390989375486272</v>
      </c>
      <c r="HP292" s="9">
        <f t="shared" si="1184"/>
        <v>1.1242911834983973</v>
      </c>
      <c r="HQ292" s="9">
        <f t="shared" si="1185"/>
        <v>1.0627376088696765</v>
      </c>
      <c r="HR292" s="9">
        <f t="shared" si="927"/>
        <v>0.75218215189132531</v>
      </c>
      <c r="HS292" s="9">
        <f t="shared" si="1186"/>
        <v>0.75218524837842871</v>
      </c>
      <c r="HT292" s="9"/>
      <c r="HU292" s="9">
        <f t="shared" si="1187"/>
        <v>1.1174441307404208</v>
      </c>
      <c r="HV292" s="23">
        <f t="shared" si="1020"/>
        <v>1.1875499035485291</v>
      </c>
      <c r="HX292" s="8"/>
      <c r="HY292" s="5">
        <f t="shared" si="1052"/>
        <v>34</v>
      </c>
      <c r="HZ292" t="b">
        <f t="shared" si="1021"/>
        <v>0</v>
      </c>
      <c r="IC292" s="11"/>
      <c r="ID292" s="11"/>
      <c r="IE292" s="11"/>
      <c r="IF292" t="str">
        <f t="shared" ca="1" si="1023"/>
        <v/>
      </c>
      <c r="IG292" s="12" t="str">
        <f t="shared" si="1024"/>
        <v/>
      </c>
      <c r="IH292" s="19" t="str">
        <f t="shared" ca="1" si="1025"/>
        <v/>
      </c>
      <c r="II292" s="19" t="str">
        <f t="shared" ca="1" si="1026"/>
        <v/>
      </c>
      <c r="IJ292" s="11" t="str">
        <f t="shared" ca="1" si="1027"/>
        <v/>
      </c>
      <c r="IK292" s="12" t="str">
        <f t="shared" ca="1" si="1028"/>
        <v/>
      </c>
      <c r="IL292" s="12" t="str">
        <f t="shared" ca="1" si="1122"/>
        <v/>
      </c>
      <c r="IM292" s="12" t="str">
        <f t="shared" ca="1" si="1030"/>
        <v/>
      </c>
      <c r="IN292" s="12" t="str">
        <f t="shared" ca="1" si="1031"/>
        <v/>
      </c>
      <c r="IO292" t="str">
        <f t="shared" ca="1" si="1032"/>
        <v/>
      </c>
      <c r="IP292" s="12" t="str">
        <f t="shared" ca="1" si="1033"/>
        <v/>
      </c>
      <c r="IQ292" s="12" t="str">
        <f t="shared" ca="1" si="1034"/>
        <v/>
      </c>
      <c r="IR292" s="12" t="str">
        <f t="shared" ca="1" si="1035"/>
        <v/>
      </c>
    </row>
    <row r="293" spans="1:252" x14ac:dyDescent="0.2">
      <c r="A293" t="s">
        <v>54</v>
      </c>
      <c r="B293" s="1">
        <f t="shared" si="1036"/>
        <v>1984</v>
      </c>
      <c r="C293" s="124">
        <f>Manufacturing_Energy_Data!C24</f>
        <v>159.71338643844123</v>
      </c>
      <c r="D293" s="124">
        <f>Manufacturing_Energy_Data!D24</f>
        <v>90.093184679116774</v>
      </c>
      <c r="E293" s="124">
        <f>Manufacturing_Energy_Data!E24</f>
        <v>30.22396327431392</v>
      </c>
      <c r="F293" s="124">
        <v>0.01</v>
      </c>
      <c r="G293" s="124">
        <v>0.01</v>
      </c>
      <c r="H293" s="124">
        <v>0.01</v>
      </c>
      <c r="I293" s="124">
        <f>Manufacturing_Energy_Data!F24</f>
        <v>51.647936420314139</v>
      </c>
      <c r="J293" s="124">
        <f>Manufacturing_Energy_Data!G24</f>
        <v>175.96365883123499</v>
      </c>
      <c r="K293" s="124">
        <f>Manufacturing_Energy_Data!H24</f>
        <v>32.066297818155704</v>
      </c>
      <c r="L293" s="124">
        <f>Manufacturing_Energy_Data!I24</f>
        <v>118.75852881976211</v>
      </c>
      <c r="M293" s="124">
        <f>Manufacturing_Energy_Data!J24</f>
        <v>461.3707685856312</v>
      </c>
      <c r="N293" s="124">
        <f>Manufacturing_Energy_Data!K24</f>
        <v>98.576025782603509</v>
      </c>
      <c r="O293" s="124">
        <f>Manufacturing_Energy_Data!L24</f>
        <v>102.69563392822297</v>
      </c>
      <c r="P293" s="124">
        <f>Manufacturing_Energy_Data!M24</f>
        <v>477.04349489887937</v>
      </c>
      <c r="Q293" s="124">
        <f>Manufacturing_Energy_Data!N24</f>
        <v>103.75610658890153</v>
      </c>
      <c r="R293" s="124">
        <f>Manufacturing_Energy_Data!O24</f>
        <v>66.269951701626596</v>
      </c>
      <c r="S293" s="124">
        <f>Manufacturing_Energy_Data!P24</f>
        <v>99.624101734044345</v>
      </c>
      <c r="T293" s="124">
        <f>Manufacturing_Energy_Data!Q24</f>
        <v>51.312498489490061</v>
      </c>
      <c r="U293" s="124">
        <f>Manufacturing_Energy_Data!R24</f>
        <v>138.40793909185925</v>
      </c>
      <c r="V293" s="124">
        <f>Manufacturing_Energy_Data!S24</f>
        <v>16.909370656623675</v>
      </c>
      <c r="W293" s="124">
        <f>Manufacturing_Energy_Data!T24</f>
        <v>20.284003346797792</v>
      </c>
      <c r="X293" s="124">
        <f t="shared" si="1148"/>
        <v>2294.746851086019</v>
      </c>
      <c r="Z293" s="19">
        <f t="shared" si="1123"/>
        <v>0.24250009277096932</v>
      </c>
      <c r="AA293" s="19">
        <f t="shared" si="1124"/>
        <v>1.0225563673833431</v>
      </c>
      <c r="AB293" s="19">
        <f t="shared" si="1125"/>
        <v>0.34569222688132056</v>
      </c>
      <c r="AC293" s="19">
        <f t="shared" si="1126"/>
        <v>1.5183454447911089E-5</v>
      </c>
      <c r="AD293" s="19">
        <f t="shared" si="1127"/>
        <v>1.1349985806644124E-4</v>
      </c>
      <c r="AE293" s="19">
        <f t="shared" si="1128"/>
        <v>1.1437686836230043E-4</v>
      </c>
      <c r="AF293" s="19">
        <f t="shared" si="1129"/>
        <v>0.69707144805714039</v>
      </c>
      <c r="AG293" s="19">
        <f t="shared" si="1130"/>
        <v>0.96719772352832389</v>
      </c>
      <c r="AH293" s="19">
        <f t="shared" si="1131"/>
        <v>0.36950080014980885</v>
      </c>
      <c r="AI293" s="19">
        <f t="shared" si="1132"/>
        <v>0.17740819613486053</v>
      </c>
      <c r="AJ293" s="19">
        <f t="shared" si="1133"/>
        <v>0.913047080634527</v>
      </c>
      <c r="AK293" s="19">
        <f t="shared" si="1134"/>
        <v>0.74924880055731913</v>
      </c>
      <c r="AL293" s="19">
        <f t="shared" si="1135"/>
        <v>1.128668043051599</v>
      </c>
      <c r="AM293" s="19">
        <f t="shared" si="1136"/>
        <v>2.0173349062734913</v>
      </c>
      <c r="AN293" s="19">
        <f t="shared" si="1137"/>
        <v>0.3961021806938384</v>
      </c>
      <c r="AO293" s="19">
        <f t="shared" si="1138"/>
        <v>0.26999303376571676</v>
      </c>
      <c r="AP293" s="19">
        <f t="shared" si="1139"/>
        <v>2.395181928800973</v>
      </c>
      <c r="AQ293" s="19">
        <f t="shared" si="1140"/>
        <v>0.4642859842633677</v>
      </c>
      <c r="AR293" s="19">
        <f t="shared" si="1141"/>
        <v>0.28918653937131195</v>
      </c>
      <c r="AS293" s="19">
        <f t="shared" si="1142"/>
        <v>0.27627614463371669</v>
      </c>
      <c r="AT293" s="19">
        <f t="shared" si="1143"/>
        <v>0.26768284233668593</v>
      </c>
      <c r="AU293" s="19">
        <f t="shared" si="1144"/>
        <v>2.5144723749557238</v>
      </c>
      <c r="AV293" s="19"/>
      <c r="AX293" s="265">
        <f t="shared" si="1156"/>
        <v>1.0274847782826109</v>
      </c>
      <c r="AY293" s="265">
        <f t="shared" si="1157"/>
        <v>1.000335364498498</v>
      </c>
      <c r="AZ293" s="265">
        <f t="shared" si="1158"/>
        <v>1.1434775117582352</v>
      </c>
      <c r="BA293" s="265">
        <f t="shared" si="1159"/>
        <v>1.0276009359016218</v>
      </c>
      <c r="BB293" s="265">
        <f t="shared" si="1160"/>
        <v>0.96209529286799977</v>
      </c>
      <c r="BC293" s="265">
        <f t="shared" si="1161"/>
        <v>0.9661515465657321</v>
      </c>
      <c r="BD293" s="265">
        <f t="shared" si="1162"/>
        <v>0.9999106411758093</v>
      </c>
      <c r="BE293" s="265">
        <f t="shared" si="1163"/>
        <v>1.0194578572944744</v>
      </c>
      <c r="BF293" s="265">
        <f t="shared" si="1164"/>
        <v>1.063365390181884</v>
      </c>
      <c r="BG293" s="265">
        <f t="shared" si="1165"/>
        <v>0.96302460472024876</v>
      </c>
      <c r="BH293" s="265">
        <f t="shared" si="1166"/>
        <v>1.0768510545951628</v>
      </c>
      <c r="BI293" s="265">
        <f t="shared" si="1167"/>
        <v>1.0147960479687721</v>
      </c>
      <c r="BJ293" s="265">
        <f t="shared" si="1168"/>
        <v>0.99435202352008312</v>
      </c>
      <c r="BK293" s="265">
        <f t="shared" si="1169"/>
        <v>1.0011640738849394</v>
      </c>
      <c r="BL293" s="265">
        <f t="shared" si="1170"/>
        <v>1.019443427604614</v>
      </c>
      <c r="BM293" s="265">
        <f t="shared" si="1171"/>
        <v>1.0342541156761469</v>
      </c>
      <c r="BN293" s="265">
        <f t="shared" si="1172"/>
        <v>1.0167516641150989</v>
      </c>
      <c r="BO293" s="265">
        <f t="shared" si="1173"/>
        <v>1.0466511670259315</v>
      </c>
      <c r="BP293" s="265">
        <f t="shared" si="1174"/>
        <v>1.080930568114415</v>
      </c>
      <c r="BQ293" s="265">
        <f t="shared" si="1175"/>
        <v>1.0306273474022889</v>
      </c>
      <c r="BR293" s="265">
        <f t="shared" si="1176"/>
        <v>1.0401830301317552</v>
      </c>
      <c r="BS293" s="265">
        <f t="shared" si="1177"/>
        <v>1.0636637585179587</v>
      </c>
      <c r="BU293" s="16"/>
      <c r="BV293" s="9">
        <f t="shared" si="1149"/>
        <v>0.9710278649197267</v>
      </c>
      <c r="BW293" s="9">
        <f t="shared" si="951"/>
        <v>1.0636637585179587</v>
      </c>
      <c r="BX293" s="9">
        <f t="shared" si="952"/>
        <v>1.0131963086770777</v>
      </c>
      <c r="BY293" s="9">
        <f t="shared" si="953"/>
        <v>1.0206645875346887</v>
      </c>
      <c r="BZ293" s="9">
        <f t="shared" si="954"/>
        <v>1.0285551530406989</v>
      </c>
      <c r="CA293" s="9">
        <f t="shared" si="916"/>
        <v>1.0328468347527331</v>
      </c>
      <c r="CB293" s="9">
        <f t="shared" si="955"/>
        <v>1.0328471484261852</v>
      </c>
      <c r="CC293" s="9"/>
      <c r="CD293" s="9">
        <f t="shared" si="956"/>
        <v>1.0341335924875585</v>
      </c>
      <c r="CE293" s="9">
        <f t="shared" si="957"/>
        <v>1.0636634354855685</v>
      </c>
      <c r="CG293" s="35"/>
      <c r="CH293">
        <f t="shared" si="958"/>
        <v>1984</v>
      </c>
      <c r="CI293" s="19">
        <f t="shared" si="959"/>
        <v>6.9599566663684401E-2</v>
      </c>
      <c r="CJ293" s="19">
        <f t="shared" si="1059"/>
        <v>3.926062024509544E-2</v>
      </c>
      <c r="CK293" s="19">
        <f t="shared" si="1060"/>
        <v>1.3170935722173465E-2</v>
      </c>
      <c r="CL293" s="19">
        <f t="shared" si="1061"/>
        <v>4.3577791577608521E-6</v>
      </c>
      <c r="CM293" s="19">
        <f t="shared" si="1062"/>
        <v>4.3577791577608521E-6</v>
      </c>
      <c r="CN293" s="19">
        <f t="shared" si="1063"/>
        <v>4.3577791577608521E-6</v>
      </c>
      <c r="CO293" s="19">
        <f t="shared" si="1064"/>
        <v>2.250703008738026E-2</v>
      </c>
      <c r="CP293" s="19">
        <f t="shared" si="1065"/>
        <v>7.6681076497809725E-2</v>
      </c>
      <c r="CQ293" s="19">
        <f t="shared" si="1066"/>
        <v>1.3973784429851123E-2</v>
      </c>
      <c r="CR293" s="19">
        <f t="shared" si="1067"/>
        <v>5.1752344169710085E-2</v>
      </c>
      <c r="CS293" s="19">
        <f t="shared" si="1068"/>
        <v>0.20105519193425692</v>
      </c>
      <c r="CT293" s="19">
        <f t="shared" si="1069"/>
        <v>4.2957255061032602E-2</v>
      </c>
      <c r="CU293" s="19">
        <f t="shared" si="1070"/>
        <v>4.4752489312544837E-2</v>
      </c>
      <c r="CV293" s="19">
        <f t="shared" si="1071"/>
        <v>0.20788501994157321</v>
      </c>
      <c r="CW293" s="19">
        <f t="shared" si="1072"/>
        <v>4.5214619878352853E-2</v>
      </c>
      <c r="CX293" s="19">
        <f t="shared" si="1073"/>
        <v>2.8878981431116672E-2</v>
      </c>
      <c r="CY293" s="19">
        <f t="shared" si="1054"/>
        <v>4.3413983414726527E-2</v>
      </c>
      <c r="CZ293" s="19">
        <f t="shared" si="1055"/>
        <v>2.2360853645013501E-2</v>
      </c>
      <c r="DA293" s="19">
        <f t="shared" si="1056"/>
        <v>6.0315123224313774E-2</v>
      </c>
      <c r="DB293" s="19">
        <f t="shared" si="1057"/>
        <v>7.3687303018287595E-3</v>
      </c>
      <c r="DC293" s="19">
        <f t="shared" si="1058"/>
        <v>8.83932070206268E-3</v>
      </c>
      <c r="DD293">
        <f t="shared" si="980"/>
        <v>1.0000000000000002</v>
      </c>
      <c r="DF293" s="19">
        <f t="shared" si="1037"/>
        <v>7.1570192040008127E-2</v>
      </c>
      <c r="DG293" s="19">
        <f t="shared" si="1084"/>
        <v>4.0538131164677173E-2</v>
      </c>
      <c r="DH293" s="19">
        <f t="shared" si="1085"/>
        <v>1.3058429771155842E-2</v>
      </c>
      <c r="DI293" s="19">
        <f t="shared" si="1086"/>
        <v>4.5480566992766175E-6</v>
      </c>
      <c r="DJ293" s="19">
        <f t="shared" si="1087"/>
        <v>4.5480566992766175E-6</v>
      </c>
      <c r="DK293" s="19">
        <f t="shared" si="1088"/>
        <v>4.5480566992766175E-6</v>
      </c>
      <c r="DL293" s="19">
        <f t="shared" si="1089"/>
        <v>2.2604707084394861E-2</v>
      </c>
      <c r="DM293" s="19">
        <f t="shared" si="1090"/>
        <v>7.8665854405034027E-2</v>
      </c>
      <c r="DN293" s="19">
        <f t="shared" si="1091"/>
        <v>1.3249196179512576E-2</v>
      </c>
      <c r="DO293" s="19">
        <f t="shared" si="1092"/>
        <v>5.2940068486172852E-2</v>
      </c>
      <c r="DP293" s="19">
        <f t="shared" si="1093"/>
        <v>0.20227402256045687</v>
      </c>
      <c r="DQ293" s="19">
        <f t="shared" si="1094"/>
        <v>4.6722409506030294E-2</v>
      </c>
      <c r="DR293" s="19">
        <f t="shared" si="1095"/>
        <v>4.5034971308926988E-2</v>
      </c>
      <c r="DS293" s="19">
        <f t="shared" si="1096"/>
        <v>0.19858044693560994</v>
      </c>
      <c r="DT293" s="19">
        <f t="shared" si="1097"/>
        <v>4.4860237849472552E-2</v>
      </c>
      <c r="DU293" s="19">
        <f t="shared" si="1098"/>
        <v>2.87595649109544E-2</v>
      </c>
      <c r="DV293" s="19">
        <f t="shared" si="1074"/>
        <v>4.3482020450128445E-2</v>
      </c>
      <c r="DW293" s="19">
        <f t="shared" si="1075"/>
        <v>2.2657887382389493E-2</v>
      </c>
      <c r="DX293" s="19">
        <f t="shared" si="1076"/>
        <v>5.8237647473001662E-2</v>
      </c>
      <c r="DY293" s="19">
        <f t="shared" si="1077"/>
        <v>7.3982192459004607E-3</v>
      </c>
      <c r="DZ293" s="19">
        <f t="shared" si="1078"/>
        <v>9.0024965139584925E-3</v>
      </c>
      <c r="EA293" s="19">
        <f t="shared" si="1178"/>
        <v>0.99965014743788283</v>
      </c>
      <c r="EC293" s="19">
        <f t="shared" si="1038"/>
        <v>7.1595239818093875E-2</v>
      </c>
      <c r="ED293" s="19">
        <f t="shared" si="1099"/>
        <v>4.0552318497203213E-2</v>
      </c>
      <c r="EE293" s="19">
        <f t="shared" si="1100"/>
        <v>1.3062999895138093E-2</v>
      </c>
      <c r="EF293" s="19">
        <f t="shared" si="1101"/>
        <v>4.5496484054279886E-6</v>
      </c>
      <c r="EG293" s="19">
        <f t="shared" si="1102"/>
        <v>4.5496484054279886E-6</v>
      </c>
      <c r="EH293" s="19">
        <f t="shared" si="1103"/>
        <v>4.5496484054279886E-6</v>
      </c>
      <c r="EI293" s="19">
        <f t="shared" si="1104"/>
        <v>2.2612618166796692E-2</v>
      </c>
      <c r="EJ293" s="19">
        <f t="shared" si="1105"/>
        <v>7.8693385487568532E-2</v>
      </c>
      <c r="EK293" s="19">
        <f t="shared" si="1106"/>
        <v>1.3253833066968928E-2</v>
      </c>
      <c r="EL293" s="19">
        <f t="shared" si="1107"/>
        <v>5.2958596186734909E-2</v>
      </c>
      <c r="EM293" s="19">
        <f t="shared" si="1108"/>
        <v>0.20234481341186014</v>
      </c>
      <c r="EN293" s="19">
        <f t="shared" si="1109"/>
        <v>4.6738761181379783E-2</v>
      </c>
      <c r="EO293" s="19">
        <f t="shared" si="1110"/>
        <v>4.5050732423090462E-2</v>
      </c>
      <c r="EP293" s="19">
        <f t="shared" si="1111"/>
        <v>0.19864994512787737</v>
      </c>
      <c r="EQ293" s="19">
        <f t="shared" si="1112"/>
        <v>4.4875937811293246E-2</v>
      </c>
      <c r="ER293" s="19">
        <f t="shared" si="1113"/>
        <v>2.8769630039734963E-2</v>
      </c>
      <c r="ES293" s="19">
        <f t="shared" si="1079"/>
        <v>4.3497238070312361E-2</v>
      </c>
      <c r="ET293" s="19">
        <f t="shared" si="1080"/>
        <v>2.266581707656621E-2</v>
      </c>
      <c r="EU293" s="19">
        <f t="shared" si="1081"/>
        <v>5.8258029193779003E-2</v>
      </c>
      <c r="EV293" s="19">
        <f t="shared" si="1082"/>
        <v>7.4008084376941266E-3</v>
      </c>
      <c r="EW293" s="19">
        <f t="shared" si="1083"/>
        <v>9.0056471626918828E-3</v>
      </c>
      <c r="EZ293" s="19">
        <f t="shared" si="1039"/>
        <v>1.5070694038624053E-2</v>
      </c>
      <c r="FA293" s="19">
        <f t="shared" si="1114"/>
        <v>7.2242686758207768E-3</v>
      </c>
      <c r="FB293" s="19">
        <f t="shared" si="1115"/>
        <v>0.10322632728185138</v>
      </c>
      <c r="FC293" s="19">
        <f t="shared" si="1116"/>
        <v>-1.422078134738728E-2</v>
      </c>
      <c r="FD293" s="19">
        <f t="shared" si="1117"/>
        <v>-1.3946485675065904E-2</v>
      </c>
      <c r="FE293" s="19">
        <f t="shared" si="1118"/>
        <v>1.1696778805668877E-3</v>
      </c>
      <c r="FF293" s="19">
        <f t="shared" si="1119"/>
        <v>-3.2145252782522518E-2</v>
      </c>
      <c r="FG293" s="19">
        <f t="shared" si="1120"/>
        <v>5.0206761348364109E-4</v>
      </c>
      <c r="FH293" s="19">
        <f t="shared" si="1121"/>
        <v>0.11759044873070222</v>
      </c>
      <c r="FI293" s="19">
        <f t="shared" si="985"/>
        <v>4.0285866469473589E-2</v>
      </c>
      <c r="FJ293" s="19">
        <f t="shared" si="986"/>
        <v>-5.1238479253904682E-3</v>
      </c>
      <c r="FK293" s="19">
        <f t="shared" si="987"/>
        <v>-0.19519678663570353</v>
      </c>
      <c r="FL293" s="19">
        <f t="shared" si="988"/>
        <v>9.857875009478323E-3</v>
      </c>
      <c r="FM293" s="19">
        <f t="shared" si="989"/>
        <v>0.12940007879807616</v>
      </c>
      <c r="FN293" s="19">
        <f t="shared" si="990"/>
        <v>3.9484999835295034E-2</v>
      </c>
      <c r="FO293" s="19">
        <f t="shared" si="991"/>
        <v>-2.5755098585791312E-2</v>
      </c>
      <c r="FP293" s="19">
        <f t="shared" si="992"/>
        <v>-0.10264015740075184</v>
      </c>
      <c r="FQ293" s="19">
        <f t="shared" si="993"/>
        <v>-4.4475763854693817E-2</v>
      </c>
      <c r="FR293" s="19">
        <f t="shared" si="994"/>
        <v>4.0403000733626029E-2</v>
      </c>
      <c r="FS293" s="19">
        <f t="shared" si="995"/>
        <v>-2.6444293994926617E-2</v>
      </c>
      <c r="FT293" s="19">
        <f t="shared" si="996"/>
        <v>-3.7080823893418189E-3</v>
      </c>
      <c r="FU293" s="19"/>
      <c r="FV293" s="16"/>
      <c r="FW293" s="19">
        <f t="shared" si="1179"/>
        <v>1.0195866497937656</v>
      </c>
      <c r="FX293" s="19">
        <f t="shared" si="1048"/>
        <v>1.0682295652156808</v>
      </c>
      <c r="FY293" s="19">
        <f t="shared" si="1150"/>
        <v>1.0285551530406989</v>
      </c>
      <c r="FZ293" s="19"/>
      <c r="GA293" s="19">
        <f t="shared" si="1180"/>
        <v>0.99833898146255329</v>
      </c>
      <c r="GB293" s="19">
        <f t="shared" si="1049"/>
        <v>1.0275648430841384</v>
      </c>
      <c r="GC293" s="19">
        <f t="shared" si="1151"/>
        <v>1.0131963086770777</v>
      </c>
      <c r="GD293" s="19"/>
      <c r="GE293" s="19">
        <f t="shared" si="1181"/>
        <v>0.98559890525814464</v>
      </c>
      <c r="GF293" s="19">
        <f t="shared" si="1050"/>
        <v>0.83980213018791872</v>
      </c>
      <c r="GG293" s="19">
        <f t="shared" si="1152"/>
        <v>1.0206645875346887</v>
      </c>
      <c r="GH293" s="19"/>
      <c r="GI293" s="19">
        <f t="shared" si="1153"/>
        <v>0.9710278649197267</v>
      </c>
      <c r="GJ293" s="19">
        <f t="shared" si="1000"/>
        <v>1.0328468347527331</v>
      </c>
      <c r="GK293" s="19">
        <f t="shared" si="1154"/>
        <v>1.0328471484261852</v>
      </c>
      <c r="GL293" s="3"/>
      <c r="GM293" s="3"/>
      <c r="GN293" s="8"/>
      <c r="GO293" s="5">
        <f t="shared" si="1051"/>
        <v>35</v>
      </c>
      <c r="GP293" t="b">
        <f t="shared" si="1001"/>
        <v>0</v>
      </c>
      <c r="GS293" s="11"/>
      <c r="GT293" s="11"/>
      <c r="GU293" s="11"/>
      <c r="GV293" s="11"/>
      <c r="GW293" s="11"/>
      <c r="GX293" s="11"/>
      <c r="GY293" s="11"/>
      <c r="GZ293" s="11" t="str">
        <f ca="1">IF(GP293,OFFSET(#REF!,$GP$253+$GO293,0),"")</f>
        <v/>
      </c>
      <c r="HA293" s="12" t="str">
        <f t="shared" ca="1" si="1005"/>
        <v/>
      </c>
      <c r="HB293" s="12" t="str">
        <f t="shared" ca="1" si="1006"/>
        <v/>
      </c>
      <c r="HC293" s="12" t="str">
        <f t="shared" ca="1" si="1007"/>
        <v/>
      </c>
      <c r="HD293" s="12" t="str">
        <f t="shared" ca="1" si="1008"/>
        <v/>
      </c>
      <c r="HE293" t="str">
        <f t="shared" ca="1" si="1009"/>
        <v/>
      </c>
      <c r="HF293" s="12" t="str">
        <f t="shared" ca="1" si="1010"/>
        <v/>
      </c>
      <c r="HG293" s="12" t="str">
        <f t="shared" ca="1" si="1011"/>
        <v/>
      </c>
      <c r="HH293" s="12" t="str">
        <f t="shared" ca="1" si="1012"/>
        <v/>
      </c>
      <c r="HJ293" s="17"/>
      <c r="HL293" s="18">
        <f t="shared" si="1013"/>
        <v>1984</v>
      </c>
      <c r="HM293" s="9">
        <f t="shared" si="1155"/>
        <v>0.68727415211807219</v>
      </c>
      <c r="HN293" s="9">
        <f t="shared" si="1182"/>
        <v>1.1913940078613499</v>
      </c>
      <c r="HO293" s="9">
        <f t="shared" si="1183"/>
        <v>0.99225899099678416</v>
      </c>
      <c r="HP293" s="9">
        <f t="shared" si="1184"/>
        <v>1.1081001596474043</v>
      </c>
      <c r="HQ293" s="9">
        <f t="shared" si="1185"/>
        <v>1.0835530782372704</v>
      </c>
      <c r="HR293" s="9">
        <f t="shared" si="927"/>
        <v>0.81881211769251105</v>
      </c>
      <c r="HS293" s="9">
        <f t="shared" si="1186"/>
        <v>0.81881430659146093</v>
      </c>
      <c r="HT293" s="9"/>
      <c r="HU293" s="9">
        <f t="shared" si="1187"/>
        <v>1.0995223463351087</v>
      </c>
      <c r="HV293" s="23">
        <f t="shared" si="1020"/>
        <v>1.1913908229620731</v>
      </c>
      <c r="HX293" s="8"/>
      <c r="HY293" s="5">
        <f t="shared" si="1052"/>
        <v>35</v>
      </c>
      <c r="HZ293" t="b">
        <f t="shared" si="1021"/>
        <v>0</v>
      </c>
      <c r="IC293" s="11"/>
      <c r="ID293" s="11"/>
      <c r="IE293" s="11"/>
      <c r="IF293" t="str">
        <f t="shared" ca="1" si="1023"/>
        <v/>
      </c>
      <c r="IG293" s="12" t="str">
        <f t="shared" si="1024"/>
        <v/>
      </c>
      <c r="IH293" s="19" t="str">
        <f t="shared" ca="1" si="1025"/>
        <v/>
      </c>
      <c r="II293" s="19" t="str">
        <f t="shared" ca="1" si="1026"/>
        <v/>
      </c>
      <c r="IJ293" s="11" t="str">
        <f t="shared" ca="1" si="1027"/>
        <v/>
      </c>
      <c r="IK293" s="12" t="str">
        <f t="shared" ca="1" si="1028"/>
        <v/>
      </c>
      <c r="IL293" s="12" t="str">
        <f t="shared" ca="1" si="1122"/>
        <v/>
      </c>
      <c r="IM293" s="12" t="str">
        <f t="shared" ca="1" si="1030"/>
        <v/>
      </c>
      <c r="IN293" s="12" t="str">
        <f t="shared" ca="1" si="1031"/>
        <v/>
      </c>
      <c r="IO293" t="str">
        <f t="shared" ca="1" si="1032"/>
        <v/>
      </c>
      <c r="IP293" s="12" t="str">
        <f t="shared" ca="1" si="1033"/>
        <v/>
      </c>
      <c r="IQ293" s="12" t="str">
        <f t="shared" ca="1" si="1034"/>
        <v/>
      </c>
      <c r="IR293" s="12" t="str">
        <f t="shared" ca="1" si="1035"/>
        <v/>
      </c>
    </row>
    <row r="294" spans="1:252" x14ac:dyDescent="0.2">
      <c r="A294" t="s">
        <v>54</v>
      </c>
      <c r="B294" s="1">
        <f t="shared" si="1036"/>
        <v>1985</v>
      </c>
      <c r="C294" s="124">
        <f>Manufacturing_Energy_Data!C25</f>
        <v>159.73144210903121</v>
      </c>
      <c r="D294" s="124">
        <f>Manufacturing_Energy_Data!D25</f>
        <v>86.649169843875683</v>
      </c>
      <c r="E294" s="124">
        <f>Manufacturing_Energy_Data!E25</f>
        <v>25.536950714425782</v>
      </c>
      <c r="F294" s="124">
        <v>0.01</v>
      </c>
      <c r="G294" s="124">
        <v>0.01</v>
      </c>
      <c r="H294" s="124">
        <v>0.01</v>
      </c>
      <c r="I294" s="124">
        <f>Manufacturing_Energy_Data!F25</f>
        <v>51.83160985756038</v>
      </c>
      <c r="J294" s="124">
        <f>Manufacturing_Energy_Data!G25</f>
        <v>172.16705300536009</v>
      </c>
      <c r="K294" s="124">
        <f>Manufacturing_Energy_Data!H25</f>
        <v>31.070213829376723</v>
      </c>
      <c r="L294" s="124">
        <f>Manufacturing_Energy_Data!I25</f>
        <v>119.90803231841366</v>
      </c>
      <c r="M294" s="124">
        <f>Manufacturing_Energy_Data!J25</f>
        <v>436.18818800822464</v>
      </c>
      <c r="N294" s="124">
        <f>Manufacturing_Energy_Data!K25</f>
        <v>100.41672362169106</v>
      </c>
      <c r="O294" s="124">
        <f>Manufacturing_Energy_Data!L25</f>
        <v>104.31492989185355</v>
      </c>
      <c r="P294" s="124">
        <f>Manufacturing_Energy_Data!M25</f>
        <v>442.28070778392737</v>
      </c>
      <c r="Q294" s="124">
        <f>Manufacturing_Energy_Data!N25</f>
        <v>101.88131778091361</v>
      </c>
      <c r="R294" s="124">
        <f>Manufacturing_Energy_Data!O25</f>
        <v>65.617783639784349</v>
      </c>
      <c r="S294" s="124">
        <f>Manufacturing_Energy_Data!P25</f>
        <v>105.43131708009108</v>
      </c>
      <c r="T294" s="124">
        <f>Manufacturing_Energy_Data!Q25</f>
        <v>49.021047347800362</v>
      </c>
      <c r="U294" s="124">
        <f>Manufacturing_Energy_Data!R25</f>
        <v>133.44202150333211</v>
      </c>
      <c r="V294" s="124">
        <f>Manufacturing_Energy_Data!S25</f>
        <v>16.585356641514487</v>
      </c>
      <c r="W294" s="124">
        <f>Manufacturing_Energy_Data!T25</f>
        <v>19.664239415299171</v>
      </c>
      <c r="X294" s="124">
        <f t="shared" si="1148"/>
        <v>2221.7681043924754</v>
      </c>
      <c r="Z294" s="19">
        <f t="shared" si="1123"/>
        <v>0.23601331902580205</v>
      </c>
      <c r="AA294" s="19">
        <f t="shared" si="1124"/>
        <v>1.0222135532477004</v>
      </c>
      <c r="AB294" s="19">
        <f t="shared" si="1125"/>
        <v>0.3023165941845038</v>
      </c>
      <c r="AC294" s="19">
        <f t="shared" si="1126"/>
        <v>1.4775633144581614E-5</v>
      </c>
      <c r="AD294" s="19">
        <f t="shared" si="1127"/>
        <v>1.1797153453282046E-4</v>
      </c>
      <c r="AE294" s="19">
        <f t="shared" si="1128"/>
        <v>1.1838398310168083E-4</v>
      </c>
      <c r="AF294" s="19">
        <f t="shared" si="1129"/>
        <v>0.69713374310872822</v>
      </c>
      <c r="AG294" s="19">
        <f t="shared" si="1130"/>
        <v>0.94873732799034682</v>
      </c>
      <c r="AH294" s="19">
        <f t="shared" si="1131"/>
        <v>0.34748243977228499</v>
      </c>
      <c r="AI294" s="19">
        <f t="shared" si="1132"/>
        <v>0.18421979590687224</v>
      </c>
      <c r="AJ294" s="19">
        <f t="shared" si="1133"/>
        <v>0.84788613684162928</v>
      </c>
      <c r="AK294" s="19">
        <f t="shared" si="1134"/>
        <v>0.73832451560786472</v>
      </c>
      <c r="AL294" s="19">
        <f t="shared" si="1135"/>
        <v>1.1350789422201071</v>
      </c>
      <c r="AM294" s="19">
        <f t="shared" si="1136"/>
        <v>2.0149893098394749</v>
      </c>
      <c r="AN294" s="19">
        <f t="shared" si="1137"/>
        <v>0.3885474857830607</v>
      </c>
      <c r="AO294" s="19">
        <f t="shared" si="1138"/>
        <v>0.26105096385254212</v>
      </c>
      <c r="AP294" s="19">
        <f t="shared" si="1139"/>
        <v>2.3557197035773254</v>
      </c>
      <c r="AQ294" s="19">
        <f t="shared" si="1140"/>
        <v>0.44359190424699035</v>
      </c>
      <c r="AR294" s="19">
        <f t="shared" si="1141"/>
        <v>0.26753479631515237</v>
      </c>
      <c r="AS294" s="19">
        <f t="shared" si="1142"/>
        <v>0.26806599429956396</v>
      </c>
      <c r="AT294" s="19">
        <f t="shared" si="1143"/>
        <v>0.25734205864017967</v>
      </c>
      <c r="AU294" s="19">
        <f t="shared" si="1144"/>
        <v>2.3639729706117181</v>
      </c>
      <c r="AV294" s="19"/>
      <c r="AX294">
        <f t="shared" si="1156"/>
        <v>1</v>
      </c>
      <c r="AY294">
        <f t="shared" si="1157"/>
        <v>1</v>
      </c>
      <c r="AZ294">
        <f t="shared" si="1158"/>
        <v>1</v>
      </c>
      <c r="BA294">
        <f t="shared" si="1159"/>
        <v>1</v>
      </c>
      <c r="BB294">
        <f t="shared" si="1160"/>
        <v>1</v>
      </c>
      <c r="BC294">
        <f t="shared" si="1161"/>
        <v>1</v>
      </c>
      <c r="BD294">
        <f t="shared" si="1162"/>
        <v>1</v>
      </c>
      <c r="BE294">
        <f t="shared" si="1163"/>
        <v>1</v>
      </c>
      <c r="BF294">
        <f t="shared" si="1164"/>
        <v>1</v>
      </c>
      <c r="BG294">
        <f t="shared" si="1165"/>
        <v>1</v>
      </c>
      <c r="BH294">
        <f t="shared" si="1166"/>
        <v>1</v>
      </c>
      <c r="BI294">
        <f t="shared" si="1167"/>
        <v>1</v>
      </c>
      <c r="BJ294">
        <f t="shared" si="1168"/>
        <v>1</v>
      </c>
      <c r="BK294">
        <f t="shared" si="1169"/>
        <v>1</v>
      </c>
      <c r="BL294">
        <f t="shared" si="1170"/>
        <v>1</v>
      </c>
      <c r="BM294">
        <f t="shared" si="1171"/>
        <v>1</v>
      </c>
      <c r="BN294">
        <f t="shared" si="1172"/>
        <v>1</v>
      </c>
      <c r="BO294">
        <f t="shared" si="1173"/>
        <v>1</v>
      </c>
      <c r="BP294">
        <f t="shared" si="1174"/>
        <v>1</v>
      </c>
      <c r="BQ294">
        <f t="shared" si="1175"/>
        <v>1</v>
      </c>
      <c r="BR294">
        <f t="shared" si="1176"/>
        <v>1</v>
      </c>
      <c r="BS294">
        <f t="shared" si="1177"/>
        <v>1</v>
      </c>
      <c r="BU294" s="16"/>
      <c r="BV294" s="9">
        <f t="shared" si="1149"/>
        <v>1</v>
      </c>
      <c r="BW294" s="9">
        <f t="shared" si="951"/>
        <v>1</v>
      </c>
      <c r="BX294" s="9">
        <f t="shared" si="952"/>
        <v>1</v>
      </c>
      <c r="BY294" s="9">
        <f t="shared" si="953"/>
        <v>1</v>
      </c>
      <c r="BZ294" s="9">
        <f t="shared" si="954"/>
        <v>1</v>
      </c>
      <c r="CA294" s="9">
        <f t="shared" si="916"/>
        <v>1</v>
      </c>
      <c r="CB294" s="9">
        <f t="shared" si="955"/>
        <v>1</v>
      </c>
      <c r="CC294" s="9"/>
      <c r="CD294" s="9">
        <f t="shared" si="956"/>
        <v>1</v>
      </c>
      <c r="CE294" s="9">
        <f t="shared" si="957"/>
        <v>1</v>
      </c>
      <c r="CG294" s="35"/>
      <c r="CH294">
        <f t="shared" si="958"/>
        <v>1985</v>
      </c>
      <c r="CI294" s="19">
        <f t="shared" si="959"/>
        <v>7.1893840672768355E-2</v>
      </c>
      <c r="CJ294" s="19">
        <f t="shared" si="1059"/>
        <v>3.9000096217318411E-2</v>
      </c>
      <c r="CK294" s="19">
        <f t="shared" si="1060"/>
        <v>1.1493976650370835E-2</v>
      </c>
      <c r="CL294" s="19">
        <f t="shared" si="1061"/>
        <v>4.5009197765643596E-6</v>
      </c>
      <c r="CM294" s="19">
        <f t="shared" si="1062"/>
        <v>4.5009197765643596E-6</v>
      </c>
      <c r="CN294" s="19">
        <f t="shared" si="1063"/>
        <v>4.5009197765643596E-6</v>
      </c>
      <c r="CO294" s="19">
        <f t="shared" si="1064"/>
        <v>2.332899178590617E-2</v>
      </c>
      <c r="CP294" s="19">
        <f t="shared" si="1065"/>
        <v>7.7491009374462946E-2</v>
      </c>
      <c r="CQ294" s="19">
        <f t="shared" si="1066"/>
        <v>1.3984453988672515E-2</v>
      </c>
      <c r="CR294" s="19">
        <f t="shared" si="1067"/>
        <v>5.3969643403086638E-2</v>
      </c>
      <c r="CS294" s="19">
        <f t="shared" si="1068"/>
        <v>0.19632480417099912</v>
      </c>
      <c r="CT294" s="19">
        <f t="shared" si="1069"/>
        <v>4.5196761724666676E-2</v>
      </c>
      <c r="CU294" s="19">
        <f t="shared" si="1070"/>
        <v>4.6951313094116827E-2</v>
      </c>
      <c r="CV294" s="19">
        <f t="shared" si="1071"/>
        <v>0.19906699844575609</v>
      </c>
      <c r="CW294" s="19">
        <f t="shared" si="1072"/>
        <v>4.5855963806255215E-2</v>
      </c>
      <c r="CX294" s="19">
        <f t="shared" si="1073"/>
        <v>2.9534038007862664E-2</v>
      </c>
      <c r="CY294" s="19">
        <f t="shared" si="1054"/>
        <v>4.7453790011500963E-2</v>
      </c>
      <c r="CZ294" s="19">
        <f t="shared" si="1055"/>
        <v>2.2063980147561248E-2</v>
      </c>
      <c r="DA294" s="19">
        <f t="shared" si="1056"/>
        <v>6.0061183360907398E-2</v>
      </c>
      <c r="DB294" s="19">
        <f t="shared" si="1057"/>
        <v>7.4649359709165596E-3</v>
      </c>
      <c r="DC294" s="19">
        <f t="shared" si="1058"/>
        <v>8.8507164075416409E-3</v>
      </c>
      <c r="DD294">
        <f t="shared" si="980"/>
        <v>1</v>
      </c>
      <c r="DF294" s="19">
        <f t="shared" si="1037"/>
        <v>7.0740503070353775E-2</v>
      </c>
      <c r="DG294" s="19">
        <f t="shared" si="1084"/>
        <v>3.9130213686636849E-2</v>
      </c>
      <c r="DH294" s="19">
        <f t="shared" si="1085"/>
        <v>1.2313430058044018E-2</v>
      </c>
      <c r="DI294" s="19">
        <f t="shared" si="1086"/>
        <v>4.4289639578903806E-6</v>
      </c>
      <c r="DJ294" s="19">
        <f t="shared" si="1087"/>
        <v>4.4289639578903806E-6</v>
      </c>
      <c r="DK294" s="19">
        <f t="shared" si="1088"/>
        <v>4.4289639578903806E-6</v>
      </c>
      <c r="DL294" s="19">
        <f t="shared" si="1089"/>
        <v>2.2915554066283497E-2</v>
      </c>
      <c r="DM294" s="19">
        <f t="shared" si="1090"/>
        <v>7.708533377609908E-2</v>
      </c>
      <c r="DN294" s="19">
        <f t="shared" si="1091"/>
        <v>1.3979118530632374E-2</v>
      </c>
      <c r="DO294" s="19">
        <f t="shared" si="1092"/>
        <v>5.2853242335609556E-2</v>
      </c>
      <c r="DP294" s="19">
        <f t="shared" si="1093"/>
        <v>0.1986806126556811</v>
      </c>
      <c r="DQ294" s="19">
        <f t="shared" si="1094"/>
        <v>4.4067524511236286E-2</v>
      </c>
      <c r="DR294" s="19">
        <f t="shared" si="1095"/>
        <v>4.5843112822781203E-2</v>
      </c>
      <c r="DS294" s="19">
        <f t="shared" si="1096"/>
        <v>0.20344415972178745</v>
      </c>
      <c r="DT294" s="19">
        <f t="shared" si="1097"/>
        <v>4.5534539079159643E-2</v>
      </c>
      <c r="DU294" s="19">
        <f t="shared" si="1098"/>
        <v>2.9205285353432458E-2</v>
      </c>
      <c r="DV294" s="19">
        <f t="shared" si="1074"/>
        <v>4.5403937246471814E-2</v>
      </c>
      <c r="DW294" s="19">
        <f t="shared" si="1075"/>
        <v>2.2212086244429205E-2</v>
      </c>
      <c r="DX294" s="19">
        <f t="shared" si="1076"/>
        <v>6.0188064009355315E-2</v>
      </c>
      <c r="DY294" s="19">
        <f t="shared" si="1077"/>
        <v>7.4167291428126631E-3</v>
      </c>
      <c r="DZ294" s="19">
        <f t="shared" si="1078"/>
        <v>8.8450173313065969E-3</v>
      </c>
      <c r="EA294" s="19">
        <f t="shared" si="1178"/>
        <v>0.99987175053398647</v>
      </c>
      <c r="EC294" s="19">
        <f t="shared" si="1038"/>
        <v>7.0749576665781841E-2</v>
      </c>
      <c r="ED294" s="19">
        <f t="shared" si="1099"/>
        <v>3.9135232759340548E-2</v>
      </c>
      <c r="EE294" s="19">
        <f t="shared" si="1100"/>
        <v>1.2315009451430116E-2</v>
      </c>
      <c r="EF294" s="19">
        <f t="shared" si="1101"/>
        <v>4.4295320430095867E-6</v>
      </c>
      <c r="EG294" s="19">
        <f t="shared" si="1102"/>
        <v>4.4295320430095867E-6</v>
      </c>
      <c r="EH294" s="19">
        <f t="shared" si="1103"/>
        <v>4.4295320430095867E-6</v>
      </c>
      <c r="EI294" s="19">
        <f t="shared" si="1104"/>
        <v>2.2918493350817574E-2</v>
      </c>
      <c r="EJ294" s="19">
        <f t="shared" si="1105"/>
        <v>7.7095221197049799E-2</v>
      </c>
      <c r="EK294" s="19">
        <f t="shared" si="1106"/>
        <v>1.398091157507626E-2</v>
      </c>
      <c r="EL294" s="19">
        <f t="shared" si="1107"/>
        <v>5.2860021605153878E-2</v>
      </c>
      <c r="EM294" s="19">
        <f t="shared" si="1108"/>
        <v>0.19870609660646452</v>
      </c>
      <c r="EN294" s="19">
        <f t="shared" si="1109"/>
        <v>4.4073176872635719E-2</v>
      </c>
      <c r="EO294" s="19">
        <f t="shared" si="1110"/>
        <v>4.5848992931641942E-2</v>
      </c>
      <c r="EP294" s="19">
        <f t="shared" si="1111"/>
        <v>0.20347025467329893</v>
      </c>
      <c r="EQ294" s="19">
        <f t="shared" si="1112"/>
        <v>4.5540379608526492E-2</v>
      </c>
      <c r="ER294" s="19">
        <f t="shared" si="1113"/>
        <v>2.9209031396111782E-2</v>
      </c>
      <c r="ES294" s="19">
        <f t="shared" si="1079"/>
        <v>4.540976102407495E-2</v>
      </c>
      <c r="ET294" s="19">
        <f t="shared" si="1080"/>
        <v>2.2214935298018702E-2</v>
      </c>
      <c r="EU294" s="19">
        <f t="shared" si="1081"/>
        <v>6.0195784086520675E-2</v>
      </c>
      <c r="EV294" s="19">
        <f t="shared" si="1082"/>
        <v>7.4176804563702518E-3</v>
      </c>
      <c r="EW294" s="19">
        <f t="shared" si="1083"/>
        <v>8.8461518455570636E-3</v>
      </c>
      <c r="EZ294" s="19">
        <f t="shared" si="1039"/>
        <v>-2.711385295502633E-2</v>
      </c>
      <c r="FA294" s="19">
        <f t="shared" si="1114"/>
        <v>-3.3530827639423197E-4</v>
      </c>
      <c r="FB294" s="19">
        <f t="shared" si="1115"/>
        <v>-0.13407406813798237</v>
      </c>
      <c r="FC294" s="19">
        <f t="shared" si="1116"/>
        <v>-2.7226897017697781E-2</v>
      </c>
      <c r="FD294" s="19">
        <f t="shared" si="1117"/>
        <v>3.8641776186911843E-2</v>
      </c>
      <c r="FE294" s="19">
        <f t="shared" si="1118"/>
        <v>3.4434576571250014E-2</v>
      </c>
      <c r="FF294" s="19">
        <f t="shared" si="1119"/>
        <v>8.9362816928325337E-5</v>
      </c>
      <c r="FG294" s="19">
        <f t="shared" si="1120"/>
        <v>-1.9270973536964654E-2</v>
      </c>
      <c r="FH294" s="19">
        <f t="shared" si="1121"/>
        <v>-6.143877518069063E-2</v>
      </c>
      <c r="FI294" s="19">
        <f t="shared" si="985"/>
        <v>3.7676317437461304E-2</v>
      </c>
      <c r="FJ294" s="19">
        <f t="shared" si="986"/>
        <v>-7.4041092041376752E-2</v>
      </c>
      <c r="FK294" s="19">
        <f t="shared" si="987"/>
        <v>-1.4687654341212733E-2</v>
      </c>
      <c r="FL294" s="19">
        <f t="shared" si="988"/>
        <v>5.6639866107630384E-3</v>
      </c>
      <c r="FM294" s="19">
        <f t="shared" si="989"/>
        <v>-1.1633968762758246E-3</v>
      </c>
      <c r="FN294" s="19">
        <f t="shared" si="990"/>
        <v>-1.925681915885186E-2</v>
      </c>
      <c r="FO294" s="19">
        <f t="shared" si="991"/>
        <v>-3.3680505733769177E-2</v>
      </c>
      <c r="FP294" s="19">
        <f t="shared" si="992"/>
        <v>-1.6612902504225154E-2</v>
      </c>
      <c r="FQ294" s="19">
        <f t="shared" si="993"/>
        <v>-4.5595702568453564E-2</v>
      </c>
      <c r="FR294" s="19">
        <f t="shared" si="994"/>
        <v>-7.782230728291617E-2</v>
      </c>
      <c r="FS294" s="19">
        <f t="shared" si="995"/>
        <v>-3.0167691978412164E-2</v>
      </c>
      <c r="FT294" s="19">
        <f t="shared" si="996"/>
        <v>-3.9396688180071082E-2</v>
      </c>
      <c r="FU294" s="19"/>
      <c r="FV294" s="16"/>
      <c r="FW294" s="19">
        <f t="shared" si="1179"/>
        <v>0.97223760635850998</v>
      </c>
      <c r="FX294" s="19">
        <f t="shared" si="1048"/>
        <v>1.0385729555266854</v>
      </c>
      <c r="FY294" s="19">
        <f t="shared" si="1150"/>
        <v>1</v>
      </c>
      <c r="FZ294" s="19"/>
      <c r="GA294" s="19">
        <f t="shared" si="1180"/>
        <v>0.98697556577726975</v>
      </c>
      <c r="GB294" s="19">
        <f t="shared" si="1049"/>
        <v>1.014181392375799</v>
      </c>
      <c r="GC294" s="19">
        <f t="shared" si="1151"/>
        <v>1</v>
      </c>
      <c r="GD294" s="19"/>
      <c r="GE294" s="19">
        <f t="shared" si="1181"/>
        <v>0.97975379200271673</v>
      </c>
      <c r="GF294" s="19">
        <f t="shared" si="1050"/>
        <v>0.8227993215835725</v>
      </c>
      <c r="GG294" s="19">
        <f t="shared" si="1152"/>
        <v>1</v>
      </c>
      <c r="GH294" s="19"/>
      <c r="GI294" s="19">
        <f t="shared" si="1153"/>
        <v>1</v>
      </c>
      <c r="GJ294" s="19">
        <f t="shared" si="1000"/>
        <v>1</v>
      </c>
      <c r="GK294" s="19">
        <f t="shared" si="1154"/>
        <v>1</v>
      </c>
      <c r="GL294" s="3"/>
      <c r="GM294" s="3"/>
      <c r="GN294" s="8"/>
      <c r="GO294" s="5">
        <f t="shared" si="1051"/>
        <v>36</v>
      </c>
      <c r="GP294" t="b">
        <f t="shared" si="1001"/>
        <v>0</v>
      </c>
      <c r="GS294" s="11"/>
      <c r="GT294" s="11"/>
      <c r="GU294" s="11"/>
      <c r="GV294" s="11"/>
      <c r="GW294" s="11"/>
      <c r="GX294" s="11"/>
      <c r="GY294" s="11"/>
      <c r="GZ294" s="11" t="str">
        <f ca="1">IF(GP294,OFFSET(#REF!,$GP$253+$GO294,0),"")</f>
        <v/>
      </c>
      <c r="HA294" s="12" t="str">
        <f t="shared" ca="1" si="1005"/>
        <v/>
      </c>
      <c r="HB294" s="12" t="str">
        <f t="shared" ca="1" si="1006"/>
        <v/>
      </c>
      <c r="HC294" s="12" t="str">
        <f t="shared" ca="1" si="1007"/>
        <v/>
      </c>
      <c r="HD294" s="12" t="str">
        <f t="shared" ca="1" si="1008"/>
        <v/>
      </c>
      <c r="HE294" t="str">
        <f t="shared" ca="1" si="1009"/>
        <v/>
      </c>
      <c r="HF294" s="12" t="str">
        <f t="shared" ca="1" si="1010"/>
        <v/>
      </c>
      <c r="HG294" s="12" t="str">
        <f t="shared" ca="1" si="1011"/>
        <v/>
      </c>
      <c r="HH294" s="12" t="str">
        <f t="shared" ca="1" si="1012"/>
        <v/>
      </c>
      <c r="HJ294" s="17"/>
      <c r="HL294" s="18">
        <f t="shared" si="1013"/>
        <v>1985</v>
      </c>
      <c r="HM294" s="9">
        <f t="shared" si="1155"/>
        <v>0.70778005137359057</v>
      </c>
      <c r="HN294" s="9">
        <f t="shared" si="1182"/>
        <v>1.1200851757150796</v>
      </c>
      <c r="HO294" s="9">
        <f t="shared" si="1183"/>
        <v>0.97933537903663392</v>
      </c>
      <c r="HP294" s="9">
        <f t="shared" si="1184"/>
        <v>1.0856653333333599</v>
      </c>
      <c r="HQ294" s="9">
        <f t="shared" si="1185"/>
        <v>1.0534710511477992</v>
      </c>
      <c r="HR294" s="9">
        <f t="shared" si="927"/>
        <v>0.79277206468714922</v>
      </c>
      <c r="HS294" s="9">
        <f t="shared" si="1186"/>
        <v>0.79277394321041628</v>
      </c>
      <c r="HT294" s="9"/>
      <c r="HU294" s="9">
        <f t="shared" si="1187"/>
        <v>1.0632304707269595</v>
      </c>
      <c r="HV294" s="23">
        <f t="shared" si="1020"/>
        <v>1.1200825216090993</v>
      </c>
      <c r="HX294" s="8"/>
      <c r="HY294" s="5">
        <f t="shared" si="1052"/>
        <v>36</v>
      </c>
      <c r="HZ294" t="b">
        <f t="shared" si="1021"/>
        <v>0</v>
      </c>
      <c r="IC294" s="11"/>
      <c r="ID294" s="11"/>
      <c r="IE294" s="11"/>
      <c r="IF294" t="str">
        <f t="shared" ca="1" si="1023"/>
        <v/>
      </c>
      <c r="IG294" s="12" t="str">
        <f t="shared" si="1024"/>
        <v/>
      </c>
      <c r="IH294" s="19" t="str">
        <f t="shared" ca="1" si="1025"/>
        <v/>
      </c>
      <c r="II294" s="19" t="str">
        <f t="shared" ca="1" si="1026"/>
        <v/>
      </c>
      <c r="IJ294" s="11" t="str">
        <f t="shared" ca="1" si="1027"/>
        <v/>
      </c>
      <c r="IK294" s="12" t="str">
        <f t="shared" ca="1" si="1028"/>
        <v/>
      </c>
      <c r="IL294" s="12" t="str">
        <f t="shared" ca="1" si="1122"/>
        <v/>
      </c>
      <c r="IM294" s="12" t="str">
        <f t="shared" ca="1" si="1030"/>
        <v/>
      </c>
      <c r="IN294" s="12" t="str">
        <f t="shared" ca="1" si="1031"/>
        <v/>
      </c>
      <c r="IO294" t="str">
        <f t="shared" ca="1" si="1032"/>
        <v/>
      </c>
      <c r="IP294" s="12" t="str">
        <f t="shared" ca="1" si="1033"/>
        <v/>
      </c>
      <c r="IQ294" s="12" t="str">
        <f t="shared" ca="1" si="1034"/>
        <v/>
      </c>
      <c r="IR294" s="12" t="str">
        <f t="shared" ca="1" si="1035"/>
        <v/>
      </c>
    </row>
    <row r="295" spans="1:252" x14ac:dyDescent="0.2">
      <c r="A295" t="s">
        <v>54</v>
      </c>
      <c r="B295" s="1">
        <f t="shared" si="1036"/>
        <v>1986</v>
      </c>
      <c r="C295" s="124">
        <f>Manufacturing_Energy_Data!C26</f>
        <v>162.46612284971044</v>
      </c>
      <c r="D295" s="124">
        <f>Manufacturing_Energy_Data!D26</f>
        <v>89.574636048847466</v>
      </c>
      <c r="E295" s="124">
        <f>Manufacturing_Energy_Data!E26</f>
        <v>25.758850676756683</v>
      </c>
      <c r="F295" s="124">
        <v>0.01</v>
      </c>
      <c r="G295" s="124">
        <v>0.01</v>
      </c>
      <c r="H295" s="124">
        <v>0.01</v>
      </c>
      <c r="I295" s="124">
        <f>Manufacturing_Energy_Data!F26</f>
        <v>54.94088345001164</v>
      </c>
      <c r="J295" s="124">
        <f>Manufacturing_Energy_Data!G26</f>
        <v>191.34435899034963</v>
      </c>
      <c r="K295" s="124">
        <f>Manufacturing_Energy_Data!H26</f>
        <v>33.35837801904546</v>
      </c>
      <c r="L295" s="124">
        <f>Manufacturing_Energy_Data!I26</f>
        <v>126.48259921823126</v>
      </c>
      <c r="M295" s="124">
        <f>Manufacturing_Energy_Data!J26</f>
        <v>414.78711209278379</v>
      </c>
      <c r="N295" s="124">
        <f>Manufacturing_Energy_Data!K26</f>
        <v>104.1491801306292</v>
      </c>
      <c r="O295" s="124">
        <f>Manufacturing_Energy_Data!L26</f>
        <v>108.11468858436993</v>
      </c>
      <c r="P295" s="124">
        <f>Manufacturing_Energy_Data!M26</f>
        <v>416.67634970436404</v>
      </c>
      <c r="Q295" s="124">
        <f>Manufacturing_Energy_Data!N26</f>
        <v>98.889662395434385</v>
      </c>
      <c r="R295" s="124">
        <f>Manufacturing_Energy_Data!O26</f>
        <v>64.832173576690579</v>
      </c>
      <c r="S295" s="124">
        <f>Manufacturing_Energy_Data!P26</f>
        <v>110.14540497741316</v>
      </c>
      <c r="T295" s="124">
        <f>Manufacturing_Energy_Data!Q26</f>
        <v>49.843814070592941</v>
      </c>
      <c r="U295" s="124">
        <f>Manufacturing_Energy_Data!R26</f>
        <v>137.93991163514653</v>
      </c>
      <c r="V295" s="124">
        <f>Manufacturing_Energy_Data!S26</f>
        <v>17.322169875097099</v>
      </c>
      <c r="W295" s="124">
        <f>Manufacturing_Energy_Data!T26</f>
        <v>20.339372988667815</v>
      </c>
      <c r="X295" s="124">
        <f t="shared" si="1148"/>
        <v>2226.9956692841424</v>
      </c>
      <c r="Z295" s="19">
        <f t="shared" si="1123"/>
        <v>0.23807478012259489</v>
      </c>
      <c r="AA295" s="19">
        <f t="shared" si="1124"/>
        <v>1.023972013844042</v>
      </c>
      <c r="AB295" s="19">
        <f t="shared" si="1125"/>
        <v>0.30992968835250212</v>
      </c>
      <c r="AC295" s="19">
        <f t="shared" si="1126"/>
        <v>1.4653810649671647E-5</v>
      </c>
      <c r="AD295" s="19">
        <f t="shared" si="1127"/>
        <v>1.1431495108566696E-4</v>
      </c>
      <c r="AE295" s="19">
        <f t="shared" si="1128"/>
        <v>1.2031968826628007E-4</v>
      </c>
      <c r="AF295" s="19">
        <f t="shared" si="1129"/>
        <v>0.70201143870543814</v>
      </c>
      <c r="AG295" s="19">
        <f t="shared" si="1130"/>
        <v>1.0095791836730825</v>
      </c>
      <c r="AH295" s="19">
        <f t="shared" si="1131"/>
        <v>0.36119039772171518</v>
      </c>
      <c r="AI295" s="19">
        <f t="shared" si="1132"/>
        <v>0.1943454683063722</v>
      </c>
      <c r="AJ295" s="19">
        <f t="shared" si="1133"/>
        <v>0.80674558062447432</v>
      </c>
      <c r="AK295" s="19">
        <f t="shared" si="1134"/>
        <v>0.74349719562921079</v>
      </c>
      <c r="AL295" s="19">
        <f t="shared" si="1135"/>
        <v>1.1425815205059877</v>
      </c>
      <c r="AM295" s="19">
        <f t="shared" si="1136"/>
        <v>1.9573484865062978</v>
      </c>
      <c r="AN295" s="19">
        <f t="shared" si="1137"/>
        <v>0.37988031959488561</v>
      </c>
      <c r="AO295" s="19">
        <f t="shared" si="1138"/>
        <v>0.26762825676978536</v>
      </c>
      <c r="AP295" s="19">
        <f t="shared" si="1139"/>
        <v>2.3919774662329663</v>
      </c>
      <c r="AQ295" s="19">
        <f t="shared" si="1140"/>
        <v>0.44379129395024924</v>
      </c>
      <c r="AR295" s="19">
        <f t="shared" si="1141"/>
        <v>0.26808748894688422</v>
      </c>
      <c r="AS295" s="19">
        <f t="shared" si="1142"/>
        <v>0.26997125242220998</v>
      </c>
      <c r="AT295" s="19">
        <f t="shared" si="1143"/>
        <v>0.26220380563315432</v>
      </c>
      <c r="AU295" s="19">
        <f t="shared" si="1144"/>
        <v>2.3057581342540852</v>
      </c>
      <c r="AV295" s="19"/>
      <c r="AX295" s="19">
        <f t="shared" si="1156"/>
        <v>1.0087345117017208</v>
      </c>
      <c r="AY295" s="19">
        <f t="shared" si="1157"/>
        <v>1.0017202477806666</v>
      </c>
      <c r="AZ295" s="19">
        <f t="shared" si="1158"/>
        <v>1.0251825216162367</v>
      </c>
      <c r="BA295" s="19">
        <f t="shared" si="1159"/>
        <v>0.99175517599023222</v>
      </c>
      <c r="BB295" s="19">
        <f t="shared" si="1160"/>
        <v>0.96900452756138211</v>
      </c>
      <c r="BC295" s="19">
        <f t="shared" si="1161"/>
        <v>1.0163510731256327</v>
      </c>
      <c r="BD295" s="19">
        <f t="shared" si="1162"/>
        <v>1.0069967859753264</v>
      </c>
      <c r="BE295" s="19">
        <f t="shared" si="1163"/>
        <v>1.0641292946822418</v>
      </c>
      <c r="BF295" s="19">
        <f t="shared" si="1164"/>
        <v>1.0394493545009451</v>
      </c>
      <c r="BG295" s="19">
        <f t="shared" si="1165"/>
        <v>1.0549651700006157</v>
      </c>
      <c r="BH295" s="19">
        <f t="shared" si="1166"/>
        <v>0.95147867805646258</v>
      </c>
      <c r="BI295" s="19">
        <f t="shared" si="1167"/>
        <v>1.0070059708326051</v>
      </c>
      <c r="BJ295" s="19">
        <f t="shared" si="1168"/>
        <v>1.006609741408123</v>
      </c>
      <c r="BK295" s="19">
        <f t="shared" si="1169"/>
        <v>0.97139398057760962</v>
      </c>
      <c r="BL295" s="19">
        <f t="shared" si="1170"/>
        <v>0.97769341842295621</v>
      </c>
      <c r="BM295" s="19">
        <f t="shared" si="1171"/>
        <v>1.0251954362480673</v>
      </c>
      <c r="BN295" s="19">
        <f t="shared" si="1172"/>
        <v>1.0153913738551241</v>
      </c>
      <c r="BO295" s="19">
        <f t="shared" si="1173"/>
        <v>1.0004494890491686</v>
      </c>
      <c r="BP295" s="19">
        <f t="shared" si="1174"/>
        <v>1.0020658719514033</v>
      </c>
      <c r="BQ295" s="19">
        <f t="shared" si="1175"/>
        <v>1.0071074219153546</v>
      </c>
      <c r="BR295" s="19">
        <f t="shared" si="1176"/>
        <v>1.0188921586260116</v>
      </c>
      <c r="BS295" s="19">
        <f t="shared" si="1177"/>
        <v>0.97537415313908227</v>
      </c>
      <c r="BU295" s="16"/>
      <c r="BV295" s="9">
        <f t="shared" si="1149"/>
        <v>1.0276598798466301</v>
      </c>
      <c r="BW295" s="9">
        <f t="shared" si="951"/>
        <v>0.97537415313908227</v>
      </c>
      <c r="BX295" s="9">
        <f t="shared" si="952"/>
        <v>0.95887624932720439</v>
      </c>
      <c r="BY295" s="9">
        <f t="shared" si="953"/>
        <v>1.0212021607784585</v>
      </c>
      <c r="BZ295" s="9">
        <f t="shared" si="954"/>
        <v>0.99608652764057581</v>
      </c>
      <c r="CA295" s="9">
        <f t="shared" si="916"/>
        <v>1.0023531388831965</v>
      </c>
      <c r="CB295" s="9">
        <f t="shared" si="955"/>
        <v>1.0023528850204177</v>
      </c>
      <c r="CC295" s="9"/>
      <c r="CD295" s="9">
        <f t="shared" si="956"/>
        <v>0.97920649773208501</v>
      </c>
      <c r="CE295" s="9">
        <f t="shared" si="957"/>
        <v>0.97537440016904198</v>
      </c>
      <c r="CG295" s="35"/>
      <c r="CH295">
        <f t="shared" si="958"/>
        <v>1986</v>
      </c>
      <c r="CI295" s="19">
        <f t="shared" si="959"/>
        <v>7.2953048400823534E-2</v>
      </c>
      <c r="CJ295" s="19">
        <f t="shared" si="1059"/>
        <v>4.0222186906021612E-2</v>
      </c>
      <c r="CK295" s="19">
        <f t="shared" si="1060"/>
        <v>1.1566637076145168E-2</v>
      </c>
      <c r="CL295" s="19">
        <f t="shared" si="1061"/>
        <v>4.49035448875141E-6</v>
      </c>
      <c r="CM295" s="19">
        <f t="shared" si="1062"/>
        <v>4.49035448875141E-6</v>
      </c>
      <c r="CN295" s="19">
        <f t="shared" si="1063"/>
        <v>4.49035448875141E-6</v>
      </c>
      <c r="CO295" s="19">
        <f t="shared" si="1064"/>
        <v>2.4670404261572784E-2</v>
      </c>
      <c r="CP295" s="19">
        <f t="shared" si="1065"/>
        <v>8.5920400128957769E-2</v>
      </c>
      <c r="CQ295" s="19">
        <f t="shared" si="1066"/>
        <v>1.4979094247528716E-2</v>
      </c>
      <c r="CR295" s="19">
        <f t="shared" si="1067"/>
        <v>5.6795170714853037E-2</v>
      </c>
      <c r="CS295" s="19">
        <f t="shared" si="1068"/>
        <v>0.18625411706620659</v>
      </c>
      <c r="CT295" s="19">
        <f t="shared" si="1069"/>
        <v>4.6766673849935006E-2</v>
      </c>
      <c r="CU295" s="19">
        <f t="shared" si="1070"/>
        <v>4.8547327718478639E-2</v>
      </c>
      <c r="CV295" s="19">
        <f t="shared" si="1071"/>
        <v>0.18710245172515436</v>
      </c>
      <c r="CW295" s="19">
        <f t="shared" si="1072"/>
        <v>4.440496394284503E-2</v>
      </c>
      <c r="CX295" s="19">
        <f t="shared" si="1073"/>
        <v>2.9111944163560312E-2</v>
      </c>
      <c r="CY295" s="19">
        <f t="shared" si="1054"/>
        <v>4.945919136556691E-2</v>
      </c>
      <c r="CZ295" s="19">
        <f t="shared" si="1055"/>
        <v>2.2381639424837771E-2</v>
      </c>
      <c r="DA295" s="19">
        <f t="shared" si="1056"/>
        <v>6.1939910138885307E-2</v>
      </c>
      <c r="DB295" s="19">
        <f t="shared" si="1057"/>
        <v>7.7782683253556717E-3</v>
      </c>
      <c r="DC295" s="19">
        <f t="shared" si="1058"/>
        <v>9.1330994798053712E-3</v>
      </c>
      <c r="DD295">
        <f t="shared" si="980"/>
        <v>0.99999999999999978</v>
      </c>
      <c r="DF295" s="19">
        <f t="shared" si="1037"/>
        <v>7.2422153590867996E-2</v>
      </c>
      <c r="DG295" s="19">
        <f t="shared" si="1084"/>
        <v>3.9607999347177528E-2</v>
      </c>
      <c r="DH295" s="19">
        <f t="shared" si="1085"/>
        <v>1.153026870619729E-2</v>
      </c>
      <c r="DI295" s="19">
        <f t="shared" si="1086"/>
        <v>4.4956350635158333E-6</v>
      </c>
      <c r="DJ295" s="19">
        <f t="shared" si="1087"/>
        <v>4.4956350635158333E-6</v>
      </c>
      <c r="DK295" s="19">
        <f t="shared" si="1088"/>
        <v>4.4956350635158333E-6</v>
      </c>
      <c r="DL295" s="19">
        <f t="shared" si="1089"/>
        <v>2.3993448770326234E-2</v>
      </c>
      <c r="DM295" s="19">
        <f t="shared" si="1090"/>
        <v>8.1633183176193183E-2</v>
      </c>
      <c r="DN295" s="19">
        <f t="shared" si="1091"/>
        <v>1.4476079485719892E-2</v>
      </c>
      <c r="DO295" s="19">
        <f t="shared" si="1092"/>
        <v>5.537039212672043E-2</v>
      </c>
      <c r="DP295" s="19">
        <f t="shared" si="1093"/>
        <v>0.19124527039637895</v>
      </c>
      <c r="DQ295" s="19">
        <f t="shared" si="1094"/>
        <v>4.5977250766203077E-2</v>
      </c>
      <c r="DR295" s="19">
        <f t="shared" si="1095"/>
        <v>4.7744874527258653E-2</v>
      </c>
      <c r="DS295" s="19">
        <f t="shared" si="1096"/>
        <v>0.19302292706726099</v>
      </c>
      <c r="DT295" s="19">
        <f t="shared" si="1097"/>
        <v>4.5126575987572297E-2</v>
      </c>
      <c r="DU295" s="19">
        <f t="shared" si="1098"/>
        <v>2.9322484754706491E-2</v>
      </c>
      <c r="DV295" s="19">
        <f t="shared" si="1074"/>
        <v>4.8449573669015672E-2</v>
      </c>
      <c r="DW295" s="19">
        <f t="shared" si="1075"/>
        <v>2.2222431388238182E-2</v>
      </c>
      <c r="DX295" s="19">
        <f t="shared" si="1076"/>
        <v>6.0995724610693032E-2</v>
      </c>
      <c r="DY295" s="19">
        <f t="shared" si="1077"/>
        <v>7.6205285743326896E-3</v>
      </c>
      <c r="DZ295" s="19">
        <f t="shared" si="1078"/>
        <v>8.9911688954515245E-3</v>
      </c>
      <c r="EA295" s="19">
        <f t="shared" si="1178"/>
        <v>0.99976582274550452</v>
      </c>
      <c r="EC295" s="19">
        <f t="shared" si="1038"/>
        <v>7.2439117184448329E-2</v>
      </c>
      <c r="ED295" s="19">
        <f t="shared" si="1099"/>
        <v>3.9617276812292018E-2</v>
      </c>
      <c r="EE295" s="19">
        <f t="shared" si="1100"/>
        <v>1.1532969465322859E-2</v>
      </c>
      <c r="EF295" s="19">
        <f t="shared" si="1101"/>
        <v>4.4966880855860388E-6</v>
      </c>
      <c r="EG295" s="19">
        <f t="shared" si="1102"/>
        <v>4.4966880855860388E-6</v>
      </c>
      <c r="EH295" s="19">
        <f t="shared" si="1103"/>
        <v>4.4966880855860388E-6</v>
      </c>
      <c r="EI295" s="19">
        <f t="shared" si="1104"/>
        <v>2.3999068806369758E-2</v>
      </c>
      <c r="EJ295" s="19">
        <f t="shared" si="1105"/>
        <v>8.1652304288634722E-2</v>
      </c>
      <c r="EK295" s="19">
        <f t="shared" si="1106"/>
        <v>1.447947024830919E-2</v>
      </c>
      <c r="EL295" s="19">
        <f t="shared" si="1107"/>
        <v>5.5383361650296427E-2</v>
      </c>
      <c r="EM295" s="19">
        <f t="shared" si="1108"/>
        <v>0.191290066178889</v>
      </c>
      <c r="EN295" s="19">
        <f t="shared" si="1109"/>
        <v>4.5988020114493169E-2</v>
      </c>
      <c r="EO295" s="19">
        <f t="shared" si="1110"/>
        <v>4.7756057909785495E-2</v>
      </c>
      <c r="EP295" s="19">
        <f t="shared" si="1111"/>
        <v>0.19306813923403737</v>
      </c>
      <c r="EQ295" s="19">
        <f t="shared" si="1112"/>
        <v>4.5137146080517193E-2</v>
      </c>
      <c r="ER295" s="19">
        <f t="shared" si="1113"/>
        <v>2.9329353022073328E-2</v>
      </c>
      <c r="ES295" s="19">
        <f t="shared" si="1079"/>
        <v>4.846092211470681E-2</v>
      </c>
      <c r="ET295" s="19">
        <f t="shared" si="1080"/>
        <v>2.2227636595149959E-2</v>
      </c>
      <c r="EU295" s="19">
        <f t="shared" si="1081"/>
        <v>6.1010011767745537E-2</v>
      </c>
      <c r="EV295" s="19">
        <f t="shared" si="1082"/>
        <v>7.622313546791981E-3</v>
      </c>
      <c r="EW295" s="19">
        <f t="shared" si="1083"/>
        <v>8.9932749158802491E-3</v>
      </c>
      <c r="EZ295" s="19">
        <f t="shared" si="1039"/>
        <v>8.696586532942233E-3</v>
      </c>
      <c r="FA295" s="19">
        <f t="shared" si="1114"/>
        <v>1.7187698491493389E-3</v>
      </c>
      <c r="FB295" s="19">
        <f t="shared" si="1115"/>
        <v>2.4870666607313376E-2</v>
      </c>
      <c r="FC295" s="19">
        <f t="shared" si="1116"/>
        <v>-8.2790005539436669E-3</v>
      </c>
      <c r="FD295" s="19">
        <f t="shared" si="1117"/>
        <v>-3.148599469631938E-2</v>
      </c>
      <c r="FE295" s="19">
        <f t="shared" si="1118"/>
        <v>1.6218833884560777E-2</v>
      </c>
      <c r="FF295" s="19">
        <f t="shared" si="1119"/>
        <v>6.9724220484384458E-3</v>
      </c>
      <c r="FG295" s="19">
        <f t="shared" si="1120"/>
        <v>6.2156901095290158E-2</v>
      </c>
      <c r="FH295" s="19">
        <f t="shared" si="1121"/>
        <v>3.869110611021135E-2</v>
      </c>
      <c r="FI295" s="19">
        <f t="shared" si="985"/>
        <v>5.3507752165622709E-2</v>
      </c>
      <c r="FJ295" s="19">
        <f t="shared" si="986"/>
        <v>-4.9738001265838536E-2</v>
      </c>
      <c r="FK295" s="19">
        <f t="shared" si="987"/>
        <v>6.9815430461607772E-3</v>
      </c>
      <c r="FL295" s="19">
        <f t="shared" si="988"/>
        <v>6.5879928496783693E-3</v>
      </c>
      <c r="FM295" s="19">
        <f t="shared" si="989"/>
        <v>-2.90231457361716E-2</v>
      </c>
      <c r="FN295" s="19">
        <f t="shared" si="990"/>
        <v>-2.2559136186985344E-2</v>
      </c>
      <c r="FO295" s="19">
        <f t="shared" si="991"/>
        <v>2.4883263925560242E-2</v>
      </c>
      <c r="FP295" s="19">
        <f t="shared" si="992"/>
        <v>1.5274128178077327E-2</v>
      </c>
      <c r="FQ295" s="19">
        <f t="shared" si="993"/>
        <v>4.4938805922742597E-4</v>
      </c>
      <c r="FR295" s="19">
        <f t="shared" si="994"/>
        <v>2.0637409723253904E-3</v>
      </c>
      <c r="FS295" s="19">
        <f t="shared" si="995"/>
        <v>7.0822832360632809E-3</v>
      </c>
      <c r="FT295" s="19">
        <f t="shared" si="996"/>
        <v>1.8715918047408821E-2</v>
      </c>
      <c r="FU295" s="19"/>
      <c r="FV295" s="16"/>
      <c r="FW295" s="19">
        <f t="shared" si="1179"/>
        <v>0.99608652764057581</v>
      </c>
      <c r="FX295" s="19">
        <f t="shared" si="1048"/>
        <v>1.0345085289719862</v>
      </c>
      <c r="FY295" s="19">
        <f t="shared" si="1150"/>
        <v>0.99608652764057581</v>
      </c>
      <c r="FZ295" s="19"/>
      <c r="GA295" s="19">
        <f t="shared" si="1180"/>
        <v>0.95887624932720439</v>
      </c>
      <c r="GB295" s="19">
        <f t="shared" si="1049"/>
        <v>0.97247444965874796</v>
      </c>
      <c r="GC295" s="19">
        <f t="shared" si="1151"/>
        <v>0.95887624932720439</v>
      </c>
      <c r="GD295" s="19"/>
      <c r="GE295" s="19">
        <f t="shared" si="1181"/>
        <v>1.0212021607784585</v>
      </c>
      <c r="GF295" s="19">
        <f t="shared" si="1050"/>
        <v>0.84024444508819396</v>
      </c>
      <c r="GG295" s="19">
        <f t="shared" si="1152"/>
        <v>1.0212021607784585</v>
      </c>
      <c r="GH295" s="19"/>
      <c r="GI295" s="19">
        <f t="shared" si="1153"/>
        <v>1.0276598798466301</v>
      </c>
      <c r="GJ295" s="19">
        <f t="shared" si="1000"/>
        <v>1.0023531388831965</v>
      </c>
      <c r="GK295" s="19">
        <f t="shared" si="1154"/>
        <v>1.0023528850204177</v>
      </c>
      <c r="GL295" s="3"/>
      <c r="GM295" s="3"/>
      <c r="GN295" s="8"/>
      <c r="GO295" s="5">
        <f t="shared" si="1051"/>
        <v>37</v>
      </c>
      <c r="GP295" t="b">
        <f t="shared" si="1001"/>
        <v>0</v>
      </c>
      <c r="GS295" s="11"/>
      <c r="GT295" s="11"/>
      <c r="GU295" s="11"/>
      <c r="GV295" s="11"/>
      <c r="GW295" s="11"/>
      <c r="GX295" s="11"/>
      <c r="GY295" s="11"/>
      <c r="GZ295" s="11" t="str">
        <f ca="1">IF(GP295,OFFSET(#REF!,$GP$253+$GO295,0),"")</f>
        <v/>
      </c>
      <c r="HA295" s="12" t="str">
        <f t="shared" ca="1" si="1005"/>
        <v/>
      </c>
      <c r="HB295" s="12" t="str">
        <f t="shared" ca="1" si="1006"/>
        <v/>
      </c>
      <c r="HC295" s="12" t="str">
        <f t="shared" ca="1" si="1007"/>
        <v/>
      </c>
      <c r="HD295" s="12" t="str">
        <f t="shared" ca="1" si="1008"/>
        <v/>
      </c>
      <c r="HE295" t="str">
        <f t="shared" ca="1" si="1009"/>
        <v/>
      </c>
      <c r="HF295" s="12" t="str">
        <f t="shared" ca="1" si="1010"/>
        <v/>
      </c>
      <c r="HG295" s="12" t="str">
        <f t="shared" ca="1" si="1011"/>
        <v/>
      </c>
      <c r="HH295" s="12" t="str">
        <f t="shared" ca="1" si="1012"/>
        <v/>
      </c>
      <c r="HJ295" s="17"/>
      <c r="HL295" s="18">
        <f t="shared" si="1013"/>
        <v>1986</v>
      </c>
      <c r="HM295" s="9">
        <f t="shared" si="1155"/>
        <v>0.72735716255242577</v>
      </c>
      <c r="HN295" s="9">
        <f t="shared" si="1182"/>
        <v>1.0925021297067359</v>
      </c>
      <c r="HO295" s="9">
        <f t="shared" si="1183"/>
        <v>0.93906143508408357</v>
      </c>
      <c r="HP295" s="9">
        <f t="shared" si="1184"/>
        <v>1.1086837842822925</v>
      </c>
      <c r="HQ295" s="9">
        <f t="shared" si="1185"/>
        <v>1.0493483213076786</v>
      </c>
      <c r="HR295" s="9">
        <f t="shared" si="927"/>
        <v>0.79463756745807645</v>
      </c>
      <c r="HS295" s="9">
        <f t="shared" si="1186"/>
        <v>0.79463924914597361</v>
      </c>
      <c r="HT295" s="9"/>
      <c r="HU295" s="9">
        <f t="shared" si="1187"/>
        <v>1.0411221855225823</v>
      </c>
      <c r="HV295" s="23">
        <f t="shared" si="1020"/>
        <v>1.0924998176543033</v>
      </c>
      <c r="HX295" s="8"/>
      <c r="HY295" s="5">
        <f t="shared" si="1052"/>
        <v>37</v>
      </c>
      <c r="HZ295" t="b">
        <f t="shared" si="1021"/>
        <v>0</v>
      </c>
      <c r="IC295" s="11"/>
      <c r="ID295" s="11"/>
      <c r="IE295" s="11"/>
      <c r="IF295" t="str">
        <f t="shared" ca="1" si="1023"/>
        <v/>
      </c>
      <c r="IG295" s="12" t="str">
        <f t="shared" si="1024"/>
        <v/>
      </c>
      <c r="IH295" s="19" t="str">
        <f t="shared" ca="1" si="1025"/>
        <v/>
      </c>
      <c r="II295" s="19" t="str">
        <f t="shared" ca="1" si="1026"/>
        <v/>
      </c>
      <c r="IJ295" s="11" t="str">
        <f t="shared" ca="1" si="1027"/>
        <v/>
      </c>
      <c r="IK295" s="12" t="str">
        <f t="shared" ca="1" si="1028"/>
        <v/>
      </c>
      <c r="IL295" s="12" t="str">
        <f t="shared" ca="1" si="1122"/>
        <v/>
      </c>
      <c r="IM295" s="12" t="str">
        <f t="shared" ca="1" si="1030"/>
        <v/>
      </c>
      <c r="IN295" s="12" t="str">
        <f t="shared" ca="1" si="1031"/>
        <v/>
      </c>
      <c r="IO295" t="str">
        <f t="shared" ca="1" si="1032"/>
        <v/>
      </c>
      <c r="IP295" s="12" t="str">
        <f t="shared" ca="1" si="1033"/>
        <v/>
      </c>
      <c r="IQ295" s="12" t="str">
        <f t="shared" ca="1" si="1034"/>
        <v/>
      </c>
      <c r="IR295" s="12" t="str">
        <f t="shared" ca="1" si="1035"/>
        <v/>
      </c>
    </row>
    <row r="296" spans="1:252" x14ac:dyDescent="0.2">
      <c r="A296" t="s">
        <v>54</v>
      </c>
      <c r="B296" s="1">
        <f t="shared" si="1036"/>
        <v>1987</v>
      </c>
      <c r="C296" s="124">
        <f>Manufacturing_Energy_Data!C27</f>
        <v>175.9428508</v>
      </c>
      <c r="D296" s="124">
        <f>Manufacturing_Energy_Data!D27</f>
        <v>100.9068292</v>
      </c>
      <c r="E296" s="124">
        <f>Manufacturing_Energy_Data!E27</f>
        <v>26.0826928</v>
      </c>
      <c r="F296" s="124">
        <v>0.01</v>
      </c>
      <c r="G296" s="124">
        <v>0.01</v>
      </c>
      <c r="H296" s="124">
        <v>0.01</v>
      </c>
      <c r="I296" s="124">
        <f>Manufacturing_Energy_Data!F27</f>
        <v>63.95688686954545</v>
      </c>
      <c r="J296" s="124">
        <f>Manufacturing_Energy_Data!G27</f>
        <v>194.48346030722433</v>
      </c>
      <c r="K296" s="124">
        <f>Manufacturing_Energy_Data!H27</f>
        <v>38.574928279933708</v>
      </c>
      <c r="L296" s="124">
        <f>Manufacturing_Energy_Data!I27</f>
        <v>114.14641279999999</v>
      </c>
      <c r="M296" s="124">
        <f>Manufacturing_Energy_Data!J27</f>
        <v>430.71601679865086</v>
      </c>
      <c r="N296" s="124">
        <f>Manufacturing_Energy_Data!K27</f>
        <v>110.34914765901638</v>
      </c>
      <c r="O296" s="124">
        <f>Manufacturing_Energy_Data!L27</f>
        <v>113.86799359999998</v>
      </c>
      <c r="P296" s="124">
        <f>Manufacturing_Energy_Data!M27</f>
        <v>434.03147016125655</v>
      </c>
      <c r="Q296" s="124">
        <f>Manufacturing_Energy_Data!N27</f>
        <v>111.79253633733873</v>
      </c>
      <c r="R296" s="124">
        <f>Manufacturing_Energy_Data!O27</f>
        <v>75.036505038745617</v>
      </c>
      <c r="S296" s="124">
        <f>Manufacturing_Energy_Data!P27</f>
        <v>117.30317472933524</v>
      </c>
      <c r="T296" s="124">
        <f>Manufacturing_Energy_Data!Q27</f>
        <v>51.594232792454768</v>
      </c>
      <c r="U296" s="124">
        <f>Manufacturing_Energy_Data!R27</f>
        <v>148.48101866152217</v>
      </c>
      <c r="V296" s="124">
        <f>Manufacturing_Energy_Data!S27</f>
        <v>21.359852613141975</v>
      </c>
      <c r="W296" s="124">
        <f>Manufacturing_Energy_Data!T27</f>
        <v>25.284567016894268</v>
      </c>
      <c r="X296" s="124">
        <f t="shared" si="1148"/>
        <v>2353.9405764650601</v>
      </c>
      <c r="Z296" s="19">
        <f t="shared" si="1123"/>
        <v>0.24578403778985836</v>
      </c>
      <c r="AA296" s="19">
        <f t="shared" si="1124"/>
        <v>1.0189567331620091</v>
      </c>
      <c r="AB296" s="19">
        <f t="shared" si="1125"/>
        <v>0.28747728254364135</v>
      </c>
      <c r="AC296" s="19">
        <f t="shared" si="1126"/>
        <v>1.396953821495419E-5</v>
      </c>
      <c r="AD296" s="19">
        <f t="shared" si="1127"/>
        <v>1.0097995757476534E-4</v>
      </c>
      <c r="AE296" s="19">
        <f t="shared" si="1128"/>
        <v>1.1021763923993362E-4</v>
      </c>
      <c r="AF296" s="19">
        <f t="shared" si="1129"/>
        <v>0.70698073215538559</v>
      </c>
      <c r="AG296" s="19">
        <f t="shared" si="1130"/>
        <v>0.99850562664174258</v>
      </c>
      <c r="AH296" s="19">
        <f t="shared" si="1131"/>
        <v>0.37547868589046463</v>
      </c>
      <c r="AI296" s="19">
        <f t="shared" si="1132"/>
        <v>0.16982269146593856</v>
      </c>
      <c r="AJ296" s="19">
        <f t="shared" si="1133"/>
        <v>0.72495666723602825</v>
      </c>
      <c r="AK296" s="19">
        <f t="shared" si="1134"/>
        <v>0.6891998138939549</v>
      </c>
      <c r="AL296" s="19">
        <f t="shared" si="1135"/>
        <v>1.0823661385475485</v>
      </c>
      <c r="AM296" s="19">
        <f t="shared" si="1136"/>
        <v>1.9553186601307397</v>
      </c>
      <c r="AN296" s="19">
        <f t="shared" si="1137"/>
        <v>0.4213723453022003</v>
      </c>
      <c r="AO296" s="19">
        <f t="shared" si="1138"/>
        <v>0.29473723629791387</v>
      </c>
      <c r="AP296" s="19">
        <f t="shared" si="1139"/>
        <v>2.3105865800262784</v>
      </c>
      <c r="AQ296" s="19">
        <f t="shared" si="1140"/>
        <v>0.44451106646079686</v>
      </c>
      <c r="AR296" s="19">
        <f t="shared" si="1141"/>
        <v>0.28267516091662603</v>
      </c>
      <c r="AS296" s="19">
        <f t="shared" si="1142"/>
        <v>0.29705608409534046</v>
      </c>
      <c r="AT296" s="19">
        <f t="shared" si="1143"/>
        <v>0.28153618222678484</v>
      </c>
      <c r="AU296" s="19">
        <f t="shared" si="1144"/>
        <v>2.2941515467328357</v>
      </c>
      <c r="AV296" s="19"/>
      <c r="AX296" s="19">
        <f t="shared" si="1156"/>
        <v>1.0413990142776142</v>
      </c>
      <c r="AY296" s="19">
        <f t="shared" si="1157"/>
        <v>0.99681395333162626</v>
      </c>
      <c r="AZ296" s="19">
        <f t="shared" si="1158"/>
        <v>0.95091466387780876</v>
      </c>
      <c r="BA296" s="19">
        <f t="shared" si="1159"/>
        <v>0.94544430538172719</v>
      </c>
      <c r="BB296" s="19">
        <f t="shared" si="1160"/>
        <v>0.85596884006516039</v>
      </c>
      <c r="BC296" s="19">
        <f t="shared" si="1161"/>
        <v>0.93101816945343796</v>
      </c>
      <c r="BD296" s="19">
        <f t="shared" si="1162"/>
        <v>1.0141249640316459</v>
      </c>
      <c r="BE296" s="19">
        <f t="shared" si="1163"/>
        <v>1.0524574054199143</v>
      </c>
      <c r="BF296" s="19">
        <f t="shared" si="1164"/>
        <v>1.0805688084166969</v>
      </c>
      <c r="BG296" s="19">
        <f t="shared" si="1165"/>
        <v>0.92184822282502266</v>
      </c>
      <c r="BH296" s="19">
        <f t="shared" si="1166"/>
        <v>0.85501653551794987</v>
      </c>
      <c r="BI296" s="19">
        <f t="shared" si="1167"/>
        <v>0.93346462067094538</v>
      </c>
      <c r="BJ296" s="19">
        <f t="shared" si="1168"/>
        <v>0.95356023117699873</v>
      </c>
      <c r="BK296" s="19">
        <f t="shared" si="1169"/>
        <v>0.97038661723049591</v>
      </c>
      <c r="BL296" s="19">
        <f t="shared" si="1170"/>
        <v>1.0844809469117678</v>
      </c>
      <c r="BM296" s="19">
        <f t="shared" si="1171"/>
        <v>1.129040980918959</v>
      </c>
      <c r="BN296" s="19">
        <f t="shared" si="1172"/>
        <v>0.98084104680089523</v>
      </c>
      <c r="BO296" s="19">
        <f t="shared" si="1173"/>
        <v>1.0020720896955204</v>
      </c>
      <c r="BP296" s="19">
        <f t="shared" si="1174"/>
        <v>1.0565921323506589</v>
      </c>
      <c r="BQ296" s="19">
        <f t="shared" si="1175"/>
        <v>1.1081453463410209</v>
      </c>
      <c r="BR296" s="19">
        <f t="shared" si="1176"/>
        <v>1.0940154272272835</v>
      </c>
      <c r="BS296" s="19">
        <f t="shared" si="1177"/>
        <v>0.97046437300811661</v>
      </c>
      <c r="BU296" s="16"/>
      <c r="BV296" s="9">
        <f t="shared" si="1149"/>
        <v>1.0917348424268518</v>
      </c>
      <c r="BW296" s="9">
        <f t="shared" si="951"/>
        <v>0.97046437300811661</v>
      </c>
      <c r="BX296" s="9">
        <f t="shared" si="952"/>
        <v>0.99325030953870996</v>
      </c>
      <c r="BY296" s="9">
        <f t="shared" si="953"/>
        <v>1.0019099511176897</v>
      </c>
      <c r="BZ296" s="9">
        <f t="shared" si="954"/>
        <v>0.9751972056256909</v>
      </c>
      <c r="CA296" s="9">
        <f t="shared" si="916"/>
        <v>1.0594903812665364</v>
      </c>
      <c r="CB296" s="9">
        <f t="shared" si="955"/>
        <v>1.0594897693468897</v>
      </c>
      <c r="CC296" s="9"/>
      <c r="CD296" s="9">
        <f t="shared" si="956"/>
        <v>0.99514736907755907</v>
      </c>
      <c r="CE296" s="9">
        <f t="shared" si="957"/>
        <v>0.97046493351019369</v>
      </c>
      <c r="CG296" s="35"/>
      <c r="CH296">
        <f t="shared" si="958"/>
        <v>1987</v>
      </c>
      <c r="CI296" s="19">
        <f t="shared" si="959"/>
        <v>7.4743964464988932E-2</v>
      </c>
      <c r="CJ296" s="19">
        <f t="shared" si="1059"/>
        <v>4.2867194783452418E-2</v>
      </c>
      <c r="CK296" s="19">
        <f t="shared" si="1060"/>
        <v>1.1080438079354018E-2</v>
      </c>
      <c r="CL296" s="19">
        <f t="shared" si="1061"/>
        <v>4.2481956001697873E-6</v>
      </c>
      <c r="CM296" s="19">
        <f t="shared" si="1062"/>
        <v>4.2481956001697873E-6</v>
      </c>
      <c r="CN296" s="19">
        <f t="shared" si="1063"/>
        <v>4.2481956001697873E-6</v>
      </c>
      <c r="CO296" s="19">
        <f t="shared" si="1064"/>
        <v>2.7170136539975978E-2</v>
      </c>
      <c r="CP296" s="19">
        <f t="shared" si="1065"/>
        <v>8.2620378038294584E-2</v>
      </c>
      <c r="CQ296" s="19">
        <f t="shared" si="1066"/>
        <v>1.6387384059567946E-2</v>
      </c>
      <c r="CR296" s="19">
        <f t="shared" si="1067"/>
        <v>4.849162886321242E-2</v>
      </c>
      <c r="CS296" s="19">
        <f t="shared" si="1068"/>
        <v>0.18297658874866846</v>
      </c>
      <c r="CT296" s="19">
        <f t="shared" si="1069"/>
        <v>4.687847635675195E-2</v>
      </c>
      <c r="CU296" s="19">
        <f t="shared" si="1070"/>
        <v>4.8373350941168132E-2</v>
      </c>
      <c r="CV296" s="19">
        <f t="shared" si="1071"/>
        <v>0.18438505818742743</v>
      </c>
      <c r="CW296" s="19">
        <f t="shared" si="1072"/>
        <v>4.749165610001034E-2</v>
      </c>
      <c r="CX296" s="19">
        <f t="shared" si="1073"/>
        <v>3.1876975055771715E-2</v>
      </c>
      <c r="CY296" s="19">
        <f t="shared" si="1054"/>
        <v>4.9832683077110973E-2</v>
      </c>
      <c r="CZ296" s="19">
        <f t="shared" si="1055"/>
        <v>2.1918239274304207E-2</v>
      </c>
      <c r="DA296" s="19">
        <f t="shared" si="1056"/>
        <v>6.3077641018660646E-2</v>
      </c>
      <c r="DB296" s="19">
        <f t="shared" si="1057"/>
        <v>9.0740831891424865E-3</v>
      </c>
      <c r="DC296" s="19">
        <f t="shared" si="1058"/>
        <v>1.0741378635336835E-2</v>
      </c>
      <c r="DD296">
        <f t="shared" si="980"/>
        <v>1</v>
      </c>
      <c r="DF296" s="19">
        <f t="shared" si="1037"/>
        <v>7.3844886966662748E-2</v>
      </c>
      <c r="DG296" s="19">
        <f t="shared" si="1084"/>
        <v>4.1530653836092057E-2</v>
      </c>
      <c r="DH296" s="19">
        <f t="shared" si="1085"/>
        <v>1.1321797702412295E-2</v>
      </c>
      <c r="DI296" s="19">
        <f t="shared" si="1086"/>
        <v>4.3681563817508371E-6</v>
      </c>
      <c r="DJ296" s="19">
        <f t="shared" si="1087"/>
        <v>4.3681563817508371E-6</v>
      </c>
      <c r="DK296" s="19">
        <f t="shared" si="1088"/>
        <v>4.3681563817508371E-6</v>
      </c>
      <c r="DL296" s="19">
        <f t="shared" si="1089"/>
        <v>2.5900168563853139E-2</v>
      </c>
      <c r="DM296" s="19">
        <f t="shared" si="1090"/>
        <v>8.4259618931068661E-2</v>
      </c>
      <c r="DN296" s="19">
        <f t="shared" si="1091"/>
        <v>1.5672695267489083E-2</v>
      </c>
      <c r="DO296" s="19">
        <f t="shared" si="1092"/>
        <v>5.2534073735939546E-2</v>
      </c>
      <c r="DP296" s="19">
        <f t="shared" si="1093"/>
        <v>0.18461050389866226</v>
      </c>
      <c r="DQ296" s="19">
        <f t="shared" si="1094"/>
        <v>4.6822552856584911E-2</v>
      </c>
      <c r="DR296" s="19">
        <f t="shared" si="1095"/>
        <v>4.8460287280481448E-2</v>
      </c>
      <c r="DS296" s="19">
        <f t="shared" si="1096"/>
        <v>0.1857404419992342</v>
      </c>
      <c r="DT296" s="19">
        <f t="shared" si="1097"/>
        <v>4.5931025133611483E-2</v>
      </c>
      <c r="DU296" s="19">
        <f t="shared" si="1098"/>
        <v>3.047355529087116E-2</v>
      </c>
      <c r="DV296" s="19">
        <f t="shared" si="1074"/>
        <v>4.9645703068938042E-2</v>
      </c>
      <c r="DW296" s="19">
        <f t="shared" si="1075"/>
        <v>2.2149131424236686E-2</v>
      </c>
      <c r="DX296" s="19">
        <f t="shared" si="1076"/>
        <v>6.2507049874218887E-2</v>
      </c>
      <c r="DY296" s="19">
        <f t="shared" si="1077"/>
        <v>8.4095431447800909E-3</v>
      </c>
      <c r="DZ296" s="19">
        <f t="shared" si="1078"/>
        <v>9.9155102344362072E-3</v>
      </c>
      <c r="EA296" s="19">
        <f t="shared" si="1178"/>
        <v>0.99974230367871797</v>
      </c>
      <c r="EC296" s="19">
        <f t="shared" si="1038"/>
        <v>7.3863921427490084E-2</v>
      </c>
      <c r="ED296" s="19">
        <f t="shared" si="1099"/>
        <v>4.1541358891459441E-2</v>
      </c>
      <c r="EE296" s="19">
        <f t="shared" si="1100"/>
        <v>1.1324716040075386E-2</v>
      </c>
      <c r="EF296" s="19">
        <f t="shared" si="1101"/>
        <v>4.369282329733852E-6</v>
      </c>
      <c r="EG296" s="19">
        <f t="shared" si="1102"/>
        <v>4.369282329733852E-6</v>
      </c>
      <c r="EH296" s="19">
        <f t="shared" si="1103"/>
        <v>4.369282329733852E-6</v>
      </c>
      <c r="EI296" s="19">
        <f t="shared" si="1104"/>
        <v>2.590684466241867E-2</v>
      </c>
      <c r="EJ296" s="19">
        <f t="shared" si="1105"/>
        <v>8.4281337921803839E-2</v>
      </c>
      <c r="EK296" s="19">
        <f t="shared" si="1106"/>
        <v>1.5676735104455216E-2</v>
      </c>
      <c r="EL296" s="19">
        <f t="shared" si="1107"/>
        <v>5.2547615063033432E-2</v>
      </c>
      <c r="EM296" s="19">
        <f t="shared" si="1108"/>
        <v>0.18465808960904947</v>
      </c>
      <c r="EN296" s="19">
        <f t="shared" si="1109"/>
        <v>4.6834621966374279E-2</v>
      </c>
      <c r="EO296" s="19">
        <f t="shared" si="1110"/>
        <v>4.8472778537192798E-2</v>
      </c>
      <c r="EP296" s="19">
        <f t="shared" si="1111"/>
        <v>0.1857883189655688</v>
      </c>
      <c r="EQ296" s="19">
        <f t="shared" si="1112"/>
        <v>4.5942864440767027E-2</v>
      </c>
      <c r="ER296" s="19">
        <f t="shared" si="1113"/>
        <v>3.0481410238157022E-2</v>
      </c>
      <c r="ES296" s="19">
        <f t="shared" si="1079"/>
        <v>4.9658499881677934E-2</v>
      </c>
      <c r="ET296" s="19">
        <f t="shared" si="1080"/>
        <v>2.2154840645169538E-2</v>
      </c>
      <c r="EU296" s="19">
        <f t="shared" si="1081"/>
        <v>6.2523161863025908E-2</v>
      </c>
      <c r="EV296" s="19">
        <f t="shared" si="1082"/>
        <v>8.4117108117119574E-3</v>
      </c>
      <c r="EW296" s="19">
        <f t="shared" si="1083"/>
        <v>9.9180660835801772E-3</v>
      </c>
      <c r="EZ296" s="19">
        <f t="shared" si="1039"/>
        <v>3.1868428677467996E-2</v>
      </c>
      <c r="FA296" s="19">
        <f t="shared" si="1114"/>
        <v>-4.9099027704422281E-3</v>
      </c>
      <c r="FB296" s="19">
        <f t="shared" si="1115"/>
        <v>-7.5201620111520845E-2</v>
      </c>
      <c r="FC296" s="19">
        <f t="shared" si="1116"/>
        <v>-4.7821297002004028E-2</v>
      </c>
      <c r="FD296" s="19">
        <f t="shared" si="1117"/>
        <v>-0.12403531059967379</v>
      </c>
      <c r="FE296" s="19">
        <f t="shared" si="1118"/>
        <v>-8.7695319718371648E-2</v>
      </c>
      <c r="FF296" s="19">
        <f t="shared" si="1119"/>
        <v>7.053714217275478E-3</v>
      </c>
      <c r="FG296" s="19">
        <f t="shared" si="1120"/>
        <v>-1.1029085249639784E-2</v>
      </c>
      <c r="FH296" s="19">
        <f t="shared" si="1121"/>
        <v>3.8796470841506212E-2</v>
      </c>
      <c r="FI296" s="19">
        <f t="shared" si="985"/>
        <v>-0.13488243846852485</v>
      </c>
      <c r="FJ296" s="19">
        <f t="shared" si="986"/>
        <v>-0.10689646917947365</v>
      </c>
      <c r="FK296" s="19">
        <f t="shared" si="987"/>
        <v>-7.5833759420921992E-2</v>
      </c>
      <c r="FL296" s="19">
        <f t="shared" si="988"/>
        <v>-5.4140680273542102E-2</v>
      </c>
      <c r="FM296" s="19">
        <f t="shared" si="989"/>
        <v>-1.037566693810316E-3</v>
      </c>
      <c r="FN296" s="19">
        <f t="shared" si="990"/>
        <v>0.10366061877136082</v>
      </c>
      <c r="FO296" s="19">
        <f t="shared" si="991"/>
        <v>9.6485319005654394E-2</v>
      </c>
      <c r="FP296" s="19">
        <f t="shared" si="992"/>
        <v>-3.461899252679089E-2</v>
      </c>
      <c r="FQ296" s="19">
        <f t="shared" si="993"/>
        <v>1.6205578193829054E-3</v>
      </c>
      <c r="FR296" s="19">
        <f t="shared" si="994"/>
        <v>5.2985018553310018E-2</v>
      </c>
      <c r="FS296" s="19">
        <f t="shared" si="995"/>
        <v>9.5605475493956676E-2</v>
      </c>
      <c r="FT296" s="19">
        <f t="shared" si="996"/>
        <v>7.1138887523230374E-2</v>
      </c>
      <c r="FU296" s="19"/>
      <c r="FV296" s="16"/>
      <c r="FW296" s="19">
        <f t="shared" si="1179"/>
        <v>0.97902860701834271</v>
      </c>
      <c r="FX296" s="19">
        <f t="shared" si="1048"/>
        <v>1.0128134440680385</v>
      </c>
      <c r="FY296" s="19">
        <f t="shared" si="1150"/>
        <v>0.9751972056256909</v>
      </c>
      <c r="FZ296" s="19"/>
      <c r="GA296" s="19">
        <f t="shared" si="1180"/>
        <v>1.0358482757661629</v>
      </c>
      <c r="GB296" s="19">
        <f t="shared" si="1049"/>
        <v>1.0073359819056622</v>
      </c>
      <c r="GC296" s="19">
        <f t="shared" si="1151"/>
        <v>0.99325030953870996</v>
      </c>
      <c r="GD296" s="19"/>
      <c r="GE296" s="19">
        <f t="shared" si="1181"/>
        <v>0.98110833446918833</v>
      </c>
      <c r="GF296" s="19">
        <f t="shared" si="1050"/>
        <v>0.82437082806746531</v>
      </c>
      <c r="GG296" s="19">
        <f t="shared" si="1152"/>
        <v>1.0019099511176897</v>
      </c>
      <c r="GH296" s="19"/>
      <c r="GI296" s="19">
        <f t="shared" si="1153"/>
        <v>1.0917348424268518</v>
      </c>
      <c r="GJ296" s="19">
        <f t="shared" si="1000"/>
        <v>1.0594903812665366</v>
      </c>
      <c r="GK296" s="19">
        <f t="shared" si="1154"/>
        <v>1.0594897693468897</v>
      </c>
      <c r="GL296" s="3"/>
      <c r="GM296" s="3"/>
      <c r="GN296" s="8"/>
      <c r="GO296" s="5">
        <f t="shared" si="1051"/>
        <v>38</v>
      </c>
      <c r="GP296" t="b">
        <f t="shared" si="1001"/>
        <v>0</v>
      </c>
      <c r="GS296" s="11"/>
      <c r="GT296" s="11"/>
      <c r="GU296" s="11"/>
      <c r="GV296" s="11"/>
      <c r="GW296" s="11"/>
      <c r="GX296" s="11"/>
      <c r="GY296" s="11"/>
      <c r="GZ296" s="11" t="str">
        <f ca="1">IF(GP296,OFFSET(#REF!,$GP$253+$GO296,0),"")</f>
        <v/>
      </c>
      <c r="HA296" s="12" t="str">
        <f t="shared" ca="1" si="1005"/>
        <v/>
      </c>
      <c r="HB296" s="12" t="str">
        <f t="shared" ca="1" si="1006"/>
        <v/>
      </c>
      <c r="HC296" s="12" t="str">
        <f t="shared" ca="1" si="1007"/>
        <v/>
      </c>
      <c r="HD296" s="12" t="str">
        <f t="shared" ca="1" si="1008"/>
        <v/>
      </c>
      <c r="HE296" t="str">
        <f t="shared" ca="1" si="1009"/>
        <v/>
      </c>
      <c r="HF296" s="12" t="str">
        <f t="shared" ca="1" si="1010"/>
        <v/>
      </c>
      <c r="HG296" s="12" t="str">
        <f t="shared" ca="1" si="1011"/>
        <v/>
      </c>
      <c r="HH296" s="12" t="str">
        <f t="shared" ca="1" si="1012"/>
        <v/>
      </c>
      <c r="HJ296" s="17"/>
      <c r="HL296" s="18">
        <f t="shared" si="1013"/>
        <v>1987</v>
      </c>
      <c r="HM296" s="9">
        <f t="shared" si="1155"/>
        <v>0.77270814285921596</v>
      </c>
      <c r="HN296" s="9">
        <f t="shared" si="1182"/>
        <v>1.0870027577660208</v>
      </c>
      <c r="HO296" s="9">
        <f t="shared" si="1183"/>
        <v>0.9727251683703465</v>
      </c>
      <c r="HP296" s="9">
        <f t="shared" si="1184"/>
        <v>1.087738901050197</v>
      </c>
      <c r="HQ296" s="9">
        <f t="shared" si="1185"/>
        <v>1.027342025286893</v>
      </c>
      <c r="HR296" s="9">
        <f t="shared" si="927"/>
        <v>0.83993437707284713</v>
      </c>
      <c r="HS296" s="9">
        <f t="shared" si="1186"/>
        <v>0.83993588223622817</v>
      </c>
      <c r="HT296" s="9"/>
      <c r="HU296" s="9">
        <f t="shared" si="1187"/>
        <v>1.0580710056670284</v>
      </c>
      <c r="HV296" s="23">
        <f t="shared" si="1020"/>
        <v>1.0870008098593045</v>
      </c>
      <c r="HX296" s="8"/>
      <c r="HY296" s="5">
        <f t="shared" si="1052"/>
        <v>38</v>
      </c>
      <c r="HZ296" t="b">
        <f t="shared" si="1021"/>
        <v>0</v>
      </c>
      <c r="IC296" s="11"/>
      <c r="ID296" s="11"/>
      <c r="IE296" s="11"/>
      <c r="IF296" t="str">
        <f t="shared" ca="1" si="1023"/>
        <v/>
      </c>
      <c r="IG296" s="12" t="str">
        <f t="shared" si="1024"/>
        <v/>
      </c>
      <c r="IH296" s="19" t="str">
        <f t="shared" ca="1" si="1025"/>
        <v/>
      </c>
      <c r="II296" s="19" t="str">
        <f t="shared" ca="1" si="1026"/>
        <v/>
      </c>
      <c r="IJ296" s="11" t="str">
        <f t="shared" ca="1" si="1027"/>
        <v/>
      </c>
      <c r="IK296" s="12" t="str">
        <f t="shared" ca="1" si="1028"/>
        <v/>
      </c>
      <c r="IL296" s="12" t="str">
        <f t="shared" ca="1" si="1122"/>
        <v/>
      </c>
      <c r="IM296" s="12" t="str">
        <f t="shared" ca="1" si="1030"/>
        <v/>
      </c>
      <c r="IN296" s="12" t="str">
        <f t="shared" ca="1" si="1031"/>
        <v/>
      </c>
      <c r="IO296" t="str">
        <f t="shared" ca="1" si="1032"/>
        <v/>
      </c>
      <c r="IP296" s="12" t="str">
        <f t="shared" ca="1" si="1033"/>
        <v/>
      </c>
      <c r="IQ296" s="12" t="str">
        <f t="shared" ca="1" si="1034"/>
        <v/>
      </c>
      <c r="IR296" s="12" t="str">
        <f t="shared" ca="1" si="1035"/>
        <v/>
      </c>
    </row>
    <row r="297" spans="1:252" x14ac:dyDescent="0.2">
      <c r="A297" t="s">
        <v>54</v>
      </c>
      <c r="B297" s="1">
        <f t="shared" si="1036"/>
        <v>1988</v>
      </c>
      <c r="C297" s="124">
        <f>Manufacturing_Energy_Data!C28</f>
        <v>180.49855319999998</v>
      </c>
      <c r="D297" s="124">
        <f>Manufacturing_Energy_Data!D28</f>
        <v>101.7052372</v>
      </c>
      <c r="E297" s="124">
        <f>Manufacturing_Energy_Data!E28</f>
        <v>26.5088516</v>
      </c>
      <c r="F297" s="124">
        <v>0.01</v>
      </c>
      <c r="G297" s="124">
        <v>0.01</v>
      </c>
      <c r="H297" s="124">
        <v>0.01</v>
      </c>
      <c r="I297" s="124">
        <f>Manufacturing_Energy_Data!F28</f>
        <v>66.472722126573842</v>
      </c>
      <c r="J297" s="124">
        <f>Manufacturing_Energy_Data!G28</f>
        <v>197.55336384638781</v>
      </c>
      <c r="K297" s="124">
        <f>Manufacturing_Energy_Data!H28</f>
        <v>41.228554572525958</v>
      </c>
      <c r="L297" s="124">
        <f>Manufacturing_Energy_Data!I28</f>
        <v>117.47174800000001</v>
      </c>
      <c r="M297" s="124">
        <f>Manufacturing_Energy_Data!J28</f>
        <v>436.09388806745358</v>
      </c>
      <c r="N297" s="124">
        <f>Manufacturing_Energy_Data!K28</f>
        <v>116.07783040218577</v>
      </c>
      <c r="O297" s="124">
        <f>Manufacturing_Energy_Data!L28</f>
        <v>116.29324320000001</v>
      </c>
      <c r="P297" s="124">
        <f>Manufacturing_Energy_Data!M28</f>
        <v>499.72452113089003</v>
      </c>
      <c r="Q297" s="124">
        <f>Manufacturing_Energy_Data!N28</f>
        <v>118.75029238507044</v>
      </c>
      <c r="R297" s="124">
        <f>Manufacturing_Energy_Data!O28</f>
        <v>77.692193284222668</v>
      </c>
      <c r="S297" s="124">
        <f>Manufacturing_Energy_Data!P28</f>
        <v>120.097983423326</v>
      </c>
      <c r="T297" s="124">
        <f>Manufacturing_Energy_Data!Q28</f>
        <v>53.163690091160618</v>
      </c>
      <c r="U297" s="124">
        <f>Manufacturing_Energy_Data!R28</f>
        <v>154.05119390842597</v>
      </c>
      <c r="V297" s="124">
        <f>Manufacturing_Energy_Data!S28</f>
        <v>22.199010092285135</v>
      </c>
      <c r="W297" s="124">
        <f>Manufacturing_Energy_Data!T28</f>
        <v>26.64857301611816</v>
      </c>
      <c r="X297" s="124">
        <f t="shared" si="1148"/>
        <v>2472.261449546626</v>
      </c>
      <c r="Z297" s="19">
        <f t="shared" si="1123"/>
        <v>0.24579260521440627</v>
      </c>
      <c r="AA297" s="19">
        <f t="shared" si="1124"/>
        <v>1.0237851141048377</v>
      </c>
      <c r="AB297" s="19">
        <f t="shared" si="1125"/>
        <v>0.29199731261656497</v>
      </c>
      <c r="AC297" s="19">
        <f t="shared" si="1126"/>
        <v>1.3617427999107433E-5</v>
      </c>
      <c r="AD297" s="19">
        <f t="shared" si="1127"/>
        <v>1.0066198578265915E-4</v>
      </c>
      <c r="AE297" s="19">
        <f t="shared" si="1128"/>
        <v>1.1015087225301188E-4</v>
      </c>
      <c r="AF297" s="19">
        <f t="shared" si="1129"/>
        <v>0.73494831111425807</v>
      </c>
      <c r="AG297" s="19">
        <f t="shared" si="1130"/>
        <v>0.9774083525863142</v>
      </c>
      <c r="AH297" s="19">
        <f t="shared" si="1131"/>
        <v>0.39069079125901285</v>
      </c>
      <c r="AI297" s="19">
        <f t="shared" si="1132"/>
        <v>0.16942523477340746</v>
      </c>
      <c r="AJ297" s="19">
        <f t="shared" si="1133"/>
        <v>0.70403928113449588</v>
      </c>
      <c r="AK297" s="19">
        <f t="shared" si="1134"/>
        <v>0.69430302271518329</v>
      </c>
      <c r="AL297" s="19">
        <f t="shared" si="1135"/>
        <v>1.0956338096826821</v>
      </c>
      <c r="AM297" s="19">
        <f t="shared" si="1136"/>
        <v>2.0218440463052563</v>
      </c>
      <c r="AN297" s="19">
        <f t="shared" si="1137"/>
        <v>0.42818230792302259</v>
      </c>
      <c r="AO297" s="19">
        <f t="shared" si="1138"/>
        <v>0.28119987148165104</v>
      </c>
      <c r="AP297" s="19">
        <f t="shared" si="1139"/>
        <v>2.1657946777210926</v>
      </c>
      <c r="AQ297" s="19">
        <f t="shared" si="1140"/>
        <v>0.44295358363130338</v>
      </c>
      <c r="AR297" s="19">
        <f t="shared" si="1141"/>
        <v>0.27888753901284952</v>
      </c>
      <c r="AS297" s="19">
        <f t="shared" si="1142"/>
        <v>0.31273430327196589</v>
      </c>
      <c r="AT297" s="19">
        <f t="shared" si="1143"/>
        <v>0.27729448552716324</v>
      </c>
      <c r="AU297" s="19">
        <f t="shared" si="1144"/>
        <v>2.2662841061008034</v>
      </c>
      <c r="AV297" s="19"/>
      <c r="AX297" s="19">
        <f t="shared" si="1156"/>
        <v>1.0414353148753233</v>
      </c>
      <c r="AY297" s="19">
        <f t="shared" si="1157"/>
        <v>1.001537409528708</v>
      </c>
      <c r="AZ297" s="19">
        <f t="shared" si="1158"/>
        <v>0.9658659770371687</v>
      </c>
      <c r="BA297" s="19">
        <f t="shared" si="1159"/>
        <v>0.92161383988483048</v>
      </c>
      <c r="BB297" s="19">
        <f t="shared" si="1160"/>
        <v>0.85327351365980852</v>
      </c>
      <c r="BC297" s="19">
        <f t="shared" si="1161"/>
        <v>0.93045418279601666</v>
      </c>
      <c r="BD297" s="19">
        <f t="shared" si="1162"/>
        <v>1.0542429173445305</v>
      </c>
      <c r="BE297" s="19">
        <f t="shared" si="1163"/>
        <v>1.0302201924074175</v>
      </c>
      <c r="BF297" s="19">
        <f t="shared" si="1164"/>
        <v>1.1243468634416274</v>
      </c>
      <c r="BG297" s="19">
        <f t="shared" si="1165"/>
        <v>0.91969070934730701</v>
      </c>
      <c r="BH297" s="19">
        <f t="shared" si="1166"/>
        <v>0.83034649411421912</v>
      </c>
      <c r="BI297" s="19">
        <f t="shared" si="1167"/>
        <v>0.94037649846092619</v>
      </c>
      <c r="BJ297" s="19">
        <f t="shared" si="1168"/>
        <v>0.9652489962854266</v>
      </c>
      <c r="BK297" s="19">
        <f t="shared" si="1169"/>
        <v>1.0034018723733713</v>
      </c>
      <c r="BL297" s="19">
        <f t="shared" si="1170"/>
        <v>1.1020076659615585</v>
      </c>
      <c r="BM297" s="19">
        <f t="shared" si="1171"/>
        <v>1.0771838086010297</v>
      </c>
      <c r="BN297" s="19">
        <f t="shared" si="1172"/>
        <v>0.91937706953513254</v>
      </c>
      <c r="BO297" s="19">
        <f t="shared" si="1173"/>
        <v>0.99856101833785593</v>
      </c>
      <c r="BP297" s="19">
        <f t="shared" si="1174"/>
        <v>1.0424346397330826</v>
      </c>
      <c r="BQ297" s="19">
        <f t="shared" si="1175"/>
        <v>1.1666317620372433</v>
      </c>
      <c r="BR297" s="19">
        <f t="shared" si="1176"/>
        <v>1.0775327087706306</v>
      </c>
      <c r="BS297" s="19">
        <f t="shared" si="1177"/>
        <v>0.95867598076401184</v>
      </c>
      <c r="BU297" s="16"/>
      <c r="BV297" s="9">
        <f t="shared" si="1149"/>
        <v>1.1607102581452091</v>
      </c>
      <c r="BW297" s="9">
        <f t="shared" si="951"/>
        <v>0.95867598076401184</v>
      </c>
      <c r="BX297" s="9">
        <f t="shared" si="952"/>
        <v>1.0094362909719286</v>
      </c>
      <c r="BY297" s="9">
        <f t="shared" si="953"/>
        <v>0.97598633180172634</v>
      </c>
      <c r="BZ297" s="9">
        <f t="shared" si="954"/>
        <v>0.97308222858659876</v>
      </c>
      <c r="CA297" s="9">
        <f t="shared" si="916"/>
        <v>1.112745928073809</v>
      </c>
      <c r="CB297" s="9">
        <f t="shared" si="955"/>
        <v>1.1127450451102079</v>
      </c>
      <c r="CC297" s="9"/>
      <c r="CD297" s="9">
        <f t="shared" si="956"/>
        <v>0.9851960228132326</v>
      </c>
      <c r="CE297" s="9">
        <f t="shared" si="957"/>
        <v>0.95867674147375392</v>
      </c>
      <c r="CG297" s="35"/>
      <c r="CH297">
        <f t="shared" si="958"/>
        <v>1988</v>
      </c>
      <c r="CI297" s="19">
        <f t="shared" si="959"/>
        <v>7.3009492274007104E-2</v>
      </c>
      <c r="CJ297" s="19">
        <f t="shared" si="1059"/>
        <v>4.1138544314822022E-2</v>
      </c>
      <c r="CK297" s="19">
        <f t="shared" si="1060"/>
        <v>1.072251140948758E-2</v>
      </c>
      <c r="CL297" s="19">
        <f t="shared" si="1061"/>
        <v>4.0448796391796849E-6</v>
      </c>
      <c r="CM297" s="19">
        <f t="shared" si="1062"/>
        <v>4.0448796391796849E-6</v>
      </c>
      <c r="CN297" s="19">
        <f t="shared" si="1063"/>
        <v>4.0448796391796849E-6</v>
      </c>
      <c r="CO297" s="19">
        <f t="shared" si="1064"/>
        <v>2.6887416029062743E-2</v>
      </c>
      <c r="CP297" s="19">
        <f t="shared" si="1065"/>
        <v>7.9907957907370999E-2</v>
      </c>
      <c r="CQ297" s="19">
        <f t="shared" si="1066"/>
        <v>1.6676454094321874E-2</v>
      </c>
      <c r="CR297" s="19">
        <f t="shared" si="1067"/>
        <v>4.7515908166404684E-2</v>
      </c>
      <c r="CS297" s="19">
        <f t="shared" si="1068"/>
        <v>0.17639472886147473</v>
      </c>
      <c r="CT297" s="19">
        <f t="shared" si="1069"/>
        <v>4.6952085275395378E-2</v>
      </c>
      <c r="CU297" s="19">
        <f t="shared" si="1070"/>
        <v>4.7039217159385131E-2</v>
      </c>
      <c r="CV297" s="19">
        <f t="shared" si="1071"/>
        <v>0.2021325540721155</v>
      </c>
      <c r="CW297" s="19">
        <f t="shared" si="1072"/>
        <v>4.8033063981500576E-2</v>
      </c>
      <c r="CX297" s="19">
        <f t="shared" si="1073"/>
        <v>3.142555707385649E-2</v>
      </c>
      <c r="CY297" s="19">
        <f t="shared" si="1054"/>
        <v>4.857818878555506E-2</v>
      </c>
      <c r="CZ297" s="19">
        <f t="shared" si="1055"/>
        <v>2.1504072759339431E-2</v>
      </c>
      <c r="DA297" s="19">
        <f t="shared" si="1056"/>
        <v>6.2311853763151362E-2</v>
      </c>
      <c r="DB297" s="19">
        <f t="shared" si="1057"/>
        <v>8.9792323932228468E-3</v>
      </c>
      <c r="DC297" s="19">
        <f t="shared" si="1058"/>
        <v>1.077902704060895E-2</v>
      </c>
      <c r="DD297">
        <f t="shared" si="980"/>
        <v>1</v>
      </c>
      <c r="DF297" s="19">
        <f t="shared" si="1037"/>
        <v>7.3873334760975351E-2</v>
      </c>
      <c r="DG297" s="19">
        <f t="shared" si="1084"/>
        <v>4.1996940251971641E-2</v>
      </c>
      <c r="DH297" s="19">
        <f t="shared" si="1085"/>
        <v>1.0900495360803536E-2</v>
      </c>
      <c r="DI297" s="19">
        <f t="shared" si="1086"/>
        <v>4.1457067254957706E-6</v>
      </c>
      <c r="DJ297" s="19">
        <f t="shared" si="1087"/>
        <v>4.1457067254957706E-6</v>
      </c>
      <c r="DK297" s="19">
        <f t="shared" si="1088"/>
        <v>4.1457067254957706E-6</v>
      </c>
      <c r="DL297" s="19">
        <f t="shared" si="1089"/>
        <v>2.7028529845102778E-2</v>
      </c>
      <c r="DM297" s="19">
        <f t="shared" si="1090"/>
        <v>8.1256622858275396E-2</v>
      </c>
      <c r="DN297" s="19">
        <f t="shared" si="1091"/>
        <v>1.6531497855488825E-2</v>
      </c>
      <c r="DO297" s="19">
        <f t="shared" si="1092"/>
        <v>4.8002115767654917E-2</v>
      </c>
      <c r="DP297" s="19">
        <f t="shared" si="1093"/>
        <v>0.17966556595904881</v>
      </c>
      <c r="DQ297" s="19">
        <f t="shared" si="1094"/>
        <v>4.6915271191856088E-2</v>
      </c>
      <c r="DR297" s="19">
        <f t="shared" si="1095"/>
        <v>4.770317473635332E-2</v>
      </c>
      <c r="DS297" s="19">
        <f t="shared" si="1096"/>
        <v>0.19312291284415581</v>
      </c>
      <c r="DT297" s="19">
        <f t="shared" si="1097"/>
        <v>4.7761848611174537E-2</v>
      </c>
      <c r="DU297" s="19">
        <f t="shared" si="1098"/>
        <v>3.1650729538203984E-2</v>
      </c>
      <c r="DV297" s="19">
        <f t="shared" si="1074"/>
        <v>4.9202770534547649E-2</v>
      </c>
      <c r="DW297" s="19">
        <f t="shared" si="1075"/>
        <v>2.1710497606987032E-2</v>
      </c>
      <c r="DX297" s="19">
        <f t="shared" si="1076"/>
        <v>6.2693967905146003E-2</v>
      </c>
      <c r="DY297" s="19">
        <f t="shared" si="1077"/>
        <v>9.0265747340505173E-3</v>
      </c>
      <c r="DZ297" s="19">
        <f t="shared" si="1078"/>
        <v>1.076019186076649E-2</v>
      </c>
      <c r="EA297" s="19">
        <f t="shared" si="1178"/>
        <v>0.9998154793427394</v>
      </c>
      <c r="EC297" s="19">
        <f t="shared" si="1038"/>
        <v>7.3886968432953587E-2</v>
      </c>
      <c r="ED297" s="19">
        <f t="shared" si="1099"/>
        <v>4.2004690985160249E-2</v>
      </c>
      <c r="EE297" s="19">
        <f t="shared" si="1100"/>
        <v>1.0902507098579154E-2</v>
      </c>
      <c r="EF297" s="19">
        <f t="shared" si="1101"/>
        <v>4.1464718352041151E-6</v>
      </c>
      <c r="EG297" s="19">
        <f t="shared" si="1102"/>
        <v>4.1464718352041151E-6</v>
      </c>
      <c r="EH297" s="19">
        <f t="shared" si="1103"/>
        <v>4.1464718352041151E-6</v>
      </c>
      <c r="EI297" s="19">
        <f t="shared" si="1104"/>
        <v>2.7033518087628373E-2</v>
      </c>
      <c r="EJ297" s="19">
        <f t="shared" si="1105"/>
        <v>8.1271619150857746E-2</v>
      </c>
      <c r="EK297" s="19">
        <f t="shared" si="1106"/>
        <v>1.653454882130484E-2</v>
      </c>
      <c r="EL297" s="19">
        <f t="shared" si="1107"/>
        <v>4.8010974784277835E-2</v>
      </c>
      <c r="EM297" s="19">
        <f t="shared" si="1108"/>
        <v>0.17969872408572601</v>
      </c>
      <c r="EN297" s="19">
        <f t="shared" si="1109"/>
        <v>4.6923929626191963E-2</v>
      </c>
      <c r="EO297" s="19">
        <f t="shared" si="1110"/>
        <v>4.7711978582000471E-2</v>
      </c>
      <c r="EP297" s="19">
        <f t="shared" si="1111"/>
        <v>0.19315855458760381</v>
      </c>
      <c r="EQ297" s="19">
        <f t="shared" si="1112"/>
        <v>4.7770663285361725E-2</v>
      </c>
      <c r="ER297" s="19">
        <f t="shared" si="1113"/>
        <v>3.1656570829460051E-2</v>
      </c>
      <c r="ES297" s="19">
        <f t="shared" si="1079"/>
        <v>4.9211851137664582E-2</v>
      </c>
      <c r="ET297" s="19">
        <f t="shared" si="1080"/>
        <v>2.1714504381607616E-2</v>
      </c>
      <c r="EU297" s="19">
        <f t="shared" si="1081"/>
        <v>6.2705538372300335E-2</v>
      </c>
      <c r="EV297" s="19">
        <f t="shared" si="1082"/>
        <v>9.0282406309456463E-3</v>
      </c>
      <c r="EW297" s="19">
        <f t="shared" si="1083"/>
        <v>1.0762177704870148E-2</v>
      </c>
      <c r="EZ297" s="19">
        <f t="shared" si="1039"/>
        <v>3.4856922804366348E-5</v>
      </c>
      <c r="FA297" s="19">
        <f t="shared" si="1114"/>
        <v>4.727361845864462E-3</v>
      </c>
      <c r="FB297" s="19">
        <f t="shared" si="1115"/>
        <v>1.5600758982132066E-2</v>
      </c>
      <c r="FC297" s="19">
        <f t="shared" si="1116"/>
        <v>-2.5528674361175913E-2</v>
      </c>
      <c r="FD297" s="19">
        <f t="shared" si="1117"/>
        <v>-3.153828517759822E-3</v>
      </c>
      <c r="FE297" s="19">
        <f t="shared" si="1118"/>
        <v>-6.0595761628904504E-4</v>
      </c>
      <c r="FF297" s="19">
        <f t="shared" si="1119"/>
        <v>3.8796759162777437E-2</v>
      </c>
      <c r="FG297" s="19">
        <f t="shared" si="1120"/>
        <v>-2.1355257415260426E-2</v>
      </c>
      <c r="FH297" s="19">
        <f t="shared" si="1121"/>
        <v>3.9714724281403616E-2</v>
      </c>
      <c r="FI297" s="19">
        <f t="shared" si="985"/>
        <v>-2.3431646512176376E-3</v>
      </c>
      <c r="FJ297" s="19">
        <f t="shared" si="986"/>
        <v>-2.9277732071311621E-2</v>
      </c>
      <c r="FK297" s="19">
        <f t="shared" si="987"/>
        <v>7.3772627434149779E-3</v>
      </c>
      <c r="FL297" s="19">
        <f t="shared" si="988"/>
        <v>1.2183503736193823E-2</v>
      </c>
      <c r="FM297" s="19">
        <f t="shared" si="989"/>
        <v>3.3456811525129512E-2</v>
      </c>
      <c r="FN297" s="19">
        <f t="shared" si="990"/>
        <v>1.6032184530099379E-2</v>
      </c>
      <c r="FO297" s="19">
        <f t="shared" si="991"/>
        <v>-4.7018532094231277E-2</v>
      </c>
      <c r="FP297" s="19">
        <f t="shared" si="992"/>
        <v>-6.4714072256317576E-2</v>
      </c>
      <c r="FQ297" s="19">
        <f t="shared" si="993"/>
        <v>-3.5099638691575372E-3</v>
      </c>
      <c r="FR297" s="19">
        <f t="shared" si="994"/>
        <v>-1.3489782499954356E-2</v>
      </c>
      <c r="FS297" s="19">
        <f t="shared" si="995"/>
        <v>5.1433002395886891E-2</v>
      </c>
      <c r="FT297" s="19">
        <f t="shared" si="996"/>
        <v>-1.5180906867974081E-2</v>
      </c>
      <c r="FU297" s="19"/>
      <c r="FV297" s="16"/>
      <c r="FW297" s="19">
        <f t="shared" si="1179"/>
        <v>0.99783123144027552</v>
      </c>
      <c r="FX297" s="19">
        <f t="shared" si="1048"/>
        <v>1.0106168861136775</v>
      </c>
      <c r="FY297" s="19">
        <f t="shared" si="1150"/>
        <v>0.97308222858659876</v>
      </c>
      <c r="FZ297" s="19"/>
      <c r="GA297" s="19">
        <f t="shared" si="1180"/>
        <v>1.0162959742149344</v>
      </c>
      <c r="GB297" s="19">
        <f t="shared" si="1049"/>
        <v>1.0237515030925726</v>
      </c>
      <c r="GC297" s="19">
        <f t="shared" si="1151"/>
        <v>1.0094362909719286</v>
      </c>
      <c r="GD297" s="19"/>
      <c r="GE297" s="19">
        <f t="shared" si="1181"/>
        <v>0.97412579914288311</v>
      </c>
      <c r="GF297" s="19">
        <f t="shared" si="1050"/>
        <v>0.80304089168129988</v>
      </c>
      <c r="GG297" s="19">
        <f t="shared" si="1152"/>
        <v>0.97598633180172634</v>
      </c>
      <c r="GH297" s="19"/>
      <c r="GI297" s="19">
        <f t="shared" si="1153"/>
        <v>1.1607102581452091</v>
      </c>
      <c r="GJ297" s="19">
        <f t="shared" si="1000"/>
        <v>1.112745928073809</v>
      </c>
      <c r="GK297" s="19">
        <f t="shared" si="1154"/>
        <v>1.1127450451102079</v>
      </c>
      <c r="GL297" s="3"/>
      <c r="GM297" s="3"/>
      <c r="GN297" s="8"/>
      <c r="GO297" s="5">
        <f t="shared" si="1051"/>
        <v>39</v>
      </c>
      <c r="GP297" t="b">
        <f t="shared" si="1001"/>
        <v>0</v>
      </c>
      <c r="GS297" s="11"/>
      <c r="GT297" s="11"/>
      <c r="GU297" s="11"/>
      <c r="GV297" s="11"/>
      <c r="GW297" s="11"/>
      <c r="GX297" s="11"/>
      <c r="GY297" s="11"/>
      <c r="GZ297" s="11" t="str">
        <f ca="1">IF(GP297,OFFSET(#REF!,$GP$253+$GO297,0),"")</f>
        <v/>
      </c>
      <c r="HA297" s="12" t="str">
        <f t="shared" ca="1" si="1005"/>
        <v/>
      </c>
      <c r="HB297" s="12" t="str">
        <f t="shared" ca="1" si="1006"/>
        <v/>
      </c>
      <c r="HC297" s="12" t="str">
        <f t="shared" ca="1" si="1007"/>
        <v/>
      </c>
      <c r="HD297" s="12" t="str">
        <f t="shared" ca="1" si="1008"/>
        <v/>
      </c>
      <c r="HE297" t="str">
        <f t="shared" ca="1" si="1009"/>
        <v/>
      </c>
      <c r="HF297" s="12" t="str">
        <f t="shared" ca="1" si="1010"/>
        <v/>
      </c>
      <c r="HG297" s="12" t="str">
        <f t="shared" ca="1" si="1011"/>
        <v/>
      </c>
      <c r="HH297" s="12" t="str">
        <f t="shared" ca="1" si="1012"/>
        <v/>
      </c>
      <c r="HJ297" s="17"/>
      <c r="HL297" s="18">
        <f t="shared" si="1013"/>
        <v>1988</v>
      </c>
      <c r="HM297" s="9">
        <f t="shared" si="1155"/>
        <v>0.82152756613986966</v>
      </c>
      <c r="HN297" s="9">
        <f t="shared" si="1182"/>
        <v>1.0737987543678844</v>
      </c>
      <c r="HO297" s="9">
        <f t="shared" si="1183"/>
        <v>0.98857667263232751</v>
      </c>
      <c r="HP297" s="9">
        <f t="shared" si="1184"/>
        <v>1.0595945262443245</v>
      </c>
      <c r="HQ297" s="9">
        <f t="shared" si="1185"/>
        <v>1.0251139582023672</v>
      </c>
      <c r="HR297" s="9">
        <f t="shared" si="927"/>
        <v>0.88215388687129148</v>
      </c>
      <c r="HS297" s="9">
        <f t="shared" si="1186"/>
        <v>0.88215527719987208</v>
      </c>
      <c r="HT297" s="9"/>
      <c r="HU297" s="9">
        <f t="shared" si="1187"/>
        <v>1.0474904310940416</v>
      </c>
      <c r="HV297" s="23">
        <f t="shared" si="1020"/>
        <v>1.0737970619979169</v>
      </c>
      <c r="HX297" s="8"/>
      <c r="HY297" s="5">
        <f t="shared" si="1052"/>
        <v>39</v>
      </c>
      <c r="HZ297" t="b">
        <f t="shared" si="1021"/>
        <v>0</v>
      </c>
      <c r="IC297" s="11"/>
      <c r="ID297" s="11"/>
      <c r="IE297" s="11"/>
      <c r="IF297" t="str">
        <f t="shared" ca="1" si="1023"/>
        <v/>
      </c>
      <c r="IG297" s="12" t="str">
        <f t="shared" si="1024"/>
        <v/>
      </c>
      <c r="IH297" s="19" t="str">
        <f t="shared" ca="1" si="1025"/>
        <v/>
      </c>
      <c r="II297" s="19" t="str">
        <f t="shared" ca="1" si="1026"/>
        <v/>
      </c>
      <c r="IJ297" s="11" t="str">
        <f t="shared" ca="1" si="1027"/>
        <v/>
      </c>
      <c r="IK297" s="12" t="str">
        <f t="shared" ca="1" si="1028"/>
        <v/>
      </c>
      <c r="IL297" s="12" t="str">
        <f t="shared" ca="1" si="1122"/>
        <v/>
      </c>
      <c r="IM297" s="12" t="str">
        <f t="shared" ca="1" si="1030"/>
        <v/>
      </c>
      <c r="IN297" s="12" t="str">
        <f t="shared" ca="1" si="1031"/>
        <v/>
      </c>
      <c r="IO297" t="str">
        <f t="shared" ca="1" si="1032"/>
        <v/>
      </c>
      <c r="IP297" s="12" t="str">
        <f t="shared" ca="1" si="1033"/>
        <v/>
      </c>
      <c r="IQ297" s="12" t="str">
        <f t="shared" ca="1" si="1034"/>
        <v/>
      </c>
      <c r="IR297" s="12" t="str">
        <f t="shared" ca="1" si="1035"/>
        <v/>
      </c>
    </row>
    <row r="298" spans="1:252" x14ac:dyDescent="0.2">
      <c r="A298" t="s">
        <v>54</v>
      </c>
      <c r="B298" s="1">
        <f t="shared" si="1036"/>
        <v>1989</v>
      </c>
      <c r="C298" s="124">
        <f>Manufacturing_Energy_Data!C29</f>
        <v>181.92203960000001</v>
      </c>
      <c r="D298" s="124">
        <f>Manufacturing_Energy_Data!D29</f>
        <v>103.4306856</v>
      </c>
      <c r="E298" s="124">
        <f>Manufacturing_Energy_Data!E29</f>
        <v>23.390624799999998</v>
      </c>
      <c r="F298" s="124">
        <v>0.01</v>
      </c>
      <c r="G298" s="124">
        <v>0.01</v>
      </c>
      <c r="H298" s="124">
        <v>0.01</v>
      </c>
      <c r="I298" s="124">
        <f>Manufacturing_Energy_Data!F29</f>
        <v>65.138042120981652</v>
      </c>
      <c r="J298" s="124">
        <f>Manufacturing_Energy_Data!G29</f>
        <v>203.60553441825095</v>
      </c>
      <c r="K298" s="124">
        <f>Manufacturing_Energy_Data!H29</f>
        <v>40.860254194455955</v>
      </c>
      <c r="L298" s="124">
        <f>Manufacturing_Energy_Data!I29</f>
        <v>116.4321116</v>
      </c>
      <c r="M298" s="124">
        <f>Manufacturing_Energy_Data!J29</f>
        <v>461.83742461517704</v>
      </c>
      <c r="N298" s="124">
        <f>Manufacturing_Energy_Data!K29</f>
        <v>118.75510933989071</v>
      </c>
      <c r="O298" s="124">
        <f>Manufacturing_Energy_Data!L29</f>
        <v>113.7366316</v>
      </c>
      <c r="P298" s="124">
        <f>Manufacturing_Energy_Data!M29</f>
        <v>488.47492132774869</v>
      </c>
      <c r="Q298" s="124">
        <f>Manufacturing_Energy_Data!N29</f>
        <v>120.58309233333516</v>
      </c>
      <c r="R298" s="124">
        <f>Manufacturing_Energy_Data!O29</f>
        <v>82.222593006052819</v>
      </c>
      <c r="S298" s="124">
        <f>Manufacturing_Energy_Data!P29</f>
        <v>123.33101691991858</v>
      </c>
      <c r="T298" s="124">
        <f>Manufacturing_Energy_Data!Q29</f>
        <v>53.39730074266356</v>
      </c>
      <c r="U298" s="124">
        <f>Manufacturing_Energy_Data!R29</f>
        <v>152.37196480633253</v>
      </c>
      <c r="V298" s="124">
        <f>Manufacturing_Energy_Data!S29</f>
        <v>23.355205032498805</v>
      </c>
      <c r="W298" s="124">
        <f>Manufacturing_Energy_Data!T29</f>
        <v>27.664804893891468</v>
      </c>
      <c r="X298" s="124">
        <f t="shared" si="1148"/>
        <v>2500.5393569511975</v>
      </c>
      <c r="Z298" s="19">
        <f t="shared" si="1123"/>
        <v>0.24125276421677772</v>
      </c>
      <c r="AA298" s="19">
        <f t="shared" si="1124"/>
        <v>1.0269152346420951</v>
      </c>
      <c r="AB298" s="19">
        <f t="shared" si="1125"/>
        <v>0.27063142566089332</v>
      </c>
      <c r="AC298" s="19">
        <f t="shared" si="1126"/>
        <v>1.3261326925931063E-5</v>
      </c>
      <c r="AD298" s="19">
        <f t="shared" si="1127"/>
        <v>9.9285355084419437E-5</v>
      </c>
      <c r="AE298" s="19">
        <f t="shared" si="1128"/>
        <v>1.1570081089107689E-4</v>
      </c>
      <c r="AF298" s="19">
        <f t="shared" si="1129"/>
        <v>0.73633479153913695</v>
      </c>
      <c r="AG298" s="19">
        <f t="shared" si="1130"/>
        <v>0.99390419825234178</v>
      </c>
      <c r="AH298" s="19">
        <f t="shared" si="1131"/>
        <v>0.38286543781802013</v>
      </c>
      <c r="AI298" s="19">
        <f t="shared" si="1132"/>
        <v>0.16799042676005682</v>
      </c>
      <c r="AJ298" s="19">
        <f t="shared" si="1133"/>
        <v>0.72345127189086789</v>
      </c>
      <c r="AK298" s="19">
        <f t="shared" si="1134"/>
        <v>0.69332347521821769</v>
      </c>
      <c r="AL298" s="19">
        <f t="shared" si="1135"/>
        <v>1.0797982124947663</v>
      </c>
      <c r="AM298" s="19">
        <f t="shared" si="1136"/>
        <v>1.991994617304085</v>
      </c>
      <c r="AN298" s="19">
        <f t="shared" si="1137"/>
        <v>0.43725518136056674</v>
      </c>
      <c r="AO298" s="19">
        <f t="shared" si="1138"/>
        <v>0.28377154927440162</v>
      </c>
      <c r="AP298" s="19">
        <f t="shared" si="1139"/>
        <v>2.1720875254438696</v>
      </c>
      <c r="AQ298" s="19">
        <f t="shared" si="1140"/>
        <v>0.44092022533197572</v>
      </c>
      <c r="AR298" s="19">
        <f t="shared" si="1141"/>
        <v>0.27361709090385766</v>
      </c>
      <c r="AS298" s="19">
        <f t="shared" si="1142"/>
        <v>0.32706608669689829</v>
      </c>
      <c r="AT298" s="19">
        <f t="shared" si="1143"/>
        <v>0.28637551983290788</v>
      </c>
      <c r="AU298" s="19">
        <f t="shared" si="1144"/>
        <v>2.2832921190963154</v>
      </c>
      <c r="AV298" s="19"/>
      <c r="AX298" s="19">
        <f t="shared" si="1156"/>
        <v>1.0221997860654757</v>
      </c>
      <c r="AY298" s="19">
        <f t="shared" si="1157"/>
        <v>1.0045995099355285</v>
      </c>
      <c r="AZ298" s="19">
        <f t="shared" si="1158"/>
        <v>0.89519209618948992</v>
      </c>
      <c r="BA298" s="19">
        <f t="shared" si="1159"/>
        <v>0.89751327717513996</v>
      </c>
      <c r="BB298" s="19">
        <f t="shared" si="1160"/>
        <v>0.84160433682243574</v>
      </c>
      <c r="BC298" s="19">
        <f t="shared" si="1161"/>
        <v>0.97733500647381211</v>
      </c>
      <c r="BD298" s="19">
        <f t="shared" si="1162"/>
        <v>1.0562317472334641</v>
      </c>
      <c r="BE298" s="19">
        <f t="shared" si="1163"/>
        <v>1.047607350242737</v>
      </c>
      <c r="BF298" s="19">
        <f t="shared" si="1164"/>
        <v>1.1018267227228018</v>
      </c>
      <c r="BG298" s="19">
        <f t="shared" si="1165"/>
        <v>0.91190214348614429</v>
      </c>
      <c r="BH298" s="19">
        <f t="shared" si="1166"/>
        <v>0.85324106676129829</v>
      </c>
      <c r="BI298" s="19">
        <f t="shared" si="1167"/>
        <v>0.939049781717464</v>
      </c>
      <c r="BJ298" s="19">
        <f t="shared" si="1168"/>
        <v>0.95129789861380309</v>
      </c>
      <c r="BK298" s="19">
        <f t="shared" si="1169"/>
        <v>0.98858818137490678</v>
      </c>
      <c r="BL298" s="19">
        <f t="shared" si="1170"/>
        <v>1.1253584114161563</v>
      </c>
      <c r="BM298" s="19">
        <f t="shared" si="1171"/>
        <v>1.0870350566286111</v>
      </c>
      <c r="BN298" s="19">
        <f t="shared" si="1172"/>
        <v>0.92204837534168538</v>
      </c>
      <c r="BO298" s="19">
        <f t="shared" si="1173"/>
        <v>0.99397716935445457</v>
      </c>
      <c r="BP298" s="19">
        <f t="shared" si="1174"/>
        <v>1.0227345925557303</v>
      </c>
      <c r="BQ298" s="19">
        <f t="shared" si="1175"/>
        <v>1.2200954005803575</v>
      </c>
      <c r="BR298" s="19">
        <f t="shared" si="1176"/>
        <v>1.1128205056963631</v>
      </c>
      <c r="BS298" s="19">
        <f t="shared" si="1177"/>
        <v>0.96587065397176464</v>
      </c>
      <c r="BU298" s="16"/>
      <c r="BV298" s="9">
        <f t="shared" si="1149"/>
        <v>1.1652416394988827</v>
      </c>
      <c r="BW298" s="9">
        <f t="shared" si="951"/>
        <v>0.96587065397176464</v>
      </c>
      <c r="BX298" s="9">
        <f t="shared" si="952"/>
        <v>1.0168020340191957</v>
      </c>
      <c r="BY298" s="9">
        <f t="shared" si="953"/>
        <v>0.97539038462131122</v>
      </c>
      <c r="BZ298" s="9">
        <f t="shared" si="954"/>
        <v>0.97387794261389582</v>
      </c>
      <c r="CA298" s="9">
        <f t="shared" si="916"/>
        <v>1.1254738311984323</v>
      </c>
      <c r="CB298" s="9">
        <f t="shared" si="955"/>
        <v>1.1254727043779171</v>
      </c>
      <c r="CC298" s="9"/>
      <c r="CD298" s="9">
        <f t="shared" si="956"/>
        <v>0.9917789270457148</v>
      </c>
      <c r="CE298" s="9">
        <f t="shared" si="957"/>
        <v>0.96587162099909785</v>
      </c>
      <c r="CG298" s="35"/>
      <c r="CH298">
        <f t="shared" si="958"/>
        <v>1989</v>
      </c>
      <c r="CI298" s="19">
        <f t="shared" si="959"/>
        <v>7.2753119879628653E-2</v>
      </c>
      <c r="CJ298" s="19">
        <f t="shared" si="1059"/>
        <v>4.136335039577569E-2</v>
      </c>
      <c r="CK298" s="19">
        <f t="shared" si="1060"/>
        <v>9.3542318120196279E-3</v>
      </c>
      <c r="CL298" s="19">
        <f t="shared" si="1061"/>
        <v>3.9991372150177152E-6</v>
      </c>
      <c r="CM298" s="19">
        <f t="shared" si="1062"/>
        <v>3.9991372150177152E-6</v>
      </c>
      <c r="CN298" s="19">
        <f t="shared" si="1063"/>
        <v>3.9991372150177152E-6</v>
      </c>
      <c r="CO298" s="19">
        <f t="shared" si="1064"/>
        <v>2.6049596835940918E-2</v>
      </c>
      <c r="CP298" s="19">
        <f t="shared" si="1065"/>
        <v>8.1424646987559759E-2</v>
      </c>
      <c r="CQ298" s="19">
        <f t="shared" si="1066"/>
        <v>1.6340576316413249E-2</v>
      </c>
      <c r="CR298" s="19">
        <f t="shared" si="1067"/>
        <v>4.6562799052265576E-2</v>
      </c>
      <c r="CS298" s="19">
        <f t="shared" si="1068"/>
        <v>0.1846951232066493</v>
      </c>
      <c r="CT298" s="19">
        <f t="shared" si="1069"/>
        <v>4.7491797723465477E-2</v>
      </c>
      <c r="CU298" s="19">
        <f t="shared" si="1070"/>
        <v>4.5484839614231984E-2</v>
      </c>
      <c r="CV298" s="19">
        <f t="shared" si="1071"/>
        <v>0.19534782364846504</v>
      </c>
      <c r="CW298" s="19">
        <f t="shared" si="1072"/>
        <v>4.8222833205215795E-2</v>
      </c>
      <c r="CX298" s="19">
        <f t="shared" si="1073"/>
        <v>3.2881943160576112E-2</v>
      </c>
      <c r="CY298" s="19">
        <f t="shared" si="1054"/>
        <v>4.9321765953042586E-2</v>
      </c>
      <c r="CZ298" s="19">
        <f t="shared" si="1055"/>
        <v>2.1354313258147892E-2</v>
      </c>
      <c r="DA298" s="19">
        <f t="shared" si="1056"/>
        <v>6.0935639498237396E-2</v>
      </c>
      <c r="DB298" s="19">
        <f t="shared" si="1057"/>
        <v>9.3400669609834987E-3</v>
      </c>
      <c r="DC298" s="19">
        <f t="shared" si="1058"/>
        <v>1.1063535079736557E-2</v>
      </c>
      <c r="DD298">
        <f t="shared" si="980"/>
        <v>1.0000000000000002</v>
      </c>
      <c r="DF298" s="19">
        <f t="shared" si="1037"/>
        <v>7.2881230923963564E-2</v>
      </c>
      <c r="DG298" s="19">
        <f t="shared" si="1084"/>
        <v>4.1250845260928974E-2</v>
      </c>
      <c r="DH298" s="19">
        <f t="shared" si="1085"/>
        <v>1.0022810374942763E-2</v>
      </c>
      <c r="DI298" s="19">
        <f t="shared" si="1086"/>
        <v>4.0219650742264516E-6</v>
      </c>
      <c r="DJ298" s="19">
        <f t="shared" si="1087"/>
        <v>4.0219650742264516E-6</v>
      </c>
      <c r="DK298" s="19">
        <f t="shared" si="1088"/>
        <v>4.0219650742264516E-6</v>
      </c>
      <c r="DL298" s="19">
        <f t="shared" si="1089"/>
        <v>2.6466296296797181E-2</v>
      </c>
      <c r="DM298" s="19">
        <f t="shared" si="1090"/>
        <v>8.0663925990473034E-2</v>
      </c>
      <c r="DN298" s="19">
        <f t="shared" si="1091"/>
        <v>1.6507945716461751E-2</v>
      </c>
      <c r="DO298" s="19">
        <f t="shared" si="1092"/>
        <v>4.7037744244377462E-2</v>
      </c>
      <c r="DP298" s="19">
        <f t="shared" si="1093"/>
        <v>0.18051312127380978</v>
      </c>
      <c r="DQ298" s="19">
        <f t="shared" si="1094"/>
        <v>4.7221427451557149E-2</v>
      </c>
      <c r="DR298" s="19">
        <f t="shared" si="1095"/>
        <v>4.6257675876585233E-2</v>
      </c>
      <c r="DS298" s="19">
        <f t="shared" si="1096"/>
        <v>0.19872088554092049</v>
      </c>
      <c r="DT298" s="19">
        <f t="shared" si="1097"/>
        <v>4.8127886238051185E-2</v>
      </c>
      <c r="DU298" s="19">
        <f t="shared" si="1098"/>
        <v>3.2148252182536918E-2</v>
      </c>
      <c r="DV298" s="19">
        <f t="shared" si="1074"/>
        <v>4.8949036075860965E-2</v>
      </c>
      <c r="DW298" s="19">
        <f t="shared" si="1075"/>
        <v>2.1429105791346555E-2</v>
      </c>
      <c r="DX298" s="19">
        <f t="shared" si="1076"/>
        <v>6.1621185349824581E-2</v>
      </c>
      <c r="DY298" s="19">
        <f t="shared" si="1077"/>
        <v>9.1584649969833586E-3</v>
      </c>
      <c r="DZ298" s="19">
        <f t="shared" si="1078"/>
        <v>1.0920663393875301E-2</v>
      </c>
      <c r="EA298" s="19">
        <f t="shared" si="1178"/>
        <v>0.99991056887451901</v>
      </c>
      <c r="EC298" s="19">
        <f t="shared" si="1038"/>
        <v>7.2887749357422371E-2</v>
      </c>
      <c r="ED298" s="19">
        <f t="shared" si="1099"/>
        <v>4.1254534700398422E-2</v>
      </c>
      <c r="EE298" s="19">
        <f t="shared" si="1100"/>
        <v>1.0023706806323944E-2</v>
      </c>
      <c r="EF298" s="19">
        <f t="shared" si="1101"/>
        <v>4.0223247952599416E-6</v>
      </c>
      <c r="EG298" s="19">
        <f t="shared" si="1102"/>
        <v>4.0223247952599416E-6</v>
      </c>
      <c r="EH298" s="19">
        <f t="shared" si="1103"/>
        <v>4.0223247952599416E-6</v>
      </c>
      <c r="EI298" s="19">
        <f t="shared" si="1104"/>
        <v>2.6468663419156734E-2</v>
      </c>
      <c r="EJ298" s="19">
        <f t="shared" si="1105"/>
        <v>8.0671140501361913E-2</v>
      </c>
      <c r="EK298" s="19">
        <f t="shared" si="1106"/>
        <v>1.6509422172667692E-2</v>
      </c>
      <c r="EL298" s="19">
        <f t="shared" si="1107"/>
        <v>4.7041951259023378E-2</v>
      </c>
      <c r="EM298" s="19">
        <f t="shared" si="1108"/>
        <v>0.18052926620926912</v>
      </c>
      <c r="EN298" s="19">
        <f t="shared" si="1109"/>
        <v>4.7225650894668229E-2</v>
      </c>
      <c r="EO298" s="19">
        <f t="shared" si="1110"/>
        <v>4.6261813122599575E-2</v>
      </c>
      <c r="EP298" s="19">
        <f t="shared" si="1111"/>
        <v>0.19873865896286813</v>
      </c>
      <c r="EQ298" s="19">
        <f t="shared" si="1112"/>
        <v>4.8132190754042181E-2</v>
      </c>
      <c r="ER298" s="19">
        <f t="shared" si="1113"/>
        <v>3.2151127494054195E-2</v>
      </c>
      <c r="ES298" s="19">
        <f t="shared" si="1079"/>
        <v>4.8953414034774233E-2</v>
      </c>
      <c r="ET298" s="19">
        <f t="shared" si="1080"/>
        <v>2.1431022391799261E-2</v>
      </c>
      <c r="EU298" s="19">
        <f t="shared" si="1081"/>
        <v>6.1626696694669664E-2</v>
      </c>
      <c r="EV298" s="19">
        <f t="shared" si="1082"/>
        <v>9.1592841220709958E-3</v>
      </c>
      <c r="EW298" s="19">
        <f t="shared" si="1083"/>
        <v>1.0921640128444087E-2</v>
      </c>
      <c r="EZ298" s="19">
        <f t="shared" si="1039"/>
        <v>-1.8642914069517773E-2</v>
      </c>
      <c r="FA298" s="19">
        <f t="shared" si="1114"/>
        <v>3.0527355886194696E-3</v>
      </c>
      <c r="FB298" s="19">
        <f t="shared" si="1115"/>
        <v>-7.5986756601535282E-2</v>
      </c>
      <c r="FC298" s="19">
        <f t="shared" si="1116"/>
        <v>-2.6498393302097113E-2</v>
      </c>
      <c r="FD298" s="19">
        <f t="shared" si="1117"/>
        <v>-1.3770150129732074E-2</v>
      </c>
      <c r="FE298" s="19">
        <f t="shared" si="1118"/>
        <v>4.9156650749485449E-2</v>
      </c>
      <c r="FF298" s="19">
        <f t="shared" si="1119"/>
        <v>1.8847233857271657E-3</v>
      </c>
      <c r="FG298" s="19">
        <f t="shared" si="1120"/>
        <v>1.6736291464778789E-2</v>
      </c>
      <c r="FH298" s="19">
        <f t="shared" si="1121"/>
        <v>-2.0232841774260074E-2</v>
      </c>
      <c r="FI298" s="19">
        <f t="shared" si="985"/>
        <v>-8.5047425196672754E-3</v>
      </c>
      <c r="FJ298" s="19">
        <f t="shared" si="986"/>
        <v>2.7199041604964523E-2</v>
      </c>
      <c r="FK298" s="19">
        <f t="shared" si="987"/>
        <v>-1.4118318742585587E-3</v>
      </c>
      <c r="FL298" s="19">
        <f t="shared" si="988"/>
        <v>-1.4558834047175029E-2</v>
      </c>
      <c r="FM298" s="19">
        <f t="shared" si="989"/>
        <v>-1.4873532186965842E-2</v>
      </c>
      <c r="FN298" s="19">
        <f t="shared" si="990"/>
        <v>2.0967905729023822E-2</v>
      </c>
      <c r="FO298" s="19">
        <f t="shared" si="991"/>
        <v>9.1038075903327204E-3</v>
      </c>
      <c r="FP298" s="19">
        <f t="shared" si="992"/>
        <v>2.9013476357297816E-3</v>
      </c>
      <c r="FQ298" s="19">
        <f t="shared" si="993"/>
        <v>-4.6010230550781357E-3</v>
      </c>
      <c r="FR298" s="19">
        <f t="shared" si="994"/>
        <v>-1.9078964033631823E-2</v>
      </c>
      <c r="FS298" s="19">
        <f t="shared" si="995"/>
        <v>4.4808291759031109E-2</v>
      </c>
      <c r="FT298" s="19">
        <f t="shared" si="996"/>
        <v>3.2223889872161932E-2</v>
      </c>
      <c r="FU298" s="19"/>
      <c r="FV298" s="16"/>
      <c r="FW298" s="19">
        <f t="shared" si="1179"/>
        <v>1.0008177253719379</v>
      </c>
      <c r="FX298" s="19">
        <f t="shared" si="1048"/>
        <v>1.0114432931827615</v>
      </c>
      <c r="FY298" s="19">
        <f t="shared" si="1150"/>
        <v>0.97387794261389582</v>
      </c>
      <c r="FZ298" s="19"/>
      <c r="GA298" s="19">
        <f t="shared" si="1180"/>
        <v>1.0072968874936874</v>
      </c>
      <c r="GB298" s="19">
        <f t="shared" si="1049"/>
        <v>1.0312217026321324</v>
      </c>
      <c r="GC298" s="19">
        <f t="shared" si="1151"/>
        <v>1.0168020340191957</v>
      </c>
      <c r="GD298" s="19"/>
      <c r="GE298" s="19">
        <f t="shared" si="1181"/>
        <v>0.99938938982955328</v>
      </c>
      <c r="GF298" s="19">
        <f t="shared" si="1050"/>
        <v>0.8025505467455547</v>
      </c>
      <c r="GG298" s="19">
        <f t="shared" si="1152"/>
        <v>0.97539038462131122</v>
      </c>
      <c r="GH298" s="19"/>
      <c r="GI298" s="19">
        <f t="shared" si="1153"/>
        <v>1.1652416394988827</v>
      </c>
      <c r="GJ298" s="19">
        <f t="shared" si="1000"/>
        <v>1.1254738311984323</v>
      </c>
      <c r="GK298" s="19">
        <f t="shared" si="1154"/>
        <v>1.1254727043779171</v>
      </c>
      <c r="GL298" s="3"/>
      <c r="GM298" s="3"/>
      <c r="GN298" s="8"/>
      <c r="GO298" s="5">
        <f t="shared" si="1051"/>
        <v>40</v>
      </c>
      <c r="GP298" t="b">
        <f t="shared" si="1001"/>
        <v>0</v>
      </c>
      <c r="GS298" s="11"/>
      <c r="GT298" s="11"/>
      <c r="GU298" s="11"/>
      <c r="GV298" s="11"/>
      <c r="GW298" s="11"/>
      <c r="GX298" s="11"/>
      <c r="GY298" s="11"/>
      <c r="GZ298" s="11" t="str">
        <f ca="1">IF(GP298,OFFSET(#REF!,$GP$253+$GO298,0),"")</f>
        <v/>
      </c>
      <c r="HA298" s="12" t="str">
        <f t="shared" ca="1" si="1005"/>
        <v/>
      </c>
      <c r="HB298" s="12" t="str">
        <f t="shared" ca="1" si="1006"/>
        <v/>
      </c>
      <c r="HC298" s="12" t="str">
        <f t="shared" ca="1" si="1007"/>
        <v/>
      </c>
      <c r="HD298" s="12" t="str">
        <f t="shared" ca="1" si="1008"/>
        <v/>
      </c>
      <c r="HE298" t="str">
        <f t="shared" ca="1" si="1009"/>
        <v/>
      </c>
      <c r="HF298" s="12" t="str">
        <f t="shared" ca="1" si="1010"/>
        <v/>
      </c>
      <c r="HG298" s="12" t="str">
        <f t="shared" ca="1" si="1011"/>
        <v/>
      </c>
      <c r="HH298" s="12" t="str">
        <f t="shared" ca="1" si="1012"/>
        <v/>
      </c>
      <c r="HJ298" s="17"/>
      <c r="HL298" s="18">
        <f t="shared" si="1013"/>
        <v>1989</v>
      </c>
      <c r="HM298" s="9">
        <f t="shared" si="1155"/>
        <v>0.82473478746716611</v>
      </c>
      <c r="HN298" s="9">
        <f t="shared" si="1182"/>
        <v>1.0818574011720028</v>
      </c>
      <c r="HO298" s="9">
        <f t="shared" si="1183"/>
        <v>0.99579020539140928</v>
      </c>
      <c r="HP298" s="9">
        <f t="shared" si="1184"/>
        <v>1.0589475270500501</v>
      </c>
      <c r="HQ298" s="9">
        <f t="shared" si="1185"/>
        <v>1.025952219895117</v>
      </c>
      <c r="HR298" s="9">
        <f t="shared" si="927"/>
        <v>0.89224421291053735</v>
      </c>
      <c r="HS298" s="9">
        <f t="shared" si="1186"/>
        <v>0.89224543382537258</v>
      </c>
      <c r="HT298" s="9"/>
      <c r="HU298" s="9">
        <f t="shared" si="1187"/>
        <v>1.0544895754598942</v>
      </c>
      <c r="HV298" s="23">
        <f t="shared" si="1020"/>
        <v>1.0818559207993379</v>
      </c>
      <c r="HX298" s="8"/>
      <c r="HY298" s="5">
        <f t="shared" si="1052"/>
        <v>40</v>
      </c>
      <c r="HZ298" t="b">
        <f t="shared" si="1021"/>
        <v>0</v>
      </c>
      <c r="IC298" s="11"/>
      <c r="ID298" s="11"/>
      <c r="IE298" s="11"/>
      <c r="IF298" t="str">
        <f t="shared" ca="1" si="1023"/>
        <v/>
      </c>
      <c r="IG298" s="12" t="str">
        <f t="shared" si="1024"/>
        <v/>
      </c>
      <c r="IH298" s="19" t="str">
        <f t="shared" ca="1" si="1025"/>
        <v/>
      </c>
      <c r="II298" s="19" t="str">
        <f t="shared" ca="1" si="1026"/>
        <v/>
      </c>
      <c r="IJ298" s="11" t="str">
        <f t="shared" ca="1" si="1027"/>
        <v/>
      </c>
      <c r="IK298" s="12" t="str">
        <f t="shared" ca="1" si="1028"/>
        <v/>
      </c>
      <c r="IL298" s="12" t="str">
        <f t="shared" ca="1" si="1122"/>
        <v/>
      </c>
      <c r="IM298" s="12" t="str">
        <f t="shared" ca="1" si="1030"/>
        <v/>
      </c>
      <c r="IN298" s="12" t="str">
        <f t="shared" ca="1" si="1031"/>
        <v/>
      </c>
      <c r="IO298" t="str">
        <f t="shared" ca="1" si="1032"/>
        <v/>
      </c>
      <c r="IP298" s="12" t="str">
        <f t="shared" ca="1" si="1033"/>
        <v/>
      </c>
      <c r="IQ298" s="12" t="str">
        <f t="shared" ca="1" si="1034"/>
        <v/>
      </c>
      <c r="IR298" s="12" t="str">
        <f t="shared" ca="1" si="1035"/>
        <v/>
      </c>
    </row>
    <row r="299" spans="1:252" x14ac:dyDescent="0.2">
      <c r="A299" t="s">
        <v>54</v>
      </c>
      <c r="B299" s="1">
        <f t="shared" si="1036"/>
        <v>1990</v>
      </c>
      <c r="C299" s="124">
        <f>Manufacturing_Energy_Data!C30</f>
        <v>183.31550040000002</v>
      </c>
      <c r="D299" s="124">
        <f>Manufacturing_Energy_Data!D30</f>
        <v>99.811577199999988</v>
      </c>
      <c r="E299" s="124">
        <f>Manufacturing_Energy_Data!E30</f>
        <v>23.108793599999998</v>
      </c>
      <c r="F299" s="124">
        <v>0.01</v>
      </c>
      <c r="G299" s="124">
        <v>0.01</v>
      </c>
      <c r="H299" s="124">
        <v>0.01</v>
      </c>
      <c r="I299" s="124">
        <f>Manufacturing_Energy_Data!F30</f>
        <v>65.158067088915033</v>
      </c>
      <c r="J299" s="124">
        <f>Manufacturing_Energy_Data!G30</f>
        <v>215.91304783726235</v>
      </c>
      <c r="K299" s="124">
        <f>Manufacturing_Energy_Data!H30</f>
        <v>42.559536231756297</v>
      </c>
      <c r="L299" s="124">
        <f>Manufacturing_Energy_Data!I30</f>
        <v>120.3296392</v>
      </c>
      <c r="M299" s="124">
        <f>Manufacturing_Energy_Data!J30</f>
        <v>490.50716601146706</v>
      </c>
      <c r="N299" s="124">
        <f>Manufacturing_Energy_Data!K30</f>
        <v>122.40925133551912</v>
      </c>
      <c r="O299" s="124">
        <f>Manufacturing_Energy_Data!L30</f>
        <v>115.537144</v>
      </c>
      <c r="P299" s="124">
        <f>Manufacturing_Energy_Data!M30</f>
        <v>494.40657078534031</v>
      </c>
      <c r="Q299" s="124">
        <f>Manufacturing_Energy_Data!N30</f>
        <v>120.9145451690495</v>
      </c>
      <c r="R299" s="124">
        <f>Manufacturing_Energy_Data!O30</f>
        <v>83.868091472972651</v>
      </c>
      <c r="S299" s="124">
        <f>Manufacturing_Energy_Data!P30</f>
        <v>126.73288702710265</v>
      </c>
      <c r="T299" s="124">
        <f>Manufacturing_Energy_Data!Q30</f>
        <v>53.927901631120662</v>
      </c>
      <c r="U299" s="124">
        <f>Manufacturing_Energy_Data!R30</f>
        <v>153.23725770984589</v>
      </c>
      <c r="V299" s="124">
        <f>Manufacturing_Energy_Data!S30</f>
        <v>22.280034512346635</v>
      </c>
      <c r="W299" s="124">
        <f>Manufacturing_Energy_Data!T30</f>
        <v>29.85303894726405</v>
      </c>
      <c r="X299" s="124">
        <f t="shared" si="1148"/>
        <v>2563.9000501599617</v>
      </c>
      <c r="Z299" s="19">
        <f t="shared" si="1123"/>
        <v>0.24333485689612647</v>
      </c>
      <c r="AA299" s="19">
        <f t="shared" si="1124"/>
        <v>1.0359082915862063</v>
      </c>
      <c r="AB299" s="19">
        <f t="shared" si="1125"/>
        <v>0.27197684649147114</v>
      </c>
      <c r="AC299" s="19">
        <f t="shared" si="1126"/>
        <v>1.3274101555251049E-5</v>
      </c>
      <c r="AD299" s="19">
        <f t="shared" si="1127"/>
        <v>1.0378638637384505E-4</v>
      </c>
      <c r="AE299" s="19">
        <f t="shared" si="1128"/>
        <v>1.1769409134861597E-4</v>
      </c>
      <c r="AF299" s="19">
        <f t="shared" si="1129"/>
        <v>0.74837538188092168</v>
      </c>
      <c r="AG299" s="19">
        <f t="shared" si="1130"/>
        <v>1.0537810114247192</v>
      </c>
      <c r="AH299" s="19">
        <f t="shared" si="1131"/>
        <v>0.38847370186438956</v>
      </c>
      <c r="AI299" s="19">
        <f t="shared" si="1132"/>
        <v>0.17425298610224441</v>
      </c>
      <c r="AJ299" s="19">
        <f t="shared" si="1133"/>
        <v>0.7573290125723231</v>
      </c>
      <c r="AK299" s="19">
        <f t="shared" si="1134"/>
        <v>0.69671273740699879</v>
      </c>
      <c r="AL299" s="19">
        <f t="shared" si="1135"/>
        <v>1.1122426404425199</v>
      </c>
      <c r="AM299" s="19">
        <f t="shared" si="1136"/>
        <v>2.0600370004475757</v>
      </c>
      <c r="AN299" s="19">
        <f t="shared" si="1137"/>
        <v>0.43846254849436506</v>
      </c>
      <c r="AO299" s="19">
        <f t="shared" si="1138"/>
        <v>0.29819217925614311</v>
      </c>
      <c r="AP299" s="19">
        <f t="shared" si="1139"/>
        <v>2.0991357761724703</v>
      </c>
      <c r="AQ299" s="19">
        <f t="shared" si="1140"/>
        <v>0.4599443826125445</v>
      </c>
      <c r="AR299" s="19">
        <f t="shared" si="1141"/>
        <v>0.28624765256007112</v>
      </c>
      <c r="AS299" s="19">
        <f t="shared" si="1142"/>
        <v>0.32011224757577234</v>
      </c>
      <c r="AT299" s="19">
        <f t="shared" si="1143"/>
        <v>0.29643273839516299</v>
      </c>
      <c r="AU299" s="19">
        <f t="shared" si="1144"/>
        <v>2.3542802947965349</v>
      </c>
      <c r="AV299" s="19"/>
      <c r="AX299" s="19">
        <f t="shared" si="1156"/>
        <v>1.0310217147936638</v>
      </c>
      <c r="AY299" s="19">
        <f t="shared" si="1157"/>
        <v>1.0133971402501913</v>
      </c>
      <c r="AZ299" s="19">
        <f t="shared" si="1158"/>
        <v>0.89964246661724323</v>
      </c>
      <c r="BA299" s="19">
        <f t="shared" si="1159"/>
        <v>0.89837785124753233</v>
      </c>
      <c r="BB299" s="19">
        <f t="shared" si="1160"/>
        <v>0.87975787366715141</v>
      </c>
      <c r="BC299" s="19">
        <f t="shared" si="1161"/>
        <v>0.99417242320295729</v>
      </c>
      <c r="BD299" s="19">
        <f t="shared" si="1162"/>
        <v>1.0735033116367192</v>
      </c>
      <c r="BE299" s="19">
        <f t="shared" si="1163"/>
        <v>1.1107194587324609</v>
      </c>
      <c r="BF299" s="19">
        <f t="shared" si="1164"/>
        <v>1.1179664276530559</v>
      </c>
      <c r="BG299" s="19">
        <f t="shared" si="1165"/>
        <v>0.94589718354879571</v>
      </c>
      <c r="BH299" s="19">
        <f t="shared" si="1166"/>
        <v>0.89319659759194681</v>
      </c>
      <c r="BI299" s="19">
        <f t="shared" si="1167"/>
        <v>0.9436402593694091</v>
      </c>
      <c r="BJ299" s="19">
        <f t="shared" si="1168"/>
        <v>0.9798813096356791</v>
      </c>
      <c r="BK299" s="19">
        <f t="shared" si="1169"/>
        <v>1.0223562926056862</v>
      </c>
      <c r="BL299" s="19">
        <f t="shared" si="1170"/>
        <v>1.1284657977150665</v>
      </c>
      <c r="BM299" s="19">
        <f t="shared" si="1171"/>
        <v>1.1422757259941805</v>
      </c>
      <c r="BN299" s="19">
        <f t="shared" si="1172"/>
        <v>0.89108045111852041</v>
      </c>
      <c r="BO299" s="19">
        <f t="shared" si="1173"/>
        <v>1.0368637890119139</v>
      </c>
      <c r="BP299" s="19">
        <f t="shared" si="1174"/>
        <v>1.06994550429573</v>
      </c>
      <c r="BQ299" s="19">
        <f t="shared" si="1175"/>
        <v>1.1941546275281998</v>
      </c>
      <c r="BR299" s="19">
        <f t="shared" si="1176"/>
        <v>1.1519016361396277</v>
      </c>
      <c r="BS299" s="19">
        <f t="shared" si="1177"/>
        <v>0.99589983644665991</v>
      </c>
      <c r="BU299" s="16"/>
      <c r="BV299" s="9">
        <f t="shared" si="1149"/>
        <v>1.1587418752947447</v>
      </c>
      <c r="BW299" s="9">
        <f t="shared" si="951"/>
        <v>0.99589983644665991</v>
      </c>
      <c r="BX299" s="9">
        <f t="shared" si="952"/>
        <v>1.0152022037487405</v>
      </c>
      <c r="BY299" s="9">
        <f t="shared" si="953"/>
        <v>0.9786930876885459</v>
      </c>
      <c r="BZ299" s="9">
        <f t="shared" si="954"/>
        <v>1.0023444943334567</v>
      </c>
      <c r="CA299" s="9">
        <f t="shared" si="916"/>
        <v>1.1539919627825999</v>
      </c>
      <c r="CB299" s="9">
        <f t="shared" si="955"/>
        <v>1.1539908440899325</v>
      </c>
      <c r="CC299" s="9"/>
      <c r="CD299" s="9">
        <f t="shared" si="956"/>
        <v>0.99357137941507112</v>
      </c>
      <c r="CE299" s="9">
        <f t="shared" si="957"/>
        <v>0.99590080188399455</v>
      </c>
      <c r="CG299" s="35"/>
      <c r="CH299">
        <f t="shared" si="958"/>
        <v>1990</v>
      </c>
      <c r="CI299" s="19">
        <f t="shared" si="959"/>
        <v>7.1498692153995222E-2</v>
      </c>
      <c r="CJ299" s="19">
        <f t="shared" si="1059"/>
        <v>3.8929589784037308E-2</v>
      </c>
      <c r="CK299" s="19">
        <f t="shared" si="1060"/>
        <v>9.01314136584936E-3</v>
      </c>
      <c r="CL299" s="19">
        <f t="shared" si="1061"/>
        <v>3.9003080480364674E-6</v>
      </c>
      <c r="CM299" s="19">
        <f t="shared" si="1062"/>
        <v>3.9003080480364674E-6</v>
      </c>
      <c r="CN299" s="19">
        <f t="shared" si="1063"/>
        <v>3.9003080480364674E-6</v>
      </c>
      <c r="CO299" s="19">
        <f t="shared" si="1064"/>
        <v>2.5413653346139535E-2</v>
      </c>
      <c r="CP299" s="19">
        <f t="shared" si="1065"/>
        <v>8.4212739815575713E-2</v>
      </c>
      <c r="CQ299" s="19">
        <f t="shared" si="1066"/>
        <v>1.6599530168541869E-2</v>
      </c>
      <c r="CR299" s="19">
        <f t="shared" si="1067"/>
        <v>4.6932266018908438E-2</v>
      </c>
      <c r="CS299" s="19">
        <f t="shared" si="1068"/>
        <v>0.19131290472140844</v>
      </c>
      <c r="CT299" s="19">
        <f t="shared" si="1069"/>
        <v>4.7743378813804388E-2</v>
      </c>
      <c r="CU299" s="19">
        <f t="shared" si="1070"/>
        <v>4.5063045259034817E-2</v>
      </c>
      <c r="CV299" s="19">
        <f t="shared" si="1071"/>
        <v>0.19283379270361739</v>
      </c>
      <c r="CW299" s="19">
        <f t="shared" si="1072"/>
        <v>4.7160397364751271E-2</v>
      </c>
      <c r="CX299" s="19">
        <f t="shared" si="1073"/>
        <v>3.2711139214549385E-2</v>
      </c>
      <c r="CY299" s="19">
        <f t="shared" si="1054"/>
        <v>4.9429729922270481E-2</v>
      </c>
      <c r="CZ299" s="19">
        <f t="shared" si="1055"/>
        <v>2.1033542874557883E-2</v>
      </c>
      <c r="DA299" s="19">
        <f t="shared" si="1056"/>
        <v>5.9767250950475012E-2</v>
      </c>
      <c r="DB299" s="19">
        <f t="shared" si="1057"/>
        <v>8.6898997919035818E-3</v>
      </c>
      <c r="DC299" s="19">
        <f t="shared" si="1058"/>
        <v>1.1643604806436007E-2</v>
      </c>
      <c r="DD299">
        <f t="shared" si="980"/>
        <v>1.0000000000000002</v>
      </c>
      <c r="DF299" s="19">
        <f t="shared" si="1037"/>
        <v>7.2124087875984788E-2</v>
      </c>
      <c r="DG299" s="19">
        <f t="shared" si="1084"/>
        <v>4.013417211660468E-2</v>
      </c>
      <c r="DH299" s="19">
        <f t="shared" si="1085"/>
        <v>9.1826307911301169E-3</v>
      </c>
      <c r="DI299" s="19">
        <f t="shared" si="1086"/>
        <v>3.949516549293235E-6</v>
      </c>
      <c r="DJ299" s="19">
        <f t="shared" si="1087"/>
        <v>3.949516549293235E-6</v>
      </c>
      <c r="DK299" s="19">
        <f t="shared" si="1088"/>
        <v>3.949516549293235E-6</v>
      </c>
      <c r="DL299" s="19">
        <f t="shared" si="1089"/>
        <v>2.5730315287149787E-2</v>
      </c>
      <c r="DM299" s="19">
        <f t="shared" si="1090"/>
        <v>8.2810871044164625E-2</v>
      </c>
      <c r="DN299" s="19">
        <f t="shared" si="1091"/>
        <v>1.6469713948883503E-2</v>
      </c>
      <c r="DO299" s="19">
        <f t="shared" si="1092"/>
        <v>4.674728919581287E-2</v>
      </c>
      <c r="DP299" s="19">
        <f t="shared" si="1093"/>
        <v>0.18798460008314416</v>
      </c>
      <c r="DQ299" s="19">
        <f t="shared" si="1094"/>
        <v>4.7617477502205033E-2</v>
      </c>
      <c r="DR299" s="19">
        <f t="shared" si="1095"/>
        <v>4.5273614964401972E-2</v>
      </c>
      <c r="DS299" s="19">
        <f t="shared" si="1096"/>
        <v>0.19408809448824679</v>
      </c>
      <c r="DT299" s="19">
        <f t="shared" si="1097"/>
        <v>4.7689642878066048E-2</v>
      </c>
      <c r="DU299" s="19">
        <f t="shared" si="1098"/>
        <v>3.2796467058707514E-2</v>
      </c>
      <c r="DV299" s="19">
        <f t="shared" si="1074"/>
        <v>4.9375728265003457E-2</v>
      </c>
      <c r="DW299" s="19">
        <f t="shared" si="1075"/>
        <v>2.1193523488172054E-2</v>
      </c>
      <c r="DX299" s="19">
        <f t="shared" si="1076"/>
        <v>6.0349560201960549E-2</v>
      </c>
      <c r="DY299" s="19">
        <f t="shared" si="1077"/>
        <v>9.0110744763798878E-3</v>
      </c>
      <c r="DZ299" s="19">
        <f t="shared" si="1078"/>
        <v>1.1351099798859707E-2</v>
      </c>
      <c r="EA299" s="19">
        <f t="shared" si="1178"/>
        <v>0.99994181201452559</v>
      </c>
      <c r="EC299" s="19">
        <f t="shared" si="1038"/>
        <v>7.2128284875577417E-2</v>
      </c>
      <c r="ED299" s="19">
        <f t="shared" si="1099"/>
        <v>4.0136507579124688E-2</v>
      </c>
      <c r="EE299" s="19">
        <f t="shared" si="1100"/>
        <v>9.1831651410099503E-3</v>
      </c>
      <c r="EF299" s="19">
        <f t="shared" si="1101"/>
        <v>3.949746377078052E-6</v>
      </c>
      <c r="EG299" s="19">
        <f t="shared" si="1102"/>
        <v>3.949746377078052E-6</v>
      </c>
      <c r="EH299" s="19">
        <f t="shared" si="1103"/>
        <v>3.949746377078052E-6</v>
      </c>
      <c r="EI299" s="19">
        <f t="shared" si="1104"/>
        <v>2.5731812569485809E-2</v>
      </c>
      <c r="EJ299" s="19">
        <f t="shared" si="1105"/>
        <v>8.2815689922326879E-2</v>
      </c>
      <c r="EK299" s="19">
        <f t="shared" si="1106"/>
        <v>1.6470672344126618E-2</v>
      </c>
      <c r="EL299" s="19">
        <f t="shared" si="1107"/>
        <v>4.6750009484685696E-2</v>
      </c>
      <c r="EM299" s="19">
        <f t="shared" si="1108"/>
        <v>0.18799553916484635</v>
      </c>
      <c r="EN299" s="19">
        <f t="shared" si="1109"/>
        <v>4.7620248428528883E-2</v>
      </c>
      <c r="EO299" s="19">
        <f t="shared" si="1110"/>
        <v>4.5276249498150109E-2</v>
      </c>
      <c r="EP299" s="19">
        <f t="shared" si="1111"/>
        <v>0.19409938874065943</v>
      </c>
      <c r="EQ299" s="19">
        <f t="shared" si="1112"/>
        <v>4.7692418003792092E-2</v>
      </c>
      <c r="ER299" s="19">
        <f t="shared" si="1113"/>
        <v>3.2798375530106443E-2</v>
      </c>
      <c r="ES299" s="19">
        <f t="shared" si="1079"/>
        <v>4.9378601506350657E-2</v>
      </c>
      <c r="ET299" s="19">
        <f t="shared" si="1080"/>
        <v>2.1194756768371025E-2</v>
      </c>
      <c r="EU299" s="19">
        <f t="shared" si="1081"/>
        <v>6.0353072025638915E-2</v>
      </c>
      <c r="EV299" s="19">
        <f t="shared" si="1082"/>
        <v>9.0115988431624747E-3</v>
      </c>
      <c r="EW299" s="19">
        <f t="shared" si="1083"/>
        <v>1.1351760334925185E-2</v>
      </c>
      <c r="EZ299" s="19">
        <f t="shared" si="1039"/>
        <v>8.5933086248506218E-3</v>
      </c>
      <c r="FA299" s="19">
        <f t="shared" si="1114"/>
        <v>8.7192276066315934E-3</v>
      </c>
      <c r="FB299" s="19">
        <f t="shared" si="1115"/>
        <v>4.959097223224818E-3</v>
      </c>
      <c r="FC299" s="19">
        <f t="shared" si="1116"/>
        <v>9.6283580390960966E-4</v>
      </c>
      <c r="FD299" s="19">
        <f t="shared" si="1117"/>
        <v>4.4336731014611039E-2</v>
      </c>
      <c r="FE299" s="19">
        <f t="shared" si="1118"/>
        <v>1.7081169318792441E-2</v>
      </c>
      <c r="FF299" s="19">
        <f t="shared" si="1119"/>
        <v>1.6219804414525862E-2</v>
      </c>
      <c r="FG299" s="19">
        <f t="shared" si="1120"/>
        <v>5.849911648367765E-2</v>
      </c>
      <c r="FH299" s="19">
        <f t="shared" si="1121"/>
        <v>1.4541885890302792E-2</v>
      </c>
      <c r="FI299" s="19">
        <f t="shared" si="985"/>
        <v>3.6601192170445544E-2</v>
      </c>
      <c r="FJ299" s="19">
        <f t="shared" si="986"/>
        <v>4.5764592653996412E-2</v>
      </c>
      <c r="FK299" s="19">
        <f t="shared" si="987"/>
        <v>4.8765188626108385E-3</v>
      </c>
      <c r="FL299" s="19">
        <f t="shared" si="988"/>
        <v>2.9604190465946218E-2</v>
      </c>
      <c r="FM299" s="19">
        <f t="shared" si="989"/>
        <v>3.3587487020332631E-2</v>
      </c>
      <c r="FN299" s="19">
        <f t="shared" si="990"/>
        <v>2.7574362323614112E-3</v>
      </c>
      <c r="FO299" s="19">
        <f t="shared" si="991"/>
        <v>4.9568664990138518E-2</v>
      </c>
      <c r="FP299" s="19">
        <f t="shared" si="992"/>
        <v>-3.4162973555887197E-2</v>
      </c>
      <c r="FQ299" s="19">
        <f t="shared" si="993"/>
        <v>4.2241610664669853E-2</v>
      </c>
      <c r="FR299" s="19">
        <f t="shared" si="994"/>
        <v>4.5127703620022122E-2</v>
      </c>
      <c r="FS299" s="19">
        <f t="shared" si="995"/>
        <v>-2.1490542506957835E-2</v>
      </c>
      <c r="FT299" s="19">
        <f t="shared" si="996"/>
        <v>3.4516384757878583E-2</v>
      </c>
      <c r="FU299" s="19"/>
      <c r="FV299" s="16"/>
      <c r="FW299" s="19">
        <f t="shared" si="1179"/>
        <v>1.029230102124663</v>
      </c>
      <c r="FX299" s="19">
        <f t="shared" si="1048"/>
        <v>1.041007883935799</v>
      </c>
      <c r="FY299" s="19">
        <f t="shared" si="1150"/>
        <v>1.0023444943334567</v>
      </c>
      <c r="FZ299" s="19"/>
      <c r="GA299" s="19">
        <f t="shared" si="1180"/>
        <v>0.99842660594990007</v>
      </c>
      <c r="GB299" s="19">
        <f t="shared" si="1049"/>
        <v>1.0295991845408772</v>
      </c>
      <c r="GC299" s="19">
        <f t="shared" si="1151"/>
        <v>1.0152022037487405</v>
      </c>
      <c r="GD299" s="19"/>
      <c r="GE299" s="19">
        <f t="shared" si="1181"/>
        <v>1.0033860320127279</v>
      </c>
      <c r="GF299" s="19">
        <f t="shared" si="1050"/>
        <v>0.80526800858866743</v>
      </c>
      <c r="GG299" s="19">
        <f t="shared" si="1152"/>
        <v>0.9786930876885459</v>
      </c>
      <c r="GH299" s="19"/>
      <c r="GI299" s="19">
        <f t="shared" si="1153"/>
        <v>1.1587418752947447</v>
      </c>
      <c r="GJ299" s="19">
        <f t="shared" si="1000"/>
        <v>1.1539919627825996</v>
      </c>
      <c r="GK299" s="19">
        <f t="shared" si="1154"/>
        <v>1.1539908440899325</v>
      </c>
      <c r="GL299" s="3"/>
      <c r="GM299" s="3"/>
      <c r="GN299" s="8"/>
      <c r="GO299" s="5">
        <f t="shared" si="1051"/>
        <v>41</v>
      </c>
      <c r="GP299" t="b">
        <f t="shared" si="1001"/>
        <v>0</v>
      </c>
      <c r="GS299" s="11"/>
      <c r="GT299" s="11"/>
      <c r="GU299" s="11"/>
      <c r="GV299" s="11"/>
      <c r="GW299" s="11"/>
      <c r="GX299" s="11"/>
      <c r="GY299" s="11"/>
      <c r="GZ299" s="11" t="str">
        <f ca="1">IF(GP299,OFFSET(#REF!,$GP$253+$GO299,0),"")</f>
        <v/>
      </c>
      <c r="HA299" s="12" t="str">
        <f t="shared" ca="1" si="1005"/>
        <v/>
      </c>
      <c r="HB299" s="12" t="str">
        <f t="shared" ca="1" si="1006"/>
        <v/>
      </c>
      <c r="HC299" s="12" t="str">
        <f t="shared" ca="1" si="1007"/>
        <v/>
      </c>
      <c r="HD299" s="12" t="str">
        <f t="shared" ca="1" si="1008"/>
        <v/>
      </c>
      <c r="HE299" t="str">
        <f t="shared" ca="1" si="1009"/>
        <v/>
      </c>
      <c r="HF299" s="12" t="str">
        <f t="shared" ca="1" si="1010"/>
        <v/>
      </c>
      <c r="HG299" s="12" t="str">
        <f t="shared" ca="1" si="1011"/>
        <v/>
      </c>
      <c r="HH299" s="12" t="str">
        <f t="shared" ca="1" si="1012"/>
        <v/>
      </c>
      <c r="HJ299" s="17"/>
      <c r="HL299" s="18">
        <f t="shared" si="1013"/>
        <v>1990</v>
      </c>
      <c r="HM299" s="9">
        <f t="shared" si="1155"/>
        <v>0.82013438402484506</v>
      </c>
      <c r="HN299" s="9">
        <f t="shared" si="1182"/>
        <v>1.1154926433009762</v>
      </c>
      <c r="HO299" s="9">
        <f t="shared" si="1183"/>
        <v>0.99422343500709875</v>
      </c>
      <c r="HP299" s="9">
        <f t="shared" si="1184"/>
        <v>1.0625331572764405</v>
      </c>
      <c r="HQ299" s="9">
        <f t="shared" si="1185"/>
        <v>1.0559409080576758</v>
      </c>
      <c r="HR299" s="9">
        <f t="shared" si="927"/>
        <v>0.91485259096753757</v>
      </c>
      <c r="HS299" s="9">
        <f t="shared" si="1186"/>
        <v>0.91485387189789247</v>
      </c>
      <c r="HT299" s="9"/>
      <c r="HU299" s="9">
        <f t="shared" si="1187"/>
        <v>1.0563953654363205</v>
      </c>
      <c r="HV299" s="23">
        <f t="shared" si="1020"/>
        <v>1.1154910814467485</v>
      </c>
      <c r="HX299" s="8"/>
      <c r="HY299" s="5">
        <f t="shared" si="1052"/>
        <v>41</v>
      </c>
      <c r="HZ299" t="b">
        <f t="shared" si="1021"/>
        <v>0</v>
      </c>
      <c r="IC299" s="11"/>
      <c r="ID299" s="11"/>
      <c r="IE299" s="11"/>
      <c r="IF299" t="str">
        <f t="shared" ca="1" si="1023"/>
        <v/>
      </c>
      <c r="IG299" s="12" t="str">
        <f t="shared" si="1024"/>
        <v/>
      </c>
      <c r="IH299" s="19" t="str">
        <f t="shared" ca="1" si="1025"/>
        <v/>
      </c>
      <c r="II299" s="19" t="str">
        <f t="shared" ca="1" si="1026"/>
        <v/>
      </c>
      <c r="IJ299" s="11" t="str">
        <f t="shared" ca="1" si="1027"/>
        <v/>
      </c>
      <c r="IK299" s="12" t="str">
        <f t="shared" ca="1" si="1028"/>
        <v/>
      </c>
      <c r="IL299" s="12" t="str">
        <f t="shared" ca="1" si="1122"/>
        <v/>
      </c>
      <c r="IM299" s="12" t="str">
        <f t="shared" ca="1" si="1030"/>
        <v/>
      </c>
      <c r="IN299" s="12" t="str">
        <f t="shared" ca="1" si="1031"/>
        <v/>
      </c>
      <c r="IO299" t="str">
        <f t="shared" ca="1" si="1032"/>
        <v/>
      </c>
      <c r="IP299" s="12" t="str">
        <f t="shared" ca="1" si="1033"/>
        <v/>
      </c>
      <c r="IQ299" s="12" t="str">
        <f t="shared" ca="1" si="1034"/>
        <v/>
      </c>
      <c r="IR299" s="12" t="str">
        <f t="shared" ca="1" si="1035"/>
        <v/>
      </c>
    </row>
    <row r="300" spans="1:252" x14ac:dyDescent="0.2">
      <c r="A300" t="s">
        <v>54</v>
      </c>
      <c r="B300" s="1">
        <f t="shared" si="1036"/>
        <v>1991</v>
      </c>
      <c r="C300" s="124">
        <f>Manufacturing_Energy_Data!C31</f>
        <v>188.50788200000002</v>
      </c>
      <c r="D300" s="124">
        <f>Manufacturing_Energy_Data!D31</f>
        <v>101.02556680000001</v>
      </c>
      <c r="E300" s="124">
        <f>Manufacturing_Energy_Data!E31</f>
        <v>22.4250288</v>
      </c>
      <c r="F300" s="124">
        <v>0.01</v>
      </c>
      <c r="G300" s="124">
        <v>0.01</v>
      </c>
      <c r="H300" s="124">
        <v>0.01</v>
      </c>
      <c r="I300" s="124">
        <f>Manufacturing_Energy_Data!F31</f>
        <v>63.49885546014837</v>
      </c>
      <c r="J300" s="124">
        <f>Manufacturing_Energy_Data!G31</f>
        <v>219.58196495057035</v>
      </c>
      <c r="K300" s="124">
        <f>Manufacturing_Energy_Data!H31</f>
        <v>41.919301686389602</v>
      </c>
      <c r="L300" s="124">
        <f>Manufacturing_Energy_Data!I31</f>
        <v>119.63222639999999</v>
      </c>
      <c r="M300" s="124">
        <f>Manufacturing_Energy_Data!J31</f>
        <v>496.71773098954463</v>
      </c>
      <c r="N300" s="124">
        <f>Manufacturing_Energy_Data!K31</f>
        <v>120.58301469289617</v>
      </c>
      <c r="O300" s="124">
        <f>Manufacturing_Energy_Data!L31</f>
        <v>112.2251156</v>
      </c>
      <c r="P300" s="124">
        <f>Manufacturing_Energy_Data!M31</f>
        <v>490.50840187225128</v>
      </c>
      <c r="Q300" s="124">
        <f>Manufacturing_Energy_Data!N31</f>
        <v>118.55444953613846</v>
      </c>
      <c r="R300" s="124">
        <f>Manufacturing_Energy_Data!O31</f>
        <v>82.396721447131014</v>
      </c>
      <c r="S300" s="124">
        <f>Manufacturing_Energy_Data!P31</f>
        <v>125.49737823004109</v>
      </c>
      <c r="T300" s="124">
        <f>Manufacturing_Energy_Data!Q31</f>
        <v>51.473161533067156</v>
      </c>
      <c r="U300" s="124">
        <f>Manufacturing_Energy_Data!R31</f>
        <v>146.74468901249639</v>
      </c>
      <c r="V300" s="124">
        <f>Manufacturing_Energy_Data!S31</f>
        <v>21.53568569070282</v>
      </c>
      <c r="W300" s="124">
        <f>Manufacturing_Energy_Data!T31</f>
        <v>28.863897556069173</v>
      </c>
      <c r="X300" s="124">
        <f t="shared" si="1148"/>
        <v>2551.7210722574468</v>
      </c>
      <c r="Z300" s="19">
        <f t="shared" si="1123"/>
        <v>0.24615235277777225</v>
      </c>
      <c r="AA300" s="19">
        <f t="shared" si="1124"/>
        <v>1.0582929247097093</v>
      </c>
      <c r="AB300" s="19">
        <f t="shared" si="1125"/>
        <v>0.26378656142948426</v>
      </c>
      <c r="AC300" s="19">
        <f t="shared" si="1126"/>
        <v>1.3057934244774562E-5</v>
      </c>
      <c r="AD300" s="19">
        <f t="shared" si="1127"/>
        <v>1.047549603760015E-4</v>
      </c>
      <c r="AE300" s="19">
        <f t="shared" si="1128"/>
        <v>1.1763042258812362E-4</v>
      </c>
      <c r="AF300" s="19">
        <f t="shared" si="1129"/>
        <v>0.78867681063280759</v>
      </c>
      <c r="AG300" s="19">
        <f t="shared" si="1130"/>
        <v>1.0702011052782843</v>
      </c>
      <c r="AH300" s="19">
        <f t="shared" si="1131"/>
        <v>0.39946978847179737</v>
      </c>
      <c r="AI300" s="19">
        <f t="shared" si="1132"/>
        <v>0.17196858517272756</v>
      </c>
      <c r="AJ300" s="19">
        <f t="shared" si="1133"/>
        <v>0.76728423727215433</v>
      </c>
      <c r="AK300" s="19">
        <f t="shared" si="1134"/>
        <v>0.70130092054521109</v>
      </c>
      <c r="AL300" s="19">
        <f t="shared" si="1135"/>
        <v>1.1720505743626644</v>
      </c>
      <c r="AM300" s="19">
        <f t="shared" si="1136"/>
        <v>2.158464573518124</v>
      </c>
      <c r="AN300" s="19">
        <f t="shared" si="1137"/>
        <v>0.44595879859293663</v>
      </c>
      <c r="AO300" s="19">
        <f t="shared" si="1138"/>
        <v>0.3111362681271993</v>
      </c>
      <c r="AP300" s="19">
        <f t="shared" si="1139"/>
        <v>2.0296299157898319</v>
      </c>
      <c r="AQ300" s="19">
        <f t="shared" si="1140"/>
        <v>0.46569311720631651</v>
      </c>
      <c r="AR300" s="19">
        <f t="shared" si="1141"/>
        <v>0.2897218548754798</v>
      </c>
      <c r="AS300" s="19">
        <f t="shared" si="1142"/>
        <v>0.33464602572729718</v>
      </c>
      <c r="AT300" s="19">
        <f t="shared" si="1143"/>
        <v>0.28434321847538441</v>
      </c>
      <c r="AU300" s="19">
        <f t="shared" si="1144"/>
        <v>2.3715915653362964</v>
      </c>
      <c r="AV300" s="19"/>
      <c r="AX300" s="19">
        <f t="shared" si="1156"/>
        <v>1.0429595829329521</v>
      </c>
      <c r="AY300" s="19">
        <f t="shared" si="1157"/>
        <v>1.0352953366225484</v>
      </c>
      <c r="AZ300" s="19">
        <f t="shared" si="1158"/>
        <v>0.87255071836544751</v>
      </c>
      <c r="BA300" s="19">
        <f t="shared" si="1159"/>
        <v>0.88374786494770607</v>
      </c>
      <c r="BB300" s="19">
        <f t="shared" si="1160"/>
        <v>0.88796810850042796</v>
      </c>
      <c r="BC300" s="19">
        <f t="shared" si="1161"/>
        <v>0.9936346075388427</v>
      </c>
      <c r="BD300" s="19">
        <f t="shared" si="1162"/>
        <v>1.1313134939012726</v>
      </c>
      <c r="BE300" s="19">
        <f t="shared" si="1163"/>
        <v>1.1280267716937278</v>
      </c>
      <c r="BF300" s="19">
        <f t="shared" si="1164"/>
        <v>1.1496114414690457</v>
      </c>
      <c r="BG300" s="19">
        <f t="shared" si="1165"/>
        <v>0.93349677392793351</v>
      </c>
      <c r="BH300" s="19">
        <f t="shared" si="1166"/>
        <v>0.90493782588577687</v>
      </c>
      <c r="BI300" s="19">
        <f t="shared" si="1167"/>
        <v>0.94985457711346344</v>
      </c>
      <c r="BJ300" s="19">
        <f t="shared" si="1168"/>
        <v>1.0325718597776505</v>
      </c>
      <c r="BK300" s="19">
        <f t="shared" si="1169"/>
        <v>1.0712039825611179</v>
      </c>
      <c r="BL300" s="19">
        <f t="shared" si="1170"/>
        <v>1.1477588066080824</v>
      </c>
      <c r="BM300" s="19">
        <f t="shared" si="1171"/>
        <v>1.1918602541645795</v>
      </c>
      <c r="BN300" s="19">
        <f t="shared" si="1172"/>
        <v>0.86157530231958268</v>
      </c>
      <c r="BO300" s="19">
        <f t="shared" si="1173"/>
        <v>1.0498233009839157</v>
      </c>
      <c r="BP300" s="19">
        <f t="shared" si="1174"/>
        <v>1.0829314872903164</v>
      </c>
      <c r="BQ300" s="19">
        <f t="shared" si="1175"/>
        <v>1.248371792183868</v>
      </c>
      <c r="BR300" s="19">
        <f t="shared" si="1176"/>
        <v>1.1049232293309592</v>
      </c>
      <c r="BS300" s="19">
        <f t="shared" si="1177"/>
        <v>1.0032227926542692</v>
      </c>
      <c r="BU300" s="16"/>
      <c r="BV300" s="9">
        <f t="shared" si="1149"/>
        <v>1.1448196674253142</v>
      </c>
      <c r="BW300" s="9">
        <f t="shared" si="951"/>
        <v>1.0032227926542692</v>
      </c>
      <c r="BX300" s="9">
        <f t="shared" si="952"/>
        <v>0.99946331668611743</v>
      </c>
      <c r="BY300" s="9">
        <f t="shared" si="953"/>
        <v>0.98216289119823963</v>
      </c>
      <c r="BZ300" s="9">
        <f t="shared" si="954"/>
        <v>1.0219915250816907</v>
      </c>
      <c r="CA300" s="9">
        <f t="shared" si="916"/>
        <v>1.1485099348445016</v>
      </c>
      <c r="CB300" s="9">
        <f t="shared" si="955"/>
        <v>1.1485091838399555</v>
      </c>
      <c r="CC300" s="9"/>
      <c r="CD300" s="9">
        <f t="shared" si="956"/>
        <v>0.98163578076301883</v>
      </c>
      <c r="CE300" s="9">
        <f t="shared" si="957"/>
        <v>1.0032234486567537</v>
      </c>
      <c r="CG300" s="35"/>
      <c r="CH300">
        <f t="shared" si="958"/>
        <v>1991</v>
      </c>
      <c r="CI300" s="19">
        <f t="shared" si="959"/>
        <v>7.3874799267629826E-2</v>
      </c>
      <c r="CJ300" s="19">
        <f t="shared" si="1059"/>
        <v>3.9591148068007724E-2</v>
      </c>
      <c r="CK300" s="19">
        <f t="shared" si="1060"/>
        <v>8.78819752041359E-3</v>
      </c>
      <c r="CL300" s="19">
        <f t="shared" si="1061"/>
        <v>3.9189236271632302E-6</v>
      </c>
      <c r="CM300" s="19">
        <f t="shared" si="1062"/>
        <v>3.9189236271632302E-6</v>
      </c>
      <c r="CN300" s="19">
        <f t="shared" si="1063"/>
        <v>3.9189236271632302E-6</v>
      </c>
      <c r="CO300" s="19">
        <f t="shared" si="1064"/>
        <v>2.4884716496059833E-2</v>
      </c>
      <c r="CP300" s="19">
        <f t="shared" si="1065"/>
        <v>8.6052495054371833E-2</v>
      </c>
      <c r="CQ300" s="19">
        <f t="shared" si="1066"/>
        <v>1.6427854181297562E-2</v>
      </c>
      <c r="CR300" s="19">
        <f t="shared" si="1067"/>
        <v>4.6882955860910069E-2</v>
      </c>
      <c r="CS300" s="19">
        <f t="shared" si="1068"/>
        <v>0.19465988520058358</v>
      </c>
      <c r="CT300" s="19">
        <f t="shared" si="1069"/>
        <v>4.7255562531456172E-2</v>
      </c>
      <c r="CU300" s="19">
        <f t="shared" si="1070"/>
        <v>4.3980165708596475E-2</v>
      </c>
      <c r="CV300" s="19">
        <f t="shared" si="1071"/>
        <v>0.19222649654192422</v>
      </c>
      <c r="CW300" s="19">
        <f t="shared" si="1072"/>
        <v>4.6460583339250384E-2</v>
      </c>
      <c r="CX300" s="19">
        <f t="shared" si="1073"/>
        <v>3.2290645847994896E-2</v>
      </c>
      <c r="CY300" s="19">
        <f t="shared" si="1054"/>
        <v>4.9181464069274844E-2</v>
      </c>
      <c r="CZ300" s="19">
        <f t="shared" si="1055"/>
        <v>2.0171938889672638E-2</v>
      </c>
      <c r="DA300" s="19">
        <f t="shared" si="1056"/>
        <v>5.7508122893179255E-2</v>
      </c>
      <c r="DB300" s="19">
        <f t="shared" si="1057"/>
        <v>8.4396707480456374E-3</v>
      </c>
      <c r="DC300" s="19">
        <f t="shared" si="1058"/>
        <v>1.1311541010449849E-2</v>
      </c>
      <c r="DD300">
        <f t="shared" si="980"/>
        <v>1</v>
      </c>
      <c r="DF300" s="19">
        <f t="shared" si="1037"/>
        <v>7.2680272399395576E-2</v>
      </c>
      <c r="DG300" s="19">
        <f t="shared" si="1084"/>
        <v>3.9259439940763557E-2</v>
      </c>
      <c r="DH300" s="19">
        <f t="shared" si="1085"/>
        <v>8.9001956783145812E-3</v>
      </c>
      <c r="DI300" s="19">
        <f t="shared" si="1086"/>
        <v>3.9096084511045028E-6</v>
      </c>
      <c r="DJ300" s="19">
        <f t="shared" si="1087"/>
        <v>3.9096084511045028E-6</v>
      </c>
      <c r="DK300" s="19">
        <f t="shared" si="1088"/>
        <v>3.9096084511045028E-6</v>
      </c>
      <c r="DL300" s="19">
        <f t="shared" si="1089"/>
        <v>2.5148257845188662E-2</v>
      </c>
      <c r="DM300" s="19">
        <f t="shared" si="1090"/>
        <v>8.5129304168344536E-2</v>
      </c>
      <c r="DN300" s="19">
        <f t="shared" si="1091"/>
        <v>1.6513543445526819E-2</v>
      </c>
      <c r="DO300" s="19">
        <f t="shared" si="1092"/>
        <v>4.6907606620261173E-2</v>
      </c>
      <c r="DP300" s="19">
        <f t="shared" si="1093"/>
        <v>0.19298155761526431</v>
      </c>
      <c r="DQ300" s="19">
        <f t="shared" si="1094"/>
        <v>4.7499053183068192E-2</v>
      </c>
      <c r="DR300" s="19">
        <f t="shared" si="1095"/>
        <v>4.4519410530079045E-2</v>
      </c>
      <c r="DS300" s="19">
        <f t="shared" si="1096"/>
        <v>0.19252998499025101</v>
      </c>
      <c r="DT300" s="19">
        <f t="shared" si="1097"/>
        <v>4.680961849086461E-2</v>
      </c>
      <c r="DU300" s="19">
        <f t="shared" si="1098"/>
        <v>3.2500439167711059E-2</v>
      </c>
      <c r="DV300" s="19">
        <f t="shared" si="1074"/>
        <v>4.9305492822274657E-2</v>
      </c>
      <c r="DW300" s="19">
        <f t="shared" si="1075"/>
        <v>2.0599737851251028E-2</v>
      </c>
      <c r="DX300" s="19">
        <f t="shared" si="1076"/>
        <v>5.8630433104676305E-2</v>
      </c>
      <c r="DY300" s="19">
        <f t="shared" si="1077"/>
        <v>8.5641760103151929E-3</v>
      </c>
      <c r="DZ300" s="19">
        <f t="shared" si="1078"/>
        <v>1.1476772270833742E-2</v>
      </c>
      <c r="EA300" s="19">
        <f t="shared" si="1178"/>
        <v>0.99996702495973744</v>
      </c>
      <c r="EC300" s="19">
        <f t="shared" si="1038"/>
        <v>7.2682669113335985E-2</v>
      </c>
      <c r="ED300" s="19">
        <f t="shared" si="1099"/>
        <v>3.9260734565066575E-2</v>
      </c>
      <c r="EE300" s="19">
        <f t="shared" si="1100"/>
        <v>8.9004891723033948E-3</v>
      </c>
      <c r="EF300" s="19">
        <f t="shared" si="1101"/>
        <v>3.9097373748518545E-6</v>
      </c>
      <c r="EG300" s="19">
        <f t="shared" si="1102"/>
        <v>3.9097373748518545E-6</v>
      </c>
      <c r="EH300" s="19">
        <f t="shared" si="1103"/>
        <v>3.9097373748518545E-6</v>
      </c>
      <c r="EI300" s="19">
        <f t="shared" si="1104"/>
        <v>2.5149087137349584E-2</v>
      </c>
      <c r="EJ300" s="19">
        <f t="shared" si="1105"/>
        <v>8.5132111403145694E-2</v>
      </c>
      <c r="EK300" s="19">
        <f t="shared" si="1106"/>
        <v>1.651408799824346E-2</v>
      </c>
      <c r="EL300" s="19">
        <f t="shared" si="1107"/>
        <v>4.6909153451484921E-2</v>
      </c>
      <c r="EM300" s="19">
        <f t="shared" si="1108"/>
        <v>0.19298792139974266</v>
      </c>
      <c r="EN300" s="19">
        <f t="shared" si="1109"/>
        <v>4.7500619517909293E-2</v>
      </c>
      <c r="EO300" s="19">
        <f t="shared" si="1110"/>
        <v>4.4520878607843664E-2</v>
      </c>
      <c r="EP300" s="19">
        <f t="shared" si="1111"/>
        <v>0.19253633388361283</v>
      </c>
      <c r="EQ300" s="19">
        <f t="shared" si="1112"/>
        <v>4.6811162090819293E-2</v>
      </c>
      <c r="ER300" s="19">
        <f t="shared" si="1113"/>
        <v>3.2501510906341791E-2</v>
      </c>
      <c r="ES300" s="19">
        <f t="shared" si="1079"/>
        <v>4.9307118726499892E-2</v>
      </c>
      <c r="ET300" s="19">
        <f t="shared" si="1080"/>
        <v>2.0600417150836003E-2</v>
      </c>
      <c r="EU300" s="19">
        <f t="shared" si="1081"/>
        <v>5.8632366509322638E-2</v>
      </c>
      <c r="EV300" s="19">
        <f t="shared" si="1082"/>
        <v>8.5644584236765405E-3</v>
      </c>
      <c r="EW300" s="19">
        <f t="shared" si="1083"/>
        <v>1.1477150730341175E-2</v>
      </c>
      <c r="EZ300" s="19">
        <f t="shared" si="1039"/>
        <v>1.1512157795893919E-2</v>
      </c>
      <c r="FA300" s="19">
        <f t="shared" si="1114"/>
        <v>2.1378543286881223E-2</v>
      </c>
      <c r="FB300" s="19">
        <f t="shared" si="1115"/>
        <v>-3.0576642762902936E-2</v>
      </c>
      <c r="FC300" s="19">
        <f t="shared" si="1116"/>
        <v>-1.6418948259718662E-2</v>
      </c>
      <c r="FD300" s="19">
        <f t="shared" si="1117"/>
        <v>9.2891024431197462E-3</v>
      </c>
      <c r="FE300" s="19">
        <f t="shared" si="1118"/>
        <v>-5.4111457392001132E-4</v>
      </c>
      <c r="FF300" s="19">
        <f t="shared" si="1119"/>
        <v>5.2451918433726492E-2</v>
      </c>
      <c r="FG300" s="19">
        <f t="shared" si="1120"/>
        <v>1.5461920186414421E-2</v>
      </c>
      <c r="FH300" s="19">
        <f t="shared" si="1121"/>
        <v>2.7912662949267426E-2</v>
      </c>
      <c r="FI300" s="19">
        <f t="shared" si="985"/>
        <v>-1.3196370591652552E-2</v>
      </c>
      <c r="FJ300" s="19">
        <f t="shared" si="986"/>
        <v>1.305952993675287E-2</v>
      </c>
      <c r="FK300" s="19">
        <f t="shared" si="987"/>
        <v>6.5638838153359719E-3</v>
      </c>
      <c r="FL300" s="19">
        <f t="shared" si="988"/>
        <v>5.2376468547734922E-2</v>
      </c>
      <c r="FM300" s="19">
        <f t="shared" si="989"/>
        <v>4.6673179309584832E-2</v>
      </c>
      <c r="FN300" s="19">
        <f t="shared" si="990"/>
        <v>1.6952167974227956E-2</v>
      </c>
      <c r="FO300" s="19">
        <f t="shared" si="991"/>
        <v>4.2492801913863856E-2</v>
      </c>
      <c r="FP300" s="19">
        <f t="shared" si="992"/>
        <v>-3.3672255928607252E-2</v>
      </c>
      <c r="FQ300" s="19">
        <f t="shared" si="993"/>
        <v>1.242129561169231E-2</v>
      </c>
      <c r="FR300" s="19">
        <f t="shared" si="994"/>
        <v>1.2063987439192845E-2</v>
      </c>
      <c r="FS300" s="19">
        <f t="shared" si="995"/>
        <v>4.440162560650298E-2</v>
      </c>
      <c r="FT300" s="19">
        <f t="shared" si="996"/>
        <v>-4.1638316495127947E-2</v>
      </c>
      <c r="FU300" s="19"/>
      <c r="FV300" s="16"/>
      <c r="FW300" s="19">
        <f t="shared" si="1179"/>
        <v>1.0196010761363028</v>
      </c>
      <c r="FX300" s="19">
        <f t="shared" si="1048"/>
        <v>1.0614127587273161</v>
      </c>
      <c r="FY300" s="19">
        <f t="shared" si="1150"/>
        <v>1.0219915250816907</v>
      </c>
      <c r="FZ300" s="19"/>
      <c r="GA300" s="19">
        <f t="shared" si="1180"/>
        <v>0.98449679580628802</v>
      </c>
      <c r="GB300" s="19">
        <f t="shared" si="1049"/>
        <v>1.0136370981452607</v>
      </c>
      <c r="GC300" s="19">
        <f t="shared" si="1151"/>
        <v>0.99946331668611743</v>
      </c>
      <c r="GD300" s="19"/>
      <c r="GE300" s="19">
        <f t="shared" si="1181"/>
        <v>1.0035453438400066</v>
      </c>
      <c r="GF300" s="19">
        <f t="shared" si="1050"/>
        <v>0.80812296056247168</v>
      </c>
      <c r="GG300" s="19">
        <f t="shared" si="1152"/>
        <v>0.98216289119823963</v>
      </c>
      <c r="GH300" s="19"/>
      <c r="GI300" s="19">
        <f t="shared" si="1153"/>
        <v>1.1448196674253142</v>
      </c>
      <c r="GJ300" s="19">
        <f t="shared" si="1000"/>
        <v>1.1485099348445016</v>
      </c>
      <c r="GK300" s="19">
        <f t="shared" si="1154"/>
        <v>1.1485091838399555</v>
      </c>
      <c r="GL300" s="3"/>
      <c r="GM300" s="3"/>
      <c r="GN300" s="8"/>
      <c r="GO300" s="5">
        <f t="shared" si="1051"/>
        <v>42</v>
      </c>
      <c r="GP300" t="b">
        <f t="shared" si="1001"/>
        <v>0</v>
      </c>
      <c r="GS300" s="11"/>
      <c r="GT300" s="11"/>
      <c r="GU300" s="11"/>
      <c r="GV300" s="11"/>
      <c r="GW300" s="11"/>
      <c r="GX300" s="11"/>
      <c r="GY300" s="11"/>
      <c r="GZ300" s="11" t="str">
        <f ca="1">IF(GP300,OFFSET(#REF!,$GP$253+$GO300,0),"")</f>
        <v/>
      </c>
      <c r="HA300" s="12" t="str">
        <f t="shared" ca="1" si="1005"/>
        <v/>
      </c>
      <c r="HB300" s="12" t="str">
        <f t="shared" ca="1" si="1006"/>
        <v/>
      </c>
      <c r="HC300" s="12" t="str">
        <f t="shared" ca="1" si="1007"/>
        <v/>
      </c>
      <c r="HD300" s="12" t="str">
        <f t="shared" ca="1" si="1008"/>
        <v/>
      </c>
      <c r="HE300" t="str">
        <f t="shared" ca="1" si="1009"/>
        <v/>
      </c>
      <c r="HF300" s="12" t="str">
        <f t="shared" ca="1" si="1010"/>
        <v/>
      </c>
      <c r="HG300" s="12" t="str">
        <f t="shared" ca="1" si="1011"/>
        <v/>
      </c>
      <c r="HH300" s="12" t="str">
        <f t="shared" ca="1" si="1012"/>
        <v/>
      </c>
      <c r="HJ300" s="17"/>
      <c r="HL300" s="18">
        <f t="shared" si="1013"/>
        <v>1991</v>
      </c>
      <c r="HM300" s="9">
        <f t="shared" si="1155"/>
        <v>0.81028052302378573</v>
      </c>
      <c r="HN300" s="9">
        <f t="shared" si="1182"/>
        <v>1.12369497799153</v>
      </c>
      <c r="HO300" s="9">
        <f t="shared" si="1183"/>
        <v>0.97880978608001012</v>
      </c>
      <c r="HP300" s="9">
        <f t="shared" si="1184"/>
        <v>1.0663002026603934</v>
      </c>
      <c r="HQ300" s="9">
        <f t="shared" si="1185"/>
        <v>1.0766384861919511</v>
      </c>
      <c r="HR300" s="9">
        <f t="shared" si="927"/>
        <v>0.9105065923603789</v>
      </c>
      <c r="HS300" s="9">
        <f t="shared" si="1186"/>
        <v>0.9105081544861785</v>
      </c>
      <c r="HT300" s="9"/>
      <c r="HU300" s="9">
        <f t="shared" si="1187"/>
        <v>1.043705073263091</v>
      </c>
      <c r="HV300" s="23">
        <f t="shared" si="1020"/>
        <v>1.1236930501088338</v>
      </c>
      <c r="HX300" s="8"/>
      <c r="HY300" s="5">
        <f t="shared" si="1052"/>
        <v>42</v>
      </c>
      <c r="HZ300" t="b">
        <f t="shared" si="1021"/>
        <v>0</v>
      </c>
      <c r="IC300" s="11"/>
      <c r="ID300" s="11"/>
      <c r="IE300" s="11"/>
      <c r="IF300" t="str">
        <f t="shared" ca="1" si="1023"/>
        <v/>
      </c>
      <c r="IG300" s="12" t="str">
        <f t="shared" si="1024"/>
        <v/>
      </c>
      <c r="IH300" s="19" t="str">
        <f t="shared" ca="1" si="1025"/>
        <v/>
      </c>
      <c r="II300" s="19" t="str">
        <f t="shared" ca="1" si="1026"/>
        <v/>
      </c>
      <c r="IJ300" s="11" t="str">
        <f t="shared" ca="1" si="1027"/>
        <v/>
      </c>
      <c r="IK300" s="12" t="str">
        <f t="shared" ca="1" si="1028"/>
        <v/>
      </c>
      <c r="IL300" s="12" t="str">
        <f t="shared" ca="1" si="1122"/>
        <v/>
      </c>
      <c r="IM300" s="12" t="str">
        <f t="shared" ca="1" si="1030"/>
        <v/>
      </c>
      <c r="IN300" s="12" t="str">
        <f t="shared" ca="1" si="1031"/>
        <v/>
      </c>
      <c r="IO300" t="str">
        <f t="shared" ca="1" si="1032"/>
        <v/>
      </c>
      <c r="IP300" s="12" t="str">
        <f t="shared" ca="1" si="1033"/>
        <v/>
      </c>
      <c r="IQ300" s="12" t="str">
        <f t="shared" ca="1" si="1034"/>
        <v/>
      </c>
      <c r="IR300" s="12" t="str">
        <f t="shared" ca="1" si="1035"/>
        <v/>
      </c>
    </row>
    <row r="301" spans="1:252" x14ac:dyDescent="0.2">
      <c r="A301" t="s">
        <v>54</v>
      </c>
      <c r="B301" s="1">
        <f t="shared" si="1036"/>
        <v>1992</v>
      </c>
      <c r="C301" s="124">
        <f>Manufacturing_Energy_Data!C32</f>
        <v>195.81126800000001</v>
      </c>
      <c r="D301" s="124">
        <f>Manufacturing_Energy_Data!D32</f>
        <v>106.6154464</v>
      </c>
      <c r="E301" s="124">
        <f>Manufacturing_Energy_Data!E32</f>
        <v>31.5483756</v>
      </c>
      <c r="F301" s="124">
        <v>0.01</v>
      </c>
      <c r="G301" s="124">
        <v>0.01</v>
      </c>
      <c r="H301" s="124">
        <v>0.01</v>
      </c>
      <c r="I301" s="124">
        <f>Manufacturing_Energy_Data!F32</f>
        <v>60.602545812385564</v>
      </c>
      <c r="J301" s="124">
        <f>Manufacturing_Energy_Data!G32</f>
        <v>222.69125568365018</v>
      </c>
      <c r="K301" s="124">
        <f>Manufacturing_Energy_Data!H32</f>
        <v>42.442327456311915</v>
      </c>
      <c r="L301" s="124">
        <f>Manufacturing_Energy_Data!I32</f>
        <v>120.65616759999999</v>
      </c>
      <c r="M301" s="124">
        <f>Manufacturing_Energy_Data!J32</f>
        <v>495.33325646542994</v>
      </c>
      <c r="N301" s="124">
        <f>Manufacturing_Energy_Data!K32</f>
        <v>126.47322860109288</v>
      </c>
      <c r="O301" s="124">
        <f>Manufacturing_Energy_Data!L32</f>
        <v>115.1096204</v>
      </c>
      <c r="P301" s="124">
        <f>Manufacturing_Energy_Data!M32</f>
        <v>478.26664963350788</v>
      </c>
      <c r="Q301" s="124">
        <f>Manufacturing_Energy_Data!N32</f>
        <v>114.50817795082392</v>
      </c>
      <c r="R301" s="124">
        <f>Manufacturing_Energy_Data!O32</f>
        <v>76.935392520099057</v>
      </c>
      <c r="S301" s="124">
        <f>Manufacturing_Energy_Data!P32</f>
        <v>121.64152523659999</v>
      </c>
      <c r="T301" s="124">
        <f>Manufacturing_Energy_Data!Q32</f>
        <v>49.12202268046277</v>
      </c>
      <c r="U301" s="124">
        <f>Manufacturing_Energy_Data!R32</f>
        <v>151.69351570431976</v>
      </c>
      <c r="V301" s="124">
        <f>Manufacturing_Energy_Data!S32</f>
        <v>22.237673197293738</v>
      </c>
      <c r="W301" s="124">
        <f>Manufacturing_Energy_Data!T32</f>
        <v>27.325157918414416</v>
      </c>
      <c r="X301" s="124">
        <f t="shared" si="1148"/>
        <v>2559.0436068603922</v>
      </c>
      <c r="Z301" s="19">
        <f t="shared" si="1123"/>
        <v>0.25032975214235403</v>
      </c>
      <c r="AA301" s="19">
        <f t="shared" si="1124"/>
        <v>1.0535971089096197</v>
      </c>
      <c r="AB301" s="19">
        <f t="shared" si="1125"/>
        <v>0.35296302054085266</v>
      </c>
      <c r="AC301" s="19">
        <f t="shared" si="1126"/>
        <v>1.2784236305663166E-5</v>
      </c>
      <c r="AD301" s="19">
        <f t="shared" si="1127"/>
        <v>9.8822182384035836E-5</v>
      </c>
      <c r="AE301" s="19">
        <f t="shared" si="1128"/>
        <v>1.1187993480743669E-4</v>
      </c>
      <c r="AF301" s="19">
        <f t="shared" si="1129"/>
        <v>0.71369062223061552</v>
      </c>
      <c r="AG301" s="19">
        <f t="shared" si="1130"/>
        <v>1.0736116094657235</v>
      </c>
      <c r="AH301" s="19">
        <f t="shared" si="1131"/>
        <v>0.38789517382529326</v>
      </c>
      <c r="AI301" s="19">
        <f t="shared" si="1132"/>
        <v>0.17915886124353156</v>
      </c>
      <c r="AJ301" s="19">
        <f t="shared" si="1133"/>
        <v>0.74597907377607708</v>
      </c>
      <c r="AK301" s="19">
        <f t="shared" si="1134"/>
        <v>0.69403681567316067</v>
      </c>
      <c r="AL301" s="19">
        <f t="shared" si="1135"/>
        <v>1.1577326874721359</v>
      </c>
      <c r="AM301" s="19">
        <f t="shared" si="1136"/>
        <v>2.0582897000834164</v>
      </c>
      <c r="AN301" s="19">
        <f t="shared" si="1137"/>
        <v>0.41747300896626177</v>
      </c>
      <c r="AO301" s="19">
        <f t="shared" si="1138"/>
        <v>0.29086483472493402</v>
      </c>
      <c r="AP301" s="19">
        <f t="shared" si="1139"/>
        <v>1.7869671342331532</v>
      </c>
      <c r="AQ301" s="19">
        <f t="shared" si="1140"/>
        <v>0.41508998675332937</v>
      </c>
      <c r="AR301" s="19">
        <f t="shared" si="1141"/>
        <v>0.27999121883419315</v>
      </c>
      <c r="AS301" s="19">
        <f t="shared" si="1142"/>
        <v>0.32054189712716213</v>
      </c>
      <c r="AT301" s="19">
        <f t="shared" si="1143"/>
        <v>0.25941581688459697</v>
      </c>
      <c r="AU301" s="19">
        <f t="shared" si="1144"/>
        <v>2.289063293148538</v>
      </c>
      <c r="AV301" s="19"/>
      <c r="AX301" s="19">
        <f t="shared" si="1156"/>
        <v>1.0606594287798938</v>
      </c>
      <c r="AY301" s="19">
        <f t="shared" si="1157"/>
        <v>1.0307015648170677</v>
      </c>
      <c r="AZ301" s="19">
        <f t="shared" si="1158"/>
        <v>1.1675277749571344</v>
      </c>
      <c r="BA301" s="19">
        <f t="shared" si="1159"/>
        <v>0.86522426352682458</v>
      </c>
      <c r="BB301" s="19">
        <f t="shared" si="1160"/>
        <v>0.83767819733278837</v>
      </c>
      <c r="BC301" s="19">
        <f t="shared" si="1161"/>
        <v>0.94505972747463851</v>
      </c>
      <c r="BD301" s="19">
        <f t="shared" si="1162"/>
        <v>1.0237499321838235</v>
      </c>
      <c r="BE301" s="19">
        <f t="shared" si="1163"/>
        <v>1.1316215540289642</v>
      </c>
      <c r="BF301" s="19">
        <f t="shared" si="1164"/>
        <v>1.1163015146304713</v>
      </c>
      <c r="BG301" s="19">
        <f t="shared" si="1165"/>
        <v>0.97252773710649909</v>
      </c>
      <c r="BH301" s="19">
        <f t="shared" si="1166"/>
        <v>0.87981043840962492</v>
      </c>
      <c r="BI301" s="19">
        <f t="shared" si="1167"/>
        <v>0.94001594285645274</v>
      </c>
      <c r="BJ301" s="19">
        <f t="shared" si="1168"/>
        <v>1.0199578587967812</v>
      </c>
      <c r="BK301" s="19">
        <f t="shared" si="1169"/>
        <v>1.0214891414224878</v>
      </c>
      <c r="BL301" s="19">
        <f t="shared" si="1170"/>
        <v>1.0744452717919559</v>
      </c>
      <c r="BM301" s="19">
        <f t="shared" si="1171"/>
        <v>1.1142070898050107</v>
      </c>
      <c r="BN301" s="19">
        <f t="shared" si="1172"/>
        <v>0.75856526203839891</v>
      </c>
      <c r="BO301" s="19">
        <f t="shared" si="1173"/>
        <v>0.93574743537746974</v>
      </c>
      <c r="BP301" s="19">
        <f t="shared" si="1174"/>
        <v>1.0465600089805414</v>
      </c>
      <c r="BQ301" s="19">
        <f t="shared" si="1175"/>
        <v>1.1957574028168463</v>
      </c>
      <c r="BR301" s="19">
        <f t="shared" si="1176"/>
        <v>1.0080583727952408</v>
      </c>
      <c r="BS301" s="19">
        <f t="shared" si="1177"/>
        <v>0.96831195686480465</v>
      </c>
      <c r="BU301" s="16"/>
      <c r="BV301" s="9">
        <f t="shared" si="1149"/>
        <v>1.1894978573332513</v>
      </c>
      <c r="BW301" s="9">
        <f t="shared" si="951"/>
        <v>0.96831195686480465</v>
      </c>
      <c r="BX301" s="9">
        <f t="shared" si="952"/>
        <v>0.97900889190706919</v>
      </c>
      <c r="BY301" s="9">
        <f t="shared" si="953"/>
        <v>0.99627858472141229</v>
      </c>
      <c r="BZ301" s="9">
        <f t="shared" si="954"/>
        <v>0.99276864934615072</v>
      </c>
      <c r="CA301" s="9">
        <f t="shared" si="916"/>
        <v>1.1518055043775115</v>
      </c>
      <c r="CB301" s="9">
        <f t="shared" si="955"/>
        <v>1.1518049979208529</v>
      </c>
      <c r="CC301" s="9"/>
      <c r="CD301" s="9">
        <f t="shared" si="956"/>
        <v>0.97536559325885297</v>
      </c>
      <c r="CE301" s="9">
        <f t="shared" si="957"/>
        <v>0.96831238263829844</v>
      </c>
      <c r="CG301" s="35"/>
      <c r="CH301">
        <f t="shared" si="958"/>
        <v>1992</v>
      </c>
      <c r="CI301" s="19">
        <f t="shared" si="959"/>
        <v>7.6517362765941496E-2</v>
      </c>
      <c r="CJ301" s="19">
        <f t="shared" si="1059"/>
        <v>4.1662223384619473E-2</v>
      </c>
      <c r="CK301" s="19">
        <f t="shared" si="1060"/>
        <v>1.2328189920415495E-2</v>
      </c>
      <c r="CL301" s="19">
        <f t="shared" si="1061"/>
        <v>3.907709885518003E-6</v>
      </c>
      <c r="CM301" s="19">
        <f t="shared" si="1062"/>
        <v>3.907709885518003E-6</v>
      </c>
      <c r="CN301" s="19">
        <f t="shared" si="1063"/>
        <v>3.907709885518003E-6</v>
      </c>
      <c r="CO301" s="19">
        <f t="shared" si="1064"/>
        <v>2.3681716735861672E-2</v>
      </c>
      <c r="CP301" s="19">
        <f t="shared" si="1065"/>
        <v>8.7021282125341701E-2</v>
      </c>
      <c r="CQ301" s="19">
        <f t="shared" si="1066"/>
        <v>1.6585230256542221E-2</v>
      </c>
      <c r="CR301" s="19">
        <f t="shared" si="1067"/>
        <v>4.7148929887923692E-2</v>
      </c>
      <c r="CS301" s="19">
        <f t="shared" si="1068"/>
        <v>0.19356186629157848</v>
      </c>
      <c r="CT301" s="19">
        <f t="shared" si="1069"/>
        <v>4.9422068565786889E-2</v>
      </c>
      <c r="CU301" s="19">
        <f t="shared" si="1070"/>
        <v>4.4981500155530471E-2</v>
      </c>
      <c r="CV301" s="19">
        <f t="shared" si="1071"/>
        <v>0.18689273146864338</v>
      </c>
      <c r="CW301" s="19">
        <f t="shared" si="1072"/>
        <v>4.4746473895108926E-2</v>
      </c>
      <c r="CX301" s="19">
        <f t="shared" si="1073"/>
        <v>3.0064119389699891E-2</v>
      </c>
      <c r="CY301" s="19">
        <f t="shared" si="1054"/>
        <v>4.7533979065654937E-2</v>
      </c>
      <c r="CZ301" s="19">
        <f t="shared" si="1055"/>
        <v>1.9195461362508392E-2</v>
      </c>
      <c r="DA301" s="19">
        <f t="shared" si="1056"/>
        <v>5.9277425088675076E-2</v>
      </c>
      <c r="DB301" s="19">
        <f t="shared" si="1057"/>
        <v>8.6898375383983473E-3</v>
      </c>
      <c r="DC301" s="19">
        <f t="shared" si="1058"/>
        <v>1.0677878972112854E-2</v>
      </c>
      <c r="DD301">
        <f t="shared" si="980"/>
        <v>0.99999999999999989</v>
      </c>
      <c r="DF301" s="19">
        <f t="shared" si="1037"/>
        <v>7.5188341565498154E-2</v>
      </c>
      <c r="DG301" s="19">
        <f t="shared" si="1084"/>
        <v>4.0617885893803121E-2</v>
      </c>
      <c r="DH301" s="19">
        <f t="shared" si="1085"/>
        <v>1.0458532810787883E-2</v>
      </c>
      <c r="DI301" s="19">
        <f t="shared" si="1086"/>
        <v>3.9133140785594982E-6</v>
      </c>
      <c r="DJ301" s="19">
        <f t="shared" si="1087"/>
        <v>3.9133140785594982E-6</v>
      </c>
      <c r="DK301" s="19">
        <f t="shared" si="1088"/>
        <v>3.9133140785594982E-6</v>
      </c>
      <c r="DL301" s="19">
        <f t="shared" si="1089"/>
        <v>2.4278249381082032E-2</v>
      </c>
      <c r="DM301" s="19">
        <f t="shared" si="1090"/>
        <v>8.6535984778538994E-2</v>
      </c>
      <c r="DN301" s="19">
        <f t="shared" si="1091"/>
        <v>1.6506417180723886E-2</v>
      </c>
      <c r="DO301" s="19">
        <f t="shared" si="1092"/>
        <v>4.7015817487279704E-2</v>
      </c>
      <c r="DP301" s="19">
        <f t="shared" si="1093"/>
        <v>0.19411035815182245</v>
      </c>
      <c r="DQ301" s="19">
        <f t="shared" si="1094"/>
        <v>4.8330722712869735E-2</v>
      </c>
      <c r="DR301" s="19">
        <f t="shared" si="1095"/>
        <v>4.4478954399060786E-2</v>
      </c>
      <c r="DS301" s="19">
        <f t="shared" si="1096"/>
        <v>0.18954710670348843</v>
      </c>
      <c r="DT301" s="19">
        <f t="shared" si="1097"/>
        <v>4.5598159061973731E-2</v>
      </c>
      <c r="DU301" s="19">
        <f t="shared" si="1098"/>
        <v>3.1164127532610143E-2</v>
      </c>
      <c r="DV301" s="19">
        <f t="shared" si="1074"/>
        <v>4.8353043898621474E-2</v>
      </c>
      <c r="DW301" s="19">
        <f t="shared" si="1075"/>
        <v>1.9679662670208615E-2</v>
      </c>
      <c r="DX301" s="19">
        <f t="shared" si="1076"/>
        <v>5.8388306226525605E-2</v>
      </c>
      <c r="DY301" s="19">
        <f t="shared" si="1077"/>
        <v>8.5641451844794252E-3</v>
      </c>
      <c r="DZ301" s="19">
        <f t="shared" si="1078"/>
        <v>1.0991665977901195E-2</v>
      </c>
      <c r="EA301" s="19">
        <f t="shared" si="1178"/>
        <v>0.99981922155951108</v>
      </c>
      <c r="EC301" s="19">
        <f t="shared" si="1038"/>
        <v>7.5201936454292101E-2</v>
      </c>
      <c r="ED301" s="19">
        <f t="shared" si="1099"/>
        <v>4.062523005953779E-2</v>
      </c>
      <c r="EE301" s="19">
        <f t="shared" si="1100"/>
        <v>1.0460423829894703E-2</v>
      </c>
      <c r="EF301" s="19">
        <f t="shared" si="1101"/>
        <v>3.9140216492892967E-6</v>
      </c>
      <c r="EG301" s="19">
        <f t="shared" si="1102"/>
        <v>3.9140216492892967E-6</v>
      </c>
      <c r="EH301" s="19">
        <f t="shared" si="1103"/>
        <v>3.9140216492892967E-6</v>
      </c>
      <c r="EI301" s="19">
        <f t="shared" si="1104"/>
        <v>2.4282639158720101E-2</v>
      </c>
      <c r="EJ301" s="19">
        <f t="shared" si="1105"/>
        <v>8.6551631447493838E-2</v>
      </c>
      <c r="EK301" s="19">
        <f t="shared" si="1106"/>
        <v>1.6509401724621068E-2</v>
      </c>
      <c r="EL301" s="19">
        <f t="shared" si="1107"/>
        <v>4.7024318470237809E-2</v>
      </c>
      <c r="EM301" s="19">
        <f t="shared" si="1108"/>
        <v>0.19414545546448933</v>
      </c>
      <c r="EN301" s="19">
        <f t="shared" si="1109"/>
        <v>4.8339461445323896E-2</v>
      </c>
      <c r="EO301" s="19">
        <f t="shared" si="1110"/>
        <v>4.448699668894425E-2</v>
      </c>
      <c r="EP301" s="19">
        <f t="shared" si="1111"/>
        <v>0.18958137892951704</v>
      </c>
      <c r="EQ301" s="19">
        <f t="shared" si="1112"/>
        <v>4.5606403716513907E-2</v>
      </c>
      <c r="ER301" s="19">
        <f t="shared" si="1113"/>
        <v>3.1169762353638844E-2</v>
      </c>
      <c r="ES301" s="19">
        <f t="shared" si="1079"/>
        <v>4.8361786666994394E-2</v>
      </c>
      <c r="ET301" s="19">
        <f t="shared" si="1080"/>
        <v>1.9683220972199766E-2</v>
      </c>
      <c r="EU301" s="19">
        <f t="shared" si="1081"/>
        <v>5.8398863481992205E-2</v>
      </c>
      <c r="EV301" s="19">
        <f t="shared" si="1082"/>
        <v>8.5656936772240989E-3</v>
      </c>
      <c r="EW301" s="19">
        <f t="shared" si="1083"/>
        <v>1.0993653393416934E-2</v>
      </c>
      <c r="EZ301" s="19">
        <f t="shared" si="1039"/>
        <v>1.6828392836455729E-2</v>
      </c>
      <c r="FA301" s="19">
        <f t="shared" si="1114"/>
        <v>-4.447034139166652E-3</v>
      </c>
      <c r="FB301" s="19">
        <f t="shared" si="1115"/>
        <v>0.29122299705440119</v>
      </c>
      <c r="FC301" s="19">
        <f t="shared" si="1116"/>
        <v>-2.118306378552013E-2</v>
      </c>
      <c r="FD301" s="19">
        <f t="shared" si="1117"/>
        <v>-5.8301814495439142E-2</v>
      </c>
      <c r="FE301" s="19">
        <f t="shared" si="1118"/>
        <v>-5.0121411853054139E-2</v>
      </c>
      <c r="FF301" s="19">
        <f t="shared" si="1119"/>
        <v>-9.9907051720238532E-2</v>
      </c>
      <c r="FG301" s="19">
        <f t="shared" si="1120"/>
        <v>3.1817210907712245E-3</v>
      </c>
      <c r="FH301" s="19">
        <f t="shared" si="1121"/>
        <v>-2.940300642977918E-2</v>
      </c>
      <c r="FI301" s="19">
        <f t="shared" si="985"/>
        <v>4.0961089445001146E-2</v>
      </c>
      <c r="FJ301" s="19">
        <f t="shared" si="986"/>
        <v>-2.8159767291388034E-2</v>
      </c>
      <c r="FK301" s="19">
        <f t="shared" si="987"/>
        <v>-1.0412060548668953E-2</v>
      </c>
      <c r="FL301" s="19">
        <f t="shared" si="988"/>
        <v>-1.2291329741257311E-2</v>
      </c>
      <c r="FM301" s="19">
        <f t="shared" si="989"/>
        <v>-4.7521728050886676E-2</v>
      </c>
      <c r="FN301" s="19">
        <f t="shared" si="990"/>
        <v>-6.6006674897864007E-2</v>
      </c>
      <c r="FO301" s="19">
        <f t="shared" si="991"/>
        <v>-6.7372303611990675E-2</v>
      </c>
      <c r="FP301" s="19">
        <f t="shared" si="992"/>
        <v>-0.12733362452029892</v>
      </c>
      <c r="FQ301" s="19">
        <f t="shared" si="993"/>
        <v>-0.11503153814545532</v>
      </c>
      <c r="FR301" s="19">
        <f t="shared" si="994"/>
        <v>-3.416310023948909E-2</v>
      </c>
      <c r="FS301" s="19">
        <f t="shared" si="995"/>
        <v>-4.3060341485092427E-2</v>
      </c>
      <c r="FT301" s="19">
        <f t="shared" si="996"/>
        <v>-9.1749779346004215E-2</v>
      </c>
      <c r="FU301" s="19"/>
      <c r="FV301" s="16"/>
      <c r="FW301" s="19">
        <f t="shared" si="1179"/>
        <v>0.97140595101001059</v>
      </c>
      <c r="FX301" s="19">
        <f t="shared" si="1048"/>
        <v>1.0310626703056673</v>
      </c>
      <c r="FY301" s="19">
        <f t="shared" si="1150"/>
        <v>0.99276864934615072</v>
      </c>
      <c r="FZ301" s="19"/>
      <c r="GA301" s="19">
        <f t="shared" si="1180"/>
        <v>0.97953459177784707</v>
      </c>
      <c r="GB301" s="19">
        <f t="shared" si="1049"/>
        <v>0.99289260114259947</v>
      </c>
      <c r="GC301" s="19">
        <f t="shared" si="1151"/>
        <v>0.97900889190706919</v>
      </c>
      <c r="GD301" s="19"/>
      <c r="GE301" s="19">
        <f t="shared" si="1181"/>
        <v>1.0143720493307902</v>
      </c>
      <c r="GF301" s="19">
        <f t="shared" si="1050"/>
        <v>0.81973734361701978</v>
      </c>
      <c r="GG301" s="19">
        <f t="shared" si="1152"/>
        <v>0.99627858472141229</v>
      </c>
      <c r="GH301" s="19"/>
      <c r="GI301" s="19">
        <f t="shared" si="1153"/>
        <v>1.1894978573332513</v>
      </c>
      <c r="GJ301" s="19">
        <f t="shared" si="1000"/>
        <v>1.1518055043775115</v>
      </c>
      <c r="GK301" s="19">
        <f t="shared" si="1154"/>
        <v>1.1518049979208529</v>
      </c>
      <c r="GL301" s="3"/>
      <c r="GM301" s="3"/>
      <c r="GN301" s="8"/>
      <c r="GO301" s="5">
        <f t="shared" si="1051"/>
        <v>43</v>
      </c>
      <c r="GP301" t="b">
        <f t="shared" si="1001"/>
        <v>0</v>
      </c>
      <c r="GS301" s="11"/>
      <c r="GT301" s="11"/>
      <c r="GU301" s="11"/>
      <c r="GV301" s="11"/>
      <c r="GW301" s="11"/>
      <c r="GX301" s="11"/>
      <c r="GY301" s="11"/>
      <c r="GZ301" s="11" t="str">
        <f ca="1">IF(GP301,OFFSET(#REF!,$GP$253+$GO301,0),"")</f>
        <v/>
      </c>
      <c r="HA301" s="12" t="str">
        <f t="shared" ca="1" si="1005"/>
        <v/>
      </c>
      <c r="HB301" s="12" t="str">
        <f t="shared" ca="1" si="1006"/>
        <v/>
      </c>
      <c r="HC301" s="12" t="str">
        <f t="shared" ca="1" si="1007"/>
        <v/>
      </c>
      <c r="HD301" s="12" t="str">
        <f t="shared" ca="1" si="1008"/>
        <v/>
      </c>
      <c r="HE301" t="str">
        <f t="shared" ca="1" si="1009"/>
        <v/>
      </c>
      <c r="HF301" s="12" t="str">
        <f t="shared" ca="1" si="1010"/>
        <v/>
      </c>
      <c r="HG301" s="12" t="str">
        <f t="shared" ca="1" si="1011"/>
        <v/>
      </c>
      <c r="HH301" s="12" t="str">
        <f t="shared" ca="1" si="1012"/>
        <v/>
      </c>
      <c r="HJ301" s="17"/>
      <c r="HL301" s="18">
        <f t="shared" si="1013"/>
        <v>1992</v>
      </c>
      <c r="HM301" s="9">
        <f t="shared" si="1155"/>
        <v>0.84190285457210456</v>
      </c>
      <c r="HN301" s="9">
        <f t="shared" si="1182"/>
        <v>1.0845918683519273</v>
      </c>
      <c r="HO301" s="9">
        <f t="shared" si="1183"/>
        <v>0.95877804423604451</v>
      </c>
      <c r="HP301" s="9">
        <f t="shared" si="1184"/>
        <v>1.0816251217744601</v>
      </c>
      <c r="HQ301" s="9">
        <f t="shared" si="1185"/>
        <v>1.0458530325732702</v>
      </c>
      <c r="HR301" s="9">
        <f t="shared" si="927"/>
        <v>0.91311922782338295</v>
      </c>
      <c r="HS301" s="9">
        <f t="shared" si="1186"/>
        <v>0.91312099001117997</v>
      </c>
      <c r="HT301" s="9"/>
      <c r="HU301" s="9">
        <f t="shared" si="1187"/>
        <v>1.0370384188514903</v>
      </c>
      <c r="HV301" s="23">
        <f t="shared" si="1020"/>
        <v>1.0845897752508202</v>
      </c>
      <c r="HX301" s="8"/>
      <c r="HY301" s="5">
        <f t="shared" si="1052"/>
        <v>43</v>
      </c>
      <c r="HZ301" t="b">
        <f t="shared" si="1021"/>
        <v>0</v>
      </c>
      <c r="IC301" s="11"/>
      <c r="ID301" s="11"/>
      <c r="IE301" s="11"/>
      <c r="IF301" t="str">
        <f t="shared" ca="1" si="1023"/>
        <v/>
      </c>
      <c r="IG301" s="12" t="str">
        <f t="shared" si="1024"/>
        <v/>
      </c>
      <c r="IH301" s="19" t="str">
        <f t="shared" ca="1" si="1025"/>
        <v/>
      </c>
      <c r="II301" s="19" t="str">
        <f t="shared" ca="1" si="1026"/>
        <v/>
      </c>
      <c r="IJ301" s="11" t="str">
        <f t="shared" ca="1" si="1027"/>
        <v/>
      </c>
      <c r="IK301" s="12" t="str">
        <f t="shared" ca="1" si="1028"/>
        <v/>
      </c>
      <c r="IL301" s="12" t="str">
        <f t="shared" ca="1" si="1122"/>
        <v/>
      </c>
      <c r="IM301" s="12" t="str">
        <f t="shared" ca="1" si="1030"/>
        <v/>
      </c>
      <c r="IN301" s="12" t="str">
        <f t="shared" ca="1" si="1031"/>
        <v/>
      </c>
      <c r="IO301" t="str">
        <f t="shared" ca="1" si="1032"/>
        <v/>
      </c>
      <c r="IP301" s="12" t="str">
        <f t="shared" ca="1" si="1033"/>
        <v/>
      </c>
      <c r="IQ301" s="12" t="str">
        <f t="shared" ca="1" si="1034"/>
        <v/>
      </c>
      <c r="IR301" s="12" t="str">
        <f t="shared" ca="1" si="1035"/>
        <v/>
      </c>
    </row>
    <row r="302" spans="1:252" x14ac:dyDescent="0.2">
      <c r="A302" t="s">
        <v>54</v>
      </c>
      <c r="B302" s="1">
        <f t="shared" si="1036"/>
        <v>1993</v>
      </c>
      <c r="C302" s="124">
        <f>Manufacturing_Energy_Data!C33</f>
        <v>202.10436079999999</v>
      </c>
      <c r="D302" s="124">
        <f>Manufacturing_Energy_Data!D33</f>
        <v>111.71092719999999</v>
      </c>
      <c r="E302" s="124">
        <f>Manufacturing_Energy_Data!E33</f>
        <v>35.309764399999999</v>
      </c>
      <c r="F302" s="124">
        <v>0.01</v>
      </c>
      <c r="G302" s="124">
        <v>0.01</v>
      </c>
      <c r="H302" s="124">
        <v>0.01</v>
      </c>
      <c r="I302" s="124">
        <f>Manufacturing_Energy_Data!F33</f>
        <v>66.275015300310841</v>
      </c>
      <c r="J302" s="124">
        <f>Manufacturing_Energy_Data!G33</f>
        <v>231.05282872547528</v>
      </c>
      <c r="K302" s="124">
        <f>Manufacturing_Energy_Data!H33</f>
        <v>44.795820817640724</v>
      </c>
      <c r="L302" s="124">
        <f>Manufacturing_Energy_Data!I33</f>
        <v>116.03256639999999</v>
      </c>
      <c r="M302" s="124">
        <f>Manufacturing_Energy_Data!J33</f>
        <v>505.41737125666094</v>
      </c>
      <c r="N302" s="124">
        <f>Manufacturing_Energy_Data!K33</f>
        <v>138.51030407431693</v>
      </c>
      <c r="O302" s="124">
        <f>Manufacturing_Energy_Data!L33</f>
        <v>117.2912532</v>
      </c>
      <c r="P302" s="124">
        <f>Manufacturing_Energy_Data!M33</f>
        <v>470.67033718115181</v>
      </c>
      <c r="Q302" s="124">
        <f>Manufacturing_Energy_Data!N33</f>
        <v>121.96741559942353</v>
      </c>
      <c r="R302" s="124">
        <f>Manufacturing_Energy_Data!O33</f>
        <v>80.611369381665114</v>
      </c>
      <c r="S302" s="124">
        <f>Manufacturing_Energy_Data!P33</f>
        <v>123.37528963114035</v>
      </c>
      <c r="T302" s="124">
        <f>Manufacturing_Energy_Data!Q33</f>
        <v>51.668175642147865</v>
      </c>
      <c r="U302" s="124">
        <f>Manufacturing_Energy_Data!R33</f>
        <v>158.65707944559645</v>
      </c>
      <c r="V302" s="124">
        <f>Manufacturing_Energy_Data!S33</f>
        <v>24.134854950020038</v>
      </c>
      <c r="W302" s="124">
        <f>Manufacturing_Energy_Data!T33</f>
        <v>30.172706688889512</v>
      </c>
      <c r="X302" s="124">
        <f t="shared" si="1148"/>
        <v>2629.7874406944393</v>
      </c>
      <c r="Z302" s="19">
        <f t="shared" si="1123"/>
        <v>0.25531615644928207</v>
      </c>
      <c r="AA302" s="19">
        <f t="shared" si="1124"/>
        <v>1.0553086703093537</v>
      </c>
      <c r="AB302" s="19">
        <f t="shared" si="1125"/>
        <v>0.38209384383814937</v>
      </c>
      <c r="AC302" s="19">
        <f t="shared" si="1126"/>
        <v>1.2632887060855646E-5</v>
      </c>
      <c r="AD302" s="19">
        <f t="shared" si="1127"/>
        <v>9.4467810514185202E-5</v>
      </c>
      <c r="AE302" s="19">
        <f t="shared" si="1128"/>
        <v>1.0821194939441437E-4</v>
      </c>
      <c r="AF302" s="19">
        <f t="shared" si="1129"/>
        <v>0.76920336146899082</v>
      </c>
      <c r="AG302" s="19">
        <f t="shared" si="1130"/>
        <v>1.1065524878943258</v>
      </c>
      <c r="AH302" s="19">
        <f t="shared" si="1131"/>
        <v>0.41463485412274359</v>
      </c>
      <c r="AI302" s="19">
        <f t="shared" si="1132"/>
        <v>0.17327559019896221</v>
      </c>
      <c r="AJ302" s="19">
        <f t="shared" si="1133"/>
        <v>0.74598853868391768</v>
      </c>
      <c r="AK302" s="19">
        <f t="shared" si="1134"/>
        <v>0.71589616184766358</v>
      </c>
      <c r="AL302" s="19">
        <f t="shared" si="1135"/>
        <v>1.153029186266008</v>
      </c>
      <c r="AM302" s="19">
        <f t="shared" si="1136"/>
        <v>1.9431528945181225</v>
      </c>
      <c r="AN302" s="19">
        <f t="shared" si="1137"/>
        <v>0.42995147620498259</v>
      </c>
      <c r="AO302" s="19">
        <f t="shared" si="1138"/>
        <v>0.28543482690263133</v>
      </c>
      <c r="AP302" s="19">
        <f t="shared" si="1139"/>
        <v>1.6661454223962802</v>
      </c>
      <c r="AQ302" s="19">
        <f t="shared" si="1140"/>
        <v>0.40888897328403701</v>
      </c>
      <c r="AR302" s="19">
        <f t="shared" si="1141"/>
        <v>0.28153723909711009</v>
      </c>
      <c r="AS302" s="19">
        <f t="shared" si="1142"/>
        <v>0.33737564112380986</v>
      </c>
      <c r="AT302" s="19">
        <f t="shared" si="1143"/>
        <v>0.26877227003972182</v>
      </c>
      <c r="AU302" s="19">
        <f t="shared" si="1144"/>
        <v>2.2750864472866255</v>
      </c>
      <c r="AV302" s="19"/>
      <c r="AX302" s="19">
        <f t="shared" si="1156"/>
        <v>1.0817870682178312</v>
      </c>
      <c r="AY302" s="19">
        <f t="shared" si="1157"/>
        <v>1.0323759325597925</v>
      </c>
      <c r="AZ302" s="19">
        <f t="shared" si="1158"/>
        <v>1.2638864395414482</v>
      </c>
      <c r="BA302" s="19">
        <f t="shared" si="1159"/>
        <v>0.85498109876179917</v>
      </c>
      <c r="BB302" s="19">
        <f t="shared" si="1160"/>
        <v>0.80076783682002228</v>
      </c>
      <c r="BC302" s="19">
        <f t="shared" si="1161"/>
        <v>0.91407592952393213</v>
      </c>
      <c r="BD302" s="19">
        <f t="shared" si="1162"/>
        <v>1.1033799024544166</v>
      </c>
      <c r="BE302" s="19">
        <f t="shared" si="1163"/>
        <v>1.1663423112467488</v>
      </c>
      <c r="BF302" s="19">
        <f t="shared" si="1164"/>
        <v>1.193254123559353</v>
      </c>
      <c r="BG302" s="19">
        <f t="shared" si="1165"/>
        <v>0.94059158705483203</v>
      </c>
      <c r="BH302" s="19">
        <f t="shared" si="1166"/>
        <v>0.87982160135642795</v>
      </c>
      <c r="BI302" s="19">
        <f t="shared" si="1167"/>
        <v>0.96962263437543339</v>
      </c>
      <c r="BJ302" s="19">
        <f t="shared" si="1168"/>
        <v>1.0158140930804267</v>
      </c>
      <c r="BK302" s="19">
        <f t="shared" si="1169"/>
        <v>0.96434898439879302</v>
      </c>
      <c r="BL302" s="19">
        <f t="shared" si="1170"/>
        <v>1.1065609531315799</v>
      </c>
      <c r="BM302" s="19">
        <f t="shared" si="1171"/>
        <v>1.0934065237309858</v>
      </c>
      <c r="BN302" s="19">
        <f t="shared" si="1172"/>
        <v>0.70727659995631975</v>
      </c>
      <c r="BO302" s="19">
        <f t="shared" si="1173"/>
        <v>0.9217683401552097</v>
      </c>
      <c r="BP302" s="19">
        <f t="shared" si="1174"/>
        <v>1.0523387722824027</v>
      </c>
      <c r="BQ302" s="19">
        <f t="shared" si="1175"/>
        <v>1.2585544168157052</v>
      </c>
      <c r="BR302" s="19">
        <f t="shared" si="1176"/>
        <v>1.0444164139353687</v>
      </c>
      <c r="BS302" s="19">
        <f t="shared" si="1177"/>
        <v>0.96239951791746092</v>
      </c>
      <c r="BU302" s="16"/>
      <c r="BV302" s="9">
        <f t="shared" si="1149"/>
        <v>1.2298907137438231</v>
      </c>
      <c r="BW302" s="9">
        <f t="shared" si="951"/>
        <v>0.96239951791746092</v>
      </c>
      <c r="BX302" s="9">
        <f t="shared" si="952"/>
        <v>0.97218338902509516</v>
      </c>
      <c r="BY302" s="9">
        <f t="shared" si="953"/>
        <v>1.001249673104285</v>
      </c>
      <c r="BZ302" s="9">
        <f t="shared" si="954"/>
        <v>0.98870131377650172</v>
      </c>
      <c r="CA302" s="9">
        <f t="shared" si="916"/>
        <v>1.1836470424319978</v>
      </c>
      <c r="CB302" s="9">
        <f t="shared" si="955"/>
        <v>1.1836462299982173</v>
      </c>
      <c r="CC302" s="9"/>
      <c r="CD302" s="9">
        <f t="shared" si="956"/>
        <v>0.9733983004587925</v>
      </c>
      <c r="CE302" s="9">
        <f t="shared" si="957"/>
        <v>0.96240017849142212</v>
      </c>
      <c r="CG302" s="35"/>
      <c r="CH302">
        <f t="shared" si="958"/>
        <v>1993</v>
      </c>
      <c r="CI302" s="19">
        <f t="shared" si="959"/>
        <v>7.6851975818483242E-2</v>
      </c>
      <c r="CJ302" s="19">
        <f t="shared" si="1059"/>
        <v>4.2479070920842507E-2</v>
      </c>
      <c r="CK302" s="19">
        <f t="shared" si="1060"/>
        <v>1.3426851103477726E-2</v>
      </c>
      <c r="CL302" s="19">
        <f t="shared" si="1061"/>
        <v>3.8025886979516997E-6</v>
      </c>
      <c r="CM302" s="19">
        <f t="shared" si="1062"/>
        <v>3.8025886979516997E-6</v>
      </c>
      <c r="CN302" s="19">
        <f t="shared" si="1063"/>
        <v>3.8025886979516997E-6</v>
      </c>
      <c r="CO302" s="19">
        <f t="shared" si="1064"/>
        <v>2.5201662413753795E-2</v>
      </c>
      <c r="CP302" s="19">
        <f t="shared" si="1065"/>
        <v>8.7859887514126211E-2</v>
      </c>
      <c r="CQ302" s="19">
        <f t="shared" si="1066"/>
        <v>1.7034008195663006E-2</v>
      </c>
      <c r="CR302" s="19">
        <f t="shared" si="1067"/>
        <v>4.4122412558697012E-2</v>
      </c>
      <c r="CS302" s="19">
        <f t="shared" si="1068"/>
        <v>0.1921894383689037</v>
      </c>
      <c r="CT302" s="19">
        <f t="shared" si="1069"/>
        <v>5.266977168228508E-2</v>
      </c>
      <c r="CU302" s="19">
        <f t="shared" si="1070"/>
        <v>4.4601039378691108E-2</v>
      </c>
      <c r="CV302" s="19">
        <f t="shared" si="1071"/>
        <v>0.17897657046261634</v>
      </c>
      <c r="CW302" s="19">
        <f t="shared" si="1072"/>
        <v>4.6379191607674571E-2</v>
      </c>
      <c r="CX302" s="19">
        <f t="shared" si="1073"/>
        <v>3.0653188213712945E-2</v>
      </c>
      <c r="CY302" s="19">
        <f t="shared" si="1054"/>
        <v>4.6914548195789177E-2</v>
      </c>
      <c r="CZ302" s="19">
        <f t="shared" si="1055"/>
        <v>1.9647282074061478E-2</v>
      </c>
      <c r="DA302" s="19">
        <f t="shared" si="1056"/>
        <v>6.0330761714984998E-2</v>
      </c>
      <c r="DB302" s="19">
        <f t="shared" si="1057"/>
        <v>9.1774926659649834E-3</v>
      </c>
      <c r="DC302" s="19">
        <f t="shared" si="1058"/>
        <v>1.147343934417829E-2</v>
      </c>
      <c r="DD302">
        <f t="shared" si="980"/>
        <v>1.0000000000000002</v>
      </c>
      <c r="DF302" s="19">
        <f t="shared" si="1037"/>
        <v>7.6684547618567273E-2</v>
      </c>
      <c r="DG302" s="19">
        <f t="shared" si="1084"/>
        <v>4.2069325453968208E-2</v>
      </c>
      <c r="DH302" s="19">
        <f t="shared" si="1085"/>
        <v>1.2869705584339662E-2</v>
      </c>
      <c r="DI302" s="19">
        <f t="shared" si="1086"/>
        <v>3.8549104118400914E-6</v>
      </c>
      <c r="DJ302" s="19">
        <f t="shared" si="1087"/>
        <v>3.8549104118400914E-6</v>
      </c>
      <c r="DK302" s="19">
        <f t="shared" si="1088"/>
        <v>3.8549104118400914E-6</v>
      </c>
      <c r="DL302" s="19">
        <f t="shared" si="1089"/>
        <v>2.4433810854708811E-2</v>
      </c>
      <c r="DM302" s="19">
        <f t="shared" si="1090"/>
        <v>8.7439914590046436E-2</v>
      </c>
      <c r="DN302" s="19">
        <f t="shared" si="1091"/>
        <v>1.6808620734271987E-2</v>
      </c>
      <c r="DO302" s="19">
        <f t="shared" si="1092"/>
        <v>4.5618939986832099E-2</v>
      </c>
      <c r="DP302" s="19">
        <f t="shared" si="1093"/>
        <v>0.19287483852233783</v>
      </c>
      <c r="DQ302" s="19">
        <f t="shared" si="1094"/>
        <v>5.1028696378254648E-2</v>
      </c>
      <c r="DR302" s="19">
        <f t="shared" si="1095"/>
        <v>4.4791000460354342E-2</v>
      </c>
      <c r="DS302" s="19">
        <f t="shared" si="1096"/>
        <v>0.18290610095715382</v>
      </c>
      <c r="DT302" s="19">
        <f t="shared" si="1097"/>
        <v>4.5557956709497707E-2</v>
      </c>
      <c r="DU302" s="19">
        <f t="shared" si="1098"/>
        <v>3.0357701270477985E-2</v>
      </c>
      <c r="DV302" s="19">
        <f t="shared" si="1074"/>
        <v>4.7223586544103482E-2</v>
      </c>
      <c r="DW302" s="19">
        <f t="shared" si="1075"/>
        <v>1.942049575320309E-2</v>
      </c>
      <c r="DX302" s="19">
        <f t="shared" si="1076"/>
        <v>5.9802547324556941E-2</v>
      </c>
      <c r="DY302" s="19">
        <f t="shared" si="1077"/>
        <v>8.9314463899831855E-3</v>
      </c>
      <c r="DZ302" s="19">
        <f t="shared" si="1078"/>
        <v>1.1070895452545479E-2</v>
      </c>
      <c r="EA302" s="19">
        <f t="shared" si="1178"/>
        <v>0.99990169531643847</v>
      </c>
      <c r="EC302" s="19">
        <f t="shared" si="1038"/>
        <v>7.6692086809892798E-2</v>
      </c>
      <c r="ED302" s="19">
        <f t="shared" si="1099"/>
        <v>4.2073461472284579E-2</v>
      </c>
      <c r="EE302" s="19">
        <f t="shared" si="1100"/>
        <v>1.2870970861057289E-2</v>
      </c>
      <c r="EF302" s="19">
        <f t="shared" si="1101"/>
        <v>3.8552894048450732E-6</v>
      </c>
      <c r="EG302" s="19">
        <f t="shared" si="1102"/>
        <v>3.8552894048450732E-6</v>
      </c>
      <c r="EH302" s="19">
        <f t="shared" si="1103"/>
        <v>3.8552894048450732E-6</v>
      </c>
      <c r="EI302" s="19">
        <f t="shared" si="1104"/>
        <v>2.4436213048900025E-2</v>
      </c>
      <c r="EJ302" s="19">
        <f t="shared" si="1105"/>
        <v>8.7448511188266728E-2</v>
      </c>
      <c r="EK302" s="19">
        <f t="shared" si="1106"/>
        <v>1.6810273262865674E-2</v>
      </c>
      <c r="EL302" s="19">
        <f t="shared" si="1107"/>
        <v>4.5623424983188068E-2</v>
      </c>
      <c r="EM302" s="19">
        <f t="shared" si="1108"/>
        <v>0.19289380088639496</v>
      </c>
      <c r="EN302" s="19">
        <f t="shared" si="1109"/>
        <v>5.1033713231284819E-2</v>
      </c>
      <c r="EO302" s="19">
        <f t="shared" si="1110"/>
        <v>4.4795404058375315E-2</v>
      </c>
      <c r="EP302" s="19">
        <f t="shared" si="1111"/>
        <v>0.18292408325127363</v>
      </c>
      <c r="EQ302" s="19">
        <f t="shared" si="1112"/>
        <v>4.5562435710322501E-2</v>
      </c>
      <c r="ER302" s="19">
        <f t="shared" si="1113"/>
        <v>3.0360685868094959E-2</v>
      </c>
      <c r="ES302" s="19">
        <f t="shared" si="1079"/>
        <v>4.7228229300240017E-2</v>
      </c>
      <c r="ET302" s="19">
        <f t="shared" si="1080"/>
        <v>1.9422405066587163E-2</v>
      </c>
      <c r="EU302" s="19">
        <f t="shared" si="1081"/>
        <v>5.9808426773025176E-2</v>
      </c>
      <c r="EV302" s="19">
        <f t="shared" si="1082"/>
        <v>8.9323244793145934E-3</v>
      </c>
      <c r="EW302" s="19">
        <f t="shared" si="1083"/>
        <v>1.1071983880417241E-2</v>
      </c>
      <c r="EZ302" s="19">
        <f t="shared" si="1039"/>
        <v>1.9723549113713643E-2</v>
      </c>
      <c r="FA302" s="19">
        <f t="shared" si="1114"/>
        <v>1.6231751957693655E-3</v>
      </c>
      <c r="FB302" s="19">
        <f t="shared" si="1115"/>
        <v>7.9302949162576755E-2</v>
      </c>
      <c r="FC302" s="19">
        <f t="shared" si="1116"/>
        <v>-1.1909375540529956E-2</v>
      </c>
      <c r="FD302" s="19">
        <f t="shared" si="1117"/>
        <v>-4.5062950617681369E-2</v>
      </c>
      <c r="FE302" s="19">
        <f t="shared" si="1118"/>
        <v>-3.3334487292246646E-2</v>
      </c>
      <c r="FF302" s="19">
        <f t="shared" si="1119"/>
        <v>7.4905817550524306E-2</v>
      </c>
      <c r="FG302" s="19">
        <f t="shared" si="1120"/>
        <v>3.0221014585440149E-2</v>
      </c>
      <c r="FH302" s="19">
        <f t="shared" si="1121"/>
        <v>6.6663130767232556E-2</v>
      </c>
      <c r="FI302" s="19">
        <f t="shared" si="985"/>
        <v>-3.3389571293779868E-2</v>
      </c>
      <c r="FJ302" s="19">
        <f t="shared" si="986"/>
        <v>1.2687819442861801E-5</v>
      </c>
      <c r="FK302" s="19">
        <f t="shared" si="987"/>
        <v>3.1010123470841248E-2</v>
      </c>
      <c r="FL302" s="19">
        <f t="shared" si="988"/>
        <v>-4.0709583755831821E-3</v>
      </c>
      <c r="FM302" s="19">
        <f t="shared" si="989"/>
        <v>-5.7563538059955642E-2</v>
      </c>
      <c r="FN302" s="19">
        <f t="shared" si="990"/>
        <v>2.9452463266635892E-2</v>
      </c>
      <c r="FO302" s="19">
        <f t="shared" si="991"/>
        <v>-1.8844947795052792E-2</v>
      </c>
      <c r="FP302" s="19">
        <f t="shared" si="992"/>
        <v>-7.0007016132318856E-2</v>
      </c>
      <c r="FQ302" s="19">
        <f t="shared" si="993"/>
        <v>-1.5051672047546014E-2</v>
      </c>
      <c r="FR302" s="19">
        <f t="shared" si="994"/>
        <v>5.5064855486278447E-3</v>
      </c>
      <c r="FS302" s="19">
        <f t="shared" si="995"/>
        <v>5.1183979583523338E-2</v>
      </c>
      <c r="FT302" s="19">
        <f t="shared" si="996"/>
        <v>3.5432196366571654E-2</v>
      </c>
      <c r="FU302" s="19"/>
      <c r="FV302" s="16"/>
      <c r="FW302" s="19">
        <f t="shared" si="1179"/>
        <v>0.99590303786050471</v>
      </c>
      <c r="FX302" s="19">
        <f t="shared" si="1048"/>
        <v>1.0268384455819781</v>
      </c>
      <c r="FY302" s="19">
        <f t="shared" si="1150"/>
        <v>0.98870131377650172</v>
      </c>
      <c r="FZ302" s="19"/>
      <c r="GA302" s="19">
        <f t="shared" si="1180"/>
        <v>0.99302815026666591</v>
      </c>
      <c r="GB302" s="19">
        <f t="shared" si="1049"/>
        <v>0.98597030312609402</v>
      </c>
      <c r="GC302" s="19">
        <f t="shared" si="1151"/>
        <v>0.97218338902509516</v>
      </c>
      <c r="GD302" s="19"/>
      <c r="GE302" s="19">
        <f t="shared" si="1181"/>
        <v>1.0049896569685504</v>
      </c>
      <c r="GF302" s="19">
        <f t="shared" si="1050"/>
        <v>0.82382755176597944</v>
      </c>
      <c r="GG302" s="19">
        <f t="shared" si="1152"/>
        <v>1.001249673104285</v>
      </c>
      <c r="GH302" s="19"/>
      <c r="GI302" s="19">
        <f t="shared" si="1153"/>
        <v>1.2298907137438231</v>
      </c>
      <c r="GJ302" s="19">
        <f t="shared" si="1000"/>
        <v>1.1836470424319978</v>
      </c>
      <c r="GK302" s="19">
        <f t="shared" si="1154"/>
        <v>1.1836462299982173</v>
      </c>
      <c r="GL302" s="3"/>
      <c r="GM302" s="3"/>
      <c r="GN302" s="8"/>
      <c r="GO302" s="5">
        <f t="shared" si="1051"/>
        <v>44</v>
      </c>
      <c r="GP302" t="b">
        <f t="shared" si="1001"/>
        <v>0</v>
      </c>
      <c r="GS302" s="11"/>
      <c r="GT302" s="11"/>
      <c r="GU302" s="11"/>
      <c r="GV302" s="11"/>
      <c r="GW302" s="11"/>
      <c r="GX302" s="11"/>
      <c r="GY302" s="11"/>
      <c r="GZ302" s="11" t="str">
        <f ca="1">IF(GP302,OFFSET(#REF!,$GP$253+$GO302,0),"")</f>
        <v/>
      </c>
      <c r="HA302" s="12" t="str">
        <f t="shared" ca="1" si="1005"/>
        <v/>
      </c>
      <c r="HB302" s="12" t="str">
        <f t="shared" ca="1" si="1006"/>
        <v/>
      </c>
      <c r="HC302" s="12" t="str">
        <f t="shared" ca="1" si="1007"/>
        <v/>
      </c>
      <c r="HD302" s="12" t="str">
        <f t="shared" ca="1" si="1008"/>
        <v/>
      </c>
      <c r="HE302" t="str">
        <f t="shared" ca="1" si="1009"/>
        <v/>
      </c>
      <c r="HF302" s="12" t="str">
        <f t="shared" ca="1" si="1010"/>
        <v/>
      </c>
      <c r="HG302" s="12" t="str">
        <f t="shared" ca="1" si="1011"/>
        <v/>
      </c>
      <c r="HH302" s="12" t="str">
        <f t="shared" ca="1" si="1012"/>
        <v/>
      </c>
      <c r="HJ302" s="17"/>
      <c r="HL302" s="18">
        <f t="shared" si="1013"/>
        <v>1993</v>
      </c>
      <c r="HM302" s="9">
        <f t="shared" si="1155"/>
        <v>0.87049211255750514</v>
      </c>
      <c r="HN302" s="9">
        <f t="shared" si="1182"/>
        <v>1.0779694331346872</v>
      </c>
      <c r="HO302" s="9">
        <f t="shared" si="1183"/>
        <v>0.95209358778401088</v>
      </c>
      <c r="HP302" s="9">
        <f t="shared" si="1184"/>
        <v>1.0870220601006813</v>
      </c>
      <c r="HQ302" s="9">
        <f t="shared" si="1185"/>
        <v>1.0415682122953414</v>
      </c>
      <c r="HR302" s="9">
        <f t="shared" si="927"/>
        <v>0.93836230968965284</v>
      </c>
      <c r="HS302" s="9">
        <f t="shared" si="1186"/>
        <v>0.93836388912183011</v>
      </c>
      <c r="HT302" s="9"/>
      <c r="HU302" s="9">
        <f t="shared" si="1187"/>
        <v>1.0349467332016242</v>
      </c>
      <c r="HV302" s="23">
        <f t="shared" si="1020"/>
        <v>1.0779676187217193</v>
      </c>
      <c r="HX302" s="8"/>
      <c r="HY302" s="5">
        <f t="shared" si="1052"/>
        <v>44</v>
      </c>
      <c r="HZ302" t="b">
        <f t="shared" si="1021"/>
        <v>0</v>
      </c>
      <c r="IC302" s="11"/>
      <c r="ID302" s="11"/>
      <c r="IE302" s="11"/>
      <c r="IF302" t="str">
        <f t="shared" ca="1" si="1023"/>
        <v/>
      </c>
      <c r="IG302" s="12" t="str">
        <f t="shared" si="1024"/>
        <v/>
      </c>
      <c r="IH302" s="19" t="str">
        <f t="shared" ca="1" si="1025"/>
        <v/>
      </c>
      <c r="II302" s="19" t="str">
        <f t="shared" ca="1" si="1026"/>
        <v/>
      </c>
      <c r="IJ302" s="11" t="str">
        <f t="shared" ca="1" si="1027"/>
        <v/>
      </c>
      <c r="IK302" s="12" t="str">
        <f t="shared" ca="1" si="1028"/>
        <v/>
      </c>
      <c r="IL302" s="12" t="str">
        <f t="shared" ca="1" si="1122"/>
        <v/>
      </c>
      <c r="IM302" s="12" t="str">
        <f t="shared" ca="1" si="1030"/>
        <v/>
      </c>
      <c r="IN302" s="12" t="str">
        <f t="shared" ca="1" si="1031"/>
        <v/>
      </c>
      <c r="IO302" t="str">
        <f t="shared" ca="1" si="1032"/>
        <v/>
      </c>
      <c r="IP302" s="12" t="str">
        <f t="shared" ca="1" si="1033"/>
        <v/>
      </c>
      <c r="IQ302" s="12" t="str">
        <f t="shared" ca="1" si="1034"/>
        <v/>
      </c>
      <c r="IR302" s="12" t="str">
        <f t="shared" ca="1" si="1035"/>
        <v/>
      </c>
    </row>
    <row r="303" spans="1:252" x14ac:dyDescent="0.2">
      <c r="A303" t="s">
        <v>54</v>
      </c>
      <c r="B303" s="1">
        <f t="shared" si="1036"/>
        <v>1994</v>
      </c>
      <c r="C303" s="124">
        <f>Manufacturing_Energy_Data!C34</f>
        <v>206.38096160000001</v>
      </c>
      <c r="D303" s="124">
        <f>Manufacturing_Energy_Data!D34</f>
        <v>117.0374004</v>
      </c>
      <c r="E303" s="124">
        <f>Manufacturing_Energy_Data!E34</f>
        <v>33.010758799999998</v>
      </c>
      <c r="F303" s="124">
        <v>0.01</v>
      </c>
      <c r="G303" s="124">
        <v>0.01</v>
      </c>
      <c r="H303" s="124">
        <v>0.01</v>
      </c>
      <c r="I303" s="124">
        <f>Manufacturing_Energy_Data!F34</f>
        <v>68.881439697990274</v>
      </c>
      <c r="J303" s="124">
        <f>Manufacturing_Energy_Data!G34</f>
        <v>236.49778005779467</v>
      </c>
      <c r="K303" s="124">
        <f>Manufacturing_Energy_Data!H34</f>
        <v>45.355872790684593</v>
      </c>
      <c r="L303" s="124">
        <f>Manufacturing_Energy_Data!I34</f>
        <v>119.13475679999999</v>
      </c>
      <c r="M303" s="124">
        <f>Manufacturing_Energy_Data!J34</f>
        <v>529.47404492411465</v>
      </c>
      <c r="N303" s="124">
        <f>Manufacturing_Energy_Data!K34</f>
        <v>147.55271189508196</v>
      </c>
      <c r="O303" s="124">
        <f>Manufacturing_Energy_Data!L34</f>
        <v>119.70421959999999</v>
      </c>
      <c r="P303" s="124">
        <f>Manufacturing_Energy_Data!M34</f>
        <v>475.66366162931934</v>
      </c>
      <c r="Q303" s="124">
        <f>Manufacturing_Energy_Data!N34</f>
        <v>123.24366390142647</v>
      </c>
      <c r="R303" s="124">
        <f>Manufacturing_Energy_Data!O34</f>
        <v>85.185224707419891</v>
      </c>
      <c r="S303" s="124">
        <f>Manufacturing_Energy_Data!P34</f>
        <v>124.94734607198089</v>
      </c>
      <c r="T303" s="124">
        <f>Manufacturing_Energy_Data!Q34</f>
        <v>52.586367072402908</v>
      </c>
      <c r="U303" s="124">
        <f>Manufacturing_Energy_Data!R34</f>
        <v>162.54126812923144</v>
      </c>
      <c r="V303" s="124">
        <f>Manufacturing_Energy_Data!S34</f>
        <v>24.760861050246227</v>
      </c>
      <c r="W303" s="124">
        <f>Manufacturing_Energy_Data!T34</f>
        <v>30.71790273128039</v>
      </c>
      <c r="X303" s="124">
        <f t="shared" si="1148"/>
        <v>2702.7062418589735</v>
      </c>
      <c r="Z303" s="19">
        <f t="shared" si="1123"/>
        <v>0.25454764157512427</v>
      </c>
      <c r="AA303" s="19">
        <f t="shared" si="1124"/>
        <v>1.0489937121468567</v>
      </c>
      <c r="AB303" s="19">
        <f t="shared" si="1125"/>
        <v>0.3429622389492899</v>
      </c>
      <c r="AC303" s="19">
        <f t="shared" si="1126"/>
        <v>1.2333872252639234E-5</v>
      </c>
      <c r="AD303" s="19">
        <f t="shared" si="1127"/>
        <v>8.962893131269999E-5</v>
      </c>
      <c r="AE303" s="19">
        <f t="shared" si="1128"/>
        <v>1.0389407920828829E-4</v>
      </c>
      <c r="AF303" s="19">
        <f t="shared" si="1129"/>
        <v>0.7505079624707085</v>
      </c>
      <c r="AG303" s="19">
        <f t="shared" si="1130"/>
        <v>1.091980041562006</v>
      </c>
      <c r="AH303" s="19">
        <f t="shared" si="1131"/>
        <v>0.41865310997725996</v>
      </c>
      <c r="AI303" s="19">
        <f t="shared" si="1132"/>
        <v>0.17398635217280461</v>
      </c>
      <c r="AJ303" s="19">
        <f t="shared" si="1133"/>
        <v>0.75193171213918109</v>
      </c>
      <c r="AK303" s="19">
        <f t="shared" si="1134"/>
        <v>0.70622434395028444</v>
      </c>
      <c r="AL303" s="19">
        <f t="shared" si="1135"/>
        <v>1.1251818593087177</v>
      </c>
      <c r="AM303" s="19">
        <f t="shared" si="1136"/>
        <v>1.8569788582776112</v>
      </c>
      <c r="AN303" s="19">
        <f t="shared" si="1137"/>
        <v>0.40213995272714714</v>
      </c>
      <c r="AO303" s="19">
        <f t="shared" si="1138"/>
        <v>0.27549780061395923</v>
      </c>
      <c r="AP303" s="19">
        <f t="shared" si="1139"/>
        <v>1.44783510981493</v>
      </c>
      <c r="AQ303" s="19">
        <f t="shared" si="1140"/>
        <v>0.38704772568278439</v>
      </c>
      <c r="AR303" s="19">
        <f t="shared" si="1141"/>
        <v>0.26975863054052363</v>
      </c>
      <c r="AS303" s="19">
        <f t="shared" si="1142"/>
        <v>0.33424462758736823</v>
      </c>
      <c r="AT303" s="19">
        <f t="shared" si="1143"/>
        <v>0.26740756946072974</v>
      </c>
      <c r="AU303" s="19">
        <f t="shared" si="1144"/>
        <v>2.2073824168850318</v>
      </c>
      <c r="AV303" s="19"/>
      <c r="AX303" s="19">
        <f t="shared" si="1156"/>
        <v>1.0785308330302155</v>
      </c>
      <c r="AY303" s="19">
        <f t="shared" si="1157"/>
        <v>1.0261982037061359</v>
      </c>
      <c r="AZ303" s="19">
        <f t="shared" si="1158"/>
        <v>1.1344472832344097</v>
      </c>
      <c r="BA303" s="19">
        <f t="shared" si="1159"/>
        <v>0.8347440770862804</v>
      </c>
      <c r="BB303" s="19">
        <f t="shared" si="1160"/>
        <v>0.7597504912319728</v>
      </c>
      <c r="BC303" s="19">
        <f t="shared" si="1161"/>
        <v>0.87760249728253303</v>
      </c>
      <c r="BD303" s="19">
        <f t="shared" si="1162"/>
        <v>1.0765623811637186</v>
      </c>
      <c r="BE303" s="19">
        <f t="shared" si="1163"/>
        <v>1.1509824788649157</v>
      </c>
      <c r="BF303" s="19">
        <f t="shared" si="1164"/>
        <v>1.2048180341188324</v>
      </c>
      <c r="BG303" s="19">
        <f t="shared" si="1165"/>
        <v>0.94444981505005632</v>
      </c>
      <c r="BH303" s="19">
        <f t="shared" si="1166"/>
        <v>0.88683100179007779</v>
      </c>
      <c r="BI303" s="19">
        <f t="shared" si="1167"/>
        <v>0.95652295030302203</v>
      </c>
      <c r="BJ303" s="19">
        <f t="shared" si="1168"/>
        <v>0.99128070961123493</v>
      </c>
      <c r="BK303" s="19">
        <f t="shared" si="1169"/>
        <v>0.92158248642299168</v>
      </c>
      <c r="BL303" s="19">
        <f t="shared" si="1170"/>
        <v>1.0349827690087681</v>
      </c>
      <c r="BM303" s="19">
        <f t="shared" si="1171"/>
        <v>1.055341058880662</v>
      </c>
      <c r="BN303" s="19">
        <f t="shared" si="1172"/>
        <v>0.61460415159591819</v>
      </c>
      <c r="BO303" s="19">
        <f t="shared" si="1173"/>
        <v>0.8725310853898669</v>
      </c>
      <c r="BP303" s="19">
        <f t="shared" si="1174"/>
        <v>1.0083123177096993</v>
      </c>
      <c r="BQ303" s="19">
        <f t="shared" si="1175"/>
        <v>1.246874406657674</v>
      </c>
      <c r="BR303" s="19">
        <f t="shared" si="1176"/>
        <v>1.0391133531523653</v>
      </c>
      <c r="BS303" s="19">
        <f t="shared" si="1177"/>
        <v>0.93375958368670953</v>
      </c>
      <c r="BU303" s="16"/>
      <c r="BV303" s="9">
        <f t="shared" si="1149"/>
        <v>1.3027618871870579</v>
      </c>
      <c r="BW303" s="9">
        <f t="shared" si="951"/>
        <v>0.93375958368670953</v>
      </c>
      <c r="BX303" s="9">
        <f t="shared" si="952"/>
        <v>0.98155190791454694</v>
      </c>
      <c r="BY303" s="9">
        <f t="shared" si="953"/>
        <v>0.98767644370833774</v>
      </c>
      <c r="BZ303" s="9">
        <f t="shared" si="954"/>
        <v>0.96318009553937234</v>
      </c>
      <c r="CA303" s="9">
        <f t="shared" si="916"/>
        <v>1.2164675019933997</v>
      </c>
      <c r="CB303" s="9">
        <f t="shared" si="955"/>
        <v>1.216466397422699</v>
      </c>
      <c r="CC303" s="9"/>
      <c r="CD303" s="9">
        <f t="shared" si="956"/>
        <v>0.9694556977241735</v>
      </c>
      <c r="CE303" s="9">
        <f t="shared" si="957"/>
        <v>0.93376043155515831</v>
      </c>
      <c r="CG303" s="35"/>
      <c r="CH303">
        <f t="shared" si="958"/>
        <v>1994</v>
      </c>
      <c r="CI303" s="19">
        <f t="shared" si="959"/>
        <v>7.6360855798389402E-2</v>
      </c>
      <c r="CJ303" s="19">
        <f t="shared" si="1059"/>
        <v>4.3303781442225631E-2</v>
      </c>
      <c r="CK303" s="19">
        <f t="shared" si="1060"/>
        <v>1.2213964761961908E-2</v>
      </c>
      <c r="CL303" s="19">
        <f t="shared" si="1061"/>
        <v>3.6999951549014101E-6</v>
      </c>
      <c r="CM303" s="19">
        <f t="shared" si="1062"/>
        <v>3.6999951549014101E-6</v>
      </c>
      <c r="CN303" s="19">
        <f t="shared" si="1063"/>
        <v>3.6999951549014101E-6</v>
      </c>
      <c r="CO303" s="19">
        <f t="shared" si="1064"/>
        <v>2.5486099314519766E-2</v>
      </c>
      <c r="CP303" s="19">
        <f t="shared" si="1065"/>
        <v>8.750406403587796E-2</v>
      </c>
      <c r="CQ303" s="19">
        <f t="shared" si="1066"/>
        <v>1.6781650957185767E-2</v>
      </c>
      <c r="CR303" s="19">
        <f t="shared" si="1067"/>
        <v>4.4079802294035776E-2</v>
      </c>
      <c r="CS303" s="19">
        <f t="shared" si="1068"/>
        <v>0.19590514008652757</v>
      </c>
      <c r="CT303" s="19">
        <f t="shared" si="1069"/>
        <v>5.4594431910436683E-2</v>
      </c>
      <c r="CU303" s="19">
        <f t="shared" si="1070"/>
        <v>4.4290503254125431E-2</v>
      </c>
      <c r="CV303" s="19">
        <f t="shared" si="1071"/>
        <v>0.17599532433911452</v>
      </c>
      <c r="CW303" s="19">
        <f t="shared" si="1072"/>
        <v>4.5600095930757575E-2</v>
      </c>
      <c r="CX303" s="19">
        <f t="shared" si="1073"/>
        <v>3.151849186866415E-2</v>
      </c>
      <c r="CY303" s="19">
        <f t="shared" si="1054"/>
        <v>4.6230457508411898E-2</v>
      </c>
      <c r="CZ303" s="19">
        <f t="shared" si="1055"/>
        <v>1.945693033817578E-2</v>
      </c>
      <c r="DA303" s="19">
        <f t="shared" si="1056"/>
        <v>6.0140190454968726E-2</v>
      </c>
      <c r="DB303" s="19">
        <f t="shared" si="1057"/>
        <v>9.1615065917098077E-3</v>
      </c>
      <c r="DC303" s="19">
        <f t="shared" si="1058"/>
        <v>1.1365609127447022E-2</v>
      </c>
      <c r="DD303">
        <f t="shared" si="980"/>
        <v>1.0000000000000002</v>
      </c>
      <c r="DF303" s="19">
        <f t="shared" si="1037"/>
        <v>7.6606153428829912E-2</v>
      </c>
      <c r="DG303" s="19">
        <f t="shared" si="1084"/>
        <v>4.2890104697130768E-2</v>
      </c>
      <c r="DH303" s="19">
        <f t="shared" si="1085"/>
        <v>1.281084003587489E-2</v>
      </c>
      <c r="DI303" s="19">
        <f t="shared" si="1086"/>
        <v>3.7510580967625922E-6</v>
      </c>
      <c r="DJ303" s="19">
        <f t="shared" si="1087"/>
        <v>3.7510580967625922E-6</v>
      </c>
      <c r="DK303" s="19">
        <f t="shared" si="1088"/>
        <v>3.7510580967625922E-6</v>
      </c>
      <c r="DL303" s="19">
        <f t="shared" si="1089"/>
        <v>2.534361483992895E-2</v>
      </c>
      <c r="DM303" s="19">
        <f t="shared" si="1090"/>
        <v>8.7681855443842174E-2</v>
      </c>
      <c r="DN303" s="19">
        <f t="shared" si="1091"/>
        <v>1.6907515692643836E-2</v>
      </c>
      <c r="DO303" s="19">
        <f t="shared" si="1092"/>
        <v>4.4101103995546231E-2</v>
      </c>
      <c r="DP303" s="19">
        <f t="shared" si="1093"/>
        <v>0.19404135992700669</v>
      </c>
      <c r="DQ303" s="19">
        <f t="shared" si="1094"/>
        <v>5.3626345550010446E-2</v>
      </c>
      <c r="DR303" s="19">
        <f t="shared" si="1095"/>
        <v>4.4445590509933977E-2</v>
      </c>
      <c r="DS303" s="19">
        <f t="shared" si="1096"/>
        <v>0.17748177430258194</v>
      </c>
      <c r="DT303" s="19">
        <f t="shared" si="1097"/>
        <v>4.5988543880854001E-2</v>
      </c>
      <c r="DU303" s="19">
        <f t="shared" si="1098"/>
        <v>3.1083832725597074E-2</v>
      </c>
      <c r="DV303" s="19">
        <f t="shared" si="1074"/>
        <v>4.6571665471723381E-2</v>
      </c>
      <c r="DW303" s="19">
        <f t="shared" si="1075"/>
        <v>1.9551951772576043E-2</v>
      </c>
      <c r="DX303" s="19">
        <f t="shared" si="1076"/>
        <v>6.0235425841288777E-2</v>
      </c>
      <c r="DY303" s="19">
        <f t="shared" si="1077"/>
        <v>9.1694973063316046E-3</v>
      </c>
      <c r="DZ303" s="19">
        <f t="shared" si="1078"/>
        <v>1.141943938533707E-2</v>
      </c>
      <c r="EA303" s="19">
        <f t="shared" si="1178"/>
        <v>0.99996786798132831</v>
      </c>
      <c r="EC303" s="19">
        <f t="shared" si="1038"/>
        <v>7.6608615018278092E-2</v>
      </c>
      <c r="ED303" s="19">
        <f t="shared" si="1099"/>
        <v>4.2891482887059754E-2</v>
      </c>
      <c r="EE303" s="19">
        <f t="shared" si="1100"/>
        <v>1.2811251687253312E-2</v>
      </c>
      <c r="EF303" s="19">
        <f t="shared" si="1101"/>
        <v>3.7511786297043626E-6</v>
      </c>
      <c r="EG303" s="19">
        <f t="shared" si="1102"/>
        <v>3.7511786297043626E-6</v>
      </c>
      <c r="EH303" s="19">
        <f t="shared" si="1103"/>
        <v>3.7511786297043626E-6</v>
      </c>
      <c r="EI303" s="19">
        <f t="shared" si="1104"/>
        <v>2.5344429207601472E-2</v>
      </c>
      <c r="EJ303" s="19">
        <f t="shared" si="1105"/>
        <v>8.7684672929389959E-2</v>
      </c>
      <c r="EK303" s="19">
        <f t="shared" si="1106"/>
        <v>1.6908058982710771E-2</v>
      </c>
      <c r="EL303" s="19">
        <f t="shared" si="1107"/>
        <v>4.4102521098577638E-2</v>
      </c>
      <c r="EM303" s="19">
        <f t="shared" si="1108"/>
        <v>0.1940475950679546</v>
      </c>
      <c r="EN303" s="19">
        <f t="shared" si="1109"/>
        <v>5.3628068728116145E-2</v>
      </c>
      <c r="EO303" s="19">
        <f t="shared" si="1110"/>
        <v>4.4447018682368181E-2</v>
      </c>
      <c r="EP303" s="19">
        <f t="shared" si="1111"/>
        <v>0.17748747733351761</v>
      </c>
      <c r="EQ303" s="19">
        <f t="shared" si="1112"/>
        <v>4.5990021633087824E-2</v>
      </c>
      <c r="ER303" s="19">
        <f t="shared" si="1113"/>
        <v>3.1084831543984653E-2</v>
      </c>
      <c r="ES303" s="19">
        <f t="shared" si="1079"/>
        <v>4.6573161961433122E-2</v>
      </c>
      <c r="ET303" s="19">
        <f t="shared" si="1080"/>
        <v>1.9552580036442852E-2</v>
      </c>
      <c r="EU303" s="19">
        <f t="shared" si="1081"/>
        <v>6.0237361389309671E-2</v>
      </c>
      <c r="EV303" s="19">
        <f t="shared" si="1082"/>
        <v>9.1697919502577666E-3</v>
      </c>
      <c r="EW303" s="19">
        <f t="shared" si="1083"/>
        <v>1.1419806326767189E-2</v>
      </c>
      <c r="EZ303" s="19">
        <f t="shared" si="1039"/>
        <v>-3.0145911874586446E-3</v>
      </c>
      <c r="FA303" s="19">
        <f t="shared" si="1114"/>
        <v>-6.0019673716428436E-3</v>
      </c>
      <c r="FB303" s="19">
        <f t="shared" si="1115"/>
        <v>-0.10804589235508541</v>
      </c>
      <c r="FC303" s="19">
        <f t="shared" si="1116"/>
        <v>-2.3954178616691389E-2</v>
      </c>
      <c r="FD303" s="19">
        <f t="shared" si="1117"/>
        <v>-5.2580985016022333E-2</v>
      </c>
      <c r="FE303" s="19">
        <f t="shared" si="1118"/>
        <v>-4.0719887342384409E-2</v>
      </c>
      <c r="FF303" s="19">
        <f t="shared" si="1119"/>
        <v>-2.4605123217756649E-2</v>
      </c>
      <c r="FG303" s="19">
        <f t="shared" si="1120"/>
        <v>-1.3256715150244423E-2</v>
      </c>
      <c r="FH303" s="19">
        <f t="shared" si="1121"/>
        <v>9.6444138737072794E-3</v>
      </c>
      <c r="FI303" s="19">
        <f t="shared" si="985"/>
        <v>4.0935264112450459E-3</v>
      </c>
      <c r="FJ303" s="19">
        <f t="shared" si="986"/>
        <v>7.9352751096993957E-3</v>
      </c>
      <c r="FK303" s="19">
        <f t="shared" si="987"/>
        <v>-1.3602176440263186E-2</v>
      </c>
      <c r="FL303" s="19">
        <f t="shared" si="988"/>
        <v>-2.444787898267449E-2</v>
      </c>
      <c r="FM303" s="19">
        <f t="shared" si="989"/>
        <v>-4.5360959795609682E-2</v>
      </c>
      <c r="FN303" s="19">
        <f t="shared" si="990"/>
        <v>-6.6872187140819356E-2</v>
      </c>
      <c r="FO303" s="19">
        <f t="shared" si="991"/>
        <v>-3.5434080679630546E-2</v>
      </c>
      <c r="FP303" s="19">
        <f t="shared" si="992"/>
        <v>-0.14044341524621803</v>
      </c>
      <c r="FQ303" s="19">
        <f t="shared" si="993"/>
        <v>-5.4895652623948764E-2</v>
      </c>
      <c r="FR303" s="19">
        <f t="shared" si="994"/>
        <v>-4.2737128703698279E-2</v>
      </c>
      <c r="FS303" s="19">
        <f t="shared" si="995"/>
        <v>-9.3238288504558509E-3</v>
      </c>
      <c r="FT303" s="19">
        <f t="shared" si="996"/>
        <v>-5.0904693738788136E-3</v>
      </c>
      <c r="FU303" s="19"/>
      <c r="FV303" s="16"/>
      <c r="FW303" s="19">
        <f t="shared" si="1179"/>
        <v>0.97418713024700343</v>
      </c>
      <c r="FX303" s="19">
        <f t="shared" si="1048"/>
        <v>1.0003327985288011</v>
      </c>
      <c r="FY303" s="19">
        <f t="shared" si="1150"/>
        <v>0.96318009553937234</v>
      </c>
      <c r="FZ303" s="19"/>
      <c r="GA303" s="19">
        <f t="shared" si="1180"/>
        <v>1.0096365757687411</v>
      </c>
      <c r="GB303" s="19">
        <f t="shared" si="1049"/>
        <v>0.99547168065789726</v>
      </c>
      <c r="GC303" s="19">
        <f t="shared" si="1151"/>
        <v>0.98155190791454694</v>
      </c>
      <c r="GD303" s="19"/>
      <c r="GE303" s="19">
        <f t="shared" si="1181"/>
        <v>0.9864437115331437</v>
      </c>
      <c r="GF303" s="19">
        <f t="shared" si="1050"/>
        <v>0.81265950782729579</v>
      </c>
      <c r="GG303" s="19">
        <f t="shared" si="1152"/>
        <v>0.98767644370833774</v>
      </c>
      <c r="GH303" s="19"/>
      <c r="GI303" s="19">
        <f t="shared" si="1153"/>
        <v>1.3027618871870579</v>
      </c>
      <c r="GJ303" s="19">
        <f t="shared" si="1000"/>
        <v>1.2164675019933997</v>
      </c>
      <c r="GK303" s="19">
        <f t="shared" si="1154"/>
        <v>1.216466397422699</v>
      </c>
      <c r="GL303" s="3"/>
      <c r="GM303" s="3"/>
      <c r="GN303" s="8"/>
      <c r="GO303" s="5">
        <f t="shared" si="1051"/>
        <v>45</v>
      </c>
      <c r="GP303" t="b">
        <f t="shared" si="1001"/>
        <v>0</v>
      </c>
      <c r="GS303" s="11"/>
      <c r="GT303" s="11"/>
      <c r="GU303" s="11"/>
      <c r="GV303" s="11"/>
      <c r="GW303" s="11"/>
      <c r="GX303" s="11"/>
      <c r="GY303" s="11"/>
      <c r="GZ303" s="11" t="str">
        <f ca="1">IF(GP303,OFFSET(#REF!,$GP$253+$GO303,0),"")</f>
        <v/>
      </c>
      <c r="HA303" s="12" t="str">
        <f t="shared" ca="1" si="1005"/>
        <v/>
      </c>
      <c r="HB303" s="12" t="str">
        <f t="shared" ca="1" si="1006"/>
        <v/>
      </c>
      <c r="HC303" s="12" t="str">
        <f t="shared" ca="1" si="1007"/>
        <v/>
      </c>
      <c r="HD303" s="12" t="str">
        <f t="shared" ca="1" si="1008"/>
        <v/>
      </c>
      <c r="HE303" t="str">
        <f t="shared" ca="1" si="1009"/>
        <v/>
      </c>
      <c r="HF303" s="12" t="str">
        <f t="shared" ca="1" si="1010"/>
        <v/>
      </c>
      <c r="HG303" s="12" t="str">
        <f t="shared" ca="1" si="1011"/>
        <v/>
      </c>
      <c r="HH303" s="12" t="str">
        <f t="shared" ca="1" si="1012"/>
        <v/>
      </c>
      <c r="HJ303" s="17"/>
      <c r="HL303" s="18">
        <f t="shared" si="1013"/>
        <v>1994</v>
      </c>
      <c r="HM303" s="9">
        <f t="shared" si="1155"/>
        <v>0.92206887544081162</v>
      </c>
      <c r="HN303" s="9">
        <f t="shared" si="1182"/>
        <v>1.0458902673693677</v>
      </c>
      <c r="HO303" s="9">
        <f t="shared" si="1183"/>
        <v>0.96126850978162404</v>
      </c>
      <c r="HP303" s="9">
        <f t="shared" si="1184"/>
        <v>1.0722860754841201</v>
      </c>
      <c r="HQ303" s="9">
        <f t="shared" si="1185"/>
        <v>1.0146823476925002</v>
      </c>
      <c r="HR303" s="9">
        <f t="shared" si="927"/>
        <v>0.96438145318012647</v>
      </c>
      <c r="HS303" s="9">
        <f t="shared" si="1186"/>
        <v>0.96438286266776252</v>
      </c>
      <c r="HT303" s="9"/>
      <c r="HU303" s="9">
        <f t="shared" si="1187"/>
        <v>1.0307548378402061</v>
      </c>
      <c r="HV303" s="23">
        <f t="shared" si="1020"/>
        <v>1.0458887387551026</v>
      </c>
      <c r="HX303" s="8"/>
      <c r="HY303" s="5">
        <f t="shared" si="1052"/>
        <v>45</v>
      </c>
      <c r="HZ303" t="b">
        <f t="shared" si="1021"/>
        <v>0</v>
      </c>
      <c r="IC303" s="11"/>
      <c r="ID303" s="11"/>
      <c r="IE303" s="11"/>
      <c r="IF303" t="str">
        <f t="shared" ca="1" si="1023"/>
        <v/>
      </c>
      <c r="IG303" s="12" t="str">
        <f t="shared" si="1024"/>
        <v/>
      </c>
      <c r="IH303" s="19" t="str">
        <f t="shared" ca="1" si="1025"/>
        <v/>
      </c>
      <c r="II303" s="19" t="str">
        <f t="shared" ca="1" si="1026"/>
        <v/>
      </c>
      <c r="IJ303" s="11" t="str">
        <f t="shared" ca="1" si="1027"/>
        <v/>
      </c>
      <c r="IK303" s="12" t="str">
        <f t="shared" ca="1" si="1028"/>
        <v/>
      </c>
      <c r="IL303" s="12" t="str">
        <f t="shared" ca="1" si="1122"/>
        <v/>
      </c>
      <c r="IM303" s="12" t="str">
        <f t="shared" ca="1" si="1030"/>
        <v/>
      </c>
      <c r="IN303" s="12" t="str">
        <f t="shared" ca="1" si="1031"/>
        <v/>
      </c>
      <c r="IO303" t="str">
        <f t="shared" ca="1" si="1032"/>
        <v/>
      </c>
      <c r="IP303" s="12" t="str">
        <f t="shared" ca="1" si="1033"/>
        <v/>
      </c>
      <c r="IQ303" s="12" t="str">
        <f t="shared" ca="1" si="1034"/>
        <v/>
      </c>
      <c r="IR303" s="12" t="str">
        <f t="shared" ca="1" si="1035"/>
        <v/>
      </c>
    </row>
    <row r="304" spans="1:252" x14ac:dyDescent="0.2">
      <c r="A304" t="s">
        <v>54</v>
      </c>
      <c r="B304" s="1">
        <f t="shared" si="1036"/>
        <v>1995</v>
      </c>
      <c r="C304" s="124">
        <f>Manufacturing_Energy_Data!C35</f>
        <v>215.29992960000001</v>
      </c>
      <c r="D304" s="124">
        <f>Manufacturing_Energy_Data!D35</f>
        <v>118.22307040000001</v>
      </c>
      <c r="E304" s="124">
        <f>Manufacturing_Energy_Data!E35</f>
        <v>34.404902</v>
      </c>
      <c r="F304" s="124">
        <v>0.01</v>
      </c>
      <c r="G304" s="124">
        <v>0.01</v>
      </c>
      <c r="H304" s="124">
        <v>0.01</v>
      </c>
      <c r="I304" s="124">
        <f>Manufacturing_Energy_Data!F35</f>
        <v>70.680508245656824</v>
      </c>
      <c r="J304" s="124">
        <f>Manufacturing_Energy_Data!G35</f>
        <v>243.108920556654</v>
      </c>
      <c r="K304" s="124">
        <f>Manufacturing_Energy_Data!H35</f>
        <v>47.033576643384293</v>
      </c>
      <c r="L304" s="124">
        <f>Manufacturing_Energy_Data!I35</f>
        <v>121.335838</v>
      </c>
      <c r="M304" s="124">
        <f>Manufacturing_Energy_Data!J35</f>
        <v>523.466804075548</v>
      </c>
      <c r="N304" s="124">
        <f>Manufacturing_Energy_Data!K35</f>
        <v>154.46017165245902</v>
      </c>
      <c r="O304" s="124">
        <f>Manufacturing_Energy_Data!L35</f>
        <v>123.5822988</v>
      </c>
      <c r="P304" s="124">
        <f>Manufacturing_Energy_Data!M35</f>
        <v>470.03205023246073</v>
      </c>
      <c r="Q304" s="124">
        <f>Manufacturing_Energy_Data!N35</f>
        <v>130.09231242172157</v>
      </c>
      <c r="R304" s="124">
        <f>Manufacturing_Energy_Data!O35</f>
        <v>86.617117459273658</v>
      </c>
      <c r="S304" s="124">
        <f>Manufacturing_Energy_Data!P35</f>
        <v>125.59605384912012</v>
      </c>
      <c r="T304" s="124">
        <f>Manufacturing_Energy_Data!Q35</f>
        <v>53.684133994769773</v>
      </c>
      <c r="U304" s="124">
        <f>Manufacturing_Energy_Data!R35</f>
        <v>165.69294802145021</v>
      </c>
      <c r="V304" s="124">
        <f>Manufacturing_Energy_Data!S35</f>
        <v>25.688439369539484</v>
      </c>
      <c r="W304" s="124">
        <f>Manufacturing_Energy_Data!T35</f>
        <v>32.973185738934589</v>
      </c>
      <c r="X304" s="124">
        <f t="shared" si="1148"/>
        <v>2742.0022610609722</v>
      </c>
      <c r="Z304" s="19">
        <f t="shared" si="1123"/>
        <v>0.2568929215655667</v>
      </c>
      <c r="AA304" s="19">
        <f t="shared" si="1124"/>
        <v>1.0775987019682698</v>
      </c>
      <c r="AB304" s="19">
        <f t="shared" si="1125"/>
        <v>0.35556505502877916</v>
      </c>
      <c r="AC304" s="19">
        <f t="shared" si="1126"/>
        <v>1.1931862775935003E-5</v>
      </c>
      <c r="AD304" s="19">
        <f t="shared" si="1127"/>
        <v>9.1149612196865241E-5</v>
      </c>
      <c r="AE304" s="19">
        <f t="shared" si="1128"/>
        <v>1.0334720762430283E-4</v>
      </c>
      <c r="AF304" s="19">
        <f t="shared" si="1129"/>
        <v>0.75242358060976833</v>
      </c>
      <c r="AG304" s="19">
        <f t="shared" si="1130"/>
        <v>1.1131778617092123</v>
      </c>
      <c r="AH304" s="19">
        <f t="shared" si="1131"/>
        <v>0.42564746456391794</v>
      </c>
      <c r="AI304" s="19">
        <f t="shared" si="1132"/>
        <v>0.17391531215376765</v>
      </c>
      <c r="AJ304" s="19">
        <f t="shared" si="1133"/>
        <v>0.74708473691241739</v>
      </c>
      <c r="AK304" s="19">
        <f t="shared" si="1134"/>
        <v>0.72313949400637412</v>
      </c>
      <c r="AL304" s="19">
        <f t="shared" si="1135"/>
        <v>1.1301040288530131</v>
      </c>
      <c r="AM304" s="19">
        <f t="shared" si="1136"/>
        <v>1.7999944543136186</v>
      </c>
      <c r="AN304" s="19">
        <f t="shared" si="1137"/>
        <v>0.40221972035260689</v>
      </c>
      <c r="AO304" s="19">
        <f t="shared" si="1138"/>
        <v>0.25927352668466108</v>
      </c>
      <c r="AP304" s="19">
        <f t="shared" si="1139"/>
        <v>1.1500598368389954</v>
      </c>
      <c r="AQ304" s="19">
        <f t="shared" si="1140"/>
        <v>0.38197458026682624</v>
      </c>
      <c r="AR304" s="19">
        <f t="shared" si="1141"/>
        <v>0.27293144186051221</v>
      </c>
      <c r="AS304" s="19">
        <f t="shared" si="1142"/>
        <v>0.34106471666472582</v>
      </c>
      <c r="AT304" s="19">
        <f t="shared" si="1143"/>
        <v>0.27343956847240369</v>
      </c>
      <c r="AU304" s="19">
        <f t="shared" si="1144"/>
        <v>2.1507221884680039</v>
      </c>
      <c r="AV304" s="19"/>
      <c r="AX304" s="19">
        <f t="shared" si="1156"/>
        <v>1.0884678992946242</v>
      </c>
      <c r="AY304" s="19">
        <f t="shared" si="1157"/>
        <v>1.0541815832363051</v>
      </c>
      <c r="AZ304" s="19">
        <f t="shared" si="1158"/>
        <v>1.1761347602764334</v>
      </c>
      <c r="BA304" s="19">
        <f t="shared" si="1159"/>
        <v>0.80753647976909526</v>
      </c>
      <c r="BB304" s="19">
        <f t="shared" si="1160"/>
        <v>0.77264072691626151</v>
      </c>
      <c r="BC304" s="19">
        <f t="shared" si="1161"/>
        <v>0.87298302453244192</v>
      </c>
      <c r="BD304" s="19">
        <f t="shared" si="1162"/>
        <v>1.0793102299918609</v>
      </c>
      <c r="BE304" s="19">
        <f t="shared" si="1163"/>
        <v>1.1733256707282615</v>
      </c>
      <c r="BF304" s="19">
        <f t="shared" si="1164"/>
        <v>1.2249466903791071</v>
      </c>
      <c r="BG304" s="19">
        <f t="shared" si="1165"/>
        <v>0.94406418863739405</v>
      </c>
      <c r="BH304" s="19">
        <f t="shared" si="1166"/>
        <v>0.88111446154232864</v>
      </c>
      <c r="BI304" s="19">
        <f t="shared" si="1167"/>
        <v>0.97943313369597551</v>
      </c>
      <c r="BJ304" s="19">
        <f t="shared" si="1168"/>
        <v>0.99561712125734314</v>
      </c>
      <c r="BK304" s="19">
        <f t="shared" si="1169"/>
        <v>0.8933022351652159</v>
      </c>
      <c r="BL304" s="19">
        <f t="shared" si="1170"/>
        <v>1.0351880659888759</v>
      </c>
      <c r="BM304" s="19">
        <f t="shared" si="1171"/>
        <v>0.9931912254157198</v>
      </c>
      <c r="BN304" s="19">
        <f t="shared" si="1172"/>
        <v>0.48819892922428287</v>
      </c>
      <c r="BO304" s="19">
        <f t="shared" si="1173"/>
        <v>0.86109457050447924</v>
      </c>
      <c r="BP304" s="19">
        <f t="shared" si="1174"/>
        <v>1.0201717519354105</v>
      </c>
      <c r="BQ304" s="19">
        <f t="shared" si="1175"/>
        <v>1.2723162352461079</v>
      </c>
      <c r="BR304" s="19">
        <f t="shared" si="1176"/>
        <v>1.062552969061042</v>
      </c>
      <c r="BS304" s="19">
        <f t="shared" si="1177"/>
        <v>0.90979136191708154</v>
      </c>
      <c r="BU304" s="16"/>
      <c r="BV304" s="9">
        <f t="shared" si="1149"/>
        <v>1.3565233437903672</v>
      </c>
      <c r="BW304" s="9">
        <f t="shared" si="951"/>
        <v>0.90979136191708154</v>
      </c>
      <c r="BX304" s="9">
        <f t="shared" si="952"/>
        <v>1.0271415931413981</v>
      </c>
      <c r="BY304" s="9">
        <f t="shared" si="953"/>
        <v>0.93110663040868569</v>
      </c>
      <c r="BZ304" s="9">
        <f t="shared" si="954"/>
        <v>0.95128921412508793</v>
      </c>
      <c r="CA304" s="9">
        <f t="shared" si="916"/>
        <v>1.2341546378684018</v>
      </c>
      <c r="CB304" s="9">
        <f t="shared" si="955"/>
        <v>1.2341532204193519</v>
      </c>
      <c r="CC304" s="9"/>
      <c r="CD304" s="9">
        <f t="shared" si="956"/>
        <v>0.9563783477424963</v>
      </c>
      <c r="CE304" s="9">
        <f t="shared" si="957"/>
        <v>0.90979240683020934</v>
      </c>
      <c r="CG304" s="35"/>
      <c r="CH304">
        <f t="shared" si="958"/>
        <v>1995</v>
      </c>
      <c r="CI304" s="19">
        <f t="shared" si="959"/>
        <v>7.8519238535089061E-2</v>
      </c>
      <c r="CJ304" s="19">
        <f t="shared" si="1059"/>
        <v>4.3115599165937803E-2</v>
      </c>
      <c r="CK304" s="19">
        <f t="shared" si="1060"/>
        <v>1.2547364562233291E-2</v>
      </c>
      <c r="CL304" s="19">
        <f t="shared" si="1061"/>
        <v>3.6469700050979046E-6</v>
      </c>
      <c r="CM304" s="19">
        <f t="shared" si="1062"/>
        <v>3.6469700050979046E-6</v>
      </c>
      <c r="CN304" s="19">
        <f t="shared" si="1063"/>
        <v>3.6469700050979046E-6</v>
      </c>
      <c r="CO304" s="19">
        <f t="shared" si="1064"/>
        <v>2.5776969351698556E-2</v>
      </c>
      <c r="CP304" s="19">
        <f t="shared" si="1065"/>
        <v>8.8661094124184658E-2</v>
      </c>
      <c r="CQ304" s="19">
        <f t="shared" si="1066"/>
        <v>1.715300432508959E-2</v>
      </c>
      <c r="CR304" s="19">
        <f t="shared" si="1067"/>
        <v>4.4250816172941854E-2</v>
      </c>
      <c r="CS304" s="19">
        <f t="shared" si="1068"/>
        <v>0.19090677331279851</v>
      </c>
      <c r="CT304" s="19">
        <f t="shared" si="1069"/>
        <v>5.6331161299879175E-2</v>
      </c>
      <c r="CU304" s="19">
        <f t="shared" si="1070"/>
        <v>4.507009368846468E-2</v>
      </c>
      <c r="CV304" s="19">
        <f t="shared" si="1071"/>
        <v>0.17141927886324559</v>
      </c>
      <c r="CW304" s="19">
        <f t="shared" si="1072"/>
        <v>4.7444276129584413E-2</v>
      </c>
      <c r="CX304" s="19">
        <f t="shared" si="1073"/>
        <v>3.158900293020131E-2</v>
      </c>
      <c r="CY304" s="19">
        <f t="shared" si="1054"/>
        <v>4.5804504114640238E-2</v>
      </c>
      <c r="CZ304" s="19">
        <f t="shared" si="1055"/>
        <v>1.9578442642858213E-2</v>
      </c>
      <c r="DA304" s="19">
        <f t="shared" si="1056"/>
        <v>6.0427721149047514E-2</v>
      </c>
      <c r="DB304" s="19">
        <f t="shared" si="1057"/>
        <v>9.3684967858486626E-3</v>
      </c>
      <c r="DC304" s="19">
        <f t="shared" si="1058"/>
        <v>1.2025221936241644E-2</v>
      </c>
      <c r="DD304">
        <f t="shared" si="980"/>
        <v>1</v>
      </c>
      <c r="DF304" s="19">
        <f t="shared" si="1037"/>
        <v>7.7435033764440234E-2</v>
      </c>
      <c r="DG304" s="19">
        <f t="shared" si="1084"/>
        <v>4.3209622008032265E-2</v>
      </c>
      <c r="DH304" s="19">
        <f t="shared" si="1085"/>
        <v>1.2379916447009949E-2</v>
      </c>
      <c r="DI304" s="19">
        <f t="shared" si="1086"/>
        <v>3.6734187961672296E-6</v>
      </c>
      <c r="DJ304" s="19">
        <f t="shared" si="1087"/>
        <v>3.6734187961672296E-6</v>
      </c>
      <c r="DK304" s="19">
        <f t="shared" si="1088"/>
        <v>3.6734187961672296E-6</v>
      </c>
      <c r="DL304" s="19">
        <f t="shared" si="1089"/>
        <v>2.5631259261447336E-2</v>
      </c>
      <c r="DM304" s="19">
        <f t="shared" si="1090"/>
        <v>8.8081312528007383E-2</v>
      </c>
      <c r="DN304" s="19">
        <f t="shared" si="1091"/>
        <v>1.6966650321119721E-2</v>
      </c>
      <c r="DO304" s="19">
        <f t="shared" si="1092"/>
        <v>4.4165254051083604E-2</v>
      </c>
      <c r="DP304" s="19">
        <f t="shared" si="1093"/>
        <v>0.19339519144050668</v>
      </c>
      <c r="DQ304" s="19">
        <f t="shared" si="1094"/>
        <v>5.5458264398662631E-2</v>
      </c>
      <c r="DR304" s="19">
        <f t="shared" si="1095"/>
        <v>4.4679164911311159E-2</v>
      </c>
      <c r="DS304" s="19">
        <f t="shared" si="1096"/>
        <v>0.17369725541002426</v>
      </c>
      <c r="DT304" s="19">
        <f t="shared" si="1097"/>
        <v>4.6516093315314748E-2</v>
      </c>
      <c r="DU304" s="19">
        <f t="shared" si="1098"/>
        <v>3.1553734268896211E-2</v>
      </c>
      <c r="DV304" s="19">
        <f t="shared" si="1074"/>
        <v>4.6017152245571499E-2</v>
      </c>
      <c r="DW304" s="19">
        <f t="shared" si="1075"/>
        <v>1.9517623448216184E-2</v>
      </c>
      <c r="DX304" s="19">
        <f t="shared" si="1076"/>
        <v>6.0283841517833212E-2</v>
      </c>
      <c r="DY304" s="19">
        <f t="shared" si="1077"/>
        <v>9.2646163104880015E-3</v>
      </c>
      <c r="DZ304" s="19">
        <f t="shared" si="1078"/>
        <v>1.1692314734505519E-2</v>
      </c>
      <c r="EA304" s="19">
        <f t="shared" si="1178"/>
        <v>0.99995532063885895</v>
      </c>
      <c r="EC304" s="19">
        <f t="shared" si="1038"/>
        <v>7.7438493666864991E-2</v>
      </c>
      <c r="ED304" s="19">
        <f t="shared" si="1099"/>
        <v>4.3211552672599587E-2</v>
      </c>
      <c r="EE304" s="19">
        <f t="shared" si="1100"/>
        <v>1.2380469598482236E-2</v>
      </c>
      <c r="EF304" s="19">
        <f t="shared" si="1101"/>
        <v>3.6735829295056186E-6</v>
      </c>
      <c r="EG304" s="19">
        <f t="shared" si="1102"/>
        <v>3.6735829295056186E-6</v>
      </c>
      <c r="EH304" s="19">
        <f t="shared" si="1103"/>
        <v>3.6735829295056186E-6</v>
      </c>
      <c r="EI304" s="19">
        <f t="shared" si="1104"/>
        <v>2.5632404500904947E-2</v>
      </c>
      <c r="EJ304" s="19">
        <f t="shared" si="1105"/>
        <v>8.8085248120619367E-2</v>
      </c>
      <c r="EK304" s="19">
        <f t="shared" si="1106"/>
        <v>1.6967408414087882E-2</v>
      </c>
      <c r="EL304" s="19">
        <f t="shared" si="1107"/>
        <v>4.416722741458786E-2</v>
      </c>
      <c r="EM304" s="19">
        <f t="shared" si="1108"/>
        <v>0.19340383260018948</v>
      </c>
      <c r="EN304" s="19">
        <f t="shared" si="1109"/>
        <v>5.5460742349199205E-2</v>
      </c>
      <c r="EO304" s="19">
        <f t="shared" si="1110"/>
        <v>4.4681161237050272E-2</v>
      </c>
      <c r="EP304" s="19">
        <f t="shared" si="1111"/>
        <v>0.17370501643918576</v>
      </c>
      <c r="EQ304" s="19">
        <f t="shared" si="1112"/>
        <v>4.6518171717508536E-2</v>
      </c>
      <c r="ER304" s="19">
        <f t="shared" si="1113"/>
        <v>3.1555144132576769E-2</v>
      </c>
      <c r="ES304" s="19">
        <f t="shared" si="1079"/>
        <v>4.6019208354400994E-2</v>
      </c>
      <c r="ET304" s="19">
        <f t="shared" si="1080"/>
        <v>1.9518495522126547E-2</v>
      </c>
      <c r="EU304" s="19">
        <f t="shared" si="1081"/>
        <v>6.0286535081706068E-2</v>
      </c>
      <c r="EV304" s="19">
        <f t="shared" si="1082"/>
        <v>9.2650302661212436E-3</v>
      </c>
      <c r="EW304" s="19">
        <f t="shared" si="1083"/>
        <v>1.1692837162999889E-2</v>
      </c>
      <c r="EZ304" s="19">
        <f t="shared" si="1039"/>
        <v>9.1713352384021948E-3</v>
      </c>
      <c r="FA304" s="19">
        <f t="shared" si="1114"/>
        <v>2.6903806299339385E-2</v>
      </c>
      <c r="FB304" s="19">
        <f t="shared" si="1115"/>
        <v>3.6087877784458683E-2</v>
      </c>
      <c r="FC304" s="19">
        <f t="shared" si="1116"/>
        <v>-3.3136953103329217E-2</v>
      </c>
      <c r="FD304" s="19">
        <f t="shared" si="1117"/>
        <v>1.6824084578968668E-2</v>
      </c>
      <c r="FE304" s="19">
        <f t="shared" si="1118"/>
        <v>-5.2776438681841568E-3</v>
      </c>
      <c r="FF304" s="19">
        <f t="shared" si="1119"/>
        <v>2.5491768873104064E-3</v>
      </c>
      <c r="FG304" s="19">
        <f t="shared" si="1120"/>
        <v>1.9226263200020795E-2</v>
      </c>
      <c r="FH304" s="19">
        <f t="shared" si="1121"/>
        <v>1.6568778482288323E-2</v>
      </c>
      <c r="FI304" s="19">
        <f t="shared" si="985"/>
        <v>-4.0839137784415714E-4</v>
      </c>
      <c r="FJ304" s="19">
        <f t="shared" si="986"/>
        <v>-6.4668965064797806E-3</v>
      </c>
      <c r="FK304" s="19">
        <f t="shared" si="987"/>
        <v>2.3669186666055511E-2</v>
      </c>
      <c r="FL304" s="19">
        <f t="shared" si="988"/>
        <v>4.3650141079210007E-3</v>
      </c>
      <c r="FM304" s="19">
        <f t="shared" si="989"/>
        <v>-3.1167313465142874E-2</v>
      </c>
      <c r="FN304" s="19">
        <f t="shared" si="990"/>
        <v>1.9833820215236605E-4</v>
      </c>
      <c r="FO304" s="19">
        <f t="shared" si="991"/>
        <v>-6.069605329176378E-2</v>
      </c>
      <c r="FP304" s="19">
        <f t="shared" si="992"/>
        <v>-0.23025543998668721</v>
      </c>
      <c r="FQ304" s="19">
        <f t="shared" si="993"/>
        <v>-1.3193945015646379E-2</v>
      </c>
      <c r="FR304" s="19">
        <f t="shared" si="994"/>
        <v>1.1693036714840831E-2</v>
      </c>
      <c r="FS304" s="19">
        <f t="shared" si="995"/>
        <v>2.0199101401341721E-2</v>
      </c>
      <c r="FT304" s="19">
        <f t="shared" si="996"/>
        <v>2.230666932345924E-2</v>
      </c>
      <c r="FU304" s="19"/>
      <c r="FV304" s="16"/>
      <c r="FW304" s="19">
        <f t="shared" si="1179"/>
        <v>0.98765456068978918</v>
      </c>
      <c r="FX304" s="19">
        <f t="shared" si="1048"/>
        <v>0.9879832506745504</v>
      </c>
      <c r="FY304" s="19">
        <f t="shared" si="1150"/>
        <v>0.95128921412508793</v>
      </c>
      <c r="FZ304" s="19"/>
      <c r="GA304" s="19">
        <f t="shared" si="1180"/>
        <v>1.0464465351849941</v>
      </c>
      <c r="GB304" s="19">
        <f t="shared" si="1049"/>
        <v>1.0417078910992394</v>
      </c>
      <c r="GC304" s="19">
        <f t="shared" si="1151"/>
        <v>1.0271415931413981</v>
      </c>
      <c r="GD304" s="19"/>
      <c r="GE304" s="19">
        <f t="shared" si="1181"/>
        <v>0.94272434696604224</v>
      </c>
      <c r="GF304" s="19">
        <f t="shared" si="1050"/>
        <v>0.76611390382223277</v>
      </c>
      <c r="GG304" s="19">
        <f t="shared" si="1152"/>
        <v>0.93110663040868569</v>
      </c>
      <c r="GH304" s="19"/>
      <c r="GI304" s="19">
        <f t="shared" si="1153"/>
        <v>1.3565233437903672</v>
      </c>
      <c r="GJ304" s="19">
        <f t="shared" si="1000"/>
        <v>1.2341546378684018</v>
      </c>
      <c r="GK304" s="19">
        <f t="shared" si="1154"/>
        <v>1.2341532204193519</v>
      </c>
      <c r="GL304" s="3"/>
      <c r="GM304" s="3"/>
      <c r="GN304" s="8"/>
      <c r="GO304" s="5">
        <f t="shared" si="1051"/>
        <v>46</v>
      </c>
      <c r="GP304" t="b">
        <f t="shared" si="1001"/>
        <v>0</v>
      </c>
      <c r="GS304" s="11"/>
      <c r="GT304" s="11"/>
      <c r="GU304" s="11"/>
      <c r="GV304" s="11"/>
      <c r="GW304" s="11"/>
      <c r="GX304" s="11"/>
      <c r="GY304" s="11"/>
      <c r="GZ304" s="11" t="str">
        <f ca="1">IF(GP304,OFFSET(#REF!,$GP$253+$GO304,0),"")</f>
        <v/>
      </c>
      <c r="HA304" s="12" t="str">
        <f t="shared" ca="1" si="1005"/>
        <v/>
      </c>
      <c r="HB304" s="12" t="str">
        <f t="shared" ca="1" si="1006"/>
        <v/>
      </c>
      <c r="HC304" s="12" t="str">
        <f t="shared" ca="1" si="1007"/>
        <v/>
      </c>
      <c r="HD304" s="12" t="str">
        <f t="shared" ca="1" si="1008"/>
        <v/>
      </c>
      <c r="HE304" t="str">
        <f t="shared" ca="1" si="1009"/>
        <v/>
      </c>
      <c r="HF304" s="12" t="str">
        <f t="shared" ca="1" si="1010"/>
        <v/>
      </c>
      <c r="HG304" s="12" t="str">
        <f t="shared" ca="1" si="1011"/>
        <v/>
      </c>
      <c r="HH304" s="12" t="str">
        <f t="shared" ca="1" si="1012"/>
        <v/>
      </c>
      <c r="HJ304" s="17"/>
      <c r="HL304" s="18">
        <f t="shared" si="1013"/>
        <v>1995</v>
      </c>
      <c r="HM304" s="9">
        <f t="shared" si="1155"/>
        <v>0.960120161957421</v>
      </c>
      <c r="HN304" s="9">
        <f t="shared" si="1182"/>
        <v>1.0190438174769558</v>
      </c>
      <c r="HO304" s="9">
        <f t="shared" si="1183"/>
        <v>1.005916101443423</v>
      </c>
      <c r="HP304" s="9">
        <f t="shared" si="1184"/>
        <v>1.0108701902715473</v>
      </c>
      <c r="HQ304" s="9">
        <f t="shared" si="1185"/>
        <v>1.0021556483499201</v>
      </c>
      <c r="HR304" s="9">
        <f t="shared" si="927"/>
        <v>0.97840332040615374</v>
      </c>
      <c r="HS304" s="9">
        <f t="shared" si="1186"/>
        <v>0.97840451507768378</v>
      </c>
      <c r="HT304" s="9"/>
      <c r="HU304" s="9">
        <f t="shared" si="1187"/>
        <v>1.0168506008633262</v>
      </c>
      <c r="HV304" s="23">
        <f t="shared" si="1020"/>
        <v>1.0190425731831925</v>
      </c>
      <c r="HX304" s="8"/>
      <c r="HY304" s="5">
        <f t="shared" si="1052"/>
        <v>46</v>
      </c>
      <c r="HZ304" t="b">
        <f t="shared" si="1021"/>
        <v>0</v>
      </c>
      <c r="IC304" s="11"/>
      <c r="ID304" s="11"/>
      <c r="IE304" s="11"/>
      <c r="IF304" t="str">
        <f t="shared" ca="1" si="1023"/>
        <v/>
      </c>
      <c r="IG304" s="12" t="str">
        <f t="shared" si="1024"/>
        <v/>
      </c>
      <c r="IH304" s="19" t="str">
        <f t="shared" ca="1" si="1025"/>
        <v/>
      </c>
      <c r="II304" s="19" t="str">
        <f t="shared" ca="1" si="1026"/>
        <v/>
      </c>
      <c r="IJ304" s="11" t="str">
        <f t="shared" ca="1" si="1027"/>
        <v/>
      </c>
      <c r="IK304" s="12" t="str">
        <f t="shared" ca="1" si="1028"/>
        <v/>
      </c>
      <c r="IL304" s="12" t="str">
        <f t="shared" ca="1" si="1122"/>
        <v/>
      </c>
      <c r="IM304" s="12" t="str">
        <f t="shared" ca="1" si="1030"/>
        <v/>
      </c>
      <c r="IN304" s="12" t="str">
        <f t="shared" ca="1" si="1031"/>
        <v/>
      </c>
      <c r="IO304" t="str">
        <f t="shared" ca="1" si="1032"/>
        <v/>
      </c>
      <c r="IP304" s="12" t="str">
        <f t="shared" ca="1" si="1033"/>
        <v/>
      </c>
      <c r="IQ304" s="12" t="str">
        <f t="shared" ca="1" si="1034"/>
        <v/>
      </c>
      <c r="IR304" s="12" t="str">
        <f t="shared" ca="1" si="1035"/>
        <v/>
      </c>
    </row>
    <row r="305" spans="1:252" x14ac:dyDescent="0.2">
      <c r="A305" t="s">
        <v>54</v>
      </c>
      <c r="B305" s="1">
        <f t="shared" si="1036"/>
        <v>1996</v>
      </c>
      <c r="C305" s="124">
        <f>Manufacturing_Energy_Data!C36</f>
        <v>223.774314</v>
      </c>
      <c r="D305" s="124">
        <f>Manufacturing_Energy_Data!D36</f>
        <v>115.34846039999999</v>
      </c>
      <c r="E305" s="124">
        <f>Manufacturing_Energy_Data!E36</f>
        <v>32.783178399999997</v>
      </c>
      <c r="F305" s="124">
        <v>0.01</v>
      </c>
      <c r="G305" s="124">
        <v>0.01</v>
      </c>
      <c r="H305" s="124">
        <v>0.01</v>
      </c>
      <c r="I305" s="124">
        <f>Manufacturing_Energy_Data!F36</f>
        <v>71.392824962144573</v>
      </c>
      <c r="J305" s="124">
        <f>Manufacturing_Energy_Data!G36</f>
        <v>239.95958617642583</v>
      </c>
      <c r="K305" s="124">
        <f>Manufacturing_Energy_Data!H36</f>
        <v>47.738300535909723</v>
      </c>
      <c r="L305" s="124">
        <f>Manufacturing_Energy_Data!I36</f>
        <v>121.163532</v>
      </c>
      <c r="M305" s="124">
        <f>Manufacturing_Energy_Data!J36</f>
        <v>548.79503290387856</v>
      </c>
      <c r="N305" s="124">
        <f>Manufacturing_Energy_Data!K36</f>
        <v>166.77825795409836</v>
      </c>
      <c r="O305" s="124">
        <f>Manufacturing_Energy_Data!L36</f>
        <v>127.288072</v>
      </c>
      <c r="P305" s="124">
        <f>Manufacturing_Energy_Data!M36</f>
        <v>479.4804248670157</v>
      </c>
      <c r="Q305" s="124">
        <f>Manufacturing_Energy_Data!N36</f>
        <v>135.3525343201872</v>
      </c>
      <c r="R305" s="124">
        <f>Manufacturing_Energy_Data!O36</f>
        <v>87.864782932517485</v>
      </c>
      <c r="S305" s="124">
        <f>Manufacturing_Energy_Data!P36</f>
        <v>126.7992960939353</v>
      </c>
      <c r="T305" s="124">
        <f>Manufacturing_Energy_Data!Q36</f>
        <v>53.999000525056346</v>
      </c>
      <c r="U305" s="124">
        <f>Manufacturing_Energy_Data!R36</f>
        <v>164.64250068173021</v>
      </c>
      <c r="V305" s="124">
        <f>Manufacturing_Energy_Data!S36</f>
        <v>25.845108995052591</v>
      </c>
      <c r="W305" s="124">
        <f>Manufacturing_Energy_Data!T36</f>
        <v>33.488920877171424</v>
      </c>
      <c r="X305" s="124">
        <f t="shared" si="1148"/>
        <v>2802.5241286251239</v>
      </c>
      <c r="Z305" s="19">
        <f t="shared" si="1123"/>
        <v>0.268910342254428</v>
      </c>
      <c r="AA305" s="19">
        <f t="shared" si="1124"/>
        <v>1.0700919841499754</v>
      </c>
      <c r="AB305" s="19">
        <f t="shared" si="1125"/>
        <v>0.33827443515650191</v>
      </c>
      <c r="AC305" s="19">
        <f t="shared" si="1126"/>
        <v>1.2017033476613765E-5</v>
      </c>
      <c r="AD305" s="19">
        <f t="shared" si="1127"/>
        <v>9.2770374258933382E-5</v>
      </c>
      <c r="AE305" s="19">
        <f t="shared" si="1128"/>
        <v>1.0318536873670002E-4</v>
      </c>
      <c r="AF305" s="19">
        <f t="shared" si="1129"/>
        <v>0.74144206894875619</v>
      </c>
      <c r="AG305" s="19">
        <f t="shared" si="1130"/>
        <v>1.1112517589142001</v>
      </c>
      <c r="AH305" s="19">
        <f t="shared" si="1131"/>
        <v>0.42656233506145147</v>
      </c>
      <c r="AI305" s="19">
        <f t="shared" si="1132"/>
        <v>0.17076931073374829</v>
      </c>
      <c r="AJ305" s="19">
        <f t="shared" si="1133"/>
        <v>0.77778535261538706</v>
      </c>
      <c r="AK305" s="19">
        <f t="shared" si="1134"/>
        <v>0.75519335294143375</v>
      </c>
      <c r="AL305" s="19">
        <f t="shared" si="1135"/>
        <v>1.0911185143693594</v>
      </c>
      <c r="AM305" s="19">
        <f t="shared" si="1136"/>
        <v>1.7874352713558808</v>
      </c>
      <c r="AN305" s="19">
        <f t="shared" si="1137"/>
        <v>0.40174429677937024</v>
      </c>
      <c r="AO305" s="19">
        <f t="shared" si="1138"/>
        <v>0.25645053787691152</v>
      </c>
      <c r="AP305" s="19">
        <f t="shared" si="1139"/>
        <v>0.96111432126543372</v>
      </c>
      <c r="AQ305" s="19">
        <f t="shared" si="1140"/>
        <v>0.37229381913466969</v>
      </c>
      <c r="AR305" s="19">
        <f t="shared" si="1141"/>
        <v>0.26665646835594664</v>
      </c>
      <c r="AS305" s="19">
        <f t="shared" si="1142"/>
        <v>0.33722091439581831</v>
      </c>
      <c r="AT305" s="19">
        <f t="shared" si="1143"/>
        <v>0.26151103514620777</v>
      </c>
      <c r="AU305" s="19">
        <f t="shared" si="1144"/>
        <v>2.1105296470891344</v>
      </c>
      <c r="AV305" s="19"/>
      <c r="AX305" s="19">
        <f t="shared" si="1156"/>
        <v>1.1393862997411155</v>
      </c>
      <c r="AY305" s="19">
        <f t="shared" si="1157"/>
        <v>1.0468379926583435</v>
      </c>
      <c r="AZ305" s="19">
        <f t="shared" si="1158"/>
        <v>1.1189410097351555</v>
      </c>
      <c r="BA305" s="19">
        <f t="shared" si="1159"/>
        <v>0.81330074718459977</v>
      </c>
      <c r="BB305" s="19">
        <f t="shared" si="1160"/>
        <v>0.78637931282587537</v>
      </c>
      <c r="BC305" s="19">
        <f t="shared" si="1161"/>
        <v>0.8716159571018437</v>
      </c>
      <c r="BD305" s="19">
        <f t="shared" si="1162"/>
        <v>1.0635578556884133</v>
      </c>
      <c r="BE305" s="19">
        <f t="shared" si="1163"/>
        <v>1.1712954957386339</v>
      </c>
      <c r="BF305" s="19">
        <f t="shared" si="1164"/>
        <v>1.2275795442814024</v>
      </c>
      <c r="BG305" s="19">
        <f t="shared" si="1165"/>
        <v>0.92698675456179802</v>
      </c>
      <c r="BH305" s="19">
        <f t="shared" si="1166"/>
        <v>0.91732287959398984</v>
      </c>
      <c r="BI305" s="19">
        <f t="shared" si="1167"/>
        <v>1.0228474566088068</v>
      </c>
      <c r="BJ305" s="19">
        <f t="shared" si="1168"/>
        <v>0.96127103920651957</v>
      </c>
      <c r="BK305" s="19">
        <f t="shared" si="1169"/>
        <v>0.88706935695766931</v>
      </c>
      <c r="BL305" s="19">
        <f t="shared" si="1170"/>
        <v>1.0339644740454652</v>
      </c>
      <c r="BM305" s="19">
        <f t="shared" si="1171"/>
        <v>0.98237728791444268</v>
      </c>
      <c r="BN305" s="19">
        <f t="shared" si="1172"/>
        <v>0.40799179962111548</v>
      </c>
      <c r="BO305" s="19">
        <f t="shared" si="1173"/>
        <v>0.83927099563877039</v>
      </c>
      <c r="BP305" s="19">
        <f t="shared" si="1174"/>
        <v>0.99671695805067884</v>
      </c>
      <c r="BQ305" s="19">
        <f t="shared" si="1175"/>
        <v>1.2579772204115292</v>
      </c>
      <c r="BR305" s="19">
        <f t="shared" si="1176"/>
        <v>1.0162001366121705</v>
      </c>
      <c r="BS305" s="19">
        <f t="shared" si="1177"/>
        <v>0.89278924646206892</v>
      </c>
      <c r="BU305" s="16"/>
      <c r="BV305" s="9">
        <f t="shared" si="1149"/>
        <v>1.4128683028849109</v>
      </c>
      <c r="BW305" s="9">
        <f t="shared" si="951"/>
        <v>0.89278924646206892</v>
      </c>
      <c r="BX305" s="9">
        <f t="shared" si="952"/>
        <v>1.0211006580643434</v>
      </c>
      <c r="BY305" s="9">
        <f t="shared" si="953"/>
        <v>0.92109416161393087</v>
      </c>
      <c r="BZ305" s="9">
        <f t="shared" si="954"/>
        <v>0.94924298006144514</v>
      </c>
      <c r="CA305" s="9">
        <f t="shared" si="916"/>
        <v>1.2613966164342949</v>
      </c>
      <c r="CB305" s="9">
        <f t="shared" si="955"/>
        <v>1.2613936274827617</v>
      </c>
      <c r="CC305" s="9"/>
      <c r="CD305" s="9">
        <f t="shared" si="956"/>
        <v>0.94052985456320948</v>
      </c>
      <c r="CE305" s="9">
        <f t="shared" si="957"/>
        <v>0.89279136198233855</v>
      </c>
      <c r="CG305" s="35"/>
      <c r="CH305">
        <f t="shared" si="958"/>
        <v>1996</v>
      </c>
      <c r="CI305" s="19">
        <f t="shared" si="959"/>
        <v>7.9847417445708238E-2</v>
      </c>
      <c r="CJ305" s="19">
        <f t="shared" si="1059"/>
        <v>4.1158775127687557E-2</v>
      </c>
      <c r="CK305" s="19">
        <f t="shared" si="1060"/>
        <v>1.1697732792075168E-2</v>
      </c>
      <c r="CL305" s="19">
        <f t="shared" si="1061"/>
        <v>3.568211919340673E-6</v>
      </c>
      <c r="CM305" s="19">
        <f t="shared" si="1062"/>
        <v>3.568211919340673E-6</v>
      </c>
      <c r="CN305" s="19">
        <f t="shared" si="1063"/>
        <v>3.568211919340673E-6</v>
      </c>
      <c r="CO305" s="19">
        <f t="shared" si="1064"/>
        <v>2.5474472898532659E-2</v>
      </c>
      <c r="CP305" s="19">
        <f t="shared" si="1065"/>
        <v>8.5622665555477803E-2</v>
      </c>
      <c r="CQ305" s="19">
        <f t="shared" si="1066"/>
        <v>1.7034037298130029E-2</v>
      </c>
      <c r="CR305" s="19">
        <f t="shared" si="1067"/>
        <v>4.3233715907181502E-2</v>
      </c>
      <c r="CS305" s="19">
        <f t="shared" si="1068"/>
        <v>0.19582169776825761</v>
      </c>
      <c r="CT305" s="19">
        <f t="shared" si="1069"/>
        <v>5.9510016791868715E-2</v>
      </c>
      <c r="CU305" s="19">
        <f t="shared" si="1070"/>
        <v>4.5419081570029378E-2</v>
      </c>
      <c r="CV305" s="19">
        <f t="shared" si="1071"/>
        <v>0.17108877671010153</v>
      </c>
      <c r="CW305" s="19">
        <f t="shared" si="1072"/>
        <v>4.8296652627425947E-2</v>
      </c>
      <c r="CX305" s="19">
        <f t="shared" si="1073"/>
        <v>3.1352016575008981E-2</v>
      </c>
      <c r="CY305" s="19">
        <f t="shared" si="1054"/>
        <v>4.5244675968638716E-2</v>
      </c>
      <c r="CZ305" s="19">
        <f t="shared" si="1055"/>
        <v>1.9267987730598929E-2</v>
      </c>
      <c r="DA305" s="19">
        <f t="shared" si="1056"/>
        <v>5.8747933336260459E-2</v>
      </c>
      <c r="DB305" s="19">
        <f t="shared" si="1057"/>
        <v>9.2220825972805492E-3</v>
      </c>
      <c r="DC305" s="19">
        <f t="shared" si="1058"/>
        <v>1.1949556663977977E-2</v>
      </c>
      <c r="DD305">
        <f t="shared" si="980"/>
        <v>0.99999999999999989</v>
      </c>
      <c r="DF305" s="19">
        <f t="shared" si="1037"/>
        <v>7.9181471441854681E-2</v>
      </c>
      <c r="DG305" s="19">
        <f t="shared" si="1084"/>
        <v>4.2129613252931131E-2</v>
      </c>
      <c r="DH305" s="19">
        <f t="shared" si="1085"/>
        <v>1.2117584713481355E-2</v>
      </c>
      <c r="DI305" s="19">
        <f t="shared" si="1086"/>
        <v>3.6074476756227058E-6</v>
      </c>
      <c r="DJ305" s="19">
        <f t="shared" si="1087"/>
        <v>3.6074476756227058E-6</v>
      </c>
      <c r="DK305" s="19">
        <f t="shared" si="1088"/>
        <v>3.6074476756227058E-6</v>
      </c>
      <c r="DL305" s="19">
        <f t="shared" si="1089"/>
        <v>2.562542355640271E-2</v>
      </c>
      <c r="DM305" s="19">
        <f t="shared" si="1090"/>
        <v>8.7133050563788797E-2</v>
      </c>
      <c r="DN305" s="19">
        <f t="shared" si="1091"/>
        <v>1.70934518127605E-2</v>
      </c>
      <c r="DO305" s="19">
        <f t="shared" si="1092"/>
        <v>4.3740295157864893E-2</v>
      </c>
      <c r="DP305" s="19">
        <f t="shared" si="1093"/>
        <v>0.19335382447921384</v>
      </c>
      <c r="DQ305" s="19">
        <f t="shared" si="1094"/>
        <v>5.7906047365602044E-2</v>
      </c>
      <c r="DR305" s="19">
        <f t="shared" si="1095"/>
        <v>4.5244363305869138E-2</v>
      </c>
      <c r="DS305" s="19">
        <f t="shared" si="1096"/>
        <v>0.17125397463381087</v>
      </c>
      <c r="DT305" s="19">
        <f t="shared" si="1097"/>
        <v>4.7869199574516727E-2</v>
      </c>
      <c r="DU305" s="19">
        <f t="shared" si="1098"/>
        <v>3.1470361034685507E-2</v>
      </c>
      <c r="DV305" s="19">
        <f t="shared" si="1074"/>
        <v>4.5524016339397053E-2</v>
      </c>
      <c r="DW305" s="19">
        <f t="shared" si="1075"/>
        <v>1.9422801661413466E-2</v>
      </c>
      <c r="DX305" s="19">
        <f t="shared" si="1076"/>
        <v>5.9583880915677637E-2</v>
      </c>
      <c r="DY305" s="19">
        <f t="shared" si="1077"/>
        <v>9.2950975022056716E-3</v>
      </c>
      <c r="DZ305" s="19">
        <f t="shared" si="1078"/>
        <v>1.1987349499612828E-2</v>
      </c>
      <c r="EA305" s="19">
        <f t="shared" si="1178"/>
        <v>0.99994262915411569</v>
      </c>
      <c r="EC305" s="19">
        <f t="shared" si="1038"/>
        <v>7.9186014410483618E-2</v>
      </c>
      <c r="ED305" s="19">
        <f t="shared" si="1099"/>
        <v>4.2132030403154185E-2</v>
      </c>
      <c r="EE305" s="19">
        <f t="shared" si="1100"/>
        <v>1.2118279949452717E-2</v>
      </c>
      <c r="EF305" s="19">
        <f t="shared" si="1101"/>
        <v>3.6076546498216244E-6</v>
      </c>
      <c r="EG305" s="19">
        <f t="shared" si="1102"/>
        <v>3.6076546498216244E-6</v>
      </c>
      <c r="EH305" s="19">
        <f t="shared" si="1103"/>
        <v>3.6076546498216244E-6</v>
      </c>
      <c r="EI305" s="19">
        <f t="shared" si="1104"/>
        <v>2.5626893792977001E-2</v>
      </c>
      <c r="EJ305" s="19">
        <f t="shared" si="1105"/>
        <v>8.7138049747411517E-2</v>
      </c>
      <c r="EK305" s="19">
        <f t="shared" si="1106"/>
        <v>1.7094432534814935E-2</v>
      </c>
      <c r="EL305" s="19">
        <f t="shared" si="1107"/>
        <v>4.3742804719573009E-2</v>
      </c>
      <c r="EM305" s="19">
        <f t="shared" si="1108"/>
        <v>0.19336491798812316</v>
      </c>
      <c r="EN305" s="19">
        <f t="shared" si="1109"/>
        <v>5.790936967512493E-2</v>
      </c>
      <c r="EO305" s="19">
        <f t="shared" si="1110"/>
        <v>4.5246959162189966E-2</v>
      </c>
      <c r="EP305" s="19">
        <f t="shared" si="1111"/>
        <v>0.17126380018289672</v>
      </c>
      <c r="EQ305" s="19">
        <f t="shared" si="1112"/>
        <v>4.7871946028554511E-2</v>
      </c>
      <c r="ER305" s="19">
        <f t="shared" si="1113"/>
        <v>3.1472166619506282E-2</v>
      </c>
      <c r="ES305" s="19">
        <f t="shared" si="1079"/>
        <v>4.5526628240569474E-2</v>
      </c>
      <c r="ET305" s="19">
        <f t="shared" si="1080"/>
        <v>1.9423916027906371E-2</v>
      </c>
      <c r="EU305" s="19">
        <f t="shared" si="1081"/>
        <v>5.9587299489453308E-2</v>
      </c>
      <c r="EV305" s="19">
        <f t="shared" si="1082"/>
        <v>9.2956308004077184E-3</v>
      </c>
      <c r="EW305" s="19">
        <f t="shared" si="1083"/>
        <v>1.1988037263451125E-2</v>
      </c>
      <c r="EZ305" s="19">
        <f t="shared" si="1039"/>
        <v>4.5718673406889031E-2</v>
      </c>
      <c r="FA305" s="19">
        <f t="shared" si="1114"/>
        <v>-6.9905302810528511E-3</v>
      </c>
      <c r="FB305" s="19">
        <f t="shared" si="1115"/>
        <v>-4.9850723990890293E-2</v>
      </c>
      <c r="FC305" s="19">
        <f t="shared" si="1116"/>
        <v>7.1127336185126573E-3</v>
      </c>
      <c r="FD305" s="19">
        <f t="shared" si="1117"/>
        <v>1.7625099368145023E-2</v>
      </c>
      <c r="FE305" s="19">
        <f t="shared" si="1118"/>
        <v>-1.5671999408413072E-3</v>
      </c>
      <c r="FF305" s="19">
        <f t="shared" si="1119"/>
        <v>-1.4702405772363758E-2</v>
      </c>
      <c r="FG305" s="19">
        <f t="shared" si="1120"/>
        <v>-1.7317727281867823E-3</v>
      </c>
      <c r="FH305" s="19">
        <f t="shared" si="1121"/>
        <v>2.1470554536846477E-3</v>
      </c>
      <c r="FI305" s="19">
        <f t="shared" si="985"/>
        <v>-1.8254883306591304E-2</v>
      </c>
      <c r="FJ305" s="19">
        <f t="shared" si="986"/>
        <v>4.0271974736255226E-2</v>
      </c>
      <c r="FK305" s="19">
        <f t="shared" si="987"/>
        <v>4.3371671756236144E-2</v>
      </c>
      <c r="FL305" s="19">
        <f t="shared" si="988"/>
        <v>-3.510635934806737E-2</v>
      </c>
      <c r="FM305" s="19">
        <f t="shared" si="989"/>
        <v>-7.0018008590106767E-3</v>
      </c>
      <c r="FN305" s="19">
        <f t="shared" si="990"/>
        <v>-1.1826987738835601E-3</v>
      </c>
      <c r="FO305" s="19">
        <f t="shared" si="991"/>
        <v>-1.0947780788985643E-2</v>
      </c>
      <c r="FP305" s="19">
        <f t="shared" si="992"/>
        <v>-0.17947588940849785</v>
      </c>
      <c r="FQ305" s="19">
        <f t="shared" si="993"/>
        <v>-2.5670683688260379E-2</v>
      </c>
      <c r="FR305" s="19">
        <f t="shared" si="994"/>
        <v>-2.3259440327481146E-2</v>
      </c>
      <c r="FS305" s="19">
        <f t="shared" si="995"/>
        <v>-1.1333996300477571E-2</v>
      </c>
      <c r="FT305" s="19">
        <f t="shared" si="996"/>
        <v>-4.4604159195905921E-2</v>
      </c>
      <c r="FU305" s="19"/>
      <c r="FV305" s="16"/>
      <c r="FW305" s="19">
        <f t="shared" si="1179"/>
        <v>0.99784898847452541</v>
      </c>
      <c r="FX305" s="19">
        <f t="shared" si="1048"/>
        <v>0.98585808731537361</v>
      </c>
      <c r="FY305" s="19">
        <f t="shared" si="1150"/>
        <v>0.94924298006144514</v>
      </c>
      <c r="FZ305" s="19"/>
      <c r="GA305" s="19">
        <f t="shared" si="1180"/>
        <v>0.99411869296561239</v>
      </c>
      <c r="GB305" s="19">
        <f t="shared" si="1049"/>
        <v>1.0355812871515404</v>
      </c>
      <c r="GC305" s="19">
        <f t="shared" si="1151"/>
        <v>1.0211006580643434</v>
      </c>
      <c r="GD305" s="19"/>
      <c r="GE305" s="19">
        <f t="shared" si="1181"/>
        <v>0.98924670014393512</v>
      </c>
      <c r="GF305" s="19">
        <f t="shared" si="1050"/>
        <v>0.7578756512905318</v>
      </c>
      <c r="GG305" s="19">
        <f t="shared" si="1152"/>
        <v>0.92109416161393087</v>
      </c>
      <c r="GH305" s="19"/>
      <c r="GI305" s="19">
        <f t="shared" si="1153"/>
        <v>1.4128683028849109</v>
      </c>
      <c r="GJ305" s="19">
        <f t="shared" si="1000"/>
        <v>1.2613966164342949</v>
      </c>
      <c r="GK305" s="19">
        <f t="shared" si="1154"/>
        <v>1.2613936274827617</v>
      </c>
      <c r="GL305" s="3"/>
      <c r="GM305" s="3"/>
      <c r="GN305" s="8"/>
      <c r="GO305" s="5">
        <f t="shared" si="1051"/>
        <v>47</v>
      </c>
      <c r="GP305" t="b">
        <f t="shared" si="1001"/>
        <v>0</v>
      </c>
      <c r="GS305" s="11"/>
      <c r="GT305" s="11"/>
      <c r="GU305" s="11"/>
      <c r="GV305" s="11"/>
      <c r="GW305" s="11"/>
      <c r="GX305" s="11"/>
      <c r="GY305" s="11"/>
      <c r="GZ305" s="11" t="str">
        <f ca="1">IF(GP305,OFFSET(#REF!,$GP$253+$GO305,0),"")</f>
        <v/>
      </c>
      <c r="HA305" s="12" t="str">
        <f t="shared" ca="1" si="1005"/>
        <v/>
      </c>
      <c r="HB305" s="12" t="str">
        <f t="shared" ca="1" si="1006"/>
        <v/>
      </c>
      <c r="HC305" s="12" t="str">
        <f t="shared" ca="1" si="1007"/>
        <v/>
      </c>
      <c r="HD305" s="12" t="str">
        <f t="shared" ca="1" si="1008"/>
        <v/>
      </c>
      <c r="HE305" t="str">
        <f t="shared" ca="1" si="1009"/>
        <v/>
      </c>
      <c r="HF305" s="12" t="str">
        <f t="shared" ca="1" si="1010"/>
        <v/>
      </c>
      <c r="HG305" s="12" t="str">
        <f t="shared" ca="1" si="1011"/>
        <v/>
      </c>
      <c r="HH305" s="12" t="str">
        <f t="shared" ca="1" si="1012"/>
        <v/>
      </c>
      <c r="HJ305" s="17"/>
      <c r="HL305" s="18">
        <f t="shared" si="1013"/>
        <v>1996</v>
      </c>
      <c r="HM305" s="9">
        <f t="shared" si="1155"/>
        <v>1</v>
      </c>
      <c r="HN305" s="9">
        <f t="shared" si="1182"/>
        <v>1</v>
      </c>
      <c r="HO305" s="9">
        <f t="shared" si="1183"/>
        <v>1</v>
      </c>
      <c r="HP305" s="9">
        <f t="shared" si="1184"/>
        <v>1</v>
      </c>
      <c r="HQ305" s="9">
        <f t="shared" si="1185"/>
        <v>1</v>
      </c>
      <c r="HR305" s="9">
        <f t="shared" si="927"/>
        <v>1</v>
      </c>
      <c r="HS305" s="9">
        <f t="shared" si="1186"/>
        <v>1</v>
      </c>
      <c r="HT305" s="9"/>
      <c r="HU305" s="9">
        <f t="shared" si="1187"/>
        <v>1</v>
      </c>
      <c r="HV305" s="23">
        <f t="shared" si="1020"/>
        <v>1</v>
      </c>
      <c r="HX305" s="8"/>
      <c r="HY305" s="5">
        <f t="shared" si="1052"/>
        <v>47</v>
      </c>
      <c r="HZ305" t="b">
        <f t="shared" si="1021"/>
        <v>0</v>
      </c>
      <c r="IC305" s="11"/>
      <c r="ID305" s="11"/>
      <c r="IE305" s="11"/>
      <c r="IF305" t="str">
        <f t="shared" ca="1" si="1023"/>
        <v/>
      </c>
      <c r="IG305" s="12" t="str">
        <f t="shared" si="1024"/>
        <v/>
      </c>
      <c r="IH305" s="19" t="str">
        <f t="shared" ca="1" si="1025"/>
        <v/>
      </c>
      <c r="II305" s="19" t="str">
        <f t="shared" ca="1" si="1026"/>
        <v/>
      </c>
      <c r="IJ305" s="11" t="str">
        <f t="shared" ca="1" si="1027"/>
        <v/>
      </c>
      <c r="IK305" s="12" t="str">
        <f t="shared" ca="1" si="1028"/>
        <v/>
      </c>
      <c r="IL305" s="12" t="str">
        <f t="shared" ca="1" si="1122"/>
        <v/>
      </c>
      <c r="IM305" s="12" t="str">
        <f t="shared" ca="1" si="1030"/>
        <v/>
      </c>
      <c r="IN305" s="12" t="str">
        <f t="shared" ca="1" si="1031"/>
        <v/>
      </c>
      <c r="IO305" t="str">
        <f t="shared" ca="1" si="1032"/>
        <v/>
      </c>
      <c r="IP305" s="12" t="str">
        <f t="shared" ca="1" si="1033"/>
        <v/>
      </c>
      <c r="IQ305" s="12" t="str">
        <f t="shared" ca="1" si="1034"/>
        <v/>
      </c>
      <c r="IR305" s="12" t="str">
        <f t="shared" ca="1" si="1035"/>
        <v/>
      </c>
    </row>
    <row r="306" spans="1:252" x14ac:dyDescent="0.2">
      <c r="A306" t="s">
        <v>54</v>
      </c>
      <c r="B306" s="1">
        <f t="shared" si="1036"/>
        <v>1997</v>
      </c>
      <c r="C306" s="124">
        <f>Manufacturing_Energy_Data!C37</f>
        <v>232.942692376</v>
      </c>
      <c r="D306" s="124">
        <f>Manufacturing_Energy_Data!D37</f>
        <v>113.555870664</v>
      </c>
      <c r="E306" s="124">
        <f>Manufacturing_Energy_Data!E37</f>
        <v>27.277875456</v>
      </c>
      <c r="F306" s="124">
        <v>0.01</v>
      </c>
      <c r="G306" s="124">
        <v>0.01</v>
      </c>
      <c r="H306" s="124">
        <v>0.01</v>
      </c>
      <c r="I306" s="124">
        <f>Manufacturing_Energy_Data!F37</f>
        <v>74.590970555999988</v>
      </c>
      <c r="J306" s="124">
        <f>Manufacturing_Energy_Data!G37</f>
        <v>239.01765260400001</v>
      </c>
      <c r="K306" s="124">
        <f>Manufacturing_Energy_Data!H37</f>
        <v>48.749823471999996</v>
      </c>
      <c r="L306" s="124">
        <f>Manufacturing_Energy_Data!I37</f>
        <v>118.26324158200001</v>
      </c>
      <c r="M306" s="124">
        <f>Manufacturing_Energy_Data!J37</f>
        <v>535.96464723600002</v>
      </c>
      <c r="N306" s="124">
        <f>Manufacturing_Energy_Data!K37</f>
        <v>170.17742038799997</v>
      </c>
      <c r="O306" s="124">
        <f>Manufacturing_Energy_Data!L37</f>
        <v>128.38429642</v>
      </c>
      <c r="P306" s="124">
        <f>Manufacturing_Energy_Data!M37</f>
        <v>452.448700148</v>
      </c>
      <c r="Q306" s="124">
        <f>Manufacturing_Energy_Data!N37</f>
        <v>141.63235883999999</v>
      </c>
      <c r="R306" s="124">
        <f>Manufacturing_Energy_Data!O37</f>
        <v>91.946374692000006</v>
      </c>
      <c r="S306" s="124">
        <f>Manufacturing_Energy_Data!P37</f>
        <v>128.99854854399999</v>
      </c>
      <c r="T306" s="124">
        <f>Manufacturing_Energy_Data!Q37</f>
        <v>56.083009879999999</v>
      </c>
      <c r="U306" s="124">
        <f>Manufacturing_Energy_Data!R37</f>
        <v>181.49709206</v>
      </c>
      <c r="V306" s="124">
        <f>Manufacturing_Energy_Data!S37</f>
        <v>28.695360147999999</v>
      </c>
      <c r="W306" s="124">
        <f>Manufacturing_Energy_Data!T37</f>
        <v>34.532872472000001</v>
      </c>
      <c r="X306" s="124">
        <f t="shared" si="1148"/>
        <v>2804.7888075380001</v>
      </c>
      <c r="Z306" s="19">
        <f t="shared" si="1123"/>
        <v>0.26970398977102777</v>
      </c>
      <c r="AA306" s="19">
        <f t="shared" si="1124"/>
        <v>1.02045158379627</v>
      </c>
      <c r="AB306" s="19">
        <f t="shared" si="1125"/>
        <v>0.270968301907624</v>
      </c>
      <c r="AC306" s="19">
        <f t="shared" si="1126"/>
        <v>1.1578126234399757E-5</v>
      </c>
      <c r="AD306" s="19">
        <f t="shared" si="1127"/>
        <v>8.9863393044264524E-5</v>
      </c>
      <c r="AE306" s="19">
        <f t="shared" si="1128"/>
        <v>9.9336292646655605E-5</v>
      </c>
      <c r="AF306" s="19">
        <f t="shared" si="1129"/>
        <v>0.75271496163424212</v>
      </c>
      <c r="AG306" s="19">
        <f t="shared" si="1130"/>
        <v>1.0843670313130969</v>
      </c>
      <c r="AH306" s="19">
        <f t="shared" si="1131"/>
        <v>0.42327783264339375</v>
      </c>
      <c r="AI306" s="19">
        <f t="shared" si="1132"/>
        <v>0.16042668885893976</v>
      </c>
      <c r="AJ306" s="19">
        <f t="shared" si="1133"/>
        <v>0.71105717845458294</v>
      </c>
      <c r="AK306" s="19">
        <f t="shared" si="1134"/>
        <v>0.7265859420559746</v>
      </c>
      <c r="AL306" s="19">
        <f t="shared" si="1135"/>
        <v>1.0624830373779695</v>
      </c>
      <c r="AM306" s="19">
        <f t="shared" si="1136"/>
        <v>1.6295715147465193</v>
      </c>
      <c r="AN306" s="19">
        <f t="shared" si="1137"/>
        <v>0.40146806396578405</v>
      </c>
      <c r="AO306" s="19">
        <f t="shared" si="1138"/>
        <v>0.25658327586608737</v>
      </c>
      <c r="AP306" s="19">
        <f t="shared" si="1139"/>
        <v>0.80917378525805805</v>
      </c>
      <c r="AQ306" s="19">
        <f t="shared" si="1140"/>
        <v>0.37053703022782158</v>
      </c>
      <c r="AR306" s="19">
        <f t="shared" si="1141"/>
        <v>0.26779001686480852</v>
      </c>
      <c r="AS306" s="19">
        <f t="shared" si="1142"/>
        <v>0.3402308422696303</v>
      </c>
      <c r="AT306" s="19">
        <f t="shared" si="1143"/>
        <v>0.2499470933738786</v>
      </c>
      <c r="AU306" s="19">
        <f t="shared" si="1144"/>
        <v>1.9681386097899147</v>
      </c>
      <c r="AV306" s="19"/>
      <c r="AX306" s="19">
        <f t="shared" si="1156"/>
        <v>1.1427490231665378</v>
      </c>
      <c r="AY306" s="19">
        <f t="shared" si="1157"/>
        <v>0.99827631961459284</v>
      </c>
      <c r="AZ306" s="19">
        <f t="shared" si="1158"/>
        <v>0.89630641228463981</v>
      </c>
      <c r="BA306" s="19">
        <f t="shared" si="1159"/>
        <v>0.78359594618424744</v>
      </c>
      <c r="BB306" s="19">
        <f t="shared" si="1160"/>
        <v>0.76173793449523997</v>
      </c>
      <c r="BC306" s="19">
        <f t="shared" si="1161"/>
        <v>0.83910247014864314</v>
      </c>
      <c r="BD306" s="19">
        <f t="shared" si="1162"/>
        <v>1.0797282000404407</v>
      </c>
      <c r="BE306" s="19">
        <f t="shared" si="1163"/>
        <v>1.1429581184605082</v>
      </c>
      <c r="BF306" s="19">
        <f t="shared" si="1164"/>
        <v>1.2181272611093084</v>
      </c>
      <c r="BG306" s="19">
        <f t="shared" si="1165"/>
        <v>0.87084391809900552</v>
      </c>
      <c r="BH306" s="19">
        <f t="shared" si="1166"/>
        <v>0.83862342779098453</v>
      </c>
      <c r="BI306" s="19">
        <f t="shared" si="1167"/>
        <v>0.9841010649060925</v>
      </c>
      <c r="BJ306" s="19">
        <f t="shared" si="1168"/>
        <v>0.93604329871528857</v>
      </c>
      <c r="BK306" s="19">
        <f t="shared" si="1169"/>
        <v>0.80872464523215759</v>
      </c>
      <c r="BL306" s="19">
        <f t="shared" si="1170"/>
        <v>1.0332535369690627</v>
      </c>
      <c r="BM306" s="19">
        <f t="shared" si="1171"/>
        <v>0.9828857632987773</v>
      </c>
      <c r="BN306" s="19">
        <f t="shared" si="1172"/>
        <v>0.3434932364955266</v>
      </c>
      <c r="BO306" s="19">
        <f t="shared" si="1173"/>
        <v>0.83531062375184362</v>
      </c>
      <c r="BP306" s="19">
        <f t="shared" si="1174"/>
        <v>1.0009539714204334</v>
      </c>
      <c r="BQ306" s="19">
        <f t="shared" si="1175"/>
        <v>1.2692055296257461</v>
      </c>
      <c r="BR306" s="19">
        <f t="shared" si="1176"/>
        <v>0.97126406268226506</v>
      </c>
      <c r="BS306" s="19">
        <f t="shared" si="1177"/>
        <v>0.83255546245971901</v>
      </c>
      <c r="BU306" s="16"/>
      <c r="BV306" s="9">
        <f t="shared" si="1149"/>
        <v>1.5163109224744213</v>
      </c>
      <c r="BW306" s="9">
        <f t="shared" si="951"/>
        <v>0.83255546245971901</v>
      </c>
      <c r="BX306" s="9">
        <f t="shared" si="952"/>
        <v>1.0228207960729001</v>
      </c>
      <c r="BY306" s="9">
        <f t="shared" si="953"/>
        <v>0.90416915991009728</v>
      </c>
      <c r="BZ306" s="9">
        <f t="shared" si="954"/>
        <v>0.90025455649386754</v>
      </c>
      <c r="CA306" s="9">
        <f t="shared" si="916"/>
        <v>1.2624169899739517</v>
      </c>
      <c r="CB306" s="9">
        <f t="shared" si="955"/>
        <v>1.2624129412934151</v>
      </c>
      <c r="CC306" s="9"/>
      <c r="CD306" s="9">
        <f t="shared" si="956"/>
        <v>0.92480301992381098</v>
      </c>
      <c r="CE306" s="9">
        <f t="shared" si="957"/>
        <v>0.83255813254569977</v>
      </c>
      <c r="CG306" s="35"/>
      <c r="CH306">
        <f t="shared" si="958"/>
        <v>1997</v>
      </c>
      <c r="CI306" s="19">
        <f t="shared" si="959"/>
        <v>8.3051776215719242E-2</v>
      </c>
      <c r="CJ306" s="19">
        <f t="shared" si="1059"/>
        <v>4.0486424631620506E-2</v>
      </c>
      <c r="CK306" s="19">
        <f t="shared" si="1060"/>
        <v>9.7254650270599489E-3</v>
      </c>
      <c r="CL306" s="19">
        <f t="shared" si="1061"/>
        <v>3.5653308274493024E-6</v>
      </c>
      <c r="CM306" s="19">
        <f t="shared" si="1062"/>
        <v>3.5653308274493024E-6</v>
      </c>
      <c r="CN306" s="19">
        <f t="shared" si="1063"/>
        <v>3.5653308274493024E-6</v>
      </c>
      <c r="CO306" s="19">
        <f t="shared" si="1064"/>
        <v>2.6594148677266997E-2</v>
      </c>
      <c r="CP306" s="19">
        <f t="shared" si="1065"/>
        <v>8.5217700513360917E-2</v>
      </c>
      <c r="CQ306" s="19">
        <f t="shared" si="1066"/>
        <v>1.7380924845743318E-2</v>
      </c>
      <c r="CR306" s="19">
        <f t="shared" si="1067"/>
        <v>4.2164758096638881E-2</v>
      </c>
      <c r="CS306" s="19">
        <f t="shared" si="1068"/>
        <v>0.19108912792135013</v>
      </c>
      <c r="CT306" s="19">
        <f t="shared" si="1069"/>
        <v>6.0673880304513574E-2</v>
      </c>
      <c r="CU306" s="19">
        <f t="shared" si="1070"/>
        <v>4.5773248978661508E-2</v>
      </c>
      <c r="CV306" s="19">
        <f t="shared" si="1071"/>
        <v>0.16131292984770301</v>
      </c>
      <c r="CW306" s="19">
        <f t="shared" si="1072"/>
        <v>5.0496621513661369E-2</v>
      </c>
      <c r="CX306" s="19">
        <f t="shared" si="1073"/>
        <v>3.2781924416159194E-2</v>
      </c>
      <c r="CY306" s="19">
        <f t="shared" si="1054"/>
        <v>4.5992250182013847E-2</v>
      </c>
      <c r="CZ306" s="19">
        <f t="shared" si="1055"/>
        <v>1.9995448402130779E-2</v>
      </c>
      <c r="DA306" s="19">
        <f t="shared" si="1056"/>
        <v>6.4709717741392198E-2</v>
      </c>
      <c r="DB306" s="19">
        <f t="shared" si="1057"/>
        <v>1.0230845214042458E-2</v>
      </c>
      <c r="DC306" s="19">
        <f t="shared" si="1058"/>
        <v>1.2312111478479699E-2</v>
      </c>
      <c r="DD306">
        <f t="shared" si="980"/>
        <v>1</v>
      </c>
      <c r="DF306" s="19">
        <f t="shared" si="1037"/>
        <v>8.1439090358789323E-2</v>
      </c>
      <c r="DG306" s="19">
        <f t="shared" si="1084"/>
        <v>4.0821677058785415E-2</v>
      </c>
      <c r="DH306" s="19">
        <f t="shared" si="1085"/>
        <v>1.0681268307749655E-2</v>
      </c>
      <c r="DI306" s="19">
        <f t="shared" si="1086"/>
        <v>3.5667711794592389E-6</v>
      </c>
      <c r="DJ306" s="19">
        <f t="shared" si="1087"/>
        <v>3.5667711794592389E-6</v>
      </c>
      <c r="DK306" s="19">
        <f t="shared" si="1088"/>
        <v>3.5667711794592389E-6</v>
      </c>
      <c r="DL306" s="19">
        <f t="shared" si="1089"/>
        <v>2.6030297403125E-2</v>
      </c>
      <c r="DM306" s="19">
        <f t="shared" si="1090"/>
        <v>8.542002304400019E-2</v>
      </c>
      <c r="DN306" s="19">
        <f t="shared" si="1091"/>
        <v>1.7206898310721523E-2</v>
      </c>
      <c r="DO306" s="19">
        <f t="shared" si="1092"/>
        <v>4.2697006832185101E-2</v>
      </c>
      <c r="DP306" s="19">
        <f t="shared" si="1093"/>
        <v>0.19344576457896659</v>
      </c>
      <c r="DQ306" s="19">
        <f t="shared" si="1094"/>
        <v>6.0090070021219986E-2</v>
      </c>
      <c r="DR306" s="19">
        <f t="shared" si="1095"/>
        <v>4.5595936024332658E-2</v>
      </c>
      <c r="DS306" s="19">
        <f t="shared" si="1096"/>
        <v>0.16615292470712203</v>
      </c>
      <c r="DT306" s="19">
        <f t="shared" si="1097"/>
        <v>4.9388471023295098E-2</v>
      </c>
      <c r="DU306" s="19">
        <f t="shared" si="1098"/>
        <v>3.2061656337152578E-2</v>
      </c>
      <c r="DV306" s="19">
        <f t="shared" si="1074"/>
        <v>4.5617442148759887E-2</v>
      </c>
      <c r="DW306" s="19">
        <f t="shared" si="1075"/>
        <v>1.9629471500041028E-2</v>
      </c>
      <c r="DX306" s="19">
        <f t="shared" si="1076"/>
        <v>6.168081312007756E-2</v>
      </c>
      <c r="DY306" s="19">
        <f t="shared" si="1077"/>
        <v>9.7177391456158523E-3</v>
      </c>
      <c r="DZ306" s="19">
        <f t="shared" si="1078"/>
        <v>1.2129931043036729E-2</v>
      </c>
      <c r="EA306" s="19">
        <f t="shared" si="1178"/>
        <v>0.9998171812785146</v>
      </c>
      <c r="EC306" s="19">
        <f t="shared" si="1038"/>
        <v>8.1453981671578413E-2</v>
      </c>
      <c r="ED306" s="19">
        <f t="shared" si="1099"/>
        <v>4.0829141390213722E-2</v>
      </c>
      <c r="EE306" s="19">
        <f t="shared" si="1100"/>
        <v>1.0683221400627463E-2</v>
      </c>
      <c r="EF306" s="19">
        <f t="shared" si="1101"/>
        <v>3.5674233712389659E-6</v>
      </c>
      <c r="EG306" s="19">
        <f t="shared" si="1102"/>
        <v>3.5674233712389659E-6</v>
      </c>
      <c r="EH306" s="19">
        <f t="shared" si="1103"/>
        <v>3.5674233712389659E-6</v>
      </c>
      <c r="EI306" s="19">
        <f t="shared" si="1104"/>
        <v>2.6035057098977635E-2</v>
      </c>
      <c r="EJ306" s="19">
        <f t="shared" si="1105"/>
        <v>8.5435642278890903E-2</v>
      </c>
      <c r="EK306" s="19">
        <f t="shared" si="1106"/>
        <v>1.7210044629077319E-2</v>
      </c>
      <c r="EL306" s="19">
        <f t="shared" si="1107"/>
        <v>4.2704814071694963E-2</v>
      </c>
      <c r="EM306" s="19">
        <f t="shared" si="1108"/>
        <v>0.19348113655298274</v>
      </c>
      <c r="EN306" s="19">
        <f t="shared" si="1109"/>
        <v>6.0101057619733944E-2</v>
      </c>
      <c r="EO306" s="19">
        <f t="shared" si="1110"/>
        <v>4.5604273339278814E-2</v>
      </c>
      <c r="EP306" s="19">
        <f t="shared" si="1111"/>
        <v>0.16618330612668034</v>
      </c>
      <c r="EQ306" s="19">
        <f t="shared" si="1112"/>
        <v>4.9397501811420837E-2</v>
      </c>
      <c r="ER306" s="19">
        <f t="shared" si="1113"/>
        <v>3.2067518879955417E-2</v>
      </c>
      <c r="ES306" s="19">
        <f t="shared" si="1079"/>
        <v>4.5625783396147139E-2</v>
      </c>
      <c r="ET306" s="19">
        <f t="shared" si="1080"/>
        <v>1.9633060791113707E-2</v>
      </c>
      <c r="EU306" s="19">
        <f t="shared" si="1081"/>
        <v>6.1692091589387689E-2</v>
      </c>
      <c r="EV306" s="19">
        <f t="shared" si="1082"/>
        <v>9.7195160551145059E-3</v>
      </c>
      <c r="EW306" s="19">
        <f t="shared" si="1083"/>
        <v>1.2132149027010717E-2</v>
      </c>
      <c r="EZ306" s="19">
        <f t="shared" si="1039"/>
        <v>2.9469995274900821E-3</v>
      </c>
      <c r="FA306" s="19">
        <f t="shared" si="1114"/>
        <v>-4.7499352741663281E-2</v>
      </c>
      <c r="FB306" s="19">
        <f t="shared" si="1115"/>
        <v>-0.22185565746427593</v>
      </c>
      <c r="FC306" s="19">
        <f t="shared" si="1116"/>
        <v>-3.7207451145353648E-2</v>
      </c>
      <c r="FD306" s="19">
        <f t="shared" si="1117"/>
        <v>-3.183668376630993E-2</v>
      </c>
      <c r="FE306" s="19">
        <f t="shared" si="1118"/>
        <v>-3.8016078050767552E-2</v>
      </c>
      <c r="FF306" s="19">
        <f t="shared" si="1119"/>
        <v>1.5089587443599707E-2</v>
      </c>
      <c r="FG306" s="19">
        <f t="shared" si="1120"/>
        <v>-2.4490655188548836E-2</v>
      </c>
      <c r="FH306" s="19">
        <f t="shared" si="1121"/>
        <v>-7.7297329465153622E-3</v>
      </c>
      <c r="FI306" s="19">
        <f t="shared" si="985"/>
        <v>-6.2476514679246635E-2</v>
      </c>
      <c r="FJ306" s="19">
        <f t="shared" si="986"/>
        <v>-8.9697743393642115E-2</v>
      </c>
      <c r="FK306" s="19">
        <f t="shared" si="987"/>
        <v>-3.8617041042657597E-2</v>
      </c>
      <c r="FL306" s="19">
        <f t="shared" si="988"/>
        <v>-2.65946732024432E-2</v>
      </c>
      <c r="FM306" s="19">
        <f t="shared" si="989"/>
        <v>-9.2464677228979567E-2</v>
      </c>
      <c r="FN306" s="19">
        <f t="shared" si="990"/>
        <v>-6.8782015311680321E-4</v>
      </c>
      <c r="FO306" s="19">
        <f t="shared" si="991"/>
        <v>5.1746293745956332E-4</v>
      </c>
      <c r="FP306" s="19">
        <f t="shared" si="992"/>
        <v>-0.17207965373512138</v>
      </c>
      <c r="FQ306" s="19">
        <f t="shared" si="993"/>
        <v>-4.7299925244518844E-3</v>
      </c>
      <c r="FR306" s="19">
        <f t="shared" si="994"/>
        <v>4.2419596348175848E-3</v>
      </c>
      <c r="FS306" s="19">
        <f t="shared" si="995"/>
        <v>8.8860871645393812E-3</v>
      </c>
      <c r="FT306" s="19">
        <f t="shared" si="996"/>
        <v>-4.522721306477949E-2</v>
      </c>
      <c r="FU306" s="19"/>
      <c r="FV306" s="16"/>
      <c r="FW306" s="19">
        <f t="shared" si="1179"/>
        <v>0.94839211393019041</v>
      </c>
      <c r="FX306" s="19">
        <f t="shared" si="1048"/>
        <v>0.93498003546420139</v>
      </c>
      <c r="FY306" s="19">
        <f t="shared" si="1150"/>
        <v>0.90025455649386754</v>
      </c>
      <c r="FZ306" s="19"/>
      <c r="GA306" s="19">
        <f t="shared" si="1180"/>
        <v>1.0016845920086053</v>
      </c>
      <c r="GB306" s="19">
        <f t="shared" si="1049"/>
        <v>1.0373258191121371</v>
      </c>
      <c r="GC306" s="19">
        <f t="shared" si="1151"/>
        <v>1.0228207960729001</v>
      </c>
      <c r="GD306" s="19"/>
      <c r="GE306" s="19">
        <f t="shared" si="1181"/>
        <v>0.98162511238353989</v>
      </c>
      <c r="GF306" s="19">
        <f t="shared" si="1050"/>
        <v>0.74394977137081675</v>
      </c>
      <c r="GG306" s="19">
        <f t="shared" si="1152"/>
        <v>0.90416915991009728</v>
      </c>
      <c r="GH306" s="19"/>
      <c r="GI306" s="19">
        <f t="shared" si="1153"/>
        <v>1.5163109224744213</v>
      </c>
      <c r="GJ306" s="19">
        <f t="shared" si="1000"/>
        <v>1.2624169899739517</v>
      </c>
      <c r="GK306" s="19">
        <f t="shared" si="1154"/>
        <v>1.2624129412934151</v>
      </c>
      <c r="GL306" s="3"/>
      <c r="GM306" s="3"/>
      <c r="GN306" s="8"/>
      <c r="GO306" s="5">
        <f t="shared" si="1051"/>
        <v>48</v>
      </c>
      <c r="GP306" t="b">
        <f t="shared" si="1001"/>
        <v>0</v>
      </c>
      <c r="GS306" s="11"/>
      <c r="GT306" s="11"/>
      <c r="GU306" s="11"/>
      <c r="GV306" s="11"/>
      <c r="GW306" s="11"/>
      <c r="GX306" s="11"/>
      <c r="GY306" s="11"/>
      <c r="GZ306" s="11" t="str">
        <f ca="1">IF(GP306,OFFSET(#REF!,$GP$253+$GO306,0),"")</f>
        <v/>
      </c>
      <c r="HA306" s="12" t="str">
        <f t="shared" ca="1" si="1005"/>
        <v/>
      </c>
      <c r="HB306" s="12" t="str">
        <f t="shared" ca="1" si="1006"/>
        <v/>
      </c>
      <c r="HC306" s="12" t="str">
        <f t="shared" ca="1" si="1007"/>
        <v/>
      </c>
      <c r="HD306" s="12" t="str">
        <f t="shared" ca="1" si="1008"/>
        <v/>
      </c>
      <c r="HE306" t="str">
        <f t="shared" ca="1" si="1009"/>
        <v/>
      </c>
      <c r="HF306" s="12" t="str">
        <f t="shared" ca="1" si="1010"/>
        <v/>
      </c>
      <c r="HG306" s="12" t="str">
        <f t="shared" ca="1" si="1011"/>
        <v/>
      </c>
      <c r="HH306" s="12" t="str">
        <f t="shared" ca="1" si="1012"/>
        <v/>
      </c>
      <c r="HJ306" s="17"/>
      <c r="HL306" s="18">
        <f t="shared" si="1013"/>
        <v>1997</v>
      </c>
      <c r="HM306" s="9">
        <f t="shared" si="1155"/>
        <v>1.0732146226072825</v>
      </c>
      <c r="HN306" s="9">
        <f t="shared" si="1182"/>
        <v>0.93253303146174371</v>
      </c>
      <c r="HO306" s="9">
        <f t="shared" si="1183"/>
        <v>1.0016845920086053</v>
      </c>
      <c r="HP306" s="9">
        <f t="shared" si="1184"/>
        <v>0.98162511238353978</v>
      </c>
      <c r="HQ306" s="9">
        <f t="shared" si="1185"/>
        <v>0.94839211393019041</v>
      </c>
      <c r="HR306" s="9">
        <f t="shared" si="927"/>
        <v>1.0008089236377857</v>
      </c>
      <c r="HS306" s="9">
        <f t="shared" si="1186"/>
        <v>1.0008080854290404</v>
      </c>
      <c r="HT306" s="9"/>
      <c r="HU306" s="9">
        <f t="shared" si="1187"/>
        <v>0.98327875020330724</v>
      </c>
      <c r="HV306" s="23">
        <f t="shared" si="1020"/>
        <v>0.9325338124879502</v>
      </c>
      <c r="HX306" s="8"/>
      <c r="HY306" s="5">
        <f t="shared" si="1052"/>
        <v>48</v>
      </c>
      <c r="HZ306" t="b">
        <f t="shared" si="1021"/>
        <v>0</v>
      </c>
      <c r="IC306" s="11"/>
      <c r="ID306" s="11"/>
      <c r="IE306" s="11"/>
      <c r="IF306" t="str">
        <f t="shared" ca="1" si="1023"/>
        <v/>
      </c>
      <c r="IG306" s="12" t="str">
        <f t="shared" si="1024"/>
        <v/>
      </c>
      <c r="IH306" s="19" t="str">
        <f t="shared" ca="1" si="1025"/>
        <v/>
      </c>
      <c r="II306" s="19" t="str">
        <f t="shared" ca="1" si="1026"/>
        <v/>
      </c>
      <c r="IJ306" s="11" t="str">
        <f t="shared" ca="1" si="1027"/>
        <v/>
      </c>
      <c r="IK306" s="12" t="str">
        <f t="shared" ca="1" si="1028"/>
        <v/>
      </c>
      <c r="IL306" s="12" t="str">
        <f t="shared" ca="1" si="1122"/>
        <v/>
      </c>
      <c r="IM306" s="12" t="str">
        <f t="shared" ca="1" si="1030"/>
        <v/>
      </c>
      <c r="IN306" s="12" t="str">
        <f t="shared" ca="1" si="1031"/>
        <v/>
      </c>
      <c r="IO306" t="str">
        <f t="shared" ca="1" si="1032"/>
        <v/>
      </c>
      <c r="IP306" s="12" t="str">
        <f t="shared" ca="1" si="1033"/>
        <v/>
      </c>
      <c r="IQ306" s="12" t="str">
        <f t="shared" ca="1" si="1034"/>
        <v/>
      </c>
      <c r="IR306" s="12" t="str">
        <f t="shared" ca="1" si="1035"/>
        <v/>
      </c>
    </row>
    <row r="307" spans="1:252" x14ac:dyDescent="0.2">
      <c r="A307" t="s">
        <v>54</v>
      </c>
      <c r="B307" s="1">
        <f t="shared" si="1036"/>
        <v>1998</v>
      </c>
      <c r="C307" s="124">
        <f>Manufacturing_Energy_Data!C38</f>
        <v>237.41109875599997</v>
      </c>
      <c r="D307" s="124">
        <f>Manufacturing_Energy_Data!D38</f>
        <v>115.50939079199999</v>
      </c>
      <c r="E307" s="124">
        <f>Manufacturing_Energy_Data!E38</f>
        <v>25.900034791999996</v>
      </c>
      <c r="F307" s="124">
        <v>0.01</v>
      </c>
      <c r="G307" s="124">
        <v>0.01</v>
      </c>
      <c r="H307" s="124">
        <v>0.01</v>
      </c>
      <c r="I307" s="124">
        <f>Manufacturing_Energy_Data!F38</f>
        <v>76.021762047999999</v>
      </c>
      <c r="J307" s="124">
        <f>Manufacturing_Energy_Data!G38</f>
        <v>247.72932454400001</v>
      </c>
      <c r="K307" s="124">
        <f>Manufacturing_Energy_Data!H38</f>
        <v>50.323086435999997</v>
      </c>
      <c r="L307" s="124">
        <f>Manufacturing_Energy_Data!I38</f>
        <v>115.36295116400001</v>
      </c>
      <c r="M307" s="124">
        <f>Manufacturing_Energy_Data!J38</f>
        <v>520.46306800000002</v>
      </c>
      <c r="N307" s="124">
        <f>Manufacturing_Energy_Data!K38</f>
        <v>171.04344057999998</v>
      </c>
      <c r="O307" s="124">
        <f>Manufacturing_Energy_Data!L38</f>
        <v>131.55392499999999</v>
      </c>
      <c r="P307" s="124">
        <f>Manufacturing_Energy_Data!M38</f>
        <v>444.10567774799995</v>
      </c>
      <c r="Q307" s="124">
        <f>Manufacturing_Energy_Data!N38</f>
        <v>145.711790396</v>
      </c>
      <c r="R307" s="124">
        <f>Manufacturing_Energy_Data!O38</f>
        <v>92.773699392000012</v>
      </c>
      <c r="S307" s="124">
        <f>Manufacturing_Energy_Data!P38</f>
        <v>127.959284052</v>
      </c>
      <c r="T307" s="124">
        <f>Manufacturing_Energy_Data!Q38</f>
        <v>55.019660080000001</v>
      </c>
      <c r="U307" s="124">
        <f>Manufacturing_Energy_Data!R38</f>
        <v>175.71835826</v>
      </c>
      <c r="V307" s="124">
        <f>Manufacturing_Energy_Data!S38</f>
        <v>28.813957855999998</v>
      </c>
      <c r="W307" s="124">
        <f>Manufacturing_Energy_Data!T38</f>
        <v>35.481852031999999</v>
      </c>
      <c r="X307" s="124">
        <f t="shared" si="1148"/>
        <v>2796.9323619279994</v>
      </c>
      <c r="Z307" s="19">
        <f t="shared" si="1123"/>
        <v>0.26867373794363092</v>
      </c>
      <c r="AA307" s="19">
        <f t="shared" si="1124"/>
        <v>1.0532110743860279</v>
      </c>
      <c r="AB307" s="19">
        <f t="shared" si="1125"/>
        <v>0.2859338952426419</v>
      </c>
      <c r="AC307" s="19">
        <f t="shared" si="1126"/>
        <v>1.1316814561384984E-5</v>
      </c>
      <c r="AD307" s="19">
        <f t="shared" si="1127"/>
        <v>9.1179692591623622E-5</v>
      </c>
      <c r="AE307" s="19">
        <f t="shared" si="1128"/>
        <v>1.1039903905108313E-4</v>
      </c>
      <c r="AF307" s="19">
        <f t="shared" si="1129"/>
        <v>0.72799143925659426</v>
      </c>
      <c r="AG307" s="19">
        <f t="shared" si="1130"/>
        <v>1.1218130699294537</v>
      </c>
      <c r="AH307" s="19">
        <f t="shared" si="1131"/>
        <v>0.43208102053959924</v>
      </c>
      <c r="AI307" s="19">
        <f t="shared" si="1132"/>
        <v>0.15850312800449814</v>
      </c>
      <c r="AJ307" s="19">
        <f t="shared" si="1133"/>
        <v>0.68432299525130413</v>
      </c>
      <c r="AK307" s="19">
        <f t="shared" si="1134"/>
        <v>0.7051280365857876</v>
      </c>
      <c r="AL307" s="19">
        <f t="shared" si="1135"/>
        <v>1.0338795597996131</v>
      </c>
      <c r="AM307" s="19">
        <f t="shared" si="1136"/>
        <v>1.5422772445393729</v>
      </c>
      <c r="AN307" s="19">
        <f t="shared" si="1137"/>
        <v>0.39955080813087701</v>
      </c>
      <c r="AO307" s="19">
        <f t="shared" si="1138"/>
        <v>0.25329124774978662</v>
      </c>
      <c r="AP307" s="19">
        <f t="shared" si="1139"/>
        <v>0.68199146328878291</v>
      </c>
      <c r="AQ307" s="19">
        <f t="shared" si="1140"/>
        <v>0.3504303711688338</v>
      </c>
      <c r="AR307" s="19">
        <f t="shared" si="1141"/>
        <v>0.23959213399892959</v>
      </c>
      <c r="AS307" s="19">
        <f t="shared" si="1142"/>
        <v>0.32115881564070459</v>
      </c>
      <c r="AT307" s="19">
        <f t="shared" si="1143"/>
        <v>0.24615068759765354</v>
      </c>
      <c r="AU307" s="19">
        <f t="shared" si="1144"/>
        <v>1.8850587060703585</v>
      </c>
      <c r="AV307" s="19"/>
      <c r="AX307" s="19">
        <f t="shared" si="1156"/>
        <v>1.1383837956800154</v>
      </c>
      <c r="AY307" s="19">
        <f t="shared" si="1157"/>
        <v>1.0303239191457054</v>
      </c>
      <c r="AZ307" s="19">
        <f t="shared" si="1158"/>
        <v>0.94580946181252779</v>
      </c>
      <c r="BA307" s="19">
        <f t="shared" si="1159"/>
        <v>0.76591063480315114</v>
      </c>
      <c r="BB307" s="19">
        <f t="shared" si="1160"/>
        <v>0.7728957070254675</v>
      </c>
      <c r="BC307" s="19">
        <f t="shared" si="1161"/>
        <v>0.93255046973931111</v>
      </c>
      <c r="BD307" s="19">
        <f t="shared" si="1162"/>
        <v>1.044263667413748</v>
      </c>
      <c r="BE307" s="19">
        <f t="shared" si="1163"/>
        <v>1.1824274610399517</v>
      </c>
      <c r="BF307" s="19">
        <f t="shared" si="1164"/>
        <v>1.2434614561321546</v>
      </c>
      <c r="BG307" s="19">
        <f t="shared" si="1165"/>
        <v>0.860402256034555</v>
      </c>
      <c r="BH307" s="19">
        <f t="shared" si="1166"/>
        <v>0.80709303468553351</v>
      </c>
      <c r="BI307" s="19">
        <f t="shared" si="1167"/>
        <v>0.95503809189547717</v>
      </c>
      <c r="BJ307" s="19">
        <f t="shared" si="1168"/>
        <v>0.91084374957872305</v>
      </c>
      <c r="BK307" s="19">
        <f t="shared" si="1169"/>
        <v>0.76540219692889544</v>
      </c>
      <c r="BL307" s="19">
        <f t="shared" si="1170"/>
        <v>1.0283191186416782</v>
      </c>
      <c r="BM307" s="19">
        <f t="shared" si="1171"/>
        <v>0.97027509116136157</v>
      </c>
      <c r="BN307" s="19">
        <f t="shared" si="1172"/>
        <v>0.2895045035507115</v>
      </c>
      <c r="BO307" s="19">
        <f t="shared" si="1173"/>
        <v>0.78998369405253044</v>
      </c>
      <c r="BP307" s="19">
        <f t="shared" si="1174"/>
        <v>0.89555503545300819</v>
      </c>
      <c r="BQ307" s="19">
        <f t="shared" si="1175"/>
        <v>1.1980587708630037</v>
      </c>
      <c r="BR307" s="19">
        <f t="shared" si="1176"/>
        <v>0.95651169069812214</v>
      </c>
      <c r="BS307" s="19">
        <f t="shared" si="1177"/>
        <v>0.79741127733053885</v>
      </c>
      <c r="BU307" s="16"/>
      <c r="BV307" s="9">
        <f t="shared" si="1149"/>
        <v>1.578704558036538</v>
      </c>
      <c r="BW307" s="9">
        <f t="shared" si="951"/>
        <v>0.79741127733053885</v>
      </c>
      <c r="BX307" s="9">
        <f t="shared" si="952"/>
        <v>1.0395745679628858</v>
      </c>
      <c r="BY307" s="9">
        <f t="shared" si="953"/>
        <v>0.88084257740835747</v>
      </c>
      <c r="BZ307" s="9">
        <f t="shared" si="954"/>
        <v>0.87082365894010383</v>
      </c>
      <c r="CA307" s="9">
        <f t="shared" si="916"/>
        <v>1.2588820118410367</v>
      </c>
      <c r="CB307" s="9">
        <f t="shared" si="955"/>
        <v>1.2588768181514596</v>
      </c>
      <c r="CC307" s="9"/>
      <c r="CD307" s="9">
        <f t="shared" si="956"/>
        <v>0.91570154185260799</v>
      </c>
      <c r="CE307" s="9">
        <f t="shared" si="957"/>
        <v>0.79741456717318271</v>
      </c>
      <c r="CG307" s="35"/>
      <c r="CH307">
        <f t="shared" si="958"/>
        <v>1998</v>
      </c>
      <c r="CI307" s="19">
        <f t="shared" si="959"/>
        <v>8.4882674314063933E-2</v>
      </c>
      <c r="CJ307" s="19">
        <f t="shared" si="1059"/>
        <v>4.1298599982008972E-2</v>
      </c>
      <c r="CK307" s="19">
        <f t="shared" si="1060"/>
        <v>9.2601577158435162E-3</v>
      </c>
      <c r="CL307" s="19">
        <f t="shared" si="1061"/>
        <v>3.5753456666026548E-6</v>
      </c>
      <c r="CM307" s="19">
        <f t="shared" si="1062"/>
        <v>3.5753456666026548E-6</v>
      </c>
      <c r="CN307" s="19">
        <f t="shared" si="1063"/>
        <v>3.5753456666026548E-6</v>
      </c>
      <c r="CO307" s="19">
        <f t="shared" si="1064"/>
        <v>2.7180407750581493E-2</v>
      </c>
      <c r="CP307" s="19">
        <f t="shared" si="1065"/>
        <v>8.8571796699879302E-2</v>
      </c>
      <c r="CQ307" s="19">
        <f t="shared" si="1066"/>
        <v>1.799224290190234E-2</v>
      </c>
      <c r="CR307" s="19">
        <f t="shared" si="1067"/>
        <v>4.1246242753070109E-2</v>
      </c>
      <c r="CS307" s="19">
        <f t="shared" si="1068"/>
        <v>0.18608353748005227</v>
      </c>
      <c r="CT307" s="19">
        <f t="shared" si="1069"/>
        <v>6.1153942407851158E-2</v>
      </c>
      <c r="CU307" s="19">
        <f t="shared" si="1070"/>
        <v>4.7035075567332059E-2</v>
      </c>
      <c r="CV307" s="19">
        <f t="shared" si="1071"/>
        <v>0.15878313104499464</v>
      </c>
      <c r="CW307" s="19">
        <f t="shared" si="1072"/>
        <v>5.209700183652529E-2</v>
      </c>
      <c r="CX307" s="19">
        <f t="shared" si="1073"/>
        <v>3.3169804409588458E-2</v>
      </c>
      <c r="CY307" s="19">
        <f t="shared" si="1054"/>
        <v>4.5749867173689639E-2</v>
      </c>
      <c r="CZ307" s="19">
        <f t="shared" si="1055"/>
        <v>1.9671430324497908E-2</v>
      </c>
      <c r="DA307" s="19">
        <f t="shared" si="1056"/>
        <v>6.2825387074742375E-2</v>
      </c>
      <c r="DB307" s="19">
        <f t="shared" si="1057"/>
        <v>1.0301985935812111E-2</v>
      </c>
      <c r="DC307" s="19">
        <f t="shared" si="1058"/>
        <v>1.2685988590564778E-2</v>
      </c>
      <c r="DD307">
        <f t="shared" si="980"/>
        <v>1.0000000000000002</v>
      </c>
      <c r="DF307" s="19">
        <f t="shared" si="1037"/>
        <v>8.396389827818497E-2</v>
      </c>
      <c r="DG307" s="19">
        <f t="shared" si="1084"/>
        <v>4.0891168038409871E-2</v>
      </c>
      <c r="DH307" s="19">
        <f t="shared" si="1085"/>
        <v>9.4909104103255565E-3</v>
      </c>
      <c r="DI307" s="19">
        <f t="shared" si="1086"/>
        <v>3.5703359060467413E-6</v>
      </c>
      <c r="DJ307" s="19">
        <f t="shared" si="1087"/>
        <v>3.5703359060467413E-6</v>
      </c>
      <c r="DK307" s="19">
        <f t="shared" si="1088"/>
        <v>3.5703359060467413E-6</v>
      </c>
      <c r="DL307" s="19">
        <f t="shared" si="1089"/>
        <v>2.6886212931325287E-2</v>
      </c>
      <c r="DM307" s="19">
        <f t="shared" si="1090"/>
        <v>8.6883958657605273E-2</v>
      </c>
      <c r="DN307" s="19">
        <f t="shared" si="1091"/>
        <v>1.7684822936752238E-2</v>
      </c>
      <c r="DO307" s="19">
        <f t="shared" si="1092"/>
        <v>4.1703814600620767E-2</v>
      </c>
      <c r="DP307" s="19">
        <f t="shared" si="1093"/>
        <v>0.1885752603568773</v>
      </c>
      <c r="DQ307" s="19">
        <f t="shared" si="1094"/>
        <v>6.091359607437373E-2</v>
      </c>
      <c r="DR307" s="19">
        <f t="shared" si="1095"/>
        <v>4.6401302822544156E-2</v>
      </c>
      <c r="DS307" s="19">
        <f t="shared" si="1096"/>
        <v>0.1600446981192935</v>
      </c>
      <c r="DT307" s="19">
        <f t="shared" si="1097"/>
        <v>5.1292650624741677E-2</v>
      </c>
      <c r="DU307" s="19">
        <f t="shared" si="1098"/>
        <v>3.2975484204804353E-2</v>
      </c>
      <c r="DV307" s="19">
        <f t="shared" si="1074"/>
        <v>4.5870951948188236E-2</v>
      </c>
      <c r="DW307" s="19">
        <f t="shared" si="1075"/>
        <v>1.9832998232972056E-2</v>
      </c>
      <c r="DX307" s="19">
        <f t="shared" si="1076"/>
        <v>6.3762911974898209E-2</v>
      </c>
      <c r="DY307" s="19">
        <f t="shared" si="1077"/>
        <v>1.026637449422709E-2</v>
      </c>
      <c r="DZ307" s="19">
        <f t="shared" si="1078"/>
        <v>1.2498118014130775E-2</v>
      </c>
      <c r="EA307" s="19">
        <f t="shared" si="1178"/>
        <v>0.99994984372799312</v>
      </c>
      <c r="EC307" s="19">
        <f t="shared" si="1038"/>
        <v>8.3968109805540286E-2</v>
      </c>
      <c r="ED307" s="19">
        <f t="shared" si="1099"/>
        <v>4.0893219089829777E-2</v>
      </c>
      <c r="EE307" s="19">
        <f t="shared" si="1100"/>
        <v>9.4913864628867108E-3</v>
      </c>
      <c r="EF307" s="19">
        <f t="shared" si="1101"/>
        <v>3.5705149897677727E-6</v>
      </c>
      <c r="EG307" s="19">
        <f t="shared" si="1102"/>
        <v>3.5705149897677727E-6</v>
      </c>
      <c r="EH307" s="19">
        <f t="shared" si="1103"/>
        <v>3.5705149897677727E-6</v>
      </c>
      <c r="EI307" s="19">
        <f t="shared" si="1104"/>
        <v>2.6887561511174045E-2</v>
      </c>
      <c r="EJ307" s="19">
        <f t="shared" si="1105"/>
        <v>8.6888316651649478E-2</v>
      </c>
      <c r="EK307" s="19">
        <f t="shared" si="1106"/>
        <v>1.7685709986032933E-2</v>
      </c>
      <c r="EL307" s="19">
        <f t="shared" si="1107"/>
        <v>4.1705906413407129E-2</v>
      </c>
      <c r="EM307" s="19">
        <f t="shared" si="1108"/>
        <v>0.18858471906334298</v>
      </c>
      <c r="EN307" s="19">
        <f t="shared" si="1109"/>
        <v>6.0916651426512425E-2</v>
      </c>
      <c r="EO307" s="19">
        <f t="shared" si="1110"/>
        <v>4.6403630255645367E-2</v>
      </c>
      <c r="EP307" s="19">
        <f t="shared" si="1111"/>
        <v>0.16005272576734253</v>
      </c>
      <c r="EQ307" s="19">
        <f t="shared" si="1112"/>
        <v>5.1295223401919277E-2</v>
      </c>
      <c r="ER307" s="19">
        <f t="shared" si="1113"/>
        <v>3.2977138215118683E-2</v>
      </c>
      <c r="ES307" s="19">
        <f t="shared" si="1079"/>
        <v>4.587325277953249E-2</v>
      </c>
      <c r="ET307" s="19">
        <f t="shared" si="1080"/>
        <v>1.9833993032121557E-2</v>
      </c>
      <c r="EU307" s="19">
        <f t="shared" si="1081"/>
        <v>6.3766110245268487E-2</v>
      </c>
      <c r="EV307" s="19">
        <f t="shared" si="1082"/>
        <v>1.0266889443126663E-2</v>
      </c>
      <c r="EW307" s="19">
        <f t="shared" si="1083"/>
        <v>1.2498744904579953E-2</v>
      </c>
      <c r="EZ307" s="19">
        <f t="shared" si="1039"/>
        <v>-3.8272500214686722E-3</v>
      </c>
      <c r="FA307" s="19">
        <f t="shared" si="1114"/>
        <v>3.1598405040819663E-2</v>
      </c>
      <c r="FB307" s="19">
        <f t="shared" si="1115"/>
        <v>5.3758801680710698E-2</v>
      </c>
      <c r="FC307" s="19">
        <f t="shared" si="1116"/>
        <v>-2.2828014547309934E-2</v>
      </c>
      <c r="FD307" s="19">
        <f t="shared" si="1117"/>
        <v>1.4541541176820912E-2</v>
      </c>
      <c r="FE307" s="19">
        <f t="shared" si="1118"/>
        <v>0.10559044041929254</v>
      </c>
      <c r="FF307" s="19">
        <f t="shared" si="1119"/>
        <v>-3.3397330265731787E-2</v>
      </c>
      <c r="FG307" s="19">
        <f t="shared" si="1120"/>
        <v>3.3949753398406481E-2</v>
      </c>
      <c r="FH307" s="19">
        <f t="shared" si="1121"/>
        <v>2.058434000697228E-2</v>
      </c>
      <c r="FI307" s="19">
        <f t="shared" si="985"/>
        <v>-1.206274281936604E-2</v>
      </c>
      <c r="FJ307" s="19">
        <f t="shared" si="986"/>
        <v>-3.8322824893404113E-2</v>
      </c>
      <c r="FK307" s="19">
        <f t="shared" si="987"/>
        <v>-2.9977373529202676E-2</v>
      </c>
      <c r="FL307" s="19">
        <f t="shared" si="988"/>
        <v>-2.7290367450652324E-2</v>
      </c>
      <c r="FM307" s="19">
        <f t="shared" si="989"/>
        <v>-5.5057051471502222E-2</v>
      </c>
      <c r="FN307" s="19">
        <f t="shared" si="990"/>
        <v>-4.7870519983769415E-3</v>
      </c>
      <c r="FO307" s="19">
        <f t="shared" si="991"/>
        <v>-1.2913270657272088E-2</v>
      </c>
      <c r="FP307" s="19">
        <f t="shared" si="992"/>
        <v>-0.1709965683007173</v>
      </c>
      <c r="FQ307" s="19">
        <f t="shared" si="993"/>
        <v>-5.5791355359349863E-2</v>
      </c>
      <c r="FR307" s="19">
        <f t="shared" si="994"/>
        <v>-0.11126511825640131</v>
      </c>
      <c r="FS307" s="19">
        <f t="shared" si="995"/>
        <v>-5.7688581526243975E-2</v>
      </c>
      <c r="FT307" s="19">
        <f t="shared" si="996"/>
        <v>-1.5305369352289804E-2</v>
      </c>
      <c r="FU307" s="19"/>
      <c r="FV307" s="16"/>
      <c r="FW307" s="19">
        <f t="shared" si="1179"/>
        <v>0.96730824927075587</v>
      </c>
      <c r="FX307" s="19">
        <f t="shared" si="1048"/>
        <v>0.90441390120798593</v>
      </c>
      <c r="FY307" s="19">
        <f t="shared" si="1150"/>
        <v>0.87082365894010383</v>
      </c>
      <c r="FZ307" s="19"/>
      <c r="GA307" s="19">
        <f t="shared" si="1180"/>
        <v>1.0163799679810104</v>
      </c>
      <c r="GB307" s="19">
        <f t="shared" si="1049"/>
        <v>1.0543171828150693</v>
      </c>
      <c r="GC307" s="19">
        <f t="shared" si="1151"/>
        <v>1.0395745679628858</v>
      </c>
      <c r="GD307" s="19"/>
      <c r="GE307" s="19">
        <f t="shared" si="1181"/>
        <v>0.97420108588523491</v>
      </c>
      <c r="GF307" s="19">
        <f t="shared" si="1050"/>
        <v>0.72475667511352193</v>
      </c>
      <c r="GG307" s="19">
        <f t="shared" si="1152"/>
        <v>0.88084257740835747</v>
      </c>
      <c r="GH307" s="19"/>
      <c r="GI307" s="19">
        <f t="shared" si="1153"/>
        <v>1.578704558036538</v>
      </c>
      <c r="GJ307" s="19">
        <f t="shared" si="1000"/>
        <v>1.2588820118410367</v>
      </c>
      <c r="GK307" s="19">
        <f t="shared" si="1154"/>
        <v>1.2588768181514596</v>
      </c>
      <c r="GL307" s="3"/>
      <c r="GM307" s="3"/>
      <c r="GN307" s="8"/>
      <c r="GO307" s="5">
        <f t="shared" si="1051"/>
        <v>49</v>
      </c>
      <c r="GP307" t="b">
        <f t="shared" si="1001"/>
        <v>0</v>
      </c>
      <c r="GS307" s="11"/>
      <c r="GT307" s="11"/>
      <c r="GU307" s="11"/>
      <c r="GV307" s="11"/>
      <c r="GW307" s="11"/>
      <c r="GX307" s="11"/>
      <c r="GY307" s="11"/>
      <c r="GZ307" s="11" t="str">
        <f ca="1">IF(GP307,OFFSET(#REF!,$GP$253+$GO307,0),"")</f>
        <v/>
      </c>
      <c r="HA307" s="12" t="str">
        <f t="shared" ca="1" si="1005"/>
        <v/>
      </c>
      <c r="HB307" s="12" t="str">
        <f t="shared" ca="1" si="1006"/>
        <v/>
      </c>
      <c r="HC307" s="12" t="str">
        <f t="shared" ca="1" si="1007"/>
        <v/>
      </c>
      <c r="HD307" s="12" t="str">
        <f t="shared" ca="1" si="1008"/>
        <v/>
      </c>
      <c r="HE307" t="str">
        <f t="shared" ca="1" si="1009"/>
        <v/>
      </c>
      <c r="HF307" s="12" t="str">
        <f t="shared" ca="1" si="1010"/>
        <v/>
      </c>
      <c r="HG307" s="12" t="str">
        <f t="shared" ca="1" si="1011"/>
        <v/>
      </c>
      <c r="HH307" s="12" t="str">
        <f t="shared" ca="1" si="1012"/>
        <v/>
      </c>
      <c r="HJ307" s="17"/>
      <c r="HL307" s="18">
        <f t="shared" si="1013"/>
        <v>1998</v>
      </c>
      <c r="HM307" s="9">
        <f t="shared" si="1155"/>
        <v>1.1173755931908225</v>
      </c>
      <c r="HN307" s="9">
        <f t="shared" si="1182"/>
        <v>0.89316855068596268</v>
      </c>
      <c r="HO307" s="9">
        <f t="shared" si="1183"/>
        <v>1.0180921535527778</v>
      </c>
      <c r="HP307" s="9">
        <f t="shared" si="1184"/>
        <v>0.95630025041626032</v>
      </c>
      <c r="HQ307" s="9">
        <f t="shared" si="1185"/>
        <v>0.91738751534800378</v>
      </c>
      <c r="HR307" s="9">
        <f t="shared" si="927"/>
        <v>0.99800649172473099</v>
      </c>
      <c r="HS307" s="9">
        <f t="shared" si="1186"/>
        <v>0.99800473914211485</v>
      </c>
      <c r="HT307" s="9"/>
      <c r="HU307" s="9">
        <f t="shared" si="1187"/>
        <v>0.97360178138935105</v>
      </c>
      <c r="HV307" s="23">
        <f t="shared" si="1020"/>
        <v>0.89317011916716715</v>
      </c>
      <c r="HX307" s="8"/>
      <c r="HY307" s="5">
        <f t="shared" si="1052"/>
        <v>49</v>
      </c>
      <c r="HZ307" t="b">
        <f t="shared" si="1021"/>
        <v>0</v>
      </c>
      <c r="IC307" s="11"/>
      <c r="ID307" s="11"/>
      <c r="IE307" s="11"/>
      <c r="IF307" t="str">
        <f t="shared" ca="1" si="1023"/>
        <v/>
      </c>
      <c r="IG307" s="12" t="str">
        <f t="shared" si="1024"/>
        <v/>
      </c>
      <c r="IH307" s="19" t="str">
        <f t="shared" ca="1" si="1025"/>
        <v/>
      </c>
      <c r="II307" s="19" t="str">
        <f t="shared" ca="1" si="1026"/>
        <v/>
      </c>
      <c r="IJ307" s="11" t="str">
        <f t="shared" ca="1" si="1027"/>
        <v/>
      </c>
      <c r="IK307" s="12" t="str">
        <f t="shared" ca="1" si="1028"/>
        <v/>
      </c>
      <c r="IL307" s="12" t="str">
        <f t="shared" ca="1" si="1122"/>
        <v/>
      </c>
      <c r="IM307" s="12" t="str">
        <f t="shared" ca="1" si="1030"/>
        <v/>
      </c>
      <c r="IN307" s="12" t="str">
        <f t="shared" ca="1" si="1031"/>
        <v/>
      </c>
      <c r="IO307" t="str">
        <f t="shared" ca="1" si="1032"/>
        <v/>
      </c>
      <c r="IP307" s="12" t="str">
        <f t="shared" ca="1" si="1033"/>
        <v/>
      </c>
      <c r="IQ307" s="12" t="str">
        <f t="shared" ca="1" si="1034"/>
        <v/>
      </c>
      <c r="IR307" s="12" t="str">
        <f t="shared" ca="1" si="1035"/>
        <v/>
      </c>
    </row>
    <row r="308" spans="1:252" x14ac:dyDescent="0.2">
      <c r="A308" t="s">
        <v>54</v>
      </c>
      <c r="B308" s="1">
        <f t="shared" si="1036"/>
        <v>1999</v>
      </c>
      <c r="C308" s="124">
        <f>Manufacturing_Energy_Data!C39</f>
        <v>233.76357863199999</v>
      </c>
      <c r="D308" s="124">
        <f>Manufacturing_Energy_Data!D39</f>
        <v>114.812943588</v>
      </c>
      <c r="E308" s="124">
        <f>Manufacturing_Energy_Data!E39</f>
        <v>24.839243991999997</v>
      </c>
      <c r="F308" s="124">
        <v>0.01</v>
      </c>
      <c r="G308" s="124">
        <v>0.01</v>
      </c>
      <c r="H308" s="124">
        <v>0.01</v>
      </c>
      <c r="I308" s="124">
        <f>Manufacturing_Energy_Data!F39</f>
        <v>79.383206443999995</v>
      </c>
      <c r="J308" s="124">
        <f>Manufacturing_Energy_Data!G39</f>
        <v>241.930821616</v>
      </c>
      <c r="K308" s="124">
        <f>Manufacturing_Energy_Data!H39</f>
        <v>50.350853291999996</v>
      </c>
      <c r="L308" s="124">
        <f>Manufacturing_Energy_Data!I39</f>
        <v>113.69422044</v>
      </c>
      <c r="M308" s="124">
        <f>Manufacturing_Energy_Data!J39</f>
        <v>542.14351992399997</v>
      </c>
      <c r="N308" s="124">
        <f>Manufacturing_Energy_Data!K39</f>
        <v>180.8895684</v>
      </c>
      <c r="O308" s="124">
        <f>Manufacturing_Energy_Data!L39</f>
        <v>137.15007926800001</v>
      </c>
      <c r="P308" s="124">
        <f>Manufacturing_Energy_Data!M39</f>
        <v>456.774188084</v>
      </c>
      <c r="Q308" s="124">
        <f>Manufacturing_Energy_Data!N39</f>
        <v>154.172833876</v>
      </c>
      <c r="R308" s="124">
        <f>Manufacturing_Energy_Data!O39</f>
        <v>90.795930179999999</v>
      </c>
      <c r="S308" s="124">
        <f>Manufacturing_Energy_Data!P39</f>
        <v>123.546483036</v>
      </c>
      <c r="T308" s="124">
        <f>Manufacturing_Energy_Data!Q39</f>
        <v>54.704630119999997</v>
      </c>
      <c r="U308" s="124">
        <f>Manufacturing_Energy_Data!R39</f>
        <v>181.08791137200001</v>
      </c>
      <c r="V308" s="124">
        <f>Manufacturing_Energy_Data!S39</f>
        <v>28.427545444</v>
      </c>
      <c r="W308" s="124">
        <f>Manufacturing_Energy_Data!T39</f>
        <v>35.006884571999997</v>
      </c>
      <c r="X308" s="124">
        <f t="shared" si="1148"/>
        <v>2843.5044422800001</v>
      </c>
      <c r="Z308" s="19">
        <f t="shared" si="1123"/>
        <v>0.27166892191272385</v>
      </c>
      <c r="AA308" s="19">
        <f t="shared" si="1124"/>
        <v>1.0350134279610463</v>
      </c>
      <c r="AB308" s="19">
        <f t="shared" si="1125"/>
        <v>0.28580163312566664</v>
      </c>
      <c r="AC308" s="19">
        <f t="shared" si="1126"/>
        <v>1.1621524768851867E-5</v>
      </c>
      <c r="AD308" s="19">
        <f t="shared" si="1127"/>
        <v>9.0147800031600595E-5</v>
      </c>
      <c r="AE308" s="19">
        <f t="shared" si="1128"/>
        <v>1.1506052004550345E-4</v>
      </c>
      <c r="AF308" s="19">
        <f t="shared" si="1129"/>
        <v>0.73739005780210665</v>
      </c>
      <c r="AG308" s="19">
        <f t="shared" si="1130"/>
        <v>1.0821020761314768</v>
      </c>
      <c r="AH308" s="19">
        <f t="shared" si="1131"/>
        <v>0.42740081902343457</v>
      </c>
      <c r="AI308" s="19">
        <f t="shared" si="1132"/>
        <v>0.15209801479794069</v>
      </c>
      <c r="AJ308" s="19">
        <f t="shared" si="1133"/>
        <v>0.70241727858547842</v>
      </c>
      <c r="AK308" s="19">
        <f t="shared" si="1134"/>
        <v>0.70899087939821936</v>
      </c>
      <c r="AL308" s="19">
        <f t="shared" si="1135"/>
        <v>1.0590266196070721</v>
      </c>
      <c r="AM308" s="19">
        <f t="shared" si="1136"/>
        <v>1.6009554858458392</v>
      </c>
      <c r="AN308" s="19">
        <f t="shared" si="1137"/>
        <v>0.42025365891283606</v>
      </c>
      <c r="AO308" s="19">
        <f t="shared" si="1138"/>
        <v>0.25243260909358617</v>
      </c>
      <c r="AP308" s="19">
        <f t="shared" si="1139"/>
        <v>0.55222676718012731</v>
      </c>
      <c r="AQ308" s="19">
        <f t="shared" si="1140"/>
        <v>0.33995616524422972</v>
      </c>
      <c r="AR308" s="19">
        <f t="shared" si="1141"/>
        <v>0.22937277110073287</v>
      </c>
      <c r="AS308" s="19">
        <f t="shared" si="1142"/>
        <v>0.3101979669686879</v>
      </c>
      <c r="AT308" s="19">
        <f t="shared" si="1143"/>
        <v>0.24790684688400252</v>
      </c>
      <c r="AU308" s="19">
        <f t="shared" si="1144"/>
        <v>1.8155702565083918</v>
      </c>
      <c r="AV308" s="19"/>
      <c r="AX308" s="19">
        <f t="shared" si="1156"/>
        <v>1.1510745369545172</v>
      </c>
      <c r="AY308" s="19">
        <f t="shared" si="1157"/>
        <v>1.0125217227581058</v>
      </c>
      <c r="AZ308" s="19">
        <f t="shared" si="1158"/>
        <v>0.94537196642021548</v>
      </c>
      <c r="BA308" s="19">
        <f t="shared" si="1159"/>
        <v>0.78653311537540482</v>
      </c>
      <c r="BB308" s="19">
        <f t="shared" si="1160"/>
        <v>0.76414874476792438</v>
      </c>
      <c r="BC308" s="19">
        <f t="shared" si="1161"/>
        <v>0.97192641293946969</v>
      </c>
      <c r="BD308" s="19">
        <f t="shared" si="1162"/>
        <v>1.0577454686296828</v>
      </c>
      <c r="BE308" s="19">
        <f t="shared" si="1163"/>
        <v>1.1405707820347162</v>
      </c>
      <c r="BF308" s="19">
        <f t="shared" si="1164"/>
        <v>1.2299925697066083</v>
      </c>
      <c r="BG308" s="19">
        <f t="shared" si="1165"/>
        <v>0.82563339107611478</v>
      </c>
      <c r="BH308" s="19">
        <f t="shared" si="1166"/>
        <v>0.82843349839635139</v>
      </c>
      <c r="BI308" s="19">
        <f t="shared" si="1167"/>
        <v>0.96026999565970683</v>
      </c>
      <c r="BJ308" s="19">
        <f t="shared" si="1168"/>
        <v>0.93299820850849036</v>
      </c>
      <c r="BK308" s="19">
        <f t="shared" si="1169"/>
        <v>0.79452306671214057</v>
      </c>
      <c r="BL308" s="19">
        <f t="shared" si="1170"/>
        <v>1.0816017971802756</v>
      </c>
      <c r="BM308" s="19">
        <f t="shared" si="1171"/>
        <v>0.96698593013499035</v>
      </c>
      <c r="BN308" s="19">
        <f t="shared" si="1172"/>
        <v>0.2344195560879048</v>
      </c>
      <c r="BO308" s="19">
        <f t="shared" si="1173"/>
        <v>0.76637143732664559</v>
      </c>
      <c r="BP308" s="19">
        <f t="shared" si="1174"/>
        <v>0.85735677848250758</v>
      </c>
      <c r="BQ308" s="19">
        <f t="shared" si="1175"/>
        <v>1.1571701505042129</v>
      </c>
      <c r="BR308" s="19">
        <f t="shared" si="1176"/>
        <v>0.96333591249703321</v>
      </c>
      <c r="BS308" s="19">
        <f t="shared" si="1177"/>
        <v>0.76801650402905508</v>
      </c>
      <c r="BU308" s="16"/>
      <c r="BV308" s="9">
        <f t="shared" si="1149"/>
        <v>1.6664206188103585</v>
      </c>
      <c r="BW308" s="9">
        <f t="shared" si="951"/>
        <v>0.76801650402905508</v>
      </c>
      <c r="BX308" s="9">
        <f t="shared" si="952"/>
        <v>1.0098333318700397</v>
      </c>
      <c r="BY308" s="9">
        <f t="shared" si="953"/>
        <v>0.87556026760866601</v>
      </c>
      <c r="BZ308" s="9">
        <f t="shared" si="954"/>
        <v>0.86863409838979766</v>
      </c>
      <c r="CA308" s="9">
        <f t="shared" si="916"/>
        <v>1.2798446313632321</v>
      </c>
      <c r="CB308" s="9">
        <f t="shared" si="955"/>
        <v>1.279838537900666</v>
      </c>
      <c r="CC308" s="9"/>
      <c r="CD308" s="9">
        <f t="shared" si="956"/>
        <v>0.88416994229228274</v>
      </c>
      <c r="CE308" s="9">
        <f t="shared" si="957"/>
        <v>0.76802016064641643</v>
      </c>
      <c r="CG308" s="35"/>
      <c r="CH308">
        <f t="shared" si="958"/>
        <v>1999</v>
      </c>
      <c r="CI308" s="19">
        <f t="shared" si="959"/>
        <v>8.2209675904202889E-2</v>
      </c>
      <c r="CJ308" s="19">
        <f t="shared" si="1059"/>
        <v>4.0377268936474676E-2</v>
      </c>
      <c r="CK308" s="19">
        <f t="shared" si="1060"/>
        <v>8.7354335103774997E-3</v>
      </c>
      <c r="CL308" s="19">
        <f t="shared" si="1061"/>
        <v>3.5167871909430622E-6</v>
      </c>
      <c r="CM308" s="19">
        <f t="shared" si="1062"/>
        <v>3.5167871909430622E-6</v>
      </c>
      <c r="CN308" s="19">
        <f t="shared" si="1063"/>
        <v>3.5167871909430622E-6</v>
      </c>
      <c r="CO308" s="19">
        <f t="shared" si="1064"/>
        <v>2.7917384359824791E-2</v>
      </c>
      <c r="CP308" s="19">
        <f t="shared" si="1065"/>
        <v>8.5081921455347972E-2</v>
      </c>
      <c r="CQ308" s="19">
        <f t="shared" si="1066"/>
        <v>1.7707323591035891E-2</v>
      </c>
      <c r="CR308" s="19">
        <f t="shared" si="1067"/>
        <v>3.9983837812764884E-2</v>
      </c>
      <c r="CS308" s="19">
        <f t="shared" si="1068"/>
        <v>0.19066033865215079</v>
      </c>
      <c r="CT308" s="19">
        <f t="shared" si="1069"/>
        <v>6.3615011712433889E-2</v>
      </c>
      <c r="CU308" s="19">
        <f t="shared" si="1070"/>
        <v>4.8232764200652804E-2</v>
      </c>
      <c r="CV308" s="19">
        <f t="shared" si="1071"/>
        <v>0.16063776138072283</v>
      </c>
      <c r="CW308" s="19">
        <f t="shared" si="1072"/>
        <v>5.4219304736650938E-2</v>
      </c>
      <c r="CX308" s="19">
        <f t="shared" si="1073"/>
        <v>3.1930996424678455E-2</v>
      </c>
      <c r="CY308" s="19">
        <f t="shared" si="1054"/>
        <v>4.3448668902706912E-2</v>
      </c>
      <c r="CZ308" s="19">
        <f t="shared" si="1055"/>
        <v>1.92384542491294E-2</v>
      </c>
      <c r="DA308" s="19">
        <f t="shared" si="1056"/>
        <v>6.3684764714768208E-2</v>
      </c>
      <c r="DB308" s="19">
        <f t="shared" si="1057"/>
        <v>9.9973627687410995E-3</v>
      </c>
      <c r="DC308" s="19">
        <f t="shared" si="1058"/>
        <v>1.2311176325763189E-2</v>
      </c>
      <c r="DD308">
        <f t="shared" si="980"/>
        <v>0.99999999999999989</v>
      </c>
      <c r="DF308" s="19">
        <f t="shared" si="1037"/>
        <v>8.3539047904586466E-2</v>
      </c>
      <c r="DG308" s="19">
        <f t="shared" si="1084"/>
        <v>4.0836202246875938E-2</v>
      </c>
      <c r="DH308" s="19">
        <f t="shared" si="1085"/>
        <v>8.9952450074140666E-3</v>
      </c>
      <c r="DI308" s="19">
        <f t="shared" si="1086"/>
        <v>3.5459858428268017E-6</v>
      </c>
      <c r="DJ308" s="19">
        <f t="shared" si="1087"/>
        <v>3.5459858428268017E-6</v>
      </c>
      <c r="DK308" s="19">
        <f t="shared" si="1088"/>
        <v>3.5459858428268017E-6</v>
      </c>
      <c r="DL308" s="19">
        <f t="shared" si="1089"/>
        <v>2.754725303583376E-2</v>
      </c>
      <c r="DM308" s="19">
        <f t="shared" si="1090"/>
        <v>8.6815168627075501E-2</v>
      </c>
      <c r="DN308" s="19">
        <f t="shared" si="1091"/>
        <v>1.784940424843726E-2</v>
      </c>
      <c r="DO308" s="19">
        <f t="shared" si="1092"/>
        <v>4.0611770211702702E-2</v>
      </c>
      <c r="DP308" s="19">
        <f t="shared" si="1093"/>
        <v>0.18836267096859646</v>
      </c>
      <c r="DQ308" s="19">
        <f t="shared" si="1094"/>
        <v>6.2376385449647784E-2</v>
      </c>
      <c r="DR308" s="19">
        <f t="shared" si="1095"/>
        <v>4.7631410260373055E-2</v>
      </c>
      <c r="DS308" s="19">
        <f t="shared" si="1096"/>
        <v>0.15970865146248037</v>
      </c>
      <c r="DT308" s="19">
        <f t="shared" si="1097"/>
        <v>5.3151091578506199E-2</v>
      </c>
      <c r="DU308" s="19">
        <f t="shared" si="1098"/>
        <v>3.2546471142788656E-2</v>
      </c>
      <c r="DV308" s="19">
        <f t="shared" si="1074"/>
        <v>4.4589371661873566E-2</v>
      </c>
      <c r="DW308" s="19">
        <f t="shared" si="1075"/>
        <v>1.945413925833523E-2</v>
      </c>
      <c r="DX308" s="19">
        <f t="shared" si="1076"/>
        <v>6.3254102930655115E-2</v>
      </c>
      <c r="DY308" s="19">
        <f t="shared" si="1077"/>
        <v>1.0148912416113829E-2</v>
      </c>
      <c r="DZ308" s="19">
        <f t="shared" si="1078"/>
        <v>1.2497645734220582E-2</v>
      </c>
      <c r="EA308" s="19">
        <f t="shared" si="1178"/>
        <v>0.99992558210304516</v>
      </c>
      <c r="EC308" s="19">
        <f t="shared" si="1038"/>
        <v>8.3545265167520769E-2</v>
      </c>
      <c r="ED308" s="19">
        <f t="shared" si="1099"/>
        <v>4.0839241417335449E-2</v>
      </c>
      <c r="EE308" s="19">
        <f t="shared" si="1100"/>
        <v>8.9959144644496964E-3</v>
      </c>
      <c r="EF308" s="19">
        <f t="shared" si="1101"/>
        <v>3.5462497472750703E-6</v>
      </c>
      <c r="EG308" s="19">
        <f t="shared" si="1102"/>
        <v>3.5462497472750703E-6</v>
      </c>
      <c r="EH308" s="19">
        <f t="shared" si="1103"/>
        <v>3.5462497472750703E-6</v>
      </c>
      <c r="EI308" s="19">
        <f t="shared" si="1104"/>
        <v>2.7549303197040256E-2</v>
      </c>
      <c r="EJ308" s="19">
        <f t="shared" si="1105"/>
        <v>8.6821629710168727E-2</v>
      </c>
      <c r="EK308" s="19">
        <f t="shared" si="1106"/>
        <v>1.7850732662421102E-2</v>
      </c>
      <c r="EL308" s="19">
        <f t="shared" si="1107"/>
        <v>4.0614792679159142E-2</v>
      </c>
      <c r="EM308" s="19">
        <f t="shared" si="1108"/>
        <v>0.18837668956566925</v>
      </c>
      <c r="EN308" s="19">
        <f t="shared" si="1109"/>
        <v>6.2381027714540183E-2</v>
      </c>
      <c r="EO308" s="19">
        <f t="shared" si="1110"/>
        <v>4.7634955153557118E-2</v>
      </c>
      <c r="EP308" s="19">
        <f t="shared" si="1111"/>
        <v>0.15972053752898377</v>
      </c>
      <c r="EQ308" s="19">
        <f t="shared" si="1112"/>
        <v>5.3155047265336222E-2</v>
      </c>
      <c r="ER308" s="19">
        <f t="shared" si="1113"/>
        <v>3.2548893362980939E-2</v>
      </c>
      <c r="ES308" s="19">
        <f t="shared" si="1079"/>
        <v>4.4592690156094537E-2</v>
      </c>
      <c r="ET308" s="19">
        <f t="shared" si="1080"/>
        <v>1.9455587102211399E-2</v>
      </c>
      <c r="EU308" s="19">
        <f t="shared" si="1081"/>
        <v>6.3258810518297751E-2</v>
      </c>
      <c r="EV308" s="19">
        <f t="shared" si="1082"/>
        <v>1.0149667733041313E-2</v>
      </c>
      <c r="EW308" s="19">
        <f t="shared" si="1083"/>
        <v>1.2498575851950414E-2</v>
      </c>
      <c r="EZ308" s="19">
        <f t="shared" si="1039"/>
        <v>1.108635267592289E-2</v>
      </c>
      <c r="FA308" s="19">
        <f t="shared" si="1114"/>
        <v>-1.7429263064788349E-2</v>
      </c>
      <c r="FB308" s="19">
        <f t="shared" si="1115"/>
        <v>-4.6266888367809154E-4</v>
      </c>
      <c r="FC308" s="19">
        <f t="shared" si="1116"/>
        <v>2.6569328161754818E-2</v>
      </c>
      <c r="FD308" s="19">
        <f t="shared" si="1117"/>
        <v>-1.1381657403779102E-2</v>
      </c>
      <c r="FE308" s="19">
        <f t="shared" si="1118"/>
        <v>4.1356821643924048E-2</v>
      </c>
      <c r="FF308" s="19">
        <f t="shared" si="1119"/>
        <v>1.2827714070056468E-2</v>
      </c>
      <c r="FG308" s="19">
        <f t="shared" si="1120"/>
        <v>-3.6040672672560843E-2</v>
      </c>
      <c r="FH308" s="19">
        <f t="shared" si="1121"/>
        <v>-1.0890859028878527E-2</v>
      </c>
      <c r="FI308" s="19">
        <f t="shared" si="985"/>
        <v>-4.124918093973725E-2</v>
      </c>
      <c r="FJ308" s="19">
        <f t="shared" si="986"/>
        <v>2.6097619927563435E-2</v>
      </c>
      <c r="FK308" s="19">
        <f t="shared" si="987"/>
        <v>5.4632639118276155E-3</v>
      </c>
      <c r="FL308" s="19">
        <f t="shared" si="988"/>
        <v>2.4031913436330352E-2</v>
      </c>
      <c r="FM308" s="19">
        <f t="shared" si="989"/>
        <v>3.7340575258168314E-2</v>
      </c>
      <c r="FN308" s="19">
        <f t="shared" si="990"/>
        <v>5.0517542344556104E-2</v>
      </c>
      <c r="FO308" s="19">
        <f t="shared" si="991"/>
        <v>-3.3956850942996218E-3</v>
      </c>
      <c r="FP308" s="19">
        <f t="shared" si="992"/>
        <v>-0.21105836856659727</v>
      </c>
      <c r="FQ308" s="19">
        <f t="shared" si="993"/>
        <v>-3.0345347469953748E-2</v>
      </c>
      <c r="FR308" s="19">
        <f t="shared" si="994"/>
        <v>-4.3589534492113668E-2</v>
      </c>
      <c r="FS308" s="19">
        <f t="shared" si="995"/>
        <v>-3.4725056771210953E-2</v>
      </c>
      <c r="FT308" s="19">
        <f t="shared" si="996"/>
        <v>7.1091585904571025E-3</v>
      </c>
      <c r="FU308" s="19"/>
      <c r="FV308" s="16"/>
      <c r="FW308" s="19">
        <f t="shared" si="1179"/>
        <v>0.99748564416248042</v>
      </c>
      <c r="FX308" s="19">
        <f t="shared" si="1048"/>
        <v>0.90213988283594981</v>
      </c>
      <c r="FY308" s="19">
        <f t="shared" si="1150"/>
        <v>0.86863409838979766</v>
      </c>
      <c r="FZ308" s="19"/>
      <c r="GA308" s="19">
        <f t="shared" si="1180"/>
        <v>0.9713909545217847</v>
      </c>
      <c r="GB308" s="19">
        <f t="shared" si="1049"/>
        <v>1.024154174583449</v>
      </c>
      <c r="GC308" s="19">
        <f t="shared" si="1151"/>
        <v>1.0098333318700397</v>
      </c>
      <c r="GD308" s="19"/>
      <c r="GE308" s="19">
        <f t="shared" si="1181"/>
        <v>0.99400311708905675</v>
      </c>
      <c r="GF308" s="19">
        <f t="shared" si="1050"/>
        <v>0.72041039419394159</v>
      </c>
      <c r="GG308" s="19">
        <f t="shared" si="1152"/>
        <v>0.87556026760866601</v>
      </c>
      <c r="GH308" s="19"/>
      <c r="GI308" s="19">
        <f t="shared" si="1153"/>
        <v>1.6664206188103585</v>
      </c>
      <c r="GJ308" s="19">
        <f t="shared" si="1000"/>
        <v>1.2798446313632321</v>
      </c>
      <c r="GK308" s="19">
        <f t="shared" si="1154"/>
        <v>1.279838537900666</v>
      </c>
      <c r="GL308" s="3"/>
      <c r="GM308" s="3"/>
      <c r="GN308" s="8"/>
      <c r="GO308" s="5">
        <f t="shared" si="1051"/>
        <v>50</v>
      </c>
      <c r="GP308" t="b">
        <f t="shared" si="1001"/>
        <v>0</v>
      </c>
      <c r="GS308" s="11"/>
      <c r="GT308" s="11"/>
      <c r="GU308" s="11"/>
      <c r="GV308" s="11"/>
      <c r="GW308" s="11"/>
      <c r="GX308" s="11"/>
      <c r="GY308" s="11"/>
      <c r="GZ308" s="11" t="str">
        <f ca="1">IF(GP308,OFFSET(#REF!,$GP$253+$GO308,0),"")</f>
        <v/>
      </c>
      <c r="HA308" s="12" t="str">
        <f t="shared" ca="1" si="1005"/>
        <v/>
      </c>
      <c r="HB308" s="12" t="str">
        <f t="shared" ca="1" si="1006"/>
        <v/>
      </c>
      <c r="HC308" s="12" t="str">
        <f t="shared" ca="1" si="1007"/>
        <v/>
      </c>
      <c r="HD308" s="12" t="str">
        <f t="shared" ca="1" si="1008"/>
        <v/>
      </c>
      <c r="HE308" t="str">
        <f t="shared" ca="1" si="1009"/>
        <v/>
      </c>
      <c r="HF308" s="12" t="str">
        <f t="shared" ca="1" si="1010"/>
        <v/>
      </c>
      <c r="HG308" s="12" t="str">
        <f t="shared" ca="1" si="1011"/>
        <v/>
      </c>
      <c r="HH308" s="12" t="str">
        <f t="shared" ca="1" si="1012"/>
        <v/>
      </c>
      <c r="HJ308" s="17"/>
      <c r="HL308" s="18">
        <f t="shared" si="1013"/>
        <v>1999</v>
      </c>
      <c r="HM308" s="9">
        <f t="shared" si="1155"/>
        <v>1.1794592711916061</v>
      </c>
      <c r="HN308" s="9">
        <f t="shared" si="1182"/>
        <v>0.86024390086746527</v>
      </c>
      <c r="HO308" s="9">
        <f t="shared" si="1183"/>
        <v>0.98896550883077217</v>
      </c>
      <c r="HP308" s="9">
        <f t="shared" si="1184"/>
        <v>0.95056542978680825</v>
      </c>
      <c r="HQ308" s="9">
        <f t="shared" si="1185"/>
        <v>0.91508087669352101</v>
      </c>
      <c r="HR308" s="9">
        <f t="shared" si="927"/>
        <v>1.0146250708845932</v>
      </c>
      <c r="HS308" s="9">
        <f t="shared" si="1186"/>
        <v>1.0146226443641648</v>
      </c>
      <c r="HT308" s="9"/>
      <c r="HU308" s="9">
        <f t="shared" si="1187"/>
        <v>0.9400764239460524</v>
      </c>
      <c r="HV308" s="23">
        <f t="shared" si="1020"/>
        <v>0.86024595818346372</v>
      </c>
      <c r="HX308" s="8"/>
      <c r="HY308" s="5">
        <f t="shared" si="1052"/>
        <v>50</v>
      </c>
      <c r="HZ308" t="b">
        <f t="shared" si="1021"/>
        <v>0</v>
      </c>
      <c r="IC308" s="11"/>
      <c r="ID308" s="11"/>
      <c r="IE308" s="11"/>
      <c r="IF308" t="str">
        <f t="shared" ca="1" si="1023"/>
        <v/>
      </c>
      <c r="IG308" s="12" t="str">
        <f t="shared" si="1024"/>
        <v/>
      </c>
      <c r="IH308" s="19" t="str">
        <f t="shared" ca="1" si="1025"/>
        <v/>
      </c>
      <c r="II308" s="19" t="str">
        <f t="shared" ca="1" si="1026"/>
        <v/>
      </c>
      <c r="IJ308" s="11" t="str">
        <f t="shared" ca="1" si="1027"/>
        <v/>
      </c>
      <c r="IK308" s="12" t="str">
        <f t="shared" ca="1" si="1028"/>
        <v/>
      </c>
      <c r="IL308" s="12" t="str">
        <f t="shared" ca="1" si="1122"/>
        <v/>
      </c>
      <c r="IM308" s="12" t="str">
        <f t="shared" ca="1" si="1030"/>
        <v/>
      </c>
      <c r="IN308" s="12" t="str">
        <f t="shared" ca="1" si="1031"/>
        <v/>
      </c>
      <c r="IO308" t="str">
        <f t="shared" ca="1" si="1032"/>
        <v/>
      </c>
      <c r="IP308" s="12" t="str">
        <f t="shared" ca="1" si="1033"/>
        <v/>
      </c>
      <c r="IQ308" s="12" t="str">
        <f t="shared" ca="1" si="1034"/>
        <v/>
      </c>
      <c r="IR308" s="12" t="str">
        <f t="shared" ca="1" si="1035"/>
        <v/>
      </c>
    </row>
    <row r="309" spans="1:252" x14ac:dyDescent="0.2">
      <c r="A309" t="s">
        <v>54</v>
      </c>
      <c r="B309" s="1">
        <f t="shared" si="1036"/>
        <v>2000</v>
      </c>
      <c r="C309" s="124">
        <f>Manufacturing_Energy_Data!C40</f>
        <v>248.33018456799999</v>
      </c>
      <c r="D309" s="124">
        <f>Manufacturing_Energy_Data!D40</f>
        <v>107.995607224</v>
      </c>
      <c r="E309" s="124">
        <f>Manufacturing_Energy_Data!E40</f>
        <v>26.023051040000002</v>
      </c>
      <c r="F309" s="124">
        <v>0.01</v>
      </c>
      <c r="G309" s="124">
        <v>0.01</v>
      </c>
      <c r="H309" s="124">
        <v>0.01</v>
      </c>
      <c r="I309" s="124">
        <f>Manufacturing_Energy_Data!F40</f>
        <v>79.318323851999992</v>
      </c>
      <c r="J309" s="124">
        <f>Manufacturing_Energy_Data!G40</f>
        <v>251.9243376</v>
      </c>
      <c r="K309" s="124">
        <f>Manufacturing_Energy_Data!H40</f>
        <v>52.926108060000004</v>
      </c>
      <c r="L309" s="124">
        <f>Manufacturing_Energy_Data!I40</f>
        <v>134.34793673600001</v>
      </c>
      <c r="M309" s="124">
        <f>Manufacturing_Energy_Data!J40</f>
        <v>555.82240193600001</v>
      </c>
      <c r="N309" s="124">
        <f>Manufacturing_Energy_Data!K40</f>
        <v>186.67535139199998</v>
      </c>
      <c r="O309" s="124">
        <f>Manufacturing_Energy_Data!L40</f>
        <v>140.30935583999999</v>
      </c>
      <c r="P309" s="124">
        <f>Manufacturing_Energy_Data!M40</f>
        <v>467.44607449599999</v>
      </c>
      <c r="Q309" s="124">
        <f>Manufacturing_Energy_Data!N40</f>
        <v>159.80022841600001</v>
      </c>
      <c r="R309" s="124">
        <f>Manufacturing_Energy_Data!O40</f>
        <v>94.666874887999995</v>
      </c>
      <c r="S309" s="124">
        <f>Manufacturing_Energy_Data!P40</f>
        <v>133.54378634</v>
      </c>
      <c r="T309" s="124">
        <f>Manufacturing_Energy_Data!Q40</f>
        <v>55.079076648000004</v>
      </c>
      <c r="U309" s="124">
        <f>Manufacturing_Energy_Data!R40</f>
        <v>186.38836807199999</v>
      </c>
      <c r="V309" s="124">
        <f>Manufacturing_Energy_Data!S40</f>
        <v>29.604579672</v>
      </c>
      <c r="W309" s="124">
        <f>Manufacturing_Energy_Data!T40</f>
        <v>36.657630644000001</v>
      </c>
      <c r="X309" s="124">
        <f t="shared" si="1148"/>
        <v>2946.8892774240007</v>
      </c>
      <c r="Z309" s="19">
        <f t="shared" si="1123"/>
        <v>0.28460010520332202</v>
      </c>
      <c r="AA309" s="19">
        <f t="shared" si="1124"/>
        <v>0.99369529459247841</v>
      </c>
      <c r="AB309" s="19">
        <f t="shared" si="1125"/>
        <v>0.30358249910491053</v>
      </c>
      <c r="AC309" s="19">
        <f t="shared" si="1126"/>
        <v>1.1460552236064974E-5</v>
      </c>
      <c r="AD309" s="19">
        <f t="shared" si="1127"/>
        <v>9.2012566078858823E-5</v>
      </c>
      <c r="AE309" s="19">
        <f t="shared" si="1128"/>
        <v>1.1665907223494826E-4</v>
      </c>
      <c r="AF309" s="19">
        <f t="shared" si="1129"/>
        <v>0.74061588427261382</v>
      </c>
      <c r="AG309" s="19">
        <f t="shared" si="1130"/>
        <v>1.1601793955744983</v>
      </c>
      <c r="AH309" s="19">
        <f t="shared" si="1131"/>
        <v>0.44315915743955697</v>
      </c>
      <c r="AI309" s="19">
        <f t="shared" si="1132"/>
        <v>0.18053943646936477</v>
      </c>
      <c r="AJ309" s="19">
        <f t="shared" si="1133"/>
        <v>0.72115487991523208</v>
      </c>
      <c r="AK309" s="19">
        <f t="shared" si="1134"/>
        <v>0.7215425751843626</v>
      </c>
      <c r="AL309" s="19">
        <f t="shared" si="1135"/>
        <v>1.0761272525908767</v>
      </c>
      <c r="AM309" s="19">
        <f t="shared" si="1136"/>
        <v>1.7204033459654675</v>
      </c>
      <c r="AN309" s="19">
        <f t="shared" si="1137"/>
        <v>0.42049693651494507</v>
      </c>
      <c r="AO309" s="19">
        <f t="shared" si="1138"/>
        <v>0.24833243863199886</v>
      </c>
      <c r="AP309" s="19">
        <f t="shared" si="1139"/>
        <v>0.47493984714185211</v>
      </c>
      <c r="AQ309" s="19">
        <f t="shared" si="1140"/>
        <v>0.32336680844823634</v>
      </c>
      <c r="AR309" s="19">
        <f t="shared" si="1141"/>
        <v>0.25302503521514308</v>
      </c>
      <c r="AS309" s="19">
        <f t="shared" si="1142"/>
        <v>0.30591887263762668</v>
      </c>
      <c r="AT309" s="19">
        <f t="shared" si="1143"/>
        <v>0.23336067314404069</v>
      </c>
      <c r="AU309" s="19">
        <f t="shared" si="1144"/>
        <v>1.7553807504534515</v>
      </c>
      <c r="AV309" s="19"/>
      <c r="AX309" s="19">
        <f t="shared" si="1156"/>
        <v>1.2058645943291371</v>
      </c>
      <c r="AY309" s="19">
        <f t="shared" si="1157"/>
        <v>0.9721014668954292</v>
      </c>
      <c r="AZ309" s="19">
        <f t="shared" si="1158"/>
        <v>1.0041873484445056</v>
      </c>
      <c r="BA309" s="19">
        <f t="shared" si="1159"/>
        <v>0.7756386561524562</v>
      </c>
      <c r="BB309" s="19">
        <f t="shared" si="1160"/>
        <v>0.7799556600093247</v>
      </c>
      <c r="BC309" s="19">
        <f t="shared" si="1161"/>
        <v>0.98542952499536163</v>
      </c>
      <c r="BD309" s="19">
        <f t="shared" si="1162"/>
        <v>1.062372739225024</v>
      </c>
      <c r="BE309" s="19">
        <f t="shared" si="1163"/>
        <v>1.2228668160786258</v>
      </c>
      <c r="BF309" s="19">
        <f t="shared" si="1164"/>
        <v>1.2753425978301858</v>
      </c>
      <c r="BG309" s="19">
        <f t="shared" si="1165"/>
        <v>0.98002191122083326</v>
      </c>
      <c r="BH309" s="19">
        <f t="shared" si="1166"/>
        <v>0.85053269369579465</v>
      </c>
      <c r="BI309" s="19">
        <f t="shared" si="1167"/>
        <v>0.97727023812871028</v>
      </c>
      <c r="BJ309" s="19">
        <f t="shared" si="1168"/>
        <v>0.94806379764747772</v>
      </c>
      <c r="BK309" s="19">
        <f t="shared" si="1169"/>
        <v>0.85380271625486903</v>
      </c>
      <c r="BL309" s="19">
        <f t="shared" si="1170"/>
        <v>1.0822279178244969</v>
      </c>
      <c r="BM309" s="19">
        <f t="shared" si="1171"/>
        <v>0.95127953165601997</v>
      </c>
      <c r="BN309" s="19">
        <f t="shared" si="1172"/>
        <v>0.2016113574210984</v>
      </c>
      <c r="BO309" s="19">
        <f t="shared" si="1173"/>
        <v>0.72897364751766724</v>
      </c>
      <c r="BP309" s="19">
        <f t="shared" si="1174"/>
        <v>0.9457649573070227</v>
      </c>
      <c r="BQ309" s="19">
        <f t="shared" si="1175"/>
        <v>1.141207311419598</v>
      </c>
      <c r="BR309" s="19">
        <f t="shared" si="1176"/>
        <v>0.90681124716706263</v>
      </c>
      <c r="BS309" s="19">
        <f t="shared" si="1177"/>
        <v>0.74255533894671266</v>
      </c>
      <c r="BU309" s="16"/>
      <c r="BV309" s="9">
        <f t="shared" si="1149"/>
        <v>1.7862254208443542</v>
      </c>
      <c r="BW309" s="9">
        <f t="shared" si="951"/>
        <v>0.74255533894671266</v>
      </c>
      <c r="BX309" s="9">
        <f t="shared" si="952"/>
        <v>0.98171491304186775</v>
      </c>
      <c r="BY309" s="9">
        <f t="shared" si="953"/>
        <v>0.84298843701001003</v>
      </c>
      <c r="BZ309" s="9">
        <f t="shared" si="954"/>
        <v>0.89727203115046061</v>
      </c>
      <c r="CA309" s="9">
        <f t="shared" si="916"/>
        <v>1.3263782823454358</v>
      </c>
      <c r="CB309" s="9">
        <f t="shared" si="955"/>
        <v>1.3263712228103139</v>
      </c>
      <c r="CC309" s="9"/>
      <c r="CD309" s="9">
        <f t="shared" si="956"/>
        <v>0.82757432013458199</v>
      </c>
      <c r="CE309" s="9">
        <f t="shared" si="957"/>
        <v>0.74255929115511787</v>
      </c>
      <c r="CG309" s="35"/>
      <c r="CH309">
        <f t="shared" si="958"/>
        <v>2000</v>
      </c>
      <c r="CI309" s="19">
        <f t="shared" si="959"/>
        <v>8.4268583305944833E-2</v>
      </c>
      <c r="CJ309" s="19">
        <f t="shared" si="1059"/>
        <v>3.6647324367206455E-2</v>
      </c>
      <c r="CK309" s="19">
        <f t="shared" si="1060"/>
        <v>8.8306850343382558E-3</v>
      </c>
      <c r="CL309" s="19">
        <f t="shared" si="1061"/>
        <v>3.3934087977480508E-6</v>
      </c>
      <c r="CM309" s="19">
        <f t="shared" si="1062"/>
        <v>3.3934087977480508E-6</v>
      </c>
      <c r="CN309" s="19">
        <f t="shared" si="1063"/>
        <v>3.3934087977480508E-6</v>
      </c>
      <c r="CO309" s="19">
        <f t="shared" si="1064"/>
        <v>2.6915949798200584E-2</v>
      </c>
      <c r="CP309" s="19">
        <f t="shared" si="1065"/>
        <v>8.5488226357868999E-2</v>
      </c>
      <c r="CQ309" s="19">
        <f t="shared" si="1066"/>
        <v>1.7959992072136801E-2</v>
      </c>
      <c r="CR309" s="19">
        <f t="shared" si="1067"/>
        <v>4.5589747047924095E-2</v>
      </c>
      <c r="CS309" s="19">
        <f t="shared" si="1068"/>
        <v>0.18861326287150756</v>
      </c>
      <c r="CT309" s="19">
        <f t="shared" si="1069"/>
        <v>6.3346577973632148E-2</v>
      </c>
      <c r="CU309" s="19">
        <f t="shared" si="1070"/>
        <v>4.7612700251381784E-2</v>
      </c>
      <c r="CV309" s="19">
        <f t="shared" si="1071"/>
        <v>0.15862356216675172</v>
      </c>
      <c r="CW309" s="19">
        <f t="shared" si="1072"/>
        <v>5.4226750098900246E-2</v>
      </c>
      <c r="CX309" s="19">
        <f t="shared" si="1073"/>
        <v>3.2124340610025316E-2</v>
      </c>
      <c r="CY309" s="19">
        <f t="shared" si="1054"/>
        <v>4.531686594507419E-2</v>
      </c>
      <c r="CZ309" s="19">
        <f t="shared" si="1055"/>
        <v>1.8690582326916241E-2</v>
      </c>
      <c r="DA309" s="19">
        <f t="shared" si="1056"/>
        <v>6.3249192801342669E-2</v>
      </c>
      <c r="DB309" s="19">
        <f t="shared" si="1057"/>
        <v>1.004604411125979E-2</v>
      </c>
      <c r="DC309" s="19">
        <f t="shared" si="1058"/>
        <v>1.2439432633194815E-2</v>
      </c>
      <c r="DD309">
        <f t="shared" si="980"/>
        <v>0.99999999999999967</v>
      </c>
      <c r="DF309" s="19">
        <f t="shared" si="1037"/>
        <v>8.3234885534781894E-2</v>
      </c>
      <c r="DG309" s="19">
        <f t="shared" si="1084"/>
        <v>3.8482173811418552E-2</v>
      </c>
      <c r="DH309" s="19">
        <f t="shared" si="1085"/>
        <v>8.7829731887993246E-3</v>
      </c>
      <c r="DI309" s="19">
        <f t="shared" si="1086"/>
        <v>3.4547308189866413E-6</v>
      </c>
      <c r="DJ309" s="19">
        <f t="shared" si="1087"/>
        <v>3.4547308189866413E-6</v>
      </c>
      <c r="DK309" s="19">
        <f t="shared" si="1088"/>
        <v>3.4547308189866413E-6</v>
      </c>
      <c r="DL309" s="19">
        <f t="shared" si="1089"/>
        <v>2.7413618567211088E-2</v>
      </c>
      <c r="DM309" s="19">
        <f t="shared" si="1090"/>
        <v>8.5284912600616117E-2</v>
      </c>
      <c r="DN309" s="19">
        <f t="shared" si="1091"/>
        <v>1.7833359508903943E-2</v>
      </c>
      <c r="DO309" s="19">
        <f t="shared" si="1092"/>
        <v>4.2725515218974018E-2</v>
      </c>
      <c r="DP309" s="19">
        <f t="shared" si="1093"/>
        <v>0.18963495928038071</v>
      </c>
      <c r="DQ309" s="19">
        <f t="shared" si="1094"/>
        <v>6.3480700251749969E-2</v>
      </c>
      <c r="DR309" s="19">
        <f t="shared" si="1095"/>
        <v>4.792206364353311E-2</v>
      </c>
      <c r="DS309" s="19">
        <f t="shared" si="1096"/>
        <v>0.15962854384231417</v>
      </c>
      <c r="DT309" s="19">
        <f t="shared" si="1097"/>
        <v>5.4223027332613159E-2</v>
      </c>
      <c r="DU309" s="19">
        <f t="shared" si="1098"/>
        <v>3.2027571252323708E-2</v>
      </c>
      <c r="DV309" s="19">
        <f t="shared" si="1074"/>
        <v>4.4376213505281155E-2</v>
      </c>
      <c r="DW309" s="19">
        <f t="shared" si="1075"/>
        <v>1.8963199244298765E-2</v>
      </c>
      <c r="DX309" s="19">
        <f t="shared" si="1076"/>
        <v>6.3466729647558215E-2</v>
      </c>
      <c r="DY309" s="19">
        <f t="shared" si="1077"/>
        <v>1.002168373379589E-2</v>
      </c>
      <c r="DZ309" s="19">
        <f t="shared" si="1078"/>
        <v>1.2375193709152644E-2</v>
      </c>
      <c r="EA309" s="19">
        <f t="shared" si="1178"/>
        <v>0.99988768806616346</v>
      </c>
      <c r="EC309" s="19">
        <f t="shared" si="1038"/>
        <v>8.3244234855779295E-2</v>
      </c>
      <c r="ED309" s="19">
        <f t="shared" si="1099"/>
        <v>3.8486496304245076E-2</v>
      </c>
      <c r="EE309" s="19">
        <f t="shared" si="1100"/>
        <v>8.7839597323036023E-3</v>
      </c>
      <c r="EF309" s="19">
        <f t="shared" si="1101"/>
        <v>3.4551188700685739E-6</v>
      </c>
      <c r="EG309" s="19">
        <f t="shared" si="1102"/>
        <v>3.4551188700685739E-6</v>
      </c>
      <c r="EH309" s="19">
        <f t="shared" si="1103"/>
        <v>3.4551188700685739E-6</v>
      </c>
      <c r="EI309" s="19">
        <f t="shared" si="1104"/>
        <v>2.7416697789559245E-2</v>
      </c>
      <c r="EJ309" s="19">
        <f t="shared" si="1105"/>
        <v>8.5294492189979573E-2</v>
      </c>
      <c r="EK309" s="19">
        <f t="shared" si="1106"/>
        <v>1.7835362632971929E-2</v>
      </c>
      <c r="EL309" s="19">
        <f t="shared" si="1107"/>
        <v>4.2730314343211347E-2</v>
      </c>
      <c r="EM309" s="19">
        <f t="shared" si="1108"/>
        <v>0.18965625994169896</v>
      </c>
      <c r="EN309" s="19">
        <f t="shared" si="1109"/>
        <v>6.3487830692790168E-2</v>
      </c>
      <c r="EO309" s="19">
        <f t="shared" si="1110"/>
        <v>4.7927446467729749E-2</v>
      </c>
      <c r="EP309" s="19">
        <f t="shared" si="1111"/>
        <v>0.15964647404654453</v>
      </c>
      <c r="EQ309" s="19">
        <f t="shared" si="1112"/>
        <v>5.4229117909715852E-2</v>
      </c>
      <c r="ER309" s="19">
        <f t="shared" si="1113"/>
        <v>3.2031168734827364E-2</v>
      </c>
      <c r="ES309" s="19">
        <f t="shared" si="1079"/>
        <v>4.4381198043459399E-2</v>
      </c>
      <c r="ET309" s="19">
        <f t="shared" si="1080"/>
        <v>1.8965329277105723E-2</v>
      </c>
      <c r="EU309" s="19">
        <f t="shared" si="1081"/>
        <v>6.3473858519356594E-2</v>
      </c>
      <c r="EV309" s="19">
        <f t="shared" si="1082"/>
        <v>1.0022809414903753E-2</v>
      </c>
      <c r="EW309" s="19">
        <f t="shared" si="1083"/>
        <v>1.2376583747207582E-2</v>
      </c>
      <c r="EZ309" s="19">
        <f t="shared" si="1039"/>
        <v>4.650092925143394E-2</v>
      </c>
      <c r="FA309" s="19">
        <f t="shared" si="1114"/>
        <v>-4.0739064504140735E-2</v>
      </c>
      <c r="FB309" s="19">
        <f t="shared" si="1115"/>
        <v>6.0355419572974515E-2</v>
      </c>
      <c r="FC309" s="19">
        <f t="shared" si="1116"/>
        <v>-1.3948063901790722E-2</v>
      </c>
      <c r="FD309" s="19">
        <f t="shared" si="1117"/>
        <v>2.0474609604857582E-2</v>
      </c>
      <c r="FE309" s="19">
        <f t="shared" si="1118"/>
        <v>1.3797517365953553E-2</v>
      </c>
      <c r="FF309" s="19">
        <f t="shared" si="1119"/>
        <v>4.3651131579476683E-3</v>
      </c>
      <c r="FG309" s="19">
        <f t="shared" si="1120"/>
        <v>6.9669128311362516E-2</v>
      </c>
      <c r="FH309" s="19">
        <f t="shared" si="1121"/>
        <v>3.6206718219281078E-2</v>
      </c>
      <c r="FI309" s="19">
        <f t="shared" si="985"/>
        <v>0.17142409127645403</v>
      </c>
      <c r="FJ309" s="19">
        <f t="shared" si="986"/>
        <v>2.6326285487252601E-2</v>
      </c>
      <c r="FK309" s="19">
        <f t="shared" si="987"/>
        <v>1.7548723324460051E-2</v>
      </c>
      <c r="FL309" s="19">
        <f t="shared" si="988"/>
        <v>1.6018516382622357E-2</v>
      </c>
      <c r="FM309" s="19">
        <f t="shared" si="989"/>
        <v>7.1958137142846171E-2</v>
      </c>
      <c r="FN309" s="19">
        <f t="shared" si="990"/>
        <v>5.787152818487383E-4</v>
      </c>
      <c r="FO309" s="19">
        <f t="shared" si="991"/>
        <v>-1.6375991533030602E-2</v>
      </c>
      <c r="FP309" s="19">
        <f t="shared" si="992"/>
        <v>-0.15077061360732874</v>
      </c>
      <c r="FQ309" s="19">
        <f t="shared" si="993"/>
        <v>-5.0029374792771836E-2</v>
      </c>
      <c r="FR309" s="19">
        <f t="shared" si="994"/>
        <v>9.8139935761879085E-2</v>
      </c>
      <c r="FS309" s="19">
        <f t="shared" si="995"/>
        <v>-1.389075208174031E-2</v>
      </c>
      <c r="FT309" s="19">
        <f t="shared" si="996"/>
        <v>-6.0467848071207995E-2</v>
      </c>
      <c r="FU309" s="19"/>
      <c r="FV309" s="16"/>
      <c r="FW309" s="19">
        <f t="shared" si="1179"/>
        <v>1.0329689253665606</v>
      </c>
      <c r="FX309" s="19">
        <f t="shared" si="1048"/>
        <v>0.93188246530336594</v>
      </c>
      <c r="FY309" s="19">
        <f t="shared" si="1150"/>
        <v>0.89727203115046061</v>
      </c>
      <c r="FZ309" s="19"/>
      <c r="GA309" s="19">
        <f t="shared" si="1180"/>
        <v>0.97215538649719424</v>
      </c>
      <c r="GB309" s="19">
        <f t="shared" si="1049"/>
        <v>0.99563699742488787</v>
      </c>
      <c r="GC309" s="19">
        <f t="shared" si="1151"/>
        <v>0.98171491304186775</v>
      </c>
      <c r="GD309" s="19"/>
      <c r="GE309" s="19">
        <f t="shared" si="1181"/>
        <v>0.96279887084458926</v>
      </c>
      <c r="GF309" s="19">
        <f t="shared" si="1050"/>
        <v>0.69361031407463236</v>
      </c>
      <c r="GG309" s="19">
        <f t="shared" si="1152"/>
        <v>0.84298843701001003</v>
      </c>
      <c r="GH309" s="19"/>
      <c r="GI309" s="19">
        <f t="shared" si="1153"/>
        <v>1.7862254208443542</v>
      </c>
      <c r="GJ309" s="19">
        <f t="shared" si="1000"/>
        <v>1.326378282345436</v>
      </c>
      <c r="GK309" s="19">
        <f t="shared" si="1154"/>
        <v>1.3263712228103139</v>
      </c>
      <c r="GL309" s="3"/>
      <c r="GM309" s="3"/>
      <c r="GN309" s="8"/>
      <c r="GO309" s="5">
        <f t="shared" si="1051"/>
        <v>51</v>
      </c>
      <c r="GP309" t="b">
        <f t="shared" si="1001"/>
        <v>0</v>
      </c>
      <c r="GS309" s="11"/>
      <c r="GT309" s="11"/>
      <c r="GU309" s="11"/>
      <c r="GV309" s="11"/>
      <c r="GW309" s="11"/>
      <c r="GX309" s="11"/>
      <c r="GY309" s="11"/>
      <c r="GZ309" s="11" t="str">
        <f ca="1">IF(GP309,OFFSET(#REF!,$GP$253+$GO309,0),"")</f>
        <v/>
      </c>
      <c r="HA309" s="12" t="str">
        <f t="shared" ca="1" si="1005"/>
        <v/>
      </c>
      <c r="HB309" s="12" t="str">
        <f t="shared" ca="1" si="1006"/>
        <v/>
      </c>
      <c r="HC309" s="12" t="str">
        <f t="shared" ca="1" si="1007"/>
        <v/>
      </c>
      <c r="HD309" s="12" t="str">
        <f t="shared" ca="1" si="1008"/>
        <v/>
      </c>
      <c r="HE309" t="str">
        <f t="shared" ca="1" si="1009"/>
        <v/>
      </c>
      <c r="HF309" s="12" t="str">
        <f t="shared" ca="1" si="1010"/>
        <v/>
      </c>
      <c r="HG309" s="12" t="str">
        <f t="shared" ca="1" si="1011"/>
        <v/>
      </c>
      <c r="HH309" s="12" t="str">
        <f t="shared" ca="1" si="1012"/>
        <v/>
      </c>
      <c r="HJ309" s="17"/>
      <c r="HL309" s="18">
        <f t="shared" si="1013"/>
        <v>2000</v>
      </c>
      <c r="HM309" s="9">
        <f t="shared" si="1155"/>
        <v>1.2642547201300305</v>
      </c>
      <c r="HN309" s="9">
        <f t="shared" si="1182"/>
        <v>0.83172522730229914</v>
      </c>
      <c r="HO309" s="9">
        <f t="shared" si="1183"/>
        <v>0.96142814646977359</v>
      </c>
      <c r="HP309" s="9">
        <f t="shared" si="1184"/>
        <v>0.91520332246264069</v>
      </c>
      <c r="HQ309" s="9">
        <f t="shared" si="1185"/>
        <v>0.94525010982159652</v>
      </c>
      <c r="HR309" s="9">
        <f t="shared" si="927"/>
        <v>1.0515156494511857</v>
      </c>
      <c r="HS309" s="9">
        <f t="shared" si="1186"/>
        <v>1.0515125444681543</v>
      </c>
      <c r="HT309" s="9"/>
      <c r="HU309" s="9">
        <f t="shared" si="1187"/>
        <v>0.87990223395823508</v>
      </c>
      <c r="HV309" s="23">
        <f t="shared" si="1020"/>
        <v>0.83172768328128988</v>
      </c>
      <c r="HX309" s="8"/>
      <c r="HY309" s="5">
        <f t="shared" si="1052"/>
        <v>51</v>
      </c>
      <c r="HZ309" t="b">
        <f t="shared" si="1021"/>
        <v>0</v>
      </c>
      <c r="IC309" s="11"/>
      <c r="ID309" s="11"/>
      <c r="IE309" s="11"/>
      <c r="IF309" t="str">
        <f t="shared" ca="1" si="1023"/>
        <v/>
      </c>
      <c r="IG309" s="12" t="str">
        <f t="shared" si="1024"/>
        <v/>
      </c>
      <c r="IH309" s="19" t="str">
        <f t="shared" ca="1" si="1025"/>
        <v/>
      </c>
      <c r="II309" s="19" t="str">
        <f t="shared" ca="1" si="1026"/>
        <v/>
      </c>
      <c r="IJ309" s="11" t="str">
        <f t="shared" ca="1" si="1027"/>
        <v/>
      </c>
      <c r="IK309" s="12" t="str">
        <f t="shared" ca="1" si="1028"/>
        <v/>
      </c>
      <c r="IL309" s="12" t="str">
        <f t="shared" ca="1" si="1122"/>
        <v/>
      </c>
      <c r="IM309" s="12" t="str">
        <f t="shared" ca="1" si="1030"/>
        <v/>
      </c>
      <c r="IN309" s="12" t="str">
        <f t="shared" ca="1" si="1031"/>
        <v/>
      </c>
      <c r="IO309" t="str">
        <f t="shared" ca="1" si="1032"/>
        <v/>
      </c>
      <c r="IP309" s="12" t="str">
        <f t="shared" ca="1" si="1033"/>
        <v/>
      </c>
      <c r="IQ309" s="12" t="str">
        <f t="shared" ca="1" si="1034"/>
        <v/>
      </c>
      <c r="IR309" s="12" t="str">
        <f t="shared" ca="1" si="1035"/>
        <v/>
      </c>
    </row>
    <row r="310" spans="1:252" x14ac:dyDescent="0.2">
      <c r="A310" t="s">
        <v>54</v>
      </c>
      <c r="B310" s="1">
        <f t="shared" si="1036"/>
        <v>2001</v>
      </c>
      <c r="C310" s="124">
        <f>Manufacturing_Energy_Data!C41</f>
        <v>266.44860061600002</v>
      </c>
      <c r="D310" s="124">
        <f>Manufacturing_Energy_Data!D41</f>
        <v>102.389694636</v>
      </c>
      <c r="E310" s="124">
        <f>Manufacturing_Energy_Data!E41</f>
        <v>24.252731428000001</v>
      </c>
      <c r="F310" s="124">
        <v>0.01</v>
      </c>
      <c r="G310" s="124">
        <v>0.01</v>
      </c>
      <c r="H310" s="124">
        <v>0.01</v>
      </c>
      <c r="I310" s="124">
        <f>Manufacturing_Energy_Data!F41</f>
        <v>74.650090280000001</v>
      </c>
      <c r="J310" s="124">
        <f>Manufacturing_Energy_Data!G41</f>
        <v>247.14786856399999</v>
      </c>
      <c r="K310" s="124">
        <f>Manufacturing_Energy_Data!H41</f>
        <v>52.071531715999996</v>
      </c>
      <c r="L310" s="124">
        <f>Manufacturing_Energy_Data!I41</f>
        <v>141.62263805199999</v>
      </c>
      <c r="M310" s="124">
        <f>Manufacturing_Energy_Data!J41</f>
        <v>518.00046382400001</v>
      </c>
      <c r="N310" s="124">
        <f>Manufacturing_Energy_Data!K41</f>
        <v>188.27252565200001</v>
      </c>
      <c r="O310" s="124">
        <f>Manufacturing_Energy_Data!L41</f>
        <v>140.31999104400001</v>
      </c>
      <c r="P310" s="124">
        <f>Manufacturing_Energy_Data!M41</f>
        <v>424.81313449599998</v>
      </c>
      <c r="Q310" s="124">
        <f>Manufacturing_Energy_Data!N41</f>
        <v>156.85912877199999</v>
      </c>
      <c r="R310" s="124">
        <f>Manufacturing_Energy_Data!O41</f>
        <v>92.647602108000001</v>
      </c>
      <c r="S310" s="124">
        <f>Manufacturing_Energy_Data!P41</f>
        <v>128.93979731600001</v>
      </c>
      <c r="T310" s="124">
        <f>Manufacturing_Energy_Data!Q41</f>
        <v>52.979321611999993</v>
      </c>
      <c r="U310" s="124">
        <f>Manufacturing_Energy_Data!R41</f>
        <v>189.42251977999999</v>
      </c>
      <c r="V310" s="124">
        <f>Manufacturing_Energy_Data!S41</f>
        <v>27.776730327999999</v>
      </c>
      <c r="W310" s="124">
        <f>Manufacturing_Energy_Data!T41</f>
        <v>37.375102591999998</v>
      </c>
      <c r="X310" s="124">
        <f t="shared" si="1148"/>
        <v>2866.0194728160004</v>
      </c>
      <c r="Z310" s="19">
        <f t="shared" si="1123"/>
        <v>0.30729899699236368</v>
      </c>
      <c r="AA310" s="19">
        <f t="shared" si="1124"/>
        <v>1.0471286076177087</v>
      </c>
      <c r="AB310" s="19">
        <f t="shared" si="1125"/>
        <v>0.36325721775610686</v>
      </c>
      <c r="AC310" s="19">
        <f t="shared" si="1126"/>
        <v>1.153314358874177E-5</v>
      </c>
      <c r="AD310" s="19">
        <f t="shared" si="1127"/>
        <v>1.0226894526253821E-4</v>
      </c>
      <c r="AE310" s="19">
        <f t="shared" si="1128"/>
        <v>1.4977992018528811E-4</v>
      </c>
      <c r="AF310" s="19">
        <f t="shared" si="1129"/>
        <v>0.74149610955688805</v>
      </c>
      <c r="AG310" s="19">
        <f t="shared" si="1130"/>
        <v>1.1983742895820357</v>
      </c>
      <c r="AH310" s="19">
        <f t="shared" si="1131"/>
        <v>0.44632915813402435</v>
      </c>
      <c r="AI310" s="19">
        <f t="shared" si="1132"/>
        <v>0.18874039217661995</v>
      </c>
      <c r="AJ310" s="19">
        <f t="shared" si="1133"/>
        <v>0.6882232811637552</v>
      </c>
      <c r="AK310" s="19">
        <f t="shared" si="1134"/>
        <v>0.77219964661423146</v>
      </c>
      <c r="AL310" s="19">
        <f t="shared" si="1135"/>
        <v>1.1200857512226152</v>
      </c>
      <c r="AM310" s="19">
        <f t="shared" si="1136"/>
        <v>1.7074142028424824</v>
      </c>
      <c r="AN310" s="19">
        <f t="shared" si="1137"/>
        <v>0.44231670103975196</v>
      </c>
      <c r="AO310" s="19">
        <f t="shared" si="1138"/>
        <v>0.27260497583449256</v>
      </c>
      <c r="AP310" s="19">
        <f t="shared" si="1139"/>
        <v>0.48430215676395105</v>
      </c>
      <c r="AQ310" s="19">
        <f t="shared" si="1140"/>
        <v>0.35147150266333954</v>
      </c>
      <c r="AR310" s="19">
        <f t="shared" si="1141"/>
        <v>0.25967150902907793</v>
      </c>
      <c r="AS310" s="19">
        <f t="shared" si="1142"/>
        <v>0.30196151503926399</v>
      </c>
      <c r="AT310" s="19">
        <f t="shared" si="1143"/>
        <v>0.26042089499851867</v>
      </c>
      <c r="AU310" s="19">
        <f t="shared" si="1144"/>
        <v>1.7829551633789196</v>
      </c>
      <c r="AV310" s="19"/>
      <c r="AX310" s="19">
        <f t="shared" si="1156"/>
        <v>1.3020409113384332</v>
      </c>
      <c r="AY310" s="19">
        <f t="shared" si="1157"/>
        <v>1.0243736294542858</v>
      </c>
      <c r="AZ310" s="19">
        <f t="shared" si="1158"/>
        <v>1.2015788241329917</v>
      </c>
      <c r="BA310" s="19">
        <f t="shared" si="1159"/>
        <v>0.78055156593889174</v>
      </c>
      <c r="BB310" s="19">
        <f t="shared" si="1160"/>
        <v>0.86689510030986594</v>
      </c>
      <c r="BC310" s="19">
        <f t="shared" si="1161"/>
        <v>1.2652042637950531</v>
      </c>
      <c r="BD310" s="19">
        <f t="shared" si="1162"/>
        <v>1.0636353739676045</v>
      </c>
      <c r="BE310" s="19">
        <f t="shared" si="1163"/>
        <v>1.2631254765958033</v>
      </c>
      <c r="BF310" s="19">
        <f t="shared" si="1164"/>
        <v>1.2844653629878862</v>
      </c>
      <c r="BG310" s="19">
        <f t="shared" si="1165"/>
        <v>1.0245391449246475</v>
      </c>
      <c r="BH310" s="19">
        <f t="shared" si="1166"/>
        <v>0.81169304610567494</v>
      </c>
      <c r="BI310" s="19">
        <f t="shared" si="1167"/>
        <v>1.0458810865551136</v>
      </c>
      <c r="BJ310" s="19">
        <f t="shared" si="1168"/>
        <v>0.98679105880674112</v>
      </c>
      <c r="BK310" s="19">
        <f t="shared" si="1169"/>
        <v>0.84735645718066088</v>
      </c>
      <c r="BL310" s="19">
        <f t="shared" si="1170"/>
        <v>1.1383851838555261</v>
      </c>
      <c r="BM310" s="19">
        <f t="shared" si="1171"/>
        <v>1.0442596028432092</v>
      </c>
      <c r="BN310" s="19">
        <f t="shared" si="1172"/>
        <v>0.20558564587650402</v>
      </c>
      <c r="BO310" s="19">
        <f t="shared" si="1173"/>
        <v>0.79233074205890264</v>
      </c>
      <c r="BP310" s="19">
        <f t="shared" si="1174"/>
        <v>0.9706083567656314</v>
      </c>
      <c r="BQ310" s="19">
        <f t="shared" si="1175"/>
        <v>1.1264446869818996</v>
      </c>
      <c r="BR310" s="19">
        <f t="shared" si="1176"/>
        <v>1.0119639843351214</v>
      </c>
      <c r="BS310" s="19">
        <f t="shared" si="1177"/>
        <v>0.75421977558294573</v>
      </c>
      <c r="BU310" s="16"/>
      <c r="BV310" s="9">
        <f t="shared" si="1149"/>
        <v>1.710340161161346</v>
      </c>
      <c r="BW310" s="9">
        <f t="shared" si="951"/>
        <v>0.75421977558294573</v>
      </c>
      <c r="BX310" s="9">
        <f t="shared" si="952"/>
        <v>0.97642372613609096</v>
      </c>
      <c r="BY310" s="9">
        <f t="shared" si="953"/>
        <v>0.84133637816302453</v>
      </c>
      <c r="BZ310" s="9">
        <f t="shared" si="954"/>
        <v>0.91810508677491276</v>
      </c>
      <c r="CA310" s="9">
        <f t="shared" si="916"/>
        <v>1.2899797079654101</v>
      </c>
      <c r="CB310" s="9">
        <f t="shared" si="955"/>
        <v>1.2899723725216095</v>
      </c>
      <c r="CC310" s="9"/>
      <c r="CD310" s="9">
        <f t="shared" si="956"/>
        <v>0.82150080129978376</v>
      </c>
      <c r="CE310" s="9">
        <f t="shared" si="957"/>
        <v>0.75422406446299828</v>
      </c>
      <c r="CG310" s="35"/>
      <c r="CH310">
        <f t="shared" si="958"/>
        <v>2001</v>
      </c>
      <c r="CI310" s="19">
        <f t="shared" ref="CI310:CI319" si="1188">C310/$X310</f>
        <v>9.2968175249068211E-2</v>
      </c>
      <c r="CJ310" s="19">
        <f t="shared" ref="CJ310:CJ319" si="1189">D310/$X310</f>
        <v>3.5725400893873639E-2</v>
      </c>
      <c r="CK310" s="19">
        <f t="shared" ref="CK310:CK319" si="1190">E310/$X310</f>
        <v>8.4621656126329589E-3</v>
      </c>
      <c r="CL310" s="19">
        <f t="shared" ref="CL310:CL319" si="1191">F310/$X310</f>
        <v>3.4891598242263597E-6</v>
      </c>
      <c r="CM310" s="19">
        <f t="shared" ref="CM310:CM319" si="1192">G310/$X310</f>
        <v>3.4891598242263597E-6</v>
      </c>
      <c r="CN310" s="19">
        <f t="shared" ref="CN310:CN319" si="1193">H310/$X310</f>
        <v>3.4891598242263597E-6</v>
      </c>
      <c r="CO310" s="19">
        <f t="shared" ref="CO310:CO319" si="1194">I310/$X310</f>
        <v>2.604660958798467E-2</v>
      </c>
      <c r="CP310" s="19">
        <f t="shared" ref="CP310:CP319" si="1195">J310/$X310</f>
        <v>8.6233841363668559E-2</v>
      </c>
      <c r="CQ310" s="19">
        <f t="shared" ref="CQ310:CQ319" si="1196">K310/$X310</f>
        <v>1.8168589644939587E-2</v>
      </c>
      <c r="CR310" s="19">
        <f t="shared" ref="CR310:CR319" si="1197">L310/$X310</f>
        <v>4.9414401889198961E-2</v>
      </c>
      <c r="CS310" s="19">
        <f t="shared" si="1068"/>
        <v>0.18073864073053206</v>
      </c>
      <c r="CT310" s="19">
        <f t="shared" si="1069"/>
        <v>6.5691293251058519E-2</v>
      </c>
      <c r="CU310" s="19">
        <f t="shared" si="1070"/>
        <v>4.895988752865274E-2</v>
      </c>
      <c r="CV310" s="19">
        <f t="shared" si="1071"/>
        <v>0.14822409216871121</v>
      </c>
      <c r="CW310" s="19">
        <f t="shared" si="1072"/>
        <v>5.4730657017441141E-2</v>
      </c>
      <c r="CX310" s="19">
        <f t="shared" si="1073"/>
        <v>3.2326229108614296E-2</v>
      </c>
      <c r="CY310" s="19">
        <f t="shared" si="1054"/>
        <v>4.4989156053887702E-2</v>
      </c>
      <c r="CZ310" s="19">
        <f t="shared" si="1055"/>
        <v>1.8485332048335766E-2</v>
      </c>
      <c r="DA310" s="19">
        <f t="shared" si="1056"/>
        <v>6.6092544582009888E-2</v>
      </c>
      <c r="DB310" s="19">
        <f t="shared" si="1057"/>
        <v>9.6917451508827471E-3</v>
      </c>
      <c r="DC310" s="19">
        <f t="shared" si="1058"/>
        <v>1.3040770639034487E-2</v>
      </c>
      <c r="DD310">
        <f t="shared" si="980"/>
        <v>1</v>
      </c>
      <c r="DF310" s="19">
        <f t="shared" ref="DF310:DO312" si="1198">(CI310-CI309)/LN(CI310/CI309)</f>
        <v>8.854716419142146E-2</v>
      </c>
      <c r="DG310" s="19">
        <f t="shared" si="1198"/>
        <v>3.6184405218016566E-2</v>
      </c>
      <c r="DH310" s="19">
        <f t="shared" si="1198"/>
        <v>8.6451162756263009E-3</v>
      </c>
      <c r="DI310" s="19">
        <f t="shared" si="1198"/>
        <v>3.4410622831169973E-6</v>
      </c>
      <c r="DJ310" s="19">
        <f t="shared" si="1198"/>
        <v>3.4410622831169973E-6</v>
      </c>
      <c r="DK310" s="19">
        <f t="shared" si="1198"/>
        <v>3.4410622831169973E-6</v>
      </c>
      <c r="DL310" s="19">
        <f t="shared" si="1198"/>
        <v>2.6478901262253059E-2</v>
      </c>
      <c r="DM310" s="19">
        <f t="shared" si="1198"/>
        <v>8.5860494282932187E-2</v>
      </c>
      <c r="DN310" s="19">
        <f t="shared" si="1198"/>
        <v>1.8064090124880298E-2</v>
      </c>
      <c r="DO310" s="19">
        <f t="shared" si="1198"/>
        <v>4.7476401358205488E-2</v>
      </c>
      <c r="DP310" s="19">
        <f t="shared" si="1093"/>
        <v>0.18464796711063042</v>
      </c>
      <c r="DQ310" s="19">
        <f t="shared" si="1094"/>
        <v>6.4511834113357994E-2</v>
      </c>
      <c r="DR310" s="19">
        <f t="shared" si="1095"/>
        <v>4.8283161517787512E-2</v>
      </c>
      <c r="DS310" s="19">
        <f t="shared" si="1096"/>
        <v>0.15336506721493598</v>
      </c>
      <c r="DT310" s="19">
        <f t="shared" si="1097"/>
        <v>5.4478315143960787E-2</v>
      </c>
      <c r="DU310" s="19">
        <f t="shared" si="1098"/>
        <v>3.2225179457943495E-2</v>
      </c>
      <c r="DV310" s="19">
        <f t="shared" si="1074"/>
        <v>4.5152812795367904E-2</v>
      </c>
      <c r="DW310" s="19">
        <f t="shared" si="1075"/>
        <v>1.8587768319734809E-2</v>
      </c>
      <c r="DX310" s="19">
        <f t="shared" si="1076"/>
        <v>6.4660449663183142E-2</v>
      </c>
      <c r="DY310" s="19">
        <f t="shared" si="1077"/>
        <v>9.8678345787080145E-3</v>
      </c>
      <c r="DZ310" s="19">
        <f t="shared" si="1078"/>
        <v>1.2737736001397479E-2</v>
      </c>
      <c r="EA310" s="19">
        <f>SUM(DF310:DZ310)</f>
        <v>0.9997850218171922</v>
      </c>
      <c r="EC310" s="19">
        <f t="shared" ref="EC310:EL312" si="1199">DF310/$EA310</f>
        <v>8.8566203993014056E-2</v>
      </c>
      <c r="ED310" s="19">
        <f t="shared" si="1199"/>
        <v>3.6192185748340586E-2</v>
      </c>
      <c r="EE310" s="19">
        <f t="shared" si="1199"/>
        <v>8.6469751866387091E-3</v>
      </c>
      <c r="EF310" s="19">
        <f t="shared" si="1199"/>
        <v>3.4418021954985694E-6</v>
      </c>
      <c r="EG310" s="19">
        <f t="shared" si="1199"/>
        <v>3.4418021954985694E-6</v>
      </c>
      <c r="EH310" s="19">
        <f t="shared" si="1199"/>
        <v>3.4418021954985694E-6</v>
      </c>
      <c r="EI310" s="19">
        <f t="shared" si="1199"/>
        <v>2.6484594872331114E-2</v>
      </c>
      <c r="EJ310" s="19">
        <f t="shared" si="1199"/>
        <v>8.5878956384917243E-2</v>
      </c>
      <c r="EK310" s="19">
        <f t="shared" si="1199"/>
        <v>1.8067974345172041E-2</v>
      </c>
      <c r="EL310" s="19">
        <f t="shared" si="1199"/>
        <v>4.7486609943318804E-2</v>
      </c>
      <c r="EM310" s="19">
        <f t="shared" si="1108"/>
        <v>0.18468767093051405</v>
      </c>
      <c r="EN310" s="19">
        <f t="shared" si="1109"/>
        <v>6.4525705732320721E-2</v>
      </c>
      <c r="EO310" s="19">
        <f t="shared" si="1110"/>
        <v>4.8293543576026839E-2</v>
      </c>
      <c r="EP310" s="19">
        <f t="shared" si="1111"/>
        <v>0.15339804444777763</v>
      </c>
      <c r="EQ310" s="19">
        <f t="shared" si="1112"/>
        <v>5.4490029311443304E-2</v>
      </c>
      <c r="ER310" s="19">
        <f t="shared" si="1113"/>
        <v>3.2232108658090876E-2</v>
      </c>
      <c r="ES310" s="19">
        <f t="shared" si="1079"/>
        <v>4.5162521752225217E-2</v>
      </c>
      <c r="ET310" s="19">
        <f t="shared" si="1080"/>
        <v>1.8591765143620573E-2</v>
      </c>
      <c r="EU310" s="19">
        <f t="shared" si="1081"/>
        <v>6.4674353238116544E-2</v>
      </c>
      <c r="EV310" s="19">
        <f t="shared" si="1082"/>
        <v>9.8699564040001381E-3</v>
      </c>
      <c r="EW310" s="19">
        <f t="shared" si="1083"/>
        <v>1.2740474925545081E-2</v>
      </c>
      <c r="EZ310" s="19">
        <f t="shared" si="1039"/>
        <v>7.6736149885817118E-2</v>
      </c>
      <c r="FA310" s="19">
        <f t="shared" si="1114"/>
        <v>5.2376422741301512E-2</v>
      </c>
      <c r="FB310" s="19">
        <f t="shared" si="1115"/>
        <v>0.17945777291611309</v>
      </c>
      <c r="FC310" s="19">
        <f t="shared" si="1116"/>
        <v>6.3140431531492954E-3</v>
      </c>
      <c r="FD310" s="19">
        <f t="shared" si="1117"/>
        <v>0.10568090596574663</v>
      </c>
      <c r="FE310" s="19">
        <f t="shared" si="1118"/>
        <v>0.24991124937388814</v>
      </c>
      <c r="FF310" s="19">
        <f t="shared" si="1119"/>
        <v>1.1877987512805604E-3</v>
      </c>
      <c r="FG310" s="19">
        <f t="shared" si="1120"/>
        <v>3.2391235078792657E-2</v>
      </c>
      <c r="FH310" s="19">
        <f t="shared" si="1121"/>
        <v>7.1277251422040009E-3</v>
      </c>
      <c r="FI310" s="19">
        <f t="shared" si="985"/>
        <v>4.4423245954569715E-2</v>
      </c>
      <c r="FJ310" s="19">
        <f t="shared" si="986"/>
        <v>-4.674060500053661E-2</v>
      </c>
      <c r="FK310" s="19">
        <f t="shared" si="987"/>
        <v>6.7851740457520029E-2</v>
      </c>
      <c r="FL310" s="19">
        <f t="shared" si="988"/>
        <v>4.0036526731220122E-2</v>
      </c>
      <c r="FM310" s="19">
        <f t="shared" si="989"/>
        <v>-7.5787028388420996E-3</v>
      </c>
      <c r="FN310" s="19">
        <f t="shared" si="990"/>
        <v>5.0588949643126574E-2</v>
      </c>
      <c r="FO310" s="19">
        <f t="shared" si="991"/>
        <v>9.3255445459703559E-2</v>
      </c>
      <c r="FP310" s="19">
        <f t="shared" si="992"/>
        <v>1.9520844343460686E-2</v>
      </c>
      <c r="FQ310" s="19">
        <f t="shared" si="993"/>
        <v>8.3341325706542208E-2</v>
      </c>
      <c r="FR310" s="19">
        <f t="shared" si="994"/>
        <v>2.5928968156258912E-2</v>
      </c>
      <c r="FS310" s="19">
        <f t="shared" si="995"/>
        <v>-1.3020369092353042E-2</v>
      </c>
      <c r="FT310" s="19">
        <f t="shared" si="996"/>
        <v>0.10971393891632637</v>
      </c>
      <c r="FU310" s="19"/>
      <c r="FV310" s="16"/>
      <c r="FW310" s="19">
        <f t="shared" si="1179"/>
        <v>1.023218215770908</v>
      </c>
      <c r="FX310" s="19">
        <f t="shared" si="1048"/>
        <v>0.95351911345590512</v>
      </c>
      <c r="FY310" s="19">
        <f t="shared" si="1150"/>
        <v>0.91810508677491276</v>
      </c>
      <c r="FZ310" s="19"/>
      <c r="GA310" s="19">
        <f t="shared" si="1180"/>
        <v>0.99461026125254437</v>
      </c>
      <c r="GB310" s="19">
        <f t="shared" si="1049"/>
        <v>0.99027077412146658</v>
      </c>
      <c r="GC310" s="19">
        <f t="shared" si="1151"/>
        <v>0.97642372613609096</v>
      </c>
      <c r="GD310" s="19"/>
      <c r="GE310" s="19">
        <f t="shared" si="1181"/>
        <v>0.99804023545940312</v>
      </c>
      <c r="GF310" s="19">
        <f>IF(ISERR(GE310),GF309,GE310*GF309)</f>
        <v>0.6922510011761166</v>
      </c>
      <c r="GG310" s="19">
        <f t="shared" si="1152"/>
        <v>0.84133637816302453</v>
      </c>
      <c r="GH310" s="19"/>
      <c r="GI310" s="19">
        <f t="shared" si="1153"/>
        <v>1.710340161161346</v>
      </c>
      <c r="GJ310" s="19">
        <f t="shared" si="1000"/>
        <v>1.2899797079654098</v>
      </c>
      <c r="GK310" s="19">
        <f t="shared" si="1154"/>
        <v>1.2899723725216095</v>
      </c>
      <c r="GL310" s="3"/>
      <c r="GM310" s="3"/>
      <c r="GN310" s="8"/>
      <c r="GO310" s="5">
        <f t="shared" si="1051"/>
        <v>52</v>
      </c>
      <c r="GP310" t="b">
        <f t="shared" si="1001"/>
        <v>0</v>
      </c>
      <c r="GS310" s="11"/>
      <c r="GT310" s="11"/>
      <c r="GU310" s="11"/>
      <c r="GV310" s="11"/>
      <c r="GW310" s="11"/>
      <c r="GX310" s="11"/>
      <c r="GY310" s="11"/>
      <c r="GZ310" s="11" t="str">
        <f ca="1">IF(GP310,OFFSET(#REF!,$GP$253+$GO310,0),"")</f>
        <v/>
      </c>
      <c r="HA310" s="12" t="str">
        <f t="shared" ca="1" si="1005"/>
        <v/>
      </c>
      <c r="HB310" s="12" t="str">
        <f t="shared" ca="1" si="1006"/>
        <v/>
      </c>
      <c r="HC310" s="12" t="str">
        <f t="shared" ca="1" si="1007"/>
        <v/>
      </c>
      <c r="HD310" s="12" t="str">
        <f t="shared" ca="1" si="1008"/>
        <v/>
      </c>
      <c r="HE310" t="str">
        <f t="shared" ca="1" si="1009"/>
        <v/>
      </c>
      <c r="HF310" s="12" t="str">
        <f t="shared" ca="1" si="1010"/>
        <v/>
      </c>
      <c r="HG310" s="12" t="str">
        <f t="shared" ca="1" si="1011"/>
        <v/>
      </c>
      <c r="HH310" s="12" t="str">
        <f t="shared" ca="1" si="1012"/>
        <v/>
      </c>
      <c r="HJ310" s="17"/>
      <c r="HL310" s="18">
        <f t="shared" si="1013"/>
        <v>2001</v>
      </c>
      <c r="HM310" s="9">
        <f t="shared" si="1155"/>
        <v>1.2105446471330927</v>
      </c>
      <c r="HN310" s="9">
        <f t="shared" si="1182"/>
        <v>0.8447903898616117</v>
      </c>
      <c r="HO310" s="9">
        <f t="shared" si="1183"/>
        <v>0.95624629993585109</v>
      </c>
      <c r="HP310" s="9">
        <f t="shared" si="1184"/>
        <v>0.91340973944384185</v>
      </c>
      <c r="HQ310" s="9">
        <f t="shared" si="1185"/>
        <v>0.96719713082890868</v>
      </c>
      <c r="HR310" s="9">
        <f t="shared" si="927"/>
        <v>1.022659876488264</v>
      </c>
      <c r="HS310" s="9">
        <f t="shared" si="1186"/>
        <v>1.0226564843964525</v>
      </c>
      <c r="HT310" s="9"/>
      <c r="HU310" s="9">
        <f t="shared" si="1187"/>
        <v>0.87344468366854355</v>
      </c>
      <c r="HV310" s="23">
        <f t="shared" si="1020"/>
        <v>0.84479319198197911</v>
      </c>
      <c r="HX310" s="8"/>
      <c r="HY310" s="5">
        <f t="shared" si="1052"/>
        <v>52</v>
      </c>
      <c r="HZ310" t="b">
        <f t="shared" si="1021"/>
        <v>0</v>
      </c>
      <c r="IC310" s="11"/>
      <c r="ID310" s="11"/>
      <c r="IE310" s="11"/>
      <c r="IF310" t="str">
        <f t="shared" ca="1" si="1023"/>
        <v/>
      </c>
      <c r="IG310" s="12" t="str">
        <f t="shared" si="1024"/>
        <v/>
      </c>
      <c r="IH310" s="19" t="str">
        <f t="shared" ca="1" si="1025"/>
        <v/>
      </c>
      <c r="II310" s="19" t="str">
        <f t="shared" ca="1" si="1026"/>
        <v/>
      </c>
      <c r="IJ310" s="11" t="str">
        <f t="shared" ca="1" si="1027"/>
        <v/>
      </c>
      <c r="IK310" s="12" t="str">
        <f t="shared" ca="1" si="1028"/>
        <v/>
      </c>
      <c r="IL310" s="12" t="str">
        <f t="shared" ca="1" si="1122"/>
        <v/>
      </c>
      <c r="IM310" s="12" t="str">
        <f t="shared" ca="1" si="1030"/>
        <v/>
      </c>
      <c r="IN310" s="12" t="str">
        <f t="shared" ca="1" si="1031"/>
        <v/>
      </c>
      <c r="IO310" t="str">
        <f t="shared" ca="1" si="1032"/>
        <v/>
      </c>
      <c r="IP310" s="12" t="str">
        <f t="shared" ca="1" si="1033"/>
        <v/>
      </c>
      <c r="IQ310" s="12" t="str">
        <f t="shared" ca="1" si="1034"/>
        <v/>
      </c>
      <c r="IR310" s="12" t="str">
        <f t="shared" ca="1" si="1035"/>
        <v/>
      </c>
    </row>
    <row r="311" spans="1:252" x14ac:dyDescent="0.2">
      <c r="A311" t="s">
        <v>54</v>
      </c>
      <c r="B311" s="1">
        <f t="shared" si="1036"/>
        <v>2002</v>
      </c>
      <c r="C311" s="124">
        <f>Manufacturing_Energy_Data!C42</f>
        <v>257.77662047199999</v>
      </c>
      <c r="D311" s="124">
        <f>Manufacturing_Energy_Data!D42</f>
        <v>97.014695971999998</v>
      </c>
      <c r="E311" s="124">
        <f>Manufacturing_Energy_Data!E42</f>
        <v>13.151792839999999</v>
      </c>
      <c r="F311" s="124">
        <v>0.01</v>
      </c>
      <c r="G311" s="124">
        <v>0.01</v>
      </c>
      <c r="H311" s="124">
        <v>0.01</v>
      </c>
      <c r="I311" s="124">
        <f>Manufacturing_Energy_Data!F42</f>
        <v>74.759141212000003</v>
      </c>
      <c r="J311" s="124">
        <f>Manufacturing_Energy_Data!G42</f>
        <v>243.73968318000001</v>
      </c>
      <c r="K311" s="124">
        <f>Manufacturing_Energy_Data!H42</f>
        <v>50.270889659999995</v>
      </c>
      <c r="L311" s="124">
        <f>Manufacturing_Energy_Data!I42</f>
        <v>133.38386248799998</v>
      </c>
      <c r="M311" s="124">
        <f>Manufacturing_Energy_Data!J42</f>
        <v>505.95882659999995</v>
      </c>
      <c r="N311" s="124">
        <f>Manufacturing_Energy_Data!K42</f>
        <v>184.49908566799999</v>
      </c>
      <c r="O311" s="124">
        <f>Manufacturing_Energy_Data!L42</f>
        <v>139.16903131999999</v>
      </c>
      <c r="P311" s="124">
        <f>Manufacturing_Energy_Data!M42</f>
        <v>450.38293204399997</v>
      </c>
      <c r="Q311" s="124">
        <f>Manufacturing_Energy_Data!N42</f>
        <v>139.449968576</v>
      </c>
      <c r="R311" s="124">
        <f>Manufacturing_Energy_Data!O42</f>
        <v>82.569779015999998</v>
      </c>
      <c r="S311" s="124">
        <f>Manufacturing_Energy_Data!P42</f>
        <v>111.118071728</v>
      </c>
      <c r="T311" s="124">
        <f>Manufacturing_Energy_Data!Q42</f>
        <v>47.035614199999998</v>
      </c>
      <c r="U311" s="124">
        <f>Manufacturing_Energy_Data!R42</f>
        <v>181.823920716</v>
      </c>
      <c r="V311" s="124">
        <f>Manufacturing_Energy_Data!S42</f>
        <v>27.030744296000002</v>
      </c>
      <c r="W311" s="124">
        <f>Manufacturing_Energy_Data!T42</f>
        <v>35.271246332000004</v>
      </c>
      <c r="X311" s="124">
        <f t="shared" si="1148"/>
        <v>2774.4359063200004</v>
      </c>
      <c r="Z311" s="19">
        <f t="shared" si="1123"/>
        <v>0.30107101481004456</v>
      </c>
      <c r="AA311" s="19">
        <f t="shared" si="1124"/>
        <v>0.99793727803267585</v>
      </c>
      <c r="AB311" s="19">
        <f t="shared" si="1125"/>
        <v>0.22653680075572047</v>
      </c>
      <c r="AC311" s="19">
        <f t="shared" si="1126"/>
        <v>1.1679531458623776E-5</v>
      </c>
      <c r="AD311" s="19">
        <f t="shared" si="1127"/>
        <v>1.0286454727649682E-4</v>
      </c>
      <c r="AE311" s="19">
        <f t="shared" si="1128"/>
        <v>1.7224784750770184E-4</v>
      </c>
      <c r="AF311" s="19">
        <f t="shared" si="1129"/>
        <v>0.72088519983939192</v>
      </c>
      <c r="AG311" s="19">
        <f t="shared" si="1130"/>
        <v>1.1746822651239006</v>
      </c>
      <c r="AH311" s="19">
        <f t="shared" si="1131"/>
        <v>0.43689765537803704</v>
      </c>
      <c r="AI311" s="19">
        <f t="shared" si="1132"/>
        <v>0.17183955549688149</v>
      </c>
      <c r="AJ311" s="19">
        <f t="shared" si="1133"/>
        <v>0.63594496295691494</v>
      </c>
      <c r="AK311" s="19">
        <f t="shared" si="1134"/>
        <v>0.74198632098688633</v>
      </c>
      <c r="AL311" s="19">
        <f t="shared" si="1135"/>
        <v>1.1115260487418286</v>
      </c>
      <c r="AM311" s="19">
        <f t="shared" si="1136"/>
        <v>1.7747729193089192</v>
      </c>
      <c r="AN311" s="19">
        <f t="shared" si="1137"/>
        <v>0.40356958804336057</v>
      </c>
      <c r="AO311" s="19">
        <f t="shared" si="1138"/>
        <v>0.26172558022862125</v>
      </c>
      <c r="AP311" s="19">
        <f t="shared" si="1139"/>
        <v>0.4695850821360103</v>
      </c>
      <c r="AQ311" s="19">
        <f t="shared" si="1140"/>
        <v>0.33916235275658113</v>
      </c>
      <c r="AR311" s="19">
        <f t="shared" si="1141"/>
        <v>0.24244898931557518</v>
      </c>
      <c r="AS311" s="19">
        <f t="shared" si="1142"/>
        <v>0.28664639770118422</v>
      </c>
      <c r="AT311" s="19">
        <f t="shared" si="1143"/>
        <v>0.23190164425272886</v>
      </c>
      <c r="AU311" s="19">
        <f t="shared" si="1144"/>
        <v>1.7109868024525052</v>
      </c>
      <c r="AV311" s="19"/>
      <c r="AX311" s="19">
        <f t="shared" si="1156"/>
        <v>1.2756526455912858</v>
      </c>
      <c r="AY311" s="19">
        <f t="shared" si="1157"/>
        <v>0.97625126849678745</v>
      </c>
      <c r="AZ311" s="19">
        <f t="shared" si="1158"/>
        <v>0.74933630873555379</v>
      </c>
      <c r="BA311" s="19">
        <f t="shared" si="1159"/>
        <v>0.79045894983571563</v>
      </c>
      <c r="BB311" s="19">
        <f t="shared" si="1160"/>
        <v>0.87194379291454605</v>
      </c>
      <c r="BC311" s="19">
        <f t="shared" si="1161"/>
        <v>1.4549928376692391</v>
      </c>
      <c r="BD311" s="19">
        <f t="shared" si="1162"/>
        <v>1.0340701579366232</v>
      </c>
      <c r="BE311" s="19">
        <f t="shared" si="1163"/>
        <v>1.2381533122683803</v>
      </c>
      <c r="BF311" s="19">
        <f t="shared" si="1164"/>
        <v>1.2573229762757172</v>
      </c>
      <c r="BG311" s="19">
        <f t="shared" si="1165"/>
        <v>0.9327963623613541</v>
      </c>
      <c r="BH311" s="19">
        <f t="shared" si="1166"/>
        <v>0.75003580707877371</v>
      </c>
      <c r="BI311" s="19">
        <f t="shared" si="1167"/>
        <v>1.0049596150494973</v>
      </c>
      <c r="BJ311" s="19">
        <f t="shared" si="1168"/>
        <v>0.97924999521864864</v>
      </c>
      <c r="BK311" s="19">
        <f t="shared" si="1169"/>
        <v>0.88078527793792982</v>
      </c>
      <c r="BL311" s="19">
        <f t="shared" si="1170"/>
        <v>1.0386622042606324</v>
      </c>
      <c r="BM311" s="19">
        <f t="shared" si="1171"/>
        <v>1.0025842324660414</v>
      </c>
      <c r="BN311" s="19">
        <f t="shared" si="1172"/>
        <v>0.19933826652759767</v>
      </c>
      <c r="BO311" s="19">
        <f t="shared" si="1173"/>
        <v>0.76458192656225021</v>
      </c>
      <c r="BP311" s="19">
        <f t="shared" si="1174"/>
        <v>0.90623347936383403</v>
      </c>
      <c r="BQ311" s="19">
        <f t="shared" si="1175"/>
        <v>1.0693127953441817</v>
      </c>
      <c r="BR311" s="19">
        <f t="shared" si="1176"/>
        <v>0.90114163801331026</v>
      </c>
      <c r="BS311" s="19">
        <f t="shared" si="1177"/>
        <v>0.72377595840690112</v>
      </c>
      <c r="BU311" s="16"/>
      <c r="BV311" s="9">
        <f t="shared" si="1149"/>
        <v>1.7253285764081112</v>
      </c>
      <c r="BW311" s="9">
        <f t="shared" si="951"/>
        <v>0.72377595840690112</v>
      </c>
      <c r="BX311" s="9">
        <f t="shared" si="952"/>
        <v>0.97475173111186719</v>
      </c>
      <c r="BY311" s="9">
        <f t="shared" si="953"/>
        <v>0.84175525613831681</v>
      </c>
      <c r="BZ311" s="9">
        <f t="shared" si="954"/>
        <v>0.88211872478901521</v>
      </c>
      <c r="CA311" s="9">
        <f t="shared" si="916"/>
        <v>1.2487592222812178</v>
      </c>
      <c r="CB311" s="9">
        <f t="shared" si="955"/>
        <v>1.2487513439565952</v>
      </c>
      <c r="CC311" s="9"/>
      <c r="CD311" s="9">
        <f t="shared" si="956"/>
        <v>0.8205023930933375</v>
      </c>
      <c r="CE311" s="9">
        <f t="shared" si="957"/>
        <v>0.72378052468183018</v>
      </c>
      <c r="CG311" s="35"/>
      <c r="CH311">
        <f t="shared" si="958"/>
        <v>2002</v>
      </c>
      <c r="CI311" s="19">
        <f t="shared" si="1188"/>
        <v>9.2911362588986163E-2</v>
      </c>
      <c r="CJ311" s="19">
        <f t="shared" si="1189"/>
        <v>3.4967358860590825E-2</v>
      </c>
      <c r="CK311" s="19">
        <f t="shared" si="1190"/>
        <v>4.7403484110196941E-3</v>
      </c>
      <c r="CL311" s="19">
        <f t="shared" si="1191"/>
        <v>3.60433628227655E-6</v>
      </c>
      <c r="CM311" s="19">
        <f t="shared" si="1192"/>
        <v>3.60433628227655E-6</v>
      </c>
      <c r="CN311" s="19">
        <f t="shared" si="1193"/>
        <v>3.60433628227655E-6</v>
      </c>
      <c r="CO311" s="19">
        <f t="shared" si="1194"/>
        <v>2.6945708510224767E-2</v>
      </c>
      <c r="CP311" s="19">
        <f t="shared" si="1195"/>
        <v>8.7851978351626531E-2</v>
      </c>
      <c r="CQ311" s="19">
        <f t="shared" si="1196"/>
        <v>1.8119319154385902E-2</v>
      </c>
      <c r="CR311" s="19">
        <f t="shared" si="1197"/>
        <v>4.8076029503568436E-2</v>
      </c>
      <c r="CS311" s="19">
        <f t="shared" si="1068"/>
        <v>0.18236457560524494</v>
      </c>
      <c r="CT311" s="19">
        <f t="shared" si="1069"/>
        <v>6.6499674852002172E-2</v>
      </c>
      <c r="CU311" s="19">
        <f t="shared" si="1070"/>
        <v>5.0161198895595747E-2</v>
      </c>
      <c r="CV311" s="19">
        <f t="shared" si="1071"/>
        <v>0.16233315428842829</v>
      </c>
      <c r="CW311" s="19">
        <f t="shared" si="1072"/>
        <v>5.0262458130080151E-2</v>
      </c>
      <c r="CX311" s="19">
        <f t="shared" si="1073"/>
        <v>2.9760925032692571E-2</v>
      </c>
      <c r="CY311" s="19">
        <f t="shared" si="1054"/>
        <v>4.0050689754583854E-2</v>
      </c>
      <c r="CZ311" s="19">
        <f t="shared" si="1055"/>
        <v>1.6953217082022208E-2</v>
      </c>
      <c r="DA311" s="19">
        <f t="shared" si="1056"/>
        <v>6.5535455442245358E-2</v>
      </c>
      <c r="DB311" s="19">
        <f t="shared" si="1057"/>
        <v>9.7427892403012702E-3</v>
      </c>
      <c r="DC311" s="19">
        <f t="shared" si="1058"/>
        <v>1.2712943287554129E-2</v>
      </c>
      <c r="DD311">
        <f t="shared" si="980"/>
        <v>0.99999999999999978</v>
      </c>
      <c r="DF311" s="19">
        <f t="shared" si="1198"/>
        <v>9.2939766024969631E-2</v>
      </c>
      <c r="DG311" s="19">
        <f t="shared" si="1198"/>
        <v>3.534502508185508E-2</v>
      </c>
      <c r="DH311" s="19">
        <f t="shared" si="1198"/>
        <v>6.4225239264980982E-3</v>
      </c>
      <c r="DI311" s="19">
        <f t="shared" si="1198"/>
        <v>3.5464363463715535E-6</v>
      </c>
      <c r="DJ311" s="19">
        <f t="shared" si="1198"/>
        <v>3.5464363463715535E-6</v>
      </c>
      <c r="DK311" s="19">
        <f t="shared" si="1198"/>
        <v>3.5464363463715535E-6</v>
      </c>
      <c r="DL311" s="19">
        <f t="shared" si="1198"/>
        <v>2.6493616413477597E-2</v>
      </c>
      <c r="DM311" s="19">
        <f t="shared" si="1198"/>
        <v>8.704040302160912E-2</v>
      </c>
      <c r="DN311" s="19">
        <f t="shared" si="1198"/>
        <v>1.8143943250023685E-2</v>
      </c>
      <c r="DO311" s="19">
        <f t="shared" si="1198"/>
        <v>4.8742153292123842E-2</v>
      </c>
      <c r="DP311" s="19">
        <f t="shared" si="1093"/>
        <v>0.18155039470284748</v>
      </c>
      <c r="DQ311" s="19">
        <f t="shared" si="1094"/>
        <v>6.6094660133251742E-2</v>
      </c>
      <c r="DR311" s="19">
        <f t="shared" si="1095"/>
        <v>4.9558116541230941E-2</v>
      </c>
      <c r="DS311" s="19">
        <f t="shared" si="1096"/>
        <v>0.1551717318683157</v>
      </c>
      <c r="DT311" s="19">
        <f t="shared" si="1097"/>
        <v>5.2464850014257214E-2</v>
      </c>
      <c r="DU311" s="19">
        <f t="shared" si="1098"/>
        <v>3.1025903571658787E-2</v>
      </c>
      <c r="DV311" s="19">
        <f t="shared" si="1074"/>
        <v>4.2472081760494093E-2</v>
      </c>
      <c r="DW311" s="19">
        <f t="shared" si="1075"/>
        <v>1.7708229401720607E-2</v>
      </c>
      <c r="DX311" s="19">
        <f t="shared" si="1076"/>
        <v>6.5813607048887737E-2</v>
      </c>
      <c r="DY311" s="19">
        <f t="shared" si="1077"/>
        <v>9.7172448513139151E-3</v>
      </c>
      <c r="DZ311" s="19">
        <f t="shared" si="1078"/>
        <v>1.2876161429847256E-2</v>
      </c>
      <c r="EA311" s="19">
        <f>SUM(DF311:DZ311)</f>
        <v>0.99959105164342155</v>
      </c>
      <c r="EC311" s="19">
        <f t="shared" si="1199"/>
        <v>9.2977789139036343E-2</v>
      </c>
      <c r="ED311" s="19">
        <f t="shared" si="1199"/>
        <v>3.5359485285251943E-2</v>
      </c>
      <c r="EE311" s="19">
        <f t="shared" si="1199"/>
        <v>6.4251514816372817E-3</v>
      </c>
      <c r="EF311" s="19">
        <f t="shared" si="1199"/>
        <v>3.5478872490313705E-6</v>
      </c>
      <c r="EG311" s="19">
        <f t="shared" si="1199"/>
        <v>3.5478872490313705E-6</v>
      </c>
      <c r="EH311" s="19">
        <f t="shared" si="1199"/>
        <v>3.5478872490313705E-6</v>
      </c>
      <c r="EI311" s="19">
        <f t="shared" si="1199"/>
        <v>2.6504455366941914E-2</v>
      </c>
      <c r="EJ311" s="19">
        <f t="shared" si="1199"/>
        <v>8.7076012613864967E-2</v>
      </c>
      <c r="EK311" s="19">
        <f t="shared" si="1199"/>
        <v>1.8151366221409584E-2</v>
      </c>
      <c r="EL311" s="19">
        <f t="shared" si="1199"/>
        <v>4.8762094470520885E-2</v>
      </c>
      <c r="EM311" s="19">
        <f t="shared" si="1108"/>
        <v>0.18162466981308165</v>
      </c>
      <c r="EN311" s="19">
        <f t="shared" si="1109"/>
        <v>6.6121700494002941E-2</v>
      </c>
      <c r="EO311" s="19">
        <f t="shared" si="1110"/>
        <v>4.9578391542974241E-2</v>
      </c>
      <c r="EP311" s="19">
        <f t="shared" si="1111"/>
        <v>0.1552352150543953</v>
      </c>
      <c r="EQ311" s="19">
        <f t="shared" si="1112"/>
        <v>5.2486314206194699E-2</v>
      </c>
      <c r="ER311" s="19">
        <f t="shared" si="1113"/>
        <v>3.1038596754792161E-2</v>
      </c>
      <c r="ES311" s="19">
        <f t="shared" si="1079"/>
        <v>4.2489457754414671E-2</v>
      </c>
      <c r="ET311" s="19">
        <f t="shared" si="1080"/>
        <v>1.7715474115746251E-2</v>
      </c>
      <c r="EU311" s="19">
        <f t="shared" si="1081"/>
        <v>6.5840532426419768E-2</v>
      </c>
      <c r="EV311" s="19">
        <f t="shared" si="1082"/>
        <v>9.7212203283911485E-3</v>
      </c>
      <c r="EW311" s="19">
        <f t="shared" si="1083"/>
        <v>1.2881429269177267E-2</v>
      </c>
      <c r="EZ311" s="19">
        <f t="shared" si="1039"/>
        <v>-2.0475038671434614E-2</v>
      </c>
      <c r="FA311" s="19">
        <f t="shared" si="1114"/>
        <v>-4.8116611054060031E-2</v>
      </c>
      <c r="FB311" s="19">
        <f t="shared" si="1115"/>
        <v>-0.47220376472606412</v>
      </c>
      <c r="FC311" s="19">
        <f t="shared" si="1116"/>
        <v>1.2612920334567523E-2</v>
      </c>
      <c r="FD311" s="19">
        <f t="shared" si="1117"/>
        <v>5.8069862730004244E-3</v>
      </c>
      <c r="FE311" s="19">
        <f t="shared" si="1118"/>
        <v>0.13976739554740544</v>
      </c>
      <c r="FF311" s="19">
        <f t="shared" si="1119"/>
        <v>-2.8190013760100226E-2</v>
      </c>
      <c r="FG311" s="19">
        <f t="shared" si="1120"/>
        <v>-1.9968181229587448E-2</v>
      </c>
      <c r="FH311" s="19">
        <f t="shared" si="1121"/>
        <v>-2.1357733089933644E-2</v>
      </c>
      <c r="FI311" s="19">
        <f t="shared" si="985"/>
        <v>-9.3811259867600402E-2</v>
      </c>
      <c r="FJ311" s="19">
        <f t="shared" si="986"/>
        <v>-7.9001298493585281E-2</v>
      </c>
      <c r="FK311" s="19">
        <f t="shared" si="987"/>
        <v>-3.9912318525202245E-2</v>
      </c>
      <c r="FL311" s="19">
        <f t="shared" si="988"/>
        <v>-7.6713561551154264E-3</v>
      </c>
      <c r="FM311" s="19">
        <f t="shared" si="989"/>
        <v>3.8692417996400774E-2</v>
      </c>
      <c r="FN311" s="19">
        <f t="shared" si="990"/>
        <v>-9.1677209776272306E-2</v>
      </c>
      <c r="FO311" s="19">
        <f t="shared" si="991"/>
        <v>-4.0727221197537085E-2</v>
      </c>
      <c r="FP311" s="19">
        <f t="shared" si="992"/>
        <v>-3.0859501925523843E-2</v>
      </c>
      <c r="FQ311" s="19">
        <f t="shared" si="993"/>
        <v>-3.5649725037536821E-2</v>
      </c>
      <c r="FR311" s="19">
        <f t="shared" si="994"/>
        <v>-6.8626070495413388E-2</v>
      </c>
      <c r="FS311" s="19">
        <f t="shared" si="995"/>
        <v>-5.2050183223556847E-2</v>
      </c>
      <c r="FT311" s="19">
        <f t="shared" si="996"/>
        <v>-0.11598581445621692</v>
      </c>
      <c r="FU311" s="19"/>
      <c r="FV311" s="16"/>
      <c r="FW311" s="19">
        <f t="shared" si="1179"/>
        <v>0.96080365689693625</v>
      </c>
      <c r="FX311" s="19">
        <f t="shared" si="1048"/>
        <v>0.91614465112955834</v>
      </c>
      <c r="FY311" s="19">
        <f t="shared" si="1150"/>
        <v>0.88211872478901521</v>
      </c>
      <c r="FZ311" s="19"/>
      <c r="GA311" s="19">
        <f t="shared" si="1180"/>
        <v>0.99828763376035501</v>
      </c>
      <c r="GB311" s="19">
        <f t="shared" si="1049"/>
        <v>0.98857506787975391</v>
      </c>
      <c r="GC311" s="19">
        <f t="shared" si="1151"/>
        <v>0.97475173111186719</v>
      </c>
      <c r="GD311" s="19"/>
      <c r="GE311" s="19">
        <f t="shared" si="1181"/>
        <v>1.0004978721783158</v>
      </c>
      <c r="GF311" s="19">
        <f>IF(ISERR(GE311),GF310,GE311*GF310)</f>
        <v>0.69259565369001341</v>
      </c>
      <c r="GG311" s="19">
        <f t="shared" si="1152"/>
        <v>0.84175525613831681</v>
      </c>
      <c r="GH311" s="19"/>
      <c r="GI311" s="19">
        <f t="shared" si="1153"/>
        <v>1.7253285764081112</v>
      </c>
      <c r="GJ311" s="19">
        <f t="shared" si="1000"/>
        <v>1.2487592222812178</v>
      </c>
      <c r="GK311" s="19">
        <f t="shared" si="1154"/>
        <v>1.2487513439565952</v>
      </c>
      <c r="GL311" s="3"/>
      <c r="GM311" s="3"/>
      <c r="GN311" s="8"/>
      <c r="GO311" s="5">
        <f t="shared" si="1051"/>
        <v>53</v>
      </c>
      <c r="GP311" t="b">
        <f t="shared" si="1001"/>
        <v>0</v>
      </c>
      <c r="GS311" s="11"/>
      <c r="GT311" s="11"/>
      <c r="GU311" s="11"/>
      <c r="GV311" s="11"/>
      <c r="GW311" s="11"/>
      <c r="GX311" s="11"/>
      <c r="GY311" s="11"/>
      <c r="GZ311" s="11" t="str">
        <f ca="1">IF(GP311,OFFSET(#REF!,$GP$253+$GO311,0),"")</f>
        <v/>
      </c>
      <c r="HA311" s="12" t="str">
        <f t="shared" ca="1" si="1005"/>
        <v/>
      </c>
      <c r="HB311" s="12" t="str">
        <f t="shared" ca="1" si="1006"/>
        <v/>
      </c>
      <c r="HC311" s="12" t="str">
        <f t="shared" ca="1" si="1007"/>
        <v/>
      </c>
      <c r="HD311" s="12" t="str">
        <f t="shared" ca="1" si="1008"/>
        <v/>
      </c>
      <c r="HE311" t="str">
        <f t="shared" ca="1" si="1009"/>
        <v/>
      </c>
      <c r="HF311" s="12" t="str">
        <f t="shared" ca="1" si="1010"/>
        <v/>
      </c>
      <c r="HG311" s="12" t="str">
        <f t="shared" ca="1" si="1011"/>
        <v/>
      </c>
      <c r="HH311" s="12" t="str">
        <f t="shared" ca="1" si="1012"/>
        <v/>
      </c>
      <c r="HJ311" s="17"/>
      <c r="HL311" s="18">
        <f t="shared" si="1013"/>
        <v>2002</v>
      </c>
      <c r="HM311" s="9">
        <f t="shared" si="1155"/>
        <v>1.2211531484464568</v>
      </c>
      <c r="HN311" s="9">
        <f t="shared" si="1182"/>
        <v>0.810690721550544</v>
      </c>
      <c r="HO311" s="9">
        <f t="shared" si="1183"/>
        <v>0.95460885605505552</v>
      </c>
      <c r="HP311" s="9">
        <f t="shared" si="1184"/>
        <v>0.91386450074051351</v>
      </c>
      <c r="HQ311" s="9">
        <f t="shared" si="1185"/>
        <v>0.92928654024064006</v>
      </c>
      <c r="HR311" s="9">
        <f t="shared" si="927"/>
        <v>0.98998142694499991</v>
      </c>
      <c r="HS311" s="9">
        <f t="shared" si="1186"/>
        <v>0.98997752703777686</v>
      </c>
      <c r="HT311" s="9"/>
      <c r="HU311" s="9">
        <f t="shared" si="1187"/>
        <v>0.87238314564122599</v>
      </c>
      <c r="HV311" s="23">
        <f t="shared" si="1020"/>
        <v>0.81069391517718126</v>
      </c>
      <c r="HX311" s="8"/>
      <c r="HY311" s="5">
        <f t="shared" si="1052"/>
        <v>53</v>
      </c>
      <c r="HZ311" t="b">
        <f t="shared" si="1021"/>
        <v>0</v>
      </c>
      <c r="IC311" s="11"/>
      <c r="ID311" s="11"/>
      <c r="IE311" s="11"/>
      <c r="IF311" t="str">
        <f t="shared" ca="1" si="1023"/>
        <v/>
      </c>
      <c r="IG311" s="12" t="str">
        <f t="shared" si="1024"/>
        <v/>
      </c>
      <c r="IH311" s="19" t="str">
        <f t="shared" ca="1" si="1025"/>
        <v/>
      </c>
      <c r="II311" s="19" t="str">
        <f t="shared" ca="1" si="1026"/>
        <v/>
      </c>
      <c r="IJ311" s="11" t="str">
        <f t="shared" ca="1" si="1027"/>
        <v/>
      </c>
      <c r="IK311" s="12" t="str">
        <f t="shared" ca="1" si="1028"/>
        <v/>
      </c>
      <c r="IL311" s="12" t="str">
        <f t="shared" ca="1" si="1122"/>
        <v/>
      </c>
      <c r="IM311" s="12" t="str">
        <f t="shared" ca="1" si="1030"/>
        <v/>
      </c>
      <c r="IN311" s="12" t="str">
        <f t="shared" ca="1" si="1031"/>
        <v/>
      </c>
      <c r="IO311" t="str">
        <f t="shared" ca="1" si="1032"/>
        <v/>
      </c>
      <c r="IP311" s="12" t="str">
        <f t="shared" ca="1" si="1033"/>
        <v/>
      </c>
      <c r="IQ311" s="12" t="str">
        <f t="shared" ca="1" si="1034"/>
        <v/>
      </c>
      <c r="IR311" s="12" t="str">
        <f t="shared" ca="1" si="1035"/>
        <v/>
      </c>
    </row>
    <row r="312" spans="1:252" x14ac:dyDescent="0.2">
      <c r="A312" t="s">
        <v>54</v>
      </c>
      <c r="B312" s="1">
        <f t="shared" si="1036"/>
        <v>2003</v>
      </c>
      <c r="C312" s="124">
        <f>Manufacturing_Energy_Data!C43</f>
        <v>255.32842858399999</v>
      </c>
      <c r="D312" s="124">
        <f>Manufacturing_Energy_Data!D43</f>
        <v>95.164583328000006</v>
      </c>
      <c r="E312" s="124">
        <f>Manufacturing_Energy_Data!E43</f>
        <v>12.522558623999998</v>
      </c>
      <c r="F312" s="124">
        <v>0.01</v>
      </c>
      <c r="G312" s="124">
        <v>0.01</v>
      </c>
      <c r="H312" s="124">
        <v>0.01</v>
      </c>
      <c r="I312" s="124">
        <f>Manufacturing_Energy_Data!F43</f>
        <v>78.270293932000001</v>
      </c>
      <c r="J312" s="124">
        <f>Manufacturing_Energy_Data!G43</f>
        <v>244.92814419599998</v>
      </c>
      <c r="K312" s="124">
        <f>Manufacturing_Energy_Data!H43</f>
        <v>51.488345851999995</v>
      </c>
      <c r="L312" s="124">
        <f>Manufacturing_Energy_Data!I43</f>
        <v>136.040435452</v>
      </c>
      <c r="M312" s="124">
        <f>Manufacturing_Energy_Data!J43</f>
        <v>541.32503912800007</v>
      </c>
      <c r="N312" s="124">
        <f>Manufacturing_Energy_Data!K43</f>
        <v>189.65162875599998</v>
      </c>
      <c r="O312" s="124">
        <f>Manufacturing_Energy_Data!L43</f>
        <v>139.718660164</v>
      </c>
      <c r="P312" s="124">
        <f>Manufacturing_Energy_Data!M43</f>
        <v>428.65577325199996</v>
      </c>
      <c r="Q312" s="124">
        <f>Manufacturing_Energy_Data!N43</f>
        <v>144.44251274799998</v>
      </c>
      <c r="R312" s="124">
        <f>Manufacturing_Energy_Data!O43</f>
        <v>82.280649548</v>
      </c>
      <c r="S312" s="124">
        <f>Manufacturing_Energy_Data!P43</f>
        <v>112.69819281199999</v>
      </c>
      <c r="T312" s="124">
        <f>Manufacturing_Energy_Data!Q43</f>
        <v>46.385491719999997</v>
      </c>
      <c r="U312" s="124">
        <f>Manufacturing_Energy_Data!R43</f>
        <v>178.301098956</v>
      </c>
      <c r="V312" s="124">
        <f>Manufacturing_Energy_Data!S43</f>
        <v>27.583007204000001</v>
      </c>
      <c r="W312" s="124">
        <f>Manufacturing_Energy_Data!T43</f>
        <v>36.568011052000003</v>
      </c>
      <c r="X312" s="124">
        <f t="shared" si="1148"/>
        <v>2801.3828553079998</v>
      </c>
      <c r="Z312" s="19">
        <f t="shared" si="1123"/>
        <v>0.29443135062806641</v>
      </c>
      <c r="AA312" s="19">
        <f t="shared" si="1124"/>
        <v>1.0222779167986227</v>
      </c>
      <c r="AB312" s="19">
        <f t="shared" si="1125"/>
        <v>0.24600043673678787</v>
      </c>
      <c r="AC312" s="19">
        <f t="shared" si="1126"/>
        <v>1.1531475451477275E-5</v>
      </c>
      <c r="AD312" s="19">
        <f t="shared" si="1127"/>
        <v>1.0742209770153439E-4</v>
      </c>
      <c r="AE312" s="19">
        <f t="shared" si="1128"/>
        <v>1.9644582558816528E-4</v>
      </c>
      <c r="AF312" s="19">
        <f t="shared" si="1129"/>
        <v>0.75758052515973939</v>
      </c>
      <c r="AG312" s="19">
        <f t="shared" si="1130"/>
        <v>1.2168192265666589</v>
      </c>
      <c r="AH312" s="19">
        <f t="shared" si="1131"/>
        <v>0.47066996224657248</v>
      </c>
      <c r="AI312" s="19">
        <f t="shared" si="1132"/>
        <v>0.1850901346220454</v>
      </c>
      <c r="AJ312" s="19">
        <f t="shared" si="1133"/>
        <v>0.68251909594363702</v>
      </c>
      <c r="AK312" s="19">
        <f t="shared" si="1134"/>
        <v>0.76625000245503927</v>
      </c>
      <c r="AL312" s="19">
        <f t="shared" si="1135"/>
        <v>1.1068869940303891</v>
      </c>
      <c r="AM312" s="19">
        <f t="shared" si="1136"/>
        <v>1.7517839261996559</v>
      </c>
      <c r="AN312" s="19">
        <f t="shared" si="1137"/>
        <v>0.42505376513480331</v>
      </c>
      <c r="AO312" s="19">
        <f t="shared" si="1138"/>
        <v>0.25889388741732378</v>
      </c>
      <c r="AP312" s="19">
        <f t="shared" si="1139"/>
        <v>0.44216262777876225</v>
      </c>
      <c r="AQ312" s="19">
        <f t="shared" si="1140"/>
        <v>0.34311697806362901</v>
      </c>
      <c r="AR312" s="19">
        <f t="shared" si="1141"/>
        <v>0.23618679706871062</v>
      </c>
      <c r="AS312" s="19">
        <f t="shared" si="1142"/>
        <v>0.2964494447890153</v>
      </c>
      <c r="AT312" s="19">
        <f t="shared" si="1143"/>
        <v>0.23435289889826377</v>
      </c>
      <c r="AU312" s="19">
        <f t="shared" si="1144"/>
        <v>1.6368953906822126</v>
      </c>
      <c r="AV312" s="19"/>
      <c r="AX312" s="19">
        <f t="shared" si="1156"/>
        <v>1.2475200630345689</v>
      </c>
      <c r="AY312" s="19">
        <f t="shared" si="1157"/>
        <v>1.0000629648772683</v>
      </c>
      <c r="AZ312" s="19">
        <f t="shared" si="1158"/>
        <v>0.81371794161803046</v>
      </c>
      <c r="BA312" s="19">
        <f t="shared" si="1159"/>
        <v>0.78043866808550211</v>
      </c>
      <c r="BB312" s="19">
        <f t="shared" si="1160"/>
        <v>0.91057642105730907</v>
      </c>
      <c r="BC312" s="19">
        <f t="shared" si="1161"/>
        <v>1.6593953036656706</v>
      </c>
      <c r="BD312" s="19">
        <f t="shared" si="1162"/>
        <v>1.0867075832270876</v>
      </c>
      <c r="BE312" s="19">
        <f t="shared" si="1163"/>
        <v>1.2825670400722757</v>
      </c>
      <c r="BF312" s="19">
        <f t="shared" si="1164"/>
        <v>1.3545143822376053</v>
      </c>
      <c r="BG312" s="19">
        <f t="shared" si="1165"/>
        <v>1.004724458144624</v>
      </c>
      <c r="BH312" s="19">
        <f t="shared" si="1166"/>
        <v>0.80496550926757282</v>
      </c>
      <c r="BI312" s="19">
        <f t="shared" si="1167"/>
        <v>1.0378227815233569</v>
      </c>
      <c r="BJ312" s="19">
        <f t="shared" si="1168"/>
        <v>0.97516300660588673</v>
      </c>
      <c r="BK312" s="19">
        <f t="shared" si="1169"/>
        <v>0.86937628782716103</v>
      </c>
      <c r="BL312" s="19">
        <f t="shared" si="1170"/>
        <v>1.0939557729428349</v>
      </c>
      <c r="BM312" s="19">
        <f t="shared" si="1171"/>
        <v>0.99173695280268415</v>
      </c>
      <c r="BN312" s="19">
        <f t="shared" si="1172"/>
        <v>0.18769746974026974</v>
      </c>
      <c r="BO312" s="19">
        <f t="shared" si="1173"/>
        <v>0.77349693440884515</v>
      </c>
      <c r="BP312" s="19">
        <f t="shared" si="1174"/>
        <v>0.8828264596672718</v>
      </c>
      <c r="BQ312" s="19">
        <f t="shared" si="1175"/>
        <v>1.1058823241031193</v>
      </c>
      <c r="BR312" s="19">
        <f t="shared" si="1176"/>
        <v>0.91066691599735838</v>
      </c>
      <c r="BS312" s="19">
        <f t="shared" si="1177"/>
        <v>0.69243405530928648</v>
      </c>
      <c r="BU312" s="16"/>
      <c r="BV312" s="9">
        <f t="shared" si="1149"/>
        <v>1.8209386725718153</v>
      </c>
      <c r="BW312" s="9">
        <f t="shared" si="951"/>
        <v>0.69243405530928648</v>
      </c>
      <c r="BX312" s="9">
        <f t="shared" si="952"/>
        <v>0.94293578704611125</v>
      </c>
      <c r="BY312" s="9">
        <f t="shared" si="953"/>
        <v>0.81550681505073408</v>
      </c>
      <c r="BZ312" s="9">
        <f t="shared" si="954"/>
        <v>0.90047605558605959</v>
      </c>
      <c r="CA312" s="9">
        <f t="shared" si="916"/>
        <v>1.2608900044936562</v>
      </c>
      <c r="CB312" s="9">
        <f t="shared" si="955"/>
        <v>1.2608799495184109</v>
      </c>
      <c r="CC312" s="9"/>
      <c r="CD312" s="9">
        <f t="shared" si="956"/>
        <v>0.76897056049133139</v>
      </c>
      <c r="CE312" s="9">
        <f t="shared" si="957"/>
        <v>0.6924395771730355</v>
      </c>
      <c r="CG312" s="35"/>
      <c r="CH312">
        <f t="shared" si="958"/>
        <v>2003</v>
      </c>
      <c r="CI312" s="19">
        <f t="shared" si="1188"/>
        <v>9.1143710721370771E-2</v>
      </c>
      <c r="CJ312" s="19">
        <f t="shared" si="1189"/>
        <v>3.3970573906984616E-2</v>
      </c>
      <c r="CK312" s="19">
        <f t="shared" si="1190"/>
        <v>4.4701346694802982E-3</v>
      </c>
      <c r="CL312" s="19">
        <f t="shared" si="1191"/>
        <v>3.5696655960652491E-6</v>
      </c>
      <c r="CM312" s="19">
        <f t="shared" si="1192"/>
        <v>3.5696655960652491E-6</v>
      </c>
      <c r="CN312" s="19">
        <f t="shared" si="1193"/>
        <v>3.5696655960652491E-6</v>
      </c>
      <c r="CO312" s="19">
        <f t="shared" si="1194"/>
        <v>2.7939877544297501E-2</v>
      </c>
      <c r="CP312" s="19">
        <f t="shared" si="1195"/>
        <v>8.7431156984456956E-2</v>
      </c>
      <c r="CQ312" s="19">
        <f t="shared" si="1196"/>
        <v>1.8379617678619325E-2</v>
      </c>
      <c r="CR312" s="19">
        <f t="shared" si="1197"/>
        <v>4.8561886210673956E-2</v>
      </c>
      <c r="CS312" s="19">
        <f t="shared" si="1068"/>
        <v>0.19323493684638965</v>
      </c>
      <c r="CT312" s="19">
        <f t="shared" si="1069"/>
        <v>6.7699289440803195E-2</v>
      </c>
      <c r="CU312" s="19">
        <f t="shared" si="1070"/>
        <v>4.9874889431576301E-2</v>
      </c>
      <c r="CV312" s="19">
        <f t="shared" si="1071"/>
        <v>0.15301577663324106</v>
      </c>
      <c r="CW312" s="19">
        <f t="shared" si="1072"/>
        <v>5.1561146836575165E-2</v>
      </c>
      <c r="CX312" s="19">
        <f t="shared" si="1073"/>
        <v>2.9371440391339727E-2</v>
      </c>
      <c r="CY312" s="19">
        <f t="shared" si="1054"/>
        <v>4.022948616197243E-2</v>
      </c>
      <c r="CZ312" s="19">
        <f t="shared" si="1055"/>
        <v>1.6558069394945345E-2</v>
      </c>
      <c r="DA312" s="19">
        <f t="shared" si="1056"/>
        <v>6.3647529868385871E-2</v>
      </c>
      <c r="DB312" s="19">
        <f t="shared" si="1057"/>
        <v>9.8462111852138726E-3</v>
      </c>
      <c r="DC312" s="19">
        <f t="shared" si="1058"/>
        <v>1.3053557096885821E-2</v>
      </c>
      <c r="DD312">
        <f t="shared" si="980"/>
        <v>1</v>
      </c>
      <c r="DF312" s="19">
        <f t="shared" si="1198"/>
        <v>9.202470718505916E-2</v>
      </c>
      <c r="DG312" s="19">
        <f t="shared" si="1198"/>
        <v>3.4466564136811539E-2</v>
      </c>
      <c r="DH312" s="19">
        <f t="shared" si="1198"/>
        <v>4.6039199984177206E-3</v>
      </c>
      <c r="DI312" s="19">
        <f t="shared" si="1198"/>
        <v>3.5869730127780413E-6</v>
      </c>
      <c r="DJ312" s="19">
        <f t="shared" si="1198"/>
        <v>3.5869730127780413E-6</v>
      </c>
      <c r="DK312" s="19">
        <f t="shared" si="1198"/>
        <v>3.5869730127780413E-6</v>
      </c>
      <c r="DL312" s="19">
        <f t="shared" si="1198"/>
        <v>2.7439791454262633E-2</v>
      </c>
      <c r="DM312" s="19">
        <f t="shared" si="1198"/>
        <v>8.7641399282479146E-2</v>
      </c>
      <c r="DN312" s="19">
        <f t="shared" si="1198"/>
        <v>1.8249159018263687E-2</v>
      </c>
      <c r="DO312" s="19">
        <f t="shared" si="1198"/>
        <v>4.8318550738912558E-2</v>
      </c>
      <c r="DP312" s="19">
        <f t="shared" si="1093"/>
        <v>0.18774731066676822</v>
      </c>
      <c r="DQ312" s="19">
        <f t="shared" si="1094"/>
        <v>6.7097694867547505E-2</v>
      </c>
      <c r="DR312" s="19">
        <f t="shared" si="1095"/>
        <v>5.0017907590725469E-2</v>
      </c>
      <c r="DS312" s="19">
        <f t="shared" si="1096"/>
        <v>0.15762857251662549</v>
      </c>
      <c r="DT312" s="19">
        <f t="shared" si="1097"/>
        <v>5.0909041719543663E-2</v>
      </c>
      <c r="DU312" s="19">
        <f t="shared" si="1098"/>
        <v>2.9565755140076925E-2</v>
      </c>
      <c r="DV312" s="19">
        <f t="shared" si="1074"/>
        <v>4.0140021590299564E-2</v>
      </c>
      <c r="DW312" s="19">
        <f t="shared" si="1075"/>
        <v>1.6754866646969346E-2</v>
      </c>
      <c r="DX312" s="19">
        <f t="shared" si="1076"/>
        <v>6.458689392534693E-2</v>
      </c>
      <c r="DY312" s="19">
        <f t="shared" si="1077"/>
        <v>9.7944092077891457E-3</v>
      </c>
      <c r="DZ312" s="19">
        <f t="shared" si="1078"/>
        <v>1.2882499714065137E-2</v>
      </c>
      <c r="EA312" s="19">
        <f>SUM(DF312:DZ312)</f>
        <v>0.99987982631900241</v>
      </c>
      <c r="EC312" s="19">
        <f t="shared" si="1199"/>
        <v>9.2035767462018511E-2</v>
      </c>
      <c r="ED312" s="19">
        <f t="shared" si="1199"/>
        <v>3.4470706608511273E-2</v>
      </c>
      <c r="EE312" s="19">
        <f t="shared" si="1199"/>
        <v>4.6044733349274343E-3</v>
      </c>
      <c r="EF312" s="19">
        <f t="shared" si="1199"/>
        <v>3.587404124336889E-6</v>
      </c>
      <c r="EG312" s="19">
        <f t="shared" si="1199"/>
        <v>3.587404124336889E-6</v>
      </c>
      <c r="EH312" s="19">
        <f t="shared" si="1199"/>
        <v>3.587404124336889E-6</v>
      </c>
      <c r="EI312" s="19">
        <f t="shared" si="1199"/>
        <v>2.7443089391332734E-2</v>
      </c>
      <c r="EJ312" s="19">
        <f t="shared" si="1199"/>
        <v>8.7651932737882812E-2</v>
      </c>
      <c r="EK312" s="19">
        <f t="shared" si="1199"/>
        <v>1.8251352350458824E-2</v>
      </c>
      <c r="EL312" s="19">
        <f t="shared" si="1199"/>
        <v>4.8324358054901859E-2</v>
      </c>
      <c r="EM312" s="19">
        <f t="shared" si="1108"/>
        <v>0.18776987566390721</v>
      </c>
      <c r="EN312" s="19">
        <f t="shared" si="1109"/>
        <v>6.710575921364835E-2</v>
      </c>
      <c r="EO312" s="19">
        <f t="shared" si="1110"/>
        <v>5.0023919149227561E-2</v>
      </c>
      <c r="EP312" s="19">
        <f t="shared" si="1111"/>
        <v>0.15764751759911549</v>
      </c>
      <c r="EQ312" s="19">
        <f t="shared" si="1112"/>
        <v>5.0915160381785327E-2</v>
      </c>
      <c r="ER312" s="19">
        <f t="shared" si="1113"/>
        <v>2.9569308592735068E-2</v>
      </c>
      <c r="ES312" s="19">
        <f t="shared" si="1079"/>
        <v>4.0144845944209764E-2</v>
      </c>
      <c r="ET312" s="19">
        <f t="shared" si="1080"/>
        <v>1.6756880382967004E-2</v>
      </c>
      <c r="EU312" s="19">
        <f t="shared" si="1081"/>
        <v>6.4594656502991676E-2</v>
      </c>
      <c r="EV312" s="19">
        <f t="shared" si="1082"/>
        <v>9.7955863794618962E-3</v>
      </c>
      <c r="EW312" s="19">
        <f t="shared" si="1083"/>
        <v>1.2884048037543958E-2</v>
      </c>
      <c r="EZ312" s="19">
        <f t="shared" si="1039"/>
        <v>-2.2300295433150312E-2</v>
      </c>
      <c r="FA312" s="19">
        <f t="shared" si="1114"/>
        <v>2.4098241367644723E-2</v>
      </c>
      <c r="FB312" s="19">
        <f t="shared" si="1115"/>
        <v>8.2425903815553134E-2</v>
      </c>
      <c r="FC312" s="19">
        <f t="shared" si="1116"/>
        <v>-1.2757569354306088E-2</v>
      </c>
      <c r="FD312" s="19">
        <f t="shared" si="1117"/>
        <v>4.3352864547576489E-2</v>
      </c>
      <c r="FE312" s="19">
        <f t="shared" si="1118"/>
        <v>0.13145228305679182</v>
      </c>
      <c r="FF312" s="19">
        <f t="shared" si="1119"/>
        <v>4.9649934491101708E-2</v>
      </c>
      <c r="FG312" s="19">
        <f t="shared" si="1120"/>
        <v>3.5242564396516025E-2</v>
      </c>
      <c r="FH312" s="19">
        <f t="shared" si="1121"/>
        <v>7.4458161853564381E-2</v>
      </c>
      <c r="FI312" s="19">
        <f t="shared" si="985"/>
        <v>7.4281696010814677E-2</v>
      </c>
      <c r="FJ312" s="19">
        <f t="shared" si="986"/>
        <v>7.0678482707914214E-2</v>
      </c>
      <c r="FK312" s="19">
        <f t="shared" si="987"/>
        <v>3.2177682784586409E-2</v>
      </c>
      <c r="FL312" s="19">
        <f t="shared" si="988"/>
        <v>-4.1823243770445382E-3</v>
      </c>
      <c r="FM312" s="19">
        <f t="shared" si="989"/>
        <v>-1.3037826845836873E-2</v>
      </c>
      <c r="FN312" s="19">
        <f t="shared" si="990"/>
        <v>5.1866733208413611E-2</v>
      </c>
      <c r="FO312" s="19">
        <f t="shared" si="991"/>
        <v>-1.0878274485259343E-2</v>
      </c>
      <c r="FP312" s="19">
        <f t="shared" si="992"/>
        <v>-6.0171750280422924E-2</v>
      </c>
      <c r="FQ312" s="19">
        <f t="shared" si="993"/>
        <v>1.1592523518432041E-2</v>
      </c>
      <c r="FR312" s="19">
        <f t="shared" si="994"/>
        <v>-2.616832996493846E-2</v>
      </c>
      <c r="FS312" s="19">
        <f t="shared" si="995"/>
        <v>3.3627304899963649E-2</v>
      </c>
      <c r="FT312" s="19">
        <f t="shared" si="996"/>
        <v>1.0514759655480503E-2</v>
      </c>
      <c r="FU312" s="19"/>
      <c r="FV312" s="16"/>
      <c r="FW312" s="19">
        <f t="shared" si="1179"/>
        <v>1.0208104989511873</v>
      </c>
      <c r="FX312" s="19">
        <f t="shared" si="1048"/>
        <v>0.93521007843102577</v>
      </c>
      <c r="FY312" s="19">
        <f t="shared" si="1150"/>
        <v>0.90047605558605959</v>
      </c>
      <c r="FZ312" s="19"/>
      <c r="GA312" s="19">
        <f t="shared" si="1180"/>
        <v>0.96735995120576534</v>
      </c>
      <c r="GB312" s="19">
        <f t="shared" si="1049"/>
        <v>0.95630792942739495</v>
      </c>
      <c r="GC312" s="19">
        <f t="shared" si="1151"/>
        <v>0.94293578704611125</v>
      </c>
      <c r="GD312" s="19"/>
      <c r="GE312" s="19">
        <f t="shared" si="1181"/>
        <v>0.9688170155206377</v>
      </c>
      <c r="GF312" s="19">
        <f>IF(ISERR(GE312),GF311,GE312*GF311)</f>
        <v>0.67099845417052395</v>
      </c>
      <c r="GG312" s="19">
        <f t="shared" si="1152"/>
        <v>0.81550681505073408</v>
      </c>
      <c r="GH312" s="19"/>
      <c r="GI312" s="19">
        <f t="shared" si="1153"/>
        <v>1.8209386725718153</v>
      </c>
      <c r="GJ312" s="19">
        <f t="shared" si="1000"/>
        <v>1.2608900044936564</v>
      </c>
      <c r="GK312" s="19">
        <f t="shared" si="1154"/>
        <v>1.2608799495184109</v>
      </c>
      <c r="GL312" s="3"/>
      <c r="GM312" s="3"/>
      <c r="GN312" s="8"/>
      <c r="GO312" s="5">
        <f t="shared" si="1051"/>
        <v>54</v>
      </c>
      <c r="GP312" t="b">
        <f t="shared" si="1001"/>
        <v>0</v>
      </c>
      <c r="GS312" s="11"/>
      <c r="GT312" s="11"/>
      <c r="GU312" s="11"/>
      <c r="GV312" s="11"/>
      <c r="GW312" s="11"/>
      <c r="GX312" s="11"/>
      <c r="GY312" s="11"/>
      <c r="GZ312" s="11" t="str">
        <f ca="1">IF(GP312,OFFSET(#REF!,$GP$253+$GO312,0),"")</f>
        <v/>
      </c>
      <c r="HA312" s="12" t="str">
        <f t="shared" ca="1" si="1005"/>
        <v/>
      </c>
      <c r="HB312" s="12" t="str">
        <f t="shared" ca="1" si="1006"/>
        <v/>
      </c>
      <c r="HC312" s="12" t="str">
        <f t="shared" ca="1" si="1007"/>
        <v/>
      </c>
      <c r="HD312" s="12" t="str">
        <f t="shared" ca="1" si="1008"/>
        <v/>
      </c>
      <c r="HE312" t="str">
        <f t="shared" ca="1" si="1009"/>
        <v/>
      </c>
      <c r="HF312" s="12" t="str">
        <f t="shared" ca="1" si="1010"/>
        <v/>
      </c>
      <c r="HG312" s="12" t="str">
        <f t="shared" ca="1" si="1011"/>
        <v/>
      </c>
      <c r="HH312" s="12" t="str">
        <f t="shared" ca="1" si="1012"/>
        <v/>
      </c>
      <c r="HJ312" s="17"/>
      <c r="HL312" s="18">
        <f t="shared" si="1013"/>
        <v>2003</v>
      </c>
      <c r="HM312" s="9">
        <f t="shared" si="1155"/>
        <v>1.2888240672210374</v>
      </c>
      <c r="HN312" s="9">
        <f t="shared" si="1182"/>
        <v>0.77558512051220729</v>
      </c>
      <c r="HO312" s="9">
        <f t="shared" si="1183"/>
        <v>0.92345037641401007</v>
      </c>
      <c r="HP312" s="9">
        <f t="shared" si="1184"/>
        <v>0.88536747819768191</v>
      </c>
      <c r="HQ312" s="9">
        <f t="shared" si="1185"/>
        <v>0.94862545681167021</v>
      </c>
      <c r="HR312" s="9">
        <f t="shared" si="927"/>
        <v>0.99959837220582504</v>
      </c>
      <c r="HS312" s="9">
        <f t="shared" si="1186"/>
        <v>0.99959276949466125</v>
      </c>
      <c r="HT312" s="9"/>
      <c r="HU312" s="9">
        <f t="shared" si="1187"/>
        <v>0.8175929310063722</v>
      </c>
      <c r="HV312" s="23">
        <f t="shared" si="1020"/>
        <v>0.77558946766191217</v>
      </c>
      <c r="HX312" s="8"/>
      <c r="HY312" s="5">
        <f t="shared" si="1052"/>
        <v>54</v>
      </c>
      <c r="HZ312" t="b">
        <f t="shared" si="1021"/>
        <v>0</v>
      </c>
      <c r="IC312" s="11"/>
      <c r="ID312" s="11"/>
      <c r="IE312" s="11"/>
      <c r="IF312" t="str">
        <f t="shared" ca="1" si="1023"/>
        <v/>
      </c>
      <c r="IG312" s="12" t="str">
        <f t="shared" si="1024"/>
        <v/>
      </c>
      <c r="IH312" s="19" t="str">
        <f t="shared" ca="1" si="1025"/>
        <v/>
      </c>
      <c r="II312" s="19" t="str">
        <f t="shared" ca="1" si="1026"/>
        <v/>
      </c>
      <c r="IJ312" s="11" t="str">
        <f t="shared" ca="1" si="1027"/>
        <v/>
      </c>
      <c r="IK312" s="12" t="str">
        <f t="shared" ca="1" si="1028"/>
        <v/>
      </c>
      <c r="IL312" s="12" t="str">
        <f t="shared" ca="1" si="1122"/>
        <v/>
      </c>
      <c r="IM312" s="12" t="str">
        <f t="shared" ca="1" si="1030"/>
        <v/>
      </c>
      <c r="IN312" s="12" t="str">
        <f t="shared" ca="1" si="1031"/>
        <v/>
      </c>
      <c r="IO312" t="str">
        <f t="shared" ca="1" si="1032"/>
        <v/>
      </c>
      <c r="IP312" s="12" t="str">
        <f t="shared" ca="1" si="1033"/>
        <v/>
      </c>
      <c r="IQ312" s="12" t="str">
        <f t="shared" ca="1" si="1034"/>
        <v/>
      </c>
      <c r="IR312" s="12" t="str">
        <f t="shared" ca="1" si="1035"/>
        <v/>
      </c>
    </row>
    <row r="313" spans="1:252" x14ac:dyDescent="0.2">
      <c r="A313" t="s">
        <v>54</v>
      </c>
      <c r="B313" s="1">
        <f t="shared" si="1036"/>
        <v>2004</v>
      </c>
      <c r="C313" s="124">
        <f>Manufacturing_Energy_Data!C44</f>
        <v>287.10198594799999</v>
      </c>
      <c r="D313" s="124">
        <f>Manufacturing_Energy_Data!D44</f>
        <v>94.700360255999996</v>
      </c>
      <c r="E313" s="124">
        <f>Manufacturing_Energy_Data!E44</f>
        <v>15.189756556000001</v>
      </c>
      <c r="F313" s="124">
        <v>0.01</v>
      </c>
      <c r="G313" s="124">
        <v>0.01</v>
      </c>
      <c r="H313" s="124">
        <v>0.01</v>
      </c>
      <c r="I313" s="124">
        <f>Manufacturing_Energy_Data!F44</f>
        <v>90.253432415999995</v>
      </c>
      <c r="J313" s="124">
        <f>Manufacturing_Energy_Data!G44</f>
        <v>252.8525722</v>
      </c>
      <c r="K313" s="124">
        <f>Manufacturing_Energy_Data!H44</f>
        <v>59.880651180000001</v>
      </c>
      <c r="L313" s="124">
        <f>Manufacturing_Energy_Data!I44</f>
        <v>146.70073129999997</v>
      </c>
      <c r="M313" s="124">
        <f>Manufacturing_Energy_Data!J44</f>
        <v>534.51343151200001</v>
      </c>
      <c r="N313" s="124">
        <f>Manufacturing_Energy_Data!K44</f>
        <v>216.57722544799998</v>
      </c>
      <c r="O313" s="124">
        <f>Manufacturing_Energy_Data!L44</f>
        <v>151.96005633999999</v>
      </c>
      <c r="P313" s="124">
        <f>Manufacturing_Energy_Data!M44</f>
        <v>439.55877489599999</v>
      </c>
      <c r="Q313" s="124">
        <f>Manufacturing_Energy_Data!N44</f>
        <v>168.11313650400001</v>
      </c>
      <c r="R313" s="124">
        <f>Manufacturing_Energy_Data!O44</f>
        <v>96.618532063999993</v>
      </c>
      <c r="S313" s="124">
        <f>Manufacturing_Energy_Data!P44</f>
        <v>116.681218308</v>
      </c>
      <c r="T313" s="124">
        <f>Manufacturing_Energy_Data!Q44</f>
        <v>48.922020288000006</v>
      </c>
      <c r="U313" s="124">
        <f>Manufacturing_Energy_Data!R44</f>
        <v>192.51036271999999</v>
      </c>
      <c r="V313" s="124">
        <f>Manufacturing_Energy_Data!S44</f>
        <v>33.419383331999995</v>
      </c>
      <c r="W313" s="124">
        <f>Manufacturing_Energy_Data!T44</f>
        <v>43.772309159999999</v>
      </c>
      <c r="X313" s="124">
        <f t="shared" ref="X313:X319" si="1200">SUM(C313:W313)</f>
        <v>2989.3559404280004</v>
      </c>
      <c r="Z313" s="19">
        <f t="shared" si="1123"/>
        <v>0.33083852626625482</v>
      </c>
      <c r="AA313" s="19">
        <f t="shared" si="1124"/>
        <v>1.0155932337817779</v>
      </c>
      <c r="AB313" s="19">
        <f t="shared" si="1125"/>
        <v>0.34383831504446744</v>
      </c>
      <c r="AC313" s="19">
        <f t="shared" si="1126"/>
        <v>1.1523379929743029E-5</v>
      </c>
      <c r="AD313" s="19">
        <f t="shared" si="1127"/>
        <v>1.0724280573340609E-4</v>
      </c>
      <c r="AE313" s="19">
        <f t="shared" si="1128"/>
        <v>2.2636196556333237E-4</v>
      </c>
      <c r="AF313" s="19">
        <f t="shared" si="1129"/>
        <v>0.84931730609220246</v>
      </c>
      <c r="AG313" s="19">
        <f t="shared" si="1130"/>
        <v>1.2542144328493789</v>
      </c>
      <c r="AH313" s="19">
        <f t="shared" si="1131"/>
        <v>0.54851141549557614</v>
      </c>
      <c r="AI313" s="19">
        <f t="shared" si="1132"/>
        <v>0.18352327747848091</v>
      </c>
      <c r="AJ313" s="19">
        <f t="shared" si="1133"/>
        <v>0.64332740958057677</v>
      </c>
      <c r="AK313" s="19">
        <f t="shared" si="1134"/>
        <v>0.86558973075365753</v>
      </c>
      <c r="AL313" s="19">
        <f t="shared" si="1135"/>
        <v>1.1736280641259127</v>
      </c>
      <c r="AM313" s="19">
        <f t="shared" si="1136"/>
        <v>1.6370029584031871</v>
      </c>
      <c r="AN313" s="19">
        <f t="shared" si="1137"/>
        <v>0.49650659317378221</v>
      </c>
      <c r="AO313" s="19">
        <f t="shared" si="1138"/>
        <v>0.29265872169826607</v>
      </c>
      <c r="AP313" s="19">
        <f t="shared" si="1139"/>
        <v>0.41986513752482052</v>
      </c>
      <c r="AQ313" s="19">
        <f t="shared" si="1140"/>
        <v>0.35833126314750235</v>
      </c>
      <c r="AR313" s="19">
        <f t="shared" si="1141"/>
        <v>0.25016176207043206</v>
      </c>
      <c r="AS313" s="19">
        <f t="shared" si="1142"/>
        <v>0.3515787842999184</v>
      </c>
      <c r="AT313" s="19">
        <f t="shared" si="1143"/>
        <v>0.28051738676664395</v>
      </c>
      <c r="AU313" s="19">
        <f t="shared" si="1144"/>
        <v>1.6315599303251545</v>
      </c>
      <c r="AV313" s="19"/>
      <c r="AX313" s="19">
        <f t="shared" si="1156"/>
        <v>1.4017790505716587</v>
      </c>
      <c r="AY313" s="19">
        <f t="shared" si="1157"/>
        <v>0.99352354559877543</v>
      </c>
      <c r="AZ313" s="19">
        <f t="shared" si="1158"/>
        <v>1.1373451595403425</v>
      </c>
      <c r="BA313" s="19">
        <f t="shared" si="1159"/>
        <v>0.77989077131146689</v>
      </c>
      <c r="BB313" s="19">
        <f t="shared" si="1160"/>
        <v>0.90905663097541922</v>
      </c>
      <c r="BC313" s="19">
        <f t="shared" si="1161"/>
        <v>1.9120995901017159</v>
      </c>
      <c r="BD313" s="19">
        <f t="shared" si="1162"/>
        <v>1.2182989483550777</v>
      </c>
      <c r="BE313" s="19">
        <f t="shared" si="1163"/>
        <v>1.3219828037188184</v>
      </c>
      <c r="BF313" s="19">
        <f t="shared" si="1164"/>
        <v>1.578529884431084</v>
      </c>
      <c r="BG313" s="19">
        <f t="shared" si="1165"/>
        <v>0.99621909021795119</v>
      </c>
      <c r="BH313" s="19">
        <f t="shared" si="1166"/>
        <v>0.75874269153281293</v>
      </c>
      <c r="BI313" s="19">
        <f t="shared" si="1167"/>
        <v>1.172370295791973</v>
      </c>
      <c r="BJ313" s="19">
        <f t="shared" si="1168"/>
        <v>1.0339616219383008</v>
      </c>
      <c r="BK313" s="19">
        <f t="shared" si="1169"/>
        <v>0.8124127261665719</v>
      </c>
      <c r="BL313" s="19">
        <f t="shared" si="1170"/>
        <v>1.2778530587404155</v>
      </c>
      <c r="BM313" s="19">
        <f t="shared" si="1171"/>
        <v>1.1210788781595076</v>
      </c>
      <c r="BN313" s="19">
        <f t="shared" si="1172"/>
        <v>0.17823221365734893</v>
      </c>
      <c r="BO313" s="19">
        <f t="shared" si="1173"/>
        <v>0.80779486667093192</v>
      </c>
      <c r="BP313" s="19">
        <f t="shared" si="1174"/>
        <v>0.93506252463602857</v>
      </c>
      <c r="BQ313" s="19">
        <f t="shared" si="1175"/>
        <v>1.3115381726002473</v>
      </c>
      <c r="BR313" s="19">
        <f t="shared" si="1176"/>
        <v>1.0900565117452039</v>
      </c>
      <c r="BS313" s="19">
        <f t="shared" si="1177"/>
        <v>0.69017706657744093</v>
      </c>
      <c r="BU313" s="16"/>
      <c r="BV313" s="9">
        <f t="shared" si="1149"/>
        <v>1.9494781735047468</v>
      </c>
      <c r="BW313" s="9">
        <f>BS313</f>
        <v>0.69017706657744093</v>
      </c>
      <c r="BX313" s="9">
        <f>GC313</f>
        <v>0.90948224648011822</v>
      </c>
      <c r="BY313" s="9">
        <f>GG313</f>
        <v>0.81796927779134898</v>
      </c>
      <c r="BZ313" s="9">
        <f>FY313</f>
        <v>0.92775389867807057</v>
      </c>
      <c r="CA313" s="9">
        <f>BV313*BX313*BY313*BZ313</f>
        <v>1.3454959142501588</v>
      </c>
      <c r="CB313" s="9">
        <f>GK313</f>
        <v>1.3454851271462536</v>
      </c>
      <c r="CC313" s="9"/>
      <c r="CD313" s="9">
        <f>BX313*BY313</f>
        <v>0.74392853631739597</v>
      </c>
      <c r="CE313" s="9">
        <f>CD313*BZ313</f>
        <v>0.69018259990633468</v>
      </c>
      <c r="CG313" s="35"/>
      <c r="CH313">
        <f t="shared" si="958"/>
        <v>2004</v>
      </c>
      <c r="CI313" s="19">
        <f t="shared" si="1188"/>
        <v>9.6041418843851104E-2</v>
      </c>
      <c r="CJ313" s="19">
        <f t="shared" si="1189"/>
        <v>3.1679185129905037E-2</v>
      </c>
      <c r="CK313" s="19">
        <f t="shared" si="1190"/>
        <v>5.0812806700513595E-3</v>
      </c>
      <c r="CL313" s="19">
        <f t="shared" si="1191"/>
        <v>3.3452021770844233E-6</v>
      </c>
      <c r="CM313" s="19">
        <f t="shared" si="1192"/>
        <v>3.3452021770844233E-6</v>
      </c>
      <c r="CN313" s="19">
        <f t="shared" si="1193"/>
        <v>3.3452021770844233E-6</v>
      </c>
      <c r="CO313" s="19">
        <f t="shared" si="1194"/>
        <v>3.0191597860734502E-2</v>
      </c>
      <c r="CP313" s="19">
        <f t="shared" si="1195"/>
        <v>8.4584297500483629E-2</v>
      </c>
      <c r="CQ313" s="19">
        <f t="shared" si="1196"/>
        <v>2.0031288469256895E-2</v>
      </c>
      <c r="CR313" s="19">
        <f t="shared" si="1197"/>
        <v>4.9074360572463685E-2</v>
      </c>
      <c r="CS313" s="19">
        <f t="shared" ref="CS313:DB319" si="1201">M313/$X313</f>
        <v>0.17880554947748081</v>
      </c>
      <c r="CT313" s="19">
        <f t="shared" si="1201"/>
        <v>7.2449460607555347E-2</v>
      </c>
      <c r="CU313" s="19">
        <f t="shared" si="1201"/>
        <v>5.0833711129843959E-2</v>
      </c>
      <c r="CV313" s="19">
        <f t="shared" si="1201"/>
        <v>0.1470412970738661</v>
      </c>
      <c r="CW313" s="19">
        <f t="shared" si="1201"/>
        <v>5.6237243022967162E-2</v>
      </c>
      <c r="CX313" s="19">
        <f t="shared" si="1201"/>
        <v>3.2320852380719391E-2</v>
      </c>
      <c r="CY313" s="19">
        <f t="shared" si="1201"/>
        <v>3.9032226550878443E-2</v>
      </c>
      <c r="CZ313" s="19">
        <f t="shared" si="1201"/>
        <v>1.6365404877478593E-2</v>
      </c>
      <c r="DA313" s="19">
        <f t="shared" si="1201"/>
        <v>6.4398608448225592E-2</v>
      </c>
      <c r="DB313" s="19">
        <f t="shared" si="1201"/>
        <v>1.1179459387902527E-2</v>
      </c>
      <c r="DC313" s="19">
        <f t="shared" ref="DC313:DC319" si="1202">W313/$X313</f>
        <v>1.4642722389804443E-2</v>
      </c>
      <c r="DD313">
        <f t="shared" si="980"/>
        <v>0.99999999999999989</v>
      </c>
      <c r="DF313" s="19">
        <f t="shared" si="1037"/>
        <v>9.3571202753026661E-2</v>
      </c>
      <c r="DG313" s="19">
        <f t="shared" si="1084"/>
        <v>3.2811545706373575E-2</v>
      </c>
      <c r="DH313" s="19">
        <f t="shared" si="1085"/>
        <v>4.7691831903119561E-3</v>
      </c>
      <c r="DI313" s="19">
        <f t="shared" si="1086"/>
        <v>3.4562191612099727E-6</v>
      </c>
      <c r="DJ313" s="19">
        <f t="shared" si="1087"/>
        <v>3.4562191612099727E-6</v>
      </c>
      <c r="DK313" s="19">
        <f t="shared" si="1088"/>
        <v>3.4562191612099727E-6</v>
      </c>
      <c r="DL313" s="19">
        <f t="shared" si="1089"/>
        <v>2.9051195166025508E-2</v>
      </c>
      <c r="DM313" s="19">
        <f t="shared" si="1090"/>
        <v>8.5999874071177873E-2</v>
      </c>
      <c r="DN313" s="19">
        <f t="shared" si="1091"/>
        <v>1.9193610244753984E-2</v>
      </c>
      <c r="DO313" s="19">
        <f t="shared" si="1092"/>
        <v>4.8817675074627684E-2</v>
      </c>
      <c r="DP313" s="19">
        <f t="shared" si="1093"/>
        <v>0.1859269330647223</v>
      </c>
      <c r="DQ313" s="19">
        <f t="shared" si="1094"/>
        <v>7.004753325469798E-2</v>
      </c>
      <c r="DR313" s="19">
        <f t="shared" si="1095"/>
        <v>5.0352778793192263E-2</v>
      </c>
      <c r="DS313" s="19">
        <f t="shared" si="1096"/>
        <v>0.15000870830338506</v>
      </c>
      <c r="DT313" s="19">
        <f t="shared" si="1097"/>
        <v>5.3865371205376301E-2</v>
      </c>
      <c r="DU313" s="19">
        <f t="shared" si="1098"/>
        <v>3.0822630916055891E-2</v>
      </c>
      <c r="DV313" s="19">
        <f t="shared" si="1074"/>
        <v>3.9627842043138677E-2</v>
      </c>
      <c r="DW313" s="19">
        <f t="shared" si="1075"/>
        <v>1.6461549225933708E-2</v>
      </c>
      <c r="DX313" s="19">
        <f t="shared" si="1076"/>
        <v>6.4022334886247603E-2</v>
      </c>
      <c r="DY313" s="19">
        <f t="shared" si="1077"/>
        <v>1.049872982481361E-2</v>
      </c>
      <c r="DZ313" s="19">
        <f t="shared" si="1078"/>
        <v>1.3832929112212497E-2</v>
      </c>
      <c r="EA313" s="19">
        <f t="shared" si="1178"/>
        <v>0.99969199549355658</v>
      </c>
      <c r="EB313" s="19"/>
      <c r="EC313" s="19">
        <f t="shared" si="1038"/>
        <v>9.3600031984681184E-2</v>
      </c>
      <c r="ED313" s="19">
        <f t="shared" si="1099"/>
        <v>3.2821654923999098E-2</v>
      </c>
      <c r="EE313" s="19">
        <f t="shared" si="1100"/>
        <v>4.7706525728030552E-3</v>
      </c>
      <c r="EF313" s="19">
        <f t="shared" si="1101"/>
        <v>3.4572840202682701E-6</v>
      </c>
      <c r="EG313" s="19">
        <f t="shared" si="1102"/>
        <v>3.4572840202682701E-6</v>
      </c>
      <c r="EH313" s="19">
        <f t="shared" si="1103"/>
        <v>3.4572840202682701E-6</v>
      </c>
      <c r="EI313" s="19">
        <f t="shared" si="1104"/>
        <v>2.9060145821896553E-2</v>
      </c>
      <c r="EJ313" s="19">
        <f t="shared" si="1105"/>
        <v>8.6026370580989789E-2</v>
      </c>
      <c r="EK313" s="19">
        <f t="shared" si="1106"/>
        <v>1.919952378460121E-2</v>
      </c>
      <c r="EL313" s="19">
        <f t="shared" si="1107"/>
        <v>4.8832715771147069E-2</v>
      </c>
      <c r="EM313" s="19">
        <f t="shared" si="1108"/>
        <v>0.18598421704169849</v>
      </c>
      <c r="EN313" s="19">
        <f t="shared" si="1109"/>
        <v>7.0069114857836692E-2</v>
      </c>
      <c r="EO313" s="19">
        <f t="shared" si="1110"/>
        <v>5.0368292454250028E-2</v>
      </c>
      <c r="EP313" s="19">
        <f t="shared" si="1111"/>
        <v>0.1500549258967753</v>
      </c>
      <c r="EQ313" s="19">
        <f t="shared" si="1112"/>
        <v>5.3881967094057306E-2</v>
      </c>
      <c r="ER313" s="19">
        <f t="shared" si="1113"/>
        <v>3.0832127350222997E-2</v>
      </c>
      <c r="ES313" s="19">
        <f t="shared" si="1079"/>
        <v>3.9640051357592465E-2</v>
      </c>
      <c r="ET313" s="19">
        <f t="shared" si="1080"/>
        <v>1.6466621019413583E-2</v>
      </c>
      <c r="EU313" s="19">
        <f t="shared" si="1081"/>
        <v>6.4042060129369374E-2</v>
      </c>
      <c r="EV313" s="19">
        <f t="shared" si="1082"/>
        <v>1.0501964477199095E-2</v>
      </c>
      <c r="EW313" s="19">
        <f t="shared" si="1083"/>
        <v>1.3837191029406072E-2</v>
      </c>
      <c r="EZ313" s="19">
        <f t="shared" si="1039"/>
        <v>0.11658454920254065</v>
      </c>
      <c r="FA313" s="19">
        <f t="shared" si="1114"/>
        <v>-6.560480519683839E-3</v>
      </c>
      <c r="FB313" s="19">
        <f t="shared" si="1115"/>
        <v>0.3348382211928036</v>
      </c>
      <c r="FC313" s="19">
        <f t="shared" si="1116"/>
        <v>-7.0228348285941581E-4</v>
      </c>
      <c r="FD313" s="19">
        <f t="shared" si="1117"/>
        <v>-1.6704361723793742E-3</v>
      </c>
      <c r="FE313" s="19">
        <f t="shared" si="1118"/>
        <v>0.14174863904198295</v>
      </c>
      <c r="FF313" s="19">
        <f t="shared" si="1119"/>
        <v>0.11430302189288753</v>
      </c>
      <c r="FG313" s="19">
        <f t="shared" si="1120"/>
        <v>3.026916391045931E-2</v>
      </c>
      <c r="FH313" s="19">
        <f t="shared" si="1121"/>
        <v>0.15305096040490657</v>
      </c>
      <c r="FI313" s="19">
        <f t="shared" si="985"/>
        <v>-8.5014084079939687E-3</v>
      </c>
      <c r="FJ313" s="19">
        <f t="shared" si="986"/>
        <v>-5.9136720789705728E-2</v>
      </c>
      <c r="FK313" s="19">
        <f t="shared" si="987"/>
        <v>0.12190255383554346</v>
      </c>
      <c r="FL313" s="19">
        <f t="shared" si="988"/>
        <v>5.8548294979495916E-2</v>
      </c>
      <c r="FM313" s="19">
        <f t="shared" si="989"/>
        <v>-6.7767549516118603E-2</v>
      </c>
      <c r="FN313" s="19">
        <f t="shared" si="990"/>
        <v>0.15538109557702184</v>
      </c>
      <c r="FO313" s="19">
        <f t="shared" si="991"/>
        <v>0.12258888112396592</v>
      </c>
      <c r="FP313" s="19">
        <f t="shared" si="992"/>
        <v>-5.1744191974809547E-2</v>
      </c>
      <c r="FQ313" s="19">
        <f t="shared" si="993"/>
        <v>4.338644167321308E-2</v>
      </c>
      <c r="FR313" s="19">
        <f t="shared" si="994"/>
        <v>5.7484751951093011E-2</v>
      </c>
      <c r="FS313" s="19">
        <f t="shared" si="995"/>
        <v>0.17055712626044744</v>
      </c>
      <c r="FT313" s="19">
        <f t="shared" si="996"/>
        <v>0.179807613705326</v>
      </c>
      <c r="FU313" s="19"/>
      <c r="FV313" s="16"/>
      <c r="FW313" s="19">
        <f t="shared" si="1179"/>
        <v>1.0302926912079384</v>
      </c>
      <c r="FX313" s="19">
        <f t="shared" si="1048"/>
        <v>0.96354010855148875</v>
      </c>
      <c r="FY313" s="19">
        <f t="shared" si="1150"/>
        <v>0.92775389867807057</v>
      </c>
      <c r="FZ313" s="19"/>
      <c r="GA313" s="19">
        <f t="shared" si="1180"/>
        <v>0.96452193137054298</v>
      </c>
      <c r="GB313" s="19">
        <f t="shared" si="1049"/>
        <v>0.9223799710762759</v>
      </c>
      <c r="GC313" s="19">
        <f t="shared" si="1151"/>
        <v>0.90948224648011822</v>
      </c>
      <c r="GD313" s="19"/>
      <c r="GE313" s="19">
        <f t="shared" si="1181"/>
        <v>1.0030195489420424</v>
      </c>
      <c r="GF313" s="19">
        <f t="shared" si="1050"/>
        <v>0.67302456684292666</v>
      </c>
      <c r="GG313" s="19">
        <f t="shared" si="1152"/>
        <v>0.81796927779134898</v>
      </c>
      <c r="GH313" s="19"/>
      <c r="GI313" s="19">
        <f t="shared" si="1153"/>
        <v>1.9494781735047468</v>
      </c>
      <c r="GJ313" s="19">
        <f t="shared" si="1000"/>
        <v>1.3454959142501588</v>
      </c>
      <c r="GK313" s="19">
        <f t="shared" si="1154"/>
        <v>1.3454851271462536</v>
      </c>
      <c r="GL313" s="3"/>
      <c r="GM313" s="3"/>
      <c r="GN313" s="8"/>
      <c r="GO313" s="5">
        <f t="shared" si="1051"/>
        <v>55</v>
      </c>
      <c r="GP313" t="b">
        <f t="shared" si="1001"/>
        <v>0</v>
      </c>
      <c r="GS313" s="11"/>
      <c r="GT313" s="11"/>
      <c r="GU313" s="11"/>
      <c r="GV313" s="11"/>
      <c r="GW313" s="11"/>
      <c r="GX313" s="11"/>
      <c r="GY313" s="11"/>
      <c r="GZ313" s="11" t="str">
        <f ca="1">IF(GP313,OFFSET(#REF!,$GP$253+$GO313,0),"")</f>
        <v/>
      </c>
      <c r="HA313" s="12" t="str">
        <f t="shared" ca="1" si="1005"/>
        <v/>
      </c>
      <c r="HB313" s="12" t="str">
        <f t="shared" ca="1" si="1006"/>
        <v/>
      </c>
      <c r="HC313" s="12" t="str">
        <f t="shared" ca="1" si="1007"/>
        <v/>
      </c>
      <c r="HD313" s="12" t="str">
        <f t="shared" ca="1" si="1008"/>
        <v/>
      </c>
      <c r="HE313" t="str">
        <f t="shared" ca="1" si="1009"/>
        <v/>
      </c>
      <c r="HF313" s="12" t="str">
        <f t="shared" ca="1" si="1010"/>
        <v/>
      </c>
      <c r="HG313" s="12" t="str">
        <f t="shared" ca="1" si="1011"/>
        <v/>
      </c>
      <c r="HH313" s="12" t="str">
        <f t="shared" ca="1" si="1012"/>
        <v/>
      </c>
      <c r="HJ313" s="17"/>
      <c r="HL313" s="18">
        <f t="shared" si="1013"/>
        <v>2004</v>
      </c>
      <c r="HM313" s="9">
        <f t="shared" si="1155"/>
        <v>1.3798017617948832</v>
      </c>
      <c r="HN313" s="9">
        <f t="shared" si="1182"/>
        <v>0.77305710089191115</v>
      </c>
      <c r="HO313" s="9">
        <f t="shared" si="1183"/>
        <v>0.89068814058369583</v>
      </c>
      <c r="HP313" s="9">
        <f t="shared" si="1184"/>
        <v>0.88804088862979258</v>
      </c>
      <c r="HQ313" s="9">
        <f t="shared" si="1185"/>
        <v>0.97736187484685577</v>
      </c>
      <c r="HR313" s="9">
        <f t="shared" si="927"/>
        <v>1.0666715739682218</v>
      </c>
      <c r="HS313" s="9">
        <f t="shared" si="1186"/>
        <v>1.0666655497787039</v>
      </c>
      <c r="HT313" s="9"/>
      <c r="HU313" s="9">
        <f t="shared" si="1187"/>
        <v>0.79096748785596294</v>
      </c>
      <c r="HV313" s="23">
        <f t="shared" si="1020"/>
        <v>0.77306146687381161</v>
      </c>
      <c r="HX313" s="8"/>
      <c r="HY313" s="5">
        <f t="shared" si="1052"/>
        <v>55</v>
      </c>
      <c r="HZ313" t="b">
        <f t="shared" si="1021"/>
        <v>0</v>
      </c>
      <c r="IC313" s="11"/>
      <c r="ID313" s="11"/>
      <c r="IE313" s="11"/>
      <c r="IF313" t="str">
        <f t="shared" ca="1" si="1023"/>
        <v/>
      </c>
      <c r="IG313" s="12" t="str">
        <f t="shared" si="1024"/>
        <v/>
      </c>
      <c r="IH313" s="19" t="str">
        <f t="shared" ca="1" si="1025"/>
        <v/>
      </c>
      <c r="II313" s="19" t="str">
        <f t="shared" ca="1" si="1026"/>
        <v/>
      </c>
      <c r="IJ313" s="11" t="str">
        <f t="shared" ca="1" si="1027"/>
        <v/>
      </c>
      <c r="IK313" s="12" t="str">
        <f t="shared" ca="1" si="1028"/>
        <v/>
      </c>
      <c r="IL313" s="12" t="str">
        <f t="shared" ca="1" si="1122"/>
        <v/>
      </c>
      <c r="IM313" s="12" t="str">
        <f t="shared" ca="1" si="1030"/>
        <v/>
      </c>
      <c r="IN313" s="12" t="str">
        <f t="shared" ca="1" si="1031"/>
        <v/>
      </c>
      <c r="IO313" t="str">
        <f t="shared" ca="1" si="1032"/>
        <v/>
      </c>
      <c r="IP313" s="12" t="str">
        <f t="shared" ca="1" si="1033"/>
        <v/>
      </c>
      <c r="IQ313" s="12" t="str">
        <f t="shared" ca="1" si="1034"/>
        <v/>
      </c>
      <c r="IR313" s="12" t="str">
        <f t="shared" ca="1" si="1035"/>
        <v/>
      </c>
    </row>
    <row r="314" spans="1:252" x14ac:dyDescent="0.2">
      <c r="A314" t="s">
        <v>54</v>
      </c>
      <c r="B314" s="1">
        <f t="shared" si="1036"/>
        <v>2005</v>
      </c>
      <c r="C314" s="124">
        <f>Manufacturing_Energy_Data!C45</f>
        <v>300.75193419999994</v>
      </c>
      <c r="D314" s="124">
        <f>Manufacturing_Energy_Data!D45</f>
        <v>92.424099048000002</v>
      </c>
      <c r="E314" s="124">
        <f>Manufacturing_Energy_Data!E45</f>
        <v>14.870621959999999</v>
      </c>
      <c r="F314" s="124">
        <v>0.01</v>
      </c>
      <c r="G314" s="124">
        <v>0.01</v>
      </c>
      <c r="H314" s="124">
        <v>0.01</v>
      </c>
      <c r="I314" s="124">
        <f>Manufacturing_Energy_Data!F45</f>
        <v>95.464392355999991</v>
      </c>
      <c r="J314" s="124">
        <f>Manufacturing_Energy_Data!G45</f>
        <v>256.52020947599999</v>
      </c>
      <c r="K314" s="124">
        <f>Manufacturing_Energy_Data!H45</f>
        <v>61.317075883999998</v>
      </c>
      <c r="L314" s="124">
        <f>Manufacturing_Energy_Data!I45</f>
        <v>167.58738483599998</v>
      </c>
      <c r="M314" s="124">
        <f>Manufacturing_Energy_Data!J45</f>
        <v>521.76233371599994</v>
      </c>
      <c r="N314" s="124">
        <f>Manufacturing_Energy_Data!K45</f>
        <v>223.40631956399997</v>
      </c>
      <c r="O314" s="124">
        <f>Manufacturing_Energy_Data!L45</f>
        <v>158.331884452</v>
      </c>
      <c r="P314" s="124">
        <f>Manufacturing_Energy_Data!M45</f>
        <v>456.79283125199998</v>
      </c>
      <c r="Q314" s="124">
        <f>Manufacturing_Energy_Data!N45</f>
        <v>180.60769625599997</v>
      </c>
      <c r="R314" s="124">
        <f>Manufacturing_Energy_Data!O45</f>
        <v>103.62875561200001</v>
      </c>
      <c r="S314" s="124">
        <f>Manufacturing_Energy_Data!P45</f>
        <v>116.74021861200001</v>
      </c>
      <c r="T314" s="124">
        <f>Manufacturing_Energy_Data!Q45</f>
        <v>51.191931763999996</v>
      </c>
      <c r="U314" s="124">
        <f>Manufacturing_Energy_Data!R45</f>
        <v>196.24766279999997</v>
      </c>
      <c r="V314" s="124">
        <f>Manufacturing_Energy_Data!S45</f>
        <v>33.400091883999998</v>
      </c>
      <c r="W314" s="124">
        <f>Manufacturing_Energy_Data!T45</f>
        <v>44.576063763999997</v>
      </c>
      <c r="X314" s="124">
        <f t="shared" si="1200"/>
        <v>3075.6515074359995</v>
      </c>
      <c r="Z314" s="19">
        <f t="shared" si="1123"/>
        <v>0.33438168210144342</v>
      </c>
      <c r="AA314" s="19">
        <f t="shared" si="1124"/>
        <v>0.98185035457522141</v>
      </c>
      <c r="AB314" s="19">
        <f t="shared" si="1125"/>
        <v>0.32948287419540384</v>
      </c>
      <c r="AC314" s="19">
        <f t="shared" si="1126"/>
        <v>1.1118188915090393E-5</v>
      </c>
      <c r="AD314" s="19">
        <f t="shared" si="1127"/>
        <v>1.0623315398133364E-4</v>
      </c>
      <c r="AE314" s="19">
        <f t="shared" si="1128"/>
        <v>2.2156630373744223E-4</v>
      </c>
      <c r="AF314" s="19">
        <f t="shared" si="1129"/>
        <v>0.83659794120178199</v>
      </c>
      <c r="AG314" s="19">
        <f t="shared" si="1130"/>
        <v>1.2752257578494459</v>
      </c>
      <c r="AH314" s="19">
        <f t="shared" si="1131"/>
        <v>0.5671603745415108</v>
      </c>
      <c r="AI314" s="19">
        <f t="shared" si="1132"/>
        <v>0.19830687078971307</v>
      </c>
      <c r="AJ314" s="19">
        <f t="shared" si="1133"/>
        <v>0.61692529034359467</v>
      </c>
      <c r="AK314" s="19">
        <f t="shared" si="1134"/>
        <v>0.88430713462030519</v>
      </c>
      <c r="AL314" s="19">
        <f t="shared" si="1135"/>
        <v>1.1836186141766643</v>
      </c>
      <c r="AM314" s="19">
        <f t="shared" si="1136"/>
        <v>1.6980363715811571</v>
      </c>
      <c r="AN314" s="19">
        <f t="shared" si="1137"/>
        <v>0.50969844873101455</v>
      </c>
      <c r="AO314" s="19">
        <f t="shared" si="1138"/>
        <v>0.29028475498778339</v>
      </c>
      <c r="AP314" s="19">
        <f t="shared" si="1139"/>
        <v>0.39328893817145144</v>
      </c>
      <c r="AQ314" s="19">
        <f t="shared" si="1140"/>
        <v>0.36938445101565337</v>
      </c>
      <c r="AR314" s="19">
        <f t="shared" si="1141"/>
        <v>0.2422384546569179</v>
      </c>
      <c r="AS314" s="19">
        <f t="shared" si="1142"/>
        <v>0.33850226673953238</v>
      </c>
      <c r="AT314" s="19">
        <f t="shared" si="1143"/>
        <v>0.26334344093473394</v>
      </c>
      <c r="AU314" s="19">
        <f t="shared" si="1144"/>
        <v>1.6291064252529806</v>
      </c>
      <c r="AV314" s="19"/>
      <c r="AX314" s="19">
        <f t="shared" si="1156"/>
        <v>1.4167915754995475</v>
      </c>
      <c r="AY314" s="19">
        <f t="shared" si="1157"/>
        <v>0.96051392730585505</v>
      </c>
      <c r="AZ314" s="19">
        <f t="shared" si="1158"/>
        <v>1.0898603666933362</v>
      </c>
      <c r="BA314" s="19">
        <f t="shared" si="1159"/>
        <v>0.75246785070374833</v>
      </c>
      <c r="BB314" s="19">
        <f t="shared" si="1160"/>
        <v>0.9004981956200534</v>
      </c>
      <c r="BC314" s="19">
        <f t="shared" si="1161"/>
        <v>1.871590209523001</v>
      </c>
      <c r="BD314" s="19">
        <f t="shared" si="1162"/>
        <v>1.2000537192062188</v>
      </c>
      <c r="BE314" s="19">
        <f t="shared" si="1163"/>
        <v>1.3441294236315966</v>
      </c>
      <c r="BF314" s="19">
        <f t="shared" si="1164"/>
        <v>1.6321986656741185</v>
      </c>
      <c r="BG314" s="19">
        <f t="shared" si="1165"/>
        <v>1.0764688442601587</v>
      </c>
      <c r="BH314" s="19">
        <f t="shared" si="1166"/>
        <v>0.72760393587945382</v>
      </c>
      <c r="BI314" s="19">
        <f t="shared" si="1167"/>
        <v>1.1977214841528763</v>
      </c>
      <c r="BJ314" s="19">
        <f t="shared" si="1168"/>
        <v>1.0427632565023346</v>
      </c>
      <c r="BK314" s="19">
        <f t="shared" si="1169"/>
        <v>0.84270242193812528</v>
      </c>
      <c r="BL314" s="19">
        <f t="shared" si="1170"/>
        <v>1.3118047790318133</v>
      </c>
      <c r="BM314" s="19">
        <f t="shared" si="1171"/>
        <v>1.1119849959709567</v>
      </c>
      <c r="BN314" s="19">
        <f t="shared" si="1172"/>
        <v>0.16695065103637527</v>
      </c>
      <c r="BO314" s="19">
        <f t="shared" si="1173"/>
        <v>0.83271233644963338</v>
      </c>
      <c r="BP314" s="19">
        <f t="shared" si="1174"/>
        <v>0.90544653627621685</v>
      </c>
      <c r="BQ314" s="19">
        <f t="shared" si="1175"/>
        <v>1.2627572088134977</v>
      </c>
      <c r="BR314" s="19">
        <f t="shared" si="1176"/>
        <v>1.0233206430626465</v>
      </c>
      <c r="BS314" s="19">
        <f t="shared" si="1177"/>
        <v>0.68913919300499515</v>
      </c>
      <c r="BU314" s="16"/>
      <c r="BV314" s="9">
        <f t="shared" si="1149"/>
        <v>2.008775706874987</v>
      </c>
      <c r="BW314" s="9">
        <f t="shared" si="951"/>
        <v>0.68913919300499515</v>
      </c>
      <c r="BX314" s="9">
        <f t="shared" si="952"/>
        <v>0.93962043377625393</v>
      </c>
      <c r="BY314" s="9">
        <f t="shared" si="953"/>
        <v>0.78951172099711697</v>
      </c>
      <c r="BZ314" s="9">
        <f t="shared" si="954"/>
        <v>0.92896563645675079</v>
      </c>
      <c r="CA314" s="9">
        <f t="shared" si="916"/>
        <v>1.3843379713670814</v>
      </c>
      <c r="CB314" s="9">
        <f t="shared" si="955"/>
        <v>1.3843260695638673</v>
      </c>
      <c r="CC314" s="9"/>
      <c r="CD314" s="9">
        <f t="shared" si="956"/>
        <v>0.74184134575474781</v>
      </c>
      <c r="CE314" s="9">
        <f t="shared" si="957"/>
        <v>0.6891451179089918</v>
      </c>
      <c r="CG314" s="35"/>
      <c r="CH314">
        <f t="shared" si="958"/>
        <v>2005</v>
      </c>
      <c r="CI314" s="19">
        <f t="shared" si="1188"/>
        <v>9.7784789165115849E-2</v>
      </c>
      <c r="CJ314" s="19">
        <f t="shared" si="1189"/>
        <v>3.005025075973216E-2</v>
      </c>
      <c r="CK314" s="19">
        <f t="shared" si="1190"/>
        <v>4.8349502289343612E-3</v>
      </c>
      <c r="CL314" s="19">
        <f t="shared" si="1191"/>
        <v>3.2513436505478629E-6</v>
      </c>
      <c r="CM314" s="19">
        <f t="shared" si="1192"/>
        <v>3.2513436505478629E-6</v>
      </c>
      <c r="CN314" s="19">
        <f t="shared" si="1193"/>
        <v>3.2513436505478629E-6</v>
      </c>
      <c r="CO314" s="19">
        <f t="shared" si="1194"/>
        <v>3.1038754594009049E-2</v>
      </c>
      <c r="CP314" s="19">
        <f t="shared" si="1195"/>
        <v>8.3403535431700024E-2</v>
      </c>
      <c r="CQ314" s="19">
        <f t="shared" si="1196"/>
        <v>1.9936288534560486E-2</v>
      </c>
      <c r="CR314" s="19">
        <f t="shared" si="1197"/>
        <v>5.4488417959844972E-2</v>
      </c>
      <c r="CS314" s="19">
        <f t="shared" si="1201"/>
        <v>0.16964286508225515</v>
      </c>
      <c r="CT314" s="19">
        <f t="shared" si="1201"/>
        <v>7.2637071860667812E-2</v>
      </c>
      <c r="CU314" s="19">
        <f t="shared" si="1201"/>
        <v>5.147913671922881E-2</v>
      </c>
      <c r="CV314" s="19">
        <f t="shared" si="1201"/>
        <v>0.14851904715069716</v>
      </c>
      <c r="CW314" s="19">
        <f t="shared" si="1201"/>
        <v>5.8721768646202252E-2</v>
      </c>
      <c r="CX314" s="19">
        <f t="shared" si="1201"/>
        <v>3.3693269657325241E-2</v>
      </c>
      <c r="CY314" s="19">
        <f t="shared" si="1201"/>
        <v>3.7956256854769568E-2</v>
      </c>
      <c r="CZ314" s="19">
        <f t="shared" si="1201"/>
        <v>1.6644256230016086E-2</v>
      </c>
      <c r="DA314" s="19">
        <f t="shared" si="1201"/>
        <v>6.3806859237963795E-2</v>
      </c>
      <c r="DB314" s="19">
        <f t="shared" si="1201"/>
        <v>1.085951766747586E-2</v>
      </c>
      <c r="DC314" s="19">
        <f t="shared" si="1202"/>
        <v>1.4493210188549805E-2</v>
      </c>
      <c r="DD314">
        <f t="shared" si="980"/>
        <v>1</v>
      </c>
      <c r="DF314" s="19">
        <f t="shared" si="1037"/>
        <v>9.6910490489967721E-2</v>
      </c>
      <c r="DG314" s="19">
        <f t="shared" si="1084"/>
        <v>3.085755248142194E-2</v>
      </c>
      <c r="DH314" s="19">
        <f t="shared" si="1085"/>
        <v>4.9570954269483099E-3</v>
      </c>
      <c r="DI314" s="19">
        <f t="shared" si="1086"/>
        <v>3.298050325134336E-6</v>
      </c>
      <c r="DJ314" s="19">
        <f t="shared" si="1087"/>
        <v>3.298050325134336E-6</v>
      </c>
      <c r="DK314" s="19">
        <f t="shared" si="1088"/>
        <v>3.298050325134336E-6</v>
      </c>
      <c r="DL314" s="19">
        <f t="shared" si="1089"/>
        <v>3.0613222645147417E-2</v>
      </c>
      <c r="DM314" s="19">
        <f t="shared" si="1090"/>
        <v>8.3992533213698886E-2</v>
      </c>
      <c r="DN314" s="19">
        <f t="shared" si="1091"/>
        <v>1.9983750867231156E-2</v>
      </c>
      <c r="DO314" s="19">
        <f t="shared" si="1092"/>
        <v>5.1734182134113793E-2</v>
      </c>
      <c r="DP314" s="19">
        <f t="shared" si="1093"/>
        <v>0.17418404338575708</v>
      </c>
      <c r="DQ314" s="19">
        <f t="shared" si="1094"/>
        <v>7.2543225800771188E-2</v>
      </c>
      <c r="DR314" s="19">
        <f t="shared" si="1095"/>
        <v>5.1155745321896137E-2</v>
      </c>
      <c r="DS314" s="19">
        <f t="shared" si="1096"/>
        <v>0.14777894068871159</v>
      </c>
      <c r="DT314" s="19">
        <f t="shared" si="1097"/>
        <v>5.7470555344974451E-2</v>
      </c>
      <c r="DU314" s="19">
        <f t="shared" si="1098"/>
        <v>3.3002305101495072E-2</v>
      </c>
      <c r="DV314" s="19">
        <f t="shared" si="1074"/>
        <v>3.8491735329918349E-2</v>
      </c>
      <c r="DW314" s="19">
        <f t="shared" si="1075"/>
        <v>1.6504437943654967E-2</v>
      </c>
      <c r="DX314" s="19">
        <f t="shared" si="1076"/>
        <v>6.4102278624447895E-2</v>
      </c>
      <c r="DY314" s="19">
        <f t="shared" si="1077"/>
        <v>1.1018714380613933E-2</v>
      </c>
      <c r="DZ314" s="19">
        <f t="shared" si="1078"/>
        <v>1.4567838416974245E-2</v>
      </c>
      <c r="EA314" s="19">
        <f t="shared" si="1178"/>
        <v>0.99987854174871971</v>
      </c>
      <c r="EB314" s="19"/>
      <c r="EC314" s="19">
        <f t="shared" si="1038"/>
        <v>9.6922262498480918E-2</v>
      </c>
      <c r="ED314" s="19">
        <f t="shared" si="1099"/>
        <v>3.0861300841054332E-2</v>
      </c>
      <c r="EE314" s="19">
        <f t="shared" si="1100"/>
        <v>4.9576975802267812E-3</v>
      </c>
      <c r="EF314" s="19">
        <f t="shared" si="1101"/>
        <v>3.2984509492185617E-6</v>
      </c>
      <c r="EG314" s="19">
        <f t="shared" si="1102"/>
        <v>3.2984509492185617E-6</v>
      </c>
      <c r="EH314" s="19">
        <f t="shared" si="1103"/>
        <v>3.2984509492185617E-6</v>
      </c>
      <c r="EI314" s="19">
        <f t="shared" si="1104"/>
        <v>3.061694132530034E-2</v>
      </c>
      <c r="EJ314" s="19">
        <f t="shared" si="1105"/>
        <v>8.4002736039120951E-2</v>
      </c>
      <c r="EK314" s="19">
        <f t="shared" si="1106"/>
        <v>1.9986178353503747E-2</v>
      </c>
      <c r="EL314" s="19">
        <f t="shared" si="1107"/>
        <v>5.1740466440688103E-2</v>
      </c>
      <c r="EM314" s="19">
        <f t="shared" si="1108"/>
        <v>0.1742052020449614</v>
      </c>
      <c r="EN314" s="19">
        <f t="shared" si="1109"/>
        <v>7.2552037844414594E-2</v>
      </c>
      <c r="EO314" s="19">
        <f t="shared" si="1110"/>
        <v>5.1161959364012563E-2</v>
      </c>
      <c r="EP314" s="19">
        <f t="shared" si="1111"/>
        <v>0.14779689184073921</v>
      </c>
      <c r="EQ314" s="19">
        <f t="shared" si="1112"/>
        <v>5.7477536466041514E-2</v>
      </c>
      <c r="ER314" s="19">
        <f t="shared" si="1113"/>
        <v>3.3006313990673587E-2</v>
      </c>
      <c r="ES314" s="19">
        <f t="shared" si="1079"/>
        <v>3.8496411036683428E-2</v>
      </c>
      <c r="ET314" s="19">
        <f t="shared" si="1080"/>
        <v>1.6506442787330773E-2</v>
      </c>
      <c r="EU314" s="19">
        <f t="shared" si="1081"/>
        <v>6.411006532087124E-2</v>
      </c>
      <c r="EV314" s="19">
        <f t="shared" si="1082"/>
        <v>1.1020052856962956E-2</v>
      </c>
      <c r="EW314" s="19">
        <f t="shared" si="1083"/>
        <v>1.4569608016085717E-2</v>
      </c>
      <c r="EZ314" s="19">
        <f t="shared" si="1039"/>
        <v>1.0652681012649181E-2</v>
      </c>
      <c r="FA314" s="19">
        <f t="shared" si="1114"/>
        <v>-3.3789279195878319E-2</v>
      </c>
      <c r="FB314" s="19">
        <f t="shared" si="1115"/>
        <v>-4.2647155012336298E-2</v>
      </c>
      <c r="FC314" s="19">
        <f t="shared" si="1116"/>
        <v>-3.5795600704315429E-2</v>
      </c>
      <c r="FD314" s="19">
        <f t="shared" si="1117"/>
        <v>-9.4592316792946884E-3</v>
      </c>
      <c r="FE314" s="19">
        <f t="shared" si="1118"/>
        <v>-2.1413451223188367E-2</v>
      </c>
      <c r="FF314" s="19">
        <f t="shared" si="1119"/>
        <v>-1.5089259373819027E-2</v>
      </c>
      <c r="FG314" s="19">
        <f t="shared" si="1120"/>
        <v>1.6613801241701961E-2</v>
      </c>
      <c r="FH314" s="19">
        <f t="shared" si="1121"/>
        <v>3.343401954404604E-2</v>
      </c>
      <c r="FI314" s="19">
        <f t="shared" si="985"/>
        <v>7.747417119272447E-2</v>
      </c>
      <c r="FJ314" s="19">
        <f t="shared" si="986"/>
        <v>-4.1905854051257685E-2</v>
      </c>
      <c r="FK314" s="19">
        <f t="shared" si="987"/>
        <v>2.1393395358617954E-2</v>
      </c>
      <c r="FL314" s="19">
        <f t="shared" si="988"/>
        <v>8.476507751219076E-3</v>
      </c>
      <c r="FM314" s="19">
        <f t="shared" si="989"/>
        <v>3.6605402310156999E-2</v>
      </c>
      <c r="FN314" s="19">
        <f t="shared" si="990"/>
        <v>2.6222511147439394E-2</v>
      </c>
      <c r="FO314" s="19">
        <f t="shared" si="991"/>
        <v>-8.1448028121371939E-3</v>
      </c>
      <c r="FP314" s="19">
        <f t="shared" si="992"/>
        <v>-6.5389005216249949E-2</v>
      </c>
      <c r="FQ314" s="19">
        <f t="shared" si="993"/>
        <v>3.0380099724851669E-2</v>
      </c>
      <c r="FR314" s="19">
        <f t="shared" si="994"/>
        <v>-3.2185166058305043E-2</v>
      </c>
      <c r="FS314" s="19">
        <f t="shared" si="995"/>
        <v>-3.7903034792612603E-2</v>
      </c>
      <c r="FT314" s="19">
        <f t="shared" si="996"/>
        <v>-6.3176668596791954E-2</v>
      </c>
      <c r="FU314" s="19"/>
      <c r="FV314" s="16"/>
      <c r="FW314" s="19">
        <f t="shared" si="1179"/>
        <v>1.001306098287926</v>
      </c>
      <c r="FX314" s="19">
        <f t="shared" si="1048"/>
        <v>0.96479858663761597</v>
      </c>
      <c r="FY314" s="19">
        <f t="shared" si="1150"/>
        <v>0.92896563645675079</v>
      </c>
      <c r="FZ314" s="19"/>
      <c r="GA314" s="19">
        <f t="shared" si="1180"/>
        <v>1.0331377411849176</v>
      </c>
      <c r="GB314" s="19">
        <f t="shared" si="1049"/>
        <v>0.95294555983195339</v>
      </c>
      <c r="GC314" s="19">
        <f t="shared" si="1151"/>
        <v>0.93962043377625393</v>
      </c>
      <c r="GD314" s="19"/>
      <c r="GE314" s="19">
        <f t="shared" si="1181"/>
        <v>0.96520950411356266</v>
      </c>
      <c r="GF314" s="19">
        <f t="shared" si="1050"/>
        <v>0.64960970841870658</v>
      </c>
      <c r="GG314" s="19">
        <f t="shared" si="1152"/>
        <v>0.78951172099711697</v>
      </c>
      <c r="GH314" s="19"/>
      <c r="GI314" s="19">
        <f t="shared" si="1153"/>
        <v>2.008775706874987</v>
      </c>
      <c r="GJ314" s="19">
        <f t="shared" si="1000"/>
        <v>1.3843379713670811</v>
      </c>
      <c r="GK314" s="19">
        <f t="shared" si="1154"/>
        <v>1.3843260695638673</v>
      </c>
      <c r="GL314" s="3"/>
      <c r="GM314" s="3"/>
      <c r="GN314" s="8"/>
      <c r="GO314" s="5">
        <f t="shared" si="1051"/>
        <v>56</v>
      </c>
      <c r="GP314" t="b">
        <f t="shared" si="1001"/>
        <v>0</v>
      </c>
      <c r="GS314" s="11"/>
      <c r="GT314" s="11"/>
      <c r="GU314" s="11"/>
      <c r="GV314" s="11"/>
      <c r="GW314" s="11"/>
      <c r="GX314" s="11"/>
      <c r="GY314" s="11"/>
      <c r="GZ314" s="11" t="str">
        <f ca="1">IF(GP314,OFFSET(#REF!,$GP$253+$GO314,0),"")</f>
        <v/>
      </c>
      <c r="HA314" s="12" t="str">
        <f t="shared" ca="1" si="1005"/>
        <v/>
      </c>
      <c r="HB314" s="12" t="str">
        <f t="shared" ca="1" si="1006"/>
        <v/>
      </c>
      <c r="HC314" s="12" t="str">
        <f t="shared" ca="1" si="1007"/>
        <v/>
      </c>
      <c r="HD314" s="12" t="str">
        <f t="shared" ca="1" si="1008"/>
        <v/>
      </c>
      <c r="HE314" t="str">
        <f t="shared" ca="1" si="1009"/>
        <v/>
      </c>
      <c r="HF314" s="12" t="str">
        <f t="shared" ca="1" si="1010"/>
        <v/>
      </c>
      <c r="HG314" s="12" t="str">
        <f t="shared" ca="1" si="1011"/>
        <v/>
      </c>
      <c r="HH314" s="12" t="str">
        <f t="shared" ca="1" si="1012"/>
        <v/>
      </c>
      <c r="HJ314" s="17"/>
      <c r="HL314" s="18">
        <f t="shared" si="1013"/>
        <v>2005</v>
      </c>
      <c r="HM314" s="9">
        <f t="shared" si="1155"/>
        <v>1.421771373009999</v>
      </c>
      <c r="HN314" s="9">
        <f t="shared" si="1182"/>
        <v>0.77189459408914818</v>
      </c>
      <c r="HO314" s="9">
        <f t="shared" si="1183"/>
        <v>0.92020353366283403</v>
      </c>
      <c r="HP314" s="9">
        <f t="shared" si="1184"/>
        <v>0.85714550574692971</v>
      </c>
      <c r="HQ314" s="9">
        <f t="shared" si="1185"/>
        <v>0.97863840551827752</v>
      </c>
      <c r="HR314" s="9">
        <f t="shared" si="927"/>
        <v>1.0974644717855009</v>
      </c>
      <c r="HS314" s="9">
        <f t="shared" si="1186"/>
        <v>1.0974576368571241</v>
      </c>
      <c r="HT314" s="9"/>
      <c r="HU314" s="9">
        <f t="shared" si="1187"/>
        <v>0.78874832325154165</v>
      </c>
      <c r="HV314" s="23">
        <f t="shared" si="1020"/>
        <v>0.77189940142210367</v>
      </c>
      <c r="HX314" s="8"/>
      <c r="HY314" s="5">
        <f t="shared" si="1052"/>
        <v>56</v>
      </c>
      <c r="HZ314" t="b">
        <f t="shared" si="1021"/>
        <v>0</v>
      </c>
      <c r="IC314" s="11"/>
      <c r="ID314" s="11"/>
      <c r="IE314" s="11"/>
      <c r="IF314" t="str">
        <f t="shared" ca="1" si="1023"/>
        <v/>
      </c>
      <c r="IG314" s="12" t="str">
        <f t="shared" si="1024"/>
        <v/>
      </c>
      <c r="IH314" s="19" t="str">
        <f t="shared" ca="1" si="1025"/>
        <v/>
      </c>
      <c r="II314" s="19" t="str">
        <f t="shared" ca="1" si="1026"/>
        <v/>
      </c>
      <c r="IJ314" s="11" t="str">
        <f t="shared" ca="1" si="1027"/>
        <v/>
      </c>
      <c r="IK314" s="12" t="str">
        <f t="shared" ca="1" si="1028"/>
        <v/>
      </c>
      <c r="IL314" s="12" t="str">
        <f t="shared" ca="1" si="1122"/>
        <v/>
      </c>
      <c r="IM314" s="12" t="str">
        <f t="shared" ca="1" si="1030"/>
        <v/>
      </c>
      <c r="IN314" s="12" t="str">
        <f t="shared" ca="1" si="1031"/>
        <v/>
      </c>
      <c r="IO314" t="str">
        <f t="shared" ca="1" si="1032"/>
        <v/>
      </c>
      <c r="IP314" s="12" t="str">
        <f t="shared" ca="1" si="1033"/>
        <v/>
      </c>
      <c r="IQ314" s="12" t="str">
        <f t="shared" ca="1" si="1034"/>
        <v/>
      </c>
      <c r="IR314" s="12" t="str">
        <f t="shared" ca="1" si="1035"/>
        <v/>
      </c>
    </row>
    <row r="315" spans="1:252" x14ac:dyDescent="0.2">
      <c r="A315" t="s">
        <v>54</v>
      </c>
      <c r="B315" s="1">
        <f t="shared" si="1036"/>
        <v>2006</v>
      </c>
      <c r="C315" s="124">
        <f>Manufacturing_Energy_Data!C46</f>
        <v>301.63248268799998</v>
      </c>
      <c r="D315" s="124">
        <f>Manufacturing_Energy_Data!D46</f>
        <v>79.236968124000001</v>
      </c>
      <c r="E315" s="124">
        <f>Manufacturing_Energy_Data!E46</f>
        <v>13.064957439999999</v>
      </c>
      <c r="F315" s="124">
        <v>0.01</v>
      </c>
      <c r="G315" s="124">
        <v>0.01</v>
      </c>
      <c r="H315" s="124">
        <v>0.01</v>
      </c>
      <c r="I315" s="124">
        <f>Manufacturing_Energy_Data!F46</f>
        <v>96.462862975999997</v>
      </c>
      <c r="J315" s="124">
        <f>Manufacturing_Energy_Data!G46</f>
        <v>245.509183912</v>
      </c>
      <c r="K315" s="124">
        <f>Manufacturing_Energy_Data!H46</f>
        <v>60.357440648000001</v>
      </c>
      <c r="L315" s="124">
        <f>Manufacturing_Energy_Data!I46</f>
        <v>168.53377468799999</v>
      </c>
      <c r="M315" s="124">
        <f>Manufacturing_Energy_Data!J46</f>
        <v>532.21748647599998</v>
      </c>
      <c r="N315" s="124">
        <f>Manufacturing_Energy_Data!K46</f>
        <v>220.01886207999999</v>
      </c>
      <c r="O315" s="124">
        <f>Manufacturing_Energy_Data!L46</f>
        <v>157.69310346</v>
      </c>
      <c r="P315" s="124">
        <f>Manufacturing_Energy_Data!M46</f>
        <v>443.67349676800001</v>
      </c>
      <c r="Q315" s="124">
        <f>Manufacturing_Energy_Data!N46</f>
        <v>179.19403641600002</v>
      </c>
      <c r="R315" s="124">
        <f>Manufacturing_Energy_Data!O46</f>
        <v>106.736016244</v>
      </c>
      <c r="S315" s="124">
        <f>Manufacturing_Energy_Data!P46</f>
        <v>117.602925752</v>
      </c>
      <c r="T315" s="124">
        <f>Manufacturing_Energy_Data!Q46</f>
        <v>51.663726063999995</v>
      </c>
      <c r="U315" s="124">
        <f>Manufacturing_Energy_Data!R46</f>
        <v>189.979061336</v>
      </c>
      <c r="V315" s="124">
        <f>Manufacturing_Energy_Data!S46</f>
        <v>32.803670871999998</v>
      </c>
      <c r="W315" s="124">
        <f>Manufacturing_Energy_Data!T46</f>
        <v>43.850928463999999</v>
      </c>
      <c r="X315" s="124">
        <f t="shared" si="1200"/>
        <v>3040.2609844079998</v>
      </c>
      <c r="Z315" s="19">
        <f t="shared" si="1123"/>
        <v>0.33288044458927202</v>
      </c>
      <c r="AA315" s="19">
        <f t="shared" si="1124"/>
        <v>0.93463954826094797</v>
      </c>
      <c r="AB315" s="19">
        <f t="shared" si="1125"/>
        <v>0.30060444007480203</v>
      </c>
      <c r="AC315" s="19">
        <f t="shared" si="1126"/>
        <v>1.103596143302623E-5</v>
      </c>
      <c r="AD315" s="19">
        <f t="shared" si="1127"/>
        <v>1.1795498621278721E-4</v>
      </c>
      <c r="AE315" s="19">
        <f t="shared" si="1128"/>
        <v>2.3008451535744308E-4</v>
      </c>
      <c r="AF315" s="19">
        <f t="shared" si="1129"/>
        <v>0.83616824233081344</v>
      </c>
      <c r="AG315" s="19">
        <f t="shared" si="1130"/>
        <v>1.2349357230594877</v>
      </c>
      <c r="AH315" s="19">
        <f t="shared" si="1131"/>
        <v>0.57084553812208849</v>
      </c>
      <c r="AI315" s="19">
        <f t="shared" si="1132"/>
        <v>0.20129892597275981</v>
      </c>
      <c r="AJ315" s="19">
        <f t="shared" si="1133"/>
        <v>0.61684949870599015</v>
      </c>
      <c r="AK315" s="19">
        <f t="shared" si="1134"/>
        <v>0.8762594017859997</v>
      </c>
      <c r="AL315" s="19">
        <f t="shared" si="1135"/>
        <v>1.1454741655373948</v>
      </c>
      <c r="AM315" s="19">
        <f t="shared" si="1136"/>
        <v>1.6722113127133298</v>
      </c>
      <c r="AN315" s="19">
        <f t="shared" si="1137"/>
        <v>0.47884906363028962</v>
      </c>
      <c r="AO315" s="19">
        <f t="shared" si="1138"/>
        <v>0.28487097884241236</v>
      </c>
      <c r="AP315" s="19">
        <f t="shared" si="1139"/>
        <v>0.35773436546243664</v>
      </c>
      <c r="AQ315" s="19">
        <f t="shared" si="1140"/>
        <v>0.37216537376800735</v>
      </c>
      <c r="AR315" s="19">
        <f t="shared" si="1141"/>
        <v>0.2328818771865222</v>
      </c>
      <c r="AS315" s="19">
        <f t="shared" si="1142"/>
        <v>0.33432395254965297</v>
      </c>
      <c r="AT315" s="19">
        <f t="shared" si="1143"/>
        <v>0.25206675946274881</v>
      </c>
      <c r="AU315" s="19">
        <f t="shared" si="1144"/>
        <v>1.523921780708972</v>
      </c>
      <c r="AV315" s="19"/>
      <c r="AX315" s="19">
        <f t="shared" si="1156"/>
        <v>1.4104307585830782</v>
      </c>
      <c r="AY315" s="19">
        <f t="shared" si="1157"/>
        <v>0.91432905119628005</v>
      </c>
      <c r="AZ315" s="19">
        <f t="shared" si="1158"/>
        <v>0.99433655266486354</v>
      </c>
      <c r="BA315" s="19">
        <f t="shared" si="1159"/>
        <v>0.74690277736580368</v>
      </c>
      <c r="BB315" s="19">
        <f t="shared" si="1160"/>
        <v>0.99985972616107111</v>
      </c>
      <c r="BC315" s="19">
        <f t="shared" si="1161"/>
        <v>1.9435442982166082</v>
      </c>
      <c r="BD315" s="19">
        <f t="shared" si="1162"/>
        <v>1.1994373398167313</v>
      </c>
      <c r="BE315" s="19">
        <f t="shared" si="1163"/>
        <v>1.3016624165883488</v>
      </c>
      <c r="BF315" s="19">
        <f t="shared" si="1164"/>
        <v>1.6428039888754655</v>
      </c>
      <c r="BG315" s="19">
        <f t="shared" si="1165"/>
        <v>1.0927106122434393</v>
      </c>
      <c r="BH315" s="19">
        <f t="shared" si="1166"/>
        <v>0.72751454694583262</v>
      </c>
      <c r="BI315" s="19">
        <f t="shared" si="1167"/>
        <v>1.18682149009311</v>
      </c>
      <c r="BJ315" s="19">
        <f t="shared" si="1168"/>
        <v>1.0091581500903855</v>
      </c>
      <c r="BK315" s="19">
        <f t="shared" si="1169"/>
        <v>0.82988594755698597</v>
      </c>
      <c r="BL315" s="19">
        <f t="shared" si="1170"/>
        <v>1.2324080869169423</v>
      </c>
      <c r="BM315" s="19">
        <f t="shared" si="1171"/>
        <v>1.091246608088853</v>
      </c>
      <c r="BN315" s="19">
        <f t="shared" si="1172"/>
        <v>0.15185778041385481</v>
      </c>
      <c r="BO315" s="19">
        <f t="shared" si="1173"/>
        <v>0.83898143813009496</v>
      </c>
      <c r="BP315" s="19">
        <f t="shared" si="1174"/>
        <v>0.87047322589092491</v>
      </c>
      <c r="BQ315" s="19">
        <f t="shared" si="1175"/>
        <v>1.2471703224544239</v>
      </c>
      <c r="BR315" s="19">
        <f t="shared" si="1176"/>
        <v>0.97950082778809633</v>
      </c>
      <c r="BS315" s="19">
        <f t="shared" si="1177"/>
        <v>0.64464433377790753</v>
      </c>
      <c r="BU315" s="16"/>
      <c r="BV315" s="9">
        <f t="shared" si="1149"/>
        <v>2.122716368333641</v>
      </c>
      <c r="BW315" s="9">
        <f t="shared" si="951"/>
        <v>0.64464433377790753</v>
      </c>
      <c r="BX315" s="9">
        <f t="shared" si="952"/>
        <v>0.92600130035666139</v>
      </c>
      <c r="BY315" s="9">
        <f t="shared" si="953"/>
        <v>0.76427372411207017</v>
      </c>
      <c r="BZ315" s="9">
        <f t="shared" si="954"/>
        <v>0.91088510149751456</v>
      </c>
      <c r="CA315" s="9">
        <f t="shared" si="916"/>
        <v>1.3684095386386252</v>
      </c>
      <c r="CB315" s="9">
        <f t="shared" si="955"/>
        <v>1.3683970790638993</v>
      </c>
      <c r="CC315" s="9"/>
      <c r="CD315" s="9">
        <f t="shared" si="956"/>
        <v>0.70771846235620528</v>
      </c>
      <c r="CE315" s="9">
        <f t="shared" si="957"/>
        <v>0.64465020341499701</v>
      </c>
      <c r="CG315" s="35"/>
      <c r="CH315">
        <f t="shared" si="958"/>
        <v>2006</v>
      </c>
      <c r="CI315" s="19">
        <f t="shared" si="1188"/>
        <v>9.9212693987432113E-2</v>
      </c>
      <c r="CJ315" s="19">
        <f t="shared" si="1189"/>
        <v>2.6062554672236154E-2</v>
      </c>
      <c r="CK315" s="19">
        <f t="shared" si="1190"/>
        <v>4.2973144433993415E-3</v>
      </c>
      <c r="CL315" s="19">
        <f t="shared" si="1191"/>
        <v>3.2891913066954028E-6</v>
      </c>
      <c r="CM315" s="19">
        <f t="shared" si="1192"/>
        <v>3.2891913066954028E-6</v>
      </c>
      <c r="CN315" s="19">
        <f t="shared" si="1193"/>
        <v>3.2891913066954028E-6</v>
      </c>
      <c r="CO315" s="19">
        <f t="shared" si="1194"/>
        <v>3.1728481031960902E-2</v>
      </c>
      <c r="CP315" s="19">
        <f t="shared" si="1195"/>
        <v>8.0752667343723314E-2</v>
      </c>
      <c r="CQ315" s="19">
        <f t="shared" si="1196"/>
        <v>1.9852716907378533E-2</v>
      </c>
      <c r="CR315" s="19">
        <f t="shared" si="1197"/>
        <v>5.5433982658833127E-2</v>
      </c>
      <c r="CS315" s="19">
        <f t="shared" si="1201"/>
        <v>0.17505651297881372</v>
      </c>
      <c r="CT315" s="19">
        <f t="shared" si="1201"/>
        <v>7.2368412846255073E-2</v>
      </c>
      <c r="CU315" s="19">
        <f t="shared" si="1201"/>
        <v>5.1868278502645075E-2</v>
      </c>
      <c r="CV315" s="19">
        <f t="shared" si="1201"/>
        <v>0.14593270085804563</v>
      </c>
      <c r="CW315" s="19">
        <f t="shared" si="1201"/>
        <v>5.8940346679116663E-2</v>
      </c>
      <c r="CX315" s="19">
        <f t="shared" si="1201"/>
        <v>3.5107517674106407E-2</v>
      </c>
      <c r="CY315" s="19">
        <f t="shared" si="1201"/>
        <v>3.8681852102542331E-2</v>
      </c>
      <c r="CZ315" s="19">
        <f t="shared" si="1201"/>
        <v>1.6993187864120147E-2</v>
      </c>
      <c r="DA315" s="19">
        <f t="shared" si="1201"/>
        <v>6.2487747700052387E-2</v>
      </c>
      <c r="DB315" s="19">
        <f t="shared" si="1201"/>
        <v>1.0789754905987959E-2</v>
      </c>
      <c r="DC315" s="19">
        <f t="shared" si="1202"/>
        <v>1.4423409269431078E-2</v>
      </c>
      <c r="DD315">
        <f t="shared" si="980"/>
        <v>1</v>
      </c>
      <c r="DF315" s="19">
        <f t="shared" si="1037"/>
        <v>9.849701656206257E-2</v>
      </c>
      <c r="DG315" s="19">
        <f t="shared" si="1084"/>
        <v>2.8009107532237894E-2</v>
      </c>
      <c r="DH315" s="19">
        <f t="shared" si="1085"/>
        <v>4.5608521585025156E-3</v>
      </c>
      <c r="DI315" s="19">
        <f t="shared" si="1086"/>
        <v>3.2702309765649225E-6</v>
      </c>
      <c r="DJ315" s="19">
        <f t="shared" si="1087"/>
        <v>3.2702309765649225E-6</v>
      </c>
      <c r="DK315" s="19">
        <f t="shared" si="1088"/>
        <v>3.2702309765649225E-6</v>
      </c>
      <c r="DL315" s="19">
        <f t="shared" si="1089"/>
        <v>3.1382354579936302E-2</v>
      </c>
      <c r="DM315" s="19">
        <f t="shared" si="1090"/>
        <v>8.2070966323438035E-2</v>
      </c>
      <c r="DN315" s="19">
        <f t="shared" si="1091"/>
        <v>1.9894473465714196E-2</v>
      </c>
      <c r="DO315" s="19">
        <f t="shared" si="1092"/>
        <v>5.4959844640494034E-2</v>
      </c>
      <c r="DP315" s="19">
        <f t="shared" si="1093"/>
        <v>0.1723355174975994</v>
      </c>
      <c r="DQ315" s="19">
        <f t="shared" si="1094"/>
        <v>7.2502659393688662E-2</v>
      </c>
      <c r="DR315" s="19">
        <f t="shared" si="1095"/>
        <v>5.1673463399216892E-2</v>
      </c>
      <c r="DS315" s="19">
        <f t="shared" si="1096"/>
        <v>0.14722208768804076</v>
      </c>
      <c r="DT315" s="19">
        <f t="shared" si="1097"/>
        <v>5.8830989988085718E-2</v>
      </c>
      <c r="DU315" s="19">
        <f t="shared" si="1098"/>
        <v>3.4395547977790056E-2</v>
      </c>
      <c r="DV315" s="19">
        <f t="shared" si="1074"/>
        <v>3.8317909484656763E-2</v>
      </c>
      <c r="DW315" s="19">
        <f t="shared" si="1075"/>
        <v>1.6818118767090263E-2</v>
      </c>
      <c r="DX315" s="19">
        <f t="shared" si="1076"/>
        <v>6.3145007110893631E-2</v>
      </c>
      <c r="DY315" s="19">
        <f t="shared" si="1077"/>
        <v>1.0824598819296261E-2</v>
      </c>
      <c r="DZ315" s="19">
        <f t="shared" si="1078"/>
        <v>1.4458281647239198E-2</v>
      </c>
      <c r="EA315" s="19">
        <f t="shared" si="1178"/>
        <v>0.99990860772891277</v>
      </c>
      <c r="EB315" s="19"/>
      <c r="EC315" s="19">
        <f t="shared" si="1038"/>
        <v>9.8506019250877666E-2</v>
      </c>
      <c r="ED315" s="19">
        <f t="shared" si="1099"/>
        <v>2.8011667582155168E-2</v>
      </c>
      <c r="EE315" s="19">
        <f t="shared" si="1100"/>
        <v>4.5612690232375887E-3</v>
      </c>
      <c r="EF315" s="19">
        <f t="shared" si="1101"/>
        <v>3.2705298777181058E-6</v>
      </c>
      <c r="EG315" s="19">
        <f t="shared" si="1102"/>
        <v>3.2705298777181058E-6</v>
      </c>
      <c r="EH315" s="19">
        <f t="shared" si="1103"/>
        <v>3.2705298777181058E-6</v>
      </c>
      <c r="EI315" s="19">
        <f t="shared" si="1104"/>
        <v>3.1385222946739982E-2</v>
      </c>
      <c r="EJ315" s="19">
        <f t="shared" si="1105"/>
        <v>8.2078467661004934E-2</v>
      </c>
      <c r="EK315" s="19">
        <f t="shared" si="1106"/>
        <v>1.9896291833011028E-2</v>
      </c>
      <c r="EL315" s="19">
        <f t="shared" si="1107"/>
        <v>5.4964868004610985E-2</v>
      </c>
      <c r="EM315" s="19">
        <f t="shared" si="1108"/>
        <v>0.17235126907150461</v>
      </c>
      <c r="EN315" s="19">
        <f t="shared" si="1109"/>
        <v>7.2509286182027746E-2</v>
      </c>
      <c r="EO315" s="19">
        <f t="shared" si="1110"/>
        <v>5.1678186386036377E-2</v>
      </c>
      <c r="EP315" s="19">
        <f t="shared" si="1111"/>
        <v>0.1472355438787806</v>
      </c>
      <c r="EQ315" s="19">
        <f t="shared" si="1112"/>
        <v>5.8836367177304574E-2</v>
      </c>
      <c r="ER315" s="19">
        <f t="shared" si="1113"/>
        <v>3.4398691752351732E-2</v>
      </c>
      <c r="ES315" s="19">
        <f t="shared" si="1079"/>
        <v>3.8321411765509281E-2</v>
      </c>
      <c r="ET315" s="19">
        <f t="shared" si="1080"/>
        <v>1.6819655953646772E-2</v>
      </c>
      <c r="EU315" s="19">
        <f t="shared" si="1081"/>
        <v>6.3150778603971169E-2</v>
      </c>
      <c r="EV315" s="19">
        <f t="shared" si="1082"/>
        <v>1.0825588194387201E-2</v>
      </c>
      <c r="EW315" s="19">
        <f t="shared" si="1083"/>
        <v>1.4459603143209475E-2</v>
      </c>
      <c r="EZ315" s="19">
        <f t="shared" si="1039"/>
        <v>-4.4997010473759556E-3</v>
      </c>
      <c r="FA315" s="19">
        <f t="shared" si="1114"/>
        <v>-4.9277963246589798E-2</v>
      </c>
      <c r="FB315" s="19">
        <f t="shared" si="1115"/>
        <v>-9.1729129546337815E-2</v>
      </c>
      <c r="FC315" s="19">
        <f t="shared" si="1116"/>
        <v>-7.4232465126732464E-3</v>
      </c>
      <c r="FD315" s="19">
        <f t="shared" si="1117"/>
        <v>0.10466683444332073</v>
      </c>
      <c r="FE315" s="19">
        <f t="shared" si="1118"/>
        <v>3.772481513841551E-2</v>
      </c>
      <c r="FF315" s="19">
        <f t="shared" si="1119"/>
        <v>-5.137584495073915E-4</v>
      </c>
      <c r="FG315" s="19">
        <f t="shared" si="1120"/>
        <v>-3.2104305296376603E-2</v>
      </c>
      <c r="FH315" s="19">
        <f t="shared" si="1121"/>
        <v>6.4765506417148091E-3</v>
      </c>
      <c r="FI315" s="19">
        <f t="shared" si="985"/>
        <v>1.4975313789787928E-2</v>
      </c>
      <c r="FJ315" s="19">
        <f t="shared" si="986"/>
        <v>-1.2286138178942737E-4</v>
      </c>
      <c r="FK315" s="19">
        <f t="shared" si="987"/>
        <v>-9.1422717869828647E-3</v>
      </c>
      <c r="FL315" s="19">
        <f t="shared" si="988"/>
        <v>-3.2757698510211215E-2</v>
      </c>
      <c r="FM315" s="19">
        <f t="shared" si="989"/>
        <v>-1.5325618029198445E-2</v>
      </c>
      <c r="FN315" s="19">
        <f t="shared" si="990"/>
        <v>-6.2433833336639016E-2</v>
      </c>
      <c r="FO315" s="19">
        <f t="shared" si="991"/>
        <v>-1.882598301919099E-2</v>
      </c>
      <c r="FP315" s="19">
        <f t="shared" si="992"/>
        <v>-9.4753838295274104E-2</v>
      </c>
      <c r="FQ315" s="19">
        <f t="shared" si="993"/>
        <v>7.5003342894472405E-3</v>
      </c>
      <c r="FR315" s="19">
        <f t="shared" si="994"/>
        <v>-3.9391230689333388E-2</v>
      </c>
      <c r="FS315" s="19">
        <f t="shared" si="995"/>
        <v>-1.2420348030257244E-2</v>
      </c>
      <c r="FT315" s="19">
        <f t="shared" si="996"/>
        <v>-4.3765068423111224E-2</v>
      </c>
      <c r="FU315" s="19"/>
      <c r="FV315" s="16"/>
      <c r="FW315" s="19">
        <f t="shared" si="1179"/>
        <v>0.98053691735229442</v>
      </c>
      <c r="FX315" s="19">
        <f t="shared" si="1048"/>
        <v>0.94602063200749853</v>
      </c>
      <c r="FY315" s="19">
        <f t="shared" si="1150"/>
        <v>0.91088510149751456</v>
      </c>
      <c r="FZ315" s="19"/>
      <c r="GA315" s="19">
        <f t="shared" si="1180"/>
        <v>0.98550570748567234</v>
      </c>
      <c r="GB315" s="19">
        <f t="shared" si="1049"/>
        <v>0.93913328813751928</v>
      </c>
      <c r="GC315" s="19">
        <f t="shared" si="1151"/>
        <v>0.92600130035666139</v>
      </c>
      <c r="GD315" s="19"/>
      <c r="GE315" s="19">
        <f t="shared" si="1181"/>
        <v>0.96803341076029581</v>
      </c>
      <c r="GF315" s="19">
        <f t="shared" si="1050"/>
        <v>0.62884390170356175</v>
      </c>
      <c r="GG315" s="19">
        <f t="shared" si="1152"/>
        <v>0.76427372411207017</v>
      </c>
      <c r="GH315" s="19"/>
      <c r="GI315" s="19">
        <f t="shared" si="1153"/>
        <v>2.122716368333641</v>
      </c>
      <c r="GJ315" s="19">
        <f t="shared" si="1000"/>
        <v>1.3684095386386255</v>
      </c>
      <c r="GK315" s="19">
        <f t="shared" si="1154"/>
        <v>1.3683970790638993</v>
      </c>
      <c r="GL315" s="3"/>
      <c r="GM315" s="3"/>
      <c r="GN315" s="8"/>
      <c r="GO315" s="5">
        <f t="shared" si="1051"/>
        <v>57</v>
      </c>
      <c r="GP315" t="b">
        <f t="shared" si="1001"/>
        <v>0</v>
      </c>
      <c r="GS315" s="11"/>
      <c r="GT315" s="11"/>
      <c r="GU315" s="11"/>
      <c r="GV315" s="11"/>
      <c r="GW315" s="11"/>
      <c r="GX315" s="11"/>
      <c r="GY315" s="11"/>
      <c r="GZ315" s="11" t="str">
        <f ca="1">IF(GP315,OFFSET(#REF!,$GP$253+$GO315,0),"")</f>
        <v/>
      </c>
      <c r="HA315" s="12" t="str">
        <f t="shared" ca="1" si="1005"/>
        <v/>
      </c>
      <c r="HB315" s="12" t="str">
        <f t="shared" ca="1" si="1006"/>
        <v/>
      </c>
      <c r="HC315" s="12" t="str">
        <f t="shared" ca="1" si="1007"/>
        <v/>
      </c>
      <c r="HD315" s="12" t="str">
        <f t="shared" ca="1" si="1008"/>
        <v/>
      </c>
      <c r="HE315" t="str">
        <f t="shared" ca="1" si="1009"/>
        <v/>
      </c>
      <c r="HF315" s="12" t="str">
        <f t="shared" ca="1" si="1010"/>
        <v/>
      </c>
      <c r="HG315" s="12" t="str">
        <f t="shared" ca="1" si="1011"/>
        <v/>
      </c>
      <c r="HH315" s="12" t="str">
        <f t="shared" ca="1" si="1012"/>
        <v/>
      </c>
      <c r="HJ315" s="17"/>
      <c r="HL315" s="18">
        <f t="shared" si="1013"/>
        <v>2006</v>
      </c>
      <c r="HM315" s="9">
        <f t="shared" si="1155"/>
        <v>1.502416300230746</v>
      </c>
      <c r="HN315" s="9">
        <f t="shared" si="1182"/>
        <v>0.72205656187335798</v>
      </c>
      <c r="HO315" s="9">
        <f t="shared" si="1183"/>
        <v>0.9068658344732069</v>
      </c>
      <c r="HP315" s="9">
        <f t="shared" si="1184"/>
        <v>0.82974548744605903</v>
      </c>
      <c r="HQ315" s="9">
        <f t="shared" si="1185"/>
        <v>0.95959108534945636</v>
      </c>
      <c r="HR315" s="9">
        <f t="shared" si="927"/>
        <v>1.0848368552841323</v>
      </c>
      <c r="HS315" s="9">
        <f t="shared" si="1186"/>
        <v>1.0848295482471033</v>
      </c>
      <c r="HT315" s="9"/>
      <c r="HU315" s="9">
        <f t="shared" si="1187"/>
        <v>0.75246783387314808</v>
      </c>
      <c r="HV315" s="23">
        <f t="shared" si="1020"/>
        <v>0.72206142539688856</v>
      </c>
      <c r="HX315" s="8"/>
      <c r="HY315" s="5">
        <f t="shared" si="1052"/>
        <v>57</v>
      </c>
      <c r="HZ315" t="b">
        <f t="shared" si="1021"/>
        <v>0</v>
      </c>
      <c r="IC315" s="11"/>
      <c r="ID315" s="11"/>
      <c r="IE315" s="11"/>
      <c r="IF315" t="str">
        <f t="shared" ca="1" si="1023"/>
        <v/>
      </c>
      <c r="IG315" s="12" t="str">
        <f t="shared" si="1024"/>
        <v/>
      </c>
      <c r="IH315" s="19" t="str">
        <f t="shared" ca="1" si="1025"/>
        <v/>
      </c>
      <c r="II315" s="19" t="str">
        <f t="shared" ca="1" si="1026"/>
        <v/>
      </c>
      <c r="IJ315" s="11" t="str">
        <f t="shared" ca="1" si="1027"/>
        <v/>
      </c>
      <c r="IK315" s="12" t="str">
        <f t="shared" ca="1" si="1028"/>
        <v/>
      </c>
      <c r="IL315" s="12" t="str">
        <f t="shared" ca="1" si="1122"/>
        <v/>
      </c>
      <c r="IM315" s="12" t="str">
        <f t="shared" ca="1" si="1030"/>
        <v/>
      </c>
      <c r="IN315" s="12" t="str">
        <f t="shared" ca="1" si="1031"/>
        <v/>
      </c>
      <c r="IO315" t="str">
        <f t="shared" ca="1" si="1032"/>
        <v/>
      </c>
      <c r="IP315" s="12" t="str">
        <f t="shared" ca="1" si="1033"/>
        <v/>
      </c>
      <c r="IQ315" s="12" t="str">
        <f t="shared" ca="1" si="1034"/>
        <v/>
      </c>
      <c r="IR315" s="12" t="str">
        <f t="shared" ca="1" si="1035"/>
        <v/>
      </c>
    </row>
    <row r="316" spans="1:252" x14ac:dyDescent="0.2">
      <c r="A316" t="s">
        <v>54</v>
      </c>
      <c r="B316" s="1">
        <f t="shared" si="1036"/>
        <v>2007</v>
      </c>
      <c r="C316" s="124">
        <f>Manufacturing_Energy_Data!C47</f>
        <v>307.48225773999997</v>
      </c>
      <c r="D316" s="124">
        <f>Manufacturing_Energy_Data!D47</f>
        <v>68.415711176000002</v>
      </c>
      <c r="E316" s="124">
        <f>Manufacturing_Energy_Data!E47</f>
        <v>8.8014314240000004</v>
      </c>
      <c r="F316" s="124">
        <v>0.01</v>
      </c>
      <c r="G316" s="124">
        <v>0.01</v>
      </c>
      <c r="H316" s="124">
        <v>0.01</v>
      </c>
      <c r="I316" s="124">
        <f>Manufacturing_Energy_Data!F47</f>
        <v>85.215181091999995</v>
      </c>
      <c r="J316" s="124">
        <f>Manufacturing_Energy_Data!G47</f>
        <v>252.53347172400001</v>
      </c>
      <c r="K316" s="124">
        <f>Manufacturing_Energy_Data!H47</f>
        <v>57.377631864000001</v>
      </c>
      <c r="L316" s="124">
        <f>Manufacturing_Energy_Data!I47</f>
        <v>167.6105762</v>
      </c>
      <c r="M316" s="124">
        <f>Manufacturing_Energy_Data!J47</f>
        <v>550.50749882799994</v>
      </c>
      <c r="N316" s="124">
        <f>Manufacturing_Energy_Data!K47</f>
        <v>207.53010613999999</v>
      </c>
      <c r="O316" s="124">
        <f>Manufacturing_Energy_Data!L47</f>
        <v>156.99244243599998</v>
      </c>
      <c r="P316" s="124">
        <f>Manufacturing_Energy_Data!M47</f>
        <v>466.72509842399995</v>
      </c>
      <c r="Q316" s="124">
        <f>Manufacturing_Energy_Data!N47</f>
        <v>162.483268264</v>
      </c>
      <c r="R316" s="124">
        <f>Manufacturing_Energy_Data!O47</f>
        <v>105.377490912</v>
      </c>
      <c r="S316" s="124">
        <f>Manufacturing_Energy_Data!P47</f>
        <v>115.96706964800001</v>
      </c>
      <c r="T316" s="124">
        <f>Manufacturing_Energy_Data!Q47</f>
        <v>52.612490668</v>
      </c>
      <c r="U316" s="124">
        <f>Manufacturing_Energy_Data!R47</f>
        <v>194.72188122799997</v>
      </c>
      <c r="V316" s="124">
        <f>Manufacturing_Energy_Data!S47</f>
        <v>29.471651563999998</v>
      </c>
      <c r="W316" s="124">
        <f>Manufacturing_Energy_Data!T47</f>
        <v>40.031696027999999</v>
      </c>
      <c r="X316" s="124">
        <f t="shared" si="1200"/>
        <v>3029.8869553599993</v>
      </c>
      <c r="Y316" s="254"/>
      <c r="Z316" s="19">
        <f t="shared" si="1123"/>
        <v>0.33754071567665639</v>
      </c>
      <c r="AA316" s="19">
        <f t="shared" si="1124"/>
        <v>0.91109565515290314</v>
      </c>
      <c r="AB316" s="19">
        <f t="shared" si="1125"/>
        <v>0.26977067781797698</v>
      </c>
      <c r="AC316" s="19">
        <f t="shared" si="1126"/>
        <v>1.0977567231279835E-5</v>
      </c>
      <c r="AD316" s="19">
        <f t="shared" si="1127"/>
        <v>1.3317053049541528E-4</v>
      </c>
      <c r="AE316" s="19">
        <f t="shared" si="1128"/>
        <v>3.0650773132465526E-4</v>
      </c>
      <c r="AF316" s="19">
        <f t="shared" si="1129"/>
        <v>0.79613269791836427</v>
      </c>
      <c r="AG316" s="19">
        <f t="shared" si="1130"/>
        <v>1.2572635883580197</v>
      </c>
      <c r="AH316" s="19">
        <f t="shared" si="1131"/>
        <v>0.5355959997517693</v>
      </c>
      <c r="AI316" s="19">
        <f t="shared" si="1132"/>
        <v>0.19482186288539105</v>
      </c>
      <c r="AJ316" s="19">
        <f t="shared" si="1133"/>
        <v>0.59656792364787525</v>
      </c>
      <c r="AK316" s="19">
        <f t="shared" si="1134"/>
        <v>0.84367910557923076</v>
      </c>
      <c r="AL316" s="19">
        <f t="shared" si="1135"/>
        <v>1.139724680870992</v>
      </c>
      <c r="AM316" s="19">
        <f t="shared" si="1136"/>
        <v>1.7037384195646856</v>
      </c>
      <c r="AN316" s="19">
        <f t="shared" si="1137"/>
        <v>0.41683366156215163</v>
      </c>
      <c r="AO316" s="19">
        <f t="shared" si="1138"/>
        <v>0.27076058812676118</v>
      </c>
      <c r="AP316" s="19">
        <f t="shared" si="1139"/>
        <v>0.31657444846537247</v>
      </c>
      <c r="AQ316" s="19">
        <f t="shared" si="1140"/>
        <v>0.36803903519409353</v>
      </c>
      <c r="AR316" s="19">
        <f t="shared" si="1141"/>
        <v>0.23060310914632187</v>
      </c>
      <c r="AS316" s="19">
        <f t="shared" si="1142"/>
        <v>0.30956620750083008</v>
      </c>
      <c r="AT316" s="19">
        <f t="shared" si="1143"/>
        <v>0.23062451856550145</v>
      </c>
      <c r="AU316" s="19">
        <f t="shared" si="1144"/>
        <v>1.4701417028961341</v>
      </c>
      <c r="AV316" s="19"/>
      <c r="AX316" s="19">
        <f t="shared" si="1156"/>
        <v>1.4301765555856401</v>
      </c>
      <c r="AY316" s="19">
        <f t="shared" si="1157"/>
        <v>0.89129678652590572</v>
      </c>
      <c r="AZ316" s="19">
        <f t="shared" si="1158"/>
        <v>0.892344922532886</v>
      </c>
      <c r="BA316" s="19">
        <f t="shared" si="1159"/>
        <v>0.74295071648455413</v>
      </c>
      <c r="BB316" s="19">
        <f t="shared" si="1160"/>
        <v>1.1288361300273362</v>
      </c>
      <c r="BC316" s="19">
        <f t="shared" si="1161"/>
        <v>2.589097978409745</v>
      </c>
      <c r="BD316" s="19">
        <f t="shared" si="1162"/>
        <v>1.1420085540088334</v>
      </c>
      <c r="BE316" s="19">
        <f t="shared" si="1163"/>
        <v>1.3251967127942625</v>
      </c>
      <c r="BF316" s="19">
        <f t="shared" si="1164"/>
        <v>1.541361342181091</v>
      </c>
      <c r="BG316" s="19">
        <f t="shared" si="1165"/>
        <v>1.0575511818712384</v>
      </c>
      <c r="BH316" s="19">
        <f t="shared" si="1166"/>
        <v>0.70359438340398761</v>
      </c>
      <c r="BI316" s="19">
        <f t="shared" si="1167"/>
        <v>1.1426941510734305</v>
      </c>
      <c r="BJ316" s="19">
        <f t="shared" si="1168"/>
        <v>1.0040928771366318</v>
      </c>
      <c r="BK316" s="19">
        <f t="shared" si="1169"/>
        <v>0.84553223743922235</v>
      </c>
      <c r="BL316" s="19">
        <f t="shared" si="1170"/>
        <v>1.0727997910527829</v>
      </c>
      <c r="BM316" s="19">
        <f t="shared" si="1171"/>
        <v>1.0371943628589844</v>
      </c>
      <c r="BN316" s="19">
        <f t="shared" si="1172"/>
        <v>0.13438544831315541</v>
      </c>
      <c r="BO316" s="19">
        <f t="shared" si="1173"/>
        <v>0.82967933289686624</v>
      </c>
      <c r="BP316" s="19">
        <f t="shared" si="1174"/>
        <v>0.86195557483548624</v>
      </c>
      <c r="BQ316" s="19">
        <f t="shared" si="1175"/>
        <v>1.1548134193958581</v>
      </c>
      <c r="BR316" s="19">
        <f t="shared" si="1176"/>
        <v>0.89617888262860612</v>
      </c>
      <c r="BS316" s="19">
        <f t="shared" si="1177"/>
        <v>0.6218944637576419</v>
      </c>
      <c r="BU316" s="16"/>
      <c r="BV316" s="9">
        <f t="shared" si="1149"/>
        <v>2.192860511369461</v>
      </c>
      <c r="BW316" s="9">
        <f t="shared" si="951"/>
        <v>0.6218944637576419</v>
      </c>
      <c r="BX316" s="9">
        <f t="shared" si="952"/>
        <v>0.93618134542248621</v>
      </c>
      <c r="BY316" s="9">
        <f t="shared" si="953"/>
        <v>0.74838991105056396</v>
      </c>
      <c r="BZ316" s="9">
        <f t="shared" si="954"/>
        <v>0.88763218517259379</v>
      </c>
      <c r="CA316" s="9">
        <f t="shared" si="916"/>
        <v>1.3637411816550589</v>
      </c>
      <c r="CB316" s="9">
        <f t="shared" si="955"/>
        <v>1.3637278118134195</v>
      </c>
      <c r="CC316" s="9"/>
      <c r="CD316" s="9">
        <f t="shared" si="956"/>
        <v>0.7006286738279317</v>
      </c>
      <c r="CE316" s="9">
        <f t="shared" si="957"/>
        <v>0.62190056074446354</v>
      </c>
      <c r="CG316" s="35"/>
      <c r="CH316">
        <f t="shared" si="958"/>
        <v>2007</v>
      </c>
      <c r="CI316" s="19">
        <f t="shared" si="1188"/>
        <v>0.10148307916110558</v>
      </c>
      <c r="CJ316" s="19">
        <f t="shared" si="1189"/>
        <v>2.2580285068051695E-2</v>
      </c>
      <c r="CK316" s="19">
        <f t="shared" si="1190"/>
        <v>2.9048712224823744E-3</v>
      </c>
      <c r="CL316" s="19">
        <f t="shared" si="1191"/>
        <v>3.3004531678350487E-6</v>
      </c>
      <c r="CM316" s="19">
        <f t="shared" si="1192"/>
        <v>3.3004531678350487E-6</v>
      </c>
      <c r="CN316" s="19">
        <f t="shared" si="1193"/>
        <v>3.3004531678350487E-6</v>
      </c>
      <c r="CO316" s="19">
        <f t="shared" si="1194"/>
        <v>2.8124871438272872E-2</v>
      </c>
      <c r="CP316" s="19">
        <f t="shared" si="1195"/>
        <v>8.3347489673585851E-2</v>
      </c>
      <c r="CQ316" s="19">
        <f t="shared" si="1196"/>
        <v>1.8937218684841203E-2</v>
      </c>
      <c r="CR316" s="19">
        <f t="shared" si="1197"/>
        <v>5.5319085718194778E-2</v>
      </c>
      <c r="CS316" s="19">
        <f t="shared" si="1201"/>
        <v>0.18169242184238216</v>
      </c>
      <c r="CT316" s="19">
        <f t="shared" si="1201"/>
        <v>6.8494339623090678E-2</v>
      </c>
      <c r="CU316" s="19">
        <f t="shared" si="1201"/>
        <v>5.1814620396405761E-2</v>
      </c>
      <c r="CV316" s="19">
        <f t="shared" si="1201"/>
        <v>0.15404043296016154</v>
      </c>
      <c r="CW316" s="19">
        <f t="shared" si="1201"/>
        <v>5.3626841746211081E-2</v>
      </c>
      <c r="CX316" s="19">
        <f t="shared" si="1201"/>
        <v>3.4779347369901945E-2</v>
      </c>
      <c r="CY316" s="19">
        <f t="shared" si="1201"/>
        <v>3.8274388238428936E-2</v>
      </c>
      <c r="CZ316" s="19">
        <f t="shared" si="1201"/>
        <v>1.7364506149289253E-2</v>
      </c>
      <c r="DA316" s="19">
        <f t="shared" si="1201"/>
        <v>6.4267044974575263E-2</v>
      </c>
      <c r="DB316" s="19">
        <f t="shared" si="1201"/>
        <v>9.7269805765734553E-3</v>
      </c>
      <c r="DC316" s="19">
        <f t="shared" si="1202"/>
        <v>1.3212273796942233E-2</v>
      </c>
      <c r="DD316">
        <f t="shared" si="980"/>
        <v>1.0000000000000004</v>
      </c>
      <c r="DF316" s="19">
        <f t="shared" ref="DF316:DO319" si="1203">(CI316-CI315)/LN(CI316/CI315)</f>
        <v>0.10034360577928145</v>
      </c>
      <c r="DG316" s="19">
        <f t="shared" si="1203"/>
        <v>2.4279814505721618E-2</v>
      </c>
      <c r="DH316" s="19">
        <f t="shared" si="1203"/>
        <v>3.5557683439292301E-3</v>
      </c>
      <c r="DI316" s="19">
        <f t="shared" si="1203"/>
        <v>3.2948190294641034E-6</v>
      </c>
      <c r="DJ316" s="19">
        <f t="shared" si="1203"/>
        <v>3.2948190294641034E-6</v>
      </c>
      <c r="DK316" s="19">
        <f t="shared" si="1203"/>
        <v>3.2948190294641034E-6</v>
      </c>
      <c r="DL316" s="19">
        <f t="shared" si="1203"/>
        <v>2.9890480604966803E-2</v>
      </c>
      <c r="DM316" s="19">
        <f t="shared" si="1203"/>
        <v>8.2043239644676982E-2</v>
      </c>
      <c r="DN316" s="19">
        <f t="shared" si="1203"/>
        <v>1.9391366082089169E-2</v>
      </c>
      <c r="DO316" s="19">
        <f t="shared" si="1203"/>
        <v>5.5376514322533446E-2</v>
      </c>
      <c r="DP316" s="19">
        <f t="shared" ref="DP316:DY319" si="1204">(CS316-CS315)/LN(CS316/CS315)</f>
        <v>0.17835389302066246</v>
      </c>
      <c r="DQ316" s="19">
        <f t="shared" si="1204"/>
        <v>7.0413614889532336E-2</v>
      </c>
      <c r="DR316" s="19">
        <f t="shared" si="1204"/>
        <v>5.1841444821323676E-2</v>
      </c>
      <c r="DS316" s="19">
        <f t="shared" si="1204"/>
        <v>0.14995003689859149</v>
      </c>
      <c r="DT316" s="19">
        <f t="shared" si="1204"/>
        <v>5.6241767149287594E-2</v>
      </c>
      <c r="DU316" s="19">
        <f t="shared" si="1204"/>
        <v>3.4943175686947055E-2</v>
      </c>
      <c r="DV316" s="19">
        <f t="shared" si="1204"/>
        <v>3.8477760598082382E-2</v>
      </c>
      <c r="DW316" s="19">
        <f t="shared" si="1204"/>
        <v>1.7178178153300472E-2</v>
      </c>
      <c r="DX316" s="19">
        <f t="shared" si="1204"/>
        <v>6.337323335841627E-2</v>
      </c>
      <c r="DY316" s="19">
        <f t="shared" si="1204"/>
        <v>1.0249185817499021E-2</v>
      </c>
      <c r="DZ316" s="19">
        <f t="shared" ref="DZ316:DZ323" si="1205">(DC316-DC315)/LN(DC316/DC315)</f>
        <v>1.3808990650305442E-2</v>
      </c>
      <c r="EA316" s="19">
        <f t="shared" ref="EA316:EA323" si="1206">SUM(DF316:DZ316)</f>
        <v>0.99972195478423531</v>
      </c>
      <c r="EB316" s="19"/>
      <c r="EC316" s="19">
        <f t="shared" si="1038"/>
        <v>0.10037151359843656</v>
      </c>
      <c r="ED316" s="19">
        <f t="shared" si="1099"/>
        <v>2.4286567269558267E-2</v>
      </c>
      <c r="EE316" s="19">
        <f t="shared" si="1100"/>
        <v>3.556757283275481E-3</v>
      </c>
      <c r="EF316" s="19">
        <f t="shared" si="1101"/>
        <v>3.2957353929225321E-6</v>
      </c>
      <c r="EG316" s="19">
        <f t="shared" si="1102"/>
        <v>3.2957353929225321E-6</v>
      </c>
      <c r="EH316" s="19">
        <f t="shared" si="1103"/>
        <v>3.2957353929225321E-6</v>
      </c>
      <c r="EI316" s="19">
        <f t="shared" si="1104"/>
        <v>2.9898793821546019E-2</v>
      </c>
      <c r="EJ316" s="19">
        <f t="shared" si="1105"/>
        <v>8.2066057719402535E-2</v>
      </c>
      <c r="EK316" s="19">
        <f t="shared" si="1106"/>
        <v>1.9396759258202251E-2</v>
      </c>
      <c r="EL316" s="19">
        <f t="shared" si="1107"/>
        <v>5.5391915779708034E-2</v>
      </c>
      <c r="EM316" s="19">
        <f t="shared" si="1108"/>
        <v>0.17840349725955115</v>
      </c>
      <c r="EN316" s="19">
        <f t="shared" si="1109"/>
        <v>7.0433198503407207E-2</v>
      </c>
      <c r="EO316" s="19">
        <f t="shared" si="1110"/>
        <v>5.1855863095966861E-2</v>
      </c>
      <c r="EP316" s="19">
        <f t="shared" si="1111"/>
        <v>0.14999174138468771</v>
      </c>
      <c r="EQ316" s="19">
        <f t="shared" si="1112"/>
        <v>5.6257409252781644E-2</v>
      </c>
      <c r="ER316" s="19">
        <f t="shared" si="1113"/>
        <v>3.4952894171948697E-2</v>
      </c>
      <c r="ES316" s="19">
        <f t="shared" si="1079"/>
        <v>3.848846213084E-2</v>
      </c>
      <c r="ET316" s="19">
        <f t="shared" si="1080"/>
        <v>1.7182955791951119E-2</v>
      </c>
      <c r="EU316" s="19">
        <f t="shared" si="1081"/>
        <v>6.3390858883452028E-2</v>
      </c>
      <c r="EV316" s="19">
        <f t="shared" si="1082"/>
        <v>1.0252036347157193E-2</v>
      </c>
      <c r="EW316" s="19">
        <f t="shared" si="1083"/>
        <v>1.3812831241948431E-2</v>
      </c>
      <c r="EZ316" s="19">
        <f t="shared" si="1039"/>
        <v>1.3902741820220823E-2</v>
      </c>
      <c r="FA316" s="19">
        <f t="shared" si="1114"/>
        <v>-2.551305316364267E-2</v>
      </c>
      <c r="FB316" s="19">
        <f t="shared" si="1115"/>
        <v>-0.10822299122902043</v>
      </c>
      <c r="FC316" s="19">
        <f t="shared" si="1116"/>
        <v>-5.3053138006302486E-3</v>
      </c>
      <c r="FD316" s="19">
        <f t="shared" si="1117"/>
        <v>0.12132741218821098</v>
      </c>
      <c r="FE316" s="19">
        <f t="shared" si="1118"/>
        <v>0.28679628010554398</v>
      </c>
      <c r="FF316" s="19">
        <f t="shared" si="1119"/>
        <v>-4.9063961766385347E-2</v>
      </c>
      <c r="FG316" s="19">
        <f t="shared" si="1120"/>
        <v>1.7918681391729665E-2</v>
      </c>
      <c r="FH316" s="19">
        <f t="shared" si="1121"/>
        <v>-6.3738516825773542E-2</v>
      </c>
      <c r="FI316" s="19">
        <f t="shared" si="985"/>
        <v>-3.2705379793724759E-2</v>
      </c>
      <c r="FJ316" s="19">
        <f t="shared" si="986"/>
        <v>-3.3431964470959641E-2</v>
      </c>
      <c r="FK316" s="19">
        <f t="shared" si="987"/>
        <v>-3.7889952222165978E-2</v>
      </c>
      <c r="FL316" s="19">
        <f t="shared" si="988"/>
        <v>-5.0319444253785128E-3</v>
      </c>
      <c r="FM316" s="19">
        <f t="shared" si="989"/>
        <v>1.867801709959676E-2</v>
      </c>
      <c r="FN316" s="19">
        <f t="shared" si="990"/>
        <v>-0.13869819142709749</v>
      </c>
      <c r="FO316" s="19">
        <f t="shared" si="991"/>
        <v>-5.0801380179179907E-2</v>
      </c>
      <c r="FP316" s="19">
        <f t="shared" si="992"/>
        <v>-0.12223227692796543</v>
      </c>
      <c r="FQ316" s="19">
        <f t="shared" si="993"/>
        <v>-1.1149302187993598E-2</v>
      </c>
      <c r="FR316" s="19">
        <f t="shared" si="994"/>
        <v>-9.8332695519657062E-3</v>
      </c>
      <c r="FS316" s="19">
        <f t="shared" si="995"/>
        <v>-7.6938453864406398E-2</v>
      </c>
      <c r="FT316" s="19">
        <f t="shared" si="996"/>
        <v>-8.8903043657932626E-2</v>
      </c>
      <c r="FU316" s="19"/>
      <c r="FV316" s="16"/>
      <c r="FW316" s="19">
        <f t="shared" si="1179"/>
        <v>0.97447217405719722</v>
      </c>
      <c r="FX316" s="19">
        <f t="shared" si="1048"/>
        <v>0.9218707819753108</v>
      </c>
      <c r="FY316" s="19">
        <f t="shared" si="1150"/>
        <v>0.88763218517259379</v>
      </c>
      <c r="FZ316" s="19"/>
      <c r="GA316" s="19">
        <f t="shared" si="1180"/>
        <v>1.0109935537476069</v>
      </c>
      <c r="GB316" s="19">
        <f t="shared" si="1049"/>
        <v>0.94945770041682587</v>
      </c>
      <c r="GC316" s="19">
        <f t="shared" si="1151"/>
        <v>0.93618134542248621</v>
      </c>
      <c r="GD316" s="19"/>
      <c r="GE316" s="19">
        <f t="shared" si="1181"/>
        <v>0.97921711481058726</v>
      </c>
      <c r="GF316" s="19">
        <f t="shared" ref="GF316:GF323" si="1207">IF(ISERR(GE316),GF315,GE316*GF315)</f>
        <v>0.61577471109239423</v>
      </c>
      <c r="GG316" s="19">
        <f t="shared" si="1152"/>
        <v>0.74838991105056396</v>
      </c>
      <c r="GH316" s="19"/>
      <c r="GI316" s="19">
        <f t="shared" si="1153"/>
        <v>2.192860511369461</v>
      </c>
      <c r="GJ316" s="19">
        <f t="shared" si="1000"/>
        <v>1.3637411816550589</v>
      </c>
      <c r="GK316" s="19">
        <f t="shared" si="1154"/>
        <v>1.3637278118134195</v>
      </c>
      <c r="GL316" s="3"/>
      <c r="GM316" s="3"/>
      <c r="GN316" s="8"/>
      <c r="GO316" s="5">
        <f t="shared" si="1051"/>
        <v>58</v>
      </c>
      <c r="GP316" t="b">
        <f t="shared" si="1001"/>
        <v>0</v>
      </c>
      <c r="GS316" s="11"/>
      <c r="GT316" s="11"/>
      <c r="GU316" s="11"/>
      <c r="GV316" s="11"/>
      <c r="GW316" s="11"/>
      <c r="GX316" s="11"/>
      <c r="GY316" s="11"/>
      <c r="GZ316" s="11" t="str">
        <f ca="1">IF(GP316,OFFSET(#REF!,$GP$253+$GO316,0),"")</f>
        <v/>
      </c>
      <c r="HA316" s="12" t="str">
        <f t="shared" ca="1" si="1005"/>
        <v/>
      </c>
      <c r="HB316" s="12" t="str">
        <f t="shared" ca="1" si="1006"/>
        <v/>
      </c>
      <c r="HC316" s="12" t="str">
        <f t="shared" ca="1" si="1007"/>
        <v/>
      </c>
      <c r="HD316" s="12" t="str">
        <f t="shared" ca="1" si="1008"/>
        <v/>
      </c>
      <c r="HE316" t="str">
        <f t="shared" ca="1" si="1009"/>
        <v/>
      </c>
      <c r="HF316" s="12" t="str">
        <f t="shared" ca="1" si="1010"/>
        <v/>
      </c>
      <c r="HG316" s="12" t="str">
        <f t="shared" ca="1" si="1011"/>
        <v/>
      </c>
      <c r="HH316" s="12" t="str">
        <f t="shared" ca="1" si="1012"/>
        <v/>
      </c>
      <c r="HJ316" s="17"/>
      <c r="HL316" s="18">
        <f t="shared" si="1013"/>
        <v>2007</v>
      </c>
      <c r="HM316" s="9">
        <f t="shared" si="1155"/>
        <v>1.5520629253921951</v>
      </c>
      <c r="HN316" s="9">
        <f t="shared" si="1182"/>
        <v>0.6965747697142135</v>
      </c>
      <c r="HO316" s="9">
        <f t="shared" si="1183"/>
        <v>0.91683551276635644</v>
      </c>
      <c r="HP316" s="9">
        <f t="shared" si="1184"/>
        <v>0.81250098224403411</v>
      </c>
      <c r="HQ316" s="9">
        <f t="shared" si="1185"/>
        <v>0.93509481114639026</v>
      </c>
      <c r="HR316" s="9">
        <f t="shared" si="927"/>
        <v>1.0811359122795736</v>
      </c>
      <c r="HS316" s="9">
        <f t="shared" si="1186"/>
        <v>1.0811278748370372</v>
      </c>
      <c r="HT316" s="9"/>
      <c r="HU316" s="9">
        <f t="shared" si="1187"/>
        <v>0.74492975467887723</v>
      </c>
      <c r="HV316" s="23">
        <f t="shared" si="1020"/>
        <v>0.69657994826877156</v>
      </c>
      <c r="HX316" s="8"/>
      <c r="HY316" s="5">
        <f t="shared" si="1052"/>
        <v>58</v>
      </c>
      <c r="HZ316" t="b">
        <f t="shared" si="1021"/>
        <v>0</v>
      </c>
      <c r="IC316" s="11"/>
      <c r="ID316" s="11"/>
      <c r="IE316" s="11"/>
      <c r="IF316" t="str">
        <f t="shared" ca="1" si="1023"/>
        <v/>
      </c>
      <c r="IG316" s="12" t="str">
        <f t="shared" si="1024"/>
        <v/>
      </c>
      <c r="IH316" s="19" t="str">
        <f t="shared" ca="1" si="1025"/>
        <v/>
      </c>
      <c r="II316" s="19" t="str">
        <f t="shared" ca="1" si="1026"/>
        <v/>
      </c>
      <c r="IJ316" s="11" t="str">
        <f t="shared" ca="1" si="1027"/>
        <v/>
      </c>
      <c r="IK316" s="12" t="str">
        <f t="shared" ca="1" si="1028"/>
        <v/>
      </c>
      <c r="IL316" s="12" t="str">
        <f t="shared" ca="1" si="1122"/>
        <v/>
      </c>
      <c r="IM316" s="12" t="str">
        <f t="shared" ca="1" si="1030"/>
        <v/>
      </c>
      <c r="IN316" s="12" t="str">
        <f t="shared" ca="1" si="1031"/>
        <v/>
      </c>
      <c r="IO316" t="str">
        <f t="shared" ca="1" si="1032"/>
        <v/>
      </c>
      <c r="IP316" s="12" t="str">
        <f t="shared" ca="1" si="1033"/>
        <v/>
      </c>
      <c r="IQ316" s="12" t="str">
        <f t="shared" ca="1" si="1034"/>
        <v/>
      </c>
      <c r="IR316" s="12" t="str">
        <f t="shared" ca="1" si="1035"/>
        <v/>
      </c>
    </row>
    <row r="317" spans="1:252" x14ac:dyDescent="0.2">
      <c r="A317" t="s">
        <v>54</v>
      </c>
      <c r="B317" s="1">
        <f t="shared" si="1036"/>
        <v>2008</v>
      </c>
      <c r="C317" s="124">
        <f>Manufacturing_Energy_Data!C48</f>
        <v>334.69119032399999</v>
      </c>
      <c r="D317" s="124">
        <f>Manufacturing_Energy_Data!D48</f>
        <v>63.298574411999994</v>
      </c>
      <c r="E317" s="124">
        <f>Manufacturing_Energy_Data!E48</f>
        <v>6.6801330200000004</v>
      </c>
      <c r="F317" s="124">
        <v>0.01</v>
      </c>
      <c r="G317" s="124">
        <v>0.01</v>
      </c>
      <c r="H317" s="124">
        <v>0.01</v>
      </c>
      <c r="I317" s="124">
        <f>Manufacturing_Energy_Data!F48</f>
        <v>78.449870903999994</v>
      </c>
      <c r="J317" s="124">
        <f>Manufacturing_Energy_Data!G48</f>
        <v>231.50060375200002</v>
      </c>
      <c r="K317" s="124">
        <f>Manufacturing_Energy_Data!H48</f>
        <v>58.050478263999999</v>
      </c>
      <c r="L317" s="124">
        <f>Manufacturing_Energy_Data!I48</f>
        <v>172.90319212399999</v>
      </c>
      <c r="M317" s="124">
        <f>Manufacturing_Energy_Data!J48</f>
        <v>536.77850136000006</v>
      </c>
      <c r="N317" s="124">
        <f>Manufacturing_Energy_Data!K48</f>
        <v>199.834729108</v>
      </c>
      <c r="O317" s="124">
        <f>Manufacturing_Energy_Data!L48</f>
        <v>148.58574188</v>
      </c>
      <c r="P317" s="124">
        <f>Manufacturing_Energy_Data!M48</f>
        <v>473.65823124400004</v>
      </c>
      <c r="Q317" s="124">
        <f>Manufacturing_Energy_Data!N48</f>
        <v>166.160735512</v>
      </c>
      <c r="R317" s="124">
        <f>Manufacturing_Energy_Data!O48</f>
        <v>102.92644659199999</v>
      </c>
      <c r="S317" s="124">
        <f>Manufacturing_Energy_Data!P48</f>
        <v>114.43627584799999</v>
      </c>
      <c r="T317" s="124">
        <f>Manufacturing_Energy_Data!Q48</f>
        <v>50.072976600000004</v>
      </c>
      <c r="U317" s="124">
        <f>Manufacturing_Energy_Data!R48</f>
        <v>189.70901518399998</v>
      </c>
      <c r="V317" s="124">
        <f>Manufacturing_Energy_Data!S48</f>
        <v>27.580656336000001</v>
      </c>
      <c r="W317" s="124">
        <f>Manufacturing_Energy_Data!T48</f>
        <v>39.769118744000004</v>
      </c>
      <c r="X317" s="124">
        <f t="shared" si="1200"/>
        <v>2995.1164712080003</v>
      </c>
      <c r="Y317" s="254"/>
      <c r="Z317" s="19">
        <f t="shared" si="1123"/>
        <v>0.37174938972815808</v>
      </c>
      <c r="AA317" s="19">
        <f t="shared" si="1124"/>
        <v>0.99320574560340047</v>
      </c>
      <c r="AB317" s="19">
        <f t="shared" si="1125"/>
        <v>0.23295259547440006</v>
      </c>
      <c r="AC317" s="19">
        <f t="shared" si="1126"/>
        <v>1.1107235579409295E-5</v>
      </c>
      <c r="AD317" s="19">
        <f t="shared" si="1127"/>
        <v>1.5690807491789433E-4</v>
      </c>
      <c r="AE317" s="19">
        <f t="shared" si="1128"/>
        <v>3.4872448613964884E-4</v>
      </c>
      <c r="AF317" s="19">
        <f t="shared" si="1129"/>
        <v>0.85064491090240002</v>
      </c>
      <c r="AG317" s="19">
        <f t="shared" si="1130"/>
        <v>1.208173367227622</v>
      </c>
      <c r="AH317" s="19">
        <f t="shared" si="1131"/>
        <v>0.5750913719314934</v>
      </c>
      <c r="AI317" s="19">
        <f t="shared" si="1132"/>
        <v>0.20967179426296456</v>
      </c>
      <c r="AJ317" s="19">
        <f t="shared" si="1133"/>
        <v>0.64405628080489497</v>
      </c>
      <c r="AK317" s="19">
        <f t="shared" si="1134"/>
        <v>0.90166026886285</v>
      </c>
      <c r="AL317" s="19">
        <f t="shared" si="1135"/>
        <v>1.2361695691770751</v>
      </c>
      <c r="AM317" s="19">
        <f t="shared" si="1136"/>
        <v>1.7129538044573875</v>
      </c>
      <c r="AN317" s="19">
        <f t="shared" si="1137"/>
        <v>0.43971813566250656</v>
      </c>
      <c r="AO317" s="19">
        <f t="shared" si="1138"/>
        <v>0.27015680334055087</v>
      </c>
      <c r="AP317" s="19">
        <f t="shared" si="1139"/>
        <v>0.30509676346559644</v>
      </c>
      <c r="AQ317" s="19">
        <f t="shared" si="1140"/>
        <v>0.36475323845126373</v>
      </c>
      <c r="AR317" s="19">
        <f t="shared" si="1141"/>
        <v>0.25710028206418162</v>
      </c>
      <c r="AS317" s="19">
        <f t="shared" si="1142"/>
        <v>0.33367107255952388</v>
      </c>
      <c r="AT317" s="19">
        <f t="shared" si="1143"/>
        <v>0.22104284831103613</v>
      </c>
      <c r="AU317" s="19">
        <f t="shared" si="1144"/>
        <v>1.4833826505889085</v>
      </c>
      <c r="AV317" s="19"/>
      <c r="AX317" s="19">
        <f t="shared" si="1156"/>
        <v>1.5751203841488146</v>
      </c>
      <c r="AY317" s="19">
        <f t="shared" si="1157"/>
        <v>0.97162255621426807</v>
      </c>
      <c r="AZ317" s="19">
        <f t="shared" si="1158"/>
        <v>0.77055841444227535</v>
      </c>
      <c r="BA317" s="19">
        <f t="shared" si="1159"/>
        <v>0.75172653995422456</v>
      </c>
      <c r="BB317" s="19">
        <f t="shared" si="1160"/>
        <v>1.3300503001784847</v>
      </c>
      <c r="BC317" s="19">
        <f t="shared" si="1161"/>
        <v>2.9457066488473105</v>
      </c>
      <c r="BD317" s="19">
        <f t="shared" si="1162"/>
        <v>1.2202033244139345</v>
      </c>
      <c r="BE317" s="19">
        <f t="shared" si="1163"/>
        <v>1.2734540231349629</v>
      </c>
      <c r="BF317" s="19">
        <f t="shared" si="1164"/>
        <v>1.6550228331203354</v>
      </c>
      <c r="BG317" s="19">
        <f t="shared" si="1165"/>
        <v>1.1381610387244103</v>
      </c>
      <c r="BH317" s="19">
        <f t="shared" si="1166"/>
        <v>0.75960232491122059</v>
      </c>
      <c r="BI317" s="19">
        <f t="shared" si="1167"/>
        <v>1.2212248812035051</v>
      </c>
      <c r="BJ317" s="19">
        <f t="shared" si="1168"/>
        <v>1.0890604372936779</v>
      </c>
      <c r="BK317" s="19">
        <f t="shared" si="1169"/>
        <v>0.85010565370882829</v>
      </c>
      <c r="BL317" s="19">
        <f t="shared" si="1170"/>
        <v>1.1316972873375282</v>
      </c>
      <c r="BM317" s="19">
        <f t="shared" si="1171"/>
        <v>1.0348814628133389</v>
      </c>
      <c r="BN317" s="19">
        <f t="shared" si="1172"/>
        <v>0.12951318571657131</v>
      </c>
      <c r="BO317" s="19">
        <f t="shared" si="1173"/>
        <v>0.82227208152151143</v>
      </c>
      <c r="BP317" s="19">
        <f t="shared" si="1174"/>
        <v>0.96099754351699718</v>
      </c>
      <c r="BQ317" s="19">
        <f t="shared" si="1175"/>
        <v>1.2447348028286132</v>
      </c>
      <c r="BR317" s="19">
        <f t="shared" si="1176"/>
        <v>0.85894567518052789</v>
      </c>
      <c r="BS317" s="19">
        <f t="shared" si="1177"/>
        <v>0.62749560550392336</v>
      </c>
      <c r="BU317" s="16"/>
      <c r="BV317" s="9">
        <f t="shared" si="1149"/>
        <v>2.1483463533657297</v>
      </c>
      <c r="BW317" s="9">
        <f t="shared" si="951"/>
        <v>0.62749560550392336</v>
      </c>
      <c r="BX317" s="9">
        <f t="shared" si="952"/>
        <v>0.92187426582556309</v>
      </c>
      <c r="BY317" s="9">
        <f t="shared" si="953"/>
        <v>0.7312349974771184</v>
      </c>
      <c r="BZ317" s="9">
        <f t="shared" si="954"/>
        <v>0.93086433604343433</v>
      </c>
      <c r="CA317" s="9">
        <f t="shared" si="916"/>
        <v>1.3480914407978004</v>
      </c>
      <c r="CB317" s="9">
        <f t="shared" si="955"/>
        <v>1.3480778958373745</v>
      </c>
      <c r="CC317" s="9"/>
      <c r="CD317" s="9">
        <f t="shared" si="956"/>
        <v>0.674106726445176</v>
      </c>
      <c r="CE317" s="9">
        <f t="shared" si="957"/>
        <v>0.62750191033480174</v>
      </c>
      <c r="CG317" s="35"/>
      <c r="CH317">
        <f t="shared" si="958"/>
        <v>2008</v>
      </c>
      <c r="CI317" s="19">
        <f t="shared" si="1188"/>
        <v>0.11174563444907076</v>
      </c>
      <c r="CJ317" s="19">
        <f t="shared" si="1189"/>
        <v>2.1133927518508219E-2</v>
      </c>
      <c r="CK317" s="19">
        <f t="shared" si="1190"/>
        <v>2.2303416525587556E-3</v>
      </c>
      <c r="CL317" s="19">
        <f t="shared" si="1191"/>
        <v>3.3387683237462772E-6</v>
      </c>
      <c r="CM317" s="19">
        <f t="shared" si="1192"/>
        <v>3.3387683237462772E-6</v>
      </c>
      <c r="CN317" s="19">
        <f t="shared" si="1193"/>
        <v>3.3387683237462772E-6</v>
      </c>
      <c r="CO317" s="19">
        <f t="shared" si="1194"/>
        <v>2.6192594397625991E-2</v>
      </c>
      <c r="CP317" s="19">
        <f t="shared" si="1195"/>
        <v>7.7292688273531626E-2</v>
      </c>
      <c r="CQ317" s="19">
        <f t="shared" si="1196"/>
        <v>1.9381709800616497E-2</v>
      </c>
      <c r="CR317" s="19">
        <f t="shared" si="1197"/>
        <v>5.7728370093822791E-2</v>
      </c>
      <c r="CS317" s="19">
        <f t="shared" si="1201"/>
        <v>0.17921790572087662</v>
      </c>
      <c r="CT317" s="19">
        <f t="shared" si="1201"/>
        <v>6.6720186353020849E-2</v>
      </c>
      <c r="CU317" s="19">
        <f t="shared" si="1201"/>
        <v>4.9609336834928464E-2</v>
      </c>
      <c r="CV317" s="19">
        <f t="shared" si="1201"/>
        <v>0.15814350987591566</v>
      </c>
      <c r="CW317" s="19">
        <f t="shared" si="1201"/>
        <v>5.5477220037784873E-2</v>
      </c>
      <c r="CX317" s="19">
        <f t="shared" si="1201"/>
        <v>3.4364755955713255E-2</v>
      </c>
      <c r="CY317" s="19">
        <f t="shared" si="1201"/>
        <v>3.8207621288879355E-2</v>
      </c>
      <c r="CZ317" s="19">
        <f t="shared" si="1201"/>
        <v>1.6718206814776856E-2</v>
      </c>
      <c r="DA317" s="19">
        <f t="shared" si="1201"/>
        <v>6.3339445062544061E-2</v>
      </c>
      <c r="DB317" s="19">
        <f t="shared" si="1201"/>
        <v>9.2085421722768856E-3</v>
      </c>
      <c r="DC317" s="19">
        <f t="shared" si="1202"/>
        <v>1.3277987392577155E-2</v>
      </c>
      <c r="DD317">
        <f t="shared" si="980"/>
        <v>0.99999999999999989</v>
      </c>
      <c r="DF317" s="19">
        <f t="shared" si="1203"/>
        <v>0.10653198423893927</v>
      </c>
      <c r="DG317" s="19">
        <f t="shared" si="1203"/>
        <v>2.1849128105389564E-2</v>
      </c>
      <c r="DH317" s="19">
        <f t="shared" si="1203"/>
        <v>2.552770872986387E-3</v>
      </c>
      <c r="DI317" s="19">
        <f t="shared" si="1203"/>
        <v>3.3195738924684953E-6</v>
      </c>
      <c r="DJ317" s="19">
        <f t="shared" si="1203"/>
        <v>3.3195738924684953E-6</v>
      </c>
      <c r="DK317" s="19">
        <f t="shared" si="1203"/>
        <v>3.3195738924684953E-6</v>
      </c>
      <c r="DL317" s="19">
        <f t="shared" si="1203"/>
        <v>2.7147272652726456E-2</v>
      </c>
      <c r="DM317" s="19">
        <f t="shared" si="1203"/>
        <v>8.0282038593452301E-2</v>
      </c>
      <c r="DN317" s="19">
        <f t="shared" si="1203"/>
        <v>1.9158604878747577E-2</v>
      </c>
      <c r="DO317" s="19">
        <f t="shared" si="1203"/>
        <v>5.6515169030741601E-2</v>
      </c>
      <c r="DP317" s="19">
        <f t="shared" si="1204"/>
        <v>0.18045233606777619</v>
      </c>
      <c r="DQ317" s="19">
        <f t="shared" si="1204"/>
        <v>6.7603383024811947E-2</v>
      </c>
      <c r="DR317" s="19">
        <f t="shared" si="1204"/>
        <v>5.0703985946428297E-2</v>
      </c>
      <c r="DS317" s="19">
        <f t="shared" si="1204"/>
        <v>0.15608298311902372</v>
      </c>
      <c r="DT317" s="19">
        <f t="shared" si="1204"/>
        <v>5.4546800163299866E-2</v>
      </c>
      <c r="DU317" s="19">
        <f t="shared" si="1204"/>
        <v>3.4571637340446937E-2</v>
      </c>
      <c r="DV317" s="19">
        <f t="shared" si="1204"/>
        <v>3.8240995049329103E-2</v>
      </c>
      <c r="DW317" s="19">
        <f t="shared" si="1204"/>
        <v>1.7039313692331075E-2</v>
      </c>
      <c r="DX317" s="19">
        <f t="shared" si="1204"/>
        <v>6.380212118110011E-2</v>
      </c>
      <c r="DY317" s="19">
        <f t="shared" si="1204"/>
        <v>9.4653951680451903E-3</v>
      </c>
      <c r="DZ317" s="19">
        <f t="shared" si="1205"/>
        <v>1.3245103425758067E-2</v>
      </c>
      <c r="EA317" s="19">
        <f t="shared" si="1206"/>
        <v>0.99980098127301098</v>
      </c>
      <c r="EB317" s="19"/>
      <c r="EC317" s="19">
        <f t="shared" si="1038"/>
        <v>0.10655319031923322</v>
      </c>
      <c r="ED317" s="19">
        <f t="shared" si="1099"/>
        <v>2.1853477356633365E-2</v>
      </c>
      <c r="EE317" s="19">
        <f t="shared" si="1100"/>
        <v>2.5532790233272571E-3</v>
      </c>
      <c r="EF317" s="19">
        <f t="shared" si="1101"/>
        <v>3.3202346813480822E-6</v>
      </c>
      <c r="EG317" s="19">
        <f t="shared" si="1102"/>
        <v>3.3202346813480822E-6</v>
      </c>
      <c r="EH317" s="19">
        <f t="shared" si="1103"/>
        <v>3.3202346813480822E-6</v>
      </c>
      <c r="EI317" s="19">
        <f t="shared" si="1104"/>
        <v>2.7152676543846559E-2</v>
      </c>
      <c r="EJ317" s="19">
        <f t="shared" si="1105"/>
        <v>8.029801940305363E-2</v>
      </c>
      <c r="EK317" s="19">
        <f t="shared" si="1106"/>
        <v>1.9162418558895198E-2</v>
      </c>
      <c r="EL317" s="19">
        <f t="shared" si="1107"/>
        <v>5.6526418846661715E-2</v>
      </c>
      <c r="EM317" s="19">
        <f t="shared" si="1108"/>
        <v>0.18048825661084336</v>
      </c>
      <c r="EN317" s="19">
        <f t="shared" si="1109"/>
        <v>6.7616840042240167E-2</v>
      </c>
      <c r="EO317" s="19">
        <f t="shared" si="1110"/>
        <v>5.0714078997870872E-2</v>
      </c>
      <c r="EP317" s="19">
        <f t="shared" si="1111"/>
        <v>0.15611405273906495</v>
      </c>
      <c r="EQ317" s="19">
        <f t="shared" si="1112"/>
        <v>5.4557658158974169E-2</v>
      </c>
      <c r="ER317" s="19">
        <f t="shared" si="1113"/>
        <v>3.4578519113302029E-2</v>
      </c>
      <c r="ES317" s="19">
        <f t="shared" si="1079"/>
        <v>3.8248607238450805E-2</v>
      </c>
      <c r="ET317" s="19">
        <f t="shared" si="1080"/>
        <v>1.70427055098861E-2</v>
      </c>
      <c r="EU317" s="19">
        <f t="shared" si="1081"/>
        <v>6.3814821525643176E-2</v>
      </c>
      <c r="EV317" s="19">
        <f t="shared" si="1082"/>
        <v>9.4672793339262776E-3</v>
      </c>
      <c r="EW317" s="19">
        <f t="shared" si="1083"/>
        <v>1.3247739974103195E-2</v>
      </c>
      <c r="EZ317" s="19">
        <f t="shared" si="1039"/>
        <v>9.6533801641749073E-2</v>
      </c>
      <c r="FA317" s="19">
        <f t="shared" si="1114"/>
        <v>8.6289946642610624E-2</v>
      </c>
      <c r="FB317" s="19">
        <f t="shared" si="1115"/>
        <v>-0.14673727672191095</v>
      </c>
      <c r="FC317" s="19">
        <f t="shared" si="1116"/>
        <v>1.1742902057768933E-2</v>
      </c>
      <c r="FD317" s="19">
        <f t="shared" si="1117"/>
        <v>0.16402963269160031</v>
      </c>
      <c r="FE317" s="19">
        <f t="shared" si="1118"/>
        <v>0.12903919282849016</v>
      </c>
      <c r="FF317" s="19">
        <f t="shared" si="1119"/>
        <v>6.6228902633445066E-2</v>
      </c>
      <c r="FG317" s="19">
        <f t="shared" si="1120"/>
        <v>-3.9827998879441835E-2</v>
      </c>
      <c r="FH317" s="19">
        <f t="shared" si="1121"/>
        <v>7.1148790814035065E-2</v>
      </c>
      <c r="FI317" s="19">
        <f t="shared" si="985"/>
        <v>7.3457806295427489E-2</v>
      </c>
      <c r="FJ317" s="19">
        <f t="shared" si="986"/>
        <v>7.6593009461449063E-2</v>
      </c>
      <c r="FK317" s="19">
        <f t="shared" si="987"/>
        <v>6.646559141686359E-2</v>
      </c>
      <c r="FL317" s="19">
        <f t="shared" si="988"/>
        <v>8.123081628564266E-2</v>
      </c>
      <c r="FM317" s="19">
        <f t="shared" si="989"/>
        <v>5.3943443745984813E-3</v>
      </c>
      <c r="FN317" s="19">
        <f t="shared" si="990"/>
        <v>5.3446671789490849E-2</v>
      </c>
      <c r="FO317" s="19">
        <f t="shared" si="991"/>
        <v>-2.2324482314595565E-3</v>
      </c>
      <c r="FP317" s="19">
        <f t="shared" si="992"/>
        <v>-3.6929454586319944E-2</v>
      </c>
      <c r="FQ317" s="19">
        <f t="shared" si="993"/>
        <v>-8.9679405265906398E-3</v>
      </c>
      <c r="FR317" s="19">
        <f t="shared" si="994"/>
        <v>0.10876812077146611</v>
      </c>
      <c r="FS317" s="19">
        <f t="shared" si="995"/>
        <v>7.4983708174760258E-2</v>
      </c>
      <c r="FT317" s="19">
        <f t="shared" si="996"/>
        <v>-4.2434360786681731E-2</v>
      </c>
      <c r="FU317" s="19"/>
      <c r="FV317" s="16"/>
      <c r="FW317" s="19">
        <f t="shared" si="1179"/>
        <v>1.0487050284937949</v>
      </c>
      <c r="FX317" s="19">
        <f t="shared" si="1048"/>
        <v>0.96677052467901525</v>
      </c>
      <c r="FY317" s="19">
        <f t="shared" si="1150"/>
        <v>0.93086433604343433</v>
      </c>
      <c r="FZ317" s="19"/>
      <c r="GA317" s="19">
        <f t="shared" si="1180"/>
        <v>0.98471761943679137</v>
      </c>
      <c r="GB317" s="19">
        <f t="shared" si="1049"/>
        <v>0.93494772651038704</v>
      </c>
      <c r="GC317" s="19">
        <f t="shared" si="1151"/>
        <v>0.92187426582556309</v>
      </c>
      <c r="GD317" s="19"/>
      <c r="GE317" s="19">
        <f t="shared" si="1181"/>
        <v>0.97707757237218207</v>
      </c>
      <c r="GF317" s="19">
        <f t="shared" si="1207"/>
        <v>0.60165965984233838</v>
      </c>
      <c r="GG317" s="19">
        <f t="shared" si="1152"/>
        <v>0.7312349974771184</v>
      </c>
      <c r="GH317" s="19"/>
      <c r="GI317" s="19">
        <f t="shared" si="1153"/>
        <v>2.1483463533657297</v>
      </c>
      <c r="GJ317" s="19">
        <f t="shared" si="1000"/>
        <v>1.3480914407978004</v>
      </c>
      <c r="GK317" s="19">
        <f t="shared" si="1154"/>
        <v>1.3480778958373745</v>
      </c>
      <c r="GL317" s="3"/>
      <c r="GM317" s="3"/>
      <c r="GN317" s="8"/>
      <c r="GO317" s="5">
        <f t="shared" si="1051"/>
        <v>59</v>
      </c>
      <c r="GP317" t="b">
        <f t="shared" si="1001"/>
        <v>0</v>
      </c>
      <c r="GS317" s="11"/>
      <c r="GT317" s="11"/>
      <c r="GU317" s="11"/>
      <c r="GV317" s="11"/>
      <c r="GW317" s="11"/>
      <c r="GX317" s="11"/>
      <c r="GY317" s="11"/>
      <c r="GZ317" s="11" t="str">
        <f ca="1">IF(GP317,OFFSET(#REF!,$GP$253+$GO317,0),"")</f>
        <v/>
      </c>
      <c r="HA317" s="12" t="str">
        <f t="shared" ca="1" si="1005"/>
        <v/>
      </c>
      <c r="HB317" s="12" t="str">
        <f t="shared" ca="1" si="1006"/>
        <v/>
      </c>
      <c r="HC317" s="12" t="str">
        <f t="shared" ca="1" si="1007"/>
        <v/>
      </c>
      <c r="HD317" s="12" t="str">
        <f t="shared" ca="1" si="1008"/>
        <v/>
      </c>
      <c r="HE317" t="str">
        <f t="shared" ca="1" si="1009"/>
        <v/>
      </c>
      <c r="HF317" s="12" t="str">
        <f t="shared" ca="1" si="1010"/>
        <v/>
      </c>
      <c r="HG317" s="12" t="str">
        <f t="shared" ca="1" si="1011"/>
        <v/>
      </c>
      <c r="HH317" s="12" t="str">
        <f t="shared" ca="1" si="1012"/>
        <v/>
      </c>
      <c r="HJ317" s="17"/>
      <c r="HL317" s="18">
        <f t="shared" si="1013"/>
        <v>2008</v>
      </c>
      <c r="HM317" s="9">
        <f t="shared" si="1155"/>
        <v>1.5205566923534621</v>
      </c>
      <c r="HN317" s="9">
        <f t="shared" si="1182"/>
        <v>0.70284852555130228</v>
      </c>
      <c r="HO317" s="9">
        <f t="shared" si="1183"/>
        <v>0.90282408354639643</v>
      </c>
      <c r="HP317" s="9">
        <f t="shared" si="1184"/>
        <v>0.79387648728101434</v>
      </c>
      <c r="HQ317" s="9">
        <f t="shared" si="1185"/>
        <v>0.98063863056767497</v>
      </c>
      <c r="HR317" s="9">
        <f t="shared" si="927"/>
        <v>1.0687292349083461</v>
      </c>
      <c r="HS317" s="9">
        <f t="shared" si="1186"/>
        <v>1.0687210292377962</v>
      </c>
      <c r="HT317" s="9"/>
      <c r="HU317" s="9">
        <f t="shared" si="1187"/>
        <v>0.71673081207851419</v>
      </c>
      <c r="HV317" s="23">
        <f t="shared" si="1020"/>
        <v>0.70285392204233177</v>
      </c>
      <c r="HX317" s="8"/>
      <c r="HY317" s="5">
        <f t="shared" si="1052"/>
        <v>59</v>
      </c>
      <c r="HZ317" t="b">
        <f t="shared" si="1021"/>
        <v>0</v>
      </c>
      <c r="IC317" s="11"/>
      <c r="ID317" s="11"/>
      <c r="IE317" s="11"/>
      <c r="IF317" t="str">
        <f t="shared" ca="1" si="1023"/>
        <v/>
      </c>
      <c r="IG317" s="12" t="str">
        <f t="shared" si="1024"/>
        <v/>
      </c>
      <c r="IH317" s="19" t="str">
        <f t="shared" ca="1" si="1025"/>
        <v/>
      </c>
      <c r="II317" s="19" t="str">
        <f t="shared" ca="1" si="1026"/>
        <v/>
      </c>
      <c r="IJ317" s="11" t="str">
        <f t="shared" ca="1" si="1027"/>
        <v/>
      </c>
      <c r="IK317" s="12" t="str">
        <f t="shared" ca="1" si="1028"/>
        <v/>
      </c>
      <c r="IL317" s="12" t="str">
        <f t="shared" ca="1" si="1122"/>
        <v/>
      </c>
      <c r="IM317" s="12" t="str">
        <f t="shared" ca="1" si="1030"/>
        <v/>
      </c>
      <c r="IN317" s="12" t="str">
        <f t="shared" ca="1" si="1031"/>
        <v/>
      </c>
      <c r="IO317" t="str">
        <f t="shared" ca="1" si="1032"/>
        <v/>
      </c>
      <c r="IP317" s="12" t="str">
        <f t="shared" ca="1" si="1033"/>
        <v/>
      </c>
      <c r="IQ317" s="12" t="str">
        <f t="shared" ca="1" si="1034"/>
        <v/>
      </c>
      <c r="IR317" s="12" t="str">
        <f t="shared" ca="1" si="1035"/>
        <v/>
      </c>
    </row>
    <row r="318" spans="1:252" x14ac:dyDescent="0.2">
      <c r="A318" t="s">
        <v>54</v>
      </c>
      <c r="B318" s="1">
        <f t="shared" si="1036"/>
        <v>2009</v>
      </c>
      <c r="C318" s="124">
        <f>Manufacturing_Energy_Data!C49</f>
        <v>313.91500369999994</v>
      </c>
      <c r="D318" s="124">
        <f>Manufacturing_Energy_Data!D49</f>
        <v>50.465271299999998</v>
      </c>
      <c r="E318" s="124">
        <f>Manufacturing_Energy_Data!E49</f>
        <v>4.7902023360000001</v>
      </c>
      <c r="F318" s="124">
        <v>0.01</v>
      </c>
      <c r="G318" s="124">
        <v>0.01</v>
      </c>
      <c r="H318" s="124">
        <v>0.01</v>
      </c>
      <c r="I318" s="124">
        <f>Manufacturing_Energy_Data!F49</f>
        <v>63.432399876000005</v>
      </c>
      <c r="J318" s="124">
        <f>Manufacturing_Energy_Data!G49</f>
        <v>221.86882800799998</v>
      </c>
      <c r="K318" s="124">
        <f>Manufacturing_Energy_Data!H49</f>
        <v>47.950862727999997</v>
      </c>
      <c r="L318" s="124">
        <f>Manufacturing_Energy_Data!I49</f>
        <v>163.05532759599998</v>
      </c>
      <c r="M318" s="124">
        <f>Manufacturing_Energy_Data!J49</f>
        <v>469.80293055599998</v>
      </c>
      <c r="N318" s="124">
        <f>Manufacturing_Energy_Data!K49</f>
        <v>163.97076378400001</v>
      </c>
      <c r="O318" s="124">
        <f>Manufacturing_Energy_Data!L49</f>
        <v>117.327584176</v>
      </c>
      <c r="P318" s="124">
        <f>Manufacturing_Energy_Data!M49</f>
        <v>354.88301735599998</v>
      </c>
      <c r="Q318" s="124">
        <f>Manufacturing_Energy_Data!N49</f>
        <v>128.06374925599999</v>
      </c>
      <c r="R318" s="124">
        <f>Manufacturing_Energy_Data!O49</f>
        <v>80.589184668000001</v>
      </c>
      <c r="S318" s="124">
        <f>Manufacturing_Energy_Data!P49</f>
        <v>100.66183054</v>
      </c>
      <c r="T318" s="124">
        <f>Manufacturing_Energy_Data!Q49</f>
        <v>39.156026699999998</v>
      </c>
      <c r="U318" s="124">
        <f>Manufacturing_Energy_Data!R49</f>
        <v>149.042844108</v>
      </c>
      <c r="V318" s="124">
        <f>Manufacturing_Energy_Data!S49</f>
        <v>20.005828676</v>
      </c>
      <c r="W318" s="124">
        <f>Manufacturing_Energy_Data!T49</f>
        <v>34.883922916000003</v>
      </c>
      <c r="X318" s="124">
        <f t="shared" si="1200"/>
        <v>2523.8955782799999</v>
      </c>
      <c r="Z318" s="19">
        <f t="shared" si="1123"/>
        <v>0.34580626952491278</v>
      </c>
      <c r="AA318" s="19">
        <f t="shared" si="1124"/>
        <v>0.97725438084478466</v>
      </c>
      <c r="AB318" s="19">
        <f t="shared" si="1125"/>
        <v>0.18576537558307019</v>
      </c>
      <c r="AC318" s="19">
        <f t="shared" si="1126"/>
        <v>1.1015920406766874E-5</v>
      </c>
      <c r="AD318" s="19">
        <f t="shared" si="1127"/>
        <v>1.9364889074613667E-4</v>
      </c>
      <c r="AE318" s="19">
        <f t="shared" si="1128"/>
        <v>3.8780277439844286E-4</v>
      </c>
      <c r="AF318" s="19">
        <f t="shared" si="1129"/>
        <v>0.88137146376540476</v>
      </c>
      <c r="AG318" s="19">
        <f t="shared" si="1130"/>
        <v>1.2820096069681388</v>
      </c>
      <c r="AH318" s="19">
        <f t="shared" si="1131"/>
        <v>0.55939505076766394</v>
      </c>
      <c r="AI318" s="19">
        <f t="shared" si="1132"/>
        <v>0.19807408365158147</v>
      </c>
      <c r="AJ318" s="19">
        <f t="shared" si="1133"/>
        <v>0.63633940051152615</v>
      </c>
      <c r="AK318" s="19">
        <f t="shared" si="1134"/>
        <v>0.87129470795585262</v>
      </c>
      <c r="AL318" s="19">
        <f t="shared" si="1135"/>
        <v>1.2648656890215721</v>
      </c>
      <c r="AM318" s="19">
        <f t="shared" si="1136"/>
        <v>1.7372910609857544</v>
      </c>
      <c r="AN318" s="19">
        <f t="shared" si="1137"/>
        <v>0.43279469609591353</v>
      </c>
      <c r="AO318" s="19">
        <f t="shared" si="1138"/>
        <v>0.26895445106331761</v>
      </c>
      <c r="AP318" s="19">
        <f t="shared" si="1139"/>
        <v>0.30947814407870811</v>
      </c>
      <c r="AQ318" s="19">
        <f t="shared" si="1140"/>
        <v>0.35561570060774905</v>
      </c>
      <c r="AR318" s="19">
        <f t="shared" si="1141"/>
        <v>0.24039286512185815</v>
      </c>
      <c r="AS318" s="19">
        <f t="shared" si="1142"/>
        <v>0.3212651221298648</v>
      </c>
      <c r="AT318" s="19">
        <f t="shared" si="1143"/>
        <v>0.20705203785895646</v>
      </c>
      <c r="AU318" s="19">
        <f t="shared" si="1144"/>
        <v>1.3766042631721669</v>
      </c>
      <c r="AV318" s="19"/>
      <c r="AX318" s="19">
        <f t="shared" si="1156"/>
        <v>1.4651981123451243</v>
      </c>
      <c r="AY318" s="19">
        <f t="shared" si="1157"/>
        <v>0.95601782791856482</v>
      </c>
      <c r="AZ318" s="19">
        <f t="shared" si="1158"/>
        <v>0.61447297024554859</v>
      </c>
      <c r="BA318" s="19">
        <f t="shared" si="1159"/>
        <v>0.74554642085212652</v>
      </c>
      <c r="BB318" s="19">
        <f t="shared" si="1160"/>
        <v>1.6414882752267859</v>
      </c>
      <c r="BC318" s="19">
        <f t="shared" si="1161"/>
        <v>3.2758044140595977</v>
      </c>
      <c r="BD318" s="19">
        <f t="shared" si="1162"/>
        <v>1.2642788740007123</v>
      </c>
      <c r="BE318" s="19">
        <f t="shared" si="1163"/>
        <v>1.3512798212374995</v>
      </c>
      <c r="BF318" s="19">
        <f t="shared" si="1164"/>
        <v>1.6098512809287606</v>
      </c>
      <c r="BG318" s="19">
        <f t="shared" si="1165"/>
        <v>1.0752052062402291</v>
      </c>
      <c r="BH318" s="19">
        <f t="shared" si="1166"/>
        <v>0.75050100816825072</v>
      </c>
      <c r="BI318" s="19">
        <f t="shared" si="1167"/>
        <v>1.1800972194977342</v>
      </c>
      <c r="BJ318" s="19">
        <f t="shared" si="1168"/>
        <v>1.1143416038955092</v>
      </c>
      <c r="BK318" s="19">
        <f t="shared" si="1169"/>
        <v>0.8621837607288132</v>
      </c>
      <c r="BL318" s="19">
        <f t="shared" si="1170"/>
        <v>1.1138785140345948</v>
      </c>
      <c r="BM318" s="19">
        <f t="shared" si="1171"/>
        <v>1.0302756484562909</v>
      </c>
      <c r="BN318" s="19">
        <f t="shared" si="1172"/>
        <v>0.13137307618081381</v>
      </c>
      <c r="BO318" s="19">
        <f t="shared" si="1173"/>
        <v>0.80167310810465897</v>
      </c>
      <c r="BP318" s="19">
        <f t="shared" si="1174"/>
        <v>0.8985480335002054</v>
      </c>
      <c r="BQ318" s="19">
        <f t="shared" si="1175"/>
        <v>1.1984553392134132</v>
      </c>
      <c r="BR318" s="19">
        <f t="shared" si="1176"/>
        <v>0.8045790841692938</v>
      </c>
      <c r="BS318" s="19">
        <f t="shared" si="1177"/>
        <v>0.58232656645644609</v>
      </c>
      <c r="BU318" s="16"/>
      <c r="BV318" s="9">
        <f t="shared" si="1149"/>
        <v>1.950769924750364</v>
      </c>
      <c r="BW318" s="9">
        <f t="shared" ref="BW318:BW323" si="1208">BS318</f>
        <v>0.58232656645644609</v>
      </c>
      <c r="BX318" s="9">
        <f t="shared" ref="BX318:BX323" si="1209">GC318</f>
        <v>0.86692446115759603</v>
      </c>
      <c r="BY318" s="9">
        <f t="shared" ref="BY318:BY323" si="1210">GG318</f>
        <v>0.73248557680795745</v>
      </c>
      <c r="BZ318" s="9">
        <f t="shared" ref="BZ318:BZ323" si="1211">FY318</f>
        <v>0.91704545699796436</v>
      </c>
      <c r="CA318" s="9">
        <f t="shared" ref="CA318:CA323" si="1212">BV318*BX318*BY318*BZ318</f>
        <v>1.1359971710099537</v>
      </c>
      <c r="CB318" s="9">
        <f t="shared" ref="CB318:CB323" si="1213">GK318</f>
        <v>1.1359851522263791</v>
      </c>
      <c r="CC318" s="9"/>
      <c r="CD318" s="9">
        <f t="shared" ref="CD318:CD323" si="1214">BX318*BY318</f>
        <v>0.6350096639799494</v>
      </c>
      <c r="CE318" s="9">
        <f t="shared" ref="CE318:CE323" si="1215">CD318*BZ318</f>
        <v>0.58233272750261644</v>
      </c>
      <c r="CG318" s="35"/>
      <c r="CH318">
        <f t="shared" si="958"/>
        <v>2009</v>
      </c>
      <c r="CI318" s="19">
        <f t="shared" si="1188"/>
        <v>0.12437717566506008</v>
      </c>
      <c r="CJ318" s="19">
        <f t="shared" si="1189"/>
        <v>1.9994991763641581E-2</v>
      </c>
      <c r="CK318" s="19">
        <f t="shared" si="1190"/>
        <v>1.8979399850070093E-3</v>
      </c>
      <c r="CL318" s="19">
        <f t="shared" si="1191"/>
        <v>3.9621290540137409E-6</v>
      </c>
      <c r="CM318" s="19">
        <f t="shared" si="1192"/>
        <v>3.9621290540137409E-6</v>
      </c>
      <c r="CN318" s="19">
        <f t="shared" si="1193"/>
        <v>3.9621290540137409E-6</v>
      </c>
      <c r="CO318" s="19">
        <f t="shared" si="1194"/>
        <v>2.5132735451451726E-2</v>
      </c>
      <c r="CP318" s="19">
        <f t="shared" si="1195"/>
        <v>8.7907292963047445E-2</v>
      </c>
      <c r="CQ318" s="19">
        <f t="shared" si="1196"/>
        <v>1.899875063796334E-2</v>
      </c>
      <c r="CR318" s="19">
        <f t="shared" si="1197"/>
        <v>6.4604625087984008E-2</v>
      </c>
      <c r="CS318" s="19">
        <f t="shared" si="1201"/>
        <v>0.18614198408167276</v>
      </c>
      <c r="CT318" s="19">
        <f t="shared" si="1201"/>
        <v>6.4967332719741061E-2</v>
      </c>
      <c r="CU318" s="19">
        <f t="shared" si="1201"/>
        <v>4.6486703010097247E-2</v>
      </c>
      <c r="CV318" s="19">
        <f t="shared" si="1201"/>
        <v>0.14060923138422704</v>
      </c>
      <c r="CW318" s="19">
        <f t="shared" si="1201"/>
        <v>5.0740510169312823E-2</v>
      </c>
      <c r="CX318" s="19">
        <f t="shared" si="1201"/>
        <v>3.1930475001236157E-2</v>
      </c>
      <c r="CY318" s="19">
        <f t="shared" si="1201"/>
        <v>3.9883516341274169E-2</v>
      </c>
      <c r="CZ318" s="19">
        <f t="shared" si="1201"/>
        <v>1.5514123102780778E-2</v>
      </c>
      <c r="DA318" s="19">
        <f t="shared" si="1201"/>
        <v>5.9052698293314748E-2</v>
      </c>
      <c r="DB318" s="19">
        <f t="shared" si="1201"/>
        <v>7.9265675046800849E-3</v>
      </c>
      <c r="DC318" s="19">
        <f t="shared" si="1202"/>
        <v>1.3821460450345937E-2</v>
      </c>
      <c r="DD318">
        <f t="shared" ref="DD318:DD323" si="1216">SUM(CI318:DC318)</f>
        <v>1.0000000000000002</v>
      </c>
      <c r="DF318" s="19">
        <f t="shared" si="1203"/>
        <v>0.11794869691443359</v>
      </c>
      <c r="DG318" s="19">
        <f t="shared" si="1203"/>
        <v>2.055920202655238E-2</v>
      </c>
      <c r="DH318" s="19">
        <f t="shared" si="1203"/>
        <v>2.059672351774019E-3</v>
      </c>
      <c r="DI318" s="19">
        <f t="shared" si="1203"/>
        <v>3.6415608112912322E-6</v>
      </c>
      <c r="DJ318" s="19">
        <f t="shared" si="1203"/>
        <v>3.6415608112912322E-6</v>
      </c>
      <c r="DK318" s="19">
        <f t="shared" si="1203"/>
        <v>3.6415608112912322E-6</v>
      </c>
      <c r="DL318" s="19">
        <f t="shared" si="1203"/>
        <v>2.5659016859834148E-2</v>
      </c>
      <c r="DM318" s="19">
        <f t="shared" si="1203"/>
        <v>8.2486195062256268E-2</v>
      </c>
      <c r="DN318" s="19">
        <f t="shared" si="1203"/>
        <v>1.9189593343075476E-2</v>
      </c>
      <c r="DO318" s="19">
        <f t="shared" si="1203"/>
        <v>6.1102024952110603E-2</v>
      </c>
      <c r="DP318" s="19">
        <f t="shared" si="1204"/>
        <v>0.18265807265281386</v>
      </c>
      <c r="DQ318" s="19">
        <f t="shared" si="1204"/>
        <v>6.5839870733225447E-2</v>
      </c>
      <c r="DR318" s="19">
        <f t="shared" si="1204"/>
        <v>4.8031103531422537E-2</v>
      </c>
      <c r="DS318" s="19">
        <f t="shared" si="1204"/>
        <v>0.14920469362589017</v>
      </c>
      <c r="DT318" s="19">
        <f t="shared" si="1204"/>
        <v>5.3073641337296813E-2</v>
      </c>
      <c r="DU318" s="19">
        <f t="shared" si="1204"/>
        <v>3.3132712808221436E-2</v>
      </c>
      <c r="DV318" s="19">
        <f t="shared" si="1204"/>
        <v>3.9039573748837077E-2</v>
      </c>
      <c r="DW318" s="19">
        <f t="shared" si="1204"/>
        <v>1.6108665462106035E-2</v>
      </c>
      <c r="DX318" s="19">
        <f t="shared" si="1204"/>
        <v>6.117103982459237E-2</v>
      </c>
      <c r="DY318" s="19">
        <f t="shared" si="1204"/>
        <v>8.5515456096329073E-3</v>
      </c>
      <c r="DZ318" s="19">
        <f t="shared" si="1205"/>
        <v>1.3547907189185509E-2</v>
      </c>
      <c r="EA318" s="19">
        <f t="shared" si="1206"/>
        <v>0.99937415271569441</v>
      </c>
      <c r="EB318" s="19"/>
      <c r="EC318" s="19">
        <f t="shared" si="1038"/>
        <v>0.11802256101373082</v>
      </c>
      <c r="ED318" s="19">
        <f t="shared" si="1099"/>
        <v>2.0572077005078536E-2</v>
      </c>
      <c r="EE318" s="19">
        <f t="shared" si="1100"/>
        <v>2.0609621993695508E-3</v>
      </c>
      <c r="EF318" s="19">
        <f t="shared" si="1101"/>
        <v>3.6438412994729478E-6</v>
      </c>
      <c r="EG318" s="19">
        <f t="shared" si="1102"/>
        <v>3.6438412994729478E-6</v>
      </c>
      <c r="EH318" s="19">
        <f t="shared" si="1103"/>
        <v>3.6438412994729478E-6</v>
      </c>
      <c r="EI318" s="19">
        <f t="shared" si="1104"/>
        <v>2.5675085542395171E-2</v>
      </c>
      <c r="EJ318" s="19">
        <f t="shared" si="1105"/>
        <v>8.2537851152252317E-2</v>
      </c>
      <c r="EK318" s="19">
        <f t="shared" si="1106"/>
        <v>1.9201610618935629E-2</v>
      </c>
      <c r="EL318" s="19">
        <f t="shared" si="1107"/>
        <v>6.1140289436215918E-2</v>
      </c>
      <c r="EM318" s="19">
        <f t="shared" si="1108"/>
        <v>0.18277246030073893</v>
      </c>
      <c r="EN318" s="19">
        <f t="shared" si="1109"/>
        <v>6.5881102242150755E-2</v>
      </c>
      <c r="EO318" s="19">
        <f t="shared" si="1110"/>
        <v>4.806118249196565E-2</v>
      </c>
      <c r="EP318" s="19">
        <f t="shared" si="1111"/>
        <v>0.14929813145601381</v>
      </c>
      <c r="EQ318" s="19">
        <f t="shared" si="1112"/>
        <v>5.3106878132754144E-2</v>
      </c>
      <c r="ER318" s="19">
        <f t="shared" si="1113"/>
        <v>3.3153461812261968E-2</v>
      </c>
      <c r="ES318" s="19">
        <f t="shared" si="1079"/>
        <v>3.9064021860832736E-2</v>
      </c>
      <c r="ET318" s="19">
        <f t="shared" si="1080"/>
        <v>1.6118753340110335E-2</v>
      </c>
      <c r="EU318" s="19">
        <f t="shared" si="1081"/>
        <v>6.1209347528517206E-2</v>
      </c>
      <c r="EV318" s="19">
        <f t="shared" si="1082"/>
        <v>8.5569009228375365E-3</v>
      </c>
      <c r="EW318" s="19">
        <f t="shared" si="1083"/>
        <v>1.3556391419940663E-2</v>
      </c>
      <c r="EZ318" s="19">
        <f t="shared" ref="EZ318:FI319" si="1217">LN(AX318/AX317)</f>
        <v>-7.2341240140886331E-2</v>
      </c>
      <c r="FA318" s="19">
        <f t="shared" si="1217"/>
        <v>-1.6190851066113982E-2</v>
      </c>
      <c r="FB318" s="19">
        <f t="shared" si="1217"/>
        <v>-0.22635052411188375</v>
      </c>
      <c r="FC318" s="19">
        <f t="shared" si="1217"/>
        <v>-8.2552137933646248E-3</v>
      </c>
      <c r="FD318" s="19">
        <f t="shared" si="1217"/>
        <v>0.21038655401342846</v>
      </c>
      <c r="FE318" s="19">
        <f t="shared" si="1217"/>
        <v>0.10621472454525803</v>
      </c>
      <c r="FF318" s="19">
        <f t="shared" si="1217"/>
        <v>3.5484395340250184E-2</v>
      </c>
      <c r="FG318" s="19">
        <f t="shared" si="1217"/>
        <v>5.9319247073193068E-2</v>
      </c>
      <c r="FH318" s="19">
        <f t="shared" si="1217"/>
        <v>-2.7673002545319163E-2</v>
      </c>
      <c r="FI318" s="19">
        <f t="shared" si="1217"/>
        <v>-5.6902303106812754E-2</v>
      </c>
      <c r="FJ318" s="19">
        <f t="shared" ref="FJ318:FS319" si="1218">LN(BH318/BH317)</f>
        <v>-1.2054045236659212E-2</v>
      </c>
      <c r="FK318" s="19">
        <f t="shared" si="1218"/>
        <v>-3.4257531571138679E-2</v>
      </c>
      <c r="FL318" s="19">
        <f t="shared" si="1218"/>
        <v>2.2948400339658656E-2</v>
      </c>
      <c r="FM318" s="19">
        <f t="shared" si="1218"/>
        <v>1.4107787203035222E-2</v>
      </c>
      <c r="FN318" s="19">
        <f t="shared" si="1218"/>
        <v>-1.5870448277322619E-2</v>
      </c>
      <c r="FO318" s="19">
        <f t="shared" si="1218"/>
        <v>-4.4605051774437411E-3</v>
      </c>
      <c r="FP318" s="19">
        <f t="shared" si="1218"/>
        <v>1.4258489204857245E-2</v>
      </c>
      <c r="FQ318" s="19">
        <f t="shared" si="1218"/>
        <v>-2.5370410808597303E-2</v>
      </c>
      <c r="FR318" s="19">
        <f t="shared" si="1218"/>
        <v>-6.7191688343338857E-2</v>
      </c>
      <c r="FS318" s="19">
        <f t="shared" si="1218"/>
        <v>-3.7888987154699717E-2</v>
      </c>
      <c r="FT318" s="19">
        <f t="shared" ref="FT318:FT323" si="1219">LN(BR318/BR317)</f>
        <v>-6.5386414190050868E-2</v>
      </c>
      <c r="FU318" s="19"/>
      <c r="FV318" s="16"/>
      <c r="FW318" s="19">
        <f t="shared" ref="FW318:FW323" si="1220">EXP(SUMPRODUCT($EC318:$EW318,EZ318:FT318))</f>
        <v>0.98515478731927142</v>
      </c>
      <c r="FX318" s="19">
        <f t="shared" ref="FX318:FX323" si="1221">IF(ISERR(FW318),FX317,FW318*FX317)</f>
        <v>0.95241861062669575</v>
      </c>
      <c r="FY318" s="19">
        <f t="shared" si="1150"/>
        <v>0.91704545699796436</v>
      </c>
      <c r="FZ318" s="19"/>
      <c r="GA318" s="19">
        <f t="shared" si="1180"/>
        <v>0.94039338475431022</v>
      </c>
      <c r="GB318" s="19">
        <f t="shared" ref="GB318:GB323" si="1222">IF(ISERR(GA318),GB317,GA318*GB317)</f>
        <v>0.87921865710144997</v>
      </c>
      <c r="GC318" s="19">
        <f t="shared" si="1151"/>
        <v>0.86692446115759603</v>
      </c>
      <c r="GD318" s="19"/>
      <c r="GE318" s="19">
        <f t="shared" si="1181"/>
        <v>1.0017102290442248</v>
      </c>
      <c r="GF318" s="19">
        <f t="shared" si="1207"/>
        <v>0.60268863566733921</v>
      </c>
      <c r="GG318" s="19">
        <f t="shared" si="1152"/>
        <v>0.73248557680795745</v>
      </c>
      <c r="GH318" s="19"/>
      <c r="GI318" s="19">
        <f t="shared" si="1153"/>
        <v>1.950769924750364</v>
      </c>
      <c r="GJ318" s="19">
        <f t="shared" ref="GJ318:GJ323" si="1223">FY318*GC318*GG318*GI318</f>
        <v>1.1359971710099535</v>
      </c>
      <c r="GK318" s="19">
        <f t="shared" si="1154"/>
        <v>1.1359851522263791</v>
      </c>
      <c r="GL318" s="3"/>
      <c r="GM318" s="3"/>
      <c r="GN318" s="8"/>
      <c r="GO318" s="5">
        <f t="shared" si="1051"/>
        <v>60</v>
      </c>
      <c r="GP318" t="b">
        <f t="shared" si="1001"/>
        <v>0</v>
      </c>
      <c r="GS318" s="11"/>
      <c r="GT318" s="11"/>
      <c r="GU318" s="11"/>
      <c r="GV318" s="11"/>
      <c r="GW318" s="11"/>
      <c r="GX318" s="11"/>
      <c r="GY318" s="11"/>
      <c r="GZ318" s="11" t="str">
        <f ca="1">IF(GP318,OFFSET(#REF!,$GP$253+$GO318,0),"")</f>
        <v/>
      </c>
      <c r="HA318" s="12" t="str">
        <f t="shared" ca="1" si="1005"/>
        <v/>
      </c>
      <c r="HB318" s="12" t="str">
        <f t="shared" ca="1" si="1006"/>
        <v/>
      </c>
      <c r="HC318" s="12" t="str">
        <f t="shared" ca="1" si="1007"/>
        <v/>
      </c>
      <c r="HD318" s="12" t="str">
        <f t="shared" ca="1" si="1008"/>
        <v/>
      </c>
      <c r="HE318" t="str">
        <f t="shared" ca="1" si="1009"/>
        <v/>
      </c>
      <c r="HF318" s="12" t="str">
        <f t="shared" ca="1" si="1010"/>
        <v/>
      </c>
      <c r="HG318" s="12" t="str">
        <f t="shared" ca="1" si="1011"/>
        <v/>
      </c>
      <c r="HH318" s="12" t="str">
        <f t="shared" ca="1" si="1012"/>
        <v/>
      </c>
      <c r="HJ318" s="17"/>
      <c r="HL318" s="18">
        <f t="shared" si="1013"/>
        <v>2009</v>
      </c>
      <c r="HM318" s="9">
        <f t="shared" si="1155"/>
        <v>1.380716037557868</v>
      </c>
      <c r="HN318" s="9">
        <f t="shared" si="1182"/>
        <v>0.65225535451292738</v>
      </c>
      <c r="HO318" s="9">
        <f t="shared" si="1183"/>
        <v>0.8490097957639039</v>
      </c>
      <c r="HP318" s="9">
        <f t="shared" si="1184"/>
        <v>0.7952341979070896</v>
      </c>
      <c r="HQ318" s="9">
        <f t="shared" si="1185"/>
        <v>0.96608084153395934</v>
      </c>
      <c r="HR318" s="9">
        <f t="shared" si="927"/>
        <v>0.90058682274032131</v>
      </c>
      <c r="HS318" s="9">
        <f t="shared" si="1186"/>
        <v>0.90057942855899165</v>
      </c>
      <c r="HT318" s="9"/>
      <c r="HU318" s="9">
        <f t="shared" si="1187"/>
        <v>0.67516162394957002</v>
      </c>
      <c r="HV318" s="23">
        <f t="shared" si="1020"/>
        <v>0.6522607098366352</v>
      </c>
      <c r="HX318" s="8"/>
      <c r="HY318" s="5">
        <f t="shared" si="1052"/>
        <v>60</v>
      </c>
      <c r="HZ318" t="b">
        <f t="shared" si="1021"/>
        <v>0</v>
      </c>
      <c r="IC318" s="11"/>
      <c r="ID318" s="11"/>
      <c r="IE318" s="11"/>
      <c r="IF318" t="str">
        <f t="shared" ca="1" si="1023"/>
        <v/>
      </c>
      <c r="IG318" s="12" t="str">
        <f t="shared" si="1024"/>
        <v/>
      </c>
      <c r="IH318" s="19" t="str">
        <f t="shared" ca="1" si="1025"/>
        <v/>
      </c>
      <c r="II318" s="19" t="str">
        <f t="shared" ca="1" si="1026"/>
        <v/>
      </c>
      <c r="IJ318" s="11" t="str">
        <f t="shared" ca="1" si="1027"/>
        <v/>
      </c>
      <c r="IK318" s="12" t="str">
        <f t="shared" ca="1" si="1028"/>
        <v/>
      </c>
      <c r="IL318" s="12" t="str">
        <f t="shared" ca="1" si="1122"/>
        <v/>
      </c>
      <c r="IM318" s="12" t="str">
        <f t="shared" ca="1" si="1030"/>
        <v/>
      </c>
      <c r="IN318" s="12" t="str">
        <f t="shared" ca="1" si="1031"/>
        <v/>
      </c>
      <c r="IO318" t="str">
        <f t="shared" ca="1" si="1032"/>
        <v/>
      </c>
      <c r="IP318" s="12" t="str">
        <f t="shared" ca="1" si="1033"/>
        <v/>
      </c>
      <c r="IQ318" s="12" t="str">
        <f t="shared" ca="1" si="1034"/>
        <v/>
      </c>
      <c r="IR318" s="12" t="str">
        <f t="shared" ca="1" si="1035"/>
        <v/>
      </c>
    </row>
    <row r="319" spans="1:252" x14ac:dyDescent="0.2">
      <c r="A319" t="s">
        <v>54</v>
      </c>
      <c r="B319" s="1">
        <f t="shared" si="1036"/>
        <v>2010</v>
      </c>
      <c r="C319" s="124">
        <f>Manufacturing_Energy_Data!C50</f>
        <v>321.26902378</v>
      </c>
      <c r="D319" s="124">
        <f>Manufacturing_Energy_Data!D50</f>
        <v>52.214992668000008</v>
      </c>
      <c r="E319" s="124">
        <f>Manufacturing_Energy_Data!E50</f>
        <v>4.7583308439999996</v>
      </c>
      <c r="F319" s="124">
        <v>0.01</v>
      </c>
      <c r="G319" s="124">
        <v>0.01</v>
      </c>
      <c r="H319" s="124">
        <v>0.01</v>
      </c>
      <c r="I319" s="124">
        <f>Manufacturing_Energy_Data!F50</f>
        <v>67.583578967999998</v>
      </c>
      <c r="J319" s="124">
        <f>Manufacturing_Energy_Data!G50</f>
        <v>229.32690385199999</v>
      </c>
      <c r="K319" s="124">
        <f>Manufacturing_Energy_Data!H50</f>
        <v>46.128059732000004</v>
      </c>
      <c r="L319" s="124">
        <f>Manufacturing_Energy_Data!I50</f>
        <v>164.91379281599998</v>
      </c>
      <c r="M319" s="124">
        <f>Manufacturing_Energy_Data!J50</f>
        <v>509.31938387599996</v>
      </c>
      <c r="N319" s="124">
        <f>Manufacturing_Energy_Data!K50</f>
        <v>171.66115588400001</v>
      </c>
      <c r="O319" s="124">
        <f>Manufacturing_Energy_Data!L50</f>
        <v>120.60719175200001</v>
      </c>
      <c r="P319" s="124">
        <f>Manufacturing_Energy_Data!M50</f>
        <v>403.28624645599996</v>
      </c>
      <c r="Q319" s="124">
        <f>Manufacturing_Energy_Data!N50</f>
        <v>135.48137584</v>
      </c>
      <c r="R319" s="124">
        <f>Manufacturing_Energy_Data!O50</f>
        <v>80.164175712000002</v>
      </c>
      <c r="S319" s="124">
        <f>Manufacturing_Energy_Data!P50</f>
        <v>94.309365528000001</v>
      </c>
      <c r="T319" s="124">
        <f>Manufacturing_Energy_Data!Q50</f>
        <v>39.913531644000003</v>
      </c>
      <c r="U319" s="124">
        <f>Manufacturing_Energy_Data!R50</f>
        <v>176.70813510400001</v>
      </c>
      <c r="V319" s="124">
        <f>Manufacturing_Energy_Data!S50</f>
        <v>19.100546599999998</v>
      </c>
      <c r="W319" s="124">
        <f>Manufacturing_Energy_Data!T50</f>
        <v>35.953311956</v>
      </c>
      <c r="X319" s="124">
        <f t="shared" si="1200"/>
        <v>2672.7291030120005</v>
      </c>
      <c r="Z319" s="19">
        <f t="shared" si="1123"/>
        <v>0.3558177739485025</v>
      </c>
      <c r="AA319" s="19">
        <f t="shared" si="1124"/>
        <v>0.96268244129785818</v>
      </c>
      <c r="AB319" s="19">
        <f t="shared" si="1125"/>
        <v>0.19478158596640563</v>
      </c>
      <c r="AC319" s="19">
        <f t="shared" si="1126"/>
        <v>1.1075383793993192E-5</v>
      </c>
      <c r="AD319" s="19">
        <f t="shared" si="1127"/>
        <v>1.8436896992764275E-4</v>
      </c>
      <c r="AE319" s="19">
        <f t="shared" si="1128"/>
        <v>4.0934855593745603E-4</v>
      </c>
      <c r="AF319" s="19">
        <f t="shared" si="1129"/>
        <v>0.91088733286985391</v>
      </c>
      <c r="AG319" s="19">
        <f t="shared" si="1130"/>
        <v>1.3052349634024232</v>
      </c>
      <c r="AH319" s="19">
        <f t="shared" si="1131"/>
        <v>0.54091981806688305</v>
      </c>
      <c r="AI319" s="19">
        <f t="shared" si="1132"/>
        <v>0.20496575389510574</v>
      </c>
      <c r="AJ319" s="19">
        <f t="shared" si="1133"/>
        <v>0.64129358919420421</v>
      </c>
      <c r="AK319" s="19">
        <f t="shared" si="1134"/>
        <v>0.84314654342418893</v>
      </c>
      <c r="AL319" s="19">
        <f t="shared" si="1135"/>
        <v>1.2593942668924865</v>
      </c>
      <c r="AM319" s="19">
        <f t="shared" si="1136"/>
        <v>1.603353301248799</v>
      </c>
      <c r="AN319" s="19">
        <f t="shared" si="1137"/>
        <v>0.43645981583073234</v>
      </c>
      <c r="AO319" s="19">
        <f t="shared" si="1138"/>
        <v>0.2400652923457717</v>
      </c>
      <c r="AP319" s="19">
        <f t="shared" si="1139"/>
        <v>0.2727758199263543</v>
      </c>
      <c r="AQ319" s="19">
        <f t="shared" si="1140"/>
        <v>0.35021673089952243</v>
      </c>
      <c r="AR319" s="19">
        <f t="shared" si="1141"/>
        <v>0.24842416493529368</v>
      </c>
      <c r="AS319" s="19">
        <f t="shared" si="1142"/>
        <v>0.31899345197531814</v>
      </c>
      <c r="AT319" s="19">
        <f t="shared" si="1143"/>
        <v>0.21697738814328807</v>
      </c>
      <c r="AU319" s="19">
        <f t="shared" si="1144"/>
        <v>1.382951918120616</v>
      </c>
      <c r="AV319" s="19"/>
      <c r="AX319" s="19">
        <f t="shared" si="1156"/>
        <v>1.5076173472633674</v>
      </c>
      <c r="AY319" s="19">
        <f t="shared" si="1157"/>
        <v>0.94176254877397747</v>
      </c>
      <c r="AZ319" s="19">
        <f t="shared" si="1158"/>
        <v>0.64429670654310967</v>
      </c>
      <c r="BA319" s="19">
        <f t="shared" si="1159"/>
        <v>0.74957084313200184</v>
      </c>
      <c r="BB319" s="19">
        <f t="shared" si="1160"/>
        <v>1.5628259025176119</v>
      </c>
      <c r="BC319" s="19">
        <f t="shared" si="1161"/>
        <v>3.4578035407531753</v>
      </c>
      <c r="BD319" s="19">
        <f t="shared" si="1162"/>
        <v>1.3066177643445207</v>
      </c>
      <c r="BE319" s="19">
        <f t="shared" si="1163"/>
        <v>1.3757601022900867</v>
      </c>
      <c r="BF319" s="19">
        <f t="shared" si="1164"/>
        <v>1.5566824568785778</v>
      </c>
      <c r="BG319" s="19">
        <f t="shared" si="1165"/>
        <v>1.1126152479222218</v>
      </c>
      <c r="BH319" s="19">
        <f t="shared" si="1166"/>
        <v>0.75634399635665583</v>
      </c>
      <c r="BI319" s="19">
        <f t="shared" si="1167"/>
        <v>1.1419728393144633</v>
      </c>
      <c r="BJ319" s="19">
        <f t="shared" si="1168"/>
        <v>1.1095213029229758</v>
      </c>
      <c r="BK319" s="19">
        <f t="shared" si="1169"/>
        <v>0.79571305585563179</v>
      </c>
      <c r="BL319" s="19">
        <f t="shared" si="1170"/>
        <v>1.1233113886996626</v>
      </c>
      <c r="BM319" s="19">
        <f t="shared" si="1171"/>
        <v>0.91961082542248562</v>
      </c>
      <c r="BN319" s="19">
        <f t="shared" si="1172"/>
        <v>0.11579298653915621</v>
      </c>
      <c r="BO319" s="19">
        <f t="shared" si="1173"/>
        <v>0.78950207960631091</v>
      </c>
      <c r="BP319" s="19">
        <f t="shared" si="1174"/>
        <v>0.92856767925863881</v>
      </c>
      <c r="BQ319" s="19">
        <f t="shared" si="1175"/>
        <v>1.1899810448125796</v>
      </c>
      <c r="BR319" s="19">
        <f t="shared" si="1176"/>
        <v>0.84314779049261346</v>
      </c>
      <c r="BS319" s="19">
        <f t="shared" si="1177"/>
        <v>0.5850117303848672</v>
      </c>
      <c r="BU319" s="16"/>
      <c r="BV319" s="9">
        <f t="shared" si="1149"/>
        <v>2.0563244551065178</v>
      </c>
      <c r="BW319" s="9">
        <f t="shared" si="1208"/>
        <v>0.5850117303848672</v>
      </c>
      <c r="BX319" s="9">
        <f t="shared" si="1209"/>
        <v>0.89558869888372161</v>
      </c>
      <c r="BY319" s="9">
        <f t="shared" si="1210"/>
        <v>0.72001069558444653</v>
      </c>
      <c r="BZ319" s="9">
        <f t="shared" si="1211"/>
        <v>0.90723922970632465</v>
      </c>
      <c r="CA319" s="9">
        <f t="shared" si="1212"/>
        <v>1.2029872215666453</v>
      </c>
      <c r="CB319" s="9">
        <f t="shared" si="1213"/>
        <v>1.2029739277145832</v>
      </c>
      <c r="CC319" s="9"/>
      <c r="CD319" s="9">
        <f t="shared" si="1214"/>
        <v>0.64483344204083781</v>
      </c>
      <c r="CE319" s="9">
        <f t="shared" si="1215"/>
        <v>0.58501819524600762</v>
      </c>
      <c r="CG319" s="35"/>
      <c r="CH319">
        <f t="shared" si="958"/>
        <v>2010</v>
      </c>
      <c r="CI319" s="19">
        <f t="shared" si="1188"/>
        <v>0.12020261365730993</v>
      </c>
      <c r="CJ319" s="19">
        <f t="shared" si="1189"/>
        <v>1.9536208368127146E-2</v>
      </c>
      <c r="CK319" s="19">
        <f t="shared" si="1190"/>
        <v>1.7803266476343056E-3</v>
      </c>
      <c r="CL319" s="19">
        <f t="shared" si="1191"/>
        <v>3.7414940364628121E-6</v>
      </c>
      <c r="CM319" s="19">
        <f t="shared" si="1192"/>
        <v>3.7414940364628121E-6</v>
      </c>
      <c r="CN319" s="19">
        <f t="shared" si="1193"/>
        <v>3.7414940364628121E-6</v>
      </c>
      <c r="CO319" s="19">
        <f t="shared" si="1194"/>
        <v>2.5286355767158552E-2</v>
      </c>
      <c r="CP319" s="19">
        <f t="shared" si="1195"/>
        <v>8.5802524316273859E-2</v>
      </c>
      <c r="CQ319" s="19">
        <f t="shared" si="1196"/>
        <v>1.7258786040087837E-2</v>
      </c>
      <c r="CR319" s="19">
        <f t="shared" si="1197"/>
        <v>6.1702397235152764E-2</v>
      </c>
      <c r="CS319" s="19">
        <f t="shared" si="1201"/>
        <v>0.19056154374269674</v>
      </c>
      <c r="CT319" s="19">
        <f t="shared" si="1201"/>
        <v>6.4226919103229918E-2</v>
      </c>
      <c r="CU319" s="19">
        <f t="shared" si="1201"/>
        <v>4.5125108869463484E-2</v>
      </c>
      <c r="CV319" s="19">
        <f t="shared" si="1201"/>
        <v>0.15088930861025956</v>
      </c>
      <c r="CW319" s="19">
        <f t="shared" si="1201"/>
        <v>5.069027597571369E-2</v>
      </c>
      <c r="CX319" s="19">
        <f t="shared" si="1201"/>
        <v>2.9993378536440501E-2</v>
      </c>
      <c r="CY319" s="19">
        <f t="shared" si="1201"/>
        <v>3.5285792870560349E-2</v>
      </c>
      <c r="CZ319" s="19">
        <f t="shared" si="1201"/>
        <v>1.4933624062019575E-2</v>
      </c>
      <c r="DA319" s="19">
        <f t="shared" si="1201"/>
        <v>6.6115243368608093E-2</v>
      </c>
      <c r="DB319" s="19">
        <f t="shared" si="1201"/>
        <v>7.1464581197080027E-3</v>
      </c>
      <c r="DC319" s="19">
        <f t="shared" si="1202"/>
        <v>1.3451910227446112E-2</v>
      </c>
      <c r="DD319">
        <f t="shared" si="1216"/>
        <v>0.99999999999999989</v>
      </c>
      <c r="DF319" s="19">
        <f t="shared" si="1203"/>
        <v>0.122278018290108</v>
      </c>
      <c r="DG319" s="19">
        <f t="shared" si="1203"/>
        <v>1.9764712624387518E-2</v>
      </c>
      <c r="DH319" s="19">
        <f t="shared" si="1203"/>
        <v>1.8385063602032231E-3</v>
      </c>
      <c r="DI319" s="19">
        <f t="shared" si="1203"/>
        <v>3.8507581347589572E-6</v>
      </c>
      <c r="DJ319" s="19">
        <f t="shared" si="1203"/>
        <v>3.8507581347589572E-6</v>
      </c>
      <c r="DK319" s="19">
        <f t="shared" si="1203"/>
        <v>3.8507581347589572E-6</v>
      </c>
      <c r="DL319" s="19">
        <f t="shared" si="1203"/>
        <v>2.5209467598974723E-2</v>
      </c>
      <c r="DM319" s="19">
        <f t="shared" si="1203"/>
        <v>8.6850658040803178E-2</v>
      </c>
      <c r="DN319" s="19">
        <f t="shared" si="1203"/>
        <v>1.8114843242073589E-2</v>
      </c>
      <c r="DO319" s="19">
        <f t="shared" si="1203"/>
        <v>6.3142395241328739E-2</v>
      </c>
      <c r="DP319" s="19">
        <f t="shared" si="1204"/>
        <v>0.18834312173818865</v>
      </c>
      <c r="DQ319" s="19">
        <f t="shared" si="1204"/>
        <v>6.4596418685586479E-2</v>
      </c>
      <c r="DR319" s="19">
        <f t="shared" si="1204"/>
        <v>4.5802532925269618E-2</v>
      </c>
      <c r="DS319" s="19">
        <f t="shared" si="1204"/>
        <v>0.14568882654979698</v>
      </c>
      <c r="DT319" s="19">
        <f t="shared" si="1204"/>
        <v>5.0715388926052506E-2</v>
      </c>
      <c r="DU319" s="19">
        <f t="shared" si="1204"/>
        <v>3.0951824785593308E-2</v>
      </c>
      <c r="DV319" s="19">
        <f t="shared" si="1204"/>
        <v>3.7537737870196937E-2</v>
      </c>
      <c r="DW319" s="19">
        <f t="shared" si="1204"/>
        <v>1.5222028827382411E-2</v>
      </c>
      <c r="DX319" s="19">
        <f t="shared" si="1204"/>
        <v>6.251749752516024E-2</v>
      </c>
      <c r="DY319" s="19">
        <f t="shared" si="1204"/>
        <v>7.5297788626550073E-3</v>
      </c>
      <c r="DZ319" s="19">
        <f t="shared" si="1205"/>
        <v>1.3635850739365544E-2</v>
      </c>
      <c r="EA319" s="19">
        <f t="shared" si="1206"/>
        <v>0.99975116110753104</v>
      </c>
      <c r="EB319" s="19"/>
      <c r="EC319" s="19">
        <f t="shared" si="1038"/>
        <v>0.1223084533901892</v>
      </c>
      <c r="ED319" s="19">
        <f t="shared" si="1099"/>
        <v>1.9769632077738263E-2</v>
      </c>
      <c r="EE319" s="19">
        <f t="shared" si="1100"/>
        <v>1.8389639659598029E-3</v>
      </c>
      <c r="EF319" s="19">
        <f t="shared" si="1101"/>
        <v>3.8517165916497273E-6</v>
      </c>
      <c r="EG319" s="19">
        <f t="shared" si="1102"/>
        <v>3.8517165916497273E-6</v>
      </c>
      <c r="EH319" s="19">
        <f t="shared" si="1103"/>
        <v>3.8517165916497273E-6</v>
      </c>
      <c r="EI319" s="19">
        <f t="shared" si="1104"/>
        <v>2.5215742256350576E-2</v>
      </c>
      <c r="EJ319" s="19">
        <f t="shared" si="1105"/>
        <v>8.6872275241560548E-2</v>
      </c>
      <c r="EK319" s="19">
        <f t="shared" si="1106"/>
        <v>1.8119352041567869E-2</v>
      </c>
      <c r="EL319" s="19">
        <f t="shared" si="1107"/>
        <v>6.3158111435828862E-2</v>
      </c>
      <c r="EM319" s="19">
        <f t="shared" si="1108"/>
        <v>0.18839000049726462</v>
      </c>
      <c r="EN319" s="19">
        <f t="shared" si="1109"/>
        <v>6.4612496787726792E-2</v>
      </c>
      <c r="EO319" s="19">
        <f t="shared" si="1110"/>
        <v>4.5813933213670152E-2</v>
      </c>
      <c r="EP319" s="19">
        <f t="shared" si="1111"/>
        <v>0.14572508861945399</v>
      </c>
      <c r="EQ319" s="19">
        <f t="shared" si="1112"/>
        <v>5.0728012028382799E-2</v>
      </c>
      <c r="ER319" s="19">
        <f t="shared" si="1113"/>
        <v>3.0959528720431461E-2</v>
      </c>
      <c r="ES319" s="19">
        <f t="shared" si="1079"/>
        <v>3.7547081044259432E-2</v>
      </c>
      <c r="ET319" s="19">
        <f t="shared" si="1080"/>
        <v>1.5225817602971668E-2</v>
      </c>
      <c r="EU319" s="19">
        <f t="shared" si="1081"/>
        <v>6.2533058182100976E-2</v>
      </c>
      <c r="EV319" s="19">
        <f t="shared" si="1082"/>
        <v>7.5316530308536652E-3</v>
      </c>
      <c r="EW319" s="19">
        <f t="shared" si="1083"/>
        <v>1.3639244713914268E-2</v>
      </c>
      <c r="EZ319" s="19">
        <f t="shared" si="1217"/>
        <v>2.8540025291122095E-2</v>
      </c>
      <c r="FA319" s="19">
        <f t="shared" si="1217"/>
        <v>-1.5023389892070506E-2</v>
      </c>
      <c r="FB319" s="19">
        <f t="shared" si="1217"/>
        <v>4.7394402992299398E-2</v>
      </c>
      <c r="FC319" s="19">
        <f t="shared" si="1217"/>
        <v>5.3834332547002687E-3</v>
      </c>
      <c r="FD319" s="19">
        <f t="shared" si="1217"/>
        <v>-4.9107656724610482E-2</v>
      </c>
      <c r="FE319" s="19">
        <f t="shared" si="1217"/>
        <v>5.4070111137637142E-2</v>
      </c>
      <c r="FF319" s="19">
        <f t="shared" si="1217"/>
        <v>3.2940039632407374E-2</v>
      </c>
      <c r="FG319" s="19">
        <f t="shared" si="1217"/>
        <v>1.795422094678983E-2</v>
      </c>
      <c r="FH319" s="19">
        <f t="shared" si="1217"/>
        <v>-3.3584876069537209E-2</v>
      </c>
      <c r="FI319" s="19">
        <f t="shared" si="1217"/>
        <v>3.4201790442426772E-2</v>
      </c>
      <c r="FJ319" s="19">
        <f t="shared" si="1218"/>
        <v>7.7552999229730897E-3</v>
      </c>
      <c r="FK319" s="19">
        <f t="shared" si="1218"/>
        <v>-3.2839496975046956E-2</v>
      </c>
      <c r="FL319" s="19">
        <f t="shared" si="1218"/>
        <v>-4.3350770469723771E-3</v>
      </c>
      <c r="FM319" s="19">
        <f t="shared" si="1218"/>
        <v>-8.0229789182469008E-2</v>
      </c>
      <c r="FN319" s="19">
        <f t="shared" si="1218"/>
        <v>8.4328384937633807E-3</v>
      </c>
      <c r="FO319" s="19">
        <f t="shared" si="1218"/>
        <v>-0.11363110057883177</v>
      </c>
      <c r="FP319" s="19">
        <f t="shared" si="1218"/>
        <v>-0.12623718735382553</v>
      </c>
      <c r="FQ319" s="19">
        <f t="shared" si="1218"/>
        <v>-1.5298461124838902E-2</v>
      </c>
      <c r="FR319" s="19">
        <f t="shared" si="1218"/>
        <v>3.2863104648891306E-2</v>
      </c>
      <c r="FS319" s="19">
        <f t="shared" si="1218"/>
        <v>-7.0961320283026109E-3</v>
      </c>
      <c r="FT319" s="19">
        <f t="shared" si="1219"/>
        <v>4.6822993711360519E-2</v>
      </c>
      <c r="FU319" s="19"/>
      <c r="FV319" s="16"/>
      <c r="FW319" s="19">
        <f t="shared" si="1220"/>
        <v>0.98930671624093602</v>
      </c>
      <c r="FX319" s="19">
        <f t="shared" si="1221"/>
        <v>0.94223412816585106</v>
      </c>
      <c r="FY319" s="19">
        <f t="shared" si="1150"/>
        <v>0.90723922970632465</v>
      </c>
      <c r="FZ319" s="19"/>
      <c r="GA319" s="19">
        <f t="shared" si="1180"/>
        <v>1.0330642853102223</v>
      </c>
      <c r="GB319" s="19">
        <f t="shared" si="1222"/>
        <v>0.90828939362992289</v>
      </c>
      <c r="GC319" s="19">
        <f t="shared" si="1151"/>
        <v>0.89558869888372161</v>
      </c>
      <c r="GD319" s="19"/>
      <c r="GE319" s="19">
        <f t="shared" si="1181"/>
        <v>0.98296911008422272</v>
      </c>
      <c r="GF319" s="19">
        <f t="shared" si="1207"/>
        <v>0.59242431185979871</v>
      </c>
      <c r="GG319" s="19">
        <f t="shared" si="1152"/>
        <v>0.72001069558444653</v>
      </c>
      <c r="GH319" s="19"/>
      <c r="GI319" s="19">
        <f t="shared" si="1153"/>
        <v>2.0563244551065178</v>
      </c>
      <c r="GJ319" s="19">
        <f t="shared" si="1223"/>
        <v>1.2029872215666451</v>
      </c>
      <c r="GK319" s="19">
        <f t="shared" si="1154"/>
        <v>1.2029739277145832</v>
      </c>
      <c r="GL319" s="3"/>
      <c r="GM319" s="3"/>
      <c r="GN319" s="8"/>
      <c r="GO319" s="5">
        <f t="shared" si="1051"/>
        <v>61</v>
      </c>
      <c r="GP319" t="b">
        <f t="shared" si="1001"/>
        <v>0</v>
      </c>
      <c r="GS319" s="11"/>
      <c r="GT319" s="11"/>
      <c r="GU319" s="11"/>
      <c r="GV319" s="11"/>
      <c r="GW319" s="11"/>
      <c r="GX319" s="11"/>
      <c r="GY319" s="11"/>
      <c r="GZ319" s="11" t="str">
        <f ca="1">IF(GP319,OFFSET(#REF!,$GP$253+$GO319,0),"")</f>
        <v/>
      </c>
      <c r="HA319" s="12" t="str">
        <f t="shared" ca="1" si="1005"/>
        <v/>
      </c>
      <c r="HB319" s="12" t="str">
        <f t="shared" ca="1" si="1006"/>
        <v/>
      </c>
      <c r="HC319" s="12" t="str">
        <f t="shared" ca="1" si="1007"/>
        <v/>
      </c>
      <c r="HD319" s="12" t="str">
        <f t="shared" ca="1" si="1008"/>
        <v/>
      </c>
      <c r="HE319" t="str">
        <f t="shared" ca="1" si="1009"/>
        <v/>
      </c>
      <c r="HF319" s="12" t="str">
        <f t="shared" ca="1" si="1010"/>
        <v/>
      </c>
      <c r="HG319" s="12" t="str">
        <f t="shared" ca="1" si="1011"/>
        <v/>
      </c>
      <c r="HH319" s="12" t="str">
        <f t="shared" ca="1" si="1012"/>
        <v/>
      </c>
      <c r="HJ319" s="17"/>
      <c r="HL319" s="18">
        <f t="shared" si="1013"/>
        <v>2010</v>
      </c>
      <c r="HM319" s="9">
        <f t="shared" si="1155"/>
        <v>1.4554254284760619</v>
      </c>
      <c r="HN319" s="9">
        <f t="shared" si="1182"/>
        <v>0.65526296682351681</v>
      </c>
      <c r="HO319" s="9">
        <f t="shared" si="1183"/>
        <v>0.87708169788221524</v>
      </c>
      <c r="HP319" s="9">
        <f t="shared" si="1184"/>
        <v>0.78169065182527253</v>
      </c>
      <c r="HQ319" s="9">
        <f t="shared" si="1185"/>
        <v>0.95575026496124149</v>
      </c>
      <c r="HR319" s="9">
        <f t="shared" si="927"/>
        <v>0.95369466343364651</v>
      </c>
      <c r="HS319" s="9">
        <f t="shared" si="1186"/>
        <v>0.95368638425361252</v>
      </c>
      <c r="HT319" s="9"/>
      <c r="HU319" s="9">
        <f t="shared" si="1187"/>
        <v>0.68560656412156551</v>
      </c>
      <c r="HV319" s="23">
        <f t="shared" si="1020"/>
        <v>0.65526865531835266</v>
      </c>
      <c r="HX319" s="8"/>
      <c r="HY319" s="5">
        <f t="shared" si="1052"/>
        <v>61</v>
      </c>
      <c r="HZ319" t="b">
        <f t="shared" si="1021"/>
        <v>0</v>
      </c>
      <c r="IC319" s="11"/>
      <c r="ID319" s="11"/>
      <c r="IE319" s="11"/>
      <c r="IF319" t="str">
        <f t="shared" ca="1" si="1023"/>
        <v/>
      </c>
      <c r="IG319" s="12" t="str">
        <f t="shared" si="1024"/>
        <v/>
      </c>
      <c r="IH319" s="19" t="str">
        <f t="shared" ca="1" si="1025"/>
        <v/>
      </c>
      <c r="II319" s="19" t="str">
        <f t="shared" ca="1" si="1026"/>
        <v/>
      </c>
      <c r="IJ319" s="11" t="str">
        <f t="shared" ca="1" si="1027"/>
        <v/>
      </c>
      <c r="IK319" s="12" t="str">
        <f t="shared" ca="1" si="1028"/>
        <v/>
      </c>
      <c r="IL319" s="12" t="str">
        <f t="shared" ca="1" si="1122"/>
        <v/>
      </c>
      <c r="IM319" s="12" t="str">
        <f t="shared" ca="1" si="1030"/>
        <v/>
      </c>
      <c r="IN319" s="12" t="str">
        <f t="shared" ca="1" si="1031"/>
        <v/>
      </c>
      <c r="IO319" t="str">
        <f t="shared" ca="1" si="1032"/>
        <v/>
      </c>
      <c r="IP319" s="12" t="str">
        <f t="shared" ca="1" si="1033"/>
        <v/>
      </c>
      <c r="IQ319" s="12" t="str">
        <f t="shared" ca="1" si="1034"/>
        <v/>
      </c>
      <c r="IR319" s="12" t="str">
        <f t="shared" ca="1" si="1035"/>
        <v/>
      </c>
    </row>
    <row r="320" spans="1:252" x14ac:dyDescent="0.2">
      <c r="A320" s="566" t="s">
        <v>54</v>
      </c>
      <c r="B320" s="1">
        <f t="shared" si="1036"/>
        <v>2011</v>
      </c>
      <c r="C320" s="124">
        <f>Manufacturing_Energy_Data!C51</f>
        <v>340.83685742799997</v>
      </c>
      <c r="D320" s="124">
        <f>Manufacturing_Energy_Data!D51</f>
        <v>54.125074623999993</v>
      </c>
      <c r="E320" s="124">
        <f>Manufacturing_Energy_Data!E51</f>
        <v>4.6839253599999999</v>
      </c>
      <c r="F320" s="124">
        <v>0.01</v>
      </c>
      <c r="G320" s="124">
        <v>0.01</v>
      </c>
      <c r="H320" s="124">
        <v>0.01</v>
      </c>
      <c r="I320" s="124">
        <f>Manufacturing_Energy_Data!F51</f>
        <v>68.977261547999987</v>
      </c>
      <c r="J320" s="124">
        <f>Manufacturing_Energy_Data!G51</f>
        <v>228.31483299999999</v>
      </c>
      <c r="K320" s="124">
        <f>Manufacturing_Energy_Data!H51</f>
        <v>45.594692479999999</v>
      </c>
      <c r="L320" s="124">
        <f>Manufacturing_Energy_Data!I51</f>
        <v>171.975315784</v>
      </c>
      <c r="M320" s="124">
        <f>Manufacturing_Energy_Data!J51</f>
        <v>529.71076855199999</v>
      </c>
      <c r="N320" s="124">
        <f>Manufacturing_Energy_Data!K51</f>
        <v>175.84163040799999</v>
      </c>
      <c r="O320" s="124">
        <f>Manufacturing_Energy_Data!L51</f>
        <v>120.78136070399999</v>
      </c>
      <c r="P320" s="124">
        <f>Manufacturing_Energy_Data!M51</f>
        <v>465.72311003200002</v>
      </c>
      <c r="Q320" s="124">
        <f>Manufacturing_Energy_Data!N51</f>
        <v>148.81893502</v>
      </c>
      <c r="R320" s="124">
        <f>Manufacturing_Energy_Data!O51</f>
        <v>88.023710887999997</v>
      </c>
      <c r="S320" s="124">
        <f>Manufacturing_Energy_Data!P51</f>
        <v>94.879961112000004</v>
      </c>
      <c r="T320" s="124">
        <f>Manufacturing_Energy_Data!Q51</f>
        <v>43.524294291999993</v>
      </c>
      <c r="U320" s="124">
        <f>Manufacturing_Energy_Data!R51</f>
        <v>197.729702532</v>
      </c>
      <c r="V320" s="124">
        <f>Manufacturing_Energy_Data!S51</f>
        <v>18.576064195999997</v>
      </c>
      <c r="W320" s="124">
        <f>Manufacturing_Energy_Data!T51</f>
        <v>36.712505839999999</v>
      </c>
      <c r="X320" s="124">
        <f t="shared" ref="X320:X326" si="1224">SUM(C320:W320)</f>
        <v>2834.8600038</v>
      </c>
      <c r="Z320" s="19">
        <f t="shared" si="1123"/>
        <v>0.38373063046392636</v>
      </c>
      <c r="AA320" s="19">
        <f t="shared" si="1124"/>
        <v>1.0211839227828516</v>
      </c>
      <c r="AB320" s="19">
        <f t="shared" si="1125"/>
        <v>0.18376603553698176</v>
      </c>
      <c r="AC320" s="19">
        <f t="shared" si="1126"/>
        <v>1.1258483996114987E-5</v>
      </c>
      <c r="AD320" s="19">
        <f t="shared" si="1127"/>
        <v>1.8867113438214843E-4</v>
      </c>
      <c r="AE320" s="19">
        <f t="shared" si="1128"/>
        <v>3.9233339861970341E-4</v>
      </c>
      <c r="AF320" s="19">
        <f t="shared" si="1129"/>
        <v>0.91569562876466482</v>
      </c>
      <c r="AG320" s="19">
        <f t="shared" si="1130"/>
        <v>1.2972150817006904</v>
      </c>
      <c r="AH320" s="19">
        <f t="shared" si="1131"/>
        <v>0.54031452325219653</v>
      </c>
      <c r="AI320" s="19">
        <f t="shared" si="1132"/>
        <v>0.20798741598504747</v>
      </c>
      <c r="AJ320" s="19">
        <f t="shared" si="1133"/>
        <v>0.6775262622895929</v>
      </c>
      <c r="AK320" s="19">
        <f t="shared" si="1134"/>
        <v>0.85283500764065701</v>
      </c>
      <c r="AL320" s="19">
        <f t="shared" si="1135"/>
        <v>1.2536218124387517</v>
      </c>
      <c r="AM320" s="19">
        <f t="shared" si="1136"/>
        <v>1.7239351124708544</v>
      </c>
      <c r="AN320" s="19">
        <f t="shared" si="1137"/>
        <v>0.44910038482272041</v>
      </c>
      <c r="AO320" s="19">
        <f t="shared" si="1138"/>
        <v>0.23351243286415921</v>
      </c>
      <c r="AP320" s="19">
        <f t="shared" si="1139"/>
        <v>0.26713266363979365</v>
      </c>
      <c r="AQ320" s="19">
        <f t="shared" si="1140"/>
        <v>0.3625131427835217</v>
      </c>
      <c r="AR320" s="19">
        <f t="shared" si="1141"/>
        <v>0.25554926740597955</v>
      </c>
      <c r="AS320" s="19">
        <f t="shared" si="1142"/>
        <v>0.31662232794450357</v>
      </c>
      <c r="AT320" s="19">
        <f t="shared" si="1143"/>
        <v>0.22378093934414545</v>
      </c>
      <c r="AU320" s="19">
        <f t="shared" si="1144"/>
        <v>1.4613935513576826</v>
      </c>
      <c r="AV320" s="19"/>
      <c r="AX320" s="19">
        <f t="shared" ref="AX320:BS320" si="1225">Z320/Z$329</f>
        <v>1.6258854883608291</v>
      </c>
      <c r="AY320" s="19">
        <f t="shared" si="1225"/>
        <v>0.99899274426407525</v>
      </c>
      <c r="AZ320" s="19">
        <f t="shared" si="1225"/>
        <v>0.60785957195862483</v>
      </c>
      <c r="BA320" s="19">
        <f t="shared" si="1225"/>
        <v>0.76196288077466223</v>
      </c>
      <c r="BB320" s="19">
        <f t="shared" si="1225"/>
        <v>1.5992937205513664</v>
      </c>
      <c r="BC320" s="19">
        <f t="shared" si="1225"/>
        <v>3.3140749984964226</v>
      </c>
      <c r="BD320" s="19">
        <f t="shared" si="1225"/>
        <v>1.3135150002656644</v>
      </c>
      <c r="BE320" s="19">
        <f t="shared" si="1225"/>
        <v>1.3673068861415025</v>
      </c>
      <c r="BF320" s="19">
        <f t="shared" si="1225"/>
        <v>1.5549405132710585</v>
      </c>
      <c r="BG320" s="19">
        <f t="shared" si="1225"/>
        <v>1.1290177310270735</v>
      </c>
      <c r="BH320" s="19">
        <f t="shared" si="1225"/>
        <v>0.79907694305909294</v>
      </c>
      <c r="BI320" s="19">
        <f t="shared" si="1225"/>
        <v>1.1550950694607716</v>
      </c>
      <c r="BJ320" s="19">
        <f t="shared" si="1225"/>
        <v>1.1044357936786193</v>
      </c>
      <c r="BK320" s="19">
        <f t="shared" si="1225"/>
        <v>0.8555554632734963</v>
      </c>
      <c r="BL320" s="19">
        <f t="shared" si="1225"/>
        <v>1.155844269375786</v>
      </c>
      <c r="BM320" s="19">
        <f t="shared" si="1225"/>
        <v>0.89450898559432868</v>
      </c>
      <c r="BN320" s="19">
        <f t="shared" si="1225"/>
        <v>0.11339747391599009</v>
      </c>
      <c r="BO320" s="19">
        <f t="shared" si="1225"/>
        <v>0.81722217946898257</v>
      </c>
      <c r="BP320" s="19">
        <f t="shared" si="1225"/>
        <v>0.95520011200691057</v>
      </c>
      <c r="BQ320" s="19">
        <f t="shared" si="1225"/>
        <v>1.181135745217567</v>
      </c>
      <c r="BR320" s="19">
        <f t="shared" si="1225"/>
        <v>0.86958556454636904</v>
      </c>
      <c r="BS320" s="19">
        <f t="shared" si="1225"/>
        <v>0.61819384972896807</v>
      </c>
      <c r="BU320" s="16"/>
      <c r="BV320" s="9">
        <f t="shared" si="1149"/>
        <v>2.0639929466281188</v>
      </c>
      <c r="BW320" s="9">
        <f t="shared" si="1208"/>
        <v>0.61819384972896807</v>
      </c>
      <c r="BX320" s="9">
        <f t="shared" si="1209"/>
        <v>0.91317238295695713</v>
      </c>
      <c r="BY320" s="9">
        <f t="shared" si="1210"/>
        <v>0.72007302792040007</v>
      </c>
      <c r="BZ320" s="9">
        <f t="shared" si="1211"/>
        <v>0.94015712780152416</v>
      </c>
      <c r="CA320" s="9">
        <f t="shared" si="1212"/>
        <v>1.2759626566488784</v>
      </c>
      <c r="CB320" s="9">
        <f t="shared" si="1213"/>
        <v>1.2759477454894734</v>
      </c>
      <c r="CC320" s="9"/>
      <c r="CD320" s="9">
        <f t="shared" si="1214"/>
        <v>0.65755080280910327</v>
      </c>
      <c r="CE320" s="9">
        <f t="shared" si="1215"/>
        <v>0.61820107415259296</v>
      </c>
      <c r="CG320" s="35"/>
      <c r="CH320" s="566">
        <f>B320</f>
        <v>2011</v>
      </c>
      <c r="CI320" s="19">
        <f t="shared" ref="CI320:DC320" si="1226">C320/$X320</f>
        <v>0.12023057821942663</v>
      </c>
      <c r="CJ320" s="19">
        <f t="shared" si="1226"/>
        <v>1.9092679903574713E-2</v>
      </c>
      <c r="CK320" s="19">
        <f t="shared" si="1226"/>
        <v>1.652259848359853E-3</v>
      </c>
      <c r="CL320" s="19">
        <f t="shared" si="1226"/>
        <v>3.5275110540187022E-6</v>
      </c>
      <c r="CM320" s="19">
        <f t="shared" si="1226"/>
        <v>3.5275110540187022E-6</v>
      </c>
      <c r="CN320" s="19">
        <f t="shared" si="1226"/>
        <v>3.5275110540187022E-6</v>
      </c>
      <c r="CO320" s="19">
        <f t="shared" si="1226"/>
        <v>2.4331805258650915E-2</v>
      </c>
      <c r="CP320" s="19">
        <f t="shared" si="1226"/>
        <v>8.05383097203934E-2</v>
      </c>
      <c r="CQ320" s="19">
        <f t="shared" si="1226"/>
        <v>1.6083578172778338E-2</v>
      </c>
      <c r="CR320" s="19">
        <f t="shared" si="1226"/>
        <v>6.0664482744641701E-2</v>
      </c>
      <c r="CS320" s="19">
        <f t="shared" si="1226"/>
        <v>0.18685605914999223</v>
      </c>
      <c r="CT320" s="19">
        <f t="shared" si="1226"/>
        <v>6.2028329502089113E-2</v>
      </c>
      <c r="CU320" s="19">
        <f t="shared" si="1226"/>
        <v>4.2605758500278007E-2</v>
      </c>
      <c r="CV320" s="19">
        <f t="shared" si="1226"/>
        <v>0.16428434187498483</v>
      </c>
      <c r="CW320" s="19">
        <f t="shared" si="1226"/>
        <v>5.2496043833034092E-2</v>
      </c>
      <c r="CX320" s="19">
        <f t="shared" si="1226"/>
        <v>3.105046131731664E-2</v>
      </c>
      <c r="CY320" s="19">
        <f t="shared" si="1226"/>
        <v>3.3469011162744464E-2</v>
      </c>
      <c r="CZ320" s="19">
        <f t="shared" si="1226"/>
        <v>1.5353242923339307E-2</v>
      </c>
      <c r="DA320" s="19">
        <f t="shared" si="1226"/>
        <v>6.9749371138945984E-2</v>
      </c>
      <c r="DB320" s="19">
        <f t="shared" si="1226"/>
        <v>6.5527271791551026E-3</v>
      </c>
      <c r="DC320" s="19">
        <f t="shared" si="1226"/>
        <v>1.2950377017132616E-2</v>
      </c>
      <c r="DD320" s="566">
        <f t="shared" si="1216"/>
        <v>1</v>
      </c>
      <c r="DE320" s="566"/>
      <c r="DF320" s="19">
        <f t="shared" ref="DF320:DY320" si="1227">(CI320-CI319)/LN(CI320/CI319)</f>
        <v>0.12021659539627642</v>
      </c>
      <c r="DG320" s="19">
        <f t="shared" si="1227"/>
        <v>1.9313595356505737E-2</v>
      </c>
      <c r="DH320" s="19">
        <f t="shared" si="1227"/>
        <v>1.7154966088106117E-3</v>
      </c>
      <c r="DI320" s="19">
        <f t="shared" si="1227"/>
        <v>3.6334524404411973E-6</v>
      </c>
      <c r="DJ320" s="19">
        <f t="shared" si="1227"/>
        <v>3.6334524404411973E-6</v>
      </c>
      <c r="DK320" s="19">
        <f t="shared" si="1227"/>
        <v>3.6334524404411973E-6</v>
      </c>
      <c r="DL320" s="19">
        <f t="shared" si="1227"/>
        <v>2.4806019615451657E-2</v>
      </c>
      <c r="DM320" s="19">
        <f t="shared" si="1227"/>
        <v>8.3142643360498772E-2</v>
      </c>
      <c r="DN320" s="19">
        <f t="shared" si="1227"/>
        <v>1.6664276120570306E-2</v>
      </c>
      <c r="DO320" s="19">
        <f t="shared" si="1227"/>
        <v>6.1181972698586974E-2</v>
      </c>
      <c r="DP320" s="19">
        <f t="shared" si="1227"/>
        <v>0.18870273788486649</v>
      </c>
      <c r="DQ320" s="19">
        <f t="shared" si="1227"/>
        <v>6.3121242802705271E-2</v>
      </c>
      <c r="DR320" s="19">
        <f t="shared" si="1227"/>
        <v>4.3853373082447085E-2</v>
      </c>
      <c r="DS320" s="19">
        <f t="shared" si="1227"/>
        <v>0.15749189692628215</v>
      </c>
      <c r="DT320" s="19">
        <f t="shared" si="1227"/>
        <v>5.1587892630081608E-2</v>
      </c>
      <c r="DU320" s="19">
        <f t="shared" si="1227"/>
        <v>3.0518868804445459E-2</v>
      </c>
      <c r="DV320" s="19">
        <f t="shared" si="1227"/>
        <v>3.4369399398706035E-2</v>
      </c>
      <c r="DW320" s="19">
        <f t="shared" si="1227"/>
        <v>1.5142464486305641E-2</v>
      </c>
      <c r="DX320" s="19">
        <f t="shared" si="1227"/>
        <v>6.79161031261242E-2</v>
      </c>
      <c r="DY320" s="19">
        <f t="shared" si="1227"/>
        <v>6.8453017229446744E-3</v>
      </c>
      <c r="DZ320" s="19">
        <f t="shared" si="1205"/>
        <v>1.319955563001216E-2</v>
      </c>
      <c r="EA320" s="19">
        <f t="shared" si="1206"/>
        <v>0.99980033600894247</v>
      </c>
      <c r="EB320" s="19"/>
      <c r="EC320" s="19">
        <f t="shared" ref="EC320:EW320" si="1228">DF320/$EA320</f>
        <v>0.12024060311498153</v>
      </c>
      <c r="ED320" s="19">
        <f t="shared" si="1228"/>
        <v>1.9317452356140227E-2</v>
      </c>
      <c r="EE320" s="19">
        <f t="shared" si="1228"/>
        <v>1.7158392001133192E-3</v>
      </c>
      <c r="EF320" s="19">
        <f t="shared" si="1228"/>
        <v>3.6341780549358597E-6</v>
      </c>
      <c r="EG320" s="19">
        <f t="shared" si="1228"/>
        <v>3.6341780549358597E-6</v>
      </c>
      <c r="EH320" s="19">
        <f t="shared" si="1228"/>
        <v>3.6341780549358597E-6</v>
      </c>
      <c r="EI320" s="19">
        <f t="shared" si="1228"/>
        <v>2.4810973473437387E-2</v>
      </c>
      <c r="EJ320" s="19">
        <f t="shared" si="1228"/>
        <v>8.3159247267701575E-2</v>
      </c>
      <c r="EK320" s="19">
        <f t="shared" si="1228"/>
        <v>1.6667604040914483E-2</v>
      </c>
      <c r="EL320" s="19">
        <f t="shared" si="1228"/>
        <v>6.119419097498658E-2</v>
      </c>
      <c r="EM320" s="19">
        <f t="shared" si="1228"/>
        <v>0.18874042255090689</v>
      </c>
      <c r="EN320" s="19">
        <f t="shared" si="1228"/>
        <v>6.3133848358839423E-2</v>
      </c>
      <c r="EO320" s="19">
        <f t="shared" si="1228"/>
        <v>4.3862130770533019E-2</v>
      </c>
      <c r="EP320" s="19">
        <f t="shared" si="1228"/>
        <v>0.15752334866676171</v>
      </c>
      <c r="EQ320" s="19">
        <f t="shared" si="1228"/>
        <v>5.1598194931613016E-2</v>
      </c>
      <c r="ER320" s="19">
        <f t="shared" si="1228"/>
        <v>3.052496354049284E-2</v>
      </c>
      <c r="ES320" s="19">
        <f t="shared" si="1228"/>
        <v>3.4376263100594343E-2</v>
      </c>
      <c r="ET320" s="19">
        <f t="shared" si="1228"/>
        <v>1.5145488494985065E-2</v>
      </c>
      <c r="EU320" s="19">
        <f t="shared" si="1228"/>
        <v>6.7929666234395766E-2</v>
      </c>
      <c r="EV320" s="19">
        <f t="shared" si="1228"/>
        <v>6.8466687561539773E-3</v>
      </c>
      <c r="EW320" s="19">
        <f t="shared" si="1228"/>
        <v>1.3202191632284168E-2</v>
      </c>
      <c r="EX320" s="566"/>
      <c r="EY320" s="566"/>
      <c r="EZ320" s="19">
        <f t="shared" ref="EZ320:FS320" si="1229">LN(AX320/AX319)</f>
        <v>7.552209439621943E-2</v>
      </c>
      <c r="FA320" s="19">
        <f t="shared" si="1229"/>
        <v>5.8994344187421881E-2</v>
      </c>
      <c r="FB320" s="19">
        <f t="shared" si="1229"/>
        <v>-5.8215456333428978E-2</v>
      </c>
      <c r="FC320" s="19">
        <f t="shared" si="1229"/>
        <v>1.6397008007103565E-2</v>
      </c>
      <c r="FD320" s="19">
        <f t="shared" si="1229"/>
        <v>2.306644864339023E-2</v>
      </c>
      <c r="FE320" s="19">
        <f t="shared" si="1229"/>
        <v>-4.2455023122265102E-2</v>
      </c>
      <c r="FF320" s="19">
        <f t="shared" si="1229"/>
        <v>5.2648109637013557E-3</v>
      </c>
      <c r="FG320" s="19">
        <f t="shared" si="1229"/>
        <v>-6.1633514190558005E-3</v>
      </c>
      <c r="FH320" s="19">
        <f t="shared" si="1229"/>
        <v>-1.1196367980331043E-3</v>
      </c>
      <c r="FI320" s="19">
        <f t="shared" si="1229"/>
        <v>1.4634666786137319E-2</v>
      </c>
      <c r="FJ320" s="19">
        <f t="shared" si="1229"/>
        <v>5.4960946003298913E-2</v>
      </c>
      <c r="FK320" s="19">
        <f t="shared" si="1229"/>
        <v>1.1425324294256104E-2</v>
      </c>
      <c r="FL320" s="19">
        <f t="shared" si="1229"/>
        <v>-4.5940530613136788E-3</v>
      </c>
      <c r="FM320" s="19">
        <f t="shared" si="1229"/>
        <v>7.2512284381916231E-2</v>
      </c>
      <c r="FN320" s="19">
        <f t="shared" si="1229"/>
        <v>2.8550125879300708E-2</v>
      </c>
      <c r="FO320" s="19">
        <f t="shared" si="1229"/>
        <v>-2.7675616421054886E-2</v>
      </c>
      <c r="FP320" s="19">
        <f t="shared" si="1229"/>
        <v>-2.0904882840045245E-2</v>
      </c>
      <c r="FQ320" s="19">
        <f t="shared" si="1229"/>
        <v>3.4508535611581265E-2</v>
      </c>
      <c r="FR320" s="19">
        <f t="shared" si="1229"/>
        <v>2.827759079969918E-2</v>
      </c>
      <c r="FS320" s="19">
        <f t="shared" si="1229"/>
        <v>-7.4609067452058742E-3</v>
      </c>
      <c r="FT320" s="19">
        <f t="shared" si="1219"/>
        <v>3.087447798770037E-2</v>
      </c>
      <c r="FU320" s="19"/>
      <c r="FV320" s="16"/>
      <c r="FW320" s="19">
        <f t="shared" si="1220"/>
        <v>1.0362835920420406</v>
      </c>
      <c r="FX320" s="19">
        <f t="shared" si="1221"/>
        <v>0.97642176688030857</v>
      </c>
      <c r="FY320" s="19">
        <f t="shared" si="1150"/>
        <v>0.94015712780152416</v>
      </c>
      <c r="FZ320" s="19"/>
      <c r="GA320" s="19">
        <f t="shared" si="1180"/>
        <v>1.0196336600664482</v>
      </c>
      <c r="GB320" s="19">
        <f t="shared" si="1222"/>
        <v>0.9261224388264131</v>
      </c>
      <c r="GC320" s="19">
        <f t="shared" si="1151"/>
        <v>0.91317238295695713</v>
      </c>
      <c r="GD320" s="19"/>
      <c r="GE320" s="19">
        <f t="shared" si="1181"/>
        <v>1.0000865714028082</v>
      </c>
      <c r="GF320" s="19">
        <f t="shared" si="1207"/>
        <v>0.59247559886353407</v>
      </c>
      <c r="GG320" s="19">
        <f t="shared" si="1152"/>
        <v>0.72007302792040007</v>
      </c>
      <c r="GH320" s="19"/>
      <c r="GI320" s="19">
        <f t="shared" si="1153"/>
        <v>2.0639929466281188</v>
      </c>
      <c r="GJ320" s="19">
        <f t="shared" si="1223"/>
        <v>1.2759626566488784</v>
      </c>
      <c r="GK320" s="19">
        <f t="shared" si="1154"/>
        <v>1.2759477454894734</v>
      </c>
      <c r="GL320" s="3"/>
      <c r="GM320" s="3"/>
      <c r="GN320" s="5"/>
      <c r="GO320" s="5"/>
      <c r="GS320" s="11"/>
      <c r="GT320" s="11"/>
      <c r="GU320" s="11"/>
      <c r="GV320" s="11"/>
      <c r="GW320" s="11"/>
      <c r="GX320" s="11"/>
      <c r="GY320" s="11"/>
      <c r="GZ320" s="11"/>
      <c r="HA320" s="12"/>
      <c r="HB320" s="12"/>
      <c r="HC320" s="12"/>
      <c r="HD320" s="12"/>
      <c r="HF320" s="12"/>
      <c r="HG320" s="12"/>
      <c r="HH320" s="12"/>
      <c r="HJ320" s="17"/>
      <c r="HL320" s="18"/>
      <c r="HM320" s="9"/>
      <c r="HN320" s="9"/>
      <c r="HO320" s="9"/>
      <c r="HP320" s="9"/>
      <c r="HQ320" s="9"/>
      <c r="HR320" s="9"/>
      <c r="HS320" s="9"/>
      <c r="HT320" s="9"/>
      <c r="HU320" s="9"/>
      <c r="HV320" s="23"/>
      <c r="HX320" s="5"/>
      <c r="HY320" s="5"/>
      <c r="IC320" s="11"/>
      <c r="ID320" s="11"/>
      <c r="IE320" s="11"/>
      <c r="IG320" s="12"/>
      <c r="IH320" s="19"/>
      <c r="II320" s="19"/>
      <c r="IJ320" s="11"/>
      <c r="IK320" s="12"/>
      <c r="IL320" s="12"/>
      <c r="IM320" s="12"/>
      <c r="IN320" s="12"/>
      <c r="IP320" s="12"/>
      <c r="IQ320" s="12"/>
      <c r="IR320" s="12"/>
    </row>
    <row r="321" spans="1:252" s="566" customFormat="1" x14ac:dyDescent="0.2">
      <c r="A321" s="566" t="s">
        <v>54</v>
      </c>
      <c r="B321" s="1">
        <f t="shared" si="1036"/>
        <v>2012</v>
      </c>
      <c r="C321" s="124">
        <f>Manufacturing_Energy_Data!C52</f>
        <v>299.93102747199998</v>
      </c>
      <c r="D321" s="124">
        <f>Manufacturing_Energy_Data!D52</f>
        <v>49.364757995999994</v>
      </c>
      <c r="E321" s="124">
        <f>Manufacturing_Energy_Data!E52</f>
        <v>3.672690448</v>
      </c>
      <c r="F321" s="124">
        <v>0.01</v>
      </c>
      <c r="G321" s="124">
        <v>0.01</v>
      </c>
      <c r="H321" s="124">
        <v>0.01</v>
      </c>
      <c r="I321" s="124">
        <f>Manufacturing_Energy_Data!F52</f>
        <v>66.419227144000004</v>
      </c>
      <c r="J321" s="124">
        <f>Manufacturing_Energy_Data!G52</f>
        <v>220.31695828400001</v>
      </c>
      <c r="K321" s="124">
        <f>Manufacturing_Energy_Data!H52</f>
        <v>43.359470807999998</v>
      </c>
      <c r="L321" s="124">
        <f>Manufacturing_Energy_Data!I52</f>
        <v>174.67706704</v>
      </c>
      <c r="M321" s="124">
        <f>Manufacturing_Energy_Data!J52</f>
        <v>540.27317753199998</v>
      </c>
      <c r="N321" s="124">
        <f>Manufacturing_Energy_Data!K52</f>
        <v>178.53335720800001</v>
      </c>
      <c r="O321" s="124">
        <f>Manufacturing_Energy_Data!L52</f>
        <v>120.404798736</v>
      </c>
      <c r="P321" s="124">
        <f>Manufacturing_Energy_Data!M52</f>
        <v>454.57251319599999</v>
      </c>
      <c r="Q321" s="124">
        <f>Manufacturing_Energy_Data!N52</f>
        <v>141.51061867999999</v>
      </c>
      <c r="R321" s="124">
        <f>Manufacturing_Energy_Data!O52</f>
        <v>83.639372775999988</v>
      </c>
      <c r="S321" s="124">
        <f>Manufacturing_Energy_Data!P52</f>
        <v>141.09177179600002</v>
      </c>
      <c r="T321" s="124">
        <f>Manufacturing_Energy_Data!Q52</f>
        <v>42.068765799999994</v>
      </c>
      <c r="U321" s="124">
        <f>Manufacturing_Energy_Data!R52</f>
        <v>195.46619537999999</v>
      </c>
      <c r="V321" s="124">
        <f>Manufacturing_Energy_Data!S52</f>
        <v>17.142860419999998</v>
      </c>
      <c r="W321" s="124">
        <f>Manufacturing_Energy_Data!T52</f>
        <v>31.878974516</v>
      </c>
      <c r="X321" s="124">
        <f t="shared" si="1224"/>
        <v>2804.3536052320005</v>
      </c>
      <c r="Z321" s="19">
        <f t="shared" si="1123"/>
        <v>0.33477284621463427</v>
      </c>
      <c r="AA321" s="19">
        <f t="shared" si="1124"/>
        <v>0.95473857452857547</v>
      </c>
      <c r="AB321" s="19">
        <f t="shared" si="1125"/>
        <v>0.19166529840308943</v>
      </c>
      <c r="AC321" s="19">
        <f t="shared" si="1126"/>
        <v>1.1161661033748398E-5</v>
      </c>
      <c r="AD321" s="19">
        <f t="shared" si="1127"/>
        <v>1.9340489314379654E-4</v>
      </c>
      <c r="AE321" s="19">
        <f t="shared" si="1128"/>
        <v>5.2186619350798455E-4</v>
      </c>
      <c r="AF321" s="19">
        <f t="shared" si="1129"/>
        <v>0.82232545677850688</v>
      </c>
      <c r="AG321" s="19">
        <f t="shared" si="1130"/>
        <v>1.231006678571628</v>
      </c>
      <c r="AH321" s="19">
        <f t="shared" si="1131"/>
        <v>0.52180601489861</v>
      </c>
      <c r="AI321" s="19">
        <f t="shared" si="1132"/>
        <v>0.20957333214955445</v>
      </c>
      <c r="AJ321" s="19">
        <f t="shared" si="1133"/>
        <v>0.68147216588736415</v>
      </c>
      <c r="AK321" s="19">
        <f t="shared" si="1134"/>
        <v>0.82476015839827788</v>
      </c>
      <c r="AL321" s="19">
        <f t="shared" si="1135"/>
        <v>1.2084103487188753</v>
      </c>
      <c r="AM321" s="19">
        <f t="shared" si="1136"/>
        <v>1.6884985465108071</v>
      </c>
      <c r="AN321" s="19">
        <f t="shared" si="1137"/>
        <v>0.41194527995621771</v>
      </c>
      <c r="AO321" s="19">
        <f t="shared" si="1138"/>
        <v>0.20678246829509489</v>
      </c>
      <c r="AP321" s="19">
        <f t="shared" si="1139"/>
        <v>0.39847652719457299</v>
      </c>
      <c r="AQ321" s="19">
        <f t="shared" si="1140"/>
        <v>0.34250979686545896</v>
      </c>
      <c r="AR321" s="19">
        <f t="shared" si="1141"/>
        <v>0.24238547987604578</v>
      </c>
      <c r="AS321" s="19">
        <f t="shared" si="1142"/>
        <v>0.2608151840920156</v>
      </c>
      <c r="AT321" s="19">
        <f t="shared" si="1143"/>
        <v>0.20481717818639736</v>
      </c>
      <c r="AU321" s="19">
        <f t="shared" si="1144"/>
        <v>1.4552520269156546</v>
      </c>
      <c r="AV321" s="19"/>
      <c r="AX321" s="19">
        <f t="shared" ref="AX321:BG323" si="1230">Z321/Z$329</f>
        <v>1.4184489570185459</v>
      </c>
      <c r="AY321" s="19">
        <f t="shared" si="1230"/>
        <v>0.93399130885640436</v>
      </c>
      <c r="AZ321" s="19">
        <f t="shared" si="1230"/>
        <v>0.6339886797153983</v>
      </c>
      <c r="BA321" s="19">
        <f t="shared" si="1230"/>
        <v>0.75541000000000014</v>
      </c>
      <c r="BB321" s="19">
        <f t="shared" si="1230"/>
        <v>1.6394200000000003</v>
      </c>
      <c r="BC321" s="19">
        <f t="shared" si="1230"/>
        <v>4.4082500000000007</v>
      </c>
      <c r="BD321" s="19">
        <f t="shared" si="1230"/>
        <v>1.1795806255360863</v>
      </c>
      <c r="BE321" s="19">
        <f t="shared" si="1230"/>
        <v>1.297521075911702</v>
      </c>
      <c r="BF321" s="19">
        <f t="shared" si="1230"/>
        <v>1.5016759271074651</v>
      </c>
      <c r="BG321" s="19">
        <f t="shared" si="1230"/>
        <v>1.1376265570042161</v>
      </c>
      <c r="BH321" s="19">
        <f t="shared" ref="BH321:BQ323" si="1231">AJ321/AJ$329</f>
        <v>0.80373075614355938</v>
      </c>
      <c r="BI321" s="19">
        <f t="shared" si="1231"/>
        <v>1.1170699888236142</v>
      </c>
      <c r="BJ321" s="19">
        <f t="shared" si="1231"/>
        <v>1.064604675297155</v>
      </c>
      <c r="BK321" s="19">
        <f t="shared" si="1231"/>
        <v>0.83796898488028315</v>
      </c>
      <c r="BL321" s="19">
        <f t="shared" si="1231"/>
        <v>1.0602186219941745</v>
      </c>
      <c r="BM321" s="19">
        <f t="shared" si="1231"/>
        <v>0.79211532201772883</v>
      </c>
      <c r="BN321" s="19">
        <f t="shared" si="1231"/>
        <v>0.16915277593911468</v>
      </c>
      <c r="BO321" s="19">
        <f t="shared" si="1231"/>
        <v>0.77212815109166366</v>
      </c>
      <c r="BP321" s="19">
        <f t="shared" si="1231"/>
        <v>0.90599609177760554</v>
      </c>
      <c r="BQ321" s="19">
        <f t="shared" si="1231"/>
        <v>0.97295139867891789</v>
      </c>
      <c r="BR321" s="19">
        <f t="shared" ref="BR321:BS323" si="1232">AT321/AT$329</f>
        <v>0.79589469078109942</v>
      </c>
      <c r="BS321" s="19">
        <f t="shared" si="1232"/>
        <v>0.61559588244322583</v>
      </c>
      <c r="BU321" s="16"/>
      <c r="BV321" s="9">
        <f t="shared" si="1149"/>
        <v>2.0503988025670994</v>
      </c>
      <c r="BW321" s="9">
        <f t="shared" si="1208"/>
        <v>0.61559588244322583</v>
      </c>
      <c r="BX321" s="9">
        <f t="shared" si="1209"/>
        <v>0.91823461467453305</v>
      </c>
      <c r="BY321" s="9">
        <f t="shared" si="1210"/>
        <v>0.7333020655989797</v>
      </c>
      <c r="BZ321" s="9">
        <f t="shared" si="1211"/>
        <v>0.91424833654726811</v>
      </c>
      <c r="CA321" s="9">
        <f t="shared" si="1212"/>
        <v>1.2622317118695832</v>
      </c>
      <c r="CB321" s="9">
        <f t="shared" si="1213"/>
        <v>1.262217060226827</v>
      </c>
      <c r="CC321" s="9"/>
      <c r="CD321" s="9">
        <f t="shared" si="1214"/>
        <v>0.67334333964531823</v>
      </c>
      <c r="CE321" s="9">
        <f t="shared" si="1215"/>
        <v>0.61560302819591439</v>
      </c>
      <c r="CG321" s="35"/>
      <c r="CH321" s="566">
        <f>B321</f>
        <v>2012</v>
      </c>
      <c r="CI321" s="19">
        <f t="shared" ref="CI321:CR323" si="1233">C321/$X321</f>
        <v>0.10695192892666154</v>
      </c>
      <c r="CJ321" s="19">
        <f t="shared" si="1233"/>
        <v>1.760290068410118E-2</v>
      </c>
      <c r="CK321" s="19">
        <f t="shared" si="1233"/>
        <v>1.3096388562226849E-3</v>
      </c>
      <c r="CL321" s="19">
        <f t="shared" si="1233"/>
        <v>3.5658841243640933E-6</v>
      </c>
      <c r="CM321" s="19">
        <f t="shared" si="1233"/>
        <v>3.5658841243640933E-6</v>
      </c>
      <c r="CN321" s="19">
        <f t="shared" si="1233"/>
        <v>3.5658841243640933E-6</v>
      </c>
      <c r="CO321" s="19">
        <f t="shared" si="1233"/>
        <v>2.3684326762532227E-2</v>
      </c>
      <c r="CP321" s="19">
        <f t="shared" si="1233"/>
        <v>7.8562474387310177E-2</v>
      </c>
      <c r="CQ321" s="19">
        <f t="shared" si="1233"/>
        <v>1.5461484859507553E-2</v>
      </c>
      <c r="CR321" s="19">
        <f t="shared" si="1233"/>
        <v>6.2287818024841839E-2</v>
      </c>
      <c r="CS321" s="19">
        <f t="shared" ref="CS321:DB323" si="1234">M321/$X321</f>
        <v>0.1926551546581102</v>
      </c>
      <c r="CT321" s="19">
        <f t="shared" si="1234"/>
        <v>6.3662926413743104E-2</v>
      </c>
      <c r="CU321" s="19">
        <f t="shared" si="1234"/>
        <v>4.2934956030995626E-2</v>
      </c>
      <c r="CV321" s="19">
        <f t="shared" si="1234"/>
        <v>0.16209529081779037</v>
      </c>
      <c r="CW321" s="19">
        <f t="shared" si="1234"/>
        <v>5.0461046857995288E-2</v>
      </c>
      <c r="CX321" s="19">
        <f t="shared" si="1234"/>
        <v>2.9824831155370869E-2</v>
      </c>
      <c r="CY321" s="19">
        <f t="shared" si="1234"/>
        <v>5.0311690912575799E-2</v>
      </c>
      <c r="CZ321" s="19">
        <f t="shared" si="1234"/>
        <v>1.5001234409781109E-2</v>
      </c>
      <c r="DA321" s="19">
        <f t="shared" si="1234"/>
        <v>6.97009802955392E-2</v>
      </c>
      <c r="DB321" s="19">
        <f t="shared" si="1234"/>
        <v>6.1129453817867566E-3</v>
      </c>
      <c r="DC321" s="19">
        <f t="shared" ref="DC321:DC326" si="1235">W321/$X321</f>
        <v>1.136767291276119E-2</v>
      </c>
      <c r="DD321" s="566">
        <f t="shared" si="1216"/>
        <v>0.99999999999999978</v>
      </c>
      <c r="DF321" s="19">
        <f t="shared" ref="DF321:DO323" si="1236">(CI321-CI320)/LN(CI321/CI320)</f>
        <v>0.11346178098125734</v>
      </c>
      <c r="DG321" s="19">
        <f t="shared" si="1236"/>
        <v>1.8337705435144382E-2</v>
      </c>
      <c r="DH321" s="19">
        <f t="shared" si="1236"/>
        <v>1.4743201034870378E-3</v>
      </c>
      <c r="DI321" s="19">
        <f t="shared" si="1236"/>
        <v>3.5466629911843529E-6</v>
      </c>
      <c r="DJ321" s="19">
        <f t="shared" si="1236"/>
        <v>3.5466629911843529E-6</v>
      </c>
      <c r="DK321" s="19">
        <f t="shared" si="1236"/>
        <v>3.5466629911843529E-6</v>
      </c>
      <c r="DL321" s="19">
        <f t="shared" si="1236"/>
        <v>2.4006610774905571E-2</v>
      </c>
      <c r="DM321" s="19">
        <f t="shared" si="1236"/>
        <v>7.9546302313026632E-2</v>
      </c>
      <c r="DN321" s="19">
        <f t="shared" si="1236"/>
        <v>1.5770486609603774E-2</v>
      </c>
      <c r="DO321" s="19">
        <f t="shared" si="1236"/>
        <v>6.1472578078076941E-2</v>
      </c>
      <c r="DP321" s="19">
        <f t="shared" ref="DP321:DY323" si="1237">(CS321-CS320)/LN(CS321/CS320)</f>
        <v>0.1897408372030655</v>
      </c>
      <c r="DQ321" s="19">
        <f t="shared" si="1237"/>
        <v>6.2842084848043822E-2</v>
      </c>
      <c r="DR321" s="19">
        <f t="shared" si="1237"/>
        <v>4.2770146115810481E-2</v>
      </c>
      <c r="DS321" s="19">
        <f t="shared" si="1237"/>
        <v>0.16318736929723737</v>
      </c>
      <c r="DT321" s="19">
        <f t="shared" si="1237"/>
        <v>5.147184086280273E-2</v>
      </c>
      <c r="DU321" s="19">
        <f t="shared" si="1237"/>
        <v>3.0433533096063385E-2</v>
      </c>
      <c r="DV321" s="19">
        <f t="shared" si="1237"/>
        <v>4.1319814839866145E-2</v>
      </c>
      <c r="DW321" s="19">
        <f t="shared" si="1237"/>
        <v>1.5176558292260542E-2</v>
      </c>
      <c r="DX321" s="19">
        <f t="shared" si="1237"/>
        <v>6.9725172918552722E-2</v>
      </c>
      <c r="DY321" s="19">
        <f t="shared" si="1237"/>
        <v>6.3302904194810598E-3</v>
      </c>
      <c r="DZ321" s="19">
        <f t="shared" si="1205"/>
        <v>1.2141837539094095E-2</v>
      </c>
      <c r="EA321" s="19">
        <f t="shared" si="1206"/>
        <v>0.99921990971675323</v>
      </c>
      <c r="EB321" s="19"/>
      <c r="EC321" s="19">
        <f t="shared" ref="EC321:EL323" si="1238">DF321/$EA321</f>
        <v>0.1135503605141536</v>
      </c>
      <c r="ED321" s="19">
        <f t="shared" si="1238"/>
        <v>1.8352021668926244E-2</v>
      </c>
      <c r="EE321" s="19">
        <f t="shared" si="1238"/>
        <v>1.4754711041586033E-3</v>
      </c>
      <c r="EF321" s="19">
        <f t="shared" si="1238"/>
        <v>3.549431868496013E-6</v>
      </c>
      <c r="EG321" s="19">
        <f t="shared" si="1238"/>
        <v>3.549431868496013E-6</v>
      </c>
      <c r="EH321" s="19">
        <f t="shared" si="1238"/>
        <v>3.549431868496013E-6</v>
      </c>
      <c r="EI321" s="19">
        <f t="shared" si="1238"/>
        <v>2.4025352719113328E-2</v>
      </c>
      <c r="EJ321" s="19">
        <f t="shared" si="1238"/>
        <v>7.9608404055495102E-2</v>
      </c>
      <c r="EK321" s="19">
        <f t="shared" si="1238"/>
        <v>1.5782798617447684E-2</v>
      </c>
      <c r="EL321" s="19">
        <f t="shared" si="1238"/>
        <v>6.1520569676701539E-2</v>
      </c>
      <c r="EM321" s="19">
        <f t="shared" ref="EM321:EV323" si="1239">DP321/$EA321</f>
        <v>0.18988896774169656</v>
      </c>
      <c r="EN321" s="19">
        <f t="shared" si="1239"/>
        <v>6.2891145619643971E-2</v>
      </c>
      <c r="EO321" s="19">
        <f t="shared" si="1239"/>
        <v>4.2803536738909104E-2</v>
      </c>
      <c r="EP321" s="19">
        <f t="shared" si="1239"/>
        <v>0.16331476956208343</v>
      </c>
      <c r="EQ321" s="19">
        <f t="shared" si="1239"/>
        <v>5.1512024892892042E-2</v>
      </c>
      <c r="ER321" s="19">
        <f t="shared" si="1239"/>
        <v>3.045729253402318E-2</v>
      </c>
      <c r="ES321" s="19">
        <f t="shared" si="1239"/>
        <v>4.1352073190354048E-2</v>
      </c>
      <c r="ET321" s="19">
        <f t="shared" si="1239"/>
        <v>1.5188406620683338E-2</v>
      </c>
      <c r="EU321" s="19">
        <f t="shared" si="1239"/>
        <v>6.9779607312185729E-2</v>
      </c>
      <c r="EV321" s="19">
        <f t="shared" si="1239"/>
        <v>6.3352324727751815E-3</v>
      </c>
      <c r="EW321" s="19">
        <f t="shared" ref="EW321:EW326" si="1240">DZ321/$EA321</f>
        <v>1.2151316663151675E-2</v>
      </c>
      <c r="EZ321" s="19">
        <f t="shared" ref="EZ321:FI323" si="1241">LN(AX321/AX320)</f>
        <v>-0.13648859243657022</v>
      </c>
      <c r="FA321" s="19">
        <f t="shared" si="1241"/>
        <v>-6.7280382730634927E-2</v>
      </c>
      <c r="FB321" s="19">
        <f t="shared" si="1241"/>
        <v>4.2087210823501683E-2</v>
      </c>
      <c r="FC321" s="19">
        <f t="shared" si="1241"/>
        <v>-8.6371933956635883E-3</v>
      </c>
      <c r="FD321" s="19">
        <f t="shared" si="1241"/>
        <v>2.4780413613797667E-2</v>
      </c>
      <c r="FE321" s="19">
        <f t="shared" si="1241"/>
        <v>0.28529923574998678</v>
      </c>
      <c r="FF321" s="19">
        <f t="shared" si="1241"/>
        <v>-0.10754777693185939</v>
      </c>
      <c r="FG321" s="19">
        <f t="shared" si="1241"/>
        <v>-5.2387449223232831E-2</v>
      </c>
      <c r="FH321" s="19">
        <f t="shared" si="1241"/>
        <v>-3.4855520619895677E-2</v>
      </c>
      <c r="FI321" s="19">
        <f t="shared" si="1241"/>
        <v>7.5961344420636375E-3</v>
      </c>
      <c r="FJ321" s="19">
        <f t="shared" ref="FJ321:FS323" si="1242">LN(BH321/BH320)</f>
        <v>5.807092347870889E-3</v>
      </c>
      <c r="FK321" s="19">
        <f t="shared" si="1242"/>
        <v>-3.3473475829055799E-2</v>
      </c>
      <c r="FL321" s="19">
        <f t="shared" si="1242"/>
        <v>-3.6731077269548579E-2</v>
      </c>
      <c r="FM321" s="19">
        <f t="shared" si="1242"/>
        <v>-2.0769833728956463E-2</v>
      </c>
      <c r="FN321" s="19">
        <f t="shared" si="1242"/>
        <v>-8.6355912080176886E-2</v>
      </c>
      <c r="FO321" s="19">
        <f t="shared" si="1242"/>
        <v>-0.12156795845769937</v>
      </c>
      <c r="FP321" s="19">
        <f t="shared" si="1242"/>
        <v>0.3999031910287808</v>
      </c>
      <c r="FQ321" s="19">
        <f t="shared" si="1242"/>
        <v>-5.6760468312105572E-2</v>
      </c>
      <c r="FR321" s="19">
        <f t="shared" si="1242"/>
        <v>-5.2885867576073636E-2</v>
      </c>
      <c r="FS321" s="19">
        <f t="shared" si="1242"/>
        <v>-0.19389761953639686</v>
      </c>
      <c r="FT321" s="19">
        <f t="shared" si="1219"/>
        <v>-8.8549856483010392E-2</v>
      </c>
      <c r="FU321" s="19"/>
      <c r="FV321" s="16"/>
      <c r="FW321" s="19">
        <f t="shared" si="1220"/>
        <v>0.97244206262112654</v>
      </c>
      <c r="FX321" s="19">
        <f t="shared" si="1221"/>
        <v>0.94951359697325199</v>
      </c>
      <c r="FY321" s="19">
        <f t="shared" si="1150"/>
        <v>0.91424833654726811</v>
      </c>
      <c r="FZ321" s="19"/>
      <c r="GA321" s="19">
        <f t="shared" si="1180"/>
        <v>1.0055435663759167</v>
      </c>
      <c r="GB321" s="19">
        <f t="shared" si="1222"/>
        <v>0.93125646003827312</v>
      </c>
      <c r="GC321" s="19">
        <f t="shared" si="1151"/>
        <v>0.91823461467453305</v>
      </c>
      <c r="GD321" s="19"/>
      <c r="GE321" s="19">
        <f t="shared" si="1181"/>
        <v>1.0183718000336515</v>
      </c>
      <c r="GF321" s="19">
        <f t="shared" si="1207"/>
        <v>0.60336044209067285</v>
      </c>
      <c r="GG321" s="19">
        <f t="shared" si="1152"/>
        <v>0.7333020655989797</v>
      </c>
      <c r="GH321" s="19"/>
      <c r="GI321" s="19">
        <f t="shared" si="1153"/>
        <v>2.0503988025670994</v>
      </c>
      <c r="GJ321" s="19">
        <f t="shared" si="1223"/>
        <v>1.2622317118695832</v>
      </c>
      <c r="GK321" s="19">
        <f t="shared" si="1154"/>
        <v>1.262217060226827</v>
      </c>
      <c r="GL321" s="3"/>
      <c r="GM321" s="3"/>
      <c r="GN321" s="5"/>
      <c r="GO321" s="5"/>
      <c r="GS321" s="11"/>
      <c r="GT321" s="11"/>
      <c r="GU321" s="11"/>
      <c r="GV321" s="11"/>
      <c r="GW321" s="11"/>
      <c r="GX321" s="11"/>
      <c r="GY321" s="11"/>
      <c r="GZ321" s="11"/>
      <c r="HA321" s="12"/>
      <c r="HB321" s="12"/>
      <c r="HC321" s="12"/>
      <c r="HD321" s="12"/>
      <c r="HF321" s="12"/>
      <c r="HG321" s="12"/>
      <c r="HH321" s="12"/>
      <c r="HJ321" s="17"/>
      <c r="HL321" s="18"/>
      <c r="HM321" s="9"/>
      <c r="HN321" s="9"/>
      <c r="HO321" s="9"/>
      <c r="HP321" s="9"/>
      <c r="HQ321" s="9"/>
      <c r="HR321" s="9"/>
      <c r="HS321" s="9"/>
      <c r="HT321" s="9"/>
      <c r="HU321" s="9"/>
      <c r="HV321" s="23"/>
      <c r="HX321" s="5"/>
      <c r="HY321" s="5"/>
      <c r="IC321" s="11"/>
      <c r="ID321" s="11"/>
      <c r="IE321" s="11"/>
      <c r="IG321" s="12"/>
      <c r="IH321" s="19"/>
      <c r="II321" s="19"/>
      <c r="IJ321" s="11"/>
      <c r="IK321" s="12"/>
      <c r="IL321" s="12"/>
      <c r="IM321" s="12"/>
      <c r="IN321" s="12"/>
      <c r="IP321" s="12"/>
      <c r="IQ321" s="12"/>
      <c r="IR321" s="12"/>
    </row>
    <row r="322" spans="1:252" s="566" customFormat="1" x14ac:dyDescent="0.2">
      <c r="A322" s="566" t="s">
        <v>54</v>
      </c>
      <c r="B322" s="1">
        <f t="shared" si="1036"/>
        <v>2013</v>
      </c>
      <c r="C322" s="124">
        <f>Manufacturing_Energy_Data!C53</f>
        <v>290.75231755999999</v>
      </c>
      <c r="D322" s="124">
        <f>Manufacturing_Energy_Data!D53</f>
        <v>50.116087219999997</v>
      </c>
      <c r="E322" s="124">
        <f>Manufacturing_Energy_Data!E53</f>
        <v>3.8386603639999999</v>
      </c>
      <c r="F322" s="124">
        <v>0.01</v>
      </c>
      <c r="G322" s="124">
        <v>0.01</v>
      </c>
      <c r="H322" s="124">
        <v>0.01</v>
      </c>
      <c r="I322" s="124">
        <f>Manufacturing_Energy_Data!F53</f>
        <v>71.100699275999986</v>
      </c>
      <c r="J322" s="124">
        <f>Manufacturing_Energy_Data!G53</f>
        <v>206.06780824000001</v>
      </c>
      <c r="K322" s="124">
        <f>Manufacturing_Energy_Data!H53</f>
        <v>43.347716468000002</v>
      </c>
      <c r="L322" s="124">
        <f>Manufacturing_Energy_Data!I53</f>
        <v>175.214051012</v>
      </c>
      <c r="M322" s="124">
        <f>Manufacturing_Energy_Data!J53</f>
        <v>529.74683339199998</v>
      </c>
      <c r="N322" s="124">
        <f>Manufacturing_Energy_Data!K53</f>
        <v>179.59327794799998</v>
      </c>
      <c r="O322" s="124">
        <f>Manufacturing_Energy_Data!L53</f>
        <v>119.71339788</v>
      </c>
      <c r="P322" s="124">
        <f>Manufacturing_Energy_Data!M53</f>
        <v>418.22865689599996</v>
      </c>
      <c r="Q322" s="124">
        <f>Manufacturing_Energy_Data!N53</f>
        <v>146.36505874000002</v>
      </c>
      <c r="R322" s="124">
        <f>Manufacturing_Energy_Data!O53</f>
        <v>85.032806280000003</v>
      </c>
      <c r="S322" s="124">
        <f>Manufacturing_Energy_Data!P53</f>
        <v>126.094001656</v>
      </c>
      <c r="T322" s="124">
        <f>Manufacturing_Energy_Data!Q53</f>
        <v>38.609277583999997</v>
      </c>
      <c r="U322" s="124">
        <f>Manufacturing_Energy_Data!R53</f>
        <v>194.855908</v>
      </c>
      <c r="V322" s="124">
        <f>Manufacturing_Energy_Data!S53</f>
        <v>17.870271524</v>
      </c>
      <c r="W322" s="124">
        <f>Manufacturing_Energy_Data!T53</f>
        <v>33.50428754</v>
      </c>
      <c r="X322" s="124">
        <f t="shared" si="1224"/>
        <v>2730.0811175800004</v>
      </c>
      <c r="Z322" s="19">
        <f t="shared" si="1123"/>
        <v>0.31907802860949891</v>
      </c>
      <c r="AA322" s="19">
        <f t="shared" si="1124"/>
        <v>0.93484852660724971</v>
      </c>
      <c r="AB322" s="19">
        <f t="shared" si="1125"/>
        <v>0.20182220980774079</v>
      </c>
      <c r="AC322" s="19">
        <f t="shared" si="1126"/>
        <v>1.0974221333374365E-5</v>
      </c>
      <c r="AD322" s="19">
        <f t="shared" si="1127"/>
        <v>1.8653661498022468E-4</v>
      </c>
      <c r="AE322" s="19">
        <f t="shared" si="1128"/>
        <v>5.257620905993255E-4</v>
      </c>
      <c r="AF322" s="19">
        <f t="shared" si="1129"/>
        <v>0.84279025008615871</v>
      </c>
      <c r="AG322" s="19">
        <f t="shared" si="1130"/>
        <v>1.1522546702369756</v>
      </c>
      <c r="AH322" s="19">
        <f t="shared" si="1131"/>
        <v>0.52289859894611534</v>
      </c>
      <c r="AI322" s="19">
        <f t="shared" si="1132"/>
        <v>0.20245350081196925</v>
      </c>
      <c r="AJ322" s="19">
        <f t="shared" si="1133"/>
        <v>0.6426680155345138</v>
      </c>
      <c r="AK322" s="19">
        <f t="shared" si="1134"/>
        <v>0.81708172480133057</v>
      </c>
      <c r="AL322" s="19">
        <f t="shared" si="1135"/>
        <v>1.158145082616775</v>
      </c>
      <c r="AM322" s="19">
        <f t="shared" si="1136"/>
        <v>1.5010968838365553</v>
      </c>
      <c r="AN322" s="19">
        <f t="shared" si="1137"/>
        <v>0.41976771613809399</v>
      </c>
      <c r="AO322" s="19">
        <f t="shared" si="1138"/>
        <v>0.21768311473751298</v>
      </c>
      <c r="AP322" s="19">
        <f t="shared" si="1139"/>
        <v>0.35318081346342262</v>
      </c>
      <c r="AQ322" s="19">
        <f t="shared" si="1140"/>
        <v>0.31211529960228074</v>
      </c>
      <c r="AR322" s="19">
        <f t="shared" si="1141"/>
        <v>0.22511397552316617</v>
      </c>
      <c r="AS322" s="19">
        <f t="shared" si="1142"/>
        <v>0.26936095532620902</v>
      </c>
      <c r="AT322" s="19">
        <f t="shared" si="1143"/>
        <v>0.20211784526399482</v>
      </c>
      <c r="AU322" s="19">
        <f t="shared" si="1144"/>
        <v>1.3745392374429057</v>
      </c>
      <c r="AV322" s="19"/>
      <c r="AX322" s="19">
        <f t="shared" si="1230"/>
        <v>1.351949245604295</v>
      </c>
      <c r="AY322" s="19">
        <f t="shared" si="1230"/>
        <v>0.91453348826878589</v>
      </c>
      <c r="AZ322" s="19">
        <f t="shared" si="1230"/>
        <v>0.66758561617219303</v>
      </c>
      <c r="BA322" s="19">
        <f t="shared" si="1230"/>
        <v>0.74272426947732739</v>
      </c>
      <c r="BB322" s="19">
        <f t="shared" si="1230"/>
        <v>1.5812002083293148</v>
      </c>
      <c r="BC322" s="19">
        <f t="shared" si="1230"/>
        <v>4.4411589881018347</v>
      </c>
      <c r="BD322" s="19">
        <f t="shared" si="1230"/>
        <v>1.2089362456160915</v>
      </c>
      <c r="BE322" s="19">
        <f t="shared" si="1230"/>
        <v>1.2145138978327408</v>
      </c>
      <c r="BF322" s="19">
        <f t="shared" si="1230"/>
        <v>1.5048202127531551</v>
      </c>
      <c r="BG322" s="19">
        <f t="shared" si="1230"/>
        <v>1.0989779888493341</v>
      </c>
      <c r="BH322" s="19">
        <f t="shared" si="1231"/>
        <v>0.75796499979165632</v>
      </c>
      <c r="BI322" s="19">
        <f t="shared" si="1231"/>
        <v>1.1066701802914194</v>
      </c>
      <c r="BJ322" s="19">
        <f t="shared" si="1231"/>
        <v>1.020321177266801</v>
      </c>
      <c r="BK322" s="19">
        <f t="shared" si="1231"/>
        <v>0.74496518493000885</v>
      </c>
      <c r="BL322" s="19">
        <f t="shared" si="1231"/>
        <v>1.0803511320942238</v>
      </c>
      <c r="BM322" s="19">
        <f t="shared" si="1231"/>
        <v>0.83387209732914069</v>
      </c>
      <c r="BN322" s="19">
        <f t="shared" si="1231"/>
        <v>0.1499248034165919</v>
      </c>
      <c r="BO322" s="19">
        <f t="shared" si="1231"/>
        <v>0.70360909794353699</v>
      </c>
      <c r="BP322" s="19">
        <f t="shared" si="1231"/>
        <v>0.84143811804571755</v>
      </c>
      <c r="BQ322" s="19">
        <f t="shared" si="1231"/>
        <v>1.0048307545685855</v>
      </c>
      <c r="BR322" s="19">
        <f t="shared" si="1232"/>
        <v>0.78540541072844861</v>
      </c>
      <c r="BS322" s="19">
        <f t="shared" si="1232"/>
        <v>0.58145302612627603</v>
      </c>
      <c r="BU322" s="16"/>
      <c r="BV322" s="9">
        <f>CF69</f>
        <v>2.1133050378298579</v>
      </c>
      <c r="BW322" s="9">
        <f t="shared" si="1208"/>
        <v>0.58145302612627603</v>
      </c>
      <c r="BX322" s="9">
        <f t="shared" si="1209"/>
        <v>0.91173155764169467</v>
      </c>
      <c r="BY322" s="9">
        <f t="shared" si="1210"/>
        <v>0.73641885791238426</v>
      </c>
      <c r="BZ322" s="9">
        <f t="shared" si="1211"/>
        <v>0.8660197572267363</v>
      </c>
      <c r="CA322" s="9">
        <f t="shared" si="1212"/>
        <v>1.2288019074411358</v>
      </c>
      <c r="CB322" s="9">
        <f t="shared" si="1213"/>
        <v>1.2287876093740751</v>
      </c>
      <c r="CC322" s="9"/>
      <c r="CD322" s="9">
        <f t="shared" si="1214"/>
        <v>0.67141631240117594</v>
      </c>
      <c r="CE322" s="9">
        <f t="shared" si="1215"/>
        <v>0.58145979186373697</v>
      </c>
      <c r="CG322" s="35"/>
      <c r="CH322" s="566">
        <f>B322</f>
        <v>2013</v>
      </c>
      <c r="CI322" s="19">
        <f t="shared" si="1233"/>
        <v>0.10649951596226884</v>
      </c>
      <c r="CJ322" s="19">
        <f t="shared" si="1233"/>
        <v>1.8356995657485782E-2</v>
      </c>
      <c r="CK322" s="19">
        <f t="shared" si="1233"/>
        <v>1.4060609185864289E-3</v>
      </c>
      <c r="CL322" s="19">
        <f t="shared" si="1233"/>
        <v>3.6628948259472245E-6</v>
      </c>
      <c r="CM322" s="19">
        <f t="shared" si="1233"/>
        <v>3.6628948259472245E-6</v>
      </c>
      <c r="CN322" s="19">
        <f t="shared" si="1233"/>
        <v>3.6628948259472245E-6</v>
      </c>
      <c r="CO322" s="19">
        <f t="shared" si="1233"/>
        <v>2.6043438349928994E-2</v>
      </c>
      <c r="CP322" s="19">
        <f t="shared" si="1233"/>
        <v>7.5480470859658089E-2</v>
      </c>
      <c r="CQ322" s="19">
        <f t="shared" si="1233"/>
        <v>1.5877812636726451E-2</v>
      </c>
      <c r="CR322" s="19">
        <f t="shared" si="1233"/>
        <v>6.417906408851079E-2</v>
      </c>
      <c r="CS322" s="19">
        <f t="shared" si="1234"/>
        <v>0.19404069350934833</v>
      </c>
      <c r="CT322" s="19">
        <f t="shared" si="1234"/>
        <v>6.5783128857063097E-2</v>
      </c>
      <c r="CU322" s="19">
        <f t="shared" si="1234"/>
        <v>4.3849758569121343E-2</v>
      </c>
      <c r="CV322" s="19">
        <f t="shared" si="1234"/>
        <v>0.15319275834072152</v>
      </c>
      <c r="CW322" s="19">
        <f t="shared" si="1234"/>
        <v>5.3611981635820767E-2</v>
      </c>
      <c r="CX322" s="19">
        <f t="shared" si="1234"/>
        <v>3.1146622615878469E-2</v>
      </c>
      <c r="CY322" s="19">
        <f t="shared" si="1234"/>
        <v>4.6186906624874319E-2</v>
      </c>
      <c r="CZ322" s="19">
        <f t="shared" si="1234"/>
        <v>1.4142172309599375E-2</v>
      </c>
      <c r="DA322" s="19">
        <f t="shared" si="1234"/>
        <v>7.1373669721844835E-2</v>
      </c>
      <c r="DB322" s="19">
        <f t="shared" si="1234"/>
        <v>6.5456925103531622E-3</v>
      </c>
      <c r="DC322" s="19">
        <f t="shared" si="1235"/>
        <v>1.2272268147731406E-2</v>
      </c>
      <c r="DD322" s="566">
        <f t="shared" si="1216"/>
        <v>0.99999999999999989</v>
      </c>
      <c r="DF322" s="19">
        <f t="shared" si="1236"/>
        <v>0.10672556262846505</v>
      </c>
      <c r="DG322" s="19">
        <f t="shared" si="1236"/>
        <v>1.7977312243977191E-2</v>
      </c>
      <c r="DH322" s="19">
        <f t="shared" si="1236"/>
        <v>1.3572791111537939E-3</v>
      </c>
      <c r="DI322" s="19">
        <f t="shared" si="1236"/>
        <v>3.6141724830396804E-6</v>
      </c>
      <c r="DJ322" s="19">
        <f t="shared" si="1236"/>
        <v>3.6141724830396804E-6</v>
      </c>
      <c r="DK322" s="19">
        <f t="shared" si="1236"/>
        <v>3.6141724830396804E-6</v>
      </c>
      <c r="DL322" s="19">
        <f t="shared" si="1236"/>
        <v>2.4845218430486916E-2</v>
      </c>
      <c r="DM322" s="19">
        <f t="shared" si="1236"/>
        <v>7.7011194364289909E-2</v>
      </c>
      <c r="DN322" s="19">
        <f t="shared" si="1236"/>
        <v>1.566872691839245E-2</v>
      </c>
      <c r="DO322" s="19">
        <f t="shared" si="1236"/>
        <v>6.3228727009611893E-2</v>
      </c>
      <c r="DP322" s="19">
        <f t="shared" si="1237"/>
        <v>0.19334709667872621</v>
      </c>
      <c r="DQ322" s="19">
        <f t="shared" si="1237"/>
        <v>6.4717239406959323E-2</v>
      </c>
      <c r="DR322" s="19">
        <f t="shared" si="1237"/>
        <v>4.3390750088301448E-2</v>
      </c>
      <c r="DS322" s="19">
        <f t="shared" si="1237"/>
        <v>0.15760212007210728</v>
      </c>
      <c r="DT322" s="19">
        <f t="shared" si="1237"/>
        <v>5.2020610641889349E-2</v>
      </c>
      <c r="DU322" s="19">
        <f t="shared" si="1237"/>
        <v>3.0480950465479838E-2</v>
      </c>
      <c r="DV322" s="19">
        <f t="shared" si="1237"/>
        <v>4.8219899130869381E-2</v>
      </c>
      <c r="DW322" s="19">
        <f t="shared" si="1237"/>
        <v>1.456748194308706E-2</v>
      </c>
      <c r="DX322" s="19">
        <f t="shared" si="1237"/>
        <v>7.0534019436295281E-2</v>
      </c>
      <c r="DY322" s="19">
        <f t="shared" si="1237"/>
        <v>6.3268525343751648E-3</v>
      </c>
      <c r="DZ322" s="19">
        <f t="shared" si="1205"/>
        <v>1.1814199137537654E-2</v>
      </c>
      <c r="EA322" s="19">
        <f t="shared" si="1206"/>
        <v>0.9998460827594543</v>
      </c>
      <c r="EB322" s="19"/>
      <c r="EC322" s="19">
        <f t="shared" si="1238"/>
        <v>0.10674199206133349</v>
      </c>
      <c r="ED322" s="19">
        <f t="shared" si="1238"/>
        <v>1.7980079688227596E-2</v>
      </c>
      <c r="EE322" s="19">
        <f t="shared" si="1238"/>
        <v>1.3574880519688268E-3</v>
      </c>
      <c r="EF322" s="19">
        <f t="shared" si="1238"/>
        <v>3.6147288521299212E-6</v>
      </c>
      <c r="EG322" s="19">
        <f t="shared" si="1238"/>
        <v>3.6147288521299212E-6</v>
      </c>
      <c r="EH322" s="19">
        <f t="shared" si="1238"/>
        <v>3.6147288521299212E-6</v>
      </c>
      <c r="EI322" s="19">
        <f t="shared" si="1238"/>
        <v>2.4849043126635169E-2</v>
      </c>
      <c r="EJ322" s="19">
        <f t="shared" si="1238"/>
        <v>7.7023049539533442E-2</v>
      </c>
      <c r="EK322" s="19">
        <f t="shared" si="1238"/>
        <v>1.5671138976859976E-2</v>
      </c>
      <c r="EL322" s="19">
        <f t="shared" si="1238"/>
        <v>6.3238460498948254E-2</v>
      </c>
      <c r="EM322" s="19">
        <f t="shared" si="1239"/>
        <v>0.19337686071151231</v>
      </c>
      <c r="EN322" s="19">
        <f t="shared" si="1239"/>
        <v>6.4727202039285447E-2</v>
      </c>
      <c r="EO322" s="19">
        <f t="shared" si="1239"/>
        <v>4.3397429700927789E-2</v>
      </c>
      <c r="EP322" s="19">
        <f t="shared" si="1239"/>
        <v>0.15762638148978339</v>
      </c>
      <c r="EQ322" s="19">
        <f t="shared" si="1239"/>
        <v>5.2028618743315727E-2</v>
      </c>
      <c r="ER322" s="19">
        <f t="shared" si="1239"/>
        <v>3.0485642731485331E-2</v>
      </c>
      <c r="ES322" s="19">
        <f t="shared" si="1239"/>
        <v>4.8227322147213189E-2</v>
      </c>
      <c r="ET322" s="19">
        <f t="shared" si="1239"/>
        <v>1.4569724474873744E-2</v>
      </c>
      <c r="EU322" s="19">
        <f t="shared" si="1239"/>
        <v>7.0544877509176124E-2</v>
      </c>
      <c r="EV322" s="19">
        <f t="shared" si="1239"/>
        <v>6.3278264959680764E-3</v>
      </c>
      <c r="EW322" s="19">
        <f t="shared" si="1240"/>
        <v>1.1816017826395731E-2</v>
      </c>
      <c r="EZ322" s="19">
        <f t="shared" si="1241"/>
        <v>-4.8016554164112171E-2</v>
      </c>
      <c r="FA322" s="19">
        <f t="shared" si="1241"/>
        <v>-2.1053046520808767E-2</v>
      </c>
      <c r="FB322" s="19">
        <f t="shared" si="1241"/>
        <v>5.1636547038340412E-2</v>
      </c>
      <c r="FC322" s="19">
        <f t="shared" si="1241"/>
        <v>-1.6935776706202277E-2</v>
      </c>
      <c r="FD322" s="19">
        <f t="shared" si="1241"/>
        <v>-3.6158336553278013E-2</v>
      </c>
      <c r="FE322" s="19">
        <f t="shared" si="1241"/>
        <v>7.4375904312275502E-3</v>
      </c>
      <c r="FF322" s="19">
        <f t="shared" si="1241"/>
        <v>2.4581863868395139E-2</v>
      </c>
      <c r="FG322" s="19">
        <f t="shared" si="1241"/>
        <v>-6.6111666753969178E-2</v>
      </c>
      <c r="FH322" s="19">
        <f t="shared" si="1241"/>
        <v>2.0916619518446572E-3</v>
      </c>
      <c r="FI322" s="19">
        <f t="shared" si="1241"/>
        <v>-3.4563477682601568E-2</v>
      </c>
      <c r="FJ322" s="19">
        <f t="shared" si="1242"/>
        <v>-5.8627122516578527E-2</v>
      </c>
      <c r="FK322" s="19">
        <f t="shared" si="1242"/>
        <v>-9.3535067613923165E-3</v>
      </c>
      <c r="FL322" s="19">
        <f t="shared" si="1242"/>
        <v>-4.2486075941370369E-2</v>
      </c>
      <c r="FM322" s="19">
        <f t="shared" si="1242"/>
        <v>-0.11764360326441593</v>
      </c>
      <c r="FN322" s="19">
        <f t="shared" si="1242"/>
        <v>1.8810976582520792E-2</v>
      </c>
      <c r="FO322" s="19">
        <f t="shared" si="1242"/>
        <v>5.1373040258437495E-2</v>
      </c>
      <c r="FP322" s="19">
        <f t="shared" si="1242"/>
        <v>-0.12066844835916438</v>
      </c>
      <c r="FQ322" s="19">
        <f t="shared" si="1242"/>
        <v>-9.2927591729928774E-2</v>
      </c>
      <c r="FR322" s="19">
        <f t="shared" si="1242"/>
        <v>-7.392251907150485E-2</v>
      </c>
      <c r="FS322" s="19">
        <f t="shared" si="1242"/>
        <v>3.2240271929202174E-2</v>
      </c>
      <c r="FT322" s="19">
        <f t="shared" si="1219"/>
        <v>-1.3266847821038628E-2</v>
      </c>
      <c r="FU322" s="19"/>
      <c r="FV322" s="16"/>
      <c r="FW322" s="19">
        <f t="shared" si="1220"/>
        <v>0.94724783475934904</v>
      </c>
      <c r="FX322" s="19">
        <f t="shared" si="1221"/>
        <v>0.89942469880747411</v>
      </c>
      <c r="FY322" s="19">
        <f>FX322/FX$329</f>
        <v>0.8660197572267363</v>
      </c>
      <c r="FZ322" s="19"/>
      <c r="GA322" s="19">
        <f t="shared" si="1180"/>
        <v>0.99291786986799291</v>
      </c>
      <c r="GB322" s="19">
        <f t="shared" si="1222"/>
        <v>0.92466118060200986</v>
      </c>
      <c r="GC322" s="19">
        <f>GB322/GB$329</f>
        <v>0.91173155764169467</v>
      </c>
      <c r="GD322" s="19"/>
      <c r="GE322" s="19">
        <f t="shared" si="1181"/>
        <v>1.0042503525622264</v>
      </c>
      <c r="GF322" s="19">
        <f t="shared" si="1207"/>
        <v>0.60592493669165903</v>
      </c>
      <c r="GG322" s="19">
        <f>GF322/GF$329</f>
        <v>0.73641885791238426</v>
      </c>
      <c r="GH322" s="19"/>
      <c r="GI322" s="19">
        <f>CF69</f>
        <v>2.1133050378298579</v>
      </c>
      <c r="GJ322" s="19">
        <f t="shared" si="1223"/>
        <v>1.228801907441136</v>
      </c>
      <c r="GK322" s="19">
        <f t="shared" si="1154"/>
        <v>1.2287876093740751</v>
      </c>
      <c r="GL322" s="3"/>
      <c r="GM322" s="3"/>
      <c r="GN322" s="5"/>
      <c r="GO322" s="5"/>
      <c r="GS322" s="11"/>
      <c r="GT322" s="11"/>
      <c r="GU322" s="11"/>
      <c r="GV322" s="11"/>
      <c r="GW322" s="11"/>
      <c r="GX322" s="11"/>
      <c r="GY322" s="11"/>
      <c r="GZ322" s="11"/>
      <c r="HA322" s="12"/>
      <c r="HB322" s="12"/>
      <c r="HC322" s="12"/>
      <c r="HD322" s="12"/>
      <c r="HF322" s="12"/>
      <c r="HG322" s="12"/>
      <c r="HH322" s="12"/>
      <c r="HJ322" s="17"/>
      <c r="HL322" s="18"/>
      <c r="HM322" s="9"/>
      <c r="HN322" s="9"/>
      <c r="HO322" s="9"/>
      <c r="HP322" s="9"/>
      <c r="HQ322" s="9"/>
      <c r="HR322" s="9"/>
      <c r="HS322" s="9"/>
      <c r="HT322" s="9"/>
      <c r="HU322" s="9"/>
      <c r="HV322" s="23"/>
      <c r="HX322" s="5"/>
      <c r="HY322" s="5"/>
      <c r="IC322" s="11"/>
      <c r="ID322" s="11"/>
      <c r="IE322" s="11"/>
      <c r="IG322" s="12"/>
      <c r="IH322" s="19"/>
      <c r="II322" s="19"/>
      <c r="IJ322" s="11"/>
      <c r="IK322" s="12"/>
      <c r="IL322" s="12"/>
      <c r="IM322" s="12"/>
      <c r="IN322" s="12"/>
      <c r="IP322" s="12"/>
      <c r="IQ322" s="12"/>
      <c r="IR322" s="12"/>
    </row>
    <row r="323" spans="1:252" s="566" customFormat="1" x14ac:dyDescent="0.2">
      <c r="A323" s="566" t="s">
        <v>54</v>
      </c>
      <c r="B323" s="1">
        <f t="shared" si="1036"/>
        <v>2014</v>
      </c>
      <c r="C323" s="124">
        <f>Manufacturing_Energy_Data!C54</f>
        <v>293.20092571200001</v>
      </c>
      <c r="D323" s="124">
        <f>Manufacturing_Energy_Data!D54</f>
        <v>50.308401187999998</v>
      </c>
      <c r="E323" s="124">
        <f>Manufacturing_Energy_Data!E54</f>
        <v>3.9326268440000001</v>
      </c>
      <c r="F323" s="124">
        <v>0.01</v>
      </c>
      <c r="G323" s="124">
        <v>0.01</v>
      </c>
      <c r="H323" s="124">
        <v>0.01</v>
      </c>
      <c r="I323" s="124">
        <f>Manufacturing_Energy_Data!F54</f>
        <v>72.53285898</v>
      </c>
      <c r="J323" s="124">
        <f>Manufacturing_Energy_Data!G54</f>
        <v>204.47927316400001</v>
      </c>
      <c r="K323" s="124">
        <f>Manufacturing_Energy_Data!H54</f>
        <v>42.821162979999997</v>
      </c>
      <c r="L323" s="124">
        <f>Manufacturing_Energy_Data!I54</f>
        <v>181.76113991600002</v>
      </c>
      <c r="M323" s="124">
        <f>Manufacturing_Energy_Data!J54</f>
        <v>522.15054083999996</v>
      </c>
      <c r="N323" s="124">
        <f>Manufacturing_Energy_Data!K54</f>
        <v>178.72704962399999</v>
      </c>
      <c r="O323" s="124">
        <f>Manufacturing_Energy_Data!L54</f>
        <v>121.96623911999998</v>
      </c>
      <c r="P323" s="124">
        <f>Manufacturing_Energy_Data!M54</f>
        <v>405.70103486399995</v>
      </c>
      <c r="Q323" s="124">
        <f>Manufacturing_Energy_Data!N54</f>
        <v>149.814583916</v>
      </c>
      <c r="R323" s="124">
        <f>Manufacturing_Energy_Data!O54</f>
        <v>87.051430780000004</v>
      </c>
      <c r="S323" s="124">
        <f>Manufacturing_Energy_Data!P54</f>
        <v>150.502760432</v>
      </c>
      <c r="T323" s="124">
        <f>Manufacturing_Energy_Data!Q54</f>
        <v>36.611210383999996</v>
      </c>
      <c r="U323" s="124">
        <f>Manufacturing_Energy_Data!R54</f>
        <v>199.433143532</v>
      </c>
      <c r="V323" s="124">
        <f>Manufacturing_Energy_Data!S54</f>
        <v>17.811506647999998</v>
      </c>
      <c r="W323" s="124">
        <f>Manufacturing_Energy_Data!T54</f>
        <v>32.096567991999997</v>
      </c>
      <c r="X323" s="124">
        <f t="shared" si="1224"/>
        <v>2750.9324569159999</v>
      </c>
      <c r="Z323" s="19">
        <f t="shared" si="1123"/>
        <v>0.3236458110484477</v>
      </c>
      <c r="AA323" s="19">
        <f t="shared" si="1124"/>
        <v>0.92247439758811356</v>
      </c>
      <c r="AB323" s="19">
        <f t="shared" si="1125"/>
        <v>0.21585487721298288</v>
      </c>
      <c r="AC323" s="19">
        <f t="shared" si="1126"/>
        <v>1.1038362524351393E-5</v>
      </c>
      <c r="AD323" s="19">
        <f t="shared" si="1127"/>
        <v>1.8336388670768379E-4</v>
      </c>
      <c r="AE323" s="19">
        <f t="shared" si="1128"/>
        <v>5.4888217411807629E-4</v>
      </c>
      <c r="AF323" s="19">
        <f t="shared" si="1129"/>
        <v>0.84885182295429196</v>
      </c>
      <c r="AG323" s="19">
        <f t="shared" si="1130"/>
        <v>1.153670637857779</v>
      </c>
      <c r="AH323" s="19">
        <f t="shared" si="1131"/>
        <v>0.52498756443428207</v>
      </c>
      <c r="AI323" s="19">
        <f t="shared" si="1132"/>
        <v>0.21648149295831159</v>
      </c>
      <c r="AJ323" s="19">
        <f t="shared" si="1133"/>
        <v>0.64248053894499757</v>
      </c>
      <c r="AK323" s="19">
        <f t="shared" si="1134"/>
        <v>0.79697962120717947</v>
      </c>
      <c r="AL323" s="19">
        <f t="shared" si="1135"/>
        <v>1.1392419749108535</v>
      </c>
      <c r="AM323" s="19">
        <f t="shared" si="1136"/>
        <v>1.4568227882729388</v>
      </c>
      <c r="AN323" s="19">
        <f t="shared" si="1137"/>
        <v>0.42107362393353237</v>
      </c>
      <c r="AO323" s="19">
        <f t="shared" si="1138"/>
        <v>0.21993800340391834</v>
      </c>
      <c r="AP323" s="19">
        <f t="shared" si="1139"/>
        <v>0.41979120281391469</v>
      </c>
      <c r="AQ323" s="19">
        <f t="shared" si="1140"/>
        <v>0.28932696178611106</v>
      </c>
      <c r="AR323" s="19">
        <f t="shared" si="1141"/>
        <v>0.21324990366498975</v>
      </c>
      <c r="AS323" s="19">
        <f t="shared" si="1142"/>
        <v>0.26687030355787411</v>
      </c>
      <c r="AT323" s="19">
        <f t="shared" si="1143"/>
        <v>0.20028669439659763</v>
      </c>
      <c r="AU323" s="19">
        <f t="shared" si="1144"/>
        <v>1.3617315357637663</v>
      </c>
      <c r="AV323" s="19"/>
      <c r="AX323" s="19">
        <f t="shared" si="1230"/>
        <v>1.3713031636704591</v>
      </c>
      <c r="AY323" s="19">
        <f t="shared" si="1230"/>
        <v>0.90242825939579552</v>
      </c>
      <c r="AZ323" s="19">
        <f t="shared" si="1230"/>
        <v>0.71400274204348391</v>
      </c>
      <c r="BA323" s="19">
        <f t="shared" si="1230"/>
        <v>0.74706528081331536</v>
      </c>
      <c r="BB323" s="19">
        <f t="shared" si="1230"/>
        <v>1.5543061928780009</v>
      </c>
      <c r="BC323" s="19">
        <f t="shared" si="1230"/>
        <v>4.6364563831801267</v>
      </c>
      <c r="BD323" s="19">
        <f t="shared" si="1230"/>
        <v>1.2176312384034194</v>
      </c>
      <c r="BE323" s="19">
        <f t="shared" si="1230"/>
        <v>1.2160063737573497</v>
      </c>
      <c r="BF323" s="19">
        <f t="shared" si="1230"/>
        <v>1.5108319280200784</v>
      </c>
      <c r="BG323" s="19">
        <f t="shared" si="1230"/>
        <v>1.1751261143929856</v>
      </c>
      <c r="BH323" s="19">
        <f t="shared" si="1231"/>
        <v>0.75774388921870295</v>
      </c>
      <c r="BI323" s="19">
        <f t="shared" si="1231"/>
        <v>1.0794435297208353</v>
      </c>
      <c r="BJ323" s="19">
        <f t="shared" si="1231"/>
        <v>1.0036676151198822</v>
      </c>
      <c r="BK323" s="19">
        <f t="shared" si="1231"/>
        <v>0.72299281249735126</v>
      </c>
      <c r="BL323" s="19">
        <f t="shared" si="1231"/>
        <v>1.083712131311106</v>
      </c>
      <c r="BM323" s="19">
        <f t="shared" si="1231"/>
        <v>0.84250983087023978</v>
      </c>
      <c r="BN323" s="19">
        <f t="shared" si="1231"/>
        <v>0.17820082846716964</v>
      </c>
      <c r="BO323" s="19">
        <f t="shared" si="1231"/>
        <v>0.65223679471168816</v>
      </c>
      <c r="BP323" s="19">
        <f t="shared" si="1231"/>
        <v>0.7970922160487276</v>
      </c>
      <c r="BQ323" s="19">
        <f t="shared" si="1231"/>
        <v>0.99553956575203018</v>
      </c>
      <c r="BR323" s="19">
        <f t="shared" si="1232"/>
        <v>0.77828978074913946</v>
      </c>
      <c r="BS323" s="19">
        <f t="shared" si="1232"/>
        <v>0.57603515467073851</v>
      </c>
      <c r="BU323" s="16"/>
      <c r="BV323" s="9">
        <f>CF70</f>
        <v>2.1494740727071417</v>
      </c>
      <c r="BW323" s="9">
        <f t="shared" si="1208"/>
        <v>0.57603515467073851</v>
      </c>
      <c r="BX323" s="9">
        <f t="shared" si="1209"/>
        <v>0.90822416057726163</v>
      </c>
      <c r="BY323" s="9">
        <f t="shared" si="1210"/>
        <v>0.73000282539180494</v>
      </c>
      <c r="BZ323" s="9">
        <f t="shared" si="1211"/>
        <v>0.868833450929685</v>
      </c>
      <c r="CA323" s="9">
        <f t="shared" si="1212"/>
        <v>1.2381872741690121</v>
      </c>
      <c r="CB323" s="9">
        <f t="shared" si="1213"/>
        <v>1.2381726299326006</v>
      </c>
      <c r="CC323" s="9"/>
      <c r="CD323" s="9">
        <f t="shared" si="1214"/>
        <v>0.66300620331050131</v>
      </c>
      <c r="CE323" s="9">
        <f t="shared" si="1215"/>
        <v>0.57604196761005122</v>
      </c>
      <c r="CG323" s="35"/>
      <c r="CH323" s="566">
        <f>B323</f>
        <v>2014</v>
      </c>
      <c r="CI323" s="19">
        <f t="shared" si="1233"/>
        <v>0.10658237899475732</v>
      </c>
      <c r="CJ323" s="19">
        <f t="shared" si="1233"/>
        <v>1.8287763140647756E-2</v>
      </c>
      <c r="CK323" s="19">
        <f t="shared" si="1233"/>
        <v>1.429561396214274E-3</v>
      </c>
      <c r="CL323" s="19">
        <f t="shared" si="1233"/>
        <v>3.635131053421335E-6</v>
      </c>
      <c r="CM323" s="19">
        <f t="shared" si="1233"/>
        <v>3.635131053421335E-6</v>
      </c>
      <c r="CN323" s="19">
        <f t="shared" si="1233"/>
        <v>3.635131053421335E-6</v>
      </c>
      <c r="CO323" s="19">
        <f t="shared" si="1233"/>
        <v>2.6366644807162855E-2</v>
      </c>
      <c r="CP323" s="19">
        <f t="shared" si="1233"/>
        <v>7.4330895565948032E-2</v>
      </c>
      <c r="CQ323" s="19">
        <f t="shared" si="1233"/>
        <v>1.5566053929221406E-2</v>
      </c>
      <c r="CR323" s="19">
        <f t="shared" si="1233"/>
        <v>6.6072556401391189E-2</v>
      </c>
      <c r="CS323" s="19">
        <f t="shared" si="1234"/>
        <v>0.18980856455682288</v>
      </c>
      <c r="CT323" s="19">
        <f t="shared" si="1234"/>
        <v>6.4969624817457827E-2</v>
      </c>
      <c r="CU323" s="19">
        <f t="shared" si="1234"/>
        <v>4.4336326329412395E-2</v>
      </c>
      <c r="CV323" s="19">
        <f t="shared" si="1234"/>
        <v>0.14747764302392979</v>
      </c>
      <c r="CW323" s="19">
        <f t="shared" si="1234"/>
        <v>5.445956462484481E-2</v>
      </c>
      <c r="CX323" s="19">
        <f t="shared" si="1234"/>
        <v>3.1644335927313583E-2</v>
      </c>
      <c r="CY323" s="19">
        <f t="shared" si="1234"/>
        <v>5.4709725807199502E-2</v>
      </c>
      <c r="CZ323" s="19">
        <f t="shared" si="1234"/>
        <v>1.3308654777022002E-2</v>
      </c>
      <c r="DA323" s="19">
        <f t="shared" si="1234"/>
        <v>7.2496561313460745E-2</v>
      </c>
      <c r="DB323" s="19">
        <f t="shared" si="1234"/>
        <v>6.4747160924365343E-3</v>
      </c>
      <c r="DC323" s="19">
        <f t="shared" si="1235"/>
        <v>1.1667523101596845E-2</v>
      </c>
      <c r="DD323" s="566">
        <f t="shared" si="1216"/>
        <v>1.0000000000000002</v>
      </c>
      <c r="DF323" s="19">
        <f t="shared" si="1236"/>
        <v>0.10654094210790531</v>
      </c>
      <c r="DG323" s="19">
        <f t="shared" si="1236"/>
        <v>1.8322357599014381E-2</v>
      </c>
      <c r="DH323" s="19">
        <f t="shared" si="1236"/>
        <v>1.4177786964151265E-3</v>
      </c>
      <c r="DI323" s="19">
        <f t="shared" si="1236"/>
        <v>3.6489953360644424E-6</v>
      </c>
      <c r="DJ323" s="19">
        <f t="shared" si="1236"/>
        <v>3.6489953360644424E-6</v>
      </c>
      <c r="DK323" s="19">
        <f t="shared" si="1236"/>
        <v>3.6489953360644424E-6</v>
      </c>
      <c r="DL323" s="19">
        <f t="shared" si="1236"/>
        <v>2.620470937951357E-2</v>
      </c>
      <c r="DM323" s="19">
        <f t="shared" si="1236"/>
        <v>7.4904212981562038E-2</v>
      </c>
      <c r="DN323" s="19">
        <f t="shared" si="1236"/>
        <v>1.5721418100150843E-2</v>
      </c>
      <c r="DO323" s="19">
        <f t="shared" si="1236"/>
        <v>6.5121222310719387E-2</v>
      </c>
      <c r="DP323" s="19">
        <f t="shared" si="1237"/>
        <v>0.19191685189325869</v>
      </c>
      <c r="DQ323" s="19">
        <f t="shared" si="1237"/>
        <v>6.5375533265920202E-2</v>
      </c>
      <c r="DR323" s="19">
        <f t="shared" si="1237"/>
        <v>4.4092595005077957E-2</v>
      </c>
      <c r="DS323" s="19">
        <f t="shared" si="1237"/>
        <v>0.15031709353994008</v>
      </c>
      <c r="DT323" s="19">
        <f t="shared" si="1237"/>
        <v>5.4034665208879763E-2</v>
      </c>
      <c r="DU323" s="19">
        <f t="shared" si="1237"/>
        <v>3.1394821738790157E-2</v>
      </c>
      <c r="DV323" s="19">
        <f t="shared" si="1237"/>
        <v>5.0328098826366199E-2</v>
      </c>
      <c r="DW323" s="19">
        <f t="shared" si="1237"/>
        <v>1.3721194348209261E-2</v>
      </c>
      <c r="DX323" s="19">
        <f t="shared" si="1237"/>
        <v>7.1933654819354709E-2</v>
      </c>
      <c r="DY323" s="19">
        <f t="shared" si="1237"/>
        <v>6.5101398168361125E-3</v>
      </c>
      <c r="DZ323" s="19">
        <f t="shared" si="1205"/>
        <v>1.1967349105493527E-2</v>
      </c>
      <c r="EA323" s="19">
        <f t="shared" si="1206"/>
        <v>0.99983558572941555</v>
      </c>
      <c r="EB323" s="19"/>
      <c r="EC323" s="19">
        <f t="shared" si="1238"/>
        <v>0.10655846183968327</v>
      </c>
      <c r="ED323" s="19">
        <f t="shared" si="1238"/>
        <v>1.8325370551446788E-2</v>
      </c>
      <c r="EE323" s="19">
        <f t="shared" si="1238"/>
        <v>1.418011837797118E-3</v>
      </c>
      <c r="EF323" s="19">
        <f t="shared" si="1238"/>
        <v>3.649595381627041E-6</v>
      </c>
      <c r="EG323" s="19">
        <f t="shared" si="1238"/>
        <v>3.649595381627041E-6</v>
      </c>
      <c r="EH323" s="19">
        <f t="shared" si="1238"/>
        <v>3.649595381627041E-6</v>
      </c>
      <c r="EI323" s="19">
        <f t="shared" si="1238"/>
        <v>2.6209018516175641E-2</v>
      </c>
      <c r="EJ323" s="19">
        <f t="shared" si="1238"/>
        <v>7.4916530328250672E-2</v>
      </c>
      <c r="EK323" s="19">
        <f t="shared" si="1238"/>
        <v>1.5724003350692416E-2</v>
      </c>
      <c r="EL323" s="19">
        <f t="shared" si="1238"/>
        <v>6.5131930929634943E-2</v>
      </c>
      <c r="EM323" s="19">
        <f t="shared" si="1239"/>
        <v>0.19194841095123508</v>
      </c>
      <c r="EN323" s="19">
        <f t="shared" si="1239"/>
        <v>6.5386283704061632E-2</v>
      </c>
      <c r="EO323" s="19">
        <f t="shared" si="1239"/>
        <v>4.4099845649033229E-2</v>
      </c>
      <c r="EP323" s="19">
        <f t="shared" si="1239"/>
        <v>0.15034181187927856</v>
      </c>
      <c r="EQ323" s="19">
        <f t="shared" si="1239"/>
        <v>5.4043550739854451E-2</v>
      </c>
      <c r="ER323" s="19">
        <f t="shared" si="1239"/>
        <v>3.1399984344312487E-2</v>
      </c>
      <c r="ES323" s="19">
        <f t="shared" si="1239"/>
        <v>5.0336374844720158E-2</v>
      </c>
      <c r="ET323" s="19">
        <f t="shared" si="1239"/>
        <v>1.3723450679342606E-2</v>
      </c>
      <c r="EU323" s="19">
        <f t="shared" si="1239"/>
        <v>7.1945483683576394E-2</v>
      </c>
      <c r="EV323" s="19">
        <f t="shared" si="1239"/>
        <v>6.5112103527368796E-3</v>
      </c>
      <c r="EW323" s="19">
        <f t="shared" si="1240"/>
        <v>1.1969317032022742E-2</v>
      </c>
      <c r="EZ323" s="19">
        <f t="shared" si="1241"/>
        <v>1.4214065397729517E-2</v>
      </c>
      <c r="FA323" s="19">
        <f t="shared" si="1241"/>
        <v>-1.3324890298537076E-2</v>
      </c>
      <c r="FB323" s="19">
        <f t="shared" si="1241"/>
        <v>6.7219156751576956E-2</v>
      </c>
      <c r="FC323" s="19">
        <f t="shared" si="1241"/>
        <v>5.8277004573609303E-3</v>
      </c>
      <c r="FD323" s="19">
        <f t="shared" si="1241"/>
        <v>-1.7154916343738655E-2</v>
      </c>
      <c r="FE323" s="19">
        <f t="shared" si="1241"/>
        <v>4.3034988204071541E-2</v>
      </c>
      <c r="FF323" s="19">
        <f t="shared" si="1241"/>
        <v>7.1665264275369584E-3</v>
      </c>
      <c r="FG323" s="19">
        <f t="shared" si="1241"/>
        <v>1.2281124577654292E-3</v>
      </c>
      <c r="FH323" s="19">
        <f t="shared" si="1241"/>
        <v>3.9870137203808307E-3</v>
      </c>
      <c r="FI323" s="19">
        <f t="shared" si="1241"/>
        <v>6.6994826358446211E-2</v>
      </c>
      <c r="FJ323" s="19">
        <f t="shared" si="1242"/>
        <v>-2.9175863007072084E-4</v>
      </c>
      <c r="FK323" s="19">
        <f t="shared" si="1242"/>
        <v>-2.4910011126759481E-2</v>
      </c>
      <c r="FL323" s="19">
        <f t="shared" si="1242"/>
        <v>-1.6456551586014747E-2</v>
      </c>
      <c r="FM323" s="19">
        <f t="shared" si="1242"/>
        <v>-2.9938204761494388E-2</v>
      </c>
      <c r="FN323" s="19">
        <f t="shared" si="1242"/>
        <v>3.1061956238401288E-3</v>
      </c>
      <c r="FO323" s="19">
        <f t="shared" si="1242"/>
        <v>1.0305300765947727E-2</v>
      </c>
      <c r="FP323" s="19">
        <f t="shared" si="1242"/>
        <v>0.17277730627009749</v>
      </c>
      <c r="FQ323" s="19">
        <f t="shared" si="1242"/>
        <v>-7.5815265276816896E-2</v>
      </c>
      <c r="FR323" s="19">
        <f t="shared" si="1242"/>
        <v>-5.4142097203164333E-2</v>
      </c>
      <c r="FS323" s="19">
        <f t="shared" si="1242"/>
        <v>-9.2895355801885012E-3</v>
      </c>
      <c r="FT323" s="19">
        <f t="shared" si="1219"/>
        <v>-9.1011075991709513E-3</v>
      </c>
      <c r="FU323" s="19"/>
      <c r="FV323" s="16"/>
      <c r="FW323" s="19">
        <f t="shared" si="1220"/>
        <v>1.0032489948173458</v>
      </c>
      <c r="FX323" s="19">
        <f t="shared" si="1221"/>
        <v>0.90234692499249236</v>
      </c>
      <c r="FY323" s="19">
        <f>FX323/FX$329</f>
        <v>0.868833450929685</v>
      </c>
      <c r="FZ323" s="19"/>
      <c r="GA323" s="19">
        <f>EXP(SUMPRODUCT($EC323:$EW323,DF70:DZ70))</f>
        <v>0.99615303755251683</v>
      </c>
      <c r="GB323" s="19">
        <f t="shared" si="1222"/>
        <v>0.92110404376358845</v>
      </c>
      <c r="GC323" s="19">
        <f>GB323/GB$329</f>
        <v>0.90822416057726163</v>
      </c>
      <c r="GD323" s="19"/>
      <c r="GE323" s="19">
        <f>EXP(SUMPRODUCT($EC323:$EW323,EC70:EW70))</f>
        <v>0.99128752278456367</v>
      </c>
      <c r="GF323" s="19">
        <f t="shared" si="1207"/>
        <v>0.60064582948646827</v>
      </c>
      <c r="GG323" s="19">
        <f>GF323/GF$329</f>
        <v>0.73000282539180494</v>
      </c>
      <c r="GH323" s="19"/>
      <c r="GI323" s="19">
        <f>CF70</f>
        <v>2.1494740727071417</v>
      </c>
      <c r="GJ323" s="19">
        <f t="shared" si="1223"/>
        <v>1.2381872741690123</v>
      </c>
      <c r="GK323" s="19">
        <f t="shared" si="1154"/>
        <v>1.2381726299326006</v>
      </c>
      <c r="GL323" s="3"/>
      <c r="GM323" s="3"/>
      <c r="GN323" s="5"/>
      <c r="GO323" s="5"/>
      <c r="GS323" s="11"/>
      <c r="GT323" s="11"/>
      <c r="GU323" s="11"/>
      <c r="GV323" s="11"/>
      <c r="GW323" s="11"/>
      <c r="GX323" s="11"/>
      <c r="GY323" s="11"/>
      <c r="GZ323" s="11"/>
      <c r="HA323" s="12"/>
      <c r="HB323" s="12"/>
      <c r="HC323" s="12"/>
      <c r="HD323" s="12"/>
      <c r="HF323" s="12"/>
      <c r="HG323" s="12"/>
      <c r="HH323" s="12"/>
      <c r="HJ323" s="17"/>
      <c r="HL323" s="18"/>
      <c r="HM323" s="9"/>
      <c r="HN323" s="9"/>
      <c r="HO323" s="9"/>
      <c r="HP323" s="9"/>
      <c r="HQ323" s="9"/>
      <c r="HR323" s="9"/>
      <c r="HS323" s="9"/>
      <c r="HT323" s="9"/>
      <c r="HU323" s="9"/>
      <c r="HV323" s="23"/>
      <c r="HX323" s="5"/>
      <c r="HY323" s="5"/>
      <c r="IC323" s="11"/>
      <c r="ID323" s="11"/>
      <c r="IE323" s="11"/>
      <c r="IG323" s="12"/>
      <c r="IH323" s="19"/>
      <c r="II323" s="19"/>
      <c r="IJ323" s="11"/>
      <c r="IK323" s="12"/>
      <c r="IL323" s="12"/>
      <c r="IM323" s="12"/>
      <c r="IN323" s="12"/>
      <c r="IP323" s="12"/>
      <c r="IQ323" s="12"/>
      <c r="IR323" s="12"/>
    </row>
    <row r="324" spans="1:252" s="566" customFormat="1" x14ac:dyDescent="0.2">
      <c r="A324" s="566" t="s">
        <v>54</v>
      </c>
      <c r="B324" s="1">
        <f t="shared" si="1036"/>
        <v>2015</v>
      </c>
      <c r="C324" s="124">
        <f>Manufacturing_Energy_Data!C55</f>
        <v>280.58946742799998</v>
      </c>
      <c r="D324" s="124">
        <f>Manufacturing_Energy_Data!D55</f>
        <v>47.022597420000004</v>
      </c>
      <c r="E324" s="124">
        <f>Manufacturing_Energy_Data!E55</f>
        <v>3.7451988599999999</v>
      </c>
      <c r="F324" s="124">
        <v>0.01</v>
      </c>
      <c r="G324" s="124">
        <v>0.01</v>
      </c>
      <c r="H324" s="124">
        <v>0.01</v>
      </c>
      <c r="I324" s="124">
        <f>Manufacturing_Energy_Data!F55</f>
        <v>75.369298936000007</v>
      </c>
      <c r="J324" s="124">
        <f>Manufacturing_Energy_Data!G55</f>
        <v>209.27767453599998</v>
      </c>
      <c r="K324" s="124">
        <f>Manufacturing_Energy_Data!H55</f>
        <v>41.974297755999999</v>
      </c>
      <c r="L324" s="124">
        <f>Manufacturing_Energy_Data!I55</f>
        <v>180.96192668399999</v>
      </c>
      <c r="M324" s="124">
        <f>Manufacturing_Energy_Data!J55</f>
        <v>518.67282913199995</v>
      </c>
      <c r="N324" s="124">
        <f>Manufacturing_Energy_Data!K55</f>
        <v>181.37546449599998</v>
      </c>
      <c r="O324" s="124">
        <f>Manufacturing_Energy_Data!L55</f>
        <v>125.64074134000001</v>
      </c>
      <c r="P324" s="124">
        <f>Manufacturing_Energy_Data!M55</f>
        <v>396.96090343200001</v>
      </c>
      <c r="Q324" s="124">
        <f>Manufacturing_Energy_Data!N55</f>
        <v>147.86258895199998</v>
      </c>
      <c r="R324" s="124">
        <f>Manufacturing_Energy_Data!O55</f>
        <v>84.493259895999998</v>
      </c>
      <c r="S324" s="124">
        <f>Manufacturing_Energy_Data!P55</f>
        <v>161.45564210399999</v>
      </c>
      <c r="T324" s="124">
        <f>Manufacturing_Energy_Data!Q55</f>
        <v>36.592806056000001</v>
      </c>
      <c r="U324" s="124">
        <f>Manufacturing_Energy_Data!R55</f>
        <v>208.29709303199999</v>
      </c>
      <c r="V324" s="124">
        <f>Manufacturing_Energy_Data!S55</f>
        <v>18.329444836</v>
      </c>
      <c r="W324" s="124">
        <f>Manufacturing_Energy_Data!T55</f>
        <v>33.531549419999997</v>
      </c>
      <c r="X324" s="124">
        <f t="shared" si="1224"/>
        <v>2752.1827843159995</v>
      </c>
      <c r="Z324" s="19">
        <f t="shared" ref="Z324:AT324" si="1243">C324/C71*1000</f>
        <v>0.29903130102941028</v>
      </c>
      <c r="AA324" s="19">
        <f t="shared" si="1243"/>
        <v>0.89313146243188024</v>
      </c>
      <c r="AB324" s="19">
        <f t="shared" si="1243"/>
        <v>0.21277789942939418</v>
      </c>
      <c r="AC324" s="19">
        <f t="shared" si="1243"/>
        <v>1.0657253237994136E-5</v>
      </c>
      <c r="AD324" s="19">
        <f t="shared" si="1243"/>
        <v>1.8993664991632446E-4</v>
      </c>
      <c r="AE324" s="19">
        <f t="shared" si="1243"/>
        <v>5.6813511747516165E-4</v>
      </c>
      <c r="AF324" s="19">
        <f t="shared" si="1243"/>
        <v>0.82751861347618583</v>
      </c>
      <c r="AG324" s="19">
        <f t="shared" si="1243"/>
        <v>1.1897655709545751</v>
      </c>
      <c r="AH324" s="19">
        <f t="shared" si="1243"/>
        <v>0.51812567341610261</v>
      </c>
      <c r="AI324" s="19">
        <f t="shared" si="1243"/>
        <v>0.21604863539881783</v>
      </c>
      <c r="AJ324" s="19">
        <f t="shared" si="1243"/>
        <v>0.64251359974582145</v>
      </c>
      <c r="AK324" s="19">
        <f t="shared" si="1243"/>
        <v>0.7917466795234176</v>
      </c>
      <c r="AL324" s="19">
        <f t="shared" si="1243"/>
        <v>1.1530142802000474</v>
      </c>
      <c r="AM324" s="19">
        <f t="shared" si="1243"/>
        <v>1.5142040532494909</v>
      </c>
      <c r="AN324" s="19">
        <f t="shared" si="1243"/>
        <v>0.42638133216304963</v>
      </c>
      <c r="AO324" s="19">
        <f t="shared" si="1243"/>
        <v>0.23309848918589215</v>
      </c>
      <c r="AP324" s="19">
        <f t="shared" si="1243"/>
        <v>0.44384530480196671</v>
      </c>
      <c r="AQ324" s="19">
        <f t="shared" si="1243"/>
        <v>0.28860164799133997</v>
      </c>
      <c r="AR324" s="19">
        <f t="shared" si="1243"/>
        <v>0.21303741886708555</v>
      </c>
      <c r="AS324" s="19">
        <f t="shared" si="1243"/>
        <v>0.26000236433708024</v>
      </c>
      <c r="AT324" s="19">
        <f t="shared" si="1243"/>
        <v>0.20662622470761241</v>
      </c>
      <c r="AU324" s="19">
        <f>X324/CE71*1000</f>
        <v>1.3507667864493031</v>
      </c>
      <c r="AV324" s="19"/>
      <c r="AX324" s="19">
        <f t="shared" ref="AX324:BG326" si="1244">Z324/Z$329</f>
        <v>1.2670102783339903</v>
      </c>
      <c r="AY324" s="19">
        <f t="shared" si="1244"/>
        <v>0.87372297069852956</v>
      </c>
      <c r="AZ324" s="19">
        <f t="shared" si="1244"/>
        <v>0.70382474373714277</v>
      </c>
      <c r="BA324" s="19">
        <f t="shared" si="1244"/>
        <v>0.72127218737169763</v>
      </c>
      <c r="BB324" s="19">
        <f t="shared" si="1244"/>
        <v>1.6100210162433959</v>
      </c>
      <c r="BC324" s="19">
        <f t="shared" si="1244"/>
        <v>4.7990877024908549</v>
      </c>
      <c r="BD324" s="19">
        <f t="shared" si="1244"/>
        <v>1.1870299231049015</v>
      </c>
      <c r="BE324" s="19">
        <f t="shared" si="1244"/>
        <v>1.2540516071764394</v>
      </c>
      <c r="BF324" s="19">
        <f t="shared" si="1244"/>
        <v>1.4910844811485868</v>
      </c>
      <c r="BG324" s="19">
        <f t="shared" si="1244"/>
        <v>1.1727764344502687</v>
      </c>
      <c r="BH324" s="19">
        <f t="shared" ref="BH324:BQ326" si="1245">AJ324/AJ$329</f>
        <v>0.75778288124768822</v>
      </c>
      <c r="BI324" s="19">
        <f t="shared" si="1245"/>
        <v>1.0723559394090689</v>
      </c>
      <c r="BJ324" s="19">
        <f t="shared" si="1245"/>
        <v>1.0158009608960417</v>
      </c>
      <c r="BK324" s="19">
        <f t="shared" si="1245"/>
        <v>0.75147001815613634</v>
      </c>
      <c r="BL324" s="19">
        <f t="shared" si="1245"/>
        <v>1.0973725162671955</v>
      </c>
      <c r="BM324" s="19">
        <f t="shared" si="1245"/>
        <v>0.8929233041160527</v>
      </c>
      <c r="BN324" s="19">
        <f t="shared" si="1245"/>
        <v>0.18841176398361678</v>
      </c>
      <c r="BO324" s="19">
        <f t="shared" si="1245"/>
        <v>0.65060170221377089</v>
      </c>
      <c r="BP324" s="19">
        <f t="shared" si="1245"/>
        <v>0.79629798366912374</v>
      </c>
      <c r="BQ324" s="19">
        <f t="shared" si="1245"/>
        <v>0.96991923580775929</v>
      </c>
      <c r="BR324" s="19">
        <f t="shared" ref="BR324:BS326" si="1246">AT324/AT$329</f>
        <v>0.80292442595448787</v>
      </c>
      <c r="BS324" s="19">
        <f t="shared" si="1246"/>
        <v>0.57139688280774603</v>
      </c>
      <c r="BU324" s="16"/>
      <c r="BV324" s="9">
        <f>CF71</f>
        <v>2.1679071579422198</v>
      </c>
      <c r="BW324" s="9">
        <f>BS324</f>
        <v>0.57139688280774603</v>
      </c>
      <c r="BX324" s="9">
        <f>GC324</f>
        <v>0.88904506491075364</v>
      </c>
      <c r="BY324" s="9">
        <f>GG324</f>
        <v>0.73682766147938039</v>
      </c>
      <c r="BZ324" s="9">
        <f>FY324</f>
        <v>0.8722750330251261</v>
      </c>
      <c r="CA324" s="9">
        <f>BV324*BX324*BY324*BZ324</f>
        <v>1.238750430004059</v>
      </c>
      <c r="CB324" s="9">
        <f>GK324</f>
        <v>1.2387353922647844</v>
      </c>
      <c r="CC324" s="9"/>
      <c r="CD324" s="9">
        <f>BX324*BY324</f>
        <v>0.65507299612797454</v>
      </c>
      <c r="CE324" s="9">
        <f>CD324*BZ324</f>
        <v>0.57140381933139728</v>
      </c>
      <c r="CG324" s="35"/>
      <c r="CH324" s="566">
        <v>2015</v>
      </c>
      <c r="CI324" s="19">
        <f t="shared" ref="CI324:CR326" si="1247">C324/$X324</f>
        <v>0.10195161056417078</v>
      </c>
      <c r="CJ324" s="19">
        <f t="shared" si="1247"/>
        <v>1.7085564842556973E-2</v>
      </c>
      <c r="CK324" s="19">
        <f t="shared" si="1247"/>
        <v>1.3608103652646003E-3</v>
      </c>
      <c r="CL324" s="19">
        <f t="shared" si="1247"/>
        <v>3.6334795991703373E-6</v>
      </c>
      <c r="CM324" s="19">
        <f t="shared" si="1247"/>
        <v>3.6334795991703373E-6</v>
      </c>
      <c r="CN324" s="19">
        <f t="shared" si="1247"/>
        <v>3.6334795991703373E-6</v>
      </c>
      <c r="CO324" s="19">
        <f t="shared" si="1247"/>
        <v>2.7385281008772661E-2</v>
      </c>
      <c r="CP324" s="19">
        <f t="shared" si="1247"/>
        <v>7.6040616098836541E-2</v>
      </c>
      <c r="CQ324" s="19">
        <f t="shared" si="1247"/>
        <v>1.5251275458592726E-2</v>
      </c>
      <c r="CR324" s="19">
        <f t="shared" si="1247"/>
        <v>6.5752146883287219E-2</v>
      </c>
      <c r="CS324" s="19">
        <f t="shared" ref="CS324:DB326" si="1248">M324/$X324</f>
        <v>0.18845871432950839</v>
      </c>
      <c r="CT324" s="19">
        <f t="shared" si="1248"/>
        <v>6.5902405003625972E-2</v>
      </c>
      <c r="CU324" s="19">
        <f t="shared" si="1248"/>
        <v>4.565130704835272E-2</v>
      </c>
      <c r="CV324" s="19">
        <f t="shared" si="1248"/>
        <v>0.14423493442883983</v>
      </c>
      <c r="CW324" s="19">
        <f t="shared" si="1248"/>
        <v>5.3725570043760121E-2</v>
      </c>
      <c r="CX324" s="19">
        <f t="shared" si="1248"/>
        <v>3.0700453609951318E-2</v>
      </c>
      <c r="CY324" s="19">
        <f t="shared" si="1248"/>
        <v>5.8664578175583126E-2</v>
      </c>
      <c r="CZ324" s="19">
        <f t="shared" si="1248"/>
        <v>1.3295921428087276E-2</v>
      </c>
      <c r="DA324" s="19">
        <f t="shared" si="1248"/>
        <v>7.5684323809825774E-2</v>
      </c>
      <c r="DB324" s="19">
        <f t="shared" si="1248"/>
        <v>6.6599663875724089E-3</v>
      </c>
      <c r="DC324" s="19">
        <f t="shared" si="1235"/>
        <v>1.2183620074614194E-2</v>
      </c>
      <c r="DF324" s="19">
        <f t="shared" ref="DF324:DO326" si="1249">(CI324-CI323)/LN(CI324/CI323)</f>
        <v>0.10424985381930217</v>
      </c>
      <c r="DG324" s="19">
        <f t="shared" si="1249"/>
        <v>1.7679852238862759E-2</v>
      </c>
      <c r="DH324" s="19">
        <f t="shared" si="1249"/>
        <v>1.394903512768407E-3</v>
      </c>
      <c r="DI324" s="19">
        <f t="shared" si="1249"/>
        <v>3.6343052637600598E-6</v>
      </c>
      <c r="DJ324" s="19">
        <f t="shared" si="1249"/>
        <v>3.6343052637600598E-6</v>
      </c>
      <c r="DK324" s="19">
        <f t="shared" si="1249"/>
        <v>3.6343052637600598E-6</v>
      </c>
      <c r="DL324" s="19">
        <f t="shared" si="1249"/>
        <v>2.68727452896078E-2</v>
      </c>
      <c r="DM324" s="19">
        <f t="shared" si="1249"/>
        <v>7.518251580701954E-2</v>
      </c>
      <c r="DN324" s="19">
        <f t="shared" si="1249"/>
        <v>1.5408128803633349E-2</v>
      </c>
      <c r="DO324" s="19">
        <f t="shared" si="1249"/>
        <v>6.5912221845699781E-2</v>
      </c>
      <c r="DP324" s="19">
        <f t="shared" ref="DP324:DY326" si="1250">(CS324-CS323)/LN(CS324/CS323)</f>
        <v>0.18913283661496869</v>
      </c>
      <c r="DQ324" s="19">
        <f t="shared" si="1250"/>
        <v>6.5434906842525731E-2</v>
      </c>
      <c r="DR324" s="19">
        <f t="shared" si="1250"/>
        <v>4.499061389182029E-2</v>
      </c>
      <c r="DS324" s="19">
        <f t="shared" si="1250"/>
        <v>0.14585028081176984</v>
      </c>
      <c r="DT324" s="19">
        <f t="shared" si="1250"/>
        <v>5.4091737345567818E-2</v>
      </c>
      <c r="DU324" s="19">
        <f t="shared" si="1250"/>
        <v>3.117001293823023E-2</v>
      </c>
      <c r="DV324" s="19">
        <f t="shared" si="1250"/>
        <v>5.6664151577085056E-2</v>
      </c>
      <c r="DW324" s="19">
        <f t="shared" si="1250"/>
        <v>1.3302287086825631E-2</v>
      </c>
      <c r="DX324" s="19">
        <f t="shared" si="1250"/>
        <v>7.4079011617949705E-2</v>
      </c>
      <c r="DY324" s="19">
        <f t="shared" si="1250"/>
        <v>6.566905758186475E-3</v>
      </c>
      <c r="DZ324" s="19">
        <f t="shared" ref="DZ324:DZ326" si="1251">(DC324-DC323)/LN(DC324/DC323)</f>
        <v>1.1923710116531793E-2</v>
      </c>
      <c r="EA324" s="19">
        <f>SUM(DF324:DZ324)</f>
        <v>0.99991757883414645</v>
      </c>
      <c r="EB324" s="19"/>
      <c r="EC324" s="19">
        <f t="shared" ref="EC324:EL326" si="1252">DF324/$EA324</f>
        <v>0.10425844692204757</v>
      </c>
      <c r="ED324" s="19">
        <f t="shared" si="1252"/>
        <v>1.7681309553009936E-2</v>
      </c>
      <c r="EE324" s="19">
        <f t="shared" si="1252"/>
        <v>1.3950184918188899E-3</v>
      </c>
      <c r="EF324" s="19">
        <f t="shared" si="1252"/>
        <v>3.6346048321277407E-6</v>
      </c>
      <c r="EG324" s="19">
        <f t="shared" si="1252"/>
        <v>3.6346048321277407E-6</v>
      </c>
      <c r="EH324" s="19">
        <f t="shared" si="1252"/>
        <v>3.6346048321277407E-6</v>
      </c>
      <c r="EI324" s="19">
        <f t="shared" si="1252"/>
        <v>2.6874960355172541E-2</v>
      </c>
      <c r="EJ324" s="19">
        <f t="shared" si="1252"/>
        <v>7.518871294839978E-2</v>
      </c>
      <c r="EK324" s="19">
        <f t="shared" si="1252"/>
        <v>1.5409398864252844E-2</v>
      </c>
      <c r="EL324" s="19">
        <f t="shared" si="1252"/>
        <v>6.591765485566331E-2</v>
      </c>
      <c r="EM324" s="19">
        <f t="shared" ref="EM324:EV326" si="1253">DP324/$EA324</f>
        <v>0.18914842644879595</v>
      </c>
      <c r="EN324" s="19">
        <f t="shared" si="1253"/>
        <v>6.5440300508387436E-2</v>
      </c>
      <c r="EO324" s="19">
        <f t="shared" si="1253"/>
        <v>4.4994322376327341E-2</v>
      </c>
      <c r="EP324" s="19">
        <f t="shared" si="1253"/>
        <v>0.14586230295283331</v>
      </c>
      <c r="EQ324" s="19">
        <f t="shared" si="1253"/>
        <v>5.409619601711179E-2</v>
      </c>
      <c r="ER324" s="19">
        <f t="shared" si="1253"/>
        <v>3.1172582218799368E-2</v>
      </c>
      <c r="ES324" s="19">
        <f t="shared" si="1253"/>
        <v>5.6668822287485536E-2</v>
      </c>
      <c r="ET324" s="19">
        <f t="shared" si="1253"/>
        <v>1.3303383567209037E-2</v>
      </c>
      <c r="EU324" s="19">
        <f t="shared" si="1253"/>
        <v>7.4085117799731162E-2</v>
      </c>
      <c r="EV324" s="19">
        <f t="shared" si="1253"/>
        <v>6.5674470548294159E-3</v>
      </c>
      <c r="EW324" s="19">
        <f t="shared" si="1240"/>
        <v>1.1924692963628301E-2</v>
      </c>
      <c r="EZ324" s="19">
        <f t="shared" ref="EZ324:FI326" si="1254">LN(AX324/AX323)</f>
        <v>-7.9101488434866127E-2</v>
      </c>
      <c r="FA324" s="19">
        <f t="shared" si="1254"/>
        <v>-3.2325837826600722E-2</v>
      </c>
      <c r="FB324" s="19">
        <f t="shared" si="1254"/>
        <v>-1.4357421117989256E-2</v>
      </c>
      <c r="FC324" s="19">
        <f t="shared" si="1254"/>
        <v>-3.5135992225226453E-2</v>
      </c>
      <c r="FD324" s="19">
        <f t="shared" si="1254"/>
        <v>3.521796462792471E-2</v>
      </c>
      <c r="FE324" s="19">
        <f t="shared" si="1254"/>
        <v>3.4475473927511213E-2</v>
      </c>
      <c r="FF324" s="19">
        <f t="shared" si="1254"/>
        <v>-2.5453039186913096E-2</v>
      </c>
      <c r="FG324" s="19">
        <f t="shared" si="1254"/>
        <v>3.0807570305115502E-2</v>
      </c>
      <c r="FH324" s="19">
        <f t="shared" si="1254"/>
        <v>-1.315674991308104E-2</v>
      </c>
      <c r="FI324" s="19">
        <f t="shared" si="1254"/>
        <v>-2.0015146951375992E-3</v>
      </c>
      <c r="FJ324" s="19">
        <f t="shared" ref="FJ324:FS326" si="1255">LN(BH324/BH323)</f>
        <v>5.1456734059343722E-5</v>
      </c>
      <c r="FK324" s="19">
        <f t="shared" si="1255"/>
        <v>-6.5876175219237451E-3</v>
      </c>
      <c r="FL324" s="19">
        <f t="shared" si="1255"/>
        <v>1.2016519515292055E-2</v>
      </c>
      <c r="FM324" s="19">
        <f t="shared" si="1255"/>
        <v>3.8632031508807924E-2</v>
      </c>
      <c r="FN324" s="19">
        <f t="shared" si="1255"/>
        <v>1.2526394692978894E-2</v>
      </c>
      <c r="FO324" s="19">
        <f t="shared" si="1255"/>
        <v>5.8115360692648235E-2</v>
      </c>
      <c r="FP324" s="19">
        <f t="shared" si="1255"/>
        <v>5.5718637607348728E-2</v>
      </c>
      <c r="FQ324" s="19">
        <f t="shared" si="1255"/>
        <v>-2.5100476540194389E-3</v>
      </c>
      <c r="FR324" s="19">
        <f t="shared" si="1255"/>
        <v>-9.969089122325637E-4</v>
      </c>
      <c r="FS324" s="19">
        <f t="shared" si="1255"/>
        <v>-2.6072061340102773E-2</v>
      </c>
      <c r="FT324" s="19">
        <f t="shared" ref="FT324:FT326" si="1256">LN(BR324/BR323)</f>
        <v>3.1161671232338477E-2</v>
      </c>
      <c r="FU324" s="19"/>
      <c r="FV324" s="16"/>
      <c r="FW324" s="19">
        <f>EXP(SUMPRODUCT($EC324:$EW324,EZ324:FT324))</f>
        <v>1.0039611528443781</v>
      </c>
      <c r="FX324" s="19">
        <f>IF(ISERR(FW324),FX323,FW324*FX323)</f>
        <v>0.90592125908104226</v>
      </c>
      <c r="FY324" s="19">
        <f>FX324/FX$329</f>
        <v>0.8722750330251261</v>
      </c>
      <c r="FZ324" s="19"/>
      <c r="GA324" s="19">
        <f>EXP(SUMPRODUCT($EC324:$EW324,DF71:DZ71))</f>
        <v>0.9788828611933007</v>
      </c>
      <c r="GB324" s="19">
        <f>IF(ISERR(GA324),GB323,GA324*GB323)</f>
        <v>0.90165296181602073</v>
      </c>
      <c r="GC324" s="19">
        <f>GB324/GB$329</f>
        <v>0.88904506491075364</v>
      </c>
      <c r="GD324" s="19"/>
      <c r="GE324" s="19">
        <f>EXP(SUMPRODUCT($EC324:$EW324,EC71:EW71))</f>
        <v>1.0093490543463477</v>
      </c>
      <c r="GF324" s="19">
        <f>IF(ISERR(GE324),GF323,GE324*GF323)</f>
        <v>0.60626129998924438</v>
      </c>
      <c r="GG324" s="19">
        <f>GF324/GF$329</f>
        <v>0.73682766147938039</v>
      </c>
      <c r="GH324" s="19"/>
      <c r="GI324" s="19">
        <f>CF71</f>
        <v>2.1679071579422198</v>
      </c>
      <c r="GJ324" s="19">
        <f>FY324*GC324*GG324*GI324</f>
        <v>1.238750430004059</v>
      </c>
      <c r="GK324" s="19">
        <f>X324/X$329</f>
        <v>1.2387353922647844</v>
      </c>
      <c r="GL324" s="3"/>
      <c r="GM324" s="3"/>
      <c r="GN324" s="5"/>
      <c r="GO324" s="5"/>
      <c r="GS324" s="11"/>
      <c r="GT324" s="11"/>
      <c r="GU324" s="11"/>
      <c r="GV324" s="11"/>
      <c r="GW324" s="11"/>
      <c r="GX324" s="11"/>
      <c r="GY324" s="11"/>
      <c r="GZ324" s="11"/>
      <c r="HA324" s="12"/>
      <c r="HB324" s="12"/>
      <c r="HC324" s="12"/>
      <c r="HD324" s="12"/>
      <c r="HF324" s="12"/>
      <c r="HG324" s="12"/>
      <c r="HH324" s="12"/>
      <c r="HJ324" s="17"/>
      <c r="HL324" s="18"/>
      <c r="HM324" s="9"/>
      <c r="HN324" s="9"/>
      <c r="HO324" s="9"/>
      <c r="HP324" s="9"/>
      <c r="HQ324" s="9"/>
      <c r="HR324" s="9"/>
      <c r="HS324" s="9"/>
      <c r="HT324" s="9"/>
      <c r="HU324" s="9"/>
      <c r="HV324" s="23"/>
      <c r="HX324" s="5"/>
      <c r="HY324" s="5"/>
      <c r="IC324" s="11"/>
      <c r="ID324" s="11"/>
      <c r="IE324" s="11"/>
      <c r="IG324" s="12"/>
      <c r="IH324" s="19"/>
      <c r="II324" s="19"/>
      <c r="IJ324" s="11"/>
      <c r="IK324" s="12"/>
      <c r="IL324" s="12"/>
      <c r="IM324" s="12"/>
      <c r="IN324" s="12"/>
      <c r="IP324" s="12"/>
      <c r="IQ324" s="12"/>
      <c r="IR324" s="12"/>
    </row>
    <row r="325" spans="1:252" s="566" customFormat="1" x14ac:dyDescent="0.2">
      <c r="A325" s="566" t="s">
        <v>54</v>
      </c>
      <c r="B325" s="1">
        <f>B324+1</f>
        <v>2016</v>
      </c>
      <c r="C325" s="124">
        <f>Manufacturing_Energy_Data!C56</f>
        <v>285.16332166799998</v>
      </c>
      <c r="D325" s="124">
        <f>Manufacturing_Energy_Data!D56</f>
        <v>44.523338128000006</v>
      </c>
      <c r="E325" s="124">
        <f>Manufacturing_Energy_Data!E56</f>
        <v>3.5861518919999993</v>
      </c>
      <c r="F325" s="124">
        <v>0.01</v>
      </c>
      <c r="G325" s="124">
        <v>0.01</v>
      </c>
      <c r="H325" s="124">
        <v>0.01</v>
      </c>
      <c r="I325" s="124">
        <f>Manufacturing_Energy_Data!F56</f>
        <v>74.28565797200001</v>
      </c>
      <c r="J325" s="124">
        <f>Manufacturing_Energy_Data!G56</f>
        <v>207.62067768</v>
      </c>
      <c r="K325" s="124">
        <f>Manufacturing_Energy_Data!H56</f>
        <v>41.508273148000001</v>
      </c>
      <c r="L325" s="124">
        <f>Manufacturing_Energy_Data!I56</f>
        <v>179.61001039600001</v>
      </c>
      <c r="M325" s="124">
        <f>Manufacturing_Energy_Data!J56</f>
        <v>493.08530624400004</v>
      </c>
      <c r="N325" s="124">
        <f>Manufacturing_Energy_Data!K56</f>
        <v>179.65944003999999</v>
      </c>
      <c r="O325" s="124">
        <f>Manufacturing_Energy_Data!L56</f>
        <v>126.29095253199999</v>
      </c>
      <c r="P325" s="124">
        <f>Manufacturing_Energy_Data!M56</f>
        <v>332.5990304</v>
      </c>
      <c r="Q325" s="124">
        <f>Manufacturing_Energy_Data!N56</f>
        <v>143.28888484000001</v>
      </c>
      <c r="R325" s="124">
        <f>Manufacturing_Energy_Data!O56</f>
        <v>83.189463043999993</v>
      </c>
      <c r="S325" s="124">
        <f>Manufacturing_Energy_Data!P56</f>
        <v>165.44328744799998</v>
      </c>
      <c r="T325" s="124">
        <f>Manufacturing_Energy_Data!Q56</f>
        <v>34.956301671999995</v>
      </c>
      <c r="U325" s="124">
        <f>Manufacturing_Energy_Data!R56</f>
        <v>214.03997353599999</v>
      </c>
      <c r="V325" s="124">
        <f>Manufacturing_Energy_Data!S56</f>
        <v>18.839074804000003</v>
      </c>
      <c r="W325" s="124">
        <f>Manufacturing_Energy_Data!T56</f>
        <v>33.142451764</v>
      </c>
      <c r="X325" s="124">
        <f t="shared" si="1224"/>
        <v>2660.8615972079997</v>
      </c>
      <c r="Z325" s="19">
        <f t="shared" ref="Z325:AT325" si="1257">C325/C72*1000</f>
        <v>0.29986022419271335</v>
      </c>
      <c r="AA325" s="19">
        <f t="shared" si="1257"/>
        <v>0.86255223305663153</v>
      </c>
      <c r="AB325" s="19">
        <f t="shared" si="1257"/>
        <v>0.20719528781837765</v>
      </c>
      <c r="AC325" s="19">
        <f t="shared" si="1257"/>
        <v>1.0515385444339305E-5</v>
      </c>
      <c r="AD325" s="19">
        <f t="shared" si="1257"/>
        <v>1.9373036014884662E-4</v>
      </c>
      <c r="AE325" s="19">
        <f t="shared" si="1257"/>
        <v>5.7776495267975033E-4</v>
      </c>
      <c r="AF325" s="19">
        <f t="shared" si="1257"/>
        <v>0.78390661386393357</v>
      </c>
      <c r="AG325" s="19">
        <f t="shared" si="1257"/>
        <v>1.1919762402072127</v>
      </c>
      <c r="AH325" s="19">
        <f t="shared" si="1257"/>
        <v>0.49952293241975215</v>
      </c>
      <c r="AI325" s="19">
        <f t="shared" si="1257"/>
        <v>0.20612344790730383</v>
      </c>
      <c r="AJ325" s="19">
        <f t="shared" si="1257"/>
        <v>0.60517637809045033</v>
      </c>
      <c r="AK325" s="19">
        <f t="shared" si="1257"/>
        <v>0.77797048987311646</v>
      </c>
      <c r="AL325" s="19">
        <f t="shared" si="1257"/>
        <v>1.138156431399644</v>
      </c>
      <c r="AM325" s="19">
        <f t="shared" si="1257"/>
        <v>1.325086353338577</v>
      </c>
      <c r="AN325" s="19">
        <f t="shared" si="1257"/>
        <v>0.42806320720823859</v>
      </c>
      <c r="AO325" s="19">
        <f t="shared" si="1257"/>
        <v>0.24947859280522003</v>
      </c>
      <c r="AP325" s="19">
        <f t="shared" si="1257"/>
        <v>0.45143276176960462</v>
      </c>
      <c r="AQ325" s="19">
        <f t="shared" si="1257"/>
        <v>0.27616295685906672</v>
      </c>
      <c r="AR325" s="19">
        <f t="shared" si="1257"/>
        <v>0.2175567321759872</v>
      </c>
      <c r="AS325" s="19">
        <f t="shared" si="1257"/>
        <v>0.26721649455536056</v>
      </c>
      <c r="AT325" s="19">
        <f t="shared" si="1257"/>
        <v>0.20385510569174078</v>
      </c>
      <c r="AU325" s="19">
        <f>X325/CE72*1000</f>
        <v>1.312700515965648</v>
      </c>
      <c r="AV325" s="19"/>
      <c r="AX325" s="19">
        <f t="shared" si="1244"/>
        <v>1.2705224664033952</v>
      </c>
      <c r="AY325" s="19">
        <f t="shared" si="1244"/>
        <v>0.8438082534869501</v>
      </c>
      <c r="AZ325" s="19">
        <f t="shared" si="1244"/>
        <v>0.68535863331381131</v>
      </c>
      <c r="BA325" s="19">
        <f t="shared" si="1244"/>
        <v>0.71167071769072798</v>
      </c>
      <c r="BB325" s="19">
        <f t="shared" si="1244"/>
        <v>1.6421788604856162</v>
      </c>
      <c r="BC325" s="19">
        <f t="shared" si="1244"/>
        <v>4.8804317741489065</v>
      </c>
      <c r="BD325" s="19">
        <f t="shared" si="1244"/>
        <v>1.1244709090801703</v>
      </c>
      <c r="BE325" s="19">
        <f t="shared" si="1244"/>
        <v>1.2563817244675133</v>
      </c>
      <c r="BF325" s="19">
        <f t="shared" si="1244"/>
        <v>1.437548708208402</v>
      </c>
      <c r="BG325" s="19">
        <f t="shared" si="1244"/>
        <v>1.1188995563294644</v>
      </c>
      <c r="BH325" s="19">
        <f t="shared" si="1245"/>
        <v>0.71374722594796591</v>
      </c>
      <c r="BI325" s="19">
        <f t="shared" si="1245"/>
        <v>1.0536972204324153</v>
      </c>
      <c r="BJ325" s="19">
        <f t="shared" si="1245"/>
        <v>1.0027112556361213</v>
      </c>
      <c r="BK325" s="19">
        <f t="shared" si="1245"/>
        <v>0.65761458230472736</v>
      </c>
      <c r="BL325" s="19">
        <f t="shared" si="1245"/>
        <v>1.1017011378816151</v>
      </c>
      <c r="BM325" s="19">
        <f t="shared" si="1245"/>
        <v>0.95567006964257417</v>
      </c>
      <c r="BN325" s="19">
        <f t="shared" si="1245"/>
        <v>0.19163262975814666</v>
      </c>
      <c r="BO325" s="19">
        <f t="shared" si="1245"/>
        <v>0.62256085878722478</v>
      </c>
      <c r="BP325" s="19">
        <f t="shared" si="1245"/>
        <v>0.81319041549910509</v>
      </c>
      <c r="BQ325" s="19">
        <f t="shared" si="1245"/>
        <v>0.99683100519175105</v>
      </c>
      <c r="BR325" s="19">
        <f t="shared" si="1246"/>
        <v>0.79215619385704339</v>
      </c>
      <c r="BS325" s="19">
        <f t="shared" si="1246"/>
        <v>0.55529421540973223</v>
      </c>
      <c r="BU325" s="16"/>
      <c r="BV325" s="9">
        <f>CF72</f>
        <v>2.1567529884562546</v>
      </c>
      <c r="BW325" s="9">
        <f>BS325</f>
        <v>0.55529421540973223</v>
      </c>
      <c r="BX325" s="9">
        <f>GC325</f>
        <v>0.88744472538695507</v>
      </c>
      <c r="BY325" s="9">
        <f>GG325</f>
        <v>0.74058574293230317</v>
      </c>
      <c r="BZ325" s="9">
        <f>FY325</f>
        <v>0.84491271050517447</v>
      </c>
      <c r="CA325" s="9">
        <f>BV325*BX325*BY325*BZ325</f>
        <v>1.1976472224526644</v>
      </c>
      <c r="CB325" s="9">
        <f>GK325</f>
        <v>1.1976324585574114</v>
      </c>
      <c r="CC325" s="9"/>
      <c r="CD325" s="9">
        <f>BX325*BY325</f>
        <v>0.65722891126205185</v>
      </c>
      <c r="CE325" s="9">
        <f>CD325*BZ325</f>
        <v>0.55530106083678499</v>
      </c>
      <c r="CG325" s="35"/>
      <c r="CH325" s="566">
        <v>2016</v>
      </c>
      <c r="CI325" s="19">
        <f t="shared" si="1247"/>
        <v>0.10716954311611598</v>
      </c>
      <c r="CJ325" s="19">
        <f t="shared" si="1247"/>
        <v>1.673267718047329E-2</v>
      </c>
      <c r="CK325" s="19">
        <f t="shared" si="1247"/>
        <v>1.3477408579848317E-3</v>
      </c>
      <c r="CL325" s="19">
        <f t="shared" si="1247"/>
        <v>3.7581811885642017E-6</v>
      </c>
      <c r="CM325" s="19">
        <f t="shared" si="1247"/>
        <v>3.7581811885642017E-6</v>
      </c>
      <c r="CN325" s="19">
        <f t="shared" si="1247"/>
        <v>3.7581811885642017E-6</v>
      </c>
      <c r="CO325" s="19">
        <f t="shared" si="1247"/>
        <v>2.7917896237048476E-2</v>
      </c>
      <c r="CP325" s="19">
        <f t="shared" si="1247"/>
        <v>7.8027612521392745E-2</v>
      </c>
      <c r="CQ325" s="19">
        <f t="shared" si="1247"/>
        <v>1.5599561131459817E-2</v>
      </c>
      <c r="CR325" s="19">
        <f t="shared" si="1247"/>
        <v>6.7500696234806784E-2</v>
      </c>
      <c r="CS325" s="19">
        <f t="shared" si="1248"/>
        <v>0.18531039222836193</v>
      </c>
      <c r="CT325" s="19">
        <f t="shared" si="1248"/>
        <v>6.7519272790630608E-2</v>
      </c>
      <c r="CU325" s="19">
        <f t="shared" si="1248"/>
        <v>4.7462428209161689E-2</v>
      </c>
      <c r="CV325" s="19">
        <f t="shared" si="1248"/>
        <v>0.1249967419383973</v>
      </c>
      <c r="CW325" s="19">
        <f t="shared" si="1248"/>
        <v>5.3850559153603025E-2</v>
      </c>
      <c r="CX325" s="19">
        <f t="shared" si="1248"/>
        <v>3.1264107509871762E-2</v>
      </c>
      <c r="CY325" s="19">
        <f t="shared" si="1248"/>
        <v>6.2176585066129338E-2</v>
      </c>
      <c r="CZ325" s="19">
        <f t="shared" si="1248"/>
        <v>1.3137211536548572E-2</v>
      </c>
      <c r="DA325" s="19">
        <f t="shared" si="1248"/>
        <v>8.0440100214377475E-2</v>
      </c>
      <c r="DB325" s="19">
        <f t="shared" si="1248"/>
        <v>7.0800656538346635E-3</v>
      </c>
      <c r="DC325" s="19">
        <f t="shared" si="1235"/>
        <v>1.2455533876236125E-2</v>
      </c>
      <c r="DF325" s="19">
        <f t="shared" si="1249"/>
        <v>0.10453887383735808</v>
      </c>
      <c r="DG325" s="19">
        <f t="shared" si="1249"/>
        <v>1.6908507273136687E-2</v>
      </c>
      <c r="DH325" s="19">
        <f t="shared" si="1249"/>
        <v>1.3542651008961008E-3</v>
      </c>
      <c r="DI325" s="19">
        <f t="shared" si="1249"/>
        <v>3.695479735937418E-6</v>
      </c>
      <c r="DJ325" s="19">
        <f t="shared" si="1249"/>
        <v>3.695479735937418E-6</v>
      </c>
      <c r="DK325" s="19">
        <f t="shared" si="1249"/>
        <v>3.695479735937418E-6</v>
      </c>
      <c r="DL325" s="19">
        <f t="shared" si="1249"/>
        <v>2.7650733681077694E-2</v>
      </c>
      <c r="DM325" s="19">
        <f t="shared" si="1249"/>
        <v>7.70298431181108E-2</v>
      </c>
      <c r="DN325" s="19">
        <f t="shared" si="1249"/>
        <v>1.5424762953355108E-2</v>
      </c>
      <c r="DO325" s="19">
        <f t="shared" si="1249"/>
        <v>6.6622597293884644E-2</v>
      </c>
      <c r="DP325" s="19">
        <f t="shared" si="1250"/>
        <v>0.18688013338466522</v>
      </c>
      <c r="DQ325" s="19">
        <f t="shared" si="1250"/>
        <v>6.6707573106202164E-2</v>
      </c>
      <c r="DR325" s="19">
        <f t="shared" si="1250"/>
        <v>4.6550995793912857E-2</v>
      </c>
      <c r="DS325" s="19">
        <f t="shared" si="1250"/>
        <v>0.1343864116531748</v>
      </c>
      <c r="DT325" s="19">
        <f t="shared" si="1250"/>
        <v>5.3788040395229629E-2</v>
      </c>
      <c r="DU325" s="19">
        <f t="shared" si="1250"/>
        <v>3.0981426004975453E-2</v>
      </c>
      <c r="DV325" s="19">
        <f t="shared" si="1250"/>
        <v>6.0403566210601757E-2</v>
      </c>
      <c r="DW325" s="19">
        <f t="shared" si="1250"/>
        <v>1.3216407659727996E-2</v>
      </c>
      <c r="DX325" s="19">
        <f t="shared" si="1250"/>
        <v>7.8038061393639474E-2</v>
      </c>
      <c r="DY325" s="19">
        <f t="shared" si="1250"/>
        <v>6.8678747422201572E-3</v>
      </c>
      <c r="DZ325" s="19">
        <f t="shared" si="1251"/>
        <v>1.2319076826237877E-2</v>
      </c>
      <c r="EA325" s="19">
        <f>SUM(DF325:DZ325)</f>
        <v>0.9996802368676142</v>
      </c>
      <c r="EB325" s="19"/>
      <c r="EC325" s="19">
        <f t="shared" si="1252"/>
        <v>0.10457231220747036</v>
      </c>
      <c r="ED325" s="19">
        <f t="shared" si="1252"/>
        <v>1.6913915719808163E-2</v>
      </c>
      <c r="EE325" s="19">
        <f t="shared" si="1252"/>
        <v>1.3546982834626586E-3</v>
      </c>
      <c r="EF325" s="19">
        <f t="shared" si="1252"/>
        <v>3.6966617920914279E-6</v>
      </c>
      <c r="EG325" s="19">
        <f t="shared" si="1252"/>
        <v>3.6966617920914279E-6</v>
      </c>
      <c r="EH325" s="19">
        <f t="shared" si="1252"/>
        <v>3.6966617920914279E-6</v>
      </c>
      <c r="EI325" s="19">
        <f t="shared" si="1252"/>
        <v>2.765957819444162E-2</v>
      </c>
      <c r="EJ325" s="19">
        <f t="shared" si="1252"/>
        <v>7.7054482300735652E-2</v>
      </c>
      <c r="EK325" s="19">
        <f t="shared" si="1252"/>
        <v>1.5429696801536131E-2</v>
      </c>
      <c r="EL325" s="19">
        <f t="shared" si="1252"/>
        <v>6.6643907558519982E-2</v>
      </c>
      <c r="EM325" s="19">
        <f t="shared" si="1253"/>
        <v>0.18693990987581502</v>
      </c>
      <c r="EN325" s="19">
        <f t="shared" si="1253"/>
        <v>6.6728910551660858E-2</v>
      </c>
      <c r="EO325" s="19">
        <f t="shared" si="1253"/>
        <v>4.6565885847433749E-2</v>
      </c>
      <c r="EP325" s="19">
        <f t="shared" si="1253"/>
        <v>0.13442939721831407</v>
      </c>
      <c r="EQ325" s="19">
        <f t="shared" si="1253"/>
        <v>5.3805245329014824E-2</v>
      </c>
      <c r="ER325" s="19">
        <f t="shared" si="1253"/>
        <v>3.0991335891616976E-2</v>
      </c>
      <c r="ES325" s="19">
        <f t="shared" si="1253"/>
        <v>6.0422887222287752E-2</v>
      </c>
      <c r="ET325" s="19">
        <f t="shared" si="1253"/>
        <v>1.3220635131429752E-2</v>
      </c>
      <c r="EU325" s="19">
        <f t="shared" si="1253"/>
        <v>7.8063023070419971E-2</v>
      </c>
      <c r="EV325" s="19">
        <f t="shared" si="1253"/>
        <v>6.8700715378148033E-3</v>
      </c>
      <c r="EW325" s="19">
        <f t="shared" si="1240"/>
        <v>1.2323017272841484E-2</v>
      </c>
      <c r="EZ325" s="19">
        <f t="shared" si="1254"/>
        <v>2.768193095818819E-3</v>
      </c>
      <c r="FA325" s="19">
        <f t="shared" si="1254"/>
        <v>-3.4838077273446136E-2</v>
      </c>
      <c r="FB325" s="19">
        <f t="shared" si="1254"/>
        <v>-2.6587128071774394E-2</v>
      </c>
      <c r="FC325" s="19">
        <f t="shared" si="1254"/>
        <v>-1.3401250452372568E-2</v>
      </c>
      <c r="FD325" s="19">
        <f t="shared" si="1254"/>
        <v>1.9776701051630218E-2</v>
      </c>
      <c r="FE325" s="19">
        <f t="shared" si="1254"/>
        <v>1.680785639157709E-2</v>
      </c>
      <c r="FF325" s="19">
        <f t="shared" si="1254"/>
        <v>-5.4141702338866858E-2</v>
      </c>
      <c r="FG325" s="19">
        <f t="shared" si="1254"/>
        <v>1.8563472137177925E-3</v>
      </c>
      <c r="FH325" s="19">
        <f t="shared" si="1254"/>
        <v>-3.6564317821166092E-2</v>
      </c>
      <c r="FI325" s="19">
        <f t="shared" si="1254"/>
        <v>-4.7028295232057996E-2</v>
      </c>
      <c r="FJ325" s="19">
        <f t="shared" si="1255"/>
        <v>-5.9868033888070521E-2</v>
      </c>
      <c r="FK325" s="19">
        <f t="shared" si="1255"/>
        <v>-1.7552898860549528E-2</v>
      </c>
      <c r="FL325" s="19">
        <f t="shared" si="1255"/>
        <v>-1.2969838522115853E-2</v>
      </c>
      <c r="FM325" s="19">
        <f t="shared" si="1255"/>
        <v>-0.13341229386363399</v>
      </c>
      <c r="FN325" s="19">
        <f t="shared" si="1255"/>
        <v>3.9367732833622271E-3</v>
      </c>
      <c r="FO325" s="19">
        <f t="shared" si="1255"/>
        <v>6.7912046508927695E-2</v>
      </c>
      <c r="FP325" s="19">
        <f t="shared" si="1255"/>
        <v>1.6950350769318921E-2</v>
      </c>
      <c r="FQ325" s="19">
        <f t="shared" si="1255"/>
        <v>-4.4056241730924893E-2</v>
      </c>
      <c r="FR325" s="19">
        <f t="shared" si="1255"/>
        <v>2.0991828394644588E-2</v>
      </c>
      <c r="FS325" s="19">
        <f t="shared" si="1255"/>
        <v>2.7368446299228792E-2</v>
      </c>
      <c r="FT325" s="19">
        <f t="shared" si="1256"/>
        <v>-1.3502008054490146E-2</v>
      </c>
      <c r="FU325" s="19"/>
      <c r="FV325" s="16"/>
      <c r="FW325" s="19">
        <f>EXP(SUMPRODUCT($EC325:$EW325,EZ325:FT325))</f>
        <v>0.96863108367889805</v>
      </c>
      <c r="FX325" s="19">
        <f>IF(ISERR(FW325),FX324,FW325*FX324)</f>
        <v>0.87750349091142177</v>
      </c>
      <c r="FY325" s="19">
        <f>FX325/FX$329</f>
        <v>0.84491271050517447</v>
      </c>
      <c r="FZ325" s="19"/>
      <c r="GA325" s="19">
        <f>EXP(SUMPRODUCT($EC325:$EW325,DF72:DZ72))</f>
        <v>0.99819993430371357</v>
      </c>
      <c r="GB325" s="19">
        <f>IF(ISERR(GA325),GB324,GA325*GB324)</f>
        <v>0.90002992724950059</v>
      </c>
      <c r="GC325" s="19">
        <f>GB325/GB$329</f>
        <v>0.88744472538695507</v>
      </c>
      <c r="GD325" s="19"/>
      <c r="GE325" s="19">
        <f>EXP(SUMPRODUCT($EC325:$EW325,EC72:EW72))</f>
        <v>1.00510035337894</v>
      </c>
      <c r="GF325" s="19">
        <f>IF(ISERR(GE325),GF324,GE325*GF324)</f>
        <v>0.60935344685916504</v>
      </c>
      <c r="GG325" s="19">
        <f>GF325/GF$329</f>
        <v>0.74058574293230317</v>
      </c>
      <c r="GH325" s="19"/>
      <c r="GI325" s="19">
        <f>CF72</f>
        <v>2.1567529884562546</v>
      </c>
      <c r="GJ325" s="19">
        <f>FY325*GC325*GG325*GI325</f>
        <v>1.1976472224526644</v>
      </c>
      <c r="GK325" s="19">
        <f>X325/X$329</f>
        <v>1.1976324585574114</v>
      </c>
      <c r="GL325" s="3"/>
      <c r="GM325" s="3"/>
      <c r="GN325" s="5"/>
      <c r="GO325" s="5"/>
      <c r="GS325" s="11"/>
      <c r="GT325" s="11"/>
      <c r="GU325" s="11"/>
      <c r="GV325" s="11"/>
      <c r="GW325" s="11"/>
      <c r="GX325" s="11"/>
      <c r="GY325" s="11"/>
      <c r="GZ325" s="11"/>
      <c r="HA325" s="12"/>
      <c r="HB325" s="12"/>
      <c r="HC325" s="12"/>
      <c r="HD325" s="12"/>
      <c r="HF325" s="12"/>
      <c r="HG325" s="12"/>
      <c r="HH325" s="12"/>
      <c r="HJ325" s="17"/>
      <c r="HL325" s="18"/>
      <c r="HM325" s="9"/>
      <c r="HN325" s="9"/>
      <c r="HO325" s="9"/>
      <c r="HP325" s="9"/>
      <c r="HQ325" s="9"/>
      <c r="HR325" s="9"/>
      <c r="HS325" s="9"/>
      <c r="HT325" s="9"/>
      <c r="HU325" s="9"/>
      <c r="HV325" s="23"/>
      <c r="HX325" s="5"/>
      <c r="HY325" s="5"/>
      <c r="IC325" s="11"/>
      <c r="ID325" s="11"/>
      <c r="IE325" s="11"/>
      <c r="IG325" s="12"/>
      <c r="IH325" s="19"/>
      <c r="II325" s="19"/>
      <c r="IJ325" s="11"/>
      <c r="IK325" s="12"/>
      <c r="IL325" s="12"/>
      <c r="IM325" s="12"/>
      <c r="IN325" s="12"/>
      <c r="IP325" s="12"/>
      <c r="IQ325" s="12"/>
      <c r="IR325" s="12"/>
    </row>
    <row r="326" spans="1:252" s="566" customFormat="1" x14ac:dyDescent="0.2">
      <c r="A326" s="566" t="s">
        <v>54</v>
      </c>
      <c r="B326" s="1">
        <f>B325+1</f>
        <v>2017</v>
      </c>
      <c r="C326" s="124">
        <f>Manufacturing_Energy_Data!C57</f>
        <v>281.55283880399998</v>
      </c>
      <c r="D326" s="124">
        <f>Manufacturing_Energy_Data!D57</f>
        <v>41.625352516</v>
      </c>
      <c r="E326" s="124">
        <f>Manufacturing_Energy_Data!E57</f>
        <v>3.2827670879999999</v>
      </c>
      <c r="F326" s="124">
        <v>0.01</v>
      </c>
      <c r="G326" s="124">
        <v>0.01</v>
      </c>
      <c r="H326" s="124">
        <v>0.01</v>
      </c>
      <c r="I326" s="124">
        <f>Manufacturing_Energy_Data!F57</f>
        <v>69.652974028000003</v>
      </c>
      <c r="J326" s="124">
        <f>Manufacturing_Energy_Data!G57</f>
        <v>193.77859288400001</v>
      </c>
      <c r="K326" s="124">
        <f>Manufacturing_Energy_Data!H57</f>
        <v>34.702370395999999</v>
      </c>
      <c r="L326" s="124">
        <f>Manufacturing_Energy_Data!I57</f>
        <v>192.05447175200001</v>
      </c>
      <c r="M326" s="124">
        <f>Manufacturing_Energy_Data!J57</f>
        <v>503.75010251999998</v>
      </c>
      <c r="N326" s="124">
        <f>Manufacturing_Energy_Data!K57</f>
        <v>168.140862416</v>
      </c>
      <c r="O326" s="124">
        <f>Manufacturing_Energy_Data!L57</f>
        <v>124.541934036</v>
      </c>
      <c r="P326" s="124">
        <f>Manufacturing_Energy_Data!M57</f>
        <v>331.84799801999998</v>
      </c>
      <c r="Q326" s="124">
        <f>Manufacturing_Energy_Data!N57</f>
        <v>136.667445044</v>
      </c>
      <c r="R326" s="124">
        <f>Manufacturing_Energy_Data!O57</f>
        <v>80.275877767999987</v>
      </c>
      <c r="S326" s="124">
        <f>Manufacturing_Energy_Data!P57</f>
        <v>161.63330153200002</v>
      </c>
      <c r="T326" s="124">
        <f>Manufacturing_Energy_Data!Q57</f>
        <v>32.039222507999995</v>
      </c>
      <c r="U326" s="124">
        <f>Manufacturing_Energy_Data!R57</f>
        <v>199.60534375999998</v>
      </c>
      <c r="V326" s="124">
        <f>Manufacturing_Energy_Data!S57</f>
        <v>17.329742484000001</v>
      </c>
      <c r="W326" s="124">
        <f>Manufacturing_Energy_Data!T57</f>
        <v>28.245211575999999</v>
      </c>
      <c r="X326" s="124">
        <f t="shared" si="1224"/>
        <v>2600.756409132</v>
      </c>
      <c r="Z326" s="19">
        <f t="shared" ref="Z326:AT326" si="1258">C326/C73*1000</f>
        <v>0.29233735660981502</v>
      </c>
      <c r="AA326" s="19">
        <f t="shared" si="1258"/>
        <v>0.78730874639914739</v>
      </c>
      <c r="AB326" s="19">
        <f t="shared" si="1258"/>
        <v>0.18460632583569692</v>
      </c>
      <c r="AC326" s="19">
        <f t="shared" si="1258"/>
        <v>1.0383037082901608E-5</v>
      </c>
      <c r="AD326" s="19">
        <f t="shared" si="1258"/>
        <v>1.8914164056545125E-4</v>
      </c>
      <c r="AE326" s="19">
        <f t="shared" si="1258"/>
        <v>5.6234975216644715E-4</v>
      </c>
      <c r="AF326" s="19">
        <f t="shared" si="1258"/>
        <v>0.70967530071308726</v>
      </c>
      <c r="AG326" s="19">
        <f t="shared" si="1258"/>
        <v>1.1374240080719988</v>
      </c>
      <c r="AH326" s="19">
        <f t="shared" si="1258"/>
        <v>0.4342909320644564</v>
      </c>
      <c r="AI326" s="19">
        <f t="shared" si="1258"/>
        <v>0.21771433734178403</v>
      </c>
      <c r="AJ326" s="19">
        <f t="shared" si="1258"/>
        <v>0.63520061611106726</v>
      </c>
      <c r="AK326" s="19">
        <f t="shared" si="1258"/>
        <v>0.75075926922336278</v>
      </c>
      <c r="AL326" s="19">
        <f t="shared" si="1258"/>
        <v>1.1118112783080134</v>
      </c>
      <c r="AM326" s="19">
        <f t="shared" si="1258"/>
        <v>1.3376901246474588</v>
      </c>
      <c r="AN326" s="19">
        <f t="shared" si="1258"/>
        <v>0.38398468505698474</v>
      </c>
      <c r="AO326" s="19">
        <f t="shared" si="1258"/>
        <v>0.22428168779083241</v>
      </c>
      <c r="AP326" s="19">
        <f t="shared" si="1258"/>
        <v>0.42408229555074395</v>
      </c>
      <c r="AQ326" s="19">
        <f t="shared" si="1258"/>
        <v>0.24793990530663546</v>
      </c>
      <c r="AR326" s="19">
        <f t="shared" si="1258"/>
        <v>0.20217893994528244</v>
      </c>
      <c r="AS326" s="19">
        <f t="shared" si="1258"/>
        <v>0.24474004289502288</v>
      </c>
      <c r="AT326" s="19">
        <f t="shared" si="1258"/>
        <v>0.17158254568765902</v>
      </c>
      <c r="AU326" s="19">
        <f>X326/CE73*1000</f>
        <v>1.2504981665988861</v>
      </c>
      <c r="AV326" s="19"/>
      <c r="AX326" s="19">
        <f t="shared" si="1244"/>
        <v>1.2386477077501519</v>
      </c>
      <c r="AY326" s="19">
        <f t="shared" si="1244"/>
        <v>0.77019987056302375</v>
      </c>
      <c r="AZ326" s="19">
        <f t="shared" si="1244"/>
        <v>0.61063907634204062</v>
      </c>
      <c r="BA326" s="19">
        <f t="shared" si="1244"/>
        <v>0.7027135136140803</v>
      </c>
      <c r="BB326" s="19">
        <f t="shared" si="1244"/>
        <v>1.6032820231971365</v>
      </c>
      <c r="BC326" s="19">
        <f t="shared" si="1244"/>
        <v>4.7502182088555092</v>
      </c>
      <c r="BD326" s="19">
        <f t="shared" si="1244"/>
        <v>1.0179901743794992</v>
      </c>
      <c r="BE326" s="19">
        <f t="shared" si="1244"/>
        <v>1.198881897565194</v>
      </c>
      <c r="BF326" s="19">
        <f t="shared" si="1244"/>
        <v>1.2498212351365423</v>
      </c>
      <c r="BG326" s="19">
        <f t="shared" si="1244"/>
        <v>1.1818183614308428</v>
      </c>
      <c r="BH326" s="19">
        <f t="shared" si="1245"/>
        <v>0.74915792169593165</v>
      </c>
      <c r="BI326" s="19">
        <f t="shared" si="1245"/>
        <v>1.0168418538903052</v>
      </c>
      <c r="BJ326" s="19">
        <f t="shared" si="1245"/>
        <v>0.97950128132358416</v>
      </c>
      <c r="BK326" s="19">
        <f t="shared" si="1245"/>
        <v>0.66386958884363834</v>
      </c>
      <c r="BL326" s="19">
        <f t="shared" si="1245"/>
        <v>0.98825677454357919</v>
      </c>
      <c r="BM326" s="19">
        <f t="shared" si="1245"/>
        <v>0.85914905074826964</v>
      </c>
      <c r="BN326" s="19">
        <f t="shared" si="1245"/>
        <v>0.18002239184345459</v>
      </c>
      <c r="BO326" s="19">
        <f t="shared" si="1245"/>
        <v>0.5589369484267761</v>
      </c>
      <c r="BP326" s="19">
        <f t="shared" si="1245"/>
        <v>0.75571081866718515</v>
      </c>
      <c r="BQ326" s="19">
        <f t="shared" si="1245"/>
        <v>0.91298429528336855</v>
      </c>
      <c r="BR326" s="19">
        <f t="shared" si="1246"/>
        <v>0.66674894338810287</v>
      </c>
      <c r="BS326" s="19">
        <f t="shared" si="1246"/>
        <v>0.52898158403025164</v>
      </c>
      <c r="BU326" s="16"/>
      <c r="BV326" s="9">
        <f>CF73</f>
        <v>2.2128929076705419</v>
      </c>
      <c r="BW326" s="9">
        <f>BS326</f>
        <v>0.52898158403025164</v>
      </c>
      <c r="BX326" s="9">
        <f>GC326</f>
        <v>0.88627073748161567</v>
      </c>
      <c r="BY326" s="9">
        <f>GG326</f>
        <v>0.72405766716674536</v>
      </c>
      <c r="BZ326" s="9">
        <f>FY326</f>
        <v>0.82434011538638696</v>
      </c>
      <c r="CA326" s="9">
        <f>BV326*BX326*BY326*BZ326</f>
        <v>1.1705942822653841</v>
      </c>
      <c r="CB326" s="9">
        <f>GK326</f>
        <v>1.1705795955888727</v>
      </c>
      <c r="CC326" s="9"/>
      <c r="CD326" s="9">
        <f>BX326*BY326</f>
        <v>0.64171112265908958</v>
      </c>
      <c r="CE326" s="9">
        <f>CD326*BZ326</f>
        <v>0.52898822089752184</v>
      </c>
      <c r="CG326" s="35"/>
      <c r="CH326" s="566">
        <v>2017</v>
      </c>
      <c r="CI326" s="19">
        <f t="shared" si="1247"/>
        <v>0.10825805823851375</v>
      </c>
      <c r="CJ326" s="19">
        <f t="shared" si="1247"/>
        <v>1.600509466009253E-2</v>
      </c>
      <c r="CK326" s="19">
        <f t="shared" si="1247"/>
        <v>1.2622355082826154E-3</v>
      </c>
      <c r="CL326" s="19">
        <f t="shared" si="1247"/>
        <v>3.8450352231708965E-6</v>
      </c>
      <c r="CM326" s="19">
        <f t="shared" si="1247"/>
        <v>3.8450352231708965E-6</v>
      </c>
      <c r="CN326" s="19">
        <f t="shared" si="1247"/>
        <v>3.8450352231708965E-6</v>
      </c>
      <c r="CO326" s="19">
        <f t="shared" si="1247"/>
        <v>2.6781813853626768E-2</v>
      </c>
      <c r="CP326" s="19">
        <f t="shared" si="1247"/>
        <v>7.4508551513547336E-2</v>
      </c>
      <c r="CQ326" s="19">
        <f t="shared" si="1247"/>
        <v>1.3343183650014297E-2</v>
      </c>
      <c r="CR326" s="19">
        <f t="shared" si="1247"/>
        <v>7.3845620865392009E-2</v>
      </c>
      <c r="CS326" s="19">
        <f t="shared" si="1248"/>
        <v>0.19369368878653503</v>
      </c>
      <c r="CT326" s="19">
        <f t="shared" si="1248"/>
        <v>6.4650753844385164E-2</v>
      </c>
      <c r="CU326" s="19">
        <f t="shared" si="1248"/>
        <v>4.7886812313024635E-2</v>
      </c>
      <c r="CV326" s="19">
        <f t="shared" si="1248"/>
        <v>0.12759672411256459</v>
      </c>
      <c r="CW326" s="19">
        <f t="shared" si="1248"/>
        <v>5.2549114005495286E-2</v>
      </c>
      <c r="CX326" s="19">
        <f t="shared" si="1248"/>
        <v>3.0866357758892148E-2</v>
      </c>
      <c r="CY326" s="19">
        <f t="shared" si="1248"/>
        <v>6.2148573762794257E-2</v>
      </c>
      <c r="CZ326" s="19">
        <f t="shared" si="1248"/>
        <v>1.2319193906626977E-2</v>
      </c>
      <c r="DA326" s="19">
        <f t="shared" si="1248"/>
        <v>7.6748957749033508E-2</v>
      </c>
      <c r="DB326" s="19">
        <f t="shared" si="1248"/>
        <v>6.6633470259461116E-3</v>
      </c>
      <c r="DC326" s="19">
        <f t="shared" si="1235"/>
        <v>1.0860383339563436E-2</v>
      </c>
      <c r="DF326" s="19">
        <f t="shared" si="1249"/>
        <v>0.1077128839940671</v>
      </c>
      <c r="DG326" s="19">
        <f t="shared" si="1249"/>
        <v>1.6366190531852304E-2</v>
      </c>
      <c r="DH326" s="19">
        <f t="shared" si="1249"/>
        <v>1.3045211764451329E-3</v>
      </c>
      <c r="DI326" s="19">
        <f t="shared" si="1249"/>
        <v>3.801442839759306E-6</v>
      </c>
      <c r="DJ326" s="19">
        <f t="shared" si="1249"/>
        <v>3.801442839759306E-6</v>
      </c>
      <c r="DK326" s="19">
        <f t="shared" si="1249"/>
        <v>3.801442839759306E-6</v>
      </c>
      <c r="DL326" s="19">
        <f t="shared" si="1249"/>
        <v>2.7345921960247224E-2</v>
      </c>
      <c r="DM326" s="19">
        <f t="shared" si="1249"/>
        <v>7.625454910809204E-2</v>
      </c>
      <c r="DN326" s="19">
        <f t="shared" si="1249"/>
        <v>1.4442006843251394E-2</v>
      </c>
      <c r="DO326" s="19">
        <f t="shared" si="1249"/>
        <v>7.062566323893496E-2</v>
      </c>
      <c r="DP326" s="19">
        <f t="shared" si="1250"/>
        <v>0.18947113106326735</v>
      </c>
      <c r="DQ326" s="19">
        <f t="shared" si="1250"/>
        <v>6.6074635983901051E-2</v>
      </c>
      <c r="DR326" s="19">
        <f t="shared" si="1250"/>
        <v>4.7674305448554173E-2</v>
      </c>
      <c r="DS326" s="19">
        <f t="shared" si="1250"/>
        <v>0.12629227256548359</v>
      </c>
      <c r="DT326" s="19">
        <f t="shared" si="1250"/>
        <v>5.3197183333531371E-2</v>
      </c>
      <c r="DU326" s="19">
        <f t="shared" si="1250"/>
        <v>3.1064808240882449E-2</v>
      </c>
      <c r="DV326" s="19">
        <f t="shared" si="1250"/>
        <v>6.2162578362610944E-2</v>
      </c>
      <c r="DW326" s="19">
        <f t="shared" si="1250"/>
        <v>1.2723820476801944E-2</v>
      </c>
      <c r="DX326" s="19">
        <f t="shared" si="1250"/>
        <v>7.858008084214943E-2</v>
      </c>
      <c r="DY326" s="19">
        <f t="shared" si="1250"/>
        <v>6.8695999124445736E-3</v>
      </c>
      <c r="DZ326" s="19">
        <f t="shared" si="1251"/>
        <v>1.1639747236474761E-2</v>
      </c>
      <c r="EA326" s="19">
        <f>SUM(DF326:DZ326)</f>
        <v>0.99981330464751117</v>
      </c>
      <c r="EB326" s="19"/>
      <c r="EC326" s="19">
        <f t="shared" si="1252"/>
        <v>0.10773299724396224</v>
      </c>
      <c r="ED326" s="19">
        <f t="shared" si="1252"/>
        <v>1.6369246594115171E-2</v>
      </c>
      <c r="EE326" s="19">
        <f t="shared" si="1252"/>
        <v>1.3047647699637763E-3</v>
      </c>
      <c r="EF326" s="19">
        <f t="shared" si="1252"/>
        <v>3.8021526839948607E-6</v>
      </c>
      <c r="EG326" s="19">
        <f t="shared" si="1252"/>
        <v>3.8021526839948607E-6</v>
      </c>
      <c r="EH326" s="19">
        <f t="shared" si="1252"/>
        <v>3.8021526839948607E-6</v>
      </c>
      <c r="EI326" s="19">
        <f t="shared" si="1252"/>
        <v>2.7351028270111044E-2</v>
      </c>
      <c r="EJ326" s="19">
        <f t="shared" si="1252"/>
        <v>7.6268788136377053E-2</v>
      </c>
      <c r="EK326" s="19">
        <f t="shared" si="1252"/>
        <v>1.4444703602282019E-2</v>
      </c>
      <c r="EL326" s="19">
        <f t="shared" si="1252"/>
        <v>7.0638851184156193E-2</v>
      </c>
      <c r="EM326" s="19">
        <f t="shared" si="1253"/>
        <v>0.18950651104814642</v>
      </c>
      <c r="EN326" s="19">
        <f t="shared" si="1253"/>
        <v>6.6086974114828334E-2</v>
      </c>
      <c r="EO326" s="19">
        <f t="shared" si="1253"/>
        <v>4.7683207681820126E-2</v>
      </c>
      <c r="EP326" s="19">
        <f t="shared" si="1253"/>
        <v>0.12631585514858548</v>
      </c>
      <c r="EQ326" s="19">
        <f t="shared" si="1253"/>
        <v>5.3207116854967526E-2</v>
      </c>
      <c r="ER326" s="19">
        <f t="shared" si="1253"/>
        <v>3.107060897917786E-2</v>
      </c>
      <c r="ES326" s="19">
        <f t="shared" si="1253"/>
        <v>6.2174185994180835E-2</v>
      </c>
      <c r="ET326" s="19">
        <f t="shared" si="1253"/>
        <v>1.2726196398524408E-2</v>
      </c>
      <c r="EU326" s="19">
        <f t="shared" si="1253"/>
        <v>7.8594754117473159E-2</v>
      </c>
      <c r="EV326" s="19">
        <f t="shared" si="1253"/>
        <v>6.8708826743073626E-3</v>
      </c>
      <c r="EW326" s="19">
        <f t="shared" si="1240"/>
        <v>1.1641920728968903E-2</v>
      </c>
      <c r="EZ326" s="19">
        <f t="shared" si="1254"/>
        <v>-2.5407980481713294E-2</v>
      </c>
      <c r="FA326" s="19">
        <f t="shared" si="1254"/>
        <v>-9.1275227648750068E-2</v>
      </c>
      <c r="FB326" s="19">
        <f t="shared" si="1254"/>
        <v>-0.11543617865679087</v>
      </c>
      <c r="FC326" s="19">
        <f t="shared" si="1254"/>
        <v>-1.2666040284337382E-2</v>
      </c>
      <c r="FD326" s="19">
        <f t="shared" si="1254"/>
        <v>-2.3971140756599573E-2</v>
      </c>
      <c r="FE326" s="19">
        <f t="shared" si="1254"/>
        <v>-2.704313856246043E-2</v>
      </c>
      <c r="FF326" s="19">
        <f t="shared" si="1254"/>
        <v>-9.9482355794165103E-2</v>
      </c>
      <c r="FG326" s="19">
        <f t="shared" si="1254"/>
        <v>-4.6846572211637252E-2</v>
      </c>
      <c r="FH326" s="19">
        <f t="shared" si="1254"/>
        <v>-0.13993884789011382</v>
      </c>
      <c r="FI326" s="19">
        <f t="shared" si="1254"/>
        <v>5.4708573335488606E-2</v>
      </c>
      <c r="FJ326" s="19">
        <f t="shared" si="1255"/>
        <v>4.842093030375462E-2</v>
      </c>
      <c r="FK326" s="19">
        <f t="shared" si="1255"/>
        <v>-3.5603539299566764E-2</v>
      </c>
      <c r="FL326" s="19">
        <f t="shared" si="1255"/>
        <v>-2.3419320270409057E-2</v>
      </c>
      <c r="FM326" s="19">
        <f t="shared" si="1255"/>
        <v>9.4667093093394709E-3</v>
      </c>
      <c r="FN326" s="19">
        <f t="shared" si="1255"/>
        <v>-0.10866819594291183</v>
      </c>
      <c r="FO326" s="19">
        <f t="shared" si="1255"/>
        <v>-0.10647031452968975</v>
      </c>
      <c r="FP326" s="19">
        <f t="shared" si="1255"/>
        <v>-6.2498910205235507E-2</v>
      </c>
      <c r="FQ326" s="19">
        <f t="shared" si="1255"/>
        <v>-0.10780471539880046</v>
      </c>
      <c r="FR326" s="19">
        <f t="shared" si="1255"/>
        <v>-7.3306507518649408E-2</v>
      </c>
      <c r="FS326" s="19">
        <f t="shared" si="1255"/>
        <v>-8.7862573052333554E-2</v>
      </c>
      <c r="FT326" s="19">
        <f t="shared" si="1256"/>
        <v>-0.17234500849506115</v>
      </c>
      <c r="FU326" s="19"/>
      <c r="FV326" s="16"/>
      <c r="FW326" s="19">
        <f>EXP(SUMPRODUCT($EC326:$EW326,EZ326:FT326))</f>
        <v>0.97565121832942103</v>
      </c>
      <c r="FX326" s="19">
        <f>IF(ISERR(FW326),FX325,FW326*FX325)</f>
        <v>0.85613734999604874</v>
      </c>
      <c r="FY326" s="19">
        <f>FX326/FX$329</f>
        <v>0.82434011538638696</v>
      </c>
      <c r="FZ326" s="19"/>
      <c r="GA326" s="19">
        <f>EXP(SUMPRODUCT($EC326:$EW326,DF73:DZ73))</f>
        <v>0.99867711433539996</v>
      </c>
      <c r="GB326" s="19">
        <f>IF(ISERR(GA326),GB325,GA326*GB325)</f>
        <v>0.89883929056103118</v>
      </c>
      <c r="GC326" s="19">
        <f>GB326/GB$329</f>
        <v>0.88627073748161567</v>
      </c>
      <c r="GD326" s="19"/>
      <c r="GE326" s="19">
        <f>EXP(SUMPRODUCT($EC326:$EW326,EC73:EW73))</f>
        <v>0.97768242783054937</v>
      </c>
      <c r="GF326" s="19">
        <f>IF(ISERR(GE326),GF325,GE326*GF325)</f>
        <v>0.59575415733218218</v>
      </c>
      <c r="GG326" s="19">
        <f>GF326/GF$329</f>
        <v>0.72405766716674536</v>
      </c>
      <c r="GH326" s="19"/>
      <c r="GI326" s="19">
        <f>CF73</f>
        <v>2.2128929076705419</v>
      </c>
      <c r="GJ326" s="19">
        <f>FY326*GC326*GG326*GI326</f>
        <v>1.1705942822653841</v>
      </c>
      <c r="GK326" s="19">
        <f>X326/X$329</f>
        <v>1.1705795955888727</v>
      </c>
      <c r="GL326" s="3"/>
      <c r="GM326" s="3"/>
      <c r="GN326" s="5"/>
      <c r="GO326" s="5"/>
      <c r="GS326" s="11"/>
      <c r="GT326" s="11"/>
      <c r="GU326" s="11"/>
      <c r="GV326" s="11"/>
      <c r="GW326" s="11"/>
      <c r="GX326" s="11"/>
      <c r="GY326" s="11"/>
      <c r="GZ326" s="11"/>
      <c r="HA326" s="12"/>
      <c r="HB326" s="12"/>
      <c r="HC326" s="12"/>
      <c r="HD326" s="12"/>
      <c r="HF326" s="12"/>
      <c r="HG326" s="12"/>
      <c r="HH326" s="12"/>
      <c r="HJ326" s="17"/>
      <c r="HL326" s="18"/>
      <c r="HM326" s="9"/>
      <c r="HN326" s="9"/>
      <c r="HO326" s="9"/>
      <c r="HP326" s="9"/>
      <c r="HQ326" s="9"/>
      <c r="HR326" s="9"/>
      <c r="HS326" s="9"/>
      <c r="HT326" s="9"/>
      <c r="HU326" s="9"/>
      <c r="HV326" s="23"/>
      <c r="HX326" s="5"/>
      <c r="HY326" s="5"/>
      <c r="IC326" s="11"/>
      <c r="ID326" s="11"/>
      <c r="IE326" s="11"/>
      <c r="IG326" s="12"/>
      <c r="IH326" s="19"/>
      <c r="II326" s="19"/>
      <c r="IJ326" s="11"/>
      <c r="IK326" s="12"/>
      <c r="IL326" s="12"/>
      <c r="IM326" s="12"/>
      <c r="IN326" s="12"/>
      <c r="IP326" s="12"/>
      <c r="IQ326" s="12"/>
      <c r="IR326" s="12"/>
    </row>
    <row r="327" spans="1:252" hidden="1" x14ac:dyDescent="0.2">
      <c r="B327" s="1"/>
      <c r="C327" s="19"/>
      <c r="W327" s="252"/>
      <c r="X327" s="52"/>
      <c r="Z327" s="19"/>
      <c r="AA327" s="19"/>
      <c r="AB327" s="19"/>
      <c r="AC327" s="19"/>
      <c r="AD327" s="19"/>
      <c r="AE327" s="19"/>
      <c r="AF327" s="19"/>
      <c r="AG327" s="19"/>
      <c r="AH327" s="19"/>
      <c r="AI327" s="19"/>
      <c r="AJ327" s="19"/>
      <c r="AK327" s="19"/>
      <c r="AL327" s="19"/>
      <c r="AM327" s="19"/>
      <c r="AN327" s="19"/>
      <c r="AO327" s="19"/>
      <c r="AP327" s="19"/>
      <c r="AQ327" s="19"/>
      <c r="AR327" s="19"/>
      <c r="AS327" s="19"/>
      <c r="AT327" s="19"/>
      <c r="AU327" s="19"/>
      <c r="AV327" s="19"/>
      <c r="AX327" s="19"/>
      <c r="AY327" s="19"/>
      <c r="AZ327" s="19"/>
      <c r="BA327" s="19"/>
      <c r="BB327" s="19"/>
      <c r="BC327" s="19"/>
      <c r="BD327" s="19"/>
      <c r="BE327" s="19"/>
      <c r="BF327" s="19"/>
      <c r="BG327" s="19"/>
      <c r="BH327" s="19"/>
      <c r="BI327" s="19"/>
      <c r="BJ327" s="19"/>
      <c r="BK327" s="19"/>
      <c r="BL327" s="19"/>
      <c r="BM327" s="19"/>
      <c r="BN327" s="19"/>
      <c r="BO327" s="19"/>
      <c r="BP327" s="19"/>
      <c r="BQ327" s="19"/>
      <c r="BR327" s="19"/>
      <c r="BS327" s="19"/>
      <c r="BU327" s="16"/>
      <c r="BV327" s="16"/>
      <c r="BW327" s="16"/>
      <c r="BX327" s="16"/>
      <c r="BY327" s="16"/>
      <c r="BZ327" s="16"/>
      <c r="CA327" s="16"/>
      <c r="CB327" s="16"/>
      <c r="CC327" s="16"/>
      <c r="CD327" s="16"/>
      <c r="CE327" s="16"/>
      <c r="CG327" s="35"/>
      <c r="CI327" s="19"/>
      <c r="CJ327" s="19"/>
      <c r="CK327" s="19"/>
      <c r="CL327" s="19"/>
      <c r="CM327" s="19"/>
      <c r="CN327" s="19"/>
      <c r="CO327" s="19"/>
      <c r="CP327" s="19"/>
      <c r="CQ327" s="19"/>
      <c r="CR327" s="19"/>
      <c r="CS327" s="19"/>
      <c r="CT327" s="19"/>
      <c r="CU327" s="19"/>
      <c r="CV327" s="19"/>
      <c r="CW327" s="19"/>
      <c r="CX327" s="19"/>
      <c r="CY327" s="19"/>
      <c r="CZ327" s="19"/>
      <c r="DA327" s="19"/>
      <c r="DB327" s="19"/>
      <c r="DC327" s="19"/>
      <c r="DF327" s="19"/>
      <c r="DG327" s="19"/>
      <c r="DH327" s="19"/>
      <c r="DI327" s="19"/>
      <c r="DJ327" s="19"/>
      <c r="DK327" s="19"/>
      <c r="DL327" s="19"/>
      <c r="DM327" s="19"/>
      <c r="DN327" s="19"/>
      <c r="DO327" s="19"/>
      <c r="DP327" s="19"/>
      <c r="DQ327" s="19"/>
      <c r="DR327" s="19"/>
      <c r="DS327" s="19"/>
      <c r="DT327" s="19"/>
      <c r="DU327" s="19"/>
      <c r="DV327" s="19"/>
      <c r="DW327" s="19"/>
      <c r="DX327" s="19"/>
      <c r="DY327" s="19"/>
      <c r="DZ327" s="19"/>
      <c r="EA327" s="19"/>
      <c r="EB327" s="19"/>
      <c r="EC327" s="19"/>
      <c r="ED327" s="19"/>
      <c r="EE327" s="19"/>
      <c r="EF327" s="19"/>
      <c r="EG327" s="19"/>
      <c r="EH327" s="19"/>
      <c r="EI327" s="19"/>
      <c r="EJ327" s="19"/>
      <c r="EK327" s="19"/>
      <c r="EL327" s="19"/>
      <c r="EM327" s="19"/>
      <c r="EN327" s="19"/>
      <c r="EO327" s="19"/>
      <c r="EP327" s="19"/>
      <c r="EQ327" s="19"/>
      <c r="ER327" s="19"/>
      <c r="ES327" s="19"/>
      <c r="ET327" s="19"/>
      <c r="EU327" s="19"/>
      <c r="EV327" s="19"/>
      <c r="EW327" s="19"/>
      <c r="EZ327" s="19"/>
      <c r="FA327" s="19"/>
      <c r="FB327" s="19"/>
      <c r="FC327" s="19"/>
      <c r="FD327" s="19"/>
      <c r="FE327" s="19"/>
      <c r="FF327" s="19"/>
      <c r="FG327" s="19"/>
      <c r="FH327" s="19"/>
      <c r="FI327" s="19"/>
      <c r="FJ327" s="19"/>
      <c r="FK327" s="19"/>
      <c r="FL327" s="19"/>
      <c r="FM327" s="19"/>
      <c r="FN327" s="19"/>
      <c r="FO327" s="19"/>
      <c r="FP327" s="19"/>
      <c r="FQ327" s="19"/>
      <c r="FR327" s="19"/>
      <c r="FS327" s="19"/>
      <c r="FT327" s="19"/>
      <c r="FU327" s="19"/>
      <c r="FV327" s="16"/>
      <c r="FW327" s="19"/>
      <c r="FX327" s="19"/>
      <c r="FY327" s="19"/>
      <c r="FZ327" s="19"/>
      <c r="GA327" s="19"/>
      <c r="GB327" s="19"/>
      <c r="GC327" s="19"/>
      <c r="GD327" s="19"/>
      <c r="GE327" s="19"/>
      <c r="GF327" s="19"/>
      <c r="GG327" s="19"/>
      <c r="GH327" s="19"/>
      <c r="GI327" s="19"/>
      <c r="GJ327" s="19"/>
      <c r="GK327" s="19"/>
      <c r="GL327" s="3"/>
      <c r="GM327" s="3"/>
      <c r="GN327" s="5"/>
      <c r="GO327" s="5"/>
      <c r="GS327" s="11"/>
      <c r="GT327" s="11"/>
      <c r="GU327" s="11"/>
      <c r="GV327" s="11"/>
      <c r="GW327" s="11"/>
      <c r="GX327" s="11"/>
      <c r="GY327" s="11"/>
      <c r="GZ327" s="11"/>
      <c r="HA327" s="12"/>
      <c r="HB327" s="12"/>
      <c r="HC327" s="12"/>
      <c r="HD327" s="12"/>
      <c r="HF327" s="12"/>
      <c r="HG327" s="12"/>
      <c r="HH327" s="12"/>
      <c r="HJ327" s="17"/>
      <c r="HL327" s="18"/>
      <c r="HM327" s="9"/>
      <c r="HN327" s="9"/>
      <c r="HO327" s="9"/>
      <c r="HP327" s="9"/>
      <c r="HQ327" s="9"/>
      <c r="HR327" s="9"/>
      <c r="HS327" s="9"/>
      <c r="HT327" s="9"/>
      <c r="HU327" s="9"/>
      <c r="HV327" s="23"/>
      <c r="HX327" s="5"/>
      <c r="HY327" s="5"/>
      <c r="IC327" s="11"/>
      <c r="ID327" s="11"/>
      <c r="IE327" s="11"/>
      <c r="IG327" s="12"/>
      <c r="IH327" s="19"/>
      <c r="II327" s="19"/>
      <c r="IJ327" s="11"/>
      <c r="IK327" s="12"/>
      <c r="IL327" s="12"/>
      <c r="IM327" s="12"/>
      <c r="IN327" s="12"/>
      <c r="IP327" s="12"/>
      <c r="IQ327" s="12"/>
      <c r="IR327" s="12"/>
    </row>
    <row r="328" spans="1:252" hidden="1" x14ac:dyDescent="0.2">
      <c r="W328" s="252"/>
      <c r="X328" s="52"/>
      <c r="Z328" s="19"/>
      <c r="AA328" s="19"/>
      <c r="AB328" s="19"/>
      <c r="AC328" s="19"/>
      <c r="AD328" s="19"/>
      <c r="AE328" s="19"/>
      <c r="AF328" s="19"/>
      <c r="AG328" s="19"/>
      <c r="AH328" s="19"/>
      <c r="AI328" s="19"/>
      <c r="AJ328" s="19"/>
      <c r="AK328" s="19"/>
      <c r="AL328" s="19"/>
      <c r="AM328" s="19"/>
      <c r="AN328" s="19"/>
      <c r="AO328" s="19"/>
      <c r="AP328" s="19"/>
      <c r="AQ328" s="19"/>
      <c r="AR328" s="19"/>
      <c r="AS328" s="19"/>
      <c r="AT328" s="19"/>
      <c r="AU328" s="19"/>
      <c r="AV328" s="19"/>
      <c r="BW328" s="3"/>
      <c r="BX328" s="16"/>
      <c r="BY328" s="16"/>
      <c r="CG328" s="35"/>
      <c r="FV328" s="3"/>
      <c r="GL328" s="3"/>
      <c r="GM328" s="3"/>
      <c r="GO328" s="5"/>
      <c r="HJ328" s="17"/>
      <c r="IJ328" s="11"/>
    </row>
    <row r="329" spans="1:252" hidden="1" x14ac:dyDescent="0.2">
      <c r="A329" t="s">
        <v>64</v>
      </c>
      <c r="B329" s="1">
        <f>Base_year</f>
        <v>1985</v>
      </c>
      <c r="X329" s="19">
        <f>INDEX(X258:X319,base_row,0)</f>
        <v>2221.7681043924754</v>
      </c>
      <c r="Z329" s="19">
        <f>INDEX(Z258:Z319,base_row,0)</f>
        <v>0.23601331902580205</v>
      </c>
      <c r="AA329" s="19">
        <f t="shared" ref="AA329:AT329" si="1259">INDEX(AA258:AA319,base_row,0)</f>
        <v>1.0222135532477004</v>
      </c>
      <c r="AB329" s="19">
        <f t="shared" si="1259"/>
        <v>0.3023165941845038</v>
      </c>
      <c r="AC329" s="19">
        <f t="shared" si="1259"/>
        <v>1.4775633144581614E-5</v>
      </c>
      <c r="AD329" s="19">
        <f t="shared" si="1259"/>
        <v>1.1797153453282046E-4</v>
      </c>
      <c r="AE329" s="19">
        <f t="shared" si="1259"/>
        <v>1.1838398310168083E-4</v>
      </c>
      <c r="AF329" s="19">
        <f t="shared" si="1259"/>
        <v>0.69713374310872822</v>
      </c>
      <c r="AG329" s="19">
        <f t="shared" si="1259"/>
        <v>0.94873732799034682</v>
      </c>
      <c r="AH329" s="19">
        <f t="shared" si="1259"/>
        <v>0.34748243977228499</v>
      </c>
      <c r="AI329" s="19">
        <f t="shared" si="1259"/>
        <v>0.18421979590687224</v>
      </c>
      <c r="AJ329" s="19">
        <f t="shared" si="1259"/>
        <v>0.84788613684162928</v>
      </c>
      <c r="AK329" s="19">
        <f t="shared" si="1259"/>
        <v>0.73832451560786472</v>
      </c>
      <c r="AL329" s="19">
        <f t="shared" si="1259"/>
        <v>1.1350789422201071</v>
      </c>
      <c r="AM329" s="19">
        <f t="shared" si="1259"/>
        <v>2.0149893098394749</v>
      </c>
      <c r="AN329" s="19">
        <f t="shared" si="1259"/>
        <v>0.3885474857830607</v>
      </c>
      <c r="AO329" s="19">
        <f t="shared" si="1259"/>
        <v>0.26105096385254212</v>
      </c>
      <c r="AP329" s="19">
        <f t="shared" si="1259"/>
        <v>2.3557197035773254</v>
      </c>
      <c r="AQ329" s="19">
        <f t="shared" si="1259"/>
        <v>0.44359190424699035</v>
      </c>
      <c r="AR329" s="19">
        <f t="shared" si="1259"/>
        <v>0.26753479631515237</v>
      </c>
      <c r="AS329" s="19">
        <f t="shared" si="1259"/>
        <v>0.26806599429956396</v>
      </c>
      <c r="AT329" s="19">
        <f t="shared" si="1259"/>
        <v>0.25734205864017967</v>
      </c>
      <c r="AU329" s="19">
        <f>INDEX(AU258:AU319,base_row,0)</f>
        <v>2.3639729706117181</v>
      </c>
      <c r="AV329" s="19"/>
      <c r="AX329">
        <f>INDEX(AX258:AX319,base_row,0)</f>
        <v>1</v>
      </c>
      <c r="AY329">
        <f t="shared" ref="AY329:BS329" si="1260">INDEX(AY258:AY319,base_row,0)</f>
        <v>1</v>
      </c>
      <c r="AZ329">
        <f t="shared" si="1260"/>
        <v>1</v>
      </c>
      <c r="BA329">
        <f t="shared" si="1260"/>
        <v>1</v>
      </c>
      <c r="BB329">
        <f t="shared" si="1260"/>
        <v>1</v>
      </c>
      <c r="BC329">
        <f t="shared" si="1260"/>
        <v>1</v>
      </c>
      <c r="BD329">
        <f t="shared" si="1260"/>
        <v>1</v>
      </c>
      <c r="BE329">
        <f t="shared" si="1260"/>
        <v>1</v>
      </c>
      <c r="BF329">
        <f t="shared" si="1260"/>
        <v>1</v>
      </c>
      <c r="BG329">
        <f t="shared" si="1260"/>
        <v>1</v>
      </c>
      <c r="BH329">
        <f>INDEX(BH258:BH319,base_row,0)</f>
        <v>1</v>
      </c>
      <c r="BI329">
        <f t="shared" si="1260"/>
        <v>1</v>
      </c>
      <c r="BJ329">
        <f t="shared" si="1260"/>
        <v>1</v>
      </c>
      <c r="BK329">
        <f t="shared" si="1260"/>
        <v>1</v>
      </c>
      <c r="BL329">
        <f t="shared" si="1260"/>
        <v>1</v>
      </c>
      <c r="BM329">
        <f t="shared" si="1260"/>
        <v>1</v>
      </c>
      <c r="BN329">
        <f t="shared" si="1260"/>
        <v>1</v>
      </c>
      <c r="BO329">
        <f t="shared" si="1260"/>
        <v>1</v>
      </c>
      <c r="BP329">
        <f t="shared" si="1260"/>
        <v>1</v>
      </c>
      <c r="BQ329">
        <f t="shared" si="1260"/>
        <v>1</v>
      </c>
      <c r="BR329">
        <f t="shared" si="1260"/>
        <v>1</v>
      </c>
      <c r="BS329">
        <f t="shared" si="1260"/>
        <v>1</v>
      </c>
      <c r="BU329" s="3"/>
      <c r="BW329" s="3"/>
      <c r="BX329" s="16"/>
      <c r="BY329" s="16"/>
      <c r="CG329" s="35"/>
      <c r="CI329" s="19">
        <f t="shared" ref="CI329:DC329" si="1261">INDEX(CI258:CI319,base_row,0)</f>
        <v>7.1893840672768355E-2</v>
      </c>
      <c r="CJ329" s="19">
        <f t="shared" si="1261"/>
        <v>3.9000096217318411E-2</v>
      </c>
      <c r="CK329" s="19">
        <f t="shared" si="1261"/>
        <v>1.1493976650370835E-2</v>
      </c>
      <c r="CL329" s="19">
        <f t="shared" si="1261"/>
        <v>4.5009197765643596E-6</v>
      </c>
      <c r="CM329" s="19">
        <f t="shared" si="1261"/>
        <v>4.5009197765643596E-6</v>
      </c>
      <c r="CN329" s="19">
        <f t="shared" si="1261"/>
        <v>4.5009197765643596E-6</v>
      </c>
      <c r="CO329" s="19">
        <f t="shared" si="1261"/>
        <v>2.332899178590617E-2</v>
      </c>
      <c r="CP329" s="19">
        <f t="shared" si="1261"/>
        <v>7.7491009374462946E-2</v>
      </c>
      <c r="CQ329" s="19">
        <f t="shared" si="1261"/>
        <v>1.3984453988672515E-2</v>
      </c>
      <c r="CR329" s="19">
        <f t="shared" si="1261"/>
        <v>5.3969643403086638E-2</v>
      </c>
      <c r="CS329" s="19">
        <f t="shared" si="1261"/>
        <v>0.19632480417099912</v>
      </c>
      <c r="CT329" s="19">
        <f t="shared" si="1261"/>
        <v>4.5196761724666676E-2</v>
      </c>
      <c r="CU329" s="19">
        <f t="shared" si="1261"/>
        <v>4.6951313094116827E-2</v>
      </c>
      <c r="CV329" s="19">
        <f t="shared" si="1261"/>
        <v>0.19906699844575609</v>
      </c>
      <c r="CW329" s="19">
        <f t="shared" si="1261"/>
        <v>4.5855963806255215E-2</v>
      </c>
      <c r="CX329" s="19">
        <f t="shared" si="1261"/>
        <v>2.9534038007862664E-2</v>
      </c>
      <c r="CY329" s="19">
        <f t="shared" si="1261"/>
        <v>4.7453790011500963E-2</v>
      </c>
      <c r="CZ329" s="19">
        <f t="shared" si="1261"/>
        <v>2.2063980147561248E-2</v>
      </c>
      <c r="DA329" s="19">
        <f t="shared" si="1261"/>
        <v>6.0061183360907398E-2</v>
      </c>
      <c r="DB329" s="19">
        <f t="shared" si="1261"/>
        <v>7.4649359709165596E-3</v>
      </c>
      <c r="DC329" s="19">
        <f t="shared" si="1261"/>
        <v>8.8507164075416409E-3</v>
      </c>
      <c r="FV329" s="3"/>
      <c r="FX329">
        <f>INDEX(FX258:FX319,base_row,1)</f>
        <v>1.0385729555266854</v>
      </c>
      <c r="GB329">
        <f>INDEX(GB258:GB319,base_row,1)</f>
        <v>1.014181392375799</v>
      </c>
      <c r="GF329">
        <f>INDEX(GF258:GF319,base_row,1)</f>
        <v>0.8227993215835725</v>
      </c>
      <c r="GL329" s="3"/>
      <c r="GM329" s="3"/>
      <c r="GO329" s="5"/>
      <c r="HJ329" s="17"/>
      <c r="IJ329" s="11"/>
    </row>
    <row r="330" spans="1:252" hidden="1" x14ac:dyDescent="0.2">
      <c r="A330" t="s">
        <v>64</v>
      </c>
      <c r="B330" s="1">
        <f>Base_year2</f>
        <v>1996</v>
      </c>
      <c r="Z330" s="19">
        <f>INDEX(Z258:Z319,base_row2,0)</f>
        <v>0.268910342254428</v>
      </c>
      <c r="AA330" s="19">
        <f t="shared" ref="AA330:AU330" si="1262">INDEX(AA258:AA319,base_row2,0)</f>
        <v>1.0700919841499754</v>
      </c>
      <c r="AB330" s="19">
        <f t="shared" si="1262"/>
        <v>0.33827443515650191</v>
      </c>
      <c r="AC330" s="19">
        <f t="shared" si="1262"/>
        <v>1.2017033476613765E-5</v>
      </c>
      <c r="AD330" s="19">
        <f t="shared" si="1262"/>
        <v>9.2770374258933382E-5</v>
      </c>
      <c r="AE330" s="19">
        <f t="shared" si="1262"/>
        <v>1.0318536873670002E-4</v>
      </c>
      <c r="AF330" s="19">
        <f t="shared" si="1262"/>
        <v>0.74144206894875619</v>
      </c>
      <c r="AG330" s="19">
        <f t="shared" si="1262"/>
        <v>1.1112517589142001</v>
      </c>
      <c r="AH330" s="19">
        <f t="shared" si="1262"/>
        <v>0.42656233506145147</v>
      </c>
      <c r="AI330" s="19">
        <f t="shared" si="1262"/>
        <v>0.17076931073374829</v>
      </c>
      <c r="AJ330" s="19">
        <f t="shared" si="1262"/>
        <v>0.77778535261538706</v>
      </c>
      <c r="AK330" s="19">
        <f t="shared" si="1262"/>
        <v>0.75519335294143375</v>
      </c>
      <c r="AL330" s="19">
        <f t="shared" si="1262"/>
        <v>1.0911185143693594</v>
      </c>
      <c r="AM330" s="19">
        <f t="shared" si="1262"/>
        <v>1.7874352713558808</v>
      </c>
      <c r="AN330" s="19">
        <f t="shared" si="1262"/>
        <v>0.40174429677937024</v>
      </c>
      <c r="AO330" s="19">
        <f t="shared" si="1262"/>
        <v>0.25645053787691152</v>
      </c>
      <c r="AP330" s="19">
        <f t="shared" si="1262"/>
        <v>0.96111432126543372</v>
      </c>
      <c r="AQ330" s="19">
        <f t="shared" si="1262"/>
        <v>0.37229381913466969</v>
      </c>
      <c r="AR330" s="19">
        <f t="shared" si="1262"/>
        <v>0.26665646835594664</v>
      </c>
      <c r="AS330" s="19">
        <f t="shared" si="1262"/>
        <v>0.33722091439581831</v>
      </c>
      <c r="AT330" s="19">
        <f t="shared" si="1262"/>
        <v>0.26151103514620777</v>
      </c>
      <c r="AU330" s="19">
        <f t="shared" si="1262"/>
        <v>2.1105296470891344</v>
      </c>
      <c r="AV330" s="19"/>
      <c r="AX330" s="19">
        <f>INDEX(AX258:AX319,base_row2,0)</f>
        <v>1.1393862997411155</v>
      </c>
      <c r="AY330" s="19">
        <f t="shared" ref="AY330:BS330" si="1263">INDEX(AY258:AY319,base_row2,0)</f>
        <v>1.0468379926583435</v>
      </c>
      <c r="AZ330" s="19">
        <f t="shared" si="1263"/>
        <v>1.1189410097351555</v>
      </c>
      <c r="BA330" s="19">
        <f t="shared" si="1263"/>
        <v>0.81330074718459977</v>
      </c>
      <c r="BB330" s="19">
        <f t="shared" si="1263"/>
        <v>0.78637931282587537</v>
      </c>
      <c r="BC330" s="19">
        <f t="shared" si="1263"/>
        <v>0.8716159571018437</v>
      </c>
      <c r="BD330" s="19">
        <f t="shared" si="1263"/>
        <v>1.0635578556884133</v>
      </c>
      <c r="BE330" s="19">
        <f t="shared" si="1263"/>
        <v>1.1712954957386339</v>
      </c>
      <c r="BF330" s="19">
        <f t="shared" si="1263"/>
        <v>1.2275795442814024</v>
      </c>
      <c r="BG330" s="19">
        <f t="shared" si="1263"/>
        <v>0.92698675456179802</v>
      </c>
      <c r="BH330" s="19">
        <f>INDEX(BH258:BH319,base_row2,0)</f>
        <v>0.91732287959398984</v>
      </c>
      <c r="BI330" s="19">
        <f t="shared" si="1263"/>
        <v>1.0228474566088068</v>
      </c>
      <c r="BJ330" s="19">
        <f t="shared" si="1263"/>
        <v>0.96127103920651957</v>
      </c>
      <c r="BK330" s="19">
        <f t="shared" si="1263"/>
        <v>0.88706935695766931</v>
      </c>
      <c r="BL330" s="19">
        <f t="shared" si="1263"/>
        <v>1.0339644740454652</v>
      </c>
      <c r="BM330" s="19">
        <f t="shared" si="1263"/>
        <v>0.98237728791444268</v>
      </c>
      <c r="BN330" s="19">
        <f t="shared" si="1263"/>
        <v>0.40799179962111548</v>
      </c>
      <c r="BO330" s="19">
        <f t="shared" si="1263"/>
        <v>0.83927099563877039</v>
      </c>
      <c r="BP330" s="19">
        <f t="shared" si="1263"/>
        <v>0.99671695805067884</v>
      </c>
      <c r="BQ330" s="19">
        <f t="shared" si="1263"/>
        <v>1.2579772204115292</v>
      </c>
      <c r="BR330" s="19">
        <f t="shared" si="1263"/>
        <v>1.0162001366121705</v>
      </c>
      <c r="BS330" s="19">
        <f t="shared" si="1263"/>
        <v>0.89278924646206892</v>
      </c>
      <c r="BU330" s="3"/>
      <c r="BV330">
        <f>INDEX(BV258:BV319,base_row2,1)</f>
        <v>1.4128683028849109</v>
      </c>
      <c r="BW330">
        <f>INDEX(BW258:BW319,base_row2,1)</f>
        <v>0.89278924646206892</v>
      </c>
      <c r="BX330">
        <f t="shared" ref="BX330:CD330" si="1264">INDEX(BX258:BX319,base_row2,1)</f>
        <v>1.0211006580643434</v>
      </c>
      <c r="BY330">
        <f t="shared" si="1264"/>
        <v>0.92109416161393087</v>
      </c>
      <c r="BZ330">
        <f t="shared" si="1264"/>
        <v>0.94924298006144514</v>
      </c>
      <c r="CA330">
        <f t="shared" si="1264"/>
        <v>1.2613966164342949</v>
      </c>
      <c r="CB330">
        <f t="shared" si="1264"/>
        <v>1.2613936274827617</v>
      </c>
      <c r="CD330">
        <f t="shared" si="1264"/>
        <v>0.94052985456320948</v>
      </c>
      <c r="CG330" s="35"/>
      <c r="CI330" s="19">
        <f t="shared" ref="CI330:DC330" si="1265">INDEX(CI259:CI328,base_row2,0)</f>
        <v>8.3051776215719242E-2</v>
      </c>
      <c r="CJ330" s="19">
        <f t="shared" si="1265"/>
        <v>4.0486424631620506E-2</v>
      </c>
      <c r="CK330" s="19">
        <f t="shared" si="1265"/>
        <v>9.7254650270599489E-3</v>
      </c>
      <c r="CL330" s="19">
        <f t="shared" si="1265"/>
        <v>3.5653308274493024E-6</v>
      </c>
      <c r="CM330" s="19">
        <f t="shared" si="1265"/>
        <v>3.5653308274493024E-6</v>
      </c>
      <c r="CN330" s="19">
        <f t="shared" si="1265"/>
        <v>3.5653308274493024E-6</v>
      </c>
      <c r="CO330" s="19">
        <f t="shared" si="1265"/>
        <v>2.6594148677266997E-2</v>
      </c>
      <c r="CP330" s="19">
        <f t="shared" si="1265"/>
        <v>8.5217700513360917E-2</v>
      </c>
      <c r="CQ330" s="19">
        <f t="shared" si="1265"/>
        <v>1.7380924845743318E-2</v>
      </c>
      <c r="CR330" s="19">
        <f t="shared" si="1265"/>
        <v>4.2164758096638881E-2</v>
      </c>
      <c r="CS330" s="19">
        <f t="shared" si="1265"/>
        <v>0.19108912792135013</v>
      </c>
      <c r="CT330" s="19">
        <f t="shared" si="1265"/>
        <v>6.0673880304513574E-2</v>
      </c>
      <c r="CU330" s="19">
        <f t="shared" si="1265"/>
        <v>4.5773248978661508E-2</v>
      </c>
      <c r="CV330" s="19">
        <f t="shared" si="1265"/>
        <v>0.16131292984770301</v>
      </c>
      <c r="CW330" s="19">
        <f t="shared" si="1265"/>
        <v>5.0496621513661369E-2</v>
      </c>
      <c r="CX330" s="19">
        <f t="shared" si="1265"/>
        <v>3.2781924416159194E-2</v>
      </c>
      <c r="CY330" s="19">
        <f t="shared" si="1265"/>
        <v>4.5992250182013847E-2</v>
      </c>
      <c r="CZ330" s="19">
        <f t="shared" si="1265"/>
        <v>1.9995448402130779E-2</v>
      </c>
      <c r="DA330" s="19">
        <f t="shared" si="1265"/>
        <v>6.4709717741392198E-2</v>
      </c>
      <c r="DB330" s="19">
        <f t="shared" si="1265"/>
        <v>1.0230845214042458E-2</v>
      </c>
      <c r="DC330" s="19">
        <f t="shared" si="1265"/>
        <v>1.2312111478479699E-2</v>
      </c>
      <c r="GL330" s="3"/>
      <c r="GM330" s="3"/>
      <c r="GN330" s="3"/>
      <c r="HJ330" s="17"/>
      <c r="IJ330" s="11"/>
    </row>
    <row r="331" spans="1:252" x14ac:dyDescent="0.2">
      <c r="AX331" s="19" t="e">
        <f>INDEX(AX258:AX319,End_year_chart1-1948,0)</f>
        <v>#REF!</v>
      </c>
      <c r="AY331" s="19" t="e">
        <f t="shared" ref="AY331:BS331" si="1266">INDEX(AY258:AY319,End_year_chart1-1948,0)</f>
        <v>#REF!</v>
      </c>
      <c r="AZ331" s="19" t="e">
        <f t="shared" si="1266"/>
        <v>#REF!</v>
      </c>
      <c r="BA331" s="19" t="e">
        <f t="shared" si="1266"/>
        <v>#REF!</v>
      </c>
      <c r="BB331" s="19" t="e">
        <f t="shared" si="1266"/>
        <v>#REF!</v>
      </c>
      <c r="BC331" s="19" t="e">
        <f t="shared" si="1266"/>
        <v>#REF!</v>
      </c>
      <c r="BD331" s="19" t="e">
        <f t="shared" si="1266"/>
        <v>#REF!</v>
      </c>
      <c r="BE331" s="19" t="e">
        <f t="shared" si="1266"/>
        <v>#REF!</v>
      </c>
      <c r="BF331" s="19" t="e">
        <f t="shared" si="1266"/>
        <v>#REF!</v>
      </c>
      <c r="BG331" s="19" t="e">
        <f t="shared" si="1266"/>
        <v>#REF!</v>
      </c>
      <c r="BH331" s="19" t="e">
        <f>INDEX(BH258:BH319,End_year_chart1-1948,0)</f>
        <v>#REF!</v>
      </c>
      <c r="BI331" s="19" t="e">
        <f t="shared" si="1266"/>
        <v>#REF!</v>
      </c>
      <c r="BJ331" s="19" t="e">
        <f t="shared" si="1266"/>
        <v>#REF!</v>
      </c>
      <c r="BK331" s="19" t="e">
        <f t="shared" si="1266"/>
        <v>#REF!</v>
      </c>
      <c r="BL331" s="19" t="e">
        <f t="shared" si="1266"/>
        <v>#REF!</v>
      </c>
      <c r="BM331" s="19" t="e">
        <f t="shared" si="1266"/>
        <v>#REF!</v>
      </c>
      <c r="BN331" s="19" t="e">
        <f t="shared" si="1266"/>
        <v>#REF!</v>
      </c>
      <c r="BO331" s="19" t="e">
        <f t="shared" si="1266"/>
        <v>#REF!</v>
      </c>
      <c r="BP331" s="19" t="e">
        <f t="shared" si="1266"/>
        <v>#REF!</v>
      </c>
      <c r="BQ331" s="19" t="e">
        <f t="shared" si="1266"/>
        <v>#REF!</v>
      </c>
      <c r="BR331" s="19" t="e">
        <f t="shared" si="1266"/>
        <v>#REF!</v>
      </c>
      <c r="BS331" s="19" t="e">
        <f t="shared" si="1266"/>
        <v>#REF!</v>
      </c>
      <c r="BU331" s="3"/>
      <c r="CG331" s="35"/>
      <c r="GL331" s="3"/>
      <c r="GM331" s="3"/>
      <c r="GN331" s="8"/>
      <c r="GP331" s="2" t="s">
        <v>35</v>
      </c>
      <c r="GQ331" s="2"/>
      <c r="GR331" s="2" t="s">
        <v>43</v>
      </c>
      <c r="HA331" s="2"/>
      <c r="HF331" s="2"/>
      <c r="HJ331" s="17"/>
      <c r="HL331" s="6" t="s">
        <v>55</v>
      </c>
      <c r="HX331" s="8"/>
      <c r="HZ331" s="2" t="s">
        <v>35</v>
      </c>
      <c r="IA331" s="2"/>
      <c r="IB331" s="2" t="s">
        <v>43</v>
      </c>
      <c r="IK331" s="2"/>
      <c r="IP331" s="2"/>
    </row>
    <row r="332" spans="1:252" x14ac:dyDescent="0.2">
      <c r="X332">
        <f>X323/X243</f>
        <v>0.18276237831380024</v>
      </c>
      <c r="Z332">
        <f>Z316/Z315</f>
        <v>1.0139998343643601</v>
      </c>
      <c r="AA332">
        <f>AA316/AA315</f>
        <v>0.97480965453275314</v>
      </c>
      <c r="AB332">
        <f>AB316/AB315</f>
        <v>0.89742745566515114</v>
      </c>
      <c r="AC332">
        <f>AC316/AC315</f>
        <v>0.99470873452206487</v>
      </c>
      <c r="AX332" s="19" t="e">
        <f>INDEX(AX258:AX319,End_year_chart1-1948,0)/AX330</f>
        <v>#REF!</v>
      </c>
      <c r="AY332" s="19" t="e">
        <f t="shared" ref="AY332:BS332" si="1267">INDEX(AY258:AY319,End_year_chart1-1948,0)/AY330</f>
        <v>#REF!</v>
      </c>
      <c r="AZ332" s="19" t="e">
        <f t="shared" si="1267"/>
        <v>#REF!</v>
      </c>
      <c r="BA332" s="19" t="e">
        <f t="shared" si="1267"/>
        <v>#REF!</v>
      </c>
      <c r="BB332" s="19" t="e">
        <f t="shared" si="1267"/>
        <v>#REF!</v>
      </c>
      <c r="BC332" s="19" t="e">
        <f t="shared" si="1267"/>
        <v>#REF!</v>
      </c>
      <c r="BD332" s="19" t="e">
        <f t="shared" si="1267"/>
        <v>#REF!</v>
      </c>
      <c r="BE332" s="19" t="e">
        <f t="shared" si="1267"/>
        <v>#REF!</v>
      </c>
      <c r="BF332" s="19" t="e">
        <f t="shared" si="1267"/>
        <v>#REF!</v>
      </c>
      <c r="BG332" s="19" t="e">
        <f t="shared" si="1267"/>
        <v>#REF!</v>
      </c>
      <c r="BH332" s="19" t="e">
        <f>INDEX(BH258:BH319,End_year_chart1-1948,0)/BH330</f>
        <v>#REF!</v>
      </c>
      <c r="BI332" s="19" t="e">
        <f t="shared" si="1267"/>
        <v>#REF!</v>
      </c>
      <c r="BJ332" s="19" t="e">
        <f t="shared" si="1267"/>
        <v>#REF!</v>
      </c>
      <c r="BK332" s="19" t="e">
        <f t="shared" si="1267"/>
        <v>#REF!</v>
      </c>
      <c r="BL332" s="19" t="e">
        <f t="shared" si="1267"/>
        <v>#REF!</v>
      </c>
      <c r="BM332" s="19" t="e">
        <f t="shared" si="1267"/>
        <v>#REF!</v>
      </c>
      <c r="BN332" s="19" t="e">
        <f t="shared" si="1267"/>
        <v>#REF!</v>
      </c>
      <c r="BO332" s="19" t="e">
        <f t="shared" si="1267"/>
        <v>#REF!</v>
      </c>
      <c r="BP332" s="19" t="e">
        <f t="shared" si="1267"/>
        <v>#REF!</v>
      </c>
      <c r="BQ332" s="19" t="e">
        <f t="shared" si="1267"/>
        <v>#REF!</v>
      </c>
      <c r="BR332" s="19" t="e">
        <f t="shared" si="1267"/>
        <v>#REF!</v>
      </c>
      <c r="BS332" s="19" t="e">
        <f t="shared" si="1267"/>
        <v>#REF!</v>
      </c>
      <c r="BU332" s="3"/>
      <c r="CG332" s="35"/>
      <c r="GL332" s="3"/>
      <c r="GM332" s="3"/>
      <c r="GN332" s="8"/>
      <c r="GO332" s="5"/>
      <c r="HJ332" s="17"/>
      <c r="HX332" s="8"/>
      <c r="HY332" s="5"/>
    </row>
    <row r="333" spans="1:252" x14ac:dyDescent="0.2">
      <c r="Z333">
        <f>Z317/Z315</f>
        <v>1.1167654807324141</v>
      </c>
      <c r="AA333">
        <f>AA317/AA315</f>
        <v>1.0626618009599793</v>
      </c>
      <c r="AB333">
        <f>AB317/AB315</f>
        <v>0.77494728759306564</v>
      </c>
      <c r="AC333">
        <f>AC317/AC315</f>
        <v>1.0064583540650811</v>
      </c>
      <c r="BU333" s="3"/>
      <c r="CG333" s="35"/>
      <c r="GL333" s="3"/>
      <c r="GM333" s="3"/>
      <c r="GN333" s="8">
        <v>182</v>
      </c>
      <c r="GO333" s="5"/>
      <c r="GP333" s="10" t="s">
        <v>45</v>
      </c>
      <c r="GQ333" s="10"/>
      <c r="GR333">
        <v>186</v>
      </c>
      <c r="GZ333" t="s">
        <v>289</v>
      </c>
      <c r="HB333" s="5"/>
      <c r="HJ333" s="17"/>
      <c r="HX333" s="8">
        <v>182</v>
      </c>
      <c r="HY333" s="5"/>
      <c r="HZ333" s="10" t="s">
        <v>45</v>
      </c>
      <c r="IA333" s="10"/>
      <c r="IB333">
        <v>186</v>
      </c>
      <c r="IL333" s="5"/>
    </row>
    <row r="334" spans="1:252" x14ac:dyDescent="0.2">
      <c r="A334" s="2" t="s">
        <v>218</v>
      </c>
      <c r="C334" s="2" t="s">
        <v>496</v>
      </c>
      <c r="AX334" s="2" t="s">
        <v>21</v>
      </c>
      <c r="BU334" s="68"/>
      <c r="BV334" s="6" t="s">
        <v>75</v>
      </c>
      <c r="BW334" s="6"/>
      <c r="CG334" s="35"/>
      <c r="CH334" s="8"/>
      <c r="CI334" s="2" t="s">
        <v>24</v>
      </c>
      <c r="DF334" s="2" t="s">
        <v>25</v>
      </c>
      <c r="EC334" s="2" t="s">
        <v>27</v>
      </c>
      <c r="EZ334" s="2" t="s">
        <v>68</v>
      </c>
      <c r="GA334" s="6" t="s">
        <v>69</v>
      </c>
      <c r="GE334" s="6" t="s">
        <v>70</v>
      </c>
      <c r="GI334" t="s">
        <v>72</v>
      </c>
      <c r="GJ334" t="s">
        <v>73</v>
      </c>
      <c r="GK334" t="s">
        <v>74</v>
      </c>
      <c r="GL334" s="3"/>
      <c r="GM334" s="3"/>
      <c r="GN334" s="8"/>
      <c r="GO334" s="5" t="s">
        <v>39</v>
      </c>
      <c r="GP334">
        <f>Begin_year_chart1-1949</f>
        <v>36</v>
      </c>
      <c r="GV334" t="s">
        <v>119</v>
      </c>
      <c r="GZ334" t="s">
        <v>120</v>
      </c>
      <c r="HE334" t="s">
        <v>121</v>
      </c>
      <c r="HJ334" s="17"/>
      <c r="HL334" s="6"/>
      <c r="HM334" s="6" t="s">
        <v>75</v>
      </c>
      <c r="HN334" s="6"/>
      <c r="HX334" s="8"/>
      <c r="HY334" s="5" t="s">
        <v>39</v>
      </c>
      <c r="HZ334">
        <f>Begin_year_chart1-1949</f>
        <v>36</v>
      </c>
      <c r="IF334" t="s">
        <v>125</v>
      </c>
      <c r="IJ334" t="s">
        <v>126</v>
      </c>
      <c r="IP334" t="s">
        <v>127</v>
      </c>
    </row>
    <row r="335" spans="1:252" x14ac:dyDescent="0.2">
      <c r="BU335" s="3"/>
      <c r="BV335" s="80"/>
      <c r="BW335" s="80"/>
      <c r="BX335" s="80" t="s">
        <v>81</v>
      </c>
      <c r="BY335" s="80"/>
      <c r="BZ335" s="80"/>
      <c r="CA335" s="80"/>
      <c r="CB335" s="80" t="s">
        <v>76</v>
      </c>
      <c r="CC335" s="80"/>
      <c r="CD335" s="80" t="s">
        <v>34</v>
      </c>
      <c r="CE335" s="80" t="s">
        <v>33</v>
      </c>
      <c r="CG335" s="35"/>
      <c r="CH335" s="8"/>
      <c r="GL335" s="3"/>
      <c r="GM335" s="3"/>
      <c r="GN335" s="8"/>
      <c r="GO335" s="5" t="s">
        <v>40</v>
      </c>
      <c r="GP335">
        <f>End_year_chart1-1949</f>
        <v>68</v>
      </c>
      <c r="GV335" t="s">
        <v>107</v>
      </c>
      <c r="GZ335" t="s">
        <v>109</v>
      </c>
      <c r="HE335" t="s">
        <v>88</v>
      </c>
      <c r="HJ335" s="17"/>
      <c r="HO335" t="s">
        <v>81</v>
      </c>
      <c r="HS335" t="s">
        <v>76</v>
      </c>
      <c r="HU335" t="s">
        <v>34</v>
      </c>
      <c r="HV335" t="s">
        <v>33</v>
      </c>
      <c r="HX335" s="8"/>
      <c r="HY335" s="5" t="s">
        <v>40</v>
      </c>
      <c r="HZ335">
        <f>End_year_chart1-1949</f>
        <v>68</v>
      </c>
      <c r="IF335" t="s">
        <v>107</v>
      </c>
      <c r="IJ335" t="s">
        <v>109</v>
      </c>
      <c r="IP335" t="s">
        <v>88</v>
      </c>
    </row>
    <row r="336" spans="1:252" x14ac:dyDescent="0.2">
      <c r="B336" t="s">
        <v>12</v>
      </c>
      <c r="C336" s="78" t="str">
        <f>C2</f>
        <v>311/312</v>
      </c>
      <c r="D336" s="78" t="str">
        <f>D2</f>
        <v>313/314</v>
      </c>
      <c r="E336" s="78" t="str">
        <f>E2</f>
        <v>315/316</v>
      </c>
      <c r="F336" s="78" t="s">
        <v>484</v>
      </c>
      <c r="G336" s="78" t="s">
        <v>484</v>
      </c>
      <c r="H336" s="78" t="s">
        <v>484</v>
      </c>
      <c r="I336" s="78">
        <v>321</v>
      </c>
      <c r="J336" s="78">
        <v>322</v>
      </c>
      <c r="K336" s="78">
        <v>323</v>
      </c>
      <c r="L336" s="78">
        <v>324</v>
      </c>
      <c r="M336" s="78">
        <v>325</v>
      </c>
      <c r="N336" s="78">
        <v>326</v>
      </c>
      <c r="O336" s="78">
        <v>327</v>
      </c>
      <c r="P336" s="78">
        <v>331</v>
      </c>
      <c r="Q336" s="78">
        <v>332</v>
      </c>
      <c r="R336" s="78">
        <v>333</v>
      </c>
      <c r="S336" s="78">
        <v>334</v>
      </c>
      <c r="T336" s="78">
        <v>335</v>
      </c>
      <c r="U336" s="78">
        <v>336</v>
      </c>
      <c r="V336" s="78">
        <v>337</v>
      </c>
      <c r="W336" s="78">
        <v>339</v>
      </c>
      <c r="X336" s="80" t="s">
        <v>16</v>
      </c>
      <c r="Z336" s="78" t="str">
        <f>C336</f>
        <v>311/312</v>
      </c>
      <c r="AA336" s="78" t="str">
        <f t="shared" ref="AA336:AU336" si="1268">D336</f>
        <v>313/314</v>
      </c>
      <c r="AB336" s="78" t="str">
        <f t="shared" si="1268"/>
        <v>315/316</v>
      </c>
      <c r="AC336" s="78" t="str">
        <f t="shared" si="1268"/>
        <v>Not Used</v>
      </c>
      <c r="AD336" s="78" t="str">
        <f t="shared" si="1268"/>
        <v>Not Used</v>
      </c>
      <c r="AE336" s="78" t="str">
        <f t="shared" si="1268"/>
        <v>Not Used</v>
      </c>
      <c r="AF336" s="78">
        <f t="shared" si="1268"/>
        <v>321</v>
      </c>
      <c r="AG336" s="78">
        <f t="shared" si="1268"/>
        <v>322</v>
      </c>
      <c r="AH336" s="78">
        <f t="shared" si="1268"/>
        <v>323</v>
      </c>
      <c r="AI336" s="78">
        <f t="shared" si="1268"/>
        <v>324</v>
      </c>
      <c r="AJ336" s="78">
        <f t="shared" si="1268"/>
        <v>325</v>
      </c>
      <c r="AK336" s="78">
        <f t="shared" si="1268"/>
        <v>326</v>
      </c>
      <c r="AL336" s="78">
        <f t="shared" si="1268"/>
        <v>327</v>
      </c>
      <c r="AM336" s="78">
        <f t="shared" si="1268"/>
        <v>331</v>
      </c>
      <c r="AN336" s="78">
        <f t="shared" si="1268"/>
        <v>332</v>
      </c>
      <c r="AO336" s="78">
        <f t="shared" si="1268"/>
        <v>333</v>
      </c>
      <c r="AP336" s="78">
        <f t="shared" si="1268"/>
        <v>334</v>
      </c>
      <c r="AQ336" s="78">
        <f t="shared" si="1268"/>
        <v>335</v>
      </c>
      <c r="AR336" s="78">
        <f t="shared" si="1268"/>
        <v>336</v>
      </c>
      <c r="AS336" s="78">
        <f t="shared" si="1268"/>
        <v>337</v>
      </c>
      <c r="AT336" s="78">
        <f t="shared" si="1268"/>
        <v>339</v>
      </c>
      <c r="AU336" s="80" t="str">
        <f t="shared" si="1268"/>
        <v xml:space="preserve">  Total</v>
      </c>
      <c r="AV336" s="80"/>
      <c r="AX336" s="78" t="str">
        <f t="shared" ref="AX336:BR336" si="1269">C336</f>
        <v>311/312</v>
      </c>
      <c r="AY336" s="78" t="str">
        <f t="shared" si="1269"/>
        <v>313/314</v>
      </c>
      <c r="AZ336" s="78" t="str">
        <f t="shared" si="1269"/>
        <v>315/316</v>
      </c>
      <c r="BA336" s="78" t="str">
        <f t="shared" si="1269"/>
        <v>Not Used</v>
      </c>
      <c r="BB336" s="78" t="str">
        <f t="shared" si="1269"/>
        <v>Not Used</v>
      </c>
      <c r="BC336" s="78" t="str">
        <f t="shared" si="1269"/>
        <v>Not Used</v>
      </c>
      <c r="BD336" s="78">
        <f t="shared" si="1269"/>
        <v>321</v>
      </c>
      <c r="BE336" s="78">
        <f t="shared" si="1269"/>
        <v>322</v>
      </c>
      <c r="BF336" s="78">
        <f t="shared" si="1269"/>
        <v>323</v>
      </c>
      <c r="BG336" s="78">
        <f t="shared" si="1269"/>
        <v>324</v>
      </c>
      <c r="BH336" s="78">
        <f t="shared" si="1269"/>
        <v>325</v>
      </c>
      <c r="BI336" s="78">
        <f t="shared" si="1269"/>
        <v>326</v>
      </c>
      <c r="BJ336" s="78">
        <f t="shared" si="1269"/>
        <v>327</v>
      </c>
      <c r="BK336" s="78">
        <f t="shared" si="1269"/>
        <v>331</v>
      </c>
      <c r="BL336" s="78">
        <f t="shared" si="1269"/>
        <v>332</v>
      </c>
      <c r="BM336" s="78">
        <f t="shared" si="1269"/>
        <v>333</v>
      </c>
      <c r="BN336" s="78">
        <f t="shared" si="1269"/>
        <v>334</v>
      </c>
      <c r="BO336" s="78">
        <f t="shared" si="1269"/>
        <v>335</v>
      </c>
      <c r="BP336" s="78">
        <f t="shared" si="1269"/>
        <v>336</v>
      </c>
      <c r="BQ336" s="78">
        <f t="shared" si="1269"/>
        <v>337</v>
      </c>
      <c r="BR336" s="78">
        <f t="shared" si="1269"/>
        <v>339</v>
      </c>
      <c r="BS336" s="78" t="s">
        <v>16</v>
      </c>
      <c r="BU336" s="3"/>
      <c r="BV336" s="80" t="s">
        <v>17</v>
      </c>
      <c r="BW336" s="80" t="s">
        <v>95</v>
      </c>
      <c r="BX336" s="78" t="s">
        <v>457</v>
      </c>
      <c r="BY336" s="78" t="s">
        <v>481</v>
      </c>
      <c r="BZ336" s="80" t="s">
        <v>77</v>
      </c>
      <c r="CA336" s="80" t="s">
        <v>78</v>
      </c>
      <c r="CB336" s="80" t="s">
        <v>79</v>
      </c>
      <c r="CC336" s="80"/>
      <c r="CD336" s="80" t="s">
        <v>33</v>
      </c>
      <c r="CE336" s="80" t="s">
        <v>84</v>
      </c>
      <c r="CG336" s="35"/>
      <c r="CH336" s="8" t="s">
        <v>12</v>
      </c>
      <c r="CI336" s="1" t="str">
        <f t="shared" ref="CI336:DC336" si="1270">C336</f>
        <v>311/312</v>
      </c>
      <c r="CJ336" s="1" t="str">
        <f t="shared" si="1270"/>
        <v>313/314</v>
      </c>
      <c r="CK336" s="1" t="str">
        <f t="shared" si="1270"/>
        <v>315/316</v>
      </c>
      <c r="CL336" s="1" t="str">
        <f t="shared" si="1270"/>
        <v>Not Used</v>
      </c>
      <c r="CM336" s="1" t="str">
        <f t="shared" si="1270"/>
        <v>Not Used</v>
      </c>
      <c r="CN336" s="1" t="str">
        <f t="shared" si="1270"/>
        <v>Not Used</v>
      </c>
      <c r="CO336" s="1">
        <f t="shared" si="1270"/>
        <v>321</v>
      </c>
      <c r="CP336" s="1">
        <f t="shared" si="1270"/>
        <v>322</v>
      </c>
      <c r="CQ336" s="1">
        <f t="shared" si="1270"/>
        <v>323</v>
      </c>
      <c r="CR336" s="1">
        <f t="shared" si="1270"/>
        <v>324</v>
      </c>
      <c r="CS336" s="1">
        <f t="shared" si="1270"/>
        <v>325</v>
      </c>
      <c r="CT336" s="1">
        <f t="shared" si="1270"/>
        <v>326</v>
      </c>
      <c r="CU336" s="1">
        <f t="shared" si="1270"/>
        <v>327</v>
      </c>
      <c r="CV336" s="1">
        <f t="shared" si="1270"/>
        <v>331</v>
      </c>
      <c r="CW336" s="1">
        <f t="shared" si="1270"/>
        <v>332</v>
      </c>
      <c r="CX336" s="1">
        <f t="shared" si="1270"/>
        <v>333</v>
      </c>
      <c r="CY336" s="1">
        <f t="shared" si="1270"/>
        <v>334</v>
      </c>
      <c r="CZ336" s="1">
        <f t="shared" si="1270"/>
        <v>335</v>
      </c>
      <c r="DA336" s="1">
        <f t="shared" si="1270"/>
        <v>336</v>
      </c>
      <c r="DB336" s="1">
        <f t="shared" si="1270"/>
        <v>337</v>
      </c>
      <c r="DC336" s="1">
        <f t="shared" si="1270"/>
        <v>339</v>
      </c>
      <c r="DF336" t="str">
        <f t="shared" ref="DF336:DZ336" si="1271">C336</f>
        <v>311/312</v>
      </c>
      <c r="DG336" t="str">
        <f t="shared" si="1271"/>
        <v>313/314</v>
      </c>
      <c r="DH336" t="str">
        <f t="shared" si="1271"/>
        <v>315/316</v>
      </c>
      <c r="DI336" t="str">
        <f t="shared" si="1271"/>
        <v>Not Used</v>
      </c>
      <c r="DJ336" t="str">
        <f t="shared" si="1271"/>
        <v>Not Used</v>
      </c>
      <c r="DK336" t="str">
        <f t="shared" si="1271"/>
        <v>Not Used</v>
      </c>
      <c r="DL336">
        <f t="shared" si="1271"/>
        <v>321</v>
      </c>
      <c r="DM336">
        <f t="shared" si="1271"/>
        <v>322</v>
      </c>
      <c r="DN336">
        <f t="shared" si="1271"/>
        <v>323</v>
      </c>
      <c r="DO336">
        <f t="shared" si="1271"/>
        <v>324</v>
      </c>
      <c r="DP336">
        <f t="shared" si="1271"/>
        <v>325</v>
      </c>
      <c r="DQ336">
        <f t="shared" si="1271"/>
        <v>326</v>
      </c>
      <c r="DR336">
        <f t="shared" si="1271"/>
        <v>327</v>
      </c>
      <c r="DS336">
        <f t="shared" si="1271"/>
        <v>331</v>
      </c>
      <c r="DT336">
        <f t="shared" si="1271"/>
        <v>332</v>
      </c>
      <c r="DU336">
        <f t="shared" si="1271"/>
        <v>333</v>
      </c>
      <c r="DV336">
        <f t="shared" si="1271"/>
        <v>334</v>
      </c>
      <c r="DW336">
        <f t="shared" si="1271"/>
        <v>335</v>
      </c>
      <c r="DX336">
        <f t="shared" si="1271"/>
        <v>336</v>
      </c>
      <c r="DY336">
        <f t="shared" si="1271"/>
        <v>337</v>
      </c>
      <c r="DZ336">
        <f t="shared" si="1271"/>
        <v>339</v>
      </c>
      <c r="EA336" t="s">
        <v>16</v>
      </c>
      <c r="EC336" t="str">
        <f t="shared" ref="EC336:EW336" si="1272">C336</f>
        <v>311/312</v>
      </c>
      <c r="ED336" t="str">
        <f t="shared" si="1272"/>
        <v>313/314</v>
      </c>
      <c r="EE336" t="str">
        <f t="shared" si="1272"/>
        <v>315/316</v>
      </c>
      <c r="EF336" t="str">
        <f t="shared" si="1272"/>
        <v>Not Used</v>
      </c>
      <c r="EG336" t="str">
        <f t="shared" si="1272"/>
        <v>Not Used</v>
      </c>
      <c r="EH336" t="str">
        <f t="shared" si="1272"/>
        <v>Not Used</v>
      </c>
      <c r="EI336">
        <f t="shared" si="1272"/>
        <v>321</v>
      </c>
      <c r="EJ336">
        <f t="shared" si="1272"/>
        <v>322</v>
      </c>
      <c r="EK336">
        <f t="shared" si="1272"/>
        <v>323</v>
      </c>
      <c r="EL336">
        <f t="shared" si="1272"/>
        <v>324</v>
      </c>
      <c r="EM336">
        <f t="shared" si="1272"/>
        <v>325</v>
      </c>
      <c r="EN336">
        <f t="shared" si="1272"/>
        <v>326</v>
      </c>
      <c r="EO336">
        <f t="shared" si="1272"/>
        <v>327</v>
      </c>
      <c r="EP336">
        <f t="shared" si="1272"/>
        <v>331</v>
      </c>
      <c r="EQ336">
        <f t="shared" si="1272"/>
        <v>332</v>
      </c>
      <c r="ER336">
        <f t="shared" si="1272"/>
        <v>333</v>
      </c>
      <c r="ES336">
        <f t="shared" si="1272"/>
        <v>334</v>
      </c>
      <c r="ET336">
        <f t="shared" si="1272"/>
        <v>335</v>
      </c>
      <c r="EU336">
        <f t="shared" si="1272"/>
        <v>336</v>
      </c>
      <c r="EV336">
        <f t="shared" si="1272"/>
        <v>337</v>
      </c>
      <c r="EW336">
        <f t="shared" si="1272"/>
        <v>339</v>
      </c>
      <c r="EZ336" t="str">
        <f t="shared" ref="EZ336:FT336" si="1273">C336</f>
        <v>311/312</v>
      </c>
      <c r="FA336" t="str">
        <f t="shared" si="1273"/>
        <v>313/314</v>
      </c>
      <c r="FB336" t="str">
        <f t="shared" si="1273"/>
        <v>315/316</v>
      </c>
      <c r="FC336" t="str">
        <f t="shared" si="1273"/>
        <v>Not Used</v>
      </c>
      <c r="FD336" t="str">
        <f t="shared" si="1273"/>
        <v>Not Used</v>
      </c>
      <c r="FE336" t="str">
        <f t="shared" si="1273"/>
        <v>Not Used</v>
      </c>
      <c r="FF336">
        <f t="shared" si="1273"/>
        <v>321</v>
      </c>
      <c r="FG336">
        <f t="shared" si="1273"/>
        <v>322</v>
      </c>
      <c r="FH336">
        <f t="shared" si="1273"/>
        <v>323</v>
      </c>
      <c r="FI336">
        <f t="shared" si="1273"/>
        <v>324</v>
      </c>
      <c r="FJ336">
        <f t="shared" si="1273"/>
        <v>325</v>
      </c>
      <c r="FK336">
        <f t="shared" si="1273"/>
        <v>326</v>
      </c>
      <c r="FL336">
        <f t="shared" si="1273"/>
        <v>327</v>
      </c>
      <c r="FM336">
        <f t="shared" si="1273"/>
        <v>331</v>
      </c>
      <c r="FN336">
        <f t="shared" si="1273"/>
        <v>332</v>
      </c>
      <c r="FO336">
        <f t="shared" si="1273"/>
        <v>333</v>
      </c>
      <c r="FP336">
        <f t="shared" si="1273"/>
        <v>334</v>
      </c>
      <c r="FQ336">
        <f t="shared" si="1273"/>
        <v>335</v>
      </c>
      <c r="FR336">
        <f t="shared" si="1273"/>
        <v>336</v>
      </c>
      <c r="FS336">
        <f t="shared" si="1273"/>
        <v>337</v>
      </c>
      <c r="FT336">
        <f t="shared" si="1273"/>
        <v>339</v>
      </c>
      <c r="FW336" t="s">
        <v>30</v>
      </c>
      <c r="FX336" t="s">
        <v>28</v>
      </c>
      <c r="FY336" t="s">
        <v>28</v>
      </c>
      <c r="GA336" t="s">
        <v>30</v>
      </c>
      <c r="GB336" t="s">
        <v>28</v>
      </c>
      <c r="GC336" t="s">
        <v>28</v>
      </c>
      <c r="GE336" t="s">
        <v>30</v>
      </c>
      <c r="GF336" t="s">
        <v>28</v>
      </c>
      <c r="GG336" t="s">
        <v>28</v>
      </c>
      <c r="GL336" s="3"/>
      <c r="GM336" s="3"/>
      <c r="GN336" s="8"/>
      <c r="GO336" s="5" t="s">
        <v>44</v>
      </c>
      <c r="GP336">
        <f>Base_year2-1949</f>
        <v>47</v>
      </c>
      <c r="HJ336" s="17"/>
      <c r="HM336" t="s">
        <v>17</v>
      </c>
      <c r="HN336" t="s">
        <v>83</v>
      </c>
      <c r="HO336" t="s">
        <v>80</v>
      </c>
      <c r="HP336" t="s">
        <v>82</v>
      </c>
      <c r="HQ336" t="s">
        <v>77</v>
      </c>
      <c r="HR336" t="s">
        <v>78</v>
      </c>
      <c r="HS336" t="s">
        <v>79</v>
      </c>
      <c r="HU336" t="s">
        <v>33</v>
      </c>
      <c r="HV336" t="s">
        <v>84</v>
      </c>
      <c r="HX336" s="8"/>
      <c r="HY336" s="5" t="s">
        <v>44</v>
      </c>
      <c r="HZ336">
        <f>Base_year2-1949</f>
        <v>47</v>
      </c>
    </row>
    <row r="337" spans="1:252" ht="13.5" customHeight="1" x14ac:dyDescent="0.2">
      <c r="A337" t="s">
        <v>218</v>
      </c>
      <c r="B337" t="s">
        <v>219</v>
      </c>
      <c r="C337" s="84" t="s">
        <v>218</v>
      </c>
      <c r="D337" s="84" t="s">
        <v>218</v>
      </c>
      <c r="E337" s="84" t="s">
        <v>218</v>
      </c>
      <c r="F337" s="84" t="s">
        <v>218</v>
      </c>
      <c r="G337" s="84" t="s">
        <v>218</v>
      </c>
      <c r="H337" s="84" t="s">
        <v>218</v>
      </c>
      <c r="I337" s="84" t="s">
        <v>218</v>
      </c>
      <c r="J337" s="84" t="s">
        <v>218</v>
      </c>
      <c r="K337" s="84" t="s">
        <v>218</v>
      </c>
      <c r="L337" s="84" t="s">
        <v>218</v>
      </c>
      <c r="M337" s="84" t="s">
        <v>218</v>
      </c>
      <c r="N337" s="84" t="s">
        <v>218</v>
      </c>
      <c r="O337" s="84" t="s">
        <v>218</v>
      </c>
      <c r="P337" s="84" t="s">
        <v>218</v>
      </c>
      <c r="Q337" s="84" t="s">
        <v>218</v>
      </c>
      <c r="R337" s="84" t="s">
        <v>218</v>
      </c>
      <c r="S337" s="84" t="s">
        <v>218</v>
      </c>
      <c r="T337" s="84" t="s">
        <v>218</v>
      </c>
      <c r="U337" s="84" t="s">
        <v>218</v>
      </c>
      <c r="V337" s="84" t="s">
        <v>218</v>
      </c>
      <c r="W337" s="84" t="s">
        <v>218</v>
      </c>
      <c r="X337" s="84" t="s">
        <v>218</v>
      </c>
      <c r="Z337" s="81" t="s">
        <v>218</v>
      </c>
      <c r="AA337" s="81" t="s">
        <v>218</v>
      </c>
      <c r="AB337" s="81" t="s">
        <v>218</v>
      </c>
      <c r="AC337" s="81" t="s">
        <v>218</v>
      </c>
      <c r="AD337" s="81" t="s">
        <v>218</v>
      </c>
      <c r="AE337" s="81" t="s">
        <v>218</v>
      </c>
      <c r="AF337" s="81" t="s">
        <v>218</v>
      </c>
      <c r="AG337" s="81" t="s">
        <v>218</v>
      </c>
      <c r="AH337" s="81" t="s">
        <v>218</v>
      </c>
      <c r="AI337" s="81" t="s">
        <v>218</v>
      </c>
      <c r="AJ337" s="81" t="s">
        <v>218</v>
      </c>
      <c r="AK337" s="81" t="s">
        <v>218</v>
      </c>
      <c r="AL337" s="81" t="s">
        <v>218</v>
      </c>
      <c r="AM337" s="81" t="s">
        <v>218</v>
      </c>
      <c r="AN337" s="81" t="s">
        <v>218</v>
      </c>
      <c r="AO337" s="81" t="s">
        <v>218</v>
      </c>
      <c r="AP337" s="81" t="s">
        <v>218</v>
      </c>
      <c r="AQ337" s="81" t="s">
        <v>218</v>
      </c>
      <c r="AR337" s="81" t="s">
        <v>218</v>
      </c>
      <c r="AS337" s="81" t="s">
        <v>218</v>
      </c>
      <c r="AT337" s="81" t="s">
        <v>218</v>
      </c>
      <c r="AU337" s="81" t="s">
        <v>218</v>
      </c>
      <c r="AV337" s="81"/>
      <c r="AX337" s="84" t="s">
        <v>218</v>
      </c>
      <c r="AY337" s="84" t="s">
        <v>218</v>
      </c>
      <c r="AZ337" s="84" t="s">
        <v>218</v>
      </c>
      <c r="BA337" s="84" t="s">
        <v>218</v>
      </c>
      <c r="BB337" s="84" t="s">
        <v>218</v>
      </c>
      <c r="BC337" s="84" t="s">
        <v>218</v>
      </c>
      <c r="BD337" s="84" t="s">
        <v>218</v>
      </c>
      <c r="BE337" s="84" t="s">
        <v>218</v>
      </c>
      <c r="BF337" s="84" t="s">
        <v>218</v>
      </c>
      <c r="BG337" s="84" t="s">
        <v>218</v>
      </c>
      <c r="BH337" s="84" t="s">
        <v>218</v>
      </c>
      <c r="BI337" s="84" t="s">
        <v>218</v>
      </c>
      <c r="BJ337" s="84" t="s">
        <v>218</v>
      </c>
      <c r="BK337" s="84" t="s">
        <v>218</v>
      </c>
      <c r="BL337" s="84" t="s">
        <v>218</v>
      </c>
      <c r="BM337" s="84" t="s">
        <v>218</v>
      </c>
      <c r="BN337" s="84" t="s">
        <v>218</v>
      </c>
      <c r="BO337" s="84" t="s">
        <v>218</v>
      </c>
      <c r="BP337" s="84" t="s">
        <v>218</v>
      </c>
      <c r="BQ337" s="84" t="s">
        <v>218</v>
      </c>
      <c r="BR337" s="84" t="s">
        <v>218</v>
      </c>
      <c r="BS337" s="84" t="s">
        <v>218</v>
      </c>
      <c r="BU337" s="3"/>
      <c r="BV337" s="80" t="s">
        <v>482</v>
      </c>
      <c r="BW337" s="80" t="s">
        <v>77</v>
      </c>
      <c r="BX337" s="80"/>
      <c r="BY337" s="80"/>
      <c r="BZ337" s="80"/>
      <c r="CA337" s="80"/>
      <c r="CB337" s="80"/>
      <c r="CC337" s="80"/>
      <c r="CD337" s="80"/>
      <c r="CE337" s="80"/>
      <c r="CG337" s="35"/>
      <c r="CH337" s="8" t="s">
        <v>219</v>
      </c>
      <c r="CI337" t="s">
        <v>224</v>
      </c>
      <c r="CJ337" t="s">
        <v>224</v>
      </c>
      <c r="CK337" t="s">
        <v>224</v>
      </c>
      <c r="CL337" t="s">
        <v>224</v>
      </c>
      <c r="CM337" t="s">
        <v>224</v>
      </c>
      <c r="CN337" t="s">
        <v>224</v>
      </c>
      <c r="CO337" t="s">
        <v>224</v>
      </c>
      <c r="CP337" t="s">
        <v>224</v>
      </c>
      <c r="CQ337" t="s">
        <v>224</v>
      </c>
      <c r="CR337" t="s">
        <v>224</v>
      </c>
      <c r="CS337" t="s">
        <v>224</v>
      </c>
      <c r="CT337" t="s">
        <v>224</v>
      </c>
      <c r="CU337" t="s">
        <v>224</v>
      </c>
      <c r="CV337" t="s">
        <v>224</v>
      </c>
      <c r="CW337" t="s">
        <v>224</v>
      </c>
      <c r="CX337" t="s">
        <v>224</v>
      </c>
      <c r="CY337" t="s">
        <v>224</v>
      </c>
      <c r="CZ337" t="s">
        <v>224</v>
      </c>
      <c r="DA337" t="s">
        <v>224</v>
      </c>
      <c r="DB337" t="s">
        <v>224</v>
      </c>
      <c r="DC337" t="s">
        <v>224</v>
      </c>
      <c r="DF337" t="s">
        <v>224</v>
      </c>
      <c r="DG337" t="s">
        <v>224</v>
      </c>
      <c r="DH337" t="s">
        <v>224</v>
      </c>
      <c r="DI337" t="s">
        <v>224</v>
      </c>
      <c r="DJ337" t="s">
        <v>224</v>
      </c>
      <c r="DK337" t="s">
        <v>224</v>
      </c>
      <c r="DL337" t="s">
        <v>224</v>
      </c>
      <c r="DM337" t="s">
        <v>224</v>
      </c>
      <c r="DN337" t="s">
        <v>224</v>
      </c>
      <c r="DO337" t="s">
        <v>224</v>
      </c>
      <c r="DP337" t="s">
        <v>224</v>
      </c>
      <c r="DQ337" t="s">
        <v>224</v>
      </c>
      <c r="DR337" t="s">
        <v>224</v>
      </c>
      <c r="DS337" t="s">
        <v>224</v>
      </c>
      <c r="DT337" t="s">
        <v>224</v>
      </c>
      <c r="DU337" t="s">
        <v>224</v>
      </c>
      <c r="DV337" t="s">
        <v>224</v>
      </c>
      <c r="DW337" t="s">
        <v>224</v>
      </c>
      <c r="DX337" t="s">
        <v>224</v>
      </c>
      <c r="DY337" t="s">
        <v>224</v>
      </c>
      <c r="DZ337" t="s">
        <v>224</v>
      </c>
      <c r="EA337" t="s">
        <v>224</v>
      </c>
      <c r="EC337" t="s">
        <v>224</v>
      </c>
      <c r="ED337" t="s">
        <v>224</v>
      </c>
      <c r="EE337" t="s">
        <v>224</v>
      </c>
      <c r="EF337" t="s">
        <v>224</v>
      </c>
      <c r="EG337" t="s">
        <v>224</v>
      </c>
      <c r="EH337" t="s">
        <v>224</v>
      </c>
      <c r="EI337" t="s">
        <v>224</v>
      </c>
      <c r="EJ337" t="s">
        <v>224</v>
      </c>
      <c r="EK337" t="s">
        <v>224</v>
      </c>
      <c r="EL337" t="s">
        <v>224</v>
      </c>
      <c r="EM337" t="s">
        <v>224</v>
      </c>
      <c r="EN337" t="s">
        <v>224</v>
      </c>
      <c r="EO337" t="s">
        <v>224</v>
      </c>
      <c r="EP337" t="s">
        <v>224</v>
      </c>
      <c r="EQ337" t="s">
        <v>224</v>
      </c>
      <c r="ER337" t="s">
        <v>224</v>
      </c>
      <c r="ES337" t="s">
        <v>224</v>
      </c>
      <c r="ET337" t="s">
        <v>224</v>
      </c>
      <c r="EU337" t="s">
        <v>224</v>
      </c>
      <c r="EV337" t="s">
        <v>224</v>
      </c>
      <c r="EW337" t="s">
        <v>224</v>
      </c>
      <c r="EZ337" t="s">
        <v>224</v>
      </c>
      <c r="FA337" t="s">
        <v>224</v>
      </c>
      <c r="FB337" t="s">
        <v>224</v>
      </c>
      <c r="FC337" t="s">
        <v>224</v>
      </c>
      <c r="FD337" t="s">
        <v>224</v>
      </c>
      <c r="FE337" t="s">
        <v>224</v>
      </c>
      <c r="FF337" t="s">
        <v>224</v>
      </c>
      <c r="FG337" t="s">
        <v>224</v>
      </c>
      <c r="FH337" t="s">
        <v>224</v>
      </c>
      <c r="FI337" t="s">
        <v>224</v>
      </c>
      <c r="FJ337" t="s">
        <v>224</v>
      </c>
      <c r="FK337" t="s">
        <v>224</v>
      </c>
      <c r="FL337" t="s">
        <v>224</v>
      </c>
      <c r="FM337" t="s">
        <v>224</v>
      </c>
      <c r="FN337" t="s">
        <v>224</v>
      </c>
      <c r="FO337" t="s">
        <v>224</v>
      </c>
      <c r="FP337" t="s">
        <v>224</v>
      </c>
      <c r="FQ337" t="s">
        <v>224</v>
      </c>
      <c r="FR337" t="s">
        <v>224</v>
      </c>
      <c r="FS337" t="s">
        <v>224</v>
      </c>
      <c r="FT337" t="s">
        <v>224</v>
      </c>
      <c r="FW337" t="s">
        <v>29</v>
      </c>
      <c r="FX337" t="s">
        <v>29</v>
      </c>
      <c r="FY337" t="s">
        <v>23</v>
      </c>
      <c r="GA337" t="s">
        <v>29</v>
      </c>
      <c r="GB337" t="s">
        <v>29</v>
      </c>
      <c r="GC337" t="s">
        <v>23</v>
      </c>
      <c r="GE337" t="s">
        <v>29</v>
      </c>
      <c r="GF337" t="s">
        <v>29</v>
      </c>
      <c r="GG337" t="s">
        <v>23</v>
      </c>
      <c r="GL337" s="3"/>
      <c r="GM337" s="3"/>
      <c r="GN337" s="8"/>
      <c r="GO337" s="5"/>
      <c r="GS337" t="s">
        <v>90</v>
      </c>
      <c r="HJ337" s="17"/>
      <c r="HM337" t="s">
        <v>19</v>
      </c>
      <c r="HN337" t="s">
        <v>77</v>
      </c>
      <c r="HX337" s="8"/>
      <c r="HY337" s="5"/>
      <c r="IC337" t="s">
        <v>90</v>
      </c>
    </row>
    <row r="338" spans="1:252" ht="32.25" customHeight="1" thickBot="1" x14ac:dyDescent="0.25">
      <c r="B338" t="s">
        <v>14</v>
      </c>
      <c r="C338" s="83" t="s">
        <v>215</v>
      </c>
      <c r="D338" s="83" t="s">
        <v>215</v>
      </c>
      <c r="E338" s="83" t="s">
        <v>215</v>
      </c>
      <c r="F338" s="83" t="s">
        <v>215</v>
      </c>
      <c r="G338" s="83" t="s">
        <v>215</v>
      </c>
      <c r="H338" s="83" t="s">
        <v>215</v>
      </c>
      <c r="I338" s="83" t="s">
        <v>215</v>
      </c>
      <c r="J338" s="83" t="s">
        <v>215</v>
      </c>
      <c r="K338" s="83" t="s">
        <v>215</v>
      </c>
      <c r="L338" s="83" t="s">
        <v>215</v>
      </c>
      <c r="M338" s="83" t="s">
        <v>215</v>
      </c>
      <c r="N338" s="83" t="s">
        <v>215</v>
      </c>
      <c r="O338" s="83" t="s">
        <v>215</v>
      </c>
      <c r="P338" s="83" t="s">
        <v>215</v>
      </c>
      <c r="Q338" s="83" t="s">
        <v>215</v>
      </c>
      <c r="R338" s="83" t="s">
        <v>215</v>
      </c>
      <c r="S338" s="83" t="s">
        <v>215</v>
      </c>
      <c r="T338" s="83" t="s">
        <v>215</v>
      </c>
      <c r="U338" s="83" t="s">
        <v>215</v>
      </c>
      <c r="V338" s="83" t="s">
        <v>215</v>
      </c>
      <c r="W338" s="83" t="s">
        <v>215</v>
      </c>
      <c r="X338" s="83" t="s">
        <v>215</v>
      </c>
      <c r="Z338" s="82" t="str">
        <f>Z257</f>
        <v xml:space="preserve"> kBtu/$</v>
      </c>
      <c r="AA338" s="82" t="str">
        <f t="shared" ref="AA338:AU338" si="1274">AA257</f>
        <v xml:space="preserve"> kBtu/$</v>
      </c>
      <c r="AB338" s="82" t="str">
        <f t="shared" si="1274"/>
        <v xml:space="preserve"> kBtu/$</v>
      </c>
      <c r="AC338" s="82" t="str">
        <f t="shared" si="1274"/>
        <v xml:space="preserve"> kBtu/$</v>
      </c>
      <c r="AD338" s="82" t="str">
        <f t="shared" si="1274"/>
        <v xml:space="preserve"> kBtu/$</v>
      </c>
      <c r="AE338" s="82" t="str">
        <f t="shared" si="1274"/>
        <v xml:space="preserve"> kBtu/$</v>
      </c>
      <c r="AF338" s="82" t="str">
        <f t="shared" si="1274"/>
        <v xml:space="preserve"> kBtu/$</v>
      </c>
      <c r="AG338" s="82" t="str">
        <f t="shared" si="1274"/>
        <v xml:space="preserve"> kBtu/$</v>
      </c>
      <c r="AH338" s="82" t="str">
        <f t="shared" si="1274"/>
        <v xml:space="preserve"> kBtu/$</v>
      </c>
      <c r="AI338" s="82" t="str">
        <f t="shared" si="1274"/>
        <v xml:space="preserve"> kBtu/$</v>
      </c>
      <c r="AJ338" s="82" t="str">
        <f t="shared" si="1274"/>
        <v xml:space="preserve"> kBtu/$</v>
      </c>
      <c r="AK338" s="82" t="str">
        <f t="shared" si="1274"/>
        <v xml:space="preserve"> kBtu/$</v>
      </c>
      <c r="AL338" s="82" t="str">
        <f t="shared" si="1274"/>
        <v xml:space="preserve"> kBtu/$</v>
      </c>
      <c r="AM338" s="82" t="str">
        <f t="shared" si="1274"/>
        <v xml:space="preserve"> kBtu/$</v>
      </c>
      <c r="AN338" s="82" t="str">
        <f t="shared" si="1274"/>
        <v xml:space="preserve"> kBtu/$</v>
      </c>
      <c r="AO338" s="82" t="str">
        <f t="shared" si="1274"/>
        <v xml:space="preserve"> kBtu/$</v>
      </c>
      <c r="AP338" s="82" t="str">
        <f t="shared" si="1274"/>
        <v xml:space="preserve"> kBtu/$</v>
      </c>
      <c r="AQ338" s="82" t="str">
        <f t="shared" si="1274"/>
        <v xml:space="preserve"> kBtu/$</v>
      </c>
      <c r="AR338" s="82" t="str">
        <f t="shared" si="1274"/>
        <v xml:space="preserve"> kBtu/$</v>
      </c>
      <c r="AS338" s="82" t="str">
        <f t="shared" si="1274"/>
        <v xml:space="preserve"> kBtu/$</v>
      </c>
      <c r="AT338" s="82" t="str">
        <f t="shared" si="1274"/>
        <v xml:space="preserve"> kBtu/$</v>
      </c>
      <c r="AU338" s="130" t="str">
        <f t="shared" si="1274"/>
        <v>kBtu/$ (GDP)</v>
      </c>
      <c r="AV338" s="323"/>
      <c r="AX338" s="83" t="str">
        <f>index_label</f>
        <v>1985 = 1</v>
      </c>
      <c r="AY338" s="83" t="str">
        <f t="shared" ref="AY338:BS338" si="1275">index_label</f>
        <v>1985 = 1</v>
      </c>
      <c r="AZ338" s="83" t="str">
        <f t="shared" si="1275"/>
        <v>1985 = 1</v>
      </c>
      <c r="BA338" s="83" t="str">
        <f t="shared" si="1275"/>
        <v>1985 = 1</v>
      </c>
      <c r="BB338" s="83" t="str">
        <f t="shared" si="1275"/>
        <v>1985 = 1</v>
      </c>
      <c r="BC338" s="83" t="str">
        <f t="shared" si="1275"/>
        <v>1985 = 1</v>
      </c>
      <c r="BD338" s="83" t="str">
        <f t="shared" si="1275"/>
        <v>1985 = 1</v>
      </c>
      <c r="BE338" s="83" t="str">
        <f t="shared" si="1275"/>
        <v>1985 = 1</v>
      </c>
      <c r="BF338" s="83" t="str">
        <f t="shared" si="1275"/>
        <v>1985 = 1</v>
      </c>
      <c r="BG338" s="83" t="str">
        <f t="shared" si="1275"/>
        <v>1985 = 1</v>
      </c>
      <c r="BH338" s="83" t="str">
        <f t="shared" si="1275"/>
        <v>1985 = 1</v>
      </c>
      <c r="BI338" s="83" t="str">
        <f t="shared" si="1275"/>
        <v>1985 = 1</v>
      </c>
      <c r="BJ338" s="83" t="str">
        <f t="shared" si="1275"/>
        <v>1985 = 1</v>
      </c>
      <c r="BK338" s="83" t="str">
        <f t="shared" si="1275"/>
        <v>1985 = 1</v>
      </c>
      <c r="BL338" s="83" t="str">
        <f t="shared" si="1275"/>
        <v>1985 = 1</v>
      </c>
      <c r="BM338" s="83" t="str">
        <f t="shared" si="1275"/>
        <v>1985 = 1</v>
      </c>
      <c r="BN338" s="83" t="str">
        <f t="shared" si="1275"/>
        <v>1985 = 1</v>
      </c>
      <c r="BO338" s="83" t="str">
        <f t="shared" si="1275"/>
        <v>1985 = 1</v>
      </c>
      <c r="BP338" s="83" t="str">
        <f t="shared" si="1275"/>
        <v>1985 = 1</v>
      </c>
      <c r="BQ338" s="83" t="str">
        <f t="shared" si="1275"/>
        <v>1985 = 1</v>
      </c>
      <c r="BR338" s="83" t="str">
        <f t="shared" si="1275"/>
        <v>1985 = 1</v>
      </c>
      <c r="BS338" s="83" t="str">
        <f t="shared" si="1275"/>
        <v>1985 = 1</v>
      </c>
      <c r="BU338" s="24"/>
      <c r="BV338" s="83" t="str">
        <f>index_label</f>
        <v>1985 = 1</v>
      </c>
      <c r="BW338" s="83" t="str">
        <f t="shared" ref="BW338:CE338" si="1276">index_label</f>
        <v>1985 = 1</v>
      </c>
      <c r="BX338" s="83" t="str">
        <f t="shared" si="1276"/>
        <v>1985 = 1</v>
      </c>
      <c r="BY338" s="83" t="str">
        <f t="shared" si="1276"/>
        <v>1985 = 1</v>
      </c>
      <c r="BZ338" s="83" t="str">
        <f t="shared" si="1276"/>
        <v>1985 = 1</v>
      </c>
      <c r="CA338" s="83" t="str">
        <f t="shared" si="1276"/>
        <v>1985 = 1</v>
      </c>
      <c r="CB338" s="83" t="str">
        <f t="shared" si="1276"/>
        <v>1985 = 1</v>
      </c>
      <c r="CC338" s="83"/>
      <c r="CD338" s="83" t="str">
        <f t="shared" si="1276"/>
        <v>1985 = 1</v>
      </c>
      <c r="CE338" s="83" t="str">
        <f t="shared" si="1276"/>
        <v>1985 = 1</v>
      </c>
      <c r="CG338" s="35"/>
      <c r="CH338" s="74" t="s">
        <v>14</v>
      </c>
      <c r="CI338" s="4" t="s">
        <v>26</v>
      </c>
      <c r="CJ338" s="4" t="s">
        <v>26</v>
      </c>
      <c r="CK338" s="4" t="s">
        <v>26</v>
      </c>
      <c r="CL338" s="4" t="s">
        <v>26</v>
      </c>
      <c r="CM338" s="4" t="s">
        <v>26</v>
      </c>
      <c r="CN338" s="4" t="s">
        <v>26</v>
      </c>
      <c r="CO338" s="4" t="s">
        <v>26</v>
      </c>
      <c r="CP338" s="4" t="s">
        <v>26</v>
      </c>
      <c r="CQ338" s="4" t="s">
        <v>26</v>
      </c>
      <c r="CR338" s="4" t="s">
        <v>26</v>
      </c>
      <c r="CS338" s="4" t="s">
        <v>26</v>
      </c>
      <c r="CT338" s="4" t="s">
        <v>26</v>
      </c>
      <c r="CU338" s="4" t="s">
        <v>26</v>
      </c>
      <c r="CV338" s="4" t="s">
        <v>26</v>
      </c>
      <c r="CW338" s="4" t="s">
        <v>26</v>
      </c>
      <c r="CX338" s="4" t="s">
        <v>26</v>
      </c>
      <c r="CY338" s="4" t="s">
        <v>26</v>
      </c>
      <c r="CZ338" s="4" t="s">
        <v>26</v>
      </c>
      <c r="DA338" s="4" t="s">
        <v>26</v>
      </c>
      <c r="DB338" s="4" t="s">
        <v>26</v>
      </c>
      <c r="DC338" s="4" t="s">
        <v>26</v>
      </c>
      <c r="DF338" s="4"/>
      <c r="DG338" s="4"/>
      <c r="DH338" s="4"/>
      <c r="DI338" s="4"/>
      <c r="DJ338" s="4"/>
      <c r="DK338" s="4"/>
      <c r="DL338" s="4"/>
      <c r="DM338" s="4"/>
      <c r="DN338" s="4"/>
      <c r="DO338" s="4"/>
      <c r="DP338" s="4"/>
      <c r="DQ338" s="4"/>
      <c r="DR338" s="4"/>
      <c r="DS338" s="4"/>
      <c r="DT338" s="4"/>
      <c r="DU338" s="4"/>
      <c r="DV338" s="4"/>
      <c r="DW338" s="4"/>
      <c r="DX338" s="4"/>
      <c r="DY338" s="4"/>
      <c r="DZ338" s="4"/>
      <c r="EA338" s="4"/>
      <c r="EC338" s="4"/>
      <c r="ED338" s="4"/>
      <c r="EE338" s="4"/>
      <c r="EF338" s="4"/>
      <c r="EG338" s="4"/>
      <c r="EH338" s="4"/>
      <c r="EI338" s="4"/>
      <c r="EJ338" s="4"/>
      <c r="EK338" s="4"/>
      <c r="EL338" s="4"/>
      <c r="EM338" s="4"/>
      <c r="EN338" s="4"/>
      <c r="EO338" s="4"/>
      <c r="EP338" s="4"/>
      <c r="EQ338" s="4"/>
      <c r="ER338" s="4"/>
      <c r="ES338" s="4"/>
      <c r="ET338" s="4"/>
      <c r="EU338" s="4"/>
      <c r="EV338" s="4"/>
      <c r="EW338" s="4"/>
      <c r="EZ338" s="4"/>
      <c r="FA338" s="4"/>
      <c r="FB338" s="4"/>
      <c r="FC338" s="4"/>
      <c r="FD338" s="4"/>
      <c r="FE338" s="4"/>
      <c r="FF338" s="4"/>
      <c r="FG338" s="4"/>
      <c r="FH338" s="4"/>
      <c r="FI338" s="4"/>
      <c r="FJ338" s="4"/>
      <c r="FK338" s="4"/>
      <c r="FL338" s="4"/>
      <c r="FM338" s="4"/>
      <c r="FN338" s="4"/>
      <c r="FO338" s="4"/>
      <c r="FP338" s="4"/>
      <c r="FQ338" s="4"/>
      <c r="FR338" s="4"/>
      <c r="FS338" s="4"/>
      <c r="FT338" s="4"/>
      <c r="FW338" s="4"/>
      <c r="FX338" s="4"/>
      <c r="FY338" s="4"/>
      <c r="GA338" s="4"/>
      <c r="GB338" s="4"/>
      <c r="GC338" s="4"/>
      <c r="GE338" s="4"/>
      <c r="GF338" s="4"/>
      <c r="GG338" s="4"/>
      <c r="GL338" s="3"/>
      <c r="GM338" s="3"/>
      <c r="GN338" s="8"/>
      <c r="GO338" s="5" t="s">
        <v>38</v>
      </c>
      <c r="GP338" t="s">
        <v>46</v>
      </c>
      <c r="GR338" t="s">
        <v>92</v>
      </c>
      <c r="GS338" t="s">
        <v>91</v>
      </c>
      <c r="GT338" t="s">
        <v>42</v>
      </c>
      <c r="GU338" s="25"/>
      <c r="GV338" s="25"/>
      <c r="GW338" s="32" t="s">
        <v>111</v>
      </c>
      <c r="GX338" s="25" t="s">
        <v>59</v>
      </c>
      <c r="GY338" s="25" t="s">
        <v>85</v>
      </c>
      <c r="HA338" t="s">
        <v>298</v>
      </c>
      <c r="HB338" t="s">
        <v>41</v>
      </c>
      <c r="HC338" t="s">
        <v>42</v>
      </c>
      <c r="HD338" t="s">
        <v>79</v>
      </c>
      <c r="HF338" t="s">
        <v>59</v>
      </c>
      <c r="HG338" t="s">
        <v>86</v>
      </c>
      <c r="HH338" t="s">
        <v>87</v>
      </c>
      <c r="HJ338" s="17"/>
      <c r="HL338" s="4"/>
      <c r="HM338" s="4"/>
      <c r="HN338" s="4"/>
      <c r="HO338" s="4"/>
      <c r="HP338" s="4"/>
      <c r="HQ338" s="4"/>
      <c r="HR338" s="4"/>
      <c r="HS338" s="4"/>
      <c r="HT338" s="4"/>
      <c r="HU338" s="4"/>
      <c r="HV338" s="4"/>
      <c r="HX338" s="8"/>
      <c r="HY338" s="5" t="s">
        <v>38</v>
      </c>
      <c r="HZ338" t="s">
        <v>46</v>
      </c>
      <c r="IB338" t="s">
        <v>92</v>
      </c>
      <c r="IC338" t="s">
        <v>91</v>
      </c>
      <c r="ID338" t="s">
        <v>42</v>
      </c>
      <c r="IF338" s="25"/>
      <c r="IG338" s="32" t="s">
        <v>111</v>
      </c>
      <c r="IH338" s="25" t="s">
        <v>59</v>
      </c>
      <c r="II338" s="25" t="s">
        <v>85</v>
      </c>
      <c r="IK338" t="s">
        <v>89</v>
      </c>
      <c r="IL338" t="s">
        <v>41</v>
      </c>
      <c r="IM338" t="s">
        <v>42</v>
      </c>
      <c r="IN338" t="s">
        <v>85</v>
      </c>
      <c r="IP338" t="s">
        <v>59</v>
      </c>
      <c r="IQ338" t="s">
        <v>86</v>
      </c>
      <c r="IR338" t="s">
        <v>87</v>
      </c>
    </row>
    <row r="339" spans="1:252" hidden="1" x14ac:dyDescent="0.2">
      <c r="A339" t="s">
        <v>218</v>
      </c>
      <c r="B339" s="1">
        <v>1949</v>
      </c>
      <c r="X339">
        <f t="shared" ref="X339:X374" si="1277">SUM(C339:W339)</f>
        <v>0</v>
      </c>
      <c r="AX339">
        <f t="shared" ref="AX339:AX370" si="1278">Z339/Z$410</f>
        <v>0</v>
      </c>
      <c r="AY339">
        <f t="shared" ref="AY339:AY370" si="1279">AA339/AA$410</f>
        <v>0</v>
      </c>
      <c r="AZ339">
        <f t="shared" ref="AZ339:AZ370" si="1280">AB339/AB$410</f>
        <v>0</v>
      </c>
      <c r="BA339">
        <f t="shared" ref="BA339:BA370" si="1281">AC339/AC$410</f>
        <v>0</v>
      </c>
      <c r="BB339">
        <f t="shared" ref="BB339:BB370" si="1282">AD339/AD$410</f>
        <v>0</v>
      </c>
      <c r="BC339">
        <f t="shared" ref="BC339:BC370" si="1283">AE339/AE$410</f>
        <v>0</v>
      </c>
      <c r="BD339">
        <f t="shared" ref="BD339:BD370" si="1284">AF339/AF$410</f>
        <v>0</v>
      </c>
      <c r="BE339">
        <f t="shared" ref="BE339:BE370" si="1285">AG339/AG$410</f>
        <v>0</v>
      </c>
      <c r="BF339">
        <f t="shared" ref="BF339:BF370" si="1286">AH339/AH$410</f>
        <v>0</v>
      </c>
      <c r="BG339">
        <f t="shared" ref="BG339:BG370" si="1287">AI339/AI$410</f>
        <v>0</v>
      </c>
      <c r="BH339">
        <f t="shared" ref="BH339:BH370" si="1288">AJ339/AJ$410</f>
        <v>0</v>
      </c>
      <c r="BI339">
        <f t="shared" ref="BI339:BI370" si="1289">AK339/AK$410</f>
        <v>0</v>
      </c>
      <c r="BJ339">
        <f t="shared" ref="BJ339:BJ370" si="1290">AL339/AL$410</f>
        <v>0</v>
      </c>
      <c r="BK339">
        <f t="shared" ref="BK339:BK370" si="1291">AM339/AM$410</f>
        <v>0</v>
      </c>
      <c r="BL339">
        <f t="shared" ref="BL339:BL370" si="1292">AN339/AN$410</f>
        <v>0</v>
      </c>
      <c r="BM339">
        <f t="shared" ref="BM339:BM370" si="1293">AO339/AO$410</f>
        <v>0</v>
      </c>
      <c r="BN339">
        <f t="shared" ref="BN339:BN370" si="1294">AP339/AP$410</f>
        <v>0</v>
      </c>
      <c r="BO339">
        <f t="shared" ref="BO339:BO370" si="1295">AQ339/AQ$410</f>
        <v>0</v>
      </c>
      <c r="BP339">
        <f t="shared" ref="BP339:BP370" si="1296">AR339/AR$410</f>
        <v>0</v>
      </c>
      <c r="BQ339">
        <f t="shared" ref="BQ339:BQ370" si="1297">AS339/AS$410</f>
        <v>0</v>
      </c>
      <c r="BR339">
        <f t="shared" ref="BR339:BR370" si="1298">AT339/AT$410</f>
        <v>0</v>
      </c>
      <c r="BS339">
        <f t="shared" ref="BS339:BS370" si="1299">AU339/AU$410</f>
        <v>0</v>
      </c>
      <c r="BU339" s="16"/>
      <c r="BV339" s="9">
        <f t="shared" ref="BV339:BV370" si="1300">CF5</f>
        <v>1.0640052694689878E-6</v>
      </c>
      <c r="BW339" s="9">
        <f>BS339</f>
        <v>0</v>
      </c>
      <c r="BX339" s="9">
        <f>GC339</f>
        <v>1.153977406354415</v>
      </c>
      <c r="BY339" s="9">
        <f>GG339</f>
        <v>1.0829689422256621</v>
      </c>
      <c r="BZ339" s="9">
        <f>FY339</f>
        <v>1.5645867941090399</v>
      </c>
      <c r="CA339" s="9">
        <f t="shared" ref="CA339:CA400" si="1301">BV339*BX339*BY339*BZ339</f>
        <v>2.0804474330782629E-6</v>
      </c>
      <c r="CB339" s="9">
        <f>GK339</f>
        <v>0</v>
      </c>
      <c r="CC339" s="9"/>
      <c r="CD339" s="9">
        <f>BX339*BY339</f>
        <v>1.249721691111954</v>
      </c>
      <c r="CE339" s="9">
        <f>CD339*BZ339</f>
        <v>1.9552980542253799</v>
      </c>
      <c r="CG339" s="35"/>
      <c r="CH339">
        <f>B339</f>
        <v>1949</v>
      </c>
      <c r="CI339" t="e">
        <f t="shared" ref="CI339:DC339" si="1302">C339/$X339</f>
        <v>#DIV/0!</v>
      </c>
      <c r="CJ339" t="e">
        <f t="shared" si="1302"/>
        <v>#DIV/0!</v>
      </c>
      <c r="CK339" t="e">
        <f t="shared" si="1302"/>
        <v>#DIV/0!</v>
      </c>
      <c r="CL339" t="e">
        <f t="shared" si="1302"/>
        <v>#DIV/0!</v>
      </c>
      <c r="CM339" t="e">
        <f t="shared" si="1302"/>
        <v>#DIV/0!</v>
      </c>
      <c r="CN339" t="e">
        <f t="shared" si="1302"/>
        <v>#DIV/0!</v>
      </c>
      <c r="CO339" t="e">
        <f t="shared" si="1302"/>
        <v>#DIV/0!</v>
      </c>
      <c r="CP339" t="e">
        <f t="shared" si="1302"/>
        <v>#DIV/0!</v>
      </c>
      <c r="CQ339" t="e">
        <f t="shared" si="1302"/>
        <v>#DIV/0!</v>
      </c>
      <c r="CR339" t="e">
        <f t="shared" si="1302"/>
        <v>#DIV/0!</v>
      </c>
      <c r="CS339" t="e">
        <f t="shared" si="1302"/>
        <v>#DIV/0!</v>
      </c>
      <c r="CT339" t="e">
        <f t="shared" si="1302"/>
        <v>#DIV/0!</v>
      </c>
      <c r="CU339" t="e">
        <f t="shared" si="1302"/>
        <v>#DIV/0!</v>
      </c>
      <c r="CV339" t="e">
        <f t="shared" si="1302"/>
        <v>#DIV/0!</v>
      </c>
      <c r="CW339" t="e">
        <f t="shared" si="1302"/>
        <v>#DIV/0!</v>
      </c>
      <c r="CX339" t="e">
        <f t="shared" si="1302"/>
        <v>#DIV/0!</v>
      </c>
      <c r="CY339" t="e">
        <f t="shared" si="1302"/>
        <v>#DIV/0!</v>
      </c>
      <c r="CZ339" t="e">
        <f t="shared" si="1302"/>
        <v>#DIV/0!</v>
      </c>
      <c r="DA339" t="e">
        <f t="shared" si="1302"/>
        <v>#DIV/0!</v>
      </c>
      <c r="DB339" t="e">
        <f t="shared" si="1302"/>
        <v>#DIV/0!</v>
      </c>
      <c r="DC339" t="e">
        <f t="shared" si="1302"/>
        <v>#DIV/0!</v>
      </c>
      <c r="FX339">
        <v>1</v>
      </c>
      <c r="FY339">
        <f t="shared" ref="FY339:FY370" si="1303">FX339/FX$410</f>
        <v>1.5645867941090399</v>
      </c>
      <c r="GB339">
        <v>1</v>
      </c>
      <c r="GC339">
        <f t="shared" ref="GC339:GC370" si="1304">GB339/GB$410</f>
        <v>1.153977406354415</v>
      </c>
      <c r="GF339">
        <v>1</v>
      </c>
      <c r="GG339">
        <f t="shared" ref="GG339:GG370" si="1305">GF339/GF$410</f>
        <v>1.0829689422256621</v>
      </c>
      <c r="GI339" t="e">
        <f>#REF!</f>
        <v>#REF!</v>
      </c>
      <c r="GJ339" t="e">
        <f>FY339*GC339*GG339*GI339</f>
        <v>#REF!</v>
      </c>
      <c r="GK339">
        <f t="shared" ref="GK339:GK370" si="1306">X339/X$410</f>
        <v>0</v>
      </c>
      <c r="GL339" s="3"/>
      <c r="GM339" s="3"/>
      <c r="GN339" s="8"/>
      <c r="GO339" s="5">
        <v>0</v>
      </c>
      <c r="GP339" t="b">
        <f>(GO339+Begin_year_chart1&lt;=End_year_chart1)</f>
        <v>1</v>
      </c>
      <c r="GR339" t="str">
        <f t="array" ref="GR339:GR359">TRANSPOSE(C336:W336)</f>
        <v>311/312</v>
      </c>
      <c r="GS339" s="20">
        <f t="array" ref="GS339:GS359">TRANSPOSE(CI410:DC410)</f>
        <v>7.1405505411685791E-2</v>
      </c>
      <c r="GT339" s="20">
        <f t="array" ref="GT339:GT359">TRANSPOSE(AX415:BR415)</f>
        <v>0</v>
      </c>
      <c r="GU339" s="27"/>
      <c r="GV339" s="31">
        <f t="shared" ref="GV339:GV362" ca="1" si="1307">GZ339</f>
        <v>1985</v>
      </c>
      <c r="GW339" s="12">
        <f ca="1">IF($GP339,HA339*HB339,"")</f>
        <v>1</v>
      </c>
      <c r="GX339" s="19">
        <f ca="1">HC339</f>
        <v>1</v>
      </c>
      <c r="GY339" s="19">
        <f ca="1">HD339</f>
        <v>1</v>
      </c>
      <c r="GZ339" s="11">
        <f t="shared" ref="GZ339:GZ371" ca="1" si="1308">GZ92</f>
        <v>1985</v>
      </c>
      <c r="HA339" s="12">
        <f ca="1">IF($GP339,OFFSET(BV$339,$GP$334+$GO339,0),"")</f>
        <v>1</v>
      </c>
      <c r="HB339" s="12">
        <f ca="1">IF($GP339,OFFSET(CD$339,$GP$334+$GO339,0),"")</f>
        <v>1</v>
      </c>
      <c r="HC339" s="12">
        <f ca="1">IF($GP339,OFFSET(BZ$339,$GP$334+$GO339,0),"")</f>
        <v>1</v>
      </c>
      <c r="HD339" s="12">
        <f ca="1">IF($GP339,OFFSET(CB$339,$GP$334+$GO339,0),"")</f>
        <v>1</v>
      </c>
      <c r="HE339">
        <f ca="1">GZ339</f>
        <v>1985</v>
      </c>
      <c r="HF339" s="12">
        <f t="shared" ref="HF339:HF364" ca="1" si="1309">IF($GP339,OFFSET(BZ$339,$GP$253+$GO339,0),"")</f>
        <v>1</v>
      </c>
      <c r="HG339" s="12">
        <f t="shared" ref="HG339:HG364" ca="1" si="1310">IF($GP339,OFFSET(BX$339,$GP$253+$GO339,0),"")</f>
        <v>1</v>
      </c>
      <c r="HH339" s="12">
        <f t="shared" ref="HH339:HH364" ca="1" si="1311">IF($GP339,OFFSET(BY$339,$GP$253+$GO339,0),"")</f>
        <v>1</v>
      </c>
      <c r="HJ339" s="17"/>
      <c r="HL339" s="18">
        <f>B339</f>
        <v>1949</v>
      </c>
      <c r="HM339" s="9">
        <f t="shared" ref="HM339:HM370" si="1312">BV339/BV$411</f>
        <v>7.5308170428653129E-7</v>
      </c>
      <c r="HN339" s="9">
        <f t="shared" ref="HN339:HN370" si="1313">BW339/BW$411</f>
        <v>0</v>
      </c>
      <c r="HO339" s="9">
        <f t="shared" ref="HO339:HO370" si="1314">BX339/BX$411</f>
        <v>1.2029815338633076</v>
      </c>
      <c r="HP339" s="9">
        <f t="shared" ref="HP339:HP370" si="1315">BY339/BY$411</f>
        <v>1.1952725387185685</v>
      </c>
      <c r="HQ339" s="9">
        <f t="shared" ref="HQ339:HQ370" si="1316">BZ339/BZ$411</f>
        <v>1.5368459469556037</v>
      </c>
      <c r="HR339" s="9">
        <f t="shared" ref="HR339:HR400" si="1317">HM339*HO339*HP339*HQ339</f>
        <v>1.6641724783009315E-6</v>
      </c>
      <c r="HS339" s="9">
        <f t="shared" ref="HS339:HS370" si="1318">CB339/CB$411</f>
        <v>0</v>
      </c>
      <c r="HT339" s="9"/>
      <c r="HU339" s="9">
        <f t="shared" ref="HU339:HU370" si="1319">CD339/CD$411</f>
        <v>1.4378907920123534</v>
      </c>
      <c r="HV339" s="23">
        <f t="shared" ref="HV339:HV400" si="1320">HU339*HQ339</f>
        <v>2.2098166358689681</v>
      </c>
      <c r="HX339" s="8"/>
      <c r="HY339" s="5">
        <v>0</v>
      </c>
      <c r="HZ339" t="b">
        <f>(HY339+Begin_year_chart1&lt;=End_year_chart1)</f>
        <v>1</v>
      </c>
      <c r="IB339" t="str">
        <f>GR339</f>
        <v>311/312</v>
      </c>
      <c r="IC339" s="20">
        <f t="array" ref="IC339:IC359">TRANSPOSE(CI411:DC411)</f>
        <v>6.0911397479843928E-2</v>
      </c>
      <c r="ID339" s="20">
        <f t="array" ref="ID339:ID359">TRANSPOSE(AX416:BR416)</f>
        <v>0</v>
      </c>
      <c r="IF339">
        <f ca="1">IJ339</f>
        <v>1985</v>
      </c>
      <c r="IG339" s="12">
        <f ca="1">IF($GP339,IK339*IL339,"")</f>
        <v>0.81434964750799599</v>
      </c>
      <c r="IH339" s="19">
        <f ca="1">IM339</f>
        <v>0.98226953770932646</v>
      </c>
      <c r="II339" s="19">
        <f ca="1">IN339</f>
        <v>0.79991121707746238</v>
      </c>
      <c r="IJ339" s="11">
        <f ca="1">GZ339</f>
        <v>1985</v>
      </c>
      <c r="IK339" s="12">
        <f ca="1">IF($GP339,OFFSET(HM$258,$GP$253+$GO339,0),"")</f>
        <v>0.70778005137359057</v>
      </c>
      <c r="IL339" s="12">
        <f t="shared" ref="IL339:IL362" ca="1" si="1321">IF($GP339,OFFSET(HU$339,$GP$253+$GO339,0),"")</f>
        <v>1.1505688044295477</v>
      </c>
      <c r="IM339" s="12">
        <f t="shared" ref="IM339:IM362" ca="1" si="1322">IF($GP339,OFFSET(HQ$339,$GP$253+$GO339,0),"")</f>
        <v>0.98226953770932646</v>
      </c>
      <c r="IN339" s="12">
        <f t="shared" ref="IN339:IN362" ca="1" si="1323">IF($GP339,OFFSET(HS$339,$GP$253+$GO339,0),"")</f>
        <v>0.79991121707746238</v>
      </c>
      <c r="IO339">
        <f ca="1">IJ339</f>
        <v>1985</v>
      </c>
      <c r="IP339" s="12">
        <f ca="1">IM339</f>
        <v>0.98226953770932646</v>
      </c>
      <c r="IQ339" s="12">
        <f ca="1">IF($GP339,OFFSET(HO$258,$GP$253+$GO339,0),"")</f>
        <v>0.97933537903663392</v>
      </c>
      <c r="IR339" s="12">
        <f ca="1">IF($GP339,OFFSET(HP$258,$GP$253+$GO339,0),"")</f>
        <v>1.0856653333333599</v>
      </c>
    </row>
    <row r="340" spans="1:252" hidden="1" x14ac:dyDescent="0.2">
      <c r="A340" t="s">
        <v>218</v>
      </c>
      <c r="B340" s="1">
        <f>B339+1</f>
        <v>1950</v>
      </c>
      <c r="X340">
        <f t="shared" si="1277"/>
        <v>0</v>
      </c>
      <c r="AX340">
        <f t="shared" si="1278"/>
        <v>0</v>
      </c>
      <c r="AY340">
        <f t="shared" si="1279"/>
        <v>0</v>
      </c>
      <c r="AZ340">
        <f t="shared" si="1280"/>
        <v>0</v>
      </c>
      <c r="BA340">
        <f t="shared" si="1281"/>
        <v>0</v>
      </c>
      <c r="BB340">
        <f t="shared" si="1282"/>
        <v>0</v>
      </c>
      <c r="BC340">
        <f t="shared" si="1283"/>
        <v>0</v>
      </c>
      <c r="BD340">
        <f t="shared" si="1284"/>
        <v>0</v>
      </c>
      <c r="BE340">
        <f t="shared" si="1285"/>
        <v>0</v>
      </c>
      <c r="BF340">
        <f t="shared" si="1286"/>
        <v>0</v>
      </c>
      <c r="BG340">
        <f t="shared" si="1287"/>
        <v>0</v>
      </c>
      <c r="BH340">
        <f t="shared" si="1288"/>
        <v>0</v>
      </c>
      <c r="BI340">
        <f t="shared" si="1289"/>
        <v>0</v>
      </c>
      <c r="BJ340">
        <f t="shared" si="1290"/>
        <v>0</v>
      </c>
      <c r="BK340">
        <f t="shared" si="1291"/>
        <v>0</v>
      </c>
      <c r="BL340">
        <f t="shared" si="1292"/>
        <v>0</v>
      </c>
      <c r="BM340">
        <f t="shared" si="1293"/>
        <v>0</v>
      </c>
      <c r="BN340">
        <f t="shared" si="1294"/>
        <v>0</v>
      </c>
      <c r="BO340">
        <f t="shared" si="1295"/>
        <v>0</v>
      </c>
      <c r="BP340">
        <f t="shared" si="1296"/>
        <v>0</v>
      </c>
      <c r="BQ340">
        <f t="shared" si="1297"/>
        <v>0</v>
      </c>
      <c r="BR340">
        <f t="shared" si="1298"/>
        <v>0</v>
      </c>
      <c r="BS340">
        <f t="shared" si="1299"/>
        <v>0</v>
      </c>
      <c r="BU340" s="16"/>
      <c r="BV340" s="9">
        <f t="shared" si="1300"/>
        <v>1.0640052694689878E-6</v>
      </c>
      <c r="BW340" s="9">
        <f t="shared" ref="BW340:BW400" si="1324">BS340</f>
        <v>0</v>
      </c>
      <c r="BX340" s="9">
        <f t="shared" ref="BX340:BX400" si="1325">GC340</f>
        <v>1.153977406354415</v>
      </c>
      <c r="BY340" s="9">
        <f t="shared" ref="BY340:BY400" si="1326">GG340</f>
        <v>1.0829689422256621</v>
      </c>
      <c r="BZ340" s="9">
        <f t="shared" ref="BZ340:BZ400" si="1327">FY340</f>
        <v>1.5645867941090399</v>
      </c>
      <c r="CA340" s="9">
        <f t="shared" si="1301"/>
        <v>2.0804474330782629E-6</v>
      </c>
      <c r="CB340" s="9">
        <f t="shared" ref="CB340:CB400" si="1328">GK340</f>
        <v>0</v>
      </c>
      <c r="CC340" s="9"/>
      <c r="CD340" s="9">
        <f t="shared" ref="CD340:CD400" si="1329">BX340*BY340</f>
        <v>1.249721691111954</v>
      </c>
      <c r="CE340" s="9">
        <f t="shared" ref="CE340:CE400" si="1330">CD340*BZ340</f>
        <v>1.9552980542253799</v>
      </c>
      <c r="CG340" s="35"/>
      <c r="CH340">
        <f t="shared" ref="CH340:CH401" si="1331">B340</f>
        <v>1950</v>
      </c>
      <c r="CI340" t="e">
        <f t="shared" ref="CI340:CI398" si="1332">C340/$X340</f>
        <v>#DIV/0!</v>
      </c>
      <c r="CJ340" t="e">
        <f t="shared" ref="CJ340:CJ353" si="1333">D340/$X340</f>
        <v>#DIV/0!</v>
      </c>
      <c r="CK340" t="e">
        <f t="shared" ref="CK340:CK353" si="1334">E340/$X340</f>
        <v>#DIV/0!</v>
      </c>
      <c r="CL340" t="e">
        <f t="shared" ref="CL340:CL353" si="1335">F340/$X340</f>
        <v>#DIV/0!</v>
      </c>
      <c r="CM340" t="e">
        <f t="shared" ref="CM340:CM353" si="1336">G340/$X340</f>
        <v>#DIV/0!</v>
      </c>
      <c r="CN340" t="e">
        <f t="shared" ref="CN340:CN353" si="1337">H340/$X340</f>
        <v>#DIV/0!</v>
      </c>
      <c r="CO340" t="e">
        <f t="shared" ref="CO340:CO353" si="1338">I340/$X340</f>
        <v>#DIV/0!</v>
      </c>
      <c r="CP340" t="e">
        <f t="shared" ref="CP340:CP353" si="1339">J340/$X340</f>
        <v>#DIV/0!</v>
      </c>
      <c r="CQ340" t="e">
        <f t="shared" ref="CQ340:CQ353" si="1340">K340/$X340</f>
        <v>#DIV/0!</v>
      </c>
      <c r="CR340" t="e">
        <f t="shared" ref="CR340:CR353" si="1341">L340/$X340</f>
        <v>#DIV/0!</v>
      </c>
      <c r="CS340" t="e">
        <f t="shared" ref="CS340:CS353" si="1342">M340/$X340</f>
        <v>#DIV/0!</v>
      </c>
      <c r="CT340" t="e">
        <f t="shared" ref="CT340:CT353" si="1343">N340/$X340</f>
        <v>#DIV/0!</v>
      </c>
      <c r="CU340" t="e">
        <f t="shared" ref="CU340:CU353" si="1344">O340/$X340</f>
        <v>#DIV/0!</v>
      </c>
      <c r="CV340" t="e">
        <f t="shared" ref="CV340:CV353" si="1345">P340/$X340</f>
        <v>#DIV/0!</v>
      </c>
      <c r="CW340" t="e">
        <f t="shared" ref="CW340:CW353" si="1346">Q340/$X340</f>
        <v>#DIV/0!</v>
      </c>
      <c r="CX340" t="e">
        <f t="shared" ref="CX340:CX353" si="1347">R340/$X340</f>
        <v>#DIV/0!</v>
      </c>
      <c r="CY340" t="e">
        <f t="shared" ref="CY340:CY353" si="1348">S340/$X340</f>
        <v>#DIV/0!</v>
      </c>
      <c r="CZ340" t="e">
        <f t="shared" ref="CZ340:CZ353" si="1349">T340/$X340</f>
        <v>#DIV/0!</v>
      </c>
      <c r="DA340" t="e">
        <f t="shared" ref="DA340:DA353" si="1350">U340/$X340</f>
        <v>#DIV/0!</v>
      </c>
      <c r="DB340" t="e">
        <f t="shared" ref="DB340:DB353" si="1351">V340/$X340</f>
        <v>#DIV/0!</v>
      </c>
      <c r="DC340" t="e">
        <f t="shared" ref="DC340:DC353" si="1352">W340/$X340</f>
        <v>#DIV/0!</v>
      </c>
      <c r="DF340" t="e">
        <f>(CI340-CI339)/LN(CI340/CI339)</f>
        <v>#DIV/0!</v>
      </c>
      <c r="DG340" t="e">
        <f t="shared" ref="DG340:DV355" si="1353">(CJ340-CJ339)/LN(CJ340/CJ339)</f>
        <v>#DIV/0!</v>
      </c>
      <c r="DH340" t="e">
        <f t="shared" si="1353"/>
        <v>#DIV/0!</v>
      </c>
      <c r="DI340" t="e">
        <f t="shared" si="1353"/>
        <v>#DIV/0!</v>
      </c>
      <c r="DJ340" t="e">
        <f t="shared" si="1353"/>
        <v>#DIV/0!</v>
      </c>
      <c r="DK340" t="e">
        <f t="shared" si="1353"/>
        <v>#DIV/0!</v>
      </c>
      <c r="DL340" t="e">
        <f t="shared" si="1353"/>
        <v>#DIV/0!</v>
      </c>
      <c r="DM340" t="e">
        <f t="shared" si="1353"/>
        <v>#DIV/0!</v>
      </c>
      <c r="DN340" t="e">
        <f t="shared" si="1353"/>
        <v>#DIV/0!</v>
      </c>
      <c r="DO340" t="e">
        <f t="shared" si="1353"/>
        <v>#DIV/0!</v>
      </c>
      <c r="DP340" t="e">
        <f t="shared" si="1353"/>
        <v>#DIV/0!</v>
      </c>
      <c r="DQ340" t="e">
        <f t="shared" si="1353"/>
        <v>#DIV/0!</v>
      </c>
      <c r="DR340" t="e">
        <f t="shared" si="1353"/>
        <v>#DIV/0!</v>
      </c>
      <c r="DS340" t="e">
        <f t="shared" si="1353"/>
        <v>#DIV/0!</v>
      </c>
      <c r="DT340" t="e">
        <f t="shared" si="1353"/>
        <v>#DIV/0!</v>
      </c>
      <c r="DU340" t="e">
        <f t="shared" si="1353"/>
        <v>#DIV/0!</v>
      </c>
      <c r="DV340" t="e">
        <f t="shared" si="1353"/>
        <v>#DIV/0!</v>
      </c>
      <c r="DW340" t="e">
        <f t="shared" ref="DW340:DZ355" si="1354">(CZ340-CZ339)/LN(CZ340/CZ339)</f>
        <v>#DIV/0!</v>
      </c>
      <c r="DX340" t="e">
        <f t="shared" si="1354"/>
        <v>#DIV/0!</v>
      </c>
      <c r="DY340" t="e">
        <f t="shared" si="1354"/>
        <v>#DIV/0!</v>
      </c>
      <c r="DZ340" t="e">
        <f t="shared" si="1354"/>
        <v>#DIV/0!</v>
      </c>
      <c r="EA340" t="e">
        <f t="shared" ref="EA340:EA398" si="1355">SUM(DF340:DZ340)</f>
        <v>#DIV/0!</v>
      </c>
      <c r="EC340" t="e">
        <f>DF340/$EA340</f>
        <v>#DIV/0!</v>
      </c>
      <c r="ED340" t="e">
        <f t="shared" ref="ED340:ES355" si="1356">DG340/$EA340</f>
        <v>#DIV/0!</v>
      </c>
      <c r="EE340" t="e">
        <f t="shared" si="1356"/>
        <v>#DIV/0!</v>
      </c>
      <c r="EF340" t="e">
        <f t="shared" si="1356"/>
        <v>#DIV/0!</v>
      </c>
      <c r="EG340" t="e">
        <f t="shared" si="1356"/>
        <v>#DIV/0!</v>
      </c>
      <c r="EH340" t="e">
        <f t="shared" si="1356"/>
        <v>#DIV/0!</v>
      </c>
      <c r="EI340" t="e">
        <f t="shared" si="1356"/>
        <v>#DIV/0!</v>
      </c>
      <c r="EJ340" t="e">
        <f t="shared" si="1356"/>
        <v>#DIV/0!</v>
      </c>
      <c r="EK340" t="e">
        <f t="shared" si="1356"/>
        <v>#DIV/0!</v>
      </c>
      <c r="EL340" t="e">
        <f t="shared" si="1356"/>
        <v>#DIV/0!</v>
      </c>
      <c r="EM340" t="e">
        <f t="shared" si="1356"/>
        <v>#DIV/0!</v>
      </c>
      <c r="EN340" t="e">
        <f t="shared" si="1356"/>
        <v>#DIV/0!</v>
      </c>
      <c r="EO340" t="e">
        <f t="shared" si="1356"/>
        <v>#DIV/0!</v>
      </c>
      <c r="EP340" t="e">
        <f t="shared" si="1356"/>
        <v>#DIV/0!</v>
      </c>
      <c r="EQ340" t="e">
        <f t="shared" si="1356"/>
        <v>#DIV/0!</v>
      </c>
      <c r="ER340" t="e">
        <f t="shared" si="1356"/>
        <v>#DIV/0!</v>
      </c>
      <c r="ES340" t="e">
        <f t="shared" si="1356"/>
        <v>#DIV/0!</v>
      </c>
      <c r="ET340" t="e">
        <f t="shared" ref="ET340:EW355" si="1357">DW340/$EA340</f>
        <v>#DIV/0!</v>
      </c>
      <c r="EU340" t="e">
        <f t="shared" si="1357"/>
        <v>#DIV/0!</v>
      </c>
      <c r="EV340" t="e">
        <f t="shared" si="1357"/>
        <v>#DIV/0!</v>
      </c>
      <c r="EW340" t="e">
        <f t="shared" si="1357"/>
        <v>#DIV/0!</v>
      </c>
      <c r="EZ340" t="e">
        <f>LN(AX340/AX339)</f>
        <v>#DIV/0!</v>
      </c>
      <c r="FA340" t="e">
        <f t="shared" ref="FA340:FT352" si="1358">LN(AY340/AY339)</f>
        <v>#DIV/0!</v>
      </c>
      <c r="FB340" t="e">
        <f t="shared" si="1358"/>
        <v>#DIV/0!</v>
      </c>
      <c r="FC340" t="e">
        <f t="shared" si="1358"/>
        <v>#DIV/0!</v>
      </c>
      <c r="FD340" t="e">
        <f t="shared" si="1358"/>
        <v>#DIV/0!</v>
      </c>
      <c r="FE340" t="e">
        <f t="shared" si="1358"/>
        <v>#DIV/0!</v>
      </c>
      <c r="FF340" t="e">
        <f t="shared" si="1358"/>
        <v>#DIV/0!</v>
      </c>
      <c r="FG340" t="e">
        <f t="shared" si="1358"/>
        <v>#DIV/0!</v>
      </c>
      <c r="FH340" t="e">
        <f t="shared" si="1358"/>
        <v>#DIV/0!</v>
      </c>
      <c r="FI340" t="e">
        <f t="shared" si="1358"/>
        <v>#DIV/0!</v>
      </c>
      <c r="FJ340" t="e">
        <f t="shared" si="1358"/>
        <v>#DIV/0!</v>
      </c>
      <c r="FK340" t="e">
        <f t="shared" si="1358"/>
        <v>#DIV/0!</v>
      </c>
      <c r="FL340" t="e">
        <f t="shared" si="1358"/>
        <v>#DIV/0!</v>
      </c>
      <c r="FM340" t="e">
        <f t="shared" si="1358"/>
        <v>#DIV/0!</v>
      </c>
      <c r="FN340" t="e">
        <f t="shared" si="1358"/>
        <v>#DIV/0!</v>
      </c>
      <c r="FO340" t="e">
        <f t="shared" si="1358"/>
        <v>#DIV/0!</v>
      </c>
      <c r="FP340" t="e">
        <f t="shared" si="1358"/>
        <v>#DIV/0!</v>
      </c>
      <c r="FQ340" t="e">
        <f t="shared" si="1358"/>
        <v>#DIV/0!</v>
      </c>
      <c r="FR340" t="e">
        <f t="shared" si="1358"/>
        <v>#DIV/0!</v>
      </c>
      <c r="FS340" t="e">
        <f t="shared" si="1358"/>
        <v>#DIV/0!</v>
      </c>
      <c r="FT340" t="e">
        <f t="shared" si="1358"/>
        <v>#DIV/0!</v>
      </c>
      <c r="FW340" t="e">
        <f t="shared" ref="FW340:FW371" si="1359">EXP(SUMPRODUCT($EC340:$EW340,EZ340:FT340))</f>
        <v>#DIV/0!</v>
      </c>
      <c r="FX340">
        <f>IF(ISERR(FW340),FX339,FW340*FX339)</f>
        <v>1</v>
      </c>
      <c r="FY340">
        <f t="shared" si="1303"/>
        <v>1.5645867941090399</v>
      </c>
      <c r="GA340" t="e">
        <f t="shared" ref="GA340:GA371" si="1360">EXP(SUMPRODUCT($EC340:$EW340,DF6:DZ6))</f>
        <v>#DIV/0!</v>
      </c>
      <c r="GB340">
        <f>IF(ISERR(GA340),GB339,GA340*GB339)</f>
        <v>1</v>
      </c>
      <c r="GC340">
        <f t="shared" si="1304"/>
        <v>1.153977406354415</v>
      </c>
      <c r="GE340" t="e">
        <f t="shared" ref="GE340:GE371" si="1361">EXP(SUMPRODUCT($EC340:$EW340,EC6:EW6))</f>
        <v>#DIV/0!</v>
      </c>
      <c r="GF340">
        <f>IF(ISERR(GE340),GF339,GE340*GF339)</f>
        <v>1</v>
      </c>
      <c r="GG340">
        <f t="shared" si="1305"/>
        <v>1.0829689422256621</v>
      </c>
      <c r="GI340" t="e">
        <f>#REF!</f>
        <v>#REF!</v>
      </c>
      <c r="GJ340" t="e">
        <f t="shared" ref="GJ340:GJ398" si="1362">FY340*GC340*GG340*GI340</f>
        <v>#REF!</v>
      </c>
      <c r="GK340">
        <f t="shared" si="1306"/>
        <v>0</v>
      </c>
      <c r="GL340" s="3"/>
      <c r="GM340" s="3"/>
      <c r="GN340" s="8"/>
      <c r="GO340" s="5">
        <f>GO339+1</f>
        <v>1</v>
      </c>
      <c r="GP340" t="b">
        <f t="shared" ref="GP340:GP400" si="1363">(GO340+Begin_year_chart1&lt;=End_year_chart1)</f>
        <v>1</v>
      </c>
      <c r="GR340" t="str">
        <v>313/314</v>
      </c>
      <c r="GS340" s="20">
        <v>1.3690115619286918E-2</v>
      </c>
      <c r="GT340" s="20">
        <v>0</v>
      </c>
      <c r="GU340" s="27"/>
      <c r="GV340" s="31">
        <f t="shared" ca="1" si="1307"/>
        <v>1986</v>
      </c>
      <c r="GW340" s="12">
        <f t="shared" ref="GW340:GW362" ca="1" si="1364">IF($GP340,HA340*HB340,"")</f>
        <v>1.0075169119738672</v>
      </c>
      <c r="GX340" s="19">
        <f t="shared" ref="GX340:GX362" ca="1" si="1365">HC340</f>
        <v>1.0273311507573095</v>
      </c>
      <c r="GY340" s="19">
        <f t="shared" ref="GY340:GY362" ca="1" si="1366">HD340</f>
        <v>1.0350534583244566</v>
      </c>
      <c r="GZ340" s="11">
        <f t="shared" ca="1" si="1308"/>
        <v>1986</v>
      </c>
      <c r="HA340" s="12">
        <f t="shared" ref="HA340:HA362" ca="1" si="1367">IF($GP340,OFFSET(BV$339,$GP$334+$GO340,0),"")</f>
        <v>1.0276598798466301</v>
      </c>
      <c r="HB340" s="12">
        <f t="shared" ref="HB340:HB362" ca="1" si="1368">IF($GP340,OFFSET(CD$339,$GP$334+$GO340,0),"")</f>
        <v>0.98039918822580763</v>
      </c>
      <c r="HC340" s="12">
        <f t="shared" ref="HC340:HC362" ca="1" si="1369">IF($GP340,OFFSET(BZ$339,$GP$334+$GO340,0),"")</f>
        <v>1.0273311507573095</v>
      </c>
      <c r="HD340" s="12">
        <f t="shared" ref="HD340:HD362" ca="1" si="1370">IF($GP340,OFFSET(CB$339,$GP$334+$GO340,0),"")</f>
        <v>1.0350534583244566</v>
      </c>
      <c r="HE340">
        <f t="shared" ref="HE340:HE400" ca="1" si="1371">GZ340</f>
        <v>1986</v>
      </c>
      <c r="HF340" s="12">
        <f t="shared" ca="1" si="1309"/>
        <v>1.0273311507573095</v>
      </c>
      <c r="HG340" s="12">
        <f t="shared" ca="1" si="1310"/>
        <v>0.93689229403359964</v>
      </c>
      <c r="HH340" s="12">
        <f t="shared" ca="1" si="1311"/>
        <v>1.0464374554783644</v>
      </c>
      <c r="HJ340" s="17"/>
      <c r="HL340" s="18">
        <f t="shared" ref="HL340:HL400" si="1372">B340</f>
        <v>1950</v>
      </c>
      <c r="HM340" s="9">
        <f t="shared" si="1312"/>
        <v>7.5308170428653129E-7</v>
      </c>
      <c r="HN340" s="9">
        <f t="shared" si="1313"/>
        <v>0</v>
      </c>
      <c r="HO340" s="9">
        <f t="shared" si="1314"/>
        <v>1.2029815338633076</v>
      </c>
      <c r="HP340" s="9">
        <f t="shared" si="1315"/>
        <v>1.1952725387185685</v>
      </c>
      <c r="HQ340" s="9">
        <f t="shared" si="1316"/>
        <v>1.5368459469556037</v>
      </c>
      <c r="HR340" s="9">
        <f t="shared" si="1317"/>
        <v>1.6641724783009315E-6</v>
      </c>
      <c r="HS340" s="9">
        <f t="shared" si="1318"/>
        <v>0</v>
      </c>
      <c r="HT340" s="9"/>
      <c r="HU340" s="9">
        <f t="shared" si="1319"/>
        <v>1.4378907920123534</v>
      </c>
      <c r="HV340" s="23">
        <f t="shared" si="1320"/>
        <v>2.2098166358689681</v>
      </c>
      <c r="HX340" s="8"/>
      <c r="HY340" s="5">
        <f>HY339+1</f>
        <v>1</v>
      </c>
      <c r="HZ340" t="b">
        <f t="shared" ref="HZ340:HZ400" si="1373">(HY340+Begin_year_chart1&lt;=End_year_chart1)</f>
        <v>1</v>
      </c>
      <c r="IB340" t="str">
        <f t="shared" ref="IB340:IB359" si="1374">GR340</f>
        <v>313/314</v>
      </c>
      <c r="IC340" s="20">
        <v>1.1974008836104251E-2</v>
      </c>
      <c r="ID340" s="20">
        <v>0</v>
      </c>
      <c r="IE340" s="11"/>
      <c r="IF340">
        <f t="shared" ref="IF340:IF400" ca="1" si="1375">IJ340</f>
        <v>1986</v>
      </c>
      <c r="IG340" s="12">
        <f t="shared" ref="IG340:IG400" ca="1" si="1376">IF($GP340,IK340*IL340,"")</f>
        <v>0.82047104212426336</v>
      </c>
      <c r="IH340" s="19">
        <f t="shared" ref="IH340:IH400" ca="1" si="1377">IM340</f>
        <v>1.0091160945287727</v>
      </c>
      <c r="II340" s="19">
        <f t="shared" ref="II340:II400" ca="1" si="1378">IN340</f>
        <v>0.82795087158855263</v>
      </c>
      <c r="IJ340" s="11">
        <f t="shared" ref="IJ340:IJ411" ca="1" si="1379">GZ340</f>
        <v>1986</v>
      </c>
      <c r="IK340" s="12">
        <f t="shared" ref="IK340:IK400" ca="1" si="1380">IF($GP340,OFFSET(HM$258,$GP$253+$GO340,0),"")</f>
        <v>0.72735716255242577</v>
      </c>
      <c r="IL340" s="12">
        <f t="shared" ca="1" si="1321"/>
        <v>1.1280167218606667</v>
      </c>
      <c r="IM340" s="12">
        <f t="shared" ca="1" si="1322"/>
        <v>1.0091160945287727</v>
      </c>
      <c r="IN340" s="12">
        <f t="shared" ca="1" si="1323"/>
        <v>0.82795087158855263</v>
      </c>
      <c r="IO340">
        <f t="shared" ref="IO340:IO400" ca="1" si="1381">IJ340</f>
        <v>1986</v>
      </c>
      <c r="IP340" s="12">
        <f t="shared" ref="IP340:IP400" ca="1" si="1382">IM340</f>
        <v>1.0091160945287727</v>
      </c>
      <c r="IQ340" s="12">
        <f t="shared" ref="IQ340:IQ400" ca="1" si="1383">IF($GP340,OFFSET(HO$258,$GP$253+$GO340,0),"")</f>
        <v>0.93906143508408357</v>
      </c>
      <c r="IR340" s="12">
        <f t="shared" ref="IR340:IR400" ca="1" si="1384">IF($GP340,OFFSET(HP$258,$GP$253+$GO340,0),"")</f>
        <v>1.1086837842822925</v>
      </c>
    </row>
    <row r="341" spans="1:252" hidden="1" x14ac:dyDescent="0.2">
      <c r="A341" t="s">
        <v>218</v>
      </c>
      <c r="B341" s="1">
        <f t="shared" ref="B341:B405" si="1385">B340+1</f>
        <v>1951</v>
      </c>
      <c r="X341">
        <f t="shared" si="1277"/>
        <v>0</v>
      </c>
      <c r="AX341">
        <f t="shared" si="1278"/>
        <v>0</v>
      </c>
      <c r="AY341">
        <f t="shared" si="1279"/>
        <v>0</v>
      </c>
      <c r="AZ341">
        <f t="shared" si="1280"/>
        <v>0</v>
      </c>
      <c r="BA341">
        <f t="shared" si="1281"/>
        <v>0</v>
      </c>
      <c r="BB341">
        <f t="shared" si="1282"/>
        <v>0</v>
      </c>
      <c r="BC341">
        <f t="shared" si="1283"/>
        <v>0</v>
      </c>
      <c r="BD341">
        <f t="shared" si="1284"/>
        <v>0</v>
      </c>
      <c r="BE341">
        <f t="shared" si="1285"/>
        <v>0</v>
      </c>
      <c r="BF341">
        <f t="shared" si="1286"/>
        <v>0</v>
      </c>
      <c r="BG341">
        <f t="shared" si="1287"/>
        <v>0</v>
      </c>
      <c r="BH341">
        <f t="shared" si="1288"/>
        <v>0</v>
      </c>
      <c r="BI341">
        <f t="shared" si="1289"/>
        <v>0</v>
      </c>
      <c r="BJ341">
        <f t="shared" si="1290"/>
        <v>0</v>
      </c>
      <c r="BK341">
        <f t="shared" si="1291"/>
        <v>0</v>
      </c>
      <c r="BL341">
        <f t="shared" si="1292"/>
        <v>0</v>
      </c>
      <c r="BM341">
        <f t="shared" si="1293"/>
        <v>0</v>
      </c>
      <c r="BN341">
        <f t="shared" si="1294"/>
        <v>0</v>
      </c>
      <c r="BO341">
        <f t="shared" si="1295"/>
        <v>0</v>
      </c>
      <c r="BP341">
        <f t="shared" si="1296"/>
        <v>0</v>
      </c>
      <c r="BQ341">
        <f t="shared" si="1297"/>
        <v>0</v>
      </c>
      <c r="BR341">
        <f t="shared" si="1298"/>
        <v>0</v>
      </c>
      <c r="BS341">
        <f t="shared" si="1299"/>
        <v>0</v>
      </c>
      <c r="BU341" s="16"/>
      <c r="BV341" s="9">
        <f t="shared" si="1300"/>
        <v>1.0640052694689878E-6</v>
      </c>
      <c r="BW341" s="9">
        <f t="shared" si="1324"/>
        <v>0</v>
      </c>
      <c r="BX341" s="9">
        <f t="shared" si="1325"/>
        <v>1.153977406354415</v>
      </c>
      <c r="BY341" s="9">
        <f t="shared" si="1326"/>
        <v>1.0829689422256621</v>
      </c>
      <c r="BZ341" s="9">
        <f t="shared" si="1327"/>
        <v>1.5645867941090399</v>
      </c>
      <c r="CA341" s="9">
        <f t="shared" si="1301"/>
        <v>2.0804474330782629E-6</v>
      </c>
      <c r="CB341" s="9">
        <f t="shared" si="1328"/>
        <v>0</v>
      </c>
      <c r="CC341" s="9"/>
      <c r="CD341" s="9">
        <f t="shared" si="1329"/>
        <v>1.249721691111954</v>
      </c>
      <c r="CE341" s="9">
        <f t="shared" si="1330"/>
        <v>1.9552980542253799</v>
      </c>
      <c r="CG341" s="35"/>
      <c r="CH341">
        <f t="shared" si="1331"/>
        <v>1951</v>
      </c>
      <c r="CI341" t="e">
        <f t="shared" si="1332"/>
        <v>#DIV/0!</v>
      </c>
      <c r="CJ341" t="e">
        <f t="shared" si="1333"/>
        <v>#DIV/0!</v>
      </c>
      <c r="CK341" t="e">
        <f t="shared" si="1334"/>
        <v>#DIV/0!</v>
      </c>
      <c r="CL341" t="e">
        <f t="shared" si="1335"/>
        <v>#DIV/0!</v>
      </c>
      <c r="CM341" t="e">
        <f t="shared" si="1336"/>
        <v>#DIV/0!</v>
      </c>
      <c r="CN341" t="e">
        <f t="shared" si="1337"/>
        <v>#DIV/0!</v>
      </c>
      <c r="CO341" t="e">
        <f t="shared" si="1338"/>
        <v>#DIV/0!</v>
      </c>
      <c r="CP341" t="e">
        <f t="shared" si="1339"/>
        <v>#DIV/0!</v>
      </c>
      <c r="CQ341" t="e">
        <f t="shared" si="1340"/>
        <v>#DIV/0!</v>
      </c>
      <c r="CR341" t="e">
        <f t="shared" si="1341"/>
        <v>#DIV/0!</v>
      </c>
      <c r="CS341" t="e">
        <f t="shared" si="1342"/>
        <v>#DIV/0!</v>
      </c>
      <c r="CT341" t="e">
        <f t="shared" si="1343"/>
        <v>#DIV/0!</v>
      </c>
      <c r="CU341" t="e">
        <f t="shared" si="1344"/>
        <v>#DIV/0!</v>
      </c>
      <c r="CV341" t="e">
        <f t="shared" si="1345"/>
        <v>#DIV/0!</v>
      </c>
      <c r="CW341" t="e">
        <f t="shared" si="1346"/>
        <v>#DIV/0!</v>
      </c>
      <c r="CX341" t="e">
        <f t="shared" si="1347"/>
        <v>#DIV/0!</v>
      </c>
      <c r="CY341" t="e">
        <f t="shared" si="1348"/>
        <v>#DIV/0!</v>
      </c>
      <c r="CZ341" t="e">
        <f t="shared" si="1349"/>
        <v>#DIV/0!</v>
      </c>
      <c r="DA341" t="e">
        <f t="shared" si="1350"/>
        <v>#DIV/0!</v>
      </c>
      <c r="DB341" t="e">
        <f t="shared" si="1351"/>
        <v>#DIV/0!</v>
      </c>
      <c r="DC341" t="e">
        <f t="shared" si="1352"/>
        <v>#DIV/0!</v>
      </c>
      <c r="DF341" t="e">
        <f t="shared" ref="DF341:DF398" si="1386">(CI341-CI340)/LN(CI341/CI340)</f>
        <v>#DIV/0!</v>
      </c>
      <c r="DG341" t="e">
        <f t="shared" si="1353"/>
        <v>#DIV/0!</v>
      </c>
      <c r="DH341" t="e">
        <f t="shared" si="1353"/>
        <v>#DIV/0!</v>
      </c>
      <c r="DI341" t="e">
        <f t="shared" si="1353"/>
        <v>#DIV/0!</v>
      </c>
      <c r="DJ341" t="e">
        <f t="shared" si="1353"/>
        <v>#DIV/0!</v>
      </c>
      <c r="DK341" t="e">
        <f t="shared" si="1353"/>
        <v>#DIV/0!</v>
      </c>
      <c r="DL341" t="e">
        <f t="shared" si="1353"/>
        <v>#DIV/0!</v>
      </c>
      <c r="DM341" t="e">
        <f t="shared" si="1353"/>
        <v>#DIV/0!</v>
      </c>
      <c r="DN341" t="e">
        <f t="shared" si="1353"/>
        <v>#DIV/0!</v>
      </c>
      <c r="DO341" t="e">
        <f t="shared" si="1353"/>
        <v>#DIV/0!</v>
      </c>
      <c r="DP341" t="e">
        <f t="shared" si="1353"/>
        <v>#DIV/0!</v>
      </c>
      <c r="DQ341" t="e">
        <f t="shared" si="1353"/>
        <v>#DIV/0!</v>
      </c>
      <c r="DR341" t="e">
        <f t="shared" si="1353"/>
        <v>#DIV/0!</v>
      </c>
      <c r="DS341" t="e">
        <f t="shared" si="1353"/>
        <v>#DIV/0!</v>
      </c>
      <c r="DT341" t="e">
        <f t="shared" si="1353"/>
        <v>#DIV/0!</v>
      </c>
      <c r="DU341" t="e">
        <f t="shared" si="1353"/>
        <v>#DIV/0!</v>
      </c>
      <c r="DV341" t="e">
        <f t="shared" si="1353"/>
        <v>#DIV/0!</v>
      </c>
      <c r="DW341" t="e">
        <f t="shared" si="1354"/>
        <v>#DIV/0!</v>
      </c>
      <c r="DX341" t="e">
        <f t="shared" si="1354"/>
        <v>#DIV/0!</v>
      </c>
      <c r="DY341" t="e">
        <f t="shared" si="1354"/>
        <v>#DIV/0!</v>
      </c>
      <c r="DZ341" t="e">
        <f t="shared" si="1354"/>
        <v>#DIV/0!</v>
      </c>
      <c r="EA341" t="e">
        <f t="shared" si="1355"/>
        <v>#DIV/0!</v>
      </c>
      <c r="EC341" t="e">
        <f t="shared" ref="EC341:EC398" si="1387">DF341/$EA341</f>
        <v>#DIV/0!</v>
      </c>
      <c r="ED341" t="e">
        <f t="shared" si="1356"/>
        <v>#DIV/0!</v>
      </c>
      <c r="EE341" t="e">
        <f t="shared" si="1356"/>
        <v>#DIV/0!</v>
      </c>
      <c r="EF341" t="e">
        <f t="shared" si="1356"/>
        <v>#DIV/0!</v>
      </c>
      <c r="EG341" t="e">
        <f t="shared" si="1356"/>
        <v>#DIV/0!</v>
      </c>
      <c r="EH341" t="e">
        <f t="shared" si="1356"/>
        <v>#DIV/0!</v>
      </c>
      <c r="EI341" t="e">
        <f t="shared" si="1356"/>
        <v>#DIV/0!</v>
      </c>
      <c r="EJ341" t="e">
        <f t="shared" si="1356"/>
        <v>#DIV/0!</v>
      </c>
      <c r="EK341" t="e">
        <f t="shared" si="1356"/>
        <v>#DIV/0!</v>
      </c>
      <c r="EL341" t="e">
        <f t="shared" si="1356"/>
        <v>#DIV/0!</v>
      </c>
      <c r="EM341" t="e">
        <f t="shared" si="1356"/>
        <v>#DIV/0!</v>
      </c>
      <c r="EN341" t="e">
        <f t="shared" si="1356"/>
        <v>#DIV/0!</v>
      </c>
      <c r="EO341" t="e">
        <f t="shared" si="1356"/>
        <v>#DIV/0!</v>
      </c>
      <c r="EP341" t="e">
        <f t="shared" si="1356"/>
        <v>#DIV/0!</v>
      </c>
      <c r="EQ341" t="e">
        <f t="shared" si="1356"/>
        <v>#DIV/0!</v>
      </c>
      <c r="ER341" t="e">
        <f t="shared" si="1356"/>
        <v>#DIV/0!</v>
      </c>
      <c r="ES341" t="e">
        <f t="shared" si="1356"/>
        <v>#DIV/0!</v>
      </c>
      <c r="ET341" t="e">
        <f t="shared" si="1357"/>
        <v>#DIV/0!</v>
      </c>
      <c r="EU341" t="e">
        <f t="shared" si="1357"/>
        <v>#DIV/0!</v>
      </c>
      <c r="EV341" t="e">
        <f t="shared" si="1357"/>
        <v>#DIV/0!</v>
      </c>
      <c r="EW341" t="e">
        <f t="shared" si="1357"/>
        <v>#DIV/0!</v>
      </c>
      <c r="EZ341" t="e">
        <f t="shared" ref="EZ341:EZ398" si="1388">LN(AX341/AX340)</f>
        <v>#DIV/0!</v>
      </c>
      <c r="FA341" t="e">
        <f t="shared" si="1358"/>
        <v>#DIV/0!</v>
      </c>
      <c r="FB341" t="e">
        <f t="shared" si="1358"/>
        <v>#DIV/0!</v>
      </c>
      <c r="FC341" t="e">
        <f t="shared" si="1358"/>
        <v>#DIV/0!</v>
      </c>
      <c r="FD341" t="e">
        <f t="shared" si="1358"/>
        <v>#DIV/0!</v>
      </c>
      <c r="FE341" t="e">
        <f t="shared" si="1358"/>
        <v>#DIV/0!</v>
      </c>
      <c r="FF341" t="e">
        <f t="shared" si="1358"/>
        <v>#DIV/0!</v>
      </c>
      <c r="FG341" t="e">
        <f t="shared" si="1358"/>
        <v>#DIV/0!</v>
      </c>
      <c r="FH341" t="e">
        <f t="shared" si="1358"/>
        <v>#DIV/0!</v>
      </c>
      <c r="FI341" t="e">
        <f t="shared" si="1358"/>
        <v>#DIV/0!</v>
      </c>
      <c r="FJ341" t="e">
        <f t="shared" si="1358"/>
        <v>#DIV/0!</v>
      </c>
      <c r="FK341" t="e">
        <f t="shared" si="1358"/>
        <v>#DIV/0!</v>
      </c>
      <c r="FL341" t="e">
        <f t="shared" si="1358"/>
        <v>#DIV/0!</v>
      </c>
      <c r="FM341" t="e">
        <f t="shared" si="1358"/>
        <v>#DIV/0!</v>
      </c>
      <c r="FN341" t="e">
        <f t="shared" si="1358"/>
        <v>#DIV/0!</v>
      </c>
      <c r="FO341" t="e">
        <f t="shared" si="1358"/>
        <v>#DIV/0!</v>
      </c>
      <c r="FP341" t="e">
        <f t="shared" si="1358"/>
        <v>#DIV/0!</v>
      </c>
      <c r="FQ341" t="e">
        <f t="shared" si="1358"/>
        <v>#DIV/0!</v>
      </c>
      <c r="FR341" t="e">
        <f t="shared" si="1358"/>
        <v>#DIV/0!</v>
      </c>
      <c r="FS341" t="e">
        <f t="shared" si="1358"/>
        <v>#DIV/0!</v>
      </c>
      <c r="FT341" t="e">
        <f t="shared" si="1358"/>
        <v>#DIV/0!</v>
      </c>
      <c r="FW341" t="e">
        <f t="shared" si="1359"/>
        <v>#DIV/0!</v>
      </c>
      <c r="FX341">
        <f t="shared" ref="FX341:FX398" si="1389">IF(ISERR(FW341),FX340,FW341*FX340)</f>
        <v>1</v>
      </c>
      <c r="FY341">
        <f t="shared" si="1303"/>
        <v>1.5645867941090399</v>
      </c>
      <c r="GA341" t="e">
        <f t="shared" si="1360"/>
        <v>#DIV/0!</v>
      </c>
      <c r="GB341">
        <f t="shared" ref="GB341:GB398" si="1390">IF(ISERR(GA341),GB340,GA341*GB340)</f>
        <v>1</v>
      </c>
      <c r="GC341">
        <f t="shared" si="1304"/>
        <v>1.153977406354415</v>
      </c>
      <c r="GE341" t="e">
        <f t="shared" si="1361"/>
        <v>#DIV/0!</v>
      </c>
      <c r="GF341">
        <f t="shared" ref="GF341:GF398" si="1391">IF(ISERR(GE341),GF340,GE341*GF340)</f>
        <v>1</v>
      </c>
      <c r="GG341">
        <f t="shared" si="1305"/>
        <v>1.0829689422256621</v>
      </c>
      <c r="GI341" t="e">
        <f>#REF!</f>
        <v>#REF!</v>
      </c>
      <c r="GJ341" t="e">
        <f t="shared" si="1362"/>
        <v>#REF!</v>
      </c>
      <c r="GK341">
        <f t="shared" si="1306"/>
        <v>0</v>
      </c>
      <c r="GL341" s="3"/>
      <c r="GM341" s="3"/>
      <c r="GN341" s="8"/>
      <c r="GO341" s="5">
        <f t="shared" ref="GO341:GO404" si="1392">GO340+1</f>
        <v>2</v>
      </c>
      <c r="GP341" t="b">
        <f t="shared" si="1363"/>
        <v>1</v>
      </c>
      <c r="GR341" t="str">
        <v>315/316</v>
      </c>
      <c r="GS341" s="20">
        <v>2.4436581551881254E-3</v>
      </c>
      <c r="GT341" s="20">
        <v>0</v>
      </c>
      <c r="GU341" s="27"/>
      <c r="GV341" s="31">
        <f t="shared" ca="1" si="1307"/>
        <v>1987</v>
      </c>
      <c r="GW341" s="12">
        <f t="shared" ca="1" si="1364"/>
        <v>1.0756172863980658</v>
      </c>
      <c r="GX341" s="19">
        <f t="shared" ca="1" si="1365"/>
        <v>0.98411309827935589</v>
      </c>
      <c r="GY341" s="19">
        <f t="shared" ca="1" si="1366"/>
        <v>1.0585289430539189</v>
      </c>
      <c r="GZ341" s="11">
        <f t="shared" ca="1" si="1308"/>
        <v>1987</v>
      </c>
      <c r="HA341" s="12">
        <f t="shared" ca="1" si="1367"/>
        <v>1.0917348424268518</v>
      </c>
      <c r="HB341" s="12">
        <f t="shared" ca="1" si="1368"/>
        <v>0.98523674851948684</v>
      </c>
      <c r="HC341" s="12">
        <f t="shared" ca="1" si="1369"/>
        <v>0.98411309827935589</v>
      </c>
      <c r="HD341" s="12">
        <f t="shared" ca="1" si="1370"/>
        <v>1.0585289430539189</v>
      </c>
      <c r="HE341">
        <f t="shared" ca="1" si="1371"/>
        <v>1987</v>
      </c>
      <c r="HF341" s="12">
        <f t="shared" ca="1" si="1309"/>
        <v>0.98411309827935589</v>
      </c>
      <c r="HG341" s="12">
        <f t="shared" ca="1" si="1310"/>
        <v>0.95786065336960702</v>
      </c>
      <c r="HH341" s="12">
        <f t="shared" ca="1" si="1311"/>
        <v>1.0285804569313657</v>
      </c>
      <c r="HJ341" s="17"/>
      <c r="HL341" s="18">
        <f t="shared" si="1372"/>
        <v>1951</v>
      </c>
      <c r="HM341" s="9">
        <f t="shared" si="1312"/>
        <v>7.5308170428653129E-7</v>
      </c>
      <c r="HN341" s="9">
        <f t="shared" si="1313"/>
        <v>0</v>
      </c>
      <c r="HO341" s="9">
        <f t="shared" si="1314"/>
        <v>1.2029815338633076</v>
      </c>
      <c r="HP341" s="9">
        <f t="shared" si="1315"/>
        <v>1.1952725387185685</v>
      </c>
      <c r="HQ341" s="9">
        <f t="shared" si="1316"/>
        <v>1.5368459469556037</v>
      </c>
      <c r="HR341" s="9">
        <f t="shared" si="1317"/>
        <v>1.6641724783009315E-6</v>
      </c>
      <c r="HS341" s="9">
        <f t="shared" si="1318"/>
        <v>0</v>
      </c>
      <c r="HT341" s="9"/>
      <c r="HU341" s="9">
        <f t="shared" si="1319"/>
        <v>1.4378907920123534</v>
      </c>
      <c r="HV341" s="23">
        <f t="shared" si="1320"/>
        <v>2.2098166358689681</v>
      </c>
      <c r="HX341" s="8"/>
      <c r="HY341" s="5">
        <f t="shared" ref="HY341:HY400" si="1393">HY340+1</f>
        <v>2</v>
      </c>
      <c r="HZ341" t="b">
        <f t="shared" si="1373"/>
        <v>1</v>
      </c>
      <c r="IB341" t="str">
        <f t="shared" si="1374"/>
        <v>315/316</v>
      </c>
      <c r="IC341" s="20">
        <v>2.4085281911417991E-3</v>
      </c>
      <c r="ID341" s="20">
        <v>0</v>
      </c>
      <c r="IE341" s="11"/>
      <c r="IF341">
        <f t="shared" ca="1" si="1375"/>
        <v>1987</v>
      </c>
      <c r="IG341" s="12">
        <f t="shared" ca="1" si="1376"/>
        <v>0.87592855803177205</v>
      </c>
      <c r="IH341" s="19">
        <f t="shared" ca="1" si="1377"/>
        <v>0.96666431810055586</v>
      </c>
      <c r="II341" s="19">
        <f t="shared" ca="1" si="1378"/>
        <v>0.84672917514998014</v>
      </c>
      <c r="IJ341" s="11">
        <f t="shared" ca="1" si="1379"/>
        <v>1987</v>
      </c>
      <c r="IK341" s="12">
        <f t="shared" ca="1" si="1380"/>
        <v>0.77270814285921596</v>
      </c>
      <c r="IL341" s="12">
        <f t="shared" ca="1" si="1321"/>
        <v>1.133582667824121</v>
      </c>
      <c r="IM341" s="12">
        <f t="shared" ca="1" si="1322"/>
        <v>0.96666431810055586</v>
      </c>
      <c r="IN341" s="12">
        <f t="shared" ca="1" si="1323"/>
        <v>0.84672917514998014</v>
      </c>
      <c r="IO341">
        <f t="shared" ca="1" si="1381"/>
        <v>1987</v>
      </c>
      <c r="IP341" s="12">
        <f t="shared" ca="1" si="1382"/>
        <v>0.96666431810055586</v>
      </c>
      <c r="IQ341" s="12">
        <f t="shared" ca="1" si="1383"/>
        <v>0.9727251683703465</v>
      </c>
      <c r="IR341" s="12">
        <f t="shared" ca="1" si="1384"/>
        <v>1.087738901050197</v>
      </c>
    </row>
    <row r="342" spans="1:252" hidden="1" x14ac:dyDescent="0.2">
      <c r="A342" t="s">
        <v>218</v>
      </c>
      <c r="B342" s="1">
        <f t="shared" si="1385"/>
        <v>1952</v>
      </c>
      <c r="X342">
        <f t="shared" si="1277"/>
        <v>0</v>
      </c>
      <c r="AX342">
        <f t="shared" si="1278"/>
        <v>0</v>
      </c>
      <c r="AY342">
        <f t="shared" si="1279"/>
        <v>0</v>
      </c>
      <c r="AZ342">
        <f t="shared" si="1280"/>
        <v>0</v>
      </c>
      <c r="BA342">
        <f t="shared" si="1281"/>
        <v>0</v>
      </c>
      <c r="BB342">
        <f t="shared" si="1282"/>
        <v>0</v>
      </c>
      <c r="BC342">
        <f t="shared" si="1283"/>
        <v>0</v>
      </c>
      <c r="BD342">
        <f t="shared" si="1284"/>
        <v>0</v>
      </c>
      <c r="BE342">
        <f t="shared" si="1285"/>
        <v>0</v>
      </c>
      <c r="BF342">
        <f t="shared" si="1286"/>
        <v>0</v>
      </c>
      <c r="BG342">
        <f t="shared" si="1287"/>
        <v>0</v>
      </c>
      <c r="BH342">
        <f t="shared" si="1288"/>
        <v>0</v>
      </c>
      <c r="BI342">
        <f t="shared" si="1289"/>
        <v>0</v>
      </c>
      <c r="BJ342">
        <f t="shared" si="1290"/>
        <v>0</v>
      </c>
      <c r="BK342">
        <f t="shared" si="1291"/>
        <v>0</v>
      </c>
      <c r="BL342">
        <f t="shared" si="1292"/>
        <v>0</v>
      </c>
      <c r="BM342">
        <f t="shared" si="1293"/>
        <v>0</v>
      </c>
      <c r="BN342">
        <f t="shared" si="1294"/>
        <v>0</v>
      </c>
      <c r="BO342">
        <f t="shared" si="1295"/>
        <v>0</v>
      </c>
      <c r="BP342">
        <f t="shared" si="1296"/>
        <v>0</v>
      </c>
      <c r="BQ342">
        <f t="shared" si="1297"/>
        <v>0</v>
      </c>
      <c r="BR342">
        <f t="shared" si="1298"/>
        <v>0</v>
      </c>
      <c r="BS342">
        <f t="shared" si="1299"/>
        <v>0</v>
      </c>
      <c r="BU342" s="16"/>
      <c r="BV342" s="9">
        <f t="shared" si="1300"/>
        <v>1.0640052694689878E-6</v>
      </c>
      <c r="BW342" s="9">
        <f t="shared" si="1324"/>
        <v>0</v>
      </c>
      <c r="BX342" s="9">
        <f t="shared" si="1325"/>
        <v>1.153977406354415</v>
      </c>
      <c r="BY342" s="9">
        <f t="shared" si="1326"/>
        <v>1.0829689422256621</v>
      </c>
      <c r="BZ342" s="9">
        <f t="shared" si="1327"/>
        <v>1.5645867941090399</v>
      </c>
      <c r="CA342" s="9">
        <f t="shared" si="1301"/>
        <v>2.0804474330782629E-6</v>
      </c>
      <c r="CB342" s="9">
        <f t="shared" si="1328"/>
        <v>0</v>
      </c>
      <c r="CC342" s="9"/>
      <c r="CD342" s="9">
        <f t="shared" si="1329"/>
        <v>1.249721691111954</v>
      </c>
      <c r="CE342" s="9">
        <f t="shared" si="1330"/>
        <v>1.9552980542253799</v>
      </c>
      <c r="CG342" s="35"/>
      <c r="CH342">
        <f t="shared" si="1331"/>
        <v>1952</v>
      </c>
      <c r="CI342" t="e">
        <f t="shared" si="1332"/>
        <v>#DIV/0!</v>
      </c>
      <c r="CJ342" t="e">
        <f t="shared" si="1333"/>
        <v>#DIV/0!</v>
      </c>
      <c r="CK342" t="e">
        <f t="shared" si="1334"/>
        <v>#DIV/0!</v>
      </c>
      <c r="CL342" t="e">
        <f t="shared" si="1335"/>
        <v>#DIV/0!</v>
      </c>
      <c r="CM342" t="e">
        <f t="shared" si="1336"/>
        <v>#DIV/0!</v>
      </c>
      <c r="CN342" t="e">
        <f t="shared" si="1337"/>
        <v>#DIV/0!</v>
      </c>
      <c r="CO342" t="e">
        <f t="shared" si="1338"/>
        <v>#DIV/0!</v>
      </c>
      <c r="CP342" t="e">
        <f t="shared" si="1339"/>
        <v>#DIV/0!</v>
      </c>
      <c r="CQ342" t="e">
        <f t="shared" si="1340"/>
        <v>#DIV/0!</v>
      </c>
      <c r="CR342" t="e">
        <f t="shared" si="1341"/>
        <v>#DIV/0!</v>
      </c>
      <c r="CS342" t="e">
        <f t="shared" si="1342"/>
        <v>#DIV/0!</v>
      </c>
      <c r="CT342" t="e">
        <f t="shared" si="1343"/>
        <v>#DIV/0!</v>
      </c>
      <c r="CU342" t="e">
        <f t="shared" si="1344"/>
        <v>#DIV/0!</v>
      </c>
      <c r="CV342" t="e">
        <f t="shared" si="1345"/>
        <v>#DIV/0!</v>
      </c>
      <c r="CW342" t="e">
        <f t="shared" si="1346"/>
        <v>#DIV/0!</v>
      </c>
      <c r="CX342" t="e">
        <f t="shared" si="1347"/>
        <v>#DIV/0!</v>
      </c>
      <c r="CY342" t="e">
        <f t="shared" si="1348"/>
        <v>#DIV/0!</v>
      </c>
      <c r="CZ342" t="e">
        <f t="shared" si="1349"/>
        <v>#DIV/0!</v>
      </c>
      <c r="DA342" t="e">
        <f t="shared" si="1350"/>
        <v>#DIV/0!</v>
      </c>
      <c r="DB342" t="e">
        <f t="shared" si="1351"/>
        <v>#DIV/0!</v>
      </c>
      <c r="DC342" t="e">
        <f t="shared" si="1352"/>
        <v>#DIV/0!</v>
      </c>
      <c r="DF342" t="e">
        <f t="shared" si="1386"/>
        <v>#DIV/0!</v>
      </c>
      <c r="DG342" t="e">
        <f t="shared" si="1353"/>
        <v>#DIV/0!</v>
      </c>
      <c r="DH342" t="e">
        <f t="shared" si="1353"/>
        <v>#DIV/0!</v>
      </c>
      <c r="DI342" t="e">
        <f t="shared" si="1353"/>
        <v>#DIV/0!</v>
      </c>
      <c r="DJ342" t="e">
        <f t="shared" si="1353"/>
        <v>#DIV/0!</v>
      </c>
      <c r="DK342" t="e">
        <f t="shared" si="1353"/>
        <v>#DIV/0!</v>
      </c>
      <c r="DL342" t="e">
        <f t="shared" si="1353"/>
        <v>#DIV/0!</v>
      </c>
      <c r="DM342" t="e">
        <f t="shared" si="1353"/>
        <v>#DIV/0!</v>
      </c>
      <c r="DN342" t="e">
        <f t="shared" si="1353"/>
        <v>#DIV/0!</v>
      </c>
      <c r="DO342" t="e">
        <f t="shared" si="1353"/>
        <v>#DIV/0!</v>
      </c>
      <c r="DP342" t="e">
        <f t="shared" si="1353"/>
        <v>#DIV/0!</v>
      </c>
      <c r="DQ342" t="e">
        <f t="shared" si="1353"/>
        <v>#DIV/0!</v>
      </c>
      <c r="DR342" t="e">
        <f t="shared" si="1353"/>
        <v>#DIV/0!</v>
      </c>
      <c r="DS342" t="e">
        <f t="shared" si="1353"/>
        <v>#DIV/0!</v>
      </c>
      <c r="DT342" t="e">
        <f t="shared" si="1353"/>
        <v>#DIV/0!</v>
      </c>
      <c r="DU342" t="e">
        <f t="shared" si="1353"/>
        <v>#DIV/0!</v>
      </c>
      <c r="DV342" t="e">
        <f t="shared" si="1353"/>
        <v>#DIV/0!</v>
      </c>
      <c r="DW342" t="e">
        <f t="shared" si="1354"/>
        <v>#DIV/0!</v>
      </c>
      <c r="DX342" t="e">
        <f t="shared" si="1354"/>
        <v>#DIV/0!</v>
      </c>
      <c r="DY342" t="e">
        <f t="shared" si="1354"/>
        <v>#DIV/0!</v>
      </c>
      <c r="DZ342" t="e">
        <f t="shared" si="1354"/>
        <v>#DIV/0!</v>
      </c>
      <c r="EA342" t="e">
        <f t="shared" si="1355"/>
        <v>#DIV/0!</v>
      </c>
      <c r="EC342" t="e">
        <f t="shared" si="1387"/>
        <v>#DIV/0!</v>
      </c>
      <c r="ED342" t="e">
        <f t="shared" si="1356"/>
        <v>#DIV/0!</v>
      </c>
      <c r="EE342" t="e">
        <f t="shared" si="1356"/>
        <v>#DIV/0!</v>
      </c>
      <c r="EF342" t="e">
        <f t="shared" si="1356"/>
        <v>#DIV/0!</v>
      </c>
      <c r="EG342" t="e">
        <f t="shared" si="1356"/>
        <v>#DIV/0!</v>
      </c>
      <c r="EH342" t="e">
        <f t="shared" si="1356"/>
        <v>#DIV/0!</v>
      </c>
      <c r="EI342" t="e">
        <f t="shared" si="1356"/>
        <v>#DIV/0!</v>
      </c>
      <c r="EJ342" t="e">
        <f t="shared" si="1356"/>
        <v>#DIV/0!</v>
      </c>
      <c r="EK342" t="e">
        <f t="shared" si="1356"/>
        <v>#DIV/0!</v>
      </c>
      <c r="EL342" t="e">
        <f t="shared" si="1356"/>
        <v>#DIV/0!</v>
      </c>
      <c r="EM342" t="e">
        <f t="shared" si="1356"/>
        <v>#DIV/0!</v>
      </c>
      <c r="EN342" t="e">
        <f t="shared" si="1356"/>
        <v>#DIV/0!</v>
      </c>
      <c r="EO342" t="e">
        <f t="shared" si="1356"/>
        <v>#DIV/0!</v>
      </c>
      <c r="EP342" t="e">
        <f t="shared" si="1356"/>
        <v>#DIV/0!</v>
      </c>
      <c r="EQ342" t="e">
        <f t="shared" si="1356"/>
        <v>#DIV/0!</v>
      </c>
      <c r="ER342" t="e">
        <f t="shared" si="1356"/>
        <v>#DIV/0!</v>
      </c>
      <c r="ES342" t="e">
        <f t="shared" si="1356"/>
        <v>#DIV/0!</v>
      </c>
      <c r="ET342" t="e">
        <f t="shared" si="1357"/>
        <v>#DIV/0!</v>
      </c>
      <c r="EU342" t="e">
        <f t="shared" si="1357"/>
        <v>#DIV/0!</v>
      </c>
      <c r="EV342" t="e">
        <f t="shared" si="1357"/>
        <v>#DIV/0!</v>
      </c>
      <c r="EW342" t="e">
        <f t="shared" si="1357"/>
        <v>#DIV/0!</v>
      </c>
      <c r="EZ342" t="e">
        <f t="shared" si="1388"/>
        <v>#DIV/0!</v>
      </c>
      <c r="FA342" t="e">
        <f t="shared" si="1358"/>
        <v>#DIV/0!</v>
      </c>
      <c r="FB342" t="e">
        <f t="shared" si="1358"/>
        <v>#DIV/0!</v>
      </c>
      <c r="FC342" t="e">
        <f t="shared" si="1358"/>
        <v>#DIV/0!</v>
      </c>
      <c r="FD342" t="e">
        <f t="shared" si="1358"/>
        <v>#DIV/0!</v>
      </c>
      <c r="FE342" t="e">
        <f t="shared" si="1358"/>
        <v>#DIV/0!</v>
      </c>
      <c r="FF342" t="e">
        <f t="shared" si="1358"/>
        <v>#DIV/0!</v>
      </c>
      <c r="FG342" t="e">
        <f t="shared" si="1358"/>
        <v>#DIV/0!</v>
      </c>
      <c r="FH342" t="e">
        <f t="shared" si="1358"/>
        <v>#DIV/0!</v>
      </c>
      <c r="FI342" t="e">
        <f t="shared" si="1358"/>
        <v>#DIV/0!</v>
      </c>
      <c r="FJ342" t="e">
        <f t="shared" si="1358"/>
        <v>#DIV/0!</v>
      </c>
      <c r="FK342" t="e">
        <f t="shared" si="1358"/>
        <v>#DIV/0!</v>
      </c>
      <c r="FL342" t="e">
        <f t="shared" si="1358"/>
        <v>#DIV/0!</v>
      </c>
      <c r="FM342" t="e">
        <f t="shared" si="1358"/>
        <v>#DIV/0!</v>
      </c>
      <c r="FN342" t="e">
        <f t="shared" si="1358"/>
        <v>#DIV/0!</v>
      </c>
      <c r="FO342" t="e">
        <f t="shared" si="1358"/>
        <v>#DIV/0!</v>
      </c>
      <c r="FP342" t="e">
        <f t="shared" si="1358"/>
        <v>#DIV/0!</v>
      </c>
      <c r="FQ342" t="e">
        <f t="shared" si="1358"/>
        <v>#DIV/0!</v>
      </c>
      <c r="FR342" t="e">
        <f t="shared" si="1358"/>
        <v>#DIV/0!</v>
      </c>
      <c r="FS342" t="e">
        <f t="shared" si="1358"/>
        <v>#DIV/0!</v>
      </c>
      <c r="FT342" t="e">
        <f t="shared" si="1358"/>
        <v>#DIV/0!</v>
      </c>
      <c r="FW342" t="e">
        <f t="shared" si="1359"/>
        <v>#DIV/0!</v>
      </c>
      <c r="FX342">
        <f t="shared" si="1389"/>
        <v>1</v>
      </c>
      <c r="FY342">
        <f t="shared" si="1303"/>
        <v>1.5645867941090399</v>
      </c>
      <c r="GA342" t="e">
        <f t="shared" si="1360"/>
        <v>#DIV/0!</v>
      </c>
      <c r="GB342">
        <f t="shared" si="1390"/>
        <v>1</v>
      </c>
      <c r="GC342">
        <f t="shared" si="1304"/>
        <v>1.153977406354415</v>
      </c>
      <c r="GE342" t="e">
        <f t="shared" si="1361"/>
        <v>#DIV/0!</v>
      </c>
      <c r="GF342">
        <f t="shared" si="1391"/>
        <v>1</v>
      </c>
      <c r="GG342">
        <f t="shared" si="1305"/>
        <v>1.0829689422256621</v>
      </c>
      <c r="GI342" t="e">
        <f>#REF!</f>
        <v>#REF!</v>
      </c>
      <c r="GJ342" t="e">
        <f t="shared" si="1362"/>
        <v>#REF!</v>
      </c>
      <c r="GK342">
        <f t="shared" si="1306"/>
        <v>0</v>
      </c>
      <c r="GL342" s="3"/>
      <c r="GM342" s="3"/>
      <c r="GN342" s="8"/>
      <c r="GO342" s="5">
        <f t="shared" si="1392"/>
        <v>3</v>
      </c>
      <c r="GP342" t="b">
        <f t="shared" si="1363"/>
        <v>1</v>
      </c>
      <c r="GR342" t="str">
        <v>Not Used</v>
      </c>
      <c r="GS342" s="20">
        <v>8.7677677028458446E-7</v>
      </c>
      <c r="GT342" s="20">
        <v>0</v>
      </c>
      <c r="GU342" s="27"/>
      <c r="GV342" s="31">
        <f t="shared" ca="1" si="1307"/>
        <v>1988</v>
      </c>
      <c r="GW342" s="12">
        <f t="shared" ca="1" si="1364"/>
        <v>1.1245322159410711</v>
      </c>
      <c r="GX342" s="19">
        <f t="shared" ca="1" si="1365"/>
        <v>1.0168718845144187</v>
      </c>
      <c r="GY342" s="19">
        <f t="shared" ca="1" si="1366"/>
        <v>1.1435050195063345</v>
      </c>
      <c r="GZ342" s="11">
        <f t="shared" ca="1" si="1308"/>
        <v>1988</v>
      </c>
      <c r="HA342" s="12">
        <f t="shared" ca="1" si="1367"/>
        <v>1.1607102581452091</v>
      </c>
      <c r="HB342" s="12">
        <f t="shared" ca="1" si="1368"/>
        <v>0.96883111702488978</v>
      </c>
      <c r="HC342" s="12">
        <f t="shared" ca="1" si="1369"/>
        <v>1.0168718845144187</v>
      </c>
      <c r="HD342" s="12">
        <f t="shared" ca="1" si="1370"/>
        <v>1.1435050195063345</v>
      </c>
      <c r="HE342">
        <f t="shared" ca="1" si="1371"/>
        <v>1988</v>
      </c>
      <c r="HF342" s="12">
        <f t="shared" ca="1" si="1309"/>
        <v>1.0168718845144187</v>
      </c>
      <c r="HG342" s="12">
        <f t="shared" ca="1" si="1310"/>
        <v>0.96373300415032048</v>
      </c>
      <c r="HH342" s="12">
        <f t="shared" ca="1" si="1311"/>
        <v>1.0052899639761368</v>
      </c>
      <c r="HJ342" s="17"/>
      <c r="HL342" s="18">
        <f t="shared" si="1372"/>
        <v>1952</v>
      </c>
      <c r="HM342" s="9">
        <f t="shared" si="1312"/>
        <v>7.5308170428653129E-7</v>
      </c>
      <c r="HN342" s="9">
        <f t="shared" si="1313"/>
        <v>0</v>
      </c>
      <c r="HO342" s="9">
        <f t="shared" si="1314"/>
        <v>1.2029815338633076</v>
      </c>
      <c r="HP342" s="9">
        <f t="shared" si="1315"/>
        <v>1.1952725387185685</v>
      </c>
      <c r="HQ342" s="9">
        <f t="shared" si="1316"/>
        <v>1.5368459469556037</v>
      </c>
      <c r="HR342" s="9">
        <f t="shared" si="1317"/>
        <v>1.6641724783009315E-6</v>
      </c>
      <c r="HS342" s="9">
        <f t="shared" si="1318"/>
        <v>0</v>
      </c>
      <c r="HT342" s="9"/>
      <c r="HU342" s="9">
        <f t="shared" si="1319"/>
        <v>1.4378907920123534</v>
      </c>
      <c r="HV342" s="23">
        <f t="shared" si="1320"/>
        <v>2.2098166358689681</v>
      </c>
      <c r="HX342" s="8"/>
      <c r="HY342" s="5">
        <f t="shared" si="1393"/>
        <v>3</v>
      </c>
      <c r="HZ342" t="b">
        <f t="shared" si="1373"/>
        <v>1</v>
      </c>
      <c r="IB342" t="str">
        <f t="shared" si="1374"/>
        <v>Not Used</v>
      </c>
      <c r="IC342" s="20">
        <v>7.0199875945947933E-7</v>
      </c>
      <c r="ID342" s="20">
        <v>0</v>
      </c>
      <c r="IE342" s="11"/>
      <c r="IF342">
        <f t="shared" ca="1" si="1375"/>
        <v>1988</v>
      </c>
      <c r="IG342" s="12">
        <f t="shared" ca="1" si="1376"/>
        <v>0.91576241366299693</v>
      </c>
      <c r="IH342" s="19">
        <f t="shared" ca="1" si="1377"/>
        <v>0.99884227591158958</v>
      </c>
      <c r="II342" s="19">
        <f t="shared" ca="1" si="1378"/>
        <v>0.91470249188749941</v>
      </c>
      <c r="IJ342" s="11">
        <f t="shared" ca="1" si="1379"/>
        <v>1988</v>
      </c>
      <c r="IK342" s="12">
        <f t="shared" ca="1" si="1380"/>
        <v>0.82152756613986966</v>
      </c>
      <c r="IL342" s="12">
        <f t="shared" ca="1" si="1321"/>
        <v>1.1147068600094707</v>
      </c>
      <c r="IM342" s="12">
        <f t="shared" ca="1" si="1322"/>
        <v>0.99884227591158958</v>
      </c>
      <c r="IN342" s="12">
        <f t="shared" ca="1" si="1323"/>
        <v>0.91470249188749941</v>
      </c>
      <c r="IO342">
        <f t="shared" ca="1" si="1381"/>
        <v>1988</v>
      </c>
      <c r="IP342" s="12">
        <f t="shared" ca="1" si="1382"/>
        <v>0.99884227591158958</v>
      </c>
      <c r="IQ342" s="12">
        <f t="shared" ca="1" si="1383"/>
        <v>0.98857667263232751</v>
      </c>
      <c r="IR342" s="12">
        <f t="shared" ca="1" si="1384"/>
        <v>1.0595945262443245</v>
      </c>
    </row>
    <row r="343" spans="1:252" hidden="1" x14ac:dyDescent="0.2">
      <c r="A343" t="s">
        <v>218</v>
      </c>
      <c r="B343" s="1">
        <f t="shared" si="1385"/>
        <v>1953</v>
      </c>
      <c r="X343">
        <f t="shared" si="1277"/>
        <v>0</v>
      </c>
      <c r="AX343">
        <f t="shared" si="1278"/>
        <v>0</v>
      </c>
      <c r="AY343">
        <f t="shared" si="1279"/>
        <v>0</v>
      </c>
      <c r="AZ343">
        <f t="shared" si="1280"/>
        <v>0</v>
      </c>
      <c r="BA343">
        <f t="shared" si="1281"/>
        <v>0</v>
      </c>
      <c r="BB343">
        <f t="shared" si="1282"/>
        <v>0</v>
      </c>
      <c r="BC343">
        <f t="shared" si="1283"/>
        <v>0</v>
      </c>
      <c r="BD343">
        <f t="shared" si="1284"/>
        <v>0</v>
      </c>
      <c r="BE343">
        <f t="shared" si="1285"/>
        <v>0</v>
      </c>
      <c r="BF343">
        <f t="shared" si="1286"/>
        <v>0</v>
      </c>
      <c r="BG343">
        <f t="shared" si="1287"/>
        <v>0</v>
      </c>
      <c r="BH343">
        <f t="shared" si="1288"/>
        <v>0</v>
      </c>
      <c r="BI343">
        <f t="shared" si="1289"/>
        <v>0</v>
      </c>
      <c r="BJ343">
        <f t="shared" si="1290"/>
        <v>0</v>
      </c>
      <c r="BK343">
        <f t="shared" si="1291"/>
        <v>0</v>
      </c>
      <c r="BL343">
        <f t="shared" si="1292"/>
        <v>0</v>
      </c>
      <c r="BM343">
        <f t="shared" si="1293"/>
        <v>0</v>
      </c>
      <c r="BN343">
        <f t="shared" si="1294"/>
        <v>0</v>
      </c>
      <c r="BO343">
        <f t="shared" si="1295"/>
        <v>0</v>
      </c>
      <c r="BP343">
        <f t="shared" si="1296"/>
        <v>0</v>
      </c>
      <c r="BQ343">
        <f t="shared" si="1297"/>
        <v>0</v>
      </c>
      <c r="BR343">
        <f t="shared" si="1298"/>
        <v>0</v>
      </c>
      <c r="BS343">
        <f t="shared" si="1299"/>
        <v>0</v>
      </c>
      <c r="BU343" s="16"/>
      <c r="BV343" s="9">
        <f t="shared" si="1300"/>
        <v>1.0640052694689878E-6</v>
      </c>
      <c r="BW343" s="9">
        <f t="shared" si="1324"/>
        <v>0</v>
      </c>
      <c r="BX343" s="9">
        <f t="shared" si="1325"/>
        <v>1.153977406354415</v>
      </c>
      <c r="BY343" s="9">
        <f t="shared" si="1326"/>
        <v>1.0829689422256621</v>
      </c>
      <c r="BZ343" s="9">
        <f t="shared" si="1327"/>
        <v>1.5645867941090399</v>
      </c>
      <c r="CA343" s="9">
        <f t="shared" si="1301"/>
        <v>2.0804474330782629E-6</v>
      </c>
      <c r="CB343" s="9">
        <f t="shared" si="1328"/>
        <v>0</v>
      </c>
      <c r="CC343" s="9"/>
      <c r="CD343" s="9">
        <f t="shared" si="1329"/>
        <v>1.249721691111954</v>
      </c>
      <c r="CE343" s="9">
        <f t="shared" si="1330"/>
        <v>1.9552980542253799</v>
      </c>
      <c r="CG343" s="35"/>
      <c r="CH343">
        <f t="shared" si="1331"/>
        <v>1953</v>
      </c>
      <c r="CI343" t="e">
        <f t="shared" si="1332"/>
        <v>#DIV/0!</v>
      </c>
      <c r="CJ343" t="e">
        <f t="shared" si="1333"/>
        <v>#DIV/0!</v>
      </c>
      <c r="CK343" t="e">
        <f t="shared" si="1334"/>
        <v>#DIV/0!</v>
      </c>
      <c r="CL343" t="e">
        <f t="shared" si="1335"/>
        <v>#DIV/0!</v>
      </c>
      <c r="CM343" t="e">
        <f t="shared" si="1336"/>
        <v>#DIV/0!</v>
      </c>
      <c r="CN343" t="e">
        <f t="shared" si="1337"/>
        <v>#DIV/0!</v>
      </c>
      <c r="CO343" t="e">
        <f t="shared" si="1338"/>
        <v>#DIV/0!</v>
      </c>
      <c r="CP343" t="e">
        <f t="shared" si="1339"/>
        <v>#DIV/0!</v>
      </c>
      <c r="CQ343" t="e">
        <f t="shared" si="1340"/>
        <v>#DIV/0!</v>
      </c>
      <c r="CR343" t="e">
        <f t="shared" si="1341"/>
        <v>#DIV/0!</v>
      </c>
      <c r="CS343" t="e">
        <f t="shared" si="1342"/>
        <v>#DIV/0!</v>
      </c>
      <c r="CT343" t="e">
        <f t="shared" si="1343"/>
        <v>#DIV/0!</v>
      </c>
      <c r="CU343" t="e">
        <f t="shared" si="1344"/>
        <v>#DIV/0!</v>
      </c>
      <c r="CV343" t="e">
        <f t="shared" si="1345"/>
        <v>#DIV/0!</v>
      </c>
      <c r="CW343" t="e">
        <f t="shared" si="1346"/>
        <v>#DIV/0!</v>
      </c>
      <c r="CX343" t="e">
        <f t="shared" si="1347"/>
        <v>#DIV/0!</v>
      </c>
      <c r="CY343" t="e">
        <f t="shared" si="1348"/>
        <v>#DIV/0!</v>
      </c>
      <c r="CZ343" t="e">
        <f t="shared" si="1349"/>
        <v>#DIV/0!</v>
      </c>
      <c r="DA343" t="e">
        <f t="shared" si="1350"/>
        <v>#DIV/0!</v>
      </c>
      <c r="DB343" t="e">
        <f t="shared" si="1351"/>
        <v>#DIV/0!</v>
      </c>
      <c r="DC343" t="e">
        <f t="shared" si="1352"/>
        <v>#DIV/0!</v>
      </c>
      <c r="DF343" t="e">
        <f t="shared" si="1386"/>
        <v>#DIV/0!</v>
      </c>
      <c r="DG343" t="e">
        <f t="shared" si="1353"/>
        <v>#DIV/0!</v>
      </c>
      <c r="DH343" t="e">
        <f t="shared" si="1353"/>
        <v>#DIV/0!</v>
      </c>
      <c r="DI343" t="e">
        <f t="shared" si="1353"/>
        <v>#DIV/0!</v>
      </c>
      <c r="DJ343" t="e">
        <f t="shared" si="1353"/>
        <v>#DIV/0!</v>
      </c>
      <c r="DK343" t="e">
        <f t="shared" si="1353"/>
        <v>#DIV/0!</v>
      </c>
      <c r="DL343" t="e">
        <f t="shared" si="1353"/>
        <v>#DIV/0!</v>
      </c>
      <c r="DM343" t="e">
        <f t="shared" si="1353"/>
        <v>#DIV/0!</v>
      </c>
      <c r="DN343" t="e">
        <f t="shared" si="1353"/>
        <v>#DIV/0!</v>
      </c>
      <c r="DO343" t="e">
        <f t="shared" si="1353"/>
        <v>#DIV/0!</v>
      </c>
      <c r="DP343" t="e">
        <f t="shared" si="1353"/>
        <v>#DIV/0!</v>
      </c>
      <c r="DQ343" t="e">
        <f t="shared" si="1353"/>
        <v>#DIV/0!</v>
      </c>
      <c r="DR343" t="e">
        <f t="shared" si="1353"/>
        <v>#DIV/0!</v>
      </c>
      <c r="DS343" t="e">
        <f t="shared" si="1353"/>
        <v>#DIV/0!</v>
      </c>
      <c r="DT343" t="e">
        <f t="shared" si="1353"/>
        <v>#DIV/0!</v>
      </c>
      <c r="DU343" t="e">
        <f t="shared" si="1353"/>
        <v>#DIV/0!</v>
      </c>
      <c r="DV343" t="e">
        <f t="shared" si="1353"/>
        <v>#DIV/0!</v>
      </c>
      <c r="DW343" t="e">
        <f t="shared" si="1354"/>
        <v>#DIV/0!</v>
      </c>
      <c r="DX343" t="e">
        <f t="shared" si="1354"/>
        <v>#DIV/0!</v>
      </c>
      <c r="DY343" t="e">
        <f t="shared" si="1354"/>
        <v>#DIV/0!</v>
      </c>
      <c r="DZ343" t="e">
        <f t="shared" si="1354"/>
        <v>#DIV/0!</v>
      </c>
      <c r="EA343" t="e">
        <f t="shared" si="1355"/>
        <v>#DIV/0!</v>
      </c>
      <c r="EC343" t="e">
        <f t="shared" si="1387"/>
        <v>#DIV/0!</v>
      </c>
      <c r="ED343" t="e">
        <f t="shared" si="1356"/>
        <v>#DIV/0!</v>
      </c>
      <c r="EE343" t="e">
        <f t="shared" si="1356"/>
        <v>#DIV/0!</v>
      </c>
      <c r="EF343" t="e">
        <f t="shared" si="1356"/>
        <v>#DIV/0!</v>
      </c>
      <c r="EG343" t="e">
        <f t="shared" si="1356"/>
        <v>#DIV/0!</v>
      </c>
      <c r="EH343" t="e">
        <f t="shared" si="1356"/>
        <v>#DIV/0!</v>
      </c>
      <c r="EI343" t="e">
        <f t="shared" si="1356"/>
        <v>#DIV/0!</v>
      </c>
      <c r="EJ343" t="e">
        <f t="shared" si="1356"/>
        <v>#DIV/0!</v>
      </c>
      <c r="EK343" t="e">
        <f t="shared" si="1356"/>
        <v>#DIV/0!</v>
      </c>
      <c r="EL343" t="e">
        <f t="shared" si="1356"/>
        <v>#DIV/0!</v>
      </c>
      <c r="EM343" t="e">
        <f t="shared" si="1356"/>
        <v>#DIV/0!</v>
      </c>
      <c r="EN343" t="e">
        <f t="shared" si="1356"/>
        <v>#DIV/0!</v>
      </c>
      <c r="EO343" t="e">
        <f t="shared" si="1356"/>
        <v>#DIV/0!</v>
      </c>
      <c r="EP343" t="e">
        <f t="shared" si="1356"/>
        <v>#DIV/0!</v>
      </c>
      <c r="EQ343" t="e">
        <f t="shared" si="1356"/>
        <v>#DIV/0!</v>
      </c>
      <c r="ER343" t="e">
        <f t="shared" si="1356"/>
        <v>#DIV/0!</v>
      </c>
      <c r="ES343" t="e">
        <f t="shared" si="1356"/>
        <v>#DIV/0!</v>
      </c>
      <c r="ET343" t="e">
        <f t="shared" si="1357"/>
        <v>#DIV/0!</v>
      </c>
      <c r="EU343" t="e">
        <f t="shared" si="1357"/>
        <v>#DIV/0!</v>
      </c>
      <c r="EV343" t="e">
        <f t="shared" si="1357"/>
        <v>#DIV/0!</v>
      </c>
      <c r="EW343" t="e">
        <f t="shared" si="1357"/>
        <v>#DIV/0!</v>
      </c>
      <c r="EZ343" t="e">
        <f t="shared" si="1388"/>
        <v>#DIV/0!</v>
      </c>
      <c r="FA343" t="e">
        <f t="shared" si="1358"/>
        <v>#DIV/0!</v>
      </c>
      <c r="FB343" t="e">
        <f t="shared" si="1358"/>
        <v>#DIV/0!</v>
      </c>
      <c r="FC343" t="e">
        <f t="shared" si="1358"/>
        <v>#DIV/0!</v>
      </c>
      <c r="FD343" t="e">
        <f t="shared" si="1358"/>
        <v>#DIV/0!</v>
      </c>
      <c r="FE343" t="e">
        <f t="shared" si="1358"/>
        <v>#DIV/0!</v>
      </c>
      <c r="FF343" t="e">
        <f t="shared" si="1358"/>
        <v>#DIV/0!</v>
      </c>
      <c r="FG343" t="e">
        <f t="shared" si="1358"/>
        <v>#DIV/0!</v>
      </c>
      <c r="FH343" t="e">
        <f t="shared" si="1358"/>
        <v>#DIV/0!</v>
      </c>
      <c r="FI343" t="e">
        <f t="shared" si="1358"/>
        <v>#DIV/0!</v>
      </c>
      <c r="FJ343" t="e">
        <f t="shared" si="1358"/>
        <v>#DIV/0!</v>
      </c>
      <c r="FK343" t="e">
        <f t="shared" si="1358"/>
        <v>#DIV/0!</v>
      </c>
      <c r="FL343" t="e">
        <f t="shared" si="1358"/>
        <v>#DIV/0!</v>
      </c>
      <c r="FM343" t="e">
        <f t="shared" si="1358"/>
        <v>#DIV/0!</v>
      </c>
      <c r="FN343" t="e">
        <f t="shared" si="1358"/>
        <v>#DIV/0!</v>
      </c>
      <c r="FO343" t="e">
        <f t="shared" si="1358"/>
        <v>#DIV/0!</v>
      </c>
      <c r="FP343" t="e">
        <f t="shared" si="1358"/>
        <v>#DIV/0!</v>
      </c>
      <c r="FQ343" t="e">
        <f t="shared" si="1358"/>
        <v>#DIV/0!</v>
      </c>
      <c r="FR343" t="e">
        <f t="shared" si="1358"/>
        <v>#DIV/0!</v>
      </c>
      <c r="FS343" t="e">
        <f t="shared" si="1358"/>
        <v>#DIV/0!</v>
      </c>
      <c r="FT343" t="e">
        <f t="shared" si="1358"/>
        <v>#DIV/0!</v>
      </c>
      <c r="FW343" t="e">
        <f t="shared" si="1359"/>
        <v>#DIV/0!</v>
      </c>
      <c r="FX343">
        <f t="shared" si="1389"/>
        <v>1</v>
      </c>
      <c r="FY343">
        <f t="shared" si="1303"/>
        <v>1.5645867941090399</v>
      </c>
      <c r="GA343" t="e">
        <f t="shared" si="1360"/>
        <v>#DIV/0!</v>
      </c>
      <c r="GB343">
        <f t="shared" si="1390"/>
        <v>1</v>
      </c>
      <c r="GC343">
        <f t="shared" si="1304"/>
        <v>1.153977406354415</v>
      </c>
      <c r="GE343" t="e">
        <f t="shared" si="1361"/>
        <v>#DIV/0!</v>
      </c>
      <c r="GF343">
        <f t="shared" si="1391"/>
        <v>1</v>
      </c>
      <c r="GG343">
        <f t="shared" si="1305"/>
        <v>1.0829689422256621</v>
      </c>
      <c r="GI343" t="e">
        <f>#REF!</f>
        <v>#REF!</v>
      </c>
      <c r="GJ343" t="e">
        <f t="shared" si="1362"/>
        <v>#REF!</v>
      </c>
      <c r="GK343">
        <f t="shared" si="1306"/>
        <v>0</v>
      </c>
      <c r="GL343" s="3"/>
      <c r="GM343" s="3"/>
      <c r="GN343" s="8"/>
      <c r="GO343" s="5">
        <f t="shared" si="1392"/>
        <v>4</v>
      </c>
      <c r="GP343" t="b">
        <f t="shared" si="1363"/>
        <v>1</v>
      </c>
      <c r="GR343" t="str">
        <v>Not Used</v>
      </c>
      <c r="GS343" s="22">
        <v>8.7677677028458446E-7</v>
      </c>
      <c r="GT343" s="22">
        <v>0</v>
      </c>
      <c r="GU343" s="28"/>
      <c r="GV343" s="31">
        <f t="shared" ca="1" si="1307"/>
        <v>1989</v>
      </c>
      <c r="GW343" s="12">
        <f t="shared" ca="1" si="1364"/>
        <v>1.133940202328203</v>
      </c>
      <c r="GX343" s="19">
        <f t="shared" ca="1" si="1365"/>
        <v>1.0132407262088088</v>
      </c>
      <c r="GY343" s="19">
        <f t="shared" ca="1" si="1366"/>
        <v>1.1489541737562141</v>
      </c>
      <c r="GZ343" s="11">
        <f t="shared" ca="1" si="1308"/>
        <v>1989</v>
      </c>
      <c r="HA343" s="12">
        <f t="shared" ca="1" si="1367"/>
        <v>1.1652416394988827</v>
      </c>
      <c r="HB343" s="12">
        <f t="shared" ca="1" si="1368"/>
        <v>0.97313738532023197</v>
      </c>
      <c r="HC343" s="12">
        <f t="shared" ca="1" si="1369"/>
        <v>1.0132407262088088</v>
      </c>
      <c r="HD343" s="12">
        <f t="shared" ca="1" si="1370"/>
        <v>1.1489541737562141</v>
      </c>
      <c r="HE343">
        <f t="shared" ca="1" si="1371"/>
        <v>1989</v>
      </c>
      <c r="HF343" s="12">
        <f t="shared" ca="1" si="1309"/>
        <v>1.0132407262088088</v>
      </c>
      <c r="HG343" s="12">
        <f t="shared" ca="1" si="1310"/>
        <v>0.97635121118882739</v>
      </c>
      <c r="HH343" s="12">
        <f t="shared" ca="1" si="1311"/>
        <v>0.99670833012571147</v>
      </c>
      <c r="HJ343" s="17"/>
      <c r="HL343" s="18">
        <f t="shared" si="1372"/>
        <v>1953</v>
      </c>
      <c r="HM343" s="9">
        <f t="shared" si="1312"/>
        <v>7.5308170428653129E-7</v>
      </c>
      <c r="HN343" s="9">
        <f t="shared" si="1313"/>
        <v>0</v>
      </c>
      <c r="HO343" s="9">
        <f t="shared" si="1314"/>
        <v>1.2029815338633076</v>
      </c>
      <c r="HP343" s="9">
        <f t="shared" si="1315"/>
        <v>1.1952725387185685</v>
      </c>
      <c r="HQ343" s="9">
        <f t="shared" si="1316"/>
        <v>1.5368459469556037</v>
      </c>
      <c r="HR343" s="9">
        <f t="shared" si="1317"/>
        <v>1.6641724783009315E-6</v>
      </c>
      <c r="HS343" s="9">
        <f t="shared" si="1318"/>
        <v>0</v>
      </c>
      <c r="HT343" s="9"/>
      <c r="HU343" s="9">
        <f t="shared" si="1319"/>
        <v>1.4378907920123534</v>
      </c>
      <c r="HV343" s="23">
        <f t="shared" si="1320"/>
        <v>2.2098166358689681</v>
      </c>
      <c r="HX343" s="8"/>
      <c r="HY343" s="5">
        <f t="shared" si="1393"/>
        <v>4</v>
      </c>
      <c r="HZ343" t="b">
        <f t="shared" si="1373"/>
        <v>1</v>
      </c>
      <c r="IB343" t="str">
        <f t="shared" si="1374"/>
        <v>Not Used</v>
      </c>
      <c r="IC343" s="22">
        <v>7.0199875945947933E-7</v>
      </c>
      <c r="ID343" s="22">
        <v>0</v>
      </c>
      <c r="IF343">
        <f t="shared" ca="1" si="1375"/>
        <v>1989</v>
      </c>
      <c r="IG343" s="12">
        <f t="shared" ca="1" si="1376"/>
        <v>0.92342380406111779</v>
      </c>
      <c r="IH343" s="19">
        <f t="shared" ca="1" si="1377"/>
        <v>0.99527549972138873</v>
      </c>
      <c r="II343" s="19">
        <f t="shared" ca="1" si="1378"/>
        <v>0.91906133149556346</v>
      </c>
      <c r="IJ343" s="11">
        <f t="shared" ca="1" si="1379"/>
        <v>1989</v>
      </c>
      <c r="IK343" s="12">
        <f t="shared" ca="1" si="1380"/>
        <v>0.82473478746716611</v>
      </c>
      <c r="IL343" s="12">
        <f t="shared" ca="1" si="1321"/>
        <v>1.1196615179735954</v>
      </c>
      <c r="IM343" s="12">
        <f t="shared" ca="1" si="1322"/>
        <v>0.99527549972138873</v>
      </c>
      <c r="IN343" s="12">
        <f t="shared" ca="1" si="1323"/>
        <v>0.91906133149556346</v>
      </c>
      <c r="IO343">
        <f t="shared" ca="1" si="1381"/>
        <v>1989</v>
      </c>
      <c r="IP343" s="12">
        <f t="shared" ca="1" si="1382"/>
        <v>0.99527549972138873</v>
      </c>
      <c r="IQ343" s="12">
        <f t="shared" ca="1" si="1383"/>
        <v>0.99579020539140928</v>
      </c>
      <c r="IR343" s="12">
        <f t="shared" ca="1" si="1384"/>
        <v>1.0589475270500501</v>
      </c>
    </row>
    <row r="344" spans="1:252" hidden="1" x14ac:dyDescent="0.2">
      <c r="A344" t="s">
        <v>218</v>
      </c>
      <c r="B344" s="1">
        <f t="shared" si="1385"/>
        <v>1954</v>
      </c>
      <c r="X344">
        <f t="shared" si="1277"/>
        <v>0</v>
      </c>
      <c r="AX344">
        <f t="shared" si="1278"/>
        <v>0</v>
      </c>
      <c r="AY344">
        <f t="shared" si="1279"/>
        <v>0</v>
      </c>
      <c r="AZ344">
        <f t="shared" si="1280"/>
        <v>0</v>
      </c>
      <c r="BA344">
        <f t="shared" si="1281"/>
        <v>0</v>
      </c>
      <c r="BB344">
        <f t="shared" si="1282"/>
        <v>0</v>
      </c>
      <c r="BC344">
        <f t="shared" si="1283"/>
        <v>0</v>
      </c>
      <c r="BD344">
        <f t="shared" si="1284"/>
        <v>0</v>
      </c>
      <c r="BE344">
        <f t="shared" si="1285"/>
        <v>0</v>
      </c>
      <c r="BF344">
        <f t="shared" si="1286"/>
        <v>0</v>
      </c>
      <c r="BG344">
        <f t="shared" si="1287"/>
        <v>0</v>
      </c>
      <c r="BH344">
        <f t="shared" si="1288"/>
        <v>0</v>
      </c>
      <c r="BI344">
        <f t="shared" si="1289"/>
        <v>0</v>
      </c>
      <c r="BJ344">
        <f t="shared" si="1290"/>
        <v>0</v>
      </c>
      <c r="BK344">
        <f t="shared" si="1291"/>
        <v>0</v>
      </c>
      <c r="BL344">
        <f t="shared" si="1292"/>
        <v>0</v>
      </c>
      <c r="BM344">
        <f t="shared" si="1293"/>
        <v>0</v>
      </c>
      <c r="BN344">
        <f t="shared" si="1294"/>
        <v>0</v>
      </c>
      <c r="BO344">
        <f t="shared" si="1295"/>
        <v>0</v>
      </c>
      <c r="BP344">
        <f t="shared" si="1296"/>
        <v>0</v>
      </c>
      <c r="BQ344">
        <f t="shared" si="1297"/>
        <v>0</v>
      </c>
      <c r="BR344">
        <f t="shared" si="1298"/>
        <v>0</v>
      </c>
      <c r="BS344">
        <f t="shared" si="1299"/>
        <v>0</v>
      </c>
      <c r="BU344" s="16"/>
      <c r="BV344" s="9">
        <f t="shared" si="1300"/>
        <v>1.0640052694689878E-6</v>
      </c>
      <c r="BW344" s="9">
        <f t="shared" si="1324"/>
        <v>0</v>
      </c>
      <c r="BX344" s="9">
        <f t="shared" si="1325"/>
        <v>1.153977406354415</v>
      </c>
      <c r="BY344" s="9">
        <f t="shared" si="1326"/>
        <v>1.0829689422256621</v>
      </c>
      <c r="BZ344" s="9">
        <f t="shared" si="1327"/>
        <v>1.5645867941090399</v>
      </c>
      <c r="CA344" s="9">
        <f t="shared" si="1301"/>
        <v>2.0804474330782629E-6</v>
      </c>
      <c r="CB344" s="9">
        <f t="shared" si="1328"/>
        <v>0</v>
      </c>
      <c r="CC344" s="9"/>
      <c r="CD344" s="9">
        <f t="shared" si="1329"/>
        <v>1.249721691111954</v>
      </c>
      <c r="CE344" s="9">
        <f t="shared" si="1330"/>
        <v>1.9552980542253799</v>
      </c>
      <c r="CG344" s="35"/>
      <c r="CH344">
        <f t="shared" si="1331"/>
        <v>1954</v>
      </c>
      <c r="CI344" t="e">
        <f t="shared" si="1332"/>
        <v>#DIV/0!</v>
      </c>
      <c r="CJ344" t="e">
        <f t="shared" si="1333"/>
        <v>#DIV/0!</v>
      </c>
      <c r="CK344" t="e">
        <f t="shared" si="1334"/>
        <v>#DIV/0!</v>
      </c>
      <c r="CL344" t="e">
        <f t="shared" si="1335"/>
        <v>#DIV/0!</v>
      </c>
      <c r="CM344" t="e">
        <f t="shared" si="1336"/>
        <v>#DIV/0!</v>
      </c>
      <c r="CN344" t="e">
        <f t="shared" si="1337"/>
        <v>#DIV/0!</v>
      </c>
      <c r="CO344" t="e">
        <f t="shared" si="1338"/>
        <v>#DIV/0!</v>
      </c>
      <c r="CP344" t="e">
        <f t="shared" si="1339"/>
        <v>#DIV/0!</v>
      </c>
      <c r="CQ344" t="e">
        <f t="shared" si="1340"/>
        <v>#DIV/0!</v>
      </c>
      <c r="CR344" t="e">
        <f t="shared" si="1341"/>
        <v>#DIV/0!</v>
      </c>
      <c r="CS344" t="e">
        <f t="shared" si="1342"/>
        <v>#DIV/0!</v>
      </c>
      <c r="CT344" t="e">
        <f t="shared" si="1343"/>
        <v>#DIV/0!</v>
      </c>
      <c r="CU344" t="e">
        <f t="shared" si="1344"/>
        <v>#DIV/0!</v>
      </c>
      <c r="CV344" t="e">
        <f t="shared" si="1345"/>
        <v>#DIV/0!</v>
      </c>
      <c r="CW344" t="e">
        <f t="shared" si="1346"/>
        <v>#DIV/0!</v>
      </c>
      <c r="CX344" t="e">
        <f t="shared" si="1347"/>
        <v>#DIV/0!</v>
      </c>
      <c r="CY344" t="e">
        <f t="shared" si="1348"/>
        <v>#DIV/0!</v>
      </c>
      <c r="CZ344" t="e">
        <f t="shared" si="1349"/>
        <v>#DIV/0!</v>
      </c>
      <c r="DA344" t="e">
        <f t="shared" si="1350"/>
        <v>#DIV/0!</v>
      </c>
      <c r="DB344" t="e">
        <f t="shared" si="1351"/>
        <v>#DIV/0!</v>
      </c>
      <c r="DC344" t="e">
        <f t="shared" si="1352"/>
        <v>#DIV/0!</v>
      </c>
      <c r="DF344" t="e">
        <f t="shared" si="1386"/>
        <v>#DIV/0!</v>
      </c>
      <c r="DG344" t="e">
        <f t="shared" si="1353"/>
        <v>#DIV/0!</v>
      </c>
      <c r="DH344" t="e">
        <f t="shared" si="1353"/>
        <v>#DIV/0!</v>
      </c>
      <c r="DI344" t="e">
        <f t="shared" si="1353"/>
        <v>#DIV/0!</v>
      </c>
      <c r="DJ344" t="e">
        <f t="shared" si="1353"/>
        <v>#DIV/0!</v>
      </c>
      <c r="DK344" t="e">
        <f t="shared" si="1353"/>
        <v>#DIV/0!</v>
      </c>
      <c r="DL344" t="e">
        <f t="shared" si="1353"/>
        <v>#DIV/0!</v>
      </c>
      <c r="DM344" t="e">
        <f t="shared" si="1353"/>
        <v>#DIV/0!</v>
      </c>
      <c r="DN344" t="e">
        <f t="shared" si="1353"/>
        <v>#DIV/0!</v>
      </c>
      <c r="DO344" t="e">
        <f t="shared" si="1353"/>
        <v>#DIV/0!</v>
      </c>
      <c r="DP344" t="e">
        <f t="shared" si="1353"/>
        <v>#DIV/0!</v>
      </c>
      <c r="DQ344" t="e">
        <f t="shared" si="1353"/>
        <v>#DIV/0!</v>
      </c>
      <c r="DR344" t="e">
        <f t="shared" si="1353"/>
        <v>#DIV/0!</v>
      </c>
      <c r="DS344" t="e">
        <f t="shared" si="1353"/>
        <v>#DIV/0!</v>
      </c>
      <c r="DT344" t="e">
        <f t="shared" si="1353"/>
        <v>#DIV/0!</v>
      </c>
      <c r="DU344" t="e">
        <f t="shared" si="1353"/>
        <v>#DIV/0!</v>
      </c>
      <c r="DV344" t="e">
        <f t="shared" si="1353"/>
        <v>#DIV/0!</v>
      </c>
      <c r="DW344" t="e">
        <f t="shared" si="1354"/>
        <v>#DIV/0!</v>
      </c>
      <c r="DX344" t="e">
        <f t="shared" si="1354"/>
        <v>#DIV/0!</v>
      </c>
      <c r="DY344" t="e">
        <f t="shared" si="1354"/>
        <v>#DIV/0!</v>
      </c>
      <c r="DZ344" t="e">
        <f t="shared" si="1354"/>
        <v>#DIV/0!</v>
      </c>
      <c r="EA344" t="e">
        <f t="shared" si="1355"/>
        <v>#DIV/0!</v>
      </c>
      <c r="EC344" t="e">
        <f t="shared" si="1387"/>
        <v>#DIV/0!</v>
      </c>
      <c r="ED344" t="e">
        <f t="shared" si="1356"/>
        <v>#DIV/0!</v>
      </c>
      <c r="EE344" t="e">
        <f t="shared" si="1356"/>
        <v>#DIV/0!</v>
      </c>
      <c r="EF344" t="e">
        <f t="shared" si="1356"/>
        <v>#DIV/0!</v>
      </c>
      <c r="EG344" t="e">
        <f t="shared" si="1356"/>
        <v>#DIV/0!</v>
      </c>
      <c r="EH344" t="e">
        <f t="shared" si="1356"/>
        <v>#DIV/0!</v>
      </c>
      <c r="EI344" t="e">
        <f t="shared" si="1356"/>
        <v>#DIV/0!</v>
      </c>
      <c r="EJ344" t="e">
        <f t="shared" si="1356"/>
        <v>#DIV/0!</v>
      </c>
      <c r="EK344" t="e">
        <f t="shared" si="1356"/>
        <v>#DIV/0!</v>
      </c>
      <c r="EL344" t="e">
        <f t="shared" si="1356"/>
        <v>#DIV/0!</v>
      </c>
      <c r="EM344" t="e">
        <f t="shared" si="1356"/>
        <v>#DIV/0!</v>
      </c>
      <c r="EN344" t="e">
        <f t="shared" si="1356"/>
        <v>#DIV/0!</v>
      </c>
      <c r="EO344" t="e">
        <f t="shared" si="1356"/>
        <v>#DIV/0!</v>
      </c>
      <c r="EP344" t="e">
        <f t="shared" si="1356"/>
        <v>#DIV/0!</v>
      </c>
      <c r="EQ344" t="e">
        <f t="shared" si="1356"/>
        <v>#DIV/0!</v>
      </c>
      <c r="ER344" t="e">
        <f t="shared" si="1356"/>
        <v>#DIV/0!</v>
      </c>
      <c r="ES344" t="e">
        <f t="shared" si="1356"/>
        <v>#DIV/0!</v>
      </c>
      <c r="ET344" t="e">
        <f t="shared" si="1357"/>
        <v>#DIV/0!</v>
      </c>
      <c r="EU344" t="e">
        <f t="shared" si="1357"/>
        <v>#DIV/0!</v>
      </c>
      <c r="EV344" t="e">
        <f t="shared" si="1357"/>
        <v>#DIV/0!</v>
      </c>
      <c r="EW344" t="e">
        <f t="shared" si="1357"/>
        <v>#DIV/0!</v>
      </c>
      <c r="EZ344" t="e">
        <f t="shared" si="1388"/>
        <v>#DIV/0!</v>
      </c>
      <c r="FA344" t="e">
        <f t="shared" si="1358"/>
        <v>#DIV/0!</v>
      </c>
      <c r="FB344" t="e">
        <f t="shared" si="1358"/>
        <v>#DIV/0!</v>
      </c>
      <c r="FC344" t="e">
        <f t="shared" si="1358"/>
        <v>#DIV/0!</v>
      </c>
      <c r="FD344" t="e">
        <f t="shared" si="1358"/>
        <v>#DIV/0!</v>
      </c>
      <c r="FE344" t="e">
        <f t="shared" si="1358"/>
        <v>#DIV/0!</v>
      </c>
      <c r="FF344" t="e">
        <f t="shared" si="1358"/>
        <v>#DIV/0!</v>
      </c>
      <c r="FG344" t="e">
        <f t="shared" si="1358"/>
        <v>#DIV/0!</v>
      </c>
      <c r="FH344" t="e">
        <f t="shared" si="1358"/>
        <v>#DIV/0!</v>
      </c>
      <c r="FI344" t="e">
        <f t="shared" si="1358"/>
        <v>#DIV/0!</v>
      </c>
      <c r="FJ344" t="e">
        <f t="shared" si="1358"/>
        <v>#DIV/0!</v>
      </c>
      <c r="FK344" t="e">
        <f t="shared" si="1358"/>
        <v>#DIV/0!</v>
      </c>
      <c r="FL344" t="e">
        <f t="shared" si="1358"/>
        <v>#DIV/0!</v>
      </c>
      <c r="FM344" t="e">
        <f t="shared" si="1358"/>
        <v>#DIV/0!</v>
      </c>
      <c r="FN344" t="e">
        <f t="shared" si="1358"/>
        <v>#DIV/0!</v>
      </c>
      <c r="FO344" t="e">
        <f t="shared" si="1358"/>
        <v>#DIV/0!</v>
      </c>
      <c r="FP344" t="e">
        <f t="shared" si="1358"/>
        <v>#DIV/0!</v>
      </c>
      <c r="FQ344" t="e">
        <f t="shared" si="1358"/>
        <v>#DIV/0!</v>
      </c>
      <c r="FR344" t="e">
        <f t="shared" si="1358"/>
        <v>#DIV/0!</v>
      </c>
      <c r="FS344" t="e">
        <f t="shared" si="1358"/>
        <v>#DIV/0!</v>
      </c>
      <c r="FT344" t="e">
        <f t="shared" si="1358"/>
        <v>#DIV/0!</v>
      </c>
      <c r="FW344" t="e">
        <f t="shared" si="1359"/>
        <v>#DIV/0!</v>
      </c>
      <c r="FX344">
        <f t="shared" si="1389"/>
        <v>1</v>
      </c>
      <c r="FY344">
        <f t="shared" si="1303"/>
        <v>1.5645867941090399</v>
      </c>
      <c r="GA344" t="e">
        <f t="shared" si="1360"/>
        <v>#DIV/0!</v>
      </c>
      <c r="GB344">
        <f t="shared" si="1390"/>
        <v>1</v>
      </c>
      <c r="GC344">
        <f t="shared" si="1304"/>
        <v>1.153977406354415</v>
      </c>
      <c r="GE344" t="e">
        <f t="shared" si="1361"/>
        <v>#DIV/0!</v>
      </c>
      <c r="GF344">
        <f t="shared" si="1391"/>
        <v>1</v>
      </c>
      <c r="GG344">
        <f t="shared" si="1305"/>
        <v>1.0829689422256621</v>
      </c>
      <c r="GI344" t="e">
        <f>#REF!</f>
        <v>#REF!</v>
      </c>
      <c r="GJ344" t="e">
        <f t="shared" si="1362"/>
        <v>#REF!</v>
      </c>
      <c r="GK344">
        <f t="shared" si="1306"/>
        <v>0</v>
      </c>
      <c r="GL344" s="3"/>
      <c r="GM344" s="3"/>
      <c r="GN344" s="8"/>
      <c r="GO344" s="5">
        <f t="shared" si="1392"/>
        <v>5</v>
      </c>
      <c r="GP344" t="b">
        <f t="shared" si="1363"/>
        <v>1</v>
      </c>
      <c r="GR344" t="str">
        <v>Not Used</v>
      </c>
      <c r="GS344" s="20">
        <v>8.7677677028458446E-7</v>
      </c>
      <c r="GT344" s="20">
        <v>0</v>
      </c>
      <c r="GU344" s="27"/>
      <c r="GV344" s="31">
        <f t="shared" ca="1" si="1307"/>
        <v>1990</v>
      </c>
      <c r="GW344" s="12">
        <f t="shared" ca="1" si="1364"/>
        <v>1.1296250767262033</v>
      </c>
      <c r="GX344" s="19">
        <f t="shared" ca="1" si="1365"/>
        <v>1.017046072139332</v>
      </c>
      <c r="GY344" s="19">
        <f t="shared" ca="1" si="1366"/>
        <v>1.1488805340174977</v>
      </c>
      <c r="GZ344" s="11">
        <f t="shared" ca="1" si="1308"/>
        <v>1990</v>
      </c>
      <c r="HA344" s="12">
        <f t="shared" ca="1" si="1367"/>
        <v>1.1587418752947447</v>
      </c>
      <c r="HB344" s="12">
        <f t="shared" ca="1" si="1368"/>
        <v>0.97487205805767985</v>
      </c>
      <c r="HC344" s="12">
        <f t="shared" ca="1" si="1369"/>
        <v>1.017046072139332</v>
      </c>
      <c r="HD344" s="12">
        <f t="shared" ca="1" si="1370"/>
        <v>1.1488805340174977</v>
      </c>
      <c r="HE344">
        <f t="shared" ca="1" si="1371"/>
        <v>1990</v>
      </c>
      <c r="HF344" s="12">
        <f t="shared" ca="1" si="1309"/>
        <v>1.017046072139332</v>
      </c>
      <c r="HG344" s="12">
        <f t="shared" ca="1" si="1310"/>
        <v>1.0058060987021711</v>
      </c>
      <c r="HH344" s="12">
        <f t="shared" ca="1" si="1311"/>
        <v>0.96924452865775368</v>
      </c>
      <c r="HJ344" s="17"/>
      <c r="HL344" s="18">
        <f t="shared" si="1372"/>
        <v>1954</v>
      </c>
      <c r="HM344" s="9">
        <f t="shared" si="1312"/>
        <v>7.5308170428653129E-7</v>
      </c>
      <c r="HN344" s="9">
        <f t="shared" si="1313"/>
        <v>0</v>
      </c>
      <c r="HO344" s="9">
        <f t="shared" si="1314"/>
        <v>1.2029815338633076</v>
      </c>
      <c r="HP344" s="9">
        <f t="shared" si="1315"/>
        <v>1.1952725387185685</v>
      </c>
      <c r="HQ344" s="9">
        <f t="shared" si="1316"/>
        <v>1.5368459469556037</v>
      </c>
      <c r="HR344" s="9">
        <f t="shared" si="1317"/>
        <v>1.6641724783009315E-6</v>
      </c>
      <c r="HS344" s="9">
        <f t="shared" si="1318"/>
        <v>0</v>
      </c>
      <c r="HT344" s="9"/>
      <c r="HU344" s="9">
        <f t="shared" si="1319"/>
        <v>1.4378907920123534</v>
      </c>
      <c r="HV344" s="23">
        <f t="shared" si="1320"/>
        <v>2.2098166358689681</v>
      </c>
      <c r="HX344" s="8"/>
      <c r="HY344" s="5">
        <f t="shared" si="1393"/>
        <v>5</v>
      </c>
      <c r="HZ344" t="b">
        <f t="shared" si="1373"/>
        <v>1</v>
      </c>
      <c r="IB344" t="str">
        <f t="shared" si="1374"/>
        <v>Not Used</v>
      </c>
      <c r="IC344" s="20">
        <v>7.0199875945947933E-7</v>
      </c>
      <c r="ID344" s="20">
        <v>0</v>
      </c>
      <c r="IE344" s="11"/>
      <c r="IF344">
        <f t="shared" ca="1" si="1375"/>
        <v>1990</v>
      </c>
      <c r="IG344" s="12">
        <f t="shared" ca="1" si="1376"/>
        <v>0.9199097830481765</v>
      </c>
      <c r="IH344" s="19">
        <f t="shared" ca="1" si="1377"/>
        <v>0.99901337510938781</v>
      </c>
      <c r="II344" s="19">
        <f t="shared" ca="1" si="1378"/>
        <v>0.91900242624254147</v>
      </c>
      <c r="IJ344" s="11">
        <f t="shared" ca="1" si="1379"/>
        <v>1990</v>
      </c>
      <c r="IK344" s="12">
        <f t="shared" ca="1" si="1380"/>
        <v>0.82013438402484506</v>
      </c>
      <c r="IL344" s="12">
        <f t="shared" ca="1" si="1321"/>
        <v>1.1216573783111974</v>
      </c>
      <c r="IM344" s="12">
        <f t="shared" ca="1" si="1322"/>
        <v>0.99901337510938781</v>
      </c>
      <c r="IN344" s="12">
        <f t="shared" ca="1" si="1323"/>
        <v>0.91900242624254147</v>
      </c>
      <c r="IO344">
        <f t="shared" ca="1" si="1381"/>
        <v>1990</v>
      </c>
      <c r="IP344" s="12">
        <f t="shared" ca="1" si="1382"/>
        <v>0.99901337510938781</v>
      </c>
      <c r="IQ344" s="12">
        <f t="shared" ca="1" si="1383"/>
        <v>0.99422343500709875</v>
      </c>
      <c r="IR344" s="12">
        <f t="shared" ca="1" si="1384"/>
        <v>1.0625331572764405</v>
      </c>
    </row>
    <row r="345" spans="1:252" hidden="1" x14ac:dyDescent="0.2">
      <c r="A345" t="s">
        <v>218</v>
      </c>
      <c r="B345" s="1">
        <f t="shared" si="1385"/>
        <v>1955</v>
      </c>
      <c r="X345">
        <f t="shared" si="1277"/>
        <v>0</v>
      </c>
      <c r="AX345">
        <f t="shared" si="1278"/>
        <v>0</v>
      </c>
      <c r="AY345">
        <f t="shared" si="1279"/>
        <v>0</v>
      </c>
      <c r="AZ345">
        <f t="shared" si="1280"/>
        <v>0</v>
      </c>
      <c r="BA345">
        <f t="shared" si="1281"/>
        <v>0</v>
      </c>
      <c r="BB345">
        <f t="shared" si="1282"/>
        <v>0</v>
      </c>
      <c r="BC345">
        <f t="shared" si="1283"/>
        <v>0</v>
      </c>
      <c r="BD345">
        <f t="shared" si="1284"/>
        <v>0</v>
      </c>
      <c r="BE345">
        <f t="shared" si="1285"/>
        <v>0</v>
      </c>
      <c r="BF345">
        <f t="shared" si="1286"/>
        <v>0</v>
      </c>
      <c r="BG345">
        <f t="shared" si="1287"/>
        <v>0</v>
      </c>
      <c r="BH345">
        <f t="shared" si="1288"/>
        <v>0</v>
      </c>
      <c r="BI345">
        <f t="shared" si="1289"/>
        <v>0</v>
      </c>
      <c r="BJ345">
        <f t="shared" si="1290"/>
        <v>0</v>
      </c>
      <c r="BK345">
        <f t="shared" si="1291"/>
        <v>0</v>
      </c>
      <c r="BL345">
        <f t="shared" si="1292"/>
        <v>0</v>
      </c>
      <c r="BM345">
        <f t="shared" si="1293"/>
        <v>0</v>
      </c>
      <c r="BN345">
        <f t="shared" si="1294"/>
        <v>0</v>
      </c>
      <c r="BO345">
        <f t="shared" si="1295"/>
        <v>0</v>
      </c>
      <c r="BP345">
        <f t="shared" si="1296"/>
        <v>0</v>
      </c>
      <c r="BQ345">
        <f t="shared" si="1297"/>
        <v>0</v>
      </c>
      <c r="BR345">
        <f t="shared" si="1298"/>
        <v>0</v>
      </c>
      <c r="BS345">
        <f t="shared" si="1299"/>
        <v>0</v>
      </c>
      <c r="BU345" s="16"/>
      <c r="BV345" s="9">
        <f t="shared" si="1300"/>
        <v>1.0640052694689878E-6</v>
      </c>
      <c r="BW345" s="9">
        <f t="shared" si="1324"/>
        <v>0</v>
      </c>
      <c r="BX345" s="9">
        <f t="shared" si="1325"/>
        <v>1.153977406354415</v>
      </c>
      <c r="BY345" s="9">
        <f t="shared" si="1326"/>
        <v>1.0829689422256621</v>
      </c>
      <c r="BZ345" s="9">
        <f t="shared" si="1327"/>
        <v>1.5645867941090399</v>
      </c>
      <c r="CA345" s="9">
        <f t="shared" si="1301"/>
        <v>2.0804474330782629E-6</v>
      </c>
      <c r="CB345" s="9">
        <f t="shared" si="1328"/>
        <v>0</v>
      </c>
      <c r="CC345" s="9"/>
      <c r="CD345" s="9">
        <f t="shared" si="1329"/>
        <v>1.249721691111954</v>
      </c>
      <c r="CE345" s="9">
        <f t="shared" si="1330"/>
        <v>1.9552980542253799</v>
      </c>
      <c r="CG345" s="35"/>
      <c r="CH345">
        <f t="shared" si="1331"/>
        <v>1955</v>
      </c>
      <c r="CI345" t="e">
        <f t="shared" si="1332"/>
        <v>#DIV/0!</v>
      </c>
      <c r="CJ345" t="e">
        <f t="shared" si="1333"/>
        <v>#DIV/0!</v>
      </c>
      <c r="CK345" t="e">
        <f t="shared" si="1334"/>
        <v>#DIV/0!</v>
      </c>
      <c r="CL345" t="e">
        <f t="shared" si="1335"/>
        <v>#DIV/0!</v>
      </c>
      <c r="CM345" t="e">
        <f t="shared" si="1336"/>
        <v>#DIV/0!</v>
      </c>
      <c r="CN345" t="e">
        <f t="shared" si="1337"/>
        <v>#DIV/0!</v>
      </c>
      <c r="CO345" t="e">
        <f t="shared" si="1338"/>
        <v>#DIV/0!</v>
      </c>
      <c r="CP345" t="e">
        <f t="shared" si="1339"/>
        <v>#DIV/0!</v>
      </c>
      <c r="CQ345" t="e">
        <f t="shared" si="1340"/>
        <v>#DIV/0!</v>
      </c>
      <c r="CR345" t="e">
        <f t="shared" si="1341"/>
        <v>#DIV/0!</v>
      </c>
      <c r="CS345" t="e">
        <f t="shared" si="1342"/>
        <v>#DIV/0!</v>
      </c>
      <c r="CT345" t="e">
        <f t="shared" si="1343"/>
        <v>#DIV/0!</v>
      </c>
      <c r="CU345" t="e">
        <f t="shared" si="1344"/>
        <v>#DIV/0!</v>
      </c>
      <c r="CV345" t="e">
        <f t="shared" si="1345"/>
        <v>#DIV/0!</v>
      </c>
      <c r="CW345" t="e">
        <f t="shared" si="1346"/>
        <v>#DIV/0!</v>
      </c>
      <c r="CX345" t="e">
        <f t="shared" si="1347"/>
        <v>#DIV/0!</v>
      </c>
      <c r="CY345" t="e">
        <f t="shared" si="1348"/>
        <v>#DIV/0!</v>
      </c>
      <c r="CZ345" t="e">
        <f t="shared" si="1349"/>
        <v>#DIV/0!</v>
      </c>
      <c r="DA345" t="e">
        <f t="shared" si="1350"/>
        <v>#DIV/0!</v>
      </c>
      <c r="DB345" t="e">
        <f t="shared" si="1351"/>
        <v>#DIV/0!</v>
      </c>
      <c r="DC345" t="e">
        <f t="shared" si="1352"/>
        <v>#DIV/0!</v>
      </c>
      <c r="DF345" t="e">
        <f t="shared" si="1386"/>
        <v>#DIV/0!</v>
      </c>
      <c r="DG345" t="e">
        <f t="shared" si="1353"/>
        <v>#DIV/0!</v>
      </c>
      <c r="DH345" t="e">
        <f t="shared" si="1353"/>
        <v>#DIV/0!</v>
      </c>
      <c r="DI345" t="e">
        <f t="shared" si="1353"/>
        <v>#DIV/0!</v>
      </c>
      <c r="DJ345" t="e">
        <f t="shared" si="1353"/>
        <v>#DIV/0!</v>
      </c>
      <c r="DK345" t="e">
        <f t="shared" si="1353"/>
        <v>#DIV/0!</v>
      </c>
      <c r="DL345" t="e">
        <f t="shared" si="1353"/>
        <v>#DIV/0!</v>
      </c>
      <c r="DM345" t="e">
        <f t="shared" si="1353"/>
        <v>#DIV/0!</v>
      </c>
      <c r="DN345" t="e">
        <f t="shared" si="1353"/>
        <v>#DIV/0!</v>
      </c>
      <c r="DO345" t="e">
        <f t="shared" si="1353"/>
        <v>#DIV/0!</v>
      </c>
      <c r="DP345" t="e">
        <f t="shared" si="1353"/>
        <v>#DIV/0!</v>
      </c>
      <c r="DQ345" t="e">
        <f t="shared" si="1353"/>
        <v>#DIV/0!</v>
      </c>
      <c r="DR345" t="e">
        <f t="shared" si="1353"/>
        <v>#DIV/0!</v>
      </c>
      <c r="DS345" t="e">
        <f t="shared" si="1353"/>
        <v>#DIV/0!</v>
      </c>
      <c r="DT345" t="e">
        <f t="shared" si="1353"/>
        <v>#DIV/0!</v>
      </c>
      <c r="DU345" t="e">
        <f t="shared" si="1353"/>
        <v>#DIV/0!</v>
      </c>
      <c r="DV345" t="e">
        <f t="shared" si="1353"/>
        <v>#DIV/0!</v>
      </c>
      <c r="DW345" t="e">
        <f t="shared" si="1354"/>
        <v>#DIV/0!</v>
      </c>
      <c r="DX345" t="e">
        <f t="shared" si="1354"/>
        <v>#DIV/0!</v>
      </c>
      <c r="DY345" t="e">
        <f t="shared" si="1354"/>
        <v>#DIV/0!</v>
      </c>
      <c r="DZ345" t="e">
        <f t="shared" si="1354"/>
        <v>#DIV/0!</v>
      </c>
      <c r="EA345" t="e">
        <f t="shared" si="1355"/>
        <v>#DIV/0!</v>
      </c>
      <c r="EC345" t="e">
        <f t="shared" si="1387"/>
        <v>#DIV/0!</v>
      </c>
      <c r="ED345" t="e">
        <f t="shared" si="1356"/>
        <v>#DIV/0!</v>
      </c>
      <c r="EE345" t="e">
        <f t="shared" si="1356"/>
        <v>#DIV/0!</v>
      </c>
      <c r="EF345" t="e">
        <f t="shared" si="1356"/>
        <v>#DIV/0!</v>
      </c>
      <c r="EG345" t="e">
        <f t="shared" si="1356"/>
        <v>#DIV/0!</v>
      </c>
      <c r="EH345" t="e">
        <f t="shared" si="1356"/>
        <v>#DIV/0!</v>
      </c>
      <c r="EI345" t="e">
        <f t="shared" si="1356"/>
        <v>#DIV/0!</v>
      </c>
      <c r="EJ345" t="e">
        <f t="shared" si="1356"/>
        <v>#DIV/0!</v>
      </c>
      <c r="EK345" t="e">
        <f t="shared" si="1356"/>
        <v>#DIV/0!</v>
      </c>
      <c r="EL345" t="e">
        <f t="shared" si="1356"/>
        <v>#DIV/0!</v>
      </c>
      <c r="EM345" t="e">
        <f t="shared" si="1356"/>
        <v>#DIV/0!</v>
      </c>
      <c r="EN345" t="e">
        <f t="shared" si="1356"/>
        <v>#DIV/0!</v>
      </c>
      <c r="EO345" t="e">
        <f t="shared" si="1356"/>
        <v>#DIV/0!</v>
      </c>
      <c r="EP345" t="e">
        <f t="shared" si="1356"/>
        <v>#DIV/0!</v>
      </c>
      <c r="EQ345" t="e">
        <f t="shared" si="1356"/>
        <v>#DIV/0!</v>
      </c>
      <c r="ER345" t="e">
        <f t="shared" si="1356"/>
        <v>#DIV/0!</v>
      </c>
      <c r="ES345" t="e">
        <f t="shared" si="1356"/>
        <v>#DIV/0!</v>
      </c>
      <c r="ET345" t="e">
        <f t="shared" si="1357"/>
        <v>#DIV/0!</v>
      </c>
      <c r="EU345" t="e">
        <f t="shared" si="1357"/>
        <v>#DIV/0!</v>
      </c>
      <c r="EV345" t="e">
        <f t="shared" si="1357"/>
        <v>#DIV/0!</v>
      </c>
      <c r="EW345" t="e">
        <f t="shared" si="1357"/>
        <v>#DIV/0!</v>
      </c>
      <c r="EZ345" t="e">
        <f t="shared" si="1388"/>
        <v>#DIV/0!</v>
      </c>
      <c r="FA345" t="e">
        <f t="shared" si="1358"/>
        <v>#DIV/0!</v>
      </c>
      <c r="FB345" t="e">
        <f t="shared" si="1358"/>
        <v>#DIV/0!</v>
      </c>
      <c r="FC345" t="e">
        <f t="shared" si="1358"/>
        <v>#DIV/0!</v>
      </c>
      <c r="FD345" t="e">
        <f t="shared" si="1358"/>
        <v>#DIV/0!</v>
      </c>
      <c r="FE345" t="e">
        <f t="shared" si="1358"/>
        <v>#DIV/0!</v>
      </c>
      <c r="FF345" t="e">
        <f t="shared" si="1358"/>
        <v>#DIV/0!</v>
      </c>
      <c r="FG345" t="e">
        <f t="shared" si="1358"/>
        <v>#DIV/0!</v>
      </c>
      <c r="FH345" t="e">
        <f t="shared" si="1358"/>
        <v>#DIV/0!</v>
      </c>
      <c r="FI345" t="e">
        <f t="shared" si="1358"/>
        <v>#DIV/0!</v>
      </c>
      <c r="FJ345" t="e">
        <f t="shared" si="1358"/>
        <v>#DIV/0!</v>
      </c>
      <c r="FK345" t="e">
        <f t="shared" si="1358"/>
        <v>#DIV/0!</v>
      </c>
      <c r="FL345" t="e">
        <f t="shared" si="1358"/>
        <v>#DIV/0!</v>
      </c>
      <c r="FM345" t="e">
        <f t="shared" si="1358"/>
        <v>#DIV/0!</v>
      </c>
      <c r="FN345" t="e">
        <f t="shared" si="1358"/>
        <v>#DIV/0!</v>
      </c>
      <c r="FO345" t="e">
        <f t="shared" si="1358"/>
        <v>#DIV/0!</v>
      </c>
      <c r="FP345" t="e">
        <f t="shared" si="1358"/>
        <v>#DIV/0!</v>
      </c>
      <c r="FQ345" t="e">
        <f t="shared" si="1358"/>
        <v>#DIV/0!</v>
      </c>
      <c r="FR345" t="e">
        <f t="shared" si="1358"/>
        <v>#DIV/0!</v>
      </c>
      <c r="FS345" t="e">
        <f t="shared" si="1358"/>
        <v>#DIV/0!</v>
      </c>
      <c r="FT345" t="e">
        <f t="shared" si="1358"/>
        <v>#DIV/0!</v>
      </c>
      <c r="FW345" t="e">
        <f t="shared" si="1359"/>
        <v>#DIV/0!</v>
      </c>
      <c r="FX345">
        <f t="shared" si="1389"/>
        <v>1</v>
      </c>
      <c r="FY345">
        <f t="shared" si="1303"/>
        <v>1.5645867941090399</v>
      </c>
      <c r="GA345" t="e">
        <f t="shared" si="1360"/>
        <v>#DIV/0!</v>
      </c>
      <c r="GB345">
        <f t="shared" si="1390"/>
        <v>1</v>
      </c>
      <c r="GC345">
        <f t="shared" si="1304"/>
        <v>1.153977406354415</v>
      </c>
      <c r="GE345" t="e">
        <f t="shared" si="1361"/>
        <v>#DIV/0!</v>
      </c>
      <c r="GF345">
        <f t="shared" si="1391"/>
        <v>1</v>
      </c>
      <c r="GG345">
        <f t="shared" si="1305"/>
        <v>1.0829689422256621</v>
      </c>
      <c r="GI345" t="e">
        <f>#REF!</f>
        <v>#REF!</v>
      </c>
      <c r="GJ345" t="e">
        <f t="shared" si="1362"/>
        <v>#REF!</v>
      </c>
      <c r="GK345">
        <f t="shared" si="1306"/>
        <v>0</v>
      </c>
      <c r="GL345" s="3"/>
      <c r="GM345" s="3"/>
      <c r="GN345" s="8"/>
      <c r="GO345" s="5">
        <f t="shared" si="1392"/>
        <v>6</v>
      </c>
      <c r="GP345" t="b">
        <f t="shared" si="1363"/>
        <v>1</v>
      </c>
      <c r="GR345">
        <v>321</v>
      </c>
      <c r="GS345" s="20">
        <v>2.1814194943936369E-2</v>
      </c>
      <c r="GT345" s="20">
        <v>0</v>
      </c>
      <c r="GU345" s="27"/>
      <c r="GV345" s="31">
        <f t="shared" ca="1" si="1307"/>
        <v>1991</v>
      </c>
      <c r="GW345" s="12">
        <f t="shared" ca="1" si="1364"/>
        <v>1.1121635303447313</v>
      </c>
      <c r="GX345" s="19">
        <f t="shared" ca="1" si="1365"/>
        <v>0.99329088617614236</v>
      </c>
      <c r="GY345" s="19">
        <f t="shared" ca="1" si="1366"/>
        <v>1.1047017629726199</v>
      </c>
      <c r="GZ345" s="11">
        <f t="shared" ca="1" si="1308"/>
        <v>1991</v>
      </c>
      <c r="HA345" s="12">
        <f t="shared" ca="1" si="1367"/>
        <v>1.1448196674253142</v>
      </c>
      <c r="HB345" s="12">
        <f t="shared" ca="1" si="1368"/>
        <v>0.97147486367523184</v>
      </c>
      <c r="HC345" s="12">
        <f t="shared" ca="1" si="1369"/>
        <v>0.99329088617614236</v>
      </c>
      <c r="HD345" s="12">
        <f t="shared" ca="1" si="1370"/>
        <v>1.1047017629726199</v>
      </c>
      <c r="HE345">
        <f t="shared" ca="1" si="1371"/>
        <v>1991</v>
      </c>
      <c r="HF345" s="12">
        <f t="shared" ca="1" si="1309"/>
        <v>0.99329088617614236</v>
      </c>
      <c r="HG345" s="12">
        <f t="shared" ca="1" si="1310"/>
        <v>0.99913594228605074</v>
      </c>
      <c r="HH345" s="12">
        <f t="shared" ca="1" si="1311"/>
        <v>0.97231499995132831</v>
      </c>
      <c r="HJ345" s="17"/>
      <c r="HL345" s="18">
        <f t="shared" si="1372"/>
        <v>1955</v>
      </c>
      <c r="HM345" s="9">
        <f t="shared" si="1312"/>
        <v>7.5308170428653129E-7</v>
      </c>
      <c r="HN345" s="9">
        <f t="shared" si="1313"/>
        <v>0</v>
      </c>
      <c r="HO345" s="9">
        <f t="shared" si="1314"/>
        <v>1.2029815338633076</v>
      </c>
      <c r="HP345" s="9">
        <f t="shared" si="1315"/>
        <v>1.1952725387185685</v>
      </c>
      <c r="HQ345" s="9">
        <f t="shared" si="1316"/>
        <v>1.5368459469556037</v>
      </c>
      <c r="HR345" s="9">
        <f t="shared" si="1317"/>
        <v>1.6641724783009315E-6</v>
      </c>
      <c r="HS345" s="9">
        <f t="shared" si="1318"/>
        <v>0</v>
      </c>
      <c r="HT345" s="9"/>
      <c r="HU345" s="9">
        <f t="shared" si="1319"/>
        <v>1.4378907920123534</v>
      </c>
      <c r="HV345" s="23">
        <f t="shared" si="1320"/>
        <v>2.2098166358689681</v>
      </c>
      <c r="HX345" s="8"/>
      <c r="HY345" s="5">
        <f t="shared" si="1393"/>
        <v>6</v>
      </c>
      <c r="HZ345" t="b">
        <f t="shared" si="1373"/>
        <v>1</v>
      </c>
      <c r="IB345">
        <f t="shared" si="1374"/>
        <v>321</v>
      </c>
      <c r="IC345" s="20">
        <v>2.4656154355954123E-2</v>
      </c>
      <c r="ID345" s="20">
        <v>0</v>
      </c>
      <c r="IE345" s="11"/>
      <c r="IF345">
        <f t="shared" ca="1" si="1375"/>
        <v>1991</v>
      </c>
      <c r="IG345" s="12">
        <f t="shared" ca="1" si="1376"/>
        <v>0.90568997890748038</v>
      </c>
      <c r="IH345" s="19">
        <f t="shared" ca="1" si="1377"/>
        <v>0.97567937957512652</v>
      </c>
      <c r="II345" s="19">
        <f t="shared" ca="1" si="1378"/>
        <v>0.88366333172704681</v>
      </c>
      <c r="IJ345" s="11">
        <f t="shared" ca="1" si="1379"/>
        <v>1991</v>
      </c>
      <c r="IK345" s="12">
        <f t="shared" ca="1" si="1380"/>
        <v>0.81028052302378573</v>
      </c>
      <c r="IL345" s="12">
        <f t="shared" ca="1" si="1321"/>
        <v>1.1177486724321695</v>
      </c>
      <c r="IM345" s="12">
        <f t="shared" ca="1" si="1322"/>
        <v>0.97567937957512652</v>
      </c>
      <c r="IN345" s="12">
        <f t="shared" ca="1" si="1323"/>
        <v>0.88366333172704681</v>
      </c>
      <c r="IO345">
        <f t="shared" ca="1" si="1381"/>
        <v>1991</v>
      </c>
      <c r="IP345" s="12">
        <f t="shared" ca="1" si="1382"/>
        <v>0.97567937957512652</v>
      </c>
      <c r="IQ345" s="12">
        <f t="shared" ca="1" si="1383"/>
        <v>0.97880978608001012</v>
      </c>
      <c r="IR345" s="12">
        <f t="shared" ca="1" si="1384"/>
        <v>1.0663002026603934</v>
      </c>
    </row>
    <row r="346" spans="1:252" hidden="1" x14ac:dyDescent="0.2">
      <c r="A346" t="s">
        <v>218</v>
      </c>
      <c r="B346" s="1">
        <f t="shared" si="1385"/>
        <v>1956</v>
      </c>
      <c r="X346">
        <f t="shared" si="1277"/>
        <v>0</v>
      </c>
      <c r="AX346">
        <f t="shared" si="1278"/>
        <v>0</v>
      </c>
      <c r="AY346">
        <f t="shared" si="1279"/>
        <v>0</v>
      </c>
      <c r="AZ346">
        <f t="shared" si="1280"/>
        <v>0</v>
      </c>
      <c r="BA346">
        <f t="shared" si="1281"/>
        <v>0</v>
      </c>
      <c r="BB346">
        <f t="shared" si="1282"/>
        <v>0</v>
      </c>
      <c r="BC346">
        <f t="shared" si="1283"/>
        <v>0</v>
      </c>
      <c r="BD346">
        <f t="shared" si="1284"/>
        <v>0</v>
      </c>
      <c r="BE346">
        <f t="shared" si="1285"/>
        <v>0</v>
      </c>
      <c r="BF346">
        <f t="shared" si="1286"/>
        <v>0</v>
      </c>
      <c r="BG346">
        <f t="shared" si="1287"/>
        <v>0</v>
      </c>
      <c r="BH346">
        <f t="shared" si="1288"/>
        <v>0</v>
      </c>
      <c r="BI346">
        <f t="shared" si="1289"/>
        <v>0</v>
      </c>
      <c r="BJ346">
        <f t="shared" si="1290"/>
        <v>0</v>
      </c>
      <c r="BK346">
        <f t="shared" si="1291"/>
        <v>0</v>
      </c>
      <c r="BL346">
        <f t="shared" si="1292"/>
        <v>0</v>
      </c>
      <c r="BM346">
        <f t="shared" si="1293"/>
        <v>0</v>
      </c>
      <c r="BN346">
        <f t="shared" si="1294"/>
        <v>0</v>
      </c>
      <c r="BO346">
        <f t="shared" si="1295"/>
        <v>0</v>
      </c>
      <c r="BP346">
        <f t="shared" si="1296"/>
        <v>0</v>
      </c>
      <c r="BQ346">
        <f t="shared" si="1297"/>
        <v>0</v>
      </c>
      <c r="BR346">
        <f t="shared" si="1298"/>
        <v>0</v>
      </c>
      <c r="BS346">
        <f t="shared" si="1299"/>
        <v>0</v>
      </c>
      <c r="BU346" s="16"/>
      <c r="BV346" s="9">
        <f t="shared" si="1300"/>
        <v>1.0640052694689878E-6</v>
      </c>
      <c r="BW346" s="9">
        <f t="shared" si="1324"/>
        <v>0</v>
      </c>
      <c r="BX346" s="9">
        <f t="shared" si="1325"/>
        <v>1.153977406354415</v>
      </c>
      <c r="BY346" s="9">
        <f t="shared" si="1326"/>
        <v>1.0829689422256621</v>
      </c>
      <c r="BZ346" s="9">
        <f t="shared" si="1327"/>
        <v>1.5645867941090399</v>
      </c>
      <c r="CA346" s="9">
        <f t="shared" si="1301"/>
        <v>2.0804474330782629E-6</v>
      </c>
      <c r="CB346" s="9">
        <f t="shared" si="1328"/>
        <v>0</v>
      </c>
      <c r="CC346" s="9"/>
      <c r="CD346" s="9">
        <f t="shared" si="1329"/>
        <v>1.249721691111954</v>
      </c>
      <c r="CE346" s="9">
        <f t="shared" si="1330"/>
        <v>1.9552980542253799</v>
      </c>
      <c r="CG346" s="35"/>
      <c r="CH346">
        <f t="shared" si="1331"/>
        <v>1956</v>
      </c>
      <c r="CI346" t="e">
        <f t="shared" si="1332"/>
        <v>#DIV/0!</v>
      </c>
      <c r="CJ346" t="e">
        <f t="shared" si="1333"/>
        <v>#DIV/0!</v>
      </c>
      <c r="CK346" t="e">
        <f t="shared" si="1334"/>
        <v>#DIV/0!</v>
      </c>
      <c r="CL346" t="e">
        <f t="shared" si="1335"/>
        <v>#DIV/0!</v>
      </c>
      <c r="CM346" t="e">
        <f t="shared" si="1336"/>
        <v>#DIV/0!</v>
      </c>
      <c r="CN346" t="e">
        <f t="shared" si="1337"/>
        <v>#DIV/0!</v>
      </c>
      <c r="CO346" t="e">
        <f t="shared" si="1338"/>
        <v>#DIV/0!</v>
      </c>
      <c r="CP346" t="e">
        <f t="shared" si="1339"/>
        <v>#DIV/0!</v>
      </c>
      <c r="CQ346" t="e">
        <f t="shared" si="1340"/>
        <v>#DIV/0!</v>
      </c>
      <c r="CR346" t="e">
        <f t="shared" si="1341"/>
        <v>#DIV/0!</v>
      </c>
      <c r="CS346" t="e">
        <f t="shared" si="1342"/>
        <v>#DIV/0!</v>
      </c>
      <c r="CT346" t="e">
        <f t="shared" si="1343"/>
        <v>#DIV/0!</v>
      </c>
      <c r="CU346" t="e">
        <f t="shared" si="1344"/>
        <v>#DIV/0!</v>
      </c>
      <c r="CV346" t="e">
        <f t="shared" si="1345"/>
        <v>#DIV/0!</v>
      </c>
      <c r="CW346" t="e">
        <f t="shared" si="1346"/>
        <v>#DIV/0!</v>
      </c>
      <c r="CX346" t="e">
        <f t="shared" si="1347"/>
        <v>#DIV/0!</v>
      </c>
      <c r="CY346" t="e">
        <f t="shared" si="1348"/>
        <v>#DIV/0!</v>
      </c>
      <c r="CZ346" t="e">
        <f t="shared" si="1349"/>
        <v>#DIV/0!</v>
      </c>
      <c r="DA346" t="e">
        <f t="shared" si="1350"/>
        <v>#DIV/0!</v>
      </c>
      <c r="DB346" t="e">
        <f t="shared" si="1351"/>
        <v>#DIV/0!</v>
      </c>
      <c r="DC346" t="e">
        <f t="shared" si="1352"/>
        <v>#DIV/0!</v>
      </c>
      <c r="DF346" t="e">
        <f t="shared" si="1386"/>
        <v>#DIV/0!</v>
      </c>
      <c r="DG346" t="e">
        <f t="shared" si="1353"/>
        <v>#DIV/0!</v>
      </c>
      <c r="DH346" t="e">
        <f t="shared" si="1353"/>
        <v>#DIV/0!</v>
      </c>
      <c r="DI346" t="e">
        <f t="shared" si="1353"/>
        <v>#DIV/0!</v>
      </c>
      <c r="DJ346" t="e">
        <f t="shared" si="1353"/>
        <v>#DIV/0!</v>
      </c>
      <c r="DK346" t="e">
        <f t="shared" si="1353"/>
        <v>#DIV/0!</v>
      </c>
      <c r="DL346" t="e">
        <f t="shared" si="1353"/>
        <v>#DIV/0!</v>
      </c>
      <c r="DM346" t="e">
        <f t="shared" si="1353"/>
        <v>#DIV/0!</v>
      </c>
      <c r="DN346" t="e">
        <f t="shared" si="1353"/>
        <v>#DIV/0!</v>
      </c>
      <c r="DO346" t="e">
        <f t="shared" si="1353"/>
        <v>#DIV/0!</v>
      </c>
      <c r="DP346" t="e">
        <f t="shared" si="1353"/>
        <v>#DIV/0!</v>
      </c>
      <c r="DQ346" t="e">
        <f t="shared" si="1353"/>
        <v>#DIV/0!</v>
      </c>
      <c r="DR346" t="e">
        <f t="shared" si="1353"/>
        <v>#DIV/0!</v>
      </c>
      <c r="DS346" t="e">
        <f t="shared" si="1353"/>
        <v>#DIV/0!</v>
      </c>
      <c r="DT346" t="e">
        <f t="shared" si="1353"/>
        <v>#DIV/0!</v>
      </c>
      <c r="DU346" t="e">
        <f t="shared" si="1353"/>
        <v>#DIV/0!</v>
      </c>
      <c r="DV346" t="e">
        <f t="shared" si="1353"/>
        <v>#DIV/0!</v>
      </c>
      <c r="DW346" t="e">
        <f t="shared" si="1354"/>
        <v>#DIV/0!</v>
      </c>
      <c r="DX346" t="e">
        <f t="shared" si="1354"/>
        <v>#DIV/0!</v>
      </c>
      <c r="DY346" t="e">
        <f t="shared" si="1354"/>
        <v>#DIV/0!</v>
      </c>
      <c r="DZ346" t="e">
        <f t="shared" si="1354"/>
        <v>#DIV/0!</v>
      </c>
      <c r="EA346" t="e">
        <f t="shared" si="1355"/>
        <v>#DIV/0!</v>
      </c>
      <c r="EC346" t="e">
        <f t="shared" si="1387"/>
        <v>#DIV/0!</v>
      </c>
      <c r="ED346" t="e">
        <f t="shared" si="1356"/>
        <v>#DIV/0!</v>
      </c>
      <c r="EE346" t="e">
        <f t="shared" si="1356"/>
        <v>#DIV/0!</v>
      </c>
      <c r="EF346" t="e">
        <f t="shared" si="1356"/>
        <v>#DIV/0!</v>
      </c>
      <c r="EG346" t="e">
        <f t="shared" si="1356"/>
        <v>#DIV/0!</v>
      </c>
      <c r="EH346" t="e">
        <f t="shared" si="1356"/>
        <v>#DIV/0!</v>
      </c>
      <c r="EI346" t="e">
        <f t="shared" si="1356"/>
        <v>#DIV/0!</v>
      </c>
      <c r="EJ346" t="e">
        <f t="shared" si="1356"/>
        <v>#DIV/0!</v>
      </c>
      <c r="EK346" t="e">
        <f t="shared" si="1356"/>
        <v>#DIV/0!</v>
      </c>
      <c r="EL346" t="e">
        <f t="shared" si="1356"/>
        <v>#DIV/0!</v>
      </c>
      <c r="EM346" t="e">
        <f t="shared" si="1356"/>
        <v>#DIV/0!</v>
      </c>
      <c r="EN346" t="e">
        <f t="shared" si="1356"/>
        <v>#DIV/0!</v>
      </c>
      <c r="EO346" t="e">
        <f t="shared" si="1356"/>
        <v>#DIV/0!</v>
      </c>
      <c r="EP346" t="e">
        <f t="shared" si="1356"/>
        <v>#DIV/0!</v>
      </c>
      <c r="EQ346" t="e">
        <f t="shared" si="1356"/>
        <v>#DIV/0!</v>
      </c>
      <c r="ER346" t="e">
        <f t="shared" si="1356"/>
        <v>#DIV/0!</v>
      </c>
      <c r="ES346" t="e">
        <f t="shared" si="1356"/>
        <v>#DIV/0!</v>
      </c>
      <c r="ET346" t="e">
        <f t="shared" si="1357"/>
        <v>#DIV/0!</v>
      </c>
      <c r="EU346" t="e">
        <f t="shared" si="1357"/>
        <v>#DIV/0!</v>
      </c>
      <c r="EV346" t="e">
        <f t="shared" si="1357"/>
        <v>#DIV/0!</v>
      </c>
      <c r="EW346" t="e">
        <f t="shared" si="1357"/>
        <v>#DIV/0!</v>
      </c>
      <c r="EZ346" t="e">
        <f t="shared" si="1388"/>
        <v>#DIV/0!</v>
      </c>
      <c r="FA346" t="e">
        <f t="shared" si="1358"/>
        <v>#DIV/0!</v>
      </c>
      <c r="FB346" t="e">
        <f t="shared" si="1358"/>
        <v>#DIV/0!</v>
      </c>
      <c r="FC346" t="e">
        <f t="shared" si="1358"/>
        <v>#DIV/0!</v>
      </c>
      <c r="FD346" t="e">
        <f t="shared" si="1358"/>
        <v>#DIV/0!</v>
      </c>
      <c r="FE346" t="e">
        <f t="shared" si="1358"/>
        <v>#DIV/0!</v>
      </c>
      <c r="FF346" t="e">
        <f t="shared" si="1358"/>
        <v>#DIV/0!</v>
      </c>
      <c r="FG346" t="e">
        <f t="shared" si="1358"/>
        <v>#DIV/0!</v>
      </c>
      <c r="FH346" t="e">
        <f t="shared" si="1358"/>
        <v>#DIV/0!</v>
      </c>
      <c r="FI346" t="e">
        <f t="shared" si="1358"/>
        <v>#DIV/0!</v>
      </c>
      <c r="FJ346" t="e">
        <f t="shared" si="1358"/>
        <v>#DIV/0!</v>
      </c>
      <c r="FK346" t="e">
        <f t="shared" si="1358"/>
        <v>#DIV/0!</v>
      </c>
      <c r="FL346" t="e">
        <f t="shared" si="1358"/>
        <v>#DIV/0!</v>
      </c>
      <c r="FM346" t="e">
        <f t="shared" si="1358"/>
        <v>#DIV/0!</v>
      </c>
      <c r="FN346" t="e">
        <f t="shared" si="1358"/>
        <v>#DIV/0!</v>
      </c>
      <c r="FO346" t="e">
        <f t="shared" si="1358"/>
        <v>#DIV/0!</v>
      </c>
      <c r="FP346" t="e">
        <f t="shared" si="1358"/>
        <v>#DIV/0!</v>
      </c>
      <c r="FQ346" t="e">
        <f t="shared" si="1358"/>
        <v>#DIV/0!</v>
      </c>
      <c r="FR346" t="e">
        <f t="shared" si="1358"/>
        <v>#DIV/0!</v>
      </c>
      <c r="FS346" t="e">
        <f t="shared" si="1358"/>
        <v>#DIV/0!</v>
      </c>
      <c r="FT346" t="e">
        <f t="shared" si="1358"/>
        <v>#DIV/0!</v>
      </c>
      <c r="FW346" t="e">
        <f t="shared" si="1359"/>
        <v>#DIV/0!</v>
      </c>
      <c r="FX346">
        <f t="shared" si="1389"/>
        <v>1</v>
      </c>
      <c r="FY346">
        <f t="shared" si="1303"/>
        <v>1.5645867941090399</v>
      </c>
      <c r="GA346" t="e">
        <f t="shared" si="1360"/>
        <v>#DIV/0!</v>
      </c>
      <c r="GB346">
        <f t="shared" si="1390"/>
        <v>1</v>
      </c>
      <c r="GC346">
        <f t="shared" si="1304"/>
        <v>1.153977406354415</v>
      </c>
      <c r="GE346" t="e">
        <f t="shared" si="1361"/>
        <v>#DIV/0!</v>
      </c>
      <c r="GF346">
        <f t="shared" si="1391"/>
        <v>1</v>
      </c>
      <c r="GG346">
        <f t="shared" si="1305"/>
        <v>1.0829689422256621</v>
      </c>
      <c r="GI346" t="e">
        <f>#REF!</f>
        <v>#REF!</v>
      </c>
      <c r="GJ346" t="e">
        <f t="shared" si="1362"/>
        <v>#REF!</v>
      </c>
      <c r="GK346">
        <f t="shared" si="1306"/>
        <v>0</v>
      </c>
      <c r="GL346" s="3"/>
      <c r="GM346" s="3"/>
      <c r="GN346" s="8"/>
      <c r="GO346" s="5">
        <f t="shared" si="1392"/>
        <v>7</v>
      </c>
      <c r="GP346" t="b">
        <f t="shared" si="1363"/>
        <v>1</v>
      </c>
      <c r="GR346">
        <v>322</v>
      </c>
      <c r="GS346" s="20">
        <v>0.17687772236264551</v>
      </c>
      <c r="GT346" s="20">
        <v>0</v>
      </c>
      <c r="GU346" s="27"/>
      <c r="GV346" s="31">
        <f t="shared" ca="1" si="1307"/>
        <v>1992</v>
      </c>
      <c r="GW346" s="12">
        <f t="shared" ca="1" si="1364"/>
        <v>1.1261992933970064</v>
      </c>
      <c r="GX346" s="19">
        <f t="shared" ca="1" si="1365"/>
        <v>1.0118089383196662</v>
      </c>
      <c r="GY346" s="19">
        <f t="shared" ca="1" si="1366"/>
        <v>1.1394984201938942</v>
      </c>
      <c r="GZ346" s="11">
        <f t="shared" ca="1" si="1308"/>
        <v>1992</v>
      </c>
      <c r="HA346" s="12">
        <f t="shared" ca="1" si="1367"/>
        <v>1.1894978573332513</v>
      </c>
      <c r="HB346" s="12">
        <f t="shared" ca="1" si="1368"/>
        <v>0.94678547460509543</v>
      </c>
      <c r="HC346" s="12">
        <f t="shared" ca="1" si="1369"/>
        <v>1.0118089383196662</v>
      </c>
      <c r="HD346" s="12">
        <f t="shared" ca="1" si="1370"/>
        <v>1.1394984201938942</v>
      </c>
      <c r="HE346">
        <f t="shared" ca="1" si="1371"/>
        <v>1992</v>
      </c>
      <c r="HF346" s="12">
        <f t="shared" ca="1" si="1309"/>
        <v>1.0118089383196662</v>
      </c>
      <c r="HG346" s="12">
        <f t="shared" ca="1" si="1310"/>
        <v>0.94949409721937106</v>
      </c>
      <c r="HH346" s="12">
        <f t="shared" ca="1" si="1311"/>
        <v>0.99714729915414124</v>
      </c>
      <c r="HJ346" s="17"/>
      <c r="HL346" s="18">
        <f t="shared" si="1372"/>
        <v>1956</v>
      </c>
      <c r="HM346" s="9">
        <f t="shared" si="1312"/>
        <v>7.5308170428653129E-7</v>
      </c>
      <c r="HN346" s="9">
        <f t="shared" si="1313"/>
        <v>0</v>
      </c>
      <c r="HO346" s="9">
        <f t="shared" si="1314"/>
        <v>1.2029815338633076</v>
      </c>
      <c r="HP346" s="9">
        <f t="shared" si="1315"/>
        <v>1.1952725387185685</v>
      </c>
      <c r="HQ346" s="9">
        <f t="shared" si="1316"/>
        <v>1.5368459469556037</v>
      </c>
      <c r="HR346" s="9">
        <f t="shared" si="1317"/>
        <v>1.6641724783009315E-6</v>
      </c>
      <c r="HS346" s="9">
        <f t="shared" si="1318"/>
        <v>0</v>
      </c>
      <c r="HT346" s="9"/>
      <c r="HU346" s="9">
        <f t="shared" si="1319"/>
        <v>1.4378907920123534</v>
      </c>
      <c r="HV346" s="23">
        <f t="shared" si="1320"/>
        <v>2.2098166358689681</v>
      </c>
      <c r="HX346" s="8"/>
      <c r="HY346" s="5">
        <f t="shared" si="1393"/>
        <v>7</v>
      </c>
      <c r="HZ346" t="b">
        <f t="shared" si="1373"/>
        <v>1</v>
      </c>
      <c r="IB346">
        <f t="shared" si="1374"/>
        <v>322</v>
      </c>
      <c r="IC346" s="20">
        <v>0.17160128772803757</v>
      </c>
      <c r="ID346" s="20">
        <v>0</v>
      </c>
      <c r="IE346" s="11"/>
      <c r="IF346">
        <f t="shared" ca="1" si="1375"/>
        <v>1992</v>
      </c>
      <c r="IG346" s="12">
        <f t="shared" ca="1" si="1376"/>
        <v>0.91711999760160645</v>
      </c>
      <c r="IH346" s="19">
        <f t="shared" ca="1" si="1377"/>
        <v>0.99386909809342294</v>
      </c>
      <c r="II346" s="19">
        <f t="shared" ca="1" si="1378"/>
        <v>0.9114975681551436</v>
      </c>
      <c r="IJ346" s="11">
        <f t="shared" ca="1" si="1379"/>
        <v>1992</v>
      </c>
      <c r="IK346" s="12">
        <f t="shared" ca="1" si="1380"/>
        <v>0.84190285457210456</v>
      </c>
      <c r="IL346" s="12">
        <f t="shared" ca="1" si="1321"/>
        <v>1.0893418315676466</v>
      </c>
      <c r="IM346" s="12">
        <f t="shared" ca="1" si="1322"/>
        <v>0.99386909809342294</v>
      </c>
      <c r="IN346" s="12">
        <f t="shared" ca="1" si="1323"/>
        <v>0.9114975681551436</v>
      </c>
      <c r="IO346">
        <f t="shared" ca="1" si="1381"/>
        <v>1992</v>
      </c>
      <c r="IP346" s="12">
        <f t="shared" ca="1" si="1382"/>
        <v>0.99386909809342294</v>
      </c>
      <c r="IQ346" s="12">
        <f t="shared" ca="1" si="1383"/>
        <v>0.95877804423604451</v>
      </c>
      <c r="IR346" s="12">
        <f t="shared" ca="1" si="1384"/>
        <v>1.0816251217744601</v>
      </c>
    </row>
    <row r="347" spans="1:252" hidden="1" x14ac:dyDescent="0.2">
      <c r="A347" t="s">
        <v>218</v>
      </c>
      <c r="B347" s="1">
        <f t="shared" si="1385"/>
        <v>1957</v>
      </c>
      <c r="X347">
        <f t="shared" si="1277"/>
        <v>0</v>
      </c>
      <c r="AX347">
        <f t="shared" si="1278"/>
        <v>0</v>
      </c>
      <c r="AY347">
        <f t="shared" si="1279"/>
        <v>0</v>
      </c>
      <c r="AZ347">
        <f t="shared" si="1280"/>
        <v>0</v>
      </c>
      <c r="BA347">
        <f t="shared" si="1281"/>
        <v>0</v>
      </c>
      <c r="BB347">
        <f t="shared" si="1282"/>
        <v>0</v>
      </c>
      <c r="BC347">
        <f t="shared" si="1283"/>
        <v>0</v>
      </c>
      <c r="BD347">
        <f t="shared" si="1284"/>
        <v>0</v>
      </c>
      <c r="BE347">
        <f t="shared" si="1285"/>
        <v>0</v>
      </c>
      <c r="BF347">
        <f t="shared" si="1286"/>
        <v>0</v>
      </c>
      <c r="BG347">
        <f t="shared" si="1287"/>
        <v>0</v>
      </c>
      <c r="BH347">
        <f t="shared" si="1288"/>
        <v>0</v>
      </c>
      <c r="BI347">
        <f t="shared" si="1289"/>
        <v>0</v>
      </c>
      <c r="BJ347">
        <f t="shared" si="1290"/>
        <v>0</v>
      </c>
      <c r="BK347">
        <f t="shared" si="1291"/>
        <v>0</v>
      </c>
      <c r="BL347">
        <f t="shared" si="1292"/>
        <v>0</v>
      </c>
      <c r="BM347">
        <f t="shared" si="1293"/>
        <v>0</v>
      </c>
      <c r="BN347">
        <f t="shared" si="1294"/>
        <v>0</v>
      </c>
      <c r="BO347">
        <f t="shared" si="1295"/>
        <v>0</v>
      </c>
      <c r="BP347">
        <f t="shared" si="1296"/>
        <v>0</v>
      </c>
      <c r="BQ347">
        <f t="shared" si="1297"/>
        <v>0</v>
      </c>
      <c r="BR347">
        <f t="shared" si="1298"/>
        <v>0</v>
      </c>
      <c r="BS347">
        <f t="shared" si="1299"/>
        <v>0</v>
      </c>
      <c r="BU347" s="16"/>
      <c r="BV347" s="9">
        <f t="shared" si="1300"/>
        <v>1.0640052694689878E-6</v>
      </c>
      <c r="BW347" s="9">
        <f t="shared" si="1324"/>
        <v>0</v>
      </c>
      <c r="BX347" s="9">
        <f t="shared" si="1325"/>
        <v>1.153977406354415</v>
      </c>
      <c r="BY347" s="9">
        <f t="shared" si="1326"/>
        <v>1.0829689422256621</v>
      </c>
      <c r="BZ347" s="9">
        <f t="shared" si="1327"/>
        <v>1.5645867941090399</v>
      </c>
      <c r="CA347" s="9">
        <f t="shared" si="1301"/>
        <v>2.0804474330782629E-6</v>
      </c>
      <c r="CB347" s="9">
        <f t="shared" si="1328"/>
        <v>0</v>
      </c>
      <c r="CC347" s="9"/>
      <c r="CD347" s="9">
        <f t="shared" si="1329"/>
        <v>1.249721691111954</v>
      </c>
      <c r="CE347" s="9">
        <f t="shared" si="1330"/>
        <v>1.9552980542253799</v>
      </c>
      <c r="CG347" s="35"/>
      <c r="CH347">
        <f t="shared" si="1331"/>
        <v>1957</v>
      </c>
      <c r="CI347" t="e">
        <f t="shared" si="1332"/>
        <v>#DIV/0!</v>
      </c>
      <c r="CJ347" t="e">
        <f t="shared" si="1333"/>
        <v>#DIV/0!</v>
      </c>
      <c r="CK347" t="e">
        <f t="shared" si="1334"/>
        <v>#DIV/0!</v>
      </c>
      <c r="CL347" t="e">
        <f t="shared" si="1335"/>
        <v>#DIV/0!</v>
      </c>
      <c r="CM347" t="e">
        <f t="shared" si="1336"/>
        <v>#DIV/0!</v>
      </c>
      <c r="CN347" t="e">
        <f t="shared" si="1337"/>
        <v>#DIV/0!</v>
      </c>
      <c r="CO347" t="e">
        <f t="shared" si="1338"/>
        <v>#DIV/0!</v>
      </c>
      <c r="CP347" t="e">
        <f t="shared" si="1339"/>
        <v>#DIV/0!</v>
      </c>
      <c r="CQ347" t="e">
        <f t="shared" si="1340"/>
        <v>#DIV/0!</v>
      </c>
      <c r="CR347" t="e">
        <f t="shared" si="1341"/>
        <v>#DIV/0!</v>
      </c>
      <c r="CS347" t="e">
        <f t="shared" si="1342"/>
        <v>#DIV/0!</v>
      </c>
      <c r="CT347" t="e">
        <f t="shared" si="1343"/>
        <v>#DIV/0!</v>
      </c>
      <c r="CU347" t="e">
        <f t="shared" si="1344"/>
        <v>#DIV/0!</v>
      </c>
      <c r="CV347" t="e">
        <f t="shared" si="1345"/>
        <v>#DIV/0!</v>
      </c>
      <c r="CW347" t="e">
        <f t="shared" si="1346"/>
        <v>#DIV/0!</v>
      </c>
      <c r="CX347" t="e">
        <f t="shared" si="1347"/>
        <v>#DIV/0!</v>
      </c>
      <c r="CY347" t="e">
        <f t="shared" si="1348"/>
        <v>#DIV/0!</v>
      </c>
      <c r="CZ347" t="e">
        <f t="shared" si="1349"/>
        <v>#DIV/0!</v>
      </c>
      <c r="DA347" t="e">
        <f t="shared" si="1350"/>
        <v>#DIV/0!</v>
      </c>
      <c r="DB347" t="e">
        <f t="shared" si="1351"/>
        <v>#DIV/0!</v>
      </c>
      <c r="DC347" t="e">
        <f t="shared" si="1352"/>
        <v>#DIV/0!</v>
      </c>
      <c r="DF347" t="e">
        <f t="shared" si="1386"/>
        <v>#DIV/0!</v>
      </c>
      <c r="DG347" t="e">
        <f t="shared" si="1353"/>
        <v>#DIV/0!</v>
      </c>
      <c r="DH347" t="e">
        <f t="shared" si="1353"/>
        <v>#DIV/0!</v>
      </c>
      <c r="DI347" t="e">
        <f t="shared" si="1353"/>
        <v>#DIV/0!</v>
      </c>
      <c r="DJ347" t="e">
        <f t="shared" si="1353"/>
        <v>#DIV/0!</v>
      </c>
      <c r="DK347" t="e">
        <f t="shared" si="1353"/>
        <v>#DIV/0!</v>
      </c>
      <c r="DL347" t="e">
        <f t="shared" si="1353"/>
        <v>#DIV/0!</v>
      </c>
      <c r="DM347" t="e">
        <f t="shared" si="1353"/>
        <v>#DIV/0!</v>
      </c>
      <c r="DN347" t="e">
        <f t="shared" si="1353"/>
        <v>#DIV/0!</v>
      </c>
      <c r="DO347" t="e">
        <f t="shared" si="1353"/>
        <v>#DIV/0!</v>
      </c>
      <c r="DP347" t="e">
        <f t="shared" si="1353"/>
        <v>#DIV/0!</v>
      </c>
      <c r="DQ347" t="e">
        <f t="shared" si="1353"/>
        <v>#DIV/0!</v>
      </c>
      <c r="DR347" t="e">
        <f t="shared" si="1353"/>
        <v>#DIV/0!</v>
      </c>
      <c r="DS347" t="e">
        <f t="shared" si="1353"/>
        <v>#DIV/0!</v>
      </c>
      <c r="DT347" t="e">
        <f t="shared" si="1353"/>
        <v>#DIV/0!</v>
      </c>
      <c r="DU347" t="e">
        <f t="shared" si="1353"/>
        <v>#DIV/0!</v>
      </c>
      <c r="DV347" t="e">
        <f t="shared" si="1353"/>
        <v>#DIV/0!</v>
      </c>
      <c r="DW347" t="e">
        <f t="shared" si="1354"/>
        <v>#DIV/0!</v>
      </c>
      <c r="DX347" t="e">
        <f t="shared" si="1354"/>
        <v>#DIV/0!</v>
      </c>
      <c r="DY347" t="e">
        <f t="shared" si="1354"/>
        <v>#DIV/0!</v>
      </c>
      <c r="DZ347" t="e">
        <f t="shared" si="1354"/>
        <v>#DIV/0!</v>
      </c>
      <c r="EA347" t="e">
        <f t="shared" si="1355"/>
        <v>#DIV/0!</v>
      </c>
      <c r="EC347" t="e">
        <f t="shared" si="1387"/>
        <v>#DIV/0!</v>
      </c>
      <c r="ED347" t="e">
        <f t="shared" si="1356"/>
        <v>#DIV/0!</v>
      </c>
      <c r="EE347" t="e">
        <f t="shared" si="1356"/>
        <v>#DIV/0!</v>
      </c>
      <c r="EF347" t="e">
        <f t="shared" si="1356"/>
        <v>#DIV/0!</v>
      </c>
      <c r="EG347" t="e">
        <f t="shared" si="1356"/>
        <v>#DIV/0!</v>
      </c>
      <c r="EH347" t="e">
        <f t="shared" si="1356"/>
        <v>#DIV/0!</v>
      </c>
      <c r="EI347" t="e">
        <f t="shared" si="1356"/>
        <v>#DIV/0!</v>
      </c>
      <c r="EJ347" t="e">
        <f t="shared" si="1356"/>
        <v>#DIV/0!</v>
      </c>
      <c r="EK347" t="e">
        <f t="shared" si="1356"/>
        <v>#DIV/0!</v>
      </c>
      <c r="EL347" t="e">
        <f t="shared" si="1356"/>
        <v>#DIV/0!</v>
      </c>
      <c r="EM347" t="e">
        <f t="shared" si="1356"/>
        <v>#DIV/0!</v>
      </c>
      <c r="EN347" t="e">
        <f t="shared" si="1356"/>
        <v>#DIV/0!</v>
      </c>
      <c r="EO347" t="e">
        <f t="shared" si="1356"/>
        <v>#DIV/0!</v>
      </c>
      <c r="EP347" t="e">
        <f t="shared" si="1356"/>
        <v>#DIV/0!</v>
      </c>
      <c r="EQ347" t="e">
        <f t="shared" si="1356"/>
        <v>#DIV/0!</v>
      </c>
      <c r="ER347" t="e">
        <f t="shared" si="1356"/>
        <v>#DIV/0!</v>
      </c>
      <c r="ES347" t="e">
        <f t="shared" si="1356"/>
        <v>#DIV/0!</v>
      </c>
      <c r="ET347" t="e">
        <f t="shared" si="1357"/>
        <v>#DIV/0!</v>
      </c>
      <c r="EU347" t="e">
        <f t="shared" si="1357"/>
        <v>#DIV/0!</v>
      </c>
      <c r="EV347" t="e">
        <f t="shared" si="1357"/>
        <v>#DIV/0!</v>
      </c>
      <c r="EW347" t="e">
        <f t="shared" si="1357"/>
        <v>#DIV/0!</v>
      </c>
      <c r="EZ347" t="e">
        <f t="shared" si="1388"/>
        <v>#DIV/0!</v>
      </c>
      <c r="FA347" t="e">
        <f t="shared" si="1358"/>
        <v>#DIV/0!</v>
      </c>
      <c r="FB347" t="e">
        <f t="shared" si="1358"/>
        <v>#DIV/0!</v>
      </c>
      <c r="FC347" t="e">
        <f t="shared" si="1358"/>
        <v>#DIV/0!</v>
      </c>
      <c r="FD347" t="e">
        <f t="shared" si="1358"/>
        <v>#DIV/0!</v>
      </c>
      <c r="FE347" t="e">
        <f t="shared" si="1358"/>
        <v>#DIV/0!</v>
      </c>
      <c r="FF347" t="e">
        <f t="shared" si="1358"/>
        <v>#DIV/0!</v>
      </c>
      <c r="FG347" t="e">
        <f t="shared" si="1358"/>
        <v>#DIV/0!</v>
      </c>
      <c r="FH347" t="e">
        <f t="shared" si="1358"/>
        <v>#DIV/0!</v>
      </c>
      <c r="FI347" t="e">
        <f t="shared" si="1358"/>
        <v>#DIV/0!</v>
      </c>
      <c r="FJ347" t="e">
        <f t="shared" si="1358"/>
        <v>#DIV/0!</v>
      </c>
      <c r="FK347" t="e">
        <f t="shared" si="1358"/>
        <v>#DIV/0!</v>
      </c>
      <c r="FL347" t="e">
        <f t="shared" si="1358"/>
        <v>#DIV/0!</v>
      </c>
      <c r="FM347" t="e">
        <f t="shared" si="1358"/>
        <v>#DIV/0!</v>
      </c>
      <c r="FN347" t="e">
        <f t="shared" si="1358"/>
        <v>#DIV/0!</v>
      </c>
      <c r="FO347" t="e">
        <f t="shared" si="1358"/>
        <v>#DIV/0!</v>
      </c>
      <c r="FP347" t="e">
        <f t="shared" si="1358"/>
        <v>#DIV/0!</v>
      </c>
      <c r="FQ347" t="e">
        <f t="shared" si="1358"/>
        <v>#DIV/0!</v>
      </c>
      <c r="FR347" t="e">
        <f t="shared" si="1358"/>
        <v>#DIV/0!</v>
      </c>
      <c r="FS347" t="e">
        <f t="shared" si="1358"/>
        <v>#DIV/0!</v>
      </c>
      <c r="FT347" t="e">
        <f t="shared" si="1358"/>
        <v>#DIV/0!</v>
      </c>
      <c r="FW347" t="e">
        <f t="shared" si="1359"/>
        <v>#DIV/0!</v>
      </c>
      <c r="FX347">
        <f t="shared" si="1389"/>
        <v>1</v>
      </c>
      <c r="FY347">
        <f t="shared" si="1303"/>
        <v>1.5645867941090399</v>
      </c>
      <c r="GA347" t="e">
        <f t="shared" si="1360"/>
        <v>#DIV/0!</v>
      </c>
      <c r="GB347">
        <f t="shared" si="1390"/>
        <v>1</v>
      </c>
      <c r="GC347">
        <f t="shared" si="1304"/>
        <v>1.153977406354415</v>
      </c>
      <c r="GE347" t="e">
        <f t="shared" si="1361"/>
        <v>#DIV/0!</v>
      </c>
      <c r="GF347">
        <f t="shared" si="1391"/>
        <v>1</v>
      </c>
      <c r="GG347">
        <f t="shared" si="1305"/>
        <v>1.0829689422256621</v>
      </c>
      <c r="GI347" t="e">
        <f>#REF!</f>
        <v>#REF!</v>
      </c>
      <c r="GJ347" t="e">
        <f t="shared" si="1362"/>
        <v>#REF!</v>
      </c>
      <c r="GK347">
        <f t="shared" si="1306"/>
        <v>0</v>
      </c>
      <c r="GL347" s="3"/>
      <c r="GM347" s="3"/>
      <c r="GN347" s="8"/>
      <c r="GO347" s="5">
        <f t="shared" si="1392"/>
        <v>8</v>
      </c>
      <c r="GP347" t="b">
        <f t="shared" si="1363"/>
        <v>1</v>
      </c>
      <c r="GR347">
        <v>323</v>
      </c>
      <c r="GS347" s="20">
        <v>2.3409133022156206E-3</v>
      </c>
      <c r="GT347" s="20">
        <v>0</v>
      </c>
      <c r="GU347" s="27"/>
      <c r="GV347" s="31">
        <f t="shared" ca="1" si="1307"/>
        <v>1993</v>
      </c>
      <c r="GW347" s="12">
        <f t="shared" ca="1" si="1364"/>
        <v>1.1453218086102179</v>
      </c>
      <c r="GX347" s="19">
        <f t="shared" ca="1" si="1365"/>
        <v>1.0240115167842871</v>
      </c>
      <c r="GY347" s="19">
        <f t="shared" ca="1" si="1366"/>
        <v>1.172822571659712</v>
      </c>
      <c r="GZ347" s="11">
        <f t="shared" ca="1" si="1308"/>
        <v>1993</v>
      </c>
      <c r="HA347" s="12">
        <f t="shared" ca="1" si="1367"/>
        <v>1.2298907137438231</v>
      </c>
      <c r="HB347" s="12">
        <f t="shared" ca="1" si="1368"/>
        <v>0.93123868308902424</v>
      </c>
      <c r="HC347" s="12">
        <f t="shared" ca="1" si="1369"/>
        <v>1.0240115167842871</v>
      </c>
      <c r="HD347" s="12">
        <f t="shared" ca="1" si="1370"/>
        <v>1.172822571659712</v>
      </c>
      <c r="HE347">
        <f t="shared" ca="1" si="1371"/>
        <v>1993</v>
      </c>
      <c r="HF347" s="12">
        <f t="shared" ca="1" si="1309"/>
        <v>1.0240115167842871</v>
      </c>
      <c r="HG347" s="12">
        <f t="shared" ca="1" si="1310"/>
        <v>0.8992059453521134</v>
      </c>
      <c r="HH347" s="12">
        <f t="shared" ca="1" si="1311"/>
        <v>1.0356233607022776</v>
      </c>
      <c r="HJ347" s="17"/>
      <c r="HL347" s="18">
        <f t="shared" si="1372"/>
        <v>1957</v>
      </c>
      <c r="HM347" s="9">
        <f t="shared" si="1312"/>
        <v>7.5308170428653129E-7</v>
      </c>
      <c r="HN347" s="9">
        <f t="shared" si="1313"/>
        <v>0</v>
      </c>
      <c r="HO347" s="9">
        <f t="shared" si="1314"/>
        <v>1.2029815338633076</v>
      </c>
      <c r="HP347" s="9">
        <f t="shared" si="1315"/>
        <v>1.1952725387185685</v>
      </c>
      <c r="HQ347" s="9">
        <f t="shared" si="1316"/>
        <v>1.5368459469556037</v>
      </c>
      <c r="HR347" s="9">
        <f t="shared" si="1317"/>
        <v>1.6641724783009315E-6</v>
      </c>
      <c r="HS347" s="9">
        <f t="shared" si="1318"/>
        <v>0</v>
      </c>
      <c r="HT347" s="9"/>
      <c r="HU347" s="9">
        <f t="shared" si="1319"/>
        <v>1.4378907920123534</v>
      </c>
      <c r="HV347" s="23">
        <f t="shared" si="1320"/>
        <v>2.2098166358689681</v>
      </c>
      <c r="HX347" s="8"/>
      <c r="HY347" s="5">
        <f t="shared" si="1393"/>
        <v>8</v>
      </c>
      <c r="HZ347" t="b">
        <f t="shared" si="1373"/>
        <v>1</v>
      </c>
      <c r="IB347">
        <f t="shared" si="1374"/>
        <v>323</v>
      </c>
      <c r="IC347" s="20">
        <v>2.8507026939175359E-3</v>
      </c>
      <c r="ID347" s="20">
        <v>0</v>
      </c>
      <c r="IE347" s="11"/>
      <c r="IF347">
        <f t="shared" ca="1" si="1375"/>
        <v>1993</v>
      </c>
      <c r="IG347" s="12">
        <f t="shared" ca="1" si="1376"/>
        <v>0.93269241112495138</v>
      </c>
      <c r="IH347" s="19">
        <f t="shared" ca="1" si="1377"/>
        <v>1.0058553192007278</v>
      </c>
      <c r="II347" s="19">
        <f t="shared" ca="1" si="1378"/>
        <v>0.93815393071223963</v>
      </c>
      <c r="IJ347" s="11">
        <f t="shared" ca="1" si="1379"/>
        <v>1993</v>
      </c>
      <c r="IK347" s="12">
        <f t="shared" ca="1" si="1380"/>
        <v>0.87049211255750514</v>
      </c>
      <c r="IL347" s="12">
        <f t="shared" ca="1" si="1321"/>
        <v>1.0714541782402851</v>
      </c>
      <c r="IM347" s="12">
        <f t="shared" ca="1" si="1322"/>
        <v>1.0058553192007278</v>
      </c>
      <c r="IN347" s="12">
        <f t="shared" ca="1" si="1323"/>
        <v>0.93815393071223963</v>
      </c>
      <c r="IO347">
        <f t="shared" ca="1" si="1381"/>
        <v>1993</v>
      </c>
      <c r="IP347" s="12">
        <f t="shared" ca="1" si="1382"/>
        <v>1.0058553192007278</v>
      </c>
      <c r="IQ347" s="12">
        <f t="shared" ca="1" si="1383"/>
        <v>0.95209358778401088</v>
      </c>
      <c r="IR347" s="12">
        <f t="shared" ca="1" si="1384"/>
        <v>1.0870220601006813</v>
      </c>
    </row>
    <row r="348" spans="1:252" hidden="1" x14ac:dyDescent="0.2">
      <c r="A348" t="s">
        <v>218</v>
      </c>
      <c r="B348" s="1">
        <f t="shared" si="1385"/>
        <v>1958</v>
      </c>
      <c r="X348">
        <f t="shared" si="1277"/>
        <v>0</v>
      </c>
      <c r="AX348">
        <f t="shared" si="1278"/>
        <v>0</v>
      </c>
      <c r="AY348">
        <f t="shared" si="1279"/>
        <v>0</v>
      </c>
      <c r="AZ348">
        <f t="shared" si="1280"/>
        <v>0</v>
      </c>
      <c r="BA348">
        <f t="shared" si="1281"/>
        <v>0</v>
      </c>
      <c r="BB348">
        <f t="shared" si="1282"/>
        <v>0</v>
      </c>
      <c r="BC348">
        <f t="shared" si="1283"/>
        <v>0</v>
      </c>
      <c r="BD348">
        <f t="shared" si="1284"/>
        <v>0</v>
      </c>
      <c r="BE348">
        <f t="shared" si="1285"/>
        <v>0</v>
      </c>
      <c r="BF348">
        <f t="shared" si="1286"/>
        <v>0</v>
      </c>
      <c r="BG348">
        <f t="shared" si="1287"/>
        <v>0</v>
      </c>
      <c r="BH348">
        <f t="shared" si="1288"/>
        <v>0</v>
      </c>
      <c r="BI348">
        <f t="shared" si="1289"/>
        <v>0</v>
      </c>
      <c r="BJ348">
        <f t="shared" si="1290"/>
        <v>0</v>
      </c>
      <c r="BK348">
        <f t="shared" si="1291"/>
        <v>0</v>
      </c>
      <c r="BL348">
        <f t="shared" si="1292"/>
        <v>0</v>
      </c>
      <c r="BM348">
        <f t="shared" si="1293"/>
        <v>0</v>
      </c>
      <c r="BN348">
        <f t="shared" si="1294"/>
        <v>0</v>
      </c>
      <c r="BO348">
        <f t="shared" si="1295"/>
        <v>0</v>
      </c>
      <c r="BP348">
        <f t="shared" si="1296"/>
        <v>0</v>
      </c>
      <c r="BQ348">
        <f t="shared" si="1297"/>
        <v>0</v>
      </c>
      <c r="BR348">
        <f t="shared" si="1298"/>
        <v>0</v>
      </c>
      <c r="BS348">
        <f t="shared" si="1299"/>
        <v>0</v>
      </c>
      <c r="BU348" s="16"/>
      <c r="BV348" s="9">
        <f t="shared" si="1300"/>
        <v>1.0640052694689878E-6</v>
      </c>
      <c r="BW348" s="9">
        <f t="shared" si="1324"/>
        <v>0</v>
      </c>
      <c r="BX348" s="9">
        <f t="shared" si="1325"/>
        <v>1.153977406354415</v>
      </c>
      <c r="BY348" s="9">
        <f t="shared" si="1326"/>
        <v>1.0829689422256621</v>
      </c>
      <c r="BZ348" s="9">
        <f t="shared" si="1327"/>
        <v>1.5645867941090399</v>
      </c>
      <c r="CA348" s="9">
        <f t="shared" si="1301"/>
        <v>2.0804474330782629E-6</v>
      </c>
      <c r="CB348" s="9">
        <f t="shared" si="1328"/>
        <v>0</v>
      </c>
      <c r="CC348" s="9"/>
      <c r="CD348" s="9">
        <f t="shared" si="1329"/>
        <v>1.249721691111954</v>
      </c>
      <c r="CE348" s="9">
        <f t="shared" si="1330"/>
        <v>1.9552980542253799</v>
      </c>
      <c r="CG348" s="35"/>
      <c r="CH348">
        <f t="shared" si="1331"/>
        <v>1958</v>
      </c>
      <c r="CI348" t="e">
        <f t="shared" si="1332"/>
        <v>#DIV/0!</v>
      </c>
      <c r="CJ348" t="e">
        <f t="shared" si="1333"/>
        <v>#DIV/0!</v>
      </c>
      <c r="CK348" t="e">
        <f t="shared" si="1334"/>
        <v>#DIV/0!</v>
      </c>
      <c r="CL348" t="e">
        <f t="shared" si="1335"/>
        <v>#DIV/0!</v>
      </c>
      <c r="CM348" t="e">
        <f t="shared" si="1336"/>
        <v>#DIV/0!</v>
      </c>
      <c r="CN348" t="e">
        <f t="shared" si="1337"/>
        <v>#DIV/0!</v>
      </c>
      <c r="CO348" t="e">
        <f t="shared" si="1338"/>
        <v>#DIV/0!</v>
      </c>
      <c r="CP348" t="e">
        <f t="shared" si="1339"/>
        <v>#DIV/0!</v>
      </c>
      <c r="CQ348" t="e">
        <f t="shared" si="1340"/>
        <v>#DIV/0!</v>
      </c>
      <c r="CR348" t="e">
        <f t="shared" si="1341"/>
        <v>#DIV/0!</v>
      </c>
      <c r="CS348" t="e">
        <f t="shared" si="1342"/>
        <v>#DIV/0!</v>
      </c>
      <c r="CT348" t="e">
        <f t="shared" si="1343"/>
        <v>#DIV/0!</v>
      </c>
      <c r="CU348" t="e">
        <f t="shared" si="1344"/>
        <v>#DIV/0!</v>
      </c>
      <c r="CV348" t="e">
        <f t="shared" si="1345"/>
        <v>#DIV/0!</v>
      </c>
      <c r="CW348" t="e">
        <f t="shared" si="1346"/>
        <v>#DIV/0!</v>
      </c>
      <c r="CX348" t="e">
        <f t="shared" si="1347"/>
        <v>#DIV/0!</v>
      </c>
      <c r="CY348" t="e">
        <f t="shared" si="1348"/>
        <v>#DIV/0!</v>
      </c>
      <c r="CZ348" t="e">
        <f t="shared" si="1349"/>
        <v>#DIV/0!</v>
      </c>
      <c r="DA348" t="e">
        <f t="shared" si="1350"/>
        <v>#DIV/0!</v>
      </c>
      <c r="DB348" t="e">
        <f t="shared" si="1351"/>
        <v>#DIV/0!</v>
      </c>
      <c r="DC348" t="e">
        <f t="shared" si="1352"/>
        <v>#DIV/0!</v>
      </c>
      <c r="DF348" t="e">
        <f t="shared" si="1386"/>
        <v>#DIV/0!</v>
      </c>
      <c r="DG348" t="e">
        <f t="shared" si="1353"/>
        <v>#DIV/0!</v>
      </c>
      <c r="DH348" t="e">
        <f t="shared" si="1353"/>
        <v>#DIV/0!</v>
      </c>
      <c r="DI348" t="e">
        <f t="shared" si="1353"/>
        <v>#DIV/0!</v>
      </c>
      <c r="DJ348" t="e">
        <f t="shared" si="1353"/>
        <v>#DIV/0!</v>
      </c>
      <c r="DK348" t="e">
        <f t="shared" si="1353"/>
        <v>#DIV/0!</v>
      </c>
      <c r="DL348" t="e">
        <f t="shared" si="1353"/>
        <v>#DIV/0!</v>
      </c>
      <c r="DM348" t="e">
        <f t="shared" si="1353"/>
        <v>#DIV/0!</v>
      </c>
      <c r="DN348" t="e">
        <f t="shared" si="1353"/>
        <v>#DIV/0!</v>
      </c>
      <c r="DO348" t="e">
        <f t="shared" si="1353"/>
        <v>#DIV/0!</v>
      </c>
      <c r="DP348" t="e">
        <f t="shared" si="1353"/>
        <v>#DIV/0!</v>
      </c>
      <c r="DQ348" t="e">
        <f t="shared" si="1353"/>
        <v>#DIV/0!</v>
      </c>
      <c r="DR348" t="e">
        <f t="shared" si="1353"/>
        <v>#DIV/0!</v>
      </c>
      <c r="DS348" t="e">
        <f t="shared" si="1353"/>
        <v>#DIV/0!</v>
      </c>
      <c r="DT348" t="e">
        <f t="shared" si="1353"/>
        <v>#DIV/0!</v>
      </c>
      <c r="DU348" t="e">
        <f t="shared" si="1353"/>
        <v>#DIV/0!</v>
      </c>
      <c r="DV348" t="e">
        <f t="shared" si="1353"/>
        <v>#DIV/0!</v>
      </c>
      <c r="DW348" t="e">
        <f t="shared" si="1354"/>
        <v>#DIV/0!</v>
      </c>
      <c r="DX348" t="e">
        <f t="shared" si="1354"/>
        <v>#DIV/0!</v>
      </c>
      <c r="DY348" t="e">
        <f t="shared" si="1354"/>
        <v>#DIV/0!</v>
      </c>
      <c r="DZ348" t="e">
        <f t="shared" si="1354"/>
        <v>#DIV/0!</v>
      </c>
      <c r="EA348" t="e">
        <f t="shared" si="1355"/>
        <v>#DIV/0!</v>
      </c>
      <c r="EC348" t="e">
        <f t="shared" si="1387"/>
        <v>#DIV/0!</v>
      </c>
      <c r="ED348" t="e">
        <f t="shared" si="1356"/>
        <v>#DIV/0!</v>
      </c>
      <c r="EE348" t="e">
        <f t="shared" si="1356"/>
        <v>#DIV/0!</v>
      </c>
      <c r="EF348" t="e">
        <f t="shared" si="1356"/>
        <v>#DIV/0!</v>
      </c>
      <c r="EG348" t="e">
        <f t="shared" si="1356"/>
        <v>#DIV/0!</v>
      </c>
      <c r="EH348" t="e">
        <f t="shared" si="1356"/>
        <v>#DIV/0!</v>
      </c>
      <c r="EI348" t="e">
        <f t="shared" si="1356"/>
        <v>#DIV/0!</v>
      </c>
      <c r="EJ348" t="e">
        <f t="shared" si="1356"/>
        <v>#DIV/0!</v>
      </c>
      <c r="EK348" t="e">
        <f t="shared" si="1356"/>
        <v>#DIV/0!</v>
      </c>
      <c r="EL348" t="e">
        <f t="shared" si="1356"/>
        <v>#DIV/0!</v>
      </c>
      <c r="EM348" t="e">
        <f t="shared" si="1356"/>
        <v>#DIV/0!</v>
      </c>
      <c r="EN348" t="e">
        <f t="shared" si="1356"/>
        <v>#DIV/0!</v>
      </c>
      <c r="EO348" t="e">
        <f t="shared" si="1356"/>
        <v>#DIV/0!</v>
      </c>
      <c r="EP348" t="e">
        <f t="shared" si="1356"/>
        <v>#DIV/0!</v>
      </c>
      <c r="EQ348" t="e">
        <f t="shared" si="1356"/>
        <v>#DIV/0!</v>
      </c>
      <c r="ER348" t="e">
        <f t="shared" si="1356"/>
        <v>#DIV/0!</v>
      </c>
      <c r="ES348" t="e">
        <f t="shared" si="1356"/>
        <v>#DIV/0!</v>
      </c>
      <c r="ET348" t="e">
        <f t="shared" si="1357"/>
        <v>#DIV/0!</v>
      </c>
      <c r="EU348" t="e">
        <f t="shared" si="1357"/>
        <v>#DIV/0!</v>
      </c>
      <c r="EV348" t="e">
        <f t="shared" si="1357"/>
        <v>#DIV/0!</v>
      </c>
      <c r="EW348" t="e">
        <f t="shared" si="1357"/>
        <v>#DIV/0!</v>
      </c>
      <c r="EZ348" t="e">
        <f t="shared" si="1388"/>
        <v>#DIV/0!</v>
      </c>
      <c r="FA348" t="e">
        <f t="shared" si="1358"/>
        <v>#DIV/0!</v>
      </c>
      <c r="FB348" t="e">
        <f t="shared" si="1358"/>
        <v>#DIV/0!</v>
      </c>
      <c r="FC348" t="e">
        <f t="shared" si="1358"/>
        <v>#DIV/0!</v>
      </c>
      <c r="FD348" t="e">
        <f t="shared" si="1358"/>
        <v>#DIV/0!</v>
      </c>
      <c r="FE348" t="e">
        <f t="shared" si="1358"/>
        <v>#DIV/0!</v>
      </c>
      <c r="FF348" t="e">
        <f t="shared" si="1358"/>
        <v>#DIV/0!</v>
      </c>
      <c r="FG348" t="e">
        <f t="shared" si="1358"/>
        <v>#DIV/0!</v>
      </c>
      <c r="FH348" t="e">
        <f t="shared" si="1358"/>
        <v>#DIV/0!</v>
      </c>
      <c r="FI348" t="e">
        <f t="shared" si="1358"/>
        <v>#DIV/0!</v>
      </c>
      <c r="FJ348" t="e">
        <f t="shared" si="1358"/>
        <v>#DIV/0!</v>
      </c>
      <c r="FK348" t="e">
        <f t="shared" si="1358"/>
        <v>#DIV/0!</v>
      </c>
      <c r="FL348" t="e">
        <f t="shared" si="1358"/>
        <v>#DIV/0!</v>
      </c>
      <c r="FM348" t="e">
        <f t="shared" si="1358"/>
        <v>#DIV/0!</v>
      </c>
      <c r="FN348" t="e">
        <f t="shared" si="1358"/>
        <v>#DIV/0!</v>
      </c>
      <c r="FO348" t="e">
        <f t="shared" si="1358"/>
        <v>#DIV/0!</v>
      </c>
      <c r="FP348" t="e">
        <f t="shared" si="1358"/>
        <v>#DIV/0!</v>
      </c>
      <c r="FQ348" t="e">
        <f t="shared" si="1358"/>
        <v>#DIV/0!</v>
      </c>
      <c r="FR348" t="e">
        <f t="shared" si="1358"/>
        <v>#DIV/0!</v>
      </c>
      <c r="FS348" t="e">
        <f t="shared" si="1358"/>
        <v>#DIV/0!</v>
      </c>
      <c r="FT348" t="e">
        <f t="shared" si="1358"/>
        <v>#DIV/0!</v>
      </c>
      <c r="FW348" t="e">
        <f t="shared" si="1359"/>
        <v>#DIV/0!</v>
      </c>
      <c r="FX348">
        <f t="shared" si="1389"/>
        <v>1</v>
      </c>
      <c r="FY348">
        <f t="shared" si="1303"/>
        <v>1.5645867941090399</v>
      </c>
      <c r="GA348" t="e">
        <f t="shared" si="1360"/>
        <v>#DIV/0!</v>
      </c>
      <c r="GB348">
        <f t="shared" si="1390"/>
        <v>1</v>
      </c>
      <c r="GC348">
        <f t="shared" si="1304"/>
        <v>1.153977406354415</v>
      </c>
      <c r="GE348" t="e">
        <f t="shared" si="1361"/>
        <v>#DIV/0!</v>
      </c>
      <c r="GF348">
        <f t="shared" si="1391"/>
        <v>1</v>
      </c>
      <c r="GG348">
        <f t="shared" si="1305"/>
        <v>1.0829689422256621</v>
      </c>
      <c r="GI348" t="e">
        <f>#REF!</f>
        <v>#REF!</v>
      </c>
      <c r="GJ348" t="e">
        <f t="shared" si="1362"/>
        <v>#REF!</v>
      </c>
      <c r="GK348">
        <f t="shared" si="1306"/>
        <v>0</v>
      </c>
      <c r="GL348" s="3"/>
      <c r="GM348" s="3"/>
      <c r="GN348" s="8"/>
      <c r="GO348" s="5">
        <f t="shared" si="1392"/>
        <v>9</v>
      </c>
      <c r="GP348" t="b">
        <f t="shared" si="1363"/>
        <v>1</v>
      </c>
      <c r="GR348">
        <v>324</v>
      </c>
      <c r="GS348" s="20">
        <v>0.22091560174497221</v>
      </c>
      <c r="GT348" s="20">
        <v>0</v>
      </c>
      <c r="GU348" s="27"/>
      <c r="GV348" s="31">
        <f t="shared" ca="1" si="1307"/>
        <v>1994</v>
      </c>
      <c r="GW348" s="12">
        <f t="shared" ca="1" si="1364"/>
        <v>1.1919629031802943</v>
      </c>
      <c r="GX348" s="19">
        <f t="shared" ca="1" si="1365"/>
        <v>1.0155324304238631</v>
      </c>
      <c r="GY348" s="19">
        <f t="shared" ca="1" si="1366"/>
        <v>1.2104767757823696</v>
      </c>
      <c r="GZ348" s="11">
        <f t="shared" ca="1" si="1308"/>
        <v>1994</v>
      </c>
      <c r="HA348" s="12">
        <f t="shared" ca="1" si="1367"/>
        <v>1.3027618871870579</v>
      </c>
      <c r="HB348" s="12">
        <f t="shared" ca="1" si="1368"/>
        <v>0.91495070196902806</v>
      </c>
      <c r="HC348" s="12">
        <f t="shared" ca="1" si="1369"/>
        <v>1.0155324304238631</v>
      </c>
      <c r="HD348" s="12">
        <f t="shared" ca="1" si="1370"/>
        <v>1.2104767757823696</v>
      </c>
      <c r="HE348">
        <f t="shared" ca="1" si="1371"/>
        <v>1994</v>
      </c>
      <c r="HF348" s="12">
        <f t="shared" ca="1" si="1309"/>
        <v>1.0155324304238631</v>
      </c>
      <c r="HG348" s="12">
        <f t="shared" ca="1" si="1310"/>
        <v>0.91941643049379729</v>
      </c>
      <c r="HH348" s="12">
        <f t="shared" ca="1" si="1311"/>
        <v>0.99514286630447668</v>
      </c>
      <c r="HJ348" s="17"/>
      <c r="HL348" s="18">
        <f t="shared" si="1372"/>
        <v>1958</v>
      </c>
      <c r="HM348" s="9">
        <f t="shared" si="1312"/>
        <v>7.5308170428653129E-7</v>
      </c>
      <c r="HN348" s="9">
        <f t="shared" si="1313"/>
        <v>0</v>
      </c>
      <c r="HO348" s="9">
        <f t="shared" si="1314"/>
        <v>1.2029815338633076</v>
      </c>
      <c r="HP348" s="9">
        <f t="shared" si="1315"/>
        <v>1.1952725387185685</v>
      </c>
      <c r="HQ348" s="9">
        <f t="shared" si="1316"/>
        <v>1.5368459469556037</v>
      </c>
      <c r="HR348" s="9">
        <f t="shared" si="1317"/>
        <v>1.6641724783009315E-6</v>
      </c>
      <c r="HS348" s="9">
        <f t="shared" si="1318"/>
        <v>0</v>
      </c>
      <c r="HT348" s="9"/>
      <c r="HU348" s="9">
        <f t="shared" si="1319"/>
        <v>1.4378907920123534</v>
      </c>
      <c r="HV348" s="23">
        <f t="shared" si="1320"/>
        <v>2.2098166358689681</v>
      </c>
      <c r="HX348" s="8"/>
      <c r="HY348" s="5">
        <f t="shared" si="1393"/>
        <v>9</v>
      </c>
      <c r="HZ348" t="b">
        <f t="shared" si="1373"/>
        <v>1</v>
      </c>
      <c r="IB348">
        <f t="shared" si="1374"/>
        <v>324</v>
      </c>
      <c r="IC348" s="20">
        <v>0.24325598004788274</v>
      </c>
      <c r="ID348" s="20">
        <v>0</v>
      </c>
      <c r="IE348" s="11"/>
      <c r="IF348">
        <f t="shared" ca="1" si="1375"/>
        <v>1994</v>
      </c>
      <c r="IG348" s="12">
        <f t="shared" ca="1" si="1376"/>
        <v>0.97067457004748037</v>
      </c>
      <c r="IH348" s="19">
        <f t="shared" ca="1" si="1377"/>
        <v>0.99752657096127673</v>
      </c>
      <c r="II348" s="19">
        <f t="shared" ca="1" si="1378"/>
        <v>0.96827395096007784</v>
      </c>
      <c r="IJ348" s="11">
        <f t="shared" ca="1" si="1379"/>
        <v>1994</v>
      </c>
      <c r="IK348" s="12">
        <f t="shared" ca="1" si="1380"/>
        <v>0.92206887544081162</v>
      </c>
      <c r="IL348" s="12">
        <f t="shared" ca="1" si="1321"/>
        <v>1.0527137352764802</v>
      </c>
      <c r="IM348" s="12">
        <f t="shared" ca="1" si="1322"/>
        <v>0.99752657096127673</v>
      </c>
      <c r="IN348" s="12">
        <f t="shared" ca="1" si="1323"/>
        <v>0.96827395096007784</v>
      </c>
      <c r="IO348">
        <f t="shared" ca="1" si="1381"/>
        <v>1994</v>
      </c>
      <c r="IP348" s="12">
        <f t="shared" ca="1" si="1382"/>
        <v>0.99752657096127673</v>
      </c>
      <c r="IQ348" s="12">
        <f t="shared" ca="1" si="1383"/>
        <v>0.96126850978162404</v>
      </c>
      <c r="IR348" s="12">
        <f t="shared" ca="1" si="1384"/>
        <v>1.0722860754841201</v>
      </c>
    </row>
    <row r="349" spans="1:252" hidden="1" x14ac:dyDescent="0.2">
      <c r="A349" t="s">
        <v>218</v>
      </c>
      <c r="B349" s="1">
        <f t="shared" si="1385"/>
        <v>1959</v>
      </c>
      <c r="X349">
        <f t="shared" si="1277"/>
        <v>0</v>
      </c>
      <c r="AX349">
        <f t="shared" si="1278"/>
        <v>0</v>
      </c>
      <c r="AY349">
        <f t="shared" si="1279"/>
        <v>0</v>
      </c>
      <c r="AZ349">
        <f t="shared" si="1280"/>
        <v>0</v>
      </c>
      <c r="BA349">
        <f t="shared" si="1281"/>
        <v>0</v>
      </c>
      <c r="BB349">
        <f t="shared" si="1282"/>
        <v>0</v>
      </c>
      <c r="BC349">
        <f t="shared" si="1283"/>
        <v>0</v>
      </c>
      <c r="BD349">
        <f t="shared" si="1284"/>
        <v>0</v>
      </c>
      <c r="BE349">
        <f t="shared" si="1285"/>
        <v>0</v>
      </c>
      <c r="BF349">
        <f t="shared" si="1286"/>
        <v>0</v>
      </c>
      <c r="BG349">
        <f t="shared" si="1287"/>
        <v>0</v>
      </c>
      <c r="BH349">
        <f t="shared" si="1288"/>
        <v>0</v>
      </c>
      <c r="BI349">
        <f t="shared" si="1289"/>
        <v>0</v>
      </c>
      <c r="BJ349">
        <f t="shared" si="1290"/>
        <v>0</v>
      </c>
      <c r="BK349">
        <f t="shared" si="1291"/>
        <v>0</v>
      </c>
      <c r="BL349">
        <f t="shared" si="1292"/>
        <v>0</v>
      </c>
      <c r="BM349">
        <f t="shared" si="1293"/>
        <v>0</v>
      </c>
      <c r="BN349">
        <f t="shared" si="1294"/>
        <v>0</v>
      </c>
      <c r="BO349">
        <f t="shared" si="1295"/>
        <v>0</v>
      </c>
      <c r="BP349">
        <f t="shared" si="1296"/>
        <v>0</v>
      </c>
      <c r="BQ349">
        <f t="shared" si="1297"/>
        <v>0</v>
      </c>
      <c r="BR349">
        <f t="shared" si="1298"/>
        <v>0</v>
      </c>
      <c r="BS349">
        <f t="shared" si="1299"/>
        <v>0</v>
      </c>
      <c r="BU349" s="16"/>
      <c r="BV349" s="9">
        <f t="shared" si="1300"/>
        <v>1.0640052694689878E-6</v>
      </c>
      <c r="BW349" s="9">
        <f t="shared" si="1324"/>
        <v>0</v>
      </c>
      <c r="BX349" s="9">
        <f t="shared" si="1325"/>
        <v>1.153977406354415</v>
      </c>
      <c r="BY349" s="9">
        <f t="shared" si="1326"/>
        <v>1.0829689422256621</v>
      </c>
      <c r="BZ349" s="9">
        <f t="shared" si="1327"/>
        <v>1.5645867941090399</v>
      </c>
      <c r="CA349" s="9">
        <f t="shared" si="1301"/>
        <v>2.0804474330782629E-6</v>
      </c>
      <c r="CB349" s="9">
        <f t="shared" si="1328"/>
        <v>0</v>
      </c>
      <c r="CC349" s="9"/>
      <c r="CD349" s="9">
        <f t="shared" si="1329"/>
        <v>1.249721691111954</v>
      </c>
      <c r="CE349" s="9">
        <f t="shared" si="1330"/>
        <v>1.9552980542253799</v>
      </c>
      <c r="CG349" s="35"/>
      <c r="CH349">
        <f t="shared" si="1331"/>
        <v>1959</v>
      </c>
      <c r="CI349" t="e">
        <f t="shared" si="1332"/>
        <v>#DIV/0!</v>
      </c>
      <c r="CJ349" t="e">
        <f t="shared" si="1333"/>
        <v>#DIV/0!</v>
      </c>
      <c r="CK349" t="e">
        <f t="shared" si="1334"/>
        <v>#DIV/0!</v>
      </c>
      <c r="CL349" t="e">
        <f t="shared" si="1335"/>
        <v>#DIV/0!</v>
      </c>
      <c r="CM349" t="e">
        <f t="shared" si="1336"/>
        <v>#DIV/0!</v>
      </c>
      <c r="CN349" t="e">
        <f t="shared" si="1337"/>
        <v>#DIV/0!</v>
      </c>
      <c r="CO349" t="e">
        <f t="shared" si="1338"/>
        <v>#DIV/0!</v>
      </c>
      <c r="CP349" t="e">
        <f t="shared" si="1339"/>
        <v>#DIV/0!</v>
      </c>
      <c r="CQ349" t="e">
        <f t="shared" si="1340"/>
        <v>#DIV/0!</v>
      </c>
      <c r="CR349" t="e">
        <f t="shared" si="1341"/>
        <v>#DIV/0!</v>
      </c>
      <c r="CS349" t="e">
        <f t="shared" si="1342"/>
        <v>#DIV/0!</v>
      </c>
      <c r="CT349" t="e">
        <f t="shared" si="1343"/>
        <v>#DIV/0!</v>
      </c>
      <c r="CU349" t="e">
        <f t="shared" si="1344"/>
        <v>#DIV/0!</v>
      </c>
      <c r="CV349" t="e">
        <f t="shared" si="1345"/>
        <v>#DIV/0!</v>
      </c>
      <c r="CW349" t="e">
        <f t="shared" si="1346"/>
        <v>#DIV/0!</v>
      </c>
      <c r="CX349" t="e">
        <f t="shared" si="1347"/>
        <v>#DIV/0!</v>
      </c>
      <c r="CY349" t="e">
        <f t="shared" si="1348"/>
        <v>#DIV/0!</v>
      </c>
      <c r="CZ349" t="e">
        <f t="shared" si="1349"/>
        <v>#DIV/0!</v>
      </c>
      <c r="DA349" t="e">
        <f t="shared" si="1350"/>
        <v>#DIV/0!</v>
      </c>
      <c r="DB349" t="e">
        <f t="shared" si="1351"/>
        <v>#DIV/0!</v>
      </c>
      <c r="DC349" t="e">
        <f t="shared" si="1352"/>
        <v>#DIV/0!</v>
      </c>
      <c r="DF349" t="e">
        <f t="shared" si="1386"/>
        <v>#DIV/0!</v>
      </c>
      <c r="DG349" t="e">
        <f t="shared" si="1353"/>
        <v>#DIV/0!</v>
      </c>
      <c r="DH349" t="e">
        <f t="shared" si="1353"/>
        <v>#DIV/0!</v>
      </c>
      <c r="DI349" t="e">
        <f t="shared" si="1353"/>
        <v>#DIV/0!</v>
      </c>
      <c r="DJ349" t="e">
        <f t="shared" si="1353"/>
        <v>#DIV/0!</v>
      </c>
      <c r="DK349" t="e">
        <f t="shared" si="1353"/>
        <v>#DIV/0!</v>
      </c>
      <c r="DL349" t="e">
        <f t="shared" si="1353"/>
        <v>#DIV/0!</v>
      </c>
      <c r="DM349" t="e">
        <f t="shared" si="1353"/>
        <v>#DIV/0!</v>
      </c>
      <c r="DN349" t="e">
        <f t="shared" si="1353"/>
        <v>#DIV/0!</v>
      </c>
      <c r="DO349" t="e">
        <f t="shared" si="1353"/>
        <v>#DIV/0!</v>
      </c>
      <c r="DP349" t="e">
        <f t="shared" si="1353"/>
        <v>#DIV/0!</v>
      </c>
      <c r="DQ349" t="e">
        <f t="shared" si="1353"/>
        <v>#DIV/0!</v>
      </c>
      <c r="DR349" t="e">
        <f t="shared" si="1353"/>
        <v>#DIV/0!</v>
      </c>
      <c r="DS349" t="e">
        <f t="shared" si="1353"/>
        <v>#DIV/0!</v>
      </c>
      <c r="DT349" t="e">
        <f t="shared" si="1353"/>
        <v>#DIV/0!</v>
      </c>
      <c r="DU349" t="e">
        <f t="shared" si="1353"/>
        <v>#DIV/0!</v>
      </c>
      <c r="DV349" t="e">
        <f t="shared" si="1353"/>
        <v>#DIV/0!</v>
      </c>
      <c r="DW349" t="e">
        <f t="shared" si="1354"/>
        <v>#DIV/0!</v>
      </c>
      <c r="DX349" t="e">
        <f t="shared" si="1354"/>
        <v>#DIV/0!</v>
      </c>
      <c r="DY349" t="e">
        <f t="shared" si="1354"/>
        <v>#DIV/0!</v>
      </c>
      <c r="DZ349" t="e">
        <f t="shared" si="1354"/>
        <v>#DIV/0!</v>
      </c>
      <c r="EA349" t="e">
        <f t="shared" si="1355"/>
        <v>#DIV/0!</v>
      </c>
      <c r="EC349" t="e">
        <f t="shared" si="1387"/>
        <v>#DIV/0!</v>
      </c>
      <c r="ED349" t="e">
        <f t="shared" si="1356"/>
        <v>#DIV/0!</v>
      </c>
      <c r="EE349" t="e">
        <f t="shared" si="1356"/>
        <v>#DIV/0!</v>
      </c>
      <c r="EF349" t="e">
        <f t="shared" si="1356"/>
        <v>#DIV/0!</v>
      </c>
      <c r="EG349" t="e">
        <f t="shared" si="1356"/>
        <v>#DIV/0!</v>
      </c>
      <c r="EH349" t="e">
        <f t="shared" si="1356"/>
        <v>#DIV/0!</v>
      </c>
      <c r="EI349" t="e">
        <f t="shared" si="1356"/>
        <v>#DIV/0!</v>
      </c>
      <c r="EJ349" t="e">
        <f t="shared" si="1356"/>
        <v>#DIV/0!</v>
      </c>
      <c r="EK349" t="e">
        <f t="shared" si="1356"/>
        <v>#DIV/0!</v>
      </c>
      <c r="EL349" t="e">
        <f t="shared" si="1356"/>
        <v>#DIV/0!</v>
      </c>
      <c r="EM349" t="e">
        <f t="shared" si="1356"/>
        <v>#DIV/0!</v>
      </c>
      <c r="EN349" t="e">
        <f t="shared" si="1356"/>
        <v>#DIV/0!</v>
      </c>
      <c r="EO349" t="e">
        <f t="shared" si="1356"/>
        <v>#DIV/0!</v>
      </c>
      <c r="EP349" t="e">
        <f t="shared" si="1356"/>
        <v>#DIV/0!</v>
      </c>
      <c r="EQ349" t="e">
        <f t="shared" si="1356"/>
        <v>#DIV/0!</v>
      </c>
      <c r="ER349" t="e">
        <f t="shared" si="1356"/>
        <v>#DIV/0!</v>
      </c>
      <c r="ES349" t="e">
        <f t="shared" si="1356"/>
        <v>#DIV/0!</v>
      </c>
      <c r="ET349" t="e">
        <f t="shared" si="1357"/>
        <v>#DIV/0!</v>
      </c>
      <c r="EU349" t="e">
        <f t="shared" si="1357"/>
        <v>#DIV/0!</v>
      </c>
      <c r="EV349" t="e">
        <f t="shared" si="1357"/>
        <v>#DIV/0!</v>
      </c>
      <c r="EW349" t="e">
        <f t="shared" si="1357"/>
        <v>#DIV/0!</v>
      </c>
      <c r="EZ349" t="e">
        <f t="shared" si="1388"/>
        <v>#DIV/0!</v>
      </c>
      <c r="FA349" t="e">
        <f t="shared" si="1358"/>
        <v>#DIV/0!</v>
      </c>
      <c r="FB349" t="e">
        <f t="shared" si="1358"/>
        <v>#DIV/0!</v>
      </c>
      <c r="FC349" t="e">
        <f t="shared" si="1358"/>
        <v>#DIV/0!</v>
      </c>
      <c r="FD349" t="e">
        <f t="shared" si="1358"/>
        <v>#DIV/0!</v>
      </c>
      <c r="FE349" t="e">
        <f t="shared" si="1358"/>
        <v>#DIV/0!</v>
      </c>
      <c r="FF349" t="e">
        <f t="shared" si="1358"/>
        <v>#DIV/0!</v>
      </c>
      <c r="FG349" t="e">
        <f t="shared" si="1358"/>
        <v>#DIV/0!</v>
      </c>
      <c r="FH349" t="e">
        <f t="shared" si="1358"/>
        <v>#DIV/0!</v>
      </c>
      <c r="FI349" t="e">
        <f t="shared" si="1358"/>
        <v>#DIV/0!</v>
      </c>
      <c r="FJ349" t="e">
        <f t="shared" si="1358"/>
        <v>#DIV/0!</v>
      </c>
      <c r="FK349" t="e">
        <f t="shared" si="1358"/>
        <v>#DIV/0!</v>
      </c>
      <c r="FL349" t="e">
        <f t="shared" si="1358"/>
        <v>#DIV/0!</v>
      </c>
      <c r="FM349" t="e">
        <f t="shared" si="1358"/>
        <v>#DIV/0!</v>
      </c>
      <c r="FN349" t="e">
        <f t="shared" si="1358"/>
        <v>#DIV/0!</v>
      </c>
      <c r="FO349" t="e">
        <f t="shared" si="1358"/>
        <v>#DIV/0!</v>
      </c>
      <c r="FP349" t="e">
        <f t="shared" si="1358"/>
        <v>#DIV/0!</v>
      </c>
      <c r="FQ349" t="e">
        <f t="shared" si="1358"/>
        <v>#DIV/0!</v>
      </c>
      <c r="FR349" t="e">
        <f t="shared" si="1358"/>
        <v>#DIV/0!</v>
      </c>
      <c r="FS349" t="e">
        <f t="shared" si="1358"/>
        <v>#DIV/0!</v>
      </c>
      <c r="FT349" t="e">
        <f t="shared" si="1358"/>
        <v>#DIV/0!</v>
      </c>
      <c r="FW349" t="e">
        <f t="shared" si="1359"/>
        <v>#DIV/0!</v>
      </c>
      <c r="FX349">
        <f t="shared" si="1389"/>
        <v>1</v>
      </c>
      <c r="FY349">
        <f t="shared" si="1303"/>
        <v>1.5645867941090399</v>
      </c>
      <c r="GA349" t="e">
        <f t="shared" si="1360"/>
        <v>#DIV/0!</v>
      </c>
      <c r="GB349">
        <f t="shared" si="1390"/>
        <v>1</v>
      </c>
      <c r="GC349">
        <f t="shared" si="1304"/>
        <v>1.153977406354415</v>
      </c>
      <c r="GE349" t="e">
        <f t="shared" si="1361"/>
        <v>#DIV/0!</v>
      </c>
      <c r="GF349">
        <f t="shared" si="1391"/>
        <v>1</v>
      </c>
      <c r="GG349">
        <f t="shared" si="1305"/>
        <v>1.0829689422256621</v>
      </c>
      <c r="GI349" t="e">
        <f>#REF!</f>
        <v>#REF!</v>
      </c>
      <c r="GJ349" t="e">
        <f t="shared" si="1362"/>
        <v>#REF!</v>
      </c>
      <c r="GK349">
        <f t="shared" si="1306"/>
        <v>0</v>
      </c>
      <c r="GL349" s="3"/>
      <c r="GM349" s="3"/>
      <c r="GN349" s="8"/>
      <c r="GO349" s="5">
        <f t="shared" si="1392"/>
        <v>10</v>
      </c>
      <c r="GP349" t="b">
        <f t="shared" si="1363"/>
        <v>1</v>
      </c>
      <c r="GR349">
        <v>325</v>
      </c>
      <c r="GS349" s="20">
        <v>0.17380614850652146</v>
      </c>
      <c r="GT349" s="20">
        <v>0</v>
      </c>
      <c r="GU349" s="27"/>
      <c r="GV349" s="31">
        <f t="shared" ca="1" si="1307"/>
        <v>1995</v>
      </c>
      <c r="GW349" s="12">
        <f t="shared" ca="1" si="1364"/>
        <v>1.2108589940899128</v>
      </c>
      <c r="GX349" s="19">
        <f t="shared" ca="1" si="1365"/>
        <v>1.0290699138210639</v>
      </c>
      <c r="GY349" s="19">
        <f t="shared" ca="1" si="1366"/>
        <v>1.2460582880672137</v>
      </c>
      <c r="GZ349" s="11">
        <f t="shared" ca="1" si="1308"/>
        <v>1995</v>
      </c>
      <c r="HA349" s="12">
        <f t="shared" ca="1" si="1367"/>
        <v>1.3565233437903672</v>
      </c>
      <c r="HB349" s="12">
        <f t="shared" ca="1" si="1368"/>
        <v>0.89261935641045265</v>
      </c>
      <c r="HC349" s="12">
        <f t="shared" ca="1" si="1369"/>
        <v>1.0290699138210639</v>
      </c>
      <c r="HD349" s="12">
        <f t="shared" ca="1" si="1370"/>
        <v>1.2460582880672137</v>
      </c>
      <c r="HE349">
        <f t="shared" ca="1" si="1371"/>
        <v>1995</v>
      </c>
      <c r="HF349" s="12">
        <f t="shared" ca="1" si="1309"/>
        <v>1.0290699138210639</v>
      </c>
      <c r="HG349" s="12">
        <f t="shared" ca="1" si="1310"/>
        <v>0.99444670342705133</v>
      </c>
      <c r="HH349" s="12">
        <f t="shared" ca="1" si="1311"/>
        <v>0.89760401772595511</v>
      </c>
      <c r="HJ349" s="17"/>
      <c r="HL349" s="18">
        <f t="shared" si="1372"/>
        <v>1959</v>
      </c>
      <c r="HM349" s="9">
        <f t="shared" si="1312"/>
        <v>7.5308170428653129E-7</v>
      </c>
      <c r="HN349" s="9">
        <f t="shared" si="1313"/>
        <v>0</v>
      </c>
      <c r="HO349" s="9">
        <f t="shared" si="1314"/>
        <v>1.2029815338633076</v>
      </c>
      <c r="HP349" s="9">
        <f t="shared" si="1315"/>
        <v>1.1952725387185685</v>
      </c>
      <c r="HQ349" s="9">
        <f t="shared" si="1316"/>
        <v>1.5368459469556037</v>
      </c>
      <c r="HR349" s="9">
        <f t="shared" si="1317"/>
        <v>1.6641724783009315E-6</v>
      </c>
      <c r="HS349" s="9">
        <f t="shared" si="1318"/>
        <v>0</v>
      </c>
      <c r="HT349" s="9"/>
      <c r="HU349" s="9">
        <f t="shared" si="1319"/>
        <v>1.4378907920123534</v>
      </c>
      <c r="HV349" s="23">
        <f t="shared" si="1320"/>
        <v>2.2098166358689681</v>
      </c>
      <c r="HX349" s="8"/>
      <c r="HY349" s="5">
        <f t="shared" si="1393"/>
        <v>10</v>
      </c>
      <c r="HZ349" t="b">
        <f t="shared" si="1373"/>
        <v>1</v>
      </c>
      <c r="IB349">
        <f t="shared" si="1374"/>
        <v>325</v>
      </c>
      <c r="IC349" s="20">
        <v>0.217897195634186</v>
      </c>
      <c r="ID349" s="20">
        <v>0</v>
      </c>
      <c r="IE349" s="11"/>
      <c r="IF349">
        <f t="shared" ca="1" si="1375"/>
        <v>1995</v>
      </c>
      <c r="IG349" s="12">
        <f t="shared" ca="1" si="1376"/>
        <v>0.98606259501900706</v>
      </c>
      <c r="IH349" s="19">
        <f t="shared" ca="1" si="1377"/>
        <v>1.0108240285195929</v>
      </c>
      <c r="II349" s="19">
        <f t="shared" ca="1" si="1378"/>
        <v>0.99673600175730415</v>
      </c>
      <c r="IJ349" s="11">
        <f t="shared" ca="1" si="1379"/>
        <v>1995</v>
      </c>
      <c r="IK349" s="12">
        <f t="shared" ca="1" si="1380"/>
        <v>0.960120161957421</v>
      </c>
      <c r="IL349" s="12">
        <f t="shared" ca="1" si="1321"/>
        <v>1.0270199857158469</v>
      </c>
      <c r="IM349" s="12">
        <f t="shared" ca="1" si="1322"/>
        <v>1.0108240285195929</v>
      </c>
      <c r="IN349" s="12">
        <f t="shared" ca="1" si="1323"/>
        <v>0.99673600175730415</v>
      </c>
      <c r="IO349">
        <f t="shared" ca="1" si="1381"/>
        <v>1995</v>
      </c>
      <c r="IP349" s="12">
        <f t="shared" ca="1" si="1382"/>
        <v>1.0108240285195929</v>
      </c>
      <c r="IQ349" s="12">
        <f t="shared" ca="1" si="1383"/>
        <v>1.005916101443423</v>
      </c>
      <c r="IR349" s="12">
        <f t="shared" ca="1" si="1384"/>
        <v>1.0108701902715473</v>
      </c>
    </row>
    <row r="350" spans="1:252" hidden="1" x14ac:dyDescent="0.2">
      <c r="A350" t="s">
        <v>218</v>
      </c>
      <c r="B350" s="1">
        <f t="shared" si="1385"/>
        <v>1960</v>
      </c>
      <c r="X350">
        <f t="shared" si="1277"/>
        <v>0</v>
      </c>
      <c r="AX350">
        <f t="shared" si="1278"/>
        <v>0</v>
      </c>
      <c r="AY350">
        <f t="shared" si="1279"/>
        <v>0</v>
      </c>
      <c r="AZ350">
        <f t="shared" si="1280"/>
        <v>0</v>
      </c>
      <c r="BA350">
        <f t="shared" si="1281"/>
        <v>0</v>
      </c>
      <c r="BB350">
        <f t="shared" si="1282"/>
        <v>0</v>
      </c>
      <c r="BC350">
        <f t="shared" si="1283"/>
        <v>0</v>
      </c>
      <c r="BD350">
        <f t="shared" si="1284"/>
        <v>0</v>
      </c>
      <c r="BE350">
        <f t="shared" si="1285"/>
        <v>0</v>
      </c>
      <c r="BF350">
        <f t="shared" si="1286"/>
        <v>0</v>
      </c>
      <c r="BG350">
        <f t="shared" si="1287"/>
        <v>0</v>
      </c>
      <c r="BH350">
        <f t="shared" si="1288"/>
        <v>0</v>
      </c>
      <c r="BI350">
        <f t="shared" si="1289"/>
        <v>0</v>
      </c>
      <c r="BJ350">
        <f t="shared" si="1290"/>
        <v>0</v>
      </c>
      <c r="BK350">
        <f t="shared" si="1291"/>
        <v>0</v>
      </c>
      <c r="BL350">
        <f t="shared" si="1292"/>
        <v>0</v>
      </c>
      <c r="BM350">
        <f t="shared" si="1293"/>
        <v>0</v>
      </c>
      <c r="BN350">
        <f t="shared" si="1294"/>
        <v>0</v>
      </c>
      <c r="BO350">
        <f t="shared" si="1295"/>
        <v>0</v>
      </c>
      <c r="BP350">
        <f t="shared" si="1296"/>
        <v>0</v>
      </c>
      <c r="BQ350">
        <f t="shared" si="1297"/>
        <v>0</v>
      </c>
      <c r="BR350">
        <f t="shared" si="1298"/>
        <v>0</v>
      </c>
      <c r="BS350">
        <f t="shared" si="1299"/>
        <v>0</v>
      </c>
      <c r="BU350" s="16"/>
      <c r="BV350" s="9">
        <f t="shared" si="1300"/>
        <v>1.0640052694689878E-6</v>
      </c>
      <c r="BW350" s="9">
        <f t="shared" si="1324"/>
        <v>0</v>
      </c>
      <c r="BX350" s="9">
        <f t="shared" si="1325"/>
        <v>1.153977406354415</v>
      </c>
      <c r="BY350" s="9">
        <f t="shared" si="1326"/>
        <v>1.0829689422256621</v>
      </c>
      <c r="BZ350" s="9">
        <f t="shared" si="1327"/>
        <v>1.5645867941090399</v>
      </c>
      <c r="CA350" s="9">
        <f t="shared" si="1301"/>
        <v>2.0804474330782629E-6</v>
      </c>
      <c r="CB350" s="9">
        <f t="shared" si="1328"/>
        <v>0</v>
      </c>
      <c r="CC350" s="9"/>
      <c r="CD350" s="9">
        <f t="shared" si="1329"/>
        <v>1.249721691111954</v>
      </c>
      <c r="CE350" s="9">
        <f t="shared" si="1330"/>
        <v>1.9552980542253799</v>
      </c>
      <c r="CG350" s="35"/>
      <c r="CH350">
        <f t="shared" si="1331"/>
        <v>1960</v>
      </c>
      <c r="CI350" t="e">
        <f t="shared" si="1332"/>
        <v>#DIV/0!</v>
      </c>
      <c r="CJ350" t="e">
        <f t="shared" si="1333"/>
        <v>#DIV/0!</v>
      </c>
      <c r="CK350" t="e">
        <f t="shared" si="1334"/>
        <v>#DIV/0!</v>
      </c>
      <c r="CL350" t="e">
        <f t="shared" si="1335"/>
        <v>#DIV/0!</v>
      </c>
      <c r="CM350" t="e">
        <f t="shared" si="1336"/>
        <v>#DIV/0!</v>
      </c>
      <c r="CN350" t="e">
        <f t="shared" si="1337"/>
        <v>#DIV/0!</v>
      </c>
      <c r="CO350" t="e">
        <f t="shared" si="1338"/>
        <v>#DIV/0!</v>
      </c>
      <c r="CP350" t="e">
        <f t="shared" si="1339"/>
        <v>#DIV/0!</v>
      </c>
      <c r="CQ350" t="e">
        <f t="shared" si="1340"/>
        <v>#DIV/0!</v>
      </c>
      <c r="CR350" t="e">
        <f t="shared" si="1341"/>
        <v>#DIV/0!</v>
      </c>
      <c r="CS350" t="e">
        <f t="shared" si="1342"/>
        <v>#DIV/0!</v>
      </c>
      <c r="CT350" t="e">
        <f t="shared" si="1343"/>
        <v>#DIV/0!</v>
      </c>
      <c r="CU350" t="e">
        <f t="shared" si="1344"/>
        <v>#DIV/0!</v>
      </c>
      <c r="CV350" t="e">
        <f t="shared" si="1345"/>
        <v>#DIV/0!</v>
      </c>
      <c r="CW350" t="e">
        <f t="shared" si="1346"/>
        <v>#DIV/0!</v>
      </c>
      <c r="CX350" t="e">
        <f t="shared" si="1347"/>
        <v>#DIV/0!</v>
      </c>
      <c r="CY350" t="e">
        <f t="shared" si="1348"/>
        <v>#DIV/0!</v>
      </c>
      <c r="CZ350" t="e">
        <f t="shared" si="1349"/>
        <v>#DIV/0!</v>
      </c>
      <c r="DA350" t="e">
        <f t="shared" si="1350"/>
        <v>#DIV/0!</v>
      </c>
      <c r="DB350" t="e">
        <f t="shared" si="1351"/>
        <v>#DIV/0!</v>
      </c>
      <c r="DC350" t="e">
        <f t="shared" si="1352"/>
        <v>#DIV/0!</v>
      </c>
      <c r="DF350" t="e">
        <f t="shared" si="1386"/>
        <v>#DIV/0!</v>
      </c>
      <c r="DG350" t="e">
        <f t="shared" si="1353"/>
        <v>#DIV/0!</v>
      </c>
      <c r="DH350" t="e">
        <f t="shared" si="1353"/>
        <v>#DIV/0!</v>
      </c>
      <c r="DI350" t="e">
        <f t="shared" si="1353"/>
        <v>#DIV/0!</v>
      </c>
      <c r="DJ350" t="e">
        <f t="shared" si="1353"/>
        <v>#DIV/0!</v>
      </c>
      <c r="DK350" t="e">
        <f t="shared" si="1353"/>
        <v>#DIV/0!</v>
      </c>
      <c r="DL350" t="e">
        <f t="shared" si="1353"/>
        <v>#DIV/0!</v>
      </c>
      <c r="DM350" t="e">
        <f t="shared" si="1353"/>
        <v>#DIV/0!</v>
      </c>
      <c r="DN350" t="e">
        <f t="shared" si="1353"/>
        <v>#DIV/0!</v>
      </c>
      <c r="DO350" t="e">
        <f t="shared" si="1353"/>
        <v>#DIV/0!</v>
      </c>
      <c r="DP350" t="e">
        <f t="shared" si="1353"/>
        <v>#DIV/0!</v>
      </c>
      <c r="DQ350" t="e">
        <f t="shared" si="1353"/>
        <v>#DIV/0!</v>
      </c>
      <c r="DR350" t="e">
        <f t="shared" si="1353"/>
        <v>#DIV/0!</v>
      </c>
      <c r="DS350" t="e">
        <f t="shared" si="1353"/>
        <v>#DIV/0!</v>
      </c>
      <c r="DT350" t="e">
        <f t="shared" si="1353"/>
        <v>#DIV/0!</v>
      </c>
      <c r="DU350" t="e">
        <f t="shared" si="1353"/>
        <v>#DIV/0!</v>
      </c>
      <c r="DV350" t="e">
        <f t="shared" si="1353"/>
        <v>#DIV/0!</v>
      </c>
      <c r="DW350" t="e">
        <f t="shared" si="1354"/>
        <v>#DIV/0!</v>
      </c>
      <c r="DX350" t="e">
        <f t="shared" si="1354"/>
        <v>#DIV/0!</v>
      </c>
      <c r="DY350" t="e">
        <f t="shared" si="1354"/>
        <v>#DIV/0!</v>
      </c>
      <c r="DZ350" t="e">
        <f t="shared" si="1354"/>
        <v>#DIV/0!</v>
      </c>
      <c r="EA350" t="e">
        <f t="shared" si="1355"/>
        <v>#DIV/0!</v>
      </c>
      <c r="EC350" t="e">
        <f t="shared" si="1387"/>
        <v>#DIV/0!</v>
      </c>
      <c r="ED350" t="e">
        <f t="shared" si="1356"/>
        <v>#DIV/0!</v>
      </c>
      <c r="EE350" t="e">
        <f t="shared" si="1356"/>
        <v>#DIV/0!</v>
      </c>
      <c r="EF350" t="e">
        <f t="shared" si="1356"/>
        <v>#DIV/0!</v>
      </c>
      <c r="EG350" t="e">
        <f t="shared" si="1356"/>
        <v>#DIV/0!</v>
      </c>
      <c r="EH350" t="e">
        <f t="shared" si="1356"/>
        <v>#DIV/0!</v>
      </c>
      <c r="EI350" t="e">
        <f t="shared" si="1356"/>
        <v>#DIV/0!</v>
      </c>
      <c r="EJ350" t="e">
        <f t="shared" si="1356"/>
        <v>#DIV/0!</v>
      </c>
      <c r="EK350" t="e">
        <f t="shared" si="1356"/>
        <v>#DIV/0!</v>
      </c>
      <c r="EL350" t="e">
        <f t="shared" si="1356"/>
        <v>#DIV/0!</v>
      </c>
      <c r="EM350" t="e">
        <f t="shared" si="1356"/>
        <v>#DIV/0!</v>
      </c>
      <c r="EN350" t="e">
        <f t="shared" si="1356"/>
        <v>#DIV/0!</v>
      </c>
      <c r="EO350" t="e">
        <f t="shared" si="1356"/>
        <v>#DIV/0!</v>
      </c>
      <c r="EP350" t="e">
        <f t="shared" si="1356"/>
        <v>#DIV/0!</v>
      </c>
      <c r="EQ350" t="e">
        <f t="shared" si="1356"/>
        <v>#DIV/0!</v>
      </c>
      <c r="ER350" t="e">
        <f t="shared" si="1356"/>
        <v>#DIV/0!</v>
      </c>
      <c r="ES350" t="e">
        <f t="shared" si="1356"/>
        <v>#DIV/0!</v>
      </c>
      <c r="ET350" t="e">
        <f t="shared" si="1357"/>
        <v>#DIV/0!</v>
      </c>
      <c r="EU350" t="e">
        <f t="shared" si="1357"/>
        <v>#DIV/0!</v>
      </c>
      <c r="EV350" t="e">
        <f t="shared" si="1357"/>
        <v>#DIV/0!</v>
      </c>
      <c r="EW350" t="e">
        <f t="shared" si="1357"/>
        <v>#DIV/0!</v>
      </c>
      <c r="EZ350" t="e">
        <f t="shared" si="1388"/>
        <v>#DIV/0!</v>
      </c>
      <c r="FA350" t="e">
        <f t="shared" si="1358"/>
        <v>#DIV/0!</v>
      </c>
      <c r="FB350" t="e">
        <f t="shared" si="1358"/>
        <v>#DIV/0!</v>
      </c>
      <c r="FC350" t="e">
        <f t="shared" si="1358"/>
        <v>#DIV/0!</v>
      </c>
      <c r="FD350" t="e">
        <f t="shared" si="1358"/>
        <v>#DIV/0!</v>
      </c>
      <c r="FE350" t="e">
        <f t="shared" si="1358"/>
        <v>#DIV/0!</v>
      </c>
      <c r="FF350" t="e">
        <f t="shared" si="1358"/>
        <v>#DIV/0!</v>
      </c>
      <c r="FG350" t="e">
        <f t="shared" si="1358"/>
        <v>#DIV/0!</v>
      </c>
      <c r="FH350" t="e">
        <f t="shared" si="1358"/>
        <v>#DIV/0!</v>
      </c>
      <c r="FI350" t="e">
        <f t="shared" si="1358"/>
        <v>#DIV/0!</v>
      </c>
      <c r="FJ350" t="e">
        <f t="shared" si="1358"/>
        <v>#DIV/0!</v>
      </c>
      <c r="FK350" t="e">
        <f t="shared" si="1358"/>
        <v>#DIV/0!</v>
      </c>
      <c r="FL350" t="e">
        <f t="shared" si="1358"/>
        <v>#DIV/0!</v>
      </c>
      <c r="FM350" t="e">
        <f t="shared" si="1358"/>
        <v>#DIV/0!</v>
      </c>
      <c r="FN350" t="e">
        <f t="shared" si="1358"/>
        <v>#DIV/0!</v>
      </c>
      <c r="FO350" t="e">
        <f t="shared" si="1358"/>
        <v>#DIV/0!</v>
      </c>
      <c r="FP350" t="e">
        <f t="shared" si="1358"/>
        <v>#DIV/0!</v>
      </c>
      <c r="FQ350" t="e">
        <f t="shared" si="1358"/>
        <v>#DIV/0!</v>
      </c>
      <c r="FR350" t="e">
        <f t="shared" si="1358"/>
        <v>#DIV/0!</v>
      </c>
      <c r="FS350" t="e">
        <f t="shared" si="1358"/>
        <v>#DIV/0!</v>
      </c>
      <c r="FT350" t="e">
        <f t="shared" si="1358"/>
        <v>#DIV/0!</v>
      </c>
      <c r="FW350" t="e">
        <f t="shared" si="1359"/>
        <v>#DIV/0!</v>
      </c>
      <c r="FX350">
        <f t="shared" si="1389"/>
        <v>1</v>
      </c>
      <c r="FY350">
        <f t="shared" si="1303"/>
        <v>1.5645867941090399</v>
      </c>
      <c r="GA350" t="e">
        <f t="shared" si="1360"/>
        <v>#DIV/0!</v>
      </c>
      <c r="GB350">
        <f t="shared" si="1390"/>
        <v>1</v>
      </c>
      <c r="GC350">
        <f t="shared" si="1304"/>
        <v>1.153977406354415</v>
      </c>
      <c r="GE350" t="e">
        <f t="shared" si="1361"/>
        <v>#DIV/0!</v>
      </c>
      <c r="GF350">
        <f t="shared" si="1391"/>
        <v>1</v>
      </c>
      <c r="GG350">
        <f t="shared" si="1305"/>
        <v>1.0829689422256621</v>
      </c>
      <c r="GI350" t="e">
        <f>#REF!</f>
        <v>#REF!</v>
      </c>
      <c r="GJ350" t="e">
        <f t="shared" si="1362"/>
        <v>#REF!</v>
      </c>
      <c r="GK350">
        <f t="shared" si="1306"/>
        <v>0</v>
      </c>
      <c r="GL350" s="3"/>
      <c r="GM350" s="3"/>
      <c r="GN350" s="8"/>
      <c r="GO350" s="5">
        <f t="shared" si="1392"/>
        <v>11</v>
      </c>
      <c r="GP350" t="b">
        <f t="shared" si="1363"/>
        <v>1</v>
      </c>
      <c r="GR350">
        <v>326</v>
      </c>
      <c r="GS350" s="20">
        <v>1.1260493049948065E-2</v>
      </c>
      <c r="GT350" s="20">
        <v>0</v>
      </c>
      <c r="GU350" s="27"/>
      <c r="GV350" s="31">
        <f t="shared" ca="1" si="1307"/>
        <v>1996</v>
      </c>
      <c r="GW350" s="12">
        <f t="shared" ca="1" si="1364"/>
        <v>1.2279737617129394</v>
      </c>
      <c r="GX350" s="19">
        <f t="shared" ca="1" si="1365"/>
        <v>1.018050506108559</v>
      </c>
      <c r="GY350" s="19">
        <f t="shared" ca="1" si="1366"/>
        <v>1.2501387387135006</v>
      </c>
      <c r="GZ350" s="11">
        <f t="shared" ca="1" si="1308"/>
        <v>1996</v>
      </c>
      <c r="HA350" s="12">
        <f t="shared" ca="1" si="1367"/>
        <v>1.4128683028849109</v>
      </c>
      <c r="HB350" s="12">
        <f t="shared" ca="1" si="1368"/>
        <v>0.86913533215060546</v>
      </c>
      <c r="HC350" s="12">
        <f t="shared" ca="1" si="1369"/>
        <v>1.018050506108559</v>
      </c>
      <c r="HD350" s="12">
        <f t="shared" ca="1" si="1370"/>
        <v>1.2501387387135006</v>
      </c>
      <c r="HE350">
        <f t="shared" ca="1" si="1371"/>
        <v>1996</v>
      </c>
      <c r="HF350" s="12">
        <f t="shared" ca="1" si="1309"/>
        <v>1.018050506108559</v>
      </c>
      <c r="HG350" s="12">
        <f t="shared" ca="1" si="1310"/>
        <v>0.95926443912109061</v>
      </c>
      <c r="HH350" s="12">
        <f t="shared" ca="1" si="1311"/>
        <v>0.90604352325093551</v>
      </c>
      <c r="HJ350" s="17"/>
      <c r="HL350" s="18">
        <f t="shared" si="1372"/>
        <v>1960</v>
      </c>
      <c r="HM350" s="9">
        <f t="shared" si="1312"/>
        <v>7.5308170428653129E-7</v>
      </c>
      <c r="HN350" s="9">
        <f t="shared" si="1313"/>
        <v>0</v>
      </c>
      <c r="HO350" s="9">
        <f t="shared" si="1314"/>
        <v>1.2029815338633076</v>
      </c>
      <c r="HP350" s="9">
        <f t="shared" si="1315"/>
        <v>1.1952725387185685</v>
      </c>
      <c r="HQ350" s="9">
        <f t="shared" si="1316"/>
        <v>1.5368459469556037</v>
      </c>
      <c r="HR350" s="9">
        <f t="shared" si="1317"/>
        <v>1.6641724783009315E-6</v>
      </c>
      <c r="HS350" s="9">
        <f t="shared" si="1318"/>
        <v>0</v>
      </c>
      <c r="HT350" s="9"/>
      <c r="HU350" s="9">
        <f t="shared" si="1319"/>
        <v>1.4378907920123534</v>
      </c>
      <c r="HV350" s="23">
        <f t="shared" si="1320"/>
        <v>2.2098166358689681</v>
      </c>
      <c r="HX350" s="8"/>
      <c r="HY350" s="5">
        <f t="shared" si="1393"/>
        <v>11</v>
      </c>
      <c r="HZ350" t="b">
        <f t="shared" si="1373"/>
        <v>1</v>
      </c>
      <c r="IB350">
        <f t="shared" si="1374"/>
        <v>326</v>
      </c>
      <c r="IC350" s="20">
        <v>9.4980574067995479E-3</v>
      </c>
      <c r="ID350" s="20">
        <v>0</v>
      </c>
      <c r="IE350" s="11"/>
      <c r="IF350">
        <f t="shared" ca="1" si="1375"/>
        <v>1996</v>
      </c>
      <c r="IG350" s="12">
        <f t="shared" ca="1" si="1376"/>
        <v>1</v>
      </c>
      <c r="IH350" s="19">
        <f t="shared" ca="1" si="1377"/>
        <v>1</v>
      </c>
      <c r="II350" s="19">
        <f t="shared" ca="1" si="1378"/>
        <v>1</v>
      </c>
      <c r="IJ350" s="11">
        <f t="shared" ca="1" si="1379"/>
        <v>1996</v>
      </c>
      <c r="IK350" s="12">
        <f t="shared" ca="1" si="1380"/>
        <v>1</v>
      </c>
      <c r="IL350" s="12">
        <f t="shared" ca="1" si="1321"/>
        <v>1</v>
      </c>
      <c r="IM350" s="12">
        <f t="shared" ca="1" si="1322"/>
        <v>1</v>
      </c>
      <c r="IN350" s="12">
        <f t="shared" ca="1" si="1323"/>
        <v>1</v>
      </c>
      <c r="IO350">
        <f t="shared" ca="1" si="1381"/>
        <v>1996</v>
      </c>
      <c r="IP350" s="12">
        <f t="shared" ca="1" si="1382"/>
        <v>1</v>
      </c>
      <c r="IQ350" s="12">
        <f t="shared" ca="1" si="1383"/>
        <v>1</v>
      </c>
      <c r="IR350" s="12">
        <f t="shared" ca="1" si="1384"/>
        <v>1</v>
      </c>
    </row>
    <row r="351" spans="1:252" hidden="1" x14ac:dyDescent="0.2">
      <c r="A351" t="s">
        <v>218</v>
      </c>
      <c r="B351" s="1">
        <f t="shared" si="1385"/>
        <v>1961</v>
      </c>
      <c r="X351">
        <f t="shared" si="1277"/>
        <v>0</v>
      </c>
      <c r="AX351">
        <f t="shared" si="1278"/>
        <v>0</v>
      </c>
      <c r="AY351">
        <f t="shared" si="1279"/>
        <v>0</v>
      </c>
      <c r="AZ351">
        <f t="shared" si="1280"/>
        <v>0</v>
      </c>
      <c r="BA351">
        <f t="shared" si="1281"/>
        <v>0</v>
      </c>
      <c r="BB351">
        <f t="shared" si="1282"/>
        <v>0</v>
      </c>
      <c r="BC351">
        <f t="shared" si="1283"/>
        <v>0</v>
      </c>
      <c r="BD351">
        <f t="shared" si="1284"/>
        <v>0</v>
      </c>
      <c r="BE351">
        <f t="shared" si="1285"/>
        <v>0</v>
      </c>
      <c r="BF351">
        <f t="shared" si="1286"/>
        <v>0</v>
      </c>
      <c r="BG351">
        <f t="shared" si="1287"/>
        <v>0</v>
      </c>
      <c r="BH351">
        <f t="shared" si="1288"/>
        <v>0</v>
      </c>
      <c r="BI351">
        <f t="shared" si="1289"/>
        <v>0</v>
      </c>
      <c r="BJ351">
        <f t="shared" si="1290"/>
        <v>0</v>
      </c>
      <c r="BK351">
        <f t="shared" si="1291"/>
        <v>0</v>
      </c>
      <c r="BL351">
        <f t="shared" si="1292"/>
        <v>0</v>
      </c>
      <c r="BM351">
        <f t="shared" si="1293"/>
        <v>0</v>
      </c>
      <c r="BN351">
        <f t="shared" si="1294"/>
        <v>0</v>
      </c>
      <c r="BO351">
        <f t="shared" si="1295"/>
        <v>0</v>
      </c>
      <c r="BP351">
        <f t="shared" si="1296"/>
        <v>0</v>
      </c>
      <c r="BQ351">
        <f t="shared" si="1297"/>
        <v>0</v>
      </c>
      <c r="BR351">
        <f t="shared" si="1298"/>
        <v>0</v>
      </c>
      <c r="BS351">
        <f t="shared" si="1299"/>
        <v>0</v>
      </c>
      <c r="BU351" s="16"/>
      <c r="BV351" s="9">
        <f t="shared" si="1300"/>
        <v>1.0640052694689878E-6</v>
      </c>
      <c r="BW351" s="9">
        <f t="shared" si="1324"/>
        <v>0</v>
      </c>
      <c r="BX351" s="9">
        <f t="shared" si="1325"/>
        <v>1.153977406354415</v>
      </c>
      <c r="BY351" s="9">
        <f t="shared" si="1326"/>
        <v>1.0829689422256621</v>
      </c>
      <c r="BZ351" s="9">
        <f t="shared" si="1327"/>
        <v>1.5645867941090399</v>
      </c>
      <c r="CA351" s="9">
        <f t="shared" si="1301"/>
        <v>2.0804474330782629E-6</v>
      </c>
      <c r="CB351" s="9">
        <f t="shared" si="1328"/>
        <v>0</v>
      </c>
      <c r="CC351" s="9"/>
      <c r="CD351" s="9">
        <f t="shared" si="1329"/>
        <v>1.249721691111954</v>
      </c>
      <c r="CE351" s="9">
        <f t="shared" si="1330"/>
        <v>1.9552980542253799</v>
      </c>
      <c r="CG351" s="35"/>
      <c r="CH351">
        <f t="shared" si="1331"/>
        <v>1961</v>
      </c>
      <c r="CI351" t="e">
        <f t="shared" si="1332"/>
        <v>#DIV/0!</v>
      </c>
      <c r="CJ351" t="e">
        <f t="shared" si="1333"/>
        <v>#DIV/0!</v>
      </c>
      <c r="CK351" t="e">
        <f t="shared" si="1334"/>
        <v>#DIV/0!</v>
      </c>
      <c r="CL351" t="e">
        <f t="shared" si="1335"/>
        <v>#DIV/0!</v>
      </c>
      <c r="CM351" t="e">
        <f t="shared" si="1336"/>
        <v>#DIV/0!</v>
      </c>
      <c r="CN351" t="e">
        <f t="shared" si="1337"/>
        <v>#DIV/0!</v>
      </c>
      <c r="CO351" t="e">
        <f t="shared" si="1338"/>
        <v>#DIV/0!</v>
      </c>
      <c r="CP351" t="e">
        <f t="shared" si="1339"/>
        <v>#DIV/0!</v>
      </c>
      <c r="CQ351" t="e">
        <f t="shared" si="1340"/>
        <v>#DIV/0!</v>
      </c>
      <c r="CR351" t="e">
        <f t="shared" si="1341"/>
        <v>#DIV/0!</v>
      </c>
      <c r="CS351" t="e">
        <f t="shared" si="1342"/>
        <v>#DIV/0!</v>
      </c>
      <c r="CT351" t="e">
        <f t="shared" si="1343"/>
        <v>#DIV/0!</v>
      </c>
      <c r="CU351" t="e">
        <f t="shared" si="1344"/>
        <v>#DIV/0!</v>
      </c>
      <c r="CV351" t="e">
        <f t="shared" si="1345"/>
        <v>#DIV/0!</v>
      </c>
      <c r="CW351" t="e">
        <f t="shared" si="1346"/>
        <v>#DIV/0!</v>
      </c>
      <c r="CX351" t="e">
        <f t="shared" si="1347"/>
        <v>#DIV/0!</v>
      </c>
      <c r="CY351" t="e">
        <f t="shared" si="1348"/>
        <v>#DIV/0!</v>
      </c>
      <c r="CZ351" t="e">
        <f t="shared" si="1349"/>
        <v>#DIV/0!</v>
      </c>
      <c r="DA351" t="e">
        <f t="shared" si="1350"/>
        <v>#DIV/0!</v>
      </c>
      <c r="DB351" t="e">
        <f t="shared" si="1351"/>
        <v>#DIV/0!</v>
      </c>
      <c r="DC351" t="e">
        <f t="shared" si="1352"/>
        <v>#DIV/0!</v>
      </c>
      <c r="DF351" t="e">
        <f t="shared" si="1386"/>
        <v>#DIV/0!</v>
      </c>
      <c r="DG351" t="e">
        <f t="shared" si="1353"/>
        <v>#DIV/0!</v>
      </c>
      <c r="DH351" t="e">
        <f t="shared" si="1353"/>
        <v>#DIV/0!</v>
      </c>
      <c r="DI351" t="e">
        <f t="shared" si="1353"/>
        <v>#DIV/0!</v>
      </c>
      <c r="DJ351" t="e">
        <f t="shared" si="1353"/>
        <v>#DIV/0!</v>
      </c>
      <c r="DK351" t="e">
        <f t="shared" si="1353"/>
        <v>#DIV/0!</v>
      </c>
      <c r="DL351" t="e">
        <f t="shared" si="1353"/>
        <v>#DIV/0!</v>
      </c>
      <c r="DM351" t="e">
        <f t="shared" si="1353"/>
        <v>#DIV/0!</v>
      </c>
      <c r="DN351" t="e">
        <f t="shared" si="1353"/>
        <v>#DIV/0!</v>
      </c>
      <c r="DO351" t="e">
        <f t="shared" si="1353"/>
        <v>#DIV/0!</v>
      </c>
      <c r="DP351" t="e">
        <f t="shared" si="1353"/>
        <v>#DIV/0!</v>
      </c>
      <c r="DQ351" t="e">
        <f t="shared" si="1353"/>
        <v>#DIV/0!</v>
      </c>
      <c r="DR351" t="e">
        <f t="shared" si="1353"/>
        <v>#DIV/0!</v>
      </c>
      <c r="DS351" t="e">
        <f t="shared" si="1353"/>
        <v>#DIV/0!</v>
      </c>
      <c r="DT351" t="e">
        <f t="shared" si="1353"/>
        <v>#DIV/0!</v>
      </c>
      <c r="DU351" t="e">
        <f t="shared" si="1353"/>
        <v>#DIV/0!</v>
      </c>
      <c r="DV351" t="e">
        <f t="shared" si="1353"/>
        <v>#DIV/0!</v>
      </c>
      <c r="DW351" t="e">
        <f t="shared" si="1354"/>
        <v>#DIV/0!</v>
      </c>
      <c r="DX351" t="e">
        <f t="shared" si="1354"/>
        <v>#DIV/0!</v>
      </c>
      <c r="DY351" t="e">
        <f t="shared" si="1354"/>
        <v>#DIV/0!</v>
      </c>
      <c r="DZ351" t="e">
        <f t="shared" si="1354"/>
        <v>#DIV/0!</v>
      </c>
      <c r="EA351" t="e">
        <f t="shared" si="1355"/>
        <v>#DIV/0!</v>
      </c>
      <c r="EC351" t="e">
        <f t="shared" si="1387"/>
        <v>#DIV/0!</v>
      </c>
      <c r="ED351" t="e">
        <f t="shared" si="1356"/>
        <v>#DIV/0!</v>
      </c>
      <c r="EE351" t="e">
        <f t="shared" si="1356"/>
        <v>#DIV/0!</v>
      </c>
      <c r="EF351" t="e">
        <f t="shared" si="1356"/>
        <v>#DIV/0!</v>
      </c>
      <c r="EG351" t="e">
        <f t="shared" si="1356"/>
        <v>#DIV/0!</v>
      </c>
      <c r="EH351" t="e">
        <f t="shared" si="1356"/>
        <v>#DIV/0!</v>
      </c>
      <c r="EI351" t="e">
        <f t="shared" si="1356"/>
        <v>#DIV/0!</v>
      </c>
      <c r="EJ351" t="e">
        <f t="shared" si="1356"/>
        <v>#DIV/0!</v>
      </c>
      <c r="EK351" t="e">
        <f t="shared" si="1356"/>
        <v>#DIV/0!</v>
      </c>
      <c r="EL351" t="e">
        <f t="shared" si="1356"/>
        <v>#DIV/0!</v>
      </c>
      <c r="EM351" t="e">
        <f t="shared" si="1356"/>
        <v>#DIV/0!</v>
      </c>
      <c r="EN351" t="e">
        <f t="shared" si="1356"/>
        <v>#DIV/0!</v>
      </c>
      <c r="EO351" t="e">
        <f t="shared" si="1356"/>
        <v>#DIV/0!</v>
      </c>
      <c r="EP351" t="e">
        <f t="shared" si="1356"/>
        <v>#DIV/0!</v>
      </c>
      <c r="EQ351" t="e">
        <f t="shared" si="1356"/>
        <v>#DIV/0!</v>
      </c>
      <c r="ER351" t="e">
        <f t="shared" si="1356"/>
        <v>#DIV/0!</v>
      </c>
      <c r="ES351" t="e">
        <f t="shared" si="1356"/>
        <v>#DIV/0!</v>
      </c>
      <c r="ET351" t="e">
        <f t="shared" si="1357"/>
        <v>#DIV/0!</v>
      </c>
      <c r="EU351" t="e">
        <f t="shared" si="1357"/>
        <v>#DIV/0!</v>
      </c>
      <c r="EV351" t="e">
        <f t="shared" si="1357"/>
        <v>#DIV/0!</v>
      </c>
      <c r="EW351" t="e">
        <f t="shared" si="1357"/>
        <v>#DIV/0!</v>
      </c>
      <c r="EZ351" t="e">
        <f t="shared" si="1388"/>
        <v>#DIV/0!</v>
      </c>
      <c r="FA351" t="e">
        <f t="shared" si="1358"/>
        <v>#DIV/0!</v>
      </c>
      <c r="FB351" t="e">
        <f t="shared" si="1358"/>
        <v>#DIV/0!</v>
      </c>
      <c r="FC351" t="e">
        <f t="shared" si="1358"/>
        <v>#DIV/0!</v>
      </c>
      <c r="FD351" t="e">
        <f t="shared" si="1358"/>
        <v>#DIV/0!</v>
      </c>
      <c r="FE351" t="e">
        <f t="shared" si="1358"/>
        <v>#DIV/0!</v>
      </c>
      <c r="FF351" t="e">
        <f t="shared" si="1358"/>
        <v>#DIV/0!</v>
      </c>
      <c r="FG351" t="e">
        <f t="shared" si="1358"/>
        <v>#DIV/0!</v>
      </c>
      <c r="FH351" t="e">
        <f t="shared" si="1358"/>
        <v>#DIV/0!</v>
      </c>
      <c r="FI351" t="e">
        <f t="shared" si="1358"/>
        <v>#DIV/0!</v>
      </c>
      <c r="FJ351" t="e">
        <f t="shared" si="1358"/>
        <v>#DIV/0!</v>
      </c>
      <c r="FK351" t="e">
        <f t="shared" si="1358"/>
        <v>#DIV/0!</v>
      </c>
      <c r="FL351" t="e">
        <f t="shared" si="1358"/>
        <v>#DIV/0!</v>
      </c>
      <c r="FM351" t="e">
        <f t="shared" si="1358"/>
        <v>#DIV/0!</v>
      </c>
      <c r="FN351" t="e">
        <f t="shared" si="1358"/>
        <v>#DIV/0!</v>
      </c>
      <c r="FO351" t="e">
        <f t="shared" si="1358"/>
        <v>#DIV/0!</v>
      </c>
      <c r="FP351" t="e">
        <f t="shared" si="1358"/>
        <v>#DIV/0!</v>
      </c>
      <c r="FQ351" t="e">
        <f t="shared" si="1358"/>
        <v>#DIV/0!</v>
      </c>
      <c r="FR351" t="e">
        <f t="shared" si="1358"/>
        <v>#DIV/0!</v>
      </c>
      <c r="FS351" t="e">
        <f t="shared" si="1358"/>
        <v>#DIV/0!</v>
      </c>
      <c r="FT351" t="e">
        <f t="shared" si="1358"/>
        <v>#DIV/0!</v>
      </c>
      <c r="FW351" t="e">
        <f t="shared" si="1359"/>
        <v>#DIV/0!</v>
      </c>
      <c r="FX351">
        <f t="shared" si="1389"/>
        <v>1</v>
      </c>
      <c r="FY351">
        <f t="shared" si="1303"/>
        <v>1.5645867941090399</v>
      </c>
      <c r="GA351" t="e">
        <f t="shared" si="1360"/>
        <v>#DIV/0!</v>
      </c>
      <c r="GB351">
        <f t="shared" si="1390"/>
        <v>1</v>
      </c>
      <c r="GC351">
        <f t="shared" si="1304"/>
        <v>1.153977406354415</v>
      </c>
      <c r="GE351" t="e">
        <f t="shared" si="1361"/>
        <v>#DIV/0!</v>
      </c>
      <c r="GF351">
        <f t="shared" si="1391"/>
        <v>1</v>
      </c>
      <c r="GG351">
        <f t="shared" si="1305"/>
        <v>1.0829689422256621</v>
      </c>
      <c r="GI351" t="e">
        <f>#REF!</f>
        <v>#REF!</v>
      </c>
      <c r="GJ351" t="e">
        <f t="shared" si="1362"/>
        <v>#REF!</v>
      </c>
      <c r="GK351">
        <f t="shared" si="1306"/>
        <v>0</v>
      </c>
      <c r="GL351" s="3"/>
      <c r="GM351" s="3"/>
      <c r="GN351" s="8"/>
      <c r="GO351" s="5">
        <f t="shared" si="1392"/>
        <v>12</v>
      </c>
      <c r="GP351" t="b">
        <f t="shared" si="1363"/>
        <v>1</v>
      </c>
      <c r="GR351">
        <v>327</v>
      </c>
      <c r="GS351" s="20">
        <v>6.9354397605616916E-2</v>
      </c>
      <c r="GT351" s="20">
        <v>0</v>
      </c>
      <c r="GU351" s="27"/>
      <c r="GV351" s="31">
        <f t="shared" ca="1" si="1307"/>
        <v>1997</v>
      </c>
      <c r="GW351" s="12">
        <f t="shared" ca="1" si="1364"/>
        <v>1.2813622202492345</v>
      </c>
      <c r="GX351" s="19">
        <f t="shared" ca="1" si="1365"/>
        <v>0.9747226207656331</v>
      </c>
      <c r="GY351" s="19">
        <f t="shared" ca="1" si="1366"/>
        <v>1.248971965363129</v>
      </c>
      <c r="GZ351" s="11">
        <f t="shared" ca="1" si="1308"/>
        <v>1997</v>
      </c>
      <c r="HA351" s="12">
        <f t="shared" ca="1" si="1367"/>
        <v>1.5163109224744213</v>
      </c>
      <c r="HB351" s="12">
        <f t="shared" ca="1" si="1368"/>
        <v>0.84505242378536638</v>
      </c>
      <c r="HC351" s="12">
        <f t="shared" ca="1" si="1369"/>
        <v>0.9747226207656331</v>
      </c>
      <c r="HD351" s="12">
        <f t="shared" ca="1" si="1370"/>
        <v>1.248971965363129</v>
      </c>
      <c r="HE351">
        <f t="shared" ca="1" si="1371"/>
        <v>1997</v>
      </c>
      <c r="HF351" s="12">
        <f t="shared" ca="1" si="1309"/>
        <v>0.9747226207656331</v>
      </c>
      <c r="HG351" s="12">
        <f t="shared" ca="1" si="1310"/>
        <v>0.92035709540123478</v>
      </c>
      <c r="HH351" s="12">
        <f t="shared" ca="1" si="1311"/>
        <v>0.91817885471612637</v>
      </c>
      <c r="HJ351" s="17"/>
      <c r="HL351" s="18">
        <f t="shared" si="1372"/>
        <v>1961</v>
      </c>
      <c r="HM351" s="9">
        <f t="shared" si="1312"/>
        <v>7.5308170428653129E-7</v>
      </c>
      <c r="HN351" s="9">
        <f t="shared" si="1313"/>
        <v>0</v>
      </c>
      <c r="HO351" s="9">
        <f t="shared" si="1314"/>
        <v>1.2029815338633076</v>
      </c>
      <c r="HP351" s="9">
        <f t="shared" si="1315"/>
        <v>1.1952725387185685</v>
      </c>
      <c r="HQ351" s="9">
        <f t="shared" si="1316"/>
        <v>1.5368459469556037</v>
      </c>
      <c r="HR351" s="9">
        <f t="shared" si="1317"/>
        <v>1.6641724783009315E-6</v>
      </c>
      <c r="HS351" s="9">
        <f t="shared" si="1318"/>
        <v>0</v>
      </c>
      <c r="HT351" s="9"/>
      <c r="HU351" s="9">
        <f t="shared" si="1319"/>
        <v>1.4378907920123534</v>
      </c>
      <c r="HV351" s="23">
        <f t="shared" si="1320"/>
        <v>2.2098166358689681</v>
      </c>
      <c r="HX351" s="8"/>
      <c r="HY351" s="5">
        <f t="shared" si="1393"/>
        <v>12</v>
      </c>
      <c r="HZ351" t="b">
        <f t="shared" si="1373"/>
        <v>1</v>
      </c>
      <c r="IB351">
        <f t="shared" si="1374"/>
        <v>327</v>
      </c>
      <c r="IC351" s="20">
        <v>5.4859837342243603E-2</v>
      </c>
      <c r="ID351" s="20">
        <v>0</v>
      </c>
      <c r="IE351" s="11"/>
      <c r="IF351">
        <f t="shared" ca="1" si="1375"/>
        <v>1997</v>
      </c>
      <c r="IG351" s="12">
        <f t="shared" ca="1" si="1376"/>
        <v>1.0434768723900274</v>
      </c>
      <c r="IH351" s="19">
        <f t="shared" ca="1" si="1377"/>
        <v>0.95744033809428153</v>
      </c>
      <c r="II351" s="19">
        <f t="shared" ca="1" si="1378"/>
        <v>0.99906668490925077</v>
      </c>
      <c r="IJ351" s="11">
        <f t="shared" ca="1" si="1379"/>
        <v>1997</v>
      </c>
      <c r="IK351" s="12">
        <f t="shared" ca="1" si="1380"/>
        <v>1.0732146226072825</v>
      </c>
      <c r="IL351" s="12">
        <f t="shared" ca="1" si="1321"/>
        <v>0.97229095691502054</v>
      </c>
      <c r="IM351" s="12">
        <f t="shared" ca="1" si="1322"/>
        <v>0.95744033809428153</v>
      </c>
      <c r="IN351" s="12">
        <f t="shared" ca="1" si="1323"/>
        <v>0.99906668490925077</v>
      </c>
      <c r="IO351">
        <f t="shared" ca="1" si="1381"/>
        <v>1997</v>
      </c>
      <c r="IP351" s="12">
        <f t="shared" ca="1" si="1382"/>
        <v>0.95744033809428153</v>
      </c>
      <c r="IQ351" s="12">
        <f t="shared" ca="1" si="1383"/>
        <v>1.0016845920086053</v>
      </c>
      <c r="IR351" s="12">
        <f t="shared" ca="1" si="1384"/>
        <v>0.98162511238353978</v>
      </c>
    </row>
    <row r="352" spans="1:252" hidden="1" x14ac:dyDescent="0.2">
      <c r="A352" t="s">
        <v>218</v>
      </c>
      <c r="B352" s="1">
        <f t="shared" si="1385"/>
        <v>1962</v>
      </c>
      <c r="X352">
        <f t="shared" si="1277"/>
        <v>0</v>
      </c>
      <c r="AX352">
        <f t="shared" si="1278"/>
        <v>0</v>
      </c>
      <c r="AY352">
        <f t="shared" si="1279"/>
        <v>0</v>
      </c>
      <c r="AZ352">
        <f t="shared" si="1280"/>
        <v>0</v>
      </c>
      <c r="BA352">
        <f t="shared" si="1281"/>
        <v>0</v>
      </c>
      <c r="BB352">
        <f t="shared" si="1282"/>
        <v>0</v>
      </c>
      <c r="BC352">
        <f t="shared" si="1283"/>
        <v>0</v>
      </c>
      <c r="BD352">
        <f t="shared" si="1284"/>
        <v>0</v>
      </c>
      <c r="BE352">
        <f t="shared" si="1285"/>
        <v>0</v>
      </c>
      <c r="BF352">
        <f t="shared" si="1286"/>
        <v>0</v>
      </c>
      <c r="BG352">
        <f t="shared" si="1287"/>
        <v>0</v>
      </c>
      <c r="BH352">
        <f t="shared" si="1288"/>
        <v>0</v>
      </c>
      <c r="BI352">
        <f t="shared" si="1289"/>
        <v>0</v>
      </c>
      <c r="BJ352">
        <f t="shared" si="1290"/>
        <v>0</v>
      </c>
      <c r="BK352">
        <f t="shared" si="1291"/>
        <v>0</v>
      </c>
      <c r="BL352">
        <f t="shared" si="1292"/>
        <v>0</v>
      </c>
      <c r="BM352">
        <f t="shared" si="1293"/>
        <v>0</v>
      </c>
      <c r="BN352">
        <f t="shared" si="1294"/>
        <v>0</v>
      </c>
      <c r="BO352">
        <f t="shared" si="1295"/>
        <v>0</v>
      </c>
      <c r="BP352">
        <f t="shared" si="1296"/>
        <v>0</v>
      </c>
      <c r="BQ352">
        <f t="shared" si="1297"/>
        <v>0</v>
      </c>
      <c r="BR352">
        <f t="shared" si="1298"/>
        <v>0</v>
      </c>
      <c r="BS352">
        <f t="shared" si="1299"/>
        <v>0</v>
      </c>
      <c r="BU352" s="16"/>
      <c r="BV352" s="9">
        <f t="shared" si="1300"/>
        <v>1.0640052694689878E-6</v>
      </c>
      <c r="BW352" s="9">
        <f t="shared" si="1324"/>
        <v>0</v>
      </c>
      <c r="BX352" s="9">
        <f t="shared" si="1325"/>
        <v>1.153977406354415</v>
      </c>
      <c r="BY352" s="9">
        <f t="shared" si="1326"/>
        <v>1.0829689422256621</v>
      </c>
      <c r="BZ352" s="9">
        <f t="shared" si="1327"/>
        <v>1.5645867941090399</v>
      </c>
      <c r="CA352" s="9">
        <f t="shared" si="1301"/>
        <v>2.0804474330782629E-6</v>
      </c>
      <c r="CB352" s="9">
        <f t="shared" si="1328"/>
        <v>0</v>
      </c>
      <c r="CC352" s="9"/>
      <c r="CD352" s="9">
        <f t="shared" si="1329"/>
        <v>1.249721691111954</v>
      </c>
      <c r="CE352" s="9">
        <f t="shared" si="1330"/>
        <v>1.9552980542253799</v>
      </c>
      <c r="CG352" s="35"/>
      <c r="CH352">
        <f t="shared" si="1331"/>
        <v>1962</v>
      </c>
      <c r="CI352" t="e">
        <f t="shared" si="1332"/>
        <v>#DIV/0!</v>
      </c>
      <c r="CJ352" t="e">
        <f t="shared" si="1333"/>
        <v>#DIV/0!</v>
      </c>
      <c r="CK352" t="e">
        <f t="shared" si="1334"/>
        <v>#DIV/0!</v>
      </c>
      <c r="CL352" t="e">
        <f t="shared" si="1335"/>
        <v>#DIV/0!</v>
      </c>
      <c r="CM352" t="e">
        <f t="shared" si="1336"/>
        <v>#DIV/0!</v>
      </c>
      <c r="CN352" t="e">
        <f t="shared" si="1337"/>
        <v>#DIV/0!</v>
      </c>
      <c r="CO352" t="e">
        <f t="shared" si="1338"/>
        <v>#DIV/0!</v>
      </c>
      <c r="CP352" t="e">
        <f t="shared" si="1339"/>
        <v>#DIV/0!</v>
      </c>
      <c r="CQ352" t="e">
        <f t="shared" si="1340"/>
        <v>#DIV/0!</v>
      </c>
      <c r="CR352" t="e">
        <f t="shared" si="1341"/>
        <v>#DIV/0!</v>
      </c>
      <c r="CS352" t="e">
        <f t="shared" si="1342"/>
        <v>#DIV/0!</v>
      </c>
      <c r="CT352" t="e">
        <f t="shared" si="1343"/>
        <v>#DIV/0!</v>
      </c>
      <c r="CU352" t="e">
        <f t="shared" si="1344"/>
        <v>#DIV/0!</v>
      </c>
      <c r="CV352" t="e">
        <f t="shared" si="1345"/>
        <v>#DIV/0!</v>
      </c>
      <c r="CW352" t="e">
        <f t="shared" si="1346"/>
        <v>#DIV/0!</v>
      </c>
      <c r="CX352" t="e">
        <f t="shared" si="1347"/>
        <v>#DIV/0!</v>
      </c>
      <c r="CY352" t="e">
        <f t="shared" si="1348"/>
        <v>#DIV/0!</v>
      </c>
      <c r="CZ352" t="e">
        <f t="shared" si="1349"/>
        <v>#DIV/0!</v>
      </c>
      <c r="DA352" t="e">
        <f t="shared" si="1350"/>
        <v>#DIV/0!</v>
      </c>
      <c r="DB352" t="e">
        <f t="shared" si="1351"/>
        <v>#DIV/0!</v>
      </c>
      <c r="DC352" t="e">
        <f t="shared" si="1352"/>
        <v>#DIV/0!</v>
      </c>
      <c r="DF352" t="e">
        <f t="shared" si="1386"/>
        <v>#DIV/0!</v>
      </c>
      <c r="DG352" t="e">
        <f t="shared" si="1353"/>
        <v>#DIV/0!</v>
      </c>
      <c r="DH352" t="e">
        <f t="shared" si="1353"/>
        <v>#DIV/0!</v>
      </c>
      <c r="DI352" t="e">
        <f t="shared" si="1353"/>
        <v>#DIV/0!</v>
      </c>
      <c r="DJ352" t="e">
        <f t="shared" si="1353"/>
        <v>#DIV/0!</v>
      </c>
      <c r="DK352" t="e">
        <f t="shared" si="1353"/>
        <v>#DIV/0!</v>
      </c>
      <c r="DL352" t="e">
        <f t="shared" si="1353"/>
        <v>#DIV/0!</v>
      </c>
      <c r="DM352" t="e">
        <f t="shared" si="1353"/>
        <v>#DIV/0!</v>
      </c>
      <c r="DN352" t="e">
        <f t="shared" si="1353"/>
        <v>#DIV/0!</v>
      </c>
      <c r="DO352" t="e">
        <f t="shared" si="1353"/>
        <v>#DIV/0!</v>
      </c>
      <c r="DP352" t="e">
        <f t="shared" si="1353"/>
        <v>#DIV/0!</v>
      </c>
      <c r="DQ352" t="e">
        <f t="shared" si="1353"/>
        <v>#DIV/0!</v>
      </c>
      <c r="DR352" t="e">
        <f t="shared" si="1353"/>
        <v>#DIV/0!</v>
      </c>
      <c r="DS352" t="e">
        <f t="shared" si="1353"/>
        <v>#DIV/0!</v>
      </c>
      <c r="DT352" t="e">
        <f t="shared" si="1353"/>
        <v>#DIV/0!</v>
      </c>
      <c r="DU352" t="e">
        <f t="shared" si="1353"/>
        <v>#DIV/0!</v>
      </c>
      <c r="DV352" t="e">
        <f t="shared" si="1353"/>
        <v>#DIV/0!</v>
      </c>
      <c r="DW352" t="e">
        <f t="shared" si="1354"/>
        <v>#DIV/0!</v>
      </c>
      <c r="DX352" t="e">
        <f t="shared" si="1354"/>
        <v>#DIV/0!</v>
      </c>
      <c r="DY352" t="e">
        <f t="shared" si="1354"/>
        <v>#DIV/0!</v>
      </c>
      <c r="DZ352" t="e">
        <f t="shared" si="1354"/>
        <v>#DIV/0!</v>
      </c>
      <c r="EA352" t="e">
        <f t="shared" si="1355"/>
        <v>#DIV/0!</v>
      </c>
      <c r="EC352" t="e">
        <f t="shared" si="1387"/>
        <v>#DIV/0!</v>
      </c>
      <c r="ED352" t="e">
        <f t="shared" si="1356"/>
        <v>#DIV/0!</v>
      </c>
      <c r="EE352" t="e">
        <f t="shared" si="1356"/>
        <v>#DIV/0!</v>
      </c>
      <c r="EF352" t="e">
        <f t="shared" si="1356"/>
        <v>#DIV/0!</v>
      </c>
      <c r="EG352" t="e">
        <f t="shared" si="1356"/>
        <v>#DIV/0!</v>
      </c>
      <c r="EH352" t="e">
        <f t="shared" si="1356"/>
        <v>#DIV/0!</v>
      </c>
      <c r="EI352" t="e">
        <f t="shared" si="1356"/>
        <v>#DIV/0!</v>
      </c>
      <c r="EJ352" t="e">
        <f t="shared" si="1356"/>
        <v>#DIV/0!</v>
      </c>
      <c r="EK352" t="e">
        <f t="shared" si="1356"/>
        <v>#DIV/0!</v>
      </c>
      <c r="EL352" t="e">
        <f t="shared" si="1356"/>
        <v>#DIV/0!</v>
      </c>
      <c r="EM352" t="e">
        <f t="shared" si="1356"/>
        <v>#DIV/0!</v>
      </c>
      <c r="EN352" t="e">
        <f t="shared" si="1356"/>
        <v>#DIV/0!</v>
      </c>
      <c r="EO352" t="e">
        <f t="shared" si="1356"/>
        <v>#DIV/0!</v>
      </c>
      <c r="EP352" t="e">
        <f t="shared" si="1356"/>
        <v>#DIV/0!</v>
      </c>
      <c r="EQ352" t="e">
        <f t="shared" si="1356"/>
        <v>#DIV/0!</v>
      </c>
      <c r="ER352" t="e">
        <f t="shared" si="1356"/>
        <v>#DIV/0!</v>
      </c>
      <c r="ES352" t="e">
        <f t="shared" si="1356"/>
        <v>#DIV/0!</v>
      </c>
      <c r="ET352" t="e">
        <f t="shared" si="1357"/>
        <v>#DIV/0!</v>
      </c>
      <c r="EU352" t="e">
        <f t="shared" si="1357"/>
        <v>#DIV/0!</v>
      </c>
      <c r="EV352" t="e">
        <f t="shared" si="1357"/>
        <v>#DIV/0!</v>
      </c>
      <c r="EW352" t="e">
        <f t="shared" si="1357"/>
        <v>#DIV/0!</v>
      </c>
      <c r="EZ352" t="e">
        <f t="shared" si="1388"/>
        <v>#DIV/0!</v>
      </c>
      <c r="FA352" t="e">
        <f t="shared" si="1358"/>
        <v>#DIV/0!</v>
      </c>
      <c r="FB352" t="e">
        <f t="shared" si="1358"/>
        <v>#DIV/0!</v>
      </c>
      <c r="FC352" t="e">
        <f t="shared" si="1358"/>
        <v>#DIV/0!</v>
      </c>
      <c r="FD352" t="e">
        <f t="shared" si="1358"/>
        <v>#DIV/0!</v>
      </c>
      <c r="FE352" t="e">
        <f t="shared" si="1358"/>
        <v>#DIV/0!</v>
      </c>
      <c r="FF352" t="e">
        <f t="shared" si="1358"/>
        <v>#DIV/0!</v>
      </c>
      <c r="FG352" t="e">
        <f t="shared" si="1358"/>
        <v>#DIV/0!</v>
      </c>
      <c r="FH352" t="e">
        <f t="shared" si="1358"/>
        <v>#DIV/0!</v>
      </c>
      <c r="FI352" t="e">
        <f t="shared" si="1358"/>
        <v>#DIV/0!</v>
      </c>
      <c r="FJ352" t="e">
        <f t="shared" si="1358"/>
        <v>#DIV/0!</v>
      </c>
      <c r="FK352" t="e">
        <f t="shared" si="1358"/>
        <v>#DIV/0!</v>
      </c>
      <c r="FL352" t="e">
        <f t="shared" si="1358"/>
        <v>#DIV/0!</v>
      </c>
      <c r="FM352" t="e">
        <f t="shared" si="1358"/>
        <v>#DIV/0!</v>
      </c>
      <c r="FN352" t="e">
        <f t="shared" si="1358"/>
        <v>#DIV/0!</v>
      </c>
      <c r="FO352" t="e">
        <f t="shared" si="1358"/>
        <v>#DIV/0!</v>
      </c>
      <c r="FP352" t="e">
        <f t="shared" ref="FP352:FP398" si="1394">LN(BN352/BN351)</f>
        <v>#DIV/0!</v>
      </c>
      <c r="FQ352" t="e">
        <f t="shared" ref="FQ352:FQ398" si="1395">LN(BO352/BO351)</f>
        <v>#DIV/0!</v>
      </c>
      <c r="FR352" t="e">
        <f t="shared" ref="FR352:FR398" si="1396">LN(BP352/BP351)</f>
        <v>#DIV/0!</v>
      </c>
      <c r="FS352" t="e">
        <f t="shared" ref="FS352:FS398" si="1397">LN(BQ352/BQ351)</f>
        <v>#DIV/0!</v>
      </c>
      <c r="FT352" t="e">
        <f t="shared" ref="FT352:FT398" si="1398">LN(BR352/BR351)</f>
        <v>#DIV/0!</v>
      </c>
      <c r="FW352" t="e">
        <f t="shared" si="1359"/>
        <v>#DIV/0!</v>
      </c>
      <c r="FX352">
        <f t="shared" si="1389"/>
        <v>1</v>
      </c>
      <c r="FY352">
        <f t="shared" si="1303"/>
        <v>1.5645867941090399</v>
      </c>
      <c r="GA352" t="e">
        <f t="shared" si="1360"/>
        <v>#DIV/0!</v>
      </c>
      <c r="GB352">
        <f t="shared" si="1390"/>
        <v>1</v>
      </c>
      <c r="GC352">
        <f t="shared" si="1304"/>
        <v>1.153977406354415</v>
      </c>
      <c r="GE352" t="e">
        <f t="shared" si="1361"/>
        <v>#DIV/0!</v>
      </c>
      <c r="GF352">
        <f t="shared" si="1391"/>
        <v>1</v>
      </c>
      <c r="GG352">
        <f t="shared" si="1305"/>
        <v>1.0829689422256621</v>
      </c>
      <c r="GI352" t="e">
        <f>#REF!</f>
        <v>#REF!</v>
      </c>
      <c r="GJ352" t="e">
        <f t="shared" si="1362"/>
        <v>#REF!</v>
      </c>
      <c r="GK352">
        <f t="shared" si="1306"/>
        <v>0</v>
      </c>
      <c r="GL352" s="3"/>
      <c r="GM352" s="3"/>
      <c r="GN352" s="8"/>
      <c r="GO352" s="5">
        <f t="shared" si="1392"/>
        <v>13</v>
      </c>
      <c r="GP352" t="b">
        <f t="shared" si="1363"/>
        <v>1</v>
      </c>
      <c r="GR352">
        <v>331</v>
      </c>
      <c r="GS352" s="20">
        <v>0.16935580607984649</v>
      </c>
      <c r="GT352" s="20">
        <v>0</v>
      </c>
      <c r="GU352" s="27"/>
      <c r="GV352" s="31">
        <f t="shared" ca="1" si="1307"/>
        <v>1998</v>
      </c>
      <c r="GW352" s="12">
        <f t="shared" ca="1" si="1364"/>
        <v>1.2987360163630559</v>
      </c>
      <c r="GX352" s="19">
        <f t="shared" ca="1" si="1365"/>
        <v>0.98963974734349713</v>
      </c>
      <c r="GY352" s="19">
        <f t="shared" ca="1" si="1366"/>
        <v>1.2852797555721704</v>
      </c>
      <c r="GZ352" s="11">
        <f t="shared" ca="1" si="1308"/>
        <v>1998</v>
      </c>
      <c r="HA352" s="12">
        <f t="shared" ca="1" si="1367"/>
        <v>1.578704558036538</v>
      </c>
      <c r="HB352" s="12">
        <f t="shared" ca="1" si="1368"/>
        <v>0.82265931883943899</v>
      </c>
      <c r="HC352" s="12">
        <f t="shared" ca="1" si="1369"/>
        <v>0.98963974734349713</v>
      </c>
      <c r="HD352" s="12">
        <f t="shared" ca="1" si="1370"/>
        <v>1.2852797555721704</v>
      </c>
      <c r="HE352">
        <f t="shared" ca="1" si="1371"/>
        <v>1998</v>
      </c>
      <c r="HF352" s="12">
        <f t="shared" ca="1" si="1309"/>
        <v>0.98963974734349713</v>
      </c>
      <c r="HG352" s="12">
        <f t="shared" ca="1" si="1310"/>
        <v>0.91932769772343137</v>
      </c>
      <c r="HH352" s="12">
        <f t="shared" ca="1" si="1311"/>
        <v>0.89484883450876529</v>
      </c>
      <c r="HJ352" s="17"/>
      <c r="HL352" s="18">
        <f t="shared" si="1372"/>
        <v>1962</v>
      </c>
      <c r="HM352" s="9">
        <f t="shared" si="1312"/>
        <v>7.5308170428653129E-7</v>
      </c>
      <c r="HN352" s="9">
        <f t="shared" si="1313"/>
        <v>0</v>
      </c>
      <c r="HO352" s="9">
        <f t="shared" si="1314"/>
        <v>1.2029815338633076</v>
      </c>
      <c r="HP352" s="9">
        <f t="shared" si="1315"/>
        <v>1.1952725387185685</v>
      </c>
      <c r="HQ352" s="9">
        <f t="shared" si="1316"/>
        <v>1.5368459469556037</v>
      </c>
      <c r="HR352" s="9">
        <f t="shared" si="1317"/>
        <v>1.6641724783009315E-6</v>
      </c>
      <c r="HS352" s="9">
        <f t="shared" si="1318"/>
        <v>0</v>
      </c>
      <c r="HT352" s="9"/>
      <c r="HU352" s="9">
        <f t="shared" si="1319"/>
        <v>1.4378907920123534</v>
      </c>
      <c r="HV352" s="23">
        <f t="shared" si="1320"/>
        <v>2.2098166358689681</v>
      </c>
      <c r="HX352" s="8"/>
      <c r="HY352" s="5">
        <f t="shared" si="1393"/>
        <v>13</v>
      </c>
      <c r="HZ352" t="b">
        <f t="shared" si="1373"/>
        <v>1</v>
      </c>
      <c r="IB352">
        <f t="shared" si="1374"/>
        <v>331</v>
      </c>
      <c r="IC352" s="20">
        <v>0.14267540915301655</v>
      </c>
      <c r="ID352" s="20">
        <v>0</v>
      </c>
      <c r="IE352" s="11"/>
      <c r="IF352">
        <f t="shared" ca="1" si="1375"/>
        <v>1998</v>
      </c>
      <c r="IG352" s="12">
        <f t="shared" ca="1" si="1376"/>
        <v>1.0576252171311935</v>
      </c>
      <c r="IH352" s="19">
        <f t="shared" ca="1" si="1377"/>
        <v>0.97209297712187148</v>
      </c>
      <c r="II352" s="19">
        <f t="shared" ca="1" si="1378"/>
        <v>1.0281096935647582</v>
      </c>
      <c r="IJ352" s="11">
        <f t="shared" ca="1" si="1379"/>
        <v>1998</v>
      </c>
      <c r="IK352" s="12">
        <f t="shared" ca="1" si="1380"/>
        <v>1.1173755931908225</v>
      </c>
      <c r="IL352" s="12">
        <f t="shared" ca="1" si="1321"/>
        <v>0.94652614892991949</v>
      </c>
      <c r="IM352" s="12">
        <f t="shared" ca="1" si="1322"/>
        <v>0.97209297712187148</v>
      </c>
      <c r="IN352" s="12">
        <f t="shared" ca="1" si="1323"/>
        <v>1.0281096935647582</v>
      </c>
      <c r="IO352">
        <f t="shared" ca="1" si="1381"/>
        <v>1998</v>
      </c>
      <c r="IP352" s="12">
        <f t="shared" ca="1" si="1382"/>
        <v>0.97209297712187148</v>
      </c>
      <c r="IQ352" s="12">
        <f t="shared" ca="1" si="1383"/>
        <v>1.0180921535527778</v>
      </c>
      <c r="IR352" s="12">
        <f t="shared" ca="1" si="1384"/>
        <v>0.95630025041626032</v>
      </c>
    </row>
    <row r="353" spans="1:252" hidden="1" x14ac:dyDescent="0.2">
      <c r="A353" t="s">
        <v>218</v>
      </c>
      <c r="B353" s="1">
        <f t="shared" si="1385"/>
        <v>1963</v>
      </c>
      <c r="X353">
        <f t="shared" si="1277"/>
        <v>0</v>
      </c>
      <c r="AX353">
        <f t="shared" si="1278"/>
        <v>0</v>
      </c>
      <c r="AY353">
        <f t="shared" si="1279"/>
        <v>0</v>
      </c>
      <c r="AZ353">
        <f t="shared" si="1280"/>
        <v>0</v>
      </c>
      <c r="BA353">
        <f t="shared" si="1281"/>
        <v>0</v>
      </c>
      <c r="BB353">
        <f t="shared" si="1282"/>
        <v>0</v>
      </c>
      <c r="BC353">
        <f t="shared" si="1283"/>
        <v>0</v>
      </c>
      <c r="BD353">
        <f t="shared" si="1284"/>
        <v>0</v>
      </c>
      <c r="BE353">
        <f t="shared" si="1285"/>
        <v>0</v>
      </c>
      <c r="BF353">
        <f t="shared" si="1286"/>
        <v>0</v>
      </c>
      <c r="BG353">
        <f t="shared" si="1287"/>
        <v>0</v>
      </c>
      <c r="BH353">
        <f t="shared" si="1288"/>
        <v>0</v>
      </c>
      <c r="BI353">
        <f t="shared" si="1289"/>
        <v>0</v>
      </c>
      <c r="BJ353">
        <f t="shared" si="1290"/>
        <v>0</v>
      </c>
      <c r="BK353">
        <f t="shared" si="1291"/>
        <v>0</v>
      </c>
      <c r="BL353">
        <f t="shared" si="1292"/>
        <v>0</v>
      </c>
      <c r="BM353">
        <f t="shared" si="1293"/>
        <v>0</v>
      </c>
      <c r="BN353">
        <f t="shared" si="1294"/>
        <v>0</v>
      </c>
      <c r="BO353">
        <f t="shared" si="1295"/>
        <v>0</v>
      </c>
      <c r="BP353">
        <f t="shared" si="1296"/>
        <v>0</v>
      </c>
      <c r="BQ353">
        <f t="shared" si="1297"/>
        <v>0</v>
      </c>
      <c r="BR353">
        <f t="shared" si="1298"/>
        <v>0</v>
      </c>
      <c r="BS353">
        <f t="shared" si="1299"/>
        <v>0</v>
      </c>
      <c r="BU353" s="16"/>
      <c r="BV353" s="9">
        <f t="shared" si="1300"/>
        <v>1.0640052694689878E-6</v>
      </c>
      <c r="BW353" s="9">
        <f t="shared" si="1324"/>
        <v>0</v>
      </c>
      <c r="BX353" s="9">
        <f t="shared" si="1325"/>
        <v>1.153977406354415</v>
      </c>
      <c r="BY353" s="9">
        <f t="shared" si="1326"/>
        <v>1.0829689422256621</v>
      </c>
      <c r="BZ353" s="9">
        <f t="shared" si="1327"/>
        <v>1.5645867941090399</v>
      </c>
      <c r="CA353" s="9">
        <f t="shared" si="1301"/>
        <v>2.0804474330782629E-6</v>
      </c>
      <c r="CB353" s="9">
        <f t="shared" si="1328"/>
        <v>0</v>
      </c>
      <c r="CC353" s="9"/>
      <c r="CD353" s="9">
        <f t="shared" si="1329"/>
        <v>1.249721691111954</v>
      </c>
      <c r="CE353" s="9">
        <f t="shared" si="1330"/>
        <v>1.9552980542253799</v>
      </c>
      <c r="CG353" s="35"/>
      <c r="CH353">
        <f t="shared" si="1331"/>
        <v>1963</v>
      </c>
      <c r="CI353" t="e">
        <f t="shared" si="1332"/>
        <v>#DIV/0!</v>
      </c>
      <c r="CJ353" t="e">
        <f t="shared" si="1333"/>
        <v>#DIV/0!</v>
      </c>
      <c r="CK353" t="e">
        <f t="shared" si="1334"/>
        <v>#DIV/0!</v>
      </c>
      <c r="CL353" t="e">
        <f t="shared" si="1335"/>
        <v>#DIV/0!</v>
      </c>
      <c r="CM353" t="e">
        <f t="shared" si="1336"/>
        <v>#DIV/0!</v>
      </c>
      <c r="CN353" t="e">
        <f t="shared" si="1337"/>
        <v>#DIV/0!</v>
      </c>
      <c r="CO353" t="e">
        <f t="shared" si="1338"/>
        <v>#DIV/0!</v>
      </c>
      <c r="CP353" t="e">
        <f t="shared" si="1339"/>
        <v>#DIV/0!</v>
      </c>
      <c r="CQ353" t="e">
        <f t="shared" si="1340"/>
        <v>#DIV/0!</v>
      </c>
      <c r="CR353" t="e">
        <f t="shared" si="1341"/>
        <v>#DIV/0!</v>
      </c>
      <c r="CS353" t="e">
        <f t="shared" si="1342"/>
        <v>#DIV/0!</v>
      </c>
      <c r="CT353" t="e">
        <f t="shared" si="1343"/>
        <v>#DIV/0!</v>
      </c>
      <c r="CU353" t="e">
        <f t="shared" si="1344"/>
        <v>#DIV/0!</v>
      </c>
      <c r="CV353" t="e">
        <f t="shared" si="1345"/>
        <v>#DIV/0!</v>
      </c>
      <c r="CW353" t="e">
        <f t="shared" si="1346"/>
        <v>#DIV/0!</v>
      </c>
      <c r="CX353" t="e">
        <f t="shared" si="1347"/>
        <v>#DIV/0!</v>
      </c>
      <c r="CY353" t="e">
        <f t="shared" si="1348"/>
        <v>#DIV/0!</v>
      </c>
      <c r="CZ353" t="e">
        <f t="shared" si="1349"/>
        <v>#DIV/0!</v>
      </c>
      <c r="DA353" t="e">
        <f t="shared" si="1350"/>
        <v>#DIV/0!</v>
      </c>
      <c r="DB353" t="e">
        <f t="shared" si="1351"/>
        <v>#DIV/0!</v>
      </c>
      <c r="DC353" t="e">
        <f t="shared" si="1352"/>
        <v>#DIV/0!</v>
      </c>
      <c r="DF353" t="e">
        <f t="shared" si="1386"/>
        <v>#DIV/0!</v>
      </c>
      <c r="DG353" t="e">
        <f t="shared" si="1353"/>
        <v>#DIV/0!</v>
      </c>
      <c r="DH353" t="e">
        <f t="shared" si="1353"/>
        <v>#DIV/0!</v>
      </c>
      <c r="DI353" t="e">
        <f t="shared" si="1353"/>
        <v>#DIV/0!</v>
      </c>
      <c r="DJ353" t="e">
        <f t="shared" si="1353"/>
        <v>#DIV/0!</v>
      </c>
      <c r="DK353" t="e">
        <f t="shared" si="1353"/>
        <v>#DIV/0!</v>
      </c>
      <c r="DL353" t="e">
        <f t="shared" si="1353"/>
        <v>#DIV/0!</v>
      </c>
      <c r="DM353" t="e">
        <f t="shared" si="1353"/>
        <v>#DIV/0!</v>
      </c>
      <c r="DN353" t="e">
        <f t="shared" si="1353"/>
        <v>#DIV/0!</v>
      </c>
      <c r="DO353" t="e">
        <f t="shared" si="1353"/>
        <v>#DIV/0!</v>
      </c>
      <c r="DP353" t="e">
        <f t="shared" si="1353"/>
        <v>#DIV/0!</v>
      </c>
      <c r="DQ353" t="e">
        <f t="shared" si="1353"/>
        <v>#DIV/0!</v>
      </c>
      <c r="DR353" t="e">
        <f t="shared" si="1353"/>
        <v>#DIV/0!</v>
      </c>
      <c r="DS353" t="e">
        <f t="shared" si="1353"/>
        <v>#DIV/0!</v>
      </c>
      <c r="DT353" t="e">
        <f t="shared" si="1353"/>
        <v>#DIV/0!</v>
      </c>
      <c r="DU353" t="e">
        <f t="shared" si="1353"/>
        <v>#DIV/0!</v>
      </c>
      <c r="DV353" t="e">
        <f t="shared" si="1353"/>
        <v>#DIV/0!</v>
      </c>
      <c r="DW353" t="e">
        <f t="shared" si="1354"/>
        <v>#DIV/0!</v>
      </c>
      <c r="DX353" t="e">
        <f t="shared" si="1354"/>
        <v>#DIV/0!</v>
      </c>
      <c r="DY353" t="e">
        <f t="shared" si="1354"/>
        <v>#DIV/0!</v>
      </c>
      <c r="DZ353" t="e">
        <f t="shared" si="1354"/>
        <v>#DIV/0!</v>
      </c>
      <c r="EA353" t="e">
        <f t="shared" si="1355"/>
        <v>#DIV/0!</v>
      </c>
      <c r="EC353" t="e">
        <f t="shared" si="1387"/>
        <v>#DIV/0!</v>
      </c>
      <c r="ED353" t="e">
        <f t="shared" si="1356"/>
        <v>#DIV/0!</v>
      </c>
      <c r="EE353" t="e">
        <f t="shared" si="1356"/>
        <v>#DIV/0!</v>
      </c>
      <c r="EF353" t="e">
        <f t="shared" si="1356"/>
        <v>#DIV/0!</v>
      </c>
      <c r="EG353" t="e">
        <f t="shared" si="1356"/>
        <v>#DIV/0!</v>
      </c>
      <c r="EH353" t="e">
        <f t="shared" si="1356"/>
        <v>#DIV/0!</v>
      </c>
      <c r="EI353" t="e">
        <f t="shared" si="1356"/>
        <v>#DIV/0!</v>
      </c>
      <c r="EJ353" t="e">
        <f t="shared" si="1356"/>
        <v>#DIV/0!</v>
      </c>
      <c r="EK353" t="e">
        <f t="shared" si="1356"/>
        <v>#DIV/0!</v>
      </c>
      <c r="EL353" t="e">
        <f t="shared" si="1356"/>
        <v>#DIV/0!</v>
      </c>
      <c r="EM353" t="e">
        <f t="shared" si="1356"/>
        <v>#DIV/0!</v>
      </c>
      <c r="EN353" t="e">
        <f t="shared" si="1356"/>
        <v>#DIV/0!</v>
      </c>
      <c r="EO353" t="e">
        <f t="shared" si="1356"/>
        <v>#DIV/0!</v>
      </c>
      <c r="EP353" t="e">
        <f t="shared" si="1356"/>
        <v>#DIV/0!</v>
      </c>
      <c r="EQ353" t="e">
        <f t="shared" si="1356"/>
        <v>#DIV/0!</v>
      </c>
      <c r="ER353" t="e">
        <f t="shared" si="1356"/>
        <v>#DIV/0!</v>
      </c>
      <c r="ES353" t="e">
        <f t="shared" si="1356"/>
        <v>#DIV/0!</v>
      </c>
      <c r="ET353" t="e">
        <f t="shared" si="1357"/>
        <v>#DIV/0!</v>
      </c>
      <c r="EU353" t="e">
        <f t="shared" si="1357"/>
        <v>#DIV/0!</v>
      </c>
      <c r="EV353" t="e">
        <f t="shared" si="1357"/>
        <v>#DIV/0!</v>
      </c>
      <c r="EW353" t="e">
        <f t="shared" si="1357"/>
        <v>#DIV/0!</v>
      </c>
      <c r="EZ353" t="e">
        <f t="shared" si="1388"/>
        <v>#DIV/0!</v>
      </c>
      <c r="FA353" t="e">
        <f t="shared" ref="FA353:FA398" si="1399">LN(AY353/AY352)</f>
        <v>#DIV/0!</v>
      </c>
      <c r="FB353" t="e">
        <f t="shared" ref="FB353:FB398" si="1400">LN(AZ353/AZ352)</f>
        <v>#DIV/0!</v>
      </c>
      <c r="FC353" t="e">
        <f t="shared" ref="FC353:FC398" si="1401">LN(BA353/BA352)</f>
        <v>#DIV/0!</v>
      </c>
      <c r="FD353" t="e">
        <f t="shared" ref="FD353:FD398" si="1402">LN(BB353/BB352)</f>
        <v>#DIV/0!</v>
      </c>
      <c r="FE353" t="e">
        <f t="shared" ref="FE353:FE398" si="1403">LN(BC353/BC352)</f>
        <v>#DIV/0!</v>
      </c>
      <c r="FF353" t="e">
        <f t="shared" ref="FF353:FF398" si="1404">LN(BD353/BD352)</f>
        <v>#DIV/0!</v>
      </c>
      <c r="FG353" t="e">
        <f t="shared" ref="FG353:FG398" si="1405">LN(BE353/BE352)</f>
        <v>#DIV/0!</v>
      </c>
      <c r="FH353" t="e">
        <f t="shared" ref="FH353:FH398" si="1406">LN(BF353/BF352)</f>
        <v>#DIV/0!</v>
      </c>
      <c r="FI353" t="e">
        <f t="shared" ref="FI353:FI398" si="1407">LN(BG353/BG352)</f>
        <v>#DIV/0!</v>
      </c>
      <c r="FJ353" t="e">
        <f t="shared" ref="FJ353:FJ398" si="1408">LN(BH353/BH352)</f>
        <v>#DIV/0!</v>
      </c>
      <c r="FK353" t="e">
        <f t="shared" ref="FK353:FK398" si="1409">LN(BI353/BI352)</f>
        <v>#DIV/0!</v>
      </c>
      <c r="FL353" t="e">
        <f t="shared" ref="FL353:FL398" si="1410">LN(BJ353/BJ352)</f>
        <v>#DIV/0!</v>
      </c>
      <c r="FM353" t="e">
        <f t="shared" ref="FM353:FM398" si="1411">LN(BK353/BK352)</f>
        <v>#DIV/0!</v>
      </c>
      <c r="FN353" t="e">
        <f t="shared" ref="FN353:FN398" si="1412">LN(BL353/BL352)</f>
        <v>#DIV/0!</v>
      </c>
      <c r="FO353" t="e">
        <f t="shared" ref="FO353:FO398" si="1413">LN(BM353/BM352)</f>
        <v>#DIV/0!</v>
      </c>
      <c r="FP353" t="e">
        <f t="shared" si="1394"/>
        <v>#DIV/0!</v>
      </c>
      <c r="FQ353" t="e">
        <f t="shared" si="1395"/>
        <v>#DIV/0!</v>
      </c>
      <c r="FR353" t="e">
        <f t="shared" si="1396"/>
        <v>#DIV/0!</v>
      </c>
      <c r="FS353" t="e">
        <f t="shared" si="1397"/>
        <v>#DIV/0!</v>
      </c>
      <c r="FT353" t="e">
        <f t="shared" si="1398"/>
        <v>#DIV/0!</v>
      </c>
      <c r="FW353" t="e">
        <f t="shared" si="1359"/>
        <v>#DIV/0!</v>
      </c>
      <c r="FX353">
        <f t="shared" si="1389"/>
        <v>1</v>
      </c>
      <c r="FY353">
        <f t="shared" si="1303"/>
        <v>1.5645867941090399</v>
      </c>
      <c r="GA353" t="e">
        <f t="shared" si="1360"/>
        <v>#DIV/0!</v>
      </c>
      <c r="GB353">
        <f t="shared" si="1390"/>
        <v>1</v>
      </c>
      <c r="GC353">
        <f t="shared" si="1304"/>
        <v>1.153977406354415</v>
      </c>
      <c r="GE353" t="e">
        <f t="shared" si="1361"/>
        <v>#DIV/0!</v>
      </c>
      <c r="GF353">
        <f t="shared" si="1391"/>
        <v>1</v>
      </c>
      <c r="GG353">
        <f t="shared" si="1305"/>
        <v>1.0829689422256621</v>
      </c>
      <c r="GI353" t="e">
        <f>#REF!</f>
        <v>#REF!</v>
      </c>
      <c r="GJ353" t="e">
        <f t="shared" si="1362"/>
        <v>#REF!</v>
      </c>
      <c r="GK353">
        <f t="shared" si="1306"/>
        <v>0</v>
      </c>
      <c r="GL353" s="3"/>
      <c r="GM353" s="3"/>
      <c r="GN353" s="8"/>
      <c r="GO353" s="5">
        <f t="shared" si="1392"/>
        <v>14</v>
      </c>
      <c r="GP353" t="b">
        <f t="shared" si="1363"/>
        <v>1</v>
      </c>
      <c r="GR353">
        <v>332</v>
      </c>
      <c r="GS353" s="20">
        <v>1.9168276568715129E-2</v>
      </c>
      <c r="GT353" s="20">
        <v>0</v>
      </c>
      <c r="GU353" s="27"/>
      <c r="GV353" s="31">
        <f t="shared" ca="1" si="1307"/>
        <v>1999</v>
      </c>
      <c r="GW353" s="12">
        <f t="shared" ca="1" si="1364"/>
        <v>1.3165923075744952</v>
      </c>
      <c r="GX353" s="19">
        <f t="shared" ca="1" si="1365"/>
        <v>0.99360215326523937</v>
      </c>
      <c r="GY353" s="19">
        <f t="shared" ca="1" si="1366"/>
        <v>1.308167747423074</v>
      </c>
      <c r="GZ353" s="11">
        <f t="shared" ca="1" si="1308"/>
        <v>1999</v>
      </c>
      <c r="HA353" s="12">
        <f t="shared" ca="1" si="1367"/>
        <v>1.6664206188103585</v>
      </c>
      <c r="HB353" s="12">
        <f t="shared" ca="1" si="1368"/>
        <v>0.79007202186108194</v>
      </c>
      <c r="HC353" s="12">
        <f t="shared" ca="1" si="1369"/>
        <v>0.99360215326523937</v>
      </c>
      <c r="HD353" s="12">
        <f t="shared" ca="1" si="1370"/>
        <v>1.308167747423074</v>
      </c>
      <c r="HE353">
        <f t="shared" ca="1" si="1371"/>
        <v>1999</v>
      </c>
      <c r="HF353" s="12">
        <f t="shared" ca="1" si="1309"/>
        <v>0.99360215326523937</v>
      </c>
      <c r="HG353" s="12">
        <f t="shared" ca="1" si="1310"/>
        <v>0.9102384380143852</v>
      </c>
      <c r="HH353" s="12">
        <f t="shared" ca="1" si="1311"/>
        <v>0.867983584152481</v>
      </c>
      <c r="HJ353" s="17"/>
      <c r="HL353" s="18">
        <f t="shared" si="1372"/>
        <v>1963</v>
      </c>
      <c r="HM353" s="9">
        <f t="shared" si="1312"/>
        <v>7.5308170428653129E-7</v>
      </c>
      <c r="HN353" s="9">
        <f t="shared" si="1313"/>
        <v>0</v>
      </c>
      <c r="HO353" s="9">
        <f t="shared" si="1314"/>
        <v>1.2029815338633076</v>
      </c>
      <c r="HP353" s="9">
        <f t="shared" si="1315"/>
        <v>1.1952725387185685</v>
      </c>
      <c r="HQ353" s="9">
        <f t="shared" si="1316"/>
        <v>1.5368459469556037</v>
      </c>
      <c r="HR353" s="9">
        <f t="shared" si="1317"/>
        <v>1.6641724783009315E-6</v>
      </c>
      <c r="HS353" s="9">
        <f t="shared" si="1318"/>
        <v>0</v>
      </c>
      <c r="HT353" s="9"/>
      <c r="HU353" s="9">
        <f t="shared" si="1319"/>
        <v>1.4378907920123534</v>
      </c>
      <c r="HV353" s="23">
        <f t="shared" si="1320"/>
        <v>2.2098166358689681</v>
      </c>
      <c r="HX353" s="8"/>
      <c r="HY353" s="5">
        <f t="shared" si="1393"/>
        <v>14</v>
      </c>
      <c r="HZ353" t="b">
        <f t="shared" si="1373"/>
        <v>1</v>
      </c>
      <c r="IB353">
        <f t="shared" si="1374"/>
        <v>332</v>
      </c>
      <c r="IC353" s="20">
        <v>1.6474608924205252E-2</v>
      </c>
      <c r="ID353" s="20">
        <v>0</v>
      </c>
      <c r="IE353" s="11"/>
      <c r="IF353">
        <f t="shared" ca="1" si="1375"/>
        <v>1999</v>
      </c>
      <c r="IG353" s="12">
        <f t="shared" ca="1" si="1376"/>
        <v>1.0721664815850291</v>
      </c>
      <c r="IH353" s="19">
        <f t="shared" ca="1" si="1377"/>
        <v>0.97598512775483792</v>
      </c>
      <c r="II353" s="19">
        <f t="shared" ca="1" si="1378"/>
        <v>1.0464180549826736</v>
      </c>
      <c r="IJ353" s="11">
        <f t="shared" ca="1" si="1379"/>
        <v>1999</v>
      </c>
      <c r="IK353" s="12">
        <f t="shared" ca="1" si="1380"/>
        <v>1.1794592711916061</v>
      </c>
      <c r="IL353" s="12">
        <f t="shared" ca="1" si="1321"/>
        <v>0.90903222160594055</v>
      </c>
      <c r="IM353" s="12">
        <f t="shared" ca="1" si="1322"/>
        <v>0.97598512775483792</v>
      </c>
      <c r="IN353" s="12">
        <f t="shared" ca="1" si="1323"/>
        <v>1.0464180549826736</v>
      </c>
      <c r="IO353">
        <f t="shared" ca="1" si="1381"/>
        <v>1999</v>
      </c>
      <c r="IP353" s="12">
        <f t="shared" ca="1" si="1382"/>
        <v>0.97598512775483792</v>
      </c>
      <c r="IQ353" s="12">
        <f t="shared" ca="1" si="1383"/>
        <v>0.98896550883077217</v>
      </c>
      <c r="IR353" s="12">
        <f t="shared" ca="1" si="1384"/>
        <v>0.95056542978680825</v>
      </c>
    </row>
    <row r="354" spans="1:252" hidden="1" x14ac:dyDescent="0.2">
      <c r="A354" t="s">
        <v>218</v>
      </c>
      <c r="B354" s="1">
        <f t="shared" si="1385"/>
        <v>1964</v>
      </c>
      <c r="X354">
        <f t="shared" si="1277"/>
        <v>0</v>
      </c>
      <c r="AX354">
        <f t="shared" si="1278"/>
        <v>0</v>
      </c>
      <c r="AY354">
        <f t="shared" si="1279"/>
        <v>0</v>
      </c>
      <c r="AZ354">
        <f t="shared" si="1280"/>
        <v>0</v>
      </c>
      <c r="BA354">
        <f t="shared" si="1281"/>
        <v>0</v>
      </c>
      <c r="BB354">
        <f t="shared" si="1282"/>
        <v>0</v>
      </c>
      <c r="BC354">
        <f t="shared" si="1283"/>
        <v>0</v>
      </c>
      <c r="BD354">
        <f t="shared" si="1284"/>
        <v>0</v>
      </c>
      <c r="BE354">
        <f t="shared" si="1285"/>
        <v>0</v>
      </c>
      <c r="BF354">
        <f t="shared" si="1286"/>
        <v>0</v>
      </c>
      <c r="BG354">
        <f t="shared" si="1287"/>
        <v>0</v>
      </c>
      <c r="BH354">
        <f t="shared" si="1288"/>
        <v>0</v>
      </c>
      <c r="BI354">
        <f t="shared" si="1289"/>
        <v>0</v>
      </c>
      <c r="BJ354">
        <f t="shared" si="1290"/>
        <v>0</v>
      </c>
      <c r="BK354">
        <f t="shared" si="1291"/>
        <v>0</v>
      </c>
      <c r="BL354">
        <f t="shared" si="1292"/>
        <v>0</v>
      </c>
      <c r="BM354">
        <f t="shared" si="1293"/>
        <v>0</v>
      </c>
      <c r="BN354">
        <f t="shared" si="1294"/>
        <v>0</v>
      </c>
      <c r="BO354">
        <f t="shared" si="1295"/>
        <v>0</v>
      </c>
      <c r="BP354">
        <f t="shared" si="1296"/>
        <v>0</v>
      </c>
      <c r="BQ354">
        <f t="shared" si="1297"/>
        <v>0</v>
      </c>
      <c r="BR354">
        <f t="shared" si="1298"/>
        <v>0</v>
      </c>
      <c r="BS354">
        <f t="shared" si="1299"/>
        <v>0</v>
      </c>
      <c r="BU354" s="16"/>
      <c r="BV354" s="9">
        <f t="shared" si="1300"/>
        <v>1.0640052694689878E-6</v>
      </c>
      <c r="BW354" s="9">
        <f t="shared" si="1324"/>
        <v>0</v>
      </c>
      <c r="BX354" s="9">
        <f t="shared" si="1325"/>
        <v>1.153977406354415</v>
      </c>
      <c r="BY354" s="9">
        <f t="shared" si="1326"/>
        <v>1.0829689422256621</v>
      </c>
      <c r="BZ354" s="9">
        <f t="shared" si="1327"/>
        <v>1.5645867941090399</v>
      </c>
      <c r="CA354" s="9">
        <f t="shared" si="1301"/>
        <v>2.0804474330782629E-6</v>
      </c>
      <c r="CB354" s="9">
        <f t="shared" si="1328"/>
        <v>0</v>
      </c>
      <c r="CC354" s="9"/>
      <c r="CD354" s="9">
        <f t="shared" si="1329"/>
        <v>1.249721691111954</v>
      </c>
      <c r="CE354" s="9">
        <f t="shared" si="1330"/>
        <v>1.9552980542253799</v>
      </c>
      <c r="CG354" s="35"/>
      <c r="CH354">
        <f t="shared" si="1331"/>
        <v>1964</v>
      </c>
      <c r="CI354" t="e">
        <f t="shared" si="1332"/>
        <v>#DIV/0!</v>
      </c>
      <c r="CJ354" t="e">
        <f t="shared" ref="CJ354:CX354" si="1414">D354/$X354</f>
        <v>#DIV/0!</v>
      </c>
      <c r="CK354" t="e">
        <f t="shared" si="1414"/>
        <v>#DIV/0!</v>
      </c>
      <c r="CL354" t="e">
        <f t="shared" si="1414"/>
        <v>#DIV/0!</v>
      </c>
      <c r="CM354" t="e">
        <f t="shared" si="1414"/>
        <v>#DIV/0!</v>
      </c>
      <c r="CN354" t="e">
        <f t="shared" si="1414"/>
        <v>#DIV/0!</v>
      </c>
      <c r="CO354" t="e">
        <f t="shared" si="1414"/>
        <v>#DIV/0!</v>
      </c>
      <c r="CP354" t="e">
        <f t="shared" si="1414"/>
        <v>#DIV/0!</v>
      </c>
      <c r="CQ354" t="e">
        <f t="shared" si="1414"/>
        <v>#DIV/0!</v>
      </c>
      <c r="CR354" t="e">
        <f t="shared" si="1414"/>
        <v>#DIV/0!</v>
      </c>
      <c r="CS354" t="e">
        <f t="shared" si="1414"/>
        <v>#DIV/0!</v>
      </c>
      <c r="CT354" t="e">
        <f t="shared" si="1414"/>
        <v>#DIV/0!</v>
      </c>
      <c r="CU354" t="e">
        <f t="shared" si="1414"/>
        <v>#DIV/0!</v>
      </c>
      <c r="CV354" t="e">
        <f t="shared" si="1414"/>
        <v>#DIV/0!</v>
      </c>
      <c r="CW354" t="e">
        <f t="shared" si="1414"/>
        <v>#DIV/0!</v>
      </c>
      <c r="CX354" t="e">
        <f t="shared" si="1414"/>
        <v>#DIV/0!</v>
      </c>
      <c r="CY354" t="e">
        <f t="shared" ref="CY354:CY398" si="1415">S354/$X354</f>
        <v>#DIV/0!</v>
      </c>
      <c r="CZ354" t="e">
        <f>T354/$X354</f>
        <v>#DIV/0!</v>
      </c>
      <c r="DA354" t="e">
        <f>U354/$X354</f>
        <v>#DIV/0!</v>
      </c>
      <c r="DB354" t="e">
        <f>V354/$X354</f>
        <v>#DIV/0!</v>
      </c>
      <c r="DC354" t="e">
        <f>W354/$X354</f>
        <v>#DIV/0!</v>
      </c>
      <c r="DF354" t="e">
        <f t="shared" si="1386"/>
        <v>#DIV/0!</v>
      </c>
      <c r="DG354" t="e">
        <f t="shared" si="1353"/>
        <v>#DIV/0!</v>
      </c>
      <c r="DH354" t="e">
        <f t="shared" si="1353"/>
        <v>#DIV/0!</v>
      </c>
      <c r="DI354" t="e">
        <f t="shared" si="1353"/>
        <v>#DIV/0!</v>
      </c>
      <c r="DJ354" t="e">
        <f t="shared" si="1353"/>
        <v>#DIV/0!</v>
      </c>
      <c r="DK354" t="e">
        <f t="shared" si="1353"/>
        <v>#DIV/0!</v>
      </c>
      <c r="DL354" t="e">
        <f t="shared" si="1353"/>
        <v>#DIV/0!</v>
      </c>
      <c r="DM354" t="e">
        <f t="shared" si="1353"/>
        <v>#DIV/0!</v>
      </c>
      <c r="DN354" t="e">
        <f t="shared" si="1353"/>
        <v>#DIV/0!</v>
      </c>
      <c r="DO354" t="e">
        <f t="shared" si="1353"/>
        <v>#DIV/0!</v>
      </c>
      <c r="DP354" t="e">
        <f t="shared" si="1353"/>
        <v>#DIV/0!</v>
      </c>
      <c r="DQ354" t="e">
        <f t="shared" si="1353"/>
        <v>#DIV/0!</v>
      </c>
      <c r="DR354" t="e">
        <f t="shared" si="1353"/>
        <v>#DIV/0!</v>
      </c>
      <c r="DS354" t="e">
        <f t="shared" si="1353"/>
        <v>#DIV/0!</v>
      </c>
      <c r="DT354" t="e">
        <f t="shared" si="1353"/>
        <v>#DIV/0!</v>
      </c>
      <c r="DU354" t="e">
        <f t="shared" si="1353"/>
        <v>#DIV/0!</v>
      </c>
      <c r="DV354" t="e">
        <f t="shared" si="1353"/>
        <v>#DIV/0!</v>
      </c>
      <c r="DW354" t="e">
        <f t="shared" si="1354"/>
        <v>#DIV/0!</v>
      </c>
      <c r="DX354" t="e">
        <f t="shared" si="1354"/>
        <v>#DIV/0!</v>
      </c>
      <c r="DY354" t="e">
        <f t="shared" si="1354"/>
        <v>#DIV/0!</v>
      </c>
      <c r="DZ354" t="e">
        <f t="shared" si="1354"/>
        <v>#DIV/0!</v>
      </c>
      <c r="EA354" t="e">
        <f t="shared" si="1355"/>
        <v>#DIV/0!</v>
      </c>
      <c r="EC354" t="e">
        <f t="shared" si="1387"/>
        <v>#DIV/0!</v>
      </c>
      <c r="ED354" t="e">
        <f t="shared" si="1356"/>
        <v>#DIV/0!</v>
      </c>
      <c r="EE354" t="e">
        <f t="shared" si="1356"/>
        <v>#DIV/0!</v>
      </c>
      <c r="EF354" t="e">
        <f t="shared" si="1356"/>
        <v>#DIV/0!</v>
      </c>
      <c r="EG354" t="e">
        <f t="shared" si="1356"/>
        <v>#DIV/0!</v>
      </c>
      <c r="EH354" t="e">
        <f t="shared" si="1356"/>
        <v>#DIV/0!</v>
      </c>
      <c r="EI354" t="e">
        <f t="shared" si="1356"/>
        <v>#DIV/0!</v>
      </c>
      <c r="EJ354" t="e">
        <f t="shared" si="1356"/>
        <v>#DIV/0!</v>
      </c>
      <c r="EK354" t="e">
        <f t="shared" si="1356"/>
        <v>#DIV/0!</v>
      </c>
      <c r="EL354" t="e">
        <f t="shared" si="1356"/>
        <v>#DIV/0!</v>
      </c>
      <c r="EM354" t="e">
        <f t="shared" si="1356"/>
        <v>#DIV/0!</v>
      </c>
      <c r="EN354" t="e">
        <f t="shared" si="1356"/>
        <v>#DIV/0!</v>
      </c>
      <c r="EO354" t="e">
        <f t="shared" si="1356"/>
        <v>#DIV/0!</v>
      </c>
      <c r="EP354" t="e">
        <f t="shared" si="1356"/>
        <v>#DIV/0!</v>
      </c>
      <c r="EQ354" t="e">
        <f t="shared" si="1356"/>
        <v>#DIV/0!</v>
      </c>
      <c r="ER354" t="e">
        <f t="shared" si="1356"/>
        <v>#DIV/0!</v>
      </c>
      <c r="ES354" t="e">
        <f t="shared" si="1356"/>
        <v>#DIV/0!</v>
      </c>
      <c r="ET354" t="e">
        <f t="shared" si="1357"/>
        <v>#DIV/0!</v>
      </c>
      <c r="EU354" t="e">
        <f t="shared" si="1357"/>
        <v>#DIV/0!</v>
      </c>
      <c r="EV354" t="e">
        <f t="shared" si="1357"/>
        <v>#DIV/0!</v>
      </c>
      <c r="EW354" t="e">
        <f t="shared" si="1357"/>
        <v>#DIV/0!</v>
      </c>
      <c r="EZ354" t="e">
        <f t="shared" si="1388"/>
        <v>#DIV/0!</v>
      </c>
      <c r="FA354" t="e">
        <f t="shared" si="1399"/>
        <v>#DIV/0!</v>
      </c>
      <c r="FB354" t="e">
        <f t="shared" si="1400"/>
        <v>#DIV/0!</v>
      </c>
      <c r="FC354" t="e">
        <f t="shared" si="1401"/>
        <v>#DIV/0!</v>
      </c>
      <c r="FD354" t="e">
        <f t="shared" si="1402"/>
        <v>#DIV/0!</v>
      </c>
      <c r="FE354" t="e">
        <f t="shared" si="1403"/>
        <v>#DIV/0!</v>
      </c>
      <c r="FF354" t="e">
        <f t="shared" si="1404"/>
        <v>#DIV/0!</v>
      </c>
      <c r="FG354" t="e">
        <f t="shared" si="1405"/>
        <v>#DIV/0!</v>
      </c>
      <c r="FH354" t="e">
        <f t="shared" si="1406"/>
        <v>#DIV/0!</v>
      </c>
      <c r="FI354" t="e">
        <f t="shared" si="1407"/>
        <v>#DIV/0!</v>
      </c>
      <c r="FJ354" t="e">
        <f t="shared" si="1408"/>
        <v>#DIV/0!</v>
      </c>
      <c r="FK354" t="e">
        <f t="shared" si="1409"/>
        <v>#DIV/0!</v>
      </c>
      <c r="FL354" t="e">
        <f t="shared" si="1410"/>
        <v>#DIV/0!</v>
      </c>
      <c r="FM354" t="e">
        <f t="shared" si="1411"/>
        <v>#DIV/0!</v>
      </c>
      <c r="FN354" t="e">
        <f t="shared" si="1412"/>
        <v>#DIV/0!</v>
      </c>
      <c r="FO354" t="e">
        <f t="shared" si="1413"/>
        <v>#DIV/0!</v>
      </c>
      <c r="FP354" t="e">
        <f t="shared" si="1394"/>
        <v>#DIV/0!</v>
      </c>
      <c r="FQ354" t="e">
        <f t="shared" si="1395"/>
        <v>#DIV/0!</v>
      </c>
      <c r="FR354" t="e">
        <f t="shared" si="1396"/>
        <v>#DIV/0!</v>
      </c>
      <c r="FS354" t="e">
        <f t="shared" si="1397"/>
        <v>#DIV/0!</v>
      </c>
      <c r="FT354" t="e">
        <f t="shared" si="1398"/>
        <v>#DIV/0!</v>
      </c>
      <c r="FW354" t="e">
        <f t="shared" si="1359"/>
        <v>#DIV/0!</v>
      </c>
      <c r="FX354">
        <f t="shared" si="1389"/>
        <v>1</v>
      </c>
      <c r="FY354">
        <f t="shared" si="1303"/>
        <v>1.5645867941090399</v>
      </c>
      <c r="GA354" t="e">
        <f t="shared" si="1360"/>
        <v>#DIV/0!</v>
      </c>
      <c r="GB354">
        <f t="shared" si="1390"/>
        <v>1</v>
      </c>
      <c r="GC354">
        <f t="shared" si="1304"/>
        <v>1.153977406354415</v>
      </c>
      <c r="GE354" t="e">
        <f t="shared" si="1361"/>
        <v>#DIV/0!</v>
      </c>
      <c r="GF354">
        <f t="shared" si="1391"/>
        <v>1</v>
      </c>
      <c r="GG354">
        <f t="shared" si="1305"/>
        <v>1.0829689422256621</v>
      </c>
      <c r="GI354" t="e">
        <f>#REF!</f>
        <v>#REF!</v>
      </c>
      <c r="GJ354" t="e">
        <f t="shared" si="1362"/>
        <v>#REF!</v>
      </c>
      <c r="GK354">
        <f t="shared" si="1306"/>
        <v>0</v>
      </c>
      <c r="GL354" s="3"/>
      <c r="GM354" s="3"/>
      <c r="GN354" s="8"/>
      <c r="GO354" s="5">
        <f t="shared" si="1392"/>
        <v>15</v>
      </c>
      <c r="GP354" t="b">
        <f t="shared" si="1363"/>
        <v>1</v>
      </c>
      <c r="GR354">
        <v>333</v>
      </c>
      <c r="GS354" s="20">
        <v>1.039478942959249E-2</v>
      </c>
      <c r="GT354" s="20">
        <v>0</v>
      </c>
      <c r="GU354" s="27"/>
      <c r="GV354" s="31">
        <f t="shared" ca="1" si="1307"/>
        <v>2000</v>
      </c>
      <c r="GW354" s="12">
        <f t="shared" ca="1" si="1364"/>
        <v>1.3038224291101947</v>
      </c>
      <c r="GX354" s="19">
        <f t="shared" ca="1" si="1365"/>
        <v>0.99424627831838386</v>
      </c>
      <c r="GY354" s="19">
        <f t="shared" ca="1" si="1366"/>
        <v>1.2963192624498299</v>
      </c>
      <c r="GZ354" s="11">
        <f t="shared" ca="1" si="1308"/>
        <v>2000</v>
      </c>
      <c r="HA354" s="12">
        <f t="shared" ca="1" si="1367"/>
        <v>1.7862254208443542</v>
      </c>
      <c r="HB354" s="12">
        <f t="shared" ca="1" si="1368"/>
        <v>0.72993162783109089</v>
      </c>
      <c r="HC354" s="12">
        <f t="shared" ca="1" si="1369"/>
        <v>0.99424627831838386</v>
      </c>
      <c r="HD354" s="12">
        <f t="shared" ca="1" si="1370"/>
        <v>1.2963192624498299</v>
      </c>
      <c r="HE354">
        <f t="shared" ca="1" si="1371"/>
        <v>2000</v>
      </c>
      <c r="HF354" s="12">
        <f t="shared" ca="1" si="1309"/>
        <v>0.99424627831838386</v>
      </c>
      <c r="HG354" s="12">
        <f t="shared" ca="1" si="1310"/>
        <v>0.90203529801264537</v>
      </c>
      <c r="HH354" s="12">
        <f t="shared" ca="1" si="1311"/>
        <v>0.80920517128239722</v>
      </c>
      <c r="HJ354" s="17"/>
      <c r="HL354" s="18">
        <f t="shared" si="1372"/>
        <v>1964</v>
      </c>
      <c r="HM354" s="9">
        <f t="shared" si="1312"/>
        <v>7.5308170428653129E-7</v>
      </c>
      <c r="HN354" s="9">
        <f t="shared" si="1313"/>
        <v>0</v>
      </c>
      <c r="HO354" s="9">
        <f t="shared" si="1314"/>
        <v>1.2029815338633076</v>
      </c>
      <c r="HP354" s="9">
        <f t="shared" si="1315"/>
        <v>1.1952725387185685</v>
      </c>
      <c r="HQ354" s="9">
        <f t="shared" si="1316"/>
        <v>1.5368459469556037</v>
      </c>
      <c r="HR354" s="9">
        <f t="shared" si="1317"/>
        <v>1.6641724783009315E-6</v>
      </c>
      <c r="HS354" s="9">
        <f t="shared" si="1318"/>
        <v>0</v>
      </c>
      <c r="HT354" s="9"/>
      <c r="HU354" s="9">
        <f t="shared" si="1319"/>
        <v>1.4378907920123534</v>
      </c>
      <c r="HV354" s="23">
        <f t="shared" si="1320"/>
        <v>2.2098166358689681</v>
      </c>
      <c r="HX354" s="8"/>
      <c r="HY354" s="5">
        <f t="shared" si="1393"/>
        <v>15</v>
      </c>
      <c r="HZ354" t="b">
        <f t="shared" si="1373"/>
        <v>1</v>
      </c>
      <c r="IB354">
        <f t="shared" si="1374"/>
        <v>333</v>
      </c>
      <c r="IC354" s="20">
        <v>7.4718432318686741E-3</v>
      </c>
      <c r="ID354" s="20">
        <v>0</v>
      </c>
      <c r="IE354" s="11"/>
      <c r="IF354">
        <f t="shared" ca="1" si="1375"/>
        <v>2000</v>
      </c>
      <c r="IG354" s="12">
        <f t="shared" ca="1" si="1376"/>
        <v>1.0617673355589063</v>
      </c>
      <c r="IH354" s="19">
        <f t="shared" ca="1" si="1377"/>
        <v>0.97661783217301723</v>
      </c>
      <c r="II354" s="19">
        <f t="shared" ca="1" si="1378"/>
        <v>1.0369403189472017</v>
      </c>
      <c r="IJ354" s="11">
        <f t="shared" ca="1" si="1379"/>
        <v>2000</v>
      </c>
      <c r="IK354" s="12">
        <f t="shared" ca="1" si="1380"/>
        <v>1.2642547201300305</v>
      </c>
      <c r="IL354" s="12">
        <f t="shared" ca="1" si="1321"/>
        <v>0.83983656034893184</v>
      </c>
      <c r="IM354" s="12">
        <f t="shared" ca="1" si="1322"/>
        <v>0.97661783217301723</v>
      </c>
      <c r="IN354" s="12">
        <f t="shared" ca="1" si="1323"/>
        <v>1.0369403189472017</v>
      </c>
      <c r="IO354">
        <f t="shared" ca="1" si="1381"/>
        <v>2000</v>
      </c>
      <c r="IP354" s="12">
        <f t="shared" ca="1" si="1382"/>
        <v>0.97661783217301723</v>
      </c>
      <c r="IQ354" s="12">
        <f t="shared" ca="1" si="1383"/>
        <v>0.96142814646977359</v>
      </c>
      <c r="IR354" s="12">
        <f t="shared" ca="1" si="1384"/>
        <v>0.91520332246264069</v>
      </c>
    </row>
    <row r="355" spans="1:252" hidden="1" x14ac:dyDescent="0.2">
      <c r="A355" t="s">
        <v>218</v>
      </c>
      <c r="B355" s="1">
        <f t="shared" si="1385"/>
        <v>1965</v>
      </c>
      <c r="X355">
        <f t="shared" si="1277"/>
        <v>0</v>
      </c>
      <c r="AX355">
        <f t="shared" si="1278"/>
        <v>0</v>
      </c>
      <c r="AY355">
        <f t="shared" si="1279"/>
        <v>0</v>
      </c>
      <c r="AZ355">
        <f t="shared" si="1280"/>
        <v>0</v>
      </c>
      <c r="BA355">
        <f t="shared" si="1281"/>
        <v>0</v>
      </c>
      <c r="BB355">
        <f t="shared" si="1282"/>
        <v>0</v>
      </c>
      <c r="BC355">
        <f t="shared" si="1283"/>
        <v>0</v>
      </c>
      <c r="BD355">
        <f t="shared" si="1284"/>
        <v>0</v>
      </c>
      <c r="BE355">
        <f t="shared" si="1285"/>
        <v>0</v>
      </c>
      <c r="BF355">
        <f t="shared" si="1286"/>
        <v>0</v>
      </c>
      <c r="BG355">
        <f t="shared" si="1287"/>
        <v>0</v>
      </c>
      <c r="BH355">
        <f t="shared" si="1288"/>
        <v>0</v>
      </c>
      <c r="BI355">
        <f t="shared" si="1289"/>
        <v>0</v>
      </c>
      <c r="BJ355">
        <f t="shared" si="1290"/>
        <v>0</v>
      </c>
      <c r="BK355">
        <f t="shared" si="1291"/>
        <v>0</v>
      </c>
      <c r="BL355">
        <f t="shared" si="1292"/>
        <v>0</v>
      </c>
      <c r="BM355">
        <f t="shared" si="1293"/>
        <v>0</v>
      </c>
      <c r="BN355">
        <f t="shared" si="1294"/>
        <v>0</v>
      </c>
      <c r="BO355">
        <f t="shared" si="1295"/>
        <v>0</v>
      </c>
      <c r="BP355">
        <f t="shared" si="1296"/>
        <v>0</v>
      </c>
      <c r="BQ355">
        <f t="shared" si="1297"/>
        <v>0</v>
      </c>
      <c r="BR355">
        <f t="shared" si="1298"/>
        <v>0</v>
      </c>
      <c r="BS355">
        <f t="shared" si="1299"/>
        <v>0</v>
      </c>
      <c r="BU355" s="16"/>
      <c r="BV355" s="9">
        <f t="shared" si="1300"/>
        <v>1.0640052694689878E-6</v>
      </c>
      <c r="BW355" s="9">
        <f t="shared" si="1324"/>
        <v>0</v>
      </c>
      <c r="BX355" s="9">
        <f t="shared" si="1325"/>
        <v>1.153977406354415</v>
      </c>
      <c r="BY355" s="9">
        <f t="shared" si="1326"/>
        <v>1.0829689422256621</v>
      </c>
      <c r="BZ355" s="9">
        <f t="shared" si="1327"/>
        <v>1.5645867941090399</v>
      </c>
      <c r="CA355" s="9">
        <f t="shared" si="1301"/>
        <v>2.0804474330782629E-6</v>
      </c>
      <c r="CB355" s="9">
        <f t="shared" si="1328"/>
        <v>0</v>
      </c>
      <c r="CC355" s="9"/>
      <c r="CD355" s="9">
        <f t="shared" si="1329"/>
        <v>1.249721691111954</v>
      </c>
      <c r="CE355" s="9">
        <f t="shared" si="1330"/>
        <v>1.9552980542253799</v>
      </c>
      <c r="CG355" s="35"/>
      <c r="CH355">
        <f t="shared" si="1331"/>
        <v>1965</v>
      </c>
      <c r="CI355" t="e">
        <f t="shared" si="1332"/>
        <v>#DIV/0!</v>
      </c>
      <c r="CJ355" t="e">
        <f t="shared" ref="CJ355:CJ398" si="1416">D355/$X355</f>
        <v>#DIV/0!</v>
      </c>
      <c r="CK355" t="e">
        <f t="shared" ref="CK355:CK398" si="1417">E355/$X355</f>
        <v>#DIV/0!</v>
      </c>
      <c r="CL355" t="e">
        <f t="shared" ref="CL355:CL398" si="1418">F355/$X355</f>
        <v>#DIV/0!</v>
      </c>
      <c r="CM355" t="e">
        <f t="shared" ref="CM355:CM398" si="1419">G355/$X355</f>
        <v>#DIV/0!</v>
      </c>
      <c r="CN355" t="e">
        <f t="shared" ref="CN355:CN398" si="1420">H355/$X355</f>
        <v>#DIV/0!</v>
      </c>
      <c r="CO355" t="e">
        <f t="shared" ref="CO355:CO398" si="1421">I355/$X355</f>
        <v>#DIV/0!</v>
      </c>
      <c r="CP355" t="e">
        <f t="shared" ref="CP355:CP398" si="1422">J355/$X355</f>
        <v>#DIV/0!</v>
      </c>
      <c r="CQ355" t="e">
        <f t="shared" ref="CQ355:CQ398" si="1423">K355/$X355</f>
        <v>#DIV/0!</v>
      </c>
      <c r="CR355" t="e">
        <f t="shared" ref="CR355:CR398" si="1424">L355/$X355</f>
        <v>#DIV/0!</v>
      </c>
      <c r="CS355" t="e">
        <f t="shared" ref="CS355:CS398" si="1425">M355/$X355</f>
        <v>#DIV/0!</v>
      </c>
      <c r="CT355" t="e">
        <f t="shared" ref="CT355:CT398" si="1426">N355/$X355</f>
        <v>#DIV/0!</v>
      </c>
      <c r="CU355" t="e">
        <f t="shared" ref="CU355:CU398" si="1427">O355/$X355</f>
        <v>#DIV/0!</v>
      </c>
      <c r="CV355" t="e">
        <f t="shared" ref="CV355:CV398" si="1428">P355/$X355</f>
        <v>#DIV/0!</v>
      </c>
      <c r="CW355" t="e">
        <f t="shared" ref="CW355:CW398" si="1429">Q355/$X355</f>
        <v>#DIV/0!</v>
      </c>
      <c r="CX355" t="e">
        <f t="shared" ref="CX355:CX398" si="1430">R355/$X355</f>
        <v>#DIV/0!</v>
      </c>
      <c r="CY355" t="e">
        <f t="shared" si="1415"/>
        <v>#DIV/0!</v>
      </c>
      <c r="CZ355" t="e">
        <f t="shared" ref="CZ355:CZ398" si="1431">T355/$X355</f>
        <v>#DIV/0!</v>
      </c>
      <c r="DA355" t="e">
        <f t="shared" ref="DA355:DA398" si="1432">U355/$X355</f>
        <v>#DIV/0!</v>
      </c>
      <c r="DB355" t="e">
        <f t="shared" ref="DB355:DB398" si="1433">V355/$X355</f>
        <v>#DIV/0!</v>
      </c>
      <c r="DC355" t="e">
        <f t="shared" ref="DC355:DC398" si="1434">W355/$X355</f>
        <v>#DIV/0!</v>
      </c>
      <c r="DF355" t="e">
        <f t="shared" si="1386"/>
        <v>#DIV/0!</v>
      </c>
      <c r="DG355" t="e">
        <f t="shared" si="1353"/>
        <v>#DIV/0!</v>
      </c>
      <c r="DH355" t="e">
        <f t="shared" si="1353"/>
        <v>#DIV/0!</v>
      </c>
      <c r="DI355" t="e">
        <f t="shared" si="1353"/>
        <v>#DIV/0!</v>
      </c>
      <c r="DJ355" t="e">
        <f t="shared" si="1353"/>
        <v>#DIV/0!</v>
      </c>
      <c r="DK355" t="e">
        <f t="shared" si="1353"/>
        <v>#DIV/0!</v>
      </c>
      <c r="DL355" t="e">
        <f t="shared" si="1353"/>
        <v>#DIV/0!</v>
      </c>
      <c r="DM355" t="e">
        <f t="shared" si="1353"/>
        <v>#DIV/0!</v>
      </c>
      <c r="DN355" t="e">
        <f t="shared" si="1353"/>
        <v>#DIV/0!</v>
      </c>
      <c r="DO355" t="e">
        <f t="shared" si="1353"/>
        <v>#DIV/0!</v>
      </c>
      <c r="DP355" t="e">
        <f t="shared" si="1353"/>
        <v>#DIV/0!</v>
      </c>
      <c r="DQ355" t="e">
        <f t="shared" si="1353"/>
        <v>#DIV/0!</v>
      </c>
      <c r="DR355" t="e">
        <f t="shared" si="1353"/>
        <v>#DIV/0!</v>
      </c>
      <c r="DS355" t="e">
        <f t="shared" si="1353"/>
        <v>#DIV/0!</v>
      </c>
      <c r="DT355" t="e">
        <f t="shared" si="1353"/>
        <v>#DIV/0!</v>
      </c>
      <c r="DU355" t="e">
        <f t="shared" si="1353"/>
        <v>#DIV/0!</v>
      </c>
      <c r="DV355" t="e">
        <f t="shared" ref="DV355:DV398" si="1435">(CY355-CY354)/LN(CY355/CY354)</f>
        <v>#DIV/0!</v>
      </c>
      <c r="DW355" t="e">
        <f t="shared" si="1354"/>
        <v>#DIV/0!</v>
      </c>
      <c r="DX355" t="e">
        <f t="shared" si="1354"/>
        <v>#DIV/0!</v>
      </c>
      <c r="DY355" t="e">
        <f t="shared" si="1354"/>
        <v>#DIV/0!</v>
      </c>
      <c r="DZ355" t="e">
        <f t="shared" si="1354"/>
        <v>#DIV/0!</v>
      </c>
      <c r="EA355" t="e">
        <f t="shared" si="1355"/>
        <v>#DIV/0!</v>
      </c>
      <c r="EC355" t="e">
        <f t="shared" si="1387"/>
        <v>#DIV/0!</v>
      </c>
      <c r="ED355" t="e">
        <f t="shared" si="1356"/>
        <v>#DIV/0!</v>
      </c>
      <c r="EE355" t="e">
        <f t="shared" si="1356"/>
        <v>#DIV/0!</v>
      </c>
      <c r="EF355" t="e">
        <f t="shared" si="1356"/>
        <v>#DIV/0!</v>
      </c>
      <c r="EG355" t="e">
        <f t="shared" si="1356"/>
        <v>#DIV/0!</v>
      </c>
      <c r="EH355" t="e">
        <f t="shared" si="1356"/>
        <v>#DIV/0!</v>
      </c>
      <c r="EI355" t="e">
        <f t="shared" si="1356"/>
        <v>#DIV/0!</v>
      </c>
      <c r="EJ355" t="e">
        <f t="shared" si="1356"/>
        <v>#DIV/0!</v>
      </c>
      <c r="EK355" t="e">
        <f t="shared" si="1356"/>
        <v>#DIV/0!</v>
      </c>
      <c r="EL355" t="e">
        <f t="shared" si="1356"/>
        <v>#DIV/0!</v>
      </c>
      <c r="EM355" t="e">
        <f t="shared" si="1356"/>
        <v>#DIV/0!</v>
      </c>
      <c r="EN355" t="e">
        <f t="shared" si="1356"/>
        <v>#DIV/0!</v>
      </c>
      <c r="EO355" t="e">
        <f t="shared" si="1356"/>
        <v>#DIV/0!</v>
      </c>
      <c r="EP355" t="e">
        <f t="shared" si="1356"/>
        <v>#DIV/0!</v>
      </c>
      <c r="EQ355" t="e">
        <f t="shared" si="1356"/>
        <v>#DIV/0!</v>
      </c>
      <c r="ER355" t="e">
        <f t="shared" si="1356"/>
        <v>#DIV/0!</v>
      </c>
      <c r="ES355" t="e">
        <f t="shared" ref="ES355:ES398" si="1436">DV355/$EA355</f>
        <v>#DIV/0!</v>
      </c>
      <c r="ET355" t="e">
        <f t="shared" si="1357"/>
        <v>#DIV/0!</v>
      </c>
      <c r="EU355" t="e">
        <f t="shared" si="1357"/>
        <v>#DIV/0!</v>
      </c>
      <c r="EV355" t="e">
        <f t="shared" si="1357"/>
        <v>#DIV/0!</v>
      </c>
      <c r="EW355" t="e">
        <f t="shared" si="1357"/>
        <v>#DIV/0!</v>
      </c>
      <c r="EZ355" t="e">
        <f t="shared" si="1388"/>
        <v>#DIV/0!</v>
      </c>
      <c r="FA355" t="e">
        <f t="shared" si="1399"/>
        <v>#DIV/0!</v>
      </c>
      <c r="FB355" t="e">
        <f t="shared" si="1400"/>
        <v>#DIV/0!</v>
      </c>
      <c r="FC355" t="e">
        <f t="shared" si="1401"/>
        <v>#DIV/0!</v>
      </c>
      <c r="FD355" t="e">
        <f t="shared" si="1402"/>
        <v>#DIV/0!</v>
      </c>
      <c r="FE355" t="e">
        <f t="shared" si="1403"/>
        <v>#DIV/0!</v>
      </c>
      <c r="FF355" t="e">
        <f t="shared" si="1404"/>
        <v>#DIV/0!</v>
      </c>
      <c r="FG355" t="e">
        <f t="shared" si="1405"/>
        <v>#DIV/0!</v>
      </c>
      <c r="FH355" t="e">
        <f t="shared" si="1406"/>
        <v>#DIV/0!</v>
      </c>
      <c r="FI355" t="e">
        <f t="shared" si="1407"/>
        <v>#DIV/0!</v>
      </c>
      <c r="FJ355" t="e">
        <f t="shared" si="1408"/>
        <v>#DIV/0!</v>
      </c>
      <c r="FK355" t="e">
        <f t="shared" si="1409"/>
        <v>#DIV/0!</v>
      </c>
      <c r="FL355" t="e">
        <f t="shared" si="1410"/>
        <v>#DIV/0!</v>
      </c>
      <c r="FM355" t="e">
        <f t="shared" si="1411"/>
        <v>#DIV/0!</v>
      </c>
      <c r="FN355" t="e">
        <f t="shared" si="1412"/>
        <v>#DIV/0!</v>
      </c>
      <c r="FO355" t="e">
        <f t="shared" si="1413"/>
        <v>#DIV/0!</v>
      </c>
      <c r="FP355" t="e">
        <f t="shared" si="1394"/>
        <v>#DIV/0!</v>
      </c>
      <c r="FQ355" t="e">
        <f t="shared" si="1395"/>
        <v>#DIV/0!</v>
      </c>
      <c r="FR355" t="e">
        <f t="shared" si="1396"/>
        <v>#DIV/0!</v>
      </c>
      <c r="FS355" t="e">
        <f t="shared" si="1397"/>
        <v>#DIV/0!</v>
      </c>
      <c r="FT355" t="e">
        <f t="shared" si="1398"/>
        <v>#DIV/0!</v>
      </c>
      <c r="FW355" t="e">
        <f t="shared" si="1359"/>
        <v>#DIV/0!</v>
      </c>
      <c r="FX355">
        <f t="shared" si="1389"/>
        <v>1</v>
      </c>
      <c r="FY355">
        <f t="shared" si="1303"/>
        <v>1.5645867941090399</v>
      </c>
      <c r="GA355" t="e">
        <f t="shared" si="1360"/>
        <v>#DIV/0!</v>
      </c>
      <c r="GB355">
        <f t="shared" si="1390"/>
        <v>1</v>
      </c>
      <c r="GC355">
        <f t="shared" si="1304"/>
        <v>1.153977406354415</v>
      </c>
      <c r="GE355" t="e">
        <f t="shared" si="1361"/>
        <v>#DIV/0!</v>
      </c>
      <c r="GF355">
        <f t="shared" si="1391"/>
        <v>1</v>
      </c>
      <c r="GG355">
        <f t="shared" si="1305"/>
        <v>1.0829689422256621</v>
      </c>
      <c r="GI355" t="e">
        <f>#REF!</f>
        <v>#REF!</v>
      </c>
      <c r="GJ355" t="e">
        <f t="shared" si="1362"/>
        <v>#REF!</v>
      </c>
      <c r="GK355">
        <f t="shared" si="1306"/>
        <v>0</v>
      </c>
      <c r="GL355" s="3"/>
      <c r="GM355" s="3"/>
      <c r="GN355" s="8"/>
      <c r="GO355" s="5">
        <f t="shared" si="1392"/>
        <v>16</v>
      </c>
      <c r="GP355" t="b">
        <f t="shared" si="1363"/>
        <v>1</v>
      </c>
      <c r="GR355">
        <v>334</v>
      </c>
      <c r="GS355" s="20">
        <v>4.8038122035597569E-3</v>
      </c>
      <c r="GT355" s="20">
        <v>0</v>
      </c>
      <c r="GU355" s="27"/>
      <c r="GV355" s="31">
        <f t="shared" ca="1" si="1307"/>
        <v>2001</v>
      </c>
      <c r="GW355" s="12">
        <f t="shared" ca="1" si="1364"/>
        <v>1.2610258276435617</v>
      </c>
      <c r="GX355" s="19">
        <f t="shared" ca="1" si="1365"/>
        <v>0.99397834672958518</v>
      </c>
      <c r="GY355" s="19">
        <f t="shared" ca="1" si="1366"/>
        <v>1.2534309850241532</v>
      </c>
      <c r="GZ355" s="11">
        <f t="shared" ca="1" si="1308"/>
        <v>2001</v>
      </c>
      <c r="HA355" s="12">
        <f t="shared" ca="1" si="1367"/>
        <v>1.710340161161346</v>
      </c>
      <c r="HB355" s="12">
        <f t="shared" ca="1" si="1368"/>
        <v>0.73729533824856619</v>
      </c>
      <c r="HC355" s="12">
        <f t="shared" ca="1" si="1369"/>
        <v>0.99397834672958518</v>
      </c>
      <c r="HD355" s="12">
        <f t="shared" ca="1" si="1370"/>
        <v>1.2534309850241532</v>
      </c>
      <c r="HE355">
        <f t="shared" ca="1" si="1371"/>
        <v>2001</v>
      </c>
      <c r="HF355" s="12">
        <f t="shared" ca="1" si="1309"/>
        <v>0.99397834672958518</v>
      </c>
      <c r="HG355" s="12">
        <f t="shared" ca="1" si="1310"/>
        <v>0.86890618629421068</v>
      </c>
      <c r="HH355" s="12">
        <f t="shared" ca="1" si="1311"/>
        <v>0.84853272986011263</v>
      </c>
      <c r="HJ355" s="17"/>
      <c r="HL355" s="18">
        <f t="shared" si="1372"/>
        <v>1965</v>
      </c>
      <c r="HM355" s="9">
        <f t="shared" si="1312"/>
        <v>7.5308170428653129E-7</v>
      </c>
      <c r="HN355" s="9">
        <f t="shared" si="1313"/>
        <v>0</v>
      </c>
      <c r="HO355" s="9">
        <f t="shared" si="1314"/>
        <v>1.2029815338633076</v>
      </c>
      <c r="HP355" s="9">
        <f t="shared" si="1315"/>
        <v>1.1952725387185685</v>
      </c>
      <c r="HQ355" s="9">
        <f t="shared" si="1316"/>
        <v>1.5368459469556037</v>
      </c>
      <c r="HR355" s="9">
        <f t="shared" si="1317"/>
        <v>1.6641724783009315E-6</v>
      </c>
      <c r="HS355" s="9">
        <f t="shared" si="1318"/>
        <v>0</v>
      </c>
      <c r="HT355" s="9"/>
      <c r="HU355" s="9">
        <f t="shared" si="1319"/>
        <v>1.4378907920123534</v>
      </c>
      <c r="HV355" s="23">
        <f t="shared" si="1320"/>
        <v>2.2098166358689681</v>
      </c>
      <c r="HX355" s="8"/>
      <c r="HY355" s="5">
        <f t="shared" si="1393"/>
        <v>16</v>
      </c>
      <c r="HZ355" t="b">
        <f t="shared" si="1373"/>
        <v>1</v>
      </c>
      <c r="IB355">
        <f t="shared" si="1374"/>
        <v>334</v>
      </c>
      <c r="IC355" s="20">
        <v>4.6064539140301198E-3</v>
      </c>
      <c r="ID355" s="20">
        <v>0</v>
      </c>
      <c r="IE355" s="11"/>
      <c r="IF355">
        <f t="shared" ca="1" si="1375"/>
        <v>2001</v>
      </c>
      <c r="IG355" s="12">
        <f t="shared" ca="1" si="1376"/>
        <v>1.0269159382400135</v>
      </c>
      <c r="IH355" s="19">
        <f t="shared" ca="1" si="1377"/>
        <v>0.97635465113515019</v>
      </c>
      <c r="II355" s="19">
        <f t="shared" ca="1" si="1378"/>
        <v>1.0026335047532728</v>
      </c>
      <c r="IJ355" s="11">
        <f t="shared" ca="1" si="1379"/>
        <v>2001</v>
      </c>
      <c r="IK355" s="12">
        <f t="shared" ca="1" si="1380"/>
        <v>1.2105446471330927</v>
      </c>
      <c r="IL355" s="12">
        <f t="shared" ca="1" si="1321"/>
        <v>0.84830901584013185</v>
      </c>
      <c r="IM355" s="12">
        <f t="shared" ca="1" si="1322"/>
        <v>0.97635465113515019</v>
      </c>
      <c r="IN355" s="12">
        <f t="shared" ca="1" si="1323"/>
        <v>1.0026335047532728</v>
      </c>
      <c r="IO355">
        <f t="shared" ca="1" si="1381"/>
        <v>2001</v>
      </c>
      <c r="IP355" s="12">
        <f t="shared" ca="1" si="1382"/>
        <v>0.97635465113515019</v>
      </c>
      <c r="IQ355" s="12">
        <f t="shared" ca="1" si="1383"/>
        <v>0.95624629993585109</v>
      </c>
      <c r="IR355" s="12">
        <f t="shared" ca="1" si="1384"/>
        <v>0.91340973944384185</v>
      </c>
    </row>
    <row r="356" spans="1:252" hidden="1" x14ac:dyDescent="0.2">
      <c r="A356" t="s">
        <v>218</v>
      </c>
      <c r="B356" s="1">
        <f t="shared" si="1385"/>
        <v>1966</v>
      </c>
      <c r="X356">
        <f t="shared" si="1277"/>
        <v>0</v>
      </c>
      <c r="AX356">
        <f t="shared" si="1278"/>
        <v>0</v>
      </c>
      <c r="AY356">
        <f t="shared" si="1279"/>
        <v>0</v>
      </c>
      <c r="AZ356">
        <f t="shared" si="1280"/>
        <v>0</v>
      </c>
      <c r="BA356">
        <f t="shared" si="1281"/>
        <v>0</v>
      </c>
      <c r="BB356">
        <f t="shared" si="1282"/>
        <v>0</v>
      </c>
      <c r="BC356">
        <f t="shared" si="1283"/>
        <v>0</v>
      </c>
      <c r="BD356">
        <f t="shared" si="1284"/>
        <v>0</v>
      </c>
      <c r="BE356">
        <f t="shared" si="1285"/>
        <v>0</v>
      </c>
      <c r="BF356">
        <f t="shared" si="1286"/>
        <v>0</v>
      </c>
      <c r="BG356">
        <f t="shared" si="1287"/>
        <v>0</v>
      </c>
      <c r="BH356">
        <f t="shared" si="1288"/>
        <v>0</v>
      </c>
      <c r="BI356">
        <f t="shared" si="1289"/>
        <v>0</v>
      </c>
      <c r="BJ356">
        <f t="shared" si="1290"/>
        <v>0</v>
      </c>
      <c r="BK356">
        <f t="shared" si="1291"/>
        <v>0</v>
      </c>
      <c r="BL356">
        <f t="shared" si="1292"/>
        <v>0</v>
      </c>
      <c r="BM356">
        <f t="shared" si="1293"/>
        <v>0</v>
      </c>
      <c r="BN356">
        <f t="shared" si="1294"/>
        <v>0</v>
      </c>
      <c r="BO356">
        <f t="shared" si="1295"/>
        <v>0</v>
      </c>
      <c r="BP356">
        <f t="shared" si="1296"/>
        <v>0</v>
      </c>
      <c r="BQ356">
        <f t="shared" si="1297"/>
        <v>0</v>
      </c>
      <c r="BR356">
        <f t="shared" si="1298"/>
        <v>0</v>
      </c>
      <c r="BS356">
        <f t="shared" si="1299"/>
        <v>0</v>
      </c>
      <c r="BU356" s="16"/>
      <c r="BV356" s="9">
        <f t="shared" si="1300"/>
        <v>1.0640052694689878E-6</v>
      </c>
      <c r="BW356" s="9">
        <f t="shared" si="1324"/>
        <v>0</v>
      </c>
      <c r="BX356" s="9">
        <f t="shared" si="1325"/>
        <v>1.153977406354415</v>
      </c>
      <c r="BY356" s="9">
        <f t="shared" si="1326"/>
        <v>1.0829689422256621</v>
      </c>
      <c r="BZ356" s="9">
        <f t="shared" si="1327"/>
        <v>1.5645867941090399</v>
      </c>
      <c r="CA356" s="9">
        <f t="shared" si="1301"/>
        <v>2.0804474330782629E-6</v>
      </c>
      <c r="CB356" s="9">
        <f t="shared" si="1328"/>
        <v>0</v>
      </c>
      <c r="CC356" s="9"/>
      <c r="CD356" s="9">
        <f t="shared" si="1329"/>
        <v>1.249721691111954</v>
      </c>
      <c r="CE356" s="9">
        <f t="shared" si="1330"/>
        <v>1.9552980542253799</v>
      </c>
      <c r="CG356" s="35"/>
      <c r="CH356">
        <f t="shared" si="1331"/>
        <v>1966</v>
      </c>
      <c r="CI356" t="e">
        <f t="shared" si="1332"/>
        <v>#DIV/0!</v>
      </c>
      <c r="CJ356" t="e">
        <f t="shared" si="1416"/>
        <v>#DIV/0!</v>
      </c>
      <c r="CK356" t="e">
        <f t="shared" si="1417"/>
        <v>#DIV/0!</v>
      </c>
      <c r="CL356" t="e">
        <f t="shared" si="1418"/>
        <v>#DIV/0!</v>
      </c>
      <c r="CM356" t="e">
        <f t="shared" si="1419"/>
        <v>#DIV/0!</v>
      </c>
      <c r="CN356" t="e">
        <f t="shared" si="1420"/>
        <v>#DIV/0!</v>
      </c>
      <c r="CO356" t="e">
        <f t="shared" si="1421"/>
        <v>#DIV/0!</v>
      </c>
      <c r="CP356" t="e">
        <f t="shared" si="1422"/>
        <v>#DIV/0!</v>
      </c>
      <c r="CQ356" t="e">
        <f t="shared" si="1423"/>
        <v>#DIV/0!</v>
      </c>
      <c r="CR356" t="e">
        <f t="shared" si="1424"/>
        <v>#DIV/0!</v>
      </c>
      <c r="CS356" t="e">
        <f t="shared" si="1425"/>
        <v>#DIV/0!</v>
      </c>
      <c r="CT356" t="e">
        <f t="shared" si="1426"/>
        <v>#DIV/0!</v>
      </c>
      <c r="CU356" t="e">
        <f t="shared" si="1427"/>
        <v>#DIV/0!</v>
      </c>
      <c r="CV356" t="e">
        <f t="shared" si="1428"/>
        <v>#DIV/0!</v>
      </c>
      <c r="CW356" t="e">
        <f t="shared" si="1429"/>
        <v>#DIV/0!</v>
      </c>
      <c r="CX356" t="e">
        <f t="shared" si="1430"/>
        <v>#DIV/0!</v>
      </c>
      <c r="CY356" t="e">
        <f t="shared" si="1415"/>
        <v>#DIV/0!</v>
      </c>
      <c r="CZ356" t="e">
        <f t="shared" si="1431"/>
        <v>#DIV/0!</v>
      </c>
      <c r="DA356" t="e">
        <f t="shared" si="1432"/>
        <v>#DIV/0!</v>
      </c>
      <c r="DB356" t="e">
        <f t="shared" si="1433"/>
        <v>#DIV/0!</v>
      </c>
      <c r="DC356" t="e">
        <f t="shared" si="1434"/>
        <v>#DIV/0!</v>
      </c>
      <c r="DF356" t="e">
        <f t="shared" si="1386"/>
        <v>#DIV/0!</v>
      </c>
      <c r="DG356" t="e">
        <f t="shared" ref="DG356:DG398" si="1437">(CJ356-CJ355)/LN(CJ356/CJ355)</f>
        <v>#DIV/0!</v>
      </c>
      <c r="DH356" t="e">
        <f t="shared" ref="DH356:DH398" si="1438">(CK356-CK355)/LN(CK356/CK355)</f>
        <v>#DIV/0!</v>
      </c>
      <c r="DI356" t="e">
        <f t="shared" ref="DI356:DI398" si="1439">(CL356-CL355)/LN(CL356/CL355)</f>
        <v>#DIV/0!</v>
      </c>
      <c r="DJ356" t="e">
        <f t="shared" ref="DJ356:DJ398" si="1440">(CM356-CM355)/LN(CM356/CM355)</f>
        <v>#DIV/0!</v>
      </c>
      <c r="DK356" t="e">
        <f t="shared" ref="DK356:DK398" si="1441">(CN356-CN355)/LN(CN356/CN355)</f>
        <v>#DIV/0!</v>
      </c>
      <c r="DL356" t="e">
        <f t="shared" ref="DL356:DL398" si="1442">(CO356-CO355)/LN(CO356/CO355)</f>
        <v>#DIV/0!</v>
      </c>
      <c r="DM356" t="e">
        <f t="shared" ref="DM356:DM398" si="1443">(CP356-CP355)/LN(CP356/CP355)</f>
        <v>#DIV/0!</v>
      </c>
      <c r="DN356" t="e">
        <f t="shared" ref="DN356:DN398" si="1444">(CQ356-CQ355)/LN(CQ356/CQ355)</f>
        <v>#DIV/0!</v>
      </c>
      <c r="DO356" t="e">
        <f t="shared" ref="DO356:DO398" si="1445">(CR356-CR355)/LN(CR356/CR355)</f>
        <v>#DIV/0!</v>
      </c>
      <c r="DP356" t="e">
        <f t="shared" ref="DP356:DP398" si="1446">(CS356-CS355)/LN(CS356/CS355)</f>
        <v>#DIV/0!</v>
      </c>
      <c r="DQ356" t="e">
        <f t="shared" ref="DQ356:DQ398" si="1447">(CT356-CT355)/LN(CT356/CT355)</f>
        <v>#DIV/0!</v>
      </c>
      <c r="DR356" t="e">
        <f t="shared" ref="DR356:DR398" si="1448">(CU356-CU355)/LN(CU356/CU355)</f>
        <v>#DIV/0!</v>
      </c>
      <c r="DS356" t="e">
        <f t="shared" ref="DS356:DS398" si="1449">(CV356-CV355)/LN(CV356/CV355)</f>
        <v>#DIV/0!</v>
      </c>
      <c r="DT356" t="e">
        <f t="shared" ref="DT356:DT398" si="1450">(CW356-CW355)/LN(CW356/CW355)</f>
        <v>#DIV/0!</v>
      </c>
      <c r="DU356" t="e">
        <f t="shared" ref="DU356:DU398" si="1451">(CX356-CX355)/LN(CX356/CX355)</f>
        <v>#DIV/0!</v>
      </c>
      <c r="DV356" t="e">
        <f t="shared" si="1435"/>
        <v>#DIV/0!</v>
      </c>
      <c r="DW356" t="e">
        <f t="shared" ref="DW356:DW398" si="1452">(CZ356-CZ355)/LN(CZ356/CZ355)</f>
        <v>#DIV/0!</v>
      </c>
      <c r="DX356" t="e">
        <f t="shared" ref="DX356:DX398" si="1453">(DA356-DA355)/LN(DA356/DA355)</f>
        <v>#DIV/0!</v>
      </c>
      <c r="DY356" t="e">
        <f t="shared" ref="DY356:DY398" si="1454">(DB356-DB355)/LN(DB356/DB355)</f>
        <v>#DIV/0!</v>
      </c>
      <c r="DZ356" t="e">
        <f t="shared" ref="DZ356:DZ398" si="1455">(DC356-DC355)/LN(DC356/DC355)</f>
        <v>#DIV/0!</v>
      </c>
      <c r="EA356" t="e">
        <f t="shared" si="1355"/>
        <v>#DIV/0!</v>
      </c>
      <c r="EC356" t="e">
        <f t="shared" si="1387"/>
        <v>#DIV/0!</v>
      </c>
      <c r="ED356" t="e">
        <f t="shared" ref="ED356:ED398" si="1456">DG356/$EA356</f>
        <v>#DIV/0!</v>
      </c>
      <c r="EE356" t="e">
        <f t="shared" ref="EE356:EE398" si="1457">DH356/$EA356</f>
        <v>#DIV/0!</v>
      </c>
      <c r="EF356" t="e">
        <f t="shared" ref="EF356:EF398" si="1458">DI356/$EA356</f>
        <v>#DIV/0!</v>
      </c>
      <c r="EG356" t="e">
        <f t="shared" ref="EG356:EG398" si="1459">DJ356/$EA356</f>
        <v>#DIV/0!</v>
      </c>
      <c r="EH356" t="e">
        <f t="shared" ref="EH356:EH398" si="1460">DK356/$EA356</f>
        <v>#DIV/0!</v>
      </c>
      <c r="EI356" t="e">
        <f t="shared" ref="EI356:EI398" si="1461">DL356/$EA356</f>
        <v>#DIV/0!</v>
      </c>
      <c r="EJ356" t="e">
        <f t="shared" ref="EJ356:EJ398" si="1462">DM356/$EA356</f>
        <v>#DIV/0!</v>
      </c>
      <c r="EK356" t="e">
        <f t="shared" ref="EK356:EK398" si="1463">DN356/$EA356</f>
        <v>#DIV/0!</v>
      </c>
      <c r="EL356" t="e">
        <f t="shared" ref="EL356:EL398" si="1464">DO356/$EA356</f>
        <v>#DIV/0!</v>
      </c>
      <c r="EM356" t="e">
        <f t="shared" ref="EM356:EM398" si="1465">DP356/$EA356</f>
        <v>#DIV/0!</v>
      </c>
      <c r="EN356" t="e">
        <f t="shared" ref="EN356:EN398" si="1466">DQ356/$EA356</f>
        <v>#DIV/0!</v>
      </c>
      <c r="EO356" t="e">
        <f t="shared" ref="EO356:EO398" si="1467">DR356/$EA356</f>
        <v>#DIV/0!</v>
      </c>
      <c r="EP356" t="e">
        <f t="shared" ref="EP356:EP398" si="1468">DS356/$EA356</f>
        <v>#DIV/0!</v>
      </c>
      <c r="EQ356" t="e">
        <f t="shared" ref="EQ356:EQ398" si="1469">DT356/$EA356</f>
        <v>#DIV/0!</v>
      </c>
      <c r="ER356" t="e">
        <f t="shared" ref="ER356:ER398" si="1470">DU356/$EA356</f>
        <v>#DIV/0!</v>
      </c>
      <c r="ES356" t="e">
        <f t="shared" si="1436"/>
        <v>#DIV/0!</v>
      </c>
      <c r="ET356" t="e">
        <f t="shared" ref="ET356:ET398" si="1471">DW356/$EA356</f>
        <v>#DIV/0!</v>
      </c>
      <c r="EU356" t="e">
        <f t="shared" ref="EU356:EU398" si="1472">DX356/$EA356</f>
        <v>#DIV/0!</v>
      </c>
      <c r="EV356" t="e">
        <f t="shared" ref="EV356:EV398" si="1473">DY356/$EA356</f>
        <v>#DIV/0!</v>
      </c>
      <c r="EW356" t="e">
        <f t="shared" ref="EW356:EW398" si="1474">DZ356/$EA356</f>
        <v>#DIV/0!</v>
      </c>
      <c r="EZ356" t="e">
        <f t="shared" si="1388"/>
        <v>#DIV/0!</v>
      </c>
      <c r="FA356" t="e">
        <f t="shared" si="1399"/>
        <v>#DIV/0!</v>
      </c>
      <c r="FB356" t="e">
        <f t="shared" si="1400"/>
        <v>#DIV/0!</v>
      </c>
      <c r="FC356" t="e">
        <f t="shared" si="1401"/>
        <v>#DIV/0!</v>
      </c>
      <c r="FD356" t="e">
        <f t="shared" si="1402"/>
        <v>#DIV/0!</v>
      </c>
      <c r="FE356" t="e">
        <f t="shared" si="1403"/>
        <v>#DIV/0!</v>
      </c>
      <c r="FF356" t="e">
        <f t="shared" si="1404"/>
        <v>#DIV/0!</v>
      </c>
      <c r="FG356" t="e">
        <f t="shared" si="1405"/>
        <v>#DIV/0!</v>
      </c>
      <c r="FH356" t="e">
        <f t="shared" si="1406"/>
        <v>#DIV/0!</v>
      </c>
      <c r="FI356" t="e">
        <f t="shared" si="1407"/>
        <v>#DIV/0!</v>
      </c>
      <c r="FJ356" t="e">
        <f t="shared" si="1408"/>
        <v>#DIV/0!</v>
      </c>
      <c r="FK356" t="e">
        <f t="shared" si="1409"/>
        <v>#DIV/0!</v>
      </c>
      <c r="FL356" t="e">
        <f t="shared" si="1410"/>
        <v>#DIV/0!</v>
      </c>
      <c r="FM356" t="e">
        <f t="shared" si="1411"/>
        <v>#DIV/0!</v>
      </c>
      <c r="FN356" t="e">
        <f t="shared" si="1412"/>
        <v>#DIV/0!</v>
      </c>
      <c r="FO356" t="e">
        <f t="shared" si="1413"/>
        <v>#DIV/0!</v>
      </c>
      <c r="FP356" t="e">
        <f t="shared" si="1394"/>
        <v>#DIV/0!</v>
      </c>
      <c r="FQ356" t="e">
        <f t="shared" si="1395"/>
        <v>#DIV/0!</v>
      </c>
      <c r="FR356" t="e">
        <f t="shared" si="1396"/>
        <v>#DIV/0!</v>
      </c>
      <c r="FS356" t="e">
        <f t="shared" si="1397"/>
        <v>#DIV/0!</v>
      </c>
      <c r="FT356" t="e">
        <f t="shared" si="1398"/>
        <v>#DIV/0!</v>
      </c>
      <c r="FW356" t="e">
        <f t="shared" si="1359"/>
        <v>#DIV/0!</v>
      </c>
      <c r="FX356">
        <f t="shared" si="1389"/>
        <v>1</v>
      </c>
      <c r="FY356">
        <f t="shared" si="1303"/>
        <v>1.5645867941090399</v>
      </c>
      <c r="GA356" t="e">
        <f t="shared" si="1360"/>
        <v>#DIV/0!</v>
      </c>
      <c r="GB356">
        <f t="shared" si="1390"/>
        <v>1</v>
      </c>
      <c r="GC356">
        <f t="shared" si="1304"/>
        <v>1.153977406354415</v>
      </c>
      <c r="GE356" t="e">
        <f t="shared" si="1361"/>
        <v>#DIV/0!</v>
      </c>
      <c r="GF356">
        <f t="shared" si="1391"/>
        <v>1</v>
      </c>
      <c r="GG356">
        <f t="shared" si="1305"/>
        <v>1.0829689422256621</v>
      </c>
      <c r="GI356" t="e">
        <f>#REF!</f>
        <v>#REF!</v>
      </c>
      <c r="GJ356" t="e">
        <f t="shared" si="1362"/>
        <v>#REF!</v>
      </c>
      <c r="GK356">
        <f t="shared" si="1306"/>
        <v>0</v>
      </c>
      <c r="GL356" s="3"/>
      <c r="GM356" s="3"/>
      <c r="GN356" s="8"/>
      <c r="GO356" s="5">
        <f t="shared" si="1392"/>
        <v>17</v>
      </c>
      <c r="GP356" t="b">
        <f t="shared" si="1363"/>
        <v>1</v>
      </c>
      <c r="GR356">
        <v>335</v>
      </c>
      <c r="GS356" s="20">
        <v>5.5166327611224295E-3</v>
      </c>
      <c r="GT356" s="20">
        <v>0</v>
      </c>
      <c r="GU356" s="27"/>
      <c r="GV356" s="31">
        <f t="shared" ca="1" si="1307"/>
        <v>2002</v>
      </c>
      <c r="GW356" s="12">
        <f t="shared" ca="1" si="1364"/>
        <v>1.2904310446585743</v>
      </c>
      <c r="GX356" s="19">
        <f t="shared" ca="1" si="1365"/>
        <v>0.91274504943434198</v>
      </c>
      <c r="GY356" s="19">
        <f t="shared" ca="1" si="1366"/>
        <v>1.1778330995099535</v>
      </c>
      <c r="GZ356" s="11">
        <f t="shared" ca="1" si="1308"/>
        <v>2002</v>
      </c>
      <c r="HA356" s="12">
        <f t="shared" ca="1" si="1367"/>
        <v>1.7253285764081112</v>
      </c>
      <c r="HB356" s="12">
        <f t="shared" ca="1" si="1368"/>
        <v>0.74793350223472688</v>
      </c>
      <c r="HC356" s="12">
        <f t="shared" ca="1" si="1369"/>
        <v>0.91274504943434198</v>
      </c>
      <c r="HD356" s="12">
        <f t="shared" ca="1" si="1370"/>
        <v>1.1778330995099535</v>
      </c>
      <c r="HE356">
        <f t="shared" ca="1" si="1371"/>
        <v>2002</v>
      </c>
      <c r="HF356" s="12">
        <f t="shared" ca="1" si="1309"/>
        <v>0.91274504943434198</v>
      </c>
      <c r="HG356" s="12">
        <f t="shared" ca="1" si="1310"/>
        <v>0.9014542742946049</v>
      </c>
      <c r="HH356" s="12">
        <f t="shared" ca="1" si="1311"/>
        <v>0.8296965509648182</v>
      </c>
      <c r="HJ356" s="17"/>
      <c r="HL356" s="18">
        <f t="shared" si="1372"/>
        <v>1966</v>
      </c>
      <c r="HM356" s="9">
        <f t="shared" si="1312"/>
        <v>7.5308170428653129E-7</v>
      </c>
      <c r="HN356" s="9">
        <f t="shared" si="1313"/>
        <v>0</v>
      </c>
      <c r="HO356" s="9">
        <f t="shared" si="1314"/>
        <v>1.2029815338633076</v>
      </c>
      <c r="HP356" s="9">
        <f t="shared" si="1315"/>
        <v>1.1952725387185685</v>
      </c>
      <c r="HQ356" s="9">
        <f t="shared" si="1316"/>
        <v>1.5368459469556037</v>
      </c>
      <c r="HR356" s="9">
        <f t="shared" si="1317"/>
        <v>1.6641724783009315E-6</v>
      </c>
      <c r="HS356" s="9">
        <f t="shared" si="1318"/>
        <v>0</v>
      </c>
      <c r="HT356" s="9"/>
      <c r="HU356" s="9">
        <f t="shared" si="1319"/>
        <v>1.4378907920123534</v>
      </c>
      <c r="HV356" s="23">
        <f t="shared" si="1320"/>
        <v>2.2098166358689681</v>
      </c>
      <c r="HX356" s="8"/>
      <c r="HY356" s="5">
        <f t="shared" si="1393"/>
        <v>17</v>
      </c>
      <c r="HZ356" t="b">
        <f t="shared" si="1373"/>
        <v>1</v>
      </c>
      <c r="IB356">
        <f t="shared" si="1374"/>
        <v>335</v>
      </c>
      <c r="IC356" s="20">
        <v>4.1311719362041137E-3</v>
      </c>
      <c r="ID356" s="20">
        <v>0</v>
      </c>
      <c r="IE356" s="11"/>
      <c r="IF356">
        <f t="shared" ca="1" si="1375"/>
        <v>2002</v>
      </c>
      <c r="IG356" s="12">
        <f t="shared" ca="1" si="1376"/>
        <v>1.050862066351085</v>
      </c>
      <c r="IH356" s="19">
        <f t="shared" ca="1" si="1377"/>
        <v>0.89656165775434737</v>
      </c>
      <c r="II356" s="19">
        <f t="shared" ca="1" si="1378"/>
        <v>0.94216190814312684</v>
      </c>
      <c r="IJ356" s="11">
        <f t="shared" ca="1" si="1379"/>
        <v>2002</v>
      </c>
      <c r="IK356" s="12">
        <f t="shared" ca="1" si="1380"/>
        <v>1.2211531484464568</v>
      </c>
      <c r="IL356" s="12">
        <f t="shared" ca="1" si="1321"/>
        <v>0.86054895545901422</v>
      </c>
      <c r="IM356" s="12">
        <f t="shared" ca="1" si="1322"/>
        <v>0.89656165775434737</v>
      </c>
      <c r="IN356" s="12">
        <f t="shared" ca="1" si="1323"/>
        <v>0.94216190814312684</v>
      </c>
      <c r="IO356">
        <f t="shared" ca="1" si="1381"/>
        <v>2002</v>
      </c>
      <c r="IP356" s="12">
        <f t="shared" ca="1" si="1382"/>
        <v>0.89656165775434737</v>
      </c>
      <c r="IQ356" s="12">
        <f t="shared" ca="1" si="1383"/>
        <v>0.95460885605505552</v>
      </c>
      <c r="IR356" s="12">
        <f t="shared" ca="1" si="1384"/>
        <v>0.91386450074051351</v>
      </c>
    </row>
    <row r="357" spans="1:252" hidden="1" x14ac:dyDescent="0.2">
      <c r="A357" t="s">
        <v>218</v>
      </c>
      <c r="B357" s="1">
        <f t="shared" si="1385"/>
        <v>1967</v>
      </c>
      <c r="X357">
        <f t="shared" si="1277"/>
        <v>0</v>
      </c>
      <c r="AX357">
        <f t="shared" si="1278"/>
        <v>0</v>
      </c>
      <c r="AY357">
        <f t="shared" si="1279"/>
        <v>0</v>
      </c>
      <c r="AZ357">
        <f t="shared" si="1280"/>
        <v>0</v>
      </c>
      <c r="BA357">
        <f t="shared" si="1281"/>
        <v>0</v>
      </c>
      <c r="BB357">
        <f t="shared" si="1282"/>
        <v>0</v>
      </c>
      <c r="BC357">
        <f t="shared" si="1283"/>
        <v>0</v>
      </c>
      <c r="BD357">
        <f t="shared" si="1284"/>
        <v>0</v>
      </c>
      <c r="BE357">
        <f t="shared" si="1285"/>
        <v>0</v>
      </c>
      <c r="BF357">
        <f t="shared" si="1286"/>
        <v>0</v>
      </c>
      <c r="BG357">
        <f t="shared" si="1287"/>
        <v>0</v>
      </c>
      <c r="BH357">
        <f t="shared" si="1288"/>
        <v>0</v>
      </c>
      <c r="BI357">
        <f t="shared" si="1289"/>
        <v>0</v>
      </c>
      <c r="BJ357">
        <f t="shared" si="1290"/>
        <v>0</v>
      </c>
      <c r="BK357">
        <f t="shared" si="1291"/>
        <v>0</v>
      </c>
      <c r="BL357">
        <f t="shared" si="1292"/>
        <v>0</v>
      </c>
      <c r="BM357">
        <f t="shared" si="1293"/>
        <v>0</v>
      </c>
      <c r="BN357">
        <f t="shared" si="1294"/>
        <v>0</v>
      </c>
      <c r="BO357">
        <f t="shared" si="1295"/>
        <v>0</v>
      </c>
      <c r="BP357">
        <f t="shared" si="1296"/>
        <v>0</v>
      </c>
      <c r="BQ357">
        <f t="shared" si="1297"/>
        <v>0</v>
      </c>
      <c r="BR357">
        <f t="shared" si="1298"/>
        <v>0</v>
      </c>
      <c r="BS357">
        <f t="shared" si="1299"/>
        <v>0</v>
      </c>
      <c r="BU357" s="16"/>
      <c r="BV357" s="9">
        <f t="shared" si="1300"/>
        <v>1.0640052694689878E-6</v>
      </c>
      <c r="BW357" s="9">
        <f t="shared" si="1324"/>
        <v>0</v>
      </c>
      <c r="BX357" s="9">
        <f t="shared" si="1325"/>
        <v>1.153977406354415</v>
      </c>
      <c r="BY357" s="9">
        <f t="shared" si="1326"/>
        <v>1.0829689422256621</v>
      </c>
      <c r="BZ357" s="9">
        <f t="shared" si="1327"/>
        <v>1.5645867941090399</v>
      </c>
      <c r="CA357" s="9">
        <f t="shared" si="1301"/>
        <v>2.0804474330782629E-6</v>
      </c>
      <c r="CB357" s="9">
        <f t="shared" si="1328"/>
        <v>0</v>
      </c>
      <c r="CC357" s="9"/>
      <c r="CD357" s="9">
        <f t="shared" si="1329"/>
        <v>1.249721691111954</v>
      </c>
      <c r="CE357" s="9">
        <f t="shared" si="1330"/>
        <v>1.9552980542253799</v>
      </c>
      <c r="CG357" s="35"/>
      <c r="CH357">
        <f t="shared" si="1331"/>
        <v>1967</v>
      </c>
      <c r="CI357" t="e">
        <f t="shared" si="1332"/>
        <v>#DIV/0!</v>
      </c>
      <c r="CJ357" t="e">
        <f t="shared" si="1416"/>
        <v>#DIV/0!</v>
      </c>
      <c r="CK357" t="e">
        <f t="shared" si="1417"/>
        <v>#DIV/0!</v>
      </c>
      <c r="CL357" t="e">
        <f t="shared" si="1418"/>
        <v>#DIV/0!</v>
      </c>
      <c r="CM357" t="e">
        <f t="shared" si="1419"/>
        <v>#DIV/0!</v>
      </c>
      <c r="CN357" t="e">
        <f t="shared" si="1420"/>
        <v>#DIV/0!</v>
      </c>
      <c r="CO357" t="e">
        <f t="shared" si="1421"/>
        <v>#DIV/0!</v>
      </c>
      <c r="CP357" t="e">
        <f t="shared" si="1422"/>
        <v>#DIV/0!</v>
      </c>
      <c r="CQ357" t="e">
        <f t="shared" si="1423"/>
        <v>#DIV/0!</v>
      </c>
      <c r="CR357" t="e">
        <f t="shared" si="1424"/>
        <v>#DIV/0!</v>
      </c>
      <c r="CS357" t="e">
        <f t="shared" si="1425"/>
        <v>#DIV/0!</v>
      </c>
      <c r="CT357" t="e">
        <f t="shared" si="1426"/>
        <v>#DIV/0!</v>
      </c>
      <c r="CU357" t="e">
        <f t="shared" si="1427"/>
        <v>#DIV/0!</v>
      </c>
      <c r="CV357" t="e">
        <f t="shared" si="1428"/>
        <v>#DIV/0!</v>
      </c>
      <c r="CW357" t="e">
        <f t="shared" si="1429"/>
        <v>#DIV/0!</v>
      </c>
      <c r="CX357" t="e">
        <f t="shared" si="1430"/>
        <v>#DIV/0!</v>
      </c>
      <c r="CY357" t="e">
        <f t="shared" si="1415"/>
        <v>#DIV/0!</v>
      </c>
      <c r="CZ357" t="e">
        <f t="shared" si="1431"/>
        <v>#DIV/0!</v>
      </c>
      <c r="DA357" t="e">
        <f t="shared" si="1432"/>
        <v>#DIV/0!</v>
      </c>
      <c r="DB357" t="e">
        <f t="shared" si="1433"/>
        <v>#DIV/0!</v>
      </c>
      <c r="DC357" t="e">
        <f t="shared" si="1434"/>
        <v>#DIV/0!</v>
      </c>
      <c r="DF357" t="e">
        <f t="shared" si="1386"/>
        <v>#DIV/0!</v>
      </c>
      <c r="DG357" t="e">
        <f t="shared" si="1437"/>
        <v>#DIV/0!</v>
      </c>
      <c r="DH357" t="e">
        <f t="shared" si="1438"/>
        <v>#DIV/0!</v>
      </c>
      <c r="DI357" t="e">
        <f t="shared" si="1439"/>
        <v>#DIV/0!</v>
      </c>
      <c r="DJ357" t="e">
        <f t="shared" si="1440"/>
        <v>#DIV/0!</v>
      </c>
      <c r="DK357" t="e">
        <f t="shared" si="1441"/>
        <v>#DIV/0!</v>
      </c>
      <c r="DL357" t="e">
        <f t="shared" si="1442"/>
        <v>#DIV/0!</v>
      </c>
      <c r="DM357" t="e">
        <f t="shared" si="1443"/>
        <v>#DIV/0!</v>
      </c>
      <c r="DN357" t="e">
        <f t="shared" si="1444"/>
        <v>#DIV/0!</v>
      </c>
      <c r="DO357" t="e">
        <f t="shared" si="1445"/>
        <v>#DIV/0!</v>
      </c>
      <c r="DP357" t="e">
        <f t="shared" si="1446"/>
        <v>#DIV/0!</v>
      </c>
      <c r="DQ357" t="e">
        <f t="shared" si="1447"/>
        <v>#DIV/0!</v>
      </c>
      <c r="DR357" t="e">
        <f t="shared" si="1448"/>
        <v>#DIV/0!</v>
      </c>
      <c r="DS357" t="e">
        <f t="shared" si="1449"/>
        <v>#DIV/0!</v>
      </c>
      <c r="DT357" t="e">
        <f t="shared" si="1450"/>
        <v>#DIV/0!</v>
      </c>
      <c r="DU357" t="e">
        <f t="shared" si="1451"/>
        <v>#DIV/0!</v>
      </c>
      <c r="DV357" t="e">
        <f t="shared" si="1435"/>
        <v>#DIV/0!</v>
      </c>
      <c r="DW357" t="e">
        <f t="shared" si="1452"/>
        <v>#DIV/0!</v>
      </c>
      <c r="DX357" t="e">
        <f t="shared" si="1453"/>
        <v>#DIV/0!</v>
      </c>
      <c r="DY357" t="e">
        <f t="shared" si="1454"/>
        <v>#DIV/0!</v>
      </c>
      <c r="DZ357" t="e">
        <f t="shared" si="1455"/>
        <v>#DIV/0!</v>
      </c>
      <c r="EA357" t="e">
        <f t="shared" si="1355"/>
        <v>#DIV/0!</v>
      </c>
      <c r="EC357" t="e">
        <f t="shared" si="1387"/>
        <v>#DIV/0!</v>
      </c>
      <c r="ED357" t="e">
        <f t="shared" si="1456"/>
        <v>#DIV/0!</v>
      </c>
      <c r="EE357" t="e">
        <f t="shared" si="1457"/>
        <v>#DIV/0!</v>
      </c>
      <c r="EF357" t="e">
        <f t="shared" si="1458"/>
        <v>#DIV/0!</v>
      </c>
      <c r="EG357" t="e">
        <f t="shared" si="1459"/>
        <v>#DIV/0!</v>
      </c>
      <c r="EH357" t="e">
        <f t="shared" si="1460"/>
        <v>#DIV/0!</v>
      </c>
      <c r="EI357" t="e">
        <f t="shared" si="1461"/>
        <v>#DIV/0!</v>
      </c>
      <c r="EJ357" t="e">
        <f t="shared" si="1462"/>
        <v>#DIV/0!</v>
      </c>
      <c r="EK357" t="e">
        <f t="shared" si="1463"/>
        <v>#DIV/0!</v>
      </c>
      <c r="EL357" t="e">
        <f t="shared" si="1464"/>
        <v>#DIV/0!</v>
      </c>
      <c r="EM357" t="e">
        <f t="shared" si="1465"/>
        <v>#DIV/0!</v>
      </c>
      <c r="EN357" t="e">
        <f t="shared" si="1466"/>
        <v>#DIV/0!</v>
      </c>
      <c r="EO357" t="e">
        <f t="shared" si="1467"/>
        <v>#DIV/0!</v>
      </c>
      <c r="EP357" t="e">
        <f t="shared" si="1468"/>
        <v>#DIV/0!</v>
      </c>
      <c r="EQ357" t="e">
        <f t="shared" si="1469"/>
        <v>#DIV/0!</v>
      </c>
      <c r="ER357" t="e">
        <f t="shared" si="1470"/>
        <v>#DIV/0!</v>
      </c>
      <c r="ES357" t="e">
        <f t="shared" si="1436"/>
        <v>#DIV/0!</v>
      </c>
      <c r="ET357" t="e">
        <f t="shared" si="1471"/>
        <v>#DIV/0!</v>
      </c>
      <c r="EU357" t="e">
        <f t="shared" si="1472"/>
        <v>#DIV/0!</v>
      </c>
      <c r="EV357" t="e">
        <f t="shared" si="1473"/>
        <v>#DIV/0!</v>
      </c>
      <c r="EW357" t="e">
        <f t="shared" si="1474"/>
        <v>#DIV/0!</v>
      </c>
      <c r="EZ357" t="e">
        <f t="shared" si="1388"/>
        <v>#DIV/0!</v>
      </c>
      <c r="FA357" t="e">
        <f t="shared" si="1399"/>
        <v>#DIV/0!</v>
      </c>
      <c r="FB357" t="e">
        <f t="shared" si="1400"/>
        <v>#DIV/0!</v>
      </c>
      <c r="FC357" t="e">
        <f t="shared" si="1401"/>
        <v>#DIV/0!</v>
      </c>
      <c r="FD357" t="e">
        <f t="shared" si="1402"/>
        <v>#DIV/0!</v>
      </c>
      <c r="FE357" t="e">
        <f t="shared" si="1403"/>
        <v>#DIV/0!</v>
      </c>
      <c r="FF357" t="e">
        <f t="shared" si="1404"/>
        <v>#DIV/0!</v>
      </c>
      <c r="FG357" t="e">
        <f t="shared" si="1405"/>
        <v>#DIV/0!</v>
      </c>
      <c r="FH357" t="e">
        <f t="shared" si="1406"/>
        <v>#DIV/0!</v>
      </c>
      <c r="FI357" t="e">
        <f t="shared" si="1407"/>
        <v>#DIV/0!</v>
      </c>
      <c r="FJ357" t="e">
        <f t="shared" si="1408"/>
        <v>#DIV/0!</v>
      </c>
      <c r="FK357" t="e">
        <f t="shared" si="1409"/>
        <v>#DIV/0!</v>
      </c>
      <c r="FL357" t="e">
        <f t="shared" si="1410"/>
        <v>#DIV/0!</v>
      </c>
      <c r="FM357" t="e">
        <f t="shared" si="1411"/>
        <v>#DIV/0!</v>
      </c>
      <c r="FN357" t="e">
        <f t="shared" si="1412"/>
        <v>#DIV/0!</v>
      </c>
      <c r="FO357" t="e">
        <f t="shared" si="1413"/>
        <v>#DIV/0!</v>
      </c>
      <c r="FP357" t="e">
        <f t="shared" si="1394"/>
        <v>#DIV/0!</v>
      </c>
      <c r="FQ357" t="e">
        <f t="shared" si="1395"/>
        <v>#DIV/0!</v>
      </c>
      <c r="FR357" t="e">
        <f t="shared" si="1396"/>
        <v>#DIV/0!</v>
      </c>
      <c r="FS357" t="e">
        <f t="shared" si="1397"/>
        <v>#DIV/0!</v>
      </c>
      <c r="FT357" t="e">
        <f t="shared" si="1398"/>
        <v>#DIV/0!</v>
      </c>
      <c r="FW357" t="e">
        <f t="shared" si="1359"/>
        <v>#DIV/0!</v>
      </c>
      <c r="FX357">
        <f t="shared" si="1389"/>
        <v>1</v>
      </c>
      <c r="FY357">
        <f t="shared" si="1303"/>
        <v>1.5645867941090399</v>
      </c>
      <c r="GA357" t="e">
        <f t="shared" si="1360"/>
        <v>#DIV/0!</v>
      </c>
      <c r="GB357">
        <f t="shared" si="1390"/>
        <v>1</v>
      </c>
      <c r="GC357">
        <f t="shared" si="1304"/>
        <v>1.153977406354415</v>
      </c>
      <c r="GE357" t="e">
        <f t="shared" si="1361"/>
        <v>#DIV/0!</v>
      </c>
      <c r="GF357">
        <f t="shared" si="1391"/>
        <v>1</v>
      </c>
      <c r="GG357">
        <f t="shared" si="1305"/>
        <v>1.0829689422256621</v>
      </c>
      <c r="GI357" t="e">
        <f>#REF!</f>
        <v>#REF!</v>
      </c>
      <c r="GJ357" t="e">
        <f t="shared" si="1362"/>
        <v>#REF!</v>
      </c>
      <c r="GK357">
        <f t="shared" si="1306"/>
        <v>0</v>
      </c>
      <c r="GL357" s="3"/>
      <c r="GM357" s="3"/>
      <c r="GN357" s="8"/>
      <c r="GO357" s="5">
        <f t="shared" si="1392"/>
        <v>18</v>
      </c>
      <c r="GP357" t="b">
        <f t="shared" si="1363"/>
        <v>1</v>
      </c>
      <c r="GR357">
        <v>336</v>
      </c>
      <c r="GS357" s="20">
        <v>2.0602501665028465E-2</v>
      </c>
      <c r="GT357" s="20">
        <v>0</v>
      </c>
      <c r="GU357" s="27"/>
      <c r="GV357" s="31">
        <f t="shared" ca="1" si="1307"/>
        <v>2003</v>
      </c>
      <c r="GW357" s="12">
        <f t="shared" ca="1" si="1364"/>
        <v>1.2623978341461206</v>
      </c>
      <c r="GX357" s="19">
        <f t="shared" ca="1" si="1365"/>
        <v>0.9107539835832007</v>
      </c>
      <c r="GY357" s="19">
        <f t="shared" ca="1" si="1366"/>
        <v>1.1497320404428109</v>
      </c>
      <c r="GZ357" s="11">
        <f t="shared" ca="1" si="1308"/>
        <v>2003</v>
      </c>
      <c r="HA357" s="12">
        <f t="shared" ca="1" si="1367"/>
        <v>1.8209386725718153</v>
      </c>
      <c r="HB357" s="12">
        <f t="shared" ca="1" si="1368"/>
        <v>0.69326762793343522</v>
      </c>
      <c r="HC357" s="12">
        <f t="shared" ca="1" si="1369"/>
        <v>0.9107539835832007</v>
      </c>
      <c r="HD357" s="12">
        <f t="shared" ca="1" si="1370"/>
        <v>1.1497320404428109</v>
      </c>
      <c r="HE357">
        <f t="shared" ca="1" si="1371"/>
        <v>2003</v>
      </c>
      <c r="HF357" s="12">
        <f t="shared" ca="1" si="1309"/>
        <v>0.9107539835832007</v>
      </c>
      <c r="HG357" s="12">
        <f t="shared" ca="1" si="1310"/>
        <v>0.82905398612759662</v>
      </c>
      <c r="HH357" s="12">
        <f t="shared" ca="1" si="1311"/>
        <v>0.83621530025034696</v>
      </c>
      <c r="HJ357" s="17"/>
      <c r="HL357" s="18">
        <f t="shared" si="1372"/>
        <v>1967</v>
      </c>
      <c r="HM357" s="9">
        <f t="shared" si="1312"/>
        <v>7.5308170428653129E-7</v>
      </c>
      <c r="HN357" s="9">
        <f t="shared" si="1313"/>
        <v>0</v>
      </c>
      <c r="HO357" s="9">
        <f t="shared" si="1314"/>
        <v>1.2029815338633076</v>
      </c>
      <c r="HP357" s="9">
        <f t="shared" si="1315"/>
        <v>1.1952725387185685</v>
      </c>
      <c r="HQ357" s="9">
        <f t="shared" si="1316"/>
        <v>1.5368459469556037</v>
      </c>
      <c r="HR357" s="9">
        <f t="shared" si="1317"/>
        <v>1.6641724783009315E-6</v>
      </c>
      <c r="HS357" s="9">
        <f t="shared" si="1318"/>
        <v>0</v>
      </c>
      <c r="HT357" s="9"/>
      <c r="HU357" s="9">
        <f t="shared" si="1319"/>
        <v>1.4378907920123534</v>
      </c>
      <c r="HV357" s="23">
        <f t="shared" si="1320"/>
        <v>2.2098166358689681</v>
      </c>
      <c r="HX357" s="8"/>
      <c r="HY357" s="5">
        <f t="shared" si="1393"/>
        <v>18</v>
      </c>
      <c r="HZ357" t="b">
        <f t="shared" si="1373"/>
        <v>1</v>
      </c>
      <c r="IB357">
        <f t="shared" si="1374"/>
        <v>336</v>
      </c>
      <c r="IC357" s="20">
        <v>1.8128164239048714E-2</v>
      </c>
      <c r="ID357" s="20">
        <v>0</v>
      </c>
      <c r="IE357" s="11"/>
      <c r="IF357">
        <f t="shared" ca="1" si="1375"/>
        <v>2003</v>
      </c>
      <c r="IG357" s="12">
        <f t="shared" ca="1" si="1376"/>
        <v>1.0280332312517511</v>
      </c>
      <c r="IH357" s="19">
        <f t="shared" ca="1" si="1377"/>
        <v>0.89460589442119798</v>
      </c>
      <c r="II357" s="19">
        <f t="shared" ca="1" si="1378"/>
        <v>0.91968355578356309</v>
      </c>
      <c r="IJ357" s="11">
        <f t="shared" ca="1" si="1379"/>
        <v>2003</v>
      </c>
      <c r="IK357" s="12">
        <f t="shared" ca="1" si="1380"/>
        <v>1.2888240672210374</v>
      </c>
      <c r="IL357" s="12">
        <f t="shared" ca="1" si="1321"/>
        <v>0.79765210582108115</v>
      </c>
      <c r="IM357" s="12">
        <f t="shared" ca="1" si="1322"/>
        <v>0.89460589442119798</v>
      </c>
      <c r="IN357" s="12">
        <f t="shared" ca="1" si="1323"/>
        <v>0.91968355578356309</v>
      </c>
      <c r="IO357">
        <f t="shared" ca="1" si="1381"/>
        <v>2003</v>
      </c>
      <c r="IP357" s="12">
        <f t="shared" ca="1" si="1382"/>
        <v>0.89460589442119798</v>
      </c>
      <c r="IQ357" s="12">
        <f t="shared" ca="1" si="1383"/>
        <v>0.92345037641401007</v>
      </c>
      <c r="IR357" s="12">
        <f t="shared" ca="1" si="1384"/>
        <v>0.88536747819768191</v>
      </c>
    </row>
    <row r="358" spans="1:252" hidden="1" x14ac:dyDescent="0.2">
      <c r="A358" t="s">
        <v>218</v>
      </c>
      <c r="B358" s="1">
        <f t="shared" si="1385"/>
        <v>1968</v>
      </c>
      <c r="X358">
        <f t="shared" si="1277"/>
        <v>0</v>
      </c>
      <c r="AX358">
        <f t="shared" si="1278"/>
        <v>0</v>
      </c>
      <c r="AY358">
        <f t="shared" si="1279"/>
        <v>0</v>
      </c>
      <c r="AZ358">
        <f t="shared" si="1280"/>
        <v>0</v>
      </c>
      <c r="BA358">
        <f t="shared" si="1281"/>
        <v>0</v>
      </c>
      <c r="BB358">
        <f t="shared" si="1282"/>
        <v>0</v>
      </c>
      <c r="BC358">
        <f t="shared" si="1283"/>
        <v>0</v>
      </c>
      <c r="BD358">
        <f t="shared" si="1284"/>
        <v>0</v>
      </c>
      <c r="BE358">
        <f t="shared" si="1285"/>
        <v>0</v>
      </c>
      <c r="BF358">
        <f t="shared" si="1286"/>
        <v>0</v>
      </c>
      <c r="BG358">
        <f t="shared" si="1287"/>
        <v>0</v>
      </c>
      <c r="BH358">
        <f t="shared" si="1288"/>
        <v>0</v>
      </c>
      <c r="BI358">
        <f t="shared" si="1289"/>
        <v>0</v>
      </c>
      <c r="BJ358">
        <f t="shared" si="1290"/>
        <v>0</v>
      </c>
      <c r="BK358">
        <f t="shared" si="1291"/>
        <v>0</v>
      </c>
      <c r="BL358">
        <f t="shared" si="1292"/>
        <v>0</v>
      </c>
      <c r="BM358">
        <f t="shared" si="1293"/>
        <v>0</v>
      </c>
      <c r="BN358">
        <f t="shared" si="1294"/>
        <v>0</v>
      </c>
      <c r="BO358">
        <f t="shared" si="1295"/>
        <v>0</v>
      </c>
      <c r="BP358">
        <f t="shared" si="1296"/>
        <v>0</v>
      </c>
      <c r="BQ358">
        <f t="shared" si="1297"/>
        <v>0</v>
      </c>
      <c r="BR358">
        <f t="shared" si="1298"/>
        <v>0</v>
      </c>
      <c r="BS358">
        <f t="shared" si="1299"/>
        <v>0</v>
      </c>
      <c r="BU358" s="16"/>
      <c r="BV358" s="9">
        <f t="shared" si="1300"/>
        <v>1.0640052694689878E-6</v>
      </c>
      <c r="BW358" s="9">
        <f t="shared" si="1324"/>
        <v>0</v>
      </c>
      <c r="BX358" s="9">
        <f t="shared" si="1325"/>
        <v>1.153977406354415</v>
      </c>
      <c r="BY358" s="9">
        <f t="shared" si="1326"/>
        <v>1.0829689422256621</v>
      </c>
      <c r="BZ358" s="9">
        <f t="shared" si="1327"/>
        <v>1.5645867941090399</v>
      </c>
      <c r="CA358" s="9">
        <f t="shared" si="1301"/>
        <v>2.0804474330782629E-6</v>
      </c>
      <c r="CB358" s="9">
        <f t="shared" si="1328"/>
        <v>0</v>
      </c>
      <c r="CC358" s="9"/>
      <c r="CD358" s="9">
        <f t="shared" si="1329"/>
        <v>1.249721691111954</v>
      </c>
      <c r="CE358" s="9">
        <f t="shared" si="1330"/>
        <v>1.9552980542253799</v>
      </c>
      <c r="CG358" s="35"/>
      <c r="CH358">
        <f t="shared" si="1331"/>
        <v>1968</v>
      </c>
      <c r="CI358" t="e">
        <f t="shared" si="1332"/>
        <v>#DIV/0!</v>
      </c>
      <c r="CJ358" t="e">
        <f t="shared" si="1416"/>
        <v>#DIV/0!</v>
      </c>
      <c r="CK358" t="e">
        <f t="shared" si="1417"/>
        <v>#DIV/0!</v>
      </c>
      <c r="CL358" t="e">
        <f t="shared" si="1418"/>
        <v>#DIV/0!</v>
      </c>
      <c r="CM358" t="e">
        <f t="shared" si="1419"/>
        <v>#DIV/0!</v>
      </c>
      <c r="CN358" t="e">
        <f t="shared" si="1420"/>
        <v>#DIV/0!</v>
      </c>
      <c r="CO358" t="e">
        <f t="shared" si="1421"/>
        <v>#DIV/0!</v>
      </c>
      <c r="CP358" t="e">
        <f t="shared" si="1422"/>
        <v>#DIV/0!</v>
      </c>
      <c r="CQ358" t="e">
        <f t="shared" si="1423"/>
        <v>#DIV/0!</v>
      </c>
      <c r="CR358" t="e">
        <f t="shared" si="1424"/>
        <v>#DIV/0!</v>
      </c>
      <c r="CS358" t="e">
        <f t="shared" si="1425"/>
        <v>#DIV/0!</v>
      </c>
      <c r="CT358" t="e">
        <f t="shared" si="1426"/>
        <v>#DIV/0!</v>
      </c>
      <c r="CU358" t="e">
        <f t="shared" si="1427"/>
        <v>#DIV/0!</v>
      </c>
      <c r="CV358" t="e">
        <f t="shared" si="1428"/>
        <v>#DIV/0!</v>
      </c>
      <c r="CW358" t="e">
        <f t="shared" si="1429"/>
        <v>#DIV/0!</v>
      </c>
      <c r="CX358" t="e">
        <f t="shared" si="1430"/>
        <v>#DIV/0!</v>
      </c>
      <c r="CY358" t="e">
        <f t="shared" si="1415"/>
        <v>#DIV/0!</v>
      </c>
      <c r="CZ358" t="e">
        <f t="shared" si="1431"/>
        <v>#DIV/0!</v>
      </c>
      <c r="DA358" t="e">
        <f t="shared" si="1432"/>
        <v>#DIV/0!</v>
      </c>
      <c r="DB358" t="e">
        <f t="shared" si="1433"/>
        <v>#DIV/0!</v>
      </c>
      <c r="DC358" t="e">
        <f t="shared" si="1434"/>
        <v>#DIV/0!</v>
      </c>
      <c r="DF358" t="e">
        <f t="shared" si="1386"/>
        <v>#DIV/0!</v>
      </c>
      <c r="DG358" t="e">
        <f t="shared" si="1437"/>
        <v>#DIV/0!</v>
      </c>
      <c r="DH358" t="e">
        <f t="shared" si="1438"/>
        <v>#DIV/0!</v>
      </c>
      <c r="DI358" t="e">
        <f t="shared" si="1439"/>
        <v>#DIV/0!</v>
      </c>
      <c r="DJ358" t="e">
        <f t="shared" si="1440"/>
        <v>#DIV/0!</v>
      </c>
      <c r="DK358" t="e">
        <f t="shared" si="1441"/>
        <v>#DIV/0!</v>
      </c>
      <c r="DL358" t="e">
        <f t="shared" si="1442"/>
        <v>#DIV/0!</v>
      </c>
      <c r="DM358" t="e">
        <f t="shared" si="1443"/>
        <v>#DIV/0!</v>
      </c>
      <c r="DN358" t="e">
        <f t="shared" si="1444"/>
        <v>#DIV/0!</v>
      </c>
      <c r="DO358" t="e">
        <f t="shared" si="1445"/>
        <v>#DIV/0!</v>
      </c>
      <c r="DP358" t="e">
        <f t="shared" si="1446"/>
        <v>#DIV/0!</v>
      </c>
      <c r="DQ358" t="e">
        <f t="shared" si="1447"/>
        <v>#DIV/0!</v>
      </c>
      <c r="DR358" t="e">
        <f t="shared" si="1448"/>
        <v>#DIV/0!</v>
      </c>
      <c r="DS358" t="e">
        <f t="shared" si="1449"/>
        <v>#DIV/0!</v>
      </c>
      <c r="DT358" t="e">
        <f t="shared" si="1450"/>
        <v>#DIV/0!</v>
      </c>
      <c r="DU358" t="e">
        <f t="shared" si="1451"/>
        <v>#DIV/0!</v>
      </c>
      <c r="DV358" t="e">
        <f t="shared" si="1435"/>
        <v>#DIV/0!</v>
      </c>
      <c r="DW358" t="e">
        <f t="shared" si="1452"/>
        <v>#DIV/0!</v>
      </c>
      <c r="DX358" t="e">
        <f t="shared" si="1453"/>
        <v>#DIV/0!</v>
      </c>
      <c r="DY358" t="e">
        <f t="shared" si="1454"/>
        <v>#DIV/0!</v>
      </c>
      <c r="DZ358" t="e">
        <f t="shared" si="1455"/>
        <v>#DIV/0!</v>
      </c>
      <c r="EA358" t="e">
        <f t="shared" si="1355"/>
        <v>#DIV/0!</v>
      </c>
      <c r="EC358" t="e">
        <f t="shared" si="1387"/>
        <v>#DIV/0!</v>
      </c>
      <c r="ED358" t="e">
        <f t="shared" si="1456"/>
        <v>#DIV/0!</v>
      </c>
      <c r="EE358" t="e">
        <f t="shared" si="1457"/>
        <v>#DIV/0!</v>
      </c>
      <c r="EF358" t="e">
        <f t="shared" si="1458"/>
        <v>#DIV/0!</v>
      </c>
      <c r="EG358" t="e">
        <f t="shared" si="1459"/>
        <v>#DIV/0!</v>
      </c>
      <c r="EH358" t="e">
        <f t="shared" si="1460"/>
        <v>#DIV/0!</v>
      </c>
      <c r="EI358" t="e">
        <f t="shared" si="1461"/>
        <v>#DIV/0!</v>
      </c>
      <c r="EJ358" t="e">
        <f t="shared" si="1462"/>
        <v>#DIV/0!</v>
      </c>
      <c r="EK358" t="e">
        <f t="shared" si="1463"/>
        <v>#DIV/0!</v>
      </c>
      <c r="EL358" t="e">
        <f t="shared" si="1464"/>
        <v>#DIV/0!</v>
      </c>
      <c r="EM358" t="e">
        <f t="shared" si="1465"/>
        <v>#DIV/0!</v>
      </c>
      <c r="EN358" t="e">
        <f t="shared" si="1466"/>
        <v>#DIV/0!</v>
      </c>
      <c r="EO358" t="e">
        <f t="shared" si="1467"/>
        <v>#DIV/0!</v>
      </c>
      <c r="EP358" t="e">
        <f t="shared" si="1468"/>
        <v>#DIV/0!</v>
      </c>
      <c r="EQ358" t="e">
        <f t="shared" si="1469"/>
        <v>#DIV/0!</v>
      </c>
      <c r="ER358" t="e">
        <f t="shared" si="1470"/>
        <v>#DIV/0!</v>
      </c>
      <c r="ES358" t="e">
        <f t="shared" si="1436"/>
        <v>#DIV/0!</v>
      </c>
      <c r="ET358" t="e">
        <f t="shared" si="1471"/>
        <v>#DIV/0!</v>
      </c>
      <c r="EU358" t="e">
        <f t="shared" si="1472"/>
        <v>#DIV/0!</v>
      </c>
      <c r="EV358" t="e">
        <f t="shared" si="1473"/>
        <v>#DIV/0!</v>
      </c>
      <c r="EW358" t="e">
        <f t="shared" si="1474"/>
        <v>#DIV/0!</v>
      </c>
      <c r="EZ358" t="e">
        <f t="shared" si="1388"/>
        <v>#DIV/0!</v>
      </c>
      <c r="FA358" t="e">
        <f t="shared" si="1399"/>
        <v>#DIV/0!</v>
      </c>
      <c r="FB358" t="e">
        <f t="shared" si="1400"/>
        <v>#DIV/0!</v>
      </c>
      <c r="FC358" t="e">
        <f t="shared" si="1401"/>
        <v>#DIV/0!</v>
      </c>
      <c r="FD358" t="e">
        <f t="shared" si="1402"/>
        <v>#DIV/0!</v>
      </c>
      <c r="FE358" t="e">
        <f t="shared" si="1403"/>
        <v>#DIV/0!</v>
      </c>
      <c r="FF358" t="e">
        <f t="shared" si="1404"/>
        <v>#DIV/0!</v>
      </c>
      <c r="FG358" t="e">
        <f t="shared" si="1405"/>
        <v>#DIV/0!</v>
      </c>
      <c r="FH358" t="e">
        <f t="shared" si="1406"/>
        <v>#DIV/0!</v>
      </c>
      <c r="FI358" t="e">
        <f t="shared" si="1407"/>
        <v>#DIV/0!</v>
      </c>
      <c r="FJ358" t="e">
        <f t="shared" si="1408"/>
        <v>#DIV/0!</v>
      </c>
      <c r="FK358" t="e">
        <f t="shared" si="1409"/>
        <v>#DIV/0!</v>
      </c>
      <c r="FL358" t="e">
        <f t="shared" si="1410"/>
        <v>#DIV/0!</v>
      </c>
      <c r="FM358" t="e">
        <f t="shared" si="1411"/>
        <v>#DIV/0!</v>
      </c>
      <c r="FN358" t="e">
        <f t="shared" si="1412"/>
        <v>#DIV/0!</v>
      </c>
      <c r="FO358" t="e">
        <f t="shared" si="1413"/>
        <v>#DIV/0!</v>
      </c>
      <c r="FP358" t="e">
        <f t="shared" si="1394"/>
        <v>#DIV/0!</v>
      </c>
      <c r="FQ358" t="e">
        <f t="shared" si="1395"/>
        <v>#DIV/0!</v>
      </c>
      <c r="FR358" t="e">
        <f t="shared" si="1396"/>
        <v>#DIV/0!</v>
      </c>
      <c r="FS358" t="e">
        <f t="shared" si="1397"/>
        <v>#DIV/0!</v>
      </c>
      <c r="FT358" t="e">
        <f t="shared" si="1398"/>
        <v>#DIV/0!</v>
      </c>
      <c r="FW358" t="e">
        <f t="shared" si="1359"/>
        <v>#DIV/0!</v>
      </c>
      <c r="FX358">
        <f t="shared" si="1389"/>
        <v>1</v>
      </c>
      <c r="FY358">
        <f t="shared" si="1303"/>
        <v>1.5645867941090399</v>
      </c>
      <c r="GA358" t="e">
        <f t="shared" si="1360"/>
        <v>#DIV/0!</v>
      </c>
      <c r="GB358">
        <f t="shared" si="1390"/>
        <v>1</v>
      </c>
      <c r="GC358">
        <f t="shared" si="1304"/>
        <v>1.153977406354415</v>
      </c>
      <c r="GE358" t="e">
        <f t="shared" si="1361"/>
        <v>#DIV/0!</v>
      </c>
      <c r="GF358">
        <f t="shared" si="1391"/>
        <v>1</v>
      </c>
      <c r="GG358">
        <f t="shared" si="1305"/>
        <v>1.0829689422256621</v>
      </c>
      <c r="GI358" t="e">
        <f>#REF!</f>
        <v>#REF!</v>
      </c>
      <c r="GJ358" t="e">
        <f t="shared" si="1362"/>
        <v>#REF!</v>
      </c>
      <c r="GK358">
        <f t="shared" si="1306"/>
        <v>0</v>
      </c>
      <c r="GL358" s="3"/>
      <c r="GM358" s="3"/>
      <c r="GN358" s="8"/>
      <c r="GO358" s="5">
        <f t="shared" si="1392"/>
        <v>19</v>
      </c>
      <c r="GP358" t="b">
        <f t="shared" si="1363"/>
        <v>1</v>
      </c>
      <c r="GR358">
        <v>337</v>
      </c>
      <c r="GS358" s="20">
        <v>3.2777267456660765E-3</v>
      </c>
      <c r="GT358" s="20">
        <v>0</v>
      </c>
      <c r="GU358" s="27"/>
      <c r="GV358" s="31">
        <f t="shared" ca="1" si="1307"/>
        <v>2004</v>
      </c>
      <c r="GW358" s="12">
        <f t="shared" ca="1" si="1364"/>
        <v>1.3224388027844871</v>
      </c>
      <c r="GX358" s="19">
        <f t="shared" ca="1" si="1365"/>
        <v>0.85864601038682031</v>
      </c>
      <c r="GY358" s="19">
        <f t="shared" ca="1" si="1366"/>
        <v>1.1355049978282792</v>
      </c>
      <c r="GZ358" s="11">
        <f t="shared" ca="1" si="1308"/>
        <v>2004</v>
      </c>
      <c r="HA358" s="12">
        <f t="shared" ca="1" si="1367"/>
        <v>1.9494781735047468</v>
      </c>
      <c r="HB358" s="12">
        <f t="shared" ca="1" si="1368"/>
        <v>0.67835527514884852</v>
      </c>
      <c r="HC358" s="12">
        <f t="shared" ca="1" si="1369"/>
        <v>0.85864601038682031</v>
      </c>
      <c r="HD358" s="12">
        <f t="shared" ca="1" si="1370"/>
        <v>1.1355049978282792</v>
      </c>
      <c r="HE358">
        <f t="shared" ca="1" si="1371"/>
        <v>2004</v>
      </c>
      <c r="HF358" s="12">
        <f t="shared" ca="1" si="1309"/>
        <v>0.85864601038682031</v>
      </c>
      <c r="HG358" s="12">
        <f t="shared" ca="1" si="1310"/>
        <v>0.80045535357904329</v>
      </c>
      <c r="HH358" s="12">
        <f t="shared" ca="1" si="1311"/>
        <v>0.84746172552378629</v>
      </c>
      <c r="HJ358" s="17"/>
      <c r="HL358" s="18">
        <f t="shared" si="1372"/>
        <v>1968</v>
      </c>
      <c r="HM358" s="9">
        <f t="shared" si="1312"/>
        <v>7.5308170428653129E-7</v>
      </c>
      <c r="HN358" s="9">
        <f t="shared" si="1313"/>
        <v>0</v>
      </c>
      <c r="HO358" s="9">
        <f t="shared" si="1314"/>
        <v>1.2029815338633076</v>
      </c>
      <c r="HP358" s="9">
        <f t="shared" si="1315"/>
        <v>1.1952725387185685</v>
      </c>
      <c r="HQ358" s="9">
        <f t="shared" si="1316"/>
        <v>1.5368459469556037</v>
      </c>
      <c r="HR358" s="9">
        <f t="shared" si="1317"/>
        <v>1.6641724783009315E-6</v>
      </c>
      <c r="HS358" s="9">
        <f t="shared" si="1318"/>
        <v>0</v>
      </c>
      <c r="HT358" s="9"/>
      <c r="HU358" s="9">
        <f t="shared" si="1319"/>
        <v>1.4378907920123534</v>
      </c>
      <c r="HV358" s="23">
        <f t="shared" si="1320"/>
        <v>2.2098166358689681</v>
      </c>
      <c r="HX358" s="8"/>
      <c r="HY358" s="5">
        <f t="shared" si="1393"/>
        <v>19</v>
      </c>
      <c r="HZ358" t="b">
        <f t="shared" si="1373"/>
        <v>1</v>
      </c>
      <c r="IB358">
        <f t="shared" si="1374"/>
        <v>337</v>
      </c>
      <c r="IC358" s="20">
        <v>3.6262997197190967E-3</v>
      </c>
      <c r="ID358" s="20">
        <v>0</v>
      </c>
      <c r="IE358" s="11"/>
      <c r="IF358">
        <f t="shared" ca="1" si="1375"/>
        <v>2004</v>
      </c>
      <c r="IG358" s="12">
        <f t="shared" ca="1" si="1376"/>
        <v>1.0769275728984433</v>
      </c>
      <c r="IH358" s="19">
        <f t="shared" ca="1" si="1377"/>
        <v>0.84342181967861951</v>
      </c>
      <c r="II358" s="19">
        <f t="shared" ca="1" si="1378"/>
        <v>0.9083031848103601</v>
      </c>
      <c r="IJ358" s="11">
        <f t="shared" ca="1" si="1379"/>
        <v>2004</v>
      </c>
      <c r="IK358" s="12">
        <f t="shared" ca="1" si="1380"/>
        <v>1.3798017617948832</v>
      </c>
      <c r="IL358" s="12">
        <f t="shared" ca="1" si="1321"/>
        <v>0.78049441790648755</v>
      </c>
      <c r="IM358" s="12">
        <f t="shared" ca="1" si="1322"/>
        <v>0.84342181967861951</v>
      </c>
      <c r="IN358" s="12">
        <f t="shared" ca="1" si="1323"/>
        <v>0.9083031848103601</v>
      </c>
      <c r="IO358">
        <f t="shared" ca="1" si="1381"/>
        <v>2004</v>
      </c>
      <c r="IP358" s="12">
        <f t="shared" ca="1" si="1382"/>
        <v>0.84342181967861951</v>
      </c>
      <c r="IQ358" s="12">
        <f t="shared" ca="1" si="1383"/>
        <v>0.89068814058369583</v>
      </c>
      <c r="IR358" s="12">
        <f t="shared" ca="1" si="1384"/>
        <v>0.88804088862979258</v>
      </c>
    </row>
    <row r="359" spans="1:252" hidden="1" x14ac:dyDescent="0.2">
      <c r="A359" t="s">
        <v>218</v>
      </c>
      <c r="B359" s="1">
        <f t="shared" si="1385"/>
        <v>1969</v>
      </c>
      <c r="X359">
        <f t="shared" si="1277"/>
        <v>0</v>
      </c>
      <c r="AX359">
        <f t="shared" si="1278"/>
        <v>0</v>
      </c>
      <c r="AY359">
        <f t="shared" si="1279"/>
        <v>0</v>
      </c>
      <c r="AZ359">
        <f t="shared" si="1280"/>
        <v>0</v>
      </c>
      <c r="BA359">
        <f t="shared" si="1281"/>
        <v>0</v>
      </c>
      <c r="BB359">
        <f t="shared" si="1282"/>
        <v>0</v>
      </c>
      <c r="BC359">
        <f t="shared" si="1283"/>
        <v>0</v>
      </c>
      <c r="BD359">
        <f t="shared" si="1284"/>
        <v>0</v>
      </c>
      <c r="BE359">
        <f t="shared" si="1285"/>
        <v>0</v>
      </c>
      <c r="BF359">
        <f t="shared" si="1286"/>
        <v>0</v>
      </c>
      <c r="BG359">
        <f t="shared" si="1287"/>
        <v>0</v>
      </c>
      <c r="BH359">
        <f t="shared" si="1288"/>
        <v>0</v>
      </c>
      <c r="BI359">
        <f t="shared" si="1289"/>
        <v>0</v>
      </c>
      <c r="BJ359">
        <f t="shared" si="1290"/>
        <v>0</v>
      </c>
      <c r="BK359">
        <f t="shared" si="1291"/>
        <v>0</v>
      </c>
      <c r="BL359">
        <f t="shared" si="1292"/>
        <v>0</v>
      </c>
      <c r="BM359">
        <f t="shared" si="1293"/>
        <v>0</v>
      </c>
      <c r="BN359">
        <f t="shared" si="1294"/>
        <v>0</v>
      </c>
      <c r="BO359">
        <f t="shared" si="1295"/>
        <v>0</v>
      </c>
      <c r="BP359">
        <f t="shared" si="1296"/>
        <v>0</v>
      </c>
      <c r="BQ359">
        <f t="shared" si="1297"/>
        <v>0</v>
      </c>
      <c r="BR359">
        <f t="shared" si="1298"/>
        <v>0</v>
      </c>
      <c r="BS359">
        <f t="shared" si="1299"/>
        <v>0</v>
      </c>
      <c r="BU359" s="16"/>
      <c r="BV359" s="9">
        <f t="shared" si="1300"/>
        <v>1.0640052694689878E-6</v>
      </c>
      <c r="BW359" s="9">
        <f t="shared" si="1324"/>
        <v>0</v>
      </c>
      <c r="BX359" s="9">
        <f t="shared" si="1325"/>
        <v>1.153977406354415</v>
      </c>
      <c r="BY359" s="9">
        <f t="shared" si="1326"/>
        <v>1.0829689422256621</v>
      </c>
      <c r="BZ359" s="9">
        <f t="shared" si="1327"/>
        <v>1.5645867941090399</v>
      </c>
      <c r="CA359" s="9">
        <f t="shared" si="1301"/>
        <v>2.0804474330782629E-6</v>
      </c>
      <c r="CB359" s="9">
        <f t="shared" si="1328"/>
        <v>0</v>
      </c>
      <c r="CC359" s="9"/>
      <c r="CD359" s="9">
        <f t="shared" si="1329"/>
        <v>1.249721691111954</v>
      </c>
      <c r="CE359" s="9">
        <f t="shared" si="1330"/>
        <v>1.9552980542253799</v>
      </c>
      <c r="CG359" s="35"/>
      <c r="CH359">
        <f t="shared" si="1331"/>
        <v>1969</v>
      </c>
      <c r="CI359" t="e">
        <f t="shared" si="1332"/>
        <v>#DIV/0!</v>
      </c>
      <c r="CJ359" t="e">
        <f t="shared" si="1416"/>
        <v>#DIV/0!</v>
      </c>
      <c r="CK359" t="e">
        <f t="shared" si="1417"/>
        <v>#DIV/0!</v>
      </c>
      <c r="CL359" t="e">
        <f t="shared" si="1418"/>
        <v>#DIV/0!</v>
      </c>
      <c r="CM359" t="e">
        <f t="shared" si="1419"/>
        <v>#DIV/0!</v>
      </c>
      <c r="CN359" t="e">
        <f t="shared" si="1420"/>
        <v>#DIV/0!</v>
      </c>
      <c r="CO359" t="e">
        <f t="shared" si="1421"/>
        <v>#DIV/0!</v>
      </c>
      <c r="CP359" t="e">
        <f t="shared" si="1422"/>
        <v>#DIV/0!</v>
      </c>
      <c r="CQ359" t="e">
        <f t="shared" si="1423"/>
        <v>#DIV/0!</v>
      </c>
      <c r="CR359" t="e">
        <f t="shared" si="1424"/>
        <v>#DIV/0!</v>
      </c>
      <c r="CS359" t="e">
        <f t="shared" si="1425"/>
        <v>#DIV/0!</v>
      </c>
      <c r="CT359" t="e">
        <f t="shared" si="1426"/>
        <v>#DIV/0!</v>
      </c>
      <c r="CU359" t="e">
        <f t="shared" si="1427"/>
        <v>#DIV/0!</v>
      </c>
      <c r="CV359" t="e">
        <f t="shared" si="1428"/>
        <v>#DIV/0!</v>
      </c>
      <c r="CW359" t="e">
        <f t="shared" si="1429"/>
        <v>#DIV/0!</v>
      </c>
      <c r="CX359" t="e">
        <f t="shared" si="1430"/>
        <v>#DIV/0!</v>
      </c>
      <c r="CY359" t="e">
        <f t="shared" si="1415"/>
        <v>#DIV/0!</v>
      </c>
      <c r="CZ359" t="e">
        <f t="shared" si="1431"/>
        <v>#DIV/0!</v>
      </c>
      <c r="DA359" t="e">
        <f t="shared" si="1432"/>
        <v>#DIV/0!</v>
      </c>
      <c r="DB359" t="e">
        <f t="shared" si="1433"/>
        <v>#DIV/0!</v>
      </c>
      <c r="DC359" t="e">
        <f t="shared" si="1434"/>
        <v>#DIV/0!</v>
      </c>
      <c r="DF359" t="e">
        <f t="shared" si="1386"/>
        <v>#DIV/0!</v>
      </c>
      <c r="DG359" t="e">
        <f t="shared" si="1437"/>
        <v>#DIV/0!</v>
      </c>
      <c r="DH359" t="e">
        <f t="shared" si="1438"/>
        <v>#DIV/0!</v>
      </c>
      <c r="DI359" t="e">
        <f t="shared" si="1439"/>
        <v>#DIV/0!</v>
      </c>
      <c r="DJ359" t="e">
        <f t="shared" si="1440"/>
        <v>#DIV/0!</v>
      </c>
      <c r="DK359" t="e">
        <f t="shared" si="1441"/>
        <v>#DIV/0!</v>
      </c>
      <c r="DL359" t="e">
        <f t="shared" si="1442"/>
        <v>#DIV/0!</v>
      </c>
      <c r="DM359" t="e">
        <f t="shared" si="1443"/>
        <v>#DIV/0!</v>
      </c>
      <c r="DN359" t="e">
        <f t="shared" si="1444"/>
        <v>#DIV/0!</v>
      </c>
      <c r="DO359" t="e">
        <f t="shared" si="1445"/>
        <v>#DIV/0!</v>
      </c>
      <c r="DP359" t="e">
        <f t="shared" si="1446"/>
        <v>#DIV/0!</v>
      </c>
      <c r="DQ359" t="e">
        <f t="shared" si="1447"/>
        <v>#DIV/0!</v>
      </c>
      <c r="DR359" t="e">
        <f t="shared" si="1448"/>
        <v>#DIV/0!</v>
      </c>
      <c r="DS359" t="e">
        <f t="shared" si="1449"/>
        <v>#DIV/0!</v>
      </c>
      <c r="DT359" t="e">
        <f t="shared" si="1450"/>
        <v>#DIV/0!</v>
      </c>
      <c r="DU359" t="e">
        <f t="shared" si="1451"/>
        <v>#DIV/0!</v>
      </c>
      <c r="DV359" t="e">
        <f t="shared" si="1435"/>
        <v>#DIV/0!</v>
      </c>
      <c r="DW359" t="e">
        <f t="shared" si="1452"/>
        <v>#DIV/0!</v>
      </c>
      <c r="DX359" t="e">
        <f t="shared" si="1453"/>
        <v>#DIV/0!</v>
      </c>
      <c r="DY359" t="e">
        <f t="shared" si="1454"/>
        <v>#DIV/0!</v>
      </c>
      <c r="DZ359" t="e">
        <f t="shared" si="1455"/>
        <v>#DIV/0!</v>
      </c>
      <c r="EA359" t="e">
        <f t="shared" si="1355"/>
        <v>#DIV/0!</v>
      </c>
      <c r="EC359" t="e">
        <f t="shared" si="1387"/>
        <v>#DIV/0!</v>
      </c>
      <c r="ED359" t="e">
        <f t="shared" si="1456"/>
        <v>#DIV/0!</v>
      </c>
      <c r="EE359" t="e">
        <f t="shared" si="1457"/>
        <v>#DIV/0!</v>
      </c>
      <c r="EF359" t="e">
        <f t="shared" si="1458"/>
        <v>#DIV/0!</v>
      </c>
      <c r="EG359" t="e">
        <f t="shared" si="1459"/>
        <v>#DIV/0!</v>
      </c>
      <c r="EH359" t="e">
        <f t="shared" si="1460"/>
        <v>#DIV/0!</v>
      </c>
      <c r="EI359" t="e">
        <f t="shared" si="1461"/>
        <v>#DIV/0!</v>
      </c>
      <c r="EJ359" t="e">
        <f t="shared" si="1462"/>
        <v>#DIV/0!</v>
      </c>
      <c r="EK359" t="e">
        <f t="shared" si="1463"/>
        <v>#DIV/0!</v>
      </c>
      <c r="EL359" t="e">
        <f t="shared" si="1464"/>
        <v>#DIV/0!</v>
      </c>
      <c r="EM359" t="e">
        <f t="shared" si="1465"/>
        <v>#DIV/0!</v>
      </c>
      <c r="EN359" t="e">
        <f t="shared" si="1466"/>
        <v>#DIV/0!</v>
      </c>
      <c r="EO359" t="e">
        <f t="shared" si="1467"/>
        <v>#DIV/0!</v>
      </c>
      <c r="EP359" t="e">
        <f t="shared" si="1468"/>
        <v>#DIV/0!</v>
      </c>
      <c r="EQ359" t="e">
        <f t="shared" si="1469"/>
        <v>#DIV/0!</v>
      </c>
      <c r="ER359" t="e">
        <f t="shared" si="1470"/>
        <v>#DIV/0!</v>
      </c>
      <c r="ES359" t="e">
        <f t="shared" si="1436"/>
        <v>#DIV/0!</v>
      </c>
      <c r="ET359" t="e">
        <f t="shared" si="1471"/>
        <v>#DIV/0!</v>
      </c>
      <c r="EU359" t="e">
        <f t="shared" si="1472"/>
        <v>#DIV/0!</v>
      </c>
      <c r="EV359" t="e">
        <f t="shared" si="1473"/>
        <v>#DIV/0!</v>
      </c>
      <c r="EW359" t="e">
        <f t="shared" si="1474"/>
        <v>#DIV/0!</v>
      </c>
      <c r="EZ359" t="e">
        <f t="shared" si="1388"/>
        <v>#DIV/0!</v>
      </c>
      <c r="FA359" t="e">
        <f t="shared" si="1399"/>
        <v>#DIV/0!</v>
      </c>
      <c r="FB359" t="e">
        <f t="shared" si="1400"/>
        <v>#DIV/0!</v>
      </c>
      <c r="FC359" t="e">
        <f t="shared" si="1401"/>
        <v>#DIV/0!</v>
      </c>
      <c r="FD359" t="e">
        <f t="shared" si="1402"/>
        <v>#DIV/0!</v>
      </c>
      <c r="FE359" t="e">
        <f t="shared" si="1403"/>
        <v>#DIV/0!</v>
      </c>
      <c r="FF359" t="e">
        <f t="shared" si="1404"/>
        <v>#DIV/0!</v>
      </c>
      <c r="FG359" t="e">
        <f t="shared" si="1405"/>
        <v>#DIV/0!</v>
      </c>
      <c r="FH359" t="e">
        <f t="shared" si="1406"/>
        <v>#DIV/0!</v>
      </c>
      <c r="FI359" t="e">
        <f t="shared" si="1407"/>
        <v>#DIV/0!</v>
      </c>
      <c r="FJ359" t="e">
        <f t="shared" si="1408"/>
        <v>#DIV/0!</v>
      </c>
      <c r="FK359" t="e">
        <f t="shared" si="1409"/>
        <v>#DIV/0!</v>
      </c>
      <c r="FL359" t="e">
        <f t="shared" si="1410"/>
        <v>#DIV/0!</v>
      </c>
      <c r="FM359" t="e">
        <f t="shared" si="1411"/>
        <v>#DIV/0!</v>
      </c>
      <c r="FN359" t="e">
        <f t="shared" si="1412"/>
        <v>#DIV/0!</v>
      </c>
      <c r="FO359" t="e">
        <f t="shared" si="1413"/>
        <v>#DIV/0!</v>
      </c>
      <c r="FP359" t="e">
        <f t="shared" si="1394"/>
        <v>#DIV/0!</v>
      </c>
      <c r="FQ359" t="e">
        <f t="shared" si="1395"/>
        <v>#DIV/0!</v>
      </c>
      <c r="FR359" t="e">
        <f t="shared" si="1396"/>
        <v>#DIV/0!</v>
      </c>
      <c r="FS359" t="e">
        <f t="shared" si="1397"/>
        <v>#DIV/0!</v>
      </c>
      <c r="FT359" t="e">
        <f t="shared" si="1398"/>
        <v>#DIV/0!</v>
      </c>
      <c r="FW359" t="e">
        <f t="shared" si="1359"/>
        <v>#DIV/0!</v>
      </c>
      <c r="FX359">
        <f t="shared" si="1389"/>
        <v>1</v>
      </c>
      <c r="FY359">
        <f t="shared" si="1303"/>
        <v>1.5645867941090399</v>
      </c>
      <c r="GA359" t="e">
        <f t="shared" si="1360"/>
        <v>#DIV/0!</v>
      </c>
      <c r="GB359">
        <f t="shared" si="1390"/>
        <v>1</v>
      </c>
      <c r="GC359">
        <f t="shared" si="1304"/>
        <v>1.153977406354415</v>
      </c>
      <c r="GE359" t="e">
        <f t="shared" si="1361"/>
        <v>#DIV/0!</v>
      </c>
      <c r="GF359">
        <f t="shared" si="1391"/>
        <v>1</v>
      </c>
      <c r="GG359">
        <f t="shared" si="1305"/>
        <v>1.0829689422256621</v>
      </c>
      <c r="GI359" t="e">
        <f>#REF!</f>
        <v>#REF!</v>
      </c>
      <c r="GJ359" t="e">
        <f t="shared" si="1362"/>
        <v>#REF!</v>
      </c>
      <c r="GK359">
        <f t="shared" si="1306"/>
        <v>0</v>
      </c>
      <c r="GL359" s="3"/>
      <c r="GM359" s="3"/>
      <c r="GN359" s="8"/>
      <c r="GO359" s="5">
        <f t="shared" si="1392"/>
        <v>20</v>
      </c>
      <c r="GP359" t="b">
        <f t="shared" si="1363"/>
        <v>1</v>
      </c>
      <c r="GR359">
        <v>339</v>
      </c>
      <c r="GS359" s="20">
        <v>2.9690735141414573E-3</v>
      </c>
      <c r="GT359" s="20">
        <v>0</v>
      </c>
      <c r="GU359" s="27"/>
      <c r="GV359" s="31">
        <f t="shared" ca="1" si="1307"/>
        <v>2005</v>
      </c>
      <c r="GW359" s="12">
        <f t="shared" ca="1" si="1364"/>
        <v>1.3590379330551698</v>
      </c>
      <c r="GX359" s="19">
        <f t="shared" ca="1" si="1365"/>
        <v>0.82196996826948876</v>
      </c>
      <c r="GY359" s="19">
        <f t="shared" ca="1" si="1366"/>
        <v>1.1170864387152508</v>
      </c>
      <c r="GZ359" s="11">
        <f t="shared" ca="1" si="1308"/>
        <v>2005</v>
      </c>
      <c r="HA359" s="12">
        <f t="shared" ca="1" si="1367"/>
        <v>2.008775706874987</v>
      </c>
      <c r="HB359" s="12">
        <f t="shared" ca="1" si="1368"/>
        <v>0.67655036269300495</v>
      </c>
      <c r="HC359" s="12">
        <f t="shared" ca="1" si="1369"/>
        <v>0.82196996826948876</v>
      </c>
      <c r="HD359" s="12">
        <f t="shared" ca="1" si="1370"/>
        <v>1.1170864387152508</v>
      </c>
      <c r="HE359">
        <f t="shared" ca="1" si="1371"/>
        <v>2005</v>
      </c>
      <c r="HF359" s="12">
        <f t="shared" ca="1" si="1309"/>
        <v>0.82196996826948876</v>
      </c>
      <c r="HG359" s="12">
        <f t="shared" ca="1" si="1310"/>
        <v>0.83900875390195773</v>
      </c>
      <c r="HH359" s="12">
        <f t="shared" ca="1" si="1311"/>
        <v>0.80636865771255484</v>
      </c>
      <c r="HJ359" s="17"/>
      <c r="HL359" s="18">
        <f t="shared" si="1372"/>
        <v>1969</v>
      </c>
      <c r="HM359" s="9">
        <f t="shared" si="1312"/>
        <v>7.5308170428653129E-7</v>
      </c>
      <c r="HN359" s="9">
        <f t="shared" si="1313"/>
        <v>0</v>
      </c>
      <c r="HO359" s="9">
        <f t="shared" si="1314"/>
        <v>1.2029815338633076</v>
      </c>
      <c r="HP359" s="9">
        <f t="shared" si="1315"/>
        <v>1.1952725387185685</v>
      </c>
      <c r="HQ359" s="9">
        <f t="shared" si="1316"/>
        <v>1.5368459469556037</v>
      </c>
      <c r="HR359" s="9">
        <f t="shared" si="1317"/>
        <v>1.6641724783009315E-6</v>
      </c>
      <c r="HS359" s="9">
        <f t="shared" si="1318"/>
        <v>0</v>
      </c>
      <c r="HT359" s="9"/>
      <c r="HU359" s="9">
        <f t="shared" si="1319"/>
        <v>1.4378907920123534</v>
      </c>
      <c r="HV359" s="23">
        <f t="shared" si="1320"/>
        <v>2.2098166358689681</v>
      </c>
      <c r="HX359" s="8"/>
      <c r="HY359" s="5">
        <f t="shared" si="1393"/>
        <v>20</v>
      </c>
      <c r="HZ359" t="b">
        <f t="shared" si="1373"/>
        <v>1</v>
      </c>
      <c r="IB359">
        <f t="shared" si="1374"/>
        <v>339</v>
      </c>
      <c r="IC359" s="20">
        <v>2.9707931695179268E-3</v>
      </c>
      <c r="ID359" s="20">
        <v>0</v>
      </c>
      <c r="IE359" s="11"/>
      <c r="IF359">
        <f t="shared" ca="1" si="1375"/>
        <v>2005</v>
      </c>
      <c r="IG359" s="12">
        <f t="shared" ca="1" si="1376"/>
        <v>1.106732061733473</v>
      </c>
      <c r="IH359" s="19">
        <f t="shared" ca="1" si="1377"/>
        <v>0.80739606074302039</v>
      </c>
      <c r="II359" s="19">
        <f t="shared" ca="1" si="1378"/>
        <v>0.89356997277344441</v>
      </c>
      <c r="IJ359" s="11">
        <f t="shared" ca="1" si="1379"/>
        <v>2005</v>
      </c>
      <c r="IK359" s="12">
        <f t="shared" ca="1" si="1380"/>
        <v>1.421771373009999</v>
      </c>
      <c r="IL359" s="12">
        <f t="shared" ca="1" si="1321"/>
        <v>0.77841774194006763</v>
      </c>
      <c r="IM359" s="12">
        <f t="shared" ca="1" si="1322"/>
        <v>0.80739606074302039</v>
      </c>
      <c r="IN359" s="12">
        <f t="shared" ca="1" si="1323"/>
        <v>0.89356997277344441</v>
      </c>
      <c r="IO359">
        <f t="shared" ca="1" si="1381"/>
        <v>2005</v>
      </c>
      <c r="IP359" s="12">
        <f t="shared" ca="1" si="1382"/>
        <v>0.80739606074302039</v>
      </c>
      <c r="IQ359" s="12">
        <f t="shared" ca="1" si="1383"/>
        <v>0.92020353366283403</v>
      </c>
      <c r="IR359" s="12">
        <f t="shared" ca="1" si="1384"/>
        <v>0.85714550574692971</v>
      </c>
    </row>
    <row r="360" spans="1:252" x14ac:dyDescent="0.2">
      <c r="A360" t="s">
        <v>218</v>
      </c>
      <c r="B360" s="1">
        <f t="shared" si="1385"/>
        <v>1970</v>
      </c>
      <c r="C360" s="124">
        <f>Manufacturing_Energy_Data!C66</f>
        <v>1025.2394208767039</v>
      </c>
      <c r="D360" s="124">
        <f>Manufacturing_Energy_Data!D66</f>
        <v>225.54014182377034</v>
      </c>
      <c r="E360" s="124">
        <f>Manufacturing_Energy_Data!E66</f>
        <v>69.457629065242031</v>
      </c>
      <c r="F360" s="124">
        <v>0.01</v>
      </c>
      <c r="G360" s="124">
        <v>0.01</v>
      </c>
      <c r="H360" s="124">
        <v>0.01</v>
      </c>
      <c r="I360" s="124">
        <f>Manufacturing_Energy_Data!F66</f>
        <v>233.1450846953831</v>
      </c>
      <c r="J360" s="124">
        <f>Manufacturing_Energy_Data!G66</f>
        <v>1676.8293296070926</v>
      </c>
      <c r="K360" s="124">
        <f>Manufacturing_Energy_Data!H66</f>
        <v>30.291028498334043</v>
      </c>
      <c r="L360" s="124">
        <f>Manufacturing_Energy_Data!I66</f>
        <v>2792.6281494244427</v>
      </c>
      <c r="M360" s="124">
        <f>Manufacturing_Energy_Data!J66</f>
        <v>2486.2734710772238</v>
      </c>
      <c r="N360" s="124">
        <f>Manufacturing_Energy_Data!K66</f>
        <v>159.09274698292725</v>
      </c>
      <c r="O360" s="124">
        <f>Manufacturing_Energy_Data!L66</f>
        <v>1117.4103450383041</v>
      </c>
      <c r="P360" s="124">
        <f>Manufacturing_Energy_Data!M66</f>
        <v>3864.937493867963</v>
      </c>
      <c r="Q360" s="124">
        <f>Manufacturing_Energy_Data!N66</f>
        <v>344.88659524895439</v>
      </c>
      <c r="R360" s="124">
        <f>Manufacturing_Energy_Data!O66</f>
        <v>205.43169611777287</v>
      </c>
      <c r="S360" s="124">
        <f>Manufacturing_Energy_Data!P66</f>
        <v>74.994206099761243</v>
      </c>
      <c r="T360" s="124">
        <f>Manufacturing_Energy_Data!Q66</f>
        <v>105.66084719365652</v>
      </c>
      <c r="U360" s="124">
        <f>Manufacturing_Energy_Data!R66</f>
        <v>291.57455618133025</v>
      </c>
      <c r="V360" s="124">
        <f>Manufacturing_Energy_Data!S66</f>
        <v>41.637418450355618</v>
      </c>
      <c r="W360" s="124">
        <f>Manufacturing_Energy_Data!T66</f>
        <v>47.729569076801901</v>
      </c>
      <c r="X360" s="124">
        <f t="shared" si="1277"/>
        <v>14792.789729326021</v>
      </c>
      <c r="Y360">
        <v>14792.789729326021</v>
      </c>
      <c r="Z360" s="19">
        <f t="shared" ref="Z360:Z404" si="1475">C360/C26*1000</f>
        <v>2.0996247650108764</v>
      </c>
      <c r="AA360" s="19">
        <f t="shared" ref="AA360:AA404" si="1476">D360/D26*1000</f>
        <v>3.0625323505832931</v>
      </c>
      <c r="AB360" s="19">
        <f t="shared" ref="AB360:AB404" si="1477">E360/E26*1000</f>
        <v>0.81443541806049025</v>
      </c>
      <c r="AC360" s="19">
        <f t="shared" ref="AC360:AC404" si="1478">F360/F26*1000</f>
        <v>2.0479360452365782E-5</v>
      </c>
      <c r="AD360" s="19">
        <f t="shared" ref="AD360:AD404" si="1479">G360/G26*1000</f>
        <v>1.3578657554344606E-4</v>
      </c>
      <c r="AE360" s="19">
        <f t="shared" ref="AE360:AE404" si="1480">H360/H26*1000</f>
        <v>1.1725643806463442E-4</v>
      </c>
      <c r="AF360" s="19">
        <f t="shared" ref="AF360:AF404" si="1481">I360/I26*1000</f>
        <v>3.8583276979910845</v>
      </c>
      <c r="AG360" s="19">
        <f t="shared" ref="AG360:AG404" si="1482">J360/J26*1000</f>
        <v>12.718279345442825</v>
      </c>
      <c r="AH360" s="19">
        <f t="shared" ref="AH360:AH404" si="1483">K360/K26*1000</f>
        <v>0.59191197971590315</v>
      </c>
      <c r="AI360" s="19">
        <f t="shared" ref="AI360:AI404" si="1484">L360/L26*1000</f>
        <v>5.2225514779790831</v>
      </c>
      <c r="AJ360" s="19">
        <f t="shared" ref="AJ360:AJ404" si="1485">M360/M26*1000</f>
        <v>7.375654577412031</v>
      </c>
      <c r="AK360" s="19">
        <f t="shared" ref="AK360:AK404" si="1486">N360/N26*1000</f>
        <v>2.2145764995979973</v>
      </c>
      <c r="AL360" s="19">
        <f t="shared" ref="AL360:AL404" si="1487">O360/O26*1000</f>
        <v>13.84089862816745</v>
      </c>
      <c r="AM360" s="19">
        <f t="shared" ref="AM360:AM404" si="1488">P360/P26*1000</f>
        <v>13.776236769985887</v>
      </c>
      <c r="AN360" s="19">
        <f t="shared" ref="AN360:AN404" si="1489">Q360/Q26*1000</f>
        <v>1.5447809836182307</v>
      </c>
      <c r="AO360" s="19">
        <f t="shared" ref="AO360:AO404" si="1490">R360/R26*1000</f>
        <v>1.1552426135768887</v>
      </c>
      <c r="AP360" s="19">
        <f t="shared" ref="AP360:AP404" si="1491">S360/S26*1000</f>
        <v>7.2659132669289201</v>
      </c>
      <c r="AQ360" s="19">
        <f t="shared" ref="AQ360:AQ404" si="1492">T360/T26*1000</f>
        <v>1.174153384036956</v>
      </c>
      <c r="AR360" s="19">
        <f t="shared" ref="AR360:AR404" si="1493">U360/U26*1000</f>
        <v>0.8323429207312254</v>
      </c>
      <c r="AS360" s="19">
        <f t="shared" ref="AS360:AS404" si="1494">V360/V26*1000</f>
        <v>1.0509841307296226</v>
      </c>
      <c r="AT360" s="19">
        <f t="shared" ref="AT360:AT404" si="1495">W360/W26*1000</f>
        <v>0.79830954700814682</v>
      </c>
      <c r="AU360" s="19">
        <f t="shared" ref="AU360:AU404" si="1496">X360/CE26*1000</f>
        <v>23.728364967403124</v>
      </c>
      <c r="AV360" s="19"/>
      <c r="AX360">
        <f t="shared" si="1278"/>
        <v>1.7448292149137019</v>
      </c>
      <c r="AY360">
        <f t="shared" si="1279"/>
        <v>1.6625908089548236</v>
      </c>
      <c r="AZ360">
        <f t="shared" si="1280"/>
        <v>2.4683815224401191</v>
      </c>
      <c r="BA360">
        <f t="shared" si="1281"/>
        <v>1.3860225312832559</v>
      </c>
      <c r="BB360">
        <f t="shared" si="1282"/>
        <v>1.1510113527061847</v>
      </c>
      <c r="BC360">
        <f t="shared" si="1283"/>
        <v>0.99047552711520148</v>
      </c>
      <c r="BD360">
        <f t="shared" si="1284"/>
        <v>1.152995332909325</v>
      </c>
      <c r="BE360">
        <f t="shared" si="1285"/>
        <v>1.1440587177371251</v>
      </c>
      <c r="BF360">
        <f t="shared" si="1286"/>
        <v>1.982312936283579</v>
      </c>
      <c r="BG360">
        <f t="shared" si="1287"/>
        <v>1.3491410468589446</v>
      </c>
      <c r="BH360">
        <f t="shared" si="1288"/>
        <v>1.9140833018123344</v>
      </c>
      <c r="BI360">
        <f t="shared" si="1289"/>
        <v>2.3452064129054939</v>
      </c>
      <c r="BJ360">
        <f t="shared" si="1290"/>
        <v>1.6080506448946268</v>
      </c>
      <c r="BK360">
        <f t="shared" si="1291"/>
        <v>1.5654701551584418</v>
      </c>
      <c r="BL360">
        <f t="shared" si="1292"/>
        <v>1.8527777778994616</v>
      </c>
      <c r="BM360">
        <f t="shared" si="1293"/>
        <v>2.4493045841707151</v>
      </c>
      <c r="BN360">
        <f t="shared" si="1294"/>
        <v>5.9352530604639542</v>
      </c>
      <c r="BO360">
        <f t="shared" si="1295"/>
        <v>2.0622379241282602</v>
      </c>
      <c r="BP360">
        <f t="shared" si="1296"/>
        <v>1.7667850021343732</v>
      </c>
      <c r="BQ360">
        <f t="shared" si="1297"/>
        <v>1.7393842709818519</v>
      </c>
      <c r="BR360">
        <f t="shared" si="1298"/>
        <v>1.8013818781961093</v>
      </c>
      <c r="BS360">
        <f t="shared" si="1299"/>
        <v>1.9552985118801585</v>
      </c>
      <c r="BU360" s="16"/>
      <c r="BV360" s="9">
        <f t="shared" si="1300"/>
        <v>0.66332451661848235</v>
      </c>
      <c r="BW360" s="9">
        <f t="shared" si="1324"/>
        <v>1.9552985118801585</v>
      </c>
      <c r="BX360" s="9">
        <f t="shared" si="1325"/>
        <v>1.153977406354415</v>
      </c>
      <c r="BY360" s="9">
        <f t="shared" si="1326"/>
        <v>1.0829689422256621</v>
      </c>
      <c r="BZ360" s="9">
        <f t="shared" si="1327"/>
        <v>1.5645867941090399</v>
      </c>
      <c r="CA360" s="9">
        <f t="shared" si="1301"/>
        <v>1.2969971366641091</v>
      </c>
      <c r="CB360" s="9">
        <f t="shared" si="1328"/>
        <v>1.296997440237744</v>
      </c>
      <c r="CC360" s="9"/>
      <c r="CD360" s="9">
        <f t="shared" si="1329"/>
        <v>1.249721691111954</v>
      </c>
      <c r="CE360" s="9">
        <f t="shared" si="1330"/>
        <v>1.9552980542253799</v>
      </c>
      <c r="CG360" s="35"/>
      <c r="CH360">
        <f t="shared" si="1331"/>
        <v>1970</v>
      </c>
      <c r="CI360" s="19">
        <f t="shared" si="1332"/>
        <v>6.9306698711752407E-2</v>
      </c>
      <c r="CJ360" s="19">
        <f t="shared" si="1416"/>
        <v>1.5246626630313512E-2</v>
      </c>
      <c r="CK360" s="19">
        <f t="shared" si="1417"/>
        <v>4.6953705376846866E-3</v>
      </c>
      <c r="CL360" s="19">
        <f t="shared" si="1418"/>
        <v>6.7600501210231241E-7</v>
      </c>
      <c r="CM360" s="19">
        <f t="shared" si="1419"/>
        <v>6.7600501210231241E-7</v>
      </c>
      <c r="CN360" s="19">
        <f t="shared" si="1420"/>
        <v>6.7600501210231241E-7</v>
      </c>
      <c r="CO360" s="19">
        <f t="shared" si="1421"/>
        <v>1.5760724580109711E-2</v>
      </c>
      <c r="CP360" s="19">
        <f t="shared" si="1422"/>
        <v>0.11335450312545552</v>
      </c>
      <c r="CQ360" s="19">
        <f t="shared" si="1423"/>
        <v>2.0476887086607796E-3</v>
      </c>
      <c r="CR360" s="19">
        <f t="shared" si="1424"/>
        <v>0.18878306259489289</v>
      </c>
      <c r="CS360" s="19">
        <f t="shared" si="1425"/>
        <v>0.1680733327905217</v>
      </c>
      <c r="CT360" s="19">
        <f t="shared" si="1426"/>
        <v>1.0754749434958386E-2</v>
      </c>
      <c r="CU360" s="19">
        <f t="shared" si="1427"/>
        <v>7.5537499382086787E-2</v>
      </c>
      <c r="CV360" s="19">
        <f t="shared" si="1428"/>
        <v>0.26127171173168934</v>
      </c>
      <c r="CW360" s="19">
        <f t="shared" si="1429"/>
        <v>2.3314506699519476E-2</v>
      </c>
      <c r="CX360" s="19">
        <f t="shared" si="1430"/>
        <v>1.3887285622029361E-2</v>
      </c>
      <c r="CY360" s="19">
        <f t="shared" si="1415"/>
        <v>5.0696459202072414E-3</v>
      </c>
      <c r="CZ360" s="19">
        <f t="shared" si="1431"/>
        <v>7.1427262285888365E-3</v>
      </c>
      <c r="DA360" s="19">
        <f t="shared" si="1432"/>
        <v>1.9710586138008652E-2</v>
      </c>
      <c r="DB360" s="19">
        <f t="shared" si="1433"/>
        <v>2.8147103563441697E-3</v>
      </c>
      <c r="DC360" s="19">
        <f t="shared" si="1434"/>
        <v>3.2265427921401627E-3</v>
      </c>
      <c r="DF360" t="e">
        <f t="shared" si="1386"/>
        <v>#DIV/0!</v>
      </c>
      <c r="DG360" t="e">
        <f t="shared" si="1437"/>
        <v>#DIV/0!</v>
      </c>
      <c r="DH360" t="e">
        <f t="shared" si="1438"/>
        <v>#DIV/0!</v>
      </c>
      <c r="DI360" t="e">
        <f t="shared" si="1439"/>
        <v>#DIV/0!</v>
      </c>
      <c r="DJ360" t="e">
        <f t="shared" si="1440"/>
        <v>#DIV/0!</v>
      </c>
      <c r="DK360" t="e">
        <f t="shared" si="1441"/>
        <v>#DIV/0!</v>
      </c>
      <c r="DL360" t="e">
        <f t="shared" si="1442"/>
        <v>#DIV/0!</v>
      </c>
      <c r="DM360" t="e">
        <f t="shared" si="1443"/>
        <v>#DIV/0!</v>
      </c>
      <c r="DN360" t="e">
        <f t="shared" si="1444"/>
        <v>#DIV/0!</v>
      </c>
      <c r="DO360" t="e">
        <f t="shared" si="1445"/>
        <v>#DIV/0!</v>
      </c>
      <c r="DP360" t="e">
        <f t="shared" si="1446"/>
        <v>#DIV/0!</v>
      </c>
      <c r="DQ360" t="e">
        <f t="shared" si="1447"/>
        <v>#DIV/0!</v>
      </c>
      <c r="DR360" t="e">
        <f t="shared" si="1448"/>
        <v>#DIV/0!</v>
      </c>
      <c r="DS360" t="e">
        <f t="shared" si="1449"/>
        <v>#DIV/0!</v>
      </c>
      <c r="DT360" t="e">
        <f t="shared" si="1450"/>
        <v>#DIV/0!</v>
      </c>
      <c r="DU360" t="e">
        <f t="shared" si="1451"/>
        <v>#DIV/0!</v>
      </c>
      <c r="DV360" t="e">
        <f t="shared" si="1435"/>
        <v>#DIV/0!</v>
      </c>
      <c r="DW360" t="e">
        <f t="shared" si="1452"/>
        <v>#DIV/0!</v>
      </c>
      <c r="DX360" t="e">
        <f t="shared" si="1453"/>
        <v>#DIV/0!</v>
      </c>
      <c r="DY360" t="e">
        <f t="shared" si="1454"/>
        <v>#DIV/0!</v>
      </c>
      <c r="DZ360" t="e">
        <f t="shared" si="1455"/>
        <v>#DIV/0!</v>
      </c>
      <c r="EA360" t="e">
        <f t="shared" si="1355"/>
        <v>#DIV/0!</v>
      </c>
      <c r="EC360" t="e">
        <f t="shared" si="1387"/>
        <v>#DIV/0!</v>
      </c>
      <c r="ED360" t="e">
        <f t="shared" si="1456"/>
        <v>#DIV/0!</v>
      </c>
      <c r="EE360" t="e">
        <f t="shared" si="1457"/>
        <v>#DIV/0!</v>
      </c>
      <c r="EF360" t="e">
        <f t="shared" si="1458"/>
        <v>#DIV/0!</v>
      </c>
      <c r="EG360" t="e">
        <f t="shared" si="1459"/>
        <v>#DIV/0!</v>
      </c>
      <c r="EH360" t="e">
        <f t="shared" si="1460"/>
        <v>#DIV/0!</v>
      </c>
      <c r="EI360" t="e">
        <f t="shared" si="1461"/>
        <v>#DIV/0!</v>
      </c>
      <c r="EJ360" t="e">
        <f t="shared" si="1462"/>
        <v>#DIV/0!</v>
      </c>
      <c r="EK360" t="e">
        <f t="shared" si="1463"/>
        <v>#DIV/0!</v>
      </c>
      <c r="EL360" t="e">
        <f t="shared" si="1464"/>
        <v>#DIV/0!</v>
      </c>
      <c r="EM360" t="e">
        <f t="shared" si="1465"/>
        <v>#DIV/0!</v>
      </c>
      <c r="EN360" t="e">
        <f t="shared" si="1466"/>
        <v>#DIV/0!</v>
      </c>
      <c r="EO360" t="e">
        <f t="shared" si="1467"/>
        <v>#DIV/0!</v>
      </c>
      <c r="EP360" t="e">
        <f t="shared" si="1468"/>
        <v>#DIV/0!</v>
      </c>
      <c r="EQ360" t="e">
        <f t="shared" si="1469"/>
        <v>#DIV/0!</v>
      </c>
      <c r="ER360" t="e">
        <f t="shared" si="1470"/>
        <v>#DIV/0!</v>
      </c>
      <c r="ES360" t="e">
        <f t="shared" si="1436"/>
        <v>#DIV/0!</v>
      </c>
      <c r="ET360" t="e">
        <f t="shared" si="1471"/>
        <v>#DIV/0!</v>
      </c>
      <c r="EU360" t="e">
        <f t="shared" si="1472"/>
        <v>#DIV/0!</v>
      </c>
      <c r="EV360" t="e">
        <f t="shared" si="1473"/>
        <v>#DIV/0!</v>
      </c>
      <c r="EW360" t="e">
        <f t="shared" si="1474"/>
        <v>#DIV/0!</v>
      </c>
      <c r="EZ360" t="e">
        <f t="shared" si="1388"/>
        <v>#DIV/0!</v>
      </c>
      <c r="FA360" t="e">
        <f t="shared" si="1399"/>
        <v>#DIV/0!</v>
      </c>
      <c r="FB360" t="e">
        <f t="shared" si="1400"/>
        <v>#DIV/0!</v>
      </c>
      <c r="FC360" t="e">
        <f t="shared" si="1401"/>
        <v>#DIV/0!</v>
      </c>
      <c r="FD360" t="e">
        <f t="shared" si="1402"/>
        <v>#DIV/0!</v>
      </c>
      <c r="FE360" t="e">
        <f t="shared" si="1403"/>
        <v>#DIV/0!</v>
      </c>
      <c r="FF360" t="e">
        <f t="shared" si="1404"/>
        <v>#DIV/0!</v>
      </c>
      <c r="FG360" t="e">
        <f t="shared" si="1405"/>
        <v>#DIV/0!</v>
      </c>
      <c r="FH360" t="e">
        <f t="shared" si="1406"/>
        <v>#DIV/0!</v>
      </c>
      <c r="FI360" t="e">
        <f t="shared" si="1407"/>
        <v>#DIV/0!</v>
      </c>
      <c r="FJ360" t="e">
        <f t="shared" si="1408"/>
        <v>#DIV/0!</v>
      </c>
      <c r="FK360" t="e">
        <f t="shared" si="1409"/>
        <v>#DIV/0!</v>
      </c>
      <c r="FL360" t="e">
        <f t="shared" si="1410"/>
        <v>#DIV/0!</v>
      </c>
      <c r="FM360" t="e">
        <f t="shared" si="1411"/>
        <v>#DIV/0!</v>
      </c>
      <c r="FN360" t="e">
        <f t="shared" si="1412"/>
        <v>#DIV/0!</v>
      </c>
      <c r="FO360" t="e">
        <f t="shared" si="1413"/>
        <v>#DIV/0!</v>
      </c>
      <c r="FP360" t="e">
        <f t="shared" si="1394"/>
        <v>#DIV/0!</v>
      </c>
      <c r="FQ360" t="e">
        <f t="shared" si="1395"/>
        <v>#DIV/0!</v>
      </c>
      <c r="FR360" t="e">
        <f t="shared" si="1396"/>
        <v>#DIV/0!</v>
      </c>
      <c r="FS360" t="e">
        <f t="shared" si="1397"/>
        <v>#DIV/0!</v>
      </c>
      <c r="FT360" t="e">
        <f t="shared" si="1398"/>
        <v>#DIV/0!</v>
      </c>
      <c r="FW360" t="e">
        <f t="shared" si="1359"/>
        <v>#DIV/0!</v>
      </c>
      <c r="FX360">
        <f t="shared" si="1389"/>
        <v>1</v>
      </c>
      <c r="FY360">
        <f t="shared" si="1303"/>
        <v>1.5645867941090399</v>
      </c>
      <c r="GA360" t="e">
        <f t="shared" si="1360"/>
        <v>#DIV/0!</v>
      </c>
      <c r="GB360">
        <f t="shared" si="1390"/>
        <v>1</v>
      </c>
      <c r="GC360">
        <f t="shared" si="1304"/>
        <v>1.153977406354415</v>
      </c>
      <c r="GE360" t="e">
        <f t="shared" si="1361"/>
        <v>#DIV/0!</v>
      </c>
      <c r="GF360">
        <f t="shared" si="1391"/>
        <v>1</v>
      </c>
      <c r="GG360">
        <f t="shared" si="1305"/>
        <v>1.0829689422256621</v>
      </c>
      <c r="GI360" s="132">
        <f t="shared" ref="GI360:GI404" si="1497">CF26</f>
        <v>0.66332451661848235</v>
      </c>
      <c r="GJ360" s="19">
        <f t="shared" si="1362"/>
        <v>1.2969971366641091</v>
      </c>
      <c r="GK360" s="19">
        <f t="shared" si="1306"/>
        <v>1.296997440237744</v>
      </c>
      <c r="GL360" s="3"/>
      <c r="GM360" s="3"/>
      <c r="GN360" s="8"/>
      <c r="GO360" s="5">
        <f t="shared" si="1392"/>
        <v>21</v>
      </c>
      <c r="GP360" t="b">
        <f t="shared" si="1363"/>
        <v>1</v>
      </c>
      <c r="GS360" s="11"/>
      <c r="GT360" s="11"/>
      <c r="GU360" s="29"/>
      <c r="GV360" s="31">
        <f t="shared" ca="1" si="1307"/>
        <v>2006</v>
      </c>
      <c r="GW360" s="12">
        <f t="shared" ca="1" si="1364"/>
        <v>1.3614683785958119</v>
      </c>
      <c r="GX360" s="19">
        <f t="shared" ca="1" si="1365"/>
        <v>0.8246748318548871</v>
      </c>
      <c r="GY360" s="19">
        <f t="shared" ca="1" si="1366"/>
        <v>1.1227666318837854</v>
      </c>
      <c r="GZ360" s="11">
        <f t="shared" ca="1" si="1308"/>
        <v>2006</v>
      </c>
      <c r="HA360" s="12">
        <f t="shared" ca="1" si="1367"/>
        <v>2.122716368333641</v>
      </c>
      <c r="HB360" s="12">
        <f t="shared" ca="1" si="1368"/>
        <v>0.64138026111542246</v>
      </c>
      <c r="HC360" s="12">
        <f t="shared" ca="1" si="1369"/>
        <v>0.8246748318548871</v>
      </c>
      <c r="HD360" s="12">
        <f t="shared" ca="1" si="1370"/>
        <v>1.1227666318837854</v>
      </c>
      <c r="HE360">
        <f t="shared" ca="1" si="1371"/>
        <v>2006</v>
      </c>
      <c r="HF360" s="12">
        <f t="shared" ca="1" si="1309"/>
        <v>0.8246748318548871</v>
      </c>
      <c r="HG360" s="12">
        <f t="shared" ca="1" si="1310"/>
        <v>0.84816476458209356</v>
      </c>
      <c r="HH360" s="12">
        <f t="shared" ca="1" si="1311"/>
        <v>0.75619771994589091</v>
      </c>
      <c r="HJ360" s="17"/>
      <c r="HL360" s="18">
        <f t="shared" si="1372"/>
        <v>1970</v>
      </c>
      <c r="HM360" s="9">
        <f t="shared" si="1312"/>
        <v>0.46948786044959157</v>
      </c>
      <c r="HN360" s="9">
        <f t="shared" si="1313"/>
        <v>2.2098181622276907</v>
      </c>
      <c r="HO360" s="9">
        <f t="shared" si="1314"/>
        <v>1.2029815338633076</v>
      </c>
      <c r="HP360" s="9">
        <f t="shared" si="1315"/>
        <v>1.1952725387185685</v>
      </c>
      <c r="HQ360" s="9">
        <f t="shared" si="1316"/>
        <v>1.5368459469556037</v>
      </c>
      <c r="HR360" s="9">
        <f t="shared" si="1317"/>
        <v>1.0374820843600361</v>
      </c>
      <c r="HS360" s="9">
        <f t="shared" si="1318"/>
        <v>1.037482800966927</v>
      </c>
      <c r="HT360" s="9"/>
      <c r="HU360" s="9">
        <f t="shared" si="1319"/>
        <v>1.4378907920123534</v>
      </c>
      <c r="HV360" s="23">
        <f t="shared" si="1320"/>
        <v>2.2098166358689681</v>
      </c>
      <c r="HX360" s="8"/>
      <c r="HY360" s="5">
        <f t="shared" si="1393"/>
        <v>21</v>
      </c>
      <c r="HZ360" t="b">
        <f t="shared" si="1373"/>
        <v>1</v>
      </c>
      <c r="IC360" s="11"/>
      <c r="ID360" s="11"/>
      <c r="IE360" s="11"/>
      <c r="IF360">
        <f t="shared" ca="1" si="1375"/>
        <v>2006</v>
      </c>
      <c r="IG360" s="12">
        <f t="shared" ca="1" si="1376"/>
        <v>1.1087112942027824</v>
      </c>
      <c r="IH360" s="19">
        <f t="shared" ca="1" si="1377"/>
        <v>0.81005296584661646</v>
      </c>
      <c r="II360" s="19">
        <f t="shared" ca="1" si="1378"/>
        <v>0.89811362300412201</v>
      </c>
      <c r="IJ360" s="11">
        <f t="shared" ca="1" si="1379"/>
        <v>2006</v>
      </c>
      <c r="IK360" s="12">
        <f t="shared" ca="1" si="1380"/>
        <v>1.502416300230746</v>
      </c>
      <c r="IL360" s="12">
        <f t="shared" ca="1" si="1321"/>
        <v>0.73795212021628276</v>
      </c>
      <c r="IM360" s="12">
        <f t="shared" ca="1" si="1322"/>
        <v>0.81005296584661646</v>
      </c>
      <c r="IN360" s="12">
        <f t="shared" ca="1" si="1323"/>
        <v>0.89811362300412201</v>
      </c>
      <c r="IO360">
        <f t="shared" ca="1" si="1381"/>
        <v>2006</v>
      </c>
      <c r="IP360" s="12">
        <f t="shared" ca="1" si="1382"/>
        <v>0.81005296584661646</v>
      </c>
      <c r="IQ360" s="12">
        <f t="shared" ca="1" si="1383"/>
        <v>0.9068658344732069</v>
      </c>
      <c r="IR360" s="12">
        <f t="shared" ca="1" si="1384"/>
        <v>0.82974548744605903</v>
      </c>
    </row>
    <row r="361" spans="1:252" x14ac:dyDescent="0.2">
      <c r="A361" t="s">
        <v>218</v>
      </c>
      <c r="B361" s="1">
        <f t="shared" si="1385"/>
        <v>1971</v>
      </c>
      <c r="C361" s="124">
        <f>Manufacturing_Energy_Data!C67</f>
        <v>1041.4392566055014</v>
      </c>
      <c r="D361" s="124">
        <f>Manufacturing_Energy_Data!D67</f>
        <v>240.42711041711195</v>
      </c>
      <c r="E361" s="124">
        <f>Manufacturing_Energy_Data!E67</f>
        <v>65.691230457434273</v>
      </c>
      <c r="F361" s="124">
        <v>0.01</v>
      </c>
      <c r="G361" s="124">
        <v>0.01</v>
      </c>
      <c r="H361" s="124">
        <v>0.01</v>
      </c>
      <c r="I361" s="124">
        <f>Manufacturing_Energy_Data!F67</f>
        <v>228.75555794949327</v>
      </c>
      <c r="J361" s="124">
        <f>Manufacturing_Energy_Data!G67</f>
        <v>1774.5898107351686</v>
      </c>
      <c r="K361" s="124">
        <f>Manufacturing_Energy_Data!H67</f>
        <v>28.981245210725596</v>
      </c>
      <c r="L361" s="124">
        <f>Manufacturing_Energy_Data!I67</f>
        <v>2793.4219083077564</v>
      </c>
      <c r="M361" s="124">
        <f>Manufacturing_Energy_Data!J67</f>
        <v>2562.1387413783464</v>
      </c>
      <c r="N361" s="124">
        <f>Manufacturing_Energy_Data!K67</f>
        <v>174.40056907665885</v>
      </c>
      <c r="O361" s="124">
        <f>Manufacturing_Energy_Data!L67</f>
        <v>1169.4053021794657</v>
      </c>
      <c r="P361" s="124">
        <f>Manufacturing_Energy_Data!M67</f>
        <v>3608.6021000310971</v>
      </c>
      <c r="Q361" s="124">
        <f>Manufacturing_Energy_Data!N67</f>
        <v>331.02849974109631</v>
      </c>
      <c r="R361" s="124">
        <f>Manufacturing_Energy_Data!O67</f>
        <v>209.66272055006277</v>
      </c>
      <c r="S361" s="124">
        <f>Manufacturing_Energy_Data!P67</f>
        <v>75.879990271664923</v>
      </c>
      <c r="T361" s="124">
        <f>Manufacturing_Energy_Data!Q67</f>
        <v>104.94400315600448</v>
      </c>
      <c r="U361" s="124">
        <f>Manufacturing_Energy_Data!R67</f>
        <v>305.33717812676463</v>
      </c>
      <c r="V361" s="124">
        <f>Manufacturing_Energy_Data!S67</f>
        <v>45.136137426316026</v>
      </c>
      <c r="W361" s="124">
        <f>Manufacturing_Energy_Data!T67</f>
        <v>50.258813679382584</v>
      </c>
      <c r="X361" s="124">
        <f t="shared" si="1277"/>
        <v>14810.130175300053</v>
      </c>
      <c r="Y361">
        <v>14810.130175300053</v>
      </c>
      <c r="Z361" s="19">
        <f t="shared" si="1475"/>
        <v>2.0751556643583129</v>
      </c>
      <c r="AA361" s="19">
        <f t="shared" si="1476"/>
        <v>3.0792720698165876</v>
      </c>
      <c r="AB361" s="19">
        <f t="shared" si="1477"/>
        <v>0.74656156449985744</v>
      </c>
      <c r="AC361" s="19">
        <f t="shared" si="1478"/>
        <v>1.9925844461847329E-5</v>
      </c>
      <c r="AD361" s="19">
        <f t="shared" si="1479"/>
        <v>1.2807507707739043E-4</v>
      </c>
      <c r="AE361" s="19">
        <f t="shared" si="1480"/>
        <v>1.1364706663298147E-4</v>
      </c>
      <c r="AF361" s="19">
        <f t="shared" si="1481"/>
        <v>3.6679678512488429</v>
      </c>
      <c r="AG361" s="19">
        <f t="shared" si="1482"/>
        <v>13.41188310152172</v>
      </c>
      <c r="AH361" s="19">
        <f t="shared" si="1483"/>
        <v>0.57073824098466908</v>
      </c>
      <c r="AI361" s="19">
        <f t="shared" si="1484"/>
        <v>5.1883711583715657</v>
      </c>
      <c r="AJ361" s="19">
        <f t="shared" si="1485"/>
        <v>7.3574206737623626</v>
      </c>
      <c r="AK361" s="19">
        <f t="shared" si="1486"/>
        <v>2.231273284660523</v>
      </c>
      <c r="AL361" s="19">
        <f t="shared" si="1487"/>
        <v>13.977421491088178</v>
      </c>
      <c r="AM361" s="19">
        <f t="shared" si="1488"/>
        <v>13.17728369840605</v>
      </c>
      <c r="AN361" s="19">
        <f t="shared" si="1489"/>
        <v>1.5130674071141939</v>
      </c>
      <c r="AO361" s="19">
        <f t="shared" si="1490"/>
        <v>1.09158755671716</v>
      </c>
      <c r="AP361" s="19">
        <f t="shared" si="1491"/>
        <v>7.5114979211971296</v>
      </c>
      <c r="AQ361" s="19">
        <f t="shared" si="1492"/>
        <v>1.1883268860764979</v>
      </c>
      <c r="AR361" s="19">
        <f t="shared" si="1493"/>
        <v>0.7778103866395647</v>
      </c>
      <c r="AS361" s="19">
        <f t="shared" si="1494"/>
        <v>1.0976486550832329</v>
      </c>
      <c r="AT361" s="19">
        <f t="shared" si="1495"/>
        <v>0.83710433887280544</v>
      </c>
      <c r="AU361" s="19">
        <f t="shared" si="1496"/>
        <v>22.875823785703769</v>
      </c>
      <c r="AV361" s="19"/>
      <c r="AX361">
        <f t="shared" si="1278"/>
        <v>1.7244949140458821</v>
      </c>
      <c r="AY361">
        <f t="shared" si="1279"/>
        <v>1.671678485477313</v>
      </c>
      <c r="AZ361">
        <f t="shared" si="1280"/>
        <v>2.2626702256686064</v>
      </c>
      <c r="BA361">
        <f t="shared" si="1281"/>
        <v>1.3485611253927452</v>
      </c>
      <c r="BB361">
        <f t="shared" si="1282"/>
        <v>1.0856439020190849</v>
      </c>
      <c r="BC361">
        <f t="shared" si="1283"/>
        <v>0.95998684666125156</v>
      </c>
      <c r="BD361">
        <f t="shared" si="1284"/>
        <v>1.0961095440268986</v>
      </c>
      <c r="BE361">
        <f t="shared" si="1285"/>
        <v>1.2064510746153065</v>
      </c>
      <c r="BF361">
        <f t="shared" si="1286"/>
        <v>1.9114020954241668</v>
      </c>
      <c r="BG361">
        <f t="shared" si="1287"/>
        <v>1.3403112493219171</v>
      </c>
      <c r="BH361">
        <f t="shared" si="1288"/>
        <v>1.909351354276509</v>
      </c>
      <c r="BI361">
        <f t="shared" si="1289"/>
        <v>2.3628880813466826</v>
      </c>
      <c r="BJ361">
        <f t="shared" si="1290"/>
        <v>1.6239120194816614</v>
      </c>
      <c r="BK361">
        <f t="shared" si="1291"/>
        <v>1.4974077972334137</v>
      </c>
      <c r="BL361">
        <f t="shared" si="1292"/>
        <v>1.8147411821441406</v>
      </c>
      <c r="BM361">
        <f t="shared" si="1293"/>
        <v>2.3143453810216492</v>
      </c>
      <c r="BN361">
        <f t="shared" si="1294"/>
        <v>6.1358619883853383</v>
      </c>
      <c r="BO361">
        <f t="shared" si="1295"/>
        <v>2.0871317189433443</v>
      </c>
      <c r="BP361">
        <f t="shared" si="1296"/>
        <v>1.651030712692126</v>
      </c>
      <c r="BQ361">
        <f t="shared" si="1297"/>
        <v>1.8166143045287626</v>
      </c>
      <c r="BR361">
        <f t="shared" si="1298"/>
        <v>1.8889221503816214</v>
      </c>
      <c r="BS361">
        <f t="shared" si="1299"/>
        <v>1.885046199671403</v>
      </c>
      <c r="BU361" s="16"/>
      <c r="BV361" s="9">
        <f t="shared" si="1300"/>
        <v>0.6888519817104426</v>
      </c>
      <c r="BW361" s="9">
        <f t="shared" si="1324"/>
        <v>1.885046199671403</v>
      </c>
      <c r="BX361" s="9">
        <f t="shared" si="1325"/>
        <v>1.125865974815389</v>
      </c>
      <c r="BY361" s="9">
        <f t="shared" si="1326"/>
        <v>1.080813482920181</v>
      </c>
      <c r="BZ361" s="9">
        <f t="shared" si="1327"/>
        <v>1.5491179018238161</v>
      </c>
      <c r="CA361" s="9">
        <f t="shared" si="1301"/>
        <v>1.2985175779505735</v>
      </c>
      <c r="CB361" s="9">
        <f t="shared" si="1328"/>
        <v>1.2985178102593846</v>
      </c>
      <c r="CC361" s="9"/>
      <c r="CD361" s="9">
        <f t="shared" si="1329"/>
        <v>1.2168511255415453</v>
      </c>
      <c r="CE361" s="9">
        <f t="shared" si="1330"/>
        <v>1.8850458624308677</v>
      </c>
      <c r="CG361" s="35"/>
      <c r="CH361">
        <f t="shared" si="1331"/>
        <v>1971</v>
      </c>
      <c r="CI361" s="19">
        <f t="shared" si="1332"/>
        <v>7.0319385736553927E-2</v>
      </c>
      <c r="CJ361" s="19">
        <f t="shared" si="1416"/>
        <v>1.6233963346121694E-2</v>
      </c>
      <c r="CK361" s="19">
        <f t="shared" si="1417"/>
        <v>4.4355606385548443E-3</v>
      </c>
      <c r="CL361" s="19">
        <f t="shared" si="1418"/>
        <v>6.7521351140300832E-7</v>
      </c>
      <c r="CM361" s="19">
        <f t="shared" si="1419"/>
        <v>6.7521351140300832E-7</v>
      </c>
      <c r="CN361" s="19">
        <f t="shared" si="1420"/>
        <v>6.7521351140300832E-7</v>
      </c>
      <c r="CO361" s="19">
        <f t="shared" si="1421"/>
        <v>1.5445884353603169E-2</v>
      </c>
      <c r="CP361" s="19">
        <f t="shared" si="1422"/>
        <v>0.11982270174064931</v>
      </c>
      <c r="CQ361" s="19">
        <f t="shared" si="1423"/>
        <v>1.9568528343565646E-3</v>
      </c>
      <c r="CR361" s="19">
        <f t="shared" si="1424"/>
        <v>0.18861562155385725</v>
      </c>
      <c r="CS361" s="19">
        <f t="shared" si="1425"/>
        <v>0.17299906962677575</v>
      </c>
      <c r="CT361" s="19">
        <f t="shared" si="1426"/>
        <v>1.1775762063693374E-2</v>
      </c>
      <c r="CU361" s="19">
        <f t="shared" si="1427"/>
        <v>7.8959826033789302E-2</v>
      </c>
      <c r="CV361" s="19">
        <f t="shared" si="1428"/>
        <v>0.24365768952182668</v>
      </c>
      <c r="CW361" s="19">
        <f t="shared" si="1429"/>
        <v>2.2351491568465547E-2</v>
      </c>
      <c r="CX361" s="19">
        <f t="shared" si="1430"/>
        <v>1.4156710175291555E-2</v>
      </c>
      <c r="CY361" s="19">
        <f t="shared" si="1415"/>
        <v>5.123519467655698E-3</v>
      </c>
      <c r="CZ361" s="19">
        <f t="shared" si="1431"/>
        <v>7.0859608871654172E-3</v>
      </c>
      <c r="DA361" s="19">
        <f t="shared" si="1432"/>
        <v>2.0616778820485855E-2</v>
      </c>
      <c r="DB361" s="19">
        <f t="shared" si="1433"/>
        <v>3.0476529842791587E-3</v>
      </c>
      <c r="DC361" s="19">
        <f t="shared" si="1434"/>
        <v>3.3935430063405463E-3</v>
      </c>
      <c r="DF361" s="19">
        <f t="shared" si="1386"/>
        <v>6.9811818062492439E-2</v>
      </c>
      <c r="DG361" s="19">
        <f t="shared" si="1437"/>
        <v>1.5735132602808809E-2</v>
      </c>
      <c r="DH361" s="19">
        <f t="shared" si="1438"/>
        <v>4.5642332245199235E-3</v>
      </c>
      <c r="DI361" s="19">
        <f t="shared" si="1439"/>
        <v>6.7560918448002321E-7</v>
      </c>
      <c r="DJ361" s="19">
        <f t="shared" si="1440"/>
        <v>6.7560918448002321E-7</v>
      </c>
      <c r="DK361" s="19">
        <f t="shared" si="1441"/>
        <v>6.7560918448002321E-7</v>
      </c>
      <c r="DL361" s="19">
        <f t="shared" si="1442"/>
        <v>1.5602775054111957E-2</v>
      </c>
      <c r="DM361" s="19">
        <f t="shared" si="1443"/>
        <v>0.11655869228981544</v>
      </c>
      <c r="DN361" s="19">
        <f t="shared" si="1444"/>
        <v>2.0019273161094339E-3</v>
      </c>
      <c r="DO361" s="19">
        <f t="shared" si="1445"/>
        <v>0.18869932969291342</v>
      </c>
      <c r="DP361" s="19">
        <f t="shared" si="1446"/>
        <v>0.17052434437472511</v>
      </c>
      <c r="DQ361" s="19">
        <f t="shared" si="1447"/>
        <v>1.1257540002827705E-2</v>
      </c>
      <c r="DR361" s="19">
        <f t="shared" si="1448"/>
        <v>7.7236026186435797E-2</v>
      </c>
      <c r="DS361" s="19">
        <f t="shared" si="1449"/>
        <v>0.25236225907041182</v>
      </c>
      <c r="DT361" s="19">
        <f t="shared" si="1450"/>
        <v>2.2829614018210386E-2</v>
      </c>
      <c r="DU361" s="19">
        <f t="shared" si="1451"/>
        <v>1.4021566485003899E-2</v>
      </c>
      <c r="DV361" s="19">
        <f t="shared" si="1435"/>
        <v>5.0965352376110664E-3</v>
      </c>
      <c r="DW361" s="19">
        <f t="shared" si="1452"/>
        <v>7.11430581349916E-3</v>
      </c>
      <c r="DX361" s="19">
        <f t="shared" si="1453"/>
        <v>2.0160288192756282E-2</v>
      </c>
      <c r="DY361" s="19">
        <f t="shared" si="1454"/>
        <v>2.9296383469640131E-3</v>
      </c>
      <c r="DZ361" s="19">
        <f t="shared" si="1455"/>
        <v>3.3093406473693795E-3</v>
      </c>
      <c r="EA361" s="19">
        <f t="shared" si="1355"/>
        <v>0.99981739344613951</v>
      </c>
      <c r="EB361" s="19"/>
      <c r="EC361" s="19">
        <f t="shared" si="1387"/>
        <v>6.9824568486318517E-2</v>
      </c>
      <c r="ED361" s="19">
        <f t="shared" si="1456"/>
        <v>1.5738006465934186E-2</v>
      </c>
      <c r="EE361" s="19">
        <f t="shared" si="1457"/>
        <v>4.5650668356429233E-3</v>
      </c>
      <c r="EF361" s="19">
        <f t="shared" si="1458"/>
        <v>6.7573257767736416E-7</v>
      </c>
      <c r="EG361" s="19">
        <f t="shared" si="1459"/>
        <v>6.7573257767736416E-7</v>
      </c>
      <c r="EH361" s="19">
        <f t="shared" si="1460"/>
        <v>6.7573257767736416E-7</v>
      </c>
      <c r="EI361" s="19">
        <f t="shared" si="1461"/>
        <v>1.5605624743467201E-2</v>
      </c>
      <c r="EJ361" s="19">
        <f t="shared" si="1462"/>
        <v>0.11657998055831431</v>
      </c>
      <c r="EK361" s="19">
        <f t="shared" si="1463"/>
        <v>2.0022929479244734E-3</v>
      </c>
      <c r="EL361" s="19">
        <f t="shared" si="1464"/>
        <v>0.18873379372058174</v>
      </c>
      <c r="EM361" s="19">
        <f t="shared" si="1465"/>
        <v>0.17055548892479966</v>
      </c>
      <c r="EN361" s="19">
        <f t="shared" si="1466"/>
        <v>1.1259596078865527E-2</v>
      </c>
      <c r="EO361" s="19">
        <f t="shared" si="1467"/>
        <v>7.7250132566929114E-2</v>
      </c>
      <c r="EP361" s="19">
        <f t="shared" si="1468"/>
        <v>0.25240835048946031</v>
      </c>
      <c r="EQ361" s="19">
        <f t="shared" si="1469"/>
        <v>2.2833783616748236E-2</v>
      </c>
      <c r="ER361" s="19">
        <f t="shared" si="1470"/>
        <v>1.4024127382576131E-2</v>
      </c>
      <c r="ES361" s="19">
        <f t="shared" si="1436"/>
        <v>5.097466068323224E-3</v>
      </c>
      <c r="ET361" s="19">
        <f t="shared" si="1471"/>
        <v>7.1156051696378191E-3</v>
      </c>
      <c r="EU361" s="19">
        <f t="shared" si="1472"/>
        <v>2.016397026587868E-2</v>
      </c>
      <c r="EV361" s="19">
        <f t="shared" si="1473"/>
        <v>2.930173415833692E-3</v>
      </c>
      <c r="EW361" s="19">
        <f t="shared" si="1474"/>
        <v>3.3099450650311722E-3</v>
      </c>
      <c r="EZ361" s="19">
        <f t="shared" si="1388"/>
        <v>-1.1722475598714253E-2</v>
      </c>
      <c r="FA361" s="19">
        <f t="shared" si="1399"/>
        <v>5.4510888130932401E-3</v>
      </c>
      <c r="FB361" s="19">
        <f t="shared" si="1400"/>
        <v>-8.7017050167988524E-2</v>
      </c>
      <c r="FC361" s="19">
        <f t="shared" si="1401"/>
        <v>-2.7399965968732513E-2</v>
      </c>
      <c r="FD361" s="19">
        <f t="shared" si="1402"/>
        <v>-5.8467723984785225E-2</v>
      </c>
      <c r="FE361" s="19">
        <f t="shared" si="1403"/>
        <v>-3.126557525281471E-2</v>
      </c>
      <c r="FF361" s="19">
        <f t="shared" si="1404"/>
        <v>-5.059606103752478E-2</v>
      </c>
      <c r="FG361" s="19">
        <f t="shared" si="1405"/>
        <v>5.3100835427034178E-2</v>
      </c>
      <c r="FH361" s="19">
        <f t="shared" si="1406"/>
        <v>-3.6427258462200462E-2</v>
      </c>
      <c r="FI361" s="19">
        <f t="shared" si="1407"/>
        <v>-6.5662657596810229E-3</v>
      </c>
      <c r="FJ361" s="19">
        <f t="shared" si="1408"/>
        <v>-2.4752351628449464E-3</v>
      </c>
      <c r="FK361" s="19">
        <f t="shared" si="1409"/>
        <v>7.5112135466039271E-3</v>
      </c>
      <c r="FL361" s="19">
        <f t="shared" si="1410"/>
        <v>9.8153992339012498E-3</v>
      </c>
      <c r="FM361" s="19">
        <f t="shared" si="1411"/>
        <v>-4.4450719524786658E-2</v>
      </c>
      <c r="FN361" s="19">
        <f t="shared" si="1412"/>
        <v>-2.07431563522067E-2</v>
      </c>
      <c r="FO361" s="19">
        <f t="shared" si="1413"/>
        <v>-5.6677266296292911E-2</v>
      </c>
      <c r="FP361" s="19">
        <f t="shared" si="1394"/>
        <v>3.3240905882019764E-2</v>
      </c>
      <c r="FQ361" s="19">
        <f t="shared" si="1395"/>
        <v>1.1998976051938051E-2</v>
      </c>
      <c r="FR361" s="19">
        <f t="shared" si="1396"/>
        <v>-6.7761744743419713E-2</v>
      </c>
      <c r="FS361" s="19">
        <f t="shared" si="1397"/>
        <v>4.3443313047632333E-2</v>
      </c>
      <c r="FT361" s="19">
        <f t="shared" si="1398"/>
        <v>4.7452295118123662E-2</v>
      </c>
      <c r="FU361" s="19"/>
      <c r="FV361" s="19"/>
      <c r="FW361" s="19">
        <f t="shared" si="1359"/>
        <v>0.99011311335141838</v>
      </c>
      <c r="FX361" s="19">
        <f t="shared" si="1389"/>
        <v>0.99011311335141838</v>
      </c>
      <c r="FY361" s="19">
        <f t="shared" si="1303"/>
        <v>1.5491179018238161</v>
      </c>
      <c r="GA361">
        <f t="shared" si="1360"/>
        <v>0.97563953038921769</v>
      </c>
      <c r="GB361">
        <f t="shared" si="1390"/>
        <v>0.97563953038921769</v>
      </c>
      <c r="GC361">
        <f t="shared" si="1304"/>
        <v>1.125865974815389</v>
      </c>
      <c r="GE361">
        <f t="shared" si="1361"/>
        <v>0.99800967578899236</v>
      </c>
      <c r="GF361">
        <f t="shared" si="1391"/>
        <v>0.99800967578899236</v>
      </c>
      <c r="GG361">
        <f t="shared" si="1305"/>
        <v>1.080813482920181</v>
      </c>
      <c r="GI361" s="132">
        <f t="shared" si="1497"/>
        <v>0.6888519817104426</v>
      </c>
      <c r="GJ361" s="19">
        <f t="shared" si="1362"/>
        <v>1.2985175779505735</v>
      </c>
      <c r="GK361" s="19">
        <f t="shared" si="1306"/>
        <v>1.2985178102593846</v>
      </c>
      <c r="GL361" s="3"/>
      <c r="GM361" s="3"/>
      <c r="GN361" s="8"/>
      <c r="GO361" s="5">
        <f t="shared" si="1392"/>
        <v>22</v>
      </c>
      <c r="GP361" t="b">
        <f t="shared" si="1363"/>
        <v>1</v>
      </c>
      <c r="GS361" s="11"/>
      <c r="GT361" s="11"/>
      <c r="GU361" s="29"/>
      <c r="GV361" s="31">
        <f t="shared" ca="1" si="1307"/>
        <v>2007</v>
      </c>
      <c r="GW361" s="12">
        <f t="shared" ca="1" si="1364"/>
        <v>1.3961889461737196</v>
      </c>
      <c r="GX361" s="19">
        <f t="shared" ca="1" si="1365"/>
        <v>0.81022800944288476</v>
      </c>
      <c r="GY361" s="19">
        <f t="shared" ca="1" si="1366"/>
        <v>1.1312291140936113</v>
      </c>
      <c r="GZ361" s="11">
        <f t="shared" ca="1" si="1308"/>
        <v>2007</v>
      </c>
      <c r="HA361" s="12">
        <f t="shared" ca="1" si="1367"/>
        <v>2.192860511369461</v>
      </c>
      <c r="HB361" s="12">
        <f t="shared" ca="1" si="1368"/>
        <v>0.63669756417921319</v>
      </c>
      <c r="HC361" s="12">
        <f t="shared" ca="1" si="1369"/>
        <v>0.81022800944288476</v>
      </c>
      <c r="HD361" s="12">
        <f t="shared" ca="1" si="1370"/>
        <v>1.1312291140936113</v>
      </c>
      <c r="HE361">
        <f t="shared" ca="1" si="1371"/>
        <v>2007</v>
      </c>
      <c r="HF361" s="12">
        <f t="shared" ca="1" si="1309"/>
        <v>0.81022800944288476</v>
      </c>
      <c r="HG361" s="12">
        <f t="shared" ca="1" si="1310"/>
        <v>0.86614476958897091</v>
      </c>
      <c r="HH361" s="12">
        <f t="shared" ca="1" si="1311"/>
        <v>0.73509370088485104</v>
      </c>
      <c r="HJ361" s="17"/>
      <c r="HL361" s="18">
        <f t="shared" si="1372"/>
        <v>1971</v>
      </c>
      <c r="HM361" s="9">
        <f t="shared" si="1312"/>
        <v>0.48755569100381674</v>
      </c>
      <c r="HN361" s="9">
        <f t="shared" si="1313"/>
        <v>2.1304211624784712</v>
      </c>
      <c r="HO361" s="9">
        <f t="shared" si="1314"/>
        <v>1.1736763387652982</v>
      </c>
      <c r="HP361" s="9">
        <f t="shared" si="1315"/>
        <v>1.1928935588460043</v>
      </c>
      <c r="HQ361" s="9">
        <f t="shared" si="1316"/>
        <v>1.5216513252817216</v>
      </c>
      <c r="HR361" s="9">
        <f t="shared" si="1317"/>
        <v>1.0386983018445906</v>
      </c>
      <c r="HS361" s="9">
        <f t="shared" si="1318"/>
        <v>1.0386989620013458</v>
      </c>
      <c r="HT361" s="9"/>
      <c r="HU361" s="9">
        <f t="shared" si="1319"/>
        <v>1.4000709446830852</v>
      </c>
      <c r="HV361" s="23">
        <f t="shared" si="1320"/>
        <v>2.1304198084654487</v>
      </c>
      <c r="HX361" s="8"/>
      <c r="HY361" s="5">
        <f t="shared" si="1393"/>
        <v>22</v>
      </c>
      <c r="HZ361" t="b">
        <f t="shared" si="1373"/>
        <v>1</v>
      </c>
      <c r="IC361" s="11"/>
      <c r="ID361" s="11"/>
      <c r="IE361" s="11"/>
      <c r="IF361">
        <f t="shared" ca="1" si="1375"/>
        <v>2007</v>
      </c>
      <c r="IG361" s="12">
        <f t="shared" ca="1" si="1376"/>
        <v>1.136985976171129</v>
      </c>
      <c r="IH361" s="19">
        <f t="shared" ca="1" si="1377"/>
        <v>0.79586229227461014</v>
      </c>
      <c r="II361" s="19">
        <f t="shared" ca="1" si="1378"/>
        <v>0.90488285744808017</v>
      </c>
      <c r="IJ361" s="11">
        <f t="shared" ca="1" si="1379"/>
        <v>2007</v>
      </c>
      <c r="IK361" s="12">
        <f t="shared" ca="1" si="1380"/>
        <v>1.5520629253921951</v>
      </c>
      <c r="IL361" s="12">
        <f t="shared" ca="1" si="1321"/>
        <v>0.73256435520088259</v>
      </c>
      <c r="IM361" s="12">
        <f t="shared" ca="1" si="1322"/>
        <v>0.79586229227461014</v>
      </c>
      <c r="IN361" s="12">
        <f t="shared" ca="1" si="1323"/>
        <v>0.90488285744808017</v>
      </c>
      <c r="IO361">
        <f t="shared" ca="1" si="1381"/>
        <v>2007</v>
      </c>
      <c r="IP361" s="12">
        <f t="shared" ca="1" si="1382"/>
        <v>0.79586229227461014</v>
      </c>
      <c r="IQ361" s="12">
        <f t="shared" ca="1" si="1383"/>
        <v>0.91683551276635644</v>
      </c>
      <c r="IR361" s="12">
        <f t="shared" ca="1" si="1384"/>
        <v>0.81250098224403411</v>
      </c>
    </row>
    <row r="362" spans="1:252" x14ac:dyDescent="0.2">
      <c r="A362" t="s">
        <v>218</v>
      </c>
      <c r="B362" s="1">
        <f t="shared" si="1385"/>
        <v>1972</v>
      </c>
      <c r="C362" s="124">
        <f>Manufacturing_Energy_Data!C68</f>
        <v>1033.7732940337014</v>
      </c>
      <c r="D362" s="124">
        <f>Manufacturing_Energy_Data!D68</f>
        <v>242.48210352435277</v>
      </c>
      <c r="E362" s="124">
        <f>Manufacturing_Energy_Data!E68</f>
        <v>61.690356109039513</v>
      </c>
      <c r="F362" s="124">
        <v>0.01</v>
      </c>
      <c r="G362" s="124">
        <v>0.01</v>
      </c>
      <c r="H362" s="124">
        <v>0.01</v>
      </c>
      <c r="I362" s="124">
        <f>Manufacturing_Energy_Data!F68</f>
        <v>239.87441262700719</v>
      </c>
      <c r="J362" s="124">
        <f>Manufacturing_Energy_Data!G68</f>
        <v>1856.5684738705736</v>
      </c>
      <c r="K362" s="124">
        <f>Manufacturing_Energy_Data!H68</f>
        <v>28.59798183782285</v>
      </c>
      <c r="L362" s="124">
        <f>Manufacturing_Energy_Data!I68</f>
        <v>2939.1111055370584</v>
      </c>
      <c r="M362" s="124">
        <f>Manufacturing_Energy_Data!J68</f>
        <v>2578.0337383797546</v>
      </c>
      <c r="N362" s="124">
        <f>Manufacturing_Energy_Data!K68</f>
        <v>209.55477565245272</v>
      </c>
      <c r="O362" s="124">
        <f>Manufacturing_Energy_Data!L68</f>
        <v>1209.1243584394715</v>
      </c>
      <c r="P362" s="124">
        <f>Manufacturing_Energy_Data!M68</f>
        <v>3785.5386145932266</v>
      </c>
      <c r="Q362" s="124">
        <f>Manufacturing_Energy_Data!N68</f>
        <v>343.77320812399466</v>
      </c>
      <c r="R362" s="124">
        <f>Manufacturing_Energy_Data!O68</f>
        <v>218.39703797300956</v>
      </c>
      <c r="S362" s="124">
        <f>Manufacturing_Energy_Data!P68</f>
        <v>74.747061380193131</v>
      </c>
      <c r="T362" s="124">
        <f>Manufacturing_Energy_Data!Q68</f>
        <v>110.22258197871564</v>
      </c>
      <c r="U362" s="124">
        <f>Manufacturing_Energy_Data!R68</f>
        <v>312.66549800977111</v>
      </c>
      <c r="V362" s="124">
        <f>Manufacturing_Energy_Data!S68</f>
        <v>50.471560662555731</v>
      </c>
      <c r="W362" s="124">
        <f>Manufacturing_Energy_Data!T68</f>
        <v>57.277436919861096</v>
      </c>
      <c r="X362" s="124">
        <f t="shared" si="1277"/>
        <v>15351.933599652561</v>
      </c>
      <c r="Y362">
        <v>15351.933599652561</v>
      </c>
      <c r="Z362" s="19">
        <f t="shared" si="1475"/>
        <v>1.9418433035030864</v>
      </c>
      <c r="AA362" s="19">
        <f t="shared" si="1476"/>
        <v>2.8461371762348935</v>
      </c>
      <c r="AB362" s="19">
        <f t="shared" si="1477"/>
        <v>0.71529117495348615</v>
      </c>
      <c r="AC362" s="19">
        <f t="shared" si="1478"/>
        <v>1.8784034320776149E-5</v>
      </c>
      <c r="AD362" s="19">
        <f t="shared" si="1479"/>
        <v>1.1737514376804522E-4</v>
      </c>
      <c r="AE362" s="19">
        <f t="shared" si="1480"/>
        <v>1.1594862148132003E-4</v>
      </c>
      <c r="AF362" s="19">
        <f t="shared" si="1481"/>
        <v>3.2470101853210362</v>
      </c>
      <c r="AG362" s="19">
        <f t="shared" si="1482"/>
        <v>13.02706973083257</v>
      </c>
      <c r="AH362" s="19">
        <f t="shared" si="1483"/>
        <v>0.50820289110074812</v>
      </c>
      <c r="AI362" s="19">
        <f t="shared" si="1484"/>
        <v>5.3513538486163226</v>
      </c>
      <c r="AJ362" s="19">
        <f t="shared" si="1485"/>
        <v>6.8104721637704415</v>
      </c>
      <c r="AK362" s="19">
        <f t="shared" si="1486"/>
        <v>2.2939456399650449</v>
      </c>
      <c r="AL362" s="19">
        <f t="shared" si="1487"/>
        <v>12.848802074153284</v>
      </c>
      <c r="AM362" s="19">
        <f t="shared" si="1488"/>
        <v>12.632663245257927</v>
      </c>
      <c r="AN362" s="19">
        <f t="shared" si="1489"/>
        <v>1.451930250330508</v>
      </c>
      <c r="AO362" s="19">
        <f t="shared" si="1490"/>
        <v>0.90973380609961918</v>
      </c>
      <c r="AP362" s="19">
        <f t="shared" si="1491"/>
        <v>6.6426487287974032</v>
      </c>
      <c r="AQ362" s="19">
        <f t="shared" si="1492"/>
        <v>1.1200500925508692</v>
      </c>
      <c r="AR362" s="19">
        <f t="shared" si="1493"/>
        <v>0.7666174191840156</v>
      </c>
      <c r="AS362" s="19">
        <f t="shared" si="1494"/>
        <v>1.0533694121011934</v>
      </c>
      <c r="AT362" s="19">
        <f t="shared" si="1495"/>
        <v>0.8311270633915796</v>
      </c>
      <c r="AU362" s="19">
        <f t="shared" si="1496"/>
        <v>21.636974519226055</v>
      </c>
      <c r="AV362" s="19"/>
      <c r="AX362">
        <f t="shared" si="1278"/>
        <v>1.6137097367105824</v>
      </c>
      <c r="AY362">
        <f t="shared" si="1279"/>
        <v>1.545113967312546</v>
      </c>
      <c r="AZ362">
        <f t="shared" si="1280"/>
        <v>2.1678962877428929</v>
      </c>
      <c r="BA362">
        <f t="shared" si="1281"/>
        <v>1.2712845626966895</v>
      </c>
      <c r="BB362">
        <f t="shared" si="1282"/>
        <v>0.99494462145349716</v>
      </c>
      <c r="BC362">
        <f t="shared" si="1283"/>
        <v>0.97942828449800468</v>
      </c>
      <c r="BD362">
        <f t="shared" si="1284"/>
        <v>0.97031353545565224</v>
      </c>
      <c r="BE362">
        <f t="shared" si="1285"/>
        <v>1.1718356144983311</v>
      </c>
      <c r="BF362">
        <f t="shared" si="1286"/>
        <v>1.7019712386447265</v>
      </c>
      <c r="BG362">
        <f t="shared" si="1287"/>
        <v>1.3824145465826243</v>
      </c>
      <c r="BH362">
        <f t="shared" si="1288"/>
        <v>1.7674107307103208</v>
      </c>
      <c r="BI362">
        <f t="shared" si="1289"/>
        <v>2.429257253781564</v>
      </c>
      <c r="BJ362">
        <f t="shared" si="1290"/>
        <v>1.4927877890397652</v>
      </c>
      <c r="BK362">
        <f t="shared" si="1291"/>
        <v>1.4355195559431815</v>
      </c>
      <c r="BL362">
        <f t="shared" si="1292"/>
        <v>1.741414563876575</v>
      </c>
      <c r="BM362">
        <f t="shared" si="1293"/>
        <v>1.928785482346274</v>
      </c>
      <c r="BN362">
        <f t="shared" si="1294"/>
        <v>5.4261315472385023</v>
      </c>
      <c r="BO362">
        <f t="shared" si="1295"/>
        <v>1.9672129801646683</v>
      </c>
      <c r="BP362">
        <f t="shared" si="1296"/>
        <v>1.627271794898401</v>
      </c>
      <c r="BQ362">
        <f t="shared" si="1297"/>
        <v>1.7433319242130154</v>
      </c>
      <c r="BR362">
        <f t="shared" si="1298"/>
        <v>1.875434455322456</v>
      </c>
      <c r="BS362">
        <f t="shared" si="1299"/>
        <v>1.7829607786777792</v>
      </c>
      <c r="BU362" s="16"/>
      <c r="BV362" s="9">
        <f t="shared" si="1300"/>
        <v>0.75493633511718028</v>
      </c>
      <c r="BW362" s="9">
        <f t="shared" si="1324"/>
        <v>1.7829607786777792</v>
      </c>
      <c r="BX362" s="9">
        <f t="shared" si="1325"/>
        <v>1.0964469013361078</v>
      </c>
      <c r="BY362" s="9">
        <f t="shared" si="1326"/>
        <v>1.0931566246712121</v>
      </c>
      <c r="BZ362" s="9">
        <f t="shared" si="1327"/>
        <v>1.4875506774016836</v>
      </c>
      <c r="CA362" s="9">
        <f t="shared" si="1301"/>
        <v>1.3460218011202334</v>
      </c>
      <c r="CB362" s="9">
        <f t="shared" si="1328"/>
        <v>1.3460218759126767</v>
      </c>
      <c r="CC362" s="9"/>
      <c r="CD362" s="9">
        <f t="shared" si="1329"/>
        <v>1.1985881937957892</v>
      </c>
      <c r="CE362" s="9">
        <f t="shared" si="1330"/>
        <v>1.7829606796065867</v>
      </c>
      <c r="CG362" s="35"/>
      <c r="CH362">
        <f t="shared" si="1331"/>
        <v>1972</v>
      </c>
      <c r="CI362" s="19">
        <f t="shared" si="1332"/>
        <v>6.7338311967236317E-2</v>
      </c>
      <c r="CJ362" s="19">
        <f t="shared" si="1416"/>
        <v>1.5794890067127476E-2</v>
      </c>
      <c r="CK362" s="19">
        <f t="shared" si="1417"/>
        <v>4.0184095188136862E-3</v>
      </c>
      <c r="CL362" s="19">
        <f t="shared" si="1418"/>
        <v>6.513837449261972E-7</v>
      </c>
      <c r="CM362" s="19">
        <f t="shared" si="1419"/>
        <v>6.513837449261972E-7</v>
      </c>
      <c r="CN362" s="19">
        <f t="shared" si="1420"/>
        <v>6.513837449261972E-7</v>
      </c>
      <c r="CO362" s="19">
        <f t="shared" si="1421"/>
        <v>1.5625029320895184E-2</v>
      </c>
      <c r="CP362" s="19">
        <f t="shared" si="1422"/>
        <v>0.1209338525221729</v>
      </c>
      <c r="CQ362" s="19">
        <f t="shared" si="1423"/>
        <v>1.862826050685242E-3</v>
      </c>
      <c r="CR362" s="19">
        <f t="shared" si="1424"/>
        <v>0.19144891986789048</v>
      </c>
      <c r="CS362" s="19">
        <f t="shared" si="1425"/>
        <v>0.16792892710518886</v>
      </c>
      <c r="CT362" s="19">
        <f t="shared" si="1426"/>
        <v>1.3650057453166374E-2</v>
      </c>
      <c r="CU362" s="19">
        <f t="shared" si="1427"/>
        <v>7.8760395268178851E-2</v>
      </c>
      <c r="CV362" s="19">
        <f t="shared" si="1428"/>
        <v>0.24658383193364641</v>
      </c>
      <c r="CW362" s="19">
        <f t="shared" si="1429"/>
        <v>2.2392827971310064E-2</v>
      </c>
      <c r="CX362" s="19">
        <f t="shared" si="1430"/>
        <v>1.4226028047564787E-2</v>
      </c>
      <c r="CY362" s="19">
        <f t="shared" si="1415"/>
        <v>4.8689020764058526E-3</v>
      </c>
      <c r="CZ362" s="19">
        <f t="shared" si="1431"/>
        <v>7.1797198224730569E-3</v>
      </c>
      <c r="DA362" s="19">
        <f t="shared" si="1432"/>
        <v>2.0366522300281915E-2</v>
      </c>
      <c r="DB362" s="19">
        <f t="shared" si="1433"/>
        <v>3.2876354196645289E-3</v>
      </c>
      <c r="DC362" s="19">
        <f t="shared" si="1434"/>
        <v>3.730959136063315E-3</v>
      </c>
      <c r="DF362" s="19">
        <f t="shared" si="1386"/>
        <v>6.8818087966247388E-2</v>
      </c>
      <c r="DG362" s="19">
        <f t="shared" si="1437"/>
        <v>1.601342347055254E-2</v>
      </c>
      <c r="DH362" s="19">
        <f t="shared" si="1438"/>
        <v>4.2235522105991668E-3</v>
      </c>
      <c r="DI362" s="19">
        <f t="shared" si="1439"/>
        <v>6.6322727937635116E-7</v>
      </c>
      <c r="DJ362" s="19">
        <f t="shared" si="1440"/>
        <v>6.6322727937635116E-7</v>
      </c>
      <c r="DK362" s="19">
        <f t="shared" si="1441"/>
        <v>6.6322727937635116E-7</v>
      </c>
      <c r="DL362" s="19">
        <f t="shared" si="1442"/>
        <v>1.5535284686943004E-2</v>
      </c>
      <c r="DM362" s="19">
        <f t="shared" si="1443"/>
        <v>0.12037742242081298</v>
      </c>
      <c r="DN362" s="19">
        <f t="shared" si="1444"/>
        <v>1.9094536131792862E-3</v>
      </c>
      <c r="DO362" s="19">
        <f t="shared" si="1445"/>
        <v>0.19002875038847636</v>
      </c>
      <c r="DP362" s="19">
        <f t="shared" si="1446"/>
        <v>0.17045143077512306</v>
      </c>
      <c r="DQ362" s="19">
        <f t="shared" si="1447"/>
        <v>1.2689848631076705E-2</v>
      </c>
      <c r="DR362" s="19">
        <f t="shared" si="1448"/>
        <v>7.8860068622293875E-2</v>
      </c>
      <c r="DS362" s="19">
        <f t="shared" si="1449"/>
        <v>0.2451178497847317</v>
      </c>
      <c r="DT362" s="19">
        <f t="shared" si="1450"/>
        <v>2.2372153405211311E-2</v>
      </c>
      <c r="DU362" s="19">
        <f t="shared" si="1451"/>
        <v>1.4191340896068097E-2</v>
      </c>
      <c r="DV362" s="19">
        <f t="shared" si="1435"/>
        <v>4.995129265005966E-3</v>
      </c>
      <c r="DW362" s="19">
        <f t="shared" si="1452"/>
        <v>7.1327376510017552E-3</v>
      </c>
      <c r="DX362" s="19">
        <f t="shared" si="1453"/>
        <v>2.0491395867428014E-2</v>
      </c>
      <c r="DY362" s="19">
        <f t="shared" si="1454"/>
        <v>3.1661285218831867E-3</v>
      </c>
      <c r="DZ362" s="19">
        <f t="shared" si="1455"/>
        <v>3.5595861406409637E-3</v>
      </c>
      <c r="EA362" s="19">
        <f t="shared" si="1355"/>
        <v>0.99993563399911345</v>
      </c>
      <c r="EB362" s="19"/>
      <c r="EC362" s="19">
        <f t="shared" si="1387"/>
        <v>6.8822517796488888E-2</v>
      </c>
      <c r="ED362" s="19">
        <f t="shared" si="1456"/>
        <v>1.601445425692944E-2</v>
      </c>
      <c r="EE362" s="19">
        <f t="shared" si="1457"/>
        <v>4.2238240812637259E-3</v>
      </c>
      <c r="EF362" s="19">
        <f t="shared" si="1458"/>
        <v>6.6326997141191909E-7</v>
      </c>
      <c r="EG362" s="19">
        <f t="shared" si="1459"/>
        <v>6.6326997141191909E-7</v>
      </c>
      <c r="EH362" s="19">
        <f t="shared" si="1460"/>
        <v>6.6326997141191909E-7</v>
      </c>
      <c r="EI362" s="19">
        <f t="shared" si="1461"/>
        <v>1.5536284695457486E-2</v>
      </c>
      <c r="EJ362" s="19">
        <f t="shared" si="1462"/>
        <v>0.12038517113284485</v>
      </c>
      <c r="EK362" s="19">
        <f t="shared" si="1463"/>
        <v>1.9095765249835862E-3</v>
      </c>
      <c r="EL362" s="19">
        <f t="shared" si="1464"/>
        <v>0.19004098256652871</v>
      </c>
      <c r="EM362" s="19">
        <f t="shared" si="1465"/>
        <v>0.17046240275829014</v>
      </c>
      <c r="EN362" s="19">
        <f t="shared" si="1466"/>
        <v>1.2690665478462142E-2</v>
      </c>
      <c r="EO362" s="19">
        <f t="shared" si="1467"/>
        <v>7.8865144856277616E-2</v>
      </c>
      <c r="EP362" s="19">
        <f t="shared" si="1468"/>
        <v>0.24513362805605246</v>
      </c>
      <c r="EQ362" s="19">
        <f t="shared" si="1469"/>
        <v>2.2373593503950621E-2</v>
      </c>
      <c r="ER362" s="19">
        <f t="shared" si="1470"/>
        <v>1.4192254394727049E-2</v>
      </c>
      <c r="ES362" s="19">
        <f t="shared" si="1436"/>
        <v>4.9954508021967286E-3</v>
      </c>
      <c r="ET362" s="19">
        <f t="shared" si="1471"/>
        <v>7.1331967863524299E-3</v>
      </c>
      <c r="EU362" s="19">
        <f t="shared" si="1472"/>
        <v>2.0492714901533534E-2</v>
      </c>
      <c r="EV362" s="19">
        <f t="shared" si="1473"/>
        <v>3.1663323260324914E-3</v>
      </c>
      <c r="EW362" s="19">
        <f t="shared" si="1474"/>
        <v>3.5598152717138988E-3</v>
      </c>
      <c r="EZ362" s="19">
        <f t="shared" si="1388"/>
        <v>-6.639849142952009E-2</v>
      </c>
      <c r="FA362" s="19">
        <f t="shared" si="1399"/>
        <v>-7.8730529916930359E-2</v>
      </c>
      <c r="FB362" s="19">
        <f t="shared" si="1400"/>
        <v>-4.2788386950125795E-2</v>
      </c>
      <c r="FC362" s="19">
        <f t="shared" si="1401"/>
        <v>-5.9010335030927188E-2</v>
      </c>
      <c r="FD362" s="19">
        <f t="shared" si="1402"/>
        <v>-8.7241469251019887E-2</v>
      </c>
      <c r="FE362" s="19">
        <f t="shared" si="1403"/>
        <v>2.0049435291659187E-2</v>
      </c>
      <c r="FF362" s="19">
        <f t="shared" si="1404"/>
        <v>-0.12190315974546251</v>
      </c>
      <c r="FG362" s="19">
        <f t="shared" si="1405"/>
        <v>-2.9111633110341331E-2</v>
      </c>
      <c r="FH362" s="19">
        <f t="shared" si="1406"/>
        <v>-0.11604992268171835</v>
      </c>
      <c r="FI362" s="19">
        <f t="shared" si="1407"/>
        <v>3.092977910945479E-2</v>
      </c>
      <c r="FJ362" s="19">
        <f t="shared" si="1408"/>
        <v>-7.7247967738759346E-2</v>
      </c>
      <c r="FK362" s="19">
        <f t="shared" si="1409"/>
        <v>2.7700919617790455E-2</v>
      </c>
      <c r="FL362" s="19">
        <f t="shared" si="1410"/>
        <v>-8.4192693902143526E-2</v>
      </c>
      <c r="FM362" s="19">
        <f t="shared" si="1411"/>
        <v>-4.2208634407843476E-2</v>
      </c>
      <c r="FN362" s="19">
        <f t="shared" si="1412"/>
        <v>-4.1245107486627304E-2</v>
      </c>
      <c r="FO362" s="19">
        <f t="shared" si="1413"/>
        <v>-0.18223635369735355</v>
      </c>
      <c r="FP362" s="19">
        <f t="shared" si="1394"/>
        <v>-0.12292411388464859</v>
      </c>
      <c r="FQ362" s="19">
        <f t="shared" si="1395"/>
        <v>-5.9172929923163323E-2</v>
      </c>
      <c r="FR362" s="19">
        <f t="shared" si="1396"/>
        <v>-1.4494900162829573E-2</v>
      </c>
      <c r="FS362" s="19">
        <f t="shared" si="1397"/>
        <v>-4.1176315278888334E-2</v>
      </c>
      <c r="FT362" s="19">
        <f t="shared" si="1398"/>
        <v>-7.1660335033412572E-3</v>
      </c>
      <c r="FU362" s="19"/>
      <c r="FV362" s="19"/>
      <c r="FW362" s="19">
        <f t="shared" si="1359"/>
        <v>0.96025659225185644</v>
      </c>
      <c r="FX362" s="19">
        <f t="shared" si="1389"/>
        <v>0.9507626441707091</v>
      </c>
      <c r="FY362" s="19">
        <f t="shared" si="1303"/>
        <v>1.4875506774016836</v>
      </c>
      <c r="GA362">
        <f t="shared" si="1360"/>
        <v>0.97386982630494268</v>
      </c>
      <c r="GB362">
        <f t="shared" si="1390"/>
        <v>0.95014589999638333</v>
      </c>
      <c r="GC362">
        <f t="shared" si="1304"/>
        <v>1.0964469013361078</v>
      </c>
      <c r="GE362">
        <f t="shared" si="1361"/>
        <v>1.0114202329505382</v>
      </c>
      <c r="GF362">
        <f t="shared" si="1391"/>
        <v>1.0094071787733938</v>
      </c>
      <c r="GG362">
        <f t="shared" si="1305"/>
        <v>1.0931566246712121</v>
      </c>
      <c r="GI362" s="132">
        <f t="shared" si="1497"/>
        <v>0.75493633511718028</v>
      </c>
      <c r="GJ362" s="19">
        <f t="shared" si="1362"/>
        <v>1.3460218011202334</v>
      </c>
      <c r="GK362" s="19">
        <f t="shared" si="1306"/>
        <v>1.3460218759126767</v>
      </c>
      <c r="GL362" s="3"/>
      <c r="GM362" s="3"/>
      <c r="GN362" s="8"/>
      <c r="GO362" s="5">
        <f t="shared" si="1392"/>
        <v>23</v>
      </c>
      <c r="GP362" t="b">
        <f t="shared" si="1363"/>
        <v>1</v>
      </c>
      <c r="GS362" s="11"/>
      <c r="GT362" s="11"/>
      <c r="GU362" s="34"/>
      <c r="GV362" s="31">
        <f t="shared" ca="1" si="1307"/>
        <v>2008</v>
      </c>
      <c r="GW362" s="12">
        <f t="shared" ca="1" si="1364"/>
        <v>1.3144077178470384</v>
      </c>
      <c r="GX362" s="19">
        <f t="shared" ca="1" si="1365"/>
        <v>0.81575559306228218</v>
      </c>
      <c r="GY362" s="19">
        <f t="shared" ca="1" si="1366"/>
        <v>1.0722332268504771</v>
      </c>
      <c r="GZ362" s="11">
        <f t="shared" ca="1" si="1308"/>
        <v>2008</v>
      </c>
      <c r="HA362" s="12">
        <f t="shared" ca="1" si="1367"/>
        <v>2.1483463533657297</v>
      </c>
      <c r="HB362" s="12">
        <f t="shared" ca="1" si="1368"/>
        <v>0.61182300320793592</v>
      </c>
      <c r="HC362" s="12">
        <f t="shared" ca="1" si="1369"/>
        <v>0.81575559306228218</v>
      </c>
      <c r="HD362" s="12">
        <f t="shared" ca="1" si="1370"/>
        <v>1.0722332268504771</v>
      </c>
      <c r="HE362">
        <f t="shared" ca="1" si="1371"/>
        <v>2008</v>
      </c>
      <c r="HF362" s="12">
        <f t="shared" ca="1" si="1309"/>
        <v>0.81575559306228218</v>
      </c>
      <c r="HG362" s="12">
        <f t="shared" ca="1" si="1310"/>
        <v>0.84164791200093447</v>
      </c>
      <c r="HH362" s="12">
        <f t="shared" ca="1" si="1311"/>
        <v>0.72693461777073431</v>
      </c>
      <c r="HJ362" s="17"/>
      <c r="HL362" s="18">
        <f t="shared" si="1372"/>
        <v>1972</v>
      </c>
      <c r="HM362" s="9">
        <f t="shared" si="1312"/>
        <v>0.53432887805302809</v>
      </c>
      <c r="HN362" s="9">
        <f t="shared" si="1313"/>
        <v>2.0150473635215804</v>
      </c>
      <c r="HO362" s="9">
        <f t="shared" si="1314"/>
        <v>1.143007972171582</v>
      </c>
      <c r="HP362" s="9">
        <f t="shared" si="1315"/>
        <v>1.2065166811732224</v>
      </c>
      <c r="HQ362" s="9">
        <f t="shared" si="1316"/>
        <v>1.461175716210547</v>
      </c>
      <c r="HR362" s="9">
        <f t="shared" si="1317"/>
        <v>1.0766974454639235</v>
      </c>
      <c r="HS362" s="9">
        <f t="shared" si="1318"/>
        <v>1.0766979969741983</v>
      </c>
      <c r="HT362" s="9"/>
      <c r="HU362" s="9">
        <f t="shared" si="1319"/>
        <v>1.3790581851389923</v>
      </c>
      <c r="HV362" s="23">
        <f t="shared" si="1320"/>
        <v>2.0150463313664839</v>
      </c>
      <c r="HX362" s="8"/>
      <c r="HY362" s="5">
        <f t="shared" si="1393"/>
        <v>23</v>
      </c>
      <c r="HZ362" t="b">
        <f t="shared" si="1373"/>
        <v>1</v>
      </c>
      <c r="IC362" s="11"/>
      <c r="ID362" s="11"/>
      <c r="IE362" s="11"/>
      <c r="IF362">
        <f t="shared" ca="1" si="1375"/>
        <v>2008</v>
      </c>
      <c r="IG362" s="12">
        <f t="shared" ca="1" si="1376"/>
        <v>1.0703874617105251</v>
      </c>
      <c r="IH362" s="19">
        <f t="shared" ca="1" si="1377"/>
        <v>0.80129186928108531</v>
      </c>
      <c r="II362" s="19">
        <f t="shared" ca="1" si="1378"/>
        <v>0.85769138548085999</v>
      </c>
      <c r="IJ362" s="11">
        <f t="shared" ca="1" si="1379"/>
        <v>2008</v>
      </c>
      <c r="IK362" s="12">
        <f t="shared" ca="1" si="1380"/>
        <v>1.5205566923534621</v>
      </c>
      <c r="IL362" s="12">
        <f t="shared" ca="1" si="1321"/>
        <v>0.70394446132345023</v>
      </c>
      <c r="IM362" s="12">
        <f t="shared" ca="1" si="1322"/>
        <v>0.80129186928108531</v>
      </c>
      <c r="IN362" s="12">
        <f t="shared" ca="1" si="1323"/>
        <v>0.85769138548085999</v>
      </c>
      <c r="IO362">
        <f t="shared" ca="1" si="1381"/>
        <v>2008</v>
      </c>
      <c r="IP362" s="12">
        <f t="shared" ca="1" si="1382"/>
        <v>0.80129186928108531</v>
      </c>
      <c r="IQ362" s="12">
        <f t="shared" ca="1" si="1383"/>
        <v>0.90282408354639643</v>
      </c>
      <c r="IR362" s="12">
        <f t="shared" ca="1" si="1384"/>
        <v>0.79387648728101434</v>
      </c>
    </row>
    <row r="363" spans="1:252" x14ac:dyDescent="0.2">
      <c r="A363" t="s">
        <v>218</v>
      </c>
      <c r="B363" s="1">
        <f t="shared" si="1385"/>
        <v>1973</v>
      </c>
      <c r="C363" s="124">
        <f>Manufacturing_Energy_Data!C69</f>
        <v>1002.7388099089143</v>
      </c>
      <c r="D363" s="124">
        <f>Manufacturing_Energy_Data!D69</f>
        <v>223.28416490121569</v>
      </c>
      <c r="E363" s="124">
        <f>Manufacturing_Energy_Data!E69</f>
        <v>52.443351114267543</v>
      </c>
      <c r="F363" s="124">
        <v>0.01</v>
      </c>
      <c r="G363" s="124">
        <v>0.01</v>
      </c>
      <c r="H363" s="124">
        <v>0.01</v>
      </c>
      <c r="I363" s="124">
        <f>Manufacturing_Energy_Data!F69</f>
        <v>247.10923999438248</v>
      </c>
      <c r="J363" s="124">
        <f>Manufacturing_Energy_Data!G69</f>
        <v>1823.4914754065853</v>
      </c>
      <c r="K363" s="124">
        <f>Manufacturing_Energy_Data!H69</f>
        <v>26.669931974980639</v>
      </c>
      <c r="L363" s="124">
        <f>Manufacturing_Energy_Data!I69</f>
        <v>3102.474949837007</v>
      </c>
      <c r="M363" s="124">
        <f>Manufacturing_Energy_Data!J69</f>
        <v>2619.3404671718845</v>
      </c>
      <c r="N363" s="124">
        <f>Manufacturing_Energy_Data!K69</f>
        <v>199.50643162268227</v>
      </c>
      <c r="O363" s="124">
        <f>Manufacturing_Energy_Data!L69</f>
        <v>1159.8330046800086</v>
      </c>
      <c r="P363" s="124">
        <f>Manufacturing_Energy_Data!M69</f>
        <v>4111.2014447395004</v>
      </c>
      <c r="Q363" s="124">
        <f>Manufacturing_Energy_Data!N69</f>
        <v>325.62117898117543</v>
      </c>
      <c r="R363" s="124">
        <f>Manufacturing_Energy_Data!O69</f>
        <v>210.94368618770071</v>
      </c>
      <c r="S363" s="124">
        <f>Manufacturing_Energy_Data!P69</f>
        <v>64.99906124642898</v>
      </c>
      <c r="T363" s="124">
        <f>Manufacturing_Energy_Data!Q69</f>
        <v>107.88458131294843</v>
      </c>
      <c r="U363" s="124">
        <f>Manufacturing_Energy_Data!R69</f>
        <v>293.10981567003518</v>
      </c>
      <c r="V363" s="124">
        <f>Manufacturing_Energy_Data!S69</f>
        <v>44.224441887244147</v>
      </c>
      <c r="W363" s="124">
        <f>Manufacturing_Energy_Data!T69</f>
        <v>48.931296111538408</v>
      </c>
      <c r="X363" s="124">
        <f t="shared" si="1277"/>
        <v>15663.837332748501</v>
      </c>
      <c r="Y363">
        <v>15663.837332748501</v>
      </c>
      <c r="Z363" s="19">
        <f t="shared" si="1475"/>
        <v>1.8631980525366358</v>
      </c>
      <c r="AA363" s="19">
        <f t="shared" si="1476"/>
        <v>2.5854342691042551</v>
      </c>
      <c r="AB363" s="19">
        <f t="shared" si="1477"/>
        <v>0.59785598241946991</v>
      </c>
      <c r="AC363" s="19">
        <f t="shared" si="1478"/>
        <v>1.8581090450721488E-5</v>
      </c>
      <c r="AD363" s="19">
        <f t="shared" si="1479"/>
        <v>1.1579120580485816E-4</v>
      </c>
      <c r="AE363" s="19">
        <f t="shared" si="1480"/>
        <v>1.1400033935985823E-4</v>
      </c>
      <c r="AF363" s="19">
        <f t="shared" si="1481"/>
        <v>3.4611939948681125</v>
      </c>
      <c r="AG363" s="19">
        <f t="shared" si="1482"/>
        <v>11.896085150134541</v>
      </c>
      <c r="AH363" s="19">
        <f t="shared" si="1483"/>
        <v>0.45221151259741671</v>
      </c>
      <c r="AI363" s="19">
        <f t="shared" si="1484"/>
        <v>5.7772382723973248</v>
      </c>
      <c r="AJ363" s="19">
        <f t="shared" si="1485"/>
        <v>6.3186549090728539</v>
      </c>
      <c r="AK363" s="19">
        <f t="shared" si="1486"/>
        <v>1.9328249506994517</v>
      </c>
      <c r="AL363" s="19">
        <f t="shared" si="1487"/>
        <v>11.669291559564359</v>
      </c>
      <c r="AM363" s="19">
        <f t="shared" si="1488"/>
        <v>11.781146560892182</v>
      </c>
      <c r="AN363" s="19">
        <f t="shared" si="1489"/>
        <v>1.2425463825107264</v>
      </c>
      <c r="AO363" s="19">
        <f t="shared" si="1490"/>
        <v>0.77508837259485308</v>
      </c>
      <c r="AP363" s="19">
        <f t="shared" si="1491"/>
        <v>5.078083516916827</v>
      </c>
      <c r="AQ363" s="19">
        <f t="shared" si="1492"/>
        <v>0.9835288572354135</v>
      </c>
      <c r="AR363" s="19">
        <f t="shared" si="1493"/>
        <v>0.63815776671704871</v>
      </c>
      <c r="AS363" s="19">
        <f t="shared" si="1494"/>
        <v>0.86958348121015583</v>
      </c>
      <c r="AT363" s="19">
        <f t="shared" si="1495"/>
        <v>0.69656905349076903</v>
      </c>
      <c r="AU363" s="19">
        <f t="shared" si="1496"/>
        <v>20.411763869079685</v>
      </c>
      <c r="AV363" s="19"/>
      <c r="AX363">
        <f t="shared" si="1278"/>
        <v>1.5483539961100603</v>
      </c>
      <c r="AY363">
        <f t="shared" si="1279"/>
        <v>1.4035832967285606</v>
      </c>
      <c r="AZ363">
        <f t="shared" si="1280"/>
        <v>1.8119750533429004</v>
      </c>
      <c r="BA363">
        <f t="shared" si="1281"/>
        <v>1.257549525553521</v>
      </c>
      <c r="BB363">
        <f t="shared" si="1282"/>
        <v>0.98151817947781528</v>
      </c>
      <c r="BC363">
        <f t="shared" si="1283"/>
        <v>0.96297097270280674</v>
      </c>
      <c r="BD363">
        <f t="shared" si="1284"/>
        <v>1.0343187087127346</v>
      </c>
      <c r="BE363">
        <f t="shared" si="1285"/>
        <v>1.0700991504665454</v>
      </c>
      <c r="BF363">
        <f t="shared" si="1286"/>
        <v>1.5144561388814533</v>
      </c>
      <c r="BG363">
        <f t="shared" si="1287"/>
        <v>1.4924332146155832</v>
      </c>
      <c r="BH363">
        <f t="shared" si="1288"/>
        <v>1.6397774223877195</v>
      </c>
      <c r="BI363">
        <f t="shared" si="1289"/>
        <v>2.0468353521438218</v>
      </c>
      <c r="BJ363">
        <f t="shared" si="1290"/>
        <v>1.355750975564032</v>
      </c>
      <c r="BK363">
        <f t="shared" si="1291"/>
        <v>1.3387569945666025</v>
      </c>
      <c r="BL363">
        <f t="shared" si="1292"/>
        <v>1.4902839625414386</v>
      </c>
      <c r="BM363">
        <f t="shared" si="1293"/>
        <v>1.6433149901353084</v>
      </c>
      <c r="BN363">
        <f t="shared" si="1294"/>
        <v>4.148096684866057</v>
      </c>
      <c r="BO363">
        <f t="shared" si="1295"/>
        <v>1.7274323239539888</v>
      </c>
      <c r="BP363">
        <f t="shared" si="1296"/>
        <v>1.3545950150458821</v>
      </c>
      <c r="BQ363">
        <f t="shared" si="1297"/>
        <v>1.4391652407468232</v>
      </c>
      <c r="BR363">
        <f t="shared" si="1298"/>
        <v>1.571804915240081</v>
      </c>
      <c r="BS363">
        <f t="shared" si="1299"/>
        <v>1.6819992263642527</v>
      </c>
      <c r="BU363" s="16"/>
      <c r="BV363" s="9">
        <f t="shared" si="1300"/>
        <v>0.81650981115827037</v>
      </c>
      <c r="BW363" s="9">
        <f t="shared" si="1324"/>
        <v>1.6819992263642527</v>
      </c>
      <c r="BX363" s="9">
        <f t="shared" si="1325"/>
        <v>1.238456897719304</v>
      </c>
      <c r="BY363" s="9">
        <f t="shared" si="1326"/>
        <v>0.96202418331194828</v>
      </c>
      <c r="BZ363" s="9">
        <f t="shared" si="1327"/>
        <v>1.4117536596283131</v>
      </c>
      <c r="CA363" s="9">
        <f t="shared" si="1301"/>
        <v>1.3733689222084602</v>
      </c>
      <c r="CB363" s="9">
        <f t="shared" si="1328"/>
        <v>1.3733688706870331</v>
      </c>
      <c r="CC363" s="9"/>
      <c r="CD363" s="9">
        <f t="shared" si="1329"/>
        <v>1.1914254855954625</v>
      </c>
      <c r="CE363" s="9">
        <f t="shared" si="1330"/>
        <v>1.6819992894638343</v>
      </c>
      <c r="CG363" s="35"/>
      <c r="CH363">
        <f t="shared" si="1331"/>
        <v>1973</v>
      </c>
      <c r="CI363" s="19">
        <f t="shared" si="1332"/>
        <v>6.4016165937351821E-2</v>
      </c>
      <c r="CJ363" s="19">
        <f t="shared" si="1416"/>
        <v>1.4254755087017779E-2</v>
      </c>
      <c r="CK363" s="19">
        <f t="shared" si="1417"/>
        <v>3.3480525876391628E-3</v>
      </c>
      <c r="CL363" s="19">
        <f t="shared" si="1418"/>
        <v>6.3841316706557762E-7</v>
      </c>
      <c r="CM363" s="19">
        <f t="shared" si="1419"/>
        <v>6.3841316706557762E-7</v>
      </c>
      <c r="CN363" s="19">
        <f t="shared" si="1420"/>
        <v>6.3841316706557762E-7</v>
      </c>
      <c r="CO363" s="19">
        <f t="shared" si="1421"/>
        <v>1.5775779251598163E-2</v>
      </c>
      <c r="CP363" s="19">
        <f t="shared" si="1422"/>
        <v>0.11641409679314009</v>
      </c>
      <c r="CQ363" s="19">
        <f t="shared" si="1423"/>
        <v>1.7026435737570904E-3</v>
      </c>
      <c r="CR363" s="19">
        <f t="shared" si="1424"/>
        <v>0.19806608584670626</v>
      </c>
      <c r="CS363" s="19">
        <f t="shared" si="1425"/>
        <v>0.16722214432702323</v>
      </c>
      <c r="CT363" s="19">
        <f t="shared" si="1426"/>
        <v>1.273675328621887E-2</v>
      </c>
      <c r="CU363" s="19">
        <f t="shared" si="1427"/>
        <v>7.4045266178494912E-2</v>
      </c>
      <c r="CV363" s="19">
        <f t="shared" si="1428"/>
        <v>0.26246451347807226</v>
      </c>
      <c r="CW363" s="19">
        <f t="shared" si="1429"/>
        <v>2.078808481369995E-2</v>
      </c>
      <c r="CX363" s="19">
        <f t="shared" si="1430"/>
        <v>1.3466922677157735E-2</v>
      </c>
      <c r="CY363" s="19">
        <f t="shared" si="1415"/>
        <v>4.1496256546622173E-3</v>
      </c>
      <c r="CZ363" s="19">
        <f t="shared" si="1431"/>
        <v>6.8874937233543232E-3</v>
      </c>
      <c r="DA363" s="19">
        <f t="shared" si="1432"/>
        <v>1.8712516571991484E-2</v>
      </c>
      <c r="DB363" s="19">
        <f t="shared" si="1433"/>
        <v>2.8233466006943124E-3</v>
      </c>
      <c r="DC363" s="19">
        <f t="shared" si="1434"/>
        <v>3.1238383719190818E-3</v>
      </c>
      <c r="DF363" s="19">
        <f t="shared" si="1386"/>
        <v>6.5663232910991728E-2</v>
      </c>
      <c r="DG363" s="19">
        <f t="shared" si="1437"/>
        <v>1.501165725443181E-2</v>
      </c>
      <c r="DH363" s="19">
        <f t="shared" si="1438"/>
        <v>3.6730412879929825E-3</v>
      </c>
      <c r="DI363" s="19">
        <f t="shared" si="1439"/>
        <v>6.448767160840139E-7</v>
      </c>
      <c r="DJ363" s="19">
        <f t="shared" si="1440"/>
        <v>6.448767160840139E-7</v>
      </c>
      <c r="DK363" s="19">
        <f t="shared" si="1441"/>
        <v>6.448767160840139E-7</v>
      </c>
      <c r="DL363" s="19">
        <f t="shared" si="1442"/>
        <v>1.5700283664717426E-2</v>
      </c>
      <c r="DM363" s="19">
        <f t="shared" si="1443"/>
        <v>0.11865962851331711</v>
      </c>
      <c r="DN363" s="19">
        <f t="shared" si="1444"/>
        <v>1.7815347715865457E-3</v>
      </c>
      <c r="DO363" s="19">
        <f t="shared" si="1445"/>
        <v>0.19473876577173774</v>
      </c>
      <c r="DP363" s="19">
        <f t="shared" si="1446"/>
        <v>0.16757528729952947</v>
      </c>
      <c r="DQ363" s="19">
        <f t="shared" si="1447"/>
        <v>1.3188135115852014E-2</v>
      </c>
      <c r="DR363" s="19">
        <f t="shared" si="1448"/>
        <v>7.6378575415492214E-2</v>
      </c>
      <c r="DS363" s="19">
        <f t="shared" si="1449"/>
        <v>0.25444158017981672</v>
      </c>
      <c r="DT363" s="19">
        <f t="shared" si="1450"/>
        <v>2.1580513150006055E-2</v>
      </c>
      <c r="DU363" s="19">
        <f t="shared" si="1451"/>
        <v>1.3843006630815176E-2</v>
      </c>
      <c r="DV363" s="19">
        <f t="shared" si="1435"/>
        <v>4.4996865618183333E-3</v>
      </c>
      <c r="DW363" s="19">
        <f t="shared" si="1452"/>
        <v>7.0325948937413341E-3</v>
      </c>
      <c r="DX363" s="19">
        <f t="shared" si="1453"/>
        <v>1.9527846328183465E-2</v>
      </c>
      <c r="DY363" s="19">
        <f t="shared" si="1454"/>
        <v>3.0496027876449707E-3</v>
      </c>
      <c r="DZ363" s="19">
        <f t="shared" si="1455"/>
        <v>3.4184179428291689E-3</v>
      </c>
      <c r="EA363" s="19">
        <f t="shared" si="1355"/>
        <v>0.99976532511065253</v>
      </c>
      <c r="EB363" s="19"/>
      <c r="EC363" s="19">
        <f t="shared" si="1387"/>
        <v>6.5678646039983649E-2</v>
      </c>
      <c r="ED363" s="19">
        <f t="shared" si="1456"/>
        <v>1.5015180940357521E-2</v>
      </c>
      <c r="EE363" s="19">
        <f t="shared" si="1457"/>
        <v>3.673903460881138E-3</v>
      </c>
      <c r="EF363" s="19">
        <f t="shared" si="1458"/>
        <v>6.4502808797918639E-7</v>
      </c>
      <c r="EG363" s="19">
        <f t="shared" si="1459"/>
        <v>6.4502808797918639E-7</v>
      </c>
      <c r="EH363" s="19">
        <f t="shared" si="1460"/>
        <v>6.4502808797918639E-7</v>
      </c>
      <c r="EI363" s="19">
        <f t="shared" si="1461"/>
        <v>1.5703968991902916E-2</v>
      </c>
      <c r="EJ363" s="19">
        <f t="shared" si="1462"/>
        <v>0.11868748148490152</v>
      </c>
      <c r="EK363" s="19">
        <f t="shared" si="1463"/>
        <v>1.7819529511981906E-3</v>
      </c>
      <c r="EL363" s="19">
        <f t="shared" si="1464"/>
        <v>0.19478447679727676</v>
      </c>
      <c r="EM363" s="19">
        <f t="shared" si="1465"/>
        <v>0.16761462224245724</v>
      </c>
      <c r="EN363" s="19">
        <f t="shared" si="1466"/>
        <v>1.3191230766472493E-2</v>
      </c>
      <c r="EO363" s="19">
        <f t="shared" si="1467"/>
        <v>7.6396503756557821E-2</v>
      </c>
      <c r="EP363" s="19">
        <f t="shared" si="1468"/>
        <v>0.25450130524546399</v>
      </c>
      <c r="EQ363" s="19">
        <f t="shared" si="1469"/>
        <v>2.1585578743309141E-2</v>
      </c>
      <c r="ER363" s="19">
        <f t="shared" si="1470"/>
        <v>1.3846255999409715E-2</v>
      </c>
      <c r="ES363" s="19">
        <f t="shared" si="1436"/>
        <v>4.5007427731305989E-3</v>
      </c>
      <c r="ET363" s="19">
        <f t="shared" si="1471"/>
        <v>7.0342456545619617E-3</v>
      </c>
      <c r="EU363" s="19">
        <f t="shared" si="1472"/>
        <v>1.9532430099055649E-2</v>
      </c>
      <c r="EV363" s="19">
        <f t="shared" si="1473"/>
        <v>3.0503186208297884E-3</v>
      </c>
      <c r="EW363" s="19">
        <f t="shared" si="1474"/>
        <v>3.419220347985987E-3</v>
      </c>
      <c r="EZ363" s="19">
        <f t="shared" si="1388"/>
        <v>-4.1343284044850451E-2</v>
      </c>
      <c r="FA363" s="19">
        <f t="shared" si="1399"/>
        <v>-9.6069208531292055E-2</v>
      </c>
      <c r="FB363" s="19">
        <f t="shared" si="1400"/>
        <v>-0.17933980462095997</v>
      </c>
      <c r="FC363" s="19">
        <f t="shared" si="1401"/>
        <v>-1.0862849618833111E-2</v>
      </c>
      <c r="FD363" s="19">
        <f t="shared" si="1402"/>
        <v>-1.3586543096698375E-2</v>
      </c>
      <c r="FE363" s="19">
        <f t="shared" si="1403"/>
        <v>-1.6945749493688354E-2</v>
      </c>
      <c r="FF363" s="19">
        <f t="shared" si="1404"/>
        <v>6.3878984807151679E-2</v>
      </c>
      <c r="FG363" s="19">
        <f t="shared" si="1405"/>
        <v>-9.0820112482222368E-2</v>
      </c>
      <c r="FH363" s="19">
        <f t="shared" si="1406"/>
        <v>-0.11673074117038265</v>
      </c>
      <c r="FI363" s="19">
        <f t="shared" si="1407"/>
        <v>7.6576176243344105E-2</v>
      </c>
      <c r="FJ363" s="19">
        <f t="shared" si="1408"/>
        <v>-7.4955096980768576E-2</v>
      </c>
      <c r="FK363" s="19">
        <f t="shared" si="1409"/>
        <v>-0.1712906840409803</v>
      </c>
      <c r="FL363" s="19">
        <f t="shared" si="1410"/>
        <v>-9.6289844859851814E-2</v>
      </c>
      <c r="FM363" s="19">
        <f t="shared" si="1411"/>
        <v>-6.9785276108654731E-2</v>
      </c>
      <c r="FN363" s="19">
        <f t="shared" si="1412"/>
        <v>-0.15573107000592029</v>
      </c>
      <c r="FO363" s="19">
        <f t="shared" si="1413"/>
        <v>-0.16017498394153459</v>
      </c>
      <c r="FP363" s="19">
        <f t="shared" si="1394"/>
        <v>-0.26857685892596678</v>
      </c>
      <c r="FQ363" s="19">
        <f t="shared" si="1395"/>
        <v>-0.12998171001418324</v>
      </c>
      <c r="FR363" s="19">
        <f t="shared" si="1396"/>
        <v>-0.18340233930809752</v>
      </c>
      <c r="FS363" s="19">
        <f t="shared" si="1397"/>
        <v>-0.1917349295429763</v>
      </c>
      <c r="FT363" s="19">
        <f t="shared" si="1398"/>
        <v>-0.17661575550122544</v>
      </c>
      <c r="FU363" s="19"/>
      <c r="FV363" s="19"/>
      <c r="FW363" s="19">
        <f t="shared" si="1359"/>
        <v>0.94904575761696686</v>
      </c>
      <c r="FX363" s="19">
        <f t="shared" si="1389"/>
        <v>0.90231725395090134</v>
      </c>
      <c r="FY363" s="19">
        <f t="shared" si="1303"/>
        <v>1.4117536596283131</v>
      </c>
      <c r="GA363">
        <f t="shared" si="1360"/>
        <v>1.1295183526079975</v>
      </c>
      <c r="GB363">
        <f t="shared" si="1390"/>
        <v>1.0732072317011581</v>
      </c>
      <c r="GC363">
        <f t="shared" si="1304"/>
        <v>1.238456897719304</v>
      </c>
      <c r="GE363">
        <f t="shared" si="1361"/>
        <v>0.88004240343994222</v>
      </c>
      <c r="GF363">
        <f t="shared" si="1391"/>
        <v>0.8883211196572689</v>
      </c>
      <c r="GG363">
        <f t="shared" si="1305"/>
        <v>0.96202418331194828</v>
      </c>
      <c r="GI363" s="132">
        <f t="shared" si="1497"/>
        <v>0.81650981115827037</v>
      </c>
      <c r="GJ363" s="19">
        <f t="shared" si="1362"/>
        <v>1.3733689222084602</v>
      </c>
      <c r="GK363" s="19">
        <f t="shared" si="1306"/>
        <v>1.3733688706870331</v>
      </c>
      <c r="GL363" s="3"/>
      <c r="GM363" s="3"/>
      <c r="GN363" s="8"/>
      <c r="GO363" s="5">
        <f t="shared" si="1392"/>
        <v>24</v>
      </c>
      <c r="GP363" t="b">
        <f t="shared" si="1363"/>
        <v>1</v>
      </c>
      <c r="GS363" s="11"/>
      <c r="GT363" s="11"/>
      <c r="GU363" s="34"/>
      <c r="GV363" s="31">
        <f t="shared" ref="GV363:GV371" ca="1" si="1498">GZ363</f>
        <v>2009</v>
      </c>
      <c r="GW363" s="12">
        <f ca="1">IF($GP363,HA363*HB363,"")</f>
        <v>1.178102874263067</v>
      </c>
      <c r="GX363" s="19">
        <f ca="1">HC363</f>
        <v>0.83936637555126525</v>
      </c>
      <c r="GY363" s="19">
        <f ca="1">HD363</f>
        <v>0.98885776850082163</v>
      </c>
      <c r="GZ363" s="11">
        <f t="shared" ca="1" si="1308"/>
        <v>2009</v>
      </c>
      <c r="HA363" s="12">
        <f ca="1">IF($GP363,OFFSET(BV$339,$GP$334+$GO363,0),"")</f>
        <v>1.950769924750364</v>
      </c>
      <c r="HB363" s="12">
        <f ca="1">IF($GP363,OFFSET(CD$339,$GP$334+$GO363,0),"")</f>
        <v>0.60391687369991953</v>
      </c>
      <c r="HC363" s="12">
        <f ca="1">IF($GP363,OFFSET(BZ$339,$GP$334+$GO363,0),"")</f>
        <v>0.83936637555126525</v>
      </c>
      <c r="HD363" s="12">
        <f ca="1">IF($GP363,OFFSET(CB$339,$GP$334+$GO363,0),"")</f>
        <v>0.98885776850082163</v>
      </c>
      <c r="HE363">
        <f ca="1">GZ363</f>
        <v>2009</v>
      </c>
      <c r="HF363" s="12">
        <f t="shared" ca="1" si="1309"/>
        <v>0.83936637555126525</v>
      </c>
      <c r="HG363" s="12">
        <f t="shared" ca="1" si="1310"/>
        <v>0.79983773678210324</v>
      </c>
      <c r="HH363" s="12">
        <f t="shared" ca="1" si="1311"/>
        <v>0.75504923802368973</v>
      </c>
      <c r="HJ363" s="17"/>
      <c r="HL363" s="18">
        <f t="shared" si="1372"/>
        <v>1973</v>
      </c>
      <c r="HM363" s="9">
        <f t="shared" si="1312"/>
        <v>0.57790935608864136</v>
      </c>
      <c r="HN363" s="9">
        <f t="shared" si="1313"/>
        <v>1.9009437263359727</v>
      </c>
      <c r="HO363" s="9">
        <f t="shared" si="1314"/>
        <v>1.2910484817450532</v>
      </c>
      <c r="HP363" s="9">
        <f t="shared" si="1315"/>
        <v>1.061785839890065</v>
      </c>
      <c r="HQ363" s="9">
        <f t="shared" si="1316"/>
        <v>1.3867226146025529</v>
      </c>
      <c r="HR363" s="9">
        <f t="shared" si="1317"/>
        <v>1.0985727043876505</v>
      </c>
      <c r="HS363" s="9">
        <f t="shared" si="1318"/>
        <v>1.0985731648475647</v>
      </c>
      <c r="HT363" s="9"/>
      <c r="HU363" s="9">
        <f t="shared" si="1319"/>
        <v>1.3708169965284647</v>
      </c>
      <c r="HV363" s="23">
        <f t="shared" si="1320"/>
        <v>1.900942929567571</v>
      </c>
      <c r="HX363" s="8"/>
      <c r="HY363" s="5">
        <f t="shared" si="1393"/>
        <v>24</v>
      </c>
      <c r="HZ363" t="b">
        <f t="shared" si="1373"/>
        <v>1</v>
      </c>
      <c r="IC363" s="11"/>
      <c r="ID363" s="11"/>
      <c r="IE363" s="11"/>
      <c r="IF363">
        <f t="shared" ca="1" si="1375"/>
        <v>2009</v>
      </c>
      <c r="IG363" s="12">
        <f t="shared" ca="1" si="1376"/>
        <v>0.9005868227403212</v>
      </c>
      <c r="IH363" s="19">
        <f t="shared" ca="1" si="1377"/>
        <v>0.96608084153395934</v>
      </c>
      <c r="II363" s="19">
        <f t="shared" ca="1" si="1378"/>
        <v>0.90057942855899165</v>
      </c>
      <c r="IJ363" s="11">
        <f t="shared" ca="1" si="1379"/>
        <v>2009</v>
      </c>
      <c r="IK363" s="12">
        <f t="shared" ca="1" si="1380"/>
        <v>1.380716037557868</v>
      </c>
      <c r="IL363" s="12">
        <f t="shared" ref="IL363:IL400" ca="1" si="1499">IF($GP363,OFFSET(HV$258,$GP$253+$GO363,0),"")</f>
        <v>0.6522607098366352</v>
      </c>
      <c r="IM363" s="12">
        <f t="shared" ref="IM363:IM400" ca="1" si="1500">IF($GP363,OFFSET(HQ$258,$GP$253+$GO363,0),"")</f>
        <v>0.96608084153395934</v>
      </c>
      <c r="IN363" s="12">
        <f t="shared" ref="IN363:IN400" ca="1" si="1501">IF($GP363,OFFSET(HS$258,$GP$253+$GO363,0),"")</f>
        <v>0.90057942855899165</v>
      </c>
      <c r="IO363">
        <f t="shared" ca="1" si="1381"/>
        <v>2009</v>
      </c>
      <c r="IP363" s="12">
        <f t="shared" ca="1" si="1382"/>
        <v>0.96608084153395934</v>
      </c>
      <c r="IQ363" s="12">
        <f t="shared" ca="1" si="1383"/>
        <v>0.8490097957639039</v>
      </c>
      <c r="IR363" s="12">
        <f t="shared" ca="1" si="1384"/>
        <v>0.7952341979070896</v>
      </c>
    </row>
    <row r="364" spans="1:252" x14ac:dyDescent="0.2">
      <c r="A364" t="s">
        <v>218</v>
      </c>
      <c r="B364" s="1">
        <f t="shared" si="1385"/>
        <v>1974</v>
      </c>
      <c r="C364" s="124">
        <f>Manufacturing_Energy_Data!C70</f>
        <v>916.38228761252185</v>
      </c>
      <c r="D364" s="124">
        <f>Manufacturing_Energy_Data!D70</f>
        <v>195.18273179879691</v>
      </c>
      <c r="E364" s="124">
        <f>Manufacturing_Energy_Data!E70</f>
        <v>45.343594680817269</v>
      </c>
      <c r="F364" s="124">
        <v>0.01</v>
      </c>
      <c r="G364" s="124">
        <v>0.01</v>
      </c>
      <c r="H364" s="124">
        <v>0.01</v>
      </c>
      <c r="I364" s="124">
        <f>Manufacturing_Energy_Data!F70</f>
        <v>236.32951784971422</v>
      </c>
      <c r="J364" s="124">
        <f>Manufacturing_Energy_Data!G70</f>
        <v>1841.4594640159989</v>
      </c>
      <c r="K364" s="124">
        <f>Manufacturing_Energy_Data!H70</f>
        <v>22.098920409671415</v>
      </c>
      <c r="L364" s="124">
        <f>Manufacturing_Energy_Data!I70</f>
        <v>3059.3692855128302</v>
      </c>
      <c r="M364" s="124">
        <f>Manufacturing_Energy_Data!J70</f>
        <v>2984.1066150056604</v>
      </c>
      <c r="N364" s="124">
        <f>Manufacturing_Energy_Data!K70</f>
        <v>183.40529199206608</v>
      </c>
      <c r="O364" s="124">
        <f>Manufacturing_Energy_Data!L70</f>
        <v>1166.0564308853952</v>
      </c>
      <c r="P364" s="124">
        <f>Manufacturing_Energy_Data!M70</f>
        <v>3959.3259398847586</v>
      </c>
      <c r="Q364" s="124">
        <f>Manufacturing_Energy_Data!N70</f>
        <v>293.69135137908847</v>
      </c>
      <c r="R364" s="124">
        <f>Manufacturing_Energy_Data!O70</f>
        <v>200.25859350879159</v>
      </c>
      <c r="S364" s="124">
        <f>Manufacturing_Energy_Data!P70</f>
        <v>54.711571164345017</v>
      </c>
      <c r="T364" s="124">
        <f>Manufacturing_Energy_Data!Q70</f>
        <v>95.738404505607377</v>
      </c>
      <c r="U364" s="124">
        <f>Manufacturing_Energy_Data!R70</f>
        <v>278.49585239729356</v>
      </c>
      <c r="V364" s="124">
        <f>Manufacturing_Energy_Data!S70</f>
        <v>45.016686554556983</v>
      </c>
      <c r="W364" s="124">
        <f>Manufacturing_Energy_Data!T70</f>
        <v>43.214543825357822</v>
      </c>
      <c r="X364" s="124">
        <f t="shared" si="1277"/>
        <v>15620.21708298327</v>
      </c>
      <c r="Y364">
        <v>15620.21708298327</v>
      </c>
      <c r="Z364" s="19">
        <f t="shared" si="1475"/>
        <v>1.6156231296753865</v>
      </c>
      <c r="AA364" s="19">
        <f t="shared" si="1476"/>
        <v>2.4838821260493766</v>
      </c>
      <c r="AB364" s="19">
        <f t="shared" si="1477"/>
        <v>0.55040761150361817</v>
      </c>
      <c r="AC364" s="19">
        <f t="shared" si="1478"/>
        <v>1.7630449120580643E-5</v>
      </c>
      <c r="AD364" s="19">
        <f t="shared" si="1479"/>
        <v>1.2725931762292751E-4</v>
      </c>
      <c r="AE364" s="19">
        <f t="shared" si="1480"/>
        <v>1.2138596760535828E-4</v>
      </c>
      <c r="AF364" s="19">
        <f t="shared" si="1481"/>
        <v>3.2678013384748863</v>
      </c>
      <c r="AG364" s="19">
        <f t="shared" si="1482"/>
        <v>11.935266296871937</v>
      </c>
      <c r="AH364" s="19">
        <f t="shared" si="1483"/>
        <v>0.38091014653598221</v>
      </c>
      <c r="AI364" s="19">
        <f t="shared" si="1484"/>
        <v>5.1803058068161763</v>
      </c>
      <c r="AJ364" s="19">
        <f t="shared" si="1485"/>
        <v>6.9763040919362487</v>
      </c>
      <c r="AK364" s="19">
        <f t="shared" si="1486"/>
        <v>1.8406438094749191</v>
      </c>
      <c r="AL364" s="19">
        <f t="shared" si="1487"/>
        <v>12.026566631950219</v>
      </c>
      <c r="AM364" s="19">
        <f t="shared" si="1488"/>
        <v>11.190531209010128</v>
      </c>
      <c r="AN364" s="19">
        <f t="shared" si="1489"/>
        <v>1.1406962710538542</v>
      </c>
      <c r="AO364" s="19">
        <f t="shared" si="1490"/>
        <v>0.71632355088749455</v>
      </c>
      <c r="AP364" s="19">
        <f t="shared" si="1491"/>
        <v>3.9803816199360735</v>
      </c>
      <c r="AQ364" s="19">
        <f t="shared" si="1492"/>
        <v>0.89686002265946441</v>
      </c>
      <c r="AR364" s="19">
        <f t="shared" si="1493"/>
        <v>0.67835433049105109</v>
      </c>
      <c r="AS364" s="19">
        <f t="shared" si="1494"/>
        <v>0.96122719391638378</v>
      </c>
      <c r="AT364" s="19">
        <f t="shared" si="1495"/>
        <v>0.64109714189913181</v>
      </c>
      <c r="AU364" s="19">
        <f t="shared" si="1496"/>
        <v>21.708500296687724</v>
      </c>
      <c r="AV364" s="19"/>
      <c r="AX364">
        <f t="shared" si="1278"/>
        <v>1.342614396593536</v>
      </c>
      <c r="AY364">
        <f t="shared" si="1279"/>
        <v>1.3484525616554932</v>
      </c>
      <c r="AZ364">
        <f t="shared" si="1280"/>
        <v>1.6681690750647373</v>
      </c>
      <c r="BA364">
        <f t="shared" si="1281"/>
        <v>1.1932110758343997</v>
      </c>
      <c r="BB364">
        <f t="shared" si="1282"/>
        <v>1.0787290182067024</v>
      </c>
      <c r="BC364">
        <f t="shared" si="1283"/>
        <v>1.0253580292284896</v>
      </c>
      <c r="BD364">
        <f t="shared" si="1284"/>
        <v>0.97652661646602723</v>
      </c>
      <c r="BE364">
        <f t="shared" si="1285"/>
        <v>1.0736236470810907</v>
      </c>
      <c r="BF364">
        <f t="shared" si="1286"/>
        <v>1.2756678981262797</v>
      </c>
      <c r="BG364">
        <f t="shared" si="1287"/>
        <v>1.3382277280992725</v>
      </c>
      <c r="BH364">
        <f t="shared" si="1288"/>
        <v>1.8104463855499064</v>
      </c>
      <c r="BI364">
        <f t="shared" si="1289"/>
        <v>1.9492167764983366</v>
      </c>
      <c r="BJ364">
        <f t="shared" si="1290"/>
        <v>1.3972595817599958</v>
      </c>
      <c r="BK364">
        <f t="shared" si="1291"/>
        <v>1.2716420979524452</v>
      </c>
      <c r="BL364">
        <f t="shared" si="1292"/>
        <v>1.3681270838738333</v>
      </c>
      <c r="BM364">
        <f t="shared" si="1293"/>
        <v>1.5187238908248704</v>
      </c>
      <c r="BN364">
        <f t="shared" si="1294"/>
        <v>3.2514250203161916</v>
      </c>
      <c r="BO364">
        <f t="shared" si="1295"/>
        <v>1.5752105104052274</v>
      </c>
      <c r="BP364">
        <f t="shared" si="1296"/>
        <v>1.4399188452177711</v>
      </c>
      <c r="BQ364">
        <f t="shared" si="1297"/>
        <v>1.5908360678837943</v>
      </c>
      <c r="BR364">
        <f t="shared" si="1298"/>
        <v>1.446632797902178</v>
      </c>
      <c r="BS364">
        <f t="shared" si="1299"/>
        <v>1.7888547476227106</v>
      </c>
      <c r="BU364" s="16"/>
      <c r="BV364" s="9">
        <f t="shared" si="1300"/>
        <v>0.76559840889052921</v>
      </c>
      <c r="BW364" s="9">
        <f t="shared" si="1324"/>
        <v>1.7888547476227106</v>
      </c>
      <c r="BX364" s="9">
        <f t="shared" si="1325"/>
        <v>1.3026408707526145</v>
      </c>
      <c r="BY364" s="9">
        <f t="shared" si="1326"/>
        <v>1.0011573926460184</v>
      </c>
      <c r="BZ364" s="9">
        <f t="shared" si="1327"/>
        <v>1.3716648827281266</v>
      </c>
      <c r="CA364" s="9">
        <f t="shared" si="1301"/>
        <v>1.36954435113816</v>
      </c>
      <c r="CB364" s="9">
        <f t="shared" si="1328"/>
        <v>1.3695443485162164</v>
      </c>
      <c r="CC364" s="9"/>
      <c r="CD364" s="9">
        <f t="shared" si="1329"/>
        <v>1.3041485377168267</v>
      </c>
      <c r="CE364" s="9">
        <f t="shared" si="1330"/>
        <v>1.7888547510474089</v>
      </c>
      <c r="CG364" s="35"/>
      <c r="CH364">
        <f t="shared" si="1331"/>
        <v>1974</v>
      </c>
      <c r="CI364" s="19">
        <f t="shared" si="1332"/>
        <v>5.8666424592192928E-2</v>
      </c>
      <c r="CJ364" s="19">
        <f t="shared" si="1416"/>
        <v>1.2495519797316376E-2</v>
      </c>
      <c r="CK364" s="19">
        <f t="shared" si="1417"/>
        <v>2.9028786501446749E-3</v>
      </c>
      <c r="CL364" s="19">
        <f t="shared" si="1418"/>
        <v>6.4019596826820304E-7</v>
      </c>
      <c r="CM364" s="19">
        <f t="shared" si="1419"/>
        <v>6.4019596826820304E-7</v>
      </c>
      <c r="CN364" s="19">
        <f t="shared" si="1420"/>
        <v>6.4019596826820304E-7</v>
      </c>
      <c r="CO364" s="19">
        <f t="shared" si="1421"/>
        <v>1.5129720451015535E-2</v>
      </c>
      <c r="CP364" s="19">
        <f t="shared" si="1422"/>
        <v>0.11788949245923686</v>
      </c>
      <c r="CQ364" s="19">
        <f t="shared" si="1423"/>
        <v>1.4147639749351544E-3</v>
      </c>
      <c r="CR364" s="19">
        <f t="shared" si="1424"/>
        <v>0.19585958820288868</v>
      </c>
      <c r="CS364" s="19">
        <f t="shared" si="1425"/>
        <v>0.19104130238090983</v>
      </c>
      <c r="CT364" s="19">
        <f t="shared" si="1426"/>
        <v>1.1741532849237324E-2</v>
      </c>
      <c r="CU364" s="19">
        <f t="shared" si="1427"/>
        <v>7.4650462582604049E-2</v>
      </c>
      <c r="CV364" s="19">
        <f t="shared" si="1428"/>
        <v>0.25347445037739358</v>
      </c>
      <c r="CW364" s="19">
        <f t="shared" si="1429"/>
        <v>1.8802001906813259E-2</v>
      </c>
      <c r="CX364" s="19">
        <f t="shared" si="1430"/>
        <v>1.2820474417538931E-2</v>
      </c>
      <c r="CY364" s="19">
        <f t="shared" si="1415"/>
        <v>3.5026127277032553E-3</v>
      </c>
      <c r="CZ364" s="19">
        <f t="shared" si="1431"/>
        <v>6.1291340572920206E-3</v>
      </c>
      <c r="DA364" s="19">
        <f t="shared" si="1432"/>
        <v>1.7829192188416391E-2</v>
      </c>
      <c r="DB364" s="19">
        <f t="shared" si="1433"/>
        <v>2.8819501237020801E-3</v>
      </c>
      <c r="DC364" s="19">
        <f t="shared" si="1434"/>
        <v>2.7665776727543645E-3</v>
      </c>
      <c r="DF364" s="19">
        <f t="shared" si="1386"/>
        <v>6.1302395071145717E-2</v>
      </c>
      <c r="DG364" s="19">
        <f t="shared" si="1437"/>
        <v>1.3355832429215406E-2</v>
      </c>
      <c r="DH364" s="19">
        <f t="shared" si="1438"/>
        <v>3.1201744449141249E-3</v>
      </c>
      <c r="DI364" s="19">
        <f t="shared" si="1439"/>
        <v>6.3930415336493556E-7</v>
      </c>
      <c r="DJ364" s="19">
        <f t="shared" si="1440"/>
        <v>6.3930415336493556E-7</v>
      </c>
      <c r="DK364" s="19">
        <f t="shared" si="1441"/>
        <v>6.3930415336493556E-7</v>
      </c>
      <c r="DL364" s="19">
        <f t="shared" si="1442"/>
        <v>1.5450498684426902E-2</v>
      </c>
      <c r="DM364" s="19">
        <f t="shared" si="1443"/>
        <v>0.1171502461967945</v>
      </c>
      <c r="DN364" s="19">
        <f t="shared" si="1444"/>
        <v>1.5542629063477747E-3</v>
      </c>
      <c r="DO364" s="19">
        <f t="shared" si="1445"/>
        <v>0.19696077713003995</v>
      </c>
      <c r="DP364" s="19">
        <f t="shared" si="1446"/>
        <v>0.17886747525801916</v>
      </c>
      <c r="DQ364" s="19">
        <f t="shared" si="1447"/>
        <v>1.2232396267106E-2</v>
      </c>
      <c r="DR364" s="19">
        <f t="shared" si="1448"/>
        <v>7.4347453850593326E-2</v>
      </c>
      <c r="DS364" s="19">
        <f t="shared" si="1449"/>
        <v>0.25794337167537307</v>
      </c>
      <c r="DT364" s="19">
        <f t="shared" si="1450"/>
        <v>1.9778426506869784E-2</v>
      </c>
      <c r="DU364" s="19">
        <f t="shared" si="1451"/>
        <v>1.3141048590766081E-2</v>
      </c>
      <c r="DV364" s="19">
        <f t="shared" si="1435"/>
        <v>3.8169840252356628E-3</v>
      </c>
      <c r="DW364" s="19">
        <f t="shared" si="1452"/>
        <v>6.5009434345921499E-3</v>
      </c>
      <c r="DX364" s="19">
        <f t="shared" si="1453"/>
        <v>1.8267295052096184E-2</v>
      </c>
      <c r="DY364" s="19">
        <f t="shared" si="1454"/>
        <v>2.8525480323436342E-3</v>
      </c>
      <c r="DZ364" s="19">
        <f t="shared" si="1455"/>
        <v>2.9415930922564878E-3</v>
      </c>
      <c r="EA364" s="19">
        <f t="shared" si="1355"/>
        <v>0.99958564056059596</v>
      </c>
      <c r="EB364" s="19"/>
      <c r="EC364" s="19">
        <f t="shared" si="1387"/>
        <v>6.1327806826802347E-2</v>
      </c>
      <c r="ED364" s="19">
        <f t="shared" si="1456"/>
        <v>1.3361368838517004E-2</v>
      </c>
      <c r="EE364" s="19">
        <f t="shared" si="1457"/>
        <v>3.1214678545844685E-3</v>
      </c>
      <c r="EF364" s="19">
        <f t="shared" si="1458"/>
        <v>6.3956916488555763E-7</v>
      </c>
      <c r="EG364" s="19">
        <f t="shared" si="1459"/>
        <v>6.3956916488555763E-7</v>
      </c>
      <c r="EH364" s="19">
        <f t="shared" si="1460"/>
        <v>6.3956916488555763E-7</v>
      </c>
      <c r="EI364" s="19">
        <f t="shared" si="1461"/>
        <v>1.5456903398253926E-2</v>
      </c>
      <c r="EJ364" s="19">
        <f t="shared" si="1462"/>
        <v>0.11719880862943702</v>
      </c>
      <c r="EK364" s="19">
        <f t="shared" si="1463"/>
        <v>1.5549071968221752E-3</v>
      </c>
      <c r="EL364" s="19">
        <f t="shared" si="1464"/>
        <v>0.19704242351818776</v>
      </c>
      <c r="EM364" s="19">
        <f t="shared" si="1465"/>
        <v>0.17894162140795181</v>
      </c>
      <c r="EN364" s="19">
        <f t="shared" si="1466"/>
        <v>1.2237466977062341E-2</v>
      </c>
      <c r="EO364" s="19">
        <f t="shared" si="1467"/>
        <v>7.4378273190176245E-2</v>
      </c>
      <c r="EP364" s="19">
        <f t="shared" si="1468"/>
        <v>0.25805029725188039</v>
      </c>
      <c r="EQ364" s="19">
        <f t="shared" si="1469"/>
        <v>1.978662528182926E-2</v>
      </c>
      <c r="ER364" s="19">
        <f t="shared" si="1470"/>
        <v>1.3146495965464458E-2</v>
      </c>
      <c r="ES364" s="19">
        <f t="shared" si="1436"/>
        <v>3.8185662842205197E-3</v>
      </c>
      <c r="ET364" s="19">
        <f t="shared" si="1471"/>
        <v>6.5036382785033176E-3</v>
      </c>
      <c r="EU364" s="19">
        <f t="shared" si="1472"/>
        <v>1.8274867415913824E-2</v>
      </c>
      <c r="EV364" s="19">
        <f t="shared" si="1473"/>
        <v>2.8537305025148666E-3</v>
      </c>
      <c r="EW364" s="19">
        <f t="shared" si="1474"/>
        <v>2.9428124743836447E-3</v>
      </c>
      <c r="EZ364" s="19">
        <f t="shared" si="1388"/>
        <v>-0.1425736732961137</v>
      </c>
      <c r="FA364" s="19">
        <f t="shared" si="1399"/>
        <v>-4.0070779971651885E-2</v>
      </c>
      <c r="FB364" s="19">
        <f t="shared" si="1400"/>
        <v>-8.2690777307948118E-2</v>
      </c>
      <c r="FC364" s="19">
        <f t="shared" si="1401"/>
        <v>-5.2516950276215377E-2</v>
      </c>
      <c r="FD364" s="19">
        <f t="shared" si="1402"/>
        <v>9.4438256428068301E-2</v>
      </c>
      <c r="FE364" s="19">
        <f t="shared" si="1403"/>
        <v>6.2773858619404849E-2</v>
      </c>
      <c r="FF364" s="19">
        <f t="shared" si="1404"/>
        <v>-5.7496229553812173E-2</v>
      </c>
      <c r="FG364" s="19">
        <f t="shared" si="1405"/>
        <v>3.2882047942333343E-3</v>
      </c>
      <c r="FH364" s="19">
        <f t="shared" si="1406"/>
        <v>-0.17158650715349158</v>
      </c>
      <c r="FI364" s="19">
        <f t="shared" si="1407"/>
        <v>-0.10906167036044145</v>
      </c>
      <c r="FJ364" s="19">
        <f t="shared" si="1408"/>
        <v>9.9012922153032104E-2</v>
      </c>
      <c r="FK364" s="19">
        <f t="shared" si="1409"/>
        <v>-4.8867230895200307E-2</v>
      </c>
      <c r="FL364" s="19">
        <f t="shared" si="1410"/>
        <v>3.0157350414754765E-2</v>
      </c>
      <c r="FM364" s="19">
        <f t="shared" si="1411"/>
        <v>-5.1432511673927435E-2</v>
      </c>
      <c r="FN364" s="19">
        <f t="shared" si="1412"/>
        <v>-8.5523968232151804E-2</v>
      </c>
      <c r="FO364" s="19">
        <f t="shared" si="1413"/>
        <v>-7.8845100402195875E-2</v>
      </c>
      <c r="FP364" s="19">
        <f t="shared" si="1394"/>
        <v>-0.24355623085454148</v>
      </c>
      <c r="FQ364" s="19">
        <f t="shared" si="1395"/>
        <v>-9.2247179431869247E-2</v>
      </c>
      <c r="FR364" s="19">
        <f t="shared" si="1396"/>
        <v>6.1084226739493389E-2</v>
      </c>
      <c r="FS364" s="19">
        <f t="shared" si="1397"/>
        <v>0.10019645531571718</v>
      </c>
      <c r="FT364" s="19">
        <f t="shared" si="1398"/>
        <v>-8.2985939004165066E-2</v>
      </c>
      <c r="FU364" s="19"/>
      <c r="FV364" s="19"/>
      <c r="FW364" s="19">
        <f t="shared" si="1359"/>
        <v>0.97160356084308563</v>
      </c>
      <c r="FX364" s="19">
        <f t="shared" si="1389"/>
        <v>0.87669465694885051</v>
      </c>
      <c r="FY364" s="19">
        <f t="shared" si="1303"/>
        <v>1.3716648827281266</v>
      </c>
      <c r="GA364">
        <f t="shared" si="1360"/>
        <v>1.0518257624883911</v>
      </c>
      <c r="GB364">
        <f t="shared" si="1390"/>
        <v>1.128827014792126</v>
      </c>
      <c r="GC364">
        <f t="shared" si="1304"/>
        <v>1.3026408707526145</v>
      </c>
      <c r="GE364">
        <f t="shared" si="1361"/>
        <v>1.0406779891949771</v>
      </c>
      <c r="GF364">
        <f t="shared" si="1391"/>
        <v>0.92445623656435727</v>
      </c>
      <c r="GG364">
        <f t="shared" si="1305"/>
        <v>1.0011573926460184</v>
      </c>
      <c r="GI364" s="132">
        <f t="shared" si="1497"/>
        <v>0.76559840889052921</v>
      </c>
      <c r="GJ364" s="19">
        <f t="shared" si="1362"/>
        <v>1.36954435113816</v>
      </c>
      <c r="GK364" s="19">
        <f t="shared" si="1306"/>
        <v>1.3695443485162164</v>
      </c>
      <c r="GL364" s="3"/>
      <c r="GM364" s="3"/>
      <c r="GN364" s="8"/>
      <c r="GO364" s="5">
        <f t="shared" si="1392"/>
        <v>25</v>
      </c>
      <c r="GP364" t="b">
        <f t="shared" si="1363"/>
        <v>1</v>
      </c>
      <c r="GS364" s="11"/>
      <c r="GT364" s="11"/>
      <c r="GU364" s="34"/>
      <c r="GV364" s="31">
        <f t="shared" ca="1" si="1498"/>
        <v>2010</v>
      </c>
      <c r="GW364" s="12">
        <f ca="1">IF($GP364,HA364*HB364,"")</f>
        <v>1.2258575717903322</v>
      </c>
      <c r="GX364" s="19">
        <f ca="1">HC364</f>
        <v>0.84362427981420973</v>
      </c>
      <c r="GY364" s="19">
        <f ca="1">HD364</f>
        <v>1.034160830880978</v>
      </c>
      <c r="GZ364" s="11">
        <f t="shared" ca="1" si="1308"/>
        <v>2010</v>
      </c>
      <c r="HA364" s="12">
        <f ca="1">IF($GP364,OFFSET(BV$339,$GP$334+$GO364,0),"")</f>
        <v>2.0563244551065178</v>
      </c>
      <c r="HB364" s="12">
        <f ca="1">IF($GP364,OFFSET(CD$339,$GP$334+$GO364,0),"")</f>
        <v>0.59614015130060427</v>
      </c>
      <c r="HC364" s="12">
        <f ca="1">IF($GP364,OFFSET(BZ$339,$GP$334+$GO364,0),"")</f>
        <v>0.84362427981420973</v>
      </c>
      <c r="HD364" s="12">
        <f ca="1">IF($GP364,OFFSET(CB$339,$GP$334+$GO364,0),"")</f>
        <v>1.034160830880978</v>
      </c>
      <c r="HE364">
        <f ca="1">GZ364</f>
        <v>2010</v>
      </c>
      <c r="HF364" s="12">
        <f t="shared" ca="1" si="1309"/>
        <v>0.84362427981420973</v>
      </c>
      <c r="HG364" s="12">
        <f t="shared" ca="1" si="1310"/>
        <v>0.86513872997908525</v>
      </c>
      <c r="HH364" s="12">
        <f t="shared" ca="1" si="1311"/>
        <v>0.68906885178405541</v>
      </c>
      <c r="HJ364" s="17"/>
      <c r="HL364" s="18">
        <f t="shared" si="1372"/>
        <v>1974</v>
      </c>
      <c r="HM364" s="9">
        <f t="shared" si="1312"/>
        <v>0.54187528117607797</v>
      </c>
      <c r="HN364" s="9">
        <f t="shared" si="1313"/>
        <v>2.0217085457108874</v>
      </c>
      <c r="HO364" s="9">
        <f t="shared" si="1314"/>
        <v>1.3579580537209703</v>
      </c>
      <c r="HP364" s="9">
        <f t="shared" si="1315"/>
        <v>1.104977152812493</v>
      </c>
      <c r="HQ364" s="9">
        <f t="shared" si="1316"/>
        <v>1.3473446302494743</v>
      </c>
      <c r="HR364" s="9">
        <f t="shared" si="1317"/>
        <v>1.0955133884850696</v>
      </c>
      <c r="HS364" s="9">
        <f t="shared" si="1318"/>
        <v>1.0955138866631671</v>
      </c>
      <c r="HT364" s="9"/>
      <c r="HU364" s="9">
        <f t="shared" si="1319"/>
        <v>1.5005126238393922</v>
      </c>
      <c r="HV364" s="23">
        <f t="shared" si="1320"/>
        <v>2.0217076263515543</v>
      </c>
      <c r="HX364" s="8"/>
      <c r="HY364" s="5">
        <f t="shared" si="1393"/>
        <v>25</v>
      </c>
      <c r="HZ364" t="b">
        <f t="shared" si="1373"/>
        <v>1</v>
      </c>
      <c r="IC364" s="11"/>
      <c r="ID364" s="11"/>
      <c r="IE364" s="11"/>
      <c r="IF364">
        <f t="shared" ca="1" si="1375"/>
        <v>2010</v>
      </c>
      <c r="IG364" s="12">
        <f t="shared" ca="1" si="1376"/>
        <v>0.95369466343364639</v>
      </c>
      <c r="IH364" s="19">
        <f t="shared" ca="1" si="1377"/>
        <v>0.95575026496124149</v>
      </c>
      <c r="II364" s="19">
        <f t="shared" ca="1" si="1378"/>
        <v>0.95368638425361252</v>
      </c>
      <c r="IJ364" s="11">
        <f t="shared" ca="1" si="1379"/>
        <v>2010</v>
      </c>
      <c r="IK364" s="12">
        <f t="shared" ca="1" si="1380"/>
        <v>1.4554254284760619</v>
      </c>
      <c r="IL364" s="12">
        <f t="shared" ca="1" si="1499"/>
        <v>0.65526865531835266</v>
      </c>
      <c r="IM364" s="12">
        <f t="shared" ca="1" si="1500"/>
        <v>0.95575026496124149</v>
      </c>
      <c r="IN364" s="12">
        <f t="shared" ca="1" si="1501"/>
        <v>0.95368638425361252</v>
      </c>
      <c r="IO364">
        <f t="shared" ca="1" si="1381"/>
        <v>2010</v>
      </c>
      <c r="IP364" s="12">
        <f t="shared" ca="1" si="1382"/>
        <v>0.95575026496124149</v>
      </c>
      <c r="IQ364" s="12">
        <f t="shared" ca="1" si="1383"/>
        <v>0.87708169788221524</v>
      </c>
      <c r="IR364" s="12">
        <f t="shared" ca="1" si="1384"/>
        <v>0.78169065182527253</v>
      </c>
    </row>
    <row r="365" spans="1:252" x14ac:dyDescent="0.2">
      <c r="A365" t="s">
        <v>218</v>
      </c>
      <c r="B365" s="1">
        <f t="shared" si="1385"/>
        <v>1975</v>
      </c>
      <c r="C365" s="124">
        <f>Manufacturing_Energy_Data!C71</f>
        <v>919.47748680792574</v>
      </c>
      <c r="D365" s="124">
        <f>Manufacturing_Energy_Data!D71</f>
        <v>194.60722748181865</v>
      </c>
      <c r="E365" s="124">
        <f>Manufacturing_Energy_Data!E71</f>
        <v>43.638892674927845</v>
      </c>
      <c r="F365" s="124">
        <v>0.01</v>
      </c>
      <c r="G365" s="124">
        <v>0.01</v>
      </c>
      <c r="H365" s="124">
        <v>0.01</v>
      </c>
      <c r="I365" s="124">
        <f>Manufacturing_Energy_Data!F71</f>
        <v>221.3159713170036</v>
      </c>
      <c r="J365" s="124">
        <f>Manufacturing_Energy_Data!G71</f>
        <v>1695.0070009695717</v>
      </c>
      <c r="K365" s="124">
        <f>Manufacturing_Energy_Data!H71</f>
        <v>23.832405657932156</v>
      </c>
      <c r="L365" s="124">
        <f>Manufacturing_Energy_Data!I71</f>
        <v>2912.1731121392399</v>
      </c>
      <c r="M365" s="124">
        <f>Manufacturing_Energy_Data!J71</f>
        <v>2647.2003018212563</v>
      </c>
      <c r="N365" s="124">
        <f>Manufacturing_Energy_Data!K71</f>
        <v>167.84096044703415</v>
      </c>
      <c r="O365" s="124">
        <f>Manufacturing_Energy_Data!L71</f>
        <v>1035.47811887231</v>
      </c>
      <c r="P365" s="124">
        <f>Manufacturing_Energy_Data!M71</f>
        <v>3317.3109261313675</v>
      </c>
      <c r="Q365" s="124">
        <f>Manufacturing_Energy_Data!N71</f>
        <v>275.58926308356416</v>
      </c>
      <c r="R365" s="124">
        <f>Manufacturing_Energy_Data!O71</f>
        <v>183.33232342411438</v>
      </c>
      <c r="S365" s="124">
        <f>Manufacturing_Energy_Data!P71</f>
        <v>55.200028279715859</v>
      </c>
      <c r="T365" s="124">
        <f>Manufacturing_Energy_Data!Q71</f>
        <v>82.895915930684069</v>
      </c>
      <c r="U365" s="124">
        <f>Manufacturing_Energy_Data!R71</f>
        <v>261.61018655965438</v>
      </c>
      <c r="V365" s="124">
        <f>Manufacturing_Energy_Data!S71</f>
        <v>38.122775143277181</v>
      </c>
      <c r="W365" s="124">
        <f>Manufacturing_Energy_Data!T71</f>
        <v>39.129404667640735</v>
      </c>
      <c r="X365" s="124">
        <f t="shared" si="1277"/>
        <v>14113.792301409039</v>
      </c>
      <c r="Y365">
        <v>14113.792301409039</v>
      </c>
      <c r="Z365" s="19">
        <f t="shared" si="1475"/>
        <v>1.6501424632461221</v>
      </c>
      <c r="AA365" s="19">
        <f t="shared" si="1476"/>
        <v>2.5293328250293428</v>
      </c>
      <c r="AB365" s="19">
        <f t="shared" si="1477"/>
        <v>0.53577399030181705</v>
      </c>
      <c r="AC365" s="19">
        <f t="shared" si="1478"/>
        <v>1.7946523834692088E-5</v>
      </c>
      <c r="AD365" s="19">
        <f t="shared" si="1479"/>
        <v>1.2997116590984E-4</v>
      </c>
      <c r="AE365" s="19">
        <f t="shared" si="1480"/>
        <v>1.2277442379046409E-4</v>
      </c>
      <c r="AF365" s="19">
        <f t="shared" si="1481"/>
        <v>3.2610251782853581</v>
      </c>
      <c r="AG365" s="19">
        <f t="shared" si="1482"/>
        <v>12.12503220136529</v>
      </c>
      <c r="AH365" s="19">
        <f t="shared" si="1483"/>
        <v>0.432110678942695</v>
      </c>
      <c r="AI365" s="19">
        <f t="shared" si="1484"/>
        <v>4.7875514713088192</v>
      </c>
      <c r="AJ365" s="19">
        <f t="shared" si="1485"/>
        <v>6.7808765053376447</v>
      </c>
      <c r="AK365" s="19">
        <f t="shared" si="1486"/>
        <v>1.9376377335421968</v>
      </c>
      <c r="AL365" s="19">
        <f t="shared" si="1487"/>
        <v>11.846448996606563</v>
      </c>
      <c r="AM365" s="19">
        <f t="shared" si="1488"/>
        <v>12.165740996868912</v>
      </c>
      <c r="AN365" s="19">
        <f t="shared" si="1489"/>
        <v>1.1906612884193213</v>
      </c>
      <c r="AO365" s="19">
        <f t="shared" si="1490"/>
        <v>0.73208269625328359</v>
      </c>
      <c r="AP365" s="19">
        <f t="shared" si="1491"/>
        <v>4.2923439670716439</v>
      </c>
      <c r="AQ365" s="19">
        <f t="shared" si="1492"/>
        <v>0.93877119459368974</v>
      </c>
      <c r="AR365" s="19">
        <f t="shared" si="1493"/>
        <v>0.69829451847993795</v>
      </c>
      <c r="AS365" s="19">
        <f t="shared" si="1494"/>
        <v>0.93430651554551059</v>
      </c>
      <c r="AT365" s="19">
        <f t="shared" si="1495"/>
        <v>0.60843680079272933</v>
      </c>
      <c r="AU365" s="19">
        <f t="shared" si="1496"/>
        <v>21.082972810253281</v>
      </c>
      <c r="AV365" s="19"/>
      <c r="AX365">
        <f t="shared" si="1278"/>
        <v>1.3713006374386991</v>
      </c>
      <c r="AY365">
        <f t="shared" si="1279"/>
        <v>1.3731268852982366</v>
      </c>
      <c r="AZ365">
        <f t="shared" si="1280"/>
        <v>1.6238176637927006</v>
      </c>
      <c r="BA365">
        <f t="shared" si="1281"/>
        <v>1.2146026947937101</v>
      </c>
      <c r="BB365">
        <f t="shared" si="1282"/>
        <v>1.1017163286426623</v>
      </c>
      <c r="BC365">
        <f t="shared" si="1283"/>
        <v>1.0370864417107193</v>
      </c>
      <c r="BD365">
        <f t="shared" si="1284"/>
        <v>0.97450167672914589</v>
      </c>
      <c r="BE365">
        <f t="shared" si="1285"/>
        <v>1.090693828625946</v>
      </c>
      <c r="BF365">
        <f t="shared" si="1286"/>
        <v>1.4471384566088898</v>
      </c>
      <c r="BG365">
        <f t="shared" si="1287"/>
        <v>1.2367675514788925</v>
      </c>
      <c r="BH365">
        <f t="shared" si="1288"/>
        <v>1.7597302523178209</v>
      </c>
      <c r="BI365">
        <f t="shared" si="1289"/>
        <v>2.0519320237597158</v>
      </c>
      <c r="BJ365">
        <f t="shared" si="1290"/>
        <v>1.3763333191341123</v>
      </c>
      <c r="BK365">
        <f t="shared" si="1291"/>
        <v>1.3824605923933537</v>
      </c>
      <c r="BL365">
        <f t="shared" si="1292"/>
        <v>1.4280540734139742</v>
      </c>
      <c r="BM365">
        <f t="shared" si="1293"/>
        <v>1.5521358741895845</v>
      </c>
      <c r="BN365">
        <f t="shared" si="1294"/>
        <v>3.5062554053709416</v>
      </c>
      <c r="BO365">
        <f t="shared" si="1295"/>
        <v>1.6488216836833338</v>
      </c>
      <c r="BP365">
        <f t="shared" si="1296"/>
        <v>1.4822451799543666</v>
      </c>
      <c r="BQ365">
        <f t="shared" si="1297"/>
        <v>1.5462822034120722</v>
      </c>
      <c r="BR365">
        <f t="shared" si="1298"/>
        <v>1.3729348860767836</v>
      </c>
      <c r="BS365">
        <f t="shared" si="1299"/>
        <v>1.737309141128305</v>
      </c>
      <c r="BU365" s="16"/>
      <c r="BV365" s="9">
        <f t="shared" si="1300"/>
        <v>0.71228804002378465</v>
      </c>
      <c r="BW365" s="9">
        <f t="shared" si="1324"/>
        <v>1.737309141128305</v>
      </c>
      <c r="BX365" s="9">
        <f t="shared" si="1325"/>
        <v>1.3749751513024833</v>
      </c>
      <c r="BY365" s="9">
        <f t="shared" si="1326"/>
        <v>0.91736714441822698</v>
      </c>
      <c r="BZ365" s="9">
        <f t="shared" si="1327"/>
        <v>1.3773329950536257</v>
      </c>
      <c r="CA365" s="9">
        <f t="shared" si="1301"/>
        <v>1.237464175701962</v>
      </c>
      <c r="CB365" s="9">
        <f t="shared" si="1328"/>
        <v>1.237464523049685</v>
      </c>
      <c r="CC365" s="9"/>
      <c r="CD365" s="9">
        <f t="shared" si="1329"/>
        <v>1.2613570281963786</v>
      </c>
      <c r="CE365" s="9">
        <f t="shared" si="1330"/>
        <v>1.7373086534776587</v>
      </c>
      <c r="CG365" s="35"/>
      <c r="CH365">
        <f t="shared" si="1331"/>
        <v>1975</v>
      </c>
      <c r="CI365" s="19">
        <f t="shared" si="1332"/>
        <v>6.5147443519919898E-2</v>
      </c>
      <c r="CJ365" s="19">
        <f t="shared" si="1416"/>
        <v>1.3788443483215364E-2</v>
      </c>
      <c r="CK365" s="19">
        <f t="shared" si="1417"/>
        <v>3.0919324688213805E-3</v>
      </c>
      <c r="CL365" s="19">
        <f t="shared" si="1418"/>
        <v>7.0852679325610154E-7</v>
      </c>
      <c r="CM365" s="19">
        <f t="shared" si="1419"/>
        <v>7.0852679325610154E-7</v>
      </c>
      <c r="CN365" s="19">
        <f t="shared" si="1420"/>
        <v>7.0852679325610154E-7</v>
      </c>
      <c r="CO365" s="19">
        <f t="shared" si="1421"/>
        <v>1.5680829545359591E-2</v>
      </c>
      <c r="CP365" s="19">
        <f t="shared" si="1422"/>
        <v>0.12009578749436124</v>
      </c>
      <c r="CQ365" s="19">
        <f t="shared" si="1423"/>
        <v>1.6885897956393241E-3</v>
      </c>
      <c r="CR365" s="19">
        <f t="shared" si="1424"/>
        <v>0.20633526765506571</v>
      </c>
      <c r="CS365" s="19">
        <f t="shared" si="1425"/>
        <v>0.18756123409559988</v>
      </c>
      <c r="CT365" s="19">
        <f t="shared" si="1426"/>
        <v>1.1891981748256128E-2</v>
      </c>
      <c r="CU365" s="19">
        <f t="shared" si="1427"/>
        <v>7.3366399105145808E-2</v>
      </c>
      <c r="CV365" s="19">
        <f t="shared" si="1428"/>
        <v>0.23504036727252861</v>
      </c>
      <c r="CW365" s="19">
        <f t="shared" si="1429"/>
        <v>1.9526237682840984E-2</v>
      </c>
      <c r="CX365" s="19">
        <f t="shared" si="1430"/>
        <v>1.2989586321587823E-2</v>
      </c>
      <c r="CY365" s="19">
        <f t="shared" si="1415"/>
        <v>3.9110699024673193E-3</v>
      </c>
      <c r="CZ365" s="19">
        <f t="shared" si="1431"/>
        <v>5.8733977488394963E-3</v>
      </c>
      <c r="DA365" s="19">
        <f t="shared" si="1432"/>
        <v>1.8535782656624238E-2</v>
      </c>
      <c r="DB365" s="19">
        <f t="shared" si="1433"/>
        <v>2.7011007622289598E-3</v>
      </c>
      <c r="DC365" s="19">
        <f t="shared" si="1434"/>
        <v>2.7724231611183821E-3</v>
      </c>
      <c r="DF365" s="19">
        <f t="shared" si="1386"/>
        <v>6.1850351351762207E-2</v>
      </c>
      <c r="DG365" s="19">
        <f t="shared" si="1437"/>
        <v>1.3131374845201309E-2</v>
      </c>
      <c r="DH365" s="19">
        <f t="shared" si="1438"/>
        <v>2.9964116212942908E-3</v>
      </c>
      <c r="DI365" s="19">
        <f t="shared" si="1439"/>
        <v>6.7378400712175433E-7</v>
      </c>
      <c r="DJ365" s="19">
        <f t="shared" si="1440"/>
        <v>6.7378400712175433E-7</v>
      </c>
      <c r="DK365" s="19">
        <f t="shared" si="1441"/>
        <v>6.7378400712175433E-7</v>
      </c>
      <c r="DL365" s="19">
        <f t="shared" si="1442"/>
        <v>1.5403631907582782E-2</v>
      </c>
      <c r="DM365" s="19">
        <f t="shared" si="1443"/>
        <v>0.11898923090786317</v>
      </c>
      <c r="DN365" s="19">
        <f t="shared" si="1444"/>
        <v>1.5476416332513097E-3</v>
      </c>
      <c r="DO365" s="19">
        <f t="shared" si="1445"/>
        <v>0.20105194428741646</v>
      </c>
      <c r="DP365" s="19">
        <f t="shared" si="1446"/>
        <v>0.18929593672433892</v>
      </c>
      <c r="DQ365" s="19">
        <f t="shared" si="1447"/>
        <v>1.181659767292001E-2</v>
      </c>
      <c r="DR365" s="19">
        <f t="shared" si="1448"/>
        <v>7.4006574239964845E-2</v>
      </c>
      <c r="DS365" s="19">
        <f t="shared" si="1449"/>
        <v>0.24414142989707793</v>
      </c>
      <c r="DT365" s="19">
        <f t="shared" si="1450"/>
        <v>1.9161838763858321E-2</v>
      </c>
      <c r="DU365" s="19">
        <f t="shared" si="1451"/>
        <v>1.2904845692460181E-2</v>
      </c>
      <c r="DV365" s="19">
        <f t="shared" si="1435"/>
        <v>3.7030876132096544E-3</v>
      </c>
      <c r="DW365" s="19">
        <f t="shared" si="1452"/>
        <v>6.0003576366546548E-3</v>
      </c>
      <c r="DX365" s="19">
        <f t="shared" si="1453"/>
        <v>1.8180198955079156E-2</v>
      </c>
      <c r="DY365" s="19">
        <f t="shared" si="1454"/>
        <v>2.7905488070492988E-3</v>
      </c>
      <c r="DZ365" s="19">
        <f t="shared" si="1455"/>
        <v>2.7694993887801794E-3</v>
      </c>
      <c r="EA365" s="19">
        <f t="shared" si="1355"/>
        <v>0.99974352329778604</v>
      </c>
      <c r="EB365" s="19"/>
      <c r="EC365" s="19">
        <f t="shared" si="1387"/>
        <v>6.1866218595486022E-2</v>
      </c>
      <c r="ED365" s="19">
        <f t="shared" si="1456"/>
        <v>1.31347436009245E-2</v>
      </c>
      <c r="EE365" s="19">
        <f t="shared" si="1457"/>
        <v>2.9971803282208133E-3</v>
      </c>
      <c r="EF365" s="19">
        <f t="shared" si="1458"/>
        <v>6.739568613549891E-7</v>
      </c>
      <c r="EG365" s="19">
        <f t="shared" si="1459"/>
        <v>6.739568613549891E-7</v>
      </c>
      <c r="EH365" s="19">
        <f t="shared" si="1460"/>
        <v>6.739568613549891E-7</v>
      </c>
      <c r="EI365" s="19">
        <f t="shared" si="1461"/>
        <v>1.5407583593812009E-2</v>
      </c>
      <c r="EJ365" s="19">
        <f t="shared" si="1462"/>
        <v>0.11901975670256056</v>
      </c>
      <c r="EK365" s="19">
        <f t="shared" si="1463"/>
        <v>1.5480386691040611E-3</v>
      </c>
      <c r="EL365" s="19">
        <f t="shared" si="1464"/>
        <v>0.2011035226557108</v>
      </c>
      <c r="EM365" s="19">
        <f t="shared" si="1465"/>
        <v>0.18934449917707022</v>
      </c>
      <c r="EN365" s="19">
        <f t="shared" si="1466"/>
        <v>1.1819629132421286E-2</v>
      </c>
      <c r="EO365" s="19">
        <f t="shared" si="1467"/>
        <v>7.4025560071491525E-2</v>
      </c>
      <c r="EP365" s="19">
        <f t="shared" si="1468"/>
        <v>0.24420406254970795</v>
      </c>
      <c r="EQ365" s="19">
        <f t="shared" si="1469"/>
        <v>1.9166754589867673E-2</v>
      </c>
      <c r="ER365" s="19">
        <f t="shared" si="1470"/>
        <v>1.2908156333828344E-2</v>
      </c>
      <c r="ES365" s="19">
        <f t="shared" si="1436"/>
        <v>3.7040376125614008E-3</v>
      </c>
      <c r="ET365" s="19">
        <f t="shared" si="1471"/>
        <v>6.0018969833999852E-3</v>
      </c>
      <c r="EU365" s="19">
        <f t="shared" si="1472"/>
        <v>1.8184862948758467E-2</v>
      </c>
      <c r="EV365" s="19">
        <f t="shared" si="1473"/>
        <v>2.7912647014149239E-3</v>
      </c>
      <c r="EW365" s="19">
        <f t="shared" si="1474"/>
        <v>2.770209883075431E-3</v>
      </c>
      <c r="EZ365" s="19">
        <f t="shared" si="1388"/>
        <v>2.1140904480317628E-2</v>
      </c>
      <c r="FA365" s="19">
        <f t="shared" si="1399"/>
        <v>1.8132852776974313E-2</v>
      </c>
      <c r="FB365" s="19">
        <f t="shared" si="1400"/>
        <v>-2.6946703300912384E-2</v>
      </c>
      <c r="FC365" s="19">
        <f t="shared" si="1401"/>
        <v>1.7768967068516342E-2</v>
      </c>
      <c r="FD365" s="19">
        <f t="shared" si="1402"/>
        <v>2.1085749440710455E-2</v>
      </c>
      <c r="FE365" s="19">
        <f t="shared" si="1403"/>
        <v>1.1373434848440372E-2</v>
      </c>
      <c r="FF365" s="19">
        <f t="shared" si="1404"/>
        <v>-2.0757674002309669E-3</v>
      </c>
      <c r="FG365" s="19">
        <f t="shared" si="1405"/>
        <v>1.5774520796754329E-2</v>
      </c>
      <c r="FH365" s="19">
        <f t="shared" si="1406"/>
        <v>0.12611824523692444</v>
      </c>
      <c r="FI365" s="19">
        <f t="shared" si="1407"/>
        <v>-7.884498495753911E-2</v>
      </c>
      <c r="FJ365" s="19">
        <f t="shared" si="1408"/>
        <v>-2.8412905147184375E-2</v>
      </c>
      <c r="FK365" s="19">
        <f t="shared" si="1409"/>
        <v>5.1354161123390786E-2</v>
      </c>
      <c r="FL365" s="19">
        <f t="shared" si="1410"/>
        <v>-1.5089928809554135E-2</v>
      </c>
      <c r="FM365" s="19">
        <f t="shared" si="1411"/>
        <v>8.355589361829821E-2</v>
      </c>
      <c r="FN365" s="19">
        <f t="shared" si="1412"/>
        <v>4.2870017282631581E-2</v>
      </c>
      <c r="FO365" s="19">
        <f t="shared" si="1413"/>
        <v>2.1761528998981178E-2</v>
      </c>
      <c r="FP365" s="19">
        <f t="shared" si="1394"/>
        <v>7.5455263894120134E-2</v>
      </c>
      <c r="FQ365" s="19">
        <f t="shared" si="1395"/>
        <v>4.5671980952014982E-2</v>
      </c>
      <c r="FR365" s="19">
        <f t="shared" si="1396"/>
        <v>2.8971197244036875E-2</v>
      </c>
      <c r="FS365" s="19">
        <f t="shared" si="1397"/>
        <v>-2.8406235600374755E-2</v>
      </c>
      <c r="FT365" s="19">
        <f t="shared" si="1398"/>
        <v>-5.2287946482239875E-2</v>
      </c>
      <c r="FU365" s="19"/>
      <c r="FV365" s="19"/>
      <c r="FW365" s="19">
        <f t="shared" si="1359"/>
        <v>1.0041322865350506</v>
      </c>
      <c r="FX365" s="19">
        <f t="shared" si="1389"/>
        <v>0.88031741047511103</v>
      </c>
      <c r="FY365" s="19">
        <f t="shared" si="1303"/>
        <v>1.3773329950536257</v>
      </c>
      <c r="GA365">
        <f t="shared" si="1360"/>
        <v>1.0555289505910228</v>
      </c>
      <c r="GB365">
        <f t="shared" si="1390"/>
        <v>1.1915095943223297</v>
      </c>
      <c r="GC365">
        <f t="shared" si="1304"/>
        <v>1.3749751513024833</v>
      </c>
      <c r="GE365">
        <f t="shared" si="1361"/>
        <v>0.91630661787719792</v>
      </c>
      <c r="GF365">
        <f t="shared" si="1391"/>
        <v>0.84708536750176899</v>
      </c>
      <c r="GG365">
        <f t="shared" si="1305"/>
        <v>0.91736714441822698</v>
      </c>
      <c r="GI365" s="132">
        <f t="shared" si="1497"/>
        <v>0.71228804002378465</v>
      </c>
      <c r="GJ365" s="19">
        <f t="shared" si="1362"/>
        <v>1.237464175701962</v>
      </c>
      <c r="GK365" s="19">
        <f t="shared" si="1306"/>
        <v>1.237464523049685</v>
      </c>
      <c r="GL365" s="3"/>
      <c r="GM365" s="3"/>
      <c r="GN365" s="8"/>
      <c r="GO365" s="5">
        <f t="shared" si="1392"/>
        <v>26</v>
      </c>
      <c r="GP365" t="b">
        <f t="shared" si="1363"/>
        <v>1</v>
      </c>
      <c r="GS365" s="11"/>
      <c r="GT365" s="11"/>
      <c r="GU365" s="34"/>
      <c r="GV365" s="31">
        <f t="shared" ca="1" si="1498"/>
        <v>2011</v>
      </c>
      <c r="GW365" s="11"/>
      <c r="GX365" s="11"/>
      <c r="GY365" s="11"/>
      <c r="GZ365" s="11">
        <f t="shared" ca="1" si="1308"/>
        <v>2011</v>
      </c>
      <c r="HA365" s="12">
        <f t="shared" ref="HA365:HA400" ca="1" si="1502">IF($GP365,OFFSET(BV$258,$GP$253+$GO365,0),"")</f>
        <v>2.0639929466281188</v>
      </c>
      <c r="HB365" s="12">
        <f t="shared" ref="HB365:HB400" ca="1" si="1503">IF($GP365,OFFSET(CD$258,$GP$253+$GO365,0),"")</f>
        <v>0.65755080280910327</v>
      </c>
      <c r="HC365" s="12">
        <f t="shared" ref="HC365:HC400" ca="1" si="1504">IF($GP365,OFFSET(BZ$258,$GP$253+$GO365,0),"")</f>
        <v>0.94015712780152416</v>
      </c>
      <c r="HD365" s="12">
        <f t="shared" ref="HD365:HD400" ca="1" si="1505">IF($GP365,OFFSET(CB$258,$GP$253+$GO365,0),"")</f>
        <v>1.2759477454894734</v>
      </c>
      <c r="HE365">
        <f t="shared" ca="1" si="1371"/>
        <v>2011</v>
      </c>
      <c r="HF365" s="12">
        <f t="shared" ref="HF365:HF400" ca="1" si="1506">IF($GP365,OFFSET(BZ$258,$GP$253+$GO365,0),"")</f>
        <v>0.94015712780152416</v>
      </c>
      <c r="HG365" s="12">
        <f t="shared" ref="HG365:HG400" ca="1" si="1507">IF($GP365,OFFSET(BX$258,$GP$253+$GO365,0),"")</f>
        <v>0.91317238295695713</v>
      </c>
      <c r="HH365" s="12">
        <f t="shared" ref="HH365:HH400" ca="1" si="1508">IF($GP365,OFFSET(BY$258,$GP$253+$GO365,0),"")</f>
        <v>0.72007302792040007</v>
      </c>
      <c r="HJ365" s="17"/>
      <c r="HL365" s="18">
        <f t="shared" si="1372"/>
        <v>1975</v>
      </c>
      <c r="HM365" s="9">
        <f t="shared" si="1312"/>
        <v>0.50414326556082845</v>
      </c>
      <c r="HN365" s="9">
        <f t="shared" si="1313"/>
        <v>1.9634532886632823</v>
      </c>
      <c r="HO365" s="9">
        <f t="shared" si="1314"/>
        <v>1.4333640393907237</v>
      </c>
      <c r="HP365" s="9">
        <f t="shared" si="1315"/>
        <v>1.012497877725191</v>
      </c>
      <c r="HQ365" s="9">
        <f t="shared" si="1316"/>
        <v>1.352912244323127</v>
      </c>
      <c r="HR365" s="9">
        <f t="shared" si="1317"/>
        <v>0.98986102284713895</v>
      </c>
      <c r="HS365" s="9">
        <f t="shared" si="1318"/>
        <v>0.98986175272285504</v>
      </c>
      <c r="HT365" s="9"/>
      <c r="HU365" s="9">
        <f t="shared" si="1319"/>
        <v>1.4512780478907148</v>
      </c>
      <c r="HV365" s="23">
        <f t="shared" si="1320"/>
        <v>1.9634518409087134</v>
      </c>
      <c r="HX365" s="8"/>
      <c r="HY365" s="5">
        <f t="shared" si="1393"/>
        <v>26</v>
      </c>
      <c r="HZ365" t="b">
        <f t="shared" si="1373"/>
        <v>1</v>
      </c>
      <c r="IC365" s="11"/>
      <c r="ID365" s="11"/>
      <c r="IE365" s="11"/>
      <c r="IF365">
        <f t="shared" ca="1" si="1375"/>
        <v>2011</v>
      </c>
      <c r="IG365" s="12">
        <f t="shared" ca="1" si="1376"/>
        <v>0</v>
      </c>
      <c r="IH365" s="19">
        <f t="shared" ca="1" si="1377"/>
        <v>0</v>
      </c>
      <c r="II365" s="19">
        <f t="shared" ca="1" si="1378"/>
        <v>0</v>
      </c>
      <c r="IJ365" s="11">
        <f t="shared" ca="1" si="1379"/>
        <v>2011</v>
      </c>
      <c r="IK365" s="12">
        <f t="shared" ca="1" si="1380"/>
        <v>0</v>
      </c>
      <c r="IL365" s="12">
        <f t="shared" ca="1" si="1499"/>
        <v>0</v>
      </c>
      <c r="IM365" s="12">
        <f t="shared" ca="1" si="1500"/>
        <v>0</v>
      </c>
      <c r="IN365" s="12">
        <f t="shared" ca="1" si="1501"/>
        <v>0</v>
      </c>
      <c r="IO365">
        <f t="shared" ca="1" si="1381"/>
        <v>2011</v>
      </c>
      <c r="IP365" s="12">
        <f t="shared" ca="1" si="1382"/>
        <v>0</v>
      </c>
      <c r="IQ365" s="12">
        <f t="shared" ca="1" si="1383"/>
        <v>0</v>
      </c>
      <c r="IR365" s="12">
        <f t="shared" ca="1" si="1384"/>
        <v>0</v>
      </c>
    </row>
    <row r="366" spans="1:252" x14ac:dyDescent="0.2">
      <c r="A366" t="s">
        <v>218</v>
      </c>
      <c r="B366" s="1">
        <f t="shared" si="1385"/>
        <v>1976</v>
      </c>
      <c r="C366" s="124">
        <f>Manufacturing_Energy_Data!C72</f>
        <v>923.77521271776016</v>
      </c>
      <c r="D366" s="124">
        <f>Manufacturing_Energy_Data!D72</f>
        <v>204.37397843656774</v>
      </c>
      <c r="E366" s="124">
        <f>Manufacturing_Energy_Data!E72</f>
        <v>42.659798028422571</v>
      </c>
      <c r="F366" s="124">
        <v>0.01</v>
      </c>
      <c r="G366" s="124">
        <v>0.01</v>
      </c>
      <c r="H366" s="124">
        <v>0.01</v>
      </c>
      <c r="I366" s="124">
        <f>Manufacturing_Energy_Data!F72</f>
        <v>239.13695933624362</v>
      </c>
      <c r="J366" s="124">
        <f>Manufacturing_Energy_Data!G72</f>
        <v>1854.0595741469392</v>
      </c>
      <c r="K366" s="124">
        <f>Manufacturing_Energy_Data!H72</f>
        <v>19.308652681177552</v>
      </c>
      <c r="L366" s="124">
        <f>Manufacturing_Energy_Data!I72</f>
        <v>3008.8241187041867</v>
      </c>
      <c r="M366" s="124">
        <f>Manufacturing_Energy_Data!J72</f>
        <v>2805.1630195756998</v>
      </c>
      <c r="N366" s="124">
        <f>Manufacturing_Energy_Data!K72</f>
        <v>171.86133237124594</v>
      </c>
      <c r="O366" s="124">
        <f>Manufacturing_Energy_Data!L72</f>
        <v>1081.96606517787</v>
      </c>
      <c r="P366" s="124">
        <f>Manufacturing_Energy_Data!M72</f>
        <v>3401.9293768233933</v>
      </c>
      <c r="Q366" s="124">
        <f>Manufacturing_Energy_Data!N72</f>
        <v>278.00111223816049</v>
      </c>
      <c r="R366" s="124">
        <f>Manufacturing_Energy_Data!O72</f>
        <v>180.21861384703968</v>
      </c>
      <c r="S366" s="124">
        <f>Manufacturing_Energy_Data!P72</f>
        <v>54.859566379897664</v>
      </c>
      <c r="T366" s="124">
        <f>Manufacturing_Energy_Data!Q72</f>
        <v>87.675471319961019</v>
      </c>
      <c r="U366" s="124">
        <f>Manufacturing_Energy_Data!R72</f>
        <v>287.01035993942787</v>
      </c>
      <c r="V366" s="124">
        <f>Manufacturing_Energy_Data!S72</f>
        <v>37.911695008283047</v>
      </c>
      <c r="W366" s="124">
        <f>Manufacturing_Energy_Data!T72</f>
        <v>38.759360672188258</v>
      </c>
      <c r="X366" s="124">
        <f t="shared" si="1277"/>
        <v>14717.52426740446</v>
      </c>
      <c r="Y366">
        <v>14717.52426740446</v>
      </c>
      <c r="Z366" s="19">
        <f t="shared" si="1475"/>
        <v>1.5631523901237772</v>
      </c>
      <c r="AA366" s="19">
        <f t="shared" si="1476"/>
        <v>2.3956294371316251</v>
      </c>
      <c r="AB366" s="19">
        <f t="shared" si="1477"/>
        <v>0.50942426525540918</v>
      </c>
      <c r="AC366" s="19">
        <f t="shared" si="1478"/>
        <v>1.6921350222474146E-5</v>
      </c>
      <c r="AD366" s="19">
        <f t="shared" si="1479"/>
        <v>1.1721792840056518E-4</v>
      </c>
      <c r="AE366" s="19">
        <f t="shared" si="1480"/>
        <v>1.1941553612513578E-4</v>
      </c>
      <c r="AF366" s="19">
        <f t="shared" si="1481"/>
        <v>3.2981487025376546</v>
      </c>
      <c r="AG366" s="19">
        <f t="shared" si="1482"/>
        <v>12.148127623943781</v>
      </c>
      <c r="AH366" s="19">
        <f t="shared" si="1483"/>
        <v>0.3270675418950551</v>
      </c>
      <c r="AI366" s="19">
        <f t="shared" si="1484"/>
        <v>4.4173647047831057</v>
      </c>
      <c r="AJ366" s="19">
        <f t="shared" si="1485"/>
        <v>6.4482524266374597</v>
      </c>
      <c r="AK366" s="19">
        <f t="shared" si="1486"/>
        <v>1.8034613579688779</v>
      </c>
      <c r="AL366" s="19">
        <f t="shared" si="1487"/>
        <v>11.794648557008982</v>
      </c>
      <c r="AM366" s="19">
        <f t="shared" si="1488"/>
        <v>11.494518480290894</v>
      </c>
      <c r="AN366" s="19">
        <f t="shared" si="1489"/>
        <v>1.1267653767299364</v>
      </c>
      <c r="AO366" s="19">
        <f t="shared" si="1490"/>
        <v>0.71266203456918975</v>
      </c>
      <c r="AP366" s="19">
        <f t="shared" si="1491"/>
        <v>3.7798582086050989</v>
      </c>
      <c r="AQ366" s="19">
        <f t="shared" si="1492"/>
        <v>0.91029281101880621</v>
      </c>
      <c r="AR366" s="19">
        <f t="shared" si="1493"/>
        <v>0.67398619803910231</v>
      </c>
      <c r="AS366" s="19">
        <f t="shared" si="1494"/>
        <v>0.84372646458443656</v>
      </c>
      <c r="AT366" s="19">
        <f t="shared" si="1495"/>
        <v>0.5733222741871149</v>
      </c>
      <c r="AU366" s="19">
        <f t="shared" si="1496"/>
        <v>19.968901701513559</v>
      </c>
      <c r="AV366" s="19"/>
      <c r="AX366">
        <f t="shared" si="1278"/>
        <v>1.2990101865349346</v>
      </c>
      <c r="AY366">
        <f t="shared" si="1279"/>
        <v>1.3005418483426177</v>
      </c>
      <c r="AZ366">
        <f t="shared" si="1280"/>
        <v>1.5439572193871505</v>
      </c>
      <c r="BA366">
        <f t="shared" si="1281"/>
        <v>1.1452199751372001</v>
      </c>
      <c r="BB366">
        <f t="shared" si="1282"/>
        <v>0.99361196635069948</v>
      </c>
      <c r="BC366">
        <f t="shared" si="1283"/>
        <v>1.0087136198362996</v>
      </c>
      <c r="BD366">
        <f t="shared" si="1284"/>
        <v>0.98559540788794053</v>
      </c>
      <c r="BE366">
        <f t="shared" si="1285"/>
        <v>1.092771351758052</v>
      </c>
      <c r="BF366">
        <f t="shared" si="1286"/>
        <v>1.0953490409979949</v>
      </c>
      <c r="BG366">
        <f t="shared" si="1287"/>
        <v>1.1411372520304914</v>
      </c>
      <c r="BH366">
        <f t="shared" si="1288"/>
        <v>1.6734097517929534</v>
      </c>
      <c r="BI366">
        <f t="shared" si="1289"/>
        <v>1.9098410657313594</v>
      </c>
      <c r="BJ366">
        <f t="shared" si="1290"/>
        <v>1.3703150877650017</v>
      </c>
      <c r="BK366">
        <f t="shared" si="1291"/>
        <v>1.3061858567948377</v>
      </c>
      <c r="BL366">
        <f t="shared" si="1292"/>
        <v>1.3514186626132572</v>
      </c>
      <c r="BM366">
        <f t="shared" si="1293"/>
        <v>1.5109608732577879</v>
      </c>
      <c r="BN366">
        <f t="shared" si="1294"/>
        <v>3.0876249380589642</v>
      </c>
      <c r="BO366">
        <f t="shared" si="1295"/>
        <v>1.5988033441508323</v>
      </c>
      <c r="BP366">
        <f t="shared" si="1296"/>
        <v>1.4306467643107099</v>
      </c>
      <c r="BQ366">
        <f t="shared" si="1297"/>
        <v>1.3963717420647173</v>
      </c>
      <c r="BR366">
        <f t="shared" si="1298"/>
        <v>1.2936991157846072</v>
      </c>
      <c r="BS366">
        <f t="shared" si="1299"/>
        <v>1.6455058675340242</v>
      </c>
      <c r="BU366" s="16"/>
      <c r="BV366" s="9">
        <f t="shared" si="1300"/>
        <v>0.78419552602981279</v>
      </c>
      <c r="BW366" s="9">
        <f t="shared" si="1324"/>
        <v>1.6455058675340242</v>
      </c>
      <c r="BX366" s="9">
        <f t="shared" si="1325"/>
        <v>1.3250961362140503</v>
      </c>
      <c r="BY366" s="9">
        <f t="shared" si="1326"/>
        <v>0.94590586056674297</v>
      </c>
      <c r="BZ366" s="9">
        <f t="shared" si="1327"/>
        <v>1.3128164562321532</v>
      </c>
      <c r="CA366" s="9">
        <f t="shared" si="1301"/>
        <v>1.2903979847035683</v>
      </c>
      <c r="CB366" s="9">
        <f t="shared" si="1328"/>
        <v>1.2903983393759877</v>
      </c>
      <c r="CC366" s="9"/>
      <c r="CD366" s="9">
        <f t="shared" si="1329"/>
        <v>1.2534162010592174</v>
      </c>
      <c r="CE366" s="9">
        <f t="shared" si="1330"/>
        <v>1.6455054152585298</v>
      </c>
      <c r="CG366" s="35"/>
      <c r="CH366">
        <f t="shared" si="1331"/>
        <v>1976</v>
      </c>
      <c r="CI366" s="19">
        <f t="shared" si="1332"/>
        <v>6.2767024937997573E-2</v>
      </c>
      <c r="CJ366" s="19">
        <f t="shared" si="1416"/>
        <v>1.3886437333023711E-2</v>
      </c>
      <c r="CK366" s="19">
        <f t="shared" si="1417"/>
        <v>2.8985716111848427E-3</v>
      </c>
      <c r="CL366" s="19">
        <f t="shared" si="1418"/>
        <v>6.7946210370092165E-7</v>
      </c>
      <c r="CM366" s="19">
        <f t="shared" si="1419"/>
        <v>6.7946210370092165E-7</v>
      </c>
      <c r="CN366" s="19">
        <f t="shared" si="1420"/>
        <v>6.7946210370092165E-7</v>
      </c>
      <c r="CO366" s="19">
        <f t="shared" si="1421"/>
        <v>1.6248450146324585E-2</v>
      </c>
      <c r="CP366" s="19">
        <f t="shared" si="1422"/>
        <v>0.12597632186367141</v>
      </c>
      <c r="CQ366" s="19">
        <f t="shared" si="1423"/>
        <v>1.311949777038334E-3</v>
      </c>
      <c r="CR366" s="19">
        <f t="shared" si="1424"/>
        <v>0.20443819653608183</v>
      </c>
      <c r="CS366" s="19">
        <f t="shared" si="1425"/>
        <v>0.19060019665049346</v>
      </c>
      <c r="CT366" s="19">
        <f t="shared" si="1426"/>
        <v>1.1677326243781006E-2</v>
      </c>
      <c r="CU366" s="19">
        <f t="shared" si="1427"/>
        <v>7.3515493877876398E-2</v>
      </c>
      <c r="CV366" s="19">
        <f t="shared" si="1428"/>
        <v>0.23114820910183881</v>
      </c>
      <c r="CW366" s="19">
        <f t="shared" si="1429"/>
        <v>1.8889122055253657E-2</v>
      </c>
      <c r="CX366" s="19">
        <f t="shared" si="1430"/>
        <v>1.2245171849057362E-2</v>
      </c>
      <c r="CY366" s="19">
        <f t="shared" si="1415"/>
        <v>3.7274996380605619E-3</v>
      </c>
      <c r="CZ366" s="19">
        <f t="shared" si="1431"/>
        <v>5.9572160186030535E-3</v>
      </c>
      <c r="DA366" s="19">
        <f t="shared" si="1432"/>
        <v>1.9501266294840239E-2</v>
      </c>
      <c r="DB366" s="19">
        <f t="shared" si="1433"/>
        <v>2.575956004519573E-3</v>
      </c>
      <c r="DC366" s="19">
        <f t="shared" si="1434"/>
        <v>2.63355167404278E-3</v>
      </c>
      <c r="DF366" s="19">
        <f t="shared" si="1386"/>
        <v>6.3949850498149177E-2</v>
      </c>
      <c r="DG366" s="19">
        <f t="shared" si="1437"/>
        <v>1.3837382576935722E-2</v>
      </c>
      <c r="DH366" s="19">
        <f t="shared" si="1438"/>
        <v>2.9942115372879269E-3</v>
      </c>
      <c r="DI366" s="19">
        <f t="shared" si="1439"/>
        <v>6.9389300014304391E-7</v>
      </c>
      <c r="DJ366" s="19">
        <f t="shared" si="1440"/>
        <v>6.9389300014304391E-7</v>
      </c>
      <c r="DK366" s="19">
        <f t="shared" si="1441"/>
        <v>6.9389300014304391E-7</v>
      </c>
      <c r="DL366" s="19">
        <f t="shared" si="1442"/>
        <v>1.5962957897968696E-2</v>
      </c>
      <c r="DM366" s="19">
        <f t="shared" si="1443"/>
        <v>0.12301262932854903</v>
      </c>
      <c r="DN366" s="19">
        <f t="shared" si="1444"/>
        <v>1.4923568365212119E-3</v>
      </c>
      <c r="DO366" s="19">
        <f t="shared" si="1445"/>
        <v>0.20538527188306796</v>
      </c>
      <c r="DP366" s="19">
        <f t="shared" si="1446"/>
        <v>0.18907664504235855</v>
      </c>
      <c r="DQ366" s="19">
        <f t="shared" si="1447"/>
        <v>1.1784328162630918E-2</v>
      </c>
      <c r="DR366" s="19">
        <f t="shared" si="1448"/>
        <v>7.3440921268007595E-2</v>
      </c>
      <c r="DS366" s="19">
        <f t="shared" si="1449"/>
        <v>0.23308887221834368</v>
      </c>
      <c r="DT366" s="19">
        <f t="shared" si="1450"/>
        <v>1.9205918654680562E-2</v>
      </c>
      <c r="DU366" s="19">
        <f t="shared" si="1451"/>
        <v>1.2613718251335402E-2</v>
      </c>
      <c r="DV366" s="19">
        <f t="shared" si="1435"/>
        <v>3.8185493962473276E-3</v>
      </c>
      <c r="DW366" s="19">
        <f t="shared" si="1452"/>
        <v>5.9152079089128508E-3</v>
      </c>
      <c r="DX366" s="19">
        <f t="shared" si="1453"/>
        <v>1.9014439340807533E-2</v>
      </c>
      <c r="DY366" s="19">
        <f t="shared" si="1454"/>
        <v>2.6380336770600106E-3</v>
      </c>
      <c r="DZ366" s="19">
        <f t="shared" si="1455"/>
        <v>2.702392745778204E-3</v>
      </c>
      <c r="EA366" s="19">
        <f t="shared" si="1355"/>
        <v>0.99993576890364277</v>
      </c>
      <c r="EB366" s="19"/>
      <c r="EC366" s="19">
        <f t="shared" si="1387"/>
        <v>6.3953958331009156E-2</v>
      </c>
      <c r="ED366" s="19">
        <f t="shared" si="1456"/>
        <v>1.3838271424280991E-2</v>
      </c>
      <c r="EE366" s="19">
        <f t="shared" si="1457"/>
        <v>2.994403871131506E-3</v>
      </c>
      <c r="EF366" s="19">
        <f t="shared" si="1458"/>
        <v>6.9393757251413001E-7</v>
      </c>
      <c r="EG366" s="19">
        <f t="shared" si="1459"/>
        <v>6.9393757251413001E-7</v>
      </c>
      <c r="EH366" s="19">
        <f t="shared" si="1460"/>
        <v>6.9393757251413001E-7</v>
      </c>
      <c r="EI366" s="19">
        <f t="shared" si="1461"/>
        <v>1.5963983282117136E-2</v>
      </c>
      <c r="EJ366" s="19">
        <f t="shared" si="1462"/>
        <v>0.12302053107213425</v>
      </c>
      <c r="EK366" s="19">
        <f t="shared" si="1463"/>
        <v>1.492452698394291E-3</v>
      </c>
      <c r="EL366" s="19">
        <f t="shared" si="1464"/>
        <v>0.20539846485165547</v>
      </c>
      <c r="EM366" s="19">
        <f t="shared" si="1465"/>
        <v>0.18908879042267626</v>
      </c>
      <c r="EN366" s="19">
        <f t="shared" si="1466"/>
        <v>1.1785085131569582E-2</v>
      </c>
      <c r="EO366" s="19">
        <f t="shared" si="1467"/>
        <v>7.3445638761907933E-2</v>
      </c>
      <c r="EP366" s="19">
        <f t="shared" si="1468"/>
        <v>0.23310384473385601</v>
      </c>
      <c r="EQ366" s="19">
        <f t="shared" si="1469"/>
        <v>1.9207152351133974E-2</v>
      </c>
      <c r="ER366" s="19">
        <f t="shared" si="1470"/>
        <v>1.2614528496330751E-2</v>
      </c>
      <c r="ES366" s="19">
        <f t="shared" si="1436"/>
        <v>3.818794681616491E-3</v>
      </c>
      <c r="ET366" s="19">
        <f t="shared" si="1471"/>
        <v>5.9155878736075699E-3</v>
      </c>
      <c r="EU366" s="19">
        <f t="shared" si="1472"/>
        <v>1.9015660737544661E-2</v>
      </c>
      <c r="EV366" s="19">
        <f t="shared" si="1473"/>
        <v>2.6382031317395754E-3</v>
      </c>
      <c r="EW366" s="19">
        <f t="shared" si="1474"/>
        <v>2.7025663345768519E-3</v>
      </c>
      <c r="EZ366" s="19">
        <f t="shared" si="1388"/>
        <v>-5.4157080380199056E-2</v>
      </c>
      <c r="FA366" s="19">
        <f t="shared" si="1399"/>
        <v>-5.4309553108831787E-2</v>
      </c>
      <c r="FB366" s="19">
        <f t="shared" si="1400"/>
        <v>-5.0431215878438018E-2</v>
      </c>
      <c r="FC366" s="19">
        <f t="shared" si="1401"/>
        <v>-5.8820286568857877E-2</v>
      </c>
      <c r="FD366" s="19">
        <f t="shared" si="1402"/>
        <v>-0.10327778701578259</v>
      </c>
      <c r="FE366" s="19">
        <f t="shared" si="1403"/>
        <v>-2.7739407903951886E-2</v>
      </c>
      <c r="FF366" s="19">
        <f t="shared" si="1404"/>
        <v>1.1319694013097837E-2</v>
      </c>
      <c r="FG366" s="19">
        <f t="shared" si="1405"/>
        <v>1.9029602832299566E-3</v>
      </c>
      <c r="FH366" s="19">
        <f t="shared" si="1406"/>
        <v>-0.27851505697991763</v>
      </c>
      <c r="FI366" s="19">
        <f t="shared" si="1407"/>
        <v>-8.0475807994094928E-2</v>
      </c>
      <c r="FJ366" s="19">
        <f t="shared" si="1408"/>
        <v>-5.0297219180235733E-2</v>
      </c>
      <c r="FK366" s="19">
        <f t="shared" si="1409"/>
        <v>-7.1761772999785062E-2</v>
      </c>
      <c r="FL366" s="19">
        <f t="shared" si="1410"/>
        <v>-4.3822434536549635E-3</v>
      </c>
      <c r="FM366" s="19">
        <f t="shared" si="1411"/>
        <v>-5.675361873090886E-2</v>
      </c>
      <c r="FN366" s="19">
        <f t="shared" si="1412"/>
        <v>-5.5157827859631539E-2</v>
      </c>
      <c r="FO366" s="19">
        <f t="shared" si="1413"/>
        <v>-2.6886177377244545E-2</v>
      </c>
      <c r="FP366" s="19">
        <f t="shared" si="1394"/>
        <v>-0.12714646502298829</v>
      </c>
      <c r="FQ366" s="19">
        <f t="shared" si="1395"/>
        <v>-3.0805462182540114E-2</v>
      </c>
      <c r="FR366" s="19">
        <f t="shared" si="1396"/>
        <v>-3.5431326998573057E-2</v>
      </c>
      <c r="FS366" s="19">
        <f t="shared" si="1397"/>
        <v>-0.10197621152158519</v>
      </c>
      <c r="FT366" s="19">
        <f t="shared" si="1398"/>
        <v>-5.9445054635992617E-2</v>
      </c>
      <c r="FU366" s="19"/>
      <c r="FV366" s="19"/>
      <c r="FW366" s="19">
        <f t="shared" si="1359"/>
        <v>0.95315835817978012</v>
      </c>
      <c r="FX366" s="19">
        <f t="shared" si="1389"/>
        <v>0.83908189764553243</v>
      </c>
      <c r="FY366" s="19">
        <f t="shared" si="1303"/>
        <v>1.3128164562321532</v>
      </c>
      <c r="GA366">
        <f t="shared" si="1360"/>
        <v>0.96372369708559202</v>
      </c>
      <c r="GB366">
        <f t="shared" si="1390"/>
        <v>1.1482860313532695</v>
      </c>
      <c r="GC366">
        <f t="shared" si="1304"/>
        <v>1.3250961362140503</v>
      </c>
      <c r="GE366">
        <f t="shared" si="1361"/>
        <v>1.0311093724275624</v>
      </c>
      <c r="GF366">
        <f t="shared" si="1391"/>
        <v>0.87343766167732007</v>
      </c>
      <c r="GG366">
        <f t="shared" si="1305"/>
        <v>0.94590586056674297</v>
      </c>
      <c r="GI366" s="132">
        <f t="shared" si="1497"/>
        <v>0.78419552602981279</v>
      </c>
      <c r="GJ366" s="19">
        <f t="shared" si="1362"/>
        <v>1.290397984703568</v>
      </c>
      <c r="GK366" s="19">
        <f t="shared" si="1306"/>
        <v>1.2903983393759877</v>
      </c>
      <c r="GL366" s="3"/>
      <c r="GM366" s="3"/>
      <c r="GN366" s="8"/>
      <c r="GO366" s="5">
        <f t="shared" si="1392"/>
        <v>27</v>
      </c>
      <c r="GP366" t="b">
        <f t="shared" si="1363"/>
        <v>1</v>
      </c>
      <c r="GS366" s="11"/>
      <c r="GT366" s="11"/>
      <c r="GU366" s="11"/>
      <c r="GV366" s="31">
        <f t="shared" si="1498"/>
        <v>2012</v>
      </c>
      <c r="GW366" s="11"/>
      <c r="GX366" s="11"/>
      <c r="GY366" s="11"/>
      <c r="GZ366" s="11">
        <f t="shared" si="1308"/>
        <v>2012</v>
      </c>
      <c r="HA366" s="12">
        <f t="shared" ca="1" si="1502"/>
        <v>2.0503988025670994</v>
      </c>
      <c r="HB366" s="12">
        <f t="shared" ca="1" si="1503"/>
        <v>0.67334333964531823</v>
      </c>
      <c r="HC366" s="12">
        <f t="shared" ca="1" si="1504"/>
        <v>0.91424833654726811</v>
      </c>
      <c r="HD366" s="12">
        <f t="shared" ca="1" si="1505"/>
        <v>1.262217060226827</v>
      </c>
      <c r="HE366">
        <f t="shared" si="1371"/>
        <v>2012</v>
      </c>
      <c r="HF366" s="12">
        <f t="shared" ca="1" si="1506"/>
        <v>0.91424833654726811</v>
      </c>
      <c r="HG366" s="12">
        <f t="shared" ca="1" si="1507"/>
        <v>0.91823461467453305</v>
      </c>
      <c r="HH366" s="12">
        <f t="shared" ca="1" si="1508"/>
        <v>0.7333020655989797</v>
      </c>
      <c r="HJ366" s="17"/>
      <c r="HL366" s="18">
        <f t="shared" si="1372"/>
        <v>1976</v>
      </c>
      <c r="HM366" s="9">
        <f t="shared" si="1312"/>
        <v>0.55503794970032083</v>
      </c>
      <c r="HN366" s="9">
        <f t="shared" si="1313"/>
        <v>1.8597000560453496</v>
      </c>
      <c r="HO366" s="9">
        <f t="shared" si="1314"/>
        <v>1.3813668913111661</v>
      </c>
      <c r="HP366" s="9">
        <f t="shared" si="1315"/>
        <v>1.0439960512854605</v>
      </c>
      <c r="HQ366" s="9">
        <f t="shared" si="1316"/>
        <v>1.2895396135603532</v>
      </c>
      <c r="HR366" s="9">
        <f t="shared" si="1317"/>
        <v>1.0322033510941788</v>
      </c>
      <c r="HS366" s="9">
        <f t="shared" si="1318"/>
        <v>1.0322041061649827</v>
      </c>
      <c r="HT366" s="9"/>
      <c r="HU366" s="9">
        <f t="shared" si="1319"/>
        <v>1.4421415799053294</v>
      </c>
      <c r="HV366" s="23">
        <f t="shared" si="1320"/>
        <v>1.8596986956504358</v>
      </c>
      <c r="HX366" s="8"/>
      <c r="HY366" s="5">
        <f t="shared" si="1393"/>
        <v>27</v>
      </c>
      <c r="HZ366" t="b">
        <f t="shared" si="1373"/>
        <v>1</v>
      </c>
      <c r="IC366" s="11"/>
      <c r="ID366" s="11"/>
      <c r="IE366" s="11"/>
      <c r="IF366">
        <f t="shared" si="1375"/>
        <v>2012</v>
      </c>
      <c r="IG366" s="12">
        <f t="shared" ca="1" si="1376"/>
        <v>0</v>
      </c>
      <c r="IH366" s="19">
        <f t="shared" ca="1" si="1377"/>
        <v>0</v>
      </c>
      <c r="II366" s="19">
        <f t="shared" ca="1" si="1378"/>
        <v>0</v>
      </c>
      <c r="IJ366" s="11">
        <f t="shared" si="1379"/>
        <v>2012</v>
      </c>
      <c r="IK366" s="12">
        <f t="shared" ca="1" si="1380"/>
        <v>0</v>
      </c>
      <c r="IL366" s="12">
        <f t="shared" ca="1" si="1499"/>
        <v>0</v>
      </c>
      <c r="IM366" s="12">
        <f t="shared" ca="1" si="1500"/>
        <v>0</v>
      </c>
      <c r="IN366" s="12">
        <f t="shared" ca="1" si="1501"/>
        <v>0</v>
      </c>
      <c r="IO366">
        <f t="shared" si="1381"/>
        <v>2012</v>
      </c>
      <c r="IP366" s="12">
        <f t="shared" ca="1" si="1382"/>
        <v>0</v>
      </c>
      <c r="IQ366" s="12">
        <f t="shared" ca="1" si="1383"/>
        <v>0</v>
      </c>
      <c r="IR366" s="12">
        <f t="shared" ca="1" si="1384"/>
        <v>0</v>
      </c>
    </row>
    <row r="367" spans="1:252" x14ac:dyDescent="0.2">
      <c r="A367" t="s">
        <v>218</v>
      </c>
      <c r="B367" s="1">
        <f t="shared" si="1385"/>
        <v>1977</v>
      </c>
      <c r="C367" s="124">
        <f>Manufacturing_Energy_Data!C73</f>
        <v>933.31874357025549</v>
      </c>
      <c r="D367" s="124">
        <f>Manufacturing_Energy_Data!D73</f>
        <v>215.23241681106174</v>
      </c>
      <c r="E367" s="124">
        <f>Manufacturing_Energy_Data!E73</f>
        <v>46.520198171871066</v>
      </c>
      <c r="F367" s="124">
        <v>0.01</v>
      </c>
      <c r="G367" s="124">
        <v>0.01</v>
      </c>
      <c r="H367" s="124">
        <v>0.01</v>
      </c>
      <c r="I367" s="124">
        <f>Manufacturing_Energy_Data!F73</f>
        <v>237.29039335944378</v>
      </c>
      <c r="J367" s="124">
        <f>Manufacturing_Energy_Data!G73</f>
        <v>1903.5055023121824</v>
      </c>
      <c r="K367" s="124">
        <f>Manufacturing_Energy_Data!H73</f>
        <v>23.373896798763397</v>
      </c>
      <c r="L367" s="124">
        <f>Manufacturing_Energy_Data!I73</f>
        <v>3111.3747991054629</v>
      </c>
      <c r="M367" s="124">
        <f>Manufacturing_Energy_Data!J73</f>
        <v>2736.8753227042434</v>
      </c>
      <c r="N367" s="124">
        <f>Manufacturing_Energy_Data!K73</f>
        <v>195.61017717490614</v>
      </c>
      <c r="O367" s="124">
        <f>Manufacturing_Energy_Data!L73</f>
        <v>1108.475410178173</v>
      </c>
      <c r="P367" s="124">
        <f>Manufacturing_Energy_Data!M73</f>
        <v>3345.2362405259669</v>
      </c>
      <c r="Q367" s="124">
        <f>Manufacturing_Energy_Data!N73</f>
        <v>285.25328852059283</v>
      </c>
      <c r="R367" s="124">
        <f>Manufacturing_Energy_Data!O73</f>
        <v>163.98140169242498</v>
      </c>
      <c r="S367" s="124">
        <f>Manufacturing_Energy_Data!P73</f>
        <v>52.983336111267811</v>
      </c>
      <c r="T367" s="124">
        <f>Manufacturing_Energy_Data!Q73</f>
        <v>84.714250197230314</v>
      </c>
      <c r="U367" s="124">
        <f>Manufacturing_Energy_Data!R73</f>
        <v>304.37811782877924</v>
      </c>
      <c r="V367" s="124">
        <f>Manufacturing_Energy_Data!S73</f>
        <v>41.259059285128885</v>
      </c>
      <c r="W367" s="124">
        <f>Manufacturing_Energy_Data!T73</f>
        <v>43.487571811087662</v>
      </c>
      <c r="X367" s="124">
        <f t="shared" si="1277"/>
        <v>14832.900126158838</v>
      </c>
      <c r="Y367">
        <v>14832.900126158838</v>
      </c>
      <c r="Z367" s="19">
        <f t="shared" si="1475"/>
        <v>1.5597459839457297</v>
      </c>
      <c r="AA367" s="19">
        <f t="shared" si="1476"/>
        <v>2.2816067534736018</v>
      </c>
      <c r="AB367" s="19">
        <f t="shared" si="1477"/>
        <v>0.52963533898205095</v>
      </c>
      <c r="AC367" s="19">
        <f t="shared" si="1478"/>
        <v>1.6711825351103325E-5</v>
      </c>
      <c r="AD367" s="19">
        <f t="shared" si="1479"/>
        <v>1.0600665026572057E-4</v>
      </c>
      <c r="AE367" s="19">
        <f t="shared" si="1480"/>
        <v>1.1385061968680533E-4</v>
      </c>
      <c r="AF367" s="19">
        <f t="shared" si="1481"/>
        <v>3.2242998826633951</v>
      </c>
      <c r="AG367" s="19">
        <f t="shared" si="1482"/>
        <v>11.740234481032221</v>
      </c>
      <c r="AH367" s="19">
        <f t="shared" si="1483"/>
        <v>0.36450855847251551</v>
      </c>
      <c r="AI367" s="19">
        <f t="shared" si="1484"/>
        <v>4.2128842129493123</v>
      </c>
      <c r="AJ367" s="19">
        <f t="shared" si="1485"/>
        <v>5.7698359761354947</v>
      </c>
      <c r="AK367" s="19">
        <f t="shared" si="1486"/>
        <v>1.7515971110845387</v>
      </c>
      <c r="AL367" s="19">
        <f t="shared" si="1487"/>
        <v>11.29410067317874</v>
      </c>
      <c r="AM367" s="19">
        <f t="shared" si="1488"/>
        <v>11.089809338886994</v>
      </c>
      <c r="AN367" s="19">
        <f t="shared" si="1489"/>
        <v>1.0800392598797617</v>
      </c>
      <c r="AO367" s="19">
        <f t="shared" si="1490"/>
        <v>0.60853616723756587</v>
      </c>
      <c r="AP367" s="19">
        <f t="shared" si="1491"/>
        <v>3.0370909280355294</v>
      </c>
      <c r="AQ367" s="19">
        <f t="shared" si="1492"/>
        <v>0.79720175610783561</v>
      </c>
      <c r="AR367" s="19">
        <f t="shared" si="1493"/>
        <v>0.65764171841760777</v>
      </c>
      <c r="AS367" s="19">
        <f t="shared" si="1494"/>
        <v>0.79547375135600096</v>
      </c>
      <c r="AT367" s="19">
        <f t="shared" si="1495"/>
        <v>0.59408996428492988</v>
      </c>
      <c r="AU367" s="19">
        <f t="shared" si="1496"/>
        <v>18.858236178928511</v>
      </c>
      <c r="AV367" s="19"/>
      <c r="AX367" s="19">
        <f t="shared" si="1278"/>
        <v>1.2961793964259749</v>
      </c>
      <c r="AY367" s="19">
        <f t="shared" si="1279"/>
        <v>1.2386410929673848</v>
      </c>
      <c r="AZ367" s="19">
        <f t="shared" si="1280"/>
        <v>1.6052127097909483</v>
      </c>
      <c r="BA367" s="19">
        <f t="shared" si="1281"/>
        <v>1.1310395424396236</v>
      </c>
      <c r="BB367" s="19">
        <f t="shared" si="1282"/>
        <v>0.89857820944279421</v>
      </c>
      <c r="BC367" s="19">
        <f t="shared" si="1283"/>
        <v>0.96170627735187997</v>
      </c>
      <c r="BD367" s="19">
        <f t="shared" si="1284"/>
        <v>0.96352694939484351</v>
      </c>
      <c r="BE367" s="19">
        <f t="shared" si="1285"/>
        <v>1.0560797763194001</v>
      </c>
      <c r="BF367" s="19">
        <f t="shared" si="1286"/>
        <v>1.220738987565271</v>
      </c>
      <c r="BG367" s="19">
        <f t="shared" si="1287"/>
        <v>1.0883138330602629</v>
      </c>
      <c r="BH367" s="19">
        <f t="shared" si="1288"/>
        <v>1.4973513984696556</v>
      </c>
      <c r="BI367" s="19">
        <f t="shared" si="1289"/>
        <v>1.8549175332113741</v>
      </c>
      <c r="BJ367" s="19">
        <f t="shared" si="1290"/>
        <v>1.3121608906266884</v>
      </c>
      <c r="BK367" s="19">
        <f t="shared" si="1291"/>
        <v>1.2601965134809994</v>
      </c>
      <c r="BL367" s="19">
        <f t="shared" si="1292"/>
        <v>1.2953763421383098</v>
      </c>
      <c r="BM367" s="19">
        <f t="shared" si="1293"/>
        <v>1.2901968872441056</v>
      </c>
      <c r="BN367" s="19">
        <f t="shared" si="1294"/>
        <v>2.4808860996973041</v>
      </c>
      <c r="BO367" s="19">
        <f t="shared" si="1295"/>
        <v>1.4001745572412214</v>
      </c>
      <c r="BP367" s="19">
        <f t="shared" si="1296"/>
        <v>1.3959529130822061</v>
      </c>
      <c r="BQ367" s="19">
        <f t="shared" si="1297"/>
        <v>1.3165132475663537</v>
      </c>
      <c r="BR367" s="19">
        <f t="shared" si="1298"/>
        <v>1.3405613144572919</v>
      </c>
      <c r="BS367" s="19">
        <f t="shared" si="1299"/>
        <v>1.5539832258985598</v>
      </c>
      <c r="BU367" s="16"/>
      <c r="BV367" s="9">
        <f t="shared" si="1300"/>
        <v>0.83689077525578726</v>
      </c>
      <c r="BW367" s="9">
        <f t="shared" si="1324"/>
        <v>1.5539832258985598</v>
      </c>
      <c r="BX367" s="9">
        <f t="shared" si="1325"/>
        <v>1.3536208727854353</v>
      </c>
      <c r="BY367" s="9">
        <f t="shared" si="1326"/>
        <v>0.92157009259931677</v>
      </c>
      <c r="BZ367" s="9">
        <f t="shared" si="1327"/>
        <v>1.2457210879074783</v>
      </c>
      <c r="CA367" s="9">
        <f t="shared" si="1301"/>
        <v>1.3005139410169508</v>
      </c>
      <c r="CB367" s="9">
        <f t="shared" si="1328"/>
        <v>1.3005142266567351</v>
      </c>
      <c r="CC367" s="9"/>
      <c r="CD367" s="9">
        <f t="shared" si="1329"/>
        <v>1.2474565130772417</v>
      </c>
      <c r="CE367" s="9">
        <f t="shared" si="1330"/>
        <v>1.5539828845878509</v>
      </c>
      <c r="CG367" s="35"/>
      <c r="CH367">
        <f t="shared" si="1331"/>
        <v>1977</v>
      </c>
      <c r="CI367" s="19">
        <f t="shared" si="1332"/>
        <v>6.2922202376613043E-2</v>
      </c>
      <c r="CJ367" s="19">
        <f t="shared" si="1416"/>
        <v>1.4510474349617213E-2</v>
      </c>
      <c r="CK367" s="19">
        <f t="shared" si="1417"/>
        <v>3.1362847303090446E-3</v>
      </c>
      <c r="CL367" s="19">
        <f t="shared" si="1418"/>
        <v>6.7417699269506392E-7</v>
      </c>
      <c r="CM367" s="19">
        <f t="shared" si="1419"/>
        <v>6.7417699269506392E-7</v>
      </c>
      <c r="CN367" s="19">
        <f t="shared" si="1420"/>
        <v>6.7417699269506392E-7</v>
      </c>
      <c r="CO367" s="19">
        <f t="shared" si="1421"/>
        <v>1.5997572379049859E-2</v>
      </c>
      <c r="CP367" s="19">
        <f t="shared" si="1422"/>
        <v>0.12832996151273343</v>
      </c>
      <c r="CQ367" s="19">
        <f t="shared" si="1423"/>
        <v>1.575814345135509E-3</v>
      </c>
      <c r="CR367" s="19">
        <f t="shared" si="1424"/>
        <v>0.20976173052081296</v>
      </c>
      <c r="CS367" s="19">
        <f t="shared" si="1425"/>
        <v>0.18451383744420793</v>
      </c>
      <c r="CT367" s="19">
        <f t="shared" si="1426"/>
        <v>1.3187588098832685E-2</v>
      </c>
      <c r="CU367" s="19">
        <f t="shared" si="1427"/>
        <v>7.4730861851034808E-2</v>
      </c>
      <c r="CV367" s="19">
        <f t="shared" si="1428"/>
        <v>0.22552813084923379</v>
      </c>
      <c r="CW367" s="19">
        <f t="shared" si="1429"/>
        <v>1.9231120421119068E-2</v>
      </c>
      <c r="CX367" s="19">
        <f t="shared" si="1430"/>
        <v>1.1055248825092035E-2</v>
      </c>
      <c r="CY367" s="19">
        <f t="shared" si="1415"/>
        <v>3.5720146202446318E-3</v>
      </c>
      <c r="CZ367" s="19">
        <f t="shared" si="1431"/>
        <v>5.7112398436385964E-3</v>
      </c>
      <c r="DA367" s="19">
        <f t="shared" si="1432"/>
        <v>2.052047241199902E-2</v>
      </c>
      <c r="DB367" s="19">
        <f t="shared" si="1433"/>
        <v>2.7815908510275544E-3</v>
      </c>
      <c r="DC367" s="19">
        <f t="shared" si="1434"/>
        <v>2.9318320383209715E-3</v>
      </c>
      <c r="DF367" s="19">
        <f t="shared" si="1386"/>
        <v>6.2844581726634638E-2</v>
      </c>
      <c r="DG367" s="19">
        <f t="shared" si="1437"/>
        <v>1.4196169956827294E-2</v>
      </c>
      <c r="DH367" s="19">
        <f t="shared" si="1438"/>
        <v>3.015866937057608E-3</v>
      </c>
      <c r="DI367" s="19">
        <f t="shared" si="1439"/>
        <v>6.7681610901049761E-7</v>
      </c>
      <c r="DJ367" s="19">
        <f t="shared" si="1440"/>
        <v>6.7681610901049761E-7</v>
      </c>
      <c r="DK367" s="19">
        <f t="shared" si="1441"/>
        <v>6.7681610901049761E-7</v>
      </c>
      <c r="DL367" s="19">
        <f t="shared" si="1442"/>
        <v>1.6122685947784501E-2</v>
      </c>
      <c r="DM367" s="19">
        <f t="shared" si="1443"/>
        <v>0.12714951106212879</v>
      </c>
      <c r="DN367" s="19">
        <f t="shared" si="1444"/>
        <v>1.4398547119860907E-3</v>
      </c>
      <c r="DO367" s="19">
        <f t="shared" si="1445"/>
        <v>0.20708855950962807</v>
      </c>
      <c r="DP367" s="19">
        <f t="shared" si="1446"/>
        <v>0.18754055699966199</v>
      </c>
      <c r="DQ367" s="19">
        <f t="shared" si="1447"/>
        <v>1.2417153551866969E-2</v>
      </c>
      <c r="DR367" s="19">
        <f t="shared" si="1448"/>
        <v>7.4121517176318291E-2</v>
      </c>
      <c r="DS367" s="19">
        <f t="shared" si="1449"/>
        <v>0.22832664227983429</v>
      </c>
      <c r="DT367" s="19">
        <f t="shared" si="1450"/>
        <v>1.9059609850249948E-2</v>
      </c>
      <c r="DU367" s="19">
        <f t="shared" si="1451"/>
        <v>1.1640075306330058E-2</v>
      </c>
      <c r="DV367" s="19">
        <f t="shared" si="1435"/>
        <v>3.649205071493545E-3</v>
      </c>
      <c r="DW367" s="19">
        <f t="shared" si="1452"/>
        <v>5.8333636143830195E-3</v>
      </c>
      <c r="DX367" s="19">
        <f t="shared" si="1453"/>
        <v>2.0006542701401158E-2</v>
      </c>
      <c r="DY367" s="19">
        <f t="shared" si="1454"/>
        <v>2.6774574549930093E-3</v>
      </c>
      <c r="DZ367" s="19">
        <f t="shared" si="1455"/>
        <v>2.7800253904350005E-3</v>
      </c>
      <c r="EA367" s="19">
        <f t="shared" si="1355"/>
        <v>0.99991140969734127</v>
      </c>
      <c r="EB367" s="19"/>
      <c r="EC367" s="19">
        <f t="shared" si="1387"/>
        <v>6.2850149640413425E-2</v>
      </c>
      <c r="ED367" s="19">
        <f t="shared" si="1456"/>
        <v>1.4197427711245209E-2</v>
      </c>
      <c r="EE367" s="19">
        <f t="shared" si="1457"/>
        <v>3.01613413729369E-3</v>
      </c>
      <c r="EF367" s="19">
        <f t="shared" si="1458"/>
        <v>6.7687607366672616E-7</v>
      </c>
      <c r="EG367" s="19">
        <f t="shared" si="1459"/>
        <v>6.7687607366672616E-7</v>
      </c>
      <c r="EH367" s="19">
        <f t="shared" si="1460"/>
        <v>6.7687607366672616E-7</v>
      </c>
      <c r="EI367" s="19">
        <f t="shared" si="1461"/>
        <v>1.6124114387958233E-2</v>
      </c>
      <c r="EJ367" s="19">
        <f t="shared" si="1462"/>
        <v>0.12716077627378522</v>
      </c>
      <c r="EK367" s="19">
        <f t="shared" si="1463"/>
        <v>1.4399822804521392E-3</v>
      </c>
      <c r="EL367" s="19">
        <f t="shared" si="1464"/>
        <v>0.20710690717321725</v>
      </c>
      <c r="EM367" s="19">
        <f t="shared" si="1465"/>
        <v>0.18755717274636141</v>
      </c>
      <c r="EN367" s="19">
        <f t="shared" si="1466"/>
        <v>1.2418253688719745E-2</v>
      </c>
      <c r="EO367" s="19">
        <f t="shared" si="1467"/>
        <v>7.4128084205733594E-2</v>
      </c>
      <c r="EP367" s="19">
        <f t="shared" si="1468"/>
        <v>0.22834687159830036</v>
      </c>
      <c r="EQ367" s="19">
        <f t="shared" si="1469"/>
        <v>1.9061298496452817E-2</v>
      </c>
      <c r="ER367" s="19">
        <f t="shared" si="1470"/>
        <v>1.1641106595486636E-2</v>
      </c>
      <c r="ES367" s="19">
        <f t="shared" si="1436"/>
        <v>3.6495283843176731E-3</v>
      </c>
      <c r="ET367" s="19">
        <f t="shared" si="1471"/>
        <v>5.8338804396168399E-3</v>
      </c>
      <c r="EU367" s="19">
        <f t="shared" si="1472"/>
        <v>2.0008315244104326E-2</v>
      </c>
      <c r="EV367" s="19">
        <f t="shared" si="1473"/>
        <v>2.677694672774498E-3</v>
      </c>
      <c r="EW367" s="19">
        <f t="shared" si="1474"/>
        <v>2.7802716955459823E-3</v>
      </c>
      <c r="EZ367" s="19">
        <f t="shared" si="1388"/>
        <v>-2.1815679673239667E-3</v>
      </c>
      <c r="FA367" s="19">
        <f t="shared" si="1399"/>
        <v>-4.8766098126072494E-2</v>
      </c>
      <c r="FB367" s="19">
        <f t="shared" si="1400"/>
        <v>3.8907533697579683E-2</v>
      </c>
      <c r="FC367" s="19">
        <f t="shared" si="1401"/>
        <v>-1.2459577685588714E-2</v>
      </c>
      <c r="FD367" s="19">
        <f t="shared" si="1402"/>
        <v>-0.10053300764489655</v>
      </c>
      <c r="FE367" s="19">
        <f t="shared" si="1403"/>
        <v>-4.7722075288857864E-2</v>
      </c>
      <c r="FF367" s="19">
        <f t="shared" si="1404"/>
        <v>-2.2645475789333798E-2</v>
      </c>
      <c r="FG367" s="19">
        <f t="shared" si="1405"/>
        <v>-3.4153265854775343E-2</v>
      </c>
      <c r="FH367" s="19">
        <f t="shared" si="1406"/>
        <v>0.10838333150090351</v>
      </c>
      <c r="FI367" s="19">
        <f t="shared" si="1407"/>
        <v>-4.7395798301001657E-2</v>
      </c>
      <c r="FJ367" s="19">
        <f t="shared" si="1408"/>
        <v>-0.111165499386737</v>
      </c>
      <c r="FK367" s="19">
        <f t="shared" si="1409"/>
        <v>-2.9179788355928032E-2</v>
      </c>
      <c r="FL367" s="19">
        <f t="shared" si="1410"/>
        <v>-4.33653914112095E-2</v>
      </c>
      <c r="FM367" s="19">
        <f t="shared" si="1411"/>
        <v>-3.584365879667633E-2</v>
      </c>
      <c r="FN367" s="19">
        <f t="shared" si="1412"/>
        <v>-4.2353637255320604E-2</v>
      </c>
      <c r="FO367" s="19">
        <f t="shared" si="1413"/>
        <v>-0.15795095585618729</v>
      </c>
      <c r="FP367" s="19">
        <f t="shared" si="1394"/>
        <v>-0.21878637227735601</v>
      </c>
      <c r="FQ367" s="19">
        <f t="shared" si="1395"/>
        <v>-0.13265852692329078</v>
      </c>
      <c r="FR367" s="19">
        <f t="shared" si="1396"/>
        <v>-2.4549350870062221E-2</v>
      </c>
      <c r="FS367" s="19">
        <f t="shared" si="1397"/>
        <v>-5.8890497148202686E-2</v>
      </c>
      <c r="FT367" s="19">
        <f t="shared" si="1398"/>
        <v>3.5582771174795726E-2</v>
      </c>
      <c r="FU367" s="19"/>
      <c r="FV367" s="19"/>
      <c r="FW367" s="19">
        <f t="shared" si="1359"/>
        <v>0.94889204198640087</v>
      </c>
      <c r="FX367" s="19">
        <f t="shared" si="1389"/>
        <v>0.7961981352506935</v>
      </c>
      <c r="FY367" s="19">
        <f t="shared" si="1303"/>
        <v>1.2457210879074783</v>
      </c>
      <c r="GA367">
        <f t="shared" si="1360"/>
        <v>1.0215265412009149</v>
      </c>
      <c r="GB367">
        <f t="shared" si="1390"/>
        <v>1.1730046579176308</v>
      </c>
      <c r="GC367">
        <f t="shared" si="1304"/>
        <v>1.3536208727854353</v>
      </c>
      <c r="GE367">
        <f t="shared" si="1361"/>
        <v>0.97427252649344487</v>
      </c>
      <c r="GF367">
        <f t="shared" si="1391"/>
        <v>0.85096631737688933</v>
      </c>
      <c r="GG367">
        <f t="shared" si="1305"/>
        <v>0.92157009259931677</v>
      </c>
      <c r="GI367" s="132">
        <f t="shared" si="1497"/>
        <v>0.83689077525578726</v>
      </c>
      <c r="GJ367" s="19">
        <f t="shared" si="1362"/>
        <v>1.3005139410169511</v>
      </c>
      <c r="GK367" s="19">
        <f t="shared" si="1306"/>
        <v>1.3005142266567351</v>
      </c>
      <c r="GL367" s="3"/>
      <c r="GM367" s="3"/>
      <c r="GN367" s="8"/>
      <c r="GO367" s="5">
        <f t="shared" si="1392"/>
        <v>28</v>
      </c>
      <c r="GP367" t="b">
        <f t="shared" si="1363"/>
        <v>1</v>
      </c>
      <c r="GS367" s="11"/>
      <c r="GT367" s="11"/>
      <c r="GU367" s="11"/>
      <c r="GV367" s="31">
        <f t="shared" si="1498"/>
        <v>2013</v>
      </c>
      <c r="GW367" s="11"/>
      <c r="GX367" s="11"/>
      <c r="GY367" s="11"/>
      <c r="GZ367" s="11">
        <f t="shared" si="1308"/>
        <v>2013</v>
      </c>
      <c r="HA367" s="12">
        <f t="shared" ca="1" si="1502"/>
        <v>2.1133050378298579</v>
      </c>
      <c r="HB367" s="12">
        <f t="shared" ca="1" si="1503"/>
        <v>0.67141631240117594</v>
      </c>
      <c r="HC367" s="12">
        <f t="shared" ca="1" si="1504"/>
        <v>0.8660197572267363</v>
      </c>
      <c r="HD367" s="12">
        <f t="shared" ca="1" si="1505"/>
        <v>1.2287876093740751</v>
      </c>
      <c r="HE367">
        <f t="shared" si="1371"/>
        <v>2013</v>
      </c>
      <c r="HF367" s="12">
        <f t="shared" ca="1" si="1506"/>
        <v>0.8660197572267363</v>
      </c>
      <c r="HG367" s="12">
        <f t="shared" ca="1" si="1507"/>
        <v>0.91173155764169467</v>
      </c>
      <c r="HH367" s="12">
        <f t="shared" ca="1" si="1508"/>
        <v>0.73641885791238426</v>
      </c>
      <c r="HJ367" s="17"/>
      <c r="HL367" s="18">
        <f t="shared" si="1372"/>
        <v>1977</v>
      </c>
      <c r="HM367" s="9">
        <f t="shared" si="1312"/>
        <v>0.59233459590462512</v>
      </c>
      <c r="HN367" s="9">
        <f t="shared" si="1313"/>
        <v>1.7562639850248538</v>
      </c>
      <c r="HO367" s="9">
        <f t="shared" si="1314"/>
        <v>1.4111029426105557</v>
      </c>
      <c r="HP367" s="9">
        <f t="shared" si="1315"/>
        <v>1.0171366705350655</v>
      </c>
      <c r="HQ367" s="9">
        <f t="shared" si="1316"/>
        <v>1.2236338771336379</v>
      </c>
      <c r="HR367" s="9">
        <f t="shared" si="1317"/>
        <v>1.0402952143255015</v>
      </c>
      <c r="HS367" s="9">
        <f t="shared" si="1318"/>
        <v>1.0402959178715439</v>
      </c>
      <c r="HT367" s="9"/>
      <c r="HU367" s="9">
        <f t="shared" si="1319"/>
        <v>1.4352845488291346</v>
      </c>
      <c r="HV367" s="23">
        <f t="shared" si="1320"/>
        <v>1.7562627972737983</v>
      </c>
      <c r="HX367" s="8"/>
      <c r="HY367" s="5">
        <f t="shared" si="1393"/>
        <v>28</v>
      </c>
      <c r="HZ367" t="b">
        <f t="shared" si="1373"/>
        <v>1</v>
      </c>
      <c r="IC367" s="11"/>
      <c r="ID367" s="11"/>
      <c r="IE367" s="11"/>
      <c r="IF367">
        <f t="shared" si="1375"/>
        <v>2013</v>
      </c>
      <c r="IG367" s="12">
        <f t="shared" ca="1" si="1376"/>
        <v>0</v>
      </c>
      <c r="IH367" s="19">
        <f t="shared" ca="1" si="1377"/>
        <v>0</v>
      </c>
      <c r="II367" s="19">
        <f t="shared" ca="1" si="1378"/>
        <v>0</v>
      </c>
      <c r="IJ367" s="11">
        <f t="shared" si="1379"/>
        <v>2013</v>
      </c>
      <c r="IK367" s="12">
        <f t="shared" ca="1" si="1380"/>
        <v>0</v>
      </c>
      <c r="IL367" s="12">
        <f t="shared" ca="1" si="1499"/>
        <v>0</v>
      </c>
      <c r="IM367" s="12">
        <f t="shared" ca="1" si="1500"/>
        <v>0</v>
      </c>
      <c r="IN367" s="12">
        <f t="shared" ca="1" si="1501"/>
        <v>0</v>
      </c>
      <c r="IO367">
        <f t="shared" si="1381"/>
        <v>2013</v>
      </c>
      <c r="IP367" s="12">
        <f t="shared" ca="1" si="1382"/>
        <v>0</v>
      </c>
      <c r="IQ367" s="12">
        <f t="shared" ca="1" si="1383"/>
        <v>0</v>
      </c>
      <c r="IR367" s="12">
        <f t="shared" ca="1" si="1384"/>
        <v>0</v>
      </c>
    </row>
    <row r="368" spans="1:252" x14ac:dyDescent="0.2">
      <c r="A368" t="s">
        <v>218</v>
      </c>
      <c r="B368" s="1">
        <f t="shared" si="1385"/>
        <v>1978</v>
      </c>
      <c r="C368" s="124">
        <f>Manufacturing_Energy_Data!C74</f>
        <v>960.85021509213618</v>
      </c>
      <c r="D368" s="124">
        <f>Manufacturing_Energy_Data!D74</f>
        <v>211.3871625823902</v>
      </c>
      <c r="E368" s="124">
        <f>Manufacturing_Energy_Data!E74</f>
        <v>48.402341278745268</v>
      </c>
      <c r="F368" s="124">
        <v>0.01</v>
      </c>
      <c r="G368" s="124">
        <v>0.01</v>
      </c>
      <c r="H368" s="124">
        <v>0.01</v>
      </c>
      <c r="I368" s="124">
        <f>Manufacturing_Energy_Data!F74</f>
        <v>258.81464465008872</v>
      </c>
      <c r="J368" s="124">
        <f>Manufacturing_Energy_Data!G74</f>
        <v>1957.3812065519662</v>
      </c>
      <c r="K368" s="124">
        <f>Manufacturing_Energy_Data!H74</f>
        <v>23.509136802180493</v>
      </c>
      <c r="L368" s="124">
        <f>Manufacturing_Energy_Data!I74</f>
        <v>3101.6695336136172</v>
      </c>
      <c r="M368" s="124">
        <f>Manufacturing_Energy_Data!J74</f>
        <v>2621.971176355411</v>
      </c>
      <c r="N368" s="124">
        <f>Manufacturing_Energy_Data!K74</f>
        <v>183.32151269547202</v>
      </c>
      <c r="O368" s="124">
        <f>Manufacturing_Energy_Data!L74</f>
        <v>1121.6910503926601</v>
      </c>
      <c r="P368" s="124">
        <f>Manufacturing_Energy_Data!M74</f>
        <v>3518.5332993251623</v>
      </c>
      <c r="Q368" s="124">
        <f>Manufacturing_Energy_Data!N74</f>
        <v>295.90446588048593</v>
      </c>
      <c r="R368" s="124">
        <f>Manufacturing_Energy_Data!O74</f>
        <v>169.4214943772657</v>
      </c>
      <c r="S368" s="124">
        <f>Manufacturing_Energy_Data!P74</f>
        <v>56.9354068358452</v>
      </c>
      <c r="T368" s="124">
        <f>Manufacturing_Energy_Data!Q74</f>
        <v>86.547545354139999</v>
      </c>
      <c r="U368" s="124">
        <f>Manufacturing_Energy_Data!R74</f>
        <v>312.69301477526511</v>
      </c>
      <c r="V368" s="124">
        <f>Manufacturing_Energy_Data!S74</f>
        <v>43.625017700421623</v>
      </c>
      <c r="W368" s="124">
        <f>Manufacturing_Energy_Data!T74</f>
        <v>45.474670329507163</v>
      </c>
      <c r="X368" s="124">
        <f t="shared" si="1277"/>
        <v>15018.162894592759</v>
      </c>
      <c r="Y368">
        <v>15018.162894592759</v>
      </c>
      <c r="Z368" s="19">
        <f t="shared" si="1475"/>
        <v>1.5609303862870836</v>
      </c>
      <c r="AA368" s="19">
        <f t="shared" si="1476"/>
        <v>2.2668872520774896</v>
      </c>
      <c r="AB368" s="19">
        <f t="shared" si="1477"/>
        <v>0.54270833951063369</v>
      </c>
      <c r="AC368" s="19">
        <f t="shared" si="1478"/>
        <v>1.6245304021058119E-5</v>
      </c>
      <c r="AD368" s="19">
        <f t="shared" si="1479"/>
        <v>1.0723864327352179E-4</v>
      </c>
      <c r="AE368" s="19">
        <f t="shared" si="1480"/>
        <v>1.1212439836024032E-4</v>
      </c>
      <c r="AF368" s="19">
        <f t="shared" si="1481"/>
        <v>3.6839977849734686</v>
      </c>
      <c r="AG368" s="19">
        <f t="shared" si="1482"/>
        <v>11.513691285617128</v>
      </c>
      <c r="AH368" s="19">
        <f t="shared" si="1483"/>
        <v>0.34514076680298905</v>
      </c>
      <c r="AI368" s="19">
        <f t="shared" si="1484"/>
        <v>4.1795546744529295</v>
      </c>
      <c r="AJ368" s="19">
        <f t="shared" si="1485"/>
        <v>5.3172393276884229</v>
      </c>
      <c r="AK368" s="19">
        <f t="shared" si="1486"/>
        <v>1.5795279797065576</v>
      </c>
      <c r="AL368" s="19">
        <f t="shared" si="1487"/>
        <v>10.731287901668692</v>
      </c>
      <c r="AM368" s="19">
        <f t="shared" si="1488"/>
        <v>10.92786366061288</v>
      </c>
      <c r="AN368" s="19">
        <f t="shared" si="1489"/>
        <v>1.0658446813000257</v>
      </c>
      <c r="AO368" s="19">
        <f t="shared" si="1490"/>
        <v>0.58956517778568318</v>
      </c>
      <c r="AP368" s="19">
        <f t="shared" si="1491"/>
        <v>2.8500363751768303</v>
      </c>
      <c r="AQ368" s="19">
        <f t="shared" si="1492"/>
        <v>0.77452665870647541</v>
      </c>
      <c r="AR368" s="19">
        <f t="shared" si="1493"/>
        <v>0.63206655268023559</v>
      </c>
      <c r="AS368" s="19">
        <f t="shared" si="1494"/>
        <v>0.7788866259468632</v>
      </c>
      <c r="AT368" s="19">
        <f t="shared" si="1495"/>
        <v>0.61225333611226551</v>
      </c>
      <c r="AU368" s="19">
        <f t="shared" si="1496"/>
        <v>18.064334866281989</v>
      </c>
      <c r="AV368" s="19"/>
      <c r="AX368" s="19">
        <f t="shared" si="1278"/>
        <v>1.2971636579196688</v>
      </c>
      <c r="AY368" s="19">
        <f t="shared" si="1279"/>
        <v>1.2306501544458988</v>
      </c>
      <c r="AZ368" s="19">
        <f t="shared" si="1280"/>
        <v>1.644834209828913</v>
      </c>
      <c r="BA368" s="19">
        <f t="shared" si="1281"/>
        <v>1.0994658477302173</v>
      </c>
      <c r="BB368" s="19">
        <f t="shared" si="1282"/>
        <v>0.90902134738009444</v>
      </c>
      <c r="BC368" s="19">
        <f t="shared" si="1283"/>
        <v>0.94712473277686471</v>
      </c>
      <c r="BD368" s="19">
        <f t="shared" si="1284"/>
        <v>1.1008998159317351</v>
      </c>
      <c r="BE368" s="19">
        <f t="shared" si="1285"/>
        <v>1.035701334344737</v>
      </c>
      <c r="BF368" s="19">
        <f t="shared" si="1286"/>
        <v>1.1558762625496783</v>
      </c>
      <c r="BG368" s="19">
        <f t="shared" si="1287"/>
        <v>1.0797038176974778</v>
      </c>
      <c r="BH368" s="19">
        <f t="shared" si="1288"/>
        <v>1.3798963742197623</v>
      </c>
      <c r="BI368" s="19">
        <f t="shared" si="1289"/>
        <v>1.672698661818143</v>
      </c>
      <c r="BJ368" s="19">
        <f t="shared" si="1290"/>
        <v>1.2467726911683203</v>
      </c>
      <c r="BK368" s="19">
        <f t="shared" si="1291"/>
        <v>1.2417937282844382</v>
      </c>
      <c r="BL368" s="19">
        <f t="shared" si="1292"/>
        <v>1.2783516635346264</v>
      </c>
      <c r="BM368" s="19">
        <f t="shared" si="1293"/>
        <v>1.2499752654958545</v>
      </c>
      <c r="BN368" s="19">
        <f t="shared" si="1294"/>
        <v>2.3280882246687788</v>
      </c>
      <c r="BO368" s="19">
        <f t="shared" si="1295"/>
        <v>1.3603488867367317</v>
      </c>
      <c r="BP368" s="19">
        <f t="shared" si="1296"/>
        <v>1.3416654095467719</v>
      </c>
      <c r="BQ368" s="19">
        <f t="shared" si="1297"/>
        <v>1.2890614676641889</v>
      </c>
      <c r="BR368" s="19">
        <f t="shared" si="1298"/>
        <v>1.3815468807446085</v>
      </c>
      <c r="BS368" s="19">
        <f t="shared" si="1299"/>
        <v>1.4885630396644918</v>
      </c>
      <c r="BU368" s="16"/>
      <c r="BV368" s="9">
        <f t="shared" si="1300"/>
        <v>0.88458305140349813</v>
      </c>
      <c r="BW368" s="9">
        <f t="shared" si="1324"/>
        <v>1.4885630396644918</v>
      </c>
      <c r="BX368" s="9">
        <f t="shared" si="1325"/>
        <v>1.32404559600771</v>
      </c>
      <c r="BY368" s="9">
        <f t="shared" si="1326"/>
        <v>0.92718411695978797</v>
      </c>
      <c r="BZ368" s="9">
        <f t="shared" si="1327"/>
        <v>1.2125459888867509</v>
      </c>
      <c r="CA368" s="9">
        <f t="shared" si="1301"/>
        <v>1.316757370052565</v>
      </c>
      <c r="CB368" s="9">
        <f t="shared" si="1328"/>
        <v>1.3167576358328825</v>
      </c>
      <c r="CC368" s="9"/>
      <c r="CD368" s="9">
        <f t="shared" si="1329"/>
        <v>1.2276340467489049</v>
      </c>
      <c r="CE368" s="9">
        <f t="shared" si="1330"/>
        <v>1.4885627392061946</v>
      </c>
      <c r="CG368" s="35"/>
      <c r="CH368">
        <f t="shared" si="1331"/>
        <v>1978</v>
      </c>
      <c r="CI368" s="19">
        <f t="shared" si="1332"/>
        <v>6.3979211161578703E-2</v>
      </c>
      <c r="CJ368" s="19">
        <f t="shared" si="1416"/>
        <v>1.4075434130395501E-2</v>
      </c>
      <c r="CK368" s="19">
        <f t="shared" si="1417"/>
        <v>3.2229202478668262E-3</v>
      </c>
      <c r="CL368" s="19">
        <f t="shared" si="1418"/>
        <v>6.6586040317890468E-7</v>
      </c>
      <c r="CM368" s="19">
        <f t="shared" si="1419"/>
        <v>6.6586040317890468E-7</v>
      </c>
      <c r="CN368" s="19">
        <f t="shared" si="1420"/>
        <v>6.6586040317890468E-7</v>
      </c>
      <c r="CO368" s="19">
        <f t="shared" si="1421"/>
        <v>1.72334423635313E-2</v>
      </c>
      <c r="CP368" s="19">
        <f t="shared" si="1422"/>
        <v>0.1303342639369503</v>
      </c>
      <c r="CQ368" s="19">
        <f t="shared" si="1423"/>
        <v>1.5653803309487928E-3</v>
      </c>
      <c r="CR368" s="19">
        <f t="shared" si="1424"/>
        <v>0.20652789261796883</v>
      </c>
      <c r="CS368" s="19">
        <f t="shared" si="1425"/>
        <v>0.17458667846114809</v>
      </c>
      <c r="CT368" s="19">
        <f t="shared" si="1426"/>
        <v>1.2206653635477368E-2</v>
      </c>
      <c r="CU368" s="19">
        <f t="shared" si="1427"/>
        <v>7.4688965505662577E-2</v>
      </c>
      <c r="CV368" s="19">
        <f t="shared" si="1428"/>
        <v>0.23428520012870541</v>
      </c>
      <c r="CW368" s="19">
        <f t="shared" si="1429"/>
        <v>1.9703106695361881E-2</v>
      </c>
      <c r="CX368" s="19">
        <f t="shared" si="1430"/>
        <v>1.1281106455321866E-2</v>
      </c>
      <c r="CY368" s="19">
        <f t="shared" si="1415"/>
        <v>3.7911032950870851E-3</v>
      </c>
      <c r="CZ368" s="19">
        <f t="shared" si="1431"/>
        <v>5.7628583443652195E-3</v>
      </c>
      <c r="DA368" s="19">
        <f t="shared" si="1432"/>
        <v>2.0820989688948521E-2</v>
      </c>
      <c r="DB368" s="19">
        <f t="shared" si="1433"/>
        <v>2.9048171874689593E-3</v>
      </c>
      <c r="DC368" s="19">
        <f t="shared" si="1434"/>
        <v>3.0279782320033412E-3</v>
      </c>
      <c r="DF368" s="19">
        <f t="shared" si="1386"/>
        <v>6.3449239372461858E-2</v>
      </c>
      <c r="DG368" s="19">
        <f t="shared" si="1437"/>
        <v>1.4291850714452697E-2</v>
      </c>
      <c r="DH368" s="19">
        <f t="shared" si="1438"/>
        <v>3.1794057641709498E-3</v>
      </c>
      <c r="DI368" s="19">
        <f t="shared" si="1439"/>
        <v>6.7001009539451748E-7</v>
      </c>
      <c r="DJ368" s="19">
        <f t="shared" si="1440"/>
        <v>6.7001009539451748E-7</v>
      </c>
      <c r="DK368" s="19">
        <f t="shared" si="1441"/>
        <v>6.7001009539451748E-7</v>
      </c>
      <c r="DL368" s="19">
        <f t="shared" si="1442"/>
        <v>1.6607844156762558E-2</v>
      </c>
      <c r="DM368" s="19">
        <f t="shared" si="1443"/>
        <v>0.12932952423873068</v>
      </c>
      <c r="DN368" s="19">
        <f t="shared" si="1444"/>
        <v>1.5705915616320166E-3</v>
      </c>
      <c r="DO368" s="19">
        <f t="shared" si="1445"/>
        <v>0.20814062463026162</v>
      </c>
      <c r="DP368" s="19">
        <f t="shared" si="1446"/>
        <v>0.17950451004806534</v>
      </c>
      <c r="DQ368" s="19">
        <f t="shared" si="1447"/>
        <v>1.2690803059578357E-2</v>
      </c>
      <c r="DR368" s="19">
        <f t="shared" si="1448"/>
        <v>7.4709911720440711E-2</v>
      </c>
      <c r="DS368" s="19">
        <f t="shared" si="1449"/>
        <v>0.22987886664255994</v>
      </c>
      <c r="DT368" s="19">
        <f t="shared" si="1450"/>
        <v>1.9466159899594358E-2</v>
      </c>
      <c r="DU368" s="19">
        <f t="shared" si="1451"/>
        <v>1.1167796997234006E-2</v>
      </c>
      <c r="DV368" s="19">
        <f t="shared" si="1435"/>
        <v>3.68047220823592E-3</v>
      </c>
      <c r="DW368" s="19">
        <f t="shared" si="1452"/>
        <v>5.7370103911200225E-3</v>
      </c>
      <c r="DX368" s="19">
        <f t="shared" si="1453"/>
        <v>2.0670366961164265E-2</v>
      </c>
      <c r="DY368" s="19">
        <f t="shared" si="1454"/>
        <v>2.8427589042798389E-3</v>
      </c>
      <c r="DZ368" s="19">
        <f t="shared" si="1455"/>
        <v>2.9796466053382134E-3</v>
      </c>
      <c r="EA368" s="19">
        <f t="shared" si="1355"/>
        <v>0.99989939390636973</v>
      </c>
      <c r="EB368" s="19"/>
      <c r="EC368" s="19">
        <f t="shared" si="1387"/>
        <v>6.3455623394850488E-2</v>
      </c>
      <c r="ED368" s="19">
        <f t="shared" si="1456"/>
        <v>1.4293288706394576E-2</v>
      </c>
      <c r="EE368" s="19">
        <f t="shared" si="1457"/>
        <v>3.1797256639488156E-3</v>
      </c>
      <c r="EF368" s="19">
        <f t="shared" si="1458"/>
        <v>6.7007750927515515E-7</v>
      </c>
      <c r="EG368" s="19">
        <f t="shared" si="1459"/>
        <v>6.7007750927515515E-7</v>
      </c>
      <c r="EH368" s="19">
        <f t="shared" si="1460"/>
        <v>6.7007750927515515E-7</v>
      </c>
      <c r="EI368" s="19">
        <f t="shared" si="1461"/>
        <v>1.6609515175201428E-2</v>
      </c>
      <c r="EJ368" s="19">
        <f t="shared" si="1462"/>
        <v>0.12934253688610703</v>
      </c>
      <c r="EK368" s="19">
        <f t="shared" si="1463"/>
        <v>1.5707495886121982E-3</v>
      </c>
      <c r="EL368" s="19">
        <f t="shared" si="1464"/>
        <v>0.20816156695235666</v>
      </c>
      <c r="EM368" s="19">
        <f t="shared" si="1465"/>
        <v>0.17952257111266345</v>
      </c>
      <c r="EN368" s="19">
        <f t="shared" si="1466"/>
        <v>1.2692079960163192E-2</v>
      </c>
      <c r="EO368" s="19">
        <f t="shared" si="1467"/>
        <v>7.471742874907325E-2</v>
      </c>
      <c r="EP368" s="19">
        <f t="shared" si="1468"/>
        <v>0.22990199618431384</v>
      </c>
      <c r="EQ368" s="19">
        <f t="shared" si="1469"/>
        <v>1.9468118510948075E-2</v>
      </c>
      <c r="ER368" s="19">
        <f t="shared" si="1470"/>
        <v>1.1168920658711546E-2</v>
      </c>
      <c r="ES368" s="19">
        <f t="shared" si="1436"/>
        <v>3.6808425234234696E-3</v>
      </c>
      <c r="ET368" s="19">
        <f t="shared" si="1471"/>
        <v>5.7375876273980768E-3</v>
      </c>
      <c r="EU368" s="19">
        <f t="shared" si="1472"/>
        <v>2.067244673527608E-2</v>
      </c>
      <c r="EV368" s="19">
        <f t="shared" si="1473"/>
        <v>2.843044931924455E-3</v>
      </c>
      <c r="EW368" s="19">
        <f t="shared" si="1474"/>
        <v>2.9799464061053592E-3</v>
      </c>
      <c r="EX368" s="19"/>
      <c r="EY368" s="19"/>
      <c r="EZ368" s="19">
        <f t="shared" si="1388"/>
        <v>7.5906775179949938E-4</v>
      </c>
      <c r="FA368" s="19">
        <f t="shared" si="1399"/>
        <v>-6.4722753341500336E-3</v>
      </c>
      <c r="FB368" s="19">
        <f t="shared" si="1400"/>
        <v>2.438331757423267E-2</v>
      </c>
      <c r="FC368" s="19">
        <f t="shared" si="1401"/>
        <v>-2.8312689998719581E-2</v>
      </c>
      <c r="FD368" s="19">
        <f t="shared" si="1402"/>
        <v>1.155483147783457E-2</v>
      </c>
      <c r="FE368" s="19">
        <f t="shared" si="1403"/>
        <v>-1.5278280936355575E-2</v>
      </c>
      <c r="FF368" s="19">
        <f t="shared" si="1404"/>
        <v>0.13328268110389394</v>
      </c>
      <c r="FG368" s="19">
        <f t="shared" si="1405"/>
        <v>-1.9484913225154318E-2</v>
      </c>
      <c r="FH368" s="19">
        <f t="shared" si="1406"/>
        <v>-5.4597677674638787E-2</v>
      </c>
      <c r="FI368" s="19">
        <f t="shared" si="1407"/>
        <v>-7.9427956921396745E-3</v>
      </c>
      <c r="FJ368" s="19">
        <f t="shared" si="1408"/>
        <v>-8.1689407803652442E-2</v>
      </c>
      <c r="FK368" s="19">
        <f t="shared" si="1409"/>
        <v>-0.10340195125891509</v>
      </c>
      <c r="FL368" s="19">
        <f t="shared" si="1410"/>
        <v>-5.1116947520484506E-2</v>
      </c>
      <c r="FM368" s="19">
        <f t="shared" si="1411"/>
        <v>-1.4710782450420555E-2</v>
      </c>
      <c r="FN368" s="19">
        <f t="shared" si="1412"/>
        <v>-1.3229779433096465E-2</v>
      </c>
      <c r="FO368" s="19">
        <f t="shared" si="1413"/>
        <v>-3.1671068982961174E-2</v>
      </c>
      <c r="FP368" s="19">
        <f t="shared" si="1394"/>
        <v>-6.356836828050455E-2</v>
      </c>
      <c r="FQ368" s="19">
        <f t="shared" si="1395"/>
        <v>-2.8855711378679948E-2</v>
      </c>
      <c r="FR368" s="19">
        <f t="shared" si="1396"/>
        <v>-3.966558866930342E-2</v>
      </c>
      <c r="FS368" s="19">
        <f t="shared" si="1397"/>
        <v>-2.1072353481843491E-2</v>
      </c>
      <c r="FT368" s="19">
        <f t="shared" si="1398"/>
        <v>3.0115381835765776E-2</v>
      </c>
      <c r="FU368" s="19"/>
      <c r="FV368" s="19"/>
      <c r="FW368" s="19">
        <f t="shared" si="1359"/>
        <v>0.97336875859069394</v>
      </c>
      <c r="FX368" s="19">
        <f t="shared" si="1389"/>
        <v>0.77499439050119301</v>
      </c>
      <c r="FY368" s="19">
        <f t="shared" si="1303"/>
        <v>1.2125459888867509</v>
      </c>
      <c r="FZ368" s="19"/>
      <c r="GA368" s="19">
        <f t="shared" si="1360"/>
        <v>0.97815098941488221</v>
      </c>
      <c r="GB368" s="19">
        <f t="shared" si="1390"/>
        <v>1.147375666730396</v>
      </c>
      <c r="GC368" s="19">
        <f t="shared" si="1304"/>
        <v>1.32404559600771</v>
      </c>
      <c r="GD368" s="19"/>
      <c r="GE368" s="19">
        <f t="shared" si="1361"/>
        <v>1.0060918039827407</v>
      </c>
      <c r="GF368" s="19">
        <f t="shared" si="1391"/>
        <v>0.85615023737826401</v>
      </c>
      <c r="GG368" s="19">
        <f t="shared" si="1305"/>
        <v>0.92718411695978797</v>
      </c>
      <c r="GH368" s="19"/>
      <c r="GI368" s="132">
        <f t="shared" si="1497"/>
        <v>0.88458305140349813</v>
      </c>
      <c r="GJ368" s="19">
        <f t="shared" si="1362"/>
        <v>1.316757370052565</v>
      </c>
      <c r="GK368" s="19">
        <f t="shared" si="1306"/>
        <v>1.3167576358328825</v>
      </c>
      <c r="GL368" s="3"/>
      <c r="GM368" s="3"/>
      <c r="GN368" s="8"/>
      <c r="GO368" s="5">
        <f t="shared" si="1392"/>
        <v>29</v>
      </c>
      <c r="GP368" t="b">
        <f t="shared" si="1363"/>
        <v>1</v>
      </c>
      <c r="GS368" s="11"/>
      <c r="GT368" s="11"/>
      <c r="GU368" s="11"/>
      <c r="GV368" s="31">
        <f t="shared" si="1498"/>
        <v>2014</v>
      </c>
      <c r="GW368" s="11"/>
      <c r="GX368" s="11"/>
      <c r="GY368" s="11"/>
      <c r="GZ368" s="11">
        <f t="shared" si="1308"/>
        <v>2014</v>
      </c>
      <c r="HA368" s="12">
        <f t="shared" ca="1" si="1502"/>
        <v>2.1494740727071417</v>
      </c>
      <c r="HB368" s="12">
        <f t="shared" ca="1" si="1503"/>
        <v>0.66300620331050131</v>
      </c>
      <c r="HC368" s="12">
        <f t="shared" ca="1" si="1504"/>
        <v>0.868833450929685</v>
      </c>
      <c r="HD368" s="12">
        <f t="shared" ca="1" si="1505"/>
        <v>1.2381726299326006</v>
      </c>
      <c r="HE368">
        <f t="shared" si="1371"/>
        <v>2014</v>
      </c>
      <c r="HF368" s="12">
        <f t="shared" ca="1" si="1506"/>
        <v>0.868833450929685</v>
      </c>
      <c r="HG368" s="12">
        <f t="shared" ca="1" si="1507"/>
        <v>0.90822416057726163</v>
      </c>
      <c r="HH368" s="12">
        <f t="shared" ca="1" si="1508"/>
        <v>0.73000282539180494</v>
      </c>
      <c r="HJ368" s="17"/>
      <c r="HL368" s="18">
        <f t="shared" si="1372"/>
        <v>1978</v>
      </c>
      <c r="HM368" s="9">
        <f t="shared" si="1312"/>
        <v>0.62609023756657545</v>
      </c>
      <c r="HN368" s="9">
        <f t="shared" si="1313"/>
        <v>1.6823281052407741</v>
      </c>
      <c r="HO368" s="9">
        <f t="shared" si="1314"/>
        <v>1.3802717394807669</v>
      </c>
      <c r="HP368" s="9">
        <f t="shared" si="1315"/>
        <v>1.0233328677556226</v>
      </c>
      <c r="HQ368" s="9">
        <f t="shared" si="1316"/>
        <v>1.1910469879550869</v>
      </c>
      <c r="HR368" s="9">
        <f t="shared" si="1317"/>
        <v>1.0532885094813933</v>
      </c>
      <c r="HS368" s="9">
        <f t="shared" si="1318"/>
        <v>1.0532892030751231</v>
      </c>
      <c r="HT368" s="9"/>
      <c r="HU368" s="9">
        <f t="shared" si="1319"/>
        <v>1.412477437444895</v>
      </c>
      <c r="HV368" s="23">
        <f t="shared" si="1320"/>
        <v>1.6823269974232617</v>
      </c>
      <c r="HX368" s="8"/>
      <c r="HY368" s="5">
        <f t="shared" si="1393"/>
        <v>29</v>
      </c>
      <c r="HZ368" t="b">
        <f t="shared" si="1373"/>
        <v>1</v>
      </c>
      <c r="IC368" s="11"/>
      <c r="ID368" s="11"/>
      <c r="IE368" s="11"/>
      <c r="IF368">
        <f t="shared" si="1375"/>
        <v>2014</v>
      </c>
      <c r="IG368" s="12">
        <f t="shared" ca="1" si="1376"/>
        <v>0</v>
      </c>
      <c r="IH368" s="19">
        <f t="shared" ca="1" si="1377"/>
        <v>0</v>
      </c>
      <c r="II368" s="19">
        <f t="shared" ca="1" si="1378"/>
        <v>0</v>
      </c>
      <c r="IJ368" s="11">
        <f t="shared" si="1379"/>
        <v>2014</v>
      </c>
      <c r="IK368" s="12">
        <f t="shared" ca="1" si="1380"/>
        <v>0</v>
      </c>
      <c r="IL368" s="12">
        <f t="shared" ca="1" si="1499"/>
        <v>0</v>
      </c>
      <c r="IM368" s="12">
        <f t="shared" ca="1" si="1500"/>
        <v>0</v>
      </c>
      <c r="IN368" s="12">
        <f t="shared" ca="1" si="1501"/>
        <v>0</v>
      </c>
      <c r="IO368">
        <f t="shared" si="1381"/>
        <v>2014</v>
      </c>
      <c r="IP368" s="12">
        <f t="shared" ca="1" si="1382"/>
        <v>0</v>
      </c>
      <c r="IQ368" s="12">
        <f t="shared" ca="1" si="1383"/>
        <v>0</v>
      </c>
      <c r="IR368" s="12">
        <f t="shared" ca="1" si="1384"/>
        <v>0</v>
      </c>
    </row>
    <row r="369" spans="1:252" x14ac:dyDescent="0.2">
      <c r="A369" t="s">
        <v>218</v>
      </c>
      <c r="B369" s="1">
        <f t="shared" si="1385"/>
        <v>1979</v>
      </c>
      <c r="C369" s="124">
        <f>Manufacturing_Energy_Data!C75</f>
        <v>927.44320966216321</v>
      </c>
      <c r="D369" s="124">
        <f>Manufacturing_Energy_Data!D75</f>
        <v>200.02405119146917</v>
      </c>
      <c r="E369" s="124">
        <f>Manufacturing_Energy_Data!E75</f>
        <v>43.502643258100242</v>
      </c>
      <c r="F369" s="124">
        <v>0.01</v>
      </c>
      <c r="G369" s="124">
        <v>0.01</v>
      </c>
      <c r="H369" s="124">
        <v>0.01</v>
      </c>
      <c r="I369" s="124">
        <f>Manufacturing_Energy_Data!F75</f>
        <v>258.13584635714432</v>
      </c>
      <c r="J369" s="124">
        <f>Manufacturing_Energy_Data!G75</f>
        <v>1953.5841253931962</v>
      </c>
      <c r="K369" s="124">
        <f>Manufacturing_Energy_Data!H75</f>
        <v>25.776040799978485</v>
      </c>
      <c r="L369" s="124">
        <f>Manufacturing_Energy_Data!I75</f>
        <v>3053.153803736277</v>
      </c>
      <c r="M369" s="124">
        <f>Manufacturing_Energy_Data!J75</f>
        <v>2641.5642459618775</v>
      </c>
      <c r="N369" s="124">
        <f>Manufacturing_Energy_Data!K75</f>
        <v>170.57981942704774</v>
      </c>
      <c r="O369" s="124">
        <f>Manufacturing_Energy_Data!L75</f>
        <v>1110.4477758031253</v>
      </c>
      <c r="P369" s="124">
        <f>Manufacturing_Energy_Data!M75</f>
        <v>3553.3532623192036</v>
      </c>
      <c r="Q369" s="124">
        <f>Manufacturing_Energy_Data!N75</f>
        <v>287.30153484874103</v>
      </c>
      <c r="R369" s="124">
        <f>Manufacturing_Energy_Data!O75</f>
        <v>171.43799219024862</v>
      </c>
      <c r="S369" s="124">
        <f>Manufacturing_Energy_Data!P75</f>
        <v>53.106404776990686</v>
      </c>
      <c r="T369" s="124">
        <f>Manufacturing_Energy_Data!Q75</f>
        <v>87.165287787165781</v>
      </c>
      <c r="U369" s="124">
        <f>Manufacturing_Energy_Data!R75</f>
        <v>295.31124400025766</v>
      </c>
      <c r="V369" s="124">
        <f>Manufacturing_Energy_Data!S75</f>
        <v>41.539353256530084</v>
      </c>
      <c r="W369" s="124">
        <f>Manufacturing_Energy_Data!T75</f>
        <v>44.174157180206429</v>
      </c>
      <c r="X369" s="124">
        <f t="shared" si="1277"/>
        <v>14917.630797949725</v>
      </c>
      <c r="Y369">
        <v>14917.630797949725</v>
      </c>
      <c r="Z369" s="19">
        <f t="shared" si="1475"/>
        <v>1.5106613256914576</v>
      </c>
      <c r="AA369" s="19">
        <f t="shared" si="1476"/>
        <v>2.1526459138441165</v>
      </c>
      <c r="AB369" s="19">
        <f t="shared" si="1477"/>
        <v>0.51518744002579187</v>
      </c>
      <c r="AC369" s="19">
        <f t="shared" si="1478"/>
        <v>1.6288450979567164E-5</v>
      </c>
      <c r="AD369" s="19">
        <f t="shared" si="1479"/>
        <v>1.0761935382378281E-4</v>
      </c>
      <c r="AE369" s="19">
        <f t="shared" si="1480"/>
        <v>1.1842669811330681E-4</v>
      </c>
      <c r="AF369" s="19">
        <f t="shared" si="1481"/>
        <v>3.7191467486706382</v>
      </c>
      <c r="AG369" s="19">
        <f t="shared" si="1482"/>
        <v>11.513415962134419</v>
      </c>
      <c r="AH369" s="19">
        <f t="shared" si="1483"/>
        <v>0.36884620764463877</v>
      </c>
      <c r="AI369" s="19">
        <f t="shared" si="1484"/>
        <v>3.8257721282407857</v>
      </c>
      <c r="AJ369" s="19">
        <f t="shared" si="1485"/>
        <v>5.3005570861812235</v>
      </c>
      <c r="AK369" s="19">
        <f t="shared" si="1486"/>
        <v>1.4969940403939628</v>
      </c>
      <c r="AL369" s="19">
        <f t="shared" si="1487"/>
        <v>10.64879574392066</v>
      </c>
      <c r="AM369" s="19">
        <f t="shared" si="1488"/>
        <v>10.744657147573335</v>
      </c>
      <c r="AN369" s="19">
        <f t="shared" si="1489"/>
        <v>0.98844237164099547</v>
      </c>
      <c r="AO369" s="19">
        <f t="shared" si="1490"/>
        <v>0.56771170813014527</v>
      </c>
      <c r="AP369" s="19">
        <f t="shared" si="1491"/>
        <v>2.2905474196406939</v>
      </c>
      <c r="AQ369" s="19">
        <f t="shared" si="1492"/>
        <v>0.75590955787431091</v>
      </c>
      <c r="AR369" s="19">
        <f t="shared" si="1493"/>
        <v>0.5999628294288637</v>
      </c>
      <c r="AS369" s="19">
        <f t="shared" si="1494"/>
        <v>0.74964557231515871</v>
      </c>
      <c r="AT369" s="19">
        <f t="shared" si="1495"/>
        <v>0.59486838921331853</v>
      </c>
      <c r="AU369" s="19">
        <f t="shared" si="1496"/>
        <v>17.637207236623031</v>
      </c>
      <c r="AV369" s="19"/>
      <c r="AX369" s="19">
        <f t="shared" si="1278"/>
        <v>1.2553890861032324</v>
      </c>
      <c r="AY369" s="19">
        <f t="shared" si="1279"/>
        <v>1.168630695643013</v>
      </c>
      <c r="AZ369" s="19">
        <f t="shared" si="1280"/>
        <v>1.5614241833702285</v>
      </c>
      <c r="BA369" s="19">
        <f t="shared" si="1281"/>
        <v>1.1023859905144111</v>
      </c>
      <c r="BB369" s="19">
        <f t="shared" si="1282"/>
        <v>0.91224848646723677</v>
      </c>
      <c r="BC369" s="19">
        <f t="shared" si="1283"/>
        <v>1.0003608174898904</v>
      </c>
      <c r="BD369" s="19">
        <f t="shared" si="1284"/>
        <v>1.1114034833938164</v>
      </c>
      <c r="BE369" s="19">
        <f t="shared" si="1285"/>
        <v>1.0356765679261015</v>
      </c>
      <c r="BF369" s="19">
        <f t="shared" si="1286"/>
        <v>1.2352657725630789</v>
      </c>
      <c r="BG369" s="19">
        <f t="shared" si="1287"/>
        <v>0.98831121835793589</v>
      </c>
      <c r="BH369" s="19">
        <f t="shared" si="1288"/>
        <v>1.3755671042450646</v>
      </c>
      <c r="BI369" s="19">
        <f t="shared" si="1289"/>
        <v>1.5852963418741781</v>
      </c>
      <c r="BJ369" s="19">
        <f t="shared" si="1290"/>
        <v>1.2371886626287634</v>
      </c>
      <c r="BK369" s="19">
        <f t="shared" si="1291"/>
        <v>1.2209749565703145</v>
      </c>
      <c r="BL369" s="19">
        <f t="shared" si="1292"/>
        <v>1.1855169634605442</v>
      </c>
      <c r="BM369" s="19">
        <f t="shared" si="1293"/>
        <v>1.2036423110339196</v>
      </c>
      <c r="BN369" s="19">
        <f t="shared" si="1294"/>
        <v>1.8710626019220875</v>
      </c>
      <c r="BO369" s="19">
        <f t="shared" si="1295"/>
        <v>1.3276505256065978</v>
      </c>
      <c r="BP369" s="19">
        <f t="shared" si="1296"/>
        <v>1.2735199669167478</v>
      </c>
      <c r="BQ369" s="19">
        <f t="shared" si="1297"/>
        <v>1.2406673699163817</v>
      </c>
      <c r="BR369" s="19">
        <f t="shared" si="1298"/>
        <v>1.3423178267836076</v>
      </c>
      <c r="BS369" s="19">
        <f t="shared" si="1299"/>
        <v>1.453366260627994</v>
      </c>
      <c r="BU369" s="16"/>
      <c r="BV369" s="9">
        <f t="shared" si="1300"/>
        <v>0.89994053843472555</v>
      </c>
      <c r="BW369" s="9">
        <f t="shared" si="1324"/>
        <v>1.453366260627994</v>
      </c>
      <c r="BX369" s="9">
        <f t="shared" si="1325"/>
        <v>1.2724321586172931</v>
      </c>
      <c r="BY369" s="9">
        <f t="shared" si="1326"/>
        <v>0.97135012934191001</v>
      </c>
      <c r="BZ369" s="9">
        <f t="shared" si="1327"/>
        <v>1.1758842165841079</v>
      </c>
      <c r="CA369" s="9">
        <f t="shared" si="1301"/>
        <v>1.3079429924278907</v>
      </c>
      <c r="CB369" s="9">
        <f t="shared" si="1328"/>
        <v>1.3079432151324208</v>
      </c>
      <c r="CC369" s="9"/>
      <c r="CD369" s="9">
        <f t="shared" si="1329"/>
        <v>1.2359771418517134</v>
      </c>
      <c r="CE369" s="9">
        <f t="shared" si="1330"/>
        <v>1.4533660131621668</v>
      </c>
      <c r="CG369" s="35"/>
      <c r="CH369">
        <f t="shared" si="1331"/>
        <v>1979</v>
      </c>
      <c r="CI369" s="19">
        <f t="shared" si="1332"/>
        <v>6.2170945388300584E-2</v>
      </c>
      <c r="CJ369" s="19">
        <f t="shared" si="1416"/>
        <v>1.3408566943415735E-2</v>
      </c>
      <c r="CK369" s="19">
        <f t="shared" si="1417"/>
        <v>2.9161898325087408E-3</v>
      </c>
      <c r="CL369" s="19">
        <f t="shared" si="1418"/>
        <v>6.7034773386229648E-7</v>
      </c>
      <c r="CM369" s="19">
        <f t="shared" si="1419"/>
        <v>6.7034773386229648E-7</v>
      </c>
      <c r="CN369" s="19">
        <f t="shared" si="1420"/>
        <v>6.7034773386229648E-7</v>
      </c>
      <c r="CO369" s="19">
        <f t="shared" si="1421"/>
        <v>1.7304077963413763E-2</v>
      </c>
      <c r="CP369" s="19">
        <f t="shared" si="1422"/>
        <v>0.13095806913666855</v>
      </c>
      <c r="CQ369" s="19">
        <f t="shared" si="1423"/>
        <v>1.7278910538207673E-3</v>
      </c>
      <c r="CR369" s="19">
        <f t="shared" si="1424"/>
        <v>0.20466747334676641</v>
      </c>
      <c r="CS369" s="19">
        <f t="shared" si="1425"/>
        <v>0.17707666061322105</v>
      </c>
      <c r="CT369" s="19">
        <f t="shared" si="1426"/>
        <v>1.1434779539556119E-2</v>
      </c>
      <c r="CU369" s="19">
        <f t="shared" si="1427"/>
        <v>7.4438615008205256E-2</v>
      </c>
      <c r="CV369" s="19">
        <f t="shared" si="1428"/>
        <v>0.23819823070078766</v>
      </c>
      <c r="CW369" s="19">
        <f t="shared" si="1429"/>
        <v>1.9259193282101315E-2</v>
      </c>
      <c r="CX369" s="19">
        <f t="shared" si="1430"/>
        <v>1.1492306956263524E-2</v>
      </c>
      <c r="CY369" s="19">
        <f t="shared" si="1415"/>
        <v>3.5599758095829544E-3</v>
      </c>
      <c r="CZ369" s="19">
        <f t="shared" si="1431"/>
        <v>5.8431053139581489E-3</v>
      </c>
      <c r="DA369" s="19">
        <f t="shared" si="1432"/>
        <v>1.9796122319962844E-2</v>
      </c>
      <c r="DB369" s="19">
        <f t="shared" si="1433"/>
        <v>2.7845811321620347E-3</v>
      </c>
      <c r="DC369" s="19">
        <f t="shared" si="1434"/>
        <v>2.9612046161028274E-3</v>
      </c>
      <c r="DF369" s="19">
        <f t="shared" si="1386"/>
        <v>6.3070758020971521E-2</v>
      </c>
      <c r="DG369" s="19">
        <f t="shared" si="1437"/>
        <v>1.3739303321149546E-2</v>
      </c>
      <c r="DH369" s="19">
        <f t="shared" si="1438"/>
        <v>3.0669991252176803E-3</v>
      </c>
      <c r="DI369" s="19">
        <f t="shared" si="1439"/>
        <v>6.6810155691123036E-7</v>
      </c>
      <c r="DJ369" s="19">
        <f t="shared" si="1440"/>
        <v>6.6810155691123036E-7</v>
      </c>
      <c r="DK369" s="19">
        <f t="shared" si="1441"/>
        <v>6.6810155691123036E-7</v>
      </c>
      <c r="DL369" s="19">
        <f t="shared" si="1442"/>
        <v>1.7268736086307482E-2</v>
      </c>
      <c r="DM369" s="19">
        <f t="shared" si="1443"/>
        <v>0.1306459183259838</v>
      </c>
      <c r="DN369" s="19">
        <f t="shared" si="1444"/>
        <v>1.6452982731954276E-3</v>
      </c>
      <c r="DO369" s="19">
        <f t="shared" si="1445"/>
        <v>0.20559628008930447</v>
      </c>
      <c r="DP369" s="19">
        <f t="shared" si="1446"/>
        <v>0.17582873107620001</v>
      </c>
      <c r="DQ369" s="19">
        <f t="shared" si="1447"/>
        <v>1.1816515213114217E-2</v>
      </c>
      <c r="DR369" s="19">
        <f t="shared" si="1448"/>
        <v>7.4563720210178208E-2</v>
      </c>
      <c r="DS369" s="19">
        <f t="shared" si="1449"/>
        <v>0.23623631413598262</v>
      </c>
      <c r="DT369" s="19">
        <f t="shared" si="1450"/>
        <v>1.9480307011715228E-2</v>
      </c>
      <c r="DU369" s="19">
        <f t="shared" si="1451"/>
        <v>1.1386380252939671E-2</v>
      </c>
      <c r="DV369" s="19">
        <f t="shared" si="1435"/>
        <v>3.6743280747780181E-3</v>
      </c>
      <c r="DW369" s="19">
        <f t="shared" si="1452"/>
        <v>5.8028893528793918E-3</v>
      </c>
      <c r="DX369" s="19">
        <f t="shared" si="1453"/>
        <v>2.0304245294591967E-2</v>
      </c>
      <c r="DY369" s="19">
        <f t="shared" si="1454"/>
        <v>2.8442756108929918E-3</v>
      </c>
      <c r="DZ369" s="19">
        <f t="shared" si="1455"/>
        <v>2.9944673430307889E-3</v>
      </c>
      <c r="EA369" s="19">
        <f t="shared" si="1355"/>
        <v>0.99996747112310369</v>
      </c>
      <c r="EB369" s="19"/>
      <c r="EC369" s="19">
        <f t="shared" si="1387"/>
        <v>6.3072809708634034E-2</v>
      </c>
      <c r="ED369" s="19">
        <f t="shared" si="1456"/>
        <v>1.3739750259794332E-2</v>
      </c>
      <c r="EE369" s="19">
        <f t="shared" si="1457"/>
        <v>3.0670988945000486E-3</v>
      </c>
      <c r="EF369" s="19">
        <f t="shared" si="1458"/>
        <v>6.681232902114892E-7</v>
      </c>
      <c r="EG369" s="19">
        <f t="shared" si="1459"/>
        <v>6.681232902114892E-7</v>
      </c>
      <c r="EH369" s="19">
        <f t="shared" si="1460"/>
        <v>6.681232902114892E-7</v>
      </c>
      <c r="EI369" s="19">
        <f t="shared" si="1461"/>
        <v>1.7269297837170912E-2</v>
      </c>
      <c r="EJ369" s="19">
        <f t="shared" si="1462"/>
        <v>0.1306501682292226</v>
      </c>
      <c r="EK369" s="19">
        <f t="shared" si="1463"/>
        <v>1.6453517946414065E-3</v>
      </c>
      <c r="EL369" s="19">
        <f t="shared" si="1464"/>
        <v>0.20560296812294407</v>
      </c>
      <c r="EM369" s="19">
        <f t="shared" si="1465"/>
        <v>0.17583445077340334</v>
      </c>
      <c r="EN369" s="19">
        <f t="shared" si="1466"/>
        <v>1.1816899603586718E-2</v>
      </c>
      <c r="EO369" s="19">
        <f t="shared" si="1467"/>
        <v>7.4566145763154373E-2</v>
      </c>
      <c r="EP369" s="19">
        <f t="shared" si="1468"/>
        <v>0.23624399888793993</v>
      </c>
      <c r="EQ369" s="19">
        <f t="shared" si="1469"/>
        <v>1.9480940704837239E-2</v>
      </c>
      <c r="ER369" s="19">
        <f t="shared" si="1470"/>
        <v>1.138675065114985E-2</v>
      </c>
      <c r="ES369" s="19">
        <f t="shared" si="1436"/>
        <v>3.6744476004316744E-3</v>
      </c>
      <c r="ET369" s="19">
        <f t="shared" si="1471"/>
        <v>5.8030781204931933E-3</v>
      </c>
      <c r="EU369" s="19">
        <f t="shared" si="1472"/>
        <v>2.0304905790372814E-2</v>
      </c>
      <c r="EV369" s="19">
        <f t="shared" si="1473"/>
        <v>2.8443681349939027E-3</v>
      </c>
      <c r="EW369" s="19">
        <f t="shared" si="1474"/>
        <v>2.9945647528589925E-3</v>
      </c>
      <c r="EX369" s="19"/>
      <c r="EY369" s="19"/>
      <c r="EZ369" s="19">
        <f t="shared" si="1388"/>
        <v>-3.2734525968194754E-2</v>
      </c>
      <c r="FA369" s="19">
        <f t="shared" si="1399"/>
        <v>-5.1709892768829258E-2</v>
      </c>
      <c r="FB369" s="19">
        <f t="shared" si="1400"/>
        <v>-5.2041251994929982E-2</v>
      </c>
      <c r="FC369" s="19">
        <f t="shared" si="1401"/>
        <v>2.6524441340860681E-3</v>
      </c>
      <c r="FD369" s="19">
        <f t="shared" si="1402"/>
        <v>3.543837826311532E-3</v>
      </c>
      <c r="FE369" s="19">
        <f t="shared" si="1403"/>
        <v>5.4685233282912978E-2</v>
      </c>
      <c r="FF369" s="19">
        <f t="shared" si="1404"/>
        <v>9.4957562020860815E-3</v>
      </c>
      <c r="FG369" s="19">
        <f t="shared" si="1405"/>
        <v>-2.391298913590728E-5</v>
      </c>
      <c r="FH369" s="19">
        <f t="shared" si="1406"/>
        <v>6.64274221793964E-2</v>
      </c>
      <c r="FI369" s="19">
        <f t="shared" si="1407"/>
        <v>-8.8444393149807246E-2</v>
      </c>
      <c r="FJ369" s="19">
        <f t="shared" si="1408"/>
        <v>-3.1423196648131474E-3</v>
      </c>
      <c r="FK369" s="19">
        <f t="shared" si="1409"/>
        <v>-5.366693098711825E-2</v>
      </c>
      <c r="FL369" s="19">
        <f t="shared" si="1410"/>
        <v>-7.7167674806237069E-3</v>
      </c>
      <c r="FM369" s="19">
        <f t="shared" si="1411"/>
        <v>-1.6907205103347873E-2</v>
      </c>
      <c r="FN369" s="19">
        <f t="shared" si="1412"/>
        <v>-7.5392549648898258E-2</v>
      </c>
      <c r="FO369" s="19">
        <f t="shared" si="1413"/>
        <v>-3.7771544625509197E-2</v>
      </c>
      <c r="FP369" s="19">
        <f t="shared" si="1394"/>
        <v>-0.21854092054226146</v>
      </c>
      <c r="FQ369" s="19">
        <f t="shared" si="1395"/>
        <v>-2.4330343220670538E-2</v>
      </c>
      <c r="FR369" s="19">
        <f t="shared" si="1396"/>
        <v>-5.2126991131265898E-2</v>
      </c>
      <c r="FS369" s="19">
        <f t="shared" si="1397"/>
        <v>-3.826497275440939E-2</v>
      </c>
      <c r="FT369" s="19">
        <f t="shared" si="1398"/>
        <v>-2.8805958276359386E-2</v>
      </c>
      <c r="FU369" s="19"/>
      <c r="FV369" s="19"/>
      <c r="FW369" s="19">
        <f t="shared" si="1359"/>
        <v>0.96976463355727849</v>
      </c>
      <c r="FX369" s="19">
        <f t="shared" si="1389"/>
        <v>0.7515621511133358</v>
      </c>
      <c r="FY369" s="19">
        <f t="shared" si="1303"/>
        <v>1.1758842165841079</v>
      </c>
      <c r="FZ369" s="19"/>
      <c r="GA369" s="19">
        <f t="shared" si="1360"/>
        <v>0.96101838369762871</v>
      </c>
      <c r="GB369" s="19">
        <f t="shared" si="1390"/>
        <v>1.1026491087352344</v>
      </c>
      <c r="GC369" s="19">
        <f t="shared" si="1304"/>
        <v>1.2724321586172931</v>
      </c>
      <c r="GD369" s="19"/>
      <c r="GE369" s="19">
        <f t="shared" si="1361"/>
        <v>1.0476345653190664</v>
      </c>
      <c r="GF369" s="19">
        <f t="shared" si="1391"/>
        <v>0.89693258178359314</v>
      </c>
      <c r="GG369" s="19">
        <f t="shared" si="1305"/>
        <v>0.97135012934191001</v>
      </c>
      <c r="GH369" s="19"/>
      <c r="GI369" s="132">
        <f t="shared" si="1497"/>
        <v>0.89994053843472555</v>
      </c>
      <c r="GJ369" s="19">
        <f t="shared" si="1362"/>
        <v>1.3079429924278909</v>
      </c>
      <c r="GK369" s="19">
        <f t="shared" si="1306"/>
        <v>1.3079432151324208</v>
      </c>
      <c r="GL369" s="3"/>
      <c r="GM369" s="3"/>
      <c r="GN369" s="8"/>
      <c r="GO369" s="5">
        <f t="shared" si="1392"/>
        <v>30</v>
      </c>
      <c r="GP369" t="b">
        <f t="shared" si="1363"/>
        <v>1</v>
      </c>
      <c r="GS369" s="11"/>
      <c r="GT369" s="11"/>
      <c r="GU369" s="11"/>
      <c r="GV369" s="31">
        <f t="shared" si="1498"/>
        <v>2015</v>
      </c>
      <c r="GW369" s="11"/>
      <c r="GX369" s="11"/>
      <c r="GY369" s="11"/>
      <c r="GZ369" s="11">
        <f t="shared" si="1308"/>
        <v>2015</v>
      </c>
      <c r="HA369" s="12">
        <f t="shared" ref="HA369:HA371" ca="1" si="1509">IF($GP369,OFFSET(BV$258,$GP$253+$GO369,0),"")</f>
        <v>2.1679071579422198</v>
      </c>
      <c r="HB369" s="12">
        <f t="shared" ref="HB369:HB371" ca="1" si="1510">IF($GP369,OFFSET(CD$258,$GP$253+$GO369,0),"")</f>
        <v>0.65507299612797454</v>
      </c>
      <c r="HC369" s="12">
        <f t="shared" ref="HC369:HC371" ca="1" si="1511">IF($GP369,OFFSET(BZ$258,$GP$253+$GO369,0),"")</f>
        <v>0.8722750330251261</v>
      </c>
      <c r="HD369" s="12">
        <f t="shared" ref="HD369:HD371" ca="1" si="1512">IF($GP369,OFFSET(CB$258,$GP$253+$GO369,0),"")</f>
        <v>1.2387353922647844</v>
      </c>
      <c r="HE369">
        <f t="shared" si="1371"/>
        <v>2015</v>
      </c>
      <c r="HF369" s="12">
        <f t="shared" ca="1" si="1506"/>
        <v>0.8722750330251261</v>
      </c>
      <c r="HG369" s="12">
        <f t="shared" ca="1" si="1507"/>
        <v>0.88904506491075364</v>
      </c>
      <c r="HH369" s="12">
        <f t="shared" ca="1" si="1508"/>
        <v>0.73682766147938039</v>
      </c>
      <c r="HJ369" s="17"/>
      <c r="HL369" s="18">
        <f t="shared" si="1372"/>
        <v>1979</v>
      </c>
      <c r="HM369" s="9">
        <f t="shared" si="1312"/>
        <v>0.63695996052650683</v>
      </c>
      <c r="HN369" s="9">
        <f t="shared" si="1313"/>
        <v>1.6425497895032053</v>
      </c>
      <c r="HO369" s="9">
        <f t="shared" si="1314"/>
        <v>1.3264665161393212</v>
      </c>
      <c r="HP369" s="9">
        <f t="shared" si="1315"/>
        <v>1.0720788840878754</v>
      </c>
      <c r="HQ369" s="9">
        <f t="shared" si="1316"/>
        <v>1.1550352458237652</v>
      </c>
      <c r="HR369" s="9">
        <f t="shared" si="1317"/>
        <v>1.0462377931676288</v>
      </c>
      <c r="HS369" s="9">
        <f t="shared" si="1318"/>
        <v>1.046238449084784</v>
      </c>
      <c r="HT369" s="9"/>
      <c r="HU369" s="9">
        <f t="shared" si="1319"/>
        <v>1.4220767424025753</v>
      </c>
      <c r="HV369" s="23">
        <f t="shared" si="1320"/>
        <v>1.6425487597412178</v>
      </c>
      <c r="HX369" s="8"/>
      <c r="HY369" s="5">
        <f t="shared" si="1393"/>
        <v>30</v>
      </c>
      <c r="HZ369" t="b">
        <f t="shared" si="1373"/>
        <v>1</v>
      </c>
      <c r="IC369" s="11"/>
      <c r="ID369" s="11"/>
      <c r="IE369" s="11"/>
      <c r="IF369">
        <f t="shared" si="1375"/>
        <v>2015</v>
      </c>
      <c r="IG369" s="12">
        <f t="shared" ca="1" si="1376"/>
        <v>0</v>
      </c>
      <c r="IH369" s="19">
        <f t="shared" ca="1" si="1377"/>
        <v>0</v>
      </c>
      <c r="II369" s="19">
        <f t="shared" ca="1" si="1378"/>
        <v>0</v>
      </c>
      <c r="IJ369" s="11">
        <f t="shared" si="1379"/>
        <v>2015</v>
      </c>
      <c r="IK369" s="12">
        <f t="shared" ca="1" si="1380"/>
        <v>0</v>
      </c>
      <c r="IL369" s="12">
        <f t="shared" ca="1" si="1499"/>
        <v>0</v>
      </c>
      <c r="IM369" s="12">
        <f t="shared" ca="1" si="1500"/>
        <v>0</v>
      </c>
      <c r="IN369" s="12">
        <f t="shared" ca="1" si="1501"/>
        <v>0</v>
      </c>
      <c r="IO369">
        <f t="shared" si="1381"/>
        <v>2015</v>
      </c>
      <c r="IP369" s="12">
        <f t="shared" ca="1" si="1382"/>
        <v>0</v>
      </c>
      <c r="IQ369" s="12">
        <f t="shared" ca="1" si="1383"/>
        <v>0</v>
      </c>
      <c r="IR369" s="12">
        <f t="shared" ca="1" si="1384"/>
        <v>0</v>
      </c>
    </row>
    <row r="370" spans="1:252" x14ac:dyDescent="0.2">
      <c r="A370" t="s">
        <v>218</v>
      </c>
      <c r="B370" s="1">
        <f t="shared" si="1385"/>
        <v>1980</v>
      </c>
      <c r="C370" s="124">
        <f>Manufacturing_Energy_Data!C76</f>
        <v>922.40770166183279</v>
      </c>
      <c r="D370" s="124">
        <f>Manufacturing_Energy_Data!D76</f>
        <v>184.78026992160108</v>
      </c>
      <c r="E370" s="124">
        <f>Manufacturing_Energy_Data!E76</f>
        <v>42.470738760111416</v>
      </c>
      <c r="F370" s="124">
        <v>0.01</v>
      </c>
      <c r="G370" s="124">
        <v>0.01</v>
      </c>
      <c r="H370" s="124">
        <v>0.01</v>
      </c>
      <c r="I370" s="124">
        <f>Manufacturing_Energy_Data!F76</f>
        <v>242.89727792370905</v>
      </c>
      <c r="J370" s="124">
        <f>Manufacturing_Energy_Data!G76</f>
        <v>1902.3768621022043</v>
      </c>
      <c r="K370" s="124">
        <f>Manufacturing_Energy_Data!H76</f>
        <v>25.106376545139955</v>
      </c>
      <c r="L370" s="124">
        <f>Manufacturing_Energy_Data!I76</f>
        <v>2931.8295070227023</v>
      </c>
      <c r="M370" s="124">
        <f>Manufacturing_Energy_Data!J76</f>
        <v>2483.7558600045877</v>
      </c>
      <c r="N370" s="124">
        <f>Manufacturing_Energy_Data!K76</f>
        <v>148.87581004766508</v>
      </c>
      <c r="O370" s="124">
        <f>Manufacturing_Energy_Data!L76</f>
        <v>984.83199894460563</v>
      </c>
      <c r="P370" s="124">
        <f>Manufacturing_Energy_Data!M76</f>
        <v>2885.7306579716974</v>
      </c>
      <c r="Q370" s="124">
        <f>Manufacturing_Energy_Data!N76</f>
        <v>268.52909341700325</v>
      </c>
      <c r="R370" s="124">
        <f>Manufacturing_Energy_Data!O76</f>
        <v>159.98993177375115</v>
      </c>
      <c r="S370" s="124">
        <f>Manufacturing_Energy_Data!P76</f>
        <v>52.692981163001093</v>
      </c>
      <c r="T370" s="124">
        <f>Manufacturing_Energy_Data!Q76</f>
        <v>79.10024335567347</v>
      </c>
      <c r="U370" s="124">
        <f>Manufacturing_Energy_Data!R76</f>
        <v>259.04671378326719</v>
      </c>
      <c r="V370" s="124">
        <f>Manufacturing_Energy_Data!S76</f>
        <v>37.846453060468896</v>
      </c>
      <c r="W370" s="124">
        <f>Manufacturing_Energy_Data!T76</f>
        <v>42.106648223701853</v>
      </c>
      <c r="X370" s="124">
        <f t="shared" si="1277"/>
        <v>13654.405125682722</v>
      </c>
      <c r="Y370">
        <v>13654.405125682722</v>
      </c>
      <c r="Z370" s="19">
        <f t="shared" si="1475"/>
        <v>1.4822133428640958</v>
      </c>
      <c r="AA370" s="19">
        <f t="shared" si="1476"/>
        <v>2.1266950142981598</v>
      </c>
      <c r="AB370" s="19">
        <f t="shared" si="1477"/>
        <v>0.49814225867682316</v>
      </c>
      <c r="AC370" s="19">
        <f t="shared" si="1478"/>
        <v>1.606896104828378E-5</v>
      </c>
      <c r="AD370" s="19">
        <f t="shared" si="1479"/>
        <v>1.1509318690791382E-4</v>
      </c>
      <c r="AE370" s="19">
        <f t="shared" si="1480"/>
        <v>1.1729069783563056E-4</v>
      </c>
      <c r="AF370" s="19">
        <f t="shared" si="1481"/>
        <v>3.5780824904640207</v>
      </c>
      <c r="AG370" s="19">
        <f t="shared" si="1482"/>
        <v>11.555587342797089</v>
      </c>
      <c r="AH370" s="19">
        <f t="shared" si="1483"/>
        <v>0.35709380668505741</v>
      </c>
      <c r="AI370" s="19">
        <f t="shared" si="1484"/>
        <v>4.0378101730663785</v>
      </c>
      <c r="AJ370" s="19">
        <f t="shared" si="1485"/>
        <v>5.4677888678253881</v>
      </c>
      <c r="AK370" s="19">
        <f t="shared" si="1486"/>
        <v>1.4330275541417632</v>
      </c>
      <c r="AL370" s="19">
        <f t="shared" si="1487"/>
        <v>10.482555131933861</v>
      </c>
      <c r="AM370" s="19">
        <f t="shared" si="1488"/>
        <v>9.6570834599959881</v>
      </c>
      <c r="AN370" s="19">
        <f t="shared" si="1489"/>
        <v>0.96442263556388663</v>
      </c>
      <c r="AO370" s="19">
        <f t="shared" si="1490"/>
        <v>0.55664268913924031</v>
      </c>
      <c r="AP370" s="19">
        <f t="shared" si="1491"/>
        <v>1.9988910542759826</v>
      </c>
      <c r="AQ370" s="19">
        <f t="shared" si="1492"/>
        <v>0.73356078057891538</v>
      </c>
      <c r="AR370" s="19">
        <f t="shared" si="1493"/>
        <v>0.6159818446818095</v>
      </c>
      <c r="AS370" s="19">
        <f t="shared" si="1494"/>
        <v>0.70289446634709984</v>
      </c>
      <c r="AT370" s="19">
        <f t="shared" si="1495"/>
        <v>0.6051410420291844</v>
      </c>
      <c r="AU370" s="19">
        <f t="shared" si="1496"/>
        <v>17.363325745985083</v>
      </c>
      <c r="AV370" s="19"/>
      <c r="AX370" s="19">
        <f t="shared" si="1278"/>
        <v>1.2317482563846482</v>
      </c>
      <c r="AY370" s="19">
        <f t="shared" si="1279"/>
        <v>1.1545424437879754</v>
      </c>
      <c r="AZ370" s="19">
        <f t="shared" si="1280"/>
        <v>1.5097638432678409</v>
      </c>
      <c r="BA370" s="19">
        <f t="shared" si="1281"/>
        <v>1.0875311325779933</v>
      </c>
      <c r="BB370" s="19">
        <f t="shared" si="1282"/>
        <v>0.97560133776079805</v>
      </c>
      <c r="BC370" s="19">
        <f t="shared" si="1283"/>
        <v>0.99076492243793457</v>
      </c>
      <c r="BD370" s="19">
        <f t="shared" si="1284"/>
        <v>1.0692488391842976</v>
      </c>
      <c r="BE370" s="19">
        <f t="shared" si="1285"/>
        <v>1.0394700477181167</v>
      </c>
      <c r="BF370" s="19">
        <f t="shared" si="1286"/>
        <v>1.1959069873839863</v>
      </c>
      <c r="BG370" s="19">
        <f t="shared" si="1287"/>
        <v>1.0430869790136492</v>
      </c>
      <c r="BH370" s="19">
        <f t="shared" si="1288"/>
        <v>1.4189660402198749</v>
      </c>
      <c r="BI370" s="19">
        <f t="shared" si="1289"/>
        <v>1.517556702355326</v>
      </c>
      <c r="BJ370" s="19">
        <f t="shared" si="1290"/>
        <v>1.217874647658014</v>
      </c>
      <c r="BK370" s="19">
        <f t="shared" si="1291"/>
        <v>1.0973879292953985</v>
      </c>
      <c r="BL370" s="19">
        <f t="shared" si="1292"/>
        <v>1.1567081978771923</v>
      </c>
      <c r="BM370" s="19">
        <f t="shared" si="1293"/>
        <v>1.1801741679459901</v>
      </c>
      <c r="BN370" s="19">
        <f t="shared" si="1294"/>
        <v>1.6328194146528898</v>
      </c>
      <c r="BO370" s="19">
        <f t="shared" si="1295"/>
        <v>1.2883979912077268</v>
      </c>
      <c r="BP370" s="19">
        <f t="shared" si="1296"/>
        <v>1.3075229663932166</v>
      </c>
      <c r="BQ370" s="19">
        <f t="shared" si="1297"/>
        <v>1.1632940433416084</v>
      </c>
      <c r="BR370" s="19">
        <f t="shared" si="1298"/>
        <v>1.3654980213495536</v>
      </c>
      <c r="BS370" s="19">
        <f t="shared" si="1299"/>
        <v>1.4307974881141032</v>
      </c>
      <c r="BU370" s="16"/>
      <c r="BV370" s="9">
        <f t="shared" si="1300"/>
        <v>0.83672674335158193</v>
      </c>
      <c r="BW370" s="9">
        <f t="shared" si="1324"/>
        <v>1.4307974881141032</v>
      </c>
      <c r="BX370" s="9">
        <f t="shared" si="1325"/>
        <v>1.4095568972629802</v>
      </c>
      <c r="BY370" s="9">
        <f t="shared" si="1326"/>
        <v>0.87318996362058432</v>
      </c>
      <c r="BZ370" s="9">
        <f t="shared" si="1327"/>
        <v>1.1624831512310263</v>
      </c>
      <c r="CA370" s="9">
        <f t="shared" si="1301"/>
        <v>1.197186093512832</v>
      </c>
      <c r="CB370" s="9">
        <f t="shared" si="1328"/>
        <v>1.1971865226253373</v>
      </c>
      <c r="CC370" s="9"/>
      <c r="CD370" s="9">
        <f t="shared" si="1329"/>
        <v>1.2308109358422055</v>
      </c>
      <c r="CE370" s="9">
        <f t="shared" si="1330"/>
        <v>1.4307969752674556</v>
      </c>
      <c r="CG370" s="35"/>
      <c r="CH370">
        <f t="shared" si="1331"/>
        <v>1980</v>
      </c>
      <c r="CI370" s="19">
        <f t="shared" si="1332"/>
        <v>6.7553854830838866E-2</v>
      </c>
      <c r="CJ370" s="19">
        <f t="shared" si="1416"/>
        <v>1.3532648857330723E-2</v>
      </c>
      <c r="CK370" s="19">
        <f t="shared" si="1417"/>
        <v>3.110405643393994E-3</v>
      </c>
      <c r="CL370" s="19">
        <f t="shared" si="1418"/>
        <v>7.3236438409102782E-7</v>
      </c>
      <c r="CM370" s="19">
        <f t="shared" si="1419"/>
        <v>7.3236438409102782E-7</v>
      </c>
      <c r="CN370" s="19">
        <f t="shared" si="1420"/>
        <v>7.3236438409102782E-7</v>
      </c>
      <c r="CO370" s="19">
        <f t="shared" si="1421"/>
        <v>1.778893153439844E-2</v>
      </c>
      <c r="CP370" s="19">
        <f t="shared" si="1422"/>
        <v>0.13932330589225031</v>
      </c>
      <c r="CQ370" s="19">
        <f t="shared" si="1423"/>
        <v>1.8387015995238851E-3</v>
      </c>
      <c r="CR370" s="19">
        <f t="shared" si="1424"/>
        <v>0.21471675111705829</v>
      </c>
      <c r="CS370" s="19">
        <f t="shared" si="1425"/>
        <v>0.18190143306447409</v>
      </c>
      <c r="CT370" s="19">
        <f t="shared" si="1426"/>
        <v>1.0903134093161109E-2</v>
      </c>
      <c r="CU370" s="19">
        <f t="shared" si="1427"/>
        <v>7.212558803402018E-2</v>
      </c>
      <c r="CV370" s="19">
        <f t="shared" si="1428"/>
        <v>0.21134063559780386</v>
      </c>
      <c r="CW370" s="19">
        <f t="shared" si="1429"/>
        <v>1.9666114411086566E-2</v>
      </c>
      <c r="CX370" s="19">
        <f t="shared" si="1430"/>
        <v>1.1717092784424883E-2</v>
      </c>
      <c r="CY370" s="19">
        <f t="shared" si="1415"/>
        <v>3.8590462695361426E-3</v>
      </c>
      <c r="CZ370" s="19">
        <f t="shared" si="1431"/>
        <v>5.7930201006628212E-3</v>
      </c>
      <c r="DA370" s="19">
        <f t="shared" si="1432"/>
        <v>1.8971658699068725E-2</v>
      </c>
      <c r="DB370" s="19">
        <f t="shared" si="1433"/>
        <v>2.7717394285660295E-3</v>
      </c>
      <c r="DC370" s="19">
        <f t="shared" si="1434"/>
        <v>3.0837409492488975E-3</v>
      </c>
      <c r="DF370" s="19">
        <f t="shared" si="1386"/>
        <v>6.4825155842861901E-2</v>
      </c>
      <c r="DG370" s="19">
        <f t="shared" si="1437"/>
        <v>1.3470512653444037E-2</v>
      </c>
      <c r="DH370" s="19">
        <f t="shared" si="1438"/>
        <v>3.0122543010350318E-3</v>
      </c>
      <c r="DI370" s="19">
        <f t="shared" si="1439"/>
        <v>7.0089884093420244E-7</v>
      </c>
      <c r="DJ370" s="19">
        <f t="shared" si="1440"/>
        <v>7.0089884093420244E-7</v>
      </c>
      <c r="DK370" s="19">
        <f t="shared" si="1441"/>
        <v>7.0089884093420244E-7</v>
      </c>
      <c r="DL370" s="19">
        <f t="shared" si="1442"/>
        <v>1.7545388216219385E-2</v>
      </c>
      <c r="DM370" s="19">
        <f t="shared" si="1443"/>
        <v>0.13509752566132047</v>
      </c>
      <c r="DN370" s="19">
        <f t="shared" si="1444"/>
        <v>1.7827223830164647E-3</v>
      </c>
      <c r="DO370" s="19">
        <f t="shared" si="1445"/>
        <v>0.20965197264744748</v>
      </c>
      <c r="DP370" s="19">
        <f t="shared" si="1446"/>
        <v>0.17947823858848883</v>
      </c>
      <c r="DQ370" s="19">
        <f t="shared" si="1447"/>
        <v>1.1166847625138622E-2</v>
      </c>
      <c r="DR370" s="19">
        <f t="shared" si="1448"/>
        <v>7.3276017214654487E-2</v>
      </c>
      <c r="DS370" s="19">
        <f t="shared" si="1449"/>
        <v>0.22450174465267964</v>
      </c>
      <c r="DT370" s="19">
        <f t="shared" si="1450"/>
        <v>1.9461944840718972E-2</v>
      </c>
      <c r="DU370" s="19">
        <f t="shared" si="1451"/>
        <v>1.1604337014970437E-2</v>
      </c>
      <c r="DV370" s="19">
        <f t="shared" si="1435"/>
        <v>3.7075008480362617E-3</v>
      </c>
      <c r="DW370" s="19">
        <f t="shared" si="1452"/>
        <v>5.818026776951429E-3</v>
      </c>
      <c r="DX370" s="19">
        <f t="shared" si="1453"/>
        <v>1.9380967883885814E-2</v>
      </c>
      <c r="DY370" s="19">
        <f t="shared" si="1454"/>
        <v>2.7781553337575906E-3</v>
      </c>
      <c r="DZ370" s="19">
        <f t="shared" si="1455"/>
        <v>3.0220587508640426E-3</v>
      </c>
      <c r="EA370" s="19">
        <f t="shared" si="1355"/>
        <v>0.99958347393201374</v>
      </c>
      <c r="EB370" s="19"/>
      <c r="EC370" s="19">
        <f t="shared" si="1387"/>
        <v>6.4852168461591586E-2</v>
      </c>
      <c r="ED370" s="19">
        <f t="shared" si="1456"/>
        <v>1.347612581113984E-2</v>
      </c>
      <c r="EE370" s="19">
        <f t="shared" si="1457"/>
        <v>3.0135095063005303E-3</v>
      </c>
      <c r="EF370" s="19">
        <f t="shared" si="1458"/>
        <v>7.0119090522486353E-7</v>
      </c>
      <c r="EG370" s="19">
        <f t="shared" si="1459"/>
        <v>7.0119090522486353E-7</v>
      </c>
      <c r="EH370" s="19">
        <f t="shared" si="1460"/>
        <v>7.0119090522486353E-7</v>
      </c>
      <c r="EI370" s="19">
        <f t="shared" si="1461"/>
        <v>1.7552699373071794E-2</v>
      </c>
      <c r="EJ370" s="19">
        <f t="shared" si="1462"/>
        <v>0.13515382075085114</v>
      </c>
      <c r="EK370" s="19">
        <f t="shared" si="1463"/>
        <v>1.7834652427814307E-3</v>
      </c>
      <c r="EL370" s="19">
        <f t="shared" si="1464"/>
        <v>0.20973933454776872</v>
      </c>
      <c r="EM370" s="19">
        <f t="shared" si="1465"/>
        <v>0.17955302710486384</v>
      </c>
      <c r="EN370" s="19">
        <f t="shared" si="1466"/>
        <v>1.1171500846459704E-2</v>
      </c>
      <c r="EO370" s="19">
        <f t="shared" si="1467"/>
        <v>7.3306551304226863E-2</v>
      </c>
      <c r="EP370" s="19">
        <f t="shared" si="1468"/>
        <v>0.2245952944475641</v>
      </c>
      <c r="EQ370" s="19">
        <f t="shared" si="1469"/>
        <v>1.9470054626015823E-2</v>
      </c>
      <c r="ER370" s="19">
        <f t="shared" si="1470"/>
        <v>1.1609172537960248E-2</v>
      </c>
      <c r="ES370" s="19">
        <f t="shared" si="1436"/>
        <v>3.7090457622836067E-3</v>
      </c>
      <c r="ET370" s="19">
        <f t="shared" si="1471"/>
        <v>5.8204511465814205E-3</v>
      </c>
      <c r="EU370" s="19">
        <f t="shared" si="1472"/>
        <v>1.9389043926114371E-2</v>
      </c>
      <c r="EV370" s="19">
        <f t="shared" si="1473"/>
        <v>2.7793129900690471E-3</v>
      </c>
      <c r="EW370" s="19">
        <f t="shared" si="1474"/>
        <v>3.0233180416401988E-3</v>
      </c>
      <c r="EX370" s="19"/>
      <c r="EY370" s="19"/>
      <c r="EZ370" s="19">
        <f t="shared" si="1388"/>
        <v>-1.9011046420791412E-2</v>
      </c>
      <c r="FA370" s="19">
        <f t="shared" si="1399"/>
        <v>-1.2128604896095484E-2</v>
      </c>
      <c r="FB370" s="19">
        <f t="shared" si="1400"/>
        <v>-3.3645099435823229E-2</v>
      </c>
      <c r="FC370" s="19">
        <f t="shared" si="1401"/>
        <v>-1.3566801798568675E-2</v>
      </c>
      <c r="FD370" s="19">
        <f t="shared" si="1402"/>
        <v>6.7141621364770157E-2</v>
      </c>
      <c r="FE370" s="19">
        <f t="shared" si="1403"/>
        <v>-9.638737676726369E-3</v>
      </c>
      <c r="FF370" s="19">
        <f t="shared" si="1404"/>
        <v>-3.8667233609460692E-2</v>
      </c>
      <c r="FG370" s="19">
        <f t="shared" si="1405"/>
        <v>3.6561118034596318E-3</v>
      </c>
      <c r="FH370" s="19">
        <f t="shared" si="1406"/>
        <v>-3.2381264625192668E-2</v>
      </c>
      <c r="FI370" s="19">
        <f t="shared" si="1407"/>
        <v>5.3942198149383676E-2</v>
      </c>
      <c r="FJ370" s="19">
        <f t="shared" si="1408"/>
        <v>3.1062380160034552E-2</v>
      </c>
      <c r="FK370" s="19">
        <f t="shared" si="1409"/>
        <v>-4.3669747444105955E-2</v>
      </c>
      <c r="FL370" s="19">
        <f t="shared" si="1410"/>
        <v>-1.5734350598667901E-2</v>
      </c>
      <c r="FM370" s="19">
        <f t="shared" si="1411"/>
        <v>-0.1067169381128769</v>
      </c>
      <c r="FN370" s="19">
        <f t="shared" si="1412"/>
        <v>-2.4600724948168701E-2</v>
      </c>
      <c r="FO370" s="19">
        <f t="shared" si="1413"/>
        <v>-1.9690191349606097E-2</v>
      </c>
      <c r="FP370" s="19">
        <f t="shared" si="1394"/>
        <v>-0.13619828295577585</v>
      </c>
      <c r="FQ370" s="19">
        <f t="shared" si="1395"/>
        <v>-3.001127865665492E-2</v>
      </c>
      <c r="FR370" s="19">
        <f t="shared" si="1396"/>
        <v>2.6349787834831224E-2</v>
      </c>
      <c r="FS370" s="19">
        <f t="shared" si="1397"/>
        <v>-6.4393763039878357E-2</v>
      </c>
      <c r="FT370" s="19">
        <f t="shared" si="1398"/>
        <v>1.7121371702824521E-2</v>
      </c>
      <c r="FU370" s="19"/>
      <c r="FV370" s="19"/>
      <c r="FW370" s="19">
        <f t="shared" si="1359"/>
        <v>0.98860341421027742</v>
      </c>
      <c r="FX370" s="19">
        <f t="shared" si="1389"/>
        <v>0.74299690858186418</v>
      </c>
      <c r="FY370" s="19">
        <f t="shared" si="1303"/>
        <v>1.1624831512310263</v>
      </c>
      <c r="FZ370" s="19"/>
      <c r="GA370" s="19">
        <f t="shared" si="1360"/>
        <v>1.1077658543263287</v>
      </c>
      <c r="GB370" s="19">
        <f t="shared" si="1390"/>
        <v>1.2214770319602517</v>
      </c>
      <c r="GC370" s="19">
        <f t="shared" si="1304"/>
        <v>1.4095568972629802</v>
      </c>
      <c r="GD370" s="19"/>
      <c r="GE370" s="19">
        <f t="shared" si="1361"/>
        <v>0.89894461043843255</v>
      </c>
      <c r="GF370" s="19">
        <f t="shared" si="1391"/>
        <v>0.8062927103209897</v>
      </c>
      <c r="GG370" s="19">
        <f t="shared" si="1305"/>
        <v>0.87318996362058432</v>
      </c>
      <c r="GH370" s="19"/>
      <c r="GI370" s="132">
        <f t="shared" si="1497"/>
        <v>0.83672674335158193</v>
      </c>
      <c r="GJ370" s="19">
        <f t="shared" si="1362"/>
        <v>1.1971860935128318</v>
      </c>
      <c r="GK370" s="19">
        <f t="shared" si="1306"/>
        <v>1.1971865226253373</v>
      </c>
      <c r="GL370" s="3"/>
      <c r="GM370" s="3"/>
      <c r="GN370" s="8"/>
      <c r="GO370" s="5">
        <f t="shared" si="1392"/>
        <v>31</v>
      </c>
      <c r="GP370" t="b">
        <f t="shared" si="1363"/>
        <v>1</v>
      </c>
      <c r="GS370" s="11"/>
      <c r="GT370" s="11"/>
      <c r="GU370" s="11"/>
      <c r="GV370" s="31">
        <f t="shared" si="1498"/>
        <v>2016</v>
      </c>
      <c r="GW370" s="11"/>
      <c r="GX370" s="11"/>
      <c r="GY370" s="11"/>
      <c r="GZ370" s="11">
        <f t="shared" si="1308"/>
        <v>2016</v>
      </c>
      <c r="HA370" s="12">
        <f t="shared" ca="1" si="1509"/>
        <v>2.1567529884562546</v>
      </c>
      <c r="HB370" s="12">
        <f t="shared" ca="1" si="1510"/>
        <v>0.65722891126205185</v>
      </c>
      <c r="HC370" s="12">
        <f t="shared" ca="1" si="1511"/>
        <v>0.84491271050517447</v>
      </c>
      <c r="HD370" s="12">
        <f t="shared" ca="1" si="1512"/>
        <v>1.1976324585574114</v>
      </c>
      <c r="HE370">
        <f t="shared" si="1371"/>
        <v>2016</v>
      </c>
      <c r="HF370" s="12">
        <f t="shared" ca="1" si="1506"/>
        <v>0.84491271050517447</v>
      </c>
      <c r="HG370" s="12">
        <f t="shared" ca="1" si="1507"/>
        <v>0.88744472538695507</v>
      </c>
      <c r="HH370" s="12">
        <f t="shared" ca="1" si="1508"/>
        <v>0.74058574293230317</v>
      </c>
      <c r="HJ370" s="17"/>
      <c r="HL370" s="18">
        <f t="shared" si="1372"/>
        <v>1980</v>
      </c>
      <c r="HM370" s="9">
        <f t="shared" si="1312"/>
        <v>0.59221849739503984</v>
      </c>
      <c r="HN370" s="9">
        <f t="shared" si="1313"/>
        <v>1.6170432578419989</v>
      </c>
      <c r="HO370" s="9">
        <f t="shared" si="1314"/>
        <v>1.469414313486344</v>
      </c>
      <c r="HP370" s="9">
        <f t="shared" si="1315"/>
        <v>0.96373953481564467</v>
      </c>
      <c r="HQ370" s="9">
        <f t="shared" si="1316"/>
        <v>1.1418717875545812</v>
      </c>
      <c r="HR370" s="9">
        <f t="shared" si="1317"/>
        <v>0.95764214781470658</v>
      </c>
      <c r="HS370" s="9">
        <f t="shared" si="1318"/>
        <v>0.95764292838196852</v>
      </c>
      <c r="HT370" s="9"/>
      <c r="HU370" s="9">
        <f t="shared" si="1319"/>
        <v>1.4161326669307792</v>
      </c>
      <c r="HV370" s="23">
        <f t="shared" si="1320"/>
        <v>1.6170419398026852</v>
      </c>
      <c r="HX370" s="8"/>
      <c r="HY370" s="5">
        <f t="shared" si="1393"/>
        <v>31</v>
      </c>
      <c r="HZ370" t="b">
        <f t="shared" si="1373"/>
        <v>1</v>
      </c>
      <c r="IC370" s="11"/>
      <c r="ID370" s="11"/>
      <c r="IE370" s="11"/>
      <c r="IF370">
        <f t="shared" si="1375"/>
        <v>2016</v>
      </c>
      <c r="IG370" s="12">
        <f t="shared" ca="1" si="1376"/>
        <v>0</v>
      </c>
      <c r="IH370" s="19">
        <f t="shared" ca="1" si="1377"/>
        <v>0</v>
      </c>
      <c r="II370" s="19">
        <f t="shared" ca="1" si="1378"/>
        <v>0</v>
      </c>
      <c r="IJ370" s="11">
        <f t="shared" si="1379"/>
        <v>2016</v>
      </c>
      <c r="IK370" s="12">
        <f t="shared" ca="1" si="1380"/>
        <v>0</v>
      </c>
      <c r="IL370" s="12">
        <f t="shared" ca="1" si="1499"/>
        <v>0</v>
      </c>
      <c r="IM370" s="12">
        <f t="shared" ca="1" si="1500"/>
        <v>0</v>
      </c>
      <c r="IN370" s="12">
        <f t="shared" ca="1" si="1501"/>
        <v>0</v>
      </c>
      <c r="IO370">
        <f t="shared" si="1381"/>
        <v>2016</v>
      </c>
      <c r="IP370" s="12">
        <f t="shared" ca="1" si="1382"/>
        <v>0</v>
      </c>
      <c r="IQ370" s="12">
        <f t="shared" ca="1" si="1383"/>
        <v>0</v>
      </c>
      <c r="IR370" s="12">
        <f t="shared" ca="1" si="1384"/>
        <v>0</v>
      </c>
    </row>
    <row r="371" spans="1:252" x14ac:dyDescent="0.2">
      <c r="A371" t="s">
        <v>218</v>
      </c>
      <c r="B371" s="1">
        <f t="shared" si="1385"/>
        <v>1981</v>
      </c>
      <c r="C371" s="124">
        <f>Manufacturing_Energy_Data!C77</f>
        <v>871.84697216243671</v>
      </c>
      <c r="D371" s="124">
        <f>Manufacturing_Energy_Data!D77</f>
        <v>180.50914249836566</v>
      </c>
      <c r="E371" s="124">
        <f>Manufacturing_Energy_Data!E77</f>
        <v>42.345051313580534</v>
      </c>
      <c r="F371" s="124">
        <v>0.01</v>
      </c>
      <c r="G371" s="124">
        <v>0.01</v>
      </c>
      <c r="H371" s="124">
        <v>0.01</v>
      </c>
      <c r="I371" s="124">
        <f>Manufacturing_Energy_Data!F77</f>
        <v>240.63906050766875</v>
      </c>
      <c r="J371" s="124">
        <f>Manufacturing_Energy_Data!G77</f>
        <v>1945.5459826376425</v>
      </c>
      <c r="K371" s="124">
        <f>Manufacturing_Energy_Data!H77</f>
        <v>25.110901303618594</v>
      </c>
      <c r="L371" s="124">
        <f>Manufacturing_Energy_Data!I77</f>
        <v>2462.6978715783816</v>
      </c>
      <c r="M371" s="124">
        <f>Manufacturing_Energy_Data!J77</f>
        <v>2411.7206101045604</v>
      </c>
      <c r="N371" s="124">
        <f>Manufacturing_Energy_Data!K77</f>
        <v>143.31845004025831</v>
      </c>
      <c r="O371" s="124">
        <f>Manufacturing_Energy_Data!L77</f>
        <v>939.40731186371977</v>
      </c>
      <c r="P371" s="124">
        <f>Manufacturing_Energy_Data!M77</f>
        <v>2863.4257409779875</v>
      </c>
      <c r="Q371" s="124">
        <f>Manufacturing_Energy_Data!N77</f>
        <v>258.21315692472746</v>
      </c>
      <c r="R371" s="124">
        <f>Manufacturing_Energy_Data!O77</f>
        <v>149.91649472996102</v>
      </c>
      <c r="S371" s="124">
        <f>Manufacturing_Energy_Data!P77</f>
        <v>50.110291723208206</v>
      </c>
      <c r="T371" s="124">
        <f>Manufacturing_Energy_Data!Q77</f>
        <v>75.069692323553895</v>
      </c>
      <c r="U371" s="124">
        <f>Manufacturing_Energy_Data!R77</f>
        <v>245.592678776209</v>
      </c>
      <c r="V371" s="124">
        <f>Manufacturing_Energy_Data!S77</f>
        <v>35.349587816966157</v>
      </c>
      <c r="W371" s="124">
        <f>Manufacturing_Energy_Data!T77</f>
        <v>39.419355998762526</v>
      </c>
      <c r="X371" s="124">
        <f t="shared" si="1277"/>
        <v>12980.268353281608</v>
      </c>
      <c r="Y371">
        <v>12980.268353281608</v>
      </c>
      <c r="Z371" s="19">
        <f t="shared" si="1475"/>
        <v>1.3751904775909718</v>
      </c>
      <c r="AA371" s="19">
        <f t="shared" si="1476"/>
        <v>2.149965292514195</v>
      </c>
      <c r="AB371" s="19">
        <f t="shared" si="1477"/>
        <v>0.49564098594430828</v>
      </c>
      <c r="AC371" s="19">
        <f t="shared" si="1478"/>
        <v>1.5773301066586208E-5</v>
      </c>
      <c r="AD371" s="19">
        <f t="shared" si="1479"/>
        <v>1.1910561774086656E-4</v>
      </c>
      <c r="AE371" s="19">
        <f t="shared" si="1480"/>
        <v>1.1704814861928168E-4</v>
      </c>
      <c r="AF371" s="19">
        <f t="shared" si="1481"/>
        <v>3.5827990460568042</v>
      </c>
      <c r="AG371" s="19">
        <f t="shared" si="1482"/>
        <v>11.743506510143469</v>
      </c>
      <c r="AH371" s="19">
        <f t="shared" si="1483"/>
        <v>0.3489994036322755</v>
      </c>
      <c r="AI371" s="19">
        <f t="shared" si="1484"/>
        <v>3.5381641627138039</v>
      </c>
      <c r="AJ371" s="19">
        <f t="shared" si="1485"/>
        <v>5.3036551993290102</v>
      </c>
      <c r="AK371" s="19">
        <f t="shared" si="1486"/>
        <v>1.3212794138985615</v>
      </c>
      <c r="AL371" s="19">
        <f t="shared" si="1487"/>
        <v>10.432093244500134</v>
      </c>
      <c r="AM371" s="19">
        <f t="shared" si="1488"/>
        <v>9.6039850158185338</v>
      </c>
      <c r="AN371" s="19">
        <f t="shared" si="1489"/>
        <v>0.93518401814302632</v>
      </c>
      <c r="AO371" s="19">
        <f t="shared" si="1490"/>
        <v>0.52309656066982058</v>
      </c>
      <c r="AP371" s="19">
        <f t="shared" si="1491"/>
        <v>1.7349921943154978</v>
      </c>
      <c r="AQ371" s="19">
        <f t="shared" si="1492"/>
        <v>0.70992099745144832</v>
      </c>
      <c r="AR371" s="19">
        <f t="shared" si="1493"/>
        <v>0.59636743969873973</v>
      </c>
      <c r="AS371" s="19">
        <f t="shared" si="1494"/>
        <v>0.66034289439608584</v>
      </c>
      <c r="AT371" s="19">
        <f t="shared" si="1495"/>
        <v>0.54178516113715247</v>
      </c>
      <c r="AU371" s="19">
        <f t="shared" si="1496"/>
        <v>16.146799465297715</v>
      </c>
      <c r="AV371" s="19"/>
      <c r="AX371" s="19">
        <f t="shared" ref="AX371:AX404" si="1513">Z371/Z$410</f>
        <v>1.1428101636815207</v>
      </c>
      <c r="AY371" s="19">
        <f t="shared" ref="AY371:AY404" si="1514">AA371/AA$410</f>
        <v>1.1671754370938039</v>
      </c>
      <c r="AZ371" s="19">
        <f t="shared" ref="AZ371:AZ404" si="1515">AB371/AB$410</f>
        <v>1.5021830145629373</v>
      </c>
      <c r="BA371" s="19">
        <f t="shared" ref="BA371:BA404" si="1516">AC371/AC$410</f>
        <v>1.0675211621892799</v>
      </c>
      <c r="BB371" s="19">
        <f t="shared" ref="BB371:BB404" si="1517">AD371/AD$410</f>
        <v>1.0096131936618202</v>
      </c>
      <c r="BC371" s="19">
        <f t="shared" ref="BC371:BC404" si="1518">AE371/AE$410</f>
        <v>0.98871608770544761</v>
      </c>
      <c r="BD371" s="19">
        <f t="shared" ref="BD371:BD404" si="1519">AF371/AF$410</f>
        <v>1.0706583012651671</v>
      </c>
      <c r="BE371" s="19">
        <f t="shared" ref="BE371:BE404" si="1520">AG371/AG$410</f>
        <v>1.056374108070397</v>
      </c>
      <c r="BF371" s="19">
        <f t="shared" ref="BF371:BF404" si="1521">AH371/AH$410</f>
        <v>1.1687988354409824</v>
      </c>
      <c r="BG371" s="19">
        <f t="shared" ref="BG371:BG404" si="1522">AI371/AI$410</f>
        <v>0.91401348987557485</v>
      </c>
      <c r="BH371" s="19">
        <f t="shared" ref="BH371:BH404" si="1523">AJ371/AJ$410</f>
        <v>1.376371107005913</v>
      </c>
      <c r="BI371" s="19">
        <f t="shared" ref="BI371:BI404" si="1524">AK371/AK$410</f>
        <v>1.3992169407005843</v>
      </c>
      <c r="BJ371" s="19">
        <f t="shared" ref="BJ371:BJ404" si="1525">AL371/AL$410</f>
        <v>1.2120119307340373</v>
      </c>
      <c r="BK371" s="19">
        <f t="shared" ref="BK371:BK404" si="1526">AM371/AM$410</f>
        <v>1.0913540587229753</v>
      </c>
      <c r="BL371" s="19">
        <f t="shared" ref="BL371:BL404" si="1527">AN371/AN$410</f>
        <v>1.1216400159223696</v>
      </c>
      <c r="BM371" s="19">
        <f t="shared" ref="BM371:BM404" si="1528">AO371/AO$410</f>
        <v>1.1090508512714699</v>
      </c>
      <c r="BN371" s="19">
        <f t="shared" ref="BN371:BN404" si="1529">AP371/AP$410</f>
        <v>1.4172502964028111</v>
      </c>
      <c r="BO371" s="19">
        <f t="shared" ref="BO371:BO404" si="1530">AQ371/AQ$410</f>
        <v>1.2468779837313479</v>
      </c>
      <c r="BP371" s="19">
        <f t="shared" ref="BP371:BP404" si="1531">AR371/AR$410</f>
        <v>1.2658881597687632</v>
      </c>
      <c r="BQ371" s="19">
        <f t="shared" ref="BQ371:BQ404" si="1532">AS371/AS$410</f>
        <v>1.0928709676803574</v>
      </c>
      <c r="BR371" s="19">
        <f t="shared" ref="BR371:BR404" si="1533">AT371/AT$410</f>
        <v>1.2225357629827589</v>
      </c>
      <c r="BS371" s="19">
        <f t="shared" ref="BS371:BS404" si="1534">AU371/AU$410</f>
        <v>1.3305515575765874</v>
      </c>
      <c r="BU371" s="16"/>
      <c r="BV371" s="9">
        <f t="shared" ref="BV371:BV402" si="1535">CF37</f>
        <v>0.85534436447889128</v>
      </c>
      <c r="BW371" s="9">
        <f t="shared" si="1324"/>
        <v>1.3305515575765874</v>
      </c>
      <c r="BX371" s="9">
        <f t="shared" si="1325"/>
        <v>1.33046055447537</v>
      </c>
      <c r="BY371" s="9">
        <f t="shared" si="1326"/>
        <v>0.89586114253349092</v>
      </c>
      <c r="BZ371" s="9">
        <f t="shared" si="1327"/>
        <v>1.1163205097517661</v>
      </c>
      <c r="CA371" s="9">
        <f t="shared" si="1301"/>
        <v>1.1380795119511951</v>
      </c>
      <c r="CB371" s="9">
        <f t="shared" si="1328"/>
        <v>1.138079776421745</v>
      </c>
      <c r="CC371" s="9"/>
      <c r="CD371" s="9">
        <f t="shared" si="1329"/>
        <v>1.1919079124280469</v>
      </c>
      <c r="CE371" s="9">
        <f t="shared" si="1330"/>
        <v>1.3305512483788409</v>
      </c>
      <c r="CG371" s="35"/>
      <c r="CH371">
        <f t="shared" si="1331"/>
        <v>1981</v>
      </c>
      <c r="CI371" s="19">
        <f t="shared" si="1332"/>
        <v>6.7167099202692565E-2</v>
      </c>
      <c r="CJ371" s="19">
        <f t="shared" si="1416"/>
        <v>1.3906426091162454E-2</v>
      </c>
      <c r="CK371" s="19">
        <f t="shared" si="1417"/>
        <v>3.2622631644495287E-3</v>
      </c>
      <c r="CL371" s="19">
        <f t="shared" si="1418"/>
        <v>7.7040009711908987E-7</v>
      </c>
      <c r="CM371" s="19">
        <f t="shared" si="1419"/>
        <v>7.7040009711908987E-7</v>
      </c>
      <c r="CN371" s="19">
        <f t="shared" si="1420"/>
        <v>7.7040009711908987E-7</v>
      </c>
      <c r="CO371" s="19">
        <f t="shared" si="1421"/>
        <v>1.8538835558575457E-2</v>
      </c>
      <c r="CP371" s="19">
        <f t="shared" si="1422"/>
        <v>0.1498848813973695</v>
      </c>
      <c r="CQ371" s="19">
        <f t="shared" si="1423"/>
        <v>1.9345440803055646E-3</v>
      </c>
      <c r="CR371" s="19">
        <f t="shared" si="1424"/>
        <v>0.18972626794389613</v>
      </c>
      <c r="CS371" s="19">
        <f t="shared" si="1425"/>
        <v>0.18579897922486641</v>
      </c>
      <c r="CT371" s="19">
        <f t="shared" si="1426"/>
        <v>1.1041254782997244E-2</v>
      </c>
      <c r="CU371" s="19">
        <f t="shared" si="1427"/>
        <v>7.2371948429419283E-2</v>
      </c>
      <c r="CV371" s="19">
        <f t="shared" si="1428"/>
        <v>0.22059834689427435</v>
      </c>
      <c r="CW371" s="19">
        <f t="shared" si="1429"/>
        <v>1.9892744117223683E-2</v>
      </c>
      <c r="CX371" s="19">
        <f t="shared" si="1430"/>
        <v>1.154956820997155E-2</v>
      </c>
      <c r="CY371" s="19">
        <f t="shared" si="1415"/>
        <v>3.8604973610225531E-3</v>
      </c>
      <c r="CZ371" s="19">
        <f t="shared" si="1431"/>
        <v>5.7833698256766122E-3</v>
      </c>
      <c r="DA371" s="19">
        <f t="shared" si="1432"/>
        <v>1.8920462358092888E-2</v>
      </c>
      <c r="DB371" s="19">
        <f t="shared" si="1433"/>
        <v>2.7233325887310524E-3</v>
      </c>
      <c r="DC371" s="19">
        <f t="shared" si="1434"/>
        <v>3.0368675689818629E-3</v>
      </c>
      <c r="DF371" s="19">
        <f t="shared" si="1386"/>
        <v>6.7360291967298119E-2</v>
      </c>
      <c r="DG371" s="19">
        <f t="shared" si="1437"/>
        <v>1.3718688828445548E-2</v>
      </c>
      <c r="DH371" s="19">
        <f t="shared" si="1438"/>
        <v>3.1857311977295097E-3</v>
      </c>
      <c r="DI371" s="19">
        <f t="shared" si="1439"/>
        <v>7.5122176273107431E-7</v>
      </c>
      <c r="DJ371" s="19">
        <f t="shared" si="1440"/>
        <v>7.5122176273107431E-7</v>
      </c>
      <c r="DK371" s="19">
        <f t="shared" si="1441"/>
        <v>7.5122176273107431E-7</v>
      </c>
      <c r="DL371" s="19">
        <f t="shared" si="1442"/>
        <v>1.8161303243105165E-2</v>
      </c>
      <c r="DM371" s="19">
        <f t="shared" si="1443"/>
        <v>0.14453978784953336</v>
      </c>
      <c r="DN371" s="19">
        <f t="shared" si="1444"/>
        <v>1.8862170282762422E-3</v>
      </c>
      <c r="DO371" s="19">
        <f t="shared" si="1445"/>
        <v>0.20196388717842084</v>
      </c>
      <c r="DP371" s="19">
        <f t="shared" si="1446"/>
        <v>0.183843320411643</v>
      </c>
      <c r="DQ371" s="19">
        <f t="shared" si="1447"/>
        <v>1.0972049545105928E-2</v>
      </c>
      <c r="DR371" s="19">
        <f t="shared" si="1448"/>
        <v>7.2248698226499763E-2</v>
      </c>
      <c r="DS371" s="19">
        <f t="shared" si="1449"/>
        <v>0.21593641723820384</v>
      </c>
      <c r="DT371" s="19">
        <f t="shared" si="1450"/>
        <v>1.9779212871522494E-2</v>
      </c>
      <c r="DU371" s="19">
        <f t="shared" si="1451"/>
        <v>1.1633129459391069E-2</v>
      </c>
      <c r="DV371" s="19">
        <f t="shared" si="1435"/>
        <v>3.8597717698185272E-3</v>
      </c>
      <c r="DW371" s="19">
        <f t="shared" si="1452"/>
        <v>5.7881936223973937E-3</v>
      </c>
      <c r="DX371" s="19">
        <f t="shared" si="1453"/>
        <v>1.8946048999945477E-2</v>
      </c>
      <c r="DY371" s="19">
        <f t="shared" si="1454"/>
        <v>2.7474649367673081E-3</v>
      </c>
      <c r="DZ371" s="19">
        <f t="shared" si="1455"/>
        <v>3.0602444298752441E-3</v>
      </c>
      <c r="EA371" s="19">
        <f t="shared" si="1355"/>
        <v>0.9996327124692671</v>
      </c>
      <c r="EB371" s="19"/>
      <c r="EC371" s="19">
        <f t="shared" si="1387"/>
        <v>6.7385041652855124E-2</v>
      </c>
      <c r="ED371" s="19">
        <f t="shared" si="1456"/>
        <v>1.3723729383123122E-2</v>
      </c>
      <c r="EE371" s="19">
        <f t="shared" si="1457"/>
        <v>3.1869017069881579E-3</v>
      </c>
      <c r="EF371" s="19">
        <f t="shared" si="1458"/>
        <v>7.5149777849448885E-7</v>
      </c>
      <c r="EG371" s="19">
        <f t="shared" si="1459"/>
        <v>7.5149777849448885E-7</v>
      </c>
      <c r="EH371" s="19">
        <f t="shared" si="1460"/>
        <v>7.5149777849448885E-7</v>
      </c>
      <c r="EI371" s="19">
        <f t="shared" si="1461"/>
        <v>1.8167976114190559E-2</v>
      </c>
      <c r="EJ371" s="19">
        <f t="shared" si="1462"/>
        <v>0.14459289501690564</v>
      </c>
      <c r="EK371" s="19">
        <f t="shared" si="1463"/>
        <v>1.8869100668153979E-3</v>
      </c>
      <c r="EL371" s="19">
        <f t="shared" si="1464"/>
        <v>0.20203809325080491</v>
      </c>
      <c r="EM371" s="19">
        <f t="shared" si="1465"/>
        <v>0.18391086858043884</v>
      </c>
      <c r="EN371" s="19">
        <f t="shared" si="1466"/>
        <v>1.0976080922765176E-2</v>
      </c>
      <c r="EO371" s="19">
        <f t="shared" si="1467"/>
        <v>7.2275244022409868E-2</v>
      </c>
      <c r="EP371" s="19">
        <f t="shared" si="1468"/>
        <v>0.21601575713224033</v>
      </c>
      <c r="EQ371" s="19">
        <f t="shared" si="1469"/>
        <v>1.9786480198976671E-2</v>
      </c>
      <c r="ER371" s="19">
        <f t="shared" si="1470"/>
        <v>1.1637403732672184E-2</v>
      </c>
      <c r="ES371" s="19">
        <f t="shared" si="1436"/>
        <v>3.8611899367360816E-3</v>
      </c>
      <c r="ET371" s="19">
        <f t="shared" si="1471"/>
        <v>5.7903203348553351E-3</v>
      </c>
      <c r="EU371" s="19">
        <f t="shared" si="1472"/>
        <v>1.8953010204263356E-2</v>
      </c>
      <c r="EV371" s="19">
        <f t="shared" si="1473"/>
        <v>2.7484744171492655E-3</v>
      </c>
      <c r="EW371" s="19">
        <f t="shared" si="1474"/>
        <v>3.0613688324743864E-3</v>
      </c>
      <c r="EX371" s="19"/>
      <c r="EY371" s="19"/>
      <c r="EZ371" s="19">
        <f t="shared" si="1388"/>
        <v>-7.4944221880537731E-2</v>
      </c>
      <c r="FA371" s="19">
        <f t="shared" si="1399"/>
        <v>1.0882560785582555E-2</v>
      </c>
      <c r="FB371" s="19">
        <f t="shared" si="1400"/>
        <v>-5.0338502441690516E-3</v>
      </c>
      <c r="FC371" s="19">
        <f t="shared" si="1401"/>
        <v>-1.8570821239815724E-2</v>
      </c>
      <c r="FD371" s="19">
        <f t="shared" si="1402"/>
        <v>3.4268522349237815E-2</v>
      </c>
      <c r="FE371" s="19">
        <f t="shared" si="1403"/>
        <v>-2.0700733713813826E-3</v>
      </c>
      <c r="FF371" s="19">
        <f t="shared" si="1404"/>
        <v>1.317311632872648E-3</v>
      </c>
      <c r="FG371" s="19">
        <f t="shared" si="1405"/>
        <v>1.6131377774870424E-2</v>
      </c>
      <c r="FH371" s="19">
        <f t="shared" si="1406"/>
        <v>-2.2928297676036526E-2</v>
      </c>
      <c r="FI371" s="19">
        <f t="shared" si="1407"/>
        <v>-0.13209451412479961</v>
      </c>
      <c r="FJ371" s="19">
        <f t="shared" si="1408"/>
        <v>-3.047806269212246E-2</v>
      </c>
      <c r="FK371" s="19">
        <f t="shared" si="1409"/>
        <v>-8.1188856823311339E-2</v>
      </c>
      <c r="FL371" s="19">
        <f t="shared" si="1410"/>
        <v>-4.8255160158635207E-3</v>
      </c>
      <c r="FM371" s="19">
        <f t="shared" si="1411"/>
        <v>-5.5135652269209558E-3</v>
      </c>
      <c r="FN371" s="19">
        <f t="shared" si="1412"/>
        <v>-3.0786296395784181E-2</v>
      </c>
      <c r="FO371" s="19">
        <f t="shared" si="1413"/>
        <v>-6.2157466957472297E-2</v>
      </c>
      <c r="FP371" s="19">
        <f t="shared" si="1394"/>
        <v>-0.14158963948591463</v>
      </c>
      <c r="FQ371" s="19">
        <f t="shared" si="1395"/>
        <v>-3.2756765275839997E-2</v>
      </c>
      <c r="FR371" s="19">
        <f t="shared" si="1396"/>
        <v>-3.2360503516998138E-2</v>
      </c>
      <c r="FS371" s="19">
        <f t="shared" si="1397"/>
        <v>-6.2447524475877404E-2</v>
      </c>
      <c r="FT371" s="19">
        <f t="shared" si="1398"/>
        <v>-0.11059201698795859</v>
      </c>
      <c r="FU371" s="19"/>
      <c r="FV371" s="19"/>
      <c r="FW371" s="19">
        <f t="shared" si="1359"/>
        <v>0.96028962533317097</v>
      </c>
      <c r="FX371" s="19">
        <f t="shared" si="1389"/>
        <v>0.71349222296578263</v>
      </c>
      <c r="FY371" s="19">
        <f t="shared" ref="FY371:FY402" si="1536">FX371/FX$410</f>
        <v>1.1163205097517661</v>
      </c>
      <c r="FZ371" s="19"/>
      <c r="GA371" s="19">
        <f t="shared" si="1360"/>
        <v>0.94388566865147761</v>
      </c>
      <c r="GB371" s="19">
        <f t="shared" si="1390"/>
        <v>1.1529346650542245</v>
      </c>
      <c r="GC371" s="19">
        <f t="shared" ref="GC371:GC402" si="1537">GB371/GB$410</f>
        <v>1.33046055447537</v>
      </c>
      <c r="GD371" s="19"/>
      <c r="GE371" s="19">
        <f t="shared" si="1361"/>
        <v>1.0259636274550192</v>
      </c>
      <c r="GF371" s="19">
        <f t="shared" si="1391"/>
        <v>0.82722699387146159</v>
      </c>
      <c r="GG371" s="19">
        <f t="shared" ref="GG371:GG402" si="1538">GF371/GF$410</f>
        <v>0.89586114253349092</v>
      </c>
      <c r="GH371" s="19"/>
      <c r="GI371" s="132">
        <f t="shared" si="1497"/>
        <v>0.85534436447889128</v>
      </c>
      <c r="GJ371" s="19">
        <f t="shared" si="1362"/>
        <v>1.1380795119511948</v>
      </c>
      <c r="GK371" s="19">
        <f t="shared" ref="GK371:GK404" si="1539">X371/X$410</f>
        <v>1.138079776421745</v>
      </c>
      <c r="GL371" s="3"/>
      <c r="GM371" s="3"/>
      <c r="GN371" s="8"/>
      <c r="GO371" s="5">
        <f t="shared" si="1392"/>
        <v>32</v>
      </c>
      <c r="GP371" t="b">
        <f t="shared" si="1363"/>
        <v>1</v>
      </c>
      <c r="GS371" s="11"/>
      <c r="GT371" s="11"/>
      <c r="GU371" s="11"/>
      <c r="GV371" s="31">
        <f t="shared" si="1498"/>
        <v>2017</v>
      </c>
      <c r="GW371" s="11"/>
      <c r="GX371" s="11"/>
      <c r="GY371" s="11"/>
      <c r="GZ371" s="11">
        <f t="shared" si="1308"/>
        <v>2017</v>
      </c>
      <c r="HA371" s="12">
        <f t="shared" ca="1" si="1509"/>
        <v>2.2128929076705419</v>
      </c>
      <c r="HB371" s="12">
        <f t="shared" ca="1" si="1510"/>
        <v>0.64171112265908958</v>
      </c>
      <c r="HC371" s="12">
        <f t="shared" ca="1" si="1511"/>
        <v>0.82434011538638696</v>
      </c>
      <c r="HD371" s="12">
        <f t="shared" ca="1" si="1512"/>
        <v>1.1705795955888727</v>
      </c>
      <c r="HE371">
        <f t="shared" si="1371"/>
        <v>2017</v>
      </c>
      <c r="HF371" s="12">
        <f t="shared" ca="1" si="1506"/>
        <v>0.82434011538638696</v>
      </c>
      <c r="HG371" s="12">
        <f t="shared" ca="1" si="1507"/>
        <v>0.88627073748161567</v>
      </c>
      <c r="HH371" s="12">
        <f t="shared" ca="1" si="1508"/>
        <v>0.72405766716674536</v>
      </c>
      <c r="HJ371" s="17"/>
      <c r="HL371" s="18">
        <f t="shared" si="1372"/>
        <v>1981</v>
      </c>
      <c r="HM371" s="9">
        <f t="shared" ref="HM371:HM400" si="1540">BV371/BV$411</f>
        <v>0.6053956782329809</v>
      </c>
      <c r="HN371" s="9">
        <f t="shared" ref="HN371:HN400" si="1541">BW371/BW$411</f>
        <v>1.5037483943491579</v>
      </c>
      <c r="HO371" s="9">
        <f t="shared" ref="HO371:HO400" si="1542">BX371/BX$411</f>
        <v>1.3869591118111095</v>
      </c>
      <c r="HP371" s="9">
        <f t="shared" ref="HP371:HP400" si="1543">BY371/BY$411</f>
        <v>0.98876170906127159</v>
      </c>
      <c r="HQ371" s="9">
        <f t="shared" ref="HQ371:HQ400" si="1544">BZ371/BZ$411</f>
        <v>1.0965276310493068</v>
      </c>
      <c r="HR371" s="9">
        <f t="shared" si="1317"/>
        <v>0.91036215181125768</v>
      </c>
      <c r="HS371" s="9">
        <f t="shared" ref="HS371:HS400" si="1545">CB371/CB$411</f>
        <v>0.91036277908876428</v>
      </c>
      <c r="HT371" s="9"/>
      <c r="HU371" s="9">
        <f t="shared" ref="HU371:HU400" si="1546">CD371/CD$411</f>
        <v>1.3713720617924561</v>
      </c>
      <c r="HV371" s="23">
        <f t="shared" si="1320"/>
        <v>1.5037473582044856</v>
      </c>
      <c r="HX371" s="8"/>
      <c r="HY371" s="5">
        <f t="shared" si="1393"/>
        <v>32</v>
      </c>
      <c r="HZ371" t="b">
        <f t="shared" si="1373"/>
        <v>1</v>
      </c>
      <c r="IC371" s="11"/>
      <c r="ID371" s="11"/>
      <c r="IE371" s="11"/>
      <c r="IF371">
        <f t="shared" si="1375"/>
        <v>2017</v>
      </c>
      <c r="IG371" s="12">
        <f t="shared" ca="1" si="1376"/>
        <v>0</v>
      </c>
      <c r="IH371" s="19">
        <f t="shared" ca="1" si="1377"/>
        <v>0</v>
      </c>
      <c r="II371" s="19">
        <f t="shared" ca="1" si="1378"/>
        <v>0</v>
      </c>
      <c r="IJ371" s="11">
        <f t="shared" si="1379"/>
        <v>2017</v>
      </c>
      <c r="IK371" s="12">
        <f t="shared" ca="1" si="1380"/>
        <v>0</v>
      </c>
      <c r="IL371" s="12">
        <f t="shared" ca="1" si="1499"/>
        <v>0</v>
      </c>
      <c r="IM371" s="12">
        <f t="shared" ca="1" si="1500"/>
        <v>0</v>
      </c>
      <c r="IN371" s="12">
        <f t="shared" ca="1" si="1501"/>
        <v>0</v>
      </c>
      <c r="IO371">
        <f t="shared" si="1381"/>
        <v>2017</v>
      </c>
      <c r="IP371" s="12">
        <f t="shared" ca="1" si="1382"/>
        <v>0</v>
      </c>
      <c r="IQ371" s="12">
        <f t="shared" ca="1" si="1383"/>
        <v>0</v>
      </c>
      <c r="IR371" s="12">
        <f t="shared" ca="1" si="1384"/>
        <v>0</v>
      </c>
    </row>
    <row r="372" spans="1:252" x14ac:dyDescent="0.2">
      <c r="A372" t="s">
        <v>218</v>
      </c>
      <c r="B372" s="1">
        <f t="shared" si="1385"/>
        <v>1982</v>
      </c>
      <c r="C372" s="124">
        <f>Manufacturing_Energy_Data!C78</f>
        <v>891.93788225512594</v>
      </c>
      <c r="D372" s="124">
        <f>Manufacturing_Energy_Data!D78</f>
        <v>159.78213317458031</v>
      </c>
      <c r="E372" s="124">
        <f>Manufacturing_Energy_Data!E78</f>
        <v>34.013769143533565</v>
      </c>
      <c r="F372" s="124">
        <v>0.01</v>
      </c>
      <c r="G372" s="124">
        <v>0.01</v>
      </c>
      <c r="H372" s="124">
        <v>0.01</v>
      </c>
      <c r="I372" s="124">
        <f>Manufacturing_Energy_Data!F78</f>
        <v>210.02915005482549</v>
      </c>
      <c r="J372" s="124">
        <f>Manufacturing_Energy_Data!G78</f>
        <v>1845.776193736714</v>
      </c>
      <c r="K372" s="124">
        <f>Manufacturing_Energy_Data!H78</f>
        <v>26.386883194594706</v>
      </c>
      <c r="L372" s="124">
        <f>Manufacturing_Energy_Data!I78</f>
        <v>2440.9314981412763</v>
      </c>
      <c r="M372" s="124">
        <f>Manufacturing_Energy_Data!J78</f>
        <v>2159.1595693274257</v>
      </c>
      <c r="N372" s="124">
        <f>Manufacturing_Energy_Data!K78</f>
        <v>136.26444012949824</v>
      </c>
      <c r="O372" s="124">
        <f>Manufacturing_Energy_Data!L78</f>
        <v>785.08748857552825</v>
      </c>
      <c r="P372" s="124">
        <f>Manufacturing_Energy_Data!M78</f>
        <v>1939.1872750254779</v>
      </c>
      <c r="Q372" s="124">
        <f>Manufacturing_Energy_Data!N78</f>
        <v>255.11123699757593</v>
      </c>
      <c r="R372" s="124">
        <f>Manufacturing_Energy_Data!O78</f>
        <v>146.71824713642917</v>
      </c>
      <c r="S372" s="124">
        <f>Manufacturing_Energy_Data!P78</f>
        <v>56.145183757856287</v>
      </c>
      <c r="T372" s="124">
        <f>Manufacturing_Energy_Data!Q78</f>
        <v>71.438470733898484</v>
      </c>
      <c r="U372" s="124">
        <f>Manufacturing_Energy_Data!R78</f>
        <v>227.04383602320218</v>
      </c>
      <c r="V372" s="124">
        <f>Manufacturing_Energy_Data!S78</f>
        <v>32.584803977169017</v>
      </c>
      <c r="W372" s="124">
        <f>Manufacturing_Energy_Data!T78</f>
        <v>35.311188624615482</v>
      </c>
      <c r="X372" s="124">
        <f t="shared" si="1277"/>
        <v>11452.939250009325</v>
      </c>
      <c r="Y372">
        <v>11452.939250009325</v>
      </c>
      <c r="Z372" s="19">
        <f t="shared" si="1475"/>
        <v>1.375108194272094</v>
      </c>
      <c r="AA372" s="19">
        <f t="shared" si="1476"/>
        <v>2.0627204480804702</v>
      </c>
      <c r="AB372" s="19">
        <f t="shared" si="1477"/>
        <v>0.3957081412592921</v>
      </c>
      <c r="AC372" s="19">
        <f t="shared" si="1478"/>
        <v>1.5417084772712502E-5</v>
      </c>
      <c r="AD372" s="19">
        <f t="shared" si="1479"/>
        <v>1.2909581359930348E-4</v>
      </c>
      <c r="AE372" s="19">
        <f t="shared" si="1480"/>
        <v>1.1633763361815523E-4</v>
      </c>
      <c r="AF372" s="19">
        <f t="shared" si="1481"/>
        <v>3.4536227010938569</v>
      </c>
      <c r="AG372" s="19">
        <f t="shared" si="1482"/>
        <v>11.094543136255284</v>
      </c>
      <c r="AH372" s="19">
        <f t="shared" si="1483"/>
        <v>0.34365481321679403</v>
      </c>
      <c r="AI372" s="19">
        <f t="shared" si="1484"/>
        <v>3.5898585919846515</v>
      </c>
      <c r="AJ372" s="19">
        <f t="shared" si="1485"/>
        <v>5.1084168991307068</v>
      </c>
      <c r="AK372" s="19">
        <f t="shared" si="1486"/>
        <v>1.2596912321272324</v>
      </c>
      <c r="AL372" s="19">
        <f t="shared" si="1487"/>
        <v>9.6940443259952911</v>
      </c>
      <c r="AM372" s="19">
        <f t="shared" si="1488"/>
        <v>8.7332096390884999</v>
      </c>
      <c r="AN372" s="19">
        <f t="shared" si="1489"/>
        <v>1.0114307073428257</v>
      </c>
      <c r="AO372" s="19">
        <f t="shared" si="1490"/>
        <v>0.59913286118922948</v>
      </c>
      <c r="AP372" s="19">
        <f t="shared" si="1491"/>
        <v>1.7992428849770257</v>
      </c>
      <c r="AQ372" s="19">
        <f t="shared" si="1492"/>
        <v>0.73908215756747964</v>
      </c>
      <c r="AR372" s="19">
        <f t="shared" si="1493"/>
        <v>0.60770040412859228</v>
      </c>
      <c r="AS372" s="19">
        <f t="shared" si="1494"/>
        <v>0.63889716007041253</v>
      </c>
      <c r="AT372" s="19">
        <f t="shared" si="1495"/>
        <v>0.47854495110671036</v>
      </c>
      <c r="AU372" s="19">
        <f t="shared" si="1496"/>
        <v>15.018011996430223</v>
      </c>
      <c r="AV372" s="19"/>
      <c r="AX372" s="19">
        <f t="shared" si="1513"/>
        <v>1.1427417846353833</v>
      </c>
      <c r="AY372" s="19">
        <f t="shared" si="1514"/>
        <v>1.1198118634627929</v>
      </c>
      <c r="AZ372" s="19">
        <f t="shared" si="1515"/>
        <v>1.1993076952493422</v>
      </c>
      <c r="BA372" s="19">
        <f t="shared" si="1516"/>
        <v>1.0434128014586039</v>
      </c>
      <c r="BB372" s="19">
        <f t="shared" si="1517"/>
        <v>1.0942962987684812</v>
      </c>
      <c r="BC372" s="19">
        <f t="shared" si="1518"/>
        <v>0.9827143045037775</v>
      </c>
      <c r="BD372" s="19">
        <f t="shared" si="1519"/>
        <v>1.032056156884815</v>
      </c>
      <c r="BE372" s="19">
        <f t="shared" si="1520"/>
        <v>0.99799732727929824</v>
      </c>
      <c r="BF372" s="19">
        <f t="shared" si="1521"/>
        <v>1.1508998047019336</v>
      </c>
      <c r="BG372" s="19">
        <f t="shared" si="1522"/>
        <v>0.92736770509342747</v>
      </c>
      <c r="BH372" s="19">
        <f t="shared" si="1523"/>
        <v>1.3257040961851703</v>
      </c>
      <c r="BI372" s="19">
        <f t="shared" si="1524"/>
        <v>1.3339958933014409</v>
      </c>
      <c r="BJ372" s="19">
        <f t="shared" si="1525"/>
        <v>1.126264605271353</v>
      </c>
      <c r="BK372" s="19">
        <f t="shared" si="1526"/>
        <v>0.99240302536910296</v>
      </c>
      <c r="BL372" s="19">
        <f t="shared" si="1527"/>
        <v>1.2130886891555892</v>
      </c>
      <c r="BM372" s="19">
        <f t="shared" si="1528"/>
        <v>1.2702603299011941</v>
      </c>
      <c r="BN372" s="19">
        <f t="shared" si="1529"/>
        <v>1.4697342849086275</v>
      </c>
      <c r="BO372" s="19">
        <f t="shared" si="1530"/>
        <v>1.2980955257666937</v>
      </c>
      <c r="BP372" s="19">
        <f t="shared" si="1531"/>
        <v>1.2899442442090507</v>
      </c>
      <c r="BQ372" s="19">
        <f t="shared" si="1532"/>
        <v>1.0573781644352356</v>
      </c>
      <c r="BR372" s="19">
        <f t="shared" si="1533"/>
        <v>1.0798345153914013</v>
      </c>
      <c r="BS372" s="19">
        <f t="shared" si="1534"/>
        <v>1.2375356055235234</v>
      </c>
      <c r="BU372" s="16"/>
      <c r="BV372" s="9">
        <f t="shared" si="1535"/>
        <v>0.8114248221279039</v>
      </c>
      <c r="BW372" s="9">
        <f t="shared" si="1324"/>
        <v>1.2375356055235234</v>
      </c>
      <c r="BX372" s="9">
        <f t="shared" si="1325"/>
        <v>1.2269643598501061</v>
      </c>
      <c r="BY372" s="9">
        <f t="shared" si="1326"/>
        <v>0.93619893553230316</v>
      </c>
      <c r="BZ372" s="9">
        <f t="shared" si="1327"/>
        <v>1.0773516235650382</v>
      </c>
      <c r="CA372" s="9">
        <f t="shared" si="1301"/>
        <v>1.0041667808116594</v>
      </c>
      <c r="CB372" s="9">
        <f t="shared" si="1328"/>
        <v>1.0041671085888726</v>
      </c>
      <c r="CC372" s="9"/>
      <c r="CD372" s="9">
        <f t="shared" si="1329"/>
        <v>1.1486827276277431</v>
      </c>
      <c r="CE372" s="9">
        <f t="shared" si="1330"/>
        <v>1.2375352015708656</v>
      </c>
      <c r="CG372" s="35"/>
      <c r="CH372">
        <f t="shared" si="1331"/>
        <v>1982</v>
      </c>
      <c r="CI372" s="19">
        <f t="shared" si="1332"/>
        <v>7.7878513347951248E-2</v>
      </c>
      <c r="CJ372" s="19">
        <f t="shared" si="1416"/>
        <v>1.395119014312856E-2</v>
      </c>
      <c r="CK372" s="19">
        <f t="shared" si="1417"/>
        <v>2.9698724843498902E-3</v>
      </c>
      <c r="CL372" s="19">
        <f t="shared" si="1418"/>
        <v>8.7313830814145439E-7</v>
      </c>
      <c r="CM372" s="19">
        <f t="shared" si="1419"/>
        <v>8.7313830814145439E-7</v>
      </c>
      <c r="CN372" s="19">
        <f t="shared" si="1420"/>
        <v>8.7313830814145439E-7</v>
      </c>
      <c r="CO372" s="19">
        <f t="shared" si="1421"/>
        <v>1.8338449673925797E-2</v>
      </c>
      <c r="CP372" s="19">
        <f t="shared" si="1422"/>
        <v>0.16116179030070479</v>
      </c>
      <c r="CQ372" s="19">
        <f t="shared" si="1423"/>
        <v>2.3039398549654596E-3</v>
      </c>
      <c r="CR372" s="19">
        <f t="shared" si="1424"/>
        <v>0.21312707985762597</v>
      </c>
      <c r="CS372" s="19">
        <f t="shared" si="1425"/>
        <v>0.18852449333699797</v>
      </c>
      <c r="CT372" s="19">
        <f t="shared" si="1426"/>
        <v>1.1897770271451259E-2</v>
      </c>
      <c r="CU372" s="19">
        <f t="shared" si="1427"/>
        <v>6.8548996151786015E-2</v>
      </c>
      <c r="CV372" s="19">
        <f t="shared" si="1428"/>
        <v>0.1693178696485183</v>
      </c>
      <c r="CW372" s="19">
        <f t="shared" si="1429"/>
        <v>2.2274739385993704E-2</v>
      </c>
      <c r="CX372" s="19">
        <f t="shared" si="1430"/>
        <v>1.2810532207818155E-2</v>
      </c>
      <c r="CY372" s="19">
        <f t="shared" si="1415"/>
        <v>4.9022510756625707E-3</v>
      </c>
      <c r="CZ372" s="19">
        <f t="shared" si="1431"/>
        <v>6.2375665472808924E-3</v>
      </c>
      <c r="DA372" s="19">
        <f t="shared" si="1432"/>
        <v>1.9824067085924456E-2</v>
      </c>
      <c r="DB372" s="19">
        <f t="shared" si="1433"/>
        <v>2.8451040615746289E-3</v>
      </c>
      <c r="DC372" s="19">
        <f t="shared" si="1434"/>
        <v>3.0831551494160531E-3</v>
      </c>
      <c r="DF372" s="19">
        <f t="shared" si="1386"/>
        <v>7.2390776854573263E-2</v>
      </c>
      <c r="DG372" s="19">
        <f t="shared" si="1437"/>
        <v>1.3928796128672325E-2</v>
      </c>
      <c r="DH372" s="19">
        <f t="shared" si="1438"/>
        <v>3.1137801508878782E-3</v>
      </c>
      <c r="DI372" s="19">
        <f t="shared" si="1439"/>
        <v>8.2069771756188313E-7</v>
      </c>
      <c r="DJ372" s="19">
        <f t="shared" si="1440"/>
        <v>8.2069771756188313E-7</v>
      </c>
      <c r="DK372" s="19">
        <f t="shared" si="1441"/>
        <v>8.2069771756188313E-7</v>
      </c>
      <c r="DL372" s="19">
        <f t="shared" si="1442"/>
        <v>1.8438461136790246E-2</v>
      </c>
      <c r="DM372" s="19">
        <f t="shared" si="1443"/>
        <v>0.15545517175967702</v>
      </c>
      <c r="DN372" s="19">
        <f t="shared" si="1444"/>
        <v>2.1138654096071515E-3</v>
      </c>
      <c r="DO372" s="19">
        <f t="shared" si="1445"/>
        <v>0.20119991992522368</v>
      </c>
      <c r="DP372" s="19">
        <f t="shared" si="1446"/>
        <v>0.18715842874402944</v>
      </c>
      <c r="DQ372" s="19">
        <f t="shared" si="1447"/>
        <v>1.1464180335130884E-2</v>
      </c>
      <c r="DR372" s="19">
        <f t="shared" si="1448"/>
        <v>7.0443183834426951E-2</v>
      </c>
      <c r="DS372" s="19">
        <f t="shared" si="1449"/>
        <v>0.193828836717963</v>
      </c>
      <c r="DT372" s="19">
        <f t="shared" si="1450"/>
        <v>2.1061296583028993E-2</v>
      </c>
      <c r="DU372" s="19">
        <f t="shared" si="1451"/>
        <v>1.2169163773792643E-2</v>
      </c>
      <c r="DV372" s="19">
        <f t="shared" si="1435"/>
        <v>4.3606544710617021E-3</v>
      </c>
      <c r="DW372" s="19">
        <f t="shared" si="1452"/>
        <v>6.0076068833575767E-3</v>
      </c>
      <c r="DX372" s="19">
        <f t="shared" si="1453"/>
        <v>1.9368751882133026E-2</v>
      </c>
      <c r="DY372" s="19">
        <f t="shared" si="1454"/>
        <v>2.7837744488319375E-3</v>
      </c>
      <c r="DZ372" s="19">
        <f t="shared" si="1455"/>
        <v>3.0599530104834629E-3</v>
      </c>
      <c r="EA372" s="19">
        <f t="shared" si="1355"/>
        <v>0.99834906414282387</v>
      </c>
      <c r="EB372" s="19"/>
      <c r="EC372" s="19">
        <f t="shared" si="1387"/>
        <v>7.2510487017611938E-2</v>
      </c>
      <c r="ED372" s="19">
        <f t="shared" si="1456"/>
        <v>1.3951829704604872E-2</v>
      </c>
      <c r="EE372" s="19">
        <f t="shared" si="1457"/>
        <v>3.1189293031103804E-3</v>
      </c>
      <c r="EF372" s="19">
        <f t="shared" si="1458"/>
        <v>8.2205487743560812E-7</v>
      </c>
      <c r="EG372" s="19">
        <f t="shared" si="1459"/>
        <v>8.2205487743560812E-7</v>
      </c>
      <c r="EH372" s="19">
        <f t="shared" si="1460"/>
        <v>8.2205487743560812E-7</v>
      </c>
      <c r="EI372" s="19">
        <f t="shared" si="1461"/>
        <v>1.8468952192208836E-2</v>
      </c>
      <c r="EJ372" s="19">
        <f t="shared" si="1462"/>
        <v>0.15571224268452621</v>
      </c>
      <c r="EK372" s="19">
        <f t="shared" si="1463"/>
        <v>2.1173610368655006E-3</v>
      </c>
      <c r="EL372" s="19">
        <f t="shared" si="1464"/>
        <v>0.20153263738266999</v>
      </c>
      <c r="EM372" s="19">
        <f t="shared" si="1465"/>
        <v>0.18746792626557171</v>
      </c>
      <c r="EN372" s="19">
        <f t="shared" si="1466"/>
        <v>1.148313825983696E-2</v>
      </c>
      <c r="EO372" s="19">
        <f t="shared" si="1467"/>
        <v>7.0559673329196756E-2</v>
      </c>
      <c r="EP372" s="19">
        <f t="shared" si="1468"/>
        <v>0.19414936486606837</v>
      </c>
      <c r="EQ372" s="19">
        <f t="shared" si="1469"/>
        <v>2.1096124932126908E-2</v>
      </c>
      <c r="ER372" s="19">
        <f t="shared" si="1470"/>
        <v>1.2189287505609082E-2</v>
      </c>
      <c r="ES372" s="19">
        <f t="shared" si="1436"/>
        <v>4.3678655368958874E-3</v>
      </c>
      <c r="ET372" s="19">
        <f t="shared" si="1471"/>
        <v>6.0175414583231663E-3</v>
      </c>
      <c r="EU372" s="19">
        <f t="shared" si="1472"/>
        <v>1.9400781327684132E-2</v>
      </c>
      <c r="EV372" s="19">
        <f t="shared" si="1473"/>
        <v>2.7883778818604578E-3</v>
      </c>
      <c r="EW372" s="19">
        <f t="shared" si="1474"/>
        <v>3.0650131505964989E-3</v>
      </c>
      <c r="EX372" s="19"/>
      <c r="EY372" s="19"/>
      <c r="EZ372" s="19">
        <f t="shared" si="1388"/>
        <v>-5.983591509090927E-5</v>
      </c>
      <c r="FA372" s="19">
        <f t="shared" si="1399"/>
        <v>-4.1425981559794392E-2</v>
      </c>
      <c r="FB372" s="19">
        <f t="shared" si="1400"/>
        <v>-0.22517492347913329</v>
      </c>
      <c r="FC372" s="19">
        <f t="shared" si="1401"/>
        <v>-2.2842409473486404E-2</v>
      </c>
      <c r="FD372" s="19">
        <f t="shared" si="1402"/>
        <v>8.0544226227786231E-2</v>
      </c>
      <c r="FE372" s="19">
        <f t="shared" si="1403"/>
        <v>-6.0887787542479241E-3</v>
      </c>
      <c r="FF372" s="19">
        <f t="shared" si="1404"/>
        <v>-3.6720612956758894E-2</v>
      </c>
      <c r="FG372" s="19">
        <f t="shared" si="1405"/>
        <v>-5.6847072302794878E-2</v>
      </c>
      <c r="FH372" s="19">
        <f t="shared" si="1406"/>
        <v>-1.5432509781658527E-2</v>
      </c>
      <c r="FI372" s="19">
        <f t="shared" si="1407"/>
        <v>1.4504817781354873E-2</v>
      </c>
      <c r="FJ372" s="19">
        <f t="shared" si="1408"/>
        <v>-3.7506691361593923E-2</v>
      </c>
      <c r="FK372" s="19">
        <f t="shared" si="1409"/>
        <v>-4.7733883063887143E-2</v>
      </c>
      <c r="FL372" s="19">
        <f t="shared" si="1410"/>
        <v>-7.3375233527835634E-2</v>
      </c>
      <c r="FM372" s="19">
        <f t="shared" si="1411"/>
        <v>-9.5045159620147965E-2</v>
      </c>
      <c r="FN372" s="19">
        <f t="shared" si="1412"/>
        <v>7.8377828637722913E-2</v>
      </c>
      <c r="FO372" s="19">
        <f t="shared" si="1413"/>
        <v>0.13571730305575483</v>
      </c>
      <c r="FP372" s="19">
        <f t="shared" si="1394"/>
        <v>3.6363042524635215E-2</v>
      </c>
      <c r="FQ372" s="19">
        <f t="shared" si="1395"/>
        <v>4.0255396094652861E-2</v>
      </c>
      <c r="FR372" s="19">
        <f t="shared" si="1396"/>
        <v>1.8825017491358436E-2</v>
      </c>
      <c r="FS372" s="19">
        <f t="shared" si="1397"/>
        <v>-3.3015734503092552E-2</v>
      </c>
      <c r="FT372" s="19">
        <f t="shared" si="1398"/>
        <v>-0.12411939300632059</v>
      </c>
      <c r="FU372" s="19"/>
      <c r="FV372" s="19"/>
      <c r="FW372" s="19">
        <f t="shared" ref="FW372:FW398" si="1547">EXP(SUMPRODUCT($EC372:$EW372,EZ372:FT372))</f>
        <v>0.96509166870418484</v>
      </c>
      <c r="FX372" s="19">
        <f t="shared" si="1389"/>
        <v>0.68858540006950542</v>
      </c>
      <c r="FY372" s="19">
        <f t="shared" si="1536"/>
        <v>1.0773516235650382</v>
      </c>
      <c r="FZ372" s="19"/>
      <c r="GA372" s="19">
        <f t="shared" ref="GA372:GA403" si="1548">EXP(SUMPRODUCT($EC372:$EW372,DF38:DZ38))</f>
        <v>0.9222102494680311</v>
      </c>
      <c r="GB372" s="19">
        <f t="shared" si="1390"/>
        <v>1.0632481650799972</v>
      </c>
      <c r="GC372" s="19">
        <f t="shared" si="1537"/>
        <v>1.2269643598501061</v>
      </c>
      <c r="GD372" s="19"/>
      <c r="GE372" s="19">
        <f t="shared" ref="GE372:GE403" si="1549">EXP(SUMPRODUCT($EC372:$EW372,EC38:EW38))</f>
        <v>1.0450268362848478</v>
      </c>
      <c r="GF372" s="19">
        <f t="shared" si="1391"/>
        <v>0.86447440829491873</v>
      </c>
      <c r="GG372" s="19">
        <f t="shared" si="1538"/>
        <v>0.93619893553230316</v>
      </c>
      <c r="GH372" s="19"/>
      <c r="GI372" s="132">
        <f t="shared" si="1497"/>
        <v>0.8114248221279039</v>
      </c>
      <c r="GJ372" s="19">
        <f t="shared" si="1362"/>
        <v>1.0041667808116592</v>
      </c>
      <c r="GK372" s="19">
        <f t="shared" si="1539"/>
        <v>1.0041671085888726</v>
      </c>
      <c r="GL372" s="3"/>
      <c r="GM372" s="3"/>
      <c r="GN372" s="8"/>
      <c r="GO372" s="5">
        <f t="shared" si="1392"/>
        <v>33</v>
      </c>
      <c r="GP372" t="b">
        <f t="shared" si="1363"/>
        <v>0</v>
      </c>
      <c r="GS372" s="11"/>
      <c r="GT372" s="11"/>
      <c r="GU372" s="11"/>
      <c r="GV372" s="11"/>
      <c r="GW372" s="11"/>
      <c r="GX372" s="11"/>
      <c r="GY372" s="11"/>
      <c r="GZ372" s="11" t="str">
        <f ca="1">IF(GP372,OFFSET(#REF!,$GP$253+$GO372,0),"")</f>
        <v/>
      </c>
      <c r="HA372" s="12" t="str">
        <f t="shared" ca="1" si="1502"/>
        <v/>
      </c>
      <c r="HB372" s="12" t="str">
        <f t="shared" ca="1" si="1503"/>
        <v/>
      </c>
      <c r="HC372" s="12" t="str">
        <f t="shared" ca="1" si="1504"/>
        <v/>
      </c>
      <c r="HD372" s="12" t="str">
        <f t="shared" ca="1" si="1505"/>
        <v/>
      </c>
      <c r="HE372" t="str">
        <f t="shared" ca="1" si="1371"/>
        <v/>
      </c>
      <c r="HF372" s="12" t="str">
        <f t="shared" ca="1" si="1506"/>
        <v/>
      </c>
      <c r="HG372" s="12" t="str">
        <f t="shared" ca="1" si="1507"/>
        <v/>
      </c>
      <c r="HH372" s="12" t="str">
        <f t="shared" ca="1" si="1508"/>
        <v/>
      </c>
      <c r="HJ372" s="17"/>
      <c r="HL372" s="18">
        <f t="shared" si="1372"/>
        <v>1982</v>
      </c>
      <c r="HM372" s="9">
        <f t="shared" si="1540"/>
        <v>0.57431030229149438</v>
      </c>
      <c r="HN372" s="9">
        <f t="shared" si="1541"/>
        <v>1.3986246298830807</v>
      </c>
      <c r="HO372" s="9">
        <f t="shared" si="1542"/>
        <v>1.2790679085052823</v>
      </c>
      <c r="HP372" s="9">
        <f t="shared" si="1543"/>
        <v>1.0332825206598997</v>
      </c>
      <c r="HQ372" s="9">
        <f t="shared" si="1544"/>
        <v>1.0582496812296223</v>
      </c>
      <c r="HR372" s="9">
        <f t="shared" si="1317"/>
        <v>0.80324390497971443</v>
      </c>
      <c r="HS372" s="9">
        <f t="shared" si="1545"/>
        <v>0.80324453398048146</v>
      </c>
      <c r="HT372" s="9"/>
      <c r="HU372" s="9">
        <f t="shared" si="1546"/>
        <v>1.3216385125955243</v>
      </c>
      <c r="HV372" s="23">
        <f t="shared" si="1320"/>
        <v>1.3986235346550058</v>
      </c>
      <c r="HX372" s="8"/>
      <c r="HY372" s="5">
        <f t="shared" si="1393"/>
        <v>33</v>
      </c>
      <c r="HZ372" t="b">
        <f t="shared" si="1373"/>
        <v>0</v>
      </c>
      <c r="IC372" s="11"/>
      <c r="ID372" s="11"/>
      <c r="IE372" s="11"/>
      <c r="IF372" t="str">
        <f t="shared" ca="1" si="1375"/>
        <v/>
      </c>
      <c r="IG372" s="12" t="str">
        <f t="shared" si="1376"/>
        <v/>
      </c>
      <c r="IH372" s="19" t="str">
        <f t="shared" ca="1" si="1377"/>
        <v/>
      </c>
      <c r="II372" s="19" t="str">
        <f t="shared" ca="1" si="1378"/>
        <v/>
      </c>
      <c r="IJ372" s="11" t="str">
        <f t="shared" ca="1" si="1379"/>
        <v/>
      </c>
      <c r="IK372" s="12" t="str">
        <f t="shared" ca="1" si="1380"/>
        <v/>
      </c>
      <c r="IL372" s="12" t="str">
        <f t="shared" ca="1" si="1499"/>
        <v/>
      </c>
      <c r="IM372" s="12" t="str">
        <f t="shared" ca="1" si="1500"/>
        <v/>
      </c>
      <c r="IN372" s="12" t="str">
        <f t="shared" ca="1" si="1501"/>
        <v/>
      </c>
      <c r="IO372" t="str">
        <f t="shared" ca="1" si="1381"/>
        <v/>
      </c>
      <c r="IP372" s="12" t="str">
        <f t="shared" ca="1" si="1382"/>
        <v/>
      </c>
      <c r="IQ372" s="12" t="str">
        <f t="shared" ca="1" si="1383"/>
        <v/>
      </c>
      <c r="IR372" s="12" t="str">
        <f t="shared" ca="1" si="1384"/>
        <v/>
      </c>
    </row>
    <row r="373" spans="1:252" x14ac:dyDescent="0.2">
      <c r="A373" t="s">
        <v>218</v>
      </c>
      <c r="B373" s="1">
        <f t="shared" si="1385"/>
        <v>1983</v>
      </c>
      <c r="C373" s="124">
        <f>Manufacturing_Energy_Data!C79</f>
        <v>926.28715741012616</v>
      </c>
      <c r="D373" s="124">
        <f>Manufacturing_Energy_Data!D79</f>
        <v>178.92517753979021</v>
      </c>
      <c r="E373" s="124">
        <f>Manufacturing_Energy_Data!E79</f>
        <v>36.976401811761477</v>
      </c>
      <c r="F373" s="124">
        <v>0.01</v>
      </c>
      <c r="G373" s="124">
        <v>0.01</v>
      </c>
      <c r="H373" s="124">
        <v>0.01</v>
      </c>
      <c r="I373" s="124">
        <f>Manufacturing_Energy_Data!F79</f>
        <v>231.04670582383781</v>
      </c>
      <c r="J373" s="124">
        <f>Manufacturing_Energy_Data!G79</f>
        <v>2015.7924399069686</v>
      </c>
      <c r="K373" s="124">
        <f>Manufacturing_Energy_Data!H79</f>
        <v>27.737445560605206</v>
      </c>
      <c r="L373" s="124">
        <f>Manufacturing_Energy_Data!I79</f>
        <v>2468.9059350476141</v>
      </c>
      <c r="M373" s="124">
        <f>Manufacturing_Energy_Data!J79</f>
        <v>2238.8395446604609</v>
      </c>
      <c r="N373" s="124">
        <f>Manufacturing_Energy_Data!K79</f>
        <v>143.92248842557854</v>
      </c>
      <c r="O373" s="124">
        <f>Manufacturing_Energy_Data!L79</f>
        <v>856.96223110887286</v>
      </c>
      <c r="P373" s="124">
        <f>Manufacturing_Energy_Data!M79</f>
        <v>2131.381677855878</v>
      </c>
      <c r="Q373" s="124">
        <f>Manufacturing_Energy_Data!N79</f>
        <v>253.36571338825021</v>
      </c>
      <c r="R373" s="124">
        <f>Manufacturing_Energy_Data!O79</f>
        <v>141.06442348681631</v>
      </c>
      <c r="S373" s="124">
        <f>Manufacturing_Energy_Data!P79</f>
        <v>56.920181481751008</v>
      </c>
      <c r="T373" s="124">
        <f>Manufacturing_Energy_Data!Q79</f>
        <v>74.6434952451839</v>
      </c>
      <c r="U373" s="124">
        <f>Manufacturing_Energy_Data!R79</f>
        <v>254.64916290082834</v>
      </c>
      <c r="V373" s="124">
        <f>Manufacturing_Energy_Data!S79</f>
        <v>34.528968276392881</v>
      </c>
      <c r="W373" s="124">
        <f>Manufacturing_Energy_Data!T79</f>
        <v>37.91854792698863</v>
      </c>
      <c r="X373" s="124">
        <f t="shared" si="1277"/>
        <v>12109.897697857705</v>
      </c>
      <c r="Y373">
        <v>12109.897697857705</v>
      </c>
      <c r="Z373" s="19">
        <f t="shared" si="1475"/>
        <v>1.4265672200963344</v>
      </c>
      <c r="AA373" s="19">
        <f t="shared" si="1476"/>
        <v>2.0593191449002299</v>
      </c>
      <c r="AB373" s="19">
        <f t="shared" si="1477"/>
        <v>0.4224301080143017</v>
      </c>
      <c r="AC373" s="19">
        <f t="shared" si="1478"/>
        <v>1.540091761700527E-5</v>
      </c>
      <c r="AD373" s="19">
        <f t="shared" si="1479"/>
        <v>1.1509387181925634E-4</v>
      </c>
      <c r="AE373" s="19">
        <f t="shared" si="1480"/>
        <v>1.1424316248097858E-4</v>
      </c>
      <c r="AF373" s="19">
        <f t="shared" si="1481"/>
        <v>3.4752539353166103</v>
      </c>
      <c r="AG373" s="19">
        <f t="shared" si="1482"/>
        <v>11.457194050767058</v>
      </c>
      <c r="AH373" s="19">
        <f t="shared" si="1483"/>
        <v>0.3444225742050574</v>
      </c>
      <c r="AI373" s="19">
        <f t="shared" si="1484"/>
        <v>3.6858964156390219</v>
      </c>
      <c r="AJ373" s="19">
        <f t="shared" si="1485"/>
        <v>4.7896918721049015</v>
      </c>
      <c r="AK373" s="19">
        <f t="shared" si="1486"/>
        <v>1.2264038929404699</v>
      </c>
      <c r="AL373" s="19">
        <f t="shared" si="1487"/>
        <v>10.025260207987889</v>
      </c>
      <c r="AM373" s="19">
        <f t="shared" si="1488"/>
        <v>9.4542218939354861</v>
      </c>
      <c r="AN373" s="19">
        <f t="shared" si="1489"/>
        <v>1.0282471498346839</v>
      </c>
      <c r="AO373" s="19">
        <f t="shared" si="1490"/>
        <v>0.64729301339473067</v>
      </c>
      <c r="AP373" s="19">
        <f t="shared" si="1491"/>
        <v>1.6455732653005501</v>
      </c>
      <c r="AQ373" s="19">
        <f t="shared" si="1492"/>
        <v>0.74867545921967482</v>
      </c>
      <c r="AR373" s="19">
        <f t="shared" si="1493"/>
        <v>0.59689491825195029</v>
      </c>
      <c r="AS373" s="19">
        <f t="shared" si="1494"/>
        <v>0.62557300569513896</v>
      </c>
      <c r="AT373" s="19">
        <f t="shared" si="1495"/>
        <v>0.52716864503171934</v>
      </c>
      <c r="AU373" s="19">
        <f t="shared" si="1496"/>
        <v>14.398306549495077</v>
      </c>
      <c r="AV373" s="19"/>
      <c r="AX373" s="19">
        <f t="shared" si="1513"/>
        <v>1.1855052408135487</v>
      </c>
      <c r="AY373" s="19">
        <f t="shared" si="1514"/>
        <v>1.1179653603867163</v>
      </c>
      <c r="AZ373" s="19">
        <f t="shared" si="1515"/>
        <v>1.2802963255552333</v>
      </c>
      <c r="BA373" s="19">
        <f t="shared" si="1516"/>
        <v>1.0423186246102052</v>
      </c>
      <c r="BB373" s="19">
        <f t="shared" si="1517"/>
        <v>0.97560714349474253</v>
      </c>
      <c r="BC373" s="19">
        <f t="shared" si="1518"/>
        <v>0.96502212113318009</v>
      </c>
      <c r="BD373" s="19">
        <f t="shared" si="1519"/>
        <v>1.0385202817741781</v>
      </c>
      <c r="BE373" s="19">
        <f t="shared" si="1520"/>
        <v>1.0306191882223981</v>
      </c>
      <c r="BF373" s="19">
        <f t="shared" si="1521"/>
        <v>1.1534710358835341</v>
      </c>
      <c r="BG373" s="19">
        <f t="shared" si="1522"/>
        <v>0.95217714363882788</v>
      </c>
      <c r="BH373" s="19">
        <f t="shared" si="1523"/>
        <v>1.2429905897842457</v>
      </c>
      <c r="BI373" s="19">
        <f t="shared" si="1524"/>
        <v>1.2987450535388376</v>
      </c>
      <c r="BJ373" s="19">
        <f t="shared" si="1525"/>
        <v>1.1647456264063267</v>
      </c>
      <c r="BK373" s="19">
        <f t="shared" si="1526"/>
        <v>1.0743356449452695</v>
      </c>
      <c r="BL373" s="19">
        <f t="shared" si="1527"/>
        <v>1.2332579761177203</v>
      </c>
      <c r="BM373" s="19">
        <f t="shared" si="1528"/>
        <v>1.3723677835087669</v>
      </c>
      <c r="BN373" s="19">
        <f t="shared" si="1529"/>
        <v>1.3442073143849844</v>
      </c>
      <c r="BO373" s="19">
        <f t="shared" si="1530"/>
        <v>1.3149448324703368</v>
      </c>
      <c r="BP373" s="19">
        <f t="shared" si="1531"/>
        <v>1.2670078199154984</v>
      </c>
      <c r="BQ373" s="19">
        <f t="shared" si="1532"/>
        <v>1.035326618777362</v>
      </c>
      <c r="BR373" s="19">
        <f t="shared" si="1533"/>
        <v>1.1895536605722763</v>
      </c>
      <c r="BS373" s="19">
        <f t="shared" si="1534"/>
        <v>1.1864697550167183</v>
      </c>
      <c r="BU373" s="16"/>
      <c r="BV373" s="9">
        <f t="shared" si="1535"/>
        <v>0.89489655738041052</v>
      </c>
      <c r="BW373" s="9">
        <f t="shared" si="1324"/>
        <v>1.1864697550167183</v>
      </c>
      <c r="BX373" s="9">
        <f t="shared" si="1325"/>
        <v>1.0561715402492684</v>
      </c>
      <c r="BY373" s="9">
        <f t="shared" si="1326"/>
        <v>1.0236811330443545</v>
      </c>
      <c r="BZ373" s="9">
        <f t="shared" si="1327"/>
        <v>1.097380841763778</v>
      </c>
      <c r="CA373" s="9">
        <f t="shared" si="1301"/>
        <v>1.0617673616934125</v>
      </c>
      <c r="CB373" s="9">
        <f t="shared" si="1328"/>
        <v>1.0617676992004403</v>
      </c>
      <c r="CC373" s="9"/>
      <c r="CD373" s="9">
        <f t="shared" si="1329"/>
        <v>1.0811828790115721</v>
      </c>
      <c r="CE373" s="9">
        <f t="shared" si="1330"/>
        <v>1.1864693778703039</v>
      </c>
      <c r="CG373" s="35"/>
      <c r="CH373">
        <f t="shared" si="1331"/>
        <v>1983</v>
      </c>
      <c r="CI373" s="19">
        <f t="shared" si="1332"/>
        <v>7.6490089389771684E-2</v>
      </c>
      <c r="CJ373" s="19">
        <f t="shared" si="1416"/>
        <v>1.4775118832873616E-2</v>
      </c>
      <c r="CK373" s="19">
        <f t="shared" si="1417"/>
        <v>3.0534033180398185E-3</v>
      </c>
      <c r="CL373" s="19">
        <f t="shared" si="1418"/>
        <v>8.257708074420022E-7</v>
      </c>
      <c r="CM373" s="19">
        <f t="shared" si="1419"/>
        <v>8.257708074420022E-7</v>
      </c>
      <c r="CN373" s="19">
        <f t="shared" si="1420"/>
        <v>8.257708074420022E-7</v>
      </c>
      <c r="CO373" s="19">
        <f t="shared" si="1421"/>
        <v>1.9079162482496529E-2</v>
      </c>
      <c r="CP373" s="19">
        <f t="shared" si="1422"/>
        <v>0.16645825507374612</v>
      </c>
      <c r="CQ373" s="19">
        <f t="shared" si="1423"/>
        <v>2.2904772816959539E-3</v>
      </c>
      <c r="CR373" s="19">
        <f t="shared" si="1424"/>
        <v>0.20387504474826196</v>
      </c>
      <c r="CS373" s="19">
        <f t="shared" si="1425"/>
        <v>0.18487683385273532</v>
      </c>
      <c r="CT373" s="19">
        <f t="shared" si="1426"/>
        <v>1.188469894762522E-2</v>
      </c>
      <c r="CU373" s="19">
        <f t="shared" si="1427"/>
        <v>7.0765439353007359E-2</v>
      </c>
      <c r="CV373" s="19">
        <f t="shared" si="1428"/>
        <v>0.17600327690901377</v>
      </c>
      <c r="CW373" s="19">
        <f t="shared" si="1429"/>
        <v>2.0922200972273427E-2</v>
      </c>
      <c r="CX373" s="19">
        <f t="shared" si="1430"/>
        <v>1.1648688288404884E-2</v>
      </c>
      <c r="CY373" s="19">
        <f t="shared" si="1415"/>
        <v>4.7003024221930825E-3</v>
      </c>
      <c r="CZ373" s="19">
        <f t="shared" si="1431"/>
        <v>6.1638419338908759E-3</v>
      </c>
      <c r="DA373" s="19">
        <f t="shared" si="1432"/>
        <v>2.1028184486304696E-2</v>
      </c>
      <c r="DB373" s="19">
        <f t="shared" si="1433"/>
        <v>2.8513014013736228E-3</v>
      </c>
      <c r="DC373" s="19">
        <f t="shared" si="1434"/>
        <v>3.131202993869766E-3</v>
      </c>
      <c r="DF373" s="19">
        <f t="shared" si="1386"/>
        <v>7.7182220027361803E-2</v>
      </c>
      <c r="DG373" s="19">
        <f t="shared" si="1437"/>
        <v>1.435921496647773E-2</v>
      </c>
      <c r="DH373" s="19">
        <f t="shared" si="1438"/>
        <v>3.0114448235882816E-3</v>
      </c>
      <c r="DI373" s="19">
        <f t="shared" si="1439"/>
        <v>8.492344022621527E-7</v>
      </c>
      <c r="DJ373" s="19">
        <f t="shared" si="1440"/>
        <v>8.492344022621527E-7</v>
      </c>
      <c r="DK373" s="19">
        <f t="shared" si="1441"/>
        <v>8.492344022621527E-7</v>
      </c>
      <c r="DL373" s="19">
        <f t="shared" si="1442"/>
        <v>1.8706361984911091E-2</v>
      </c>
      <c r="DM373" s="19">
        <f t="shared" si="1443"/>
        <v>0.16379575082216372</v>
      </c>
      <c r="DN373" s="19">
        <f t="shared" si="1444"/>
        <v>2.2972019936376583E-3</v>
      </c>
      <c r="DO373" s="19">
        <f t="shared" si="1445"/>
        <v>0.20846684529369486</v>
      </c>
      <c r="DP373" s="19">
        <f t="shared" si="1446"/>
        <v>0.18669472460583503</v>
      </c>
      <c r="DQ373" s="19">
        <f t="shared" si="1447"/>
        <v>1.1891233412160775E-2</v>
      </c>
      <c r="DR373" s="19">
        <f t="shared" si="1448"/>
        <v>6.9651340218263899E-2</v>
      </c>
      <c r="DS373" s="19">
        <f t="shared" si="1449"/>
        <v>0.17263899957423701</v>
      </c>
      <c r="DT373" s="19">
        <f t="shared" si="1450"/>
        <v>2.1591410116360565E-2</v>
      </c>
      <c r="DU373" s="19">
        <f t="shared" si="1451"/>
        <v>1.2220406531006757E-2</v>
      </c>
      <c r="DV373" s="19">
        <f t="shared" si="1435"/>
        <v>4.8005688110180963E-3</v>
      </c>
      <c r="DW373" s="19">
        <f t="shared" si="1452"/>
        <v>6.2006311928368939E-3</v>
      </c>
      <c r="DX373" s="19">
        <f t="shared" si="1453"/>
        <v>2.0420209201705199E-2</v>
      </c>
      <c r="DY373" s="19">
        <f t="shared" si="1454"/>
        <v>2.8482016077527594E-3</v>
      </c>
      <c r="DZ373" s="19">
        <f t="shared" si="1455"/>
        <v>3.1071171550269366E-3</v>
      </c>
      <c r="EA373" s="19">
        <f t="shared" si="1355"/>
        <v>0.99988643004124589</v>
      </c>
      <c r="EB373" s="19"/>
      <c r="EC373" s="19">
        <f t="shared" si="1387"/>
        <v>7.7190986604526668E-2</v>
      </c>
      <c r="ED373" s="19">
        <f t="shared" si="1456"/>
        <v>1.4360845927157351E-2</v>
      </c>
      <c r="EE373" s="19">
        <f t="shared" si="1457"/>
        <v>3.0117868720991219E-3</v>
      </c>
      <c r="EF373" s="19">
        <f t="shared" si="1458"/>
        <v>8.4933086073297476E-7</v>
      </c>
      <c r="EG373" s="19">
        <f t="shared" si="1459"/>
        <v>8.4933086073297476E-7</v>
      </c>
      <c r="EH373" s="19">
        <f t="shared" si="1460"/>
        <v>8.4933086073297476E-7</v>
      </c>
      <c r="EI373" s="19">
        <f t="shared" si="1461"/>
        <v>1.8708486706974753E-2</v>
      </c>
      <c r="EJ373" s="19">
        <f t="shared" si="1462"/>
        <v>0.16381435521172844</v>
      </c>
      <c r="EK373" s="19">
        <f t="shared" si="1463"/>
        <v>2.2974629164063138E-3</v>
      </c>
      <c r="EL373" s="19">
        <f t="shared" si="1464"/>
        <v>0.2084905235538555</v>
      </c>
      <c r="EM373" s="19">
        <f t="shared" si="1465"/>
        <v>0.18671592992629549</v>
      </c>
      <c r="EN373" s="19">
        <f t="shared" si="1466"/>
        <v>1.1892584052441091E-2</v>
      </c>
      <c r="EO373" s="19">
        <f t="shared" si="1467"/>
        <v>6.9659251416574128E-2</v>
      </c>
      <c r="EP373" s="19">
        <f t="shared" si="1468"/>
        <v>0.17265860840527214</v>
      </c>
      <c r="EQ373" s="19">
        <f t="shared" si="1469"/>
        <v>2.1593862530437487E-2</v>
      </c>
      <c r="ER373" s="19">
        <f t="shared" si="1470"/>
        <v>1.2221794559710805E-2</v>
      </c>
      <c r="ES373" s="19">
        <f t="shared" si="1436"/>
        <v>4.8011140733453797E-3</v>
      </c>
      <c r="ET373" s="19">
        <f t="shared" si="1471"/>
        <v>6.2013354782513791E-3</v>
      </c>
      <c r="EU373" s="19">
        <f t="shared" si="1472"/>
        <v>2.042252858743453E-2</v>
      </c>
      <c r="EV373" s="19">
        <f t="shared" si="1473"/>
        <v>2.8485251146325385E-3</v>
      </c>
      <c r="EW373" s="19">
        <f t="shared" si="1474"/>
        <v>3.1074700702746474E-3</v>
      </c>
      <c r="EX373" s="19"/>
      <c r="EY373" s="19"/>
      <c r="EZ373" s="19">
        <f t="shared" si="1388"/>
        <v>3.6738598189862852E-2</v>
      </c>
      <c r="FA373" s="19">
        <f t="shared" si="1399"/>
        <v>-1.6503014468783148E-3</v>
      </c>
      <c r="FB373" s="19">
        <f t="shared" si="1400"/>
        <v>6.5347085792889392E-2</v>
      </c>
      <c r="FC373" s="19">
        <f t="shared" si="1401"/>
        <v>-1.0492021504761658E-3</v>
      </c>
      <c r="FD373" s="19">
        <f t="shared" si="1402"/>
        <v>-0.11480679766608828</v>
      </c>
      <c r="FE373" s="19">
        <f t="shared" si="1403"/>
        <v>-1.8167417060375054E-2</v>
      </c>
      <c r="FF373" s="19">
        <f t="shared" si="1404"/>
        <v>6.2438128523947733E-3</v>
      </c>
      <c r="FG373" s="19">
        <f t="shared" si="1405"/>
        <v>3.2164455986187473E-2</v>
      </c>
      <c r="FH373" s="19">
        <f t="shared" si="1406"/>
        <v>2.2316132485246656E-3</v>
      </c>
      <c r="FI373" s="19">
        <f t="shared" si="1407"/>
        <v>2.640094444214474E-2</v>
      </c>
      <c r="FJ373" s="19">
        <f t="shared" si="1408"/>
        <v>-6.4423469713903087E-2</v>
      </c>
      <c r="FK373" s="19">
        <f t="shared" si="1409"/>
        <v>-2.6780414212240446E-2</v>
      </c>
      <c r="FL373" s="19">
        <f t="shared" si="1410"/>
        <v>3.3596218833472004E-2</v>
      </c>
      <c r="FM373" s="19">
        <f t="shared" si="1411"/>
        <v>7.9328444465076933E-2</v>
      </c>
      <c r="FN373" s="19">
        <f t="shared" si="1412"/>
        <v>1.6489685836575969E-2</v>
      </c>
      <c r="FO373" s="19">
        <f t="shared" si="1413"/>
        <v>7.7315693524634202E-2</v>
      </c>
      <c r="FP373" s="19">
        <f t="shared" si="1394"/>
        <v>-8.92771439063689E-2</v>
      </c>
      <c r="FQ373" s="19">
        <f t="shared" si="1395"/>
        <v>1.2896502100278954E-2</v>
      </c>
      <c r="FR373" s="19">
        <f t="shared" si="1396"/>
        <v>-1.794092258288614E-2</v>
      </c>
      <c r="FS373" s="19">
        <f t="shared" si="1397"/>
        <v>-2.1075463732698398E-2</v>
      </c>
      <c r="FT373" s="19">
        <f t="shared" si="1398"/>
        <v>9.6770358709505552E-2</v>
      </c>
      <c r="FU373" s="19"/>
      <c r="FV373" s="19"/>
      <c r="FW373" s="19">
        <f t="shared" si="1547"/>
        <v>1.0185911616603516</v>
      </c>
      <c r="FX373" s="19">
        <f t="shared" si="1389"/>
        <v>0.70138700255915543</v>
      </c>
      <c r="FY373" s="19">
        <f t="shared" si="1536"/>
        <v>1.097380841763778</v>
      </c>
      <c r="FZ373" s="19"/>
      <c r="GA373" s="19">
        <f t="shared" si="1548"/>
        <v>0.86080050473372938</v>
      </c>
      <c r="GB373" s="19">
        <f t="shared" si="1390"/>
        <v>0.91524455715807318</v>
      </c>
      <c r="GC373" s="19">
        <f t="shared" si="1537"/>
        <v>1.0561715402492684</v>
      </c>
      <c r="GD373" s="19"/>
      <c r="GE373" s="19">
        <f t="shared" si="1549"/>
        <v>1.0934440258280262</v>
      </c>
      <c r="GF373" s="19">
        <f t="shared" si="1391"/>
        <v>0.94525437723129679</v>
      </c>
      <c r="GG373" s="19">
        <f t="shared" si="1538"/>
        <v>1.0236811330443545</v>
      </c>
      <c r="GH373" s="19"/>
      <c r="GI373" s="132">
        <f t="shared" si="1497"/>
        <v>0.89489655738041052</v>
      </c>
      <c r="GJ373" s="19">
        <f t="shared" si="1362"/>
        <v>1.0617673616934125</v>
      </c>
      <c r="GK373" s="19">
        <f t="shared" si="1539"/>
        <v>1.0617676992004403</v>
      </c>
      <c r="GL373" s="3"/>
      <c r="GM373" s="3"/>
      <c r="GN373" s="8"/>
      <c r="GO373" s="5">
        <f t="shared" si="1392"/>
        <v>34</v>
      </c>
      <c r="GP373" t="b">
        <f t="shared" si="1363"/>
        <v>0</v>
      </c>
      <c r="GS373" s="11"/>
      <c r="GT373" s="11"/>
      <c r="GU373" s="11"/>
      <c r="GV373" s="11"/>
      <c r="GW373" s="11"/>
      <c r="GX373" s="11"/>
      <c r="GY373" s="11"/>
      <c r="GZ373" s="11" t="str">
        <f ca="1">IF(GP373,OFFSET(#REF!,$GP$253+$GO373,0),"")</f>
        <v/>
      </c>
      <c r="HA373" s="12" t="str">
        <f t="shared" ca="1" si="1502"/>
        <v/>
      </c>
      <c r="HB373" s="12" t="str">
        <f t="shared" ca="1" si="1503"/>
        <v/>
      </c>
      <c r="HC373" s="12" t="str">
        <f t="shared" ca="1" si="1504"/>
        <v/>
      </c>
      <c r="HD373" s="12" t="str">
        <f t="shared" ca="1" si="1505"/>
        <v/>
      </c>
      <c r="HE373" t="str">
        <f t="shared" ca="1" si="1371"/>
        <v/>
      </c>
      <c r="HF373" s="12" t="str">
        <f t="shared" ca="1" si="1506"/>
        <v/>
      </c>
      <c r="HG373" s="12" t="str">
        <f t="shared" ca="1" si="1507"/>
        <v/>
      </c>
      <c r="HH373" s="12" t="str">
        <f t="shared" ca="1" si="1508"/>
        <v/>
      </c>
      <c r="HJ373" s="17"/>
      <c r="HL373" s="18">
        <f t="shared" si="1372"/>
        <v>1983</v>
      </c>
      <c r="HM373" s="9">
        <f t="shared" si="1540"/>
        <v>0.63338993135675625</v>
      </c>
      <c r="HN373" s="9">
        <f t="shared" si="1541"/>
        <v>1.3409115782779666</v>
      </c>
      <c r="HO373" s="9">
        <f t="shared" si="1542"/>
        <v>1.1010223012300626</v>
      </c>
      <c r="HP373" s="9">
        <f t="shared" si="1543"/>
        <v>1.1298365992080917</v>
      </c>
      <c r="HQ373" s="9">
        <f t="shared" si="1544"/>
        <v>1.0779237721303778</v>
      </c>
      <c r="HR373" s="9">
        <f t="shared" si="1317"/>
        <v>0.84931923469651927</v>
      </c>
      <c r="HS373" s="9">
        <f t="shared" si="1545"/>
        <v>0.84931989252096118</v>
      </c>
      <c r="HT373" s="9"/>
      <c r="HU373" s="9">
        <f t="shared" si="1546"/>
        <v>1.2439752924740408</v>
      </c>
      <c r="HV373" s="23">
        <f t="shared" si="1320"/>
        <v>1.340910539700608</v>
      </c>
      <c r="HX373" s="8"/>
      <c r="HY373" s="5">
        <f t="shared" si="1393"/>
        <v>34</v>
      </c>
      <c r="HZ373" t="b">
        <f t="shared" si="1373"/>
        <v>0</v>
      </c>
      <c r="IC373" s="11"/>
      <c r="ID373" s="11"/>
      <c r="IE373" s="11"/>
      <c r="IF373" t="str">
        <f t="shared" ca="1" si="1375"/>
        <v/>
      </c>
      <c r="IG373" s="12" t="str">
        <f t="shared" si="1376"/>
        <v/>
      </c>
      <c r="IH373" s="19" t="str">
        <f t="shared" ca="1" si="1377"/>
        <v/>
      </c>
      <c r="II373" s="19" t="str">
        <f t="shared" ca="1" si="1378"/>
        <v/>
      </c>
      <c r="IJ373" s="11" t="str">
        <f t="shared" ca="1" si="1379"/>
        <v/>
      </c>
      <c r="IK373" s="12" t="str">
        <f t="shared" ca="1" si="1380"/>
        <v/>
      </c>
      <c r="IL373" s="12" t="str">
        <f t="shared" ca="1" si="1499"/>
        <v/>
      </c>
      <c r="IM373" s="12" t="str">
        <f t="shared" ca="1" si="1500"/>
        <v/>
      </c>
      <c r="IN373" s="12" t="str">
        <f t="shared" ca="1" si="1501"/>
        <v/>
      </c>
      <c r="IO373" t="str">
        <f t="shared" ca="1" si="1381"/>
        <v/>
      </c>
      <c r="IP373" s="12" t="str">
        <f t="shared" ca="1" si="1382"/>
        <v/>
      </c>
      <c r="IQ373" s="12" t="str">
        <f t="shared" ca="1" si="1383"/>
        <v/>
      </c>
      <c r="IR373" s="12" t="str">
        <f t="shared" ca="1" si="1384"/>
        <v/>
      </c>
    </row>
    <row r="374" spans="1:252" x14ac:dyDescent="0.2">
      <c r="A374" t="s">
        <v>218</v>
      </c>
      <c r="B374" s="1">
        <f t="shared" si="1385"/>
        <v>1984</v>
      </c>
      <c r="C374" s="124">
        <f>Manufacturing_Energy_Data!C80</f>
        <v>919.28113220431328</v>
      </c>
      <c r="D374" s="124">
        <f>Manufacturing_Energy_Data!D80</f>
        <v>176.12202882047774</v>
      </c>
      <c r="E374" s="124">
        <f>Manufacturing_Energy_Data!E80</f>
        <v>32.566779212883922</v>
      </c>
      <c r="F374" s="124">
        <v>0.01</v>
      </c>
      <c r="G374" s="124">
        <v>0.01</v>
      </c>
      <c r="H374" s="124">
        <v>0.01</v>
      </c>
      <c r="I374" s="124">
        <f>Manufacturing_Energy_Data!F80</f>
        <v>243.7496023068787</v>
      </c>
      <c r="J374" s="124">
        <f>Manufacturing_Energy_Data!G80</f>
        <v>2078.3417168105088</v>
      </c>
      <c r="K374" s="124">
        <f>Manufacturing_Energy_Data!H80</f>
        <v>31.98743113422907</v>
      </c>
      <c r="L374" s="124">
        <f>Manufacturing_Energy_Data!I80</f>
        <v>2493.1362462733782</v>
      </c>
      <c r="M374" s="124">
        <f>Manufacturing_Energy_Data!J80</f>
        <v>2327.8418674047139</v>
      </c>
      <c r="N374" s="124">
        <f>Manufacturing_Energy_Data!K80</f>
        <v>145.58566260981641</v>
      </c>
      <c r="O374" s="124">
        <f>Manufacturing_Energy_Data!L80</f>
        <v>866.90508828235647</v>
      </c>
      <c r="P374" s="124">
        <f>Manufacturing_Energy_Data!M80</f>
        <v>2131.9359881692862</v>
      </c>
      <c r="Q374" s="124">
        <f>Manufacturing_Energy_Data!N80</f>
        <v>244.02633808062384</v>
      </c>
      <c r="R374" s="124">
        <f>Manufacturing_Energy_Data!O80</f>
        <v>139.366750624193</v>
      </c>
      <c r="S374" s="124">
        <f>Manufacturing_Energy_Data!P80</f>
        <v>57.108867653751616</v>
      </c>
      <c r="T374" s="124">
        <f>Manufacturing_Energy_Data!Q80</f>
        <v>72.050738028216614</v>
      </c>
      <c r="U374" s="124">
        <f>Manufacturing_Energy_Data!R80</f>
        <v>264.14226388134483</v>
      </c>
      <c r="V374" s="124">
        <f>Manufacturing_Energy_Data!S80</f>
        <v>38.287353267419007</v>
      </c>
      <c r="W374" s="124">
        <f>Manufacturing_Energy_Data!T80</f>
        <v>38.181347066222365</v>
      </c>
      <c r="X374" s="124">
        <f t="shared" si="1277"/>
        <v>12300.647201830612</v>
      </c>
      <c r="Y374">
        <v>12300.647201830612</v>
      </c>
      <c r="Z374" s="19">
        <f t="shared" si="1475"/>
        <v>1.3957863195648321</v>
      </c>
      <c r="AA374" s="19">
        <f t="shared" si="1476"/>
        <v>1.9989825273497897</v>
      </c>
      <c r="AB374" s="19">
        <f t="shared" si="1477"/>
        <v>0.37248862190161264</v>
      </c>
      <c r="AC374" s="19">
        <f t="shared" si="1478"/>
        <v>1.5183454447911089E-5</v>
      </c>
      <c r="AD374" s="19">
        <f t="shared" si="1479"/>
        <v>1.1349985806644124E-4</v>
      </c>
      <c r="AE374" s="19">
        <f t="shared" si="1480"/>
        <v>1.1437686836230043E-4</v>
      </c>
      <c r="AF374" s="19">
        <f t="shared" si="1481"/>
        <v>3.2897904547562669</v>
      </c>
      <c r="AG374" s="19">
        <f t="shared" si="1482"/>
        <v>11.423764375921531</v>
      </c>
      <c r="AH374" s="19">
        <f t="shared" si="1483"/>
        <v>0.36859201725939506</v>
      </c>
      <c r="AI374" s="19">
        <f t="shared" si="1484"/>
        <v>3.7243877013757318</v>
      </c>
      <c r="AJ374" s="19">
        <f t="shared" si="1485"/>
        <v>4.6067704456621126</v>
      </c>
      <c r="AK374" s="19">
        <f t="shared" si="1486"/>
        <v>1.1065559016277329</v>
      </c>
      <c r="AL374" s="19">
        <f t="shared" si="1487"/>
        <v>9.5276501256809745</v>
      </c>
      <c r="AM374" s="19">
        <f t="shared" si="1488"/>
        <v>9.0155906806490087</v>
      </c>
      <c r="AN374" s="19">
        <f t="shared" si="1489"/>
        <v>0.93160169399423387</v>
      </c>
      <c r="AO374" s="19">
        <f t="shared" si="1490"/>
        <v>0.5677995960599499</v>
      </c>
      <c r="AP374" s="19">
        <f t="shared" si="1491"/>
        <v>1.3730224453487709</v>
      </c>
      <c r="AQ374" s="19">
        <f t="shared" si="1492"/>
        <v>0.65192981840836206</v>
      </c>
      <c r="AR374" s="19">
        <f t="shared" si="1493"/>
        <v>0.55189310450503493</v>
      </c>
      <c r="AS374" s="19">
        <f t="shared" si="1494"/>
        <v>0.62556333785303408</v>
      </c>
      <c r="AT374" s="19">
        <f t="shared" si="1495"/>
        <v>0.50386954351116198</v>
      </c>
      <c r="AU374" s="19">
        <f t="shared" si="1496"/>
        <v>13.478453001664057</v>
      </c>
      <c r="AV374" s="19"/>
      <c r="AX374" s="19">
        <f t="shared" si="1513"/>
        <v>1.1599257108881433</v>
      </c>
      <c r="AY374" s="19">
        <f t="shared" si="1514"/>
        <v>1.0852097534904568</v>
      </c>
      <c r="AZ374" s="19">
        <f t="shared" si="1515"/>
        <v>1.1289342423377209</v>
      </c>
      <c r="BA374" s="19">
        <f t="shared" si="1516"/>
        <v>1.0276009359016218</v>
      </c>
      <c r="BB374" s="19">
        <f t="shared" si="1517"/>
        <v>0.96209529286799977</v>
      </c>
      <c r="BC374" s="19">
        <f t="shared" si="1518"/>
        <v>0.9661515465657321</v>
      </c>
      <c r="BD374" s="19">
        <f t="shared" si="1519"/>
        <v>0.98309768829604127</v>
      </c>
      <c r="BE374" s="19">
        <f t="shared" si="1520"/>
        <v>1.0276120588852173</v>
      </c>
      <c r="BF374" s="19">
        <f t="shared" si="1521"/>
        <v>1.2344144890847661</v>
      </c>
      <c r="BG374" s="19">
        <f t="shared" si="1522"/>
        <v>0.96212059249763482</v>
      </c>
      <c r="BH374" s="19">
        <f t="shared" si="1523"/>
        <v>1.1955199762647215</v>
      </c>
      <c r="BI374" s="19">
        <f t="shared" si="1524"/>
        <v>1.1718276596933355</v>
      </c>
      <c r="BJ374" s="19">
        <f t="shared" si="1525"/>
        <v>1.1069327462417931</v>
      </c>
      <c r="BK374" s="19">
        <f t="shared" si="1526"/>
        <v>1.0244915485504582</v>
      </c>
      <c r="BL374" s="19">
        <f t="shared" si="1527"/>
        <v>1.1173434517838279</v>
      </c>
      <c r="BM374" s="19">
        <f t="shared" si="1528"/>
        <v>1.2038286479183402</v>
      </c>
      <c r="BN374" s="19">
        <f t="shared" si="1529"/>
        <v>1.1215707332942646</v>
      </c>
      <c r="BO374" s="19">
        <f t="shared" si="1530"/>
        <v>1.1450245033313797</v>
      </c>
      <c r="BP374" s="19">
        <f t="shared" si="1531"/>
        <v>1.1714840548703833</v>
      </c>
      <c r="BQ374" s="19">
        <f t="shared" si="1532"/>
        <v>1.0353106184477663</v>
      </c>
      <c r="BR374" s="19">
        <f t="shared" si="1533"/>
        <v>1.1369793434860305</v>
      </c>
      <c r="BS374" s="19">
        <f t="shared" si="1534"/>
        <v>1.110670673382038</v>
      </c>
      <c r="BU374" s="16"/>
      <c r="BV374" s="9">
        <f t="shared" si="1535"/>
        <v>0.9710278649197267</v>
      </c>
      <c r="BW374" s="9">
        <f t="shared" si="1324"/>
        <v>1.110670673382038</v>
      </c>
      <c r="BX374" s="9">
        <f t="shared" si="1325"/>
        <v>1.0389064250480216</v>
      </c>
      <c r="BY374" s="9">
        <f t="shared" si="1326"/>
        <v>1.0029901033049964</v>
      </c>
      <c r="BZ374" s="9">
        <f t="shared" si="1327"/>
        <v>1.0658895383509239</v>
      </c>
      <c r="CA374" s="9">
        <f t="shared" si="1301"/>
        <v>1.0784921101392519</v>
      </c>
      <c r="CB374" s="9">
        <f t="shared" si="1328"/>
        <v>1.0784921726031156</v>
      </c>
      <c r="CC374" s="9"/>
      <c r="CD374" s="9">
        <f t="shared" si="1329"/>
        <v>1.0420128625831395</v>
      </c>
      <c r="CE374" s="9">
        <f t="shared" si="1330"/>
        <v>1.1106706090544674</v>
      </c>
      <c r="CG374" s="35"/>
      <c r="CH374">
        <f t="shared" si="1331"/>
        <v>1984</v>
      </c>
      <c r="CI374" s="19">
        <f t="shared" si="1332"/>
        <v>7.4734371055492396E-2</v>
      </c>
      <c r="CJ374" s="19">
        <f t="shared" si="1416"/>
        <v>1.4318110740893928E-2</v>
      </c>
      <c r="CK374" s="19">
        <f t="shared" si="1417"/>
        <v>2.6475663173265596E-3</v>
      </c>
      <c r="CL374" s="19">
        <f t="shared" si="1418"/>
        <v>8.1296535344187219E-7</v>
      </c>
      <c r="CM374" s="19">
        <f t="shared" si="1419"/>
        <v>8.1296535344187219E-7</v>
      </c>
      <c r="CN374" s="19">
        <f t="shared" si="1420"/>
        <v>8.1296535344187219E-7</v>
      </c>
      <c r="CO374" s="19">
        <f t="shared" si="1421"/>
        <v>1.9815998159072742E-2</v>
      </c>
      <c r="CP374" s="19">
        <f t="shared" si="1422"/>
        <v>0.16896198083798428</v>
      </c>
      <c r="CQ374" s="19">
        <f t="shared" si="1423"/>
        <v>2.6004673257736081E-3</v>
      </c>
      <c r="CR374" s="19">
        <f t="shared" si="1424"/>
        <v>0.20268333896303795</v>
      </c>
      <c r="CS374" s="19">
        <f t="shared" si="1425"/>
        <v>0.18924547864914609</v>
      </c>
      <c r="CT374" s="19">
        <f t="shared" si="1426"/>
        <v>1.1835609965965856E-2</v>
      </c>
      <c r="CU374" s="19">
        <f t="shared" si="1427"/>
        <v>7.0476380149602336E-2</v>
      </c>
      <c r="CV374" s="19">
        <f t="shared" si="1428"/>
        <v>0.17331900941374909</v>
      </c>
      <c r="CW374" s="19">
        <f t="shared" si="1429"/>
        <v>1.9838495818684018E-2</v>
      </c>
      <c r="CX374" s="19">
        <f t="shared" si="1430"/>
        <v>1.1330033967924234E-2</v>
      </c>
      <c r="CY374" s="19">
        <f t="shared" si="1415"/>
        <v>4.6427530776797284E-3</v>
      </c>
      <c r="CZ374" s="19">
        <f t="shared" si="1431"/>
        <v>5.8574753706856861E-3</v>
      </c>
      <c r="DA374" s="19">
        <f t="shared" si="1432"/>
        <v>2.1473850891523379E-2</v>
      </c>
      <c r="DB374" s="19">
        <f t="shared" si="1433"/>
        <v>3.1126291681401112E-3</v>
      </c>
      <c r="DC374" s="19">
        <f t="shared" si="1434"/>
        <v>3.1040112312578257E-3</v>
      </c>
      <c r="DF374" s="19">
        <f t="shared" si="1386"/>
        <v>7.5608832780986582E-2</v>
      </c>
      <c r="DG374" s="19">
        <f t="shared" si="1437"/>
        <v>1.454541823048023E-2</v>
      </c>
      <c r="DH374" s="19">
        <f t="shared" si="1438"/>
        <v>2.8456632156805823E-3</v>
      </c>
      <c r="DI374" s="19">
        <f t="shared" si="1439"/>
        <v>8.1935140271936353E-7</v>
      </c>
      <c r="DJ374" s="19">
        <f t="shared" si="1440"/>
        <v>8.1935140271936353E-7</v>
      </c>
      <c r="DK374" s="19">
        <f t="shared" si="1441"/>
        <v>8.1935140271936353E-7</v>
      </c>
      <c r="DL374" s="19">
        <f t="shared" si="1442"/>
        <v>1.9445253644089198E-2</v>
      </c>
      <c r="DM374" s="19">
        <f t="shared" si="1443"/>
        <v>0.16770700308921185</v>
      </c>
      <c r="DN374" s="19">
        <f t="shared" si="1444"/>
        <v>2.4421942395448019E-3</v>
      </c>
      <c r="DO374" s="19">
        <f t="shared" si="1445"/>
        <v>0.20327860966541253</v>
      </c>
      <c r="DP374" s="19">
        <f t="shared" si="1446"/>
        <v>0.18705265379478395</v>
      </c>
      <c r="DQ374" s="19">
        <f t="shared" si="1447"/>
        <v>1.1860137525236547E-2</v>
      </c>
      <c r="DR374" s="19">
        <f t="shared" si="1448"/>
        <v>7.0620811155250804E-2</v>
      </c>
      <c r="DS374" s="19">
        <f t="shared" si="1449"/>
        <v>0.17465770535923109</v>
      </c>
      <c r="DT374" s="19">
        <f t="shared" si="1450"/>
        <v>2.0375545409554469E-2</v>
      </c>
      <c r="DU374" s="19">
        <f t="shared" si="1451"/>
        <v>1.148862460778381E-2</v>
      </c>
      <c r="DV374" s="19">
        <f t="shared" si="1435"/>
        <v>4.671468669325469E-3</v>
      </c>
      <c r="DW374" s="19">
        <f t="shared" si="1452"/>
        <v>6.0093571208668121E-3</v>
      </c>
      <c r="DX374" s="19">
        <f t="shared" si="1453"/>
        <v>2.1250238807122974E-2</v>
      </c>
      <c r="DY374" s="19">
        <f t="shared" si="1454"/>
        <v>2.9800558280631429E-3</v>
      </c>
      <c r="DZ374" s="19">
        <f t="shared" si="1455"/>
        <v>3.1175873485889201E-3</v>
      </c>
      <c r="EA374" s="19">
        <f t="shared" si="1355"/>
        <v>0.9999596185454217</v>
      </c>
      <c r="EB374" s="19"/>
      <c r="EC374" s="19">
        <f t="shared" si="1387"/>
        <v>7.5611886098930658E-2</v>
      </c>
      <c r="ED374" s="19">
        <f t="shared" si="1456"/>
        <v>1.4546005619345442E-2</v>
      </c>
      <c r="EE374" s="19">
        <f t="shared" si="1457"/>
        <v>2.8457781323409734E-3</v>
      </c>
      <c r="EF374" s="19">
        <f t="shared" si="1458"/>
        <v>8.1938449065695516E-7</v>
      </c>
      <c r="EG374" s="19">
        <f t="shared" si="1459"/>
        <v>8.1938449065695516E-7</v>
      </c>
      <c r="EH374" s="19">
        <f t="shared" si="1460"/>
        <v>8.1938449065695516E-7</v>
      </c>
      <c r="EI374" s="19">
        <f t="shared" si="1461"/>
        <v>1.9446038903425906E-2</v>
      </c>
      <c r="EJ374" s="19">
        <f t="shared" si="1462"/>
        <v>0.16771377561542403</v>
      </c>
      <c r="EK374" s="19">
        <f t="shared" si="1463"/>
        <v>2.4422928628831113E-3</v>
      </c>
      <c r="EL374" s="19">
        <f t="shared" si="1464"/>
        <v>0.20328681868284754</v>
      </c>
      <c r="EM374" s="19">
        <f t="shared" si="1465"/>
        <v>0.18706020755805886</v>
      </c>
      <c r="EN374" s="19">
        <f t="shared" si="1466"/>
        <v>1.1860616474181969E-2</v>
      </c>
      <c r="EO374" s="19">
        <f t="shared" si="1467"/>
        <v>7.0623663041492063E-2</v>
      </c>
      <c r="EP374" s="19">
        <f t="shared" si="1468"/>
        <v>0.17466475857624597</v>
      </c>
      <c r="EQ374" s="19">
        <f t="shared" si="1469"/>
        <v>2.0376368236942898E-2</v>
      </c>
      <c r="ER374" s="19">
        <f t="shared" si="1470"/>
        <v>1.1489088553891396E-2</v>
      </c>
      <c r="ES374" s="19">
        <f t="shared" si="1436"/>
        <v>4.6716573176432468E-3</v>
      </c>
      <c r="ET374" s="19">
        <f t="shared" si="1471"/>
        <v>6.0095997972480584E-3</v>
      </c>
      <c r="EU374" s="19">
        <f t="shared" si="1472"/>
        <v>2.1251096957329494E-2</v>
      </c>
      <c r="EV374" s="19">
        <f t="shared" si="1473"/>
        <v>2.9801761719118643E-3</v>
      </c>
      <c r="EW374" s="19">
        <f t="shared" si="1474"/>
        <v>3.117713246384767E-3</v>
      </c>
      <c r="EX374" s="19"/>
      <c r="EY374" s="19"/>
      <c r="EZ374" s="19">
        <f t="shared" si="1388"/>
        <v>-2.1813086546050599E-2</v>
      </c>
      <c r="FA374" s="19">
        <f t="shared" si="1399"/>
        <v>-2.9737101201335346E-2</v>
      </c>
      <c r="FB374" s="19">
        <f t="shared" si="1400"/>
        <v>-0.12581751617228423</v>
      </c>
      <c r="FC374" s="19">
        <f t="shared" si="1401"/>
        <v>-1.422078134738728E-2</v>
      </c>
      <c r="FD374" s="19">
        <f t="shared" si="1402"/>
        <v>-1.3946485675065904E-2</v>
      </c>
      <c r="FE374" s="19">
        <f t="shared" si="1403"/>
        <v>1.1696778805668877E-3</v>
      </c>
      <c r="FF374" s="19">
        <f t="shared" si="1404"/>
        <v>-5.4843680072726921E-2</v>
      </c>
      <c r="FG374" s="19">
        <f t="shared" si="1405"/>
        <v>-2.9220540510975081E-3</v>
      </c>
      <c r="FH374" s="19">
        <f t="shared" si="1406"/>
        <v>6.7821071203707298E-2</v>
      </c>
      <c r="FI374" s="19">
        <f t="shared" si="1407"/>
        <v>1.038870610356107E-2</v>
      </c>
      <c r="FJ374" s="19">
        <f t="shared" si="1408"/>
        <v>-3.8939024607421553E-2</v>
      </c>
      <c r="FK374" s="19">
        <f t="shared" si="1409"/>
        <v>-0.10283382249280769</v>
      </c>
      <c r="FL374" s="19">
        <f t="shared" si="1410"/>
        <v>-5.0909818032434308E-2</v>
      </c>
      <c r="FM374" s="19">
        <f t="shared" si="1411"/>
        <v>-4.7506026511834019E-2</v>
      </c>
      <c r="FN374" s="19">
        <f t="shared" si="1412"/>
        <v>-9.870547886709917E-2</v>
      </c>
      <c r="FO374" s="19">
        <f t="shared" si="1413"/>
        <v>-0.13103053940929957</v>
      </c>
      <c r="FP374" s="19">
        <f t="shared" si="1394"/>
        <v>-0.18107433873271064</v>
      </c>
      <c r="FQ374" s="19">
        <f t="shared" si="1395"/>
        <v>-0.13836867518902227</v>
      </c>
      <c r="FR374" s="19">
        <f t="shared" si="1396"/>
        <v>-7.8386705306244087E-2</v>
      </c>
      <c r="FS374" s="19">
        <f t="shared" si="1397"/>
        <v>-1.5454498072719737E-5</v>
      </c>
      <c r="FT374" s="19">
        <f t="shared" si="1398"/>
        <v>-4.5203114570906429E-2</v>
      </c>
      <c r="FU374" s="19"/>
      <c r="FV374" s="19"/>
      <c r="FW374" s="19">
        <f t="shared" si="1547"/>
        <v>0.9713032137847063</v>
      </c>
      <c r="FX374" s="19">
        <f t="shared" si="1389"/>
        <v>0.68125944969252972</v>
      </c>
      <c r="FY374" s="19">
        <f t="shared" si="1536"/>
        <v>1.0658895383509239</v>
      </c>
      <c r="FZ374" s="19"/>
      <c r="GA374" s="19">
        <f t="shared" si="1548"/>
        <v>0.98365311453367488</v>
      </c>
      <c r="GB374" s="19">
        <f t="shared" si="1390"/>
        <v>0.90028315920853275</v>
      </c>
      <c r="GC374" s="19">
        <f t="shared" si="1537"/>
        <v>1.0389064250480216</v>
      </c>
      <c r="GD374" s="19"/>
      <c r="GE374" s="19">
        <f t="shared" si="1549"/>
        <v>0.97978762226688265</v>
      </c>
      <c r="GF374" s="19">
        <f t="shared" si="1391"/>
        <v>0.92614853870481517</v>
      </c>
      <c r="GG374" s="19">
        <f t="shared" si="1538"/>
        <v>1.0029901033049964</v>
      </c>
      <c r="GH374" s="19"/>
      <c r="GI374" s="132">
        <f t="shared" si="1497"/>
        <v>0.9710278649197267</v>
      </c>
      <c r="GJ374" s="19">
        <f t="shared" si="1362"/>
        <v>1.0784921101392519</v>
      </c>
      <c r="GK374" s="19">
        <f t="shared" si="1539"/>
        <v>1.0784921726031156</v>
      </c>
      <c r="GL374" s="3"/>
      <c r="GM374" s="3"/>
      <c r="GN374" s="8"/>
      <c r="GO374" s="5">
        <f t="shared" si="1392"/>
        <v>35</v>
      </c>
      <c r="GP374" t="b">
        <f t="shared" si="1363"/>
        <v>0</v>
      </c>
      <c r="GS374" s="11"/>
      <c r="GT374" s="11"/>
      <c r="GU374" s="11"/>
      <c r="GV374" s="11"/>
      <c r="GW374" s="11"/>
      <c r="GX374" s="11"/>
      <c r="GY374" s="11"/>
      <c r="GZ374" s="11" t="str">
        <f ca="1">IF(GP374,OFFSET(#REF!,$GP$253+$GO374,0),"")</f>
        <v/>
      </c>
      <c r="HA374" s="12" t="str">
        <f t="shared" ca="1" si="1502"/>
        <v/>
      </c>
      <c r="HB374" s="12" t="str">
        <f t="shared" ca="1" si="1503"/>
        <v/>
      </c>
      <c r="HC374" s="12" t="str">
        <f t="shared" ca="1" si="1504"/>
        <v/>
      </c>
      <c r="HD374" s="12" t="str">
        <f t="shared" ca="1" si="1505"/>
        <v/>
      </c>
      <c r="HE374" t="str">
        <f t="shared" ca="1" si="1371"/>
        <v/>
      </c>
      <c r="HF374" s="12" t="str">
        <f t="shared" ca="1" si="1506"/>
        <v/>
      </c>
      <c r="HG374" s="12" t="str">
        <f t="shared" ca="1" si="1507"/>
        <v/>
      </c>
      <c r="HH374" s="12" t="str">
        <f t="shared" ca="1" si="1508"/>
        <v/>
      </c>
      <c r="HJ374" s="17"/>
      <c r="HL374" s="18">
        <f t="shared" si="1372"/>
        <v>1984</v>
      </c>
      <c r="HM374" s="9">
        <f t="shared" si="1540"/>
        <v>0.68727415211807219</v>
      </c>
      <c r="HN374" s="9">
        <f t="shared" si="1541"/>
        <v>1.2552457905433712</v>
      </c>
      <c r="HO374" s="9">
        <f t="shared" si="1542"/>
        <v>1.0830240157759852</v>
      </c>
      <c r="HP374" s="9">
        <f t="shared" si="1543"/>
        <v>1.1069999150881968</v>
      </c>
      <c r="HQ374" s="9">
        <f t="shared" si="1544"/>
        <v>1.0469908240851693</v>
      </c>
      <c r="HR374" s="9">
        <f t="shared" si="1317"/>
        <v>0.86269754247182817</v>
      </c>
      <c r="HS374" s="9">
        <f t="shared" si="1545"/>
        <v>0.86269798639547479</v>
      </c>
      <c r="HT374" s="9"/>
      <c r="HU374" s="9">
        <f t="shared" si="1546"/>
        <v>1.1989074935024935</v>
      </c>
      <c r="HV374" s="23">
        <f t="shared" si="1320"/>
        <v>1.2552451446240604</v>
      </c>
      <c r="HX374" s="8"/>
      <c r="HY374" s="5">
        <f t="shared" si="1393"/>
        <v>35</v>
      </c>
      <c r="HZ374" t="b">
        <f t="shared" si="1373"/>
        <v>0</v>
      </c>
      <c r="IC374" s="11"/>
      <c r="ID374" s="11"/>
      <c r="IE374" s="11"/>
      <c r="IF374" t="str">
        <f t="shared" ca="1" si="1375"/>
        <v/>
      </c>
      <c r="IG374" s="12" t="str">
        <f t="shared" si="1376"/>
        <v/>
      </c>
      <c r="IH374" s="19" t="str">
        <f t="shared" ca="1" si="1377"/>
        <v/>
      </c>
      <c r="II374" s="19" t="str">
        <f t="shared" ca="1" si="1378"/>
        <v/>
      </c>
      <c r="IJ374" s="11" t="str">
        <f t="shared" ca="1" si="1379"/>
        <v/>
      </c>
      <c r="IK374" s="12" t="str">
        <f t="shared" ca="1" si="1380"/>
        <v/>
      </c>
      <c r="IL374" s="12" t="str">
        <f t="shared" ca="1" si="1499"/>
        <v/>
      </c>
      <c r="IM374" s="12" t="str">
        <f t="shared" ca="1" si="1500"/>
        <v/>
      </c>
      <c r="IN374" s="12" t="str">
        <f t="shared" ca="1" si="1501"/>
        <v/>
      </c>
      <c r="IO374" t="str">
        <f t="shared" ca="1" si="1381"/>
        <v/>
      </c>
      <c r="IP374" s="12" t="str">
        <f t="shared" ca="1" si="1382"/>
        <v/>
      </c>
      <c r="IQ374" s="12" t="str">
        <f t="shared" ca="1" si="1383"/>
        <v/>
      </c>
      <c r="IR374" s="12" t="str">
        <f t="shared" ca="1" si="1384"/>
        <v/>
      </c>
    </row>
    <row r="375" spans="1:252" x14ac:dyDescent="0.2">
      <c r="A375" t="s">
        <v>218</v>
      </c>
      <c r="B375" s="1">
        <f t="shared" si="1385"/>
        <v>1985</v>
      </c>
      <c r="C375" s="124">
        <f>Manufacturing_Energy_Data!C81</f>
        <v>814.40918409036976</v>
      </c>
      <c r="D375" s="124">
        <f>Manufacturing_Energy_Data!D81</f>
        <v>156.1414043262503</v>
      </c>
      <c r="E375" s="124">
        <f>Manufacturing_Energy_Data!E81</f>
        <v>27.870927218965463</v>
      </c>
      <c r="F375" s="124">
        <v>0.01</v>
      </c>
      <c r="G375" s="124">
        <v>0.01</v>
      </c>
      <c r="H375" s="124">
        <v>0.01</v>
      </c>
      <c r="I375" s="124">
        <f>Manufacturing_Energy_Data!F81</f>
        <v>248.7998733914439</v>
      </c>
      <c r="J375" s="124">
        <f>Manufacturing_Energy_Data!G81</f>
        <v>2017.3632372266716</v>
      </c>
      <c r="K375" s="124">
        <f>Manufacturing_Energy_Data!H81</f>
        <v>26.699079874753142</v>
      </c>
      <c r="L375" s="124">
        <f>Manufacturing_Energy_Data!I81</f>
        <v>2519.6333802647096</v>
      </c>
      <c r="M375" s="124">
        <f>Manufacturing_Energy_Data!J81</f>
        <v>1982.3306729500532</v>
      </c>
      <c r="N375" s="124">
        <f>Manufacturing_Energy_Data!K81</f>
        <v>128.43055874180072</v>
      </c>
      <c r="O375" s="124">
        <f>Manufacturing_Energy_Data!L81</f>
        <v>791.01545520082436</v>
      </c>
      <c r="P375" s="124">
        <f>Manufacturing_Energy_Data!M81</f>
        <v>1931.5726855408925</v>
      </c>
      <c r="Q375" s="124">
        <f>Manufacturing_Energy_Data!N81</f>
        <v>218.6220851003327</v>
      </c>
      <c r="R375" s="124">
        <f>Manufacturing_Energy_Data!O81</f>
        <v>118.55685257512636</v>
      </c>
      <c r="S375" s="124">
        <f>Manufacturing_Energy_Data!P81</f>
        <v>54.78945572429496</v>
      </c>
      <c r="T375" s="124">
        <f>Manufacturing_Energy_Data!Q81</f>
        <v>62.919467623803939</v>
      </c>
      <c r="U375" s="124">
        <f>Manufacturing_Energy_Data!R81</f>
        <v>234.98001273849101</v>
      </c>
      <c r="V375" s="124">
        <f>Manufacturing_Energy_Data!S81</f>
        <v>37.383822846973821</v>
      </c>
      <c r="W375" s="124">
        <f>Manufacturing_Energy_Data!T81</f>
        <v>33.863505680901589</v>
      </c>
      <c r="X375" s="124">
        <f>SUM(C375:W375)</f>
        <v>11405.411661116657</v>
      </c>
      <c r="Y375">
        <v>11405.411661116657</v>
      </c>
      <c r="Z375" s="19">
        <f t="shared" si="1475"/>
        <v>1.2033411333697335</v>
      </c>
      <c r="AA375" s="19">
        <f t="shared" si="1476"/>
        <v>1.8420241072477317</v>
      </c>
      <c r="AB375" s="19">
        <f t="shared" si="1477"/>
        <v>0.32994713769181838</v>
      </c>
      <c r="AC375" s="19">
        <f t="shared" si="1478"/>
        <v>1.4775633144581614E-5</v>
      </c>
      <c r="AD375" s="19">
        <f t="shared" si="1479"/>
        <v>1.1797153453282046E-4</v>
      </c>
      <c r="AE375" s="19">
        <f t="shared" si="1480"/>
        <v>1.1838398310168083E-4</v>
      </c>
      <c r="AF375" s="19">
        <f t="shared" si="1481"/>
        <v>3.3463515314111985</v>
      </c>
      <c r="AG375" s="19">
        <f t="shared" si="1482"/>
        <v>11.116806461296644</v>
      </c>
      <c r="AH375" s="19">
        <f t="shared" si="1483"/>
        <v>0.29859663874545156</v>
      </c>
      <c r="AI375" s="19">
        <f t="shared" si="1484"/>
        <v>3.8710196314448884</v>
      </c>
      <c r="AJ375" s="19">
        <f t="shared" si="1485"/>
        <v>3.8533613299005594</v>
      </c>
      <c r="AK375" s="19">
        <f t="shared" si="1486"/>
        <v>0.94429918296801085</v>
      </c>
      <c r="AL375" s="19">
        <f t="shared" si="1487"/>
        <v>8.6072529320582589</v>
      </c>
      <c r="AM375" s="19">
        <f t="shared" si="1488"/>
        <v>8.8000634982348735</v>
      </c>
      <c r="AN375" s="19">
        <f t="shared" si="1489"/>
        <v>0.83376484867472112</v>
      </c>
      <c r="AO375" s="19">
        <f t="shared" si="1490"/>
        <v>0.47166147527871899</v>
      </c>
      <c r="AP375" s="19">
        <f t="shared" si="1491"/>
        <v>1.224196035604411</v>
      </c>
      <c r="AQ375" s="19">
        <f t="shared" si="1492"/>
        <v>0.56935883600011317</v>
      </c>
      <c r="AR375" s="19">
        <f t="shared" si="1493"/>
        <v>0.47110594652190818</v>
      </c>
      <c r="AS375" s="19">
        <f t="shared" si="1494"/>
        <v>0.6042276846256408</v>
      </c>
      <c r="AT375" s="19">
        <f t="shared" si="1495"/>
        <v>0.44316508158035217</v>
      </c>
      <c r="AU375" s="19">
        <f t="shared" si="1496"/>
        <v>12.135418107891166</v>
      </c>
      <c r="AV375" s="19"/>
      <c r="AX375" s="19">
        <f t="shared" si="1513"/>
        <v>1</v>
      </c>
      <c r="AY375" s="19">
        <f t="shared" si="1514"/>
        <v>1</v>
      </c>
      <c r="AZ375" s="19">
        <f t="shared" si="1515"/>
        <v>1</v>
      </c>
      <c r="BA375" s="19">
        <f t="shared" si="1516"/>
        <v>1</v>
      </c>
      <c r="BB375" s="19">
        <f t="shared" si="1517"/>
        <v>1</v>
      </c>
      <c r="BC375" s="19">
        <f t="shared" si="1518"/>
        <v>1</v>
      </c>
      <c r="BD375" s="19">
        <f t="shared" si="1519"/>
        <v>1</v>
      </c>
      <c r="BE375" s="19">
        <f t="shared" si="1520"/>
        <v>1</v>
      </c>
      <c r="BF375" s="19">
        <f t="shared" si="1521"/>
        <v>1</v>
      </c>
      <c r="BG375" s="19">
        <f t="shared" si="1522"/>
        <v>1</v>
      </c>
      <c r="BH375" s="19">
        <f t="shared" si="1523"/>
        <v>1</v>
      </c>
      <c r="BI375" s="19">
        <f t="shared" si="1524"/>
        <v>1</v>
      </c>
      <c r="BJ375" s="19">
        <f t="shared" si="1525"/>
        <v>1</v>
      </c>
      <c r="BK375" s="19">
        <f t="shared" si="1526"/>
        <v>1</v>
      </c>
      <c r="BL375" s="19">
        <f t="shared" si="1527"/>
        <v>1</v>
      </c>
      <c r="BM375" s="19">
        <f t="shared" si="1528"/>
        <v>1</v>
      </c>
      <c r="BN375" s="19">
        <f t="shared" si="1529"/>
        <v>1</v>
      </c>
      <c r="BO375" s="19">
        <f t="shared" si="1530"/>
        <v>1</v>
      </c>
      <c r="BP375" s="19">
        <f t="shared" si="1531"/>
        <v>1</v>
      </c>
      <c r="BQ375" s="19">
        <f t="shared" si="1532"/>
        <v>1</v>
      </c>
      <c r="BR375" s="19">
        <f t="shared" si="1533"/>
        <v>1</v>
      </c>
      <c r="BS375" s="19">
        <f t="shared" si="1534"/>
        <v>1</v>
      </c>
      <c r="BU375" s="16"/>
      <c r="BV375" s="9">
        <f t="shared" si="1535"/>
        <v>1</v>
      </c>
      <c r="BW375" s="9">
        <f t="shared" si="1324"/>
        <v>1</v>
      </c>
      <c r="BX375" s="9">
        <f t="shared" si="1325"/>
        <v>1</v>
      </c>
      <c r="BY375" s="9">
        <f t="shared" si="1326"/>
        <v>1</v>
      </c>
      <c r="BZ375" s="9">
        <f t="shared" si="1327"/>
        <v>1</v>
      </c>
      <c r="CA375" s="9">
        <f t="shared" si="1301"/>
        <v>1</v>
      </c>
      <c r="CB375" s="9">
        <f t="shared" si="1328"/>
        <v>1</v>
      </c>
      <c r="CC375" s="9"/>
      <c r="CD375" s="9">
        <f t="shared" si="1329"/>
        <v>1</v>
      </c>
      <c r="CE375" s="9">
        <f t="shared" si="1330"/>
        <v>1</v>
      </c>
      <c r="CG375" s="35"/>
      <c r="CH375">
        <f t="shared" si="1331"/>
        <v>1985</v>
      </c>
      <c r="CI375" s="19">
        <f t="shared" si="1332"/>
        <v>7.1405505411685791E-2</v>
      </c>
      <c r="CJ375" s="19">
        <f t="shared" si="1416"/>
        <v>1.3690115619286918E-2</v>
      </c>
      <c r="CK375" s="19">
        <f t="shared" si="1417"/>
        <v>2.4436581551881254E-3</v>
      </c>
      <c r="CL375" s="19">
        <f t="shared" si="1418"/>
        <v>8.7677677028458446E-7</v>
      </c>
      <c r="CM375" s="19">
        <f t="shared" si="1419"/>
        <v>8.7677677028458446E-7</v>
      </c>
      <c r="CN375" s="19">
        <f t="shared" si="1420"/>
        <v>8.7677677028458446E-7</v>
      </c>
      <c r="CO375" s="19">
        <f t="shared" si="1421"/>
        <v>2.1814194943936369E-2</v>
      </c>
      <c r="CP375" s="19">
        <f t="shared" si="1422"/>
        <v>0.17687772236264551</v>
      </c>
      <c r="CQ375" s="19">
        <f t="shared" si="1423"/>
        <v>2.3409133022156206E-3</v>
      </c>
      <c r="CR375" s="19">
        <f t="shared" si="1424"/>
        <v>0.22091560174497221</v>
      </c>
      <c r="CS375" s="19">
        <f t="shared" si="1425"/>
        <v>0.17380614850652146</v>
      </c>
      <c r="CT375" s="19">
        <f t="shared" si="1426"/>
        <v>1.1260493049948065E-2</v>
      </c>
      <c r="CU375" s="19">
        <f t="shared" si="1427"/>
        <v>6.9354397605616916E-2</v>
      </c>
      <c r="CV375" s="19">
        <f t="shared" si="1428"/>
        <v>0.16935580607984649</v>
      </c>
      <c r="CW375" s="19">
        <f t="shared" si="1429"/>
        <v>1.9168276568715129E-2</v>
      </c>
      <c r="CX375" s="19">
        <f t="shared" si="1430"/>
        <v>1.039478942959249E-2</v>
      </c>
      <c r="CY375" s="19">
        <f t="shared" si="1415"/>
        <v>4.8038122035597569E-3</v>
      </c>
      <c r="CZ375" s="19">
        <f t="shared" si="1431"/>
        <v>5.5166327611224295E-3</v>
      </c>
      <c r="DA375" s="19">
        <f t="shared" si="1432"/>
        <v>2.0602501665028465E-2</v>
      </c>
      <c r="DB375" s="19">
        <f t="shared" si="1433"/>
        <v>3.2777267456660765E-3</v>
      </c>
      <c r="DC375" s="19">
        <f t="shared" si="1434"/>
        <v>2.9690735141414573E-3</v>
      </c>
      <c r="DF375" s="19">
        <f t="shared" si="1386"/>
        <v>7.305729865336727E-2</v>
      </c>
      <c r="DG375" s="19">
        <f t="shared" si="1437"/>
        <v>1.4001766067535976E-2</v>
      </c>
      <c r="DH375" s="19">
        <f t="shared" si="1438"/>
        <v>2.5442505357099439E-3</v>
      </c>
      <c r="DI375" s="19">
        <f t="shared" si="1439"/>
        <v>8.4446927998218052E-7</v>
      </c>
      <c r="DJ375" s="19">
        <f t="shared" si="1440"/>
        <v>8.4446927998218052E-7</v>
      </c>
      <c r="DK375" s="19">
        <f t="shared" si="1441"/>
        <v>8.4446927998218052E-7</v>
      </c>
      <c r="DL375" s="19">
        <f t="shared" si="1442"/>
        <v>2.079910156445491E-2</v>
      </c>
      <c r="DM375" s="19">
        <f t="shared" si="1443"/>
        <v>0.17288965084580199</v>
      </c>
      <c r="DN375" s="19">
        <f t="shared" si="1444"/>
        <v>2.4684163905069898E-3</v>
      </c>
      <c r="DO375" s="19">
        <f t="shared" si="1445"/>
        <v>0.21166861553201216</v>
      </c>
      <c r="DP375" s="19">
        <f t="shared" si="1446"/>
        <v>0.18141633053364892</v>
      </c>
      <c r="DQ375" s="19">
        <f t="shared" si="1447"/>
        <v>1.154566427856424E-2</v>
      </c>
      <c r="DR375" s="19">
        <f t="shared" si="1448"/>
        <v>6.9913888413426536E-2</v>
      </c>
      <c r="DS375" s="19">
        <f t="shared" si="1449"/>
        <v>0.17132976807391914</v>
      </c>
      <c r="DT375" s="19">
        <f t="shared" si="1450"/>
        <v>1.9501466744056197E-2</v>
      </c>
      <c r="DU375" s="19">
        <f t="shared" si="1451"/>
        <v>1.0855698065061975E-2</v>
      </c>
      <c r="DV375" s="19">
        <f t="shared" si="1435"/>
        <v>4.7228249424629155E-3</v>
      </c>
      <c r="DW375" s="19">
        <f t="shared" si="1452"/>
        <v>5.6853513460694517E-3</v>
      </c>
      <c r="DX375" s="19">
        <f t="shared" si="1453"/>
        <v>2.1035168506783369E-2</v>
      </c>
      <c r="DY375" s="19">
        <f t="shared" si="1454"/>
        <v>3.1944669359070328E-3</v>
      </c>
      <c r="DZ375" s="19">
        <f t="shared" si="1455"/>
        <v>3.0360426106081253E-3</v>
      </c>
      <c r="EA375" s="19">
        <f t="shared" si="1355"/>
        <v>0.99966830344773705</v>
      </c>
      <c r="EB375" s="19"/>
      <c r="EC375" s="19">
        <f t="shared" si="1387"/>
        <v>7.3081539548069438E-2</v>
      </c>
      <c r="ED375" s="19">
        <f t="shared" si="1456"/>
        <v>1.4006411946088067E-2</v>
      </c>
      <c r="EE375" s="19">
        <f t="shared" si="1457"/>
        <v>2.545094734858679E-3</v>
      </c>
      <c r="EF375" s="19">
        <f t="shared" si="1458"/>
        <v>8.4474948047237911E-7</v>
      </c>
      <c r="EG375" s="19">
        <f t="shared" si="1459"/>
        <v>8.4474948047237911E-7</v>
      </c>
      <c r="EH375" s="19">
        <f t="shared" si="1460"/>
        <v>8.4474948047237911E-7</v>
      </c>
      <c r="EI375" s="19">
        <f t="shared" si="1461"/>
        <v>2.0806002843864593E-2</v>
      </c>
      <c r="EJ375" s="19">
        <f t="shared" si="1462"/>
        <v>0.17294701677499041</v>
      </c>
      <c r="EK375" s="19">
        <f t="shared" si="1463"/>
        <v>2.4692354273849787E-3</v>
      </c>
      <c r="EL375" s="19">
        <f t="shared" si="1464"/>
        <v>0.21173884857806563</v>
      </c>
      <c r="EM375" s="19">
        <f t="shared" si="1465"/>
        <v>0.18147652567153083</v>
      </c>
      <c r="EN375" s="19">
        <f t="shared" si="1466"/>
        <v>1.1549495206304548E-2</v>
      </c>
      <c r="EO375" s="19">
        <f t="shared" si="1467"/>
        <v>6.9937086303828833E-2</v>
      </c>
      <c r="EP375" s="19">
        <f t="shared" si="1468"/>
        <v>0.17138661642369088</v>
      </c>
      <c r="EQ375" s="19">
        <f t="shared" si="1469"/>
        <v>1.9507937459653325E-2</v>
      </c>
      <c r="ER375" s="19">
        <f t="shared" si="1470"/>
        <v>1.085930005745102E-2</v>
      </c>
      <c r="ES375" s="19">
        <f t="shared" si="1436"/>
        <v>4.7243920070031767E-3</v>
      </c>
      <c r="ET375" s="19">
        <f t="shared" si="1471"/>
        <v>5.68723778323405E-3</v>
      </c>
      <c r="EU375" s="19">
        <f t="shared" si="1472"/>
        <v>2.1042148114765243E-2</v>
      </c>
      <c r="EV375" s="19">
        <f t="shared" si="1473"/>
        <v>3.195526881156176E-3</v>
      </c>
      <c r="EW375" s="19">
        <f t="shared" si="1474"/>
        <v>3.037049989618732E-3</v>
      </c>
      <c r="EX375" s="19"/>
      <c r="EY375" s="19"/>
      <c r="EZ375" s="19">
        <f t="shared" si="1388"/>
        <v>-0.14835596072966778</v>
      </c>
      <c r="FA375" s="19">
        <f t="shared" si="1399"/>
        <v>-8.1773289497650781E-2</v>
      </c>
      <c r="FB375" s="19">
        <f t="shared" si="1400"/>
        <v>-0.12127403930627287</v>
      </c>
      <c r="FC375" s="19">
        <f t="shared" si="1401"/>
        <v>-2.7226897017697781E-2</v>
      </c>
      <c r="FD375" s="19">
        <f t="shared" si="1402"/>
        <v>3.8641776186911843E-2</v>
      </c>
      <c r="FE375" s="19">
        <f t="shared" si="1403"/>
        <v>3.4434576571250014E-2</v>
      </c>
      <c r="FF375" s="19">
        <f t="shared" si="1404"/>
        <v>1.7046786055374359E-2</v>
      </c>
      <c r="FG375" s="19">
        <f t="shared" si="1405"/>
        <v>-2.723772118397521E-2</v>
      </c>
      <c r="FH375" s="19">
        <f t="shared" si="1406"/>
        <v>-0.21059675975292233</v>
      </c>
      <c r="FI375" s="19">
        <f t="shared" si="1407"/>
        <v>3.8615480146193239E-2</v>
      </c>
      <c r="FJ375" s="19">
        <f t="shared" si="1408"/>
        <v>-0.17858121732471269</v>
      </c>
      <c r="FK375" s="19">
        <f t="shared" si="1409"/>
        <v>-0.15856463229896828</v>
      </c>
      <c r="FL375" s="19">
        <f t="shared" si="1410"/>
        <v>-0.10159289871183928</v>
      </c>
      <c r="FM375" s="19">
        <f t="shared" si="1411"/>
        <v>-2.4196439322096648E-2</v>
      </c>
      <c r="FN375" s="19">
        <f t="shared" si="1412"/>
        <v>-0.11095394980316993</v>
      </c>
      <c r="FO375" s="19">
        <f t="shared" si="1413"/>
        <v>-0.18550701775361797</v>
      </c>
      <c r="FP375" s="19">
        <f t="shared" si="1394"/>
        <v>-0.11473014324720734</v>
      </c>
      <c r="FQ375" s="19">
        <f t="shared" si="1395"/>
        <v>-0.13542603706663467</v>
      </c>
      <c r="FR375" s="19">
        <f t="shared" si="1396"/>
        <v>-0.15827136800700126</v>
      </c>
      <c r="FS375" s="19">
        <f t="shared" si="1397"/>
        <v>-3.4701496134287746E-2</v>
      </c>
      <c r="FT375" s="19">
        <f t="shared" si="1398"/>
        <v>-0.12837504704490649</v>
      </c>
      <c r="FU375" s="19"/>
      <c r="FV375" s="19"/>
      <c r="FW375" s="19">
        <f t="shared" si="1547"/>
        <v>0.93818352091825208</v>
      </c>
      <c r="FX375" s="19">
        <f t="shared" si="1389"/>
        <v>0.63914638917136835</v>
      </c>
      <c r="FY375" s="19">
        <f t="shared" si="1536"/>
        <v>1</v>
      </c>
      <c r="FZ375" s="19"/>
      <c r="GA375" s="19">
        <f t="shared" si="1548"/>
        <v>0.96255059733005011</v>
      </c>
      <c r="GB375" s="19">
        <f t="shared" si="1390"/>
        <v>0.86656809266235779</v>
      </c>
      <c r="GC375" s="19">
        <f t="shared" si="1537"/>
        <v>1</v>
      </c>
      <c r="GD375" s="19"/>
      <c r="GE375" s="19">
        <f t="shared" si="1549"/>
        <v>0.99701881075880661</v>
      </c>
      <c r="GF375" s="19">
        <f t="shared" si="1391"/>
        <v>0.92338751464548141</v>
      </c>
      <c r="GG375" s="19">
        <f t="shared" si="1538"/>
        <v>1</v>
      </c>
      <c r="GH375" s="19"/>
      <c r="GI375" s="132">
        <f t="shared" si="1497"/>
        <v>1</v>
      </c>
      <c r="GJ375" s="19">
        <f t="shared" si="1362"/>
        <v>1</v>
      </c>
      <c r="GK375" s="19">
        <f t="shared" si="1539"/>
        <v>1</v>
      </c>
      <c r="GL375" s="3"/>
      <c r="GM375" s="3"/>
      <c r="GN375" s="8"/>
      <c r="GO375" s="5">
        <f t="shared" si="1392"/>
        <v>36</v>
      </c>
      <c r="GP375" t="b">
        <f t="shared" si="1363"/>
        <v>0</v>
      </c>
      <c r="GS375" s="11"/>
      <c r="GT375" s="11"/>
      <c r="GU375" s="11"/>
      <c r="GV375" s="11"/>
      <c r="GW375" s="11"/>
      <c r="GX375" s="11"/>
      <c r="GY375" s="11"/>
      <c r="GZ375" s="11" t="str">
        <f ca="1">IF(GP375,OFFSET(#REF!,$GP$253+$GO375,0),"")</f>
        <v/>
      </c>
      <c r="HA375" s="12" t="str">
        <f t="shared" ca="1" si="1502"/>
        <v/>
      </c>
      <c r="HB375" s="12" t="str">
        <f t="shared" ca="1" si="1503"/>
        <v/>
      </c>
      <c r="HC375" s="12" t="str">
        <f t="shared" ca="1" si="1504"/>
        <v/>
      </c>
      <c r="HD375" s="12" t="str">
        <f t="shared" ca="1" si="1505"/>
        <v/>
      </c>
      <c r="HE375" t="str">
        <f t="shared" ca="1" si="1371"/>
        <v/>
      </c>
      <c r="HF375" s="12" t="str">
        <f t="shared" ca="1" si="1506"/>
        <v/>
      </c>
      <c r="HG375" s="12" t="str">
        <f t="shared" ca="1" si="1507"/>
        <v/>
      </c>
      <c r="HH375" s="12" t="str">
        <f t="shared" ca="1" si="1508"/>
        <v/>
      </c>
      <c r="HJ375" s="17"/>
      <c r="HL375" s="18">
        <f t="shared" si="1372"/>
        <v>1985</v>
      </c>
      <c r="HM375" s="9">
        <f t="shared" si="1540"/>
        <v>0.70778005137359057</v>
      </c>
      <c r="HN375" s="9">
        <f t="shared" si="1541"/>
        <v>1.1301692037308377</v>
      </c>
      <c r="HO375" s="9">
        <f t="shared" si="1542"/>
        <v>1.0424654133079641</v>
      </c>
      <c r="HP375" s="9">
        <f t="shared" si="1543"/>
        <v>1.1036997388513339</v>
      </c>
      <c r="HQ375" s="9">
        <f t="shared" si="1544"/>
        <v>0.98226953770932646</v>
      </c>
      <c r="HR375" s="9">
        <f t="shared" si="1317"/>
        <v>0.79991085179143218</v>
      </c>
      <c r="HS375" s="9">
        <f t="shared" si="1545"/>
        <v>0.79991121707746238</v>
      </c>
      <c r="HT375" s="9"/>
      <c r="HU375" s="9">
        <f t="shared" si="1546"/>
        <v>1.1505688044295477</v>
      </c>
      <c r="HV375" s="23">
        <f t="shared" si="1320"/>
        <v>1.1301686876297843</v>
      </c>
      <c r="HX375" s="8"/>
      <c r="HY375" s="5">
        <f t="shared" si="1393"/>
        <v>36</v>
      </c>
      <c r="HZ375" t="b">
        <f t="shared" si="1373"/>
        <v>0</v>
      </c>
      <c r="IC375" s="11"/>
      <c r="ID375" s="11"/>
      <c r="IE375" s="11"/>
      <c r="IF375" t="str">
        <f t="shared" ca="1" si="1375"/>
        <v/>
      </c>
      <c r="IG375" s="12" t="str">
        <f t="shared" si="1376"/>
        <v/>
      </c>
      <c r="IH375" s="19" t="str">
        <f t="shared" ca="1" si="1377"/>
        <v/>
      </c>
      <c r="II375" s="19" t="str">
        <f t="shared" ca="1" si="1378"/>
        <v/>
      </c>
      <c r="IJ375" s="11" t="str">
        <f t="shared" ca="1" si="1379"/>
        <v/>
      </c>
      <c r="IK375" s="12" t="str">
        <f t="shared" ca="1" si="1380"/>
        <v/>
      </c>
      <c r="IL375" s="12" t="str">
        <f t="shared" ca="1" si="1499"/>
        <v/>
      </c>
      <c r="IM375" s="12" t="str">
        <f t="shared" ca="1" si="1500"/>
        <v/>
      </c>
      <c r="IN375" s="12" t="str">
        <f t="shared" ca="1" si="1501"/>
        <v/>
      </c>
      <c r="IO375" t="str">
        <f t="shared" ca="1" si="1381"/>
        <v/>
      </c>
      <c r="IP375" s="12" t="str">
        <f t="shared" ca="1" si="1382"/>
        <v/>
      </c>
      <c r="IQ375" s="12" t="str">
        <f t="shared" ca="1" si="1383"/>
        <v/>
      </c>
      <c r="IR375" s="12" t="str">
        <f t="shared" ca="1" si="1384"/>
        <v/>
      </c>
    </row>
    <row r="376" spans="1:252" x14ac:dyDescent="0.2">
      <c r="A376" t="s">
        <v>218</v>
      </c>
      <c r="B376" s="1">
        <f t="shared" si="1385"/>
        <v>1986</v>
      </c>
      <c r="C376" s="124">
        <f>Manufacturing_Energy_Data!C82</f>
        <v>851.19749953824692</v>
      </c>
      <c r="D376" s="124">
        <f>Manufacturing_Energy_Data!D82</f>
        <v>167.34431376858677</v>
      </c>
      <c r="E376" s="124">
        <f>Manufacturing_Energy_Data!E82</f>
        <v>38.210686463826796</v>
      </c>
      <c r="F376" s="124">
        <v>0.01</v>
      </c>
      <c r="G376" s="124">
        <v>0.01</v>
      </c>
      <c r="H376" s="124">
        <v>0.01</v>
      </c>
      <c r="I376" s="124">
        <f>Manufacturing_Energy_Data!F82</f>
        <v>255.75096288820842</v>
      </c>
      <c r="J376" s="124">
        <f>Manufacturing_Energy_Data!G82</f>
        <v>1985.8799822003309</v>
      </c>
      <c r="K376" s="124">
        <f>Manufacturing_Energy_Data!H82</f>
        <v>31.398684042991388</v>
      </c>
      <c r="L376" s="124">
        <f>Manufacturing_Energy_Data!I82</f>
        <v>2850.2471338482869</v>
      </c>
      <c r="M376" s="124">
        <f>Manufacturing_Energy_Data!J82</f>
        <v>2015.168144981348</v>
      </c>
      <c r="N376" s="124">
        <f>Manufacturing_Energy_Data!K82</f>
        <v>135.02187702867309</v>
      </c>
      <c r="O376" s="124">
        <f>Manufacturing_Energy_Data!L82</f>
        <v>833.84549437982139</v>
      </c>
      <c r="P376" s="124">
        <f>Manufacturing_Energy_Data!M82</f>
        <v>1819.4681276410374</v>
      </c>
      <c r="Q376" s="124">
        <f>Manufacturing_Energy_Data!N82</f>
        <v>236.43141790334087</v>
      </c>
      <c r="R376" s="124">
        <f>Manufacturing_Energy_Data!O82</f>
        <v>131.76262360948817</v>
      </c>
      <c r="S376" s="124">
        <f>Manufacturing_Energy_Data!P82</f>
        <v>56.773381394787812</v>
      </c>
      <c r="T376" s="124">
        <f>Manufacturing_Energy_Data!Q82</f>
        <v>69.916919680982033</v>
      </c>
      <c r="U376" s="124">
        <f>Manufacturing_Energy_Data!R82</f>
        <v>244.14932796917603</v>
      </c>
      <c r="V376" s="124">
        <f>Manufacturing_Energy_Data!S82</f>
        <v>42.985850897299549</v>
      </c>
      <c r="W376" s="124">
        <f>Manufacturing_Energy_Data!T82</f>
        <v>39.628355216449528</v>
      </c>
      <c r="X376" s="124">
        <f t="shared" ref="X376:X398" si="1550">SUM(C376:W376)</f>
        <v>11805.210783452882</v>
      </c>
      <c r="Y376">
        <v>11619.893168514373</v>
      </c>
      <c r="Z376" s="19">
        <f t="shared" si="1475"/>
        <v>1.2473286983707439</v>
      </c>
      <c r="AA376" s="19">
        <f t="shared" si="1476"/>
        <v>1.91299570429205</v>
      </c>
      <c r="AB376" s="19">
        <f t="shared" si="1477"/>
        <v>0.45974978837682073</v>
      </c>
      <c r="AC376" s="19">
        <f t="shared" si="1478"/>
        <v>1.4653810649671647E-5</v>
      </c>
      <c r="AD376" s="19">
        <f t="shared" si="1479"/>
        <v>1.1431495108566696E-4</v>
      </c>
      <c r="AE376" s="19">
        <f t="shared" si="1480"/>
        <v>1.2031968826628007E-4</v>
      </c>
      <c r="AF376" s="19">
        <f t="shared" si="1481"/>
        <v>3.2678779468627979</v>
      </c>
      <c r="AG376" s="19">
        <f t="shared" si="1482"/>
        <v>10.477983787353992</v>
      </c>
      <c r="AH376" s="19">
        <f t="shared" si="1483"/>
        <v>0.3399716608209073</v>
      </c>
      <c r="AI376" s="19">
        <f t="shared" si="1484"/>
        <v>4.3795163717413272</v>
      </c>
      <c r="AJ376" s="19">
        <f t="shared" si="1485"/>
        <v>3.9194274551502053</v>
      </c>
      <c r="AK376" s="19">
        <f t="shared" si="1486"/>
        <v>0.96389032341395653</v>
      </c>
      <c r="AL376" s="19">
        <f t="shared" si="1487"/>
        <v>8.8122757907411646</v>
      </c>
      <c r="AM376" s="19">
        <f t="shared" si="1488"/>
        <v>8.5470010198837354</v>
      </c>
      <c r="AN376" s="19">
        <f t="shared" si="1489"/>
        <v>0.90824096695004763</v>
      </c>
      <c r="AO376" s="19">
        <f t="shared" si="1490"/>
        <v>0.54391823254710525</v>
      </c>
      <c r="AP376" s="19">
        <f t="shared" si="1491"/>
        <v>1.2329216003702574</v>
      </c>
      <c r="AQ376" s="19">
        <f t="shared" si="1492"/>
        <v>0.62251496665751749</v>
      </c>
      <c r="AR376" s="19">
        <f t="shared" si="1493"/>
        <v>0.47450646797897778</v>
      </c>
      <c r="AS376" s="19">
        <f t="shared" si="1494"/>
        <v>0.66994747695333334</v>
      </c>
      <c r="AT376" s="19">
        <f t="shared" si="1495"/>
        <v>0.51086656184164392</v>
      </c>
      <c r="AU376" s="19">
        <f t="shared" si="1496"/>
        <v>12.222727311939611</v>
      </c>
      <c r="AV376" s="19"/>
      <c r="AX376" s="19">
        <f t="shared" si="1513"/>
        <v>1.0365545262113922</v>
      </c>
      <c r="AY376" s="19">
        <f t="shared" si="1514"/>
        <v>1.0385291358376199</v>
      </c>
      <c r="AZ376" s="19">
        <f t="shared" si="1515"/>
        <v>1.3934043846934121</v>
      </c>
      <c r="BA376" s="19">
        <f t="shared" si="1516"/>
        <v>0.99175517599023222</v>
      </c>
      <c r="BB376" s="19">
        <f t="shared" si="1517"/>
        <v>0.96900452756138211</v>
      </c>
      <c r="BC376" s="19">
        <f t="shared" si="1518"/>
        <v>1.0163510731256327</v>
      </c>
      <c r="BD376" s="19">
        <f t="shared" si="1519"/>
        <v>0.97654950957429532</v>
      </c>
      <c r="BE376" s="19">
        <f t="shared" si="1520"/>
        <v>0.94253541462948698</v>
      </c>
      <c r="BF376" s="19">
        <f t="shared" si="1521"/>
        <v>1.1385649290939515</v>
      </c>
      <c r="BG376" s="19">
        <f t="shared" si="1522"/>
        <v>1.1313598970580883</v>
      </c>
      <c r="BH376" s="19">
        <f t="shared" si="1523"/>
        <v>1.0171450636453423</v>
      </c>
      <c r="BI376" s="19">
        <f t="shared" si="1524"/>
        <v>1.0207467514526161</v>
      </c>
      <c r="BJ376" s="19">
        <f t="shared" si="1525"/>
        <v>1.023819778540408</v>
      </c>
      <c r="BK376" s="19">
        <f t="shared" si="1526"/>
        <v>0.97124310768872324</v>
      </c>
      <c r="BL376" s="19">
        <f t="shared" si="1527"/>
        <v>1.089325087755507</v>
      </c>
      <c r="BM376" s="19">
        <f t="shared" si="1528"/>
        <v>1.1531962245288054</v>
      </c>
      <c r="BN376" s="19">
        <f t="shared" si="1529"/>
        <v>1.0071275878307664</v>
      </c>
      <c r="BO376" s="19">
        <f t="shared" si="1530"/>
        <v>1.0933613870487009</v>
      </c>
      <c r="BP376" s="19">
        <f t="shared" si="1531"/>
        <v>1.0072181671281695</v>
      </c>
      <c r="BQ376" s="19">
        <f t="shared" si="1532"/>
        <v>1.1087666023916305</v>
      </c>
      <c r="BR376" s="19">
        <f t="shared" si="1533"/>
        <v>1.1527680836672971</v>
      </c>
      <c r="BS376" s="19">
        <f t="shared" si="1534"/>
        <v>1.0071945773332418</v>
      </c>
      <c r="BU376" s="16"/>
      <c r="BV376" s="9">
        <f t="shared" si="1535"/>
        <v>1.0276598798466301</v>
      </c>
      <c r="BW376" s="9">
        <f t="shared" si="1324"/>
        <v>1.0071945773332418</v>
      </c>
      <c r="BX376" s="9">
        <f t="shared" si="1325"/>
        <v>0.93689229403359964</v>
      </c>
      <c r="BY376" s="9">
        <f t="shared" si="1326"/>
        <v>1.0464374554783644</v>
      </c>
      <c r="BZ376" s="9">
        <f t="shared" si="1327"/>
        <v>1.0273311507573095</v>
      </c>
      <c r="CA376" s="9">
        <f t="shared" si="1301"/>
        <v>1.0350535085855639</v>
      </c>
      <c r="CB376" s="9">
        <f t="shared" si="1328"/>
        <v>1.0350534583244566</v>
      </c>
      <c r="CC376" s="9"/>
      <c r="CD376" s="9">
        <f t="shared" si="1329"/>
        <v>0.98039918822580763</v>
      </c>
      <c r="CE376" s="9">
        <f t="shared" si="1330"/>
        <v>1.007194626241551</v>
      </c>
      <c r="CG376" s="35"/>
      <c r="CH376">
        <f t="shared" si="1331"/>
        <v>1986</v>
      </c>
      <c r="CI376" s="19">
        <f t="shared" si="1332"/>
        <v>7.2103540983050704E-2</v>
      </c>
      <c r="CJ376" s="19">
        <f t="shared" si="1416"/>
        <v>1.4175461737892034E-2</v>
      </c>
      <c r="CK376" s="19">
        <f t="shared" si="1417"/>
        <v>3.2367644394275382E-3</v>
      </c>
      <c r="CL376" s="19">
        <f t="shared" si="1418"/>
        <v>8.4708356194849075E-7</v>
      </c>
      <c r="CM376" s="19">
        <f t="shared" si="1419"/>
        <v>8.4708356194849075E-7</v>
      </c>
      <c r="CN376" s="19">
        <f t="shared" si="1420"/>
        <v>8.4708356194849075E-7</v>
      </c>
      <c r="CO376" s="19">
        <f t="shared" si="1421"/>
        <v>2.1664243661509985E-2</v>
      </c>
      <c r="CP376" s="19">
        <f t="shared" si="1422"/>
        <v>0.16822062889244618</v>
      </c>
      <c r="CQ376" s="19">
        <f t="shared" si="1423"/>
        <v>2.6597309119632383E-3</v>
      </c>
      <c r="CR376" s="19">
        <f t="shared" si="1424"/>
        <v>0.24143974945736835</v>
      </c>
      <c r="CS376" s="19">
        <f t="shared" si="1425"/>
        <v>0.17070158101759328</v>
      </c>
      <c r="CT376" s="19">
        <f t="shared" si="1426"/>
        <v>1.1437481253441951E-2</v>
      </c>
      <c r="CU376" s="19">
        <f t="shared" si="1427"/>
        <v>7.063368114939593E-2</v>
      </c>
      <c r="CV376" s="19">
        <f t="shared" si="1428"/>
        <v>0.15412415424139211</v>
      </c>
      <c r="CW376" s="19">
        <f t="shared" si="1429"/>
        <v>2.0027716763409417E-2</v>
      </c>
      <c r="CX376" s="19">
        <f t="shared" si="1430"/>
        <v>1.1161395253880355E-2</v>
      </c>
      <c r="CY376" s="19">
        <f t="shared" si="1415"/>
        <v>4.8091798135757036E-3</v>
      </c>
      <c r="CZ376" s="19">
        <f t="shared" si="1431"/>
        <v>5.92254733638328E-3</v>
      </c>
      <c r="DA376" s="19">
        <f t="shared" si="1432"/>
        <v>2.068148823834599E-2</v>
      </c>
      <c r="DB376" s="19">
        <f t="shared" si="1433"/>
        <v>3.6412607691471231E-3</v>
      </c>
      <c r="DC376" s="19">
        <f t="shared" si="1434"/>
        <v>3.356852829091012E-3</v>
      </c>
      <c r="DF376" s="19">
        <f t="shared" si="1386"/>
        <v>7.1753957313491393E-2</v>
      </c>
      <c r="DG376" s="19">
        <f t="shared" si="1437"/>
        <v>1.3931379652731946E-2</v>
      </c>
      <c r="DH376" s="19">
        <f t="shared" si="1438"/>
        <v>2.8216586493316977E-3</v>
      </c>
      <c r="DI376" s="19">
        <f t="shared" si="1439"/>
        <v>8.6184491593960394E-7</v>
      </c>
      <c r="DJ376" s="19">
        <f t="shared" si="1440"/>
        <v>8.6184491593960394E-7</v>
      </c>
      <c r="DK376" s="19">
        <f t="shared" si="1441"/>
        <v>8.6184491593960394E-7</v>
      </c>
      <c r="DL376" s="19">
        <f t="shared" si="1442"/>
        <v>2.1739133108818292E-2</v>
      </c>
      <c r="DM376" s="19">
        <f t="shared" si="1443"/>
        <v>0.17251297442670813</v>
      </c>
      <c r="DN376" s="19">
        <f t="shared" si="1444"/>
        <v>2.4969307080722853E-3</v>
      </c>
      <c r="DO376" s="19">
        <f t="shared" si="1445"/>
        <v>0.23102574980933635</v>
      </c>
      <c r="DP376" s="19">
        <f t="shared" si="1446"/>
        <v>0.17224920180522466</v>
      </c>
      <c r="DQ376" s="19">
        <f t="shared" si="1447"/>
        <v>1.1348757136072812E-2</v>
      </c>
      <c r="DR376" s="19">
        <f t="shared" si="1448"/>
        <v>6.9992090874881785E-2</v>
      </c>
      <c r="DS376" s="19">
        <f t="shared" si="1449"/>
        <v>0.16162037432376253</v>
      </c>
      <c r="DT376" s="19">
        <f t="shared" si="1450"/>
        <v>1.9594855476921594E-2</v>
      </c>
      <c r="DU376" s="19">
        <f t="shared" si="1451"/>
        <v>1.0773546988632985E-2</v>
      </c>
      <c r="DV376" s="19">
        <f t="shared" si="1435"/>
        <v>4.8064955090482255E-3</v>
      </c>
      <c r="DW376" s="19">
        <f t="shared" si="1452"/>
        <v>5.7171886236794629E-3</v>
      </c>
      <c r="DX376" s="19">
        <f t="shared" si="1453"/>
        <v>2.0641969764825071E-2</v>
      </c>
      <c r="DY376" s="19">
        <f t="shared" si="1454"/>
        <v>3.4563079729760817E-3</v>
      </c>
      <c r="DZ376" s="19">
        <f t="shared" si="1455"/>
        <v>3.1589973815370886E-3</v>
      </c>
      <c r="EA376" s="19">
        <f t="shared" si="1355"/>
        <v>0.99964415506080029</v>
      </c>
      <c r="EB376" s="19"/>
      <c r="EC376" s="19">
        <f t="shared" si="1387"/>
        <v>7.1779499685192649E-2</v>
      </c>
      <c r="ED376" s="19">
        <f t="shared" si="1456"/>
        <v>1.3936338828374995E-2</v>
      </c>
      <c r="EE376" s="19">
        <f t="shared" si="1457"/>
        <v>2.8226630797036759E-3</v>
      </c>
      <c r="EF376" s="19">
        <f t="shared" si="1458"/>
        <v>8.6215170826181124E-7</v>
      </c>
      <c r="EG376" s="19">
        <f t="shared" si="1459"/>
        <v>8.6215170826181124E-7</v>
      </c>
      <c r="EH376" s="19">
        <f t="shared" si="1460"/>
        <v>8.6215170826181124E-7</v>
      </c>
      <c r="EI376" s="19">
        <f t="shared" si="1461"/>
        <v>2.1746871623028772E-2</v>
      </c>
      <c r="EJ376" s="19">
        <f t="shared" si="1462"/>
        <v>0.17257438414794268</v>
      </c>
      <c r="EK376" s="19">
        <f t="shared" si="1463"/>
        <v>2.4978195445162356E-3</v>
      </c>
      <c r="EL376" s="19">
        <f t="shared" si="1464"/>
        <v>0.2311079884174233</v>
      </c>
      <c r="EM376" s="19">
        <f t="shared" si="1465"/>
        <v>0.1723105176308945</v>
      </c>
      <c r="EN376" s="19">
        <f t="shared" si="1466"/>
        <v>1.1352796971420854E-2</v>
      </c>
      <c r="EO376" s="19">
        <f t="shared" si="1467"/>
        <v>7.0017006072150473E-2</v>
      </c>
      <c r="EP376" s="19">
        <f t="shared" si="1468"/>
        <v>0.16167790658860248</v>
      </c>
      <c r="EQ376" s="19">
        <f t="shared" si="1469"/>
        <v>1.9601830689171384E-2</v>
      </c>
      <c r="ER376" s="19">
        <f t="shared" si="1470"/>
        <v>1.0777382065498815E-2</v>
      </c>
      <c r="ES376" s="19">
        <f t="shared" si="1436"/>
        <v>4.8082064849925372E-3</v>
      </c>
      <c r="ET376" s="19">
        <f t="shared" si="1471"/>
        <v>5.7192237805179106E-3</v>
      </c>
      <c r="EU376" s="19">
        <f t="shared" si="1472"/>
        <v>2.0649317720033672E-2</v>
      </c>
      <c r="EV376" s="19">
        <f t="shared" si="1473"/>
        <v>3.4575383204895169E-3</v>
      </c>
      <c r="EW376" s="19">
        <f t="shared" si="1474"/>
        <v>3.1601218949206503E-3</v>
      </c>
      <c r="EX376" s="19"/>
      <c r="EY376" s="19"/>
      <c r="EZ376" s="19">
        <f t="shared" si="1388"/>
        <v>3.5902257599184098E-2</v>
      </c>
      <c r="FA376" s="19">
        <f t="shared" si="1399"/>
        <v>3.7805419633899405E-2</v>
      </c>
      <c r="FB376" s="19">
        <f t="shared" si="1400"/>
        <v>0.33174995036751526</v>
      </c>
      <c r="FC376" s="19">
        <f t="shared" si="1401"/>
        <v>-8.2790005539436669E-3</v>
      </c>
      <c r="FD376" s="19">
        <f t="shared" si="1402"/>
        <v>-3.148599469631938E-2</v>
      </c>
      <c r="FE376" s="19">
        <f t="shared" si="1403"/>
        <v>1.6218833884560777E-2</v>
      </c>
      <c r="FF376" s="19">
        <f t="shared" si="1404"/>
        <v>-2.3729828901712633E-2</v>
      </c>
      <c r="FG376" s="19">
        <f t="shared" si="1405"/>
        <v>-5.9181785162201794E-2</v>
      </c>
      <c r="FH376" s="19">
        <f t="shared" si="1406"/>
        <v>0.1297686352810391</v>
      </c>
      <c r="FI376" s="19">
        <f t="shared" si="1407"/>
        <v>0.12342035788426206</v>
      </c>
      <c r="FJ376" s="19">
        <f t="shared" si="1408"/>
        <v>1.6999745680459154E-2</v>
      </c>
      <c r="FK376" s="19">
        <f t="shared" si="1409"/>
        <v>2.0534468702188585E-2</v>
      </c>
      <c r="FL376" s="19">
        <f t="shared" si="1410"/>
        <v>2.3540513608802393E-2</v>
      </c>
      <c r="FM376" s="19">
        <f t="shared" si="1411"/>
        <v>-2.9178473656245815E-2</v>
      </c>
      <c r="FN376" s="19">
        <f t="shared" si="1412"/>
        <v>8.555831892110928E-2</v>
      </c>
      <c r="FO376" s="19">
        <f t="shared" si="1413"/>
        <v>0.1425374128683268</v>
      </c>
      <c r="FP376" s="19">
        <f t="shared" si="1394"/>
        <v>7.1023066348373676E-3</v>
      </c>
      <c r="FQ376" s="19">
        <f t="shared" si="1395"/>
        <v>8.9256792284766004E-2</v>
      </c>
      <c r="FR376" s="19">
        <f t="shared" si="1396"/>
        <v>7.1922408452291479E-3</v>
      </c>
      <c r="FS376" s="19">
        <f t="shared" si="1397"/>
        <v>0.10324822850170168</v>
      </c>
      <c r="FT376" s="19">
        <f t="shared" si="1398"/>
        <v>0.14216607939633313</v>
      </c>
      <c r="FU376" s="19"/>
      <c r="FV376" s="19"/>
      <c r="FW376" s="19">
        <f t="shared" si="1547"/>
        <v>1.0273311507573095</v>
      </c>
      <c r="FX376" s="19">
        <f t="shared" si="1389"/>
        <v>0.65661499548980107</v>
      </c>
      <c r="FY376" s="19">
        <f t="shared" si="1536"/>
        <v>1.0273311507573095</v>
      </c>
      <c r="FZ376" s="19"/>
      <c r="GA376" s="19">
        <f t="shared" si="1548"/>
        <v>0.93689229403359953</v>
      </c>
      <c r="GB376" s="19">
        <f t="shared" si="1390"/>
        <v>0.81188096827075729</v>
      </c>
      <c r="GC376" s="19">
        <f t="shared" si="1537"/>
        <v>0.93689229403359964</v>
      </c>
      <c r="GD376" s="19"/>
      <c r="GE376" s="19">
        <f t="shared" si="1549"/>
        <v>1.0464374554783644</v>
      </c>
      <c r="GF376" s="19">
        <f t="shared" si="1391"/>
        <v>0.9662672812461085</v>
      </c>
      <c r="GG376" s="19">
        <f t="shared" si="1538"/>
        <v>1.0464374554783644</v>
      </c>
      <c r="GH376" s="19"/>
      <c r="GI376" s="132">
        <f t="shared" si="1497"/>
        <v>1.0276598798466301</v>
      </c>
      <c r="GJ376" s="19">
        <f t="shared" si="1362"/>
        <v>1.0350535085855639</v>
      </c>
      <c r="GK376" s="19">
        <f t="shared" si="1539"/>
        <v>1.0350534583244566</v>
      </c>
      <c r="GL376" s="3"/>
      <c r="GM376" s="3"/>
      <c r="GN376" s="8"/>
      <c r="GO376" s="5">
        <f t="shared" si="1392"/>
        <v>37</v>
      </c>
      <c r="GP376" t="b">
        <f t="shared" si="1363"/>
        <v>0</v>
      </c>
      <c r="GS376" s="11"/>
      <c r="GT376" s="11"/>
      <c r="GU376" s="11"/>
      <c r="GV376" s="11"/>
      <c r="GW376" s="11"/>
      <c r="GX376" s="11"/>
      <c r="GY376" s="11"/>
      <c r="GZ376" s="11" t="str">
        <f ca="1">IF(GP376,OFFSET(#REF!,$GP$253+$GO376,0),"")</f>
        <v/>
      </c>
      <c r="HA376" s="12" t="str">
        <f t="shared" ca="1" si="1502"/>
        <v/>
      </c>
      <c r="HB376" s="12" t="str">
        <f t="shared" ca="1" si="1503"/>
        <v/>
      </c>
      <c r="HC376" s="12" t="str">
        <f t="shared" ca="1" si="1504"/>
        <v/>
      </c>
      <c r="HD376" s="12" t="str">
        <f t="shared" ca="1" si="1505"/>
        <v/>
      </c>
      <c r="HE376" t="str">
        <f t="shared" ca="1" si="1371"/>
        <v/>
      </c>
      <c r="HF376" s="12" t="str">
        <f t="shared" ca="1" si="1506"/>
        <v/>
      </c>
      <c r="HG376" s="12" t="str">
        <f t="shared" ca="1" si="1507"/>
        <v/>
      </c>
      <c r="HH376" s="12" t="str">
        <f t="shared" ca="1" si="1508"/>
        <v/>
      </c>
      <c r="HJ376" s="17"/>
      <c r="HL376" s="18">
        <f t="shared" si="1372"/>
        <v>1986</v>
      </c>
      <c r="HM376" s="9">
        <f t="shared" si="1540"/>
        <v>0.72735716255242577</v>
      </c>
      <c r="HN376" s="9">
        <f t="shared" si="1541"/>
        <v>1.1383002934667277</v>
      </c>
      <c r="HO376" s="9">
        <f t="shared" si="1542"/>
        <v>0.97667781252478303</v>
      </c>
      <c r="HP376" s="9">
        <f t="shared" si="1543"/>
        <v>1.1549527463357252</v>
      </c>
      <c r="HQ376" s="9">
        <f t="shared" si="1544"/>
        <v>1.0091160945287727</v>
      </c>
      <c r="HR376" s="9">
        <f t="shared" si="1317"/>
        <v>0.8279505337023888</v>
      </c>
      <c r="HS376" s="9">
        <f t="shared" si="1545"/>
        <v>0.82795087158855263</v>
      </c>
      <c r="HT376" s="9"/>
      <c r="HU376" s="9">
        <f t="shared" si="1546"/>
        <v>1.1280167218606667</v>
      </c>
      <c r="HV376" s="23">
        <f t="shared" si="1320"/>
        <v>1.1382998289271848</v>
      </c>
      <c r="HX376" s="8"/>
      <c r="HY376" s="5">
        <f t="shared" si="1393"/>
        <v>37</v>
      </c>
      <c r="HZ376" t="b">
        <f t="shared" si="1373"/>
        <v>0</v>
      </c>
      <c r="IC376" s="11"/>
      <c r="ID376" s="11"/>
      <c r="IE376" s="11"/>
      <c r="IF376" t="str">
        <f t="shared" ca="1" si="1375"/>
        <v/>
      </c>
      <c r="IG376" s="12" t="str">
        <f t="shared" si="1376"/>
        <v/>
      </c>
      <c r="IH376" s="19" t="str">
        <f t="shared" ca="1" si="1377"/>
        <v/>
      </c>
      <c r="II376" s="19" t="str">
        <f t="shared" ca="1" si="1378"/>
        <v/>
      </c>
      <c r="IJ376" s="11" t="str">
        <f t="shared" ca="1" si="1379"/>
        <v/>
      </c>
      <c r="IK376" s="12" t="str">
        <f t="shared" ca="1" si="1380"/>
        <v/>
      </c>
      <c r="IL376" s="12" t="str">
        <f t="shared" ca="1" si="1499"/>
        <v/>
      </c>
      <c r="IM376" s="12" t="str">
        <f t="shared" ca="1" si="1500"/>
        <v/>
      </c>
      <c r="IN376" s="12" t="str">
        <f t="shared" ca="1" si="1501"/>
        <v/>
      </c>
      <c r="IO376" t="str">
        <f t="shared" ca="1" si="1381"/>
        <v/>
      </c>
      <c r="IP376" s="12" t="str">
        <f t="shared" ca="1" si="1382"/>
        <v/>
      </c>
      <c r="IQ376" s="12" t="str">
        <f t="shared" ca="1" si="1383"/>
        <v/>
      </c>
      <c r="IR376" s="12" t="str">
        <f t="shared" ca="1" si="1384"/>
        <v/>
      </c>
    </row>
    <row r="377" spans="1:252" x14ac:dyDescent="0.2">
      <c r="A377" t="s">
        <v>218</v>
      </c>
      <c r="B377" s="1">
        <f t="shared" si="1385"/>
        <v>1987</v>
      </c>
      <c r="C377" s="124">
        <f>Manufacturing_Energy_Data!C83</f>
        <v>833.51038838632076</v>
      </c>
      <c r="D377" s="124">
        <f>Manufacturing_Energy_Data!D83</f>
        <v>172.60133796131427</v>
      </c>
      <c r="E377" s="124">
        <f>Manufacturing_Energy_Data!E83</f>
        <v>41.21594313846515</v>
      </c>
      <c r="F377" s="124">
        <v>0.01</v>
      </c>
      <c r="G377" s="124">
        <v>0.01</v>
      </c>
      <c r="H377" s="124">
        <v>0.01</v>
      </c>
      <c r="I377" s="124">
        <f>Manufacturing_Energy_Data!F83</f>
        <v>293.32052036990052</v>
      </c>
      <c r="J377" s="124">
        <f>Manufacturing_Energy_Data!G83</f>
        <v>2039.394142819116</v>
      </c>
      <c r="K377" s="124">
        <f>Manufacturing_Energy_Data!H83</f>
        <v>35.457031000499867</v>
      </c>
      <c r="L377" s="124">
        <f>Manufacturing_Energy_Data!I83</f>
        <v>2753.6476622858058</v>
      </c>
      <c r="M377" s="124">
        <f>Manufacturing_Energy_Data!J83</f>
        <v>2230.5058143667238</v>
      </c>
      <c r="N377" s="124">
        <f>Manufacturing_Energy_Data!K83</f>
        <v>151.42293972634729</v>
      </c>
      <c r="O377" s="124">
        <f>Manufacturing_Energy_Data!L83</f>
        <v>865.36110422201477</v>
      </c>
      <c r="P377" s="124">
        <f>Manufacturing_Energy_Data!M83</f>
        <v>1819.8952963174174</v>
      </c>
      <c r="Q377" s="124">
        <f>Manufacturing_Energy_Data!N83</f>
        <v>242.60813301921721</v>
      </c>
      <c r="R377" s="124">
        <f>Manufacturing_Energy_Data!O83</f>
        <v>133.59407668064966</v>
      </c>
      <c r="S377" s="124">
        <f>Manufacturing_Energy_Data!P83</f>
        <v>60.400035479019486</v>
      </c>
      <c r="T377" s="124">
        <f>Manufacturing_Energy_Data!Q83</f>
        <v>67.361584373291663</v>
      </c>
      <c r="U377" s="124">
        <f>Manufacturing_Energy_Data!R83</f>
        <v>242.38099655777575</v>
      </c>
      <c r="V377" s="124">
        <f>Manufacturing_Energy_Data!S83</f>
        <v>46.939987356383909</v>
      </c>
      <c r="W377" s="124">
        <f>Manufacturing_Energy_Data!T83</f>
        <v>43.311356676392833</v>
      </c>
      <c r="X377" s="124">
        <f t="shared" si="1550"/>
        <v>12072.958350736657</v>
      </c>
      <c r="Y377">
        <v>11834.374675912084</v>
      </c>
      <c r="Z377" s="19">
        <f t="shared" si="1475"/>
        <v>1.1643755223124017</v>
      </c>
      <c r="AA377" s="19">
        <f t="shared" si="1476"/>
        <v>1.7429275784681248</v>
      </c>
      <c r="AB377" s="19">
        <f t="shared" si="1477"/>
        <v>0.45427239517689688</v>
      </c>
      <c r="AC377" s="19">
        <f t="shared" si="1478"/>
        <v>1.396953821495419E-5</v>
      </c>
      <c r="AD377" s="19">
        <f t="shared" si="1479"/>
        <v>1.0097995757476534E-4</v>
      </c>
      <c r="AE377" s="19">
        <f t="shared" si="1480"/>
        <v>1.1021763923993362E-4</v>
      </c>
      <c r="AF377" s="19">
        <f t="shared" si="1481"/>
        <v>3.2423710158109014</v>
      </c>
      <c r="AG377" s="19">
        <f t="shared" si="1482"/>
        <v>10.47053833435654</v>
      </c>
      <c r="AH377" s="19">
        <f t="shared" si="1483"/>
        <v>0.34512985504552796</v>
      </c>
      <c r="AI377" s="19">
        <f t="shared" si="1484"/>
        <v>4.0967722584293558</v>
      </c>
      <c r="AJ377" s="19">
        <f t="shared" si="1485"/>
        <v>3.7542603440953544</v>
      </c>
      <c r="AK377" s="19">
        <f t="shared" si="1486"/>
        <v>0.9457314722643172</v>
      </c>
      <c r="AL377" s="19">
        <f t="shared" si="1487"/>
        <v>8.2256438109929491</v>
      </c>
      <c r="AM377" s="19">
        <f t="shared" si="1488"/>
        <v>8.1986571873498502</v>
      </c>
      <c r="AN377" s="19">
        <f t="shared" si="1489"/>
        <v>0.91444707624503041</v>
      </c>
      <c r="AO377" s="19">
        <f t="shared" si="1490"/>
        <v>0.5247465740347933</v>
      </c>
      <c r="AP377" s="19">
        <f t="shared" si="1491"/>
        <v>1.1897334554921675</v>
      </c>
      <c r="AQ377" s="19">
        <f t="shared" si="1492"/>
        <v>0.58035497550105519</v>
      </c>
      <c r="AR377" s="19">
        <f t="shared" si="1493"/>
        <v>0.46144004009892109</v>
      </c>
      <c r="AS377" s="19">
        <f t="shared" si="1494"/>
        <v>0.65280454336997884</v>
      </c>
      <c r="AT377" s="19">
        <f t="shared" si="1495"/>
        <v>0.48225915822828963</v>
      </c>
      <c r="AU377" s="19">
        <f t="shared" si="1496"/>
        <v>11.766310649853704</v>
      </c>
      <c r="AV377" s="19"/>
      <c r="AX377" s="19">
        <f t="shared" si="1513"/>
        <v>0.96761881566516739</v>
      </c>
      <c r="AY377" s="19">
        <f t="shared" si="1514"/>
        <v>0.94620237140779206</v>
      </c>
      <c r="AZ377" s="19">
        <f t="shared" si="1515"/>
        <v>1.3768035642158001</v>
      </c>
      <c r="BA377" s="19">
        <f t="shared" si="1516"/>
        <v>0.94544430538172719</v>
      </c>
      <c r="BB377" s="19">
        <f t="shared" si="1517"/>
        <v>0.85596884006516039</v>
      </c>
      <c r="BC377" s="19">
        <f t="shared" si="1518"/>
        <v>0.93101816945343796</v>
      </c>
      <c r="BD377" s="19">
        <f t="shared" si="1519"/>
        <v>0.96892719888384016</v>
      </c>
      <c r="BE377" s="19">
        <f t="shared" si="1520"/>
        <v>0.94186566715989006</v>
      </c>
      <c r="BF377" s="19">
        <f t="shared" si="1521"/>
        <v>1.1558397190791727</v>
      </c>
      <c r="BG377" s="19">
        <f t="shared" si="1522"/>
        <v>1.0583186468884436</v>
      </c>
      <c r="BH377" s="19">
        <f t="shared" si="1523"/>
        <v>0.97428193794435514</v>
      </c>
      <c r="BI377" s="19">
        <f t="shared" si="1524"/>
        <v>1.0015167748973419</v>
      </c>
      <c r="BJ377" s="19">
        <f t="shared" si="1525"/>
        <v>0.95566423758223917</v>
      </c>
      <c r="BK377" s="19">
        <f t="shared" si="1526"/>
        <v>0.93165886689276112</v>
      </c>
      <c r="BL377" s="19">
        <f t="shared" si="1527"/>
        <v>1.0967685645401755</v>
      </c>
      <c r="BM377" s="19">
        <f t="shared" si="1528"/>
        <v>1.112549151326605</v>
      </c>
      <c r="BN377" s="19">
        <f t="shared" si="1529"/>
        <v>0.97184880598373391</v>
      </c>
      <c r="BO377" s="19">
        <f t="shared" si="1530"/>
        <v>1.0193131972416423</v>
      </c>
      <c r="BP377" s="19">
        <f t="shared" si="1531"/>
        <v>0.97948252087593302</v>
      </c>
      <c r="BQ377" s="19">
        <f t="shared" si="1532"/>
        <v>1.080394957034176</v>
      </c>
      <c r="BR377" s="19">
        <f t="shared" si="1533"/>
        <v>1.0882156069438633</v>
      </c>
      <c r="BS377" s="19">
        <f t="shared" si="1534"/>
        <v>0.96958428174819566</v>
      </c>
      <c r="BU377" s="16"/>
      <c r="BV377" s="9">
        <f t="shared" si="1535"/>
        <v>1.0917348424268518</v>
      </c>
      <c r="BW377" s="9">
        <f t="shared" si="1324"/>
        <v>0.96958428174819566</v>
      </c>
      <c r="BX377" s="9">
        <f t="shared" si="1325"/>
        <v>0.95786065336960702</v>
      </c>
      <c r="BY377" s="9">
        <f t="shared" si="1326"/>
        <v>1.0285804569313657</v>
      </c>
      <c r="BZ377" s="9">
        <f t="shared" si="1327"/>
        <v>0.98411309827935589</v>
      </c>
      <c r="CA377" s="9">
        <f t="shared" si="1301"/>
        <v>1.0585290602800339</v>
      </c>
      <c r="CB377" s="9">
        <f t="shared" si="1328"/>
        <v>1.0585289430539189</v>
      </c>
      <c r="CC377" s="9"/>
      <c r="CD377" s="9">
        <f t="shared" si="1329"/>
        <v>0.98523674851948684</v>
      </c>
      <c r="CE377" s="9">
        <f t="shared" si="1330"/>
        <v>0.96958438912419076</v>
      </c>
      <c r="CG377" s="35"/>
      <c r="CH377">
        <f t="shared" si="1331"/>
        <v>1987</v>
      </c>
      <c r="CI377" s="19">
        <f t="shared" si="1332"/>
        <v>6.9039448672947867E-2</v>
      </c>
      <c r="CJ377" s="19">
        <f t="shared" si="1416"/>
        <v>1.4296523929512491E-2</v>
      </c>
      <c r="CK377" s="19">
        <f t="shared" si="1417"/>
        <v>3.4139058498408779E-3</v>
      </c>
      <c r="CL377" s="19">
        <f t="shared" si="1418"/>
        <v>8.2829739898753396E-7</v>
      </c>
      <c r="CM377" s="19">
        <f t="shared" si="1419"/>
        <v>8.2829739898753396E-7</v>
      </c>
      <c r="CN377" s="19">
        <f t="shared" si="1420"/>
        <v>8.2829739898753396E-7</v>
      </c>
      <c r="CO377" s="19">
        <f t="shared" si="1421"/>
        <v>2.4295662409205856E-2</v>
      </c>
      <c r="CP377" s="19">
        <f t="shared" si="1422"/>
        <v>0.1689224864007485</v>
      </c>
      <c r="CQ377" s="19">
        <f t="shared" si="1423"/>
        <v>2.9368966553534395E-3</v>
      </c>
      <c r="CR377" s="19">
        <f t="shared" si="1424"/>
        <v>0.22808391963994362</v>
      </c>
      <c r="CS377" s="19">
        <f t="shared" si="1425"/>
        <v>0.18475221644665285</v>
      </c>
      <c r="CT377" s="19">
        <f t="shared" si="1426"/>
        <v>1.2542322712237958E-2</v>
      </c>
      <c r="CU377" s="19">
        <f t="shared" si="1427"/>
        <v>7.1677635181207511E-2</v>
      </c>
      <c r="CV377" s="19">
        <f t="shared" si="1428"/>
        <v>0.15074145403693642</v>
      </c>
      <c r="CW377" s="19">
        <f t="shared" si="1429"/>
        <v>2.0095168555303924E-2</v>
      </c>
      <c r="CX377" s="19">
        <f t="shared" si="1430"/>
        <v>1.1065562623472327E-2</v>
      </c>
      <c r="CY377" s="19">
        <f t="shared" si="1415"/>
        <v>5.0029192286026609E-3</v>
      </c>
      <c r="CZ377" s="19">
        <f t="shared" si="1431"/>
        <v>5.579542512807679E-3</v>
      </c>
      <c r="DA377" s="19">
        <f t="shared" si="1432"/>
        <v>2.0076354901281207E-2</v>
      </c>
      <c r="DB377" s="19">
        <f t="shared" si="1433"/>
        <v>3.8880269435800519E-3</v>
      </c>
      <c r="DC377" s="19">
        <f t="shared" si="1434"/>
        <v>3.5874684081677543E-3</v>
      </c>
      <c r="DF377" s="19">
        <f t="shared" si="1386"/>
        <v>7.0560406968407999E-2</v>
      </c>
      <c r="DG377" s="19">
        <f t="shared" si="1437"/>
        <v>1.4235907041038729E-2</v>
      </c>
      <c r="DH377" s="19">
        <f t="shared" si="1438"/>
        <v>3.3245486319856479E-3</v>
      </c>
      <c r="DI377" s="19">
        <f t="shared" si="1439"/>
        <v>8.3765537086600006E-7</v>
      </c>
      <c r="DJ377" s="19">
        <f t="shared" si="1440"/>
        <v>8.3765537086600006E-7</v>
      </c>
      <c r="DK377" s="19">
        <f t="shared" si="1441"/>
        <v>8.3765537086600006E-7</v>
      </c>
      <c r="DL377" s="19">
        <f t="shared" si="1442"/>
        <v>2.2954820883485022E-2</v>
      </c>
      <c r="DM377" s="19">
        <f t="shared" si="1443"/>
        <v>0.16857131412759621</v>
      </c>
      <c r="DN377" s="19">
        <f t="shared" si="1444"/>
        <v>2.7960245730022279E-3</v>
      </c>
      <c r="DO377" s="19">
        <f t="shared" si="1445"/>
        <v>0.23469850203131548</v>
      </c>
      <c r="DP377" s="19">
        <f t="shared" si="1446"/>
        <v>0.17763429284620846</v>
      </c>
      <c r="DQ377" s="19">
        <f t="shared" si="1447"/>
        <v>1.1981413128225153E-2</v>
      </c>
      <c r="DR377" s="19">
        <f t="shared" si="1448"/>
        <v>7.1154381790276222E-2</v>
      </c>
      <c r="DS377" s="19">
        <f t="shared" si="1449"/>
        <v>0.15242654835735095</v>
      </c>
      <c r="DT377" s="19">
        <f t="shared" si="1450"/>
        <v>2.0061423760136317E-2</v>
      </c>
      <c r="DU377" s="19">
        <f t="shared" si="1451"/>
        <v>1.1113410073812389E-2</v>
      </c>
      <c r="DV377" s="19">
        <f t="shared" si="1435"/>
        <v>4.9054118922489025E-3</v>
      </c>
      <c r="DW377" s="19">
        <f t="shared" si="1452"/>
        <v>5.7493397239999173E-3</v>
      </c>
      <c r="DX377" s="19">
        <f t="shared" si="1453"/>
        <v>2.037742407528138E-2</v>
      </c>
      <c r="DY377" s="19">
        <f t="shared" si="1454"/>
        <v>3.7632955438521147E-3</v>
      </c>
      <c r="DZ377" s="19">
        <f t="shared" si="1455"/>
        <v>3.4708838152887381E-3</v>
      </c>
      <c r="EA377" s="19">
        <f t="shared" si="1355"/>
        <v>0.99978186222962451</v>
      </c>
      <c r="EB377" s="19"/>
      <c r="EC377" s="19">
        <f t="shared" si="1387"/>
        <v>7.0575802216545983E-2</v>
      </c>
      <c r="ED377" s="19">
        <f t="shared" si="1456"/>
        <v>1.423901310761037E-2</v>
      </c>
      <c r="EE377" s="19">
        <f t="shared" si="1457"/>
        <v>3.3252739998418609E-3</v>
      </c>
      <c r="EF377" s="19">
        <f t="shared" si="1458"/>
        <v>8.3783813500870644E-7</v>
      </c>
      <c r="EG377" s="19">
        <f t="shared" si="1459"/>
        <v>8.3783813500870644E-7</v>
      </c>
      <c r="EH377" s="19">
        <f t="shared" si="1460"/>
        <v>8.3783813500870644E-7</v>
      </c>
      <c r="EI377" s="19">
        <f t="shared" si="1461"/>
        <v>2.2959829289454427E-2</v>
      </c>
      <c r="EJ377" s="19">
        <f t="shared" si="1462"/>
        <v>0.16860809392127146</v>
      </c>
      <c r="EK377" s="19">
        <f t="shared" si="1463"/>
        <v>2.7966346246438025E-3</v>
      </c>
      <c r="EL377" s="19">
        <f t="shared" si="1464"/>
        <v>0.23474970980960963</v>
      </c>
      <c r="EM377" s="19">
        <f t="shared" si="1465"/>
        <v>0.177673050049202</v>
      </c>
      <c r="EN377" s="19">
        <f t="shared" si="1466"/>
        <v>1.1984027297219887E-2</v>
      </c>
      <c r="EO377" s="19">
        <f t="shared" si="1467"/>
        <v>7.1169906635027425E-2</v>
      </c>
      <c r="EP377" s="19">
        <f t="shared" si="1468"/>
        <v>0.1524598055994163</v>
      </c>
      <c r="EQ377" s="19">
        <f t="shared" si="1469"/>
        <v>2.0065800869198722E-2</v>
      </c>
      <c r="ER377" s="19">
        <f t="shared" si="1470"/>
        <v>1.111583485724401E-2</v>
      </c>
      <c r="ES377" s="19">
        <f t="shared" si="1436"/>
        <v>4.9064821813323252E-3</v>
      </c>
      <c r="ET377" s="19">
        <f t="shared" si="1471"/>
        <v>5.7505941457852133E-3</v>
      </c>
      <c r="EU377" s="19">
        <f t="shared" si="1472"/>
        <v>2.0381870130987835E-2</v>
      </c>
      <c r="EV377" s="19">
        <f t="shared" si="1473"/>
        <v>3.7641166398633677E-3</v>
      </c>
      <c r="EW377" s="19">
        <f t="shared" si="1474"/>
        <v>3.4716411113403099E-3</v>
      </c>
      <c r="EX377" s="19"/>
      <c r="EY377" s="19"/>
      <c r="EZ377" s="19">
        <f t="shared" si="1388"/>
        <v>-6.8819312328471008E-2</v>
      </c>
      <c r="FA377" s="19">
        <f t="shared" si="1399"/>
        <v>-9.3104229178426048E-2</v>
      </c>
      <c r="FB377" s="19">
        <f t="shared" si="1400"/>
        <v>-1.1985395687660662E-2</v>
      </c>
      <c r="FC377" s="19">
        <f t="shared" si="1401"/>
        <v>-4.7821297002004028E-2</v>
      </c>
      <c r="FD377" s="19">
        <f t="shared" si="1402"/>
        <v>-0.12403531059967379</v>
      </c>
      <c r="FE377" s="19">
        <f t="shared" si="1403"/>
        <v>-8.7695319718371648E-2</v>
      </c>
      <c r="FF377" s="19">
        <f t="shared" si="1404"/>
        <v>-7.835971162905072E-3</v>
      </c>
      <c r="FG377" s="19">
        <f t="shared" si="1405"/>
        <v>-7.1083327670557221E-4</v>
      </c>
      <c r="FH377" s="19">
        <f t="shared" si="1406"/>
        <v>1.505847404056994E-2</v>
      </c>
      <c r="FI377" s="19">
        <f t="shared" si="1407"/>
        <v>-6.6738891259803951E-2</v>
      </c>
      <c r="FJ377" s="19">
        <f t="shared" si="1408"/>
        <v>-4.3054298898106129E-2</v>
      </c>
      <c r="FK377" s="19">
        <f t="shared" si="1409"/>
        <v>-1.9018842946045625E-2</v>
      </c>
      <c r="FL377" s="19">
        <f t="shared" si="1410"/>
        <v>-6.8889157148453492E-2</v>
      </c>
      <c r="FM377" s="19">
        <f t="shared" si="1411"/>
        <v>-4.1610080290191392E-2</v>
      </c>
      <c r="FN377" s="19">
        <f t="shared" si="1412"/>
        <v>6.8098688657189047E-3</v>
      </c>
      <c r="FO377" s="19">
        <f t="shared" si="1413"/>
        <v>-3.588349781828392E-2</v>
      </c>
      <c r="FP377" s="19">
        <f t="shared" si="1394"/>
        <v>-3.5657342655048607E-2</v>
      </c>
      <c r="FQ377" s="19">
        <f t="shared" si="1395"/>
        <v>-7.0127727818712404E-2</v>
      </c>
      <c r="FR377" s="19">
        <f t="shared" si="1396"/>
        <v>-2.7923127547442424E-2</v>
      </c>
      <c r="FS377" s="19">
        <f t="shared" si="1397"/>
        <v>-2.5921553260300018E-2</v>
      </c>
      <c r="FT377" s="19">
        <f t="shared" si="1398"/>
        <v>-5.7626782448362598E-2</v>
      </c>
      <c r="FU377" s="19"/>
      <c r="FV377" s="19"/>
      <c r="FW377" s="19">
        <f t="shared" si="1547"/>
        <v>0.95793172197095844</v>
      </c>
      <c r="FX377" s="19">
        <f t="shared" si="1389"/>
        <v>0.62899233330149829</v>
      </c>
      <c r="FY377" s="19">
        <f t="shared" si="1536"/>
        <v>0.98411309827935589</v>
      </c>
      <c r="FZ377" s="19"/>
      <c r="GA377" s="19">
        <f t="shared" si="1548"/>
        <v>1.0223807576063333</v>
      </c>
      <c r="GB377" s="19">
        <f t="shared" si="1390"/>
        <v>0.83005147942682023</v>
      </c>
      <c r="GC377" s="19">
        <f t="shared" si="1537"/>
        <v>0.95786065336960702</v>
      </c>
      <c r="GD377" s="19"/>
      <c r="GE377" s="19">
        <f t="shared" si="1549"/>
        <v>0.9829354363669679</v>
      </c>
      <c r="GF377" s="19">
        <f t="shared" si="1391"/>
        <v>0.94977835173876735</v>
      </c>
      <c r="GG377" s="19">
        <f t="shared" si="1538"/>
        <v>1.0285804569313657</v>
      </c>
      <c r="GH377" s="19"/>
      <c r="GI377" s="132">
        <f t="shared" si="1497"/>
        <v>1.0917348424268518</v>
      </c>
      <c r="GJ377" s="19">
        <f t="shared" si="1362"/>
        <v>1.0585290602800337</v>
      </c>
      <c r="GK377" s="19">
        <f t="shared" si="1539"/>
        <v>1.0585289430539189</v>
      </c>
      <c r="GL377" s="3"/>
      <c r="GM377" s="3"/>
      <c r="GN377" s="8"/>
      <c r="GO377" s="5">
        <f t="shared" si="1392"/>
        <v>38</v>
      </c>
      <c r="GP377" t="b">
        <f t="shared" si="1363"/>
        <v>0</v>
      </c>
      <c r="GS377" s="11"/>
      <c r="GT377" s="11"/>
      <c r="GU377" s="11"/>
      <c r="GV377" s="11"/>
      <c r="GW377" s="11"/>
      <c r="GX377" s="11"/>
      <c r="GY377" s="11"/>
      <c r="GZ377" s="11" t="str">
        <f ca="1">IF(GP377,OFFSET(#REF!,$GP$253+$GO377,0),"")</f>
        <v/>
      </c>
      <c r="HA377" s="12" t="str">
        <f t="shared" ca="1" si="1502"/>
        <v/>
      </c>
      <c r="HB377" s="12" t="str">
        <f t="shared" ca="1" si="1503"/>
        <v/>
      </c>
      <c r="HC377" s="12" t="str">
        <f t="shared" ca="1" si="1504"/>
        <v/>
      </c>
      <c r="HD377" s="12" t="str">
        <f t="shared" ca="1" si="1505"/>
        <v/>
      </c>
      <c r="HE377" t="str">
        <f t="shared" ca="1" si="1371"/>
        <v/>
      </c>
      <c r="HF377" s="12" t="str">
        <f t="shared" ca="1" si="1506"/>
        <v/>
      </c>
      <c r="HG377" s="12" t="str">
        <f t="shared" ca="1" si="1507"/>
        <v/>
      </c>
      <c r="HH377" s="12" t="str">
        <f t="shared" ca="1" si="1508"/>
        <v/>
      </c>
      <c r="HJ377" s="17"/>
      <c r="HL377" s="18">
        <f t="shared" si="1372"/>
        <v>1987</v>
      </c>
      <c r="HM377" s="9">
        <f t="shared" si="1540"/>
        <v>0.77270814285921596</v>
      </c>
      <c r="HN377" s="9">
        <f t="shared" si="1541"/>
        <v>1.0957942956532947</v>
      </c>
      <c r="HO377" s="9">
        <f t="shared" si="1542"/>
        <v>0.99853660190638382</v>
      </c>
      <c r="HP377" s="9">
        <f t="shared" si="1543"/>
        <v>1.135243981702734</v>
      </c>
      <c r="HQ377" s="9">
        <f t="shared" si="1544"/>
        <v>0.96666431810055586</v>
      </c>
      <c r="HR377" s="9">
        <f t="shared" si="1317"/>
        <v>0.84672888225458609</v>
      </c>
      <c r="HS377" s="9">
        <f t="shared" si="1545"/>
        <v>0.84672917514998014</v>
      </c>
      <c r="HT377" s="9"/>
      <c r="HU377" s="9">
        <f t="shared" si="1546"/>
        <v>1.133582667824121</v>
      </c>
      <c r="HV377" s="23">
        <f t="shared" si="1320"/>
        <v>1.0957939166028128</v>
      </c>
      <c r="HX377" s="8"/>
      <c r="HY377" s="5">
        <f t="shared" si="1393"/>
        <v>38</v>
      </c>
      <c r="HZ377" t="b">
        <f t="shared" si="1373"/>
        <v>0</v>
      </c>
      <c r="IC377" s="11"/>
      <c r="ID377" s="11"/>
      <c r="IE377" s="11"/>
      <c r="IF377" t="str">
        <f t="shared" ca="1" si="1375"/>
        <v/>
      </c>
      <c r="IG377" s="12" t="str">
        <f t="shared" si="1376"/>
        <v/>
      </c>
      <c r="IH377" s="19" t="str">
        <f t="shared" ca="1" si="1377"/>
        <v/>
      </c>
      <c r="II377" s="19" t="str">
        <f t="shared" ca="1" si="1378"/>
        <v/>
      </c>
      <c r="IJ377" s="11" t="str">
        <f t="shared" ca="1" si="1379"/>
        <v/>
      </c>
      <c r="IK377" s="12" t="str">
        <f t="shared" ca="1" si="1380"/>
        <v/>
      </c>
      <c r="IL377" s="12" t="str">
        <f t="shared" ca="1" si="1499"/>
        <v/>
      </c>
      <c r="IM377" s="12" t="str">
        <f t="shared" ca="1" si="1500"/>
        <v/>
      </c>
      <c r="IN377" s="12" t="str">
        <f t="shared" ca="1" si="1501"/>
        <v/>
      </c>
      <c r="IO377" t="str">
        <f t="shared" ca="1" si="1381"/>
        <v/>
      </c>
      <c r="IP377" s="12" t="str">
        <f t="shared" ca="1" si="1382"/>
        <v/>
      </c>
      <c r="IQ377" s="12" t="str">
        <f t="shared" ca="1" si="1383"/>
        <v/>
      </c>
      <c r="IR377" s="12" t="str">
        <f t="shared" ca="1" si="1384"/>
        <v/>
      </c>
    </row>
    <row r="378" spans="1:252" x14ac:dyDescent="0.2">
      <c r="A378" t="s">
        <v>218</v>
      </c>
      <c r="B378" s="1">
        <f t="shared" si="1385"/>
        <v>1988</v>
      </c>
      <c r="C378" s="124">
        <f>Manufacturing_Energy_Data!C84</f>
        <v>851.12053122624513</v>
      </c>
      <c r="D378" s="124">
        <f>Manufacturing_Energy_Data!D84</f>
        <v>168.48905994885055</v>
      </c>
      <c r="E378" s="124">
        <f>Manufacturing_Energy_Data!E84</f>
        <v>46.203934666809843</v>
      </c>
      <c r="F378" s="124">
        <v>0.01</v>
      </c>
      <c r="G378" s="124">
        <v>0.01</v>
      </c>
      <c r="H378" s="124">
        <v>0.01</v>
      </c>
      <c r="I378" s="124">
        <f>Manufacturing_Energy_Data!F84</f>
        <v>302.60197307912358</v>
      </c>
      <c r="J378" s="124">
        <f>Manufacturing_Energy_Data!G84</f>
        <v>2153.9562641132611</v>
      </c>
      <c r="K378" s="124">
        <f>Manufacturing_Energy_Data!H84</f>
        <v>40.089746346787351</v>
      </c>
      <c r="L378" s="124">
        <f>Manufacturing_Energy_Data!I84</f>
        <v>3018.3157833208888</v>
      </c>
      <c r="M378" s="124">
        <f>Manufacturing_Energy_Data!J84</f>
        <v>2425.2974275342949</v>
      </c>
      <c r="N378" s="124">
        <f>Manufacturing_Energy_Data!K84</f>
        <v>150.36582650079393</v>
      </c>
      <c r="O378" s="124">
        <f>Manufacturing_Energy_Data!L84</f>
        <v>884.64406029384702</v>
      </c>
      <c r="P378" s="124">
        <f>Manufacturing_Energy_Data!M84</f>
        <v>2134.8918237453663</v>
      </c>
      <c r="Q378" s="124">
        <f>Manufacturing_Energy_Data!N84</f>
        <v>251.14969713900282</v>
      </c>
      <c r="R378" s="124">
        <f>Manufacturing_Energy_Data!O84</f>
        <v>138.88393804304263</v>
      </c>
      <c r="S378" s="124">
        <f>Manufacturing_Energy_Data!P84</f>
        <v>62.693189717341816</v>
      </c>
      <c r="T378" s="124">
        <f>Manufacturing_Energy_Data!Q84</f>
        <v>64.55717435203718</v>
      </c>
      <c r="U378" s="124">
        <f>Manufacturing_Energy_Data!R84</f>
        <v>254.78050349600764</v>
      </c>
      <c r="V378" s="124">
        <f>Manufacturing_Energy_Data!S84</f>
        <v>48.640156995919362</v>
      </c>
      <c r="W378" s="124">
        <f>Manufacturing_Energy_Data!T84</f>
        <v>45.434393503358493</v>
      </c>
      <c r="X378" s="124">
        <f t="shared" si="1550"/>
        <v>13042.14548402298</v>
      </c>
      <c r="Y378">
        <v>13042.14548402298</v>
      </c>
      <c r="Z378" s="19">
        <f t="shared" si="1475"/>
        <v>1.1590072552535462</v>
      </c>
      <c r="AA378" s="19">
        <f t="shared" si="1476"/>
        <v>1.6960443357104802</v>
      </c>
      <c r="AB378" s="19">
        <f t="shared" si="1477"/>
        <v>0.50894037050702778</v>
      </c>
      <c r="AC378" s="19">
        <f t="shared" si="1478"/>
        <v>1.3617427999107433E-5</v>
      </c>
      <c r="AD378" s="19">
        <f t="shared" si="1479"/>
        <v>1.0066198578265915E-4</v>
      </c>
      <c r="AE378" s="19">
        <f t="shared" si="1480"/>
        <v>1.1015087225301188E-4</v>
      </c>
      <c r="AF378" s="19">
        <f t="shared" si="1481"/>
        <v>3.3456852967577864</v>
      </c>
      <c r="AG378" s="19">
        <f t="shared" si="1482"/>
        <v>10.656841284094435</v>
      </c>
      <c r="AH378" s="19">
        <f t="shared" si="1483"/>
        <v>0.37989919569086317</v>
      </c>
      <c r="AI378" s="19">
        <f t="shared" si="1484"/>
        <v>4.3532072086764453</v>
      </c>
      <c r="AJ378" s="19">
        <f t="shared" si="1485"/>
        <v>3.9154519339525251</v>
      </c>
      <c r="AK378" s="19">
        <f t="shared" si="1486"/>
        <v>0.89939179161813643</v>
      </c>
      <c r="AL378" s="19">
        <f t="shared" si="1487"/>
        <v>8.33449919636349</v>
      </c>
      <c r="AM378" s="19">
        <f t="shared" si="1488"/>
        <v>8.6375955968243634</v>
      </c>
      <c r="AN378" s="19">
        <f t="shared" si="1489"/>
        <v>0.90557972359709549</v>
      </c>
      <c r="AO378" s="19">
        <f t="shared" si="1490"/>
        <v>0.50267786089777033</v>
      </c>
      <c r="AP378" s="19">
        <f t="shared" si="1491"/>
        <v>1.1305816529872363</v>
      </c>
      <c r="AQ378" s="19">
        <f t="shared" si="1492"/>
        <v>0.53788274815596904</v>
      </c>
      <c r="AR378" s="19">
        <f t="shared" si="1493"/>
        <v>0.46124347241796904</v>
      </c>
      <c r="AS378" s="19">
        <f t="shared" si="1494"/>
        <v>0.68523080740633313</v>
      </c>
      <c r="AT378" s="19">
        <f t="shared" si="1495"/>
        <v>0.47277228556036605</v>
      </c>
      <c r="AU378" s="19">
        <f t="shared" si="1496"/>
        <v>11.955534486579475</v>
      </c>
      <c r="AV378" s="19"/>
      <c r="AX378" s="19">
        <f t="shared" si="1513"/>
        <v>0.96315768082153186</v>
      </c>
      <c r="AY378" s="19">
        <f t="shared" si="1514"/>
        <v>0.92075034688043911</v>
      </c>
      <c r="AZ378" s="19">
        <f t="shared" si="1515"/>
        <v>1.5424906367346489</v>
      </c>
      <c r="BA378" s="19">
        <f t="shared" si="1516"/>
        <v>0.92161383988483048</v>
      </c>
      <c r="BB378" s="19">
        <f t="shared" si="1517"/>
        <v>0.85327351365980852</v>
      </c>
      <c r="BC378" s="19">
        <f t="shared" si="1518"/>
        <v>0.93045418279601666</v>
      </c>
      <c r="BD378" s="19">
        <f t="shared" si="1519"/>
        <v>0.99980090715301173</v>
      </c>
      <c r="BE378" s="19">
        <f t="shared" si="1520"/>
        <v>0.958624342449103</v>
      </c>
      <c r="BF378" s="19">
        <f t="shared" si="1521"/>
        <v>1.2722822242306639</v>
      </c>
      <c r="BG378" s="19">
        <f t="shared" si="1522"/>
        <v>1.1245634543712135</v>
      </c>
      <c r="BH378" s="19">
        <f t="shared" si="1523"/>
        <v>1.0161133614878437</v>
      </c>
      <c r="BI378" s="19">
        <f t="shared" si="1524"/>
        <v>0.95244368293454751</v>
      </c>
      <c r="BJ378" s="19">
        <f t="shared" si="1525"/>
        <v>0.96831117455850746</v>
      </c>
      <c r="BK378" s="19">
        <f t="shared" si="1526"/>
        <v>0.98153787169341467</v>
      </c>
      <c r="BL378" s="19">
        <f t="shared" si="1527"/>
        <v>1.0861332485250788</v>
      </c>
      <c r="BM378" s="19">
        <f t="shared" si="1528"/>
        <v>1.0657598452379915</v>
      </c>
      <c r="BN378" s="19">
        <f t="shared" si="1529"/>
        <v>0.92352990869558294</v>
      </c>
      <c r="BO378" s="19">
        <f t="shared" si="1530"/>
        <v>0.94471660778065469</v>
      </c>
      <c r="BP378" s="19">
        <f t="shared" si="1531"/>
        <v>0.97906527358282769</v>
      </c>
      <c r="BQ378" s="19">
        <f t="shared" si="1532"/>
        <v>1.1340605947754268</v>
      </c>
      <c r="BR378" s="19">
        <f t="shared" si="1533"/>
        <v>1.0668085217238525</v>
      </c>
      <c r="BS378" s="19">
        <f t="shared" si="1534"/>
        <v>0.98517697373815916</v>
      </c>
      <c r="BU378" s="16"/>
      <c r="BV378" s="9">
        <f t="shared" si="1535"/>
        <v>1.1607102581452091</v>
      </c>
      <c r="BW378" s="9">
        <f t="shared" si="1324"/>
        <v>0.98517697373815916</v>
      </c>
      <c r="BX378" s="9">
        <f t="shared" si="1325"/>
        <v>0.96373300415032048</v>
      </c>
      <c r="BY378" s="9">
        <f t="shared" si="1326"/>
        <v>1.0052899639761368</v>
      </c>
      <c r="BZ378" s="9">
        <f t="shared" si="1327"/>
        <v>1.0168718845144187</v>
      </c>
      <c r="CA378" s="9">
        <f t="shared" si="1301"/>
        <v>1.1435051936211722</v>
      </c>
      <c r="CB378" s="9">
        <f t="shared" si="1328"/>
        <v>1.1435050195063345</v>
      </c>
      <c r="CC378" s="9"/>
      <c r="CD378" s="9">
        <f t="shared" si="1329"/>
        <v>0.96883111702488978</v>
      </c>
      <c r="CE378" s="9">
        <f t="shared" si="1330"/>
        <v>0.98517712374530897</v>
      </c>
      <c r="CG378" s="35"/>
      <c r="CH378">
        <f t="shared" si="1331"/>
        <v>1988</v>
      </c>
      <c r="CI378" s="19">
        <f t="shared" si="1332"/>
        <v>6.5259242221219912E-2</v>
      </c>
      <c r="CJ378" s="19">
        <f t="shared" si="1416"/>
        <v>1.2918814634850893E-2</v>
      </c>
      <c r="CK378" s="19">
        <f t="shared" si="1417"/>
        <v>3.5426636455950481E-3</v>
      </c>
      <c r="CL378" s="19">
        <f t="shared" si="1418"/>
        <v>7.6674501233330822E-7</v>
      </c>
      <c r="CM378" s="19">
        <f t="shared" si="1419"/>
        <v>7.6674501233330822E-7</v>
      </c>
      <c r="CN378" s="19">
        <f t="shared" si="1420"/>
        <v>7.6674501233330822E-7</v>
      </c>
      <c r="CO378" s="19">
        <f t="shared" si="1421"/>
        <v>2.32018553580636E-2</v>
      </c>
      <c r="CP378" s="19">
        <f t="shared" si="1422"/>
        <v>0.16515352222929289</v>
      </c>
      <c r="CQ378" s="19">
        <f t="shared" si="1423"/>
        <v>3.0738613057106666E-3</v>
      </c>
      <c r="CR378" s="19">
        <f t="shared" si="1424"/>
        <v>0.23142785725081938</v>
      </c>
      <c r="CS378" s="19">
        <f t="shared" si="1425"/>
        <v>0.18595847059867238</v>
      </c>
      <c r="CT378" s="19">
        <f t="shared" si="1426"/>
        <v>1.1529224749485933E-2</v>
      </c>
      <c r="CU378" s="19">
        <f t="shared" si="1427"/>
        <v>6.7829642092059356E-2</v>
      </c>
      <c r="CV378" s="19">
        <f t="shared" si="1428"/>
        <v>0.16369176577279199</v>
      </c>
      <c r="CW378" s="19">
        <f t="shared" si="1429"/>
        <v>1.9256777763035134E-2</v>
      </c>
      <c r="CX378" s="19">
        <f t="shared" si="1430"/>
        <v>1.0648856678771114E-2</v>
      </c>
      <c r="CY378" s="19">
        <f t="shared" si="1415"/>
        <v>4.8069690523037684E-3</v>
      </c>
      <c r="CZ378" s="19">
        <f t="shared" si="1431"/>
        <v>4.9498891444756275E-3</v>
      </c>
      <c r="DA378" s="19">
        <f t="shared" si="1432"/>
        <v>1.9535168029533288E-2</v>
      </c>
      <c r="DB378" s="19">
        <f t="shared" si="1433"/>
        <v>3.7294597775730238E-3</v>
      </c>
      <c r="DC378" s="19">
        <f t="shared" si="1434"/>
        <v>3.4836594607088986E-3</v>
      </c>
      <c r="DF378" s="19">
        <f t="shared" si="1386"/>
        <v>6.7131607645441946E-2</v>
      </c>
      <c r="DG378" s="19">
        <f t="shared" si="1437"/>
        <v>1.3596037473066671E-2</v>
      </c>
      <c r="DH378" s="19">
        <f t="shared" si="1438"/>
        <v>3.4778875192477731E-3</v>
      </c>
      <c r="DI378" s="19">
        <f t="shared" si="1439"/>
        <v>7.9712516582358409E-7</v>
      </c>
      <c r="DJ378" s="19">
        <f t="shared" si="1440"/>
        <v>7.9712516582358409E-7</v>
      </c>
      <c r="DK378" s="19">
        <f t="shared" si="1441"/>
        <v>7.9712516582358409E-7</v>
      </c>
      <c r="DL378" s="19">
        <f t="shared" si="1442"/>
        <v>2.3744560126996953E-2</v>
      </c>
      <c r="DM378" s="19">
        <f t="shared" si="1443"/>
        <v>0.1670309173184874</v>
      </c>
      <c r="DN378" s="19">
        <f t="shared" si="1444"/>
        <v>3.0048587490374618E-3</v>
      </c>
      <c r="DO378" s="19">
        <f t="shared" si="1445"/>
        <v>0.22975183266370736</v>
      </c>
      <c r="DP378" s="19">
        <f t="shared" si="1446"/>
        <v>0.18535468934981553</v>
      </c>
      <c r="DQ378" s="19">
        <f t="shared" si="1447"/>
        <v>1.2028664004199396E-2</v>
      </c>
      <c r="DR378" s="19">
        <f t="shared" si="1448"/>
        <v>6.9735945346856981E-2</v>
      </c>
      <c r="DS378" s="19">
        <f t="shared" si="1449"/>
        <v>0.15712767395362995</v>
      </c>
      <c r="DT378" s="19">
        <f t="shared" si="1450"/>
        <v>1.9672995821385968E-2</v>
      </c>
      <c r="DU378" s="19">
        <f t="shared" si="1451"/>
        <v>1.0855876735745371E-2</v>
      </c>
      <c r="DV378" s="19">
        <f t="shared" si="1435"/>
        <v>4.9042917280328899E-3</v>
      </c>
      <c r="DW378" s="19">
        <f t="shared" si="1452"/>
        <v>5.2584343541567857E-3</v>
      </c>
      <c r="DX378" s="19">
        <f t="shared" si="1453"/>
        <v>1.9804529089116795E-2</v>
      </c>
      <c r="DY378" s="19">
        <f t="shared" si="1454"/>
        <v>3.8081931692193539E-3</v>
      </c>
      <c r="DZ378" s="19">
        <f t="shared" si="1455"/>
        <v>3.5353099222264098E-3</v>
      </c>
      <c r="EA378" s="19">
        <f t="shared" si="1355"/>
        <v>0.99982669634586829</v>
      </c>
      <c r="EB378" s="19"/>
      <c r="EC378" s="19">
        <f t="shared" si="1387"/>
        <v>6.7143243814945339E-2</v>
      </c>
      <c r="ED378" s="19">
        <f t="shared" si="1456"/>
        <v>1.3598394124458762E-2</v>
      </c>
      <c r="EE378" s="19">
        <f t="shared" si="1457"/>
        <v>3.4784903543370414E-3</v>
      </c>
      <c r="EF378" s="19">
        <f t="shared" si="1458"/>
        <v>7.9726333447275339E-7</v>
      </c>
      <c r="EG378" s="19">
        <f t="shared" si="1459"/>
        <v>7.9726333447275339E-7</v>
      </c>
      <c r="EH378" s="19">
        <f t="shared" si="1460"/>
        <v>7.9726333447275339E-7</v>
      </c>
      <c r="EI378" s="19">
        <f t="shared" si="1461"/>
        <v>2.3748675859304159E-2</v>
      </c>
      <c r="EJ378" s="19">
        <f t="shared" si="1462"/>
        <v>0.16705986940431394</v>
      </c>
      <c r="EK378" s="19">
        <f t="shared" si="1463"/>
        <v>3.0053795923028607E-3</v>
      </c>
      <c r="EL378" s="19">
        <f t="shared" si="1464"/>
        <v>0.22979165639745</v>
      </c>
      <c r="EM378" s="19">
        <f t="shared" si="1465"/>
        <v>0.18538681756272699</v>
      </c>
      <c r="EN378" s="19">
        <f t="shared" si="1466"/>
        <v>1.2030748976959044E-2</v>
      </c>
      <c r="EO378" s="19">
        <f t="shared" si="1467"/>
        <v>6.974803293583326E-2</v>
      </c>
      <c r="EP378" s="19">
        <f t="shared" si="1468"/>
        <v>0.15715490947370647</v>
      </c>
      <c r="EQ378" s="19">
        <f t="shared" si="1469"/>
        <v>1.9676405814413784E-2</v>
      </c>
      <c r="ER378" s="19">
        <f t="shared" si="1470"/>
        <v>1.0857758424956095E-2</v>
      </c>
      <c r="ES378" s="19">
        <f t="shared" si="1436"/>
        <v>4.9051418070320827E-3</v>
      </c>
      <c r="ET378" s="19">
        <f t="shared" si="1471"/>
        <v>5.2593458180053886E-3</v>
      </c>
      <c r="EU378" s="19">
        <f t="shared" si="1472"/>
        <v>1.9807961881291726E-2</v>
      </c>
      <c r="EV378" s="19">
        <f t="shared" si="1473"/>
        <v>3.808853257406914E-3</v>
      </c>
      <c r="EW378" s="19">
        <f t="shared" si="1474"/>
        <v>3.535922710552876E-3</v>
      </c>
      <c r="EX378" s="19"/>
      <c r="EY378" s="19"/>
      <c r="EZ378" s="19">
        <f t="shared" si="1388"/>
        <v>-4.6210866876659987E-3</v>
      </c>
      <c r="FA378" s="19">
        <f t="shared" si="1399"/>
        <v>-2.7267537375673511E-2</v>
      </c>
      <c r="FB378" s="19">
        <f t="shared" si="1400"/>
        <v>0.11363385191089345</v>
      </c>
      <c r="FC378" s="19">
        <f t="shared" si="1401"/>
        <v>-2.5528674361175913E-2</v>
      </c>
      <c r="FD378" s="19">
        <f t="shared" si="1402"/>
        <v>-3.153828517759822E-3</v>
      </c>
      <c r="FE378" s="19">
        <f t="shared" si="1403"/>
        <v>-6.0595761628904504E-4</v>
      </c>
      <c r="FF378" s="19">
        <f t="shared" si="1404"/>
        <v>3.1366687396017619E-2</v>
      </c>
      <c r="FG378" s="19">
        <f t="shared" si="1405"/>
        <v>1.763661961025358E-2</v>
      </c>
      <c r="FH378" s="19">
        <f t="shared" si="1406"/>
        <v>9.5985205381014058E-2</v>
      </c>
      <c r="FI378" s="19">
        <f t="shared" si="1407"/>
        <v>6.0713453165784324E-2</v>
      </c>
      <c r="FJ378" s="19">
        <f t="shared" si="1408"/>
        <v>4.2039472417331102E-2</v>
      </c>
      <c r="FK378" s="19">
        <f t="shared" si="1409"/>
        <v>-5.0239925013440954E-2</v>
      </c>
      <c r="FL378" s="19">
        <f t="shared" si="1410"/>
        <v>1.3146861497243199E-2</v>
      </c>
      <c r="FM378" s="19">
        <f t="shared" si="1411"/>
        <v>5.2153873462052636E-2</v>
      </c>
      <c r="FN378" s="19">
        <f t="shared" si="1412"/>
        <v>-9.744277185604007E-3</v>
      </c>
      <c r="FO378" s="19">
        <f t="shared" si="1413"/>
        <v>-4.296590058013508E-2</v>
      </c>
      <c r="FP378" s="19">
        <f t="shared" si="1394"/>
        <v>-5.0997057603867489E-2</v>
      </c>
      <c r="FQ378" s="19">
        <f t="shared" si="1395"/>
        <v>-7.5999346875627191E-2</v>
      </c>
      <c r="FR378" s="19">
        <f t="shared" si="1396"/>
        <v>-4.2607824082533508E-4</v>
      </c>
      <c r="FS378" s="19">
        <f t="shared" si="1397"/>
        <v>4.8477963182815796E-2</v>
      </c>
      <c r="FT378" s="19">
        <f t="shared" si="1398"/>
        <v>-1.9867795536556154E-2</v>
      </c>
      <c r="FU378" s="19"/>
      <c r="FV378" s="19"/>
      <c r="FW378" s="19">
        <f t="shared" si="1547"/>
        <v>1.0332876234371222</v>
      </c>
      <c r="FX378" s="19">
        <f t="shared" si="1389"/>
        <v>0.64992999323727541</v>
      </c>
      <c r="FY378" s="19">
        <f t="shared" si="1536"/>
        <v>1.0168718845144187</v>
      </c>
      <c r="FZ378" s="19"/>
      <c r="GA378" s="19">
        <f t="shared" si="1548"/>
        <v>1.0061306942299544</v>
      </c>
      <c r="GB378" s="19">
        <f t="shared" si="1390"/>
        <v>0.83514027124230739</v>
      </c>
      <c r="GC378" s="19">
        <f t="shared" si="1537"/>
        <v>0.96373300415032048</v>
      </c>
      <c r="GD378" s="19"/>
      <c r="GE378" s="19">
        <f t="shared" si="1549"/>
        <v>0.97735666393593279</v>
      </c>
      <c r="GF378" s="19">
        <f t="shared" si="1391"/>
        <v>0.92827220133397059</v>
      </c>
      <c r="GG378" s="19">
        <f t="shared" si="1538"/>
        <v>1.0052899639761368</v>
      </c>
      <c r="GH378" s="19"/>
      <c r="GI378" s="132">
        <f t="shared" si="1497"/>
        <v>1.1607102581452091</v>
      </c>
      <c r="GJ378" s="19">
        <f t="shared" si="1362"/>
        <v>1.143505193621172</v>
      </c>
      <c r="GK378" s="19">
        <f t="shared" si="1539"/>
        <v>1.1435050195063345</v>
      </c>
      <c r="GL378" s="3"/>
      <c r="GM378" s="3"/>
      <c r="GN378" s="8"/>
      <c r="GO378" s="5">
        <f t="shared" si="1392"/>
        <v>39</v>
      </c>
      <c r="GP378" t="b">
        <f t="shared" si="1363"/>
        <v>0</v>
      </c>
      <c r="GS378" s="11"/>
      <c r="GT378" s="11"/>
      <c r="GU378" s="11"/>
      <c r="GV378" s="11"/>
      <c r="GW378" s="11"/>
      <c r="GX378" s="11"/>
      <c r="GY378" s="11"/>
      <c r="GZ378" s="11" t="str">
        <f ca="1">IF(GP378,OFFSET(#REF!,$GP$253+$GO378,0),"")</f>
        <v/>
      </c>
      <c r="HA378" s="12" t="str">
        <f t="shared" ca="1" si="1502"/>
        <v/>
      </c>
      <c r="HB378" s="12" t="str">
        <f t="shared" ca="1" si="1503"/>
        <v/>
      </c>
      <c r="HC378" s="12" t="str">
        <f t="shared" ca="1" si="1504"/>
        <v/>
      </c>
      <c r="HD378" s="12" t="str">
        <f t="shared" ca="1" si="1505"/>
        <v/>
      </c>
      <c r="HE378" t="str">
        <f t="shared" ca="1" si="1371"/>
        <v/>
      </c>
      <c r="HF378" s="12" t="str">
        <f t="shared" ca="1" si="1506"/>
        <v/>
      </c>
      <c r="HG378" s="12" t="str">
        <f t="shared" ca="1" si="1507"/>
        <v/>
      </c>
      <c r="HH378" s="12" t="str">
        <f t="shared" ca="1" si="1508"/>
        <v/>
      </c>
      <c r="HJ378" s="17"/>
      <c r="HL378" s="18">
        <f t="shared" si="1372"/>
        <v>1988</v>
      </c>
      <c r="HM378" s="9">
        <f t="shared" si="1540"/>
        <v>0.82152756613986966</v>
      </c>
      <c r="HN378" s="9">
        <f t="shared" si="1541"/>
        <v>1.1134166759436119</v>
      </c>
      <c r="HO378" s="9">
        <f t="shared" si="1542"/>
        <v>1.0046583244900897</v>
      </c>
      <c r="HP378" s="9">
        <f t="shared" si="1543"/>
        <v>1.109538270710329</v>
      </c>
      <c r="HQ378" s="9">
        <f t="shared" si="1544"/>
        <v>0.99884227591158958</v>
      </c>
      <c r="HR378" s="9">
        <f t="shared" si="1317"/>
        <v>0.9147022134574383</v>
      </c>
      <c r="HS378" s="9">
        <f t="shared" si="1545"/>
        <v>0.91470249188749941</v>
      </c>
      <c r="HT378" s="9"/>
      <c r="HU378" s="9">
        <f t="shared" si="1546"/>
        <v>1.1147068600094707</v>
      </c>
      <c r="HV378" s="23">
        <f t="shared" si="1320"/>
        <v>1.1134163370261214</v>
      </c>
      <c r="HX378" s="8"/>
      <c r="HY378" s="5">
        <f t="shared" si="1393"/>
        <v>39</v>
      </c>
      <c r="HZ378" t="b">
        <f t="shared" si="1373"/>
        <v>0</v>
      </c>
      <c r="IC378" s="11"/>
      <c r="ID378" s="11"/>
      <c r="IE378" s="11"/>
      <c r="IF378" t="str">
        <f t="shared" ca="1" si="1375"/>
        <v/>
      </c>
      <c r="IG378" s="12" t="str">
        <f t="shared" si="1376"/>
        <v/>
      </c>
      <c r="IH378" s="19" t="str">
        <f t="shared" ca="1" si="1377"/>
        <v/>
      </c>
      <c r="II378" s="19" t="str">
        <f t="shared" ca="1" si="1378"/>
        <v/>
      </c>
      <c r="IJ378" s="11" t="str">
        <f t="shared" ca="1" si="1379"/>
        <v/>
      </c>
      <c r="IK378" s="12" t="str">
        <f t="shared" ca="1" si="1380"/>
        <v/>
      </c>
      <c r="IL378" s="12" t="str">
        <f t="shared" ca="1" si="1499"/>
        <v/>
      </c>
      <c r="IM378" s="12" t="str">
        <f t="shared" ca="1" si="1500"/>
        <v/>
      </c>
      <c r="IN378" s="12" t="str">
        <f t="shared" ca="1" si="1501"/>
        <v/>
      </c>
      <c r="IO378" t="str">
        <f t="shared" ca="1" si="1381"/>
        <v/>
      </c>
      <c r="IP378" s="12" t="str">
        <f t="shared" ca="1" si="1382"/>
        <v/>
      </c>
      <c r="IQ378" s="12" t="str">
        <f t="shared" ca="1" si="1383"/>
        <v/>
      </c>
      <c r="IR378" s="12" t="str">
        <f t="shared" ca="1" si="1384"/>
        <v/>
      </c>
    </row>
    <row r="379" spans="1:252" x14ac:dyDescent="0.2">
      <c r="A379" t="s">
        <v>218</v>
      </c>
      <c r="B379" s="1">
        <f t="shared" si="1385"/>
        <v>1989</v>
      </c>
      <c r="C379" s="124">
        <f>Manufacturing_Energy_Data!C85</f>
        <v>851.8988327684732</v>
      </c>
      <c r="D379" s="124">
        <f>Manufacturing_Energy_Data!D85</f>
        <v>167.44427557233792</v>
      </c>
      <c r="E379" s="124">
        <f>Manufacturing_Energy_Data!E85</f>
        <v>38.72494633334945</v>
      </c>
      <c r="F379" s="124">
        <v>0.01</v>
      </c>
      <c r="G379" s="124">
        <v>0.01</v>
      </c>
      <c r="H379" s="124">
        <v>0.01</v>
      </c>
      <c r="I379" s="124">
        <f>Manufacturing_Energy_Data!F85</f>
        <v>314.98874210000514</v>
      </c>
      <c r="J379" s="124">
        <f>Manufacturing_Energy_Data!G85</f>
        <v>2186.1253063093668</v>
      </c>
      <c r="K379" s="124">
        <f>Manufacturing_Energy_Data!H85</f>
        <v>41.243633713675202</v>
      </c>
      <c r="L379" s="124">
        <f>Manufacturing_Energy_Data!I85</f>
        <v>2965.3762841158969</v>
      </c>
      <c r="M379" s="124">
        <f>Manufacturing_Energy_Data!J85</f>
        <v>2521.8421868716355</v>
      </c>
      <c r="N379" s="124">
        <f>Manufacturing_Energy_Data!K85</f>
        <v>156.13332627095838</v>
      </c>
      <c r="O379" s="124">
        <f>Manufacturing_Energy_Data!L85</f>
        <v>872.26871686531888</v>
      </c>
      <c r="P379" s="124">
        <f>Manufacturing_Energy_Data!M85</f>
        <v>2135.9489196898717</v>
      </c>
      <c r="Q379" s="124">
        <f>Manufacturing_Energy_Data!N85</f>
        <v>241.61252681571094</v>
      </c>
      <c r="R379" s="124">
        <f>Manufacturing_Energy_Data!O85</f>
        <v>135.84765730352257</v>
      </c>
      <c r="S379" s="124">
        <f>Manufacturing_Energy_Data!P85</f>
        <v>62.697248115282292</v>
      </c>
      <c r="T379" s="124">
        <f>Manufacturing_Energy_Data!Q85</f>
        <v>64.994227835018435</v>
      </c>
      <c r="U379" s="124">
        <f>Manufacturing_Energy_Data!R85</f>
        <v>251.14742131079424</v>
      </c>
      <c r="V379" s="124">
        <f>Manufacturing_Energy_Data!S85</f>
        <v>54.790411286187279</v>
      </c>
      <c r="W379" s="124">
        <f>Manufacturing_Energy_Data!T85</f>
        <v>41.18066817037402</v>
      </c>
      <c r="X379" s="124">
        <f t="shared" si="1550"/>
        <v>13104.295331447778</v>
      </c>
      <c r="Y379">
        <v>12935.595035398264</v>
      </c>
      <c r="Z379" s="19">
        <f t="shared" si="1475"/>
        <v>1.1297308929161798</v>
      </c>
      <c r="AA379" s="19">
        <f t="shared" si="1476"/>
        <v>1.6624764357052952</v>
      </c>
      <c r="AB379" s="19">
        <f t="shared" si="1477"/>
        <v>0.44805076924819665</v>
      </c>
      <c r="AC379" s="19">
        <f t="shared" si="1478"/>
        <v>1.3261326925931063E-5</v>
      </c>
      <c r="AD379" s="19">
        <f t="shared" si="1479"/>
        <v>9.9285355084419437E-5</v>
      </c>
      <c r="AE379" s="19">
        <f t="shared" si="1480"/>
        <v>1.1570081089107689E-4</v>
      </c>
      <c r="AF379" s="19">
        <f t="shared" si="1481"/>
        <v>3.5607021979660152</v>
      </c>
      <c r="AG379" s="19">
        <f t="shared" si="1482"/>
        <v>10.671611290207636</v>
      </c>
      <c r="AH379" s="19">
        <f t="shared" si="1483"/>
        <v>0.38645774947564698</v>
      </c>
      <c r="AI379" s="19">
        <f t="shared" si="1484"/>
        <v>4.2785003263032895</v>
      </c>
      <c r="AJ379" s="19">
        <f t="shared" si="1485"/>
        <v>3.9503726644078845</v>
      </c>
      <c r="AK379" s="19">
        <f t="shared" si="1486"/>
        <v>0.91154730915816218</v>
      </c>
      <c r="AL379" s="19">
        <f t="shared" si="1487"/>
        <v>8.2811859999401882</v>
      </c>
      <c r="AM379" s="19">
        <f t="shared" si="1488"/>
        <v>8.7103729691864515</v>
      </c>
      <c r="AN379" s="19">
        <f t="shared" si="1489"/>
        <v>0.87612887667322314</v>
      </c>
      <c r="AO379" s="19">
        <f t="shared" si="1490"/>
        <v>0.46884559059674435</v>
      </c>
      <c r="AP379" s="19">
        <f t="shared" si="1491"/>
        <v>1.104214608068065</v>
      </c>
      <c r="AQ379" s="19">
        <f t="shared" si="1492"/>
        <v>0.53668011648007163</v>
      </c>
      <c r="AR379" s="19">
        <f t="shared" si="1493"/>
        <v>0.45098996324164431</v>
      </c>
      <c r="AS379" s="19">
        <f t="shared" si="1494"/>
        <v>0.76728443971915528</v>
      </c>
      <c r="AT379" s="19">
        <f t="shared" si="1495"/>
        <v>0.42628658685972981</v>
      </c>
      <c r="AU379" s="19">
        <f t="shared" si="1496"/>
        <v>11.965792169368886</v>
      </c>
      <c r="AV379" s="19"/>
      <c r="AX379" s="19">
        <f t="shared" si="1513"/>
        <v>0.9388284515402362</v>
      </c>
      <c r="AY379" s="19">
        <f t="shared" si="1514"/>
        <v>0.90252696974161295</v>
      </c>
      <c r="AZ379" s="19">
        <f t="shared" si="1515"/>
        <v>1.3579471317211151</v>
      </c>
      <c r="BA379" s="19">
        <f t="shared" si="1516"/>
        <v>0.89751327717513996</v>
      </c>
      <c r="BB379" s="19">
        <f t="shared" si="1517"/>
        <v>0.84160433682243574</v>
      </c>
      <c r="BC379" s="19">
        <f t="shared" si="1518"/>
        <v>0.97733500647381211</v>
      </c>
      <c r="BD379" s="19">
        <f t="shared" si="1519"/>
        <v>1.0640550356239538</v>
      </c>
      <c r="BE379" s="19">
        <f t="shared" si="1520"/>
        <v>0.95995296197348023</v>
      </c>
      <c r="BF379" s="19">
        <f t="shared" si="1521"/>
        <v>1.2942468177114863</v>
      </c>
      <c r="BG379" s="19">
        <f t="shared" si="1522"/>
        <v>1.1052644351241137</v>
      </c>
      <c r="BH379" s="19">
        <f t="shared" si="1523"/>
        <v>1.0251757689460772</v>
      </c>
      <c r="BI379" s="19">
        <f t="shared" si="1524"/>
        <v>0.96531621079358898</v>
      </c>
      <c r="BJ379" s="19">
        <f t="shared" si="1525"/>
        <v>0.96211718945732227</v>
      </c>
      <c r="BK379" s="19">
        <f t="shared" si="1526"/>
        <v>0.98980796796904791</v>
      </c>
      <c r="BL379" s="19">
        <f t="shared" si="1527"/>
        <v>1.0508105229740017</v>
      </c>
      <c r="BM379" s="19">
        <f t="shared" si="1528"/>
        <v>0.99402986075911615</v>
      </c>
      <c r="BN379" s="19">
        <f t="shared" si="1529"/>
        <v>0.9019916548928304</v>
      </c>
      <c r="BO379" s="19">
        <f t="shared" si="1530"/>
        <v>0.94260435167807766</v>
      </c>
      <c r="BP379" s="19">
        <f t="shared" si="1531"/>
        <v>0.9573005107900322</v>
      </c>
      <c r="BQ379" s="19">
        <f t="shared" si="1532"/>
        <v>1.2698597883586531</v>
      </c>
      <c r="BR379" s="19">
        <f t="shared" si="1533"/>
        <v>0.96191375308624794</v>
      </c>
      <c r="BS379" s="19">
        <f t="shared" si="1534"/>
        <v>0.98602224191913257</v>
      </c>
      <c r="BU379" s="16"/>
      <c r="BV379" s="9">
        <f t="shared" si="1535"/>
        <v>1.1652416394988827</v>
      </c>
      <c r="BW379" s="9">
        <f t="shared" si="1324"/>
        <v>0.98602224191913257</v>
      </c>
      <c r="BX379" s="9">
        <f t="shared" si="1325"/>
        <v>0.97635121118882739</v>
      </c>
      <c r="BY379" s="9">
        <f t="shared" si="1326"/>
        <v>0.99670833012571147</v>
      </c>
      <c r="BZ379" s="9">
        <f t="shared" si="1327"/>
        <v>1.0132407262088088</v>
      </c>
      <c r="CA379" s="9">
        <f t="shared" si="1301"/>
        <v>1.148954394084392</v>
      </c>
      <c r="CB379" s="9">
        <f t="shared" si="1328"/>
        <v>1.1489541737562141</v>
      </c>
      <c r="CC379" s="9"/>
      <c r="CD379" s="9">
        <f t="shared" si="1329"/>
        <v>0.97313738532023197</v>
      </c>
      <c r="CE379" s="9">
        <f t="shared" si="1330"/>
        <v>0.98602243100281317</v>
      </c>
      <c r="CG379" s="35"/>
      <c r="CH379">
        <f t="shared" si="1331"/>
        <v>1989</v>
      </c>
      <c r="CI379" s="19">
        <f t="shared" si="1332"/>
        <v>6.5009129542744695E-2</v>
      </c>
      <c r="CJ379" s="19">
        <f t="shared" si="1416"/>
        <v>1.2777816077641656E-2</v>
      </c>
      <c r="CK379" s="19">
        <f t="shared" si="1417"/>
        <v>2.9551338209248884E-3</v>
      </c>
      <c r="CL379" s="19">
        <f t="shared" si="1418"/>
        <v>7.6310856456370698E-7</v>
      </c>
      <c r="CM379" s="19">
        <f t="shared" si="1419"/>
        <v>7.6310856456370698E-7</v>
      </c>
      <c r="CN379" s="19">
        <f t="shared" si="1420"/>
        <v>7.6310856456370698E-7</v>
      </c>
      <c r="CO379" s="19">
        <f t="shared" si="1421"/>
        <v>2.4037060683766261E-2</v>
      </c>
      <c r="CP379" s="19">
        <f t="shared" si="1422"/>
        <v>0.16682509444541349</v>
      </c>
      <c r="CQ379" s="19">
        <f t="shared" si="1423"/>
        <v>3.1473370120633994E-3</v>
      </c>
      <c r="CR379" s="19">
        <f t="shared" si="1424"/>
        <v>0.22629040395629413</v>
      </c>
      <c r="CS379" s="19">
        <f t="shared" si="1425"/>
        <v>0.19244393712798133</v>
      </c>
      <c r="CT379" s="19">
        <f t="shared" si="1426"/>
        <v>1.1914667849118796E-2</v>
      </c>
      <c r="CU379" s="19">
        <f t="shared" si="1427"/>
        <v>6.6563572844091992E-2</v>
      </c>
      <c r="CV379" s="19">
        <f t="shared" si="1428"/>
        <v>0.16299609140859384</v>
      </c>
      <c r="CW379" s="19">
        <f t="shared" si="1429"/>
        <v>1.8437658851894731E-2</v>
      </c>
      <c r="CX379" s="19">
        <f t="shared" si="1430"/>
        <v>1.0366651076423348E-2</v>
      </c>
      <c r="CY379" s="19">
        <f t="shared" si="1415"/>
        <v>4.7844807011347646E-3</v>
      </c>
      <c r="CZ379" s="19">
        <f t="shared" si="1431"/>
        <v>4.9597651908107445E-3</v>
      </c>
      <c r="DA379" s="19">
        <f t="shared" si="1432"/>
        <v>1.9165274817035675E-2</v>
      </c>
      <c r="DB379" s="19">
        <f t="shared" si="1433"/>
        <v>4.18110321084575E-3</v>
      </c>
      <c r="DC379" s="19">
        <f t="shared" si="1434"/>
        <v>3.1425320575268452E-3</v>
      </c>
      <c r="DF379" s="19">
        <f t="shared" si="1386"/>
        <v>6.5134105846676199E-2</v>
      </c>
      <c r="DG379" s="19">
        <f t="shared" si="1437"/>
        <v>1.2848186410983845E-2</v>
      </c>
      <c r="DH379" s="19">
        <f t="shared" si="1438"/>
        <v>3.2400252874835067E-3</v>
      </c>
      <c r="DI379" s="19">
        <f t="shared" si="1439"/>
        <v>7.6492534781256116E-7</v>
      </c>
      <c r="DJ379" s="19">
        <f t="shared" si="1440"/>
        <v>7.6492534781256116E-7</v>
      </c>
      <c r="DK379" s="19">
        <f t="shared" si="1441"/>
        <v>7.6492534781256116E-7</v>
      </c>
      <c r="DL379" s="19">
        <f t="shared" si="1442"/>
        <v>2.3616996681292843E-2</v>
      </c>
      <c r="DM379" s="19">
        <f t="shared" si="1443"/>
        <v>0.16598790554993309</v>
      </c>
      <c r="DN379" s="19">
        <f t="shared" si="1444"/>
        <v>3.110454522222251E-3</v>
      </c>
      <c r="DO379" s="19">
        <f t="shared" si="1445"/>
        <v>0.22884951977402737</v>
      </c>
      <c r="DP379" s="19">
        <f t="shared" si="1446"/>
        <v>0.18918267659776417</v>
      </c>
      <c r="DQ379" s="19">
        <f t="shared" si="1447"/>
        <v>1.1720890039177064E-2</v>
      </c>
      <c r="DR379" s="19">
        <f t="shared" si="1448"/>
        <v>6.7194619558593585E-2</v>
      </c>
      <c r="DS379" s="19">
        <f t="shared" si="1449"/>
        <v>0.16334368168660468</v>
      </c>
      <c r="DT379" s="19">
        <f t="shared" si="1450"/>
        <v>1.8844251290043103E-2</v>
      </c>
      <c r="DU379" s="19">
        <f t="shared" si="1451"/>
        <v>1.0507122250127409E-2</v>
      </c>
      <c r="DV379" s="19">
        <f t="shared" si="1435"/>
        <v>4.7957160889153519E-3</v>
      </c>
      <c r="DW379" s="19">
        <f t="shared" si="1452"/>
        <v>4.9548255272176328E-3</v>
      </c>
      <c r="DX379" s="19">
        <f t="shared" si="1453"/>
        <v>1.9349632177995055E-2</v>
      </c>
      <c r="DY379" s="19">
        <f t="shared" si="1454"/>
        <v>3.9509800851114827E-3</v>
      </c>
      <c r="DZ379" s="19">
        <f t="shared" si="1455"/>
        <v>3.3101667195174797E-3</v>
      </c>
      <c r="EA379" s="19">
        <f t="shared" si="1355"/>
        <v>0.99994405086972948</v>
      </c>
      <c r="EB379" s="19"/>
      <c r="EC379" s="19">
        <f t="shared" si="1387"/>
        <v>6.5137750247150308E-2</v>
      </c>
      <c r="ED379" s="19">
        <f t="shared" si="1456"/>
        <v>1.2848905296060089E-2</v>
      </c>
      <c r="EE379" s="19">
        <f t="shared" si="1457"/>
        <v>3.2402065742232313E-3</v>
      </c>
      <c r="EF379" s="19">
        <f t="shared" si="1458"/>
        <v>7.6496814711507689E-7</v>
      </c>
      <c r="EG379" s="19">
        <f t="shared" si="1459"/>
        <v>7.6496814711507689E-7</v>
      </c>
      <c r="EH379" s="19">
        <f t="shared" si="1460"/>
        <v>7.6496814711507689E-7</v>
      </c>
      <c r="EI379" s="19">
        <f t="shared" si="1461"/>
        <v>2.3618318105649305E-2</v>
      </c>
      <c r="EJ379" s="19">
        <f t="shared" si="1462"/>
        <v>0.1659971929485059</v>
      </c>
      <c r="EK379" s="19">
        <f t="shared" si="1463"/>
        <v>3.1106285591847322E-3</v>
      </c>
      <c r="EL379" s="19">
        <f t="shared" si="1464"/>
        <v>0.22886232442203047</v>
      </c>
      <c r="EM379" s="19">
        <f t="shared" si="1465"/>
        <v>0.18919326179621471</v>
      </c>
      <c r="EN379" s="19">
        <f t="shared" si="1466"/>
        <v>1.1721545849472768E-2</v>
      </c>
      <c r="EO379" s="19">
        <f t="shared" si="1467"/>
        <v>6.7198379249468185E-2</v>
      </c>
      <c r="EP379" s="19">
        <f t="shared" si="1468"/>
        <v>0.1633528211348744</v>
      </c>
      <c r="EQ379" s="19">
        <f t="shared" si="1469"/>
        <v>1.8845305668504939E-2</v>
      </c>
      <c r="ER379" s="19">
        <f t="shared" si="1470"/>
        <v>1.0507710147371289E-2</v>
      </c>
      <c r="ES379" s="19">
        <f t="shared" si="1436"/>
        <v>4.7959844200724461E-3</v>
      </c>
      <c r="ET379" s="19">
        <f t="shared" si="1471"/>
        <v>4.9551027609075066E-3</v>
      </c>
      <c r="EU379" s="19">
        <f t="shared" si="1472"/>
        <v>1.9350714833660111E-2</v>
      </c>
      <c r="EV379" s="19">
        <f t="shared" si="1473"/>
        <v>3.951201151379426E-3</v>
      </c>
      <c r="EW379" s="19">
        <f t="shared" si="1474"/>
        <v>3.3103519308288988E-3</v>
      </c>
      <c r="EX379" s="19"/>
      <c r="EY379" s="19"/>
      <c r="EZ379" s="19">
        <f t="shared" si="1388"/>
        <v>-2.5584367762671527E-2</v>
      </c>
      <c r="FA379" s="19">
        <f t="shared" si="1399"/>
        <v>-1.999035893119163E-2</v>
      </c>
      <c r="FB379" s="19">
        <f t="shared" si="1400"/>
        <v>-0.12742430919799827</v>
      </c>
      <c r="FC379" s="19">
        <f t="shared" si="1401"/>
        <v>-2.6498393302097113E-2</v>
      </c>
      <c r="FD379" s="19">
        <f t="shared" si="1402"/>
        <v>-1.3770150129732074E-2</v>
      </c>
      <c r="FE379" s="19">
        <f t="shared" si="1403"/>
        <v>4.9156650749485449E-2</v>
      </c>
      <c r="FF379" s="19">
        <f t="shared" si="1404"/>
        <v>6.228622746083292E-2</v>
      </c>
      <c r="FG379" s="19">
        <f t="shared" si="1405"/>
        <v>1.3850051636687833E-3</v>
      </c>
      <c r="FH379" s="19">
        <f t="shared" si="1406"/>
        <v>1.7116603304570616E-2</v>
      </c>
      <c r="FI379" s="19">
        <f t="shared" si="1407"/>
        <v>-1.7310305645443679E-2</v>
      </c>
      <c r="FJ379" s="19">
        <f t="shared" si="1408"/>
        <v>8.879160587959161E-3</v>
      </c>
      <c r="FK379" s="19">
        <f t="shared" si="1409"/>
        <v>1.3424747517767685E-2</v>
      </c>
      <c r="FL379" s="19">
        <f t="shared" si="1410"/>
        <v>-6.4172351305961913E-3</v>
      </c>
      <c r="FM379" s="19">
        <f t="shared" si="1411"/>
        <v>8.3903540674939853E-3</v>
      </c>
      <c r="FN379" s="19">
        <f t="shared" si="1412"/>
        <v>-3.3062117572021973E-2</v>
      </c>
      <c r="FO379" s="19">
        <f t="shared" si="1413"/>
        <v>-6.9676046241545803E-2</v>
      </c>
      <c r="FP379" s="19">
        <f t="shared" si="1394"/>
        <v>-2.3597917120017166E-2</v>
      </c>
      <c r="FQ379" s="19">
        <f t="shared" si="1395"/>
        <v>-2.238365418353492E-3</v>
      </c>
      <c r="FR379" s="19">
        <f t="shared" si="1396"/>
        <v>-2.2480958513307288E-2</v>
      </c>
      <c r="FS379" s="19">
        <f t="shared" si="1397"/>
        <v>0.1131018530842349</v>
      </c>
      <c r="FT379" s="19">
        <f t="shared" si="1398"/>
        <v>-0.10350198750348216</v>
      </c>
      <c r="FU379" s="19"/>
      <c r="FV379" s="19"/>
      <c r="FW379" s="19">
        <f t="shared" si="1547"/>
        <v>0.99642908968090504</v>
      </c>
      <c r="FX379" s="19">
        <f t="shared" si="1389"/>
        <v>0.64760915151773513</v>
      </c>
      <c r="FY379" s="19">
        <f t="shared" si="1536"/>
        <v>1.0132407262088088</v>
      </c>
      <c r="FZ379" s="19"/>
      <c r="GA379" s="19">
        <f t="shared" si="1548"/>
        <v>1.0130930527274322</v>
      </c>
      <c r="GB379" s="19">
        <f t="shared" si="1390"/>
        <v>0.84607480684848502</v>
      </c>
      <c r="GC379" s="19">
        <f t="shared" si="1537"/>
        <v>0.97635121118882739</v>
      </c>
      <c r="GD379" s="19"/>
      <c r="GE379" s="19">
        <f t="shared" si="1549"/>
        <v>0.99146352380114966</v>
      </c>
      <c r="GF379" s="19">
        <f t="shared" si="1391"/>
        <v>0.92034802778122871</v>
      </c>
      <c r="GG379" s="19">
        <f t="shared" si="1538"/>
        <v>0.99670833012571147</v>
      </c>
      <c r="GH379" s="19"/>
      <c r="GI379" s="132">
        <f t="shared" si="1497"/>
        <v>1.1652416394988827</v>
      </c>
      <c r="GJ379" s="19">
        <f t="shared" si="1362"/>
        <v>1.148954394084392</v>
      </c>
      <c r="GK379" s="19">
        <f t="shared" si="1539"/>
        <v>1.1489541737562141</v>
      </c>
      <c r="GL379" s="3"/>
      <c r="GM379" s="3"/>
      <c r="GN379" s="8"/>
      <c r="GO379" s="5">
        <f t="shared" si="1392"/>
        <v>40</v>
      </c>
      <c r="GP379" t="b">
        <f t="shared" si="1363"/>
        <v>0</v>
      </c>
      <c r="GS379" s="11"/>
      <c r="GT379" s="11"/>
      <c r="GU379" s="11"/>
      <c r="GV379" s="11"/>
      <c r="GW379" s="11"/>
      <c r="GX379" s="11"/>
      <c r="GY379" s="11"/>
      <c r="GZ379" s="11" t="str">
        <f ca="1">IF(GP379,OFFSET(#REF!,$GP$253+$GO379,0),"")</f>
        <v/>
      </c>
      <c r="HA379" s="12" t="str">
        <f t="shared" ca="1" si="1502"/>
        <v/>
      </c>
      <c r="HB379" s="12" t="str">
        <f t="shared" ca="1" si="1503"/>
        <v/>
      </c>
      <c r="HC379" s="12" t="str">
        <f t="shared" ca="1" si="1504"/>
        <v/>
      </c>
      <c r="HD379" s="12" t="str">
        <f t="shared" ca="1" si="1505"/>
        <v/>
      </c>
      <c r="HE379" t="str">
        <f t="shared" ca="1" si="1371"/>
        <v/>
      </c>
      <c r="HF379" s="12" t="str">
        <f t="shared" ca="1" si="1506"/>
        <v/>
      </c>
      <c r="HG379" s="12" t="str">
        <f t="shared" ca="1" si="1507"/>
        <v/>
      </c>
      <c r="HH379" s="12" t="str">
        <f t="shared" ca="1" si="1508"/>
        <v/>
      </c>
      <c r="HJ379" s="17"/>
      <c r="HL379" s="18">
        <f t="shared" si="1372"/>
        <v>1989</v>
      </c>
      <c r="HM379" s="9">
        <f t="shared" si="1540"/>
        <v>0.82473478746716611</v>
      </c>
      <c r="HN379" s="9">
        <f t="shared" si="1541"/>
        <v>1.1143719720106415</v>
      </c>
      <c r="HO379" s="9">
        <f t="shared" si="1542"/>
        <v>1.0178123689056922</v>
      </c>
      <c r="HP379" s="9">
        <f t="shared" si="1543"/>
        <v>1.1000667236706969</v>
      </c>
      <c r="HQ379" s="9">
        <f t="shared" si="1544"/>
        <v>0.99527549972138873</v>
      </c>
      <c r="HR379" s="9">
        <f t="shared" si="1317"/>
        <v>0.91906108804155473</v>
      </c>
      <c r="HS379" s="9">
        <f t="shared" si="1545"/>
        <v>0.91906133149556346</v>
      </c>
      <c r="HT379" s="9"/>
      <c r="HU379" s="9">
        <f t="shared" si="1546"/>
        <v>1.1196615179735954</v>
      </c>
      <c r="HV379" s="23">
        <f t="shared" si="1320"/>
        <v>1.1143716768199787</v>
      </c>
      <c r="HX379" s="8"/>
      <c r="HY379" s="5">
        <f t="shared" si="1393"/>
        <v>40</v>
      </c>
      <c r="HZ379" t="b">
        <f t="shared" si="1373"/>
        <v>0</v>
      </c>
      <c r="IC379" s="11"/>
      <c r="ID379" s="11"/>
      <c r="IE379" s="11"/>
      <c r="IF379" t="str">
        <f t="shared" ca="1" si="1375"/>
        <v/>
      </c>
      <c r="IG379" s="12" t="str">
        <f t="shared" si="1376"/>
        <v/>
      </c>
      <c r="IH379" s="19" t="str">
        <f t="shared" ca="1" si="1377"/>
        <v/>
      </c>
      <c r="II379" s="19" t="str">
        <f t="shared" ca="1" si="1378"/>
        <v/>
      </c>
      <c r="IJ379" s="11" t="str">
        <f t="shared" ca="1" si="1379"/>
        <v/>
      </c>
      <c r="IK379" s="12" t="str">
        <f t="shared" ca="1" si="1380"/>
        <v/>
      </c>
      <c r="IL379" s="12" t="str">
        <f t="shared" ca="1" si="1499"/>
        <v/>
      </c>
      <c r="IM379" s="12" t="str">
        <f t="shared" ca="1" si="1500"/>
        <v/>
      </c>
      <c r="IN379" s="12" t="str">
        <f t="shared" ca="1" si="1501"/>
        <v/>
      </c>
      <c r="IO379" t="str">
        <f t="shared" ca="1" si="1381"/>
        <v/>
      </c>
      <c r="IP379" s="12" t="str">
        <f t="shared" ca="1" si="1382"/>
        <v/>
      </c>
      <c r="IQ379" s="12" t="str">
        <f t="shared" ca="1" si="1383"/>
        <v/>
      </c>
      <c r="IR379" s="12" t="str">
        <f t="shared" ca="1" si="1384"/>
        <v/>
      </c>
    </row>
    <row r="380" spans="1:252" x14ac:dyDescent="0.2">
      <c r="A380" t="s">
        <v>218</v>
      </c>
      <c r="B380" s="1">
        <f t="shared" si="1385"/>
        <v>1990</v>
      </c>
      <c r="C380" s="124">
        <f>Manufacturing_Energy_Data!C86</f>
        <v>801.85853040559095</v>
      </c>
      <c r="D380" s="124">
        <f>Manufacturing_Energy_Data!D86</f>
        <v>155.89053627343949</v>
      </c>
      <c r="E380" s="124">
        <f>Manufacturing_Energy_Data!E86</f>
        <v>34.234269572907131</v>
      </c>
      <c r="F380" s="124">
        <v>0.01</v>
      </c>
      <c r="G380" s="124">
        <v>0.01</v>
      </c>
      <c r="H380" s="124">
        <v>0.01</v>
      </c>
      <c r="I380" s="124">
        <f>Manufacturing_Energy_Data!F86</f>
        <v>317.55370658139748</v>
      </c>
      <c r="J380" s="124">
        <f>Manufacturing_Energy_Data!G86</f>
        <v>2232.4561523667417</v>
      </c>
      <c r="K380" s="124">
        <f>Manufacturing_Energy_Data!H86</f>
        <v>40.250360783695889</v>
      </c>
      <c r="L380" s="124">
        <f>Manufacturing_Energy_Data!I86</f>
        <v>2981.7236021574176</v>
      </c>
      <c r="M380" s="124">
        <f>Manufacturing_Energy_Data!J86</f>
        <v>2717.7721792901602</v>
      </c>
      <c r="N380" s="124">
        <f>Manufacturing_Energy_Data!K86</f>
        <v>135.02276624658089</v>
      </c>
      <c r="O380" s="124">
        <f>Manufacturing_Energy_Data!L86</f>
        <v>839.79715936733282</v>
      </c>
      <c r="P380" s="124">
        <f>Manufacturing_Energy_Data!M86</f>
        <v>2058.910056035751</v>
      </c>
      <c r="Q380" s="124">
        <f>Manufacturing_Energy_Data!N86</f>
        <v>222.61909858361435</v>
      </c>
      <c r="R380" s="124">
        <f>Manufacturing_Energy_Data!O86</f>
        <v>120.63206911012374</v>
      </c>
      <c r="S380" s="124">
        <f>Manufacturing_Energy_Data!P86</f>
        <v>58.165999612572094</v>
      </c>
      <c r="T380" s="124">
        <f>Manufacturing_Energy_Data!Q86</f>
        <v>57.975944538459906</v>
      </c>
      <c r="U380" s="124">
        <f>Manufacturing_Energy_Data!R86</f>
        <v>237.32816845389928</v>
      </c>
      <c r="V380" s="124">
        <f>Manufacturing_Energy_Data!S86</f>
        <v>52.543324444208949</v>
      </c>
      <c r="W380" s="124">
        <f>Manufacturing_Energy_Data!T86</f>
        <v>38.691516089207084</v>
      </c>
      <c r="X380" s="124">
        <f t="shared" si="1550"/>
        <v>13103.455439913101</v>
      </c>
      <c r="Y380">
        <v>12913.083038403276</v>
      </c>
      <c r="Z380" s="19">
        <f t="shared" si="1475"/>
        <v>1.0643951565548175</v>
      </c>
      <c r="AA380" s="19">
        <f t="shared" si="1476"/>
        <v>1.6179315429701098</v>
      </c>
      <c r="AB380" s="19">
        <f t="shared" si="1477"/>
        <v>0.40291712503668758</v>
      </c>
      <c r="AC380" s="19">
        <f t="shared" si="1478"/>
        <v>1.3274101555251049E-5</v>
      </c>
      <c r="AD380" s="19">
        <f t="shared" si="1479"/>
        <v>1.0378638637384505E-4</v>
      </c>
      <c r="AE380" s="19">
        <f t="shared" si="1480"/>
        <v>1.1769409134861597E-4</v>
      </c>
      <c r="AF380" s="19">
        <f t="shared" si="1481"/>
        <v>3.6472748049179837</v>
      </c>
      <c r="AG380" s="19">
        <f t="shared" si="1482"/>
        <v>10.895681969046631</v>
      </c>
      <c r="AH380" s="19">
        <f t="shared" si="1483"/>
        <v>0.36739607710650884</v>
      </c>
      <c r="AI380" s="19">
        <f t="shared" si="1484"/>
        <v>4.317924036520095</v>
      </c>
      <c r="AJ380" s="19">
        <f t="shared" si="1485"/>
        <v>4.1961623877483376</v>
      </c>
      <c r="AK380" s="19">
        <f t="shared" si="1486"/>
        <v>0.76850466821394636</v>
      </c>
      <c r="AL380" s="19">
        <f t="shared" si="1487"/>
        <v>8.0844841549038975</v>
      </c>
      <c r="AM380" s="19">
        <f t="shared" si="1488"/>
        <v>8.5788319708007439</v>
      </c>
      <c r="AN380" s="19">
        <f t="shared" si="1489"/>
        <v>0.8072654714287848</v>
      </c>
      <c r="AO380" s="19">
        <f t="shared" si="1490"/>
        <v>0.42890614230464114</v>
      </c>
      <c r="AP380" s="19">
        <f t="shared" si="1491"/>
        <v>0.96343051600704566</v>
      </c>
      <c r="AQ380" s="19">
        <f t="shared" si="1492"/>
        <v>0.49446963836124569</v>
      </c>
      <c r="AR380" s="19">
        <f t="shared" si="1493"/>
        <v>0.44332972360379708</v>
      </c>
      <c r="AS380" s="19">
        <f t="shared" si="1494"/>
        <v>0.75492529751773763</v>
      </c>
      <c r="AT380" s="19">
        <f t="shared" si="1495"/>
        <v>0.3841964661368355</v>
      </c>
      <c r="AU380" s="19">
        <f t="shared" si="1496"/>
        <v>12.032141008775749</v>
      </c>
      <c r="AV380" s="19"/>
      <c r="AX380" s="19">
        <f t="shared" si="1513"/>
        <v>0.88453317769847728</v>
      </c>
      <c r="AY380" s="19">
        <f t="shared" si="1514"/>
        <v>0.8783443911532457</v>
      </c>
      <c r="AZ380" s="19">
        <f t="shared" si="1515"/>
        <v>1.2211566005855932</v>
      </c>
      <c r="BA380" s="19">
        <f t="shared" si="1516"/>
        <v>0.89837785124753233</v>
      </c>
      <c r="BB380" s="19">
        <f t="shared" si="1517"/>
        <v>0.87975787366715141</v>
      </c>
      <c r="BC380" s="19">
        <f t="shared" si="1518"/>
        <v>0.99417242320295729</v>
      </c>
      <c r="BD380" s="19">
        <f t="shared" si="1519"/>
        <v>1.0899257805649254</v>
      </c>
      <c r="BE380" s="19">
        <f t="shared" si="1520"/>
        <v>0.98010899146082453</v>
      </c>
      <c r="BF380" s="19">
        <f t="shared" si="1521"/>
        <v>1.2304092860861291</v>
      </c>
      <c r="BG380" s="19">
        <f t="shared" si="1522"/>
        <v>1.1154487570780922</v>
      </c>
      <c r="BH380" s="19">
        <f t="shared" si="1523"/>
        <v>1.0889615658899614</v>
      </c>
      <c r="BI380" s="19">
        <f t="shared" si="1524"/>
        <v>0.81383599824631037</v>
      </c>
      <c r="BJ380" s="19">
        <f t="shared" si="1525"/>
        <v>0.93926415532564678</v>
      </c>
      <c r="BK380" s="19">
        <f t="shared" si="1526"/>
        <v>0.97486023510188258</v>
      </c>
      <c r="BL380" s="19">
        <f t="shared" si="1527"/>
        <v>0.9682172050212271</v>
      </c>
      <c r="BM380" s="19">
        <f t="shared" si="1528"/>
        <v>0.9093516532194782</v>
      </c>
      <c r="BN380" s="19">
        <f t="shared" si="1529"/>
        <v>0.78699039041682561</v>
      </c>
      <c r="BO380" s="19">
        <f t="shared" si="1530"/>
        <v>0.86846748850868349</v>
      </c>
      <c r="BP380" s="19">
        <f t="shared" si="1531"/>
        <v>0.94104038990978989</v>
      </c>
      <c r="BQ380" s="19">
        <f t="shared" si="1532"/>
        <v>1.2494053429303955</v>
      </c>
      <c r="BR380" s="19">
        <f t="shared" si="1533"/>
        <v>0.86693758625288975</v>
      </c>
      <c r="BS380" s="19">
        <f t="shared" si="1534"/>
        <v>0.99148961344411701</v>
      </c>
      <c r="BU380" s="16"/>
      <c r="BV380" s="9">
        <f t="shared" si="1535"/>
        <v>1.1587418752947447</v>
      </c>
      <c r="BW380" s="9">
        <f t="shared" si="1324"/>
        <v>0.99148961344411701</v>
      </c>
      <c r="BX380" s="9">
        <f t="shared" si="1325"/>
        <v>1.0058060987021711</v>
      </c>
      <c r="BY380" s="9">
        <f t="shared" si="1326"/>
        <v>0.96924452865775368</v>
      </c>
      <c r="BZ380" s="9">
        <f t="shared" si="1327"/>
        <v>1.017046072139332</v>
      </c>
      <c r="CA380" s="9">
        <f t="shared" si="1301"/>
        <v>1.1488807472744764</v>
      </c>
      <c r="CB380" s="9">
        <f t="shared" si="1328"/>
        <v>1.1488805340174977</v>
      </c>
      <c r="CC380" s="9"/>
      <c r="CD380" s="9">
        <f t="shared" si="1329"/>
        <v>0.97487205805767985</v>
      </c>
      <c r="CE380" s="9">
        <f t="shared" si="1330"/>
        <v>0.99148979748595012</v>
      </c>
      <c r="CG380" s="35"/>
      <c r="CH380">
        <f t="shared" si="1331"/>
        <v>1990</v>
      </c>
      <c r="CI380" s="19">
        <f t="shared" si="1332"/>
        <v>6.1194433337265479E-2</v>
      </c>
      <c r="CJ380" s="19">
        <f t="shared" si="1416"/>
        <v>1.1896902842787346E-2</v>
      </c>
      <c r="CK380" s="19">
        <f t="shared" si="1417"/>
        <v>2.612613881116397E-3</v>
      </c>
      <c r="CL380" s="19">
        <f t="shared" si="1418"/>
        <v>7.6315747749559397E-7</v>
      </c>
      <c r="CM380" s="19">
        <f t="shared" si="1419"/>
        <v>7.6315747749559397E-7</v>
      </c>
      <c r="CN380" s="19">
        <f t="shared" si="1420"/>
        <v>7.6315747749559397E-7</v>
      </c>
      <c r="CO380" s="19">
        <f t="shared" si="1421"/>
        <v>2.4234348568403528E-2</v>
      </c>
      <c r="CP380" s="19">
        <f t="shared" si="1422"/>
        <v>0.17037156058597219</v>
      </c>
      <c r="CQ380" s="19">
        <f t="shared" si="1423"/>
        <v>3.0717363803972929E-3</v>
      </c>
      <c r="CR380" s="19">
        <f t="shared" si="1424"/>
        <v>0.22755246628115305</v>
      </c>
      <c r="CS380" s="19">
        <f t="shared" si="1425"/>
        <v>0.20740881607547818</v>
      </c>
      <c r="CT380" s="19">
        <f t="shared" si="1426"/>
        <v>1.0304363369321789E-2</v>
      </c>
      <c r="CU380" s="19">
        <f t="shared" si="1427"/>
        <v>6.4089748175073902E-2</v>
      </c>
      <c r="CV380" s="19">
        <f t="shared" si="1428"/>
        <v>0.15712726047545555</v>
      </c>
      <c r="CW380" s="19">
        <f t="shared" si="1429"/>
        <v>1.6989342971741407E-2</v>
      </c>
      <c r="CX380" s="19">
        <f t="shared" si="1430"/>
        <v>9.2061265567156183E-3</v>
      </c>
      <c r="CY380" s="19">
        <f t="shared" si="1415"/>
        <v>4.4389817540340208E-3</v>
      </c>
      <c r="CZ380" s="19">
        <f t="shared" si="1431"/>
        <v>4.4244775589395513E-3</v>
      </c>
      <c r="DA380" s="19">
        <f t="shared" si="1432"/>
        <v>1.8111876637592717E-2</v>
      </c>
      <c r="DB380" s="19">
        <f t="shared" si="1433"/>
        <v>4.0098830942075078E-3</v>
      </c>
      <c r="DC380" s="19">
        <f t="shared" si="1434"/>
        <v>2.9527719819119466E-3</v>
      </c>
      <c r="DF380" s="19">
        <f t="shared" si="1386"/>
        <v>6.3082559248615167E-2</v>
      </c>
      <c r="DG380" s="19">
        <f t="shared" si="1437"/>
        <v>1.2332116090413368E-2</v>
      </c>
      <c r="DH380" s="19">
        <f t="shared" si="1438"/>
        <v>2.7803584096154688E-3</v>
      </c>
      <c r="DI380" s="19">
        <f t="shared" si="1439"/>
        <v>7.6313302076763915E-7</v>
      </c>
      <c r="DJ380" s="19">
        <f t="shared" si="1440"/>
        <v>7.6313302076763915E-7</v>
      </c>
      <c r="DK380" s="19">
        <f t="shared" si="1441"/>
        <v>7.6313302076763915E-7</v>
      </c>
      <c r="DL380" s="19">
        <f t="shared" si="1442"/>
        <v>2.4135570237760931E-2</v>
      </c>
      <c r="DM380" s="19">
        <f t="shared" si="1443"/>
        <v>0.16859211067213467</v>
      </c>
      <c r="DN380" s="19">
        <f t="shared" si="1444"/>
        <v>3.1093835201221722E-3</v>
      </c>
      <c r="DO380" s="19">
        <f t="shared" si="1445"/>
        <v>0.22692085018625249</v>
      </c>
      <c r="DP380" s="19">
        <f t="shared" si="1446"/>
        <v>0.19983299584649405</v>
      </c>
      <c r="DQ380" s="19">
        <f t="shared" si="1447"/>
        <v>1.109003739286522E-2</v>
      </c>
      <c r="DR380" s="19">
        <f t="shared" si="1448"/>
        <v>6.5318853087596121E-2</v>
      </c>
      <c r="DS380" s="19">
        <f t="shared" si="1449"/>
        <v>0.1600437420925209</v>
      </c>
      <c r="DT380" s="19">
        <f t="shared" si="1450"/>
        <v>1.7703628241848613E-2</v>
      </c>
      <c r="DU380" s="19">
        <f t="shared" si="1451"/>
        <v>9.7749095896459796E-3</v>
      </c>
      <c r="DV380" s="19">
        <f t="shared" si="1435"/>
        <v>4.6095734294523422E-3</v>
      </c>
      <c r="DW380" s="19">
        <f t="shared" si="1452"/>
        <v>4.687028051748675E-3</v>
      </c>
      <c r="DX380" s="19">
        <f t="shared" si="1453"/>
        <v>1.8633613419866232E-2</v>
      </c>
      <c r="DY380" s="19">
        <f t="shared" si="1454"/>
        <v>4.0948965669626719E-3</v>
      </c>
      <c r="DZ380" s="19">
        <f t="shared" si="1455"/>
        <v>3.0466671577795701E-3</v>
      </c>
      <c r="EA380" s="19">
        <f t="shared" si="1355"/>
        <v>0.99979118264075695</v>
      </c>
      <c r="EB380" s="19"/>
      <c r="EC380" s="19">
        <f t="shared" si="1387"/>
        <v>6.3095734733321682E-2</v>
      </c>
      <c r="ED380" s="19">
        <f t="shared" si="1456"/>
        <v>1.2334691788179654E-2</v>
      </c>
      <c r="EE380" s="19">
        <f t="shared" si="1457"/>
        <v>2.7809391179783008E-3</v>
      </c>
      <c r="EF380" s="19">
        <f t="shared" si="1458"/>
        <v>7.632924094729156E-7</v>
      </c>
      <c r="EG380" s="19">
        <f t="shared" si="1459"/>
        <v>7.632924094729156E-7</v>
      </c>
      <c r="EH380" s="19">
        <f t="shared" si="1460"/>
        <v>7.632924094729156E-7</v>
      </c>
      <c r="EI380" s="19">
        <f t="shared" si="1461"/>
        <v>2.4140611216445663E-2</v>
      </c>
      <c r="EJ380" s="19">
        <f t="shared" si="1462"/>
        <v>0.16862732298441649</v>
      </c>
      <c r="EK380" s="19">
        <f t="shared" si="1463"/>
        <v>3.1100329489897392E-3</v>
      </c>
      <c r="EL380" s="19">
        <f t="shared" si="1464"/>
        <v>0.22696824509582544</v>
      </c>
      <c r="EM380" s="19">
        <f t="shared" si="1465"/>
        <v>0.19987473316045204</v>
      </c>
      <c r="EN380" s="19">
        <f t="shared" si="1466"/>
        <v>1.1092353668866142E-2</v>
      </c>
      <c r="EO380" s="19">
        <f t="shared" si="1467"/>
        <v>6.5332495646809846E-2</v>
      </c>
      <c r="EP380" s="19">
        <f t="shared" si="1468"/>
        <v>0.16007716898422328</v>
      </c>
      <c r="EQ380" s="19">
        <f t="shared" si="1469"/>
        <v>1.7707325838869543E-2</v>
      </c>
      <c r="ER380" s="19">
        <f t="shared" si="1470"/>
        <v>9.7769511867742496E-3</v>
      </c>
      <c r="ES380" s="19">
        <f t="shared" si="1436"/>
        <v>4.6105361894441168E-3</v>
      </c>
      <c r="ET380" s="19">
        <f t="shared" si="1471"/>
        <v>4.6880069889882288E-3</v>
      </c>
      <c r="EU380" s="19">
        <f t="shared" si="1472"/>
        <v>1.8637505254496353E-2</v>
      </c>
      <c r="EV380" s="19">
        <f t="shared" si="1473"/>
        <v>4.0957518310441457E-3</v>
      </c>
      <c r="EW380" s="19">
        <f t="shared" si="1474"/>
        <v>3.0473034876466725E-3</v>
      </c>
      <c r="EX380" s="19"/>
      <c r="EY380" s="19"/>
      <c r="EZ380" s="19">
        <f t="shared" si="1388"/>
        <v>-5.9572746789169781E-2</v>
      </c>
      <c r="FA380" s="19">
        <f t="shared" si="1399"/>
        <v>-2.7159811354352571E-2</v>
      </c>
      <c r="FB380" s="19">
        <f t="shared" si="1400"/>
        <v>-0.10617565448042394</v>
      </c>
      <c r="FC380" s="19">
        <f t="shared" si="1401"/>
        <v>9.6283580390960966E-4</v>
      </c>
      <c r="FD380" s="19">
        <f t="shared" si="1402"/>
        <v>4.4336731014611039E-2</v>
      </c>
      <c r="FE380" s="19">
        <f t="shared" si="1403"/>
        <v>1.7081169318792441E-2</v>
      </c>
      <c r="FF380" s="19">
        <f t="shared" si="1404"/>
        <v>2.4022487905667713E-2</v>
      </c>
      <c r="FG380" s="19">
        <f t="shared" si="1405"/>
        <v>2.0779495939801145E-2</v>
      </c>
      <c r="FH380" s="19">
        <f t="shared" si="1406"/>
        <v>-5.0582051057288642E-2</v>
      </c>
      <c r="FI380" s="19">
        <f t="shared" si="1407"/>
        <v>9.1721825126426879E-3</v>
      </c>
      <c r="FJ380" s="19">
        <f t="shared" si="1408"/>
        <v>6.0360470510027936E-2</v>
      </c>
      <c r="FK380" s="19">
        <f t="shared" si="1409"/>
        <v>-0.17069685789503797</v>
      </c>
      <c r="FL380" s="19">
        <f t="shared" si="1410"/>
        <v>-2.40395065869086E-2</v>
      </c>
      <c r="FM380" s="19">
        <f t="shared" si="1411"/>
        <v>-1.5216840456247551E-2</v>
      </c>
      <c r="FN380" s="19">
        <f t="shared" si="1412"/>
        <v>-8.1860624552882996E-2</v>
      </c>
      <c r="FO380" s="19">
        <f t="shared" si="1413"/>
        <v>-8.9035370615835455E-2</v>
      </c>
      <c r="FP380" s="19">
        <f t="shared" si="1394"/>
        <v>-0.13638923029311986</v>
      </c>
      <c r="FQ380" s="19">
        <f t="shared" si="1395"/>
        <v>-8.1916480245474502E-2</v>
      </c>
      <c r="FR380" s="19">
        <f t="shared" si="1396"/>
        <v>-1.7131294534460224E-2</v>
      </c>
      <c r="FS380" s="19">
        <f t="shared" si="1397"/>
        <v>-1.6238779043276749E-2</v>
      </c>
      <c r="FT380" s="19">
        <f t="shared" si="1398"/>
        <v>-0.10395780687509126</v>
      </c>
      <c r="FU380" s="19"/>
      <c r="FV380" s="19"/>
      <c r="FW380" s="19">
        <f t="shared" si="1547"/>
        <v>1.003755618810114</v>
      </c>
      <c r="FX380" s="19">
        <f t="shared" si="1389"/>
        <v>0.65004132462877706</v>
      </c>
      <c r="FY380" s="19">
        <f t="shared" si="1536"/>
        <v>1.017046072139332</v>
      </c>
      <c r="FZ380" s="19"/>
      <c r="GA380" s="19">
        <f t="shared" si="1548"/>
        <v>1.0301683320262169</v>
      </c>
      <c r="GB380" s="19">
        <f t="shared" si="1390"/>
        <v>0.87159947254050751</v>
      </c>
      <c r="GC380" s="19">
        <f t="shared" si="1537"/>
        <v>1.0058060987021711</v>
      </c>
      <c r="GD380" s="19"/>
      <c r="GE380" s="19">
        <f t="shared" si="1549"/>
        <v>0.97244549820859449</v>
      </c>
      <c r="GF380" s="19">
        <f t="shared" si="1391"/>
        <v>0.89498829640101429</v>
      </c>
      <c r="GG380" s="19">
        <f t="shared" si="1538"/>
        <v>0.96924452865775368</v>
      </c>
      <c r="GH380" s="19"/>
      <c r="GI380" s="132">
        <f t="shared" si="1497"/>
        <v>1.1587418752947447</v>
      </c>
      <c r="GJ380" s="19">
        <f t="shared" si="1362"/>
        <v>1.1488807472744766</v>
      </c>
      <c r="GK380" s="19">
        <f t="shared" si="1539"/>
        <v>1.1488805340174977</v>
      </c>
      <c r="GL380" s="3"/>
      <c r="GM380" s="3"/>
      <c r="GN380" s="8"/>
      <c r="GO380" s="5">
        <f t="shared" si="1392"/>
        <v>41</v>
      </c>
      <c r="GP380" t="b">
        <f t="shared" si="1363"/>
        <v>0</v>
      </c>
      <c r="GS380" s="11"/>
      <c r="GT380" s="11"/>
      <c r="GU380" s="11"/>
      <c r="GV380" s="11"/>
      <c r="GW380" s="11"/>
      <c r="GX380" s="11"/>
      <c r="GY380" s="11"/>
      <c r="GZ380" s="11" t="str">
        <f ca="1">IF(GP380,OFFSET(#REF!,$GP$253+$GO380,0),"")</f>
        <v/>
      </c>
      <c r="HA380" s="12" t="str">
        <f t="shared" ca="1" si="1502"/>
        <v/>
      </c>
      <c r="HB380" s="12" t="str">
        <f t="shared" ca="1" si="1503"/>
        <v/>
      </c>
      <c r="HC380" s="12" t="str">
        <f t="shared" ca="1" si="1504"/>
        <v/>
      </c>
      <c r="HD380" s="12" t="str">
        <f t="shared" ca="1" si="1505"/>
        <v/>
      </c>
      <c r="HE380" t="str">
        <f t="shared" ca="1" si="1371"/>
        <v/>
      </c>
      <c r="HF380" s="12" t="str">
        <f t="shared" ca="1" si="1506"/>
        <v/>
      </c>
      <c r="HG380" s="12" t="str">
        <f t="shared" ca="1" si="1507"/>
        <v/>
      </c>
      <c r="HH380" s="12" t="str">
        <f t="shared" ca="1" si="1508"/>
        <v/>
      </c>
      <c r="HJ380" s="17"/>
      <c r="HL380" s="18">
        <f t="shared" si="1372"/>
        <v>1990</v>
      </c>
      <c r="HM380" s="9">
        <f t="shared" si="1540"/>
        <v>0.82013438402484506</v>
      </c>
      <c r="HN380" s="9">
        <f t="shared" si="1541"/>
        <v>1.1205510269335339</v>
      </c>
      <c r="HO380" s="9">
        <f t="shared" si="1542"/>
        <v>1.0485180703912296</v>
      </c>
      <c r="HP380" s="9">
        <f t="shared" si="1543"/>
        <v>1.069754933162647</v>
      </c>
      <c r="HQ380" s="9">
        <f t="shared" si="1544"/>
        <v>0.99901337510938781</v>
      </c>
      <c r="HR380" s="9">
        <f t="shared" si="1317"/>
        <v>0.91900217715910348</v>
      </c>
      <c r="HS380" s="9">
        <f t="shared" si="1545"/>
        <v>0.91900242624254147</v>
      </c>
      <c r="HT380" s="9"/>
      <c r="HU380" s="9">
        <f t="shared" si="1546"/>
        <v>1.1216573783111974</v>
      </c>
      <c r="HV380" s="23">
        <f t="shared" si="1320"/>
        <v>1.1205507232230167</v>
      </c>
      <c r="HX380" s="8"/>
      <c r="HY380" s="5">
        <f t="shared" si="1393"/>
        <v>41</v>
      </c>
      <c r="HZ380" t="b">
        <f t="shared" si="1373"/>
        <v>0</v>
      </c>
      <c r="IC380" s="11"/>
      <c r="ID380" s="11"/>
      <c r="IE380" s="11"/>
      <c r="IF380" t="str">
        <f t="shared" ca="1" si="1375"/>
        <v/>
      </c>
      <c r="IG380" s="12" t="str">
        <f t="shared" si="1376"/>
        <v/>
      </c>
      <c r="IH380" s="19" t="str">
        <f t="shared" ca="1" si="1377"/>
        <v/>
      </c>
      <c r="II380" s="19" t="str">
        <f t="shared" ca="1" si="1378"/>
        <v/>
      </c>
      <c r="IJ380" s="11" t="str">
        <f t="shared" ca="1" si="1379"/>
        <v/>
      </c>
      <c r="IK380" s="12" t="str">
        <f t="shared" ca="1" si="1380"/>
        <v/>
      </c>
      <c r="IL380" s="12" t="str">
        <f t="shared" ca="1" si="1499"/>
        <v/>
      </c>
      <c r="IM380" s="12" t="str">
        <f t="shared" ca="1" si="1500"/>
        <v/>
      </c>
      <c r="IN380" s="12" t="str">
        <f t="shared" ca="1" si="1501"/>
        <v/>
      </c>
      <c r="IO380" t="str">
        <f t="shared" ca="1" si="1381"/>
        <v/>
      </c>
      <c r="IP380" s="12" t="str">
        <f t="shared" ca="1" si="1382"/>
        <v/>
      </c>
      <c r="IQ380" s="12" t="str">
        <f t="shared" ca="1" si="1383"/>
        <v/>
      </c>
      <c r="IR380" s="12" t="str">
        <f t="shared" ca="1" si="1384"/>
        <v/>
      </c>
    </row>
    <row r="381" spans="1:252" x14ac:dyDescent="0.2">
      <c r="A381" t="s">
        <v>218</v>
      </c>
      <c r="B381" s="1">
        <f t="shared" si="1385"/>
        <v>1991</v>
      </c>
      <c r="C381" s="124">
        <f>Manufacturing_Energy_Data!C87</f>
        <v>809.67414956814787</v>
      </c>
      <c r="D381" s="124">
        <f>Manufacturing_Energy_Data!D87</f>
        <v>167.22964134569051</v>
      </c>
      <c r="E381" s="124">
        <f>Manufacturing_Energy_Data!E87</f>
        <v>36.963147733447869</v>
      </c>
      <c r="F381" s="124">
        <v>0.01</v>
      </c>
      <c r="G381" s="124">
        <v>0.01</v>
      </c>
      <c r="H381" s="124">
        <v>0.01</v>
      </c>
      <c r="I381" s="124">
        <f>Manufacturing_Energy_Data!F87</f>
        <v>314.83245355703338</v>
      </c>
      <c r="J381" s="124">
        <f>Manufacturing_Energy_Data!G87</f>
        <v>2267.2367478194155</v>
      </c>
      <c r="K381" s="124">
        <f>Manufacturing_Energy_Data!H87</f>
        <v>38.576483481067747</v>
      </c>
      <c r="L381" s="124">
        <f>Manufacturing_Energy_Data!I87</f>
        <v>2884.3712617836486</v>
      </c>
      <c r="M381" s="124">
        <f>Manufacturing_Energy_Data!J87</f>
        <v>2577.2858974832011</v>
      </c>
      <c r="N381" s="124">
        <f>Manufacturing_Energy_Data!K87</f>
        <v>125.61488437265322</v>
      </c>
      <c r="O381" s="124">
        <f>Manufacturing_Energy_Data!L87</f>
        <v>788.81428212035598</v>
      </c>
      <c r="P381" s="124">
        <f>Manufacturing_Energy_Data!M87</f>
        <v>1811.54797443144</v>
      </c>
      <c r="Q381" s="124">
        <f>Manufacturing_Energy_Data!N87</f>
        <v>217.28105279356296</v>
      </c>
      <c r="R381" s="124">
        <f>Manufacturing_Energy_Data!O87</f>
        <v>113.47965946591772</v>
      </c>
      <c r="S381" s="124">
        <f>Manufacturing_Energy_Data!P87</f>
        <v>56.220714404637988</v>
      </c>
      <c r="T381" s="124">
        <f>Manufacturing_Energy_Data!Q87</f>
        <v>55.611292613491038</v>
      </c>
      <c r="U381" s="124">
        <f>Manufacturing_Energy_Data!R87</f>
        <v>244.13057132985355</v>
      </c>
      <c r="V381" s="124">
        <f>Manufacturing_Energy_Data!S87</f>
        <v>55.8843501953478</v>
      </c>
      <c r="W381" s="124">
        <f>Manufacturing_Energy_Data!T87</f>
        <v>34.793804965135031</v>
      </c>
      <c r="X381" s="124">
        <f t="shared" si="1550"/>
        <v>12599.578369464049</v>
      </c>
      <c r="Y381">
        <v>12599.578369464049</v>
      </c>
      <c r="Z381" s="19">
        <f t="shared" si="1475"/>
        <v>1.0572671804754639</v>
      </c>
      <c r="AA381" s="19">
        <f t="shared" si="1476"/>
        <v>1.751813445286075</v>
      </c>
      <c r="AB381" s="19">
        <f t="shared" si="1477"/>
        <v>0.43479906880727159</v>
      </c>
      <c r="AC381" s="19">
        <f t="shared" si="1478"/>
        <v>1.3057934244774562E-5</v>
      </c>
      <c r="AD381" s="19">
        <f t="shared" si="1479"/>
        <v>1.047549603760015E-4</v>
      </c>
      <c r="AE381" s="19">
        <f t="shared" si="1480"/>
        <v>1.1763042258812362E-4</v>
      </c>
      <c r="AF381" s="19">
        <f t="shared" si="1481"/>
        <v>3.9103233208808836</v>
      </c>
      <c r="AG381" s="19">
        <f t="shared" si="1482"/>
        <v>11.050084527616297</v>
      </c>
      <c r="AH381" s="19">
        <f t="shared" si="1483"/>
        <v>0.36761441808968148</v>
      </c>
      <c r="AI381" s="19">
        <f t="shared" si="1484"/>
        <v>4.1462176198520462</v>
      </c>
      <c r="AJ381" s="19">
        <f t="shared" si="1485"/>
        <v>3.9811561390070493</v>
      </c>
      <c r="AK381" s="19">
        <f t="shared" si="1486"/>
        <v>0.73056586177648264</v>
      </c>
      <c r="AL381" s="19">
        <f t="shared" si="1487"/>
        <v>8.2381758083449554</v>
      </c>
      <c r="AM381" s="19">
        <f t="shared" si="1488"/>
        <v>7.971651680407196</v>
      </c>
      <c r="AN381" s="19">
        <f t="shared" si="1489"/>
        <v>0.81733243787942877</v>
      </c>
      <c r="AO381" s="19">
        <f t="shared" si="1490"/>
        <v>0.42850779902967157</v>
      </c>
      <c r="AP381" s="19">
        <f t="shared" si="1491"/>
        <v>0.909240061043881</v>
      </c>
      <c r="AQ381" s="19">
        <f t="shared" si="1492"/>
        <v>0.5031320291529422</v>
      </c>
      <c r="AR381" s="19">
        <f t="shared" si="1493"/>
        <v>0.48199333436505243</v>
      </c>
      <c r="AS381" s="19">
        <f t="shared" si="1494"/>
        <v>0.86839471757796249</v>
      </c>
      <c r="AT381" s="19">
        <f t="shared" si="1495"/>
        <v>0.34275975611308385</v>
      </c>
      <c r="AU381" s="19">
        <f t="shared" si="1496"/>
        <v>11.710156769360191</v>
      </c>
      <c r="AV381" s="19"/>
      <c r="AX381" s="19">
        <f t="shared" si="1513"/>
        <v>0.87860969026695146</v>
      </c>
      <c r="AY381" s="19">
        <f t="shared" si="1514"/>
        <v>0.95102634020547894</v>
      </c>
      <c r="AZ381" s="19">
        <f t="shared" si="1515"/>
        <v>1.3177840300387405</v>
      </c>
      <c r="BA381" s="19">
        <f t="shared" si="1516"/>
        <v>0.88374786494770607</v>
      </c>
      <c r="BB381" s="19">
        <f t="shared" si="1517"/>
        <v>0.88796810850042796</v>
      </c>
      <c r="BC381" s="19">
        <f t="shared" si="1518"/>
        <v>0.9936346075388427</v>
      </c>
      <c r="BD381" s="19">
        <f t="shared" si="1519"/>
        <v>1.1685333367328121</v>
      </c>
      <c r="BE381" s="19">
        <f t="shared" si="1520"/>
        <v>0.993998102430528</v>
      </c>
      <c r="BF381" s="19">
        <f t="shared" si="1521"/>
        <v>1.2311405099340933</v>
      </c>
      <c r="BG381" s="19">
        <f t="shared" si="1522"/>
        <v>1.0710918607003908</v>
      </c>
      <c r="BH381" s="19">
        <f t="shared" si="1523"/>
        <v>1.0331645018895199</v>
      </c>
      <c r="BI381" s="19">
        <f t="shared" si="1524"/>
        <v>0.77365931788721176</v>
      </c>
      <c r="BJ381" s="19">
        <f t="shared" si="1525"/>
        <v>0.95712021865435692</v>
      </c>
      <c r="BK381" s="19">
        <f t="shared" si="1526"/>
        <v>0.90586297269402194</v>
      </c>
      <c r="BL381" s="19">
        <f t="shared" si="1527"/>
        <v>0.98029131256683244</v>
      </c>
      <c r="BM381" s="19">
        <f t="shared" si="1528"/>
        <v>0.90850709987805001</v>
      </c>
      <c r="BN381" s="19">
        <f t="shared" si="1529"/>
        <v>0.74272423255722297</v>
      </c>
      <c r="BO381" s="19">
        <f t="shared" si="1530"/>
        <v>0.88368177911766388</v>
      </c>
      <c r="BP381" s="19">
        <f t="shared" si="1531"/>
        <v>1.0231102747132017</v>
      </c>
      <c r="BQ381" s="19">
        <f t="shared" si="1532"/>
        <v>1.4371978306753532</v>
      </c>
      <c r="BR381" s="19">
        <f t="shared" si="1533"/>
        <v>0.7734358377035998</v>
      </c>
      <c r="BS381" s="19">
        <f t="shared" si="1534"/>
        <v>0.96495700974205045</v>
      </c>
      <c r="BU381" s="16"/>
      <c r="BV381" s="9">
        <f t="shared" si="1535"/>
        <v>1.1448196674253142</v>
      </c>
      <c r="BW381" s="9">
        <f t="shared" si="1324"/>
        <v>0.96495700974205045</v>
      </c>
      <c r="BX381" s="9">
        <f t="shared" si="1325"/>
        <v>0.99913594228605074</v>
      </c>
      <c r="BY381" s="9">
        <f t="shared" si="1326"/>
        <v>0.97231499995132831</v>
      </c>
      <c r="BZ381" s="9">
        <f t="shared" si="1327"/>
        <v>0.99329088617614236</v>
      </c>
      <c r="CA381" s="9">
        <f t="shared" si="1301"/>
        <v>1.104701898628905</v>
      </c>
      <c r="CB381" s="9">
        <f t="shared" si="1328"/>
        <v>1.1047017629726199</v>
      </c>
      <c r="CC381" s="9"/>
      <c r="CD381" s="9">
        <f t="shared" si="1329"/>
        <v>0.97147486367523184</v>
      </c>
      <c r="CE381" s="9">
        <f t="shared" si="1330"/>
        <v>0.9649571282378181</v>
      </c>
      <c r="CG381" s="35"/>
      <c r="CH381">
        <f t="shared" si="1331"/>
        <v>1991</v>
      </c>
      <c r="CI381" s="19">
        <f t="shared" si="1332"/>
        <v>6.4262003523105918E-2</v>
      </c>
      <c r="CJ381" s="19">
        <f t="shared" si="1416"/>
        <v>1.3272637896438117E-2</v>
      </c>
      <c r="CK381" s="19">
        <f t="shared" si="1417"/>
        <v>2.9336813224663627E-3</v>
      </c>
      <c r="CL381" s="19">
        <f t="shared" si="1418"/>
        <v>7.9367735227042938E-7</v>
      </c>
      <c r="CM381" s="19">
        <f t="shared" si="1419"/>
        <v>7.9367735227042938E-7</v>
      </c>
      <c r="CN381" s="19">
        <f t="shared" si="1420"/>
        <v>7.9367735227042938E-7</v>
      </c>
      <c r="CO381" s="19">
        <f t="shared" si="1421"/>
        <v>2.4987538814794919E-2</v>
      </c>
      <c r="CP381" s="19">
        <f t="shared" si="1422"/>
        <v>0.1799454458979533</v>
      </c>
      <c r="CQ381" s="19">
        <f t="shared" si="1423"/>
        <v>3.0617281269157805E-3</v>
      </c>
      <c r="CR381" s="19">
        <f t="shared" si="1424"/>
        <v>0.22892601460173637</v>
      </c>
      <c r="CS381" s="19">
        <f t="shared" si="1425"/>
        <v>0.20455334471583844</v>
      </c>
      <c r="CT381" s="19">
        <f t="shared" si="1426"/>
        <v>9.9697688834643541E-3</v>
      </c>
      <c r="CU381" s="19">
        <f t="shared" si="1427"/>
        <v>6.2606403086638368E-2</v>
      </c>
      <c r="CV381" s="19">
        <f t="shared" si="1428"/>
        <v>0.14377845998576047</v>
      </c>
      <c r="CW381" s="19">
        <f t="shared" si="1429"/>
        <v>1.7245105067972645E-2</v>
      </c>
      <c r="CX381" s="19">
        <f t="shared" si="1430"/>
        <v>9.0066235661459548E-3</v>
      </c>
      <c r="CY381" s="19">
        <f t="shared" si="1415"/>
        <v>4.4621107751425066E-3</v>
      </c>
      <c r="CZ381" s="19">
        <f t="shared" si="1431"/>
        <v>4.4137423477811659E-3</v>
      </c>
      <c r="DA381" s="19">
        <f t="shared" si="1432"/>
        <v>1.9376090546134535E-2</v>
      </c>
      <c r="DB381" s="19">
        <f t="shared" si="1433"/>
        <v>4.4354143096397092E-3</v>
      </c>
      <c r="DC381" s="19">
        <f t="shared" si="1434"/>
        <v>2.7615055000142093E-3</v>
      </c>
      <c r="DF381" s="19">
        <f t="shared" si="1386"/>
        <v>6.2715715434735669E-2</v>
      </c>
      <c r="DG381" s="19">
        <f t="shared" si="1437"/>
        <v>1.2572227714921421E-2</v>
      </c>
      <c r="DH381" s="19">
        <f t="shared" si="1438"/>
        <v>2.7700471362593691E-3</v>
      </c>
      <c r="DI381" s="19">
        <f t="shared" si="1439"/>
        <v>7.7831768708742431E-7</v>
      </c>
      <c r="DJ381" s="19">
        <f t="shared" si="1440"/>
        <v>7.7831768708742431E-7</v>
      </c>
      <c r="DK381" s="19">
        <f t="shared" si="1441"/>
        <v>7.7831768708742431E-7</v>
      </c>
      <c r="DL381" s="19">
        <f t="shared" si="1442"/>
        <v>2.4609022693294069E-2</v>
      </c>
      <c r="DM381" s="19">
        <f t="shared" si="1443"/>
        <v>0.17511488677404746</v>
      </c>
      <c r="DN381" s="19">
        <f t="shared" si="1444"/>
        <v>3.0667295318340571E-3</v>
      </c>
      <c r="DO381" s="19">
        <f t="shared" si="1445"/>
        <v>0.22823855160300854</v>
      </c>
      <c r="DP381" s="19">
        <f t="shared" si="1446"/>
        <v>0.20597778162135055</v>
      </c>
      <c r="DQ381" s="19">
        <f t="shared" si="1447"/>
        <v>1.0136145728575983E-2</v>
      </c>
      <c r="DR381" s="19">
        <f t="shared" si="1448"/>
        <v>6.334518105057628E-2</v>
      </c>
      <c r="DS381" s="19">
        <f t="shared" si="1449"/>
        <v>0.15035411164539145</v>
      </c>
      <c r="DT381" s="19">
        <f t="shared" si="1450"/>
        <v>1.7116905552994773E-2</v>
      </c>
      <c r="DU381" s="19">
        <f t="shared" si="1451"/>
        <v>9.1060108228561247E-3</v>
      </c>
      <c r="DV381" s="19">
        <f t="shared" si="1435"/>
        <v>4.450536247979359E-3</v>
      </c>
      <c r="DW381" s="19">
        <f t="shared" si="1452"/>
        <v>4.4191077801323097E-3</v>
      </c>
      <c r="DX381" s="19">
        <f t="shared" si="1453"/>
        <v>1.8736875881002826E-2</v>
      </c>
      <c r="DY381" s="19">
        <f t="shared" si="1454"/>
        <v>4.219072755796029E-3</v>
      </c>
      <c r="DZ381" s="19">
        <f t="shared" si="1455"/>
        <v>2.8560714201698602E-3</v>
      </c>
      <c r="EA381" s="19">
        <f t="shared" si="1355"/>
        <v>0.99980731634798747</v>
      </c>
      <c r="EB381" s="19"/>
      <c r="EC381" s="19">
        <f t="shared" si="1387"/>
        <v>6.2727802056718671E-2</v>
      </c>
      <c r="ED381" s="19">
        <f t="shared" si="1456"/>
        <v>1.2574650644530391E-2</v>
      </c>
      <c r="EE381" s="19">
        <f t="shared" si="1457"/>
        <v>2.7705809819211619E-3</v>
      </c>
      <c r="EF381" s="19">
        <f t="shared" si="1458"/>
        <v>7.7846768508396005E-7</v>
      </c>
      <c r="EG381" s="19">
        <f t="shared" si="1459"/>
        <v>7.7846768508396005E-7</v>
      </c>
      <c r="EH381" s="19">
        <f t="shared" si="1460"/>
        <v>7.7846768508396005E-7</v>
      </c>
      <c r="EI381" s="19">
        <f t="shared" si="1461"/>
        <v>2.4613765363494088E-2</v>
      </c>
      <c r="EJ381" s="19">
        <f t="shared" si="1462"/>
        <v>0.17514863505269443</v>
      </c>
      <c r="EK381" s="19">
        <f t="shared" si="1463"/>
        <v>3.0673205543603642E-3</v>
      </c>
      <c r="EL381" s="19">
        <f t="shared" si="1464"/>
        <v>0.22828253791610489</v>
      </c>
      <c r="EM381" s="19">
        <f t="shared" si="1465"/>
        <v>0.20601747782135557</v>
      </c>
      <c r="EN381" s="19">
        <f t="shared" si="1466"/>
        <v>1.01380991745494E-2</v>
      </c>
      <c r="EO381" s="19">
        <f t="shared" si="1467"/>
        <v>6.3357388983667634E-2</v>
      </c>
      <c r="EP381" s="19">
        <f t="shared" si="1468"/>
        <v>0.15038308800798975</v>
      </c>
      <c r="EQ381" s="19">
        <f t="shared" si="1469"/>
        <v>1.7120204336489527E-2</v>
      </c>
      <c r="ER381" s="19">
        <f t="shared" si="1470"/>
        <v>9.1077657404206643E-3</v>
      </c>
      <c r="ES381" s="19">
        <f t="shared" si="1436"/>
        <v>4.4513939588238915E-3</v>
      </c>
      <c r="ET381" s="19">
        <f t="shared" si="1471"/>
        <v>4.4199594340578107E-3</v>
      </c>
      <c r="EU381" s="19">
        <f t="shared" si="1472"/>
        <v>1.8740486866452747E-2</v>
      </c>
      <c r="EV381" s="19">
        <f t="shared" si="1473"/>
        <v>4.2198858588143812E-3</v>
      </c>
      <c r="EW381" s="19">
        <f t="shared" si="1474"/>
        <v>2.8566218444992771E-3</v>
      </c>
      <c r="EX381" s="19"/>
      <c r="EY381" s="19"/>
      <c r="EZ381" s="19">
        <f t="shared" si="1388"/>
        <v>-6.7192623190186051E-3</v>
      </c>
      <c r="FA381" s="19">
        <f t="shared" si="1399"/>
        <v>7.95029977623819E-2</v>
      </c>
      <c r="FB381" s="19">
        <f t="shared" si="1400"/>
        <v>7.6153117858570152E-2</v>
      </c>
      <c r="FC381" s="19">
        <f t="shared" si="1401"/>
        <v>-1.6418948259718662E-2</v>
      </c>
      <c r="FD381" s="19">
        <f t="shared" si="1402"/>
        <v>9.2891024431197462E-3</v>
      </c>
      <c r="FE381" s="19">
        <f t="shared" si="1403"/>
        <v>-5.4111457392001132E-4</v>
      </c>
      <c r="FF381" s="19">
        <f t="shared" si="1404"/>
        <v>6.9639801402239132E-2</v>
      </c>
      <c r="FG381" s="19">
        <f t="shared" si="1405"/>
        <v>1.4071516374184965E-2</v>
      </c>
      <c r="FH381" s="19">
        <f t="shared" si="1406"/>
        <v>5.9411665825727595E-4</v>
      </c>
      <c r="FI381" s="19">
        <f t="shared" si="1407"/>
        <v>-4.0578237907865265E-2</v>
      </c>
      <c r="FJ381" s="19">
        <f t="shared" si="1408"/>
        <v>-5.2598126091713882E-2</v>
      </c>
      <c r="FK381" s="19">
        <f t="shared" si="1409"/>
        <v>-5.0627250424166943E-2</v>
      </c>
      <c r="FL381" s="19">
        <f t="shared" si="1410"/>
        <v>1.8832248669638788E-2</v>
      </c>
      <c r="FM381" s="19">
        <f t="shared" si="1411"/>
        <v>-7.3406061771671013E-2</v>
      </c>
      <c r="FN381" s="19">
        <f t="shared" si="1412"/>
        <v>1.2393337755095817E-2</v>
      </c>
      <c r="FO381" s="19">
        <f t="shared" si="1413"/>
        <v>-9.2917384340470983E-4</v>
      </c>
      <c r="FP381" s="19">
        <f t="shared" si="1394"/>
        <v>-5.7891216149829672E-2</v>
      </c>
      <c r="FQ381" s="19">
        <f t="shared" si="1395"/>
        <v>1.736686854745647E-2</v>
      </c>
      <c r="FR381" s="19">
        <f t="shared" si="1396"/>
        <v>8.3616494569361391E-2</v>
      </c>
      <c r="FS381" s="19">
        <f t="shared" si="1397"/>
        <v>0.14002755438049783</v>
      </c>
      <c r="FT381" s="19">
        <f t="shared" si="1398"/>
        <v>-0.11412427005188701</v>
      </c>
      <c r="FU381" s="19"/>
      <c r="FV381" s="19"/>
      <c r="FW381" s="19">
        <f t="shared" si="1547"/>
        <v>0.97664295982853444</v>
      </c>
      <c r="FX381" s="19">
        <f t="shared" si="1389"/>
        <v>0.63485828329631</v>
      </c>
      <c r="FY381" s="19">
        <f t="shared" si="1536"/>
        <v>0.99329088617614236</v>
      </c>
      <c r="FZ381" s="19"/>
      <c r="GA381" s="19">
        <f t="shared" si="1548"/>
        <v>0.99336834761220183</v>
      </c>
      <c r="GB381" s="19">
        <f t="shared" si="1390"/>
        <v>0.86581932781723059</v>
      </c>
      <c r="GC381" s="19">
        <f t="shared" si="1537"/>
        <v>0.99913594228605074</v>
      </c>
      <c r="GD381" s="19"/>
      <c r="GE381" s="19">
        <f t="shared" si="1549"/>
        <v>1.0031679016004627</v>
      </c>
      <c r="GF381" s="19">
        <f t="shared" si="1391"/>
        <v>0.89782353125757841</v>
      </c>
      <c r="GG381" s="19">
        <f t="shared" si="1538"/>
        <v>0.97231499995132831</v>
      </c>
      <c r="GH381" s="19"/>
      <c r="GI381" s="132">
        <f t="shared" si="1497"/>
        <v>1.1448196674253142</v>
      </c>
      <c r="GJ381" s="19">
        <f t="shared" si="1362"/>
        <v>1.1047018986289052</v>
      </c>
      <c r="GK381" s="19">
        <f t="shared" si="1539"/>
        <v>1.1047017629726199</v>
      </c>
      <c r="GL381" s="3"/>
      <c r="GM381" s="3"/>
      <c r="GN381" s="8"/>
      <c r="GO381" s="5">
        <f t="shared" si="1392"/>
        <v>42</v>
      </c>
      <c r="GP381" t="b">
        <f t="shared" si="1363"/>
        <v>0</v>
      </c>
      <c r="GS381" s="11"/>
      <c r="GT381" s="11"/>
      <c r="GU381" s="11"/>
      <c r="GV381" s="11"/>
      <c r="GW381" s="11"/>
      <c r="GX381" s="11"/>
      <c r="GY381" s="11"/>
      <c r="GZ381" s="11" t="str">
        <f ca="1">IF(GP381,OFFSET(#REF!,$GP$253+$GO381,0),"")</f>
        <v/>
      </c>
      <c r="HA381" s="12" t="str">
        <f t="shared" ca="1" si="1502"/>
        <v/>
      </c>
      <c r="HB381" s="12" t="str">
        <f t="shared" ca="1" si="1503"/>
        <v/>
      </c>
      <c r="HC381" s="12" t="str">
        <f t="shared" ca="1" si="1504"/>
        <v/>
      </c>
      <c r="HD381" s="12" t="str">
        <f t="shared" ca="1" si="1505"/>
        <v/>
      </c>
      <c r="HE381" t="str">
        <f t="shared" ca="1" si="1371"/>
        <v/>
      </c>
      <c r="HF381" s="12" t="str">
        <f t="shared" ca="1" si="1506"/>
        <v/>
      </c>
      <c r="HG381" s="12" t="str">
        <f t="shared" ca="1" si="1507"/>
        <v/>
      </c>
      <c r="HH381" s="12" t="str">
        <f t="shared" ca="1" si="1508"/>
        <v/>
      </c>
      <c r="HJ381" s="17"/>
      <c r="HL381" s="18">
        <f t="shared" si="1372"/>
        <v>1991</v>
      </c>
      <c r="HM381" s="9">
        <f t="shared" si="1540"/>
        <v>0.81028052302378573</v>
      </c>
      <c r="HN381" s="9">
        <f t="shared" si="1541"/>
        <v>1.0905646953346635</v>
      </c>
      <c r="HO381" s="9">
        <f t="shared" si="1542"/>
        <v>1.04156466302607</v>
      </c>
      <c r="HP381" s="9">
        <f t="shared" si="1543"/>
        <v>1.0731438115275158</v>
      </c>
      <c r="HQ381" s="9">
        <f t="shared" si="1544"/>
        <v>0.97567937957512652</v>
      </c>
      <c r="HR381" s="9">
        <f t="shared" si="1317"/>
        <v>0.88366303670785984</v>
      </c>
      <c r="HS381" s="9">
        <f t="shared" si="1545"/>
        <v>0.88366333172704681</v>
      </c>
      <c r="HT381" s="9"/>
      <c r="HU381" s="9">
        <f t="shared" si="1546"/>
        <v>1.1177486724321695</v>
      </c>
      <c r="HV381" s="23">
        <f t="shared" si="1320"/>
        <v>1.0905643312395403</v>
      </c>
      <c r="HX381" s="8"/>
      <c r="HY381" s="5">
        <f t="shared" si="1393"/>
        <v>42</v>
      </c>
      <c r="HZ381" t="b">
        <f t="shared" si="1373"/>
        <v>0</v>
      </c>
      <c r="IC381" s="11"/>
      <c r="ID381" s="11"/>
      <c r="IE381" s="11"/>
      <c r="IF381" t="str">
        <f t="shared" ca="1" si="1375"/>
        <v/>
      </c>
      <c r="IG381" s="12" t="str">
        <f t="shared" si="1376"/>
        <v/>
      </c>
      <c r="IH381" s="19" t="str">
        <f t="shared" ca="1" si="1377"/>
        <v/>
      </c>
      <c r="II381" s="19" t="str">
        <f t="shared" ca="1" si="1378"/>
        <v/>
      </c>
      <c r="IJ381" s="11" t="str">
        <f t="shared" ca="1" si="1379"/>
        <v/>
      </c>
      <c r="IK381" s="12" t="str">
        <f t="shared" ca="1" si="1380"/>
        <v/>
      </c>
      <c r="IL381" s="12" t="str">
        <f t="shared" ca="1" si="1499"/>
        <v/>
      </c>
      <c r="IM381" s="12" t="str">
        <f t="shared" ca="1" si="1500"/>
        <v/>
      </c>
      <c r="IN381" s="12" t="str">
        <f t="shared" ca="1" si="1501"/>
        <v/>
      </c>
      <c r="IO381" t="str">
        <f t="shared" ca="1" si="1381"/>
        <v/>
      </c>
      <c r="IP381" s="12" t="str">
        <f t="shared" ca="1" si="1382"/>
        <v/>
      </c>
      <c r="IQ381" s="12" t="str">
        <f t="shared" ca="1" si="1383"/>
        <v/>
      </c>
      <c r="IR381" s="12" t="str">
        <f t="shared" ca="1" si="1384"/>
        <v/>
      </c>
    </row>
    <row r="382" spans="1:252" x14ac:dyDescent="0.2">
      <c r="A382" t="s">
        <v>218</v>
      </c>
      <c r="B382" s="1">
        <f t="shared" si="1385"/>
        <v>1992</v>
      </c>
      <c r="C382" s="124">
        <f>Manufacturing_Energy_Data!C88</f>
        <v>863.70158393200757</v>
      </c>
      <c r="D382" s="124">
        <f>Manufacturing_Energy_Data!D88</f>
        <v>171.780636136151</v>
      </c>
      <c r="E382" s="124">
        <f>Manufacturing_Energy_Data!E88</f>
        <v>37.95122991416855</v>
      </c>
      <c r="F382" s="124">
        <v>0.01</v>
      </c>
      <c r="G382" s="124">
        <v>0.01</v>
      </c>
      <c r="H382" s="124">
        <v>0.01</v>
      </c>
      <c r="I382" s="124">
        <f>Manufacturing_Energy_Data!F88</f>
        <v>285.65263466533662</v>
      </c>
      <c r="J382" s="124">
        <f>Manufacturing_Energy_Data!G88</f>
        <v>2376.8968151839495</v>
      </c>
      <c r="K382" s="124">
        <f>Manufacturing_Energy_Data!H88</f>
        <v>38.178392597320688</v>
      </c>
      <c r="L382" s="124">
        <f>Manufacturing_Energy_Data!I88</f>
        <v>2978.6197025599158</v>
      </c>
      <c r="M382" s="124">
        <f>Manufacturing_Energy_Data!J88</f>
        <v>2624.9869434256652</v>
      </c>
      <c r="N382" s="124">
        <f>Manufacturing_Energy_Data!K88</f>
        <v>132.95089229393827</v>
      </c>
      <c r="O382" s="124">
        <f>Manufacturing_Energy_Data!L88</f>
        <v>834.39754001449057</v>
      </c>
      <c r="P382" s="124">
        <f>Manufacturing_Energy_Data!M88</f>
        <v>1860.7007555363432</v>
      </c>
      <c r="Q382" s="124">
        <f>Manufacturing_Energy_Data!N88</f>
        <v>221.51344199750795</v>
      </c>
      <c r="R382" s="124">
        <f>Manufacturing_Energy_Data!O88</f>
        <v>107.05467343210731</v>
      </c>
      <c r="S382" s="124">
        <f>Manufacturing_Energy_Data!P88</f>
        <v>60.22308177563918</v>
      </c>
      <c r="T382" s="124">
        <f>Manufacturing_Energy_Data!Q88</f>
        <v>57.234985489425249</v>
      </c>
      <c r="U382" s="124">
        <f>Manufacturing_Energy_Data!R88</f>
        <v>253.07663671240181</v>
      </c>
      <c r="V382" s="124">
        <f>Manufacturing_Energy_Data!S88</f>
        <v>52.652898635297085</v>
      </c>
      <c r="W382" s="124">
        <f>Manufacturing_Energy_Data!T88</f>
        <v>38.845725201786685</v>
      </c>
      <c r="X382" s="124">
        <f t="shared" si="1550"/>
        <v>12996.448569503451</v>
      </c>
      <c r="Y382">
        <v>13136.615666930595</v>
      </c>
      <c r="Z382" s="19">
        <f t="shared" si="1475"/>
        <v>1.1041765146562352</v>
      </c>
      <c r="AA382" s="19">
        <f t="shared" si="1476"/>
        <v>1.6975737354292411</v>
      </c>
      <c r="AB382" s="19">
        <f t="shared" si="1477"/>
        <v>0.42459811286592186</v>
      </c>
      <c r="AC382" s="19">
        <f t="shared" si="1478"/>
        <v>1.2784236305663166E-5</v>
      </c>
      <c r="AD382" s="19">
        <f t="shared" si="1479"/>
        <v>9.8822182384035836E-5</v>
      </c>
      <c r="AE382" s="19">
        <f t="shared" si="1480"/>
        <v>1.1187993480743669E-4</v>
      </c>
      <c r="AF382" s="19">
        <f t="shared" si="1481"/>
        <v>3.3640106012584972</v>
      </c>
      <c r="AG382" s="19">
        <f t="shared" si="1482"/>
        <v>11.459201698106677</v>
      </c>
      <c r="AH382" s="19">
        <f t="shared" si="1483"/>
        <v>0.34892559198483847</v>
      </c>
      <c r="AI382" s="19">
        <f t="shared" si="1484"/>
        <v>4.4228664361139645</v>
      </c>
      <c r="AJ382" s="19">
        <f t="shared" si="1485"/>
        <v>3.9532684373023481</v>
      </c>
      <c r="AK382" s="19">
        <f t="shared" si="1486"/>
        <v>0.72958376210689158</v>
      </c>
      <c r="AL382" s="19">
        <f t="shared" si="1487"/>
        <v>8.3920814182540333</v>
      </c>
      <c r="AM382" s="19">
        <f t="shared" si="1488"/>
        <v>8.0077948211372867</v>
      </c>
      <c r="AN382" s="19">
        <f t="shared" si="1489"/>
        <v>0.80759195379815896</v>
      </c>
      <c r="AO382" s="19">
        <f t="shared" si="1490"/>
        <v>0.40473491944850853</v>
      </c>
      <c r="AP382" s="19">
        <f t="shared" si="1491"/>
        <v>0.88470337449306036</v>
      </c>
      <c r="AQ382" s="19">
        <f t="shared" si="1492"/>
        <v>0.48364599159882776</v>
      </c>
      <c r="AR382" s="19">
        <f t="shared" si="1493"/>
        <v>0.46712106079525617</v>
      </c>
      <c r="AS382" s="19">
        <f t="shared" si="1494"/>
        <v>0.75895800194852381</v>
      </c>
      <c r="AT382" s="19">
        <f t="shared" si="1495"/>
        <v>0.36878819020127412</v>
      </c>
      <c r="AU382" s="19">
        <f t="shared" si="1496"/>
        <v>11.625317084081313</v>
      </c>
      <c r="AV382" s="19"/>
      <c r="AX382" s="19">
        <f t="shared" si="1513"/>
        <v>0.91759226376995351</v>
      </c>
      <c r="AY382" s="19">
        <f t="shared" si="1514"/>
        <v>0.92158062902101656</v>
      </c>
      <c r="AZ382" s="19">
        <f t="shared" si="1515"/>
        <v>1.2868670897897305</v>
      </c>
      <c r="BA382" s="19">
        <f t="shared" si="1516"/>
        <v>0.86522426352682458</v>
      </c>
      <c r="BB382" s="19">
        <f t="shared" si="1517"/>
        <v>0.83767819733278837</v>
      </c>
      <c r="BC382" s="19">
        <f t="shared" si="1518"/>
        <v>0.94505972747463851</v>
      </c>
      <c r="BD382" s="19">
        <f t="shared" si="1519"/>
        <v>1.0052771114097065</v>
      </c>
      <c r="BE382" s="19">
        <f t="shared" si="1520"/>
        <v>1.0307997839129508</v>
      </c>
      <c r="BF382" s="19">
        <f t="shared" si="1521"/>
        <v>1.1685516402691039</v>
      </c>
      <c r="BG382" s="19">
        <f t="shared" si="1522"/>
        <v>1.1425585135725842</v>
      </c>
      <c r="BH382" s="19">
        <f t="shared" si="1523"/>
        <v>1.0259272616420758</v>
      </c>
      <c r="BI382" s="19">
        <f t="shared" si="1524"/>
        <v>0.77261928768565613</v>
      </c>
      <c r="BJ382" s="19">
        <f t="shared" si="1525"/>
        <v>0.97500113967804924</v>
      </c>
      <c r="BK382" s="19">
        <f t="shared" si="1526"/>
        <v>0.90997011814102235</v>
      </c>
      <c r="BL382" s="19">
        <f t="shared" si="1527"/>
        <v>0.96860878109917414</v>
      </c>
      <c r="BM382" s="19">
        <f t="shared" si="1528"/>
        <v>0.85810468028862963</v>
      </c>
      <c r="BN382" s="19">
        <f t="shared" si="1529"/>
        <v>0.72268113011513213</v>
      </c>
      <c r="BO382" s="19">
        <f t="shared" si="1530"/>
        <v>0.84945725089042379</v>
      </c>
      <c r="BP382" s="19">
        <f t="shared" si="1531"/>
        <v>0.99154142341850759</v>
      </c>
      <c r="BQ382" s="19">
        <f t="shared" si="1532"/>
        <v>1.2560794900001127</v>
      </c>
      <c r="BR382" s="19">
        <f t="shared" si="1533"/>
        <v>0.83216888137069422</v>
      </c>
      <c r="BS382" s="19">
        <f t="shared" si="1534"/>
        <v>0.95796592921028778</v>
      </c>
      <c r="BU382" s="16"/>
      <c r="BV382" s="9">
        <f t="shared" si="1535"/>
        <v>1.1894978573332513</v>
      </c>
      <c r="BW382" s="9">
        <f t="shared" si="1324"/>
        <v>0.95796592921028778</v>
      </c>
      <c r="BX382" s="9">
        <f t="shared" si="1325"/>
        <v>0.94949409721937106</v>
      </c>
      <c r="BY382" s="9">
        <f t="shared" si="1326"/>
        <v>0.99714729915414124</v>
      </c>
      <c r="BZ382" s="9">
        <f t="shared" si="1327"/>
        <v>1.0118089383196662</v>
      </c>
      <c r="CA382" s="9">
        <f t="shared" si="1301"/>
        <v>1.1394985113883833</v>
      </c>
      <c r="CB382" s="9">
        <f t="shared" si="1328"/>
        <v>1.1394984201938942</v>
      </c>
      <c r="CC382" s="9"/>
      <c r="CD382" s="9">
        <f t="shared" si="1329"/>
        <v>0.94678547460509543</v>
      </c>
      <c r="CE382" s="9">
        <f t="shared" si="1330"/>
        <v>0.95796600587666292</v>
      </c>
      <c r="CG382" s="35"/>
      <c r="CH382">
        <f t="shared" si="1331"/>
        <v>1992</v>
      </c>
      <c r="CI382" s="19">
        <f t="shared" si="1332"/>
        <v>6.6456738493830436E-2</v>
      </c>
      <c r="CJ382" s="19">
        <f t="shared" si="1416"/>
        <v>1.3217505937678953E-2</v>
      </c>
      <c r="CK382" s="19">
        <f t="shared" si="1417"/>
        <v>2.9201231175739984E-3</v>
      </c>
      <c r="CL382" s="19">
        <f t="shared" si="1418"/>
        <v>7.6944097047137125E-7</v>
      </c>
      <c r="CM382" s="19">
        <f t="shared" si="1419"/>
        <v>7.6944097047137125E-7</v>
      </c>
      <c r="CN382" s="19">
        <f t="shared" si="1420"/>
        <v>7.6944097047137125E-7</v>
      </c>
      <c r="CO382" s="19">
        <f t="shared" si="1421"/>
        <v>2.1979284043460067E-2</v>
      </c>
      <c r="CP382" s="19">
        <f t="shared" si="1422"/>
        <v>0.18288817921854497</v>
      </c>
      <c r="CQ382" s="19">
        <f t="shared" si="1423"/>
        <v>2.9376019451119446E-3</v>
      </c>
      <c r="CR382" s="19">
        <f t="shared" si="1424"/>
        <v>0.22918720346028487</v>
      </c>
      <c r="CS382" s="19">
        <f t="shared" si="1425"/>
        <v>0.20197725012241224</v>
      </c>
      <c r="CT382" s="19">
        <f t="shared" si="1426"/>
        <v>1.0229786359168262E-2</v>
      </c>
      <c r="CU382" s="19">
        <f t="shared" si="1427"/>
        <v>6.4201965294767446E-2</v>
      </c>
      <c r="CV382" s="19">
        <f t="shared" si="1428"/>
        <v>0.14316993950966977</v>
      </c>
      <c r="CW382" s="19">
        <f t="shared" si="1429"/>
        <v>1.7044151778301632E-2</v>
      </c>
      <c r="CX382" s="19">
        <f t="shared" si="1430"/>
        <v>8.2372251819096375E-3</v>
      </c>
      <c r="CY382" s="19">
        <f t="shared" si="1415"/>
        <v>4.6338106486224565E-3</v>
      </c>
      <c r="CZ382" s="19">
        <f t="shared" si="1431"/>
        <v>4.4038942779898215E-3</v>
      </c>
      <c r="DA382" s="19">
        <f t="shared" si="1432"/>
        <v>1.9472753295562112E-2</v>
      </c>
      <c r="DB382" s="19">
        <f t="shared" si="1433"/>
        <v>4.0513297424073728E-3</v>
      </c>
      <c r="DC382" s="19">
        <f t="shared" si="1434"/>
        <v>2.9889492497926951E-3</v>
      </c>
      <c r="DF382" s="19">
        <f t="shared" si="1386"/>
        <v>6.5353229038228863E-2</v>
      </c>
      <c r="DG382" s="19">
        <f t="shared" si="1437"/>
        <v>1.3245052793364926E-2</v>
      </c>
      <c r="DH382" s="19">
        <f t="shared" si="1438"/>
        <v>2.9268969862392097E-3</v>
      </c>
      <c r="DI382" s="19">
        <f t="shared" si="1439"/>
        <v>7.8149652590511214E-7</v>
      </c>
      <c r="DJ382" s="19">
        <f t="shared" si="1440"/>
        <v>7.8149652590511214E-7</v>
      </c>
      <c r="DK382" s="19">
        <f t="shared" si="1441"/>
        <v>7.8149652590511214E-7</v>
      </c>
      <c r="DL382" s="19">
        <f t="shared" si="1442"/>
        <v>2.3451262784016685E-2</v>
      </c>
      <c r="DM382" s="19">
        <f t="shared" si="1443"/>
        <v>0.18141283468762986</v>
      </c>
      <c r="DN382" s="19">
        <f t="shared" si="1444"/>
        <v>2.9992369585446566E-3</v>
      </c>
      <c r="DO382" s="19">
        <f t="shared" si="1445"/>
        <v>0.22905658421193992</v>
      </c>
      <c r="DP382" s="19">
        <f t="shared" si="1446"/>
        <v>0.20326257669957751</v>
      </c>
      <c r="DQ382" s="19">
        <f t="shared" si="1447"/>
        <v>1.0099219753626222E-2</v>
      </c>
      <c r="DR382" s="19">
        <f t="shared" si="1448"/>
        <v>6.34008380310849E-2</v>
      </c>
      <c r="DS382" s="19">
        <f t="shared" si="1449"/>
        <v>0.14347398466978115</v>
      </c>
      <c r="DT382" s="19">
        <f t="shared" si="1450"/>
        <v>1.7144432139139399E-2</v>
      </c>
      <c r="DU382" s="19">
        <f t="shared" si="1451"/>
        <v>8.6161997387074682E-3</v>
      </c>
      <c r="DV382" s="19">
        <f t="shared" si="1435"/>
        <v>4.5474204761919521E-3</v>
      </c>
      <c r="DW382" s="19">
        <f t="shared" si="1452"/>
        <v>4.4088164797314675E-3</v>
      </c>
      <c r="DX382" s="19">
        <f t="shared" si="1453"/>
        <v>1.9424381835131271E-2</v>
      </c>
      <c r="DY382" s="19">
        <f t="shared" si="1454"/>
        <v>4.2404733561634154E-3</v>
      </c>
      <c r="DZ382" s="19">
        <f t="shared" si="1455"/>
        <v>2.8737274280960282E-3</v>
      </c>
      <c r="EA382" s="19">
        <f t="shared" si="1355"/>
        <v>0.99993951255677249</v>
      </c>
      <c r="EB382" s="19"/>
      <c r="EC382" s="19">
        <f t="shared" si="1387"/>
        <v>6.5357182327084387E-2</v>
      </c>
      <c r="ED382" s="19">
        <f t="shared" si="1456"/>
        <v>1.3245854001206824E-2</v>
      </c>
      <c r="EE382" s="19">
        <f t="shared" si="1457"/>
        <v>2.9270740374638736E-3</v>
      </c>
      <c r="EF382" s="19">
        <f t="shared" si="1458"/>
        <v>7.8154379949131364E-7</v>
      </c>
      <c r="EG382" s="19">
        <f t="shared" si="1459"/>
        <v>7.8154379949131364E-7</v>
      </c>
      <c r="EH382" s="19">
        <f t="shared" si="1460"/>
        <v>7.8154379949131364E-7</v>
      </c>
      <c r="EI382" s="19">
        <f t="shared" si="1461"/>
        <v>2.3452681376749995E-2</v>
      </c>
      <c r="EJ382" s="19">
        <f t="shared" si="1462"/>
        <v>0.18142380854994966</v>
      </c>
      <c r="EK382" s="19">
        <f t="shared" si="1463"/>
        <v>2.999418385693977E-3</v>
      </c>
      <c r="EL382" s="19">
        <f t="shared" si="1464"/>
        <v>0.22907044009718039</v>
      </c>
      <c r="EM382" s="19">
        <f t="shared" si="1465"/>
        <v>0.20327487227687394</v>
      </c>
      <c r="EN382" s="19">
        <f t="shared" si="1466"/>
        <v>1.0099830666560273E-2</v>
      </c>
      <c r="EO382" s="19">
        <f t="shared" si="1467"/>
        <v>6.3404673217656513E-2</v>
      </c>
      <c r="EP382" s="19">
        <f t="shared" si="1468"/>
        <v>0.14348266356924791</v>
      </c>
      <c r="EQ382" s="19">
        <f t="shared" si="1469"/>
        <v>1.714546922473574E-2</v>
      </c>
      <c r="ER382" s="19">
        <f t="shared" si="1470"/>
        <v>8.616720942126262E-3</v>
      </c>
      <c r="ES382" s="19">
        <f t="shared" si="1436"/>
        <v>4.5476955546686314E-3</v>
      </c>
      <c r="ET382" s="19">
        <f t="shared" si="1471"/>
        <v>4.4090831738996345E-3</v>
      </c>
      <c r="EU382" s="19">
        <f t="shared" si="1472"/>
        <v>1.9425556837397634E-2</v>
      </c>
      <c r="EV382" s="19">
        <f t="shared" si="1473"/>
        <v>4.240729867070493E-3</v>
      </c>
      <c r="EW382" s="19">
        <f t="shared" si="1474"/>
        <v>2.8739012630355177E-3</v>
      </c>
      <c r="EX382" s="19"/>
      <c r="EY382" s="19"/>
      <c r="EZ382" s="19">
        <f t="shared" si="1388"/>
        <v>4.3412374145838373E-2</v>
      </c>
      <c r="FA382" s="19">
        <f t="shared" si="1399"/>
        <v>-3.1451488675450848E-2</v>
      </c>
      <c r="FB382" s="19">
        <f t="shared" si="1400"/>
        <v>-2.3740908826408676E-2</v>
      </c>
      <c r="FC382" s="19">
        <f t="shared" si="1401"/>
        <v>-2.118306378552013E-2</v>
      </c>
      <c r="FD382" s="19">
        <f t="shared" si="1402"/>
        <v>-5.8301814495439142E-2</v>
      </c>
      <c r="FE382" s="19">
        <f t="shared" si="1403"/>
        <v>-5.0121411853054139E-2</v>
      </c>
      <c r="FF382" s="19">
        <f t="shared" si="1404"/>
        <v>-0.15048616785041105</v>
      </c>
      <c r="FG382" s="19">
        <f t="shared" si="1405"/>
        <v>3.6354971516618061E-2</v>
      </c>
      <c r="FH382" s="19">
        <f t="shared" si="1406"/>
        <v>-5.2175915947243252E-2</v>
      </c>
      <c r="FI382" s="19">
        <f t="shared" si="1407"/>
        <v>6.4591499106001538E-2</v>
      </c>
      <c r="FJ382" s="19">
        <f t="shared" si="1408"/>
        <v>-7.0295750562510435E-3</v>
      </c>
      <c r="FK382" s="19">
        <f t="shared" si="1409"/>
        <v>-1.3452043566297488E-3</v>
      </c>
      <c r="FL382" s="19">
        <f t="shared" si="1410"/>
        <v>1.8509636005864218E-2</v>
      </c>
      <c r="FM382" s="19">
        <f t="shared" si="1411"/>
        <v>4.5237114267473203E-3</v>
      </c>
      <c r="FN382" s="19">
        <f t="shared" si="1412"/>
        <v>-1.1988989521348241E-2</v>
      </c>
      <c r="FO382" s="19">
        <f t="shared" si="1413"/>
        <v>-5.7076605706898341E-2</v>
      </c>
      <c r="FP382" s="19">
        <f t="shared" si="1394"/>
        <v>-2.7356734106987874E-2</v>
      </c>
      <c r="FQ382" s="19">
        <f t="shared" si="1395"/>
        <v>-3.9499402282094566E-2</v>
      </c>
      <c r="FR382" s="19">
        <f t="shared" si="1396"/>
        <v>-3.1341829937476223E-2</v>
      </c>
      <c r="FS382" s="19">
        <f t="shared" si="1397"/>
        <v>-0.13469991258563122</v>
      </c>
      <c r="FT382" s="19">
        <f t="shared" si="1398"/>
        <v>7.3192686676674154E-2</v>
      </c>
      <c r="FU382" s="19"/>
      <c r="FV382" s="19"/>
      <c r="FW382" s="19">
        <f t="shared" si="1547"/>
        <v>1.0186431310316484</v>
      </c>
      <c r="FX382" s="19">
        <f t="shared" si="1389"/>
        <v>0.64669402945833043</v>
      </c>
      <c r="FY382" s="19">
        <f t="shared" si="1536"/>
        <v>1.0118089383196662</v>
      </c>
      <c r="FZ382" s="19"/>
      <c r="GA382" s="19">
        <f t="shared" si="1548"/>
        <v>0.95031522441971428</v>
      </c>
      <c r="GB382" s="19">
        <f t="shared" si="1390"/>
        <v>0.82280128882155767</v>
      </c>
      <c r="GC382" s="19">
        <f t="shared" si="1537"/>
        <v>0.94949409721937106</v>
      </c>
      <c r="GD382" s="19"/>
      <c r="GE382" s="19">
        <f t="shared" si="1549"/>
        <v>1.0255393562827437</v>
      </c>
      <c r="GF382" s="19">
        <f t="shared" si="1391"/>
        <v>0.92075336630139681</v>
      </c>
      <c r="GG382" s="19">
        <f t="shared" si="1538"/>
        <v>0.99714729915414124</v>
      </c>
      <c r="GH382" s="19"/>
      <c r="GI382" s="132">
        <f t="shared" si="1497"/>
        <v>1.1894978573332513</v>
      </c>
      <c r="GJ382" s="19">
        <f t="shared" si="1362"/>
        <v>1.1394985113883833</v>
      </c>
      <c r="GK382" s="19">
        <f t="shared" si="1539"/>
        <v>1.1394984201938942</v>
      </c>
      <c r="GL382" s="3"/>
      <c r="GM382" s="3"/>
      <c r="GN382" s="8"/>
      <c r="GO382" s="5">
        <f t="shared" si="1392"/>
        <v>43</v>
      </c>
      <c r="GP382" t="b">
        <f t="shared" si="1363"/>
        <v>0</v>
      </c>
      <c r="GS382" s="11"/>
      <c r="GT382" s="11"/>
      <c r="GU382" s="11"/>
      <c r="GV382" s="11"/>
      <c r="GW382" s="11"/>
      <c r="GX382" s="11"/>
      <c r="GY382" s="11"/>
      <c r="GZ382" s="11" t="str">
        <f ca="1">IF(GP382,OFFSET(#REF!,$GP$253+$GO382,0),"")</f>
        <v/>
      </c>
      <c r="HA382" s="12" t="str">
        <f t="shared" ca="1" si="1502"/>
        <v/>
      </c>
      <c r="HB382" s="12" t="str">
        <f t="shared" ca="1" si="1503"/>
        <v/>
      </c>
      <c r="HC382" s="12" t="str">
        <f t="shared" ca="1" si="1504"/>
        <v/>
      </c>
      <c r="HD382" s="12" t="str">
        <f t="shared" ca="1" si="1505"/>
        <v/>
      </c>
      <c r="HE382" t="str">
        <f t="shared" ca="1" si="1371"/>
        <v/>
      </c>
      <c r="HF382" s="12" t="str">
        <f t="shared" ca="1" si="1506"/>
        <v/>
      </c>
      <c r="HG382" s="12" t="str">
        <f t="shared" ca="1" si="1507"/>
        <v/>
      </c>
      <c r="HH382" s="12" t="str">
        <f t="shared" ca="1" si="1508"/>
        <v/>
      </c>
      <c r="HJ382" s="17"/>
      <c r="HL382" s="18">
        <f t="shared" si="1372"/>
        <v>1992</v>
      </c>
      <c r="HM382" s="9">
        <f t="shared" si="1540"/>
        <v>0.84190285457210456</v>
      </c>
      <c r="HN382" s="9">
        <f t="shared" si="1541"/>
        <v>1.082663591416863</v>
      </c>
      <c r="HO382" s="9">
        <f t="shared" si="1542"/>
        <v>0.98981475649126383</v>
      </c>
      <c r="HP382" s="9">
        <f t="shared" si="1543"/>
        <v>1.1005512136727387</v>
      </c>
      <c r="HQ382" s="9">
        <f t="shared" si="1544"/>
        <v>0.99386909809342294</v>
      </c>
      <c r="HR382" s="9">
        <f t="shared" si="1317"/>
        <v>0.91149722485975082</v>
      </c>
      <c r="HS382" s="9">
        <f t="shared" si="1545"/>
        <v>0.9114975681551436</v>
      </c>
      <c r="HT382" s="9"/>
      <c r="HU382" s="9">
        <f t="shared" si="1546"/>
        <v>1.0893418315676466</v>
      </c>
      <c r="HV382" s="23">
        <f t="shared" si="1320"/>
        <v>1.0826631836555745</v>
      </c>
      <c r="HX382" s="8"/>
      <c r="HY382" s="5">
        <f t="shared" si="1393"/>
        <v>43</v>
      </c>
      <c r="HZ382" t="b">
        <f t="shared" si="1373"/>
        <v>0</v>
      </c>
      <c r="IC382" s="11"/>
      <c r="ID382" s="11"/>
      <c r="IE382" s="11"/>
      <c r="IF382" t="str">
        <f t="shared" ca="1" si="1375"/>
        <v/>
      </c>
      <c r="IG382" s="12" t="str">
        <f t="shared" si="1376"/>
        <v/>
      </c>
      <c r="IH382" s="19" t="str">
        <f t="shared" ca="1" si="1377"/>
        <v/>
      </c>
      <c r="II382" s="19" t="str">
        <f t="shared" ca="1" si="1378"/>
        <v/>
      </c>
      <c r="IJ382" s="11" t="str">
        <f t="shared" ca="1" si="1379"/>
        <v/>
      </c>
      <c r="IK382" s="12" t="str">
        <f t="shared" ca="1" si="1380"/>
        <v/>
      </c>
      <c r="IL382" s="12" t="str">
        <f t="shared" ca="1" si="1499"/>
        <v/>
      </c>
      <c r="IM382" s="12" t="str">
        <f t="shared" ca="1" si="1500"/>
        <v/>
      </c>
      <c r="IN382" s="12" t="str">
        <f t="shared" ca="1" si="1501"/>
        <v/>
      </c>
      <c r="IO382" t="str">
        <f t="shared" ca="1" si="1381"/>
        <v/>
      </c>
      <c r="IP382" s="12" t="str">
        <f t="shared" ca="1" si="1382"/>
        <v/>
      </c>
      <c r="IQ382" s="12" t="str">
        <f t="shared" ca="1" si="1383"/>
        <v/>
      </c>
      <c r="IR382" s="12" t="str">
        <f t="shared" ca="1" si="1384"/>
        <v/>
      </c>
    </row>
    <row r="383" spans="1:252" x14ac:dyDescent="0.2">
      <c r="A383" t="s">
        <v>218</v>
      </c>
      <c r="B383" s="1">
        <f t="shared" si="1385"/>
        <v>1993</v>
      </c>
      <c r="C383" s="124">
        <f>Manufacturing_Energy_Data!C89</f>
        <v>926.75369383250984</v>
      </c>
      <c r="D383" s="124">
        <f>Manufacturing_Energy_Data!D89</f>
        <v>179.66474753861871</v>
      </c>
      <c r="E383" s="124">
        <f>Manufacturing_Energy_Data!E89</f>
        <v>38.969253979153493</v>
      </c>
      <c r="F383" s="124">
        <v>0.01</v>
      </c>
      <c r="G383" s="124">
        <v>0.01</v>
      </c>
      <c r="H383" s="124">
        <v>0.01</v>
      </c>
      <c r="I383" s="124">
        <f>Manufacturing_Energy_Data!F89</f>
        <v>308.99770621726981</v>
      </c>
      <c r="J383" s="124">
        <f>Manufacturing_Energy_Data!G89</f>
        <v>2413.860058955303</v>
      </c>
      <c r="K383" s="124">
        <f>Manufacturing_Energy_Data!H89</f>
        <v>35.271440939704874</v>
      </c>
      <c r="L383" s="124">
        <f>Manufacturing_Energy_Data!I89</f>
        <v>2970.8276442091383</v>
      </c>
      <c r="M383" s="124">
        <f>Manufacturing_Energy_Data!J89</f>
        <v>2667.9116101083255</v>
      </c>
      <c r="N383" s="124">
        <f>Manufacturing_Energy_Data!K89</f>
        <v>136.77256011490636</v>
      </c>
      <c r="O383" s="124">
        <f>Manufacturing_Energy_Data!L89</f>
        <v>866.94246720947717</v>
      </c>
      <c r="P383" s="124">
        <f>Manufacturing_Energy_Data!M89</f>
        <v>1980.5512991134312</v>
      </c>
      <c r="Q383" s="124">
        <f>Manufacturing_Energy_Data!N89</f>
        <v>238.70978614279537</v>
      </c>
      <c r="R383" s="124">
        <f>Manufacturing_Energy_Data!O89</f>
        <v>108.0675573372492</v>
      </c>
      <c r="S383" s="124">
        <f>Manufacturing_Energy_Data!P89</f>
        <v>64.59076180040033</v>
      </c>
      <c r="T383" s="124">
        <f>Manufacturing_Energy_Data!Q89</f>
        <v>62.688490345889321</v>
      </c>
      <c r="U383" s="124">
        <f>Manufacturing_Energy_Data!R89</f>
        <v>281.57130919761488</v>
      </c>
      <c r="V383" s="124">
        <f>Manufacturing_Energy_Data!S89</f>
        <v>50.694628080839159</v>
      </c>
      <c r="W383" s="124">
        <f>Manufacturing_Energy_Data!T89</f>
        <v>43.649220105879621</v>
      </c>
      <c r="X383" s="124">
        <f t="shared" si="1550"/>
        <v>13376.524235228506</v>
      </c>
      <c r="Y383">
        <v>13784.545751288033</v>
      </c>
      <c r="Z383" s="19">
        <f t="shared" si="1475"/>
        <v>1.1707574747416889</v>
      </c>
      <c r="AA383" s="19">
        <f t="shared" si="1476"/>
        <v>1.6972535326557154</v>
      </c>
      <c r="AB383" s="19">
        <f t="shared" si="1477"/>
        <v>0.42169389395302387</v>
      </c>
      <c r="AC383" s="19">
        <f t="shared" si="1478"/>
        <v>1.2632887060855646E-5</v>
      </c>
      <c r="AD383" s="19">
        <f t="shared" si="1479"/>
        <v>9.4467810514185202E-5</v>
      </c>
      <c r="AE383" s="19">
        <f t="shared" si="1480"/>
        <v>1.0821194939441437E-4</v>
      </c>
      <c r="AF383" s="19">
        <f t="shared" si="1481"/>
        <v>3.5862998028974706</v>
      </c>
      <c r="AG383" s="19">
        <f t="shared" si="1482"/>
        <v>11.560398842116536</v>
      </c>
      <c r="AH383" s="19">
        <f t="shared" si="1483"/>
        <v>0.32647618688067931</v>
      </c>
      <c r="AI383" s="19">
        <f t="shared" si="1484"/>
        <v>4.436443400339467</v>
      </c>
      <c r="AJ383" s="19">
        <f t="shared" si="1485"/>
        <v>3.9377979399760057</v>
      </c>
      <c r="AK383" s="19">
        <f t="shared" si="1486"/>
        <v>0.70691456124307228</v>
      </c>
      <c r="AL383" s="19">
        <f t="shared" si="1487"/>
        <v>8.5224596057601758</v>
      </c>
      <c r="AM383" s="19">
        <f t="shared" si="1488"/>
        <v>8.176665673606438</v>
      </c>
      <c r="AN383" s="19">
        <f t="shared" si="1489"/>
        <v>0.84148396874907339</v>
      </c>
      <c r="AO383" s="19">
        <f t="shared" si="1490"/>
        <v>0.38265377153317315</v>
      </c>
      <c r="AP383" s="19">
        <f t="shared" si="1491"/>
        <v>0.87227841510705939</v>
      </c>
      <c r="AQ383" s="19">
        <f t="shared" si="1492"/>
        <v>0.49610097774281303</v>
      </c>
      <c r="AR383" s="19">
        <f t="shared" si="1493"/>
        <v>0.49964873472688542</v>
      </c>
      <c r="AS383" s="19">
        <f t="shared" si="1494"/>
        <v>0.7086486612711963</v>
      </c>
      <c r="AT383" s="19">
        <f t="shared" si="1495"/>
        <v>0.38881828184279843</v>
      </c>
      <c r="AU383" s="19">
        <f t="shared" si="1496"/>
        <v>11.572322739260324</v>
      </c>
      <c r="AV383" s="19"/>
      <c r="AX383" s="19">
        <f t="shared" si="1513"/>
        <v>0.97292234286315793</v>
      </c>
      <c r="AY383" s="19">
        <f t="shared" si="1514"/>
        <v>0.92140679699989059</v>
      </c>
      <c r="AZ383" s="19">
        <f t="shared" si="1515"/>
        <v>1.2780650164236309</v>
      </c>
      <c r="BA383" s="19">
        <f t="shared" si="1516"/>
        <v>0.85498109876179917</v>
      </c>
      <c r="BB383" s="19">
        <f t="shared" si="1517"/>
        <v>0.80076783682002228</v>
      </c>
      <c r="BC383" s="19">
        <f t="shared" si="1518"/>
        <v>0.91407592952393213</v>
      </c>
      <c r="BD383" s="19">
        <f t="shared" si="1519"/>
        <v>1.0717044426546194</v>
      </c>
      <c r="BE383" s="19">
        <f t="shared" si="1520"/>
        <v>1.0399028608048784</v>
      </c>
      <c r="BF383" s="19">
        <f t="shared" si="1521"/>
        <v>1.0933685933383683</v>
      </c>
      <c r="BG383" s="19">
        <f t="shared" si="1522"/>
        <v>1.1460658489824114</v>
      </c>
      <c r="BH383" s="19">
        <f t="shared" si="1523"/>
        <v>1.0219124558655457</v>
      </c>
      <c r="BI383" s="19">
        <f t="shared" si="1524"/>
        <v>0.74861291208701575</v>
      </c>
      <c r="BJ383" s="19">
        <f t="shared" si="1525"/>
        <v>0.9901486191973905</v>
      </c>
      <c r="BK383" s="19">
        <f t="shared" si="1526"/>
        <v>0.92915984927228334</v>
      </c>
      <c r="BL383" s="19">
        <f t="shared" si="1527"/>
        <v>1.0092581500486881</v>
      </c>
      <c r="BM383" s="19">
        <f t="shared" si="1528"/>
        <v>0.81128901042225565</v>
      </c>
      <c r="BN383" s="19">
        <f t="shared" si="1529"/>
        <v>0.71253164504522959</v>
      </c>
      <c r="BO383" s="19">
        <f t="shared" si="1530"/>
        <v>0.87133271036600624</v>
      </c>
      <c r="BP383" s="19">
        <f t="shared" si="1531"/>
        <v>1.0605867712256736</v>
      </c>
      <c r="BQ383" s="19">
        <f t="shared" si="1532"/>
        <v>1.1728172662433554</v>
      </c>
      <c r="BR383" s="19">
        <f t="shared" si="1533"/>
        <v>0.8773666924664959</v>
      </c>
      <c r="BS383" s="19">
        <f t="shared" si="1534"/>
        <v>0.95359901376082923</v>
      </c>
      <c r="BU383" s="16"/>
      <c r="BV383" s="9">
        <f t="shared" si="1535"/>
        <v>1.2298907137438231</v>
      </c>
      <c r="BW383" s="9">
        <f t="shared" si="1324"/>
        <v>0.95359901376082923</v>
      </c>
      <c r="BX383" s="9">
        <f t="shared" si="1325"/>
        <v>0.8992059453521134</v>
      </c>
      <c r="BY383" s="9">
        <f t="shared" si="1326"/>
        <v>1.0356233607022776</v>
      </c>
      <c r="BZ383" s="9">
        <f t="shared" si="1327"/>
        <v>1.0240115167842871</v>
      </c>
      <c r="CA383" s="9">
        <f t="shared" si="1301"/>
        <v>1.1728227224410721</v>
      </c>
      <c r="CB383" s="9">
        <f t="shared" si="1328"/>
        <v>1.172822571659712</v>
      </c>
      <c r="CC383" s="9"/>
      <c r="CD383" s="9">
        <f t="shared" si="1329"/>
        <v>0.93123868308902424</v>
      </c>
      <c r="CE383" s="9">
        <f t="shared" si="1330"/>
        <v>0.95359913635819382</v>
      </c>
      <c r="CG383" s="35"/>
      <c r="CH383">
        <f t="shared" si="1331"/>
        <v>1993</v>
      </c>
      <c r="CI383" s="19">
        <f t="shared" si="1332"/>
        <v>6.9282100307627367E-2</v>
      </c>
      <c r="CJ383" s="19">
        <f t="shared" si="1416"/>
        <v>1.3431347663950878E-2</v>
      </c>
      <c r="CK383" s="19">
        <f t="shared" si="1417"/>
        <v>2.9132570833702671E-3</v>
      </c>
      <c r="CL383" s="19">
        <f t="shared" si="1418"/>
        <v>7.4757835624174563E-7</v>
      </c>
      <c r="CM383" s="19">
        <f t="shared" si="1419"/>
        <v>7.4757835624174563E-7</v>
      </c>
      <c r="CN383" s="19">
        <f t="shared" si="1420"/>
        <v>7.4757835624174563E-7</v>
      </c>
      <c r="CO383" s="19">
        <f t="shared" si="1421"/>
        <v>2.3099999729637638E-2</v>
      </c>
      <c r="CP383" s="19">
        <f t="shared" si="1422"/>
        <v>0.18045495350714086</v>
      </c>
      <c r="CQ383" s="19">
        <f t="shared" si="1423"/>
        <v>2.6368165839982379E-3</v>
      </c>
      <c r="CR383" s="19">
        <f t="shared" si="1424"/>
        <v>0.22209264469354051</v>
      </c>
      <c r="CS383" s="19">
        <f t="shared" si="1425"/>
        <v>0.1994472976083051</v>
      </c>
      <c r="CT383" s="19">
        <f t="shared" si="1426"/>
        <v>1.0224820566967703E-2</v>
      </c>
      <c r="CU383" s="19">
        <f t="shared" si="1427"/>
        <v>6.4810742459262438E-2</v>
      </c>
      <c r="CV383" s="19">
        <f t="shared" si="1428"/>
        <v>0.14806172846436727</v>
      </c>
      <c r="CW383" s="19">
        <f t="shared" si="1429"/>
        <v>1.7845426954344958E-2</v>
      </c>
      <c r="CX383" s="19">
        <f t="shared" si="1430"/>
        <v>8.0788966877241349E-3</v>
      </c>
      <c r="CY383" s="19">
        <f t="shared" si="1415"/>
        <v>4.8286655535145417E-3</v>
      </c>
      <c r="CZ383" s="19">
        <f t="shared" si="1431"/>
        <v>4.6864558568056481E-3</v>
      </c>
      <c r="DA383" s="19">
        <f t="shared" si="1432"/>
        <v>2.1049661649478926E-2</v>
      </c>
      <c r="DB383" s="19">
        <f t="shared" si="1433"/>
        <v>3.7898206730960378E-3</v>
      </c>
      <c r="DC383" s="19">
        <f t="shared" si="1434"/>
        <v>3.2631212217987642E-3</v>
      </c>
      <c r="DF383" s="19">
        <f t="shared" si="1386"/>
        <v>6.7859616763147057E-2</v>
      </c>
      <c r="DG383" s="19">
        <f t="shared" si="1437"/>
        <v>1.3324140803089281E-2</v>
      </c>
      <c r="DH383" s="19">
        <f t="shared" si="1438"/>
        <v>2.9166887535559665E-3</v>
      </c>
      <c r="DI383" s="19">
        <f t="shared" si="1439"/>
        <v>7.5845714805369851E-7</v>
      </c>
      <c r="DJ383" s="19">
        <f t="shared" si="1440"/>
        <v>7.5845714805369851E-7</v>
      </c>
      <c r="DK383" s="19">
        <f t="shared" si="1441"/>
        <v>7.5845714805369851E-7</v>
      </c>
      <c r="DL383" s="19">
        <f t="shared" si="1442"/>
        <v>2.2534997437097339E-2</v>
      </c>
      <c r="DM383" s="19">
        <f t="shared" si="1443"/>
        <v>0.18166885053784845</v>
      </c>
      <c r="DN383" s="19">
        <f t="shared" si="1444"/>
        <v>2.7845021904978643E-3</v>
      </c>
      <c r="DO383" s="19">
        <f t="shared" si="1445"/>
        <v>0.22562133395595571</v>
      </c>
      <c r="DP383" s="19">
        <f t="shared" si="1446"/>
        <v>0.20070961635991669</v>
      </c>
      <c r="DQ383" s="19">
        <f t="shared" si="1447"/>
        <v>1.0227303262143191E-2</v>
      </c>
      <c r="DR383" s="19">
        <f t="shared" si="1448"/>
        <v>6.4505875097517373E-2</v>
      </c>
      <c r="DS383" s="19">
        <f t="shared" si="1449"/>
        <v>0.14560213847559397</v>
      </c>
      <c r="DT383" s="19">
        <f t="shared" si="1450"/>
        <v>1.7441721916292768E-2</v>
      </c>
      <c r="DU383" s="19">
        <f t="shared" si="1451"/>
        <v>8.1578048635338532E-3</v>
      </c>
      <c r="DV383" s="19">
        <f t="shared" si="1435"/>
        <v>4.7305692710580133E-3</v>
      </c>
      <c r="DW383" s="19">
        <f t="shared" si="1452"/>
        <v>4.5437108475332453E-3</v>
      </c>
      <c r="DX383" s="19">
        <f t="shared" si="1453"/>
        <v>2.0250975913354917E-2</v>
      </c>
      <c r="DY383" s="19">
        <f t="shared" si="1454"/>
        <v>3.9191211845184129E-3</v>
      </c>
      <c r="DZ383" s="19">
        <f t="shared" si="1455"/>
        <v>3.1240303304217107E-3</v>
      </c>
      <c r="EA383" s="19">
        <f t="shared" si="1355"/>
        <v>0.99992527333452008</v>
      </c>
      <c r="EB383" s="19"/>
      <c r="EC383" s="19">
        <f t="shared" si="1387"/>
        <v>6.7864688064989992E-2</v>
      </c>
      <c r="ED383" s="19">
        <f t="shared" si="1456"/>
        <v>1.3325136546110436E-2</v>
      </c>
      <c r="EE383" s="19">
        <f t="shared" si="1457"/>
        <v>2.9169067242689872E-3</v>
      </c>
      <c r="EF383" s="19">
        <f t="shared" si="1458"/>
        <v>7.5851382926287975E-7</v>
      </c>
      <c r="EG383" s="19">
        <f t="shared" si="1459"/>
        <v>7.5851382926287975E-7</v>
      </c>
      <c r="EH383" s="19">
        <f t="shared" si="1460"/>
        <v>7.5851382926287975E-7</v>
      </c>
      <c r="EI383" s="19">
        <f t="shared" si="1461"/>
        <v>2.2536681528158922E-2</v>
      </c>
      <c r="EJ383" s="19">
        <f t="shared" si="1462"/>
        <v>0.18168242705979892</v>
      </c>
      <c r="EK383" s="19">
        <f t="shared" si="1463"/>
        <v>2.7847102826116113E-3</v>
      </c>
      <c r="EL383" s="19">
        <f t="shared" si="1464"/>
        <v>0.22563819514588387</v>
      </c>
      <c r="EM383" s="19">
        <f t="shared" si="1465"/>
        <v>0.20072461584113824</v>
      </c>
      <c r="EN383" s="19">
        <f t="shared" si="1466"/>
        <v>1.0228067571527114E-2</v>
      </c>
      <c r="EO383" s="19">
        <f t="shared" si="1467"/>
        <v>6.4510695766699808E-2</v>
      </c>
      <c r="EP383" s="19">
        <f t="shared" si="1468"/>
        <v>0.14561301965100296</v>
      </c>
      <c r="EQ383" s="19">
        <f t="shared" si="1469"/>
        <v>1.7443025375414953E-2</v>
      </c>
      <c r="ER383" s="19">
        <f t="shared" si="1470"/>
        <v>8.1584145146461357E-3</v>
      </c>
      <c r="ES383" s="19">
        <f t="shared" si="1436"/>
        <v>4.7309227971432865E-3</v>
      </c>
      <c r="ET383" s="19">
        <f t="shared" si="1471"/>
        <v>4.5440504092681029E-3</v>
      </c>
      <c r="EU383" s="19">
        <f t="shared" si="1472"/>
        <v>2.0252489314349045E-2</v>
      </c>
      <c r="EV383" s="19">
        <f t="shared" si="1473"/>
        <v>3.9194140692624443E-3</v>
      </c>
      <c r="EW383" s="19">
        <f t="shared" si="1474"/>
        <v>3.1242637962372831E-3</v>
      </c>
      <c r="EX383" s="19"/>
      <c r="EY383" s="19"/>
      <c r="EZ383" s="19">
        <f t="shared" si="1388"/>
        <v>5.8551132098159972E-2</v>
      </c>
      <c r="FA383" s="19">
        <f t="shared" si="1399"/>
        <v>-1.8864157094848676E-4</v>
      </c>
      <c r="FB383" s="19">
        <f t="shared" si="1400"/>
        <v>-6.8634237122442493E-3</v>
      </c>
      <c r="FC383" s="19">
        <f t="shared" si="1401"/>
        <v>-1.1909375540529956E-2</v>
      </c>
      <c r="FD383" s="19">
        <f t="shared" si="1402"/>
        <v>-4.5062950617681369E-2</v>
      </c>
      <c r="FE383" s="19">
        <f t="shared" si="1403"/>
        <v>-3.3334487292246646E-2</v>
      </c>
      <c r="FF383" s="19">
        <f t="shared" si="1404"/>
        <v>6.3987081905963333E-2</v>
      </c>
      <c r="FG383" s="19">
        <f t="shared" si="1405"/>
        <v>8.7923155530911963E-3</v>
      </c>
      <c r="FH383" s="19">
        <f t="shared" si="1406"/>
        <v>-6.650168444839151E-2</v>
      </c>
      <c r="FI383" s="19">
        <f t="shared" si="1407"/>
        <v>3.0650186312527273E-3</v>
      </c>
      <c r="FJ383" s="19">
        <f t="shared" si="1408"/>
        <v>-3.9210206599423966E-3</v>
      </c>
      <c r="FK383" s="19">
        <f t="shared" si="1409"/>
        <v>-3.1564370932322075E-2</v>
      </c>
      <c r="FL383" s="19">
        <f t="shared" si="1410"/>
        <v>1.5416412365372912E-2</v>
      </c>
      <c r="FM383" s="19">
        <f t="shared" si="1411"/>
        <v>2.0869028203209947E-2</v>
      </c>
      <c r="FN383" s="19">
        <f t="shared" si="1412"/>
        <v>4.1110039359925708E-2</v>
      </c>
      <c r="FO383" s="19">
        <f t="shared" si="1413"/>
        <v>-5.610174337509944E-2</v>
      </c>
      <c r="FP383" s="19">
        <f t="shared" si="1394"/>
        <v>-1.4143762433007294E-2</v>
      </c>
      <c r="FQ383" s="19">
        <f t="shared" si="1395"/>
        <v>2.5426273383027734E-2</v>
      </c>
      <c r="FR383" s="19">
        <f t="shared" si="1396"/>
        <v>6.7316866086387331E-2</v>
      </c>
      <c r="FS383" s="19">
        <f t="shared" si="1397"/>
        <v>-6.8586579977921946E-2</v>
      </c>
      <c r="FT383" s="19">
        <f t="shared" si="1398"/>
        <v>5.2889623742537514E-2</v>
      </c>
      <c r="FU383" s="19"/>
      <c r="FV383" s="19"/>
      <c r="FW383" s="19">
        <f t="shared" si="1547"/>
        <v>1.0120601607699631</v>
      </c>
      <c r="FX383" s="19">
        <f t="shared" si="1389"/>
        <v>0.65449326342257319</v>
      </c>
      <c r="FY383" s="19">
        <f t="shared" si="1536"/>
        <v>1.0240115167842871</v>
      </c>
      <c r="FZ383" s="19"/>
      <c r="GA383" s="19">
        <f t="shared" si="1548"/>
        <v>0.94703689889749876</v>
      </c>
      <c r="GB383" s="19">
        <f t="shared" si="1390"/>
        <v>0.77922318097443322</v>
      </c>
      <c r="GC383" s="19">
        <f t="shared" si="1537"/>
        <v>0.8992059453521134</v>
      </c>
      <c r="GD383" s="19"/>
      <c r="GE383" s="19">
        <f t="shared" si="1549"/>
        <v>1.03858613625166</v>
      </c>
      <c r="GF383" s="19">
        <f t="shared" si="1391"/>
        <v>0.95628168114767709</v>
      </c>
      <c r="GG383" s="19">
        <f t="shared" si="1538"/>
        <v>1.0356233607022776</v>
      </c>
      <c r="GH383" s="19"/>
      <c r="GI383" s="132">
        <f t="shared" si="1497"/>
        <v>1.2298907137438231</v>
      </c>
      <c r="GJ383" s="19">
        <f t="shared" si="1362"/>
        <v>1.1728227224410723</v>
      </c>
      <c r="GK383" s="19">
        <f t="shared" si="1539"/>
        <v>1.172822571659712</v>
      </c>
      <c r="GL383" s="3"/>
      <c r="GM383" s="3"/>
      <c r="GN383" s="8"/>
      <c r="GO383" s="5">
        <f t="shared" si="1392"/>
        <v>44</v>
      </c>
      <c r="GP383" t="b">
        <f t="shared" si="1363"/>
        <v>0</v>
      </c>
      <c r="GS383" s="11"/>
      <c r="GT383" s="11"/>
      <c r="GU383" s="11"/>
      <c r="GV383" s="11"/>
      <c r="GW383" s="11"/>
      <c r="GX383" s="11"/>
      <c r="GY383" s="11"/>
      <c r="GZ383" s="11" t="str">
        <f ca="1">IF(GP383,OFFSET(#REF!,$GP$253+$GO383,0),"")</f>
        <v/>
      </c>
      <c r="HA383" s="12" t="str">
        <f t="shared" ca="1" si="1502"/>
        <v/>
      </c>
      <c r="HB383" s="12" t="str">
        <f t="shared" ca="1" si="1503"/>
        <v/>
      </c>
      <c r="HC383" s="12" t="str">
        <f t="shared" ca="1" si="1504"/>
        <v/>
      </c>
      <c r="HD383" s="12" t="str">
        <f t="shared" ca="1" si="1505"/>
        <v/>
      </c>
      <c r="HE383" t="str">
        <f t="shared" ca="1" si="1371"/>
        <v/>
      </c>
      <c r="HF383" s="12" t="str">
        <f t="shared" ca="1" si="1506"/>
        <v/>
      </c>
      <c r="HG383" s="12" t="str">
        <f t="shared" ca="1" si="1507"/>
        <v/>
      </c>
      <c r="HH383" s="12" t="str">
        <f t="shared" ca="1" si="1508"/>
        <v/>
      </c>
      <c r="HJ383" s="17"/>
      <c r="HL383" s="18">
        <f t="shared" si="1372"/>
        <v>1993</v>
      </c>
      <c r="HM383" s="9">
        <f t="shared" si="1540"/>
        <v>0.87049211255750514</v>
      </c>
      <c r="HN383" s="9">
        <f t="shared" si="1541"/>
        <v>1.0777282380605886</v>
      </c>
      <c r="HO383" s="9">
        <f t="shared" si="1542"/>
        <v>0.93739109747046945</v>
      </c>
      <c r="HP383" s="9">
        <f t="shared" si="1543"/>
        <v>1.1430172327554444</v>
      </c>
      <c r="HQ383" s="9">
        <f t="shared" si="1544"/>
        <v>1.0058553192007278</v>
      </c>
      <c r="HR383" s="9">
        <f t="shared" si="1317"/>
        <v>0.93815362290818438</v>
      </c>
      <c r="HS383" s="9">
        <f t="shared" si="1545"/>
        <v>0.93815393071223963</v>
      </c>
      <c r="HT383" s="9"/>
      <c r="HU383" s="9">
        <f t="shared" si="1546"/>
        <v>1.0714541782402851</v>
      </c>
      <c r="HV383" s="23">
        <f t="shared" si="1320"/>
        <v>1.0777278844628355</v>
      </c>
      <c r="HX383" s="8"/>
      <c r="HY383" s="5">
        <f t="shared" si="1393"/>
        <v>44</v>
      </c>
      <c r="HZ383" t="b">
        <f t="shared" si="1373"/>
        <v>0</v>
      </c>
      <c r="IC383" s="11"/>
      <c r="ID383" s="11"/>
      <c r="IE383" s="11"/>
      <c r="IF383" t="str">
        <f t="shared" ca="1" si="1375"/>
        <v/>
      </c>
      <c r="IG383" s="12" t="str">
        <f t="shared" si="1376"/>
        <v/>
      </c>
      <c r="IH383" s="19" t="str">
        <f t="shared" ca="1" si="1377"/>
        <v/>
      </c>
      <c r="II383" s="19" t="str">
        <f t="shared" ca="1" si="1378"/>
        <v/>
      </c>
      <c r="IJ383" s="11" t="str">
        <f t="shared" ca="1" si="1379"/>
        <v/>
      </c>
      <c r="IK383" s="12" t="str">
        <f t="shared" ca="1" si="1380"/>
        <v/>
      </c>
      <c r="IL383" s="12" t="str">
        <f t="shared" ca="1" si="1499"/>
        <v/>
      </c>
      <c r="IM383" s="12" t="str">
        <f t="shared" ca="1" si="1500"/>
        <v/>
      </c>
      <c r="IN383" s="12" t="str">
        <f t="shared" ca="1" si="1501"/>
        <v/>
      </c>
      <c r="IO383" t="str">
        <f t="shared" ca="1" si="1381"/>
        <v/>
      </c>
      <c r="IP383" s="12" t="str">
        <f t="shared" ca="1" si="1382"/>
        <v/>
      </c>
      <c r="IQ383" s="12" t="str">
        <f t="shared" ca="1" si="1383"/>
        <v/>
      </c>
      <c r="IR383" s="12" t="str">
        <f t="shared" ca="1" si="1384"/>
        <v/>
      </c>
    </row>
    <row r="384" spans="1:252" x14ac:dyDescent="0.2">
      <c r="A384" t="s">
        <v>218</v>
      </c>
      <c r="B384" s="1">
        <f t="shared" si="1385"/>
        <v>1994</v>
      </c>
      <c r="C384" s="124">
        <f>Manufacturing_Energy_Data!C90</f>
        <v>1008.5825527109854</v>
      </c>
      <c r="D384" s="124">
        <f>Manufacturing_Energy_Data!D90</f>
        <v>192.94392268146368</v>
      </c>
      <c r="E384" s="124">
        <f>Manufacturing_Energy_Data!E90</f>
        <v>39.957336159874167</v>
      </c>
      <c r="F384" s="124">
        <v>0.01</v>
      </c>
      <c r="G384" s="124">
        <v>0.01</v>
      </c>
      <c r="H384" s="124">
        <v>0.01</v>
      </c>
      <c r="I384" s="124">
        <f>Manufacturing_Energy_Data!F90</f>
        <v>319.45866435321039</v>
      </c>
      <c r="J384" s="124">
        <f>Manufacturing_Energy_Data!G90</f>
        <v>2406.5414497255788</v>
      </c>
      <c r="K384" s="124">
        <f>Manufacturing_Energy_Data!H90</f>
        <v>37.113573244007682</v>
      </c>
      <c r="L384" s="124">
        <f>Manufacturing_Energy_Data!I90</f>
        <v>3144.6947232151383</v>
      </c>
      <c r="M384" s="124">
        <f>Manufacturing_Energy_Data!J90</f>
        <v>2729.1714558311169</v>
      </c>
      <c r="N384" s="124">
        <f>Manufacturing_Energy_Data!K90</f>
        <v>141.58522460569185</v>
      </c>
      <c r="O384" s="124">
        <f>Manufacturing_Energy_Data!L90</f>
        <v>822.05619657793363</v>
      </c>
      <c r="P384" s="124">
        <f>Manufacturing_Energy_Data!M90</f>
        <v>2096.657607556745</v>
      </c>
      <c r="Q384" s="124">
        <f>Manufacturing_Energy_Data!N90</f>
        <v>263.57968281835372</v>
      </c>
      <c r="R384" s="124">
        <f>Manufacturing_Energy_Data!O90</f>
        <v>112.92234511482371</v>
      </c>
      <c r="S384" s="124">
        <f>Manufacturing_Energy_Data!P90</f>
        <v>66.930484972733723</v>
      </c>
      <c r="T384" s="124">
        <f>Manufacturing_Energy_Data!Q90</f>
        <v>67.848599515192888</v>
      </c>
      <c r="U384" s="124">
        <f>Manufacturing_Energy_Data!R90</f>
        <v>260.23443301298028</v>
      </c>
      <c r="V384" s="124">
        <f>Manufacturing_Energy_Data!S90</f>
        <v>47.300771088826892</v>
      </c>
      <c r="W384" s="124">
        <f>Manufacturing_Energy_Data!T90</f>
        <v>48.376910834473634</v>
      </c>
      <c r="X384" s="124">
        <f t="shared" si="1550"/>
        <v>13805.985934019131</v>
      </c>
      <c r="Y384">
        <v>13805.985934019131</v>
      </c>
      <c r="Z384" s="19">
        <f t="shared" si="1475"/>
        <v>1.2439728361378068</v>
      </c>
      <c r="AA384" s="19">
        <f t="shared" si="1476"/>
        <v>1.7293357593219805</v>
      </c>
      <c r="AB384" s="19">
        <f t="shared" si="1477"/>
        <v>0.41513306479461687</v>
      </c>
      <c r="AC384" s="19">
        <f t="shared" si="1478"/>
        <v>1.2333872252639234E-5</v>
      </c>
      <c r="AD384" s="19">
        <f t="shared" si="1479"/>
        <v>8.962893131269999E-5</v>
      </c>
      <c r="AE384" s="19">
        <f t="shared" si="1480"/>
        <v>1.0389407920828829E-4</v>
      </c>
      <c r="AF384" s="19">
        <f t="shared" si="1481"/>
        <v>3.4807093511481462</v>
      </c>
      <c r="AG384" s="19">
        <f t="shared" si="1482"/>
        <v>11.111712049262493</v>
      </c>
      <c r="AH384" s="19">
        <f t="shared" si="1483"/>
        <v>0.34257334067141687</v>
      </c>
      <c r="AI384" s="19">
        <f t="shared" si="1484"/>
        <v>4.5925637344253962</v>
      </c>
      <c r="AJ384" s="19">
        <f t="shared" si="1485"/>
        <v>3.8758284474522107</v>
      </c>
      <c r="AK384" s="19">
        <f t="shared" si="1486"/>
        <v>0.677662450767475</v>
      </c>
      <c r="AL384" s="19">
        <f t="shared" si="1487"/>
        <v>7.7270686264246962</v>
      </c>
      <c r="AM384" s="19">
        <f t="shared" si="1488"/>
        <v>8.1852980674271567</v>
      </c>
      <c r="AN384" s="19">
        <f t="shared" si="1489"/>
        <v>0.86005168811913546</v>
      </c>
      <c r="AO384" s="19">
        <f t="shared" si="1490"/>
        <v>0.365202508136304</v>
      </c>
      <c r="AP384" s="19">
        <f t="shared" si="1491"/>
        <v>0.77556113920690151</v>
      </c>
      <c r="AQ384" s="19">
        <f t="shared" si="1492"/>
        <v>0.49938125782602205</v>
      </c>
      <c r="AR384" s="19">
        <f t="shared" si="1493"/>
        <v>0.43189329748096339</v>
      </c>
      <c r="AS384" s="19">
        <f t="shared" si="1494"/>
        <v>0.63850883800436664</v>
      </c>
      <c r="AT384" s="19">
        <f t="shared" si="1495"/>
        <v>0.42113396404149051</v>
      </c>
      <c r="AU384" s="19">
        <f t="shared" si="1496"/>
        <v>11.275768755969032</v>
      </c>
      <c r="AV384" s="19"/>
      <c r="AX384" s="19">
        <f t="shared" si="1513"/>
        <v>1.0337657391086532</v>
      </c>
      <c r="AY384" s="19">
        <f t="shared" si="1514"/>
        <v>0.93882363022158</v>
      </c>
      <c r="AZ384" s="19">
        <f t="shared" si="1515"/>
        <v>1.2581805306714464</v>
      </c>
      <c r="BA384" s="19">
        <f t="shared" si="1516"/>
        <v>0.8347440770862804</v>
      </c>
      <c r="BB384" s="19">
        <f t="shared" si="1517"/>
        <v>0.7597504912319728</v>
      </c>
      <c r="BC384" s="19">
        <f t="shared" si="1518"/>
        <v>0.87760249728253303</v>
      </c>
      <c r="BD384" s="19">
        <f t="shared" si="1519"/>
        <v>1.040150539617781</v>
      </c>
      <c r="BE384" s="19">
        <f t="shared" si="1520"/>
        <v>0.99954173781365296</v>
      </c>
      <c r="BF384" s="19">
        <f t="shared" si="1521"/>
        <v>1.1472779536659643</v>
      </c>
      <c r="BG384" s="19">
        <f t="shared" si="1522"/>
        <v>1.1863963946654503</v>
      </c>
      <c r="BH384" s="19">
        <f t="shared" si="1523"/>
        <v>1.0058305244767252</v>
      </c>
      <c r="BI384" s="19">
        <f t="shared" si="1524"/>
        <v>0.71763532468335467</v>
      </c>
      <c r="BJ384" s="19">
        <f t="shared" si="1525"/>
        <v>0.89773923078811124</v>
      </c>
      <c r="BK384" s="19">
        <f t="shared" si="1526"/>
        <v>0.93014079603732092</v>
      </c>
      <c r="BL384" s="19">
        <f t="shared" si="1527"/>
        <v>1.0315278816157789</v>
      </c>
      <c r="BM384" s="19">
        <f t="shared" si="1528"/>
        <v>0.77428945817653394</v>
      </c>
      <c r="BN384" s="19">
        <f t="shared" si="1529"/>
        <v>0.63352691615603118</v>
      </c>
      <c r="BO384" s="19">
        <f t="shared" si="1530"/>
        <v>0.87709406836345782</v>
      </c>
      <c r="BP384" s="19">
        <f t="shared" si="1531"/>
        <v>0.91676469097780477</v>
      </c>
      <c r="BQ384" s="19">
        <f t="shared" si="1532"/>
        <v>1.0567354893709733</v>
      </c>
      <c r="BR384" s="19">
        <f t="shared" si="1533"/>
        <v>0.95028688302720643</v>
      </c>
      <c r="BS384" s="19">
        <f t="shared" si="1534"/>
        <v>0.92916195022871617</v>
      </c>
      <c r="BU384" s="16"/>
      <c r="BV384" s="9">
        <f t="shared" si="1535"/>
        <v>1.3027618871870579</v>
      </c>
      <c r="BW384" s="9">
        <f t="shared" si="1324"/>
        <v>0.92916195022871617</v>
      </c>
      <c r="BX384" s="9">
        <f t="shared" si="1325"/>
        <v>0.91941643049379729</v>
      </c>
      <c r="BY384" s="9">
        <f t="shared" si="1326"/>
        <v>0.99514286630447668</v>
      </c>
      <c r="BZ384" s="9">
        <f t="shared" si="1327"/>
        <v>1.0155324304238631</v>
      </c>
      <c r="CA384" s="9">
        <f t="shared" si="1301"/>
        <v>1.2104769840417682</v>
      </c>
      <c r="CB384" s="9">
        <f t="shared" si="1328"/>
        <v>1.2104767757823696</v>
      </c>
      <c r="CC384" s="9"/>
      <c r="CD384" s="9">
        <f t="shared" si="1329"/>
        <v>0.91495070196902806</v>
      </c>
      <c r="CE384" s="9">
        <f t="shared" si="1330"/>
        <v>0.9291621100886267</v>
      </c>
      <c r="CG384" s="35"/>
      <c r="CH384">
        <f t="shared" si="1331"/>
        <v>1994</v>
      </c>
      <c r="CI384" s="19">
        <f t="shared" si="1332"/>
        <v>7.3054004077010654E-2</v>
      </c>
      <c r="CJ384" s="19">
        <f t="shared" si="1416"/>
        <v>1.3975381664415096E-2</v>
      </c>
      <c r="CK384" s="19">
        <f t="shared" si="1417"/>
        <v>2.8942037425531393E-3</v>
      </c>
      <c r="CL384" s="19">
        <f t="shared" si="1418"/>
        <v>7.2432349618429965E-7</v>
      </c>
      <c r="CM384" s="19">
        <f t="shared" si="1419"/>
        <v>7.2432349618429965E-7</v>
      </c>
      <c r="CN384" s="19">
        <f t="shared" si="1420"/>
        <v>7.2432349618429965E-7</v>
      </c>
      <c r="CO384" s="19">
        <f t="shared" si="1421"/>
        <v>2.3139141665068405E-2</v>
      </c>
      <c r="CP384" s="19">
        <f t="shared" si="1422"/>
        <v>0.1743114516577664</v>
      </c>
      <c r="CQ384" s="19">
        <f t="shared" si="1423"/>
        <v>2.6882233127991724E-3</v>
      </c>
      <c r="CR384" s="19">
        <f t="shared" si="1424"/>
        <v>0.22777762763515075</v>
      </c>
      <c r="CS384" s="19">
        <f t="shared" si="1425"/>
        <v>0.19768030105739895</v>
      </c>
      <c r="CT384" s="19">
        <f t="shared" si="1426"/>
        <v>1.0255350489443404E-2</v>
      </c>
      <c r="CU384" s="19">
        <f t="shared" si="1427"/>
        <v>5.9543461836529678E-2</v>
      </c>
      <c r="CV384" s="19">
        <f t="shared" si="1428"/>
        <v>0.15186583686069108</v>
      </c>
      <c r="CW384" s="19">
        <f t="shared" si="1429"/>
        <v>1.9091695738213874E-2</v>
      </c>
      <c r="CX384" s="19">
        <f t="shared" si="1430"/>
        <v>8.1792307810899176E-3</v>
      </c>
      <c r="CY384" s="19">
        <f t="shared" si="1415"/>
        <v>4.8479322876761217E-3</v>
      </c>
      <c r="CZ384" s="19">
        <f t="shared" si="1431"/>
        <v>4.9144334812052885E-3</v>
      </c>
      <c r="DA384" s="19">
        <f t="shared" si="1432"/>
        <v>1.884939143475008E-2</v>
      </c>
      <c r="DB384" s="19">
        <f t="shared" si="1433"/>
        <v>3.4261059887272334E-3</v>
      </c>
      <c r="DC384" s="19">
        <f t="shared" si="1434"/>
        <v>3.5040533190222067E-3</v>
      </c>
      <c r="DF384" s="19">
        <f t="shared" si="1386"/>
        <v>7.1151389843045365E-2</v>
      </c>
      <c r="DG384" s="19">
        <f t="shared" si="1437"/>
        <v>1.3701564594715863E-2</v>
      </c>
      <c r="DH384" s="19">
        <f t="shared" si="1438"/>
        <v>2.9037199944429294E-3</v>
      </c>
      <c r="DI384" s="19">
        <f t="shared" si="1439"/>
        <v>7.3588968746974995E-7</v>
      </c>
      <c r="DJ384" s="19">
        <f t="shared" si="1440"/>
        <v>7.3588968746974995E-7</v>
      </c>
      <c r="DK384" s="19">
        <f t="shared" si="1441"/>
        <v>7.3588968746974995E-7</v>
      </c>
      <c r="DL384" s="19">
        <f t="shared" si="1442"/>
        <v>2.3119565175006102E-2</v>
      </c>
      <c r="DM384" s="19">
        <f t="shared" si="1443"/>
        <v>0.17736546995938324</v>
      </c>
      <c r="DN384" s="19">
        <f t="shared" si="1444"/>
        <v>2.6624372348573984E-3</v>
      </c>
      <c r="DO384" s="19">
        <f t="shared" si="1445"/>
        <v>0.22492316219116504</v>
      </c>
      <c r="DP384" s="19">
        <f t="shared" si="1446"/>
        <v>0.19856248896757461</v>
      </c>
      <c r="DQ384" s="19">
        <f t="shared" si="1447"/>
        <v>1.0240077943009086E-2</v>
      </c>
      <c r="DR384" s="19">
        <f t="shared" si="1448"/>
        <v>6.213989990564768E-2</v>
      </c>
      <c r="DS384" s="19">
        <f t="shared" si="1449"/>
        <v>0.14995574079775298</v>
      </c>
      <c r="DT384" s="19">
        <f t="shared" si="1450"/>
        <v>1.8461550974968193E-2</v>
      </c>
      <c r="DU384" s="19">
        <f t="shared" si="1451"/>
        <v>8.1289605344070214E-3</v>
      </c>
      <c r="DV384" s="19">
        <f t="shared" si="1435"/>
        <v>4.8382925270354779E-3</v>
      </c>
      <c r="DW384" s="19">
        <f t="shared" si="1452"/>
        <v>4.7995422940197031E-3</v>
      </c>
      <c r="DX384" s="19">
        <f t="shared" si="1453"/>
        <v>1.9929287460041762E-2</v>
      </c>
      <c r="DY384" s="19">
        <f t="shared" si="1454"/>
        <v>3.6049057860753613E-3</v>
      </c>
      <c r="DZ384" s="19">
        <f t="shared" si="1455"/>
        <v>3.3821571336604128E-3</v>
      </c>
      <c r="EA384" s="19">
        <f t="shared" si="1355"/>
        <v>0.99987242098587059</v>
      </c>
      <c r="EB384" s="19"/>
      <c r="EC384" s="19">
        <f t="shared" si="1387"/>
        <v>7.1160468425452067E-2</v>
      </c>
      <c r="ED384" s="19">
        <f t="shared" si="1456"/>
        <v>1.3703312849859555E-2</v>
      </c>
      <c r="EE384" s="19">
        <f t="shared" si="1457"/>
        <v>2.904090495445281E-3</v>
      </c>
      <c r="EF384" s="19">
        <f t="shared" si="1458"/>
        <v>7.3598358352975206E-7</v>
      </c>
      <c r="EG384" s="19">
        <f t="shared" si="1459"/>
        <v>7.3598358352975206E-7</v>
      </c>
      <c r="EH384" s="19">
        <f t="shared" si="1460"/>
        <v>7.3598358352975206E-7</v>
      </c>
      <c r="EI384" s="19">
        <f t="shared" si="1461"/>
        <v>2.3122515122689646E-2</v>
      </c>
      <c r="EJ384" s="19">
        <f t="shared" si="1462"/>
        <v>0.17738810095842181</v>
      </c>
      <c r="EK384" s="19">
        <f t="shared" si="1463"/>
        <v>2.6627769493154387E-3</v>
      </c>
      <c r="EL384" s="19">
        <f t="shared" si="1464"/>
        <v>0.22495186132785983</v>
      </c>
      <c r="EM384" s="19">
        <f t="shared" si="1465"/>
        <v>0.19858782460645602</v>
      </c>
      <c r="EN384" s="19">
        <f t="shared" si="1466"/>
        <v>1.0241384528750584E-2</v>
      </c>
      <c r="EO384" s="19">
        <f t="shared" si="1467"/>
        <v>6.2147828664358966E-2</v>
      </c>
      <c r="EP384" s="19">
        <f t="shared" si="1468"/>
        <v>0.14997487444437876</v>
      </c>
      <c r="EQ384" s="19">
        <f t="shared" si="1469"/>
        <v>1.8463906581966897E-2</v>
      </c>
      <c r="ER384" s="19">
        <f t="shared" si="1470"/>
        <v>8.1299977515050335E-3</v>
      </c>
      <c r="ES384" s="19">
        <f t="shared" si="1436"/>
        <v>4.838909870386203E-3</v>
      </c>
      <c r="ET384" s="19">
        <f t="shared" si="1471"/>
        <v>4.8001546930231077E-3</v>
      </c>
      <c r="EU384" s="19">
        <f t="shared" si="1472"/>
        <v>1.9931830343306756E-2</v>
      </c>
      <c r="EV384" s="19">
        <f t="shared" si="1473"/>
        <v>3.6053657550839707E-3</v>
      </c>
      <c r="EW384" s="19">
        <f t="shared" si="1474"/>
        <v>3.3825886809895388E-3</v>
      </c>
      <c r="EX384" s="19"/>
      <c r="EY384" s="19"/>
      <c r="EZ384" s="19">
        <f t="shared" si="1388"/>
        <v>6.065920453993022E-2</v>
      </c>
      <c r="FA384" s="19">
        <f t="shared" si="1399"/>
        <v>1.872600503407883E-2</v>
      </c>
      <c r="FB384" s="19">
        <f t="shared" si="1400"/>
        <v>-1.5680574151880282E-2</v>
      </c>
      <c r="FC384" s="19">
        <f t="shared" si="1401"/>
        <v>-2.3954178616691389E-2</v>
      </c>
      <c r="FD384" s="19">
        <f t="shared" si="1402"/>
        <v>-5.2580985016022333E-2</v>
      </c>
      <c r="FE384" s="19">
        <f t="shared" si="1403"/>
        <v>-4.0719887342384409E-2</v>
      </c>
      <c r="FF384" s="19">
        <f t="shared" si="1404"/>
        <v>-2.9884865845145998E-2</v>
      </c>
      <c r="FG384" s="19">
        <f t="shared" si="1405"/>
        <v>-3.95856729392631E-2</v>
      </c>
      <c r="FH384" s="19">
        <f t="shared" si="1406"/>
        <v>4.8128756585105431E-2</v>
      </c>
      <c r="FI384" s="19">
        <f t="shared" si="1407"/>
        <v>3.458539646396968E-2</v>
      </c>
      <c r="FJ384" s="19">
        <f t="shared" si="1408"/>
        <v>-1.5862235738859486E-2</v>
      </c>
      <c r="FK384" s="19">
        <f t="shared" si="1409"/>
        <v>-4.2260507954057815E-2</v>
      </c>
      <c r="FL384" s="19">
        <f t="shared" si="1410"/>
        <v>-9.7975415009296574E-2</v>
      </c>
      <c r="FM384" s="19">
        <f t="shared" si="1411"/>
        <v>1.0551783096808861E-3</v>
      </c>
      <c r="FN384" s="19">
        <f t="shared" si="1412"/>
        <v>2.1825527259431991E-2</v>
      </c>
      <c r="FO384" s="19">
        <f t="shared" si="1413"/>
        <v>-4.667857301922608E-2</v>
      </c>
      <c r="FP384" s="19">
        <f t="shared" si="1394"/>
        <v>-0.1175218383838154</v>
      </c>
      <c r="FQ384" s="19">
        <f t="shared" si="1395"/>
        <v>6.5903575948299386E-3</v>
      </c>
      <c r="FR384" s="19">
        <f t="shared" si="1396"/>
        <v>-0.1457267598221505</v>
      </c>
      <c r="FS384" s="19">
        <f t="shared" si="1397"/>
        <v>-0.10422434528521074</v>
      </c>
      <c r="FT384" s="19">
        <f t="shared" si="1398"/>
        <v>7.98388947587583E-2</v>
      </c>
      <c r="FU384" s="19"/>
      <c r="FV384" s="19"/>
      <c r="FW384" s="19">
        <f t="shared" si="1547"/>
        <v>0.99171973535312286</v>
      </c>
      <c r="FX384" s="19">
        <f t="shared" si="1389"/>
        <v>0.64907388599183602</v>
      </c>
      <c r="FY384" s="19">
        <f t="shared" si="1536"/>
        <v>1.0155324304238631</v>
      </c>
      <c r="FZ384" s="19"/>
      <c r="GA384" s="19">
        <f t="shared" si="1548"/>
        <v>1.0224759247268653</v>
      </c>
      <c r="GB384" s="19">
        <f t="shared" si="1390"/>
        <v>0.79673694253544314</v>
      </c>
      <c r="GC384" s="19">
        <f t="shared" si="1537"/>
        <v>0.91941643049379729</v>
      </c>
      <c r="GD384" s="19"/>
      <c r="GE384" s="19">
        <f t="shared" si="1549"/>
        <v>0.96091195319276079</v>
      </c>
      <c r="GF384" s="19">
        <f t="shared" si="1391"/>
        <v>0.91890249803407131</v>
      </c>
      <c r="GG384" s="19">
        <f t="shared" si="1538"/>
        <v>0.99514286630447668</v>
      </c>
      <c r="GH384" s="19"/>
      <c r="GI384" s="132">
        <f t="shared" si="1497"/>
        <v>1.3027618871870579</v>
      </c>
      <c r="GJ384" s="19">
        <f t="shared" si="1362"/>
        <v>1.2104769840417682</v>
      </c>
      <c r="GK384" s="19">
        <f t="shared" si="1539"/>
        <v>1.2104767757823696</v>
      </c>
      <c r="GL384" s="3"/>
      <c r="GM384" s="3"/>
      <c r="GN384" s="8"/>
      <c r="GO384" s="5">
        <f t="shared" si="1392"/>
        <v>45</v>
      </c>
      <c r="GP384" t="b">
        <f t="shared" si="1363"/>
        <v>0</v>
      </c>
      <c r="GS384" s="11"/>
      <c r="GT384" s="11"/>
      <c r="GU384" s="11"/>
      <c r="GV384" s="11"/>
      <c r="GW384" s="11"/>
      <c r="GX384" s="11"/>
      <c r="GY384" s="11"/>
      <c r="GZ384" s="11" t="str">
        <f ca="1">IF(GP384,OFFSET(#REF!,$GP$253+$GO384,0),"")</f>
        <v/>
      </c>
      <c r="HA384" s="12" t="str">
        <f t="shared" ca="1" si="1502"/>
        <v/>
      </c>
      <c r="HB384" s="12" t="str">
        <f t="shared" ca="1" si="1503"/>
        <v/>
      </c>
      <c r="HC384" s="12" t="str">
        <f t="shared" ca="1" si="1504"/>
        <v/>
      </c>
      <c r="HD384" s="12" t="str">
        <f t="shared" ca="1" si="1505"/>
        <v/>
      </c>
      <c r="HE384" t="str">
        <f t="shared" ca="1" si="1371"/>
        <v/>
      </c>
      <c r="HF384" s="12" t="str">
        <f t="shared" ca="1" si="1506"/>
        <v/>
      </c>
      <c r="HG384" s="12" t="str">
        <f t="shared" ca="1" si="1507"/>
        <v/>
      </c>
      <c r="HH384" s="12" t="str">
        <f t="shared" ca="1" si="1508"/>
        <v/>
      </c>
      <c r="HJ384" s="17"/>
      <c r="HL384" s="18">
        <f t="shared" si="1372"/>
        <v>1994</v>
      </c>
      <c r="HM384" s="9">
        <f t="shared" si="1540"/>
        <v>0.92206887544081162</v>
      </c>
      <c r="HN384" s="9">
        <f t="shared" si="1541"/>
        <v>1.0501102214269804</v>
      </c>
      <c r="HO384" s="9">
        <f t="shared" si="1542"/>
        <v>0.95845982921684936</v>
      </c>
      <c r="HP384" s="9">
        <f t="shared" si="1543"/>
        <v>1.0983389216600188</v>
      </c>
      <c r="HQ384" s="9">
        <f t="shared" si="1544"/>
        <v>0.99752657096127673</v>
      </c>
      <c r="HR384" s="9">
        <f t="shared" si="1317"/>
        <v>0.96827367537877462</v>
      </c>
      <c r="HS384" s="9">
        <f t="shared" si="1545"/>
        <v>0.96827395096007784</v>
      </c>
      <c r="HT384" s="9"/>
      <c r="HU384" s="9">
        <f t="shared" si="1546"/>
        <v>1.0527137352764802</v>
      </c>
      <c r="HV384" s="23">
        <f t="shared" si="1320"/>
        <v>1.0501099225541846</v>
      </c>
      <c r="HX384" s="8"/>
      <c r="HY384" s="5">
        <f t="shared" si="1393"/>
        <v>45</v>
      </c>
      <c r="HZ384" t="b">
        <f t="shared" si="1373"/>
        <v>0</v>
      </c>
      <c r="IC384" s="11"/>
      <c r="ID384" s="11"/>
      <c r="IE384" s="11"/>
      <c r="IF384" t="str">
        <f t="shared" ca="1" si="1375"/>
        <v/>
      </c>
      <c r="IG384" s="12" t="str">
        <f t="shared" si="1376"/>
        <v/>
      </c>
      <c r="IH384" s="19" t="str">
        <f t="shared" ca="1" si="1377"/>
        <v/>
      </c>
      <c r="II384" s="19" t="str">
        <f t="shared" ca="1" si="1378"/>
        <v/>
      </c>
      <c r="IJ384" s="11" t="str">
        <f t="shared" ca="1" si="1379"/>
        <v/>
      </c>
      <c r="IK384" s="12" t="str">
        <f t="shared" ca="1" si="1380"/>
        <v/>
      </c>
      <c r="IL384" s="12" t="str">
        <f t="shared" ca="1" si="1499"/>
        <v/>
      </c>
      <c r="IM384" s="12" t="str">
        <f t="shared" ca="1" si="1500"/>
        <v/>
      </c>
      <c r="IN384" s="12" t="str">
        <f t="shared" ca="1" si="1501"/>
        <v/>
      </c>
      <c r="IO384" t="str">
        <f t="shared" ca="1" si="1381"/>
        <v/>
      </c>
      <c r="IP384" s="12" t="str">
        <f t="shared" ca="1" si="1382"/>
        <v/>
      </c>
      <c r="IQ384" s="12" t="str">
        <f t="shared" ca="1" si="1383"/>
        <v/>
      </c>
      <c r="IR384" s="12" t="str">
        <f t="shared" ca="1" si="1384"/>
        <v/>
      </c>
    </row>
    <row r="385" spans="1:252" x14ac:dyDescent="0.2">
      <c r="A385" t="s">
        <v>218</v>
      </c>
      <c r="B385" s="1">
        <f t="shared" si="1385"/>
        <v>1995</v>
      </c>
      <c r="C385" s="124">
        <f>Manufacturing_Energy_Data!C91</f>
        <v>996.91523388203518</v>
      </c>
      <c r="D385" s="124">
        <f>Manufacturing_Energy_Data!D91</f>
        <v>190.8904946076554</v>
      </c>
      <c r="E385" s="124">
        <f>Manufacturing_Energy_Data!E91</f>
        <v>44.512636188125661</v>
      </c>
      <c r="F385" s="124">
        <v>0.01</v>
      </c>
      <c r="G385" s="124">
        <v>0.01</v>
      </c>
      <c r="H385" s="124">
        <v>0.01</v>
      </c>
      <c r="I385" s="124">
        <f>Manufacturing_Energy_Data!F91</f>
        <v>373.11340884966961</v>
      </c>
      <c r="J385" s="124">
        <f>Manufacturing_Energy_Data!G91</f>
        <v>2475.1031059942475</v>
      </c>
      <c r="K385" s="124">
        <f>Manufacturing_Energy_Data!H91</f>
        <v>43.188518122581051</v>
      </c>
      <c r="L385" s="124">
        <f>Manufacturing_Energy_Data!I91</f>
        <v>3318.3953852069985</v>
      </c>
      <c r="M385" s="124">
        <f>Manufacturing_Energy_Data!J91</f>
        <v>2808.3801069250053</v>
      </c>
      <c r="N385" s="124">
        <f>Manufacturing_Energy_Data!K91</f>
        <v>151.80278514264387</v>
      </c>
      <c r="O385" s="124">
        <f>Manufacturing_Energy_Data!L91</f>
        <v>836.37810053118699</v>
      </c>
      <c r="P385" s="124">
        <f>Manufacturing_Energy_Data!M91</f>
        <v>2018.3220014173257</v>
      </c>
      <c r="Q385" s="124">
        <f>Manufacturing_Energy_Data!N91</f>
        <v>289.62365431759213</v>
      </c>
      <c r="R385" s="124">
        <f>Manufacturing_Energy_Data!O91</f>
        <v>126.83165939971266</v>
      </c>
      <c r="S385" s="124">
        <f>Manufacturing_Energy_Data!P91</f>
        <v>73.038453387793254</v>
      </c>
      <c r="T385" s="124">
        <f>Manufacturing_Energy_Data!Q91</f>
        <v>77.856750209741236</v>
      </c>
      <c r="U385" s="124">
        <f>Manufacturing_Energy_Data!R91</f>
        <v>278.41898668330401</v>
      </c>
      <c r="V385" s="124">
        <f>Manufacturing_Energy_Data!S91</f>
        <v>55.003014814745541</v>
      </c>
      <c r="W385" s="124">
        <f>Manufacturing_Energy_Data!T91</f>
        <v>54.003433472495793</v>
      </c>
      <c r="X385" s="124">
        <f t="shared" si="1550"/>
        <v>14211.807729152859</v>
      </c>
      <c r="Y385">
        <v>13945.210776172209</v>
      </c>
      <c r="Z385" s="19">
        <f t="shared" si="1475"/>
        <v>1.1895055769919591</v>
      </c>
      <c r="AA385" s="19">
        <f t="shared" si="1476"/>
        <v>1.7399594555555584</v>
      </c>
      <c r="AB385" s="19">
        <f t="shared" si="1477"/>
        <v>0.46002566540392786</v>
      </c>
      <c r="AC385" s="19">
        <f t="shared" si="1478"/>
        <v>1.1931862775935003E-5</v>
      </c>
      <c r="AD385" s="19">
        <f t="shared" si="1479"/>
        <v>9.1149612196865241E-5</v>
      </c>
      <c r="AE385" s="19">
        <f t="shared" si="1480"/>
        <v>1.0334720762430283E-4</v>
      </c>
      <c r="AF385" s="19">
        <f t="shared" si="1481"/>
        <v>3.9719483352390261</v>
      </c>
      <c r="AG385" s="19">
        <f t="shared" si="1482"/>
        <v>11.333315029048588</v>
      </c>
      <c r="AH385" s="19">
        <f t="shared" si="1483"/>
        <v>0.39085020849111202</v>
      </c>
      <c r="AI385" s="19">
        <f t="shared" si="1484"/>
        <v>4.7563834295016552</v>
      </c>
      <c r="AJ385" s="19">
        <f t="shared" si="1485"/>
        <v>4.0080820732031199</v>
      </c>
      <c r="AK385" s="19">
        <f t="shared" si="1486"/>
        <v>0.71069835066483422</v>
      </c>
      <c r="AL385" s="19">
        <f t="shared" si="1487"/>
        <v>7.6482980995877439</v>
      </c>
      <c r="AM385" s="19">
        <f t="shared" si="1488"/>
        <v>7.729192951360691</v>
      </c>
      <c r="AN385" s="19">
        <f t="shared" si="1489"/>
        <v>0.89545910191439726</v>
      </c>
      <c r="AO385" s="19">
        <f t="shared" si="1490"/>
        <v>0.37964887994908114</v>
      </c>
      <c r="AP385" s="19">
        <f t="shared" si="1491"/>
        <v>0.668799609636195</v>
      </c>
      <c r="AQ385" s="19">
        <f t="shared" si="1492"/>
        <v>0.55396813302795245</v>
      </c>
      <c r="AR385" s="19">
        <f t="shared" si="1493"/>
        <v>0.45861514557022387</v>
      </c>
      <c r="AS385" s="19">
        <f t="shared" si="1494"/>
        <v>0.73027354420531332</v>
      </c>
      <c r="AT385" s="19">
        <f t="shared" si="1495"/>
        <v>0.44783890952068334</v>
      </c>
      <c r="AU385" s="19">
        <f t="shared" si="1496"/>
        <v>11.147200954350513</v>
      </c>
      <c r="AV385" s="19"/>
      <c r="AX385" s="19">
        <f t="shared" si="1513"/>
        <v>0.98850238224714349</v>
      </c>
      <c r="AY385" s="19">
        <f t="shared" si="1514"/>
        <v>0.9445910336946276</v>
      </c>
      <c r="AZ385" s="19">
        <f t="shared" si="1515"/>
        <v>1.3942405096225055</v>
      </c>
      <c r="BA385" s="19">
        <f t="shared" si="1516"/>
        <v>0.80753647976909526</v>
      </c>
      <c r="BB385" s="19">
        <f t="shared" si="1517"/>
        <v>0.77264072691626151</v>
      </c>
      <c r="BC385" s="19">
        <f t="shared" si="1518"/>
        <v>0.87298302453244192</v>
      </c>
      <c r="BD385" s="19">
        <f t="shared" si="1519"/>
        <v>1.1869489197281093</v>
      </c>
      <c r="BE385" s="19">
        <f t="shared" si="1520"/>
        <v>1.0194757881686367</v>
      </c>
      <c r="BF385" s="19">
        <f t="shared" si="1521"/>
        <v>1.3089571608483679</v>
      </c>
      <c r="BG385" s="19">
        <f t="shared" si="1522"/>
        <v>1.2287159152758669</v>
      </c>
      <c r="BH385" s="19">
        <f t="shared" si="1523"/>
        <v>1.0401521503062765</v>
      </c>
      <c r="BI385" s="19">
        <f t="shared" si="1524"/>
        <v>0.75261989365600235</v>
      </c>
      <c r="BJ385" s="19">
        <f t="shared" si="1525"/>
        <v>0.88858758537246807</v>
      </c>
      <c r="BK385" s="19">
        <f t="shared" si="1526"/>
        <v>0.87831104319997477</v>
      </c>
      <c r="BL385" s="19">
        <f t="shared" si="1527"/>
        <v>1.0739947880241532</v>
      </c>
      <c r="BM385" s="19">
        <f t="shared" si="1528"/>
        <v>0.804918145423548</v>
      </c>
      <c r="BN385" s="19">
        <f t="shared" si="1529"/>
        <v>0.54631741174198034</v>
      </c>
      <c r="BO385" s="19">
        <f t="shared" si="1530"/>
        <v>0.97296836019919486</v>
      </c>
      <c r="BP385" s="19">
        <f t="shared" si="1531"/>
        <v>0.9734862167546352</v>
      </c>
      <c r="BQ385" s="19">
        <f t="shared" si="1532"/>
        <v>1.2086065613788721</v>
      </c>
      <c r="BR385" s="19">
        <f t="shared" si="1533"/>
        <v>1.0105464715849544</v>
      </c>
      <c r="BS385" s="19">
        <f t="shared" si="1534"/>
        <v>0.91856752319905188</v>
      </c>
      <c r="BU385" s="16"/>
      <c r="BV385" s="9">
        <f t="shared" si="1535"/>
        <v>1.3565233437903672</v>
      </c>
      <c r="BW385" s="9">
        <f t="shared" si="1324"/>
        <v>0.91856752319905188</v>
      </c>
      <c r="BX385" s="9">
        <f t="shared" si="1325"/>
        <v>0.99444670342705133</v>
      </c>
      <c r="BY385" s="9">
        <f t="shared" si="1326"/>
        <v>0.89760401772595511</v>
      </c>
      <c r="BZ385" s="9">
        <f t="shared" si="1327"/>
        <v>1.0290699138210639</v>
      </c>
      <c r="CA385" s="9">
        <f t="shared" si="1301"/>
        <v>1.2460585606975667</v>
      </c>
      <c r="CB385" s="9">
        <f t="shared" si="1328"/>
        <v>1.2460582880672137</v>
      </c>
      <c r="CC385" s="9"/>
      <c r="CD385" s="9">
        <f t="shared" si="1329"/>
        <v>0.89261935641045265</v>
      </c>
      <c r="CE385" s="9">
        <f t="shared" si="1330"/>
        <v>0.91856772417631805</v>
      </c>
      <c r="CG385" s="35"/>
      <c r="CH385">
        <f t="shared" si="1331"/>
        <v>1995</v>
      </c>
      <c r="CI385" s="19">
        <f t="shared" si="1332"/>
        <v>7.0146968836135498E-2</v>
      </c>
      <c r="CJ385" s="19">
        <f t="shared" si="1416"/>
        <v>1.3431823610734568E-2</v>
      </c>
      <c r="CK385" s="19">
        <f t="shared" si="1417"/>
        <v>3.1320882632556541E-3</v>
      </c>
      <c r="CL385" s="19">
        <f t="shared" si="1418"/>
        <v>7.0364025397605654E-7</v>
      </c>
      <c r="CM385" s="19">
        <f t="shared" si="1419"/>
        <v>7.0364025397605654E-7</v>
      </c>
      <c r="CN385" s="19">
        <f t="shared" si="1420"/>
        <v>7.0364025397605654E-7</v>
      </c>
      <c r="CO385" s="19">
        <f t="shared" si="1421"/>
        <v>2.6253761376485371E-2</v>
      </c>
      <c r="CP385" s="19">
        <f t="shared" si="1422"/>
        <v>0.17415821781187185</v>
      </c>
      <c r="CQ385" s="19">
        <f t="shared" si="1423"/>
        <v>3.0389179860622448E-3</v>
      </c>
      <c r="CR385" s="19">
        <f t="shared" si="1424"/>
        <v>0.23349565716400261</v>
      </c>
      <c r="CS385" s="19">
        <f t="shared" si="1425"/>
        <v>0.19760892916980152</v>
      </c>
      <c r="CT385" s="19">
        <f t="shared" si="1426"/>
        <v>1.0681455029204267E-2</v>
      </c>
      <c r="CU385" s="19">
        <f t="shared" si="1427"/>
        <v>5.8850929907777613E-2</v>
      </c>
      <c r="CV385" s="19">
        <f t="shared" si="1428"/>
        <v>0.14201726056827496</v>
      </c>
      <c r="CW385" s="19">
        <f t="shared" si="1429"/>
        <v>2.0379086168150411E-2</v>
      </c>
      <c r="CX385" s="19">
        <f t="shared" si="1430"/>
        <v>8.9243861032218506E-3</v>
      </c>
      <c r="CY385" s="19">
        <f t="shared" si="1415"/>
        <v>5.1392795891805204E-3</v>
      </c>
      <c r="CZ385" s="19">
        <f t="shared" si="1431"/>
        <v>5.4783143491332715E-3</v>
      </c>
      <c r="DA385" s="19">
        <f t="shared" si="1432"/>
        <v>1.9590680650159634E-2</v>
      </c>
      <c r="DB385" s="19">
        <f t="shared" si="1433"/>
        <v>3.8702335313696348E-3</v>
      </c>
      <c r="DC385" s="19">
        <f t="shared" si="1434"/>
        <v>3.7998989644166007E-3</v>
      </c>
      <c r="DF385" s="19">
        <f t="shared" si="1386"/>
        <v>7.1590649718472552E-2</v>
      </c>
      <c r="DG385" s="19">
        <f t="shared" si="1437"/>
        <v>1.3701805747844331E-2</v>
      </c>
      <c r="DH385" s="19">
        <f t="shared" si="1438"/>
        <v>3.0115802922179263E-3</v>
      </c>
      <c r="DI385" s="19">
        <f t="shared" si="1439"/>
        <v>7.1393194145447456E-7</v>
      </c>
      <c r="DJ385" s="19">
        <f t="shared" si="1440"/>
        <v>7.1393194145447456E-7</v>
      </c>
      <c r="DK385" s="19">
        <f t="shared" si="1441"/>
        <v>7.1393194145447456E-7</v>
      </c>
      <c r="DL385" s="19">
        <f t="shared" si="1442"/>
        <v>2.4663683102839964E-2</v>
      </c>
      <c r="DM385" s="19">
        <f t="shared" si="1443"/>
        <v>0.17423482350446085</v>
      </c>
      <c r="DN385" s="19">
        <f t="shared" si="1444"/>
        <v>2.8599880019834381E-3</v>
      </c>
      <c r="DO385" s="19">
        <f t="shared" si="1445"/>
        <v>0.23062482828898601</v>
      </c>
      <c r="DP385" s="19">
        <f t="shared" si="1446"/>
        <v>0.19764461296584707</v>
      </c>
      <c r="DQ385" s="19">
        <f t="shared" si="1447"/>
        <v>1.0466957257545255E-2</v>
      </c>
      <c r="DR385" s="19">
        <f t="shared" si="1448"/>
        <v>5.9196520720736376E-2</v>
      </c>
      <c r="DS385" s="19">
        <f t="shared" si="1449"/>
        <v>0.1468865248400569</v>
      </c>
      <c r="DT385" s="19">
        <f t="shared" si="1450"/>
        <v>1.97283906503634E-2</v>
      </c>
      <c r="DU385" s="19">
        <f t="shared" si="1451"/>
        <v>8.546394988914411E-3</v>
      </c>
      <c r="DV385" s="19">
        <f t="shared" si="1435"/>
        <v>4.9921890845097796E-3</v>
      </c>
      <c r="DW385" s="19">
        <f t="shared" si="1452"/>
        <v>5.1912708113606414E-3</v>
      </c>
      <c r="DX385" s="19">
        <f t="shared" si="1453"/>
        <v>1.9217653267674988E-2</v>
      </c>
      <c r="DY385" s="19">
        <f t="shared" si="1454"/>
        <v>3.6436596322253858E-3</v>
      </c>
      <c r="DZ385" s="19">
        <f t="shared" si="1455"/>
        <v>3.6499780688967905E-3</v>
      </c>
      <c r="EA385" s="19">
        <f t="shared" si="1355"/>
        <v>0.99985365274076043</v>
      </c>
      <c r="EB385" s="19"/>
      <c r="EC385" s="19">
        <f t="shared" si="1387"/>
        <v>7.1601128347364651E-2</v>
      </c>
      <c r="ED385" s="19">
        <f t="shared" si="1456"/>
        <v>1.3703811263063817E-2</v>
      </c>
      <c r="EE385" s="19">
        <f t="shared" si="1457"/>
        <v>3.012021093249695E-3</v>
      </c>
      <c r="EF385" s="19">
        <f t="shared" si="1458"/>
        <v>7.1403643873027994E-7</v>
      </c>
      <c r="EG385" s="19">
        <f t="shared" si="1459"/>
        <v>7.1403643873027994E-7</v>
      </c>
      <c r="EH385" s="19">
        <f t="shared" si="1460"/>
        <v>7.1403643873027994E-7</v>
      </c>
      <c r="EI385" s="19">
        <f t="shared" si="1461"/>
        <v>2.466729309357707E-2</v>
      </c>
      <c r="EJ385" s="19">
        <f t="shared" si="1462"/>
        <v>0.17426032602556887</v>
      </c>
      <c r="EK385" s="19">
        <f t="shared" si="1463"/>
        <v>2.8604066146518032E-3</v>
      </c>
      <c r="EL385" s="19">
        <f t="shared" si="1464"/>
        <v>0.23065858454065361</v>
      </c>
      <c r="EM385" s="19">
        <f t="shared" si="1465"/>
        <v>0.19767354194693518</v>
      </c>
      <c r="EN385" s="19">
        <f t="shared" si="1466"/>
        <v>1.0468489292261556E-2</v>
      </c>
      <c r="EO385" s="19">
        <f t="shared" si="1467"/>
        <v>5.9205185237328629E-2</v>
      </c>
      <c r="EP385" s="19">
        <f t="shared" si="1468"/>
        <v>0.14690802442679207</v>
      </c>
      <c r="EQ385" s="19">
        <f t="shared" si="1469"/>
        <v>1.9731278268859342E-2</v>
      </c>
      <c r="ER385" s="19">
        <f t="shared" si="1470"/>
        <v>8.5476459134667965E-3</v>
      </c>
      <c r="ES385" s="19">
        <f t="shared" si="1436"/>
        <v>4.9929197846358643E-3</v>
      </c>
      <c r="ET385" s="19">
        <f t="shared" si="1471"/>
        <v>5.1920306508162761E-3</v>
      </c>
      <c r="EU385" s="19">
        <f t="shared" si="1472"/>
        <v>1.9220466130214452E-2</v>
      </c>
      <c r="EV385" s="19">
        <f t="shared" si="1473"/>
        <v>3.6441929498757402E-3</v>
      </c>
      <c r="EW385" s="19">
        <f t="shared" si="1474"/>
        <v>3.6505123113683797E-3</v>
      </c>
      <c r="EX385" s="19"/>
      <c r="EY385" s="19"/>
      <c r="EZ385" s="19">
        <f t="shared" si="1388"/>
        <v>-4.4772418908781884E-2</v>
      </c>
      <c r="FA385" s="19">
        <f t="shared" si="1399"/>
        <v>6.1244309188282133E-3</v>
      </c>
      <c r="FB385" s="19">
        <f t="shared" si="1400"/>
        <v>0.10268317538643938</v>
      </c>
      <c r="FC385" s="19">
        <f t="shared" si="1401"/>
        <v>-3.3136953103329217E-2</v>
      </c>
      <c r="FD385" s="19">
        <f t="shared" si="1402"/>
        <v>1.6824084578968668E-2</v>
      </c>
      <c r="FE385" s="19">
        <f t="shared" si="1403"/>
        <v>-5.2776438681841568E-3</v>
      </c>
      <c r="FF385" s="19">
        <f t="shared" si="1404"/>
        <v>0.13202062930603908</v>
      </c>
      <c r="FG385" s="19">
        <f t="shared" si="1405"/>
        <v>1.9746929239813412E-2</v>
      </c>
      <c r="FH385" s="19">
        <f t="shared" si="1406"/>
        <v>0.13183861996997873</v>
      </c>
      <c r="FI385" s="19">
        <f t="shared" si="1407"/>
        <v>3.5049179795470183E-2</v>
      </c>
      <c r="FJ385" s="19">
        <f t="shared" si="1408"/>
        <v>3.3553408073233412E-2</v>
      </c>
      <c r="FK385" s="19">
        <f t="shared" si="1409"/>
        <v>4.759877536903271E-2</v>
      </c>
      <c r="FL385" s="19">
        <f t="shared" si="1410"/>
        <v>-1.0246417846138134E-2</v>
      </c>
      <c r="FM385" s="19">
        <f t="shared" si="1411"/>
        <v>-5.7335174052573289E-2</v>
      </c>
      <c r="FN385" s="19">
        <f t="shared" si="1412"/>
        <v>4.0344059881556045E-2</v>
      </c>
      <c r="FO385" s="19">
        <f t="shared" si="1413"/>
        <v>3.8794808894824555E-2</v>
      </c>
      <c r="FP385" s="19">
        <f t="shared" si="1394"/>
        <v>-0.14810233985234464</v>
      </c>
      <c r="FQ385" s="19">
        <f t="shared" si="1395"/>
        <v>0.10373731572444631</v>
      </c>
      <c r="FR385" s="19">
        <f t="shared" si="1396"/>
        <v>6.0032834380435364E-2</v>
      </c>
      <c r="FS385" s="19">
        <f t="shared" si="1397"/>
        <v>0.1342836648422237</v>
      </c>
      <c r="FT385" s="19">
        <f t="shared" si="1398"/>
        <v>6.1482603348733587E-2</v>
      </c>
      <c r="FU385" s="19"/>
      <c r="FV385" s="19"/>
      <c r="FW385" s="19">
        <f t="shared" si="1547"/>
        <v>1.0133304294295657</v>
      </c>
      <c r="FX385" s="19">
        <f t="shared" si="1389"/>
        <v>0.65772631962362416</v>
      </c>
      <c r="FY385" s="19">
        <f t="shared" si="1536"/>
        <v>1.0290699138210639</v>
      </c>
      <c r="FZ385" s="19"/>
      <c r="GA385" s="19">
        <f t="shared" si="1548"/>
        <v>1.0816064086357007</v>
      </c>
      <c r="GB385" s="19">
        <f t="shared" si="1390"/>
        <v>0.86175578304314926</v>
      </c>
      <c r="GC385" s="19">
        <f t="shared" si="1537"/>
        <v>0.99444670342705133</v>
      </c>
      <c r="GD385" s="19"/>
      <c r="GE385" s="19">
        <f t="shared" si="1549"/>
        <v>0.90198507985015453</v>
      </c>
      <c r="GF385" s="19">
        <f t="shared" si="1391"/>
        <v>0.8288363430637683</v>
      </c>
      <c r="GG385" s="19">
        <f t="shared" si="1538"/>
        <v>0.89760401772595511</v>
      </c>
      <c r="GH385" s="19"/>
      <c r="GI385" s="132">
        <f t="shared" si="1497"/>
        <v>1.3565233437903672</v>
      </c>
      <c r="GJ385" s="19">
        <f t="shared" si="1362"/>
        <v>1.2460585606975669</v>
      </c>
      <c r="GK385" s="19">
        <f t="shared" si="1539"/>
        <v>1.2460582880672137</v>
      </c>
      <c r="GL385" s="3"/>
      <c r="GM385" s="3"/>
      <c r="GN385" s="8"/>
      <c r="GO385" s="5">
        <f t="shared" si="1392"/>
        <v>46</v>
      </c>
      <c r="GP385" t="b">
        <f t="shared" si="1363"/>
        <v>0</v>
      </c>
      <c r="GS385" s="11"/>
      <c r="GT385" s="11"/>
      <c r="GU385" s="11"/>
      <c r="GV385" s="11"/>
      <c r="GW385" s="11"/>
      <c r="GX385" s="11"/>
      <c r="GY385" s="11"/>
      <c r="GZ385" s="11" t="str">
        <f ca="1">IF(GP385,OFFSET(#REF!,$GP$253+$GO385,0),"")</f>
        <v/>
      </c>
      <c r="HA385" s="12" t="str">
        <f t="shared" ca="1" si="1502"/>
        <v/>
      </c>
      <c r="HB385" s="12" t="str">
        <f t="shared" ca="1" si="1503"/>
        <v/>
      </c>
      <c r="HC385" s="12" t="str">
        <f t="shared" ca="1" si="1504"/>
        <v/>
      </c>
      <c r="HD385" s="12" t="str">
        <f t="shared" ca="1" si="1505"/>
        <v/>
      </c>
      <c r="HE385" t="str">
        <f t="shared" ca="1" si="1371"/>
        <v/>
      </c>
      <c r="HF385" s="12" t="str">
        <f t="shared" ca="1" si="1506"/>
        <v/>
      </c>
      <c r="HG385" s="12" t="str">
        <f t="shared" ca="1" si="1507"/>
        <v/>
      </c>
      <c r="HH385" s="12" t="str">
        <f t="shared" ca="1" si="1508"/>
        <v/>
      </c>
      <c r="HJ385" s="17"/>
      <c r="HL385" s="18">
        <f t="shared" si="1372"/>
        <v>1995</v>
      </c>
      <c r="HM385" s="9">
        <f t="shared" si="1540"/>
        <v>0.960120161957421</v>
      </c>
      <c r="HN385" s="9">
        <f t="shared" si="1541"/>
        <v>1.0381367262668804</v>
      </c>
      <c r="HO385" s="9">
        <f t="shared" si="1542"/>
        <v>1.0366762937008234</v>
      </c>
      <c r="HP385" s="9">
        <f t="shared" si="1543"/>
        <v>0.9906853199560447</v>
      </c>
      <c r="HQ385" s="9">
        <f t="shared" si="1544"/>
        <v>1.0108240285195929</v>
      </c>
      <c r="HR385" s="9">
        <f t="shared" si="1317"/>
        <v>0.99673576466959657</v>
      </c>
      <c r="HS385" s="9">
        <f t="shared" si="1545"/>
        <v>0.99673600175730415</v>
      </c>
      <c r="HT385" s="9"/>
      <c r="HU385" s="9">
        <f t="shared" si="1546"/>
        <v>1.0270199857158469</v>
      </c>
      <c r="HV385" s="23">
        <f t="shared" si="1320"/>
        <v>1.0381364793314269</v>
      </c>
      <c r="HX385" s="8"/>
      <c r="HY385" s="5">
        <f t="shared" si="1393"/>
        <v>46</v>
      </c>
      <c r="HZ385" t="b">
        <f t="shared" si="1373"/>
        <v>0</v>
      </c>
      <c r="IC385" s="11"/>
      <c r="ID385" s="11"/>
      <c r="IE385" s="11"/>
      <c r="IF385" t="str">
        <f t="shared" ca="1" si="1375"/>
        <v/>
      </c>
      <c r="IG385" s="12" t="str">
        <f t="shared" si="1376"/>
        <v/>
      </c>
      <c r="IH385" s="19" t="str">
        <f t="shared" ca="1" si="1377"/>
        <v/>
      </c>
      <c r="II385" s="19" t="str">
        <f t="shared" ca="1" si="1378"/>
        <v/>
      </c>
      <c r="IJ385" s="11" t="str">
        <f t="shared" ca="1" si="1379"/>
        <v/>
      </c>
      <c r="IK385" s="12" t="str">
        <f t="shared" ca="1" si="1380"/>
        <v/>
      </c>
      <c r="IL385" s="12" t="str">
        <f t="shared" ca="1" si="1499"/>
        <v/>
      </c>
      <c r="IM385" s="12" t="str">
        <f t="shared" ca="1" si="1500"/>
        <v/>
      </c>
      <c r="IN385" s="12" t="str">
        <f t="shared" ca="1" si="1501"/>
        <v/>
      </c>
      <c r="IO385" t="str">
        <f t="shared" ca="1" si="1381"/>
        <v/>
      </c>
      <c r="IP385" s="12" t="str">
        <f t="shared" ca="1" si="1382"/>
        <v/>
      </c>
      <c r="IQ385" s="12" t="str">
        <f t="shared" ca="1" si="1383"/>
        <v/>
      </c>
      <c r="IR385" s="12" t="str">
        <f t="shared" ca="1" si="1384"/>
        <v/>
      </c>
    </row>
    <row r="386" spans="1:252" x14ac:dyDescent="0.2">
      <c r="A386" t="s">
        <v>218</v>
      </c>
      <c r="B386" s="1">
        <f t="shared" si="1385"/>
        <v>1996</v>
      </c>
      <c r="C386" s="124">
        <f>Manufacturing_Energy_Data!C92</f>
        <v>865.22738818560777</v>
      </c>
      <c r="D386" s="124">
        <f>Manufacturing_Energy_Data!D92</f>
        <v>167.09700979934172</v>
      </c>
      <c r="E386" s="124">
        <f>Manufacturing_Energy_Data!E92</f>
        <v>36.045490006918435</v>
      </c>
      <c r="F386" s="124">
        <v>0.01</v>
      </c>
      <c r="G386" s="124">
        <v>0.01</v>
      </c>
      <c r="H386" s="124">
        <v>0.01</v>
      </c>
      <c r="I386" s="124">
        <f>Manufacturing_Energy_Data!F92</f>
        <v>354.43765969546752</v>
      </c>
      <c r="J386" s="124">
        <f>Manufacturing_Energy_Data!G92</f>
        <v>2445.7058531055864</v>
      </c>
      <c r="K386" s="124">
        <f>Manufacturing_Energy_Data!H92</f>
        <v>40.33110661016218</v>
      </c>
      <c r="L386" s="124">
        <f>Manufacturing_Energy_Data!I92</f>
        <v>3430.9762747528257</v>
      </c>
      <c r="M386" s="124">
        <f>Manufacturing_Energy_Data!J92</f>
        <v>3060.7601437574108</v>
      </c>
      <c r="N386" s="124">
        <f>Manufacturing_Energy_Data!K92</f>
        <v>145.59186602176126</v>
      </c>
      <c r="O386" s="124">
        <f>Manufacturing_Energy_Data!L92</f>
        <v>768.59394669215737</v>
      </c>
      <c r="P386" s="124">
        <f>Manufacturing_Energy_Data!M92</f>
        <v>2087.7303780101934</v>
      </c>
      <c r="Q386" s="124">
        <f>Manufacturing_Energy_Data!N92</f>
        <v>248.28781667305427</v>
      </c>
      <c r="R386" s="124">
        <f>Manufacturing_Energy_Data!O92</f>
        <v>112.60870645818754</v>
      </c>
      <c r="S386" s="124">
        <f>Manufacturing_Energy_Data!P92</f>
        <v>72.049060260742735</v>
      </c>
      <c r="T386" s="124">
        <f>Manufacturing_Energy_Data!Q92</f>
        <v>67.460163031968875</v>
      </c>
      <c r="U386" s="124">
        <f>Manufacturing_Energy_Data!R92</f>
        <v>260.19136025138812</v>
      </c>
      <c r="V386" s="124">
        <f>Manufacturing_Energy_Data!S92</f>
        <v>51.030768858049989</v>
      </c>
      <c r="W386" s="124">
        <f>Manufacturing_Energy_Data!T92</f>
        <v>44.191956365805062</v>
      </c>
      <c r="X386" s="124">
        <f t="shared" si="1550"/>
        <v>14258.346948536629</v>
      </c>
      <c r="Y386">
        <v>14348.302308974913</v>
      </c>
      <c r="Z386" s="19">
        <f t="shared" si="1475"/>
        <v>1.0397466488709541</v>
      </c>
      <c r="AA386" s="19">
        <f t="shared" si="1476"/>
        <v>1.550165213663359</v>
      </c>
      <c r="AB386" s="19">
        <f t="shared" si="1477"/>
        <v>0.37193671776589149</v>
      </c>
      <c r="AC386" s="19">
        <f t="shared" si="1478"/>
        <v>1.2017033476613765E-5</v>
      </c>
      <c r="AD386" s="19">
        <f t="shared" si="1479"/>
        <v>9.2770374258933382E-5</v>
      </c>
      <c r="AE386" s="19">
        <f t="shared" si="1480"/>
        <v>1.0318536873670002E-4</v>
      </c>
      <c r="AF386" s="19">
        <f t="shared" si="1481"/>
        <v>3.6809720284539433</v>
      </c>
      <c r="AG386" s="19">
        <f t="shared" si="1482"/>
        <v>11.326052750616636</v>
      </c>
      <c r="AH386" s="19">
        <f t="shared" si="1483"/>
        <v>0.36037585791941051</v>
      </c>
      <c r="AI386" s="19">
        <f t="shared" si="1484"/>
        <v>4.8356584189323852</v>
      </c>
      <c r="AJ386" s="19">
        <f t="shared" si="1485"/>
        <v>4.3378935029472929</v>
      </c>
      <c r="AK386" s="19">
        <f t="shared" si="1486"/>
        <v>0.65925865164172026</v>
      </c>
      <c r="AL386" s="19">
        <f t="shared" si="1487"/>
        <v>6.5884184754407267</v>
      </c>
      <c r="AM386" s="19">
        <f t="shared" si="1488"/>
        <v>7.7827638443666407</v>
      </c>
      <c r="AN386" s="19">
        <f t="shared" si="1489"/>
        <v>0.73695121269202857</v>
      </c>
      <c r="AO386" s="19">
        <f t="shared" si="1490"/>
        <v>0.32867051368015049</v>
      </c>
      <c r="AP386" s="19">
        <f t="shared" si="1491"/>
        <v>0.5461180446854873</v>
      </c>
      <c r="AQ386" s="19">
        <f t="shared" si="1492"/>
        <v>0.4651012331786662</v>
      </c>
      <c r="AR386" s="19">
        <f t="shared" si="1493"/>
        <v>0.42140825688432965</v>
      </c>
      <c r="AS386" s="19">
        <f t="shared" si="1494"/>
        <v>0.66583749133839731</v>
      </c>
      <c r="AT386" s="19">
        <f t="shared" si="1495"/>
        <v>0.34508977750416658</v>
      </c>
      <c r="AU386" s="19">
        <f t="shared" si="1496"/>
        <v>10.737700220312629</v>
      </c>
      <c r="AV386" s="19"/>
      <c r="AX386" s="19">
        <f t="shared" si="1513"/>
        <v>0.86404978608130567</v>
      </c>
      <c r="AY386" s="19">
        <f t="shared" si="1514"/>
        <v>0.84155533446277486</v>
      </c>
      <c r="AZ386" s="19">
        <f t="shared" si="1515"/>
        <v>1.1272615376142248</v>
      </c>
      <c r="BA386" s="19">
        <f t="shared" si="1516"/>
        <v>0.81330074718459977</v>
      </c>
      <c r="BB386" s="19">
        <f t="shared" si="1517"/>
        <v>0.78637931282587537</v>
      </c>
      <c r="BC386" s="19">
        <f t="shared" si="1518"/>
        <v>0.8716159571018437</v>
      </c>
      <c r="BD386" s="19">
        <f t="shared" si="1519"/>
        <v>1.0999956202753245</v>
      </c>
      <c r="BE386" s="19">
        <f t="shared" si="1520"/>
        <v>1.0188225179639931</v>
      </c>
      <c r="BF386" s="19">
        <f t="shared" si="1521"/>
        <v>1.2068985753942953</v>
      </c>
      <c r="BG386" s="19">
        <f t="shared" si="1522"/>
        <v>1.2491950130274689</v>
      </c>
      <c r="BH386" s="19">
        <f t="shared" si="1523"/>
        <v>1.12574272993476</v>
      </c>
      <c r="BI386" s="19">
        <f t="shared" si="1524"/>
        <v>0.69814595155066794</v>
      </c>
      <c r="BJ386" s="19">
        <f t="shared" si="1525"/>
        <v>0.7654496187630021</v>
      </c>
      <c r="BK386" s="19">
        <f t="shared" si="1526"/>
        <v>0.88439860075188281</v>
      </c>
      <c r="BL386" s="19">
        <f t="shared" si="1527"/>
        <v>0.88388376394545898</v>
      </c>
      <c r="BM386" s="19">
        <f t="shared" si="1528"/>
        <v>0.69683561390280857</v>
      </c>
      <c r="BN386" s="19">
        <f t="shared" si="1529"/>
        <v>0.44610342527033053</v>
      </c>
      <c r="BO386" s="19">
        <f t="shared" si="1530"/>
        <v>0.81688594919526947</v>
      </c>
      <c r="BP386" s="19">
        <f t="shared" si="1531"/>
        <v>0.8945084645938185</v>
      </c>
      <c r="BQ386" s="19">
        <f t="shared" si="1532"/>
        <v>1.1019645545551722</v>
      </c>
      <c r="BR386" s="19">
        <f t="shared" si="1533"/>
        <v>0.77869352042258522</v>
      </c>
      <c r="BS386" s="19">
        <f t="shared" si="1534"/>
        <v>0.88482326071075723</v>
      </c>
      <c r="BU386" s="16"/>
      <c r="BV386" s="9">
        <f t="shared" si="1535"/>
        <v>1.4128683028849109</v>
      </c>
      <c r="BW386" s="9">
        <f t="shared" si="1324"/>
        <v>0.88482326071075723</v>
      </c>
      <c r="BX386" s="9">
        <f t="shared" si="1325"/>
        <v>0.95926443912109061</v>
      </c>
      <c r="BY386" s="9">
        <f t="shared" si="1326"/>
        <v>0.90604352325093551</v>
      </c>
      <c r="BZ386" s="9">
        <f t="shared" si="1327"/>
        <v>1.018050506108559</v>
      </c>
      <c r="CA386" s="9">
        <f t="shared" si="1301"/>
        <v>1.2501393095998889</v>
      </c>
      <c r="CB386" s="9">
        <f t="shared" si="1328"/>
        <v>1.2501387387135006</v>
      </c>
      <c r="CC386" s="9"/>
      <c r="CD386" s="9">
        <f t="shared" si="1329"/>
        <v>0.86913533215060546</v>
      </c>
      <c r="CE386" s="9">
        <f t="shared" si="1330"/>
        <v>0.88482366477275443</v>
      </c>
      <c r="CG386" s="35"/>
      <c r="CH386">
        <f t="shared" si="1331"/>
        <v>1996</v>
      </c>
      <c r="CI386" s="19">
        <f t="shared" si="1332"/>
        <v>6.0682166825405261E-2</v>
      </c>
      <c r="CJ386" s="19">
        <f t="shared" si="1416"/>
        <v>1.1719241396106672E-2</v>
      </c>
      <c r="CK386" s="19">
        <f t="shared" si="1417"/>
        <v>2.5280272767256428E-3</v>
      </c>
      <c r="CL386" s="19">
        <f t="shared" si="1418"/>
        <v>7.0134357342358863E-7</v>
      </c>
      <c r="CM386" s="19">
        <f t="shared" si="1419"/>
        <v>7.0134357342358863E-7</v>
      </c>
      <c r="CN386" s="19">
        <f t="shared" si="1420"/>
        <v>7.0134357342358863E-7</v>
      </c>
      <c r="CO386" s="19">
        <f t="shared" si="1421"/>
        <v>2.4858257480671303E-2</v>
      </c>
      <c r="CP386" s="19">
        <f t="shared" si="1422"/>
        <v>0.17152800825600581</v>
      </c>
      <c r="CQ386" s="19">
        <f t="shared" si="1423"/>
        <v>2.8285962430098857E-3</v>
      </c>
      <c r="CR386" s="19">
        <f t="shared" si="1424"/>
        <v>0.24062931608666988</v>
      </c>
      <c r="CS386" s="19">
        <f t="shared" si="1425"/>
        <v>0.21466444566153192</v>
      </c>
      <c r="CT386" s="19">
        <f t="shared" si="1426"/>
        <v>1.021099195771104E-2</v>
      </c>
      <c r="CU386" s="19">
        <f t="shared" si="1427"/>
        <v>5.3904842508481682E-2</v>
      </c>
      <c r="CV386" s="19">
        <f t="shared" si="1428"/>
        <v>0.14642162836586484</v>
      </c>
      <c r="CW386" s="19">
        <f t="shared" si="1429"/>
        <v>1.7413506458302076E-2</v>
      </c>
      <c r="CX386" s="19">
        <f t="shared" si="1430"/>
        <v>7.8977392585993181E-3</v>
      </c>
      <c r="CY386" s="19">
        <f t="shared" si="1415"/>
        <v>5.0531145385080785E-3</v>
      </c>
      <c r="CZ386" s="19">
        <f t="shared" si="1431"/>
        <v>4.7312751804578917E-3</v>
      </c>
      <c r="DA386" s="19">
        <f t="shared" si="1432"/>
        <v>1.824835383726528E-2</v>
      </c>
      <c r="DB386" s="19">
        <f t="shared" si="1433"/>
        <v>3.5790101785457959E-3</v>
      </c>
      <c r="DC386" s="19">
        <f t="shared" si="1434"/>
        <v>3.0993744594173026E-3</v>
      </c>
      <c r="DF386" s="19">
        <f t="shared" si="1386"/>
        <v>6.5300286649967842E-2</v>
      </c>
      <c r="DG386" s="19">
        <f t="shared" si="1437"/>
        <v>1.2556072936747891E-2</v>
      </c>
      <c r="DH386" s="19">
        <f t="shared" si="1438"/>
        <v>2.819280469508246E-3</v>
      </c>
      <c r="DI386" s="19">
        <f t="shared" si="1439"/>
        <v>7.0249128798143092E-7</v>
      </c>
      <c r="DJ386" s="19">
        <f t="shared" si="1440"/>
        <v>7.0249128798143092E-7</v>
      </c>
      <c r="DK386" s="19">
        <f t="shared" si="1441"/>
        <v>7.0249128798143092E-7</v>
      </c>
      <c r="DL386" s="19">
        <f t="shared" si="1442"/>
        <v>2.5549657959657242E-2</v>
      </c>
      <c r="DM386" s="19">
        <f t="shared" si="1443"/>
        <v>0.17283977758665212</v>
      </c>
      <c r="DN386" s="19">
        <f t="shared" si="1444"/>
        <v>2.9325001824259422E-3</v>
      </c>
      <c r="DO386" s="19">
        <f t="shared" si="1445"/>
        <v>0.23704459677036119</v>
      </c>
      <c r="DP386" s="19">
        <f t="shared" si="1446"/>
        <v>0.20601903751927106</v>
      </c>
      <c r="DQ386" s="19">
        <f t="shared" si="1447"/>
        <v>1.0444457580647666E-2</v>
      </c>
      <c r="DR386" s="19">
        <f t="shared" si="1448"/>
        <v>5.6341707208985119E-2</v>
      </c>
      <c r="DS386" s="19">
        <f t="shared" si="1449"/>
        <v>0.14420823489332582</v>
      </c>
      <c r="DT386" s="19">
        <f t="shared" si="1450"/>
        <v>1.8857447648047861E-2</v>
      </c>
      <c r="DU386" s="19">
        <f t="shared" si="1451"/>
        <v>8.4006096551606357E-3</v>
      </c>
      <c r="DV386" s="19">
        <f t="shared" si="1435"/>
        <v>5.0960756570160755E-3</v>
      </c>
      <c r="DW386" s="19">
        <f t="shared" si="1452"/>
        <v>5.0956715361432214E-3</v>
      </c>
      <c r="DX386" s="19">
        <f t="shared" si="1453"/>
        <v>1.8911578147791538E-2</v>
      </c>
      <c r="DY386" s="19">
        <f t="shared" si="1454"/>
        <v>3.722723549612087E-3</v>
      </c>
      <c r="DZ386" s="19">
        <f t="shared" si="1455"/>
        <v>3.4377492028656227E-3</v>
      </c>
      <c r="EA386" s="19">
        <f t="shared" si="1355"/>
        <v>0.9995795726280513</v>
      </c>
      <c r="EB386" s="19"/>
      <c r="EC386" s="19">
        <f t="shared" si="1387"/>
        <v>6.5327752225151178E-2</v>
      </c>
      <c r="ED386" s="19">
        <f t="shared" si="1456"/>
        <v>1.2561354073829268E-2</v>
      </c>
      <c r="EE386" s="19">
        <f t="shared" si="1457"/>
        <v>2.8204662707301191E-3</v>
      </c>
      <c r="EF386" s="19">
        <f t="shared" si="1458"/>
        <v>7.0278675877146152E-7</v>
      </c>
      <c r="EG386" s="19">
        <f t="shared" si="1459"/>
        <v>7.0278675877146152E-7</v>
      </c>
      <c r="EH386" s="19">
        <f t="shared" si="1460"/>
        <v>7.0278675877146152E-7</v>
      </c>
      <c r="EI386" s="19">
        <f t="shared" si="1461"/>
        <v>2.556040425324338E-2</v>
      </c>
      <c r="EJ386" s="19">
        <f t="shared" si="1462"/>
        <v>0.17291247472397747</v>
      </c>
      <c r="EK386" s="19">
        <f t="shared" si="1463"/>
        <v>2.9337336043352103E-3</v>
      </c>
      <c r="EL386" s="19">
        <f t="shared" si="1464"/>
        <v>0.2371442987246466</v>
      </c>
      <c r="EM386" s="19">
        <f t="shared" si="1465"/>
        <v>0.20610568999285842</v>
      </c>
      <c r="EN386" s="19">
        <f t="shared" si="1466"/>
        <v>1.0448850563429934E-2</v>
      </c>
      <c r="EO386" s="19">
        <f t="shared" si="1467"/>
        <v>5.6365404767980548E-2</v>
      </c>
      <c r="EP386" s="19">
        <f t="shared" si="1468"/>
        <v>0.14426888948338529</v>
      </c>
      <c r="EQ386" s="19">
        <f t="shared" si="1469"/>
        <v>1.8865379169833048E-2</v>
      </c>
      <c r="ER386" s="19">
        <f t="shared" si="1470"/>
        <v>8.4041429869101038E-3</v>
      </c>
      <c r="ES386" s="19">
        <f t="shared" si="1436"/>
        <v>5.098219087868807E-3</v>
      </c>
      <c r="ET386" s="19">
        <f t="shared" si="1471"/>
        <v>5.0978147970210143E-3</v>
      </c>
      <c r="EU386" s="19">
        <f t="shared" si="1472"/>
        <v>1.8919532437092563E-2</v>
      </c>
      <c r="EV386" s="19">
        <f t="shared" si="1473"/>
        <v>3.724289342792854E-3</v>
      </c>
      <c r="EW386" s="19">
        <f t="shared" si="1474"/>
        <v>3.4391951346376972E-3</v>
      </c>
      <c r="EX386" s="19"/>
      <c r="EY386" s="19"/>
      <c r="EZ386" s="19">
        <f t="shared" si="1388"/>
        <v>-0.13456066264625466</v>
      </c>
      <c r="FA386" s="19">
        <f t="shared" si="1399"/>
        <v>-0.11550029683897015</v>
      </c>
      <c r="FB386" s="19">
        <f t="shared" si="1400"/>
        <v>-0.21255855601340964</v>
      </c>
      <c r="FC386" s="19">
        <f t="shared" si="1401"/>
        <v>7.1127336185126573E-3</v>
      </c>
      <c r="FD386" s="19">
        <f t="shared" si="1402"/>
        <v>1.7625099368145023E-2</v>
      </c>
      <c r="FE386" s="19">
        <f t="shared" si="1403"/>
        <v>-1.5671999408413072E-3</v>
      </c>
      <c r="FF386" s="19">
        <f t="shared" si="1404"/>
        <v>-7.6079883388073297E-2</v>
      </c>
      <c r="FG386" s="19">
        <f t="shared" si="1405"/>
        <v>-6.4099570219510306E-4</v>
      </c>
      <c r="FH386" s="19">
        <f t="shared" si="1406"/>
        <v>-8.1176851510804601E-2</v>
      </c>
      <c r="FI386" s="19">
        <f t="shared" si="1407"/>
        <v>1.6529701539557934E-2</v>
      </c>
      <c r="FJ386" s="19">
        <f t="shared" si="1408"/>
        <v>7.9076021379656428E-2</v>
      </c>
      <c r="FK386" s="19">
        <f t="shared" si="1409"/>
        <v>-7.5132130502544858E-2</v>
      </c>
      <c r="FL386" s="19">
        <f t="shared" si="1410"/>
        <v>-0.14916982128574216</v>
      </c>
      <c r="FM386" s="19">
        <f t="shared" si="1411"/>
        <v>6.9070726136882315E-3</v>
      </c>
      <c r="FN386" s="19">
        <f t="shared" si="1412"/>
        <v>-0.19481485695035869</v>
      </c>
      <c r="FO386" s="19">
        <f t="shared" si="1413"/>
        <v>-0.14419105465996121</v>
      </c>
      <c r="FP386" s="19">
        <f t="shared" si="1394"/>
        <v>-0.20264932665745769</v>
      </c>
      <c r="FQ386" s="19">
        <f t="shared" si="1395"/>
        <v>-0.17485207582918982</v>
      </c>
      <c r="FR386" s="19">
        <f t="shared" si="1396"/>
        <v>-8.4609300430608256E-2</v>
      </c>
      <c r="FS386" s="19">
        <f t="shared" si="1397"/>
        <v>-9.2373548276183146E-2</v>
      </c>
      <c r="FT386" s="19">
        <f t="shared" si="1398"/>
        <v>-0.26062898296037068</v>
      </c>
      <c r="FU386" s="19"/>
      <c r="FV386" s="19"/>
      <c r="FW386" s="19">
        <f t="shared" si="1547"/>
        <v>0.98929187651440675</v>
      </c>
      <c r="FX386" s="19">
        <f t="shared" si="1389"/>
        <v>0.65068330497336957</v>
      </c>
      <c r="FY386" s="19">
        <f t="shared" si="1536"/>
        <v>1.018050506108559</v>
      </c>
      <c r="FZ386" s="19"/>
      <c r="GA386" s="19">
        <f t="shared" si="1548"/>
        <v>0.96462126709785856</v>
      </c>
      <c r="GB386" s="19">
        <f t="shared" si="1390"/>
        <v>0.83126795536798992</v>
      </c>
      <c r="GC386" s="19">
        <f t="shared" si="1537"/>
        <v>0.95926443912109061</v>
      </c>
      <c r="GD386" s="19"/>
      <c r="GE386" s="19">
        <f t="shared" si="1549"/>
        <v>1.0094022590789662</v>
      </c>
      <c r="GF386" s="19">
        <f t="shared" si="1391"/>
        <v>0.83662927709531676</v>
      </c>
      <c r="GG386" s="19">
        <f t="shared" si="1538"/>
        <v>0.90604352325093551</v>
      </c>
      <c r="GH386" s="19"/>
      <c r="GI386" s="132">
        <f t="shared" si="1497"/>
        <v>1.4128683028849109</v>
      </c>
      <c r="GJ386" s="19">
        <f t="shared" si="1362"/>
        <v>1.2501393095998889</v>
      </c>
      <c r="GK386" s="19">
        <f t="shared" si="1539"/>
        <v>1.2501387387135006</v>
      </c>
      <c r="GL386" s="3"/>
      <c r="GM386" s="3"/>
      <c r="GN386" s="8"/>
      <c r="GO386" s="5">
        <f t="shared" si="1392"/>
        <v>47</v>
      </c>
      <c r="GP386" t="b">
        <f t="shared" si="1363"/>
        <v>0</v>
      </c>
      <c r="GS386" s="11"/>
      <c r="GT386" s="11"/>
      <c r="GU386" s="11"/>
      <c r="GV386" s="11"/>
      <c r="GW386" s="11"/>
      <c r="GX386" s="11"/>
      <c r="GY386" s="11"/>
      <c r="GZ386" s="11" t="str">
        <f ca="1">IF(GP386,OFFSET(#REF!,$GP$253+$GO386,0),"")</f>
        <v/>
      </c>
      <c r="HA386" s="12" t="str">
        <f t="shared" ca="1" si="1502"/>
        <v/>
      </c>
      <c r="HB386" s="12" t="str">
        <f t="shared" ca="1" si="1503"/>
        <v/>
      </c>
      <c r="HC386" s="12" t="str">
        <f t="shared" ca="1" si="1504"/>
        <v/>
      </c>
      <c r="HD386" s="12" t="str">
        <f t="shared" ca="1" si="1505"/>
        <v/>
      </c>
      <c r="HE386" t="str">
        <f t="shared" ca="1" si="1371"/>
        <v/>
      </c>
      <c r="HF386" s="12" t="str">
        <f t="shared" ca="1" si="1506"/>
        <v/>
      </c>
      <c r="HG386" s="12" t="str">
        <f t="shared" ca="1" si="1507"/>
        <v/>
      </c>
      <c r="HH386" s="12" t="str">
        <f t="shared" ca="1" si="1508"/>
        <v/>
      </c>
      <c r="HJ386" s="17"/>
      <c r="HL386" s="18">
        <f t="shared" si="1372"/>
        <v>1996</v>
      </c>
      <c r="HM386" s="9">
        <f t="shared" si="1540"/>
        <v>1</v>
      </c>
      <c r="HN386" s="9">
        <f t="shared" si="1541"/>
        <v>1</v>
      </c>
      <c r="HO386" s="9">
        <f t="shared" si="1542"/>
        <v>1</v>
      </c>
      <c r="HP386" s="9">
        <f t="shared" si="1543"/>
        <v>1</v>
      </c>
      <c r="HQ386" s="9">
        <f t="shared" si="1544"/>
        <v>1</v>
      </c>
      <c r="HR386" s="9">
        <f t="shared" si="1317"/>
        <v>1</v>
      </c>
      <c r="HS386" s="9">
        <f t="shared" si="1545"/>
        <v>1</v>
      </c>
      <c r="HT386" s="9"/>
      <c r="HU386" s="9">
        <f t="shared" si="1546"/>
        <v>1</v>
      </c>
      <c r="HV386" s="23">
        <f t="shared" si="1320"/>
        <v>1</v>
      </c>
      <c r="HX386" s="8"/>
      <c r="HY386" s="5">
        <f t="shared" si="1393"/>
        <v>47</v>
      </c>
      <c r="HZ386" t="b">
        <f t="shared" si="1373"/>
        <v>0</v>
      </c>
      <c r="IC386" s="11"/>
      <c r="ID386" s="11"/>
      <c r="IE386" s="11"/>
      <c r="IF386" t="str">
        <f t="shared" ca="1" si="1375"/>
        <v/>
      </c>
      <c r="IG386" s="12" t="str">
        <f t="shared" si="1376"/>
        <v/>
      </c>
      <c r="IH386" s="19" t="str">
        <f t="shared" ca="1" si="1377"/>
        <v/>
      </c>
      <c r="II386" s="19" t="str">
        <f t="shared" ca="1" si="1378"/>
        <v/>
      </c>
      <c r="IJ386" s="11" t="str">
        <f t="shared" ca="1" si="1379"/>
        <v/>
      </c>
      <c r="IK386" s="12" t="str">
        <f t="shared" ca="1" si="1380"/>
        <v/>
      </c>
      <c r="IL386" s="12" t="str">
        <f t="shared" ca="1" si="1499"/>
        <v/>
      </c>
      <c r="IM386" s="12" t="str">
        <f t="shared" ca="1" si="1500"/>
        <v/>
      </c>
      <c r="IN386" s="12" t="str">
        <f t="shared" ca="1" si="1501"/>
        <v/>
      </c>
      <c r="IO386" t="str">
        <f t="shared" ca="1" si="1381"/>
        <v/>
      </c>
      <c r="IP386" s="12" t="str">
        <f t="shared" ca="1" si="1382"/>
        <v/>
      </c>
      <c r="IQ386" s="12" t="str">
        <f t="shared" ca="1" si="1383"/>
        <v/>
      </c>
      <c r="IR386" s="12" t="str">
        <f t="shared" ca="1" si="1384"/>
        <v/>
      </c>
    </row>
    <row r="387" spans="1:252" x14ac:dyDescent="0.2">
      <c r="A387" t="s">
        <v>218</v>
      </c>
      <c r="B387" s="1">
        <f t="shared" si="1385"/>
        <v>1997</v>
      </c>
      <c r="C387" s="124">
        <f>Manufacturing_Energy_Data!C93</f>
        <v>867.68525811561415</v>
      </c>
      <c r="D387" s="124">
        <f>Manufacturing_Energy_Data!D93</f>
        <v>170.57022786370626</v>
      </c>
      <c r="E387" s="124">
        <f>Manufacturing_Energy_Data!E93</f>
        <v>34.309579022565551</v>
      </c>
      <c r="F387" s="124">
        <v>0.01</v>
      </c>
      <c r="G387" s="124">
        <v>0.01</v>
      </c>
      <c r="H387" s="124">
        <v>0.01</v>
      </c>
      <c r="I387" s="124">
        <f>Manufacturing_Energy_Data!F93</f>
        <v>351.22789070081427</v>
      </c>
      <c r="J387" s="124">
        <f>Manufacturing_Energy_Data!G93</f>
        <v>2444.4671078929837</v>
      </c>
      <c r="K387" s="124">
        <f>Manufacturing_Energy_Data!H93</f>
        <v>40.608372244311404</v>
      </c>
      <c r="L387" s="124">
        <f>Manufacturing_Energy_Data!I93</f>
        <v>3465.1910244853348</v>
      </c>
      <c r="M387" s="124">
        <f>Manufacturing_Energy_Data!J93</f>
        <v>3103.9541409155927</v>
      </c>
      <c r="N387" s="124">
        <f>Manufacturing_Energy_Data!K93</f>
        <v>135.30020215581013</v>
      </c>
      <c r="O387" s="124">
        <f>Manufacturing_Energy_Data!L93</f>
        <v>781.48054541412921</v>
      </c>
      <c r="P387" s="124">
        <f>Manufacturing_Energy_Data!M93</f>
        <v>2032.416827386887</v>
      </c>
      <c r="Q387" s="124">
        <f>Manufacturing_Energy_Data!N93</f>
        <v>234.68145352408129</v>
      </c>
      <c r="R387" s="124">
        <f>Manufacturing_Energy_Data!O93</f>
        <v>106.43670136428443</v>
      </c>
      <c r="S387" s="124">
        <f>Manufacturing_Energy_Data!P93</f>
        <v>65.619117583298419</v>
      </c>
      <c r="T387" s="124">
        <f>Manufacturing_Energy_Data!Q93</f>
        <v>58.848707074425718</v>
      </c>
      <c r="U387" s="124">
        <f>Manufacturing_Energy_Data!R93</f>
        <v>258.23641416413506</v>
      </c>
      <c r="V387" s="124">
        <f>Manufacturing_Energy_Data!S93</f>
        <v>51.656782449462625</v>
      </c>
      <c r="W387" s="124">
        <f>Manufacturing_Energy_Data!T93</f>
        <v>42.319065802984603</v>
      </c>
      <c r="X387" s="124">
        <f t="shared" si="1550"/>
        <v>14245.039418160422</v>
      </c>
      <c r="Y387">
        <v>14329.422456486822</v>
      </c>
      <c r="Z387" s="19">
        <f t="shared" si="1475"/>
        <v>1.0046169450190316</v>
      </c>
      <c r="AA387" s="19">
        <f t="shared" si="1476"/>
        <v>1.5328019428165995</v>
      </c>
      <c r="AB387" s="19">
        <f t="shared" si="1477"/>
        <v>0.34081863823691277</v>
      </c>
      <c r="AC387" s="19">
        <f t="shared" si="1478"/>
        <v>1.1578126234399757E-5</v>
      </c>
      <c r="AD387" s="19">
        <f t="shared" si="1479"/>
        <v>8.9863393044264524E-5</v>
      </c>
      <c r="AE387" s="19">
        <f t="shared" si="1480"/>
        <v>9.9336292646655605E-5</v>
      </c>
      <c r="AF387" s="19">
        <f t="shared" si="1481"/>
        <v>3.5443229428856564</v>
      </c>
      <c r="AG387" s="19">
        <f t="shared" si="1482"/>
        <v>11.089973949832299</v>
      </c>
      <c r="AH387" s="19">
        <f t="shared" si="1483"/>
        <v>0.3525884314354647</v>
      </c>
      <c r="AI387" s="19">
        <f t="shared" si="1484"/>
        <v>4.7006078548629118</v>
      </c>
      <c r="AJ387" s="19">
        <f t="shared" si="1485"/>
        <v>4.1179747300012082</v>
      </c>
      <c r="AK387" s="19">
        <f t="shared" si="1486"/>
        <v>0.57767490316638515</v>
      </c>
      <c r="AL387" s="19">
        <f t="shared" si="1487"/>
        <v>6.4673783842464445</v>
      </c>
      <c r="AM387" s="19">
        <f t="shared" si="1488"/>
        <v>7.3200974318586622</v>
      </c>
      <c r="AN387" s="19">
        <f t="shared" si="1489"/>
        <v>0.6652230434248767</v>
      </c>
      <c r="AO387" s="19">
        <f t="shared" si="1490"/>
        <v>0.29701962257794928</v>
      </c>
      <c r="AP387" s="19">
        <f t="shared" si="1491"/>
        <v>0.41161137361216343</v>
      </c>
      <c r="AQ387" s="19">
        <f t="shared" si="1492"/>
        <v>0.3888098231311386</v>
      </c>
      <c r="AR387" s="19">
        <f t="shared" si="1493"/>
        <v>0.38101510563739777</v>
      </c>
      <c r="AS387" s="19">
        <f t="shared" si="1494"/>
        <v>0.61247639029701051</v>
      </c>
      <c r="AT387" s="19">
        <f t="shared" si="1495"/>
        <v>0.30630314638118777</v>
      </c>
      <c r="AU387" s="19">
        <f t="shared" si="1496"/>
        <v>9.995837120253821</v>
      </c>
      <c r="AV387" s="19"/>
      <c r="AX387" s="19">
        <f t="shared" si="1513"/>
        <v>0.83485631560336371</v>
      </c>
      <c r="AY387" s="19">
        <f t="shared" si="1514"/>
        <v>0.83212914357936507</v>
      </c>
      <c r="AZ387" s="19">
        <f t="shared" si="1515"/>
        <v>1.0329492191420333</v>
      </c>
      <c r="BA387" s="19">
        <f t="shared" si="1516"/>
        <v>0.78359594618424744</v>
      </c>
      <c r="BB387" s="19">
        <f t="shared" si="1517"/>
        <v>0.76173793449523997</v>
      </c>
      <c r="BC387" s="19">
        <f t="shared" si="1518"/>
        <v>0.83910247014864314</v>
      </c>
      <c r="BD387" s="19">
        <f t="shared" si="1519"/>
        <v>1.0591603749983107</v>
      </c>
      <c r="BE387" s="19">
        <f t="shared" si="1520"/>
        <v>0.99758631118048491</v>
      </c>
      <c r="BF387" s="19">
        <f t="shared" si="1521"/>
        <v>1.1808184878331474</v>
      </c>
      <c r="BG387" s="19">
        <f t="shared" si="1522"/>
        <v>1.2143074183037335</v>
      </c>
      <c r="BH387" s="19">
        <f t="shared" si="1523"/>
        <v>1.0686707986731878</v>
      </c>
      <c r="BI387" s="19">
        <f t="shared" si="1524"/>
        <v>0.6117498707885195</v>
      </c>
      <c r="BJ387" s="19">
        <f t="shared" si="1525"/>
        <v>0.75138704942180612</v>
      </c>
      <c r="BK387" s="19">
        <f t="shared" si="1526"/>
        <v>0.83182325142618974</v>
      </c>
      <c r="BL387" s="19">
        <f t="shared" si="1527"/>
        <v>0.79785450835719018</v>
      </c>
      <c r="BM387" s="19">
        <f t="shared" si="1528"/>
        <v>0.62973051255125601</v>
      </c>
      <c r="BN387" s="19">
        <f t="shared" si="1529"/>
        <v>0.33622995144641382</v>
      </c>
      <c r="BO387" s="19">
        <f t="shared" si="1530"/>
        <v>0.68289064566490953</v>
      </c>
      <c r="BP387" s="19">
        <f t="shared" si="1531"/>
        <v>0.8087673451170907</v>
      </c>
      <c r="BQ387" s="19">
        <f t="shared" si="1532"/>
        <v>1.0136516513249145</v>
      </c>
      <c r="BR387" s="19">
        <f t="shared" si="1533"/>
        <v>0.69117166291372312</v>
      </c>
      <c r="BS387" s="19">
        <f t="shared" si="1534"/>
        <v>0.82369120135662544</v>
      </c>
      <c r="BU387" s="16"/>
      <c r="BV387" s="9">
        <f t="shared" si="1535"/>
        <v>1.5163109224744213</v>
      </c>
      <c r="BW387" s="9">
        <f t="shared" si="1324"/>
        <v>0.82369120135662544</v>
      </c>
      <c r="BX387" s="9">
        <f t="shared" si="1325"/>
        <v>0.92035709540123478</v>
      </c>
      <c r="BY387" s="9">
        <f t="shared" si="1326"/>
        <v>0.91817885471612637</v>
      </c>
      <c r="BZ387" s="9">
        <f t="shared" si="1327"/>
        <v>0.9747226207656331</v>
      </c>
      <c r="CA387" s="9">
        <f t="shared" si="1301"/>
        <v>1.2489727414714045</v>
      </c>
      <c r="CB387" s="9">
        <f t="shared" si="1328"/>
        <v>1.248971965363129</v>
      </c>
      <c r="CC387" s="9"/>
      <c r="CD387" s="9">
        <f t="shared" si="1329"/>
        <v>0.84505242378536638</v>
      </c>
      <c r="CE387" s="9">
        <f t="shared" si="1330"/>
        <v>0.82369171319642276</v>
      </c>
      <c r="CG387" s="35"/>
      <c r="CH387">
        <f t="shared" si="1331"/>
        <v>1997</v>
      </c>
      <c r="CI387" s="19">
        <f t="shared" si="1332"/>
        <v>6.0911397479843928E-2</v>
      </c>
      <c r="CJ387" s="19">
        <f t="shared" si="1416"/>
        <v>1.1974008836104251E-2</v>
      </c>
      <c r="CK387" s="19">
        <f t="shared" si="1417"/>
        <v>2.4085281911417991E-3</v>
      </c>
      <c r="CL387" s="19">
        <f t="shared" si="1418"/>
        <v>7.0199875945947933E-7</v>
      </c>
      <c r="CM387" s="19">
        <f t="shared" si="1419"/>
        <v>7.0199875945947933E-7</v>
      </c>
      <c r="CN387" s="19">
        <f t="shared" si="1420"/>
        <v>7.0199875945947933E-7</v>
      </c>
      <c r="CO387" s="19">
        <f t="shared" si="1421"/>
        <v>2.4656154355954123E-2</v>
      </c>
      <c r="CP387" s="19">
        <f t="shared" si="1422"/>
        <v>0.17160128772803757</v>
      </c>
      <c r="CQ387" s="19">
        <f t="shared" si="1423"/>
        <v>2.8507026939175359E-3</v>
      </c>
      <c r="CR387" s="19">
        <f t="shared" si="1424"/>
        <v>0.24325598004788274</v>
      </c>
      <c r="CS387" s="19">
        <f t="shared" si="1425"/>
        <v>0.217897195634186</v>
      </c>
      <c r="CT387" s="19">
        <f t="shared" si="1426"/>
        <v>9.4980574067995479E-3</v>
      </c>
      <c r="CU387" s="19">
        <f t="shared" si="1427"/>
        <v>5.4859837342243603E-2</v>
      </c>
      <c r="CV387" s="19">
        <f t="shared" si="1428"/>
        <v>0.14267540915301655</v>
      </c>
      <c r="CW387" s="19">
        <f t="shared" si="1429"/>
        <v>1.6474608924205252E-2</v>
      </c>
      <c r="CX387" s="19">
        <f t="shared" si="1430"/>
        <v>7.4718432318686741E-3</v>
      </c>
      <c r="CY387" s="19">
        <f t="shared" si="1415"/>
        <v>4.6064539140301198E-3</v>
      </c>
      <c r="CZ387" s="19">
        <f t="shared" si="1431"/>
        <v>4.1311719362041137E-3</v>
      </c>
      <c r="DA387" s="19">
        <f t="shared" si="1432"/>
        <v>1.8128164239048714E-2</v>
      </c>
      <c r="DB387" s="19">
        <f t="shared" si="1433"/>
        <v>3.6262997197190967E-3</v>
      </c>
      <c r="DC387" s="19">
        <f t="shared" si="1434"/>
        <v>2.9707931695179268E-3</v>
      </c>
      <c r="DF387" s="19">
        <f t="shared" si="1386"/>
        <v>6.0796710127510492E-2</v>
      </c>
      <c r="DG387" s="19">
        <f t="shared" si="1437"/>
        <v>1.1846168527209317E-2</v>
      </c>
      <c r="DH387" s="19">
        <f t="shared" si="1438"/>
        <v>2.4677955399679892E-3</v>
      </c>
      <c r="DI387" s="19">
        <f t="shared" si="1439"/>
        <v>7.0167111545977216E-7</v>
      </c>
      <c r="DJ387" s="19">
        <f t="shared" si="1440"/>
        <v>7.0167111545977216E-7</v>
      </c>
      <c r="DK387" s="19">
        <f t="shared" si="1441"/>
        <v>7.0167111545977216E-7</v>
      </c>
      <c r="DL387" s="19">
        <f t="shared" si="1442"/>
        <v>2.4757068430212571E-2</v>
      </c>
      <c r="DM387" s="19">
        <f t="shared" si="1443"/>
        <v>0.17156464538377295</v>
      </c>
      <c r="DN387" s="19">
        <f t="shared" si="1444"/>
        <v>2.8396351269885847E-3</v>
      </c>
      <c r="DO387" s="19">
        <f t="shared" si="1445"/>
        <v>0.2419402716715203</v>
      </c>
      <c r="DP387" s="19">
        <f t="shared" si="1446"/>
        <v>0.21627679392771559</v>
      </c>
      <c r="DQ387" s="19">
        <f t="shared" si="1447"/>
        <v>9.8502250232668995E-3</v>
      </c>
      <c r="DR387" s="19">
        <f t="shared" si="1448"/>
        <v>5.4380942360938204E-2</v>
      </c>
      <c r="DS387" s="19">
        <f t="shared" si="1449"/>
        <v>0.14454042759681424</v>
      </c>
      <c r="DT387" s="19">
        <f t="shared" si="1450"/>
        <v>1.6939721318024986E-2</v>
      </c>
      <c r="DU387" s="19">
        <f t="shared" si="1451"/>
        <v>7.6828238898845342E-3</v>
      </c>
      <c r="DV387" s="19">
        <f t="shared" si="1435"/>
        <v>4.826339980022366E-3</v>
      </c>
      <c r="DW387" s="19">
        <f t="shared" si="1452"/>
        <v>4.4244427885552322E-3</v>
      </c>
      <c r="DX387" s="19">
        <f t="shared" si="1453"/>
        <v>1.8188192852687482E-2</v>
      </c>
      <c r="DY387" s="19">
        <f t="shared" si="1454"/>
        <v>3.6026032204669882E-3</v>
      </c>
      <c r="DZ387" s="19">
        <f t="shared" si="1455"/>
        <v>3.0346298147368583E-3</v>
      </c>
      <c r="EA387" s="19">
        <f t="shared" si="1355"/>
        <v>0.99996154259364201</v>
      </c>
      <c r="EB387" s="19"/>
      <c r="EC387" s="19">
        <f t="shared" si="1387"/>
        <v>6.0799048301217191E-2</v>
      </c>
      <c r="ED387" s="19">
        <f t="shared" si="1456"/>
        <v>1.1846624117646979E-2</v>
      </c>
      <c r="EE387" s="19">
        <f t="shared" si="1457"/>
        <v>2.4678904486338193E-3</v>
      </c>
      <c r="EF387" s="19">
        <f t="shared" si="1458"/>
        <v>7.0169810094878096E-7</v>
      </c>
      <c r="EG387" s="19">
        <f t="shared" si="1459"/>
        <v>7.0169810094878096E-7</v>
      </c>
      <c r="EH387" s="19">
        <f t="shared" si="1460"/>
        <v>7.0169810094878096E-7</v>
      </c>
      <c r="EI387" s="19">
        <f t="shared" si="1461"/>
        <v>2.4758020559469844E-2</v>
      </c>
      <c r="EJ387" s="19">
        <f t="shared" si="1462"/>
        <v>0.17157124356880621</v>
      </c>
      <c r="EK387" s="19">
        <f t="shared" si="1463"/>
        <v>2.8397443361904743E-3</v>
      </c>
      <c r="EL387" s="19">
        <f t="shared" si="1464"/>
        <v>0.241949576424699</v>
      </c>
      <c r="EM387" s="19">
        <f t="shared" si="1465"/>
        <v>0.21628511169214512</v>
      </c>
      <c r="EN387" s="19">
        <f t="shared" si="1466"/>
        <v>9.8506038519421048E-3</v>
      </c>
      <c r="EO387" s="19">
        <f t="shared" si="1467"/>
        <v>5.4383033791367698E-2</v>
      </c>
      <c r="EP387" s="19">
        <f t="shared" si="1468"/>
        <v>0.14454598646055297</v>
      </c>
      <c r="EQ387" s="19">
        <f t="shared" si="1469"/>
        <v>1.6940372800825644E-2</v>
      </c>
      <c r="ER387" s="19">
        <f t="shared" si="1470"/>
        <v>7.6831193627279635E-3</v>
      </c>
      <c r="ES387" s="19">
        <f t="shared" si="1436"/>
        <v>4.826525595678496E-3</v>
      </c>
      <c r="ET387" s="19">
        <f t="shared" si="1471"/>
        <v>4.4246129476933384E-3</v>
      </c>
      <c r="EU387" s="19">
        <f t="shared" si="1472"/>
        <v>1.8188892350311799E-2</v>
      </c>
      <c r="EV387" s="19">
        <f t="shared" si="1473"/>
        <v>3.602741772571339E-3</v>
      </c>
      <c r="EW387" s="19">
        <f t="shared" si="1474"/>
        <v>3.0347465232170951E-3</v>
      </c>
      <c r="EX387" s="19"/>
      <c r="EY387" s="19"/>
      <c r="EZ387" s="19">
        <f t="shared" si="1388"/>
        <v>-3.4370757001047268E-2</v>
      </c>
      <c r="FA387" s="19">
        <f t="shared" si="1399"/>
        <v>-1.1264118982306394E-2</v>
      </c>
      <c r="FB387" s="19">
        <f t="shared" si="1400"/>
        <v>-8.7373243147610538E-2</v>
      </c>
      <c r="FC387" s="19">
        <f t="shared" si="1401"/>
        <v>-3.7207451145353648E-2</v>
      </c>
      <c r="FD387" s="19">
        <f t="shared" si="1402"/>
        <v>-3.183668376630993E-2</v>
      </c>
      <c r="FE387" s="19">
        <f t="shared" si="1403"/>
        <v>-3.8016078050767552E-2</v>
      </c>
      <c r="FF387" s="19">
        <f t="shared" si="1404"/>
        <v>-3.7829703038950578E-2</v>
      </c>
      <c r="FG387" s="19">
        <f t="shared" si="1405"/>
        <v>-2.1064172779239113E-2</v>
      </c>
      <c r="FH387" s="19">
        <f t="shared" si="1406"/>
        <v>-2.1846076475039316E-2</v>
      </c>
      <c r="FI387" s="19">
        <f t="shared" si="1407"/>
        <v>-2.8325466107414422E-2</v>
      </c>
      <c r="FJ387" s="19">
        <f t="shared" si="1408"/>
        <v>-5.2027390185603817E-2</v>
      </c>
      <c r="FK387" s="19">
        <f t="shared" si="1409"/>
        <v>-0.1321046894402724</v>
      </c>
      <c r="FL387" s="19">
        <f t="shared" si="1410"/>
        <v>-1.854250039568079E-2</v>
      </c>
      <c r="FM387" s="19">
        <f t="shared" si="1411"/>
        <v>-6.1287886774736511E-2</v>
      </c>
      <c r="FN387" s="19">
        <f t="shared" si="1412"/>
        <v>-0.10239930476972485</v>
      </c>
      <c r="FO387" s="19">
        <f t="shared" si="1413"/>
        <v>-0.10125756486895891</v>
      </c>
      <c r="FP387" s="19">
        <f t="shared" si="1394"/>
        <v>-0.28275551517419406</v>
      </c>
      <c r="FQ387" s="19">
        <f t="shared" si="1395"/>
        <v>-0.17916475013135966</v>
      </c>
      <c r="FR387" s="19">
        <f t="shared" si="1396"/>
        <v>-0.1007630734303991</v>
      </c>
      <c r="FS387" s="19">
        <f t="shared" si="1397"/>
        <v>-8.3535238544346357E-2</v>
      </c>
      <c r="FT387" s="19">
        <f t="shared" si="1398"/>
        <v>-0.11922932182192719</v>
      </c>
      <c r="FU387" s="19"/>
      <c r="FV387" s="19"/>
      <c r="FW387" s="19">
        <f t="shared" si="1547"/>
        <v>0.95744033809428142</v>
      </c>
      <c r="FX387" s="19">
        <f t="shared" si="1389"/>
        <v>0.62299044350600741</v>
      </c>
      <c r="FY387" s="19">
        <f t="shared" si="1536"/>
        <v>0.9747226207656331</v>
      </c>
      <c r="FZ387" s="19"/>
      <c r="GA387" s="19">
        <f t="shared" si="1548"/>
        <v>0.95944043984836547</v>
      </c>
      <c r="GB387" s="19">
        <f t="shared" si="1390"/>
        <v>0.79755209273011574</v>
      </c>
      <c r="GC387" s="19">
        <f t="shared" si="1537"/>
        <v>0.92035709540123478</v>
      </c>
      <c r="GD387" s="19"/>
      <c r="GE387" s="19">
        <f t="shared" si="1549"/>
        <v>1.0133937621690057</v>
      </c>
      <c r="GF387" s="19">
        <f t="shared" si="1391"/>
        <v>0.84783489065635853</v>
      </c>
      <c r="GG387" s="19">
        <f t="shared" si="1538"/>
        <v>0.91817885471612637</v>
      </c>
      <c r="GH387" s="19"/>
      <c r="GI387" s="132">
        <f t="shared" si="1497"/>
        <v>1.5163109224744213</v>
      </c>
      <c r="GJ387" s="19">
        <f t="shared" si="1362"/>
        <v>1.2489727414714042</v>
      </c>
      <c r="GK387" s="19">
        <f t="shared" si="1539"/>
        <v>1.248971965363129</v>
      </c>
      <c r="GL387" s="3"/>
      <c r="GM387" s="3"/>
      <c r="GN387" s="8"/>
      <c r="GO387" s="5">
        <f t="shared" si="1392"/>
        <v>48</v>
      </c>
      <c r="GP387" t="b">
        <f t="shared" si="1363"/>
        <v>0</v>
      </c>
      <c r="GS387" s="11"/>
      <c r="GT387" s="11"/>
      <c r="GU387" s="11"/>
      <c r="GV387" s="11"/>
      <c r="GW387" s="11"/>
      <c r="GX387" s="11"/>
      <c r="GY387" s="11"/>
      <c r="GZ387" s="11" t="str">
        <f ca="1">IF(GP387,OFFSET(#REF!,$GP$253+$GO387,0),"")</f>
        <v/>
      </c>
      <c r="HA387" s="12" t="str">
        <f t="shared" ca="1" si="1502"/>
        <v/>
      </c>
      <c r="HB387" s="12" t="str">
        <f t="shared" ca="1" si="1503"/>
        <v/>
      </c>
      <c r="HC387" s="12" t="str">
        <f t="shared" ca="1" si="1504"/>
        <v/>
      </c>
      <c r="HD387" s="12" t="str">
        <f t="shared" ca="1" si="1505"/>
        <v/>
      </c>
      <c r="HE387" t="str">
        <f t="shared" ca="1" si="1371"/>
        <v/>
      </c>
      <c r="HF387" s="12" t="str">
        <f t="shared" ca="1" si="1506"/>
        <v/>
      </c>
      <c r="HG387" s="12" t="str">
        <f t="shared" ca="1" si="1507"/>
        <v/>
      </c>
      <c r="HH387" s="12" t="str">
        <f t="shared" ca="1" si="1508"/>
        <v/>
      </c>
      <c r="HJ387" s="17"/>
      <c r="HL387" s="18">
        <f t="shared" si="1372"/>
        <v>1997</v>
      </c>
      <c r="HM387" s="9">
        <f t="shared" si="1540"/>
        <v>1.0732146226072825</v>
      </c>
      <c r="HN387" s="9">
        <f t="shared" si="1541"/>
        <v>0.93091042915731459</v>
      </c>
      <c r="HO387" s="9">
        <f t="shared" si="1542"/>
        <v>0.95944043984836547</v>
      </c>
      <c r="HP387" s="9">
        <f t="shared" si="1543"/>
        <v>1.0133937621690055</v>
      </c>
      <c r="HQ387" s="9">
        <f t="shared" si="1544"/>
        <v>0.95744033809428153</v>
      </c>
      <c r="HR387" s="9">
        <f t="shared" si="1317"/>
        <v>0.99906684949467106</v>
      </c>
      <c r="HS387" s="9">
        <f t="shared" si="1545"/>
        <v>0.99906668490925077</v>
      </c>
      <c r="HT387" s="9"/>
      <c r="HU387" s="9">
        <f t="shared" si="1546"/>
        <v>0.97229095691502054</v>
      </c>
      <c r="HV387" s="23">
        <f t="shared" si="1320"/>
        <v>0.9309105825147298</v>
      </c>
      <c r="HX387" s="8"/>
      <c r="HY387" s="5">
        <f t="shared" si="1393"/>
        <v>48</v>
      </c>
      <c r="HZ387" t="b">
        <f t="shared" si="1373"/>
        <v>0</v>
      </c>
      <c r="IC387" s="11"/>
      <c r="ID387" s="11"/>
      <c r="IE387" s="11"/>
      <c r="IF387" t="str">
        <f t="shared" ca="1" si="1375"/>
        <v/>
      </c>
      <c r="IG387" s="12" t="str">
        <f t="shared" si="1376"/>
        <v/>
      </c>
      <c r="IH387" s="19" t="str">
        <f t="shared" ca="1" si="1377"/>
        <v/>
      </c>
      <c r="II387" s="19" t="str">
        <f t="shared" ca="1" si="1378"/>
        <v/>
      </c>
      <c r="IJ387" s="11" t="str">
        <f t="shared" ca="1" si="1379"/>
        <v/>
      </c>
      <c r="IK387" s="12" t="str">
        <f t="shared" ca="1" si="1380"/>
        <v/>
      </c>
      <c r="IL387" s="12" t="str">
        <f t="shared" ca="1" si="1499"/>
        <v/>
      </c>
      <c r="IM387" s="12" t="str">
        <f t="shared" ca="1" si="1500"/>
        <v/>
      </c>
      <c r="IN387" s="12" t="str">
        <f t="shared" ca="1" si="1501"/>
        <v/>
      </c>
      <c r="IO387" t="str">
        <f t="shared" ca="1" si="1381"/>
        <v/>
      </c>
      <c r="IP387" s="12" t="str">
        <f t="shared" ca="1" si="1382"/>
        <v/>
      </c>
      <c r="IQ387" s="12" t="str">
        <f t="shared" ca="1" si="1383"/>
        <v/>
      </c>
      <c r="IR387" s="12" t="str">
        <f t="shared" ca="1" si="1384"/>
        <v/>
      </c>
    </row>
    <row r="388" spans="1:252" x14ac:dyDescent="0.2">
      <c r="A388" t="s">
        <v>218</v>
      </c>
      <c r="B388" s="1">
        <f t="shared" si="1385"/>
        <v>1998</v>
      </c>
      <c r="C388" s="124">
        <f>Manufacturing_Energy_Data!C94</f>
        <v>914.596452</v>
      </c>
      <c r="D388" s="124">
        <f>Manufacturing_Energy_Data!D94</f>
        <v>183.883668</v>
      </c>
      <c r="E388" s="124">
        <f>Manufacturing_Energy_Data!E94</f>
        <v>35.487055999999995</v>
      </c>
      <c r="F388" s="124">
        <v>0.01</v>
      </c>
      <c r="G388" s="124">
        <v>0.01</v>
      </c>
      <c r="H388" s="124">
        <v>0.01</v>
      </c>
      <c r="I388" s="124">
        <f>Manufacturing_Energy_Data!F94</f>
        <v>431.76796000000002</v>
      </c>
      <c r="J388" s="124">
        <f>Manufacturing_Energy_Data!G94</f>
        <v>2503.918032</v>
      </c>
      <c r="K388" s="124">
        <f>Manufacturing_Energy_Data!H94</f>
        <v>47.004247999999997</v>
      </c>
      <c r="L388" s="124">
        <f>Manufacturing_Energy_Data!I94</f>
        <v>3495.5546920000002</v>
      </c>
      <c r="M388" s="124">
        <f>Manufacturing_Energy_Data!J94</f>
        <v>3126.5770039999998</v>
      </c>
      <c r="N388" s="124">
        <f>Manufacturing_Energy_Data!K94</f>
        <v>144.39999600000002</v>
      </c>
      <c r="O388" s="124">
        <f>Manufacturing_Energy_Data!L94</f>
        <v>834.98687599999994</v>
      </c>
      <c r="P388" s="124">
        <f>Manufacturing_Energy_Data!M94</f>
        <v>2031.356088</v>
      </c>
      <c r="Q388" s="124">
        <f>Manufacturing_Energy_Data!N94</f>
        <v>265.28541200000001</v>
      </c>
      <c r="R388" s="124">
        <f>Manufacturing_Energy_Data!O94</f>
        <v>116.85666400000001</v>
      </c>
      <c r="S388" s="124">
        <f>Manufacturing_Energy_Data!P94</f>
        <v>67.813715999999999</v>
      </c>
      <c r="T388" s="124">
        <f>Manufacturing_Energy_Data!Q94</f>
        <v>60.671008</v>
      </c>
      <c r="U388" s="124">
        <f>Manufacturing_Energy_Data!R94</f>
        <v>292.75512400000002</v>
      </c>
      <c r="V388" s="124">
        <f>Manufacturing_Energy_Data!S94</f>
        <v>58.499848</v>
      </c>
      <c r="W388" s="124">
        <f>Manufacturing_Energy_Data!T94</f>
        <v>47.700868</v>
      </c>
      <c r="X388" s="124">
        <f t="shared" si="1550"/>
        <v>14659.144711999999</v>
      </c>
      <c r="Y388">
        <v>14659.144711999999</v>
      </c>
      <c r="Z388" s="19">
        <f t="shared" si="1475"/>
        <v>1.0350318445784643</v>
      </c>
      <c r="AA388" s="19">
        <f t="shared" si="1476"/>
        <v>1.6766456320860177</v>
      </c>
      <c r="AB388" s="19">
        <f t="shared" si="1477"/>
        <v>0.3917736881151973</v>
      </c>
      <c r="AC388" s="19">
        <f t="shared" si="1478"/>
        <v>1.1316814561384984E-5</v>
      </c>
      <c r="AD388" s="19">
        <f t="shared" si="1479"/>
        <v>9.1179692591623622E-5</v>
      </c>
      <c r="AE388" s="19">
        <f t="shared" si="1480"/>
        <v>1.1039903905108313E-4</v>
      </c>
      <c r="AF388" s="19">
        <f t="shared" si="1481"/>
        <v>4.1346500022825099</v>
      </c>
      <c r="AG388" s="19">
        <f t="shared" si="1482"/>
        <v>11.338697909502971</v>
      </c>
      <c r="AH388" s="19">
        <f t="shared" si="1483"/>
        <v>0.40358501204741998</v>
      </c>
      <c r="AI388" s="19">
        <f t="shared" si="1484"/>
        <v>4.8027234671307379</v>
      </c>
      <c r="AJ388" s="19">
        <f t="shared" si="1485"/>
        <v>4.1109324980214126</v>
      </c>
      <c r="AK388" s="19">
        <f t="shared" si="1486"/>
        <v>0.59529021000283489</v>
      </c>
      <c r="AL388" s="19">
        <f t="shared" si="1487"/>
        <v>6.5621444878769992</v>
      </c>
      <c r="AM388" s="19">
        <f t="shared" si="1488"/>
        <v>7.0544341742386756</v>
      </c>
      <c r="AN388" s="19">
        <f t="shared" si="1489"/>
        <v>0.72742912884311373</v>
      </c>
      <c r="AO388" s="19">
        <f t="shared" si="1490"/>
        <v>0.31904268587342666</v>
      </c>
      <c r="AP388" s="19">
        <f t="shared" si="1491"/>
        <v>0.36143040146344968</v>
      </c>
      <c r="AQ388" s="19">
        <f t="shared" si="1492"/>
        <v>0.3864248492577616</v>
      </c>
      <c r="AR388" s="19">
        <f t="shared" si="1493"/>
        <v>0.39917186566526286</v>
      </c>
      <c r="AS388" s="19">
        <f t="shared" si="1494"/>
        <v>0.65203614139836152</v>
      </c>
      <c r="AT388" s="19">
        <f t="shared" si="1495"/>
        <v>0.33091850579320148</v>
      </c>
      <c r="AU388" s="19">
        <f t="shared" si="1496"/>
        <v>9.8798772323019151</v>
      </c>
      <c r="AV388" s="19"/>
      <c r="AX388" s="19">
        <f t="shared" si="1513"/>
        <v>0.86013169156783476</v>
      </c>
      <c r="AY388" s="19">
        <f t="shared" si="1514"/>
        <v>0.9102191580929877</v>
      </c>
      <c r="AZ388" s="19">
        <f t="shared" si="1515"/>
        <v>1.1873831997934379</v>
      </c>
      <c r="BA388" s="19">
        <f t="shared" si="1516"/>
        <v>0.76591063480315114</v>
      </c>
      <c r="BB388" s="19">
        <f t="shared" si="1517"/>
        <v>0.7728957070254675</v>
      </c>
      <c r="BC388" s="19">
        <f t="shared" si="1518"/>
        <v>0.93255046973931111</v>
      </c>
      <c r="BD388" s="19">
        <f t="shared" si="1519"/>
        <v>1.2355695340049573</v>
      </c>
      <c r="BE388" s="19">
        <f t="shared" si="1520"/>
        <v>1.0199599992119002</v>
      </c>
      <c r="BF388" s="19">
        <f t="shared" si="1521"/>
        <v>1.351606011852897</v>
      </c>
      <c r="BG388" s="19">
        <f t="shared" si="1522"/>
        <v>1.2406869311944264</v>
      </c>
      <c r="BH388" s="19">
        <f t="shared" si="1523"/>
        <v>1.0668432430984873</v>
      </c>
      <c r="BI388" s="19">
        <f t="shared" si="1524"/>
        <v>0.63040424130389294</v>
      </c>
      <c r="BJ388" s="19">
        <f t="shared" si="1525"/>
        <v>0.76239707833330617</v>
      </c>
      <c r="BK388" s="19">
        <f t="shared" si="1526"/>
        <v>0.80163446271196359</v>
      </c>
      <c r="BL388" s="19">
        <f t="shared" si="1527"/>
        <v>0.87246317711687027</v>
      </c>
      <c r="BM388" s="19">
        <f t="shared" si="1528"/>
        <v>0.67642303345825461</v>
      </c>
      <c r="BN388" s="19">
        <f t="shared" si="1529"/>
        <v>0.29523899028557465</v>
      </c>
      <c r="BO388" s="19">
        <f t="shared" si="1530"/>
        <v>0.67870176912066893</v>
      </c>
      <c r="BP388" s="19">
        <f t="shared" si="1531"/>
        <v>0.8473080601344094</v>
      </c>
      <c r="BQ388" s="19">
        <f t="shared" si="1532"/>
        <v>1.0791232477246409</v>
      </c>
      <c r="BR388" s="19">
        <f t="shared" si="1533"/>
        <v>0.7467161099722186</v>
      </c>
      <c r="BS388" s="19">
        <f t="shared" si="1534"/>
        <v>0.8141357095786782</v>
      </c>
      <c r="BU388" s="16"/>
      <c r="BV388" s="9">
        <f t="shared" si="1535"/>
        <v>1.578704558036538</v>
      </c>
      <c r="BW388" s="9">
        <f t="shared" si="1324"/>
        <v>0.8141357095786782</v>
      </c>
      <c r="BX388" s="9">
        <f t="shared" si="1325"/>
        <v>0.91932769772343137</v>
      </c>
      <c r="BY388" s="9">
        <f t="shared" si="1326"/>
        <v>0.89484883450876529</v>
      </c>
      <c r="BZ388" s="9">
        <f t="shared" si="1327"/>
        <v>0.98963974734349713</v>
      </c>
      <c r="CA388" s="9">
        <f t="shared" si="1301"/>
        <v>1.2852807830994346</v>
      </c>
      <c r="CB388" s="9">
        <f t="shared" si="1328"/>
        <v>1.2852797555721704</v>
      </c>
      <c r="CC388" s="9"/>
      <c r="CD388" s="9">
        <f t="shared" si="1329"/>
        <v>0.82265931883943899</v>
      </c>
      <c r="CE388" s="9">
        <f t="shared" si="1330"/>
        <v>0.81413636044603588</v>
      </c>
      <c r="CG388" s="35"/>
      <c r="CH388">
        <f t="shared" si="1331"/>
        <v>1998</v>
      </c>
      <c r="CI388" s="19">
        <f t="shared" si="1332"/>
        <v>6.239084680372313E-2</v>
      </c>
      <c r="CJ388" s="19">
        <f t="shared" si="1416"/>
        <v>1.2543956118358839E-2</v>
      </c>
      <c r="CK388" s="19">
        <f t="shared" si="1417"/>
        <v>2.4208135397524411E-3</v>
      </c>
      <c r="CL388" s="19">
        <f t="shared" si="1418"/>
        <v>6.8216803889069898E-7</v>
      </c>
      <c r="CM388" s="19">
        <f t="shared" si="1419"/>
        <v>6.8216803889069898E-7</v>
      </c>
      <c r="CN388" s="19">
        <f t="shared" si="1420"/>
        <v>6.8216803889069898E-7</v>
      </c>
      <c r="CO388" s="19">
        <f t="shared" si="1421"/>
        <v>2.9453830252903778E-2</v>
      </c>
      <c r="CP388" s="19">
        <f t="shared" si="1422"/>
        <v>0.17080928534324985</v>
      </c>
      <c r="CQ388" s="19">
        <f t="shared" si="1423"/>
        <v>3.2064795677692057E-3</v>
      </c>
      <c r="CR388" s="19">
        <f t="shared" si="1424"/>
        <v>0.23845556890768213</v>
      </c>
      <c r="CS388" s="19">
        <f t="shared" si="1425"/>
        <v>0.2132850903259437</v>
      </c>
      <c r="CT388" s="19">
        <f t="shared" si="1426"/>
        <v>9.8505062087144782E-3</v>
      </c>
      <c r="CU388" s="19">
        <f t="shared" si="1427"/>
        <v>5.696013597003912E-2</v>
      </c>
      <c r="CV388" s="19">
        <f t="shared" si="1428"/>
        <v>0.13857261988396422</v>
      </c>
      <c r="CW388" s="19">
        <f t="shared" si="1429"/>
        <v>1.8096922925035112E-2</v>
      </c>
      <c r="CX388" s="19">
        <f t="shared" si="1430"/>
        <v>7.971588131218935E-3</v>
      </c>
      <c r="CY388" s="19">
        <f t="shared" si="1415"/>
        <v>4.6260349653610812E-3</v>
      </c>
      <c r="CZ388" s="19">
        <f t="shared" si="1431"/>
        <v>4.1387822544881906E-3</v>
      </c>
      <c r="DA388" s="19">
        <f t="shared" si="1432"/>
        <v>1.9970818881428341E-2</v>
      </c>
      <c r="DB388" s="19">
        <f t="shared" si="1433"/>
        <v>3.9906726585563976E-3</v>
      </c>
      <c r="DC388" s="19">
        <f t="shared" si="1434"/>
        <v>3.2540007576944098E-3</v>
      </c>
      <c r="DF388" s="19">
        <f t="shared" si="1386"/>
        <v>6.1648163484718653E-2</v>
      </c>
      <c r="DG388" s="19">
        <f t="shared" si="1437"/>
        <v>1.2256773982845184E-2</v>
      </c>
      <c r="DH388" s="19">
        <f t="shared" si="1438"/>
        <v>2.4146656566609846E-3</v>
      </c>
      <c r="DI388" s="19">
        <f t="shared" si="1439"/>
        <v>6.9203604469365444E-7</v>
      </c>
      <c r="DJ388" s="19">
        <f t="shared" si="1440"/>
        <v>6.9203604469365444E-7</v>
      </c>
      <c r="DK388" s="19">
        <f t="shared" si="1441"/>
        <v>6.9203604469365444E-7</v>
      </c>
      <c r="DL388" s="19">
        <f t="shared" si="1442"/>
        <v>2.6983945194314879E-2</v>
      </c>
      <c r="DM388" s="19">
        <f t="shared" si="1443"/>
        <v>0.17120498121569522</v>
      </c>
      <c r="DN388" s="19">
        <f t="shared" si="1444"/>
        <v>3.0251050807547572E-3</v>
      </c>
      <c r="DO388" s="19">
        <f t="shared" si="1445"/>
        <v>0.2408478013254369</v>
      </c>
      <c r="DP388" s="19">
        <f t="shared" si="1446"/>
        <v>0.21558292056265371</v>
      </c>
      <c r="DQ388" s="19">
        <f t="shared" si="1447"/>
        <v>9.6732116925638441E-3</v>
      </c>
      <c r="DR388" s="19">
        <f t="shared" si="1448"/>
        <v>5.5903411102481683E-2</v>
      </c>
      <c r="DS388" s="19">
        <f t="shared" si="1449"/>
        <v>0.14061403884258522</v>
      </c>
      <c r="DT388" s="19">
        <f t="shared" si="1450"/>
        <v>1.7273070266905631E-2</v>
      </c>
      <c r="DU388" s="19">
        <f t="shared" si="1451"/>
        <v>7.7190196621634097E-3</v>
      </c>
      <c r="DV388" s="19">
        <f t="shared" si="1435"/>
        <v>4.6162375181595635E-3</v>
      </c>
      <c r="DW388" s="19">
        <f t="shared" si="1452"/>
        <v>4.1349759281299374E-3</v>
      </c>
      <c r="DX388" s="19">
        <f t="shared" si="1453"/>
        <v>1.9034628973314462E-2</v>
      </c>
      <c r="DY388" s="19">
        <f t="shared" si="1454"/>
        <v>3.8055793308632417E-3</v>
      </c>
      <c r="DZ388" s="19">
        <f t="shared" si="1455"/>
        <v>3.1102482750995732E-3</v>
      </c>
      <c r="EA388" s="19">
        <f t="shared" si="1355"/>
        <v>0.99985085420348074</v>
      </c>
      <c r="EB388" s="19"/>
      <c r="EC388" s="19">
        <f t="shared" si="1387"/>
        <v>6.1657359420700726E-2</v>
      </c>
      <c r="ED388" s="19">
        <f t="shared" si="1456"/>
        <v>1.2258602301849705E-2</v>
      </c>
      <c r="EE388" s="19">
        <f t="shared" si="1457"/>
        <v>2.4150258476146416E-3</v>
      </c>
      <c r="EF388" s="19">
        <f t="shared" si="1458"/>
        <v>6.921392743570307E-7</v>
      </c>
      <c r="EG388" s="19">
        <f t="shared" si="1459"/>
        <v>6.921392743570307E-7</v>
      </c>
      <c r="EH388" s="19">
        <f t="shared" si="1460"/>
        <v>6.921392743570307E-7</v>
      </c>
      <c r="EI388" s="19">
        <f t="shared" si="1461"/>
        <v>2.6987970336647175E-2</v>
      </c>
      <c r="EJ388" s="19">
        <f t="shared" si="1462"/>
        <v>0.17123051952791862</v>
      </c>
      <c r="EK388" s="19">
        <f t="shared" si="1463"/>
        <v>3.0255563297634735E-3</v>
      </c>
      <c r="EL388" s="19">
        <f t="shared" si="1464"/>
        <v>0.24088372812093603</v>
      </c>
      <c r="EM388" s="19">
        <f t="shared" si="1465"/>
        <v>0.21561507864529983</v>
      </c>
      <c r="EN388" s="19">
        <f t="shared" si="1466"/>
        <v>9.6746546266341816E-3</v>
      </c>
      <c r="EO388" s="19">
        <f t="shared" si="1467"/>
        <v>5.5911750104985877E-2</v>
      </c>
      <c r="EP388" s="19">
        <f t="shared" si="1468"/>
        <v>0.14063501396376135</v>
      </c>
      <c r="EQ388" s="19">
        <f t="shared" si="1469"/>
        <v>1.7275646857016505E-2</v>
      </c>
      <c r="ER388" s="19">
        <f t="shared" si="1470"/>
        <v>7.7201710932303744E-3</v>
      </c>
      <c r="ES388" s="19">
        <f t="shared" si="1436"/>
        <v>4.6169261132821991E-3</v>
      </c>
      <c r="ET388" s="19">
        <f t="shared" si="1471"/>
        <v>4.1355927344023892E-3</v>
      </c>
      <c r="EU388" s="19">
        <f t="shared" si="1472"/>
        <v>1.9037468331692502E-2</v>
      </c>
      <c r="EV388" s="19">
        <f t="shared" si="1473"/>
        <v>3.8061470016894782E-3</v>
      </c>
      <c r="EW388" s="19">
        <f t="shared" si="1474"/>
        <v>3.1107122247520762E-3</v>
      </c>
      <c r="EX388" s="19"/>
      <c r="EY388" s="19"/>
      <c r="EZ388" s="19">
        <f t="shared" si="1388"/>
        <v>2.9825874332264603E-2</v>
      </c>
      <c r="FA388" s="19">
        <f t="shared" si="1399"/>
        <v>8.9697754160479037E-2</v>
      </c>
      <c r="FB388" s="19">
        <f t="shared" si="1400"/>
        <v>0.13933386371472109</v>
      </c>
      <c r="FC388" s="19">
        <f t="shared" si="1401"/>
        <v>-2.2828014547309934E-2</v>
      </c>
      <c r="FD388" s="19">
        <f t="shared" si="1402"/>
        <v>1.4541541176820912E-2</v>
      </c>
      <c r="FE388" s="19">
        <f t="shared" si="1403"/>
        <v>0.10559044041929254</v>
      </c>
      <c r="FF388" s="19">
        <f t="shared" si="1404"/>
        <v>0.1540555297258796</v>
      </c>
      <c r="FG388" s="19">
        <f t="shared" si="1405"/>
        <v>2.2180016530446583E-2</v>
      </c>
      <c r="FH388" s="19">
        <f t="shared" si="1406"/>
        <v>0.13508569201905835</v>
      </c>
      <c r="FI388" s="19">
        <f t="shared" si="1407"/>
        <v>2.1491314819746501E-2</v>
      </c>
      <c r="FJ388" s="19">
        <f t="shared" si="1408"/>
        <v>-1.7115841760884502E-3</v>
      </c>
      <c r="FK388" s="19">
        <f t="shared" si="1409"/>
        <v>3.0037775371112272E-2</v>
      </c>
      <c r="FL388" s="19">
        <f t="shared" si="1410"/>
        <v>1.4546622409798897E-2</v>
      </c>
      <c r="FM388" s="19">
        <f t="shared" si="1411"/>
        <v>-3.6967258251746675E-2</v>
      </c>
      <c r="FN388" s="19">
        <f t="shared" si="1412"/>
        <v>8.9394188835426741E-2</v>
      </c>
      <c r="FO388" s="19">
        <f t="shared" si="1413"/>
        <v>7.1526699442081509E-2</v>
      </c>
      <c r="FP388" s="19">
        <f t="shared" si="1394"/>
        <v>-0.13001014026968996</v>
      </c>
      <c r="FQ388" s="19">
        <f t="shared" si="1395"/>
        <v>-6.1529275782283592E-3</v>
      </c>
      <c r="FR388" s="19">
        <f t="shared" si="1396"/>
        <v>4.6553043480262193E-2</v>
      </c>
      <c r="FS388" s="19">
        <f t="shared" si="1397"/>
        <v>6.2589596760870073E-2</v>
      </c>
      <c r="FT388" s="19">
        <f t="shared" si="1398"/>
        <v>7.7296852993909662E-2</v>
      </c>
      <c r="FU388" s="19"/>
      <c r="FV388" s="19"/>
      <c r="FW388" s="19">
        <f t="shared" si="1547"/>
        <v>1.0153039708529046</v>
      </c>
      <c r="FX388" s="19">
        <f t="shared" si="1389"/>
        <v>0.6325246710950615</v>
      </c>
      <c r="FY388" s="19">
        <f t="shared" si="1536"/>
        <v>0.98963974734349713</v>
      </c>
      <c r="FZ388" s="19"/>
      <c r="GA388" s="19">
        <f t="shared" si="1548"/>
        <v>0.9988815236140981</v>
      </c>
      <c r="GB388" s="19">
        <f t="shared" si="1390"/>
        <v>0.79666004954787051</v>
      </c>
      <c r="GC388" s="19">
        <f t="shared" si="1537"/>
        <v>0.91932769772343137</v>
      </c>
      <c r="GD388" s="19"/>
      <c r="GE388" s="19">
        <f t="shared" si="1549"/>
        <v>0.97459098509236086</v>
      </c>
      <c r="GF388" s="19">
        <f t="shared" si="1391"/>
        <v>0.82629224128045453</v>
      </c>
      <c r="GG388" s="19">
        <f t="shared" si="1538"/>
        <v>0.89484883450876529</v>
      </c>
      <c r="GH388" s="19"/>
      <c r="GI388" s="132">
        <f t="shared" si="1497"/>
        <v>1.578704558036538</v>
      </c>
      <c r="GJ388" s="19">
        <f t="shared" si="1362"/>
        <v>1.2852807830994346</v>
      </c>
      <c r="GK388" s="19">
        <f t="shared" si="1539"/>
        <v>1.2852797555721704</v>
      </c>
      <c r="GL388" s="3"/>
      <c r="GM388" s="3"/>
      <c r="GN388" s="8"/>
      <c r="GO388" s="5">
        <f t="shared" si="1392"/>
        <v>49</v>
      </c>
      <c r="GP388" t="b">
        <f t="shared" si="1363"/>
        <v>0</v>
      </c>
      <c r="GS388" s="11"/>
      <c r="GT388" s="11"/>
      <c r="GU388" s="11"/>
      <c r="GV388" s="11"/>
      <c r="GW388" s="11"/>
      <c r="GX388" s="11"/>
      <c r="GY388" s="11"/>
      <c r="GZ388" s="11" t="str">
        <f ca="1">IF(GP388,OFFSET(#REF!,$GP$253+$GO388,0),"")</f>
        <v/>
      </c>
      <c r="HA388" s="12" t="str">
        <f t="shared" ca="1" si="1502"/>
        <v/>
      </c>
      <c r="HB388" s="12" t="str">
        <f t="shared" ca="1" si="1503"/>
        <v/>
      </c>
      <c r="HC388" s="12" t="str">
        <f t="shared" ca="1" si="1504"/>
        <v/>
      </c>
      <c r="HD388" s="12" t="str">
        <f t="shared" ca="1" si="1505"/>
        <v/>
      </c>
      <c r="HE388" t="str">
        <f t="shared" ca="1" si="1371"/>
        <v/>
      </c>
      <c r="HF388" s="12" t="str">
        <f t="shared" ca="1" si="1506"/>
        <v/>
      </c>
      <c r="HG388" s="12" t="str">
        <f t="shared" ca="1" si="1507"/>
        <v/>
      </c>
      <c r="HH388" s="12" t="str">
        <f t="shared" ca="1" si="1508"/>
        <v/>
      </c>
      <c r="HJ388" s="17"/>
      <c r="HL388" s="18">
        <f t="shared" si="1372"/>
        <v>1998</v>
      </c>
      <c r="HM388" s="9">
        <f t="shared" si="1540"/>
        <v>1.1173755931908225</v>
      </c>
      <c r="HN388" s="9">
        <f t="shared" si="1541"/>
        <v>0.92011110662337536</v>
      </c>
      <c r="HO388" s="9">
        <f t="shared" si="1542"/>
        <v>0.95836732837271588</v>
      </c>
      <c r="HP388" s="9">
        <f t="shared" si="1543"/>
        <v>0.98764442495874472</v>
      </c>
      <c r="HQ388" s="9">
        <f t="shared" si="1544"/>
        <v>0.97209297712187148</v>
      </c>
      <c r="HR388" s="9">
        <f t="shared" si="1317"/>
        <v>1.0281100460002277</v>
      </c>
      <c r="HS388" s="9">
        <f t="shared" si="1545"/>
        <v>1.0281096935647582</v>
      </c>
      <c r="HT388" s="9"/>
      <c r="HU388" s="9">
        <f t="shared" si="1546"/>
        <v>0.94652614892991949</v>
      </c>
      <c r="HV388" s="23">
        <f t="shared" si="1320"/>
        <v>0.92011142203698537</v>
      </c>
      <c r="HX388" s="8"/>
      <c r="HY388" s="5">
        <f t="shared" si="1393"/>
        <v>49</v>
      </c>
      <c r="HZ388" t="b">
        <f t="shared" si="1373"/>
        <v>0</v>
      </c>
      <c r="IC388" s="11"/>
      <c r="ID388" s="11"/>
      <c r="IE388" s="11"/>
      <c r="IF388" t="str">
        <f t="shared" ca="1" si="1375"/>
        <v/>
      </c>
      <c r="IG388" s="12" t="str">
        <f t="shared" si="1376"/>
        <v/>
      </c>
      <c r="IH388" s="19" t="str">
        <f t="shared" ca="1" si="1377"/>
        <v/>
      </c>
      <c r="II388" s="19" t="str">
        <f t="shared" ca="1" si="1378"/>
        <v/>
      </c>
      <c r="IJ388" s="11" t="str">
        <f t="shared" ca="1" si="1379"/>
        <v/>
      </c>
      <c r="IK388" s="12" t="str">
        <f t="shared" ca="1" si="1380"/>
        <v/>
      </c>
      <c r="IL388" s="12" t="str">
        <f t="shared" ca="1" si="1499"/>
        <v/>
      </c>
      <c r="IM388" s="12" t="str">
        <f t="shared" ca="1" si="1500"/>
        <v/>
      </c>
      <c r="IN388" s="12" t="str">
        <f t="shared" ca="1" si="1501"/>
        <v/>
      </c>
      <c r="IO388" t="str">
        <f t="shared" ca="1" si="1381"/>
        <v/>
      </c>
      <c r="IP388" s="12" t="str">
        <f t="shared" ca="1" si="1382"/>
        <v/>
      </c>
      <c r="IQ388" s="12" t="str">
        <f t="shared" ca="1" si="1383"/>
        <v/>
      </c>
      <c r="IR388" s="12" t="str">
        <f t="shared" ca="1" si="1384"/>
        <v/>
      </c>
    </row>
    <row r="389" spans="1:252" x14ac:dyDescent="0.2">
      <c r="A389" t="s">
        <v>218</v>
      </c>
      <c r="B389" s="1">
        <f t="shared" si="1385"/>
        <v>1999</v>
      </c>
      <c r="C389" s="124">
        <f>Manufacturing_Energy_Data!C95</f>
        <v>935.17439841307237</v>
      </c>
      <c r="D389" s="124">
        <f>Manufacturing_Energy_Data!D95</f>
        <v>187.31181548387343</v>
      </c>
      <c r="E389" s="124">
        <f>Manufacturing_Energy_Data!E95</f>
        <v>34.727399494976886</v>
      </c>
      <c r="F389" s="124">
        <v>0.01</v>
      </c>
      <c r="G389" s="124">
        <v>0.01</v>
      </c>
      <c r="H389" s="124">
        <v>0.01</v>
      </c>
      <c r="I389" s="124">
        <f>Manufacturing_Energy_Data!F95</f>
        <v>456.65878470026882</v>
      </c>
      <c r="J389" s="124">
        <f>Manufacturing_Energy_Data!G95</f>
        <v>2465.1884562264563</v>
      </c>
      <c r="K389" s="124">
        <f>Manufacturing_Energy_Data!H95</f>
        <v>52.164830887173935</v>
      </c>
      <c r="L389" s="124">
        <f>Manufacturing_Energy_Data!I95</f>
        <v>3559.9686790500004</v>
      </c>
      <c r="M389" s="124">
        <f>Manufacturing_Energy_Data!J95</f>
        <v>3311.1447124275678</v>
      </c>
      <c r="N389" s="124">
        <f>Manufacturing_Energy_Data!K95</f>
        <v>163.77373974259751</v>
      </c>
      <c r="O389" s="124">
        <f>Manufacturing_Energy_Data!L95</f>
        <v>887.75742962271181</v>
      </c>
      <c r="P389" s="124">
        <f>Manufacturing_Energy_Data!M95</f>
        <v>1927.9607115402796</v>
      </c>
      <c r="Q389" s="124">
        <f>Manufacturing_Energy_Data!N95</f>
        <v>288.74371654908276</v>
      </c>
      <c r="R389" s="124">
        <f>Manufacturing_Energy_Data!O95</f>
        <v>123.53689957565348</v>
      </c>
      <c r="S389" s="124">
        <f>Manufacturing_Energy_Data!P95</f>
        <v>75.412349760347183</v>
      </c>
      <c r="T389" s="124">
        <f>Manufacturing_Energy_Data!Q95</f>
        <v>66.741514974897328</v>
      </c>
      <c r="U389" s="124">
        <f>Manufacturing_Energy_Data!R95</f>
        <v>276.64336592279864</v>
      </c>
      <c r="V389" s="124">
        <f>Manufacturing_Energy_Data!S95</f>
        <v>60.507721609016151</v>
      </c>
      <c r="W389" s="124">
        <f>Manufacturing_Energy_Data!T95</f>
        <v>46.745155175063296</v>
      </c>
      <c r="X389" s="124">
        <f t="shared" si="1550"/>
        <v>14920.191681155837</v>
      </c>
      <c r="Y389">
        <v>14972.30911693095</v>
      </c>
      <c r="Z389" s="19">
        <f t="shared" si="1475"/>
        <v>1.0868152434353664</v>
      </c>
      <c r="AA389" s="19">
        <f t="shared" si="1476"/>
        <v>1.688574808579629</v>
      </c>
      <c r="AB389" s="19">
        <f t="shared" si="1477"/>
        <v>0.39957526457199943</v>
      </c>
      <c r="AC389" s="19">
        <f t="shared" si="1478"/>
        <v>1.1621524768851867E-5</v>
      </c>
      <c r="AD389" s="19">
        <f t="shared" si="1479"/>
        <v>9.0147800031600595E-5</v>
      </c>
      <c r="AE389" s="19">
        <f t="shared" si="1480"/>
        <v>1.1506052004550345E-4</v>
      </c>
      <c r="AF389" s="19">
        <f t="shared" si="1481"/>
        <v>4.2419003052429911</v>
      </c>
      <c r="AG389" s="19">
        <f t="shared" si="1482"/>
        <v>11.026232741738344</v>
      </c>
      <c r="AH389" s="19">
        <f t="shared" si="1483"/>
        <v>0.44279868140664636</v>
      </c>
      <c r="AI389" s="19">
        <f t="shared" si="1484"/>
        <v>4.7624599274340422</v>
      </c>
      <c r="AJ389" s="19">
        <f t="shared" si="1485"/>
        <v>4.2900176289704808</v>
      </c>
      <c r="AK389" s="19">
        <f t="shared" si="1486"/>
        <v>0.64190593625430603</v>
      </c>
      <c r="AL389" s="19">
        <f t="shared" si="1487"/>
        <v>6.8549632252656121</v>
      </c>
      <c r="AM389" s="19">
        <f t="shared" si="1488"/>
        <v>6.7573417197296664</v>
      </c>
      <c r="AN389" s="19">
        <f t="shared" si="1489"/>
        <v>0.78707513066433066</v>
      </c>
      <c r="AO389" s="19">
        <f t="shared" si="1490"/>
        <v>0.34345968830752438</v>
      </c>
      <c r="AP389" s="19">
        <f t="shared" si="1491"/>
        <v>0.33707732579873434</v>
      </c>
      <c r="AQ389" s="19">
        <f t="shared" si="1492"/>
        <v>0.41475811907850313</v>
      </c>
      <c r="AR389" s="19">
        <f t="shared" si="1493"/>
        <v>0.35040690992340734</v>
      </c>
      <c r="AS389" s="19">
        <f t="shared" si="1494"/>
        <v>0.66025300235640549</v>
      </c>
      <c r="AT389" s="19">
        <f t="shared" si="1495"/>
        <v>0.33103328583036179</v>
      </c>
      <c r="AU389" s="19">
        <f t="shared" si="1496"/>
        <v>9.5265039276640078</v>
      </c>
      <c r="AV389" s="19"/>
      <c r="AX389" s="19">
        <f t="shared" si="1513"/>
        <v>0.90316470807570759</v>
      </c>
      <c r="AY389" s="19">
        <f t="shared" si="1514"/>
        <v>0.9166952820734906</v>
      </c>
      <c r="AZ389" s="19">
        <f t="shared" si="1515"/>
        <v>1.2110281282246371</v>
      </c>
      <c r="BA389" s="19">
        <f t="shared" si="1516"/>
        <v>0.78653311537540482</v>
      </c>
      <c r="BB389" s="19">
        <f t="shared" si="1517"/>
        <v>0.76414874476792438</v>
      </c>
      <c r="BC389" s="19">
        <f t="shared" si="1518"/>
        <v>0.97192641293946969</v>
      </c>
      <c r="BD389" s="19">
        <f t="shared" si="1519"/>
        <v>1.2676194552262501</v>
      </c>
      <c r="BE389" s="19">
        <f t="shared" si="1520"/>
        <v>0.99185254147640023</v>
      </c>
      <c r="BF389" s="19">
        <f t="shared" si="1521"/>
        <v>1.4829325717364306</v>
      </c>
      <c r="BG389" s="19">
        <f t="shared" si="1522"/>
        <v>1.2302856561996862</v>
      </c>
      <c r="BH389" s="19">
        <f t="shared" si="1523"/>
        <v>1.1133182854360533</v>
      </c>
      <c r="BI389" s="19">
        <f t="shared" si="1524"/>
        <v>0.67976966181072218</v>
      </c>
      <c r="BJ389" s="19">
        <f t="shared" si="1525"/>
        <v>0.79641707747821222</v>
      </c>
      <c r="BK389" s="19">
        <f t="shared" si="1526"/>
        <v>0.76787420012197205</v>
      </c>
      <c r="BL389" s="19">
        <f t="shared" si="1527"/>
        <v>0.94400133552691223</v>
      </c>
      <c r="BM389" s="19">
        <f t="shared" si="1528"/>
        <v>0.72819109956895189</v>
      </c>
      <c r="BN389" s="19">
        <f t="shared" si="1529"/>
        <v>0.2753458727158124</v>
      </c>
      <c r="BO389" s="19">
        <f t="shared" si="1530"/>
        <v>0.72846523642678773</v>
      </c>
      <c r="BP389" s="19">
        <f t="shared" si="1531"/>
        <v>0.74379640611713682</v>
      </c>
      <c r="BQ389" s="19">
        <f t="shared" si="1532"/>
        <v>1.0927221958813027</v>
      </c>
      <c r="BR389" s="19">
        <f t="shared" si="1533"/>
        <v>0.74697511060636379</v>
      </c>
      <c r="BS389" s="19">
        <f t="shared" si="1534"/>
        <v>0.78501653943586103</v>
      </c>
      <c r="BU389" s="16"/>
      <c r="BV389" s="9">
        <f t="shared" si="1535"/>
        <v>1.6664206188103585</v>
      </c>
      <c r="BW389" s="9">
        <f t="shared" si="1324"/>
        <v>0.78501653943586103</v>
      </c>
      <c r="BX389" s="9">
        <f t="shared" si="1325"/>
        <v>0.9102384380143852</v>
      </c>
      <c r="BY389" s="9">
        <f t="shared" si="1326"/>
        <v>0.867983584152481</v>
      </c>
      <c r="BZ389" s="9">
        <f t="shared" si="1327"/>
        <v>0.99360215326523937</v>
      </c>
      <c r="CA389" s="9">
        <f t="shared" si="1301"/>
        <v>1.3081689517784689</v>
      </c>
      <c r="CB389" s="9">
        <f t="shared" si="1328"/>
        <v>1.308167747423074</v>
      </c>
      <c r="CC389" s="9"/>
      <c r="CD389" s="9">
        <f t="shared" si="1329"/>
        <v>0.79007202186108194</v>
      </c>
      <c r="CE389" s="9">
        <f t="shared" si="1330"/>
        <v>0.78501726215579226</v>
      </c>
      <c r="CG389" s="35"/>
      <c r="CH389">
        <f t="shared" si="1331"/>
        <v>1999</v>
      </c>
      <c r="CI389" s="19">
        <f t="shared" si="1332"/>
        <v>6.2678443976976195E-2</v>
      </c>
      <c r="CJ389" s="19">
        <f t="shared" si="1416"/>
        <v>1.2554249937716803E-2</v>
      </c>
      <c r="CK389" s="19">
        <f t="shared" si="1417"/>
        <v>2.3275437901268724E-3</v>
      </c>
      <c r="CL389" s="19">
        <f t="shared" si="1418"/>
        <v>6.7023267620817328E-7</v>
      </c>
      <c r="CM389" s="19">
        <f t="shared" si="1419"/>
        <v>6.7023267620817328E-7</v>
      </c>
      <c r="CN389" s="19">
        <f t="shared" si="1420"/>
        <v>6.7023267620817328E-7</v>
      </c>
      <c r="CO389" s="19">
        <f t="shared" si="1421"/>
        <v>3.0606763938363316E-2</v>
      </c>
      <c r="CP389" s="19">
        <f t="shared" si="1422"/>
        <v>0.16522498563741531</v>
      </c>
      <c r="CQ389" s="19">
        <f t="shared" si="1423"/>
        <v>3.4962574209457362E-3</v>
      </c>
      <c r="CR389" s="19">
        <f t="shared" si="1424"/>
        <v>0.23860073349769573</v>
      </c>
      <c r="CS389" s="19">
        <f t="shared" si="1425"/>
        <v>0.22192373819228711</v>
      </c>
      <c r="CT389" s="19">
        <f t="shared" si="1426"/>
        <v>1.09766511880302E-2</v>
      </c>
      <c r="CU389" s="19">
        <f t="shared" si="1427"/>
        <v>5.9500403787971917E-2</v>
      </c>
      <c r="CV389" s="19">
        <f t="shared" si="1428"/>
        <v>0.12921822673198555</v>
      </c>
      <c r="CW389" s="19">
        <f t="shared" si="1429"/>
        <v>1.9352547388098593E-2</v>
      </c>
      <c r="CX389" s="19">
        <f t="shared" si="1430"/>
        <v>8.2798466813050579E-3</v>
      </c>
      <c r="CY389" s="19">
        <f t="shared" si="1415"/>
        <v>5.0543820999024288E-3</v>
      </c>
      <c r="CZ389" s="19">
        <f t="shared" si="1431"/>
        <v>4.473234419581331E-3</v>
      </c>
      <c r="DA389" s="19">
        <f t="shared" si="1432"/>
        <v>1.8541542349767428E-2</v>
      </c>
      <c r="DB389" s="19">
        <f t="shared" si="1433"/>
        <v>4.0554252185270008E-3</v>
      </c>
      <c r="DC389" s="19">
        <f t="shared" si="1434"/>
        <v>3.133013045274901E-3</v>
      </c>
      <c r="DF389" s="19">
        <f t="shared" si="1386"/>
        <v>6.2534535168447578E-2</v>
      </c>
      <c r="DG389" s="19">
        <f t="shared" si="1437"/>
        <v>1.2549102324384493E-2</v>
      </c>
      <c r="DH389" s="19">
        <f t="shared" si="1438"/>
        <v>2.373873291213639E-3</v>
      </c>
      <c r="DI389" s="19">
        <f t="shared" si="1439"/>
        <v>6.7618280162837558E-7</v>
      </c>
      <c r="DJ389" s="19">
        <f t="shared" si="1440"/>
        <v>6.7618280162837558E-7</v>
      </c>
      <c r="DK389" s="19">
        <f t="shared" si="1441"/>
        <v>6.7618280162837558E-7</v>
      </c>
      <c r="DL389" s="19">
        <f t="shared" si="1442"/>
        <v>3.0026608080272355E-2</v>
      </c>
      <c r="DM389" s="19">
        <f t="shared" si="1443"/>
        <v>0.16800166747472475</v>
      </c>
      <c r="DN389" s="19">
        <f t="shared" si="1444"/>
        <v>3.3492794696745169E-3</v>
      </c>
      <c r="DO389" s="19">
        <f t="shared" si="1445"/>
        <v>0.23852814384059678</v>
      </c>
      <c r="DP389" s="19">
        <f t="shared" si="1446"/>
        <v>0.21757583254752602</v>
      </c>
      <c r="DQ389" s="19">
        <f t="shared" si="1447"/>
        <v>1.0403422145271032E-2</v>
      </c>
      <c r="DR389" s="19">
        <f t="shared" si="1448"/>
        <v>5.8221033875817035E-2</v>
      </c>
      <c r="DS389" s="19">
        <f t="shared" si="1449"/>
        <v>0.13384094474507821</v>
      </c>
      <c r="DT389" s="19">
        <f t="shared" si="1450"/>
        <v>1.8717716518375661E-2</v>
      </c>
      <c r="DU389" s="19">
        <f t="shared" si="1451"/>
        <v>8.1247428004975752E-3</v>
      </c>
      <c r="DV389" s="19">
        <f t="shared" si="1435"/>
        <v>4.8370479049354952E-3</v>
      </c>
      <c r="DW389" s="19">
        <f t="shared" si="1452"/>
        <v>4.3038426949562301E-3</v>
      </c>
      <c r="DX389" s="19">
        <f t="shared" si="1453"/>
        <v>1.9247336778719312E-2</v>
      </c>
      <c r="DY389" s="19">
        <f t="shared" si="1454"/>
        <v>4.0229620855415631E-3</v>
      </c>
      <c r="DZ389" s="19">
        <f t="shared" si="1455"/>
        <v>3.1931248912592039E-3</v>
      </c>
      <c r="EA389" s="19">
        <f t="shared" si="1355"/>
        <v>0.99985324518569607</v>
      </c>
      <c r="EB389" s="19"/>
      <c r="EC389" s="19">
        <f t="shared" si="1387"/>
        <v>6.2543713759546232E-2</v>
      </c>
      <c r="ED389" s="19">
        <f t="shared" si="1456"/>
        <v>1.2550944235875168E-2</v>
      </c>
      <c r="EE389" s="19">
        <f t="shared" si="1457"/>
        <v>2.3742217196812271E-3</v>
      </c>
      <c r="EF389" s="19">
        <f t="shared" si="1458"/>
        <v>6.7628204927493396E-7</v>
      </c>
      <c r="EG389" s="19">
        <f t="shared" si="1459"/>
        <v>6.7628204927493396E-7</v>
      </c>
      <c r="EH389" s="19">
        <f t="shared" si="1460"/>
        <v>6.7628204927493396E-7</v>
      </c>
      <c r="EI389" s="19">
        <f t="shared" si="1461"/>
        <v>3.0031015276342592E-2</v>
      </c>
      <c r="EJ389" s="19">
        <f t="shared" si="1462"/>
        <v>0.16802632614701662</v>
      </c>
      <c r="EK389" s="19">
        <f t="shared" si="1463"/>
        <v>3.3497710647050782E-3</v>
      </c>
      <c r="EL389" s="19">
        <f t="shared" si="1464"/>
        <v>0.23856315413198118</v>
      </c>
      <c r="EM389" s="19">
        <f t="shared" si="1465"/>
        <v>0.21760776753504171</v>
      </c>
      <c r="EN389" s="19">
        <f t="shared" si="1466"/>
        <v>1.0404949121647222E-2</v>
      </c>
      <c r="EO389" s="19">
        <f t="shared" si="1467"/>
        <v>5.8229579346921086E-2</v>
      </c>
      <c r="EP389" s="19">
        <f t="shared" si="1468"/>
        <v>0.13386058943102278</v>
      </c>
      <c r="EQ389" s="19">
        <f t="shared" si="1469"/>
        <v>1.8720463836569681E-2</v>
      </c>
      <c r="ER389" s="19">
        <f t="shared" si="1470"/>
        <v>8.125935320626599E-3</v>
      </c>
      <c r="ES389" s="19">
        <f t="shared" si="1436"/>
        <v>4.8377578691932363E-3</v>
      </c>
      <c r="ET389" s="19">
        <f t="shared" si="1471"/>
        <v>4.3044743972970815E-3</v>
      </c>
      <c r="EU389" s="19">
        <f t="shared" si="1472"/>
        <v>1.9250161832644382E-2</v>
      </c>
      <c r="EV389" s="19">
        <f t="shared" si="1473"/>
        <v>4.0235525612505318E-3</v>
      </c>
      <c r="EW389" s="19">
        <f t="shared" si="1474"/>
        <v>3.1935935664900166E-3</v>
      </c>
      <c r="EX389" s="19"/>
      <c r="EY389" s="19"/>
      <c r="EZ389" s="19">
        <f t="shared" si="1388"/>
        <v>4.8819430499293541E-2</v>
      </c>
      <c r="FA389" s="19">
        <f t="shared" si="1399"/>
        <v>7.0897147282325407E-3</v>
      </c>
      <c r="FB389" s="19">
        <f t="shared" si="1400"/>
        <v>1.9717797551253871E-2</v>
      </c>
      <c r="FC389" s="19">
        <f t="shared" si="1401"/>
        <v>2.6569328161754818E-2</v>
      </c>
      <c r="FD389" s="19">
        <f t="shared" si="1402"/>
        <v>-1.1381657403779102E-2</v>
      </c>
      <c r="FE389" s="19">
        <f t="shared" si="1403"/>
        <v>4.1356821643924048E-2</v>
      </c>
      <c r="FF389" s="19">
        <f t="shared" si="1404"/>
        <v>2.560867188144067E-2</v>
      </c>
      <c r="FG389" s="19">
        <f t="shared" si="1405"/>
        <v>-2.7944240519943923E-2</v>
      </c>
      <c r="FH389" s="19">
        <f t="shared" si="1406"/>
        <v>9.2728070847543087E-2</v>
      </c>
      <c r="FI389" s="19">
        <f t="shared" si="1407"/>
        <v>-8.4188197648038254E-3</v>
      </c>
      <c r="FJ389" s="19">
        <f t="shared" si="1408"/>
        <v>4.2640954311652907E-2</v>
      </c>
      <c r="FK389" s="19">
        <f t="shared" si="1409"/>
        <v>7.5392741678285344E-2</v>
      </c>
      <c r="FL389" s="19">
        <f t="shared" si="1410"/>
        <v>4.3655495166902376E-2</v>
      </c>
      <c r="FM389" s="19">
        <f t="shared" si="1411"/>
        <v>-4.3026804005441406E-2</v>
      </c>
      <c r="FN389" s="19">
        <f t="shared" si="1412"/>
        <v>7.8807131589124002E-2</v>
      </c>
      <c r="FO389" s="19">
        <f t="shared" si="1413"/>
        <v>7.3744843699624349E-2</v>
      </c>
      <c r="FP389" s="19">
        <f t="shared" si="1394"/>
        <v>-6.9757138550380224E-2</v>
      </c>
      <c r="FQ389" s="19">
        <f t="shared" si="1395"/>
        <v>7.075809477232782E-2</v>
      </c>
      <c r="FR389" s="19">
        <f t="shared" si="1396"/>
        <v>-0.13029698619443336</v>
      </c>
      <c r="FS389" s="19">
        <f t="shared" si="1397"/>
        <v>1.252310648633829E-2</v>
      </c>
      <c r="FT389" s="19">
        <f t="shared" si="1398"/>
        <v>3.4679274159573015E-4</v>
      </c>
      <c r="FU389" s="19"/>
      <c r="FV389" s="19"/>
      <c r="FW389" s="19">
        <f t="shared" si="1547"/>
        <v>1.0040038872047918</v>
      </c>
      <c r="FX389" s="19">
        <f t="shared" si="1389"/>
        <v>0.63505722853237423</v>
      </c>
      <c r="FY389" s="19">
        <f t="shared" si="1536"/>
        <v>0.99360215326523937</v>
      </c>
      <c r="FZ389" s="19"/>
      <c r="GA389" s="19">
        <f t="shared" si="1548"/>
        <v>0.9901131449301982</v>
      </c>
      <c r="GB389" s="19">
        <f t="shared" si="1390"/>
        <v>0.7887835870980896</v>
      </c>
      <c r="GC389" s="19">
        <f t="shared" si="1537"/>
        <v>0.9102384380143852</v>
      </c>
      <c r="GD389" s="19"/>
      <c r="GE389" s="19">
        <f t="shared" si="1549"/>
        <v>0.96997788976164645</v>
      </c>
      <c r="GF389" s="19">
        <f t="shared" si="1391"/>
        <v>0.80148520452363647</v>
      </c>
      <c r="GG389" s="19">
        <f t="shared" si="1538"/>
        <v>0.867983584152481</v>
      </c>
      <c r="GH389" s="19"/>
      <c r="GI389" s="132">
        <f t="shared" si="1497"/>
        <v>1.6664206188103585</v>
      </c>
      <c r="GJ389" s="19">
        <f t="shared" si="1362"/>
        <v>1.3081689517784687</v>
      </c>
      <c r="GK389" s="19">
        <f t="shared" si="1539"/>
        <v>1.308167747423074</v>
      </c>
      <c r="GL389" s="3"/>
      <c r="GM389" s="3"/>
      <c r="GN389" s="8"/>
      <c r="GO389" s="5">
        <f t="shared" si="1392"/>
        <v>50</v>
      </c>
      <c r="GP389" t="b">
        <f t="shared" si="1363"/>
        <v>0</v>
      </c>
      <c r="GS389" s="11"/>
      <c r="GT389" s="11"/>
      <c r="GU389" s="11"/>
      <c r="GV389" s="11"/>
      <c r="GW389" s="11"/>
      <c r="GX389" s="11"/>
      <c r="GY389" s="11"/>
      <c r="GZ389" s="11" t="str">
        <f ca="1">IF(GP389,OFFSET(#REF!,$GP$253+$GO389,0),"")</f>
        <v/>
      </c>
      <c r="HA389" s="12" t="str">
        <f t="shared" ca="1" si="1502"/>
        <v/>
      </c>
      <c r="HB389" s="12" t="str">
        <f t="shared" ca="1" si="1503"/>
        <v/>
      </c>
      <c r="HC389" s="12" t="str">
        <f t="shared" ca="1" si="1504"/>
        <v/>
      </c>
      <c r="HD389" s="12" t="str">
        <f t="shared" ca="1" si="1505"/>
        <v/>
      </c>
      <c r="HE389" t="str">
        <f t="shared" ca="1" si="1371"/>
        <v/>
      </c>
      <c r="HF389" s="12" t="str">
        <f t="shared" ca="1" si="1506"/>
        <v/>
      </c>
      <c r="HG389" s="12" t="str">
        <f t="shared" ca="1" si="1507"/>
        <v/>
      </c>
      <c r="HH389" s="12" t="str">
        <f t="shared" ca="1" si="1508"/>
        <v/>
      </c>
      <c r="HJ389" s="17"/>
      <c r="HL389" s="18">
        <f t="shared" si="1372"/>
        <v>1999</v>
      </c>
      <c r="HM389" s="9">
        <f t="shared" si="1540"/>
        <v>1.1794592711916061</v>
      </c>
      <c r="HN389" s="9">
        <f t="shared" si="1541"/>
        <v>0.88720151728976493</v>
      </c>
      <c r="HO389" s="9">
        <f t="shared" si="1542"/>
        <v>0.9488920894934616</v>
      </c>
      <c r="HP389" s="9">
        <f t="shared" si="1543"/>
        <v>0.95799325515633804</v>
      </c>
      <c r="HQ389" s="9">
        <f t="shared" si="1544"/>
        <v>0.97598512775483792</v>
      </c>
      <c r="HR389" s="9">
        <f t="shared" si="1317"/>
        <v>1.0464185405042197</v>
      </c>
      <c r="HS389" s="9">
        <f t="shared" si="1545"/>
        <v>1.0464180549826736</v>
      </c>
      <c r="HT389" s="9"/>
      <c r="HU389" s="9">
        <f t="shared" si="1546"/>
        <v>0.90903222160594055</v>
      </c>
      <c r="HV389" s="23">
        <f t="shared" si="1320"/>
        <v>0.88720192893733807</v>
      </c>
      <c r="HX389" s="8"/>
      <c r="HY389" s="5">
        <f t="shared" si="1393"/>
        <v>50</v>
      </c>
      <c r="HZ389" t="b">
        <f t="shared" si="1373"/>
        <v>0</v>
      </c>
      <c r="IC389" s="11"/>
      <c r="ID389" s="11"/>
      <c r="IE389" s="11"/>
      <c r="IF389" t="str">
        <f t="shared" ca="1" si="1375"/>
        <v/>
      </c>
      <c r="IG389" s="12" t="str">
        <f t="shared" si="1376"/>
        <v/>
      </c>
      <c r="IH389" s="19" t="str">
        <f t="shared" ca="1" si="1377"/>
        <v/>
      </c>
      <c r="II389" s="19" t="str">
        <f t="shared" ca="1" si="1378"/>
        <v/>
      </c>
      <c r="IJ389" s="11" t="str">
        <f t="shared" ca="1" si="1379"/>
        <v/>
      </c>
      <c r="IK389" s="12" t="str">
        <f t="shared" ca="1" si="1380"/>
        <v/>
      </c>
      <c r="IL389" s="12" t="str">
        <f t="shared" ca="1" si="1499"/>
        <v/>
      </c>
      <c r="IM389" s="12" t="str">
        <f t="shared" ca="1" si="1500"/>
        <v/>
      </c>
      <c r="IN389" s="12" t="str">
        <f t="shared" ca="1" si="1501"/>
        <v/>
      </c>
      <c r="IO389" t="str">
        <f t="shared" ca="1" si="1381"/>
        <v/>
      </c>
      <c r="IP389" s="12" t="str">
        <f t="shared" ca="1" si="1382"/>
        <v/>
      </c>
      <c r="IQ389" s="12" t="str">
        <f t="shared" ca="1" si="1383"/>
        <v/>
      </c>
      <c r="IR389" s="12" t="str">
        <f t="shared" ca="1" si="1384"/>
        <v/>
      </c>
    </row>
    <row r="390" spans="1:252" x14ac:dyDescent="0.2">
      <c r="A390" t="s">
        <v>218</v>
      </c>
      <c r="B390" s="1">
        <f t="shared" si="1385"/>
        <v>2000</v>
      </c>
      <c r="C390" s="124">
        <f>Manufacturing_Energy_Data!C96</f>
        <v>890.52621269592521</v>
      </c>
      <c r="D390" s="124">
        <f>Manufacturing_Energy_Data!D96</f>
        <v>156.99410743381722</v>
      </c>
      <c r="E390" s="124">
        <f>Manufacturing_Energy_Data!E96</f>
        <v>27.828729813053091</v>
      </c>
      <c r="F390" s="124">
        <v>0.01</v>
      </c>
      <c r="G390" s="124">
        <v>0.01</v>
      </c>
      <c r="H390" s="124">
        <v>0.01</v>
      </c>
      <c r="I390" s="124">
        <f>Manufacturing_Energy_Data!F96</f>
        <v>395.38550253374592</v>
      </c>
      <c r="J390" s="124">
        <f>Manufacturing_Energy_Data!G96</f>
        <v>2357.2657029108259</v>
      </c>
      <c r="K390" s="124">
        <f>Manufacturing_Energy_Data!H96</f>
        <v>43.975163094048298</v>
      </c>
      <c r="L390" s="124">
        <f>Manufacturing_Energy_Data!I96</f>
        <v>3613.8718330000002</v>
      </c>
      <c r="M390" s="124">
        <f>Manufacturing_Energy_Data!J96</f>
        <v>3451.1731051817164</v>
      </c>
      <c r="N390" s="124">
        <f>Manufacturing_Energy_Data!K96</f>
        <v>170.55457311273068</v>
      </c>
      <c r="O390" s="124">
        <f>Manufacturing_Energy_Data!L96</f>
        <v>860.3030388807673</v>
      </c>
      <c r="P390" s="124">
        <f>Manufacturing_Energy_Data!M96</f>
        <v>1984.8032031815608</v>
      </c>
      <c r="Q390" s="124">
        <f>Manufacturing_Energy_Data!N96</f>
        <v>253.16629233678722</v>
      </c>
      <c r="R390" s="124">
        <f>Manufacturing_Energy_Data!O96</f>
        <v>105.82598083764137</v>
      </c>
      <c r="S390" s="124">
        <f>Manufacturing_Energy_Data!P96</f>
        <v>77.55543180251361</v>
      </c>
      <c r="T390" s="124">
        <f>Manufacturing_Energy_Data!Q96</f>
        <v>60.834662292932563</v>
      </c>
      <c r="U390" s="124">
        <f>Manufacturing_Energy_Data!R96</f>
        <v>246.84021245432757</v>
      </c>
      <c r="V390" s="124">
        <f>Manufacturing_Energy_Data!S96</f>
        <v>50.020066867969469</v>
      </c>
      <c r="W390" s="124">
        <f>Manufacturing_Energy_Data!T96</f>
        <v>38.101014045070116</v>
      </c>
      <c r="X390" s="124">
        <f t="shared" si="1550"/>
        <v>14785.054832475435</v>
      </c>
      <c r="Y390">
        <v>14796.038700967949</v>
      </c>
      <c r="Z390" s="19">
        <f t="shared" si="1475"/>
        <v>1.0205922178186757</v>
      </c>
      <c r="AA390" s="19">
        <f t="shared" si="1476"/>
        <v>1.444543068424557</v>
      </c>
      <c r="AB390" s="19">
        <f t="shared" si="1477"/>
        <v>0.32464738014678185</v>
      </c>
      <c r="AC390" s="19">
        <f t="shared" si="1478"/>
        <v>1.1460552236064974E-5</v>
      </c>
      <c r="AD390" s="19">
        <f t="shared" si="1479"/>
        <v>9.2012566078858823E-5</v>
      </c>
      <c r="AE390" s="19">
        <f t="shared" si="1480"/>
        <v>1.1665907223494826E-4</v>
      </c>
      <c r="AF390" s="19">
        <f t="shared" si="1481"/>
        <v>3.6918175948093794</v>
      </c>
      <c r="AG390" s="19">
        <f t="shared" si="1482"/>
        <v>10.855843164918486</v>
      </c>
      <c r="AH390" s="19">
        <f t="shared" si="1483"/>
        <v>0.36821139772705114</v>
      </c>
      <c r="AI390" s="19">
        <f t="shared" si="1484"/>
        <v>4.8563930347841371</v>
      </c>
      <c r="AJ390" s="19">
        <f t="shared" si="1485"/>
        <v>4.4777438217047161</v>
      </c>
      <c r="AK390" s="19">
        <f t="shared" si="1486"/>
        <v>0.65923211058973907</v>
      </c>
      <c r="AL390" s="19">
        <f t="shared" si="1487"/>
        <v>6.5982452850974651</v>
      </c>
      <c r="AM390" s="19">
        <f t="shared" si="1488"/>
        <v>7.3049326075060552</v>
      </c>
      <c r="AN390" s="19">
        <f t="shared" si="1489"/>
        <v>0.66617958817515166</v>
      </c>
      <c r="AO390" s="19">
        <f t="shared" si="1490"/>
        <v>0.2776052755847962</v>
      </c>
      <c r="AP390" s="19">
        <f t="shared" si="1491"/>
        <v>0.2758208819355103</v>
      </c>
      <c r="AQ390" s="19">
        <f t="shared" si="1492"/>
        <v>0.35715759569484695</v>
      </c>
      <c r="AR390" s="19">
        <f t="shared" si="1493"/>
        <v>0.33508933038484029</v>
      </c>
      <c r="AS390" s="19">
        <f t="shared" si="1494"/>
        <v>0.51688227412938492</v>
      </c>
      <c r="AT390" s="19">
        <f t="shared" si="1495"/>
        <v>0.24254918086156793</v>
      </c>
      <c r="AU390" s="19">
        <f t="shared" si="1496"/>
        <v>8.8070498088116533</v>
      </c>
      <c r="AV390" s="19"/>
      <c r="AX390" s="19">
        <f t="shared" si="1513"/>
        <v>0.84813207952153735</v>
      </c>
      <c r="AY390" s="19">
        <f t="shared" si="1514"/>
        <v>0.78421507228964948</v>
      </c>
      <c r="AZ390" s="19">
        <f t="shared" si="1515"/>
        <v>0.98393755562751184</v>
      </c>
      <c r="BA390" s="19">
        <f t="shared" si="1516"/>
        <v>0.7756386561524562</v>
      </c>
      <c r="BB390" s="19">
        <f t="shared" si="1517"/>
        <v>0.7799556600093247</v>
      </c>
      <c r="BC390" s="19">
        <f t="shared" si="1518"/>
        <v>0.98542952499536163</v>
      </c>
      <c r="BD390" s="19">
        <f t="shared" si="1519"/>
        <v>1.1032366325400649</v>
      </c>
      <c r="BE390" s="19">
        <f t="shared" si="1520"/>
        <v>0.97652533600484037</v>
      </c>
      <c r="BF390" s="19">
        <f t="shared" si="1521"/>
        <v>1.2331397944534297</v>
      </c>
      <c r="BG390" s="19">
        <f t="shared" si="1522"/>
        <v>1.254551383654815</v>
      </c>
      <c r="BH390" s="19">
        <f t="shared" si="1523"/>
        <v>1.1620358015634806</v>
      </c>
      <c r="BI390" s="19">
        <f t="shared" si="1524"/>
        <v>0.69811784493736162</v>
      </c>
      <c r="BJ390" s="19">
        <f t="shared" si="1525"/>
        <v>0.76659130818868848</v>
      </c>
      <c r="BK390" s="19">
        <f t="shared" si="1526"/>
        <v>0.8300999883661393</v>
      </c>
      <c r="BL390" s="19">
        <f t="shared" si="1527"/>
        <v>0.79900176798536404</v>
      </c>
      <c r="BM390" s="19">
        <f t="shared" si="1528"/>
        <v>0.58856889980414628</v>
      </c>
      <c r="BN390" s="19">
        <f t="shared" si="1529"/>
        <v>0.22530777254096546</v>
      </c>
      <c r="BO390" s="19">
        <f t="shared" si="1530"/>
        <v>0.62729788862849223</v>
      </c>
      <c r="BP390" s="19">
        <f t="shared" si="1531"/>
        <v>0.71128231952652154</v>
      </c>
      <c r="BQ390" s="19">
        <f t="shared" si="1532"/>
        <v>0.85544288565597226</v>
      </c>
      <c r="BR390" s="19">
        <f t="shared" si="1533"/>
        <v>0.54731112838724483</v>
      </c>
      <c r="BS390" s="19">
        <f t="shared" si="1534"/>
        <v>0.7257310568545462</v>
      </c>
      <c r="BU390" s="16"/>
      <c r="BV390" s="9">
        <f t="shared" si="1535"/>
        <v>1.7862254208443542</v>
      </c>
      <c r="BW390" s="9">
        <f t="shared" si="1324"/>
        <v>0.7257310568545462</v>
      </c>
      <c r="BX390" s="9">
        <f t="shared" si="1325"/>
        <v>0.90203529801264537</v>
      </c>
      <c r="BY390" s="9">
        <f t="shared" si="1326"/>
        <v>0.80920517128239722</v>
      </c>
      <c r="BZ390" s="9">
        <f t="shared" si="1327"/>
        <v>0.99424627831838386</v>
      </c>
      <c r="CA390" s="9">
        <f t="shared" si="1301"/>
        <v>1.2963205977308463</v>
      </c>
      <c r="CB390" s="9">
        <f t="shared" si="1328"/>
        <v>1.2963192624498299</v>
      </c>
      <c r="CC390" s="9"/>
      <c r="CD390" s="9">
        <f t="shared" si="1329"/>
        <v>0.72993162783109089</v>
      </c>
      <c r="CE390" s="9">
        <f t="shared" si="1330"/>
        <v>0.72573180439794183</v>
      </c>
      <c r="CG390" s="35"/>
      <c r="CH390">
        <f t="shared" si="1331"/>
        <v>2000</v>
      </c>
      <c r="CI390" s="19">
        <f t="shared" si="1332"/>
        <v>6.0231512347176469E-2</v>
      </c>
      <c r="CJ390" s="19">
        <f t="shared" si="1416"/>
        <v>1.0618432546423771E-2</v>
      </c>
      <c r="CK390" s="19">
        <f t="shared" si="1417"/>
        <v>1.8822202642040373E-3</v>
      </c>
      <c r="CL390" s="19">
        <f t="shared" si="1418"/>
        <v>6.7635866848697501E-7</v>
      </c>
      <c r="CM390" s="19">
        <f t="shared" si="1419"/>
        <v>6.7635866848697501E-7</v>
      </c>
      <c r="CN390" s="19">
        <f t="shared" si="1420"/>
        <v>6.7635866848697501E-7</v>
      </c>
      <c r="CO390" s="19">
        <f t="shared" si="1421"/>
        <v>2.6742241203277787E-2</v>
      </c>
      <c r="CP390" s="19">
        <f t="shared" si="1422"/>
        <v>0.15943570920907793</v>
      </c>
      <c r="CQ390" s="19">
        <f t="shared" si="1423"/>
        <v>2.9742982756788073E-3</v>
      </c>
      <c r="CR390" s="19">
        <f t="shared" si="1424"/>
        <v>0.24442735410504637</v>
      </c>
      <c r="CS390" s="19">
        <f t="shared" si="1425"/>
        <v>0.23342308461387645</v>
      </c>
      <c r="CT390" s="19">
        <f t="shared" si="1426"/>
        <v>1.1535606397489094E-2</v>
      </c>
      <c r="CU390" s="19">
        <f t="shared" si="1427"/>
        <v>5.8187341787269406E-2</v>
      </c>
      <c r="CV390" s="19">
        <f t="shared" si="1428"/>
        <v>0.13424388517125632</v>
      </c>
      <c r="CW390" s="19">
        <f t="shared" si="1429"/>
        <v>1.7123121639069365E-2</v>
      </c>
      <c r="CX390" s="19">
        <f t="shared" si="1430"/>
        <v>7.1576319490675245E-3</v>
      </c>
      <c r="CY390" s="19">
        <f t="shared" si="1415"/>
        <v>5.2455288587880504E-3</v>
      </c>
      <c r="CZ390" s="19">
        <f t="shared" si="1431"/>
        <v>4.1146051186302657E-3</v>
      </c>
      <c r="DA390" s="19">
        <f t="shared" si="1432"/>
        <v>1.6695251742465101E-2</v>
      </c>
      <c r="DB390" s="19">
        <f t="shared" si="1433"/>
        <v>3.3831505824449284E-3</v>
      </c>
      <c r="DC390" s="19">
        <f t="shared" si="1434"/>
        <v>2.5769951127527155E-3</v>
      </c>
      <c r="DF390" s="19">
        <f t="shared" si="1386"/>
        <v>6.144685825118934E-2</v>
      </c>
      <c r="DG390" s="19">
        <f t="shared" si="1437"/>
        <v>1.1559338265245666E-2</v>
      </c>
      <c r="DH390" s="19">
        <f t="shared" si="1438"/>
        <v>2.0970071475564208E-3</v>
      </c>
      <c r="DI390" s="19">
        <f t="shared" si="1439"/>
        <v>6.7329102753474983E-7</v>
      </c>
      <c r="DJ390" s="19">
        <f t="shared" si="1440"/>
        <v>6.7329102753474983E-7</v>
      </c>
      <c r="DK390" s="19">
        <f t="shared" si="1441"/>
        <v>6.7329102753474983E-7</v>
      </c>
      <c r="DL390" s="19">
        <f t="shared" si="1442"/>
        <v>2.8631047404448745E-2</v>
      </c>
      <c r="DM390" s="19">
        <f t="shared" si="1443"/>
        <v>0.16231314045175638</v>
      </c>
      <c r="DN390" s="19">
        <f t="shared" si="1444"/>
        <v>3.2282481656901725E-3</v>
      </c>
      <c r="DO390" s="19">
        <f t="shared" si="1445"/>
        <v>0.24150232922203616</v>
      </c>
      <c r="DP390" s="19">
        <f t="shared" si="1446"/>
        <v>0.227625002344917</v>
      </c>
      <c r="DQ390" s="19">
        <f t="shared" si="1447"/>
        <v>1.1253815369333916E-2</v>
      </c>
      <c r="DR390" s="19">
        <f t="shared" si="1448"/>
        <v>5.8841431030910947E-2</v>
      </c>
      <c r="DS390" s="19">
        <f t="shared" si="1449"/>
        <v>0.13171507661793702</v>
      </c>
      <c r="DT390" s="19">
        <f t="shared" si="1450"/>
        <v>1.821510109298256E-2</v>
      </c>
      <c r="DU390" s="19">
        <f t="shared" si="1451"/>
        <v>7.7051236902525421E-3</v>
      </c>
      <c r="DV390" s="19">
        <f t="shared" si="1435"/>
        <v>5.1493642049840619E-3</v>
      </c>
      <c r="DW390" s="19">
        <f t="shared" si="1452"/>
        <v>4.2914225395246312E-3</v>
      </c>
      <c r="DX390" s="19">
        <f t="shared" si="1453"/>
        <v>1.76022619790802E-2</v>
      </c>
      <c r="DY390" s="19">
        <f t="shared" si="1454"/>
        <v>3.7091394114311771E-3</v>
      </c>
      <c r="DZ390" s="19">
        <f t="shared" si="1455"/>
        <v>2.8459573445189425E-3</v>
      </c>
      <c r="EA390" s="19">
        <f t="shared" si="1355"/>
        <v>0.99973368440687849</v>
      </c>
      <c r="EB390" s="19"/>
      <c r="EC390" s="19">
        <f t="shared" si="1387"/>
        <v>6.1463226866907562E-2</v>
      </c>
      <c r="ED390" s="19">
        <f t="shared" si="1456"/>
        <v>1.1562417517324711E-2</v>
      </c>
      <c r="EE390" s="19">
        <f t="shared" si="1457"/>
        <v>2.0975657620264463E-3</v>
      </c>
      <c r="EF390" s="19">
        <f t="shared" si="1458"/>
        <v>6.7347038319930137E-7</v>
      </c>
      <c r="EG390" s="19">
        <f t="shared" si="1459"/>
        <v>6.7347038319930137E-7</v>
      </c>
      <c r="EH390" s="19">
        <f t="shared" si="1460"/>
        <v>6.7347038319930137E-7</v>
      </c>
      <c r="EI390" s="19">
        <f t="shared" si="1461"/>
        <v>2.863867432998915E-2</v>
      </c>
      <c r="EJ390" s="19">
        <f t="shared" si="1462"/>
        <v>0.16235637848699019</v>
      </c>
      <c r="EK390" s="19">
        <f t="shared" si="1463"/>
        <v>3.2291081275364108E-3</v>
      </c>
      <c r="EL390" s="19">
        <f t="shared" si="1464"/>
        <v>0.24156666219095593</v>
      </c>
      <c r="EM390" s="19">
        <f t="shared" si="1465"/>
        <v>0.2276856385808009</v>
      </c>
      <c r="EN390" s="19">
        <f t="shared" si="1466"/>
        <v>1.1256813234227047E-2</v>
      </c>
      <c r="EO390" s="19">
        <f t="shared" si="1467"/>
        <v>5.8857105595897137E-2</v>
      </c>
      <c r="EP390" s="19">
        <f t="shared" si="1468"/>
        <v>0.13175016374093754</v>
      </c>
      <c r="EQ390" s="19">
        <f t="shared" si="1469"/>
        <v>1.8219953350665789E-2</v>
      </c>
      <c r="ER390" s="19">
        <f t="shared" si="1470"/>
        <v>7.7071762314619161E-3</v>
      </c>
      <c r="ES390" s="19">
        <f t="shared" si="1436"/>
        <v>5.1507359262772806E-3</v>
      </c>
      <c r="ET390" s="19">
        <f t="shared" si="1471"/>
        <v>4.2925657167094894E-3</v>
      </c>
      <c r="EU390" s="19">
        <f t="shared" si="1472"/>
        <v>1.7606950984674744E-2</v>
      </c>
      <c r="EV390" s="19">
        <f t="shared" si="1473"/>
        <v>3.710127476230566E-3</v>
      </c>
      <c r="EW390" s="19">
        <f t="shared" si="1474"/>
        <v>2.8467154692375807E-3</v>
      </c>
      <c r="EX390" s="19"/>
      <c r="EY390" s="19"/>
      <c r="EZ390" s="19">
        <f t="shared" si="1388"/>
        <v>-6.2868559937486274E-2</v>
      </c>
      <c r="FA390" s="19">
        <f t="shared" si="1399"/>
        <v>-0.15609180868299016</v>
      </c>
      <c r="FB390" s="19">
        <f t="shared" si="1400"/>
        <v>-0.20766253524343295</v>
      </c>
      <c r="FC390" s="19">
        <f t="shared" si="1401"/>
        <v>-1.3948063901790722E-2</v>
      </c>
      <c r="FD390" s="19">
        <f t="shared" si="1402"/>
        <v>2.0474609604857582E-2</v>
      </c>
      <c r="FE390" s="19">
        <f t="shared" si="1403"/>
        <v>1.3797517365953553E-2</v>
      </c>
      <c r="FF390" s="19">
        <f t="shared" si="1404"/>
        <v>-0.13889244414050492</v>
      </c>
      <c r="FG390" s="19">
        <f t="shared" si="1405"/>
        <v>-1.5573752820833706E-2</v>
      </c>
      <c r="FH390" s="19">
        <f t="shared" si="1406"/>
        <v>-0.18445799939620586</v>
      </c>
      <c r="FI390" s="19">
        <f t="shared" si="1407"/>
        <v>1.9531662221928398E-2</v>
      </c>
      <c r="FJ390" s="19">
        <f t="shared" si="1408"/>
        <v>4.2828466096931271E-2</v>
      </c>
      <c r="FK390" s="19">
        <f t="shared" si="1409"/>
        <v>2.6633912644284177E-2</v>
      </c>
      <c r="FL390" s="19">
        <f t="shared" si="1410"/>
        <v>-3.8169200551879758E-2</v>
      </c>
      <c r="FM390" s="19">
        <f t="shared" si="1411"/>
        <v>7.7920243639822487E-2</v>
      </c>
      <c r="FN390" s="19">
        <f t="shared" si="1412"/>
        <v>-0.16676442238611877</v>
      </c>
      <c r="FO390" s="19">
        <f t="shared" si="1413"/>
        <v>-0.21286951632788251</v>
      </c>
      <c r="FP390" s="19">
        <f t="shared" si="1394"/>
        <v>-0.20056068089573789</v>
      </c>
      <c r="FQ390" s="19">
        <f t="shared" si="1395"/>
        <v>-0.14951837582115649</v>
      </c>
      <c r="FR390" s="19">
        <f t="shared" si="1396"/>
        <v>-4.4697924825474307E-2</v>
      </c>
      <c r="FS390" s="19">
        <f t="shared" si="1397"/>
        <v>-0.24480795950498038</v>
      </c>
      <c r="FT390" s="19">
        <f t="shared" si="1398"/>
        <v>-0.31101443425072473</v>
      </c>
      <c r="FU390" s="19"/>
      <c r="FV390" s="19"/>
      <c r="FW390" s="19">
        <f t="shared" si="1547"/>
        <v>1.0006482726018937</v>
      </c>
      <c r="FX390" s="19">
        <f t="shared" si="1389"/>
        <v>0.63546891873426636</v>
      </c>
      <c r="FY390" s="19">
        <f t="shared" si="1536"/>
        <v>0.99424627831838386</v>
      </c>
      <c r="FZ390" s="19"/>
      <c r="GA390" s="19">
        <f t="shared" si="1548"/>
        <v>0.9909879217805454</v>
      </c>
      <c r="GB390" s="19">
        <f t="shared" si="1390"/>
        <v>0.78167500771293963</v>
      </c>
      <c r="GC390" s="19">
        <f t="shared" si="1537"/>
        <v>0.90203529801264537</v>
      </c>
      <c r="GD390" s="19"/>
      <c r="GE390" s="19">
        <f t="shared" si="1549"/>
        <v>0.93228165377404415</v>
      </c>
      <c r="GF390" s="19">
        <f t="shared" si="1391"/>
        <v>0.74720995194872386</v>
      </c>
      <c r="GG390" s="19">
        <f t="shared" si="1538"/>
        <v>0.80920517128239722</v>
      </c>
      <c r="GH390" s="19"/>
      <c r="GI390" s="132">
        <f t="shared" si="1497"/>
        <v>1.7862254208443542</v>
      </c>
      <c r="GJ390" s="19">
        <f t="shared" si="1362"/>
        <v>1.2963205977308461</v>
      </c>
      <c r="GK390" s="19">
        <f t="shared" si="1539"/>
        <v>1.2963192624498299</v>
      </c>
      <c r="GL390" s="3"/>
      <c r="GM390" s="3"/>
      <c r="GN390" s="8"/>
      <c r="GO390" s="5">
        <f t="shared" si="1392"/>
        <v>51</v>
      </c>
      <c r="GP390" t="b">
        <f t="shared" si="1363"/>
        <v>0</v>
      </c>
      <c r="GS390" s="11"/>
      <c r="GT390" s="11"/>
      <c r="GU390" s="11"/>
      <c r="GV390" s="11"/>
      <c r="GW390" s="11"/>
      <c r="GX390" s="11"/>
      <c r="GY390" s="11"/>
      <c r="GZ390" s="11" t="str">
        <f ca="1">IF(GP390,OFFSET(#REF!,$GP$253+$GO390,0),"")</f>
        <v/>
      </c>
      <c r="HA390" s="12" t="str">
        <f t="shared" ca="1" si="1502"/>
        <v/>
      </c>
      <c r="HB390" s="12" t="str">
        <f t="shared" ca="1" si="1503"/>
        <v/>
      </c>
      <c r="HC390" s="12" t="str">
        <f t="shared" ca="1" si="1504"/>
        <v/>
      </c>
      <c r="HD390" s="12" t="str">
        <f t="shared" ca="1" si="1505"/>
        <v/>
      </c>
      <c r="HE390" t="str">
        <f t="shared" ca="1" si="1371"/>
        <v/>
      </c>
      <c r="HF390" s="12" t="str">
        <f t="shared" ca="1" si="1506"/>
        <v/>
      </c>
      <c r="HG390" s="12" t="str">
        <f t="shared" ca="1" si="1507"/>
        <v/>
      </c>
      <c r="HH390" s="12" t="str">
        <f t="shared" ca="1" si="1508"/>
        <v/>
      </c>
      <c r="HJ390" s="17"/>
      <c r="HL390" s="18">
        <f t="shared" si="1372"/>
        <v>2000</v>
      </c>
      <c r="HM390" s="9">
        <f t="shared" si="1540"/>
        <v>1.2642547201300305</v>
      </c>
      <c r="HN390" s="9">
        <f t="shared" si="1541"/>
        <v>0.82019889064804186</v>
      </c>
      <c r="HO390" s="9">
        <f t="shared" si="1542"/>
        <v>0.94034059976112483</v>
      </c>
      <c r="HP390" s="9">
        <f t="shared" si="1543"/>
        <v>0.89311953622153073</v>
      </c>
      <c r="HQ390" s="9">
        <f t="shared" si="1544"/>
        <v>0.97661783217301723</v>
      </c>
      <c r="HR390" s="9">
        <f t="shared" si="1317"/>
        <v>1.0369409135256598</v>
      </c>
      <c r="HS390" s="9">
        <f t="shared" si="1545"/>
        <v>1.0369403189472017</v>
      </c>
      <c r="HT390" s="9"/>
      <c r="HU390" s="9">
        <f t="shared" si="1546"/>
        <v>0.83983656034893184</v>
      </c>
      <c r="HV390" s="23">
        <f t="shared" si="1320"/>
        <v>0.82019936094761714</v>
      </c>
      <c r="HX390" s="8"/>
      <c r="HY390" s="5">
        <f t="shared" si="1393"/>
        <v>51</v>
      </c>
      <c r="HZ390" t="b">
        <f t="shared" si="1373"/>
        <v>0</v>
      </c>
      <c r="IC390" s="11"/>
      <c r="ID390" s="11"/>
      <c r="IE390" s="11"/>
      <c r="IF390" t="str">
        <f t="shared" ca="1" si="1375"/>
        <v/>
      </c>
      <c r="IG390" s="12" t="str">
        <f t="shared" si="1376"/>
        <v/>
      </c>
      <c r="IH390" s="19" t="str">
        <f t="shared" ca="1" si="1377"/>
        <v/>
      </c>
      <c r="II390" s="19" t="str">
        <f t="shared" ca="1" si="1378"/>
        <v/>
      </c>
      <c r="IJ390" s="11" t="str">
        <f t="shared" ca="1" si="1379"/>
        <v/>
      </c>
      <c r="IK390" s="12" t="str">
        <f t="shared" ca="1" si="1380"/>
        <v/>
      </c>
      <c r="IL390" s="12" t="str">
        <f t="shared" ca="1" si="1499"/>
        <v/>
      </c>
      <c r="IM390" s="12" t="str">
        <f t="shared" ca="1" si="1500"/>
        <v/>
      </c>
      <c r="IN390" s="12" t="str">
        <f t="shared" ca="1" si="1501"/>
        <v/>
      </c>
      <c r="IO390" t="str">
        <f t="shared" ca="1" si="1381"/>
        <v/>
      </c>
      <c r="IP390" s="12" t="str">
        <f t="shared" ca="1" si="1382"/>
        <v/>
      </c>
      <c r="IQ390" s="12" t="str">
        <f t="shared" ca="1" si="1383"/>
        <v/>
      </c>
      <c r="IR390" s="12" t="str">
        <f t="shared" ca="1" si="1384"/>
        <v/>
      </c>
    </row>
    <row r="391" spans="1:252" x14ac:dyDescent="0.2">
      <c r="A391" t="s">
        <v>218</v>
      </c>
      <c r="B391" s="1">
        <f t="shared" si="1385"/>
        <v>2001</v>
      </c>
      <c r="C391" s="124">
        <f>Manufacturing_Energy_Data!C97</f>
        <v>981.79189817683255</v>
      </c>
      <c r="D391" s="124">
        <f>Manufacturing_Energy_Data!D97</f>
        <v>156.54886822367064</v>
      </c>
      <c r="E391" s="124">
        <f>Manufacturing_Energy_Data!E97</f>
        <v>25.821803000550606</v>
      </c>
      <c r="F391" s="124">
        <v>0.01</v>
      </c>
      <c r="G391" s="124">
        <v>0.01</v>
      </c>
      <c r="H391" s="124">
        <v>0.01</v>
      </c>
      <c r="I391" s="124">
        <f>Manufacturing_Energy_Data!F97</f>
        <v>334.95065632387758</v>
      </c>
      <c r="J391" s="124">
        <f>Manufacturing_Energy_Data!G97</f>
        <v>2298.5199852617166</v>
      </c>
      <c r="K391" s="124">
        <f>Manufacturing_Energy_Data!H97</f>
        <v>43.927533603441304</v>
      </c>
      <c r="L391" s="124">
        <f>Manufacturing_Energy_Data!I97</f>
        <v>3494.7027549010036</v>
      </c>
      <c r="M391" s="124">
        <f>Manufacturing_Energy_Data!J97</f>
        <v>3269.7219092965011</v>
      </c>
      <c r="N391" s="124">
        <f>Manufacturing_Energy_Data!K97</f>
        <v>170.96821812825092</v>
      </c>
      <c r="O391" s="124">
        <f>Manufacturing_Energy_Data!L97</f>
        <v>844.57954689595817</v>
      </c>
      <c r="P391" s="124">
        <f>Manufacturing_Energy_Data!M97</f>
        <v>1881.1112478914877</v>
      </c>
      <c r="Q391" s="124">
        <f>Manufacturing_Energy_Data!N97</f>
        <v>236.80312759318167</v>
      </c>
      <c r="R391" s="124">
        <f>Manufacturing_Energy_Data!O97</f>
        <v>100.6870972290484</v>
      </c>
      <c r="S391" s="124">
        <f>Manufacturing_Energy_Data!P97</f>
        <v>65.334678752934266</v>
      </c>
      <c r="T391" s="124">
        <f>Manufacturing_Energy_Data!Q97</f>
        <v>57.139295822194057</v>
      </c>
      <c r="U391" s="124">
        <f>Manufacturing_Energy_Data!R97</f>
        <v>257.20038854295694</v>
      </c>
      <c r="V391" s="124">
        <f>Manufacturing_Energy_Data!S97</f>
        <v>42.856703444423736</v>
      </c>
      <c r="W391" s="124">
        <f>Manufacturing_Energy_Data!T97</f>
        <v>33.200659911387405</v>
      </c>
      <c r="X391" s="124">
        <f t="shared" si="1550"/>
        <v>14295.896372999416</v>
      </c>
      <c r="Y391">
        <v>14244.216977134225</v>
      </c>
      <c r="Z391" s="19">
        <f t="shared" si="1475"/>
        <v>1.1323146935936748</v>
      </c>
      <c r="AA391" s="19">
        <f t="shared" si="1476"/>
        <v>1.601008763527888</v>
      </c>
      <c r="AB391" s="19">
        <f t="shared" si="1477"/>
        <v>0.38675875924627023</v>
      </c>
      <c r="AC391" s="19">
        <f t="shared" si="1478"/>
        <v>1.153314358874177E-5</v>
      </c>
      <c r="AD391" s="19">
        <f t="shared" si="1479"/>
        <v>1.0226894526253821E-4</v>
      </c>
      <c r="AE391" s="19">
        <f t="shared" si="1480"/>
        <v>1.4977992018528811E-4</v>
      </c>
      <c r="AF391" s="19">
        <f t="shared" si="1481"/>
        <v>3.3270503441604342</v>
      </c>
      <c r="AG391" s="19">
        <f t="shared" si="1482"/>
        <v>11.145098156955518</v>
      </c>
      <c r="AH391" s="19">
        <f t="shared" si="1483"/>
        <v>0.37652318735428431</v>
      </c>
      <c r="AI391" s="19">
        <f t="shared" si="1484"/>
        <v>4.6573879541669427</v>
      </c>
      <c r="AJ391" s="19">
        <f t="shared" si="1485"/>
        <v>4.3442021736753427</v>
      </c>
      <c r="AK391" s="19">
        <f t="shared" si="1486"/>
        <v>0.70122604009109035</v>
      </c>
      <c r="AL391" s="19">
        <f t="shared" si="1487"/>
        <v>6.7417444172696568</v>
      </c>
      <c r="AM391" s="19">
        <f t="shared" si="1488"/>
        <v>7.5605855868538692</v>
      </c>
      <c r="AN391" s="19">
        <f t="shared" si="1489"/>
        <v>0.66774550523710707</v>
      </c>
      <c r="AO391" s="19">
        <f t="shared" si="1490"/>
        <v>0.29626027098870661</v>
      </c>
      <c r="AP391" s="19">
        <f t="shared" si="1491"/>
        <v>0.24539922111076223</v>
      </c>
      <c r="AQ391" s="19">
        <f t="shared" si="1492"/>
        <v>0.37906929633471936</v>
      </c>
      <c r="AR391" s="19">
        <f t="shared" si="1493"/>
        <v>0.35258539002323264</v>
      </c>
      <c r="AS391" s="19">
        <f t="shared" si="1494"/>
        <v>0.46589627176606674</v>
      </c>
      <c r="AT391" s="19">
        <f t="shared" si="1495"/>
        <v>0.23133436349458003</v>
      </c>
      <c r="AU391" s="19">
        <f t="shared" si="1496"/>
        <v>8.8934993272481773</v>
      </c>
      <c r="AV391" s="19"/>
      <c r="AX391" s="19">
        <f t="shared" si="1513"/>
        <v>0.94097564040118664</v>
      </c>
      <c r="AY391" s="19">
        <f t="shared" si="1514"/>
        <v>0.86915733471047896</v>
      </c>
      <c r="AZ391" s="19">
        <f t="shared" si="1515"/>
        <v>1.1721840109051522</v>
      </c>
      <c r="BA391" s="19">
        <f t="shared" si="1516"/>
        <v>0.78055156593889174</v>
      </c>
      <c r="BB391" s="19">
        <f t="shared" si="1517"/>
        <v>0.86689510030986594</v>
      </c>
      <c r="BC391" s="19">
        <f t="shared" si="1518"/>
        <v>1.2652042637950531</v>
      </c>
      <c r="BD391" s="19">
        <f t="shared" si="1519"/>
        <v>0.99423216985137697</v>
      </c>
      <c r="BE391" s="19">
        <f t="shared" si="1520"/>
        <v>1.0025449481159334</v>
      </c>
      <c r="BF391" s="19">
        <f t="shared" si="1521"/>
        <v>1.2609759739300475</v>
      </c>
      <c r="BG391" s="19">
        <f t="shared" si="1522"/>
        <v>1.2031424269549715</v>
      </c>
      <c r="BH391" s="19">
        <f t="shared" si="1523"/>
        <v>1.1273799163255345</v>
      </c>
      <c r="BI391" s="19">
        <f t="shared" si="1524"/>
        <v>0.74258884550453452</v>
      </c>
      <c r="BJ391" s="19">
        <f t="shared" si="1525"/>
        <v>0.78326319331916028</v>
      </c>
      <c r="BK391" s="19">
        <f t="shared" si="1526"/>
        <v>0.85915125366656497</v>
      </c>
      <c r="BL391" s="19">
        <f t="shared" si="1527"/>
        <v>0.80087989593048481</v>
      </c>
      <c r="BM391" s="19">
        <f t="shared" si="1528"/>
        <v>0.628120562133334</v>
      </c>
      <c r="BN391" s="19">
        <f t="shared" si="1529"/>
        <v>0.20045745450368457</v>
      </c>
      <c r="BO391" s="19">
        <f t="shared" si="1530"/>
        <v>0.66578275837040668</v>
      </c>
      <c r="BP391" s="19">
        <f t="shared" si="1531"/>
        <v>0.74842058909743803</v>
      </c>
      <c r="BQ391" s="19">
        <f t="shared" si="1532"/>
        <v>0.77106078324550853</v>
      </c>
      <c r="BR391" s="19">
        <f t="shared" si="1533"/>
        <v>0.52200494377767392</v>
      </c>
      <c r="BS391" s="19">
        <f t="shared" si="1534"/>
        <v>0.73285479315006863</v>
      </c>
      <c r="BU391" s="16"/>
      <c r="BV391" s="9">
        <f t="shared" si="1535"/>
        <v>1.710340161161346</v>
      </c>
      <c r="BW391" s="9">
        <f t="shared" si="1324"/>
        <v>0.73285479315006863</v>
      </c>
      <c r="BX391" s="9">
        <f t="shared" si="1325"/>
        <v>0.86890618629421068</v>
      </c>
      <c r="BY391" s="9">
        <f t="shared" si="1326"/>
        <v>0.84853272986011263</v>
      </c>
      <c r="BZ391" s="9">
        <f t="shared" si="1327"/>
        <v>0.99397834672958518</v>
      </c>
      <c r="CA391" s="9">
        <f t="shared" si="1301"/>
        <v>1.2534323673444543</v>
      </c>
      <c r="CB391" s="9">
        <f t="shared" si="1328"/>
        <v>1.2534309850241532</v>
      </c>
      <c r="CC391" s="9"/>
      <c r="CD391" s="9">
        <f t="shared" si="1329"/>
        <v>0.73729533824856619</v>
      </c>
      <c r="CE391" s="9">
        <f t="shared" si="1330"/>
        <v>0.73285560136374006</v>
      </c>
      <c r="CG391" s="35"/>
      <c r="CH391">
        <f t="shared" si="1331"/>
        <v>2001</v>
      </c>
      <c r="CI391" s="19">
        <f t="shared" si="1332"/>
        <v>6.8676483975579017E-2</v>
      </c>
      <c r="CJ391" s="19">
        <f t="shared" si="1416"/>
        <v>1.0950615766867454E-2</v>
      </c>
      <c r="CK391" s="19">
        <f t="shared" si="1417"/>
        <v>1.8062388203456839E-3</v>
      </c>
      <c r="CL391" s="19">
        <f t="shared" si="1418"/>
        <v>6.9950143307466526E-7</v>
      </c>
      <c r="CM391" s="19">
        <f t="shared" si="1419"/>
        <v>6.9950143307466526E-7</v>
      </c>
      <c r="CN391" s="19">
        <f t="shared" si="1420"/>
        <v>6.9950143307466526E-7</v>
      </c>
      <c r="CO391" s="19">
        <f t="shared" si="1421"/>
        <v>2.3429846410785205E-2</v>
      </c>
      <c r="CP391" s="19">
        <f t="shared" si="1422"/>
        <v>0.16078180236413292</v>
      </c>
      <c r="CQ391" s="19">
        <f t="shared" si="1423"/>
        <v>3.0727372707042705E-3</v>
      </c>
      <c r="CR391" s="19">
        <f t="shared" si="1424"/>
        <v>0.24445495852232324</v>
      </c>
      <c r="CS391" s="19">
        <f t="shared" si="1425"/>
        <v>0.22871751613085331</v>
      </c>
      <c r="CT391" s="19">
        <f t="shared" si="1426"/>
        <v>1.1959251359093348E-2</v>
      </c>
      <c r="CU391" s="19">
        <f t="shared" si="1427"/>
        <v>5.9078460339927419E-2</v>
      </c>
      <c r="CV391" s="19">
        <f t="shared" si="1428"/>
        <v>0.13158400136729675</v>
      </c>
      <c r="CW391" s="19">
        <f t="shared" si="1429"/>
        <v>1.6564412710799337E-2</v>
      </c>
      <c r="CX391" s="19">
        <f t="shared" si="1430"/>
        <v>7.0430768803847509E-3</v>
      </c>
      <c r="CY391" s="19">
        <f t="shared" si="1415"/>
        <v>4.57017014171504E-3</v>
      </c>
      <c r="CZ391" s="19">
        <f t="shared" si="1431"/>
        <v>3.9969019312501974E-3</v>
      </c>
      <c r="DA391" s="19">
        <f t="shared" si="1432"/>
        <v>1.7991204037315908E-2</v>
      </c>
      <c r="DB391" s="19">
        <f t="shared" si="1433"/>
        <v>2.9978325476230343E-3</v>
      </c>
      <c r="DC391" s="19">
        <f t="shared" si="1434"/>
        <v>2.3223909187040075E-3</v>
      </c>
      <c r="DF391" s="19">
        <f t="shared" si="1386"/>
        <v>6.436168509983832E-2</v>
      </c>
      <c r="DG391" s="19">
        <f t="shared" si="1437"/>
        <v>1.0783671448089975E-2</v>
      </c>
      <c r="DH391" s="19">
        <f t="shared" si="1438"/>
        <v>1.8439686459168745E-3</v>
      </c>
      <c r="DI391" s="19">
        <f t="shared" si="1439"/>
        <v>6.8786516676542881E-7</v>
      </c>
      <c r="DJ391" s="19">
        <f t="shared" si="1440"/>
        <v>6.8786516676542881E-7</v>
      </c>
      <c r="DK391" s="19">
        <f t="shared" si="1441"/>
        <v>6.8786516676542881E-7</v>
      </c>
      <c r="DL391" s="19">
        <f t="shared" si="1442"/>
        <v>2.5049553592402143E-2</v>
      </c>
      <c r="DM391" s="19">
        <f t="shared" si="1443"/>
        <v>0.16010781269050431</v>
      </c>
      <c r="DN391" s="19">
        <f t="shared" si="1444"/>
        <v>3.023250674805212E-3</v>
      </c>
      <c r="DO391" s="19">
        <f t="shared" si="1445"/>
        <v>0.24444115605401426</v>
      </c>
      <c r="DP391" s="19">
        <f t="shared" si="1446"/>
        <v>0.23106231471211625</v>
      </c>
      <c r="DQ391" s="19">
        <f t="shared" si="1447"/>
        <v>1.1746155616578831E-2</v>
      </c>
      <c r="DR391" s="19">
        <f t="shared" si="1448"/>
        <v>5.8631772424658654E-2</v>
      </c>
      <c r="DS391" s="19">
        <f t="shared" si="1449"/>
        <v>0.13290950733465345</v>
      </c>
      <c r="DT391" s="19">
        <f t="shared" si="1450"/>
        <v>1.684222269380535E-2</v>
      </c>
      <c r="DU391" s="19">
        <f t="shared" si="1451"/>
        <v>7.1002003955189883E-3</v>
      </c>
      <c r="DV391" s="19">
        <f t="shared" si="1435"/>
        <v>4.9000951430199693E-3</v>
      </c>
      <c r="DW391" s="19">
        <f t="shared" si="1452"/>
        <v>4.055468850789239E-3</v>
      </c>
      <c r="DX391" s="19">
        <f t="shared" si="1453"/>
        <v>1.7335155007886561E-2</v>
      </c>
      <c r="DY391" s="19">
        <f t="shared" si="1454"/>
        <v>3.1866098582679393E-3</v>
      </c>
      <c r="DZ391" s="19">
        <f t="shared" si="1455"/>
        <v>2.4474862751570491E-3</v>
      </c>
      <c r="EA391" s="19">
        <f t="shared" si="1355"/>
        <v>0.9998301501135235</v>
      </c>
      <c r="EB391" s="19"/>
      <c r="EC391" s="19">
        <f t="shared" si="1387"/>
        <v>6.4372618781830607E-2</v>
      </c>
      <c r="ED391" s="19">
        <f t="shared" si="1456"/>
        <v>1.0785503364612046E-2</v>
      </c>
      <c r="EE391" s="19">
        <f t="shared" si="1457"/>
        <v>1.8442818969877086E-3</v>
      </c>
      <c r="EF391" s="19">
        <f t="shared" si="1458"/>
        <v>6.8798202043349729E-7</v>
      </c>
      <c r="EG391" s="19">
        <f t="shared" si="1459"/>
        <v>6.8798202043349729E-7</v>
      </c>
      <c r="EH391" s="19">
        <f t="shared" si="1460"/>
        <v>6.8798202043349729E-7</v>
      </c>
      <c r="EI391" s="19">
        <f t="shared" si="1461"/>
        <v>2.5053808979013034E-2</v>
      </c>
      <c r="EJ391" s="19">
        <f t="shared" si="1462"/>
        <v>0.16013501160404617</v>
      </c>
      <c r="EK391" s="19">
        <f t="shared" si="1463"/>
        <v>3.0237642608216442E-3</v>
      </c>
      <c r="EL391" s="19">
        <f t="shared" si="1464"/>
        <v>0.24448268140969717</v>
      </c>
      <c r="EM391" s="19">
        <f t="shared" si="1465"/>
        <v>0.2311015672870845</v>
      </c>
      <c r="EN391" s="19">
        <f t="shared" si="1466"/>
        <v>1.1748151038699063E-2</v>
      </c>
      <c r="EO391" s="19">
        <f t="shared" si="1467"/>
        <v>5.8641732716303303E-2</v>
      </c>
      <c r="EP391" s="19">
        <f t="shared" si="1468"/>
        <v>0.13293208583434149</v>
      </c>
      <c r="EQ391" s="19">
        <f t="shared" si="1469"/>
        <v>1.684508382938146E-2</v>
      </c>
      <c r="ER391" s="19">
        <f t="shared" si="1470"/>
        <v>7.1014065686184919E-3</v>
      </c>
      <c r="ES391" s="19">
        <f t="shared" si="1436"/>
        <v>4.900927565010516E-3</v>
      </c>
      <c r="ET391" s="19">
        <f t="shared" si="1471"/>
        <v>4.0561577887291856E-3</v>
      </c>
      <c r="EU391" s="19">
        <f t="shared" si="1472"/>
        <v>1.7338099882183267E-2</v>
      </c>
      <c r="EV391" s="19">
        <f t="shared" si="1473"/>
        <v>3.1871511955366845E-3</v>
      </c>
      <c r="EW391" s="19">
        <f t="shared" si="1474"/>
        <v>2.4479020510425244E-3</v>
      </c>
      <c r="EX391" s="19"/>
      <c r="EY391" s="19"/>
      <c r="EZ391" s="19">
        <f t="shared" si="1388"/>
        <v>0.10388087450652857</v>
      </c>
      <c r="FA391" s="19">
        <f t="shared" si="1399"/>
        <v>0.10284085184886252</v>
      </c>
      <c r="FB391" s="19">
        <f t="shared" si="1400"/>
        <v>0.17506152839412975</v>
      </c>
      <c r="FC391" s="19">
        <f t="shared" si="1401"/>
        <v>6.3140431531492954E-3</v>
      </c>
      <c r="FD391" s="19">
        <f t="shared" si="1402"/>
        <v>0.10568090596574663</v>
      </c>
      <c r="FE391" s="19">
        <f t="shared" si="1403"/>
        <v>0.24991124937388814</v>
      </c>
      <c r="FF391" s="19">
        <f t="shared" si="1404"/>
        <v>-0.1040327809764125</v>
      </c>
      <c r="FG391" s="19">
        <f t="shared" si="1405"/>
        <v>2.6296298491856145E-2</v>
      </c>
      <c r="FH391" s="19">
        <f t="shared" si="1406"/>
        <v>2.2322408361196335E-2</v>
      </c>
      <c r="FI391" s="19">
        <f t="shared" si="1407"/>
        <v>-4.1841222324380922E-2</v>
      </c>
      <c r="FJ391" s="19">
        <f t="shared" si="1408"/>
        <v>-3.0277185895579886E-2</v>
      </c>
      <c r="FK391" s="19">
        <f t="shared" si="1409"/>
        <v>6.1754599963372625E-2</v>
      </c>
      <c r="FL391" s="19">
        <f t="shared" si="1410"/>
        <v>2.1514959266420618E-2</v>
      </c>
      <c r="FM391" s="19">
        <f t="shared" si="1411"/>
        <v>3.4398826139757255E-2</v>
      </c>
      <c r="FN391" s="19">
        <f t="shared" si="1412"/>
        <v>2.3478346557980127E-3</v>
      </c>
      <c r="FO391" s="19">
        <f t="shared" si="1413"/>
        <v>6.503812913235478E-2</v>
      </c>
      <c r="FP391" s="19">
        <f t="shared" si="1394"/>
        <v>-0.11686531823092371</v>
      </c>
      <c r="FQ391" s="19">
        <f t="shared" si="1395"/>
        <v>5.9541899407487352E-2</v>
      </c>
      <c r="FR391" s="19">
        <f t="shared" si="1396"/>
        <v>5.089567997394942E-2</v>
      </c>
      <c r="FS391" s="19">
        <f t="shared" si="1397"/>
        <v>-0.10385212239280003</v>
      </c>
      <c r="FT391" s="19">
        <f t="shared" si="1398"/>
        <v>-4.7340372516031029E-2</v>
      </c>
      <c r="FU391" s="19"/>
      <c r="FV391" s="19"/>
      <c r="FW391" s="19">
        <f t="shared" si="1547"/>
        <v>0.99973051788611988</v>
      </c>
      <c r="FX391" s="19">
        <f t="shared" si="1389"/>
        <v>0.63529767122674075</v>
      </c>
      <c r="FY391" s="19">
        <f t="shared" si="1536"/>
        <v>0.99397834672958518</v>
      </c>
      <c r="FZ391" s="19"/>
      <c r="GA391" s="19">
        <f t="shared" si="1548"/>
        <v>0.96327293201117026</v>
      </c>
      <c r="GB391" s="19">
        <f t="shared" si="1390"/>
        <v>0.7529663765594975</v>
      </c>
      <c r="GC391" s="19">
        <f t="shared" si="1537"/>
        <v>0.86890618629421068</v>
      </c>
      <c r="GD391" s="19"/>
      <c r="GE391" s="19">
        <f t="shared" si="1549"/>
        <v>1.0486002314040956</v>
      </c>
      <c r="GF391" s="19">
        <f t="shared" si="1391"/>
        <v>0.78352452852087506</v>
      </c>
      <c r="GG391" s="19">
        <f t="shared" si="1538"/>
        <v>0.84853272986011263</v>
      </c>
      <c r="GH391" s="19"/>
      <c r="GI391" s="132">
        <f t="shared" si="1497"/>
        <v>1.710340161161346</v>
      </c>
      <c r="GJ391" s="19">
        <f t="shared" si="1362"/>
        <v>1.2534323673444545</v>
      </c>
      <c r="GK391" s="19">
        <f t="shared" si="1539"/>
        <v>1.2534309850241532</v>
      </c>
      <c r="GL391" s="3"/>
      <c r="GM391" s="3"/>
      <c r="GN391" s="8"/>
      <c r="GO391" s="5">
        <f t="shared" si="1392"/>
        <v>52</v>
      </c>
      <c r="GP391" t="b">
        <f t="shared" si="1363"/>
        <v>0</v>
      </c>
      <c r="GS391" s="11"/>
      <c r="GT391" s="11"/>
      <c r="GU391" s="11"/>
      <c r="GV391" s="11"/>
      <c r="GW391" s="11"/>
      <c r="GX391" s="11"/>
      <c r="GY391" s="11"/>
      <c r="GZ391" s="11" t="str">
        <f ca="1">IF(GP391,OFFSET(#REF!,$GP$253+$GO391,0),"")</f>
        <v/>
      </c>
      <c r="HA391" s="12" t="str">
        <f t="shared" ca="1" si="1502"/>
        <v/>
      </c>
      <c r="HB391" s="12" t="str">
        <f t="shared" ca="1" si="1503"/>
        <v/>
      </c>
      <c r="HC391" s="12" t="str">
        <f t="shared" ca="1" si="1504"/>
        <v/>
      </c>
      <c r="HD391" s="12" t="str">
        <f t="shared" ca="1" si="1505"/>
        <v/>
      </c>
      <c r="HE391" t="str">
        <f t="shared" ca="1" si="1371"/>
        <v/>
      </c>
      <c r="HF391" s="12" t="str">
        <f t="shared" ca="1" si="1506"/>
        <v/>
      </c>
      <c r="HG391" s="12" t="str">
        <f t="shared" ca="1" si="1507"/>
        <v/>
      </c>
      <c r="HH391" s="12" t="str">
        <f t="shared" ca="1" si="1508"/>
        <v/>
      </c>
      <c r="HJ391" s="17"/>
      <c r="HL391" s="18">
        <f t="shared" si="1372"/>
        <v>2001</v>
      </c>
      <c r="HM391" s="9">
        <f t="shared" si="1540"/>
        <v>1.2105446471330927</v>
      </c>
      <c r="HN391" s="9">
        <f t="shared" si="1541"/>
        <v>0.82824991802474091</v>
      </c>
      <c r="HO391" s="9">
        <f t="shared" si="1542"/>
        <v>0.9058046466210411</v>
      </c>
      <c r="HP391" s="9">
        <f t="shared" si="1543"/>
        <v>0.93652535235341572</v>
      </c>
      <c r="HQ391" s="9">
        <f t="shared" si="1544"/>
        <v>0.97635465113515019</v>
      </c>
      <c r="HR391" s="9">
        <f t="shared" si="1317"/>
        <v>1.0026341526254539</v>
      </c>
      <c r="HS391" s="9">
        <f t="shared" si="1545"/>
        <v>1.0026335047532728</v>
      </c>
      <c r="HT391" s="9"/>
      <c r="HU391" s="9">
        <f t="shared" si="1546"/>
        <v>0.84830901584013185</v>
      </c>
      <c r="HV391" s="23">
        <f t="shared" si="1320"/>
        <v>0.82825045321539448</v>
      </c>
      <c r="HX391" s="8"/>
      <c r="HY391" s="5">
        <f t="shared" si="1393"/>
        <v>52</v>
      </c>
      <c r="HZ391" t="b">
        <f t="shared" si="1373"/>
        <v>0</v>
      </c>
      <c r="IC391" s="11"/>
      <c r="ID391" s="11"/>
      <c r="IE391" s="11"/>
      <c r="IF391" t="str">
        <f t="shared" ca="1" si="1375"/>
        <v/>
      </c>
      <c r="IG391" s="12" t="str">
        <f t="shared" si="1376"/>
        <v/>
      </c>
      <c r="IH391" s="19" t="str">
        <f t="shared" ca="1" si="1377"/>
        <v/>
      </c>
      <c r="II391" s="19" t="str">
        <f t="shared" ca="1" si="1378"/>
        <v/>
      </c>
      <c r="IJ391" s="11" t="str">
        <f t="shared" ca="1" si="1379"/>
        <v/>
      </c>
      <c r="IK391" s="12" t="str">
        <f t="shared" ca="1" si="1380"/>
        <v/>
      </c>
      <c r="IL391" s="12" t="str">
        <f t="shared" ca="1" si="1499"/>
        <v/>
      </c>
      <c r="IM391" s="12" t="str">
        <f t="shared" ca="1" si="1500"/>
        <v/>
      </c>
      <c r="IN391" s="12" t="str">
        <f t="shared" ca="1" si="1501"/>
        <v/>
      </c>
      <c r="IO391" t="str">
        <f t="shared" ca="1" si="1381"/>
        <v/>
      </c>
      <c r="IP391" s="12" t="str">
        <f t="shared" ca="1" si="1382"/>
        <v/>
      </c>
      <c r="IQ391" s="12" t="str">
        <f t="shared" ca="1" si="1383"/>
        <v/>
      </c>
      <c r="IR391" s="12" t="str">
        <f t="shared" ca="1" si="1384"/>
        <v/>
      </c>
    </row>
    <row r="392" spans="1:252" x14ac:dyDescent="0.2">
      <c r="A392" t="s">
        <v>218</v>
      </c>
      <c r="B392" s="1">
        <f t="shared" si="1385"/>
        <v>2002</v>
      </c>
      <c r="C392" s="124">
        <f>Manufacturing_Energy_Data!C98</f>
        <v>963.55408</v>
      </c>
      <c r="D392" s="124">
        <f>Manufacturing_Energy_Data!D98</f>
        <v>161.77534800000001</v>
      </c>
      <c r="E392" s="124">
        <f>Manufacturing_Energy_Data!E98</f>
        <v>22.314752000000002</v>
      </c>
      <c r="F392" s="124">
        <v>0.01</v>
      </c>
      <c r="G392" s="124">
        <v>0.01</v>
      </c>
      <c r="H392" s="124">
        <v>0.01</v>
      </c>
      <c r="I392" s="124">
        <f>Manufacturing_Energy_Data!F98</f>
        <v>303.39918</v>
      </c>
      <c r="J392" s="124">
        <f>Manufacturing_Energy_Data!G98</f>
        <v>2137.503764</v>
      </c>
      <c r="K392" s="124">
        <f>Manufacturing_Energy_Data!H98</f>
        <v>47.795832000000004</v>
      </c>
      <c r="L392" s="124">
        <f>Manufacturing_Energy_Data!I98</f>
        <v>3075.1213680000001</v>
      </c>
      <c r="M392" s="124">
        <f>Manufacturing_Energy_Data!J98</f>
        <v>3246.609152</v>
      </c>
      <c r="N392" s="124">
        <f>Manufacturing_Energy_Data!K98</f>
        <v>166.54642800000002</v>
      </c>
      <c r="O392" s="124">
        <f>Manufacturing_Energy_Data!L98</f>
        <v>910.76708400000007</v>
      </c>
      <c r="P392" s="124">
        <f>Manufacturing_Energy_Data!M98</f>
        <v>1629.9591760000001</v>
      </c>
      <c r="Q392" s="124">
        <f>Manufacturing_Energy_Data!N98</f>
        <v>226.21632399999999</v>
      </c>
      <c r="R392" s="124">
        <f>Manufacturing_Energy_Data!O98</f>
        <v>91.191044000000005</v>
      </c>
      <c r="S392" s="124">
        <f>Manufacturing_Energy_Data!P98</f>
        <v>69.142976000000004</v>
      </c>
      <c r="T392" s="124">
        <f>Manufacturing_Energy_Data!Q98</f>
        <v>55.569788000000003</v>
      </c>
      <c r="U392" s="124">
        <f>Manufacturing_Energy_Data!R98</f>
        <v>251.66670399999998</v>
      </c>
      <c r="V392" s="124">
        <f>Manufacturing_Energy_Data!S98</f>
        <v>38.904455999999996</v>
      </c>
      <c r="W392" s="124">
        <f>Manufacturing_Energy_Data!T98</f>
        <v>35.603912000000001</v>
      </c>
      <c r="X392" s="124">
        <f t="shared" si="1550"/>
        <v>13433.671368000001</v>
      </c>
      <c r="Y392">
        <v>13390.671368000001</v>
      </c>
      <c r="Z392" s="19">
        <f t="shared" si="1475"/>
        <v>1.1253860189445291</v>
      </c>
      <c r="AA392" s="19">
        <f t="shared" si="1476"/>
        <v>1.6640947932517725</v>
      </c>
      <c r="AB392" s="19">
        <f t="shared" si="1477"/>
        <v>0.3843667999668185</v>
      </c>
      <c r="AC392" s="19">
        <f t="shared" si="1478"/>
        <v>1.1679531458623776E-5</v>
      </c>
      <c r="AD392" s="19">
        <f t="shared" si="1479"/>
        <v>1.0286454727649682E-4</v>
      </c>
      <c r="AE392" s="19">
        <f t="shared" si="1480"/>
        <v>1.7224784750770184E-4</v>
      </c>
      <c r="AF392" s="19">
        <f t="shared" si="1481"/>
        <v>2.9256084936179056</v>
      </c>
      <c r="AG392" s="19">
        <f t="shared" si="1482"/>
        <v>10.301514018757919</v>
      </c>
      <c r="AH392" s="19">
        <f t="shared" si="1483"/>
        <v>0.41538725649922303</v>
      </c>
      <c r="AI392" s="19">
        <f t="shared" si="1484"/>
        <v>3.9617048053592132</v>
      </c>
      <c r="AJ392" s="19">
        <f t="shared" si="1485"/>
        <v>4.080697140474042</v>
      </c>
      <c r="AK392" s="19">
        <f t="shared" si="1486"/>
        <v>0.6697874460342681</v>
      </c>
      <c r="AL392" s="19">
        <f t="shared" si="1487"/>
        <v>7.2741854175509628</v>
      </c>
      <c r="AM392" s="19">
        <f t="shared" si="1488"/>
        <v>6.4229951877067775</v>
      </c>
      <c r="AN392" s="19">
        <f t="shared" si="1489"/>
        <v>0.65467227865030519</v>
      </c>
      <c r="AO392" s="19">
        <f t="shared" si="1490"/>
        <v>0.28905283733324377</v>
      </c>
      <c r="AP392" s="19">
        <f t="shared" si="1491"/>
        <v>0.2921982856538955</v>
      </c>
      <c r="AQ392" s="19">
        <f t="shared" si="1492"/>
        <v>0.40070020049327709</v>
      </c>
      <c r="AR392" s="19">
        <f t="shared" si="1493"/>
        <v>0.33557926695732476</v>
      </c>
      <c r="AS392" s="19">
        <f t="shared" si="1494"/>
        <v>0.41256067701304333</v>
      </c>
      <c r="AT392" s="19">
        <f t="shared" si="1495"/>
        <v>0.23408885688109693</v>
      </c>
      <c r="AU392" s="19">
        <f t="shared" si="1496"/>
        <v>8.2845072638996662</v>
      </c>
      <c r="AV392" s="19"/>
      <c r="AX392" s="19">
        <f t="shared" si="1513"/>
        <v>0.93521777635332248</v>
      </c>
      <c r="AY392" s="19">
        <f t="shared" si="1514"/>
        <v>0.9034055454020018</v>
      </c>
      <c r="AZ392" s="19">
        <f t="shared" si="1515"/>
        <v>1.1649344881598274</v>
      </c>
      <c r="BA392" s="19">
        <f t="shared" si="1516"/>
        <v>0.79045894983571563</v>
      </c>
      <c r="BB392" s="19">
        <f t="shared" si="1517"/>
        <v>0.87194379291454605</v>
      </c>
      <c r="BC392" s="19">
        <f t="shared" si="1518"/>
        <v>1.4549928376692391</v>
      </c>
      <c r="BD392" s="19">
        <f t="shared" si="1519"/>
        <v>0.87426812938093801</v>
      </c>
      <c r="BE392" s="19">
        <f t="shared" si="1520"/>
        <v>0.92666127224781869</v>
      </c>
      <c r="BF392" s="19">
        <f t="shared" si="1521"/>
        <v>1.3911317228635431</v>
      </c>
      <c r="BG392" s="19">
        <f t="shared" si="1522"/>
        <v>1.0234266892313526</v>
      </c>
      <c r="BH392" s="19">
        <f t="shared" si="1523"/>
        <v>1.0589967540312004</v>
      </c>
      <c r="BI392" s="19">
        <f t="shared" si="1524"/>
        <v>0.70929580170669049</v>
      </c>
      <c r="BJ392" s="19">
        <f t="shared" si="1525"/>
        <v>0.84512276738816383</v>
      </c>
      <c r="BK392" s="19">
        <f t="shared" si="1526"/>
        <v>0.7298805501795651</v>
      </c>
      <c r="BL392" s="19">
        <f t="shared" si="1527"/>
        <v>0.78520014329089838</v>
      </c>
      <c r="BM392" s="19">
        <f t="shared" si="1528"/>
        <v>0.61283961587584346</v>
      </c>
      <c r="BN392" s="19">
        <f t="shared" si="1529"/>
        <v>0.23868586170484626</v>
      </c>
      <c r="BO392" s="19">
        <f t="shared" si="1530"/>
        <v>0.70377444795323674</v>
      </c>
      <c r="BP392" s="19">
        <f t="shared" si="1531"/>
        <v>0.71232229063302444</v>
      </c>
      <c r="BQ392" s="19">
        <f t="shared" si="1532"/>
        <v>0.68279009305681204</v>
      </c>
      <c r="BR392" s="19">
        <f t="shared" si="1533"/>
        <v>0.52822044563240989</v>
      </c>
      <c r="BS392" s="19">
        <f t="shared" si="1534"/>
        <v>0.68267176213010661</v>
      </c>
      <c r="BU392" s="16"/>
      <c r="BV392" s="9">
        <f t="shared" si="1535"/>
        <v>1.7253285764081112</v>
      </c>
      <c r="BW392" s="9">
        <f t="shared" si="1324"/>
        <v>0.68267176213010661</v>
      </c>
      <c r="BX392" s="9">
        <f t="shared" si="1325"/>
        <v>0.9014542742946049</v>
      </c>
      <c r="BY392" s="9">
        <f t="shared" si="1326"/>
        <v>0.8296965509648182</v>
      </c>
      <c r="BZ392" s="9">
        <f t="shared" si="1327"/>
        <v>0.91274504943434198</v>
      </c>
      <c r="CA392" s="9">
        <f t="shared" si="1301"/>
        <v>1.1778345476484999</v>
      </c>
      <c r="CB392" s="9">
        <f t="shared" si="1328"/>
        <v>1.1778330995099535</v>
      </c>
      <c r="CC392" s="9"/>
      <c r="CD392" s="9">
        <f t="shared" si="1329"/>
        <v>0.74793350223472688</v>
      </c>
      <c r="CE392" s="9">
        <f t="shared" si="1330"/>
        <v>0.6826726014708363</v>
      </c>
      <c r="CG392" s="35"/>
      <c r="CH392">
        <f t="shared" si="1331"/>
        <v>2002</v>
      </c>
      <c r="CI392" s="19">
        <f t="shared" si="1332"/>
        <v>7.1726786639671497E-2</v>
      </c>
      <c r="CJ392" s="19">
        <f t="shared" si="1416"/>
        <v>1.2042526839339009E-2</v>
      </c>
      <c r="CK392" s="19">
        <f t="shared" si="1417"/>
        <v>1.6611059917064363E-3</v>
      </c>
      <c r="CL392" s="19">
        <f t="shared" si="1418"/>
        <v>7.443981415103499E-7</v>
      </c>
      <c r="CM392" s="19">
        <f t="shared" si="1419"/>
        <v>7.443981415103499E-7</v>
      </c>
      <c r="CN392" s="19">
        <f t="shared" si="1420"/>
        <v>7.443981415103499E-7</v>
      </c>
      <c r="CO392" s="19">
        <f t="shared" si="1421"/>
        <v>2.2584978572776412E-2</v>
      </c>
      <c r="CP392" s="19">
        <f t="shared" si="1422"/>
        <v>0.15911538293929775</v>
      </c>
      <c r="CQ392" s="19">
        <f t="shared" si="1423"/>
        <v>3.557912851274091E-3</v>
      </c>
      <c r="CR392" s="19">
        <f t="shared" si="1424"/>
        <v>0.22891146312579647</v>
      </c>
      <c r="CS392" s="19">
        <f t="shared" si="1425"/>
        <v>0.24167698189592929</v>
      </c>
      <c r="CT392" s="19">
        <f t="shared" si="1426"/>
        <v>1.2397685147838731E-2</v>
      </c>
      <c r="CU392" s="19">
        <f t="shared" si="1427"/>
        <v>6.7797332467840074E-2</v>
      </c>
      <c r="CV392" s="19">
        <f t="shared" si="1428"/>
        <v>0.12133385813521413</v>
      </c>
      <c r="CW392" s="19">
        <f t="shared" si="1429"/>
        <v>1.6839501116490314E-2</v>
      </c>
      <c r="CX392" s="19">
        <f t="shared" si="1430"/>
        <v>6.7882443675988547E-3</v>
      </c>
      <c r="CY392" s="19">
        <f t="shared" si="1415"/>
        <v>5.1469902832894723E-3</v>
      </c>
      <c r="CZ392" s="19">
        <f t="shared" si="1431"/>
        <v>4.1366046911324146E-3</v>
      </c>
      <c r="DA392" s="19">
        <f t="shared" si="1432"/>
        <v>1.8734022673763531E-2</v>
      </c>
      <c r="DB392" s="19">
        <f t="shared" si="1433"/>
        <v>2.8960404742871177E-3</v>
      </c>
      <c r="DC392" s="19">
        <f t="shared" si="1434"/>
        <v>2.6503485923298044E-3</v>
      </c>
      <c r="DF392" s="19">
        <f t="shared" si="1386"/>
        <v>7.0190589128916805E-2</v>
      </c>
      <c r="DG392" s="19">
        <f t="shared" si="1437"/>
        <v>1.1487923886913953E-2</v>
      </c>
      <c r="DH392" s="19">
        <f t="shared" si="1438"/>
        <v>1.7326594605260196E-3</v>
      </c>
      <c r="DI392" s="19">
        <f t="shared" si="1439"/>
        <v>7.2171705707275256E-7</v>
      </c>
      <c r="DJ392" s="19">
        <f t="shared" si="1440"/>
        <v>7.2171705707275256E-7</v>
      </c>
      <c r="DK392" s="19">
        <f t="shared" si="1441"/>
        <v>7.2171705707275256E-7</v>
      </c>
      <c r="DL392" s="19">
        <f t="shared" si="1442"/>
        <v>2.3004826854634754E-2</v>
      </c>
      <c r="DM392" s="19">
        <f t="shared" si="1443"/>
        <v>0.15994714584634448</v>
      </c>
      <c r="DN392" s="19">
        <f t="shared" si="1444"/>
        <v>3.3093997401205466E-3</v>
      </c>
      <c r="DO392" s="19">
        <f t="shared" si="1445"/>
        <v>0.23659812178846371</v>
      </c>
      <c r="DP392" s="19">
        <f t="shared" si="1446"/>
        <v>0.23513773097041843</v>
      </c>
      <c r="DQ392" s="19">
        <f t="shared" si="1447"/>
        <v>1.2177152811636152E-2</v>
      </c>
      <c r="DR392" s="19">
        <f t="shared" si="1448"/>
        <v>6.3337910559469815E-2</v>
      </c>
      <c r="DS392" s="19">
        <f t="shared" si="1449"/>
        <v>0.12638966385447872</v>
      </c>
      <c r="DT392" s="19">
        <f t="shared" si="1450"/>
        <v>1.6701579338131003E-2</v>
      </c>
      <c r="DU392" s="19">
        <f t="shared" si="1451"/>
        <v>6.9148780343910518E-3</v>
      </c>
      <c r="DV392" s="19">
        <f t="shared" si="1435"/>
        <v>4.8528680722495143E-3</v>
      </c>
      <c r="DW392" s="19">
        <f t="shared" si="1452"/>
        <v>4.066353352565371E-3</v>
      </c>
      <c r="DX392" s="19">
        <f t="shared" si="1453"/>
        <v>1.8360108992801258E-2</v>
      </c>
      <c r="DY392" s="19">
        <f t="shared" si="1454"/>
        <v>2.9466434820625866E-3</v>
      </c>
      <c r="DZ392" s="19">
        <f t="shared" si="1455"/>
        <v>2.4827607028419726E-3</v>
      </c>
      <c r="EA392" s="19">
        <f t="shared" si="1355"/>
        <v>0.99964048202813727</v>
      </c>
      <c r="EB392" s="19"/>
      <c r="EC392" s="19">
        <f t="shared" si="1387"/>
        <v>7.021583298278343E-2</v>
      </c>
      <c r="ED392" s="19">
        <f t="shared" si="1456"/>
        <v>1.1492055487395314E-2</v>
      </c>
      <c r="EE392" s="19">
        <f t="shared" si="1457"/>
        <v>1.7332826067734718E-3</v>
      </c>
      <c r="EF392" s="19">
        <f t="shared" si="1458"/>
        <v>7.2197662064313849E-7</v>
      </c>
      <c r="EG392" s="19">
        <f t="shared" si="1459"/>
        <v>7.2197662064313849E-7</v>
      </c>
      <c r="EH392" s="19">
        <f t="shared" si="1460"/>
        <v>7.2197662064313849E-7</v>
      </c>
      <c r="EI392" s="19">
        <f t="shared" si="1461"/>
        <v>2.3013100477844821E-2</v>
      </c>
      <c r="EJ392" s="19">
        <f t="shared" si="1462"/>
        <v>0.16000467040093558</v>
      </c>
      <c r="EK392" s="19">
        <f t="shared" si="1463"/>
        <v>3.3105899567074512E-3</v>
      </c>
      <c r="EL392" s="19">
        <f t="shared" si="1464"/>
        <v>0.23668321365741177</v>
      </c>
      <c r="EM392" s="19">
        <f t="shared" si="1465"/>
        <v>0.23522229761379343</v>
      </c>
      <c r="EN392" s="19">
        <f t="shared" si="1466"/>
        <v>1.2181532291419744E-2</v>
      </c>
      <c r="EO392" s="19">
        <f t="shared" si="1467"/>
        <v>6.3360689866186329E-2</v>
      </c>
      <c r="EP392" s="19">
        <f t="shared" si="1468"/>
        <v>0.12643511955223236</v>
      </c>
      <c r="EQ392" s="19">
        <f t="shared" si="1469"/>
        <v>1.6707586015570042E-2</v>
      </c>
      <c r="ER392" s="19">
        <f t="shared" si="1470"/>
        <v>6.9173649514090163E-3</v>
      </c>
      <c r="ES392" s="19">
        <f t="shared" si="1436"/>
        <v>4.854613393010747E-3</v>
      </c>
      <c r="ET392" s="19">
        <f t="shared" si="1471"/>
        <v>4.0678158054536584E-3</v>
      </c>
      <c r="EU392" s="19">
        <f t="shared" si="1472"/>
        <v>1.8366712155905334E-2</v>
      </c>
      <c r="EV392" s="19">
        <f t="shared" si="1473"/>
        <v>2.9477032343510536E-3</v>
      </c>
      <c r="EW392" s="19">
        <f t="shared" si="1474"/>
        <v>2.4836536209545878E-3</v>
      </c>
      <c r="EX392" s="19"/>
      <c r="EY392" s="19"/>
      <c r="EZ392" s="19">
        <f t="shared" si="1388"/>
        <v>-6.1378342688696887E-3</v>
      </c>
      <c r="FA392" s="19">
        <f t="shared" si="1399"/>
        <v>3.8647400091462704E-2</v>
      </c>
      <c r="FB392" s="19">
        <f t="shared" si="1400"/>
        <v>-6.2038326251475321E-3</v>
      </c>
      <c r="FC392" s="19">
        <f t="shared" si="1401"/>
        <v>1.2612920334567523E-2</v>
      </c>
      <c r="FD392" s="19">
        <f t="shared" si="1402"/>
        <v>5.8069862730004244E-3</v>
      </c>
      <c r="FE392" s="19">
        <f t="shared" si="1403"/>
        <v>0.13976739554740544</v>
      </c>
      <c r="FF392" s="19">
        <f t="shared" si="1404"/>
        <v>-0.12858363786649613</v>
      </c>
      <c r="FG392" s="19">
        <f t="shared" si="1405"/>
        <v>-7.8708897517162896E-2</v>
      </c>
      <c r="FH392" s="19">
        <f t="shared" si="1406"/>
        <v>9.8231601367549437E-2</v>
      </c>
      <c r="FI392" s="19">
        <f t="shared" si="1407"/>
        <v>-0.16178032709895307</v>
      </c>
      <c r="FJ392" s="19">
        <f t="shared" si="1408"/>
        <v>-6.2574280866879897E-2</v>
      </c>
      <c r="FK392" s="19">
        <f t="shared" si="1409"/>
        <v>-4.5869871497865589E-2</v>
      </c>
      <c r="FL392" s="19">
        <f t="shared" si="1410"/>
        <v>7.6013129636474761E-2</v>
      </c>
      <c r="FM392" s="19">
        <f t="shared" si="1411"/>
        <v>-0.16306409672313704</v>
      </c>
      <c r="FN392" s="19">
        <f t="shared" si="1412"/>
        <v>-1.9772348275292784E-2</v>
      </c>
      <c r="FO392" s="19">
        <f t="shared" si="1413"/>
        <v>-2.462886230830702E-2</v>
      </c>
      <c r="FP392" s="19">
        <f t="shared" si="1394"/>
        <v>0.17454627395559857</v>
      </c>
      <c r="FQ392" s="19">
        <f t="shared" si="1395"/>
        <v>5.5494489697001291E-2</v>
      </c>
      <c r="FR392" s="19">
        <f t="shared" si="1396"/>
        <v>-4.9434640463290505E-2</v>
      </c>
      <c r="FS392" s="19">
        <f t="shared" si="1397"/>
        <v>-0.12157972582510905</v>
      </c>
      <c r="FT392" s="19">
        <f t="shared" si="1398"/>
        <v>1.1836648564131235E-2</v>
      </c>
      <c r="FU392" s="19"/>
      <c r="FV392" s="19"/>
      <c r="FW392" s="19">
        <f t="shared" si="1547"/>
        <v>0.91827458056554334</v>
      </c>
      <c r="FX392" s="19">
        <f t="shared" si="1389"/>
        <v>0.58337770258000177</v>
      </c>
      <c r="FY392" s="19">
        <f t="shared" si="1536"/>
        <v>0.91274504943434198</v>
      </c>
      <c r="FZ392" s="19"/>
      <c r="GA392" s="19">
        <f t="shared" si="1548"/>
        <v>1.037458690608716</v>
      </c>
      <c r="GB392" s="19">
        <f t="shared" si="1390"/>
        <v>0.78117151109780569</v>
      </c>
      <c r="GC392" s="19">
        <f t="shared" si="1537"/>
        <v>0.9014542742946049</v>
      </c>
      <c r="GD392" s="19"/>
      <c r="GE392" s="19">
        <f t="shared" si="1549"/>
        <v>0.97780147042955001</v>
      </c>
      <c r="GF392" s="19">
        <f t="shared" si="1391"/>
        <v>0.76613143610533152</v>
      </c>
      <c r="GG392" s="19">
        <f t="shared" si="1538"/>
        <v>0.8296965509648182</v>
      </c>
      <c r="GH392" s="19"/>
      <c r="GI392" s="132">
        <f t="shared" si="1497"/>
        <v>1.7253285764081112</v>
      </c>
      <c r="GJ392" s="19">
        <f t="shared" si="1362"/>
        <v>1.1778345476484999</v>
      </c>
      <c r="GK392" s="19">
        <f t="shared" si="1539"/>
        <v>1.1778330995099535</v>
      </c>
      <c r="GL392" s="3"/>
      <c r="GM392" s="3"/>
      <c r="GN392" s="8"/>
      <c r="GO392" s="5">
        <f t="shared" si="1392"/>
        <v>53</v>
      </c>
      <c r="GP392" t="b">
        <f t="shared" si="1363"/>
        <v>0</v>
      </c>
      <c r="GS392" s="11"/>
      <c r="GT392" s="11"/>
      <c r="GU392" s="11"/>
      <c r="GV392" s="11"/>
      <c r="GW392" s="11"/>
      <c r="GX392" s="11"/>
      <c r="GY392" s="11"/>
      <c r="GZ392" s="11" t="str">
        <f ca="1">IF(GP392,OFFSET(#REF!,$GP$253+$GO392,0),"")</f>
        <v/>
      </c>
      <c r="HA392" s="12" t="str">
        <f t="shared" ca="1" si="1502"/>
        <v/>
      </c>
      <c r="HB392" s="12" t="str">
        <f t="shared" ca="1" si="1503"/>
        <v/>
      </c>
      <c r="HC392" s="12" t="str">
        <f t="shared" ca="1" si="1504"/>
        <v/>
      </c>
      <c r="HD392" s="12" t="str">
        <f t="shared" ca="1" si="1505"/>
        <v/>
      </c>
      <c r="HE392" t="str">
        <f t="shared" ca="1" si="1371"/>
        <v/>
      </c>
      <c r="HF392" s="12" t="str">
        <f t="shared" ca="1" si="1506"/>
        <v/>
      </c>
      <c r="HG392" s="12" t="str">
        <f t="shared" ca="1" si="1507"/>
        <v/>
      </c>
      <c r="HH392" s="12" t="str">
        <f t="shared" ca="1" si="1508"/>
        <v/>
      </c>
      <c r="HJ392" s="17"/>
      <c r="HL392" s="18">
        <f t="shared" si="1372"/>
        <v>2002</v>
      </c>
      <c r="HM392" s="9">
        <f t="shared" si="1540"/>
        <v>1.2211531484464568</v>
      </c>
      <c r="HN392" s="9">
        <f t="shared" si="1541"/>
        <v>0.77153460181611044</v>
      </c>
      <c r="HO392" s="9">
        <f t="shared" si="1542"/>
        <v>0.9397349026307561</v>
      </c>
      <c r="HP392" s="9">
        <f t="shared" si="1543"/>
        <v>0.91573586662572226</v>
      </c>
      <c r="HQ392" s="9">
        <f t="shared" si="1544"/>
        <v>0.89656165775434737</v>
      </c>
      <c r="HR392" s="9">
        <f t="shared" si="1317"/>
        <v>0.94216263627888774</v>
      </c>
      <c r="HS392" s="9">
        <f t="shared" si="1545"/>
        <v>0.94216190814312684</v>
      </c>
      <c r="HT392" s="9"/>
      <c r="HU392" s="9">
        <f t="shared" si="1546"/>
        <v>0.86054895545901422</v>
      </c>
      <c r="HV392" s="23">
        <f t="shared" si="1320"/>
        <v>0.77153519808510584</v>
      </c>
      <c r="HX392" s="8"/>
      <c r="HY392" s="5">
        <f t="shared" si="1393"/>
        <v>53</v>
      </c>
      <c r="HZ392" t="b">
        <f t="shared" si="1373"/>
        <v>0</v>
      </c>
      <c r="IC392" s="11"/>
      <c r="ID392" s="11"/>
      <c r="IE392" s="11"/>
      <c r="IF392" t="str">
        <f t="shared" ca="1" si="1375"/>
        <v/>
      </c>
      <c r="IG392" s="12" t="str">
        <f t="shared" si="1376"/>
        <v/>
      </c>
      <c r="IH392" s="19" t="str">
        <f t="shared" ca="1" si="1377"/>
        <v/>
      </c>
      <c r="II392" s="19" t="str">
        <f t="shared" ca="1" si="1378"/>
        <v/>
      </c>
      <c r="IJ392" s="11" t="str">
        <f t="shared" ca="1" si="1379"/>
        <v/>
      </c>
      <c r="IK392" s="12" t="str">
        <f t="shared" ca="1" si="1380"/>
        <v/>
      </c>
      <c r="IL392" s="12" t="str">
        <f t="shared" ca="1" si="1499"/>
        <v/>
      </c>
      <c r="IM392" s="12" t="str">
        <f t="shared" ca="1" si="1500"/>
        <v/>
      </c>
      <c r="IN392" s="12" t="str">
        <f t="shared" ca="1" si="1501"/>
        <v/>
      </c>
      <c r="IO392" t="str">
        <f t="shared" ca="1" si="1381"/>
        <v/>
      </c>
      <c r="IP392" s="12" t="str">
        <f t="shared" ca="1" si="1382"/>
        <v/>
      </c>
      <c r="IQ392" s="12" t="str">
        <f t="shared" ca="1" si="1383"/>
        <v/>
      </c>
      <c r="IR392" s="12" t="str">
        <f t="shared" ca="1" si="1384"/>
        <v/>
      </c>
    </row>
    <row r="393" spans="1:252" x14ac:dyDescent="0.2">
      <c r="A393" t="s">
        <v>218</v>
      </c>
      <c r="B393" s="1">
        <f t="shared" si="1385"/>
        <v>2003</v>
      </c>
      <c r="C393" s="124">
        <f>Manufacturing_Energy_Data!C99</f>
        <v>908.1512310074819</v>
      </c>
      <c r="D393" s="124">
        <f>Manufacturing_Energy_Data!D99</f>
        <v>144.82060676734446</v>
      </c>
      <c r="E393" s="124">
        <f>Manufacturing_Energy_Data!E99</f>
        <v>13.370253732879473</v>
      </c>
      <c r="F393" s="124">
        <v>0.01</v>
      </c>
      <c r="G393" s="124">
        <v>0.01</v>
      </c>
      <c r="H393" s="124">
        <v>0.01</v>
      </c>
      <c r="I393" s="124">
        <f>Manufacturing_Energy_Data!F99</f>
        <v>315.36572210850733</v>
      </c>
      <c r="J393" s="124">
        <f>Manufacturing_Energy_Data!G99</f>
        <v>2062.2055493557114</v>
      </c>
      <c r="K393" s="124">
        <f>Manufacturing_Energy_Data!H99</f>
        <v>39.692067517161526</v>
      </c>
      <c r="L393" s="124">
        <f>Manufacturing_Energy_Data!I99</f>
        <v>2986.514133005855</v>
      </c>
      <c r="M393" s="124">
        <f>Manufacturing_Energy_Data!J99</f>
        <v>3278.8496369605023</v>
      </c>
      <c r="N393" s="124">
        <f>Manufacturing_Energy_Data!K99</f>
        <v>162.38700858836174</v>
      </c>
      <c r="O393" s="124">
        <f>Manufacturing_Energy_Data!L99</f>
        <v>843.66258808021871</v>
      </c>
      <c r="P393" s="124">
        <f>Manufacturing_Energy_Data!M99</f>
        <v>1681.9663811639548</v>
      </c>
      <c r="Q393" s="124">
        <f>Manufacturing_Energy_Data!N99</f>
        <v>210.87604467529428</v>
      </c>
      <c r="R393" s="124">
        <f>Manufacturing_Energy_Data!O99</f>
        <v>77.406168726625395</v>
      </c>
      <c r="S393" s="124">
        <f>Manufacturing_Energy_Data!P99</f>
        <v>51.968914187404209</v>
      </c>
      <c r="T393" s="124">
        <f>Manufacturing_Energy_Data!Q99</f>
        <v>46.141970005738216</v>
      </c>
      <c r="U393" s="124">
        <f>Manufacturing_Energy_Data!R99</f>
        <v>229.98821579246055</v>
      </c>
      <c r="V393" s="124">
        <f>Manufacturing_Energy_Data!S99</f>
        <v>29.433026608129488</v>
      </c>
      <c r="W393" s="124">
        <f>Manufacturing_Energy_Data!T99</f>
        <v>30.337702942254708</v>
      </c>
      <c r="X393" s="124">
        <f t="shared" si="1550"/>
        <v>13113.167221225884</v>
      </c>
      <c r="Y393">
        <v>13610.706868252497</v>
      </c>
      <c r="Z393" s="19">
        <f t="shared" si="1475"/>
        <v>1.0472323626591644</v>
      </c>
      <c r="AA393" s="19">
        <f t="shared" si="1476"/>
        <v>1.5556933369357169</v>
      </c>
      <c r="AB393" s="19">
        <f t="shared" si="1477"/>
        <v>0.26265305328787564</v>
      </c>
      <c r="AC393" s="19">
        <f t="shared" si="1478"/>
        <v>1.1531475451477275E-5</v>
      </c>
      <c r="AD393" s="19">
        <f t="shared" si="1479"/>
        <v>1.0742209770153439E-4</v>
      </c>
      <c r="AE393" s="19">
        <f t="shared" si="1480"/>
        <v>1.9644582558816528E-4</v>
      </c>
      <c r="AF393" s="19">
        <f t="shared" si="1481"/>
        <v>3.0524342936530808</v>
      </c>
      <c r="AG393" s="19">
        <f t="shared" si="1482"/>
        <v>10.245173619494029</v>
      </c>
      <c r="AH393" s="19">
        <f t="shared" si="1483"/>
        <v>0.36283674704739327</v>
      </c>
      <c r="AI393" s="19">
        <f t="shared" si="1484"/>
        <v>4.0633088323488478</v>
      </c>
      <c r="AJ393" s="19">
        <f t="shared" si="1485"/>
        <v>4.1340734830192156</v>
      </c>
      <c r="AK393" s="19">
        <f t="shared" si="1486"/>
        <v>0.65609268185924896</v>
      </c>
      <c r="AL393" s="19">
        <f t="shared" si="1487"/>
        <v>6.6837110018080832</v>
      </c>
      <c r="AM393" s="19">
        <f t="shared" si="1488"/>
        <v>6.8736777964706262</v>
      </c>
      <c r="AN393" s="19">
        <f t="shared" si="1489"/>
        <v>0.6205489994649096</v>
      </c>
      <c r="AO393" s="19">
        <f t="shared" si="1490"/>
        <v>0.24355646244657578</v>
      </c>
      <c r="AP393" s="19">
        <f t="shared" si="1491"/>
        <v>0.20389600832591961</v>
      </c>
      <c r="AQ393" s="19">
        <f t="shared" si="1492"/>
        <v>0.34131562959038753</v>
      </c>
      <c r="AR393" s="19">
        <f t="shared" si="1493"/>
        <v>0.30465420779584479</v>
      </c>
      <c r="AS393" s="19">
        <f t="shared" si="1494"/>
        <v>0.31633260042708361</v>
      </c>
      <c r="AT393" s="19">
        <f t="shared" si="1495"/>
        <v>0.1944248108085968</v>
      </c>
      <c r="AU393" s="19">
        <f t="shared" si="1496"/>
        <v>7.6622454303232876</v>
      </c>
      <c r="AV393" s="19"/>
      <c r="AX393" s="19">
        <f t="shared" si="1513"/>
        <v>0.8702705605405382</v>
      </c>
      <c r="AY393" s="19">
        <f t="shared" si="1514"/>
        <v>0.8445564478850186</v>
      </c>
      <c r="AZ393" s="19">
        <f t="shared" si="1515"/>
        <v>0.79604586093788865</v>
      </c>
      <c r="BA393" s="19">
        <f t="shared" si="1516"/>
        <v>0.78043866808550211</v>
      </c>
      <c r="BB393" s="19">
        <f t="shared" si="1517"/>
        <v>0.91057642105730907</v>
      </c>
      <c r="BC393" s="19">
        <f t="shared" si="1518"/>
        <v>1.6593953036656706</v>
      </c>
      <c r="BD393" s="19">
        <f t="shared" si="1519"/>
        <v>0.91216785355656615</v>
      </c>
      <c r="BE393" s="19">
        <f t="shared" si="1520"/>
        <v>0.92159323409675076</v>
      </c>
      <c r="BF393" s="19">
        <f t="shared" si="1521"/>
        <v>1.2151400919040662</v>
      </c>
      <c r="BG393" s="19">
        <f t="shared" si="1522"/>
        <v>1.0496740443633932</v>
      </c>
      <c r="BH393" s="19">
        <f t="shared" si="1523"/>
        <v>1.0728486453996517</v>
      </c>
      <c r="BI393" s="19">
        <f t="shared" si="1524"/>
        <v>0.69479323258238468</v>
      </c>
      <c r="BJ393" s="19">
        <f t="shared" si="1525"/>
        <v>0.77652080804017942</v>
      </c>
      <c r="BK393" s="19">
        <f t="shared" si="1526"/>
        <v>0.78109411345149449</v>
      </c>
      <c r="BL393" s="19">
        <f t="shared" si="1527"/>
        <v>0.74427340088908689</v>
      </c>
      <c r="BM393" s="19">
        <f t="shared" si="1528"/>
        <v>0.51637980885051282</v>
      </c>
      <c r="BN393" s="19">
        <f t="shared" si="1529"/>
        <v>0.16655503072696354</v>
      </c>
      <c r="BO393" s="19">
        <f t="shared" si="1530"/>
        <v>0.59947366758758736</v>
      </c>
      <c r="BP393" s="19">
        <f t="shared" si="1531"/>
        <v>0.64667875675323749</v>
      </c>
      <c r="BQ393" s="19">
        <f t="shared" si="1532"/>
        <v>0.52353211955700552</v>
      </c>
      <c r="BR393" s="19">
        <f t="shared" si="1533"/>
        <v>0.43871870526275841</v>
      </c>
      <c r="BS393" s="19">
        <f t="shared" si="1534"/>
        <v>0.63139525661178852</v>
      </c>
      <c r="BU393" s="16"/>
      <c r="BV393" s="9">
        <f t="shared" si="1535"/>
        <v>1.8209386725718153</v>
      </c>
      <c r="BW393" s="9">
        <f t="shared" si="1324"/>
        <v>0.63139525661178852</v>
      </c>
      <c r="BX393" s="9">
        <f t="shared" si="1325"/>
        <v>0.82905398612759662</v>
      </c>
      <c r="BY393" s="9">
        <f t="shared" si="1326"/>
        <v>0.83621530025034696</v>
      </c>
      <c r="BZ393" s="9">
        <f t="shared" si="1327"/>
        <v>0.9107539835832007</v>
      </c>
      <c r="CA393" s="9">
        <f t="shared" si="1301"/>
        <v>1.1497338563153841</v>
      </c>
      <c r="CB393" s="9">
        <f t="shared" si="1328"/>
        <v>1.1497320404428109</v>
      </c>
      <c r="CC393" s="9"/>
      <c r="CD393" s="9">
        <f t="shared" si="1329"/>
        <v>0.69326762793343522</v>
      </c>
      <c r="CE393" s="9">
        <f t="shared" si="1330"/>
        <v>0.63139625382965237</v>
      </c>
      <c r="CG393" s="35"/>
      <c r="CH393">
        <f t="shared" si="1331"/>
        <v>2003</v>
      </c>
      <c r="CI393" s="19">
        <f t="shared" si="1332"/>
        <v>6.9254911165739216E-2</v>
      </c>
      <c r="CJ393" s="19">
        <f t="shared" si="1416"/>
        <v>1.1043907571995861E-2</v>
      </c>
      <c r="CK393" s="19">
        <f t="shared" si="1417"/>
        <v>1.0196052187329276E-3</v>
      </c>
      <c r="CL393" s="19">
        <f t="shared" si="1418"/>
        <v>7.6259227319341324E-7</v>
      </c>
      <c r="CM393" s="19">
        <f t="shared" si="1419"/>
        <v>7.6259227319341324E-7</v>
      </c>
      <c r="CN393" s="19">
        <f t="shared" si="1420"/>
        <v>7.6259227319341324E-7</v>
      </c>
      <c r="CO393" s="19">
        <f t="shared" si="1421"/>
        <v>2.4049546291000885E-2</v>
      </c>
      <c r="CP393" s="19">
        <f t="shared" si="1422"/>
        <v>0.15726220176752434</v>
      </c>
      <c r="CQ393" s="19">
        <f t="shared" si="1423"/>
        <v>3.0268863995658642E-3</v>
      </c>
      <c r="CR393" s="19">
        <f t="shared" si="1424"/>
        <v>0.22774926016131905</v>
      </c>
      <c r="CS393" s="19">
        <f t="shared" si="1425"/>
        <v>0.25004253981091068</v>
      </c>
      <c r="CT393" s="19">
        <f t="shared" si="1426"/>
        <v>1.2383507801647708E-2</v>
      </c>
      <c r="CU393" s="19">
        <f t="shared" si="1427"/>
        <v>6.4337057085233212E-2</v>
      </c>
      <c r="CV393" s="19">
        <f t="shared" si="1428"/>
        <v>0.12826545660467192</v>
      </c>
      <c r="CW393" s="19">
        <f t="shared" si="1429"/>
        <v>1.6081244227096843E-2</v>
      </c>
      <c r="CX393" s="19">
        <f t="shared" si="1430"/>
        <v>5.9029346168430153E-3</v>
      </c>
      <c r="CY393" s="19">
        <f t="shared" si="1415"/>
        <v>3.9631092405566001E-3</v>
      </c>
      <c r="CZ393" s="19">
        <f t="shared" si="1431"/>
        <v>3.5187509796298193E-3</v>
      </c>
      <c r="DA393" s="19">
        <f t="shared" si="1432"/>
        <v>1.7538723628886973E-2</v>
      </c>
      <c r="DB393" s="19">
        <f t="shared" si="1433"/>
        <v>2.2445398668055681E-3</v>
      </c>
      <c r="DC393" s="19">
        <f t="shared" si="1434"/>
        <v>2.3135297850200519E-3</v>
      </c>
      <c r="DF393" s="19">
        <f t="shared" si="1386"/>
        <v>7.0483624951614907E-2</v>
      </c>
      <c r="DG393" s="19">
        <f t="shared" si="1437"/>
        <v>1.1536014285240594E-2</v>
      </c>
      <c r="DH393" s="19">
        <f t="shared" si="1438"/>
        <v>1.3143672682199587E-3</v>
      </c>
      <c r="DI393" s="19">
        <f t="shared" si="1439"/>
        <v>7.5345859582775777E-7</v>
      </c>
      <c r="DJ393" s="19">
        <f t="shared" si="1440"/>
        <v>7.5345859582775777E-7</v>
      </c>
      <c r="DK393" s="19">
        <f t="shared" si="1441"/>
        <v>7.5345859582775777E-7</v>
      </c>
      <c r="DL393" s="19">
        <f t="shared" si="1442"/>
        <v>2.3309594568343757E-2</v>
      </c>
      <c r="DM393" s="19">
        <f t="shared" si="1443"/>
        <v>0.15818698316925628</v>
      </c>
      <c r="DN393" s="19">
        <f t="shared" si="1444"/>
        <v>3.2852498298815507E-3</v>
      </c>
      <c r="DO393" s="19">
        <f t="shared" si="1445"/>
        <v>0.22832986867434726</v>
      </c>
      <c r="DP393" s="19">
        <f t="shared" si="1446"/>
        <v>0.24583603867087242</v>
      </c>
      <c r="DQ393" s="19">
        <f t="shared" si="1447"/>
        <v>1.2390595122930212E-2</v>
      </c>
      <c r="DR393" s="19">
        <f t="shared" si="1448"/>
        <v>6.6052089326918348E-2</v>
      </c>
      <c r="DS393" s="19">
        <f t="shared" si="1449"/>
        <v>0.1247675679771772</v>
      </c>
      <c r="DT393" s="19">
        <f t="shared" si="1450"/>
        <v>1.6457461463550975E-2</v>
      </c>
      <c r="DU393" s="19">
        <f t="shared" si="1451"/>
        <v>6.3352832128945932E-3</v>
      </c>
      <c r="DV393" s="19">
        <f t="shared" si="1435"/>
        <v>4.5292918545450653E-3</v>
      </c>
      <c r="DW393" s="19">
        <f t="shared" si="1452"/>
        <v>3.8193523222842009E-3</v>
      </c>
      <c r="DX393" s="19">
        <f t="shared" si="1453"/>
        <v>1.8129806449898218E-2</v>
      </c>
      <c r="DY393" s="19">
        <f t="shared" si="1454"/>
        <v>2.5564692102700961E-3</v>
      </c>
      <c r="DZ393" s="19">
        <f t="shared" si="1455"/>
        <v>2.4781254189892234E-3</v>
      </c>
      <c r="EA393" s="19">
        <f t="shared" si="1355"/>
        <v>0.99980004415302237</v>
      </c>
      <c r="EB393" s="19"/>
      <c r="EC393" s="19">
        <f t="shared" si="1387"/>
        <v>7.0497721383204079E-2</v>
      </c>
      <c r="ED393" s="19">
        <f t="shared" si="1456"/>
        <v>1.1538321440076845E-2</v>
      </c>
      <c r="EE393" s="19">
        <f t="shared" si="1457"/>
        <v>1.3146301362023053E-3</v>
      </c>
      <c r="EF393" s="19">
        <f t="shared" si="1458"/>
        <v>7.5360928441051227E-7</v>
      </c>
      <c r="EG393" s="19">
        <f t="shared" si="1459"/>
        <v>7.5360928441051227E-7</v>
      </c>
      <c r="EH393" s="19">
        <f t="shared" si="1460"/>
        <v>7.5360928441051227E-7</v>
      </c>
      <c r="EI393" s="19">
        <f t="shared" si="1461"/>
        <v>2.3314256390226919E-2</v>
      </c>
      <c r="EJ393" s="19">
        <f t="shared" si="1462"/>
        <v>0.15821861990740749</v>
      </c>
      <c r="EK393" s="19">
        <f t="shared" si="1463"/>
        <v>3.2859068661720658E-3</v>
      </c>
      <c r="EL393" s="19">
        <f t="shared" si="1464"/>
        <v>0.22837553369761673</v>
      </c>
      <c r="EM393" s="19">
        <f t="shared" si="1465"/>
        <v>0.24588520485526852</v>
      </c>
      <c r="EN393" s="19">
        <f t="shared" si="1466"/>
        <v>1.2393073190376649E-2</v>
      </c>
      <c r="EO393" s="19">
        <f t="shared" si="1467"/>
        <v>6.6065299469829669E-2</v>
      </c>
      <c r="EP393" s="19">
        <f t="shared" si="1468"/>
        <v>0.1247925209714045</v>
      </c>
      <c r="EQ393" s="19">
        <f t="shared" si="1469"/>
        <v>1.6460752887336453E-2</v>
      </c>
      <c r="ER393" s="19">
        <f t="shared" si="1470"/>
        <v>6.3365502431653817E-3</v>
      </c>
      <c r="ES393" s="19">
        <f t="shared" si="1436"/>
        <v>4.5301976940619578E-3</v>
      </c>
      <c r="ET393" s="19">
        <f t="shared" si="1471"/>
        <v>3.820116176849896E-3</v>
      </c>
      <c r="EU393" s="19">
        <f t="shared" si="1472"/>
        <v>1.813343233571952E-2</v>
      </c>
      <c r="EV393" s="19">
        <f t="shared" si="1473"/>
        <v>2.556980493470373E-3</v>
      </c>
      <c r="EW393" s="19">
        <f t="shared" si="1474"/>
        <v>2.4786210337573648E-3</v>
      </c>
      <c r="EX393" s="19"/>
      <c r="EY393" s="19"/>
      <c r="EZ393" s="19">
        <f t="shared" si="1388"/>
        <v>-7.1975265625310064E-2</v>
      </c>
      <c r="FA393" s="19">
        <f t="shared" si="1399"/>
        <v>-6.7359985773868161E-2</v>
      </c>
      <c r="FB393" s="19">
        <f t="shared" si="1400"/>
        <v>-0.38076333265111861</v>
      </c>
      <c r="FC393" s="19">
        <f t="shared" si="1401"/>
        <v>-1.2757569354306088E-2</v>
      </c>
      <c r="FD393" s="19">
        <f t="shared" si="1402"/>
        <v>4.3352864547576489E-2</v>
      </c>
      <c r="FE393" s="19">
        <f t="shared" si="1403"/>
        <v>0.13145228305679182</v>
      </c>
      <c r="FF393" s="19">
        <f t="shared" si="1404"/>
        <v>4.2436910295987125E-2</v>
      </c>
      <c r="FG393" s="19">
        <f t="shared" si="1405"/>
        <v>-5.4841482445274056E-3</v>
      </c>
      <c r="FH393" s="19">
        <f t="shared" si="1406"/>
        <v>-0.13525823285650426</v>
      </c>
      <c r="FI393" s="19">
        <f t="shared" si="1407"/>
        <v>2.5323186003266086E-2</v>
      </c>
      <c r="FJ393" s="19">
        <f t="shared" si="1408"/>
        <v>1.2995394801344774E-2</v>
      </c>
      <c r="FK393" s="19">
        <f t="shared" si="1409"/>
        <v>-2.0658355040719063E-2</v>
      </c>
      <c r="FL393" s="19">
        <f t="shared" si="1410"/>
        <v>-8.4658464205738707E-2</v>
      </c>
      <c r="FM393" s="19">
        <f t="shared" si="1411"/>
        <v>6.7814755496212215E-2</v>
      </c>
      <c r="FN393" s="19">
        <f t="shared" si="1412"/>
        <v>-5.3530203247739806E-2</v>
      </c>
      <c r="FO393" s="19">
        <f t="shared" si="1413"/>
        <v>-0.17126070527046475</v>
      </c>
      <c r="FP393" s="19">
        <f t="shared" si="1394"/>
        <v>-0.35982253150700488</v>
      </c>
      <c r="FQ393" s="19">
        <f t="shared" si="1395"/>
        <v>-0.16040586884771887</v>
      </c>
      <c r="FR393" s="19">
        <f t="shared" si="1396"/>
        <v>-9.6680805153237417E-2</v>
      </c>
      <c r="FS393" s="19">
        <f t="shared" si="1397"/>
        <v>-0.26558909768688194</v>
      </c>
      <c r="FT393" s="19">
        <f t="shared" si="1398"/>
        <v>-0.18565526204064411</v>
      </c>
      <c r="FU393" s="19"/>
      <c r="FV393" s="19"/>
      <c r="FW393" s="19">
        <f t="shared" si="1547"/>
        <v>0.99781859583640009</v>
      </c>
      <c r="FX393" s="19">
        <f t="shared" si="1389"/>
        <v>0.58210512003064241</v>
      </c>
      <c r="FY393" s="19">
        <f t="shared" si="1536"/>
        <v>0.9107539835832007</v>
      </c>
      <c r="FZ393" s="19"/>
      <c r="GA393" s="19">
        <f t="shared" si="1548"/>
        <v>0.91968501317089868</v>
      </c>
      <c r="GB393" s="19">
        <f t="shared" si="1390"/>
        <v>0.71843173147271622</v>
      </c>
      <c r="GC393" s="19">
        <f t="shared" si="1537"/>
        <v>0.82905398612759662</v>
      </c>
      <c r="GD393" s="19"/>
      <c r="GE393" s="19">
        <f t="shared" si="1549"/>
        <v>1.0078567872530606</v>
      </c>
      <c r="GF393" s="19">
        <f t="shared" si="1391"/>
        <v>0.77215076780669289</v>
      </c>
      <c r="GG393" s="19">
        <f t="shared" si="1538"/>
        <v>0.83621530025034696</v>
      </c>
      <c r="GH393" s="19"/>
      <c r="GI393" s="132">
        <f t="shared" si="1497"/>
        <v>1.8209386725718153</v>
      </c>
      <c r="GJ393" s="19">
        <f t="shared" si="1362"/>
        <v>1.1497338563153841</v>
      </c>
      <c r="GK393" s="19">
        <f t="shared" si="1539"/>
        <v>1.1497320404428109</v>
      </c>
      <c r="GL393" s="3"/>
      <c r="GM393" s="3"/>
      <c r="GN393" s="8"/>
      <c r="GO393" s="5">
        <f t="shared" si="1392"/>
        <v>54</v>
      </c>
      <c r="GP393" t="b">
        <f t="shared" si="1363"/>
        <v>0</v>
      </c>
      <c r="GS393" s="11"/>
      <c r="GT393" s="11"/>
      <c r="GU393" s="11"/>
      <c r="GV393" s="11"/>
      <c r="GW393" s="11"/>
      <c r="GX393" s="11"/>
      <c r="GY393" s="11"/>
      <c r="GZ393" s="11" t="str">
        <f ca="1">IF(GP393,OFFSET(#REF!,$GP$253+$GO393,0),"")</f>
        <v/>
      </c>
      <c r="HA393" s="12" t="str">
        <f t="shared" ca="1" si="1502"/>
        <v/>
      </c>
      <c r="HB393" s="12" t="str">
        <f t="shared" ca="1" si="1503"/>
        <v/>
      </c>
      <c r="HC393" s="12" t="str">
        <f t="shared" ca="1" si="1504"/>
        <v/>
      </c>
      <c r="HD393" s="12" t="str">
        <f t="shared" ca="1" si="1505"/>
        <v/>
      </c>
      <c r="HE393" t="str">
        <f t="shared" ca="1" si="1371"/>
        <v/>
      </c>
      <c r="HF393" s="12" t="str">
        <f t="shared" ca="1" si="1506"/>
        <v/>
      </c>
      <c r="HG393" s="12" t="str">
        <f t="shared" ca="1" si="1507"/>
        <v/>
      </c>
      <c r="HH393" s="12" t="str">
        <f t="shared" ca="1" si="1508"/>
        <v/>
      </c>
      <c r="HJ393" s="17"/>
      <c r="HL393" s="18">
        <f t="shared" si="1372"/>
        <v>2003</v>
      </c>
      <c r="HM393" s="9">
        <f t="shared" si="1540"/>
        <v>1.2888240672210374</v>
      </c>
      <c r="HN393" s="9">
        <f t="shared" si="1541"/>
        <v>0.71358347440437309</v>
      </c>
      <c r="HO393" s="9">
        <f t="shared" si="1542"/>
        <v>0.86426010630312011</v>
      </c>
      <c r="HP393" s="9">
        <f t="shared" si="1543"/>
        <v>0.92293060850979769</v>
      </c>
      <c r="HQ393" s="9">
        <f t="shared" si="1544"/>
        <v>0.89460589442119798</v>
      </c>
      <c r="HR393" s="9">
        <f t="shared" si="1317"/>
        <v>0.91968458833868705</v>
      </c>
      <c r="HS393" s="9">
        <f t="shared" si="1545"/>
        <v>0.91968355578356309</v>
      </c>
      <c r="HT393" s="9"/>
      <c r="HU393" s="9">
        <f t="shared" si="1546"/>
        <v>0.79765210582108115</v>
      </c>
      <c r="HV393" s="23">
        <f t="shared" si="1320"/>
        <v>0.71358427556502035</v>
      </c>
      <c r="HX393" s="8"/>
      <c r="HY393" s="5">
        <f t="shared" si="1393"/>
        <v>54</v>
      </c>
      <c r="HZ393" t="b">
        <f t="shared" si="1373"/>
        <v>0</v>
      </c>
      <c r="IC393" s="11"/>
      <c r="ID393" s="11"/>
      <c r="IE393" s="11"/>
      <c r="IF393" t="str">
        <f t="shared" ca="1" si="1375"/>
        <v/>
      </c>
      <c r="IG393" s="12" t="str">
        <f t="shared" si="1376"/>
        <v/>
      </c>
      <c r="IH393" s="19" t="str">
        <f t="shared" ca="1" si="1377"/>
        <v/>
      </c>
      <c r="II393" s="19" t="str">
        <f t="shared" ca="1" si="1378"/>
        <v/>
      </c>
      <c r="IJ393" s="11" t="str">
        <f t="shared" ca="1" si="1379"/>
        <v/>
      </c>
      <c r="IK393" s="12" t="str">
        <f t="shared" ca="1" si="1380"/>
        <v/>
      </c>
      <c r="IL393" s="12" t="str">
        <f t="shared" ca="1" si="1499"/>
        <v/>
      </c>
      <c r="IM393" s="12" t="str">
        <f t="shared" ca="1" si="1500"/>
        <v/>
      </c>
      <c r="IN393" s="12" t="str">
        <f t="shared" ca="1" si="1501"/>
        <v/>
      </c>
      <c r="IO393" t="str">
        <f t="shared" ca="1" si="1381"/>
        <v/>
      </c>
      <c r="IP393" s="12" t="str">
        <f t="shared" ca="1" si="1382"/>
        <v/>
      </c>
      <c r="IQ393" s="12" t="str">
        <f t="shared" ca="1" si="1383"/>
        <v/>
      </c>
      <c r="IR393" s="12" t="str">
        <f t="shared" ca="1" si="1384"/>
        <v/>
      </c>
    </row>
    <row r="394" spans="1:252" x14ac:dyDescent="0.2">
      <c r="A394" t="s">
        <v>218</v>
      </c>
      <c r="B394" s="1">
        <f t="shared" si="1385"/>
        <v>2004</v>
      </c>
      <c r="C394" s="124">
        <f>Manufacturing_Energy_Data!C100</f>
        <v>876.87404509058865</v>
      </c>
      <c r="D394" s="124">
        <f>Manufacturing_Energy_Data!D100</f>
        <v>150.15509141889578</v>
      </c>
      <c r="E394" s="124">
        <f>Manufacturing_Energy_Data!E100</f>
        <v>12.950620915309582</v>
      </c>
      <c r="F394" s="124">
        <v>0.01</v>
      </c>
      <c r="G394" s="124">
        <v>0.01</v>
      </c>
      <c r="H394" s="124">
        <v>0.01</v>
      </c>
      <c r="I394" s="124">
        <f>Manufacturing_Energy_Data!F100</f>
        <v>334.05313526607807</v>
      </c>
      <c r="J394" s="124">
        <f>Manufacturing_Energy_Data!G100</f>
        <v>2028.3709641295484</v>
      </c>
      <c r="K394" s="124">
        <f>Manufacturing_Energy_Data!H100</f>
        <v>39.966826921984563</v>
      </c>
      <c r="L394" s="124">
        <f>Manufacturing_Energy_Data!I100</f>
        <v>3077.7580838021422</v>
      </c>
      <c r="M394" s="124">
        <f>Manufacturing_Energy_Data!J100</f>
        <v>3050.2080438901307</v>
      </c>
      <c r="N394" s="124">
        <f>Manufacturing_Energy_Data!K100</f>
        <v>156.34521408513098</v>
      </c>
      <c r="O394" s="124">
        <f>Manufacturing_Energy_Data!L100</f>
        <v>846.35668023327139</v>
      </c>
      <c r="P394" s="124">
        <f>Manufacturing_Energy_Data!M100</f>
        <v>1709.7117812587637</v>
      </c>
      <c r="Q394" s="124">
        <f>Manufacturing_Energy_Data!N100</f>
        <v>206.00060290700236</v>
      </c>
      <c r="R394" s="124">
        <f>Manufacturing_Energy_Data!O100</f>
        <v>80.038938927797375</v>
      </c>
      <c r="S394" s="124">
        <f>Manufacturing_Energy_Data!P100</f>
        <v>42.613564787609363</v>
      </c>
      <c r="T394" s="124">
        <f>Manufacturing_Energy_Data!Q100</f>
        <v>40.590875635963556</v>
      </c>
      <c r="U394" s="124">
        <f>Manufacturing_Energy_Data!R100</f>
        <v>241.72063665115977</v>
      </c>
      <c r="V394" s="124">
        <f>Manufacturing_Energy_Data!S100</f>
        <v>28.467484332631365</v>
      </c>
      <c r="W394" s="124">
        <f>Manufacturing_Energy_Data!T100</f>
        <v>28.689353232890731</v>
      </c>
      <c r="X394" s="124">
        <f t="shared" si="1550"/>
        <v>12950.901943486901</v>
      </c>
      <c r="Y394">
        <v>13177.242505904896</v>
      </c>
      <c r="Z394" s="19">
        <f t="shared" si="1475"/>
        <v>1.0104552772109472</v>
      </c>
      <c r="AA394" s="19">
        <f t="shared" si="1476"/>
        <v>1.6103053298918473</v>
      </c>
      <c r="AB394" s="19">
        <f t="shared" si="1477"/>
        <v>0.29315280056550791</v>
      </c>
      <c r="AC394" s="19">
        <f t="shared" si="1478"/>
        <v>1.1523379929743029E-5</v>
      </c>
      <c r="AD394" s="19">
        <f t="shared" si="1479"/>
        <v>1.0724280573340609E-4</v>
      </c>
      <c r="AE394" s="19">
        <f t="shared" si="1480"/>
        <v>2.2636196556333237E-4</v>
      </c>
      <c r="AF394" s="19">
        <f t="shared" si="1481"/>
        <v>3.1435603205440263</v>
      </c>
      <c r="AG394" s="19">
        <f t="shared" si="1482"/>
        <v>10.061246821612873</v>
      </c>
      <c r="AH394" s="19">
        <f t="shared" si="1483"/>
        <v>0.36609923866636962</v>
      </c>
      <c r="AI394" s="19">
        <f t="shared" si="1484"/>
        <v>3.8502892645447795</v>
      </c>
      <c r="AJ394" s="19">
        <f t="shared" si="1485"/>
        <v>3.6711564646876833</v>
      </c>
      <c r="AK394" s="19">
        <f t="shared" si="1486"/>
        <v>0.62486169302720274</v>
      </c>
      <c r="AL394" s="19">
        <f t="shared" si="1487"/>
        <v>6.5366384832060822</v>
      </c>
      <c r="AM394" s="19">
        <f t="shared" si="1488"/>
        <v>6.3673014936388839</v>
      </c>
      <c r="AN394" s="19">
        <f t="shared" si="1489"/>
        <v>0.60840371947178118</v>
      </c>
      <c r="AO394" s="19">
        <f t="shared" si="1490"/>
        <v>0.24243893021660357</v>
      </c>
      <c r="AP394" s="19">
        <f t="shared" si="1491"/>
        <v>0.15334044758380563</v>
      </c>
      <c r="AQ394" s="19">
        <f t="shared" si="1492"/>
        <v>0.29730946623366883</v>
      </c>
      <c r="AR394" s="19">
        <f t="shared" si="1493"/>
        <v>0.31410911879788694</v>
      </c>
      <c r="AS394" s="19">
        <f t="shared" si="1494"/>
        <v>0.29948378862395197</v>
      </c>
      <c r="AT394" s="19">
        <f t="shared" si="1495"/>
        <v>0.18385738726962048</v>
      </c>
      <c r="AU394" s="19">
        <f t="shared" si="1496"/>
        <v>7.0684699626428849</v>
      </c>
      <c r="AV394" s="19"/>
      <c r="AX394" s="19">
        <f t="shared" si="1513"/>
        <v>0.83970808375955264</v>
      </c>
      <c r="AY394" s="19">
        <f t="shared" si="1514"/>
        <v>0.87420426451306976</v>
      </c>
      <c r="AZ394" s="19">
        <f t="shared" si="1515"/>
        <v>0.88848414511576213</v>
      </c>
      <c r="BA394" s="19">
        <f t="shared" si="1516"/>
        <v>0.77989077131146689</v>
      </c>
      <c r="BB394" s="19">
        <f t="shared" si="1517"/>
        <v>0.90905663097541922</v>
      </c>
      <c r="BC394" s="19">
        <f t="shared" si="1518"/>
        <v>1.9120995901017159</v>
      </c>
      <c r="BD394" s="19">
        <f t="shared" si="1519"/>
        <v>0.93939931027459855</v>
      </c>
      <c r="BE394" s="19">
        <f t="shared" si="1520"/>
        <v>0.90504830291336624</v>
      </c>
      <c r="BF394" s="19">
        <f t="shared" si="1521"/>
        <v>1.2260661747718562</v>
      </c>
      <c r="BG394" s="19">
        <f t="shared" si="1522"/>
        <v>0.99464472700378137</v>
      </c>
      <c r="BH394" s="19">
        <f t="shared" si="1523"/>
        <v>0.95271534392608381</v>
      </c>
      <c r="BI394" s="19">
        <f t="shared" si="1524"/>
        <v>0.66172003989584161</v>
      </c>
      <c r="BJ394" s="19">
        <f t="shared" si="1525"/>
        <v>0.75943376299073984</v>
      </c>
      <c r="BK394" s="19">
        <f t="shared" si="1526"/>
        <v>0.72355176697486834</v>
      </c>
      <c r="BL394" s="19">
        <f t="shared" si="1527"/>
        <v>0.72970660785093777</v>
      </c>
      <c r="BM394" s="19">
        <f t="shared" si="1528"/>
        <v>0.51401045648966581</v>
      </c>
      <c r="BN394" s="19">
        <f t="shared" si="1529"/>
        <v>0.12525808214049497</v>
      </c>
      <c r="BO394" s="19">
        <f t="shared" si="1530"/>
        <v>0.52218293180859621</v>
      </c>
      <c r="BP394" s="19">
        <f t="shared" si="1531"/>
        <v>0.6667483633286716</v>
      </c>
      <c r="BQ394" s="19">
        <f t="shared" si="1532"/>
        <v>0.49564724729470494</v>
      </c>
      <c r="BR394" s="19">
        <f t="shared" si="1533"/>
        <v>0.41487336189479201</v>
      </c>
      <c r="BS394" s="19">
        <f t="shared" si="1534"/>
        <v>0.5824661251717852</v>
      </c>
      <c r="BU394" s="16"/>
      <c r="BV394" s="9">
        <f t="shared" si="1535"/>
        <v>1.9494781735047468</v>
      </c>
      <c r="BW394" s="9">
        <f>BS394</f>
        <v>0.5824661251717852</v>
      </c>
      <c r="BX394" s="9">
        <f>GC394</f>
        <v>0.80045535357904329</v>
      </c>
      <c r="BY394" s="9">
        <f>GG394</f>
        <v>0.84746172552378629</v>
      </c>
      <c r="BZ394" s="9">
        <f>FY394</f>
        <v>0.85864601038682031</v>
      </c>
      <c r="CA394" s="9">
        <f>BV394*BX394*BY394*BZ394</f>
        <v>1.135506801991623</v>
      </c>
      <c r="CB394" s="9">
        <f>GK394</f>
        <v>1.1355049978282792</v>
      </c>
      <c r="CC394" s="9"/>
      <c r="CD394" s="9">
        <f>BX394*BY394</f>
        <v>0.67835527514884852</v>
      </c>
      <c r="CE394" s="9">
        <f>CD394*BZ394</f>
        <v>0.58246705063141258</v>
      </c>
      <c r="CG394" s="35"/>
      <c r="CH394">
        <f t="shared" si="1331"/>
        <v>2004</v>
      </c>
      <c r="CI394" s="19">
        <f t="shared" si="1332"/>
        <v>6.7707565767770692E-2</v>
      </c>
      <c r="CJ394" s="19">
        <f t="shared" si="1416"/>
        <v>1.1594180241200099E-2</v>
      </c>
      <c r="CK394" s="19">
        <f t="shared" si="1417"/>
        <v>9.9997830049377689E-4</v>
      </c>
      <c r="CL394" s="19">
        <f t="shared" si="1418"/>
        <v>7.7214699359445544E-7</v>
      </c>
      <c r="CM394" s="19">
        <f t="shared" si="1419"/>
        <v>7.7214699359445544E-7</v>
      </c>
      <c r="CN394" s="19">
        <f t="shared" si="1420"/>
        <v>7.7214699359445544E-7</v>
      </c>
      <c r="CO394" s="19">
        <f t="shared" si="1421"/>
        <v>2.5793812409650414E-2</v>
      </c>
      <c r="CP394" s="19">
        <f t="shared" si="1422"/>
        <v>0.15662005418469177</v>
      </c>
      <c r="CQ394" s="19">
        <f t="shared" si="1423"/>
        <v>3.0860265251320324E-3</v>
      </c>
      <c r="CR394" s="19">
        <f t="shared" si="1424"/>
        <v>0.23764816514188561</v>
      </c>
      <c r="CS394" s="19">
        <f t="shared" si="1425"/>
        <v>0.23552089709273891</v>
      </c>
      <c r="CT394" s="19">
        <f t="shared" si="1426"/>
        <v>1.207214870187154E-2</v>
      </c>
      <c r="CU394" s="19">
        <f t="shared" si="1427"/>
        <v>6.5351176615070436E-2</v>
      </c>
      <c r="CV394" s="19">
        <f t="shared" si="1428"/>
        <v>0.13201488118119756</v>
      </c>
      <c r="CW394" s="19">
        <f t="shared" si="1429"/>
        <v>1.5906274621328712E-2</v>
      </c>
      <c r="CX394" s="19">
        <f t="shared" si="1430"/>
        <v>6.1801826063588965E-3</v>
      </c>
      <c r="CY394" s="19">
        <f t="shared" si="1415"/>
        <v>3.2903935937095116E-3</v>
      </c>
      <c r="CZ394" s="19">
        <f t="shared" si="1431"/>
        <v>3.1342122589675687E-3</v>
      </c>
      <c r="DA394" s="19">
        <f t="shared" si="1432"/>
        <v>1.8664386287993075E-2</v>
      </c>
      <c r="DB394" s="19">
        <f t="shared" si="1433"/>
        <v>2.1981082442638572E-3</v>
      </c>
      <c r="DC394" s="19">
        <f t="shared" si="1434"/>
        <v>2.2152397846945948E-3</v>
      </c>
      <c r="DF394" s="19">
        <f t="shared" si="1386"/>
        <v>6.8478324822897257E-2</v>
      </c>
      <c r="DG394" s="19">
        <f t="shared" si="1437"/>
        <v>1.1316814273830248E-2</v>
      </c>
      <c r="DH394" s="19">
        <f t="shared" si="1438"/>
        <v>1.0097599687665239E-3</v>
      </c>
      <c r="DI394" s="19">
        <f t="shared" si="1439"/>
        <v>7.6735971926416453E-7</v>
      </c>
      <c r="DJ394" s="19">
        <f t="shared" si="1440"/>
        <v>7.6735971926416453E-7</v>
      </c>
      <c r="DK394" s="19">
        <f t="shared" si="1441"/>
        <v>7.6735971926416453E-7</v>
      </c>
      <c r="DL394" s="19">
        <f t="shared" si="1442"/>
        <v>2.4911502606639418E-2</v>
      </c>
      <c r="DM394" s="19">
        <f t="shared" si="1443"/>
        <v>0.15694090902246546</v>
      </c>
      <c r="DN394" s="19">
        <f t="shared" si="1444"/>
        <v>3.0563611002360743E-3</v>
      </c>
      <c r="DO394" s="19">
        <f t="shared" si="1445"/>
        <v>0.23266361714730766</v>
      </c>
      <c r="DP394" s="19">
        <f t="shared" si="1446"/>
        <v>0.24270931856490557</v>
      </c>
      <c r="DQ394" s="19">
        <f t="shared" si="1447"/>
        <v>1.2227167541085406E-2</v>
      </c>
      <c r="DR394" s="19">
        <f t="shared" si="1448"/>
        <v>6.4842795148146434E-2</v>
      </c>
      <c r="DS394" s="19">
        <f t="shared" si="1449"/>
        <v>0.13013116644401387</v>
      </c>
      <c r="DT394" s="19">
        <f t="shared" si="1450"/>
        <v>1.5993599910917613E-2</v>
      </c>
      <c r="DU394" s="19">
        <f t="shared" si="1451"/>
        <v>6.0404982168809108E-3</v>
      </c>
      <c r="DV394" s="19">
        <f t="shared" si="1435"/>
        <v>3.6163291182007497E-3</v>
      </c>
      <c r="DW394" s="19">
        <f t="shared" si="1452"/>
        <v>3.322773948303436E-3</v>
      </c>
      <c r="DX394" s="19">
        <f t="shared" si="1453"/>
        <v>1.8095720085592897E-2</v>
      </c>
      <c r="DY394" s="19">
        <f t="shared" si="1454"/>
        <v>2.2212431744056092E-3</v>
      </c>
      <c r="DZ394" s="19">
        <f t="shared" si="1455"/>
        <v>2.2640292012257889E-3</v>
      </c>
      <c r="EA394" s="19">
        <f t="shared" si="1355"/>
        <v>0.99984423237497877</v>
      </c>
      <c r="EB394" s="19"/>
      <c r="EC394" s="19">
        <f t="shared" si="1387"/>
        <v>6.8488993190706671E-2</v>
      </c>
      <c r="ED394" s="19">
        <f t="shared" si="1456"/>
        <v>1.131857734174139E-2</v>
      </c>
      <c r="EE394" s="19">
        <f t="shared" si="1457"/>
        <v>1.0099172811828816E-3</v>
      </c>
      <c r="EF394" s="19">
        <f t="shared" si="1458"/>
        <v>7.6747926768694513E-7</v>
      </c>
      <c r="EG394" s="19">
        <f t="shared" si="1459"/>
        <v>7.6747926768694513E-7</v>
      </c>
      <c r="EH394" s="19">
        <f t="shared" si="1460"/>
        <v>7.6747926768694513E-7</v>
      </c>
      <c r="EI394" s="19">
        <f t="shared" si="1461"/>
        <v>2.4915383616771897E-2</v>
      </c>
      <c r="EJ394" s="19">
        <f t="shared" si="1462"/>
        <v>0.15696535914366988</v>
      </c>
      <c r="EK394" s="19">
        <f t="shared" si="1463"/>
        <v>3.056837256515598E-3</v>
      </c>
      <c r="EL394" s="19">
        <f t="shared" si="1464"/>
        <v>0.23269986425250502</v>
      </c>
      <c r="EM394" s="19">
        <f t="shared" si="1465"/>
        <v>0.24274713070893683</v>
      </c>
      <c r="EN394" s="19">
        <f t="shared" si="1466"/>
        <v>1.2229072434654766E-2</v>
      </c>
      <c r="EO394" s="19">
        <f t="shared" si="1467"/>
        <v>6.4852897129908105E-2</v>
      </c>
      <c r="EP394" s="19">
        <f t="shared" si="1468"/>
        <v>0.13015143982468846</v>
      </c>
      <c r="EQ394" s="19">
        <f t="shared" si="1469"/>
        <v>1.5996091584113293E-2</v>
      </c>
      <c r="ER394" s="19">
        <f t="shared" si="1470"/>
        <v>6.0414392775288818E-3</v>
      </c>
      <c r="ES394" s="19">
        <f t="shared" si="1436"/>
        <v>3.61689251295745E-3</v>
      </c>
      <c r="ET394" s="19">
        <f t="shared" si="1471"/>
        <v>3.3232916095447076E-3</v>
      </c>
      <c r="EU394" s="19">
        <f t="shared" si="1472"/>
        <v>1.8098539252068543E-2</v>
      </c>
      <c r="EV394" s="19">
        <f t="shared" si="1473"/>
        <v>2.2215892260831292E-3</v>
      </c>
      <c r="EW394" s="19">
        <f t="shared" si="1474"/>
        <v>2.2643819186193934E-3</v>
      </c>
      <c r="EX394" s="19"/>
      <c r="EY394" s="19"/>
      <c r="EZ394" s="19">
        <f t="shared" si="1388"/>
        <v>-3.5749840323933517E-2</v>
      </c>
      <c r="FA394" s="19">
        <f t="shared" si="1399"/>
        <v>3.4502484810413202E-2</v>
      </c>
      <c r="FB394" s="19">
        <f t="shared" si="1400"/>
        <v>0.10986000445540624</v>
      </c>
      <c r="FC394" s="19">
        <f t="shared" si="1401"/>
        <v>-7.0228348285941581E-4</v>
      </c>
      <c r="FD394" s="19">
        <f t="shared" si="1402"/>
        <v>-1.6704361723793742E-3</v>
      </c>
      <c r="FE394" s="19">
        <f t="shared" si="1403"/>
        <v>0.14174863904198295</v>
      </c>
      <c r="FF394" s="19">
        <f t="shared" si="1404"/>
        <v>2.9416616281955639E-2</v>
      </c>
      <c r="FG394" s="19">
        <f t="shared" si="1405"/>
        <v>-1.8115632779245442E-2</v>
      </c>
      <c r="FH394" s="19">
        <f t="shared" si="1406"/>
        <v>8.9514400927065609E-3</v>
      </c>
      <c r="FI394" s="19">
        <f t="shared" si="1407"/>
        <v>-5.3849345906906161E-2</v>
      </c>
      <c r="FJ394" s="19">
        <f t="shared" si="1408"/>
        <v>-0.11875651096170133</v>
      </c>
      <c r="FK394" s="19">
        <f t="shared" si="1409"/>
        <v>-4.8771728195141167E-2</v>
      </c>
      <c r="FL394" s="19">
        <f t="shared" si="1410"/>
        <v>-2.2250332550954471E-2</v>
      </c>
      <c r="FM394" s="19">
        <f t="shared" si="1411"/>
        <v>-7.65235520868945E-2</v>
      </c>
      <c r="FN394" s="19">
        <f t="shared" si="1412"/>
        <v>-1.9765895341590903E-2</v>
      </c>
      <c r="FO394" s="19">
        <f t="shared" si="1413"/>
        <v>-4.5989497699956963E-3</v>
      </c>
      <c r="FP394" s="19">
        <f t="shared" si="1394"/>
        <v>-0.28494950373819466</v>
      </c>
      <c r="FQ394" s="19">
        <f t="shared" si="1395"/>
        <v>-0.13803407897633907</v>
      </c>
      <c r="FR394" s="19">
        <f t="shared" si="1396"/>
        <v>3.0563049134298817E-2</v>
      </c>
      <c r="FS394" s="19">
        <f t="shared" si="1397"/>
        <v>-5.4733905102717514E-2</v>
      </c>
      <c r="FT394" s="19">
        <f t="shared" si="1398"/>
        <v>-5.5885123598141295E-2</v>
      </c>
      <c r="FU394" s="19"/>
      <c r="FV394" s="19"/>
      <c r="FW394" s="19">
        <f t="shared" si="1547"/>
        <v>0.94278589593276241</v>
      </c>
      <c r="FX394" s="19">
        <f t="shared" si="1389"/>
        <v>0.54880049711513745</v>
      </c>
      <c r="FY394" s="19">
        <f t="shared" si="1536"/>
        <v>0.85864601038682031</v>
      </c>
      <c r="FZ394" s="19"/>
      <c r="GA394" s="19">
        <f t="shared" si="1548"/>
        <v>0.96550449907112357</v>
      </c>
      <c r="GB394" s="19">
        <f t="shared" si="1390"/>
        <v>0.69364906901236478</v>
      </c>
      <c r="GC394" s="19">
        <f t="shared" si="1537"/>
        <v>0.80045535357904329</v>
      </c>
      <c r="GD394" s="19"/>
      <c r="GE394" s="19">
        <f t="shared" si="1549"/>
        <v>1.013449198155155</v>
      </c>
      <c r="GF394" s="19">
        <f t="shared" si="1391"/>
        <v>0.78253557648858019</v>
      </c>
      <c r="GG394" s="19">
        <f t="shared" si="1538"/>
        <v>0.84746172552378629</v>
      </c>
      <c r="GH394" s="19"/>
      <c r="GI394" s="132">
        <f t="shared" si="1497"/>
        <v>1.9494781735047468</v>
      </c>
      <c r="GJ394" s="19">
        <f t="shared" si="1362"/>
        <v>1.135506801991623</v>
      </c>
      <c r="GK394" s="19">
        <f t="shared" si="1539"/>
        <v>1.1355049978282792</v>
      </c>
      <c r="GL394" s="3"/>
      <c r="GM394" s="3"/>
      <c r="GN394" s="8"/>
      <c r="GO394" s="5">
        <f t="shared" si="1392"/>
        <v>55</v>
      </c>
      <c r="GP394" t="b">
        <f t="shared" si="1363"/>
        <v>0</v>
      </c>
      <c r="GS394" s="11"/>
      <c r="GT394" s="11"/>
      <c r="GU394" s="11"/>
      <c r="GV394" s="11"/>
      <c r="GW394" s="11"/>
      <c r="GX394" s="11"/>
      <c r="GY394" s="11"/>
      <c r="GZ394" s="11" t="str">
        <f ca="1">IF(GP394,OFFSET(#REF!,$GP$253+$GO394,0),"")</f>
        <v/>
      </c>
      <c r="HA394" s="12" t="str">
        <f t="shared" ca="1" si="1502"/>
        <v/>
      </c>
      <c r="HB394" s="12" t="str">
        <f t="shared" ca="1" si="1503"/>
        <v/>
      </c>
      <c r="HC394" s="12" t="str">
        <f t="shared" ca="1" si="1504"/>
        <v/>
      </c>
      <c r="HD394" s="12" t="str">
        <f t="shared" ca="1" si="1505"/>
        <v/>
      </c>
      <c r="HE394" t="str">
        <f t="shared" ca="1" si="1371"/>
        <v/>
      </c>
      <c r="HF394" s="12" t="str">
        <f t="shared" ca="1" si="1506"/>
        <v/>
      </c>
      <c r="HG394" s="12" t="str">
        <f t="shared" ca="1" si="1507"/>
        <v/>
      </c>
      <c r="HH394" s="12" t="str">
        <f t="shared" ca="1" si="1508"/>
        <v/>
      </c>
      <c r="HJ394" s="17"/>
      <c r="HL394" s="18">
        <f t="shared" si="1372"/>
        <v>2004</v>
      </c>
      <c r="HM394" s="9">
        <f t="shared" si="1540"/>
        <v>1.3798017617948832</v>
      </c>
      <c r="HN394" s="9">
        <f t="shared" si="1541"/>
        <v>0.65828527688558303</v>
      </c>
      <c r="HO394" s="9">
        <f t="shared" si="1542"/>
        <v>0.83444702100334989</v>
      </c>
      <c r="HP394" s="9">
        <f t="shared" si="1543"/>
        <v>0.93534328514710374</v>
      </c>
      <c r="HQ394" s="9">
        <f t="shared" si="1544"/>
        <v>0.84342181967861951</v>
      </c>
      <c r="HR394" s="9">
        <f t="shared" si="1317"/>
        <v>0.90830421319608423</v>
      </c>
      <c r="HS394" s="9">
        <f t="shared" si="1545"/>
        <v>0.9083031848103601</v>
      </c>
      <c r="HT394" s="9"/>
      <c r="HU394" s="9">
        <f t="shared" si="1546"/>
        <v>0.78049441790648755</v>
      </c>
      <c r="HV394" s="23">
        <f t="shared" si="1320"/>
        <v>0.65828602219969468</v>
      </c>
      <c r="HX394" s="8"/>
      <c r="HY394" s="5">
        <f t="shared" si="1393"/>
        <v>55</v>
      </c>
      <c r="HZ394" t="b">
        <f t="shared" si="1373"/>
        <v>0</v>
      </c>
      <c r="IC394" s="11"/>
      <c r="ID394" s="11"/>
      <c r="IE394" s="11"/>
      <c r="IF394" t="str">
        <f t="shared" ca="1" si="1375"/>
        <v/>
      </c>
      <c r="IG394" s="12" t="str">
        <f t="shared" si="1376"/>
        <v/>
      </c>
      <c r="IH394" s="19" t="str">
        <f t="shared" ca="1" si="1377"/>
        <v/>
      </c>
      <c r="II394" s="19" t="str">
        <f t="shared" ca="1" si="1378"/>
        <v/>
      </c>
      <c r="IJ394" s="11" t="str">
        <f t="shared" ca="1" si="1379"/>
        <v/>
      </c>
      <c r="IK394" s="12" t="str">
        <f t="shared" ca="1" si="1380"/>
        <v/>
      </c>
      <c r="IL394" s="12" t="str">
        <f t="shared" ca="1" si="1499"/>
        <v/>
      </c>
      <c r="IM394" s="12" t="str">
        <f t="shared" ca="1" si="1500"/>
        <v/>
      </c>
      <c r="IN394" s="12" t="str">
        <f t="shared" ca="1" si="1501"/>
        <v/>
      </c>
      <c r="IO394" t="str">
        <f t="shared" ca="1" si="1381"/>
        <v/>
      </c>
      <c r="IP394" s="12" t="str">
        <f t="shared" ca="1" si="1382"/>
        <v/>
      </c>
      <c r="IQ394" s="12" t="str">
        <f t="shared" ca="1" si="1383"/>
        <v/>
      </c>
      <c r="IR394" s="12" t="str">
        <f t="shared" ca="1" si="1384"/>
        <v/>
      </c>
    </row>
    <row r="395" spans="1:252" x14ac:dyDescent="0.2">
      <c r="A395" t="s">
        <v>218</v>
      </c>
      <c r="B395" s="1">
        <f t="shared" si="1385"/>
        <v>2005</v>
      </c>
      <c r="C395" s="124">
        <f>Manufacturing_Energy_Data!C101</f>
        <v>881.92508034163961</v>
      </c>
      <c r="D395" s="124">
        <f>Manufacturing_Energy_Data!D101</f>
        <v>157.5923565830285</v>
      </c>
      <c r="E395" s="124">
        <f>Manufacturing_Energy_Data!E101</f>
        <v>10.444249462603306</v>
      </c>
      <c r="F395" s="124">
        <v>0.01</v>
      </c>
      <c r="G395" s="124">
        <v>0.01</v>
      </c>
      <c r="H395" s="124">
        <v>0.01</v>
      </c>
      <c r="I395" s="124">
        <f>Manufacturing_Energy_Data!F101</f>
        <v>328.05195783490865</v>
      </c>
      <c r="J395" s="124">
        <f>Manufacturing_Energy_Data!G101</f>
        <v>2041.520676975912</v>
      </c>
      <c r="K395" s="124">
        <f>Manufacturing_Energy_Data!H101</f>
        <v>36.753303021623331</v>
      </c>
      <c r="L395" s="124">
        <f>Manufacturing_Energy_Data!I101</f>
        <v>3370.7901598183917</v>
      </c>
      <c r="M395" s="124">
        <f>Manufacturing_Energy_Data!J101</f>
        <v>2799.0993758095683</v>
      </c>
      <c r="N395" s="124">
        <f>Manufacturing_Energy_Data!K101</f>
        <v>150.24560489044413</v>
      </c>
      <c r="O395" s="124">
        <f>Manufacturing_Energy_Data!L101</f>
        <v>887.23108283057456</v>
      </c>
      <c r="P395" s="124">
        <f>Manufacturing_Energy_Data!M101</f>
        <v>1414.7412336622619</v>
      </c>
      <c r="Q395" s="124">
        <f>Manufacturing_Energy_Data!N101</f>
        <v>209.91812999611622</v>
      </c>
      <c r="R395" s="124">
        <f>Manufacturing_Energy_Data!O101</f>
        <v>81.01961365117613</v>
      </c>
      <c r="S395" s="124">
        <f>Manufacturing_Energy_Data!P101</f>
        <v>42.539054285313028</v>
      </c>
      <c r="T395" s="124">
        <f>Manufacturing_Energy_Data!Q101</f>
        <v>39.675361294282581</v>
      </c>
      <c r="U395" s="124">
        <f>Manufacturing_Energy_Data!R101</f>
        <v>235.38043019571958</v>
      </c>
      <c r="V395" s="124">
        <f>Manufacturing_Energy_Data!S101</f>
        <v>26.177017904743494</v>
      </c>
      <c r="W395" s="124">
        <f>Manufacturing_Energy_Data!T101</f>
        <v>27.696006039892389</v>
      </c>
      <c r="X395" s="124">
        <f t="shared" si="1550"/>
        <v>12740.8306945982</v>
      </c>
      <c r="Y395">
        <v>12902.927080424415</v>
      </c>
      <c r="Z395" s="19">
        <f t="shared" si="1475"/>
        <v>0.9805409652194621</v>
      </c>
      <c r="AA395" s="19">
        <f t="shared" si="1476"/>
        <v>1.6741533083166102</v>
      </c>
      <c r="AB395" s="19">
        <f t="shared" si="1477"/>
        <v>0.2314093748740782</v>
      </c>
      <c r="AC395" s="19">
        <f t="shared" si="1478"/>
        <v>1.1118188915090393E-5</v>
      </c>
      <c r="AD395" s="19">
        <f t="shared" si="1479"/>
        <v>1.0623315398133364E-4</v>
      </c>
      <c r="AE395" s="19">
        <f t="shared" si="1480"/>
        <v>2.2156630373744223E-4</v>
      </c>
      <c r="AF395" s="19">
        <f t="shared" si="1481"/>
        <v>2.8748686893480153</v>
      </c>
      <c r="AG395" s="19">
        <f t="shared" si="1482"/>
        <v>10.14890701118617</v>
      </c>
      <c r="AH395" s="19">
        <f t="shared" si="1483"/>
        <v>0.33995452012121807</v>
      </c>
      <c r="AI395" s="19">
        <f t="shared" si="1484"/>
        <v>3.9886704439984193</v>
      </c>
      <c r="AJ395" s="19">
        <f t="shared" si="1485"/>
        <v>3.3096202687214769</v>
      </c>
      <c r="AK395" s="19">
        <f t="shared" si="1486"/>
        <v>0.59471576546831473</v>
      </c>
      <c r="AL395" s="19">
        <f t="shared" si="1487"/>
        <v>6.6325442177930247</v>
      </c>
      <c r="AM395" s="19">
        <f t="shared" si="1488"/>
        <v>5.2590187646987054</v>
      </c>
      <c r="AN395" s="19">
        <f t="shared" si="1489"/>
        <v>0.59241631136182216</v>
      </c>
      <c r="AO395" s="19">
        <f t="shared" si="1490"/>
        <v>0.22695205166791663</v>
      </c>
      <c r="AP395" s="19">
        <f t="shared" si="1491"/>
        <v>0.14331084599295724</v>
      </c>
      <c r="AQ395" s="19">
        <f t="shared" si="1492"/>
        <v>0.2862845969185035</v>
      </c>
      <c r="AR395" s="19">
        <f t="shared" si="1493"/>
        <v>0.29054201641728622</v>
      </c>
      <c r="AS395" s="19">
        <f t="shared" si="1494"/>
        <v>0.26529806947871798</v>
      </c>
      <c r="AT395" s="19">
        <f t="shared" si="1495"/>
        <v>0.16362058277080932</v>
      </c>
      <c r="AU395" s="19">
        <f t="shared" si="1496"/>
        <v>6.7485438767845292</v>
      </c>
      <c r="AV395" s="19"/>
      <c r="AX395" s="19">
        <f t="shared" si="1513"/>
        <v>0.81484870584755886</v>
      </c>
      <c r="AY395" s="19">
        <f t="shared" si="1514"/>
        <v>0.90886612272303735</v>
      </c>
      <c r="AZ395" s="19">
        <f t="shared" si="1515"/>
        <v>0.70135287880636887</v>
      </c>
      <c r="BA395" s="19">
        <f t="shared" si="1516"/>
        <v>0.75246785070374833</v>
      </c>
      <c r="BB395" s="19">
        <f t="shared" si="1517"/>
        <v>0.9004981956200534</v>
      </c>
      <c r="BC395" s="19">
        <f t="shared" si="1518"/>
        <v>1.871590209523001</v>
      </c>
      <c r="BD395" s="19">
        <f t="shared" si="1519"/>
        <v>0.85910540550282444</v>
      </c>
      <c r="BE395" s="19">
        <f t="shared" si="1520"/>
        <v>0.91293367807740167</v>
      </c>
      <c r="BF395" s="19">
        <f t="shared" si="1521"/>
        <v>1.1385075248989101</v>
      </c>
      <c r="BG395" s="19">
        <f t="shared" si="1522"/>
        <v>1.0303927191683131</v>
      </c>
      <c r="BH395" s="19">
        <f t="shared" si="1523"/>
        <v>0.8588917532960465</v>
      </c>
      <c r="BI395" s="19">
        <f t="shared" si="1524"/>
        <v>0.6297959123495942</v>
      </c>
      <c r="BJ395" s="19">
        <f t="shared" si="1525"/>
        <v>0.77057619546530265</v>
      </c>
      <c r="BK395" s="19">
        <f t="shared" si="1526"/>
        <v>0.59761145652569048</v>
      </c>
      <c r="BL395" s="19">
        <f t="shared" si="1527"/>
        <v>0.71053164726658213</v>
      </c>
      <c r="BM395" s="19">
        <f t="shared" si="1528"/>
        <v>0.48117572361364436</v>
      </c>
      <c r="BN395" s="19">
        <f t="shared" si="1529"/>
        <v>0.11706527535208174</v>
      </c>
      <c r="BO395" s="19">
        <f t="shared" si="1530"/>
        <v>0.50281927462428389</v>
      </c>
      <c r="BP395" s="19">
        <f t="shared" si="1531"/>
        <v>0.61672330515525542</v>
      </c>
      <c r="BQ395" s="19">
        <f t="shared" si="1532"/>
        <v>0.43906970208273022</v>
      </c>
      <c r="BR395" s="19">
        <f t="shared" si="1533"/>
        <v>0.36920910417248787</v>
      </c>
      <c r="BS395" s="19">
        <f t="shared" si="1534"/>
        <v>0.55610312036931198</v>
      </c>
      <c r="BU395" s="16"/>
      <c r="BV395" s="9">
        <f t="shared" si="1535"/>
        <v>2.008775706874987</v>
      </c>
      <c r="BW395" s="9">
        <f t="shared" si="1324"/>
        <v>0.55610312036931198</v>
      </c>
      <c r="BX395" s="9">
        <f t="shared" si="1325"/>
        <v>0.83900875390195773</v>
      </c>
      <c r="BY395" s="9">
        <f t="shared" si="1326"/>
        <v>0.80636865771255484</v>
      </c>
      <c r="BZ395" s="9">
        <f t="shared" si="1327"/>
        <v>0.82196996826948876</v>
      </c>
      <c r="CA395" s="9">
        <f t="shared" si="1301"/>
        <v>1.1170883667103895</v>
      </c>
      <c r="CB395" s="9">
        <f t="shared" si="1328"/>
        <v>1.1170864387152508</v>
      </c>
      <c r="CC395" s="9"/>
      <c r="CD395" s="9">
        <f t="shared" si="1329"/>
        <v>0.67655036269300495</v>
      </c>
      <c r="CE395" s="9">
        <f t="shared" si="1330"/>
        <v>0.55610408015548041</v>
      </c>
      <c r="CG395" s="35"/>
      <c r="CH395">
        <f t="shared" si="1331"/>
        <v>2005</v>
      </c>
      <c r="CI395" s="19">
        <f t="shared" si="1332"/>
        <v>6.9220375145205737E-2</v>
      </c>
      <c r="CJ395" s="19">
        <f t="shared" si="1416"/>
        <v>1.2369080192694485E-2</v>
      </c>
      <c r="CK395" s="19">
        <f t="shared" si="1417"/>
        <v>8.1974635037191193E-4</v>
      </c>
      <c r="CL395" s="19">
        <f t="shared" si="1418"/>
        <v>7.8487817942983538E-7</v>
      </c>
      <c r="CM395" s="19">
        <f t="shared" si="1419"/>
        <v>7.8487817942983538E-7</v>
      </c>
      <c r="CN395" s="19">
        <f t="shared" si="1420"/>
        <v>7.8487817942983538E-7</v>
      </c>
      <c r="CO395" s="19">
        <f t="shared" si="1421"/>
        <v>2.5748082342385622E-2</v>
      </c>
      <c r="CP395" s="19">
        <f t="shared" si="1422"/>
        <v>0.16023450322132188</v>
      </c>
      <c r="CQ395" s="19">
        <f t="shared" si="1423"/>
        <v>2.8846865563644788E-3</v>
      </c>
      <c r="CR395" s="19">
        <f t="shared" si="1424"/>
        <v>0.26456596438782631</v>
      </c>
      <c r="CS395" s="19">
        <f t="shared" si="1425"/>
        <v>0.21969520221286024</v>
      </c>
      <c r="CT395" s="19">
        <f t="shared" si="1426"/>
        <v>1.1792449683374616E-2</v>
      </c>
      <c r="CU395" s="19">
        <f t="shared" si="1427"/>
        <v>6.9636831702562282E-2</v>
      </c>
      <c r="CV395" s="19">
        <f t="shared" si="1428"/>
        <v>0.11103995238411554</v>
      </c>
      <c r="CW395" s="19">
        <f t="shared" si="1429"/>
        <v>1.6476015970066721E-2</v>
      </c>
      <c r="CX395" s="19">
        <f t="shared" si="1430"/>
        <v>6.3590526860643759E-3</v>
      </c>
      <c r="CY395" s="19">
        <f t="shared" si="1415"/>
        <v>3.3387975482123424E-3</v>
      </c>
      <c r="CZ395" s="19">
        <f t="shared" si="1431"/>
        <v>3.1140325340877468E-3</v>
      </c>
      <c r="DA395" s="19">
        <f t="shared" si="1432"/>
        <v>1.8474496352542783E-2</v>
      </c>
      <c r="DB395" s="19">
        <f t="shared" si="1433"/>
        <v>2.0545770155977277E-3</v>
      </c>
      <c r="DC395" s="19">
        <f t="shared" si="1434"/>
        <v>2.1737990798068462E-3</v>
      </c>
      <c r="DF395" s="19">
        <f t="shared" si="1386"/>
        <v>6.8461184725180813E-2</v>
      </c>
      <c r="DG395" s="19">
        <f t="shared" si="1437"/>
        <v>1.1977452728465513E-2</v>
      </c>
      <c r="DH395" s="19">
        <f t="shared" si="1438"/>
        <v>9.0687936782366169E-4</v>
      </c>
      <c r="DI395" s="19">
        <f t="shared" si="1439"/>
        <v>7.7849523654831854E-7</v>
      </c>
      <c r="DJ395" s="19">
        <f t="shared" si="1440"/>
        <v>7.7849523654831854E-7</v>
      </c>
      <c r="DK395" s="19">
        <f t="shared" si="1441"/>
        <v>7.7849523654831854E-7</v>
      </c>
      <c r="DL395" s="19">
        <f t="shared" si="1442"/>
        <v>2.5770940613753519E-2</v>
      </c>
      <c r="DM395" s="19">
        <f t="shared" si="1443"/>
        <v>0.15842040662511042</v>
      </c>
      <c r="DN395" s="19">
        <f t="shared" si="1444"/>
        <v>2.9842246245045663E-3</v>
      </c>
      <c r="DO395" s="19">
        <f t="shared" si="1445"/>
        <v>0.25086642244978213</v>
      </c>
      <c r="DP395" s="19">
        <f t="shared" si="1446"/>
        <v>0.22751632274529066</v>
      </c>
      <c r="DQ395" s="19">
        <f t="shared" si="1447"/>
        <v>1.1931752815617652E-2</v>
      </c>
      <c r="DR395" s="19">
        <f t="shared" si="1448"/>
        <v>6.7471320935339307E-2</v>
      </c>
      <c r="DS395" s="19">
        <f t="shared" si="1449"/>
        <v>0.12122513604758356</v>
      </c>
      <c r="DT395" s="19">
        <f t="shared" si="1450"/>
        <v>1.6189474464725281E-2</v>
      </c>
      <c r="DU395" s="19">
        <f t="shared" si="1451"/>
        <v>6.269192364539552E-3</v>
      </c>
      <c r="DV395" s="19">
        <f t="shared" si="1435"/>
        <v>3.314536665430533E-3</v>
      </c>
      <c r="DW395" s="19">
        <f t="shared" si="1452"/>
        <v>3.1241115342124054E-3</v>
      </c>
      <c r="DX395" s="19">
        <f t="shared" si="1453"/>
        <v>1.8569279502264821E-2</v>
      </c>
      <c r="DY395" s="19">
        <f t="shared" si="1454"/>
        <v>2.1255350039263207E-3</v>
      </c>
      <c r="DZ395" s="19">
        <f t="shared" si="1455"/>
        <v>2.1944542177887169E-3</v>
      </c>
      <c r="EA395" s="19">
        <f t="shared" si="1355"/>
        <v>0.99932096291704908</v>
      </c>
      <c r="EB395" s="19"/>
      <c r="EC395" s="19">
        <f t="shared" si="1387"/>
        <v>6.8507703996662367E-2</v>
      </c>
      <c r="ED395" s="19">
        <f t="shared" si="1456"/>
        <v>1.1985591389480067E-2</v>
      </c>
      <c r="EE395" s="19">
        <f t="shared" si="1457"/>
        <v>9.0749559098255328E-4</v>
      </c>
      <c r="EF395" s="19">
        <f t="shared" si="1458"/>
        <v>7.7902422288417393E-7</v>
      </c>
      <c r="EG395" s="19">
        <f t="shared" si="1459"/>
        <v>7.7902422288417393E-7</v>
      </c>
      <c r="EH395" s="19">
        <f t="shared" si="1460"/>
        <v>7.7902422288417393E-7</v>
      </c>
      <c r="EI395" s="19">
        <f t="shared" si="1461"/>
        <v>2.5788451928925156E-2</v>
      </c>
      <c r="EJ395" s="19">
        <f t="shared" si="1462"/>
        <v>0.15852805305182061</v>
      </c>
      <c r="EK395" s="19">
        <f t="shared" si="1463"/>
        <v>2.986252400623641E-3</v>
      </c>
      <c r="EL395" s="19">
        <f t="shared" si="1464"/>
        <v>0.25103688580443184</v>
      </c>
      <c r="EM395" s="19">
        <f t="shared" si="1465"/>
        <v>0.22767091974250536</v>
      </c>
      <c r="EN395" s="19">
        <f t="shared" si="1466"/>
        <v>1.1939860423610541E-2</v>
      </c>
      <c r="EO395" s="19">
        <f t="shared" si="1467"/>
        <v>6.7517167595872715E-2</v>
      </c>
      <c r="EP395" s="19">
        <f t="shared" si="1468"/>
        <v>0.12130750834418964</v>
      </c>
      <c r="EQ395" s="19">
        <f t="shared" si="1469"/>
        <v>1.6200475188139454E-2</v>
      </c>
      <c r="ER395" s="19">
        <f t="shared" si="1470"/>
        <v>6.2734522712698665E-3</v>
      </c>
      <c r="ES395" s="19">
        <f t="shared" si="1436"/>
        <v>3.31678888808186E-3</v>
      </c>
      <c r="ET395" s="19">
        <f t="shared" si="1471"/>
        <v>3.1262343632750644E-3</v>
      </c>
      <c r="EU395" s="19">
        <f t="shared" si="1472"/>
        <v>1.8581897299602836E-2</v>
      </c>
      <c r="EV395" s="19">
        <f t="shared" si="1473"/>
        <v>2.1269793017468759E-3</v>
      </c>
      <c r="EW395" s="19">
        <f t="shared" si="1474"/>
        <v>2.1959453461108595E-3</v>
      </c>
      <c r="EX395" s="19"/>
      <c r="EY395" s="19"/>
      <c r="EZ395" s="19">
        <f t="shared" si="1388"/>
        <v>-3.0051853093333688E-2</v>
      </c>
      <c r="FA395" s="19">
        <f t="shared" si="1399"/>
        <v>3.8883742991524549E-2</v>
      </c>
      <c r="FB395" s="19">
        <f t="shared" si="1400"/>
        <v>-0.23650564906208638</v>
      </c>
      <c r="FC395" s="19">
        <f t="shared" si="1401"/>
        <v>-3.5795600704315429E-2</v>
      </c>
      <c r="FD395" s="19">
        <f t="shared" si="1402"/>
        <v>-9.4592316792946884E-3</v>
      </c>
      <c r="FE395" s="19">
        <f t="shared" si="1403"/>
        <v>-2.1413451223188367E-2</v>
      </c>
      <c r="FF395" s="19">
        <f t="shared" si="1404"/>
        <v>-8.9349017696224498E-2</v>
      </c>
      <c r="FG395" s="19">
        <f t="shared" si="1405"/>
        <v>8.674920540565359E-3</v>
      </c>
      <c r="FH395" s="19">
        <f t="shared" si="1406"/>
        <v>-7.4092596232088054E-2</v>
      </c>
      <c r="FI395" s="19">
        <f t="shared" si="1407"/>
        <v>3.5309674190136281E-2</v>
      </c>
      <c r="FJ395" s="19">
        <f t="shared" si="1408"/>
        <v>-0.10367326505551834</v>
      </c>
      <c r="FK395" s="19">
        <f t="shared" si="1409"/>
        <v>-4.9446747778494567E-2</v>
      </c>
      <c r="FL395" s="19">
        <f t="shared" si="1410"/>
        <v>1.4565433908368702E-2</v>
      </c>
      <c r="FM395" s="19">
        <f t="shared" si="1411"/>
        <v>-0.19123128974401185</v>
      </c>
      <c r="FN395" s="19">
        <f t="shared" si="1412"/>
        <v>-2.6629057510336979E-2</v>
      </c>
      <c r="FO395" s="19">
        <f t="shared" si="1413"/>
        <v>-6.6011075466160155E-2</v>
      </c>
      <c r="FP395" s="19">
        <f t="shared" si="1394"/>
        <v>-6.764457773440502E-2</v>
      </c>
      <c r="FQ395" s="19">
        <f t="shared" si="1395"/>
        <v>-3.7787160012936451E-2</v>
      </c>
      <c r="FR395" s="19">
        <f t="shared" si="1396"/>
        <v>-7.7992236974587237E-2</v>
      </c>
      <c r="FS395" s="19">
        <f t="shared" si="1397"/>
        <v>-0.12120630358773099</v>
      </c>
      <c r="FT395" s="19">
        <f t="shared" si="1398"/>
        <v>-0.11661016008817424</v>
      </c>
      <c r="FU395" s="19"/>
      <c r="FV395" s="19"/>
      <c r="FW395" s="19">
        <f t="shared" si="1547"/>
        <v>0.9572861904979808</v>
      </c>
      <c r="FX395" s="19">
        <f t="shared" si="1389"/>
        <v>0.52535913722674799</v>
      </c>
      <c r="FY395" s="19">
        <f t="shared" si="1536"/>
        <v>0.82196996826948876</v>
      </c>
      <c r="FZ395" s="19"/>
      <c r="GA395" s="19">
        <f t="shared" si="1548"/>
        <v>1.0481643356503672</v>
      </c>
      <c r="GB395" s="19">
        <f t="shared" si="1390"/>
        <v>0.72705821559584105</v>
      </c>
      <c r="GC395" s="19">
        <f t="shared" si="1537"/>
        <v>0.83900875390195773</v>
      </c>
      <c r="GD395" s="19"/>
      <c r="GE395" s="19">
        <f t="shared" si="1549"/>
        <v>0.95151041448410745</v>
      </c>
      <c r="GF395" s="19">
        <f t="shared" si="1391"/>
        <v>0.74459075073320891</v>
      </c>
      <c r="GG395" s="19">
        <f t="shared" si="1538"/>
        <v>0.80636865771255484</v>
      </c>
      <c r="GH395" s="19"/>
      <c r="GI395" s="132">
        <f t="shared" si="1497"/>
        <v>2.008775706874987</v>
      </c>
      <c r="GJ395" s="19">
        <f t="shared" si="1362"/>
        <v>1.1170883667103895</v>
      </c>
      <c r="GK395" s="19">
        <f t="shared" si="1539"/>
        <v>1.1170864387152508</v>
      </c>
      <c r="GL395" s="3"/>
      <c r="GM395" s="3"/>
      <c r="GN395" s="8"/>
      <c r="GO395" s="5">
        <f t="shared" si="1392"/>
        <v>56</v>
      </c>
      <c r="GP395" t="b">
        <f t="shared" si="1363"/>
        <v>0</v>
      </c>
      <c r="GS395" s="11"/>
      <c r="GT395" s="11"/>
      <c r="GU395" s="11"/>
      <c r="GV395" s="11"/>
      <c r="GW395" s="11"/>
      <c r="GX395" s="11"/>
      <c r="GY395" s="11"/>
      <c r="GZ395" s="11" t="str">
        <f ca="1">IF(GP395,OFFSET(#REF!,$GP$253+$GO395,0),"")</f>
        <v/>
      </c>
      <c r="HA395" s="12" t="str">
        <f t="shared" ca="1" si="1502"/>
        <v/>
      </c>
      <c r="HB395" s="12" t="str">
        <f t="shared" ca="1" si="1503"/>
        <v/>
      </c>
      <c r="HC395" s="12" t="str">
        <f t="shared" ca="1" si="1504"/>
        <v/>
      </c>
      <c r="HD395" s="12" t="str">
        <f t="shared" ca="1" si="1505"/>
        <v/>
      </c>
      <c r="HE395" t="str">
        <f t="shared" ca="1" si="1371"/>
        <v/>
      </c>
      <c r="HF395" s="12" t="str">
        <f t="shared" ca="1" si="1506"/>
        <v/>
      </c>
      <c r="HG395" s="12" t="str">
        <f t="shared" ca="1" si="1507"/>
        <v/>
      </c>
      <c r="HH395" s="12" t="str">
        <f t="shared" ca="1" si="1508"/>
        <v/>
      </c>
      <c r="HJ395" s="17"/>
      <c r="HL395" s="18">
        <f t="shared" si="1372"/>
        <v>2005</v>
      </c>
      <c r="HM395" s="9">
        <f t="shared" si="1540"/>
        <v>1.421771373009999</v>
      </c>
      <c r="HN395" s="9">
        <f t="shared" si="1541"/>
        <v>0.6284906207400196</v>
      </c>
      <c r="HO395" s="9">
        <f t="shared" si="1542"/>
        <v>0.87463760740540419</v>
      </c>
      <c r="HP395" s="9">
        <f t="shared" si="1543"/>
        <v>0.88998887693524742</v>
      </c>
      <c r="HQ395" s="9">
        <f t="shared" si="1544"/>
        <v>0.80739606074302039</v>
      </c>
      <c r="HR395" s="9">
        <f t="shared" si="1317"/>
        <v>0.89357110694160724</v>
      </c>
      <c r="HS395" s="9">
        <f t="shared" si="1545"/>
        <v>0.89356997277344441</v>
      </c>
      <c r="HT395" s="9"/>
      <c r="HU395" s="9">
        <f t="shared" si="1546"/>
        <v>0.77841774194006763</v>
      </c>
      <c r="HV395" s="23">
        <f t="shared" si="1320"/>
        <v>0.62849141845488765</v>
      </c>
      <c r="HX395" s="8"/>
      <c r="HY395" s="5">
        <f t="shared" si="1393"/>
        <v>56</v>
      </c>
      <c r="HZ395" t="b">
        <f t="shared" si="1373"/>
        <v>0</v>
      </c>
      <c r="IC395" s="11"/>
      <c r="ID395" s="11"/>
      <c r="IE395" s="11"/>
      <c r="IF395" t="str">
        <f t="shared" ca="1" si="1375"/>
        <v/>
      </c>
      <c r="IG395" s="12" t="str">
        <f t="shared" si="1376"/>
        <v/>
      </c>
      <c r="IH395" s="19" t="str">
        <f t="shared" ca="1" si="1377"/>
        <v/>
      </c>
      <c r="II395" s="19" t="str">
        <f t="shared" ca="1" si="1378"/>
        <v/>
      </c>
      <c r="IJ395" s="11" t="str">
        <f t="shared" ca="1" si="1379"/>
        <v/>
      </c>
      <c r="IK395" s="12" t="str">
        <f t="shared" ca="1" si="1380"/>
        <v/>
      </c>
      <c r="IL395" s="12" t="str">
        <f t="shared" ca="1" si="1499"/>
        <v/>
      </c>
      <c r="IM395" s="12" t="str">
        <f t="shared" ca="1" si="1500"/>
        <v/>
      </c>
      <c r="IN395" s="12" t="str">
        <f t="shared" ca="1" si="1501"/>
        <v/>
      </c>
      <c r="IO395" t="str">
        <f t="shared" ca="1" si="1381"/>
        <v/>
      </c>
      <c r="IP395" s="12" t="str">
        <f t="shared" ca="1" si="1382"/>
        <v/>
      </c>
      <c r="IQ395" s="12" t="str">
        <f t="shared" ca="1" si="1383"/>
        <v/>
      </c>
      <c r="IR395" s="12" t="str">
        <f t="shared" ca="1" si="1384"/>
        <v/>
      </c>
    </row>
    <row r="396" spans="1:252" ht="14.25" customHeight="1" x14ac:dyDescent="0.2">
      <c r="A396" t="s">
        <v>218</v>
      </c>
      <c r="B396" s="1">
        <f t="shared" si="1385"/>
        <v>2006</v>
      </c>
      <c r="C396" s="124">
        <f>Manufacturing_Energy_Data!C102</f>
        <v>1014.1992240000001</v>
      </c>
      <c r="D396" s="124">
        <f>Manufacturing_Energy_Data!D102</f>
        <v>164.407712</v>
      </c>
      <c r="E396" s="124">
        <f>Manufacturing_Energy_Data!E102</f>
        <v>8.7224880000000002</v>
      </c>
      <c r="F396" s="124">
        <v>0.01</v>
      </c>
      <c r="G396" s="124">
        <v>0.01</v>
      </c>
      <c r="H396" s="124">
        <v>0.01</v>
      </c>
      <c r="I396" s="124">
        <f>Manufacturing_Energy_Data!F102</f>
        <v>353.821124</v>
      </c>
      <c r="J396" s="124">
        <f>Manufacturing_Energy_Data!G102</f>
        <v>2106.5685840000001</v>
      </c>
      <c r="K396" s="124">
        <f>Manufacturing_Energy_Data!H102</f>
        <v>40.374451999999998</v>
      </c>
      <c r="L396" s="124">
        <f>Manufacturing_Energy_Data!I102</f>
        <v>3259.0627920000002</v>
      </c>
      <c r="M396" s="124">
        <f>Manufacturing_Energy_Data!J102</f>
        <v>2677.7578599999997</v>
      </c>
      <c r="N396" s="124">
        <f>Manufacturing_Energy_Data!K102</f>
        <v>153.785552</v>
      </c>
      <c r="O396" s="124">
        <f>Manufacturing_Energy_Data!L102</f>
        <v>958.36588800000004</v>
      </c>
      <c r="P396" s="124">
        <f>Manufacturing_Energy_Data!M102</f>
        <v>1285.6831</v>
      </c>
      <c r="Q396" s="124">
        <f>Manufacturing_Energy_Data!N102</f>
        <v>253.81542000000002</v>
      </c>
      <c r="R396" s="124">
        <f>Manufacturing_Energy_Data!O102</f>
        <v>93.471671999999998</v>
      </c>
      <c r="S396" s="124">
        <f>Manufacturing_Energy_Data!P102</f>
        <v>47.139291999999998</v>
      </c>
      <c r="T396" s="124">
        <f>Manufacturing_Energy_Data!Q102</f>
        <v>43.097796000000002</v>
      </c>
      <c r="U396" s="124">
        <f>Manufacturing_Energy_Data!R102</f>
        <v>283.93937199999999</v>
      </c>
      <c r="V396" s="124">
        <f>Manufacturing_Energy_Data!S102</f>
        <v>28.391231999999999</v>
      </c>
      <c r="W396" s="124">
        <f>Manufacturing_Energy_Data!T102</f>
        <v>32.982075999999999</v>
      </c>
      <c r="X396" s="124">
        <f t="shared" si="1550"/>
        <v>12805.615636</v>
      </c>
      <c r="Y396" s="3">
        <v>12753.615636</v>
      </c>
      <c r="Z396" s="19">
        <f t="shared" si="1475"/>
        <v>1.1192663521469131</v>
      </c>
      <c r="AA396" s="19">
        <f t="shared" si="1476"/>
        <v>1.939270940223589</v>
      </c>
      <c r="AB396" s="19">
        <f t="shared" si="1477"/>
        <v>0.20069094241911131</v>
      </c>
      <c r="AC396" s="19">
        <f t="shared" si="1478"/>
        <v>1.103596143302623E-5</v>
      </c>
      <c r="AD396" s="19">
        <f t="shared" si="1479"/>
        <v>1.1795498621278721E-4</v>
      </c>
      <c r="AE396" s="19">
        <f t="shared" si="1480"/>
        <v>2.3008451535744308E-4</v>
      </c>
      <c r="AF396" s="19">
        <f t="shared" si="1481"/>
        <v>3.0670247412022325</v>
      </c>
      <c r="AG396" s="19">
        <f t="shared" si="1482"/>
        <v>10.596250437575938</v>
      </c>
      <c r="AH396" s="19">
        <f t="shared" si="1483"/>
        <v>0.38185144252116554</v>
      </c>
      <c r="AI396" s="19">
        <f t="shared" si="1484"/>
        <v>3.892666861119654</v>
      </c>
      <c r="AJ396" s="19">
        <f t="shared" si="1485"/>
        <v>3.1035688145724065</v>
      </c>
      <c r="AK396" s="19">
        <f t="shared" si="1486"/>
        <v>0.61247492385380919</v>
      </c>
      <c r="AL396" s="19">
        <f t="shared" si="1487"/>
        <v>6.961517921516239</v>
      </c>
      <c r="AM396" s="19">
        <f t="shared" si="1488"/>
        <v>4.8457567108376525</v>
      </c>
      <c r="AN396" s="19">
        <f t="shared" si="1489"/>
        <v>0.67825513969546702</v>
      </c>
      <c r="AO396" s="19">
        <f t="shared" si="1490"/>
        <v>0.24946936969997435</v>
      </c>
      <c r="AP396" s="19">
        <f t="shared" si="1491"/>
        <v>0.14339222093445009</v>
      </c>
      <c r="AQ396" s="19">
        <f t="shared" si="1492"/>
        <v>0.31045974765830697</v>
      </c>
      <c r="AR396" s="19">
        <f t="shared" si="1493"/>
        <v>0.34806116786509267</v>
      </c>
      <c r="AS396" s="19">
        <f t="shared" si="1494"/>
        <v>0.28935386338411589</v>
      </c>
      <c r="AT396" s="19">
        <f t="shared" si="1495"/>
        <v>0.18958971471948033</v>
      </c>
      <c r="AU396" s="19">
        <f t="shared" si="1496"/>
        <v>6.418776770536919</v>
      </c>
      <c r="AV396" s="19"/>
      <c r="AX396" s="19">
        <f t="shared" si="1513"/>
        <v>0.93013221364137644</v>
      </c>
      <c r="AY396" s="19">
        <f t="shared" si="1514"/>
        <v>1.0527934637734786</v>
      </c>
      <c r="AZ396" s="19">
        <f t="shared" si="1515"/>
        <v>0.60825180610162877</v>
      </c>
      <c r="BA396" s="19">
        <f t="shared" si="1516"/>
        <v>0.74690277736580368</v>
      </c>
      <c r="BB396" s="19">
        <f t="shared" si="1517"/>
        <v>0.99985972616107111</v>
      </c>
      <c r="BC396" s="19">
        <f t="shared" si="1518"/>
        <v>1.9435442982166082</v>
      </c>
      <c r="BD396" s="19">
        <f t="shared" si="1519"/>
        <v>0.91652795960406153</v>
      </c>
      <c r="BE396" s="19">
        <f t="shared" si="1520"/>
        <v>0.95317396002772636</v>
      </c>
      <c r="BF396" s="19">
        <f t="shared" si="1521"/>
        <v>1.2788202979293657</v>
      </c>
      <c r="BG396" s="19">
        <f t="shared" si="1522"/>
        <v>1.0055921260380396</v>
      </c>
      <c r="BH396" s="19">
        <f t="shared" si="1523"/>
        <v>0.805418581042463</v>
      </c>
      <c r="BI396" s="19">
        <f t="shared" si="1524"/>
        <v>0.64860261970019883</v>
      </c>
      <c r="BJ396" s="19">
        <f t="shared" si="1525"/>
        <v>0.80879671789214236</v>
      </c>
      <c r="BK396" s="19">
        <f t="shared" si="1526"/>
        <v>0.55065019835477547</v>
      </c>
      <c r="BL396" s="19">
        <f t="shared" si="1527"/>
        <v>0.8134849301617374</v>
      </c>
      <c r="BM396" s="19">
        <f t="shared" si="1528"/>
        <v>0.52891614595522218</v>
      </c>
      <c r="BN396" s="19">
        <f t="shared" si="1529"/>
        <v>0.11713174750125242</v>
      </c>
      <c r="BO396" s="19">
        <f t="shared" si="1530"/>
        <v>0.54527958122045417</v>
      </c>
      <c r="BP396" s="19">
        <f t="shared" si="1531"/>
        <v>0.73881718206863378</v>
      </c>
      <c r="BQ396" s="19">
        <f t="shared" si="1532"/>
        <v>0.47888216767722225</v>
      </c>
      <c r="BR396" s="19">
        <f t="shared" si="1533"/>
        <v>0.42780833283026837</v>
      </c>
      <c r="BS396" s="19">
        <f t="shared" si="1534"/>
        <v>0.52892918179416093</v>
      </c>
      <c r="BU396" s="16"/>
      <c r="BV396" s="9">
        <f t="shared" si="1535"/>
        <v>2.122716368333641</v>
      </c>
      <c r="BW396" s="9">
        <f t="shared" si="1324"/>
        <v>0.52892918179416093</v>
      </c>
      <c r="BX396" s="9">
        <f t="shared" si="1325"/>
        <v>0.84816476458209356</v>
      </c>
      <c r="BY396" s="9">
        <f t="shared" si="1326"/>
        <v>0.75619771994589091</v>
      </c>
      <c r="BZ396" s="9">
        <f t="shared" si="1327"/>
        <v>0.8246748318548871</v>
      </c>
      <c r="CA396" s="9">
        <f t="shared" si="1301"/>
        <v>1.1227687061942471</v>
      </c>
      <c r="CB396" s="9">
        <f t="shared" si="1328"/>
        <v>1.1227666318837854</v>
      </c>
      <c r="CC396" s="9"/>
      <c r="CD396" s="9">
        <f t="shared" si="1329"/>
        <v>0.64138026111542246</v>
      </c>
      <c r="CE396" s="9">
        <f t="shared" si="1330"/>
        <v>0.52893015899040463</v>
      </c>
      <c r="CG396" s="35"/>
      <c r="CH396">
        <f t="shared" si="1331"/>
        <v>2006</v>
      </c>
      <c r="CI396" s="19">
        <f t="shared" si="1332"/>
        <v>7.9199567816858066E-2</v>
      </c>
      <c r="CJ396" s="19">
        <f t="shared" si="1416"/>
        <v>1.283871987675517E-2</v>
      </c>
      <c r="CK396" s="19">
        <f t="shared" si="1417"/>
        <v>6.8114554176362753E-4</v>
      </c>
      <c r="CL396" s="19">
        <f t="shared" si="1418"/>
        <v>7.8090739908570529E-7</v>
      </c>
      <c r="CM396" s="19">
        <f t="shared" si="1419"/>
        <v>7.8090739908570529E-7</v>
      </c>
      <c r="CN396" s="19">
        <f t="shared" si="1420"/>
        <v>7.8090739908570529E-7</v>
      </c>
      <c r="CO396" s="19">
        <f t="shared" si="1421"/>
        <v>2.763015336844208E-2</v>
      </c>
      <c r="CP396" s="19">
        <f t="shared" si="1422"/>
        <v>0.16450349939270972</v>
      </c>
      <c r="CQ396" s="19">
        <f t="shared" si="1423"/>
        <v>3.1528708300830651E-3</v>
      </c>
      <c r="CR396" s="19">
        <f t="shared" si="1424"/>
        <v>0.25450262483577168</v>
      </c>
      <c r="CS396" s="19">
        <f t="shared" si="1425"/>
        <v>0.20910809258339039</v>
      </c>
      <c r="CT396" s="19">
        <f t="shared" si="1426"/>
        <v>1.2009227542927948E-2</v>
      </c>
      <c r="CU396" s="19">
        <f t="shared" si="1427"/>
        <v>7.4839501297054231E-2</v>
      </c>
      <c r="CV396" s="19">
        <f t="shared" si="1428"/>
        <v>0.10039994456694468</v>
      </c>
      <c r="CW396" s="19">
        <f t="shared" si="1429"/>
        <v>1.9820633948004592E-2</v>
      </c>
      <c r="CX396" s="19">
        <f t="shared" si="1430"/>
        <v>7.2992720269712142E-3</v>
      </c>
      <c r="CY396" s="19">
        <f t="shared" si="1415"/>
        <v>3.681142191046159E-3</v>
      </c>
      <c r="CZ396" s="19">
        <f t="shared" si="1431"/>
        <v>3.3655387780686316E-3</v>
      </c>
      <c r="DA396" s="19">
        <f t="shared" si="1432"/>
        <v>2.2173035648654853E-2</v>
      </c>
      <c r="DB396" s="19">
        <f t="shared" si="1433"/>
        <v>2.2170923137958846E-3</v>
      </c>
      <c r="DC396" s="19">
        <f t="shared" si="1434"/>
        <v>2.5755947185607062E-3</v>
      </c>
      <c r="DF396" s="19">
        <f t="shared" si="1386"/>
        <v>7.4098009188408517E-2</v>
      </c>
      <c r="DG396" s="19">
        <f t="shared" si="1437"/>
        <v>1.2602441611463294E-2</v>
      </c>
      <c r="DH396" s="19">
        <f t="shared" si="1438"/>
        <v>7.4830787674898692E-4</v>
      </c>
      <c r="DI396" s="19">
        <f t="shared" si="1439"/>
        <v>7.8289111096032476E-7</v>
      </c>
      <c r="DJ396" s="19">
        <f t="shared" si="1440"/>
        <v>7.8289111096032476E-7</v>
      </c>
      <c r="DK396" s="19">
        <f t="shared" si="1441"/>
        <v>7.8289111096032476E-7</v>
      </c>
      <c r="DL396" s="19">
        <f t="shared" si="1442"/>
        <v>2.6678054150080451E-2</v>
      </c>
      <c r="DM396" s="19">
        <f t="shared" si="1443"/>
        <v>0.16235964752637935</v>
      </c>
      <c r="DN396" s="19">
        <f t="shared" si="1444"/>
        <v>3.0167922197298887E-3</v>
      </c>
      <c r="DO396" s="19">
        <f t="shared" si="1445"/>
        <v>0.25950177451793971</v>
      </c>
      <c r="DP396" s="19">
        <f t="shared" si="1446"/>
        <v>0.2143580745376924</v>
      </c>
      <c r="DQ396" s="19">
        <f t="shared" si="1447"/>
        <v>1.1900509548946669E-2</v>
      </c>
      <c r="DR396" s="19">
        <f t="shared" si="1448"/>
        <v>7.2206930544864031E-2</v>
      </c>
      <c r="DS396" s="19">
        <f t="shared" si="1449"/>
        <v>0.10563065098332046</v>
      </c>
      <c r="DT396" s="19">
        <f t="shared" si="1450"/>
        <v>1.8096842191623452E-2</v>
      </c>
      <c r="DU396" s="19">
        <f t="shared" si="1451"/>
        <v>6.8183614676184858E-3</v>
      </c>
      <c r="DV396" s="19">
        <f t="shared" si="1435"/>
        <v>3.5071855561783689E-3</v>
      </c>
      <c r="DW396" s="19">
        <f t="shared" si="1452"/>
        <v>3.2381579551680035E-3</v>
      </c>
      <c r="DX396" s="19">
        <f t="shared" si="1453"/>
        <v>2.0267552970633117E-2</v>
      </c>
      <c r="DY396" s="19">
        <f t="shared" si="1454"/>
        <v>2.1348037865246603E-3</v>
      </c>
      <c r="DZ396" s="19">
        <f t="shared" si="1455"/>
        <v>2.3690207708901363E-3</v>
      </c>
      <c r="EA396" s="19">
        <f t="shared" si="1355"/>
        <v>0.99953546607754284</v>
      </c>
      <c r="EB396" s="19"/>
      <c r="EC396" s="19">
        <f t="shared" si="1387"/>
        <v>7.4132446224434503E-2</v>
      </c>
      <c r="ED396" s="19">
        <f t="shared" si="1456"/>
        <v>1.2608298593864612E-2</v>
      </c>
      <c r="EE396" s="19">
        <f t="shared" si="1457"/>
        <v>7.4865565269590349E-4</v>
      </c>
      <c r="EF396" s="19">
        <f t="shared" si="1458"/>
        <v>7.8325495945892623E-7</v>
      </c>
      <c r="EG396" s="19">
        <f t="shared" si="1459"/>
        <v>7.8325495945892623E-7</v>
      </c>
      <c r="EH396" s="19">
        <f t="shared" si="1460"/>
        <v>7.8325495945892623E-7</v>
      </c>
      <c r="EI396" s="19">
        <f t="shared" si="1461"/>
        <v>2.6690452770798227E-2</v>
      </c>
      <c r="EJ396" s="19">
        <f t="shared" si="1462"/>
        <v>0.16243510414245138</v>
      </c>
      <c r="EK396" s="19">
        <f t="shared" si="1463"/>
        <v>3.0181942733544277E-3</v>
      </c>
      <c r="EL396" s="19">
        <f t="shared" si="1464"/>
        <v>0.25962237791951231</v>
      </c>
      <c r="EM396" s="19">
        <f t="shared" si="1465"/>
        <v>0.21445769741307283</v>
      </c>
      <c r="EN396" s="19">
        <f t="shared" si="1466"/>
        <v>1.1906040308552135E-2</v>
      </c>
      <c r="EO396" s="19">
        <f t="shared" si="1467"/>
        <v>7.2240488702441194E-2</v>
      </c>
      <c r="EP396" s="19">
        <f t="shared" si="1468"/>
        <v>0.10567974280877168</v>
      </c>
      <c r="EQ396" s="19">
        <f t="shared" si="1469"/>
        <v>1.8105252695675252E-2</v>
      </c>
      <c r="ER396" s="19">
        <f t="shared" si="1470"/>
        <v>6.8215302998458332E-3</v>
      </c>
      <c r="ES396" s="19">
        <f t="shared" si="1436"/>
        <v>3.5088155200150599E-3</v>
      </c>
      <c r="ET396" s="19">
        <f t="shared" si="1471"/>
        <v>3.2396628884770267E-3</v>
      </c>
      <c r="EU396" s="19">
        <f t="shared" si="1472"/>
        <v>2.0276972312116819E-2</v>
      </c>
      <c r="EV396" s="19">
        <f t="shared" si="1473"/>
        <v>2.135795936188466E-3</v>
      </c>
      <c r="EW396" s="19">
        <f t="shared" si="1474"/>
        <v>2.3701217728539811E-3</v>
      </c>
      <c r="EX396" s="19"/>
      <c r="EY396" s="19"/>
      <c r="EZ396" s="19">
        <f t="shared" si="1388"/>
        <v>0.1323242822372451</v>
      </c>
      <c r="FA396" s="19">
        <f t="shared" si="1399"/>
        <v>0.14700454853181069</v>
      </c>
      <c r="FB396" s="19">
        <f t="shared" si="1400"/>
        <v>-0.14242220282147799</v>
      </c>
      <c r="FC396" s="19">
        <f t="shared" si="1401"/>
        <v>-7.4232465126732464E-3</v>
      </c>
      <c r="FD396" s="19">
        <f t="shared" si="1402"/>
        <v>0.10466683444332073</v>
      </c>
      <c r="FE396" s="19">
        <f t="shared" si="1403"/>
        <v>3.772481513841551E-2</v>
      </c>
      <c r="FF396" s="19">
        <f t="shared" si="1404"/>
        <v>6.4700952070073467E-2</v>
      </c>
      <c r="FG396" s="19">
        <f t="shared" si="1405"/>
        <v>4.3134190173315413E-2</v>
      </c>
      <c r="FH396" s="19">
        <f t="shared" si="1406"/>
        <v>0.11621979473047205</v>
      </c>
      <c r="FI396" s="19">
        <f t="shared" si="1407"/>
        <v>-2.436346216852742E-2</v>
      </c>
      <c r="FJ396" s="19">
        <f t="shared" si="1408"/>
        <v>-6.4280780526570699E-2</v>
      </c>
      <c r="FK396" s="19">
        <f t="shared" si="1409"/>
        <v>2.9424414621018188E-2</v>
      </c>
      <c r="FL396" s="19">
        <f t="shared" si="1410"/>
        <v>4.8409068895536013E-2</v>
      </c>
      <c r="FM396" s="19">
        <f t="shared" si="1411"/>
        <v>-8.1841045697684064E-2</v>
      </c>
      <c r="FN396" s="19">
        <f t="shared" si="1412"/>
        <v>0.13531391300158113</v>
      </c>
      <c r="FO396" s="19">
        <f t="shared" si="1413"/>
        <v>9.4597371884055897E-2</v>
      </c>
      <c r="FP396" s="19">
        <f t="shared" si="1394"/>
        <v>5.6766008504990928E-4</v>
      </c>
      <c r="FQ396" s="19">
        <f t="shared" si="1395"/>
        <v>8.1067845636048491E-2</v>
      </c>
      <c r="FR396" s="19">
        <f t="shared" si="1396"/>
        <v>0.18063003339555883</v>
      </c>
      <c r="FS396" s="19">
        <f t="shared" si="1397"/>
        <v>8.6796395502591772E-2</v>
      </c>
      <c r="FT396" s="19">
        <f t="shared" si="1398"/>
        <v>0.14731211327681021</v>
      </c>
      <c r="FU396" s="19"/>
      <c r="FV396" s="19"/>
      <c r="FW396" s="19">
        <f t="shared" si="1547"/>
        <v>1.0032907085292824</v>
      </c>
      <c r="FX396" s="19">
        <f t="shared" si="1389"/>
        <v>0.52708794102055645</v>
      </c>
      <c r="FY396" s="19">
        <f t="shared" si="1536"/>
        <v>0.8246748318548871</v>
      </c>
      <c r="FZ396" s="19"/>
      <c r="GA396" s="19">
        <f t="shared" si="1548"/>
        <v>1.0109128905241502</v>
      </c>
      <c r="GB396" s="19">
        <f t="shared" si="1390"/>
        <v>0.73499252230732248</v>
      </c>
      <c r="GC396" s="19">
        <f t="shared" si="1537"/>
        <v>0.84816476458209356</v>
      </c>
      <c r="GD396" s="19"/>
      <c r="GE396" s="19">
        <f t="shared" si="1549"/>
        <v>0.93778163711250262</v>
      </c>
      <c r="GF396" s="19">
        <f t="shared" si="1391"/>
        <v>0.69826353320141599</v>
      </c>
      <c r="GG396" s="19">
        <f t="shared" si="1538"/>
        <v>0.75619771994589091</v>
      </c>
      <c r="GH396" s="19"/>
      <c r="GI396" s="132">
        <f t="shared" si="1497"/>
        <v>2.122716368333641</v>
      </c>
      <c r="GJ396" s="19">
        <f t="shared" si="1362"/>
        <v>1.1227687061942471</v>
      </c>
      <c r="GK396" s="19">
        <f t="shared" si="1539"/>
        <v>1.1227666318837854</v>
      </c>
      <c r="GL396" s="3"/>
      <c r="GM396" s="3"/>
      <c r="GN396" s="8"/>
      <c r="GO396" s="5">
        <f t="shared" si="1392"/>
        <v>57</v>
      </c>
      <c r="GP396" t="b">
        <f t="shared" si="1363"/>
        <v>0</v>
      </c>
      <c r="GS396" s="11"/>
      <c r="GT396" s="11"/>
      <c r="GU396" s="11"/>
      <c r="GV396" s="11"/>
      <c r="GW396" s="11"/>
      <c r="GX396" s="11"/>
      <c r="GY396" s="11"/>
      <c r="GZ396" s="11" t="str">
        <f ca="1">IF(GP396,OFFSET(#REF!,$GP$253+$GO396,0),"")</f>
        <v/>
      </c>
      <c r="HA396" s="12" t="str">
        <f t="shared" ca="1" si="1502"/>
        <v/>
      </c>
      <c r="HB396" s="12" t="str">
        <f t="shared" ca="1" si="1503"/>
        <v/>
      </c>
      <c r="HC396" s="12" t="str">
        <f t="shared" ca="1" si="1504"/>
        <v/>
      </c>
      <c r="HD396" s="12" t="str">
        <f t="shared" ca="1" si="1505"/>
        <v/>
      </c>
      <c r="HE396" t="str">
        <f t="shared" ca="1" si="1371"/>
        <v/>
      </c>
      <c r="HF396" s="12" t="str">
        <f t="shared" ca="1" si="1506"/>
        <v/>
      </c>
      <c r="HG396" s="12" t="str">
        <f t="shared" ca="1" si="1507"/>
        <v/>
      </c>
      <c r="HH396" s="12" t="str">
        <f t="shared" ca="1" si="1508"/>
        <v/>
      </c>
      <c r="HJ396" s="17"/>
      <c r="HL396" s="18">
        <f t="shared" si="1372"/>
        <v>2006</v>
      </c>
      <c r="HM396" s="9">
        <f t="shared" si="1540"/>
        <v>1.502416300230746</v>
      </c>
      <c r="HN396" s="9">
        <f t="shared" si="1541"/>
        <v>0.5977794722183104</v>
      </c>
      <c r="HO396" s="9">
        <f t="shared" si="1542"/>
        <v>0.88418243186332413</v>
      </c>
      <c r="HP396" s="9">
        <f t="shared" si="1543"/>
        <v>0.83461522602425398</v>
      </c>
      <c r="HQ396" s="9">
        <f t="shared" si="1544"/>
        <v>0.81005296584661646</v>
      </c>
      <c r="HR396" s="9">
        <f t="shared" si="1317"/>
        <v>0.89811487213660435</v>
      </c>
      <c r="HS396" s="9">
        <f t="shared" si="1545"/>
        <v>0.89811362300412201</v>
      </c>
      <c r="HT396" s="9"/>
      <c r="HU396" s="9">
        <f t="shared" si="1546"/>
        <v>0.73795212021628276</v>
      </c>
      <c r="HV396" s="23">
        <f t="shared" si="1320"/>
        <v>0.5977803036339987</v>
      </c>
      <c r="HX396" s="8"/>
      <c r="HY396" s="5">
        <f t="shared" si="1393"/>
        <v>57</v>
      </c>
      <c r="HZ396" t="b">
        <f t="shared" si="1373"/>
        <v>0</v>
      </c>
      <c r="IC396" s="11"/>
      <c r="ID396" s="11"/>
      <c r="IE396" s="11"/>
      <c r="IF396" t="str">
        <f t="shared" ca="1" si="1375"/>
        <v/>
      </c>
      <c r="IG396" s="12" t="str">
        <f t="shared" si="1376"/>
        <v/>
      </c>
      <c r="IH396" s="19" t="str">
        <f t="shared" ca="1" si="1377"/>
        <v/>
      </c>
      <c r="II396" s="19" t="str">
        <f t="shared" ca="1" si="1378"/>
        <v/>
      </c>
      <c r="IJ396" s="11" t="str">
        <f t="shared" ca="1" si="1379"/>
        <v/>
      </c>
      <c r="IK396" s="12" t="str">
        <f t="shared" ca="1" si="1380"/>
        <v/>
      </c>
      <c r="IL396" s="12" t="str">
        <f t="shared" ca="1" si="1499"/>
        <v/>
      </c>
      <c r="IM396" s="12" t="str">
        <f t="shared" ca="1" si="1500"/>
        <v/>
      </c>
      <c r="IN396" s="12" t="str">
        <f t="shared" ca="1" si="1501"/>
        <v/>
      </c>
      <c r="IO396" t="str">
        <f t="shared" ca="1" si="1381"/>
        <v/>
      </c>
      <c r="IP396" s="12" t="str">
        <f t="shared" ca="1" si="1382"/>
        <v/>
      </c>
      <c r="IQ396" s="12" t="str">
        <f t="shared" ca="1" si="1383"/>
        <v/>
      </c>
      <c r="IR396" s="12" t="str">
        <f t="shared" ca="1" si="1384"/>
        <v/>
      </c>
    </row>
    <row r="397" spans="1:252" x14ac:dyDescent="0.2">
      <c r="A397" t="s">
        <v>218</v>
      </c>
      <c r="B397" s="1">
        <f t="shared" si="1385"/>
        <v>2007</v>
      </c>
      <c r="C397" s="124">
        <f>Manufacturing_Energy_Data!C103</f>
        <v>1017.3089008569175</v>
      </c>
      <c r="D397" s="124">
        <f>Manufacturing_Energy_Data!D103</f>
        <v>117.72476201119797</v>
      </c>
      <c r="E397" s="124">
        <f>Manufacturing_Energy_Data!E103</f>
        <v>5.5487247592447062</v>
      </c>
      <c r="F397" s="124">
        <v>0.01</v>
      </c>
      <c r="G397" s="124">
        <v>0.01</v>
      </c>
      <c r="H397" s="124">
        <v>0.01</v>
      </c>
      <c r="I397" s="124">
        <f>Manufacturing_Energy_Data!F103</f>
        <v>384.72650075395597</v>
      </c>
      <c r="J397" s="124">
        <f>Manufacturing_Energy_Data!G103</f>
        <v>2090.1212360058084</v>
      </c>
      <c r="K397" s="124">
        <f>Manufacturing_Energy_Data!H103</f>
        <v>40.901224952433246</v>
      </c>
      <c r="L397" s="124">
        <f>Manufacturing_Energy_Data!I103</f>
        <v>3233.695904757873</v>
      </c>
      <c r="M397" s="124">
        <f>Manufacturing_Energy_Data!J103</f>
        <v>2824.531653445953</v>
      </c>
      <c r="N397" s="124">
        <f>Manufacturing_Energy_Data!K103</f>
        <v>143.10994103075981</v>
      </c>
      <c r="O397" s="124">
        <f>Manufacturing_Energy_Data!L103</f>
        <v>888.6890971564701</v>
      </c>
      <c r="P397" s="124">
        <f>Manufacturing_Energy_Data!M103</f>
        <v>1398.596658536504</v>
      </c>
      <c r="Q397" s="124">
        <f>Manufacturing_Energy_Data!N103</f>
        <v>236.27608038255704</v>
      </c>
      <c r="R397" s="124">
        <f>Manufacturing_Energy_Data!O103</f>
        <v>100.2520387130355</v>
      </c>
      <c r="S397" s="124">
        <f>Manufacturing_Energy_Data!P103</f>
        <v>59.317149731278079</v>
      </c>
      <c r="T397" s="124">
        <f>Manufacturing_Energy_Data!Q103</f>
        <v>45.825803281131591</v>
      </c>
      <c r="U397" s="124">
        <f>Manufacturing_Energy_Data!R103</f>
        <v>255.92503066606668</v>
      </c>
      <c r="V397" s="124">
        <f>Manufacturing_Energy_Data!S103</f>
        <v>27.714561877145339</v>
      </c>
      <c r="W397" s="124">
        <f>Manufacturing_Energy_Data!T103</f>
        <v>31.838460359608138</v>
      </c>
      <c r="X397" s="124">
        <f t="shared" si="1550"/>
        <v>12902.133729277939</v>
      </c>
      <c r="Y397" s="16">
        <v>12942.997433330731</v>
      </c>
      <c r="Z397" s="19">
        <f t="shared" si="1475"/>
        <v>1.1167576854136203</v>
      </c>
      <c r="AA397" s="19">
        <f t="shared" si="1476"/>
        <v>1.5677469009477745</v>
      </c>
      <c r="AB397" s="19">
        <f t="shared" si="1477"/>
        <v>0.17007270377010389</v>
      </c>
      <c r="AC397" s="19">
        <f t="shared" si="1478"/>
        <v>1.0977567231279835E-5</v>
      </c>
      <c r="AD397" s="19">
        <f t="shared" si="1479"/>
        <v>1.3317053049541528E-4</v>
      </c>
      <c r="AE397" s="19">
        <f t="shared" si="1480"/>
        <v>3.0650773132465526E-4</v>
      </c>
      <c r="AF397" s="19">
        <f t="shared" si="1481"/>
        <v>3.5943518875499212</v>
      </c>
      <c r="AG397" s="19">
        <f t="shared" si="1482"/>
        <v>10.405881277219303</v>
      </c>
      <c r="AH397" s="19">
        <f t="shared" si="1483"/>
        <v>0.38179568862993002</v>
      </c>
      <c r="AI397" s="19">
        <f t="shared" si="1484"/>
        <v>3.7586808329926189</v>
      </c>
      <c r="AJ397" s="19">
        <f t="shared" si="1485"/>
        <v>3.0608574585473902</v>
      </c>
      <c r="AK397" s="19">
        <f t="shared" si="1486"/>
        <v>0.58178964630258212</v>
      </c>
      <c r="AL397" s="19">
        <f t="shared" si="1487"/>
        <v>6.4516538626570759</v>
      </c>
      <c r="AM397" s="19">
        <f t="shared" si="1488"/>
        <v>5.1054525858361322</v>
      </c>
      <c r="AN397" s="19">
        <f t="shared" si="1489"/>
        <v>0.60614132628962869</v>
      </c>
      <c r="AO397" s="19">
        <f t="shared" si="1490"/>
        <v>0.2575910730833052</v>
      </c>
      <c r="AP397" s="19">
        <f t="shared" si="1491"/>
        <v>0.16192781293617112</v>
      </c>
      <c r="AQ397" s="19">
        <f t="shared" si="1492"/>
        <v>0.3205642654899068</v>
      </c>
      <c r="AR397" s="19">
        <f t="shared" si="1493"/>
        <v>0.30308410851300049</v>
      </c>
      <c r="AS397" s="19">
        <f t="shared" si="1494"/>
        <v>0.29110997713256526</v>
      </c>
      <c r="AT397" s="19">
        <f t="shared" si="1495"/>
        <v>0.18342289537684309</v>
      </c>
      <c r="AU397" s="19">
        <f t="shared" si="1496"/>
        <v>6.26028796823564</v>
      </c>
      <c r="AV397" s="19"/>
      <c r="AX397" s="19">
        <f t="shared" si="1513"/>
        <v>0.9280474625564803</v>
      </c>
      <c r="AY397" s="19">
        <f t="shared" si="1514"/>
        <v>0.85110009949339382</v>
      </c>
      <c r="AZ397" s="19">
        <f t="shared" si="1515"/>
        <v>0.51545439963463924</v>
      </c>
      <c r="BA397" s="19">
        <f t="shared" si="1516"/>
        <v>0.74295071648455413</v>
      </c>
      <c r="BB397" s="19">
        <f t="shared" si="1517"/>
        <v>1.1288361300273362</v>
      </c>
      <c r="BC397" s="19">
        <f t="shared" si="1518"/>
        <v>2.589097978409745</v>
      </c>
      <c r="BD397" s="19">
        <f t="shared" si="1519"/>
        <v>1.0741106706246544</v>
      </c>
      <c r="BE397" s="19">
        <f t="shared" si="1520"/>
        <v>0.93604951327052066</v>
      </c>
      <c r="BF397" s="19">
        <f t="shared" si="1521"/>
        <v>1.2786335781743485</v>
      </c>
      <c r="BG397" s="19">
        <f t="shared" si="1522"/>
        <v>0.9709795327464309</v>
      </c>
      <c r="BH397" s="19">
        <f t="shared" si="1523"/>
        <v>0.79433439963087482</v>
      </c>
      <c r="BI397" s="19">
        <f t="shared" si="1524"/>
        <v>0.61610732784282296</v>
      </c>
      <c r="BJ397" s="19">
        <f t="shared" si="1525"/>
        <v>0.74956015741415971</v>
      </c>
      <c r="BK397" s="19">
        <f t="shared" si="1526"/>
        <v>0.58016088030048751</v>
      </c>
      <c r="BL397" s="19">
        <f t="shared" si="1527"/>
        <v>0.72699314111538449</v>
      </c>
      <c r="BM397" s="19">
        <f t="shared" si="1528"/>
        <v>0.54613549459617594</v>
      </c>
      <c r="BN397" s="19">
        <f t="shared" si="1529"/>
        <v>0.13227278003414214</v>
      </c>
      <c r="BO397" s="19">
        <f t="shared" si="1530"/>
        <v>0.56302676839434007</v>
      </c>
      <c r="BP397" s="19">
        <f t="shared" si="1531"/>
        <v>0.64334596230554253</v>
      </c>
      <c r="BQ397" s="19">
        <f t="shared" si="1532"/>
        <v>0.48178854517883807</v>
      </c>
      <c r="BR397" s="19">
        <f t="shared" si="1533"/>
        <v>0.413892932906055</v>
      </c>
      <c r="BS397" s="19">
        <f t="shared" si="1534"/>
        <v>0.51586916186800613</v>
      </c>
      <c r="BU397" s="16"/>
      <c r="BV397" s="9">
        <f t="shared" si="1535"/>
        <v>2.192860511369461</v>
      </c>
      <c r="BW397" s="9">
        <f t="shared" si="1324"/>
        <v>0.51586916186800613</v>
      </c>
      <c r="BX397" s="9">
        <f t="shared" si="1325"/>
        <v>0.86614476958897091</v>
      </c>
      <c r="BY397" s="9">
        <f t="shared" si="1326"/>
        <v>0.73509370088485104</v>
      </c>
      <c r="BZ397" s="9">
        <f t="shared" si="1327"/>
        <v>0.81022800944288476</v>
      </c>
      <c r="CA397" s="9">
        <f t="shared" si="1301"/>
        <v>1.1312313906644917</v>
      </c>
      <c r="CB397" s="9">
        <f t="shared" si="1328"/>
        <v>1.1312291140936113</v>
      </c>
      <c r="CC397" s="9"/>
      <c r="CD397" s="9">
        <f t="shared" si="1329"/>
        <v>0.63669756417921319</v>
      </c>
      <c r="CE397" s="9">
        <f t="shared" si="1330"/>
        <v>0.5158702000420573</v>
      </c>
      <c r="CG397" s="35"/>
      <c r="CH397">
        <f t="shared" si="1331"/>
        <v>2007</v>
      </c>
      <c r="CI397" s="19">
        <f t="shared" si="1332"/>
        <v>7.8848113203818931E-2</v>
      </c>
      <c r="CJ397" s="19">
        <f t="shared" si="1416"/>
        <v>9.1244413119089852E-3</v>
      </c>
      <c r="CK397" s="19">
        <f t="shared" si="1417"/>
        <v>4.3006256760874835E-4</v>
      </c>
      <c r="CL397" s="19">
        <f t="shared" si="1418"/>
        <v>7.7506559843723188E-7</v>
      </c>
      <c r="CM397" s="19">
        <f t="shared" si="1419"/>
        <v>7.7506559843723188E-7</v>
      </c>
      <c r="CN397" s="19">
        <f t="shared" si="1420"/>
        <v>7.7506559843723188E-7</v>
      </c>
      <c r="CO397" s="19">
        <f t="shared" si="1421"/>
        <v>2.9818827554152702E-2</v>
      </c>
      <c r="CP397" s="19">
        <f t="shared" si="1422"/>
        <v>0.16199810665912087</v>
      </c>
      <c r="CQ397" s="19">
        <f t="shared" si="1423"/>
        <v>3.1701132394573515E-3</v>
      </c>
      <c r="CR397" s="19">
        <f t="shared" si="1424"/>
        <v>0.25063264515851869</v>
      </c>
      <c r="CS397" s="19">
        <f t="shared" si="1425"/>
        <v>0.21891973162829917</v>
      </c>
      <c r="CT397" s="19">
        <f t="shared" si="1426"/>
        <v>1.1091959208732282E-2</v>
      </c>
      <c r="CU397" s="19">
        <f t="shared" si="1427"/>
        <v>6.8879234691222285E-2</v>
      </c>
      <c r="CV397" s="19">
        <f t="shared" si="1428"/>
        <v>0.10840041561209084</v>
      </c>
      <c r="CW397" s="19">
        <f t="shared" si="1429"/>
        <v>1.8312946163811007E-2</v>
      </c>
      <c r="CX397" s="19">
        <f t="shared" si="1430"/>
        <v>7.7701906379671398E-3</v>
      </c>
      <c r="CY397" s="19">
        <f t="shared" si="1415"/>
        <v>4.5974682154063928E-3</v>
      </c>
      <c r="CZ397" s="19">
        <f t="shared" si="1431"/>
        <v>3.5518003643957119E-3</v>
      </c>
      <c r="DA397" s="19">
        <f t="shared" si="1432"/>
        <v>1.983586870482619E-2</v>
      </c>
      <c r="DB397" s="19">
        <f t="shared" si="1433"/>
        <v>2.1480603486735343E-3</v>
      </c>
      <c r="DC397" s="19">
        <f t="shared" si="1434"/>
        <v>2.4676895331939767E-3</v>
      </c>
      <c r="DF397" s="19">
        <f t="shared" si="1386"/>
        <v>7.9023710253751864E-2</v>
      </c>
      <c r="DG397" s="19">
        <f t="shared" si="1437"/>
        <v>1.0876080555708961E-2</v>
      </c>
      <c r="DH397" s="19">
        <f t="shared" si="1438"/>
        <v>5.4601618385410259E-4</v>
      </c>
      <c r="DI397" s="19">
        <f t="shared" si="1439"/>
        <v>7.7798284330352613E-7</v>
      </c>
      <c r="DJ397" s="19">
        <f t="shared" si="1440"/>
        <v>7.7798284330352613E-7</v>
      </c>
      <c r="DK397" s="19">
        <f t="shared" si="1441"/>
        <v>7.7798284330352613E-7</v>
      </c>
      <c r="DL397" s="19">
        <f t="shared" si="1442"/>
        <v>2.8710587835276111E-2</v>
      </c>
      <c r="DM397" s="19">
        <f t="shared" si="1443"/>
        <v>0.16324759880925563</v>
      </c>
      <c r="DN397" s="19">
        <f t="shared" si="1444"/>
        <v>3.161484198246931E-3</v>
      </c>
      <c r="DO397" s="19">
        <f t="shared" si="1445"/>
        <v>0.25256269342406107</v>
      </c>
      <c r="DP397" s="19">
        <f t="shared" si="1446"/>
        <v>0.21397642164830724</v>
      </c>
      <c r="DQ397" s="19">
        <f t="shared" si="1447"/>
        <v>1.154452056205587E-2</v>
      </c>
      <c r="DR397" s="19">
        <f t="shared" si="1448"/>
        <v>7.1818151974065186E-2</v>
      </c>
      <c r="DS397" s="19">
        <f t="shared" si="1449"/>
        <v>0.10434906857526842</v>
      </c>
      <c r="DT397" s="19">
        <f t="shared" si="1450"/>
        <v>1.9056850999708289E-2</v>
      </c>
      <c r="DU397" s="19">
        <f t="shared" si="1451"/>
        <v>7.5322780032509116E-3</v>
      </c>
      <c r="DV397" s="19">
        <f t="shared" si="1435"/>
        <v>4.1223455472711862E-3</v>
      </c>
      <c r="DW397" s="19">
        <f t="shared" si="1452"/>
        <v>3.4578335057973771E-3</v>
      </c>
      <c r="DX397" s="19">
        <f t="shared" si="1453"/>
        <v>2.0982762865208684E-2</v>
      </c>
      <c r="DY397" s="19">
        <f t="shared" si="1454"/>
        <v>2.1823943700514012E-3</v>
      </c>
      <c r="DZ397" s="19">
        <f t="shared" si="1455"/>
        <v>2.5212572922989401E-3</v>
      </c>
      <c r="EA397" s="19">
        <f t="shared" si="1355"/>
        <v>0.99967439055196816</v>
      </c>
      <c r="EB397" s="19"/>
      <c r="EC397" s="19">
        <f t="shared" si="1387"/>
        <v>7.904944950137123E-2</v>
      </c>
      <c r="ED397" s="19">
        <f t="shared" si="1456"/>
        <v>1.087962306376955E-2</v>
      </c>
      <c r="EE397" s="19">
        <f t="shared" si="1457"/>
        <v>5.46194029790661E-4</v>
      </c>
      <c r="EF397" s="19">
        <f t="shared" si="1458"/>
        <v>7.7823624437749621E-7</v>
      </c>
      <c r="EG397" s="19">
        <f t="shared" si="1459"/>
        <v>7.7823624437749621E-7</v>
      </c>
      <c r="EH397" s="19">
        <f t="shared" si="1460"/>
        <v>7.7823624437749621E-7</v>
      </c>
      <c r="EI397" s="19">
        <f t="shared" si="1461"/>
        <v>2.8719939318865236E-2</v>
      </c>
      <c r="EJ397" s="19">
        <f t="shared" si="1462"/>
        <v>0.16330077108319119</v>
      </c>
      <c r="EK397" s="19">
        <f t="shared" si="1463"/>
        <v>3.1625139426661956E-3</v>
      </c>
      <c r="EL397" s="19">
        <f t="shared" si="1464"/>
        <v>0.25264495700906081</v>
      </c>
      <c r="EM397" s="19">
        <f t="shared" si="1465"/>
        <v>0.21404611708634508</v>
      </c>
      <c r="EN397" s="19">
        <f t="shared" si="1466"/>
        <v>1.1548280791390071E-2</v>
      </c>
      <c r="EO397" s="19">
        <f t="shared" si="1467"/>
        <v>7.1841544259637319E-2</v>
      </c>
      <c r="EP397" s="19">
        <f t="shared" si="1468"/>
        <v>0.10438305668473942</v>
      </c>
      <c r="EQ397" s="19">
        <f t="shared" si="1469"/>
        <v>1.9063058111537787E-2</v>
      </c>
      <c r="ER397" s="19">
        <f t="shared" si="1470"/>
        <v>7.5347313829775909E-3</v>
      </c>
      <c r="ES397" s="19">
        <f t="shared" si="1436"/>
        <v>4.123688259129097E-3</v>
      </c>
      <c r="ET397" s="19">
        <f t="shared" si="1471"/>
        <v>3.4589597757807332E-3</v>
      </c>
      <c r="EU397" s="19">
        <f t="shared" si="1472"/>
        <v>2.0989597276392262E-2</v>
      </c>
      <c r="EV397" s="19">
        <f t="shared" si="1473"/>
        <v>2.183105209733738E-3</v>
      </c>
      <c r="EW397" s="19">
        <f t="shared" si="1474"/>
        <v>2.5220785048888101E-3</v>
      </c>
      <c r="EX397" s="19"/>
      <c r="EY397" s="19"/>
      <c r="EZ397" s="19">
        <f t="shared" si="1388"/>
        <v>-2.2438647740204852E-3</v>
      </c>
      <c r="FA397" s="19">
        <f t="shared" si="1399"/>
        <v>-0.21267260474725455</v>
      </c>
      <c r="FB397" s="19">
        <f t="shared" si="1400"/>
        <v>-0.16554010997254129</v>
      </c>
      <c r="FC397" s="19">
        <f t="shared" si="1401"/>
        <v>-5.3053138006302486E-3</v>
      </c>
      <c r="FD397" s="19">
        <f t="shared" si="1402"/>
        <v>0.12132741218821098</v>
      </c>
      <c r="FE397" s="19">
        <f t="shared" si="1403"/>
        <v>0.28679628010554398</v>
      </c>
      <c r="FF397" s="19">
        <f t="shared" si="1404"/>
        <v>0.15865574128696594</v>
      </c>
      <c r="FG397" s="19">
        <f t="shared" si="1405"/>
        <v>-1.8129052502642046E-2</v>
      </c>
      <c r="FH397" s="19">
        <f t="shared" si="1406"/>
        <v>-1.4602003742358977E-4</v>
      </c>
      <c r="FI397" s="19">
        <f t="shared" si="1407"/>
        <v>-3.5026437593854008E-2</v>
      </c>
      <c r="FJ397" s="19">
        <f t="shared" si="1408"/>
        <v>-1.3857587917731774E-2</v>
      </c>
      <c r="FK397" s="19">
        <f t="shared" si="1409"/>
        <v>-5.1399051004758889E-2</v>
      </c>
      <c r="FL397" s="19">
        <f t="shared" si="1410"/>
        <v>-7.6061031984976851E-2</v>
      </c>
      <c r="FM397" s="19">
        <f t="shared" si="1411"/>
        <v>5.2205686075998889E-2</v>
      </c>
      <c r="FN397" s="19">
        <f t="shared" si="1412"/>
        <v>-0.11241035880915611</v>
      </c>
      <c r="FO397" s="19">
        <f t="shared" si="1413"/>
        <v>3.2037198528461472E-2</v>
      </c>
      <c r="FP397" s="19">
        <f t="shared" si="1394"/>
        <v>0.12156695738909468</v>
      </c>
      <c r="FQ397" s="19">
        <f t="shared" si="1395"/>
        <v>3.2028516810576807E-2</v>
      </c>
      <c r="FR397" s="19">
        <f t="shared" si="1396"/>
        <v>-0.13836788121503193</v>
      </c>
      <c r="FS397" s="19">
        <f t="shared" si="1397"/>
        <v>6.0507441935182009E-3</v>
      </c>
      <c r="FT397" s="19">
        <f t="shared" si="1398"/>
        <v>-3.3067950580791192E-2</v>
      </c>
      <c r="FU397" s="19"/>
      <c r="FV397" s="19"/>
      <c r="FW397" s="19">
        <f t="shared" si="1547"/>
        <v>0.98248179542534586</v>
      </c>
      <c r="FX397" s="19">
        <f t="shared" si="1389"/>
        <v>0.51785430664092513</v>
      </c>
      <c r="FY397" s="19">
        <f t="shared" si="1536"/>
        <v>0.81022800944288476</v>
      </c>
      <c r="FZ397" s="19"/>
      <c r="GA397" s="19">
        <f t="shared" si="1548"/>
        <v>1.0211987172277035</v>
      </c>
      <c r="GB397" s="19">
        <f t="shared" si="1390"/>
        <v>0.75057342095219193</v>
      </c>
      <c r="GC397" s="19">
        <f t="shared" si="1537"/>
        <v>0.86614476958897091</v>
      </c>
      <c r="GD397" s="19"/>
      <c r="GE397" s="19">
        <f t="shared" si="1549"/>
        <v>0.97209192978980419</v>
      </c>
      <c r="GF397" s="19">
        <f t="shared" si="1391"/>
        <v>0.67877634549161148</v>
      </c>
      <c r="GG397" s="19">
        <f t="shared" si="1538"/>
        <v>0.73509370088485104</v>
      </c>
      <c r="GH397" s="19"/>
      <c r="GI397" s="132">
        <f t="shared" si="1497"/>
        <v>2.192860511369461</v>
      </c>
      <c r="GJ397" s="19">
        <f t="shared" si="1362"/>
        <v>1.1312313906644917</v>
      </c>
      <c r="GK397" s="19">
        <f t="shared" si="1539"/>
        <v>1.1312291140936113</v>
      </c>
      <c r="GL397" s="3"/>
      <c r="GM397" s="3"/>
      <c r="GN397" s="8"/>
      <c r="GO397" s="5">
        <f t="shared" si="1392"/>
        <v>58</v>
      </c>
      <c r="GP397" t="b">
        <f t="shared" si="1363"/>
        <v>0</v>
      </c>
      <c r="GS397" s="11"/>
      <c r="GT397" s="11"/>
      <c r="GU397" s="11"/>
      <c r="GV397" s="11"/>
      <c r="GW397" s="11"/>
      <c r="GX397" s="11"/>
      <c r="GY397" s="11"/>
      <c r="GZ397" s="11" t="str">
        <f ca="1">IF(GP397,OFFSET(#REF!,$GP$253+$GO397,0),"")</f>
        <v/>
      </c>
      <c r="HA397" s="12" t="str">
        <f t="shared" ca="1" si="1502"/>
        <v/>
      </c>
      <c r="HB397" s="12" t="str">
        <f t="shared" ca="1" si="1503"/>
        <v/>
      </c>
      <c r="HC397" s="12" t="str">
        <f t="shared" ca="1" si="1504"/>
        <v/>
      </c>
      <c r="HD397" s="12" t="str">
        <f t="shared" ca="1" si="1505"/>
        <v/>
      </c>
      <c r="HE397" t="str">
        <f t="shared" ca="1" si="1371"/>
        <v/>
      </c>
      <c r="HF397" s="12" t="str">
        <f t="shared" ca="1" si="1506"/>
        <v/>
      </c>
      <c r="HG397" s="12" t="str">
        <f t="shared" ca="1" si="1507"/>
        <v/>
      </c>
      <c r="HH397" s="12" t="str">
        <f t="shared" ca="1" si="1508"/>
        <v/>
      </c>
      <c r="HJ397" s="17"/>
      <c r="HL397" s="18">
        <f t="shared" si="1372"/>
        <v>2007</v>
      </c>
      <c r="HM397" s="9">
        <f t="shared" si="1540"/>
        <v>1.5520629253921951</v>
      </c>
      <c r="HN397" s="9">
        <f t="shared" si="1541"/>
        <v>0.58301943989765914</v>
      </c>
      <c r="HO397" s="9">
        <f t="shared" si="1542"/>
        <v>0.90292596521409785</v>
      </c>
      <c r="HP397" s="9">
        <f t="shared" si="1543"/>
        <v>0.81132272569787067</v>
      </c>
      <c r="HQ397" s="9">
        <f t="shared" si="1544"/>
        <v>0.79586229227461014</v>
      </c>
      <c r="HR397" s="9">
        <f t="shared" si="1317"/>
        <v>0.90488426527964017</v>
      </c>
      <c r="HS397" s="9">
        <f t="shared" si="1545"/>
        <v>0.90488285744808017</v>
      </c>
      <c r="HT397" s="9"/>
      <c r="HU397" s="9">
        <f t="shared" si="1546"/>
        <v>0.73256435520088259</v>
      </c>
      <c r="HV397" s="23">
        <f t="shared" si="1320"/>
        <v>0.58302034696884608</v>
      </c>
      <c r="HX397" s="8"/>
      <c r="HY397" s="5">
        <f t="shared" si="1393"/>
        <v>58</v>
      </c>
      <c r="HZ397" t="b">
        <f t="shared" si="1373"/>
        <v>0</v>
      </c>
      <c r="IC397" s="11"/>
      <c r="ID397" s="11"/>
      <c r="IE397" s="11"/>
      <c r="IF397" t="str">
        <f t="shared" ca="1" si="1375"/>
        <v/>
      </c>
      <c r="IG397" s="12" t="str">
        <f t="shared" si="1376"/>
        <v/>
      </c>
      <c r="IH397" s="19" t="str">
        <f t="shared" ca="1" si="1377"/>
        <v/>
      </c>
      <c r="II397" s="19" t="str">
        <f t="shared" ca="1" si="1378"/>
        <v/>
      </c>
      <c r="IJ397" s="11" t="str">
        <f t="shared" ca="1" si="1379"/>
        <v/>
      </c>
      <c r="IK397" s="12" t="str">
        <f t="shared" ca="1" si="1380"/>
        <v/>
      </c>
      <c r="IL397" s="12" t="str">
        <f t="shared" ca="1" si="1499"/>
        <v/>
      </c>
      <c r="IM397" s="12" t="str">
        <f t="shared" ca="1" si="1500"/>
        <v/>
      </c>
      <c r="IN397" s="12" t="str">
        <f t="shared" ca="1" si="1501"/>
        <v/>
      </c>
      <c r="IO397" t="str">
        <f t="shared" ca="1" si="1381"/>
        <v/>
      </c>
      <c r="IP397" s="12" t="str">
        <f t="shared" ca="1" si="1382"/>
        <v/>
      </c>
      <c r="IQ397" s="12" t="str">
        <f t="shared" ca="1" si="1383"/>
        <v/>
      </c>
      <c r="IR397" s="12" t="str">
        <f t="shared" ca="1" si="1384"/>
        <v/>
      </c>
    </row>
    <row r="398" spans="1:252" x14ac:dyDescent="0.2">
      <c r="A398" t="s">
        <v>218</v>
      </c>
      <c r="B398" s="1">
        <f t="shared" si="1385"/>
        <v>2008</v>
      </c>
      <c r="C398" s="124">
        <f>Manufacturing_Energy_Data!C104</f>
        <v>913.55290679421876</v>
      </c>
      <c r="D398" s="124">
        <f>Manufacturing_Energy_Data!D104</f>
        <v>100.10391940983209</v>
      </c>
      <c r="E398" s="124">
        <f>Manufacturing_Energy_Data!E104</f>
        <v>2.9930445873252332</v>
      </c>
      <c r="F398" s="124">
        <v>0.01</v>
      </c>
      <c r="G398" s="124">
        <v>0.01</v>
      </c>
      <c r="H398" s="124">
        <v>0.01</v>
      </c>
      <c r="I398" s="124">
        <f>Manufacturing_Energy_Data!F104</f>
        <v>340.75137141804316</v>
      </c>
      <c r="J398" s="124">
        <f>Manufacturing_Energy_Data!G104</f>
        <v>1905.2774059551602</v>
      </c>
      <c r="K398" s="124">
        <f>Manufacturing_Energy_Data!H104</f>
        <v>32.461027328280444</v>
      </c>
      <c r="L398" s="124">
        <f>Manufacturing_Energy_Data!I104</f>
        <v>3327.9701282444062</v>
      </c>
      <c r="M398" s="124">
        <f>Manufacturing_Energy_Data!J104</f>
        <v>2808.6503129524704</v>
      </c>
      <c r="N398" s="124">
        <f>Manufacturing_Energy_Data!K104</f>
        <v>118.89421130373546</v>
      </c>
      <c r="O398" s="124">
        <f>Manufacturing_Energy_Data!L104</f>
        <v>744.58615673498946</v>
      </c>
      <c r="P398" s="124">
        <f>Manufacturing_Energy_Data!M104</f>
        <v>1367.2205669627242</v>
      </c>
      <c r="Q398" s="124">
        <f>Manufacturing_Energy_Data!N104</f>
        <v>186.52536210085808</v>
      </c>
      <c r="R398" s="124">
        <f>Manufacturing_Energy_Data!O104</f>
        <v>78.853051261641937</v>
      </c>
      <c r="S398" s="124">
        <f>Manufacturing_Energy_Data!P104</f>
        <v>43.705219316728574</v>
      </c>
      <c r="T398" s="124">
        <f>Manufacturing_Energy_Data!Q104</f>
        <v>37.150422470058906</v>
      </c>
      <c r="U398" s="124">
        <f>Manufacturing_Energy_Data!R104</f>
        <v>178.02133203826156</v>
      </c>
      <c r="V398" s="124">
        <f>Manufacturing_Energy_Data!S104</f>
        <v>21.906717243100903</v>
      </c>
      <c r="W398" s="124">
        <f>Manufacturing_Energy_Data!T104</f>
        <v>20.608192835341118</v>
      </c>
      <c r="X398" s="124">
        <f t="shared" si="1550"/>
        <v>12229.261348957174</v>
      </c>
      <c r="Y398" s="16">
        <v>12345.726291348568</v>
      </c>
      <c r="Z398" s="19">
        <f t="shared" si="1475"/>
        <v>1.0147047350017531</v>
      </c>
      <c r="AA398" s="19">
        <f t="shared" si="1476"/>
        <v>1.5707113286332788</v>
      </c>
      <c r="AB398" s="19">
        <f t="shared" si="1477"/>
        <v>0.10437479357080492</v>
      </c>
      <c r="AC398" s="19">
        <f t="shared" si="1478"/>
        <v>1.1107235579409295E-5</v>
      </c>
      <c r="AD398" s="19">
        <f t="shared" si="1479"/>
        <v>1.5690807491789433E-4</v>
      </c>
      <c r="AE398" s="19">
        <f t="shared" si="1480"/>
        <v>3.4872448613964884E-4</v>
      </c>
      <c r="AF398" s="19">
        <f t="shared" si="1481"/>
        <v>3.6948234157641258</v>
      </c>
      <c r="AG398" s="19">
        <f t="shared" si="1482"/>
        <v>9.9434100030318735</v>
      </c>
      <c r="AH398" s="19">
        <f t="shared" si="1483"/>
        <v>0.32158316862831937</v>
      </c>
      <c r="AI398" s="19">
        <f t="shared" si="1484"/>
        <v>4.0356771871633743</v>
      </c>
      <c r="AJ398" s="19">
        <f t="shared" si="1485"/>
        <v>3.3699726610855492</v>
      </c>
      <c r="AK398" s="19">
        <f t="shared" si="1486"/>
        <v>0.53645423400066539</v>
      </c>
      <c r="AL398" s="19">
        <f t="shared" si="1487"/>
        <v>6.1946370959985</v>
      </c>
      <c r="AM398" s="19">
        <f t="shared" si="1488"/>
        <v>4.9444631534435128</v>
      </c>
      <c r="AN398" s="19">
        <f t="shared" si="1489"/>
        <v>0.49360990262853016</v>
      </c>
      <c r="AO398" s="19">
        <f t="shared" si="1490"/>
        <v>0.20697001565533049</v>
      </c>
      <c r="AP398" s="19">
        <f t="shared" si="1491"/>
        <v>0.11652180098729593</v>
      </c>
      <c r="AQ398" s="19">
        <f t="shared" si="1492"/>
        <v>0.27061975991630149</v>
      </c>
      <c r="AR398" s="19">
        <f t="shared" si="1493"/>
        <v>0.24126072572822332</v>
      </c>
      <c r="AS398" s="19">
        <f t="shared" si="1494"/>
        <v>0.26502769730039738</v>
      </c>
      <c r="AT398" s="19">
        <f t="shared" si="1495"/>
        <v>0.11454348969083326</v>
      </c>
      <c r="AU398" s="19">
        <f t="shared" si="1496"/>
        <v>6.0567508105098922</v>
      </c>
      <c r="AV398" s="19"/>
      <c r="AX398" s="19">
        <f t="shared" si="1513"/>
        <v>0.84323946623536483</v>
      </c>
      <c r="AY398" s="19">
        <f t="shared" si="1514"/>
        <v>0.85270943113777375</v>
      </c>
      <c r="AZ398" s="19">
        <f t="shared" si="1515"/>
        <v>0.31633792704179919</v>
      </c>
      <c r="BA398" s="19">
        <f t="shared" si="1516"/>
        <v>0.75172653995422456</v>
      </c>
      <c r="BB398" s="19">
        <f t="shared" si="1517"/>
        <v>1.3300503001784847</v>
      </c>
      <c r="BC398" s="19">
        <f t="shared" si="1518"/>
        <v>2.9457066488473105</v>
      </c>
      <c r="BD398" s="19">
        <f t="shared" si="1519"/>
        <v>1.1041348707934375</v>
      </c>
      <c r="BE398" s="19">
        <f t="shared" si="1520"/>
        <v>0.89444842254383305</v>
      </c>
      <c r="BF398" s="19">
        <f t="shared" si="1521"/>
        <v>1.0769818775571129</v>
      </c>
      <c r="BG398" s="19">
        <f t="shared" si="1522"/>
        <v>1.0425359650415997</v>
      </c>
      <c r="BH398" s="19">
        <f t="shared" si="1523"/>
        <v>0.87455402506271462</v>
      </c>
      <c r="BI398" s="19">
        <f t="shared" si="1524"/>
        <v>0.56809774240674982</v>
      </c>
      <c r="BJ398" s="19">
        <f t="shared" si="1525"/>
        <v>0.71969967013821345</v>
      </c>
      <c r="BK398" s="19">
        <f t="shared" si="1526"/>
        <v>0.56186675862455748</v>
      </c>
      <c r="BL398" s="19">
        <f t="shared" si="1527"/>
        <v>0.59202532154375276</v>
      </c>
      <c r="BM398" s="19">
        <f t="shared" si="1528"/>
        <v>0.4388105166592749</v>
      </c>
      <c r="BN398" s="19">
        <f t="shared" si="1529"/>
        <v>9.5182305446502039E-2</v>
      </c>
      <c r="BO398" s="19">
        <f t="shared" si="1530"/>
        <v>0.47530615633801759</v>
      </c>
      <c r="BP398" s="19">
        <f t="shared" si="1531"/>
        <v>0.51211564513122487</v>
      </c>
      <c r="BQ398" s="19">
        <f t="shared" si="1532"/>
        <v>0.43862223470379325</v>
      </c>
      <c r="BR398" s="19">
        <f t="shared" si="1533"/>
        <v>0.25846686585135409</v>
      </c>
      <c r="BS398" s="19">
        <f t="shared" si="1534"/>
        <v>0.4990970032232705</v>
      </c>
      <c r="BU398" s="16"/>
      <c r="BV398" s="9">
        <f t="shared" si="1535"/>
        <v>2.1483463533657297</v>
      </c>
      <c r="BW398" s="9">
        <f t="shared" si="1324"/>
        <v>0.4990970032232705</v>
      </c>
      <c r="BX398" s="9">
        <f t="shared" si="1325"/>
        <v>0.84164791200093447</v>
      </c>
      <c r="BY398" s="9">
        <f t="shared" si="1326"/>
        <v>0.72693461777073431</v>
      </c>
      <c r="BZ398" s="9">
        <f t="shared" si="1327"/>
        <v>0.81575559306228218</v>
      </c>
      <c r="CA398" s="9">
        <f t="shared" si="1301"/>
        <v>1.0722354473979516</v>
      </c>
      <c r="CB398" s="9">
        <f t="shared" si="1328"/>
        <v>1.0722332268504771</v>
      </c>
      <c r="CC398" s="9"/>
      <c r="CD398" s="9">
        <f t="shared" si="1329"/>
        <v>0.61182300320793592</v>
      </c>
      <c r="CE398" s="9">
        <f t="shared" si="1330"/>
        <v>0.49909803683103632</v>
      </c>
      <c r="CG398" s="35"/>
      <c r="CH398">
        <f t="shared" si="1331"/>
        <v>2008</v>
      </c>
      <c r="CI398" s="19">
        <f t="shared" si="1332"/>
        <v>7.4702214690351695E-2</v>
      </c>
      <c r="CJ398" s="19">
        <f t="shared" si="1416"/>
        <v>8.1856063545790725E-3</v>
      </c>
      <c r="CK398" s="19">
        <f t="shared" si="1417"/>
        <v>2.4474451088417202E-4</v>
      </c>
      <c r="CL398" s="19">
        <f t="shared" si="1418"/>
        <v>8.1771087514232661E-7</v>
      </c>
      <c r="CM398" s="19">
        <f t="shared" si="1419"/>
        <v>8.1771087514232661E-7</v>
      </c>
      <c r="CN398" s="19">
        <f t="shared" si="1420"/>
        <v>8.1771087514232661E-7</v>
      </c>
      <c r="CO398" s="19">
        <f t="shared" si="1421"/>
        <v>2.7863610212819603E-2</v>
      </c>
      <c r="CP398" s="19">
        <f t="shared" si="1422"/>
        <v>0.1557966055012496</v>
      </c>
      <c r="CQ398" s="19">
        <f t="shared" si="1423"/>
        <v>2.6543735064627179E-3</v>
      </c>
      <c r="CR398" s="19">
        <f t="shared" si="1424"/>
        <v>0.27213173660142542</v>
      </c>
      <c r="CS398" s="19">
        <f t="shared" si="1425"/>
        <v>0.22966639053731339</v>
      </c>
      <c r="CT398" s="19">
        <f t="shared" si="1426"/>
        <v>9.7221089574534222E-3</v>
      </c>
      <c r="CU398" s="19">
        <f t="shared" si="1427"/>
        <v>6.0885619784262976E-2</v>
      </c>
      <c r="CV398" s="19">
        <f t="shared" si="1428"/>
        <v>0.11179911263236771</v>
      </c>
      <c r="CW398" s="19">
        <f t="shared" si="1429"/>
        <v>1.5252381707973202E-2</v>
      </c>
      <c r="CX398" s="19">
        <f t="shared" si="1430"/>
        <v>6.4478997554799971E-3</v>
      </c>
      <c r="CY398" s="19">
        <f t="shared" si="1415"/>
        <v>3.5738233135769438E-3</v>
      </c>
      <c r="CZ398" s="19">
        <f t="shared" si="1431"/>
        <v>3.0378304469899022E-3</v>
      </c>
      <c r="DA398" s="19">
        <f t="shared" si="1432"/>
        <v>1.4556997921500956E-2</v>
      </c>
      <c r="DB398" s="19">
        <f t="shared" si="1433"/>
        <v>1.7913360928351536E-3</v>
      </c>
      <c r="DC398" s="19">
        <f t="shared" si="1434"/>
        <v>1.685154339848861E-3</v>
      </c>
      <c r="DF398" s="19">
        <f t="shared" si="1386"/>
        <v>7.675650359697983E-2</v>
      </c>
      <c r="DG398" s="19">
        <f t="shared" si="1437"/>
        <v>8.6465306586322888E-3</v>
      </c>
      <c r="DH398" s="19">
        <f t="shared" si="1438"/>
        <v>3.2874373955721283E-4</v>
      </c>
      <c r="DI398" s="19">
        <f t="shared" si="1439"/>
        <v>7.9619790171174707E-7</v>
      </c>
      <c r="DJ398" s="19">
        <f t="shared" si="1440"/>
        <v>7.9619790171174707E-7</v>
      </c>
      <c r="DK398" s="19">
        <f t="shared" si="1441"/>
        <v>7.9619790171174707E-7</v>
      </c>
      <c r="DL398" s="19">
        <f t="shared" si="1442"/>
        <v>2.8830169746787843E-2</v>
      </c>
      <c r="DM398" s="19">
        <f t="shared" si="1443"/>
        <v>0.15887718450332886</v>
      </c>
      <c r="DN398" s="19">
        <f t="shared" si="1444"/>
        <v>2.9046162088628186E-3</v>
      </c>
      <c r="DO398" s="19">
        <f t="shared" si="1445"/>
        <v>0.26123476321758382</v>
      </c>
      <c r="DP398" s="19">
        <f t="shared" si="1446"/>
        <v>0.22425014537023605</v>
      </c>
      <c r="DQ398" s="19">
        <f t="shared" si="1447"/>
        <v>1.0391990875555125E-2</v>
      </c>
      <c r="DR398" s="19">
        <f t="shared" si="1448"/>
        <v>6.4800275221120821E-2</v>
      </c>
      <c r="DS398" s="19">
        <f t="shared" si="1449"/>
        <v>0.11009102063139552</v>
      </c>
      <c r="DT398" s="19">
        <f t="shared" si="1450"/>
        <v>1.6736048801352658E-2</v>
      </c>
      <c r="DU398" s="19">
        <f t="shared" si="1451"/>
        <v>7.0885020695447389E-3</v>
      </c>
      <c r="DV398" s="19">
        <f t="shared" si="1435"/>
        <v>4.0641830118025371E-3</v>
      </c>
      <c r="DW398" s="19">
        <f t="shared" si="1452"/>
        <v>3.2881231998999312E-3</v>
      </c>
      <c r="DX398" s="19">
        <f t="shared" si="1453"/>
        <v>1.7060534326550417E-2</v>
      </c>
      <c r="DY398" s="19">
        <f t="shared" si="1454"/>
        <v>1.964302654404206E-3</v>
      </c>
      <c r="DZ398" s="19">
        <f t="shared" si="1455"/>
        <v>2.0516088231060273E-3</v>
      </c>
      <c r="EA398" s="19">
        <f t="shared" si="1355"/>
        <v>0.99936763525040584</v>
      </c>
      <c r="EB398" s="19"/>
      <c r="EC398" s="19">
        <f t="shared" si="1387"/>
        <v>7.6805072417366602E-2</v>
      </c>
      <c r="ED398" s="19">
        <f t="shared" si="1456"/>
        <v>8.6520018796343925E-3</v>
      </c>
      <c r="EE398" s="19">
        <f t="shared" si="1457"/>
        <v>3.2895175705269003E-4</v>
      </c>
      <c r="EF398" s="19">
        <f t="shared" si="1458"/>
        <v>7.967017077876935E-7</v>
      </c>
      <c r="EG398" s="19">
        <f t="shared" si="1459"/>
        <v>7.967017077876935E-7</v>
      </c>
      <c r="EH398" s="19">
        <f t="shared" si="1460"/>
        <v>7.967017077876935E-7</v>
      </c>
      <c r="EI398" s="19">
        <f t="shared" si="1461"/>
        <v>2.8848412465913038E-2</v>
      </c>
      <c r="EJ398" s="19">
        <f t="shared" si="1462"/>
        <v>0.15897771640715572</v>
      </c>
      <c r="EK398" s="19">
        <f t="shared" si="1463"/>
        <v>2.9064541480123334E-3</v>
      </c>
      <c r="EL398" s="19">
        <f t="shared" si="1464"/>
        <v>0.26140006340322169</v>
      </c>
      <c r="EM398" s="19">
        <f t="shared" si="1465"/>
        <v>0.22439204298831128</v>
      </c>
      <c r="EN398" s="19">
        <f t="shared" si="1466"/>
        <v>1.0398566562495555E-2</v>
      </c>
      <c r="EO398" s="19">
        <f t="shared" si="1467"/>
        <v>6.4841278560000784E-2</v>
      </c>
      <c r="EP398" s="19">
        <f t="shared" si="1468"/>
        <v>0.11016068236371357</v>
      </c>
      <c r="EQ398" s="19">
        <f t="shared" si="1469"/>
        <v>1.6746638785394726E-2</v>
      </c>
      <c r="ER398" s="19">
        <f t="shared" si="1470"/>
        <v>7.0929874247614728E-3</v>
      </c>
      <c r="ES398" s="19">
        <f t="shared" si="1436"/>
        <v>4.0667546841100148E-3</v>
      </c>
      <c r="ET398" s="19">
        <f t="shared" si="1471"/>
        <v>3.2902038088076014E-3</v>
      </c>
      <c r="EU398" s="19">
        <f t="shared" si="1472"/>
        <v>1.7071329633639432E-2</v>
      </c>
      <c r="EV398" s="19">
        <f t="shared" si="1473"/>
        <v>1.965545596152933E-3</v>
      </c>
      <c r="EW398" s="19">
        <f t="shared" si="1474"/>
        <v>2.0529070091327975E-3</v>
      </c>
      <c r="EX398" s="19"/>
      <c r="EY398" s="19"/>
      <c r="EZ398" s="19">
        <f t="shared" si="1388"/>
        <v>-9.5831894475187543E-2</v>
      </c>
      <c r="FA398" s="19">
        <f t="shared" si="1399"/>
        <v>1.8890986275734371E-3</v>
      </c>
      <c r="FB398" s="19">
        <f t="shared" si="1400"/>
        <v>-0.48823780945742423</v>
      </c>
      <c r="FC398" s="19">
        <f t="shared" si="1401"/>
        <v>1.1742902057768933E-2</v>
      </c>
      <c r="FD398" s="19">
        <f t="shared" si="1402"/>
        <v>0.16402963269160031</v>
      </c>
      <c r="FE398" s="19">
        <f t="shared" si="1403"/>
        <v>0.12903919282849016</v>
      </c>
      <c r="FF398" s="19">
        <f t="shared" si="1404"/>
        <v>2.7569069914837745E-2</v>
      </c>
      <c r="FG398" s="19">
        <f t="shared" si="1405"/>
        <v>-4.5461133240758442E-2</v>
      </c>
      <c r="FH398" s="19">
        <f t="shared" si="1406"/>
        <v>-0.17162941942616003</v>
      </c>
      <c r="FI398" s="19">
        <f t="shared" si="1407"/>
        <v>7.1106062380545912E-2</v>
      </c>
      <c r="FJ398" s="19">
        <f t="shared" si="1408"/>
        <v>9.6209539970936786E-2</v>
      </c>
      <c r="FK398" s="19">
        <f t="shared" si="1409"/>
        <v>-8.1127696248882789E-2</v>
      </c>
      <c r="FL398" s="19">
        <f t="shared" si="1410"/>
        <v>-4.0652577534882897E-2</v>
      </c>
      <c r="FM398" s="19">
        <f t="shared" si="1411"/>
        <v>-3.2040707419393882E-2</v>
      </c>
      <c r="FN398" s="19">
        <f t="shared" si="1412"/>
        <v>-0.20536763613749576</v>
      </c>
      <c r="FO398" s="19">
        <f t="shared" si="1413"/>
        <v>-0.21879940858331026</v>
      </c>
      <c r="FP398" s="19">
        <f t="shared" si="1394"/>
        <v>-0.32907224832740495</v>
      </c>
      <c r="FQ398" s="19">
        <f t="shared" si="1395"/>
        <v>-0.16936803693576422</v>
      </c>
      <c r="FR398" s="19">
        <f t="shared" si="1396"/>
        <v>-0.22813215463311573</v>
      </c>
      <c r="FS398" s="19">
        <f t="shared" si="1397"/>
        <v>-9.3866785425894675E-2</v>
      </c>
      <c r="FT398" s="19">
        <f t="shared" si="1398"/>
        <v>-0.47083981700126476</v>
      </c>
      <c r="FU398" s="19"/>
      <c r="FV398" s="19"/>
      <c r="FW398" s="19">
        <f t="shared" si="1547"/>
        <v>1.0068222568893888</v>
      </c>
      <c r="FX398" s="19">
        <f t="shared" si="1389"/>
        <v>0.52138724175210582</v>
      </c>
      <c r="FY398" s="19">
        <f t="shared" si="1536"/>
        <v>0.81575559306228218</v>
      </c>
      <c r="FZ398" s="19"/>
      <c r="GA398" s="19">
        <f t="shared" si="1548"/>
        <v>0.97171736360001171</v>
      </c>
      <c r="GB398" s="19">
        <f t="shared" si="1390"/>
        <v>0.72934522579590577</v>
      </c>
      <c r="GC398" s="19">
        <f t="shared" si="1537"/>
        <v>0.84164791200093447</v>
      </c>
      <c r="GD398" s="19"/>
      <c r="GE398" s="19">
        <f t="shared" si="1549"/>
        <v>0.98890062164279835</v>
      </c>
      <c r="GF398" s="19">
        <f t="shared" si="1391"/>
        <v>0.67124235001308141</v>
      </c>
      <c r="GG398" s="19">
        <f t="shared" si="1538"/>
        <v>0.72693461777073431</v>
      </c>
      <c r="GH398" s="19"/>
      <c r="GI398" s="132">
        <f t="shared" si="1497"/>
        <v>2.1483463533657297</v>
      </c>
      <c r="GJ398" s="19">
        <f t="shared" si="1362"/>
        <v>1.0722354473979514</v>
      </c>
      <c r="GK398" s="19">
        <f t="shared" si="1539"/>
        <v>1.0722332268504771</v>
      </c>
      <c r="GL398" s="3"/>
      <c r="GM398" s="3"/>
      <c r="GN398" s="8"/>
      <c r="GO398" s="5">
        <f t="shared" si="1392"/>
        <v>59</v>
      </c>
      <c r="GP398" t="b">
        <f t="shared" si="1363"/>
        <v>0</v>
      </c>
      <c r="GS398" s="11"/>
      <c r="GT398" s="11"/>
      <c r="GU398" s="11"/>
      <c r="GV398" s="11"/>
      <c r="GW398" s="11"/>
      <c r="GX398" s="11"/>
      <c r="GY398" s="11"/>
      <c r="GZ398" s="11" t="str">
        <f ca="1">IF(GP398,OFFSET(#REF!,$GP$253+$GO398,0),"")</f>
        <v/>
      </c>
      <c r="HA398" s="12" t="str">
        <f t="shared" ca="1" si="1502"/>
        <v/>
      </c>
      <c r="HB398" s="12" t="str">
        <f t="shared" ca="1" si="1503"/>
        <v/>
      </c>
      <c r="HC398" s="12" t="str">
        <f t="shared" ca="1" si="1504"/>
        <v/>
      </c>
      <c r="HD398" s="12" t="str">
        <f t="shared" ca="1" si="1505"/>
        <v/>
      </c>
      <c r="HE398" t="str">
        <f t="shared" ca="1" si="1371"/>
        <v/>
      </c>
      <c r="HF398" s="12" t="str">
        <f t="shared" ca="1" si="1506"/>
        <v/>
      </c>
      <c r="HG398" s="12" t="str">
        <f t="shared" ca="1" si="1507"/>
        <v/>
      </c>
      <c r="HH398" s="12" t="str">
        <f t="shared" ca="1" si="1508"/>
        <v/>
      </c>
      <c r="HJ398" s="17"/>
      <c r="HL398" s="18">
        <f t="shared" si="1372"/>
        <v>2008</v>
      </c>
      <c r="HM398" s="9">
        <f t="shared" si="1540"/>
        <v>1.5205566923534621</v>
      </c>
      <c r="HN398" s="9">
        <f t="shared" si="1541"/>
        <v>0.56406406271729104</v>
      </c>
      <c r="HO398" s="9">
        <f t="shared" si="1542"/>
        <v>0.87738883844383908</v>
      </c>
      <c r="HP398" s="9">
        <f t="shared" si="1543"/>
        <v>0.80231754779555364</v>
      </c>
      <c r="HQ398" s="9">
        <f t="shared" si="1544"/>
        <v>0.80129186928108531</v>
      </c>
      <c r="HR398" s="9">
        <f t="shared" si="1317"/>
        <v>0.85769277004906264</v>
      </c>
      <c r="HS398" s="9">
        <f t="shared" si="1545"/>
        <v>0.85769138548085999</v>
      </c>
      <c r="HT398" s="9"/>
      <c r="HU398" s="9">
        <f t="shared" si="1546"/>
        <v>0.70394446132345023</v>
      </c>
      <c r="HV398" s="23">
        <f t="shared" si="1320"/>
        <v>0.56406497328393412</v>
      </c>
      <c r="HX398" s="8"/>
      <c r="HY398" s="5">
        <f t="shared" si="1393"/>
        <v>59</v>
      </c>
      <c r="HZ398" t="b">
        <f t="shared" si="1373"/>
        <v>0</v>
      </c>
      <c r="IC398" s="11"/>
      <c r="ID398" s="11"/>
      <c r="IE398" s="11"/>
      <c r="IF398" t="str">
        <f t="shared" ca="1" si="1375"/>
        <v/>
      </c>
      <c r="IG398" s="12" t="str">
        <f t="shared" si="1376"/>
        <v/>
      </c>
      <c r="IH398" s="19" t="str">
        <f t="shared" ca="1" si="1377"/>
        <v/>
      </c>
      <c r="II398" s="19" t="str">
        <f t="shared" ca="1" si="1378"/>
        <v/>
      </c>
      <c r="IJ398" s="11" t="str">
        <f t="shared" ca="1" si="1379"/>
        <v/>
      </c>
      <c r="IK398" s="12" t="str">
        <f t="shared" ca="1" si="1380"/>
        <v/>
      </c>
      <c r="IL398" s="12" t="str">
        <f t="shared" ca="1" si="1499"/>
        <v/>
      </c>
      <c r="IM398" s="12" t="str">
        <f t="shared" ca="1" si="1500"/>
        <v/>
      </c>
      <c r="IN398" s="12" t="str">
        <f t="shared" ca="1" si="1501"/>
        <v/>
      </c>
      <c r="IO398" t="str">
        <f t="shared" ca="1" si="1381"/>
        <v/>
      </c>
      <c r="IP398" s="12" t="str">
        <f t="shared" ca="1" si="1382"/>
        <v/>
      </c>
      <c r="IQ398" s="12" t="str">
        <f t="shared" ca="1" si="1383"/>
        <v/>
      </c>
      <c r="IR398" s="12" t="str">
        <f t="shared" ca="1" si="1384"/>
        <v/>
      </c>
    </row>
    <row r="399" spans="1:252" x14ac:dyDescent="0.2">
      <c r="A399" t="s">
        <v>218</v>
      </c>
      <c r="B399" s="1">
        <f t="shared" si="1385"/>
        <v>2009</v>
      </c>
      <c r="C399" s="124">
        <f>Manufacturing_Energy_Data!C105</f>
        <v>1082.0437976266057</v>
      </c>
      <c r="D399" s="124">
        <f>Manufacturing_Energy_Data!D105</f>
        <v>92.386077520771678</v>
      </c>
      <c r="E399" s="124">
        <f>Manufacturing_Energy_Data!E105</f>
        <v>3.526210661636902</v>
      </c>
      <c r="F399" s="124">
        <v>0.01</v>
      </c>
      <c r="G399" s="124">
        <v>0.01</v>
      </c>
      <c r="H399" s="124">
        <v>0.01</v>
      </c>
      <c r="I399" s="124">
        <f>Manufacturing_Energy_Data!F105</f>
        <v>349.87643313649335</v>
      </c>
      <c r="J399" s="124">
        <f>Manufacturing_Energy_Data!G105</f>
        <v>1774.044580052572</v>
      </c>
      <c r="K399" s="124">
        <f>Manufacturing_Energy_Data!H105</f>
        <v>42.881660809701962</v>
      </c>
      <c r="L399" s="124">
        <f>Manufacturing_Energy_Data!I105</f>
        <v>3130.9523370717566</v>
      </c>
      <c r="M399" s="124">
        <f>Manufacturing_Energy_Data!J105</f>
        <v>2507.0190933838858</v>
      </c>
      <c r="N399" s="124">
        <f>Manufacturing_Energy_Data!K105</f>
        <v>111.58171088640285</v>
      </c>
      <c r="O399" s="124">
        <f>Manufacturing_Energy_Data!L105</f>
        <v>646.20773136287312</v>
      </c>
      <c r="P399" s="124">
        <f>Manufacturing_Energy_Data!M105</f>
        <v>960.90080405798346</v>
      </c>
      <c r="Q399" s="124">
        <f>Manufacturing_Energy_Data!N105</f>
        <v>192.36823377378479</v>
      </c>
      <c r="R399" s="124">
        <f>Manufacturing_Energy_Data!O105</f>
        <v>87.825004558862744</v>
      </c>
      <c r="S399" s="124">
        <f>Manufacturing_Energy_Data!P105</f>
        <v>43.349239751799061</v>
      </c>
      <c r="T399" s="124">
        <f>Manufacturing_Energy_Data!Q105</f>
        <v>36.104547894183433</v>
      </c>
      <c r="U399" s="124">
        <f>Manufacturing_Energy_Data!R105</f>
        <v>172.38272816028737</v>
      </c>
      <c r="V399" s="124">
        <f>Manufacturing_Energy_Data!S105</f>
        <v>22.324842479284005</v>
      </c>
      <c r="W399" s="124">
        <f>Manufacturing_Energy_Data!T105</f>
        <v>22.524890856185063</v>
      </c>
      <c r="X399" s="124">
        <f t="shared" ref="X399:X407" si="1551">SUM(C399:W399)</f>
        <v>11278.329924045067</v>
      </c>
      <c r="Y399">
        <v>11319.76297684264</v>
      </c>
      <c r="Z399" s="19">
        <f t="shared" si="1475"/>
        <v>1.1919708351290452</v>
      </c>
      <c r="AA399" s="19">
        <f t="shared" si="1476"/>
        <v>1.7890461432284028</v>
      </c>
      <c r="AB399" s="19">
        <f t="shared" si="1477"/>
        <v>0.13674742776961596</v>
      </c>
      <c r="AC399" s="19">
        <f t="shared" si="1478"/>
        <v>1.1015920406766874E-5</v>
      </c>
      <c r="AD399" s="19">
        <f t="shared" si="1479"/>
        <v>1.9364889074613667E-4</v>
      </c>
      <c r="AE399" s="19">
        <f t="shared" si="1480"/>
        <v>3.8780277439844286E-4</v>
      </c>
      <c r="AF399" s="19">
        <f t="shared" si="1481"/>
        <v>4.8614131676137928</v>
      </c>
      <c r="AG399" s="19">
        <f t="shared" si="1482"/>
        <v>10.25084152306041</v>
      </c>
      <c r="AH399" s="19">
        <f t="shared" si="1483"/>
        <v>0.5002577109345262</v>
      </c>
      <c r="AI399" s="19">
        <f t="shared" si="1484"/>
        <v>3.8033747456497045</v>
      </c>
      <c r="AJ399" s="19">
        <f t="shared" si="1485"/>
        <v>3.3957111018163224</v>
      </c>
      <c r="AK399" s="19">
        <f t="shared" si="1486"/>
        <v>0.59291395585649742</v>
      </c>
      <c r="AL399" s="19">
        <f t="shared" si="1487"/>
        <v>6.9665287419133977</v>
      </c>
      <c r="AM399" s="19">
        <f t="shared" si="1488"/>
        <v>4.7039849633304378</v>
      </c>
      <c r="AN399" s="19">
        <f t="shared" si="1489"/>
        <v>0.65011333619636436</v>
      </c>
      <c r="AO399" s="19">
        <f t="shared" si="1490"/>
        <v>0.29310292675217492</v>
      </c>
      <c r="AP399" s="19">
        <f t="shared" si="1491"/>
        <v>0.1332743721591548</v>
      </c>
      <c r="AQ399" s="19">
        <f t="shared" si="1492"/>
        <v>0.32790211818187548</v>
      </c>
      <c r="AR399" s="19">
        <f t="shared" si="1493"/>
        <v>0.27803802435456609</v>
      </c>
      <c r="AS399" s="19">
        <f t="shared" si="1494"/>
        <v>0.35850518175442014</v>
      </c>
      <c r="AT399" s="19">
        <f t="shared" si="1495"/>
        <v>0.13369552975891261</v>
      </c>
      <c r="AU399" s="19">
        <f t="shared" si="1496"/>
        <v>6.1515211597950801</v>
      </c>
      <c r="AV399" s="19"/>
      <c r="AX399" s="19">
        <f t="shared" si="1513"/>
        <v>0.99055105994021175</v>
      </c>
      <c r="AY399" s="19">
        <f t="shared" si="1514"/>
        <v>0.9712392667333295</v>
      </c>
      <c r="AZ399" s="19">
        <f t="shared" si="1515"/>
        <v>0.41445253541596899</v>
      </c>
      <c r="BA399" s="19">
        <f t="shared" si="1516"/>
        <v>0.74554642085212652</v>
      </c>
      <c r="BB399" s="19">
        <f t="shared" si="1517"/>
        <v>1.6414882752267859</v>
      </c>
      <c r="BC399" s="19">
        <f t="shared" si="1518"/>
        <v>3.2758044140595977</v>
      </c>
      <c r="BD399" s="19">
        <f t="shared" si="1519"/>
        <v>1.4527502929626983</v>
      </c>
      <c r="BE399" s="19">
        <f t="shared" si="1520"/>
        <v>0.92210308407804831</v>
      </c>
      <c r="BF399" s="19">
        <f t="shared" si="1521"/>
        <v>1.675362834077269</v>
      </c>
      <c r="BG399" s="19">
        <f t="shared" si="1522"/>
        <v>0.98252530541418748</v>
      </c>
      <c r="BH399" s="19">
        <f t="shared" si="1523"/>
        <v>0.88123350267387279</v>
      </c>
      <c r="BI399" s="19">
        <f t="shared" si="1524"/>
        <v>0.627887820460587</v>
      </c>
      <c r="BJ399" s="19">
        <f t="shared" si="1525"/>
        <v>0.80937888045163864</v>
      </c>
      <c r="BK399" s="19">
        <f t="shared" si="1526"/>
        <v>0.53453988874898095</v>
      </c>
      <c r="BL399" s="19">
        <f t="shared" si="1527"/>
        <v>0.77973224372522665</v>
      </c>
      <c r="BM399" s="19">
        <f t="shared" si="1528"/>
        <v>0.62142647240581084</v>
      </c>
      <c r="BN399" s="19">
        <f t="shared" si="1529"/>
        <v>0.10886685488517733</v>
      </c>
      <c r="BO399" s="19">
        <f t="shared" si="1530"/>
        <v>0.57591469113831462</v>
      </c>
      <c r="BP399" s="19">
        <f t="shared" si="1531"/>
        <v>0.59018152160309501</v>
      </c>
      <c r="BQ399" s="19">
        <f t="shared" si="1532"/>
        <v>0.59332796374025454</v>
      </c>
      <c r="BR399" s="19">
        <f t="shared" si="1533"/>
        <v>0.30168335754736508</v>
      </c>
      <c r="BS399" s="19">
        <f t="shared" si="1534"/>
        <v>0.5069064044686683</v>
      </c>
      <c r="BU399" s="16"/>
      <c r="BV399" s="9">
        <f t="shared" si="1535"/>
        <v>1.950769924750364</v>
      </c>
      <c r="BW399" s="9">
        <f t="shared" si="1324"/>
        <v>0.5069064044686683</v>
      </c>
      <c r="BX399" s="9">
        <f t="shared" si="1325"/>
        <v>0.79983773678210324</v>
      </c>
      <c r="BY399" s="9">
        <f t="shared" si="1326"/>
        <v>0.75504923802368973</v>
      </c>
      <c r="BZ399" s="9">
        <f t="shared" si="1327"/>
        <v>0.83936637555126525</v>
      </c>
      <c r="CA399" s="9">
        <f t="shared" si="1301"/>
        <v>0.9888599395967187</v>
      </c>
      <c r="CB399" s="9">
        <f t="shared" si="1328"/>
        <v>0.98885776850082163</v>
      </c>
      <c r="CC399" s="9"/>
      <c r="CD399" s="9">
        <f t="shared" si="1329"/>
        <v>0.60391687369991953</v>
      </c>
      <c r="CE399" s="9">
        <f t="shared" si="1330"/>
        <v>0.50690751741175266</v>
      </c>
      <c r="CG399" s="35"/>
      <c r="CH399">
        <f t="shared" si="1331"/>
        <v>2009</v>
      </c>
      <c r="CI399" s="19">
        <f t="shared" ref="CI399:CR400" si="1552">C399/$X399</f>
        <v>9.5940073123745057E-2</v>
      </c>
      <c r="CJ399" s="19">
        <f t="shared" si="1552"/>
        <v>8.1914678984347927E-3</v>
      </c>
      <c r="CK399" s="19">
        <f t="shared" si="1552"/>
        <v>3.1265361852193422E-4</v>
      </c>
      <c r="CL399" s="19">
        <f t="shared" si="1552"/>
        <v>8.8665609778627729E-7</v>
      </c>
      <c r="CM399" s="19">
        <f t="shared" si="1552"/>
        <v>8.8665609778627729E-7</v>
      </c>
      <c r="CN399" s="19">
        <f t="shared" si="1552"/>
        <v>8.8665609778627729E-7</v>
      </c>
      <c r="CO399" s="19">
        <f t="shared" si="1552"/>
        <v>3.1022007291218456E-2</v>
      </c>
      <c r="CP399" s="19">
        <f t="shared" si="1552"/>
        <v>0.15729674446483086</v>
      </c>
      <c r="CQ399" s="19">
        <f t="shared" si="1552"/>
        <v>3.8021286040125076E-3</v>
      </c>
      <c r="CR399" s="19">
        <f t="shared" si="1552"/>
        <v>0.27760779815428688</v>
      </c>
      <c r="CS399" s="19">
        <f t="shared" ref="CS399:DB400" si="1553">M399/$X399</f>
        <v>0.22228637664154469</v>
      </c>
      <c r="CT399" s="19">
        <f t="shared" si="1553"/>
        <v>9.8934604358854525E-3</v>
      </c>
      <c r="CU399" s="19">
        <f t="shared" si="1553"/>
        <v>5.7296402544952801E-2</v>
      </c>
      <c r="CV399" s="19">
        <f t="shared" si="1553"/>
        <v>8.5198855728574788E-2</v>
      </c>
      <c r="CW399" s="19">
        <f t="shared" si="1553"/>
        <v>1.7056446749590237E-2</v>
      </c>
      <c r="CX399" s="19">
        <f t="shared" si="1553"/>
        <v>7.7870575830223249E-3</v>
      </c>
      <c r="CY399" s="19">
        <f t="shared" si="1553"/>
        <v>3.8435867760331925E-3</v>
      </c>
      <c r="CZ399" s="19">
        <f t="shared" si="1553"/>
        <v>3.2012317548194436E-3</v>
      </c>
      <c r="DA399" s="19">
        <f t="shared" si="1553"/>
        <v>1.5284419707635302E-2</v>
      </c>
      <c r="DB399" s="19">
        <f t="shared" si="1553"/>
        <v>1.9794457716375276E-3</v>
      </c>
      <c r="DC399" s="19">
        <f t="shared" ref="DC399:DC404" si="1554">W399/$X399</f>
        <v>1.9971831829606848E-3</v>
      </c>
      <c r="DF399" s="19">
        <f t="shared" ref="DF399:DO400" si="1555">(CI399-CI398)/LN(CI399/CI398)</f>
        <v>8.4878771136004325E-2</v>
      </c>
      <c r="DG399" s="19">
        <f t="shared" si="1555"/>
        <v>8.1885367768551563E-3</v>
      </c>
      <c r="DH399" s="19">
        <f t="shared" si="1555"/>
        <v>2.7731464316416924E-4</v>
      </c>
      <c r="DI399" s="19">
        <f t="shared" si="1555"/>
        <v>8.5171845361810615E-7</v>
      </c>
      <c r="DJ399" s="19">
        <f t="shared" si="1555"/>
        <v>8.5171845361810615E-7</v>
      </c>
      <c r="DK399" s="19">
        <f t="shared" si="1555"/>
        <v>8.5171845361810615E-7</v>
      </c>
      <c r="DL399" s="19">
        <f t="shared" si="1555"/>
        <v>2.9414553022732576E-2</v>
      </c>
      <c r="DM399" s="19">
        <f t="shared" si="1555"/>
        <v>0.1565454770279234</v>
      </c>
      <c r="DN399" s="19">
        <f t="shared" si="1555"/>
        <v>3.1939540890985278E-3</v>
      </c>
      <c r="DO399" s="19">
        <f t="shared" si="1555"/>
        <v>0.27486067578637019</v>
      </c>
      <c r="DP399" s="19">
        <f t="shared" ref="DP399:DY400" si="1556">(CS399-CS398)/LN(CS399/CS398)</f>
        <v>0.22595629724328981</v>
      </c>
      <c r="DQ399" s="19">
        <f t="shared" si="1556"/>
        <v>9.8075352185969158E-3</v>
      </c>
      <c r="DR399" s="19">
        <f t="shared" si="1556"/>
        <v>5.9072839124774394E-2</v>
      </c>
      <c r="DS399" s="19">
        <f t="shared" si="1556"/>
        <v>9.789741523946964E-2</v>
      </c>
      <c r="DT399" s="19">
        <f t="shared" si="1556"/>
        <v>1.6137610972501094E-2</v>
      </c>
      <c r="DU399" s="19">
        <f t="shared" si="1556"/>
        <v>7.0964319396366188E-3</v>
      </c>
      <c r="DV399" s="19">
        <f t="shared" si="1556"/>
        <v>3.7070692983906684E-3</v>
      </c>
      <c r="DW399" s="19">
        <f t="shared" si="1556"/>
        <v>3.1188177225146556E-3</v>
      </c>
      <c r="DX399" s="19">
        <f t="shared" si="1556"/>
        <v>1.4917753043877137E-2</v>
      </c>
      <c r="DY399" s="19">
        <f t="shared" si="1556"/>
        <v>1.8838258825983098E-3</v>
      </c>
      <c r="DZ399" s="19">
        <f t="shared" ref="DZ399:DZ404" si="1557">(DC399-DC398)/LN(DC399/DC398)</f>
        <v>1.8367535800964275E-3</v>
      </c>
      <c r="EA399" s="19">
        <f t="shared" ref="EA399:EA404" si="1558">SUM(DF399:DZ399)</f>
        <v>0.99879418690325461</v>
      </c>
      <c r="EB399" s="19"/>
      <c r="EC399" s="19">
        <f t="shared" ref="EC399:EL400" si="1559">DF399/$EA399</f>
        <v>8.4981242631346904E-2</v>
      </c>
      <c r="ED399" s="19">
        <f t="shared" si="1559"/>
        <v>8.1984225421291076E-3</v>
      </c>
      <c r="EE399" s="19">
        <f t="shared" si="1559"/>
        <v>2.7764943649099405E-4</v>
      </c>
      <c r="EF399" s="19">
        <f t="shared" si="1559"/>
        <v>8.5274670676533029E-7</v>
      </c>
      <c r="EG399" s="19">
        <f t="shared" si="1559"/>
        <v>8.5274670676533029E-7</v>
      </c>
      <c r="EH399" s="19">
        <f t="shared" si="1559"/>
        <v>8.5274670676533029E-7</v>
      </c>
      <c r="EI399" s="19">
        <f t="shared" si="1559"/>
        <v>2.9450064295960639E-2</v>
      </c>
      <c r="EJ399" s="19">
        <f t="shared" si="1559"/>
        <v>0.15673446950396272</v>
      </c>
      <c r="EK399" s="19">
        <f t="shared" si="1559"/>
        <v>3.1978100503381296E-3</v>
      </c>
      <c r="EL399" s="19">
        <f t="shared" si="1559"/>
        <v>0.275192506514852</v>
      </c>
      <c r="EM399" s="19">
        <f t="shared" ref="EM399:EV400" si="1560">DP399/$EA399</f>
        <v>0.22622908723954802</v>
      </c>
      <c r="EN399" s="19">
        <f t="shared" si="1560"/>
        <v>9.8193755502372533E-3</v>
      </c>
      <c r="EO399" s="19">
        <f t="shared" si="1560"/>
        <v>5.9144155922581793E-2</v>
      </c>
      <c r="EP399" s="19">
        <f t="shared" si="1560"/>
        <v>9.8015603738142498E-2</v>
      </c>
      <c r="EQ399" s="19">
        <f t="shared" si="1560"/>
        <v>1.6157093407336998E-2</v>
      </c>
      <c r="ER399" s="19">
        <f t="shared" si="1560"/>
        <v>7.1049992407735095E-3</v>
      </c>
      <c r="ES399" s="19">
        <f t="shared" si="1560"/>
        <v>3.7115447276324038E-3</v>
      </c>
      <c r="ET399" s="19">
        <f t="shared" si="1560"/>
        <v>3.1225829739603313E-3</v>
      </c>
      <c r="EU399" s="19">
        <f t="shared" si="1560"/>
        <v>1.4935762782249857E-2</v>
      </c>
      <c r="EV399" s="19">
        <f t="shared" si="1560"/>
        <v>1.8861001668813088E-3</v>
      </c>
      <c r="EW399" s="19">
        <f t="shared" ref="EW399:EW404" si="1561">DZ399/$EA399</f>
        <v>1.8389710354555153E-3</v>
      </c>
      <c r="EX399" s="19"/>
      <c r="EY399" s="19"/>
      <c r="EZ399" s="19">
        <f t="shared" ref="EZ399:FI400" si="1562">LN(AX399/AX398)</f>
        <v>0.16101043247260874</v>
      </c>
      <c r="FA399" s="19">
        <f t="shared" si="1562"/>
        <v>0.1301540046281284</v>
      </c>
      <c r="FB399" s="19">
        <f t="shared" si="1562"/>
        <v>0.27014742599227964</v>
      </c>
      <c r="FC399" s="19">
        <f t="shared" si="1562"/>
        <v>-8.2552137933646248E-3</v>
      </c>
      <c r="FD399" s="19">
        <f t="shared" si="1562"/>
        <v>0.21038655401342846</v>
      </c>
      <c r="FE399" s="19">
        <f t="shared" si="1562"/>
        <v>0.10621472454525803</v>
      </c>
      <c r="FF399" s="19">
        <f t="shared" si="1562"/>
        <v>0.2743964076667742</v>
      </c>
      <c r="FG399" s="19">
        <f t="shared" si="1562"/>
        <v>3.0449781532748788E-2</v>
      </c>
      <c r="FH399" s="19">
        <f t="shared" si="1562"/>
        <v>0.44186718792652901</v>
      </c>
      <c r="FI399" s="19">
        <f t="shared" si="1562"/>
        <v>-5.9285352360260113E-2</v>
      </c>
      <c r="FJ399" s="19">
        <f t="shared" ref="FJ399:FS400" si="1563">LN(BH399/BH398)</f>
        <v>7.6085628000534013E-3</v>
      </c>
      <c r="FK399" s="19">
        <f t="shared" si="1563"/>
        <v>0.10006803505334103</v>
      </c>
      <c r="FL399" s="19">
        <f t="shared" si="1563"/>
        <v>0.11743313907550107</v>
      </c>
      <c r="FM399" s="19">
        <f t="shared" si="1563"/>
        <v>-4.9858381651018288E-2</v>
      </c>
      <c r="FN399" s="19">
        <f t="shared" si="1563"/>
        <v>0.27540117662792279</v>
      </c>
      <c r="FO399" s="19">
        <f t="shared" si="1563"/>
        <v>0.34794990230753914</v>
      </c>
      <c r="FP399" s="19">
        <f t="shared" si="1563"/>
        <v>0.1343315633936514</v>
      </c>
      <c r="FQ399" s="19">
        <f t="shared" si="1563"/>
        <v>0.19200040799736587</v>
      </c>
      <c r="FR399" s="19">
        <f t="shared" si="1563"/>
        <v>0.14187968438326351</v>
      </c>
      <c r="FS399" s="19">
        <f t="shared" si="1563"/>
        <v>0.30210877528315039</v>
      </c>
      <c r="FT399" s="19">
        <f t="shared" ref="FT399:FT404" si="1564">LN(BR399/BR398)</f>
        <v>0.15461047517935092</v>
      </c>
      <c r="FU399" s="19"/>
      <c r="FV399" s="19"/>
      <c r="FW399" s="19">
        <f t="shared" ref="FW399:FW404" si="1565">EXP(SUMPRODUCT($EC399:$EW399,EZ399:FT399))</f>
        <v>1.0289434515555695</v>
      </c>
      <c r="FX399" s="19">
        <f t="shared" ref="FX399:FX404" si="1566">IF(ISERR(FW399),FX398,FW399*FX398)</f>
        <v>0.53647798812544989</v>
      </c>
      <c r="FY399" s="19">
        <f t="shared" si="1536"/>
        <v>0.83936637555126525</v>
      </c>
      <c r="FZ399" s="19"/>
      <c r="GA399" s="19">
        <f t="shared" si="1548"/>
        <v>0.95032343736298031</v>
      </c>
      <c r="GB399" s="19">
        <f t="shared" ref="GB399:GB404" si="1567">IF(ISERR(GA399),GB398,GA399*GB398)</f>
        <v>0.69311386200264413</v>
      </c>
      <c r="GC399" s="19">
        <f t="shared" si="1537"/>
        <v>0.79983773678210324</v>
      </c>
      <c r="GD399" s="19"/>
      <c r="GE399" s="19">
        <f t="shared" si="1549"/>
        <v>1.0386755831482801</v>
      </c>
      <c r="GF399" s="19">
        <f t="shared" ref="GF399:GF404" si="1568">IF(ISERR(GE399),GF398,GE399*GF398)</f>
        <v>0.69720303933365935</v>
      </c>
      <c r="GG399" s="19">
        <f t="shared" si="1538"/>
        <v>0.75504923802368973</v>
      </c>
      <c r="GH399" s="19"/>
      <c r="GI399" s="132">
        <f t="shared" si="1497"/>
        <v>1.950769924750364</v>
      </c>
      <c r="GJ399" s="19">
        <f t="shared" ref="GJ399:GJ404" si="1569">FY399*GC399*GG399*GI399</f>
        <v>0.98885993959671858</v>
      </c>
      <c r="GK399" s="19">
        <f t="shared" si="1539"/>
        <v>0.98885776850082163</v>
      </c>
      <c r="GL399" s="3"/>
      <c r="GM399" s="3"/>
      <c r="GN399" s="8"/>
      <c r="GO399" s="5">
        <f t="shared" si="1392"/>
        <v>60</v>
      </c>
      <c r="GP399" t="b">
        <f t="shared" si="1363"/>
        <v>0</v>
      </c>
      <c r="GS399" s="11"/>
      <c r="GT399" s="11"/>
      <c r="GU399" s="11"/>
      <c r="GV399" s="11"/>
      <c r="GW399" s="11"/>
      <c r="GX399" s="11"/>
      <c r="GY399" s="11"/>
      <c r="GZ399" s="11" t="str">
        <f ca="1">IF(GP399,OFFSET(#REF!,$GP$253+$GO399,0),"")</f>
        <v/>
      </c>
      <c r="HA399" s="12" t="str">
        <f t="shared" ca="1" si="1502"/>
        <v/>
      </c>
      <c r="HB399" s="12" t="str">
        <f t="shared" ca="1" si="1503"/>
        <v/>
      </c>
      <c r="HC399" s="12" t="str">
        <f t="shared" ca="1" si="1504"/>
        <v/>
      </c>
      <c r="HD399" s="12" t="str">
        <f t="shared" ca="1" si="1505"/>
        <v/>
      </c>
      <c r="HE399" t="str">
        <f t="shared" ca="1" si="1371"/>
        <v/>
      </c>
      <c r="HF399" s="12" t="str">
        <f t="shared" ca="1" si="1506"/>
        <v/>
      </c>
      <c r="HG399" s="12" t="str">
        <f t="shared" ca="1" si="1507"/>
        <v/>
      </c>
      <c r="HH399" s="12" t="str">
        <f t="shared" ca="1" si="1508"/>
        <v/>
      </c>
      <c r="HJ399" s="17"/>
      <c r="HL399" s="18">
        <f t="shared" si="1372"/>
        <v>2009</v>
      </c>
      <c r="HM399" s="9">
        <f t="shared" si="1540"/>
        <v>1.380716037557868</v>
      </c>
      <c r="HN399" s="9">
        <f t="shared" si="1541"/>
        <v>0.57289000750441688</v>
      </c>
      <c r="HO399" s="9">
        <f t="shared" si="1542"/>
        <v>0.83380317685386174</v>
      </c>
      <c r="HP399" s="9">
        <f t="shared" si="1543"/>
        <v>0.83334764682664497</v>
      </c>
      <c r="HQ399" s="9">
        <f t="shared" si="1544"/>
        <v>0.82448402168149415</v>
      </c>
      <c r="HR399" s="9">
        <f t="shared" si="1317"/>
        <v>0.79099979658523512</v>
      </c>
      <c r="HS399" s="9">
        <f t="shared" si="1545"/>
        <v>0.79099842111799579</v>
      </c>
      <c r="HT399" s="9"/>
      <c r="HU399" s="9">
        <f t="shared" si="1546"/>
        <v>0.69484791534774659</v>
      </c>
      <c r="HV399" s="23">
        <f t="shared" si="1320"/>
        <v>0.57289100370291246</v>
      </c>
      <c r="HX399" s="8"/>
      <c r="HY399" s="5">
        <f t="shared" si="1393"/>
        <v>60</v>
      </c>
      <c r="HZ399" t="b">
        <f t="shared" si="1373"/>
        <v>0</v>
      </c>
      <c r="IC399" s="11"/>
      <c r="ID399" s="11"/>
      <c r="IE399" s="11"/>
      <c r="IF399" t="str">
        <f t="shared" ca="1" si="1375"/>
        <v/>
      </c>
      <c r="IG399" s="12" t="str">
        <f t="shared" si="1376"/>
        <v/>
      </c>
      <c r="IH399" s="19" t="str">
        <f t="shared" ca="1" si="1377"/>
        <v/>
      </c>
      <c r="II399" s="19" t="str">
        <f t="shared" ca="1" si="1378"/>
        <v/>
      </c>
      <c r="IJ399" s="11" t="str">
        <f t="shared" ca="1" si="1379"/>
        <v/>
      </c>
      <c r="IK399" s="12" t="str">
        <f t="shared" ca="1" si="1380"/>
        <v/>
      </c>
      <c r="IL399" s="12" t="str">
        <f t="shared" ca="1" si="1499"/>
        <v/>
      </c>
      <c r="IM399" s="12" t="str">
        <f t="shared" ca="1" si="1500"/>
        <v/>
      </c>
      <c r="IN399" s="12" t="str">
        <f t="shared" ca="1" si="1501"/>
        <v/>
      </c>
      <c r="IO399" t="str">
        <f t="shared" ca="1" si="1381"/>
        <v/>
      </c>
      <c r="IP399" s="12" t="str">
        <f t="shared" ca="1" si="1382"/>
        <v/>
      </c>
      <c r="IQ399" s="12" t="str">
        <f t="shared" ca="1" si="1383"/>
        <v/>
      </c>
      <c r="IR399" s="12" t="str">
        <f t="shared" ca="1" si="1384"/>
        <v/>
      </c>
    </row>
    <row r="400" spans="1:252" x14ac:dyDescent="0.2">
      <c r="A400" t="s">
        <v>218</v>
      </c>
      <c r="B400" s="1">
        <f t="shared" si="1385"/>
        <v>2010</v>
      </c>
      <c r="C400" s="124">
        <f>Manufacturing_Energy_Data!C106</f>
        <v>958</v>
      </c>
      <c r="D400" s="124">
        <f>Manufacturing_Energy_Data!D106</f>
        <v>62</v>
      </c>
      <c r="E400" s="124">
        <f>Manufacturing_Energy_Data!E106</f>
        <v>3</v>
      </c>
      <c r="F400" s="124">
        <v>0.01</v>
      </c>
      <c r="G400" s="124">
        <v>0.01</v>
      </c>
      <c r="H400" s="124">
        <v>0.01</v>
      </c>
      <c r="I400" s="124">
        <f>Manufacturing_Energy_Data!F106</f>
        <v>418</v>
      </c>
      <c r="J400" s="124">
        <f>Manufacturing_Energy_Data!G106</f>
        <v>1904</v>
      </c>
      <c r="K400" s="124">
        <f>Manufacturing_Energy_Data!H106</f>
        <v>36</v>
      </c>
      <c r="L400" s="124">
        <f>Manufacturing_Energy_Data!I106</f>
        <v>3159</v>
      </c>
      <c r="M400" s="124">
        <f>Manufacturing_Energy_Data!J106</f>
        <v>2772</v>
      </c>
      <c r="N400" s="124">
        <f>Manufacturing_Energy_Data!K106</f>
        <v>116</v>
      </c>
      <c r="O400" s="124">
        <f>Manufacturing_Energy_Data!L106</f>
        <v>600</v>
      </c>
      <c r="P400" s="124">
        <f>Manufacturing_Energy_Data!M106</f>
        <v>1255</v>
      </c>
      <c r="Q400" s="124">
        <f>Manufacturing_Energy_Data!N106</f>
        <v>174</v>
      </c>
      <c r="R400" s="124">
        <f>Manufacturing_Energy_Data!O106</f>
        <v>78</v>
      </c>
      <c r="S400" s="124">
        <f>Manufacturing_Energy_Data!P106</f>
        <v>43</v>
      </c>
      <c r="T400" s="124">
        <f>Manufacturing_Energy_Data!Q106</f>
        <v>38</v>
      </c>
      <c r="U400" s="124">
        <f>Manufacturing_Energy_Data!R106</f>
        <v>143</v>
      </c>
      <c r="V400" s="124">
        <f>Manufacturing_Energy_Data!S106</f>
        <v>19</v>
      </c>
      <c r="W400" s="124">
        <f>Manufacturing_Energy_Data!T106</f>
        <v>17</v>
      </c>
      <c r="X400" s="124">
        <f t="shared" si="1551"/>
        <v>11795.029999999999</v>
      </c>
      <c r="Y400">
        <v>11982.679312013159</v>
      </c>
      <c r="Z400" s="19">
        <f t="shared" si="1475"/>
        <v>1.0610217674645477</v>
      </c>
      <c r="AA400" s="19">
        <f t="shared" si="1476"/>
        <v>1.1430876135513852</v>
      </c>
      <c r="AB400" s="19">
        <f t="shared" si="1477"/>
        <v>0.12280456678123682</v>
      </c>
      <c r="AC400" s="19">
        <f t="shared" si="1478"/>
        <v>1.1075383793993192E-5</v>
      </c>
      <c r="AD400" s="19">
        <f t="shared" si="1479"/>
        <v>1.8436896992764275E-4</v>
      </c>
      <c r="AE400" s="19">
        <f t="shared" si="1480"/>
        <v>4.0934855593745603E-4</v>
      </c>
      <c r="AF400" s="19">
        <f t="shared" si="1481"/>
        <v>5.6337783667816685</v>
      </c>
      <c r="AG400" s="19">
        <f t="shared" si="1482"/>
        <v>10.836789441512972</v>
      </c>
      <c r="AH400" s="19">
        <f t="shared" si="1483"/>
        <v>0.42215331760201663</v>
      </c>
      <c r="AI400" s="19">
        <f t="shared" si="1484"/>
        <v>3.9262138448120125</v>
      </c>
      <c r="AJ400" s="19">
        <f t="shared" si="1485"/>
        <v>3.4902771925113467</v>
      </c>
      <c r="AK400" s="19">
        <f t="shared" si="1486"/>
        <v>0.56975614857969159</v>
      </c>
      <c r="AL400" s="19">
        <f t="shared" si="1487"/>
        <v>6.2652695014181141</v>
      </c>
      <c r="AM400" s="19">
        <f t="shared" si="1488"/>
        <v>4.9895289282739821</v>
      </c>
      <c r="AN400" s="19">
        <f t="shared" si="1489"/>
        <v>0.5605494296443766</v>
      </c>
      <c r="AO400" s="19">
        <f t="shared" si="1490"/>
        <v>0.23358429917925522</v>
      </c>
      <c r="AP400" s="19">
        <f t="shared" si="1491"/>
        <v>0.12437110769609455</v>
      </c>
      <c r="AQ400" s="19">
        <f t="shared" si="1492"/>
        <v>0.33342666574538538</v>
      </c>
      <c r="AR400" s="19">
        <f t="shared" si="1493"/>
        <v>0.20103576762235242</v>
      </c>
      <c r="AS400" s="19">
        <f t="shared" si="1494"/>
        <v>0.31731424835407829</v>
      </c>
      <c r="AT400" s="19">
        <f t="shared" si="1495"/>
        <v>0.10259459832101309</v>
      </c>
      <c r="AU400" s="19">
        <f t="shared" si="1496"/>
        <v>6.1031098678903293</v>
      </c>
      <c r="AV400" s="19"/>
      <c r="AX400" s="19">
        <f t="shared" si="1513"/>
        <v>0.88172982543474865</v>
      </c>
      <c r="AY400" s="19">
        <f t="shared" si="1514"/>
        <v>0.62056061538702367</v>
      </c>
      <c r="AZ400" s="19">
        <f t="shared" si="1515"/>
        <v>0.37219467227486719</v>
      </c>
      <c r="BA400" s="19">
        <f t="shared" si="1516"/>
        <v>0.74957084313200184</v>
      </c>
      <c r="BB400" s="19">
        <f t="shared" si="1517"/>
        <v>1.5628259025176119</v>
      </c>
      <c r="BC400" s="19">
        <f t="shared" si="1518"/>
        <v>3.4578035407531753</v>
      </c>
      <c r="BD400" s="19">
        <f t="shared" si="1519"/>
        <v>1.6835584408568796</v>
      </c>
      <c r="BE400" s="19">
        <f t="shared" si="1520"/>
        <v>0.97481137944079921</v>
      </c>
      <c r="BF400" s="19">
        <f t="shared" si="1521"/>
        <v>1.4137912582528935</v>
      </c>
      <c r="BG400" s="19">
        <f t="shared" si="1522"/>
        <v>1.0142583139901367</v>
      </c>
      <c r="BH400" s="19">
        <f t="shared" si="1523"/>
        <v>0.905774697386455</v>
      </c>
      <c r="BI400" s="19">
        <f t="shared" si="1524"/>
        <v>0.60336401731165401</v>
      </c>
      <c r="BJ400" s="19">
        <f t="shared" si="1525"/>
        <v>0.72790581976308855</v>
      </c>
      <c r="BK400" s="19">
        <f t="shared" si="1526"/>
        <v>0.56698783244857121</v>
      </c>
      <c r="BL400" s="19">
        <f t="shared" si="1527"/>
        <v>0.67231118046698224</v>
      </c>
      <c r="BM400" s="19">
        <f t="shared" si="1528"/>
        <v>0.49523718052491611</v>
      </c>
      <c r="BN400" s="19">
        <f t="shared" si="1529"/>
        <v>0.10159411081141914</v>
      </c>
      <c r="BO400" s="19">
        <f t="shared" si="1530"/>
        <v>0.58561779437338723</v>
      </c>
      <c r="BP400" s="19">
        <f t="shared" si="1531"/>
        <v>0.42673154331114671</v>
      </c>
      <c r="BQ400" s="19">
        <f t="shared" si="1532"/>
        <v>0.52515675204567225</v>
      </c>
      <c r="BR400" s="19">
        <f t="shared" si="1533"/>
        <v>0.23150424657817092</v>
      </c>
      <c r="BS400" s="19">
        <f t="shared" si="1534"/>
        <v>0.50291714827046019</v>
      </c>
      <c r="BU400" s="16"/>
      <c r="BV400" s="9">
        <f t="shared" si="1535"/>
        <v>2.0563244551065178</v>
      </c>
      <c r="BW400" s="9">
        <f t="shared" si="1324"/>
        <v>0.50291714827046019</v>
      </c>
      <c r="BX400" s="9">
        <f t="shared" si="1325"/>
        <v>0.86513872997908525</v>
      </c>
      <c r="BY400" s="9">
        <f t="shared" si="1326"/>
        <v>0.68906885178405541</v>
      </c>
      <c r="BZ400" s="9">
        <f t="shared" si="1327"/>
        <v>0.84362427981420973</v>
      </c>
      <c r="CA400" s="9">
        <f t="shared" si="1301"/>
        <v>1.034163211156415</v>
      </c>
      <c r="CB400" s="9">
        <f t="shared" si="1328"/>
        <v>1.034160830880978</v>
      </c>
      <c r="CC400" s="9"/>
      <c r="CD400" s="9">
        <f t="shared" si="1329"/>
        <v>0.59614015130060427</v>
      </c>
      <c r="CE400" s="9">
        <f t="shared" si="1330"/>
        <v>0.5029183058093063</v>
      </c>
      <c r="CG400" s="35"/>
      <c r="CH400">
        <f t="shared" si="1331"/>
        <v>2010</v>
      </c>
      <c r="CI400" s="19">
        <f t="shared" si="1552"/>
        <v>8.1220649714328838E-2</v>
      </c>
      <c r="CJ400" s="19">
        <f t="shared" si="1552"/>
        <v>5.2564512341214909E-3</v>
      </c>
      <c r="CK400" s="19">
        <f t="shared" si="1552"/>
        <v>2.5434441455426569E-4</v>
      </c>
      <c r="CL400" s="19">
        <f t="shared" si="1552"/>
        <v>8.4781471518088566E-7</v>
      </c>
      <c r="CM400" s="19">
        <f t="shared" si="1552"/>
        <v>8.4781471518088566E-7</v>
      </c>
      <c r="CN400" s="19">
        <f t="shared" si="1552"/>
        <v>8.4781471518088566E-7</v>
      </c>
      <c r="CO400" s="19">
        <f t="shared" si="1552"/>
        <v>3.5438655094561018E-2</v>
      </c>
      <c r="CP400" s="19">
        <f t="shared" si="1552"/>
        <v>0.16142392177044063</v>
      </c>
      <c r="CQ400" s="19">
        <f t="shared" si="1552"/>
        <v>3.0521329746511883E-3</v>
      </c>
      <c r="CR400" s="19">
        <f t="shared" si="1552"/>
        <v>0.26782466852564174</v>
      </c>
      <c r="CS400" s="19">
        <f t="shared" si="1553"/>
        <v>0.23501423904814148</v>
      </c>
      <c r="CT400" s="19">
        <f t="shared" si="1553"/>
        <v>9.8346506960982731E-3</v>
      </c>
      <c r="CU400" s="19">
        <f t="shared" si="1553"/>
        <v>5.0868882910853133E-2</v>
      </c>
      <c r="CV400" s="19">
        <f t="shared" si="1553"/>
        <v>0.10640074675520114</v>
      </c>
      <c r="CW400" s="19">
        <f t="shared" si="1553"/>
        <v>1.475197604414741E-2</v>
      </c>
      <c r="CX400" s="19">
        <f t="shared" si="1553"/>
        <v>6.6129547784109077E-3</v>
      </c>
      <c r="CY400" s="19">
        <f t="shared" si="1553"/>
        <v>3.6456032752778082E-3</v>
      </c>
      <c r="CZ400" s="19">
        <f t="shared" si="1553"/>
        <v>3.2216959176873654E-3</v>
      </c>
      <c r="DA400" s="19">
        <f t="shared" si="1553"/>
        <v>1.2123750427086664E-2</v>
      </c>
      <c r="DB400" s="19">
        <f t="shared" si="1553"/>
        <v>1.6108479588436827E-3</v>
      </c>
      <c r="DC400" s="19">
        <f t="shared" si="1554"/>
        <v>1.4412850158075055E-3</v>
      </c>
      <c r="DF400" s="19">
        <f t="shared" si="1555"/>
        <v>8.8376157284362641E-2</v>
      </c>
      <c r="DG400" s="19">
        <f t="shared" si="1555"/>
        <v>6.6158070055335402E-3</v>
      </c>
      <c r="DH400" s="19">
        <f t="shared" si="1555"/>
        <v>2.8249677751540679E-4</v>
      </c>
      <c r="DI400" s="19">
        <f t="shared" si="1555"/>
        <v>8.6709041943677466E-7</v>
      </c>
      <c r="DJ400" s="19">
        <f t="shared" si="1555"/>
        <v>8.6709041943677466E-7</v>
      </c>
      <c r="DK400" s="19">
        <f t="shared" si="1555"/>
        <v>8.6709041943677466E-7</v>
      </c>
      <c r="DL400" s="19">
        <f t="shared" si="1555"/>
        <v>3.3181355345047639E-2</v>
      </c>
      <c r="DM400" s="19">
        <f t="shared" si="1555"/>
        <v>0.15935142544599565</v>
      </c>
      <c r="DN400" s="19">
        <f t="shared" si="1555"/>
        <v>3.4134093818684909E-3</v>
      </c>
      <c r="DO400" s="19">
        <f t="shared" si="1555"/>
        <v>0.27268698503896838</v>
      </c>
      <c r="DP400" s="19">
        <f t="shared" si="1556"/>
        <v>0.22859125407212541</v>
      </c>
      <c r="DQ400" s="19">
        <f t="shared" si="1556"/>
        <v>9.8640263471641218E-3</v>
      </c>
      <c r="DR400" s="19">
        <f t="shared" si="1556"/>
        <v>5.4018925454670436E-2</v>
      </c>
      <c r="DS400" s="19">
        <f t="shared" si="1556"/>
        <v>9.5407492224557966E-2</v>
      </c>
      <c r="DT400" s="19">
        <f t="shared" si="1556"/>
        <v>1.5876346456503841E-2</v>
      </c>
      <c r="DU400" s="19">
        <f t="shared" si="1556"/>
        <v>7.1840227482221101E-3</v>
      </c>
      <c r="DV400" s="19">
        <f t="shared" si="1556"/>
        <v>3.7437225509310296E-3</v>
      </c>
      <c r="DW400" s="19">
        <f t="shared" si="1556"/>
        <v>3.2114529693737194E-3</v>
      </c>
      <c r="DX400" s="19">
        <f t="shared" si="1556"/>
        <v>1.3643120852449573E-2</v>
      </c>
      <c r="DY400" s="19">
        <f t="shared" si="1556"/>
        <v>1.7888220185656104E-3</v>
      </c>
      <c r="DZ400" s="19">
        <f t="shared" si="1557"/>
        <v>1.7041495412225317E-3</v>
      </c>
      <c r="EA400" s="19">
        <f t="shared" si="1558"/>
        <v>0.9989435727863365</v>
      </c>
      <c r="EB400" s="19"/>
      <c r="EC400" s="19">
        <f t="shared" si="1559"/>
        <v>8.8469618997453994E-2</v>
      </c>
      <c r="ED400" s="19">
        <f t="shared" si="1559"/>
        <v>6.6228035153979526E-3</v>
      </c>
      <c r="EE400" s="19">
        <f t="shared" si="1559"/>
        <v>2.8279553040963393E-4</v>
      </c>
      <c r="EF400" s="19">
        <f t="shared" si="1559"/>
        <v>8.6800740608222134E-7</v>
      </c>
      <c r="EG400" s="19">
        <f t="shared" si="1559"/>
        <v>8.6800740608222134E-7</v>
      </c>
      <c r="EH400" s="19">
        <f t="shared" si="1559"/>
        <v>8.6800740608222134E-7</v>
      </c>
      <c r="EI400" s="19">
        <f t="shared" si="1559"/>
        <v>3.3216446102651669E-2</v>
      </c>
      <c r="EJ400" s="19">
        <f t="shared" si="1559"/>
        <v>0.15951994665876812</v>
      </c>
      <c r="EK400" s="19">
        <f t="shared" si="1559"/>
        <v>3.417019213955725E-3</v>
      </c>
      <c r="EL400" s="19">
        <f t="shared" si="1559"/>
        <v>0.27297536364177927</v>
      </c>
      <c r="EM400" s="19">
        <f t="shared" si="1560"/>
        <v>0.2288329994801605</v>
      </c>
      <c r="EN400" s="19">
        <f t="shared" si="1560"/>
        <v>9.87445799330843E-3</v>
      </c>
      <c r="EO400" s="19">
        <f t="shared" si="1560"/>
        <v>5.4076052868528256E-2</v>
      </c>
      <c r="EP400" s="19">
        <f t="shared" si="1560"/>
        <v>9.5508389886767533E-2</v>
      </c>
      <c r="EQ400" s="19">
        <f t="shared" si="1560"/>
        <v>1.5893136398305478E-2</v>
      </c>
      <c r="ER400" s="19">
        <f t="shared" si="1560"/>
        <v>7.1916201714815947E-3</v>
      </c>
      <c r="ES400" s="19">
        <f t="shared" si="1560"/>
        <v>3.7476817038711481E-3</v>
      </c>
      <c r="ET400" s="19">
        <f t="shared" si="1560"/>
        <v>3.2148492235813358E-3</v>
      </c>
      <c r="EU400" s="19">
        <f t="shared" si="1560"/>
        <v>1.3657549058947388E-2</v>
      </c>
      <c r="EV400" s="19">
        <f t="shared" si="1560"/>
        <v>1.790713777331866E-3</v>
      </c>
      <c r="EW400" s="19">
        <f t="shared" si="1561"/>
        <v>1.705951755081797E-3</v>
      </c>
      <c r="EX400" s="19"/>
      <c r="EY400" s="19"/>
      <c r="EZ400" s="19">
        <f t="shared" si="1562"/>
        <v>-0.11637572575960989</v>
      </c>
      <c r="FA400" s="19">
        <f t="shared" si="1562"/>
        <v>-0.44794956279223619</v>
      </c>
      <c r="FB400" s="19">
        <f t="shared" si="1562"/>
        <v>-0.10754142760275648</v>
      </c>
      <c r="FC400" s="19">
        <f t="shared" si="1562"/>
        <v>5.3834332547002687E-3</v>
      </c>
      <c r="FD400" s="19">
        <f t="shared" si="1562"/>
        <v>-4.9107656724610482E-2</v>
      </c>
      <c r="FE400" s="19">
        <f t="shared" si="1562"/>
        <v>5.4070111137637142E-2</v>
      </c>
      <c r="FF400" s="19">
        <f t="shared" si="1562"/>
        <v>0.1474511592863412</v>
      </c>
      <c r="FG400" s="19">
        <f t="shared" si="1562"/>
        <v>5.5586973135053529E-2</v>
      </c>
      <c r="FH400" s="19">
        <f t="shared" si="1562"/>
        <v>-0.16975482759965588</v>
      </c>
      <c r="FI400" s="19">
        <f t="shared" si="1562"/>
        <v>3.1786799674788924E-2</v>
      </c>
      <c r="FJ400" s="19">
        <f t="shared" si="1563"/>
        <v>2.7467963154810655E-2</v>
      </c>
      <c r="FK400" s="19">
        <f t="shared" si="1563"/>
        <v>-3.9840828950961152E-2</v>
      </c>
      <c r="FL400" s="19">
        <f t="shared" si="1563"/>
        <v>-0.10609546788624322</v>
      </c>
      <c r="FM400" s="19">
        <f t="shared" si="1563"/>
        <v>5.8931488135356438E-2</v>
      </c>
      <c r="FN400" s="19">
        <f t="shared" si="1563"/>
        <v>-0.14822928396295412</v>
      </c>
      <c r="FO400" s="19">
        <f t="shared" si="1563"/>
        <v>-0.2269807968965972</v>
      </c>
      <c r="FP400" s="19">
        <f t="shared" si="1563"/>
        <v>-6.914005174709649E-2</v>
      </c>
      <c r="FQ400" s="19">
        <f t="shared" si="1563"/>
        <v>1.6707804687499581E-2</v>
      </c>
      <c r="FR400" s="19">
        <f t="shared" si="1563"/>
        <v>-0.32427504199312424</v>
      </c>
      <c r="FS400" s="19">
        <f t="shared" si="1563"/>
        <v>-0.12205051134912345</v>
      </c>
      <c r="FT400" s="19">
        <f t="shared" si="1564"/>
        <v>-0.26477976527928049</v>
      </c>
      <c r="FU400" s="19"/>
      <c r="FV400" s="19"/>
      <c r="FW400" s="19">
        <f t="shared" si="1565"/>
        <v>1.0050727601044873</v>
      </c>
      <c r="FX400" s="19">
        <f t="shared" si="1566"/>
        <v>0.53919941226054824</v>
      </c>
      <c r="FY400" s="19">
        <f t="shared" si="1536"/>
        <v>0.84362427981420973</v>
      </c>
      <c r="FZ400" s="19"/>
      <c r="GA400" s="19">
        <f t="shared" si="1548"/>
        <v>1.0816428010257433</v>
      </c>
      <c r="GB400" s="19">
        <f t="shared" si="1567"/>
        <v>0.7497016191263105</v>
      </c>
      <c r="GC400" s="19">
        <f t="shared" si="1537"/>
        <v>0.86513872997908525</v>
      </c>
      <c r="GD400" s="19"/>
      <c r="GE400" s="19">
        <f t="shared" si="1549"/>
        <v>0.91261445887643666</v>
      </c>
      <c r="GF400" s="19">
        <f t="shared" si="1568"/>
        <v>0.63627757446849453</v>
      </c>
      <c r="GG400" s="19">
        <f t="shared" si="1538"/>
        <v>0.68906885178405541</v>
      </c>
      <c r="GH400" s="19"/>
      <c r="GI400" s="132">
        <f t="shared" si="1497"/>
        <v>2.0563244551065178</v>
      </c>
      <c r="GJ400" s="19">
        <f t="shared" si="1569"/>
        <v>1.034163211156415</v>
      </c>
      <c r="GK400" s="19">
        <f t="shared" si="1539"/>
        <v>1.034160830880978</v>
      </c>
      <c r="GL400" s="3"/>
      <c r="GM400" s="3"/>
      <c r="GN400" s="8"/>
      <c r="GO400" s="5">
        <f t="shared" si="1392"/>
        <v>61</v>
      </c>
      <c r="GP400" t="b">
        <f t="shared" si="1363"/>
        <v>0</v>
      </c>
      <c r="GS400" s="11"/>
      <c r="GT400" s="11"/>
      <c r="GU400" s="11"/>
      <c r="GV400" s="11"/>
      <c r="GW400" s="11"/>
      <c r="GX400" s="11"/>
      <c r="GY400" s="11"/>
      <c r="GZ400" s="11" t="str">
        <f ca="1">IF(GP400,OFFSET(#REF!,$GP$253+$GO400,0),"")</f>
        <v/>
      </c>
      <c r="HA400" s="12" t="str">
        <f t="shared" ca="1" si="1502"/>
        <v/>
      </c>
      <c r="HB400" s="12" t="str">
        <f t="shared" ca="1" si="1503"/>
        <v/>
      </c>
      <c r="HC400" s="12" t="str">
        <f t="shared" ca="1" si="1504"/>
        <v/>
      </c>
      <c r="HD400" s="12" t="str">
        <f t="shared" ca="1" si="1505"/>
        <v/>
      </c>
      <c r="HE400" t="str">
        <f t="shared" ca="1" si="1371"/>
        <v/>
      </c>
      <c r="HF400" s="12" t="str">
        <f t="shared" ca="1" si="1506"/>
        <v/>
      </c>
      <c r="HG400" s="12" t="str">
        <f t="shared" ca="1" si="1507"/>
        <v/>
      </c>
      <c r="HH400" s="12" t="str">
        <f t="shared" ca="1" si="1508"/>
        <v/>
      </c>
      <c r="HJ400" s="17"/>
      <c r="HL400" s="18">
        <f t="shared" si="1372"/>
        <v>2010</v>
      </c>
      <c r="HM400" s="9">
        <f t="shared" si="1540"/>
        <v>1.4554254284760619</v>
      </c>
      <c r="HN400" s="9">
        <f t="shared" si="1541"/>
        <v>0.56838147300340969</v>
      </c>
      <c r="HO400" s="9">
        <f t="shared" si="1542"/>
        <v>0.90187720371637414</v>
      </c>
      <c r="HP400" s="9">
        <f t="shared" si="1543"/>
        <v>0.76052511176465043</v>
      </c>
      <c r="HQ400" s="9">
        <f t="shared" si="1544"/>
        <v>0.82866643133346718</v>
      </c>
      <c r="HR400" s="9">
        <f t="shared" si="1317"/>
        <v>0.82723837512749043</v>
      </c>
      <c r="HS400" s="9">
        <f t="shared" si="1545"/>
        <v>0.82723684888384286</v>
      </c>
      <c r="HT400" s="9"/>
      <c r="HU400" s="9">
        <f t="shared" si="1546"/>
        <v>0.68590026115438596</v>
      </c>
      <c r="HV400" s="23">
        <f t="shared" si="1320"/>
        <v>0.56838252166149816</v>
      </c>
      <c r="HX400" s="8"/>
      <c r="HY400" s="5">
        <f t="shared" si="1393"/>
        <v>61</v>
      </c>
      <c r="HZ400" t="b">
        <f t="shared" si="1373"/>
        <v>0</v>
      </c>
      <c r="IC400" s="11"/>
      <c r="ID400" s="11"/>
      <c r="IE400" s="11"/>
      <c r="IF400" t="str">
        <f t="shared" ca="1" si="1375"/>
        <v/>
      </c>
      <c r="IG400" s="12" t="str">
        <f t="shared" si="1376"/>
        <v/>
      </c>
      <c r="IH400" s="19" t="str">
        <f t="shared" ca="1" si="1377"/>
        <v/>
      </c>
      <c r="II400" s="19" t="str">
        <f t="shared" ca="1" si="1378"/>
        <v/>
      </c>
      <c r="IJ400" s="11" t="str">
        <f t="shared" ca="1" si="1379"/>
        <v/>
      </c>
      <c r="IK400" s="12" t="str">
        <f t="shared" ca="1" si="1380"/>
        <v/>
      </c>
      <c r="IL400" s="12" t="str">
        <f t="shared" ca="1" si="1499"/>
        <v/>
      </c>
      <c r="IM400" s="12" t="str">
        <f t="shared" ca="1" si="1500"/>
        <v/>
      </c>
      <c r="IN400" s="12" t="str">
        <f t="shared" ca="1" si="1501"/>
        <v/>
      </c>
      <c r="IO400" t="str">
        <f t="shared" ca="1" si="1381"/>
        <v/>
      </c>
      <c r="IP400" s="12" t="str">
        <f t="shared" ca="1" si="1382"/>
        <v/>
      </c>
      <c r="IQ400" s="12" t="str">
        <f t="shared" ca="1" si="1383"/>
        <v/>
      </c>
      <c r="IR400" s="12" t="str">
        <f t="shared" ca="1" si="1384"/>
        <v/>
      </c>
    </row>
    <row r="401" spans="1:252" x14ac:dyDescent="0.2">
      <c r="A401" s="566" t="s">
        <v>218</v>
      </c>
      <c r="B401" s="1">
        <f t="shared" si="1385"/>
        <v>2011</v>
      </c>
      <c r="C401" s="124">
        <f>Manufacturing_Energy_Data!C107</f>
        <v>962.5869918448409</v>
      </c>
      <c r="D401" s="124">
        <f>Manufacturing_Energy_Data!D107</f>
        <v>63.735355866562557</v>
      </c>
      <c r="E401" s="124">
        <f>Manufacturing_Energy_Data!E107</f>
        <v>3.4834106866991101</v>
      </c>
      <c r="F401" s="124">
        <v>0.01</v>
      </c>
      <c r="G401" s="124">
        <v>0.01</v>
      </c>
      <c r="H401" s="124">
        <v>0.01</v>
      </c>
      <c r="I401" s="124">
        <f>Manufacturing_Energy_Data!F107</f>
        <v>344.71258871576003</v>
      </c>
      <c r="J401" s="124">
        <f>Manufacturing_Energy_Data!G107</f>
        <v>1722.0786392639382</v>
      </c>
      <c r="K401" s="124">
        <f>Manufacturing_Energy_Data!H107</f>
        <v>39.681746342190024</v>
      </c>
      <c r="L401" s="124">
        <f>Manufacturing_Energy_Data!I107</f>
        <v>3119.7773525461766</v>
      </c>
      <c r="M401" s="124">
        <f>Manufacturing_Energy_Data!J107</f>
        <v>2865.8842342198377</v>
      </c>
      <c r="N401" s="124">
        <f>Manufacturing_Energy_Data!K107</f>
        <v>114.33836166733738</v>
      </c>
      <c r="O401" s="124">
        <f>Manufacturing_Energy_Data!L107</f>
        <v>611.9249777848737</v>
      </c>
      <c r="P401" s="124">
        <f>Manufacturing_Energy_Data!M107</f>
        <v>1260.1959118059083</v>
      </c>
      <c r="Q401" s="124">
        <f>Manufacturing_Energy_Data!N107</f>
        <v>188.724641806542</v>
      </c>
      <c r="R401" s="124">
        <f>Manufacturing_Energy_Data!O107</f>
        <v>87.855529195606763</v>
      </c>
      <c r="S401" s="124">
        <f>Manufacturing_Energy_Data!P107</f>
        <v>49.219159610574309</v>
      </c>
      <c r="T401" s="124">
        <f>Manufacturing_Energy_Data!Q107</f>
        <v>37.494398211204988</v>
      </c>
      <c r="U401" s="124">
        <f>Manufacturing_Energy_Data!R107</f>
        <v>150.92000632672566</v>
      </c>
      <c r="V401" s="124">
        <f>Manufacturing_Energy_Data!S107</f>
        <v>19.114039343101386</v>
      </c>
      <c r="W401" s="124">
        <f>Manufacturing_Energy_Data!T107</f>
        <v>20.193387797529102</v>
      </c>
      <c r="X401" s="124">
        <f t="shared" si="1551"/>
        <v>11661.950733035412</v>
      </c>
      <c r="Y401" s="566">
        <v>11982.679312013159</v>
      </c>
      <c r="Z401" s="19">
        <f t="shared" si="1475"/>
        <v>1.0837270242553609</v>
      </c>
      <c r="AA401" s="19">
        <f t="shared" si="1476"/>
        <v>1.2025021891594276</v>
      </c>
      <c r="AB401" s="19">
        <f t="shared" si="1477"/>
        <v>0.13666583535008567</v>
      </c>
      <c r="AC401" s="19">
        <f t="shared" si="1478"/>
        <v>1.1258483996114987E-5</v>
      </c>
      <c r="AD401" s="19">
        <f t="shared" si="1479"/>
        <v>1.8867113438214843E-4</v>
      </c>
      <c r="AE401" s="19">
        <f t="shared" si="1480"/>
        <v>3.9233339861970341E-4</v>
      </c>
      <c r="AF401" s="19">
        <f t="shared" si="1481"/>
        <v>4.5761719671564087</v>
      </c>
      <c r="AG401" s="19">
        <f t="shared" si="1482"/>
        <v>9.7843243619996585</v>
      </c>
      <c r="AH401" s="19">
        <f t="shared" si="1483"/>
        <v>0.4702438527488671</v>
      </c>
      <c r="AI401" s="19">
        <f t="shared" si="1484"/>
        <v>3.7730672396016076</v>
      </c>
      <c r="AJ401" s="19">
        <f t="shared" si="1485"/>
        <v>3.6656076271083529</v>
      </c>
      <c r="AK401" s="19">
        <f t="shared" si="1486"/>
        <v>0.55454306991996338</v>
      </c>
      <c r="AL401" s="19">
        <f t="shared" si="1487"/>
        <v>6.3513318218628996</v>
      </c>
      <c r="AM401" s="19">
        <f t="shared" si="1488"/>
        <v>4.6647802828705585</v>
      </c>
      <c r="AN401" s="19">
        <f t="shared" si="1489"/>
        <v>0.56952637948563167</v>
      </c>
      <c r="AO401" s="19">
        <f t="shared" si="1490"/>
        <v>0.23306627448526601</v>
      </c>
      <c r="AP401" s="19">
        <f t="shared" si="1491"/>
        <v>0.1385755754406813</v>
      </c>
      <c r="AQ401" s="19">
        <f t="shared" si="1492"/>
        <v>0.31229023591128269</v>
      </c>
      <c r="AR401" s="19">
        <f t="shared" si="1493"/>
        <v>0.19505161116326916</v>
      </c>
      <c r="AS401" s="19">
        <f t="shared" si="1494"/>
        <v>0.32579192068784724</v>
      </c>
      <c r="AT401" s="19">
        <f t="shared" si="1495"/>
        <v>0.12308871831211581</v>
      </c>
      <c r="AU401" s="19">
        <f t="shared" si="1496"/>
        <v>6.0118311220532918</v>
      </c>
      <c r="AV401" s="19"/>
      <c r="AX401" s="19">
        <f t="shared" si="1513"/>
        <v>0.90059833758078611</v>
      </c>
      <c r="AY401" s="19">
        <f t="shared" si="1514"/>
        <v>0.6528156631761739</v>
      </c>
      <c r="AZ401" s="19">
        <f t="shared" si="1515"/>
        <v>0.41420524604682618</v>
      </c>
      <c r="BA401" s="19">
        <f t="shared" si="1516"/>
        <v>0.76196288077466223</v>
      </c>
      <c r="BB401" s="19">
        <f t="shared" si="1517"/>
        <v>1.5992937205513664</v>
      </c>
      <c r="BC401" s="19">
        <f t="shared" si="1518"/>
        <v>3.3140749984964226</v>
      </c>
      <c r="BD401" s="19">
        <f t="shared" si="1519"/>
        <v>1.3675108320812248</v>
      </c>
      <c r="BE401" s="19">
        <f t="shared" si="1520"/>
        <v>0.880138050083354</v>
      </c>
      <c r="BF401" s="19">
        <f t="shared" si="1521"/>
        <v>1.5748464374032749</v>
      </c>
      <c r="BG401" s="19">
        <f t="shared" si="1522"/>
        <v>0.97469597130234154</v>
      </c>
      <c r="BH401" s="19">
        <f t="shared" si="1523"/>
        <v>0.95127534463604224</v>
      </c>
      <c r="BI401" s="19">
        <f t="shared" si="1524"/>
        <v>0.58725357378472831</v>
      </c>
      <c r="BJ401" s="19">
        <f t="shared" si="1525"/>
        <v>0.73790463368480341</v>
      </c>
      <c r="BK401" s="19">
        <f t="shared" si="1526"/>
        <v>0.53008484357030206</v>
      </c>
      <c r="BL401" s="19">
        <f t="shared" si="1527"/>
        <v>0.68307794504757602</v>
      </c>
      <c r="BM401" s="19">
        <f t="shared" si="1528"/>
        <v>0.49413888286623392</v>
      </c>
      <c r="BN401" s="19">
        <f t="shared" si="1529"/>
        <v>0.11319720976899232</v>
      </c>
      <c r="BO401" s="19">
        <f t="shared" si="1530"/>
        <v>0.54849458050954114</v>
      </c>
      <c r="BP401" s="19">
        <f t="shared" si="1531"/>
        <v>0.41402918516164078</v>
      </c>
      <c r="BQ401" s="19">
        <f t="shared" si="1532"/>
        <v>0.53918734440262694</v>
      </c>
      <c r="BR401" s="19">
        <f t="shared" si="1533"/>
        <v>0.27774913554374447</v>
      </c>
      <c r="BS401" s="19">
        <f t="shared" si="1534"/>
        <v>0.49539546710335791</v>
      </c>
      <c r="BU401" s="16"/>
      <c r="BV401" s="9">
        <f t="shared" si="1535"/>
        <v>2.0639929466281188</v>
      </c>
      <c r="BW401" s="9">
        <f>BS401</f>
        <v>0.49539546710335791</v>
      </c>
      <c r="BX401" s="9">
        <f>GC401</f>
        <v>0.9297598191504397</v>
      </c>
      <c r="BY401" s="9">
        <f>GG401</f>
        <v>0.64783051226113009</v>
      </c>
      <c r="BZ401" s="9">
        <f>FY401</f>
        <v>0.82247161794966495</v>
      </c>
      <c r="CA401" s="9">
        <f>BV401*BX401*BY401*BZ401</f>
        <v>1.022495255811257</v>
      </c>
      <c r="CB401" s="9">
        <f>GK401</f>
        <v>1.0224927498928731</v>
      </c>
      <c r="CC401" s="9"/>
      <c r="CD401" s="9">
        <f>BX401*BY401</f>
        <v>0.60232677992004502</v>
      </c>
      <c r="CE401" s="9">
        <f t="shared" ref="CE401:CE407" si="1570">CD401*BZ401</f>
        <v>0.49539668121525121</v>
      </c>
      <c r="CF401" s="3"/>
      <c r="CG401" s="35"/>
      <c r="CH401" s="566">
        <f t="shared" si="1331"/>
        <v>2011</v>
      </c>
      <c r="CI401" s="19">
        <f t="shared" ref="CI401:DB401" si="1571">C401/$X401</f>
        <v>8.2540821332581255E-2</v>
      </c>
      <c r="CJ401" s="19">
        <f t="shared" si="1571"/>
        <v>5.4652396777853055E-3</v>
      </c>
      <c r="CK401" s="19">
        <f t="shared" si="1571"/>
        <v>2.9869879974981137E-4</v>
      </c>
      <c r="CL401" s="19">
        <f t="shared" si="1571"/>
        <v>8.5748947400990836E-7</v>
      </c>
      <c r="CM401" s="19">
        <f t="shared" si="1571"/>
        <v>8.5748947400990836E-7</v>
      </c>
      <c r="CN401" s="19">
        <f t="shared" si="1571"/>
        <v>8.5748947400990836E-7</v>
      </c>
      <c r="CO401" s="19">
        <f t="shared" si="1571"/>
        <v>2.9558741638247094E-2</v>
      </c>
      <c r="CP401" s="19">
        <f t="shared" si="1571"/>
        <v>0.14766643065861329</v>
      </c>
      <c r="CQ401" s="19">
        <f t="shared" si="1571"/>
        <v>3.4026679798759129E-3</v>
      </c>
      <c r="CR401" s="19">
        <f t="shared" si="1571"/>
        <v>0.26751762410628455</v>
      </c>
      <c r="CS401" s="19">
        <f t="shared" si="1571"/>
        <v>0.24574655645744575</v>
      </c>
      <c r="CT401" s="19">
        <f t="shared" si="1571"/>
        <v>9.8043941605279791E-3</v>
      </c>
      <c r="CU401" s="19">
        <f t="shared" si="1571"/>
        <v>5.2471922733427621E-2</v>
      </c>
      <c r="CV401" s="19">
        <f t="shared" si="1571"/>
        <v>0.10806047295638851</v>
      </c>
      <c r="CW401" s="19">
        <f t="shared" si="1571"/>
        <v>1.6182939383540006E-2</v>
      </c>
      <c r="CX401" s="19">
        <f t="shared" si="1571"/>
        <v>7.5335191518802989E-3</v>
      </c>
      <c r="CY401" s="19">
        <f t="shared" si="1571"/>
        <v>4.2204911285681091E-3</v>
      </c>
      <c r="CZ401" s="19">
        <f t="shared" si="1571"/>
        <v>3.2151051800444214E-3</v>
      </c>
      <c r="DA401" s="19">
        <f t="shared" si="1571"/>
        <v>1.2941231684267602E-2</v>
      </c>
      <c r="DB401" s="19">
        <f t="shared" si="1571"/>
        <v>1.63900875425207E-3</v>
      </c>
      <c r="DC401" s="19">
        <f t="shared" si="1554"/>
        <v>1.7315617480981331E-3</v>
      </c>
      <c r="DF401" s="19">
        <f t="shared" ref="DF401:DY401" si="1572">(CI401-CI400)/LN(CI401/CI400)</f>
        <v>8.1878961720683527E-2</v>
      </c>
      <c r="DG401" s="19">
        <f t="shared" si="1572"/>
        <v>5.3601677484333646E-3</v>
      </c>
      <c r="DH401" s="19">
        <f t="shared" si="1572"/>
        <v>2.7592771224049263E-4</v>
      </c>
      <c r="DI401" s="19">
        <f t="shared" si="1572"/>
        <v>8.5264294649516872E-7</v>
      </c>
      <c r="DJ401" s="19">
        <f t="shared" si="1572"/>
        <v>8.5264294649516872E-7</v>
      </c>
      <c r="DK401" s="19">
        <f t="shared" si="1572"/>
        <v>8.5264294649516872E-7</v>
      </c>
      <c r="DL401" s="19">
        <f t="shared" si="1572"/>
        <v>3.2409850814090771E-2</v>
      </c>
      <c r="DM401" s="19">
        <f t="shared" si="1572"/>
        <v>0.15444306548126785</v>
      </c>
      <c r="DN401" s="19">
        <f t="shared" si="1572"/>
        <v>3.224225280640721E-3</v>
      </c>
      <c r="DO401" s="19">
        <f t="shared" si="1572"/>
        <v>0.2676711169651711</v>
      </c>
      <c r="DP401" s="19">
        <f t="shared" si="1572"/>
        <v>0.24034046176353929</v>
      </c>
      <c r="DQ401" s="19">
        <f t="shared" si="1572"/>
        <v>9.8195146592786088E-3</v>
      </c>
      <c r="DR401" s="19">
        <f t="shared" si="1572"/>
        <v>5.1666258119296017E-2</v>
      </c>
      <c r="DS401" s="19">
        <f t="shared" si="1572"/>
        <v>0.10722846903746522</v>
      </c>
      <c r="DT401" s="19">
        <f t="shared" si="1572"/>
        <v>1.5456419346442247E-2</v>
      </c>
      <c r="DU401" s="19">
        <f t="shared" si="1572"/>
        <v>7.0632415669075318E-3</v>
      </c>
      <c r="DV401" s="19">
        <f t="shared" si="1572"/>
        <v>3.9260346556174424E-3</v>
      </c>
      <c r="DW401" s="19">
        <f t="shared" si="1572"/>
        <v>3.2183994241395744E-3</v>
      </c>
      <c r="DX401" s="19">
        <f t="shared" si="1572"/>
        <v>1.2528046174049816E-2</v>
      </c>
      <c r="DY401" s="19">
        <f t="shared" si="1572"/>
        <v>1.6248876857149026E-3</v>
      </c>
      <c r="DZ401" s="19">
        <f t="shared" si="1557"/>
        <v>1.5819873299038382E-3</v>
      </c>
      <c r="EA401" s="19">
        <f t="shared" si="1558"/>
        <v>0.99971959341372196</v>
      </c>
      <c r="EB401" s="19"/>
      <c r="EC401" s="19">
        <f t="shared" ref="EC401:EV401" si="1573">DF401/$EA401</f>
        <v>8.1901927560600385E-2</v>
      </c>
      <c r="ED401" s="19">
        <f t="shared" si="1573"/>
        <v>5.3616711963502782E-3</v>
      </c>
      <c r="EE401" s="19">
        <f t="shared" si="1573"/>
        <v>2.7600510589003059E-4</v>
      </c>
      <c r="EF401" s="19">
        <f t="shared" si="1573"/>
        <v>8.5288210025339837E-7</v>
      </c>
      <c r="EG401" s="19">
        <f t="shared" si="1573"/>
        <v>8.5288210025339837E-7</v>
      </c>
      <c r="EH401" s="19">
        <f t="shared" si="1573"/>
        <v>8.5288210025339837E-7</v>
      </c>
      <c r="EI401" s="19">
        <f t="shared" si="1573"/>
        <v>3.24189412987511E-2</v>
      </c>
      <c r="EJ401" s="19">
        <f t="shared" si="1573"/>
        <v>0.1544863844809666</v>
      </c>
      <c r="EK401" s="19">
        <f t="shared" si="1573"/>
        <v>3.2251296282300771E-3</v>
      </c>
      <c r="EL401" s="19">
        <f t="shared" si="1573"/>
        <v>0.26774619476163314</v>
      </c>
      <c r="EM401" s="19">
        <f t="shared" si="1573"/>
        <v>0.240407873714722</v>
      </c>
      <c r="EN401" s="19">
        <f t="shared" si="1573"/>
        <v>9.8222688881670454E-3</v>
      </c>
      <c r="EO401" s="19">
        <f t="shared" si="1573"/>
        <v>5.1680749741907436E-2</v>
      </c>
      <c r="EP401" s="19">
        <f t="shared" si="1573"/>
        <v>0.10725854503992902</v>
      </c>
      <c r="EQ401" s="19">
        <f t="shared" si="1573"/>
        <v>1.5460754643873219E-2</v>
      </c>
      <c r="ER401" s="19">
        <f t="shared" si="1573"/>
        <v>7.065222701886662E-3</v>
      </c>
      <c r="ES401" s="19">
        <f t="shared" si="1573"/>
        <v>3.9271358503750959E-3</v>
      </c>
      <c r="ET401" s="19">
        <f t="shared" si="1573"/>
        <v>3.219302137662194E-3</v>
      </c>
      <c r="EU401" s="19">
        <f t="shared" si="1573"/>
        <v>1.2531560106039888E-2</v>
      </c>
      <c r="EV401" s="19">
        <f t="shared" si="1573"/>
        <v>1.6253434427212054E-3</v>
      </c>
      <c r="EW401" s="19">
        <f t="shared" si="1561"/>
        <v>1.5824310539937088E-3</v>
      </c>
      <c r="EX401" s="19"/>
      <c r="EY401" s="19"/>
      <c r="EZ401" s="19">
        <f t="shared" ref="EZ401:FS401" si="1574">LN(AX401/AX400)</f>
        <v>2.1173673251550625E-2</v>
      </c>
      <c r="FA401" s="19">
        <f t="shared" si="1574"/>
        <v>5.0671509351957064E-2</v>
      </c>
      <c r="FB401" s="19">
        <f t="shared" si="1574"/>
        <v>0.10694458441364853</v>
      </c>
      <c r="FC401" s="19">
        <f t="shared" si="1574"/>
        <v>1.6397008007103565E-2</v>
      </c>
      <c r="FD401" s="19">
        <f t="shared" si="1574"/>
        <v>2.306644864339023E-2</v>
      </c>
      <c r="FE401" s="19">
        <f t="shared" si="1574"/>
        <v>-4.2455023122265102E-2</v>
      </c>
      <c r="FF401" s="19">
        <f t="shared" si="1574"/>
        <v>-0.20791749655438865</v>
      </c>
      <c r="FG401" s="19">
        <f t="shared" si="1574"/>
        <v>-0.1021652250354738</v>
      </c>
      <c r="FH401" s="19">
        <f t="shared" si="1574"/>
        <v>0.1078828358839589</v>
      </c>
      <c r="FI401" s="19">
        <f t="shared" si="1574"/>
        <v>-3.9787301168028331E-2</v>
      </c>
      <c r="FJ401" s="19">
        <f t="shared" si="1574"/>
        <v>4.9012955591985388E-2</v>
      </c>
      <c r="FK401" s="19">
        <f t="shared" si="1574"/>
        <v>-2.7063982573228864E-2</v>
      </c>
      <c r="FL401" s="19">
        <f t="shared" si="1574"/>
        <v>1.364292223061947E-2</v>
      </c>
      <c r="FM401" s="19">
        <f t="shared" si="1574"/>
        <v>-6.7300768028668537E-2</v>
      </c>
      <c r="FN401" s="19">
        <f t="shared" si="1574"/>
        <v>1.5887675139566251E-2</v>
      </c>
      <c r="FO401" s="19">
        <f t="shared" si="1574"/>
        <v>-2.2201833063618102E-3</v>
      </c>
      <c r="FP401" s="19">
        <f t="shared" si="1574"/>
        <v>0.10814594777164367</v>
      </c>
      <c r="FQ401" s="19">
        <f t="shared" si="1574"/>
        <v>-6.5489949651558563E-2</v>
      </c>
      <c r="FR401" s="19">
        <f t="shared" si="1574"/>
        <v>-3.0218644421780953E-2</v>
      </c>
      <c r="FS401" s="19">
        <f t="shared" si="1574"/>
        <v>2.636629490729844E-2</v>
      </c>
      <c r="FT401" s="19">
        <f t="shared" si="1564"/>
        <v>0.18212009905289805</v>
      </c>
      <c r="FU401" s="19"/>
      <c r="FV401" s="19"/>
      <c r="FW401" s="19">
        <f t="shared" si="1565"/>
        <v>0.9749264425281795</v>
      </c>
      <c r="FX401" s="19">
        <f t="shared" si="1566"/>
        <v>0.52567976480846157</v>
      </c>
      <c r="FY401" s="19">
        <f t="shared" si="1536"/>
        <v>0.82247161794966495</v>
      </c>
      <c r="FZ401" s="19"/>
      <c r="GA401" s="19">
        <f t="shared" si="1548"/>
        <v>1.0746944818583219</v>
      </c>
      <c r="GB401" s="19">
        <f t="shared" si="1567"/>
        <v>0.80570019311529528</v>
      </c>
      <c r="GC401" s="19">
        <f t="shared" si="1537"/>
        <v>0.9297598191504397</v>
      </c>
      <c r="GD401" s="19"/>
      <c r="GE401" s="19">
        <f t="shared" si="1549"/>
        <v>0.94015352832136323</v>
      </c>
      <c r="GF401" s="19">
        <f t="shared" si="1568"/>
        <v>0.59819860662831403</v>
      </c>
      <c r="GG401" s="19">
        <f t="shared" si="1538"/>
        <v>0.64783051226113009</v>
      </c>
      <c r="GH401" s="19"/>
      <c r="GI401" s="132">
        <f t="shared" si="1497"/>
        <v>2.0639929466281188</v>
      </c>
      <c r="GJ401" s="19">
        <f t="shared" si="1569"/>
        <v>1.0224952558112572</v>
      </c>
      <c r="GK401" s="19">
        <f t="shared" si="1539"/>
        <v>1.0224927498928731</v>
      </c>
      <c r="GL401" s="3"/>
      <c r="GM401" s="3"/>
      <c r="GN401" s="5"/>
      <c r="GO401" s="5">
        <f t="shared" si="1392"/>
        <v>62</v>
      </c>
      <c r="GP401" s="566" t="b">
        <f>(GO401+Begin_year_chart1&lt;=End_year_chart1)</f>
        <v>0</v>
      </c>
      <c r="GS401" s="11"/>
      <c r="GT401" s="11"/>
      <c r="GU401" s="11"/>
      <c r="GV401" s="11"/>
      <c r="GW401" s="11"/>
      <c r="GX401" s="11"/>
      <c r="GY401" s="11"/>
      <c r="GZ401" s="11"/>
      <c r="HA401" s="12"/>
      <c r="HB401" s="12"/>
      <c r="HC401" s="12"/>
      <c r="HD401" s="12"/>
      <c r="HF401" s="12"/>
      <c r="HG401" s="12"/>
      <c r="HH401" s="12"/>
      <c r="HJ401" s="17"/>
      <c r="HL401" s="18"/>
      <c r="HM401" s="9"/>
      <c r="HN401" s="9"/>
      <c r="HO401" s="9"/>
      <c r="HP401" s="9"/>
      <c r="HQ401" s="9"/>
      <c r="HR401" s="9"/>
      <c r="HS401" s="9"/>
      <c r="HT401" s="9"/>
      <c r="HU401" s="9"/>
      <c r="HV401" s="23"/>
      <c r="HX401" s="5"/>
      <c r="HY401" s="5"/>
      <c r="IC401" s="11"/>
      <c r="ID401" s="11"/>
      <c r="IE401" s="11"/>
      <c r="IG401" s="12"/>
      <c r="IH401" s="19"/>
      <c r="II401" s="19"/>
      <c r="IJ401" s="11"/>
      <c r="IK401" s="12"/>
      <c r="IL401" s="12"/>
      <c r="IM401" s="12"/>
      <c r="IN401" s="12"/>
      <c r="IP401" s="12"/>
      <c r="IQ401" s="12"/>
      <c r="IR401" s="12"/>
    </row>
    <row r="402" spans="1:252" s="566" customFormat="1" x14ac:dyDescent="0.2">
      <c r="A402" s="566" t="s">
        <v>218</v>
      </c>
      <c r="B402" s="1">
        <f t="shared" si="1385"/>
        <v>2012</v>
      </c>
      <c r="C402" s="124">
        <f>Manufacturing_Energy_Data!C108</f>
        <v>905.23015078882304</v>
      </c>
      <c r="D402" s="124">
        <f>Manufacturing_Energy_Data!D108</f>
        <v>65.232230776731996</v>
      </c>
      <c r="E402" s="124">
        <f>Manufacturing_Energy_Data!E108</f>
        <v>2.8834010636912977</v>
      </c>
      <c r="F402" s="124">
        <v>0.01</v>
      </c>
      <c r="G402" s="124">
        <v>0.01</v>
      </c>
      <c r="H402" s="124">
        <v>0.01</v>
      </c>
      <c r="I402" s="124">
        <f>Manufacturing_Energy_Data!F108</f>
        <v>268.15711778672494</v>
      </c>
      <c r="J402" s="124">
        <f>Manufacturing_Energy_Data!G108</f>
        <v>1678.8466954510259</v>
      </c>
      <c r="K402" s="124">
        <f>Manufacturing_Energy_Data!H108</f>
        <v>40.886951644453283</v>
      </c>
      <c r="L402" s="124">
        <f>Manufacturing_Energy_Data!I108</f>
        <v>2948.0452954146526</v>
      </c>
      <c r="M402" s="124">
        <f>Manufacturing_Energy_Data!J108</f>
        <v>2721.4162617878787</v>
      </c>
      <c r="N402" s="124">
        <f>Manufacturing_Energy_Data!K108</f>
        <v>109.54490865472242</v>
      </c>
      <c r="O402" s="124">
        <f>Manufacturing_Energy_Data!L108</f>
        <v>624.0796384681654</v>
      </c>
      <c r="P402" s="124">
        <f>Manufacturing_Energy_Data!M108</f>
        <v>1098.7242374193011</v>
      </c>
      <c r="Q402" s="124">
        <f>Manufacturing_Energy_Data!N108</f>
        <v>193.8473245114659</v>
      </c>
      <c r="R402" s="124">
        <f>Manufacturing_Energy_Data!O108</f>
        <v>83.277537047934089</v>
      </c>
      <c r="S402" s="124">
        <f>Manufacturing_Energy_Data!P108</f>
        <v>52.591791695115887</v>
      </c>
      <c r="T402" s="124">
        <f>Manufacturing_Energy_Data!Q108</f>
        <v>33.121930438388155</v>
      </c>
      <c r="U402" s="124">
        <f>Manufacturing_Energy_Data!R108</f>
        <v>147.50185586468626</v>
      </c>
      <c r="V402" s="124">
        <f>Manufacturing_Energy_Data!S108</f>
        <v>20.810421304257442</v>
      </c>
      <c r="W402" s="124">
        <f>Manufacturing_Energy_Data!T108</f>
        <v>22.881220733375581</v>
      </c>
      <c r="X402" s="124">
        <f t="shared" si="1551"/>
        <v>11017.108970851395</v>
      </c>
      <c r="Y402" s="566">
        <v>11982.679312013159</v>
      </c>
      <c r="Z402" s="19">
        <f t="shared" si="1475"/>
        <v>1.0103872100633793</v>
      </c>
      <c r="AA402" s="19">
        <f t="shared" si="1476"/>
        <v>1.2616232622905328</v>
      </c>
      <c r="AB402" s="19">
        <f t="shared" si="1477"/>
        <v>0.15047495374654513</v>
      </c>
      <c r="AC402" s="19">
        <f t="shared" si="1478"/>
        <v>1.1161661033748398E-5</v>
      </c>
      <c r="AD402" s="19">
        <f t="shared" si="1479"/>
        <v>1.9340489314379654E-4</v>
      </c>
      <c r="AE402" s="19">
        <f t="shared" si="1480"/>
        <v>5.2186619350798455E-4</v>
      </c>
      <c r="AF402" s="19">
        <f t="shared" si="1481"/>
        <v>3.3200088867986253</v>
      </c>
      <c r="AG402" s="19">
        <f t="shared" si="1482"/>
        <v>9.3804467458836012</v>
      </c>
      <c r="AH402" s="19">
        <f t="shared" si="1483"/>
        <v>0.49205068469165747</v>
      </c>
      <c r="AI402" s="19">
        <f t="shared" si="1484"/>
        <v>3.5369936440848679</v>
      </c>
      <c r="AJ402" s="19">
        <f t="shared" si="1485"/>
        <v>3.432651316642191</v>
      </c>
      <c r="AK402" s="19">
        <f t="shared" si="1486"/>
        <v>0.50605823822902529</v>
      </c>
      <c r="AL402" s="19">
        <f t="shared" si="1487"/>
        <v>6.2634072849804339</v>
      </c>
      <c r="AM402" s="19">
        <f t="shared" si="1488"/>
        <v>4.0811844624199107</v>
      </c>
      <c r="AN402" s="19">
        <f t="shared" si="1489"/>
        <v>0.56430034091798953</v>
      </c>
      <c r="AO402" s="19">
        <f t="shared" si="1490"/>
        <v>0.20588789816043832</v>
      </c>
      <c r="AP402" s="19">
        <f t="shared" si="1491"/>
        <v>0.14853165600550128</v>
      </c>
      <c r="AQ402" s="19">
        <f t="shared" si="1492"/>
        <v>0.26966766080511423</v>
      </c>
      <c r="AR402" s="19">
        <f t="shared" si="1493"/>
        <v>0.18290788362081906</v>
      </c>
      <c r="AS402" s="19">
        <f t="shared" si="1494"/>
        <v>0.31661424817821082</v>
      </c>
      <c r="AT402" s="19">
        <f t="shared" si="1495"/>
        <v>0.1470080871553113</v>
      </c>
      <c r="AU402" s="19">
        <f t="shared" si="1496"/>
        <v>5.7170643996785753</v>
      </c>
      <c r="AV402" s="19"/>
      <c r="AX402" s="19">
        <f t="shared" si="1513"/>
        <v>0.8396515186296154</v>
      </c>
      <c r="AY402" s="19">
        <f t="shared" si="1514"/>
        <v>0.68491137402951396</v>
      </c>
      <c r="AZ402" s="19">
        <f t="shared" si="1515"/>
        <v>0.45605776367453671</v>
      </c>
      <c r="BA402" s="19">
        <f t="shared" si="1516"/>
        <v>0.75541000000000014</v>
      </c>
      <c r="BB402" s="19">
        <f t="shared" si="1517"/>
        <v>1.6394200000000003</v>
      </c>
      <c r="BC402" s="19">
        <f t="shared" si="1518"/>
        <v>4.4082500000000007</v>
      </c>
      <c r="BD402" s="19">
        <f t="shared" si="1519"/>
        <v>0.99212795058579395</v>
      </c>
      <c r="BE402" s="19">
        <f t="shared" si="1520"/>
        <v>0.84380768690556862</v>
      </c>
      <c r="BF402" s="19">
        <f t="shared" si="1521"/>
        <v>1.6478775071246603</v>
      </c>
      <c r="BG402" s="19">
        <f t="shared" si="1522"/>
        <v>0.91371110994977245</v>
      </c>
      <c r="BH402" s="19">
        <f t="shared" si="1523"/>
        <v>0.890819993963757</v>
      </c>
      <c r="BI402" s="19">
        <f t="shared" si="1524"/>
        <v>0.53590879602208508</v>
      </c>
      <c r="BJ402" s="19">
        <f t="shared" si="1525"/>
        <v>0.72768946543350399</v>
      </c>
      <c r="BK402" s="19">
        <f t="shared" si="1526"/>
        <v>0.46376761522669913</v>
      </c>
      <c r="BL402" s="19">
        <f t="shared" si="1527"/>
        <v>0.67680994445250531</v>
      </c>
      <c r="BM402" s="19">
        <f t="shared" si="1528"/>
        <v>0.43651624936883587</v>
      </c>
      <c r="BN402" s="19">
        <f t="shared" si="1529"/>
        <v>0.12132995997832006</v>
      </c>
      <c r="BO402" s="19">
        <f t="shared" si="1530"/>
        <v>0.47363392601333165</v>
      </c>
      <c r="BP402" s="19">
        <f t="shared" si="1531"/>
        <v>0.38825212241788837</v>
      </c>
      <c r="BQ402" s="19">
        <f t="shared" si="1532"/>
        <v>0.52399824806831619</v>
      </c>
      <c r="BR402" s="19">
        <f t="shared" si="1533"/>
        <v>0.33172308303504422</v>
      </c>
      <c r="BS402" s="19">
        <f t="shared" si="1534"/>
        <v>0.47110567998979797</v>
      </c>
      <c r="BU402" s="16"/>
      <c r="BV402" s="9">
        <f t="shared" si="1535"/>
        <v>2.0503988025670994</v>
      </c>
      <c r="BW402" s="9">
        <f>BS402</f>
        <v>0.47110567998979797</v>
      </c>
      <c r="BX402" s="9">
        <f>GC402</f>
        <v>0.9686596836016802</v>
      </c>
      <c r="BY402" s="9">
        <f>GG402</f>
        <v>0.634881751099588</v>
      </c>
      <c r="BZ402" s="9">
        <f>FY402</f>
        <v>0.76604684440013415</v>
      </c>
      <c r="CA402" s="9">
        <f>BV402*BX402*BY402*BZ402</f>
        <v>0.9659568706403906</v>
      </c>
      <c r="CB402" s="9">
        <f>GK402</f>
        <v>0.96595452213364086</v>
      </c>
      <c r="CC402" s="9"/>
      <c r="CD402" s="9">
        <f>BX402*BY402</f>
        <v>0.61498435614460756</v>
      </c>
      <c r="CE402" s="9">
        <f t="shared" si="1570"/>
        <v>0.47110682538002485</v>
      </c>
      <c r="CF402" s="3"/>
      <c r="CG402" s="35"/>
      <c r="CH402" s="566">
        <f t="shared" ref="CH402:CH407" si="1575">B402</f>
        <v>2012</v>
      </c>
      <c r="CI402" s="19">
        <f t="shared" ref="CI402:CR404" si="1576">C402/$X402</f>
        <v>8.2165852510294943E-2</v>
      </c>
      <c r="CJ402" s="19">
        <f t="shared" si="1576"/>
        <v>5.920993515569347E-3</v>
      </c>
      <c r="CK402" s="19">
        <f t="shared" si="1576"/>
        <v>2.6172029988267149E-4</v>
      </c>
      <c r="CL402" s="19">
        <f t="shared" si="1576"/>
        <v>9.0767914036772987E-7</v>
      </c>
      <c r="CM402" s="19">
        <f t="shared" si="1576"/>
        <v>9.0767914036772987E-7</v>
      </c>
      <c r="CN402" s="19">
        <f t="shared" si="1576"/>
        <v>9.0767914036772987E-7</v>
      </c>
      <c r="CO402" s="19">
        <f t="shared" si="1576"/>
        <v>2.4340062215614258E-2</v>
      </c>
      <c r="CP402" s="19">
        <f t="shared" si="1576"/>
        <v>0.15238541253361912</v>
      </c>
      <c r="CQ402" s="19">
        <f t="shared" si="1576"/>
        <v>3.7112233120894294E-3</v>
      </c>
      <c r="CR402" s="19">
        <f t="shared" si="1576"/>
        <v>0.26758792195071024</v>
      </c>
      <c r="CS402" s="19">
        <f t="shared" ref="CS402:DB404" si="1577">M402/$X402</f>
        <v>0.24701727730823828</v>
      </c>
      <c r="CT402" s="19">
        <f t="shared" si="1577"/>
        <v>9.9431628519379943E-3</v>
      </c>
      <c r="CU402" s="19">
        <f t="shared" si="1577"/>
        <v>5.66464069765788E-2</v>
      </c>
      <c r="CV402" s="19">
        <f t="shared" si="1577"/>
        <v>9.9728907132194081E-2</v>
      </c>
      <c r="CW402" s="19">
        <f t="shared" si="1577"/>
        <v>1.7595117287515175E-2</v>
      </c>
      <c r="CX402" s="19">
        <f t="shared" si="1577"/>
        <v>7.5589283239610588E-3</v>
      </c>
      <c r="CY402" s="19">
        <f t="shared" si="1577"/>
        <v>4.7736472276221501E-3</v>
      </c>
      <c r="CZ402" s="19">
        <f t="shared" si="1577"/>
        <v>3.0064085347635905E-3</v>
      </c>
      <c r="DA402" s="19">
        <f t="shared" si="1577"/>
        <v>1.3388435773390323E-2</v>
      </c>
      <c r="DB402" s="19">
        <f t="shared" si="1577"/>
        <v>1.8889185320138688E-3</v>
      </c>
      <c r="DC402" s="19">
        <f t="shared" si="1554"/>
        <v>2.0768806765834626E-3</v>
      </c>
      <c r="DF402" s="19">
        <f t="shared" ref="DF402:DO404" si="1578">(CI402-CI401)/LN(CI402/CI401)</f>
        <v>8.2353194646479139E-2</v>
      </c>
      <c r="DG402" s="19">
        <f t="shared" si="1578"/>
        <v>5.6900749062747964E-3</v>
      </c>
      <c r="DH402" s="19">
        <f t="shared" si="1578"/>
        <v>2.7980241383522488E-4</v>
      </c>
      <c r="DI402" s="19">
        <f t="shared" si="1578"/>
        <v>8.8234641245495952E-7</v>
      </c>
      <c r="DJ402" s="19">
        <f t="shared" si="1578"/>
        <v>8.8234641245495952E-7</v>
      </c>
      <c r="DK402" s="19">
        <f t="shared" si="1578"/>
        <v>8.8234641245495952E-7</v>
      </c>
      <c r="DL402" s="19">
        <f t="shared" si="1578"/>
        <v>2.686497507949143E-2</v>
      </c>
      <c r="DM402" s="19">
        <f t="shared" si="1578"/>
        <v>0.15001355136774039</v>
      </c>
      <c r="DN402" s="19">
        <f t="shared" si="1578"/>
        <v>3.554713998100794E-3</v>
      </c>
      <c r="DO402" s="19">
        <f t="shared" si="1578"/>
        <v>0.26755277148919904</v>
      </c>
      <c r="DP402" s="19">
        <f t="shared" ref="DP402:DY404" si="1579">(CS402-CS401)/LN(CS402/CS401)</f>
        <v>0.24638137073401228</v>
      </c>
      <c r="DQ402" s="19">
        <f t="shared" si="1579"/>
        <v>9.8736159797721771E-3</v>
      </c>
      <c r="DR402" s="19">
        <f t="shared" si="1579"/>
        <v>5.4532537606787168E-2</v>
      </c>
      <c r="DS402" s="19">
        <f t="shared" si="1579"/>
        <v>0.10383898879058144</v>
      </c>
      <c r="DT402" s="19">
        <f t="shared" si="1579"/>
        <v>1.6879183794438386E-2</v>
      </c>
      <c r="DU402" s="19">
        <f t="shared" si="1579"/>
        <v>7.5462166082342933E-3</v>
      </c>
      <c r="DV402" s="19">
        <f t="shared" si="1579"/>
        <v>4.4913934275412539E-3</v>
      </c>
      <c r="DW402" s="19">
        <f t="shared" si="1579"/>
        <v>3.1095897414806584E-3</v>
      </c>
      <c r="DX402" s="19">
        <f t="shared" si="1579"/>
        <v>1.316356768622319E-2</v>
      </c>
      <c r="DY402" s="19">
        <f t="shared" si="1579"/>
        <v>1.7610091845773248E-3</v>
      </c>
      <c r="DZ402" s="19">
        <f t="shared" si="1557"/>
        <v>1.8989912648122579E-3</v>
      </c>
      <c r="EA402" s="19">
        <f t="shared" si="1558"/>
        <v>0.99978819575881883</v>
      </c>
      <c r="EB402" s="19"/>
      <c r="EC402" s="19">
        <f t="shared" ref="EC402:EL404" si="1580">DF402/$EA402</f>
        <v>8.2370641097612426E-2</v>
      </c>
      <c r="ED402" s="19">
        <f t="shared" si="1580"/>
        <v>5.6912803435893193E-3</v>
      </c>
      <c r="EE402" s="19">
        <f t="shared" si="1580"/>
        <v>2.7986168972805344E-4</v>
      </c>
      <c r="EF402" s="19">
        <f t="shared" si="1580"/>
        <v>8.8253333675866881E-7</v>
      </c>
      <c r="EG402" s="19">
        <f t="shared" si="1580"/>
        <v>8.8253333675866881E-7</v>
      </c>
      <c r="EH402" s="19">
        <f t="shared" si="1580"/>
        <v>8.8253333675866881E-7</v>
      </c>
      <c r="EI402" s="19">
        <f t="shared" si="1580"/>
        <v>2.6870666400598441E-2</v>
      </c>
      <c r="EJ402" s="19">
        <f t="shared" si="1580"/>
        <v>0.15004533160534383</v>
      </c>
      <c r="EK402" s="19">
        <f t="shared" si="1580"/>
        <v>3.5554670611037155E-3</v>
      </c>
      <c r="EL402" s="19">
        <f t="shared" si="1580"/>
        <v>0.26760945230617766</v>
      </c>
      <c r="EM402" s="19">
        <f t="shared" ref="EM402:EV404" si="1581">DP402/$EA402</f>
        <v>0.24643356640854702</v>
      </c>
      <c r="EN402" s="19">
        <f t="shared" si="1581"/>
        <v>9.8757076965469721E-3</v>
      </c>
      <c r="EO402" s="19">
        <f t="shared" si="1581"/>
        <v>5.4544090276439083E-2</v>
      </c>
      <c r="EP402" s="19">
        <f t="shared" si="1581"/>
        <v>0.10386098698811878</v>
      </c>
      <c r="EQ402" s="19">
        <f t="shared" si="1581"/>
        <v>1.688275963453182E-2</v>
      </c>
      <c r="ER402" s="19">
        <f t="shared" si="1581"/>
        <v>7.5478152675196057E-3</v>
      </c>
      <c r="ES402" s="19">
        <f t="shared" si="1581"/>
        <v>4.4923449252492701E-3</v>
      </c>
      <c r="ET402" s="19">
        <f t="shared" si="1581"/>
        <v>3.1102485053052095E-3</v>
      </c>
      <c r="EU402" s="19">
        <f t="shared" si="1581"/>
        <v>1.3166356376344604E-2</v>
      </c>
      <c r="EV402" s="19">
        <f t="shared" si="1581"/>
        <v>1.7613822528088109E-3</v>
      </c>
      <c r="EW402" s="19">
        <f t="shared" si="1561"/>
        <v>1.8993935644248752E-3</v>
      </c>
      <c r="EX402" s="19"/>
      <c r="EY402" s="19"/>
      <c r="EZ402" s="19">
        <f t="shared" ref="EZ402:FI404" si="1582">LN(AX402/AX401)</f>
        <v>-7.0072414978525913E-2</v>
      </c>
      <c r="FA402" s="19">
        <f t="shared" si="1582"/>
        <v>4.7994651714872251E-2</v>
      </c>
      <c r="FB402" s="19">
        <f t="shared" si="1582"/>
        <v>9.6257861843308576E-2</v>
      </c>
      <c r="FC402" s="19">
        <f t="shared" si="1582"/>
        <v>-8.6371933956635883E-3</v>
      </c>
      <c r="FD402" s="19">
        <f t="shared" si="1582"/>
        <v>2.4780413613797667E-2</v>
      </c>
      <c r="FE402" s="19">
        <f t="shared" si="1582"/>
        <v>0.28529923574998678</v>
      </c>
      <c r="FF402" s="19">
        <f t="shared" si="1582"/>
        <v>-0.32089537393521805</v>
      </c>
      <c r="FG402" s="19">
        <f t="shared" si="1582"/>
        <v>-4.2154160747862109E-2</v>
      </c>
      <c r="FH402" s="19">
        <f t="shared" si="1582"/>
        <v>4.5330333061003113E-2</v>
      </c>
      <c r="FI402" s="19">
        <f t="shared" si="1582"/>
        <v>-6.4611148837484117E-2</v>
      </c>
      <c r="FJ402" s="19">
        <f t="shared" ref="FJ402:FS404" si="1583">LN(BH402/BH401)</f>
        <v>-6.5661172244065605E-2</v>
      </c>
      <c r="FK402" s="19">
        <f t="shared" si="1583"/>
        <v>-9.1492719230670816E-2</v>
      </c>
      <c r="FL402" s="19">
        <f t="shared" si="1583"/>
        <v>-1.394019487690803E-2</v>
      </c>
      <c r="FM402" s="19">
        <f t="shared" si="1583"/>
        <v>-0.1336534784259038</v>
      </c>
      <c r="FN402" s="19">
        <f t="shared" si="1583"/>
        <v>-9.2184731277103887E-3</v>
      </c>
      <c r="FO402" s="19">
        <f t="shared" si="1583"/>
        <v>-0.12399101599057627</v>
      </c>
      <c r="FP402" s="19">
        <f t="shared" si="1583"/>
        <v>6.9382259424169423E-2</v>
      </c>
      <c r="FQ402" s="19">
        <f t="shared" si="1583"/>
        <v>-0.14674268377758667</v>
      </c>
      <c r="FR402" s="19">
        <f t="shared" si="1583"/>
        <v>-6.4281538259397794E-2</v>
      </c>
      <c r="FS402" s="19">
        <f t="shared" si="1583"/>
        <v>-2.8574747324893127E-2</v>
      </c>
      <c r="FT402" s="19">
        <f t="shared" si="1564"/>
        <v>0.1775822174671936</v>
      </c>
      <c r="FU402" s="19"/>
      <c r="FV402" s="19"/>
      <c r="FW402" s="19">
        <f t="shared" si="1565"/>
        <v>0.93139608429262055</v>
      </c>
      <c r="FX402" s="19">
        <f t="shared" si="1566"/>
        <v>0.48961607453446682</v>
      </c>
      <c r="FY402" s="19">
        <f t="shared" si="1536"/>
        <v>0.76604684440013415</v>
      </c>
      <c r="FZ402" s="19"/>
      <c r="GA402" s="19">
        <f t="shared" si="1548"/>
        <v>1.0418386164362157</v>
      </c>
      <c r="GB402" s="19">
        <f t="shared" si="1567"/>
        <v>0.83940957445763098</v>
      </c>
      <c r="GC402" s="19">
        <f t="shared" si="1537"/>
        <v>0.9686596836016802</v>
      </c>
      <c r="GD402" s="19"/>
      <c r="GE402" s="19">
        <f t="shared" si="1549"/>
        <v>0.9800121159524473</v>
      </c>
      <c r="GF402" s="19">
        <f t="shared" si="1568"/>
        <v>0.58624188224161966</v>
      </c>
      <c r="GG402" s="19">
        <f t="shared" si="1538"/>
        <v>0.634881751099588</v>
      </c>
      <c r="GH402" s="19"/>
      <c r="GI402" s="132">
        <f t="shared" si="1497"/>
        <v>2.0503988025670994</v>
      </c>
      <c r="GJ402" s="19">
        <f t="shared" si="1569"/>
        <v>0.96595687064039071</v>
      </c>
      <c r="GK402" s="19">
        <f t="shared" si="1539"/>
        <v>0.96595452213364086</v>
      </c>
      <c r="GL402" s="3"/>
      <c r="GM402" s="3"/>
      <c r="GN402" s="5"/>
      <c r="GO402" s="5">
        <f t="shared" si="1392"/>
        <v>63</v>
      </c>
      <c r="GP402" s="566" t="b">
        <f>(GO402+Begin_year_chart1&lt;=End_year_chart1)</f>
        <v>0</v>
      </c>
      <c r="GS402" s="11"/>
      <c r="GT402" s="11"/>
      <c r="GU402" s="11"/>
      <c r="GV402" s="11"/>
      <c r="GW402" s="11"/>
      <c r="GX402" s="11"/>
      <c r="GY402" s="11"/>
      <c r="GZ402" s="11"/>
      <c r="HA402" s="12"/>
      <c r="HB402" s="12"/>
      <c r="HC402" s="12"/>
      <c r="HD402" s="12"/>
      <c r="HF402" s="12"/>
      <c r="HG402" s="12"/>
      <c r="HH402" s="12"/>
      <c r="HJ402" s="17"/>
      <c r="HL402" s="18"/>
      <c r="HM402" s="9"/>
      <c r="HN402" s="9"/>
      <c r="HO402" s="9"/>
      <c r="HP402" s="9"/>
      <c r="HQ402" s="9"/>
      <c r="HR402" s="9"/>
      <c r="HS402" s="9"/>
      <c r="HT402" s="9"/>
      <c r="HU402" s="9"/>
      <c r="HV402" s="23"/>
      <c r="HX402" s="5"/>
      <c r="HY402" s="5"/>
      <c r="IC402" s="11"/>
      <c r="ID402" s="11"/>
      <c r="IE402" s="11"/>
      <c r="IG402" s="12"/>
      <c r="IH402" s="19"/>
      <c r="II402" s="19"/>
      <c r="IJ402" s="11"/>
      <c r="IK402" s="12"/>
      <c r="IL402" s="12"/>
      <c r="IM402" s="12"/>
      <c r="IN402" s="12"/>
      <c r="IP402" s="12"/>
      <c r="IQ402" s="12"/>
      <c r="IR402" s="12"/>
    </row>
    <row r="403" spans="1:252" s="566" customFormat="1" x14ac:dyDescent="0.2">
      <c r="A403" s="566" t="s">
        <v>218</v>
      </c>
      <c r="B403" s="1">
        <f t="shared" si="1385"/>
        <v>2013</v>
      </c>
      <c r="C403" s="124">
        <f>Manufacturing_Energy_Data!C109</f>
        <v>938.49143969789179</v>
      </c>
      <c r="D403" s="124">
        <f>Manufacturing_Energy_Data!D109</f>
        <v>70.717952789685583</v>
      </c>
      <c r="E403" s="124">
        <f>Manufacturing_Energy_Data!E109</f>
        <v>2.9774098793298824</v>
      </c>
      <c r="F403" s="124">
        <v>0.01</v>
      </c>
      <c r="G403" s="124">
        <v>0.01</v>
      </c>
      <c r="H403" s="124">
        <v>0.01</v>
      </c>
      <c r="I403" s="124">
        <f>Manufacturing_Energy_Data!F109</f>
        <v>299.38234805307519</v>
      </c>
      <c r="J403" s="124">
        <f>Manufacturing_Energy_Data!G109</f>
        <v>1810.8084829965851</v>
      </c>
      <c r="K403" s="124">
        <f>Manufacturing_Energy_Data!H109</f>
        <v>41.131101202521521</v>
      </c>
      <c r="L403" s="124">
        <f>Manufacturing_Energy_Data!I109</f>
        <v>3141.97711054922</v>
      </c>
      <c r="M403" s="124">
        <f>Manufacturing_Energy_Data!J109</f>
        <v>3072.8614151678034</v>
      </c>
      <c r="N403" s="124">
        <f>Manufacturing_Energy_Data!K109</f>
        <v>111.07562545949031</v>
      </c>
      <c r="O403" s="124">
        <f>Manufacturing_Energy_Data!L109</f>
        <v>679.69946888069933</v>
      </c>
      <c r="P403" s="124">
        <f>Manufacturing_Energy_Data!M109</f>
        <v>1200.1910170523031</v>
      </c>
      <c r="Q403" s="124">
        <f>Manufacturing_Energy_Data!N109</f>
        <v>197.31845463184905</v>
      </c>
      <c r="R403" s="124">
        <f>Manufacturing_Energy_Data!O109</f>
        <v>85.159713195512765</v>
      </c>
      <c r="S403" s="124">
        <f>Manufacturing_Energy_Data!P109</f>
        <v>49.834979659611527</v>
      </c>
      <c r="T403" s="124">
        <f>Manufacturing_Energy_Data!Q109</f>
        <v>28.316056303566675</v>
      </c>
      <c r="U403" s="124">
        <f>Manufacturing_Energy_Data!R109</f>
        <v>152.54903819923609</v>
      </c>
      <c r="V403" s="124">
        <f>Manufacturing_Energy_Data!S109</f>
        <v>19.613149087444253</v>
      </c>
      <c r="W403" s="124">
        <f>Manufacturing_Energy_Data!T109</f>
        <v>27.617340891758243</v>
      </c>
      <c r="X403" s="124">
        <f t="shared" si="1551"/>
        <v>11929.752103697587</v>
      </c>
      <c r="Y403" s="566">
        <v>11982.679312013159</v>
      </c>
      <c r="Z403" s="19">
        <f t="shared" si="1475"/>
        <v>1.0299212778721822</v>
      </c>
      <c r="AA403" s="19">
        <f t="shared" si="1476"/>
        <v>1.3191487531719284</v>
      </c>
      <c r="AB403" s="19">
        <f t="shared" si="1477"/>
        <v>0.15654092427275643</v>
      </c>
      <c r="AC403" s="19">
        <f t="shared" si="1478"/>
        <v>1.0974221333374365E-5</v>
      </c>
      <c r="AD403" s="19">
        <f t="shared" si="1479"/>
        <v>1.8653661498022468E-4</v>
      </c>
      <c r="AE403" s="19">
        <f t="shared" si="1480"/>
        <v>5.257620905993255E-4</v>
      </c>
      <c r="AF403" s="19">
        <f t="shared" si="1481"/>
        <v>3.5487207095894489</v>
      </c>
      <c r="AG403" s="19">
        <f t="shared" si="1482"/>
        <v>10.125368679650633</v>
      </c>
      <c r="AH403" s="19">
        <f t="shared" si="1483"/>
        <v>0.49615981980934326</v>
      </c>
      <c r="AI403" s="19">
        <f t="shared" si="1484"/>
        <v>3.630440948244499</v>
      </c>
      <c r="AJ403" s="19">
        <f t="shared" si="1485"/>
        <v>3.7278745680337897</v>
      </c>
      <c r="AK403" s="19">
        <f t="shared" si="1486"/>
        <v>0.50535223072271818</v>
      </c>
      <c r="AL403" s="19">
        <f t="shared" si="1487"/>
        <v>6.5756265504257989</v>
      </c>
      <c r="AM403" s="19">
        <f t="shared" si="1488"/>
        <v>4.3076985902327563</v>
      </c>
      <c r="AN403" s="19">
        <f t="shared" si="1489"/>
        <v>0.56589952387368114</v>
      </c>
      <c r="AO403" s="19">
        <f t="shared" si="1490"/>
        <v>0.21800799514378327</v>
      </c>
      <c r="AP403" s="19">
        <f t="shared" si="1491"/>
        <v>0.13958442450840572</v>
      </c>
      <c r="AQ403" s="19">
        <f t="shared" si="1492"/>
        <v>0.22890545873371251</v>
      </c>
      <c r="AR403" s="19">
        <f t="shared" si="1493"/>
        <v>0.17623751213776581</v>
      </c>
      <c r="AS403" s="19">
        <f t="shared" si="1494"/>
        <v>0.29563157829214792</v>
      </c>
      <c r="AT403" s="19">
        <f t="shared" si="1495"/>
        <v>0.16660427195472277</v>
      </c>
      <c r="AU403" s="19">
        <f t="shared" si="1496"/>
        <v>6.0063828337946328</v>
      </c>
      <c r="AV403" s="19"/>
      <c r="AX403" s="19">
        <f t="shared" si="1513"/>
        <v>0.85588471075369865</v>
      </c>
      <c r="AY403" s="19">
        <f t="shared" si="1514"/>
        <v>0.71614087349971778</v>
      </c>
      <c r="AZ403" s="19">
        <f t="shared" si="1515"/>
        <v>0.47444243756092486</v>
      </c>
      <c r="BA403" s="19">
        <f t="shared" si="1516"/>
        <v>0.74272426947732739</v>
      </c>
      <c r="BB403" s="19">
        <f t="shared" si="1517"/>
        <v>1.5812002083293148</v>
      </c>
      <c r="BC403" s="19">
        <f t="shared" si="1518"/>
        <v>4.4411589881018347</v>
      </c>
      <c r="BD403" s="19">
        <f t="shared" si="1519"/>
        <v>1.0604745724645697</v>
      </c>
      <c r="BE403" s="19">
        <f t="shared" si="1520"/>
        <v>0.91081631356111858</v>
      </c>
      <c r="BF403" s="19">
        <f t="shared" si="1521"/>
        <v>1.6616389986637152</v>
      </c>
      <c r="BG403" s="19">
        <f t="shared" si="1522"/>
        <v>0.9378513399296321</v>
      </c>
      <c r="BH403" s="19">
        <f t="shared" si="1523"/>
        <v>0.96743446795579691</v>
      </c>
      <c r="BI403" s="19">
        <f t="shared" si="1524"/>
        <v>0.53516114366884671</v>
      </c>
      <c r="BJ403" s="19">
        <f t="shared" si="1525"/>
        <v>0.76396343901251718</v>
      </c>
      <c r="BK403" s="19">
        <f t="shared" si="1526"/>
        <v>0.48950767129087186</v>
      </c>
      <c r="BL403" s="19">
        <f t="shared" si="1527"/>
        <v>0.67872797080997715</v>
      </c>
      <c r="BM403" s="19">
        <f t="shared" si="1528"/>
        <v>0.46221285089047348</v>
      </c>
      <c r="BN403" s="19">
        <f t="shared" si="1529"/>
        <v>0.11402130087726513</v>
      </c>
      <c r="BO403" s="19">
        <f t="shared" si="1530"/>
        <v>0.40204075928957222</v>
      </c>
      <c r="BP403" s="19">
        <f t="shared" si="1531"/>
        <v>0.37409315980597607</v>
      </c>
      <c r="BQ403" s="19">
        <f t="shared" si="1532"/>
        <v>0.48927181890930954</v>
      </c>
      <c r="BR403" s="19">
        <f t="shared" si="1533"/>
        <v>0.37594178530628442</v>
      </c>
      <c r="BS403" s="19">
        <f t="shared" si="1534"/>
        <v>0.49494650949759428</v>
      </c>
      <c r="BU403" s="16"/>
      <c r="BV403" s="9">
        <f>CF69</f>
        <v>2.1133050378298579</v>
      </c>
      <c r="BW403" s="9">
        <f>BS403</f>
        <v>0.49494650949759428</v>
      </c>
      <c r="BX403" s="9">
        <f>GC403</f>
        <v>0.94855837513403563</v>
      </c>
      <c r="BY403" s="9">
        <f>GG403</f>
        <v>0.64764516668770955</v>
      </c>
      <c r="BZ403" s="9">
        <f>FY403</f>
        <v>0.80567174465292679</v>
      </c>
      <c r="CA403" s="9">
        <f>BV403*BX403*BY403*BZ403</f>
        <v>1.0459755021142694</v>
      </c>
      <c r="CB403" s="9">
        <f>GK403</f>
        <v>1.0459729519775698</v>
      </c>
      <c r="CC403" s="9"/>
      <c r="CD403" s="9">
        <f>BX403*BY403</f>
        <v>0.61432924697670543</v>
      </c>
      <c r="CE403" s="9">
        <f t="shared" si="1570"/>
        <v>0.49494771620304101</v>
      </c>
      <c r="CF403" s="3"/>
      <c r="CG403" s="35"/>
      <c r="CH403" s="566">
        <f t="shared" si="1575"/>
        <v>2013</v>
      </c>
      <c r="CI403" s="19">
        <f t="shared" si="1576"/>
        <v>7.8668142601807253E-2</v>
      </c>
      <c r="CJ403" s="19">
        <f t="shared" si="1576"/>
        <v>5.9278643994427E-3</v>
      </c>
      <c r="CK403" s="19">
        <f t="shared" si="1576"/>
        <v>2.4957852044612427E-4</v>
      </c>
      <c r="CL403" s="19">
        <f t="shared" si="1576"/>
        <v>8.3824038530528511E-7</v>
      </c>
      <c r="CM403" s="19">
        <f t="shared" si="1576"/>
        <v>8.3824038530528511E-7</v>
      </c>
      <c r="CN403" s="19">
        <f t="shared" si="1576"/>
        <v>8.3824038530528511E-7</v>
      </c>
      <c r="CO403" s="19">
        <f t="shared" si="1576"/>
        <v>2.5095437478561071E-2</v>
      </c>
      <c r="CP403" s="19">
        <f t="shared" si="1576"/>
        <v>0.15178928005011361</v>
      </c>
      <c r="CQ403" s="19">
        <f t="shared" si="1576"/>
        <v>3.4477750120032315E-3</v>
      </c>
      <c r="CR403" s="19">
        <f t="shared" si="1576"/>
        <v>0.26337321037671646</v>
      </c>
      <c r="CS403" s="19">
        <f t="shared" si="1577"/>
        <v>0.25757965366400032</v>
      </c>
      <c r="CT403" s="19">
        <f t="shared" si="1577"/>
        <v>9.3108075083188687E-3</v>
      </c>
      <c r="CU403" s="19">
        <f t="shared" si="1577"/>
        <v>5.6975154468635499E-2</v>
      </c>
      <c r="CV403" s="19">
        <f t="shared" si="1577"/>
        <v>0.10060485805738645</v>
      </c>
      <c r="CW403" s="19">
        <f t="shared" si="1577"/>
        <v>1.6540029743844456E-2</v>
      </c>
      <c r="CX403" s="19">
        <f t="shared" si="1577"/>
        <v>7.138431080149419E-3</v>
      </c>
      <c r="CY403" s="19">
        <f t="shared" si="1577"/>
        <v>4.1773692551553806E-3</v>
      </c>
      <c r="CZ403" s="19">
        <f t="shared" si="1577"/>
        <v>2.3735661946227876E-3</v>
      </c>
      <c r="DA403" s="19">
        <f t="shared" si="1577"/>
        <v>1.2787276455807831E-2</v>
      </c>
      <c r="DB403" s="19">
        <f t="shared" si="1577"/>
        <v>1.644053364810927E-3</v>
      </c>
      <c r="DC403" s="19">
        <f t="shared" si="1554"/>
        <v>2.3149970470214836E-3</v>
      </c>
      <c r="DF403" s="19">
        <f t="shared" si="1578"/>
        <v>8.0404318315037512E-2</v>
      </c>
      <c r="DG403" s="19">
        <f t="shared" si="1578"/>
        <v>5.9244282934605196E-3</v>
      </c>
      <c r="DH403" s="19">
        <f t="shared" si="1578"/>
        <v>2.5560134792965465E-4</v>
      </c>
      <c r="DI403" s="19">
        <f t="shared" si="1578"/>
        <v>8.7249928186806197E-7</v>
      </c>
      <c r="DJ403" s="19">
        <f t="shared" si="1578"/>
        <v>8.7249928186806197E-7</v>
      </c>
      <c r="DK403" s="19">
        <f t="shared" si="1578"/>
        <v>8.7249928186806197E-7</v>
      </c>
      <c r="DL403" s="19">
        <f t="shared" si="1578"/>
        <v>2.4715826036191286E-2</v>
      </c>
      <c r="DM403" s="19">
        <f t="shared" si="1578"/>
        <v>0.15208715157135735</v>
      </c>
      <c r="DN403" s="19">
        <f t="shared" si="1578"/>
        <v>3.5778827792972839E-3</v>
      </c>
      <c r="DO403" s="19">
        <f t="shared" si="1578"/>
        <v>0.26547499008320014</v>
      </c>
      <c r="DP403" s="19">
        <f t="shared" si="1579"/>
        <v>0.25226161203409403</v>
      </c>
      <c r="DQ403" s="19">
        <f t="shared" si="1579"/>
        <v>9.6235227915229381E-3</v>
      </c>
      <c r="DR403" s="19">
        <f t="shared" si="1579"/>
        <v>5.6810622191730463E-2</v>
      </c>
      <c r="DS403" s="19">
        <f t="shared" si="1579"/>
        <v>0.10016624424846735</v>
      </c>
      <c r="DT403" s="19">
        <f t="shared" si="1579"/>
        <v>1.7062136824702385E-2</v>
      </c>
      <c r="DU403" s="19">
        <f t="shared" si="1579"/>
        <v>7.3466741655527756E-3</v>
      </c>
      <c r="DV403" s="19">
        <f t="shared" si="1579"/>
        <v>4.4688801460008006E-3</v>
      </c>
      <c r="DW403" s="19">
        <f t="shared" si="1579"/>
        <v>2.6775344577301308E-3</v>
      </c>
      <c r="DX403" s="19">
        <f t="shared" si="1579"/>
        <v>1.3085554723095629E-2</v>
      </c>
      <c r="DY403" s="19">
        <f t="shared" si="1579"/>
        <v>1.7636537742565768E-3</v>
      </c>
      <c r="DZ403" s="19">
        <f t="shared" si="1557"/>
        <v>2.1937854958525515E-3</v>
      </c>
      <c r="EA403" s="19">
        <f t="shared" si="1558"/>
        <v>0.99990303677732484</v>
      </c>
      <c r="EB403" s="19"/>
      <c r="EC403" s="19">
        <f t="shared" si="1580"/>
        <v>8.0412115332882311E-2</v>
      </c>
      <c r="ED403" s="19">
        <f t="shared" si="1580"/>
        <v>5.9250028008264472E-3</v>
      </c>
      <c r="EE403" s="19">
        <f t="shared" si="1580"/>
        <v>2.5562613426343285E-4</v>
      </c>
      <c r="EF403" s="19">
        <f t="shared" si="1580"/>
        <v>8.7258389041413095E-7</v>
      </c>
      <c r="EG403" s="19">
        <f t="shared" si="1580"/>
        <v>8.7258389041413095E-7</v>
      </c>
      <c r="EH403" s="19">
        <f t="shared" si="1580"/>
        <v>8.7258389041413095E-7</v>
      </c>
      <c r="EI403" s="19">
        <f t="shared" si="1580"/>
        <v>2.4718222794732264E-2</v>
      </c>
      <c r="EJ403" s="19">
        <f t="shared" si="1580"/>
        <v>0.15210189986174297</v>
      </c>
      <c r="EK403" s="19">
        <f t="shared" si="1580"/>
        <v>3.578229735983957E-3</v>
      </c>
      <c r="EL403" s="19">
        <f t="shared" si="1580"/>
        <v>0.26550073388998074</v>
      </c>
      <c r="EM403" s="19">
        <f t="shared" si="1581"/>
        <v>0.25228607450491408</v>
      </c>
      <c r="EN403" s="19">
        <f t="shared" si="1581"/>
        <v>9.6244560097941429E-3</v>
      </c>
      <c r="EO403" s="19">
        <f t="shared" si="1581"/>
        <v>5.6816131266918035E-2</v>
      </c>
      <c r="EP403" s="19">
        <f t="shared" si="1581"/>
        <v>0.10017595763215394</v>
      </c>
      <c r="EQ403" s="19">
        <f t="shared" si="1581"/>
        <v>1.7063791384906123E-2</v>
      </c>
      <c r="ER403" s="19">
        <f t="shared" si="1581"/>
        <v>7.3473865918349604E-3</v>
      </c>
      <c r="ES403" s="19">
        <f t="shared" si="1581"/>
        <v>4.4693135050413949E-3</v>
      </c>
      <c r="ET403" s="19">
        <f t="shared" si="1581"/>
        <v>2.6777941052762389E-3</v>
      </c>
      <c r="EU403" s="19">
        <f t="shared" si="1581"/>
        <v>1.3086823663692643E-2</v>
      </c>
      <c r="EV403" s="19">
        <f t="shared" si="1581"/>
        <v>1.7638248003934574E-3</v>
      </c>
      <c r="EW403" s="19">
        <f t="shared" si="1561"/>
        <v>2.193998232991766E-3</v>
      </c>
      <c r="EX403" s="19"/>
      <c r="EY403" s="19"/>
      <c r="EZ403" s="19">
        <f t="shared" si="1582"/>
        <v>1.9148736386745042E-2</v>
      </c>
      <c r="FA403" s="19">
        <f t="shared" si="1582"/>
        <v>4.4587449392722536E-2</v>
      </c>
      <c r="FB403" s="19">
        <f t="shared" si="1582"/>
        <v>3.9520822695558892E-2</v>
      </c>
      <c r="FC403" s="19">
        <f t="shared" si="1582"/>
        <v>-1.6935776706202277E-2</v>
      </c>
      <c r="FD403" s="19">
        <f t="shared" si="1582"/>
        <v>-3.6158336553278013E-2</v>
      </c>
      <c r="FE403" s="19">
        <f t="shared" si="1582"/>
        <v>7.4375904312275502E-3</v>
      </c>
      <c r="FF403" s="19">
        <f t="shared" si="1582"/>
        <v>6.6619715373477925E-2</v>
      </c>
      <c r="FG403" s="19">
        <f t="shared" si="1582"/>
        <v>7.6416635757772189E-2</v>
      </c>
      <c r="FH403" s="19">
        <f t="shared" si="1582"/>
        <v>8.3163633292870562E-3</v>
      </c>
      <c r="FI403" s="19">
        <f t="shared" si="1582"/>
        <v>2.6077001002448755E-2</v>
      </c>
      <c r="FJ403" s="19">
        <f t="shared" si="1583"/>
        <v>8.2505309146999703E-2</v>
      </c>
      <c r="FK403" s="19">
        <f t="shared" si="1583"/>
        <v>-1.3960852545048022E-3</v>
      </c>
      <c r="FL403" s="19">
        <f t="shared" si="1583"/>
        <v>4.8645534601509145E-2</v>
      </c>
      <c r="FM403" s="19">
        <f t="shared" si="1583"/>
        <v>5.4016536018348479E-2</v>
      </c>
      <c r="FN403" s="19">
        <f t="shared" si="1583"/>
        <v>2.8299136688167336E-3</v>
      </c>
      <c r="FO403" s="19">
        <f t="shared" si="1583"/>
        <v>5.7199900107355303E-2</v>
      </c>
      <c r="FP403" s="19">
        <f t="shared" si="1583"/>
        <v>-6.2128495464837862E-2</v>
      </c>
      <c r="FQ403" s="19">
        <f t="shared" si="1583"/>
        <v>-0.16388124057600431</v>
      </c>
      <c r="FR403" s="19">
        <f t="shared" si="1583"/>
        <v>-3.7150071853758453E-2</v>
      </c>
      <c r="FS403" s="19">
        <f t="shared" si="1583"/>
        <v>-6.8570139006073061E-2</v>
      </c>
      <c r="FT403" s="19">
        <f t="shared" si="1564"/>
        <v>0.125133771461656</v>
      </c>
      <c r="FU403" s="19"/>
      <c r="FV403" s="19"/>
      <c r="FW403" s="19">
        <f t="shared" si="1565"/>
        <v>1.0517264714846799</v>
      </c>
      <c r="FX403" s="19">
        <f t="shared" si="1566"/>
        <v>0.51494218645231482</v>
      </c>
      <c r="FY403" s="19">
        <f>FX403/FX$410</f>
        <v>0.80567174465292679</v>
      </c>
      <c r="FZ403" s="19"/>
      <c r="GA403" s="19">
        <f t="shared" si="1548"/>
        <v>0.97924832755204216</v>
      </c>
      <c r="GB403" s="19">
        <f t="shared" si="1567"/>
        <v>0.82199042191880656</v>
      </c>
      <c r="GC403" s="19">
        <f>GB403/GB$410</f>
        <v>0.94855837513403563</v>
      </c>
      <c r="GD403" s="19"/>
      <c r="GE403" s="19">
        <f t="shared" si="1549"/>
        <v>1.0201036107369852</v>
      </c>
      <c r="GF403" s="19">
        <f t="shared" si="1568"/>
        <v>0.59802746083992264</v>
      </c>
      <c r="GG403" s="19">
        <f>GF403/GF$410</f>
        <v>0.64764516668770955</v>
      </c>
      <c r="GH403" s="19"/>
      <c r="GI403" s="132">
        <f t="shared" si="1497"/>
        <v>2.1133050378298579</v>
      </c>
      <c r="GJ403" s="19">
        <f t="shared" si="1569"/>
        <v>1.0459755021142694</v>
      </c>
      <c r="GK403" s="19">
        <f t="shared" si="1539"/>
        <v>1.0459729519775698</v>
      </c>
      <c r="GL403" s="3"/>
      <c r="GM403" s="3"/>
      <c r="GN403" s="5"/>
      <c r="GO403" s="5">
        <f t="shared" si="1392"/>
        <v>64</v>
      </c>
      <c r="GP403" s="566" t="b">
        <f>(GO403+Begin_year_chart1&lt;=End_year_chart1)</f>
        <v>0</v>
      </c>
      <c r="GS403" s="11"/>
      <c r="GT403" s="11"/>
      <c r="GU403" s="11"/>
      <c r="GV403" s="11"/>
      <c r="GW403" s="11"/>
      <c r="GX403" s="11"/>
      <c r="GY403" s="11"/>
      <c r="GZ403" s="11"/>
      <c r="HA403" s="12"/>
      <c r="HB403" s="12"/>
      <c r="HC403" s="12"/>
      <c r="HD403" s="12"/>
      <c r="HF403" s="12"/>
      <c r="HG403" s="12"/>
      <c r="HH403" s="12"/>
      <c r="HJ403" s="17"/>
      <c r="HL403" s="18"/>
      <c r="HM403" s="9"/>
      <c r="HN403" s="9"/>
      <c r="HO403" s="9"/>
      <c r="HP403" s="9"/>
      <c r="HQ403" s="9"/>
      <c r="HR403" s="9"/>
      <c r="HS403" s="9"/>
      <c r="HT403" s="9"/>
      <c r="HU403" s="9"/>
      <c r="HV403" s="23"/>
      <c r="HX403" s="5"/>
      <c r="HY403" s="5"/>
      <c r="IC403" s="11"/>
      <c r="ID403" s="11"/>
      <c r="IE403" s="11"/>
      <c r="IG403" s="12"/>
      <c r="IH403" s="19"/>
      <c r="II403" s="19"/>
      <c r="IJ403" s="11"/>
      <c r="IK403" s="12"/>
      <c r="IL403" s="12"/>
      <c r="IM403" s="12"/>
      <c r="IN403" s="12"/>
      <c r="IP403" s="12"/>
      <c r="IQ403" s="12"/>
      <c r="IR403" s="12"/>
    </row>
    <row r="404" spans="1:252" s="566" customFormat="1" x14ac:dyDescent="0.2">
      <c r="A404" s="566" t="s">
        <v>218</v>
      </c>
      <c r="B404" s="1">
        <f t="shared" si="1385"/>
        <v>2014</v>
      </c>
      <c r="C404" s="124">
        <f>Manufacturing_Energy_Data!C110</f>
        <v>929</v>
      </c>
      <c r="D404" s="124">
        <f>Manufacturing_Energy_Data!D110</f>
        <v>72</v>
      </c>
      <c r="E404" s="124">
        <f>Manufacturing_Energy_Data!E110</f>
        <v>3</v>
      </c>
      <c r="F404" s="124">
        <v>0.01</v>
      </c>
      <c r="G404" s="124">
        <v>0.01</v>
      </c>
      <c r="H404" s="124">
        <v>0.01</v>
      </c>
      <c r="I404" s="124">
        <f>Manufacturing_Energy_Data!F110</f>
        <v>311</v>
      </c>
      <c r="J404" s="124">
        <f>Manufacturing_Energy_Data!G110</f>
        <v>1899</v>
      </c>
      <c r="K404" s="124">
        <f>Manufacturing_Energy_Data!H110</f>
        <v>40</v>
      </c>
      <c r="L404" s="124">
        <f>Manufacturing_Energy_Data!I110</f>
        <v>3346</v>
      </c>
      <c r="M404" s="124">
        <f>Manufacturing_Energy_Data!J110</f>
        <v>3069</v>
      </c>
      <c r="N404" s="124">
        <f>Manufacturing_Energy_Data!K110</f>
        <v>104</v>
      </c>
      <c r="O404" s="124">
        <f>Manufacturing_Energy_Data!L110</f>
        <v>699</v>
      </c>
      <c r="P404" s="124">
        <f>Manufacturing_Energy_Data!M110</f>
        <v>1251</v>
      </c>
      <c r="Q404" s="124">
        <f>Manufacturing_Energy_Data!N110</f>
        <v>201</v>
      </c>
      <c r="R404" s="124">
        <f>Manufacturing_Energy_Data!O110</f>
        <v>84</v>
      </c>
      <c r="S404" s="124">
        <f>Manufacturing_Energy_Data!P110</f>
        <v>50</v>
      </c>
      <c r="T404" s="124">
        <f>Manufacturing_Energy_Data!Q110</f>
        <v>31</v>
      </c>
      <c r="U404" s="124">
        <f>Manufacturing_Energy_Data!R110</f>
        <v>164</v>
      </c>
      <c r="V404" s="124">
        <f>Manufacturing_Energy_Data!S110</f>
        <v>20</v>
      </c>
      <c r="W404" s="124">
        <f>Manufacturing_Energy_Data!T110</f>
        <v>28</v>
      </c>
      <c r="X404" s="124">
        <f t="shared" si="1551"/>
        <v>12301.029999999999</v>
      </c>
      <c r="Y404" s="566">
        <v>11982.679312013159</v>
      </c>
      <c r="Z404" s="19">
        <f t="shared" si="1475"/>
        <v>1.0254638785122441</v>
      </c>
      <c r="AA404" s="19">
        <f t="shared" si="1476"/>
        <v>1.3202199842953233</v>
      </c>
      <c r="AB404" s="19">
        <f t="shared" si="1477"/>
        <v>0.1646646522354229</v>
      </c>
      <c r="AC404" s="19">
        <f t="shared" si="1478"/>
        <v>1.1038362524351393E-5</v>
      </c>
      <c r="AD404" s="19">
        <f t="shared" si="1479"/>
        <v>1.8336388670768379E-4</v>
      </c>
      <c r="AE404" s="19">
        <f t="shared" si="1480"/>
        <v>5.4888217411807629E-4</v>
      </c>
      <c r="AF404" s="19">
        <f t="shared" si="1481"/>
        <v>3.6396320323121056</v>
      </c>
      <c r="AG404" s="19">
        <f t="shared" si="1482"/>
        <v>10.714144800068821</v>
      </c>
      <c r="AH404" s="19">
        <f t="shared" si="1483"/>
        <v>0.49040009929621209</v>
      </c>
      <c r="AI404" s="19">
        <f t="shared" si="1484"/>
        <v>3.9851591807427256</v>
      </c>
      <c r="AJ404" s="19">
        <f t="shared" si="1485"/>
        <v>3.7762534361261881</v>
      </c>
      <c r="AK404" s="19">
        <f t="shared" si="1486"/>
        <v>0.46375677761099521</v>
      </c>
      <c r="AL404" s="19">
        <f t="shared" si="1487"/>
        <v>6.5291030223469813</v>
      </c>
      <c r="AM404" s="19">
        <f t="shared" si="1488"/>
        <v>4.4921879697457126</v>
      </c>
      <c r="AN404" s="19">
        <f t="shared" si="1489"/>
        <v>0.5649369787529811</v>
      </c>
      <c r="AO404" s="19">
        <f t="shared" si="1490"/>
        <v>0.21222847367804218</v>
      </c>
      <c r="AP404" s="19">
        <f t="shared" si="1491"/>
        <v>0.13946295789158775</v>
      </c>
      <c r="AQ404" s="19">
        <f t="shared" si="1492"/>
        <v>0.24498331853265293</v>
      </c>
      <c r="AR404" s="19">
        <f t="shared" si="1493"/>
        <v>0.17536194627272042</v>
      </c>
      <c r="AS404" s="19">
        <f t="shared" si="1494"/>
        <v>0.29966056081823961</v>
      </c>
      <c r="AT404" s="19">
        <f t="shared" si="1495"/>
        <v>0.17472358554043918</v>
      </c>
      <c r="AU404" s="19">
        <f t="shared" si="1496"/>
        <v>6.0890991457329129</v>
      </c>
      <c r="AV404" s="19"/>
      <c r="AX404" s="19">
        <f t="shared" si="1513"/>
        <v>0.85218052476991524</v>
      </c>
      <c r="AY404" s="19">
        <f t="shared" si="1514"/>
        <v>0.71672242458755642</v>
      </c>
      <c r="AZ404" s="19">
        <f t="shared" si="1515"/>
        <v>0.49906373908060742</v>
      </c>
      <c r="BA404" s="19">
        <f t="shared" si="1516"/>
        <v>0.74706528081331536</v>
      </c>
      <c r="BB404" s="19">
        <f t="shared" si="1517"/>
        <v>1.5543061928780009</v>
      </c>
      <c r="BC404" s="19">
        <f t="shared" si="1518"/>
        <v>4.6364563831801267</v>
      </c>
      <c r="BD404" s="19">
        <f t="shared" si="1519"/>
        <v>1.0876418685090228</v>
      </c>
      <c r="BE404" s="19">
        <f t="shared" si="1520"/>
        <v>0.96377901669605415</v>
      </c>
      <c r="BF404" s="19">
        <f t="shared" si="1521"/>
        <v>1.6423496974266667</v>
      </c>
      <c r="BG404" s="19">
        <f t="shared" si="1522"/>
        <v>1.0294856549862637</v>
      </c>
      <c r="BH404" s="19">
        <f t="shared" si="1523"/>
        <v>0.9799894463111869</v>
      </c>
      <c r="BI404" s="19">
        <f t="shared" si="1524"/>
        <v>0.49111212418226297</v>
      </c>
      <c r="BJ404" s="19">
        <f t="shared" si="1525"/>
        <v>0.75855828495859845</v>
      </c>
      <c r="BK404" s="19">
        <f t="shared" si="1526"/>
        <v>0.51047222223416466</v>
      </c>
      <c r="BL404" s="19">
        <f t="shared" si="1527"/>
        <v>0.67757351446388625</v>
      </c>
      <c r="BM404" s="19">
        <f t="shared" si="1528"/>
        <v>0.44995931362134245</v>
      </c>
      <c r="BN404" s="19">
        <f t="shared" si="1529"/>
        <v>0.11392207933652716</v>
      </c>
      <c r="BO404" s="19">
        <f t="shared" si="1530"/>
        <v>0.43027929495873185</v>
      </c>
      <c r="BP404" s="19">
        <f t="shared" si="1531"/>
        <v>0.37223462698228843</v>
      </c>
      <c r="BQ404" s="19">
        <f t="shared" si="1532"/>
        <v>0.49593980620715722</v>
      </c>
      <c r="BR404" s="19">
        <f t="shared" si="1533"/>
        <v>0.39426297964940021</v>
      </c>
      <c r="BS404" s="19">
        <f t="shared" si="1534"/>
        <v>0.50176261679631962</v>
      </c>
      <c r="BU404" s="16"/>
      <c r="BV404" s="9">
        <f>CF70</f>
        <v>2.1494740727071417</v>
      </c>
      <c r="BW404" s="9">
        <f>BS404</f>
        <v>0.50176261679631962</v>
      </c>
      <c r="BX404" s="9">
        <f>GC404</f>
        <v>0.91090544417490649</v>
      </c>
      <c r="BY404" s="9">
        <f>GG404</f>
        <v>0.65673342451829353</v>
      </c>
      <c r="BZ404" s="9">
        <f>FY404</f>
        <v>0.83875855188208159</v>
      </c>
      <c r="CA404" s="9">
        <f>BV404*BX404*BY404*BZ404</f>
        <v>1.0785284116521354</v>
      </c>
      <c r="CB404" s="9">
        <f>GK404</f>
        <v>1.0785257354573781</v>
      </c>
      <c r="CC404" s="9"/>
      <c r="CD404" s="9">
        <f>BX404*BY404</f>
        <v>0.5982220517653436</v>
      </c>
      <c r="CE404" s="9">
        <f t="shared" si="1570"/>
        <v>0.50176386184262722</v>
      </c>
      <c r="CF404" s="3"/>
      <c r="CG404" s="35"/>
      <c r="CH404" s="566">
        <f t="shared" si="1575"/>
        <v>2014</v>
      </c>
      <c r="CI404" s="19">
        <f t="shared" si="1576"/>
        <v>7.5522131073576776E-2</v>
      </c>
      <c r="CJ404" s="19">
        <f t="shared" si="1576"/>
        <v>5.8531683932158528E-3</v>
      </c>
      <c r="CK404" s="19">
        <f t="shared" si="1576"/>
        <v>2.4388201638399389E-4</v>
      </c>
      <c r="CL404" s="19">
        <f t="shared" si="1576"/>
        <v>8.1294005461331296E-7</v>
      </c>
      <c r="CM404" s="19">
        <f t="shared" si="1576"/>
        <v>8.1294005461331296E-7</v>
      </c>
      <c r="CN404" s="19">
        <f t="shared" si="1576"/>
        <v>8.1294005461331296E-7</v>
      </c>
      <c r="CO404" s="19">
        <f t="shared" si="1576"/>
        <v>2.5282435698474031E-2</v>
      </c>
      <c r="CP404" s="19">
        <f t="shared" si="1576"/>
        <v>0.15437731637106814</v>
      </c>
      <c r="CQ404" s="19">
        <f t="shared" si="1576"/>
        <v>3.2517602184532518E-3</v>
      </c>
      <c r="CR404" s="19">
        <f t="shared" si="1576"/>
        <v>0.27200974227361452</v>
      </c>
      <c r="CS404" s="19">
        <f t="shared" si="1577"/>
        <v>0.24949130276082573</v>
      </c>
      <c r="CT404" s="19">
        <f t="shared" si="1577"/>
        <v>8.4545765679784543E-3</v>
      </c>
      <c r="CU404" s="19">
        <f t="shared" si="1577"/>
        <v>5.6824509817470573E-2</v>
      </c>
      <c r="CV404" s="19">
        <f t="shared" si="1577"/>
        <v>0.10169880083212544</v>
      </c>
      <c r="CW404" s="19">
        <f t="shared" si="1577"/>
        <v>1.6340095097727589E-2</v>
      </c>
      <c r="CX404" s="19">
        <f t="shared" si="1577"/>
        <v>6.8286964587518286E-3</v>
      </c>
      <c r="CY404" s="19">
        <f t="shared" si="1577"/>
        <v>4.0647002730665651E-3</v>
      </c>
      <c r="CZ404" s="19">
        <f t="shared" si="1577"/>
        <v>2.52011416930127E-3</v>
      </c>
      <c r="DA404" s="19">
        <f t="shared" si="1577"/>
        <v>1.3332216895658333E-2</v>
      </c>
      <c r="DB404" s="19">
        <f t="shared" si="1577"/>
        <v>1.6258801092266259E-3</v>
      </c>
      <c r="DC404" s="19">
        <f t="shared" si="1554"/>
        <v>2.2762321529172761E-3</v>
      </c>
      <c r="DF404" s="19">
        <f t="shared" si="1578"/>
        <v>7.7084437408471485E-2</v>
      </c>
      <c r="DG404" s="19">
        <f t="shared" si="1578"/>
        <v>5.8904374622032948E-3</v>
      </c>
      <c r="DH404" s="19">
        <f t="shared" si="1578"/>
        <v>2.46719307960146E-4</v>
      </c>
      <c r="DI404" s="19">
        <f t="shared" si="1578"/>
        <v>8.2552560489174199E-7</v>
      </c>
      <c r="DJ404" s="19">
        <f t="shared" si="1578"/>
        <v>8.2552560489174199E-7</v>
      </c>
      <c r="DK404" s="19">
        <f t="shared" si="1578"/>
        <v>8.2552560489174199E-7</v>
      </c>
      <c r="DL404" s="19">
        <f t="shared" si="1578"/>
        <v>2.5188820901277498E-2</v>
      </c>
      <c r="DM404" s="19">
        <f t="shared" si="1578"/>
        <v>0.15307965201507417</v>
      </c>
      <c r="DN404" s="19">
        <f t="shared" si="1578"/>
        <v>3.3488115644820819E-3</v>
      </c>
      <c r="DO404" s="19">
        <f t="shared" si="1578"/>
        <v>0.26766825467308253</v>
      </c>
      <c r="DP404" s="19">
        <f t="shared" si="1579"/>
        <v>0.25351397370732254</v>
      </c>
      <c r="DQ404" s="19">
        <f t="shared" si="1579"/>
        <v>8.8758098704961423E-3</v>
      </c>
      <c r="DR404" s="19">
        <f t="shared" si="1579"/>
        <v>5.6899798906543071E-2</v>
      </c>
      <c r="DS404" s="19">
        <f t="shared" si="1579"/>
        <v>0.1011508435339958</v>
      </c>
      <c r="DT404" s="19">
        <f t="shared" si="1579"/>
        <v>1.6439859794543727E-2</v>
      </c>
      <c r="DU404" s="19">
        <f t="shared" si="1579"/>
        <v>6.9824188415998495E-3</v>
      </c>
      <c r="DV404" s="19">
        <f t="shared" si="1579"/>
        <v>4.1207780540674418E-3</v>
      </c>
      <c r="DW404" s="19">
        <f t="shared" si="1579"/>
        <v>2.4461085769258064E-3</v>
      </c>
      <c r="DX404" s="19">
        <f t="shared" si="1579"/>
        <v>1.3057851574142463E-2</v>
      </c>
      <c r="DY404" s="19">
        <f t="shared" si="1579"/>
        <v>1.6349499033460817E-3</v>
      </c>
      <c r="DZ404" s="19">
        <f t="shared" si="1557"/>
        <v>2.2955600486528911E-3</v>
      </c>
      <c r="EA404" s="19">
        <f t="shared" si="1558"/>
        <v>0.99992756272100192</v>
      </c>
      <c r="EB404" s="19"/>
      <c r="EC404" s="19">
        <f t="shared" si="1580"/>
        <v>7.709002159987409E-2</v>
      </c>
      <c r="ED404" s="19">
        <f t="shared" si="1580"/>
        <v>5.8908641803754689E-3</v>
      </c>
      <c r="EE404" s="19">
        <f t="shared" si="1580"/>
        <v>2.4673718093016025E-4</v>
      </c>
      <c r="EF404" s="19">
        <f t="shared" si="1580"/>
        <v>8.2558540805228183E-7</v>
      </c>
      <c r="EG404" s="19">
        <f t="shared" si="1580"/>
        <v>8.2558540805228183E-7</v>
      </c>
      <c r="EH404" s="19">
        <f t="shared" si="1580"/>
        <v>8.2558540805228183E-7</v>
      </c>
      <c r="EI404" s="19">
        <f t="shared" si="1580"/>
        <v>2.5190645643104088E-2</v>
      </c>
      <c r="EJ404" s="19">
        <f t="shared" si="1580"/>
        <v>0.15309074149182764</v>
      </c>
      <c r="EK404" s="19">
        <f t="shared" si="1580"/>
        <v>3.3490541608527111E-3</v>
      </c>
      <c r="EL404" s="19">
        <f t="shared" si="1580"/>
        <v>0.26768764523772498</v>
      </c>
      <c r="EM404" s="19">
        <f t="shared" si="1581"/>
        <v>0.25353233890009047</v>
      </c>
      <c r="EN404" s="19">
        <f t="shared" si="1581"/>
        <v>8.8764528565882291E-3</v>
      </c>
      <c r="EO404" s="19">
        <f t="shared" si="1581"/>
        <v>5.690392087173534E-2</v>
      </c>
      <c r="EP404" s="19">
        <f t="shared" si="1581"/>
        <v>0.10115817115666281</v>
      </c>
      <c r="EQ404" s="19">
        <f t="shared" si="1581"/>
        <v>1.6441050739523167E-2</v>
      </c>
      <c r="ER404" s="19">
        <f t="shared" si="1581"/>
        <v>6.982924665662079E-3</v>
      </c>
      <c r="ES404" s="19">
        <f t="shared" si="1581"/>
        <v>4.1210765736409789E-3</v>
      </c>
      <c r="ET404" s="19">
        <f t="shared" si="1581"/>
        <v>2.4462857792113043E-3</v>
      </c>
      <c r="EU404" s="19">
        <f t="shared" si="1581"/>
        <v>1.3058797517901647E-2</v>
      </c>
      <c r="EV404" s="19">
        <f t="shared" si="1581"/>
        <v>1.6350683432478424E-3</v>
      </c>
      <c r="EW404" s="19">
        <f t="shared" si="1561"/>
        <v>2.2957263448226341E-3</v>
      </c>
      <c r="EX404" s="19"/>
      <c r="EY404" s="19"/>
      <c r="EZ404" s="19">
        <f t="shared" si="1582"/>
        <v>-4.3372954541934629E-3</v>
      </c>
      <c r="FA404" s="19">
        <f t="shared" si="1582"/>
        <v>8.1173287158293453E-4</v>
      </c>
      <c r="FB404" s="19">
        <f t="shared" si="1582"/>
        <v>5.059352231050436E-2</v>
      </c>
      <c r="FC404" s="19">
        <f t="shared" si="1582"/>
        <v>5.8277004573609303E-3</v>
      </c>
      <c r="FD404" s="19">
        <f t="shared" si="1582"/>
        <v>-1.7154916343738655E-2</v>
      </c>
      <c r="FE404" s="19">
        <f t="shared" si="1582"/>
        <v>4.3034988204071541E-2</v>
      </c>
      <c r="FF404" s="19">
        <f t="shared" si="1582"/>
        <v>2.5295411469695186E-2</v>
      </c>
      <c r="FG404" s="19">
        <f t="shared" si="1582"/>
        <v>5.6520787266258726E-2</v>
      </c>
      <c r="FH404" s="19">
        <f t="shared" si="1582"/>
        <v>-1.1676505079588142E-2</v>
      </c>
      <c r="FI404" s="19">
        <f t="shared" si="1582"/>
        <v>9.3223142178690988E-2</v>
      </c>
      <c r="FJ404" s="19">
        <f t="shared" si="1583"/>
        <v>1.2894113305506593E-2</v>
      </c>
      <c r="FK404" s="19">
        <f t="shared" si="1583"/>
        <v>-8.5895444114833922E-2</v>
      </c>
      <c r="FL404" s="19">
        <f t="shared" si="1583"/>
        <v>-7.1002950918039294E-3</v>
      </c>
      <c r="FM404" s="19">
        <f t="shared" si="1583"/>
        <v>4.19360897277695E-2</v>
      </c>
      <c r="FN404" s="19">
        <f t="shared" si="1583"/>
        <v>-1.7023598918521673E-3</v>
      </c>
      <c r="FO404" s="19">
        <f t="shared" si="1583"/>
        <v>-2.68683366957932E-2</v>
      </c>
      <c r="FP404" s="19">
        <f t="shared" si="1583"/>
        <v>-8.70580640785907E-4</v>
      </c>
      <c r="FQ404" s="19">
        <f t="shared" si="1583"/>
        <v>6.7881046251711499E-2</v>
      </c>
      <c r="FR404" s="19">
        <f t="shared" si="1583"/>
        <v>-4.9804836383217973E-3</v>
      </c>
      <c r="FS404" s="19">
        <f t="shared" si="1583"/>
        <v>1.3536358978778567E-2</v>
      </c>
      <c r="FT404" s="19">
        <f t="shared" si="1564"/>
        <v>4.7583842593980304E-2</v>
      </c>
      <c r="FU404" s="19"/>
      <c r="FV404" s="19"/>
      <c r="FW404" s="19">
        <f t="shared" si="1565"/>
        <v>1.041067354600363</v>
      </c>
      <c r="FX404" s="19">
        <f t="shared" si="1566"/>
        <v>0.53608949982203824</v>
      </c>
      <c r="FY404" s="19">
        <f>FX404/FX$410</f>
        <v>0.83875855188208159</v>
      </c>
      <c r="FZ404" s="19"/>
      <c r="GA404" s="19">
        <f>EXP(SUMPRODUCT($EC404:$EW404,DF70:DZ70))</f>
        <v>0.96030509882556403</v>
      </c>
      <c r="GB404" s="19">
        <f t="shared" si="1567"/>
        <v>0.78936159335440659</v>
      </c>
      <c r="GC404" s="19">
        <f>GB404/GB$410</f>
        <v>0.91090544417490649</v>
      </c>
      <c r="GD404" s="19"/>
      <c r="GE404" s="19">
        <f>EXP(SUMPRODUCT($EC404:$EW404,EC70:EW70))</f>
        <v>1.0140327733426386</v>
      </c>
      <c r="GF404" s="19">
        <f t="shared" si="1568"/>
        <v>0.60641944465056297</v>
      </c>
      <c r="GG404" s="19">
        <f>GF404/GF$410</f>
        <v>0.65673342451829353</v>
      </c>
      <c r="GH404" s="19"/>
      <c r="GI404" s="132">
        <f t="shared" si="1497"/>
        <v>2.1494740727071417</v>
      </c>
      <c r="GJ404" s="19">
        <f t="shared" si="1569"/>
        <v>1.0785284116521356</v>
      </c>
      <c r="GK404" s="19">
        <f t="shared" si="1539"/>
        <v>1.0785257354573781</v>
      </c>
      <c r="GL404" s="3"/>
      <c r="GM404" s="3"/>
      <c r="GN404" s="5"/>
      <c r="GO404" s="5">
        <f t="shared" si="1392"/>
        <v>65</v>
      </c>
      <c r="GP404" s="566" t="b">
        <f>(GO404+Begin_year_chart1&lt;=End_year_chart1)</f>
        <v>0</v>
      </c>
      <c r="GS404" s="11"/>
      <c r="GT404" s="11"/>
      <c r="GU404" s="11"/>
      <c r="GV404" s="11"/>
      <c r="GW404" s="11"/>
      <c r="GX404" s="11"/>
      <c r="GY404" s="11"/>
      <c r="GZ404" s="11"/>
      <c r="HA404" s="12"/>
      <c r="HB404" s="12"/>
      <c r="HC404" s="12"/>
      <c r="HD404" s="12"/>
      <c r="HF404" s="12"/>
      <c r="HG404" s="12"/>
      <c r="HH404" s="12"/>
      <c r="HJ404" s="17"/>
      <c r="HL404" s="18"/>
      <c r="HM404" s="9"/>
      <c r="HN404" s="9"/>
      <c r="HO404" s="9"/>
      <c r="HP404" s="9"/>
      <c r="HQ404" s="9"/>
      <c r="HR404" s="9"/>
      <c r="HS404" s="9"/>
      <c r="HT404" s="9"/>
      <c r="HU404" s="9"/>
      <c r="HV404" s="23"/>
      <c r="HX404" s="5"/>
      <c r="HY404" s="5"/>
      <c r="IC404" s="11"/>
      <c r="ID404" s="11"/>
      <c r="IE404" s="11"/>
      <c r="IG404" s="12"/>
      <c r="IH404" s="19"/>
      <c r="II404" s="19"/>
      <c r="IJ404" s="11"/>
      <c r="IK404" s="12"/>
      <c r="IL404" s="12"/>
      <c r="IM404" s="12"/>
      <c r="IN404" s="12"/>
      <c r="IP404" s="12"/>
      <c r="IQ404" s="12"/>
      <c r="IR404" s="12"/>
    </row>
    <row r="405" spans="1:252" s="566" customFormat="1" x14ac:dyDescent="0.2">
      <c r="A405" s="566" t="s">
        <v>218</v>
      </c>
      <c r="B405" s="1">
        <f t="shared" si="1385"/>
        <v>2015</v>
      </c>
      <c r="C405" s="124">
        <f>Manufacturing_Energy_Data!C111</f>
        <v>1030.630146776351</v>
      </c>
      <c r="D405" s="124">
        <f>Manufacturing_Energy_Data!D111</f>
        <v>74.509049446669465</v>
      </c>
      <c r="E405" s="124">
        <f>Manufacturing_Energy_Data!E111</f>
        <v>4.4320835988412783</v>
      </c>
      <c r="F405" s="124">
        <v>0.01</v>
      </c>
      <c r="G405" s="124">
        <v>0.01</v>
      </c>
      <c r="H405" s="124">
        <v>0.01</v>
      </c>
      <c r="I405" s="124">
        <f>Manufacturing_Energy_Data!F111</f>
        <v>386.26514793818404</v>
      </c>
      <c r="J405" s="124">
        <f>Manufacturing_Energy_Data!G111</f>
        <v>1916.5339866445674</v>
      </c>
      <c r="K405" s="124">
        <f>Manufacturing_Energy_Data!H111</f>
        <v>41.772916701739263</v>
      </c>
      <c r="L405" s="124">
        <f>Manufacturing_Energy_Data!I111</f>
        <v>2662.5075454970774</v>
      </c>
      <c r="M405" s="124">
        <f>Manufacturing_Energy_Data!J111</f>
        <v>3261.3093142911703</v>
      </c>
      <c r="N405" s="124">
        <f>Manufacturing_Energy_Data!K111</f>
        <v>118.14538873303597</v>
      </c>
      <c r="O405" s="124">
        <f>Manufacturing_Energy_Data!L111</f>
        <v>721.54524566856969</v>
      </c>
      <c r="P405" s="124">
        <f>Manufacturing_Energy_Data!M111</f>
        <v>1037.5190144924757</v>
      </c>
      <c r="Q405" s="124">
        <f>Manufacturing_Energy_Data!N111</f>
        <v>243.17904468805639</v>
      </c>
      <c r="R405" s="124">
        <f>Manufacturing_Energy_Data!O111</f>
        <v>91.210008731150793</v>
      </c>
      <c r="S405" s="124">
        <f>Manufacturing_Energy_Data!P111</f>
        <v>67.394282393857807</v>
      </c>
      <c r="T405" s="124">
        <f>Manufacturing_Energy_Data!Q111</f>
        <v>36.617221564145147</v>
      </c>
      <c r="U405" s="124">
        <f>Manufacturing_Energy_Data!R111</f>
        <v>195.87148502702223</v>
      </c>
      <c r="V405" s="124">
        <f>Manufacturing_Energy_Data!S111</f>
        <v>30.305461091321359</v>
      </c>
      <c r="W405" s="124">
        <f>Manufacturing_Energy_Data!T111</f>
        <v>34.370638862344556</v>
      </c>
      <c r="X405" s="124">
        <f t="shared" si="1551"/>
        <v>11954.14798214658</v>
      </c>
      <c r="Y405" s="566">
        <v>11982.679312013159</v>
      </c>
      <c r="Z405" s="19">
        <f>C405/C71*1000</f>
        <v>1.0983686468906637</v>
      </c>
      <c r="AA405" s="19">
        <f t="shared" ref="AA405:AT405" si="1584">D405/D71*1000</f>
        <v>1.4151999240350166</v>
      </c>
      <c r="AB405" s="19">
        <f t="shared" si="1584"/>
        <v>0.25180223360874271</v>
      </c>
      <c r="AC405" s="19">
        <f t="shared" si="1584"/>
        <v>1.0657253237994136E-5</v>
      </c>
      <c r="AD405" s="19">
        <f t="shared" si="1584"/>
        <v>1.8993664991632446E-4</v>
      </c>
      <c r="AE405" s="19">
        <f t="shared" si="1584"/>
        <v>5.6813511747516165E-4</v>
      </c>
      <c r="AF405" s="19">
        <f t="shared" si="1584"/>
        <v>4.2410053452587402</v>
      </c>
      <c r="AG405" s="19">
        <f t="shared" si="1584"/>
        <v>10.89569710639047</v>
      </c>
      <c r="AH405" s="19">
        <f t="shared" si="1584"/>
        <v>0.51563984994959389</v>
      </c>
      <c r="AI405" s="19">
        <f t="shared" si="1584"/>
        <v>3.1787411445291567</v>
      </c>
      <c r="AJ405" s="19">
        <f t="shared" si="1584"/>
        <v>4.0399949056836313</v>
      </c>
      <c r="AK405" s="19">
        <f t="shared" si="1584"/>
        <v>0.51573248614587319</v>
      </c>
      <c r="AL405" s="19">
        <f t="shared" si="1584"/>
        <v>6.621673536730758</v>
      </c>
      <c r="AM405" s="19">
        <f t="shared" si="1584"/>
        <v>3.9576076220237679</v>
      </c>
      <c r="AN405" s="19">
        <f t="shared" si="1584"/>
        <v>0.70123893922816916</v>
      </c>
      <c r="AO405" s="19">
        <f t="shared" si="1584"/>
        <v>0.25162853534154855</v>
      </c>
      <c r="AP405" s="19">
        <f t="shared" si="1584"/>
        <v>0.18526844538355444</v>
      </c>
      <c r="AQ405" s="19">
        <f t="shared" si="1584"/>
        <v>0.28879420922527355</v>
      </c>
      <c r="AR405" s="19">
        <f t="shared" si="1584"/>
        <v>0.20032903480515346</v>
      </c>
      <c r="AS405" s="19">
        <f t="shared" si="1584"/>
        <v>0.4298816252521302</v>
      </c>
      <c r="AT405" s="19">
        <f t="shared" si="1584"/>
        <v>0.21179681439590936</v>
      </c>
      <c r="AU405" s="19">
        <f>X405/CE71*1000</f>
        <v>5.8670761791705059</v>
      </c>
      <c r="AV405" s="19"/>
      <c r="AX405" s="19">
        <f t="shared" ref="AX405:BG407" si="1585">Z405/Z$410</f>
        <v>0.912765812147455</v>
      </c>
      <c r="AY405" s="19">
        <f t="shared" si="1585"/>
        <v>0.76828523495794188</v>
      </c>
      <c r="AZ405" s="19">
        <f t="shared" si="1585"/>
        <v>0.76315932112717522</v>
      </c>
      <c r="BA405" s="19">
        <f t="shared" si="1585"/>
        <v>0.72127218737169763</v>
      </c>
      <c r="BB405" s="19">
        <f t="shared" si="1585"/>
        <v>1.6100210162433959</v>
      </c>
      <c r="BC405" s="19">
        <f t="shared" si="1585"/>
        <v>4.7990877024908549</v>
      </c>
      <c r="BD405" s="19">
        <f t="shared" si="1585"/>
        <v>1.2673520117207338</v>
      </c>
      <c r="BE405" s="19">
        <f t="shared" si="1585"/>
        <v>0.98011035312380668</v>
      </c>
      <c r="BF405" s="19">
        <f t="shared" si="1585"/>
        <v>1.7268776102639518</v>
      </c>
      <c r="BG405" s="19">
        <f t="shared" si="1585"/>
        <v>0.82116378814195434</v>
      </c>
      <c r="BH405" s="19">
        <f t="shared" ref="BH405:BQ407" si="1586">AJ405/AJ$410</f>
        <v>1.0484339670756722</v>
      </c>
      <c r="BI405" s="19">
        <f t="shared" si="1586"/>
        <v>0.54615369307520012</v>
      </c>
      <c r="BJ405" s="19">
        <f t="shared" si="1586"/>
        <v>0.76931322792524381</v>
      </c>
      <c r="BK405" s="19">
        <f t="shared" si="1586"/>
        <v>0.44972489378259478</v>
      </c>
      <c r="BL405" s="19">
        <f t="shared" si="1586"/>
        <v>0.84105121527106419</v>
      </c>
      <c r="BM405" s="19">
        <f t="shared" si="1586"/>
        <v>0.53349393268308309</v>
      </c>
      <c r="BN405" s="19">
        <f t="shared" si="1586"/>
        <v>0.15133887056911074</v>
      </c>
      <c r="BO405" s="19">
        <f t="shared" si="1586"/>
        <v>0.50722706132765827</v>
      </c>
      <c r="BP405" s="19">
        <f t="shared" si="1586"/>
        <v>0.42523138645170427</v>
      </c>
      <c r="BQ405" s="19">
        <f t="shared" si="1586"/>
        <v>0.7114563536069527</v>
      </c>
      <c r="BR405" s="19">
        <f t="shared" ref="BR405:BS407" si="1587">AT405/AT$410</f>
        <v>0.4779185526996616</v>
      </c>
      <c r="BS405" s="19">
        <f t="shared" si="1587"/>
        <v>0.48346716421376418</v>
      </c>
      <c r="BU405" s="16"/>
      <c r="BV405" s="9">
        <f t="shared" ref="BV405:BV407" si="1588">CF71</f>
        <v>2.1679071579422198</v>
      </c>
      <c r="BW405" s="9">
        <f t="shared" ref="BW405:BW407" si="1589">BS405</f>
        <v>0.48346716421376418</v>
      </c>
      <c r="BX405" s="9">
        <f t="shared" ref="BX405:BX407" si="1590">GC405</f>
        <v>0.90245371946758823</v>
      </c>
      <c r="BY405" s="9">
        <f t="shared" ref="BY405:BY407" si="1591">GG405</f>
        <v>0.65474678997492497</v>
      </c>
      <c r="BZ405" s="9">
        <f t="shared" ref="BZ405:BZ407" si="1592">FY405</f>
        <v>0.81821940422047579</v>
      </c>
      <c r="CA405" s="9">
        <f t="shared" ref="CA405:CA407" si="1593">BV405*BX405*BY405*BZ405</f>
        <v>1.0481146010527533</v>
      </c>
      <c r="CB405" s="9">
        <f t="shared" ref="CB405:CB407" si="1594">GK405</f>
        <v>1.0481119259290461</v>
      </c>
      <c r="CC405" s="9"/>
      <c r="CD405" s="9">
        <f t="shared" ref="CD405:CD407" si="1595">BX405*BY405</f>
        <v>0.59087867592233489</v>
      </c>
      <c r="CE405" s="9">
        <f t="shared" si="1570"/>
        <v>0.48346839817975645</v>
      </c>
      <c r="CF405" s="3"/>
      <c r="CG405" s="35"/>
      <c r="CH405" s="566">
        <f t="shared" si="1575"/>
        <v>2015</v>
      </c>
      <c r="CI405" s="19">
        <f t="shared" ref="CI405:CR407" si="1596">C405/$X405</f>
        <v>8.6215274255897492E-2</v>
      </c>
      <c r="CJ405" s="19">
        <f t="shared" si="1596"/>
        <v>6.2329033870040847E-3</v>
      </c>
      <c r="CK405" s="19">
        <f t="shared" si="1596"/>
        <v>3.7075696280994329E-4</v>
      </c>
      <c r="CL405" s="19">
        <f t="shared" si="1596"/>
        <v>8.3652971461746305E-7</v>
      </c>
      <c r="CM405" s="19">
        <f t="shared" si="1596"/>
        <v>8.3652971461746305E-7</v>
      </c>
      <c r="CN405" s="19">
        <f t="shared" si="1596"/>
        <v>8.3652971461746305E-7</v>
      </c>
      <c r="CO405" s="19">
        <f t="shared" si="1596"/>
        <v>3.2312227397140125E-2</v>
      </c>
      <c r="CP405" s="19">
        <f t="shared" si="1596"/>
        <v>0.16032376289024486</v>
      </c>
      <c r="CQ405" s="19">
        <f t="shared" si="1596"/>
        <v>3.4944286087245E-3</v>
      </c>
      <c r="CR405" s="19">
        <f t="shared" si="1596"/>
        <v>0.22272666772015121</v>
      </c>
      <c r="CS405" s="19">
        <f t="shared" ref="CS405:DB407" si="1597">M405/$X405</f>
        <v>0.27281821499632669</v>
      </c>
      <c r="CT405" s="19">
        <f t="shared" si="1597"/>
        <v>9.8832128320215807E-3</v>
      </c>
      <c r="CU405" s="19">
        <f t="shared" si="1597"/>
        <v>6.0359403844271582E-2</v>
      </c>
      <c r="CV405" s="19">
        <f t="shared" si="1597"/>
        <v>8.679154851035821E-2</v>
      </c>
      <c r="CW405" s="19">
        <f t="shared" si="1597"/>
        <v>2.0342649685384712E-2</v>
      </c>
      <c r="CX405" s="19">
        <f t="shared" si="1597"/>
        <v>7.6299882574125885E-3</v>
      </c>
      <c r="CY405" s="19">
        <f t="shared" si="1597"/>
        <v>5.6377319817782585E-3</v>
      </c>
      <c r="CZ405" s="19">
        <f t="shared" si="1597"/>
        <v>3.0631393905138755E-3</v>
      </c>
      <c r="DA405" s="19">
        <f t="shared" si="1597"/>
        <v>1.6385231747135357E-2</v>
      </c>
      <c r="DB405" s="19">
        <f t="shared" si="1597"/>
        <v>2.5351418718073684E-3</v>
      </c>
      <c r="DC405" s="19">
        <f t="shared" ref="DC405:DC407" si="1598">W405/$X405</f>
        <v>2.8752060718736975E-3</v>
      </c>
      <c r="DF405" s="19">
        <f t="shared" ref="DF405:DO407" si="1599">(CI405-CI404)/LN(CI405/CI404)</f>
        <v>8.0750736860593614E-2</v>
      </c>
      <c r="DG405" s="19">
        <f t="shared" si="1599"/>
        <v>6.0410468699206559E-3</v>
      </c>
      <c r="DH405" s="19">
        <f t="shared" si="1599"/>
        <v>3.0290379217083304E-4</v>
      </c>
      <c r="DI405" s="19">
        <f t="shared" si="1599"/>
        <v>8.2467865418068132E-7</v>
      </c>
      <c r="DJ405" s="19">
        <f t="shared" si="1599"/>
        <v>8.2467865418068132E-7</v>
      </c>
      <c r="DK405" s="19">
        <f t="shared" si="1599"/>
        <v>8.2467865418068132E-7</v>
      </c>
      <c r="DL405" s="19">
        <f t="shared" si="1599"/>
        <v>2.8653753885221081E-2</v>
      </c>
      <c r="DM405" s="19">
        <f t="shared" si="1599"/>
        <v>0.15733181096195631</v>
      </c>
      <c r="DN405" s="19">
        <f t="shared" si="1599"/>
        <v>3.3716390664283121E-3</v>
      </c>
      <c r="DO405" s="19">
        <f t="shared" si="1599"/>
        <v>0.24654780782221566</v>
      </c>
      <c r="DP405" s="19">
        <f t="shared" ref="DP405:DY407" si="1600">(CS405-CS404)/LN(CS405/CS404)</f>
        <v>0.26098103220642566</v>
      </c>
      <c r="DQ405" s="19">
        <f t="shared" si="1600"/>
        <v>9.1503145295085825E-3</v>
      </c>
      <c r="DR405" s="19">
        <f t="shared" si="1600"/>
        <v>5.8574180629200917E-2</v>
      </c>
      <c r="DS405" s="19">
        <f t="shared" si="1600"/>
        <v>9.4048349337425993E-2</v>
      </c>
      <c r="DT405" s="19">
        <f t="shared" si="1600"/>
        <v>1.8268351569986067E-2</v>
      </c>
      <c r="DU405" s="19">
        <f t="shared" si="1600"/>
        <v>7.2219350999588022E-3</v>
      </c>
      <c r="DV405" s="19">
        <f t="shared" si="1600"/>
        <v>4.8084087163323894E-3</v>
      </c>
      <c r="DW405" s="19">
        <f t="shared" si="1600"/>
        <v>2.7828020589004453E-3</v>
      </c>
      <c r="DX405" s="19">
        <f t="shared" si="1600"/>
        <v>1.4806301250362825E-2</v>
      </c>
      <c r="DY405" s="19">
        <f t="shared" si="1600"/>
        <v>2.0469632948945855E-3</v>
      </c>
      <c r="DZ405" s="19">
        <f t="shared" ref="DZ405:DZ407" si="1601">(DC405-DC404)/LN(DC405/DC404)</f>
        <v>2.5640695363637433E-3</v>
      </c>
      <c r="EA405" s="19">
        <f>SUM(DF405:DZ405)</f>
        <v>0.99825488152382913</v>
      </c>
      <c r="EB405" s="19"/>
      <c r="EC405" s="19">
        <f t="shared" ref="EC405:EL407" si="1602">DF405/$EA405</f>
        <v>8.0891902814768282E-2</v>
      </c>
      <c r="ED405" s="19">
        <f t="shared" si="1602"/>
        <v>6.051607642227644E-3</v>
      </c>
      <c r="EE405" s="19">
        <f t="shared" si="1602"/>
        <v>3.0343331926256401E-4</v>
      </c>
      <c r="EF405" s="19">
        <f t="shared" si="1602"/>
        <v>8.261203320356572E-7</v>
      </c>
      <c r="EG405" s="19">
        <f t="shared" si="1602"/>
        <v>8.261203320356572E-7</v>
      </c>
      <c r="EH405" s="19">
        <f t="shared" si="1602"/>
        <v>8.261203320356572E-7</v>
      </c>
      <c r="EI405" s="19">
        <f t="shared" si="1602"/>
        <v>2.8703845496333886E-2</v>
      </c>
      <c r="EJ405" s="19">
        <f t="shared" si="1602"/>
        <v>0.15760685359413459</v>
      </c>
      <c r="EK405" s="19">
        <f t="shared" si="1602"/>
        <v>3.3775332621279333E-3</v>
      </c>
      <c r="EL405" s="19">
        <f t="shared" si="1602"/>
        <v>0.24697881511569686</v>
      </c>
      <c r="EM405" s="19">
        <f t="shared" ref="EM405:EV407" si="1603">DP405/$EA405</f>
        <v>0.26143727121878924</v>
      </c>
      <c r="EN405" s="19">
        <f t="shared" si="1603"/>
        <v>9.1663108278926628E-3</v>
      </c>
      <c r="EO405" s="19">
        <f t="shared" si="1603"/>
        <v>5.8676578209953589E-2</v>
      </c>
      <c r="EP405" s="19">
        <f t="shared" si="1603"/>
        <v>9.4212761768679598E-2</v>
      </c>
      <c r="EQ405" s="19">
        <f t="shared" si="1603"/>
        <v>1.8300287740240805E-2</v>
      </c>
      <c r="ER405" s="19">
        <f t="shared" si="1603"/>
        <v>7.2345602647437782E-3</v>
      </c>
      <c r="ES405" s="19">
        <f t="shared" si="1603"/>
        <v>4.8168146285369395E-3</v>
      </c>
      <c r="ET405" s="19">
        <f t="shared" si="1603"/>
        <v>2.7876668678569519E-3</v>
      </c>
      <c r="EU405" s="19">
        <f t="shared" si="1603"/>
        <v>1.4832185170746283E-2</v>
      </c>
      <c r="EV405" s="19">
        <f t="shared" si="1603"/>
        <v>2.050541733159281E-3</v>
      </c>
      <c r="EW405" s="19">
        <f t="shared" ref="EW405:EW407" si="1604">DZ405/$EA405</f>
        <v>2.5685519638528678E-3</v>
      </c>
      <c r="EX405" s="19"/>
      <c r="EY405" s="19"/>
      <c r="EZ405" s="19">
        <f t="shared" ref="EZ405:FI407" si="1605">LN(AX405/AX404)</f>
        <v>6.8680956102330507E-2</v>
      </c>
      <c r="FA405" s="19">
        <f t="shared" si="1605"/>
        <v>6.9472432703422876E-2</v>
      </c>
      <c r="FB405" s="19">
        <f t="shared" si="1605"/>
        <v>0.42473299708092854</v>
      </c>
      <c r="FC405" s="19">
        <f t="shared" si="1605"/>
        <v>-3.5135992225226453E-2</v>
      </c>
      <c r="FD405" s="19">
        <f t="shared" si="1605"/>
        <v>3.521796462792471E-2</v>
      </c>
      <c r="FE405" s="19">
        <f t="shared" si="1605"/>
        <v>3.4475473927511213E-2</v>
      </c>
      <c r="FF405" s="19">
        <f t="shared" si="1605"/>
        <v>0.15291776435407031</v>
      </c>
      <c r="FG405" s="19">
        <f t="shared" si="1605"/>
        <v>1.6803138013968575E-2</v>
      </c>
      <c r="FH405" s="19">
        <f t="shared" si="1605"/>
        <v>5.0186969474456777E-2</v>
      </c>
      <c r="FI405" s="19">
        <f t="shared" si="1605"/>
        <v>-0.22609200450776068</v>
      </c>
      <c r="FJ405" s="19">
        <f t="shared" ref="FJ405:FS407" si="1606">LN(BH405/BH404)</f>
        <v>6.7511067353733648E-2</v>
      </c>
      <c r="FK405" s="19">
        <f t="shared" si="1606"/>
        <v>0.10622796473502652</v>
      </c>
      <c r="FL405" s="19">
        <f t="shared" si="1606"/>
        <v>1.407856683836383E-2</v>
      </c>
      <c r="FM405" s="19">
        <f t="shared" si="1606"/>
        <v>-0.12670017459699959</v>
      </c>
      <c r="FN405" s="19">
        <f t="shared" si="1606"/>
        <v>0.21613450088081071</v>
      </c>
      <c r="FO405" s="19">
        <f t="shared" si="1606"/>
        <v>0.17029053350991441</v>
      </c>
      <c r="FP405" s="19">
        <f t="shared" si="1606"/>
        <v>0.28400679826754927</v>
      </c>
      <c r="FQ405" s="19">
        <f t="shared" si="1606"/>
        <v>0.16452423505378402</v>
      </c>
      <c r="FR405" s="19">
        <f t="shared" si="1606"/>
        <v>0.13310908633266583</v>
      </c>
      <c r="FS405" s="19">
        <f t="shared" si="1606"/>
        <v>0.36085951054857512</v>
      </c>
      <c r="FT405" s="19">
        <f t="shared" ref="FT405:FT407" si="1607">LN(BR405/BR404)</f>
        <v>0.19242217844743409</v>
      </c>
      <c r="FU405" s="19"/>
      <c r="FV405" s="19"/>
      <c r="FW405" s="19">
        <f>EXP(SUMPRODUCT($EC405:$EW405,EZ405:FT405))</f>
        <v>0.97551244322276265</v>
      </c>
      <c r="FX405" s="19">
        <f>IF(ISERR(FW405),FX404,FW405*FX404)</f>
        <v>0.52296197775746533</v>
      </c>
      <c r="FY405" s="19">
        <f>FX405/FX$410</f>
        <v>0.81821940422047579</v>
      </c>
      <c r="FZ405" s="19"/>
      <c r="GA405" s="19">
        <f>EXP(SUMPRODUCT($EC405:$EW405,DF71:DZ71))</f>
        <v>0.99072162235787953</v>
      </c>
      <c r="GB405" s="19">
        <f>IF(ISERR(GA405),GB404,GA405*GB404)</f>
        <v>0.78203759839507847</v>
      </c>
      <c r="GC405" s="19">
        <f>GB405/GB$410</f>
        <v>0.90245371946758823</v>
      </c>
      <c r="GD405" s="19"/>
      <c r="GE405" s="19">
        <f>EXP(SUMPRODUCT($EC405:$EW405,EC71:EW71))</f>
        <v>0.99697497573718619</v>
      </c>
      <c r="GF405" s="19">
        <f>IF(ISERR(GE405),GF404,GE405*GF404)</f>
        <v>0.60458501111705298</v>
      </c>
      <c r="GG405" s="19">
        <f>GF405/GF$410</f>
        <v>0.65474678997492497</v>
      </c>
      <c r="GH405" s="19"/>
      <c r="GI405" s="132">
        <f>CF71</f>
        <v>2.1679071579422198</v>
      </c>
      <c r="GJ405" s="19">
        <f>FY405*GC405*GG405*GI405</f>
        <v>1.0481146010527531</v>
      </c>
      <c r="GK405" s="19">
        <f>X405/X$410</f>
        <v>1.0481119259290461</v>
      </c>
      <c r="GL405" s="3"/>
      <c r="GM405" s="3"/>
      <c r="GN405" s="5"/>
      <c r="GO405" s="5"/>
      <c r="GS405" s="11"/>
      <c r="GT405" s="11"/>
      <c r="GU405" s="11"/>
      <c r="GV405" s="11"/>
      <c r="GW405" s="11"/>
      <c r="GX405" s="11"/>
      <c r="GY405" s="11"/>
      <c r="GZ405" s="11"/>
      <c r="HA405" s="12"/>
      <c r="HB405" s="12"/>
      <c r="HC405" s="12"/>
      <c r="HD405" s="12"/>
      <c r="HF405" s="12"/>
      <c r="HG405" s="12"/>
      <c r="HH405" s="12"/>
      <c r="HJ405" s="17"/>
      <c r="HL405" s="18"/>
      <c r="HM405" s="9"/>
      <c r="HN405" s="9"/>
      <c r="HO405" s="9"/>
      <c r="HP405" s="9"/>
      <c r="HQ405" s="9"/>
      <c r="HR405" s="9"/>
      <c r="HS405" s="9"/>
      <c r="HT405" s="9"/>
      <c r="HU405" s="9"/>
      <c r="HV405" s="23"/>
      <c r="HX405" s="5"/>
      <c r="HY405" s="5"/>
      <c r="IC405" s="11"/>
      <c r="ID405" s="11"/>
      <c r="IE405" s="11"/>
      <c r="IG405" s="12"/>
      <c r="IH405" s="19"/>
      <c r="II405" s="19"/>
      <c r="IJ405" s="11"/>
      <c r="IK405" s="12"/>
      <c r="IL405" s="12"/>
      <c r="IM405" s="12"/>
      <c r="IN405" s="12"/>
      <c r="IP405" s="12"/>
      <c r="IQ405" s="12"/>
      <c r="IR405" s="12"/>
    </row>
    <row r="406" spans="1:252" s="566" customFormat="1" x14ac:dyDescent="0.2">
      <c r="A406" s="566" t="s">
        <v>218</v>
      </c>
      <c r="B406" s="1">
        <f>B405+1</f>
        <v>2016</v>
      </c>
      <c r="C406" s="124">
        <f>Manufacturing_Energy_Data!C112</f>
        <v>1061.6998274548725</v>
      </c>
      <c r="D406" s="124">
        <f>Manufacturing_Energy_Data!D112</f>
        <v>78.338211968875697</v>
      </c>
      <c r="E406" s="124">
        <f>Manufacturing_Energy_Data!E112</f>
        <v>4.9647133073011736</v>
      </c>
      <c r="F406" s="124">
        <v>0.01</v>
      </c>
      <c r="G406" s="124">
        <v>0.01</v>
      </c>
      <c r="H406" s="124">
        <v>0.01</v>
      </c>
      <c r="I406" s="124">
        <f>Manufacturing_Energy_Data!F112</f>
        <v>429.30426619607431</v>
      </c>
      <c r="J406" s="124">
        <f>Manufacturing_Energy_Data!G112</f>
        <v>1920.6028756718433</v>
      </c>
      <c r="K406" s="124">
        <f>Manufacturing_Energy_Data!H112</f>
        <v>48.826228708148577</v>
      </c>
      <c r="L406" s="124">
        <f>Manufacturing_Energy_Data!I112</f>
        <v>2393.0286293869767</v>
      </c>
      <c r="M406" s="124">
        <f>Manufacturing_Energy_Data!J112</f>
        <v>3611.5291991229756</v>
      </c>
      <c r="N406" s="124">
        <f>Manufacturing_Energy_Data!K112</f>
        <v>134.51930028316804</v>
      </c>
      <c r="O406" s="124">
        <f>Manufacturing_Energy_Data!L112</f>
        <v>777.91367304417702</v>
      </c>
      <c r="P406" s="124">
        <f>Manufacturing_Energy_Data!M112</f>
        <v>971.67780208199395</v>
      </c>
      <c r="Q406" s="124">
        <f>Manufacturing_Energy_Data!N112</f>
        <v>263.59014611965085</v>
      </c>
      <c r="R406" s="124">
        <f>Manufacturing_Energy_Data!O112</f>
        <v>95.547646245422513</v>
      </c>
      <c r="S406" s="124">
        <f>Manufacturing_Energy_Data!P112</f>
        <v>78.148456594430797</v>
      </c>
      <c r="T406" s="124">
        <f>Manufacturing_Energy_Data!Q112</f>
        <v>40.504609252761661</v>
      </c>
      <c r="U406" s="124">
        <f>Manufacturing_Energy_Data!R112</f>
        <v>208.49515535683466</v>
      </c>
      <c r="V406" s="124">
        <f>Manufacturing_Energy_Data!S112</f>
        <v>33.128867471795822</v>
      </c>
      <c r="W406" s="124">
        <f>Manufacturing_Energy_Data!T112</f>
        <v>39.212485077900489</v>
      </c>
      <c r="X406" s="124">
        <f t="shared" si="1551"/>
        <v>12191.062093345203</v>
      </c>
      <c r="Y406" s="566">
        <v>11982.679312013159</v>
      </c>
      <c r="Z406" s="19">
        <f>C406/C72*1000</f>
        <v>1.1164182911876517</v>
      </c>
      <c r="AA406" s="19">
        <f t="shared" ref="AA406:AT406" si="1608">D406/D72*1000</f>
        <v>1.5176490018146975</v>
      </c>
      <c r="AB406" s="19">
        <f t="shared" si="1608"/>
        <v>0.28684373490613896</v>
      </c>
      <c r="AC406" s="19">
        <f t="shared" si="1608"/>
        <v>1.0515385444339305E-5</v>
      </c>
      <c r="AD406" s="19">
        <f t="shared" si="1608"/>
        <v>1.9373036014884662E-4</v>
      </c>
      <c r="AE406" s="19">
        <f t="shared" si="1608"/>
        <v>5.7776495267975033E-4</v>
      </c>
      <c r="AF406" s="19">
        <f t="shared" si="1608"/>
        <v>4.5302749254499837</v>
      </c>
      <c r="AG406" s="19">
        <f t="shared" si="1608"/>
        <v>11.02642097239919</v>
      </c>
      <c r="AH406" s="19">
        <f t="shared" si="1608"/>
        <v>0.58758939106738151</v>
      </c>
      <c r="AI406" s="19">
        <f t="shared" si="1608"/>
        <v>2.7462796251868502</v>
      </c>
      <c r="AJ406" s="19">
        <f t="shared" si="1608"/>
        <v>4.432523403996167</v>
      </c>
      <c r="AK406" s="19">
        <f t="shared" si="1608"/>
        <v>0.5825023495307845</v>
      </c>
      <c r="AL406" s="19">
        <f t="shared" si="1608"/>
        <v>7.0106957964752672</v>
      </c>
      <c r="AM406" s="19">
        <f t="shared" si="1608"/>
        <v>3.8711988842312417</v>
      </c>
      <c r="AN406" s="19">
        <f t="shared" si="1608"/>
        <v>0.78745286811645188</v>
      </c>
      <c r="AO406" s="19">
        <f t="shared" si="1608"/>
        <v>0.28653980274582647</v>
      </c>
      <c r="AP406" s="19">
        <f t="shared" si="1608"/>
        <v>0.21323786617540669</v>
      </c>
      <c r="AQ406" s="19">
        <f t="shared" si="1608"/>
        <v>0.31999588407899743</v>
      </c>
      <c r="AR406" s="19">
        <f t="shared" si="1608"/>
        <v>0.21192081051312864</v>
      </c>
      <c r="AS406" s="19">
        <f t="shared" si="1608"/>
        <v>0.46990523295351894</v>
      </c>
      <c r="AT406" s="19">
        <f t="shared" si="1608"/>
        <v>0.24119112692423356</v>
      </c>
      <c r="AU406" s="19">
        <f>X406/CE72*1000</f>
        <v>6.0142975932665657</v>
      </c>
      <c r="AV406" s="19"/>
      <c r="AX406" s="19">
        <f t="shared" si="1585"/>
        <v>0.92776541932155976</v>
      </c>
      <c r="AY406" s="19">
        <f t="shared" si="1585"/>
        <v>0.8239028989052154</v>
      </c>
      <c r="AZ406" s="19">
        <f t="shared" si="1585"/>
        <v>0.86936270128841231</v>
      </c>
      <c r="BA406" s="19">
        <f t="shared" si="1585"/>
        <v>0.71167071769072798</v>
      </c>
      <c r="BB406" s="19">
        <f t="shared" si="1585"/>
        <v>1.6421788604856162</v>
      </c>
      <c r="BC406" s="19">
        <f t="shared" si="1585"/>
        <v>4.8804317741489065</v>
      </c>
      <c r="BD406" s="19">
        <f t="shared" si="1585"/>
        <v>1.3537952850815735</v>
      </c>
      <c r="BE406" s="19">
        <f t="shared" si="1585"/>
        <v>0.99186947355680499</v>
      </c>
      <c r="BF406" s="19">
        <f t="shared" si="1585"/>
        <v>1.9678365889720923</v>
      </c>
      <c r="BG406" s="19">
        <f t="shared" si="1585"/>
        <v>0.70944605986453746</v>
      </c>
      <c r="BH406" s="19">
        <f t="shared" si="1586"/>
        <v>1.150300484307438</v>
      </c>
      <c r="BI406" s="19">
        <f t="shared" si="1586"/>
        <v>0.61686207087454126</v>
      </c>
      <c r="BJ406" s="19">
        <f t="shared" si="1586"/>
        <v>0.81451025685134526</v>
      </c>
      <c r="BK406" s="19">
        <f t="shared" si="1586"/>
        <v>0.4399057898852356</v>
      </c>
      <c r="BL406" s="19">
        <f t="shared" si="1586"/>
        <v>0.94445438587164876</v>
      </c>
      <c r="BM406" s="19">
        <f t="shared" si="1586"/>
        <v>0.6075115687082594</v>
      </c>
      <c r="BN406" s="19">
        <f t="shared" si="1586"/>
        <v>0.17418604535026674</v>
      </c>
      <c r="BO406" s="19">
        <f t="shared" si="1586"/>
        <v>0.56202848510624293</v>
      </c>
      <c r="BP406" s="19">
        <f t="shared" si="1586"/>
        <v>0.44983684047654771</v>
      </c>
      <c r="BQ406" s="19">
        <f t="shared" si="1586"/>
        <v>0.77769563512247286</v>
      </c>
      <c r="BR406" s="19">
        <f t="shared" si="1587"/>
        <v>0.54424668582671754</v>
      </c>
      <c r="BS406" s="19">
        <f t="shared" si="1587"/>
        <v>0.4955987127757645</v>
      </c>
      <c r="BU406" s="16"/>
      <c r="BV406" s="9">
        <f t="shared" si="1588"/>
        <v>2.1567529884562546</v>
      </c>
      <c r="BW406" s="9">
        <f t="shared" si="1589"/>
        <v>0.4955987127757645</v>
      </c>
      <c r="BX406" s="9">
        <f t="shared" si="1590"/>
        <v>0.93445651821824927</v>
      </c>
      <c r="BY406" s="9">
        <f t="shared" si="1591"/>
        <v>0.64080852523707332</v>
      </c>
      <c r="BZ406" s="9">
        <f t="shared" si="1592"/>
        <v>0.82764466093400924</v>
      </c>
      <c r="CA406" s="9">
        <f t="shared" si="1593"/>
        <v>1.0688867780455034</v>
      </c>
      <c r="CB406" s="9">
        <f t="shared" si="1594"/>
        <v>1.0688840048542032</v>
      </c>
      <c r="CC406" s="9"/>
      <c r="CD406" s="9">
        <f t="shared" si="1595"/>
        <v>0.59880770333760669</v>
      </c>
      <c r="CE406" s="9">
        <f t="shared" si="1570"/>
        <v>0.49559999859352627</v>
      </c>
      <c r="CF406" s="3"/>
      <c r="CG406" s="35"/>
      <c r="CH406" s="566">
        <f t="shared" si="1575"/>
        <v>2016</v>
      </c>
      <c r="CI406" s="19">
        <f t="shared" si="1596"/>
        <v>8.7088378299248273E-2</v>
      </c>
      <c r="CJ406" s="19">
        <f t="shared" si="1596"/>
        <v>6.4258726080673951E-3</v>
      </c>
      <c r="CK406" s="19">
        <f t="shared" si="1596"/>
        <v>4.0724206548101226E-4</v>
      </c>
      <c r="CL406" s="19">
        <f t="shared" si="1596"/>
        <v>8.202730757526656E-7</v>
      </c>
      <c r="CM406" s="19">
        <f t="shared" si="1596"/>
        <v>8.202730757526656E-7</v>
      </c>
      <c r="CN406" s="19">
        <f t="shared" si="1596"/>
        <v>8.202730757526656E-7</v>
      </c>
      <c r="CO406" s="19">
        <f t="shared" si="1596"/>
        <v>3.5214673086639496E-2</v>
      </c>
      <c r="CP406" s="19">
        <f t="shared" si="1596"/>
        <v>0.15754188281267573</v>
      </c>
      <c r="CQ406" s="19">
        <f t="shared" si="1596"/>
        <v>4.0050840799836134E-3</v>
      </c>
      <c r="CR406" s="19">
        <f t="shared" si="1596"/>
        <v>0.19629369541914413</v>
      </c>
      <c r="CS406" s="19">
        <f t="shared" si="1597"/>
        <v>0.29624401643351644</v>
      </c>
      <c r="CT406" s="19">
        <f t="shared" si="1597"/>
        <v>1.1034256019137066E-2</v>
      </c>
      <c r="CU406" s="19">
        <f t="shared" si="1597"/>
        <v>6.3810164125800053E-2</v>
      </c>
      <c r="CV406" s="19">
        <f t="shared" si="1597"/>
        <v>7.9704113935438706E-2</v>
      </c>
      <c r="CW406" s="19">
        <f t="shared" si="1597"/>
        <v>2.1621589989566058E-2</v>
      </c>
      <c r="CX406" s="19">
        <f t="shared" si="1597"/>
        <v>7.8375161666660361E-3</v>
      </c>
      <c r="CY406" s="19">
        <f t="shared" si="1597"/>
        <v>6.4103074856037435E-3</v>
      </c>
      <c r="CZ406" s="19">
        <f t="shared" si="1597"/>
        <v>3.3224840413922686E-3</v>
      </c>
      <c r="DA406" s="19">
        <f t="shared" si="1597"/>
        <v>1.7102296236408063E-2</v>
      </c>
      <c r="DB406" s="19">
        <f t="shared" si="1597"/>
        <v>2.7174718017292394E-3</v>
      </c>
      <c r="DC406" s="19">
        <f t="shared" si="1598"/>
        <v>3.2164945742754938E-3</v>
      </c>
      <c r="DF406" s="19">
        <f t="shared" si="1599"/>
        <v>8.6651093156045703E-2</v>
      </c>
      <c r="DG406" s="19">
        <f t="shared" si="1599"/>
        <v>6.3288976996316105E-3</v>
      </c>
      <c r="DH406" s="19">
        <f t="shared" si="1599"/>
        <v>3.887141786782834E-4</v>
      </c>
      <c r="DI406" s="19">
        <f t="shared" si="1599"/>
        <v>8.283748093320749E-7</v>
      </c>
      <c r="DJ406" s="19">
        <f t="shared" si="1599"/>
        <v>8.283748093320749E-7</v>
      </c>
      <c r="DK406" s="19">
        <f t="shared" si="1599"/>
        <v>8.283748093320749E-7</v>
      </c>
      <c r="DL406" s="19">
        <f t="shared" si="1599"/>
        <v>3.3742647803244666E-2</v>
      </c>
      <c r="DM406" s="19">
        <f t="shared" si="1599"/>
        <v>0.15892876504960721</v>
      </c>
      <c r="DN406" s="19">
        <f t="shared" si="1599"/>
        <v>3.7439539182257987E-3</v>
      </c>
      <c r="DO406" s="19">
        <f t="shared" si="1599"/>
        <v>0.20923197511209229</v>
      </c>
      <c r="DP406" s="19">
        <f t="shared" si="1600"/>
        <v>0.28437032006758367</v>
      </c>
      <c r="DQ406" s="19">
        <f t="shared" si="1600"/>
        <v>1.044816931718732E-2</v>
      </c>
      <c r="DR406" s="19">
        <f t="shared" si="1600"/>
        <v>6.2068797513010511E-2</v>
      </c>
      <c r="DS406" s="19">
        <f t="shared" si="1600"/>
        <v>8.3197523581305624E-2</v>
      </c>
      <c r="DT406" s="19">
        <f t="shared" si="1600"/>
        <v>2.0975621869772615E-2</v>
      </c>
      <c r="DU406" s="19">
        <f t="shared" si="1600"/>
        <v>7.7332881218670187E-3</v>
      </c>
      <c r="DV406" s="19">
        <f t="shared" si="1600"/>
        <v>6.0157538133422343E-3</v>
      </c>
      <c r="DW406" s="19">
        <f t="shared" si="1600"/>
        <v>3.1910554463361811E-3</v>
      </c>
      <c r="DX406" s="19">
        <f t="shared" si="1600"/>
        <v>1.6741204609235984E-2</v>
      </c>
      <c r="DY406" s="19">
        <f t="shared" si="1600"/>
        <v>2.6252516512267764E-3</v>
      </c>
      <c r="DZ406" s="19">
        <f t="shared" si="1601"/>
        <v>3.0426608607950411E-3</v>
      </c>
      <c r="EA406" s="19">
        <f>SUM(DF406:DZ406)</f>
        <v>0.99942817889361635</v>
      </c>
      <c r="EB406" s="19"/>
      <c r="EC406" s="19">
        <f t="shared" si="1602"/>
        <v>8.6700670429334811E-2</v>
      </c>
      <c r="ED406" s="19">
        <f t="shared" si="1602"/>
        <v>6.3325187675194487E-3</v>
      </c>
      <c r="EE406" s="19">
        <f t="shared" si="1602"/>
        <v>3.889365808242434E-4</v>
      </c>
      <c r="EF406" s="19">
        <f t="shared" si="1602"/>
        <v>8.2884876254850007E-7</v>
      </c>
      <c r="EG406" s="19">
        <f t="shared" si="1602"/>
        <v>8.2884876254850007E-7</v>
      </c>
      <c r="EH406" s="19">
        <f t="shared" si="1602"/>
        <v>8.2884876254850007E-7</v>
      </c>
      <c r="EI406" s="19">
        <f t="shared" si="1602"/>
        <v>3.3761953600906412E-2</v>
      </c>
      <c r="EJ406" s="19">
        <f t="shared" si="1602"/>
        <v>0.15901969586803527</v>
      </c>
      <c r="EK406" s="19">
        <f t="shared" si="1602"/>
        <v>3.746096014993712E-3</v>
      </c>
      <c r="EL406" s="19">
        <f t="shared" si="1602"/>
        <v>0.209351686825276</v>
      </c>
      <c r="EM406" s="19">
        <f t="shared" si="1603"/>
        <v>0.28453302205505787</v>
      </c>
      <c r="EN406" s="19">
        <f t="shared" si="1603"/>
        <v>1.045414721921651E-2</v>
      </c>
      <c r="EO406" s="19">
        <f t="shared" si="1603"/>
        <v>6.2104310068304962E-2</v>
      </c>
      <c r="EP406" s="19">
        <f t="shared" si="1603"/>
        <v>8.3245124900727399E-2</v>
      </c>
      <c r="EQ406" s="19">
        <f t="shared" si="1603"/>
        <v>2.0987623035597192E-2</v>
      </c>
      <c r="ER406" s="19">
        <f t="shared" si="1603"/>
        <v>7.7377127093093351E-3</v>
      </c>
      <c r="ES406" s="19">
        <f t="shared" si="1603"/>
        <v>6.0191957164963811E-3</v>
      </c>
      <c r="ET406" s="19">
        <f t="shared" si="1603"/>
        <v>3.1928812031983456E-3</v>
      </c>
      <c r="EU406" s="19">
        <f t="shared" si="1603"/>
        <v>1.6750783060538454E-2</v>
      </c>
      <c r="EV406" s="19">
        <f t="shared" si="1603"/>
        <v>2.6267536844248015E-3</v>
      </c>
      <c r="EW406" s="19">
        <f t="shared" si="1604"/>
        <v>3.0444017139513893E-3</v>
      </c>
      <c r="EX406" s="19"/>
      <c r="EY406" s="19"/>
      <c r="EZ406" s="19">
        <f t="shared" si="1605"/>
        <v>1.6299575907966077E-2</v>
      </c>
      <c r="FA406" s="19">
        <f t="shared" si="1605"/>
        <v>6.989161795051102E-2</v>
      </c>
      <c r="FB406" s="19">
        <f t="shared" si="1605"/>
        <v>0.13029359766107196</v>
      </c>
      <c r="FC406" s="19">
        <f t="shared" si="1605"/>
        <v>-1.3401250452372568E-2</v>
      </c>
      <c r="FD406" s="19">
        <f t="shared" si="1605"/>
        <v>1.9776701051630218E-2</v>
      </c>
      <c r="FE406" s="19">
        <f t="shared" si="1605"/>
        <v>1.680785639157709E-2</v>
      </c>
      <c r="FF406" s="19">
        <f t="shared" si="1605"/>
        <v>6.5982276729559322E-2</v>
      </c>
      <c r="FG406" s="19">
        <f t="shared" si="1605"/>
        <v>1.1926348998286353E-2</v>
      </c>
      <c r="FH406" s="19">
        <f t="shared" si="1605"/>
        <v>0.13061983287574477</v>
      </c>
      <c r="FI406" s="19">
        <f t="shared" si="1605"/>
        <v>-0.14623811975204126</v>
      </c>
      <c r="FJ406" s="19">
        <f t="shared" si="1606"/>
        <v>9.2725608038798452E-2</v>
      </c>
      <c r="FK406" s="19">
        <f t="shared" si="1606"/>
        <v>0.12174502561648957</v>
      </c>
      <c r="FL406" s="19">
        <f t="shared" si="1606"/>
        <v>5.7088815709792323E-2</v>
      </c>
      <c r="FM406" s="19">
        <f t="shared" si="1606"/>
        <v>-2.2075458576247663E-2</v>
      </c>
      <c r="FN406" s="19">
        <f t="shared" si="1606"/>
        <v>0.1159548351219952</v>
      </c>
      <c r="FO406" s="19">
        <f t="shared" si="1606"/>
        <v>0.12992352016267536</v>
      </c>
      <c r="FP406" s="19">
        <f t="shared" si="1606"/>
        <v>0.14060245578276204</v>
      </c>
      <c r="FQ406" s="19">
        <f t="shared" si="1606"/>
        <v>0.10259377779930091</v>
      </c>
      <c r="FR406" s="19">
        <f t="shared" si="1606"/>
        <v>5.6251480817425509E-2</v>
      </c>
      <c r="FS406" s="19">
        <f t="shared" si="1606"/>
        <v>8.9021161682842853E-2</v>
      </c>
      <c r="FT406" s="19">
        <f t="shared" si="1607"/>
        <v>0.12996228453286493</v>
      </c>
      <c r="FU406" s="19"/>
      <c r="FV406" s="19"/>
      <c r="FW406" s="19">
        <f>EXP(SUMPRODUCT($EC406:$EW406,EZ406:FT406))</f>
        <v>1.0115192290294228</v>
      </c>
      <c r="FX406" s="19">
        <f>IF(ISERR(FW406),FX405,FW406*FX405)</f>
        <v>0.52898609655293349</v>
      </c>
      <c r="FY406" s="19">
        <f>FX406/FX$410</f>
        <v>0.82764466093400924</v>
      </c>
      <c r="FZ406" s="19"/>
      <c r="GA406" s="19">
        <f>EXP(SUMPRODUCT($EC406:$EW406,DF72:DZ72))</f>
        <v>1.0354619833242433</v>
      </c>
      <c r="GB406" s="19">
        <f>IF(ISERR(GA406),GB405,GA406*GB405)</f>
        <v>0.80977020266829602</v>
      </c>
      <c r="GC406" s="19">
        <f>GB406/GB$410</f>
        <v>0.93445651821824927</v>
      </c>
      <c r="GD406" s="19"/>
      <c r="GE406" s="19">
        <f>EXP(SUMPRODUCT($EC406:$EW406,EC72:EW72))</f>
        <v>0.97871197697909229</v>
      </c>
      <c r="GF406" s="19">
        <f>IF(ISERR(GE406),GF405,GE406*GF405)</f>
        <v>0.59171459148229744</v>
      </c>
      <c r="GG406" s="19">
        <f>GF406/GF$410</f>
        <v>0.64080852523707332</v>
      </c>
      <c r="GH406" s="19"/>
      <c r="GI406" s="132">
        <f>CF72</f>
        <v>2.1567529884562546</v>
      </c>
      <c r="GJ406" s="19">
        <f>FY406*GC406*GG406*GI406</f>
        <v>1.0688867780455034</v>
      </c>
      <c r="GK406" s="19">
        <f>X406/X$410</f>
        <v>1.0688840048542032</v>
      </c>
      <c r="GL406" s="3"/>
      <c r="GM406" s="3"/>
      <c r="GN406" s="5"/>
      <c r="GO406" s="5"/>
      <c r="GS406" s="11"/>
      <c r="GT406" s="11"/>
      <c r="GU406" s="11"/>
      <c r="GV406" s="11"/>
      <c r="GW406" s="11"/>
      <c r="GX406" s="11"/>
      <c r="GY406" s="11"/>
      <c r="GZ406" s="11"/>
      <c r="HA406" s="12"/>
      <c r="HB406" s="12"/>
      <c r="HC406" s="12"/>
      <c r="HD406" s="12"/>
      <c r="HF406" s="12"/>
      <c r="HG406" s="12"/>
      <c r="HH406" s="12"/>
      <c r="HJ406" s="17"/>
      <c r="HL406" s="18"/>
      <c r="HM406" s="9"/>
      <c r="HN406" s="9"/>
      <c r="HO406" s="9"/>
      <c r="HP406" s="9"/>
      <c r="HQ406" s="9"/>
      <c r="HR406" s="9"/>
      <c r="HS406" s="9"/>
      <c r="HT406" s="9"/>
      <c r="HU406" s="9"/>
      <c r="HV406" s="23"/>
      <c r="HX406" s="5"/>
      <c r="HY406" s="5"/>
      <c r="IC406" s="11"/>
      <c r="ID406" s="11"/>
      <c r="IE406" s="11"/>
      <c r="IG406" s="12"/>
      <c r="IH406" s="19"/>
      <c r="II406" s="19"/>
      <c r="IJ406" s="11"/>
      <c r="IK406" s="12"/>
      <c r="IL406" s="12"/>
      <c r="IM406" s="12"/>
      <c r="IN406" s="12"/>
      <c r="IP406" s="12"/>
      <c r="IQ406" s="12"/>
      <c r="IR406" s="12"/>
    </row>
    <row r="407" spans="1:252" s="566" customFormat="1" x14ac:dyDescent="0.2">
      <c r="A407" s="566" t="s">
        <v>218</v>
      </c>
      <c r="B407" s="1">
        <f>B406+1</f>
        <v>2017</v>
      </c>
      <c r="C407" s="124">
        <f>Manufacturing_Energy_Data!C113</f>
        <v>971.69780095161491</v>
      </c>
      <c r="D407" s="124">
        <f>Manufacturing_Energy_Data!D113</f>
        <v>58.42197502449914</v>
      </c>
      <c r="E407" s="124">
        <f>Manufacturing_Energy_Data!E113</f>
        <v>4.2770219585491782</v>
      </c>
      <c r="F407" s="124">
        <v>0.01</v>
      </c>
      <c r="G407" s="124">
        <v>0.01</v>
      </c>
      <c r="H407" s="124">
        <v>0.01</v>
      </c>
      <c r="I407" s="124">
        <f>Manufacturing_Energy_Data!F113</f>
        <v>458.23367249135623</v>
      </c>
      <c r="J407" s="124">
        <f>Manufacturing_Energy_Data!G113</f>
        <v>1793.6389598515498</v>
      </c>
      <c r="K407" s="124">
        <f>Manufacturing_Energy_Data!H113</f>
        <v>59.497184411456416</v>
      </c>
      <c r="L407" s="124">
        <f>Manufacturing_Energy_Data!I113</f>
        <v>2653.5491863240372</v>
      </c>
      <c r="M407" s="124">
        <f>Manufacturing_Energy_Data!J113</f>
        <v>3286.1766212997227</v>
      </c>
      <c r="N407" s="124">
        <f>Manufacturing_Energy_Data!K113</f>
        <v>157.39604481768811</v>
      </c>
      <c r="O407" s="124">
        <f>Manufacturing_Energy_Data!L113</f>
        <v>714.07677883262534</v>
      </c>
      <c r="P407" s="124">
        <f>Manufacturing_Energy_Data!M113</f>
        <v>984.99162402591401</v>
      </c>
      <c r="Q407" s="124">
        <f>Manufacturing_Energy_Data!N113</f>
        <v>244.97167709150528</v>
      </c>
      <c r="R407" s="124">
        <f>Manufacturing_Energy_Data!O113</f>
        <v>93.885723189927347</v>
      </c>
      <c r="S407" s="124">
        <f>Manufacturing_Energy_Data!P113</f>
        <v>115.00668055372442</v>
      </c>
      <c r="T407" s="124">
        <f>Manufacturing_Energy_Data!Q113</f>
        <v>37.768124814892275</v>
      </c>
      <c r="U407" s="124">
        <f>Manufacturing_Energy_Data!R113</f>
        <v>179.8142879532501</v>
      </c>
      <c r="V407" s="124">
        <f>Manufacturing_Energy_Data!S113</f>
        <v>28.943222007530053</v>
      </c>
      <c r="W407" s="124">
        <f>Manufacturing_Energy_Data!T113</f>
        <v>38.943663904859179</v>
      </c>
      <c r="X407" s="124">
        <f t="shared" si="1551"/>
        <v>11881.320249504701</v>
      </c>
      <c r="Y407" s="566">
        <v>11982.679312013159</v>
      </c>
      <c r="Z407" s="19">
        <f>C407/C73*1000</f>
        <v>1.0089174300654564</v>
      </c>
      <c r="AA407" s="19">
        <f t="shared" ref="AA407:AT407" si="1609">D407/D73*1000</f>
        <v>1.1050028201207587</v>
      </c>
      <c r="AB407" s="19">
        <f t="shared" si="1609"/>
        <v>0.24051822384005822</v>
      </c>
      <c r="AC407" s="19">
        <f t="shared" si="1609"/>
        <v>1.0383037082901608E-5</v>
      </c>
      <c r="AD407" s="19">
        <f t="shared" si="1609"/>
        <v>1.8914164056545125E-4</v>
      </c>
      <c r="AE407" s="19">
        <f t="shared" si="1609"/>
        <v>5.6234975216644715E-4</v>
      </c>
      <c r="AF407" s="19">
        <f t="shared" si="1609"/>
        <v>4.668818867539505</v>
      </c>
      <c r="AG407" s="19">
        <f t="shared" si="1609"/>
        <v>10.528139276817354</v>
      </c>
      <c r="AH407" s="19">
        <f t="shared" si="1609"/>
        <v>0.74459143218183788</v>
      </c>
      <c r="AI407" s="19">
        <f t="shared" si="1609"/>
        <v>3.008082537387478</v>
      </c>
      <c r="AJ407" s="19">
        <f t="shared" si="1609"/>
        <v>4.1436843467768734</v>
      </c>
      <c r="AK407" s="19">
        <f t="shared" si="1609"/>
        <v>0.70278299925462173</v>
      </c>
      <c r="AL407" s="19">
        <f t="shared" si="1609"/>
        <v>6.3747092288969931</v>
      </c>
      <c r="AM407" s="19">
        <f t="shared" si="1609"/>
        <v>3.9705334254887301</v>
      </c>
      <c r="AN407" s="19">
        <f t="shared" si="1609"/>
        <v>0.68827929171851221</v>
      </c>
      <c r="AO407" s="19">
        <f t="shared" si="1609"/>
        <v>0.26230605060906098</v>
      </c>
      <c r="AP407" s="19">
        <f t="shared" si="1609"/>
        <v>0.30174658706231189</v>
      </c>
      <c r="AQ407" s="19">
        <f t="shared" si="1609"/>
        <v>0.29227379933690312</v>
      </c>
      <c r="AR407" s="19">
        <f t="shared" si="1609"/>
        <v>0.18213270967893389</v>
      </c>
      <c r="AS407" s="19">
        <f t="shared" si="1609"/>
        <v>0.40875191320258258</v>
      </c>
      <c r="AT407" s="19">
        <f t="shared" si="1609"/>
        <v>0.23657294877118529</v>
      </c>
      <c r="AU407" s="19">
        <f>X407/CE73*1000</f>
        <v>5.7127876861557167</v>
      </c>
      <c r="AV407" s="19"/>
      <c r="AX407" s="19">
        <f t="shared" si="1585"/>
        <v>0.83843010272587493</v>
      </c>
      <c r="AY407" s="19">
        <f t="shared" si="1585"/>
        <v>0.5998851023572126</v>
      </c>
      <c r="AZ407" s="19">
        <f t="shared" si="1585"/>
        <v>0.72895987376229421</v>
      </c>
      <c r="BA407" s="19">
        <f t="shared" si="1585"/>
        <v>0.7027135136140803</v>
      </c>
      <c r="BB407" s="19">
        <f t="shared" si="1585"/>
        <v>1.6032820231971365</v>
      </c>
      <c r="BC407" s="19">
        <f t="shared" si="1585"/>
        <v>4.7502182088555092</v>
      </c>
      <c r="BD407" s="19">
        <f t="shared" si="1585"/>
        <v>1.3951967758661044</v>
      </c>
      <c r="BE407" s="19">
        <f t="shared" si="1585"/>
        <v>0.94704709607667048</v>
      </c>
      <c r="BF407" s="19">
        <f t="shared" si="1585"/>
        <v>2.4936363493916924</v>
      </c>
      <c r="BG407" s="19">
        <f t="shared" si="1585"/>
        <v>0.7770775722634834</v>
      </c>
      <c r="BH407" s="19">
        <f t="shared" si="1586"/>
        <v>1.0753427960735273</v>
      </c>
      <c r="BI407" s="19">
        <f t="shared" si="1586"/>
        <v>0.74423764409677484</v>
      </c>
      <c r="BJ407" s="19">
        <f t="shared" si="1586"/>
        <v>0.74062064624056589</v>
      </c>
      <c r="BK407" s="19">
        <f t="shared" si="1586"/>
        <v>0.45119372448677719</v>
      </c>
      <c r="BL407" s="19">
        <f t="shared" si="1586"/>
        <v>0.82550768698457377</v>
      </c>
      <c r="BM407" s="19">
        <f t="shared" si="1586"/>
        <v>0.55613202340525358</v>
      </c>
      <c r="BN407" s="19">
        <f t="shared" si="1586"/>
        <v>0.24648551235777635</v>
      </c>
      <c r="BO407" s="19">
        <f t="shared" si="1586"/>
        <v>0.51333847980686298</v>
      </c>
      <c r="BP407" s="19">
        <f t="shared" si="1586"/>
        <v>0.38660668799361891</v>
      </c>
      <c r="BQ407" s="19">
        <f t="shared" si="1586"/>
        <v>0.67648656889303505</v>
      </c>
      <c r="BR407" s="19">
        <f t="shared" si="1587"/>
        <v>0.53382578773479294</v>
      </c>
      <c r="BS407" s="19">
        <f t="shared" si="1587"/>
        <v>0.47075326415337304</v>
      </c>
      <c r="BU407" s="16"/>
      <c r="BV407" s="9">
        <f t="shared" si="1588"/>
        <v>2.2128929076705419</v>
      </c>
      <c r="BW407" s="9">
        <f t="shared" si="1589"/>
        <v>0.47075326415337304</v>
      </c>
      <c r="BX407" s="9">
        <f t="shared" si="1590"/>
        <v>0.9159695986727171</v>
      </c>
      <c r="BY407" s="9">
        <f t="shared" si="1591"/>
        <v>0.63420153303740656</v>
      </c>
      <c r="BZ407" s="9">
        <f t="shared" si="1592"/>
        <v>0.81037519772699762</v>
      </c>
      <c r="CA407" s="9">
        <f t="shared" si="1593"/>
        <v>1.0417293121175517</v>
      </c>
      <c r="CB407" s="9">
        <f t="shared" si="1594"/>
        <v>1.0417265595077565</v>
      </c>
      <c r="CC407" s="9"/>
      <c r="CD407" s="9">
        <f t="shared" si="1595"/>
        <v>0.58090932369389525</v>
      </c>
      <c r="CE407" s="9">
        <f t="shared" si="1570"/>
        <v>0.47075450804989682</v>
      </c>
      <c r="CF407" s="3"/>
      <c r="CG407" s="35"/>
      <c r="CH407" s="566">
        <f t="shared" si="1575"/>
        <v>2017</v>
      </c>
      <c r="CI407" s="19">
        <f t="shared" si="1596"/>
        <v>8.1783655397397639E-2</v>
      </c>
      <c r="CJ407" s="19">
        <f t="shared" si="1596"/>
        <v>4.9171282145125741E-3</v>
      </c>
      <c r="CK407" s="19">
        <f t="shared" si="1596"/>
        <v>3.5997867818834994E-4</v>
      </c>
      <c r="CL407" s="19">
        <f t="shared" si="1596"/>
        <v>8.4165730659577773E-7</v>
      </c>
      <c r="CM407" s="19">
        <f t="shared" si="1596"/>
        <v>8.4165730659577773E-7</v>
      </c>
      <c r="CN407" s="19">
        <f t="shared" si="1596"/>
        <v>8.4165730659577773E-7</v>
      </c>
      <c r="CO407" s="19">
        <f t="shared" si="1596"/>
        <v>3.8567571858056662E-2</v>
      </c>
      <c r="CP407" s="19">
        <f t="shared" si="1596"/>
        <v>0.15096293359539076</v>
      </c>
      <c r="CQ407" s="19">
        <f t="shared" si="1596"/>
        <v>5.0076239981778695E-3</v>
      </c>
      <c r="CR407" s="19">
        <f t="shared" si="1596"/>
        <v>0.22333790610809068</v>
      </c>
      <c r="CS407" s="19">
        <f t="shared" si="1597"/>
        <v>0.27658345640811377</v>
      </c>
      <c r="CT407" s="19">
        <f t="shared" si="1597"/>
        <v>1.3247353115008369E-2</v>
      </c>
      <c r="CU407" s="19">
        <f t="shared" si="1597"/>
        <v>6.0100793837485629E-2</v>
      </c>
      <c r="CV407" s="19">
        <f t="shared" si="1597"/>
        <v>8.2902539729705169E-2</v>
      </c>
      <c r="CW407" s="19">
        <f t="shared" si="1597"/>
        <v>2.0618220193308692E-2</v>
      </c>
      <c r="CX407" s="19">
        <f t="shared" si="1597"/>
        <v>7.9019604907830995E-3</v>
      </c>
      <c r="CY407" s="19">
        <f t="shared" si="1597"/>
        <v>9.6796212995368704E-3</v>
      </c>
      <c r="CZ407" s="19">
        <f t="shared" si="1597"/>
        <v>3.1787818206875386E-3</v>
      </c>
      <c r="DA407" s="19">
        <f t="shared" si="1597"/>
        <v>1.5134200928617008E-2</v>
      </c>
      <c r="DB407" s="19">
        <f t="shared" si="1597"/>
        <v>2.4360274279061384E-3</v>
      </c>
      <c r="DC407" s="19">
        <f t="shared" si="1598"/>
        <v>3.2777219271134983E-3</v>
      </c>
      <c r="DF407" s="19">
        <f t="shared" si="1599"/>
        <v>8.4408236944095008E-2</v>
      </c>
      <c r="DG407" s="19">
        <f t="shared" si="1599"/>
        <v>5.6378945244456909E-3</v>
      </c>
      <c r="DH407" s="19">
        <f t="shared" si="1599"/>
        <v>3.8312461574231991E-4</v>
      </c>
      <c r="DI407" s="19">
        <f t="shared" si="1599"/>
        <v>8.3091933029616262E-7</v>
      </c>
      <c r="DJ407" s="19">
        <f t="shared" si="1599"/>
        <v>8.3091933029616262E-7</v>
      </c>
      <c r="DK407" s="19">
        <f t="shared" si="1599"/>
        <v>8.3091933029616262E-7</v>
      </c>
      <c r="DL407" s="19">
        <f t="shared" si="1599"/>
        <v>3.6865714083818335E-2</v>
      </c>
      <c r="DM407" s="19">
        <f t="shared" si="1599"/>
        <v>0.15422902238708408</v>
      </c>
      <c r="DN407" s="19">
        <f t="shared" si="1599"/>
        <v>4.4877058456706514E-3</v>
      </c>
      <c r="DO407" s="19">
        <f t="shared" si="1599"/>
        <v>0.20952498965712787</v>
      </c>
      <c r="DP407" s="19">
        <f t="shared" si="1600"/>
        <v>0.2863012362534168</v>
      </c>
      <c r="DQ407" s="19">
        <f t="shared" si="1600"/>
        <v>1.2107111743261515E-2</v>
      </c>
      <c r="DR407" s="19">
        <f t="shared" si="1600"/>
        <v>6.1936967412469061E-2</v>
      </c>
      <c r="DS407" s="19">
        <f t="shared" si="1600"/>
        <v>8.1292840399007832E-2</v>
      </c>
      <c r="DT407" s="19">
        <f t="shared" si="1600"/>
        <v>2.1115932131358473E-2</v>
      </c>
      <c r="DU407" s="19">
        <f t="shared" si="1600"/>
        <v>7.8696943513042426E-3</v>
      </c>
      <c r="DV407" s="19">
        <f t="shared" si="1600"/>
        <v>7.9330030139562659E-3</v>
      </c>
      <c r="DW407" s="19">
        <f t="shared" si="1600"/>
        <v>3.2501034695518361E-3</v>
      </c>
      <c r="DX407" s="19">
        <f t="shared" si="1600"/>
        <v>1.6098202687392472E-2</v>
      </c>
      <c r="DY407" s="19">
        <f t="shared" si="1600"/>
        <v>2.5741858540999285E-3</v>
      </c>
      <c r="DZ407" s="19">
        <f t="shared" si="1601"/>
        <v>3.2470120400226229E-3</v>
      </c>
      <c r="EA407" s="19">
        <f>SUM(DF407:DZ407)</f>
        <v>0.99926547017181577</v>
      </c>
      <c r="EB407" s="19"/>
      <c r="EC407" s="19">
        <f t="shared" si="1602"/>
        <v>8.447028288647028E-2</v>
      </c>
      <c r="ED407" s="19">
        <f t="shared" si="1602"/>
        <v>5.6420387702141852E-3</v>
      </c>
      <c r="EE407" s="19">
        <f t="shared" si="1602"/>
        <v>3.834062390612223E-4</v>
      </c>
      <c r="EF407" s="19">
        <f t="shared" si="1602"/>
        <v>8.3153011396790547E-7</v>
      </c>
      <c r="EG407" s="19">
        <f t="shared" si="1602"/>
        <v>8.3153011396790547E-7</v>
      </c>
      <c r="EH407" s="19">
        <f t="shared" si="1602"/>
        <v>8.3153011396790547E-7</v>
      </c>
      <c r="EI407" s="19">
        <f t="shared" si="1602"/>
        <v>3.6892812955379682E-2</v>
      </c>
      <c r="EJ407" s="19">
        <f t="shared" si="1602"/>
        <v>0.15434239147737749</v>
      </c>
      <c r="EK407" s="19">
        <f t="shared" si="1602"/>
        <v>4.4910046225244086E-3</v>
      </c>
      <c r="EL407" s="19">
        <f t="shared" si="1602"/>
        <v>0.20967900514074775</v>
      </c>
      <c r="EM407" s="19">
        <f t="shared" si="1603"/>
        <v>0.28651168763410745</v>
      </c>
      <c r="EN407" s="19">
        <f t="shared" si="1603"/>
        <v>1.2116011314970979E-2</v>
      </c>
      <c r="EO407" s="19">
        <f t="shared" si="1603"/>
        <v>6.1982495404168718E-2</v>
      </c>
      <c r="EP407" s="19">
        <f t="shared" si="1603"/>
        <v>8.135259630759599E-2</v>
      </c>
      <c r="EQ407" s="19">
        <f t="shared" si="1603"/>
        <v>2.113145381449812E-2</v>
      </c>
      <c r="ER407" s="19">
        <f t="shared" si="1603"/>
        <v>7.8754791256332619E-3</v>
      </c>
      <c r="ES407" s="19">
        <f t="shared" si="1603"/>
        <v>7.9388343245686745E-3</v>
      </c>
      <c r="ET407" s="19">
        <f t="shared" si="1603"/>
        <v>3.2524925223254304E-3</v>
      </c>
      <c r="EU407" s="19">
        <f t="shared" si="1603"/>
        <v>1.6110035989359776E-2</v>
      </c>
      <c r="EV407" s="19">
        <f t="shared" si="1603"/>
        <v>2.5760780602749312E-3</v>
      </c>
      <c r="EW407" s="19">
        <f t="shared" si="1604"/>
        <v>3.2493988203798584E-3</v>
      </c>
      <c r="EX407" s="19"/>
      <c r="EY407" s="19"/>
      <c r="EZ407" s="19">
        <f t="shared" si="1605"/>
        <v>-0.10124770203718213</v>
      </c>
      <c r="FA407" s="19">
        <f t="shared" si="1605"/>
        <v>-0.31731454102409201</v>
      </c>
      <c r="FB407" s="19">
        <f t="shared" si="1605"/>
        <v>-0.17614172832107733</v>
      </c>
      <c r="FC407" s="19">
        <f t="shared" si="1605"/>
        <v>-1.2666040284337382E-2</v>
      </c>
      <c r="FD407" s="19">
        <f t="shared" si="1605"/>
        <v>-2.3971140756599573E-2</v>
      </c>
      <c r="FE407" s="19">
        <f t="shared" si="1605"/>
        <v>-2.704313856246043E-2</v>
      </c>
      <c r="FF407" s="19">
        <f t="shared" si="1605"/>
        <v>3.0123492936748004E-2</v>
      </c>
      <c r="FG407" s="19">
        <f t="shared" si="1605"/>
        <v>-4.6242695736750966E-2</v>
      </c>
      <c r="FH407" s="19">
        <f t="shared" si="1605"/>
        <v>0.23680726531508492</v>
      </c>
      <c r="FI407" s="19">
        <f t="shared" si="1605"/>
        <v>9.1055712838241792E-2</v>
      </c>
      <c r="FJ407" s="19">
        <f t="shared" si="1606"/>
        <v>-6.7383708130227968E-2</v>
      </c>
      <c r="FK407" s="19">
        <f t="shared" si="1606"/>
        <v>0.18771494704035843</v>
      </c>
      <c r="FL407" s="19">
        <f t="shared" si="1606"/>
        <v>-9.5098474969675176E-2</v>
      </c>
      <c r="FM407" s="19">
        <f t="shared" si="1606"/>
        <v>2.5336201502045252E-2</v>
      </c>
      <c r="FN407" s="19">
        <f t="shared" si="1606"/>
        <v>-0.13460881607352582</v>
      </c>
      <c r="FO407" s="19">
        <f t="shared" si="1606"/>
        <v>-8.8365499943552306E-2</v>
      </c>
      <c r="FP407" s="19">
        <f t="shared" si="1606"/>
        <v>0.34717926420873407</v>
      </c>
      <c r="FQ407" s="19">
        <f t="shared" si="1606"/>
        <v>-9.0617101564568522E-2</v>
      </c>
      <c r="FR407" s="19">
        <f t="shared" si="1606"/>
        <v>-0.15147707415625897</v>
      </c>
      <c r="FS407" s="19">
        <f t="shared" si="1606"/>
        <v>-0.13942263954139925</v>
      </c>
      <c r="FT407" s="19">
        <f t="shared" si="1607"/>
        <v>-1.9333065129001886E-2</v>
      </c>
      <c r="FU407" s="19"/>
      <c r="FV407" s="19"/>
      <c r="FW407" s="19">
        <f>EXP(SUMPRODUCT($EC407:$EW407,EZ407:FT407))</f>
        <v>0.9791342057501794</v>
      </c>
      <c r="FX407" s="19">
        <f>IF(ISERR(FW407),FX406,FW407*FX406)</f>
        <v>0.51794838150124423</v>
      </c>
      <c r="FY407" s="19">
        <f>FX407/FX$410</f>
        <v>0.81037519772699762</v>
      </c>
      <c r="FZ407" s="19"/>
      <c r="GA407" s="19">
        <f>EXP(SUMPRODUCT($EC407:$EW407,DF73:DZ73))</f>
        <v>0.9802163940374865</v>
      </c>
      <c r="GB407" s="19">
        <f>IF(ISERR(GA407),GB406,GA407*GB406)</f>
        <v>0.79375002805852179</v>
      </c>
      <c r="GC407" s="19">
        <f>GB407/GB$410</f>
        <v>0.9159695986727171</v>
      </c>
      <c r="GD407" s="19"/>
      <c r="GE407" s="19">
        <f>EXP(SUMPRODUCT($EC407:$EW407,EC73:EW73))</f>
        <v>0.98968960002955264</v>
      </c>
      <c r="GF407" s="19">
        <f>IF(ISERR(GE407),GF406,GE407*GF406)</f>
        <v>0.58561377737576503</v>
      </c>
      <c r="GG407" s="19">
        <f>GF407/GF$410</f>
        <v>0.63420153303740656</v>
      </c>
      <c r="GH407" s="19"/>
      <c r="GI407" s="132">
        <f>CF73</f>
        <v>2.2128929076705419</v>
      </c>
      <c r="GJ407" s="19">
        <f>FY407*GC407*GG407*GI407</f>
        <v>1.0417293121175517</v>
      </c>
      <c r="GK407" s="19">
        <f>X407/X$410</f>
        <v>1.0417265595077565</v>
      </c>
      <c r="GL407" s="3"/>
      <c r="GM407" s="3"/>
      <c r="GN407" s="5"/>
      <c r="GO407" s="5"/>
      <c r="GS407" s="11"/>
      <c r="GT407" s="11"/>
      <c r="GU407" s="11"/>
      <c r="GV407" s="11"/>
      <c r="GW407" s="11"/>
      <c r="GX407" s="11"/>
      <c r="GY407" s="11"/>
      <c r="GZ407" s="11"/>
      <c r="HA407" s="12"/>
      <c r="HB407" s="12"/>
      <c r="HC407" s="12"/>
      <c r="HD407" s="12"/>
      <c r="HF407" s="12"/>
      <c r="HG407" s="12"/>
      <c r="HH407" s="12"/>
      <c r="HJ407" s="17"/>
      <c r="HL407" s="18"/>
      <c r="HM407" s="9"/>
      <c r="HN407" s="9"/>
      <c r="HO407" s="9"/>
      <c r="HP407" s="9"/>
      <c r="HQ407" s="9"/>
      <c r="HR407" s="9"/>
      <c r="HS407" s="9"/>
      <c r="HT407" s="9"/>
      <c r="HU407" s="9"/>
      <c r="HV407" s="23"/>
      <c r="HX407" s="5"/>
      <c r="HY407" s="5"/>
      <c r="IC407" s="11"/>
      <c r="ID407" s="11"/>
      <c r="IE407" s="11"/>
      <c r="IG407" s="12"/>
      <c r="IH407" s="19"/>
      <c r="II407" s="19"/>
      <c r="IJ407" s="11"/>
      <c r="IK407" s="12"/>
      <c r="IL407" s="12"/>
      <c r="IM407" s="12"/>
      <c r="IN407" s="12"/>
      <c r="IP407" s="12"/>
      <c r="IQ407" s="12"/>
      <c r="IR407" s="12"/>
    </row>
    <row r="408" spans="1:252" hidden="1" x14ac:dyDescent="0.2">
      <c r="B408" s="1"/>
      <c r="W408" s="252"/>
      <c r="X408" s="52"/>
      <c r="Z408" s="19"/>
      <c r="AA408" s="19"/>
      <c r="AB408" s="19"/>
      <c r="AC408" s="19"/>
      <c r="AD408" s="19"/>
      <c r="AE408" s="19"/>
      <c r="AF408" s="19"/>
      <c r="AG408" s="19"/>
      <c r="AH408" s="19"/>
      <c r="AI408" s="19"/>
      <c r="AJ408" s="19"/>
      <c r="AK408" s="19"/>
      <c r="AL408" s="19"/>
      <c r="AM408" s="19"/>
      <c r="AN408" s="19"/>
      <c r="AO408" s="19"/>
      <c r="AP408" s="19"/>
      <c r="AQ408" s="19"/>
      <c r="AR408" s="19"/>
      <c r="AS408" s="19"/>
      <c r="AT408" s="19"/>
      <c r="AU408" s="19"/>
      <c r="AV408" s="19"/>
      <c r="AX408" s="19"/>
      <c r="AY408" s="19"/>
      <c r="AZ408" s="19"/>
      <c r="BA408" s="19"/>
      <c r="BB408" s="19"/>
      <c r="BC408" s="19"/>
      <c r="BD408" s="19"/>
      <c r="BE408" s="19"/>
      <c r="BF408" s="19"/>
      <c r="BG408" s="19"/>
      <c r="BH408" s="19"/>
      <c r="BI408" s="19"/>
      <c r="BJ408" s="19"/>
      <c r="BK408" s="19"/>
      <c r="BL408" s="19"/>
      <c r="BM408" s="19"/>
      <c r="BN408" s="19"/>
      <c r="BO408" s="19"/>
      <c r="BP408" s="19"/>
      <c r="BQ408" s="19"/>
      <c r="BR408" s="19"/>
      <c r="BS408" s="19"/>
      <c r="BU408" s="16"/>
      <c r="BV408" s="16"/>
      <c r="BW408" s="16"/>
      <c r="BX408" s="16"/>
      <c r="BY408" s="16"/>
      <c r="BZ408" s="16"/>
      <c r="CA408" s="16"/>
      <c r="CB408" s="16"/>
      <c r="CC408" s="16"/>
      <c r="CD408" s="16"/>
      <c r="CE408" s="16"/>
      <c r="CF408" s="3"/>
      <c r="CG408" s="35"/>
      <c r="CI408" s="19"/>
      <c r="CJ408" s="19"/>
      <c r="CK408" s="19"/>
      <c r="CL408" s="19"/>
      <c r="CM408" s="19"/>
      <c r="CN408" s="19"/>
      <c r="CO408" s="19"/>
      <c r="CP408" s="19"/>
      <c r="CQ408" s="19"/>
      <c r="CR408" s="19"/>
      <c r="CS408" s="19"/>
      <c r="CT408" s="19"/>
      <c r="CU408" s="19"/>
      <c r="CV408" s="19"/>
      <c r="CW408" s="19"/>
      <c r="CX408" s="19"/>
      <c r="CY408" s="19"/>
      <c r="CZ408" s="19"/>
      <c r="DA408" s="19"/>
      <c r="DB408" s="19"/>
      <c r="DC408" s="19"/>
      <c r="DF408" s="19"/>
      <c r="DG408" s="19"/>
      <c r="DH408" s="19"/>
      <c r="DI408" s="19"/>
      <c r="DJ408" s="19"/>
      <c r="DK408" s="19"/>
      <c r="DL408" s="19"/>
      <c r="DM408" s="19"/>
      <c r="DN408" s="19"/>
      <c r="DO408" s="19"/>
      <c r="DP408" s="19"/>
      <c r="DQ408" s="19"/>
      <c r="DR408" s="19"/>
      <c r="DS408" s="19"/>
      <c r="DT408" s="19"/>
      <c r="DU408" s="19"/>
      <c r="DV408" s="19"/>
      <c r="DW408" s="19"/>
      <c r="DX408" s="19"/>
      <c r="DY408" s="19"/>
      <c r="DZ408" s="19"/>
      <c r="EA408" s="19"/>
      <c r="EB408" s="19"/>
      <c r="EC408" s="19"/>
      <c r="ED408" s="19"/>
      <c r="EE408" s="19"/>
      <c r="EF408" s="19"/>
      <c r="EG408" s="19"/>
      <c r="EH408" s="19"/>
      <c r="EI408" s="19"/>
      <c r="EJ408" s="19"/>
      <c r="EK408" s="19"/>
      <c r="EL408" s="19"/>
      <c r="EM408" s="19"/>
      <c r="EN408" s="19"/>
      <c r="EO408" s="19"/>
      <c r="EP408" s="19"/>
      <c r="EQ408" s="19"/>
      <c r="ER408" s="19"/>
      <c r="ES408" s="19"/>
      <c r="ET408" s="19"/>
      <c r="EU408" s="19"/>
      <c r="EV408" s="19"/>
      <c r="EW408" s="19"/>
      <c r="EX408" s="19"/>
      <c r="EY408" s="19"/>
      <c r="EZ408" s="19"/>
      <c r="FA408" s="19"/>
      <c r="FB408" s="19"/>
      <c r="FC408" s="19"/>
      <c r="FD408" s="19"/>
      <c r="FE408" s="19"/>
      <c r="FF408" s="19"/>
      <c r="FG408" s="19"/>
      <c r="FH408" s="19"/>
      <c r="FI408" s="19"/>
      <c r="FJ408" s="19"/>
      <c r="FK408" s="19"/>
      <c r="FL408" s="19"/>
      <c r="FM408" s="19"/>
      <c r="FN408" s="19"/>
      <c r="FO408" s="19"/>
      <c r="FP408" s="19"/>
      <c r="FQ408" s="19"/>
      <c r="FR408" s="19"/>
      <c r="FS408" s="19"/>
      <c r="FT408" s="19"/>
      <c r="FU408" s="19"/>
      <c r="FV408" s="19"/>
      <c r="FW408" s="19"/>
      <c r="FX408" s="19"/>
      <c r="FY408" s="19"/>
      <c r="FZ408" s="19"/>
      <c r="GA408" s="19"/>
      <c r="GB408" s="19"/>
      <c r="GC408" s="19"/>
      <c r="GD408" s="19"/>
      <c r="GE408" s="19"/>
      <c r="GF408" s="19"/>
      <c r="GG408" s="19"/>
      <c r="GH408" s="19"/>
      <c r="GI408" s="19"/>
      <c r="GJ408" s="19"/>
      <c r="GK408" s="19"/>
      <c r="GL408" s="3"/>
      <c r="GM408" s="3"/>
      <c r="GN408" s="5"/>
      <c r="GO408" s="5"/>
      <c r="GS408" s="11"/>
      <c r="GT408" s="11"/>
      <c r="GU408" s="11"/>
      <c r="GV408" s="11"/>
      <c r="GW408" s="11"/>
      <c r="GX408" s="11"/>
      <c r="GY408" s="11"/>
      <c r="GZ408" s="11"/>
      <c r="HA408" s="12"/>
      <c r="HB408" s="12"/>
      <c r="HC408" s="12"/>
      <c r="HD408" s="12"/>
      <c r="HF408" s="12"/>
      <c r="HG408" s="12"/>
      <c r="HH408" s="12"/>
      <c r="HJ408" s="17"/>
      <c r="HL408" s="18"/>
      <c r="HM408" s="9"/>
      <c r="HN408" s="9"/>
      <c r="HO408" s="9"/>
      <c r="HP408" s="9"/>
      <c r="HQ408" s="9"/>
      <c r="HR408" s="9"/>
      <c r="HS408" s="9"/>
      <c r="HT408" s="9"/>
      <c r="HU408" s="9"/>
      <c r="HV408" s="23"/>
      <c r="HX408" s="5"/>
      <c r="HY408" s="5"/>
      <c r="IC408" s="11"/>
      <c r="ID408" s="11"/>
      <c r="IE408" s="11"/>
      <c r="IG408" s="12"/>
      <c r="IH408" s="19"/>
      <c r="II408" s="19"/>
      <c r="IJ408" s="11"/>
      <c r="IK408" s="12"/>
      <c r="IL408" s="12"/>
      <c r="IM408" s="12"/>
      <c r="IN408" s="12"/>
      <c r="IP408" s="12"/>
      <c r="IQ408" s="12"/>
      <c r="IR408" s="12"/>
    </row>
    <row r="409" spans="1:252" hidden="1" x14ac:dyDescent="0.2">
      <c r="W409" s="252"/>
      <c r="X409" s="52"/>
      <c r="AR409" s="19"/>
      <c r="AS409" s="19"/>
      <c r="AT409" s="19"/>
      <c r="AU409" s="19"/>
      <c r="AV409" s="19"/>
      <c r="AX409" s="19"/>
      <c r="AY409" s="19"/>
      <c r="AZ409" s="19"/>
      <c r="BA409" s="19"/>
      <c r="BB409" s="19"/>
      <c r="BC409" s="19"/>
      <c r="BD409" s="19"/>
      <c r="BE409" s="19"/>
      <c r="BF409" s="19"/>
      <c r="BG409" s="19"/>
      <c r="BH409" s="19"/>
      <c r="BI409" s="19"/>
      <c r="BJ409" s="19"/>
      <c r="BK409" s="19"/>
      <c r="BL409" s="19"/>
      <c r="BM409" s="19"/>
      <c r="BN409" s="19"/>
      <c r="BO409" s="19"/>
      <c r="BP409" s="19"/>
      <c r="BQ409" s="19"/>
      <c r="BR409" s="19"/>
      <c r="BS409" s="19"/>
      <c r="BU409" s="3"/>
      <c r="BW409" s="3"/>
      <c r="BX409" s="16"/>
      <c r="BY409" s="16"/>
      <c r="CG409" s="35"/>
      <c r="CI409" s="19"/>
      <c r="CJ409" s="19"/>
      <c r="CK409" s="19"/>
      <c r="CL409" s="19"/>
      <c r="CM409" s="19"/>
      <c r="CN409" s="19"/>
      <c r="CO409" s="19"/>
      <c r="CP409" s="19"/>
      <c r="CQ409" s="19"/>
      <c r="CR409" s="19"/>
      <c r="CS409" s="19"/>
      <c r="CT409" s="19"/>
      <c r="CU409" s="19"/>
      <c r="CV409" s="19"/>
      <c r="CW409" s="19"/>
      <c r="CX409" s="19"/>
      <c r="CY409" s="19"/>
      <c r="CZ409" s="19"/>
      <c r="DA409" s="19"/>
      <c r="DB409" s="19"/>
      <c r="DC409" s="19"/>
      <c r="GL409" s="3"/>
      <c r="GM409" s="3"/>
      <c r="GO409" s="5"/>
      <c r="HJ409" s="17"/>
      <c r="IJ409" s="11">
        <f t="shared" si="1379"/>
        <v>0</v>
      </c>
    </row>
    <row r="410" spans="1:252" hidden="1" x14ac:dyDescent="0.2">
      <c r="A410" t="s">
        <v>64</v>
      </c>
      <c r="B410" s="1">
        <f>Base_year</f>
        <v>1985</v>
      </c>
      <c r="X410">
        <f>INDEX(X339:X408,base_row,0)</f>
        <v>11405.411661116657</v>
      </c>
      <c r="Z410">
        <f t="shared" ref="Z410:AU410" si="1610">INDEX(Z339:Z400,base_row,0)</f>
        <v>1.2033411333697335</v>
      </c>
      <c r="AA410">
        <f t="shared" si="1610"/>
        <v>1.8420241072477317</v>
      </c>
      <c r="AB410">
        <f t="shared" si="1610"/>
        <v>0.32994713769181838</v>
      </c>
      <c r="AC410">
        <f t="shared" si="1610"/>
        <v>1.4775633144581614E-5</v>
      </c>
      <c r="AD410">
        <f t="shared" si="1610"/>
        <v>1.1797153453282046E-4</v>
      </c>
      <c r="AE410">
        <f t="shared" si="1610"/>
        <v>1.1838398310168083E-4</v>
      </c>
      <c r="AF410">
        <f t="shared" si="1610"/>
        <v>3.3463515314111985</v>
      </c>
      <c r="AG410">
        <f t="shared" si="1610"/>
        <v>11.116806461296644</v>
      </c>
      <c r="AH410">
        <f t="shared" si="1610"/>
        <v>0.29859663874545156</v>
      </c>
      <c r="AI410">
        <f t="shared" si="1610"/>
        <v>3.8710196314448884</v>
      </c>
      <c r="AJ410">
        <f t="shared" si="1610"/>
        <v>3.8533613299005594</v>
      </c>
      <c r="AK410">
        <f t="shared" si="1610"/>
        <v>0.94429918296801085</v>
      </c>
      <c r="AL410">
        <f t="shared" si="1610"/>
        <v>8.6072529320582589</v>
      </c>
      <c r="AM410">
        <f t="shared" si="1610"/>
        <v>8.8000634982348735</v>
      </c>
      <c r="AN410">
        <f t="shared" si="1610"/>
        <v>0.83376484867472112</v>
      </c>
      <c r="AO410">
        <f t="shared" si="1610"/>
        <v>0.47166147527871899</v>
      </c>
      <c r="AP410">
        <f t="shared" si="1610"/>
        <v>1.224196035604411</v>
      </c>
      <c r="AQ410">
        <f t="shared" si="1610"/>
        <v>0.56935883600011317</v>
      </c>
      <c r="AR410" s="19">
        <f t="shared" si="1610"/>
        <v>0.47110594652190818</v>
      </c>
      <c r="AS410" s="19">
        <f t="shared" si="1610"/>
        <v>0.6042276846256408</v>
      </c>
      <c r="AT410" s="19">
        <f t="shared" si="1610"/>
        <v>0.44316508158035217</v>
      </c>
      <c r="AU410" s="19">
        <f t="shared" si="1610"/>
        <v>12.135418107891166</v>
      </c>
      <c r="AV410" s="19"/>
      <c r="AX410" s="19">
        <f t="shared" ref="AX410:BS410" si="1611">INDEX(AX339:AX400,base_row,0)</f>
        <v>1</v>
      </c>
      <c r="AY410" s="19">
        <f t="shared" si="1611"/>
        <v>1</v>
      </c>
      <c r="AZ410" s="19">
        <f t="shared" si="1611"/>
        <v>1</v>
      </c>
      <c r="BA410" s="19">
        <f t="shared" si="1611"/>
        <v>1</v>
      </c>
      <c r="BB410" s="19">
        <f t="shared" si="1611"/>
        <v>1</v>
      </c>
      <c r="BC410" s="19">
        <f t="shared" si="1611"/>
        <v>1</v>
      </c>
      <c r="BD410" s="19">
        <f t="shared" si="1611"/>
        <v>1</v>
      </c>
      <c r="BE410" s="19">
        <f t="shared" si="1611"/>
        <v>1</v>
      </c>
      <c r="BF410" s="19">
        <f t="shared" si="1611"/>
        <v>1</v>
      </c>
      <c r="BG410" s="19">
        <f t="shared" si="1611"/>
        <v>1</v>
      </c>
      <c r="BH410" s="19">
        <f t="shared" si="1611"/>
        <v>1</v>
      </c>
      <c r="BI410" s="19">
        <f t="shared" si="1611"/>
        <v>1</v>
      </c>
      <c r="BJ410" s="19">
        <f t="shared" si="1611"/>
        <v>1</v>
      </c>
      <c r="BK410" s="19">
        <f t="shared" si="1611"/>
        <v>1</v>
      </c>
      <c r="BL410" s="19">
        <f t="shared" si="1611"/>
        <v>1</v>
      </c>
      <c r="BM410" s="19">
        <f t="shared" si="1611"/>
        <v>1</v>
      </c>
      <c r="BN410" s="19">
        <f t="shared" si="1611"/>
        <v>1</v>
      </c>
      <c r="BO410" s="19">
        <f t="shared" si="1611"/>
        <v>1</v>
      </c>
      <c r="BP410" s="19">
        <f t="shared" si="1611"/>
        <v>1</v>
      </c>
      <c r="BQ410" s="19">
        <f t="shared" si="1611"/>
        <v>1</v>
      </c>
      <c r="BR410" s="19">
        <f t="shared" si="1611"/>
        <v>1</v>
      </c>
      <c r="BS410" s="19">
        <f t="shared" si="1611"/>
        <v>1</v>
      </c>
      <c r="BU410" s="3"/>
      <c r="BW410" s="3"/>
      <c r="BX410" s="16"/>
      <c r="BY410" s="16"/>
      <c r="CG410" s="35"/>
      <c r="CI410" s="19">
        <f t="shared" ref="CI410:DC410" si="1612">INDEX(CI339:CI400,base_row,0)</f>
        <v>7.1405505411685791E-2</v>
      </c>
      <c r="CJ410" s="19">
        <f t="shared" si="1612"/>
        <v>1.3690115619286918E-2</v>
      </c>
      <c r="CK410" s="19">
        <f t="shared" si="1612"/>
        <v>2.4436581551881254E-3</v>
      </c>
      <c r="CL410" s="19">
        <f t="shared" si="1612"/>
        <v>8.7677677028458446E-7</v>
      </c>
      <c r="CM410" s="19">
        <f t="shared" si="1612"/>
        <v>8.7677677028458446E-7</v>
      </c>
      <c r="CN410" s="19">
        <f t="shared" si="1612"/>
        <v>8.7677677028458446E-7</v>
      </c>
      <c r="CO410" s="19">
        <f t="shared" si="1612"/>
        <v>2.1814194943936369E-2</v>
      </c>
      <c r="CP410" s="19">
        <f t="shared" si="1612"/>
        <v>0.17687772236264551</v>
      </c>
      <c r="CQ410" s="19">
        <f t="shared" si="1612"/>
        <v>2.3409133022156206E-3</v>
      </c>
      <c r="CR410" s="19">
        <f t="shared" si="1612"/>
        <v>0.22091560174497221</v>
      </c>
      <c r="CS410" s="19">
        <f t="shared" si="1612"/>
        <v>0.17380614850652146</v>
      </c>
      <c r="CT410" s="19">
        <f t="shared" si="1612"/>
        <v>1.1260493049948065E-2</v>
      </c>
      <c r="CU410" s="19">
        <f t="shared" si="1612"/>
        <v>6.9354397605616916E-2</v>
      </c>
      <c r="CV410" s="19">
        <f t="shared" si="1612"/>
        <v>0.16935580607984649</v>
      </c>
      <c r="CW410" s="19">
        <f t="shared" si="1612"/>
        <v>1.9168276568715129E-2</v>
      </c>
      <c r="CX410" s="19">
        <f t="shared" si="1612"/>
        <v>1.039478942959249E-2</v>
      </c>
      <c r="CY410" s="19">
        <f t="shared" si="1612"/>
        <v>4.8038122035597569E-3</v>
      </c>
      <c r="CZ410" s="19">
        <f t="shared" si="1612"/>
        <v>5.5166327611224295E-3</v>
      </c>
      <c r="DA410" s="19">
        <f t="shared" si="1612"/>
        <v>2.0602501665028465E-2</v>
      </c>
      <c r="DB410" s="19">
        <f t="shared" si="1612"/>
        <v>3.2777267456660765E-3</v>
      </c>
      <c r="DC410" s="19">
        <f t="shared" si="1612"/>
        <v>2.9690735141414573E-3</v>
      </c>
      <c r="FX410">
        <f>INDEX(FX339:FX400,base_row,1)</f>
        <v>0.63914638917136835</v>
      </c>
      <c r="GB410">
        <f>INDEX(GB339:GB400,base_row,1)</f>
        <v>0.86656809266235779</v>
      </c>
      <c r="GF410">
        <f>INDEX(GF339:GF400,base_row,1)</f>
        <v>0.92338751464548141</v>
      </c>
      <c r="GL410" s="3"/>
      <c r="GM410" s="3"/>
      <c r="GO410" s="5"/>
      <c r="HJ410" s="17"/>
      <c r="IJ410" s="11">
        <f t="shared" si="1379"/>
        <v>0</v>
      </c>
    </row>
    <row r="411" spans="1:252" hidden="1" x14ac:dyDescent="0.2">
      <c r="A411" t="s">
        <v>64</v>
      </c>
      <c r="B411" s="1">
        <f>Base_year2</f>
        <v>1996</v>
      </c>
      <c r="Z411" s="19">
        <f t="shared" ref="Z411:AU411" si="1613">INDEX(Z339:Z400,base_row2,0)</f>
        <v>1.0397466488709541</v>
      </c>
      <c r="AA411" s="19">
        <f t="shared" si="1613"/>
        <v>1.550165213663359</v>
      </c>
      <c r="AB411" s="19">
        <f t="shared" si="1613"/>
        <v>0.37193671776589149</v>
      </c>
      <c r="AC411" s="19">
        <f t="shared" si="1613"/>
        <v>1.2017033476613765E-5</v>
      </c>
      <c r="AD411" s="19">
        <f t="shared" si="1613"/>
        <v>9.2770374258933382E-5</v>
      </c>
      <c r="AE411" s="19">
        <f t="shared" si="1613"/>
        <v>1.0318536873670002E-4</v>
      </c>
      <c r="AF411" s="19">
        <f t="shared" si="1613"/>
        <v>3.6809720284539433</v>
      </c>
      <c r="AG411" s="19">
        <f t="shared" si="1613"/>
        <v>11.326052750616636</v>
      </c>
      <c r="AH411" s="19">
        <f t="shared" si="1613"/>
        <v>0.36037585791941051</v>
      </c>
      <c r="AI411" s="19">
        <f t="shared" si="1613"/>
        <v>4.8356584189323852</v>
      </c>
      <c r="AJ411" s="19">
        <f t="shared" si="1613"/>
        <v>4.3378935029472929</v>
      </c>
      <c r="AK411" s="19">
        <f t="shared" si="1613"/>
        <v>0.65925865164172026</v>
      </c>
      <c r="AL411" s="19">
        <f t="shared" si="1613"/>
        <v>6.5884184754407267</v>
      </c>
      <c r="AM411" s="19">
        <f t="shared" si="1613"/>
        <v>7.7827638443666407</v>
      </c>
      <c r="AN411" s="19">
        <f t="shared" si="1613"/>
        <v>0.73695121269202857</v>
      </c>
      <c r="AO411" s="19">
        <f t="shared" si="1613"/>
        <v>0.32867051368015049</v>
      </c>
      <c r="AP411" s="19">
        <f t="shared" si="1613"/>
        <v>0.5461180446854873</v>
      </c>
      <c r="AQ411" s="19">
        <f t="shared" si="1613"/>
        <v>0.4651012331786662</v>
      </c>
      <c r="AR411" s="19">
        <f t="shared" si="1613"/>
        <v>0.42140825688432965</v>
      </c>
      <c r="AS411" s="19">
        <f t="shared" si="1613"/>
        <v>0.66583749133839731</v>
      </c>
      <c r="AT411" s="19">
        <f t="shared" si="1613"/>
        <v>0.34508977750416658</v>
      </c>
      <c r="AU411" s="19">
        <f t="shared" si="1613"/>
        <v>10.737700220312629</v>
      </c>
      <c r="AV411" s="19"/>
      <c r="AX411" s="19">
        <f t="shared" ref="AX411:BS411" si="1614">INDEX(AX339:AX400,base_row2,0)</f>
        <v>0.86404978608130567</v>
      </c>
      <c r="AY411" s="19">
        <f t="shared" si="1614"/>
        <v>0.84155533446277486</v>
      </c>
      <c r="AZ411" s="19">
        <f t="shared" si="1614"/>
        <v>1.1272615376142248</v>
      </c>
      <c r="BA411" s="19">
        <f t="shared" si="1614"/>
        <v>0.81330074718459977</v>
      </c>
      <c r="BB411" s="19">
        <f t="shared" si="1614"/>
        <v>0.78637931282587537</v>
      </c>
      <c r="BC411" s="19">
        <f t="shared" si="1614"/>
        <v>0.8716159571018437</v>
      </c>
      <c r="BD411" s="19">
        <f t="shared" si="1614"/>
        <v>1.0999956202753245</v>
      </c>
      <c r="BE411" s="19">
        <f t="shared" si="1614"/>
        <v>1.0188225179639931</v>
      </c>
      <c r="BF411" s="19">
        <f t="shared" si="1614"/>
        <v>1.2068985753942953</v>
      </c>
      <c r="BG411" s="19">
        <f t="shared" si="1614"/>
        <v>1.2491950130274689</v>
      </c>
      <c r="BH411" s="19">
        <f t="shared" si="1614"/>
        <v>1.12574272993476</v>
      </c>
      <c r="BI411" s="19">
        <f t="shared" si="1614"/>
        <v>0.69814595155066794</v>
      </c>
      <c r="BJ411" s="19">
        <f t="shared" si="1614"/>
        <v>0.7654496187630021</v>
      </c>
      <c r="BK411" s="19">
        <f t="shared" si="1614"/>
        <v>0.88439860075188281</v>
      </c>
      <c r="BL411" s="19">
        <f t="shared" si="1614"/>
        <v>0.88388376394545898</v>
      </c>
      <c r="BM411" s="19">
        <f t="shared" si="1614"/>
        <v>0.69683561390280857</v>
      </c>
      <c r="BN411" s="19">
        <f t="shared" si="1614"/>
        <v>0.44610342527033053</v>
      </c>
      <c r="BO411" s="19">
        <f t="shared" si="1614"/>
        <v>0.81688594919526947</v>
      </c>
      <c r="BP411" s="19">
        <f t="shared" si="1614"/>
        <v>0.8945084645938185</v>
      </c>
      <c r="BQ411" s="19">
        <f t="shared" si="1614"/>
        <v>1.1019645545551722</v>
      </c>
      <c r="BR411" s="19">
        <f t="shared" si="1614"/>
        <v>0.77869352042258522</v>
      </c>
      <c r="BS411" s="19">
        <f t="shared" si="1614"/>
        <v>0.88482326071075723</v>
      </c>
      <c r="BU411" s="3"/>
      <c r="BV411" s="19">
        <f t="shared" ref="BV411:CB411" si="1615">INDEX(BV339:BV400,base_row2,1)</f>
        <v>1.4128683028849109</v>
      </c>
      <c r="BW411" s="19">
        <f t="shared" si="1615"/>
        <v>0.88482326071075723</v>
      </c>
      <c r="BX411" s="19">
        <f t="shared" si="1615"/>
        <v>0.95926443912109061</v>
      </c>
      <c r="BY411" s="19">
        <f t="shared" si="1615"/>
        <v>0.90604352325093551</v>
      </c>
      <c r="BZ411" s="19">
        <f t="shared" si="1615"/>
        <v>1.018050506108559</v>
      </c>
      <c r="CA411" s="19">
        <f t="shared" si="1615"/>
        <v>1.2501393095998889</v>
      </c>
      <c r="CB411" s="19">
        <f t="shared" si="1615"/>
        <v>1.2501387387135006</v>
      </c>
      <c r="CC411" s="19"/>
      <c r="CD411" s="19">
        <f>INDEX(CD339:CD400,base_row2,1)</f>
        <v>0.86913533215060546</v>
      </c>
      <c r="CG411" s="35"/>
      <c r="CI411" s="19">
        <f t="shared" ref="CI411:DC411" si="1616">INDEX(CI340:CI409,base_row2,0)</f>
        <v>6.0911397479843928E-2</v>
      </c>
      <c r="CJ411" s="19">
        <f t="shared" si="1616"/>
        <v>1.1974008836104251E-2</v>
      </c>
      <c r="CK411" s="19">
        <f t="shared" si="1616"/>
        <v>2.4085281911417991E-3</v>
      </c>
      <c r="CL411" s="19">
        <f t="shared" si="1616"/>
        <v>7.0199875945947933E-7</v>
      </c>
      <c r="CM411" s="19">
        <f t="shared" si="1616"/>
        <v>7.0199875945947933E-7</v>
      </c>
      <c r="CN411" s="19">
        <f t="shared" si="1616"/>
        <v>7.0199875945947933E-7</v>
      </c>
      <c r="CO411" s="19">
        <f t="shared" si="1616"/>
        <v>2.4656154355954123E-2</v>
      </c>
      <c r="CP411" s="19">
        <f t="shared" si="1616"/>
        <v>0.17160128772803757</v>
      </c>
      <c r="CQ411" s="19">
        <f t="shared" si="1616"/>
        <v>2.8507026939175359E-3</v>
      </c>
      <c r="CR411" s="19">
        <f t="shared" si="1616"/>
        <v>0.24325598004788274</v>
      </c>
      <c r="CS411" s="19">
        <f t="shared" si="1616"/>
        <v>0.217897195634186</v>
      </c>
      <c r="CT411" s="19">
        <f t="shared" si="1616"/>
        <v>9.4980574067995479E-3</v>
      </c>
      <c r="CU411" s="19">
        <f t="shared" si="1616"/>
        <v>5.4859837342243603E-2</v>
      </c>
      <c r="CV411" s="19">
        <f t="shared" si="1616"/>
        <v>0.14267540915301655</v>
      </c>
      <c r="CW411" s="19">
        <f t="shared" si="1616"/>
        <v>1.6474608924205252E-2</v>
      </c>
      <c r="CX411" s="19">
        <f t="shared" si="1616"/>
        <v>7.4718432318686741E-3</v>
      </c>
      <c r="CY411" s="19">
        <f t="shared" si="1616"/>
        <v>4.6064539140301198E-3</v>
      </c>
      <c r="CZ411" s="19">
        <f t="shared" si="1616"/>
        <v>4.1311719362041137E-3</v>
      </c>
      <c r="DA411" s="19">
        <f t="shared" si="1616"/>
        <v>1.8128164239048714E-2</v>
      </c>
      <c r="DB411" s="19">
        <f t="shared" si="1616"/>
        <v>3.6262997197190967E-3</v>
      </c>
      <c r="DC411" s="19">
        <f t="shared" si="1616"/>
        <v>2.9707931695179268E-3</v>
      </c>
      <c r="GM411" s="3"/>
      <c r="GN411" s="3"/>
      <c r="HJ411" s="17"/>
      <c r="IJ411" s="11">
        <f t="shared" si="1379"/>
        <v>0</v>
      </c>
    </row>
    <row r="412" spans="1:252" s="304" customFormat="1" x14ac:dyDescent="0.2">
      <c r="B412" s="1"/>
      <c r="Z412" s="19"/>
      <c r="AA412" s="19"/>
      <c r="AB412" s="19"/>
      <c r="AC412" s="19"/>
      <c r="AD412" s="19"/>
      <c r="AE412" s="19"/>
      <c r="AF412" s="19"/>
      <c r="AG412" s="19"/>
      <c r="AH412" s="19"/>
      <c r="AI412" s="19"/>
      <c r="AJ412" s="19"/>
      <c r="AK412" s="19"/>
      <c r="AL412" s="19"/>
      <c r="AM412" s="19"/>
      <c r="AN412" s="19"/>
      <c r="AO412" s="19"/>
      <c r="AP412" s="19"/>
      <c r="AQ412" s="19"/>
      <c r="AR412" s="19"/>
      <c r="AS412" s="19"/>
      <c r="AT412" s="19"/>
      <c r="AU412" s="19"/>
      <c r="AV412" s="19"/>
      <c r="AX412" s="19"/>
      <c r="AY412" s="19"/>
      <c r="AZ412" s="19"/>
      <c r="BA412" s="19"/>
      <c r="BB412" s="19"/>
      <c r="BC412" s="19"/>
      <c r="BD412" s="19"/>
      <c r="BE412" s="19"/>
      <c r="BF412" s="19"/>
      <c r="BG412" s="19"/>
      <c r="BH412" s="19"/>
      <c r="BI412" s="19"/>
      <c r="BJ412" s="19"/>
      <c r="BK412" s="19"/>
      <c r="BL412" s="19"/>
      <c r="BM412" s="19"/>
      <c r="BN412" s="19"/>
      <c r="BO412" s="19"/>
      <c r="BP412" s="19"/>
      <c r="BQ412" s="19"/>
      <c r="BR412" s="19"/>
      <c r="BS412" s="19"/>
      <c r="BU412" s="3"/>
      <c r="BV412" s="19"/>
      <c r="BW412" s="19"/>
      <c r="BX412" s="19"/>
      <c r="BY412" s="19"/>
      <c r="BZ412" s="19"/>
      <c r="CA412" s="19"/>
      <c r="CB412" s="19"/>
      <c r="CC412" s="19"/>
      <c r="CD412" s="19"/>
      <c r="CG412" s="35"/>
      <c r="CI412" s="19"/>
      <c r="CJ412" s="19"/>
      <c r="CK412" s="19"/>
      <c r="CL412" s="19"/>
      <c r="CM412" s="19"/>
      <c r="CN412" s="19"/>
      <c r="CO412" s="19"/>
      <c r="CP412" s="19"/>
      <c r="CQ412" s="19"/>
      <c r="CR412" s="19"/>
      <c r="CS412" s="19"/>
      <c r="CT412" s="19"/>
      <c r="CU412" s="19"/>
      <c r="CV412" s="19"/>
      <c r="CW412" s="19"/>
      <c r="CX412" s="19"/>
      <c r="CY412" s="19"/>
      <c r="CZ412" s="19"/>
      <c r="DA412" s="19"/>
      <c r="DB412" s="19"/>
      <c r="DC412" s="19"/>
      <c r="GM412" s="3"/>
      <c r="GN412" s="3"/>
      <c r="HJ412" s="17"/>
      <c r="IJ412" s="11"/>
    </row>
    <row r="413" spans="1:252" s="304" customFormat="1" x14ac:dyDescent="0.2">
      <c r="B413" s="1"/>
      <c r="Z413" s="19"/>
      <c r="AA413" s="19"/>
      <c r="AB413" s="19"/>
      <c r="AC413" s="19"/>
      <c r="AD413" s="19"/>
      <c r="AE413" s="19"/>
      <c r="AF413" s="19"/>
      <c r="AG413" s="19"/>
      <c r="AH413" s="19"/>
      <c r="AI413" s="19"/>
      <c r="AJ413" s="19"/>
      <c r="AK413" s="19"/>
      <c r="AL413" s="19"/>
      <c r="AM413" s="19"/>
      <c r="AN413" s="19"/>
      <c r="AO413" s="19"/>
      <c r="AP413" s="19"/>
      <c r="AQ413" s="19"/>
      <c r="AR413" s="19"/>
      <c r="AS413" s="19"/>
      <c r="AT413" s="19"/>
      <c r="AU413" s="19"/>
      <c r="AV413" s="19"/>
      <c r="AX413" s="19"/>
      <c r="AY413" s="19"/>
      <c r="AZ413" s="19"/>
      <c r="BA413" s="19"/>
      <c r="BB413" s="19"/>
      <c r="BC413" s="19"/>
      <c r="BD413" s="19"/>
      <c r="BE413" s="19"/>
      <c r="BF413" s="19"/>
      <c r="BG413" s="19"/>
      <c r="BH413" s="19"/>
      <c r="BI413" s="19"/>
      <c r="BJ413" s="19"/>
      <c r="BK413" s="19"/>
      <c r="BL413" s="19"/>
      <c r="BM413" s="19"/>
      <c r="BN413" s="19"/>
      <c r="BO413" s="19"/>
      <c r="BP413" s="19"/>
      <c r="BQ413" s="19"/>
      <c r="BR413" s="19"/>
      <c r="BS413" s="19"/>
      <c r="BU413" s="3"/>
      <c r="BV413" s="19"/>
      <c r="BW413" s="19"/>
      <c r="BX413" s="19"/>
      <c r="BY413" s="19"/>
      <c r="BZ413" s="19"/>
      <c r="CA413" s="19"/>
      <c r="CB413" s="19"/>
      <c r="CC413" s="19"/>
      <c r="CD413" s="19"/>
      <c r="CG413" s="35"/>
      <c r="CI413" s="19"/>
      <c r="CJ413" s="19"/>
      <c r="CK413" s="19"/>
      <c r="CL413" s="19"/>
      <c r="CM413" s="19"/>
      <c r="CN413" s="19"/>
      <c r="CO413" s="19"/>
      <c r="CP413" s="19"/>
      <c r="CQ413" s="19"/>
      <c r="CR413" s="19"/>
      <c r="CS413" s="19"/>
      <c r="CT413" s="19"/>
      <c r="CU413" s="19"/>
      <c r="CV413" s="19"/>
      <c r="CW413" s="19"/>
      <c r="CX413" s="19"/>
      <c r="CY413" s="19"/>
      <c r="CZ413" s="19"/>
      <c r="DA413" s="19"/>
      <c r="DB413" s="19"/>
      <c r="DC413" s="19"/>
      <c r="GM413" s="3"/>
      <c r="GN413" s="3"/>
      <c r="HJ413" s="17"/>
      <c r="IJ413" s="11"/>
    </row>
    <row r="414" spans="1:252" s="304" customFormat="1" x14ac:dyDescent="0.2">
      <c r="B414" s="1"/>
      <c r="X414" s="304">
        <f>X401/X$375</f>
        <v>1.0224927498928731</v>
      </c>
      <c r="Z414" s="19"/>
      <c r="AA414" s="19"/>
      <c r="AB414" s="19"/>
      <c r="AC414" s="19"/>
      <c r="AD414" s="19"/>
      <c r="AE414" s="19"/>
      <c r="AF414" s="19"/>
      <c r="AG414" s="19"/>
      <c r="AH414" s="19"/>
      <c r="AI414" s="19"/>
      <c r="AJ414" s="19"/>
      <c r="AK414" s="19"/>
      <c r="AL414" s="19"/>
      <c r="AM414" s="19"/>
      <c r="AN414" s="19"/>
      <c r="AO414" s="19"/>
      <c r="AP414" s="19"/>
      <c r="AQ414" s="19"/>
      <c r="AR414" s="19"/>
      <c r="AS414" s="19"/>
      <c r="AT414" s="19"/>
      <c r="AU414" s="19"/>
      <c r="AV414" s="19"/>
      <c r="AX414" s="19"/>
      <c r="AY414" s="19"/>
      <c r="AZ414" s="19"/>
      <c r="BA414" s="19"/>
      <c r="BB414" s="19"/>
      <c r="BC414" s="19"/>
      <c r="BD414" s="19"/>
      <c r="BE414" s="19"/>
      <c r="BF414" s="19"/>
      <c r="BG414" s="19"/>
      <c r="BH414" s="19"/>
      <c r="BI414" s="19"/>
      <c r="BJ414" s="19"/>
      <c r="BK414" s="19"/>
      <c r="BL414" s="19"/>
      <c r="BM414" s="19"/>
      <c r="BN414" s="19"/>
      <c r="BO414" s="19"/>
      <c r="BP414" s="19"/>
      <c r="BQ414" s="19"/>
      <c r="BR414" s="19"/>
      <c r="BS414" s="19"/>
      <c r="BU414" s="3"/>
      <c r="BV414" s="19"/>
      <c r="BW414" s="19"/>
      <c r="BX414" s="19"/>
      <c r="BY414" s="19"/>
      <c r="BZ414" s="19"/>
      <c r="CA414" s="19"/>
      <c r="CB414" s="19"/>
      <c r="CC414" s="19"/>
      <c r="CD414" s="19"/>
      <c r="CG414" s="35"/>
      <c r="CI414" s="19"/>
      <c r="CJ414" s="19"/>
      <c r="CK414" s="19"/>
      <c r="CL414" s="19"/>
      <c r="CM414" s="19"/>
      <c r="CN414" s="19"/>
      <c r="CO414" s="19"/>
      <c r="CP414" s="19"/>
      <c r="CQ414" s="19"/>
      <c r="CR414" s="19"/>
      <c r="CS414" s="19"/>
      <c r="CT414" s="19"/>
      <c r="CU414" s="19"/>
      <c r="CV414" s="19"/>
      <c r="CW414" s="19"/>
      <c r="CX414" s="19"/>
      <c r="CY414" s="19"/>
      <c r="CZ414" s="19"/>
      <c r="DA414" s="19"/>
      <c r="DB414" s="19"/>
      <c r="DC414" s="19"/>
      <c r="GM414" s="3"/>
      <c r="GN414" s="3"/>
      <c r="HJ414" s="17"/>
      <c r="IJ414" s="11"/>
    </row>
    <row r="415" spans="1:252" s="304" customFormat="1" x14ac:dyDescent="0.2">
      <c r="B415" s="1"/>
      <c r="X415" s="566">
        <f>X402/X$375</f>
        <v>0.96595452213364086</v>
      </c>
      <c r="Z415" s="19"/>
      <c r="AA415" s="19"/>
      <c r="AB415" s="19"/>
      <c r="AC415" s="19"/>
      <c r="AD415" s="19"/>
      <c r="AE415" s="19"/>
      <c r="AF415" s="19"/>
      <c r="AG415" s="19"/>
      <c r="AH415" s="19"/>
      <c r="AI415" s="19"/>
      <c r="AJ415" s="19"/>
      <c r="AK415" s="19"/>
      <c r="AL415" s="19"/>
      <c r="AM415" s="19"/>
      <c r="AN415" s="19"/>
      <c r="AO415" s="19"/>
      <c r="AP415" s="19"/>
      <c r="AQ415" s="19"/>
      <c r="AR415" s="19"/>
      <c r="AS415" s="19"/>
      <c r="AT415" s="19"/>
      <c r="AU415" s="19"/>
      <c r="AV415" s="19"/>
      <c r="AX415" s="19"/>
      <c r="AY415" s="19"/>
      <c r="AZ415" s="19"/>
      <c r="BA415" s="19"/>
      <c r="BB415" s="19"/>
      <c r="BC415" s="19"/>
      <c r="BD415" s="19"/>
      <c r="BE415" s="19"/>
      <c r="BF415" s="19"/>
      <c r="BG415" s="19"/>
      <c r="BH415" s="19"/>
      <c r="BI415" s="19"/>
      <c r="BJ415" s="19"/>
      <c r="BK415" s="19"/>
      <c r="BL415" s="19"/>
      <c r="BM415" s="19"/>
      <c r="BN415" s="19"/>
      <c r="BO415" s="19"/>
      <c r="BP415" s="19"/>
      <c r="BQ415" s="19"/>
      <c r="BR415" s="19"/>
      <c r="BS415" s="19"/>
      <c r="BU415" s="3"/>
      <c r="BV415" s="19"/>
      <c r="BW415" s="19"/>
      <c r="BX415" s="19"/>
      <c r="BY415" s="19"/>
      <c r="BZ415" s="19"/>
      <c r="CA415" s="19"/>
      <c r="CB415" s="19"/>
      <c r="CC415" s="19"/>
      <c r="CD415" s="19"/>
      <c r="CG415" s="35"/>
      <c r="CI415" s="19"/>
      <c r="CJ415" s="19"/>
      <c r="CK415" s="19"/>
      <c r="CL415" s="19"/>
      <c r="CM415" s="19"/>
      <c r="CN415" s="19"/>
      <c r="CO415" s="19"/>
      <c r="CP415" s="19"/>
      <c r="CQ415" s="19"/>
      <c r="CR415" s="19"/>
      <c r="CS415" s="19"/>
      <c r="CT415" s="19"/>
      <c r="CU415" s="19"/>
      <c r="CV415" s="19"/>
      <c r="CW415" s="19"/>
      <c r="CX415" s="19"/>
      <c r="CY415" s="19"/>
      <c r="CZ415" s="19"/>
      <c r="DA415" s="19"/>
      <c r="DB415" s="19"/>
      <c r="DC415" s="19"/>
      <c r="GM415" s="3"/>
      <c r="GN415" s="3"/>
      <c r="HJ415" s="17"/>
      <c r="IJ415" s="11"/>
    </row>
    <row r="416" spans="1:252" s="304" customFormat="1" x14ac:dyDescent="0.2">
      <c r="B416" s="1"/>
      <c r="X416" s="566">
        <f>X403/X$375</f>
        <v>1.0459729519775698</v>
      </c>
      <c r="Z416" s="19"/>
      <c r="AA416" s="19"/>
      <c r="AB416" s="19"/>
      <c r="AC416" s="19"/>
      <c r="AD416" s="19"/>
      <c r="AE416" s="19"/>
      <c r="AF416" s="19"/>
      <c r="AG416" s="19"/>
      <c r="AH416" s="19"/>
      <c r="AI416" s="19"/>
      <c r="AJ416" s="19"/>
      <c r="AK416" s="19"/>
      <c r="AL416" s="19"/>
      <c r="AM416" s="19"/>
      <c r="AN416" s="19"/>
      <c r="AO416" s="19"/>
      <c r="AP416" s="19"/>
      <c r="AQ416" s="19"/>
      <c r="AR416" s="19"/>
      <c r="AS416" s="19"/>
      <c r="AT416" s="19"/>
      <c r="AU416" s="19"/>
      <c r="AV416" s="19"/>
      <c r="AX416" s="19"/>
      <c r="AY416" s="19"/>
      <c r="AZ416" s="19"/>
      <c r="BA416" s="19"/>
      <c r="BB416" s="19"/>
      <c r="BC416" s="19"/>
      <c r="BD416" s="19"/>
      <c r="BE416" s="19"/>
      <c r="BF416" s="19"/>
      <c r="BG416" s="19"/>
      <c r="BH416" s="19"/>
      <c r="BI416" s="19"/>
      <c r="BJ416" s="19"/>
      <c r="BK416" s="19"/>
      <c r="BL416" s="19"/>
      <c r="BM416" s="19"/>
      <c r="BN416" s="19"/>
      <c r="BO416" s="19"/>
      <c r="BP416" s="19"/>
      <c r="BQ416" s="19"/>
      <c r="BR416" s="19"/>
      <c r="BS416" s="19"/>
      <c r="BU416" s="3"/>
      <c r="BV416" s="19"/>
      <c r="BW416" s="19"/>
      <c r="BX416" s="19"/>
      <c r="BY416" s="19"/>
      <c r="BZ416" s="19"/>
      <c r="CA416" s="19"/>
      <c r="CB416" s="19"/>
      <c r="CC416" s="19"/>
      <c r="CD416" s="19"/>
      <c r="CG416" s="35"/>
      <c r="CI416" s="19"/>
      <c r="CJ416" s="19"/>
      <c r="CK416" s="19"/>
      <c r="CL416" s="19"/>
      <c r="CM416" s="19"/>
      <c r="CN416" s="19"/>
      <c r="CO416" s="19"/>
      <c r="CP416" s="19"/>
      <c r="CQ416" s="19"/>
      <c r="CR416" s="19"/>
      <c r="CS416" s="19"/>
      <c r="CT416" s="19"/>
      <c r="CU416" s="19"/>
      <c r="CV416" s="19"/>
      <c r="CW416" s="19"/>
      <c r="CX416" s="19"/>
      <c r="CY416" s="19"/>
      <c r="CZ416" s="19"/>
      <c r="DA416" s="19"/>
      <c r="DB416" s="19"/>
      <c r="DC416" s="19"/>
      <c r="GM416" s="3"/>
      <c r="GN416" s="3"/>
      <c r="HJ416" s="17"/>
      <c r="IJ416" s="11"/>
    </row>
    <row r="417" spans="1:244" s="304" customFormat="1" x14ac:dyDescent="0.2">
      <c r="B417" s="1"/>
      <c r="X417" s="566">
        <f>X404/X$375</f>
        <v>1.0785257354573781</v>
      </c>
      <c r="Z417" s="19"/>
      <c r="AA417" s="19"/>
      <c r="AB417" s="19"/>
      <c r="AC417" s="19"/>
      <c r="AD417" s="19"/>
      <c r="AE417" s="19"/>
      <c r="AF417" s="19"/>
      <c r="AG417" s="19"/>
      <c r="AH417" s="19"/>
      <c r="AI417" s="19"/>
      <c r="AJ417" s="19"/>
      <c r="AK417" s="19"/>
      <c r="AL417" s="19"/>
      <c r="AM417" s="19"/>
      <c r="AN417" s="19"/>
      <c r="AO417" s="19"/>
      <c r="AP417" s="19"/>
      <c r="AQ417" s="19"/>
      <c r="AR417" s="19"/>
      <c r="AS417" s="19"/>
      <c r="AT417" s="19"/>
      <c r="AU417" s="19"/>
      <c r="AV417" s="19"/>
      <c r="AX417" s="19"/>
      <c r="AY417" s="19"/>
      <c r="AZ417" s="19"/>
      <c r="BA417" s="19"/>
      <c r="BB417" s="19"/>
      <c r="BC417" s="19"/>
      <c r="BD417" s="19"/>
      <c r="BE417" s="19"/>
      <c r="BF417" s="19"/>
      <c r="BG417" s="19"/>
      <c r="BH417" s="19"/>
      <c r="BI417" s="19"/>
      <c r="BJ417" s="19"/>
      <c r="BK417" s="19"/>
      <c r="BL417" s="19"/>
      <c r="BM417" s="19"/>
      <c r="BN417" s="19"/>
      <c r="BO417" s="19"/>
      <c r="BP417" s="19"/>
      <c r="BQ417" s="19"/>
      <c r="BR417" s="19"/>
      <c r="BS417" s="19"/>
      <c r="BU417" s="3"/>
      <c r="BV417" s="19"/>
      <c r="BW417" s="19"/>
      <c r="BX417" s="19"/>
      <c r="BY417" s="19"/>
      <c r="BZ417" s="19"/>
      <c r="CA417" s="19"/>
      <c r="CB417" s="19"/>
      <c r="CC417" s="19"/>
      <c r="CD417" s="19"/>
      <c r="CG417" s="35"/>
      <c r="CI417" s="19"/>
      <c r="CJ417" s="19"/>
      <c r="CK417" s="19"/>
      <c r="CL417" s="19"/>
      <c r="CM417" s="19"/>
      <c r="CN417" s="19"/>
      <c r="CO417" s="19"/>
      <c r="CP417" s="19"/>
      <c r="CQ417" s="19"/>
      <c r="CR417" s="19"/>
      <c r="CS417" s="19"/>
      <c r="CT417" s="19"/>
      <c r="CU417" s="19"/>
      <c r="CV417" s="19"/>
      <c r="CW417" s="19"/>
      <c r="CX417" s="19"/>
      <c r="CY417" s="19"/>
      <c r="CZ417" s="19"/>
      <c r="DA417" s="19"/>
      <c r="DB417" s="19"/>
      <c r="DC417" s="19"/>
      <c r="GM417" s="3"/>
      <c r="GN417" s="3"/>
      <c r="HJ417" s="17"/>
      <c r="IJ417" s="11"/>
    </row>
    <row r="418" spans="1:244" s="304" customFormat="1" x14ac:dyDescent="0.2">
      <c r="B418" s="1"/>
      <c r="Z418" s="19"/>
      <c r="AA418" s="19"/>
      <c r="AB418" s="19"/>
      <c r="AC418" s="19"/>
      <c r="AD418" s="19"/>
      <c r="AE418" s="19"/>
      <c r="AF418" s="19"/>
      <c r="AG418" s="19"/>
      <c r="AH418" s="19"/>
      <c r="AI418" s="19"/>
      <c r="AJ418" s="19"/>
      <c r="AK418" s="19"/>
      <c r="AL418" s="19"/>
      <c r="AM418" s="19"/>
      <c r="AN418" s="19"/>
      <c r="AO418" s="19"/>
      <c r="AP418" s="19"/>
      <c r="AQ418" s="19"/>
      <c r="AR418" s="19"/>
      <c r="AS418" s="19"/>
      <c r="AT418" s="19"/>
      <c r="AU418" s="19"/>
      <c r="AV418" s="19"/>
      <c r="AX418" s="19"/>
      <c r="AY418" s="19"/>
      <c r="AZ418" s="19"/>
      <c r="BA418" s="19"/>
      <c r="BB418" s="19"/>
      <c r="BC418" s="19"/>
      <c r="BD418" s="19"/>
      <c r="BE418" s="19"/>
      <c r="BF418" s="19"/>
      <c r="BG418" s="19"/>
      <c r="BH418" s="19"/>
      <c r="BI418" s="19"/>
      <c r="BJ418" s="19"/>
      <c r="BK418" s="19"/>
      <c r="BL418" s="19"/>
      <c r="BM418" s="19"/>
      <c r="BN418" s="19"/>
      <c r="BO418" s="19"/>
      <c r="BP418" s="19"/>
      <c r="BQ418" s="19"/>
      <c r="BR418" s="19"/>
      <c r="BS418" s="19"/>
      <c r="BU418" s="3"/>
      <c r="BV418" s="19"/>
      <c r="BW418" s="19"/>
      <c r="BX418" s="19"/>
      <c r="BY418" s="19"/>
      <c r="BZ418" s="19"/>
      <c r="CA418" s="19"/>
      <c r="CB418" s="19"/>
      <c r="CC418" s="19"/>
      <c r="CD418" s="19"/>
      <c r="CG418" s="35"/>
      <c r="CI418" s="19"/>
      <c r="CJ418" s="19"/>
      <c r="CK418" s="19"/>
      <c r="CL418" s="19"/>
      <c r="CM418" s="19"/>
      <c r="CN418" s="19"/>
      <c r="CO418" s="19"/>
      <c r="CP418" s="19"/>
      <c r="CQ418" s="19"/>
      <c r="CR418" s="19"/>
      <c r="CS418" s="19"/>
      <c r="CT418" s="19"/>
      <c r="CU418" s="19"/>
      <c r="CV418" s="19"/>
      <c r="CW418" s="19"/>
      <c r="CX418" s="19"/>
      <c r="CY418" s="19"/>
      <c r="CZ418" s="19"/>
      <c r="DA418" s="19"/>
      <c r="DB418" s="19"/>
      <c r="DC418" s="19"/>
      <c r="GM418" s="3"/>
      <c r="GN418" s="3"/>
      <c r="HJ418" s="17"/>
      <c r="IJ418" s="11"/>
    </row>
    <row r="419" spans="1:244" s="304" customFormat="1" x14ac:dyDescent="0.2">
      <c r="B419" s="1"/>
      <c r="Z419" s="19"/>
      <c r="AA419" s="19"/>
      <c r="AB419" s="19"/>
      <c r="AC419" s="19"/>
      <c r="AD419" s="19"/>
      <c r="AE419" s="19"/>
      <c r="AF419" s="19"/>
      <c r="AG419" s="19"/>
      <c r="AH419" s="19"/>
      <c r="AI419" s="19"/>
      <c r="AJ419" s="19"/>
      <c r="AK419" s="19"/>
      <c r="AL419" s="19"/>
      <c r="AM419" s="19"/>
      <c r="AN419" s="19"/>
      <c r="AO419" s="19"/>
      <c r="AP419" s="19"/>
      <c r="AQ419" s="19"/>
      <c r="AR419" s="19"/>
      <c r="AS419" s="19"/>
      <c r="AT419" s="19"/>
      <c r="AU419" s="19"/>
      <c r="AV419" s="19"/>
      <c r="BU419" s="3"/>
      <c r="BV419" s="19"/>
      <c r="BW419" s="19"/>
      <c r="BX419" s="19"/>
      <c r="BY419" s="19"/>
      <c r="BZ419" s="19"/>
      <c r="CA419" s="19"/>
      <c r="CB419" s="19"/>
      <c r="CC419" s="19"/>
      <c r="CD419" s="19"/>
      <c r="CG419" s="35"/>
      <c r="CI419" s="19"/>
      <c r="CJ419" s="19"/>
      <c r="CK419" s="19"/>
      <c r="CL419" s="19"/>
      <c r="CM419" s="19"/>
      <c r="CN419" s="19"/>
      <c r="CO419" s="19"/>
      <c r="CP419" s="19"/>
      <c r="CQ419" s="19"/>
      <c r="CR419" s="19"/>
      <c r="CS419" s="19"/>
      <c r="CT419" s="19"/>
      <c r="CU419" s="19"/>
      <c r="CV419" s="19"/>
      <c r="CW419" s="19"/>
      <c r="CX419" s="19"/>
      <c r="CY419" s="19"/>
      <c r="CZ419" s="19"/>
      <c r="DA419" s="19"/>
      <c r="DB419" s="19"/>
      <c r="DC419" s="19"/>
      <c r="GM419" s="3"/>
      <c r="GN419" s="3"/>
      <c r="HJ419" s="17"/>
      <c r="IJ419" s="11"/>
    </row>
    <row r="420" spans="1:244" s="304" customFormat="1" x14ac:dyDescent="0.2">
      <c r="B420" s="1"/>
      <c r="Z420" s="19"/>
      <c r="AA420" s="19"/>
      <c r="AB420" s="19"/>
      <c r="AC420" s="19"/>
      <c r="AD420" s="19"/>
      <c r="AE420" s="19"/>
      <c r="AF420" s="19"/>
      <c r="AG420" s="19"/>
      <c r="AH420" s="19"/>
      <c r="AI420" s="19"/>
      <c r="AJ420" s="19"/>
      <c r="AK420" s="19"/>
      <c r="AL420" s="19"/>
      <c r="AM420" s="19"/>
      <c r="AN420" s="19"/>
      <c r="AO420" s="19"/>
      <c r="AP420" s="19"/>
      <c r="AQ420" s="19"/>
      <c r="AR420" s="19"/>
      <c r="AS420" s="19"/>
      <c r="AT420" s="19"/>
      <c r="AU420" s="19"/>
      <c r="AV420" s="19"/>
      <c r="BU420" s="3"/>
      <c r="BV420" s="19"/>
      <c r="BW420" s="19"/>
      <c r="BX420" s="19"/>
      <c r="BY420" s="19"/>
      <c r="BZ420" s="19"/>
      <c r="CA420" s="19"/>
      <c r="CB420" s="19"/>
      <c r="CC420" s="19"/>
      <c r="CD420" s="19"/>
      <c r="CG420" s="35"/>
      <c r="CI420" s="19"/>
      <c r="CJ420" s="19"/>
      <c r="CK420" s="19"/>
      <c r="CL420" s="19"/>
      <c r="CM420" s="19"/>
      <c r="CN420" s="19"/>
      <c r="CO420" s="19"/>
      <c r="CP420" s="19"/>
      <c r="CQ420" s="19"/>
      <c r="CR420" s="19"/>
      <c r="CS420" s="19"/>
      <c r="CT420" s="19"/>
      <c r="CU420" s="19"/>
      <c r="CV420" s="19"/>
      <c r="CW420" s="19"/>
      <c r="CX420" s="19"/>
      <c r="CY420" s="19"/>
      <c r="CZ420" s="19"/>
      <c r="DA420" s="19"/>
      <c r="DB420" s="19"/>
      <c r="DC420" s="19"/>
      <c r="GM420" s="3"/>
      <c r="GN420" s="3"/>
      <c r="HJ420" s="17"/>
      <c r="IJ420" s="11"/>
    </row>
    <row r="421" spans="1:244" s="304" customFormat="1" x14ac:dyDescent="0.2">
      <c r="B421" s="1"/>
      <c r="C421" s="2" t="s">
        <v>691</v>
      </c>
      <c r="E421" s="304" t="s">
        <v>1481</v>
      </c>
      <c r="Z421" s="2" t="s">
        <v>590</v>
      </c>
      <c r="AX421" s="2" t="s">
        <v>21</v>
      </c>
      <c r="BU421" s="3"/>
      <c r="BV421" s="6" t="s">
        <v>75</v>
      </c>
      <c r="BW421" s="6"/>
      <c r="CG421" s="35"/>
      <c r="CH421" s="5"/>
      <c r="CI421" s="2" t="s">
        <v>24</v>
      </c>
      <c r="DF421" s="2" t="s">
        <v>25</v>
      </c>
      <c r="EC421" s="2" t="s">
        <v>27</v>
      </c>
      <c r="EZ421" s="2" t="s">
        <v>68</v>
      </c>
      <c r="FV421" s="3"/>
      <c r="GA421" s="6" t="s">
        <v>672</v>
      </c>
      <c r="GE421" s="6" t="s">
        <v>673</v>
      </c>
      <c r="GI421" s="304" t="s">
        <v>97</v>
      </c>
      <c r="GJ421" s="304" t="s">
        <v>73</v>
      </c>
      <c r="GK421" s="304" t="s">
        <v>74</v>
      </c>
      <c r="GM421" s="3"/>
      <c r="GN421" s="3"/>
      <c r="HJ421" s="17"/>
      <c r="IJ421" s="11"/>
    </row>
    <row r="422" spans="1:244" s="304" customFormat="1" x14ac:dyDescent="0.2">
      <c r="B422" s="1"/>
      <c r="BU422" s="3"/>
      <c r="BV422" s="80" t="s">
        <v>17</v>
      </c>
      <c r="BW422" s="80" t="s">
        <v>95</v>
      </c>
      <c r="BX422" s="80" t="s">
        <v>81</v>
      </c>
      <c r="BY422" s="80"/>
      <c r="BZ422" s="80"/>
      <c r="CA422" s="80"/>
      <c r="CB422" s="80" t="s">
        <v>76</v>
      </c>
      <c r="CC422" s="80"/>
      <c r="CD422" s="80" t="s">
        <v>34</v>
      </c>
      <c r="CE422" s="80" t="s">
        <v>33</v>
      </c>
      <c r="CF422" s="321" t="s">
        <v>695</v>
      </c>
      <c r="CG422" s="35"/>
      <c r="CH422" s="5"/>
      <c r="FV422" s="3"/>
      <c r="GM422" s="3"/>
      <c r="GN422" s="3"/>
      <c r="HJ422" s="17"/>
      <c r="IJ422" s="11"/>
    </row>
    <row r="423" spans="1:244" s="304" customFormat="1" x14ac:dyDescent="0.2">
      <c r="B423" s="1"/>
      <c r="C423" s="78" t="str">
        <f t="shared" ref="C423:X423" si="1617">C2</f>
        <v>311/312</v>
      </c>
      <c r="D423" s="78" t="str">
        <f t="shared" si="1617"/>
        <v>313/314</v>
      </c>
      <c r="E423" s="78" t="str">
        <f t="shared" si="1617"/>
        <v>315/316</v>
      </c>
      <c r="F423" s="78" t="str">
        <f t="shared" si="1617"/>
        <v xml:space="preserve"> Not Used</v>
      </c>
      <c r="G423" s="78" t="str">
        <f t="shared" si="1617"/>
        <v xml:space="preserve"> Not Used</v>
      </c>
      <c r="H423" s="78" t="str">
        <f t="shared" si="1617"/>
        <v xml:space="preserve"> Not Used</v>
      </c>
      <c r="I423" s="78">
        <f t="shared" si="1617"/>
        <v>321</v>
      </c>
      <c r="J423" s="78">
        <f t="shared" si="1617"/>
        <v>322</v>
      </c>
      <c r="K423" s="78">
        <f t="shared" si="1617"/>
        <v>323</v>
      </c>
      <c r="L423" s="78">
        <f t="shared" si="1617"/>
        <v>324</v>
      </c>
      <c r="M423" s="78">
        <f t="shared" si="1617"/>
        <v>325</v>
      </c>
      <c r="N423" s="78">
        <f t="shared" si="1617"/>
        <v>326</v>
      </c>
      <c r="O423" s="78">
        <f t="shared" si="1617"/>
        <v>327</v>
      </c>
      <c r="P423" s="78">
        <f t="shared" si="1617"/>
        <v>331</v>
      </c>
      <c r="Q423" s="78">
        <f t="shared" si="1617"/>
        <v>332</v>
      </c>
      <c r="R423" s="78">
        <f t="shared" si="1617"/>
        <v>333</v>
      </c>
      <c r="S423" s="78">
        <f t="shared" si="1617"/>
        <v>334</v>
      </c>
      <c r="T423" s="78">
        <f t="shared" si="1617"/>
        <v>335</v>
      </c>
      <c r="U423" s="78">
        <f t="shared" si="1617"/>
        <v>336</v>
      </c>
      <c r="V423" s="78">
        <f t="shared" si="1617"/>
        <v>337</v>
      </c>
      <c r="W423" s="78">
        <f t="shared" si="1617"/>
        <v>339</v>
      </c>
      <c r="X423" s="78">
        <f t="shared" si="1617"/>
        <v>0</v>
      </c>
      <c r="Z423" s="78" t="str">
        <f t="shared" ref="Z423:AT423" si="1618">C423</f>
        <v>311/312</v>
      </c>
      <c r="AA423" s="78" t="str">
        <f t="shared" si="1618"/>
        <v>313/314</v>
      </c>
      <c r="AB423" s="78" t="str">
        <f t="shared" si="1618"/>
        <v>315/316</v>
      </c>
      <c r="AC423" s="78" t="str">
        <f t="shared" si="1618"/>
        <v xml:space="preserve"> Not Used</v>
      </c>
      <c r="AD423" s="78" t="str">
        <f t="shared" si="1618"/>
        <v xml:space="preserve"> Not Used</v>
      </c>
      <c r="AE423" s="78" t="str">
        <f t="shared" si="1618"/>
        <v xml:space="preserve"> Not Used</v>
      </c>
      <c r="AF423" s="78">
        <f t="shared" si="1618"/>
        <v>321</v>
      </c>
      <c r="AG423" s="78">
        <f t="shared" si="1618"/>
        <v>322</v>
      </c>
      <c r="AH423" s="78">
        <f t="shared" si="1618"/>
        <v>323</v>
      </c>
      <c r="AI423" s="78">
        <f t="shared" si="1618"/>
        <v>324</v>
      </c>
      <c r="AJ423" s="78">
        <f t="shared" si="1618"/>
        <v>325</v>
      </c>
      <c r="AK423" s="78">
        <f t="shared" si="1618"/>
        <v>326</v>
      </c>
      <c r="AL423" s="78">
        <f t="shared" si="1618"/>
        <v>327</v>
      </c>
      <c r="AM423" s="78">
        <f t="shared" si="1618"/>
        <v>331</v>
      </c>
      <c r="AN423" s="78">
        <f t="shared" si="1618"/>
        <v>332</v>
      </c>
      <c r="AO423" s="78">
        <f t="shared" si="1618"/>
        <v>333</v>
      </c>
      <c r="AP423" s="78">
        <f t="shared" si="1618"/>
        <v>334</v>
      </c>
      <c r="AQ423" s="78">
        <f t="shared" si="1618"/>
        <v>335</v>
      </c>
      <c r="AR423" s="78">
        <f t="shared" si="1618"/>
        <v>336</v>
      </c>
      <c r="AS423" s="78">
        <f t="shared" si="1618"/>
        <v>337</v>
      </c>
      <c r="AT423" s="78">
        <f t="shared" si="1618"/>
        <v>339</v>
      </c>
      <c r="AU423" s="80" t="s">
        <v>18</v>
      </c>
      <c r="AV423" s="80"/>
      <c r="AX423" s="78" t="str">
        <f t="shared" ref="AX423:BR423" si="1619">C423</f>
        <v>311/312</v>
      </c>
      <c r="AY423" s="78" t="str">
        <f t="shared" si="1619"/>
        <v>313/314</v>
      </c>
      <c r="AZ423" s="78" t="str">
        <f t="shared" si="1619"/>
        <v>315/316</v>
      </c>
      <c r="BA423" s="78" t="str">
        <f t="shared" si="1619"/>
        <v xml:space="preserve"> Not Used</v>
      </c>
      <c r="BB423" s="78" t="str">
        <f t="shared" si="1619"/>
        <v xml:space="preserve"> Not Used</v>
      </c>
      <c r="BC423" s="78" t="str">
        <f t="shared" si="1619"/>
        <v xml:space="preserve"> Not Used</v>
      </c>
      <c r="BD423" s="78">
        <f t="shared" si="1619"/>
        <v>321</v>
      </c>
      <c r="BE423" s="78">
        <f t="shared" si="1619"/>
        <v>322</v>
      </c>
      <c r="BF423" s="78">
        <f t="shared" si="1619"/>
        <v>323</v>
      </c>
      <c r="BG423" s="78">
        <f t="shared" si="1619"/>
        <v>324</v>
      </c>
      <c r="BH423" s="78">
        <f t="shared" si="1619"/>
        <v>325</v>
      </c>
      <c r="BI423" s="78">
        <f t="shared" si="1619"/>
        <v>326</v>
      </c>
      <c r="BJ423" s="78">
        <f t="shared" si="1619"/>
        <v>327</v>
      </c>
      <c r="BK423" s="78">
        <f t="shared" si="1619"/>
        <v>331</v>
      </c>
      <c r="BL423" s="78">
        <f t="shared" si="1619"/>
        <v>332</v>
      </c>
      <c r="BM423" s="78">
        <f t="shared" si="1619"/>
        <v>333</v>
      </c>
      <c r="BN423" s="78">
        <f t="shared" si="1619"/>
        <v>334</v>
      </c>
      <c r="BO423" s="78">
        <f t="shared" si="1619"/>
        <v>335</v>
      </c>
      <c r="BP423" s="78">
        <f t="shared" si="1619"/>
        <v>336</v>
      </c>
      <c r="BQ423" s="78">
        <f t="shared" si="1619"/>
        <v>337</v>
      </c>
      <c r="BR423" s="78">
        <f t="shared" si="1619"/>
        <v>339</v>
      </c>
      <c r="BS423" s="78" t="s">
        <v>16</v>
      </c>
      <c r="BU423" s="3"/>
      <c r="BV423" s="80" t="s">
        <v>482</v>
      </c>
      <c r="BW423" s="80" t="s">
        <v>77</v>
      </c>
      <c r="BX423" s="238" t="s">
        <v>457</v>
      </c>
      <c r="BY423" s="238" t="s">
        <v>481</v>
      </c>
      <c r="BZ423" s="80" t="s">
        <v>77</v>
      </c>
      <c r="CA423" s="80" t="s">
        <v>78</v>
      </c>
      <c r="CB423" s="80" t="s">
        <v>79</v>
      </c>
      <c r="CC423" s="80"/>
      <c r="CD423" s="80" t="s">
        <v>33</v>
      </c>
      <c r="CE423" s="80" t="s">
        <v>84</v>
      </c>
      <c r="CG423" s="35"/>
      <c r="CH423" s="5" t="s">
        <v>12</v>
      </c>
      <c r="CI423" s="78" t="str">
        <f t="shared" ref="CI423:DC423" si="1620">C423</f>
        <v>311/312</v>
      </c>
      <c r="CJ423" s="78" t="str">
        <f t="shared" si="1620"/>
        <v>313/314</v>
      </c>
      <c r="CK423" s="78" t="str">
        <f t="shared" si="1620"/>
        <v>315/316</v>
      </c>
      <c r="CL423" s="78" t="str">
        <f t="shared" si="1620"/>
        <v xml:space="preserve"> Not Used</v>
      </c>
      <c r="CM423" s="78" t="str">
        <f t="shared" si="1620"/>
        <v xml:space="preserve"> Not Used</v>
      </c>
      <c r="CN423" s="78" t="str">
        <f t="shared" si="1620"/>
        <v xml:space="preserve"> Not Used</v>
      </c>
      <c r="CO423" s="78">
        <f t="shared" si="1620"/>
        <v>321</v>
      </c>
      <c r="CP423" s="78">
        <f t="shared" si="1620"/>
        <v>322</v>
      </c>
      <c r="CQ423" s="78">
        <f t="shared" si="1620"/>
        <v>323</v>
      </c>
      <c r="CR423" s="78">
        <f t="shared" si="1620"/>
        <v>324</v>
      </c>
      <c r="CS423" s="78">
        <f t="shared" si="1620"/>
        <v>325</v>
      </c>
      <c r="CT423" s="78">
        <f t="shared" si="1620"/>
        <v>326</v>
      </c>
      <c r="CU423" s="78">
        <f t="shared" si="1620"/>
        <v>327</v>
      </c>
      <c r="CV423" s="78">
        <f t="shared" si="1620"/>
        <v>331</v>
      </c>
      <c r="CW423" s="78">
        <f t="shared" si="1620"/>
        <v>332</v>
      </c>
      <c r="CX423" s="78">
        <f t="shared" si="1620"/>
        <v>333</v>
      </c>
      <c r="CY423" s="78">
        <f t="shared" si="1620"/>
        <v>334</v>
      </c>
      <c r="CZ423" s="78">
        <f t="shared" si="1620"/>
        <v>335</v>
      </c>
      <c r="DA423" s="78">
        <f t="shared" si="1620"/>
        <v>336</v>
      </c>
      <c r="DB423" s="78">
        <f t="shared" si="1620"/>
        <v>337</v>
      </c>
      <c r="DC423" s="78">
        <f t="shared" si="1620"/>
        <v>339</v>
      </c>
      <c r="DF423" s="78" t="str">
        <f t="shared" ref="DF423:DZ423" si="1621">C423</f>
        <v>311/312</v>
      </c>
      <c r="DG423" s="78" t="str">
        <f t="shared" si="1621"/>
        <v>313/314</v>
      </c>
      <c r="DH423" s="78" t="str">
        <f t="shared" si="1621"/>
        <v>315/316</v>
      </c>
      <c r="DI423" s="78" t="str">
        <f t="shared" si="1621"/>
        <v xml:space="preserve"> Not Used</v>
      </c>
      <c r="DJ423" s="78" t="str">
        <f t="shared" si="1621"/>
        <v xml:space="preserve"> Not Used</v>
      </c>
      <c r="DK423" s="78" t="str">
        <f t="shared" si="1621"/>
        <v xml:space="preserve"> Not Used</v>
      </c>
      <c r="DL423" s="78">
        <f t="shared" si="1621"/>
        <v>321</v>
      </c>
      <c r="DM423" s="78">
        <f t="shared" si="1621"/>
        <v>322</v>
      </c>
      <c r="DN423" s="78">
        <f t="shared" si="1621"/>
        <v>323</v>
      </c>
      <c r="DO423" s="78">
        <f t="shared" si="1621"/>
        <v>324</v>
      </c>
      <c r="DP423" s="78">
        <f t="shared" si="1621"/>
        <v>325</v>
      </c>
      <c r="DQ423" s="78">
        <f t="shared" si="1621"/>
        <v>326</v>
      </c>
      <c r="DR423" s="78">
        <f t="shared" si="1621"/>
        <v>327</v>
      </c>
      <c r="DS423" s="78">
        <f t="shared" si="1621"/>
        <v>331</v>
      </c>
      <c r="DT423" s="78">
        <f t="shared" si="1621"/>
        <v>332</v>
      </c>
      <c r="DU423" s="78">
        <f t="shared" si="1621"/>
        <v>333</v>
      </c>
      <c r="DV423" s="78">
        <f t="shared" si="1621"/>
        <v>334</v>
      </c>
      <c r="DW423" s="78">
        <f t="shared" si="1621"/>
        <v>335</v>
      </c>
      <c r="DX423" s="78">
        <f t="shared" si="1621"/>
        <v>336</v>
      </c>
      <c r="DY423" s="78">
        <f t="shared" si="1621"/>
        <v>337</v>
      </c>
      <c r="DZ423" s="78">
        <f t="shared" si="1621"/>
        <v>339</v>
      </c>
      <c r="EA423" s="78" t="s">
        <v>16</v>
      </c>
      <c r="EC423" s="78" t="str">
        <f t="shared" ref="EC423:EW423" si="1622">C423</f>
        <v>311/312</v>
      </c>
      <c r="ED423" s="78" t="str">
        <f t="shared" si="1622"/>
        <v>313/314</v>
      </c>
      <c r="EE423" s="78" t="str">
        <f t="shared" si="1622"/>
        <v>315/316</v>
      </c>
      <c r="EF423" s="78" t="str">
        <f t="shared" si="1622"/>
        <v xml:space="preserve"> Not Used</v>
      </c>
      <c r="EG423" s="78" t="str">
        <f t="shared" si="1622"/>
        <v xml:space="preserve"> Not Used</v>
      </c>
      <c r="EH423" s="78" t="str">
        <f t="shared" si="1622"/>
        <v xml:space="preserve"> Not Used</v>
      </c>
      <c r="EI423" s="78">
        <f t="shared" si="1622"/>
        <v>321</v>
      </c>
      <c r="EJ423" s="78">
        <f t="shared" si="1622"/>
        <v>322</v>
      </c>
      <c r="EK423" s="78">
        <f t="shared" si="1622"/>
        <v>323</v>
      </c>
      <c r="EL423" s="78">
        <f t="shared" si="1622"/>
        <v>324</v>
      </c>
      <c r="EM423" s="78">
        <f t="shared" si="1622"/>
        <v>325</v>
      </c>
      <c r="EN423" s="78">
        <f t="shared" si="1622"/>
        <v>326</v>
      </c>
      <c r="EO423" s="78">
        <f t="shared" si="1622"/>
        <v>327</v>
      </c>
      <c r="EP423" s="78">
        <f t="shared" si="1622"/>
        <v>331</v>
      </c>
      <c r="EQ423" s="78">
        <f t="shared" si="1622"/>
        <v>332</v>
      </c>
      <c r="ER423" s="78">
        <f t="shared" si="1622"/>
        <v>333</v>
      </c>
      <c r="ES423" s="78">
        <f t="shared" si="1622"/>
        <v>334</v>
      </c>
      <c r="ET423" s="78">
        <f t="shared" si="1622"/>
        <v>335</v>
      </c>
      <c r="EU423" s="78">
        <f t="shared" si="1622"/>
        <v>336</v>
      </c>
      <c r="EV423" s="78">
        <f t="shared" si="1622"/>
        <v>337</v>
      </c>
      <c r="EW423" s="78">
        <f t="shared" si="1622"/>
        <v>339</v>
      </c>
      <c r="EZ423" s="80" t="str">
        <f t="shared" ref="EZ423:FU423" si="1623">C423</f>
        <v>311/312</v>
      </c>
      <c r="FA423" s="80" t="str">
        <f t="shared" si="1623"/>
        <v>313/314</v>
      </c>
      <c r="FB423" s="80" t="str">
        <f t="shared" si="1623"/>
        <v>315/316</v>
      </c>
      <c r="FC423" s="80" t="str">
        <f t="shared" si="1623"/>
        <v xml:space="preserve"> Not Used</v>
      </c>
      <c r="FD423" s="80" t="str">
        <f t="shared" si="1623"/>
        <v xml:space="preserve"> Not Used</v>
      </c>
      <c r="FE423" s="80" t="str">
        <f t="shared" si="1623"/>
        <v xml:space="preserve"> Not Used</v>
      </c>
      <c r="FF423" s="80">
        <f t="shared" si="1623"/>
        <v>321</v>
      </c>
      <c r="FG423" s="80">
        <f t="shared" si="1623"/>
        <v>322</v>
      </c>
      <c r="FH423" s="80">
        <f t="shared" si="1623"/>
        <v>323</v>
      </c>
      <c r="FI423" s="80">
        <f t="shared" si="1623"/>
        <v>324</v>
      </c>
      <c r="FJ423" s="80">
        <f t="shared" si="1623"/>
        <v>325</v>
      </c>
      <c r="FK423" s="80">
        <f t="shared" si="1623"/>
        <v>326</v>
      </c>
      <c r="FL423" s="80">
        <f t="shared" si="1623"/>
        <v>327</v>
      </c>
      <c r="FM423" s="80">
        <f t="shared" si="1623"/>
        <v>331</v>
      </c>
      <c r="FN423" s="80">
        <f t="shared" si="1623"/>
        <v>332</v>
      </c>
      <c r="FO423" s="80">
        <f t="shared" si="1623"/>
        <v>333</v>
      </c>
      <c r="FP423" s="80">
        <f t="shared" si="1623"/>
        <v>334</v>
      </c>
      <c r="FQ423" s="80">
        <f t="shared" si="1623"/>
        <v>335</v>
      </c>
      <c r="FR423" s="80">
        <f t="shared" si="1623"/>
        <v>336</v>
      </c>
      <c r="FS423" s="80">
        <f t="shared" si="1623"/>
        <v>337</v>
      </c>
      <c r="FT423" s="80">
        <f t="shared" si="1623"/>
        <v>339</v>
      </c>
      <c r="FU423" s="304">
        <f t="shared" si="1623"/>
        <v>0</v>
      </c>
      <c r="FV423" s="3"/>
      <c r="FW423" s="80" t="s">
        <v>30</v>
      </c>
      <c r="FX423" s="80" t="s">
        <v>28</v>
      </c>
      <c r="FY423" s="80" t="s">
        <v>28</v>
      </c>
      <c r="GA423" s="80" t="s">
        <v>30</v>
      </c>
      <c r="GB423" s="80" t="s">
        <v>28</v>
      </c>
      <c r="GC423" s="80" t="s">
        <v>28</v>
      </c>
      <c r="GE423" s="80" t="s">
        <v>30</v>
      </c>
      <c r="GF423" s="80" t="s">
        <v>28</v>
      </c>
      <c r="GG423" s="80" t="s">
        <v>28</v>
      </c>
      <c r="GM423" s="3"/>
      <c r="GN423" s="3" t="str">
        <f>EC423</f>
        <v>311/312</v>
      </c>
      <c r="GO423" s="3" t="str">
        <f t="shared" ref="GO423:HC423" si="1624">ED423</f>
        <v>313/314</v>
      </c>
      <c r="GP423" s="3" t="str">
        <f t="shared" si="1624"/>
        <v>315/316</v>
      </c>
      <c r="GQ423" s="3" t="str">
        <f t="shared" si="1624"/>
        <v xml:space="preserve"> Not Used</v>
      </c>
      <c r="GR423" s="3" t="str">
        <f t="shared" si="1624"/>
        <v xml:space="preserve"> Not Used</v>
      </c>
      <c r="GS423" s="3" t="str">
        <f t="shared" si="1624"/>
        <v xml:space="preserve"> Not Used</v>
      </c>
      <c r="GT423" s="3">
        <f t="shared" si="1624"/>
        <v>321</v>
      </c>
      <c r="GU423" s="3">
        <f t="shared" si="1624"/>
        <v>322</v>
      </c>
      <c r="GV423" s="3">
        <f t="shared" si="1624"/>
        <v>323</v>
      </c>
      <c r="GW423" s="3">
        <f t="shared" si="1624"/>
        <v>324</v>
      </c>
      <c r="GX423" s="3">
        <f t="shared" si="1624"/>
        <v>325</v>
      </c>
      <c r="GY423" s="3">
        <f t="shared" si="1624"/>
        <v>326</v>
      </c>
      <c r="GZ423" s="3">
        <f t="shared" si="1624"/>
        <v>327</v>
      </c>
      <c r="HA423" s="3">
        <f t="shared" si="1624"/>
        <v>331</v>
      </c>
      <c r="HB423" s="3">
        <f t="shared" si="1624"/>
        <v>332</v>
      </c>
      <c r="HC423" s="3">
        <f t="shared" si="1624"/>
        <v>333</v>
      </c>
      <c r="HD423" s="3">
        <f>ES423</f>
        <v>334</v>
      </c>
      <c r="HE423" s="3">
        <f>ET423</f>
        <v>335</v>
      </c>
      <c r="HF423" s="3">
        <f>EU423</f>
        <v>336</v>
      </c>
      <c r="HG423" s="3">
        <f>EV423</f>
        <v>337</v>
      </c>
      <c r="HH423" s="3">
        <f>EW423</f>
        <v>339</v>
      </c>
      <c r="HJ423" s="17"/>
      <c r="IJ423" s="11"/>
    </row>
    <row r="424" spans="1:244" s="304" customFormat="1" x14ac:dyDescent="0.2">
      <c r="B424" s="1"/>
      <c r="C424" s="317" t="s">
        <v>689</v>
      </c>
      <c r="D424" s="317" t="s">
        <v>689</v>
      </c>
      <c r="E424" s="317" t="s">
        <v>689</v>
      </c>
      <c r="F424" s="317" t="s">
        <v>689</v>
      </c>
      <c r="G424" s="317" t="s">
        <v>689</v>
      </c>
      <c r="H424" s="317" t="s">
        <v>689</v>
      </c>
      <c r="I424" s="317" t="s">
        <v>689</v>
      </c>
      <c r="J424" s="317" t="s">
        <v>689</v>
      </c>
      <c r="K424" s="317" t="s">
        <v>689</v>
      </c>
      <c r="L424" s="317" t="s">
        <v>689</v>
      </c>
      <c r="M424" s="317" t="s">
        <v>689</v>
      </c>
      <c r="N424" s="317" t="s">
        <v>689</v>
      </c>
      <c r="O424" s="317" t="s">
        <v>689</v>
      </c>
      <c r="P424" s="317" t="s">
        <v>689</v>
      </c>
      <c r="Q424" s="317" t="s">
        <v>689</v>
      </c>
      <c r="R424" s="317" t="s">
        <v>689</v>
      </c>
      <c r="S424" s="317" t="s">
        <v>689</v>
      </c>
      <c r="T424" s="317" t="s">
        <v>689</v>
      </c>
      <c r="U424" s="317" t="s">
        <v>689</v>
      </c>
      <c r="V424" s="317" t="s">
        <v>689</v>
      </c>
      <c r="W424" s="317" t="s">
        <v>689</v>
      </c>
      <c r="X424" s="317" t="s">
        <v>689</v>
      </c>
      <c r="Z424" s="317" t="s">
        <v>689</v>
      </c>
      <c r="AA424" s="317" t="s">
        <v>689</v>
      </c>
      <c r="AB424" s="317" t="s">
        <v>689</v>
      </c>
      <c r="AC424" s="317" t="s">
        <v>689</v>
      </c>
      <c r="AD424" s="317" t="s">
        <v>689</v>
      </c>
      <c r="AE424" s="317" t="s">
        <v>689</v>
      </c>
      <c r="AF424" s="317" t="s">
        <v>689</v>
      </c>
      <c r="AG424" s="317" t="s">
        <v>689</v>
      </c>
      <c r="AH424" s="317" t="s">
        <v>689</v>
      </c>
      <c r="AI424" s="317" t="s">
        <v>689</v>
      </c>
      <c r="AJ424" s="317" t="s">
        <v>689</v>
      </c>
      <c r="AK424" s="317" t="s">
        <v>689</v>
      </c>
      <c r="AL424" s="317" t="s">
        <v>689</v>
      </c>
      <c r="AM424" s="317" t="s">
        <v>689</v>
      </c>
      <c r="AN424" s="317" t="s">
        <v>689</v>
      </c>
      <c r="AO424" s="317" t="s">
        <v>689</v>
      </c>
      <c r="AP424" s="317" t="s">
        <v>689</v>
      </c>
      <c r="AQ424" s="317" t="s">
        <v>689</v>
      </c>
      <c r="AR424" s="317" t="s">
        <v>689</v>
      </c>
      <c r="AS424" s="317" t="s">
        <v>689</v>
      </c>
      <c r="AT424" s="317" t="s">
        <v>689</v>
      </c>
      <c r="AU424" s="317" t="s">
        <v>689</v>
      </c>
      <c r="AV424" s="317"/>
      <c r="AX424" s="318" t="s">
        <v>692</v>
      </c>
      <c r="AY424" s="318" t="s">
        <v>692</v>
      </c>
      <c r="AZ424" s="318" t="s">
        <v>692</v>
      </c>
      <c r="BA424" s="318" t="s">
        <v>692</v>
      </c>
      <c r="BB424" s="318" t="s">
        <v>692</v>
      </c>
      <c r="BC424" s="318" t="s">
        <v>692</v>
      </c>
      <c r="BD424" s="318" t="s">
        <v>692</v>
      </c>
      <c r="BE424" s="318" t="s">
        <v>692</v>
      </c>
      <c r="BF424" s="318" t="s">
        <v>692</v>
      </c>
      <c r="BG424" s="318" t="s">
        <v>692</v>
      </c>
      <c r="BH424" s="318" t="s">
        <v>692</v>
      </c>
      <c r="BI424" s="318" t="s">
        <v>692</v>
      </c>
      <c r="BJ424" s="318" t="s">
        <v>692</v>
      </c>
      <c r="BK424" s="318" t="s">
        <v>692</v>
      </c>
      <c r="BL424" s="318" t="s">
        <v>692</v>
      </c>
      <c r="BM424" s="318" t="s">
        <v>692</v>
      </c>
      <c r="BN424" s="318" t="s">
        <v>692</v>
      </c>
      <c r="BO424" s="318" t="s">
        <v>692</v>
      </c>
      <c r="BP424" s="318" t="s">
        <v>692</v>
      </c>
      <c r="BQ424" s="318" t="s">
        <v>692</v>
      </c>
      <c r="BR424" s="318" t="s">
        <v>692</v>
      </c>
      <c r="BS424" s="318" t="s">
        <v>692</v>
      </c>
      <c r="BU424" s="3"/>
      <c r="BV424" s="80"/>
      <c r="BW424" s="80"/>
      <c r="BX424" s="80"/>
      <c r="BY424" s="80"/>
      <c r="BZ424" s="80"/>
      <c r="CA424" s="80"/>
      <c r="CB424" s="80"/>
      <c r="CC424" s="80"/>
      <c r="CD424" s="80"/>
      <c r="CE424" s="80"/>
      <c r="CG424" s="35"/>
      <c r="CH424" s="5" t="s">
        <v>226</v>
      </c>
      <c r="CI424" s="81" t="s">
        <v>102</v>
      </c>
      <c r="CJ424" s="81" t="s">
        <v>102</v>
      </c>
      <c r="CK424" s="81" t="s">
        <v>102</v>
      </c>
      <c r="CL424" s="81" t="s">
        <v>102</v>
      </c>
      <c r="CM424" s="81" t="s">
        <v>102</v>
      </c>
      <c r="CN424" s="81" t="s">
        <v>102</v>
      </c>
      <c r="CO424" s="81" t="s">
        <v>102</v>
      </c>
      <c r="CP424" s="81" t="s">
        <v>102</v>
      </c>
      <c r="CQ424" s="81" t="s">
        <v>102</v>
      </c>
      <c r="CR424" s="81" t="s">
        <v>102</v>
      </c>
      <c r="CS424" s="81" t="s">
        <v>102</v>
      </c>
      <c r="CT424" s="81" t="s">
        <v>102</v>
      </c>
      <c r="CU424" s="81" t="s">
        <v>102</v>
      </c>
      <c r="CV424" s="81" t="s">
        <v>102</v>
      </c>
      <c r="CW424" s="81" t="s">
        <v>102</v>
      </c>
      <c r="CX424" s="81" t="s">
        <v>102</v>
      </c>
      <c r="CY424" s="81" t="s">
        <v>102</v>
      </c>
      <c r="CZ424" s="81" t="s">
        <v>102</v>
      </c>
      <c r="DA424" s="81" t="s">
        <v>102</v>
      </c>
      <c r="DB424" s="81" t="s">
        <v>102</v>
      </c>
      <c r="DC424" s="81" t="s">
        <v>102</v>
      </c>
      <c r="DF424" s="81" t="s">
        <v>67</v>
      </c>
      <c r="DG424" s="81" t="s">
        <v>67</v>
      </c>
      <c r="DH424" s="81" t="s">
        <v>67</v>
      </c>
      <c r="DI424" s="81" t="s">
        <v>67</v>
      </c>
      <c r="DJ424" s="81" t="s">
        <v>67</v>
      </c>
      <c r="DK424" s="81" t="s">
        <v>67</v>
      </c>
      <c r="DL424" s="81" t="s">
        <v>67</v>
      </c>
      <c r="DM424" s="81" t="s">
        <v>67</v>
      </c>
      <c r="DN424" s="81" t="s">
        <v>67</v>
      </c>
      <c r="DO424" s="81" t="s">
        <v>67</v>
      </c>
      <c r="DP424" s="81" t="s">
        <v>67</v>
      </c>
      <c r="DQ424" s="81" t="s">
        <v>67</v>
      </c>
      <c r="DR424" s="81" t="s">
        <v>67</v>
      </c>
      <c r="DS424" s="81" t="s">
        <v>67</v>
      </c>
      <c r="DT424" s="81" t="s">
        <v>67</v>
      </c>
      <c r="DU424" s="81" t="s">
        <v>67</v>
      </c>
      <c r="DV424" s="81" t="s">
        <v>67</v>
      </c>
      <c r="DW424" s="81" t="s">
        <v>67</v>
      </c>
      <c r="DX424" s="81" t="s">
        <v>67</v>
      </c>
      <c r="DY424" s="81" t="s">
        <v>67</v>
      </c>
      <c r="DZ424" s="81" t="s">
        <v>67</v>
      </c>
      <c r="EA424" s="81" t="s">
        <v>67</v>
      </c>
      <c r="EC424" s="81" t="s">
        <v>54</v>
      </c>
      <c r="ED424" s="81" t="s">
        <v>54</v>
      </c>
      <c r="EE424" s="81" t="s">
        <v>54</v>
      </c>
      <c r="EF424" s="81" t="s">
        <v>54</v>
      </c>
      <c r="EG424" s="81" t="s">
        <v>54</v>
      </c>
      <c r="EH424" s="81" t="s">
        <v>54</v>
      </c>
      <c r="EI424" s="81" t="s">
        <v>54</v>
      </c>
      <c r="EJ424" s="81" t="s">
        <v>54</v>
      </c>
      <c r="EK424" s="81" t="s">
        <v>54</v>
      </c>
      <c r="EL424" s="81" t="s">
        <v>54</v>
      </c>
      <c r="EM424" s="81" t="s">
        <v>54</v>
      </c>
      <c r="EN424" s="81" t="s">
        <v>54</v>
      </c>
      <c r="EO424" s="81" t="s">
        <v>54</v>
      </c>
      <c r="EP424" s="81" t="s">
        <v>54</v>
      </c>
      <c r="EQ424" s="81" t="s">
        <v>54</v>
      </c>
      <c r="ER424" s="81" t="s">
        <v>54</v>
      </c>
      <c r="ES424" s="81" t="s">
        <v>54</v>
      </c>
      <c r="ET424" s="81" t="s">
        <v>54</v>
      </c>
      <c r="EU424" s="81" t="s">
        <v>54</v>
      </c>
      <c r="EV424" s="81" t="s">
        <v>54</v>
      </c>
      <c r="EW424" s="81" t="s">
        <v>54</v>
      </c>
      <c r="EZ424" s="304" t="s">
        <v>54</v>
      </c>
      <c r="FA424" s="304" t="s">
        <v>54</v>
      </c>
      <c r="FB424" s="304" t="s">
        <v>54</v>
      </c>
      <c r="FC424" s="304" t="s">
        <v>54</v>
      </c>
      <c r="FD424" s="304" t="s">
        <v>54</v>
      </c>
      <c r="FE424" s="304" t="s">
        <v>54</v>
      </c>
      <c r="FF424" s="304" t="s">
        <v>54</v>
      </c>
      <c r="FG424" s="304" t="s">
        <v>54</v>
      </c>
      <c r="FH424" s="304" t="s">
        <v>54</v>
      </c>
      <c r="FI424" s="304" t="s">
        <v>54</v>
      </c>
      <c r="FJ424" s="304" t="s">
        <v>54</v>
      </c>
      <c r="FK424" s="304" t="s">
        <v>54</v>
      </c>
      <c r="FL424" s="304" t="s">
        <v>54</v>
      </c>
      <c r="FM424" s="304" t="s">
        <v>54</v>
      </c>
      <c r="FN424" s="304" t="s">
        <v>54</v>
      </c>
      <c r="FO424" s="304" t="s">
        <v>54</v>
      </c>
      <c r="FP424" s="304" t="s">
        <v>54</v>
      </c>
      <c r="FQ424" s="304" t="s">
        <v>54</v>
      </c>
      <c r="FR424" s="304" t="s">
        <v>54</v>
      </c>
      <c r="FS424" s="304" t="s">
        <v>54</v>
      </c>
      <c r="FT424" s="304" t="s">
        <v>54</v>
      </c>
      <c r="FV424" s="3"/>
      <c r="FW424" s="304" t="s">
        <v>29</v>
      </c>
      <c r="FX424" s="304" t="s">
        <v>29</v>
      </c>
      <c r="FY424" s="304" t="str">
        <f>index_label</f>
        <v>1985 = 1</v>
      </c>
      <c r="GA424" s="304" t="s">
        <v>29</v>
      </c>
      <c r="GB424" s="304" t="s">
        <v>29</v>
      </c>
      <c r="GC424" s="304" t="str">
        <f>index_label</f>
        <v>1985 = 1</v>
      </c>
      <c r="GE424" s="304" t="s">
        <v>29</v>
      </c>
      <c r="GF424" s="304" t="s">
        <v>29</v>
      </c>
      <c r="GG424" s="304" t="str">
        <f>index_label</f>
        <v>1985 = 1</v>
      </c>
      <c r="GM424" s="3"/>
      <c r="GN424" s="3"/>
      <c r="HJ424" s="17"/>
      <c r="IJ424" s="11"/>
    </row>
    <row r="425" spans="1:244" ht="13.5" thickBot="1" x14ac:dyDescent="0.25">
      <c r="C425" s="83" t="s">
        <v>215</v>
      </c>
      <c r="D425" s="83" t="s">
        <v>215</v>
      </c>
      <c r="E425" s="83" t="s">
        <v>215</v>
      </c>
      <c r="F425" s="83" t="s">
        <v>215</v>
      </c>
      <c r="G425" s="83" t="s">
        <v>215</v>
      </c>
      <c r="H425" s="83" t="s">
        <v>215</v>
      </c>
      <c r="I425" s="83" t="s">
        <v>215</v>
      </c>
      <c r="J425" s="83" t="s">
        <v>215</v>
      </c>
      <c r="K425" s="83" t="s">
        <v>215</v>
      </c>
      <c r="L425" s="83" t="s">
        <v>215</v>
      </c>
      <c r="M425" s="83" t="s">
        <v>215</v>
      </c>
      <c r="N425" s="83" t="s">
        <v>215</v>
      </c>
      <c r="O425" s="83" t="s">
        <v>215</v>
      </c>
      <c r="P425" s="83" t="s">
        <v>215</v>
      </c>
      <c r="Q425" s="83" t="s">
        <v>215</v>
      </c>
      <c r="R425" s="83" t="s">
        <v>215</v>
      </c>
      <c r="S425" s="83" t="s">
        <v>215</v>
      </c>
      <c r="T425" s="83" t="s">
        <v>215</v>
      </c>
      <c r="U425" s="83" t="s">
        <v>215</v>
      </c>
      <c r="V425" s="83" t="s">
        <v>215</v>
      </c>
      <c r="W425" s="83" t="s">
        <v>215</v>
      </c>
      <c r="X425" s="83" t="s">
        <v>215</v>
      </c>
      <c r="Z425" s="82" t="s">
        <v>296</v>
      </c>
      <c r="AA425" s="82" t="s">
        <v>296</v>
      </c>
      <c r="AB425" s="82" t="s">
        <v>296</v>
      </c>
      <c r="AC425" s="82" t="s">
        <v>296</v>
      </c>
      <c r="AD425" s="82" t="s">
        <v>296</v>
      </c>
      <c r="AE425" s="82" t="s">
        <v>296</v>
      </c>
      <c r="AF425" s="82" t="s">
        <v>296</v>
      </c>
      <c r="AG425" s="82" t="s">
        <v>296</v>
      </c>
      <c r="AH425" s="82" t="s">
        <v>296</v>
      </c>
      <c r="AI425" s="82" t="s">
        <v>296</v>
      </c>
      <c r="AJ425" s="82" t="s">
        <v>296</v>
      </c>
      <c r="AK425" s="82" t="s">
        <v>296</v>
      </c>
      <c r="AL425" s="82" t="s">
        <v>296</v>
      </c>
      <c r="AM425" s="82" t="s">
        <v>296</v>
      </c>
      <c r="AN425" s="82" t="s">
        <v>296</v>
      </c>
      <c r="AO425" s="82" t="s">
        <v>296</v>
      </c>
      <c r="AP425" s="82" t="s">
        <v>296</v>
      </c>
      <c r="AQ425" s="82" t="s">
        <v>296</v>
      </c>
      <c r="AR425" s="82" t="s">
        <v>296</v>
      </c>
      <c r="AS425" s="82" t="s">
        <v>296</v>
      </c>
      <c r="AT425" s="82" t="s">
        <v>296</v>
      </c>
      <c r="AU425" s="130" t="s">
        <v>295</v>
      </c>
      <c r="AV425" s="323"/>
      <c r="AX425" s="83" t="str">
        <f>index_label</f>
        <v>1985 = 1</v>
      </c>
      <c r="AY425" s="83" t="str">
        <f t="shared" ref="AY425:BS425" si="1625">index_label</f>
        <v>1985 = 1</v>
      </c>
      <c r="AZ425" s="83" t="str">
        <f t="shared" si="1625"/>
        <v>1985 = 1</v>
      </c>
      <c r="BA425" s="83" t="str">
        <f t="shared" si="1625"/>
        <v>1985 = 1</v>
      </c>
      <c r="BB425" s="83" t="str">
        <f t="shared" si="1625"/>
        <v>1985 = 1</v>
      </c>
      <c r="BC425" s="83" t="str">
        <f t="shared" si="1625"/>
        <v>1985 = 1</v>
      </c>
      <c r="BD425" s="83" t="str">
        <f t="shared" si="1625"/>
        <v>1985 = 1</v>
      </c>
      <c r="BE425" s="83" t="str">
        <f t="shared" si="1625"/>
        <v>1985 = 1</v>
      </c>
      <c r="BF425" s="83" t="str">
        <f t="shared" si="1625"/>
        <v>1985 = 1</v>
      </c>
      <c r="BG425" s="83" t="str">
        <f t="shared" si="1625"/>
        <v>1985 = 1</v>
      </c>
      <c r="BH425" s="83" t="str">
        <f t="shared" si="1625"/>
        <v>1985 = 1</v>
      </c>
      <c r="BI425" s="83" t="str">
        <f t="shared" si="1625"/>
        <v>1985 = 1</v>
      </c>
      <c r="BJ425" s="83" t="str">
        <f t="shared" si="1625"/>
        <v>1985 = 1</v>
      </c>
      <c r="BK425" s="83" t="str">
        <f t="shared" si="1625"/>
        <v>1985 = 1</v>
      </c>
      <c r="BL425" s="83" t="str">
        <f t="shared" si="1625"/>
        <v>1985 = 1</v>
      </c>
      <c r="BM425" s="83" t="str">
        <f t="shared" si="1625"/>
        <v>1985 = 1</v>
      </c>
      <c r="BN425" s="83" t="str">
        <f t="shared" si="1625"/>
        <v>1985 = 1</v>
      </c>
      <c r="BO425" s="83" t="str">
        <f t="shared" si="1625"/>
        <v>1985 = 1</v>
      </c>
      <c r="BP425" s="83" t="str">
        <f t="shared" si="1625"/>
        <v>1985 = 1</v>
      </c>
      <c r="BQ425" s="83" t="str">
        <f t="shared" si="1625"/>
        <v>1985 = 1</v>
      </c>
      <c r="BR425" s="83" t="str">
        <f t="shared" si="1625"/>
        <v>1985 = 1</v>
      </c>
      <c r="BS425" s="83" t="str">
        <f t="shared" si="1625"/>
        <v>1985 = 1</v>
      </c>
      <c r="BU425" s="3"/>
      <c r="BV425" s="83" t="str">
        <f>index_label</f>
        <v>1985 = 1</v>
      </c>
      <c r="BW425" s="83" t="str">
        <f t="shared" ref="BW425:CE425" si="1626">index_label</f>
        <v>1985 = 1</v>
      </c>
      <c r="BX425" s="83" t="str">
        <f t="shared" si="1626"/>
        <v>1985 = 1</v>
      </c>
      <c r="BY425" s="83" t="str">
        <f t="shared" si="1626"/>
        <v>1985 = 1</v>
      </c>
      <c r="BZ425" s="83" t="str">
        <f t="shared" si="1626"/>
        <v>1985 = 1</v>
      </c>
      <c r="CA425" s="83" t="str">
        <f t="shared" si="1626"/>
        <v>1985 = 1</v>
      </c>
      <c r="CB425" s="83" t="str">
        <f t="shared" si="1626"/>
        <v>1985 = 1</v>
      </c>
      <c r="CC425" s="83"/>
      <c r="CD425" s="83" t="str">
        <f t="shared" si="1626"/>
        <v>1985 = 1</v>
      </c>
      <c r="CE425" s="83" t="str">
        <f t="shared" si="1626"/>
        <v>1985 = 1</v>
      </c>
      <c r="CG425" s="35"/>
      <c r="CH425" s="5" t="s">
        <v>14</v>
      </c>
      <c r="CI425" s="81" t="s">
        <v>26</v>
      </c>
      <c r="CJ425" s="81" t="s">
        <v>26</v>
      </c>
      <c r="CK425" s="81" t="s">
        <v>26</v>
      </c>
      <c r="CL425" s="81" t="s">
        <v>26</v>
      </c>
      <c r="CM425" s="81" t="s">
        <v>26</v>
      </c>
      <c r="CN425" s="81" t="s">
        <v>26</v>
      </c>
      <c r="CO425" s="81" t="s">
        <v>26</v>
      </c>
      <c r="CP425" s="81" t="s">
        <v>26</v>
      </c>
      <c r="CQ425" s="81" t="s">
        <v>26</v>
      </c>
      <c r="CR425" s="81" t="s">
        <v>26</v>
      </c>
      <c r="CS425" s="81" t="s">
        <v>26</v>
      </c>
      <c r="CT425" s="81" t="s">
        <v>26</v>
      </c>
      <c r="CU425" s="81" t="s">
        <v>26</v>
      </c>
      <c r="CV425" s="81" t="s">
        <v>26</v>
      </c>
      <c r="CW425" s="81" t="s">
        <v>26</v>
      </c>
      <c r="CX425" s="81" t="s">
        <v>26</v>
      </c>
      <c r="CY425" s="81" t="s">
        <v>26</v>
      </c>
      <c r="CZ425" s="81" t="s">
        <v>26</v>
      </c>
      <c r="DA425" s="81" t="s">
        <v>26</v>
      </c>
      <c r="DB425" s="81" t="s">
        <v>26</v>
      </c>
      <c r="DC425" s="81" t="s">
        <v>26</v>
      </c>
      <c r="DD425" s="304"/>
      <c r="DE425" s="304"/>
      <c r="DF425" s="82" t="s">
        <v>223</v>
      </c>
      <c r="DG425" s="82" t="s">
        <v>223</v>
      </c>
      <c r="DH425" s="82" t="s">
        <v>223</v>
      </c>
      <c r="DI425" s="82" t="s">
        <v>223</v>
      </c>
      <c r="DJ425" s="82" t="s">
        <v>223</v>
      </c>
      <c r="DK425" s="82" t="s">
        <v>223</v>
      </c>
      <c r="DL425" s="82" t="s">
        <v>223</v>
      </c>
      <c r="DM425" s="82" t="s">
        <v>223</v>
      </c>
      <c r="DN425" s="82" t="s">
        <v>223</v>
      </c>
      <c r="DO425" s="82" t="s">
        <v>223</v>
      </c>
      <c r="DP425" s="82" t="s">
        <v>223</v>
      </c>
      <c r="DQ425" s="82" t="s">
        <v>223</v>
      </c>
      <c r="DR425" s="82" t="s">
        <v>223</v>
      </c>
      <c r="DS425" s="82" t="s">
        <v>223</v>
      </c>
      <c r="DT425" s="82" t="s">
        <v>223</v>
      </c>
      <c r="DU425" s="82" t="s">
        <v>223</v>
      </c>
      <c r="DV425" s="82" t="s">
        <v>223</v>
      </c>
      <c r="DW425" s="82" t="s">
        <v>223</v>
      </c>
      <c r="DX425" s="82" t="s">
        <v>223</v>
      </c>
      <c r="DY425" s="82" t="s">
        <v>223</v>
      </c>
      <c r="DZ425" s="82" t="s">
        <v>223</v>
      </c>
      <c r="EA425" s="82" t="s">
        <v>223</v>
      </c>
      <c r="EB425" s="4"/>
      <c r="EC425" s="82" t="s">
        <v>223</v>
      </c>
      <c r="ED425" s="82" t="s">
        <v>223</v>
      </c>
      <c r="EE425" s="82" t="s">
        <v>223</v>
      </c>
      <c r="EF425" s="82" t="s">
        <v>223</v>
      </c>
      <c r="EG425" s="82" t="s">
        <v>223</v>
      </c>
      <c r="EH425" s="82" t="s">
        <v>223</v>
      </c>
      <c r="EI425" s="82" t="s">
        <v>223</v>
      </c>
      <c r="EJ425" s="82" t="s">
        <v>223</v>
      </c>
      <c r="EK425" s="82" t="s">
        <v>223</v>
      </c>
      <c r="EL425" s="82" t="s">
        <v>223</v>
      </c>
      <c r="EM425" s="82" t="s">
        <v>223</v>
      </c>
      <c r="EN425" s="82" t="s">
        <v>223</v>
      </c>
      <c r="EO425" s="82" t="s">
        <v>223</v>
      </c>
      <c r="EP425" s="82" t="s">
        <v>223</v>
      </c>
      <c r="EQ425" s="82" t="s">
        <v>223</v>
      </c>
      <c r="ER425" s="82" t="s">
        <v>223</v>
      </c>
      <c r="ES425" s="82" t="s">
        <v>223</v>
      </c>
      <c r="ET425" s="82" t="s">
        <v>223</v>
      </c>
      <c r="EU425" s="82" t="s">
        <v>223</v>
      </c>
      <c r="EV425" s="82" t="s">
        <v>223</v>
      </c>
      <c r="EW425" s="82" t="s">
        <v>223</v>
      </c>
      <c r="EX425" s="304"/>
      <c r="EY425" s="304"/>
      <c r="EZ425" s="4"/>
      <c r="FA425" s="4"/>
      <c r="FB425" s="4"/>
      <c r="FC425" s="4"/>
      <c r="FD425" s="4"/>
      <c r="FE425" s="4"/>
      <c r="FF425" s="4"/>
      <c r="FG425" s="4"/>
      <c r="FH425" s="4"/>
      <c r="FI425" s="4"/>
      <c r="FJ425" s="4"/>
      <c r="FK425" s="4"/>
      <c r="FL425" s="4"/>
      <c r="FM425" s="4"/>
      <c r="FN425" s="4"/>
      <c r="FO425" s="4"/>
      <c r="FP425" s="4"/>
      <c r="FQ425" s="4"/>
      <c r="FR425" s="4"/>
      <c r="FS425" s="4"/>
      <c r="FT425" s="4"/>
      <c r="FU425" s="304"/>
      <c r="FV425" s="3"/>
      <c r="FW425" s="4"/>
      <c r="FX425" s="4"/>
      <c r="FY425" s="4"/>
      <c r="FZ425" s="304"/>
      <c r="GA425" s="4"/>
      <c r="GB425" s="4"/>
      <c r="GC425" s="4"/>
      <c r="GD425" s="304"/>
      <c r="GE425" s="4"/>
      <c r="GF425" s="4"/>
      <c r="GG425" s="4"/>
      <c r="GH425" s="304"/>
      <c r="GI425" s="304"/>
      <c r="GJ425" s="304"/>
      <c r="GK425" s="304"/>
      <c r="GM425" s="3"/>
      <c r="GN425" s="3"/>
      <c r="GO425" s="3"/>
    </row>
    <row r="426" spans="1:244" s="304" customFormat="1" x14ac:dyDescent="0.2">
      <c r="AX426" s="304">
        <f t="shared" ref="AX426:BS426" si="1627">Z426/Z$162</f>
        <v>0</v>
      </c>
      <c r="AY426" s="304">
        <f t="shared" si="1627"/>
        <v>0</v>
      </c>
      <c r="AZ426" s="304">
        <f t="shared" si="1627"/>
        <v>0</v>
      </c>
      <c r="BA426" s="304">
        <f t="shared" si="1627"/>
        <v>0</v>
      </c>
      <c r="BB426" s="304">
        <f t="shared" si="1627"/>
        <v>0</v>
      </c>
      <c r="BC426" s="304">
        <f t="shared" si="1627"/>
        <v>0</v>
      </c>
      <c r="BD426" s="304">
        <f t="shared" si="1627"/>
        <v>0</v>
      </c>
      <c r="BE426" s="304">
        <f t="shared" si="1627"/>
        <v>0</v>
      </c>
      <c r="BF426" s="304">
        <f t="shared" si="1627"/>
        <v>0</v>
      </c>
      <c r="BG426" s="304">
        <f t="shared" si="1627"/>
        <v>0</v>
      </c>
      <c r="BH426" s="304">
        <f t="shared" si="1627"/>
        <v>0</v>
      </c>
      <c r="BI426" s="304">
        <f t="shared" si="1627"/>
        <v>0</v>
      </c>
      <c r="BJ426" s="304">
        <f t="shared" si="1627"/>
        <v>0</v>
      </c>
      <c r="BK426" s="304">
        <f t="shared" si="1627"/>
        <v>0</v>
      </c>
      <c r="BL426" s="304">
        <f t="shared" si="1627"/>
        <v>0</v>
      </c>
      <c r="BM426" s="304">
        <f t="shared" si="1627"/>
        <v>0</v>
      </c>
      <c r="BN426" s="304">
        <f t="shared" si="1627"/>
        <v>0</v>
      </c>
      <c r="BO426" s="304">
        <f t="shared" si="1627"/>
        <v>0</v>
      </c>
      <c r="BP426" s="304">
        <f t="shared" si="1627"/>
        <v>0</v>
      </c>
      <c r="BQ426" s="304">
        <f t="shared" si="1627"/>
        <v>0</v>
      </c>
      <c r="BR426" s="304">
        <f t="shared" si="1627"/>
        <v>0</v>
      </c>
      <c r="BS426" s="304">
        <f t="shared" si="1627"/>
        <v>0</v>
      </c>
      <c r="BU426" s="3"/>
      <c r="CG426" s="35"/>
      <c r="CH426" s="304">
        <f>B426</f>
        <v>0</v>
      </c>
      <c r="CI426" s="304" t="e">
        <f t="shared" ref="CI426:CY426" si="1628">C426/$X426</f>
        <v>#DIV/0!</v>
      </c>
      <c r="CJ426" s="304" t="e">
        <f t="shared" si="1628"/>
        <v>#DIV/0!</v>
      </c>
      <c r="CK426" s="304" t="e">
        <f t="shared" si="1628"/>
        <v>#DIV/0!</v>
      </c>
      <c r="CL426" s="304" t="e">
        <f t="shared" si="1628"/>
        <v>#DIV/0!</v>
      </c>
      <c r="CM426" s="304" t="e">
        <f t="shared" si="1628"/>
        <v>#DIV/0!</v>
      </c>
      <c r="CN426" s="304" t="e">
        <f t="shared" si="1628"/>
        <v>#DIV/0!</v>
      </c>
      <c r="CO426" s="304" t="e">
        <f t="shared" si="1628"/>
        <v>#DIV/0!</v>
      </c>
      <c r="CP426" s="304" t="e">
        <f t="shared" si="1628"/>
        <v>#DIV/0!</v>
      </c>
      <c r="CQ426" s="304" t="e">
        <f t="shared" si="1628"/>
        <v>#DIV/0!</v>
      </c>
      <c r="CR426" s="304" t="e">
        <f t="shared" si="1628"/>
        <v>#DIV/0!</v>
      </c>
      <c r="CS426" s="304" t="e">
        <f t="shared" si="1628"/>
        <v>#DIV/0!</v>
      </c>
      <c r="CT426" s="304" t="e">
        <f t="shared" si="1628"/>
        <v>#DIV/0!</v>
      </c>
      <c r="CU426" s="304" t="e">
        <f t="shared" si="1628"/>
        <v>#DIV/0!</v>
      </c>
      <c r="CV426" s="304" t="e">
        <f t="shared" si="1628"/>
        <v>#DIV/0!</v>
      </c>
      <c r="CW426" s="304" t="e">
        <f t="shared" si="1628"/>
        <v>#DIV/0!</v>
      </c>
      <c r="CX426" s="304" t="e">
        <f t="shared" si="1628"/>
        <v>#DIV/0!</v>
      </c>
      <c r="CY426" s="304" t="e">
        <f t="shared" si="1628"/>
        <v>#DIV/0!</v>
      </c>
      <c r="CZ426" s="304" t="e">
        <f t="shared" ref="CZ426:CZ467" si="1629">T426/$X426</f>
        <v>#DIV/0!</v>
      </c>
      <c r="DA426" s="304" t="e">
        <f t="shared" ref="DA426:DA467" si="1630">U426/$X426</f>
        <v>#DIV/0!</v>
      </c>
      <c r="DB426" s="304" t="e">
        <f t="shared" ref="DB426:DB467" si="1631">V426/$X426</f>
        <v>#DIV/0!</v>
      </c>
      <c r="DC426" s="304" t="e">
        <f t="shared" ref="DC426:DC467" si="1632">W426/$X426</f>
        <v>#DIV/0!</v>
      </c>
      <c r="FV426" s="3"/>
      <c r="FX426" s="304">
        <v>1</v>
      </c>
      <c r="FY426" s="19">
        <f>FX426/FX$442</f>
        <v>1.3340622926299135</v>
      </c>
      <c r="GA426" s="19"/>
      <c r="GB426" s="19">
        <v>1</v>
      </c>
      <c r="GC426" s="19">
        <f>GB426/GB$442</f>
        <v>1.085472987063806</v>
      </c>
      <c r="GE426" s="19"/>
      <c r="GF426" s="19">
        <v>1</v>
      </c>
      <c r="GG426" s="19">
        <f>GF426/GF$442</f>
        <v>1.1343833386562019</v>
      </c>
      <c r="GI426" s="304" t="e">
        <f>#REF!</f>
        <v>#REF!</v>
      </c>
      <c r="GJ426" s="304" t="e">
        <f>FY426*GC426*GG426*GI426</f>
        <v>#REF!</v>
      </c>
      <c r="GK426" s="304">
        <f>X426/X$162</f>
        <v>0</v>
      </c>
      <c r="GM426" s="3"/>
      <c r="GN426" s="3"/>
      <c r="GO426" s="3"/>
    </row>
    <row r="427" spans="1:244" s="304" customFormat="1" x14ac:dyDescent="0.2">
      <c r="A427" s="316" t="s">
        <v>537</v>
      </c>
      <c r="B427" s="1">
        <f t="shared" ref="B427:B474" si="1633">B360</f>
        <v>1970</v>
      </c>
      <c r="C427" s="60">
        <f>Conversion_factors!$M32*C279+C360</f>
        <v>1412.9485718341834</v>
      </c>
      <c r="D427" s="60">
        <f>Conversion_factors!$M32*D279+D360</f>
        <v>487.18233687299761</v>
      </c>
      <c r="E427" s="60">
        <f>Conversion_factors!$M32*E279+E360</f>
        <v>161.05776787813841</v>
      </c>
      <c r="F427" s="60">
        <f>Conversion_factors!$M32*F279+F360</f>
        <v>4.2829220060061658E-2</v>
      </c>
      <c r="G427" s="60">
        <f>Conversion_factors!$M32*G279+G360</f>
        <v>4.2829220060061658E-2</v>
      </c>
      <c r="H427" s="60">
        <f>Conversion_factors!$M32*H279+H360</f>
        <v>4.2829220060061658E-2</v>
      </c>
      <c r="I427" s="60">
        <f>Conversion_factors!$M32*I279+I360</f>
        <v>338.99737283197095</v>
      </c>
      <c r="J427" s="60">
        <f>Conversion_factors!$M32*J279+J360</f>
        <v>2033.3143168378722</v>
      </c>
      <c r="K427" s="60">
        <f>Conversion_factors!$M32*K279+K360</f>
        <v>94.816302579840382</v>
      </c>
      <c r="L427" s="60">
        <f>Conversion_factors!$M32*L279+L360</f>
        <v>3038.8646380785199</v>
      </c>
      <c r="M427" s="60">
        <f>Conversion_factors!$M32*M279+M360</f>
        <v>3496.486459630451</v>
      </c>
      <c r="N427" s="60">
        <f>Conversion_factors!$M32*N279+N360</f>
        <v>321.92692604878818</v>
      </c>
      <c r="O427" s="60">
        <f>Conversion_factors!$M32*O279+O360</f>
        <v>1390.2199802830353</v>
      </c>
      <c r="P427" s="60">
        <f>Conversion_factors!$M32*P279+P360</f>
        <v>5265.1094804230197</v>
      </c>
      <c r="Q427" s="60">
        <f>Conversion_factors!$M32*Q279+Q360</f>
        <v>634.46570513000097</v>
      </c>
      <c r="R427" s="60">
        <f>Conversion_factors!$M32*R279+R360</f>
        <v>366.77671353406129</v>
      </c>
      <c r="S427" s="60">
        <f>Conversion_factors!$M32*S279+S360</f>
        <v>258.07884248272973</v>
      </c>
      <c r="T427" s="60">
        <f>Conversion_factors!$M32*T279+T360</f>
        <v>245.96254031406033</v>
      </c>
      <c r="U427" s="60">
        <f>Conversion_factors!$M32*U279+U360</f>
        <v>647.62498416290623</v>
      </c>
      <c r="V427" s="60">
        <f>Conversion_factors!$M32*V279+V360</f>
        <v>82.490279400364116</v>
      </c>
      <c r="W427" s="60">
        <f>Conversion_factors!$M32*W279+W360</f>
        <v>98.975283828018419</v>
      </c>
      <c r="X427" s="124">
        <f t="shared" ref="X427:X467" si="1634">SUM(C427:W427)</f>
        <v>20375.426989811138</v>
      </c>
      <c r="Z427" s="19">
        <f t="shared" ref="Z427:Z471" si="1635">C427/C26*1000</f>
        <v>2.8936283103247686</v>
      </c>
      <c r="AA427" s="19">
        <f t="shared" ref="AA427:AA471" si="1636">D427/D26*1000</f>
        <v>6.6152821189237878</v>
      </c>
      <c r="AB427" s="19">
        <f t="shared" ref="AB427:AB471" si="1637">E427/E26*1000</f>
        <v>1.8885060184031199</v>
      </c>
      <c r="AC427" s="19">
        <f t="shared" ref="AC427:AC471" si="1638">F427/F26*1000</f>
        <v>8.7711503550369778E-5</v>
      </c>
      <c r="AD427" s="19">
        <f t="shared" ref="AD427:AD471" si="1639">G427/G26*1000</f>
        <v>5.8156331251524372E-4</v>
      </c>
      <c r="AE427" s="19">
        <f t="shared" ref="AE427:AE471" si="1640">H427/H26*1000</f>
        <v>5.0220017893292171E-4</v>
      </c>
      <c r="AF427" s="19">
        <f t="shared" ref="AF427:AF471" si="1641">I427/I26*1000</f>
        <v>5.610081614427898</v>
      </c>
      <c r="AG427" s="19">
        <f t="shared" ref="AG427:AG471" si="1642">J427/J26*1000</f>
        <v>15.422117816064063</v>
      </c>
      <c r="AH427" s="19">
        <f t="shared" ref="AH427:AH471" si="1643">K427/K26*1000</f>
        <v>1.8527896922503664</v>
      </c>
      <c r="AI427" s="19">
        <f t="shared" ref="AI427:AI471" si="1644">L427/L26*1000</f>
        <v>5.6830434120798587</v>
      </c>
      <c r="AJ427" s="19">
        <f t="shared" ref="AJ427:AJ471" si="1645">M427/M26*1000</f>
        <v>10.372501923394218</v>
      </c>
      <c r="AK427" s="19">
        <f t="shared" ref="AK427:AK471" si="1646">N427/N26*1000</f>
        <v>4.4812338622324219</v>
      </c>
      <c r="AL427" s="19">
        <f t="shared" ref="AL427:AL471" si="1647">O427/O26*1000</f>
        <v>17.22007846391546</v>
      </c>
      <c r="AM427" s="19">
        <f t="shared" ref="AM427:AM471" si="1648">P427/P26*1000</f>
        <v>18.767029204815088</v>
      </c>
      <c r="AN427" s="19">
        <f t="shared" ref="AN427:AN471" si="1649">Q427/Q26*1000</f>
        <v>2.8418343001567514</v>
      </c>
      <c r="AO427" s="19">
        <f t="shared" ref="AO427:AO471" si="1650">R427/R26*1000</f>
        <v>2.0625643323283303</v>
      </c>
      <c r="AP427" s="19">
        <f t="shared" ref="AP427:AP471" si="1651">S427/S26*1000</f>
        <v>25.004311439932625</v>
      </c>
      <c r="AQ427" s="19">
        <f t="shared" ref="AQ427:AQ471" si="1652">T427/T26*1000</f>
        <v>2.7332522568815678</v>
      </c>
      <c r="AR427" s="19">
        <f t="shared" ref="AR427:AR471" si="1653">U427/U26*1000</f>
        <v>1.8487418035249763</v>
      </c>
      <c r="AS427" s="19">
        <f t="shared" ref="AS427:AS471" si="1654">V427/V26*1000</f>
        <v>2.0821649808237552</v>
      </c>
      <c r="AT427" s="19">
        <f t="shared" ref="AT427:AT471" si="1655">W427/W26*1000</f>
        <v>1.6554290249427572</v>
      </c>
      <c r="AU427" s="19">
        <f t="shared" ref="AU427:AU471" si="1656">X427/CE26*1000</f>
        <v>32.683190718411069</v>
      </c>
      <c r="AV427" s="19">
        <f t="shared" ref="AV427:AV471" si="1657">SUMPRODUCT(CH26:DB26,Z$427:AT$427)</f>
        <v>14.487800043914415</v>
      </c>
      <c r="AW427" s="19">
        <f t="shared" ref="AW427:AW471" si="1658">SUMPRODUCT(CH26:DB26,Z$442:AT$442)</f>
        <v>9.4079756408043398</v>
      </c>
      <c r="AX427" s="249">
        <f t="shared" ref="AX427:BS427" si="1659">Z427/Z$482</f>
        <v>1.4627919004191718</v>
      </c>
      <c r="AY427" s="249">
        <f t="shared" si="1659"/>
        <v>1.2726905906416592</v>
      </c>
      <c r="AZ427" s="249">
        <f t="shared" si="1659"/>
        <v>1.4280586009735481</v>
      </c>
      <c r="BA427" s="249">
        <f t="shared" si="1659"/>
        <v>1.3860225312832555</v>
      </c>
      <c r="BB427" s="249">
        <f t="shared" si="1659"/>
        <v>1.1510113527061845</v>
      </c>
      <c r="BC427" s="249">
        <f t="shared" si="1659"/>
        <v>0.99047552711520115</v>
      </c>
      <c r="BD427" s="249">
        <f t="shared" si="1659"/>
        <v>0.99558018105216661</v>
      </c>
      <c r="BE427" s="249">
        <f t="shared" si="1659"/>
        <v>1.0836655281761887</v>
      </c>
      <c r="BF427" s="249">
        <f t="shared" si="1659"/>
        <v>1.2872366312404651</v>
      </c>
      <c r="BG427" s="249">
        <f t="shared" si="1659"/>
        <v>1.269727170112098</v>
      </c>
      <c r="BH427" s="249">
        <f t="shared" si="1659"/>
        <v>1.5628521605137176</v>
      </c>
      <c r="BI427" s="249">
        <f t="shared" si="1659"/>
        <v>1.3304690259982705</v>
      </c>
      <c r="BJ427" s="249">
        <f t="shared" si="1659"/>
        <v>1.3961891560253117</v>
      </c>
      <c r="BK427" s="249">
        <f t="shared" si="1659"/>
        <v>1.217443248956809</v>
      </c>
      <c r="BL427" s="249">
        <f t="shared" si="1659"/>
        <v>1.347264912189001</v>
      </c>
      <c r="BM427" s="249">
        <f t="shared" si="1659"/>
        <v>1.5523509326690497</v>
      </c>
      <c r="BN427" s="249">
        <f t="shared" si="1659"/>
        <v>2.7913326412870316</v>
      </c>
      <c r="BO427" s="249">
        <f t="shared" si="1659"/>
        <v>1.3493301047189705</v>
      </c>
      <c r="BP427" s="249">
        <f t="shared" si="1659"/>
        <v>1.3700454383724083</v>
      </c>
      <c r="BQ427" s="249">
        <f t="shared" si="1659"/>
        <v>1.4028233253644304</v>
      </c>
      <c r="BR427" s="249">
        <f t="shared" si="1659"/>
        <v>1.285271990995887</v>
      </c>
      <c r="BS427" s="249">
        <f t="shared" si="1659"/>
        <v>1.6426886220836918</v>
      </c>
      <c r="BU427" s="3"/>
      <c r="BV427" s="9">
        <f t="shared" ref="BV427:BV471" si="1660">CF26</f>
        <v>0.66332451661848235</v>
      </c>
      <c r="BW427" s="9">
        <f t="shared" ref="BW427:BW465" si="1661">BS427</f>
        <v>1.6426886220836918</v>
      </c>
      <c r="BX427" s="9">
        <f t="shared" ref="BX427:BX465" si="1662">GC427</f>
        <v>1.085472987063806</v>
      </c>
      <c r="BY427" s="9">
        <f t="shared" ref="BY427:BY465" si="1663">GG427</f>
        <v>1.1343833386562019</v>
      </c>
      <c r="BZ427" s="9">
        <f t="shared" ref="BZ427:BZ465" si="1664">FY427</f>
        <v>1.3340622926299135</v>
      </c>
      <c r="CA427" s="9">
        <f t="shared" ref="CA427:CA465" si="1665">BV427*BX427*BY427*BZ427</f>
        <v>1.0896349316857732</v>
      </c>
      <c r="CB427" s="9">
        <f t="shared" ref="CB427:CB465" si="1666">GK427</f>
        <v>1.0896356361983457</v>
      </c>
      <c r="CC427" s="9"/>
      <c r="CD427" s="9">
        <f t="shared" ref="CD427:CD465" si="1667">BX427*BY427</f>
        <v>1.2313424710865606</v>
      </c>
      <c r="CE427" s="9">
        <f t="shared" ref="CE427:CE465" si="1668">CD427*BZ427</f>
        <v>1.6426875599903199</v>
      </c>
      <c r="CF427" s="304">
        <f>BY427/BEA_Output_Data!$AU7</f>
        <v>0.99101116178900817</v>
      </c>
      <c r="CG427" s="35"/>
      <c r="CH427" s="304">
        <f t="shared" ref="CH427:CH467" si="1669">B427</f>
        <v>1970</v>
      </c>
      <c r="CI427" s="19">
        <f t="shared" ref="CI427:CI467" si="1670">C427/$X427</f>
        <v>6.9345715922455878E-2</v>
      </c>
      <c r="CJ427" s="19">
        <f t="shared" ref="CJ427:CJ440" si="1671">D427/$X427</f>
        <v>2.3910288462500259E-2</v>
      </c>
      <c r="CK427" s="19">
        <f t="shared" ref="CK427:CK440" si="1672">E427/$X427</f>
        <v>7.904510072779156E-3</v>
      </c>
      <c r="CL427" s="19">
        <f t="shared" ref="CL427:CL440" si="1673">F427/$X427</f>
        <v>2.1020035595562578E-6</v>
      </c>
      <c r="CM427" s="19">
        <f t="shared" ref="CM427:CM440" si="1674">G427/$X427</f>
        <v>2.1020035595562578E-6</v>
      </c>
      <c r="CN427" s="19">
        <f t="shared" ref="CN427:CN440" si="1675">H427/$X427</f>
        <v>2.1020035595562578E-6</v>
      </c>
      <c r="CO427" s="19">
        <f t="shared" ref="CO427:CO440" si="1676">I427/$X427</f>
        <v>1.6637559203126824E-2</v>
      </c>
      <c r="CP427" s="19">
        <f t="shared" ref="CP427:CP440" si="1677">J427/$X427</f>
        <v>9.979247639102945E-2</v>
      </c>
      <c r="CQ427" s="19">
        <f t="shared" ref="CQ427:CQ440" si="1678">K427/$X427</f>
        <v>4.6534633422530914E-3</v>
      </c>
      <c r="CR427" s="19">
        <f t="shared" ref="CR427:CR440" si="1679">L427/$X427</f>
        <v>0.14914360516705361</v>
      </c>
      <c r="CS427" s="19">
        <f t="shared" ref="CS427:CS440" si="1680">M427/$X427</f>
        <v>0.17160310119532177</v>
      </c>
      <c r="CT427" s="19">
        <f t="shared" ref="CT427:CT440" si="1681">N427/$X427</f>
        <v>1.5799763421388412E-2</v>
      </c>
      <c r="CU427" s="19">
        <f t="shared" ref="CU427:CU440" si="1682">O427/$X427</f>
        <v>6.8230225603528386E-2</v>
      </c>
      <c r="CV427" s="19">
        <f t="shared" ref="CV427:CV440" si="1683">P427/$X427</f>
        <v>0.25840486597193135</v>
      </c>
      <c r="CW427" s="19">
        <f t="shared" ref="CW427:CW440" si="1684">Q427/$X427</f>
        <v>3.1138768549354552E-2</v>
      </c>
      <c r="CX427" s="19">
        <f t="shared" ref="CX427:CX440" si="1685">R427/$X427</f>
        <v>1.8000933856133189E-2</v>
      </c>
      <c r="CY427" s="19">
        <f t="shared" ref="CY427:CY440" si="1686">S427/$X427</f>
        <v>1.2666180817304281E-2</v>
      </c>
      <c r="CZ427" s="19">
        <f t="shared" si="1629"/>
        <v>1.2071528142063255E-2</v>
      </c>
      <c r="DA427" s="19">
        <f t="shared" si="1630"/>
        <v>3.1784609200423392E-2</v>
      </c>
      <c r="DB427" s="19">
        <f t="shared" si="1631"/>
        <v>4.0485178269694128E-3</v>
      </c>
      <c r="DC427" s="19">
        <f t="shared" si="1632"/>
        <v>4.8575808437050982E-3</v>
      </c>
      <c r="DD427" s="19"/>
      <c r="DE427" s="19"/>
      <c r="DF427" s="19" t="e">
        <f>(CI427-CI426)/LN(CI427/CI426)</f>
        <v>#DIV/0!</v>
      </c>
      <c r="DG427" s="19" t="e">
        <f t="shared" ref="DG427:DV442" si="1687">(CJ427-CJ426)/LN(CJ427/CJ426)</f>
        <v>#DIV/0!</v>
      </c>
      <c r="DH427" s="19" t="e">
        <f t="shared" si="1687"/>
        <v>#DIV/0!</v>
      </c>
      <c r="DI427" s="19" t="e">
        <f t="shared" si="1687"/>
        <v>#DIV/0!</v>
      </c>
      <c r="DJ427" s="19" t="e">
        <f t="shared" si="1687"/>
        <v>#DIV/0!</v>
      </c>
      <c r="DK427" s="19" t="e">
        <f t="shared" si="1687"/>
        <v>#DIV/0!</v>
      </c>
      <c r="DL427" s="19" t="e">
        <f t="shared" si="1687"/>
        <v>#DIV/0!</v>
      </c>
      <c r="DM427" s="19" t="e">
        <f t="shared" si="1687"/>
        <v>#DIV/0!</v>
      </c>
      <c r="DN427" s="19" t="e">
        <f t="shared" si="1687"/>
        <v>#DIV/0!</v>
      </c>
      <c r="DO427" s="19" t="e">
        <f t="shared" si="1687"/>
        <v>#DIV/0!</v>
      </c>
      <c r="DP427" s="19" t="e">
        <f t="shared" si="1687"/>
        <v>#DIV/0!</v>
      </c>
      <c r="DQ427" s="19" t="e">
        <f t="shared" si="1687"/>
        <v>#DIV/0!</v>
      </c>
      <c r="DR427" s="19" t="e">
        <f t="shared" si="1687"/>
        <v>#DIV/0!</v>
      </c>
      <c r="DS427" s="19" t="e">
        <f t="shared" si="1687"/>
        <v>#DIV/0!</v>
      </c>
      <c r="DT427" s="19" t="e">
        <f t="shared" si="1687"/>
        <v>#DIV/0!</v>
      </c>
      <c r="DU427" s="19" t="e">
        <f t="shared" si="1687"/>
        <v>#DIV/0!</v>
      </c>
      <c r="DV427" s="19" t="e">
        <f t="shared" si="1687"/>
        <v>#DIV/0!</v>
      </c>
      <c r="DW427" s="19" t="e">
        <f t="shared" ref="DW427:DW467" si="1688">(CZ427-CZ426)/LN(CZ427/CZ426)</f>
        <v>#DIV/0!</v>
      </c>
      <c r="DX427" s="19" t="e">
        <f t="shared" ref="DX427:DX467" si="1689">(DA427-DA426)/LN(DA427/DA426)</f>
        <v>#DIV/0!</v>
      </c>
      <c r="DY427" s="19" t="e">
        <f t="shared" ref="DY427:DY467" si="1690">(DB427-DB426)/LN(DB427/DB426)</f>
        <v>#DIV/0!</v>
      </c>
      <c r="DZ427" s="19" t="e">
        <f t="shared" ref="DZ427:DZ467" si="1691">(DC427-DC426)/LN(DC427/DC426)</f>
        <v>#DIV/0!</v>
      </c>
      <c r="EA427" s="19" t="e">
        <f t="shared" ref="EA427:EA467" si="1692">SUM(DF427:DZ427)</f>
        <v>#DIV/0!</v>
      </c>
      <c r="EB427" s="19"/>
      <c r="EC427" s="19" t="e">
        <f>DF427/$EA427</f>
        <v>#DIV/0!</v>
      </c>
      <c r="ED427" s="19" t="e">
        <f t="shared" ref="ED427:ES442" si="1693">DG427/$EA427</f>
        <v>#DIV/0!</v>
      </c>
      <c r="EE427" s="19" t="e">
        <f t="shared" si="1693"/>
        <v>#DIV/0!</v>
      </c>
      <c r="EF427" s="19" t="e">
        <f t="shared" si="1693"/>
        <v>#DIV/0!</v>
      </c>
      <c r="EG427" s="19" t="e">
        <f t="shared" si="1693"/>
        <v>#DIV/0!</v>
      </c>
      <c r="EH427" s="19" t="e">
        <f t="shared" si="1693"/>
        <v>#DIV/0!</v>
      </c>
      <c r="EI427" s="19" t="e">
        <f t="shared" si="1693"/>
        <v>#DIV/0!</v>
      </c>
      <c r="EJ427" s="19" t="e">
        <f t="shared" si="1693"/>
        <v>#DIV/0!</v>
      </c>
      <c r="EK427" s="19" t="e">
        <f t="shared" si="1693"/>
        <v>#DIV/0!</v>
      </c>
      <c r="EL427" s="19" t="e">
        <f t="shared" si="1693"/>
        <v>#DIV/0!</v>
      </c>
      <c r="EM427" s="19" t="e">
        <f t="shared" si="1693"/>
        <v>#DIV/0!</v>
      </c>
      <c r="EN427" s="19" t="e">
        <f t="shared" si="1693"/>
        <v>#DIV/0!</v>
      </c>
      <c r="EO427" s="19" t="e">
        <f t="shared" si="1693"/>
        <v>#DIV/0!</v>
      </c>
      <c r="EP427" s="19" t="e">
        <f t="shared" si="1693"/>
        <v>#DIV/0!</v>
      </c>
      <c r="EQ427" s="19" t="e">
        <f t="shared" si="1693"/>
        <v>#DIV/0!</v>
      </c>
      <c r="ER427" s="19" t="e">
        <f t="shared" si="1693"/>
        <v>#DIV/0!</v>
      </c>
      <c r="ES427" s="19" t="e">
        <f t="shared" si="1693"/>
        <v>#DIV/0!</v>
      </c>
      <c r="ET427" s="19" t="e">
        <f t="shared" ref="ET427:ET467" si="1694">DW427/$EA427</f>
        <v>#DIV/0!</v>
      </c>
      <c r="EU427" s="19" t="e">
        <f t="shared" ref="EU427:EU467" si="1695">DX427/$EA427</f>
        <v>#DIV/0!</v>
      </c>
      <c r="EV427" s="19" t="e">
        <f t="shared" ref="EV427:EV467" si="1696">DY427/$EA427</f>
        <v>#DIV/0!</v>
      </c>
      <c r="EW427" s="19" t="e">
        <f t="shared" ref="EW427:EW467" si="1697">DZ427/$EA427</f>
        <v>#DIV/0!</v>
      </c>
      <c r="EZ427" s="304" t="e">
        <f>LN(AX427/AX426)</f>
        <v>#DIV/0!</v>
      </c>
      <c r="FA427" s="304" t="e">
        <f t="shared" ref="FA427:FP442" si="1698">LN(AY427/AY426)</f>
        <v>#DIV/0!</v>
      </c>
      <c r="FB427" s="304" t="e">
        <f t="shared" si="1698"/>
        <v>#DIV/0!</v>
      </c>
      <c r="FC427" s="304" t="e">
        <f t="shared" si="1698"/>
        <v>#DIV/0!</v>
      </c>
      <c r="FD427" s="304" t="e">
        <f t="shared" si="1698"/>
        <v>#DIV/0!</v>
      </c>
      <c r="FE427" s="304" t="e">
        <f t="shared" si="1698"/>
        <v>#DIV/0!</v>
      </c>
      <c r="FF427" s="304" t="e">
        <f t="shared" si="1698"/>
        <v>#DIV/0!</v>
      </c>
      <c r="FG427" s="304" t="e">
        <f t="shared" si="1698"/>
        <v>#DIV/0!</v>
      </c>
      <c r="FH427" s="304" t="e">
        <f t="shared" si="1698"/>
        <v>#DIV/0!</v>
      </c>
      <c r="FI427" s="304" t="e">
        <f t="shared" si="1698"/>
        <v>#DIV/0!</v>
      </c>
      <c r="FJ427" s="304" t="e">
        <f t="shared" si="1698"/>
        <v>#DIV/0!</v>
      </c>
      <c r="FK427" s="304" t="e">
        <f t="shared" si="1698"/>
        <v>#DIV/0!</v>
      </c>
      <c r="FL427" s="304" t="e">
        <f t="shared" si="1698"/>
        <v>#DIV/0!</v>
      </c>
      <c r="FM427" s="304" t="e">
        <f t="shared" si="1698"/>
        <v>#DIV/0!</v>
      </c>
      <c r="FN427" s="304" t="e">
        <f t="shared" si="1698"/>
        <v>#DIV/0!</v>
      </c>
      <c r="FO427" s="304" t="e">
        <f t="shared" si="1698"/>
        <v>#DIV/0!</v>
      </c>
      <c r="FP427" s="304" t="e">
        <f t="shared" si="1698"/>
        <v>#DIV/0!</v>
      </c>
      <c r="FQ427" s="304" t="e">
        <f t="shared" ref="FQ427:FT442" si="1699">LN(BO427/BO426)</f>
        <v>#DIV/0!</v>
      </c>
      <c r="FR427" s="304" t="e">
        <f t="shared" si="1699"/>
        <v>#DIV/0!</v>
      </c>
      <c r="FS427" s="304" t="e">
        <f t="shared" si="1699"/>
        <v>#DIV/0!</v>
      </c>
      <c r="FT427" s="304" t="e">
        <f t="shared" si="1699"/>
        <v>#DIV/0!</v>
      </c>
      <c r="FV427" s="3"/>
      <c r="FW427" s="304" t="e">
        <f t="shared" ref="FW427:FW467" si="1700">EXP(SUMPRODUCT($EC427:$EW427,EZ427:FT427))</f>
        <v>#DIV/0!</v>
      </c>
      <c r="FX427" s="304">
        <f>IF(ISERR(FW427),FX426,FW427*FX426)</f>
        <v>1</v>
      </c>
      <c r="FY427" s="19">
        <f t="shared" ref="FY427:FY467" si="1701">FX427/FX$442</f>
        <v>1.3340622926299135</v>
      </c>
      <c r="GA427" s="19" t="e">
        <f t="shared" ref="GA427:GA471" si="1702">EXP(SUMPRODUCT($EC427:$EW427,DF26:DZ26))</f>
        <v>#DIV/0!</v>
      </c>
      <c r="GB427" s="19">
        <f>IF(ISERR(GA427),GB426,GA427*GB426)</f>
        <v>1</v>
      </c>
      <c r="GC427" s="19">
        <f t="shared" ref="GC427:GC467" si="1703">GB427/GB$442</f>
        <v>1.085472987063806</v>
      </c>
      <c r="GE427" s="19" t="e">
        <f t="shared" ref="GE427:GE471" si="1704">EXP(SUMPRODUCT($EC427:$EW427,EC26:EW26))</f>
        <v>#DIV/0!</v>
      </c>
      <c r="GF427" s="19">
        <f>IF(ISERR(GE427),GF426,GE427*GF426)</f>
        <v>1</v>
      </c>
      <c r="GG427" s="19">
        <f t="shared" ref="GG427:GG467" si="1705">GF427/GF$442</f>
        <v>1.1343833386562019</v>
      </c>
      <c r="GI427" s="19" t="e">
        <f>#REF!</f>
        <v>#REF!</v>
      </c>
      <c r="GJ427" s="19" t="e">
        <f t="shared" ref="GJ427:GJ467" si="1706">FY427*GC427*GG427*GI427</f>
        <v>#REF!</v>
      </c>
      <c r="GK427" s="304">
        <f t="shared" ref="GK427:GK467" si="1707">X427/X$162</f>
        <v>1.0896356361983457</v>
      </c>
      <c r="GM427" s="3"/>
      <c r="GN427" s="3"/>
      <c r="GO427" s="3"/>
    </row>
    <row r="428" spans="1:244" s="304" customFormat="1" x14ac:dyDescent="0.2">
      <c r="A428" s="316" t="s">
        <v>537</v>
      </c>
      <c r="B428" s="1">
        <f t="shared" si="1633"/>
        <v>1971</v>
      </c>
      <c r="C428" s="60">
        <f>Conversion_factors!$M33*C280+C361</f>
        <v>1430.3475554470901</v>
      </c>
      <c r="D428" s="60">
        <f>Conversion_factors!$M33*D280+D361</f>
        <v>514.73696415781751</v>
      </c>
      <c r="E428" s="60">
        <f>Conversion_factors!$M33*E280+E361</f>
        <v>155.80740136101065</v>
      </c>
      <c r="F428" s="60">
        <f>Conversion_factors!$M33*F280+F361</f>
        <v>4.2829220060061658E-2</v>
      </c>
      <c r="G428" s="60">
        <f>Conversion_factors!$M33*G280+G361</f>
        <v>4.2829220060061658E-2</v>
      </c>
      <c r="H428" s="60">
        <f>Conversion_factors!$M33*H280+H361</f>
        <v>4.2829220060061658E-2</v>
      </c>
      <c r="I428" s="60">
        <f>Conversion_factors!$M33*I280+I361</f>
        <v>346.10176935331276</v>
      </c>
      <c r="J428" s="60">
        <f>Conversion_factors!$M33*J280+J361</f>
        <v>2150.7956472639812</v>
      </c>
      <c r="K428" s="60">
        <f>Conversion_factors!$M33*K280+K361</f>
        <v>90.894902380957376</v>
      </c>
      <c r="L428" s="60">
        <f>Conversion_factors!$M33*L280+L361</f>
        <v>3057.7289620948372</v>
      </c>
      <c r="M428" s="60">
        <f>Conversion_factors!$M33*M280+M361</f>
        <v>3677.1179916612259</v>
      </c>
      <c r="N428" s="60">
        <f>Conversion_factors!$M33*N280+N361</f>
        <v>351.10998036024228</v>
      </c>
      <c r="O428" s="60">
        <f>Conversion_factors!$M33*O280+O361</f>
        <v>1449.6512833473566</v>
      </c>
      <c r="P428" s="60">
        <f>Conversion_factors!$M33*P280+P361</f>
        <v>4958.4313412471947</v>
      </c>
      <c r="Q428" s="60">
        <f>Conversion_factors!$M33*Q280+Q361</f>
        <v>610.45906395673069</v>
      </c>
      <c r="R428" s="60">
        <f>Conversion_factors!$M33*R280+R361</f>
        <v>376.01652142930743</v>
      </c>
      <c r="S428" s="60">
        <f>Conversion_factors!$M33*S280+S361</f>
        <v>260.24218375466955</v>
      </c>
      <c r="T428" s="60">
        <f>Conversion_factors!$M33*T280+T361</f>
        <v>242.81314237303314</v>
      </c>
      <c r="U428" s="60">
        <f>Conversion_factors!$M33*U280+U361</f>
        <v>678.38271397720132</v>
      </c>
      <c r="V428" s="60">
        <f>Conversion_factors!$M33*V280+V361</f>
        <v>85.634456586458569</v>
      </c>
      <c r="W428" s="60">
        <f>Conversion_factors!$M33*W280+W361</f>
        <v>108.2833334943968</v>
      </c>
      <c r="X428" s="124">
        <f t="shared" si="1634"/>
        <v>20544.683701907004</v>
      </c>
      <c r="Z428" s="19">
        <f t="shared" si="1635"/>
        <v>2.8500882916222263</v>
      </c>
      <c r="AA428" s="19">
        <f t="shared" si="1636"/>
        <v>6.592497635909444</v>
      </c>
      <c r="AB428" s="19">
        <f t="shared" si="1637"/>
        <v>1.7707054124386463</v>
      </c>
      <c r="AC428" s="19">
        <f t="shared" si="1638"/>
        <v>8.5340837733902003E-5</v>
      </c>
      <c r="AD428" s="19">
        <f t="shared" si="1639"/>
        <v>5.4853556603569136E-4</v>
      </c>
      <c r="AE428" s="19">
        <f t="shared" si="1640"/>
        <v>4.8674152260044535E-4</v>
      </c>
      <c r="AF428" s="19">
        <f t="shared" si="1641"/>
        <v>5.5495489361118953</v>
      </c>
      <c r="AG428" s="19">
        <f t="shared" si="1642"/>
        <v>16.255147878041733</v>
      </c>
      <c r="AH428" s="19">
        <f t="shared" si="1643"/>
        <v>1.7900264920356741</v>
      </c>
      <c r="AI428" s="19">
        <f t="shared" si="1644"/>
        <v>5.6792827141035076</v>
      </c>
      <c r="AJ428" s="19">
        <f t="shared" si="1645"/>
        <v>10.559187718756256</v>
      </c>
      <c r="AK428" s="19">
        <f t="shared" si="1646"/>
        <v>4.4920857959536322</v>
      </c>
      <c r="AL428" s="19">
        <f t="shared" si="1647"/>
        <v>17.327086652231788</v>
      </c>
      <c r="AM428" s="19">
        <f t="shared" si="1648"/>
        <v>18.106362151182932</v>
      </c>
      <c r="AN428" s="19">
        <f t="shared" si="1649"/>
        <v>2.7902906057115469</v>
      </c>
      <c r="AO428" s="19">
        <f t="shared" si="1650"/>
        <v>1.9576916432041429</v>
      </c>
      <c r="AP428" s="19">
        <f t="shared" si="1651"/>
        <v>25.761845979189136</v>
      </c>
      <c r="AQ428" s="19">
        <f t="shared" si="1652"/>
        <v>2.7494795004690711</v>
      </c>
      <c r="AR428" s="19">
        <f t="shared" si="1653"/>
        <v>1.7280998150482096</v>
      </c>
      <c r="AS428" s="19">
        <f t="shared" si="1654"/>
        <v>2.0825119618256549</v>
      </c>
      <c r="AT428" s="19">
        <f t="shared" si="1655"/>
        <v>1.8035532807045773</v>
      </c>
      <c r="AU428" s="19">
        <f t="shared" si="1656"/>
        <v>31.733452612162683</v>
      </c>
      <c r="AV428" s="19">
        <f t="shared" si="1657"/>
        <v>14.762469549080214</v>
      </c>
      <c r="AW428" s="19">
        <f t="shared" si="1658"/>
        <v>9.4923925657596531</v>
      </c>
      <c r="AX428" s="249">
        <f t="shared" ref="AX428:AX467" si="1708">Z428/Z$482</f>
        <v>1.4407814761794981</v>
      </c>
      <c r="AY428" s="249">
        <f t="shared" ref="AY428:AY467" si="1709">AA428/AA$482</f>
        <v>1.2683071650184286</v>
      </c>
      <c r="AZ428" s="249">
        <f t="shared" ref="AZ428:AZ467" si="1710">AB428/AB$482</f>
        <v>1.3389796322500538</v>
      </c>
      <c r="BA428" s="249">
        <f t="shared" ref="BA428:BA467" si="1711">AC428/AC$482</f>
        <v>1.348561125392745</v>
      </c>
      <c r="BB428" s="249">
        <f t="shared" ref="BB428:BB467" si="1712">AD428/AD$482</f>
        <v>1.0856439020190849</v>
      </c>
      <c r="BC428" s="249">
        <f t="shared" ref="BC428:BC467" si="1713">AE428/AE$482</f>
        <v>0.95998684666125134</v>
      </c>
      <c r="BD428" s="249">
        <f t="shared" ref="BD428:BD467" si="1714">AF428/AF$482</f>
        <v>0.98483788905369918</v>
      </c>
      <c r="BE428" s="249">
        <f t="shared" ref="BE428:BE467" si="1715">AG428/AG$482</f>
        <v>1.1422000286168073</v>
      </c>
      <c r="BF428" s="249">
        <f t="shared" ref="BF428:BF467" si="1716">AH428/AH$482</f>
        <v>1.2436315255189927</v>
      </c>
      <c r="BG428" s="249">
        <f t="shared" ref="BG428:BG467" si="1717">AI428/AI$482</f>
        <v>1.2688869406693652</v>
      </c>
      <c r="BH428" s="249">
        <f t="shared" ref="BH428:BH467" si="1718">AJ428/AJ$482</f>
        <v>1.5909806005731733</v>
      </c>
      <c r="BI428" s="249">
        <f t="shared" ref="BI428:BI467" si="1719">AK428/AK$482</f>
        <v>1.3336909425802057</v>
      </c>
      <c r="BJ428" s="249">
        <f t="shared" ref="BJ428:BJ467" si="1720">AL428/AL$482</f>
        <v>1.4048652879283252</v>
      </c>
      <c r="BK428" s="249">
        <f t="shared" ref="BK428:BK467" si="1721">AM428/AM$482</f>
        <v>1.1745848596254658</v>
      </c>
      <c r="BL428" s="249">
        <f t="shared" ref="BL428:BL467" si="1722">AN428/AN$482</f>
        <v>1.3228289304828245</v>
      </c>
      <c r="BM428" s="249">
        <f t="shared" ref="BM428:BM467" si="1723">AO428/AO$482</f>
        <v>1.4734204410369816</v>
      </c>
      <c r="BN428" s="249">
        <f t="shared" ref="BN428:BN467" si="1724">AP428/AP$482</f>
        <v>2.875899292578699</v>
      </c>
      <c r="BO428" s="249">
        <f t="shared" ref="BO428:BO467" si="1725">AQ428/AQ$482</f>
        <v>1.3573410404948756</v>
      </c>
      <c r="BP428" s="249">
        <f t="shared" ref="BP428:BP467" si="1726">AR428/AR$482</f>
        <v>1.2806413876425424</v>
      </c>
      <c r="BQ428" s="249">
        <f t="shared" ref="BQ428:BQ467" si="1727">AS428/AS$482</f>
        <v>1.4030570979268382</v>
      </c>
      <c r="BR428" s="249">
        <f t="shared" ref="BR428:BR467" si="1728">AT428/AT$482</f>
        <v>1.4002753854327832</v>
      </c>
      <c r="BS428" s="249">
        <f t="shared" ref="BS428:BS467" si="1729">AU428/AU$482</f>
        <v>1.594953870769626</v>
      </c>
      <c r="BU428" s="3"/>
      <c r="BV428" s="9">
        <f t="shared" si="1660"/>
        <v>0.6888519817104426</v>
      </c>
      <c r="BW428" s="9">
        <f t="shared" si="1661"/>
        <v>1.594953870769626</v>
      </c>
      <c r="BX428" s="9">
        <f t="shared" si="1662"/>
        <v>1.0610049698008619</v>
      </c>
      <c r="BY428" s="9">
        <f t="shared" si="1663"/>
        <v>1.1323088336266118</v>
      </c>
      <c r="BZ428" s="9">
        <f t="shared" si="1664"/>
        <v>1.3275949958265503</v>
      </c>
      <c r="CA428" s="9">
        <f t="shared" si="1665"/>
        <v>1.0986866120123764</v>
      </c>
      <c r="CB428" s="9">
        <f t="shared" si="1666"/>
        <v>1.0986871346163982</v>
      </c>
      <c r="CC428" s="9"/>
      <c r="CD428" s="9">
        <f t="shared" si="1667"/>
        <v>1.2013852998272525</v>
      </c>
      <c r="CE428" s="9">
        <f t="shared" si="1668"/>
        <v>1.59495311211024</v>
      </c>
      <c r="CF428" s="304">
        <f>BY428/BEA_Output_Data!$AU8</f>
        <v>0.97676920301664427</v>
      </c>
      <c r="CG428" s="35"/>
      <c r="CH428" s="304">
        <f t="shared" si="1669"/>
        <v>1971</v>
      </c>
      <c r="CI428" s="19">
        <f t="shared" si="1670"/>
        <v>6.9621298443953261E-2</v>
      </c>
      <c r="CJ428" s="19">
        <f t="shared" si="1671"/>
        <v>2.5054509070394616E-2</v>
      </c>
      <c r="CK428" s="19">
        <f t="shared" si="1672"/>
        <v>7.5838306211814905E-3</v>
      </c>
      <c r="CL428" s="19">
        <f t="shared" si="1673"/>
        <v>2.0846862712267579E-6</v>
      </c>
      <c r="CM428" s="19">
        <f t="shared" si="1674"/>
        <v>2.0846862712267579E-6</v>
      </c>
      <c r="CN428" s="19">
        <f t="shared" si="1675"/>
        <v>2.0846862712267579E-6</v>
      </c>
      <c r="CO428" s="19">
        <f t="shared" si="1676"/>
        <v>1.6846293395170974E-2</v>
      </c>
      <c r="CP428" s="19">
        <f t="shared" si="1677"/>
        <v>0.10468867170071543</v>
      </c>
      <c r="CQ428" s="19">
        <f t="shared" si="1678"/>
        <v>4.4242541622833698E-3</v>
      </c>
      <c r="CR428" s="19">
        <f t="shared" si="1679"/>
        <v>0.14883309991338595</v>
      </c>
      <c r="CS428" s="19">
        <f t="shared" si="1680"/>
        <v>0.17898148470009823</v>
      </c>
      <c r="CT428" s="19">
        <f t="shared" si="1681"/>
        <v>1.709006502386072E-2</v>
      </c>
      <c r="CU428" s="19">
        <f t="shared" si="1682"/>
        <v>7.0560895674086077E-2</v>
      </c>
      <c r="CV428" s="19">
        <f t="shared" si="1683"/>
        <v>0.24134863369967297</v>
      </c>
      <c r="CW428" s="19">
        <f t="shared" si="1684"/>
        <v>2.971372413487517E-2</v>
      </c>
      <c r="CX428" s="19">
        <f t="shared" si="1685"/>
        <v>1.8302375781740789E-2</v>
      </c>
      <c r="CY428" s="19">
        <f t="shared" si="1686"/>
        <v>1.2667130218729689E-2</v>
      </c>
      <c r="CZ428" s="19">
        <f t="shared" si="1629"/>
        <v>1.1818782216174722E-2</v>
      </c>
      <c r="DA428" s="19">
        <f t="shared" si="1630"/>
        <v>3.3019866541641248E-2</v>
      </c>
      <c r="DB428" s="19">
        <f t="shared" si="1631"/>
        <v>4.1682051585203907E-3</v>
      </c>
      <c r="DC428" s="19">
        <f t="shared" si="1632"/>
        <v>5.2706254847012168E-3</v>
      </c>
      <c r="DD428" s="19"/>
      <c r="DE428" s="19"/>
      <c r="DF428" s="19">
        <f t="shared" ref="DF428:DF467" si="1730">(CI428-CI427)/LN(CI428/CI427)</f>
        <v>6.9483416099473089E-2</v>
      </c>
      <c r="DG428" s="19">
        <f t="shared" si="1687"/>
        <v>2.4477941715765422E-2</v>
      </c>
      <c r="DH428" s="19">
        <f t="shared" si="1687"/>
        <v>7.7430636320335276E-3</v>
      </c>
      <c r="DI428" s="19">
        <f t="shared" si="1687"/>
        <v>2.093332977167616E-6</v>
      </c>
      <c r="DJ428" s="19">
        <f t="shared" si="1687"/>
        <v>2.093332977167616E-6</v>
      </c>
      <c r="DK428" s="19">
        <f t="shared" si="1687"/>
        <v>2.093332977167616E-6</v>
      </c>
      <c r="DL428" s="19">
        <f t="shared" si="1687"/>
        <v>1.6741709426382617E-2</v>
      </c>
      <c r="DM428" s="19">
        <f t="shared" si="1687"/>
        <v>0.10222103158027869</v>
      </c>
      <c r="DN428" s="19">
        <f t="shared" si="1687"/>
        <v>4.5378940130036275E-3</v>
      </c>
      <c r="DO428" s="19">
        <f t="shared" si="1687"/>
        <v>0.14898829861343899</v>
      </c>
      <c r="DP428" s="19">
        <f t="shared" si="1687"/>
        <v>0.17526640904927382</v>
      </c>
      <c r="DQ428" s="19">
        <f t="shared" si="1687"/>
        <v>1.6436474115383824E-2</v>
      </c>
      <c r="DR428" s="19">
        <f t="shared" si="1687"/>
        <v>6.938903712891438E-2</v>
      </c>
      <c r="DS428" s="19">
        <f t="shared" si="1687"/>
        <v>0.2497797001644993</v>
      </c>
      <c r="DT428" s="19">
        <f t="shared" si="1687"/>
        <v>3.0420683577255397E-2</v>
      </c>
      <c r="DU428" s="19">
        <f t="shared" si="1687"/>
        <v>1.815123764436833E-2</v>
      </c>
      <c r="DV428" s="19">
        <f t="shared" si="1687"/>
        <v>1.2666655512078309E-2</v>
      </c>
      <c r="DW428" s="19">
        <f t="shared" si="1688"/>
        <v>1.1944709514406534E-2</v>
      </c>
      <c r="DX428" s="19">
        <f t="shared" si="1689"/>
        <v>3.2398313222956894E-2</v>
      </c>
      <c r="DY428" s="19">
        <f t="shared" si="1690"/>
        <v>4.108070909179932E-3</v>
      </c>
      <c r="DZ428" s="19">
        <f t="shared" si="1691"/>
        <v>5.0612944798827959E-3</v>
      </c>
      <c r="EA428" s="19">
        <f t="shared" si="1692"/>
        <v>0.99982222039750701</v>
      </c>
      <c r="EB428" s="19"/>
      <c r="EC428" s="19">
        <f t="shared" ref="EC428:EC467" si="1731">DF428/$EA428</f>
        <v>6.9495771030021747E-2</v>
      </c>
      <c r="ED428" s="19">
        <f t="shared" si="1693"/>
        <v>2.4482294168290779E-2</v>
      </c>
      <c r="EE428" s="19">
        <f t="shared" si="1693"/>
        <v>7.7444404355756953E-3</v>
      </c>
      <c r="EF428" s="19">
        <f t="shared" si="1693"/>
        <v>2.0937051952449643E-6</v>
      </c>
      <c r="EG428" s="19">
        <f t="shared" si="1693"/>
        <v>2.0937051952449643E-6</v>
      </c>
      <c r="EH428" s="19">
        <f t="shared" si="1693"/>
        <v>2.0937051952449643E-6</v>
      </c>
      <c r="EI428" s="19">
        <f t="shared" si="1693"/>
        <v>1.6744686290055134E-2</v>
      </c>
      <c r="EJ428" s="19">
        <f t="shared" si="1693"/>
        <v>0.10223920762596964</v>
      </c>
      <c r="EK428" s="19">
        <f t="shared" si="1693"/>
        <v>4.5387009014457207E-3</v>
      </c>
      <c r="EL428" s="19">
        <f t="shared" si="1693"/>
        <v>0.14901479040364252</v>
      </c>
      <c r="EM428" s="19">
        <f t="shared" si="1693"/>
        <v>0.17529757338218768</v>
      </c>
      <c r="EN428" s="19">
        <f t="shared" si="1693"/>
        <v>1.6439396704795228E-2</v>
      </c>
      <c r="EO428" s="19">
        <f t="shared" si="1693"/>
        <v>6.9401375277823737E-2</v>
      </c>
      <c r="EP428" s="19">
        <f t="shared" si="1693"/>
        <v>0.24982411379614314</v>
      </c>
      <c r="EQ428" s="19">
        <f t="shared" si="1693"/>
        <v>3.042609271592385E-2</v>
      </c>
      <c r="ER428" s="19">
        <f t="shared" si="1693"/>
        <v>1.8154465137964031E-2</v>
      </c>
      <c r="ES428" s="19">
        <f t="shared" si="1693"/>
        <v>1.266890778546843E-2</v>
      </c>
      <c r="ET428" s="19">
        <f t="shared" si="1694"/>
        <v>1.1946833417702583E-2</v>
      </c>
      <c r="EU428" s="19">
        <f t="shared" si="1695"/>
        <v>3.2404074006352895E-2</v>
      </c>
      <c r="EV428" s="19">
        <f t="shared" si="1696"/>
        <v>4.1088013702542583E-3</v>
      </c>
      <c r="EW428" s="19">
        <f t="shared" si="1697"/>
        <v>5.0621944347971565E-3</v>
      </c>
      <c r="EZ428" s="304">
        <f t="shared" ref="EZ428:EZ467" si="1732">LN(AX428/AX427)</f>
        <v>-1.5161212063344889E-2</v>
      </c>
      <c r="FA428" s="304">
        <f t="shared" si="1698"/>
        <v>-3.4501643786897249E-3</v>
      </c>
      <c r="FB428" s="304">
        <f t="shared" si="1698"/>
        <v>-6.440804474338005E-2</v>
      </c>
      <c r="FC428" s="304">
        <f t="shared" si="1698"/>
        <v>-2.7399965968732398E-2</v>
      </c>
      <c r="FD428" s="304">
        <f t="shared" si="1698"/>
        <v>-5.8467723984784989E-2</v>
      </c>
      <c r="FE428" s="304">
        <f t="shared" si="1698"/>
        <v>-3.1265575252814592E-2</v>
      </c>
      <c r="FF428" s="304">
        <f t="shared" si="1698"/>
        <v>-1.084861577224569E-2</v>
      </c>
      <c r="FG428" s="304">
        <f t="shared" si="1698"/>
        <v>5.260695024065945E-2</v>
      </c>
      <c r="FH428" s="304">
        <f t="shared" si="1698"/>
        <v>-3.4462025281615662E-2</v>
      </c>
      <c r="FI428" s="304">
        <f t="shared" si="1698"/>
        <v>-6.6195919249480845E-4</v>
      </c>
      <c r="FJ428" s="304">
        <f t="shared" si="1698"/>
        <v>1.7838096090306493E-2</v>
      </c>
      <c r="FK428" s="304">
        <f t="shared" si="1698"/>
        <v>2.4187122324968403E-3</v>
      </c>
      <c r="FL428" s="304">
        <f t="shared" si="1698"/>
        <v>6.1949239642784312E-3</v>
      </c>
      <c r="FM428" s="304">
        <f t="shared" si="1698"/>
        <v>-3.5838187911667006E-2</v>
      </c>
      <c r="FN428" s="304">
        <f t="shared" si="1698"/>
        <v>-1.8303973856796496E-2</v>
      </c>
      <c r="FO428" s="304">
        <f t="shared" si="1698"/>
        <v>-5.2183984061446531E-2</v>
      </c>
      <c r="FP428" s="304">
        <f t="shared" si="1698"/>
        <v>2.9846291755053166E-2</v>
      </c>
      <c r="FQ428" s="304">
        <f t="shared" si="1699"/>
        <v>5.9194181617987706E-3</v>
      </c>
      <c r="FR428" s="304">
        <f t="shared" si="1699"/>
        <v>-6.7482869458670339E-2</v>
      </c>
      <c r="FS428" s="304">
        <f t="shared" si="1699"/>
        <v>1.6663045296446582E-4</v>
      </c>
      <c r="FT428" s="304">
        <f t="shared" si="1699"/>
        <v>8.5698559064376234E-2</v>
      </c>
      <c r="FV428" s="3"/>
      <c r="FW428" s="19">
        <f t="shared" si="1700"/>
        <v>0.99515217779627529</v>
      </c>
      <c r="FX428" s="19">
        <f t="shared" ref="FX428:FX467" si="1733">IF(ISERR(FW428),FX427,FW428*FX427)</f>
        <v>0.99515217779627529</v>
      </c>
      <c r="FY428" s="19">
        <f t="shared" si="1701"/>
        <v>1.3275949958265503</v>
      </c>
      <c r="GA428" s="19">
        <f t="shared" si="1702"/>
        <v>0.97745865852532188</v>
      </c>
      <c r="GB428" s="19">
        <f t="shared" ref="GB428:GB467" si="1734">IF(ISERR(GA428),GB427,GA428*GB427)</f>
        <v>0.97745865852532188</v>
      </c>
      <c r="GC428" s="19">
        <f t="shared" si="1703"/>
        <v>1.0610049698008619</v>
      </c>
      <c r="GE428" s="19">
        <f t="shared" si="1704"/>
        <v>0.99817124867855722</v>
      </c>
      <c r="GF428" s="19">
        <f t="shared" ref="GF428:GF467" si="1735">IF(ISERR(GE428),GF427,GE428*GF427)</f>
        <v>0.99817124867855722</v>
      </c>
      <c r="GG428" s="19">
        <f t="shared" si="1705"/>
        <v>1.1323088336266118</v>
      </c>
      <c r="GI428" s="19" t="e">
        <f>#REF!</f>
        <v>#REF!</v>
      </c>
      <c r="GJ428" s="19" t="e">
        <f t="shared" si="1706"/>
        <v>#REF!</v>
      </c>
      <c r="GK428" s="304">
        <f t="shared" si="1707"/>
        <v>1.0986871346163982</v>
      </c>
      <c r="GM428" s="3">
        <f>B428</f>
        <v>1971</v>
      </c>
      <c r="GN428" s="324">
        <f t="shared" ref="GN428:GN442" si="1736">EC27*EC428</f>
        <v>-2.5264953487826292E-3</v>
      </c>
      <c r="GO428" s="324">
        <f t="shared" ref="GO428:GO442" si="1737">ED27*ED428</f>
        <v>-3.464628134984907E-4</v>
      </c>
      <c r="GP428" s="324">
        <f t="shared" ref="GP428:GP442" si="1738">EE27*EE428</f>
        <v>-2.409866429923193E-4</v>
      </c>
      <c r="GQ428" s="324">
        <f t="shared" ref="GQ428:GQ442" si="1739">EF27*EF428</f>
        <v>0</v>
      </c>
      <c r="GR428" s="324">
        <f t="shared" ref="GR428:GR442" si="1740">EG27*EG428</f>
        <v>0</v>
      </c>
      <c r="GS428" s="324">
        <f t="shared" ref="GS428:GS442" si="1741">EH27*EH428</f>
        <v>0</v>
      </c>
      <c r="GT428" s="324">
        <f t="shared" ref="GT428:GT442" si="1742">EI27*EI428</f>
        <v>-2.2710806868020943E-3</v>
      </c>
      <c r="GU428" s="324">
        <f t="shared" ref="GU428:GU442" si="1743">EJ27*EJ428</f>
        <v>-5.5175013379959472E-4</v>
      </c>
      <c r="GV428" s="324">
        <f t="shared" ref="GV428:GV442" si="1744">EK27*EK428</f>
        <v>-1.3037506086791621E-4</v>
      </c>
      <c r="GW428" s="324">
        <f t="shared" ref="GW428:GW442" si="1745">EL27*EL428</f>
        <v>1.8339999281116776E-3</v>
      </c>
      <c r="GX428" s="324">
        <f t="shared" ref="GX428:GX442" si="1746">EM27*EM428</f>
        <v>6.2929721665157378E-3</v>
      </c>
      <c r="GY428" s="324">
        <f t="shared" ref="GY428:GY442" si="1747">EN27*EN428</f>
        <v>1.0242636181987492E-3</v>
      </c>
      <c r="GZ428" s="324">
        <f t="shared" ref="GZ428:GZ442" si="1748">EO27*EO428</f>
        <v>-1.3415541980324871E-3</v>
      </c>
      <c r="HA428" s="324">
        <f t="shared" ref="HA428:HA442" si="1749">EP27*EP428</f>
        <v>-4.1750635273829417E-3</v>
      </c>
      <c r="HB428" s="324">
        <f t="shared" ref="HB428:HB442" si="1750">EQ27*EQ428</f>
        <v>-2.1508831951390812E-3</v>
      </c>
      <c r="HC428" s="324">
        <f t="shared" ref="HC428:HC442" si="1751">ER27*ER428</f>
        <v>1.3278920927524598E-3</v>
      </c>
      <c r="HD428" s="324">
        <f t="shared" ref="HD428:HD442" si="1752">ES27*ES428</f>
        <v>1.0847108433452583E-4</v>
      </c>
      <c r="HE428" s="324">
        <f t="shared" ref="HE428:HE442" si="1753">ET27*ET428</f>
        <v>-3.004930886017107E-4</v>
      </c>
      <c r="HF428" s="324">
        <f t="shared" ref="HF428:HF442" si="1754">EU27*EU428</f>
        <v>1.7087805645301429E-3</v>
      </c>
      <c r="HG428" s="324">
        <f t="shared" ref="HG428:HG442" si="1755">EV27*EV428</f>
        <v>-1.8487376206426892E-5</v>
      </c>
      <c r="HH428" s="324">
        <f t="shared" ref="HH428:HH442" si="1756">EW27*EW428</f>
        <v>-7.3172910928617473E-5</v>
      </c>
      <c r="HI428" s="3">
        <f>SUM(GN428:HH428)</f>
        <v>-1.8304255285910172E-3</v>
      </c>
      <c r="HK428" s="304">
        <f>EXP(HI428)</f>
        <v>0.99817124867855722</v>
      </c>
    </row>
    <row r="429" spans="1:244" s="304" customFormat="1" x14ac:dyDescent="0.2">
      <c r="A429" s="316" t="s">
        <v>537</v>
      </c>
      <c r="B429" s="1">
        <f t="shared" si="1633"/>
        <v>1972</v>
      </c>
      <c r="C429" s="60">
        <f>Conversion_factors!$M34*C281+C362</f>
        <v>1429.9684696066706</v>
      </c>
      <c r="D429" s="60">
        <f>Conversion_factors!$M34*D281+D362</f>
        <v>542.21720417116114</v>
      </c>
      <c r="E429" s="60">
        <f>Conversion_factors!$M34*E281+E362</f>
        <v>166.77726879866162</v>
      </c>
      <c r="F429" s="60">
        <f>Conversion_factors!$M34*F281+F362</f>
        <v>4.2829220060061658E-2</v>
      </c>
      <c r="G429" s="60">
        <f>Conversion_factors!$M34*G281+G362</f>
        <v>4.2829220060061658E-2</v>
      </c>
      <c r="H429" s="60">
        <f>Conversion_factors!$M34*H281+H362</f>
        <v>4.2829220060061658E-2</v>
      </c>
      <c r="I429" s="60">
        <f>Conversion_factors!$M34*I281+I362</f>
        <v>377.09451530753273</v>
      </c>
      <c r="J429" s="60">
        <f>Conversion_factors!$M34*J281+J362</f>
        <v>2253.0320822439703</v>
      </c>
      <c r="K429" s="60">
        <f>Conversion_factors!$M34*K281+K362</f>
        <v>92.692368447970637</v>
      </c>
      <c r="L429" s="60">
        <f>Conversion_factors!$M34*L281+L362</f>
        <v>3217.1771394999132</v>
      </c>
      <c r="M429" s="60">
        <f>Conversion_factors!$M34*M281+M362</f>
        <v>3855.8093357826924</v>
      </c>
      <c r="N429" s="60">
        <f>Conversion_factors!$M34*N281+N362</f>
        <v>407.67563133215623</v>
      </c>
      <c r="O429" s="60">
        <f>Conversion_factors!$M34*O281+O362</f>
        <v>1514.5013078510001</v>
      </c>
      <c r="P429" s="60">
        <f>Conversion_factors!$M34*P281+P362</f>
        <v>5229.3098731082937</v>
      </c>
      <c r="Q429" s="60">
        <f>Conversion_factors!$M34*Q281+Q362</f>
        <v>637.71324566992462</v>
      </c>
      <c r="R429" s="60">
        <f>Conversion_factors!$M34*R281+R362</f>
        <v>397.29942475604469</v>
      </c>
      <c r="S429" s="60">
        <f>Conversion_factors!$M34*S281+S362</f>
        <v>271.78190419046103</v>
      </c>
      <c r="T429" s="60">
        <f>Conversion_factors!$M34*T281+T362</f>
        <v>258.14179294884457</v>
      </c>
      <c r="U429" s="60">
        <f>Conversion_factors!$M34*U281+U362</f>
        <v>698.48499405862685</v>
      </c>
      <c r="V429" s="60">
        <f>Conversion_factors!$M34*V281+V362</f>
        <v>92.267711337392356</v>
      </c>
      <c r="W429" s="60">
        <f>Conversion_factors!$M34*W281+W362</f>
        <v>122.39010493746079</v>
      </c>
      <c r="X429" s="124">
        <f t="shared" si="1634"/>
        <v>21564.462861708966</v>
      </c>
      <c r="Z429" s="19">
        <f t="shared" si="1635"/>
        <v>2.686057681071945</v>
      </c>
      <c r="AA429" s="19">
        <f t="shared" si="1636"/>
        <v>6.3642822293097563</v>
      </c>
      <c r="AB429" s="19">
        <f t="shared" si="1637"/>
        <v>1.9337594411624381</v>
      </c>
      <c r="AC429" s="19">
        <f t="shared" si="1638"/>
        <v>8.0450553954027252E-5</v>
      </c>
      <c r="AD429" s="19">
        <f t="shared" si="1639"/>
        <v>5.0270858620229833E-4</v>
      </c>
      <c r="AE429" s="19">
        <f t="shared" si="1640"/>
        <v>4.9659890250842488E-4</v>
      </c>
      <c r="AF429" s="19">
        <f t="shared" si="1641"/>
        <v>5.1044616164883987</v>
      </c>
      <c r="AG429" s="19">
        <f t="shared" si="1642"/>
        <v>15.808954236955982</v>
      </c>
      <c r="AH429" s="19">
        <f t="shared" si="1643"/>
        <v>1.6471976902206693</v>
      </c>
      <c r="AI429" s="19">
        <f t="shared" si="1644"/>
        <v>5.8576394865472157</v>
      </c>
      <c r="AJ429" s="19">
        <f t="shared" si="1645"/>
        <v>10.186011827237785</v>
      </c>
      <c r="AK429" s="19">
        <f t="shared" si="1646"/>
        <v>4.4627269128211395</v>
      </c>
      <c r="AL429" s="19">
        <f t="shared" si="1647"/>
        <v>16.093900854614144</v>
      </c>
      <c r="AM429" s="19">
        <f t="shared" si="1648"/>
        <v>17.450650318931697</v>
      </c>
      <c r="AN429" s="19">
        <f t="shared" si="1649"/>
        <v>2.6933895095473774</v>
      </c>
      <c r="AO429" s="19">
        <f t="shared" si="1650"/>
        <v>1.6549524718791</v>
      </c>
      <c r="AP429" s="19">
        <f t="shared" si="1651"/>
        <v>24.152811990804164</v>
      </c>
      <c r="AQ429" s="19">
        <f t="shared" si="1652"/>
        <v>2.6231624581198161</v>
      </c>
      <c r="AR429" s="19">
        <f t="shared" si="1653"/>
        <v>1.7125994613810986</v>
      </c>
      <c r="AS429" s="19">
        <f t="shared" si="1654"/>
        <v>1.9256782150486824</v>
      </c>
      <c r="AT429" s="19">
        <f t="shared" si="1655"/>
        <v>1.7759476326983965</v>
      </c>
      <c r="AU429" s="19">
        <f t="shared" si="1656"/>
        <v>30.392896792502619</v>
      </c>
      <c r="AV429" s="19">
        <f t="shared" si="1657"/>
        <v>15.354498079606808</v>
      </c>
      <c r="AW429" s="19">
        <f t="shared" si="1658"/>
        <v>9.6315321121782631</v>
      </c>
      <c r="AX429" s="249">
        <f t="shared" si="1708"/>
        <v>1.3578604432059049</v>
      </c>
      <c r="AY429" s="249">
        <f t="shared" si="1709"/>
        <v>1.2244016149001617</v>
      </c>
      <c r="AZ429" s="249">
        <f t="shared" si="1710"/>
        <v>1.462278528771068</v>
      </c>
      <c r="BA429" s="249">
        <f t="shared" si="1711"/>
        <v>1.2712845626966895</v>
      </c>
      <c r="BB429" s="249">
        <f t="shared" si="1712"/>
        <v>0.99494462145349705</v>
      </c>
      <c r="BC429" s="249">
        <f t="shared" si="1713"/>
        <v>0.97942828449800479</v>
      </c>
      <c r="BD429" s="249">
        <f t="shared" si="1714"/>
        <v>0.90585149550192323</v>
      </c>
      <c r="BE429" s="249">
        <f t="shared" si="1715"/>
        <v>1.1108473523175513</v>
      </c>
      <c r="BF429" s="249">
        <f t="shared" si="1716"/>
        <v>1.144400368058724</v>
      </c>
      <c r="BG429" s="249">
        <f t="shared" si="1717"/>
        <v>1.3087360890084232</v>
      </c>
      <c r="BH429" s="249">
        <f t="shared" si="1718"/>
        <v>1.5347532069685619</v>
      </c>
      <c r="BI429" s="249">
        <f t="shared" si="1719"/>
        <v>1.3249743511577208</v>
      </c>
      <c r="BJ429" s="249">
        <f t="shared" si="1720"/>
        <v>1.3048796437510286</v>
      </c>
      <c r="BK429" s="249">
        <f t="shared" si="1721"/>
        <v>1.1320479223871229</v>
      </c>
      <c r="BL429" s="249">
        <f t="shared" si="1722"/>
        <v>1.2768897823743524</v>
      </c>
      <c r="BM429" s="249">
        <f t="shared" si="1723"/>
        <v>1.2455693977527349</v>
      </c>
      <c r="BN429" s="249">
        <f t="shared" si="1724"/>
        <v>2.6962763062185782</v>
      </c>
      <c r="BO429" s="249">
        <f t="shared" si="1725"/>
        <v>1.2949818537232258</v>
      </c>
      <c r="BP429" s="249">
        <f t="shared" si="1726"/>
        <v>1.2691545543842184</v>
      </c>
      <c r="BQ429" s="249">
        <f t="shared" si="1727"/>
        <v>1.2973930222127255</v>
      </c>
      <c r="BR429" s="249">
        <f t="shared" si="1728"/>
        <v>1.3788424120820455</v>
      </c>
      <c r="BS429" s="249">
        <f t="shared" si="1729"/>
        <v>1.5275762450293346</v>
      </c>
      <c r="BU429" s="3"/>
      <c r="BV429" s="9">
        <f t="shared" si="1660"/>
        <v>0.75493633511718028</v>
      </c>
      <c r="BW429" s="9">
        <f t="shared" si="1661"/>
        <v>1.5275762450293346</v>
      </c>
      <c r="BX429" s="9">
        <f t="shared" si="1662"/>
        <v>1.0416291323375531</v>
      </c>
      <c r="BY429" s="9">
        <f t="shared" si="1663"/>
        <v>1.1396934628350097</v>
      </c>
      <c r="BZ429" s="9">
        <f t="shared" si="1664"/>
        <v>1.2867722275537532</v>
      </c>
      <c r="CA429" s="9">
        <f t="shared" si="1665"/>
        <v>1.1532226999024708</v>
      </c>
      <c r="CB429" s="9">
        <f t="shared" si="1666"/>
        <v>1.1532228120345098</v>
      </c>
      <c r="CC429" s="9"/>
      <c r="CD429" s="9">
        <f t="shared" si="1667"/>
        <v>1.1871379128236124</v>
      </c>
      <c r="CE429" s="9">
        <f t="shared" si="1668"/>
        <v>1.5275760964975529</v>
      </c>
      <c r="CF429" s="304">
        <f>BY429/BEA_Output_Data!$AU9</f>
        <v>1.0003007876676315</v>
      </c>
      <c r="CG429" s="35"/>
      <c r="CH429" s="304">
        <f t="shared" si="1669"/>
        <v>1972</v>
      </c>
      <c r="CI429" s="19">
        <f t="shared" si="1670"/>
        <v>6.6311341895086126E-2</v>
      </c>
      <c r="CJ429" s="19">
        <f t="shared" si="1671"/>
        <v>2.5144016229309913E-2</v>
      </c>
      <c r="CK429" s="19">
        <f t="shared" si="1672"/>
        <v>7.7338939471012945E-3</v>
      </c>
      <c r="CL429" s="19">
        <f t="shared" si="1673"/>
        <v>1.9861018720810131E-6</v>
      </c>
      <c r="CM429" s="19">
        <f t="shared" si="1674"/>
        <v>1.9861018720810131E-6</v>
      </c>
      <c r="CN429" s="19">
        <f t="shared" si="1675"/>
        <v>1.9861018720810131E-6</v>
      </c>
      <c r="CO429" s="19">
        <f t="shared" si="1676"/>
        <v>1.7486849439552806E-2</v>
      </c>
      <c r="CP429" s="19">
        <f t="shared" si="1677"/>
        <v>0.10447893354415874</v>
      </c>
      <c r="CQ429" s="19">
        <f t="shared" si="1678"/>
        <v>4.2983852202764699E-3</v>
      </c>
      <c r="CR429" s="19">
        <f t="shared" si="1679"/>
        <v>0.14918883721479137</v>
      </c>
      <c r="CS429" s="19">
        <f t="shared" si="1680"/>
        <v>0.17880386636614434</v>
      </c>
      <c r="CT429" s="19">
        <f t="shared" si="1681"/>
        <v>1.8904975001999575E-2</v>
      </c>
      <c r="CU429" s="19">
        <f t="shared" si="1682"/>
        <v>7.0231348564690252E-2</v>
      </c>
      <c r="CV429" s="19">
        <f t="shared" si="1683"/>
        <v>0.24249664397594345</v>
      </c>
      <c r="CW429" s="19">
        <f t="shared" si="1684"/>
        <v>2.9572415031133604E-2</v>
      </c>
      <c r="CX429" s="19">
        <f t="shared" si="1685"/>
        <v>1.8423803426215229E-2</v>
      </c>
      <c r="CY429" s="19">
        <f t="shared" si="1686"/>
        <v>1.2603230877271318E-2</v>
      </c>
      <c r="CZ429" s="19">
        <f t="shared" si="1629"/>
        <v>1.1970703587855888E-2</v>
      </c>
      <c r="DA429" s="19">
        <f t="shared" si="1630"/>
        <v>3.2390558417241859E-2</v>
      </c>
      <c r="DB429" s="19">
        <f t="shared" si="1631"/>
        <v>4.2786927700957456E-3</v>
      </c>
      <c r="DC429" s="19">
        <f t="shared" si="1632"/>
        <v>5.6755461855153982E-3</v>
      </c>
      <c r="DD429" s="19"/>
      <c r="DE429" s="19"/>
      <c r="DF429" s="19">
        <f t="shared" si="1730"/>
        <v>6.7952885151121953E-2</v>
      </c>
      <c r="DG429" s="19">
        <f t="shared" si="1687"/>
        <v>2.5099236050338043E-2</v>
      </c>
      <c r="DH429" s="19">
        <f t="shared" si="1687"/>
        <v>7.6586172566891183E-3</v>
      </c>
      <c r="DI429" s="19">
        <f t="shared" si="1687"/>
        <v>2.0349960977692594E-6</v>
      </c>
      <c r="DJ429" s="19">
        <f t="shared" si="1687"/>
        <v>2.0349960977692594E-6</v>
      </c>
      <c r="DK429" s="19">
        <f t="shared" si="1687"/>
        <v>2.0349960977692594E-6</v>
      </c>
      <c r="DL429" s="19">
        <f t="shared" si="1687"/>
        <v>1.716457941534149E-2</v>
      </c>
      <c r="DM429" s="19">
        <f t="shared" si="1687"/>
        <v>0.10458376757071919</v>
      </c>
      <c r="DN429" s="19">
        <f t="shared" si="1687"/>
        <v>4.3610169566432851E-3</v>
      </c>
      <c r="DO429" s="19">
        <f t="shared" si="1687"/>
        <v>0.14901089779241167</v>
      </c>
      <c r="DP429" s="19">
        <f t="shared" si="1687"/>
        <v>0.17889266083703395</v>
      </c>
      <c r="DQ429" s="19">
        <f t="shared" si="1687"/>
        <v>1.7982258029231084E-2</v>
      </c>
      <c r="DR429" s="19">
        <f t="shared" si="1687"/>
        <v>7.0395993559446743E-2</v>
      </c>
      <c r="DS429" s="19">
        <f t="shared" si="1687"/>
        <v>0.24192218486018727</v>
      </c>
      <c r="DT429" s="19">
        <f t="shared" si="1687"/>
        <v>2.9643013447642769E-2</v>
      </c>
      <c r="DU429" s="19">
        <f t="shared" si="1687"/>
        <v>1.8363022691146636E-2</v>
      </c>
      <c r="DV429" s="19">
        <f t="shared" si="1687"/>
        <v>1.2635153618344443E-2</v>
      </c>
      <c r="DW429" s="19">
        <f t="shared" si="1688"/>
        <v>1.1894581203451108E-2</v>
      </c>
      <c r="DX429" s="19">
        <f t="shared" si="1689"/>
        <v>3.270420336789337E-2</v>
      </c>
      <c r="DY429" s="19">
        <f t="shared" si="1690"/>
        <v>4.2232080855572531E-3</v>
      </c>
      <c r="DZ429" s="19">
        <f t="shared" si="1691"/>
        <v>5.4705884528800618E-3</v>
      </c>
      <c r="EA429" s="19">
        <f t="shared" si="1692"/>
        <v>0.99996397333437259</v>
      </c>
      <c r="EB429" s="19"/>
      <c r="EC429" s="19">
        <f t="shared" si="1731"/>
        <v>6.7955333355194339E-2</v>
      </c>
      <c r="ED429" s="19">
        <f t="shared" si="1693"/>
        <v>2.5100140324700721E-2</v>
      </c>
      <c r="EE429" s="19">
        <f t="shared" si="1693"/>
        <v>7.6588931810728286E-3</v>
      </c>
      <c r="EF429" s="19">
        <f t="shared" si="1693"/>
        <v>2.0350694145345854E-6</v>
      </c>
      <c r="EG429" s="19">
        <f t="shared" si="1693"/>
        <v>2.0350694145345854E-6</v>
      </c>
      <c r="EH429" s="19">
        <f t="shared" si="1693"/>
        <v>2.0350694145345854E-6</v>
      </c>
      <c r="EI429" s="19">
        <f t="shared" si="1693"/>
        <v>1.7165197820183786E-2</v>
      </c>
      <c r="EJ429" s="19">
        <f t="shared" si="1693"/>
        <v>0.10458753551088984</v>
      </c>
      <c r="EK429" s="19">
        <f t="shared" si="1693"/>
        <v>4.3611740752034353E-3</v>
      </c>
      <c r="EL429" s="19">
        <f t="shared" si="1693"/>
        <v>0.14901626635161255</v>
      </c>
      <c r="EM429" s="19">
        <f t="shared" si="1693"/>
        <v>0.17889910597530598</v>
      </c>
      <c r="EN429" s="19">
        <f t="shared" si="1693"/>
        <v>1.7982905893368713E-2</v>
      </c>
      <c r="EO429" s="19">
        <f t="shared" si="1693"/>
        <v>7.0398529783739922E-2</v>
      </c>
      <c r="EP429" s="19">
        <f t="shared" si="1693"/>
        <v>0.24193090082385618</v>
      </c>
      <c r="EQ429" s="19">
        <f t="shared" si="1693"/>
        <v>2.96440814250521E-2</v>
      </c>
      <c r="ER429" s="19">
        <f t="shared" si="1693"/>
        <v>1.8363684273459642E-2</v>
      </c>
      <c r="ES429" s="19">
        <f t="shared" si="1693"/>
        <v>1.263560883719902E-2</v>
      </c>
      <c r="ET429" s="19">
        <f t="shared" si="1694"/>
        <v>1.1895009740989681E-2</v>
      </c>
      <c r="EU429" s="19">
        <f t="shared" si="1695"/>
        <v>3.2705381633741704E-2</v>
      </c>
      <c r="EV429" s="19">
        <f t="shared" si="1696"/>
        <v>4.2233602391444133E-3</v>
      </c>
      <c r="EW429" s="19">
        <f t="shared" si="1697"/>
        <v>5.4707855470416842E-3</v>
      </c>
      <c r="EZ429" s="304">
        <f t="shared" si="1732"/>
        <v>-5.9275400736477406E-2</v>
      </c>
      <c r="FA429" s="304">
        <f t="shared" si="1698"/>
        <v>-3.5230823364046336E-2</v>
      </c>
      <c r="FB429" s="304">
        <f t="shared" si="1698"/>
        <v>8.80879999094277E-2</v>
      </c>
      <c r="FC429" s="304">
        <f t="shared" si="1698"/>
        <v>-5.901033503092707E-2</v>
      </c>
      <c r="FD429" s="304">
        <f t="shared" si="1698"/>
        <v>-8.7241469251020012E-2</v>
      </c>
      <c r="FE429" s="304">
        <f t="shared" si="1698"/>
        <v>2.0049435291659406E-2</v>
      </c>
      <c r="FF429" s="304">
        <f t="shared" si="1698"/>
        <v>-8.3601667628093582E-2</v>
      </c>
      <c r="FG429" s="304">
        <f t="shared" si="1698"/>
        <v>-2.7833147738898834E-2</v>
      </c>
      <c r="FH429" s="304">
        <f t="shared" si="1698"/>
        <v>-8.3154945278444373E-2</v>
      </c>
      <c r="FI429" s="304">
        <f t="shared" si="1698"/>
        <v>3.0921762410133578E-2</v>
      </c>
      <c r="FJ429" s="304">
        <f t="shared" si="1698"/>
        <v>-3.5980965158693853E-2</v>
      </c>
      <c r="FK429" s="304">
        <f t="shared" si="1698"/>
        <v>-6.5571417918750428E-3</v>
      </c>
      <c r="FL429" s="304">
        <f t="shared" si="1698"/>
        <v>-7.3830608200043488E-2</v>
      </c>
      <c r="FM429" s="304">
        <f t="shared" si="1698"/>
        <v>-3.6886461060886354E-2</v>
      </c>
      <c r="FN429" s="304">
        <f t="shared" si="1698"/>
        <v>-3.534530900967231E-2</v>
      </c>
      <c r="FO429" s="304">
        <f t="shared" si="1698"/>
        <v>-0.16799375559189286</v>
      </c>
      <c r="FP429" s="304">
        <f t="shared" si="1698"/>
        <v>-6.4493747488700653E-2</v>
      </c>
      <c r="FQ429" s="304">
        <f t="shared" si="1699"/>
        <v>-4.7030986243805792E-2</v>
      </c>
      <c r="FR429" s="304">
        <f t="shared" si="1699"/>
        <v>-9.0100629454267396E-3</v>
      </c>
      <c r="FS429" s="304">
        <f t="shared" si="1699"/>
        <v>-7.8296613820654629E-2</v>
      </c>
      <c r="FT429" s="304">
        <f t="shared" si="1699"/>
        <v>-1.5424605829875794E-2</v>
      </c>
      <c r="FV429" s="3"/>
      <c r="FW429" s="19">
        <f t="shared" si="1700"/>
        <v>0.96925058590825652</v>
      </c>
      <c r="FX429" s="19">
        <f t="shared" si="1733"/>
        <v>0.96455183139691725</v>
      </c>
      <c r="FY429" s="19">
        <f t="shared" si="1701"/>
        <v>1.2867722275537532</v>
      </c>
      <c r="GA429" s="19">
        <f t="shared" si="1702"/>
        <v>0.98173822176634529</v>
      </c>
      <c r="GB429" s="19">
        <f t="shared" si="1734"/>
        <v>0.95960852527076679</v>
      </c>
      <c r="GC429" s="19">
        <f t="shared" si="1703"/>
        <v>1.0416291323375531</v>
      </c>
      <c r="GE429" s="19">
        <f t="shared" si="1704"/>
        <v>1.0065217447652919</v>
      </c>
      <c r="GF429" s="19">
        <f t="shared" si="1735"/>
        <v>1.0046810667944914</v>
      </c>
      <c r="GG429" s="19">
        <f t="shared" si="1705"/>
        <v>1.1396934628350097</v>
      </c>
      <c r="GI429" s="19" t="e">
        <f>#REF!</f>
        <v>#REF!</v>
      </c>
      <c r="GJ429" s="19" t="e">
        <f t="shared" si="1706"/>
        <v>#REF!</v>
      </c>
      <c r="GK429" s="304">
        <f t="shared" si="1707"/>
        <v>1.1532228120345098</v>
      </c>
      <c r="GM429" s="3">
        <f t="shared" ref="GM429:GM442" si="1757">B429</f>
        <v>1972</v>
      </c>
      <c r="GN429" s="324">
        <f t="shared" si="1736"/>
        <v>-4.0828561012753973E-4</v>
      </c>
      <c r="GO429" s="324">
        <f t="shared" si="1737"/>
        <v>-1.9070228156418845E-3</v>
      </c>
      <c r="GP429" s="324">
        <f t="shared" si="1738"/>
        <v>-7.9628751542274345E-4</v>
      </c>
      <c r="GQ429" s="324">
        <f t="shared" si="1739"/>
        <v>0</v>
      </c>
      <c r="GR429" s="324">
        <f t="shared" si="1740"/>
        <v>0</v>
      </c>
      <c r="GS429" s="324">
        <f t="shared" si="1741"/>
        <v>0</v>
      </c>
      <c r="GT429" s="324">
        <f t="shared" si="1742"/>
        <v>-1.3990725745070714E-3</v>
      </c>
      <c r="GU429" s="324">
        <f t="shared" si="1743"/>
        <v>-1.5036233344417992E-4</v>
      </c>
      <c r="GV429" s="324">
        <f t="shared" si="1744"/>
        <v>-1.4758064568339596E-4</v>
      </c>
      <c r="GW429" s="324">
        <f t="shared" si="1745"/>
        <v>1.2931026380920108E-2</v>
      </c>
      <c r="GX429" s="324">
        <f t="shared" si="1746"/>
        <v>-4.5056974045099207E-3</v>
      </c>
      <c r="GY429" s="324">
        <f t="shared" si="1747"/>
        <v>6.0071137996519492E-4</v>
      </c>
      <c r="GZ429" s="324">
        <f t="shared" si="1748"/>
        <v>1.18785590769378E-3</v>
      </c>
      <c r="HA429" s="324">
        <f t="shared" si="1749"/>
        <v>-4.8326599384020108E-4</v>
      </c>
      <c r="HB429" s="324">
        <f t="shared" si="1750"/>
        <v>3.0172292643053589E-4</v>
      </c>
      <c r="HC429" s="324">
        <f t="shared" si="1751"/>
        <v>3.5283085741583749E-3</v>
      </c>
      <c r="HD429" s="324">
        <f t="shared" si="1752"/>
        <v>4.0563653190302468E-4</v>
      </c>
      <c r="HE429" s="324">
        <f t="shared" si="1753"/>
        <v>2.1377377770601368E-4</v>
      </c>
      <c r="HF429" s="324">
        <f t="shared" si="1754"/>
        <v>-3.0569674415850795E-3</v>
      </c>
      <c r="HG429" s="324">
        <f t="shared" si="1755"/>
        <v>1.7557049634738908E-4</v>
      </c>
      <c r="HH429" s="324">
        <f t="shared" si="1756"/>
        <v>1.0506561077087849E-5</v>
      </c>
      <c r="HI429" s="3">
        <f t="shared" ref="HI429:HI442" si="1758">SUM(GN429:HH429)</f>
        <v>6.5005702014394916E-3</v>
      </c>
      <c r="HK429" s="304">
        <f t="shared" ref="HK429:HK442" si="1759">EXP(HI429)</f>
        <v>1.0065217447652919</v>
      </c>
    </row>
    <row r="430" spans="1:244" s="304" customFormat="1" x14ac:dyDescent="0.2">
      <c r="A430" s="316" t="s">
        <v>537</v>
      </c>
      <c r="B430" s="1">
        <f t="shared" si="1633"/>
        <v>1973</v>
      </c>
      <c r="C430" s="60">
        <f>Conversion_factors!$M35*C282+C363</f>
        <v>1415.0387058323017</v>
      </c>
      <c r="D430" s="60">
        <f>Conversion_factors!$M35*D282+D363</f>
        <v>536.39085533447553</v>
      </c>
      <c r="E430" s="60">
        <f>Conversion_factors!$M35*E282+E363</f>
        <v>160.89138770106734</v>
      </c>
      <c r="F430" s="60">
        <f>Conversion_factors!$M35*F282+F363</f>
        <v>4.2829220060061658E-2</v>
      </c>
      <c r="G430" s="60">
        <f>Conversion_factors!$M35*G282+G363</f>
        <v>4.2829220060061658E-2</v>
      </c>
      <c r="H430" s="60">
        <f>Conversion_factors!$M35*H282+H363</f>
        <v>4.2829220060061658E-2</v>
      </c>
      <c r="I430" s="60">
        <f>Conversion_factors!$M35*I282+I363</f>
        <v>385.25996188694796</v>
      </c>
      <c r="J430" s="60">
        <f>Conversion_factors!$M35*J282+J363</f>
        <v>2234.0319296033858</v>
      </c>
      <c r="K430" s="60">
        <f>Conversion_factors!$M35*K282+K363</f>
        <v>97.435707385314799</v>
      </c>
      <c r="L430" s="60">
        <f>Conversion_factors!$M35*L282+L363</f>
        <v>3393.8303854159376</v>
      </c>
      <c r="M430" s="60">
        <f>Conversion_factors!$M35*M282+M363</f>
        <v>3984.57300186262</v>
      </c>
      <c r="N430" s="60">
        <f>Conversion_factors!$M35*N282+N363</f>
        <v>418.48988490016427</v>
      </c>
      <c r="O430" s="60">
        <f>Conversion_factors!$M35*O282+O363</f>
        <v>1481.3554747181588</v>
      </c>
      <c r="P430" s="60">
        <f>Conversion_factors!$M35*P282+P363</f>
        <v>5811.2087118598893</v>
      </c>
      <c r="Q430" s="60">
        <f>Conversion_factors!$M35*Q282+Q363</f>
        <v>638.52547518525091</v>
      </c>
      <c r="R430" s="60">
        <f>Conversion_factors!$M35*R282+R363</f>
        <v>407.90535873014943</v>
      </c>
      <c r="S430" s="60">
        <f>Conversion_factors!$M35*S282+S363</f>
        <v>271.89969484467218</v>
      </c>
      <c r="T430" s="60">
        <f>Conversion_factors!$M35*T282+T363</f>
        <v>267.48503188907404</v>
      </c>
      <c r="U430" s="60">
        <f>Conversion_factors!$M35*U282+U363</f>
        <v>708.908140086289</v>
      </c>
      <c r="V430" s="60">
        <f>Conversion_factors!$M35*V282+V363</f>
        <v>90.139432974489537</v>
      </c>
      <c r="W430" s="60">
        <f>Conversion_factors!$M35*W282+W363</f>
        <v>114.1907846935122</v>
      </c>
      <c r="X430" s="124">
        <f t="shared" si="1634"/>
        <v>22417.688412563883</v>
      </c>
      <c r="Z430" s="19">
        <f t="shared" si="1635"/>
        <v>2.6292962184341877</v>
      </c>
      <c r="AA430" s="19">
        <f t="shared" si="1636"/>
        <v>6.2109343921878155</v>
      </c>
      <c r="AB430" s="19">
        <f t="shared" si="1637"/>
        <v>1.8341672798000197</v>
      </c>
      <c r="AC430" s="19">
        <f t="shared" si="1638"/>
        <v>7.9581361186986091E-5</v>
      </c>
      <c r="AD430" s="19">
        <f t="shared" si="1639"/>
        <v>4.9592470344361587E-4</v>
      </c>
      <c r="AE430" s="19">
        <f t="shared" si="1640"/>
        <v>4.8825456213650768E-4</v>
      </c>
      <c r="AF430" s="19">
        <f t="shared" si="1641"/>
        <v>5.3962347445062573</v>
      </c>
      <c r="AG430" s="19">
        <f t="shared" si="1642"/>
        <v>14.57436704317772</v>
      </c>
      <c r="AH430" s="19">
        <f t="shared" si="1643"/>
        <v>1.6521057743621965</v>
      </c>
      <c r="AI430" s="19">
        <f t="shared" si="1644"/>
        <v>6.3197824671170997</v>
      </c>
      <c r="AJ430" s="19">
        <f t="shared" si="1645"/>
        <v>9.6120157246920606</v>
      </c>
      <c r="AK430" s="19">
        <f t="shared" si="1646"/>
        <v>4.0543439355386557</v>
      </c>
      <c r="AL430" s="19">
        <f t="shared" si="1647"/>
        <v>14.904187816773049</v>
      </c>
      <c r="AM430" s="19">
        <f t="shared" si="1648"/>
        <v>16.652723650395792</v>
      </c>
      <c r="AN430" s="19">
        <f t="shared" si="1649"/>
        <v>2.4365660790701931</v>
      </c>
      <c r="AO430" s="19">
        <f t="shared" si="1650"/>
        <v>1.4988014402552212</v>
      </c>
      <c r="AP430" s="19">
        <f t="shared" si="1651"/>
        <v>21.242296921962112</v>
      </c>
      <c r="AQ430" s="19">
        <f t="shared" si="1652"/>
        <v>2.4385249916140155</v>
      </c>
      <c r="AR430" s="19">
        <f t="shared" si="1653"/>
        <v>1.5434325679296981</v>
      </c>
      <c r="AS430" s="19">
        <f t="shared" si="1654"/>
        <v>1.7724081656047921</v>
      </c>
      <c r="AT430" s="19">
        <f t="shared" si="1655"/>
        <v>1.6255806228801564</v>
      </c>
      <c r="AU430" s="19">
        <f t="shared" si="1656"/>
        <v>29.212800966158039</v>
      </c>
      <c r="AV430" s="19">
        <f t="shared" si="1657"/>
        <v>15.307547887933081</v>
      </c>
      <c r="AW430" s="19">
        <f t="shared" si="1658"/>
        <v>9.5275071868933061</v>
      </c>
      <c r="AX430" s="249">
        <f t="shared" si="1708"/>
        <v>1.3291662921616272</v>
      </c>
      <c r="AY430" s="249">
        <f t="shared" si="1709"/>
        <v>1.1948995701057223</v>
      </c>
      <c r="AZ430" s="249">
        <f t="shared" si="1710"/>
        <v>1.386968499977298</v>
      </c>
      <c r="BA430" s="249">
        <f t="shared" si="1711"/>
        <v>1.257549525553521</v>
      </c>
      <c r="BB430" s="249">
        <f t="shared" si="1712"/>
        <v>0.98151817947781517</v>
      </c>
      <c r="BC430" s="249">
        <f t="shared" si="1713"/>
        <v>0.96297097270280674</v>
      </c>
      <c r="BD430" s="249">
        <f t="shared" si="1714"/>
        <v>0.95763034001482961</v>
      </c>
      <c r="BE430" s="249">
        <f t="shared" si="1715"/>
        <v>1.0240966479472533</v>
      </c>
      <c r="BF430" s="249">
        <f t="shared" si="1716"/>
        <v>1.1478102886355763</v>
      </c>
      <c r="BG430" s="249">
        <f t="shared" si="1717"/>
        <v>1.4119898311246419</v>
      </c>
      <c r="BH430" s="249">
        <f t="shared" si="1718"/>
        <v>1.448267703700852</v>
      </c>
      <c r="BI430" s="249">
        <f t="shared" si="1719"/>
        <v>1.2037262934300164</v>
      </c>
      <c r="BJ430" s="249">
        <f t="shared" si="1720"/>
        <v>1.2084187335585219</v>
      </c>
      <c r="BK430" s="249">
        <f t="shared" si="1721"/>
        <v>1.0802853112050403</v>
      </c>
      <c r="BL430" s="249">
        <f t="shared" si="1722"/>
        <v>1.1551341977891298</v>
      </c>
      <c r="BM430" s="249">
        <f t="shared" si="1723"/>
        <v>1.1280452091593409</v>
      </c>
      <c r="BN430" s="249">
        <f t="shared" si="1724"/>
        <v>2.371363711279372</v>
      </c>
      <c r="BO430" s="249">
        <f t="shared" si="1725"/>
        <v>1.2038315065907723</v>
      </c>
      <c r="BP430" s="249">
        <f t="shared" si="1726"/>
        <v>1.1437901956323278</v>
      </c>
      <c r="BQ430" s="249">
        <f t="shared" si="1727"/>
        <v>1.1941299271074637</v>
      </c>
      <c r="BR430" s="249">
        <f t="shared" si="1728"/>
        <v>1.2620977476009632</v>
      </c>
      <c r="BS430" s="249">
        <f t="shared" si="1729"/>
        <v>1.4682634929909395</v>
      </c>
      <c r="BU430" s="3"/>
      <c r="BV430" s="9">
        <f t="shared" si="1660"/>
        <v>0.81650981115827037</v>
      </c>
      <c r="BW430" s="9">
        <f t="shared" si="1661"/>
        <v>1.4682634929909395</v>
      </c>
      <c r="BX430" s="9">
        <f t="shared" si="1662"/>
        <v>1.1469491687221547</v>
      </c>
      <c r="BY430" s="9">
        <f t="shared" si="1663"/>
        <v>1.03414182866275</v>
      </c>
      <c r="BZ430" s="9">
        <f t="shared" si="1664"/>
        <v>1.2378835873126774</v>
      </c>
      <c r="CA430" s="9">
        <f t="shared" si="1665"/>
        <v>1.1988517678948993</v>
      </c>
      <c r="CB430" s="9">
        <f t="shared" si="1666"/>
        <v>1.1988515473926147</v>
      </c>
      <c r="CC430" s="9"/>
      <c r="CD430" s="9">
        <f t="shared" si="1667"/>
        <v>1.18610811072555</v>
      </c>
      <c r="CE430" s="9">
        <f t="shared" si="1668"/>
        <v>1.4682637630456064</v>
      </c>
      <c r="CF430" s="304">
        <f>BY430/BEA_Output_Data!$AU10</f>
        <v>0.90500618964702362</v>
      </c>
      <c r="CG430" s="35"/>
      <c r="CH430" s="304">
        <f t="shared" si="1669"/>
        <v>1973</v>
      </c>
      <c r="CI430" s="19">
        <f t="shared" si="1670"/>
        <v>6.3121526171237632E-2</v>
      </c>
      <c r="CJ430" s="19">
        <f t="shared" si="1671"/>
        <v>2.3927126002601495E-2</v>
      </c>
      <c r="CK430" s="19">
        <f t="shared" si="1672"/>
        <v>7.1769838504355584E-3</v>
      </c>
      <c r="CL430" s="19">
        <f t="shared" si="1673"/>
        <v>1.9105100968420202E-6</v>
      </c>
      <c r="CM430" s="19">
        <f t="shared" si="1674"/>
        <v>1.9105100968420202E-6</v>
      </c>
      <c r="CN430" s="19">
        <f t="shared" si="1675"/>
        <v>1.9105100968420202E-6</v>
      </c>
      <c r="CO430" s="19">
        <f t="shared" si="1676"/>
        <v>1.7185534690143653E-2</v>
      </c>
      <c r="CP430" s="19">
        <f t="shared" si="1677"/>
        <v>9.9654874690440154E-2</v>
      </c>
      <c r="CQ430" s="19">
        <f t="shared" si="1678"/>
        <v>4.3463762004430145E-3</v>
      </c>
      <c r="CR430" s="19">
        <f t="shared" si="1679"/>
        <v>0.15139073766026126</v>
      </c>
      <c r="CS430" s="19">
        <f t="shared" si="1680"/>
        <v>0.17774236703323459</v>
      </c>
      <c r="CT430" s="19">
        <f t="shared" si="1681"/>
        <v>1.8667842874719575E-2</v>
      </c>
      <c r="CU430" s="19">
        <f t="shared" si="1682"/>
        <v>6.6079760207923152E-2</v>
      </c>
      <c r="CV430" s="19">
        <f t="shared" si="1683"/>
        <v>0.25922426099039836</v>
      </c>
      <c r="CW430" s="19">
        <f t="shared" si="1684"/>
        <v>2.848310956215238E-2</v>
      </c>
      <c r="CX430" s="19">
        <f t="shared" si="1685"/>
        <v>1.8195692224071636E-2</v>
      </c>
      <c r="CY430" s="19">
        <f t="shared" si="1686"/>
        <v>1.2128801589207892E-2</v>
      </c>
      <c r="CZ430" s="19">
        <f t="shared" si="1629"/>
        <v>1.1931873927695569E-2</v>
      </c>
      <c r="DA430" s="19">
        <f t="shared" si="1630"/>
        <v>3.1622713592940513E-2</v>
      </c>
      <c r="DB430" s="19">
        <f t="shared" si="1631"/>
        <v>4.0209066749260077E-3</v>
      </c>
      <c r="DC430" s="19">
        <f t="shared" si="1632"/>
        <v>5.0937805268769162E-3</v>
      </c>
      <c r="DD430" s="19"/>
      <c r="DE430" s="19"/>
      <c r="DF430" s="19">
        <f t="shared" si="1730"/>
        <v>6.4703329977792254E-2</v>
      </c>
      <c r="DG430" s="19">
        <f t="shared" si="1687"/>
        <v>2.4530540784224578E-2</v>
      </c>
      <c r="DH430" s="19">
        <f t="shared" si="1687"/>
        <v>7.4519709125443305E-3</v>
      </c>
      <c r="DI430" s="19">
        <f t="shared" si="1687"/>
        <v>1.9480615545957561E-6</v>
      </c>
      <c r="DJ430" s="19">
        <f t="shared" si="1687"/>
        <v>1.9480615545957561E-6</v>
      </c>
      <c r="DK430" s="19">
        <f t="shared" si="1687"/>
        <v>1.9480615545957561E-6</v>
      </c>
      <c r="DL430" s="19">
        <f t="shared" si="1687"/>
        <v>1.7335755634871764E-2</v>
      </c>
      <c r="DM430" s="19">
        <f t="shared" si="1687"/>
        <v>0.10204790105036854</v>
      </c>
      <c r="DN430" s="19">
        <f t="shared" si="1687"/>
        <v>4.3223363067224369E-3</v>
      </c>
      <c r="DO430" s="19">
        <f t="shared" si="1687"/>
        <v>0.1502870990562791</v>
      </c>
      <c r="DP430" s="19">
        <f t="shared" si="1687"/>
        <v>0.17827258998749207</v>
      </c>
      <c r="DQ430" s="19">
        <f t="shared" si="1687"/>
        <v>1.878615950163795E-2</v>
      </c>
      <c r="DR430" s="19">
        <f t="shared" si="1687"/>
        <v>6.813447521481468E-2</v>
      </c>
      <c r="DS430" s="19">
        <f t="shared" si="1687"/>
        <v>0.25076747377737602</v>
      </c>
      <c r="DT430" s="19">
        <f t="shared" si="1687"/>
        <v>2.9024355506814394E-2</v>
      </c>
      <c r="DU430" s="19">
        <f t="shared" si="1687"/>
        <v>1.8309510996563187E-2</v>
      </c>
      <c r="DV430" s="19">
        <f t="shared" si="1687"/>
        <v>1.2364499271779109E-2</v>
      </c>
      <c r="DW430" s="19">
        <f t="shared" si="1688"/>
        <v>1.1951278244658661E-2</v>
      </c>
      <c r="DX430" s="19">
        <f t="shared" si="1689"/>
        <v>3.2005100885162188E-2</v>
      </c>
      <c r="DY430" s="19">
        <f t="shared" si="1690"/>
        <v>4.1484649035663946E-3</v>
      </c>
      <c r="DZ430" s="19">
        <f t="shared" si="1691"/>
        <v>5.3794213840239243E-3</v>
      </c>
      <c r="EA430" s="19">
        <f t="shared" si="1692"/>
        <v>0.99982810758135521</v>
      </c>
      <c r="EB430" s="19"/>
      <c r="EC430" s="19">
        <f t="shared" si="1731"/>
        <v>6.4714453901794713E-2</v>
      </c>
      <c r="ED430" s="19">
        <f t="shared" si="1693"/>
        <v>2.4534758123139228E-2</v>
      </c>
      <c r="EE430" s="19">
        <f t="shared" si="1693"/>
        <v>7.4532520700694238E-3</v>
      </c>
      <c r="EF430" s="19">
        <f t="shared" si="1693"/>
        <v>1.9483964691773217E-6</v>
      </c>
      <c r="EG430" s="19">
        <f t="shared" si="1693"/>
        <v>1.9483964691773217E-6</v>
      </c>
      <c r="EH430" s="19">
        <f t="shared" si="1693"/>
        <v>1.9483964691773217E-6</v>
      </c>
      <c r="EI430" s="19">
        <f t="shared" si="1693"/>
        <v>1.7338736032144572E-2</v>
      </c>
      <c r="EJ430" s="19">
        <f t="shared" si="1693"/>
        <v>0.10206544532662579</v>
      </c>
      <c r="EK430" s="19">
        <f t="shared" si="1693"/>
        <v>4.3230794112984385E-3</v>
      </c>
      <c r="EL430" s="19">
        <f t="shared" si="1693"/>
        <v>0.15031293671052387</v>
      </c>
      <c r="EM430" s="19">
        <f t="shared" si="1693"/>
        <v>0.17830323896248954</v>
      </c>
      <c r="EN430" s="19">
        <f t="shared" si="1693"/>
        <v>1.8789389255201884E-2</v>
      </c>
      <c r="EO430" s="19">
        <f t="shared" si="1693"/>
        <v>6.8146189028068141E-2</v>
      </c>
      <c r="EP430" s="19">
        <f t="shared" si="1693"/>
        <v>0.25081058621566232</v>
      </c>
      <c r="EQ430" s="19">
        <f t="shared" si="1693"/>
        <v>2.9029345431212241E-2</v>
      </c>
      <c r="ER430" s="19">
        <f t="shared" si="1693"/>
        <v>1.8312658803776784E-2</v>
      </c>
      <c r="ES430" s="19">
        <f t="shared" si="1693"/>
        <v>1.2366625000860981E-2</v>
      </c>
      <c r="ET430" s="19">
        <f t="shared" si="1694"/>
        <v>1.1953332931967204E-2</v>
      </c>
      <c r="EU430" s="19">
        <f t="shared" si="1695"/>
        <v>3.2010603265179717E-2</v>
      </c>
      <c r="EV430" s="19">
        <f t="shared" si="1696"/>
        <v>4.1491781158281126E-3</v>
      </c>
      <c r="EW430" s="19">
        <f t="shared" si="1697"/>
        <v>5.3803462247496428E-3</v>
      </c>
      <c r="EZ430" s="304">
        <f t="shared" si="1732"/>
        <v>-2.1358359755278718E-2</v>
      </c>
      <c r="FA430" s="304">
        <f t="shared" si="1698"/>
        <v>-2.4390106920869924E-2</v>
      </c>
      <c r="FB430" s="304">
        <f t="shared" si="1698"/>
        <v>-5.2875425166139606E-2</v>
      </c>
      <c r="FC430" s="304">
        <f t="shared" si="1698"/>
        <v>-1.0862849618833111E-2</v>
      </c>
      <c r="FD430" s="304">
        <f t="shared" si="1698"/>
        <v>-1.3586543096698375E-2</v>
      </c>
      <c r="FE430" s="304">
        <f t="shared" si="1698"/>
        <v>-1.6945749493688465E-2</v>
      </c>
      <c r="FF430" s="304">
        <f t="shared" si="1698"/>
        <v>5.5586456774080549E-2</v>
      </c>
      <c r="FG430" s="304">
        <f t="shared" si="1698"/>
        <v>-8.1312199639305763E-2</v>
      </c>
      <c r="FH430" s="304">
        <f t="shared" si="1698"/>
        <v>2.9752266287312781E-3</v>
      </c>
      <c r="FI430" s="304">
        <f t="shared" si="1698"/>
        <v>7.5938083365837072E-2</v>
      </c>
      <c r="FJ430" s="304">
        <f t="shared" si="1698"/>
        <v>-5.8001435771847513E-2</v>
      </c>
      <c r="FK430" s="304">
        <f t="shared" si="1698"/>
        <v>-9.5971111629190226E-2</v>
      </c>
      <c r="FL430" s="304">
        <f t="shared" si="1698"/>
        <v>-7.6798136321252333E-2</v>
      </c>
      <c r="FM430" s="304">
        <f t="shared" si="1698"/>
        <v>-4.6803129859942311E-2</v>
      </c>
      <c r="FN430" s="304">
        <f t="shared" si="1698"/>
        <v>-0.1002107377304393</v>
      </c>
      <c r="FO430" s="304">
        <f t="shared" si="1698"/>
        <v>-9.910654164300256E-2</v>
      </c>
      <c r="FP430" s="304">
        <f t="shared" si="1698"/>
        <v>-0.1284064800005548</v>
      </c>
      <c r="FQ430" s="304">
        <f t="shared" si="1699"/>
        <v>-7.2987290082978898E-2</v>
      </c>
      <c r="FR430" s="304">
        <f t="shared" si="1699"/>
        <v>-0.10400349286880077</v>
      </c>
      <c r="FS430" s="304">
        <f t="shared" si="1699"/>
        <v>-8.2939057773888394E-2</v>
      </c>
      <c r="FT430" s="304">
        <f t="shared" si="1699"/>
        <v>-8.8469099691246306E-2</v>
      </c>
      <c r="FV430" s="3"/>
      <c r="FW430" s="19">
        <f t="shared" si="1700"/>
        <v>0.96200676452738143</v>
      </c>
      <c r="FX430" s="19">
        <f t="shared" si="1733"/>
        <v>0.92790538654110866</v>
      </c>
      <c r="FY430" s="19">
        <f t="shared" si="1701"/>
        <v>1.2378835873126774</v>
      </c>
      <c r="GA430" s="19">
        <f t="shared" si="1702"/>
        <v>1.1011108782530397</v>
      </c>
      <c r="GB430" s="19">
        <f t="shared" si="1734"/>
        <v>1.0566353860399982</v>
      </c>
      <c r="GC430" s="19">
        <f t="shared" si="1703"/>
        <v>1.1469491687221547</v>
      </c>
      <c r="GE430" s="19">
        <f t="shared" si="1704"/>
        <v>0.9073859440154215</v>
      </c>
      <c r="GF430" s="19">
        <f t="shared" si="1735"/>
        <v>0.91163347822774032</v>
      </c>
      <c r="GG430" s="19">
        <f t="shared" si="1705"/>
        <v>1.03414182866275</v>
      </c>
      <c r="GI430" s="19" t="e">
        <f>#REF!</f>
        <v>#REF!</v>
      </c>
      <c r="GJ430" s="19" t="e">
        <f t="shared" si="1706"/>
        <v>#REF!</v>
      </c>
      <c r="GK430" s="304">
        <f t="shared" si="1707"/>
        <v>1.1988515473926147</v>
      </c>
      <c r="GM430" s="3">
        <f t="shared" si="1757"/>
        <v>1973</v>
      </c>
      <c r="GN430" s="324">
        <f t="shared" si="1736"/>
        <v>-1.5181852665669309E-3</v>
      </c>
      <c r="GO430" s="324">
        <f t="shared" si="1737"/>
        <v>-3.2059849997641671E-3</v>
      </c>
      <c r="GP430" s="324">
        <f t="shared" si="1738"/>
        <v>7.3241837038178392E-5</v>
      </c>
      <c r="GQ430" s="324">
        <f t="shared" si="1739"/>
        <v>0</v>
      </c>
      <c r="GR430" s="324">
        <f t="shared" si="1740"/>
        <v>0</v>
      </c>
      <c r="GS430" s="324">
        <f t="shared" si="1741"/>
        <v>0</v>
      </c>
      <c r="GT430" s="324">
        <f t="shared" si="1742"/>
        <v>-2.4658849657778303E-3</v>
      </c>
      <c r="GU430" s="324">
        <f t="shared" si="1743"/>
        <v>1.0321096200484807E-3</v>
      </c>
      <c r="GV430" s="324">
        <f t="shared" si="1744"/>
        <v>-1.4791871399024245E-4</v>
      </c>
      <c r="GW430" s="324">
        <f t="shared" si="1745"/>
        <v>-0.10240457681335229</v>
      </c>
      <c r="GX430" s="324">
        <f t="shared" si="1746"/>
        <v>-5.7934315691533637E-4</v>
      </c>
      <c r="GY430" s="324">
        <f t="shared" si="1747"/>
        <v>5.7953511473101587E-4</v>
      </c>
      <c r="GZ430" s="324">
        <f t="shared" si="1748"/>
        <v>-1.2622630580534991E-3</v>
      </c>
      <c r="HA430" s="324">
        <f t="shared" si="1749"/>
        <v>8.0854718234606004E-3</v>
      </c>
      <c r="HB430" s="324">
        <f t="shared" si="1750"/>
        <v>1.4018849260964063E-3</v>
      </c>
      <c r="HC430" s="324">
        <f t="shared" si="1751"/>
        <v>7.7538914293964094E-4</v>
      </c>
      <c r="HD430" s="324">
        <f t="shared" si="1752"/>
        <v>1.0962837154800005E-3</v>
      </c>
      <c r="HE430" s="324">
        <f t="shared" si="1753"/>
        <v>6.2924429869886528E-4</v>
      </c>
      <c r="HF430" s="324">
        <f t="shared" si="1754"/>
        <v>9.4970730697348129E-4</v>
      </c>
      <c r="HG430" s="324">
        <f t="shared" si="1755"/>
        <v>-7.7176522965338712E-5</v>
      </c>
      <c r="HH430" s="324">
        <f t="shared" si="1756"/>
        <v>-1.489365555033464E-4</v>
      </c>
      <c r="HI430" s="3">
        <f t="shared" si="1758"/>
        <v>-9.7187402267422299E-2</v>
      </c>
      <c r="HK430" s="304">
        <f t="shared" si="1759"/>
        <v>0.9073859440154215</v>
      </c>
    </row>
    <row r="431" spans="1:244" s="304" customFormat="1" x14ac:dyDescent="0.2">
      <c r="A431" s="316" t="s">
        <v>537</v>
      </c>
      <c r="B431" s="1">
        <f t="shared" si="1633"/>
        <v>1974</v>
      </c>
      <c r="C431" s="60">
        <f>Conversion_factors!$M36*C283+C364</f>
        <v>1341.261737640714</v>
      </c>
      <c r="D431" s="60">
        <f>Conversion_factors!$M36*D283+D364</f>
        <v>485.45662640700061</v>
      </c>
      <c r="E431" s="60">
        <f>Conversion_factors!$M36*E283+E364</f>
        <v>151.22533918511786</v>
      </c>
      <c r="F431" s="60">
        <f>Conversion_factors!$M36*F283+F364</f>
        <v>4.2829220060061658E-2</v>
      </c>
      <c r="G431" s="60">
        <f>Conversion_factors!$M36*G283+G364</f>
        <v>4.2829220060061658E-2</v>
      </c>
      <c r="H431" s="60">
        <f>Conversion_factors!$M36*H283+H364</f>
        <v>4.2829220060061658E-2</v>
      </c>
      <c r="I431" s="60">
        <f>Conversion_factors!$M36*I283+I364</f>
        <v>387.45614251078678</v>
      </c>
      <c r="J431" s="60">
        <f>Conversion_factors!$M36*J283+J364</f>
        <v>2281.8907122160963</v>
      </c>
      <c r="K431" s="60">
        <f>Conversion_factors!$M36*K283+K364</f>
        <v>89.219405339456188</v>
      </c>
      <c r="L431" s="60">
        <f>Conversion_factors!$M36*L283+L364</f>
        <v>3364.575646719783</v>
      </c>
      <c r="M431" s="60">
        <f>Conversion_factors!$M36*M283+M364</f>
        <v>4351.9633913330244</v>
      </c>
      <c r="N431" s="60">
        <f>Conversion_factors!$M36*N283+N364</f>
        <v>391.19676406593982</v>
      </c>
      <c r="O431" s="60">
        <f>Conversion_factors!$M36*O283+O364</f>
        <v>1491.6506374352091</v>
      </c>
      <c r="P431" s="60">
        <f>Conversion_factors!$M36*P283+P364</f>
        <v>5807.4978638051807</v>
      </c>
      <c r="Q431" s="60">
        <f>Conversion_factors!$M36*Q283+Q364</f>
        <v>600.86538499744051</v>
      </c>
      <c r="R431" s="60">
        <f>Conversion_factors!$M36*R283+R364</f>
        <v>394.24800565289479</v>
      </c>
      <c r="S431" s="60">
        <f>Conversion_factors!$M36*S283+S364</f>
        <v>250.45438640890472</v>
      </c>
      <c r="T431" s="60">
        <f>Conversion_factors!$M36*T283+T364</f>
        <v>250.74462624920722</v>
      </c>
      <c r="U431" s="60">
        <f>Conversion_factors!$M36*U283+U364</f>
        <v>645.42574333201208</v>
      </c>
      <c r="V431" s="60">
        <f>Conversion_factors!$M36*V283+V364</f>
        <v>93.671419372164891</v>
      </c>
      <c r="W431" s="60">
        <f>Conversion_factors!$M36*W283+W364</f>
        <v>105.1888987082128</v>
      </c>
      <c r="X431" s="124">
        <f t="shared" si="1634"/>
        <v>22484.121219039327</v>
      </c>
      <c r="Z431" s="19">
        <f t="shared" si="1635"/>
        <v>2.3647046822856193</v>
      </c>
      <c r="AA431" s="19">
        <f t="shared" si="1636"/>
        <v>6.1778879012083348</v>
      </c>
      <c r="AB431" s="19">
        <f t="shared" si="1637"/>
        <v>1.8356634123434037</v>
      </c>
      <c r="AC431" s="19">
        <f t="shared" si="1638"/>
        <v>7.5509838514306897E-5</v>
      </c>
      <c r="AD431" s="19">
        <f t="shared" si="1639"/>
        <v>5.4504173191656448E-4</v>
      </c>
      <c r="AE431" s="19">
        <f t="shared" si="1640"/>
        <v>5.198866318773406E-4</v>
      </c>
      <c r="AF431" s="19">
        <f t="shared" si="1641"/>
        <v>5.3574759201354514</v>
      </c>
      <c r="AG431" s="19">
        <f t="shared" si="1642"/>
        <v>14.789884785876151</v>
      </c>
      <c r="AH431" s="19">
        <f t="shared" si="1643"/>
        <v>1.537838778170918</v>
      </c>
      <c r="AI431" s="19">
        <f t="shared" si="1644"/>
        <v>5.6970993474732285</v>
      </c>
      <c r="AJ431" s="19">
        <f t="shared" si="1645"/>
        <v>10.174107004838277</v>
      </c>
      <c r="AK431" s="19">
        <f t="shared" si="1646"/>
        <v>3.926025766452482</v>
      </c>
      <c r="AL431" s="19">
        <f t="shared" si="1647"/>
        <v>15.384706355149566</v>
      </c>
      <c r="AM431" s="19">
        <f t="shared" si="1648"/>
        <v>16.414154095397137</v>
      </c>
      <c r="AN431" s="19">
        <f t="shared" si="1649"/>
        <v>2.3337592368772806</v>
      </c>
      <c r="AO431" s="19">
        <f t="shared" si="1650"/>
        <v>1.4102222850536323</v>
      </c>
      <c r="AP431" s="19">
        <f t="shared" si="1651"/>
        <v>18.22108221494549</v>
      </c>
      <c r="AQ431" s="19">
        <f t="shared" si="1652"/>
        <v>2.3489302160496268</v>
      </c>
      <c r="AR431" s="19">
        <f t="shared" si="1653"/>
        <v>1.5721144291049804</v>
      </c>
      <c r="AS431" s="19">
        <f t="shared" si="1654"/>
        <v>2.0001364490509408</v>
      </c>
      <c r="AT431" s="19">
        <f t="shared" si="1655"/>
        <v>1.5605001546211306</v>
      </c>
      <c r="AU431" s="19">
        <f t="shared" si="1656"/>
        <v>31.247744481477941</v>
      </c>
      <c r="AV431" s="19">
        <f t="shared" si="1657"/>
        <v>15.339285092874123</v>
      </c>
      <c r="AW431" s="19">
        <f t="shared" si="1658"/>
        <v>9.475497408461024</v>
      </c>
      <c r="AX431" s="249">
        <f t="shared" si="1708"/>
        <v>1.1954095292019256</v>
      </c>
      <c r="AY431" s="249">
        <f t="shared" si="1709"/>
        <v>1.1885418732808206</v>
      </c>
      <c r="AZ431" s="249">
        <f t="shared" si="1710"/>
        <v>1.3880998519168499</v>
      </c>
      <c r="BA431" s="249">
        <f t="shared" si="1711"/>
        <v>1.1932110758343997</v>
      </c>
      <c r="BB431" s="249">
        <f t="shared" si="1712"/>
        <v>1.0787290182067024</v>
      </c>
      <c r="BC431" s="249">
        <f t="shared" si="1713"/>
        <v>1.0253580292284896</v>
      </c>
      <c r="BD431" s="249">
        <f t="shared" si="1714"/>
        <v>0.95075209473490041</v>
      </c>
      <c r="BE431" s="249">
        <f t="shared" si="1715"/>
        <v>1.0392404272425562</v>
      </c>
      <c r="BF431" s="249">
        <f t="shared" si="1716"/>
        <v>1.068422615088787</v>
      </c>
      <c r="BG431" s="249">
        <f t="shared" si="1717"/>
        <v>1.2728676006483783</v>
      </c>
      <c r="BH431" s="249">
        <f t="shared" si="1718"/>
        <v>1.5329594760495402</v>
      </c>
      <c r="BI431" s="249">
        <f t="shared" si="1719"/>
        <v>1.1656288955502028</v>
      </c>
      <c r="BJ431" s="249">
        <f t="shared" si="1720"/>
        <v>1.2473787635000975</v>
      </c>
      <c r="BK431" s="249">
        <f t="shared" si="1721"/>
        <v>1.0648089728368333</v>
      </c>
      <c r="BL431" s="249">
        <f t="shared" si="1722"/>
        <v>1.1063952367554684</v>
      </c>
      <c r="BM431" s="249">
        <f t="shared" si="1723"/>
        <v>1.061377744762243</v>
      </c>
      <c r="BN431" s="249">
        <f t="shared" si="1724"/>
        <v>2.0340932670085552</v>
      </c>
      <c r="BO431" s="249">
        <f t="shared" si="1725"/>
        <v>1.1596010746611198</v>
      </c>
      <c r="BP431" s="249">
        <f t="shared" si="1726"/>
        <v>1.165045436895495</v>
      </c>
      <c r="BQ431" s="249">
        <f t="shared" si="1727"/>
        <v>1.3475579939540556</v>
      </c>
      <c r="BR431" s="249">
        <f t="shared" si="1728"/>
        <v>1.2115693940721157</v>
      </c>
      <c r="BS431" s="249">
        <f t="shared" si="1729"/>
        <v>1.5705417126421177</v>
      </c>
      <c r="BU431" s="3"/>
      <c r="BV431" s="9">
        <f t="shared" si="1660"/>
        <v>0.76559840889052921</v>
      </c>
      <c r="BW431" s="9">
        <f t="shared" si="1661"/>
        <v>1.5705417126421177</v>
      </c>
      <c r="BX431" s="9">
        <f t="shared" si="1662"/>
        <v>1.2190796991311619</v>
      </c>
      <c r="BY431" s="9">
        <f t="shared" si="1663"/>
        <v>1.0580408288957801</v>
      </c>
      <c r="BZ431" s="9">
        <f t="shared" si="1664"/>
        <v>1.2176289998029366</v>
      </c>
      <c r="CA431" s="9">
        <f t="shared" si="1665"/>
        <v>1.2024043297434068</v>
      </c>
      <c r="CB431" s="9">
        <f t="shared" si="1666"/>
        <v>1.2024042362950123</v>
      </c>
      <c r="CC431" s="9"/>
      <c r="CD431" s="9">
        <f t="shared" si="1667"/>
        <v>1.2898360953587527</v>
      </c>
      <c r="CE431" s="9">
        <f t="shared" si="1668"/>
        <v>1.5705418347014031</v>
      </c>
      <c r="CF431" s="304">
        <f>BY431/BEA_Output_Data!$AU11</f>
        <v>0.94832873474238621</v>
      </c>
      <c r="CG431" s="35"/>
      <c r="CH431" s="304">
        <f t="shared" si="1669"/>
        <v>1974</v>
      </c>
      <c r="CI431" s="19">
        <f t="shared" si="1670"/>
        <v>5.9653731830308185E-2</v>
      </c>
      <c r="CJ431" s="19">
        <f t="shared" si="1671"/>
        <v>2.1591087402425175E-2</v>
      </c>
      <c r="CK431" s="19">
        <f t="shared" si="1672"/>
        <v>6.7258727931542089E-3</v>
      </c>
      <c r="CL431" s="19">
        <f t="shared" si="1673"/>
        <v>1.9048651998813414E-6</v>
      </c>
      <c r="CM431" s="19">
        <f t="shared" si="1674"/>
        <v>1.9048651998813414E-6</v>
      </c>
      <c r="CN431" s="19">
        <f t="shared" si="1675"/>
        <v>1.9048651998813414E-6</v>
      </c>
      <c r="CO431" s="19">
        <f t="shared" si="1676"/>
        <v>1.7232434336045689E-2</v>
      </c>
      <c r="CP431" s="19">
        <f t="shared" si="1677"/>
        <v>0.10148898816129021</v>
      </c>
      <c r="CQ431" s="19">
        <f t="shared" si="1678"/>
        <v>3.9681072909314372E-3</v>
      </c>
      <c r="CR431" s="19">
        <f t="shared" si="1679"/>
        <v>0.14964230151324279</v>
      </c>
      <c r="CS431" s="19">
        <f t="shared" si="1680"/>
        <v>0.19355719304910285</v>
      </c>
      <c r="CT431" s="19">
        <f t="shared" si="1681"/>
        <v>1.7398801592240054E-2</v>
      </c>
      <c r="CU431" s="19">
        <f t="shared" si="1682"/>
        <v>6.6342403285572685E-2</v>
      </c>
      <c r="CV431" s="19">
        <f t="shared" si="1683"/>
        <v>0.25829329984609095</v>
      </c>
      <c r="CW431" s="19">
        <f t="shared" si="1684"/>
        <v>2.672398797105905E-2</v>
      </c>
      <c r="CX431" s="19">
        <f t="shared" si="1685"/>
        <v>1.7534508100723524E-2</v>
      </c>
      <c r="CY431" s="19">
        <f t="shared" si="1686"/>
        <v>1.113916723580117E-2</v>
      </c>
      <c r="CZ431" s="19">
        <f t="shared" si="1629"/>
        <v>1.1152075894203915E-2</v>
      </c>
      <c r="DA431" s="19">
        <f t="shared" si="1630"/>
        <v>2.8705846986159817E-2</v>
      </c>
      <c r="DB431" s="19">
        <f t="shared" si="1631"/>
        <v>4.1661143195067312E-3</v>
      </c>
      <c r="DC431" s="19">
        <f t="shared" si="1632"/>
        <v>4.6783637965418859E-3</v>
      </c>
      <c r="DD431" s="19"/>
      <c r="DE431" s="19"/>
      <c r="DF431" s="19">
        <f t="shared" si="1730"/>
        <v>6.1371300850719436E-2</v>
      </c>
      <c r="DG431" s="19">
        <f t="shared" si="1687"/>
        <v>2.2739111356879473E-2</v>
      </c>
      <c r="DH431" s="19">
        <f t="shared" si="1687"/>
        <v>6.9489880756793193E-3</v>
      </c>
      <c r="DI431" s="19">
        <f t="shared" si="1687"/>
        <v>1.907686256411196E-6</v>
      </c>
      <c r="DJ431" s="19">
        <f t="shared" si="1687"/>
        <v>1.907686256411196E-6</v>
      </c>
      <c r="DK431" s="19">
        <f t="shared" si="1687"/>
        <v>1.907686256411196E-6</v>
      </c>
      <c r="DL431" s="19">
        <f t="shared" si="1687"/>
        <v>1.720897386178824E-2</v>
      </c>
      <c r="DM431" s="19">
        <f t="shared" si="1687"/>
        <v>0.10056914399570917</v>
      </c>
      <c r="DN431" s="19">
        <f t="shared" si="1687"/>
        <v>4.1543719255952198E-3</v>
      </c>
      <c r="DO431" s="19">
        <f t="shared" si="1687"/>
        <v>0.15051482705023958</v>
      </c>
      <c r="DP431" s="19">
        <f t="shared" si="1687"/>
        <v>0.18553745840936997</v>
      </c>
      <c r="DQ431" s="19">
        <f t="shared" si="1687"/>
        <v>1.8025877691864853E-2</v>
      </c>
      <c r="DR431" s="19">
        <f t="shared" si="1687"/>
        <v>6.6210994926615349E-2</v>
      </c>
      <c r="DS431" s="19">
        <f t="shared" si="1687"/>
        <v>0.25875850130069333</v>
      </c>
      <c r="DT431" s="19">
        <f t="shared" si="1687"/>
        <v>2.7594204113475778E-2</v>
      </c>
      <c r="DU431" s="19">
        <f t="shared" si="1687"/>
        <v>1.7863060784094463E-2</v>
      </c>
      <c r="DV431" s="19">
        <f t="shared" si="1687"/>
        <v>1.1626965829335914E-2</v>
      </c>
      <c r="DW431" s="19">
        <f t="shared" si="1688"/>
        <v>1.1537583186156213E-2</v>
      </c>
      <c r="DX431" s="19">
        <f t="shared" si="1689"/>
        <v>3.0140760691071019E-2</v>
      </c>
      <c r="DY431" s="19">
        <f t="shared" si="1690"/>
        <v>4.0930812196005089E-3</v>
      </c>
      <c r="DZ431" s="19">
        <f t="shared" si="1691"/>
        <v>4.8831274941089934E-3</v>
      </c>
      <c r="EA431" s="19">
        <f t="shared" si="1692"/>
        <v>0.99978405582176588</v>
      </c>
      <c r="EB431" s="19"/>
      <c r="EC431" s="19">
        <f t="shared" si="1731"/>
        <v>6.1384556488326573E-2</v>
      </c>
      <c r="ED431" s="19">
        <f t="shared" si="1693"/>
        <v>2.2744022796191934E-2</v>
      </c>
      <c r="EE431" s="19">
        <f t="shared" si="1693"/>
        <v>6.9504889933133052E-3</v>
      </c>
      <c r="EF431" s="19">
        <f t="shared" si="1693"/>
        <v>1.9080982991303917E-6</v>
      </c>
      <c r="EG431" s="19">
        <f t="shared" si="1693"/>
        <v>1.9080982991303917E-6</v>
      </c>
      <c r="EH431" s="19">
        <f t="shared" si="1693"/>
        <v>1.9080982991303917E-6</v>
      </c>
      <c r="EI431" s="19">
        <f t="shared" si="1693"/>
        <v>1.7212690842167349E-2</v>
      </c>
      <c r="EJ431" s="19">
        <f t="shared" si="1693"/>
        <v>0.10059086600760704</v>
      </c>
      <c r="EK431" s="19">
        <f t="shared" si="1693"/>
        <v>4.1552692317948217E-3</v>
      </c>
      <c r="EL431" s="19">
        <f t="shared" si="1693"/>
        <v>0.15054733687118557</v>
      </c>
      <c r="EM431" s="19">
        <f t="shared" si="1693"/>
        <v>0.18557753279718858</v>
      </c>
      <c r="EN431" s="19">
        <f t="shared" si="1693"/>
        <v>1.8029771115972242E-2</v>
      </c>
      <c r="EO431" s="19">
        <f t="shared" si="1693"/>
        <v>6.6225295893715425E-2</v>
      </c>
      <c r="EP431" s="19">
        <f t="shared" si="1693"/>
        <v>0.25881439076162149</v>
      </c>
      <c r="EQ431" s="19">
        <f t="shared" si="1693"/>
        <v>2.7600164208254858E-2</v>
      </c>
      <c r="ER431" s="19">
        <f t="shared" si="1693"/>
        <v>1.7866919041244399E-2</v>
      </c>
      <c r="ES431" s="19">
        <f t="shared" si="1693"/>
        <v>1.1629477147221763E-2</v>
      </c>
      <c r="ET431" s="19">
        <f t="shared" si="1694"/>
        <v>1.1540075198211651E-2</v>
      </c>
      <c r="EU431" s="19">
        <f t="shared" si="1695"/>
        <v>3.0147270818693964E-2</v>
      </c>
      <c r="EV431" s="19">
        <f t="shared" si="1696"/>
        <v>4.0939652875702521E-3</v>
      </c>
      <c r="EW431" s="19">
        <f t="shared" si="1697"/>
        <v>4.884182204821559E-3</v>
      </c>
      <c r="EZ431" s="304">
        <f t="shared" si="1732"/>
        <v>-0.10606306874804376</v>
      </c>
      <c r="FA431" s="304">
        <f t="shared" si="1698"/>
        <v>-5.3349008606791313E-3</v>
      </c>
      <c r="FB431" s="304">
        <f t="shared" si="1698"/>
        <v>8.1536874683390463E-4</v>
      </c>
      <c r="FC431" s="304">
        <f t="shared" si="1698"/>
        <v>-5.2516950276215377E-2</v>
      </c>
      <c r="FD431" s="304">
        <f t="shared" si="1698"/>
        <v>9.4438256428068509E-2</v>
      </c>
      <c r="FE431" s="304">
        <f t="shared" si="1698"/>
        <v>6.2773858619404849E-2</v>
      </c>
      <c r="FF431" s="304">
        <f t="shared" si="1698"/>
        <v>-7.2084870818021844E-3</v>
      </c>
      <c r="FG431" s="304">
        <f t="shared" si="1698"/>
        <v>1.4679182966483344E-2</v>
      </c>
      <c r="FH431" s="304">
        <f t="shared" si="1698"/>
        <v>-7.1672661161093928E-2</v>
      </c>
      <c r="FI431" s="304">
        <f t="shared" si="1698"/>
        <v>-0.10372762890077404</v>
      </c>
      <c r="FJ431" s="304">
        <f t="shared" si="1698"/>
        <v>5.6832010008235248E-2</v>
      </c>
      <c r="FK431" s="304">
        <f t="shared" si="1698"/>
        <v>-3.2161224133377339E-2</v>
      </c>
      <c r="FL431" s="304">
        <f t="shared" si="1698"/>
        <v>3.1731687164325693E-2</v>
      </c>
      <c r="FM431" s="304">
        <f t="shared" si="1698"/>
        <v>-1.442976844456364E-2</v>
      </c>
      <c r="FN431" s="304">
        <f t="shared" si="1698"/>
        <v>-4.3109329601278022E-2</v>
      </c>
      <c r="FO431" s="304">
        <f t="shared" si="1698"/>
        <v>-6.0918407936841508E-2</v>
      </c>
      <c r="FP431" s="304">
        <f t="shared" si="1698"/>
        <v>-0.15341504470620959</v>
      </c>
      <c r="FQ431" s="304">
        <f t="shared" si="1699"/>
        <v>-3.7433347584904367E-2</v>
      </c>
      <c r="FR431" s="304">
        <f t="shared" si="1699"/>
        <v>1.8412607171832969E-2</v>
      </c>
      <c r="FS431" s="304">
        <f t="shared" si="1699"/>
        <v>0.12087623533650371</v>
      </c>
      <c r="FT431" s="304">
        <f t="shared" si="1699"/>
        <v>-4.0858676537719775E-2</v>
      </c>
      <c r="FV431" s="3"/>
      <c r="FW431" s="19">
        <f t="shared" si="1700"/>
        <v>0.98363772836368923</v>
      </c>
      <c r="FX431" s="19">
        <f t="shared" si="1733"/>
        <v>0.91272274655372709</v>
      </c>
      <c r="FY431" s="19">
        <f t="shared" si="1701"/>
        <v>1.2176289998029366</v>
      </c>
      <c r="GA431" s="19">
        <f t="shared" si="1702"/>
        <v>1.062889038482298</v>
      </c>
      <c r="GB431" s="19">
        <f t="shared" si="1734"/>
        <v>1.1230861694944254</v>
      </c>
      <c r="GC431" s="19">
        <f t="shared" si="1703"/>
        <v>1.2190796991311619</v>
      </c>
      <c r="GE431" s="19">
        <f t="shared" si="1704"/>
        <v>1.0231099831479922</v>
      </c>
      <c r="GF431" s="19">
        <f t="shared" si="1735"/>
        <v>0.93270131254672894</v>
      </c>
      <c r="GG431" s="19">
        <f t="shared" si="1705"/>
        <v>1.0580408288957801</v>
      </c>
      <c r="GI431" s="19" t="e">
        <f>#REF!</f>
        <v>#REF!</v>
      </c>
      <c r="GJ431" s="19" t="e">
        <f t="shared" si="1706"/>
        <v>#REF!</v>
      </c>
      <c r="GK431" s="304">
        <f t="shared" si="1707"/>
        <v>1.2024042362950123</v>
      </c>
      <c r="GM431" s="3">
        <f t="shared" si="1757"/>
        <v>1974</v>
      </c>
      <c r="GN431" s="324">
        <f t="shared" si="1736"/>
        <v>1.3002500051453088E-3</v>
      </c>
      <c r="GO431" s="324">
        <f t="shared" si="1737"/>
        <v>-1.3244466925543517E-3</v>
      </c>
      <c r="GP431" s="324">
        <f t="shared" si="1738"/>
        <v>6.4440368348750833E-4</v>
      </c>
      <c r="GQ431" s="324">
        <f t="shared" si="1739"/>
        <v>0</v>
      </c>
      <c r="GR431" s="324">
        <f t="shared" si="1740"/>
        <v>0</v>
      </c>
      <c r="GS431" s="324">
        <f t="shared" si="1741"/>
        <v>0</v>
      </c>
      <c r="GT431" s="324">
        <f t="shared" si="1742"/>
        <v>1.6614065028150965E-3</v>
      </c>
      <c r="GU431" s="324">
        <f t="shared" si="1743"/>
        <v>-9.219787772094333E-3</v>
      </c>
      <c r="GV431" s="324">
        <f t="shared" si="1744"/>
        <v>1.4555563491130784E-4</v>
      </c>
      <c r="GW431" s="324">
        <f t="shared" si="1745"/>
        <v>5.6490597733433214E-2</v>
      </c>
      <c r="GX431" s="324">
        <f t="shared" si="1746"/>
        <v>-2.26490594394636E-2</v>
      </c>
      <c r="GY431" s="324">
        <f t="shared" si="1747"/>
        <v>-2.1103043455464902E-3</v>
      </c>
      <c r="GZ431" s="324">
        <f t="shared" si="1748"/>
        <v>1.1549389936211286E-3</v>
      </c>
      <c r="HA431" s="324">
        <f t="shared" si="1749"/>
        <v>-3.4084563625424143E-3</v>
      </c>
      <c r="HB431" s="324">
        <f t="shared" si="1750"/>
        <v>-4.9470763560911996E-4</v>
      </c>
      <c r="HC431" s="324">
        <f t="shared" si="1751"/>
        <v>8.2077648024670238E-4</v>
      </c>
      <c r="HD431" s="324">
        <f t="shared" si="1752"/>
        <v>1.676821280249737E-3</v>
      </c>
      <c r="HE431" s="324">
        <f t="shared" si="1753"/>
        <v>-3.5467722039473422E-4</v>
      </c>
      <c r="HF431" s="324">
        <f t="shared" si="1754"/>
        <v>-1.4703089954750082E-3</v>
      </c>
      <c r="HG431" s="324">
        <f t="shared" si="1755"/>
        <v>-6.1281908163806701E-5</v>
      </c>
      <c r="HH431" s="324">
        <f t="shared" si="1756"/>
        <v>4.527165718808838E-5</v>
      </c>
      <c r="HI431" s="3">
        <f t="shared" si="1758"/>
        <v>2.284699159925423E-2</v>
      </c>
      <c r="HK431" s="304">
        <f t="shared" si="1759"/>
        <v>1.0231099831479922</v>
      </c>
    </row>
    <row r="432" spans="1:244" s="304" customFormat="1" x14ac:dyDescent="0.2">
      <c r="A432" s="316" t="s">
        <v>537</v>
      </c>
      <c r="B432" s="1">
        <f t="shared" si="1633"/>
        <v>1975</v>
      </c>
      <c r="C432" s="60">
        <f>Conversion_factors!$M37*C284+C365</f>
        <v>1360.8000468634218</v>
      </c>
      <c r="D432" s="60">
        <f>Conversion_factors!$M37*D284+D365</f>
        <v>482.8623593462886</v>
      </c>
      <c r="E432" s="60">
        <f>Conversion_factors!$M37*E284+E365</f>
        <v>154.49256384977059</v>
      </c>
      <c r="F432" s="60">
        <f>Conversion_factors!$M37*F284+F365</f>
        <v>4.2829220060061658E-2</v>
      </c>
      <c r="G432" s="60">
        <f>Conversion_factors!$M37*G284+G365</f>
        <v>4.2829220060061658E-2</v>
      </c>
      <c r="H432" s="60">
        <f>Conversion_factors!$M37*H284+H365</f>
        <v>4.2829220060061658E-2</v>
      </c>
      <c r="I432" s="60">
        <f>Conversion_factors!$M37*I284+I365</f>
        <v>369.02559096229726</v>
      </c>
      <c r="J432" s="60">
        <f>Conversion_factors!$M37*J284+J365</f>
        <v>2116.5922677857225</v>
      </c>
      <c r="K432" s="60">
        <f>Conversion_factors!$M37*K284+K365</f>
        <v>100.30065513133937</v>
      </c>
      <c r="L432" s="60">
        <f>Conversion_factors!$M37*L284+L365</f>
        <v>3207.9550644907104</v>
      </c>
      <c r="M432" s="60">
        <f>Conversion_factors!$M37*M284+M365</f>
        <v>4029.0952703852245</v>
      </c>
      <c r="N432" s="60">
        <f>Conversion_factors!$M37*N284+N365</f>
        <v>373.64888093391914</v>
      </c>
      <c r="O432" s="60">
        <f>Conversion_factors!$M37*O284+O365</f>
        <v>1347.4395727235403</v>
      </c>
      <c r="P432" s="60">
        <f>Conversion_factors!$M37*P284+P365</f>
        <v>4883.3308103422514</v>
      </c>
      <c r="Q432" s="60">
        <f>Conversion_factors!$M37*Q284+Q365</f>
        <v>575.83419060944175</v>
      </c>
      <c r="R432" s="60">
        <f>Conversion_factors!$M37*R284+R365</f>
        <v>388.43888316094871</v>
      </c>
      <c r="S432" s="60">
        <f>Conversion_factors!$M37*S284+S365</f>
        <v>255.66738718614673</v>
      </c>
      <c r="T432" s="60">
        <f>Conversion_factors!$M37*T284+T365</f>
        <v>228.32469400582977</v>
      </c>
      <c r="U432" s="60">
        <f>Conversion_factors!$M37*U284+U365</f>
        <v>620.64215302458956</v>
      </c>
      <c r="V432" s="60">
        <f>Conversion_factors!$M37*V284+V365</f>
        <v>85.379320836045139</v>
      </c>
      <c r="W432" s="60">
        <f>Conversion_factors!$M37*W284+W365</f>
        <v>99.137331562010985</v>
      </c>
      <c r="X432" s="124">
        <f t="shared" si="1634"/>
        <v>20679.095530859682</v>
      </c>
      <c r="Z432" s="19">
        <f t="shared" si="1635"/>
        <v>2.4421630475284508</v>
      </c>
      <c r="AA432" s="19">
        <f t="shared" si="1636"/>
        <v>6.2758183818213258</v>
      </c>
      <c r="AB432" s="19">
        <f t="shared" si="1637"/>
        <v>1.8967735506567067</v>
      </c>
      <c r="AC432" s="19">
        <f t="shared" si="1638"/>
        <v>7.6863561862916909E-5</v>
      </c>
      <c r="AD432" s="19">
        <f t="shared" si="1639"/>
        <v>5.5665636662153217E-4</v>
      </c>
      <c r="AE432" s="19">
        <f t="shared" si="1640"/>
        <v>5.2583328142690562E-4</v>
      </c>
      <c r="AF432" s="19">
        <f t="shared" si="1641"/>
        <v>5.4374826019039695</v>
      </c>
      <c r="AG432" s="19">
        <f t="shared" si="1642"/>
        <v>15.140792568633985</v>
      </c>
      <c r="AH432" s="19">
        <f t="shared" si="1643"/>
        <v>1.8185736181766843</v>
      </c>
      <c r="AI432" s="19">
        <f t="shared" si="1644"/>
        <v>5.2738107926603073</v>
      </c>
      <c r="AJ432" s="19">
        <f t="shared" si="1645"/>
        <v>10.320638539488556</v>
      </c>
      <c r="AK432" s="19">
        <f t="shared" si="1646"/>
        <v>4.3135845318392949</v>
      </c>
      <c r="AL432" s="19">
        <f t="shared" si="1647"/>
        <v>15.415462561065631</v>
      </c>
      <c r="AM432" s="19">
        <f t="shared" si="1648"/>
        <v>17.908884383634398</v>
      </c>
      <c r="AN432" s="19">
        <f t="shared" si="1649"/>
        <v>2.4878453958456297</v>
      </c>
      <c r="AO432" s="19">
        <f t="shared" si="1650"/>
        <v>1.5511142803565068</v>
      </c>
      <c r="AP432" s="19">
        <f t="shared" si="1651"/>
        <v>19.880648636708919</v>
      </c>
      <c r="AQ432" s="19">
        <f t="shared" si="1652"/>
        <v>2.5857081539013604</v>
      </c>
      <c r="AR432" s="19">
        <f t="shared" si="1653"/>
        <v>1.6566289680613508</v>
      </c>
      <c r="AS432" s="19">
        <f t="shared" si="1654"/>
        <v>2.0924619325367972</v>
      </c>
      <c r="AT432" s="19">
        <f t="shared" si="1655"/>
        <v>1.5415210470758967</v>
      </c>
      <c r="AU432" s="19">
        <f t="shared" si="1656"/>
        <v>30.890125028566516</v>
      </c>
      <c r="AV432" s="19">
        <f t="shared" si="1657"/>
        <v>15.041332129079594</v>
      </c>
      <c r="AW432" s="19">
        <f t="shared" si="1658"/>
        <v>9.3636522544066754</v>
      </c>
      <c r="AX432" s="249">
        <f t="shared" si="1708"/>
        <v>1.234566413620231</v>
      </c>
      <c r="AY432" s="249">
        <f t="shared" si="1709"/>
        <v>1.2073823700234518</v>
      </c>
      <c r="AZ432" s="249">
        <f t="shared" si="1710"/>
        <v>1.4343103790608345</v>
      </c>
      <c r="BA432" s="249">
        <f t="shared" si="1711"/>
        <v>1.2146026947937101</v>
      </c>
      <c r="BB432" s="249">
        <f t="shared" si="1712"/>
        <v>1.1017163286426623</v>
      </c>
      <c r="BC432" s="249">
        <f t="shared" si="1713"/>
        <v>1.0370864417107193</v>
      </c>
      <c r="BD432" s="249">
        <f t="shared" si="1714"/>
        <v>0.9649502957941567</v>
      </c>
      <c r="BE432" s="249">
        <f t="shared" si="1715"/>
        <v>1.0638976547568806</v>
      </c>
      <c r="BF432" s="249">
        <f t="shared" si="1716"/>
        <v>1.2634648107747621</v>
      </c>
      <c r="BG432" s="249">
        <f t="shared" si="1717"/>
        <v>1.1782948620870251</v>
      </c>
      <c r="BH432" s="249">
        <f t="shared" si="1718"/>
        <v>1.5550377679797711</v>
      </c>
      <c r="BI432" s="249">
        <f t="shared" si="1719"/>
        <v>1.2806942880187875</v>
      </c>
      <c r="BJ432" s="249">
        <f t="shared" si="1720"/>
        <v>1.2498724502315763</v>
      </c>
      <c r="BK432" s="249">
        <f t="shared" si="1721"/>
        <v>1.1617742025791529</v>
      </c>
      <c r="BL432" s="249">
        <f t="shared" si="1722"/>
        <v>1.1794448425754074</v>
      </c>
      <c r="BM432" s="249">
        <f t="shared" si="1723"/>
        <v>1.167417501625063</v>
      </c>
      <c r="BN432" s="249">
        <f t="shared" si="1724"/>
        <v>2.2193573937404798</v>
      </c>
      <c r="BO432" s="249">
        <f t="shared" si="1725"/>
        <v>1.2764917124982351</v>
      </c>
      <c r="BP432" s="249">
        <f t="shared" si="1726"/>
        <v>1.2276765508523217</v>
      </c>
      <c r="BQ432" s="249">
        <f t="shared" si="1727"/>
        <v>1.4097607218609807</v>
      </c>
      <c r="BR432" s="249">
        <f t="shared" si="1728"/>
        <v>1.1968340505602841</v>
      </c>
      <c r="BS432" s="249">
        <f t="shared" si="1729"/>
        <v>1.5525674147409501</v>
      </c>
      <c r="BU432" s="3"/>
      <c r="BV432" s="9">
        <f t="shared" si="1660"/>
        <v>0.71228804002378465</v>
      </c>
      <c r="BW432" s="9">
        <f t="shared" si="1661"/>
        <v>1.5525674147409501</v>
      </c>
      <c r="BX432" s="9">
        <f t="shared" si="1662"/>
        <v>1.2597524467080068</v>
      </c>
      <c r="BY432" s="9">
        <f t="shared" si="1663"/>
        <v>0.98463309305071978</v>
      </c>
      <c r="BZ432" s="9">
        <f t="shared" si="1664"/>
        <v>1.2516718933716655</v>
      </c>
      <c r="CA432" s="9">
        <f t="shared" si="1665"/>
        <v>1.1058743651796921</v>
      </c>
      <c r="CB432" s="9">
        <f t="shared" si="1666"/>
        <v>1.1058752008506259</v>
      </c>
      <c r="CC432" s="9"/>
      <c r="CD432" s="9">
        <f t="shared" si="1667"/>
        <v>1.2403939480803168</v>
      </c>
      <c r="CE432" s="9">
        <f t="shared" si="1668"/>
        <v>1.5525662415204455</v>
      </c>
      <c r="CF432" s="304">
        <f>BY432/BEA_Output_Data!$AU12</f>
        <v>0.89420008883804791</v>
      </c>
      <c r="CG432" s="35"/>
      <c r="CH432" s="304">
        <f t="shared" si="1669"/>
        <v>1975</v>
      </c>
      <c r="CI432" s="19">
        <f t="shared" si="1670"/>
        <v>6.5805588297258077E-2</v>
      </c>
      <c r="CJ432" s="19">
        <f t="shared" si="1671"/>
        <v>2.3350264939088212E-2</v>
      </c>
      <c r="CK432" s="19">
        <f t="shared" si="1672"/>
        <v>7.4709536313722876E-3</v>
      </c>
      <c r="CL432" s="19">
        <f t="shared" si="1673"/>
        <v>2.0711360415230472E-6</v>
      </c>
      <c r="CM432" s="19">
        <f t="shared" si="1674"/>
        <v>2.0711360415230472E-6</v>
      </c>
      <c r="CN432" s="19">
        <f t="shared" si="1675"/>
        <v>2.0711360415230472E-6</v>
      </c>
      <c r="CO432" s="19">
        <f t="shared" si="1676"/>
        <v>1.7845344851354625E-2</v>
      </c>
      <c r="CP432" s="19">
        <f t="shared" si="1677"/>
        <v>0.10235419941975239</v>
      </c>
      <c r="CQ432" s="19">
        <f t="shared" si="1678"/>
        <v>4.8503405277885289E-3</v>
      </c>
      <c r="CR432" s="19">
        <f t="shared" si="1679"/>
        <v>0.15513033728692038</v>
      </c>
      <c r="CS432" s="19">
        <f t="shared" si="1680"/>
        <v>0.19483904720941753</v>
      </c>
      <c r="CT432" s="19">
        <f t="shared" si="1681"/>
        <v>1.8068917974498357E-2</v>
      </c>
      <c r="CU432" s="19">
        <f t="shared" si="1682"/>
        <v>6.5159502296062169E-2</v>
      </c>
      <c r="CV432" s="19">
        <f t="shared" si="1683"/>
        <v>0.23614818177394623</v>
      </c>
      <c r="CW432" s="19">
        <f t="shared" si="1684"/>
        <v>2.7846198096532652E-2</v>
      </c>
      <c r="CX432" s="19">
        <f t="shared" si="1685"/>
        <v>1.8784133115555095E-2</v>
      </c>
      <c r="CY432" s="19">
        <f t="shared" si="1686"/>
        <v>1.2363567197830822E-2</v>
      </c>
      <c r="CZ432" s="19">
        <f t="shared" si="1629"/>
        <v>1.1041328846568646E-2</v>
      </c>
      <c r="DA432" s="19">
        <f t="shared" si="1630"/>
        <v>3.0013022189408489E-2</v>
      </c>
      <c r="DB432" s="19">
        <f t="shared" si="1631"/>
        <v>4.1287744286800394E-3</v>
      </c>
      <c r="DC432" s="19">
        <f t="shared" si="1632"/>
        <v>4.7940845098407257E-3</v>
      </c>
      <c r="DD432" s="19"/>
      <c r="DE432" s="19"/>
      <c r="DF432" s="19">
        <f t="shared" si="1730"/>
        <v>6.2679352078199913E-2</v>
      </c>
      <c r="DG432" s="19">
        <f t="shared" si="1687"/>
        <v>2.2459194647432987E-2</v>
      </c>
      <c r="DH432" s="19">
        <f t="shared" si="1687"/>
        <v>7.0918911701337998E-3</v>
      </c>
      <c r="DI432" s="19">
        <f t="shared" si="1687"/>
        <v>1.9868412105514769E-6</v>
      </c>
      <c r="DJ432" s="19">
        <f t="shared" si="1687"/>
        <v>1.9868412105514769E-6</v>
      </c>
      <c r="DK432" s="19">
        <f t="shared" si="1687"/>
        <v>1.9868412105514769E-6</v>
      </c>
      <c r="DL432" s="19">
        <f t="shared" si="1687"/>
        <v>1.7537104561041881E-2</v>
      </c>
      <c r="DM432" s="19">
        <f t="shared" si="1687"/>
        <v>0.10192098172353074</v>
      </c>
      <c r="DN432" s="19">
        <f t="shared" si="1687"/>
        <v>4.394474075585483E-3</v>
      </c>
      <c r="DO432" s="19">
        <f t="shared" si="1687"/>
        <v>0.15236984748106083</v>
      </c>
      <c r="DP432" s="19">
        <f t="shared" si="1687"/>
        <v>0.19419741502680002</v>
      </c>
      <c r="DQ432" s="19">
        <f t="shared" si="1687"/>
        <v>1.7731749419701414E-2</v>
      </c>
      <c r="DR432" s="19">
        <f t="shared" si="1687"/>
        <v>6.5749179324825283E-2</v>
      </c>
      <c r="DS432" s="19">
        <f t="shared" si="1687"/>
        <v>0.24705534582042896</v>
      </c>
      <c r="DT432" s="19">
        <f t="shared" si="1687"/>
        <v>2.7281246312995878E-2</v>
      </c>
      <c r="DU432" s="19">
        <f t="shared" si="1687"/>
        <v>1.8152152315171435E-2</v>
      </c>
      <c r="DV432" s="19">
        <f t="shared" si="1687"/>
        <v>1.1740728441960425E-2</v>
      </c>
      <c r="DW432" s="19">
        <f t="shared" si="1688"/>
        <v>1.1096610263518315E-2</v>
      </c>
      <c r="DX432" s="19">
        <f t="shared" si="1689"/>
        <v>2.9354583980964917E-2</v>
      </c>
      <c r="DY432" s="19">
        <f t="shared" si="1690"/>
        <v>4.1474163593519494E-3</v>
      </c>
      <c r="DZ432" s="19">
        <f t="shared" si="1691"/>
        <v>4.7359885256807481E-3</v>
      </c>
      <c r="EA432" s="19">
        <f t="shared" si="1692"/>
        <v>0.99970122205201661</v>
      </c>
      <c r="EB432" s="19"/>
      <c r="EC432" s="19">
        <f t="shared" si="1731"/>
        <v>6.2698084883343844E-2</v>
      </c>
      <c r="ED432" s="19">
        <f t="shared" si="1693"/>
        <v>2.2465906965015582E-2</v>
      </c>
      <c r="EE432" s="19">
        <f t="shared" si="1693"/>
        <v>7.0940107040949416E-3</v>
      </c>
      <c r="EF432" s="19">
        <f t="shared" si="1693"/>
        <v>1.9874350123062039E-6</v>
      </c>
      <c r="EG432" s="19">
        <f t="shared" si="1693"/>
        <v>1.9874350123062039E-6</v>
      </c>
      <c r="EH432" s="19">
        <f t="shared" si="1693"/>
        <v>1.9874350123062039E-6</v>
      </c>
      <c r="EI432" s="19">
        <f t="shared" si="1693"/>
        <v>1.7542345827130927E-2</v>
      </c>
      <c r="EJ432" s="19">
        <f t="shared" si="1693"/>
        <v>0.10195144256633466</v>
      </c>
      <c r="EK432" s="19">
        <f t="shared" si="1693"/>
        <v>4.3957874399365585E-3</v>
      </c>
      <c r="EL432" s="19">
        <f t="shared" si="1693"/>
        <v>0.1524153858372824</v>
      </c>
      <c r="EM432" s="19">
        <f t="shared" si="1693"/>
        <v>0.19425545427281224</v>
      </c>
      <c r="EN432" s="19">
        <f t="shared" si="1693"/>
        <v>1.7737048858762716E-2</v>
      </c>
      <c r="EO432" s="19">
        <f t="shared" si="1693"/>
        <v>6.5768829600774667E-2</v>
      </c>
      <c r="EP432" s="19">
        <f t="shared" si="1693"/>
        <v>0.24712918257048419</v>
      </c>
      <c r="EQ432" s="19">
        <f t="shared" si="1693"/>
        <v>2.7289399783865E-2</v>
      </c>
      <c r="ER432" s="19">
        <f t="shared" si="1693"/>
        <v>1.8157577398887025E-2</v>
      </c>
      <c r="ES432" s="19">
        <f t="shared" si="1693"/>
        <v>1.1744237361099804E-2</v>
      </c>
      <c r="ET432" s="19">
        <f t="shared" si="1694"/>
        <v>1.1099926676833585E-2</v>
      </c>
      <c r="EU432" s="19">
        <f t="shared" si="1695"/>
        <v>2.9363357104546517E-2</v>
      </c>
      <c r="EV432" s="19">
        <f t="shared" si="1696"/>
        <v>4.1486558862445311E-3</v>
      </c>
      <c r="EW432" s="19">
        <f t="shared" si="1697"/>
        <v>4.7374039575139425E-3</v>
      </c>
      <c r="EZ432" s="304">
        <f t="shared" si="1732"/>
        <v>3.2230997411821227E-2</v>
      </c>
      <c r="FA432" s="304">
        <f t="shared" si="1698"/>
        <v>1.5727446431129461E-2</v>
      </c>
      <c r="FB432" s="304">
        <f t="shared" si="1698"/>
        <v>3.2748362698311169E-2</v>
      </c>
      <c r="FC432" s="304">
        <f t="shared" si="1698"/>
        <v>1.7768967068516342E-2</v>
      </c>
      <c r="FD432" s="304">
        <f t="shared" si="1698"/>
        <v>2.1085749440710455E-2</v>
      </c>
      <c r="FE432" s="304">
        <f t="shared" si="1698"/>
        <v>1.1373434848440372E-2</v>
      </c>
      <c r="FF432" s="304">
        <f t="shared" si="1698"/>
        <v>1.4823243012753146E-2</v>
      </c>
      <c r="FG432" s="304">
        <f t="shared" si="1698"/>
        <v>2.3449109263694329E-2</v>
      </c>
      <c r="FH432" s="304">
        <f t="shared" si="1698"/>
        <v>0.1676744275858954</v>
      </c>
      <c r="FI432" s="304">
        <f t="shared" si="1698"/>
        <v>-7.7203947109141788E-2</v>
      </c>
      <c r="FJ432" s="304">
        <f t="shared" si="1698"/>
        <v>1.4299668295803739E-2</v>
      </c>
      <c r="FK432" s="304">
        <f t="shared" si="1698"/>
        <v>9.4141577522266165E-2</v>
      </c>
      <c r="FL432" s="304">
        <f t="shared" si="1698"/>
        <v>1.9971459392030982E-3</v>
      </c>
      <c r="FM432" s="304">
        <f t="shared" si="1698"/>
        <v>8.7152906784775538E-2</v>
      </c>
      <c r="FN432" s="304">
        <f t="shared" si="1698"/>
        <v>6.3936659191861964E-2</v>
      </c>
      <c r="FO432" s="304">
        <f t="shared" si="1698"/>
        <v>9.522622226671143E-2</v>
      </c>
      <c r="FP432" s="304">
        <f t="shared" si="1698"/>
        <v>8.7167541141219843E-2</v>
      </c>
      <c r="FQ432" s="304">
        <f t="shared" si="1699"/>
        <v>9.6039420498512981E-2</v>
      </c>
      <c r="FR432" s="304">
        <f t="shared" si="1699"/>
        <v>5.2363312074822671E-2</v>
      </c>
      <c r="FS432" s="304">
        <f t="shared" si="1699"/>
        <v>4.5125928121723571E-2</v>
      </c>
      <c r="FT432" s="304">
        <f t="shared" si="1699"/>
        <v>-1.2236759928778932E-2</v>
      </c>
      <c r="FV432" s="3"/>
      <c r="FW432" s="19">
        <f t="shared" si="1700"/>
        <v>1.027958346568814</v>
      </c>
      <c r="FX432" s="19">
        <f t="shared" si="1733"/>
        <v>0.93824096542311597</v>
      </c>
      <c r="FY432" s="19">
        <f t="shared" si="1701"/>
        <v>1.2516718933716655</v>
      </c>
      <c r="GA432" s="19">
        <f t="shared" si="1702"/>
        <v>1.0333634852633773</v>
      </c>
      <c r="GB432" s="19">
        <f t="shared" si="1734"/>
        <v>1.1605562383598556</v>
      </c>
      <c r="GC432" s="19">
        <f t="shared" si="1703"/>
        <v>1.2597524467080068</v>
      </c>
      <c r="GE432" s="19">
        <f t="shared" si="1704"/>
        <v>0.93061918421269996</v>
      </c>
      <c r="GF432" s="19">
        <f t="shared" si="1735"/>
        <v>0.86798973459635143</v>
      </c>
      <c r="GG432" s="19">
        <f t="shared" si="1705"/>
        <v>0.98463309305071978</v>
      </c>
      <c r="GI432" s="19" t="e">
        <f>#REF!</f>
        <v>#REF!</v>
      </c>
      <c r="GJ432" s="19" t="e">
        <f t="shared" si="1706"/>
        <v>#REF!</v>
      </c>
      <c r="GK432" s="304">
        <f t="shared" si="1707"/>
        <v>1.1058752008506259</v>
      </c>
      <c r="GM432" s="3">
        <f t="shared" si="1757"/>
        <v>1975</v>
      </c>
      <c r="GN432" s="324">
        <f t="shared" si="1736"/>
        <v>6.0907844062138101E-3</v>
      </c>
      <c r="GO432" s="324">
        <f t="shared" si="1737"/>
        <v>5.6316532250421233E-3</v>
      </c>
      <c r="GP432" s="324">
        <f t="shared" si="1738"/>
        <v>5.0726233251878992E-4</v>
      </c>
      <c r="GQ432" s="324">
        <f t="shared" si="1739"/>
        <v>0</v>
      </c>
      <c r="GR432" s="324">
        <f t="shared" si="1740"/>
        <v>0</v>
      </c>
      <c r="GS432" s="324">
        <f t="shared" si="1741"/>
        <v>0</v>
      </c>
      <c r="GT432" s="324">
        <f t="shared" si="1742"/>
        <v>2.2062843179854242E-3</v>
      </c>
      <c r="GU432" s="324">
        <f t="shared" si="1743"/>
        <v>-9.2134518425171907E-3</v>
      </c>
      <c r="GV432" s="324">
        <f t="shared" si="1744"/>
        <v>3.4468721646638154E-4</v>
      </c>
      <c r="GW432" s="324">
        <f t="shared" si="1745"/>
        <v>-3.4744296216169208E-2</v>
      </c>
      <c r="GX432" s="324">
        <f t="shared" si="1746"/>
        <v>-8.6088046847430464E-3</v>
      </c>
      <c r="GY432" s="324">
        <f t="shared" si="1747"/>
        <v>-1.1884203431337767E-3</v>
      </c>
      <c r="GZ432" s="324">
        <f t="shared" si="1748"/>
        <v>-2.1361613781162936E-3</v>
      </c>
      <c r="HA432" s="324">
        <f t="shared" si="1749"/>
        <v>-3.0005014115734627E-2</v>
      </c>
      <c r="HB432" s="324">
        <f t="shared" si="1750"/>
        <v>-1.3788793359869448E-3</v>
      </c>
      <c r="HC432" s="324">
        <f t="shared" si="1751"/>
        <v>-8.393758459148906E-4</v>
      </c>
      <c r="HD432" s="324">
        <f t="shared" si="1752"/>
        <v>1.4650497894728161E-3</v>
      </c>
      <c r="HE432" s="324">
        <f t="shared" si="1753"/>
        <v>-9.7630159321827377E-5</v>
      </c>
      <c r="HF432" s="324">
        <f t="shared" si="1754"/>
        <v>-2.8821088603913329E-4</v>
      </c>
      <c r="HG432" s="324">
        <f t="shared" si="1755"/>
        <v>-1.5683889796054202E-4</v>
      </c>
      <c r="HH432" s="324">
        <f t="shared" si="1756"/>
        <v>5.0623751963792328E-4</v>
      </c>
      <c r="HI432" s="3">
        <f t="shared" si="1758"/>
        <v>-7.1905124898300199E-2</v>
      </c>
      <c r="HK432" s="304">
        <f t="shared" si="1759"/>
        <v>0.93061918421269996</v>
      </c>
    </row>
    <row r="433" spans="1:219" s="304" customFormat="1" x14ac:dyDescent="0.2">
      <c r="A433" s="316" t="s">
        <v>537</v>
      </c>
      <c r="B433" s="1">
        <f t="shared" si="1633"/>
        <v>1976</v>
      </c>
      <c r="C433" s="60">
        <f>Conversion_factors!$M38*C285+C366</f>
        <v>1374.2474353958419</v>
      </c>
      <c r="D433" s="60">
        <f>Conversion_factors!$M38*D285+D366</f>
        <v>507.54500707117484</v>
      </c>
      <c r="E433" s="60">
        <f>Conversion_factors!$M38*E285+E366</f>
        <v>152.85815573903568</v>
      </c>
      <c r="F433" s="60">
        <f>Conversion_factors!$M38*F285+F366</f>
        <v>4.2829220060061658E-2</v>
      </c>
      <c r="G433" s="60">
        <f>Conversion_factors!$M38*G285+G366</f>
        <v>4.2829220060061658E-2</v>
      </c>
      <c r="H433" s="60">
        <f>Conversion_factors!$M38*H285+H366</f>
        <v>4.2829220060061658E-2</v>
      </c>
      <c r="I433" s="60">
        <f>Conversion_factors!$M38*I285+I366</f>
        <v>397.71350988548176</v>
      </c>
      <c r="J433" s="60">
        <f>Conversion_factors!$M38*J285+J366</f>
        <v>2322.3792110884892</v>
      </c>
      <c r="K433" s="60">
        <f>Conversion_factors!$M38*K285+K366</f>
        <v>99.586253265095507</v>
      </c>
      <c r="L433" s="60">
        <f>Conversion_factors!$M38*L285+L366</f>
        <v>3319.3304784800416</v>
      </c>
      <c r="M433" s="60">
        <f>Conversion_factors!$M38*M285+M366</f>
        <v>4378.1141165436238</v>
      </c>
      <c r="N433" s="60">
        <f>Conversion_factors!$M38*N285+N366</f>
        <v>388.14869611301503</v>
      </c>
      <c r="O433" s="60">
        <f>Conversion_factors!$M38*O285+O366</f>
        <v>1410.0533058761823</v>
      </c>
      <c r="P433" s="60">
        <f>Conversion_factors!$M38*P285+P366</f>
        <v>5087.1041984690419</v>
      </c>
      <c r="Q433" s="60">
        <f>Conversion_factors!$M38*Q285+Q366</f>
        <v>594.25720531737102</v>
      </c>
      <c r="R433" s="60">
        <f>Conversion_factors!$M38*R285+R366</f>
        <v>391.26141251860821</v>
      </c>
      <c r="S433" s="60">
        <f>Conversion_factors!$M38*S285+S366</f>
        <v>252.94611965247486</v>
      </c>
      <c r="T433" s="60">
        <f>Conversion_factors!$M38*T285+T366</f>
        <v>234.00443093909351</v>
      </c>
      <c r="U433" s="60">
        <f>Conversion_factors!$M38*U285+U366</f>
        <v>669.79919403156111</v>
      </c>
      <c r="V433" s="60">
        <f>Conversion_factors!$M38*V285+V366</f>
        <v>86.112188277005288</v>
      </c>
      <c r="W433" s="60">
        <f>Conversion_factors!$M38*W285+W366</f>
        <v>97.169350008245814</v>
      </c>
      <c r="X433" s="124">
        <f t="shared" si="1634"/>
        <v>21762.758756331568</v>
      </c>
      <c r="Z433" s="19">
        <f t="shared" si="1635"/>
        <v>2.3254122146669953</v>
      </c>
      <c r="AA433" s="19">
        <f t="shared" si="1636"/>
        <v>5.9493374298933315</v>
      </c>
      <c r="AB433" s="19">
        <f t="shared" si="1637"/>
        <v>1.8253638618676444</v>
      </c>
      <c r="AC433" s="19">
        <f t="shared" si="1638"/>
        <v>7.2472823239171839E-5</v>
      </c>
      <c r="AD433" s="19">
        <f t="shared" si="1639"/>
        <v>5.020352450452358E-4</v>
      </c>
      <c r="AE433" s="19">
        <f t="shared" si="1640"/>
        <v>5.114474275293683E-4</v>
      </c>
      <c r="AF433" s="19">
        <f t="shared" si="1641"/>
        <v>5.4852177607817154</v>
      </c>
      <c r="AG433" s="19">
        <f t="shared" si="1642"/>
        <v>15.216641062074586</v>
      </c>
      <c r="AH433" s="19">
        <f t="shared" si="1643"/>
        <v>1.6868826427078703</v>
      </c>
      <c r="AI433" s="19">
        <f t="shared" si="1644"/>
        <v>4.873230445076115</v>
      </c>
      <c r="AJ433" s="19">
        <f t="shared" si="1645"/>
        <v>10.064008679384452</v>
      </c>
      <c r="AK433" s="19">
        <f t="shared" si="1646"/>
        <v>4.0731161857496803</v>
      </c>
      <c r="AL433" s="19">
        <f t="shared" si="1647"/>
        <v>15.371168953181716</v>
      </c>
      <c r="AM433" s="19">
        <f t="shared" si="1648"/>
        <v>17.188426549603644</v>
      </c>
      <c r="AN433" s="19">
        <f t="shared" si="1649"/>
        <v>2.4085818881554606</v>
      </c>
      <c r="AO433" s="19">
        <f t="shared" si="1650"/>
        <v>1.5472161745211794</v>
      </c>
      <c r="AP433" s="19">
        <f t="shared" si="1651"/>
        <v>17.42814480308326</v>
      </c>
      <c r="AQ433" s="19">
        <f t="shared" si="1652"/>
        <v>2.4295569561643986</v>
      </c>
      <c r="AR433" s="19">
        <f t="shared" si="1653"/>
        <v>1.5728889101085413</v>
      </c>
      <c r="AS433" s="19">
        <f t="shared" si="1654"/>
        <v>1.9164305936918187</v>
      </c>
      <c r="AT433" s="19">
        <f t="shared" si="1655"/>
        <v>1.4373135098687382</v>
      </c>
      <c r="AU433" s="19">
        <f t="shared" si="1656"/>
        <v>29.527954733624473</v>
      </c>
      <c r="AV433" s="19">
        <f t="shared" si="1657"/>
        <v>14.977836322470779</v>
      </c>
      <c r="AW433" s="19">
        <f t="shared" si="1658"/>
        <v>9.3936054128952087</v>
      </c>
      <c r="AX433" s="249">
        <f t="shared" si="1708"/>
        <v>1.1755463342038248</v>
      </c>
      <c r="AY433" s="249">
        <f t="shared" si="1709"/>
        <v>1.1445718612540861</v>
      </c>
      <c r="AZ433" s="249">
        <f t="shared" si="1710"/>
        <v>1.3803114935532868</v>
      </c>
      <c r="BA433" s="249">
        <f t="shared" si="1711"/>
        <v>1.1452199751371999</v>
      </c>
      <c r="BB433" s="249">
        <f t="shared" si="1712"/>
        <v>0.99361196635069948</v>
      </c>
      <c r="BC433" s="249">
        <f t="shared" si="1713"/>
        <v>1.0087136198362994</v>
      </c>
      <c r="BD433" s="249">
        <f t="shared" si="1714"/>
        <v>0.97342150555264551</v>
      </c>
      <c r="BE433" s="249">
        <f t="shared" si="1715"/>
        <v>1.0692272987581772</v>
      </c>
      <c r="BF433" s="249">
        <f t="shared" si="1716"/>
        <v>1.1719717242489223</v>
      </c>
      <c r="BG433" s="249">
        <f t="shared" si="1717"/>
        <v>1.0887956775375176</v>
      </c>
      <c r="BH433" s="249">
        <f t="shared" si="1718"/>
        <v>1.516370671624605</v>
      </c>
      <c r="BI433" s="249">
        <f t="shared" si="1719"/>
        <v>1.2092997355269695</v>
      </c>
      <c r="BJ433" s="249">
        <f t="shared" si="1720"/>
        <v>1.2462811625880066</v>
      </c>
      <c r="BK433" s="249">
        <f t="shared" si="1721"/>
        <v>1.1150371022833989</v>
      </c>
      <c r="BL433" s="249">
        <f t="shared" si="1722"/>
        <v>1.1418673727271136</v>
      </c>
      <c r="BM433" s="249">
        <f t="shared" si="1723"/>
        <v>1.1644836642972922</v>
      </c>
      <c r="BN433" s="249">
        <f t="shared" si="1724"/>
        <v>1.945574449541984</v>
      </c>
      <c r="BO433" s="249">
        <f t="shared" si="1725"/>
        <v>1.1994042386055768</v>
      </c>
      <c r="BP433" s="249">
        <f t="shared" si="1726"/>
        <v>1.1656193808415947</v>
      </c>
      <c r="BQ433" s="249">
        <f t="shared" si="1727"/>
        <v>1.2911625942384664</v>
      </c>
      <c r="BR433" s="249">
        <f t="shared" si="1728"/>
        <v>1.1159275140643121</v>
      </c>
      <c r="BS433" s="249">
        <f t="shared" si="1729"/>
        <v>1.484103424669712</v>
      </c>
      <c r="BU433" s="3"/>
      <c r="BV433" s="9">
        <f t="shared" si="1660"/>
        <v>0.78419552602981279</v>
      </c>
      <c r="BW433" s="9">
        <f t="shared" si="1661"/>
        <v>1.484103424669712</v>
      </c>
      <c r="BX433" s="9">
        <f t="shared" si="1662"/>
        <v>1.2289480813150651</v>
      </c>
      <c r="BY433" s="9">
        <f t="shared" si="1663"/>
        <v>1.0019856486749139</v>
      </c>
      <c r="BZ433" s="9">
        <f t="shared" si="1664"/>
        <v>1.2052268806293531</v>
      </c>
      <c r="CA433" s="9">
        <f t="shared" si="1665"/>
        <v>1.1638264060993546</v>
      </c>
      <c r="CB433" s="9">
        <f t="shared" si="1666"/>
        <v>1.1638272657915116</v>
      </c>
      <c r="CC433" s="9"/>
      <c r="CD433" s="9">
        <f t="shared" si="1667"/>
        <v>1.2313883404442663</v>
      </c>
      <c r="CE433" s="9">
        <f t="shared" si="1668"/>
        <v>1.484102328396999</v>
      </c>
      <c r="CF433" s="304">
        <f>BY433/BEA_Output_Data!$AU13</f>
        <v>0.90029552033923577</v>
      </c>
      <c r="CG433" s="35"/>
      <c r="CH433" s="304">
        <f t="shared" si="1669"/>
        <v>1976</v>
      </c>
      <c r="CI433" s="19">
        <f t="shared" si="1670"/>
        <v>6.3146747651927349E-2</v>
      </c>
      <c r="CJ433" s="19">
        <f t="shared" si="1671"/>
        <v>2.3321721880665142E-2</v>
      </c>
      <c r="CK433" s="19">
        <f t="shared" si="1672"/>
        <v>7.0238409316816857E-3</v>
      </c>
      <c r="CL433" s="19">
        <f t="shared" si="1673"/>
        <v>1.968005092534562E-6</v>
      </c>
      <c r="CM433" s="19">
        <f t="shared" si="1674"/>
        <v>1.968005092534562E-6</v>
      </c>
      <c r="CN433" s="19">
        <f t="shared" si="1675"/>
        <v>1.968005092534562E-6</v>
      </c>
      <c r="CO433" s="19">
        <f t="shared" si="1676"/>
        <v>1.8274958351489911E-2</v>
      </c>
      <c r="CP433" s="19">
        <f t="shared" si="1677"/>
        <v>0.10671345655627533</v>
      </c>
      <c r="CQ433" s="19">
        <f t="shared" si="1678"/>
        <v>4.5759939895543937E-3</v>
      </c>
      <c r="CR433" s="19">
        <f t="shared" si="1679"/>
        <v>0.15252342387494092</v>
      </c>
      <c r="CS433" s="19">
        <f t="shared" si="1680"/>
        <v>0.20117459213528585</v>
      </c>
      <c r="CT433" s="19">
        <f t="shared" si="1681"/>
        <v>1.7835454615793535E-2</v>
      </c>
      <c r="CU433" s="19">
        <f t="shared" si="1682"/>
        <v>6.4792029432663129E-2</v>
      </c>
      <c r="CV433" s="19">
        <f t="shared" si="1683"/>
        <v>0.23375272663852972</v>
      </c>
      <c r="CW433" s="19">
        <f t="shared" si="1684"/>
        <v>2.7306152311433414E-2</v>
      </c>
      <c r="CX433" s="19">
        <f t="shared" si="1685"/>
        <v>1.7978484111292933E-2</v>
      </c>
      <c r="CY433" s="19">
        <f t="shared" si="1686"/>
        <v>1.1622888554002087E-2</v>
      </c>
      <c r="CZ433" s="19">
        <f t="shared" si="1629"/>
        <v>1.0752516882585633E-2</v>
      </c>
      <c r="DA433" s="19">
        <f t="shared" si="1630"/>
        <v>3.0777310980240152E-2</v>
      </c>
      <c r="DB433" s="19">
        <f t="shared" si="1631"/>
        <v>3.9568599386303523E-3</v>
      </c>
      <c r="DC433" s="19">
        <f t="shared" si="1632"/>
        <v>4.4649371477306736E-3</v>
      </c>
      <c r="DD433" s="19"/>
      <c r="DE433" s="19"/>
      <c r="DF433" s="19">
        <f t="shared" si="1730"/>
        <v>6.4467029927371078E-2</v>
      </c>
      <c r="DG433" s="19">
        <f t="shared" si="1687"/>
        <v>2.3335990500542091E-2</v>
      </c>
      <c r="DH433" s="19">
        <f t="shared" si="1687"/>
        <v>7.2450980593872713E-3</v>
      </c>
      <c r="DI433" s="19">
        <f t="shared" si="1687"/>
        <v>2.0191316188316644E-6</v>
      </c>
      <c r="DJ433" s="19">
        <f t="shared" si="1687"/>
        <v>2.0191316188316644E-6</v>
      </c>
      <c r="DK433" s="19">
        <f t="shared" si="1687"/>
        <v>2.0191316188316644E-6</v>
      </c>
      <c r="DL433" s="19">
        <f t="shared" si="1687"/>
        <v>1.8059299934878592E-2</v>
      </c>
      <c r="DM433" s="19">
        <f t="shared" si="1687"/>
        <v>0.1045186771298303</v>
      </c>
      <c r="DN433" s="19">
        <f t="shared" si="1687"/>
        <v>4.7118361822121192E-3</v>
      </c>
      <c r="DO433" s="19">
        <f t="shared" si="1687"/>
        <v>0.15382319888388341</v>
      </c>
      <c r="DP433" s="19">
        <f t="shared" si="1687"/>
        <v>0.19798992552803119</v>
      </c>
      <c r="DQ433" s="19">
        <f t="shared" si="1687"/>
        <v>1.7951933281606148E-2</v>
      </c>
      <c r="DR433" s="19">
        <f t="shared" si="1687"/>
        <v>6.4975592675954541E-2</v>
      </c>
      <c r="DS433" s="19">
        <f t="shared" si="1687"/>
        <v>0.23494841893845822</v>
      </c>
      <c r="DT433" s="19">
        <f t="shared" si="1687"/>
        <v>2.7575293836567115E-2</v>
      </c>
      <c r="DU433" s="19">
        <f t="shared" si="1687"/>
        <v>1.8378365617184759E-2</v>
      </c>
      <c r="DV433" s="19">
        <f t="shared" si="1687"/>
        <v>1.198941499902373E-2</v>
      </c>
      <c r="DW433" s="19">
        <f t="shared" si="1688"/>
        <v>1.0896284945519615E-2</v>
      </c>
      <c r="DX433" s="19">
        <f t="shared" si="1689"/>
        <v>3.0393565008965853E-2</v>
      </c>
      <c r="DY433" s="19">
        <f t="shared" si="1690"/>
        <v>4.0422079105876295E-3</v>
      </c>
      <c r="DZ433" s="19">
        <f t="shared" si="1691"/>
        <v>4.6275600373812363E-3</v>
      </c>
      <c r="EA433" s="19">
        <f t="shared" si="1692"/>
        <v>0.99993575079224128</v>
      </c>
      <c r="EB433" s="19"/>
      <c r="EC433" s="19">
        <f t="shared" si="1731"/>
        <v>6.447117214910493E-2</v>
      </c>
      <c r="ED433" s="19">
        <f t="shared" si="1693"/>
        <v>2.3337489915780257E-2</v>
      </c>
      <c r="EE433" s="19">
        <f t="shared" si="1693"/>
        <v>7.2455635811071225E-3</v>
      </c>
      <c r="EF433" s="19">
        <f t="shared" si="1693"/>
        <v>2.0192613547739663E-6</v>
      </c>
      <c r="EG433" s="19">
        <f t="shared" si="1693"/>
        <v>2.0192613547739663E-6</v>
      </c>
      <c r="EH433" s="19">
        <f t="shared" si="1693"/>
        <v>2.0192613547739663E-6</v>
      </c>
      <c r="EI433" s="19">
        <f t="shared" si="1693"/>
        <v>1.8060460305144955E-2</v>
      </c>
      <c r="EJ433" s="19">
        <f t="shared" si="1693"/>
        <v>0.1045253928035086</v>
      </c>
      <c r="EK433" s="19">
        <f t="shared" si="1693"/>
        <v>4.7121389334054391E-3</v>
      </c>
      <c r="EL433" s="19">
        <f t="shared" si="1693"/>
        <v>0.15383308253756353</v>
      </c>
      <c r="EM433" s="19">
        <f t="shared" si="1693"/>
        <v>0.19800264704123771</v>
      </c>
      <c r="EN433" s="19">
        <f t="shared" si="1693"/>
        <v>1.7953086753206865E-2</v>
      </c>
      <c r="EO433" s="19">
        <f t="shared" si="1693"/>
        <v>6.4979767574541547E-2</v>
      </c>
      <c r="EP433" s="19">
        <f t="shared" si="1693"/>
        <v>0.23496351515815933</v>
      </c>
      <c r="EQ433" s="19">
        <f t="shared" si="1693"/>
        <v>2.7577065641186872E-2</v>
      </c>
      <c r="ER433" s="19">
        <f t="shared" si="1693"/>
        <v>1.837954648848561E-2</v>
      </c>
      <c r="ES433" s="19">
        <f t="shared" si="1693"/>
        <v>1.1990185358933921E-2</v>
      </c>
      <c r="ET433" s="19">
        <f t="shared" si="1694"/>
        <v>1.0896985068177203E-2</v>
      </c>
      <c r="EU433" s="19">
        <f t="shared" si="1695"/>
        <v>3.0395517896910147E-2</v>
      </c>
      <c r="EV433" s="19">
        <f t="shared" si="1696"/>
        <v>4.0424676359306286E-3</v>
      </c>
      <c r="EW433" s="19">
        <f t="shared" si="1697"/>
        <v>4.6278573735511076E-3</v>
      </c>
      <c r="EZ433" s="304">
        <f t="shared" si="1732"/>
        <v>-4.8986821534200642E-2</v>
      </c>
      <c r="FA433" s="304">
        <f t="shared" si="1698"/>
        <v>-5.3424038891217905E-2</v>
      </c>
      <c r="FB433" s="304">
        <f t="shared" si="1698"/>
        <v>-3.83749679524251E-2</v>
      </c>
      <c r="FC433" s="304">
        <f t="shared" si="1698"/>
        <v>-5.8820286568858113E-2</v>
      </c>
      <c r="FD433" s="304">
        <f t="shared" si="1698"/>
        <v>-0.10327778701578259</v>
      </c>
      <c r="FE433" s="304">
        <f t="shared" si="1698"/>
        <v>-2.7739407903952115E-2</v>
      </c>
      <c r="FF433" s="304">
        <f t="shared" si="1698"/>
        <v>8.7405973245384527E-3</v>
      </c>
      <c r="FG433" s="304">
        <f t="shared" si="1698"/>
        <v>4.9970397493975466E-3</v>
      </c>
      <c r="FH433" s="304">
        <f t="shared" si="1698"/>
        <v>-7.5170232068189277E-2</v>
      </c>
      <c r="FI433" s="304">
        <f t="shared" si="1698"/>
        <v>-7.8996158867354574E-2</v>
      </c>
      <c r="FJ433" s="304">
        <f t="shared" si="1698"/>
        <v>-2.5180069744073223E-2</v>
      </c>
      <c r="FK433" s="304">
        <f t="shared" si="1698"/>
        <v>-5.7360882283912396E-2</v>
      </c>
      <c r="FL433" s="304">
        <f t="shared" si="1698"/>
        <v>-2.8774592261034135E-3</v>
      </c>
      <c r="FM433" s="304">
        <f t="shared" si="1698"/>
        <v>-4.1060641680479605E-2</v>
      </c>
      <c r="FN433" s="304">
        <f t="shared" si="1698"/>
        <v>-3.2378886853224764E-2</v>
      </c>
      <c r="FO433" s="304">
        <f t="shared" si="1698"/>
        <v>-2.5162634837450969E-3</v>
      </c>
      <c r="FP433" s="304">
        <f t="shared" si="1698"/>
        <v>-0.13166041143048834</v>
      </c>
      <c r="FQ433" s="304">
        <f t="shared" si="1699"/>
        <v>-6.2290499630705091E-2</v>
      </c>
      <c r="FR433" s="304">
        <f t="shared" si="1699"/>
        <v>-5.187079684626341E-2</v>
      </c>
      <c r="FS433" s="304">
        <f t="shared" si="1699"/>
        <v>-8.7876940833282777E-2</v>
      </c>
      <c r="FT433" s="304">
        <f t="shared" si="1699"/>
        <v>-6.9993868876080265E-2</v>
      </c>
      <c r="FV433" s="3"/>
      <c r="FW433" s="19">
        <f t="shared" si="1700"/>
        <v>0.9628936201345849</v>
      </c>
      <c r="FX433" s="19">
        <f t="shared" si="1733"/>
        <v>0.90342623975483205</v>
      </c>
      <c r="FY433" s="19">
        <f t="shared" si="1701"/>
        <v>1.2052268806293531</v>
      </c>
      <c r="GA433" s="19">
        <f t="shared" si="1702"/>
        <v>0.97554728671221091</v>
      </c>
      <c r="GB433" s="19">
        <f t="shared" si="1734"/>
        <v>1.132177489408887</v>
      </c>
      <c r="GC433" s="19">
        <f t="shared" si="1703"/>
        <v>1.2289480813150651</v>
      </c>
      <c r="GE433" s="19">
        <f t="shared" si="1704"/>
        <v>1.0176233723471859</v>
      </c>
      <c r="GF433" s="19">
        <f t="shared" si="1735"/>
        <v>0.88328664088267805</v>
      </c>
      <c r="GG433" s="19">
        <f t="shared" si="1705"/>
        <v>1.0019856486749139</v>
      </c>
      <c r="GI433" s="19" t="e">
        <f>#REF!</f>
        <v>#REF!</v>
      </c>
      <c r="GJ433" s="19" t="e">
        <f t="shared" si="1706"/>
        <v>#REF!</v>
      </c>
      <c r="GK433" s="304">
        <f t="shared" si="1707"/>
        <v>1.1638272657915116</v>
      </c>
      <c r="GM433" s="3">
        <f t="shared" si="1757"/>
        <v>1976</v>
      </c>
      <c r="GN433" s="324">
        <f t="shared" si="1736"/>
        <v>4.7273868087182765E-3</v>
      </c>
      <c r="GO433" s="324">
        <f t="shared" si="1737"/>
        <v>-1.0738794913219781E-3</v>
      </c>
      <c r="GP433" s="324">
        <f t="shared" si="1738"/>
        <v>-2.5883595533457285E-4</v>
      </c>
      <c r="GQ433" s="324">
        <f t="shared" si="1739"/>
        <v>0</v>
      </c>
      <c r="GR433" s="324">
        <f t="shared" si="1740"/>
        <v>0</v>
      </c>
      <c r="GS433" s="324">
        <f t="shared" si="1741"/>
        <v>0</v>
      </c>
      <c r="GT433" s="324">
        <f t="shared" si="1742"/>
        <v>-2.8126345795443774E-4</v>
      </c>
      <c r="GU433" s="324">
        <f t="shared" si="1743"/>
        <v>6.2836401449520487E-3</v>
      </c>
      <c r="GV433" s="324">
        <f t="shared" si="1744"/>
        <v>-2.7578932735175505E-4</v>
      </c>
      <c r="GW433" s="324">
        <f t="shared" si="1745"/>
        <v>3.4610640657211179E-2</v>
      </c>
      <c r="GX433" s="324">
        <f t="shared" si="1746"/>
        <v>5.3516401671730553E-3</v>
      </c>
      <c r="GY433" s="324">
        <f t="shared" si="1747"/>
        <v>-1.0142732151632388E-3</v>
      </c>
      <c r="GZ433" s="324">
        <f t="shared" si="1748"/>
        <v>-2.6610464676989362E-3</v>
      </c>
      <c r="HA433" s="324">
        <f t="shared" si="1749"/>
        <v>-2.8257965485675173E-2</v>
      </c>
      <c r="HB433" s="324">
        <f t="shared" si="1750"/>
        <v>-9.3018384016751737E-6</v>
      </c>
      <c r="HC433" s="324">
        <f t="shared" si="1751"/>
        <v>-9.0435840824287924E-4</v>
      </c>
      <c r="HD433" s="324">
        <f t="shared" si="1752"/>
        <v>5.0432253353663065E-4</v>
      </c>
      <c r="HE433" s="324">
        <f t="shared" si="1753"/>
        <v>-1.3231582392281459E-4</v>
      </c>
      <c r="HF433" s="324">
        <f t="shared" si="1754"/>
        <v>9.1229106813623252E-4</v>
      </c>
      <c r="HG433" s="324">
        <f t="shared" si="1755"/>
        <v>1.800713552093582E-4</v>
      </c>
      <c r="HH433" s="324">
        <f t="shared" si="1756"/>
        <v>-2.3108181543484566E-4</v>
      </c>
      <c r="HI433" s="3">
        <f t="shared" si="1758"/>
        <v>1.746988144843448E-2</v>
      </c>
      <c r="HK433" s="304">
        <f t="shared" si="1759"/>
        <v>1.0176233723471859</v>
      </c>
    </row>
    <row r="434" spans="1:219" s="304" customFormat="1" x14ac:dyDescent="0.2">
      <c r="A434" s="316" t="s">
        <v>537</v>
      </c>
      <c r="B434" s="1">
        <f t="shared" si="1633"/>
        <v>1977</v>
      </c>
      <c r="C434" s="60">
        <f>Conversion_factors!$M39*C286+C367</f>
        <v>1396.2325362130523</v>
      </c>
      <c r="D434" s="60">
        <f>Conversion_factors!$M39*D286+D367</f>
        <v>514.65121361783804</v>
      </c>
      <c r="E434" s="60">
        <f>Conversion_factors!$M39*E286+E367</f>
        <v>152.52877754021611</v>
      </c>
      <c r="F434" s="60">
        <f>Conversion_factors!$M39*F286+F367</f>
        <v>4.2829220060061658E-2</v>
      </c>
      <c r="G434" s="60">
        <f>Conversion_factors!$M39*G286+G367</f>
        <v>4.2829220060061658E-2</v>
      </c>
      <c r="H434" s="60">
        <f>Conversion_factors!$M39*H286+H367</f>
        <v>4.2829220060061658E-2</v>
      </c>
      <c r="I434" s="60">
        <f>Conversion_factors!$M39*I286+I367</f>
        <v>401.52594075532386</v>
      </c>
      <c r="J434" s="60">
        <f>Conversion_factors!$M39*J286+J367</f>
        <v>2383.7037610041975</v>
      </c>
      <c r="K434" s="60">
        <f>Conversion_factors!$M39*K286+K367</f>
        <v>109.62727868203507</v>
      </c>
      <c r="L434" s="60">
        <f>Conversion_factors!$M39*L286+L367</f>
        <v>3449.2185120945201</v>
      </c>
      <c r="M434" s="60">
        <f>Conversion_factors!$M39*M286+M367</f>
        <v>4354.5919139183425</v>
      </c>
      <c r="N434" s="60">
        <f>Conversion_factors!$M39*N286+N367</f>
        <v>442.63938088460174</v>
      </c>
      <c r="O434" s="60">
        <f>Conversion_factors!$M39*O286+O367</f>
        <v>1455.5136571609819</v>
      </c>
      <c r="P434" s="60">
        <f>Conversion_factors!$M39*P286+P367</f>
        <v>5140.4766923600619</v>
      </c>
      <c r="Q434" s="60">
        <f>Conversion_factors!$M39*Q286+Q367</f>
        <v>608.45715404899602</v>
      </c>
      <c r="R434" s="60">
        <f>Conversion_factors!$M39*R286+R367</f>
        <v>380.30959881333649</v>
      </c>
      <c r="S434" s="60">
        <f>Conversion_factors!$M39*S286+S367</f>
        <v>259.04732532549326</v>
      </c>
      <c r="T434" s="60">
        <f>Conversion_factors!$M39*T286+T367</f>
        <v>240.42560302921731</v>
      </c>
      <c r="U434" s="60">
        <f>Conversion_factors!$M39*U286+U367</f>
        <v>705.17108841056802</v>
      </c>
      <c r="V434" s="60">
        <f>Conversion_factors!$M39*V286+V367</f>
        <v>92.093608287405615</v>
      </c>
      <c r="W434" s="60">
        <f>Conversion_factors!$M39*W286+W367</f>
        <v>108.12158910844455</v>
      </c>
      <c r="X434" s="124">
        <f t="shared" si="1634"/>
        <v>22194.46411891481</v>
      </c>
      <c r="Z434" s="19">
        <f t="shared" si="1635"/>
        <v>2.3333594294720577</v>
      </c>
      <c r="AA434" s="19">
        <f t="shared" si="1636"/>
        <v>5.4556451210814805</v>
      </c>
      <c r="AB434" s="19">
        <f t="shared" si="1637"/>
        <v>1.7365495843024481</v>
      </c>
      <c r="AC434" s="19">
        <f t="shared" si="1638"/>
        <v>7.1575444556772137E-5</v>
      </c>
      <c r="AD434" s="19">
        <f t="shared" si="1639"/>
        <v>4.5401821520605398E-4</v>
      </c>
      <c r="AE434" s="19">
        <f t="shared" si="1640"/>
        <v>4.8761332445405734E-4</v>
      </c>
      <c r="AF434" s="19">
        <f t="shared" si="1641"/>
        <v>5.4559311286681531</v>
      </c>
      <c r="AG434" s="19">
        <f t="shared" si="1642"/>
        <v>14.701949142523665</v>
      </c>
      <c r="AH434" s="19">
        <f t="shared" si="1643"/>
        <v>1.709602881611398</v>
      </c>
      <c r="AI434" s="19">
        <f t="shared" si="1644"/>
        <v>4.6703335839813658</v>
      </c>
      <c r="AJ434" s="19">
        <f t="shared" si="1645"/>
        <v>9.1802797437952197</v>
      </c>
      <c r="AK434" s="19">
        <f t="shared" si="1646"/>
        <v>3.9636274145207406</v>
      </c>
      <c r="AL434" s="19">
        <f t="shared" si="1647"/>
        <v>14.830024756724539</v>
      </c>
      <c r="AM434" s="19">
        <f t="shared" si="1648"/>
        <v>17.041219911064463</v>
      </c>
      <c r="AN434" s="19">
        <f t="shared" si="1649"/>
        <v>2.3037687584105893</v>
      </c>
      <c r="AO434" s="19">
        <f t="shared" si="1650"/>
        <v>1.4113316707684598</v>
      </c>
      <c r="AP434" s="19">
        <f t="shared" si="1651"/>
        <v>14.849013660176224</v>
      </c>
      <c r="AQ434" s="19">
        <f t="shared" si="1652"/>
        <v>2.2625203257060034</v>
      </c>
      <c r="AR434" s="19">
        <f t="shared" si="1653"/>
        <v>1.523598114308639</v>
      </c>
      <c r="AS434" s="19">
        <f t="shared" si="1654"/>
        <v>1.7755627328783339</v>
      </c>
      <c r="AT434" s="19">
        <f t="shared" si="1655"/>
        <v>1.4770645574533663</v>
      </c>
      <c r="AU434" s="19">
        <f t="shared" si="1656"/>
        <v>28.217573276928565</v>
      </c>
      <c r="AV434" s="19">
        <f t="shared" si="1657"/>
        <v>14.892991132782374</v>
      </c>
      <c r="AW434" s="19">
        <f t="shared" si="1658"/>
        <v>9.2932771613802529</v>
      </c>
      <c r="AX434" s="249">
        <f t="shared" si="1708"/>
        <v>1.1795638237363459</v>
      </c>
      <c r="AY434" s="249">
        <f t="shared" si="1709"/>
        <v>1.0495921544476865</v>
      </c>
      <c r="AZ434" s="249">
        <f t="shared" si="1710"/>
        <v>1.3131515312707853</v>
      </c>
      <c r="BA434" s="249">
        <f t="shared" si="1711"/>
        <v>1.1310395424396233</v>
      </c>
      <c r="BB434" s="249">
        <f t="shared" si="1712"/>
        <v>0.8985782094427941</v>
      </c>
      <c r="BC434" s="249">
        <f t="shared" si="1713"/>
        <v>0.96170627735187986</v>
      </c>
      <c r="BD434" s="249">
        <f t="shared" si="1714"/>
        <v>0.96822422100208871</v>
      </c>
      <c r="BE434" s="249">
        <f t="shared" si="1715"/>
        <v>1.0330614558110305</v>
      </c>
      <c r="BF434" s="249">
        <f t="shared" si="1716"/>
        <v>1.1877567450256912</v>
      </c>
      <c r="BG434" s="249">
        <f t="shared" si="1717"/>
        <v>1.0434636892731206</v>
      </c>
      <c r="BH434" s="249">
        <f t="shared" si="1718"/>
        <v>1.3832169073260328</v>
      </c>
      <c r="BI434" s="249">
        <f t="shared" si="1719"/>
        <v>1.1767927467615704</v>
      </c>
      <c r="BJ434" s="249">
        <f t="shared" si="1720"/>
        <v>1.2024056564152115</v>
      </c>
      <c r="BK434" s="249">
        <f t="shared" si="1721"/>
        <v>1.1054876031945837</v>
      </c>
      <c r="BL434" s="249">
        <f t="shared" si="1722"/>
        <v>1.0921772651672921</v>
      </c>
      <c r="BM434" s="249">
        <f t="shared" si="1723"/>
        <v>1.0622127034212818</v>
      </c>
      <c r="BN434" s="249">
        <f t="shared" si="1724"/>
        <v>1.657655585523238</v>
      </c>
      <c r="BO434" s="249">
        <f t="shared" si="1725"/>
        <v>1.1169429313841641</v>
      </c>
      <c r="BP434" s="249">
        <f t="shared" si="1726"/>
        <v>1.1290914947892308</v>
      </c>
      <c r="BQ434" s="249">
        <f t="shared" si="1727"/>
        <v>1.1962552632808754</v>
      </c>
      <c r="BR434" s="249">
        <f t="shared" si="1728"/>
        <v>1.1467901528748368</v>
      </c>
      <c r="BS434" s="249">
        <f t="shared" si="1729"/>
        <v>1.4182423914539051</v>
      </c>
      <c r="BU434" s="3"/>
      <c r="BV434" s="9">
        <f t="shared" si="1660"/>
        <v>0.83689077525578726</v>
      </c>
      <c r="BW434" s="9">
        <f t="shared" si="1661"/>
        <v>1.4182423914539051</v>
      </c>
      <c r="BX434" s="9">
        <f t="shared" si="1662"/>
        <v>1.2532272354153722</v>
      </c>
      <c r="BY434" s="9">
        <f t="shared" si="1663"/>
        <v>0.9794108626574799</v>
      </c>
      <c r="BZ434" s="9">
        <f t="shared" si="1664"/>
        <v>1.1554614741139126</v>
      </c>
      <c r="CA434" s="9">
        <f t="shared" si="1665"/>
        <v>1.1869132864455552</v>
      </c>
      <c r="CB434" s="9">
        <f t="shared" si="1666"/>
        <v>1.1869139744844805</v>
      </c>
      <c r="CC434" s="9"/>
      <c r="CD434" s="9">
        <f t="shared" si="1667"/>
        <v>1.2274243677440182</v>
      </c>
      <c r="CE434" s="9">
        <f t="shared" si="1668"/>
        <v>1.4182415693168404</v>
      </c>
      <c r="CF434" s="304">
        <f>BY434/BEA_Output_Data!$AU14</f>
        <v>0.882130483600857</v>
      </c>
      <c r="CG434" s="35"/>
      <c r="CH434" s="304">
        <f t="shared" si="1669"/>
        <v>1977</v>
      </c>
      <c r="CI434" s="19">
        <f t="shared" si="1670"/>
        <v>6.2909044738914857E-2</v>
      </c>
      <c r="CJ434" s="19">
        <f t="shared" si="1671"/>
        <v>2.3188269419816103E-2</v>
      </c>
      <c r="CK434" s="19">
        <f t="shared" si="1672"/>
        <v>6.8723793790644565E-3</v>
      </c>
      <c r="CL434" s="19">
        <f t="shared" si="1673"/>
        <v>1.929725350906818E-6</v>
      </c>
      <c r="CM434" s="19">
        <f t="shared" si="1674"/>
        <v>1.929725350906818E-6</v>
      </c>
      <c r="CN434" s="19">
        <f t="shared" si="1675"/>
        <v>1.929725350906818E-6</v>
      </c>
      <c r="CO434" s="19">
        <f t="shared" si="1676"/>
        <v>1.8091265398614921E-2</v>
      </c>
      <c r="CP434" s="19">
        <f t="shared" si="1677"/>
        <v>0.10740082518922957</v>
      </c>
      <c r="CQ434" s="19">
        <f t="shared" si="1678"/>
        <v>4.9393974143582637E-3</v>
      </c>
      <c r="CR434" s="19">
        <f t="shared" si="1679"/>
        <v>0.15540895664856305</v>
      </c>
      <c r="CS434" s="19">
        <f t="shared" si="1680"/>
        <v>0.19620171456211122</v>
      </c>
      <c r="CT434" s="19">
        <f t="shared" si="1681"/>
        <v>1.9943684087752798E-2</v>
      </c>
      <c r="CU434" s="19">
        <f t="shared" si="1682"/>
        <v>6.5580031550324658E-2</v>
      </c>
      <c r="CV434" s="19">
        <f t="shared" si="1683"/>
        <v>0.23161075954878263</v>
      </c>
      <c r="CW434" s="19">
        <f t="shared" si="1684"/>
        <v>2.7414816180691203E-2</v>
      </c>
      <c r="CX434" s="19">
        <f t="shared" si="1685"/>
        <v>1.7135335945742652E-2</v>
      </c>
      <c r="CY434" s="19">
        <f t="shared" si="1686"/>
        <v>1.16717089422639E-2</v>
      </c>
      <c r="CZ434" s="19">
        <f t="shared" si="1629"/>
        <v>1.083268339983569E-2</v>
      </c>
      <c r="DA434" s="19">
        <f t="shared" si="1630"/>
        <v>3.177238633167085E-2</v>
      </c>
      <c r="DB434" s="19">
        <f t="shared" si="1631"/>
        <v>4.1493954435656141E-3</v>
      </c>
      <c r="DC434" s="19">
        <f t="shared" si="1632"/>
        <v>4.8715566426449555E-3</v>
      </c>
      <c r="DD434" s="19"/>
      <c r="DE434" s="19"/>
      <c r="DF434" s="19">
        <f t="shared" si="1730"/>
        <v>6.3027821489442679E-2</v>
      </c>
      <c r="DG434" s="19">
        <f t="shared" si="1687"/>
        <v>2.3254931830267288E-2</v>
      </c>
      <c r="DH434" s="19">
        <f t="shared" si="1687"/>
        <v>6.9478350046701925E-3</v>
      </c>
      <c r="DI434" s="19">
        <f t="shared" si="1687"/>
        <v>1.9488025623375893E-6</v>
      </c>
      <c r="DJ434" s="19">
        <f t="shared" si="1687"/>
        <v>1.9488025623375893E-6</v>
      </c>
      <c r="DK434" s="19">
        <f t="shared" si="1687"/>
        <v>1.9488025623375893E-6</v>
      </c>
      <c r="DL434" s="19">
        <f t="shared" si="1687"/>
        <v>1.8182957229124368E-2</v>
      </c>
      <c r="DM434" s="19">
        <f t="shared" si="1687"/>
        <v>0.10705677309646372</v>
      </c>
      <c r="DN434" s="19">
        <f t="shared" si="1687"/>
        <v>4.7553816711346213E-3</v>
      </c>
      <c r="DO434" s="19">
        <f t="shared" si="1687"/>
        <v>0.15396168359357262</v>
      </c>
      <c r="DP434" s="19">
        <f t="shared" si="1687"/>
        <v>0.19867778092010591</v>
      </c>
      <c r="DQ434" s="19">
        <f t="shared" si="1687"/>
        <v>1.8869945080174338E-2</v>
      </c>
      <c r="DR434" s="19">
        <f t="shared" si="1687"/>
        <v>6.5185236669333541E-2</v>
      </c>
      <c r="DS434" s="19">
        <f t="shared" si="1687"/>
        <v>0.23268009991612851</v>
      </c>
      <c r="DT434" s="19">
        <f t="shared" si="1687"/>
        <v>2.7360448282246541E-2</v>
      </c>
      <c r="DU434" s="19">
        <f t="shared" si="1687"/>
        <v>1.755353525014014E-2</v>
      </c>
      <c r="DV434" s="19">
        <f t="shared" si="1687"/>
        <v>1.1647281695301307E-2</v>
      </c>
      <c r="DW434" s="19">
        <f t="shared" si="1688"/>
        <v>1.0792550518521375E-2</v>
      </c>
      <c r="DX434" s="19">
        <f t="shared" si="1689"/>
        <v>3.1272210109242783E-2</v>
      </c>
      <c r="DY434" s="19">
        <f t="shared" si="1690"/>
        <v>4.0523654094363325E-3</v>
      </c>
      <c r="DZ434" s="19">
        <f t="shared" si="1691"/>
        <v>4.6652939107490361E-3</v>
      </c>
      <c r="EA434" s="19">
        <f t="shared" si="1692"/>
        <v>0.9999499780837422</v>
      </c>
      <c r="EB434" s="19"/>
      <c r="EC434" s="19">
        <f t="shared" si="1731"/>
        <v>6.3030974419566746E-2</v>
      </c>
      <c r="ED434" s="19">
        <f t="shared" si="1693"/>
        <v>2.3256095144711102E-2</v>
      </c>
      <c r="EE434" s="19">
        <f t="shared" si="1693"/>
        <v>6.9481825660766567E-3</v>
      </c>
      <c r="EF434" s="19">
        <f t="shared" si="1693"/>
        <v>1.9489000500526881E-6</v>
      </c>
      <c r="EG434" s="19">
        <f t="shared" si="1693"/>
        <v>1.9489000500526881E-6</v>
      </c>
      <c r="EH434" s="19">
        <f t="shared" si="1693"/>
        <v>1.9489000500526881E-6</v>
      </c>
      <c r="EI434" s="19">
        <f t="shared" si="1693"/>
        <v>1.8183866820987733E-2</v>
      </c>
      <c r="EJ434" s="19">
        <f t="shared" si="1693"/>
        <v>0.1070621285492924</v>
      </c>
      <c r="EK434" s="19">
        <f t="shared" si="1693"/>
        <v>4.7556195563378222E-3</v>
      </c>
      <c r="EL434" s="19">
        <f t="shared" si="1693"/>
        <v>0.15396938543727723</v>
      </c>
      <c r="EM434" s="19">
        <f t="shared" si="1693"/>
        <v>0.19868771966058021</v>
      </c>
      <c r="EN434" s="19">
        <f t="shared" si="1693"/>
        <v>1.8870889038205517E-2</v>
      </c>
      <c r="EO434" s="19">
        <f t="shared" si="1693"/>
        <v>6.5188497522897598E-2</v>
      </c>
      <c r="EP434" s="19">
        <f t="shared" si="1693"/>
        <v>0.23269173960284081</v>
      </c>
      <c r="EQ434" s="19">
        <f t="shared" si="1693"/>
        <v>2.7361816972763815E-2</v>
      </c>
      <c r="ER434" s="19">
        <f t="shared" si="1693"/>
        <v>1.7554413355534964E-2</v>
      </c>
      <c r="ES434" s="19">
        <f t="shared" si="1693"/>
        <v>1.1647864343796095E-2</v>
      </c>
      <c r="ET434" s="19">
        <f t="shared" si="1694"/>
        <v>1.0793090409586006E-2</v>
      </c>
      <c r="EU434" s="19">
        <f t="shared" si="1695"/>
        <v>3.1273774483371056E-2</v>
      </c>
      <c r="EV434" s="19">
        <f t="shared" si="1696"/>
        <v>4.0525681266597932E-3</v>
      </c>
      <c r="EW434" s="19">
        <f t="shared" si="1697"/>
        <v>4.6655272893644031E-3</v>
      </c>
      <c r="EZ434" s="304">
        <f t="shared" si="1732"/>
        <v>3.4117244290205739E-3</v>
      </c>
      <c r="FA434" s="304">
        <f t="shared" si="1698"/>
        <v>-8.6628982400843768E-2</v>
      </c>
      <c r="FB434" s="304">
        <f t="shared" si="1698"/>
        <v>-4.9879196571053989E-2</v>
      </c>
      <c r="FC434" s="304">
        <f t="shared" si="1698"/>
        <v>-1.2459577685588714E-2</v>
      </c>
      <c r="FD434" s="304">
        <f t="shared" si="1698"/>
        <v>-0.10053300764489666</v>
      </c>
      <c r="FE434" s="304">
        <f t="shared" si="1698"/>
        <v>-4.7722075288857864E-2</v>
      </c>
      <c r="FF434" s="304">
        <f t="shared" si="1698"/>
        <v>-5.3534966675811832E-3</v>
      </c>
      <c r="FG434" s="304">
        <f t="shared" si="1698"/>
        <v>-3.4409555979558096E-2</v>
      </c>
      <c r="FH434" s="304">
        <f t="shared" si="1698"/>
        <v>1.3378875098551332E-2</v>
      </c>
      <c r="FI434" s="304">
        <f t="shared" si="1698"/>
        <v>-4.252655254006131E-2</v>
      </c>
      <c r="FJ434" s="304">
        <f t="shared" si="1698"/>
        <v>-9.1907885028268424E-2</v>
      </c>
      <c r="FK434" s="304">
        <f t="shared" si="1698"/>
        <v>-2.7248734350577532E-2</v>
      </c>
      <c r="FL434" s="304">
        <f t="shared" si="1698"/>
        <v>-3.5839783350587427E-2</v>
      </c>
      <c r="FM434" s="304">
        <f t="shared" si="1698"/>
        <v>-8.6011724507989214E-3</v>
      </c>
      <c r="FN434" s="304">
        <f t="shared" si="1698"/>
        <v>-4.4491773635982043E-2</v>
      </c>
      <c r="FO434" s="304">
        <f t="shared" si="1698"/>
        <v>-9.1923593688153421E-2</v>
      </c>
      <c r="FP434" s="304">
        <f t="shared" si="1698"/>
        <v>-0.16015297401408651</v>
      </c>
      <c r="FQ434" s="304">
        <f t="shared" si="1699"/>
        <v>-7.1229537874535759E-2</v>
      </c>
      <c r="FR434" s="304">
        <f t="shared" si="1699"/>
        <v>-3.1839280671462911E-2</v>
      </c>
      <c r="FS434" s="304">
        <f t="shared" si="1699"/>
        <v>-7.6346984755996175E-2</v>
      </c>
      <c r="FT434" s="304">
        <f t="shared" si="1699"/>
        <v>2.7280958085101961E-2</v>
      </c>
      <c r="FV434" s="3"/>
      <c r="FW434" s="19">
        <f t="shared" si="1700"/>
        <v>0.95870868189609781</v>
      </c>
      <c r="FX434" s="19">
        <f t="shared" si="1733"/>
        <v>0.86612257950570304</v>
      </c>
      <c r="FY434" s="19">
        <f t="shared" si="1701"/>
        <v>1.1554614741139126</v>
      </c>
      <c r="GA434" s="19">
        <f t="shared" si="1702"/>
        <v>1.0197560454094421</v>
      </c>
      <c r="GB434" s="19">
        <f t="shared" si="1734"/>
        <v>1.154544839301197</v>
      </c>
      <c r="GC434" s="19">
        <f t="shared" si="1703"/>
        <v>1.2532272354153722</v>
      </c>
      <c r="GE434" s="19">
        <f t="shared" si="1704"/>
        <v>0.97746995074501486</v>
      </c>
      <c r="GF434" s="19">
        <f t="shared" si="1735"/>
        <v>0.86338614935732094</v>
      </c>
      <c r="GG434" s="19">
        <f t="shared" si="1705"/>
        <v>0.9794108626574799</v>
      </c>
      <c r="GI434" s="19" t="e">
        <f>#REF!</f>
        <v>#REF!</v>
      </c>
      <c r="GJ434" s="19" t="e">
        <f t="shared" si="1706"/>
        <v>#REF!</v>
      </c>
      <c r="GK434" s="304">
        <f t="shared" si="1707"/>
        <v>1.1869139744844805</v>
      </c>
      <c r="GM434" s="3">
        <f t="shared" si="1757"/>
        <v>1977</v>
      </c>
      <c r="GN434" s="324">
        <f t="shared" si="1736"/>
        <v>-5.6216338448555067E-3</v>
      </c>
      <c r="GO434" s="324">
        <f t="shared" si="1737"/>
        <v>1.2794292578062886E-3</v>
      </c>
      <c r="GP434" s="324">
        <f t="shared" si="1738"/>
        <v>-3.2938208107080743E-4</v>
      </c>
      <c r="GQ434" s="324">
        <f t="shared" si="1739"/>
        <v>0</v>
      </c>
      <c r="GR434" s="324">
        <f t="shared" si="1740"/>
        <v>0</v>
      </c>
      <c r="GS434" s="324">
        <f t="shared" si="1741"/>
        <v>0</v>
      </c>
      <c r="GT434" s="324">
        <f t="shared" si="1742"/>
        <v>-1.382093003620073E-3</v>
      </c>
      <c r="GU434" s="324">
        <f t="shared" si="1743"/>
        <v>1.9473861226009148E-3</v>
      </c>
      <c r="GV434" s="324">
        <f t="shared" si="1744"/>
        <v>7.4981236490248736E-5</v>
      </c>
      <c r="GW434" s="324">
        <f t="shared" si="1745"/>
        <v>-3.7138007194930877E-3</v>
      </c>
      <c r="GX434" s="324">
        <f t="shared" si="1746"/>
        <v>3.754393085791292E-3</v>
      </c>
      <c r="GY434" s="324">
        <f t="shared" si="1747"/>
        <v>1.5288209950894607E-3</v>
      </c>
      <c r="GZ434" s="324">
        <f t="shared" si="1748"/>
        <v>-2.3781502215826007E-3</v>
      </c>
      <c r="HA434" s="324">
        <f t="shared" si="1749"/>
        <v>-2.0691651615641637E-2</v>
      </c>
      <c r="HB434" s="324">
        <f t="shared" si="1750"/>
        <v>-4.1632589379368272E-4</v>
      </c>
      <c r="HC434" s="324">
        <f t="shared" si="1751"/>
        <v>2.1977609085947758E-4</v>
      </c>
      <c r="HD434" s="324">
        <f t="shared" si="1752"/>
        <v>1.338761238888669E-3</v>
      </c>
      <c r="HE434" s="324">
        <f t="shared" si="1753"/>
        <v>5.0807641979547745E-4</v>
      </c>
      <c r="HF434" s="324">
        <f t="shared" si="1754"/>
        <v>9.9231089608509777E-4</v>
      </c>
      <c r="HG434" s="324">
        <f t="shared" si="1755"/>
        <v>4.5277555849121458E-5</v>
      </c>
      <c r="HH434" s="324">
        <f t="shared" si="1756"/>
        <v>5.6095959857206044E-5</v>
      </c>
      <c r="HI434" s="3">
        <f t="shared" si="1758"/>
        <v>-2.2787728520944142E-2</v>
      </c>
      <c r="HK434" s="304">
        <f t="shared" si="1759"/>
        <v>0.97746995074501486</v>
      </c>
    </row>
    <row r="435" spans="1:219" s="304" customFormat="1" x14ac:dyDescent="0.2">
      <c r="A435" s="316" t="s">
        <v>537</v>
      </c>
      <c r="B435" s="1">
        <f t="shared" si="1633"/>
        <v>1978</v>
      </c>
      <c r="C435" s="60">
        <f>Conversion_factors!$M40*C287+C368</f>
        <v>1429.2768026651661</v>
      </c>
      <c r="D435" s="60">
        <f>Conversion_factors!$M40*D287+D368</f>
        <v>509.64617864238249</v>
      </c>
      <c r="E435" s="60">
        <f>Conversion_factors!$M40*E287+E368</f>
        <v>147.19824471176298</v>
      </c>
      <c r="F435" s="60">
        <f>Conversion_factors!$M40*F287+F368</f>
        <v>4.2829220060061658E-2</v>
      </c>
      <c r="G435" s="60">
        <f>Conversion_factors!$M40*G287+G368</f>
        <v>4.2829220060061658E-2</v>
      </c>
      <c r="H435" s="60">
        <f>Conversion_factors!$M40*H287+H368</f>
        <v>4.2829220060061658E-2</v>
      </c>
      <c r="I435" s="60">
        <f>Conversion_factors!$M40*I287+I368</f>
        <v>428.4876507049342</v>
      </c>
      <c r="J435" s="60">
        <f>Conversion_factors!$M40*J287+J368</f>
        <v>2448.9022142403696</v>
      </c>
      <c r="K435" s="60">
        <f>Conversion_factors!$M40*K287+K368</f>
        <v>106.91696224124279</v>
      </c>
      <c r="L435" s="60">
        <f>Conversion_factors!$M40*L287+L368</f>
        <v>3440.7315238449683</v>
      </c>
      <c r="M435" s="60">
        <f>Conversion_factors!$M40*M287+M368</f>
        <v>4216.6931419962057</v>
      </c>
      <c r="N435" s="60">
        <f>Conversion_factors!$M40*N287+N368</f>
        <v>434.87629526868568</v>
      </c>
      <c r="O435" s="60">
        <f>Conversion_factors!$M40*O287+O368</f>
        <v>1489.2557170598745</v>
      </c>
      <c r="P435" s="60">
        <f>Conversion_factors!$M40*P287+P368</f>
        <v>5392.9887896287491</v>
      </c>
      <c r="Q435" s="60">
        <f>Conversion_factors!$M40*Q287+Q368</f>
        <v>623.16894630889033</v>
      </c>
      <c r="R435" s="60">
        <f>Conversion_factors!$M40*R287+R368</f>
        <v>396.78228842592648</v>
      </c>
      <c r="S435" s="60">
        <f>Conversion_factors!$M40*S287+S368</f>
        <v>276.33676225057656</v>
      </c>
      <c r="T435" s="60">
        <f>Conversion_factors!$M40*T287+T368</f>
        <v>249.29558845338894</v>
      </c>
      <c r="U435" s="60">
        <f>Conversion_factors!$M40*U287+U368</f>
        <v>718.50041604853254</v>
      </c>
      <c r="V435" s="60">
        <f>Conversion_factors!$M40*V287+V368</f>
        <v>95.084015933481538</v>
      </c>
      <c r="W435" s="60">
        <f>Conversion_factors!$M40*W287+W368</f>
        <v>109.117186358553</v>
      </c>
      <c r="X435" s="124">
        <f t="shared" si="1634"/>
        <v>22513.387212443868</v>
      </c>
      <c r="Z435" s="19">
        <f t="shared" si="1635"/>
        <v>2.3219036189541513</v>
      </c>
      <c r="AA435" s="19">
        <f t="shared" si="1636"/>
        <v>5.4653764747144011</v>
      </c>
      <c r="AB435" s="19">
        <f t="shared" si="1637"/>
        <v>1.650451462798985</v>
      </c>
      <c r="AC435" s="19">
        <f t="shared" si="1638"/>
        <v>6.9577370086050254E-5</v>
      </c>
      <c r="AD435" s="19">
        <f t="shared" si="1639"/>
        <v>4.5929474517041155E-4</v>
      </c>
      <c r="AE435" s="19">
        <f t="shared" si="1640"/>
        <v>4.8022005314727489E-4</v>
      </c>
      <c r="AF435" s="19">
        <f t="shared" si="1641"/>
        <v>6.0991431076847364</v>
      </c>
      <c r="AG435" s="19">
        <f t="shared" si="1642"/>
        <v>14.404912026869031</v>
      </c>
      <c r="AH435" s="19">
        <f t="shared" si="1643"/>
        <v>1.5696621548761469</v>
      </c>
      <c r="AI435" s="19">
        <f t="shared" si="1644"/>
        <v>4.6364467162526646</v>
      </c>
      <c r="AJ435" s="19">
        <f t="shared" si="1645"/>
        <v>8.5512635720817229</v>
      </c>
      <c r="AK435" s="19">
        <f t="shared" si="1646"/>
        <v>3.7469649142000869</v>
      </c>
      <c r="AL435" s="19">
        <f t="shared" si="1647"/>
        <v>14.247801882150187</v>
      </c>
      <c r="AM435" s="19">
        <f t="shared" si="1648"/>
        <v>16.749549088417005</v>
      </c>
      <c r="AN435" s="19">
        <f t="shared" si="1649"/>
        <v>2.2446477953561508</v>
      </c>
      <c r="AO435" s="19">
        <f t="shared" si="1650"/>
        <v>1.3807517238463929</v>
      </c>
      <c r="AP435" s="19">
        <f t="shared" si="1651"/>
        <v>13.832689849454088</v>
      </c>
      <c r="AQ435" s="19">
        <f t="shared" si="1652"/>
        <v>2.230982731687972</v>
      </c>
      <c r="AR435" s="19">
        <f t="shared" si="1653"/>
        <v>1.4523512186465215</v>
      </c>
      <c r="AS435" s="19">
        <f t="shared" si="1654"/>
        <v>1.6976421387490108</v>
      </c>
      <c r="AT435" s="19">
        <f t="shared" si="1655"/>
        <v>1.4691115051769501</v>
      </c>
      <c r="AU435" s="19">
        <f t="shared" si="1656"/>
        <v>27.079834493357641</v>
      </c>
      <c r="AV435" s="19">
        <f t="shared" si="1657"/>
        <v>14.704888433936693</v>
      </c>
      <c r="AW435" s="19">
        <f t="shared" si="1658"/>
        <v>9.1448236786632791</v>
      </c>
      <c r="AX435" s="249">
        <f t="shared" si="1708"/>
        <v>1.1737726629371037</v>
      </c>
      <c r="AY435" s="249">
        <f t="shared" si="1709"/>
        <v>1.0514643349503738</v>
      </c>
      <c r="AZ435" s="249">
        <f t="shared" si="1710"/>
        <v>1.2480454835576555</v>
      </c>
      <c r="BA435" s="249">
        <f t="shared" si="1711"/>
        <v>1.0994658477302168</v>
      </c>
      <c r="BB435" s="249">
        <f t="shared" si="1712"/>
        <v>0.90902134738009432</v>
      </c>
      <c r="BC435" s="249">
        <f t="shared" si="1713"/>
        <v>0.94712473277686449</v>
      </c>
      <c r="BD435" s="249">
        <f t="shared" si="1714"/>
        <v>1.0823703497994601</v>
      </c>
      <c r="BE435" s="249">
        <f t="shared" si="1715"/>
        <v>1.0121895569795663</v>
      </c>
      <c r="BF435" s="249">
        <f t="shared" si="1716"/>
        <v>1.0905320948619504</v>
      </c>
      <c r="BG435" s="249">
        <f t="shared" si="1717"/>
        <v>1.0358925564231287</v>
      </c>
      <c r="BH435" s="249">
        <f t="shared" si="1718"/>
        <v>1.2884413854489718</v>
      </c>
      <c r="BI435" s="249">
        <f t="shared" si="1719"/>
        <v>1.1124661004328815</v>
      </c>
      <c r="BJ435" s="249">
        <f t="shared" si="1720"/>
        <v>1.155199526340136</v>
      </c>
      <c r="BK435" s="249">
        <f t="shared" si="1721"/>
        <v>1.0865665118447221</v>
      </c>
      <c r="BL435" s="249">
        <f t="shared" si="1722"/>
        <v>1.0641490303424561</v>
      </c>
      <c r="BM435" s="249">
        <f t="shared" si="1723"/>
        <v>1.0391972714265605</v>
      </c>
      <c r="BN435" s="249">
        <f t="shared" si="1724"/>
        <v>1.5441992388527468</v>
      </c>
      <c r="BO435" s="249">
        <f t="shared" si="1725"/>
        <v>1.10137370430979</v>
      </c>
      <c r="BP435" s="249">
        <f t="shared" si="1726"/>
        <v>1.0762926214073643</v>
      </c>
      <c r="BQ435" s="249">
        <f t="shared" si="1727"/>
        <v>1.1437575851537445</v>
      </c>
      <c r="BR435" s="249">
        <f t="shared" si="1728"/>
        <v>1.1406154179995938</v>
      </c>
      <c r="BS435" s="249">
        <f t="shared" si="1729"/>
        <v>1.3610585451526784</v>
      </c>
      <c r="BU435" s="3"/>
      <c r="BV435" s="9">
        <f t="shared" si="1660"/>
        <v>0.88458305140349813</v>
      </c>
      <c r="BW435" s="9">
        <f t="shared" si="1661"/>
        <v>1.3610585451526784</v>
      </c>
      <c r="BX435" s="9">
        <f t="shared" si="1662"/>
        <v>1.2270979813252689</v>
      </c>
      <c r="BY435" s="9">
        <f t="shared" si="1663"/>
        <v>0.98674021838755199</v>
      </c>
      <c r="BZ435" s="9">
        <f t="shared" si="1664"/>
        <v>1.1240729716225704</v>
      </c>
      <c r="CA435" s="9">
        <f t="shared" si="1665"/>
        <v>1.2039686843386377</v>
      </c>
      <c r="CB435" s="9">
        <f t="shared" si="1666"/>
        <v>1.2039693210099622</v>
      </c>
      <c r="CC435" s="9"/>
      <c r="CD435" s="9">
        <f t="shared" si="1667"/>
        <v>1.2108269300758201</v>
      </c>
      <c r="CE435" s="9">
        <f t="shared" si="1668"/>
        <v>1.3610578254109613</v>
      </c>
      <c r="CF435" s="304">
        <f>BY435/BEA_Output_Data!$AU15</f>
        <v>0.90003509248646363</v>
      </c>
      <c r="CG435" s="35"/>
      <c r="CH435" s="304">
        <f t="shared" si="1669"/>
        <v>1978</v>
      </c>
      <c r="CI435" s="19">
        <f t="shared" si="1670"/>
        <v>6.3485640307166177E-2</v>
      </c>
      <c r="CJ435" s="19">
        <f t="shared" si="1671"/>
        <v>2.263747226630939E-2</v>
      </c>
      <c r="CK435" s="19">
        <f t="shared" si="1672"/>
        <v>6.5382540318234218E-3</v>
      </c>
      <c r="CL435" s="19">
        <f t="shared" si="1673"/>
        <v>1.9023889944196662E-6</v>
      </c>
      <c r="CM435" s="19">
        <f t="shared" si="1674"/>
        <v>1.9023889944196662E-6</v>
      </c>
      <c r="CN435" s="19">
        <f t="shared" si="1675"/>
        <v>1.9023889944196662E-6</v>
      </c>
      <c r="CO435" s="19">
        <f t="shared" si="1676"/>
        <v>1.9032571450114597E-2</v>
      </c>
      <c r="CP435" s="19">
        <f t="shared" si="1677"/>
        <v>0.10877537845068393</v>
      </c>
      <c r="CQ435" s="19">
        <f t="shared" si="1678"/>
        <v>4.7490393707680899E-3</v>
      </c>
      <c r="CR435" s="19">
        <f t="shared" si="1679"/>
        <v>0.15283046888400542</v>
      </c>
      <c r="CS435" s="19">
        <f t="shared" si="1680"/>
        <v>0.1872971446813434</v>
      </c>
      <c r="CT435" s="19">
        <f t="shared" si="1681"/>
        <v>1.9316342368433822E-2</v>
      </c>
      <c r="CU435" s="19">
        <f t="shared" si="1682"/>
        <v>6.6149784703952288E-2</v>
      </c>
      <c r="CV435" s="19">
        <f t="shared" si="1683"/>
        <v>0.23954586392259411</v>
      </c>
      <c r="CW435" s="19">
        <f t="shared" si="1684"/>
        <v>2.7679928410081489E-2</v>
      </c>
      <c r="CX435" s="19">
        <f t="shared" si="1685"/>
        <v>1.76242821518484E-2</v>
      </c>
      <c r="CY435" s="19">
        <f t="shared" si="1686"/>
        <v>1.2274330807842029E-2</v>
      </c>
      <c r="CZ435" s="19">
        <f t="shared" si="1629"/>
        <v>1.1073215509552259E-2</v>
      </c>
      <c r="DA435" s="19">
        <f t="shared" si="1630"/>
        <v>3.1914363186157722E-2</v>
      </c>
      <c r="DB435" s="19">
        <f t="shared" si="1631"/>
        <v>4.2234433688825629E-3</v>
      </c>
      <c r="DC435" s="19">
        <f t="shared" si="1632"/>
        <v>4.8467689614577611E-3</v>
      </c>
      <c r="DD435" s="19"/>
      <c r="DE435" s="19"/>
      <c r="DF435" s="19">
        <f t="shared" si="1730"/>
        <v>6.3196904128691223E-2</v>
      </c>
      <c r="DG435" s="19">
        <f t="shared" si="1687"/>
        <v>2.2911767426869869E-2</v>
      </c>
      <c r="DH435" s="19">
        <f t="shared" si="1687"/>
        <v>6.7039290226190524E-3</v>
      </c>
      <c r="DI435" s="19">
        <f t="shared" si="1687"/>
        <v>1.916024671609462E-6</v>
      </c>
      <c r="DJ435" s="19">
        <f t="shared" si="1687"/>
        <v>1.916024671609462E-6</v>
      </c>
      <c r="DK435" s="19">
        <f t="shared" si="1687"/>
        <v>1.916024671609462E-6</v>
      </c>
      <c r="DL435" s="19">
        <f t="shared" si="1687"/>
        <v>1.8557939807932963E-2</v>
      </c>
      <c r="DM435" s="19">
        <f t="shared" si="1687"/>
        <v>0.10808664512474953</v>
      </c>
      <c r="DN435" s="19">
        <f t="shared" si="1687"/>
        <v>4.8435949704253725E-3</v>
      </c>
      <c r="DO435" s="19">
        <f t="shared" si="1687"/>
        <v>0.15411611776692552</v>
      </c>
      <c r="DP435" s="19">
        <f t="shared" si="1687"/>
        <v>0.19171496503956786</v>
      </c>
      <c r="DQ435" s="19">
        <f t="shared" si="1687"/>
        <v>1.9628342383433604E-2</v>
      </c>
      <c r="DR435" s="19">
        <f t="shared" si="1687"/>
        <v>6.5864497412382636E-2</v>
      </c>
      <c r="DS435" s="19">
        <f t="shared" si="1687"/>
        <v>0.23555603653686777</v>
      </c>
      <c r="DT435" s="19">
        <f t="shared" si="1687"/>
        <v>2.7547159677018426E-2</v>
      </c>
      <c r="DU435" s="19">
        <f t="shared" si="1687"/>
        <v>1.7378662694581732E-2</v>
      </c>
      <c r="DV435" s="19">
        <f t="shared" si="1687"/>
        <v>1.1970491868556317E-2</v>
      </c>
      <c r="DW435" s="19">
        <f t="shared" si="1688"/>
        <v>1.0952509257008207E-2</v>
      </c>
      <c r="DX435" s="19">
        <f t="shared" si="1689"/>
        <v>3.1843322007350301E-2</v>
      </c>
      <c r="DY435" s="19">
        <f t="shared" si="1690"/>
        <v>4.1863102594593684E-3</v>
      </c>
      <c r="DZ435" s="19">
        <f t="shared" si="1691"/>
        <v>4.8591522647388813E-3</v>
      </c>
      <c r="EA435" s="19">
        <f t="shared" si="1692"/>
        <v>0.99992409572319341</v>
      </c>
      <c r="EB435" s="19"/>
      <c r="EC435" s="19">
        <f t="shared" si="1731"/>
        <v>6.3201701408129557E-2</v>
      </c>
      <c r="ED435" s="19">
        <f t="shared" si="1693"/>
        <v>2.2913506660022002E-2</v>
      </c>
      <c r="EE435" s="19">
        <f t="shared" si="1693"/>
        <v>6.7044379181306225E-3</v>
      </c>
      <c r="EF435" s="19">
        <f t="shared" si="1693"/>
        <v>1.9161701171164402E-6</v>
      </c>
      <c r="EG435" s="19">
        <f t="shared" si="1693"/>
        <v>1.9161701171164402E-6</v>
      </c>
      <c r="EH435" s="19">
        <f t="shared" si="1693"/>
        <v>1.9161701171164402E-6</v>
      </c>
      <c r="EI435" s="19">
        <f t="shared" si="1693"/>
        <v>1.8559348541862034E-2</v>
      </c>
      <c r="EJ435" s="19">
        <f t="shared" si="1693"/>
        <v>0.10809484998616424</v>
      </c>
      <c r="EK435" s="19">
        <f t="shared" si="1693"/>
        <v>4.8439626479070399E-3</v>
      </c>
      <c r="EL435" s="19">
        <f t="shared" si="1693"/>
        <v>0.15412781672738998</v>
      </c>
      <c r="EM435" s="19">
        <f t="shared" si="1693"/>
        <v>0.19172951812998398</v>
      </c>
      <c r="EN435" s="19">
        <f t="shared" si="1693"/>
        <v>1.9629832371663609E-2</v>
      </c>
      <c r="EO435" s="19">
        <f t="shared" si="1693"/>
        <v>6.586949718893037E-2</v>
      </c>
      <c r="EP435" s="19">
        <f t="shared" si="1693"/>
        <v>0.23557391760471805</v>
      </c>
      <c r="EQ435" s="19">
        <f t="shared" si="1693"/>
        <v>2.7549250782975671E-2</v>
      </c>
      <c r="ER435" s="19">
        <f t="shared" si="1693"/>
        <v>1.7379981909539488E-2</v>
      </c>
      <c r="ES435" s="19">
        <f t="shared" si="1693"/>
        <v>1.1971400549057355E-2</v>
      </c>
      <c r="ET435" s="19">
        <f t="shared" si="1694"/>
        <v>1.0953340662409803E-2</v>
      </c>
      <c r="EU435" s="19">
        <f t="shared" si="1695"/>
        <v>3.1845739235156316E-2</v>
      </c>
      <c r="EV435" s="19">
        <f t="shared" si="1696"/>
        <v>4.1866280424331876E-3</v>
      </c>
      <c r="EW435" s="19">
        <f t="shared" si="1697"/>
        <v>4.8595211231753626E-3</v>
      </c>
      <c r="EZ435" s="304">
        <f t="shared" si="1732"/>
        <v>-4.921669741570797E-3</v>
      </c>
      <c r="FA435" s="304">
        <f t="shared" si="1698"/>
        <v>1.7821329484835008E-3</v>
      </c>
      <c r="FB435" s="304">
        <f t="shared" si="1698"/>
        <v>-5.0851282651785241E-2</v>
      </c>
      <c r="FC435" s="304">
        <f t="shared" si="1698"/>
        <v>-2.8312689998719807E-2</v>
      </c>
      <c r="FD435" s="304">
        <f t="shared" si="1698"/>
        <v>1.155483147783457E-2</v>
      </c>
      <c r="FE435" s="304">
        <f t="shared" si="1698"/>
        <v>-1.5278280936355687E-2</v>
      </c>
      <c r="FF435" s="304">
        <f t="shared" si="1698"/>
        <v>0.1114449897450084</v>
      </c>
      <c r="FG435" s="304">
        <f t="shared" si="1698"/>
        <v>-2.0410818331121079E-2</v>
      </c>
      <c r="FH435" s="304">
        <f t="shared" si="1698"/>
        <v>-8.540070234153907E-2</v>
      </c>
      <c r="FI435" s="304">
        <f t="shared" si="1698"/>
        <v>-7.2822214319486636E-3</v>
      </c>
      <c r="FJ435" s="304">
        <f t="shared" si="1698"/>
        <v>-7.0978619110656643E-2</v>
      </c>
      <c r="FK435" s="304">
        <f t="shared" si="1698"/>
        <v>-5.6213463686231854E-2</v>
      </c>
      <c r="FL435" s="304">
        <f t="shared" si="1698"/>
        <v>-4.0051184584143716E-2</v>
      </c>
      <c r="FM435" s="304">
        <f t="shared" si="1698"/>
        <v>-1.7263772049348331E-2</v>
      </c>
      <c r="FN435" s="304">
        <f t="shared" si="1698"/>
        <v>-2.5997747665341273E-2</v>
      </c>
      <c r="FO435" s="304">
        <f t="shared" si="1698"/>
        <v>-2.1905627749894969E-2</v>
      </c>
      <c r="FP435" s="304">
        <f t="shared" si="1698"/>
        <v>-7.0898822272972256E-2</v>
      </c>
      <c r="FQ435" s="304">
        <f t="shared" si="1699"/>
        <v>-1.4037205035364391E-2</v>
      </c>
      <c r="FR435" s="304">
        <f t="shared" si="1699"/>
        <v>-4.7890944693345421E-2</v>
      </c>
      <c r="FS435" s="304">
        <f t="shared" si="1699"/>
        <v>-4.487709417815746E-2</v>
      </c>
      <c r="FT435" s="304">
        <f t="shared" si="1699"/>
        <v>-5.3989112839584923E-3</v>
      </c>
      <c r="FV435" s="3"/>
      <c r="FW435" s="19">
        <f t="shared" si="1700"/>
        <v>0.97283466113362793</v>
      </c>
      <c r="FX435" s="19">
        <f t="shared" si="1733"/>
        <v>0.84259406613361432</v>
      </c>
      <c r="FY435" s="19">
        <f t="shared" si="1701"/>
        <v>1.1240729716225704</v>
      </c>
      <c r="GA435" s="19">
        <f t="shared" si="1702"/>
        <v>0.97915042591502333</v>
      </c>
      <c r="GB435" s="19">
        <f t="shared" si="1734"/>
        <v>1.1304730711397593</v>
      </c>
      <c r="GC435" s="19">
        <f t="shared" si="1703"/>
        <v>1.2270979813252689</v>
      </c>
      <c r="GE435" s="19">
        <f t="shared" si="1704"/>
        <v>1.0074834331632641</v>
      </c>
      <c r="GF435" s="19">
        <f t="shared" si="1735"/>
        <v>0.86984724190012441</v>
      </c>
      <c r="GG435" s="19">
        <f t="shared" si="1705"/>
        <v>0.98674021838755199</v>
      </c>
      <c r="GI435" s="19" t="e">
        <f>#REF!</f>
        <v>#REF!</v>
      </c>
      <c r="GJ435" s="19" t="e">
        <f t="shared" si="1706"/>
        <v>#REF!</v>
      </c>
      <c r="GK435" s="304">
        <f t="shared" si="1707"/>
        <v>1.2039693210099622</v>
      </c>
      <c r="GM435" s="3">
        <f t="shared" si="1757"/>
        <v>1978</v>
      </c>
      <c r="GN435" s="324">
        <f t="shared" si="1736"/>
        <v>-2.907546156212843E-3</v>
      </c>
      <c r="GO435" s="324">
        <f t="shared" si="1737"/>
        <v>4.487398794418861E-4</v>
      </c>
      <c r="GP435" s="324">
        <f t="shared" si="1738"/>
        <v>-8.8004195329878661E-7</v>
      </c>
      <c r="GQ435" s="324">
        <f t="shared" si="1739"/>
        <v>0</v>
      </c>
      <c r="GR435" s="324">
        <f t="shared" si="1740"/>
        <v>0</v>
      </c>
      <c r="GS435" s="324">
        <f t="shared" si="1741"/>
        <v>0</v>
      </c>
      <c r="GT435" s="324">
        <f t="shared" si="1742"/>
        <v>-1.6476049931130241E-3</v>
      </c>
      <c r="GU435" s="324">
        <f t="shared" si="1743"/>
        <v>1.9956288421814081E-3</v>
      </c>
      <c r="GV435" s="324">
        <f t="shared" si="1744"/>
        <v>1.529209677897994E-5</v>
      </c>
      <c r="GW435" s="324">
        <f t="shared" si="1745"/>
        <v>-2.1143969473201101E-3</v>
      </c>
      <c r="GX435" s="324">
        <f t="shared" si="1746"/>
        <v>2.8327780438856197E-3</v>
      </c>
      <c r="GY435" s="324">
        <f t="shared" si="1747"/>
        <v>-3.5309107820726427E-4</v>
      </c>
      <c r="GZ435" s="324">
        <f t="shared" si="1748"/>
        <v>-1.7215527425047251E-3</v>
      </c>
      <c r="HA435" s="324">
        <f t="shared" si="1749"/>
        <v>1.0925338789052819E-2</v>
      </c>
      <c r="HB435" s="324">
        <f t="shared" si="1750"/>
        <v>-4.7038490525476347E-4</v>
      </c>
      <c r="HC435" s="324">
        <f t="shared" si="1751"/>
        <v>1.7569079895933918E-5</v>
      </c>
      <c r="HD435" s="324">
        <f t="shared" si="1752"/>
        <v>1.3020259202696186E-3</v>
      </c>
      <c r="HE435" s="324">
        <f t="shared" si="1753"/>
        <v>1.0270566646960491E-4</v>
      </c>
      <c r="HF435" s="324">
        <f t="shared" si="1754"/>
        <v>-8.2505720932164088E-4</v>
      </c>
      <c r="HG435" s="324">
        <f t="shared" si="1755"/>
        <v>1.1546095236705137E-4</v>
      </c>
      <c r="HH435" s="324">
        <f t="shared" si="1756"/>
        <v>-2.5945400335804599E-4</v>
      </c>
      <c r="HI435" s="3">
        <f t="shared" si="1758"/>
        <v>7.4555711930972077E-3</v>
      </c>
      <c r="HK435" s="304">
        <f t="shared" si="1759"/>
        <v>1.0074834331632641</v>
      </c>
    </row>
    <row r="436" spans="1:219" s="304" customFormat="1" x14ac:dyDescent="0.2">
      <c r="A436" s="316" t="s">
        <v>537</v>
      </c>
      <c r="B436" s="1">
        <f t="shared" si="1633"/>
        <v>1979</v>
      </c>
      <c r="C436" s="60">
        <f>Conversion_factors!$M41*C288+C369</f>
        <v>1385.4289973017721</v>
      </c>
      <c r="D436" s="60">
        <f>Conversion_factors!$M41*D288+D369</f>
        <v>493.52920659686265</v>
      </c>
      <c r="E436" s="60">
        <f>Conversion_factors!$M41*E288+E369</f>
        <v>129.97442573479964</v>
      </c>
      <c r="F436" s="60">
        <f>Conversion_factors!$M41*F288+F369</f>
        <v>4.2829220060061658E-2</v>
      </c>
      <c r="G436" s="60">
        <f>Conversion_factors!$M41*G288+G369</f>
        <v>4.2829220060061658E-2</v>
      </c>
      <c r="H436" s="60">
        <f>Conversion_factors!$M41*H288+H369</f>
        <v>4.2829220060061658E-2</v>
      </c>
      <c r="I436" s="60">
        <f>Conversion_factors!$M41*I288+I369</f>
        <v>421.60893577067225</v>
      </c>
      <c r="J436" s="60">
        <f>Conversion_factors!$M41*J288+J369</f>
        <v>2451.0333896691086</v>
      </c>
      <c r="K436" s="60">
        <f>Conversion_factors!$M41*K288+K369</f>
        <v>102.2702317564715</v>
      </c>
      <c r="L436" s="60">
        <f>Conversion_factors!$M41*L288+L369</f>
        <v>3406.874526068978</v>
      </c>
      <c r="M436" s="60">
        <f>Conversion_factors!$M41*M288+M369</f>
        <v>4236.7130259984633</v>
      </c>
      <c r="N436" s="60">
        <f>Conversion_factors!$M41*N288+N369</f>
        <v>420.69026832041521</v>
      </c>
      <c r="O436" s="60">
        <f>Conversion_factors!$M41*O288+O369</f>
        <v>1480.6107234430492</v>
      </c>
      <c r="P436" s="60">
        <f>Conversion_factors!$M41*P288+P369</f>
        <v>5504.7258966091231</v>
      </c>
      <c r="Q436" s="60">
        <f>Conversion_factors!$M41*Q288+Q369</f>
        <v>617.39479067184686</v>
      </c>
      <c r="R436" s="60">
        <f>Conversion_factors!$M41*R288+R369</f>
        <v>397.77864429371988</v>
      </c>
      <c r="S436" s="60">
        <f>Conversion_factors!$M41*S288+S369</f>
        <v>288.83649421764767</v>
      </c>
      <c r="T436" s="60">
        <f>Conversion_factors!$M41*T288+T369</f>
        <v>254.79095899393923</v>
      </c>
      <c r="U436" s="60">
        <f>Conversion_factors!$M41*U288+U369</f>
        <v>700.61392778925756</v>
      </c>
      <c r="V436" s="60">
        <f>Conversion_factors!$M41*V288+V369</f>
        <v>90.453770999251304</v>
      </c>
      <c r="W436" s="60">
        <f>Conversion_factors!$M41*W288+W369</f>
        <v>104.96443498321023</v>
      </c>
      <c r="X436" s="124">
        <f t="shared" si="1634"/>
        <v>22488.421136878769</v>
      </c>
      <c r="Z436" s="19">
        <f t="shared" si="1635"/>
        <v>2.2566492308220805</v>
      </c>
      <c r="AA436" s="19">
        <f t="shared" si="1636"/>
        <v>5.311329430711857</v>
      </c>
      <c r="AB436" s="19">
        <f t="shared" si="1637"/>
        <v>1.5392442078945532</v>
      </c>
      <c r="AC436" s="19">
        <f t="shared" si="1638"/>
        <v>6.9762165144140889E-5</v>
      </c>
      <c r="AD436" s="19">
        <f t="shared" si="1639"/>
        <v>4.6092529876404318E-4</v>
      </c>
      <c r="AE436" s="19">
        <f t="shared" si="1640"/>
        <v>5.0721231144813057E-4</v>
      </c>
      <c r="AF436" s="19">
        <f t="shared" si="1641"/>
        <v>6.0744198251045658</v>
      </c>
      <c r="AG436" s="19">
        <f t="shared" si="1642"/>
        <v>14.445125032258836</v>
      </c>
      <c r="AH436" s="19">
        <f t="shared" si="1643"/>
        <v>1.4634515607355922</v>
      </c>
      <c r="AI436" s="19">
        <f t="shared" si="1644"/>
        <v>4.2690039362897636</v>
      </c>
      <c r="AJ436" s="19">
        <f t="shared" si="1645"/>
        <v>8.5013791681962925</v>
      </c>
      <c r="AK436" s="19">
        <f t="shared" si="1646"/>
        <v>3.6919421455756334</v>
      </c>
      <c r="AL436" s="19">
        <f t="shared" si="1647"/>
        <v>14.198525598198833</v>
      </c>
      <c r="AM436" s="19">
        <f t="shared" si="1648"/>
        <v>16.645232850231604</v>
      </c>
      <c r="AN436" s="19">
        <f t="shared" si="1649"/>
        <v>2.1241068950493651</v>
      </c>
      <c r="AO436" s="19">
        <f t="shared" si="1650"/>
        <v>1.3172319083104964</v>
      </c>
      <c r="AP436" s="19">
        <f t="shared" si="1651"/>
        <v>12.457888823514269</v>
      </c>
      <c r="AQ436" s="19">
        <f t="shared" si="1652"/>
        <v>2.2095828058728504</v>
      </c>
      <c r="AR436" s="19">
        <f t="shared" si="1653"/>
        <v>1.4233874361158623</v>
      </c>
      <c r="AS436" s="19">
        <f t="shared" si="1654"/>
        <v>1.6323862461228482</v>
      </c>
      <c r="AT436" s="19">
        <f t="shared" si="1655"/>
        <v>1.4134966765393435</v>
      </c>
      <c r="AU436" s="19">
        <f t="shared" si="1656"/>
        <v>26.588199519597822</v>
      </c>
      <c r="AV436" s="19">
        <f t="shared" si="1657"/>
        <v>14.548554802398312</v>
      </c>
      <c r="AW436" s="19">
        <f t="shared" si="1658"/>
        <v>9.0080159497401215</v>
      </c>
      <c r="AX436" s="249">
        <f t="shared" si="1708"/>
        <v>1.1407851537653784</v>
      </c>
      <c r="AY436" s="249">
        <f t="shared" si="1709"/>
        <v>1.0218277722318523</v>
      </c>
      <c r="AZ436" s="249">
        <f t="shared" si="1710"/>
        <v>1.1639523033880639</v>
      </c>
      <c r="BA436" s="249">
        <f t="shared" si="1711"/>
        <v>1.1023859905144109</v>
      </c>
      <c r="BB436" s="249">
        <f t="shared" si="1712"/>
        <v>0.91224848646723655</v>
      </c>
      <c r="BC436" s="249">
        <f t="shared" si="1713"/>
        <v>1.0003608174898904</v>
      </c>
      <c r="BD436" s="249">
        <f t="shared" si="1714"/>
        <v>1.0779828895379073</v>
      </c>
      <c r="BE436" s="249">
        <f t="shared" si="1715"/>
        <v>1.0150152031226598</v>
      </c>
      <c r="BF436" s="249">
        <f t="shared" si="1716"/>
        <v>1.0167416544383099</v>
      </c>
      <c r="BG436" s="249">
        <f t="shared" si="1717"/>
        <v>0.95379709324424211</v>
      </c>
      <c r="BH436" s="249">
        <f t="shared" si="1718"/>
        <v>1.2809251710424507</v>
      </c>
      <c r="BI436" s="249">
        <f t="shared" si="1719"/>
        <v>1.0961299547127303</v>
      </c>
      <c r="BJ436" s="249">
        <f t="shared" si="1720"/>
        <v>1.151204247605125</v>
      </c>
      <c r="BK436" s="249">
        <f t="shared" si="1721"/>
        <v>1.0797993725948507</v>
      </c>
      <c r="BL436" s="249">
        <f t="shared" si="1722"/>
        <v>1.0070026564465371</v>
      </c>
      <c r="BM436" s="249">
        <f t="shared" si="1723"/>
        <v>0.9913902559824388</v>
      </c>
      <c r="BN436" s="249">
        <f t="shared" si="1724"/>
        <v>1.3907246275562297</v>
      </c>
      <c r="BO436" s="249">
        <f t="shared" si="1725"/>
        <v>1.0908091601597227</v>
      </c>
      <c r="BP436" s="249">
        <f t="shared" si="1726"/>
        <v>1.054828456936977</v>
      </c>
      <c r="BQ436" s="249">
        <f t="shared" si="1727"/>
        <v>1.0997925347679478</v>
      </c>
      <c r="BR436" s="249">
        <f t="shared" si="1728"/>
        <v>1.0974361693245118</v>
      </c>
      <c r="BS436" s="249">
        <f t="shared" si="1729"/>
        <v>1.3363484981878107</v>
      </c>
      <c r="BU436" s="3"/>
      <c r="BV436" s="9">
        <f t="shared" si="1660"/>
        <v>0.89994053843472555</v>
      </c>
      <c r="BW436" s="9">
        <f t="shared" si="1661"/>
        <v>1.3363484981878107</v>
      </c>
      <c r="BX436" s="9">
        <f t="shared" si="1662"/>
        <v>1.201049926130068</v>
      </c>
      <c r="BY436" s="9">
        <f t="shared" si="1663"/>
        <v>1.0132628095410552</v>
      </c>
      <c r="BZ436" s="9">
        <f t="shared" si="1664"/>
        <v>1.0980860535352492</v>
      </c>
      <c r="CA436" s="9">
        <f t="shared" si="1665"/>
        <v>1.2026336592129441</v>
      </c>
      <c r="CB436" s="9">
        <f t="shared" si="1666"/>
        <v>1.2026341869955754</v>
      </c>
      <c r="CC436" s="9"/>
      <c r="CD436" s="9">
        <f t="shared" si="1667"/>
        <v>1.2169792225496294</v>
      </c>
      <c r="CE436" s="9">
        <f t="shared" si="1668"/>
        <v>1.3363479117239183</v>
      </c>
      <c r="CF436" s="304">
        <f>BY436/BEA_Output_Data!$AU16</f>
        <v>0.95053616811146957</v>
      </c>
      <c r="CG436" s="35"/>
      <c r="CH436" s="304">
        <f t="shared" si="1669"/>
        <v>1979</v>
      </c>
      <c r="CI436" s="19">
        <f t="shared" si="1670"/>
        <v>6.1606325711759578E-2</v>
      </c>
      <c r="CJ436" s="19">
        <f t="shared" si="1671"/>
        <v>2.1945925131556878E-2</v>
      </c>
      <c r="CK436" s="19">
        <f t="shared" si="1672"/>
        <v>5.7796154271432835E-3</v>
      </c>
      <c r="CL436" s="19">
        <f t="shared" si="1673"/>
        <v>1.9045009784980417E-6</v>
      </c>
      <c r="CM436" s="19">
        <f t="shared" si="1674"/>
        <v>1.9045009784980417E-6</v>
      </c>
      <c r="CN436" s="19">
        <f t="shared" si="1675"/>
        <v>1.9045009784980417E-6</v>
      </c>
      <c r="CO436" s="19">
        <f t="shared" si="1676"/>
        <v>1.8747822855348241E-2</v>
      </c>
      <c r="CP436" s="19">
        <f t="shared" si="1677"/>
        <v>0.10899090579772441</v>
      </c>
      <c r="CQ436" s="19">
        <f t="shared" si="1678"/>
        <v>4.5476839451729454E-3</v>
      </c>
      <c r="CR436" s="19">
        <f t="shared" si="1679"/>
        <v>0.15149460717284607</v>
      </c>
      <c r="CS436" s="19">
        <f t="shared" si="1680"/>
        <v>0.18839530797698714</v>
      </c>
      <c r="CT436" s="19">
        <f t="shared" si="1681"/>
        <v>1.8706972168469626E-2</v>
      </c>
      <c r="CU436" s="19">
        <f t="shared" si="1682"/>
        <v>6.5838802752363756E-2</v>
      </c>
      <c r="CV436" s="19">
        <f t="shared" si="1683"/>
        <v>0.24478045226491785</v>
      </c>
      <c r="CW436" s="19">
        <f t="shared" si="1684"/>
        <v>2.7453896692613115E-2</v>
      </c>
      <c r="CX436" s="19">
        <f t="shared" si="1685"/>
        <v>1.7688153466736824E-2</v>
      </c>
      <c r="CY436" s="19">
        <f t="shared" si="1686"/>
        <v>1.2843787140929364E-2</v>
      </c>
      <c r="CZ436" s="19">
        <f t="shared" si="1629"/>
        <v>1.1329873157529386E-2</v>
      </c>
      <c r="DA436" s="19">
        <f t="shared" si="1630"/>
        <v>3.115442936277641E-2</v>
      </c>
      <c r="DB436" s="19">
        <f t="shared" si="1631"/>
        <v>4.0222375083022672E-3</v>
      </c>
      <c r="DC436" s="19">
        <f t="shared" si="1632"/>
        <v>4.6674879638872917E-3</v>
      </c>
      <c r="DD436" s="19"/>
      <c r="DE436" s="19"/>
      <c r="DF436" s="19">
        <f t="shared" si="1730"/>
        <v>6.2541277090477992E-2</v>
      </c>
      <c r="DG436" s="19">
        <f t="shared" si="1687"/>
        <v>2.2289910783269511E-2</v>
      </c>
      <c r="DH436" s="19">
        <f t="shared" si="1687"/>
        <v>6.1511396064826054E-3</v>
      </c>
      <c r="DI436" s="19">
        <f t="shared" si="1687"/>
        <v>1.9034447911779589E-6</v>
      </c>
      <c r="DJ436" s="19">
        <f t="shared" si="1687"/>
        <v>1.9034447911779589E-6</v>
      </c>
      <c r="DK436" s="19">
        <f t="shared" si="1687"/>
        <v>1.9034447911779589E-6</v>
      </c>
      <c r="DL436" s="19">
        <f t="shared" si="1687"/>
        <v>1.8889839458429949E-2</v>
      </c>
      <c r="DM436" s="19">
        <f t="shared" si="1687"/>
        <v>0.10888310657229458</v>
      </c>
      <c r="DN436" s="19">
        <f t="shared" si="1687"/>
        <v>4.6476347158159684E-3</v>
      </c>
      <c r="DO436" s="19">
        <f t="shared" si="1687"/>
        <v>0.15216156070964118</v>
      </c>
      <c r="DP436" s="19">
        <f t="shared" si="1687"/>
        <v>0.18784569133244997</v>
      </c>
      <c r="DQ436" s="19">
        <f t="shared" si="1687"/>
        <v>1.9010029506286521E-2</v>
      </c>
      <c r="DR436" s="19">
        <f t="shared" si="1687"/>
        <v>6.5994171609117663E-2</v>
      </c>
      <c r="DS436" s="19">
        <f t="shared" si="1687"/>
        <v>0.24215372858043296</v>
      </c>
      <c r="DT436" s="19">
        <f t="shared" si="1687"/>
        <v>2.7566758107240436E-2</v>
      </c>
      <c r="DU436" s="19">
        <f t="shared" si="1687"/>
        <v>1.7656198554751295E-2</v>
      </c>
      <c r="DV436" s="19">
        <f t="shared" si="1687"/>
        <v>1.2556906975482675E-2</v>
      </c>
      <c r="DW436" s="19">
        <f t="shared" si="1688"/>
        <v>1.120105425636944E-2</v>
      </c>
      <c r="DX436" s="19">
        <f t="shared" si="1689"/>
        <v>3.1532870105573249E-2</v>
      </c>
      <c r="DY436" s="19">
        <f t="shared" si="1690"/>
        <v>4.1220220257171397E-3</v>
      </c>
      <c r="DZ436" s="19">
        <f t="shared" si="1691"/>
        <v>4.7565653652723583E-3</v>
      </c>
      <c r="EA436" s="19">
        <f t="shared" si="1692"/>
        <v>0.99996617568947899</v>
      </c>
      <c r="EB436" s="19"/>
      <c r="EC436" s="19">
        <f t="shared" si="1731"/>
        <v>6.2543392577609574E-2</v>
      </c>
      <c r="ED436" s="19">
        <f t="shared" si="1693"/>
        <v>2.2290664749635723E-2</v>
      </c>
      <c r="EE436" s="19">
        <f t="shared" si="1693"/>
        <v>6.1513476715763715E-3</v>
      </c>
      <c r="EF436" s="19">
        <f t="shared" si="1693"/>
        <v>1.9035091760634096E-6</v>
      </c>
      <c r="EG436" s="19">
        <f t="shared" si="1693"/>
        <v>1.9035091760634096E-6</v>
      </c>
      <c r="EH436" s="19">
        <f t="shared" si="1693"/>
        <v>1.9035091760634096E-6</v>
      </c>
      <c r="EI436" s="19">
        <f t="shared" si="1693"/>
        <v>1.8890478415837776E-2</v>
      </c>
      <c r="EJ436" s="19">
        <f t="shared" si="1693"/>
        <v>0.10888678959287741</v>
      </c>
      <c r="EK436" s="19">
        <f t="shared" si="1693"/>
        <v>4.6477919241732484E-3</v>
      </c>
      <c r="EL436" s="19">
        <f t="shared" si="1693"/>
        <v>0.15216670764361148</v>
      </c>
      <c r="EM436" s="19">
        <f t="shared" si="1693"/>
        <v>0.18785204529836214</v>
      </c>
      <c r="EN436" s="19">
        <f t="shared" si="1693"/>
        <v>1.9010672529177361E-2</v>
      </c>
      <c r="EO436" s="19">
        <f t="shared" si="1693"/>
        <v>6.5996403891976183E-2</v>
      </c>
      <c r="EP436" s="19">
        <f t="shared" si="1693"/>
        <v>0.24216191954039587</v>
      </c>
      <c r="EQ436" s="19">
        <f t="shared" si="1693"/>
        <v>2.7567690565366464E-2</v>
      </c>
      <c r="ER436" s="19">
        <f t="shared" si="1693"/>
        <v>1.7656795783694688E-2</v>
      </c>
      <c r="ES436" s="19">
        <f t="shared" si="1693"/>
        <v>1.255733171857004E-2</v>
      </c>
      <c r="ET436" s="19">
        <f t="shared" si="1694"/>
        <v>1.1201433137122151E-2</v>
      </c>
      <c r="EU436" s="19">
        <f t="shared" si="1695"/>
        <v>3.153393671924079E-2</v>
      </c>
      <c r="EV436" s="19">
        <f t="shared" si="1696"/>
        <v>4.1221614549862111E-3</v>
      </c>
      <c r="EW436" s="19">
        <f t="shared" si="1697"/>
        <v>4.756726258258381E-3</v>
      </c>
      <c r="EZ436" s="304">
        <f t="shared" si="1732"/>
        <v>-2.8506302787628245E-2</v>
      </c>
      <c r="FA436" s="304">
        <f t="shared" si="1698"/>
        <v>-2.8590840066822672E-2</v>
      </c>
      <c r="FB436" s="304">
        <f t="shared" si="1698"/>
        <v>-6.9757342442553022E-2</v>
      </c>
      <c r="FC436" s="304">
        <f t="shared" si="1698"/>
        <v>2.6524441340862897E-3</v>
      </c>
      <c r="FD436" s="304">
        <f t="shared" si="1698"/>
        <v>3.543837826311532E-3</v>
      </c>
      <c r="FE436" s="304">
        <f t="shared" si="1698"/>
        <v>5.4685233282913186E-2</v>
      </c>
      <c r="FF436" s="304">
        <f t="shared" si="1698"/>
        <v>-4.0618045362036939E-3</v>
      </c>
      <c r="FG436" s="304">
        <f t="shared" si="1698"/>
        <v>2.7877282341158931E-3</v>
      </c>
      <c r="FH436" s="304">
        <f t="shared" si="1698"/>
        <v>-7.0062679858222288E-2</v>
      </c>
      <c r="FI436" s="304">
        <f t="shared" si="1698"/>
        <v>-8.256774911809979E-2</v>
      </c>
      <c r="FJ436" s="304">
        <f t="shared" si="1698"/>
        <v>-5.8506528214961086E-3</v>
      </c>
      <c r="FK436" s="304">
        <f t="shared" si="1698"/>
        <v>-1.4793509758060659E-2</v>
      </c>
      <c r="FL436" s="304">
        <f t="shared" si="1698"/>
        <v>-3.4645128284743524E-3</v>
      </c>
      <c r="FM436" s="304">
        <f t="shared" si="1698"/>
        <v>-6.2474776852196818E-3</v>
      </c>
      <c r="FN436" s="304">
        <f t="shared" si="1698"/>
        <v>-5.5197195508823481E-2</v>
      </c>
      <c r="FO436" s="304">
        <f t="shared" si="1698"/>
        <v>-4.7095582709764522E-2</v>
      </c>
      <c r="FP436" s="304">
        <f t="shared" si="1698"/>
        <v>-0.10468055789137837</v>
      </c>
      <c r="FQ436" s="304">
        <f t="shared" si="1699"/>
        <v>-9.6384531675301997E-3</v>
      </c>
      <c r="FR436" s="304">
        <f t="shared" si="1699"/>
        <v>-2.0144224100436061E-2</v>
      </c>
      <c r="FS436" s="304">
        <f t="shared" si="1699"/>
        <v>-3.9197412154213976E-2</v>
      </c>
      <c r="FT436" s="304">
        <f t="shared" si="1699"/>
        <v>-3.8591252888498115E-2</v>
      </c>
      <c r="FV436" s="3"/>
      <c r="FW436" s="19">
        <f t="shared" si="1700"/>
        <v>0.97688146700137302</v>
      </c>
      <c r="FX436" s="19">
        <f t="shared" si="1733"/>
        <v>0.82311452741125701</v>
      </c>
      <c r="FY436" s="19">
        <f t="shared" si="1701"/>
        <v>1.0980860535352492</v>
      </c>
      <c r="GA436" s="19">
        <f t="shared" si="1702"/>
        <v>0.97877263625919342</v>
      </c>
      <c r="GB436" s="19">
        <f t="shared" si="1734"/>
        <v>1.1064761080594889</v>
      </c>
      <c r="GC436" s="19">
        <f t="shared" si="1703"/>
        <v>1.201049926130068</v>
      </c>
      <c r="GE436" s="19">
        <f t="shared" si="1704"/>
        <v>1.0268790008345299</v>
      </c>
      <c r="GF436" s="19">
        <f t="shared" si="1735"/>
        <v>0.89322786664107134</v>
      </c>
      <c r="GG436" s="19">
        <f t="shared" si="1705"/>
        <v>1.0132628095410552</v>
      </c>
      <c r="GI436" s="19" t="e">
        <f>#REF!</f>
        <v>#REF!</v>
      </c>
      <c r="GJ436" s="19" t="e">
        <f t="shared" si="1706"/>
        <v>#REF!</v>
      </c>
      <c r="GK436" s="304">
        <f t="shared" si="1707"/>
        <v>1.2026341869955754</v>
      </c>
      <c r="GM436" s="3">
        <f t="shared" si="1757"/>
        <v>1979</v>
      </c>
      <c r="GN436" s="324">
        <f t="shared" si="1736"/>
        <v>-3.5090193090354539E-3</v>
      </c>
      <c r="GO436" s="324">
        <f t="shared" si="1737"/>
        <v>9.5423478105020269E-4</v>
      </c>
      <c r="GP436" s="324">
        <f t="shared" si="1738"/>
        <v>-2.0890413667061985E-4</v>
      </c>
      <c r="GQ436" s="324">
        <f t="shared" si="1739"/>
        <v>0</v>
      </c>
      <c r="GR436" s="324">
        <f t="shared" si="1740"/>
        <v>0</v>
      </c>
      <c r="GS436" s="324">
        <f t="shared" si="1741"/>
        <v>0</v>
      </c>
      <c r="GT436" s="324">
        <f t="shared" si="1742"/>
        <v>7.2944488630132236E-4</v>
      </c>
      <c r="GU436" s="324">
        <f t="shared" si="1743"/>
        <v>-2.2631590999842945E-3</v>
      </c>
      <c r="GV436" s="324">
        <f t="shared" si="1744"/>
        <v>2.8605274516571279E-4</v>
      </c>
      <c r="GW436" s="324">
        <f t="shared" si="1745"/>
        <v>5.9302262263839167E-2</v>
      </c>
      <c r="GX436" s="324">
        <f t="shared" si="1746"/>
        <v>-1.144556214161184E-2</v>
      </c>
      <c r="GY436" s="324">
        <f t="shared" si="1747"/>
        <v>-3.9812205368408647E-4</v>
      </c>
      <c r="GZ436" s="324">
        <f t="shared" si="1748"/>
        <v>-1.8468313960729251E-3</v>
      </c>
      <c r="HA436" s="324">
        <f t="shared" si="1749"/>
        <v>-1.5775554493396092E-2</v>
      </c>
      <c r="HB436" s="324">
        <f t="shared" si="1750"/>
        <v>1.2330256374957374E-3</v>
      </c>
      <c r="HC436" s="324">
        <f t="shared" si="1751"/>
        <v>9.7897990946002177E-5</v>
      </c>
      <c r="HD436" s="324">
        <f t="shared" si="1752"/>
        <v>1.929737890637262E-3</v>
      </c>
      <c r="HE436" s="324">
        <f t="shared" si="1753"/>
        <v>-3.6117670802713886E-5</v>
      </c>
      <c r="HF436" s="324">
        <f t="shared" si="1754"/>
        <v>-2.0310250800538942E-3</v>
      </c>
      <c r="HG436" s="324">
        <f t="shared" si="1755"/>
        <v>-2.3886711479829059E-4</v>
      </c>
      <c r="HH436" s="324">
        <f t="shared" si="1756"/>
        <v>-2.5538777137978951E-4</v>
      </c>
      <c r="HI436" s="3">
        <f t="shared" si="1758"/>
        <v>2.6524105927945414E-2</v>
      </c>
      <c r="HK436" s="304">
        <f t="shared" si="1759"/>
        <v>1.0268790008345299</v>
      </c>
    </row>
    <row r="437" spans="1:219" s="304" customFormat="1" x14ac:dyDescent="0.2">
      <c r="A437" s="316" t="s">
        <v>537</v>
      </c>
      <c r="B437" s="1">
        <f t="shared" si="1633"/>
        <v>1980</v>
      </c>
      <c r="C437" s="60">
        <f>Conversion_factors!$M42*C289+C370</f>
        <v>1398.9425001334412</v>
      </c>
      <c r="D437" s="60">
        <f>Conversion_factors!$M42*D289+D370</f>
        <v>469.04439156919648</v>
      </c>
      <c r="E437" s="60">
        <f>Conversion_factors!$M42*E289+E370</f>
        <v>132.99278122863001</v>
      </c>
      <c r="F437" s="60">
        <f>Conversion_factors!$M42*F289+F370</f>
        <v>4.2829220060061658E-2</v>
      </c>
      <c r="G437" s="60">
        <f>Conversion_factors!$M42*G289+G370</f>
        <v>4.2829220060061658E-2</v>
      </c>
      <c r="H437" s="60">
        <f>Conversion_factors!$M42*H289+H370</f>
        <v>4.2829220060061658E-2</v>
      </c>
      <c r="I437" s="60">
        <f>Conversion_factors!$M42*I289+I370</f>
        <v>391.86452597650134</v>
      </c>
      <c r="J437" s="60">
        <f>Conversion_factors!$M42*J289+J370</f>
        <v>2437.7960255230482</v>
      </c>
      <c r="K437" s="60">
        <f>Conversion_factors!$M42*K289+K370</f>
        <v>102.42217963899046</v>
      </c>
      <c r="L437" s="60">
        <f>Conversion_factors!$M42*L289+L370</f>
        <v>3292.7416772277052</v>
      </c>
      <c r="M437" s="60">
        <f>Conversion_factors!$M42*M289+M370</f>
        <v>3947.509161399048</v>
      </c>
      <c r="N437" s="60">
        <f>Conversion_factors!$M42*N289+N370</f>
        <v>386.08996399520584</v>
      </c>
      <c r="O437" s="60">
        <f>Conversion_factors!$M42*O289+O370</f>
        <v>1327.163739507228</v>
      </c>
      <c r="P437" s="60">
        <f>Conversion_factors!$M42*P289+P370</f>
        <v>4726.2578480900129</v>
      </c>
      <c r="Q437" s="60">
        <f>Conversion_factors!$M42*Q289+Q370</f>
        <v>591.10223480675791</v>
      </c>
      <c r="R437" s="60">
        <f>Conversion_factors!$M42*R289+R370</f>
        <v>382.10473021514537</v>
      </c>
      <c r="S437" s="60">
        <f>Conversion_factors!$M42*S289+S370</f>
        <v>304.5658680180037</v>
      </c>
      <c r="T437" s="60">
        <f>Conversion_factors!$M42*T289+T370</f>
        <v>236.72998968569436</v>
      </c>
      <c r="U437" s="60">
        <f>Conversion_factors!$M42*U289+U370</f>
        <v>639.45108339606759</v>
      </c>
      <c r="V437" s="60">
        <f>Conversion_factors!$M42*V289+V370</f>
        <v>85.77468273214572</v>
      </c>
      <c r="W437" s="60">
        <f>Conversion_factors!$M42*W289+W370</f>
        <v>102.61431938854561</v>
      </c>
      <c r="X437" s="124">
        <f t="shared" si="1634"/>
        <v>20955.296190191544</v>
      </c>
      <c r="Z437" s="19">
        <f t="shared" si="1635"/>
        <v>2.2479552543432995</v>
      </c>
      <c r="AA437" s="19">
        <f t="shared" si="1636"/>
        <v>5.3983813826982248</v>
      </c>
      <c r="AB437" s="19">
        <f t="shared" si="1637"/>
        <v>1.5598816117407364</v>
      </c>
      <c r="AC437" s="19">
        <f t="shared" si="1638"/>
        <v>6.8822106887350519E-5</v>
      </c>
      <c r="AD437" s="19">
        <f t="shared" si="1639"/>
        <v>4.929351429492848E-4</v>
      </c>
      <c r="AE437" s="19">
        <f t="shared" si="1640"/>
        <v>5.0234691086004199E-4</v>
      </c>
      <c r="AF437" s="19">
        <f t="shared" si="1641"/>
        <v>5.7724961391740752</v>
      </c>
      <c r="AG437" s="19">
        <f t="shared" si="1642"/>
        <v>14.807878217003758</v>
      </c>
      <c r="AH437" s="19">
        <f t="shared" si="1643"/>
        <v>1.4567743756455318</v>
      </c>
      <c r="AI437" s="19">
        <f t="shared" si="1644"/>
        <v>4.5348700563053317</v>
      </c>
      <c r="AJ437" s="19">
        <f t="shared" si="1645"/>
        <v>8.6901240962936601</v>
      </c>
      <c r="AK437" s="19">
        <f t="shared" si="1646"/>
        <v>3.7163697487562968</v>
      </c>
      <c r="AL437" s="19">
        <f t="shared" si="1647"/>
        <v>14.12633533780064</v>
      </c>
      <c r="AM437" s="19">
        <f t="shared" si="1648"/>
        <v>15.816398653277895</v>
      </c>
      <c r="AN437" s="19">
        <f t="shared" si="1649"/>
        <v>2.1229445492327419</v>
      </c>
      <c r="AO437" s="19">
        <f t="shared" si="1650"/>
        <v>1.3294324349144984</v>
      </c>
      <c r="AP437" s="19">
        <f t="shared" si="1651"/>
        <v>11.553606867217033</v>
      </c>
      <c r="AQ437" s="19">
        <f t="shared" si="1652"/>
        <v>2.1953894027788858</v>
      </c>
      <c r="AR437" s="19">
        <f t="shared" si="1653"/>
        <v>1.5205375593517148</v>
      </c>
      <c r="AS437" s="19">
        <f t="shared" si="1654"/>
        <v>1.5930303891034274</v>
      </c>
      <c r="AT437" s="19">
        <f t="shared" si="1655"/>
        <v>1.4747347219849734</v>
      </c>
      <c r="AU437" s="19">
        <f t="shared" si="1656"/>
        <v>26.647344245669085</v>
      </c>
      <c r="AV437" s="19">
        <f t="shared" si="1657"/>
        <v>14.229358743917389</v>
      </c>
      <c r="AW437" s="19">
        <f t="shared" si="1658"/>
        <v>8.7965572049407896</v>
      </c>
      <c r="AX437" s="249">
        <f t="shared" si="1708"/>
        <v>1.1363901600026278</v>
      </c>
      <c r="AY437" s="249">
        <f t="shared" si="1709"/>
        <v>1.0385753875562405</v>
      </c>
      <c r="AZ437" s="249">
        <f t="shared" si="1710"/>
        <v>1.1795579841627679</v>
      </c>
      <c r="BA437" s="249">
        <f t="shared" si="1711"/>
        <v>1.0875311325779935</v>
      </c>
      <c r="BB437" s="249">
        <f t="shared" si="1712"/>
        <v>0.97560133776079783</v>
      </c>
      <c r="BC437" s="249">
        <f t="shared" si="1713"/>
        <v>0.99076492243793468</v>
      </c>
      <c r="BD437" s="249">
        <f t="shared" si="1714"/>
        <v>1.0244026997008173</v>
      </c>
      <c r="BE437" s="249">
        <f t="shared" si="1715"/>
        <v>1.040504771172434</v>
      </c>
      <c r="BF437" s="249">
        <f t="shared" si="1716"/>
        <v>1.0121026404814377</v>
      </c>
      <c r="BG437" s="249">
        <f t="shared" si="1717"/>
        <v>1.013197912790772</v>
      </c>
      <c r="BH437" s="249">
        <f t="shared" si="1718"/>
        <v>1.309363866049841</v>
      </c>
      <c r="BI437" s="249">
        <f t="shared" si="1719"/>
        <v>1.103382459359979</v>
      </c>
      <c r="BJ437" s="249">
        <f t="shared" si="1720"/>
        <v>1.1453511233612483</v>
      </c>
      <c r="BK437" s="249">
        <f t="shared" si="1721"/>
        <v>1.026031747118628</v>
      </c>
      <c r="BL437" s="249">
        <f t="shared" si="1722"/>
        <v>1.0064516082258581</v>
      </c>
      <c r="BM437" s="249">
        <f t="shared" si="1723"/>
        <v>1.000572756889645</v>
      </c>
      <c r="BN437" s="249">
        <f t="shared" si="1724"/>
        <v>1.2897759672580611</v>
      </c>
      <c r="BO437" s="249">
        <f t="shared" si="1725"/>
        <v>1.0838022744853839</v>
      </c>
      <c r="BP437" s="249">
        <f t="shared" si="1726"/>
        <v>1.1268234120587883</v>
      </c>
      <c r="BQ437" s="249">
        <f t="shared" si="1727"/>
        <v>1.0732771938967798</v>
      </c>
      <c r="BR437" s="249">
        <f t="shared" si="1728"/>
        <v>1.1449812729856748</v>
      </c>
      <c r="BS437" s="249">
        <f t="shared" si="1729"/>
        <v>1.3393211690451512</v>
      </c>
      <c r="BU437" s="3"/>
      <c r="BV437" s="9">
        <f t="shared" si="1660"/>
        <v>0.83672674335158193</v>
      </c>
      <c r="BW437" s="9">
        <f t="shared" si="1661"/>
        <v>1.3393211690451512</v>
      </c>
      <c r="BX437" s="9">
        <f t="shared" si="1662"/>
        <v>1.3015999376667422</v>
      </c>
      <c r="BY437" s="9">
        <f t="shared" si="1663"/>
        <v>0.93290957836284993</v>
      </c>
      <c r="BZ437" s="9">
        <f t="shared" si="1664"/>
        <v>1.1029789938562087</v>
      </c>
      <c r="CA437" s="9">
        <f t="shared" si="1665"/>
        <v>1.1206447546885019</v>
      </c>
      <c r="CB437" s="9">
        <f t="shared" si="1666"/>
        <v>1.1206458400769828</v>
      </c>
      <c r="CC437" s="9"/>
      <c r="CD437" s="9">
        <f t="shared" si="1667"/>
        <v>1.2142750490457923</v>
      </c>
      <c r="CE437" s="9">
        <f t="shared" si="1668"/>
        <v>1.3393198718612265</v>
      </c>
      <c r="CF437" s="304">
        <f>BY437/BEA_Output_Data!$AU17</f>
        <v>0.9157702110834165</v>
      </c>
      <c r="CG437" s="35"/>
      <c r="CH437" s="304">
        <f t="shared" si="1669"/>
        <v>1980</v>
      </c>
      <c r="CI437" s="19">
        <f t="shared" si="1670"/>
        <v>6.6758421710509552E-2</v>
      </c>
      <c r="CJ437" s="19">
        <f t="shared" si="1671"/>
        <v>2.2383095295438492E-2</v>
      </c>
      <c r="CK437" s="19">
        <f t="shared" si="1672"/>
        <v>6.3464997116518627E-3</v>
      </c>
      <c r="CL437" s="19">
        <f t="shared" si="1673"/>
        <v>2.0438374944138727E-6</v>
      </c>
      <c r="CM437" s="19">
        <f t="shared" si="1674"/>
        <v>2.0438374944138727E-6</v>
      </c>
      <c r="CN437" s="19">
        <f t="shared" si="1675"/>
        <v>2.0438374944138727E-6</v>
      </c>
      <c r="CO437" s="19">
        <f t="shared" si="1676"/>
        <v>1.8700023250442992E-2</v>
      </c>
      <c r="CP437" s="19">
        <f t="shared" si="1677"/>
        <v>0.11633316959099328</v>
      </c>
      <c r="CQ437" s="19">
        <f t="shared" si="1678"/>
        <v>4.8876512509964318E-3</v>
      </c>
      <c r="CR437" s="19">
        <f t="shared" si="1679"/>
        <v>0.15713171731587955</v>
      </c>
      <c r="CS437" s="19">
        <f t="shared" si="1680"/>
        <v>0.18837763616277309</v>
      </c>
      <c r="CT437" s="19">
        <f t="shared" si="1681"/>
        <v>1.8424457497094281E-2</v>
      </c>
      <c r="CU437" s="19">
        <f t="shared" si="1682"/>
        <v>6.3333093813697935E-2</v>
      </c>
      <c r="CV437" s="19">
        <f t="shared" si="1683"/>
        <v>0.22554001648052163</v>
      </c>
      <c r="CW437" s="19">
        <f t="shared" si="1684"/>
        <v>2.8207772843765987E-2</v>
      </c>
      <c r="CX437" s="19">
        <f t="shared" si="1685"/>
        <v>1.823427961824732E-2</v>
      </c>
      <c r="CY437" s="19">
        <f t="shared" si="1686"/>
        <v>1.453407602802391E-2</v>
      </c>
      <c r="CZ437" s="19">
        <f t="shared" si="1629"/>
        <v>1.129690497032915E-2</v>
      </c>
      <c r="DA437" s="19">
        <f t="shared" si="1630"/>
        <v>3.051501050581059E-2</v>
      </c>
      <c r="DB437" s="19">
        <f t="shared" si="1631"/>
        <v>4.0932221598611387E-3</v>
      </c>
      <c r="DC437" s="19">
        <f t="shared" si="1632"/>
        <v>4.8968202814797654E-3</v>
      </c>
      <c r="DD437" s="19"/>
      <c r="DE437" s="19"/>
      <c r="DF437" s="19">
        <f t="shared" si="1730"/>
        <v>6.4147894481459952E-2</v>
      </c>
      <c r="DG437" s="19">
        <f t="shared" si="1687"/>
        <v>2.2163791637166651E-2</v>
      </c>
      <c r="DH437" s="19">
        <f t="shared" si="1687"/>
        <v>6.0586381093031281E-3</v>
      </c>
      <c r="DI437" s="19">
        <f t="shared" si="1687"/>
        <v>1.9733494352224665E-6</v>
      </c>
      <c r="DJ437" s="19">
        <f t="shared" si="1687"/>
        <v>1.9733494352224665E-6</v>
      </c>
      <c r="DK437" s="19">
        <f t="shared" si="1687"/>
        <v>1.9733494352224665E-6</v>
      </c>
      <c r="DL437" s="19">
        <f t="shared" si="1687"/>
        <v>1.8723912884071988E-2</v>
      </c>
      <c r="DM437" s="19">
        <f t="shared" si="1687"/>
        <v>0.11262215135865031</v>
      </c>
      <c r="DN437" s="19">
        <f t="shared" si="1687"/>
        <v>4.7156253140004031E-3</v>
      </c>
      <c r="DO437" s="19">
        <f t="shared" si="1687"/>
        <v>0.15429600026143112</v>
      </c>
      <c r="DP437" s="19">
        <f t="shared" si="1687"/>
        <v>0.18838647193163849</v>
      </c>
      <c r="DQ437" s="19">
        <f t="shared" si="1687"/>
        <v>1.8565356574865844E-2</v>
      </c>
      <c r="DR437" s="19">
        <f t="shared" si="1687"/>
        <v>6.4577846407935707E-2</v>
      </c>
      <c r="DS437" s="19">
        <f t="shared" si="1687"/>
        <v>0.23502899062496635</v>
      </c>
      <c r="DT437" s="19">
        <f t="shared" si="1687"/>
        <v>2.7829132947590814E-2</v>
      </c>
      <c r="DU437" s="19">
        <f t="shared" si="1687"/>
        <v>1.7959832671130653E-2</v>
      </c>
      <c r="DV437" s="19">
        <f t="shared" si="1687"/>
        <v>1.3671521007002063E-2</v>
      </c>
      <c r="DW437" s="19">
        <f t="shared" si="1688"/>
        <v>1.1313381057913989E-2</v>
      </c>
      <c r="DX437" s="19">
        <f t="shared" si="1689"/>
        <v>3.0833614934806661E-2</v>
      </c>
      <c r="DY437" s="19">
        <f t="shared" si="1690"/>
        <v>4.0576263500366628E-3</v>
      </c>
      <c r="DZ437" s="19">
        <f t="shared" si="1691"/>
        <v>4.7812374964021744E-3</v>
      </c>
      <c r="EA437" s="19">
        <f t="shared" si="1692"/>
        <v>0.99973894609867875</v>
      </c>
      <c r="EB437" s="19"/>
      <c r="EC437" s="19">
        <f t="shared" si="1731"/>
        <v>6.4164644912341209E-2</v>
      </c>
      <c r="ED437" s="19">
        <f t="shared" si="1693"/>
        <v>2.2169579092279342E-2</v>
      </c>
      <c r="EE437" s="19">
        <f t="shared" si="1693"/>
        <v>6.0602201534170437E-3</v>
      </c>
      <c r="EF437" s="19">
        <f t="shared" si="1693"/>
        <v>1.9738647203083833E-6</v>
      </c>
      <c r="EG437" s="19">
        <f t="shared" si="1693"/>
        <v>1.9738647203083833E-6</v>
      </c>
      <c r="EH437" s="19">
        <f t="shared" si="1693"/>
        <v>1.9738647203083833E-6</v>
      </c>
      <c r="EI437" s="19">
        <f t="shared" si="1693"/>
        <v>1.8728802110930119E-2</v>
      </c>
      <c r="EJ437" s="19">
        <f t="shared" si="1693"/>
        <v>0.11265155948774451</v>
      </c>
      <c r="EK437" s="19">
        <f t="shared" si="1693"/>
        <v>4.7168566678355145E-3</v>
      </c>
      <c r="EL437" s="19">
        <f t="shared" si="1693"/>
        <v>0.154336290352143</v>
      </c>
      <c r="EM437" s="19">
        <f t="shared" si="1693"/>
        <v>0.1884356637968207</v>
      </c>
      <c r="EN437" s="19">
        <f t="shared" si="1693"/>
        <v>1.857020439917258E-2</v>
      </c>
      <c r="EO437" s="19">
        <f t="shared" si="1693"/>
        <v>6.4594709108753257E-2</v>
      </c>
      <c r="EP437" s="19">
        <f t="shared" si="1693"/>
        <v>0.23509036188109844</v>
      </c>
      <c r="EQ437" s="19">
        <f t="shared" si="1693"/>
        <v>2.7836399748343857E-2</v>
      </c>
      <c r="ER437" s="19">
        <f t="shared" si="1693"/>
        <v>1.7964522379783267E-2</v>
      </c>
      <c r="ES437" s="19">
        <f t="shared" si="1693"/>
        <v>1.3675090942843615E-2</v>
      </c>
      <c r="ET437" s="19">
        <f t="shared" si="1694"/>
        <v>1.1316335231374798E-2</v>
      </c>
      <c r="EU437" s="19">
        <f t="shared" si="1695"/>
        <v>3.0841666272110244E-2</v>
      </c>
      <c r="EV437" s="19">
        <f t="shared" si="1696"/>
        <v>4.0586858858213939E-3</v>
      </c>
      <c r="EW437" s="19">
        <f t="shared" si="1697"/>
        <v>4.7824859830260576E-3</v>
      </c>
      <c r="EZ437" s="304">
        <f t="shared" si="1732"/>
        <v>-3.8600446731295998E-3</v>
      </c>
      <c r="FA437" s="304">
        <f t="shared" si="1698"/>
        <v>1.6256997175928687E-2</v>
      </c>
      <c r="FB437" s="304">
        <f t="shared" si="1698"/>
        <v>1.3318406609807444E-2</v>
      </c>
      <c r="FC437" s="304">
        <f t="shared" si="1698"/>
        <v>-1.3566801798568224E-2</v>
      </c>
      <c r="FD437" s="304">
        <f t="shared" si="1698"/>
        <v>6.7141621364770157E-2</v>
      </c>
      <c r="FE437" s="304">
        <f t="shared" si="1698"/>
        <v>-9.6387376767262563E-3</v>
      </c>
      <c r="FF437" s="304">
        <f t="shared" si="1698"/>
        <v>-5.0981889210134385E-2</v>
      </c>
      <c r="FG437" s="304">
        <f t="shared" si="1698"/>
        <v>2.4802361474747053E-2</v>
      </c>
      <c r="FH437" s="304">
        <f t="shared" si="1698"/>
        <v>-4.5730685722015314E-3</v>
      </c>
      <c r="FI437" s="304">
        <f t="shared" si="1698"/>
        <v>6.0415899801606901E-2</v>
      </c>
      <c r="FJ437" s="304">
        <f t="shared" si="1698"/>
        <v>2.1958814115084147E-2</v>
      </c>
      <c r="FK437" s="304">
        <f t="shared" si="1698"/>
        <v>6.5946715144018552E-3</v>
      </c>
      <c r="FL437" s="304">
        <f t="shared" si="1698"/>
        <v>-5.0973183500617157E-3</v>
      </c>
      <c r="FM437" s="304">
        <f t="shared" si="1698"/>
        <v>-5.1076568882973669E-2</v>
      </c>
      <c r="FN437" s="304">
        <f t="shared" si="1698"/>
        <v>-5.4736603071233424E-4</v>
      </c>
      <c r="FO437" s="304">
        <f t="shared" si="1698"/>
        <v>9.2196149140170939E-3</v>
      </c>
      <c r="FP437" s="304">
        <f t="shared" si="1698"/>
        <v>-7.5356391594698591E-2</v>
      </c>
      <c r="FQ437" s="304">
        <f t="shared" si="1699"/>
        <v>-6.4442868382577146E-3</v>
      </c>
      <c r="FR437" s="304">
        <f t="shared" si="1699"/>
        <v>6.6024380631725332E-2</v>
      </c>
      <c r="FS437" s="304">
        <f t="shared" si="1699"/>
        <v>-2.4404791562361468E-2</v>
      </c>
      <c r="FT437" s="304">
        <f t="shared" si="1699"/>
        <v>4.2411577194379296E-2</v>
      </c>
      <c r="FV437" s="3"/>
      <c r="FW437" s="19">
        <f t="shared" si="1700"/>
        <v>1.0044558805798569</v>
      </c>
      <c r="FX437" s="19">
        <f t="shared" si="1733"/>
        <v>0.82678222744894692</v>
      </c>
      <c r="FY437" s="19">
        <f t="shared" si="1701"/>
        <v>1.1029789938562087</v>
      </c>
      <c r="GA437" s="19">
        <f t="shared" si="1702"/>
        <v>1.0837184278097902</v>
      </c>
      <c r="GB437" s="19">
        <f t="shared" si="1734"/>
        <v>1.199108548235325</v>
      </c>
      <c r="GC437" s="19">
        <f t="shared" si="1703"/>
        <v>1.3015999376667422</v>
      </c>
      <c r="GE437" s="19">
        <f t="shared" si="1704"/>
        <v>0.92069852912631789</v>
      </c>
      <c r="GF437" s="19">
        <f t="shared" si="1735"/>
        <v>0.82239358299107324</v>
      </c>
      <c r="GG437" s="19">
        <f t="shared" si="1705"/>
        <v>0.93290957836284993</v>
      </c>
      <c r="GI437" s="19" t="e">
        <f>#REF!</f>
        <v>#REF!</v>
      </c>
      <c r="GJ437" s="19" t="e">
        <f t="shared" si="1706"/>
        <v>#REF!</v>
      </c>
      <c r="GK437" s="304">
        <f t="shared" si="1707"/>
        <v>1.1206458400769828</v>
      </c>
      <c r="GM437" s="3">
        <f t="shared" si="1757"/>
        <v>1980</v>
      </c>
      <c r="GN437" s="324">
        <f t="shared" si="1736"/>
        <v>1.0214354143615646E-2</v>
      </c>
      <c r="GO437" s="324">
        <f t="shared" si="1737"/>
        <v>7.2306724835517094E-4</v>
      </c>
      <c r="GP437" s="324">
        <f t="shared" si="1738"/>
        <v>4.638689290021437E-4</v>
      </c>
      <c r="GQ437" s="324">
        <f t="shared" si="1739"/>
        <v>0</v>
      </c>
      <c r="GR437" s="324">
        <f t="shared" si="1740"/>
        <v>0</v>
      </c>
      <c r="GS437" s="324">
        <f t="shared" si="1741"/>
        <v>0</v>
      </c>
      <c r="GT437" s="324">
        <f t="shared" si="1742"/>
        <v>2.8042830838573106E-4</v>
      </c>
      <c r="GU437" s="324">
        <f t="shared" si="1743"/>
        <v>-1.4339234716505399E-3</v>
      </c>
      <c r="GV437" s="324">
        <f t="shared" si="1744"/>
        <v>1.0971143538648229E-4</v>
      </c>
      <c r="GW437" s="324">
        <f t="shared" si="1745"/>
        <v>-6.3632803454747547E-2</v>
      </c>
      <c r="GX437" s="324">
        <f t="shared" si="1746"/>
        <v>-2.4857204018202277E-2</v>
      </c>
      <c r="GY437" s="324">
        <f t="shared" si="1747"/>
        <v>4.6243426366030641E-5</v>
      </c>
      <c r="GZ437" s="324">
        <f t="shared" si="1748"/>
        <v>-2.6681750496215847E-3</v>
      </c>
      <c r="HA437" s="324">
        <f t="shared" si="1749"/>
        <v>-1.6725529732111559E-3</v>
      </c>
      <c r="HB437" s="324">
        <f t="shared" si="1750"/>
        <v>1.093918180799167E-3</v>
      </c>
      <c r="HC437" s="324">
        <f t="shared" si="1751"/>
        <v>1.088104807581167E-4</v>
      </c>
      <c r="HD437" s="324">
        <f t="shared" si="1752"/>
        <v>3.6544579394569244E-3</v>
      </c>
      <c r="HE437" s="324">
        <f t="shared" si="1753"/>
        <v>2.1213609923828621E-4</v>
      </c>
      <c r="HF437" s="324">
        <f t="shared" si="1754"/>
        <v>-5.2209155194882827E-3</v>
      </c>
      <c r="HG437" s="324">
        <f t="shared" si="1755"/>
        <v>4.0898057354469387E-4</v>
      </c>
      <c r="HH437" s="324">
        <f t="shared" si="1756"/>
        <v>-4.5302852780644857E-4</v>
      </c>
      <c r="HI437" s="3">
        <f t="shared" si="1758"/>
        <v>-8.2622626249819447E-2</v>
      </c>
      <c r="HK437" s="304">
        <f t="shared" si="1759"/>
        <v>0.92069852912631789</v>
      </c>
    </row>
    <row r="438" spans="1:219" s="304" customFormat="1" x14ac:dyDescent="0.2">
      <c r="A438" s="316" t="s">
        <v>537</v>
      </c>
      <c r="B438" s="1">
        <f t="shared" si="1633"/>
        <v>1981</v>
      </c>
      <c r="C438" s="60">
        <f>Conversion_factors!$M43*C290+C371</f>
        <v>1352.1763344864999</v>
      </c>
      <c r="D438" s="60">
        <f>Conversion_factors!$M43*D290+D371</f>
        <v>463.3747050101332</v>
      </c>
      <c r="E438" s="60">
        <f>Conversion_factors!$M43*E290+E371</f>
        <v>132.10608459783248</v>
      </c>
      <c r="F438" s="60">
        <f>Conversion_factors!$M43*F290+F371</f>
        <v>4.2829220060061658E-2</v>
      </c>
      <c r="G438" s="60">
        <f>Conversion_factors!$M43*G290+G371</f>
        <v>4.2829220060061658E-2</v>
      </c>
      <c r="H438" s="60">
        <f>Conversion_factors!$M43*H290+H371</f>
        <v>4.2829220060061658E-2</v>
      </c>
      <c r="I438" s="60">
        <f>Conversion_factors!$M43*I290+I371</f>
        <v>388.73386426633738</v>
      </c>
      <c r="J438" s="60">
        <f>Conversion_factors!$M43*J290+J371</f>
        <v>2508.0607844517963</v>
      </c>
      <c r="K438" s="60">
        <f>Conversion_factors!$M43*K290+K371</f>
        <v>108.53098755241194</v>
      </c>
      <c r="L438" s="60">
        <f>Conversion_factors!$M43*L290+L371</f>
        <v>2827.3535351963637</v>
      </c>
      <c r="M438" s="60">
        <f>Conversion_factors!$M43*M290+M371</f>
        <v>3868.1613804836115</v>
      </c>
      <c r="N438" s="60">
        <f>Conversion_factors!$M43*N290+N371</f>
        <v>394.24735468553865</v>
      </c>
      <c r="O438" s="60">
        <f>Conversion_factors!$M43*O290+O371</f>
        <v>1277.2857961769134</v>
      </c>
      <c r="P438" s="60">
        <f>Conversion_factors!$M43*P290+P371</f>
        <v>4720.3066530299911</v>
      </c>
      <c r="Q438" s="60">
        <f>Conversion_factors!$M43*Q290+Q371</f>
        <v>580.4911338381429</v>
      </c>
      <c r="R438" s="60">
        <f>Conversion_factors!$M43*R290+R371</f>
        <v>381.49170974742083</v>
      </c>
      <c r="S438" s="60">
        <f>Conversion_factors!$M43*S290+S371</f>
        <v>319.43745817380801</v>
      </c>
      <c r="T438" s="60">
        <f>Conversion_factors!$M43*T290+T371</f>
        <v>231.07364283336449</v>
      </c>
      <c r="U438" s="60">
        <f>Conversion_factors!$M43*U290+U371</f>
        <v>626.93914002316592</v>
      </c>
      <c r="V438" s="60">
        <f>Conversion_factors!$M43*V290+V371</f>
        <v>84.776128039461881</v>
      </c>
      <c r="W438" s="60">
        <f>Conversion_factors!$M43*W290+W371</f>
        <v>100.57316825988207</v>
      </c>
      <c r="X438" s="124">
        <f t="shared" si="1634"/>
        <v>20365.248348512854</v>
      </c>
      <c r="Z438" s="19">
        <f t="shared" si="1635"/>
        <v>2.1328284418968537</v>
      </c>
      <c r="AA438" s="19">
        <f t="shared" si="1636"/>
        <v>5.5190530485723732</v>
      </c>
      <c r="AB438" s="19">
        <f t="shared" si="1637"/>
        <v>1.5462772623518495</v>
      </c>
      <c r="AC438" s="19">
        <f t="shared" si="1638"/>
        <v>6.7555818245442593E-5</v>
      </c>
      <c r="AD438" s="19">
        <f t="shared" si="1639"/>
        <v>5.1012007126131572E-4</v>
      </c>
      <c r="AE438" s="19">
        <f t="shared" si="1640"/>
        <v>5.0130809148380166E-4</v>
      </c>
      <c r="AF438" s="19">
        <f t="shared" si="1641"/>
        <v>5.7877358527130065</v>
      </c>
      <c r="AG438" s="19">
        <f t="shared" si="1642"/>
        <v>15.138901065763655</v>
      </c>
      <c r="AH438" s="19">
        <f t="shared" si="1643"/>
        <v>1.5083986621362493</v>
      </c>
      <c r="AI438" s="19">
        <f t="shared" si="1644"/>
        <v>4.0620658624041708</v>
      </c>
      <c r="AJ438" s="19">
        <f t="shared" si="1645"/>
        <v>8.5065384984855861</v>
      </c>
      <c r="AK438" s="19">
        <f t="shared" si="1646"/>
        <v>3.6346395986255948</v>
      </c>
      <c r="AL438" s="19">
        <f t="shared" si="1647"/>
        <v>14.184224837634842</v>
      </c>
      <c r="AM438" s="19">
        <f t="shared" si="1648"/>
        <v>15.831999313621129</v>
      </c>
      <c r="AN438" s="19">
        <f t="shared" si="1649"/>
        <v>2.1023949263646866</v>
      </c>
      <c r="AO438" s="19">
        <f t="shared" si="1650"/>
        <v>1.3311210461022309</v>
      </c>
      <c r="AP438" s="19">
        <f t="shared" si="1651"/>
        <v>11.06003332738246</v>
      </c>
      <c r="AQ438" s="19">
        <f t="shared" si="1652"/>
        <v>2.1852231696643218</v>
      </c>
      <c r="AR438" s="19">
        <f t="shared" si="1653"/>
        <v>1.5223828806527282</v>
      </c>
      <c r="AS438" s="19">
        <f t="shared" si="1654"/>
        <v>1.5836482749143399</v>
      </c>
      <c r="AT438" s="19">
        <f t="shared" si="1655"/>
        <v>1.382291739455731</v>
      </c>
      <c r="AU438" s="19">
        <f t="shared" si="1656"/>
        <v>25.333342284968122</v>
      </c>
      <c r="AV438" s="19">
        <f t="shared" si="1657"/>
        <v>13.870774304584096</v>
      </c>
      <c r="AW438" s="19">
        <f t="shared" si="1658"/>
        <v>8.5527262321471174</v>
      </c>
      <c r="AX438" s="249">
        <f t="shared" si="1708"/>
        <v>1.0781910581460261</v>
      </c>
      <c r="AY438" s="249">
        <f t="shared" si="1709"/>
        <v>1.0617909800214138</v>
      </c>
      <c r="AZ438" s="249">
        <f t="shared" si="1710"/>
        <v>1.1692705887474879</v>
      </c>
      <c r="BA438" s="249">
        <f t="shared" si="1711"/>
        <v>1.0675211621892797</v>
      </c>
      <c r="BB438" s="249">
        <f t="shared" si="1712"/>
        <v>1.00961319366182</v>
      </c>
      <c r="BC438" s="249">
        <f t="shared" si="1713"/>
        <v>0.98871608770544728</v>
      </c>
      <c r="BD438" s="249">
        <f t="shared" si="1714"/>
        <v>1.027107180278293</v>
      </c>
      <c r="BE438" s="249">
        <f t="shared" si="1715"/>
        <v>1.0637647445767437</v>
      </c>
      <c r="BF438" s="249">
        <f t="shared" si="1716"/>
        <v>1.0479689198063142</v>
      </c>
      <c r="BG438" s="249">
        <f t="shared" si="1717"/>
        <v>0.90756220185054082</v>
      </c>
      <c r="BH438" s="249">
        <f t="shared" si="1718"/>
        <v>1.2817025409141536</v>
      </c>
      <c r="BI438" s="249">
        <f t="shared" si="1719"/>
        <v>1.0791169475429019</v>
      </c>
      <c r="BJ438" s="249">
        <f t="shared" si="1720"/>
        <v>1.150044754234395</v>
      </c>
      <c r="BK438" s="249">
        <f t="shared" si="1721"/>
        <v>1.0270437836219475</v>
      </c>
      <c r="BL438" s="249">
        <f t="shared" si="1722"/>
        <v>0.99670938439270906</v>
      </c>
      <c r="BM438" s="249">
        <f t="shared" si="1723"/>
        <v>1.0018436588979391</v>
      </c>
      <c r="BN438" s="249">
        <f t="shared" si="1724"/>
        <v>1.2346763523006361</v>
      </c>
      <c r="BO438" s="249">
        <f t="shared" si="1725"/>
        <v>1.0787834898640469</v>
      </c>
      <c r="BP438" s="249">
        <f t="shared" si="1726"/>
        <v>1.1281909226684173</v>
      </c>
      <c r="BQ438" s="249">
        <f t="shared" si="1727"/>
        <v>1.0669561536589032</v>
      </c>
      <c r="BR438" s="249">
        <f t="shared" si="1728"/>
        <v>1.0732087146828106</v>
      </c>
      <c r="BS438" s="249">
        <f t="shared" si="1729"/>
        <v>1.2732781658134251</v>
      </c>
      <c r="BU438" s="3"/>
      <c r="BV438" s="9">
        <f t="shared" si="1660"/>
        <v>0.85534436447889128</v>
      </c>
      <c r="BW438" s="9">
        <f t="shared" si="1661"/>
        <v>1.2732781658134251</v>
      </c>
      <c r="BX438" s="9">
        <f t="shared" si="1662"/>
        <v>1.2390010605727877</v>
      </c>
      <c r="BY438" s="9">
        <f t="shared" si="1663"/>
        <v>0.95216306971755404</v>
      </c>
      <c r="BZ438" s="9">
        <f t="shared" si="1664"/>
        <v>1.079294617218975</v>
      </c>
      <c r="CA438" s="9">
        <f t="shared" si="1665"/>
        <v>1.0890906275563099</v>
      </c>
      <c r="CB438" s="9">
        <f t="shared" si="1666"/>
        <v>1.0890913035425325</v>
      </c>
      <c r="CC438" s="9"/>
      <c r="CD438" s="9">
        <f t="shared" si="1667"/>
        <v>1.1797310532182907</v>
      </c>
      <c r="CE438" s="9">
        <f t="shared" si="1668"/>
        <v>1.2732773755045734</v>
      </c>
      <c r="CF438" s="304">
        <f>BY438/BEA_Output_Data!$AU18</f>
        <v>0.96028211916264783</v>
      </c>
      <c r="CG438" s="35"/>
      <c r="CH438" s="304">
        <f t="shared" si="1669"/>
        <v>1981</v>
      </c>
      <c r="CI438" s="19">
        <f t="shared" si="1670"/>
        <v>6.6396260499579945E-2</v>
      </c>
      <c r="CJ438" s="19">
        <f t="shared" si="1671"/>
        <v>2.275320669212318E-2</v>
      </c>
      <c r="CK438" s="19">
        <f t="shared" si="1672"/>
        <v>6.4868388706626973E-3</v>
      </c>
      <c r="CL438" s="19">
        <f t="shared" si="1673"/>
        <v>2.1030541502426217E-6</v>
      </c>
      <c r="CM438" s="19">
        <f t="shared" si="1674"/>
        <v>2.1030541502426217E-6</v>
      </c>
      <c r="CN438" s="19">
        <f t="shared" si="1675"/>
        <v>2.1030541502426217E-6</v>
      </c>
      <c r="CO438" s="19">
        <f t="shared" si="1676"/>
        <v>1.9088098392609297E-2</v>
      </c>
      <c r="CP438" s="19">
        <f t="shared" si="1677"/>
        <v>0.12315395037325652</v>
      </c>
      <c r="CQ438" s="19">
        <f t="shared" si="1678"/>
        <v>5.3292248488753281E-3</v>
      </c>
      <c r="CR438" s="19">
        <f t="shared" si="1679"/>
        <v>0.13883226400245827</v>
      </c>
      <c r="CS438" s="19">
        <f t="shared" si="1680"/>
        <v>0.18993931791487723</v>
      </c>
      <c r="CT438" s="19">
        <f t="shared" si="1681"/>
        <v>1.9358828723261213E-2</v>
      </c>
      <c r="CU438" s="19">
        <f t="shared" si="1682"/>
        <v>6.2718891236609231E-2</v>
      </c>
      <c r="CV438" s="19">
        <f t="shared" si="1683"/>
        <v>0.23178242524966239</v>
      </c>
      <c r="CW438" s="19">
        <f t="shared" si="1684"/>
        <v>2.8504004660494724E-2</v>
      </c>
      <c r="CX438" s="19">
        <f t="shared" si="1685"/>
        <v>1.8732485026399334E-2</v>
      </c>
      <c r="CY438" s="19">
        <f t="shared" si="1686"/>
        <v>1.5685419235122389E-2</v>
      </c>
      <c r="CZ438" s="19">
        <f t="shared" si="1629"/>
        <v>1.134646820303757E-2</v>
      </c>
      <c r="DA438" s="19">
        <f t="shared" si="1630"/>
        <v>3.0784752991678953E-2</v>
      </c>
      <c r="DB438" s="19">
        <f t="shared" si="1631"/>
        <v>4.1627839046535636E-3</v>
      </c>
      <c r="DC438" s="19">
        <f t="shared" si="1632"/>
        <v>4.9384700121875161E-3</v>
      </c>
      <c r="DD438" s="19"/>
      <c r="DE438" s="19"/>
      <c r="DF438" s="19">
        <f t="shared" si="1730"/>
        <v>6.6577176933822702E-2</v>
      </c>
      <c r="DG438" s="19">
        <f t="shared" si="1687"/>
        <v>2.2567645174384459E-2</v>
      </c>
      <c r="DH438" s="19">
        <f t="shared" si="1687"/>
        <v>6.4164135028507438E-3</v>
      </c>
      <c r="DI438" s="19">
        <f t="shared" si="1687"/>
        <v>2.0733048813003786E-6</v>
      </c>
      <c r="DJ438" s="19">
        <f t="shared" si="1687"/>
        <v>2.0733048813003786E-6</v>
      </c>
      <c r="DK438" s="19">
        <f t="shared" si="1687"/>
        <v>2.0733048813003786E-6</v>
      </c>
      <c r="DL438" s="19">
        <f t="shared" si="1687"/>
        <v>1.8893396562735639E-2</v>
      </c>
      <c r="DM438" s="19">
        <f t="shared" si="1687"/>
        <v>0.11971117611246705</v>
      </c>
      <c r="DN438" s="19">
        <f t="shared" si="1687"/>
        <v>5.1052556605948951E-3</v>
      </c>
      <c r="DO438" s="19">
        <f t="shared" si="1687"/>
        <v>0.14779322215900589</v>
      </c>
      <c r="DP438" s="19">
        <f t="shared" si="1687"/>
        <v>0.18915740260421229</v>
      </c>
      <c r="DQ438" s="19">
        <f t="shared" si="1687"/>
        <v>1.888779135410321E-2</v>
      </c>
      <c r="DR438" s="19">
        <f t="shared" si="1687"/>
        <v>6.302549372672285E-2</v>
      </c>
      <c r="DS438" s="19">
        <f t="shared" si="1687"/>
        <v>0.22864701877629773</v>
      </c>
      <c r="DT438" s="19">
        <f t="shared" si="1687"/>
        <v>2.8355630857645819E-2</v>
      </c>
      <c r="DU438" s="19">
        <f t="shared" si="1687"/>
        <v>1.8482263206029245E-2</v>
      </c>
      <c r="DV438" s="19">
        <f t="shared" si="1687"/>
        <v>1.5102433894347655E-2</v>
      </c>
      <c r="DW438" s="19">
        <f t="shared" si="1688"/>
        <v>1.1321668505475667E-2</v>
      </c>
      <c r="DX438" s="19">
        <f t="shared" si="1689"/>
        <v>3.0649683919312436E-2</v>
      </c>
      <c r="DY438" s="19">
        <f t="shared" si="1690"/>
        <v>4.1279053472527008E-3</v>
      </c>
      <c r="DZ438" s="19">
        <f t="shared" si="1691"/>
        <v>4.9176157508471798E-3</v>
      </c>
      <c r="EA438" s="19">
        <f t="shared" si="1692"/>
        <v>0.99974541396275196</v>
      </c>
      <c r="EB438" s="19"/>
      <c r="EC438" s="19">
        <f t="shared" si="1731"/>
        <v>6.6594130869704796E-2</v>
      </c>
      <c r="ED438" s="19">
        <f t="shared" si="1693"/>
        <v>2.2573392044812395E-2</v>
      </c>
      <c r="EE438" s="19">
        <f t="shared" si="1693"/>
        <v>6.41804744811743E-3</v>
      </c>
      <c r="EF438" s="19">
        <f t="shared" si="1693"/>
        <v>2.0738328501876228E-6</v>
      </c>
      <c r="EG438" s="19">
        <f t="shared" si="1693"/>
        <v>2.0738328501876228E-6</v>
      </c>
      <c r="EH438" s="19">
        <f t="shared" si="1693"/>
        <v>2.0738328501876228E-6</v>
      </c>
      <c r="EI438" s="19">
        <f t="shared" si="1693"/>
        <v>1.8898207782566092E-2</v>
      </c>
      <c r="EJ438" s="19">
        <f t="shared" si="1693"/>
        <v>0.11974166066734986</v>
      </c>
      <c r="EK438" s="19">
        <f t="shared" si="1693"/>
        <v>5.1065557183792238E-3</v>
      </c>
      <c r="EL438" s="19">
        <f t="shared" si="1693"/>
        <v>0.14783085783128413</v>
      </c>
      <c r="EM438" s="19">
        <f t="shared" si="1693"/>
        <v>0.18920557170093688</v>
      </c>
      <c r="EN438" s="19">
        <f t="shared" si="1693"/>
        <v>1.889260114656242E-2</v>
      </c>
      <c r="EO438" s="19">
        <f t="shared" si="1693"/>
        <v>6.30415432233941E-2</v>
      </c>
      <c r="EP438" s="19">
        <f t="shared" si="1693"/>
        <v>0.22870524393804975</v>
      </c>
      <c r="EQ438" s="19">
        <f t="shared" si="1693"/>
        <v>2.8362851643650829E-2</v>
      </c>
      <c r="ER438" s="19">
        <f t="shared" si="1693"/>
        <v>1.848696973039363E-2</v>
      </c>
      <c r="ES438" s="19">
        <f t="shared" si="1693"/>
        <v>1.5106279742244794E-2</v>
      </c>
      <c r="ET438" s="19">
        <f t="shared" si="1694"/>
        <v>1.1324551578185568E-2</v>
      </c>
      <c r="EU438" s="19">
        <f t="shared" si="1695"/>
        <v>3.0657488887920387E-2</v>
      </c>
      <c r="EV438" s="19">
        <f t="shared" si="1696"/>
        <v>4.1289565219315887E-3</v>
      </c>
      <c r="EW438" s="19">
        <f t="shared" si="1697"/>
        <v>4.9188680259656566E-3</v>
      </c>
      <c r="EZ438" s="304">
        <f t="shared" si="1732"/>
        <v>-5.2572021355378119E-2</v>
      </c>
      <c r="FA438" s="304">
        <f t="shared" si="1698"/>
        <v>2.2107131707830022E-2</v>
      </c>
      <c r="FB438" s="304">
        <f t="shared" si="1698"/>
        <v>-8.7596526323489646E-3</v>
      </c>
      <c r="FC438" s="304">
        <f t="shared" si="1698"/>
        <v>-1.8570821239816179E-2</v>
      </c>
      <c r="FD438" s="304">
        <f t="shared" si="1698"/>
        <v>3.4268522349237815E-2</v>
      </c>
      <c r="FE438" s="304">
        <f t="shared" si="1698"/>
        <v>-2.0700733713818276E-3</v>
      </c>
      <c r="FF438" s="304">
        <f t="shared" si="1698"/>
        <v>2.6365772551824253E-3</v>
      </c>
      <c r="FG438" s="304">
        <f t="shared" si="1698"/>
        <v>2.2108309448802536E-2</v>
      </c>
      <c r="FH438" s="304">
        <f t="shared" si="1698"/>
        <v>3.4823939662819769E-2</v>
      </c>
      <c r="FI438" s="304">
        <f t="shared" si="1698"/>
        <v>-0.11010475233421631</v>
      </c>
      <c r="FJ438" s="304">
        <f t="shared" si="1698"/>
        <v>-2.1352116628812218E-2</v>
      </c>
      <c r="FK438" s="304">
        <f t="shared" si="1698"/>
        <v>-2.2237359308035415E-2</v>
      </c>
      <c r="FL438" s="304">
        <f t="shared" si="1698"/>
        <v>4.0896103897993877E-3</v>
      </c>
      <c r="FM438" s="304">
        <f t="shared" si="1698"/>
        <v>9.8587370034550073E-4</v>
      </c>
      <c r="FN438" s="304">
        <f t="shared" si="1698"/>
        <v>-9.7269272722181818E-3</v>
      </c>
      <c r="FO438" s="304">
        <f t="shared" si="1698"/>
        <v>1.2693685178807527E-3</v>
      </c>
      <c r="FP438" s="304">
        <f t="shared" si="1698"/>
        <v>-4.3659661678219275E-2</v>
      </c>
      <c r="FQ438" s="304">
        <f t="shared" si="1699"/>
        <v>-4.6414747698453138E-3</v>
      </c>
      <c r="FR438" s="304">
        <f t="shared" si="1699"/>
        <v>1.2128621589735473E-3</v>
      </c>
      <c r="FS438" s="304">
        <f t="shared" si="1699"/>
        <v>-5.9068873253505802E-3</v>
      </c>
      <c r="FT438" s="304">
        <f t="shared" si="1699"/>
        <v>-6.4735321586632033E-2</v>
      </c>
      <c r="FV438" s="3"/>
      <c r="FW438" s="19">
        <f t="shared" si="1700"/>
        <v>0.9785269014467548</v>
      </c>
      <c r="FX438" s="19">
        <f t="shared" si="1733"/>
        <v>0.80902865119686407</v>
      </c>
      <c r="FY438" s="19">
        <f t="shared" si="1701"/>
        <v>1.079294617218975</v>
      </c>
      <c r="GA438" s="19">
        <f t="shared" si="1702"/>
        <v>0.95190620767378809</v>
      </c>
      <c r="GB438" s="19">
        <f t="shared" si="1734"/>
        <v>1.1414388707399099</v>
      </c>
      <c r="GC438" s="19">
        <f t="shared" si="1703"/>
        <v>1.2390010605727877</v>
      </c>
      <c r="GE438" s="19">
        <f t="shared" si="1704"/>
        <v>1.0206381109179861</v>
      </c>
      <c r="GF438" s="19">
        <f t="shared" si="1735"/>
        <v>0.83936623297508295</v>
      </c>
      <c r="GG438" s="19">
        <f t="shared" si="1705"/>
        <v>0.95216306971755404</v>
      </c>
      <c r="GI438" s="19" t="e">
        <f>#REF!</f>
        <v>#REF!</v>
      </c>
      <c r="GJ438" s="19" t="e">
        <f t="shared" si="1706"/>
        <v>#REF!</v>
      </c>
      <c r="GK438" s="304">
        <f t="shared" si="1707"/>
        <v>1.0890913035425325</v>
      </c>
      <c r="GM438" s="3">
        <f t="shared" si="1757"/>
        <v>1981</v>
      </c>
      <c r="GN438" s="324">
        <f t="shared" si="1736"/>
        <v>-5.9403455574734984E-3</v>
      </c>
      <c r="GO438" s="324">
        <f t="shared" si="1737"/>
        <v>-1.5707432087748985E-3</v>
      </c>
      <c r="GP438" s="324">
        <f t="shared" si="1738"/>
        <v>-5.7422208141829733E-5</v>
      </c>
      <c r="GQ438" s="324">
        <f t="shared" si="1739"/>
        <v>0</v>
      </c>
      <c r="GR438" s="324">
        <f t="shared" si="1740"/>
        <v>0</v>
      </c>
      <c r="GS438" s="324">
        <f t="shared" si="1741"/>
        <v>0</v>
      </c>
      <c r="GT438" s="324">
        <f t="shared" si="1742"/>
        <v>-7.3751175289648956E-4</v>
      </c>
      <c r="GU438" s="324">
        <f t="shared" si="1743"/>
        <v>-9.9157117489709259E-4</v>
      </c>
      <c r="GV438" s="324">
        <f t="shared" si="1744"/>
        <v>4.6594303257494569E-6</v>
      </c>
      <c r="GW438" s="324">
        <f t="shared" si="1745"/>
        <v>2.0868261729482581E-2</v>
      </c>
      <c r="GX438" s="324">
        <f t="shared" si="1746"/>
        <v>8.4821658079987164E-3</v>
      </c>
      <c r="GY438" s="324">
        <f t="shared" si="1747"/>
        <v>1.409528428626457E-3</v>
      </c>
      <c r="GZ438" s="324">
        <f t="shared" si="1748"/>
        <v>-6.7390881549779201E-3</v>
      </c>
      <c r="HA438" s="324">
        <f t="shared" si="1749"/>
        <v>6.0880742221105892E-3</v>
      </c>
      <c r="HB438" s="324">
        <f t="shared" si="1750"/>
        <v>-6.2105249424106493E-4</v>
      </c>
      <c r="HC438" s="324">
        <f t="shared" si="1751"/>
        <v>-3.9746576209346397E-4</v>
      </c>
      <c r="HD438" s="324">
        <f t="shared" si="1752"/>
        <v>2.1252347758158956E-3</v>
      </c>
      <c r="HE438" s="324">
        <f t="shared" si="1753"/>
        <v>8.1596605958601448E-5</v>
      </c>
      <c r="HF438" s="324">
        <f t="shared" si="1754"/>
        <v>-2.1329197612888874E-3</v>
      </c>
      <c r="HG438" s="324">
        <f t="shared" si="1755"/>
        <v>-1.416005622901759E-4</v>
      </c>
      <c r="HH438" s="324">
        <f t="shared" si="1756"/>
        <v>6.9823026669819509E-4</v>
      </c>
      <c r="HI438" s="3">
        <f t="shared" si="1758"/>
        <v>2.0428030629941467E-2</v>
      </c>
      <c r="HK438" s="304">
        <f t="shared" si="1759"/>
        <v>1.0206381109179861</v>
      </c>
    </row>
    <row r="439" spans="1:219" s="304" customFormat="1" x14ac:dyDescent="0.2">
      <c r="A439" s="316" t="s">
        <v>537</v>
      </c>
      <c r="B439" s="1">
        <f t="shared" si="1633"/>
        <v>1982</v>
      </c>
      <c r="C439" s="60">
        <f>Conversion_factors!$M44*C291+C372</f>
        <v>1423.3443737688981</v>
      </c>
      <c r="D439" s="60">
        <f>Conversion_factors!$M44*D291+D372</f>
        <v>426.37355301489686</v>
      </c>
      <c r="E439" s="60">
        <f>Conversion_factors!$M44*E291+E372</f>
        <v>123.73675196857219</v>
      </c>
      <c r="F439" s="60">
        <f>Conversion_factors!$M44*F291+F372</f>
        <v>4.2829220060061658E-2</v>
      </c>
      <c r="G439" s="60">
        <f>Conversion_factors!$M44*G291+G372</f>
        <v>4.2829220060061658E-2</v>
      </c>
      <c r="H439" s="60">
        <f>Conversion_factors!$M44*H291+H372</f>
        <v>4.2829220060061658E-2</v>
      </c>
      <c r="I439" s="60">
        <f>Conversion_factors!$M44*I291+I372</f>
        <v>358.99830527552029</v>
      </c>
      <c r="J439" s="60">
        <f>Conversion_factors!$M44*J291+J372</f>
        <v>2390.4114747507133</v>
      </c>
      <c r="K439" s="60">
        <f>Conversion_factors!$M44*K291+K372</f>
        <v>111.92913880861124</v>
      </c>
      <c r="L439" s="60">
        <f>Conversion_factors!$M44*L291+L372</f>
        <v>2823.949982079766</v>
      </c>
      <c r="M439" s="60">
        <f>Conversion_factors!$M44*M291+M372</f>
        <v>3487.6860659800313</v>
      </c>
      <c r="N439" s="60">
        <f>Conversion_factors!$M44*N291+N372</f>
        <v>473.52919289518525</v>
      </c>
      <c r="O439" s="60">
        <f>Conversion_factors!$M44*O291+O372</f>
        <v>1097.8843390939335</v>
      </c>
      <c r="P439" s="60">
        <f>Conversion_factors!$M44*P291+P372</f>
        <v>3282.8131599247326</v>
      </c>
      <c r="Q439" s="60">
        <f>Conversion_factors!$M44*Q291+Q372</f>
        <v>577.75410860259353</v>
      </c>
      <c r="R439" s="60">
        <f>Conversion_factors!$M44*R291+R372</f>
        <v>362.92675037125355</v>
      </c>
      <c r="S439" s="60">
        <f>Conversion_factors!$M44*S291+S372</f>
        <v>343.64693320618659</v>
      </c>
      <c r="T439" s="60">
        <f>Conversion_factors!$M44*T291+T372</f>
        <v>229.9554499860904</v>
      </c>
      <c r="U439" s="60">
        <f>Conversion_factors!$M44*U291+U372</f>
        <v>591.88794270209542</v>
      </c>
      <c r="V439" s="60">
        <f>Conversion_factors!$M44*V291+V372</f>
        <v>80.488377314439788</v>
      </c>
      <c r="W439" s="60">
        <f>Conversion_factors!$M44*W291+W372</f>
        <v>98.023014956916526</v>
      </c>
      <c r="X439" s="124">
        <f t="shared" si="1634"/>
        <v>18285.467402360613</v>
      </c>
      <c r="Z439" s="19">
        <f t="shared" si="1635"/>
        <v>2.1943820871158493</v>
      </c>
      <c r="AA439" s="19">
        <f t="shared" si="1636"/>
        <v>5.5043040723683871</v>
      </c>
      <c r="AB439" s="19">
        <f t="shared" si="1637"/>
        <v>1.4395240915620298</v>
      </c>
      <c r="AC439" s="19">
        <f t="shared" si="1638"/>
        <v>6.603017164151295E-5</v>
      </c>
      <c r="AD439" s="19">
        <f t="shared" si="1639"/>
        <v>5.5290730094772697E-4</v>
      </c>
      <c r="AE439" s="19">
        <f t="shared" si="1640"/>
        <v>4.9826501114987975E-4</v>
      </c>
      <c r="AF439" s="19">
        <f t="shared" si="1641"/>
        <v>5.9032029431634303</v>
      </c>
      <c r="AG439" s="19">
        <f t="shared" si="1642"/>
        <v>14.368222599258614</v>
      </c>
      <c r="AH439" s="19">
        <f t="shared" si="1643"/>
        <v>1.4577313662672133</v>
      </c>
      <c r="AI439" s="19">
        <f t="shared" si="1644"/>
        <v>4.1531608380749434</v>
      </c>
      <c r="AJ439" s="19">
        <f t="shared" si="1645"/>
        <v>8.2516154393651</v>
      </c>
      <c r="AK439" s="19">
        <f t="shared" si="1646"/>
        <v>4.3775219116555162</v>
      </c>
      <c r="AL439" s="19">
        <f t="shared" si="1647"/>
        <v>13.556373783644554</v>
      </c>
      <c r="AM439" s="19">
        <f t="shared" si="1648"/>
        <v>14.784284066222835</v>
      </c>
      <c r="AN439" s="19">
        <f t="shared" si="1649"/>
        <v>2.2906017532253879</v>
      </c>
      <c r="AO439" s="19">
        <f t="shared" si="1650"/>
        <v>1.4820333979988582</v>
      </c>
      <c r="AP439" s="19">
        <f t="shared" si="1651"/>
        <v>11.012597308115289</v>
      </c>
      <c r="AQ439" s="19">
        <f t="shared" si="1652"/>
        <v>2.3790538679528876</v>
      </c>
      <c r="AR439" s="19">
        <f t="shared" si="1653"/>
        <v>1.58423390072632</v>
      </c>
      <c r="AS439" s="19">
        <f t="shared" si="1654"/>
        <v>1.5781526788039659</v>
      </c>
      <c r="AT439" s="19">
        <f t="shared" si="1655"/>
        <v>1.3284293371871947</v>
      </c>
      <c r="AU439" s="19">
        <f t="shared" si="1656"/>
        <v>23.977370595828653</v>
      </c>
      <c r="AV439" s="19">
        <f t="shared" si="1657"/>
        <v>13.614982469444181</v>
      </c>
      <c r="AW439" s="19">
        <f t="shared" si="1658"/>
        <v>8.5611719579566081</v>
      </c>
      <c r="AX439" s="249">
        <f t="shared" si="1708"/>
        <v>1.1093077614718641</v>
      </c>
      <c r="AY439" s="249">
        <f t="shared" si="1709"/>
        <v>1.0589534769642555</v>
      </c>
      <c r="AZ439" s="249">
        <f t="shared" si="1710"/>
        <v>1.0885455170548339</v>
      </c>
      <c r="BA439" s="249">
        <f t="shared" si="1711"/>
        <v>1.0434128014586039</v>
      </c>
      <c r="BB439" s="249">
        <f t="shared" si="1712"/>
        <v>1.094296298768481</v>
      </c>
      <c r="BC439" s="249">
        <f t="shared" si="1713"/>
        <v>0.9827143045037775</v>
      </c>
      <c r="BD439" s="249">
        <f t="shared" si="1714"/>
        <v>1.047598280892686</v>
      </c>
      <c r="BE439" s="249">
        <f t="shared" si="1715"/>
        <v>1.0096115019793308</v>
      </c>
      <c r="BF439" s="249">
        <f t="shared" si="1716"/>
        <v>1.0127675153936495</v>
      </c>
      <c r="BG439" s="249">
        <f t="shared" si="1717"/>
        <v>0.92791498772298753</v>
      </c>
      <c r="BH439" s="249">
        <f t="shared" si="1718"/>
        <v>1.2432926127547141</v>
      </c>
      <c r="BI439" s="249">
        <f t="shared" si="1719"/>
        <v>1.2996771632857773</v>
      </c>
      <c r="BJ439" s="249">
        <f t="shared" si="1720"/>
        <v>1.0991391306033989</v>
      </c>
      <c r="BK439" s="249">
        <f t="shared" si="1721"/>
        <v>0.95907704041216457</v>
      </c>
      <c r="BL439" s="249">
        <f t="shared" si="1722"/>
        <v>1.0859350137863253</v>
      </c>
      <c r="BM439" s="249">
        <f t="shared" si="1723"/>
        <v>1.1154250519949265</v>
      </c>
      <c r="BN439" s="249">
        <f t="shared" si="1724"/>
        <v>1.2293808771874237</v>
      </c>
      <c r="BO439" s="249">
        <f t="shared" si="1725"/>
        <v>1.1744722781055905</v>
      </c>
      <c r="BP439" s="249">
        <f t="shared" si="1726"/>
        <v>1.1740268029135301</v>
      </c>
      <c r="BQ439" s="249">
        <f t="shared" si="1727"/>
        <v>1.0632535890295796</v>
      </c>
      <c r="BR439" s="249">
        <f t="shared" si="1728"/>
        <v>1.0313900465548329</v>
      </c>
      <c r="BS439" s="249">
        <f t="shared" si="1729"/>
        <v>1.2051257236357937</v>
      </c>
      <c r="BU439" s="3"/>
      <c r="BV439" s="9">
        <f t="shared" si="1660"/>
        <v>0.8114248221279039</v>
      </c>
      <c r="BW439" s="9">
        <f t="shared" si="1661"/>
        <v>1.2051257236357937</v>
      </c>
      <c r="BX439" s="9">
        <f t="shared" si="1662"/>
        <v>1.1667931993294784</v>
      </c>
      <c r="BY439" s="9">
        <f t="shared" si="1663"/>
        <v>0.96995353562266418</v>
      </c>
      <c r="BZ439" s="9">
        <f t="shared" si="1664"/>
        <v>1.0648468658385479</v>
      </c>
      <c r="CA439" s="9">
        <f t="shared" si="1665"/>
        <v>0.97786807018357547</v>
      </c>
      <c r="CB439" s="9">
        <f t="shared" si="1666"/>
        <v>0.97786892594293551</v>
      </c>
      <c r="CC439" s="9"/>
      <c r="CD439" s="9">
        <f t="shared" si="1667"/>
        <v>1.1317351890301075</v>
      </c>
      <c r="CE439" s="9">
        <f t="shared" si="1668"/>
        <v>1.2051246689979065</v>
      </c>
      <c r="CF439" s="304">
        <f>BY439/BEA_Output_Data!$AU19</f>
        <v>0.97210763778740839</v>
      </c>
      <c r="CG439" s="35"/>
      <c r="CH439" s="304">
        <f t="shared" si="1669"/>
        <v>1982</v>
      </c>
      <c r="CI439" s="19">
        <f t="shared" si="1670"/>
        <v>7.7840196394714387E-2</v>
      </c>
      <c r="CJ439" s="19">
        <f t="shared" si="1671"/>
        <v>2.3317618501775512E-2</v>
      </c>
      <c r="CK439" s="19">
        <f t="shared" si="1672"/>
        <v>6.7669449867383789E-3</v>
      </c>
      <c r="CL439" s="19">
        <f t="shared" si="1673"/>
        <v>2.3422545958290629E-6</v>
      </c>
      <c r="CM439" s="19">
        <f t="shared" si="1674"/>
        <v>2.3422545958290629E-6</v>
      </c>
      <c r="CN439" s="19">
        <f t="shared" si="1675"/>
        <v>2.3422545958290629E-6</v>
      </c>
      <c r="CO439" s="19">
        <f t="shared" si="1676"/>
        <v>1.9632984893193074E-2</v>
      </c>
      <c r="CP439" s="19">
        <f t="shared" si="1677"/>
        <v>0.13072739253261398</v>
      </c>
      <c r="CQ439" s="19">
        <f t="shared" si="1678"/>
        <v>6.1212074236703098E-3</v>
      </c>
      <c r="CR439" s="19">
        <f t="shared" si="1679"/>
        <v>0.1544368497638294</v>
      </c>
      <c r="CS439" s="19">
        <f t="shared" si="1680"/>
        <v>0.19073540693467747</v>
      </c>
      <c r="CT439" s="19">
        <f t="shared" si="1681"/>
        <v>2.5896477376020133E-2</v>
      </c>
      <c r="CU439" s="19">
        <f t="shared" si="1682"/>
        <v>6.0041360438628934E-2</v>
      </c>
      <c r="CV439" s="19">
        <f t="shared" si="1683"/>
        <v>0.17953126861285093</v>
      </c>
      <c r="CW439" s="19">
        <f t="shared" si="1684"/>
        <v>3.1596354410279213E-2</v>
      </c>
      <c r="CX439" s="19">
        <f t="shared" si="1685"/>
        <v>1.984782463501045E-2</v>
      </c>
      <c r="CY439" s="19">
        <f t="shared" si="1686"/>
        <v>1.8793445398164802E-2</v>
      </c>
      <c r="CZ439" s="19">
        <f t="shared" si="1629"/>
        <v>1.2575858463229858E-2</v>
      </c>
      <c r="DA439" s="19">
        <f t="shared" si="1630"/>
        <v>3.2369308898589272E-2</v>
      </c>
      <c r="DB439" s="19">
        <f t="shared" si="1631"/>
        <v>4.4017675645550581E-3</v>
      </c>
      <c r="DC439" s="19">
        <f t="shared" si="1632"/>
        <v>5.3607060076715334E-3</v>
      </c>
      <c r="DD439" s="19"/>
      <c r="DE439" s="19"/>
      <c r="DF439" s="19">
        <f t="shared" si="1730"/>
        <v>7.1966643743371209E-2</v>
      </c>
      <c r="DG439" s="19">
        <f t="shared" si="1687"/>
        <v>2.3034260119793162E-2</v>
      </c>
      <c r="DH439" s="19">
        <f t="shared" si="1687"/>
        <v>6.6259051817672858E-3</v>
      </c>
      <c r="DI439" s="19">
        <f t="shared" si="1687"/>
        <v>2.2205074993217725E-6</v>
      </c>
      <c r="DJ439" s="19">
        <f t="shared" si="1687"/>
        <v>2.2205074993217725E-6</v>
      </c>
      <c r="DK439" s="19">
        <f t="shared" si="1687"/>
        <v>2.2205074993217725E-6</v>
      </c>
      <c r="DL439" s="19">
        <f t="shared" si="1687"/>
        <v>1.9359263626924673E-2</v>
      </c>
      <c r="DM439" s="19">
        <f t="shared" si="1687"/>
        <v>0.1269030090798158</v>
      </c>
      <c r="DN439" s="19">
        <f t="shared" si="1687"/>
        <v>5.7160747260793692E-3</v>
      </c>
      <c r="DO439" s="19">
        <f t="shared" si="1687"/>
        <v>0.14649606792049108</v>
      </c>
      <c r="DP439" s="19">
        <f t="shared" si="1687"/>
        <v>0.19033708495321616</v>
      </c>
      <c r="DQ439" s="19">
        <f t="shared" si="1687"/>
        <v>2.2469360956371226E-2</v>
      </c>
      <c r="DR439" s="19">
        <f t="shared" si="1687"/>
        <v>6.1370391306587162E-2</v>
      </c>
      <c r="DS439" s="19">
        <f t="shared" si="1687"/>
        <v>0.20454575949022066</v>
      </c>
      <c r="DT439" s="19">
        <f t="shared" si="1687"/>
        <v>3.0023642291363523E-2</v>
      </c>
      <c r="DU439" s="19">
        <f t="shared" si="1687"/>
        <v>1.9284779637066696E-2</v>
      </c>
      <c r="DV439" s="19">
        <f t="shared" si="1687"/>
        <v>1.7192636268050707E-2</v>
      </c>
      <c r="DW439" s="19">
        <f t="shared" si="1688"/>
        <v>1.195062599182144E-2</v>
      </c>
      <c r="DX439" s="19">
        <f t="shared" si="1689"/>
        <v>3.1570403662093023E-2</v>
      </c>
      <c r="DY439" s="19">
        <f t="shared" si="1690"/>
        <v>4.2811640777686878E-3</v>
      </c>
      <c r="DZ439" s="19">
        <f t="shared" si="1691"/>
        <v>5.1467016428881594E-3</v>
      </c>
      <c r="EA439" s="19">
        <f t="shared" si="1692"/>
        <v>0.99828043619818796</v>
      </c>
      <c r="EB439" s="19"/>
      <c r="EC439" s="19">
        <f t="shared" si="1731"/>
        <v>7.2090608143585533E-2</v>
      </c>
      <c r="ED439" s="19">
        <f t="shared" si="1693"/>
        <v>2.3073937227014018E-2</v>
      </c>
      <c r="EE439" s="19">
        <f t="shared" si="1693"/>
        <v>6.6373184743568885E-3</v>
      </c>
      <c r="EF439" s="19">
        <f t="shared" si="1693"/>
        <v>2.2243323807669377E-6</v>
      </c>
      <c r="EG439" s="19">
        <f t="shared" si="1693"/>
        <v>2.2243323807669377E-6</v>
      </c>
      <c r="EH439" s="19">
        <f t="shared" si="1693"/>
        <v>2.2243323807669377E-6</v>
      </c>
      <c r="EI439" s="19">
        <f t="shared" si="1693"/>
        <v>1.9392610457890706E-2</v>
      </c>
      <c r="EJ439" s="19">
        <f t="shared" si="1693"/>
        <v>0.12712160278639562</v>
      </c>
      <c r="EK439" s="19">
        <f t="shared" si="1693"/>
        <v>5.7259208122401395E-3</v>
      </c>
      <c r="EL439" s="19">
        <f t="shared" si="1693"/>
        <v>0.14674841117632331</v>
      </c>
      <c r="EM439" s="19">
        <f t="shared" si="1693"/>
        <v>0.19066494549175825</v>
      </c>
      <c r="EN439" s="19">
        <f t="shared" si="1693"/>
        <v>2.2508065010211617E-2</v>
      </c>
      <c r="EO439" s="19">
        <f t="shared" si="1693"/>
        <v>6.1476103388650741E-2</v>
      </c>
      <c r="EP439" s="19">
        <f t="shared" si="1693"/>
        <v>0.2048980948371629</v>
      </c>
      <c r="EQ439" s="19">
        <f t="shared" si="1693"/>
        <v>3.007535878966474E-2</v>
      </c>
      <c r="ER439" s="19">
        <f t="shared" si="1693"/>
        <v>1.9317998167438896E-2</v>
      </c>
      <c r="ES439" s="19">
        <f t="shared" si="1693"/>
        <v>1.7222251027503323E-2</v>
      </c>
      <c r="ET439" s="19">
        <f t="shared" si="1694"/>
        <v>1.1971211253356557E-2</v>
      </c>
      <c r="EU439" s="19">
        <f t="shared" si="1695"/>
        <v>3.1624784496753745E-2</v>
      </c>
      <c r="EV439" s="19">
        <f t="shared" si="1696"/>
        <v>4.288538493324486E-3</v>
      </c>
      <c r="EW439" s="19">
        <f t="shared" si="1697"/>
        <v>5.1555669692262586E-3</v>
      </c>
      <c r="EZ439" s="304">
        <f t="shared" si="1732"/>
        <v>2.8451491782919437E-2</v>
      </c>
      <c r="FA439" s="304">
        <f t="shared" si="1698"/>
        <v>-2.6759515895698437E-3</v>
      </c>
      <c r="FB439" s="304">
        <f t="shared" si="1698"/>
        <v>-7.1537708846937914E-2</v>
      </c>
      <c r="FC439" s="304">
        <f t="shared" si="1698"/>
        <v>-2.2842409473486178E-2</v>
      </c>
      <c r="FD439" s="304">
        <f t="shared" si="1698"/>
        <v>8.0544226227786231E-2</v>
      </c>
      <c r="FE439" s="304">
        <f t="shared" si="1698"/>
        <v>-6.0887787542475893E-3</v>
      </c>
      <c r="FF439" s="304">
        <f t="shared" si="1698"/>
        <v>1.9753904662094351E-2</v>
      </c>
      <c r="FG439" s="304">
        <f t="shared" si="1698"/>
        <v>-5.2248656400906084E-2</v>
      </c>
      <c r="FH439" s="304">
        <f t="shared" si="1698"/>
        <v>-3.4167230950730126E-2</v>
      </c>
      <c r="FI439" s="304">
        <f t="shared" si="1698"/>
        <v>2.2178014758622317E-2</v>
      </c>
      <c r="FJ439" s="304">
        <f t="shared" si="1698"/>
        <v>-3.0426110892243365E-2</v>
      </c>
      <c r="FK439" s="304">
        <f t="shared" si="1698"/>
        <v>0.18597283217170715</v>
      </c>
      <c r="FL439" s="304">
        <f t="shared" si="1698"/>
        <v>-4.5273593479458737E-2</v>
      </c>
      <c r="FM439" s="304">
        <f t="shared" si="1698"/>
        <v>-6.8468435795566385E-2</v>
      </c>
      <c r="FN439" s="304">
        <f t="shared" si="1698"/>
        <v>8.573742133481374E-2</v>
      </c>
      <c r="FO439" s="304">
        <f t="shared" si="1698"/>
        <v>0.10739358337563949</v>
      </c>
      <c r="FP439" s="304">
        <f t="shared" si="1698"/>
        <v>-4.2981820408909566E-3</v>
      </c>
      <c r="FQ439" s="304">
        <f t="shared" si="1699"/>
        <v>8.4984913693977163E-2</v>
      </c>
      <c r="FR439" s="304">
        <f t="shared" si="1699"/>
        <v>3.98241551275096E-2</v>
      </c>
      <c r="FS439" s="304">
        <f t="shared" si="1699"/>
        <v>-3.4762476987120583E-3</v>
      </c>
      <c r="FT439" s="304">
        <f t="shared" si="1699"/>
        <v>-3.9745507648555251E-2</v>
      </c>
      <c r="FV439" s="3"/>
      <c r="FW439" s="19">
        <f t="shared" si="1700"/>
        <v>0.98661370940804394</v>
      </c>
      <c r="FX439" s="19">
        <f t="shared" si="1733"/>
        <v>0.79819875857472455</v>
      </c>
      <c r="FY439" s="19">
        <f t="shared" si="1701"/>
        <v>1.0648468658385479</v>
      </c>
      <c r="GA439" s="19">
        <f t="shared" si="1702"/>
        <v>0.94172090441155265</v>
      </c>
      <c r="GB439" s="19">
        <f t="shared" si="1734"/>
        <v>1.0749168456836893</v>
      </c>
      <c r="GC439" s="19">
        <f t="shared" si="1703"/>
        <v>1.1667931993294784</v>
      </c>
      <c r="GE439" s="19">
        <f t="shared" si="1704"/>
        <v>1.0186842637263673</v>
      </c>
      <c r="GF439" s="19">
        <f t="shared" si="1735"/>
        <v>0.85504917303499683</v>
      </c>
      <c r="GG439" s="19">
        <f t="shared" si="1705"/>
        <v>0.96995353562266418</v>
      </c>
      <c r="GI439" s="19" t="e">
        <f>#REF!</f>
        <v>#REF!</v>
      </c>
      <c r="GJ439" s="19" t="e">
        <f t="shared" si="1706"/>
        <v>#REF!</v>
      </c>
      <c r="GK439" s="304">
        <f t="shared" si="1707"/>
        <v>0.97786892594293551</v>
      </c>
      <c r="GM439" s="3">
        <f t="shared" si="1757"/>
        <v>1982</v>
      </c>
      <c r="GN439" s="324">
        <f t="shared" si="1736"/>
        <v>1.0324525935930069E-2</v>
      </c>
      <c r="GO439" s="324">
        <f t="shared" si="1737"/>
        <v>2.7489946326862508E-5</v>
      </c>
      <c r="GP439" s="324">
        <f t="shared" si="1738"/>
        <v>-1.9924254464704144E-4</v>
      </c>
      <c r="GQ439" s="324">
        <f t="shared" si="1739"/>
        <v>0</v>
      </c>
      <c r="GR439" s="324">
        <f t="shared" si="1740"/>
        <v>0</v>
      </c>
      <c r="GS439" s="324">
        <f t="shared" si="1741"/>
        <v>0</v>
      </c>
      <c r="GT439" s="324">
        <f t="shared" si="1742"/>
        <v>-3.6308356750777064E-4</v>
      </c>
      <c r="GU439" s="324">
        <f t="shared" si="1743"/>
        <v>1.0375993918508008E-2</v>
      </c>
      <c r="GV439" s="324">
        <f t="shared" si="1744"/>
        <v>2.7882996782181273E-4</v>
      </c>
      <c r="GW439" s="324">
        <f t="shared" si="1745"/>
        <v>5.4900514601418045E-2</v>
      </c>
      <c r="GX439" s="324">
        <f t="shared" si="1746"/>
        <v>1.2469669533292354E-2</v>
      </c>
      <c r="GY439" s="324">
        <f t="shared" si="1747"/>
        <v>1.1015864108910133E-4</v>
      </c>
      <c r="GZ439" s="324">
        <f t="shared" si="1748"/>
        <v>-9.1486200294340677E-3</v>
      </c>
      <c r="HA439" s="324">
        <f t="shared" si="1749"/>
        <v>-5.500331915590833E-2</v>
      </c>
      <c r="HB439" s="324">
        <f t="shared" si="1750"/>
        <v>-3.1794388480630587E-3</v>
      </c>
      <c r="HC439" s="324">
        <f t="shared" si="1751"/>
        <v>-2.5830505063319754E-3</v>
      </c>
      <c r="HD439" s="324">
        <f t="shared" si="1752"/>
        <v>1.1594955099754754E-3</v>
      </c>
      <c r="HE439" s="324">
        <f t="shared" si="1753"/>
        <v>-1.3939164047207448E-3</v>
      </c>
      <c r="HF439" s="324">
        <f t="shared" si="1754"/>
        <v>8.2779255961118491E-4</v>
      </c>
      <c r="HG439" s="324">
        <f t="shared" si="1755"/>
        <v>-2.3422128987036242E-4</v>
      </c>
      <c r="HH439" s="324">
        <f t="shared" si="1756"/>
        <v>1.4227881996214118E-4</v>
      </c>
      <c r="HI439" s="3">
        <f t="shared" si="1758"/>
        <v>1.8511857087451709E-2</v>
      </c>
      <c r="HK439" s="304">
        <f t="shared" si="1759"/>
        <v>1.0186842637263673</v>
      </c>
    </row>
    <row r="440" spans="1:219" s="304" customFormat="1" x14ac:dyDescent="0.2">
      <c r="A440" s="316" t="s">
        <v>537</v>
      </c>
      <c r="B440" s="1">
        <f t="shared" si="1633"/>
        <v>1983</v>
      </c>
      <c r="C440" s="60">
        <f>Conversion_factors!$M45*C292+C373</f>
        <v>1435.478202369527</v>
      </c>
      <c r="D440" s="60">
        <f>Conversion_factors!$M45*D292+D373</f>
        <v>468.4982420710603</v>
      </c>
      <c r="E440" s="60">
        <f>Conversion_factors!$M45*E292+E373</f>
        <v>126.57254977275565</v>
      </c>
      <c r="F440" s="60">
        <f>Conversion_factors!$M45*F292+F373</f>
        <v>4.2829220060061658E-2</v>
      </c>
      <c r="G440" s="60">
        <f>Conversion_factors!$M45*G292+G373</f>
        <v>4.2829220060061658E-2</v>
      </c>
      <c r="H440" s="60">
        <f>Conversion_factors!$M45*H292+H373</f>
        <v>4.2829220060061658E-2</v>
      </c>
      <c r="I440" s="60">
        <f>Conversion_factors!$M45*I292+I373</f>
        <v>388.15951814469815</v>
      </c>
      <c r="J440" s="60">
        <f>Conversion_factors!$M45*J292+J373</f>
        <v>2574.1666213768367</v>
      </c>
      <c r="K440" s="60">
        <f>Conversion_factors!$M45*K292+K373</f>
        <v>114.58986475639855</v>
      </c>
      <c r="L440" s="60">
        <f>Conversion_factors!$M45*L292+L373</f>
        <v>2843.6197743883636</v>
      </c>
      <c r="M440" s="60">
        <f>Conversion_factors!$M45*M292+M373</f>
        <v>3647.1369849891371</v>
      </c>
      <c r="N440" s="60">
        <f>Conversion_factors!$M45*N292+N373</f>
        <v>494.79928371621611</v>
      </c>
      <c r="O440" s="60">
        <f>Conversion_factors!$M45*O292+O373</f>
        <v>1170.5879003679399</v>
      </c>
      <c r="P440" s="60">
        <f>Conversion_factors!$M45*P292+P373</f>
        <v>3443.2077712288096</v>
      </c>
      <c r="Q440" s="60">
        <f>Conversion_factors!$M45*Q292+Q373</f>
        <v>561.37939681704518</v>
      </c>
      <c r="R440" s="60">
        <f>Conversion_factors!$M45*R292+R373</f>
        <v>339.26960330396804</v>
      </c>
      <c r="S440" s="60">
        <f>Conversion_factors!$M45*S292+S373</f>
        <v>358.30694758321528</v>
      </c>
      <c r="T440" s="60">
        <f>Conversion_factors!$M45*T292+T373</f>
        <v>233.52015010463117</v>
      </c>
      <c r="U440" s="60">
        <f>Conversion_factors!$M45*U292+U373</f>
        <v>643.63716877625052</v>
      </c>
      <c r="V440" s="60">
        <f>Conversion_factors!$M45*V292+V373</f>
        <v>85.932642761114437</v>
      </c>
      <c r="W440" s="60">
        <f>Conversion_factors!$M45*W292+W373</f>
        <v>101.36299641066719</v>
      </c>
      <c r="X440" s="124">
        <f t="shared" si="1634"/>
        <v>19030.354106598817</v>
      </c>
      <c r="Z440" s="19">
        <f t="shared" si="1635"/>
        <v>2.2107681535699903</v>
      </c>
      <c r="AA440" s="19">
        <f t="shared" si="1636"/>
        <v>5.3921276620473542</v>
      </c>
      <c r="AB440" s="19">
        <f t="shared" si="1637"/>
        <v>1.4460048369320671</v>
      </c>
      <c r="AC440" s="19">
        <f t="shared" si="1638"/>
        <v>6.5960928974559901E-5</v>
      </c>
      <c r="AD440" s="19">
        <f t="shared" si="1639"/>
        <v>4.929380763711459E-4</v>
      </c>
      <c r="AE440" s="19">
        <f t="shared" si="1640"/>
        <v>4.8929455462552111E-4</v>
      </c>
      <c r="AF440" s="19">
        <f t="shared" si="1641"/>
        <v>5.8384424402548039</v>
      </c>
      <c r="AG440" s="19">
        <f t="shared" si="1642"/>
        <v>14.630834959120572</v>
      </c>
      <c r="AH440" s="19">
        <f t="shared" si="1643"/>
        <v>1.422890082324763</v>
      </c>
      <c r="AI440" s="19">
        <f t="shared" si="1644"/>
        <v>4.2453168365266922</v>
      </c>
      <c r="AJ440" s="19">
        <f t="shared" si="1645"/>
        <v>7.8025521816057255</v>
      </c>
      <c r="AK440" s="19">
        <f t="shared" si="1646"/>
        <v>4.2163234836472991</v>
      </c>
      <c r="AL440" s="19">
        <f t="shared" si="1647"/>
        <v>13.694242139849766</v>
      </c>
      <c r="AM440" s="19">
        <f t="shared" si="1648"/>
        <v>15.273121015503737</v>
      </c>
      <c r="AN440" s="19">
        <f t="shared" si="1649"/>
        <v>2.2782749766480834</v>
      </c>
      <c r="AO440" s="19">
        <f t="shared" si="1650"/>
        <v>1.5567840455278543</v>
      </c>
      <c r="AP440" s="19">
        <f t="shared" si="1651"/>
        <v>10.358721957051749</v>
      </c>
      <c r="AQ440" s="19">
        <f t="shared" si="1652"/>
        <v>2.3422108656937857</v>
      </c>
      <c r="AR440" s="19">
        <f t="shared" si="1653"/>
        <v>1.5086786497320432</v>
      </c>
      <c r="AS440" s="19">
        <f t="shared" si="1654"/>
        <v>1.556870775549648</v>
      </c>
      <c r="AT440" s="19">
        <f t="shared" si="1655"/>
        <v>1.4092151834784175</v>
      </c>
      <c r="AU440" s="19">
        <f t="shared" si="1656"/>
        <v>22.626522453672337</v>
      </c>
      <c r="AV440" s="19">
        <f t="shared" si="1657"/>
        <v>13.448407793238941</v>
      </c>
      <c r="AW440" s="19">
        <f t="shared" si="1658"/>
        <v>8.6609402113223943</v>
      </c>
      <c r="AX440" s="249">
        <f t="shared" si="1708"/>
        <v>1.1175912736297051</v>
      </c>
      <c r="AY440" s="249">
        <f t="shared" si="1709"/>
        <v>1.037372256490054</v>
      </c>
      <c r="AZ440" s="249">
        <f t="shared" si="1710"/>
        <v>1.0934461549539003</v>
      </c>
      <c r="BA440" s="249">
        <f t="shared" si="1711"/>
        <v>1.042318624610205</v>
      </c>
      <c r="BB440" s="249">
        <f t="shared" si="1712"/>
        <v>0.97560714349474253</v>
      </c>
      <c r="BC440" s="249">
        <f t="shared" si="1713"/>
        <v>0.96502212113317998</v>
      </c>
      <c r="BD440" s="249">
        <f t="shared" si="1714"/>
        <v>1.0361057077641622</v>
      </c>
      <c r="BE440" s="249">
        <f t="shared" si="1715"/>
        <v>1.0280644774428547</v>
      </c>
      <c r="BF440" s="249">
        <f t="shared" si="1716"/>
        <v>0.98856132666226715</v>
      </c>
      <c r="BG440" s="249">
        <f t="shared" si="1717"/>
        <v>0.94850483133992558</v>
      </c>
      <c r="BH440" s="249">
        <f t="shared" si="1718"/>
        <v>1.175631069977491</v>
      </c>
      <c r="BI440" s="249">
        <f t="shared" si="1719"/>
        <v>1.2518176848255966</v>
      </c>
      <c r="BJ440" s="249">
        <f t="shared" si="1720"/>
        <v>1.1103173783852609</v>
      </c>
      <c r="BK440" s="249">
        <f t="shared" si="1721"/>
        <v>0.99078857222935712</v>
      </c>
      <c r="BL440" s="249">
        <f t="shared" si="1722"/>
        <v>1.0800911003807903</v>
      </c>
      <c r="BM440" s="249">
        <f t="shared" si="1723"/>
        <v>1.1716847456153729</v>
      </c>
      <c r="BN440" s="249">
        <f t="shared" si="1724"/>
        <v>1.1563861212573803</v>
      </c>
      <c r="BO440" s="249">
        <f t="shared" si="1725"/>
        <v>1.1562839195407084</v>
      </c>
      <c r="BP440" s="249">
        <f t="shared" si="1726"/>
        <v>1.1180351404907829</v>
      </c>
      <c r="BQ440" s="249">
        <f t="shared" si="1727"/>
        <v>1.0489152678262832</v>
      </c>
      <c r="BR440" s="249">
        <f t="shared" si="1728"/>
        <v>1.0941120261399124</v>
      </c>
      <c r="BS440" s="249">
        <f t="shared" si="1729"/>
        <v>1.1372307958607937</v>
      </c>
      <c r="BU440" s="3"/>
      <c r="BV440" s="9">
        <f t="shared" si="1660"/>
        <v>0.89489655738041052</v>
      </c>
      <c r="BW440" s="9">
        <f t="shared" si="1661"/>
        <v>1.1372307958607937</v>
      </c>
      <c r="BX440" s="9">
        <f t="shared" si="1662"/>
        <v>1.0402921608767532</v>
      </c>
      <c r="BY440" s="9">
        <f t="shared" si="1663"/>
        <v>1.0283152715362167</v>
      </c>
      <c r="BZ440" s="9">
        <f t="shared" si="1664"/>
        <v>1.0630816707248718</v>
      </c>
      <c r="CA440" s="9">
        <f t="shared" si="1665"/>
        <v>1.0177030570524108</v>
      </c>
      <c r="CB440" s="9">
        <f t="shared" si="1666"/>
        <v>1.0177039241628087</v>
      </c>
      <c r="CC440" s="9"/>
      <c r="CD440" s="9">
        <f t="shared" si="1667"/>
        <v>1.0697483158889762</v>
      </c>
      <c r="CE440" s="9">
        <f t="shared" si="1668"/>
        <v>1.1372298269103709</v>
      </c>
      <c r="CF440" s="304">
        <f>BY440/BEA_Output_Data!$AU20</f>
        <v>1.0178100393660103</v>
      </c>
      <c r="CG440" s="35"/>
      <c r="CH440" s="304">
        <f t="shared" si="1669"/>
        <v>1983</v>
      </c>
      <c r="CI440" s="19">
        <f t="shared" si="1670"/>
        <v>7.5430976971246788E-2</v>
      </c>
      <c r="CJ440" s="19">
        <f t="shared" si="1671"/>
        <v>2.4618472123364616E-2</v>
      </c>
      <c r="CK440" s="19">
        <f t="shared" si="1672"/>
        <v>6.6510874712975695E-3</v>
      </c>
      <c r="CL440" s="19">
        <f t="shared" si="1673"/>
        <v>2.2505739945853417E-6</v>
      </c>
      <c r="CM440" s="19">
        <f t="shared" si="1674"/>
        <v>2.2505739945853417E-6</v>
      </c>
      <c r="CN440" s="19">
        <f t="shared" si="1675"/>
        <v>2.2505739945853417E-6</v>
      </c>
      <c r="CO440" s="19">
        <f t="shared" si="1676"/>
        <v>2.0396862610670127E-2</v>
      </c>
      <c r="CP440" s="19">
        <f t="shared" si="1677"/>
        <v>0.13526635431782316</v>
      </c>
      <c r="CQ440" s="19">
        <f t="shared" si="1678"/>
        <v>6.0214257766577376E-3</v>
      </c>
      <c r="CR440" s="19">
        <f t="shared" si="1679"/>
        <v>0.14942547881451834</v>
      </c>
      <c r="CS440" s="19">
        <f t="shared" si="1680"/>
        <v>0.19164840362715502</v>
      </c>
      <c r="CT440" s="19">
        <f t="shared" si="1681"/>
        <v>2.6000529519555466E-2</v>
      </c>
      <c r="CU440" s="19">
        <f t="shared" si="1682"/>
        <v>6.1511619479641524E-2</v>
      </c>
      <c r="CV440" s="19">
        <f t="shared" si="1683"/>
        <v>0.18093240682446732</v>
      </c>
      <c r="CW440" s="19">
        <f t="shared" si="1684"/>
        <v>2.9499156645875844E-2</v>
      </c>
      <c r="CX440" s="19">
        <f t="shared" si="1685"/>
        <v>1.7827813471233599E-2</v>
      </c>
      <c r="CY440" s="19">
        <f t="shared" si="1686"/>
        <v>1.8828180788237229E-2</v>
      </c>
      <c r="CZ440" s="19">
        <f t="shared" si="1629"/>
        <v>1.2270930367168394E-2</v>
      </c>
      <c r="DA440" s="19">
        <f t="shared" si="1630"/>
        <v>3.3821607583910798E-2</v>
      </c>
      <c r="DB440" s="19">
        <f t="shared" si="1631"/>
        <v>4.5155566880028314E-3</v>
      </c>
      <c r="DC440" s="19">
        <f t="shared" si="1632"/>
        <v>5.3263851971897544E-3</v>
      </c>
      <c r="DD440" s="19"/>
      <c r="DE440" s="19"/>
      <c r="DF440" s="19">
        <f t="shared" si="1730"/>
        <v>7.6629274645102843E-2</v>
      </c>
      <c r="DG440" s="19">
        <f t="shared" si="1687"/>
        <v>2.3962160558614165E-2</v>
      </c>
      <c r="DH440" s="19">
        <f t="shared" si="1687"/>
        <v>6.7088494977827302E-3</v>
      </c>
      <c r="DI440" s="19">
        <f t="shared" si="1687"/>
        <v>2.2961092462305808E-6</v>
      </c>
      <c r="DJ440" s="19">
        <f t="shared" si="1687"/>
        <v>2.2961092462305808E-6</v>
      </c>
      <c r="DK440" s="19">
        <f t="shared" si="1687"/>
        <v>2.2961092462305808E-6</v>
      </c>
      <c r="DL440" s="19">
        <f t="shared" si="1687"/>
        <v>2.0012494040616089E-2</v>
      </c>
      <c r="DM440" s="19">
        <f t="shared" si="1687"/>
        <v>0.13298396348884756</v>
      </c>
      <c r="DN440" s="19">
        <f t="shared" si="1687"/>
        <v>6.0711799390268141E-3</v>
      </c>
      <c r="DO440" s="19">
        <f t="shared" si="1687"/>
        <v>0.15191738849981151</v>
      </c>
      <c r="DP440" s="19">
        <f t="shared" si="1687"/>
        <v>0.19119154196174179</v>
      </c>
      <c r="DQ440" s="19">
        <f t="shared" si="1687"/>
        <v>2.5948468677445338E-2</v>
      </c>
      <c r="DR440" s="19">
        <f t="shared" si="1687"/>
        <v>6.0773525893601174E-2</v>
      </c>
      <c r="DS440" s="19">
        <f t="shared" si="1687"/>
        <v>0.18023093000065921</v>
      </c>
      <c r="DT440" s="19">
        <f t="shared" si="1687"/>
        <v>3.0535753497051499E-2</v>
      </c>
      <c r="DU440" s="19">
        <f t="shared" si="1687"/>
        <v>1.8819754427474238E-2</v>
      </c>
      <c r="DV440" s="19">
        <f t="shared" si="1687"/>
        <v>1.8810807748102631E-2</v>
      </c>
      <c r="DW440" s="19">
        <f t="shared" si="1688"/>
        <v>1.2422770693564669E-2</v>
      </c>
      <c r="DX440" s="19">
        <f t="shared" si="1689"/>
        <v>3.3090146731205167E-2</v>
      </c>
      <c r="DY440" s="19">
        <f t="shared" si="1690"/>
        <v>4.4584201155869448E-3</v>
      </c>
      <c r="DZ440" s="19">
        <f t="shared" si="1691"/>
        <v>5.3435272325853397E-3</v>
      </c>
      <c r="EA440" s="19">
        <f t="shared" si="1692"/>
        <v>0.99991784597655853</v>
      </c>
      <c r="EB440" s="19"/>
      <c r="EC440" s="19">
        <f t="shared" si="1731"/>
        <v>7.6635570565563541E-2</v>
      </c>
      <c r="ED440" s="19">
        <f t="shared" si="1693"/>
        <v>2.396412930825511E-2</v>
      </c>
      <c r="EE440" s="19">
        <f t="shared" si="1693"/>
        <v>6.7094007020452847E-3</v>
      </c>
      <c r="EF440" s="19">
        <f t="shared" si="1693"/>
        <v>2.2962978963417853E-6</v>
      </c>
      <c r="EG440" s="19">
        <f t="shared" si="1693"/>
        <v>2.2962978963417853E-6</v>
      </c>
      <c r="EH440" s="19">
        <f t="shared" si="1693"/>
        <v>2.2962978963417853E-6</v>
      </c>
      <c r="EI440" s="19">
        <f t="shared" si="1693"/>
        <v>2.0014138282601717E-2</v>
      </c>
      <c r="EJ440" s="19">
        <f t="shared" si="1693"/>
        <v>0.13299488955412159</v>
      </c>
      <c r="EK440" s="19">
        <f t="shared" si="1693"/>
        <v>6.071678751865324E-3</v>
      </c>
      <c r="EL440" s="19">
        <f t="shared" si="1693"/>
        <v>0.15192987014992526</v>
      </c>
      <c r="EM440" s="19">
        <f t="shared" si="1693"/>
        <v>0.19120725040667388</v>
      </c>
      <c r="EN440" s="19">
        <f t="shared" si="1693"/>
        <v>2.5950600623697299E-2</v>
      </c>
      <c r="EO440" s="19">
        <f t="shared" si="1693"/>
        <v>6.0778519093483516E-2</v>
      </c>
      <c r="EP440" s="19">
        <f t="shared" si="1693"/>
        <v>0.18024573791323695</v>
      </c>
      <c r="EQ440" s="19">
        <f t="shared" si="1693"/>
        <v>3.0538262338171491E-2</v>
      </c>
      <c r="ER440" s="19">
        <f t="shared" si="1693"/>
        <v>1.882130067305093E-2</v>
      </c>
      <c r="ES440" s="19">
        <f t="shared" si="1693"/>
        <v>1.8812353258613228E-2</v>
      </c>
      <c r="ET440" s="19">
        <f t="shared" si="1694"/>
        <v>1.2423791358011128E-2</v>
      </c>
      <c r="EU440" s="19">
        <f t="shared" si="1695"/>
        <v>3.3092865443248534E-2</v>
      </c>
      <c r="EV440" s="19">
        <f t="shared" si="1696"/>
        <v>4.4587864228312468E-3</v>
      </c>
      <c r="EW440" s="19">
        <f t="shared" si="1697"/>
        <v>5.3439662609148092E-3</v>
      </c>
      <c r="EZ440" s="304">
        <f t="shared" si="1732"/>
        <v>7.4395383290207168E-3</v>
      </c>
      <c r="FA440" s="304">
        <f t="shared" si="1698"/>
        <v>-2.0590295286065291E-2</v>
      </c>
      <c r="FB440" s="304">
        <f t="shared" si="1698"/>
        <v>4.4919017813119843E-3</v>
      </c>
      <c r="FC440" s="304">
        <f t="shared" si="1698"/>
        <v>-1.049202150476388E-3</v>
      </c>
      <c r="FD440" s="304">
        <f t="shared" si="1698"/>
        <v>-0.11480679766608816</v>
      </c>
      <c r="FE440" s="304">
        <f t="shared" si="1698"/>
        <v>-1.8167417060375165E-2</v>
      </c>
      <c r="FF440" s="304">
        <f t="shared" si="1698"/>
        <v>-1.1031019500648949E-2</v>
      </c>
      <c r="FG440" s="304">
        <f t="shared" si="1698"/>
        <v>1.8112280963802782E-2</v>
      </c>
      <c r="FH440" s="304">
        <f t="shared" si="1698"/>
        <v>-2.4191296007172944E-2</v>
      </c>
      <c r="FI440" s="304">
        <f t="shared" si="1698"/>
        <v>2.1946762492896638E-2</v>
      </c>
      <c r="FJ440" s="304">
        <f t="shared" si="1698"/>
        <v>-5.5958109063925621E-2</v>
      </c>
      <c r="FK440" s="304">
        <f t="shared" si="1698"/>
        <v>-3.7519254767474898E-2</v>
      </c>
      <c r="FL440" s="304">
        <f t="shared" si="1698"/>
        <v>1.0118636064242145E-2</v>
      </c>
      <c r="FM440" s="304">
        <f t="shared" si="1698"/>
        <v>3.2529757898798403E-2</v>
      </c>
      <c r="FN440" s="304">
        <f t="shared" si="1698"/>
        <v>-5.3959899623849039E-3</v>
      </c>
      <c r="FO440" s="304">
        <f t="shared" si="1698"/>
        <v>4.9207121767627413E-2</v>
      </c>
      <c r="FP440" s="304">
        <f t="shared" si="1698"/>
        <v>-6.1210961371951249E-2</v>
      </c>
      <c r="FQ440" s="304">
        <f t="shared" si="1699"/>
        <v>-1.5607576459552753E-2</v>
      </c>
      <c r="FR440" s="304">
        <f t="shared" si="1699"/>
        <v>-4.8866745760736525E-2</v>
      </c>
      <c r="FS440" s="304">
        <f t="shared" si="1699"/>
        <v>-1.3577078757775916E-2</v>
      </c>
      <c r="FT440" s="304">
        <f t="shared" si="1699"/>
        <v>5.903564708450118E-2</v>
      </c>
      <c r="FV440" s="3"/>
      <c r="FW440" s="19">
        <f t="shared" si="1700"/>
        <v>0.99834230144229608</v>
      </c>
      <c r="FX440" s="19">
        <f t="shared" si="1733"/>
        <v>0.79687558564387417</v>
      </c>
      <c r="FY440" s="19">
        <f t="shared" si="1701"/>
        <v>1.0630816707248718</v>
      </c>
      <c r="GA440" s="19">
        <f t="shared" si="1702"/>
        <v>0.89158229708107517</v>
      </c>
      <c r="GB440" s="19">
        <f t="shared" si="1734"/>
        <v>0.95837683044580724</v>
      </c>
      <c r="GC440" s="19">
        <f t="shared" si="1703"/>
        <v>1.0402921608767532</v>
      </c>
      <c r="GE440" s="19">
        <f t="shared" si="1704"/>
        <v>1.0601696202654565</v>
      </c>
      <c r="GF440" s="19">
        <f t="shared" si="1735"/>
        <v>0.90649715708480516</v>
      </c>
      <c r="GG440" s="19">
        <f t="shared" si="1705"/>
        <v>1.0283152715362167</v>
      </c>
      <c r="GI440" s="19" t="e">
        <f>#REF!</f>
        <v>#REF!</v>
      </c>
      <c r="GJ440" s="19" t="e">
        <f t="shared" si="1706"/>
        <v>#REF!</v>
      </c>
      <c r="GK440" s="304">
        <f t="shared" si="1707"/>
        <v>1.0177039241628087</v>
      </c>
      <c r="GM440" s="3">
        <f t="shared" si="1757"/>
        <v>1983</v>
      </c>
      <c r="GN440" s="324">
        <f t="shared" si="1736"/>
        <v>-3.2938118315063909E-3</v>
      </c>
      <c r="GO440" s="324">
        <f t="shared" si="1737"/>
        <v>1.7482298015996088E-3</v>
      </c>
      <c r="GP440" s="324">
        <f t="shared" si="1738"/>
        <v>-2.68588829920314E-4</v>
      </c>
      <c r="GQ440" s="324">
        <f t="shared" si="1739"/>
        <v>0</v>
      </c>
      <c r="GR440" s="324">
        <f t="shared" si="1740"/>
        <v>0</v>
      </c>
      <c r="GS440" s="324">
        <f t="shared" si="1741"/>
        <v>0</v>
      </c>
      <c r="GT440" s="324">
        <f t="shared" si="1742"/>
        <v>1.5561117002590281E-3</v>
      </c>
      <c r="GU440" s="324">
        <f t="shared" si="1743"/>
        <v>-1.407398746009038E-3</v>
      </c>
      <c r="GV440" s="324">
        <f t="shared" si="1744"/>
        <v>-1.2620173996580561E-4</v>
      </c>
      <c r="GW440" s="324">
        <f t="shared" si="1745"/>
        <v>8.2275490668013512E-2</v>
      </c>
      <c r="GX440" s="324">
        <f t="shared" si="1746"/>
        <v>9.194142692595211E-3</v>
      </c>
      <c r="GY440" s="324">
        <f t="shared" si="1747"/>
        <v>8.4135944834818472E-4</v>
      </c>
      <c r="GZ440" s="324">
        <f t="shared" si="1748"/>
        <v>5.7469219802337669E-3</v>
      </c>
      <c r="HA440" s="324">
        <f t="shared" si="1749"/>
        <v>-3.6478496365847962E-2</v>
      </c>
      <c r="HB440" s="324">
        <f t="shared" si="1750"/>
        <v>-1.7212858742163134E-3</v>
      </c>
      <c r="HC440" s="324">
        <f t="shared" si="1751"/>
        <v>-3.5666390007605205E-3</v>
      </c>
      <c r="HD440" s="324">
        <f t="shared" si="1752"/>
        <v>2.2023657928170455E-3</v>
      </c>
      <c r="HE440" s="324">
        <f t="shared" si="1753"/>
        <v>-1.7724330511620443E-4</v>
      </c>
      <c r="HF440" s="324">
        <f t="shared" si="1754"/>
        <v>2.1437170103174269E-3</v>
      </c>
      <c r="HG440" s="324">
        <f t="shared" si="1755"/>
        <v>2.2997597308053197E-4</v>
      </c>
      <c r="HH440" s="324">
        <f t="shared" si="1756"/>
        <v>-4.6973493328430875E-4</v>
      </c>
      <c r="HI440" s="3">
        <f t="shared" si="1758"/>
        <v>5.8428914440637449E-2</v>
      </c>
      <c r="HK440" s="304">
        <f t="shared" si="1759"/>
        <v>1.0601696202654565</v>
      </c>
    </row>
    <row r="441" spans="1:219" s="304" customFormat="1" x14ac:dyDescent="0.2">
      <c r="A441" s="316" t="s">
        <v>537</v>
      </c>
      <c r="B441" s="1">
        <f t="shared" si="1633"/>
        <v>1984</v>
      </c>
      <c r="C441" s="60">
        <f>Conversion_factors!$M46*C293+C374</f>
        <v>1443.6077231968388</v>
      </c>
      <c r="D441" s="60">
        <f>Conversion_factors!$M46*D293+D374</f>
        <v>471.89092739472773</v>
      </c>
      <c r="E441" s="60">
        <f>Conversion_factors!$M46*E293+E374</f>
        <v>131.78969335485127</v>
      </c>
      <c r="F441" s="60">
        <f>Conversion_factors!$M46*F293+F374</f>
        <v>4.2829220060061658E-2</v>
      </c>
      <c r="G441" s="60">
        <f>Conversion_factors!$M46*G293+G374</f>
        <v>4.2829220060061658E-2</v>
      </c>
      <c r="H441" s="60">
        <f>Conversion_factors!$M46*H293+H374</f>
        <v>4.2829220060061658E-2</v>
      </c>
      <c r="I441" s="60">
        <f>Conversion_factors!$M46*I293+I374</f>
        <v>413.30574934593528</v>
      </c>
      <c r="J441" s="60">
        <f>Conversion_factors!$M46*J293+J374</f>
        <v>2656.0166846449315</v>
      </c>
      <c r="K441" s="60">
        <f>Conversion_factors!$M46*K293+K374</f>
        <v>137.25858589259994</v>
      </c>
      <c r="L441" s="60">
        <f>Conversion_factors!$M46*L293+L374</f>
        <v>2883.0112339366929</v>
      </c>
      <c r="M441" s="60">
        <f>Conversion_factors!$M46*M293+M374</f>
        <v>3842.4861165224611</v>
      </c>
      <c r="N441" s="60">
        <f>Conversion_factors!$M46*N293+N374</f>
        <v>469.20306691615667</v>
      </c>
      <c r="O441" s="60">
        <f>Conversion_factors!$M46*O293+O374</f>
        <v>1204.0468448260731</v>
      </c>
      <c r="P441" s="60">
        <f>Conversion_factors!$M46*P293+P374</f>
        <v>3698.0325753949073</v>
      </c>
      <c r="Q441" s="60">
        <f>Conversion_factors!$M46*Q293+Q374</f>
        <v>584.64954365885001</v>
      </c>
      <c r="R441" s="60">
        <f>Conversion_factors!$M46*R293+R374</f>
        <v>356.92583340242868</v>
      </c>
      <c r="S441" s="60">
        <f>Conversion_factors!$M46*S293+S374</f>
        <v>384.16702356504288</v>
      </c>
      <c r="T441" s="60">
        <f>Conversion_factors!$M46*T293+T374</f>
        <v>240.50566850252167</v>
      </c>
      <c r="U441" s="60">
        <f>Conversion_factors!$M46*U293+U374</f>
        <v>718.52473293197068</v>
      </c>
      <c r="V441" s="60">
        <f>Conversion_factors!$M46*V293+V374</f>
        <v>93.799498303763812</v>
      </c>
      <c r="W441" s="60">
        <f>Conversion_factors!$M46*W293+W374</f>
        <v>104.77214802332756</v>
      </c>
      <c r="X441" s="124">
        <f t="shared" si="1634"/>
        <v>19834.122137474256</v>
      </c>
      <c r="Z441" s="19">
        <f t="shared" si="1635"/>
        <v>2.1918952105811842</v>
      </c>
      <c r="AA441" s="19">
        <f t="shared" si="1636"/>
        <v>5.3559553282142929</v>
      </c>
      <c r="AB441" s="19">
        <f t="shared" si="1637"/>
        <v>1.5073692408355763</v>
      </c>
      <c r="AC441" s="19">
        <f t="shared" si="1638"/>
        <v>6.5029551182150584E-5</v>
      </c>
      <c r="AD441" s="19">
        <f t="shared" si="1639"/>
        <v>4.8611103979133761E-4</v>
      </c>
      <c r="AE441" s="19">
        <f t="shared" si="1640"/>
        <v>4.8986720648696691E-4</v>
      </c>
      <c r="AF441" s="19">
        <f t="shared" si="1641"/>
        <v>5.5782216513416367</v>
      </c>
      <c r="AG441" s="19">
        <f t="shared" si="1642"/>
        <v>14.598999066651734</v>
      </c>
      <c r="AH441" s="19">
        <f t="shared" si="1643"/>
        <v>1.5816343253080891</v>
      </c>
      <c r="AI441" s="19">
        <f t="shared" si="1644"/>
        <v>4.3068049725127242</v>
      </c>
      <c r="AJ441" s="19">
        <f t="shared" si="1645"/>
        <v>7.6042327991968879</v>
      </c>
      <c r="AK441" s="19">
        <f t="shared" si="1646"/>
        <v>3.5662812769510808</v>
      </c>
      <c r="AL441" s="19">
        <f t="shared" si="1647"/>
        <v>13.232979281690984</v>
      </c>
      <c r="AM441" s="19">
        <f t="shared" si="1648"/>
        <v>15.638343837938638</v>
      </c>
      <c r="AN441" s="19">
        <f t="shared" si="1649"/>
        <v>2.2319742596210661</v>
      </c>
      <c r="AO441" s="19">
        <f t="shared" si="1650"/>
        <v>1.4541656680777872</v>
      </c>
      <c r="AP441" s="19">
        <f t="shared" si="1651"/>
        <v>9.23621790779778</v>
      </c>
      <c r="AQ441" s="19">
        <f t="shared" si="1652"/>
        <v>2.1761444932268041</v>
      </c>
      <c r="AR441" s="19">
        <f t="shared" si="1653"/>
        <v>1.5012699584478835</v>
      </c>
      <c r="AS441" s="19">
        <f t="shared" si="1654"/>
        <v>1.5325563728056051</v>
      </c>
      <c r="AT441" s="19">
        <f t="shared" si="1655"/>
        <v>1.3826514372485472</v>
      </c>
      <c r="AU441" s="19">
        <f t="shared" si="1656"/>
        <v>21.733269694900788</v>
      </c>
      <c r="AV441" s="19">
        <f t="shared" si="1657"/>
        <v>13.31357386756633</v>
      </c>
      <c r="AW441" s="19">
        <f t="shared" si="1658"/>
        <v>8.5473578919608073</v>
      </c>
      <c r="AX441" s="249">
        <f t="shared" si="1708"/>
        <v>1.1080505914202474</v>
      </c>
      <c r="AY441" s="249">
        <f t="shared" si="1709"/>
        <v>1.0304131898798494</v>
      </c>
      <c r="AZ441" s="249">
        <f t="shared" si="1710"/>
        <v>1.1398489537451486</v>
      </c>
      <c r="BA441" s="249">
        <f t="shared" si="1711"/>
        <v>1.0276009359016214</v>
      </c>
      <c r="BB441" s="249">
        <f t="shared" si="1712"/>
        <v>0.96209529286799966</v>
      </c>
      <c r="BC441" s="249">
        <f t="shared" si="1713"/>
        <v>0.96615154656573199</v>
      </c>
      <c r="BD441" s="249">
        <f t="shared" si="1714"/>
        <v>0.98992622626189042</v>
      </c>
      <c r="BE441" s="249">
        <f t="shared" si="1715"/>
        <v>1.0258274656628468</v>
      </c>
      <c r="BF441" s="249">
        <f t="shared" si="1716"/>
        <v>1.0988498313000952</v>
      </c>
      <c r="BG441" s="249">
        <f t="shared" si="1717"/>
        <v>0.96224274450368219</v>
      </c>
      <c r="BH441" s="249">
        <f t="shared" si="1718"/>
        <v>1.1457497667433747</v>
      </c>
      <c r="BI441" s="249">
        <f t="shared" si="1719"/>
        <v>1.0588215038206545</v>
      </c>
      <c r="BJ441" s="249">
        <f t="shared" si="1720"/>
        <v>1.0729185824396994</v>
      </c>
      <c r="BK441" s="249">
        <f t="shared" si="1721"/>
        <v>1.0144810839575449</v>
      </c>
      <c r="BL441" s="249">
        <f t="shared" si="1722"/>
        <v>1.0581407243661678</v>
      </c>
      <c r="BM441" s="249">
        <f t="shared" si="1723"/>
        <v>1.0944509200096666</v>
      </c>
      <c r="BN441" s="249">
        <f t="shared" si="1724"/>
        <v>1.0310764441568332</v>
      </c>
      <c r="BO441" s="249">
        <f t="shared" si="1725"/>
        <v>1.0743016015212117</v>
      </c>
      <c r="BP441" s="249">
        <f t="shared" si="1726"/>
        <v>1.1125447882529425</v>
      </c>
      <c r="BQ441" s="249">
        <f t="shared" si="1727"/>
        <v>1.0325338515476585</v>
      </c>
      <c r="BR441" s="249">
        <f t="shared" si="1728"/>
        <v>1.0734879833747111</v>
      </c>
      <c r="BS441" s="249">
        <f t="shared" si="1729"/>
        <v>1.0923350524763416</v>
      </c>
      <c r="BU441" s="3"/>
      <c r="BV441" s="9">
        <f t="shared" si="1660"/>
        <v>0.9710278649197267</v>
      </c>
      <c r="BW441" s="9">
        <f t="shared" si="1661"/>
        <v>1.0923350524763416</v>
      </c>
      <c r="BX441" s="9">
        <f t="shared" si="1662"/>
        <v>1.0289279089150105</v>
      </c>
      <c r="BY441" s="9">
        <f t="shared" si="1663"/>
        <v>1.0097575675725892</v>
      </c>
      <c r="BZ441" s="9">
        <f t="shared" si="1664"/>
        <v>1.0513655440579179</v>
      </c>
      <c r="CA441" s="9">
        <f t="shared" si="1665"/>
        <v>1.0606876120001916</v>
      </c>
      <c r="CB441" s="9">
        <f t="shared" si="1666"/>
        <v>1.0606877737830798</v>
      </c>
      <c r="CC441" s="9"/>
      <c r="CD441" s="9">
        <f t="shared" si="1667"/>
        <v>1.0389677425135715</v>
      </c>
      <c r="CE441" s="9">
        <f t="shared" si="1668"/>
        <v>1.0923348858664079</v>
      </c>
      <c r="CF441" s="304">
        <f>BY441/BEA_Output_Data!$AU21</f>
        <v>0.99778645103721508</v>
      </c>
      <c r="CG441" s="35"/>
      <c r="CH441" s="304">
        <f t="shared" si="1669"/>
        <v>1984</v>
      </c>
      <c r="CI441" s="19">
        <f t="shared" si="1670"/>
        <v>7.2784049285917765E-2</v>
      </c>
      <c r="CJ441" s="19">
        <f t="shared" ref="CJ441:CX441" si="1760">D441/$X441</f>
        <v>2.3791873626871792E-2</v>
      </c>
      <c r="CK441" s="19">
        <f t="shared" si="1760"/>
        <v>6.6445942220881076E-3</v>
      </c>
      <c r="CL441" s="19">
        <f t="shared" si="1760"/>
        <v>2.1593705919124524E-6</v>
      </c>
      <c r="CM441" s="19">
        <f t="shared" si="1760"/>
        <v>2.1593705919124524E-6</v>
      </c>
      <c r="CN441" s="19">
        <f t="shared" si="1760"/>
        <v>2.1593705919124524E-6</v>
      </c>
      <c r="CO441" s="19">
        <f t="shared" si="1760"/>
        <v>2.083811657915741E-2</v>
      </c>
      <c r="CP441" s="19">
        <f t="shared" si="1760"/>
        <v>0.13391148175026604</v>
      </c>
      <c r="CQ441" s="19">
        <f t="shared" si="1760"/>
        <v>6.920325736689192E-3</v>
      </c>
      <c r="CR441" s="19">
        <f t="shared" si="1760"/>
        <v>0.14535612990350502</v>
      </c>
      <c r="CS441" s="19">
        <f t="shared" si="1760"/>
        <v>0.19373109078836076</v>
      </c>
      <c r="CT441" s="19">
        <f t="shared" si="1760"/>
        <v>2.3656356639533457E-2</v>
      </c>
      <c r="CU441" s="19">
        <f t="shared" si="1760"/>
        <v>6.0705829906692328E-2</v>
      </c>
      <c r="CV441" s="19">
        <f t="shared" si="1760"/>
        <v>0.186448008626906</v>
      </c>
      <c r="CW441" s="19">
        <f t="shared" si="1760"/>
        <v>2.9476955904906073E-2</v>
      </c>
      <c r="CX441" s="19">
        <f t="shared" si="1760"/>
        <v>1.7995544795403828E-2</v>
      </c>
      <c r="CY441" s="19">
        <f t="shared" ref="CY441:CY467" si="1761">S441/$X441</f>
        <v>1.9368995557368488E-2</v>
      </c>
      <c r="CZ441" s="19">
        <f t="shared" si="1629"/>
        <v>1.2125853961951476E-2</v>
      </c>
      <c r="DA441" s="19">
        <f t="shared" si="1630"/>
        <v>3.6226696999833545E-2</v>
      </c>
      <c r="DB441" s="19">
        <f t="shared" si="1631"/>
        <v>4.7291983811343294E-3</v>
      </c>
      <c r="DC441" s="19">
        <f t="shared" si="1632"/>
        <v>5.2824192216388965E-3</v>
      </c>
      <c r="DD441" s="19"/>
      <c r="DE441" s="19"/>
      <c r="DF441" s="19">
        <f t="shared" si="1730"/>
        <v>7.4099634010520637E-2</v>
      </c>
      <c r="DG441" s="19">
        <f t="shared" si="1687"/>
        <v>2.4202820353863078E-2</v>
      </c>
      <c r="DH441" s="19">
        <f t="shared" si="1687"/>
        <v>6.647840318171728E-3</v>
      </c>
      <c r="DI441" s="19">
        <f t="shared" si="1687"/>
        <v>2.2046578898421098E-6</v>
      </c>
      <c r="DJ441" s="19">
        <f t="shared" si="1687"/>
        <v>2.2046578898421098E-6</v>
      </c>
      <c r="DK441" s="19">
        <f t="shared" si="1687"/>
        <v>2.2046578898421098E-6</v>
      </c>
      <c r="DL441" s="19">
        <f t="shared" si="1687"/>
        <v>2.0616702597181836E-2</v>
      </c>
      <c r="DM441" s="19">
        <f t="shared" si="1687"/>
        <v>0.13458778142976832</v>
      </c>
      <c r="DN441" s="19">
        <f t="shared" si="1687"/>
        <v>6.4604564652691147E-3</v>
      </c>
      <c r="DO441" s="19">
        <f t="shared" si="1687"/>
        <v>0.14738144124539376</v>
      </c>
      <c r="DP441" s="19">
        <f t="shared" si="1687"/>
        <v>0.19268787129944162</v>
      </c>
      <c r="DQ441" s="19">
        <f t="shared" si="1687"/>
        <v>2.4809988385159347E-2</v>
      </c>
      <c r="DR441" s="19">
        <f t="shared" si="1687"/>
        <v>6.11078392435499E-2</v>
      </c>
      <c r="DS441" s="19">
        <f t="shared" si="1687"/>
        <v>0.18367640564173623</v>
      </c>
      <c r="DT441" s="19">
        <f t="shared" si="1687"/>
        <v>2.9488054882530063E-2</v>
      </c>
      <c r="DU441" s="19">
        <f t="shared" si="1687"/>
        <v>1.7911548241246449E-2</v>
      </c>
      <c r="DV441" s="19">
        <f t="shared" si="1687"/>
        <v>1.9097311916810394E-2</v>
      </c>
      <c r="DW441" s="19">
        <f t="shared" si="1688"/>
        <v>1.2198248379477888E-2</v>
      </c>
      <c r="DX441" s="19">
        <f t="shared" si="1689"/>
        <v>3.5010384947812875E-2</v>
      </c>
      <c r="DY441" s="19">
        <f t="shared" si="1690"/>
        <v>4.6215545584657189E-3</v>
      </c>
      <c r="DZ441" s="19">
        <f t="shared" si="1691"/>
        <v>5.3043718413071277E-3</v>
      </c>
      <c r="EA441" s="19">
        <f t="shared" si="1692"/>
        <v>0.99991686973137561</v>
      </c>
      <c r="EB441" s="19"/>
      <c r="EC441" s="19">
        <f t="shared" si="1731"/>
        <v>7.4105794445119486E-2</v>
      </c>
      <c r="ED441" s="19">
        <f t="shared" si="1693"/>
        <v>2.4204832508091485E-2</v>
      </c>
      <c r="EE441" s="19">
        <f t="shared" si="1693"/>
        <v>6.6483930008678109E-3</v>
      </c>
      <c r="EF441" s="19">
        <f t="shared" si="1693"/>
        <v>2.2048411788815844E-6</v>
      </c>
      <c r="EG441" s="19">
        <f t="shared" si="1693"/>
        <v>2.2048411788815844E-6</v>
      </c>
      <c r="EH441" s="19">
        <f t="shared" si="1693"/>
        <v>2.2048411788815844E-6</v>
      </c>
      <c r="EI441" s="19">
        <f t="shared" si="1693"/>
        <v>2.0618416611693377E-2</v>
      </c>
      <c r="EJ441" s="19">
        <f t="shared" si="1693"/>
        <v>0.13459897067835738</v>
      </c>
      <c r="EK441" s="19">
        <f t="shared" si="1693"/>
        <v>6.460993569400119E-3</v>
      </c>
      <c r="EL441" s="19">
        <f t="shared" si="1693"/>
        <v>0.14739369412277972</v>
      </c>
      <c r="EM441" s="19">
        <f t="shared" si="1693"/>
        <v>0.19270389082565093</v>
      </c>
      <c r="EN441" s="19">
        <f t="shared" si="1693"/>
        <v>2.4812051017625566E-2</v>
      </c>
      <c r="EO441" s="19">
        <f t="shared" si="1693"/>
        <v>6.1112919576970751E-2</v>
      </c>
      <c r="EP441" s="19">
        <f t="shared" si="1693"/>
        <v>0.18369167598010452</v>
      </c>
      <c r="EQ441" s="19">
        <f t="shared" si="1693"/>
        <v>2.9490506436251979E-2</v>
      </c>
      <c r="ER441" s="19">
        <f t="shared" si="1693"/>
        <v>1.7913037356853803E-2</v>
      </c>
      <c r="ES441" s="19">
        <f t="shared" si="1693"/>
        <v>1.909889961346569E-2</v>
      </c>
      <c r="ET441" s="19">
        <f t="shared" si="1694"/>
        <v>1.2199262507447153E-2</v>
      </c>
      <c r="EU441" s="19">
        <f t="shared" si="1695"/>
        <v>3.5013295612482565E-2</v>
      </c>
      <c r="EV441" s="19">
        <f t="shared" si="1696"/>
        <v>4.6219387814781885E-3</v>
      </c>
      <c r="EW441" s="19">
        <f t="shared" si="1697"/>
        <v>5.3048128318228388E-3</v>
      </c>
      <c r="EZ441" s="304">
        <f t="shared" si="1732"/>
        <v>-8.5734733870899034E-3</v>
      </c>
      <c r="FA441" s="304">
        <f t="shared" si="1698"/>
        <v>-6.7309622439527634E-3</v>
      </c>
      <c r="FB441" s="304">
        <f t="shared" si="1698"/>
        <v>4.1561438002372331E-2</v>
      </c>
      <c r="FC441" s="304">
        <f t="shared" si="1698"/>
        <v>-1.4220781347387506E-2</v>
      </c>
      <c r="FD441" s="304">
        <f t="shared" si="1698"/>
        <v>-1.3946485675066017E-2</v>
      </c>
      <c r="FE441" s="304">
        <f t="shared" si="1698"/>
        <v>1.1696778805668877E-3</v>
      </c>
      <c r="FF441" s="304">
        <f t="shared" si="1698"/>
        <v>-4.5594030711073812E-2</v>
      </c>
      <c r="FG441" s="304">
        <f t="shared" si="1698"/>
        <v>-2.1783158282301257E-3</v>
      </c>
      <c r="FH441" s="304">
        <f t="shared" si="1698"/>
        <v>0.10576862303820359</v>
      </c>
      <c r="FI441" s="304">
        <f t="shared" si="1698"/>
        <v>1.4379868973261692E-2</v>
      </c>
      <c r="FJ441" s="304">
        <f t="shared" si="1698"/>
        <v>-2.574584342888897E-2</v>
      </c>
      <c r="FK441" s="304">
        <f t="shared" si="1698"/>
        <v>-0.16744014214567662</v>
      </c>
      <c r="FL441" s="304">
        <f t="shared" si="1698"/>
        <v>-3.4263318593196111E-2</v>
      </c>
      <c r="FM441" s="304">
        <f t="shared" si="1698"/>
        <v>2.3631349745614729E-2</v>
      </c>
      <c r="FN441" s="304">
        <f t="shared" si="1698"/>
        <v>-2.0532055394137674E-2</v>
      </c>
      <c r="FO441" s="304">
        <f t="shared" si="1698"/>
        <v>-6.8189871997793777E-2</v>
      </c>
      <c r="FP441" s="304">
        <f t="shared" si="1698"/>
        <v>-0.11469638148004375</v>
      </c>
      <c r="FQ441" s="304">
        <f t="shared" si="1699"/>
        <v>-7.3540567786054056E-2</v>
      </c>
      <c r="FR441" s="304">
        <f t="shared" si="1699"/>
        <v>-4.9228124532908236E-3</v>
      </c>
      <c r="FS441" s="304">
        <f t="shared" si="1699"/>
        <v>-1.5740720597423749E-2</v>
      </c>
      <c r="FT441" s="304">
        <f t="shared" si="1699"/>
        <v>-1.9029954852135215E-2</v>
      </c>
      <c r="FV441" s="3"/>
      <c r="FW441" s="19">
        <f t="shared" si="1700"/>
        <v>0.98897909070432466</v>
      </c>
      <c r="FX441" s="19">
        <f t="shared" si="1733"/>
        <v>0.78809329209455492</v>
      </c>
      <c r="FY441" s="19">
        <f t="shared" si="1701"/>
        <v>1.0513655440579179</v>
      </c>
      <c r="GA441" s="19">
        <f t="shared" si="1702"/>
        <v>0.98907590349218355</v>
      </c>
      <c r="GB441" s="19">
        <f t="shared" si="1734"/>
        <v>0.94790742945916195</v>
      </c>
      <c r="GC441" s="19">
        <f t="shared" si="1703"/>
        <v>1.0289279089150105</v>
      </c>
      <c r="GE441" s="19">
        <f t="shared" si="1704"/>
        <v>0.9819532934331473</v>
      </c>
      <c r="GF441" s="19">
        <f t="shared" si="1735"/>
        <v>0.89013786888720947</v>
      </c>
      <c r="GG441" s="19">
        <f t="shared" si="1705"/>
        <v>1.0097575675725892</v>
      </c>
      <c r="GI441" s="19" t="e">
        <f>#REF!</f>
        <v>#REF!</v>
      </c>
      <c r="GJ441" s="19" t="e">
        <f t="shared" si="1706"/>
        <v>#REF!</v>
      </c>
      <c r="GK441" s="304">
        <f t="shared" si="1707"/>
        <v>1.0606877737830798</v>
      </c>
      <c r="GM441" s="3">
        <f t="shared" si="1757"/>
        <v>1984</v>
      </c>
      <c r="GN441" s="324">
        <f t="shared" si="1736"/>
        <v>-1.0357193398653864E-2</v>
      </c>
      <c r="GO441" s="324">
        <f t="shared" si="1737"/>
        <v>-1.8593679225219584E-3</v>
      </c>
      <c r="GP441" s="324">
        <f t="shared" si="1738"/>
        <v>-6.6933473664824517E-4</v>
      </c>
      <c r="GQ441" s="324">
        <f t="shared" si="1739"/>
        <v>0</v>
      </c>
      <c r="GR441" s="324">
        <f t="shared" si="1740"/>
        <v>0</v>
      </c>
      <c r="GS441" s="324">
        <f t="shared" si="1741"/>
        <v>0</v>
      </c>
      <c r="GT441" s="324">
        <f t="shared" si="1742"/>
        <v>5.6167899527313964E-4</v>
      </c>
      <c r="GU441" s="324">
        <f t="shared" si="1743"/>
        <v>-1.1373175967938336E-2</v>
      </c>
      <c r="GV441" s="324">
        <f t="shared" si="1744"/>
        <v>-4.5655814413042487E-5</v>
      </c>
      <c r="GW441" s="324">
        <f t="shared" si="1745"/>
        <v>6.6904479355120979E-3</v>
      </c>
      <c r="GX441" s="324">
        <f t="shared" si="1746"/>
        <v>-1.3811659831818219E-2</v>
      </c>
      <c r="GY441" s="324">
        <f t="shared" si="1747"/>
        <v>-6.3047675322284991E-4</v>
      </c>
      <c r="GZ441" s="324">
        <f t="shared" si="1748"/>
        <v>9.4890434021720248E-4</v>
      </c>
      <c r="HA441" s="324">
        <f t="shared" si="1749"/>
        <v>5.7200604294431858E-3</v>
      </c>
      <c r="HB441" s="324">
        <f t="shared" si="1750"/>
        <v>2.2390584284474256E-4</v>
      </c>
      <c r="HC441" s="324">
        <f t="shared" si="1751"/>
        <v>-1.6894001151788867E-5</v>
      </c>
      <c r="HD441" s="324">
        <f t="shared" si="1752"/>
        <v>2.371832792858619E-3</v>
      </c>
      <c r="HE441" s="324">
        <f t="shared" si="1753"/>
        <v>1.7462663523606703E-4</v>
      </c>
      <c r="HF441" s="324">
        <f t="shared" si="1754"/>
        <v>3.597511972893814E-3</v>
      </c>
      <c r="HG441" s="324">
        <f t="shared" si="1755"/>
        <v>1.4248617420766226E-4</v>
      </c>
      <c r="HH441" s="324">
        <f t="shared" si="1756"/>
        <v>1.2076885370043246E-4</v>
      </c>
      <c r="HI441" s="3">
        <f t="shared" si="1758"/>
        <v>-1.821153445418134E-2</v>
      </c>
      <c r="HK441" s="304">
        <f t="shared" si="1759"/>
        <v>0.9819532934331473</v>
      </c>
    </row>
    <row r="442" spans="1:219" s="304" customFormat="1" x14ac:dyDescent="0.2">
      <c r="A442" s="316" t="s">
        <v>537</v>
      </c>
      <c r="B442" s="1">
        <f t="shared" si="1633"/>
        <v>1985</v>
      </c>
      <c r="C442" s="60">
        <f>Conversion_factors!$M47*C294+C375</f>
        <v>1338.7950504412083</v>
      </c>
      <c r="D442" s="60">
        <f>Conversion_factors!$M47*D294+D375</f>
        <v>440.60387080887563</v>
      </c>
      <c r="E442" s="60">
        <f>Conversion_factors!$M47*E294+E375</f>
        <v>111.70674468564874</v>
      </c>
      <c r="F442" s="60">
        <f>Conversion_factors!$M47*F294+F375</f>
        <v>4.2829220060061658E-2</v>
      </c>
      <c r="G442" s="60">
        <f>Conversion_factors!$M47*G294+G375</f>
        <v>4.2829220060061658E-2</v>
      </c>
      <c r="H442" s="60">
        <f>Conversion_factors!$M47*H294+H375</f>
        <v>4.2829220060061658E-2</v>
      </c>
      <c r="I442" s="60">
        <f>Conversion_factors!$M47*I294+I375</f>
        <v>418.95900599955496</v>
      </c>
      <c r="J442" s="60">
        <f>Conversion_factors!$M47*J294+J375</f>
        <v>2582.5742442471983</v>
      </c>
      <c r="K442" s="60">
        <f>Conversion_factors!$M47*K294+K375</f>
        <v>128.70016858653111</v>
      </c>
      <c r="L442" s="60">
        <f>Conversion_factors!$M47*L294+L375</f>
        <v>2913.2820982597282</v>
      </c>
      <c r="M442" s="60">
        <f>Conversion_factors!$M47*M294+M375</f>
        <v>3414.3024741222089</v>
      </c>
      <c r="N442" s="60">
        <f>Conversion_factors!$M47*N294+N375</f>
        <v>458.09083049048951</v>
      </c>
      <c r="O442" s="60">
        <f>Conversion_factors!$M47*O294+O375</f>
        <v>1133.4732340977807</v>
      </c>
      <c r="P442" s="60">
        <f>Conversion_factors!$M47*P294+P375</f>
        <v>3383.5457539567306</v>
      </c>
      <c r="Q442" s="60">
        <f>Conversion_factors!$M47*Q294+Q375</f>
        <v>553.09050524420127</v>
      </c>
      <c r="R442" s="60">
        <f>Conversion_factors!$M47*R294+R375</f>
        <v>333.97491847152577</v>
      </c>
      <c r="S442" s="60">
        <f>Conversion_factors!$M47*S294+S375</f>
        <v>400.91224668873969</v>
      </c>
      <c r="T442" s="60">
        <f>Conversion_factors!$M47*T294+T375</f>
        <v>223.85174271936793</v>
      </c>
      <c r="U442" s="60">
        <f>Conversion_factors!$M47*U294+U375</f>
        <v>673.05976165772802</v>
      </c>
      <c r="V442" s="60">
        <f>Conversion_factors!$M47*V294+V375</f>
        <v>91.832255142862238</v>
      </c>
      <c r="W442" s="60">
        <f>Conversion_factors!$M47*W294+W375</f>
        <v>98.419669988761058</v>
      </c>
      <c r="X442" s="124">
        <f t="shared" si="1634"/>
        <v>18699.303063269323</v>
      </c>
      <c r="Z442" s="19">
        <f t="shared" si="1635"/>
        <v>1.9781544521100931</v>
      </c>
      <c r="AA442" s="19">
        <f t="shared" si="1636"/>
        <v>5.197871476042363</v>
      </c>
      <c r="AB442" s="19">
        <f t="shared" si="1637"/>
        <v>1.3224289375209615</v>
      </c>
      <c r="AC442" s="19">
        <f t="shared" si="1638"/>
        <v>6.3282884347602684E-5</v>
      </c>
      <c r="AD442" s="19">
        <f t="shared" si="1639"/>
        <v>5.0526288133293309E-4</v>
      </c>
      <c r="AE442" s="19">
        <f t="shared" si="1640"/>
        <v>5.0702936638485094E-4</v>
      </c>
      <c r="AF442" s="19">
        <f t="shared" si="1641"/>
        <v>5.6349872377922914</v>
      </c>
      <c r="AG442" s="19">
        <f t="shared" si="1642"/>
        <v>14.231437113275643</v>
      </c>
      <c r="AH442" s="19">
        <f t="shared" si="1643"/>
        <v>1.4393543869745982</v>
      </c>
      <c r="AI442" s="19">
        <f t="shared" si="1644"/>
        <v>4.4757988533695237</v>
      </c>
      <c r="AJ442" s="19">
        <f t="shared" si="1645"/>
        <v>6.6369053871254993</v>
      </c>
      <c r="AK442" s="19">
        <f t="shared" si="1646"/>
        <v>3.3681609828309127</v>
      </c>
      <c r="AL442" s="19">
        <f t="shared" si="1647"/>
        <v>12.33362857002685</v>
      </c>
      <c r="AM442" s="19">
        <f t="shared" si="1648"/>
        <v>15.415116245374064</v>
      </c>
      <c r="AN442" s="19">
        <f t="shared" si="1649"/>
        <v>2.1093359401302991</v>
      </c>
      <c r="AO442" s="19">
        <f t="shared" si="1650"/>
        <v>1.32867142919935</v>
      </c>
      <c r="AP442" s="19">
        <f t="shared" si="1651"/>
        <v>8.9578400904607349</v>
      </c>
      <c r="AQ442" s="19">
        <f t="shared" si="1652"/>
        <v>2.0256364601387378</v>
      </c>
      <c r="AR442" s="19">
        <f t="shared" si="1653"/>
        <v>1.3494018167172992</v>
      </c>
      <c r="AS442" s="19">
        <f t="shared" si="1654"/>
        <v>1.4842674363736026</v>
      </c>
      <c r="AT442" s="19">
        <f t="shared" si="1655"/>
        <v>1.2879989889611272</v>
      </c>
      <c r="AU442" s="19">
        <f t="shared" si="1656"/>
        <v>19.896156994716144</v>
      </c>
      <c r="AV442" s="19">
        <f t="shared" si="1657"/>
        <v>13.201358277383807</v>
      </c>
      <c r="AW442" s="19">
        <f t="shared" si="1658"/>
        <v>8.517224670395219</v>
      </c>
      <c r="AX442" s="249">
        <f t="shared" si="1708"/>
        <v>1</v>
      </c>
      <c r="AY442" s="249">
        <f t="shared" si="1709"/>
        <v>1</v>
      </c>
      <c r="AZ442" s="249">
        <f t="shared" si="1710"/>
        <v>1</v>
      </c>
      <c r="BA442" s="249">
        <f t="shared" si="1711"/>
        <v>1</v>
      </c>
      <c r="BB442" s="249">
        <f t="shared" si="1712"/>
        <v>1</v>
      </c>
      <c r="BC442" s="249">
        <f t="shared" si="1713"/>
        <v>1</v>
      </c>
      <c r="BD442" s="249">
        <f t="shared" si="1714"/>
        <v>1</v>
      </c>
      <c r="BE442" s="249">
        <f t="shared" si="1715"/>
        <v>1</v>
      </c>
      <c r="BF442" s="249">
        <f t="shared" si="1716"/>
        <v>1</v>
      </c>
      <c r="BG442" s="249">
        <f t="shared" si="1717"/>
        <v>1</v>
      </c>
      <c r="BH442" s="249">
        <f t="shared" si="1718"/>
        <v>1</v>
      </c>
      <c r="BI442" s="249">
        <f t="shared" si="1719"/>
        <v>1</v>
      </c>
      <c r="BJ442" s="249">
        <f t="shared" si="1720"/>
        <v>1</v>
      </c>
      <c r="BK442" s="249">
        <f t="shared" si="1721"/>
        <v>1</v>
      </c>
      <c r="BL442" s="249">
        <f t="shared" si="1722"/>
        <v>1</v>
      </c>
      <c r="BM442" s="249">
        <f t="shared" si="1723"/>
        <v>1</v>
      </c>
      <c r="BN442" s="249">
        <f t="shared" si="1724"/>
        <v>1</v>
      </c>
      <c r="BO442" s="249">
        <f t="shared" si="1725"/>
        <v>1</v>
      </c>
      <c r="BP442" s="249">
        <f t="shared" si="1726"/>
        <v>1</v>
      </c>
      <c r="BQ442" s="249">
        <f t="shared" si="1727"/>
        <v>1</v>
      </c>
      <c r="BR442" s="249">
        <f t="shared" si="1728"/>
        <v>1</v>
      </c>
      <c r="BS442" s="249">
        <f t="shared" si="1729"/>
        <v>1</v>
      </c>
      <c r="BU442" s="3"/>
      <c r="BV442" s="9">
        <f t="shared" si="1660"/>
        <v>1</v>
      </c>
      <c r="BW442" s="9">
        <f t="shared" si="1661"/>
        <v>1</v>
      </c>
      <c r="BX442" s="9">
        <f t="shared" si="1662"/>
        <v>1</v>
      </c>
      <c r="BY442" s="9">
        <f t="shared" si="1663"/>
        <v>1</v>
      </c>
      <c r="BZ442" s="9">
        <f t="shared" si="1664"/>
        <v>1</v>
      </c>
      <c r="CA442" s="9">
        <f t="shared" si="1665"/>
        <v>1</v>
      </c>
      <c r="CB442" s="9">
        <f t="shared" si="1666"/>
        <v>1.0000000000000002</v>
      </c>
      <c r="CC442" s="9"/>
      <c r="CD442" s="9">
        <f t="shared" si="1667"/>
        <v>1</v>
      </c>
      <c r="CE442" s="9">
        <f t="shared" si="1668"/>
        <v>1</v>
      </c>
      <c r="CF442" s="304">
        <f>BY442/BEA_Output_Data!$AU22</f>
        <v>1</v>
      </c>
      <c r="CG442" s="35"/>
      <c r="CH442" s="304">
        <f t="shared" si="1669"/>
        <v>1985</v>
      </c>
      <c r="CI442" s="19">
        <f t="shared" si="1670"/>
        <v>7.15959865408555E-2</v>
      </c>
      <c r="CJ442" s="19">
        <f t="shared" ref="CJ442:CJ467" si="1762">D442/$X442</f>
        <v>2.3562582483319671E-2</v>
      </c>
      <c r="CK442" s="19">
        <f t="shared" ref="CK442:CK467" si="1763">E442/$X442</f>
        <v>5.9738453517592391E-3</v>
      </c>
      <c r="CL442" s="19">
        <f t="shared" ref="CL442:CL467" si="1764">F442/$X442</f>
        <v>2.2904179859082697E-6</v>
      </c>
      <c r="CM442" s="19">
        <f t="shared" ref="CM442:CM467" si="1765">G442/$X442</f>
        <v>2.2904179859082697E-6</v>
      </c>
      <c r="CN442" s="19">
        <f t="shared" ref="CN442:CN467" si="1766">H442/$X442</f>
        <v>2.2904179859082697E-6</v>
      </c>
      <c r="CO442" s="19">
        <f t="shared" ref="CO442:CO467" si="1767">I442/$X442</f>
        <v>2.2405059941646061E-2</v>
      </c>
      <c r="CP442" s="19">
        <f t="shared" ref="CP442:CP467" si="1768">J442/$X442</f>
        <v>0.13811072185466092</v>
      </c>
      <c r="CQ442" s="19">
        <f t="shared" ref="CQ442:CQ467" si="1769">K442/$X442</f>
        <v>6.8826184671734823E-3</v>
      </c>
      <c r="CR442" s="19">
        <f t="shared" ref="CR442:CR467" si="1770">L442/$X442</f>
        <v>0.15579629296357209</v>
      </c>
      <c r="CS442" s="19">
        <f t="shared" ref="CS442:CS467" si="1771">M442/$X442</f>
        <v>0.18258982500951368</v>
      </c>
      <c r="CT442" s="19">
        <f t="shared" ref="CT442:CT467" si="1772">N442/$X442</f>
        <v>2.4497748870133475E-2</v>
      </c>
      <c r="CU442" s="19">
        <f t="shared" ref="CU442:CU467" si="1773">O442/$X442</f>
        <v>6.0615801041496574E-2</v>
      </c>
      <c r="CV442" s="19">
        <f t="shared" ref="CV442:CV467" si="1774">P442/$X442</f>
        <v>0.18094501931480877</v>
      </c>
      <c r="CW442" s="19">
        <f t="shared" ref="CW442:CW467" si="1775">Q442/$X442</f>
        <v>2.9578134723674605E-2</v>
      </c>
      <c r="CX442" s="19">
        <f t="shared" ref="CX442:CX467" si="1776">R442/$X442</f>
        <v>1.7860286949813987E-2</v>
      </c>
      <c r="CY442" s="19">
        <f t="shared" si="1761"/>
        <v>2.1439956630054508E-2</v>
      </c>
      <c r="CZ442" s="19">
        <f t="shared" si="1629"/>
        <v>1.1971127584913876E-2</v>
      </c>
      <c r="DA442" s="19">
        <f t="shared" si="1630"/>
        <v>3.5993842090286575E-2</v>
      </c>
      <c r="DB442" s="19">
        <f t="shared" si="1631"/>
        <v>4.9109988127443395E-3</v>
      </c>
      <c r="DC442" s="19">
        <f t="shared" si="1632"/>
        <v>5.2632801156148384E-3</v>
      </c>
      <c r="DD442" s="19"/>
      <c r="DE442" s="19"/>
      <c r="DF442" s="19">
        <f t="shared" si="1730"/>
        <v>7.2188388511549337E-2</v>
      </c>
      <c r="DG442" s="19">
        <f t="shared" si="1687"/>
        <v>2.3677043015286413E-2</v>
      </c>
      <c r="DH442" s="19">
        <f t="shared" si="1687"/>
        <v>6.3032728874788113E-3</v>
      </c>
      <c r="DI442" s="19">
        <f t="shared" si="1687"/>
        <v>2.2242509102821438E-6</v>
      </c>
      <c r="DJ442" s="19">
        <f t="shared" si="1687"/>
        <v>2.2242509102821438E-6</v>
      </c>
      <c r="DK442" s="19">
        <f t="shared" si="1687"/>
        <v>2.2242509102821438E-6</v>
      </c>
      <c r="DL442" s="19">
        <f t="shared" si="1687"/>
        <v>2.1612121750344375E-2</v>
      </c>
      <c r="DM442" s="19">
        <f t="shared" si="1687"/>
        <v>0.13600029708509076</v>
      </c>
      <c r="DN442" s="19">
        <f t="shared" si="1687"/>
        <v>6.9014549336013711E-3</v>
      </c>
      <c r="DO442" s="19">
        <f t="shared" si="1687"/>
        <v>0.15051586991952709</v>
      </c>
      <c r="DP442" s="19">
        <f t="shared" si="1687"/>
        <v>0.18810547077486953</v>
      </c>
      <c r="DQ442" s="19">
        <f t="shared" si="1687"/>
        <v>2.4074602293881975E-2</v>
      </c>
      <c r="DR442" s="19">
        <f t="shared" si="1687"/>
        <v>6.0660804339507324E-2</v>
      </c>
      <c r="DS442" s="19">
        <f t="shared" si="1687"/>
        <v>0.18368277541249137</v>
      </c>
      <c r="DT442" s="19">
        <f t="shared" si="1687"/>
        <v>2.9527516422732825E-2</v>
      </c>
      <c r="DU442" s="19">
        <f t="shared" si="1687"/>
        <v>1.7927830834121302E-2</v>
      </c>
      <c r="DV442" s="19">
        <f t="shared" ref="DV442:DV467" si="1777">(CY442-CY441)/LN(CY442/CY441)</f>
        <v>2.0386947957835529E-2</v>
      </c>
      <c r="DW442" s="19">
        <f t="shared" si="1688"/>
        <v>1.2048325188966447E-2</v>
      </c>
      <c r="DX442" s="19">
        <f t="shared" si="1689"/>
        <v>3.6110144415468809E-2</v>
      </c>
      <c r="DY442" s="19">
        <f t="shared" si="1690"/>
        <v>4.8195271264010473E-3</v>
      </c>
      <c r="DZ442" s="19">
        <f t="shared" si="1691"/>
        <v>5.2728438794469347E-3</v>
      </c>
      <c r="EA442" s="19">
        <f t="shared" si="1692"/>
        <v>0.99982190950133232</v>
      </c>
      <c r="EB442" s="19"/>
      <c r="EC442" s="19">
        <f t="shared" si="1731"/>
        <v>7.2201246867608412E-2</v>
      </c>
      <c r="ED442" s="19">
        <f t="shared" si="1693"/>
        <v>2.368126042276418E-2</v>
      </c>
      <c r="EE442" s="19">
        <f t="shared" si="1693"/>
        <v>6.3043956404422157E-3</v>
      </c>
      <c r="EF442" s="19">
        <f t="shared" si="1693"/>
        <v>2.2246470987933275E-6</v>
      </c>
      <c r="EG442" s="19">
        <f t="shared" si="1693"/>
        <v>2.2246470987933275E-6</v>
      </c>
      <c r="EH442" s="19">
        <f t="shared" si="1693"/>
        <v>2.2246470987933275E-6</v>
      </c>
      <c r="EI442" s="19">
        <f t="shared" si="1693"/>
        <v>2.1615971349461187E-2</v>
      </c>
      <c r="EJ442" s="19">
        <f t="shared" si="1693"/>
        <v>0.13602452176000204</v>
      </c>
      <c r="EK442" s="19">
        <f t="shared" si="1693"/>
        <v>6.9026842360791199E-3</v>
      </c>
      <c r="EL442" s="19">
        <f t="shared" si="1693"/>
        <v>0.15054268014050409</v>
      </c>
      <c r="EM442" s="19">
        <f t="shared" si="1693"/>
        <v>0.18813897653902018</v>
      </c>
      <c r="EN442" s="19">
        <f t="shared" si="1693"/>
        <v>2.4078890515501244E-2</v>
      </c>
      <c r="EO442" s="19">
        <f t="shared" si="1693"/>
        <v>6.0671609376676185E-2</v>
      </c>
      <c r="EP442" s="19">
        <f t="shared" si="1693"/>
        <v>0.18371549339632329</v>
      </c>
      <c r="EQ442" s="19">
        <f t="shared" si="1693"/>
        <v>2.9532775929525155E-2</v>
      </c>
      <c r="ER442" s="19">
        <f t="shared" si="1693"/>
        <v>1.793102417915899E-2</v>
      </c>
      <c r="ES442" s="19">
        <f t="shared" ref="ES442:ES467" si="1778">DV442/$EA442</f>
        <v>2.0390579326275866E-2</v>
      </c>
      <c r="ET442" s="19">
        <f t="shared" si="1694"/>
        <v>1.2050471263402926E-2</v>
      </c>
      <c r="EU442" s="19">
        <f t="shared" si="1695"/>
        <v>3.6116576434576213E-2</v>
      </c>
      <c r="EV442" s="19">
        <f t="shared" si="1696"/>
        <v>4.8203855912747678E-3</v>
      </c>
      <c r="EW442" s="19">
        <f t="shared" si="1697"/>
        <v>5.2737830901073172E-3</v>
      </c>
      <c r="EZ442" s="304">
        <f t="shared" si="1732"/>
        <v>-0.10260224740927737</v>
      </c>
      <c r="FA442" s="304">
        <f t="shared" si="1698"/>
        <v>-2.9959877023454873E-2</v>
      </c>
      <c r="FB442" s="304">
        <f t="shared" si="1698"/>
        <v>-0.130895756913157</v>
      </c>
      <c r="FC442" s="304">
        <f t="shared" si="1698"/>
        <v>-2.7226897017697323E-2</v>
      </c>
      <c r="FD442" s="304">
        <f t="shared" si="1698"/>
        <v>3.8641776186912058E-2</v>
      </c>
      <c r="FE442" s="304">
        <f t="shared" si="1698"/>
        <v>3.4434576571250014E-2</v>
      </c>
      <c r="FF442" s="304">
        <f t="shared" si="1698"/>
        <v>1.0124857557558162E-2</v>
      </c>
      <c r="FG442" s="304">
        <f t="shared" si="1698"/>
        <v>-2.5499570485761104E-2</v>
      </c>
      <c r="FH442" s="304">
        <f t="shared" si="1698"/>
        <v>-9.4264024866018745E-2</v>
      </c>
      <c r="FI442" s="304">
        <f t="shared" si="1698"/>
        <v>3.8488526983178034E-2</v>
      </c>
      <c r="FJ442" s="304">
        <f t="shared" si="1698"/>
        <v>-0.13605924082285109</v>
      </c>
      <c r="FK442" s="304">
        <f t="shared" si="1698"/>
        <v>-5.7156500779848025E-2</v>
      </c>
      <c r="FL442" s="304">
        <f t="shared" si="1698"/>
        <v>-7.0382582335070859E-2</v>
      </c>
      <c r="FM442" s="304">
        <f t="shared" si="1698"/>
        <v>-1.4377234429805822E-2</v>
      </c>
      <c r="FN442" s="304">
        <f t="shared" si="1698"/>
        <v>-5.6513334388978931E-2</v>
      </c>
      <c r="FO442" s="304">
        <f t="shared" si="1698"/>
        <v>-9.0252794590375607E-2</v>
      </c>
      <c r="FP442" s="304">
        <f t="shared" ref="FP442:FP467" si="1779">LN(BN442/BN441)</f>
        <v>-3.0603347928103899E-2</v>
      </c>
      <c r="FQ442" s="304">
        <f t="shared" si="1699"/>
        <v>-7.1670777447148171E-2</v>
      </c>
      <c r="FR442" s="304">
        <f t="shared" si="1699"/>
        <v>-0.10664999335165072</v>
      </c>
      <c r="FS442" s="304">
        <f t="shared" si="1699"/>
        <v>-3.2015831318176341E-2</v>
      </c>
      <c r="FT442" s="304">
        <f t="shared" si="1699"/>
        <v>-7.091314439860294E-2</v>
      </c>
      <c r="FV442" s="3"/>
      <c r="FW442" s="19">
        <f t="shared" si="1700"/>
        <v>0.95114397238122883</v>
      </c>
      <c r="FX442" s="19">
        <f t="shared" si="1733"/>
        <v>0.74959018444981507</v>
      </c>
      <c r="FY442" s="19">
        <f t="shared" si="1701"/>
        <v>1</v>
      </c>
      <c r="GA442" s="19">
        <f t="shared" si="1702"/>
        <v>0.97188538801954105</v>
      </c>
      <c r="GB442" s="19">
        <f t="shared" si="1734"/>
        <v>0.92125737988652334</v>
      </c>
      <c r="GC442" s="19">
        <f t="shared" si="1703"/>
        <v>1</v>
      </c>
      <c r="GE442" s="19">
        <f t="shared" si="1704"/>
        <v>0.99033672251048743</v>
      </c>
      <c r="GF442" s="19">
        <f t="shared" si="1735"/>
        <v>0.88153621965622897</v>
      </c>
      <c r="GG442" s="19">
        <f t="shared" si="1705"/>
        <v>1</v>
      </c>
      <c r="GI442" s="19" t="e">
        <f>#REF!</f>
        <v>#REF!</v>
      </c>
      <c r="GJ442" s="19" t="e">
        <f t="shared" si="1706"/>
        <v>#REF!</v>
      </c>
      <c r="GK442" s="304">
        <f t="shared" si="1707"/>
        <v>1.0000000000000002</v>
      </c>
      <c r="GM442" s="3">
        <f t="shared" si="1757"/>
        <v>1985</v>
      </c>
      <c r="GN442" s="324">
        <f t="shared" si="1736"/>
        <v>3.6888994908031679E-4</v>
      </c>
      <c r="GO442" s="324">
        <f t="shared" si="1737"/>
        <v>-2.5672883547378733E-4</v>
      </c>
      <c r="GP442" s="324">
        <f t="shared" si="1738"/>
        <v>-3.9610675093856889E-4</v>
      </c>
      <c r="GQ442" s="324">
        <f t="shared" si="1739"/>
        <v>0</v>
      </c>
      <c r="GR442" s="324">
        <f t="shared" si="1740"/>
        <v>0</v>
      </c>
      <c r="GS442" s="324">
        <f t="shared" si="1741"/>
        <v>0</v>
      </c>
      <c r="GT442" s="324">
        <f t="shared" si="1742"/>
        <v>3.3820695873446033E-4</v>
      </c>
      <c r="GU442" s="324">
        <f t="shared" si="1743"/>
        <v>2.9839462111470004E-3</v>
      </c>
      <c r="GV442" s="324">
        <f t="shared" si="1744"/>
        <v>5.5221163015371206E-5</v>
      </c>
      <c r="GW442" s="324">
        <f t="shared" si="1745"/>
        <v>1.2863760153056307E-2</v>
      </c>
      <c r="GX442" s="324">
        <f t="shared" si="1746"/>
        <v>-2.0418246365878517E-3</v>
      </c>
      <c r="GY442" s="324">
        <f t="shared" si="1747"/>
        <v>1.1128585956217832E-3</v>
      </c>
      <c r="GZ442" s="324">
        <f t="shared" si="1748"/>
        <v>5.9671219892895946E-4</v>
      </c>
      <c r="HA442" s="324">
        <f t="shared" si="1749"/>
        <v>-2.5527267456032746E-2</v>
      </c>
      <c r="HB442" s="324">
        <f t="shared" si="1750"/>
        <v>-8.9238107795530709E-5</v>
      </c>
      <c r="HC442" s="324">
        <f t="shared" si="1751"/>
        <v>-8.5415232790251737E-4</v>
      </c>
      <c r="HD442" s="324">
        <f t="shared" si="1752"/>
        <v>2.3261901084198761E-3</v>
      </c>
      <c r="HE442" s="324">
        <f t="shared" si="1753"/>
        <v>-2.2589974994710295E-4</v>
      </c>
      <c r="HF442" s="324">
        <f t="shared" si="1754"/>
        <v>-1.0857913459684403E-3</v>
      </c>
      <c r="HG442" s="324">
        <f t="shared" si="1755"/>
        <v>-1.207241506027122E-4</v>
      </c>
      <c r="HH442" s="324">
        <f t="shared" si="1756"/>
        <v>2.4167808874122661E-4</v>
      </c>
      <c r="HI442" s="3">
        <f t="shared" si="1758"/>
        <v>-9.7102699345039539E-3</v>
      </c>
      <c r="HK442" s="304">
        <f t="shared" si="1759"/>
        <v>0.99033672251048743</v>
      </c>
    </row>
    <row r="443" spans="1:219" s="304" customFormat="1" x14ac:dyDescent="0.2">
      <c r="A443" s="316" t="s">
        <v>537</v>
      </c>
      <c r="B443" s="1">
        <f t="shared" si="1633"/>
        <v>1986</v>
      </c>
      <c r="C443" s="60">
        <f>Conversion_factors!$M48*C295+C376</f>
        <v>1384.5611094720625</v>
      </c>
      <c r="D443" s="60">
        <f>Conversion_factors!$M48*D295+D376</f>
        <v>461.41085763334127</v>
      </c>
      <c r="E443" s="60">
        <f>Conversion_factors!$M48*E295+E376</f>
        <v>122.77498419997812</v>
      </c>
      <c r="F443" s="60">
        <f>Conversion_factors!$M48*F295+F376</f>
        <v>4.2829220060061658E-2</v>
      </c>
      <c r="G443" s="60">
        <f>Conversion_factors!$M48*G295+G376</f>
        <v>4.2829220060061658E-2</v>
      </c>
      <c r="H443" s="60">
        <f>Conversion_factors!$M48*H295+H376</f>
        <v>4.2829220060061658E-2</v>
      </c>
      <c r="I443" s="60">
        <f>Conversion_factors!$M48*I295+I376</f>
        <v>436.11759819567158</v>
      </c>
      <c r="J443" s="60">
        <f>Conversion_factors!$M48*J295+J376</f>
        <v>2614.0485890548935</v>
      </c>
      <c r="K443" s="60">
        <f>Conversion_factors!$M48*K295+K376</f>
        <v>140.9116373263881</v>
      </c>
      <c r="L443" s="60">
        <f>Conversion_factors!$M48*L295+L376</f>
        <v>3265.4796421986766</v>
      </c>
      <c r="M443" s="60">
        <f>Conversion_factors!$M48*M295+M376</f>
        <v>3376.881883078494</v>
      </c>
      <c r="N443" s="60">
        <f>Conversion_factors!$M48*N295+N376</f>
        <v>476.93551238701582</v>
      </c>
      <c r="O443" s="60">
        <f>Conversion_factors!$M48*O295+O376</f>
        <v>1188.7775847059529</v>
      </c>
      <c r="P443" s="60">
        <f>Conversion_factors!$M48*P295+P376</f>
        <v>3187.3840854678147</v>
      </c>
      <c r="Q443" s="60">
        <f>Conversion_factors!$M48*Q295+Q376</f>
        <v>561.07846674783286</v>
      </c>
      <c r="R443" s="60">
        <f>Conversion_factors!$M48*R295+R376</f>
        <v>344.60159294161713</v>
      </c>
      <c r="S443" s="60">
        <f>Conversion_factors!$M48*S295+S376</f>
        <v>418.37215525559856</v>
      </c>
      <c r="T443" s="60">
        <f>Conversion_factors!$M48*T295+T376</f>
        <v>233.55027375661138</v>
      </c>
      <c r="U443" s="60">
        <f>Conversion_factors!$M48*U295+U376</f>
        <v>696.99529938274452</v>
      </c>
      <c r="V443" s="60">
        <f>Conversion_factors!$M48*V295+V376</f>
        <v>99.85318357203289</v>
      </c>
      <c r="W443" s="60">
        <f>Conversion_factors!$M48*W295+W376</f>
        <v>106.40093038931451</v>
      </c>
      <c r="X443" s="124">
        <f t="shared" si="1634"/>
        <v>19116.263873426218</v>
      </c>
      <c r="Z443" s="19">
        <f t="shared" si="1635"/>
        <v>2.02890963311029</v>
      </c>
      <c r="AA443" s="19">
        <f t="shared" si="1636"/>
        <v>5.2746159620751056</v>
      </c>
      <c r="AB443" s="19">
        <f t="shared" si="1637"/>
        <v>1.4772247825838827</v>
      </c>
      <c r="AC443" s="19">
        <f t="shared" si="1638"/>
        <v>6.276112810332621E-5</v>
      </c>
      <c r="AD443" s="19">
        <f t="shared" si="1639"/>
        <v>4.8960201962032143E-4</v>
      </c>
      <c r="AE443" s="19">
        <f t="shared" si="1640"/>
        <v>5.1531984063145277E-4</v>
      </c>
      <c r="AF443" s="19">
        <f t="shared" si="1641"/>
        <v>5.5725267474569291</v>
      </c>
      <c r="AG443" s="19">
        <f t="shared" si="1642"/>
        <v>13.792353506240095</v>
      </c>
      <c r="AH443" s="19">
        <f t="shared" si="1643"/>
        <v>1.5257315658596455</v>
      </c>
      <c r="AI443" s="19">
        <f t="shared" si="1644"/>
        <v>5.01753738641189</v>
      </c>
      <c r="AJ443" s="19">
        <f t="shared" si="1645"/>
        <v>6.5679102750305134</v>
      </c>
      <c r="AK443" s="19">
        <f t="shared" si="1646"/>
        <v>3.4047336283489642</v>
      </c>
      <c r="AL443" s="19">
        <f t="shared" si="1647"/>
        <v>12.563281808066256</v>
      </c>
      <c r="AM443" s="19">
        <f t="shared" si="1648"/>
        <v>14.972823439658121</v>
      </c>
      <c r="AN443" s="19">
        <f t="shared" si="1649"/>
        <v>2.1553584277967528</v>
      </c>
      <c r="AO443" s="19">
        <f t="shared" si="1650"/>
        <v>1.4225209261257021</v>
      </c>
      <c r="AP443" s="19">
        <f t="shared" si="1651"/>
        <v>9.0855970621373334</v>
      </c>
      <c r="AQ443" s="19">
        <f t="shared" si="1652"/>
        <v>2.0794471716407417</v>
      </c>
      <c r="AR443" s="19">
        <f t="shared" si="1653"/>
        <v>1.3546167849776385</v>
      </c>
      <c r="AS443" s="19">
        <f t="shared" si="1654"/>
        <v>1.5562420425192518</v>
      </c>
      <c r="AT443" s="19">
        <f t="shared" si="1655"/>
        <v>1.37166120541329</v>
      </c>
      <c r="AU443" s="19">
        <f t="shared" si="1656"/>
        <v>19.792351431410061</v>
      </c>
      <c r="AV443" s="19">
        <f t="shared" si="1657"/>
        <v>13.031649356476279</v>
      </c>
      <c r="AW443" s="19">
        <f t="shared" si="1658"/>
        <v>8.511729871358126</v>
      </c>
      <c r="AX443" s="249">
        <f t="shared" si="1708"/>
        <v>1.0256578453447134</v>
      </c>
      <c r="AY443" s="249">
        <f t="shared" si="1709"/>
        <v>1.014764598622045</v>
      </c>
      <c r="AZ443" s="249">
        <f t="shared" si="1710"/>
        <v>1.117054187692764</v>
      </c>
      <c r="BA443" s="249">
        <f t="shared" si="1711"/>
        <v>0.99175517599023222</v>
      </c>
      <c r="BB443" s="249">
        <f t="shared" si="1712"/>
        <v>0.969004527561382</v>
      </c>
      <c r="BC443" s="249">
        <f t="shared" si="1713"/>
        <v>1.0163510731256324</v>
      </c>
      <c r="BD443" s="249">
        <f t="shared" si="1714"/>
        <v>0.98891559329248213</v>
      </c>
      <c r="BE443" s="249">
        <f t="shared" si="1715"/>
        <v>0.96914692426768667</v>
      </c>
      <c r="BF443" s="249">
        <f t="shared" si="1716"/>
        <v>1.0600110575037778</v>
      </c>
      <c r="BG443" s="249">
        <f t="shared" si="1717"/>
        <v>1.121037283128693</v>
      </c>
      <c r="BH443" s="249">
        <f t="shared" si="1718"/>
        <v>0.98960432489683747</v>
      </c>
      <c r="BI443" s="249">
        <f t="shared" si="1719"/>
        <v>1.0108583424914899</v>
      </c>
      <c r="BJ443" s="249">
        <f t="shared" si="1720"/>
        <v>1.0186200870843078</v>
      </c>
      <c r="BK443" s="249">
        <f t="shared" si="1721"/>
        <v>0.97130785141833298</v>
      </c>
      <c r="BL443" s="249">
        <f t="shared" si="1722"/>
        <v>1.0218184722456352</v>
      </c>
      <c r="BM443" s="249">
        <f t="shared" si="1723"/>
        <v>1.0706340897108815</v>
      </c>
      <c r="BN443" s="249">
        <f t="shared" si="1724"/>
        <v>1.0142620286125277</v>
      </c>
      <c r="BO443" s="249">
        <f t="shared" si="1725"/>
        <v>1.0265648415008872</v>
      </c>
      <c r="BP443" s="249">
        <f t="shared" si="1726"/>
        <v>1.0038646518744325</v>
      </c>
      <c r="BQ443" s="249">
        <f t="shared" si="1727"/>
        <v>1.0484916696154833</v>
      </c>
      <c r="BR443" s="249">
        <f t="shared" si="1728"/>
        <v>1.0649551879847692</v>
      </c>
      <c r="BS443" s="249">
        <f t="shared" si="1729"/>
        <v>0.99478263247854093</v>
      </c>
      <c r="BU443" s="3"/>
      <c r="BV443" s="9">
        <f t="shared" si="1660"/>
        <v>1.0276598798466301</v>
      </c>
      <c r="BW443" s="9">
        <f t="shared" si="1661"/>
        <v>0.99478263247854093</v>
      </c>
      <c r="BX443" s="9">
        <f t="shared" si="1662"/>
        <v>0.94532494395694755</v>
      </c>
      <c r="BY443" s="9">
        <f t="shared" si="1663"/>
        <v>1.0366151523006293</v>
      </c>
      <c r="BZ443" s="9">
        <f t="shared" si="1664"/>
        <v>1.0151485055652156</v>
      </c>
      <c r="CA443" s="9">
        <f t="shared" si="1665"/>
        <v>1.0222983310347351</v>
      </c>
      <c r="CB443" s="9">
        <f t="shared" si="1666"/>
        <v>1.0222982005664119</v>
      </c>
      <c r="CC443" s="9"/>
      <c r="CD443" s="9">
        <f t="shared" si="1667"/>
        <v>0.97993816075351503</v>
      </c>
      <c r="CE443" s="9">
        <f t="shared" si="1668"/>
        <v>0.99478275943525685</v>
      </c>
      <c r="CF443" s="304">
        <f>BY443/BEA_Output_Data!$AU23</f>
        <v>1.0363422695153723</v>
      </c>
      <c r="CG443" s="35"/>
      <c r="CH443" s="304">
        <f t="shared" si="1669"/>
        <v>1986</v>
      </c>
      <c r="CI443" s="19">
        <f t="shared" si="1670"/>
        <v>7.2428436782396591E-2</v>
      </c>
      <c r="CJ443" s="19">
        <f t="shared" si="1762"/>
        <v>2.4137083516343111E-2</v>
      </c>
      <c r="CK443" s="19">
        <f t="shared" si="1763"/>
        <v>6.4225407753786719E-3</v>
      </c>
      <c r="CL443" s="19">
        <f t="shared" si="1764"/>
        <v>2.240459764713708E-6</v>
      </c>
      <c r="CM443" s="19">
        <f t="shared" si="1765"/>
        <v>2.240459764713708E-6</v>
      </c>
      <c r="CN443" s="19">
        <f t="shared" si="1766"/>
        <v>2.240459764713708E-6</v>
      </c>
      <c r="CO443" s="19">
        <f t="shared" si="1767"/>
        <v>2.2813955754289659E-2</v>
      </c>
      <c r="CP443" s="19">
        <f t="shared" si="1768"/>
        <v>0.13674474292483055</v>
      </c>
      <c r="CQ443" s="19">
        <f t="shared" si="1769"/>
        <v>7.3712958902116491E-3</v>
      </c>
      <c r="CR443" s="19">
        <f t="shared" si="1770"/>
        <v>0.17082206354862389</v>
      </c>
      <c r="CS443" s="19">
        <f t="shared" si="1771"/>
        <v>0.17664967932215792</v>
      </c>
      <c r="CT443" s="19">
        <f t="shared" si="1772"/>
        <v>2.4949201138095317E-2</v>
      </c>
      <c r="CU443" s="19">
        <f t="shared" si="1773"/>
        <v>6.2186711408524185E-2</v>
      </c>
      <c r="CV443" s="19">
        <f t="shared" si="1774"/>
        <v>0.16673676962048223</v>
      </c>
      <c r="CW443" s="19">
        <f t="shared" si="1775"/>
        <v>2.9350843368917696E-2</v>
      </c>
      <c r="CX443" s="19">
        <f t="shared" si="1776"/>
        <v>1.8026618340451585E-2</v>
      </c>
      <c r="CY443" s="19">
        <f t="shared" si="1761"/>
        <v>2.1885665422163556E-2</v>
      </c>
      <c r="CZ443" s="19">
        <f t="shared" si="1629"/>
        <v>1.2217359799122298E-2</v>
      </c>
      <c r="DA443" s="19">
        <f t="shared" si="1630"/>
        <v>3.6460853647853612E-2</v>
      </c>
      <c r="DB443" s="19">
        <f t="shared" si="1631"/>
        <v>5.2234675265620378E-3</v>
      </c>
      <c r="DC443" s="19">
        <f t="shared" si="1632"/>
        <v>5.5659898343014564E-3</v>
      </c>
      <c r="DD443" s="19"/>
      <c r="DE443" s="19"/>
      <c r="DF443" s="19">
        <f t="shared" si="1730"/>
        <v>7.2011409737940235E-2</v>
      </c>
      <c r="DG443" s="19">
        <f t="shared" ref="DG443:DG467" si="1780">(CJ443-CJ442)/LN(CJ443/CJ442)</f>
        <v>2.3848679727586627E-2</v>
      </c>
      <c r="DH443" s="19">
        <f t="shared" ref="DH443:DH467" si="1781">(CK443-CK442)/LN(CK443/CK442)</f>
        <v>6.1954853124735121E-3</v>
      </c>
      <c r="DI443" s="19">
        <f t="shared" ref="DI443:DI467" si="1782">(CL443-CL442)/LN(CL443/CL442)</f>
        <v>2.2653470643741592E-6</v>
      </c>
      <c r="DJ443" s="19">
        <f t="shared" ref="DJ443:DJ467" si="1783">(CM443-CM442)/LN(CM443/CM442)</f>
        <v>2.2653470643741592E-6</v>
      </c>
      <c r="DK443" s="19">
        <f t="shared" ref="DK443:DK467" si="1784">(CN443-CN442)/LN(CN443/CN442)</f>
        <v>2.2653470643741592E-6</v>
      </c>
      <c r="DL443" s="19">
        <f t="shared" ref="DL443:DL467" si="1785">(CO443-CO442)/LN(CO443/CO442)</f>
        <v>2.2608891590150788E-2</v>
      </c>
      <c r="DM443" s="19">
        <f t="shared" ref="DM443:DM467" si="1786">(CP443-CP442)/LN(CP443/CP442)</f>
        <v>0.13742660094008899</v>
      </c>
      <c r="DN443" s="19">
        <f t="shared" ref="DN443:DN467" si="1787">(CQ443-CQ442)/LN(CQ443/CQ442)</f>
        <v>7.1241640217448703E-3</v>
      </c>
      <c r="DO443" s="19">
        <f t="shared" ref="DO443:DO467" si="1788">(CR443-CR442)/LN(CR443/CR442)</f>
        <v>0.1631939054217493</v>
      </c>
      <c r="DP443" s="19">
        <f t="shared" ref="DP443:DP467" si="1789">(CS443-CS442)/LN(CS443/CS442)</f>
        <v>0.1796033805885508</v>
      </c>
      <c r="DQ443" s="19">
        <f t="shared" ref="DQ443:DQ467" si="1790">(CT443-CT442)/LN(CT443/CT442)</f>
        <v>2.4722788026519126E-2</v>
      </c>
      <c r="DR443" s="19">
        <f t="shared" ref="DR443:DR467" si="1791">(CU443-CU442)/LN(CU443/CU442)</f>
        <v>6.1397906853965512E-2</v>
      </c>
      <c r="DS443" s="19">
        <f t="shared" ref="DS443:DS467" si="1792">(CV443-CV442)/LN(CV443/CV442)</f>
        <v>0.17374407972397313</v>
      </c>
      <c r="DT443" s="19">
        <f t="shared" ref="DT443:DT467" si="1793">(CW443-CW442)/LN(CW443/CW442)</f>
        <v>2.9464342933787441E-2</v>
      </c>
      <c r="DU443" s="19">
        <f t="shared" ref="DU443:DU467" si="1794">(CX443-CX442)/LN(CX443/CX442)</f>
        <v>1.7943324156808368E-2</v>
      </c>
      <c r="DV443" s="19">
        <f t="shared" si="1777"/>
        <v>2.1662046805752223E-2</v>
      </c>
      <c r="DW443" s="19">
        <f t="shared" si="1688"/>
        <v>1.2093825917659203E-2</v>
      </c>
      <c r="DX443" s="19">
        <f t="shared" si="1689"/>
        <v>3.622684617117216E-2</v>
      </c>
      <c r="DY443" s="19">
        <f t="shared" si="1690"/>
        <v>5.0656270752094208E-3</v>
      </c>
      <c r="DZ443" s="19">
        <f t="shared" si="1691"/>
        <v>5.4132244108865291E-3</v>
      </c>
      <c r="EA443" s="19">
        <f t="shared" si="1692"/>
        <v>0.99975332545721118</v>
      </c>
      <c r="EB443" s="19"/>
      <c r="EC443" s="19">
        <f t="shared" si="1731"/>
        <v>7.2029177502368091E-2</v>
      </c>
      <c r="ED443" s="19">
        <f t="shared" ref="ED443:ED467" si="1795">DG443/$EA443</f>
        <v>2.3854564041264934E-2</v>
      </c>
      <c r="EE443" s="19">
        <f t="shared" ref="EE443:EE467" si="1796">DH443/$EA443</f>
        <v>6.197013958058272E-3</v>
      </c>
      <c r="EF443" s="19">
        <f t="shared" ref="EF443:EF467" si="1797">DI443/$EA443</f>
        <v>2.2659060057021182E-6</v>
      </c>
      <c r="EG443" s="19">
        <f t="shared" ref="EG443:EG467" si="1798">DJ443/$EA443</f>
        <v>2.2659060057021182E-6</v>
      </c>
      <c r="EH443" s="19">
        <f t="shared" ref="EH443:EH467" si="1799">DK443/$EA443</f>
        <v>2.2659060057021182E-6</v>
      </c>
      <c r="EI443" s="19">
        <f t="shared" ref="EI443:EI467" si="1800">DL443/$EA443</f>
        <v>2.2614470004199486E-2</v>
      </c>
      <c r="EJ443" s="19">
        <f t="shared" ref="EJ443:EJ467" si="1801">DM443/$EA443</f>
        <v>0.13746050894828532</v>
      </c>
      <c r="EK443" s="19">
        <f t="shared" ref="EK443:EK467" si="1802">DN443/$EA443</f>
        <v>7.1259218052481289E-3</v>
      </c>
      <c r="EL443" s="19">
        <f t="shared" ref="EL443:EL467" si="1803">DO443/$EA443</f>
        <v>0.16323417113628186</v>
      </c>
      <c r="EM443" s="19">
        <f t="shared" ref="EM443:EM467" si="1804">DP443/$EA443</f>
        <v>0.17964769510160306</v>
      </c>
      <c r="EN443" s="19">
        <f t="shared" ref="EN443:EN467" si="1805">DQ443/$EA443</f>
        <v>2.4728888013663571E-2</v>
      </c>
      <c r="EO443" s="19">
        <f t="shared" ref="EO443:EO467" si="1806">DR443/$EA443</f>
        <v>6.1413055891448798E-2</v>
      </c>
      <c r="EP443" s="19">
        <f t="shared" ref="EP443:EP467" si="1807">DS443/$EA443</f>
        <v>0.17378694854004692</v>
      </c>
      <c r="EQ443" s="19">
        <f t="shared" ref="EQ443:EQ467" si="1808">DT443/$EA443</f>
        <v>2.9471612830407629E-2</v>
      </c>
      <c r="ER443" s="19">
        <f t="shared" ref="ER443:ER467" si="1809">DU443/$EA443</f>
        <v>1.7947751410181564E-2</v>
      </c>
      <c r="ES443" s="19">
        <f t="shared" si="1778"/>
        <v>2.1667391599668497E-2</v>
      </c>
      <c r="ET443" s="19">
        <f t="shared" si="1694"/>
        <v>1.209680989270869E-2</v>
      </c>
      <c r="EU443" s="19">
        <f t="shared" si="1695"/>
        <v>3.6235784616775096E-2</v>
      </c>
      <c r="EV443" s="19">
        <f t="shared" si="1696"/>
        <v>5.0668769447631372E-3</v>
      </c>
      <c r="EW443" s="19">
        <f t="shared" si="1697"/>
        <v>5.4145600450100344E-3</v>
      </c>
      <c r="EZ443" s="304">
        <f t="shared" si="1732"/>
        <v>2.5334207060919829E-2</v>
      </c>
      <c r="FA443" s="304">
        <f t="shared" ref="FA443:FA467" si="1810">LN(AY443/AY442)</f>
        <v>1.4656663055702363E-2</v>
      </c>
      <c r="FB443" s="304">
        <f t="shared" ref="FB443:FB467" si="1811">LN(AZ443/AZ442)</f>
        <v>0.11069503072129369</v>
      </c>
      <c r="FC443" s="304">
        <f t="shared" ref="FC443:FC467" si="1812">LN(BA443/BA442)</f>
        <v>-8.2790005539436669E-3</v>
      </c>
      <c r="FD443" s="304">
        <f t="shared" ref="FD443:FD467" si="1813">LN(BB443/BB442)</f>
        <v>-3.1485994696319498E-2</v>
      </c>
      <c r="FE443" s="304">
        <f t="shared" ref="FE443:FE467" si="1814">LN(BC443/BC442)</f>
        <v>1.6218833884560559E-2</v>
      </c>
      <c r="FF443" s="304">
        <f t="shared" ref="FF443:FF467" si="1815">LN(BD443/BD442)</f>
        <v>-1.114629650966709E-2</v>
      </c>
      <c r="FG443" s="304">
        <f t="shared" ref="FG443:FG467" si="1816">LN(BE443/BE442)</f>
        <v>-3.1339053953967806E-2</v>
      </c>
      <c r="FH443" s="304">
        <f t="shared" ref="FH443:FH467" si="1817">LN(BF443/BF442)</f>
        <v>5.8279339676904462E-2</v>
      </c>
      <c r="FI443" s="304">
        <f t="shared" ref="FI443:FI467" si="1818">LN(BG443/BG442)</f>
        <v>0.11425440234935422</v>
      </c>
      <c r="FJ443" s="304">
        <f t="shared" ref="FJ443:FJ467" si="1819">LN(BH443/BH442)</f>
        <v>-1.0450087564947381E-2</v>
      </c>
      <c r="FK443" s="304">
        <f t="shared" ref="FK443:FK467" si="1820">LN(BI443/BI442)</f>
        <v>1.0799813991158022E-2</v>
      </c>
      <c r="FL443" s="304">
        <f t="shared" ref="FL443:FL467" si="1821">LN(BJ443/BJ442)</f>
        <v>1.8448855560895087E-2</v>
      </c>
      <c r="FM443" s="304">
        <f t="shared" ref="FM443:FM467" si="1822">LN(BK443/BK442)</f>
        <v>-2.9111815194257797E-2</v>
      </c>
      <c r="FN443" s="304">
        <f t="shared" ref="FN443:FN467" si="1823">LN(BL443/BL442)</f>
        <v>2.1583855893289483E-2</v>
      </c>
      <c r="FO443" s="304">
        <f t="shared" ref="FO443:FO467" si="1824">LN(BM443/BM442)</f>
        <v>6.8251080157935962E-2</v>
      </c>
      <c r="FP443" s="304">
        <f t="shared" si="1779"/>
        <v>1.4161282647136739E-2</v>
      </c>
      <c r="FQ443" s="304">
        <f t="shared" ref="FQ443:FQ467" si="1825">LN(BO443/BO442)</f>
        <v>2.621812304239797E-2</v>
      </c>
      <c r="FR443" s="304">
        <f t="shared" ref="FR443:FR467" si="1826">LN(BP443/BP442)</f>
        <v>3.8572032919948641E-3</v>
      </c>
      <c r="FS443" s="304">
        <f t="shared" ref="FS443:FS467" si="1827">LN(BQ443/BQ442)</f>
        <v>4.7352626278664968E-2</v>
      </c>
      <c r="FT443" s="304">
        <f t="shared" ref="FT443:FT467" si="1828">LN(BR443/BR442)</f>
        <v>6.2932721266519831E-2</v>
      </c>
      <c r="FV443" s="3"/>
      <c r="FW443" s="19">
        <f t="shared" si="1700"/>
        <v>1.0151485055652156</v>
      </c>
      <c r="FX443" s="19">
        <f t="shared" si="1733"/>
        <v>0.76094535553058407</v>
      </c>
      <c r="FY443" s="19">
        <f t="shared" si="1701"/>
        <v>1.0151485055652156</v>
      </c>
      <c r="GA443" s="19">
        <f t="shared" si="1702"/>
        <v>0.94532494395694755</v>
      </c>
      <c r="GB443" s="19">
        <f t="shared" si="1734"/>
        <v>0.87088758101115205</v>
      </c>
      <c r="GC443" s="19">
        <f t="shared" si="1703"/>
        <v>0.94532494395694755</v>
      </c>
      <c r="GE443" s="19">
        <f t="shared" si="1704"/>
        <v>1.0366151523006293</v>
      </c>
      <c r="GF443" s="19">
        <f t="shared" si="1735"/>
        <v>0.91381380259746281</v>
      </c>
      <c r="GG443" s="19">
        <f t="shared" si="1705"/>
        <v>1.0366151523006293</v>
      </c>
      <c r="GI443" s="19" t="e">
        <f>#REF!</f>
        <v>#REF!</v>
      </c>
      <c r="GJ443" s="19" t="e">
        <f t="shared" si="1706"/>
        <v>#REF!</v>
      </c>
      <c r="GK443" s="304">
        <f t="shared" si="1707"/>
        <v>1.0222982005664119</v>
      </c>
      <c r="GM443" s="3"/>
      <c r="GN443" s="3"/>
      <c r="GO443" s="3"/>
    </row>
    <row r="444" spans="1:219" s="304" customFormat="1" x14ac:dyDescent="0.2">
      <c r="A444" s="316" t="s">
        <v>537</v>
      </c>
      <c r="B444" s="1">
        <f t="shared" si="1633"/>
        <v>1987</v>
      </c>
      <c r="C444" s="60">
        <f>Conversion_factors!$M49*C296+C377</f>
        <v>1411.1170450771003</v>
      </c>
      <c r="D444" s="60">
        <f>Conversion_factors!$M49*D296+D377</f>
        <v>503.87058809829989</v>
      </c>
      <c r="E444" s="60">
        <f>Conversion_factors!$M49*E296+E377</f>
        <v>126.84338930748373</v>
      </c>
      <c r="F444" s="60">
        <f>Conversion_factors!$M49*F296+F377</f>
        <v>4.2829220060061658E-2</v>
      </c>
      <c r="G444" s="60">
        <f>Conversion_factors!$M49*G296+G377</f>
        <v>4.2829220060061658E-2</v>
      </c>
      <c r="H444" s="60">
        <f>Conversion_factors!$M49*H296+H377</f>
        <v>4.2829220060061658E-2</v>
      </c>
      <c r="I444" s="60">
        <f>Conversion_factors!$M49*I296+I377</f>
        <v>503.28599170957807</v>
      </c>
      <c r="J444" s="60">
        <f>Conversion_factors!$M49*J296+J377</f>
        <v>2677.8681744659298</v>
      </c>
      <c r="K444" s="60">
        <f>Conversion_factors!$M49*K296+K377</f>
        <v>162.09551193080381</v>
      </c>
      <c r="L444" s="60">
        <f>Conversion_factors!$M49*L296+L377</f>
        <v>3128.3814327735899</v>
      </c>
      <c r="M444" s="60">
        <f>Conversion_factors!$M49*M296+M377</f>
        <v>3644.5129042543358</v>
      </c>
      <c r="N444" s="60">
        <f>Conversion_factors!$M49*N296+N377</f>
        <v>513.69058492015597</v>
      </c>
      <c r="O444" s="60">
        <f>Conversion_factors!$M49*O296+O377</f>
        <v>1239.180846191224</v>
      </c>
      <c r="P444" s="60">
        <f>Conversion_factors!$M49*P296+P377</f>
        <v>3244.7867610090152</v>
      </c>
      <c r="Q444" s="60">
        <f>Conversion_factors!$M49*Q296+Q377</f>
        <v>609.61431066831051</v>
      </c>
      <c r="R444" s="60">
        <f>Conversion_factors!$M49*R296+R377</f>
        <v>379.93307032614018</v>
      </c>
      <c r="S444" s="60">
        <f>Conversion_factors!$M49*S296+S377</f>
        <v>445.49720917234055</v>
      </c>
      <c r="T444" s="60">
        <f>Conversion_factors!$M49*T296+T377</f>
        <v>236.74142659064637</v>
      </c>
      <c r="U444" s="60">
        <f>Conversion_factors!$M49*U296+U377</f>
        <v>729.83260019589909</v>
      </c>
      <c r="V444" s="60">
        <f>Conversion_factors!$M49*V296+V377</f>
        <v>117.062717545116</v>
      </c>
      <c r="W444" s="60">
        <f>Conversion_factors!$M49*W296+W377</f>
        <v>126.3186181484927</v>
      </c>
      <c r="X444" s="124">
        <f t="shared" si="1634"/>
        <v>19800.761670044645</v>
      </c>
      <c r="Z444" s="19">
        <f t="shared" si="1635"/>
        <v>1.9712653486977789</v>
      </c>
      <c r="AA444" s="19">
        <f t="shared" si="1636"/>
        <v>5.0880830609338377</v>
      </c>
      <c r="AB444" s="19">
        <f t="shared" si="1637"/>
        <v>1.3980378922662693</v>
      </c>
      <c r="AC444" s="19">
        <f t="shared" si="1638"/>
        <v>5.9830442634571386E-5</v>
      </c>
      <c r="AD444" s="19">
        <f t="shared" si="1639"/>
        <v>4.3248928246253143E-4</v>
      </c>
      <c r="AE444" s="19">
        <f t="shared" si="1640"/>
        <v>4.720535525507603E-4</v>
      </c>
      <c r="AF444" s="19">
        <f t="shared" si="1641"/>
        <v>5.5633336192261682</v>
      </c>
      <c r="AG444" s="19">
        <f t="shared" si="1642"/>
        <v>13.748554429179695</v>
      </c>
      <c r="AH444" s="19">
        <f t="shared" si="1643"/>
        <v>1.5777970957416112</v>
      </c>
      <c r="AI444" s="19">
        <f t="shared" si="1644"/>
        <v>4.6542869093620807</v>
      </c>
      <c r="AJ444" s="19">
        <f t="shared" si="1645"/>
        <v>6.1342365403654</v>
      </c>
      <c r="AK444" s="19">
        <f t="shared" si="1646"/>
        <v>3.2083207078321356</v>
      </c>
      <c r="AL444" s="19">
        <f t="shared" si="1647"/>
        <v>11.778967425786616</v>
      </c>
      <c r="AM444" s="19">
        <f t="shared" si="1648"/>
        <v>14.617815845447547</v>
      </c>
      <c r="AN444" s="19">
        <f t="shared" si="1649"/>
        <v>2.2977796213600525</v>
      </c>
      <c r="AO444" s="19">
        <f t="shared" si="1650"/>
        <v>1.4923459330666538</v>
      </c>
      <c r="AP444" s="19">
        <f t="shared" si="1651"/>
        <v>8.7752089858429638</v>
      </c>
      <c r="AQ444" s="19">
        <f t="shared" si="1652"/>
        <v>2.0396501374984743</v>
      </c>
      <c r="AR444" s="19">
        <f t="shared" si="1653"/>
        <v>1.3894405464234467</v>
      </c>
      <c r="AS444" s="19">
        <f t="shared" si="1654"/>
        <v>1.6280164988645904</v>
      </c>
      <c r="AT444" s="19">
        <f t="shared" si="1655"/>
        <v>1.4065204863475635</v>
      </c>
      <c r="AU444" s="19">
        <f t="shared" si="1656"/>
        <v>19.297831247736017</v>
      </c>
      <c r="AV444" s="19">
        <f t="shared" si="1657"/>
        <v>12.993684221500493</v>
      </c>
      <c r="AW444" s="19">
        <f t="shared" si="1658"/>
        <v>8.4568453674528747</v>
      </c>
      <c r="AX444" s="249">
        <f t="shared" si="1708"/>
        <v>0.99651740873673156</v>
      </c>
      <c r="AY444" s="249">
        <f t="shared" si="1709"/>
        <v>0.97887819742859095</v>
      </c>
      <c r="AZ444" s="249">
        <f t="shared" si="1710"/>
        <v>1.0571743044938544</v>
      </c>
      <c r="BA444" s="249">
        <f t="shared" si="1711"/>
        <v>0.94544430538172708</v>
      </c>
      <c r="BB444" s="249">
        <f t="shared" si="1712"/>
        <v>0.85596884006516016</v>
      </c>
      <c r="BC444" s="249">
        <f t="shared" si="1713"/>
        <v>0.93101816945343774</v>
      </c>
      <c r="BD444" s="249">
        <f t="shared" si="1714"/>
        <v>0.98728415601626174</v>
      </c>
      <c r="BE444" s="249">
        <f t="shared" si="1715"/>
        <v>0.9660692957252015</v>
      </c>
      <c r="BF444" s="249">
        <f t="shared" si="1716"/>
        <v>1.0961838932926087</v>
      </c>
      <c r="BG444" s="249">
        <f t="shared" si="1717"/>
        <v>1.0398784802087755</v>
      </c>
      <c r="BH444" s="249">
        <f t="shared" si="1718"/>
        <v>0.92426156206246457</v>
      </c>
      <c r="BI444" s="249">
        <f t="shared" si="1719"/>
        <v>0.95254375434738492</v>
      </c>
      <c r="BJ444" s="249">
        <f t="shared" si="1720"/>
        <v>0.9550285513228306</v>
      </c>
      <c r="BK444" s="249">
        <f t="shared" si="1721"/>
        <v>0.94827801573239645</v>
      </c>
      <c r="BL444" s="249">
        <f t="shared" si="1722"/>
        <v>1.0893379179885936</v>
      </c>
      <c r="BM444" s="249">
        <f t="shared" si="1723"/>
        <v>1.1231865909587091</v>
      </c>
      <c r="BN444" s="249">
        <f t="shared" si="1724"/>
        <v>0.97961214949435682</v>
      </c>
      <c r="BO444" s="249">
        <f t="shared" si="1725"/>
        <v>1.0069181601118973</v>
      </c>
      <c r="BP444" s="249">
        <f t="shared" si="1726"/>
        <v>1.0296714656895527</v>
      </c>
      <c r="BQ444" s="249">
        <f t="shared" si="1727"/>
        <v>1.0968484916991772</v>
      </c>
      <c r="BR444" s="249">
        <f t="shared" si="1728"/>
        <v>1.0920198683401401</v>
      </c>
      <c r="BS444" s="249">
        <f t="shared" si="1729"/>
        <v>0.96992757208645741</v>
      </c>
      <c r="BU444" s="3"/>
      <c r="BV444" s="9">
        <f t="shared" si="1660"/>
        <v>1.0917348424268518</v>
      </c>
      <c r="BW444" s="9">
        <f t="shared" si="1661"/>
        <v>0.96992757208645741</v>
      </c>
      <c r="BX444" s="9">
        <f t="shared" si="1662"/>
        <v>0.97137929023487835</v>
      </c>
      <c r="BY444" s="9">
        <f t="shared" si="1663"/>
        <v>1.0181945901526586</v>
      </c>
      <c r="BZ444" s="9">
        <f t="shared" si="1664"/>
        <v>0.98066303702267221</v>
      </c>
      <c r="CA444" s="9">
        <f t="shared" si="1665"/>
        <v>1.0589040332729662</v>
      </c>
      <c r="CB444" s="9">
        <f t="shared" si="1666"/>
        <v>1.0589037250772677</v>
      </c>
      <c r="CC444" s="9"/>
      <c r="CD444" s="9">
        <f t="shared" si="1667"/>
        <v>0.98905313830348229</v>
      </c>
      <c r="CE444" s="9">
        <f t="shared" si="1668"/>
        <v>0.969927854385498</v>
      </c>
      <c r="CF444" s="304">
        <f>BY444/BEA_Output_Data!$AU24</f>
        <v>1.0298893242840941</v>
      </c>
      <c r="CG444" s="35"/>
      <c r="CH444" s="304">
        <f t="shared" si="1669"/>
        <v>1987</v>
      </c>
      <c r="CI444" s="19">
        <f t="shared" si="1670"/>
        <v>7.1265796164391618E-2</v>
      </c>
      <c r="CJ444" s="19">
        <f t="shared" si="1762"/>
        <v>2.5447030598856949E-2</v>
      </c>
      <c r="CK444" s="19">
        <f t="shared" si="1763"/>
        <v>6.4059853565823829E-3</v>
      </c>
      <c r="CL444" s="19">
        <f t="shared" si="1764"/>
        <v>2.1630087152079282E-6</v>
      </c>
      <c r="CM444" s="19">
        <f t="shared" si="1765"/>
        <v>2.1630087152079282E-6</v>
      </c>
      <c r="CN444" s="19">
        <f t="shared" si="1766"/>
        <v>2.1630087152079282E-6</v>
      </c>
      <c r="CO444" s="19">
        <f t="shared" si="1767"/>
        <v>2.5417506664451625E-2</v>
      </c>
      <c r="CP444" s="19">
        <f t="shared" si="1768"/>
        <v>0.13524066493447634</v>
      </c>
      <c r="CQ444" s="19">
        <f t="shared" si="1769"/>
        <v>8.1863271035693616E-3</v>
      </c>
      <c r="CR444" s="19">
        <f t="shared" si="1770"/>
        <v>0.1579929845580802</v>
      </c>
      <c r="CS444" s="19">
        <f t="shared" si="1771"/>
        <v>0.18405922787141543</v>
      </c>
      <c r="CT444" s="19">
        <f t="shared" si="1772"/>
        <v>2.5942970956379263E-2</v>
      </c>
      <c r="CU444" s="19">
        <f t="shared" si="1773"/>
        <v>6.2582483787272908E-2</v>
      </c>
      <c r="CV444" s="19">
        <f t="shared" si="1774"/>
        <v>0.16387181539172069</v>
      </c>
      <c r="CW444" s="19">
        <f t="shared" si="1775"/>
        <v>3.0787417212872096E-2</v>
      </c>
      <c r="CX444" s="19">
        <f t="shared" si="1776"/>
        <v>1.9187800785508042E-2</v>
      </c>
      <c r="CY444" s="19">
        <f t="shared" si="1761"/>
        <v>2.2498993553682629E-2</v>
      </c>
      <c r="CZ444" s="19">
        <f t="shared" si="1629"/>
        <v>1.1956177774150875E-2</v>
      </c>
      <c r="DA444" s="19">
        <f t="shared" si="1630"/>
        <v>3.6858814441467568E-2</v>
      </c>
      <c r="DB444" s="19">
        <f t="shared" si="1631"/>
        <v>5.9120310367763778E-3</v>
      </c>
      <c r="DC444" s="19">
        <f t="shared" si="1632"/>
        <v>6.3794827821998575E-3</v>
      </c>
      <c r="DD444" s="19"/>
      <c r="DE444" s="19"/>
      <c r="DF444" s="19">
        <f t="shared" si="1730"/>
        <v>7.1845548610883367E-2</v>
      </c>
      <c r="DG444" s="19">
        <f t="shared" si="1780"/>
        <v>2.4786288137184923E-2</v>
      </c>
      <c r="DH444" s="19">
        <f t="shared" si="1781"/>
        <v>6.4142595051400039E-3</v>
      </c>
      <c r="DI444" s="19">
        <f t="shared" si="1782"/>
        <v>2.2015071780419506E-6</v>
      </c>
      <c r="DJ444" s="19">
        <f t="shared" si="1783"/>
        <v>2.2015071780419506E-6</v>
      </c>
      <c r="DK444" s="19">
        <f t="shared" si="1784"/>
        <v>2.2015071780419506E-6</v>
      </c>
      <c r="DL444" s="19">
        <f t="shared" si="1785"/>
        <v>2.4092289551984079E-2</v>
      </c>
      <c r="DM444" s="19">
        <f t="shared" si="1786"/>
        <v>0.13599131766101294</v>
      </c>
      <c r="DN444" s="19">
        <f t="shared" si="1787"/>
        <v>7.7716899854708317E-3</v>
      </c>
      <c r="DO444" s="19">
        <f t="shared" si="1788"/>
        <v>0.16432406673547026</v>
      </c>
      <c r="DP444" s="19">
        <f t="shared" si="1789"/>
        <v>0.18032908337553388</v>
      </c>
      <c r="DQ444" s="19">
        <f t="shared" si="1790"/>
        <v>2.5442851499733004E-2</v>
      </c>
      <c r="DR444" s="19">
        <f t="shared" si="1791"/>
        <v>6.2384388363299112E-2</v>
      </c>
      <c r="DS444" s="19">
        <f t="shared" si="1792"/>
        <v>0.16530015461844114</v>
      </c>
      <c r="DT444" s="19">
        <f t="shared" si="1793"/>
        <v>3.0063409976520933E-2</v>
      </c>
      <c r="DU444" s="19">
        <f t="shared" si="1794"/>
        <v>1.8601169364290123E-2</v>
      </c>
      <c r="DV444" s="19">
        <f t="shared" si="1777"/>
        <v>2.2190916873136197E-2</v>
      </c>
      <c r="DW444" s="19">
        <f t="shared" si="1688"/>
        <v>1.2086298450195109E-2</v>
      </c>
      <c r="DX444" s="19">
        <f t="shared" si="1689"/>
        <v>3.6659474036580583E-2</v>
      </c>
      <c r="DY444" s="19">
        <f t="shared" si="1690"/>
        <v>5.5606458113814606E-3</v>
      </c>
      <c r="DZ444" s="19">
        <f t="shared" si="1691"/>
        <v>5.9634916455293908E-3</v>
      </c>
      <c r="EA444" s="19">
        <f t="shared" si="1692"/>
        <v>0.99981394872332152</v>
      </c>
      <c r="EB444" s="19"/>
      <c r="EC444" s="19">
        <f t="shared" si="1731"/>
        <v>7.1858918054328105E-2</v>
      </c>
      <c r="ED444" s="19">
        <f t="shared" si="1795"/>
        <v>2.4790900515875913E-2</v>
      </c>
      <c r="EE444" s="19">
        <f t="shared" si="1796"/>
        <v>6.415453108381289E-3</v>
      </c>
      <c r="EF444" s="19">
        <f t="shared" si="1797"/>
        <v>2.2019168474825647E-6</v>
      </c>
      <c r="EG444" s="19">
        <f t="shared" si="1798"/>
        <v>2.2019168474825647E-6</v>
      </c>
      <c r="EH444" s="19">
        <f t="shared" si="1799"/>
        <v>2.2019168474825647E-6</v>
      </c>
      <c r="EI444" s="19">
        <f t="shared" si="1800"/>
        <v>2.4096772787324992E-2</v>
      </c>
      <c r="EJ444" s="19">
        <f t="shared" si="1801"/>
        <v>0.13601662372750695</v>
      </c>
      <c r="EK444" s="19">
        <f t="shared" si="1802"/>
        <v>7.7731361873822902E-3</v>
      </c>
      <c r="EL444" s="19">
        <f t="shared" si="1803"/>
        <v>0.16435464512702419</v>
      </c>
      <c r="EM444" s="19">
        <f t="shared" si="1804"/>
        <v>0.18036264007498493</v>
      </c>
      <c r="EN444" s="19">
        <f t="shared" si="1805"/>
        <v>2.5447586055607034E-2</v>
      </c>
      <c r="EO444" s="19">
        <f t="shared" si="1806"/>
        <v>6.2395997218241191E-2</v>
      </c>
      <c r="EP444" s="19">
        <f t="shared" si="1807"/>
        <v>0.16533091464618549</v>
      </c>
      <c r="EQ444" s="19">
        <f t="shared" si="1808"/>
        <v>3.0069004353169292E-2</v>
      </c>
      <c r="ER444" s="19">
        <f t="shared" si="1809"/>
        <v>1.8604630779598799E-2</v>
      </c>
      <c r="ES444" s="19">
        <f t="shared" si="1778"/>
        <v>2.2195046289834357E-2</v>
      </c>
      <c r="ET444" s="19">
        <f t="shared" si="1694"/>
        <v>1.2088547539898095E-2</v>
      </c>
      <c r="EU444" s="19">
        <f t="shared" si="1695"/>
        <v>3.6666295847734127E-2</v>
      </c>
      <c r="EV444" s="19">
        <f t="shared" si="1696"/>
        <v>5.5616805691518292E-3</v>
      </c>
      <c r="EW444" s="19">
        <f t="shared" si="1697"/>
        <v>5.9646013672286415E-3</v>
      </c>
      <c r="EZ444" s="304">
        <f t="shared" si="1732"/>
        <v>-2.8822876661487893E-2</v>
      </c>
      <c r="FA444" s="304">
        <f t="shared" si="1810"/>
        <v>-3.6004722540106178E-2</v>
      </c>
      <c r="FB444" s="304">
        <f t="shared" si="1811"/>
        <v>-5.5095432514744289E-2</v>
      </c>
      <c r="FC444" s="304">
        <f t="shared" si="1812"/>
        <v>-4.7821297002004146E-2</v>
      </c>
      <c r="FD444" s="304">
        <f t="shared" si="1813"/>
        <v>-0.12403531059967404</v>
      </c>
      <c r="FE444" s="304">
        <f t="shared" si="1814"/>
        <v>-8.7695319718371773E-2</v>
      </c>
      <c r="FF444" s="304">
        <f t="shared" si="1815"/>
        <v>-1.6510857745131355E-3</v>
      </c>
      <c r="FG444" s="304">
        <f t="shared" si="1816"/>
        <v>-3.1806586832846318E-3</v>
      </c>
      <c r="FH444" s="304">
        <f t="shared" si="1817"/>
        <v>3.355562062536805E-2</v>
      </c>
      <c r="FI444" s="304">
        <f t="shared" si="1818"/>
        <v>-7.5150541976193558E-2</v>
      </c>
      <c r="FJ444" s="304">
        <f t="shared" si="1819"/>
        <v>-6.8310084008729316E-2</v>
      </c>
      <c r="FK444" s="304">
        <f t="shared" si="1820"/>
        <v>-5.9419050704765747E-2</v>
      </c>
      <c r="FL444" s="304">
        <f t="shared" si="1821"/>
        <v>-6.4462897836077504E-2</v>
      </c>
      <c r="FM444" s="304">
        <f t="shared" si="1822"/>
        <v>-2.3995738986287922E-2</v>
      </c>
      <c r="FN444" s="304">
        <f t="shared" si="1823"/>
        <v>6.3986241107360273E-2</v>
      </c>
      <c r="FO444" s="304">
        <f t="shared" si="1824"/>
        <v>4.7918735811199611E-2</v>
      </c>
      <c r="FP444" s="304">
        <f t="shared" si="1779"/>
        <v>-3.4759834122703122E-2</v>
      </c>
      <c r="FQ444" s="304">
        <f t="shared" si="1825"/>
        <v>-1.9323783599803218E-2</v>
      </c>
      <c r="FR444" s="304">
        <f t="shared" si="1826"/>
        <v>2.5382582719333923E-2</v>
      </c>
      <c r="FS444" s="304">
        <f t="shared" si="1827"/>
        <v>4.5088433989537921E-2</v>
      </c>
      <c r="FT444" s="304">
        <f t="shared" si="1828"/>
        <v>2.5096350341354091E-2</v>
      </c>
      <c r="FV444" s="3"/>
      <c r="FW444" s="19">
        <f t="shared" si="1700"/>
        <v>0.96602913923087297</v>
      </c>
      <c r="FX444" s="19">
        <f t="shared" si="1733"/>
        <v>0.73509538680494069</v>
      </c>
      <c r="FY444" s="19">
        <f t="shared" si="1701"/>
        <v>0.98066303702267221</v>
      </c>
      <c r="GA444" s="19">
        <f t="shared" si="1702"/>
        <v>1.0275612596964514</v>
      </c>
      <c r="GB444" s="19">
        <f t="shared" si="1734"/>
        <v>0.89489033979781474</v>
      </c>
      <c r="GC444" s="19">
        <f t="shared" si="1703"/>
        <v>0.97137929023487835</v>
      </c>
      <c r="GE444" s="19">
        <f t="shared" si="1704"/>
        <v>0.98223008596093853</v>
      </c>
      <c r="GF444" s="19">
        <f t="shared" si="1735"/>
        <v>0.89757540987759799</v>
      </c>
      <c r="GG444" s="19">
        <f t="shared" si="1705"/>
        <v>1.0181945901526586</v>
      </c>
      <c r="GI444" s="19" t="e">
        <f>#REF!</f>
        <v>#REF!</v>
      </c>
      <c r="GJ444" s="19" t="e">
        <f t="shared" si="1706"/>
        <v>#REF!</v>
      </c>
      <c r="GK444" s="304">
        <f t="shared" si="1707"/>
        <v>1.0589037250772677</v>
      </c>
      <c r="GM444" s="3"/>
      <c r="GN444" s="324">
        <f>SUM(GN428:GN443)</f>
        <v>-3.0563250745112291E-3</v>
      </c>
      <c r="GO444" s="324">
        <f t="shared" ref="GO444:HH444" si="1829">SUM(GO428:GO443)</f>
        <v>-7.3179263992937315E-4</v>
      </c>
      <c r="GP444" s="324">
        <f t="shared" si="1829"/>
        <v>-1.7371946616937404E-3</v>
      </c>
      <c r="GQ444" s="324">
        <f t="shared" si="1829"/>
        <v>0</v>
      </c>
      <c r="GR444" s="324">
        <f t="shared" si="1829"/>
        <v>0</v>
      </c>
      <c r="GS444" s="324">
        <f t="shared" si="1829"/>
        <v>0</v>
      </c>
      <c r="GT444" s="324">
        <f t="shared" si="1829"/>
        <v>-3.2140333324245894E-3</v>
      </c>
      <c r="GU444" s="324">
        <f t="shared" si="1829"/>
        <v>-1.1985875682896739E-2</v>
      </c>
      <c r="GV444" s="324">
        <f t="shared" si="1829"/>
        <v>4.4146962408988876E-4</v>
      </c>
      <c r="GW444" s="324">
        <f t="shared" si="1829"/>
        <v>0.13615712789991566</v>
      </c>
      <c r="GX444" s="324">
        <f t="shared" si="1829"/>
        <v>-4.0121393816600112E-2</v>
      </c>
      <c r="GY444" s="324">
        <f t="shared" si="1829"/>
        <v>1.5587918590782715E-3</v>
      </c>
      <c r="GZ444" s="324">
        <f t="shared" si="1829"/>
        <v>-2.2268109275400204E-2</v>
      </c>
      <c r="HA444" s="324">
        <f t="shared" si="1829"/>
        <v>-0.19065966228114611</v>
      </c>
      <c r="HB444" s="324">
        <f t="shared" si="1829"/>
        <v>-6.2770406148346452E-3</v>
      </c>
      <c r="HC444" s="324">
        <f t="shared" si="1829"/>
        <v>-2.2655159198413299E-3</v>
      </c>
      <c r="HD444" s="324">
        <f t="shared" si="1829"/>
        <v>2.3666686904116125E-2</v>
      </c>
      <c r="HE444" s="324">
        <f t="shared" si="1829"/>
        <v>-7.9613391972493692E-4</v>
      </c>
      <c r="HF444" s="324">
        <f t="shared" si="1829"/>
        <v>-4.9790848606729868E-3</v>
      </c>
      <c r="HG444" s="324">
        <f t="shared" si="1829"/>
        <v>2.4862525774815278E-4</v>
      </c>
      <c r="HH444" s="324">
        <f t="shared" si="1829"/>
        <v>-6.9728790833101446E-5</v>
      </c>
    </row>
    <row r="445" spans="1:219" s="304" customFormat="1" x14ac:dyDescent="0.2">
      <c r="A445" s="316" t="s">
        <v>537</v>
      </c>
      <c r="B445" s="1">
        <f t="shared" si="1633"/>
        <v>1988</v>
      </c>
      <c r="C445" s="60">
        <f>Conversion_factors!$M50*C297+C378</f>
        <v>1443.6832035787997</v>
      </c>
      <c r="D445" s="60">
        <f>Conversion_factors!$M50*D297+D378</f>
        <v>502.37942127880751</v>
      </c>
      <c r="E445" s="60">
        <f>Conversion_factors!$M50*E297+E378</f>
        <v>133.23042693840159</v>
      </c>
      <c r="F445" s="60">
        <f>Conversion_factors!$M50*F297+F378</f>
        <v>4.2829220060061658E-2</v>
      </c>
      <c r="G445" s="60">
        <f>Conversion_factors!$M50*G297+G378</f>
        <v>4.2829220060061658E-2</v>
      </c>
      <c r="H445" s="60">
        <f>Conversion_factors!$M50*H297+H378</f>
        <v>4.2829220060061658E-2</v>
      </c>
      <c r="I445" s="60">
        <f>Conversion_factors!$M50*I297+I378</f>
        <v>520.82673534758578</v>
      </c>
      <c r="J445" s="60">
        <f>Conversion_factors!$M50*J297+J378</f>
        <v>2802.5085496451106</v>
      </c>
      <c r="K445" s="60">
        <f>Conversion_factors!$M50*K297+K378</f>
        <v>175.43987542875897</v>
      </c>
      <c r="L445" s="60">
        <f>Conversion_factors!$M50*L297+L378</f>
        <v>3403.9663699140997</v>
      </c>
      <c r="M445" s="60">
        <f>Conversion_factors!$M50*M297+M378</f>
        <v>3856.9596493557283</v>
      </c>
      <c r="N445" s="60">
        <f>Conversion_factors!$M50*N297+N378</f>
        <v>531.44029033758113</v>
      </c>
      <c r="O445" s="60">
        <f>Conversion_factors!$M50*O297+O378</f>
        <v>1266.4257075449541</v>
      </c>
      <c r="P445" s="60">
        <f>Conversion_factors!$M50*P297+P378</f>
        <v>3775.4484511068586</v>
      </c>
      <c r="Q445" s="60">
        <f>Conversion_factors!$M50*Q297+Q378</f>
        <v>640.99764522961698</v>
      </c>
      <c r="R445" s="60">
        <f>Conversion_factors!$M50*R297+R378</f>
        <v>393.94134907070168</v>
      </c>
      <c r="S445" s="60">
        <f>Conversion_factors!$M50*S297+S378</f>
        <v>456.96550237474247</v>
      </c>
      <c r="T445" s="60">
        <f>Conversion_factors!$M50*T297+T378</f>
        <v>239.08942247280032</v>
      </c>
      <c r="U445" s="60">
        <f>Conversion_factors!$M50*U297+U378</f>
        <v>760.51855802950229</v>
      </c>
      <c r="V445" s="60">
        <f>Conversion_factors!$M50*V297+V378</f>
        <v>121.51777573943519</v>
      </c>
      <c r="W445" s="60">
        <f>Conversion_factors!$M50*W297+W378</f>
        <v>132.91958028663493</v>
      </c>
      <c r="X445" s="124">
        <f t="shared" si="1634"/>
        <v>21158.387001340299</v>
      </c>
      <c r="Z445" s="19">
        <f t="shared" si="1635"/>
        <v>1.9659252078255067</v>
      </c>
      <c r="AA445" s="19">
        <f t="shared" si="1636"/>
        <v>5.0570510162267857</v>
      </c>
      <c r="AB445" s="19">
        <f t="shared" si="1637"/>
        <v>1.4675447737906107</v>
      </c>
      <c r="AC445" s="19">
        <f t="shared" si="1638"/>
        <v>5.8322382042581735E-5</v>
      </c>
      <c r="AD445" s="19">
        <f t="shared" si="1639"/>
        <v>4.3112743407683069E-4</v>
      </c>
      <c r="AE445" s="19">
        <f t="shared" si="1640"/>
        <v>4.7176759475319851E-4</v>
      </c>
      <c r="AF445" s="19">
        <f t="shared" si="1641"/>
        <v>5.7584632805918492</v>
      </c>
      <c r="AG445" s="19">
        <f t="shared" si="1642"/>
        <v>13.865596673654281</v>
      </c>
      <c r="AH445" s="19">
        <f t="shared" si="1643"/>
        <v>1.662506591859038</v>
      </c>
      <c r="AI445" s="19">
        <f t="shared" si="1644"/>
        <v>4.9094170402868258</v>
      </c>
      <c r="AJ445" s="19">
        <f t="shared" si="1645"/>
        <v>6.2267579830817228</v>
      </c>
      <c r="AK445" s="19">
        <f t="shared" si="1646"/>
        <v>3.1787344637264106</v>
      </c>
      <c r="AL445" s="19">
        <f t="shared" si="1647"/>
        <v>11.93137954069514</v>
      </c>
      <c r="AM445" s="19">
        <f t="shared" si="1648"/>
        <v>15.275151909152438</v>
      </c>
      <c r="AN445" s="19">
        <f t="shared" si="1649"/>
        <v>2.3112688448600944</v>
      </c>
      <c r="AO445" s="19">
        <f t="shared" si="1650"/>
        <v>1.4258351070709883</v>
      </c>
      <c r="AP445" s="19">
        <f t="shared" si="1651"/>
        <v>8.2407166609688449</v>
      </c>
      <c r="AQ445" s="19">
        <f t="shared" si="1652"/>
        <v>1.9920648154984673</v>
      </c>
      <c r="AR445" s="19">
        <f t="shared" si="1653"/>
        <v>1.3768095114441559</v>
      </c>
      <c r="AS445" s="19">
        <f t="shared" si="1654"/>
        <v>1.7119131336508759</v>
      </c>
      <c r="AT445" s="19">
        <f t="shared" si="1655"/>
        <v>1.3831084542416487</v>
      </c>
      <c r="AU445" s="19">
        <f t="shared" si="1656"/>
        <v>19.395568450359814</v>
      </c>
      <c r="AV445" s="19">
        <f t="shared" si="1657"/>
        <v>13.141453116718182</v>
      </c>
      <c r="AW445" s="19">
        <f t="shared" si="1658"/>
        <v>8.4653087444038011</v>
      </c>
      <c r="AX445" s="249">
        <f t="shared" si="1708"/>
        <v>0.99381785164877223</v>
      </c>
      <c r="AY445" s="249">
        <f t="shared" si="1709"/>
        <v>0.97290805275493319</v>
      </c>
      <c r="AZ445" s="249">
        <f t="shared" si="1710"/>
        <v>1.1097343170224971</v>
      </c>
      <c r="BA445" s="249">
        <f t="shared" si="1711"/>
        <v>0.92161383988483037</v>
      </c>
      <c r="BB445" s="249">
        <f t="shared" si="1712"/>
        <v>0.85327351365980852</v>
      </c>
      <c r="BC445" s="249">
        <f t="shared" si="1713"/>
        <v>0.93045418279601644</v>
      </c>
      <c r="BD445" s="249">
        <f t="shared" si="1714"/>
        <v>1.0219123908518264</v>
      </c>
      <c r="BE445" s="249">
        <f t="shared" si="1715"/>
        <v>0.97429349989678193</v>
      </c>
      <c r="BF445" s="249">
        <f t="shared" si="1716"/>
        <v>1.1550363182992669</v>
      </c>
      <c r="BG445" s="249">
        <f t="shared" si="1717"/>
        <v>1.0968806242467444</v>
      </c>
      <c r="BH445" s="249">
        <f t="shared" si="1718"/>
        <v>0.93820201131096503</v>
      </c>
      <c r="BI445" s="249">
        <f t="shared" si="1719"/>
        <v>0.94375965992418487</v>
      </c>
      <c r="BJ445" s="249">
        <f t="shared" si="1720"/>
        <v>0.96738599455562868</v>
      </c>
      <c r="BK445" s="249">
        <f t="shared" si="1721"/>
        <v>0.99092031912093903</v>
      </c>
      <c r="BL445" s="249">
        <f t="shared" si="1722"/>
        <v>1.0957329275474827</v>
      </c>
      <c r="BM445" s="249">
        <f t="shared" si="1723"/>
        <v>1.0731284467599251</v>
      </c>
      <c r="BN445" s="249">
        <f t="shared" si="1724"/>
        <v>0.91994460469822859</v>
      </c>
      <c r="BO445" s="249">
        <f t="shared" si="1725"/>
        <v>0.9834266190894041</v>
      </c>
      <c r="BP445" s="249">
        <f t="shared" si="1726"/>
        <v>1.0203109958704011</v>
      </c>
      <c r="BQ445" s="249">
        <f t="shared" si="1727"/>
        <v>1.1533724258166458</v>
      </c>
      <c r="BR445" s="249">
        <f t="shared" si="1728"/>
        <v>1.0738428105112372</v>
      </c>
      <c r="BS445" s="249">
        <f t="shared" si="1729"/>
        <v>0.97483993795941237</v>
      </c>
      <c r="BU445" s="3"/>
      <c r="BV445" s="9">
        <f t="shared" si="1660"/>
        <v>1.1607102581452091</v>
      </c>
      <c r="BW445" s="9">
        <f t="shared" si="1661"/>
        <v>0.97483993795941237</v>
      </c>
      <c r="BX445" s="9">
        <f t="shared" si="1662"/>
        <v>0.9811442500334896</v>
      </c>
      <c r="BY445" s="9">
        <f t="shared" si="1663"/>
        <v>0.99386393477035984</v>
      </c>
      <c r="BZ445" s="9">
        <f t="shared" si="1664"/>
        <v>0.99970920929549689</v>
      </c>
      <c r="CA445" s="9">
        <f t="shared" si="1665"/>
        <v>1.1315071687099931</v>
      </c>
      <c r="CB445" s="9">
        <f t="shared" si="1666"/>
        <v>1.1315067160391294</v>
      </c>
      <c r="CC445" s="9"/>
      <c r="CD445" s="9">
        <f t="shared" si="1667"/>
        <v>0.97512388491559776</v>
      </c>
      <c r="CE445" s="9">
        <f t="shared" si="1668"/>
        <v>0.97484032795412534</v>
      </c>
      <c r="CF445" s="304">
        <f>BY445/BEA_Output_Data!$AU25</f>
        <v>1.0091789799547171</v>
      </c>
      <c r="CG445" s="35"/>
      <c r="CH445" s="304">
        <f t="shared" si="1669"/>
        <v>1988</v>
      </c>
      <c r="CI445" s="19">
        <f t="shared" si="1670"/>
        <v>6.8232195747593996E-2</v>
      </c>
      <c r="CJ445" s="19">
        <f t="shared" si="1762"/>
        <v>2.3743748578139903E-2</v>
      </c>
      <c r="CK445" s="19">
        <f t="shared" si="1763"/>
        <v>6.2968139740501947E-3</v>
      </c>
      <c r="CL445" s="19">
        <f t="shared" si="1764"/>
        <v>2.0242195237920828E-6</v>
      </c>
      <c r="CM445" s="19">
        <f t="shared" si="1765"/>
        <v>2.0242195237920828E-6</v>
      </c>
      <c r="CN445" s="19">
        <f t="shared" si="1766"/>
        <v>2.0242195237920828E-6</v>
      </c>
      <c r="CO445" s="19">
        <f t="shared" si="1767"/>
        <v>2.4615616271438531E-2</v>
      </c>
      <c r="CP445" s="19">
        <f t="shared" si="1768"/>
        <v>0.13245379004872077</v>
      </c>
      <c r="CQ445" s="19">
        <f t="shared" si="1769"/>
        <v>8.2917414932265655E-3</v>
      </c>
      <c r="CR445" s="19">
        <f t="shared" si="1770"/>
        <v>0.16088023958057257</v>
      </c>
      <c r="CS445" s="19">
        <f t="shared" si="1771"/>
        <v>0.18228987158195969</v>
      </c>
      <c r="CT445" s="19">
        <f t="shared" si="1772"/>
        <v>2.5117240284144367E-2</v>
      </c>
      <c r="CU445" s="19">
        <f t="shared" si="1773"/>
        <v>5.985454881152949E-2</v>
      </c>
      <c r="CV445" s="19">
        <f t="shared" si="1774"/>
        <v>0.1784374418932643</v>
      </c>
      <c r="CW445" s="19">
        <f t="shared" si="1775"/>
        <v>3.029520375012577E-2</v>
      </c>
      <c r="CX445" s="19">
        <f t="shared" si="1776"/>
        <v>1.8618685301755141E-2</v>
      </c>
      <c r="CY445" s="19">
        <f t="shared" si="1761"/>
        <v>2.1597369513365813E-2</v>
      </c>
      <c r="CZ445" s="19">
        <f t="shared" si="1629"/>
        <v>1.1299983427737425E-2</v>
      </c>
      <c r="DA445" s="19">
        <f t="shared" si="1630"/>
        <v>3.5944070688437947E-2</v>
      </c>
      <c r="DB445" s="19">
        <f t="shared" si="1631"/>
        <v>5.7432438366751461E-3</v>
      </c>
      <c r="DC445" s="19">
        <f t="shared" si="1632"/>
        <v>6.2821225586910286E-3</v>
      </c>
      <c r="DD445" s="19"/>
      <c r="DE445" s="19"/>
      <c r="DF445" s="19">
        <f t="shared" si="1730"/>
        <v>6.9737999510563989E-2</v>
      </c>
      <c r="DG445" s="19">
        <f t="shared" si="1780"/>
        <v>2.4585556791086899E-2</v>
      </c>
      <c r="DH445" s="19">
        <f t="shared" si="1781"/>
        <v>6.3512432873766341E-3</v>
      </c>
      <c r="DI445" s="19">
        <f t="shared" si="1782"/>
        <v>2.0928471807214232E-6</v>
      </c>
      <c r="DJ445" s="19">
        <f t="shared" si="1783"/>
        <v>2.0928471807214232E-6</v>
      </c>
      <c r="DK445" s="19">
        <f t="shared" si="1784"/>
        <v>2.0928471807214232E-6</v>
      </c>
      <c r="DL445" s="19">
        <f t="shared" si="1785"/>
        <v>2.5014419312850866E-2</v>
      </c>
      <c r="DM445" s="19">
        <f t="shared" si="1786"/>
        <v>0.13384239181920674</v>
      </c>
      <c r="DN445" s="19">
        <f t="shared" si="1787"/>
        <v>8.2389219034009337E-3</v>
      </c>
      <c r="DO445" s="19">
        <f t="shared" si="1788"/>
        <v>0.15943225483934947</v>
      </c>
      <c r="DP445" s="19">
        <f t="shared" si="1789"/>
        <v>0.183173125474448</v>
      </c>
      <c r="DQ445" s="19">
        <f t="shared" si="1790"/>
        <v>2.5527879886225648E-2</v>
      </c>
      <c r="DR445" s="19">
        <f t="shared" si="1791"/>
        <v>6.120838508551979E-2</v>
      </c>
      <c r="DS445" s="19">
        <f t="shared" si="1792"/>
        <v>0.17105128154574181</v>
      </c>
      <c r="DT445" s="19">
        <f t="shared" si="1793"/>
        <v>3.0540649414340031E-2</v>
      </c>
      <c r="DU445" s="19">
        <f t="shared" si="1794"/>
        <v>1.8901815105192978E-2</v>
      </c>
      <c r="DV445" s="19">
        <f t="shared" si="1777"/>
        <v>2.2045108655165908E-2</v>
      </c>
      <c r="DW445" s="19">
        <f t="shared" si="1688"/>
        <v>1.1624994089297113E-2</v>
      </c>
      <c r="DX445" s="19">
        <f t="shared" si="1689"/>
        <v>3.6399526909729196E-2</v>
      </c>
      <c r="DY445" s="19">
        <f t="shared" si="1690"/>
        <v>5.827230028740327E-3</v>
      </c>
      <c r="DZ445" s="19">
        <f t="shared" si="1691"/>
        <v>6.3306778947643328E-3</v>
      </c>
      <c r="EA445" s="19">
        <f t="shared" si="1692"/>
        <v>0.99983974009454279</v>
      </c>
      <c r="EB445" s="19"/>
      <c r="EC445" s="19">
        <f t="shared" si="1731"/>
        <v>6.9749177507157006E-2</v>
      </c>
      <c r="ED445" s="19">
        <f t="shared" si="1795"/>
        <v>2.4589497501631752E-2</v>
      </c>
      <c r="EE445" s="19">
        <f t="shared" si="1796"/>
        <v>6.3522613001720388E-3</v>
      </c>
      <c r="EF445" s="19">
        <f t="shared" si="1797"/>
        <v>2.0931826339724482E-6</v>
      </c>
      <c r="EG445" s="19">
        <f t="shared" si="1798"/>
        <v>2.0931826339724482E-6</v>
      </c>
      <c r="EH445" s="19">
        <f t="shared" si="1799"/>
        <v>2.0931826339724482E-6</v>
      </c>
      <c r="EI445" s="19">
        <f t="shared" si="1800"/>
        <v>2.5018428763879254E-2</v>
      </c>
      <c r="EJ445" s="19">
        <f t="shared" si="1801"/>
        <v>0.13386384482632274</v>
      </c>
      <c r="EK445" s="19">
        <f t="shared" si="1802"/>
        <v>8.2402424838823457E-3</v>
      </c>
      <c r="EL445" s="19">
        <f t="shared" si="1803"/>
        <v>0.15945780953282962</v>
      </c>
      <c r="EM445" s="19">
        <f t="shared" si="1804"/>
        <v>0.18320248548745174</v>
      </c>
      <c r="EN445" s="19">
        <f t="shared" si="1805"/>
        <v>2.5531971637586425E-2</v>
      </c>
      <c r="EO445" s="19">
        <f t="shared" si="1806"/>
        <v>6.1218195907808234E-2</v>
      </c>
      <c r="EP445" s="19">
        <f t="shared" si="1807"/>
        <v>0.17107869860180547</v>
      </c>
      <c r="EQ445" s="19">
        <f t="shared" si="1808"/>
        <v>3.0545544640436247E-2</v>
      </c>
      <c r="ER445" s="19">
        <f t="shared" si="1809"/>
        <v>1.890484479383232E-2</v>
      </c>
      <c r="ES445" s="19">
        <f t="shared" si="1778"/>
        <v>2.204864216847529E-2</v>
      </c>
      <c r="ET445" s="19">
        <f t="shared" si="1694"/>
        <v>1.1626857408366142E-2</v>
      </c>
      <c r="EU445" s="19">
        <f t="shared" si="1695"/>
        <v>3.6405361229477969E-2</v>
      </c>
      <c r="EV445" s="19">
        <f t="shared" si="1696"/>
        <v>5.8281640497599308E-3</v>
      </c>
      <c r="EW445" s="19">
        <f t="shared" si="1697"/>
        <v>6.3316926112235916E-3</v>
      </c>
      <c r="EZ445" s="304">
        <f t="shared" si="1732"/>
        <v>-2.7126673551888399E-3</v>
      </c>
      <c r="FA445" s="304">
        <f t="shared" si="1810"/>
        <v>-6.1176404872559419E-3</v>
      </c>
      <c r="FB445" s="304">
        <f t="shared" si="1811"/>
        <v>4.8521034434158491E-2</v>
      </c>
      <c r="FC445" s="304">
        <f t="shared" si="1812"/>
        <v>-2.5528674361175913E-2</v>
      </c>
      <c r="FD445" s="304">
        <f t="shared" si="1813"/>
        <v>-3.1538285177594881E-3</v>
      </c>
      <c r="FE445" s="304">
        <f t="shared" si="1814"/>
        <v>-6.0595761628904504E-4</v>
      </c>
      <c r="FF445" s="304">
        <f t="shared" si="1815"/>
        <v>3.447314715428574E-2</v>
      </c>
      <c r="FG445" s="304">
        <f t="shared" si="1816"/>
        <v>8.4770265017850514E-3</v>
      </c>
      <c r="FH445" s="304">
        <f t="shared" si="1817"/>
        <v>5.2296827592068766E-2</v>
      </c>
      <c r="FI445" s="304">
        <f t="shared" si="1818"/>
        <v>5.3366494804186676E-2</v>
      </c>
      <c r="FJ445" s="304">
        <f t="shared" si="1819"/>
        <v>1.4970182281259747E-2</v>
      </c>
      <c r="FK445" s="304">
        <f t="shared" si="1820"/>
        <v>-9.2645060764236092E-3</v>
      </c>
      <c r="FL445" s="304">
        <f t="shared" si="1821"/>
        <v>1.2856346169261616E-2</v>
      </c>
      <c r="FM445" s="304">
        <f t="shared" si="1822"/>
        <v>4.3986401776041469E-2</v>
      </c>
      <c r="FN445" s="304">
        <f t="shared" si="1823"/>
        <v>5.8533825855651483E-3</v>
      </c>
      <c r="FO445" s="304">
        <f t="shared" si="1824"/>
        <v>-4.5591651414253843E-2</v>
      </c>
      <c r="FP445" s="304">
        <f t="shared" si="1779"/>
        <v>-6.2843271560851191E-2</v>
      </c>
      <c r="FQ445" s="304">
        <f t="shared" si="1825"/>
        <v>-2.3606595387972534E-2</v>
      </c>
      <c r="FR445" s="304">
        <f t="shared" si="1826"/>
        <v>-9.1323072749135651E-3</v>
      </c>
      <c r="FS445" s="304">
        <f t="shared" si="1827"/>
        <v>5.0249134775635182E-2</v>
      </c>
      <c r="FT445" s="304">
        <f t="shared" si="1828"/>
        <v>-1.6785445160798732E-2</v>
      </c>
      <c r="FV445" s="3"/>
      <c r="FW445" s="19">
        <f t="shared" si="1700"/>
        <v>1.0194217295378538</v>
      </c>
      <c r="FX445" s="19">
        <f t="shared" si="1733"/>
        <v>0.74937221059199033</v>
      </c>
      <c r="FY445" s="19">
        <f t="shared" si="1701"/>
        <v>0.99970920929549689</v>
      </c>
      <c r="GA445" s="19">
        <f t="shared" si="1702"/>
        <v>1.0100526744771861</v>
      </c>
      <c r="GB445" s="19">
        <f t="shared" si="1734"/>
        <v>0.90388638107658059</v>
      </c>
      <c r="GC445" s="19">
        <f t="shared" si="1703"/>
        <v>0.9811442500334896</v>
      </c>
      <c r="GE445" s="19">
        <f t="shared" si="1704"/>
        <v>0.97610412035419403</v>
      </c>
      <c r="GF445" s="19">
        <f t="shared" si="1735"/>
        <v>0.87612705591012796</v>
      </c>
      <c r="GG445" s="19">
        <f t="shared" si="1705"/>
        <v>0.99386393477035984</v>
      </c>
      <c r="GI445" s="19" t="e">
        <f>#REF!</f>
        <v>#REF!</v>
      </c>
      <c r="GJ445" s="19" t="e">
        <f t="shared" si="1706"/>
        <v>#REF!</v>
      </c>
      <c r="GK445" s="304">
        <f t="shared" si="1707"/>
        <v>1.1315067160391294</v>
      </c>
      <c r="GM445" s="3"/>
      <c r="GN445" s="3"/>
      <c r="GO445" s="3"/>
    </row>
    <row r="446" spans="1:219" s="304" customFormat="1" x14ac:dyDescent="0.2">
      <c r="A446" s="316" t="s">
        <v>537</v>
      </c>
      <c r="B446" s="1">
        <f t="shared" si="1633"/>
        <v>1989</v>
      </c>
      <c r="C446" s="60">
        <f>Conversion_factors!$M51*C298+C379</f>
        <v>1449.1346999488383</v>
      </c>
      <c r="D446" s="60">
        <f>Conversion_factors!$M51*D298+D379</f>
        <v>506.999149424883</v>
      </c>
      <c r="E446" s="60">
        <f>Conversion_factors!$M51*E298+E379</f>
        <v>115.51454322350301</v>
      </c>
      <c r="F446" s="60">
        <f>Conversion_factors!$M51*F298+F379</f>
        <v>4.2829220060061658E-2</v>
      </c>
      <c r="G446" s="60">
        <f>Conversion_factors!$M51*G298+G379</f>
        <v>4.2829220060061658E-2</v>
      </c>
      <c r="H446" s="60">
        <f>Conversion_factors!$M51*H298+H379</f>
        <v>4.2829220060061658E-2</v>
      </c>
      <c r="I446" s="60">
        <f>Conversion_factors!$M51*I298+I379</f>
        <v>528.83185400713239</v>
      </c>
      <c r="J446" s="60">
        <f>Conversion_factors!$M51*J298+J379</f>
        <v>2854.5463957956886</v>
      </c>
      <c r="K446" s="60">
        <f>Conversion_factors!$M51*K298+K379</f>
        <v>175.3846613796604</v>
      </c>
      <c r="L446" s="60">
        <f>Conversion_factors!$M51*L298+L379</f>
        <v>3347.6138254933026</v>
      </c>
      <c r="M446" s="60">
        <f>Conversion_factors!$M51*M298+M379</f>
        <v>4038.0184313380141</v>
      </c>
      <c r="N446" s="60">
        <f>Conversion_factors!$M51*N298+N379</f>
        <v>545.99708804855391</v>
      </c>
      <c r="O446" s="60">
        <f>Conversion_factors!$M51*O298+O379</f>
        <v>1245.6572076339751</v>
      </c>
      <c r="P446" s="60">
        <f>Conversion_factors!$M51*P298+P379</f>
        <v>3739.5739882988682</v>
      </c>
      <c r="Q446" s="60">
        <f>Conversion_factors!$M51*Q298+Q379</f>
        <v>637.47741418909027</v>
      </c>
      <c r="R446" s="60">
        <f>Conversion_factors!$M51*R298+R379</f>
        <v>405.77801727398202</v>
      </c>
      <c r="S446" s="60">
        <f>Conversion_factors!$M51*S298+S379</f>
        <v>467.58335758480177</v>
      </c>
      <c r="T446" s="60">
        <f>Conversion_factors!$M51*T298+T379</f>
        <v>240.29340150443801</v>
      </c>
      <c r="U446" s="60">
        <f>Conversion_factors!$M51*U298+U379</f>
        <v>751.37269767190037</v>
      </c>
      <c r="V446" s="60">
        <f>Conversion_factors!$M51*V298+V379</f>
        <v>131.46372784216356</v>
      </c>
      <c r="W446" s="60">
        <f>Conversion_factors!$M51*W298+W379</f>
        <v>132.00206494839739</v>
      </c>
      <c r="X446" s="124">
        <f t="shared" si="1634"/>
        <v>21313.371013267373</v>
      </c>
      <c r="Z446" s="19">
        <f t="shared" si="1635"/>
        <v>1.9217449015732562</v>
      </c>
      <c r="AA446" s="19">
        <f t="shared" si="1636"/>
        <v>5.0337590578148141</v>
      </c>
      <c r="AB446" s="19">
        <f t="shared" si="1637"/>
        <v>1.3365126320671652</v>
      </c>
      <c r="AC446" s="19">
        <f t="shared" si="1638"/>
        <v>5.6797228919912247E-5</v>
      </c>
      <c r="AD446" s="19">
        <f t="shared" si="1639"/>
        <v>4.2523143216519619E-4</v>
      </c>
      <c r="AE446" s="19">
        <f t="shared" si="1640"/>
        <v>4.9553754907815111E-4</v>
      </c>
      <c r="AF446" s="19">
        <f t="shared" si="1641"/>
        <v>5.978031888897811</v>
      </c>
      <c r="AG446" s="19">
        <f t="shared" si="1642"/>
        <v>13.934521254512164</v>
      </c>
      <c r="AH446" s="19">
        <f t="shared" si="1643"/>
        <v>1.6433751206276106</v>
      </c>
      <c r="AI446" s="19">
        <f t="shared" si="1644"/>
        <v>4.8299997951122462</v>
      </c>
      <c r="AJ446" s="19">
        <f t="shared" si="1645"/>
        <v>6.3254067651715644</v>
      </c>
      <c r="AK446" s="19">
        <f t="shared" si="1646"/>
        <v>3.1876742032327194</v>
      </c>
      <c r="AL446" s="19">
        <f t="shared" si="1647"/>
        <v>11.826079313785378</v>
      </c>
      <c r="AM446" s="19">
        <f t="shared" si="1648"/>
        <v>15.249935934179861</v>
      </c>
      <c r="AN446" s="19">
        <f t="shared" si="1649"/>
        <v>2.3116035338020446</v>
      </c>
      <c r="AO446" s="19">
        <f t="shared" si="1650"/>
        <v>1.4004454543881404</v>
      </c>
      <c r="AP446" s="19">
        <f t="shared" si="1651"/>
        <v>8.2350085443192214</v>
      </c>
      <c r="AQ446" s="19">
        <f t="shared" si="1652"/>
        <v>1.9841868271156118</v>
      </c>
      <c r="AR446" s="19">
        <f t="shared" si="1653"/>
        <v>1.3492535321893084</v>
      </c>
      <c r="AS446" s="19">
        <f t="shared" si="1654"/>
        <v>1.8410168931547233</v>
      </c>
      <c r="AT446" s="19">
        <f t="shared" si="1655"/>
        <v>1.3664350829006382</v>
      </c>
      <c r="AU446" s="19">
        <f t="shared" si="1656"/>
        <v>19.461662113290632</v>
      </c>
      <c r="AV446" s="19">
        <f t="shared" si="1657"/>
        <v>13.113582917712003</v>
      </c>
      <c r="AW446" s="19">
        <f t="shared" si="1658"/>
        <v>8.4011463252200898</v>
      </c>
      <c r="AX446" s="249">
        <f t="shared" si="1708"/>
        <v>0.97148374815896454</v>
      </c>
      <c r="AY446" s="249">
        <f t="shared" si="1709"/>
        <v>0.96842699574547708</v>
      </c>
      <c r="AZ446" s="249">
        <f t="shared" si="1710"/>
        <v>1.0106498686973722</v>
      </c>
      <c r="BA446" s="249">
        <f t="shared" si="1711"/>
        <v>0.89751327717513985</v>
      </c>
      <c r="BB446" s="249">
        <f t="shared" si="1712"/>
        <v>0.84160433682243574</v>
      </c>
      <c r="BC446" s="249">
        <f t="shared" si="1713"/>
        <v>0.977335006473812</v>
      </c>
      <c r="BD446" s="249">
        <f t="shared" si="1714"/>
        <v>1.0608776269810896</v>
      </c>
      <c r="BE446" s="249">
        <f t="shared" si="1715"/>
        <v>0.97913662152316971</v>
      </c>
      <c r="BF446" s="249">
        <f t="shared" si="1716"/>
        <v>1.1417446151547479</v>
      </c>
      <c r="BG446" s="249">
        <f t="shared" si="1717"/>
        <v>1.0791369213288191</v>
      </c>
      <c r="BH446" s="249">
        <f t="shared" si="1718"/>
        <v>0.95306568290724913</v>
      </c>
      <c r="BI446" s="249">
        <f t="shared" si="1719"/>
        <v>0.94641385001541833</v>
      </c>
      <c r="BJ446" s="249">
        <f t="shared" si="1720"/>
        <v>0.95884834269495378</v>
      </c>
      <c r="BK446" s="249">
        <f t="shared" si="1721"/>
        <v>0.98928452380345999</v>
      </c>
      <c r="BL446" s="249">
        <f t="shared" si="1722"/>
        <v>1.0958915978358814</v>
      </c>
      <c r="BM446" s="249">
        <f t="shared" si="1723"/>
        <v>1.0540193938181097</v>
      </c>
      <c r="BN446" s="249">
        <f t="shared" si="1724"/>
        <v>0.91930738449871841</v>
      </c>
      <c r="BO446" s="249">
        <f t="shared" si="1725"/>
        <v>0.97953747681837877</v>
      </c>
      <c r="BP446" s="249">
        <f t="shared" si="1726"/>
        <v>0.99989011091718294</v>
      </c>
      <c r="BQ446" s="249">
        <f t="shared" si="1727"/>
        <v>1.2403538931317792</v>
      </c>
      <c r="BR446" s="249">
        <f t="shared" si="1728"/>
        <v>1.0608976362650533</v>
      </c>
      <c r="BS446" s="249">
        <f t="shared" si="1729"/>
        <v>0.9781618690714543</v>
      </c>
      <c r="BU446" s="3"/>
      <c r="BV446" s="9">
        <f t="shared" si="1660"/>
        <v>1.1652416394988827</v>
      </c>
      <c r="BW446" s="9">
        <f t="shared" si="1661"/>
        <v>0.9781618690714543</v>
      </c>
      <c r="BX446" s="9">
        <f t="shared" si="1662"/>
        <v>0.99180063508146366</v>
      </c>
      <c r="BY446" s="9">
        <f t="shared" si="1663"/>
        <v>0.98840026162059436</v>
      </c>
      <c r="BZ446" s="9">
        <f t="shared" si="1664"/>
        <v>0.99782346872225403</v>
      </c>
      <c r="CA446" s="9">
        <f t="shared" si="1665"/>
        <v>1.1397955147063035</v>
      </c>
      <c r="CB446" s="9">
        <f t="shared" si="1666"/>
        <v>1.139794940012113</v>
      </c>
      <c r="CC446" s="9"/>
      <c r="CD446" s="9">
        <f t="shared" si="1667"/>
        <v>0.98029600718999033</v>
      </c>
      <c r="CE446" s="9">
        <f t="shared" si="1668"/>
        <v>0.97816236226889186</v>
      </c>
      <c r="CF446" s="304">
        <f>BY446/BEA_Output_Data!$AU26</f>
        <v>1.0199638340019479</v>
      </c>
      <c r="CG446" s="35"/>
      <c r="CH446" s="304">
        <f t="shared" si="1669"/>
        <v>1989</v>
      </c>
      <c r="CI446" s="19">
        <f t="shared" si="1670"/>
        <v>6.7991811292862372E-2</v>
      </c>
      <c r="CJ446" s="19">
        <f t="shared" si="1762"/>
        <v>2.3787844218039502E-2</v>
      </c>
      <c r="CK446" s="19">
        <f t="shared" si="1763"/>
        <v>5.4198157181046718E-3</v>
      </c>
      <c r="CL446" s="19">
        <f t="shared" si="1764"/>
        <v>2.0095000473365226E-6</v>
      </c>
      <c r="CM446" s="19">
        <f t="shared" si="1765"/>
        <v>2.0095000473365226E-6</v>
      </c>
      <c r="CN446" s="19">
        <f t="shared" si="1766"/>
        <v>2.0095000473365226E-6</v>
      </c>
      <c r="CO446" s="19">
        <f t="shared" si="1767"/>
        <v>2.4812210779699726E-2</v>
      </c>
      <c r="CP446" s="19">
        <f t="shared" si="1768"/>
        <v>0.13393218717108429</v>
      </c>
      <c r="CQ446" s="19">
        <f t="shared" si="1769"/>
        <v>8.2288560204992964E-3</v>
      </c>
      <c r="CR446" s="19">
        <f t="shared" si="1770"/>
        <v>0.15706637037423335</v>
      </c>
      <c r="CS446" s="19">
        <f t="shared" si="1771"/>
        <v>0.18945939752207128</v>
      </c>
      <c r="CT446" s="19">
        <f t="shared" si="1772"/>
        <v>2.5617584740990802E-2</v>
      </c>
      <c r="CU446" s="19">
        <f t="shared" si="1773"/>
        <v>5.8444870445813812E-2</v>
      </c>
      <c r="CV446" s="19">
        <f t="shared" si="1774"/>
        <v>0.17545671146863714</v>
      </c>
      <c r="CW446" s="19">
        <f t="shared" si="1775"/>
        <v>2.9909741344636032E-2</v>
      </c>
      <c r="CX446" s="19">
        <f t="shared" si="1776"/>
        <v>1.9038659676190547E-2</v>
      </c>
      <c r="CY446" s="19">
        <f t="shared" si="1761"/>
        <v>2.1938498480307763E-2</v>
      </c>
      <c r="CZ446" s="19">
        <f t="shared" si="1629"/>
        <v>1.1274302941325313E-2</v>
      </c>
      <c r="DA446" s="19">
        <f t="shared" si="1630"/>
        <v>3.525358317106092E-2</v>
      </c>
      <c r="DB446" s="19">
        <f t="shared" si="1631"/>
        <v>6.1681339737542518E-3</v>
      </c>
      <c r="DC446" s="19">
        <f t="shared" si="1632"/>
        <v>6.1933921605468864E-3</v>
      </c>
      <c r="DD446" s="19"/>
      <c r="DE446" s="19"/>
      <c r="DF446" s="19">
        <f t="shared" si="1730"/>
        <v>6.8111932822051469E-2</v>
      </c>
      <c r="DG446" s="19">
        <f t="shared" si="1780"/>
        <v>2.3765789580076163E-2</v>
      </c>
      <c r="DH446" s="19">
        <f t="shared" si="1781"/>
        <v>5.8473577926292002E-3</v>
      </c>
      <c r="DI446" s="19">
        <f t="shared" si="1782"/>
        <v>2.0168508333737867E-6</v>
      </c>
      <c r="DJ446" s="19">
        <f t="shared" si="1783"/>
        <v>2.0168508333737867E-6</v>
      </c>
      <c r="DK446" s="19">
        <f t="shared" si="1784"/>
        <v>2.0168508333737867E-6</v>
      </c>
      <c r="DL446" s="19">
        <f t="shared" si="1785"/>
        <v>2.4713783202341702E-2</v>
      </c>
      <c r="DM446" s="19">
        <f t="shared" si="1786"/>
        <v>0.13319162112300278</v>
      </c>
      <c r="DN446" s="19">
        <f t="shared" si="1787"/>
        <v>8.260258861232047E-3</v>
      </c>
      <c r="DO446" s="19">
        <f t="shared" si="1788"/>
        <v>0.15896567992546878</v>
      </c>
      <c r="DP446" s="19">
        <f t="shared" si="1789"/>
        <v>0.18585158711752672</v>
      </c>
      <c r="DQ446" s="19">
        <f t="shared" si="1790"/>
        <v>2.5366590095656096E-2</v>
      </c>
      <c r="DR446" s="19">
        <f t="shared" si="1791"/>
        <v>5.9146909856761042E-2</v>
      </c>
      <c r="DS446" s="19">
        <f t="shared" si="1792"/>
        <v>0.17694289232155783</v>
      </c>
      <c r="DT446" s="19">
        <f t="shared" si="1793"/>
        <v>3.010206122211511E-2</v>
      </c>
      <c r="DU446" s="19">
        <f t="shared" si="1794"/>
        <v>1.8827891834159862E-2</v>
      </c>
      <c r="DV446" s="19">
        <f t="shared" si="1777"/>
        <v>2.1767488498742344E-2</v>
      </c>
      <c r="DW446" s="19">
        <f t="shared" si="1688"/>
        <v>1.1287138315513789E-2</v>
      </c>
      <c r="DX446" s="19">
        <f t="shared" si="1689"/>
        <v>3.5597710823285167E-2</v>
      </c>
      <c r="DY446" s="19">
        <f t="shared" si="1690"/>
        <v>5.9531620085407294E-3</v>
      </c>
      <c r="DZ446" s="19">
        <f t="shared" si="1691"/>
        <v>6.2376521777227903E-3</v>
      </c>
      <c r="EA446" s="19">
        <f t="shared" si="1692"/>
        <v>0.99994355813088376</v>
      </c>
      <c r="EB446" s="19"/>
      <c r="EC446" s="19">
        <f t="shared" si="1731"/>
        <v>6.8115777403844446E-2</v>
      </c>
      <c r="ED446" s="19">
        <f t="shared" si="1795"/>
        <v>2.3767131041375671E-2</v>
      </c>
      <c r="EE446" s="19">
        <f t="shared" si="1796"/>
        <v>5.8476878470612968E-3</v>
      </c>
      <c r="EF446" s="19">
        <f t="shared" si="1797"/>
        <v>2.0169646746299641E-6</v>
      </c>
      <c r="EG446" s="19">
        <f t="shared" si="1798"/>
        <v>2.0169646746299641E-6</v>
      </c>
      <c r="EH446" s="19">
        <f t="shared" si="1799"/>
        <v>2.0169646746299641E-6</v>
      </c>
      <c r="EI446" s="19">
        <f t="shared" si="1800"/>
        <v>2.4715178173193339E-2</v>
      </c>
      <c r="EJ446" s="19">
        <f t="shared" si="1801"/>
        <v>0.13319913913138004</v>
      </c>
      <c r="EK446" s="19">
        <f t="shared" si="1802"/>
        <v>8.260725111997623E-3</v>
      </c>
      <c r="EL446" s="19">
        <f t="shared" si="1803"/>
        <v>0.15897465275201222</v>
      </c>
      <c r="EM446" s="19">
        <f t="shared" si="1804"/>
        <v>0.18586207752057982</v>
      </c>
      <c r="EN446" s="19">
        <f t="shared" si="1805"/>
        <v>2.5368021914228718E-2</v>
      </c>
      <c r="EO446" s="19">
        <f t="shared" si="1806"/>
        <v>5.9150248407339845E-2</v>
      </c>
      <c r="EP446" s="19">
        <f t="shared" si="1807"/>
        <v>0.17695287987284336</v>
      </c>
      <c r="EQ446" s="19">
        <f t="shared" si="1808"/>
        <v>3.0103760334615825E-2</v>
      </c>
      <c r="ER446" s="19">
        <f t="shared" si="1809"/>
        <v>1.882895457554961E-2</v>
      </c>
      <c r="ES446" s="19">
        <f t="shared" si="1778"/>
        <v>2.1768717165827445E-2</v>
      </c>
      <c r="ET446" s="19">
        <f t="shared" si="1694"/>
        <v>1.1287775418656583E-2</v>
      </c>
      <c r="EU446" s="19">
        <f t="shared" si="1695"/>
        <v>3.559972013802977E-2</v>
      </c>
      <c r="EV446" s="19">
        <f t="shared" si="1696"/>
        <v>5.9534980350976104E-3</v>
      </c>
      <c r="EW446" s="19">
        <f t="shared" si="1697"/>
        <v>6.2380042623429123E-3</v>
      </c>
      <c r="EZ446" s="304">
        <f t="shared" si="1732"/>
        <v>-2.2729401955125506E-2</v>
      </c>
      <c r="FA446" s="304">
        <f t="shared" si="1810"/>
        <v>-4.616477687580992E-3</v>
      </c>
      <c r="FB446" s="304">
        <f t="shared" si="1811"/>
        <v>-9.3527074348837072E-2</v>
      </c>
      <c r="FC446" s="304">
        <f t="shared" si="1812"/>
        <v>-2.6498393302097113E-2</v>
      </c>
      <c r="FD446" s="304">
        <f t="shared" si="1813"/>
        <v>-1.3770150129732074E-2</v>
      </c>
      <c r="FE446" s="304">
        <f t="shared" si="1814"/>
        <v>4.9156650749485449E-2</v>
      </c>
      <c r="FF446" s="304">
        <f t="shared" si="1815"/>
        <v>3.7420750674513205E-2</v>
      </c>
      <c r="FG446" s="304">
        <f t="shared" si="1816"/>
        <v>4.9585920649901204E-3</v>
      </c>
      <c r="FH446" s="304">
        <f t="shared" si="1817"/>
        <v>-1.157433113101128E-2</v>
      </c>
      <c r="FI446" s="304">
        <f t="shared" si="1818"/>
        <v>-1.6308780447100494E-2</v>
      </c>
      <c r="FJ446" s="304">
        <f t="shared" si="1819"/>
        <v>1.5718533842599716E-2</v>
      </c>
      <c r="FK446" s="304">
        <f t="shared" si="1820"/>
        <v>2.8084107853381564E-3</v>
      </c>
      <c r="FL446" s="304">
        <f t="shared" si="1821"/>
        <v>-8.8646615881236498E-3</v>
      </c>
      <c r="FM446" s="304">
        <f t="shared" si="1822"/>
        <v>-1.6521479536946791E-3</v>
      </c>
      <c r="FN446" s="304">
        <f t="shared" si="1823"/>
        <v>1.4479696393084168E-4</v>
      </c>
      <c r="FO446" s="304">
        <f t="shared" si="1824"/>
        <v>-1.7967314398057675E-2</v>
      </c>
      <c r="FP446" s="304">
        <f t="shared" si="1779"/>
        <v>-6.9291236736300922E-4</v>
      </c>
      <c r="FQ446" s="304">
        <f t="shared" si="1825"/>
        <v>-3.9625252116905329E-3</v>
      </c>
      <c r="FR446" s="304">
        <f t="shared" si="1826"/>
        <v>-2.0217373857479737E-2</v>
      </c>
      <c r="FS446" s="304">
        <f t="shared" si="1827"/>
        <v>7.2706541541853173E-2</v>
      </c>
      <c r="FT446" s="304">
        <f t="shared" si="1828"/>
        <v>-1.2128250013359675E-2</v>
      </c>
      <c r="FV446" s="3"/>
      <c r="FW446" s="19">
        <f t="shared" si="1700"/>
        <v>0.99811371091142409</v>
      </c>
      <c r="FX446" s="19">
        <f t="shared" si="1733"/>
        <v>0.74795867796786863</v>
      </c>
      <c r="FY446" s="19">
        <f t="shared" si="1701"/>
        <v>0.99782346872225403</v>
      </c>
      <c r="GA446" s="19">
        <f t="shared" si="1702"/>
        <v>1.0108611807566628</v>
      </c>
      <c r="GB446" s="19">
        <f t="shared" si="1734"/>
        <v>0.91370365444493906</v>
      </c>
      <c r="GC446" s="19">
        <f t="shared" si="1703"/>
        <v>0.99180063508146366</v>
      </c>
      <c r="GE446" s="19">
        <f t="shared" si="1704"/>
        <v>0.99450259441094624</v>
      </c>
      <c r="GF446" s="19">
        <f t="shared" si="1735"/>
        <v>0.87131063013624643</v>
      </c>
      <c r="GG446" s="19">
        <f t="shared" si="1705"/>
        <v>0.98840026162059436</v>
      </c>
      <c r="GI446" s="19" t="e">
        <f>#REF!</f>
        <v>#REF!</v>
      </c>
      <c r="GJ446" s="19" t="e">
        <f t="shared" si="1706"/>
        <v>#REF!</v>
      </c>
      <c r="GK446" s="304">
        <f t="shared" si="1707"/>
        <v>1.139794940012113</v>
      </c>
      <c r="GM446" s="3"/>
      <c r="GN446" s="3"/>
      <c r="GO446" s="3"/>
    </row>
    <row r="447" spans="1:219" s="304" customFormat="1" x14ac:dyDescent="0.2">
      <c r="A447" s="316" t="s">
        <v>537</v>
      </c>
      <c r="B447" s="1">
        <f t="shared" si="1633"/>
        <v>1990</v>
      </c>
      <c r="C447" s="60">
        <f>Conversion_factors!$M52*C299+C380</f>
        <v>1403.6690207107831</v>
      </c>
      <c r="D447" s="60">
        <f>Conversion_factors!$M52*D299+D380</f>
        <v>483.56415951750273</v>
      </c>
      <c r="E447" s="60">
        <f>Conversion_factors!$M52*E299+E380</f>
        <v>110.09863661460159</v>
      </c>
      <c r="F447" s="60">
        <f>Conversion_factors!$M52*F299+F380</f>
        <v>4.2829220060061658E-2</v>
      </c>
      <c r="G447" s="60">
        <f>Conversion_factors!$M52*G299+G380</f>
        <v>4.2829220060061658E-2</v>
      </c>
      <c r="H447" s="60">
        <f>Conversion_factors!$M52*H299+H380</f>
        <v>4.2829220060061658E-2</v>
      </c>
      <c r="I447" s="60">
        <f>Conversion_factors!$M52*I299+I380</f>
        <v>531.46255889642271</v>
      </c>
      <c r="J447" s="60">
        <f>Conversion_factors!$M52*J299+J380</f>
        <v>2941.2818484955524</v>
      </c>
      <c r="K447" s="60">
        <f>Conversion_factors!$M52*K299+K380</f>
        <v>179.96999884434538</v>
      </c>
      <c r="L447" s="60">
        <f>Conversion_factors!$M52*L299+L380</f>
        <v>3376.7564226618797</v>
      </c>
      <c r="M447" s="60">
        <f>Conversion_factors!$M52*M299+M380</f>
        <v>4328.068948692925</v>
      </c>
      <c r="N447" s="60">
        <f>Conversion_factors!$M52*N299+N380</f>
        <v>536.88279119469621</v>
      </c>
      <c r="O447" s="60">
        <f>Conversion_factors!$M52*O299+O380</f>
        <v>1219.096591916036</v>
      </c>
      <c r="P447" s="60">
        <f>Conversion_factors!$M52*P299+P380</f>
        <v>3682.0082671809896</v>
      </c>
      <c r="Q447" s="60">
        <f>Conversion_factors!$M52*Q299+Q380</f>
        <v>619.57211976531357</v>
      </c>
      <c r="R447" s="60">
        <f>Conversion_factors!$M52*R299+R380</f>
        <v>395.9644722084837</v>
      </c>
      <c r="S447" s="60">
        <f>Conversion_factors!$M52*S299+S380</f>
        <v>474.22018331854071</v>
      </c>
      <c r="T447" s="60">
        <f>Conversion_factors!$M52*T299+T380</f>
        <v>235.01703954100174</v>
      </c>
      <c r="U447" s="60">
        <f>Conversion_factors!$M52*U299+U380</f>
        <v>740.39413392959034</v>
      </c>
      <c r="V447" s="60">
        <f>Conversion_factors!$M52*V299+V380</f>
        <v>125.68694003936857</v>
      </c>
      <c r="W447" s="60">
        <f>Conversion_factors!$M52*W299+W380</f>
        <v>136.69671459533936</v>
      </c>
      <c r="X447" s="124">
        <f t="shared" si="1634"/>
        <v>21520.539335783553</v>
      </c>
      <c r="Z447" s="19">
        <f t="shared" si="1635"/>
        <v>1.8632445130874722</v>
      </c>
      <c r="AA447" s="19">
        <f t="shared" si="1636"/>
        <v>5.0187376696227179</v>
      </c>
      <c r="AB447" s="19">
        <f t="shared" si="1637"/>
        <v>1.2957958995076995</v>
      </c>
      <c r="AC447" s="19">
        <f t="shared" si="1638"/>
        <v>5.6851941660945388E-5</v>
      </c>
      <c r="AD447" s="19">
        <f t="shared" si="1639"/>
        <v>4.4450899812439946E-4</v>
      </c>
      <c r="AE447" s="19">
        <f t="shared" si="1640"/>
        <v>5.0407461381388717E-4</v>
      </c>
      <c r="AF447" s="19">
        <f t="shared" si="1641"/>
        <v>6.1041328148481293</v>
      </c>
      <c r="AG447" s="19">
        <f t="shared" si="1642"/>
        <v>14.355162840964276</v>
      </c>
      <c r="AH447" s="19">
        <f t="shared" si="1643"/>
        <v>1.642724941711792</v>
      </c>
      <c r="AI447" s="19">
        <f t="shared" si="1644"/>
        <v>4.8899829992074393</v>
      </c>
      <c r="AJ447" s="19">
        <f t="shared" si="1645"/>
        <v>6.6824144689089371</v>
      </c>
      <c r="AK447" s="19">
        <f t="shared" si="1646"/>
        <v>3.0557582457121777</v>
      </c>
      <c r="AL447" s="19">
        <f t="shared" si="1647"/>
        <v>11.735889995231048</v>
      </c>
      <c r="AM447" s="19">
        <f t="shared" si="1648"/>
        <v>15.341772772757023</v>
      </c>
      <c r="AN447" s="19">
        <f t="shared" si="1649"/>
        <v>2.2467038206904819</v>
      </c>
      <c r="AO447" s="19">
        <f t="shared" si="1650"/>
        <v>1.4078478096035685</v>
      </c>
      <c r="AP447" s="19">
        <f t="shared" si="1651"/>
        <v>7.8547295491984812</v>
      </c>
      <c r="AQ447" s="19">
        <f t="shared" si="1652"/>
        <v>2.004431173578888</v>
      </c>
      <c r="AR447" s="19">
        <f t="shared" si="1653"/>
        <v>1.3830584413608618</v>
      </c>
      <c r="AS447" s="19">
        <f t="shared" si="1654"/>
        <v>1.8058288394763344</v>
      </c>
      <c r="AT447" s="19">
        <f t="shared" si="1655"/>
        <v>1.3573620263149848</v>
      </c>
      <c r="AU447" s="19">
        <f t="shared" si="1656"/>
        <v>19.761059596869977</v>
      </c>
      <c r="AV447" s="19">
        <f t="shared" si="1657"/>
        <v>12.656764483123666</v>
      </c>
      <c r="AW447" s="19">
        <f t="shared" si="1658"/>
        <v>8.1286555363898234</v>
      </c>
      <c r="AX447" s="249">
        <f t="shared" si="1708"/>
        <v>0.94191053236513123</v>
      </c>
      <c r="AY447" s="249">
        <f t="shared" si="1709"/>
        <v>0.96553708431512875</v>
      </c>
      <c r="AZ447" s="249">
        <f t="shared" si="1710"/>
        <v>0.97986051480150715</v>
      </c>
      <c r="BA447" s="249">
        <f t="shared" si="1711"/>
        <v>0.89837785124753222</v>
      </c>
      <c r="BB447" s="249">
        <f t="shared" si="1712"/>
        <v>0.87975787366715141</v>
      </c>
      <c r="BC447" s="249">
        <f t="shared" si="1713"/>
        <v>0.99417242320295696</v>
      </c>
      <c r="BD447" s="249">
        <f t="shared" si="1714"/>
        <v>1.0832558366608906</v>
      </c>
      <c r="BE447" s="249">
        <f t="shared" si="1715"/>
        <v>1.0086938323026573</v>
      </c>
      <c r="BF447" s="249">
        <f t="shared" si="1716"/>
        <v>1.1412928994954894</v>
      </c>
      <c r="BG447" s="249">
        <f t="shared" si="1717"/>
        <v>1.0925385968866999</v>
      </c>
      <c r="BH447" s="249">
        <f t="shared" si="1718"/>
        <v>1.0068569731115526</v>
      </c>
      <c r="BI447" s="249">
        <f t="shared" si="1719"/>
        <v>0.90724827622218851</v>
      </c>
      <c r="BJ447" s="249">
        <f t="shared" si="1720"/>
        <v>0.95153587029137354</v>
      </c>
      <c r="BK447" s="249">
        <f t="shared" si="1721"/>
        <v>0.99524210706882932</v>
      </c>
      <c r="BL447" s="249">
        <f t="shared" si="1722"/>
        <v>1.0651237566983747</v>
      </c>
      <c r="BM447" s="249">
        <f t="shared" si="1723"/>
        <v>1.059590639690303</v>
      </c>
      <c r="BN447" s="249">
        <f t="shared" si="1724"/>
        <v>0.87685529880836299</v>
      </c>
      <c r="BO447" s="249">
        <f t="shared" si="1725"/>
        <v>0.98953154380011632</v>
      </c>
      <c r="BP447" s="249">
        <f t="shared" si="1726"/>
        <v>1.0249418847867267</v>
      </c>
      <c r="BQ447" s="249">
        <f t="shared" si="1727"/>
        <v>1.2166465390417636</v>
      </c>
      <c r="BR447" s="249">
        <f t="shared" si="1728"/>
        <v>1.0538533321441537</v>
      </c>
      <c r="BS447" s="249">
        <f t="shared" si="1729"/>
        <v>0.99320987475711797</v>
      </c>
      <c r="BU447" s="3"/>
      <c r="BV447" s="9">
        <f t="shared" si="1660"/>
        <v>1.1587418752947447</v>
      </c>
      <c r="BW447" s="9">
        <f t="shared" si="1661"/>
        <v>0.99320987475711797</v>
      </c>
      <c r="BX447" s="9">
        <f t="shared" si="1662"/>
        <v>1.0093839398762163</v>
      </c>
      <c r="BY447" s="9">
        <f t="shared" si="1663"/>
        <v>0.97292311465059145</v>
      </c>
      <c r="BZ447" s="9">
        <f t="shared" si="1664"/>
        <v>1.0113612944231707</v>
      </c>
      <c r="CA447" s="9">
        <f t="shared" si="1665"/>
        <v>1.1508744345941524</v>
      </c>
      <c r="CB447" s="9">
        <f t="shared" si="1666"/>
        <v>1.1508738728373216</v>
      </c>
      <c r="CC447" s="9"/>
      <c r="CD447" s="9">
        <f t="shared" si="1667"/>
        <v>0.98205296666265374</v>
      </c>
      <c r="CE447" s="9">
        <f t="shared" si="1668"/>
        <v>0.99321035955605641</v>
      </c>
      <c r="CF447" s="304">
        <f>BY447/BEA_Output_Data!$AU27</f>
        <v>1.0408477459187868</v>
      </c>
      <c r="CG447" s="35"/>
      <c r="CH447" s="304">
        <f t="shared" si="1669"/>
        <v>1990</v>
      </c>
      <c r="CI447" s="19">
        <f t="shared" si="1670"/>
        <v>6.5224620945108683E-2</v>
      </c>
      <c r="CJ447" s="19">
        <f t="shared" si="1762"/>
        <v>2.2469890367173569E-2</v>
      </c>
      <c r="CK447" s="19">
        <f t="shared" si="1763"/>
        <v>5.1159794323339131E-3</v>
      </c>
      <c r="CL447" s="19">
        <f t="shared" si="1764"/>
        <v>1.9901555157052605E-6</v>
      </c>
      <c r="CM447" s="19">
        <f t="shared" si="1765"/>
        <v>1.9901555157052605E-6</v>
      </c>
      <c r="CN447" s="19">
        <f t="shared" si="1766"/>
        <v>1.9901555157052605E-6</v>
      </c>
      <c r="CO447" s="19">
        <f t="shared" si="1767"/>
        <v>2.4695596639287127E-2</v>
      </c>
      <c r="CP447" s="19">
        <f t="shared" si="1768"/>
        <v>0.13667324050772733</v>
      </c>
      <c r="CQ447" s="19">
        <f t="shared" si="1769"/>
        <v>8.3627085751098243E-3</v>
      </c>
      <c r="CR447" s="19">
        <f t="shared" si="1770"/>
        <v>0.15690854071891844</v>
      </c>
      <c r="CS447" s="19">
        <f t="shared" si="1771"/>
        <v>0.20111340525264498</v>
      </c>
      <c r="CT447" s="19">
        <f t="shared" si="1772"/>
        <v>2.4947459857661999E-2</v>
      </c>
      <c r="CU447" s="19">
        <f t="shared" si="1773"/>
        <v>5.6648050167077711E-2</v>
      </c>
      <c r="CV447" s="19">
        <f t="shared" si="1774"/>
        <v>0.17109275049899345</v>
      </c>
      <c r="CW447" s="19">
        <f t="shared" si="1775"/>
        <v>2.8789804479254482E-2</v>
      </c>
      <c r="CX447" s="19">
        <f t="shared" si="1776"/>
        <v>1.8399374942712921E-2</v>
      </c>
      <c r="CY447" s="19">
        <f t="shared" si="1761"/>
        <v>2.2035701611345077E-2</v>
      </c>
      <c r="CZ447" s="19">
        <f t="shared" si="1629"/>
        <v>1.092059245700335E-2</v>
      </c>
      <c r="DA447" s="19">
        <f t="shared" si="1630"/>
        <v>3.4404069636790678E-2</v>
      </c>
      <c r="DB447" s="19">
        <f t="shared" si="1631"/>
        <v>5.8403248207809086E-3</v>
      </c>
      <c r="DC447" s="19">
        <f t="shared" si="1632"/>
        <v>6.3519186235284145E-3</v>
      </c>
      <c r="DD447" s="19"/>
      <c r="DE447" s="19"/>
      <c r="DF447" s="19">
        <f t="shared" si="1730"/>
        <v>6.65986349389978E-2</v>
      </c>
      <c r="DG447" s="19">
        <f t="shared" si="1780"/>
        <v>2.3122607515945064E-2</v>
      </c>
      <c r="DH447" s="19">
        <f t="shared" si="1781"/>
        <v>5.26643688858415E-3</v>
      </c>
      <c r="DI447" s="19">
        <f t="shared" si="1782"/>
        <v>1.9998121879598761E-6</v>
      </c>
      <c r="DJ447" s="19">
        <f t="shared" si="1783"/>
        <v>1.9998121879598761E-6</v>
      </c>
      <c r="DK447" s="19">
        <f t="shared" si="1784"/>
        <v>1.9998121879598761E-6</v>
      </c>
      <c r="DL447" s="19">
        <f t="shared" si="1785"/>
        <v>2.4753857929246875E-2</v>
      </c>
      <c r="DM447" s="19">
        <f t="shared" si="1786"/>
        <v>0.13529808620435138</v>
      </c>
      <c r="DN447" s="19">
        <f t="shared" si="1787"/>
        <v>8.2956023186225719E-3</v>
      </c>
      <c r="DO447" s="19">
        <f t="shared" si="1788"/>
        <v>0.15698744232354778</v>
      </c>
      <c r="DP447" s="19">
        <f t="shared" si="1789"/>
        <v>0.19522843176106833</v>
      </c>
      <c r="DQ447" s="19">
        <f t="shared" si="1790"/>
        <v>2.5281042065971378E-2</v>
      </c>
      <c r="DR447" s="19">
        <f t="shared" si="1791"/>
        <v>5.7541784703225081E-2</v>
      </c>
      <c r="DS447" s="19">
        <f t="shared" si="1792"/>
        <v>0.17326557165601894</v>
      </c>
      <c r="DT447" s="19">
        <f t="shared" si="1793"/>
        <v>2.9346211327440887E-2</v>
      </c>
      <c r="DU447" s="19">
        <f t="shared" si="1794"/>
        <v>1.8717197783947821E-2</v>
      </c>
      <c r="DV447" s="19">
        <f t="shared" si="1777"/>
        <v>2.1987064235203073E-2</v>
      </c>
      <c r="DW447" s="19">
        <f t="shared" si="1688"/>
        <v>1.1096508146931475E-2</v>
      </c>
      <c r="DX447" s="19">
        <f t="shared" si="1689"/>
        <v>3.4827099621007537E-2</v>
      </c>
      <c r="DY447" s="19">
        <f t="shared" si="1690"/>
        <v>6.0027376681884553E-3</v>
      </c>
      <c r="DZ447" s="19">
        <f t="shared" si="1691"/>
        <v>6.2723215128422287E-3</v>
      </c>
      <c r="EA447" s="19">
        <f t="shared" si="1692"/>
        <v>0.99989463803770473</v>
      </c>
      <c r="EC447" s="19">
        <f t="shared" si="1731"/>
        <v>6.6605652641260046E-2</v>
      </c>
      <c r="ED447" s="19">
        <f t="shared" si="1795"/>
        <v>2.3125044015960751E-2</v>
      </c>
      <c r="EE447" s="19">
        <f t="shared" si="1796"/>
        <v>5.2669918291786653E-3</v>
      </c>
      <c r="EF447" s="19">
        <f t="shared" si="1797"/>
        <v>2.0000229142987623E-6</v>
      </c>
      <c r="EG447" s="19">
        <f t="shared" si="1798"/>
        <v>2.0000229142987623E-6</v>
      </c>
      <c r="EH447" s="19">
        <f t="shared" si="1799"/>
        <v>2.0000229142987623E-6</v>
      </c>
      <c r="EI447" s="19">
        <f t="shared" si="1800"/>
        <v>2.4756466319117754E-2</v>
      </c>
      <c r="EJ447" s="19">
        <f t="shared" si="1801"/>
        <v>0.13531234297833034</v>
      </c>
      <c r="EK447" s="19">
        <f t="shared" si="1802"/>
        <v>8.2964764516616548E-3</v>
      </c>
      <c r="EL447" s="19">
        <f t="shared" si="1803"/>
        <v>0.1570039845714504</v>
      </c>
      <c r="EM447" s="19">
        <f t="shared" si="1804"/>
        <v>0.19524900357922162</v>
      </c>
      <c r="EN447" s="19">
        <f t="shared" si="1805"/>
        <v>2.5283706006850357E-2</v>
      </c>
      <c r="EO447" s="19">
        <f t="shared" si="1806"/>
        <v>5.7547848057422281E-2</v>
      </c>
      <c r="EP447" s="19">
        <f t="shared" si="1807"/>
        <v>0.17328382918029542</v>
      </c>
      <c r="EQ447" s="19">
        <f t="shared" si="1808"/>
        <v>2.9349303627663099E-2</v>
      </c>
      <c r="ER447" s="19">
        <f t="shared" si="1809"/>
        <v>1.8719170072439194E-2</v>
      </c>
      <c r="ES447" s="19">
        <f t="shared" si="1778"/>
        <v>2.1989381079543274E-2</v>
      </c>
      <c r="ET447" s="19">
        <f t="shared" si="1694"/>
        <v>1.1097677420001367E-2</v>
      </c>
      <c r="EU447" s="19">
        <f t="shared" si="1695"/>
        <v>3.4830769459226016E-2</v>
      </c>
      <c r="EV447" s="19">
        <f t="shared" si="1696"/>
        <v>6.0033701950525913E-3</v>
      </c>
      <c r="EW447" s="19">
        <f t="shared" si="1697"/>
        <v>6.2729824465822441E-3</v>
      </c>
      <c r="EZ447" s="304">
        <f t="shared" si="1732"/>
        <v>-3.0914246263244471E-2</v>
      </c>
      <c r="FA447" s="304">
        <f t="shared" si="1810"/>
        <v>-2.9885907511130933E-3</v>
      </c>
      <c r="FB447" s="304">
        <f t="shared" si="1811"/>
        <v>-3.0938607574723977E-2</v>
      </c>
      <c r="FC447" s="304">
        <f t="shared" si="1812"/>
        <v>9.6283580390960966E-4</v>
      </c>
      <c r="FD447" s="304">
        <f t="shared" si="1813"/>
        <v>4.4336731014611039E-2</v>
      </c>
      <c r="FE447" s="304">
        <f t="shared" si="1814"/>
        <v>1.7081169318792222E-2</v>
      </c>
      <c r="FF447" s="304">
        <f t="shared" si="1815"/>
        <v>2.0874654180192471E-2</v>
      </c>
      <c r="FG447" s="304">
        <f t="shared" si="1816"/>
        <v>2.974035262925399E-2</v>
      </c>
      <c r="FH447" s="304">
        <f t="shared" si="1817"/>
        <v>-3.9571462339477393E-4</v>
      </c>
      <c r="FI447" s="304">
        <f t="shared" si="1818"/>
        <v>1.2342401591385995E-2</v>
      </c>
      <c r="FJ447" s="304">
        <f t="shared" si="1819"/>
        <v>5.4905026438820448E-2</v>
      </c>
      <c r="FK447" s="304">
        <f t="shared" si="1820"/>
        <v>-4.2263800889168236E-2</v>
      </c>
      <c r="FL447" s="304">
        <f t="shared" si="1821"/>
        <v>-7.6555365852471503E-3</v>
      </c>
      <c r="FM447" s="304">
        <f t="shared" si="1822"/>
        <v>6.0040526235132282E-3</v>
      </c>
      <c r="FN447" s="304">
        <f t="shared" si="1823"/>
        <v>-2.847728066720558E-2</v>
      </c>
      <c r="FO447" s="304">
        <f t="shared" si="1824"/>
        <v>5.2717944055740585E-3</v>
      </c>
      <c r="FP447" s="304">
        <f t="shared" si="1779"/>
        <v>-4.7278560476965235E-2</v>
      </c>
      <c r="FQ447" s="304">
        <f t="shared" si="1825"/>
        <v>1.0151145234067306E-2</v>
      </c>
      <c r="FR447" s="304">
        <f t="shared" si="1826"/>
        <v>2.4745808335009695E-2</v>
      </c>
      <c r="FS447" s="304">
        <f t="shared" si="1827"/>
        <v>-1.9298401049587115E-2</v>
      </c>
      <c r="FT447" s="304">
        <f t="shared" si="1828"/>
        <v>-6.6620895607220655E-3</v>
      </c>
      <c r="FV447" s="3"/>
      <c r="FW447" s="19">
        <f t="shared" si="1700"/>
        <v>1.0135673554744633</v>
      </c>
      <c r="FX447" s="19">
        <f t="shared" si="1733"/>
        <v>0.7581064992320683</v>
      </c>
      <c r="FY447" s="19">
        <f t="shared" si="1701"/>
        <v>1.0113612944231707</v>
      </c>
      <c r="GA447" s="19">
        <f t="shared" si="1702"/>
        <v>1.0177286686182736</v>
      </c>
      <c r="GB447" s="19">
        <f t="shared" si="1734"/>
        <v>0.92990240374989896</v>
      </c>
      <c r="GC447" s="19">
        <f t="shared" si="1703"/>
        <v>1.0093839398762163</v>
      </c>
      <c r="GE447" s="19">
        <f t="shared" si="1704"/>
        <v>0.98434121522324736</v>
      </c>
      <c r="GF447" s="19">
        <f t="shared" si="1735"/>
        <v>0.85766696450524627</v>
      </c>
      <c r="GG447" s="19">
        <f t="shared" si="1705"/>
        <v>0.97292311465059145</v>
      </c>
      <c r="GI447" s="19" t="e">
        <f>#REF!</f>
        <v>#REF!</v>
      </c>
      <c r="GJ447" s="19" t="e">
        <f t="shared" si="1706"/>
        <v>#REF!</v>
      </c>
      <c r="GK447" s="304">
        <f t="shared" si="1707"/>
        <v>1.1508738728373216</v>
      </c>
      <c r="GM447" s="3"/>
      <c r="GN447" s="3"/>
      <c r="GO447" s="3"/>
    </row>
    <row r="448" spans="1:219" s="304" customFormat="1" x14ac:dyDescent="0.2">
      <c r="A448" s="316" t="s">
        <v>537</v>
      </c>
      <c r="B448" s="1">
        <f t="shared" si="1633"/>
        <v>1991</v>
      </c>
      <c r="C448" s="60">
        <f>Conversion_factors!$M53*C300+C381</f>
        <v>1428.5308236915616</v>
      </c>
      <c r="D448" s="60">
        <f>Conversion_factors!$M53*D300+D381</f>
        <v>498.88869776265642</v>
      </c>
      <c r="E448" s="60">
        <f>Conversion_factors!$M53*E300+E381</f>
        <v>110.58276826628992</v>
      </c>
      <c r="F448" s="60">
        <f>Conversion_factors!$M53*F300+F381</f>
        <v>4.2829220060061658E-2</v>
      </c>
      <c r="G448" s="60">
        <f>Conversion_factors!$M53*G300+G381</f>
        <v>4.2829220060061658E-2</v>
      </c>
      <c r="H448" s="60">
        <f>Conversion_factors!$M53*H300+H381</f>
        <v>4.2829220060061658E-2</v>
      </c>
      <c r="I448" s="60">
        <f>Conversion_factors!$M53*I300+I381</f>
        <v>523.29424350335921</v>
      </c>
      <c r="J448" s="60">
        <f>Conversion_factors!$M53*J300+J381</f>
        <v>2988.1072126777176</v>
      </c>
      <c r="K448" s="60">
        <f>Conversion_factors!$M53*K300+K381</f>
        <v>176.19428146372755</v>
      </c>
      <c r="L448" s="60">
        <f>Conversion_factors!$M53*L300+L381</f>
        <v>3277.1145304597203</v>
      </c>
      <c r="M448" s="60">
        <f>Conversion_factors!$M53*M300+M381</f>
        <v>4207.9714673222279</v>
      </c>
      <c r="N448" s="60">
        <f>Conversion_factors!$M53*N300+N381</f>
        <v>521.47951685852695</v>
      </c>
      <c r="O448" s="60">
        <f>Conversion_factors!$M53*O300+O381</f>
        <v>1157.2405837501819</v>
      </c>
      <c r="P448" s="60">
        <f>Conversion_factors!$M53*P300+P381</f>
        <v>3421.8488010687697</v>
      </c>
      <c r="Q448" s="60">
        <f>Conversion_factors!$M53*Q300+Q381</f>
        <v>606.48606408569947</v>
      </c>
      <c r="R448" s="60">
        <f>Conversion_factors!$M53*R300+R381</f>
        <v>383.98166952746436</v>
      </c>
      <c r="S448" s="60">
        <f>Conversion_factors!$M53*S300+S381</f>
        <v>468.21881909211902</v>
      </c>
      <c r="T448" s="60">
        <f>Conversion_factors!$M53*T300+T381</f>
        <v>224.59366732910726</v>
      </c>
      <c r="U448" s="60">
        <f>Conversion_factors!$M53*U300+U381</f>
        <v>725.88194015350916</v>
      </c>
      <c r="V448" s="60">
        <f>Conversion_factors!$M53*V300+V381</f>
        <v>126.58432666378818</v>
      </c>
      <c r="W448" s="60">
        <f>Conversion_factors!$M53*W300+W381</f>
        <v>129.55172943106211</v>
      </c>
      <c r="X448" s="124">
        <f t="shared" si="1634"/>
        <v>20976.67963076767</v>
      </c>
      <c r="Z448" s="19">
        <f t="shared" si="1635"/>
        <v>1.8653661562398052</v>
      </c>
      <c r="AA448" s="19">
        <f t="shared" si="1636"/>
        <v>5.226106576616206</v>
      </c>
      <c r="AB448" s="19">
        <f t="shared" si="1637"/>
        <v>1.3007897762128229</v>
      </c>
      <c r="AC448" s="19">
        <f t="shared" si="1638"/>
        <v>5.5926113929926473E-5</v>
      </c>
      <c r="AD448" s="19">
        <f t="shared" si="1639"/>
        <v>4.4865732503268071E-4</v>
      </c>
      <c r="AE448" s="19">
        <f t="shared" si="1640"/>
        <v>5.0380192547847934E-4</v>
      </c>
      <c r="AF448" s="19">
        <f t="shared" si="1641"/>
        <v>6.4994877781340845</v>
      </c>
      <c r="AG448" s="19">
        <f t="shared" si="1642"/>
        <v>14.563471286986498</v>
      </c>
      <c r="AH448" s="19">
        <f t="shared" si="1643"/>
        <v>1.6790425773983733</v>
      </c>
      <c r="AI448" s="19">
        <f t="shared" si="1644"/>
        <v>4.710777072457339</v>
      </c>
      <c r="AJ448" s="19">
        <f t="shared" si="1645"/>
        <v>6.5000904464094607</v>
      </c>
      <c r="AK448" s="19">
        <f t="shared" si="1646"/>
        <v>3.0328820866667381</v>
      </c>
      <c r="AL448" s="19">
        <f t="shared" si="1647"/>
        <v>12.085926431072313</v>
      </c>
      <c r="AM448" s="19">
        <f t="shared" si="1648"/>
        <v>15.057722527994558</v>
      </c>
      <c r="AN448" s="19">
        <f t="shared" si="1649"/>
        <v>2.2813803915522524</v>
      </c>
      <c r="AO448" s="19">
        <f t="shared" si="1650"/>
        <v>1.4499439005310892</v>
      </c>
      <c r="AP448" s="19">
        <f t="shared" si="1651"/>
        <v>7.5723567756387613</v>
      </c>
      <c r="AQ448" s="19">
        <f t="shared" si="1652"/>
        <v>2.0319662116751669</v>
      </c>
      <c r="AR448" s="19">
        <f t="shared" si="1653"/>
        <v>1.43312758735669</v>
      </c>
      <c r="AS448" s="19">
        <f t="shared" si="1654"/>
        <v>1.9670115196606117</v>
      </c>
      <c r="AT448" s="19">
        <f t="shared" si="1655"/>
        <v>1.2762363653045425</v>
      </c>
      <c r="AU448" s="19">
        <f t="shared" si="1656"/>
        <v>19.495906908461329</v>
      </c>
      <c r="AV448" s="19">
        <f t="shared" si="1657"/>
        <v>12.275963176002218</v>
      </c>
      <c r="AW448" s="19">
        <f t="shared" si="1658"/>
        <v>7.9560712274482217</v>
      </c>
      <c r="AX448" s="249">
        <f t="shared" si="1708"/>
        <v>0.94298306901669038</v>
      </c>
      <c r="AY448" s="249">
        <f t="shared" si="1709"/>
        <v>1.0054320505429928</v>
      </c>
      <c r="AZ448" s="249">
        <f t="shared" si="1710"/>
        <v>0.98363680596047487</v>
      </c>
      <c r="BA448" s="249">
        <f t="shared" si="1711"/>
        <v>0.88374786494770596</v>
      </c>
      <c r="BB448" s="249">
        <f t="shared" si="1712"/>
        <v>0.88796810850042784</v>
      </c>
      <c r="BC448" s="249">
        <f t="shared" si="1713"/>
        <v>0.99363460753884247</v>
      </c>
      <c r="BD448" s="249">
        <f t="shared" si="1714"/>
        <v>1.1534165924181388</v>
      </c>
      <c r="BE448" s="249">
        <f t="shared" si="1715"/>
        <v>1.0233310361468078</v>
      </c>
      <c r="BF448" s="249">
        <f t="shared" si="1716"/>
        <v>1.1665247923602606</v>
      </c>
      <c r="BG448" s="249">
        <f t="shared" si="1717"/>
        <v>1.0524997272634171</v>
      </c>
      <c r="BH448" s="249">
        <f t="shared" si="1718"/>
        <v>0.97938573284750496</v>
      </c>
      <c r="BI448" s="249">
        <f t="shared" si="1719"/>
        <v>0.90045639211627726</v>
      </c>
      <c r="BJ448" s="249">
        <f t="shared" si="1720"/>
        <v>0.97991652354794423</v>
      </c>
      <c r="BK448" s="249">
        <f t="shared" si="1721"/>
        <v>0.97681537319014666</v>
      </c>
      <c r="BL448" s="249">
        <f t="shared" si="1722"/>
        <v>1.0815633243376708</v>
      </c>
      <c r="BM448" s="249">
        <f t="shared" si="1723"/>
        <v>1.091273484675453</v>
      </c>
      <c r="BN448" s="249">
        <f t="shared" si="1724"/>
        <v>0.84533288149479424</v>
      </c>
      <c r="BO448" s="249">
        <f t="shared" si="1725"/>
        <v>1.003124821092525</v>
      </c>
      <c r="BP448" s="249">
        <f t="shared" si="1726"/>
        <v>1.0620465821241232</v>
      </c>
      <c r="BQ448" s="249">
        <f t="shared" si="1727"/>
        <v>1.3252406348457397</v>
      </c>
      <c r="BR448" s="249">
        <f t="shared" si="1728"/>
        <v>0.99086752104823306</v>
      </c>
      <c r="BS448" s="249">
        <f t="shared" si="1729"/>
        <v>0.97988304543630667</v>
      </c>
      <c r="BU448" s="3"/>
      <c r="BV448" s="9">
        <f t="shared" si="1660"/>
        <v>1.1448196674253142</v>
      </c>
      <c r="BW448" s="9">
        <f t="shared" si="1661"/>
        <v>0.97988304543630667</v>
      </c>
      <c r="BX448" s="9">
        <f t="shared" si="1662"/>
        <v>0.99913855192615086</v>
      </c>
      <c r="BY448" s="9">
        <f t="shared" si="1663"/>
        <v>0.9761508432431879</v>
      </c>
      <c r="BZ448" s="9">
        <f t="shared" si="1664"/>
        <v>1.0046892009861337</v>
      </c>
      <c r="CA448" s="9">
        <f t="shared" si="1665"/>
        <v>1.1217897472470646</v>
      </c>
      <c r="CB448" s="9">
        <f t="shared" si="1666"/>
        <v>1.1217893821920968</v>
      </c>
      <c r="CC448" s="9"/>
      <c r="CD448" s="9">
        <f t="shared" si="1667"/>
        <v>0.97530993997948989</v>
      </c>
      <c r="CE448" s="9">
        <f t="shared" si="1668"/>
        <v>0.97988336431182765</v>
      </c>
      <c r="CF448" s="304">
        <f>BY448/BEA_Output_Data!$AU28</f>
        <v>1.0543324783293693</v>
      </c>
      <c r="CG448" s="35"/>
      <c r="CH448" s="304">
        <f t="shared" si="1669"/>
        <v>1991</v>
      </c>
      <c r="CI448" s="19">
        <f t="shared" si="1670"/>
        <v>6.8100902947302269E-2</v>
      </c>
      <c r="CJ448" s="19">
        <f t="shared" si="1762"/>
        <v>2.3783015546030861E-2</v>
      </c>
      <c r="CK448" s="19">
        <f t="shared" si="1763"/>
        <v>5.2717002982727535E-3</v>
      </c>
      <c r="CL448" s="19">
        <f t="shared" si="1764"/>
        <v>2.0417540246570597E-6</v>
      </c>
      <c r="CM448" s="19">
        <f t="shared" si="1765"/>
        <v>2.0417540246570597E-6</v>
      </c>
      <c r="CN448" s="19">
        <f t="shared" si="1766"/>
        <v>2.0417540246570597E-6</v>
      </c>
      <c r="CO448" s="19">
        <f t="shared" si="1767"/>
        <v>2.4946476406867285E-2</v>
      </c>
      <c r="CP448" s="19">
        <f t="shared" si="1768"/>
        <v>0.14244900838810035</v>
      </c>
      <c r="CQ448" s="19">
        <f t="shared" si="1769"/>
        <v>8.3995315066591157E-3</v>
      </c>
      <c r="CR448" s="19">
        <f t="shared" si="1770"/>
        <v>0.15622656150275532</v>
      </c>
      <c r="CS448" s="19">
        <f t="shared" si="1771"/>
        <v>0.20060236135513843</v>
      </c>
      <c r="CT448" s="19">
        <f t="shared" si="1772"/>
        <v>2.4859964781730456E-2</v>
      </c>
      <c r="CU448" s="19">
        <f t="shared" si="1773"/>
        <v>5.5167958138274298E-2</v>
      </c>
      <c r="CV448" s="19">
        <f t="shared" si="1774"/>
        <v>0.16312633177892236</v>
      </c>
      <c r="CW448" s="19">
        <f t="shared" si="1775"/>
        <v>2.8912395801484827E-2</v>
      </c>
      <c r="CX448" s="19">
        <f t="shared" si="1776"/>
        <v>1.8305169182459981E-2</v>
      </c>
      <c r="CY448" s="19">
        <f t="shared" si="1761"/>
        <v>2.2320921486799858E-2</v>
      </c>
      <c r="CZ448" s="19">
        <f t="shared" si="1629"/>
        <v>1.070682640353067E-2</v>
      </c>
      <c r="DA448" s="19">
        <f t="shared" si="1630"/>
        <v>3.4604234460863741E-2</v>
      </c>
      <c r="DB448" s="19">
        <f t="shared" si="1631"/>
        <v>6.034526383199363E-3</v>
      </c>
      <c r="DC448" s="19">
        <f t="shared" si="1632"/>
        <v>6.1759883695340105E-3</v>
      </c>
      <c r="DD448" s="19"/>
      <c r="DE448" s="19"/>
      <c r="DF448" s="19">
        <f t="shared" si="1730"/>
        <v>6.6652418808944333E-2</v>
      </c>
      <c r="DG448" s="19">
        <f t="shared" si="1780"/>
        <v>2.3120238325448413E-2</v>
      </c>
      <c r="DH448" s="19">
        <f t="shared" si="1781"/>
        <v>5.1934507755022914E-3</v>
      </c>
      <c r="DI448" s="19">
        <f t="shared" si="1782"/>
        <v>2.0158447097417676E-6</v>
      </c>
      <c r="DJ448" s="19">
        <f t="shared" si="1783"/>
        <v>2.0158447097417676E-6</v>
      </c>
      <c r="DK448" s="19">
        <f t="shared" si="1784"/>
        <v>2.0158447097417676E-6</v>
      </c>
      <c r="DL448" s="19">
        <f t="shared" si="1785"/>
        <v>2.4820825206739644E-2</v>
      </c>
      <c r="DM448" s="19">
        <f t="shared" si="1786"/>
        <v>0.13954120288746069</v>
      </c>
      <c r="DN448" s="19">
        <f t="shared" si="1787"/>
        <v>8.3811065588955107E-3</v>
      </c>
      <c r="DO448" s="19">
        <f t="shared" si="1788"/>
        <v>0.15656730356260984</v>
      </c>
      <c r="DP448" s="19">
        <f t="shared" si="1789"/>
        <v>0.20085777494951476</v>
      </c>
      <c r="DQ448" s="19">
        <f t="shared" si="1790"/>
        <v>2.4903686703051684E-2</v>
      </c>
      <c r="DR448" s="19">
        <f t="shared" si="1791"/>
        <v>5.5904738706739524E-2</v>
      </c>
      <c r="DS448" s="19">
        <f t="shared" si="1792"/>
        <v>0.16707788852511779</v>
      </c>
      <c r="DT448" s="19">
        <f t="shared" si="1793"/>
        <v>2.8851056731712205E-2</v>
      </c>
      <c r="DU448" s="19">
        <f t="shared" si="1794"/>
        <v>1.835223176448398E-2</v>
      </c>
      <c r="DV448" s="19">
        <f t="shared" si="1777"/>
        <v>2.2178005877793151E-2</v>
      </c>
      <c r="DW448" s="19">
        <f t="shared" si="1688"/>
        <v>1.0813357276083837E-2</v>
      </c>
      <c r="DX448" s="19">
        <f t="shared" si="1689"/>
        <v>3.4504055282582588E-2</v>
      </c>
      <c r="DY448" s="19">
        <f t="shared" si="1690"/>
        <v>5.9368962348371702E-3</v>
      </c>
      <c r="DZ448" s="19">
        <f t="shared" si="1691"/>
        <v>6.2635417081115244E-3</v>
      </c>
      <c r="EA448" s="19">
        <f t="shared" si="1692"/>
        <v>0.99992582741975811</v>
      </c>
      <c r="EC448" s="19">
        <f t="shared" si="1731"/>
        <v>6.6657362957547012E-2</v>
      </c>
      <c r="ED448" s="19">
        <f t="shared" si="1795"/>
        <v>2.3121953340387903E-2</v>
      </c>
      <c r="EE448" s="19">
        <f t="shared" si="1796"/>
        <v>5.1938360157209309E-3</v>
      </c>
      <c r="EF448" s="19">
        <f t="shared" si="1797"/>
        <v>2.0159942412363929E-6</v>
      </c>
      <c r="EG448" s="19">
        <f t="shared" si="1798"/>
        <v>2.0159942412363929E-6</v>
      </c>
      <c r="EH448" s="19">
        <f t="shared" si="1799"/>
        <v>2.0159942412363929E-6</v>
      </c>
      <c r="EI448" s="19">
        <f t="shared" si="1800"/>
        <v>2.4822666367952637E-2</v>
      </c>
      <c r="EJ448" s="19">
        <f t="shared" si="1801"/>
        <v>0.13955155378628178</v>
      </c>
      <c r="EK448" s="19">
        <f t="shared" si="1802"/>
        <v>8.3817282533069446E-3</v>
      </c>
      <c r="EL448" s="19">
        <f t="shared" si="1803"/>
        <v>0.15657891742492672</v>
      </c>
      <c r="EM448" s="19">
        <f t="shared" si="1804"/>
        <v>0.20087267419405982</v>
      </c>
      <c r="EN448" s="19">
        <f t="shared" si="1805"/>
        <v>2.4905534010771564E-2</v>
      </c>
      <c r="EO448" s="19">
        <f t="shared" si="1806"/>
        <v>5.5908885613043892E-2</v>
      </c>
      <c r="EP448" s="19">
        <f t="shared" si="1807"/>
        <v>0.16709028204247023</v>
      </c>
      <c r="EQ448" s="19">
        <f t="shared" si="1808"/>
        <v>2.8853196847770633E-2</v>
      </c>
      <c r="ER448" s="19">
        <f t="shared" si="1809"/>
        <v>1.8353593097840758E-2</v>
      </c>
      <c r="ES448" s="19">
        <f t="shared" si="1778"/>
        <v>2.2179650999736667E-2</v>
      </c>
      <c r="ET448" s="19">
        <f t="shared" si="1694"/>
        <v>1.0814159390188954E-2</v>
      </c>
      <c r="EU448" s="19">
        <f t="shared" si="1695"/>
        <v>3.4506614727232321E-2</v>
      </c>
      <c r="EV448" s="19">
        <f t="shared" si="1696"/>
        <v>5.9373366224142196E-3</v>
      </c>
      <c r="EW448" s="19">
        <f t="shared" si="1697"/>
        <v>6.2640063256233476E-3</v>
      </c>
      <c r="EZ448" s="304">
        <f t="shared" si="1732"/>
        <v>1.1380342811163398E-3</v>
      </c>
      <c r="FA448" s="304">
        <f t="shared" si="1810"/>
        <v>4.0488118578221065E-2</v>
      </c>
      <c r="FB448" s="304">
        <f t="shared" si="1811"/>
        <v>3.8464995852699924E-3</v>
      </c>
      <c r="FC448" s="304">
        <f t="shared" si="1812"/>
        <v>-1.6418948259718662E-2</v>
      </c>
      <c r="FD448" s="304">
        <f t="shared" si="1813"/>
        <v>9.2891024431197462E-3</v>
      </c>
      <c r="FE448" s="304">
        <f t="shared" si="1814"/>
        <v>-5.4111457391990019E-4</v>
      </c>
      <c r="FF448" s="304">
        <f t="shared" si="1815"/>
        <v>6.2757318029065992E-2</v>
      </c>
      <c r="FG448" s="304">
        <f t="shared" si="1816"/>
        <v>1.4406769562020151E-2</v>
      </c>
      <c r="FH448" s="304">
        <f t="shared" si="1817"/>
        <v>2.1867323744299179E-2</v>
      </c>
      <c r="FI448" s="304">
        <f t="shared" si="1818"/>
        <v>-3.7335948879412342E-2</v>
      </c>
      <c r="FJ448" s="304">
        <f t="shared" si="1819"/>
        <v>-2.7663278046615909E-2</v>
      </c>
      <c r="FK448" s="304">
        <f t="shared" si="1820"/>
        <v>-7.5144089454922073E-3</v>
      </c>
      <c r="FL448" s="304">
        <f t="shared" si="1821"/>
        <v>2.9390003280627255E-2</v>
      </c>
      <c r="FM448" s="304">
        <f t="shared" si="1822"/>
        <v>-1.8688370255651395E-2</v>
      </c>
      <c r="FN448" s="304">
        <f t="shared" si="1823"/>
        <v>1.5316521137236069E-2</v>
      </c>
      <c r="FO448" s="304">
        <f t="shared" si="1824"/>
        <v>2.9462704271591662E-2</v>
      </c>
      <c r="FP448" s="304">
        <f t="shared" si="1779"/>
        <v>-3.6611490721840056E-2</v>
      </c>
      <c r="FQ448" s="304">
        <f t="shared" si="1825"/>
        <v>1.3643584909098082E-2</v>
      </c>
      <c r="FR448" s="304">
        <f t="shared" si="1826"/>
        <v>3.5561871284281787E-2</v>
      </c>
      <c r="FS448" s="304">
        <f t="shared" si="1827"/>
        <v>8.5495718617094638E-2</v>
      </c>
      <c r="FT448" s="304">
        <f t="shared" si="1828"/>
        <v>-6.1627722551971978E-2</v>
      </c>
      <c r="FV448" s="3"/>
      <c r="FW448" s="19">
        <f t="shared" si="1700"/>
        <v>0.99340285862843658</v>
      </c>
      <c r="FX448" s="19">
        <f t="shared" si="1733"/>
        <v>0.75310516348193335</v>
      </c>
      <c r="FY448" s="19">
        <f t="shared" si="1701"/>
        <v>1.0046892009861337</v>
      </c>
      <c r="GA448" s="19">
        <f t="shared" si="1702"/>
        <v>0.98984986035014411</v>
      </c>
      <c r="GB448" s="19">
        <f t="shared" si="1734"/>
        <v>0.92046376449110079</v>
      </c>
      <c r="GC448" s="19">
        <f t="shared" si="1703"/>
        <v>0.99913855192615086</v>
      </c>
      <c r="GE448" s="19">
        <f t="shared" si="1704"/>
        <v>1.0033175577226938</v>
      </c>
      <c r="GF448" s="19">
        <f t="shared" si="1735"/>
        <v>0.86051232416683998</v>
      </c>
      <c r="GG448" s="19">
        <f t="shared" si="1705"/>
        <v>0.9761508432431879</v>
      </c>
      <c r="GI448" s="19" t="e">
        <f>#REF!</f>
        <v>#REF!</v>
      </c>
      <c r="GJ448" s="19" t="e">
        <f t="shared" si="1706"/>
        <v>#REF!</v>
      </c>
      <c r="GK448" s="304">
        <f t="shared" si="1707"/>
        <v>1.1217893821920968</v>
      </c>
      <c r="GM448" s="3"/>
      <c r="GN448" s="3"/>
      <c r="GO448" s="3"/>
    </row>
    <row r="449" spans="1:197" s="304" customFormat="1" x14ac:dyDescent="0.2">
      <c r="A449" s="316" t="s">
        <v>537</v>
      </c>
      <c r="B449" s="1">
        <f t="shared" si="1633"/>
        <v>1992</v>
      </c>
      <c r="C449" s="60">
        <f>Conversion_factors!$M54*C301+C382</f>
        <v>1506.5347046731786</v>
      </c>
      <c r="D449" s="60">
        <f>Conversion_factors!$M54*D301+D382</f>
        <v>521.79083130288188</v>
      </c>
      <c r="E449" s="60">
        <f>Conversion_factors!$M54*E301+E382</f>
        <v>141.52208642515654</v>
      </c>
      <c r="F449" s="60">
        <f>Conversion_factors!$M54*F301+F382</f>
        <v>4.2829220060061658E-2</v>
      </c>
      <c r="G449" s="60">
        <f>Conversion_factors!$M54*G301+G382</f>
        <v>4.2829220060061658E-2</v>
      </c>
      <c r="H449" s="60">
        <f>Conversion_factors!$M54*H301+H382</f>
        <v>4.2829220060061658E-2</v>
      </c>
      <c r="I449" s="60">
        <f>Conversion_factors!$M54*I301+I382</f>
        <v>484.60606593281398</v>
      </c>
      <c r="J449" s="60">
        <f>Conversion_factors!$M54*J301+J382</f>
        <v>3107.9748390129503</v>
      </c>
      <c r="K449" s="60">
        <f>Conversion_factors!$M54*K301+K382</f>
        <v>177.51324338976676</v>
      </c>
      <c r="L449" s="60">
        <f>Conversion_factors!$M54*L301+L382</f>
        <v>3374.7244903343239</v>
      </c>
      <c r="M449" s="60">
        <f>Conversion_factors!$M54*M301+M382</f>
        <v>4251.1273913827208</v>
      </c>
      <c r="N449" s="60">
        <f>Conversion_factors!$M54*N301+N382</f>
        <v>548.15263763911446</v>
      </c>
      <c r="O449" s="60">
        <f>Conversion_factors!$M54*O301+O382</f>
        <v>1212.2934459286669</v>
      </c>
      <c r="P449" s="60">
        <f>Conversion_factors!$M54*P301+P382</f>
        <v>3430.8128643570271</v>
      </c>
      <c r="Q449" s="60">
        <f>Conversion_factors!$M54*Q301+Q382</f>
        <v>597.43485925993787</v>
      </c>
      <c r="R449" s="60">
        <f>Conversion_factors!$M54*R301+R382</f>
        <v>359.62756657706268</v>
      </c>
      <c r="S449" s="60">
        <f>Conversion_factors!$M54*S301+S382</f>
        <v>459.56272181902767</v>
      </c>
      <c r="T449" s="60">
        <f>Conversion_factors!$M54*T301+T382</f>
        <v>218.49875472665045</v>
      </c>
      <c r="U449" s="60">
        <f>Conversion_factors!$M54*U301+U382</f>
        <v>751.07461758655506</v>
      </c>
      <c r="V449" s="60">
        <f>Conversion_factors!$M54*V301+V382</f>
        <v>125.65744533706618</v>
      </c>
      <c r="W449" s="60">
        <f>Conversion_factors!$M54*W301+W382</f>
        <v>128.552087449743</v>
      </c>
      <c r="X449" s="124">
        <f t="shared" si="1634"/>
        <v>21397.589140794818</v>
      </c>
      <c r="Z449" s="19">
        <f t="shared" si="1635"/>
        <v>1.9259895667224385</v>
      </c>
      <c r="AA449" s="19">
        <f t="shared" si="1636"/>
        <v>5.1564508697331064</v>
      </c>
      <c r="AB449" s="19">
        <f t="shared" si="1637"/>
        <v>1.5833481803058933</v>
      </c>
      <c r="AC449" s="19">
        <f t="shared" si="1638"/>
        <v>5.4753887003507742E-5</v>
      </c>
      <c r="AD449" s="19">
        <f t="shared" si="1639"/>
        <v>4.2324769961414192E-4</v>
      </c>
      <c r="AE449" s="19">
        <f t="shared" si="1640"/>
        <v>4.7917303481730583E-4</v>
      </c>
      <c r="AF449" s="19">
        <f t="shared" si="1641"/>
        <v>5.7070012504596184</v>
      </c>
      <c r="AG449" s="19">
        <f t="shared" si="1642"/>
        <v>14.983784876725396</v>
      </c>
      <c r="AH449" s="19">
        <f t="shared" si="1643"/>
        <v>1.6223551941594807</v>
      </c>
      <c r="AI449" s="19">
        <f t="shared" si="1644"/>
        <v>5.0110310042613593</v>
      </c>
      <c r="AJ449" s="19">
        <f t="shared" si="1645"/>
        <v>6.4022595546219287</v>
      </c>
      <c r="AK449" s="19">
        <f t="shared" si="1646"/>
        <v>3.0080524972587552</v>
      </c>
      <c r="AL449" s="19">
        <f t="shared" si="1647"/>
        <v>12.192827535028966</v>
      </c>
      <c r="AM449" s="19">
        <f t="shared" si="1648"/>
        <v>14.764999372276966</v>
      </c>
      <c r="AN449" s="19">
        <f t="shared" si="1649"/>
        <v>2.178123281847109</v>
      </c>
      <c r="AO449" s="19">
        <f t="shared" si="1650"/>
        <v>1.3596214861403411</v>
      </c>
      <c r="AP449" s="19">
        <f t="shared" si="1651"/>
        <v>6.751177103476854</v>
      </c>
      <c r="AQ449" s="19">
        <f t="shared" si="1652"/>
        <v>1.8463540435841406</v>
      </c>
      <c r="AR449" s="19">
        <f t="shared" si="1653"/>
        <v>1.386310394594517</v>
      </c>
      <c r="AS449" s="19">
        <f t="shared" si="1654"/>
        <v>1.8112720498742489</v>
      </c>
      <c r="AT449" s="19">
        <f t="shared" si="1655"/>
        <v>1.2204300841577831</v>
      </c>
      <c r="AU449" s="19">
        <f t="shared" si="1656"/>
        <v>19.140133342299588</v>
      </c>
      <c r="AV449" s="19">
        <f t="shared" si="1657"/>
        <v>12.227848591050552</v>
      </c>
      <c r="AW449" s="19">
        <f t="shared" si="1658"/>
        <v>7.9520240317610815</v>
      </c>
      <c r="AX449" s="249">
        <f t="shared" si="1708"/>
        <v>0.97362951849790569</v>
      </c>
      <c r="AY449" s="249">
        <f t="shared" si="1709"/>
        <v>0.9920312369206955</v>
      </c>
      <c r="AZ449" s="249">
        <f t="shared" si="1710"/>
        <v>1.1973030348791776</v>
      </c>
      <c r="BA449" s="249">
        <f t="shared" si="1711"/>
        <v>0.86522426352682447</v>
      </c>
      <c r="BB449" s="249">
        <f t="shared" si="1712"/>
        <v>0.83767819733278825</v>
      </c>
      <c r="BC449" s="249">
        <f t="shared" si="1713"/>
        <v>0.9450597274746384</v>
      </c>
      <c r="BD449" s="249">
        <f t="shared" si="1714"/>
        <v>1.0127798004908244</v>
      </c>
      <c r="BE449" s="249">
        <f t="shared" si="1715"/>
        <v>1.0528651995902742</v>
      </c>
      <c r="BF449" s="249">
        <f t="shared" si="1716"/>
        <v>1.1271408965303777</v>
      </c>
      <c r="BG449" s="249">
        <f t="shared" si="1717"/>
        <v>1.119583602486715</v>
      </c>
      <c r="BH449" s="249">
        <f t="shared" si="1718"/>
        <v>0.96464529493538587</v>
      </c>
      <c r="BI449" s="249">
        <f t="shared" si="1719"/>
        <v>0.89308453859307846</v>
      </c>
      <c r="BJ449" s="249">
        <f t="shared" si="1720"/>
        <v>0.98858397314314639</v>
      </c>
      <c r="BK449" s="249">
        <f t="shared" si="1721"/>
        <v>0.95782601553250102</v>
      </c>
      <c r="BL449" s="249">
        <f t="shared" si="1722"/>
        <v>1.03261089919729</v>
      </c>
      <c r="BM449" s="249">
        <f t="shared" si="1723"/>
        <v>1.0232939884615728</v>
      </c>
      <c r="BN449" s="249">
        <f t="shared" si="1724"/>
        <v>0.75366126603066164</v>
      </c>
      <c r="BO449" s="249">
        <f t="shared" si="1725"/>
        <v>0.91149329108031651</v>
      </c>
      <c r="BP449" s="249">
        <f t="shared" si="1726"/>
        <v>1.0273518068672871</v>
      </c>
      <c r="BQ449" s="249">
        <f t="shared" si="1727"/>
        <v>1.2203138096862058</v>
      </c>
      <c r="BR449" s="249">
        <f t="shared" si="1728"/>
        <v>0.94753962900402289</v>
      </c>
      <c r="BS449" s="249">
        <f t="shared" si="1729"/>
        <v>0.96200152357978808</v>
      </c>
      <c r="BU449" s="3"/>
      <c r="BV449" s="9">
        <f t="shared" si="1660"/>
        <v>1.1894978573332513</v>
      </c>
      <c r="BW449" s="9">
        <f t="shared" si="1661"/>
        <v>0.96200152357978808</v>
      </c>
      <c r="BX449" s="9">
        <f t="shared" si="1662"/>
        <v>0.96095130425642483</v>
      </c>
      <c r="BY449" s="9">
        <f t="shared" si="1663"/>
        <v>0.99675026345730944</v>
      </c>
      <c r="BZ449" s="9">
        <f t="shared" si="1664"/>
        <v>1.0043570061488243</v>
      </c>
      <c r="CA449" s="9">
        <f t="shared" si="1665"/>
        <v>1.1442989968258679</v>
      </c>
      <c r="CB449" s="9">
        <f t="shared" si="1666"/>
        <v>1.1442987510494811</v>
      </c>
      <c r="CC449" s="9"/>
      <c r="CD449" s="9">
        <f t="shared" si="1667"/>
        <v>0.95782846568723656</v>
      </c>
      <c r="CE449" s="9">
        <f t="shared" si="1668"/>
        <v>0.96200173020175483</v>
      </c>
      <c r="CF449" s="304">
        <f>BY449/BEA_Output_Data!$AU29</f>
        <v>1.0799313250067941</v>
      </c>
      <c r="CG449" s="35"/>
      <c r="CH449" s="304">
        <f t="shared" si="1669"/>
        <v>1992</v>
      </c>
      <c r="CI449" s="19">
        <f t="shared" si="1670"/>
        <v>7.0406749786635914E-2</v>
      </c>
      <c r="CJ449" s="19">
        <f t="shared" si="1762"/>
        <v>2.4385496322484292E-2</v>
      </c>
      <c r="CK449" s="19">
        <f t="shared" si="1763"/>
        <v>6.6139267136101146E-3</v>
      </c>
      <c r="CL449" s="19">
        <f t="shared" si="1764"/>
        <v>2.0015909165396173E-6</v>
      </c>
      <c r="CM449" s="19">
        <f t="shared" si="1765"/>
        <v>2.0015909165396173E-6</v>
      </c>
      <c r="CN449" s="19">
        <f t="shared" si="1766"/>
        <v>2.0015909165396173E-6</v>
      </c>
      <c r="CO449" s="19">
        <f t="shared" si="1767"/>
        <v>2.2647694688599538E-2</v>
      </c>
      <c r="CP449" s="19">
        <f t="shared" si="1768"/>
        <v>0.14524883240642986</v>
      </c>
      <c r="CQ449" s="19">
        <f t="shared" si="1769"/>
        <v>8.2959459695080857E-3</v>
      </c>
      <c r="CR449" s="19">
        <f t="shared" si="1770"/>
        <v>0.15771517380434052</v>
      </c>
      <c r="CS449" s="19">
        <f t="shared" si="1771"/>
        <v>0.19867319460199767</v>
      </c>
      <c r="CT449" s="19">
        <f t="shared" si="1772"/>
        <v>2.5617495224920149E-2</v>
      </c>
      <c r="CU449" s="19">
        <f t="shared" si="1773"/>
        <v>5.6655609094643823E-2</v>
      </c>
      <c r="CV449" s="19">
        <f t="shared" si="1774"/>
        <v>0.16033642116326705</v>
      </c>
      <c r="CW449" s="19">
        <f t="shared" si="1775"/>
        <v>2.792066224511805E-2</v>
      </c>
      <c r="CX449" s="19">
        <f t="shared" si="1776"/>
        <v>1.6806919892270827E-2</v>
      </c>
      <c r="CY449" s="19">
        <f t="shared" si="1761"/>
        <v>2.1477313112011513E-2</v>
      </c>
      <c r="CZ449" s="19">
        <f t="shared" si="1629"/>
        <v>1.0211372565803657E-2</v>
      </c>
      <c r="DA449" s="19">
        <f t="shared" si="1630"/>
        <v>3.5100899108050462E-2</v>
      </c>
      <c r="DB449" s="19">
        <f t="shared" si="1631"/>
        <v>5.8725048186619496E-3</v>
      </c>
      <c r="DC449" s="19">
        <f t="shared" si="1632"/>
        <v>6.0077837088972118E-3</v>
      </c>
      <c r="DD449" s="19"/>
      <c r="DE449" s="19"/>
      <c r="DF449" s="19">
        <f t="shared" si="1730"/>
        <v>6.9247428016945833E-2</v>
      </c>
      <c r="DG449" s="19">
        <f t="shared" si="1780"/>
        <v>2.4082999933133419E-2</v>
      </c>
      <c r="DH449" s="19">
        <f t="shared" si="1781"/>
        <v>5.9174644052799137E-3</v>
      </c>
      <c r="DI449" s="19">
        <f t="shared" si="1782"/>
        <v>2.0216059778915473E-6</v>
      </c>
      <c r="DJ449" s="19">
        <f t="shared" si="1783"/>
        <v>2.0216059778915473E-6</v>
      </c>
      <c r="DK449" s="19">
        <f t="shared" si="1784"/>
        <v>2.0216059778915473E-6</v>
      </c>
      <c r="DL449" s="19">
        <f t="shared" si="1785"/>
        <v>2.3778568963711354E-2</v>
      </c>
      <c r="DM449" s="19">
        <f t="shared" si="1786"/>
        <v>0.14384437905132896</v>
      </c>
      <c r="DN449" s="19">
        <f t="shared" si="1787"/>
        <v>8.3476316225122409E-3</v>
      </c>
      <c r="DO449" s="19">
        <f t="shared" si="1788"/>
        <v>0.15696969122513002</v>
      </c>
      <c r="DP449" s="19">
        <f t="shared" si="1789"/>
        <v>0.19963622445349322</v>
      </c>
      <c r="DQ449" s="19">
        <f t="shared" si="1790"/>
        <v>2.5236835141602187E-2</v>
      </c>
      <c r="DR449" s="19">
        <f t="shared" si="1791"/>
        <v>5.5908484953094348E-2</v>
      </c>
      <c r="DS449" s="19">
        <f t="shared" si="1792"/>
        <v>0.16172736583123401</v>
      </c>
      <c r="DT449" s="19">
        <f t="shared" si="1793"/>
        <v>2.8413644506916701E-2</v>
      </c>
      <c r="DU449" s="19">
        <f t="shared" si="1794"/>
        <v>1.7545384192414155E-2</v>
      </c>
      <c r="DV449" s="19">
        <f t="shared" si="1777"/>
        <v>2.1896408873987232E-2</v>
      </c>
      <c r="DW449" s="19">
        <f t="shared" si="1688"/>
        <v>1.0457143363117755E-2</v>
      </c>
      <c r="DX449" s="19">
        <f t="shared" si="1689"/>
        <v>3.4851976968712936E-2</v>
      </c>
      <c r="DY449" s="19">
        <f t="shared" si="1690"/>
        <v>5.9531481390055737E-3</v>
      </c>
      <c r="DZ449" s="19">
        <f t="shared" si="1691"/>
        <v>6.0914989909652004E-3</v>
      </c>
      <c r="EA449" s="19">
        <f t="shared" si="1692"/>
        <v>0.99991234345051871</v>
      </c>
      <c r="EC449" s="19">
        <f t="shared" si="1731"/>
        <v>6.9253498539667321E-2</v>
      </c>
      <c r="ED449" s="19">
        <f t="shared" si="1795"/>
        <v>2.4085111150870777E-2</v>
      </c>
      <c r="EE449" s="19">
        <f t="shared" si="1796"/>
        <v>5.9179831552631929E-3</v>
      </c>
      <c r="EF449" s="19">
        <f t="shared" si="1797"/>
        <v>2.0217832004306962E-6</v>
      </c>
      <c r="EG449" s="19">
        <f t="shared" si="1798"/>
        <v>2.0217832004306962E-6</v>
      </c>
      <c r="EH449" s="19">
        <f t="shared" si="1799"/>
        <v>2.0217832004306962E-6</v>
      </c>
      <c r="EI449" s="19">
        <f t="shared" si="1800"/>
        <v>2.3780653493741026E-2</v>
      </c>
      <c r="EJ449" s="19">
        <f t="shared" si="1801"/>
        <v>0.14385698905860861</v>
      </c>
      <c r="EK449" s="19">
        <f t="shared" si="1802"/>
        <v>8.3483634112426867E-3</v>
      </c>
      <c r="EL449" s="19">
        <f t="shared" si="1803"/>
        <v>0.1569834518528451</v>
      </c>
      <c r="EM449" s="19">
        <f t="shared" si="1804"/>
        <v>0.19965372541015375</v>
      </c>
      <c r="EN449" s="19">
        <f t="shared" si="1805"/>
        <v>2.5239047509419056E-2</v>
      </c>
      <c r="EO449" s="19">
        <f t="shared" si="1806"/>
        <v>5.5913386127592106E-2</v>
      </c>
      <c r="EP449" s="19">
        <f t="shared" si="1807"/>
        <v>0.16174154353684822</v>
      </c>
      <c r="EQ449" s="19">
        <f t="shared" si="1808"/>
        <v>2.8416135367292591E-2</v>
      </c>
      <c r="ER449" s="19">
        <f t="shared" si="1809"/>
        <v>1.7546922295076556E-2</v>
      </c>
      <c r="ES449" s="19">
        <f t="shared" si="1778"/>
        <v>2.1898328405894701E-2</v>
      </c>
      <c r="ET449" s="19">
        <f t="shared" si="1694"/>
        <v>1.0458060080578686E-2</v>
      </c>
      <c r="EU449" s="19">
        <f t="shared" si="1695"/>
        <v>3.4855032240571203E-2</v>
      </c>
      <c r="EV449" s="19">
        <f t="shared" si="1696"/>
        <v>5.9536700171760291E-3</v>
      </c>
      <c r="EW449" s="19">
        <f t="shared" si="1697"/>
        <v>6.0920329975570923E-3</v>
      </c>
      <c r="EZ449" s="304">
        <f t="shared" si="1732"/>
        <v>3.1982532041904883E-2</v>
      </c>
      <c r="FA449" s="304">
        <f t="shared" si="1810"/>
        <v>-1.3418033529547985E-2</v>
      </c>
      <c r="FB449" s="304">
        <f t="shared" si="1811"/>
        <v>0.19657010620424356</v>
      </c>
      <c r="FC449" s="304">
        <f t="shared" si="1812"/>
        <v>-2.118306378552013E-2</v>
      </c>
      <c r="FD449" s="304">
        <f t="shared" si="1813"/>
        <v>-5.8301814495439142E-2</v>
      </c>
      <c r="FE449" s="304">
        <f t="shared" si="1814"/>
        <v>-5.0121411853054021E-2</v>
      </c>
      <c r="FF449" s="304">
        <f t="shared" si="1815"/>
        <v>-0.13002965976811107</v>
      </c>
      <c r="FG449" s="304">
        <f t="shared" si="1816"/>
        <v>2.8452181252562242E-2</v>
      </c>
      <c r="FH449" s="304">
        <f t="shared" si="1817"/>
        <v>-3.4344819536681552E-2</v>
      </c>
      <c r="FI449" s="304">
        <f t="shared" si="1818"/>
        <v>6.1788805242160398E-2</v>
      </c>
      <c r="FJ449" s="304">
        <f t="shared" si="1819"/>
        <v>-1.5165108171099024E-2</v>
      </c>
      <c r="FK449" s="304">
        <f t="shared" si="1820"/>
        <v>-8.2204926696686793E-3</v>
      </c>
      <c r="FL449" s="304">
        <f t="shared" si="1821"/>
        <v>8.8062010880852488E-3</v>
      </c>
      <c r="FM449" s="304">
        <f t="shared" si="1822"/>
        <v>-1.9631511693445736E-2</v>
      </c>
      <c r="FN449" s="304">
        <f t="shared" si="1823"/>
        <v>-4.631706851147175E-2</v>
      </c>
      <c r="FO449" s="304">
        <f t="shared" si="1824"/>
        <v>-6.4318524399548341E-2</v>
      </c>
      <c r="FP449" s="304">
        <f t="shared" si="1779"/>
        <v>-0.11478747461049836</v>
      </c>
      <c r="FQ449" s="304">
        <f t="shared" si="1825"/>
        <v>-9.5790994183442085E-2</v>
      </c>
      <c r="FR449" s="304">
        <f t="shared" si="1826"/>
        <v>-3.3213354404823967E-2</v>
      </c>
      <c r="FS449" s="304">
        <f t="shared" si="1827"/>
        <v>-8.2486007429430422E-2</v>
      </c>
      <c r="FT449" s="304">
        <f t="shared" si="1828"/>
        <v>-4.4712082414853561E-2</v>
      </c>
      <c r="FV449" s="3"/>
      <c r="FW449" s="19">
        <f t="shared" si="1700"/>
        <v>0.99966935562064019</v>
      </c>
      <c r="FX449" s="19">
        <f t="shared" si="1733"/>
        <v>0.75285615349256119</v>
      </c>
      <c r="FY449" s="19">
        <f t="shared" si="1701"/>
        <v>1.0043570061488243</v>
      </c>
      <c r="GA449" s="19">
        <f t="shared" si="1702"/>
        <v>0.96177982763640923</v>
      </c>
      <c r="GB449" s="19">
        <f t="shared" si="1734"/>
        <v>0.88528348075781127</v>
      </c>
      <c r="GC449" s="19">
        <f t="shared" si="1703"/>
        <v>0.96095130425642483</v>
      </c>
      <c r="GE449" s="19">
        <f t="shared" si="1704"/>
        <v>1.0211027018587431</v>
      </c>
      <c r="GF449" s="19">
        <f t="shared" si="1735"/>
        <v>0.87867145918950684</v>
      </c>
      <c r="GG449" s="19">
        <f t="shared" si="1705"/>
        <v>0.99675026345730944</v>
      </c>
      <c r="GI449" s="19" t="e">
        <f>#REF!</f>
        <v>#REF!</v>
      </c>
      <c r="GJ449" s="19" t="e">
        <f t="shared" si="1706"/>
        <v>#REF!</v>
      </c>
      <c r="GK449" s="304">
        <f t="shared" si="1707"/>
        <v>1.1442987510494811</v>
      </c>
      <c r="GM449" s="3"/>
      <c r="GN449" s="3"/>
      <c r="GO449" s="3"/>
    </row>
    <row r="450" spans="1:197" s="304" customFormat="1" x14ac:dyDescent="0.2">
      <c r="A450" s="316" t="s">
        <v>537</v>
      </c>
      <c r="B450" s="1">
        <f t="shared" si="1633"/>
        <v>1993</v>
      </c>
      <c r="C450" s="60">
        <f>Conversion_factors!$M55*C302+C383</f>
        <v>1590.2465474126398</v>
      </c>
      <c r="D450" s="60">
        <f>Conversion_factors!$M55*D302+D383</f>
        <v>546.4030087548515</v>
      </c>
      <c r="E450" s="60">
        <f>Conversion_factors!$M55*E302+E383</f>
        <v>154.8884565548066</v>
      </c>
      <c r="F450" s="60">
        <f>Conversion_factors!$M55*F302+F383</f>
        <v>4.2829220060061658E-2</v>
      </c>
      <c r="G450" s="60">
        <f>Conversion_factors!$M55*G302+G383</f>
        <v>4.2829220060061658E-2</v>
      </c>
      <c r="H450" s="60">
        <f>Conversion_factors!$M55*H302+H383</f>
        <v>4.2829220060061658E-2</v>
      </c>
      <c r="I450" s="60">
        <f>Conversion_factors!$M55*I302+I383</f>
        <v>526.57341239505558</v>
      </c>
      <c r="J450" s="60">
        <f>Conversion_factors!$M55*J302+J383</f>
        <v>3172.3884749281392</v>
      </c>
      <c r="K450" s="60">
        <f>Conversion_factors!$M55*K302+K383</f>
        <v>182.3326268790467</v>
      </c>
      <c r="L450" s="60">
        <f>Conversion_factors!$M55*L302+L383</f>
        <v>3351.7535098570697</v>
      </c>
      <c r="M450" s="60">
        <f>Conversion_factors!$M55*M302+M383</f>
        <v>4327.1574204246062</v>
      </c>
      <c r="N450" s="60">
        <f>Conversion_factors!$M55*N302+N383</f>
        <v>591.49108541908686</v>
      </c>
      <c r="O450" s="60">
        <f>Conversion_factors!$M55*O302+O383</f>
        <v>1252.0005034517983</v>
      </c>
      <c r="P450" s="60">
        <f>Conversion_factors!$M55*P302+P383</f>
        <v>3525.7253066197763</v>
      </c>
      <c r="Q450" s="60">
        <f>Conversion_factors!$M55*Q302+Q383</f>
        <v>639.11929882984259</v>
      </c>
      <c r="R450" s="60">
        <f>Conversion_factors!$M55*R302+R383</f>
        <v>372.70839581460922</v>
      </c>
      <c r="S450" s="60">
        <f>Conversion_factors!$M55*S302+S383</f>
        <v>469.62221512785533</v>
      </c>
      <c r="T450" s="60">
        <f>Conversion_factors!$M55*T302+T383</f>
        <v>232.31108117168833</v>
      </c>
      <c r="U450" s="60">
        <f>Conversion_factors!$M55*U302+U383</f>
        <v>802.43012671823203</v>
      </c>
      <c r="V450" s="60">
        <f>Conversion_factors!$M55*V302+V383</f>
        <v>129.92747450802679</v>
      </c>
      <c r="W450" s="60">
        <f>Conversion_factors!$M55*W302+W383</f>
        <v>142.70386287560444</v>
      </c>
      <c r="X450" s="124">
        <f t="shared" si="1634"/>
        <v>22009.911295402915</v>
      </c>
      <c r="Z450" s="19">
        <f t="shared" si="1635"/>
        <v>2.0089405032379504</v>
      </c>
      <c r="AA450" s="19">
        <f t="shared" si="1636"/>
        <v>5.1617495895433994</v>
      </c>
      <c r="AB450" s="19">
        <f t="shared" si="1637"/>
        <v>1.676078182248768</v>
      </c>
      <c r="AC450" s="19">
        <f t="shared" si="1638"/>
        <v>5.4105669992329199E-5</v>
      </c>
      <c r="AD450" s="19">
        <f t="shared" si="1639"/>
        <v>4.0459826451042446E-4</v>
      </c>
      <c r="AE450" s="19">
        <f t="shared" si="1640"/>
        <v>4.6346333937416295E-4</v>
      </c>
      <c r="AF450" s="19">
        <f t="shared" si="1641"/>
        <v>6.1115344453579352</v>
      </c>
      <c r="AG450" s="19">
        <f t="shared" si="1642"/>
        <v>15.193124355425688</v>
      </c>
      <c r="AH450" s="19">
        <f t="shared" si="1643"/>
        <v>1.6876900739373903</v>
      </c>
      <c r="AI450" s="19">
        <f t="shared" si="1644"/>
        <v>5.0052936485073456</v>
      </c>
      <c r="AJ450" s="19">
        <f t="shared" si="1645"/>
        <v>6.3868201298498226</v>
      </c>
      <c r="AK450" s="19">
        <f t="shared" si="1646"/>
        <v>3.0571458249881185</v>
      </c>
      <c r="AL450" s="19">
        <f t="shared" si="1647"/>
        <v>12.307764494920235</v>
      </c>
      <c r="AM450" s="19">
        <f t="shared" si="1648"/>
        <v>14.555885072054558</v>
      </c>
      <c r="AN450" s="19">
        <f t="shared" si="1649"/>
        <v>2.252981131497247</v>
      </c>
      <c r="AO450" s="19">
        <f t="shared" si="1650"/>
        <v>1.3197140460523822</v>
      </c>
      <c r="AP450" s="19">
        <f t="shared" si="1651"/>
        <v>6.3421038874982463</v>
      </c>
      <c r="AQ450" s="19">
        <f t="shared" si="1652"/>
        <v>1.8384515861502453</v>
      </c>
      <c r="AR450" s="19">
        <f t="shared" si="1653"/>
        <v>1.4239135324690075</v>
      </c>
      <c r="AS450" s="19">
        <f t="shared" si="1654"/>
        <v>1.8162265778069906</v>
      </c>
      <c r="AT450" s="19">
        <f t="shared" si="1655"/>
        <v>1.2711766817604331</v>
      </c>
      <c r="AU450" s="19">
        <f t="shared" si="1656"/>
        <v>19.041254102623974</v>
      </c>
      <c r="AV450" s="19">
        <f t="shared" si="1657"/>
        <v>12.256335121644415</v>
      </c>
      <c r="AW450" s="19">
        <f t="shared" si="1658"/>
        <v>7.9755568701902275</v>
      </c>
      <c r="AX450" s="249">
        <f t="shared" si="1708"/>
        <v>1.0155630168792016</v>
      </c>
      <c r="AY450" s="249">
        <f t="shared" si="1709"/>
        <v>0.9930506387729181</v>
      </c>
      <c r="AZ450" s="249">
        <f t="shared" si="1710"/>
        <v>1.2674240064579658</v>
      </c>
      <c r="BA450" s="249">
        <f t="shared" si="1711"/>
        <v>0.85498109876179906</v>
      </c>
      <c r="BB450" s="249">
        <f t="shared" si="1712"/>
        <v>0.80076783682002228</v>
      </c>
      <c r="BC450" s="249">
        <f t="shared" si="1713"/>
        <v>0.91407592952393213</v>
      </c>
      <c r="BD450" s="249">
        <f t="shared" si="1714"/>
        <v>1.0845693499303022</v>
      </c>
      <c r="BE450" s="249">
        <f t="shared" si="1715"/>
        <v>1.0675748509792413</v>
      </c>
      <c r="BF450" s="249">
        <f t="shared" si="1716"/>
        <v>1.1725326918860983</v>
      </c>
      <c r="BG450" s="249">
        <f t="shared" si="1717"/>
        <v>1.1183017406466338</v>
      </c>
      <c r="BH450" s="249">
        <f t="shared" si="1718"/>
        <v>0.96231899617541616</v>
      </c>
      <c r="BI450" s="249">
        <f t="shared" si="1719"/>
        <v>0.90766024562715875</v>
      </c>
      <c r="BJ450" s="249">
        <f t="shared" si="1720"/>
        <v>0.99790296302829573</v>
      </c>
      <c r="BK450" s="249">
        <f t="shared" si="1721"/>
        <v>0.94426048045032729</v>
      </c>
      <c r="BL450" s="249">
        <f t="shared" si="1722"/>
        <v>1.0680997221135267</v>
      </c>
      <c r="BM450" s="249">
        <f t="shared" si="1723"/>
        <v>0.99325839108893499</v>
      </c>
      <c r="BN450" s="249">
        <f t="shared" si="1724"/>
        <v>0.70799476474825618</v>
      </c>
      <c r="BO450" s="249">
        <f t="shared" si="1725"/>
        <v>0.90759206912395718</v>
      </c>
      <c r="BP450" s="249">
        <f t="shared" si="1726"/>
        <v>1.0552183306918717</v>
      </c>
      <c r="BQ450" s="249">
        <f t="shared" si="1727"/>
        <v>1.2236518388117699</v>
      </c>
      <c r="BR450" s="249">
        <f t="shared" si="1728"/>
        <v>0.98693919223161608</v>
      </c>
      <c r="BS450" s="249">
        <f t="shared" si="1729"/>
        <v>0.95703175782543293</v>
      </c>
      <c r="BU450" s="3"/>
      <c r="BV450" s="9">
        <f t="shared" si="1660"/>
        <v>1.2298907137438231</v>
      </c>
      <c r="BW450" s="9">
        <f t="shared" si="1661"/>
        <v>0.95703175782543293</v>
      </c>
      <c r="BX450" s="9">
        <f t="shared" si="1662"/>
        <v>0.9271514992985076</v>
      </c>
      <c r="BY450" s="9">
        <f t="shared" si="1663"/>
        <v>1.0219375073637642</v>
      </c>
      <c r="BZ450" s="9">
        <f t="shared" si="1664"/>
        <v>1.0100699565308586</v>
      </c>
      <c r="CA450" s="9">
        <f t="shared" si="1665"/>
        <v>1.1770448731603746</v>
      </c>
      <c r="CB450" s="9">
        <f t="shared" si="1666"/>
        <v>1.1770444717074275</v>
      </c>
      <c r="CC450" s="9"/>
      <c r="CD450" s="9">
        <f t="shared" si="1667"/>
        <v>0.94749089214169369</v>
      </c>
      <c r="CE450" s="9">
        <f t="shared" si="1668"/>
        <v>0.95703208423894504</v>
      </c>
      <c r="CF450" s="304">
        <f>BY450/BEA_Output_Data!$AU30</f>
        <v>1.0979492887582865</v>
      </c>
      <c r="CG450" s="35"/>
      <c r="CH450" s="304">
        <f t="shared" si="1669"/>
        <v>1993</v>
      </c>
      <c r="CI450" s="19">
        <f t="shared" si="1670"/>
        <v>7.2251383754771678E-2</v>
      </c>
      <c r="CJ450" s="19">
        <f t="shared" si="1762"/>
        <v>2.4825316259633249E-2</v>
      </c>
      <c r="CK450" s="19">
        <f t="shared" si="1763"/>
        <v>7.0372140294430565E-3</v>
      </c>
      <c r="CL450" s="19">
        <f t="shared" si="1764"/>
        <v>1.9459060731883621E-6</v>
      </c>
      <c r="CM450" s="19">
        <f t="shared" si="1765"/>
        <v>1.9459060731883621E-6</v>
      </c>
      <c r="CN450" s="19">
        <f t="shared" si="1766"/>
        <v>1.9459060731883621E-6</v>
      </c>
      <c r="CO450" s="19">
        <f t="shared" si="1767"/>
        <v>2.3924376855850301E-2</v>
      </c>
      <c r="CP450" s="19">
        <f t="shared" si="1768"/>
        <v>0.14413454158675951</v>
      </c>
      <c r="CQ450" s="19">
        <f t="shared" si="1769"/>
        <v>8.2841145714716933E-3</v>
      </c>
      <c r="CR450" s="19">
        <f t="shared" si="1770"/>
        <v>0.15228382635767965</v>
      </c>
      <c r="CS450" s="19">
        <f t="shared" si="1771"/>
        <v>0.19660040253448885</v>
      </c>
      <c r="CT450" s="19">
        <f t="shared" si="1772"/>
        <v>2.6873851397239763E-2</v>
      </c>
      <c r="CU450" s="19">
        <f t="shared" si="1773"/>
        <v>5.6883487018564063E-2</v>
      </c>
      <c r="CV450" s="19">
        <f t="shared" si="1774"/>
        <v>0.16018807433159327</v>
      </c>
      <c r="CW450" s="19">
        <f t="shared" si="1775"/>
        <v>2.903779530285212E-2</v>
      </c>
      <c r="CX450" s="19">
        <f t="shared" si="1776"/>
        <v>1.6933661876795236E-2</v>
      </c>
      <c r="CY450" s="19">
        <f t="shared" si="1761"/>
        <v>2.133685178576538E-2</v>
      </c>
      <c r="CZ450" s="19">
        <f t="shared" si="1629"/>
        <v>1.055483950179344E-2</v>
      </c>
      <c r="DA450" s="19">
        <f t="shared" si="1630"/>
        <v>3.6457671998243402E-2</v>
      </c>
      <c r="DB450" s="19">
        <f t="shared" si="1631"/>
        <v>5.9031348543037519E-3</v>
      </c>
      <c r="DC450" s="19">
        <f t="shared" si="1632"/>
        <v>6.4836182645320421E-3</v>
      </c>
      <c r="DD450" s="19"/>
      <c r="DE450" s="19"/>
      <c r="DF450" s="19">
        <f t="shared" si="1730"/>
        <v>7.1325091268669649E-2</v>
      </c>
      <c r="DG450" s="19">
        <f t="shared" si="1780"/>
        <v>2.4604751131187756E-2</v>
      </c>
      <c r="DH450" s="19">
        <f t="shared" si="1781"/>
        <v>6.8233822990394037E-3</v>
      </c>
      <c r="DI450" s="19">
        <f t="shared" si="1782"/>
        <v>1.9736175694385476E-6</v>
      </c>
      <c r="DJ450" s="19">
        <f t="shared" si="1783"/>
        <v>1.9736175694385476E-6</v>
      </c>
      <c r="DK450" s="19">
        <f t="shared" si="1784"/>
        <v>1.9736175694385476E-6</v>
      </c>
      <c r="DL450" s="19">
        <f t="shared" si="1785"/>
        <v>2.3280201645836655E-2</v>
      </c>
      <c r="DM450" s="19">
        <f t="shared" si="1786"/>
        <v>0.14469097188470939</v>
      </c>
      <c r="DN450" s="19">
        <f t="shared" si="1787"/>
        <v>8.2900288633578432E-3</v>
      </c>
      <c r="DO450" s="19">
        <f t="shared" si="1788"/>
        <v>0.1549836387662723</v>
      </c>
      <c r="DP450" s="19">
        <f t="shared" si="1789"/>
        <v>0.19763498695450962</v>
      </c>
      <c r="DQ450" s="19">
        <f t="shared" si="1790"/>
        <v>2.6240660827651998E-2</v>
      </c>
      <c r="DR450" s="19">
        <f t="shared" si="1791"/>
        <v>5.6769471829696827E-2</v>
      </c>
      <c r="DS450" s="19">
        <f t="shared" si="1792"/>
        <v>0.16026223630431086</v>
      </c>
      <c r="DT450" s="19">
        <f t="shared" si="1793"/>
        <v>2.8475576655211575E-2</v>
      </c>
      <c r="DU450" s="19">
        <f t="shared" si="1794"/>
        <v>1.6870211536014274E-2</v>
      </c>
      <c r="DV450" s="19">
        <f t="shared" si="1777"/>
        <v>2.1407005646266273E-2</v>
      </c>
      <c r="DW450" s="19">
        <f t="shared" si="1688"/>
        <v>1.0382159157988806E-2</v>
      </c>
      <c r="DX450" s="19">
        <f t="shared" si="1689"/>
        <v>3.577499766898995E-2</v>
      </c>
      <c r="DY450" s="19">
        <f t="shared" si="1690"/>
        <v>5.8878065576461643E-3</v>
      </c>
      <c r="DZ450" s="19">
        <f t="shared" si="1691"/>
        <v>6.2426788252201073E-3</v>
      </c>
      <c r="EA450" s="19">
        <f t="shared" si="1692"/>
        <v>0.99995177867528795</v>
      </c>
      <c r="EC450" s="19">
        <f t="shared" si="1731"/>
        <v>7.132853082491579E-2</v>
      </c>
      <c r="ED450" s="19">
        <f t="shared" si="1795"/>
        <v>2.4605937662097604E-2</v>
      </c>
      <c r="EE450" s="19">
        <f t="shared" si="1796"/>
        <v>6.8237113474400295E-3</v>
      </c>
      <c r="EF450" s="19">
        <f t="shared" si="1797"/>
        <v>1.9737127444816876E-6</v>
      </c>
      <c r="EG450" s="19">
        <f t="shared" si="1798"/>
        <v>1.9737127444816876E-6</v>
      </c>
      <c r="EH450" s="19">
        <f t="shared" si="1799"/>
        <v>1.9737127444816876E-6</v>
      </c>
      <c r="EI450" s="19">
        <f t="shared" si="1800"/>
        <v>2.3281324302135555E-2</v>
      </c>
      <c r="EJ450" s="19">
        <f t="shared" si="1801"/>
        <v>0.14469794941151312</v>
      </c>
      <c r="EK450" s="19">
        <f t="shared" si="1802"/>
        <v>8.2904286388092371E-3</v>
      </c>
      <c r="EL450" s="19">
        <f t="shared" si="1803"/>
        <v>0.15499111264304255</v>
      </c>
      <c r="EM450" s="19">
        <f t="shared" si="1804"/>
        <v>0.19764451763497207</v>
      </c>
      <c r="EN450" s="19">
        <f t="shared" si="1805"/>
        <v>2.6241926248098676E-2</v>
      </c>
      <c r="EO450" s="19">
        <f t="shared" si="1806"/>
        <v>5.677220946084386E-2</v>
      </c>
      <c r="EP450" s="19">
        <f t="shared" si="1807"/>
        <v>0.1602699647343219</v>
      </c>
      <c r="EQ450" s="19">
        <f t="shared" si="1808"/>
        <v>2.847694985145717E-2</v>
      </c>
      <c r="ER450" s="19">
        <f t="shared" si="1809"/>
        <v>1.6871025079192845E-2</v>
      </c>
      <c r="ES450" s="19">
        <f t="shared" si="1778"/>
        <v>2.1408037970216683E-2</v>
      </c>
      <c r="ET450" s="19">
        <f t="shared" si="1694"/>
        <v>1.0382659823599535E-2</v>
      </c>
      <c r="EU450" s="19">
        <f t="shared" si="1695"/>
        <v>3.5776722869960594E-2</v>
      </c>
      <c r="EV450" s="19">
        <f t="shared" si="1696"/>
        <v>5.8880904891695767E-3</v>
      </c>
      <c r="EW450" s="19">
        <f t="shared" si="1697"/>
        <v>6.2429798699795884E-3</v>
      </c>
      <c r="EZ450" s="304">
        <f t="shared" si="1732"/>
        <v>4.2167573990368468E-2</v>
      </c>
      <c r="FA450" s="304">
        <f t="shared" si="1810"/>
        <v>1.0270628675975418E-3</v>
      </c>
      <c r="FB450" s="304">
        <f t="shared" si="1811"/>
        <v>5.6914942721914399E-2</v>
      </c>
      <c r="FC450" s="304">
        <f t="shared" si="1812"/>
        <v>-1.1909375540529956E-2</v>
      </c>
      <c r="FD450" s="304">
        <f t="shared" si="1813"/>
        <v>-4.506295061768114E-2</v>
      </c>
      <c r="FE450" s="304">
        <f t="shared" si="1814"/>
        <v>-3.3334487292246535E-2</v>
      </c>
      <c r="FF450" s="304">
        <f t="shared" si="1815"/>
        <v>6.8484167709404201E-2</v>
      </c>
      <c r="FG450" s="304">
        <f t="shared" si="1816"/>
        <v>1.3874372302471341E-2</v>
      </c>
      <c r="FH450" s="304">
        <f t="shared" si="1817"/>
        <v>3.9481856807670482E-2</v>
      </c>
      <c r="FI450" s="304">
        <f t="shared" si="1818"/>
        <v>-1.1456011222447428E-3</v>
      </c>
      <c r="FJ450" s="304">
        <f t="shared" si="1819"/>
        <v>-2.4144711978636001E-3</v>
      </c>
      <c r="FK450" s="304">
        <f t="shared" si="1820"/>
        <v>1.6188885281099227E-2</v>
      </c>
      <c r="FL450" s="304">
        <f t="shared" si="1821"/>
        <v>9.3824510780502121E-3</v>
      </c>
      <c r="FM450" s="304">
        <f t="shared" si="1822"/>
        <v>-1.4264088534842321E-2</v>
      </c>
      <c r="FN450" s="304">
        <f t="shared" si="1823"/>
        <v>3.3790660435807737E-2</v>
      </c>
      <c r="FO450" s="304">
        <f t="shared" si="1824"/>
        <v>-2.9791260643852787E-2</v>
      </c>
      <c r="FP450" s="304">
        <f t="shared" si="1779"/>
        <v>-6.2506318526038981E-2</v>
      </c>
      <c r="FQ450" s="304">
        <f t="shared" si="1825"/>
        <v>-4.2892192117342624E-3</v>
      </c>
      <c r="FR450" s="304">
        <f t="shared" si="1826"/>
        <v>2.6763263946836292E-2</v>
      </c>
      <c r="FS450" s="304">
        <f t="shared" si="1827"/>
        <v>2.7316514888748389E-3</v>
      </c>
      <c r="FT450" s="304">
        <f t="shared" si="1828"/>
        <v>4.0739667966043579E-2</v>
      </c>
      <c r="FV450" s="3"/>
      <c r="FW450" s="19">
        <f t="shared" si="1700"/>
        <v>1.005688167003425</v>
      </c>
      <c r="FX450" s="19">
        <f t="shared" si="1733"/>
        <v>0.75713852502318302</v>
      </c>
      <c r="FY450" s="19">
        <f t="shared" si="1701"/>
        <v>1.0100699565308586</v>
      </c>
      <c r="GA450" s="19">
        <f t="shared" si="1702"/>
        <v>0.96482672450913498</v>
      </c>
      <c r="GB450" s="19">
        <f t="shared" si="1734"/>
        <v>0.85414516100160487</v>
      </c>
      <c r="GC450" s="19">
        <f t="shared" si="1703"/>
        <v>0.9271514992985076</v>
      </c>
      <c r="GE450" s="19">
        <f t="shared" si="1704"/>
        <v>1.0252693626777591</v>
      </c>
      <c r="GF450" s="19">
        <f t="shared" si="1735"/>
        <v>0.90087492696636229</v>
      </c>
      <c r="GG450" s="19">
        <f t="shared" si="1705"/>
        <v>1.0219375073637642</v>
      </c>
      <c r="GI450" s="19" t="e">
        <f>#REF!</f>
        <v>#REF!</v>
      </c>
      <c r="GJ450" s="19" t="e">
        <f t="shared" si="1706"/>
        <v>#REF!</v>
      </c>
      <c r="GK450" s="304">
        <f t="shared" si="1707"/>
        <v>1.1770444717074275</v>
      </c>
      <c r="GM450" s="3"/>
      <c r="GN450" s="3"/>
      <c r="GO450" s="3"/>
    </row>
    <row r="451" spans="1:197" s="304" customFormat="1" x14ac:dyDescent="0.2">
      <c r="A451" s="316" t="s">
        <v>537</v>
      </c>
      <c r="B451" s="1">
        <f t="shared" si="1633"/>
        <v>1994</v>
      </c>
      <c r="C451" s="60">
        <f>Conversion_factors!$M56*C303+C384</f>
        <v>1686.115153168339</v>
      </c>
      <c r="D451" s="60">
        <f>Conversion_factors!$M56*D303+D384</f>
        <v>577.16857998037858</v>
      </c>
      <c r="E451" s="60">
        <f>Conversion_factors!$M56*E303+E384</f>
        <v>148.32908265935586</v>
      </c>
      <c r="F451" s="60">
        <f>Conversion_factors!$M56*F303+F384</f>
        <v>4.2829220060061658E-2</v>
      </c>
      <c r="G451" s="60">
        <f>Conversion_factors!$M56*G303+G384</f>
        <v>4.2829220060061658E-2</v>
      </c>
      <c r="H451" s="60">
        <f>Conversion_factors!$M56*H303+H384</f>
        <v>4.2829220060061658E-2</v>
      </c>
      <c r="I451" s="60">
        <f>Conversion_factors!$M56*I303+I384</f>
        <v>545.59105854312941</v>
      </c>
      <c r="J451" s="60">
        <f>Conversion_factors!$M56*J303+J384</f>
        <v>3182.9452162489192</v>
      </c>
      <c r="K451" s="60">
        <f>Conversion_factors!$M56*K303+K384</f>
        <v>186.01336613016244</v>
      </c>
      <c r="L451" s="60">
        <f>Conversion_factors!$M56*L303+L384</f>
        <v>3535.804837994051</v>
      </c>
      <c r="M451" s="60">
        <f>Conversion_factors!$M56*M303+M384</f>
        <v>4467.3934495215899</v>
      </c>
      <c r="N451" s="60">
        <f>Conversion_factors!$M56*N303+N384</f>
        <v>625.98926953194416</v>
      </c>
      <c r="O451" s="60">
        <f>Conversion_factors!$M56*O303+O384</f>
        <v>1215.0358133145683</v>
      </c>
      <c r="P451" s="60">
        <f>Conversion_factors!$M56*P303+P384</f>
        <v>3658.2243097771079</v>
      </c>
      <c r="Q451" s="60">
        <f>Conversion_factors!$M56*Q303+Q384</f>
        <v>668.17901914117442</v>
      </c>
      <c r="R451" s="60">
        <f>Conversion_factors!$M56*R303+R384</f>
        <v>392.57879389339263</v>
      </c>
      <c r="S451" s="60">
        <f>Conversion_factors!$M56*S303+S384</f>
        <v>477.12287698450785</v>
      </c>
      <c r="T451" s="60">
        <f>Conversion_factors!$M56*T303+T384</f>
        <v>240.48554119310242</v>
      </c>
      <c r="U451" s="60">
        <f>Conversion_factors!$M56*U303+U384</f>
        <v>793.84473903858282</v>
      </c>
      <c r="V451" s="60">
        <f>Conversion_factors!$M56*V303+V384</f>
        <v>128.58874671834116</v>
      </c>
      <c r="W451" s="60">
        <f>Conversion_factors!$M56*W303+W384</f>
        <v>149.22138968935093</v>
      </c>
      <c r="X451" s="124">
        <f t="shared" si="1634"/>
        <v>22678.759731188187</v>
      </c>
      <c r="Z451" s="19">
        <f t="shared" si="1635"/>
        <v>2.0796328902417529</v>
      </c>
      <c r="AA451" s="19">
        <f t="shared" si="1636"/>
        <v>5.1731003010909937</v>
      </c>
      <c r="AB451" s="19">
        <f t="shared" si="1637"/>
        <v>1.5410513462703859</v>
      </c>
      <c r="AC451" s="19">
        <f t="shared" si="1638"/>
        <v>5.2825012890097406E-5</v>
      </c>
      <c r="AD451" s="19">
        <f t="shared" si="1639"/>
        <v>3.838737222939779E-4</v>
      </c>
      <c r="AE451" s="19">
        <f t="shared" si="1640"/>
        <v>4.4497023813492556E-4</v>
      </c>
      <c r="AF451" s="19">
        <f t="shared" si="1641"/>
        <v>5.9445684568260848</v>
      </c>
      <c r="AG451" s="19">
        <f t="shared" si="1642"/>
        <v>14.696597357825929</v>
      </c>
      <c r="AH451" s="19">
        <f t="shared" si="1643"/>
        <v>1.7169788482986832</v>
      </c>
      <c r="AI451" s="19">
        <f t="shared" si="1644"/>
        <v>5.1637473587182354</v>
      </c>
      <c r="AJ451" s="19">
        <f t="shared" si="1645"/>
        <v>6.3443616122478215</v>
      </c>
      <c r="AK451" s="19">
        <f t="shared" si="1646"/>
        <v>2.9961418906991311</v>
      </c>
      <c r="AL451" s="19">
        <f t="shared" si="1647"/>
        <v>11.420952913108222</v>
      </c>
      <c r="AM451" s="19">
        <f t="shared" si="1648"/>
        <v>14.28161482595493</v>
      </c>
      <c r="AN451" s="19">
        <f t="shared" si="1649"/>
        <v>2.1802457884213662</v>
      </c>
      <c r="AO451" s="19">
        <f t="shared" si="1650"/>
        <v>1.2696403003781696</v>
      </c>
      <c r="AP451" s="19">
        <f t="shared" si="1651"/>
        <v>5.5286908822866891</v>
      </c>
      <c r="AQ451" s="19">
        <f t="shared" si="1652"/>
        <v>1.7700287538446728</v>
      </c>
      <c r="AR451" s="19">
        <f t="shared" si="1653"/>
        <v>1.3174898419925354</v>
      </c>
      <c r="AS451" s="19">
        <f t="shared" si="1654"/>
        <v>1.7358078813002733</v>
      </c>
      <c r="AT451" s="19">
        <f t="shared" si="1655"/>
        <v>1.2990121583967424</v>
      </c>
      <c r="AU451" s="19">
        <f t="shared" si="1656"/>
        <v>18.522433068031987</v>
      </c>
      <c r="AV451" s="19">
        <f t="shared" si="1657"/>
        <v>12.029877364382662</v>
      </c>
      <c r="AW451" s="19">
        <f t="shared" si="1658"/>
        <v>7.8420669161541605</v>
      </c>
      <c r="AX451" s="249">
        <f t="shared" si="1708"/>
        <v>1.0512995524810578</v>
      </c>
      <c r="AY451" s="249">
        <f t="shared" si="1709"/>
        <v>0.99523436178336788</v>
      </c>
      <c r="AZ451" s="249">
        <f t="shared" si="1710"/>
        <v>1.1653188330552235</v>
      </c>
      <c r="BA451" s="249">
        <f t="shared" si="1711"/>
        <v>0.83474407708628018</v>
      </c>
      <c r="BB451" s="249">
        <f t="shared" si="1712"/>
        <v>0.7597504912319728</v>
      </c>
      <c r="BC451" s="249">
        <f t="shared" si="1713"/>
        <v>0.87760249728253292</v>
      </c>
      <c r="BD451" s="249">
        <f t="shared" si="1714"/>
        <v>1.0549391162694244</v>
      </c>
      <c r="BE451" s="249">
        <f t="shared" si="1715"/>
        <v>1.0326854021029519</v>
      </c>
      <c r="BF451" s="249">
        <f t="shared" si="1716"/>
        <v>1.1928812416430872</v>
      </c>
      <c r="BG451" s="249">
        <f t="shared" si="1717"/>
        <v>1.1537040711359945</v>
      </c>
      <c r="BH451" s="249">
        <f t="shared" si="1718"/>
        <v>0.95592165959678066</v>
      </c>
      <c r="BI451" s="249">
        <f t="shared" si="1719"/>
        <v>0.88954830424432307</v>
      </c>
      <c r="BJ451" s="249">
        <f t="shared" si="1720"/>
        <v>0.92600104245585846</v>
      </c>
      <c r="BK451" s="249">
        <f t="shared" si="1721"/>
        <v>0.92646818866777692</v>
      </c>
      <c r="BL451" s="249">
        <f t="shared" si="1722"/>
        <v>1.0336171431690899</v>
      </c>
      <c r="BM451" s="249">
        <f t="shared" si="1723"/>
        <v>0.95557131166976905</v>
      </c>
      <c r="BN451" s="249">
        <f t="shared" si="1724"/>
        <v>0.61719017379805985</v>
      </c>
      <c r="BO451" s="249">
        <f t="shared" si="1725"/>
        <v>0.87381363274012247</v>
      </c>
      <c r="BP451" s="249">
        <f t="shared" si="1726"/>
        <v>0.97635102137153162</v>
      </c>
      <c r="BQ451" s="249">
        <f t="shared" si="1727"/>
        <v>1.169471106596019</v>
      </c>
      <c r="BR451" s="249">
        <f t="shared" si="1728"/>
        <v>1.0085506040998513</v>
      </c>
      <c r="BS451" s="249">
        <f t="shared" si="1729"/>
        <v>0.93095531327738423</v>
      </c>
      <c r="BU451" s="3"/>
      <c r="BV451" s="9">
        <f t="shared" si="1660"/>
        <v>1.3027618871870579</v>
      </c>
      <c r="BW451" s="9">
        <f t="shared" si="1661"/>
        <v>0.93095531327738423</v>
      </c>
      <c r="BX451" s="9">
        <f t="shared" si="1662"/>
        <v>0.94330834586135415</v>
      </c>
      <c r="BY451" s="9">
        <f t="shared" si="1663"/>
        <v>0.9921328488782134</v>
      </c>
      <c r="BZ451" s="9">
        <f t="shared" si="1664"/>
        <v>0.99473071079631581</v>
      </c>
      <c r="CA451" s="9">
        <f t="shared" si="1665"/>
        <v>1.2128136518438501</v>
      </c>
      <c r="CB451" s="9">
        <f t="shared" si="1666"/>
        <v>1.2128131008120639</v>
      </c>
      <c r="CC451" s="9"/>
      <c r="CD451" s="9">
        <f t="shared" si="1667"/>
        <v>0.93588719655002028</v>
      </c>
      <c r="CE451" s="9">
        <f t="shared" si="1668"/>
        <v>0.930955736249373</v>
      </c>
      <c r="CF451" s="304">
        <f>BY451/BEA_Output_Data!$AU31</f>
        <v>1.0837653770490081</v>
      </c>
      <c r="CG451" s="35"/>
      <c r="CH451" s="304">
        <f t="shared" si="1669"/>
        <v>1994</v>
      </c>
      <c r="CI451" s="19">
        <f t="shared" si="1670"/>
        <v>7.4347767389129613E-2</v>
      </c>
      <c r="CJ451" s="19">
        <f t="shared" si="1762"/>
        <v>2.5449741821050614E-2</v>
      </c>
      <c r="CK451" s="19">
        <f t="shared" si="1763"/>
        <v>6.5404406774225562E-3</v>
      </c>
      <c r="CL451" s="19">
        <f t="shared" si="1764"/>
        <v>1.8885168575229552E-6</v>
      </c>
      <c r="CM451" s="19">
        <f t="shared" si="1765"/>
        <v>1.8885168575229552E-6</v>
      </c>
      <c r="CN451" s="19">
        <f t="shared" si="1766"/>
        <v>1.8885168575229552E-6</v>
      </c>
      <c r="CO451" s="19">
        <f t="shared" si="1767"/>
        <v>2.4057358736105133E-2</v>
      </c>
      <c r="CP451" s="19">
        <f t="shared" si="1768"/>
        <v>0.14034917490975854</v>
      </c>
      <c r="CQ451" s="19">
        <f t="shared" si="1769"/>
        <v>8.2020960729326797E-3</v>
      </c>
      <c r="CR451" s="19">
        <f t="shared" si="1770"/>
        <v>0.15590821014482359</v>
      </c>
      <c r="CS451" s="19">
        <f t="shared" si="1771"/>
        <v>0.19698579210123029</v>
      </c>
      <c r="CT451" s="19">
        <f t="shared" si="1772"/>
        <v>2.760244726571506E-2</v>
      </c>
      <c r="CU451" s="19">
        <f t="shared" si="1773"/>
        <v>5.3575937472613723E-2</v>
      </c>
      <c r="CV451" s="19">
        <f t="shared" si="1774"/>
        <v>0.16130618927746124</v>
      </c>
      <c r="CW451" s="19">
        <f t="shared" si="1775"/>
        <v>2.9462767235118422E-2</v>
      </c>
      <c r="CX451" s="19">
        <f t="shared" si="1776"/>
        <v>1.7310417260319226E-2</v>
      </c>
      <c r="CY451" s="19">
        <f t="shared" si="1761"/>
        <v>2.1038314380497667E-2</v>
      </c>
      <c r="CZ451" s="19">
        <f t="shared" si="1629"/>
        <v>1.0603998809616688E-2</v>
      </c>
      <c r="DA451" s="19">
        <f t="shared" si="1630"/>
        <v>3.5003886828382201E-2</v>
      </c>
      <c r="DB451" s="19">
        <f t="shared" si="1631"/>
        <v>5.6700078947220329E-3</v>
      </c>
      <c r="DC451" s="19">
        <f t="shared" si="1632"/>
        <v>6.5797861725277384E-3</v>
      </c>
      <c r="DD451" s="19"/>
      <c r="DE451" s="19"/>
      <c r="DF451" s="19">
        <f t="shared" si="1730"/>
        <v>7.329457888087143E-2</v>
      </c>
      <c r="DG451" s="19">
        <f t="shared" si="1780"/>
        <v>2.5136236406919393E-2</v>
      </c>
      <c r="DH451" s="19">
        <f t="shared" si="1781"/>
        <v>6.785796983244192E-3</v>
      </c>
      <c r="DI451" s="19">
        <f t="shared" si="1782"/>
        <v>1.9170683008823229E-6</v>
      </c>
      <c r="DJ451" s="19">
        <f t="shared" si="1783"/>
        <v>1.9170683008823229E-6</v>
      </c>
      <c r="DK451" s="19">
        <f t="shared" si="1784"/>
        <v>1.9170683008823229E-6</v>
      </c>
      <c r="DL451" s="19">
        <f t="shared" si="1785"/>
        <v>2.3990806369074111E-2</v>
      </c>
      <c r="DM451" s="19">
        <f t="shared" si="1786"/>
        <v>0.14223346311194768</v>
      </c>
      <c r="DN451" s="19">
        <f t="shared" si="1787"/>
        <v>8.243037315079518E-3</v>
      </c>
      <c r="DO451" s="19">
        <f t="shared" si="1788"/>
        <v>0.15408891410795733</v>
      </c>
      <c r="DP451" s="19">
        <f t="shared" si="1789"/>
        <v>0.19679303442389445</v>
      </c>
      <c r="DQ451" s="19">
        <f t="shared" si="1790"/>
        <v>2.7236525147269278E-2</v>
      </c>
      <c r="DR451" s="19">
        <f t="shared" si="1791"/>
        <v>5.5213201656621261E-2</v>
      </c>
      <c r="DS451" s="19">
        <f t="shared" si="1792"/>
        <v>0.1607464836928775</v>
      </c>
      <c r="DT451" s="19">
        <f t="shared" si="1793"/>
        <v>2.9249766733520706E-2</v>
      </c>
      <c r="DU451" s="19">
        <f t="shared" si="1794"/>
        <v>1.7121348698754882E-2</v>
      </c>
      <c r="DV451" s="19">
        <f t="shared" si="1777"/>
        <v>2.1187232540702778E-2</v>
      </c>
      <c r="DW451" s="19">
        <f t="shared" si="1688"/>
        <v>1.0579400119995383E-2</v>
      </c>
      <c r="DX451" s="19">
        <f t="shared" si="1689"/>
        <v>3.5725849665867636E-2</v>
      </c>
      <c r="DY451" s="19">
        <f t="shared" si="1690"/>
        <v>5.7857886130436732E-3</v>
      </c>
      <c r="DZ451" s="19">
        <f t="shared" si="1691"/>
        <v>6.5315842247834818E-3</v>
      </c>
      <c r="EA451" s="19">
        <f t="shared" si="1692"/>
        <v>0.99994879989732743</v>
      </c>
      <c r="EC451" s="19">
        <f t="shared" si="1731"/>
        <v>7.3298331762983421E-2</v>
      </c>
      <c r="ED451" s="19">
        <f t="shared" si="1795"/>
        <v>2.5137523450701003E-2</v>
      </c>
      <c r="EE451" s="19">
        <f t="shared" si="1796"/>
        <v>6.7861444345359914E-3</v>
      </c>
      <c r="EF451" s="19">
        <f t="shared" si="1797"/>
        <v>1.9171664600019155E-6</v>
      </c>
      <c r="EG451" s="19">
        <f t="shared" si="1798"/>
        <v>1.9171664600019155E-6</v>
      </c>
      <c r="EH451" s="19">
        <f t="shared" si="1799"/>
        <v>1.9171664600019155E-6</v>
      </c>
      <c r="EI451" s="19">
        <f t="shared" si="1800"/>
        <v>2.3992034763717338E-2</v>
      </c>
      <c r="EJ451" s="19">
        <f t="shared" si="1801"/>
        <v>0.14224074585273955</v>
      </c>
      <c r="EK451" s="19">
        <f t="shared" si="1802"/>
        <v>8.2434593810462049E-3</v>
      </c>
      <c r="EL451" s="19">
        <f t="shared" si="1803"/>
        <v>0.1540968038801375</v>
      </c>
      <c r="EM451" s="19">
        <f t="shared" si="1804"/>
        <v>0.19680311076337181</v>
      </c>
      <c r="EN451" s="19">
        <f t="shared" si="1805"/>
        <v>2.7237919731556121E-2</v>
      </c>
      <c r="EO451" s="19">
        <f t="shared" si="1806"/>
        <v>5.5216028722961046E-2</v>
      </c>
      <c r="EP451" s="19">
        <f t="shared" si="1807"/>
        <v>0.16075471435075736</v>
      </c>
      <c r="EQ451" s="19">
        <f t="shared" si="1808"/>
        <v>2.9251264401261353E-2</v>
      </c>
      <c r="ER451" s="19">
        <f t="shared" si="1809"/>
        <v>1.7122225358451218E-2</v>
      </c>
      <c r="ES451" s="19">
        <f t="shared" si="1778"/>
        <v>2.1188317384728334E-2</v>
      </c>
      <c r="ET451" s="19">
        <f t="shared" si="1694"/>
        <v>1.0579941814102534E-2</v>
      </c>
      <c r="EU451" s="19">
        <f t="shared" si="1695"/>
        <v>3.5727678926696933E-2</v>
      </c>
      <c r="EV451" s="19">
        <f t="shared" si="1696"/>
        <v>5.7860848611826377E-3</v>
      </c>
      <c r="EW451" s="19">
        <f t="shared" si="1697"/>
        <v>6.5319186596895064E-3</v>
      </c>
      <c r="EZ451" s="304">
        <f t="shared" si="1732"/>
        <v>3.4583912778812557E-2</v>
      </c>
      <c r="FA451" s="304">
        <f t="shared" si="1810"/>
        <v>2.1965904162422356E-3</v>
      </c>
      <c r="FB451" s="304">
        <f t="shared" si="1811"/>
        <v>-8.3991773211225085E-2</v>
      </c>
      <c r="FC451" s="304">
        <f t="shared" si="1812"/>
        <v>-2.3954178616691617E-2</v>
      </c>
      <c r="FD451" s="304">
        <f t="shared" si="1813"/>
        <v>-5.2580985016022333E-2</v>
      </c>
      <c r="FE451" s="304">
        <f t="shared" si="1814"/>
        <v>-4.0719887342384527E-2</v>
      </c>
      <c r="FF451" s="304">
        <f t="shared" si="1815"/>
        <v>-2.7699940129637512E-2</v>
      </c>
      <c r="FG451" s="304">
        <f t="shared" si="1816"/>
        <v>-3.3226985741454058E-2</v>
      </c>
      <c r="FH451" s="304">
        <f t="shared" si="1817"/>
        <v>1.7205489023201303E-2</v>
      </c>
      <c r="FI451" s="304">
        <f t="shared" si="1818"/>
        <v>3.1166466147583408E-2</v>
      </c>
      <c r="FJ451" s="304">
        <f t="shared" si="1819"/>
        <v>-6.6700288903918286E-3</v>
      </c>
      <c r="FK451" s="304">
        <f t="shared" si="1820"/>
        <v>-2.0156319182567061E-2</v>
      </c>
      <c r="FL451" s="304">
        <f t="shared" si="1821"/>
        <v>-7.4780679741796294E-2</v>
      </c>
      <c r="FM451" s="304">
        <f t="shared" si="1822"/>
        <v>-1.9022350578686321E-2</v>
      </c>
      <c r="FN451" s="304">
        <f t="shared" si="1823"/>
        <v>-3.2816669152448616E-2</v>
      </c>
      <c r="FO451" s="304">
        <f t="shared" si="1824"/>
        <v>-3.8681449046552296E-2</v>
      </c>
      <c r="FP451" s="304">
        <f t="shared" si="1779"/>
        <v>-0.13725949949308869</v>
      </c>
      <c r="FQ451" s="304">
        <f t="shared" si="1825"/>
        <v>-3.7927896506423843E-2</v>
      </c>
      <c r="FR451" s="304">
        <f t="shared" si="1826"/>
        <v>-7.7680798224335004E-2</v>
      </c>
      <c r="FS451" s="304">
        <f t="shared" si="1827"/>
        <v>-4.5288097250840757E-2</v>
      </c>
      <c r="FT451" s="304">
        <f t="shared" si="1828"/>
        <v>2.1661104871398065E-2</v>
      </c>
      <c r="FV451" s="3"/>
      <c r="FW451" s="19">
        <f t="shared" si="1700"/>
        <v>0.98481367984923907</v>
      </c>
      <c r="FX451" s="19">
        <f t="shared" si="1733"/>
        <v>0.745640376983706</v>
      </c>
      <c r="FY451" s="19">
        <f t="shared" si="1701"/>
        <v>0.99473071079631581</v>
      </c>
      <c r="GA451" s="19">
        <f t="shared" si="1702"/>
        <v>1.0174263284641949</v>
      </c>
      <c r="GB451" s="19">
        <f t="shared" si="1734"/>
        <v>0.86902977513332147</v>
      </c>
      <c r="GC451" s="19">
        <f t="shared" si="1703"/>
        <v>0.94330834586135415</v>
      </c>
      <c r="GE451" s="19">
        <f t="shared" si="1704"/>
        <v>0.97083514571998031</v>
      </c>
      <c r="GF451" s="19">
        <f t="shared" si="1735"/>
        <v>0.87460104099686498</v>
      </c>
      <c r="GG451" s="19">
        <f t="shared" si="1705"/>
        <v>0.9921328488782134</v>
      </c>
      <c r="GI451" s="19" t="e">
        <f>#REF!</f>
        <v>#REF!</v>
      </c>
      <c r="GJ451" s="19" t="e">
        <f t="shared" si="1706"/>
        <v>#REF!</v>
      </c>
      <c r="GK451" s="304">
        <f t="shared" si="1707"/>
        <v>1.2128131008120639</v>
      </c>
      <c r="GM451" s="3"/>
      <c r="GN451" s="3"/>
      <c r="GO451" s="3"/>
    </row>
    <row r="452" spans="1:197" s="304" customFormat="1" x14ac:dyDescent="0.2">
      <c r="A452" s="316" t="s">
        <v>537</v>
      </c>
      <c r="B452" s="1">
        <f t="shared" si="1633"/>
        <v>1995</v>
      </c>
      <c r="C452" s="60">
        <f>Conversion_factors!$M57*C304+C385</f>
        <v>1703.7281106574535</v>
      </c>
      <c r="D452" s="60">
        <f>Conversion_factors!$M57*D304+D385</f>
        <v>579.00761404143168</v>
      </c>
      <c r="E452" s="60">
        <f>Conversion_factors!$M57*E304+E385</f>
        <v>157.46124607841122</v>
      </c>
      <c r="F452" s="60">
        <f>Conversion_factors!$M57*F304+F385</f>
        <v>4.2829220060061658E-2</v>
      </c>
      <c r="G452" s="60">
        <f>Conversion_factors!$M57*G304+G385</f>
        <v>4.2829220060061658E-2</v>
      </c>
      <c r="H452" s="60">
        <f>Conversion_factors!$M57*H304+H385</f>
        <v>4.2829220060061658E-2</v>
      </c>
      <c r="I452" s="60">
        <f>Conversion_factors!$M57*I304+I385</f>
        <v>605.15200476503662</v>
      </c>
      <c r="J452" s="60">
        <f>Conversion_factors!$M57*J304+J385</f>
        <v>3273.2107311460918</v>
      </c>
      <c r="K452" s="60">
        <f>Conversion_factors!$M57*K304+K385</f>
        <v>197.59608190632497</v>
      </c>
      <c r="L452" s="60">
        <f>Conversion_factors!$M57*L304+L385</f>
        <v>3716.7314778943978</v>
      </c>
      <c r="M452" s="60">
        <f>Conversion_factors!$M57*M304+M385</f>
        <v>4526.8807974383399</v>
      </c>
      <c r="N452" s="60">
        <f>Conversion_factors!$M57*N304+N385</f>
        <v>658.88348171199141</v>
      </c>
      <c r="O452" s="60">
        <f>Conversion_factors!$M57*O304+O385</f>
        <v>1242.0891488145364</v>
      </c>
      <c r="P452" s="60">
        <f>Conversion_factors!$M57*P304+P385</f>
        <v>3561.4005626536664</v>
      </c>
      <c r="Q452" s="60">
        <f>Conversion_factors!$M57*Q304+Q385</f>
        <v>716.70656957909114</v>
      </c>
      <c r="R452" s="60">
        <f>Conversion_factors!$M57*R304+R385</f>
        <v>411.18890040358303</v>
      </c>
      <c r="S452" s="60">
        <f>Conversion_factors!$M57*S304+S385</f>
        <v>485.36050243660515</v>
      </c>
      <c r="T452" s="60">
        <f>Conversion_factors!$M57*T304+T385</f>
        <v>254.09757507455464</v>
      </c>
      <c r="U452" s="60">
        <f>Conversion_factors!$M57*U304+U385</f>
        <v>822.37601198295874</v>
      </c>
      <c r="V452" s="60">
        <f>Conversion_factors!$M57*V304+V385</f>
        <v>139.33615772096186</v>
      </c>
      <c r="W452" s="60">
        <f>Conversion_factors!$M57*W304+W385</f>
        <v>162.25183054297284</v>
      </c>
      <c r="X452" s="124">
        <f t="shared" si="1634"/>
        <v>23213.58729250859</v>
      </c>
      <c r="Z452" s="19">
        <f t="shared" si="1635"/>
        <v>2.032865002386774</v>
      </c>
      <c r="AA452" s="19">
        <f t="shared" si="1636"/>
        <v>5.277631947890872</v>
      </c>
      <c r="AB452" s="19">
        <f t="shared" si="1637"/>
        <v>1.6273180091247006</v>
      </c>
      <c r="AC452" s="19">
        <f t="shared" si="1638"/>
        <v>5.1103237655697837E-5</v>
      </c>
      <c r="AD452" s="19">
        <f t="shared" si="1639"/>
        <v>3.9038667991688218E-4</v>
      </c>
      <c r="AE452" s="19">
        <f t="shared" si="1640"/>
        <v>4.4262802979341478E-4</v>
      </c>
      <c r="AF452" s="19">
        <f t="shared" si="1641"/>
        <v>6.4420962658607879</v>
      </c>
      <c r="AG452" s="19">
        <f t="shared" si="1642"/>
        <v>14.987791127852651</v>
      </c>
      <c r="AH452" s="19">
        <f t="shared" si="1643"/>
        <v>1.7882176367087279</v>
      </c>
      <c r="AI452" s="19">
        <f t="shared" si="1644"/>
        <v>5.3273338349526904</v>
      </c>
      <c r="AJ452" s="19">
        <f t="shared" si="1645"/>
        <v>6.4607029963642226</v>
      </c>
      <c r="AK452" s="19">
        <f t="shared" si="1646"/>
        <v>3.0847089089505242</v>
      </c>
      <c r="AL452" s="19">
        <f t="shared" si="1647"/>
        <v>11.358341484985528</v>
      </c>
      <c r="AM452" s="19">
        <f t="shared" si="1648"/>
        <v>13.63843435611593</v>
      </c>
      <c r="AN452" s="19">
        <f t="shared" si="1649"/>
        <v>2.2159150731096164</v>
      </c>
      <c r="AO452" s="19">
        <f t="shared" si="1650"/>
        <v>1.2308236462769819</v>
      </c>
      <c r="AP452" s="19">
        <f t="shared" si="1651"/>
        <v>4.4443563562187931</v>
      </c>
      <c r="AQ452" s="19">
        <f t="shared" si="1652"/>
        <v>1.8079608883208849</v>
      </c>
      <c r="AR452" s="19">
        <f t="shared" si="1653"/>
        <v>1.3546277821850921</v>
      </c>
      <c r="AS452" s="19">
        <f t="shared" si="1654"/>
        <v>1.8499624080161996</v>
      </c>
      <c r="AT452" s="19">
        <f t="shared" si="1655"/>
        <v>1.3455196861715675</v>
      </c>
      <c r="AU452" s="19">
        <f t="shared" si="1656"/>
        <v>18.207854155677865</v>
      </c>
      <c r="AV452" s="19">
        <f t="shared" si="1657"/>
        <v>11.724717958115054</v>
      </c>
      <c r="AW452" s="19">
        <f t="shared" si="1658"/>
        <v>7.6278014406135464</v>
      </c>
      <c r="AX452" s="249">
        <f t="shared" si="1708"/>
        <v>1.0276573703425036</v>
      </c>
      <c r="AY452" s="249">
        <f t="shared" si="1709"/>
        <v>1.0153448334026987</v>
      </c>
      <c r="AZ452" s="249">
        <f t="shared" si="1710"/>
        <v>1.2305523290917146</v>
      </c>
      <c r="BA452" s="249">
        <f t="shared" si="1711"/>
        <v>0.80753647976909504</v>
      </c>
      <c r="BB452" s="249">
        <f t="shared" si="1712"/>
        <v>0.77264072691626151</v>
      </c>
      <c r="BC452" s="249">
        <f t="shared" si="1713"/>
        <v>0.87298302453244192</v>
      </c>
      <c r="BD452" s="249">
        <f t="shared" si="1714"/>
        <v>1.1432317401990622</v>
      </c>
      <c r="BE452" s="249">
        <f t="shared" si="1715"/>
        <v>1.053146706727984</v>
      </c>
      <c r="BF452" s="249">
        <f t="shared" si="1716"/>
        <v>1.2423748125487086</v>
      </c>
      <c r="BG452" s="249">
        <f t="shared" si="1717"/>
        <v>1.1902531837287782</v>
      </c>
      <c r="BH452" s="249">
        <f t="shared" si="1718"/>
        <v>0.9734511220993024</v>
      </c>
      <c r="BI452" s="249">
        <f t="shared" si="1719"/>
        <v>0.91584366800599026</v>
      </c>
      <c r="BJ452" s="249">
        <f t="shared" si="1720"/>
        <v>0.92092456169699632</v>
      </c>
      <c r="BK452" s="249">
        <f t="shared" si="1721"/>
        <v>0.88474417831319951</v>
      </c>
      <c r="BL452" s="249">
        <f t="shared" si="1722"/>
        <v>1.0505273394112526</v>
      </c>
      <c r="BM452" s="249">
        <f t="shared" si="1723"/>
        <v>0.92635667421453427</v>
      </c>
      <c r="BN452" s="249">
        <f t="shared" si="1724"/>
        <v>0.49614151529135003</v>
      </c>
      <c r="BO452" s="249">
        <f t="shared" si="1725"/>
        <v>0.89253966538351892</v>
      </c>
      <c r="BP452" s="249">
        <f t="shared" si="1726"/>
        <v>1.0038728015651455</v>
      </c>
      <c r="BQ452" s="249">
        <f t="shared" si="1727"/>
        <v>1.246380781980956</v>
      </c>
      <c r="BR452" s="249">
        <f t="shared" si="1728"/>
        <v>1.0446589614614801</v>
      </c>
      <c r="BS452" s="249">
        <f t="shared" si="1729"/>
        <v>0.91514427436983714</v>
      </c>
      <c r="BU452" s="3"/>
      <c r="BV452" s="9">
        <f t="shared" si="1660"/>
        <v>1.3565233437903672</v>
      </c>
      <c r="BW452" s="9">
        <f t="shared" si="1661"/>
        <v>0.91514427436983714</v>
      </c>
      <c r="BX452" s="9">
        <f t="shared" si="1662"/>
        <v>1.0072359785824347</v>
      </c>
      <c r="BY452" s="9">
        <f t="shared" si="1663"/>
        <v>0.9104241046343845</v>
      </c>
      <c r="BZ452" s="9">
        <f t="shared" si="1664"/>
        <v>0.9979639174549163</v>
      </c>
      <c r="CA452" s="9">
        <f t="shared" si="1665"/>
        <v>1.2414152868679393</v>
      </c>
      <c r="CB452" s="9">
        <f t="shared" si="1666"/>
        <v>1.241414571118781</v>
      </c>
      <c r="CC452" s="9"/>
      <c r="CD452" s="9">
        <f t="shared" si="1667"/>
        <v>0.91701191395645121</v>
      </c>
      <c r="CE452" s="9">
        <f t="shared" si="1668"/>
        <v>0.91514480200481063</v>
      </c>
      <c r="CF452" s="304">
        <f>BY452/BEA_Output_Data!$AU32</f>
        <v>1.0287046605538672</v>
      </c>
      <c r="CG452" s="35"/>
      <c r="CH452" s="304">
        <f t="shared" si="1669"/>
        <v>1995</v>
      </c>
      <c r="CI452" s="19">
        <f t="shared" si="1670"/>
        <v>7.3393572875626811E-2</v>
      </c>
      <c r="CJ452" s="19">
        <f t="shared" si="1762"/>
        <v>2.4942616871123882E-2</v>
      </c>
      <c r="CK452" s="19">
        <f t="shared" si="1763"/>
        <v>6.7831500618272204E-3</v>
      </c>
      <c r="CL452" s="19">
        <f t="shared" si="1764"/>
        <v>1.8450065265821004E-6</v>
      </c>
      <c r="CM452" s="19">
        <f t="shared" si="1765"/>
        <v>1.8450065265821004E-6</v>
      </c>
      <c r="CN452" s="19">
        <f t="shared" si="1766"/>
        <v>1.8450065265821004E-6</v>
      </c>
      <c r="CO452" s="19">
        <f t="shared" si="1767"/>
        <v>2.6068870663532872E-2</v>
      </c>
      <c r="CP452" s="19">
        <f t="shared" si="1768"/>
        <v>0.14100408910958848</v>
      </c>
      <c r="CQ452" s="19">
        <f t="shared" si="1769"/>
        <v>8.5120873140573372E-3</v>
      </c>
      <c r="CR452" s="19">
        <f t="shared" si="1770"/>
        <v>0.16011017302327282</v>
      </c>
      <c r="CS452" s="19">
        <f t="shared" si="1771"/>
        <v>0.19500996293232281</v>
      </c>
      <c r="CT452" s="19">
        <f t="shared" si="1772"/>
        <v>2.8383527001215537E-2</v>
      </c>
      <c r="CU452" s="19">
        <f t="shared" si="1773"/>
        <v>5.3506988521992864E-2</v>
      </c>
      <c r="CV452" s="19">
        <f t="shared" si="1774"/>
        <v>0.15341879382007406</v>
      </c>
      <c r="CW452" s="19">
        <f t="shared" si="1775"/>
        <v>3.0874442650679169E-2</v>
      </c>
      <c r="CX452" s="19">
        <f t="shared" si="1776"/>
        <v>1.7713285552219692E-2</v>
      </c>
      <c r="CY452" s="19">
        <f t="shared" si="1761"/>
        <v>2.0908466077246019E-2</v>
      </c>
      <c r="CZ452" s="19">
        <f t="shared" si="1629"/>
        <v>1.0946071017492249E-2</v>
      </c>
      <c r="DA452" s="19">
        <f t="shared" si="1630"/>
        <v>3.5426494045078208E-2</v>
      </c>
      <c r="DB452" s="19">
        <f t="shared" si="1631"/>
        <v>6.0023535339550019E-3</v>
      </c>
      <c r="DC452" s="19">
        <f t="shared" si="1632"/>
        <v>6.9895199091152193E-3</v>
      </c>
      <c r="DD452" s="19"/>
      <c r="DE452" s="19"/>
      <c r="DF452" s="19">
        <f t="shared" si="1730"/>
        <v>7.3869643002467567E-2</v>
      </c>
      <c r="DG452" s="19">
        <f t="shared" si="1780"/>
        <v>2.5195328745363583E-2</v>
      </c>
      <c r="DH452" s="19">
        <f t="shared" si="1781"/>
        <v>6.6610584179007549E-3</v>
      </c>
      <c r="DI452" s="19">
        <f t="shared" si="1782"/>
        <v>1.8666771777178792E-6</v>
      </c>
      <c r="DJ452" s="19">
        <f t="shared" si="1783"/>
        <v>1.8666771777178792E-6</v>
      </c>
      <c r="DK452" s="19">
        <f t="shared" si="1784"/>
        <v>1.8666771777178792E-6</v>
      </c>
      <c r="DL452" s="19">
        <f t="shared" si="1785"/>
        <v>2.5049655614402776E-2</v>
      </c>
      <c r="DM452" s="19">
        <f t="shared" si="1786"/>
        <v>0.14067637793215734</v>
      </c>
      <c r="DN452" s="19">
        <f t="shared" si="1787"/>
        <v>8.3561333917600514E-3</v>
      </c>
      <c r="DO452" s="19">
        <f t="shared" si="1788"/>
        <v>0.15799987919090461</v>
      </c>
      <c r="DP452" s="19">
        <f t="shared" si="1789"/>
        <v>0.19599621766574277</v>
      </c>
      <c r="DQ452" s="19">
        <f t="shared" si="1790"/>
        <v>2.7991170853494202E-2</v>
      </c>
      <c r="DR452" s="19">
        <f t="shared" si="1791"/>
        <v>5.3541455598118633E-2</v>
      </c>
      <c r="DS452" s="19">
        <f t="shared" si="1792"/>
        <v>0.15732954138951466</v>
      </c>
      <c r="DT452" s="19">
        <f t="shared" si="1793"/>
        <v>3.0163099444544775E-2</v>
      </c>
      <c r="DU452" s="19">
        <f t="shared" si="1794"/>
        <v>1.7511079031303389E-2</v>
      </c>
      <c r="DV452" s="19">
        <f t="shared" si="1777"/>
        <v>2.0973323236741993E-2</v>
      </c>
      <c r="DW452" s="19">
        <f t="shared" si="1688"/>
        <v>1.0774129879684104E-2</v>
      </c>
      <c r="DX452" s="19">
        <f t="shared" si="1689"/>
        <v>3.5214767800522934E-2</v>
      </c>
      <c r="DY452" s="19">
        <f t="shared" si="1690"/>
        <v>5.8346032341592734E-3</v>
      </c>
      <c r="DZ452" s="19">
        <f t="shared" si="1691"/>
        <v>6.7825905112147786E-3</v>
      </c>
      <c r="EA452" s="19">
        <f t="shared" si="1692"/>
        <v>0.99992565497153119</v>
      </c>
      <c r="EC452" s="19">
        <f t="shared" si="1731"/>
        <v>7.3875135251500981E-2</v>
      </c>
      <c r="ED452" s="19">
        <f t="shared" si="1795"/>
        <v>2.5197202032065991E-2</v>
      </c>
      <c r="EE452" s="19">
        <f t="shared" si="1796"/>
        <v>6.6615536712980941E-3</v>
      </c>
      <c r="EF452" s="19">
        <f t="shared" si="1797"/>
        <v>1.8668159662040326E-6</v>
      </c>
      <c r="EG452" s="19">
        <f t="shared" si="1798"/>
        <v>1.8668159662040326E-6</v>
      </c>
      <c r="EH452" s="19">
        <f t="shared" si="1799"/>
        <v>1.8668159662040326E-6</v>
      </c>
      <c r="EI452" s="19">
        <f t="shared" si="1800"/>
        <v>2.5051518070226892E-2</v>
      </c>
      <c r="EJ452" s="19">
        <f t="shared" si="1801"/>
        <v>0.14068683729908152</v>
      </c>
      <c r="EK452" s="19">
        <f t="shared" si="1802"/>
        <v>8.356754674924265E-3</v>
      </c>
      <c r="EL452" s="19">
        <f t="shared" si="1803"/>
        <v>0.15801162656978035</v>
      </c>
      <c r="EM452" s="19">
        <f t="shared" si="1804"/>
        <v>0.19601079009351247</v>
      </c>
      <c r="EN452" s="19">
        <f t="shared" si="1805"/>
        <v>2.7993252012612015E-2</v>
      </c>
      <c r="EO452" s="19">
        <f t="shared" si="1806"/>
        <v>5.3545436435114779E-2</v>
      </c>
      <c r="EP452" s="19">
        <f t="shared" si="1807"/>
        <v>0.1573412389284021</v>
      </c>
      <c r="EQ452" s="19">
        <f t="shared" si="1808"/>
        <v>3.016534208776106E-2</v>
      </c>
      <c r="ER452" s="19">
        <f t="shared" si="1809"/>
        <v>1.7512380989766631E-2</v>
      </c>
      <c r="ES452" s="19">
        <f t="shared" si="1778"/>
        <v>2.0974882614987134E-2</v>
      </c>
      <c r="ET452" s="19">
        <f t="shared" si="1694"/>
        <v>1.0774930942231753E-2</v>
      </c>
      <c r="EU452" s="19">
        <f t="shared" si="1695"/>
        <v>3.5217386038090534E-2</v>
      </c>
      <c r="EV452" s="19">
        <f t="shared" si="1696"/>
        <v>5.8350370401541399E-3</v>
      </c>
      <c r="EW452" s="19">
        <f t="shared" si="1697"/>
        <v>6.7830948005908349E-3</v>
      </c>
      <c r="EZ452" s="304">
        <f t="shared" si="1732"/>
        <v>-2.2745253773197575E-2</v>
      </c>
      <c r="FA452" s="304">
        <f t="shared" si="1810"/>
        <v>2.0005322216488663E-2</v>
      </c>
      <c r="FB452" s="304">
        <f t="shared" si="1811"/>
        <v>5.4468390617121304E-2</v>
      </c>
      <c r="FC452" s="304">
        <f t="shared" si="1812"/>
        <v>-3.3136953103329217E-2</v>
      </c>
      <c r="FD452" s="304">
        <f t="shared" si="1813"/>
        <v>1.6824084578968668E-2</v>
      </c>
      <c r="FE452" s="304">
        <f t="shared" si="1814"/>
        <v>-5.2776438681840458E-3</v>
      </c>
      <c r="FF452" s="304">
        <f t="shared" si="1815"/>
        <v>8.0376056027441217E-2</v>
      </c>
      <c r="FG452" s="304">
        <f t="shared" si="1816"/>
        <v>1.9619950141630888E-2</v>
      </c>
      <c r="FH452" s="304">
        <f t="shared" si="1817"/>
        <v>4.0653127246186804E-2</v>
      </c>
      <c r="FI452" s="304">
        <f t="shared" si="1818"/>
        <v>3.1188346219587472E-2</v>
      </c>
      <c r="FJ452" s="304">
        <f t="shared" si="1819"/>
        <v>1.8171651462667492E-2</v>
      </c>
      <c r="FK452" s="304">
        <f t="shared" si="1820"/>
        <v>2.9131871421291911E-2</v>
      </c>
      <c r="FL452" s="304">
        <f t="shared" si="1821"/>
        <v>-5.4972366310229474E-3</v>
      </c>
      <c r="FM452" s="304">
        <f t="shared" si="1822"/>
        <v>-4.6081171016843933E-2</v>
      </c>
      <c r="FN452" s="304">
        <f t="shared" si="1823"/>
        <v>1.6227826313808189E-2</v>
      </c>
      <c r="FO452" s="304">
        <f t="shared" si="1824"/>
        <v>-3.10500559042317E-2</v>
      </c>
      <c r="FP452" s="304">
        <f t="shared" si="1779"/>
        <v>-0.21831600063163711</v>
      </c>
      <c r="FQ452" s="304">
        <f t="shared" si="1825"/>
        <v>2.1203837606343146E-2</v>
      </c>
      <c r="FR452" s="304">
        <f t="shared" si="1826"/>
        <v>2.7798425759384137E-2</v>
      </c>
      <c r="FS452" s="304">
        <f t="shared" si="1827"/>
        <v>6.3692376232231881E-2</v>
      </c>
      <c r="FT452" s="304">
        <f t="shared" si="1828"/>
        <v>3.5176224740103401E-2</v>
      </c>
      <c r="FV452" s="3"/>
      <c r="FW452" s="19">
        <f t="shared" si="1700"/>
        <v>1.0032503336063809</v>
      </c>
      <c r="FX452" s="19">
        <f t="shared" si="1733"/>
        <v>0.74806395695929073</v>
      </c>
      <c r="FY452" s="19">
        <f t="shared" si="1701"/>
        <v>0.9979639174549163</v>
      </c>
      <c r="GA452" s="19">
        <f t="shared" si="1702"/>
        <v>1.0677696036524589</v>
      </c>
      <c r="GB452" s="19">
        <f t="shared" si="1734"/>
        <v>0.92792357855629215</v>
      </c>
      <c r="GC452" s="19">
        <f t="shared" si="1703"/>
        <v>1.0072359785824347</v>
      </c>
      <c r="GE452" s="19">
        <f t="shared" si="1704"/>
        <v>0.91764334349354981</v>
      </c>
      <c r="GF452" s="19">
        <f t="shared" si="1735"/>
        <v>0.80257182348330236</v>
      </c>
      <c r="GG452" s="19">
        <f t="shared" si="1705"/>
        <v>0.9104241046343845</v>
      </c>
      <c r="GI452" s="19" t="e">
        <f>#REF!</f>
        <v>#REF!</v>
      </c>
      <c r="GJ452" s="19" t="e">
        <f t="shared" si="1706"/>
        <v>#REF!</v>
      </c>
      <c r="GK452" s="304">
        <f t="shared" si="1707"/>
        <v>1.241414571118781</v>
      </c>
      <c r="GM452" s="3"/>
      <c r="GN452" s="3"/>
      <c r="GO452" s="3"/>
    </row>
    <row r="453" spans="1:197" s="304" customFormat="1" x14ac:dyDescent="0.2">
      <c r="A453" s="316" t="s">
        <v>537</v>
      </c>
      <c r="B453" s="1">
        <f t="shared" si="1633"/>
        <v>1996</v>
      </c>
      <c r="C453" s="60">
        <f>Conversion_factors!$M58*C305+C386</f>
        <v>1599.8610079951413</v>
      </c>
      <c r="D453" s="60">
        <f>Conversion_factors!$M58*D305+D386</f>
        <v>545.7770088054325</v>
      </c>
      <c r="E453" s="60">
        <f>Conversion_factors!$M58*E305+E386</f>
        <v>143.67010780310443</v>
      </c>
      <c r="F453" s="60">
        <f>Conversion_factors!$M58*F305+F386</f>
        <v>4.2829220060061658E-2</v>
      </c>
      <c r="G453" s="60">
        <f>Conversion_factors!$M58*G305+G386</f>
        <v>4.2829220060061658E-2</v>
      </c>
      <c r="H453" s="60">
        <f>Conversion_factors!$M58*H305+H386</f>
        <v>4.2829220060061658E-2</v>
      </c>
      <c r="I453" s="60">
        <f>Conversion_factors!$M58*I305+I386</f>
        <v>588.81473583463821</v>
      </c>
      <c r="J453" s="60">
        <f>Conversion_factors!$M58*J305+J386</f>
        <v>3233.4744591163076</v>
      </c>
      <c r="K453" s="60">
        <f>Conversion_factors!$M58*K305+K386</f>
        <v>197.05222396883616</v>
      </c>
      <c r="L453" s="60">
        <f>Conversion_factors!$M58*L305+L386</f>
        <v>3828.7467002810581</v>
      </c>
      <c r="M453" s="60">
        <f>Conversion_factors!$M58*M305+M386</f>
        <v>4862.4114340644319</v>
      </c>
      <c r="N453" s="60">
        <f>Conversion_factors!$M58*N305+N386</f>
        <v>693.11187918264363</v>
      </c>
      <c r="O453" s="60">
        <f>Conversion_factors!$M58*O305+O386</f>
        <v>1186.4707593630546</v>
      </c>
      <c r="P453" s="60">
        <f>Conversion_factors!$M58*P305+P386</f>
        <v>3661.8272162553053</v>
      </c>
      <c r="Q453" s="60">
        <f>Conversion_factors!$M58*Q305+Q386</f>
        <v>692.6396301615016</v>
      </c>
      <c r="R453" s="60">
        <f>Conversion_factors!$M58*R305+R386</f>
        <v>401.06193590030421</v>
      </c>
      <c r="S453" s="60">
        <f>Conversion_factors!$M58*S305+S386</f>
        <v>488.32125975361458</v>
      </c>
      <c r="T453" s="60">
        <f>Conversion_factors!$M58*T305+T386</f>
        <v>244.73467015801486</v>
      </c>
      <c r="U453" s="60">
        <f>Conversion_factors!$M58*U305+U386</f>
        <v>800.69984886332543</v>
      </c>
      <c r="V453" s="60">
        <f>Conversion_factors!$M58*V305+V386</f>
        <v>135.87824592553605</v>
      </c>
      <c r="W453" s="60">
        <f>Conversion_factors!$M58*W305+W386</f>
        <v>154.13347167087045</v>
      </c>
      <c r="X453" s="124">
        <f t="shared" si="1634"/>
        <v>23458.815082763296</v>
      </c>
      <c r="Z453" s="19">
        <f t="shared" si="1635"/>
        <v>1.9225583291006656</v>
      </c>
      <c r="AA453" s="19">
        <f t="shared" si="1636"/>
        <v>5.0631937368801152</v>
      </c>
      <c r="AB453" s="19">
        <f t="shared" si="1637"/>
        <v>1.4824653050104775</v>
      </c>
      <c r="AC453" s="19">
        <f t="shared" si="1638"/>
        <v>5.1468017123901875E-5</v>
      </c>
      <c r="AD453" s="19">
        <f t="shared" si="1639"/>
        <v>3.9732827741901372E-4</v>
      </c>
      <c r="AE453" s="19">
        <f t="shared" si="1640"/>
        <v>4.4193488646027324E-4</v>
      </c>
      <c r="AF453" s="19">
        <f t="shared" si="1641"/>
        <v>6.1150685127845561</v>
      </c>
      <c r="AG453" s="19">
        <f t="shared" si="1642"/>
        <v>14.974205604169121</v>
      </c>
      <c r="AH453" s="19">
        <f t="shared" si="1643"/>
        <v>1.760746734626025</v>
      </c>
      <c r="AI453" s="19">
        <f t="shared" si="1644"/>
        <v>5.3962807470907119</v>
      </c>
      <c r="AJ453" s="19">
        <f t="shared" si="1645"/>
        <v>6.8913021529976133</v>
      </c>
      <c r="AK453" s="19">
        <f t="shared" si="1646"/>
        <v>3.138499528802734</v>
      </c>
      <c r="AL453" s="19">
        <f t="shared" si="1647"/>
        <v>10.170475457424653</v>
      </c>
      <c r="AM453" s="19">
        <f t="shared" si="1648"/>
        <v>13.650774431012465</v>
      </c>
      <c r="AN453" s="19">
        <f t="shared" si="1649"/>
        <v>2.0558464053764949</v>
      </c>
      <c r="AO453" s="19">
        <f t="shared" si="1650"/>
        <v>1.1705776279283813</v>
      </c>
      <c r="AP453" s="19">
        <f t="shared" si="1651"/>
        <v>3.7013814002554595</v>
      </c>
      <c r="AQ453" s="19">
        <f t="shared" si="1652"/>
        <v>1.6873128047159527</v>
      </c>
      <c r="AR453" s="19">
        <f t="shared" si="1653"/>
        <v>1.2968206448939537</v>
      </c>
      <c r="AS453" s="19">
        <f t="shared" si="1654"/>
        <v>1.7729074520939507</v>
      </c>
      <c r="AT453" s="19">
        <f t="shared" si="1655"/>
        <v>1.2036101095991039</v>
      </c>
      <c r="AU453" s="19">
        <f t="shared" si="1656"/>
        <v>17.666404443069968</v>
      </c>
      <c r="AV453" s="19">
        <f t="shared" si="1657"/>
        <v>11.238508326987166</v>
      </c>
      <c r="AW453" s="19">
        <f t="shared" si="1658"/>
        <v>7.3120925244492287</v>
      </c>
      <c r="AX453" s="249">
        <f t="shared" si="1708"/>
        <v>0.97189495342483334</v>
      </c>
      <c r="AY453" s="249">
        <f t="shared" si="1709"/>
        <v>0.97408982892651463</v>
      </c>
      <c r="AZ453" s="249">
        <f t="shared" si="1710"/>
        <v>1.1210169884738925</v>
      </c>
      <c r="BA453" s="249">
        <f t="shared" si="1711"/>
        <v>0.81330074718459977</v>
      </c>
      <c r="BB453" s="249">
        <f t="shared" si="1712"/>
        <v>0.78637931282587537</v>
      </c>
      <c r="BC453" s="249">
        <f t="shared" si="1713"/>
        <v>0.8716159571018437</v>
      </c>
      <c r="BD453" s="249">
        <f t="shared" si="1714"/>
        <v>1.0851965150466523</v>
      </c>
      <c r="BE453" s="249">
        <f t="shared" si="1715"/>
        <v>1.0521920931091768</v>
      </c>
      <c r="BF453" s="249">
        <f t="shared" si="1716"/>
        <v>1.2232892403426556</v>
      </c>
      <c r="BG453" s="249">
        <f t="shared" si="1717"/>
        <v>1.2056575650240002</v>
      </c>
      <c r="BH453" s="249">
        <f t="shared" si="1718"/>
        <v>1.0383306301707422</v>
      </c>
      <c r="BI453" s="249">
        <f t="shared" si="1719"/>
        <v>0.93181399131488363</v>
      </c>
      <c r="BJ453" s="249">
        <f t="shared" si="1720"/>
        <v>0.82461340550994977</v>
      </c>
      <c r="BK453" s="249">
        <f t="shared" si="1721"/>
        <v>0.88554469611015352</v>
      </c>
      <c r="BL453" s="249">
        <f t="shared" si="1722"/>
        <v>0.97464152876923904</v>
      </c>
      <c r="BM453" s="249">
        <f t="shared" si="1723"/>
        <v>0.8810136217302158</v>
      </c>
      <c r="BN453" s="249">
        <f t="shared" si="1724"/>
        <v>0.41320020930012868</v>
      </c>
      <c r="BO453" s="249">
        <f t="shared" si="1725"/>
        <v>0.83297908480596117</v>
      </c>
      <c r="BP453" s="249">
        <f t="shared" si="1726"/>
        <v>0.96103371792453918</v>
      </c>
      <c r="BQ453" s="249">
        <f t="shared" si="1727"/>
        <v>1.1944663129075717</v>
      </c>
      <c r="BR453" s="249">
        <f t="shared" si="1728"/>
        <v>0.9344806322945256</v>
      </c>
      <c r="BS453" s="249">
        <f t="shared" si="1729"/>
        <v>0.88793049068529495</v>
      </c>
      <c r="BU453" s="3"/>
      <c r="BV453" s="9">
        <f t="shared" si="1660"/>
        <v>1.4128683028849109</v>
      </c>
      <c r="BW453" s="9">
        <f t="shared" si="1661"/>
        <v>0.88793049068529495</v>
      </c>
      <c r="BX453" s="9">
        <f t="shared" si="1662"/>
        <v>0.98309707455532602</v>
      </c>
      <c r="BY453" s="9">
        <f t="shared" si="1663"/>
        <v>0.91177052014410986</v>
      </c>
      <c r="BZ453" s="9">
        <f t="shared" si="1664"/>
        <v>0.99059821190312825</v>
      </c>
      <c r="CA453" s="9">
        <f t="shared" si="1665"/>
        <v>1.2545303481894805</v>
      </c>
      <c r="CB453" s="9">
        <f t="shared" si="1666"/>
        <v>1.2545288454542991</v>
      </c>
      <c r="CC453" s="9"/>
      <c r="CD453" s="9">
        <f t="shared" si="1667"/>
        <v>0.8963589310194624</v>
      </c>
      <c r="CE453" s="9">
        <f t="shared" si="1668"/>
        <v>0.8879315542912789</v>
      </c>
      <c r="CF453" s="304">
        <f>BY453/BEA_Output_Data!$AU33</f>
        <v>1.0647227743832259</v>
      </c>
      <c r="CG453" s="35"/>
      <c r="CH453" s="304">
        <f t="shared" si="1669"/>
        <v>1996</v>
      </c>
      <c r="CI453" s="19">
        <f t="shared" si="1670"/>
        <v>6.8198713462329238E-2</v>
      </c>
      <c r="CJ453" s="19">
        <f t="shared" si="1762"/>
        <v>2.3265327207700703E-2</v>
      </c>
      <c r="CK453" s="19">
        <f t="shared" si="1763"/>
        <v>6.1243548447026258E-3</v>
      </c>
      <c r="CL453" s="19">
        <f t="shared" si="1764"/>
        <v>1.8257196669550052E-6</v>
      </c>
      <c r="CM453" s="19">
        <f t="shared" si="1765"/>
        <v>1.8257196669550052E-6</v>
      </c>
      <c r="CN453" s="19">
        <f t="shared" si="1766"/>
        <v>1.8257196669550052E-6</v>
      </c>
      <c r="CO453" s="19">
        <f t="shared" si="1767"/>
        <v>2.5099935088677108E-2</v>
      </c>
      <c r="CP453" s="19">
        <f t="shared" si="1768"/>
        <v>0.1378362226612268</v>
      </c>
      <c r="CQ453" s="19">
        <f t="shared" si="1769"/>
        <v>8.3999223010041597E-3</v>
      </c>
      <c r="CR453" s="19">
        <f t="shared" si="1770"/>
        <v>0.16321142763490579</v>
      </c>
      <c r="CS453" s="19">
        <f t="shared" si="1771"/>
        <v>0.20727438350614558</v>
      </c>
      <c r="CT453" s="19">
        <f t="shared" si="1772"/>
        <v>2.9545903181270122E-2</v>
      </c>
      <c r="CU453" s="19">
        <f t="shared" si="1773"/>
        <v>5.0576755696191626E-2</v>
      </c>
      <c r="CV453" s="19">
        <f t="shared" si="1774"/>
        <v>0.15609600072877874</v>
      </c>
      <c r="CW453" s="19">
        <f t="shared" si="1775"/>
        <v>2.9525772197694186E-2</v>
      </c>
      <c r="CX453" s="19">
        <f t="shared" si="1776"/>
        <v>1.709642769617082E-2</v>
      </c>
      <c r="CY453" s="19">
        <f t="shared" si="1761"/>
        <v>2.0816109340169347E-2</v>
      </c>
      <c r="CZ453" s="19">
        <f t="shared" si="1629"/>
        <v>1.0432524801213733E-2</v>
      </c>
      <c r="DA453" s="19">
        <f t="shared" si="1630"/>
        <v>3.4132152286397925E-2</v>
      </c>
      <c r="DB453" s="19">
        <f t="shared" si="1631"/>
        <v>5.7922041435662522E-3</v>
      </c>
      <c r="DC453" s="19">
        <f t="shared" si="1632"/>
        <v>6.5703860628545663E-3</v>
      </c>
      <c r="DD453" s="19"/>
      <c r="DE453" s="19"/>
      <c r="DF453" s="19">
        <f t="shared" si="1730"/>
        <v>7.0764366181266261E-2</v>
      </c>
      <c r="DG453" s="19">
        <f t="shared" si="1780"/>
        <v>2.4094242628599421E-2</v>
      </c>
      <c r="DH453" s="19">
        <f t="shared" si="1781"/>
        <v>6.4481444361673248E-3</v>
      </c>
      <c r="DI453" s="19">
        <f t="shared" si="1782"/>
        <v>1.8353462070273404E-6</v>
      </c>
      <c r="DJ453" s="19">
        <f t="shared" si="1783"/>
        <v>1.8353462070273404E-6</v>
      </c>
      <c r="DK453" s="19">
        <f t="shared" si="1784"/>
        <v>1.8353462070273404E-6</v>
      </c>
      <c r="DL453" s="19">
        <f t="shared" si="1785"/>
        <v>2.5581344613287007E-2</v>
      </c>
      <c r="DM453" s="19">
        <f t="shared" si="1786"/>
        <v>0.139414157396406</v>
      </c>
      <c r="DN453" s="19">
        <f t="shared" si="1787"/>
        <v>8.4558808213022352E-3</v>
      </c>
      <c r="DO453" s="19">
        <f t="shared" si="1788"/>
        <v>0.16165584240890396</v>
      </c>
      <c r="DP453" s="19">
        <f t="shared" si="1789"/>
        <v>0.20107984031434303</v>
      </c>
      <c r="DQ453" s="19">
        <f t="shared" si="1790"/>
        <v>2.8960827420003856E-2</v>
      </c>
      <c r="DR453" s="19">
        <f t="shared" si="1791"/>
        <v>5.2028120234004771E-2</v>
      </c>
      <c r="DS453" s="19">
        <f t="shared" si="1792"/>
        <v>0.15475353769594896</v>
      </c>
      <c r="DT453" s="19">
        <f t="shared" si="1793"/>
        <v>3.0195087701736831E-2</v>
      </c>
      <c r="DU453" s="19">
        <f t="shared" si="1794"/>
        <v>1.7403034596908049E-2</v>
      </c>
      <c r="DV453" s="19">
        <f t="shared" si="1777"/>
        <v>2.0862253636948887E-2</v>
      </c>
      <c r="DW453" s="19">
        <f t="shared" si="1688"/>
        <v>1.0687241566704647E-2</v>
      </c>
      <c r="DX453" s="19">
        <f t="shared" si="1689"/>
        <v>3.4775308626940629E-2</v>
      </c>
      <c r="DY453" s="19">
        <f t="shared" si="1690"/>
        <v>5.8966547302128861E-3</v>
      </c>
      <c r="DZ453" s="19">
        <f t="shared" si="1691"/>
        <v>6.777793212391978E-3</v>
      </c>
      <c r="EA453" s="19">
        <f t="shared" si="1692"/>
        <v>0.99983918426069796</v>
      </c>
      <c r="EC453" s="19">
        <f t="shared" si="1731"/>
        <v>7.0775748035511246E-2</v>
      </c>
      <c r="ED453" s="19">
        <f t="shared" si="1795"/>
        <v>2.4098117985259009E-2</v>
      </c>
      <c r="EE453" s="19">
        <f t="shared" si="1796"/>
        <v>6.4491815660687648E-3</v>
      </c>
      <c r="EF453" s="19">
        <f t="shared" si="1797"/>
        <v>1.8356414070573096E-6</v>
      </c>
      <c r="EG453" s="19">
        <f t="shared" si="1798"/>
        <v>1.8356414070573096E-6</v>
      </c>
      <c r="EH453" s="19">
        <f t="shared" si="1799"/>
        <v>1.8356414070573096E-6</v>
      </c>
      <c r="EI453" s="19">
        <f t="shared" si="1800"/>
        <v>2.5585459157816855E-2</v>
      </c>
      <c r="EJ453" s="19">
        <f t="shared" si="1801"/>
        <v>0.13943658099326417</v>
      </c>
      <c r="EK453" s="19">
        <f t="shared" si="1802"/>
        <v>8.4572408787466063E-3</v>
      </c>
      <c r="EL453" s="19">
        <f t="shared" si="1803"/>
        <v>0.16168184339408109</v>
      </c>
      <c r="EM453" s="19">
        <f t="shared" si="1804"/>
        <v>0.20111218231862524</v>
      </c>
      <c r="EN453" s="19">
        <f t="shared" si="1805"/>
        <v>2.8965485525972959E-2</v>
      </c>
      <c r="EO453" s="19">
        <f t="shared" si="1806"/>
        <v>5.2036488520376858E-2</v>
      </c>
      <c r="EP453" s="19">
        <f t="shared" si="1807"/>
        <v>0.15477842850335674</v>
      </c>
      <c r="EQ453" s="19">
        <f t="shared" si="1808"/>
        <v>3.0199944328110837E-2</v>
      </c>
      <c r="ER453" s="19">
        <f t="shared" si="1809"/>
        <v>1.7405833728927334E-2</v>
      </c>
      <c r="ES453" s="19">
        <f t="shared" si="1778"/>
        <v>2.0865609155311184E-2</v>
      </c>
      <c r="ET453" s="19">
        <f t="shared" si="1694"/>
        <v>1.0688960519793008E-2</v>
      </c>
      <c r="EU453" s="19">
        <f t="shared" si="1695"/>
        <v>3.478090194340025E-2</v>
      </c>
      <c r="EV453" s="19">
        <f t="shared" si="1696"/>
        <v>5.8976031576247895E-3</v>
      </c>
      <c r="EW453" s="19">
        <f t="shared" si="1697"/>
        <v>6.7788833635317267E-3</v>
      </c>
      <c r="EZ453" s="304">
        <f t="shared" si="1732"/>
        <v>-5.5789367115037118E-2</v>
      </c>
      <c r="FA453" s="304">
        <f t="shared" si="1810"/>
        <v>-4.1480044906944596E-2</v>
      </c>
      <c r="FB453" s="304">
        <f t="shared" si="1811"/>
        <v>-9.3226817910045057E-2</v>
      </c>
      <c r="FC453" s="304">
        <f t="shared" si="1812"/>
        <v>7.1127336185130988E-3</v>
      </c>
      <c r="FD453" s="304">
        <f t="shared" si="1813"/>
        <v>1.7625099368145023E-2</v>
      </c>
      <c r="FE453" s="304">
        <f t="shared" si="1814"/>
        <v>-1.5671999408413072E-3</v>
      </c>
      <c r="FF453" s="304">
        <f t="shared" si="1815"/>
        <v>-5.209802114210705E-2</v>
      </c>
      <c r="FG453" s="304">
        <f t="shared" si="1816"/>
        <v>-9.068504169514978E-4</v>
      </c>
      <c r="FH453" s="304">
        <f t="shared" si="1817"/>
        <v>-1.5481389992448535E-2</v>
      </c>
      <c r="FI453" s="304">
        <f t="shared" si="1818"/>
        <v>1.2859071290137908E-2</v>
      </c>
      <c r="FJ453" s="304">
        <f t="shared" si="1819"/>
        <v>6.4521924055356186E-2</v>
      </c>
      <c r="FK453" s="304">
        <f t="shared" si="1820"/>
        <v>1.7287532639641907E-2</v>
      </c>
      <c r="FL453" s="304">
        <f t="shared" si="1821"/>
        <v>-0.11046344665098858</v>
      </c>
      <c r="FM453" s="304">
        <f t="shared" si="1822"/>
        <v>9.0439234306139392E-4</v>
      </c>
      <c r="FN453" s="304">
        <f t="shared" si="1823"/>
        <v>-7.4977804495480513E-2</v>
      </c>
      <c r="FO453" s="304">
        <f t="shared" si="1824"/>
        <v>-5.0186250336489151E-2</v>
      </c>
      <c r="FP453" s="304">
        <f t="shared" si="1779"/>
        <v>-0.18292895533825543</v>
      </c>
      <c r="FQ453" s="304">
        <f t="shared" si="1825"/>
        <v>-6.9062422097509304E-2</v>
      </c>
      <c r="FR453" s="304">
        <f t="shared" si="1826"/>
        <v>-4.3611105912799319E-2</v>
      </c>
      <c r="FS453" s="304">
        <f t="shared" si="1827"/>
        <v>-4.2544491643422645E-2</v>
      </c>
      <c r="FT453" s="304">
        <f t="shared" si="1828"/>
        <v>-0.11145485699150288</v>
      </c>
      <c r="FV453" s="3"/>
      <c r="FW453" s="19">
        <f t="shared" si="1700"/>
        <v>0.9926192666659005</v>
      </c>
      <c r="FX453" s="19">
        <f t="shared" si="1733"/>
        <v>0.74254269637612291</v>
      </c>
      <c r="FY453" s="19">
        <f t="shared" si="1701"/>
        <v>0.99059821190312825</v>
      </c>
      <c r="GA453" s="19">
        <f t="shared" si="1702"/>
        <v>0.97603450974707895</v>
      </c>
      <c r="GB453" s="19">
        <f t="shared" si="1734"/>
        <v>0.90568543507894572</v>
      </c>
      <c r="GC453" s="19">
        <f t="shared" si="1703"/>
        <v>0.98309707455532602</v>
      </c>
      <c r="GE453" s="19">
        <f t="shared" si="1704"/>
        <v>1.0014788882487531</v>
      </c>
      <c r="GF453" s="19">
        <f t="shared" si="1735"/>
        <v>0.80375873752183213</v>
      </c>
      <c r="GG453" s="19">
        <f t="shared" si="1705"/>
        <v>0.91177052014410986</v>
      </c>
      <c r="GI453" s="19" t="e">
        <f>#REF!</f>
        <v>#REF!</v>
      </c>
      <c r="GJ453" s="19" t="e">
        <f t="shared" si="1706"/>
        <v>#REF!</v>
      </c>
      <c r="GK453" s="304">
        <f t="shared" si="1707"/>
        <v>1.2545288454542991</v>
      </c>
      <c r="GM453" s="3"/>
      <c r="GN453" s="3"/>
      <c r="GO453" s="3"/>
    </row>
    <row r="454" spans="1:197" s="304" customFormat="1" x14ac:dyDescent="0.2">
      <c r="A454" s="316" t="s">
        <v>537</v>
      </c>
      <c r="B454" s="1">
        <f t="shared" si="1633"/>
        <v>1997</v>
      </c>
      <c r="C454" s="60">
        <f>Conversion_factors!$M59*C306+C387</f>
        <v>1632.4179490551091</v>
      </c>
      <c r="D454" s="60">
        <f>Conversion_factors!$M59*D306+D387</f>
        <v>543.36529457774191</v>
      </c>
      <c r="E454" s="60">
        <f>Conversion_factors!$M59*E306+E387</f>
        <v>123.86071663416342</v>
      </c>
      <c r="F454" s="60">
        <f>Conversion_factors!$M59*F306+F387</f>
        <v>4.2829220060061658E-2</v>
      </c>
      <c r="G454" s="60">
        <f>Conversion_factors!$M59*G306+G387</f>
        <v>4.2829220060061658E-2</v>
      </c>
      <c r="H454" s="60">
        <f>Conversion_factors!$M59*H306+H387</f>
        <v>4.2829220060061658E-2</v>
      </c>
      <c r="I454" s="60">
        <f>Conversion_factors!$M59*I306+I387</f>
        <v>596.10422938846455</v>
      </c>
      <c r="J454" s="60">
        <f>Conversion_factors!$M59*J306+J387</f>
        <v>3229.1434194505923</v>
      </c>
      <c r="K454" s="60">
        <f>Conversion_factors!$M59*K306+K387</f>
        <v>200.6502405094561</v>
      </c>
      <c r="L454" s="60">
        <f>Conversion_factors!$M59*L306+L387</f>
        <v>3853.4400227765059</v>
      </c>
      <c r="M454" s="60">
        <f>Conversion_factors!$M59*M306+M387</f>
        <v>4863.4842757679889</v>
      </c>
      <c r="N454" s="60">
        <f>Conversion_factors!$M59*N306+N387</f>
        <v>693.97940047293753</v>
      </c>
      <c r="O454" s="60">
        <f>Conversion_factors!$M59*O306+O387</f>
        <v>1202.9561773569658</v>
      </c>
      <c r="P454" s="60">
        <f>Conversion_factors!$M59*P306+P387</f>
        <v>3517.7706216916413</v>
      </c>
      <c r="Q454" s="60">
        <f>Conversion_factors!$M59*Q306+Q387</f>
        <v>699.64944112247917</v>
      </c>
      <c r="R454" s="60">
        <f>Conversion_factors!$M59*R306+R387</f>
        <v>408.28947821313966</v>
      </c>
      <c r="S454" s="60">
        <f>Conversion_factors!$M59*S306+S387</f>
        <v>489.11129134125065</v>
      </c>
      <c r="T454" s="60">
        <f>Conversion_factors!$M59*T306+T387</f>
        <v>242.96485437253892</v>
      </c>
      <c r="U454" s="60">
        <f>Conversion_factors!$M59*U306+U387</f>
        <v>854.07721171403591</v>
      </c>
      <c r="V454" s="60">
        <f>Conversion_factors!$M59*V306+V387</f>
        <v>145.86141174960417</v>
      </c>
      <c r="W454" s="60">
        <f>Conversion_factors!$M59*W306+W387</f>
        <v>155.68779277191794</v>
      </c>
      <c r="X454" s="124">
        <f t="shared" si="1634"/>
        <v>23452.942316626712</v>
      </c>
      <c r="Z454" s="19">
        <f t="shared" si="1635"/>
        <v>1.8900341081460001</v>
      </c>
      <c r="AA454" s="19">
        <f t="shared" si="1636"/>
        <v>4.8828649033252187</v>
      </c>
      <c r="AB454" s="19">
        <f t="shared" si="1637"/>
        <v>1.230386439499574</v>
      </c>
      <c r="AC454" s="19">
        <f t="shared" si="1638"/>
        <v>4.9588211637628016E-5</v>
      </c>
      <c r="AD454" s="19">
        <f t="shared" si="1639"/>
        <v>3.8487790360366189E-4</v>
      </c>
      <c r="AE454" s="19">
        <f t="shared" si="1640"/>
        <v>4.2544959377142976E-4</v>
      </c>
      <c r="AF454" s="19">
        <f t="shared" si="1641"/>
        <v>6.0154274546847954</v>
      </c>
      <c r="AG454" s="19">
        <f t="shared" si="1642"/>
        <v>14.649866339517642</v>
      </c>
      <c r="AH454" s="19">
        <f t="shared" si="1643"/>
        <v>1.7421765428750573</v>
      </c>
      <c r="AI454" s="19">
        <f t="shared" si="1644"/>
        <v>5.2272761620686294</v>
      </c>
      <c r="AJ454" s="19">
        <f t="shared" si="1645"/>
        <v>6.4523199886784113</v>
      </c>
      <c r="AK454" s="19">
        <f t="shared" si="1646"/>
        <v>2.9629998815966645</v>
      </c>
      <c r="AL454" s="19">
        <f t="shared" si="1647"/>
        <v>9.9554273286628536</v>
      </c>
      <c r="AM454" s="19">
        <f t="shared" si="1648"/>
        <v>12.669853617980811</v>
      </c>
      <c r="AN454" s="19">
        <f t="shared" si="1649"/>
        <v>1.9832113853268403</v>
      </c>
      <c r="AO454" s="19">
        <f t="shared" si="1650"/>
        <v>1.1393625052918783</v>
      </c>
      <c r="AP454" s="19">
        <f t="shared" si="1651"/>
        <v>3.0680657999191498</v>
      </c>
      <c r="AQ454" s="19">
        <f t="shared" si="1652"/>
        <v>1.6052539937062258</v>
      </c>
      <c r="AR454" s="19">
        <f t="shared" si="1653"/>
        <v>1.2601488449916398</v>
      </c>
      <c r="AS454" s="19">
        <f t="shared" si="1654"/>
        <v>1.7294277095059924</v>
      </c>
      <c r="AT454" s="19">
        <f t="shared" si="1655"/>
        <v>1.1268599595555717</v>
      </c>
      <c r="AU454" s="19">
        <f t="shared" si="1656"/>
        <v>16.457082673203512</v>
      </c>
      <c r="AV454" s="19">
        <f t="shared" si="1657"/>
        <v>11.094923724418711</v>
      </c>
      <c r="AW454" s="19">
        <f t="shared" si="1658"/>
        <v>7.2278294123118423</v>
      </c>
      <c r="AX454" s="249">
        <f t="shared" si="1708"/>
        <v>0.95545325398120695</v>
      </c>
      <c r="AY454" s="249">
        <f t="shared" si="1709"/>
        <v>0.93939700622282629</v>
      </c>
      <c r="AZ454" s="249">
        <f t="shared" si="1710"/>
        <v>0.93039890809261083</v>
      </c>
      <c r="BA454" s="249">
        <f t="shared" si="1711"/>
        <v>0.78359594618424722</v>
      </c>
      <c r="BB454" s="249">
        <f t="shared" si="1712"/>
        <v>0.76173793449523974</v>
      </c>
      <c r="BC454" s="249">
        <f t="shared" si="1713"/>
        <v>0.83910247014864303</v>
      </c>
      <c r="BD454" s="249">
        <f t="shared" si="1714"/>
        <v>1.0675139447239557</v>
      </c>
      <c r="BE454" s="249">
        <f t="shared" si="1715"/>
        <v>1.0294017549254861</v>
      </c>
      <c r="BF454" s="249">
        <f t="shared" si="1716"/>
        <v>1.2103874894472415</v>
      </c>
      <c r="BG454" s="249">
        <f t="shared" si="1717"/>
        <v>1.1678979179623699</v>
      </c>
      <c r="BH454" s="249">
        <f t="shared" si="1718"/>
        <v>0.97218803227101092</v>
      </c>
      <c r="BI454" s="249">
        <f t="shared" si="1719"/>
        <v>0.87970851057905386</v>
      </c>
      <c r="BJ454" s="249">
        <f t="shared" si="1720"/>
        <v>0.80717748812839274</v>
      </c>
      <c r="BK454" s="249">
        <f t="shared" si="1721"/>
        <v>0.82191100062465761</v>
      </c>
      <c r="BL454" s="249">
        <f t="shared" si="1722"/>
        <v>0.94020651125127663</v>
      </c>
      <c r="BM454" s="249">
        <f t="shared" si="1723"/>
        <v>0.85752013647079917</v>
      </c>
      <c r="BN454" s="249">
        <f t="shared" si="1724"/>
        <v>0.34250062168293827</v>
      </c>
      <c r="BO454" s="249">
        <f t="shared" si="1725"/>
        <v>0.79246894756045239</v>
      </c>
      <c r="BP454" s="249">
        <f t="shared" si="1726"/>
        <v>0.93385737989979456</v>
      </c>
      <c r="BQ454" s="249">
        <f t="shared" si="1727"/>
        <v>1.1651725741092664</v>
      </c>
      <c r="BR454" s="249">
        <f t="shared" si="1728"/>
        <v>0.87489195970912459</v>
      </c>
      <c r="BS454" s="249">
        <f t="shared" si="1729"/>
        <v>0.8271488145964091</v>
      </c>
      <c r="BU454" s="3"/>
      <c r="BV454" s="9">
        <f t="shared" si="1660"/>
        <v>1.5163109224744213</v>
      </c>
      <c r="BW454" s="9">
        <f t="shared" si="1661"/>
        <v>0.8271488145964091</v>
      </c>
      <c r="BX454" s="9">
        <f t="shared" si="1662"/>
        <v>0.95930688803534891</v>
      </c>
      <c r="BY454" s="9">
        <f t="shared" si="1663"/>
        <v>0.91250634000142183</v>
      </c>
      <c r="BZ454" s="9">
        <f t="shared" si="1664"/>
        <v>0.94491099984421623</v>
      </c>
      <c r="CA454" s="9">
        <f t="shared" si="1665"/>
        <v>1.2542168221303966</v>
      </c>
      <c r="CB454" s="9">
        <f t="shared" si="1666"/>
        <v>1.2542147820843053</v>
      </c>
      <c r="CC454" s="9"/>
      <c r="CD454" s="9">
        <f t="shared" si="1667"/>
        <v>0.87537361733928998</v>
      </c>
      <c r="CE454" s="9">
        <f t="shared" si="1668"/>
        <v>0.82715015999731678</v>
      </c>
      <c r="CF454" s="304">
        <f>BY454/BEA_Output_Data!$AU34</f>
        <v>1.0887708645843595</v>
      </c>
      <c r="CG454" s="35"/>
      <c r="CH454" s="304">
        <f t="shared" si="1669"/>
        <v>1997</v>
      </c>
      <c r="CI454" s="19">
        <f t="shared" si="1670"/>
        <v>6.9603972372277736E-2</v>
      </c>
      <c r="CJ454" s="19">
        <f t="shared" si="1762"/>
        <v>2.3168320939949992E-2</v>
      </c>
      <c r="CK454" s="19">
        <f t="shared" si="1763"/>
        <v>5.2812442448363379E-3</v>
      </c>
      <c r="CL454" s="19">
        <f t="shared" si="1764"/>
        <v>1.8261768387882974E-6</v>
      </c>
      <c r="CM454" s="19">
        <f t="shared" si="1765"/>
        <v>1.8261768387882974E-6</v>
      </c>
      <c r="CN454" s="19">
        <f t="shared" si="1766"/>
        <v>1.8261768387882974E-6</v>
      </c>
      <c r="CO454" s="19">
        <f t="shared" si="1767"/>
        <v>2.541703387748764E-2</v>
      </c>
      <c r="CP454" s="19">
        <f t="shared" si="1768"/>
        <v>0.13768606837707206</v>
      </c>
      <c r="CQ454" s="19">
        <f t="shared" si="1769"/>
        <v>8.5554399870419358E-3</v>
      </c>
      <c r="CR454" s="19">
        <f t="shared" si="1770"/>
        <v>0.16430518485711071</v>
      </c>
      <c r="CS454" s="19">
        <f t="shared" si="1771"/>
        <v>0.20737203077159636</v>
      </c>
      <c r="CT454" s="19">
        <f t="shared" si="1772"/>
        <v>2.959029153373853E-2</v>
      </c>
      <c r="CU454" s="19">
        <f t="shared" si="1773"/>
        <v>5.1292335141426705E-2</v>
      </c>
      <c r="CV454" s="19">
        <f t="shared" si="1774"/>
        <v>0.14999272049536214</v>
      </c>
      <c r="CW454" s="19">
        <f t="shared" si="1775"/>
        <v>2.9832053977571514E-2</v>
      </c>
      <c r="CX454" s="19">
        <f t="shared" si="1776"/>
        <v>1.7408880843223121E-2</v>
      </c>
      <c r="CY454" s="19">
        <f t="shared" si="1761"/>
        <v>2.0855007646290096E-2</v>
      </c>
      <c r="CZ454" s="19">
        <f t="shared" si="1629"/>
        <v>1.0359674751781213E-2</v>
      </c>
      <c r="DA454" s="19">
        <f t="shared" si="1630"/>
        <v>3.6416633793046389E-2</v>
      </c>
      <c r="DB454" s="19">
        <f t="shared" si="1631"/>
        <v>6.2193224961030703E-3</v>
      </c>
      <c r="DC454" s="19">
        <f t="shared" si="1632"/>
        <v>6.6383053635681675E-3</v>
      </c>
      <c r="DD454" s="19"/>
      <c r="DE454" s="19"/>
      <c r="DF454" s="19">
        <f t="shared" si="1730"/>
        <v>6.8898954469215748E-2</v>
      </c>
      <c r="DG454" s="19">
        <f t="shared" si="1780"/>
        <v>2.3216790297216797E-2</v>
      </c>
      <c r="DH454" s="19">
        <f t="shared" si="1781"/>
        <v>5.6923971356707568E-3</v>
      </c>
      <c r="DI454" s="19">
        <f t="shared" si="1782"/>
        <v>1.825948243333344E-6</v>
      </c>
      <c r="DJ454" s="19">
        <f t="shared" si="1783"/>
        <v>1.825948243333344E-6</v>
      </c>
      <c r="DK454" s="19">
        <f t="shared" si="1784"/>
        <v>1.825948243333344E-6</v>
      </c>
      <c r="DL454" s="19">
        <f t="shared" si="1785"/>
        <v>2.5258152737464904E-2</v>
      </c>
      <c r="DM454" s="19">
        <f t="shared" si="1786"/>
        <v>0.13776113188061612</v>
      </c>
      <c r="DN454" s="19">
        <f t="shared" si="1787"/>
        <v>8.4774433992428344E-3</v>
      </c>
      <c r="DO454" s="19">
        <f t="shared" si="1788"/>
        <v>0.16375769746853397</v>
      </c>
      <c r="DP454" s="19">
        <f t="shared" si="1789"/>
        <v>0.20732320330631096</v>
      </c>
      <c r="DQ454" s="19">
        <f t="shared" si="1790"/>
        <v>2.9568091804428622E-2</v>
      </c>
      <c r="DR454" s="19">
        <f t="shared" si="1791"/>
        <v>5.0933707643130419E-2</v>
      </c>
      <c r="DS454" s="19">
        <f t="shared" si="1792"/>
        <v>0.15302407565479464</v>
      </c>
      <c r="DT454" s="19">
        <f t="shared" si="1793"/>
        <v>2.9678649687390535E-2</v>
      </c>
      <c r="DU454" s="19">
        <f t="shared" si="1794"/>
        <v>1.7252182704073974E-2</v>
      </c>
      <c r="DV454" s="19">
        <f t="shared" si="1777"/>
        <v>2.0835552441561444E-2</v>
      </c>
      <c r="DW454" s="19">
        <f t="shared" si="1688"/>
        <v>1.0396057235326672E-2</v>
      </c>
      <c r="DX454" s="19">
        <f t="shared" si="1689"/>
        <v>3.52620604017191E-2</v>
      </c>
      <c r="DY454" s="19">
        <f t="shared" si="1690"/>
        <v>6.00323114600298E-3</v>
      </c>
      <c r="DZ454" s="19">
        <f t="shared" si="1691"/>
        <v>6.6042875057808065E-3</v>
      </c>
      <c r="EA454" s="19">
        <f t="shared" si="1692"/>
        <v>0.99994914476321139</v>
      </c>
      <c r="EC454" s="19">
        <f t="shared" si="1731"/>
        <v>6.8902458520059107E-2</v>
      </c>
      <c r="ED454" s="19">
        <f t="shared" si="1795"/>
        <v>2.321797105263243E-2</v>
      </c>
      <c r="EE454" s="19">
        <f t="shared" si="1796"/>
        <v>5.6926866385977257E-3</v>
      </c>
      <c r="EF454" s="19">
        <f t="shared" si="1797"/>
        <v>1.8260411070862306E-6</v>
      </c>
      <c r="EG454" s="19">
        <f t="shared" si="1798"/>
        <v>1.8260411070862306E-6</v>
      </c>
      <c r="EH454" s="19">
        <f t="shared" si="1799"/>
        <v>1.8260411070862306E-6</v>
      </c>
      <c r="EI454" s="19">
        <f t="shared" si="1800"/>
        <v>2.525943731213056E-2</v>
      </c>
      <c r="EJ454" s="19">
        <f t="shared" si="1801"/>
        <v>0.13776813811190172</v>
      </c>
      <c r="EK454" s="19">
        <f t="shared" si="1802"/>
        <v>8.4778745435602106E-3</v>
      </c>
      <c r="EL454" s="19">
        <f t="shared" si="1803"/>
        <v>0.1637660258285554</v>
      </c>
      <c r="EM454" s="19">
        <f t="shared" si="1804"/>
        <v>0.20733374731312484</v>
      </c>
      <c r="EN454" s="19">
        <f t="shared" si="1805"/>
        <v>2.9569595573213241E-2</v>
      </c>
      <c r="EO454" s="19">
        <f t="shared" si="1806"/>
        <v>5.0936298020627394E-2</v>
      </c>
      <c r="EP454" s="19">
        <f t="shared" si="1807"/>
        <v>0.15303185812617584</v>
      </c>
      <c r="EQ454" s="19">
        <f t="shared" si="1808"/>
        <v>2.9680159078908416E-2</v>
      </c>
      <c r="ER454" s="19">
        <f t="shared" si="1809"/>
        <v>1.7253060112531325E-2</v>
      </c>
      <c r="ES454" s="19">
        <f t="shared" si="1778"/>
        <v>2.0836612092403277E-2</v>
      </c>
      <c r="ET454" s="19">
        <f t="shared" si="1694"/>
        <v>1.0396585956167265E-2</v>
      </c>
      <c r="EU454" s="19">
        <f t="shared" si="1695"/>
        <v>3.5263853753351802E-2</v>
      </c>
      <c r="EV454" s="19">
        <f t="shared" si="1696"/>
        <v>6.0035364572710833E-3</v>
      </c>
      <c r="EW454" s="19">
        <f t="shared" si="1697"/>
        <v>6.6046233854669739E-3</v>
      </c>
      <c r="EZ454" s="304">
        <f t="shared" si="1732"/>
        <v>-1.7061886625015135E-2</v>
      </c>
      <c r="FA454" s="304">
        <f t="shared" si="1810"/>
        <v>-3.6265339529550973E-2</v>
      </c>
      <c r="FB454" s="304">
        <f t="shared" si="1811"/>
        <v>-0.18637815009199424</v>
      </c>
      <c r="FC454" s="304">
        <f t="shared" si="1812"/>
        <v>-3.7207451145353877E-2</v>
      </c>
      <c r="FD454" s="304">
        <f t="shared" si="1813"/>
        <v>-3.1836683766310277E-2</v>
      </c>
      <c r="FE454" s="304">
        <f t="shared" si="1814"/>
        <v>-3.8016078050767788E-2</v>
      </c>
      <c r="FF454" s="304">
        <f t="shared" si="1815"/>
        <v>-1.6428561442283923E-2</v>
      </c>
      <c r="FG454" s="304">
        <f t="shared" si="1816"/>
        <v>-2.1897882619750317E-2</v>
      </c>
      <c r="FH454" s="304">
        <f t="shared" si="1817"/>
        <v>-1.0602781876549129E-2</v>
      </c>
      <c r="FI454" s="304">
        <f t="shared" si="1818"/>
        <v>-3.1819633637745696E-2</v>
      </c>
      <c r="FJ454" s="304">
        <f t="shared" si="1819"/>
        <v>-6.5820304593079706E-2</v>
      </c>
      <c r="FK454" s="304">
        <f t="shared" si="1820"/>
        <v>-5.7542600010093072E-2</v>
      </c>
      <c r="FL454" s="304">
        <f t="shared" si="1821"/>
        <v>-2.1371097315251542E-2</v>
      </c>
      <c r="FM454" s="304">
        <f t="shared" si="1822"/>
        <v>-7.4570814062830101E-2</v>
      </c>
      <c r="FN454" s="304">
        <f t="shared" si="1823"/>
        <v>-3.597019663690533E-2</v>
      </c>
      <c r="FO454" s="304">
        <f t="shared" si="1824"/>
        <v>-2.7028425956293036E-2</v>
      </c>
      <c r="FP454" s="304">
        <f t="shared" si="1779"/>
        <v>-0.18765877094673342</v>
      </c>
      <c r="FQ454" s="304">
        <f t="shared" si="1825"/>
        <v>-4.9855211480720404E-2</v>
      </c>
      <c r="FR454" s="304">
        <f t="shared" si="1826"/>
        <v>-2.8685766255429006E-2</v>
      </c>
      <c r="FS454" s="304">
        <f t="shared" si="1827"/>
        <v>-2.4830277220819111E-2</v>
      </c>
      <c r="FT454" s="304">
        <f t="shared" si="1828"/>
        <v>-6.5890497358494463E-2</v>
      </c>
      <c r="FV454" s="3"/>
      <c r="FW454" s="19">
        <f t="shared" si="1700"/>
        <v>0.95387916966744946</v>
      </c>
      <c r="FX454" s="19">
        <f t="shared" si="1733"/>
        <v>0.70829601066188519</v>
      </c>
      <c r="FY454" s="19">
        <f t="shared" si="1701"/>
        <v>0.94491099984421623</v>
      </c>
      <c r="GA454" s="19">
        <f t="shared" si="1702"/>
        <v>0.97580077579750923</v>
      </c>
      <c r="GB454" s="19">
        <f t="shared" si="1734"/>
        <v>0.88376855017853995</v>
      </c>
      <c r="GC454" s="19">
        <f t="shared" si="1703"/>
        <v>0.95930688803534891</v>
      </c>
      <c r="GE454" s="19">
        <f t="shared" si="1704"/>
        <v>1.0008070230842687</v>
      </c>
      <c r="GF454" s="19">
        <f t="shared" si="1735"/>
        <v>0.80440738937719491</v>
      </c>
      <c r="GG454" s="19">
        <f t="shared" si="1705"/>
        <v>0.91250634000142183</v>
      </c>
      <c r="GI454" s="19" t="e">
        <f>#REF!</f>
        <v>#REF!</v>
      </c>
      <c r="GJ454" s="19" t="e">
        <f t="shared" si="1706"/>
        <v>#REF!</v>
      </c>
      <c r="GK454" s="304">
        <f t="shared" si="1707"/>
        <v>1.2542147820843053</v>
      </c>
      <c r="GM454" s="3"/>
      <c r="GN454" s="3"/>
      <c r="GO454" s="3"/>
    </row>
    <row r="455" spans="1:197" s="304" customFormat="1" x14ac:dyDescent="0.2">
      <c r="A455" s="316" t="s">
        <v>537</v>
      </c>
      <c r="B455" s="1">
        <f t="shared" si="1633"/>
        <v>1998</v>
      </c>
      <c r="C455" s="60">
        <f>Conversion_factors!$M60*C307+C388</f>
        <v>1693.9985725761753</v>
      </c>
      <c r="D455" s="60">
        <f>Conversion_factors!$M60*D307+D388</f>
        <v>563.09198893142275</v>
      </c>
      <c r="E455" s="60">
        <f>Conversion_factors!$M60*E307+E388</f>
        <v>120.51485017498212</v>
      </c>
      <c r="F455" s="60">
        <f>Conversion_factors!$M60*F307+F388</f>
        <v>4.2829220060061658E-2</v>
      </c>
      <c r="G455" s="60">
        <f>Conversion_factors!$M60*G307+G388</f>
        <v>4.2829220060061658E-2</v>
      </c>
      <c r="H455" s="60">
        <f>Conversion_factors!$M60*H307+H388</f>
        <v>4.2829220060061658E-2</v>
      </c>
      <c r="I455" s="60">
        <f>Conversion_factors!$M60*I307+I388</f>
        <v>681.34147556274365</v>
      </c>
      <c r="J455" s="60">
        <f>Conversion_factors!$M60*J307+J388</f>
        <v>3317.1940830785411</v>
      </c>
      <c r="K455" s="60">
        <f>Conversion_factors!$M60*K307+K388</f>
        <v>212.21101587089478</v>
      </c>
      <c r="L455" s="60">
        <f>Conversion_factors!$M60*L307+L388</f>
        <v>3874.2822630541104</v>
      </c>
      <c r="M455" s="60">
        <f>Conversion_factors!$M60*M307+M388</f>
        <v>4835.2166632506833</v>
      </c>
      <c r="N455" s="60">
        <f>Conversion_factors!$M60*N307+N388</f>
        <v>705.92227106308997</v>
      </c>
      <c r="O455" s="60">
        <f>Conversion_factors!$M60*O307+O388</f>
        <v>1266.8681513589845</v>
      </c>
      <c r="P455" s="60">
        <f>Conversion_factors!$M60*P307+P388</f>
        <v>3489.3203904711918</v>
      </c>
      <c r="Q455" s="60">
        <f>Conversion_factors!$M60*Q307+Q388</f>
        <v>743.64585522558627</v>
      </c>
      <c r="R455" s="60">
        <f>Conversion_factors!$M60*R307+R388</f>
        <v>421.42548331259769</v>
      </c>
      <c r="S455" s="60">
        <f>Conversion_factors!$M60*S307+S388</f>
        <v>487.89406548710463</v>
      </c>
      <c r="T455" s="60">
        <f>Conversion_factors!$M60*T307+T388</f>
        <v>241.29626083961097</v>
      </c>
      <c r="U455" s="60">
        <f>Conversion_factors!$M60*U307+U388</f>
        <v>869.62478919102932</v>
      </c>
      <c r="V455" s="60">
        <f>Conversion_factors!$M60*V307+V388</f>
        <v>153.09382432559664</v>
      </c>
      <c r="W455" s="60">
        <f>Conversion_factors!$M60*W307+W388</f>
        <v>164.18502084970737</v>
      </c>
      <c r="X455" s="124">
        <f t="shared" si="1634"/>
        <v>23841.255512284228</v>
      </c>
      <c r="Z455" s="19">
        <f t="shared" si="1635"/>
        <v>1.9170667713095439</v>
      </c>
      <c r="AA455" s="19">
        <f t="shared" si="1636"/>
        <v>5.1342554451573061</v>
      </c>
      <c r="AB455" s="19">
        <f t="shared" si="1637"/>
        <v>1.3304723650703281</v>
      </c>
      <c r="AC455" s="19">
        <f t="shared" si="1638"/>
        <v>4.846903412284676E-5</v>
      </c>
      <c r="AD455" s="19">
        <f t="shared" si="1639"/>
        <v>3.9051551190154218E-4</v>
      </c>
      <c r="AE455" s="19">
        <f t="shared" si="1640"/>
        <v>4.7283047379381797E-4</v>
      </c>
      <c r="AF455" s="19">
        <f t="shared" si="1641"/>
        <v>6.5245891184020852</v>
      </c>
      <c r="AG455" s="19">
        <f t="shared" si="1642"/>
        <v>15.021522723399709</v>
      </c>
      <c r="AH455" s="19">
        <f t="shared" si="1643"/>
        <v>1.8220733027544724</v>
      </c>
      <c r="AI455" s="19">
        <f t="shared" si="1644"/>
        <v>5.3230768740775165</v>
      </c>
      <c r="AJ455" s="19">
        <f t="shared" si="1645"/>
        <v>6.3575115183479722</v>
      </c>
      <c r="AK455" s="19">
        <f t="shared" si="1646"/>
        <v>2.9101705583622377</v>
      </c>
      <c r="AL455" s="19">
        <f t="shared" si="1647"/>
        <v>9.9562904463031163</v>
      </c>
      <c r="AM455" s="19">
        <f t="shared" si="1648"/>
        <v>12.117610079699537</v>
      </c>
      <c r="AN455" s="19">
        <f t="shared" si="1649"/>
        <v>2.0391232693735173</v>
      </c>
      <c r="AO455" s="19">
        <f t="shared" si="1650"/>
        <v>1.1505780970399608</v>
      </c>
      <c r="AP455" s="19">
        <f t="shared" si="1651"/>
        <v>2.6003551842025412</v>
      </c>
      <c r="AQ455" s="19">
        <f t="shared" si="1652"/>
        <v>1.5368604263408348</v>
      </c>
      <c r="AR455" s="19">
        <f t="shared" si="1653"/>
        <v>1.1857341548363269</v>
      </c>
      <c r="AS455" s="19">
        <f t="shared" si="1654"/>
        <v>1.7063754846881081</v>
      </c>
      <c r="AT455" s="19">
        <f t="shared" si="1655"/>
        <v>1.1390120149010874</v>
      </c>
      <c r="AU455" s="19">
        <f t="shared" si="1656"/>
        <v>16.068377941073802</v>
      </c>
      <c r="AV455" s="19">
        <f t="shared" si="1657"/>
        <v>11.065682739198321</v>
      </c>
      <c r="AW455" s="19">
        <f t="shared" si="1658"/>
        <v>7.1608401844436251</v>
      </c>
      <c r="AX455" s="249">
        <f t="shared" si="1708"/>
        <v>0.96911885179876267</v>
      </c>
      <c r="AY455" s="249">
        <f t="shared" si="1709"/>
        <v>0.98776113815467137</v>
      </c>
      <c r="AZ455" s="249">
        <f t="shared" si="1710"/>
        <v>1.0060823136284698</v>
      </c>
      <c r="BA455" s="249">
        <f t="shared" si="1711"/>
        <v>0.76591063480315102</v>
      </c>
      <c r="BB455" s="249">
        <f t="shared" si="1712"/>
        <v>0.77289570702546739</v>
      </c>
      <c r="BC455" s="249">
        <f t="shared" si="1713"/>
        <v>0.93255046973931099</v>
      </c>
      <c r="BD455" s="249">
        <f t="shared" si="1714"/>
        <v>1.1578711438143963</v>
      </c>
      <c r="BE455" s="249">
        <f t="shared" si="1715"/>
        <v>1.0555169238240207</v>
      </c>
      <c r="BF455" s="249">
        <f t="shared" si="1716"/>
        <v>1.2658962373987113</v>
      </c>
      <c r="BG455" s="249">
        <f t="shared" si="1717"/>
        <v>1.1893020773420448</v>
      </c>
      <c r="BH455" s="249">
        <f t="shared" si="1718"/>
        <v>0.95790299055347317</v>
      </c>
      <c r="BI455" s="249">
        <f t="shared" si="1719"/>
        <v>0.86402359423932951</v>
      </c>
      <c r="BJ455" s="249">
        <f t="shared" si="1720"/>
        <v>0.80724746896455646</v>
      </c>
      <c r="BK455" s="249">
        <f t="shared" si="1721"/>
        <v>0.78608619531726998</v>
      </c>
      <c r="BL455" s="249">
        <f t="shared" si="1722"/>
        <v>0.96671337674526869</v>
      </c>
      <c r="BM455" s="249">
        <f t="shared" si="1723"/>
        <v>0.86596134435832095</v>
      </c>
      <c r="BN455" s="249">
        <f t="shared" si="1724"/>
        <v>0.29028818978044463</v>
      </c>
      <c r="BO455" s="249">
        <f t="shared" si="1725"/>
        <v>0.75870495845813013</v>
      </c>
      <c r="BP455" s="249">
        <f t="shared" si="1726"/>
        <v>0.87871095188005011</v>
      </c>
      <c r="BQ455" s="249">
        <f t="shared" si="1727"/>
        <v>1.1496415287915802</v>
      </c>
      <c r="BR455" s="249">
        <f t="shared" si="1728"/>
        <v>0.88432679269398373</v>
      </c>
      <c r="BS455" s="249">
        <f t="shared" si="1729"/>
        <v>0.8076121406430955</v>
      </c>
      <c r="BU455" s="3"/>
      <c r="BV455" s="9">
        <f t="shared" si="1660"/>
        <v>1.578704558036538</v>
      </c>
      <c r="BW455" s="9">
        <f t="shared" si="1661"/>
        <v>0.8076121406430955</v>
      </c>
      <c r="BX455" s="9">
        <f t="shared" si="1662"/>
        <v>0.96472859384639653</v>
      </c>
      <c r="BY455" s="9">
        <f t="shared" si="1663"/>
        <v>0.88918274578018486</v>
      </c>
      <c r="BZ455" s="9">
        <f t="shared" si="1664"/>
        <v>0.94147235058140244</v>
      </c>
      <c r="CA455" s="9">
        <f t="shared" si="1665"/>
        <v>1.2749836355231254</v>
      </c>
      <c r="CB455" s="9">
        <f t="shared" si="1666"/>
        <v>1.2749809675589006</v>
      </c>
      <c r="CC455" s="9"/>
      <c r="CD455" s="9">
        <f t="shared" si="1667"/>
        <v>0.8578200200089956</v>
      </c>
      <c r="CE455" s="9">
        <f t="shared" si="1668"/>
        <v>0.80761383061365477</v>
      </c>
      <c r="CF455" s="304">
        <f>BY455/BEA_Output_Data!$AU35</f>
        <v>1.0727492997567043</v>
      </c>
      <c r="CG455" s="35"/>
      <c r="CH455" s="304">
        <f t="shared" si="1669"/>
        <v>1998</v>
      </c>
      <c r="CI455" s="19">
        <f t="shared" si="1670"/>
        <v>7.1053245149079541E-2</v>
      </c>
      <c r="CJ455" s="19">
        <f t="shared" si="1762"/>
        <v>2.3618386566986338E-2</v>
      </c>
      <c r="CK455" s="19">
        <f t="shared" si="1763"/>
        <v>5.054886900267762E-3</v>
      </c>
      <c r="CL455" s="19">
        <f t="shared" si="1764"/>
        <v>1.7964330795412122E-6</v>
      </c>
      <c r="CM455" s="19">
        <f t="shared" si="1765"/>
        <v>1.7964330795412122E-6</v>
      </c>
      <c r="CN455" s="19">
        <f t="shared" si="1766"/>
        <v>1.7964330795412122E-6</v>
      </c>
      <c r="CO455" s="19">
        <f t="shared" si="1767"/>
        <v>2.8578254832749134E-2</v>
      </c>
      <c r="CP455" s="19">
        <f t="shared" si="1768"/>
        <v>0.13913671959806623</v>
      </c>
      <c r="CQ455" s="19">
        <f t="shared" si="1769"/>
        <v>8.9010000233231377E-3</v>
      </c>
      <c r="CR455" s="19">
        <f t="shared" si="1770"/>
        <v>0.16250328180317028</v>
      </c>
      <c r="CS455" s="19">
        <f t="shared" si="1771"/>
        <v>0.20280881016351399</v>
      </c>
      <c r="CT455" s="19">
        <f t="shared" si="1772"/>
        <v>2.9609274171796988E-2</v>
      </c>
      <c r="CU455" s="19">
        <f t="shared" si="1773"/>
        <v>5.3137644144043907E-2</v>
      </c>
      <c r="CV455" s="19">
        <f t="shared" si="1774"/>
        <v>0.14635640260947316</v>
      </c>
      <c r="CW455" s="19">
        <f t="shared" si="1775"/>
        <v>3.1191555949829156E-2</v>
      </c>
      <c r="CX455" s="19">
        <f t="shared" si="1776"/>
        <v>1.7676312520347674E-2</v>
      </c>
      <c r="CY455" s="19">
        <f t="shared" si="1761"/>
        <v>2.0464277363065751E-2</v>
      </c>
      <c r="CZ455" s="19">
        <f t="shared" si="1629"/>
        <v>1.0120954440309691E-2</v>
      </c>
      <c r="DA455" s="19">
        <f t="shared" si="1630"/>
        <v>3.6475628925790184E-2</v>
      </c>
      <c r="DB455" s="19">
        <f t="shared" si="1631"/>
        <v>6.4213826426513035E-3</v>
      </c>
      <c r="DC455" s="19">
        <f t="shared" si="1632"/>
        <v>6.8865928962973822E-3</v>
      </c>
      <c r="DD455" s="19"/>
      <c r="DE455" s="19"/>
      <c r="DF455" s="19">
        <f t="shared" si="1730"/>
        <v>7.0326119907416815E-2</v>
      </c>
      <c r="DG455" s="19">
        <f t="shared" si="1780"/>
        <v>2.3392632166511728E-2</v>
      </c>
      <c r="DH455" s="19">
        <f t="shared" si="1781"/>
        <v>5.1672392768902578E-3</v>
      </c>
      <c r="DI455" s="19">
        <f t="shared" si="1782"/>
        <v>1.8112642561385389E-6</v>
      </c>
      <c r="DJ455" s="19">
        <f t="shared" si="1783"/>
        <v>1.8112642561385389E-6</v>
      </c>
      <c r="DK455" s="19">
        <f t="shared" si="1784"/>
        <v>1.8112642561385389E-6</v>
      </c>
      <c r="DL455" s="19">
        <f t="shared" si="1785"/>
        <v>2.6966769844497626E-2</v>
      </c>
      <c r="DM455" s="19">
        <f t="shared" si="1786"/>
        <v>0.13841012698904978</v>
      </c>
      <c r="DN455" s="19">
        <f t="shared" si="1787"/>
        <v>8.7270797935151828E-3</v>
      </c>
      <c r="DO455" s="19">
        <f t="shared" si="1788"/>
        <v>0.16340257747700843</v>
      </c>
      <c r="DP455" s="19">
        <f t="shared" si="1789"/>
        <v>0.20508195929323192</v>
      </c>
      <c r="DQ455" s="19">
        <f t="shared" si="1790"/>
        <v>2.9599781838284326E-2</v>
      </c>
      <c r="DR455" s="19">
        <f t="shared" si="1791"/>
        <v>5.2209554663061215E-2</v>
      </c>
      <c r="DS455" s="19">
        <f t="shared" si="1792"/>
        <v>0.14816712475030736</v>
      </c>
      <c r="DT455" s="19">
        <f t="shared" si="1793"/>
        <v>3.05067563978022E-2</v>
      </c>
      <c r="DU455" s="19">
        <f t="shared" si="1794"/>
        <v>1.7542256933479463E-2</v>
      </c>
      <c r="DV455" s="19">
        <f t="shared" si="1777"/>
        <v>2.0659026675229467E-2</v>
      </c>
      <c r="DW455" s="19">
        <f t="shared" si="1688"/>
        <v>1.0239850828946779E-2</v>
      </c>
      <c r="DX455" s="19">
        <f t="shared" si="1689"/>
        <v>3.644612340149276E-2</v>
      </c>
      <c r="DY455" s="19">
        <f t="shared" si="1690"/>
        <v>6.3198142148485313E-3</v>
      </c>
      <c r="DZ455" s="19">
        <f t="shared" si="1691"/>
        <v>6.7616893923628735E-3</v>
      </c>
      <c r="EA455" s="19">
        <f t="shared" si="1692"/>
        <v>0.99993191763670497</v>
      </c>
      <c r="EC455" s="19">
        <f t="shared" si="1731"/>
        <v>7.0330908201859887E-2</v>
      </c>
      <c r="ED455" s="19">
        <f t="shared" si="1795"/>
        <v>2.3394224900630419E-2</v>
      </c>
      <c r="EE455" s="19">
        <f t="shared" si="1796"/>
        <v>5.1675910987047996E-3</v>
      </c>
      <c r="EF455" s="19">
        <f t="shared" si="1797"/>
        <v>1.8113875796858071E-6</v>
      </c>
      <c r="EG455" s="19">
        <f t="shared" si="1798"/>
        <v>1.8113875796858071E-6</v>
      </c>
      <c r="EH455" s="19">
        <f t="shared" si="1799"/>
        <v>1.8113875796858071E-6</v>
      </c>
      <c r="EI455" s="19">
        <f t="shared" si="1800"/>
        <v>2.6968605930924174E-2</v>
      </c>
      <c r="EJ455" s="19">
        <f t="shared" si="1801"/>
        <v>0.13841955091920261</v>
      </c>
      <c r="EK455" s="19">
        <f t="shared" si="1802"/>
        <v>8.7276739941867763E-3</v>
      </c>
      <c r="EL455" s="19">
        <f t="shared" si="1803"/>
        <v>0.1634137030681081</v>
      </c>
      <c r="EM455" s="19">
        <f t="shared" si="1804"/>
        <v>0.20509592270835209</v>
      </c>
      <c r="EN455" s="19">
        <f t="shared" si="1805"/>
        <v>2.9601797198595386E-2</v>
      </c>
      <c r="EO455" s="19">
        <f t="shared" si="1806"/>
        <v>5.2213109454947892E-2</v>
      </c>
      <c r="EP455" s="19">
        <f t="shared" si="1807"/>
        <v>0.14817721300515521</v>
      </c>
      <c r="EQ455" s="19">
        <f t="shared" si="1808"/>
        <v>3.0508833511289024E-2</v>
      </c>
      <c r="ER455" s="19">
        <f t="shared" si="1809"/>
        <v>1.7543451333106572E-2</v>
      </c>
      <c r="ES455" s="19">
        <f t="shared" si="1778"/>
        <v>2.06604332863543E-2</v>
      </c>
      <c r="ET455" s="19">
        <f t="shared" si="1694"/>
        <v>1.0240548029658075E-2</v>
      </c>
      <c r="EU455" s="19">
        <f t="shared" si="1695"/>
        <v>3.6448604908653745E-2</v>
      </c>
      <c r="EV455" s="19">
        <f t="shared" si="1696"/>
        <v>6.3202445120315127E-3</v>
      </c>
      <c r="EW455" s="19">
        <f t="shared" si="1697"/>
        <v>6.7621497755005443E-3</v>
      </c>
      <c r="EZ455" s="304">
        <f t="shared" si="1732"/>
        <v>1.4201419057498065E-2</v>
      </c>
      <c r="FA455" s="304">
        <f t="shared" si="1810"/>
        <v>5.020271883284852E-2</v>
      </c>
      <c r="FB455" s="304">
        <f t="shared" si="1811"/>
        <v>7.8205742390137778E-2</v>
      </c>
      <c r="FC455" s="304">
        <f t="shared" si="1812"/>
        <v>-2.282801454730982E-2</v>
      </c>
      <c r="FD455" s="304">
        <f t="shared" si="1813"/>
        <v>1.4541541176820912E-2</v>
      </c>
      <c r="FE455" s="304">
        <f t="shared" si="1814"/>
        <v>0.10559044041929254</v>
      </c>
      <c r="FF455" s="304">
        <f t="shared" si="1815"/>
        <v>8.125056917904501E-2</v>
      </c>
      <c r="FG455" s="304">
        <f t="shared" si="1816"/>
        <v>2.5052809078722964E-2</v>
      </c>
      <c r="FH455" s="304">
        <f t="shared" si="1817"/>
        <v>4.4839811826905031E-2</v>
      </c>
      <c r="FI455" s="304">
        <f t="shared" si="1818"/>
        <v>1.8161163860888091E-2</v>
      </c>
      <c r="FJ455" s="304">
        <f t="shared" si="1819"/>
        <v>-1.4802724216921916E-2</v>
      </c>
      <c r="FK455" s="304">
        <f t="shared" si="1820"/>
        <v>-1.7990538043920683E-2</v>
      </c>
      <c r="FL455" s="304">
        <f t="shared" si="1821"/>
        <v>8.6694442996723079E-5</v>
      </c>
      <c r="FM455" s="304">
        <f t="shared" si="1822"/>
        <v>-4.4565667778056962E-2</v>
      </c>
      <c r="FN455" s="304">
        <f t="shared" si="1823"/>
        <v>2.7802502954389692E-2</v>
      </c>
      <c r="FO455" s="304">
        <f t="shared" si="1824"/>
        <v>9.7956090373856278E-3</v>
      </c>
      <c r="FP455" s="304">
        <f t="shared" si="1779"/>
        <v>-0.16539928543963653</v>
      </c>
      <c r="FQ455" s="304">
        <f t="shared" si="1825"/>
        <v>-4.3540344305973984E-2</v>
      </c>
      <c r="FR455" s="304">
        <f t="shared" si="1826"/>
        <v>-6.0867722234503291E-2</v>
      </c>
      <c r="FS455" s="304">
        <f t="shared" si="1827"/>
        <v>-1.3419028641848824E-2</v>
      </c>
      <c r="FT455" s="304">
        <f t="shared" si="1828"/>
        <v>1.0726265202019802E-2</v>
      </c>
      <c r="FV455" s="3"/>
      <c r="FW455" s="19">
        <f t="shared" si="1700"/>
        <v>0.99636087497829884</v>
      </c>
      <c r="FX455" s="19">
        <f t="shared" si="1733"/>
        <v>0.70571843292671443</v>
      </c>
      <c r="FY455" s="19">
        <f t="shared" si="1701"/>
        <v>0.94147235058140244</v>
      </c>
      <c r="GA455" s="19">
        <f t="shared" si="1702"/>
        <v>1.0056516906932162</v>
      </c>
      <c r="GB455" s="19">
        <f t="shared" si="1734"/>
        <v>0.88876333666854124</v>
      </c>
      <c r="GC455" s="19">
        <f t="shared" si="1703"/>
        <v>0.96472859384639653</v>
      </c>
      <c r="GE455" s="19">
        <f t="shared" si="1704"/>
        <v>0.97444007433285273</v>
      </c>
      <c r="GF455" s="19">
        <f t="shared" si="1735"/>
        <v>0.78384679629860987</v>
      </c>
      <c r="GG455" s="19">
        <f t="shared" si="1705"/>
        <v>0.88918274578018486</v>
      </c>
      <c r="GI455" s="19" t="e">
        <f>#REF!</f>
        <v>#REF!</v>
      </c>
      <c r="GJ455" s="19" t="e">
        <f t="shared" si="1706"/>
        <v>#REF!</v>
      </c>
      <c r="GK455" s="304">
        <f t="shared" si="1707"/>
        <v>1.2749809675589006</v>
      </c>
      <c r="GM455" s="3"/>
      <c r="GN455" s="3"/>
      <c r="GO455" s="3"/>
    </row>
    <row r="456" spans="1:197" s="304" customFormat="1" x14ac:dyDescent="0.2">
      <c r="A456" s="316" t="s">
        <v>537</v>
      </c>
      <c r="B456" s="1">
        <f t="shared" si="1633"/>
        <v>1999</v>
      </c>
      <c r="C456" s="60">
        <f>Conversion_factors!$M61*C308+C389</f>
        <v>1702.6019949068177</v>
      </c>
      <c r="D456" s="60">
        <f>Conversion_factors!$M61*D308+D389</f>
        <v>564.23375456326312</v>
      </c>
      <c r="E456" s="60">
        <f>Conversion_factors!$M61*E308+E389</f>
        <v>116.27270020887011</v>
      </c>
      <c r="F456" s="60">
        <f>Conversion_factors!$M61*F308+F389</f>
        <v>4.2829220060061658E-2</v>
      </c>
      <c r="G456" s="60">
        <f>Conversion_factors!$M61*G308+G389</f>
        <v>4.2829220060061658E-2</v>
      </c>
      <c r="H456" s="60">
        <f>Conversion_factors!$M61*H308+H389</f>
        <v>4.2829220060061658E-2</v>
      </c>
      <c r="I456" s="60">
        <f>Conversion_factors!$M61*I308+I389</f>
        <v>717.26766004260685</v>
      </c>
      <c r="J456" s="60">
        <f>Conversion_factors!$M61*J308+J389</f>
        <v>3259.4284744407751</v>
      </c>
      <c r="K456" s="60">
        <f>Conversion_factors!$M61*K308+K389</f>
        <v>217.46275518066872</v>
      </c>
      <c r="L456" s="60">
        <f>Conversion_factors!$M61*L308+L389</f>
        <v>3933.2179372881924</v>
      </c>
      <c r="M456" s="60">
        <f>Conversion_factors!$M61*M308+M389</f>
        <v>5090.9596043997099</v>
      </c>
      <c r="N456" s="60">
        <f>Conversion_factors!$M61*N308+N389</f>
        <v>757.62008449991504</v>
      </c>
      <c r="O456" s="60">
        <f>Conversion_factors!$M61*O308+O389</f>
        <v>1338.0104429771191</v>
      </c>
      <c r="P456" s="60">
        <f>Conversion_factors!$M61*P308+P389</f>
        <v>3427.5147453768427</v>
      </c>
      <c r="Q456" s="60">
        <f>Conversion_factors!$M61*Q308+Q389</f>
        <v>794.88110560893597</v>
      </c>
      <c r="R456" s="60">
        <f>Conversion_factors!$M61*R308+R389</f>
        <v>421.61285681937488</v>
      </c>
      <c r="S456" s="60">
        <f>Conversion_factors!$M61*S308+S389</f>
        <v>481.00581768389907</v>
      </c>
      <c r="T456" s="60">
        <f>Conversion_factors!$M61*T308+T389</f>
        <v>246.33254902627306</v>
      </c>
      <c r="U456" s="60">
        <f>Conversion_factors!$M61*U308+U389</f>
        <v>871.14085518763159</v>
      </c>
      <c r="V456" s="60">
        <f>Conversion_factors!$M61*V308+V389</f>
        <v>153.83313612386408</v>
      </c>
      <c r="W456" s="60">
        <f>Conversion_factors!$M61*W308+W389</f>
        <v>161.67002689819984</v>
      </c>
      <c r="X456" s="124">
        <f t="shared" si="1634"/>
        <v>24255.194988893134</v>
      </c>
      <c r="Z456" s="19">
        <f t="shared" si="1635"/>
        <v>1.9786831255306179</v>
      </c>
      <c r="AA456" s="19">
        <f t="shared" si="1636"/>
        <v>5.0864431677448252</v>
      </c>
      <c r="AB456" s="19">
        <f t="shared" si="1637"/>
        <v>1.3378397353127511</v>
      </c>
      <c r="AC456" s="19">
        <f t="shared" si="1638"/>
        <v>4.9774084175861371E-5</v>
      </c>
      <c r="AD456" s="19">
        <f t="shared" si="1639"/>
        <v>3.8609599654838552E-4</v>
      </c>
      <c r="AE456" s="19">
        <f t="shared" si="1640"/>
        <v>4.9279523332540032E-4</v>
      </c>
      <c r="AF456" s="19">
        <f t="shared" si="1641"/>
        <v>6.6626943530116849</v>
      </c>
      <c r="AG456" s="19">
        <f t="shared" si="1642"/>
        <v>14.57868946021533</v>
      </c>
      <c r="AH456" s="19">
        <f t="shared" si="1643"/>
        <v>1.8459222355637384</v>
      </c>
      <c r="AI456" s="19">
        <f t="shared" si="1644"/>
        <v>5.2617858472840524</v>
      </c>
      <c r="AJ456" s="19">
        <f t="shared" si="1645"/>
        <v>6.5959987702377116</v>
      </c>
      <c r="AK456" s="19">
        <f t="shared" si="1646"/>
        <v>2.9694676962883837</v>
      </c>
      <c r="AL456" s="19">
        <f t="shared" si="1647"/>
        <v>10.33166501971999</v>
      </c>
      <c r="AM456" s="19">
        <f t="shared" si="1648"/>
        <v>12.013153714849265</v>
      </c>
      <c r="AN456" s="19">
        <f t="shared" si="1649"/>
        <v>2.1667351156138892</v>
      </c>
      <c r="AO456" s="19">
        <f t="shared" si="1650"/>
        <v>1.1721762557344106</v>
      </c>
      <c r="AP456" s="19">
        <f t="shared" si="1651"/>
        <v>2.1499947320800183</v>
      </c>
      <c r="AQ456" s="19">
        <f t="shared" si="1652"/>
        <v>1.5308076950362535</v>
      </c>
      <c r="AR456" s="19">
        <f t="shared" si="1653"/>
        <v>1.1034198277486185</v>
      </c>
      <c r="AS456" s="19">
        <f t="shared" si="1654"/>
        <v>1.678608734336285</v>
      </c>
      <c r="AT456" s="19">
        <f t="shared" si="1655"/>
        <v>1.144892128905455</v>
      </c>
      <c r="AU456" s="19">
        <f t="shared" si="1656"/>
        <v>15.486879476205663</v>
      </c>
      <c r="AV456" s="19">
        <f t="shared" si="1657"/>
        <v>10.616665268775284</v>
      </c>
      <c r="AW456" s="19">
        <f t="shared" si="1658"/>
        <v>6.9236549884426921</v>
      </c>
      <c r="AX456" s="249">
        <f t="shared" si="1708"/>
        <v>1.0002672558858894</v>
      </c>
      <c r="AY456" s="249">
        <f t="shared" si="1709"/>
        <v>0.97856270421245994</v>
      </c>
      <c r="AZ456" s="249">
        <f t="shared" si="1710"/>
        <v>1.0116534033357429</v>
      </c>
      <c r="BA456" s="249">
        <f t="shared" si="1711"/>
        <v>0.78653311537540471</v>
      </c>
      <c r="BB456" s="249">
        <f t="shared" si="1712"/>
        <v>0.76414874476792427</v>
      </c>
      <c r="BC456" s="249">
        <f t="shared" si="1713"/>
        <v>0.97192641293946969</v>
      </c>
      <c r="BD456" s="249">
        <f t="shared" si="1714"/>
        <v>1.1823796704146636</v>
      </c>
      <c r="BE456" s="249">
        <f t="shared" si="1715"/>
        <v>1.0244003711062852</v>
      </c>
      <c r="BF456" s="249">
        <f t="shared" si="1716"/>
        <v>1.2824654249630014</v>
      </c>
      <c r="BG456" s="249">
        <f t="shared" si="1717"/>
        <v>1.1756082030636414</v>
      </c>
      <c r="BH456" s="249">
        <f t="shared" si="1718"/>
        <v>0.99383649238587313</v>
      </c>
      <c r="BI456" s="249">
        <f t="shared" si="1719"/>
        <v>0.88162879132712046</v>
      </c>
      <c r="BJ456" s="249">
        <f t="shared" si="1720"/>
        <v>0.83768251663001869</v>
      </c>
      <c r="BK456" s="249">
        <f t="shared" si="1721"/>
        <v>0.77930996585603451</v>
      </c>
      <c r="BL456" s="249">
        <f t="shared" si="1722"/>
        <v>1.0272119648613414</v>
      </c>
      <c r="BM456" s="249">
        <f t="shared" si="1723"/>
        <v>0.88221679940898368</v>
      </c>
      <c r="BN456" s="249">
        <f t="shared" si="1724"/>
        <v>0.24001262696903491</v>
      </c>
      <c r="BO456" s="249">
        <f t="shared" si="1725"/>
        <v>0.75571689449715329</v>
      </c>
      <c r="BP456" s="249">
        <f t="shared" si="1726"/>
        <v>0.81771034696908651</v>
      </c>
      <c r="BQ456" s="249">
        <f t="shared" si="1727"/>
        <v>1.1309341518921292</v>
      </c>
      <c r="BR456" s="249">
        <f t="shared" si="1728"/>
        <v>0.88889210218161807</v>
      </c>
      <c r="BS456" s="249">
        <f t="shared" si="1729"/>
        <v>0.77838546812424836</v>
      </c>
      <c r="BU456" s="3"/>
      <c r="BV456" s="9">
        <f t="shared" si="1660"/>
        <v>1.6664206188103585</v>
      </c>
      <c r="BW456" s="9">
        <f t="shared" si="1661"/>
        <v>0.77838546812424836</v>
      </c>
      <c r="BX456" s="9">
        <f t="shared" si="1662"/>
        <v>0.94819465701407579</v>
      </c>
      <c r="BY456" s="9">
        <f t="shared" si="1663"/>
        <v>0.87065199082725453</v>
      </c>
      <c r="BZ456" s="9">
        <f t="shared" si="1664"/>
        <v>0.94287401187615072</v>
      </c>
      <c r="CA456" s="9">
        <f t="shared" si="1665"/>
        <v>1.297120721762798</v>
      </c>
      <c r="CB456" s="9">
        <f t="shared" si="1666"/>
        <v>1.2971175934646006</v>
      </c>
      <c r="CC456" s="9"/>
      <c r="CD456" s="9">
        <f t="shared" si="1667"/>
        <v>0.82554756582107092</v>
      </c>
      <c r="CE456" s="9">
        <f t="shared" si="1668"/>
        <v>0.77838734538030374</v>
      </c>
      <c r="CF456" s="304">
        <f>BY456/BEA_Output_Data!$AU36</f>
        <v>1.0706031015521731</v>
      </c>
      <c r="CG456" s="35"/>
      <c r="CH456" s="304">
        <f t="shared" si="1669"/>
        <v>1999</v>
      </c>
      <c r="CI456" s="19">
        <f t="shared" si="1670"/>
        <v>7.0195353848380437E-2</v>
      </c>
      <c r="CJ456" s="19">
        <f t="shared" si="1762"/>
        <v>2.3262387905833588E-2</v>
      </c>
      <c r="CK456" s="19">
        <f t="shared" si="1763"/>
        <v>4.7937235821898508E-3</v>
      </c>
      <c r="CL456" s="19">
        <f t="shared" si="1764"/>
        <v>1.7657751289846933E-6</v>
      </c>
      <c r="CM456" s="19">
        <f t="shared" si="1765"/>
        <v>1.7657751289846933E-6</v>
      </c>
      <c r="CN456" s="19">
        <f t="shared" si="1766"/>
        <v>1.7657751289846933E-6</v>
      </c>
      <c r="CO456" s="19">
        <f t="shared" si="1767"/>
        <v>2.9571712796827892E-2</v>
      </c>
      <c r="CP456" s="19">
        <f t="shared" si="1768"/>
        <v>0.13438063375426679</v>
      </c>
      <c r="CQ456" s="19">
        <f t="shared" si="1769"/>
        <v>8.9656156250340849E-3</v>
      </c>
      <c r="CR456" s="19">
        <f t="shared" si="1770"/>
        <v>0.16215981521027886</v>
      </c>
      <c r="CS456" s="19">
        <f t="shared" si="1771"/>
        <v>0.20989151423977201</v>
      </c>
      <c r="CT456" s="19">
        <f t="shared" si="1772"/>
        <v>3.123537390018271E-2</v>
      </c>
      <c r="CU456" s="19">
        <f t="shared" si="1773"/>
        <v>5.5163870815708421E-2</v>
      </c>
      <c r="CV456" s="19">
        <f t="shared" si="1774"/>
        <v>0.14131054180130731</v>
      </c>
      <c r="CW456" s="19">
        <f t="shared" si="1775"/>
        <v>3.2771581756936008E-2</v>
      </c>
      <c r="CX456" s="19">
        <f t="shared" si="1776"/>
        <v>1.7382373426082065E-2</v>
      </c>
      <c r="CY456" s="19">
        <f t="shared" si="1761"/>
        <v>1.9831043118975534E-2</v>
      </c>
      <c r="CZ456" s="19">
        <f t="shared" si="1629"/>
        <v>1.0155867604406928E-2</v>
      </c>
      <c r="DA456" s="19">
        <f t="shared" si="1630"/>
        <v>3.5915640158182272E-2</v>
      </c>
      <c r="DB456" s="19">
        <f t="shared" si="1631"/>
        <v>6.342275796764647E-3</v>
      </c>
      <c r="DC456" s="19">
        <f t="shared" si="1632"/>
        <v>6.66537733348387E-3</v>
      </c>
      <c r="DD456" s="19"/>
      <c r="DE456" s="19"/>
      <c r="DF456" s="19">
        <f t="shared" si="1730"/>
        <v>7.0623431071563561E-2</v>
      </c>
      <c r="DG456" s="19">
        <f t="shared" si="1780"/>
        <v>2.3439936671485667E-2</v>
      </c>
      <c r="DH456" s="19">
        <f t="shared" si="1781"/>
        <v>4.9231507793302629E-3</v>
      </c>
      <c r="DI456" s="19">
        <f t="shared" si="1782"/>
        <v>1.7810601273978853E-6</v>
      </c>
      <c r="DJ456" s="19">
        <f t="shared" si="1783"/>
        <v>1.7810601273978853E-6</v>
      </c>
      <c r="DK456" s="19">
        <f t="shared" si="1784"/>
        <v>1.7810601273978853E-6</v>
      </c>
      <c r="DL456" s="19">
        <f t="shared" si="1785"/>
        <v>2.9072154820502284E-2</v>
      </c>
      <c r="DM456" s="19">
        <f t="shared" si="1786"/>
        <v>0.13674489194645253</v>
      </c>
      <c r="DN456" s="19">
        <f t="shared" si="1787"/>
        <v>8.9332688763943575E-3</v>
      </c>
      <c r="DO456" s="19">
        <f t="shared" si="1788"/>
        <v>0.16233148794684896</v>
      </c>
      <c r="DP456" s="19">
        <f t="shared" si="1789"/>
        <v>0.20632990188414133</v>
      </c>
      <c r="DQ456" s="19">
        <f t="shared" si="1790"/>
        <v>3.0415079618635689E-2</v>
      </c>
      <c r="DR456" s="19">
        <f t="shared" si="1791"/>
        <v>5.4144438735058475E-2</v>
      </c>
      <c r="DS456" s="19">
        <f t="shared" si="1792"/>
        <v>0.14381871972798202</v>
      </c>
      <c r="DT456" s="19">
        <f t="shared" si="1793"/>
        <v>3.197506279381223E-2</v>
      </c>
      <c r="DU456" s="19">
        <f t="shared" si="1794"/>
        <v>1.7528932224739589E-2</v>
      </c>
      <c r="DV456" s="19">
        <f t="shared" si="1777"/>
        <v>2.0146001603353458E-2</v>
      </c>
      <c r="DW456" s="19">
        <f t="shared" si="1688"/>
        <v>1.0138401003283679E-2</v>
      </c>
      <c r="DX456" s="19">
        <f t="shared" si="1689"/>
        <v>3.6194912557074854E-2</v>
      </c>
      <c r="DY456" s="19">
        <f t="shared" si="1690"/>
        <v>6.3817475038843528E-3</v>
      </c>
      <c r="DZ456" s="19">
        <f t="shared" si="1691"/>
        <v>6.7753832368111352E-3</v>
      </c>
      <c r="EA456" s="19">
        <f t="shared" si="1692"/>
        <v>0.99992224618173653</v>
      </c>
      <c r="EC456" s="19">
        <f t="shared" si="1731"/>
        <v>7.062892273998643E-2</v>
      </c>
      <c r="ED456" s="19">
        <f t="shared" si="1795"/>
        <v>2.344175935778255E-2</v>
      </c>
      <c r="EE456" s="19">
        <f t="shared" si="1796"/>
        <v>4.9235336028672343E-3</v>
      </c>
      <c r="EF456" s="19">
        <f t="shared" si="1797"/>
        <v>1.7811986223918619E-6</v>
      </c>
      <c r="EG456" s="19">
        <f t="shared" si="1798"/>
        <v>1.7811986223918619E-6</v>
      </c>
      <c r="EH456" s="19">
        <f t="shared" si="1799"/>
        <v>1.7811986223918619E-6</v>
      </c>
      <c r="EI456" s="19">
        <f t="shared" si="1800"/>
        <v>2.9074415467318645E-2</v>
      </c>
      <c r="EJ456" s="19">
        <f t="shared" si="1801"/>
        <v>0.1367555252107063</v>
      </c>
      <c r="EK456" s="19">
        <f t="shared" si="1802"/>
        <v>8.9339635261707438E-3</v>
      </c>
      <c r="EL456" s="19">
        <f t="shared" si="1803"/>
        <v>0.1623441108213379</v>
      </c>
      <c r="EM456" s="19">
        <f t="shared" si="1804"/>
        <v>0.2063459460693314</v>
      </c>
      <c r="EN456" s="19">
        <f t="shared" si="1805"/>
        <v>3.041744469110224E-2</v>
      </c>
      <c r="EO456" s="19">
        <f t="shared" si="1806"/>
        <v>5.4148648999271978E-2</v>
      </c>
      <c r="EP456" s="19">
        <f t="shared" si="1807"/>
        <v>0.14382990305212479</v>
      </c>
      <c r="EQ456" s="19">
        <f t="shared" si="1808"/>
        <v>3.1977549170358936E-2</v>
      </c>
      <c r="ER456" s="19">
        <f t="shared" si="1809"/>
        <v>1.7530295272132283E-2</v>
      </c>
      <c r="ES456" s="19">
        <f t="shared" si="1778"/>
        <v>2.0147568153706132E-2</v>
      </c>
      <c r="ET456" s="19">
        <f t="shared" si="1694"/>
        <v>1.0139189363970824E-2</v>
      </c>
      <c r="EU456" s="19">
        <f t="shared" si="1695"/>
        <v>3.6197727068566894E-2</v>
      </c>
      <c r="EV456" s="19">
        <f t="shared" si="1696"/>
        <v>6.3822437477048253E-3</v>
      </c>
      <c r="EW456" s="19">
        <f t="shared" si="1697"/>
        <v>6.7759100896928187E-3</v>
      </c>
      <c r="EZ456" s="304">
        <f t="shared" si="1732"/>
        <v>3.1635240717073271E-2</v>
      </c>
      <c r="FA456" s="304">
        <f t="shared" si="1810"/>
        <v>-9.3560387592478231E-3</v>
      </c>
      <c r="FB456" s="304">
        <f t="shared" si="1811"/>
        <v>5.5221343583099283E-3</v>
      </c>
      <c r="FC456" s="304">
        <f t="shared" si="1812"/>
        <v>2.6569328161754818E-2</v>
      </c>
      <c r="FD456" s="304">
        <f t="shared" si="1813"/>
        <v>-1.1381657403779102E-2</v>
      </c>
      <c r="FE456" s="304">
        <f t="shared" si="1814"/>
        <v>4.1356821643924263E-2</v>
      </c>
      <c r="FF456" s="304">
        <f t="shared" si="1815"/>
        <v>2.0945979384027723E-2</v>
      </c>
      <c r="FG456" s="304">
        <f t="shared" si="1816"/>
        <v>-2.9923184507889677E-2</v>
      </c>
      <c r="FH456" s="304">
        <f t="shared" si="1817"/>
        <v>1.3003979223689495E-2</v>
      </c>
      <c r="FI456" s="304">
        <f t="shared" si="1818"/>
        <v>-1.1581012136663557E-2</v>
      </c>
      <c r="FJ456" s="304">
        <f t="shared" si="1819"/>
        <v>3.6826188171047915E-2</v>
      </c>
      <c r="FK456" s="304">
        <f t="shared" si="1820"/>
        <v>2.0171019325750661E-2</v>
      </c>
      <c r="FL456" s="304">
        <f t="shared" si="1821"/>
        <v>3.7008896006816699E-2</v>
      </c>
      <c r="FM456" s="304">
        <f t="shared" si="1822"/>
        <v>-8.6575806872998019E-3</v>
      </c>
      <c r="FN456" s="304">
        <f t="shared" si="1823"/>
        <v>6.0701533992641436E-2</v>
      </c>
      <c r="FO456" s="304">
        <f t="shared" si="1824"/>
        <v>1.8597559553889673E-2</v>
      </c>
      <c r="FP456" s="304">
        <f t="shared" si="1779"/>
        <v>-0.19018265306467469</v>
      </c>
      <c r="FQ456" s="304">
        <f t="shared" si="1825"/>
        <v>-3.9461499220716121E-3</v>
      </c>
      <c r="FR456" s="304">
        <f t="shared" si="1826"/>
        <v>-7.1947831319618946E-2</v>
      </c>
      <c r="FS456" s="304">
        <f t="shared" si="1827"/>
        <v>-1.6406205387577838E-2</v>
      </c>
      <c r="FT456" s="304">
        <f t="shared" si="1828"/>
        <v>5.1491889556672717E-3</v>
      </c>
      <c r="FV456" s="3"/>
      <c r="FW456" s="19">
        <f t="shared" si="1700"/>
        <v>1.001488797088818</v>
      </c>
      <c r="FX456" s="19">
        <f t="shared" si="1733"/>
        <v>0.70676910447518093</v>
      </c>
      <c r="FY456" s="19">
        <f t="shared" si="1701"/>
        <v>0.94287401187615072</v>
      </c>
      <c r="GA456" s="19">
        <f t="shared" si="1702"/>
        <v>0.98286156651955392</v>
      </c>
      <c r="GB456" s="19">
        <f t="shared" si="1734"/>
        <v>0.87353132534318811</v>
      </c>
      <c r="GC456" s="19">
        <f t="shared" si="1703"/>
        <v>0.94819465701407579</v>
      </c>
      <c r="GE456" s="19">
        <f t="shared" si="1704"/>
        <v>0.97915979022212007</v>
      </c>
      <c r="GF456" s="19">
        <f t="shared" si="1735"/>
        <v>0.76751126463002772</v>
      </c>
      <c r="GG456" s="19">
        <f t="shared" si="1705"/>
        <v>0.87065199082725453</v>
      </c>
      <c r="GI456" s="19" t="e">
        <f>#REF!</f>
        <v>#REF!</v>
      </c>
      <c r="GJ456" s="19" t="e">
        <f t="shared" si="1706"/>
        <v>#REF!</v>
      </c>
      <c r="GK456" s="304">
        <f t="shared" si="1707"/>
        <v>1.2971175934646006</v>
      </c>
      <c r="GM456" s="3"/>
      <c r="GN456" s="3"/>
      <c r="GO456" s="3"/>
    </row>
    <row r="457" spans="1:197" s="304" customFormat="1" x14ac:dyDescent="0.2">
      <c r="A457" s="316" t="s">
        <v>537</v>
      </c>
      <c r="B457" s="1">
        <f t="shared" si="1633"/>
        <v>2000</v>
      </c>
      <c r="C457" s="60">
        <f>Conversion_factors!$M62*C309+C390</f>
        <v>1705.7748403697851</v>
      </c>
      <c r="D457" s="60">
        <f>Conversion_factors!$M62*D309+D390</f>
        <v>511.53526294148526</v>
      </c>
      <c r="E457" s="60">
        <f>Conversion_factors!$M62*E309+E390</f>
        <v>113.26037673569074</v>
      </c>
      <c r="F457" s="60">
        <f>Conversion_factors!$M62*F309+F390</f>
        <v>4.2829220060061658E-2</v>
      </c>
      <c r="G457" s="60">
        <f>Conversion_factors!$M62*G309+G390</f>
        <v>4.2829220060061658E-2</v>
      </c>
      <c r="H457" s="60">
        <f>Conversion_factors!$M62*H309+H390</f>
        <v>4.2829220060061658E-2</v>
      </c>
      <c r="I457" s="60">
        <f>Conversion_factors!$M62*I309+I390</f>
        <v>655.78137338700049</v>
      </c>
      <c r="J457" s="60">
        <f>Conversion_factors!$M62*J309+J390</f>
        <v>3184.3136546663927</v>
      </c>
      <c r="K457" s="60">
        <f>Conversion_factors!$M62*K309+K390</f>
        <v>217.7274479364826</v>
      </c>
      <c r="L457" s="60">
        <f>Conversion_factors!$M62*L309+L390</f>
        <v>4054.9256309721386</v>
      </c>
      <c r="M457" s="60">
        <f>Conversion_factors!$M62*M309+M390</f>
        <v>5275.8946999286145</v>
      </c>
      <c r="N457" s="60">
        <f>Conversion_factors!$M62*N309+N390</f>
        <v>783.39519217646125</v>
      </c>
      <c r="O457" s="60">
        <f>Conversion_factors!$M62*O309+O390</f>
        <v>1320.9277108164531</v>
      </c>
      <c r="P457" s="60">
        <f>Conversion_factors!$M62*P309+P390</f>
        <v>3519.3922077656766</v>
      </c>
      <c r="Q457" s="60">
        <f>Conversion_factors!$M62*Q309+Q390</f>
        <v>777.77797876848547</v>
      </c>
      <c r="R457" s="60">
        <f>Conversion_factors!$M62*R309+R390</f>
        <v>416.609947647289</v>
      </c>
      <c r="S457" s="60">
        <f>Conversion_factors!$M62*S309+S390</f>
        <v>515.96926674348515</v>
      </c>
      <c r="T457" s="60">
        <f>Conversion_factors!$M62*T309+T390</f>
        <v>241.6549750911521</v>
      </c>
      <c r="U457" s="60">
        <f>Conversion_factors!$M62*U309+U390</f>
        <v>858.73868766147336</v>
      </c>
      <c r="V457" s="60">
        <f>Conversion_factors!$M62*V309+V390</f>
        <v>147.20959295174106</v>
      </c>
      <c r="W457" s="60">
        <f>Conversion_factors!$M62*W309+W390</f>
        <v>158.44515637430368</v>
      </c>
      <c r="X457" s="124">
        <f t="shared" si="1634"/>
        <v>24459.462490594287</v>
      </c>
      <c r="Z457" s="19">
        <f t="shared" si="1635"/>
        <v>1.9549121661023316</v>
      </c>
      <c r="AA457" s="19">
        <f t="shared" si="1636"/>
        <v>4.7067672183069842</v>
      </c>
      <c r="AB457" s="19">
        <f t="shared" si="1637"/>
        <v>1.32128504709664</v>
      </c>
      <c r="AC457" s="19">
        <f t="shared" si="1638"/>
        <v>4.9084651372825842E-5</v>
      </c>
      <c r="AD457" s="19">
        <f t="shared" si="1639"/>
        <v>3.9408264408824094E-4</v>
      </c>
      <c r="AE457" s="19">
        <f t="shared" si="1640"/>
        <v>4.9964170767532274E-4</v>
      </c>
      <c r="AF457" s="19">
        <f t="shared" si="1641"/>
        <v>6.123201779285659</v>
      </c>
      <c r="AG457" s="19">
        <f t="shared" si="1642"/>
        <v>14.664621633564941</v>
      </c>
      <c r="AH457" s="19">
        <f t="shared" si="1643"/>
        <v>1.8230683478485239</v>
      </c>
      <c r="AI457" s="19">
        <f t="shared" si="1644"/>
        <v>5.4490899237213668</v>
      </c>
      <c r="AJ457" s="19">
        <f t="shared" si="1645"/>
        <v>6.8452390467171647</v>
      </c>
      <c r="AK457" s="19">
        <f t="shared" si="1646"/>
        <v>3.0280001089328419</v>
      </c>
      <c r="AL457" s="19">
        <f t="shared" si="1647"/>
        <v>10.13108712389101</v>
      </c>
      <c r="AM457" s="19">
        <f t="shared" si="1648"/>
        <v>12.952882611182728</v>
      </c>
      <c r="AN457" s="19">
        <f t="shared" si="1649"/>
        <v>2.0466382345182423</v>
      </c>
      <c r="AO457" s="19">
        <f t="shared" si="1650"/>
        <v>1.092861303174961</v>
      </c>
      <c r="AP457" s="19">
        <f t="shared" si="1651"/>
        <v>1.8350113576467013</v>
      </c>
      <c r="AQ457" s="19">
        <f t="shared" si="1652"/>
        <v>1.4187456071615425</v>
      </c>
      <c r="AR457" s="19">
        <f t="shared" si="1653"/>
        <v>1.1657507865631183</v>
      </c>
      <c r="AS457" s="19">
        <f t="shared" si="1654"/>
        <v>1.5211900731640471</v>
      </c>
      <c r="AT457" s="19">
        <f t="shared" si="1655"/>
        <v>1.008654070062551</v>
      </c>
      <c r="AU457" s="19">
        <f t="shared" si="1656"/>
        <v>14.569827903394902</v>
      </c>
      <c r="AV457" s="19">
        <f t="shared" si="1657"/>
        <v>10.110804760653052</v>
      </c>
      <c r="AW457" s="19">
        <f t="shared" si="1658"/>
        <v>6.5882217534257164</v>
      </c>
      <c r="AX457" s="249">
        <f t="shared" si="1708"/>
        <v>0.98825052008301528</v>
      </c>
      <c r="AY457" s="249">
        <f t="shared" si="1709"/>
        <v>0.90551819913229104</v>
      </c>
      <c r="AZ457" s="249">
        <f t="shared" si="1710"/>
        <v>0.9991350080205702</v>
      </c>
      <c r="BA457" s="249">
        <f t="shared" si="1711"/>
        <v>0.77563865615245609</v>
      </c>
      <c r="BB457" s="249">
        <f t="shared" si="1712"/>
        <v>0.7799556600093247</v>
      </c>
      <c r="BC457" s="249">
        <f t="shared" si="1713"/>
        <v>0.98542952499536141</v>
      </c>
      <c r="BD457" s="249">
        <f t="shared" si="1714"/>
        <v>1.0866398664080459</v>
      </c>
      <c r="BE457" s="249">
        <f t="shared" si="1715"/>
        <v>1.0304385647662531</v>
      </c>
      <c r="BF457" s="249">
        <f t="shared" si="1716"/>
        <v>1.2665875508813782</v>
      </c>
      <c r="BG457" s="249">
        <f t="shared" si="1717"/>
        <v>1.2174563920849837</v>
      </c>
      <c r="BH457" s="249">
        <f t="shared" si="1718"/>
        <v>1.0313901807302841</v>
      </c>
      <c r="BI457" s="249">
        <f t="shared" si="1719"/>
        <v>0.89900694306714279</v>
      </c>
      <c r="BJ457" s="249">
        <f t="shared" si="1720"/>
        <v>0.82141983329314383</v>
      </c>
      <c r="BK457" s="249">
        <f t="shared" si="1721"/>
        <v>0.84027148449625033</v>
      </c>
      <c r="BL457" s="249">
        <f t="shared" si="1722"/>
        <v>0.97027609285973493</v>
      </c>
      <c r="BM457" s="249">
        <f t="shared" si="1723"/>
        <v>0.82252186594658183</v>
      </c>
      <c r="BN457" s="249">
        <f t="shared" si="1724"/>
        <v>0.20484975609252251</v>
      </c>
      <c r="BO457" s="249">
        <f t="shared" si="1725"/>
        <v>0.7003949795929183</v>
      </c>
      <c r="BP457" s="249">
        <f t="shared" si="1726"/>
        <v>0.86390189498858816</v>
      </c>
      <c r="BQ457" s="249">
        <f t="shared" si="1727"/>
        <v>1.0248760000291153</v>
      </c>
      <c r="BR457" s="249">
        <f t="shared" si="1728"/>
        <v>0.78311712874566008</v>
      </c>
      <c r="BS457" s="249">
        <f t="shared" si="1729"/>
        <v>0.73229357344055113</v>
      </c>
      <c r="BU457" s="3"/>
      <c r="BV457" s="9">
        <f t="shared" si="1660"/>
        <v>1.7862254208443542</v>
      </c>
      <c r="BW457" s="9">
        <f t="shared" si="1661"/>
        <v>0.73229357344055113</v>
      </c>
      <c r="BX457" s="9">
        <f t="shared" si="1662"/>
        <v>0.9326430192016204</v>
      </c>
      <c r="BY457" s="9">
        <f t="shared" si="1663"/>
        <v>0.82195926100208982</v>
      </c>
      <c r="BZ457" s="9">
        <f t="shared" si="1664"/>
        <v>0.95525794262707797</v>
      </c>
      <c r="CA457" s="9">
        <f t="shared" si="1665"/>
        <v>1.3080449247489863</v>
      </c>
      <c r="CB457" s="9">
        <f t="shared" si="1666"/>
        <v>1.3080413964004647</v>
      </c>
      <c r="CC457" s="9"/>
      <c r="CD457" s="9">
        <f t="shared" si="1667"/>
        <v>0.76659456684172178</v>
      </c>
      <c r="CE457" s="9">
        <f t="shared" si="1668"/>
        <v>0.7322955487503191</v>
      </c>
      <c r="CF457" s="304">
        <f>BY457/BEA_Output_Data!$AU37</f>
        <v>1.0594289248669908</v>
      </c>
      <c r="CG457" s="35"/>
      <c r="CH457" s="304">
        <f t="shared" si="1669"/>
        <v>2000</v>
      </c>
      <c r="CI457" s="19">
        <f t="shared" si="1670"/>
        <v>6.973885223461998E-2</v>
      </c>
      <c r="CJ457" s="19">
        <f t="shared" si="1762"/>
        <v>2.0913593793739031E-2</v>
      </c>
      <c r="CK457" s="19">
        <f t="shared" si="1763"/>
        <v>4.6305341656319807E-3</v>
      </c>
      <c r="CL457" s="19">
        <f t="shared" si="1764"/>
        <v>1.7510286694374961E-6</v>
      </c>
      <c r="CM457" s="19">
        <f t="shared" si="1765"/>
        <v>1.7510286694374961E-6</v>
      </c>
      <c r="CN457" s="19">
        <f t="shared" si="1766"/>
        <v>1.7510286694374961E-6</v>
      </c>
      <c r="CO457" s="19">
        <f t="shared" si="1767"/>
        <v>2.6810947854605412E-2</v>
      </c>
      <c r="CP457" s="19">
        <f t="shared" si="1768"/>
        <v>0.13018739295235526</v>
      </c>
      <c r="CQ457" s="19">
        <f t="shared" si="1769"/>
        <v>8.9015630666539856E-3</v>
      </c>
      <c r="CR457" s="19">
        <f t="shared" si="1770"/>
        <v>0.16578146934060514</v>
      </c>
      <c r="CS457" s="19">
        <f t="shared" si="1771"/>
        <v>0.21569953558699101</v>
      </c>
      <c r="CT457" s="19">
        <f t="shared" si="1772"/>
        <v>3.2028307755238294E-2</v>
      </c>
      <c r="CU457" s="19">
        <f t="shared" si="1773"/>
        <v>5.4004772644713941E-2</v>
      </c>
      <c r="CV457" s="19">
        <f t="shared" si="1774"/>
        <v>0.14388673541452654</v>
      </c>
      <c r="CW457" s="19">
        <f t="shared" si="1775"/>
        <v>3.1798653754863765E-2</v>
      </c>
      <c r="CX457" s="19">
        <f t="shared" si="1776"/>
        <v>1.7032669781991056E-2</v>
      </c>
      <c r="CY457" s="19">
        <f t="shared" si="1761"/>
        <v>2.1094873484725898E-2</v>
      </c>
      <c r="CZ457" s="19">
        <f t="shared" si="1629"/>
        <v>9.879815436830584E-3</v>
      </c>
      <c r="DA457" s="19">
        <f t="shared" si="1630"/>
        <v>3.510864917786706E-2</v>
      </c>
      <c r="DB457" s="19">
        <f t="shared" si="1631"/>
        <v>6.0185129991449917E-3</v>
      </c>
      <c r="DC457" s="19">
        <f t="shared" si="1632"/>
        <v>6.4778674688878643E-3</v>
      </c>
      <c r="DD457" s="19"/>
      <c r="DE457" s="19"/>
      <c r="DF457" s="19">
        <f t="shared" si="1730"/>
        <v>6.996685483638429E-2</v>
      </c>
      <c r="DG457" s="19">
        <f t="shared" si="1780"/>
        <v>2.2067161285033235E-2</v>
      </c>
      <c r="DH457" s="19">
        <f t="shared" si="1781"/>
        <v>4.7116578745662737E-3</v>
      </c>
      <c r="DI457" s="19">
        <f t="shared" si="1782"/>
        <v>1.7583915934950074E-6</v>
      </c>
      <c r="DJ457" s="19">
        <f t="shared" si="1783"/>
        <v>1.7583915934950074E-6</v>
      </c>
      <c r="DK457" s="19">
        <f t="shared" si="1784"/>
        <v>1.7583915934950074E-6</v>
      </c>
      <c r="DL457" s="19">
        <f t="shared" si="1785"/>
        <v>2.8168785858749847E-2</v>
      </c>
      <c r="DM457" s="19">
        <f t="shared" si="1786"/>
        <v>0.13227293589580683</v>
      </c>
      <c r="DN457" s="19">
        <f t="shared" si="1787"/>
        <v>8.9335510750724184E-3</v>
      </c>
      <c r="DO457" s="19">
        <f t="shared" si="1788"/>
        <v>0.16396397603879698</v>
      </c>
      <c r="DP457" s="19">
        <f t="shared" si="1789"/>
        <v>0.21278231395751843</v>
      </c>
      <c r="DQ457" s="19">
        <f t="shared" si="1790"/>
        <v>3.1630184346920609E-2</v>
      </c>
      <c r="DR457" s="19">
        <f t="shared" si="1791"/>
        <v>5.4582270547567147E-2</v>
      </c>
      <c r="DS457" s="19">
        <f t="shared" si="1792"/>
        <v>0.14259476005408864</v>
      </c>
      <c r="DT457" s="19">
        <f t="shared" si="1793"/>
        <v>3.2282674302384858E-2</v>
      </c>
      <c r="DU457" s="19">
        <f t="shared" si="1794"/>
        <v>1.7206929343624128E-2</v>
      </c>
      <c r="DV457" s="19">
        <f t="shared" si="1777"/>
        <v>2.045645193735535E-2</v>
      </c>
      <c r="DW457" s="19">
        <f t="shared" si="1688"/>
        <v>1.0017207579522087E-2</v>
      </c>
      <c r="DX457" s="19">
        <f t="shared" si="1689"/>
        <v>3.5510616418863654E-2</v>
      </c>
      <c r="DY457" s="19">
        <f t="shared" si="1690"/>
        <v>6.1789807673888197E-3</v>
      </c>
      <c r="DZ457" s="19">
        <f t="shared" si="1691"/>
        <v>6.5711765212121426E-3</v>
      </c>
      <c r="EA457" s="19">
        <f t="shared" si="1692"/>
        <v>0.99990376381563628</v>
      </c>
      <c r="EC457" s="19">
        <f t="shared" si="1731"/>
        <v>6.9973588827579286E-2</v>
      </c>
      <c r="ED457" s="19">
        <f t="shared" si="1795"/>
        <v>2.2069285148827594E-2</v>
      </c>
      <c r="EE457" s="19">
        <f t="shared" si="1796"/>
        <v>4.7121113501829119E-3</v>
      </c>
      <c r="EF457" s="19">
        <f t="shared" si="1797"/>
        <v>1.7585608306793234E-6</v>
      </c>
      <c r="EG457" s="19">
        <f t="shared" si="1798"/>
        <v>1.7585608306793234E-6</v>
      </c>
      <c r="EH457" s="19">
        <f t="shared" si="1799"/>
        <v>1.7585608306793234E-6</v>
      </c>
      <c r="EI457" s="19">
        <f t="shared" si="1800"/>
        <v>2.8171496976126642E-2</v>
      </c>
      <c r="EJ457" s="19">
        <f t="shared" si="1801"/>
        <v>0.13228566656360291</v>
      </c>
      <c r="EK457" s="19">
        <f t="shared" si="1802"/>
        <v>8.9344108886858838E-3</v>
      </c>
      <c r="EL457" s="19">
        <f t="shared" si="1803"/>
        <v>0.1639797568249067</v>
      </c>
      <c r="EM457" s="19">
        <f t="shared" si="1804"/>
        <v>0.21280279328636625</v>
      </c>
      <c r="EN457" s="19">
        <f t="shared" si="1805"/>
        <v>3.1633228608140961E-2</v>
      </c>
      <c r="EO457" s="19">
        <f t="shared" si="1806"/>
        <v>5.4587523842575619E-2</v>
      </c>
      <c r="EP457" s="19">
        <f t="shared" si="1807"/>
        <v>0.14260848415046118</v>
      </c>
      <c r="EQ457" s="19">
        <f t="shared" si="1808"/>
        <v>3.2285781362792414E-2</v>
      </c>
      <c r="ER457" s="19">
        <f t="shared" si="1809"/>
        <v>1.7208585432224421E-2</v>
      </c>
      <c r="ES457" s="19">
        <f t="shared" si="1778"/>
        <v>2.0458420777709103E-2</v>
      </c>
      <c r="ET457" s="19">
        <f t="shared" si="1694"/>
        <v>1.0018171690139846E-2</v>
      </c>
      <c r="EU457" s="19">
        <f t="shared" si="1695"/>
        <v>3.5514034154001999E-2</v>
      </c>
      <c r="EV457" s="19">
        <f t="shared" si="1696"/>
        <v>6.1795754661526699E-3</v>
      </c>
      <c r="EW457" s="19">
        <f t="shared" si="1697"/>
        <v>6.5718089670314967E-3</v>
      </c>
      <c r="EZ457" s="304">
        <f t="shared" si="1732"/>
        <v>-1.2086270718229047E-2</v>
      </c>
      <c r="FA457" s="304">
        <f t="shared" si="1810"/>
        <v>-7.7577491202056564E-2</v>
      </c>
      <c r="FB457" s="304">
        <f t="shared" si="1811"/>
        <v>-1.2451391681743564E-2</v>
      </c>
      <c r="FC457" s="304">
        <f t="shared" si="1812"/>
        <v>-1.3948063901790722E-2</v>
      </c>
      <c r="FD457" s="304">
        <f t="shared" si="1813"/>
        <v>2.0474609604857582E-2</v>
      </c>
      <c r="FE457" s="304">
        <f t="shared" si="1814"/>
        <v>1.3797517365953334E-2</v>
      </c>
      <c r="FF457" s="304">
        <f t="shared" si="1815"/>
        <v>-8.443883397996324E-2</v>
      </c>
      <c r="FG457" s="304">
        <f t="shared" si="1816"/>
        <v>5.8770650433234419E-3</v>
      </c>
      <c r="FH457" s="304">
        <f t="shared" si="1817"/>
        <v>-1.2458022323165362E-2</v>
      </c>
      <c r="FI457" s="304">
        <f t="shared" si="1818"/>
        <v>3.4978124437882764E-2</v>
      </c>
      <c r="FJ457" s="304">
        <f t="shared" si="1819"/>
        <v>3.7090162695987222E-2</v>
      </c>
      <c r="FK457" s="304">
        <f t="shared" si="1820"/>
        <v>1.9519661637749715E-2</v>
      </c>
      <c r="FL457" s="304">
        <f t="shared" si="1821"/>
        <v>-1.9604823310946172E-2</v>
      </c>
      <c r="FM457" s="304">
        <f t="shared" si="1822"/>
        <v>7.5316166466851478E-2</v>
      </c>
      <c r="FN457" s="304">
        <f t="shared" si="1823"/>
        <v>-5.7022918091015604E-2</v>
      </c>
      <c r="FO457" s="304">
        <f t="shared" si="1824"/>
        <v>-7.0062763096790395E-2</v>
      </c>
      <c r="FP457" s="304">
        <f t="shared" si="1779"/>
        <v>-0.15841472100060716</v>
      </c>
      <c r="FQ457" s="304">
        <f t="shared" si="1825"/>
        <v>-7.6022395394860096E-2</v>
      </c>
      <c r="FR457" s="304">
        <f t="shared" si="1826"/>
        <v>5.4951040055067166E-2</v>
      </c>
      <c r="FS457" s="304">
        <f t="shared" si="1827"/>
        <v>-9.8472344609481482E-2</v>
      </c>
      <c r="FT457" s="304">
        <f t="shared" si="1828"/>
        <v>-0.12669358375667569</v>
      </c>
      <c r="FV457" s="3"/>
      <c r="FW457" s="19">
        <f t="shared" si="1700"/>
        <v>1.0131342370188838</v>
      </c>
      <c r="FX457" s="19">
        <f t="shared" si="1733"/>
        <v>0.71605197741098225</v>
      </c>
      <c r="FY457" s="19">
        <f t="shared" si="1701"/>
        <v>0.95525794262707797</v>
      </c>
      <c r="GA457" s="19">
        <f t="shared" si="1702"/>
        <v>0.98359868651714577</v>
      </c>
      <c r="GB457" s="19">
        <f t="shared" si="1734"/>
        <v>0.85920426423914131</v>
      </c>
      <c r="GC457" s="19">
        <f t="shared" si="1703"/>
        <v>0.9326430192016204</v>
      </c>
      <c r="GE457" s="19">
        <f t="shared" si="1704"/>
        <v>0.94407325735406733</v>
      </c>
      <c r="GF457" s="19">
        <f t="shared" si="1735"/>
        <v>0.72458685965520986</v>
      </c>
      <c r="GG457" s="19">
        <f t="shared" si="1705"/>
        <v>0.82195926100208982</v>
      </c>
      <c r="GI457" s="19" t="e">
        <f>#REF!</f>
        <v>#REF!</v>
      </c>
      <c r="GJ457" s="19" t="e">
        <f t="shared" si="1706"/>
        <v>#REF!</v>
      </c>
      <c r="GK457" s="304">
        <f t="shared" si="1707"/>
        <v>1.3080413964004647</v>
      </c>
      <c r="GM457" s="3"/>
      <c r="GN457" s="3"/>
      <c r="GO457" s="3"/>
    </row>
    <row r="458" spans="1:197" s="304" customFormat="1" x14ac:dyDescent="0.2">
      <c r="A458" s="316" t="s">
        <v>537</v>
      </c>
      <c r="B458" s="1">
        <f t="shared" si="1633"/>
        <v>2001</v>
      </c>
      <c r="C458" s="60">
        <f>Conversion_factors!$M63*C310+C391</f>
        <v>1856.5218726086471</v>
      </c>
      <c r="D458" s="60">
        <f>Conversion_factors!$M63*D310+D391</f>
        <v>492.68624993244651</v>
      </c>
      <c r="E458" s="60">
        <f>Conversion_factors!$M63*E310+E391</f>
        <v>105.44162871128916</v>
      </c>
      <c r="F458" s="60">
        <f>Conversion_factors!$M63*F310+F391</f>
        <v>4.2829220060061658E-2</v>
      </c>
      <c r="G458" s="60">
        <f>Conversion_factors!$M63*G310+G391</f>
        <v>4.2829220060061658E-2</v>
      </c>
      <c r="H458" s="60">
        <f>Conversion_factors!$M63*H310+H391</f>
        <v>4.2829220060061658E-2</v>
      </c>
      <c r="I458" s="60">
        <f>Conversion_factors!$M63*I310+I391</f>
        <v>580.02108045443651</v>
      </c>
      <c r="J458" s="60">
        <f>Conversion_factors!$M63*J310+J391</f>
        <v>3109.8871617079917</v>
      </c>
      <c r="K458" s="60">
        <f>Conversion_factors!$M63*K310+K391</f>
        <v>214.8743109603457</v>
      </c>
      <c r="L458" s="60">
        <f>Conversion_factors!$M63*L310+L391</f>
        <v>3959.6388299105606</v>
      </c>
      <c r="M458" s="60">
        <f>Conversion_factors!$M63*M310+M391</f>
        <v>4970.277031105712</v>
      </c>
      <c r="N458" s="60">
        <f>Conversion_factors!$M63*N310+N391</f>
        <v>789.0522357175621</v>
      </c>
      <c r="O458" s="60">
        <f>Conversion_factors!$M63*O310+O391</f>
        <v>1305.239133376894</v>
      </c>
      <c r="P458" s="60">
        <f>Conversion_factors!$M63*P310+P391</f>
        <v>3275.7396355688634</v>
      </c>
      <c r="Q458" s="60">
        <f>Conversion_factors!$M63*Q310+Q391</f>
        <v>751.75941328173542</v>
      </c>
      <c r="R458" s="60">
        <f>Conversion_factors!$M63*R310+R391</f>
        <v>404.84194899310484</v>
      </c>
      <c r="S458" s="60">
        <f>Conversion_factors!$M63*S310+S391</f>
        <v>488.63397681160546</v>
      </c>
      <c r="T458" s="60">
        <f>Conversion_factors!$M63*T310+T391</f>
        <v>231.06627660550691</v>
      </c>
      <c r="U458" s="60">
        <f>Conversion_factors!$M63*U310+U391</f>
        <v>879.0597471618571</v>
      </c>
      <c r="V458" s="60">
        <f>Conversion_factors!$M63*V310+V391</f>
        <v>134.04554269311379</v>
      </c>
      <c r="W458" s="60">
        <f>Conversion_factors!$M63*W310+W391</f>
        <v>155.90020668740229</v>
      </c>
      <c r="X458" s="124">
        <f t="shared" si="1634"/>
        <v>23704.814769949255</v>
      </c>
      <c r="Z458" s="19">
        <f t="shared" si="1635"/>
        <v>2.141153333243528</v>
      </c>
      <c r="AA458" s="19">
        <f t="shared" si="1636"/>
        <v>5.0386503125946591</v>
      </c>
      <c r="AB458" s="19">
        <f t="shared" si="1637"/>
        <v>1.5793038732583673</v>
      </c>
      <c r="AC458" s="19">
        <f t="shared" si="1638"/>
        <v>4.9395554474651052E-5</v>
      </c>
      <c r="AD458" s="19">
        <f t="shared" si="1639"/>
        <v>4.3800991619596496E-4</v>
      </c>
      <c r="AE458" s="19">
        <f t="shared" si="1640"/>
        <v>6.4149571621941761E-4</v>
      </c>
      <c r="AF458" s="19">
        <f t="shared" si="1641"/>
        <v>5.7613242395927005</v>
      </c>
      <c r="AG458" s="19">
        <f t="shared" si="1642"/>
        <v>15.079267483656388</v>
      </c>
      <c r="AH458" s="19">
        <f t="shared" si="1643"/>
        <v>1.8417870025146788</v>
      </c>
      <c r="AI458" s="19">
        <f t="shared" si="1644"/>
        <v>5.2770079410658015</v>
      </c>
      <c r="AJ458" s="19">
        <f t="shared" si="1645"/>
        <v>6.6035855284536042</v>
      </c>
      <c r="AK458" s="19">
        <f t="shared" si="1646"/>
        <v>3.2362972529911356</v>
      </c>
      <c r="AL458" s="19">
        <f t="shared" si="1647"/>
        <v>10.418898578572328</v>
      </c>
      <c r="AM458" s="19">
        <f t="shared" si="1648"/>
        <v>13.165893246732931</v>
      </c>
      <c r="AN458" s="19">
        <f t="shared" si="1649"/>
        <v>2.1198367367045594</v>
      </c>
      <c r="AO458" s="19">
        <f t="shared" si="1650"/>
        <v>1.1912011451025413</v>
      </c>
      <c r="AP458" s="19">
        <f t="shared" si="1651"/>
        <v>1.8353254291073851</v>
      </c>
      <c r="AQ458" s="19">
        <f t="shared" si="1652"/>
        <v>1.5329228269122517</v>
      </c>
      <c r="AR458" s="19">
        <f t="shared" si="1653"/>
        <v>1.2050667013476213</v>
      </c>
      <c r="AS458" s="19">
        <f t="shared" si="1654"/>
        <v>1.4572123744554282</v>
      </c>
      <c r="AT458" s="19">
        <f t="shared" si="1655"/>
        <v>1.0862758505090382</v>
      </c>
      <c r="AU458" s="19">
        <f t="shared" si="1656"/>
        <v>14.746802068827151</v>
      </c>
      <c r="AV458" s="19">
        <f t="shared" si="1657"/>
        <v>10.348974932880843</v>
      </c>
      <c r="AW458" s="19">
        <f t="shared" si="1658"/>
        <v>6.7810232660525864</v>
      </c>
      <c r="AX458" s="249">
        <f t="shared" si="1708"/>
        <v>1.0823994713656278</v>
      </c>
      <c r="AY458" s="249">
        <f t="shared" si="1709"/>
        <v>0.96936800685019353</v>
      </c>
      <c r="AZ458" s="249">
        <f t="shared" si="1710"/>
        <v>1.1942447933867404</v>
      </c>
      <c r="BA458" s="249">
        <f t="shared" si="1711"/>
        <v>0.78055156593889163</v>
      </c>
      <c r="BB458" s="249">
        <f t="shared" si="1712"/>
        <v>0.86689510030986605</v>
      </c>
      <c r="BC458" s="249">
        <f t="shared" si="1713"/>
        <v>1.2652042637950531</v>
      </c>
      <c r="BD458" s="249">
        <f t="shared" si="1714"/>
        <v>1.0224201043354813</v>
      </c>
      <c r="BE458" s="249">
        <f t="shared" si="1715"/>
        <v>1.0595744733038841</v>
      </c>
      <c r="BF458" s="249">
        <f t="shared" si="1716"/>
        <v>1.279592447267945</v>
      </c>
      <c r="BG458" s="249">
        <f t="shared" si="1717"/>
        <v>1.1790091811416195</v>
      </c>
      <c r="BH458" s="249">
        <f t="shared" si="1718"/>
        <v>0.99497960921116491</v>
      </c>
      <c r="BI458" s="249">
        <f t="shared" si="1719"/>
        <v>0.96084993249671025</v>
      </c>
      <c r="BJ458" s="249">
        <f t="shared" si="1720"/>
        <v>0.84475533857832452</v>
      </c>
      <c r="BK458" s="249">
        <f t="shared" si="1721"/>
        <v>0.85408978026253268</v>
      </c>
      <c r="BL458" s="249">
        <f t="shared" si="1722"/>
        <v>1.0049782475965452</v>
      </c>
      <c r="BM458" s="249">
        <f t="shared" si="1723"/>
        <v>0.89653553085005555</v>
      </c>
      <c r="BN458" s="249">
        <f t="shared" si="1724"/>
        <v>0.20488481716277071</v>
      </c>
      <c r="BO458" s="249">
        <f t="shared" si="1725"/>
        <v>0.75676107587797881</v>
      </c>
      <c r="BP458" s="249">
        <f t="shared" si="1726"/>
        <v>0.89303770486925593</v>
      </c>
      <c r="BQ458" s="249">
        <f t="shared" si="1727"/>
        <v>0.98177211110669116</v>
      </c>
      <c r="BR458" s="249">
        <f t="shared" si="1728"/>
        <v>0.8433825335415871</v>
      </c>
      <c r="BS458" s="249">
        <f t="shared" si="1729"/>
        <v>0.741188465327424</v>
      </c>
      <c r="BU458" s="3"/>
      <c r="BV458" s="9">
        <f t="shared" si="1660"/>
        <v>1.710340161161346</v>
      </c>
      <c r="BW458" s="9">
        <f t="shared" si="1661"/>
        <v>0.741188465327424</v>
      </c>
      <c r="BX458" s="9">
        <f t="shared" si="1662"/>
        <v>0.909856694114348</v>
      </c>
      <c r="BY458" s="9">
        <f t="shared" si="1663"/>
        <v>0.84519578619282398</v>
      </c>
      <c r="BZ458" s="9">
        <f t="shared" si="1664"/>
        <v>0.96382810792741003</v>
      </c>
      <c r="CA458" s="9">
        <f t="shared" si="1665"/>
        <v>1.2676880572840801</v>
      </c>
      <c r="CB458" s="9">
        <f t="shared" si="1666"/>
        <v>1.2676843992390372</v>
      </c>
      <c r="CC458" s="9"/>
      <c r="CD458" s="9">
        <f t="shared" si="1667"/>
        <v>0.76900704390478014</v>
      </c>
      <c r="CE458" s="9">
        <f t="shared" si="1668"/>
        <v>0.74119060410959503</v>
      </c>
      <c r="CF458" s="304">
        <f>BY458/BEA_Output_Data!$AU38</f>
        <v>1.0781945786788503</v>
      </c>
      <c r="CG458" s="35"/>
      <c r="CH458" s="304">
        <f t="shared" si="1669"/>
        <v>2001</v>
      </c>
      <c r="CI458" s="19">
        <f t="shared" si="1670"/>
        <v>7.8318345476471374E-2</v>
      </c>
      <c r="CJ458" s="19">
        <f t="shared" si="1762"/>
        <v>2.0784226947726588E-2</v>
      </c>
      <c r="CK458" s="19">
        <f t="shared" si="1763"/>
        <v>4.4481102145104371E-3</v>
      </c>
      <c r="CL458" s="19">
        <f t="shared" si="1764"/>
        <v>1.8067730322177641E-6</v>
      </c>
      <c r="CM458" s="19">
        <f t="shared" si="1765"/>
        <v>1.8067730322177641E-6</v>
      </c>
      <c r="CN458" s="19">
        <f t="shared" si="1766"/>
        <v>1.8067730322177641E-6</v>
      </c>
      <c r="CO458" s="19">
        <f t="shared" si="1767"/>
        <v>2.44684924174026E-2</v>
      </c>
      <c r="CP458" s="19">
        <f t="shared" si="1768"/>
        <v>0.1311922152477823</v>
      </c>
      <c r="CQ458" s="19">
        <f t="shared" si="1769"/>
        <v>9.0645851083697663E-3</v>
      </c>
      <c r="CR458" s="19">
        <f t="shared" si="1770"/>
        <v>0.16703943347957395</v>
      </c>
      <c r="CS458" s="19">
        <f t="shared" si="1771"/>
        <v>0.20967373419034532</v>
      </c>
      <c r="CT458" s="19">
        <f t="shared" si="1772"/>
        <v>3.3286580948856379E-2</v>
      </c>
      <c r="CU458" s="19">
        <f t="shared" si="1773"/>
        <v>5.5062195003166781E-2</v>
      </c>
      <c r="CV458" s="19">
        <f t="shared" si="1774"/>
        <v>0.13818878853765773</v>
      </c>
      <c r="CW458" s="19">
        <f t="shared" si="1775"/>
        <v>3.1713363743923688E-2</v>
      </c>
      <c r="CX458" s="19">
        <f t="shared" si="1776"/>
        <v>1.7078469202228299E-2</v>
      </c>
      <c r="CY458" s="19">
        <f t="shared" si="1761"/>
        <v>2.0613279688270328E-2</v>
      </c>
      <c r="CZ458" s="19">
        <f t="shared" si="1629"/>
        <v>9.7476516415741458E-3</v>
      </c>
      <c r="DA458" s="19">
        <f t="shared" si="1630"/>
        <v>3.7083594860072344E-2</v>
      </c>
      <c r="DB458" s="19">
        <f t="shared" si="1631"/>
        <v>5.65478127519664E-3</v>
      </c>
      <c r="DC458" s="19">
        <f t="shared" si="1632"/>
        <v>6.5767316977746642E-3</v>
      </c>
      <c r="DD458" s="19"/>
      <c r="DE458" s="19"/>
      <c r="DF458" s="19">
        <f t="shared" si="1730"/>
        <v>7.394566499354896E-2</v>
      </c>
      <c r="DG458" s="19">
        <f t="shared" si="1780"/>
        <v>2.0848843477453662E-2</v>
      </c>
      <c r="DH458" s="19">
        <f t="shared" si="1781"/>
        <v>4.5387111942666964E-3</v>
      </c>
      <c r="DI458" s="19">
        <f t="shared" si="1782"/>
        <v>1.7787552722889864E-6</v>
      </c>
      <c r="DJ458" s="19">
        <f t="shared" si="1783"/>
        <v>1.7787552722889864E-6</v>
      </c>
      <c r="DK458" s="19">
        <f t="shared" si="1784"/>
        <v>1.7787552722889864E-6</v>
      </c>
      <c r="DL458" s="19">
        <f t="shared" si="1785"/>
        <v>2.5621876226650658E-2</v>
      </c>
      <c r="DM458" s="19">
        <f t="shared" si="1786"/>
        <v>0.13068916029071295</v>
      </c>
      <c r="DN458" s="19">
        <f t="shared" si="1787"/>
        <v>8.9828275426453736E-3</v>
      </c>
      <c r="DO458" s="19">
        <f t="shared" si="1788"/>
        <v>0.16640965895194784</v>
      </c>
      <c r="DP458" s="19">
        <f t="shared" si="1789"/>
        <v>0.21267240729597756</v>
      </c>
      <c r="DQ458" s="19">
        <f t="shared" si="1790"/>
        <v>3.2653403904857131E-2</v>
      </c>
      <c r="DR458" s="19">
        <f t="shared" si="1791"/>
        <v>5.4531775133556934E-2</v>
      </c>
      <c r="DS458" s="19">
        <f t="shared" si="1792"/>
        <v>0.14101857672879223</v>
      </c>
      <c r="DT458" s="19">
        <f t="shared" si="1793"/>
        <v>3.1755989660120734E-2</v>
      </c>
      <c r="DU458" s="19">
        <f t="shared" si="1794"/>
        <v>1.7055559243317357E-2</v>
      </c>
      <c r="DV458" s="19">
        <f t="shared" si="1777"/>
        <v>2.0853149746005144E-2</v>
      </c>
      <c r="DW458" s="19">
        <f t="shared" si="1688"/>
        <v>9.8135852140694736E-3</v>
      </c>
      <c r="DX458" s="19">
        <f t="shared" si="1689"/>
        <v>3.6087115536314301E-2</v>
      </c>
      <c r="DY458" s="19">
        <f t="shared" si="1690"/>
        <v>5.8347577099740538E-3</v>
      </c>
      <c r="DZ458" s="19">
        <f t="shared" si="1691"/>
        <v>6.5271747960804751E-3</v>
      </c>
      <c r="EA458" s="19">
        <f t="shared" si="1692"/>
        <v>0.99984557391210849</v>
      </c>
      <c r="EC458" s="19">
        <f t="shared" si="1731"/>
        <v>7.3957085896995886E-2</v>
      </c>
      <c r="ED458" s="19">
        <f t="shared" si="1795"/>
        <v>2.0852063580056795E-2</v>
      </c>
      <c r="EE458" s="19">
        <f t="shared" si="1796"/>
        <v>4.5394121979337506E-3</v>
      </c>
      <c r="EF458" s="19">
        <f t="shared" si="1797"/>
        <v>1.779030000932272E-6</v>
      </c>
      <c r="EG458" s="19">
        <f t="shared" si="1798"/>
        <v>1.779030000932272E-6</v>
      </c>
      <c r="EH458" s="19">
        <f t="shared" si="1799"/>
        <v>1.779030000932272E-6</v>
      </c>
      <c r="EI458" s="19">
        <f t="shared" si="1800"/>
        <v>2.5625833523870708E-2</v>
      </c>
      <c r="EJ458" s="19">
        <f t="shared" si="1801"/>
        <v>0.13070934522354669</v>
      </c>
      <c r="EK458" s="19">
        <f t="shared" si="1802"/>
        <v>8.9842149398113059E-3</v>
      </c>
      <c r="EL458" s="19">
        <f t="shared" si="1803"/>
        <v>0.16643536091362054</v>
      </c>
      <c r="EM458" s="19">
        <f t="shared" si="1804"/>
        <v>0.21270525453630956</v>
      </c>
      <c r="EN458" s="19">
        <f t="shared" si="1805"/>
        <v>3.2658447221098098E-2</v>
      </c>
      <c r="EO458" s="19">
        <f t="shared" si="1806"/>
        <v>5.4540197562899399E-2</v>
      </c>
      <c r="EP458" s="19">
        <f t="shared" si="1807"/>
        <v>0.14104035703936463</v>
      </c>
      <c r="EQ458" s="19">
        <f t="shared" si="1808"/>
        <v>3.1760894370786351E-2</v>
      </c>
      <c r="ER458" s="19">
        <f t="shared" si="1809"/>
        <v>1.7058193473401952E-2</v>
      </c>
      <c r="ES458" s="19">
        <f t="shared" si="1778"/>
        <v>2.0856370513711194E-2</v>
      </c>
      <c r="ET458" s="19">
        <f t="shared" si="1694"/>
        <v>9.8151009217070737E-3</v>
      </c>
      <c r="EU458" s="19">
        <f t="shared" si="1695"/>
        <v>3.6092689189107262E-2</v>
      </c>
      <c r="EV458" s="19">
        <f t="shared" si="1696"/>
        <v>5.8356588879463888E-3</v>
      </c>
      <c r="EW458" s="19">
        <f t="shared" si="1697"/>
        <v>6.5281829178295159E-3</v>
      </c>
      <c r="EZ458" s="304">
        <f t="shared" si="1732"/>
        <v>9.0999360022196774E-2</v>
      </c>
      <c r="FA458" s="304">
        <f t="shared" si="1810"/>
        <v>6.8136944267910282E-2</v>
      </c>
      <c r="FB458" s="304">
        <f t="shared" si="1811"/>
        <v>0.17837937984451593</v>
      </c>
      <c r="FC458" s="304">
        <f t="shared" si="1812"/>
        <v>6.3140431531492954E-3</v>
      </c>
      <c r="FD458" s="304">
        <f t="shared" si="1813"/>
        <v>0.10568090596574682</v>
      </c>
      <c r="FE458" s="304">
        <f t="shared" si="1814"/>
        <v>0.24991124937388831</v>
      </c>
      <c r="FF458" s="304">
        <f t="shared" si="1815"/>
        <v>-6.091777527898333E-2</v>
      </c>
      <c r="FG458" s="304">
        <f t="shared" si="1816"/>
        <v>2.7882884592438945E-2</v>
      </c>
      <c r="FH458" s="304">
        <f t="shared" si="1817"/>
        <v>1.0215310376340332E-2</v>
      </c>
      <c r="FI458" s="304">
        <f t="shared" si="1818"/>
        <v>-3.2089348991056546E-2</v>
      </c>
      <c r="FJ458" s="304">
        <f t="shared" si="1819"/>
        <v>-3.5940617546734707E-2</v>
      </c>
      <c r="FK458" s="304">
        <f t="shared" si="1820"/>
        <v>6.6527481582643239E-2</v>
      </c>
      <c r="FL458" s="304">
        <f t="shared" si="1821"/>
        <v>2.8012698338922892E-2</v>
      </c>
      <c r="FM458" s="304">
        <f t="shared" si="1822"/>
        <v>1.631128192622051E-2</v>
      </c>
      <c r="FN458" s="304">
        <f t="shared" si="1823"/>
        <v>3.5140513264757124E-2</v>
      </c>
      <c r="FO458" s="304">
        <f t="shared" si="1824"/>
        <v>8.6162858086216432E-2</v>
      </c>
      <c r="FP458" s="304">
        <f t="shared" si="1779"/>
        <v>1.7114040465379796E-4</v>
      </c>
      <c r="FQ458" s="304">
        <f t="shared" si="1825"/>
        <v>7.7403151435174233E-2</v>
      </c>
      <c r="FR458" s="304">
        <f t="shared" si="1826"/>
        <v>3.3169587792938951E-2</v>
      </c>
      <c r="FS458" s="304">
        <f t="shared" si="1827"/>
        <v>-4.2967693332855092E-2</v>
      </c>
      <c r="FT458" s="304">
        <f t="shared" si="1828"/>
        <v>7.4138357002760474E-2</v>
      </c>
      <c r="FV458" s="3"/>
      <c r="FW458" s="19">
        <f t="shared" si="1700"/>
        <v>1.0089715718843049</v>
      </c>
      <c r="FX458" s="19">
        <f t="shared" si="1733"/>
        <v>0.72247608919922357</v>
      </c>
      <c r="FY458" s="19">
        <f t="shared" si="1701"/>
        <v>0.96382810792741003</v>
      </c>
      <c r="GA458" s="19">
        <f t="shared" si="1702"/>
        <v>0.97556800981925706</v>
      </c>
      <c r="GB458" s="19">
        <f t="shared" si="1734"/>
        <v>0.83821219409199821</v>
      </c>
      <c r="GC458" s="19">
        <f t="shared" si="1703"/>
        <v>0.909856694114348</v>
      </c>
      <c r="GE458" s="19">
        <f t="shared" si="1704"/>
        <v>1.0282696798894941</v>
      </c>
      <c r="GF458" s="19">
        <f t="shared" si="1735"/>
        <v>0.74507069822979644</v>
      </c>
      <c r="GG458" s="19">
        <f t="shared" si="1705"/>
        <v>0.84519578619282398</v>
      </c>
      <c r="GI458" s="19" t="e">
        <f>#REF!</f>
        <v>#REF!</v>
      </c>
      <c r="GJ458" s="19" t="e">
        <f t="shared" si="1706"/>
        <v>#REF!</v>
      </c>
      <c r="GK458" s="304">
        <f t="shared" si="1707"/>
        <v>1.2676843992390372</v>
      </c>
      <c r="GM458" s="3"/>
      <c r="GN458" s="3"/>
      <c r="GO458" s="3"/>
    </row>
    <row r="459" spans="1:197" s="304" customFormat="1" x14ac:dyDescent="0.2">
      <c r="A459" s="316" t="s">
        <v>537</v>
      </c>
      <c r="B459" s="1">
        <f t="shared" si="1633"/>
        <v>2002</v>
      </c>
      <c r="C459" s="60">
        <f>Conversion_factors!$M64*C311+C392</f>
        <v>1809.8146199814282</v>
      </c>
      <c r="D459" s="60">
        <f>Conversion_factors!$M64*D311+D392</f>
        <v>480.26702831247655</v>
      </c>
      <c r="E459" s="60">
        <f>Conversion_factors!$M64*E311+E392</f>
        <v>65.491062132870326</v>
      </c>
      <c r="F459" s="60">
        <f>Conversion_factors!$M64*F311+F392</f>
        <v>4.2829220060061658E-2</v>
      </c>
      <c r="G459" s="60">
        <f>Conversion_factors!$M64*G311+G392</f>
        <v>4.2829220060061658E-2</v>
      </c>
      <c r="H459" s="60">
        <f>Conversion_factors!$M64*H311+H392</f>
        <v>4.2829220060061658E-2</v>
      </c>
      <c r="I459" s="60">
        <f>Conversion_factors!$M64*I311+I392</f>
        <v>548.82760983499725</v>
      </c>
      <c r="J459" s="60">
        <f>Conversion_factors!$M64*J311+J392</f>
        <v>2937.6821336485928</v>
      </c>
      <c r="K459" s="60">
        <f>Conversion_factors!$M64*K311+K392</f>
        <v>212.83124192632181</v>
      </c>
      <c r="L459" s="60">
        <f>Conversion_factors!$M64*L311+L392</f>
        <v>3513.0101854079558</v>
      </c>
      <c r="M459" s="60">
        <f>Conversion_factors!$M64*M311+M392</f>
        <v>4907.6325179781979</v>
      </c>
      <c r="N459" s="60">
        <f>Conversion_factors!$M64*N311+N392</f>
        <v>772.24253642749397</v>
      </c>
      <c r="O459" s="60">
        <f>Conversion_factors!$M64*O311+O392</f>
        <v>1367.6481594749894</v>
      </c>
      <c r="P459" s="60">
        <f>Conversion_factors!$M64*P311+P392</f>
        <v>3108.5312147368272</v>
      </c>
      <c r="Q459" s="60">
        <f>Conversion_factors!$M64*Q311+Q392</f>
        <v>684.01969457501878</v>
      </c>
      <c r="R459" s="60">
        <f>Conversion_factors!$M64*R311+R392</f>
        <v>362.2611885626925</v>
      </c>
      <c r="S459" s="60">
        <f>Conversion_factors!$M64*S311+S392</f>
        <v>433.9349389408228</v>
      </c>
      <c r="T459" s="60">
        <f>Conversion_factors!$M64*T311+T392</f>
        <v>209.98404092319612</v>
      </c>
      <c r="U459" s="60">
        <f>Conversion_factors!$M64*U311+U392</f>
        <v>848.5804545368768</v>
      </c>
      <c r="V459" s="60">
        <f>Conversion_factors!$M64*V311+V392</f>
        <v>127.64428128806405</v>
      </c>
      <c r="W459" s="60">
        <f>Conversion_factors!$M64*W311+W392</f>
        <v>151.39666276258708</v>
      </c>
      <c r="X459" s="124">
        <f t="shared" si="1634"/>
        <v>22541.928059111589</v>
      </c>
      <c r="Z459" s="19">
        <f t="shared" si="1635"/>
        <v>2.1137786788350326</v>
      </c>
      <c r="AA459" s="19">
        <f t="shared" si="1636"/>
        <v>4.9402450439191377</v>
      </c>
      <c r="AB459" s="19">
        <f t="shared" si="1637"/>
        <v>1.1280694483380074</v>
      </c>
      <c r="AC459" s="19">
        <f t="shared" si="1638"/>
        <v>5.0022522303981061E-5</v>
      </c>
      <c r="AD459" s="19">
        <f t="shared" si="1639"/>
        <v>4.405608331683698E-4</v>
      </c>
      <c r="AE459" s="19">
        <f t="shared" si="1640"/>
        <v>7.3772409657793048E-4</v>
      </c>
      <c r="AF459" s="19">
        <f t="shared" si="1641"/>
        <v>5.2922183799747975</v>
      </c>
      <c r="AG459" s="19">
        <f t="shared" si="1642"/>
        <v>14.157904276998339</v>
      </c>
      <c r="AH459" s="19">
        <f t="shared" si="1643"/>
        <v>1.8496881837122789</v>
      </c>
      <c r="AI459" s="19">
        <f t="shared" si="1644"/>
        <v>4.5258406636022439</v>
      </c>
      <c r="AJ459" s="19">
        <f t="shared" si="1645"/>
        <v>6.1684548539740742</v>
      </c>
      <c r="AK459" s="19">
        <f t="shared" si="1646"/>
        <v>3.1056706673576713</v>
      </c>
      <c r="AL459" s="19">
        <f t="shared" si="1647"/>
        <v>10.923238743214593</v>
      </c>
      <c r="AM459" s="19">
        <f t="shared" si="1648"/>
        <v>12.249436260169833</v>
      </c>
      <c r="AN459" s="19">
        <f t="shared" si="1649"/>
        <v>1.9795597601926966</v>
      </c>
      <c r="AO459" s="19">
        <f t="shared" si="1650"/>
        <v>1.1482775042005167</v>
      </c>
      <c r="AP459" s="19">
        <f t="shared" si="1651"/>
        <v>1.8338094854904166</v>
      </c>
      <c r="AQ459" s="19">
        <f t="shared" si="1652"/>
        <v>1.5141437519666834</v>
      </c>
      <c r="AR459" s="19">
        <f t="shared" si="1653"/>
        <v>1.1315203893153802</v>
      </c>
      <c r="AS459" s="19">
        <f t="shared" si="1654"/>
        <v>1.3535984439686561</v>
      </c>
      <c r="AT459" s="19">
        <f t="shared" si="1655"/>
        <v>0.99540386802739389</v>
      </c>
      <c r="AU459" s="19">
        <f t="shared" si="1656"/>
        <v>13.901543489657119</v>
      </c>
      <c r="AV459" s="19">
        <f t="shared" si="1657"/>
        <v>10.031332838011146</v>
      </c>
      <c r="AW459" s="19">
        <f t="shared" si="1658"/>
        <v>6.6147714076791093</v>
      </c>
      <c r="AX459" s="249">
        <f t="shared" si="1708"/>
        <v>1.0685609895527972</v>
      </c>
      <c r="AY459" s="249">
        <f t="shared" si="1709"/>
        <v>0.95043616732143965</v>
      </c>
      <c r="AZ459" s="249">
        <f t="shared" si="1710"/>
        <v>0.85302840578541606</v>
      </c>
      <c r="BA459" s="249">
        <f t="shared" si="1711"/>
        <v>0.79045894983571563</v>
      </c>
      <c r="BB459" s="249">
        <f t="shared" si="1712"/>
        <v>0.87194379291454593</v>
      </c>
      <c r="BC459" s="249">
        <f t="shared" si="1713"/>
        <v>1.4549928376692389</v>
      </c>
      <c r="BD459" s="249">
        <f t="shared" si="1714"/>
        <v>0.93917131603801363</v>
      </c>
      <c r="BE459" s="249">
        <f t="shared" si="1715"/>
        <v>0.99483307021687151</v>
      </c>
      <c r="BF459" s="249">
        <f t="shared" si="1716"/>
        <v>1.2850818397824653</v>
      </c>
      <c r="BG459" s="249">
        <f t="shared" si="1717"/>
        <v>1.0111805315368556</v>
      </c>
      <c r="BH459" s="249">
        <f t="shared" si="1718"/>
        <v>0.92941732542094968</v>
      </c>
      <c r="BI459" s="249">
        <f t="shared" si="1719"/>
        <v>0.92206717053867759</v>
      </c>
      <c r="BJ459" s="249">
        <f t="shared" si="1720"/>
        <v>0.88564680549568509</v>
      </c>
      <c r="BK459" s="249">
        <f t="shared" si="1721"/>
        <v>0.79463794273012878</v>
      </c>
      <c r="BL459" s="249">
        <f t="shared" si="1722"/>
        <v>0.93847533839034392</v>
      </c>
      <c r="BM459" s="249">
        <f t="shared" si="1723"/>
        <v>0.86422984566806127</v>
      </c>
      <c r="BN459" s="249">
        <f t="shared" si="1724"/>
        <v>0.20471558623191463</v>
      </c>
      <c r="BO459" s="249">
        <f t="shared" si="1725"/>
        <v>0.74749037241508687</v>
      </c>
      <c r="BP459" s="249">
        <f t="shared" si="1726"/>
        <v>0.83853480505016598</v>
      </c>
      <c r="BQ459" s="249">
        <f t="shared" si="1727"/>
        <v>0.91196398357684105</v>
      </c>
      <c r="BR459" s="249">
        <f t="shared" si="1728"/>
        <v>0.772829696730015</v>
      </c>
      <c r="BS459" s="249">
        <f t="shared" si="1729"/>
        <v>0.6987049556026812</v>
      </c>
      <c r="BU459" s="3"/>
      <c r="BV459" s="9">
        <f t="shared" si="1660"/>
        <v>1.7253285764081112</v>
      </c>
      <c r="BW459" s="9">
        <f t="shared" si="1661"/>
        <v>0.6987049556026812</v>
      </c>
      <c r="BX459" s="9">
        <f t="shared" si="1662"/>
        <v>0.92949680713688321</v>
      </c>
      <c r="BY459" s="9">
        <f t="shared" si="1663"/>
        <v>0.83406512640191421</v>
      </c>
      <c r="BZ459" s="9">
        <f t="shared" si="1664"/>
        <v>0.90125430584795074</v>
      </c>
      <c r="CA459" s="9">
        <f t="shared" si="1665"/>
        <v>1.2054994969537796</v>
      </c>
      <c r="CB459" s="9">
        <f t="shared" si="1666"/>
        <v>1.2054956263792667</v>
      </c>
      <c r="CC459" s="9"/>
      <c r="CD459" s="9">
        <f t="shared" si="1667"/>
        <v>0.7752608719348002</v>
      </c>
      <c r="CE459" s="9">
        <f t="shared" si="1668"/>
        <v>0.69870719898667544</v>
      </c>
      <c r="CF459" s="304">
        <f>BY459/BEA_Output_Data!$AU39</f>
        <v>1.0638535841675052</v>
      </c>
      <c r="CG459" s="35"/>
      <c r="CH459" s="304">
        <f t="shared" si="1669"/>
        <v>2002</v>
      </c>
      <c r="CI459" s="19">
        <f t="shared" si="1670"/>
        <v>8.0286593730383674E-2</v>
      </c>
      <c r="CJ459" s="19">
        <f t="shared" si="1762"/>
        <v>2.1305499114941482E-2</v>
      </c>
      <c r="CK459" s="19">
        <f t="shared" si="1763"/>
        <v>2.9052999353530642E-3</v>
      </c>
      <c r="CL459" s="19">
        <f t="shared" si="1764"/>
        <v>1.8999803365422337E-6</v>
      </c>
      <c r="CM459" s="19">
        <f t="shared" si="1765"/>
        <v>1.8999803365422337E-6</v>
      </c>
      <c r="CN459" s="19">
        <f t="shared" si="1766"/>
        <v>1.8999803365422337E-6</v>
      </c>
      <c r="CO459" s="19">
        <f t="shared" si="1767"/>
        <v>2.4346968386901476E-2</v>
      </c>
      <c r="CP459" s="19">
        <f t="shared" si="1768"/>
        <v>0.13032080157230219</v>
      </c>
      <c r="CQ459" s="19">
        <f t="shared" si="1769"/>
        <v>9.4415722279041735E-3</v>
      </c>
      <c r="CR459" s="19">
        <f t="shared" si="1770"/>
        <v>0.15584337667105519</v>
      </c>
      <c r="CS459" s="19">
        <f t="shared" si="1771"/>
        <v>0.21771130247195081</v>
      </c>
      <c r="CT459" s="19">
        <f t="shared" si="1772"/>
        <v>3.4258051680514906E-2</v>
      </c>
      <c r="CU459" s="19">
        <f t="shared" si="1773"/>
        <v>6.0671303532182884E-2</v>
      </c>
      <c r="CV459" s="19">
        <f t="shared" si="1774"/>
        <v>0.1378999705165122</v>
      </c>
      <c r="CW459" s="19">
        <f t="shared" si="1775"/>
        <v>3.0344329588015594E-2</v>
      </c>
      <c r="CX459" s="19">
        <f t="shared" si="1776"/>
        <v>1.6070550292447777E-2</v>
      </c>
      <c r="CY459" s="19">
        <f t="shared" si="1761"/>
        <v>1.9250125268917426E-2</v>
      </c>
      <c r="CZ459" s="19">
        <f t="shared" si="1629"/>
        <v>9.3152653301242019E-3</v>
      </c>
      <c r="DA459" s="19">
        <f t="shared" si="1630"/>
        <v>3.7644537428726074E-2</v>
      </c>
      <c r="DB459" s="19">
        <f t="shared" si="1631"/>
        <v>5.6625272227532209E-3</v>
      </c>
      <c r="DC459" s="19">
        <f t="shared" si="1632"/>
        <v>6.7162250880040226E-3</v>
      </c>
      <c r="DD459" s="19"/>
      <c r="DE459" s="19"/>
      <c r="DF459" s="19">
        <f t="shared" si="1730"/>
        <v>7.9298398523510588E-2</v>
      </c>
      <c r="DG459" s="19">
        <f t="shared" si="1780"/>
        <v>2.1043787013452123E-2</v>
      </c>
      <c r="DH459" s="19">
        <f t="shared" si="1781"/>
        <v>3.6221075543943688E-3</v>
      </c>
      <c r="DI459" s="19">
        <f t="shared" si="1782"/>
        <v>1.8529859980655084E-6</v>
      </c>
      <c r="DJ459" s="19">
        <f t="shared" si="1783"/>
        <v>1.8529859980655084E-6</v>
      </c>
      <c r="DK459" s="19">
        <f t="shared" si="1784"/>
        <v>1.8529859980655084E-6</v>
      </c>
      <c r="DL459" s="19">
        <f t="shared" si="1785"/>
        <v>2.4407679980577274E-2</v>
      </c>
      <c r="DM459" s="19">
        <f t="shared" si="1786"/>
        <v>0.13075602445449949</v>
      </c>
      <c r="DN459" s="19">
        <f t="shared" si="1787"/>
        <v>9.2517985985183203E-3</v>
      </c>
      <c r="DO459" s="19">
        <f t="shared" si="1788"/>
        <v>0.16137667988637225</v>
      </c>
      <c r="DP459" s="19">
        <f t="shared" si="1789"/>
        <v>0.21366732301839886</v>
      </c>
      <c r="DQ459" s="19">
        <f t="shared" si="1790"/>
        <v>3.3769987465815512E-2</v>
      </c>
      <c r="DR459" s="19">
        <f t="shared" si="1791"/>
        <v>5.7821412595608628E-2</v>
      </c>
      <c r="DS459" s="19">
        <f t="shared" si="1792"/>
        <v>0.13804432917137599</v>
      </c>
      <c r="DT459" s="19">
        <f t="shared" si="1793"/>
        <v>3.1023812377924589E-2</v>
      </c>
      <c r="DU459" s="19">
        <f t="shared" si="1794"/>
        <v>1.6569400742001129E-2</v>
      </c>
      <c r="DV459" s="19">
        <f t="shared" si="1777"/>
        <v>1.9923931066204055E-2</v>
      </c>
      <c r="DW459" s="19">
        <f t="shared" si="1688"/>
        <v>9.5298236925053376E-3</v>
      </c>
      <c r="DX459" s="19">
        <f t="shared" si="1689"/>
        <v>3.7363364353155404E-2</v>
      </c>
      <c r="DY459" s="19">
        <f t="shared" si="1690"/>
        <v>5.6586533653768629E-3</v>
      </c>
      <c r="DZ459" s="19">
        <f t="shared" si="1691"/>
        <v>6.6462344168542386E-3</v>
      </c>
      <c r="EA459" s="19">
        <f t="shared" si="1692"/>
        <v>0.99978030723453915</v>
      </c>
      <c r="EC459" s="19">
        <f t="shared" si="1731"/>
        <v>7.9315823636150015E-2</v>
      </c>
      <c r="ED459" s="19">
        <f t="shared" si="1795"/>
        <v>2.1048411197116576E-2</v>
      </c>
      <c r="EE459" s="19">
        <f t="shared" si="1796"/>
        <v>3.6229034800789052E-3</v>
      </c>
      <c r="EF459" s="19">
        <f t="shared" si="1797"/>
        <v>1.8533931751376406E-6</v>
      </c>
      <c r="EG459" s="19">
        <f t="shared" si="1798"/>
        <v>1.8533931751376406E-6</v>
      </c>
      <c r="EH459" s="19">
        <f t="shared" si="1799"/>
        <v>1.8533931751376406E-6</v>
      </c>
      <c r="EI459" s="19">
        <f t="shared" si="1800"/>
        <v>2.4413043349584058E-2</v>
      </c>
      <c r="EJ459" s="19">
        <f t="shared" si="1801"/>
        <v>0.13078475691942726</v>
      </c>
      <c r="EK459" s="19">
        <f t="shared" si="1802"/>
        <v>9.2538315983732751E-3</v>
      </c>
      <c r="EL459" s="19">
        <f t="shared" si="1803"/>
        <v>0.16141214096600004</v>
      </c>
      <c r="EM459" s="19">
        <f t="shared" si="1804"/>
        <v>0.21371427449838187</v>
      </c>
      <c r="EN459" s="19">
        <f t="shared" si="1805"/>
        <v>3.3777408118015058E-2</v>
      </c>
      <c r="EO459" s="19">
        <f t="shared" si="1806"/>
        <v>5.7834118333003198E-2</v>
      </c>
      <c r="EP459" s="19">
        <f t="shared" si="1807"/>
        <v>0.1380746631759692</v>
      </c>
      <c r="EQ459" s="19">
        <f t="shared" si="1808"/>
        <v>3.1030629582751615E-2</v>
      </c>
      <c r="ER459" s="19">
        <f t="shared" si="1809"/>
        <v>1.6573041719368554E-2</v>
      </c>
      <c r="ES459" s="19">
        <f t="shared" si="1778"/>
        <v>1.9928309171556913E-2</v>
      </c>
      <c r="ET459" s="19">
        <f t="shared" si="1694"/>
        <v>9.5319177858838641E-3</v>
      </c>
      <c r="EU459" s="19">
        <f t="shared" si="1695"/>
        <v>3.73715746177328E-2</v>
      </c>
      <c r="EV459" s="19">
        <f t="shared" si="1696"/>
        <v>5.6598968037579033E-3</v>
      </c>
      <c r="EW459" s="19">
        <f t="shared" si="1697"/>
        <v>6.647694867323581E-3</v>
      </c>
      <c r="EZ459" s="304">
        <f t="shared" si="1732"/>
        <v>-1.2867435735093143E-2</v>
      </c>
      <c r="FA459" s="304">
        <f t="shared" si="1810"/>
        <v>-1.9723317097847932E-2</v>
      </c>
      <c r="FB459" s="304">
        <f t="shared" si="1811"/>
        <v>-0.33647644455057446</v>
      </c>
      <c r="FC459" s="304">
        <f t="shared" si="1812"/>
        <v>1.2612920334567743E-2</v>
      </c>
      <c r="FD459" s="304">
        <f t="shared" si="1813"/>
        <v>5.8069862730002041E-3</v>
      </c>
      <c r="FE459" s="304">
        <f t="shared" si="1814"/>
        <v>0.13976739554740525</v>
      </c>
      <c r="FF459" s="304">
        <f t="shared" si="1815"/>
        <v>-8.4929839532781409E-2</v>
      </c>
      <c r="FG459" s="304">
        <f t="shared" si="1816"/>
        <v>-6.304771177043543E-2</v>
      </c>
      <c r="FH459" s="304">
        <f t="shared" si="1817"/>
        <v>4.2807782064359064E-3</v>
      </c>
      <c r="FI459" s="304">
        <f t="shared" si="1818"/>
        <v>-0.15355591735906482</v>
      </c>
      <c r="FJ459" s="304">
        <f t="shared" si="1819"/>
        <v>-6.816438570469148E-2</v>
      </c>
      <c r="FK459" s="304">
        <f t="shared" si="1820"/>
        <v>-4.1200165142947456E-2</v>
      </c>
      <c r="FL459" s="304">
        <f t="shared" si="1821"/>
        <v>4.7271186443546262E-2</v>
      </c>
      <c r="FM459" s="304">
        <f t="shared" si="1822"/>
        <v>-7.2149724405370055E-2</v>
      </c>
      <c r="FN459" s="304">
        <f t="shared" si="1823"/>
        <v>-6.8464598082529471E-2</v>
      </c>
      <c r="FO459" s="304">
        <f t="shared" si="1824"/>
        <v>-3.6699166605427769E-2</v>
      </c>
      <c r="FP459" s="304">
        <f t="shared" si="1779"/>
        <v>-8.2632213778546164E-4</v>
      </c>
      <c r="FQ459" s="304">
        <f t="shared" si="1825"/>
        <v>-1.2326158437376682E-2</v>
      </c>
      <c r="FR459" s="304">
        <f t="shared" si="1826"/>
        <v>-6.2972713575059375E-2</v>
      </c>
      <c r="FS459" s="304">
        <f t="shared" si="1827"/>
        <v>-7.3758717737712809E-2</v>
      </c>
      <c r="FT459" s="304">
        <f t="shared" si="1828"/>
        <v>-8.736192191396025E-2</v>
      </c>
      <c r="FV459" s="3"/>
      <c r="FW459" s="19">
        <f t="shared" si="1700"/>
        <v>0.93507784057676391</v>
      </c>
      <c r="FX459" s="19">
        <f t="shared" si="1733"/>
        <v>0.67557138135675543</v>
      </c>
      <c r="FY459" s="19">
        <f t="shared" si="1701"/>
        <v>0.90125430584795074</v>
      </c>
      <c r="GA459" s="19">
        <f t="shared" si="1702"/>
        <v>1.0215859411153234</v>
      </c>
      <c r="GB459" s="19">
        <f t="shared" si="1734"/>
        <v>0.85630579315581412</v>
      </c>
      <c r="GC459" s="19">
        <f t="shared" si="1703"/>
        <v>0.92949680713688321</v>
      </c>
      <c r="GE459" s="19">
        <f t="shared" si="1704"/>
        <v>0.98683067287752613</v>
      </c>
      <c r="GF459" s="19">
        <f t="shared" si="1735"/>
        <v>0.73525861847543827</v>
      </c>
      <c r="GG459" s="19">
        <f t="shared" si="1705"/>
        <v>0.83406512640191421</v>
      </c>
      <c r="GI459" s="19" t="e">
        <f>#REF!</f>
        <v>#REF!</v>
      </c>
      <c r="GJ459" s="19" t="e">
        <f t="shared" si="1706"/>
        <v>#REF!</v>
      </c>
      <c r="GK459" s="304">
        <f t="shared" si="1707"/>
        <v>1.2054956263792667</v>
      </c>
      <c r="GM459" s="3"/>
      <c r="GN459" s="3"/>
      <c r="GO459" s="3"/>
    </row>
    <row r="460" spans="1:197" s="304" customFormat="1" x14ac:dyDescent="0.2">
      <c r="A460" s="316" t="s">
        <v>537</v>
      </c>
      <c r="B460" s="1">
        <f t="shared" si="1633"/>
        <v>2003</v>
      </c>
      <c r="C460" s="60">
        <f>Conversion_factors!$M65*C312+C393</f>
        <v>1746.3745479648692</v>
      </c>
      <c r="D460" s="60">
        <f>Conversion_factors!$M65*D312+D393</f>
        <v>457.23851156724322</v>
      </c>
      <c r="E460" s="60">
        <f>Conversion_factors!$M65*E312+E393</f>
        <v>54.480837011111362</v>
      </c>
      <c r="F460" s="60">
        <f>Conversion_factors!$M65*F312+F393</f>
        <v>4.2829220060061658E-2</v>
      </c>
      <c r="G460" s="60">
        <f>Conversion_factors!$M65*G312+G393</f>
        <v>4.2829220060061658E-2</v>
      </c>
      <c r="H460" s="60">
        <f>Conversion_factors!$M65*H312+H393</f>
        <v>4.2829220060061658E-2</v>
      </c>
      <c r="I460" s="60">
        <f>Conversion_factors!$M65*I312+I393</f>
        <v>572.32099247444103</v>
      </c>
      <c r="J460" s="60">
        <f>Conversion_factors!$M65*J312+J393</f>
        <v>2866.2855438270112</v>
      </c>
      <c r="K460" s="60">
        <f>Conversion_factors!$M65*K312+K393</f>
        <v>208.72429116754859</v>
      </c>
      <c r="L460" s="60">
        <f>Conversion_factors!$M65*L312+L393</f>
        <v>3433.1242722578872</v>
      </c>
      <c r="M460" s="60">
        <f>Conversion_factors!$M65*M312+M393</f>
        <v>5055.9775203159625</v>
      </c>
      <c r="N460" s="60">
        <f>Conversion_factors!$M65*N312+N393</f>
        <v>784.99851410634585</v>
      </c>
      <c r="O460" s="60">
        <f>Conversion_factors!$M65*O312+O393</f>
        <v>1302.3480521823114</v>
      </c>
      <c r="P460" s="60">
        <f>Conversion_factors!$M65*P312+P393</f>
        <v>3089.2098521745347</v>
      </c>
      <c r="Q460" s="60">
        <f>Conversion_factors!$M65*Q312+Q393</f>
        <v>685.06954837852959</v>
      </c>
      <c r="R460" s="60">
        <f>Conversion_factors!$M65*R312+R393</f>
        <v>347.52712379623586</v>
      </c>
      <c r="S460" s="60">
        <f>Conversion_factors!$M65*S312+S393</f>
        <v>421.94829140704485</v>
      </c>
      <c r="T460" s="60">
        <f>Conversion_factors!$M65*T312+T393</f>
        <v>198.421921532743</v>
      </c>
      <c r="U460" s="60">
        <f>Conversion_factors!$M65*U312+U393</f>
        <v>815.33681725019596</v>
      </c>
      <c r="V460" s="60">
        <f>Conversion_factors!$M65*V312+V393</f>
        <v>119.98588794996769</v>
      </c>
      <c r="W460" s="60">
        <f>Conversion_factors!$M65*W312+W393</f>
        <v>150.3876311407422</v>
      </c>
      <c r="X460" s="124">
        <f t="shared" si="1634"/>
        <v>22309.888644164908</v>
      </c>
      <c r="Z460" s="19">
        <f t="shared" si="1635"/>
        <v>2.0138275228941609</v>
      </c>
      <c r="AA460" s="19">
        <f t="shared" si="1636"/>
        <v>4.9117520062480571</v>
      </c>
      <c r="AB460" s="19">
        <f t="shared" si="1637"/>
        <v>1.070253300538204</v>
      </c>
      <c r="AC460" s="19">
        <f t="shared" si="1638"/>
        <v>4.93884099728519E-5</v>
      </c>
      <c r="AD460" s="19">
        <f t="shared" si="1639"/>
        <v>4.6008046617724603E-4</v>
      </c>
      <c r="AE460" s="19">
        <f t="shared" si="1640"/>
        <v>8.4136214939960208E-4</v>
      </c>
      <c r="AF460" s="19">
        <f t="shared" si="1641"/>
        <v>5.5395120710216972</v>
      </c>
      <c r="AG460" s="19">
        <f t="shared" si="1642"/>
        <v>14.239896235721117</v>
      </c>
      <c r="AH460" s="19">
        <f t="shared" si="1643"/>
        <v>1.908009523672757</v>
      </c>
      <c r="AI460" s="19">
        <f t="shared" si="1644"/>
        <v>4.6709453083942041</v>
      </c>
      <c r="AJ460" s="19">
        <f t="shared" si="1645"/>
        <v>6.3747304426120159</v>
      </c>
      <c r="AK460" s="19">
        <f t="shared" si="1646"/>
        <v>3.1716316770211765</v>
      </c>
      <c r="AL460" s="19">
        <f t="shared" si="1647"/>
        <v>10.317534672672464</v>
      </c>
      <c r="AM460" s="19">
        <f t="shared" si="1648"/>
        <v>12.624647797559359</v>
      </c>
      <c r="AN460" s="19">
        <f t="shared" si="1649"/>
        <v>2.0159673587617317</v>
      </c>
      <c r="AO460" s="19">
        <f t="shared" si="1650"/>
        <v>1.0934849026693907</v>
      </c>
      <c r="AP460" s="19">
        <f t="shared" si="1651"/>
        <v>1.6554814292943314</v>
      </c>
      <c r="AQ460" s="19">
        <f t="shared" si="1652"/>
        <v>1.4677419075098099</v>
      </c>
      <c r="AR460" s="19">
        <f t="shared" si="1653"/>
        <v>1.0800370414208276</v>
      </c>
      <c r="AS460" s="19">
        <f t="shared" si="1654"/>
        <v>1.2895530063932517</v>
      </c>
      <c r="AT460" s="19">
        <f t="shared" si="1655"/>
        <v>0.96378709977304511</v>
      </c>
      <c r="AU460" s="19">
        <f t="shared" si="1656"/>
        <v>13.036045329923986</v>
      </c>
      <c r="AV460" s="19">
        <f t="shared" si="1657"/>
        <v>10.140677771832761</v>
      </c>
      <c r="AW460" s="19">
        <f t="shared" si="1658"/>
        <v>6.6977248508089628</v>
      </c>
      <c r="AX460" s="249">
        <f t="shared" si="1708"/>
        <v>1.0180335113600536</v>
      </c>
      <c r="AY460" s="249">
        <f t="shared" si="1709"/>
        <v>0.94495449317801217</v>
      </c>
      <c r="AZ460" s="249">
        <f t="shared" si="1710"/>
        <v>0.80930874255104512</v>
      </c>
      <c r="BA460" s="249">
        <f t="shared" si="1711"/>
        <v>0.780438668085502</v>
      </c>
      <c r="BB460" s="249">
        <f t="shared" si="1712"/>
        <v>0.91057642105730896</v>
      </c>
      <c r="BC460" s="249">
        <f t="shared" si="1713"/>
        <v>1.6593953036656701</v>
      </c>
      <c r="BD460" s="249">
        <f t="shared" si="1714"/>
        <v>0.98305671996375277</v>
      </c>
      <c r="BE460" s="249">
        <f t="shared" si="1715"/>
        <v>1.0005943969240874</v>
      </c>
      <c r="BF460" s="249">
        <f t="shared" si="1716"/>
        <v>1.3256009367388892</v>
      </c>
      <c r="BG460" s="249">
        <f t="shared" si="1717"/>
        <v>1.0436003630676494</v>
      </c>
      <c r="BH460" s="249">
        <f t="shared" si="1718"/>
        <v>0.96049741118472787</v>
      </c>
      <c r="BI460" s="249">
        <f t="shared" si="1719"/>
        <v>0.94165085730416753</v>
      </c>
      <c r="BJ460" s="249">
        <f t="shared" si="1720"/>
        <v>0.83653684024068209</v>
      </c>
      <c r="BK460" s="249">
        <f t="shared" si="1721"/>
        <v>0.81897843627017086</v>
      </c>
      <c r="BL460" s="249">
        <f t="shared" si="1722"/>
        <v>0.95573555658336729</v>
      </c>
      <c r="BM460" s="249">
        <f t="shared" si="1723"/>
        <v>0.82299120658319458</v>
      </c>
      <c r="BN460" s="249">
        <f t="shared" si="1724"/>
        <v>0.18480810246403762</v>
      </c>
      <c r="BO460" s="249">
        <f t="shared" si="1725"/>
        <v>0.72458308111677794</v>
      </c>
      <c r="BP460" s="249">
        <f t="shared" si="1726"/>
        <v>0.80038208637382935</v>
      </c>
      <c r="BQ460" s="249">
        <f t="shared" si="1727"/>
        <v>0.86881445674232272</v>
      </c>
      <c r="BR460" s="249">
        <f t="shared" si="1728"/>
        <v>0.74828249713954775</v>
      </c>
      <c r="BS460" s="249">
        <f t="shared" si="1729"/>
        <v>0.6552041850788568</v>
      </c>
      <c r="BU460" s="3"/>
      <c r="BV460" s="9">
        <f t="shared" si="1660"/>
        <v>1.8209386725718153</v>
      </c>
      <c r="BW460" s="9">
        <f t="shared" si="1661"/>
        <v>0.6552041850788568</v>
      </c>
      <c r="BX460" s="9">
        <f t="shared" si="1662"/>
        <v>0.87266273144540785</v>
      </c>
      <c r="BY460" s="9">
        <f t="shared" si="1663"/>
        <v>0.82717160801561196</v>
      </c>
      <c r="BZ460" s="9">
        <f t="shared" si="1664"/>
        <v>0.90768758224913126</v>
      </c>
      <c r="CA460" s="9">
        <f t="shared" si="1665"/>
        <v>1.1930915277873715</v>
      </c>
      <c r="CB460" s="9">
        <f t="shared" si="1666"/>
        <v>1.1930866390409915</v>
      </c>
      <c r="CC460" s="9"/>
      <c r="CD460" s="9">
        <f t="shared" si="1667"/>
        <v>0.7218418348249942</v>
      </c>
      <c r="CE460" s="9">
        <f t="shared" si="1668"/>
        <v>0.65520686981857579</v>
      </c>
      <c r="CF460" s="304">
        <f>BY460/BEA_Output_Data!$AU40</f>
        <v>1.0526605305352101</v>
      </c>
      <c r="CG460" s="35"/>
      <c r="CH460" s="304">
        <f t="shared" si="1669"/>
        <v>2003</v>
      </c>
      <c r="CI460" s="19">
        <f t="shared" si="1670"/>
        <v>7.8278048618661694E-2</v>
      </c>
      <c r="CJ460" s="19">
        <f t="shared" si="1762"/>
        <v>2.049488094091553E-2</v>
      </c>
      <c r="CK460" s="19">
        <f t="shared" si="1763"/>
        <v>2.4420039866653786E-3</v>
      </c>
      <c r="CL460" s="19">
        <f t="shared" si="1764"/>
        <v>1.9197415434551498E-6</v>
      </c>
      <c r="CM460" s="19">
        <f t="shared" si="1765"/>
        <v>1.9197415434551498E-6</v>
      </c>
      <c r="CN460" s="19">
        <f t="shared" si="1766"/>
        <v>1.9197415434551498E-6</v>
      </c>
      <c r="CO460" s="19">
        <f t="shared" si="1767"/>
        <v>2.5653242900615287E-2</v>
      </c>
      <c r="CP460" s="19">
        <f t="shared" si="1768"/>
        <v>0.12847601301572076</v>
      </c>
      <c r="CQ460" s="19">
        <f t="shared" si="1769"/>
        <v>9.3556850281339195E-3</v>
      </c>
      <c r="CR460" s="19">
        <f t="shared" si="1770"/>
        <v>0.15388352344626388</v>
      </c>
      <c r="CS460" s="19">
        <f t="shared" si="1771"/>
        <v>0.22662495546065128</v>
      </c>
      <c r="CT460" s="19">
        <f t="shared" si="1772"/>
        <v>3.5186124262061705E-2</v>
      </c>
      <c r="CU460" s="19">
        <f t="shared" si="1773"/>
        <v>5.8375372147943784E-2</v>
      </c>
      <c r="CV460" s="19">
        <f t="shared" si="1774"/>
        <v>0.13846818787159251</v>
      </c>
      <c r="CW460" s="19">
        <f t="shared" si="1775"/>
        <v>3.0706990935954658E-2</v>
      </c>
      <c r="CX460" s="19">
        <f t="shared" si="1776"/>
        <v>1.5577268418465667E-2</v>
      </c>
      <c r="CY460" s="19">
        <f t="shared" si="1761"/>
        <v>1.8913061294790652E-2</v>
      </c>
      <c r="CZ460" s="19">
        <f t="shared" si="1629"/>
        <v>8.8939001309018065E-3</v>
      </c>
      <c r="DA460" s="19">
        <f t="shared" si="1630"/>
        <v>3.6545983274705637E-2</v>
      </c>
      <c r="DB460" s="19">
        <f t="shared" si="1631"/>
        <v>5.3781482222390953E-3</v>
      </c>
      <c r="DC460" s="19">
        <f t="shared" si="1632"/>
        <v>6.7408508190862568E-3</v>
      </c>
      <c r="DD460" s="19"/>
      <c r="DE460" s="19"/>
      <c r="DF460" s="19">
        <f t="shared" si="1730"/>
        <v>7.9278080605253931E-2</v>
      </c>
      <c r="DG460" s="19">
        <f t="shared" si="1780"/>
        <v>2.0897569765726817E-2</v>
      </c>
      <c r="DH460" s="19">
        <f t="shared" si="1781"/>
        <v>2.6669484425959141E-3</v>
      </c>
      <c r="DI460" s="19">
        <f t="shared" si="1782"/>
        <v>1.9098439008835535E-6</v>
      </c>
      <c r="DJ460" s="19">
        <f t="shared" si="1783"/>
        <v>1.9098439008835535E-6</v>
      </c>
      <c r="DK460" s="19">
        <f t="shared" si="1784"/>
        <v>1.9098439008835535E-6</v>
      </c>
      <c r="DL460" s="19">
        <f t="shared" si="1785"/>
        <v>2.4994416788502543E-2</v>
      </c>
      <c r="DM460" s="19">
        <f t="shared" si="1786"/>
        <v>0.12939621555468647</v>
      </c>
      <c r="DN460" s="19">
        <f t="shared" si="1787"/>
        <v>9.3985632226246084E-3</v>
      </c>
      <c r="DO460" s="19">
        <f t="shared" si="1788"/>
        <v>0.15486138314870723</v>
      </c>
      <c r="DP460" s="19">
        <f t="shared" si="1789"/>
        <v>0.22213832355938659</v>
      </c>
      <c r="DQ460" s="19">
        <f t="shared" si="1790"/>
        <v>3.4720020699911758E-2</v>
      </c>
      <c r="DR460" s="19">
        <f t="shared" si="1791"/>
        <v>5.9515957228167368E-2</v>
      </c>
      <c r="DS460" s="19">
        <f t="shared" si="1792"/>
        <v>0.13818388448317148</v>
      </c>
      <c r="DT460" s="19">
        <f t="shared" si="1793"/>
        <v>3.0525301207532309E-2</v>
      </c>
      <c r="DU460" s="19">
        <f t="shared" si="1794"/>
        <v>1.5822627841264206E-2</v>
      </c>
      <c r="DV460" s="19">
        <f t="shared" si="1777"/>
        <v>1.9081097103484494E-2</v>
      </c>
      <c r="DW460" s="19">
        <f t="shared" si="1688"/>
        <v>9.1029574135697705E-3</v>
      </c>
      <c r="DX460" s="19">
        <f t="shared" si="1689"/>
        <v>3.7092549107328093E-2</v>
      </c>
      <c r="DY460" s="19">
        <f t="shared" si="1690"/>
        <v>5.5191166962262912E-3</v>
      </c>
      <c r="DZ460" s="19">
        <f t="shared" si="1691"/>
        <v>6.7285304429092821E-3</v>
      </c>
      <c r="EA460" s="19">
        <f t="shared" si="1692"/>
        <v>0.9999292728427519</v>
      </c>
      <c r="EC460" s="19">
        <f t="shared" si="1731"/>
        <v>7.9283688115130466E-2</v>
      </c>
      <c r="ED460" s="19">
        <f t="shared" si="1795"/>
        <v>2.0899047895973692E-2</v>
      </c>
      <c r="EE460" s="19">
        <f t="shared" si="1796"/>
        <v>2.667137081619688E-3</v>
      </c>
      <c r="EF460" s="19">
        <f t="shared" si="1797"/>
        <v>1.9099789882677974E-6</v>
      </c>
      <c r="EG460" s="19">
        <f t="shared" si="1798"/>
        <v>1.9099789882677974E-6</v>
      </c>
      <c r="EH460" s="19">
        <f t="shared" si="1799"/>
        <v>1.9099789882677974E-6</v>
      </c>
      <c r="EI460" s="19">
        <f t="shared" si="1800"/>
        <v>2.4996184697588252E-2</v>
      </c>
      <c r="EJ460" s="19">
        <f t="shared" si="1801"/>
        <v>0.12940536802849978</v>
      </c>
      <c r="EK460" s="19">
        <f t="shared" si="1802"/>
        <v>9.399228003301608E-3</v>
      </c>
      <c r="EL460" s="19">
        <f t="shared" si="1803"/>
        <v>0.15487233682882751</v>
      </c>
      <c r="EM460" s="19">
        <f t="shared" si="1804"/>
        <v>0.22215403588281576</v>
      </c>
      <c r="EN460" s="19">
        <f t="shared" si="1805"/>
        <v>3.4722476521968769E-2</v>
      </c>
      <c r="EO460" s="19">
        <f t="shared" si="1806"/>
        <v>5.9520166920372576E-2</v>
      </c>
      <c r="EP460" s="19">
        <f t="shared" si="1807"/>
        <v>0.13819365852778887</v>
      </c>
      <c r="EQ460" s="19">
        <f t="shared" si="1808"/>
        <v>3.0527460328019312E-2</v>
      </c>
      <c r="ER460" s="19">
        <f t="shared" si="1809"/>
        <v>1.582374700990723E-2</v>
      </c>
      <c r="ES460" s="19">
        <f t="shared" si="1778"/>
        <v>1.9082446750696508E-2</v>
      </c>
      <c r="ET460" s="19">
        <f t="shared" si="1694"/>
        <v>9.1036012854094073E-3</v>
      </c>
      <c r="EU460" s="19">
        <f t="shared" si="1695"/>
        <v>3.7095172743443865E-2</v>
      </c>
      <c r="EV460" s="19">
        <f t="shared" si="1696"/>
        <v>5.5195070752711356E-3</v>
      </c>
      <c r="EW460" s="19">
        <f t="shared" si="1697"/>
        <v>6.7290063664006815E-3</v>
      </c>
      <c r="EZ460" s="304">
        <f t="shared" si="1732"/>
        <v>-4.8440037340482175E-2</v>
      </c>
      <c r="FA460" s="304">
        <f t="shared" si="1810"/>
        <v>-5.7842317588425486E-3</v>
      </c>
      <c r="FB460" s="304">
        <f t="shared" si="1811"/>
        <v>-5.2612368923423088E-2</v>
      </c>
      <c r="FC460" s="304">
        <f t="shared" si="1812"/>
        <v>-1.2757569354306201E-2</v>
      </c>
      <c r="FD460" s="304">
        <f t="shared" si="1813"/>
        <v>4.3352864547576489E-2</v>
      </c>
      <c r="FE460" s="304">
        <f t="shared" si="1814"/>
        <v>0.13145228305679163</v>
      </c>
      <c r="FF460" s="304">
        <f t="shared" si="1815"/>
        <v>4.5668911599160276E-2</v>
      </c>
      <c r="FG460" s="304">
        <f t="shared" si="1816"/>
        <v>5.7745448647404532E-3</v>
      </c>
      <c r="FH460" s="304">
        <f t="shared" si="1817"/>
        <v>3.1043488916900078E-2</v>
      </c>
      <c r="FI460" s="304">
        <f t="shared" si="1818"/>
        <v>3.1558130785932816E-2</v>
      </c>
      <c r="FJ460" s="304">
        <f t="shared" si="1819"/>
        <v>3.2893428937394012E-2</v>
      </c>
      <c r="FK460" s="304">
        <f t="shared" si="1820"/>
        <v>2.1016492086197779E-2</v>
      </c>
      <c r="FL460" s="304">
        <f t="shared" si="1821"/>
        <v>-5.7047671341507851E-2</v>
      </c>
      <c r="FM460" s="304">
        <f t="shared" si="1822"/>
        <v>3.0171161195437772E-2</v>
      </c>
      <c r="FN460" s="304">
        <f t="shared" si="1823"/>
        <v>1.8224682340156555E-2</v>
      </c>
      <c r="FO460" s="304">
        <f t="shared" si="1824"/>
        <v>-4.8893242473515043E-2</v>
      </c>
      <c r="FP460" s="304">
        <f t="shared" si="1779"/>
        <v>-0.10230362884643936</v>
      </c>
      <c r="FQ460" s="304">
        <f t="shared" si="1825"/>
        <v>-3.1124996554269192E-2</v>
      </c>
      <c r="FR460" s="304">
        <f t="shared" si="1826"/>
        <v>-4.6566867491190302E-2</v>
      </c>
      <c r="FS460" s="304">
        <f t="shared" si="1827"/>
        <v>-4.8470908664444E-2</v>
      </c>
      <c r="FT460" s="304">
        <f t="shared" si="1828"/>
        <v>-3.2278132957882733E-2</v>
      </c>
      <c r="FV460" s="3"/>
      <c r="FW460" s="19">
        <f t="shared" si="1700"/>
        <v>1.0071381366606929</v>
      </c>
      <c r="FX460" s="19">
        <f t="shared" si="1733"/>
        <v>0.68039370220093298</v>
      </c>
      <c r="FY460" s="19">
        <f t="shared" si="1701"/>
        <v>0.90768758224913126</v>
      </c>
      <c r="GA460" s="19">
        <f t="shared" si="1702"/>
        <v>0.93885500708007741</v>
      </c>
      <c r="GB460" s="19">
        <f t="shared" si="1734"/>
        <v>0.80394698149601318</v>
      </c>
      <c r="GC460" s="19">
        <f t="shared" si="1703"/>
        <v>0.87266273144540785</v>
      </c>
      <c r="GE460" s="19">
        <f t="shared" si="1704"/>
        <v>0.99173503582862843</v>
      </c>
      <c r="GF460" s="19">
        <f t="shared" si="1735"/>
        <v>0.72918173233704664</v>
      </c>
      <c r="GG460" s="19">
        <f t="shared" si="1705"/>
        <v>0.82717160801561196</v>
      </c>
      <c r="GI460" s="19" t="e">
        <f>#REF!</f>
        <v>#REF!</v>
      </c>
      <c r="GJ460" s="19" t="e">
        <f t="shared" si="1706"/>
        <v>#REF!</v>
      </c>
      <c r="GK460" s="304">
        <f t="shared" si="1707"/>
        <v>1.1930866390409915</v>
      </c>
      <c r="GM460" s="3"/>
      <c r="GN460" s="3"/>
      <c r="GO460" s="3"/>
    </row>
    <row r="461" spans="1:197" s="304" customFormat="1" x14ac:dyDescent="0.2">
      <c r="A461" s="316" t="s">
        <v>537</v>
      </c>
      <c r="B461" s="1">
        <f t="shared" si="1633"/>
        <v>2004</v>
      </c>
      <c r="C461" s="60">
        <f>Conversion_factors!$M66*C313+C394</f>
        <v>1819.407472727351</v>
      </c>
      <c r="D461" s="60">
        <f>Conversion_factors!$M66*D313+D394</f>
        <v>461.04898808002986</v>
      </c>
      <c r="E461" s="60">
        <f>Conversion_factors!$M66*E313+E394</f>
        <v>62.81740697887841</v>
      </c>
      <c r="F461" s="60">
        <f>Conversion_factors!$M66*F313+F394</f>
        <v>4.2829220060061658E-2</v>
      </c>
      <c r="G461" s="60">
        <f>Conversion_factors!$M66*G313+G394</f>
        <v>4.2829220060061658E-2</v>
      </c>
      <c r="H461" s="60">
        <f>Conversion_factors!$M66*H313+H394</f>
        <v>4.2829220060061658E-2</v>
      </c>
      <c r="I461" s="60">
        <f>Conversion_factors!$M66*I313+I394</f>
        <v>630.34811466215467</v>
      </c>
      <c r="J461" s="60">
        <f>Conversion_factors!$M66*J313+J394</f>
        <v>2858.4662376801912</v>
      </c>
      <c r="K461" s="60">
        <f>Conversion_factors!$M66*K313+K394</f>
        <v>236.55033441478565</v>
      </c>
      <c r="L461" s="60">
        <f>Conversion_factors!$M66*L313+L394</f>
        <v>3559.3651428841094</v>
      </c>
      <c r="M461" s="60">
        <f>Conversion_factors!$M66*M313+M394</f>
        <v>4804.9739507067452</v>
      </c>
      <c r="N461" s="60">
        <f>Conversion_factors!$M66*N313+N394</f>
        <v>867.3513535081288</v>
      </c>
      <c r="O461" s="60">
        <f>Conversion_factors!$M66*O313+O394</f>
        <v>1345.2296932257941</v>
      </c>
      <c r="P461" s="60">
        <f>Conversion_factors!$M66*P313+P394</f>
        <v>3152.7489562979526</v>
      </c>
      <c r="Q461" s="60">
        <f>Conversion_factors!$M66*Q313+Q394</f>
        <v>757.90291823470238</v>
      </c>
      <c r="R461" s="60">
        <f>Conversion_factors!$M66*R313+R394</f>
        <v>397.23004402871527</v>
      </c>
      <c r="S461" s="60">
        <f>Conversion_factors!$M66*S313+S394</f>
        <v>425.66890405855213</v>
      </c>
      <c r="T461" s="60">
        <f>Conversion_factors!$M66*T313+T394</f>
        <v>201.19805261771887</v>
      </c>
      <c r="U461" s="60">
        <f>Conversion_factors!$M66*U313+U394</f>
        <v>873.71714280887682</v>
      </c>
      <c r="V461" s="60">
        <f>Conversion_factors!$M66*V313+V394</f>
        <v>138.18071330040982</v>
      </c>
      <c r="W461" s="60">
        <f>Conversion_factors!$M66*W313+W394</f>
        <v>172.39043022796</v>
      </c>
      <c r="X461" s="124">
        <f t="shared" si="1634"/>
        <v>22764.724344103233</v>
      </c>
      <c r="Z461" s="19">
        <f t="shared" si="1635"/>
        <v>2.0965723555250846</v>
      </c>
      <c r="AA461" s="19">
        <f t="shared" si="1636"/>
        <v>4.9444187062250107</v>
      </c>
      <c r="AB461" s="19">
        <f t="shared" si="1637"/>
        <v>1.4219471715330707</v>
      </c>
      <c r="AC461" s="19">
        <f t="shared" si="1638"/>
        <v>4.9353737484666211E-5</v>
      </c>
      <c r="AD461" s="19">
        <f t="shared" si="1639"/>
        <v>4.5931257266144921E-4</v>
      </c>
      <c r="AE461" s="19">
        <f t="shared" si="1640"/>
        <v>9.6949064363400605E-4</v>
      </c>
      <c r="AF461" s="19">
        <f t="shared" si="1641"/>
        <v>5.9318027947959928</v>
      </c>
      <c r="AG461" s="19">
        <f t="shared" si="1642"/>
        <v>14.178734983464642</v>
      </c>
      <c r="AH461" s="19">
        <f t="shared" si="1643"/>
        <v>2.1668194351423877</v>
      </c>
      <c r="AI461" s="19">
        <f t="shared" si="1644"/>
        <v>4.4527818707932596</v>
      </c>
      <c r="AJ461" s="19">
        <f t="shared" si="1645"/>
        <v>5.7831501746667007</v>
      </c>
      <c r="AK461" s="19">
        <f t="shared" si="1646"/>
        <v>3.4665252682913379</v>
      </c>
      <c r="AL461" s="19">
        <f t="shared" si="1647"/>
        <v>10.389567881791457</v>
      </c>
      <c r="AM461" s="19">
        <f t="shared" si="1648"/>
        <v>11.741454529677902</v>
      </c>
      <c r="AN461" s="19">
        <f t="shared" si="1649"/>
        <v>2.238396140329141</v>
      </c>
      <c r="AO461" s="19">
        <f t="shared" si="1650"/>
        <v>1.2032146879294756</v>
      </c>
      <c r="AP461" s="19">
        <f t="shared" si="1651"/>
        <v>1.5317249471188445</v>
      </c>
      <c r="AQ461" s="19">
        <f t="shared" si="1652"/>
        <v>1.4736830554605904</v>
      </c>
      <c r="AR461" s="19">
        <f t="shared" si="1653"/>
        <v>1.1353706725601869</v>
      </c>
      <c r="AS461" s="19">
        <f t="shared" si="1654"/>
        <v>1.4536895164470494</v>
      </c>
      <c r="AT461" s="19">
        <f t="shared" si="1655"/>
        <v>1.1047740893531788</v>
      </c>
      <c r="AU461" s="19">
        <f t="shared" si="1656"/>
        <v>12.424753962025216</v>
      </c>
      <c r="AV461" s="19">
        <f t="shared" si="1657"/>
        <v>10.19801801106826</v>
      </c>
      <c r="AW461" s="19">
        <f t="shared" si="1658"/>
        <v>6.7062741905103485</v>
      </c>
      <c r="AX461" s="249">
        <f t="shared" si="1708"/>
        <v>1.0598628197553914</v>
      </c>
      <c r="AY461" s="249">
        <f t="shared" si="1709"/>
        <v>0.95123912336317895</v>
      </c>
      <c r="AZ461" s="249">
        <f t="shared" si="1710"/>
        <v>1.0752541260921491</v>
      </c>
      <c r="BA461" s="249">
        <f t="shared" si="1711"/>
        <v>0.77989077131146689</v>
      </c>
      <c r="BB461" s="249">
        <f t="shared" si="1712"/>
        <v>0.90905663097541922</v>
      </c>
      <c r="BC461" s="249">
        <f t="shared" si="1713"/>
        <v>1.9120995901017155</v>
      </c>
      <c r="BD461" s="249">
        <f t="shared" si="1714"/>
        <v>1.0526736875308327</v>
      </c>
      <c r="BE461" s="249">
        <f t="shared" si="1715"/>
        <v>0.99629678089489371</v>
      </c>
      <c r="BF461" s="249">
        <f t="shared" si="1716"/>
        <v>1.5054106582443951</v>
      </c>
      <c r="BG461" s="249">
        <f t="shared" si="1717"/>
        <v>0.9948574582258235</v>
      </c>
      <c r="BH461" s="249">
        <f t="shared" si="1718"/>
        <v>0.8713624554427214</v>
      </c>
      <c r="BI461" s="249">
        <f t="shared" si="1719"/>
        <v>1.0292041520467203</v>
      </c>
      <c r="BJ461" s="249">
        <f t="shared" si="1720"/>
        <v>0.842377230901874</v>
      </c>
      <c r="BK461" s="249">
        <f t="shared" si="1721"/>
        <v>0.7616844623666984</v>
      </c>
      <c r="BL461" s="249">
        <f t="shared" si="1722"/>
        <v>1.0611852278925611</v>
      </c>
      <c r="BM461" s="249">
        <f t="shared" si="1723"/>
        <v>0.90557730187253749</v>
      </c>
      <c r="BN461" s="249">
        <f t="shared" si="1724"/>
        <v>0.17099266471054655</v>
      </c>
      <c r="BO461" s="249">
        <f t="shared" si="1725"/>
        <v>0.72751605950045772</v>
      </c>
      <c r="BP461" s="249">
        <f t="shared" si="1726"/>
        <v>0.8413881310180924</v>
      </c>
      <c r="BQ461" s="249">
        <f t="shared" si="1727"/>
        <v>0.97939864529989151</v>
      </c>
      <c r="BR461" s="249">
        <f t="shared" si="1728"/>
        <v>0.85774453149553032</v>
      </c>
      <c r="BS461" s="249">
        <f t="shared" si="1729"/>
        <v>0.62448009257892767</v>
      </c>
      <c r="BU461" s="3"/>
      <c r="BV461" s="9">
        <f t="shared" si="1660"/>
        <v>1.9494781735047468</v>
      </c>
      <c r="BW461" s="9">
        <f t="shared" si="1661"/>
        <v>0.62448009257892767</v>
      </c>
      <c r="BX461" s="9">
        <f t="shared" si="1662"/>
        <v>0.8421981204704474</v>
      </c>
      <c r="BY461" s="9">
        <f t="shared" si="1663"/>
        <v>0.83464327081591749</v>
      </c>
      <c r="BZ461" s="9">
        <f t="shared" si="1664"/>
        <v>0.88839319632990166</v>
      </c>
      <c r="CA461" s="9">
        <f t="shared" si="1665"/>
        <v>1.217415327259828</v>
      </c>
      <c r="CB461" s="9">
        <f t="shared" si="1666"/>
        <v>1.2174103102708433</v>
      </c>
      <c r="CC461" s="9"/>
      <c r="CD461" s="9">
        <f t="shared" si="1667"/>
        <v>0.70293499394447234</v>
      </c>
      <c r="CE461" s="9">
        <f t="shared" si="1668"/>
        <v>0.62448266608246983</v>
      </c>
      <c r="CF461" s="304">
        <f>BY461/BEA_Output_Data!$AU41</f>
        <v>1.0703236583572016</v>
      </c>
      <c r="CG461" s="35"/>
      <c r="CH461" s="304">
        <f t="shared" si="1669"/>
        <v>2004</v>
      </c>
      <c r="CI461" s="19">
        <f t="shared" si="1670"/>
        <v>7.9922227268200322E-2</v>
      </c>
      <c r="CJ461" s="19">
        <f t="shared" si="1762"/>
        <v>2.0252781501369499E-2</v>
      </c>
      <c r="CK461" s="19">
        <f t="shared" si="1763"/>
        <v>2.759418740563404E-3</v>
      </c>
      <c r="CL461" s="19">
        <f t="shared" si="1764"/>
        <v>1.8813854019346274E-6</v>
      </c>
      <c r="CM461" s="19">
        <f t="shared" si="1765"/>
        <v>1.8813854019346274E-6</v>
      </c>
      <c r="CN461" s="19">
        <f t="shared" si="1766"/>
        <v>1.8813854019346274E-6</v>
      </c>
      <c r="CO461" s="19">
        <f t="shared" si="1767"/>
        <v>2.7689688007376829E-2</v>
      </c>
      <c r="CP461" s="19">
        <f t="shared" si="1768"/>
        <v>0.12556559853186283</v>
      </c>
      <c r="CQ461" s="19">
        <f t="shared" si="1769"/>
        <v>1.039109153439231E-2</v>
      </c>
      <c r="CR461" s="19">
        <f t="shared" si="1770"/>
        <v>0.15635441435978095</v>
      </c>
      <c r="CS461" s="19">
        <f t="shared" si="1771"/>
        <v>0.21107103596233009</v>
      </c>
      <c r="CT461" s="19">
        <f t="shared" si="1772"/>
        <v>3.8100674552327692E-2</v>
      </c>
      <c r="CU461" s="19">
        <f t="shared" si="1773"/>
        <v>5.9092729298707722E-2</v>
      </c>
      <c r="CV461" s="19">
        <f t="shared" si="1774"/>
        <v>0.13849273589445471</v>
      </c>
      <c r="CW461" s="19">
        <f t="shared" si="1775"/>
        <v>3.3292866049178527E-2</v>
      </c>
      <c r="CX461" s="19">
        <f t="shared" si="1776"/>
        <v>1.7449367627928696E-2</v>
      </c>
      <c r="CY461" s="19">
        <f t="shared" si="1761"/>
        <v>1.8698618864182007E-2</v>
      </c>
      <c r="CZ461" s="19">
        <f t="shared" si="1629"/>
        <v>8.8381501825580151E-3</v>
      </c>
      <c r="DA461" s="19">
        <f t="shared" si="1630"/>
        <v>3.8380308480879831E-2</v>
      </c>
      <c r="DB461" s="19">
        <f t="shared" si="1631"/>
        <v>6.0699488916149732E-3</v>
      </c>
      <c r="DC461" s="19">
        <f t="shared" si="1632"/>
        <v>7.5727000960859178E-3</v>
      </c>
      <c r="DD461" s="19"/>
      <c r="DE461" s="19"/>
      <c r="DF461" s="19">
        <f t="shared" si="1730"/>
        <v>7.9097289864430181E-2</v>
      </c>
      <c r="DG461" s="19">
        <f t="shared" si="1780"/>
        <v>2.0373591482685229E-2</v>
      </c>
      <c r="DH461" s="19">
        <f t="shared" si="1781"/>
        <v>2.5974797998493931E-3</v>
      </c>
      <c r="DI461" s="19">
        <f t="shared" si="1782"/>
        <v>1.9004989640389657E-6</v>
      </c>
      <c r="DJ461" s="19">
        <f t="shared" si="1783"/>
        <v>1.9004989640389657E-6</v>
      </c>
      <c r="DK461" s="19">
        <f t="shared" si="1784"/>
        <v>1.9004989640389657E-6</v>
      </c>
      <c r="DL461" s="19">
        <f t="shared" si="1785"/>
        <v>2.6658503031377997E-2</v>
      </c>
      <c r="DM461" s="19">
        <f t="shared" si="1786"/>
        <v>0.12701524841063316</v>
      </c>
      <c r="DN461" s="19">
        <f t="shared" si="1787"/>
        <v>9.8643331851151744E-3</v>
      </c>
      <c r="DO461" s="19">
        <f t="shared" si="1788"/>
        <v>0.15511568894461966</v>
      </c>
      <c r="DP461" s="19">
        <f t="shared" si="1789"/>
        <v>0.21875584425718186</v>
      </c>
      <c r="DQ461" s="19">
        <f t="shared" si="1790"/>
        <v>3.6624073077520782E-2</v>
      </c>
      <c r="DR461" s="19">
        <f t="shared" si="1791"/>
        <v>5.8733320586955511E-2</v>
      </c>
      <c r="DS461" s="19">
        <f t="shared" si="1792"/>
        <v>0.13848046152032817</v>
      </c>
      <c r="DT461" s="19">
        <f t="shared" si="1793"/>
        <v>3.1982507454719672E-2</v>
      </c>
      <c r="DU461" s="19">
        <f t="shared" si="1794"/>
        <v>1.6495616333813995E-2</v>
      </c>
      <c r="DV461" s="19">
        <f t="shared" si="1777"/>
        <v>1.8805636304335935E-2</v>
      </c>
      <c r="DW461" s="19">
        <f t="shared" si="1688"/>
        <v>8.8659959434797871E-3</v>
      </c>
      <c r="DX461" s="19">
        <f t="shared" si="1689"/>
        <v>3.7455660105590829E-2</v>
      </c>
      <c r="DY461" s="19">
        <f t="shared" si="1690"/>
        <v>5.7170742522602907E-3</v>
      </c>
      <c r="DZ461" s="19">
        <f t="shared" si="1691"/>
        <v>7.1487108670828083E-3</v>
      </c>
      <c r="EA461" s="19">
        <f t="shared" si="1692"/>
        <v>0.9997927369188726</v>
      </c>
      <c r="EC461" s="19">
        <f t="shared" si="1731"/>
        <v>7.9113687211000885E-2</v>
      </c>
      <c r="ED461" s="19">
        <f t="shared" si="1795"/>
        <v>2.0377815051419428E-2</v>
      </c>
      <c r="EE461" s="19">
        <f t="shared" si="1796"/>
        <v>2.5980182731215056E-3</v>
      </c>
      <c r="EF461" s="19">
        <f t="shared" si="1797"/>
        <v>1.9008929489684622E-6</v>
      </c>
      <c r="EG461" s="19">
        <f t="shared" si="1798"/>
        <v>1.9008929489684622E-6</v>
      </c>
      <c r="EH461" s="19">
        <f t="shared" si="1799"/>
        <v>1.9008929489684622E-6</v>
      </c>
      <c r="EI461" s="19">
        <f t="shared" si="1800"/>
        <v>2.6664029500287498E-2</v>
      </c>
      <c r="EJ461" s="19">
        <f t="shared" si="1801"/>
        <v>0.12704157943981914</v>
      </c>
      <c r="EK461" s="19">
        <f t="shared" si="1802"/>
        <v>9.8663781210441091E-3</v>
      </c>
      <c r="EL461" s="19">
        <f t="shared" si="1803"/>
        <v>0.15514784536508031</v>
      </c>
      <c r="EM461" s="19">
        <f t="shared" si="1804"/>
        <v>0.21880119366673559</v>
      </c>
      <c r="EN461" s="19">
        <f t="shared" si="1805"/>
        <v>3.6631665469372791E-2</v>
      </c>
      <c r="EO461" s="19">
        <f t="shared" si="1806"/>
        <v>5.8745496359533349E-2</v>
      </c>
      <c r="EP461" s="19">
        <f t="shared" si="1807"/>
        <v>0.1385091693575336</v>
      </c>
      <c r="EQ461" s="19">
        <f t="shared" si="1808"/>
        <v>3.1989137621945808E-2</v>
      </c>
      <c r="ER461" s="19">
        <f t="shared" si="1809"/>
        <v>1.6499035974845772E-2</v>
      </c>
      <c r="ES461" s="19">
        <f t="shared" si="1778"/>
        <v>1.8809534826478645E-2</v>
      </c>
      <c r="ET461" s="19">
        <f t="shared" si="1694"/>
        <v>8.8678339180605706E-3</v>
      </c>
      <c r="EU461" s="19">
        <f t="shared" si="1695"/>
        <v>3.7463424890463212E-2</v>
      </c>
      <c r="EV461" s="19">
        <f t="shared" si="1696"/>
        <v>5.71825943632975E-3</v>
      </c>
      <c r="EW461" s="19">
        <f t="shared" si="1697"/>
        <v>7.1501928380810842E-3</v>
      </c>
      <c r="EZ461" s="304">
        <f t="shared" si="1732"/>
        <v>4.0266648016198288E-2</v>
      </c>
      <c r="FA461" s="304">
        <f t="shared" si="1810"/>
        <v>6.6287040968809321E-3</v>
      </c>
      <c r="FB461" s="304">
        <f t="shared" si="1811"/>
        <v>0.28413182993754388</v>
      </c>
      <c r="FC461" s="304">
        <f t="shared" si="1812"/>
        <v>-7.0228348285919355E-4</v>
      </c>
      <c r="FD461" s="304">
        <f t="shared" si="1813"/>
        <v>-1.670436172379263E-3</v>
      </c>
      <c r="FE461" s="304">
        <f t="shared" si="1814"/>
        <v>0.14174863904198295</v>
      </c>
      <c r="FF461" s="304">
        <f t="shared" si="1815"/>
        <v>6.8421756362648453E-2</v>
      </c>
      <c r="FG461" s="304">
        <f t="shared" si="1816"/>
        <v>-4.3043133367809015E-3</v>
      </c>
      <c r="FH461" s="304">
        <f t="shared" si="1817"/>
        <v>0.12719982981874586</v>
      </c>
      <c r="FI461" s="304">
        <f t="shared" si="1818"/>
        <v>-4.7832432330078112E-2</v>
      </c>
      <c r="FJ461" s="304">
        <f t="shared" si="1819"/>
        <v>-9.7393259501875148E-2</v>
      </c>
      <c r="FK461" s="304">
        <f t="shared" si="1820"/>
        <v>8.8906548578206887E-2</v>
      </c>
      <c r="FL461" s="304">
        <f t="shared" si="1821"/>
        <v>6.9573712201734528E-3</v>
      </c>
      <c r="FM461" s="304">
        <f t="shared" si="1822"/>
        <v>-7.2525375621146901E-2</v>
      </c>
      <c r="FN461" s="304">
        <f t="shared" si="1823"/>
        <v>0.10466044164096895</v>
      </c>
      <c r="FO461" s="304">
        <f t="shared" si="1824"/>
        <v>9.5627126917202626E-2</v>
      </c>
      <c r="FP461" s="304">
        <f t="shared" si="1779"/>
        <v>-7.7697343595780399E-2</v>
      </c>
      <c r="FQ461" s="304">
        <f t="shared" si="1825"/>
        <v>4.0396448013491132E-3</v>
      </c>
      <c r="FR461" s="304">
        <f t="shared" si="1826"/>
        <v>4.9963843210112449E-2</v>
      </c>
      <c r="FS461" s="304">
        <f t="shared" si="1827"/>
        <v>0.11980916713534767</v>
      </c>
      <c r="FT461" s="304">
        <f t="shared" si="1828"/>
        <v>0.1365257296644857</v>
      </c>
      <c r="FV461" s="3"/>
      <c r="FW461" s="19">
        <f t="shared" si="1700"/>
        <v>0.97874336247784655</v>
      </c>
      <c r="FX461" s="19">
        <f t="shared" si="1733"/>
        <v>0.66593081990089176</v>
      </c>
      <c r="FY461" s="19">
        <f t="shared" si="1701"/>
        <v>0.88839319632990166</v>
      </c>
      <c r="GA461" s="19">
        <f t="shared" si="1702"/>
        <v>0.96509005154316452</v>
      </c>
      <c r="GB461" s="19">
        <f t="shared" si="1734"/>
        <v>0.77588123380995888</v>
      </c>
      <c r="GC461" s="19">
        <f t="shared" si="1703"/>
        <v>0.8421981204704474</v>
      </c>
      <c r="GE461" s="19">
        <f t="shared" si="1704"/>
        <v>1.0090327844039886</v>
      </c>
      <c r="GF461" s="19">
        <f t="shared" si="1735"/>
        <v>0.73576827371657405</v>
      </c>
      <c r="GG461" s="19">
        <f t="shared" si="1705"/>
        <v>0.83464327081591749</v>
      </c>
      <c r="GI461" s="19" t="e">
        <f>#REF!</f>
        <v>#REF!</v>
      </c>
      <c r="GJ461" s="19" t="e">
        <f t="shared" si="1706"/>
        <v>#REF!</v>
      </c>
      <c r="GK461" s="304">
        <f t="shared" si="1707"/>
        <v>1.2174103102708433</v>
      </c>
      <c r="GM461" s="3"/>
      <c r="GN461" s="3"/>
      <c r="GO461" s="3"/>
    </row>
    <row r="462" spans="1:197" x14ac:dyDescent="0.2">
      <c r="A462" s="316" t="s">
        <v>537</v>
      </c>
      <c r="B462" s="1">
        <f t="shared" si="1633"/>
        <v>2005</v>
      </c>
      <c r="C462" s="60">
        <f>Conversion_factors!$M67*C314+C395</f>
        <v>1869.2702234757378</v>
      </c>
      <c r="D462" s="60">
        <f>Conversion_factors!$M67*D314+D395</f>
        <v>461.01346523300123</v>
      </c>
      <c r="E462" s="60">
        <f>Conversion_factors!$M67*E314+E395</f>
        <v>59.263341538085839</v>
      </c>
      <c r="F462" s="60">
        <f>Conversion_factors!$M67*F314+F395</f>
        <v>4.2829220060061658E-2</v>
      </c>
      <c r="G462" s="60">
        <f>Conversion_factors!$M67*G314+G395</f>
        <v>4.2829220060061658E-2</v>
      </c>
      <c r="H462" s="60">
        <f>Conversion_factors!$M67*H314+H395</f>
        <v>4.2829220060061658E-2</v>
      </c>
      <c r="I462" s="60">
        <f>Conversion_factors!$M67*I314+I395</f>
        <v>641.45411229042782</v>
      </c>
      <c r="J462" s="60">
        <f>Conversion_factors!$M67*J314+J395</f>
        <v>2883.6565176499839</v>
      </c>
      <c r="K462" s="60">
        <f>Conversion_factors!$M67*K314+K395</f>
        <v>238.05248078515692</v>
      </c>
      <c r="L462" s="60">
        <f>Conversion_factors!$M67*L314+L395</f>
        <v>3920.9664734255202</v>
      </c>
      <c r="M462" s="60">
        <f>Conversion_factors!$M67*M314+M395</f>
        <v>4512.0044230709573</v>
      </c>
      <c r="N462" s="60">
        <f>Conversion_factors!$M67*N314+N395</f>
        <v>883.67112766794548</v>
      </c>
      <c r="O462" s="60">
        <f>Conversion_factors!$M67*O314+O395</f>
        <v>1407.0223105504708</v>
      </c>
      <c r="P462" s="60">
        <f>Conversion_factors!$M67*P314+P395</f>
        <v>2914.3564715653138</v>
      </c>
      <c r="Q462" s="60">
        <f>Conversion_factors!$M67*Q314+Q395</f>
        <v>802.83911048901598</v>
      </c>
      <c r="R462" s="60">
        <f>Conversion_factors!$M67*R314+R395</f>
        <v>421.22473590484594</v>
      </c>
      <c r="S462" s="60">
        <f>Conversion_factors!$M67*S314+S395</f>
        <v>425.78808695261841</v>
      </c>
      <c r="T462" s="60">
        <f>Conversion_factors!$M67*T314+T395</f>
        <v>207.73448061228419</v>
      </c>
      <c r="U462" s="60">
        <f>Conversion_factors!$M67*U314+U395</f>
        <v>879.64620102911704</v>
      </c>
      <c r="V462" s="60">
        <f>Conversion_factors!$M67*V314+V395</f>
        <v>135.82691455335504</v>
      </c>
      <c r="W462" s="60">
        <f>Conversion_factors!$M67*W314+W395</f>
        <v>174.035746711862</v>
      </c>
      <c r="X462" s="124">
        <f t="shared" si="1634"/>
        <v>22837.954711165883</v>
      </c>
      <c r="Z462" s="19">
        <f t="shared" si="1635"/>
        <v>2.0782899477956489</v>
      </c>
      <c r="AA462" s="19">
        <f t="shared" si="1636"/>
        <v>4.8974914439565609</v>
      </c>
      <c r="AB462" s="19">
        <f t="shared" si="1637"/>
        <v>1.3130759531723304</v>
      </c>
      <c r="AC462" s="19">
        <f t="shared" si="1638"/>
        <v>4.7618335971374457E-5</v>
      </c>
      <c r="AD462" s="19">
        <f t="shared" si="1639"/>
        <v>4.5498831295409528E-4</v>
      </c>
      <c r="AE462" s="19">
        <f t="shared" si="1640"/>
        <v>9.4895119806653752E-4</v>
      </c>
      <c r="AF462" s="19">
        <f t="shared" si="1641"/>
        <v>5.6213544806987983</v>
      </c>
      <c r="AG462" s="19">
        <f t="shared" si="1642"/>
        <v>14.33537371425601</v>
      </c>
      <c r="AH462" s="19">
        <f t="shared" si="1643"/>
        <v>2.201897794638243</v>
      </c>
      <c r="AI462" s="19">
        <f t="shared" si="1644"/>
        <v>4.6396964340561899</v>
      </c>
      <c r="AJ462" s="19">
        <f t="shared" si="1645"/>
        <v>5.3349378804522072</v>
      </c>
      <c r="AK462" s="19">
        <f t="shared" si="1646"/>
        <v>3.4978271177815721</v>
      </c>
      <c r="AL462" s="19">
        <f t="shared" si="1647"/>
        <v>10.518271812992117</v>
      </c>
      <c r="AM462" s="19">
        <f t="shared" si="1648"/>
        <v>10.833539735961349</v>
      </c>
      <c r="AN462" s="19">
        <f t="shared" si="1649"/>
        <v>2.2657165651280753</v>
      </c>
      <c r="AO462" s="19">
        <f t="shared" si="1650"/>
        <v>1.1799342618254189</v>
      </c>
      <c r="AP462" s="19">
        <f t="shared" si="1651"/>
        <v>1.4344477558348134</v>
      </c>
      <c r="AQ462" s="19">
        <f t="shared" si="1652"/>
        <v>1.4989449398342984</v>
      </c>
      <c r="AR462" s="19">
        <f t="shared" si="1653"/>
        <v>1.0857919699114087</v>
      </c>
      <c r="AS462" s="19">
        <f t="shared" si="1654"/>
        <v>1.376574610040898</v>
      </c>
      <c r="AT462" s="19">
        <f t="shared" si="1655"/>
        <v>1.0281565601528322</v>
      </c>
      <c r="AU462" s="19">
        <f t="shared" si="1656"/>
        <v>12.096773210373579</v>
      </c>
      <c r="AV462" s="19">
        <f t="shared" si="1657"/>
        <v>10.134244520409714</v>
      </c>
      <c r="AW462" s="19">
        <f t="shared" si="1658"/>
        <v>6.6388192614785799</v>
      </c>
      <c r="AX462" s="249">
        <f t="shared" si="1708"/>
        <v>1.0506206659337149</v>
      </c>
      <c r="AY462" s="249">
        <f t="shared" si="1709"/>
        <v>0.94221095433577162</v>
      </c>
      <c r="AZ462" s="249">
        <f t="shared" si="1710"/>
        <v>0.99292742008038304</v>
      </c>
      <c r="BA462" s="249">
        <f t="shared" si="1711"/>
        <v>0.75246785070374811</v>
      </c>
      <c r="BB462" s="249">
        <f t="shared" si="1712"/>
        <v>0.90049819562005318</v>
      </c>
      <c r="BC462" s="249">
        <f t="shared" si="1713"/>
        <v>1.8715902095230008</v>
      </c>
      <c r="BD462" s="249">
        <f t="shared" si="1714"/>
        <v>0.99758069423794571</v>
      </c>
      <c r="BE462" s="249">
        <f t="shared" si="1715"/>
        <v>1.0073033102808298</v>
      </c>
      <c r="BF462" s="249">
        <f t="shared" si="1716"/>
        <v>1.5297815566230684</v>
      </c>
      <c r="BG462" s="249">
        <f t="shared" si="1717"/>
        <v>1.0366186207325379</v>
      </c>
      <c r="BH462" s="249">
        <f t="shared" si="1718"/>
        <v>0.80382912958215524</v>
      </c>
      <c r="BI462" s="249">
        <f t="shared" si="1719"/>
        <v>1.0384976061452016</v>
      </c>
      <c r="BJ462" s="249">
        <f t="shared" si="1720"/>
        <v>0.85281243498394232</v>
      </c>
      <c r="BK462" s="249">
        <f t="shared" si="1721"/>
        <v>0.70278676874800705</v>
      </c>
      <c r="BL462" s="249">
        <f t="shared" si="1722"/>
        <v>1.0741373728208112</v>
      </c>
      <c r="BM462" s="249">
        <f t="shared" si="1723"/>
        <v>0.88805571934096661</v>
      </c>
      <c r="BN462" s="249">
        <f t="shared" si="1724"/>
        <v>0.16013321753336127</v>
      </c>
      <c r="BO462" s="249">
        <f t="shared" si="1725"/>
        <v>0.7399871444511984</v>
      </c>
      <c r="BP462" s="249">
        <f t="shared" si="1726"/>
        <v>0.80464688609418333</v>
      </c>
      <c r="BQ462" s="249">
        <f t="shared" si="1727"/>
        <v>0.927443785605226</v>
      </c>
      <c r="BR462" s="249">
        <f t="shared" si="1728"/>
        <v>0.79825882548411131</v>
      </c>
      <c r="BS462" s="249">
        <f t="shared" si="1729"/>
        <v>0.60799546432942497</v>
      </c>
      <c r="BU462" s="3"/>
      <c r="BV462" s="9">
        <f t="shared" si="1660"/>
        <v>2.008775706874987</v>
      </c>
      <c r="BW462" s="9">
        <f t="shared" si="1661"/>
        <v>0.60799546432942497</v>
      </c>
      <c r="BX462" s="9">
        <f t="shared" si="1662"/>
        <v>0.87721871275801033</v>
      </c>
      <c r="BY462" s="9">
        <f t="shared" si="1663"/>
        <v>0.79913598047467593</v>
      </c>
      <c r="BZ462" s="9">
        <f t="shared" si="1664"/>
        <v>0.86730869515784192</v>
      </c>
      <c r="CA462" s="9">
        <f t="shared" si="1665"/>
        <v>1.2213319554731197</v>
      </c>
      <c r="CB462" s="9">
        <f t="shared" si="1666"/>
        <v>1.221326518635127</v>
      </c>
      <c r="CC462" s="9"/>
      <c r="CD462" s="9">
        <f t="shared" si="1667"/>
        <v>0.70101703611060573</v>
      </c>
      <c r="CE462" s="9">
        <f t="shared" si="1668"/>
        <v>0.60799817087250718</v>
      </c>
      <c r="CF462" s="304">
        <f>BY462/BEA_Output_Data!$AU42</f>
        <v>1.0270017629022772</v>
      </c>
      <c r="CG462" s="35"/>
      <c r="CH462" s="304">
        <f t="shared" si="1669"/>
        <v>2005</v>
      </c>
      <c r="CI462" s="19">
        <f t="shared" si="1670"/>
        <v>8.1849283226830216E-2</v>
      </c>
      <c r="CJ462" s="19">
        <f t="shared" si="1762"/>
        <v>2.0186285114559908E-2</v>
      </c>
      <c r="CK462" s="19">
        <f t="shared" si="1763"/>
        <v>2.5949496041828535E-3</v>
      </c>
      <c r="CL462" s="19">
        <f t="shared" si="1764"/>
        <v>1.875352701313559E-6</v>
      </c>
      <c r="CM462" s="19">
        <f t="shared" si="1765"/>
        <v>1.875352701313559E-6</v>
      </c>
      <c r="CN462" s="19">
        <f t="shared" si="1766"/>
        <v>1.875352701313559E-6</v>
      </c>
      <c r="CO462" s="19">
        <f t="shared" si="1767"/>
        <v>2.8087196091023399E-2</v>
      </c>
      <c r="CP462" s="19">
        <f t="shared" si="1768"/>
        <v>0.1262659705792355</v>
      </c>
      <c r="CQ462" s="19">
        <f t="shared" si="1769"/>
        <v>1.0423546407540988E-2</v>
      </c>
      <c r="CR462" s="19">
        <f t="shared" si="1770"/>
        <v>0.17168641075851201</v>
      </c>
      <c r="CS462" s="19">
        <f t="shared" si="1771"/>
        <v>0.1975660465280176</v>
      </c>
      <c r="CT462" s="19">
        <f t="shared" si="1772"/>
        <v>3.8693093967644261E-2</v>
      </c>
      <c r="CU462" s="19">
        <f t="shared" si="1773"/>
        <v>6.1608945649697454E-2</v>
      </c>
      <c r="CV462" s="19">
        <f t="shared" si="1774"/>
        <v>0.12761022203710881</v>
      </c>
      <c r="CW462" s="19">
        <f t="shared" si="1775"/>
        <v>3.5153721979161889E-2</v>
      </c>
      <c r="CX462" s="19">
        <f t="shared" si="1776"/>
        <v>1.8444065645637771E-2</v>
      </c>
      <c r="CY462" s="19">
        <f t="shared" si="1761"/>
        <v>1.864387999440436E-2</v>
      </c>
      <c r="CZ462" s="19">
        <f t="shared" si="1629"/>
        <v>9.096019465820164E-3</v>
      </c>
      <c r="DA462" s="19">
        <f t="shared" si="1630"/>
        <v>3.8516855478264098E-2</v>
      </c>
      <c r="DB462" s="19">
        <f t="shared" si="1631"/>
        <v>5.9474202603154672E-3</v>
      </c>
      <c r="DC462" s="19">
        <f t="shared" si="1632"/>
        <v>7.6204611539391846E-3</v>
      </c>
      <c r="DD462" s="304"/>
      <c r="DE462" s="304"/>
      <c r="DF462" s="19">
        <f t="shared" si="1730"/>
        <v>8.0881929187343715E-2</v>
      </c>
      <c r="DG462" s="19">
        <f t="shared" si="1780"/>
        <v>2.0219515083950573E-2</v>
      </c>
      <c r="DH462" s="19">
        <f t="shared" si="1781"/>
        <v>2.6763419657730475E-3</v>
      </c>
      <c r="DI462" s="19">
        <f t="shared" si="1782"/>
        <v>1.8783674370362878E-6</v>
      </c>
      <c r="DJ462" s="19">
        <f t="shared" si="1783"/>
        <v>1.8783674370362878E-6</v>
      </c>
      <c r="DK462" s="19">
        <f t="shared" si="1784"/>
        <v>1.8783674370362878E-6</v>
      </c>
      <c r="DL462" s="19">
        <f t="shared" si="1785"/>
        <v>2.7887969885807905E-2</v>
      </c>
      <c r="DM462" s="19">
        <f t="shared" si="1786"/>
        <v>0.12591545991924649</v>
      </c>
      <c r="DN462" s="19">
        <f t="shared" si="1787"/>
        <v>1.0407310536842448E-2</v>
      </c>
      <c r="DO462" s="19">
        <f t="shared" si="1788"/>
        <v>0.16390091157768485</v>
      </c>
      <c r="DP462" s="19">
        <f t="shared" si="1789"/>
        <v>0.20424413215075862</v>
      </c>
      <c r="DQ462" s="19">
        <f t="shared" si="1790"/>
        <v>3.8396122552492425E-2</v>
      </c>
      <c r="DR462" s="19">
        <f t="shared" si="1791"/>
        <v>6.0342094045937503E-2</v>
      </c>
      <c r="DS462" s="19">
        <f t="shared" si="1792"/>
        <v>0.13297727086376215</v>
      </c>
      <c r="DT462" s="19">
        <f t="shared" si="1793"/>
        <v>3.42148605098435E-2</v>
      </c>
      <c r="DU462" s="19">
        <f t="shared" si="1794"/>
        <v>1.794212142828348E-2</v>
      </c>
      <c r="DV462" s="19">
        <f t="shared" si="1777"/>
        <v>1.8671236056033741E-2</v>
      </c>
      <c r="DW462" s="19">
        <f t="shared" si="1688"/>
        <v>8.9664668210972555E-3</v>
      </c>
      <c r="DX462" s="19">
        <f t="shared" si="1689"/>
        <v>3.8448541568246591E-2</v>
      </c>
      <c r="DY462" s="19">
        <f t="shared" si="1690"/>
        <v>6.0084763539947532E-3</v>
      </c>
      <c r="DZ462" s="19">
        <f t="shared" si="1691"/>
        <v>7.5965556014221461E-3</v>
      </c>
      <c r="EA462" s="19">
        <f t="shared" si="1692"/>
        <v>0.99970295121083219</v>
      </c>
      <c r="EB462" s="304"/>
      <c r="EC462" s="19">
        <f t="shared" si="1731"/>
        <v>8.0905962205453305E-2</v>
      </c>
      <c r="ED462" s="19">
        <f t="shared" si="1795"/>
        <v>2.0225523051083182E-2</v>
      </c>
      <c r="EE462" s="19">
        <f t="shared" si="1796"/>
        <v>2.6771372061385672E-3</v>
      </c>
      <c r="EF462" s="19">
        <f t="shared" si="1797"/>
        <v>1.8789255696016744E-6</v>
      </c>
      <c r="EG462" s="19">
        <f t="shared" si="1798"/>
        <v>1.8789255696016744E-6</v>
      </c>
      <c r="EH462" s="19">
        <f t="shared" si="1799"/>
        <v>1.8789255696016744E-6</v>
      </c>
      <c r="EI462" s="19">
        <f t="shared" si="1800"/>
        <v>2.7896256435004239E-2</v>
      </c>
      <c r="EJ462" s="19">
        <f t="shared" si="1801"/>
        <v>0.12595287406798059</v>
      </c>
      <c r="EK462" s="19">
        <f t="shared" si="1802"/>
        <v>1.041040293442887E-2</v>
      </c>
      <c r="EL462" s="19">
        <f t="shared" si="1803"/>
        <v>0.16394961261159566</v>
      </c>
      <c r="EM462" s="19">
        <f t="shared" si="1804"/>
        <v>0.20430482065035396</v>
      </c>
      <c r="EN462" s="19">
        <f t="shared" si="1805"/>
        <v>3.8407531463208494E-2</v>
      </c>
      <c r="EO462" s="19">
        <f t="shared" si="1806"/>
        <v>6.0360023917956473E-2</v>
      </c>
      <c r="EP462" s="19">
        <f t="shared" si="1807"/>
        <v>0.13301678333819175</v>
      </c>
      <c r="EQ462" s="19">
        <f t="shared" si="1808"/>
        <v>3.4225027012676851E-2</v>
      </c>
      <c r="ER462" s="19">
        <f t="shared" si="1809"/>
        <v>1.7947452697375882E-2</v>
      </c>
      <c r="ES462" s="19">
        <f t="shared" si="1778"/>
        <v>1.8676783972098203E-2</v>
      </c>
      <c r="ET462" s="19">
        <f t="shared" si="1694"/>
        <v>8.969131090627613E-3</v>
      </c>
      <c r="EU462" s="19">
        <f t="shared" si="1695"/>
        <v>3.8459966054594542E-2</v>
      </c>
      <c r="EV462" s="19">
        <f t="shared" si="1696"/>
        <v>6.0102616949538213E-3</v>
      </c>
      <c r="EW462" s="19">
        <f t="shared" si="1697"/>
        <v>7.5988128195693116E-3</v>
      </c>
      <c r="EX462" s="304"/>
      <c r="EY462" s="304"/>
      <c r="EZ462" s="304">
        <f t="shared" si="1732"/>
        <v>-8.7583844784375198E-3</v>
      </c>
      <c r="FA462" s="304">
        <f t="shared" si="1810"/>
        <v>-9.5362825274639528E-3</v>
      </c>
      <c r="FB462" s="304">
        <f t="shared" si="1811"/>
        <v>-7.9654739176021547E-2</v>
      </c>
      <c r="FC462" s="304">
        <f t="shared" si="1812"/>
        <v>-3.5795600704315769E-2</v>
      </c>
      <c r="FD462" s="304">
        <f t="shared" si="1813"/>
        <v>-9.459231679295025E-3</v>
      </c>
      <c r="FE462" s="304">
        <f t="shared" si="1814"/>
        <v>-2.1413451223188253E-2</v>
      </c>
      <c r="FF462" s="304">
        <f t="shared" si="1815"/>
        <v>-5.3755533752655418E-2</v>
      </c>
      <c r="FG462" s="304">
        <f t="shared" si="1816"/>
        <v>1.0986863248579349E-2</v>
      </c>
      <c r="FH462" s="304">
        <f t="shared" si="1817"/>
        <v>1.6059228160804854E-2</v>
      </c>
      <c r="FI462" s="304">
        <f t="shared" si="1818"/>
        <v>4.1119900039205209E-2</v>
      </c>
      <c r="FJ462" s="304">
        <f t="shared" si="1819"/>
        <v>-8.0671306227404871E-2</v>
      </c>
      <c r="FK462" s="304">
        <f t="shared" si="1820"/>
        <v>8.9892235592073533E-3</v>
      </c>
      <c r="FL462" s="304">
        <f t="shared" si="1821"/>
        <v>1.2311703054879854E-2</v>
      </c>
      <c r="FM462" s="304">
        <f t="shared" si="1822"/>
        <v>-8.0478848891757812E-2</v>
      </c>
      <c r="FN462" s="304">
        <f t="shared" si="1823"/>
        <v>1.21314725687188E-2</v>
      </c>
      <c r="FO462" s="304">
        <f t="shared" si="1824"/>
        <v>-1.9538154918868827E-2</v>
      </c>
      <c r="FP462" s="304">
        <f t="shared" si="1779"/>
        <v>-6.561458076277478E-2</v>
      </c>
      <c r="FQ462" s="304">
        <f t="shared" si="1825"/>
        <v>1.6996739967349947E-2</v>
      </c>
      <c r="FR462" s="304">
        <f t="shared" si="1826"/>
        <v>-4.4649534458471675E-2</v>
      </c>
      <c r="FS462" s="304">
        <f t="shared" si="1827"/>
        <v>-5.4506571940423056E-2</v>
      </c>
      <c r="FT462" s="304">
        <f t="shared" si="1828"/>
        <v>-7.1873418738266345E-2</v>
      </c>
      <c r="FU462" s="304"/>
      <c r="FV462" s="3"/>
      <c r="FW462" s="19">
        <f t="shared" si="1700"/>
        <v>0.97626670120937076</v>
      </c>
      <c r="FX462" s="19">
        <f t="shared" si="1733"/>
        <v>0.65012608477829514</v>
      </c>
      <c r="FY462" s="19">
        <f t="shared" si="1701"/>
        <v>0.86730869515784192</v>
      </c>
      <c r="FZ462" s="304"/>
      <c r="GA462" s="19">
        <f t="shared" si="1702"/>
        <v>1.0415823681344725</v>
      </c>
      <c r="GB462" s="19">
        <f t="shared" si="1734"/>
        <v>0.8081442129028733</v>
      </c>
      <c r="GC462" s="19">
        <f t="shared" si="1703"/>
        <v>0.87721871275801033</v>
      </c>
      <c r="GD462" s="304"/>
      <c r="GE462" s="19">
        <f t="shared" si="1704"/>
        <v>0.95745812422769438</v>
      </c>
      <c r="GF462" s="19">
        <f t="shared" si="1735"/>
        <v>0.70446731121891981</v>
      </c>
      <c r="GG462" s="19">
        <f t="shared" si="1705"/>
        <v>0.79913598047467593</v>
      </c>
      <c r="GH462" s="304"/>
      <c r="GI462" s="19" t="e">
        <f>#REF!</f>
        <v>#REF!</v>
      </c>
      <c r="GJ462" s="19" t="e">
        <f t="shared" si="1706"/>
        <v>#REF!</v>
      </c>
      <c r="GK462" s="304">
        <f t="shared" si="1707"/>
        <v>1.221326518635127</v>
      </c>
      <c r="GM462" s="3"/>
      <c r="GN462" s="3"/>
      <c r="GO462" s="3"/>
    </row>
    <row r="463" spans="1:197" s="304" customFormat="1" x14ac:dyDescent="0.2">
      <c r="A463" s="316" t="s">
        <v>537</v>
      </c>
      <c r="B463" s="1">
        <f t="shared" si="1633"/>
        <v>2006</v>
      </c>
      <c r="C463" s="60">
        <f>Conversion_factors!$M68*C315+C396</f>
        <v>2004.435139142709</v>
      </c>
      <c r="D463" s="60">
        <f>Conversion_factors!$M68*D315+D396</f>
        <v>424.53649834348869</v>
      </c>
      <c r="E463" s="60">
        <f>Conversion_factors!$M68*E315+E396</f>
        <v>51.613724287309978</v>
      </c>
      <c r="F463" s="60">
        <f>Conversion_factors!$M68*F315+F396</f>
        <v>4.2829220060061658E-2</v>
      </c>
      <c r="G463" s="60">
        <f>Conversion_factors!$M68*G315+G396</f>
        <v>4.2829220060061658E-2</v>
      </c>
      <c r="H463" s="60">
        <f>Conversion_factors!$M68*H315+H396</f>
        <v>4.2829220060061658E-2</v>
      </c>
      <c r="I463" s="60">
        <f>Conversion_factors!$M68*I315+I396</f>
        <v>670.5011796262678</v>
      </c>
      <c r="J463" s="60">
        <f>Conversion_factors!$M68*J315+J396</f>
        <v>2912.5560865413199</v>
      </c>
      <c r="K463" s="60">
        <f>Conversion_factors!$M68*K315+K396</f>
        <v>238.52322212953024</v>
      </c>
      <c r="L463" s="60">
        <f>Conversion_factors!$M68*L315+L396</f>
        <v>3812.3460296785202</v>
      </c>
      <c r="M463" s="60">
        <f>Conversion_factors!$M68*M315+M396</f>
        <v>4424.986358333349</v>
      </c>
      <c r="N463" s="60">
        <f>Conversion_factors!$M68*N315+N396</f>
        <v>876.09031605886753</v>
      </c>
      <c r="O463" s="60">
        <f>Conversion_factors!$M68*O315+O396</f>
        <v>1476.0600475442411</v>
      </c>
      <c r="P463" s="60">
        <f>Conversion_factors!$M68*P315+P396</f>
        <v>2742.2285860213724</v>
      </c>
      <c r="Q463" s="60">
        <f>Conversion_factors!$M68*Q315+Q396</f>
        <v>842.09546549515676</v>
      </c>
      <c r="R463" s="60">
        <f>Conversion_factors!$M68*R315+R396</f>
        <v>443.87768856085921</v>
      </c>
      <c r="S463" s="60">
        <f>Conversion_factors!$M68*S315+S396</f>
        <v>433.22052492195007</v>
      </c>
      <c r="T463" s="60">
        <f>Conversion_factors!$M68*T315+T396</f>
        <v>212.70577920777993</v>
      </c>
      <c r="U463" s="60">
        <f>Conversion_factors!$M68*U315+U396</f>
        <v>907.62581314034946</v>
      </c>
      <c r="V463" s="60">
        <f>Conversion_factors!$M68*V315+V396</f>
        <v>136.08312498347226</v>
      </c>
      <c r="W463" s="60">
        <f>Conversion_factors!$M68*W315+W396</f>
        <v>176.94125403826777</v>
      </c>
      <c r="X463" s="124">
        <f t="shared" si="1634"/>
        <v>22786.555325714991</v>
      </c>
      <c r="Z463" s="19">
        <f t="shared" si="1635"/>
        <v>2.2120868890581504</v>
      </c>
      <c r="AA463" s="19">
        <f t="shared" si="1636"/>
        <v>5.007619680893117</v>
      </c>
      <c r="AB463" s="19">
        <f t="shared" si="1637"/>
        <v>1.1875518738438406</v>
      </c>
      <c r="AC463" s="19">
        <f t="shared" si="1638"/>
        <v>4.7266162078943377E-5</v>
      </c>
      <c r="AD463" s="19">
        <f t="shared" si="1639"/>
        <v>5.0519200616890025E-4</v>
      </c>
      <c r="AE463" s="19">
        <f t="shared" si="1640"/>
        <v>9.8543403406565664E-4</v>
      </c>
      <c r="AF463" s="19">
        <f t="shared" si="1641"/>
        <v>5.8120998646735558</v>
      </c>
      <c r="AG463" s="19">
        <f t="shared" si="1642"/>
        <v>14.650448098811065</v>
      </c>
      <c r="AH463" s="19">
        <f t="shared" si="1643"/>
        <v>2.2558928216526017</v>
      </c>
      <c r="AI463" s="19">
        <f t="shared" si="1644"/>
        <v>4.5535155349810328</v>
      </c>
      <c r="AJ463" s="19">
        <f t="shared" si="1645"/>
        <v>5.1286376082681739</v>
      </c>
      <c r="AK463" s="19">
        <f t="shared" si="1646"/>
        <v>3.4891661969468659</v>
      </c>
      <c r="AL463" s="19">
        <f t="shared" si="1647"/>
        <v>10.722020266870501</v>
      </c>
      <c r="AM463" s="19">
        <f t="shared" si="1648"/>
        <v>10.335496028036699</v>
      </c>
      <c r="AN463" s="19">
        <f t="shared" si="1649"/>
        <v>2.2502792682427919</v>
      </c>
      <c r="AO463" s="19">
        <f t="shared" si="1650"/>
        <v>1.1846785750142468</v>
      </c>
      <c r="AP463" s="19">
        <f t="shared" si="1651"/>
        <v>1.3178062416157357</v>
      </c>
      <c r="AQ463" s="19">
        <f t="shared" si="1652"/>
        <v>1.5322496430748083</v>
      </c>
      <c r="AR463" s="19">
        <f t="shared" si="1653"/>
        <v>1.1125942072807518</v>
      </c>
      <c r="AS463" s="19">
        <f t="shared" si="1654"/>
        <v>1.3869133243443328</v>
      </c>
      <c r="AT463" s="19">
        <f t="shared" si="1655"/>
        <v>1.0171052263424014</v>
      </c>
      <c r="AU463" s="19">
        <f t="shared" si="1656"/>
        <v>11.421693119858505</v>
      </c>
      <c r="AV463" s="19">
        <f t="shared" si="1657"/>
        <v>9.8061606030838124</v>
      </c>
      <c r="AW463" s="19">
        <f t="shared" si="1658"/>
        <v>6.4156646291004593</v>
      </c>
      <c r="AX463" s="249">
        <f t="shared" si="1708"/>
        <v>1.1182579230345346</v>
      </c>
      <c r="AY463" s="249">
        <f t="shared" si="1709"/>
        <v>0.96339813401963859</v>
      </c>
      <c r="AZ463" s="249">
        <f t="shared" si="1710"/>
        <v>0.89800808205999882</v>
      </c>
      <c r="BA463" s="249">
        <f t="shared" si="1711"/>
        <v>0.74690277736580346</v>
      </c>
      <c r="BB463" s="249">
        <f t="shared" si="1712"/>
        <v>0.99985972616107111</v>
      </c>
      <c r="BC463" s="249">
        <f t="shared" si="1713"/>
        <v>1.9435442982166082</v>
      </c>
      <c r="BD463" s="249">
        <f t="shared" si="1714"/>
        <v>1.0314308834088246</v>
      </c>
      <c r="BE463" s="249">
        <f t="shared" si="1715"/>
        <v>1.0294426333897475</v>
      </c>
      <c r="BF463" s="249">
        <f t="shared" si="1716"/>
        <v>1.567294921992282</v>
      </c>
      <c r="BG463" s="249">
        <f t="shared" si="1717"/>
        <v>1.0173637565399083</v>
      </c>
      <c r="BH463" s="249">
        <f t="shared" si="1718"/>
        <v>0.77274532468353163</v>
      </c>
      <c r="BI463" s="249">
        <f t="shared" si="1719"/>
        <v>1.0359261967384497</v>
      </c>
      <c r="BJ463" s="249">
        <f t="shared" si="1720"/>
        <v>0.86933218444141613</v>
      </c>
      <c r="BK463" s="249">
        <f t="shared" si="1721"/>
        <v>0.67047798171086048</v>
      </c>
      <c r="BL463" s="249">
        <f t="shared" si="1722"/>
        <v>1.0668188150739926</v>
      </c>
      <c r="BM463" s="249">
        <f t="shared" si="1723"/>
        <v>0.89162643899713223</v>
      </c>
      <c r="BN463" s="249">
        <f t="shared" si="1724"/>
        <v>0.14711205249344386</v>
      </c>
      <c r="BO463" s="249">
        <f t="shared" si="1725"/>
        <v>0.75642874386742776</v>
      </c>
      <c r="BP463" s="249">
        <f t="shared" si="1726"/>
        <v>0.8245091962210106</v>
      </c>
      <c r="BQ463" s="249">
        <f t="shared" si="1727"/>
        <v>0.93440931893842005</v>
      </c>
      <c r="BR463" s="249">
        <f t="shared" si="1728"/>
        <v>0.7896785906352124</v>
      </c>
      <c r="BS463" s="249">
        <f t="shared" si="1729"/>
        <v>0.57406528923609634</v>
      </c>
      <c r="BU463" s="3"/>
      <c r="BV463" s="9">
        <f t="shared" si="1660"/>
        <v>2.122716368333641</v>
      </c>
      <c r="BW463" s="9">
        <f t="shared" si="1661"/>
        <v>0.57406528923609634</v>
      </c>
      <c r="BX463" s="9">
        <f t="shared" si="1662"/>
        <v>0.87690497467555428</v>
      </c>
      <c r="BY463" s="9">
        <f t="shared" si="1663"/>
        <v>0.75996729305365196</v>
      </c>
      <c r="BZ463" s="9">
        <f t="shared" si="1664"/>
        <v>0.86142190729229207</v>
      </c>
      <c r="CA463" s="9">
        <f t="shared" si="1665"/>
        <v>1.2185835657483279</v>
      </c>
      <c r="CB463" s="9">
        <f t="shared" si="1666"/>
        <v>1.2185777859536477</v>
      </c>
      <c r="CC463" s="9"/>
      <c r="CD463" s="9">
        <f t="shared" si="1667"/>
        <v>0.66641909986946224</v>
      </c>
      <c r="CE463" s="9">
        <f t="shared" si="1668"/>
        <v>0.57406801206556468</v>
      </c>
      <c r="CF463" s="304">
        <f>BY463/BEA_Output_Data!$AU43</f>
        <v>0.98080610771229848</v>
      </c>
      <c r="CG463" s="35"/>
      <c r="CH463" s="304">
        <f t="shared" si="1669"/>
        <v>2006</v>
      </c>
      <c r="CI463" s="19">
        <f t="shared" si="1670"/>
        <v>8.7965693387656183E-2</v>
      </c>
      <c r="CJ463" s="19">
        <f t="shared" si="1762"/>
        <v>1.8631008165784165E-2</v>
      </c>
      <c r="CK463" s="19">
        <f t="shared" si="1763"/>
        <v>2.2650955157343623E-3</v>
      </c>
      <c r="CL463" s="19">
        <f t="shared" si="1764"/>
        <v>1.8795829140409037E-6</v>
      </c>
      <c r="CM463" s="19">
        <f t="shared" si="1765"/>
        <v>1.8795829140409037E-6</v>
      </c>
      <c r="CN463" s="19">
        <f t="shared" si="1766"/>
        <v>1.8795829140409037E-6</v>
      </c>
      <c r="CO463" s="19">
        <f t="shared" si="1767"/>
        <v>2.9425297946179541E-2</v>
      </c>
      <c r="CP463" s="19">
        <f t="shared" si="1768"/>
        <v>0.12781906018302178</v>
      </c>
      <c r="CQ463" s="19">
        <f t="shared" si="1769"/>
        <v>1.0467717420208441E-2</v>
      </c>
      <c r="CR463" s="19">
        <f t="shared" si="1770"/>
        <v>0.16730681646190843</v>
      </c>
      <c r="CS463" s="19">
        <f t="shared" si="1771"/>
        <v>0.19419286044256462</v>
      </c>
      <c r="CT463" s="19">
        <f t="shared" si="1772"/>
        <v>3.8447685643392779E-2</v>
      </c>
      <c r="CU463" s="19">
        <f t="shared" si="1773"/>
        <v>6.4777673783737014E-2</v>
      </c>
      <c r="CV463" s="19">
        <f t="shared" si="1774"/>
        <v>0.12034414797776492</v>
      </c>
      <c r="CW463" s="19">
        <f t="shared" si="1775"/>
        <v>3.6955803694683001E-2</v>
      </c>
      <c r="CX463" s="19">
        <f t="shared" si="1776"/>
        <v>1.9479806500631369E-2</v>
      </c>
      <c r="CY463" s="19">
        <f t="shared" si="1761"/>
        <v>1.9012111252860314E-2</v>
      </c>
      <c r="CZ463" s="19">
        <f t="shared" si="1629"/>
        <v>9.3347053193133609E-3</v>
      </c>
      <c r="DA463" s="19">
        <f t="shared" si="1630"/>
        <v>3.983163756726666E-2</v>
      </c>
      <c r="DB463" s="19">
        <f t="shared" si="1631"/>
        <v>5.9720797214970131E-3</v>
      </c>
      <c r="DC463" s="19">
        <f t="shared" si="1632"/>
        <v>7.7651602670539121E-3</v>
      </c>
      <c r="DF463" s="19">
        <f t="shared" si="1730"/>
        <v>8.4870758700255469E-2</v>
      </c>
      <c r="DG463" s="19">
        <f t="shared" si="1780"/>
        <v>1.939825641392524E-2</v>
      </c>
      <c r="DH463" s="19">
        <f t="shared" si="1781"/>
        <v>2.4262867340393351E-3</v>
      </c>
      <c r="DI463" s="19">
        <f t="shared" si="1782"/>
        <v>1.8774670134024231E-6</v>
      </c>
      <c r="DJ463" s="19">
        <f t="shared" si="1783"/>
        <v>1.8774670134024231E-6</v>
      </c>
      <c r="DK463" s="19">
        <f t="shared" si="1784"/>
        <v>1.8774670134024231E-6</v>
      </c>
      <c r="DL463" s="19">
        <f t="shared" si="1785"/>
        <v>2.8751057493720381E-2</v>
      </c>
      <c r="DM463" s="19">
        <f t="shared" si="1786"/>
        <v>0.1270409331605728</v>
      </c>
      <c r="DN463" s="19">
        <f t="shared" si="1787"/>
        <v>1.0445616348511384E-2</v>
      </c>
      <c r="DO463" s="19">
        <f t="shared" si="1788"/>
        <v>0.16948718289081813</v>
      </c>
      <c r="DP463" s="19">
        <f t="shared" si="1789"/>
        <v>0.19587461266392239</v>
      </c>
      <c r="DQ463" s="19">
        <f t="shared" si="1790"/>
        <v>3.8570259685391774E-2</v>
      </c>
      <c r="DR463" s="19">
        <f t="shared" si="1791"/>
        <v>6.318006659325813E-2</v>
      </c>
      <c r="DS463" s="19">
        <f t="shared" si="1792"/>
        <v>0.12394168927783737</v>
      </c>
      <c r="DT463" s="19">
        <f t="shared" si="1793"/>
        <v>3.6047255646733382E-2</v>
      </c>
      <c r="DU463" s="19">
        <f t="shared" si="1794"/>
        <v>1.8957220606251032E-2</v>
      </c>
      <c r="DV463" s="19">
        <f t="shared" si="1777"/>
        <v>1.8827395463635519E-2</v>
      </c>
      <c r="DW463" s="19">
        <f t="shared" si="1688"/>
        <v>9.2148471886930178E-3</v>
      </c>
      <c r="DX463" s="19">
        <f t="shared" si="1689"/>
        <v>3.9170568975378892E-2</v>
      </c>
      <c r="DY463" s="19">
        <f t="shared" si="1690"/>
        <v>5.9597414881766711E-3</v>
      </c>
      <c r="DZ463" s="19">
        <f t="shared" si="1691"/>
        <v>7.6925838934504224E-3</v>
      </c>
      <c r="EA463" s="19">
        <f t="shared" si="1692"/>
        <v>0.99986196562561147</v>
      </c>
      <c r="EC463" s="19">
        <f t="shared" si="1731"/>
        <v>8.4882475399643803E-2</v>
      </c>
      <c r="ED463" s="19">
        <f t="shared" si="1795"/>
        <v>1.9400934409769047E-2</v>
      </c>
      <c r="EE463" s="19">
        <f t="shared" si="1796"/>
        <v>2.4266216912463639E-3</v>
      </c>
      <c r="EF463" s="19">
        <f t="shared" si="1797"/>
        <v>1.877726204164288E-6</v>
      </c>
      <c r="EG463" s="19">
        <f t="shared" si="1798"/>
        <v>1.877726204164288E-6</v>
      </c>
      <c r="EH463" s="19">
        <f t="shared" si="1799"/>
        <v>1.877726204164288E-6</v>
      </c>
      <c r="EI463" s="19">
        <f t="shared" si="1800"/>
        <v>2.8755026675838104E-2</v>
      </c>
      <c r="EJ463" s="19">
        <f t="shared" si="1801"/>
        <v>0.12705847159721048</v>
      </c>
      <c r="EK463" s="19">
        <f t="shared" si="1802"/>
        <v>1.0447058401682061E-2</v>
      </c>
      <c r="EL463" s="19">
        <f t="shared" si="1803"/>
        <v>0.16951058117784323</v>
      </c>
      <c r="EM463" s="19">
        <f t="shared" si="1804"/>
        <v>0.19590165382614996</v>
      </c>
      <c r="EN463" s="19">
        <f t="shared" si="1805"/>
        <v>3.8575584442056908E-2</v>
      </c>
      <c r="EO463" s="19">
        <f t="shared" si="1806"/>
        <v>6.3188788818191025E-2</v>
      </c>
      <c r="EP463" s="19">
        <f t="shared" si="1807"/>
        <v>0.12395879985322507</v>
      </c>
      <c r="EQ463" s="19">
        <f t="shared" si="1808"/>
        <v>3.605223209403579E-2</v>
      </c>
      <c r="ER463" s="19">
        <f t="shared" si="1809"/>
        <v>1.8959837715588613E-2</v>
      </c>
      <c r="ES463" s="19">
        <f t="shared" si="1778"/>
        <v>1.8829994650166795E-2</v>
      </c>
      <c r="ET463" s="19">
        <f t="shared" si="1694"/>
        <v>9.2161193299590185E-3</v>
      </c>
      <c r="EU463" s="19">
        <f t="shared" si="1695"/>
        <v>3.9175976606800868E-2</v>
      </c>
      <c r="EV463" s="19">
        <f t="shared" si="1696"/>
        <v>5.9605642509340511E-3</v>
      </c>
      <c r="EW463" s="19">
        <f t="shared" si="1697"/>
        <v>7.6936458810463798E-3</v>
      </c>
      <c r="EZ463" s="304">
        <f t="shared" si="1732"/>
        <v>6.2390948568786117E-2</v>
      </c>
      <c r="FA463" s="304">
        <f t="shared" si="1810"/>
        <v>2.2237564787978604E-2</v>
      </c>
      <c r="FB463" s="304">
        <f t="shared" si="1811"/>
        <v>-0.1004785014848005</v>
      </c>
      <c r="FC463" s="304">
        <f t="shared" si="1812"/>
        <v>-7.4232465126732464E-3</v>
      </c>
      <c r="FD463" s="304">
        <f t="shared" si="1813"/>
        <v>0.10466683444332113</v>
      </c>
      <c r="FE463" s="304">
        <f t="shared" si="1814"/>
        <v>3.7724815138415725E-2</v>
      </c>
      <c r="FF463" s="304">
        <f t="shared" si="1815"/>
        <v>3.3369282389929519E-2</v>
      </c>
      <c r="FG463" s="304">
        <f t="shared" si="1816"/>
        <v>2.1740752893123834E-2</v>
      </c>
      <c r="FH463" s="304">
        <f t="shared" si="1817"/>
        <v>2.4226201938620393E-2</v>
      </c>
      <c r="FI463" s="304">
        <f t="shared" si="1818"/>
        <v>-1.874936072604352E-2</v>
      </c>
      <c r="FJ463" s="304">
        <f t="shared" si="1819"/>
        <v>-3.9437190434591346E-2</v>
      </c>
      <c r="FK463" s="304">
        <f t="shared" si="1820"/>
        <v>-2.4791565929913762E-3</v>
      </c>
      <c r="FL463" s="304">
        <f t="shared" si="1821"/>
        <v>1.9185678134004278E-2</v>
      </c>
      <c r="FM463" s="304">
        <f t="shared" si="1822"/>
        <v>-4.7062666082248739E-2</v>
      </c>
      <c r="FN463" s="304">
        <f t="shared" si="1823"/>
        <v>-6.8367454641275055E-3</v>
      </c>
      <c r="FO463" s="304">
        <f t="shared" si="1824"/>
        <v>4.0127664716234314E-3</v>
      </c>
      <c r="FP463" s="304">
        <f t="shared" si="1779"/>
        <v>-8.4811520125376294E-2</v>
      </c>
      <c r="FQ463" s="304">
        <f t="shared" si="1825"/>
        <v>2.1975523260592419E-2</v>
      </c>
      <c r="FR463" s="304">
        <f t="shared" si="1826"/>
        <v>2.4384765263352603E-2</v>
      </c>
      <c r="FS463" s="304">
        <f t="shared" si="1827"/>
        <v>7.4824010702562822E-3</v>
      </c>
      <c r="FT463" s="304">
        <f t="shared" si="1828"/>
        <v>-1.0806872194949503E-2</v>
      </c>
      <c r="FV463" s="3"/>
      <c r="FW463" s="19">
        <f t="shared" si="1700"/>
        <v>0.99321258059740936</v>
      </c>
      <c r="FX463" s="19">
        <f t="shared" si="1733"/>
        <v>0.64571340637634067</v>
      </c>
      <c r="FY463" s="19">
        <f t="shared" si="1701"/>
        <v>0.86142190729229207</v>
      </c>
      <c r="GA463" s="19">
        <f t="shared" si="1702"/>
        <v>0.99964234907681171</v>
      </c>
      <c r="GB463" s="19">
        <f t="shared" si="1734"/>
        <v>0.80785517937905926</v>
      </c>
      <c r="GC463" s="19">
        <f t="shared" si="1703"/>
        <v>0.87690497467555428</v>
      </c>
      <c r="GE463" s="19">
        <f t="shared" si="1704"/>
        <v>0.95098620462845596</v>
      </c>
      <c r="GF463" s="19">
        <f t="shared" si="1735"/>
        <v>0.66993869458089383</v>
      </c>
      <c r="GG463" s="19">
        <f t="shared" si="1705"/>
        <v>0.75996729305365196</v>
      </c>
      <c r="GI463" s="19" t="e">
        <f>#REF!</f>
        <v>#REF!</v>
      </c>
      <c r="GJ463" s="19" t="e">
        <f t="shared" si="1706"/>
        <v>#REF!</v>
      </c>
      <c r="GK463" s="304">
        <f t="shared" si="1707"/>
        <v>1.2185777859536477</v>
      </c>
      <c r="GM463" s="3"/>
      <c r="GN463" s="3"/>
      <c r="GO463" s="3"/>
    </row>
    <row r="464" spans="1:197" s="304" customFormat="1" x14ac:dyDescent="0.2">
      <c r="A464" s="316" t="s">
        <v>537</v>
      </c>
      <c r="B464" s="1">
        <f t="shared" si="1633"/>
        <v>2007</v>
      </c>
      <c r="C464" s="60">
        <f>Conversion_factors!$M69*C316+C397</f>
        <v>2026.7491712480232</v>
      </c>
      <c r="D464" s="60">
        <f>Conversion_factors!$M69*D316+D397</f>
        <v>342.32820578745037</v>
      </c>
      <c r="E464" s="60">
        <f>Conversion_factors!$M69*E316+E397</f>
        <v>34.443137665448489</v>
      </c>
      <c r="F464" s="60">
        <f>Conversion_factors!$M69*F316+F397</f>
        <v>4.2829220060061658E-2</v>
      </c>
      <c r="G464" s="60">
        <f>Conversion_factors!$M69*G316+G397</f>
        <v>4.2829220060061658E-2</v>
      </c>
      <c r="H464" s="60">
        <f>Conversion_factors!$M69*H316+H397</f>
        <v>4.2829220060061658E-2</v>
      </c>
      <c r="I464" s="60">
        <f>Conversion_factors!$M69*I316+I397</f>
        <v>664.48129400668336</v>
      </c>
      <c r="J464" s="60">
        <f>Conversion_factors!$M69*J316+J397</f>
        <v>2919.1689275816639</v>
      </c>
      <c r="K464" s="60">
        <f>Conversion_factors!$M69*K316+K397</f>
        <v>229.26751525127943</v>
      </c>
      <c r="L464" s="60">
        <f>Conversion_factors!$M69*L316+L397</f>
        <v>3783.9483538042264</v>
      </c>
      <c r="M464" s="60">
        <f>Conversion_factors!$M69*M316+M397</f>
        <v>4631.8048358198075</v>
      </c>
      <c r="N464" s="60">
        <f>Conversion_factors!$M69*N316+N397</f>
        <v>824.41509338656113</v>
      </c>
      <c r="O464" s="60">
        <f>Conversion_factors!$M69*O316+O397</f>
        <v>1404.0830412062705</v>
      </c>
      <c r="P464" s="60">
        <f>Conversion_factors!$M69*P316+P397</f>
        <v>2930.8187549080471</v>
      </c>
      <c r="Q464" s="60">
        <f>Conversion_factors!$M69*Q316+Q397</f>
        <v>769.69597737424601</v>
      </c>
      <c r="R464" s="60">
        <f>Conversion_factors!$M69*R316+R397</f>
        <v>446.19812256575506</v>
      </c>
      <c r="S464" s="60">
        <f>Conversion_factors!$M69*S316+S397</f>
        <v>440.02799465074702</v>
      </c>
      <c r="T464" s="60">
        <f>Conversion_factors!$M69*T316+T397</f>
        <v>218.54850668590282</v>
      </c>
      <c r="U464" s="60">
        <f>Conversion_factors!$M69*U316+U397</f>
        <v>895.18177960038679</v>
      </c>
      <c r="V464" s="60">
        <f>Conversion_factors!$M69*V316+V397</f>
        <v>124.46769534994698</v>
      </c>
      <c r="W464" s="60">
        <f>Conversion_factors!$M69*W316+W397</f>
        <v>163.25939618767896</v>
      </c>
      <c r="X464" s="124">
        <f t="shared" si="1634"/>
        <v>22849.016290740303</v>
      </c>
      <c r="Z464" s="19">
        <f t="shared" si="1635"/>
        <v>2.2248775288315863</v>
      </c>
      <c r="AA464" s="19">
        <f t="shared" si="1636"/>
        <v>4.5588028768258448</v>
      </c>
      <c r="AB464" s="19">
        <f t="shared" si="1637"/>
        <v>1.0557087985539397</v>
      </c>
      <c r="AC464" s="19">
        <f t="shared" si="1638"/>
        <v>4.7016064267260586E-5</v>
      </c>
      <c r="AD464" s="19">
        <f t="shared" si="1639"/>
        <v>5.7035899561032929E-4</v>
      </c>
      <c r="AE464" s="19">
        <f t="shared" si="1640"/>
        <v>1.3127487075013913E-3</v>
      </c>
      <c r="AF464" s="19">
        <f t="shared" si="1641"/>
        <v>6.2079934412471784</v>
      </c>
      <c r="AG464" s="19">
        <f t="shared" si="1642"/>
        <v>14.533379578790122</v>
      </c>
      <c r="AH464" s="19">
        <f t="shared" si="1643"/>
        <v>2.1401155825438867</v>
      </c>
      <c r="AI464" s="19">
        <f t="shared" si="1644"/>
        <v>4.3982658139101849</v>
      </c>
      <c r="AJ464" s="19">
        <f t="shared" si="1645"/>
        <v>5.0193434231684062</v>
      </c>
      <c r="AK464" s="19">
        <f t="shared" si="1646"/>
        <v>3.3515223480162382</v>
      </c>
      <c r="AL464" s="19">
        <f t="shared" si="1647"/>
        <v>10.19328109827681</v>
      </c>
      <c r="AM464" s="19">
        <f t="shared" si="1648"/>
        <v>10.698692935903205</v>
      </c>
      <c r="AN464" s="19">
        <f t="shared" si="1649"/>
        <v>1.9745737266761427</v>
      </c>
      <c r="AO464" s="19">
        <f t="shared" si="1650"/>
        <v>1.1464769662038214</v>
      </c>
      <c r="AP464" s="19">
        <f t="shared" si="1651"/>
        <v>1.2012170363424073</v>
      </c>
      <c r="AQ464" s="19">
        <f t="shared" si="1652"/>
        <v>1.5288077131978741</v>
      </c>
      <c r="AR464" s="19">
        <f t="shared" si="1653"/>
        <v>1.0601361301829024</v>
      </c>
      <c r="AS464" s="19">
        <f t="shared" si="1654"/>
        <v>1.3073916920529114</v>
      </c>
      <c r="AT464" s="19">
        <f t="shared" si="1655"/>
        <v>0.94054520250010532</v>
      </c>
      <c r="AU464" s="19">
        <f t="shared" si="1656"/>
        <v>11.086648516620738</v>
      </c>
      <c r="AV464" s="19">
        <f t="shared" si="1657"/>
        <v>9.7263715094581329</v>
      </c>
      <c r="AW464" s="19">
        <f t="shared" si="1658"/>
        <v>6.3546154601191969</v>
      </c>
      <c r="AX464" s="249">
        <f t="shared" si="1708"/>
        <v>1.1247238689872341</v>
      </c>
      <c r="AY464" s="249">
        <f t="shared" si="1709"/>
        <v>0.87705186591048567</v>
      </c>
      <c r="AZ464" s="249">
        <f t="shared" si="1710"/>
        <v>0.79831041850383433</v>
      </c>
      <c r="BA464" s="249">
        <f t="shared" si="1711"/>
        <v>0.74295071648455402</v>
      </c>
      <c r="BB464" s="249">
        <f t="shared" si="1712"/>
        <v>1.128836130027336</v>
      </c>
      <c r="BC464" s="249">
        <f t="shared" si="1713"/>
        <v>2.5890979784097445</v>
      </c>
      <c r="BD464" s="249">
        <f t="shared" si="1714"/>
        <v>1.1016872229296091</v>
      </c>
      <c r="BE464" s="249">
        <f t="shared" si="1715"/>
        <v>1.0212165829150743</v>
      </c>
      <c r="BF464" s="249">
        <f t="shared" si="1716"/>
        <v>1.4868579982183745</v>
      </c>
      <c r="BG464" s="249">
        <f t="shared" si="1717"/>
        <v>0.9826772734880681</v>
      </c>
      <c r="BH464" s="249">
        <f t="shared" si="1718"/>
        <v>0.7562776822018743</v>
      </c>
      <c r="BI464" s="249">
        <f t="shared" si="1719"/>
        <v>0.99506002388262038</v>
      </c>
      <c r="BJ464" s="249">
        <f t="shared" si="1720"/>
        <v>0.82646246726194539</v>
      </c>
      <c r="BK464" s="249">
        <f t="shared" si="1721"/>
        <v>0.69403906954732086</v>
      </c>
      <c r="BL464" s="249">
        <f t="shared" si="1722"/>
        <v>0.93611154539668451</v>
      </c>
      <c r="BM464" s="249">
        <f t="shared" si="1723"/>
        <v>0.86287470401518462</v>
      </c>
      <c r="BN464" s="249">
        <f t="shared" si="1724"/>
        <v>0.13409672691317537</v>
      </c>
      <c r="BO464" s="249">
        <f t="shared" si="1725"/>
        <v>0.7547295594655542</v>
      </c>
      <c r="BP464" s="249">
        <f t="shared" si="1726"/>
        <v>0.78563413584391362</v>
      </c>
      <c r="BQ464" s="249">
        <f t="shared" si="1727"/>
        <v>0.88083296851621418</v>
      </c>
      <c r="BR464" s="249">
        <f t="shared" si="1728"/>
        <v>0.73023753167595984</v>
      </c>
      <c r="BS464" s="249">
        <f t="shared" si="1729"/>
        <v>0.55722562500713269</v>
      </c>
      <c r="BU464" s="3"/>
      <c r="BV464" s="9">
        <f t="shared" si="1660"/>
        <v>2.192860511369461</v>
      </c>
      <c r="BW464" s="9">
        <f t="shared" si="1661"/>
        <v>0.55722562500713269</v>
      </c>
      <c r="BX464" s="9">
        <f t="shared" si="1662"/>
        <v>0.89157063170225115</v>
      </c>
      <c r="BY464" s="9">
        <f t="shared" si="1663"/>
        <v>0.74111909603862958</v>
      </c>
      <c r="BZ464" s="9">
        <f t="shared" si="1664"/>
        <v>0.84331447476836852</v>
      </c>
      <c r="CA464" s="9">
        <f t="shared" si="1665"/>
        <v>1.2219243509577702</v>
      </c>
      <c r="CB464" s="9">
        <f t="shared" si="1666"/>
        <v>1.2219180690013087</v>
      </c>
      <c r="CC464" s="9"/>
      <c r="CD464" s="9">
        <f t="shared" si="1667"/>
        <v>0.66076002062176231</v>
      </c>
      <c r="CE464" s="9">
        <f t="shared" si="1668"/>
        <v>0.55722848973857786</v>
      </c>
      <c r="CF464" s="304">
        <f>BY464/BEA_Output_Data!$AU44</f>
        <v>0.96628366338837035</v>
      </c>
      <c r="CG464" s="35"/>
      <c r="CH464" s="304">
        <f t="shared" si="1669"/>
        <v>2007</v>
      </c>
      <c r="CI464" s="19">
        <f t="shared" si="1670"/>
        <v>8.8701813043451469E-2</v>
      </c>
      <c r="CJ464" s="19">
        <f t="shared" si="1762"/>
        <v>1.4982185728765089E-2</v>
      </c>
      <c r="CK464" s="19">
        <f t="shared" si="1763"/>
        <v>1.5074232180142815E-3</v>
      </c>
      <c r="CL464" s="19">
        <f t="shared" si="1764"/>
        <v>1.8744448126381025E-6</v>
      </c>
      <c r="CM464" s="19">
        <f t="shared" si="1765"/>
        <v>1.8744448126381025E-6</v>
      </c>
      <c r="CN464" s="19">
        <f t="shared" si="1766"/>
        <v>1.8744448126381025E-6</v>
      </c>
      <c r="CO464" s="19">
        <f t="shared" si="1767"/>
        <v>2.9081396133275473E-2</v>
      </c>
      <c r="CP464" s="19">
        <f t="shared" si="1768"/>
        <v>0.12775906369171236</v>
      </c>
      <c r="CQ464" s="19">
        <f t="shared" si="1769"/>
        <v>1.0034021260871148E-2</v>
      </c>
      <c r="CR464" s="19">
        <f t="shared" si="1770"/>
        <v>0.16560661980610927</v>
      </c>
      <c r="CS464" s="19">
        <f t="shared" si="1771"/>
        <v>0.20271353378556053</v>
      </c>
      <c r="CT464" s="19">
        <f t="shared" si="1772"/>
        <v>3.6080988472167189E-2</v>
      </c>
      <c r="CU464" s="19">
        <f t="shared" si="1773"/>
        <v>6.1450480989646956E-2</v>
      </c>
      <c r="CV464" s="19">
        <f t="shared" si="1774"/>
        <v>0.12826892491191311</v>
      </c>
      <c r="CW464" s="19">
        <f t="shared" si="1775"/>
        <v>3.3686175701409506E-2</v>
      </c>
      <c r="CX464" s="19">
        <f t="shared" si="1776"/>
        <v>1.9528110833663306E-2</v>
      </c>
      <c r="CY464" s="19">
        <f t="shared" si="1761"/>
        <v>1.92580717284127E-2</v>
      </c>
      <c r="CZ464" s="19">
        <f t="shared" si="1629"/>
        <v>9.5648978452727035E-3</v>
      </c>
      <c r="DA464" s="19">
        <f t="shared" si="1630"/>
        <v>3.9178132144059283E-2</v>
      </c>
      <c r="DB464" s="19">
        <f t="shared" si="1631"/>
        <v>5.447398424779812E-3</v>
      </c>
      <c r="DC464" s="19">
        <f t="shared" si="1632"/>
        <v>7.1451389464780059E-3</v>
      </c>
      <c r="DF464" s="19">
        <f t="shared" si="1730"/>
        <v>8.8333242015478292E-2</v>
      </c>
      <c r="DG464" s="19">
        <f t="shared" si="1780"/>
        <v>1.674037294009979E-2</v>
      </c>
      <c r="DH464" s="19">
        <f t="shared" si="1781"/>
        <v>1.8606188395747121E-3</v>
      </c>
      <c r="DI464" s="19">
        <f t="shared" si="1782"/>
        <v>1.8770126912606227E-6</v>
      </c>
      <c r="DJ464" s="19">
        <f t="shared" si="1783"/>
        <v>1.8770126912606227E-6</v>
      </c>
      <c r="DK464" s="19">
        <f t="shared" si="1784"/>
        <v>1.8770126912606227E-6</v>
      </c>
      <c r="DL464" s="19">
        <f t="shared" si="1785"/>
        <v>2.925301012800453E-2</v>
      </c>
      <c r="DM464" s="19">
        <f t="shared" si="1786"/>
        <v>0.1277890595900158</v>
      </c>
      <c r="DN464" s="19">
        <f t="shared" si="1787"/>
        <v>1.0249340081547563E-2</v>
      </c>
      <c r="DO464" s="19">
        <f t="shared" si="1788"/>
        <v>0.16645527096663854</v>
      </c>
      <c r="DP464" s="19">
        <f t="shared" si="1789"/>
        <v>0.19842270680200433</v>
      </c>
      <c r="DQ464" s="19">
        <f t="shared" si="1790"/>
        <v>3.7251807735793424E-2</v>
      </c>
      <c r="DR464" s="19">
        <f t="shared" si="1791"/>
        <v>6.3099458007379303E-2</v>
      </c>
      <c r="DS464" s="19">
        <f t="shared" si="1792"/>
        <v>0.12426442340398697</v>
      </c>
      <c r="DT464" s="19">
        <f t="shared" si="1793"/>
        <v>3.5295753095845976E-2</v>
      </c>
      <c r="DU464" s="19">
        <f t="shared" si="1794"/>
        <v>1.9503948697762608E-2</v>
      </c>
      <c r="DV464" s="19">
        <f t="shared" si="1777"/>
        <v>1.9134828025203787E-2</v>
      </c>
      <c r="DW464" s="19">
        <f t="shared" si="1688"/>
        <v>9.4493342823988719E-3</v>
      </c>
      <c r="DX464" s="19">
        <f t="shared" si="1689"/>
        <v>3.9503983960471653E-2</v>
      </c>
      <c r="DY464" s="19">
        <f t="shared" si="1690"/>
        <v>5.7057189593600751E-3</v>
      </c>
      <c r="DZ464" s="19">
        <f t="shared" si="1691"/>
        <v>7.4508505217509334E-3</v>
      </c>
      <c r="EA464" s="19">
        <f t="shared" si="1692"/>
        <v>0.99976935909139109</v>
      </c>
      <c r="EC464" s="19">
        <f t="shared" si="1731"/>
        <v>8.8353619974668132E-2</v>
      </c>
      <c r="ED464" s="19">
        <f t="shared" si="1795"/>
        <v>1.6744234845638549E-2</v>
      </c>
      <c r="EE464" s="19">
        <f t="shared" si="1796"/>
        <v>1.8610480733933245E-3</v>
      </c>
      <c r="EF464" s="19">
        <f t="shared" si="1797"/>
        <v>1.8774457070443592E-6</v>
      </c>
      <c r="EG464" s="19">
        <f t="shared" si="1798"/>
        <v>1.8774457070443592E-6</v>
      </c>
      <c r="EH464" s="19">
        <f t="shared" si="1799"/>
        <v>1.8774457070443592E-6</v>
      </c>
      <c r="EI464" s="19">
        <f t="shared" si="1800"/>
        <v>2.925975862531955E-2</v>
      </c>
      <c r="EJ464" s="19">
        <f t="shared" si="1801"/>
        <v>0.12781853977416638</v>
      </c>
      <c r="EK464" s="19">
        <f t="shared" si="1802"/>
        <v>1.0251704543998381E-2</v>
      </c>
      <c r="EL464" s="19">
        <f t="shared" si="1803"/>
        <v>0.16649367121824596</v>
      </c>
      <c r="EM464" s="19">
        <f t="shared" si="1804"/>
        <v>0.19846848175296605</v>
      </c>
      <c r="EN464" s="19">
        <f t="shared" si="1805"/>
        <v>3.7260401508652514E-2</v>
      </c>
      <c r="EO464" s="19">
        <f t="shared" si="1806"/>
        <v>6.3114014681071307E-2</v>
      </c>
      <c r="EP464" s="19">
        <f t="shared" si="1807"/>
        <v>0.124293090475308</v>
      </c>
      <c r="EQ464" s="19">
        <f t="shared" si="1808"/>
        <v>3.530389561840884E-2</v>
      </c>
      <c r="ER464" s="19">
        <f t="shared" si="1809"/>
        <v>1.9508448143968082E-2</v>
      </c>
      <c r="ES464" s="19">
        <f t="shared" si="1778"/>
        <v>1.9139242317441966E-2</v>
      </c>
      <c r="ET464" s="19">
        <f t="shared" si="1694"/>
        <v>9.4515141882189728E-3</v>
      </c>
      <c r="EU464" s="19">
        <f t="shared" si="1695"/>
        <v>3.9513097297134217E-2</v>
      </c>
      <c r="EV464" s="19">
        <f t="shared" si="1696"/>
        <v>5.7070352351521738E-3</v>
      </c>
      <c r="EW464" s="19">
        <f t="shared" si="1697"/>
        <v>7.4525693891263128E-3</v>
      </c>
      <c r="EZ464" s="304">
        <f t="shared" si="1732"/>
        <v>5.7655072251923756E-3</v>
      </c>
      <c r="FA464" s="304">
        <f t="shared" si="1810"/>
        <v>-9.3900626552188948E-2</v>
      </c>
      <c r="FB464" s="304">
        <f t="shared" si="1811"/>
        <v>-0.1176815508990451</v>
      </c>
      <c r="FC464" s="304">
        <f t="shared" si="1812"/>
        <v>-5.3053138006301367E-3</v>
      </c>
      <c r="FD464" s="304">
        <f t="shared" si="1813"/>
        <v>0.12132741218821079</v>
      </c>
      <c r="FE464" s="304">
        <f t="shared" si="1814"/>
        <v>0.28679628010554381</v>
      </c>
      <c r="FF464" s="304">
        <f t="shared" si="1815"/>
        <v>6.5895798322637603E-2</v>
      </c>
      <c r="FG464" s="304">
        <f t="shared" si="1816"/>
        <v>-8.0228782362062306E-3</v>
      </c>
      <c r="FH464" s="304">
        <f t="shared" si="1817"/>
        <v>-5.2685986264783269E-2</v>
      </c>
      <c r="FI464" s="304">
        <f t="shared" si="1818"/>
        <v>-3.4689249646030637E-2</v>
      </c>
      <c r="FJ464" s="304">
        <f t="shared" si="1819"/>
        <v>-2.1540917522741222E-2</v>
      </c>
      <c r="FK464" s="304">
        <f t="shared" si="1820"/>
        <v>-4.0248120763130085E-2</v>
      </c>
      <c r="FL464" s="304">
        <f t="shared" si="1821"/>
        <v>-5.0570808230784969E-2</v>
      </c>
      <c r="FM464" s="304">
        <f t="shared" si="1822"/>
        <v>3.4537391529087726E-2</v>
      </c>
      <c r="FN464" s="304">
        <f t="shared" si="1823"/>
        <v>-0.13070178727010545</v>
      </c>
      <c r="FO464" s="304">
        <f t="shared" si="1824"/>
        <v>-3.2777760498955269E-2</v>
      </c>
      <c r="FP464" s="304">
        <f t="shared" si="1779"/>
        <v>-9.2633176081419244E-2</v>
      </c>
      <c r="FQ464" s="304">
        <f t="shared" si="1825"/>
        <v>-2.2488512477315185E-3</v>
      </c>
      <c r="FR464" s="304">
        <f t="shared" si="1826"/>
        <v>-4.8297087595768166E-2</v>
      </c>
      <c r="FS464" s="304">
        <f t="shared" si="1827"/>
        <v>-5.9046570299692507E-2</v>
      </c>
      <c r="FT464" s="304">
        <f t="shared" si="1828"/>
        <v>-7.8256148305632878E-2</v>
      </c>
      <c r="FV464" s="3"/>
      <c r="FW464" s="19">
        <f t="shared" si="1700"/>
        <v>0.97897960062237033</v>
      </c>
      <c r="FX464" s="19">
        <f t="shared" si="1733"/>
        <v>0.6321402526908203</v>
      </c>
      <c r="FY464" s="19">
        <f t="shared" si="1701"/>
        <v>0.84331447476836852</v>
      </c>
      <c r="GA464" s="19">
        <f t="shared" si="1702"/>
        <v>1.0167243400941168</v>
      </c>
      <c r="GB464" s="19">
        <f t="shared" si="1734"/>
        <v>0.82136602414578841</v>
      </c>
      <c r="GC464" s="19">
        <f t="shared" si="1703"/>
        <v>0.89157063170225115</v>
      </c>
      <c r="GE464" s="19">
        <f t="shared" si="1704"/>
        <v>0.97519867343331612</v>
      </c>
      <c r="GF464" s="19">
        <f t="shared" si="1735"/>
        <v>0.65332332623693523</v>
      </c>
      <c r="GG464" s="19">
        <f t="shared" si="1705"/>
        <v>0.74111909603862958</v>
      </c>
      <c r="GI464" s="19" t="e">
        <f>#REF!</f>
        <v>#REF!</v>
      </c>
      <c r="GJ464" s="19" t="e">
        <f t="shared" si="1706"/>
        <v>#REF!</v>
      </c>
      <c r="GK464" s="304">
        <f t="shared" si="1707"/>
        <v>1.2219180690013087</v>
      </c>
      <c r="GM464" s="3"/>
      <c r="GN464" s="3"/>
      <c r="GO464" s="3"/>
    </row>
    <row r="465" spans="1:197" s="304" customFormat="1" x14ac:dyDescent="0.2">
      <c r="A465" s="316" t="s">
        <v>537</v>
      </c>
      <c r="B465" s="1">
        <f t="shared" si="1633"/>
        <v>2008</v>
      </c>
      <c r="C465" s="60">
        <f>Conversion_factors!$M70*C317+C398</f>
        <v>2012.3179807252764</v>
      </c>
      <c r="D465" s="60">
        <f>Conversion_factors!$M70*D317+D398</f>
        <v>307.90820229580567</v>
      </c>
      <c r="E465" s="60">
        <f>Conversion_factors!$M70*E317+E398</f>
        <v>24.923400281731663</v>
      </c>
      <c r="F465" s="60">
        <f>Conversion_factors!$M70*F317+F398</f>
        <v>4.2829220060061658E-2</v>
      </c>
      <c r="G465" s="60">
        <f>Conversion_factors!$M70*G317+G398</f>
        <v>4.2829220060061658E-2</v>
      </c>
      <c r="H465" s="60">
        <f>Conversion_factors!$M70*H317+H398</f>
        <v>4.2829220060061658E-2</v>
      </c>
      <c r="I465" s="60">
        <f>Conversion_factors!$M70*I317+I398</f>
        <v>598.29617897712751</v>
      </c>
      <c r="J465" s="60">
        <f>Conversion_factors!$M70*J317+J398</f>
        <v>2665.2758324163146</v>
      </c>
      <c r="K465" s="60">
        <f>Conversion_factors!$M70*K317+K398</f>
        <v>223.03621988034865</v>
      </c>
      <c r="L465" s="60">
        <f>Conversion_factors!$M70*L317+L398</f>
        <v>3895.5978225769977</v>
      </c>
      <c r="M465" s="60">
        <f>Conversion_factors!$M70*M317+M398</f>
        <v>4570.852267418225</v>
      </c>
      <c r="N465" s="60">
        <f>Conversion_factors!$M70*N317+N398</f>
        <v>774.93604105666964</v>
      </c>
      <c r="O465" s="60">
        <f>Conversion_factors!$M70*O317+O398</f>
        <v>1232.3815585315933</v>
      </c>
      <c r="P465" s="60">
        <f>Conversion_factors!$M70*P317+P398</f>
        <v>2922.2035976396091</v>
      </c>
      <c r="Q465" s="60">
        <f>Conversion_factors!$M70*Q317+Q398</f>
        <v>732.01809724737302</v>
      </c>
      <c r="R465" s="60">
        <f>Conversion_factors!$M70*R317+R398</f>
        <v>416.75254777853706</v>
      </c>
      <c r="S465" s="60">
        <f>Conversion_factors!$M70*S317+S398</f>
        <v>419.39058758351968</v>
      </c>
      <c r="T465" s="60">
        <f>Conversion_factors!$M70*T317+T398</f>
        <v>201.53609925643073</v>
      </c>
      <c r="U465" s="60">
        <f>Conversion_factors!$M70*U317+U398</f>
        <v>800.82123272357296</v>
      </c>
      <c r="V465" s="60">
        <f>Conversion_factors!$M70*V317+V398</f>
        <v>112.45186086864869</v>
      </c>
      <c r="W465" s="60">
        <f>Conversion_factors!$M70*W317+W398</f>
        <v>151.16710791949103</v>
      </c>
      <c r="X465" s="124">
        <f t="shared" si="1634"/>
        <v>22061.995122837448</v>
      </c>
      <c r="Z465" s="19">
        <f t="shared" si="1635"/>
        <v>2.2351289872596851</v>
      </c>
      <c r="AA465" s="19">
        <f t="shared" si="1636"/>
        <v>4.8313283273664434</v>
      </c>
      <c r="AB465" s="19">
        <f t="shared" si="1637"/>
        <v>0.86913999560996535</v>
      </c>
      <c r="AC465" s="19">
        <f t="shared" si="1638"/>
        <v>4.7571423688946709E-5</v>
      </c>
      <c r="AD465" s="19">
        <f t="shared" si="1639"/>
        <v>6.7202504698591378E-4</v>
      </c>
      <c r="AE465" s="19">
        <f t="shared" si="1640"/>
        <v>1.493559775720694E-3</v>
      </c>
      <c r="AF465" s="19">
        <f t="shared" si="1641"/>
        <v>6.4874243130627676</v>
      </c>
      <c r="AG465" s="19">
        <f t="shared" si="1642"/>
        <v>13.909748937374003</v>
      </c>
      <c r="AH465" s="19">
        <f t="shared" si="1643"/>
        <v>2.2095632890064958</v>
      </c>
      <c r="AI465" s="19">
        <f t="shared" si="1644"/>
        <v>4.7240133345880588</v>
      </c>
      <c r="AJ465" s="19">
        <f t="shared" si="1645"/>
        <v>5.4843591984464251</v>
      </c>
      <c r="AK465" s="19">
        <f t="shared" si="1646"/>
        <v>3.4965345725919521</v>
      </c>
      <c r="AL465" s="19">
        <f t="shared" si="1647"/>
        <v>10.252885377805081</v>
      </c>
      <c r="AM465" s="19">
        <f t="shared" si="1648"/>
        <v>10.567956893368653</v>
      </c>
      <c r="AN465" s="19">
        <f t="shared" si="1649"/>
        <v>1.9371702466349774</v>
      </c>
      <c r="AO465" s="19">
        <f t="shared" si="1650"/>
        <v>1.0938737304143049</v>
      </c>
      <c r="AP465" s="19">
        <f t="shared" si="1651"/>
        <v>1.1181306797297605</v>
      </c>
      <c r="AQ465" s="19">
        <f t="shared" si="1652"/>
        <v>1.4680761931899697</v>
      </c>
      <c r="AR465" s="19">
        <f t="shared" si="1653"/>
        <v>1.0853008994671176</v>
      </c>
      <c r="AS465" s="19">
        <f t="shared" si="1654"/>
        <v>1.3604438041737386</v>
      </c>
      <c r="AT465" s="19">
        <f t="shared" si="1655"/>
        <v>0.84020992068141676</v>
      </c>
      <c r="AU465" s="19">
        <f t="shared" si="1656"/>
        <v>10.926580357455974</v>
      </c>
      <c r="AV465" s="19">
        <f t="shared" si="1657"/>
        <v>9.5794679239764786</v>
      </c>
      <c r="AW465" s="19">
        <f t="shared" si="1658"/>
        <v>6.2111620276861448</v>
      </c>
      <c r="AX465" s="249">
        <f t="shared" si="1708"/>
        <v>1.1299062036715475</v>
      </c>
      <c r="AY465" s="249">
        <f t="shared" si="1709"/>
        <v>0.92948206773380937</v>
      </c>
      <c r="AZ465" s="249">
        <f t="shared" si="1710"/>
        <v>0.65723001890692434</v>
      </c>
      <c r="BA465" s="249">
        <f t="shared" si="1711"/>
        <v>0.75172653995422434</v>
      </c>
      <c r="BB465" s="249">
        <f t="shared" si="1712"/>
        <v>1.3300503001784847</v>
      </c>
      <c r="BC465" s="249">
        <f t="shared" si="1713"/>
        <v>2.9457066488473096</v>
      </c>
      <c r="BD465" s="249">
        <f t="shared" si="1714"/>
        <v>1.1512757774415916</v>
      </c>
      <c r="BE465" s="249">
        <f t="shared" si="1715"/>
        <v>0.97739594579653821</v>
      </c>
      <c r="BF465" s="249">
        <f t="shared" si="1716"/>
        <v>1.5351072043145759</v>
      </c>
      <c r="BG465" s="249">
        <f t="shared" si="1717"/>
        <v>1.0554570232823737</v>
      </c>
      <c r="BH465" s="249">
        <f t="shared" si="1718"/>
        <v>0.82634283277341525</v>
      </c>
      <c r="BI465" s="249">
        <f t="shared" si="1719"/>
        <v>1.0381138521630704</v>
      </c>
      <c r="BJ465" s="249">
        <f t="shared" si="1720"/>
        <v>0.83129513099831909</v>
      </c>
      <c r="BK465" s="249">
        <f t="shared" si="1721"/>
        <v>0.68555804089638317</v>
      </c>
      <c r="BL465" s="249">
        <f t="shared" si="1722"/>
        <v>0.91837919687430791</v>
      </c>
      <c r="BM465" s="249">
        <f t="shared" si="1723"/>
        <v>0.82328385060064635</v>
      </c>
      <c r="BN465" s="249">
        <f t="shared" si="1724"/>
        <v>0.12482146013305881</v>
      </c>
      <c r="BO465" s="249">
        <f t="shared" si="1725"/>
        <v>0.72474810859665306</v>
      </c>
      <c r="BP465" s="249">
        <f t="shared" si="1726"/>
        <v>0.80428296895830331</v>
      </c>
      <c r="BQ465" s="249">
        <f t="shared" si="1727"/>
        <v>0.91657592886198946</v>
      </c>
      <c r="BR465" s="249">
        <f t="shared" si="1728"/>
        <v>0.6523374070030229</v>
      </c>
      <c r="BS465" s="249">
        <f t="shared" si="1729"/>
        <v>0.54918044526678012</v>
      </c>
      <c r="BU465" s="3"/>
      <c r="BV465" s="9">
        <f t="shared" si="1660"/>
        <v>2.1483463533657297</v>
      </c>
      <c r="BW465" s="9">
        <f t="shared" si="1661"/>
        <v>0.54918044526678012</v>
      </c>
      <c r="BX465" s="9">
        <f t="shared" si="1662"/>
        <v>0.87145014872000681</v>
      </c>
      <c r="BY465" s="9">
        <f t="shared" si="1663"/>
        <v>0.72901383039745349</v>
      </c>
      <c r="BZ465" s="9">
        <f t="shared" si="1664"/>
        <v>0.86444833570839186</v>
      </c>
      <c r="CA465" s="9">
        <f t="shared" si="1665"/>
        <v>1.1798360377535939</v>
      </c>
      <c r="CB465" s="9">
        <f t="shared" si="1666"/>
        <v>1.179829806928655</v>
      </c>
      <c r="CC465" s="9"/>
      <c r="CD465" s="9">
        <f t="shared" si="1667"/>
        <v>0.6352992109188027</v>
      </c>
      <c r="CE465" s="9">
        <f t="shared" si="1668"/>
        <v>0.54918334555561366</v>
      </c>
      <c r="CF465" s="304">
        <f>BY465/BEA_Output_Data!$AU45</f>
        <v>0.98587114262844833</v>
      </c>
      <c r="CG465" s="35"/>
      <c r="CH465" s="304">
        <f t="shared" si="1669"/>
        <v>2008</v>
      </c>
      <c r="CI465" s="19">
        <f t="shared" si="1670"/>
        <v>9.1211967436355193E-2</v>
      </c>
      <c r="CJ465" s="19">
        <f t="shared" si="1762"/>
        <v>1.3956498520710616E-2</v>
      </c>
      <c r="CK465" s="19">
        <f t="shared" si="1763"/>
        <v>1.1296983859783486E-3</v>
      </c>
      <c r="CL465" s="19">
        <f t="shared" si="1764"/>
        <v>1.9413121896544634E-6</v>
      </c>
      <c r="CM465" s="19">
        <f t="shared" si="1765"/>
        <v>1.9413121896544634E-6</v>
      </c>
      <c r="CN465" s="19">
        <f t="shared" si="1766"/>
        <v>1.9413121896544634E-6</v>
      </c>
      <c r="CO465" s="19">
        <f t="shared" si="1767"/>
        <v>2.71188609935736E-2</v>
      </c>
      <c r="CP465" s="19">
        <f t="shared" si="1768"/>
        <v>0.1208084680273253</v>
      </c>
      <c r="CQ465" s="19">
        <f t="shared" si="1769"/>
        <v>1.0109521765303673E-2</v>
      </c>
      <c r="CR465" s="19">
        <f t="shared" si="1770"/>
        <v>0.17657504685713915</v>
      </c>
      <c r="CS465" s="19">
        <f t="shared" si="1771"/>
        <v>0.20718218102979782</v>
      </c>
      <c r="CT465" s="19">
        <f t="shared" si="1772"/>
        <v>3.5125383572154611E-2</v>
      </c>
      <c r="CU465" s="19">
        <f t="shared" si="1773"/>
        <v>5.5859932507005904E-2</v>
      </c>
      <c r="CV465" s="19">
        <f t="shared" si="1774"/>
        <v>0.13245418564229006</v>
      </c>
      <c r="CW465" s="19">
        <f t="shared" si="1775"/>
        <v>3.3180049817417706E-2</v>
      </c>
      <c r="CX465" s="19">
        <f t="shared" si="1776"/>
        <v>1.8890066172987961E-2</v>
      </c>
      <c r="CY465" s="19">
        <f t="shared" si="1761"/>
        <v>1.9009640118603236E-2</v>
      </c>
      <c r="CZ465" s="19">
        <f t="shared" si="1629"/>
        <v>9.1349897474961757E-3</v>
      </c>
      <c r="DA465" s="19">
        <f t="shared" si="1630"/>
        <v>3.6298676899561261E-2</v>
      </c>
      <c r="DB465" s="19">
        <f t="shared" si="1631"/>
        <v>5.0970848394506392E-3</v>
      </c>
      <c r="DC465" s="19">
        <f t="shared" si="1632"/>
        <v>6.8519237302799773E-3</v>
      </c>
      <c r="DF465" s="19">
        <f t="shared" si="1730"/>
        <v>8.9951052997416361E-2</v>
      </c>
      <c r="DG465" s="19">
        <f t="shared" si="1780"/>
        <v>1.4463281109084805E-2</v>
      </c>
      <c r="DH465" s="19">
        <f t="shared" si="1781"/>
        <v>1.3094937749142358E-3</v>
      </c>
      <c r="DI465" s="19">
        <f t="shared" si="1782"/>
        <v>1.907683187681621E-6</v>
      </c>
      <c r="DJ465" s="19">
        <f t="shared" si="1783"/>
        <v>1.907683187681621E-6</v>
      </c>
      <c r="DK465" s="19">
        <f t="shared" si="1784"/>
        <v>1.907683187681621E-6</v>
      </c>
      <c r="DL465" s="19">
        <f t="shared" si="1785"/>
        <v>2.8088702763299268E-2</v>
      </c>
      <c r="DM465" s="19">
        <f t="shared" si="1786"/>
        <v>0.12425136630925268</v>
      </c>
      <c r="DN465" s="19">
        <f t="shared" si="1787"/>
        <v>1.0071724348697193E-2</v>
      </c>
      <c r="DO465" s="19">
        <f t="shared" si="1788"/>
        <v>0.17103221954792361</v>
      </c>
      <c r="DP465" s="19">
        <f t="shared" si="1789"/>
        <v>0.20493973768340196</v>
      </c>
      <c r="DQ465" s="19">
        <f t="shared" si="1790"/>
        <v>3.560104851545471E-2</v>
      </c>
      <c r="DR465" s="19">
        <f t="shared" si="1791"/>
        <v>5.8610775933920015E-2</v>
      </c>
      <c r="DS465" s="19">
        <f t="shared" si="1792"/>
        <v>0.13035035718323387</v>
      </c>
      <c r="DT465" s="19">
        <f t="shared" si="1793"/>
        <v>3.3432474252398925E-2</v>
      </c>
      <c r="DU465" s="19">
        <f t="shared" si="1794"/>
        <v>1.9207322278028328E-2</v>
      </c>
      <c r="DV465" s="19">
        <f t="shared" si="1777"/>
        <v>1.9133587120055365E-2</v>
      </c>
      <c r="DW465" s="19">
        <f t="shared" si="1688"/>
        <v>9.3482963085054945E-3</v>
      </c>
      <c r="DX465" s="19">
        <f t="shared" si="1689"/>
        <v>3.7720088778994104E-2</v>
      </c>
      <c r="DY465" s="19">
        <f t="shared" si="1690"/>
        <v>5.2703013481811703E-3</v>
      </c>
      <c r="DZ465" s="19">
        <f t="shared" si="1691"/>
        <v>6.9975074899199293E-3</v>
      </c>
      <c r="EA465" s="19">
        <f t="shared" si="1692"/>
        <v>0.99978506079224527</v>
      </c>
      <c r="EC465" s="19">
        <f t="shared" si="1731"/>
        <v>8.9970391162014107E-2</v>
      </c>
      <c r="ED465" s="19">
        <f t="shared" si="1795"/>
        <v>1.4466390503598719E-2</v>
      </c>
      <c r="EE465" s="19">
        <f t="shared" si="1796"/>
        <v>1.309775296978905E-3</v>
      </c>
      <c r="EF465" s="19">
        <f t="shared" si="1797"/>
        <v>1.9080933117463698E-6</v>
      </c>
      <c r="EG465" s="19">
        <f t="shared" si="1798"/>
        <v>1.9080933117463698E-6</v>
      </c>
      <c r="EH465" s="19">
        <f t="shared" si="1799"/>
        <v>1.9080933117463698E-6</v>
      </c>
      <c r="EI465" s="19">
        <f t="shared" si="1800"/>
        <v>2.8094741424763179E-2</v>
      </c>
      <c r="EJ465" s="19">
        <f t="shared" si="1801"/>
        <v>0.12427807854099557</v>
      </c>
      <c r="EK465" s="19">
        <f t="shared" si="1802"/>
        <v>1.0073889622551672E-2</v>
      </c>
      <c r="EL465" s="19">
        <f t="shared" si="1803"/>
        <v>0.17106898898088657</v>
      </c>
      <c r="EM465" s="19">
        <f t="shared" si="1804"/>
        <v>0.20498379673827544</v>
      </c>
      <c r="EN465" s="19">
        <f t="shared" si="1805"/>
        <v>3.5608702221699415E-2</v>
      </c>
      <c r="EO465" s="19">
        <f t="shared" si="1806"/>
        <v>5.8623376395998475E-2</v>
      </c>
      <c r="EP465" s="19">
        <f t="shared" si="1807"/>
        <v>0.13037838060907034</v>
      </c>
      <c r="EQ465" s="19">
        <f t="shared" si="1808"/>
        <v>3.3439661746802365E-2</v>
      </c>
      <c r="ER465" s="19">
        <f t="shared" si="1809"/>
        <v>1.9211451572209076E-2</v>
      </c>
      <c r="ES465" s="19">
        <f t="shared" si="1778"/>
        <v>1.9137700562252464E-2</v>
      </c>
      <c r="ET465" s="19">
        <f t="shared" si="1694"/>
        <v>9.3503060558814098E-3</v>
      </c>
      <c r="EU465" s="19">
        <f t="shared" si="1695"/>
        <v>3.7728198047992552E-2</v>
      </c>
      <c r="EV465" s="19">
        <f t="shared" si="1696"/>
        <v>5.2714343861118519E-3</v>
      </c>
      <c r="EW465" s="19">
        <f t="shared" si="1697"/>
        <v>6.9990118519824606E-3</v>
      </c>
      <c r="EZ465" s="304">
        <f t="shared" si="1732"/>
        <v>4.5970679391644518E-3</v>
      </c>
      <c r="FA465" s="304">
        <f t="shared" si="1810"/>
        <v>5.8061383824235327E-2</v>
      </c>
      <c r="FB465" s="304">
        <f t="shared" si="1811"/>
        <v>-0.19446345533610718</v>
      </c>
      <c r="FC465" s="304">
        <f t="shared" si="1812"/>
        <v>1.1742902057768713E-2</v>
      </c>
      <c r="FD465" s="304">
        <f t="shared" si="1813"/>
        <v>0.16402963269160048</v>
      </c>
      <c r="FE465" s="304">
        <f t="shared" si="1814"/>
        <v>0.12903919282849016</v>
      </c>
      <c r="FF465" s="304">
        <f t="shared" si="1815"/>
        <v>4.4027855463804444E-2</v>
      </c>
      <c r="FG465" s="304">
        <f t="shared" si="1816"/>
        <v>-4.385808701067314E-2</v>
      </c>
      <c r="FH465" s="304">
        <f t="shared" si="1817"/>
        <v>3.1935051108707105E-2</v>
      </c>
      <c r="FI465" s="304">
        <f t="shared" si="1818"/>
        <v>7.1448391032494771E-2</v>
      </c>
      <c r="FJ465" s="304">
        <f t="shared" si="1819"/>
        <v>8.8601125955025742E-2</v>
      </c>
      <c r="FK465" s="304">
        <f t="shared" si="1820"/>
        <v>4.235768102651994E-2</v>
      </c>
      <c r="FL465" s="304">
        <f t="shared" si="1821"/>
        <v>5.8303788579147798E-3</v>
      </c>
      <c r="FM465" s="304">
        <f t="shared" si="1822"/>
        <v>-1.2295090248725014E-2</v>
      </c>
      <c r="FN465" s="304">
        <f t="shared" si="1823"/>
        <v>-1.9124267987757945E-2</v>
      </c>
      <c r="FO465" s="304">
        <f t="shared" si="1824"/>
        <v>-4.6968455339158485E-2</v>
      </c>
      <c r="FP465" s="304">
        <f t="shared" si="1779"/>
        <v>-7.167698483652199E-2</v>
      </c>
      <c r="FQ465" s="304">
        <f t="shared" si="1825"/>
        <v>-4.0535327630680566E-2</v>
      </c>
      <c r="FR465" s="304">
        <f t="shared" si="1826"/>
        <v>2.3459950663205501E-2</v>
      </c>
      <c r="FS465" s="304">
        <f t="shared" si="1827"/>
        <v>3.9776895493491421E-2</v>
      </c>
      <c r="FT465" s="304">
        <f t="shared" si="1828"/>
        <v>-0.11280794359792519</v>
      </c>
      <c r="FV465" s="3"/>
      <c r="FW465" s="19">
        <f t="shared" si="1700"/>
        <v>1.025060474558827</v>
      </c>
      <c r="FX465" s="19">
        <f t="shared" si="1733"/>
        <v>0.64798198741098911</v>
      </c>
      <c r="FY465" s="19">
        <f t="shared" si="1701"/>
        <v>0.86444833570839186</v>
      </c>
      <c r="GA465" s="19">
        <f t="shared" si="1702"/>
        <v>0.9774325417787384</v>
      </c>
      <c r="GB465" s="19">
        <f t="shared" si="1734"/>
        <v>0.80282988071151462</v>
      </c>
      <c r="GC465" s="19">
        <f t="shared" si="1703"/>
        <v>0.87145014872000681</v>
      </c>
      <c r="GE465" s="19">
        <f t="shared" si="1704"/>
        <v>0.98366623433955469</v>
      </c>
      <c r="GF465" s="19">
        <f t="shared" si="1735"/>
        <v>0.64265209612567842</v>
      </c>
      <c r="GG465" s="19">
        <f t="shared" si="1705"/>
        <v>0.72901383039745349</v>
      </c>
      <c r="GI465" s="19" t="e">
        <f>#REF!</f>
        <v>#REF!</v>
      </c>
      <c r="GJ465" s="19" t="e">
        <f t="shared" si="1706"/>
        <v>#REF!</v>
      </c>
      <c r="GK465" s="304">
        <f t="shared" si="1707"/>
        <v>1.179829806928655</v>
      </c>
      <c r="GM465" s="3"/>
      <c r="GN465" s="3"/>
      <c r="GO465" s="3"/>
    </row>
    <row r="466" spans="1:197" s="304" customFormat="1" x14ac:dyDescent="0.2">
      <c r="A466" s="316" t="s">
        <v>537</v>
      </c>
      <c r="B466" s="1">
        <f t="shared" si="1633"/>
        <v>2009</v>
      </c>
      <c r="C466" s="60">
        <f>Conversion_factors!$M71*C318+C399</f>
        <v>2112.6022712888425</v>
      </c>
      <c r="D466" s="60">
        <f>Conversion_factors!$M71*D318+D399</f>
        <v>258.05962721061309</v>
      </c>
      <c r="E466" s="60">
        <f>Conversion_factors!$M71*E318+E399</f>
        <v>19.252071323713444</v>
      </c>
      <c r="F466" s="60">
        <f>Conversion_factors!$M71*F318+F399</f>
        <v>4.2829220060061658E-2</v>
      </c>
      <c r="G466" s="60">
        <f>Conversion_factors!$M71*G318+G399</f>
        <v>4.2829220060061658E-2</v>
      </c>
      <c r="H466" s="60">
        <f>Conversion_factors!$M71*H318+H399</f>
        <v>4.2829220060061658E-2</v>
      </c>
      <c r="I466" s="60">
        <f>Conversion_factors!$M71*I318+I399</f>
        <v>558.12005458319652</v>
      </c>
      <c r="J466" s="60">
        <f>Conversion_factors!$M71*J318+J399</f>
        <v>2502.4226379668326</v>
      </c>
      <c r="K466" s="60">
        <f>Conversion_factors!$M71*K318+K399</f>
        <v>200.30060326643402</v>
      </c>
      <c r="L466" s="60">
        <f>Conversion_factors!$M71*L318+L399</f>
        <v>3666.2502602332092</v>
      </c>
      <c r="M466" s="60">
        <f>Conversion_factors!$M71*M318+M399</f>
        <v>4049.3454725923648</v>
      </c>
      <c r="N466" s="60">
        <f>Conversion_factors!$M71*N318+N399</f>
        <v>649.8849396545354</v>
      </c>
      <c r="O466" s="60">
        <f>Conversion_factors!$M71*O318+O399</f>
        <v>1031.3850393658045</v>
      </c>
      <c r="P466" s="60">
        <f>Conversion_factors!$M71*P318+P399</f>
        <v>2125.9540712938638</v>
      </c>
      <c r="Q466" s="60">
        <f>Conversion_factors!$M71*Q318+Q399</f>
        <v>612.79153437796288</v>
      </c>
      <c r="R466" s="60">
        <f>Conversion_factors!$M71*R318+R399</f>
        <v>352.39301235153465</v>
      </c>
      <c r="S466" s="60">
        <f>Conversion_factors!$M71*S318+S399</f>
        <v>373.81417839642859</v>
      </c>
      <c r="T466" s="60">
        <f>Conversion_factors!$M71*T318+T399</f>
        <v>164.65072961537842</v>
      </c>
      <c r="U466" s="60">
        <f>Conversion_factors!$M71*U318+U399</f>
        <v>661.67876092018696</v>
      </c>
      <c r="V466" s="60">
        <f>Conversion_factors!$M71*V318+V399</f>
        <v>88.002417688113596</v>
      </c>
      <c r="W466" s="60">
        <f>Conversion_factors!$M71*W318+W399</f>
        <v>137.04608905294424</v>
      </c>
      <c r="X466" s="124">
        <f t="shared" si="1634"/>
        <v>19564.08225884214</v>
      </c>
      <c r="Z466" s="19">
        <f t="shared" si="1635"/>
        <v>2.3272258471672806</v>
      </c>
      <c r="AA466" s="19">
        <f t="shared" si="1636"/>
        <v>4.9972960555696773</v>
      </c>
      <c r="AB466" s="19">
        <f t="shared" si="1637"/>
        <v>0.74660066722527751</v>
      </c>
      <c r="AC466" s="19">
        <f t="shared" si="1638"/>
        <v>4.7180327926554237E-5</v>
      </c>
      <c r="AD466" s="19">
        <f t="shared" si="1639"/>
        <v>8.2938309561531249E-4</v>
      </c>
      <c r="AE466" s="19">
        <f t="shared" si="1640"/>
        <v>1.6609290364613353E-3</v>
      </c>
      <c r="AF466" s="19">
        <f t="shared" si="1641"/>
        <v>7.7548869414751049</v>
      </c>
      <c r="AG466" s="19">
        <f t="shared" si="1642"/>
        <v>14.459579073687431</v>
      </c>
      <c r="AH466" s="19">
        <f t="shared" si="1643"/>
        <v>2.3367080331506265</v>
      </c>
      <c r="AI466" s="19">
        <f t="shared" si="1644"/>
        <v>4.4536365136889877</v>
      </c>
      <c r="AJ466" s="19">
        <f t="shared" si="1645"/>
        <v>5.4847637230443835</v>
      </c>
      <c r="AK466" s="19">
        <f t="shared" si="1646"/>
        <v>3.4533065263214819</v>
      </c>
      <c r="AL466" s="19">
        <f t="shared" si="1647"/>
        <v>11.11898414704447</v>
      </c>
      <c r="AM466" s="19">
        <f t="shared" si="1648"/>
        <v>10.40737601827837</v>
      </c>
      <c r="AN466" s="19">
        <f t="shared" si="1649"/>
        <v>2.0709445680923895</v>
      </c>
      <c r="AO466" s="19">
        <f t="shared" si="1650"/>
        <v>1.1760594127612487</v>
      </c>
      <c r="AP466" s="19">
        <f t="shared" si="1651"/>
        <v>1.1492669817330925</v>
      </c>
      <c r="AQ466" s="19">
        <f t="shared" si="1652"/>
        <v>1.4953607273883553</v>
      </c>
      <c r="AR466" s="19">
        <f t="shared" si="1653"/>
        <v>1.0672290513499862</v>
      </c>
      <c r="AS466" s="19">
        <f t="shared" si="1654"/>
        <v>1.4131935209568116</v>
      </c>
      <c r="AT466" s="19">
        <f t="shared" si="1655"/>
        <v>0.81343122123450251</v>
      </c>
      <c r="AU466" s="19">
        <f t="shared" si="1656"/>
        <v>10.670805588924893</v>
      </c>
      <c r="AV466" s="19">
        <f t="shared" si="1657"/>
        <v>9.1448629748379435</v>
      </c>
      <c r="AW466" s="19">
        <f t="shared" si="1658"/>
        <v>5.9792705401115818</v>
      </c>
      <c r="AX466" s="249">
        <f t="shared" si="1708"/>
        <v>1.1764631647871751</v>
      </c>
      <c r="AY466" s="249">
        <f t="shared" si="1709"/>
        <v>0.96141200847362951</v>
      </c>
      <c r="AZ466" s="249">
        <f t="shared" si="1710"/>
        <v>0.56456770268870748</v>
      </c>
      <c r="BA466" s="249">
        <f t="shared" si="1711"/>
        <v>0.74554642085212641</v>
      </c>
      <c r="BB466" s="249">
        <f t="shared" si="1712"/>
        <v>1.6414882752267859</v>
      </c>
      <c r="BC466" s="249">
        <f t="shared" si="1713"/>
        <v>3.2758044140595968</v>
      </c>
      <c r="BD466" s="249">
        <f t="shared" si="1714"/>
        <v>1.3762031064534159</v>
      </c>
      <c r="BE466" s="249">
        <f t="shared" si="1715"/>
        <v>1.0160308448539586</v>
      </c>
      <c r="BF466" s="249">
        <f t="shared" si="1716"/>
        <v>1.6234417696549286</v>
      </c>
      <c r="BG466" s="249">
        <f t="shared" si="1717"/>
        <v>0.99504840579154907</v>
      </c>
      <c r="BH466" s="249">
        <f t="shared" si="1718"/>
        <v>0.8264037835591147</v>
      </c>
      <c r="BI466" s="249">
        <f t="shared" si="1719"/>
        <v>1.0252795350117159</v>
      </c>
      <c r="BJ466" s="249">
        <f t="shared" si="1720"/>
        <v>0.90151767453625087</v>
      </c>
      <c r="BK466" s="249">
        <f t="shared" si="1721"/>
        <v>0.67514093650779505</v>
      </c>
      <c r="BL466" s="249">
        <f t="shared" si="1722"/>
        <v>0.98179930882155353</v>
      </c>
      <c r="BM466" s="249">
        <f t="shared" si="1723"/>
        <v>0.88513938579226892</v>
      </c>
      <c r="BN466" s="249">
        <f t="shared" si="1724"/>
        <v>0.12829733173702829</v>
      </c>
      <c r="BO466" s="249">
        <f t="shared" si="1725"/>
        <v>0.73821771912909617</v>
      </c>
      <c r="BP466" s="249">
        <f t="shared" si="1726"/>
        <v>0.79089048060291123</v>
      </c>
      <c r="BQ466" s="249">
        <f t="shared" si="1727"/>
        <v>0.95211515548003911</v>
      </c>
      <c r="BR466" s="249">
        <f t="shared" si="1728"/>
        <v>0.63154647496315119</v>
      </c>
      <c r="BS466" s="249">
        <f t="shared" si="1729"/>
        <v>0.5363249592249778</v>
      </c>
      <c r="BU466" s="3"/>
      <c r="BV466" s="9">
        <f t="shared" si="1660"/>
        <v>1.950769924750364</v>
      </c>
      <c r="BW466" s="9">
        <f t="shared" ref="BW466:BW471" si="1830">BS466</f>
        <v>0.5363249592249778</v>
      </c>
      <c r="BX466" s="9">
        <f t="shared" ref="BX466:BX471" si="1831">GC466</f>
        <v>0.8244101183746454</v>
      </c>
      <c r="BY466" s="9">
        <f t="shared" ref="BY466:BY471" si="1832">GG466</f>
        <v>0.74534899367153207</v>
      </c>
      <c r="BZ466" s="9">
        <f t="shared" ref="BZ466:BZ471" si="1833">FY466</f>
        <v>0.87282554866227013</v>
      </c>
      <c r="CA466" s="9">
        <f t="shared" ref="CA466:CA471" si="1834">BV466*BX466*BY466*BZ466</f>
        <v>1.0462524413058554</v>
      </c>
      <c r="CB466" s="9">
        <f t="shared" ref="CB466:CB471" si="1835">GK466</f>
        <v>1.046246600349052</v>
      </c>
      <c r="CC466" s="9"/>
      <c r="CD466" s="9">
        <f t="shared" ref="CD466:CD471" si="1836">BX466*BY466</f>
        <v>0.61447325210317061</v>
      </c>
      <c r="CE466" s="9">
        <f t="shared" ref="CE466:CE471" si="1837">CD466*BZ466</f>
        <v>0.53632795340523931</v>
      </c>
      <c r="CF466" s="304">
        <f>BY466/BEA_Output_Data!$AU46</f>
        <v>1.0905692458739218</v>
      </c>
      <c r="CG466" s="35"/>
      <c r="CH466" s="304">
        <f t="shared" si="1669"/>
        <v>2009</v>
      </c>
      <c r="CI466" s="19">
        <f t="shared" si="1670"/>
        <v>0.10798371440776557</v>
      </c>
      <c r="CJ466" s="19">
        <f t="shared" si="1762"/>
        <v>1.3190479563332495E-2</v>
      </c>
      <c r="CK466" s="19">
        <f t="shared" si="1763"/>
        <v>9.84051849148831E-4</v>
      </c>
      <c r="CL466" s="19">
        <f t="shared" si="1764"/>
        <v>2.189176036647702E-6</v>
      </c>
      <c r="CM466" s="19">
        <f t="shared" si="1765"/>
        <v>2.189176036647702E-6</v>
      </c>
      <c r="CN466" s="19">
        <f t="shared" si="1766"/>
        <v>2.189176036647702E-6</v>
      </c>
      <c r="CO466" s="19">
        <f t="shared" si="1767"/>
        <v>2.8527791245150272E-2</v>
      </c>
      <c r="CP466" s="19">
        <f t="shared" si="1768"/>
        <v>0.12790902250658057</v>
      </c>
      <c r="CQ466" s="19">
        <f t="shared" si="1769"/>
        <v>1.0238180386708741E-2</v>
      </c>
      <c r="CR466" s="19">
        <f t="shared" si="1770"/>
        <v>0.18739699678865432</v>
      </c>
      <c r="CS466" s="19">
        <f t="shared" si="1771"/>
        <v>0.20697855483419017</v>
      </c>
      <c r="CT466" s="19">
        <f t="shared" si="1772"/>
        <v>3.3218268613689497E-2</v>
      </c>
      <c r="CU466" s="19">
        <f t="shared" si="1773"/>
        <v>5.2718293949089383E-2</v>
      </c>
      <c r="CV466" s="19">
        <f t="shared" si="1774"/>
        <v>0.10866617933652484</v>
      </c>
      <c r="CW466" s="19">
        <f t="shared" si="1775"/>
        <v>3.1322273453486781E-2</v>
      </c>
      <c r="CX466" s="19">
        <f t="shared" si="1776"/>
        <v>1.8012243441282192E-2</v>
      </c>
      <c r="CY466" s="19">
        <f t="shared" si="1761"/>
        <v>1.910716656425222E-2</v>
      </c>
      <c r="CZ466" s="19">
        <f t="shared" si="1629"/>
        <v>8.4159700126471941E-3</v>
      </c>
      <c r="DA466" s="19">
        <f t="shared" si="1630"/>
        <v>3.3821098897758729E-2</v>
      </c>
      <c r="DB466" s="19">
        <f t="shared" si="1631"/>
        <v>4.4981623223517278E-3</v>
      </c>
      <c r="DC466" s="19">
        <f t="shared" si="1632"/>
        <v>7.0049842992765581E-3</v>
      </c>
      <c r="DF466" s="19">
        <f t="shared" si="1730"/>
        <v>9.9362038246749024E-2</v>
      </c>
      <c r="DG466" s="19">
        <f t="shared" si="1780"/>
        <v>1.3569885757686577E-2</v>
      </c>
      <c r="DH466" s="19">
        <f t="shared" si="1781"/>
        <v>1.055200381856291E-3</v>
      </c>
      <c r="DI466" s="19">
        <f t="shared" si="1782"/>
        <v>2.0627627441097911E-6</v>
      </c>
      <c r="DJ466" s="19">
        <f t="shared" si="1783"/>
        <v>2.0627627441097911E-6</v>
      </c>
      <c r="DK466" s="19">
        <f t="shared" si="1784"/>
        <v>2.0627627441097911E-6</v>
      </c>
      <c r="DL466" s="19">
        <f t="shared" si="1785"/>
        <v>2.7817379598356805E-2</v>
      </c>
      <c r="DM466" s="19">
        <f t="shared" si="1786"/>
        <v>0.12432495268543833</v>
      </c>
      <c r="DN466" s="19">
        <f t="shared" si="1787"/>
        <v>1.0173715489710633E-2</v>
      </c>
      <c r="DO466" s="19">
        <f t="shared" si="1788"/>
        <v>0.18193238115441837</v>
      </c>
      <c r="DP466" s="19">
        <f t="shared" si="1789"/>
        <v>0.20708035124619212</v>
      </c>
      <c r="DQ466" s="19">
        <f t="shared" si="1790"/>
        <v>3.4162954644763315E-2</v>
      </c>
      <c r="DR466" s="19">
        <f t="shared" si="1791"/>
        <v>5.4273959641562029E-2</v>
      </c>
      <c r="DS466" s="19">
        <f t="shared" si="1792"/>
        <v>0.12016802324591884</v>
      </c>
      <c r="DT466" s="19">
        <f t="shared" si="1793"/>
        <v>3.2242241809920288E-2</v>
      </c>
      <c r="DU466" s="19">
        <f t="shared" si="1794"/>
        <v>1.8447674044609556E-2</v>
      </c>
      <c r="DV466" s="19">
        <f t="shared" si="1777"/>
        <v>1.9058361752493164E-2</v>
      </c>
      <c r="DW466" s="19">
        <f t="shared" si="1688"/>
        <v>8.7705682686635318E-3</v>
      </c>
      <c r="DX466" s="19">
        <f t="shared" si="1689"/>
        <v>3.5045292782355811E-2</v>
      </c>
      <c r="DY466" s="19">
        <f t="shared" si="1690"/>
        <v>4.7913864369554492E-3</v>
      </c>
      <c r="DZ466" s="19">
        <f t="shared" si="1691"/>
        <v>6.9281722263252361E-3</v>
      </c>
      <c r="EA466" s="19">
        <f t="shared" si="1692"/>
        <v>0.99921072770220765</v>
      </c>
      <c r="EC466" s="19">
        <f t="shared" si="1731"/>
        <v>9.944052389753931E-2</v>
      </c>
      <c r="ED466" s="19">
        <f t="shared" si="1795"/>
        <v>1.3580604552647254E-2</v>
      </c>
      <c r="EE466" s="19">
        <f t="shared" si="1796"/>
        <v>1.0560338801434183E-3</v>
      </c>
      <c r="EF466" s="19">
        <f t="shared" si="1797"/>
        <v>2.0643921116152699E-6</v>
      </c>
      <c r="EG466" s="19">
        <f t="shared" si="1798"/>
        <v>2.0643921116152699E-6</v>
      </c>
      <c r="EH466" s="19">
        <f t="shared" si="1799"/>
        <v>2.0643921116152699E-6</v>
      </c>
      <c r="EI466" s="19">
        <f t="shared" si="1800"/>
        <v>2.7839352428016717E-2</v>
      </c>
      <c r="EJ466" s="19">
        <f t="shared" si="1801"/>
        <v>0.12442315643601716</v>
      </c>
      <c r="EK466" s="19">
        <f t="shared" si="1802"/>
        <v>1.0181751664242221E-2</v>
      </c>
      <c r="EL466" s="19">
        <f t="shared" si="1803"/>
        <v>0.18207608876737283</v>
      </c>
      <c r="EM466" s="19">
        <f t="shared" si="1804"/>
        <v>0.20724392313360729</v>
      </c>
      <c r="EN466" s="19">
        <f t="shared" si="1805"/>
        <v>3.4189939817124156E-2</v>
      </c>
      <c r="EO466" s="19">
        <f t="shared" si="1806"/>
        <v>5.43168304111094E-2</v>
      </c>
      <c r="EP466" s="19">
        <f t="shared" si="1807"/>
        <v>0.12026294345563934</v>
      </c>
      <c r="EQ466" s="19">
        <f t="shared" si="1808"/>
        <v>3.226770981939394E-2</v>
      </c>
      <c r="ER466" s="19">
        <f t="shared" si="1809"/>
        <v>1.8462245783761714E-2</v>
      </c>
      <c r="ES466" s="19">
        <f t="shared" si="1778"/>
        <v>1.9073415871264626E-2</v>
      </c>
      <c r="ET466" s="19">
        <f t="shared" si="1694"/>
        <v>8.777496103181754E-3</v>
      </c>
      <c r="EU466" s="19">
        <f t="shared" si="1695"/>
        <v>3.5072974909853324E-2</v>
      </c>
      <c r="EV466" s="19">
        <f t="shared" si="1696"/>
        <v>4.7951711326936581E-3</v>
      </c>
      <c r="EW466" s="19">
        <f t="shared" si="1697"/>
        <v>6.9336447600570825E-3</v>
      </c>
      <c r="EZ466" s="304">
        <f t="shared" si="1732"/>
        <v>4.037799586827278E-2</v>
      </c>
      <c r="FA466" s="304">
        <f t="shared" si="1810"/>
        <v>3.3775531396581016E-2</v>
      </c>
      <c r="FB466" s="304">
        <f t="shared" si="1811"/>
        <v>-0.15197375179131772</v>
      </c>
      <c r="FC466" s="304">
        <f t="shared" si="1812"/>
        <v>-8.2552137933645138E-3</v>
      </c>
      <c r="FD466" s="304">
        <f t="shared" si="1813"/>
        <v>0.21038655401342846</v>
      </c>
      <c r="FE466" s="304">
        <f t="shared" si="1814"/>
        <v>0.10621472454525803</v>
      </c>
      <c r="FF466" s="304">
        <f t="shared" si="1815"/>
        <v>0.17845763588710994</v>
      </c>
      <c r="FG466" s="304">
        <f t="shared" si="1816"/>
        <v>3.8767149905439481E-2</v>
      </c>
      <c r="FH466" s="304">
        <f t="shared" si="1817"/>
        <v>5.594822620604778E-2</v>
      </c>
      <c r="FI466" s="304">
        <f t="shared" si="1818"/>
        <v>-5.8937764519303264E-2</v>
      </c>
      <c r="FJ466" s="304">
        <f t="shared" si="1819"/>
        <v>7.3756963257178289E-5</v>
      </c>
      <c r="FK466" s="304">
        <f t="shared" si="1820"/>
        <v>-1.244017039920845E-2</v>
      </c>
      <c r="FL466" s="304">
        <f t="shared" si="1821"/>
        <v>8.1094764722067711E-2</v>
      </c>
      <c r="FM466" s="304">
        <f t="shared" si="1822"/>
        <v>-1.5311700946918076E-2</v>
      </c>
      <c r="FN466" s="304">
        <f t="shared" si="1823"/>
        <v>6.6776543810901048E-2</v>
      </c>
      <c r="FO466" s="304">
        <f t="shared" si="1824"/>
        <v>7.2444092014009212E-2</v>
      </c>
      <c r="FP466" s="304">
        <f t="shared" si="1779"/>
        <v>2.7466076997037975E-2</v>
      </c>
      <c r="FQ466" s="304">
        <f t="shared" si="1825"/>
        <v>1.8414635396679615E-2</v>
      </c>
      <c r="FR466" s="304">
        <f t="shared" si="1826"/>
        <v>-1.6791657403979952E-2</v>
      </c>
      <c r="FS466" s="304">
        <f t="shared" si="1827"/>
        <v>3.804107871780317E-2</v>
      </c>
      <c r="FT466" s="304">
        <f t="shared" si="1828"/>
        <v>-3.2390389835251859E-2</v>
      </c>
      <c r="FV466" s="3"/>
      <c r="FW466" s="19">
        <f t="shared" si="1700"/>
        <v>1.009690819691397</v>
      </c>
      <c r="FX466" s="19">
        <f t="shared" si="1733"/>
        <v>0.65426146401426211</v>
      </c>
      <c r="FY466" s="19">
        <f t="shared" si="1701"/>
        <v>0.87282554866227013</v>
      </c>
      <c r="GA466" s="19">
        <f t="shared" si="1702"/>
        <v>0.94602097387388795</v>
      </c>
      <c r="GB466" s="19">
        <f t="shared" si="1734"/>
        <v>0.75949390560576435</v>
      </c>
      <c r="GC466" s="19">
        <f t="shared" si="1703"/>
        <v>0.8244101183746454</v>
      </c>
      <c r="GE466" s="19">
        <f t="shared" si="1704"/>
        <v>1.0224072062736762</v>
      </c>
      <c r="GF466" s="19">
        <f t="shared" si="1735"/>
        <v>0.65705213420577691</v>
      </c>
      <c r="GG466" s="19">
        <f t="shared" si="1705"/>
        <v>0.74534899367153207</v>
      </c>
      <c r="GI466" s="19" t="e">
        <f>#REF!</f>
        <v>#REF!</v>
      </c>
      <c r="GJ466" s="19" t="e">
        <f t="shared" si="1706"/>
        <v>#REF!</v>
      </c>
      <c r="GK466" s="304">
        <f t="shared" si="1707"/>
        <v>1.046246600349052</v>
      </c>
      <c r="GM466" s="3"/>
      <c r="GN466" s="3"/>
      <c r="GO466" s="3"/>
    </row>
    <row r="467" spans="1:197" s="304" customFormat="1" x14ac:dyDescent="0.2">
      <c r="A467" s="316" t="s">
        <v>537</v>
      </c>
      <c r="B467" s="1">
        <f t="shared" si="1633"/>
        <v>2010</v>
      </c>
      <c r="C467" s="60">
        <f>Conversion_factors!$M72*C319+C400</f>
        <v>2012.7011480154802</v>
      </c>
      <c r="D467" s="60">
        <f>Conversion_factors!$M72*D319+D400</f>
        <v>233.41774847322782</v>
      </c>
      <c r="E467" s="60">
        <f>Conversion_factors!$M72*E319+E400</f>
        <v>18.62122903962549</v>
      </c>
      <c r="F467" s="60">
        <f>Conversion_factors!$M72*F319+F400</f>
        <v>4.2829220060061658E-2</v>
      </c>
      <c r="G467" s="60">
        <f>Conversion_factors!$M72*G319+G400</f>
        <v>4.2829220060061658E-2</v>
      </c>
      <c r="H467" s="60">
        <f>Conversion_factors!$M72*H319+H400</f>
        <v>4.2829220060061658E-2</v>
      </c>
      <c r="I467" s="60">
        <f>Conversion_factors!$M72*I319+I400</f>
        <v>639.87161863870267</v>
      </c>
      <c r="J467" s="60">
        <f>Conversion_factors!$M72*J319+J400</f>
        <v>2656.862339224991</v>
      </c>
      <c r="K467" s="60">
        <f>Conversion_factors!$M72*K319+K400</f>
        <v>187.43482238854969</v>
      </c>
      <c r="L467" s="60">
        <f>Conversion_factors!$M72*L319+L400</f>
        <v>3700.399119529588</v>
      </c>
      <c r="M467" s="60">
        <f>Conversion_factors!$M72*M319+M400</f>
        <v>4444.055813412022</v>
      </c>
      <c r="N467" s="60">
        <f>Conversion_factors!$M72*N319+N400</f>
        <v>679.55018622803846</v>
      </c>
      <c r="O467" s="60">
        <f>Conversion_factors!$M72*O319+O400</f>
        <v>995.94400388524616</v>
      </c>
      <c r="P467" s="60">
        <f>Conversion_factors!$M72*P319+P400</f>
        <v>2578.9572932100282</v>
      </c>
      <c r="Q467" s="60">
        <f>Conversion_factors!$M72*Q319+Q400</f>
        <v>618.77479014912808</v>
      </c>
      <c r="R467" s="60">
        <f>Conversion_factors!$M72*R319+R400</f>
        <v>341.17273653826982</v>
      </c>
      <c r="S467" s="60">
        <f>Conversion_factors!$M72*S319+S400</f>
        <v>352.6102914643505</v>
      </c>
      <c r="T467" s="60">
        <f>Conversion_factors!$M72*T319+T400</f>
        <v>169.03301137151107</v>
      </c>
      <c r="U467" s="60">
        <f>Conversion_factors!$M72*U319+U400</f>
        <v>723.11902537323226</v>
      </c>
      <c r="V467" s="60">
        <f>Conversion_factors!$M72*V319+V400</f>
        <v>81.705604759886242</v>
      </c>
      <c r="W467" s="60">
        <f>Conversion_factors!$M72*W319+W400</f>
        <v>135.03191900915698</v>
      </c>
      <c r="X467" s="124">
        <f t="shared" si="1634"/>
        <v>20569.39118837121</v>
      </c>
      <c r="Z467" s="19">
        <f t="shared" si="1635"/>
        <v>2.229143767688214</v>
      </c>
      <c r="AA467" s="19">
        <f t="shared" si="1636"/>
        <v>4.3034989848838618</v>
      </c>
      <c r="AB467" s="19">
        <f t="shared" si="1637"/>
        <v>0.7622573217151315</v>
      </c>
      <c r="AC467" s="19">
        <f t="shared" si="1638"/>
        <v>4.7435004976257493E-5</v>
      </c>
      <c r="AD467" s="19">
        <f t="shared" si="1639"/>
        <v>7.8963791852779022E-4</v>
      </c>
      <c r="AE467" s="19">
        <f t="shared" si="1640"/>
        <v>1.7532079383513763E-3</v>
      </c>
      <c r="AF467" s="19">
        <f t="shared" si="1641"/>
        <v>8.6241504368523767</v>
      </c>
      <c r="AG467" s="19">
        <f t="shared" si="1642"/>
        <v>15.121774025875441</v>
      </c>
      <c r="AH467" s="19">
        <f t="shared" si="1643"/>
        <v>2.1979508918186386</v>
      </c>
      <c r="AI467" s="19">
        <f t="shared" si="1644"/>
        <v>4.5991004287518997</v>
      </c>
      <c r="AJ467" s="19">
        <f t="shared" si="1645"/>
        <v>5.5955940287876764</v>
      </c>
      <c r="AK467" s="19">
        <f t="shared" si="1646"/>
        <v>3.3377404902749945</v>
      </c>
      <c r="AL467" s="19">
        <f t="shared" si="1647"/>
        <v>10.399762654437462</v>
      </c>
      <c r="AM467" s="19">
        <f t="shared" si="1648"/>
        <v>10.253212764346298</v>
      </c>
      <c r="AN467" s="19">
        <f t="shared" si="1649"/>
        <v>1.9934129637724862</v>
      </c>
      <c r="AO467" s="19">
        <f t="shared" si="1650"/>
        <v>1.0216999302994927</v>
      </c>
      <c r="AP467" s="19">
        <f t="shared" si="1651"/>
        <v>1.0198728496386982</v>
      </c>
      <c r="AQ467" s="19">
        <f t="shared" si="1652"/>
        <v>1.483160878486967</v>
      </c>
      <c r="AR467" s="19">
        <f t="shared" si="1653"/>
        <v>1.0165929255121335</v>
      </c>
      <c r="AS467" s="19">
        <f t="shared" si="1654"/>
        <v>1.3645448716157211</v>
      </c>
      <c r="AT467" s="19">
        <f t="shared" si="1655"/>
        <v>0.81491444066235486</v>
      </c>
      <c r="AU467" s="19">
        <f t="shared" si="1656"/>
        <v>10.643233153136935</v>
      </c>
      <c r="AV467" s="19">
        <f t="shared" si="1657"/>
        <v>9.2159056524696314</v>
      </c>
      <c r="AW467" s="19">
        <f t="shared" si="1658"/>
        <v>6.0048146060159198</v>
      </c>
      <c r="AX467" s="249">
        <f t="shared" si="1708"/>
        <v>1.1268805453034221</v>
      </c>
      <c r="AY467" s="249">
        <f t="shared" si="1709"/>
        <v>0.82793485847413206</v>
      </c>
      <c r="AZ467" s="249">
        <f t="shared" si="1710"/>
        <v>0.57640701899949853</v>
      </c>
      <c r="BA467" s="249">
        <f t="shared" si="1711"/>
        <v>0.74957084313200162</v>
      </c>
      <c r="BB467" s="249">
        <f t="shared" si="1712"/>
        <v>1.5628259025176119</v>
      </c>
      <c r="BC467" s="249">
        <f t="shared" si="1713"/>
        <v>3.4578035407531749</v>
      </c>
      <c r="BD467" s="249">
        <f t="shared" si="1714"/>
        <v>1.5304649456901338</v>
      </c>
      <c r="BE467" s="249">
        <f t="shared" si="1715"/>
        <v>1.062561279336242</v>
      </c>
      <c r="BF467" s="249">
        <f t="shared" si="1716"/>
        <v>1.5270394224722839</v>
      </c>
      <c r="BG467" s="249">
        <f t="shared" si="1717"/>
        <v>1.0275485068524808</v>
      </c>
      <c r="BH467" s="249">
        <f t="shared" si="1718"/>
        <v>0.84310287738050405</v>
      </c>
      <c r="BI467" s="249">
        <f t="shared" si="1719"/>
        <v>0.99096821894470433</v>
      </c>
      <c r="BJ467" s="249">
        <f t="shared" si="1720"/>
        <v>0.84320381430254321</v>
      </c>
      <c r="BK467" s="249">
        <f t="shared" si="1721"/>
        <v>0.66514015211680244</v>
      </c>
      <c r="BL467" s="249">
        <f t="shared" si="1722"/>
        <v>0.94504290466380048</v>
      </c>
      <c r="BM467" s="249">
        <f t="shared" si="1723"/>
        <v>0.76896357357150624</v>
      </c>
      <c r="BN467" s="249">
        <f t="shared" si="1724"/>
        <v>0.11385254027081458</v>
      </c>
      <c r="BO467" s="249">
        <f t="shared" si="1725"/>
        <v>0.73219499533760557</v>
      </c>
      <c r="BP467" s="249">
        <f t="shared" si="1726"/>
        <v>0.75336561202000407</v>
      </c>
      <c r="BQ467" s="249">
        <f t="shared" si="1727"/>
        <v>0.91933895346354122</v>
      </c>
      <c r="BR467" s="249">
        <f t="shared" si="1728"/>
        <v>0.63269804374586325</v>
      </c>
      <c r="BS467" s="249">
        <f t="shared" si="1729"/>
        <v>0.53493914206464477</v>
      </c>
      <c r="BU467" s="3"/>
      <c r="BV467" s="9">
        <f t="shared" si="1660"/>
        <v>2.0563244551065178</v>
      </c>
      <c r="BW467" s="9">
        <f t="shared" si="1830"/>
        <v>0.53493914206464477</v>
      </c>
      <c r="BX467" s="9">
        <f t="shared" si="1831"/>
        <v>0.87444252737866912</v>
      </c>
      <c r="BY467" s="9">
        <f t="shared" si="1832"/>
        <v>0.70206202130041739</v>
      </c>
      <c r="BZ467" s="9">
        <f t="shared" si="1833"/>
        <v>0.87136510470643402</v>
      </c>
      <c r="CA467" s="9">
        <f t="shared" si="1834"/>
        <v>1.100014868126467</v>
      </c>
      <c r="CB467" s="9">
        <f t="shared" si="1835"/>
        <v>1.1000084398212289</v>
      </c>
      <c r="CC467" s="9"/>
      <c r="CD467" s="9">
        <f t="shared" si="1836"/>
        <v>0.613912888282514</v>
      </c>
      <c r="CE467" s="9">
        <f t="shared" si="1837"/>
        <v>0.5349422681789221</v>
      </c>
      <c r="CF467" s="304">
        <f>BY467/BEA_Output_Data!$AU47</f>
        <v>0.96602294187577353</v>
      </c>
      <c r="CG467" s="35"/>
      <c r="CH467" s="304">
        <f t="shared" si="1669"/>
        <v>2010</v>
      </c>
      <c r="CI467" s="19">
        <f t="shared" si="1670"/>
        <v>9.7849330083884523E-2</v>
      </c>
      <c r="CJ467" s="19">
        <f t="shared" si="1762"/>
        <v>1.1347819988235201E-2</v>
      </c>
      <c r="CK467" s="19">
        <f t="shared" si="1763"/>
        <v>9.052882931291082E-4</v>
      </c>
      <c r="CL467" s="19">
        <f t="shared" si="1764"/>
        <v>2.0821821933298112E-6</v>
      </c>
      <c r="CM467" s="19">
        <f t="shared" si="1765"/>
        <v>2.0821821933298112E-6</v>
      </c>
      <c r="CN467" s="19">
        <f t="shared" si="1766"/>
        <v>2.0821821933298112E-6</v>
      </c>
      <c r="CO467" s="19">
        <f t="shared" si="1767"/>
        <v>3.1107951265006352E-2</v>
      </c>
      <c r="CP467" s="19">
        <f t="shared" si="1768"/>
        <v>0.12916582289159018</v>
      </c>
      <c r="CQ467" s="19">
        <f t="shared" si="1769"/>
        <v>9.1123174561683149E-3</v>
      </c>
      <c r="CR467" s="19">
        <f t="shared" si="1770"/>
        <v>0.17989832978730008</v>
      </c>
      <c r="CS467" s="19">
        <f t="shared" si="1771"/>
        <v>0.21605188859087107</v>
      </c>
      <c r="CT467" s="19">
        <f t="shared" si="1772"/>
        <v>3.303696157094909E-2</v>
      </c>
      <c r="CU467" s="19">
        <f t="shared" si="1773"/>
        <v>4.841873999889202E-2</v>
      </c>
      <c r="CV467" s="19">
        <f t="shared" si="1774"/>
        <v>0.12537839693904151</v>
      </c>
      <c r="CW467" s="19">
        <f t="shared" si="1775"/>
        <v>3.0082309412198301E-2</v>
      </c>
      <c r="CX467" s="19">
        <f t="shared" si="1776"/>
        <v>1.6586428514770525E-2</v>
      </c>
      <c r="CY467" s="19">
        <f t="shared" si="1761"/>
        <v>1.7142475838745133E-2</v>
      </c>
      <c r="CZ467" s="19">
        <f t="shared" si="1629"/>
        <v>8.2176963733896474E-3</v>
      </c>
      <c r="DA467" s="19">
        <f t="shared" si="1630"/>
        <v>3.5155101030994229E-2</v>
      </c>
      <c r="DB467" s="19">
        <f t="shared" si="1631"/>
        <v>3.9721936352728826E-3</v>
      </c>
      <c r="DC467" s="19">
        <f t="shared" si="1632"/>
        <v>6.5647017829821097E-3</v>
      </c>
      <c r="DF467" s="19">
        <f t="shared" si="1730"/>
        <v>0.10283330575338968</v>
      </c>
      <c r="DG467" s="19">
        <f t="shared" si="1780"/>
        <v>1.2246053125061555E-2</v>
      </c>
      <c r="DH467" s="19">
        <f t="shared" si="1781"/>
        <v>9.4412256292727265E-4</v>
      </c>
      <c r="DI467" s="19">
        <f t="shared" si="1782"/>
        <v>2.1352323562929645E-6</v>
      </c>
      <c r="DJ467" s="19">
        <f t="shared" si="1783"/>
        <v>2.1352323562929645E-6</v>
      </c>
      <c r="DK467" s="19">
        <f t="shared" si="1784"/>
        <v>2.1352323562929645E-6</v>
      </c>
      <c r="DL467" s="19">
        <f t="shared" si="1785"/>
        <v>2.9799256713419563E-2</v>
      </c>
      <c r="DM467" s="19">
        <f t="shared" si="1786"/>
        <v>0.12853639864110905</v>
      </c>
      <c r="DN467" s="19">
        <f t="shared" si="1787"/>
        <v>9.6643214365496506E-3</v>
      </c>
      <c r="DO467" s="19">
        <f t="shared" si="1788"/>
        <v>0.18362214510410296</v>
      </c>
      <c r="DP467" s="19">
        <f t="shared" si="1789"/>
        <v>0.21148278295683551</v>
      </c>
      <c r="DQ467" s="19">
        <f t="shared" si="1790"/>
        <v>3.3127532401214042E-2</v>
      </c>
      <c r="DR467" s="19">
        <f t="shared" si="1791"/>
        <v>5.0538038389377024E-2</v>
      </c>
      <c r="DS467" s="19">
        <f t="shared" si="1792"/>
        <v>0.11682312451539288</v>
      </c>
      <c r="DT467" s="19">
        <f t="shared" si="1793"/>
        <v>3.0698117808293575E-2</v>
      </c>
      <c r="DU467" s="19">
        <f t="shared" si="1794"/>
        <v>1.7289538541803047E-2</v>
      </c>
      <c r="DV467" s="19">
        <f t="shared" si="1777"/>
        <v>1.8107059932017576E-2</v>
      </c>
      <c r="DW467" s="19">
        <f t="shared" si="1688"/>
        <v>8.31643927379494E-3</v>
      </c>
      <c r="DX467" s="19">
        <f t="shared" si="1689"/>
        <v>3.4483799594038009E-2</v>
      </c>
      <c r="DY467" s="19">
        <f t="shared" si="1690"/>
        <v>4.2297290129033457E-3</v>
      </c>
      <c r="DZ467" s="19">
        <f t="shared" si="1691"/>
        <v>6.7824614686725149E-3</v>
      </c>
      <c r="EA467" s="19">
        <f t="shared" si="1692"/>
        <v>0.99953063292797106</v>
      </c>
      <c r="EC467" s="19">
        <f t="shared" si="1731"/>
        <v>0.10288159498639411</v>
      </c>
      <c r="ED467" s="19">
        <f t="shared" si="1795"/>
        <v>1.2251803718299887E-2</v>
      </c>
      <c r="EE467" s="19">
        <f t="shared" si="1796"/>
        <v>9.4456591106328674E-4</v>
      </c>
      <c r="EF467" s="19">
        <f t="shared" si="1797"/>
        <v>2.136235034676356E-6</v>
      </c>
      <c r="EG467" s="19">
        <f t="shared" si="1798"/>
        <v>2.136235034676356E-6</v>
      </c>
      <c r="EH467" s="19">
        <f t="shared" si="1799"/>
        <v>2.136235034676356E-6</v>
      </c>
      <c r="EI467" s="19">
        <f t="shared" si="1800"/>
        <v>2.9813250071313201E-2</v>
      </c>
      <c r="EJ467" s="19">
        <f t="shared" si="1801"/>
        <v>0.12859675772475473</v>
      </c>
      <c r="EK467" s="19">
        <f t="shared" si="1802"/>
        <v>9.6688596809079378E-3</v>
      </c>
      <c r="EL467" s="19">
        <f t="shared" si="1803"/>
        <v>0.18370837176466534</v>
      </c>
      <c r="EM467" s="19">
        <f t="shared" si="1804"/>
        <v>0.21158209262414426</v>
      </c>
      <c r="EN467" s="19">
        <f t="shared" si="1805"/>
        <v>3.3143088675703751E-2</v>
      </c>
      <c r="EO467" s="19">
        <f t="shared" si="1806"/>
        <v>5.0561770419515428E-2</v>
      </c>
      <c r="EP467" s="19">
        <f t="shared" si="1807"/>
        <v>0.11687798319214843</v>
      </c>
      <c r="EQ467" s="19">
        <f t="shared" si="1808"/>
        <v>3.0712533260104462E-2</v>
      </c>
      <c r="ER467" s="19">
        <f t="shared" si="1809"/>
        <v>1.7297657492653332E-2</v>
      </c>
      <c r="ES467" s="19">
        <f t="shared" si="1778"/>
        <v>1.81155627806781E-2</v>
      </c>
      <c r="ET467" s="19">
        <f t="shared" si="1694"/>
        <v>8.3203445695638287E-3</v>
      </c>
      <c r="EU467" s="19">
        <f t="shared" si="1695"/>
        <v>3.4499992754622268E-2</v>
      </c>
      <c r="EV467" s="19">
        <f t="shared" si="1696"/>
        <v>4.2317152406955308E-3</v>
      </c>
      <c r="EW467" s="19">
        <f t="shared" si="1697"/>
        <v>6.785646427668093E-3</v>
      </c>
      <c r="EZ467" s="304">
        <f t="shared" si="1732"/>
        <v>-4.305938362662682E-2</v>
      </c>
      <c r="FA467" s="304">
        <f t="shared" si="1810"/>
        <v>-0.14946856804314615</v>
      </c>
      <c r="FB467" s="304">
        <f t="shared" si="1811"/>
        <v>2.075373105573668E-2</v>
      </c>
      <c r="FC467" s="304">
        <f t="shared" si="1812"/>
        <v>5.3834332547002687E-3</v>
      </c>
      <c r="FD467" s="304">
        <f t="shared" si="1813"/>
        <v>-4.9107656724610482E-2</v>
      </c>
      <c r="FE467" s="304">
        <f t="shared" si="1814"/>
        <v>5.4070111137637142E-2</v>
      </c>
      <c r="FF467" s="304">
        <f t="shared" si="1815"/>
        <v>0.10624324025974403</v>
      </c>
      <c r="FG467" s="304">
        <f t="shared" si="1816"/>
        <v>4.4778587019030557E-2</v>
      </c>
      <c r="FH467" s="304">
        <f t="shared" si="1817"/>
        <v>-6.1217601904406831E-2</v>
      </c>
      <c r="FI467" s="304">
        <f t="shared" si="1818"/>
        <v>3.2139768859651613E-2</v>
      </c>
      <c r="FJ467" s="304">
        <f t="shared" si="1819"/>
        <v>2.0005491622851122E-2</v>
      </c>
      <c r="FK467" s="304">
        <f t="shared" si="1820"/>
        <v>-3.4038107343257892E-2</v>
      </c>
      <c r="FL467" s="304">
        <f t="shared" si="1821"/>
        <v>-6.6870946768180589E-2</v>
      </c>
      <c r="FM467" s="304">
        <f t="shared" si="1822"/>
        <v>-1.4923690391300188E-2</v>
      </c>
      <c r="FN467" s="304">
        <f t="shared" si="1823"/>
        <v>-3.8156589408870623E-2</v>
      </c>
      <c r="FO467" s="304">
        <f t="shared" si="1824"/>
        <v>-0.14070153086066517</v>
      </c>
      <c r="FP467" s="304">
        <f t="shared" si="1779"/>
        <v>-0.11944636964735598</v>
      </c>
      <c r="FQ467" s="304">
        <f t="shared" si="1825"/>
        <v>-8.1919279031222487E-3</v>
      </c>
      <c r="FR467" s="304">
        <f t="shared" si="1826"/>
        <v>-4.8608850800836892E-2</v>
      </c>
      <c r="FS467" s="304">
        <f t="shared" si="1827"/>
        <v>-3.5031106181255045E-2</v>
      </c>
      <c r="FT467" s="304">
        <f t="shared" si="1828"/>
        <v>1.8217505935815509E-3</v>
      </c>
      <c r="FV467" s="3"/>
      <c r="FW467" s="19">
        <f t="shared" si="1700"/>
        <v>0.99832676305353985</v>
      </c>
      <c r="FX467" s="19">
        <f t="shared" si="1733"/>
        <v>0.6531667295600283</v>
      </c>
      <c r="FY467" s="19">
        <f t="shared" si="1701"/>
        <v>0.87136510470643402</v>
      </c>
      <c r="GA467" s="19">
        <f t="shared" si="1702"/>
        <v>1.0606887371817615</v>
      </c>
      <c r="GB467" s="19">
        <f t="shared" si="1734"/>
        <v>0.80558663163422217</v>
      </c>
      <c r="GC467" s="19">
        <f t="shared" si="1703"/>
        <v>0.87444252737866912</v>
      </c>
      <c r="GE467" s="19">
        <f t="shared" si="1704"/>
        <v>0.94192388701313423</v>
      </c>
      <c r="GF467" s="19">
        <f t="shared" si="1735"/>
        <v>0.61889310022138089</v>
      </c>
      <c r="GG467" s="19">
        <f t="shared" si="1705"/>
        <v>0.70206202130041739</v>
      </c>
      <c r="GI467" s="19" t="e">
        <f>#REF!</f>
        <v>#REF!</v>
      </c>
      <c r="GJ467" s="19" t="e">
        <f t="shared" si="1706"/>
        <v>#REF!</v>
      </c>
      <c r="GK467" s="304">
        <f t="shared" si="1707"/>
        <v>1.1000084398212289</v>
      </c>
      <c r="GM467" s="3"/>
      <c r="GN467" s="3"/>
      <c r="GO467" s="3"/>
    </row>
    <row r="468" spans="1:197" s="304" customFormat="1" x14ac:dyDescent="0.2">
      <c r="A468" s="316" t="s">
        <v>537</v>
      </c>
      <c r="B468" s="1">
        <f t="shared" si="1633"/>
        <v>2011</v>
      </c>
      <c r="C468" s="60">
        <f>Conversion_factors!$M73*C320+C401</f>
        <v>2081.5278115532083</v>
      </c>
      <c r="D468" s="60">
        <f>Conversion_factors!$M73*D320+D401</f>
        <v>241.42375442641804</v>
      </c>
      <c r="E468" s="60">
        <f>Conversion_factors!$M73*E320+E401</f>
        <v>18.860372325533461</v>
      </c>
      <c r="F468" s="60">
        <f>Conversion_factors!$M73*F320+F401</f>
        <v>4.2829220060061658E-2</v>
      </c>
      <c r="G468" s="60">
        <f>Conversion_factors!$M73*G320+G401</f>
        <v>4.2829220060061658E-2</v>
      </c>
      <c r="H468" s="60">
        <f>Conversion_factors!$M73*H320+H401</f>
        <v>4.2829220060061658E-2</v>
      </c>
      <c r="I468" s="60">
        <f>Conversion_factors!$M73*I320+I401</f>
        <v>571.15955856573214</v>
      </c>
      <c r="J468" s="60">
        <f>Conversion_factors!$M73*J320+J401</f>
        <v>2471.6184288172608</v>
      </c>
      <c r="K468" s="60">
        <f>Conversion_factors!$M73*K320+K401</f>
        <v>189.36556564186586</v>
      </c>
      <c r="L468" s="60">
        <f>Conversion_factors!$M73*L320+L401</f>
        <v>3684.3589012233297</v>
      </c>
      <c r="M468" s="60">
        <f>Conversion_factors!$M73*M320+M401</f>
        <v>4604.8833731176373</v>
      </c>
      <c r="N468" s="60">
        <f>Conversion_factors!$M73*N320+N401</f>
        <v>691.61271970576354</v>
      </c>
      <c r="O468" s="60">
        <f>Conversion_factors!$M73*O320+O401</f>
        <v>1008.4407647554037</v>
      </c>
      <c r="P468" s="60">
        <f>Conversion_factors!$M73*P320+P401</f>
        <v>2789.1285584355919</v>
      </c>
      <c r="Q468" s="60">
        <f>Conversion_factors!$M73*Q320+Q401</f>
        <v>677.28559849410169</v>
      </c>
      <c r="R468" s="60">
        <f>Conversion_factors!$M73*R320+R401</f>
        <v>376.8305067201465</v>
      </c>
      <c r="S468" s="60">
        <f>Conversion_factors!$M73*S320+S401</f>
        <v>360.70267187416835</v>
      </c>
      <c r="T468" s="60">
        <f>Conversion_factors!$M73*T320+T401</f>
        <v>180.38126173830031</v>
      </c>
      <c r="U468" s="60">
        <f>Conversion_factors!$M73*U320+U401</f>
        <v>800.05119801008163</v>
      </c>
      <c r="V468" s="60">
        <f>Conversion_factors!$M73*V320+V401</f>
        <v>80.09780927713301</v>
      </c>
      <c r="W468" s="60">
        <f>Conversion_factors!$M73*W320+W401</f>
        <v>140.71768111529499</v>
      </c>
      <c r="X468" s="124">
        <f>SUM(C468:W468)</f>
        <v>20968.575023457153</v>
      </c>
      <c r="Y468" s="566"/>
      <c r="Z468" s="19">
        <f t="shared" si="1635"/>
        <v>2.3434847553840048</v>
      </c>
      <c r="AA468" s="19">
        <f t="shared" si="1636"/>
        <v>4.5549693614429527</v>
      </c>
      <c r="AB468" s="19">
        <f t="shared" si="1637"/>
        <v>0.73995539737095406</v>
      </c>
      <c r="AC468" s="19">
        <f t="shared" si="1638"/>
        <v>4.8219208861229114E-5</v>
      </c>
      <c r="AD468" s="19">
        <f t="shared" si="1639"/>
        <v>8.0806375334345015E-4</v>
      </c>
      <c r="AE468" s="19">
        <f t="shared" si="1640"/>
        <v>1.6803333466395166E-3</v>
      </c>
      <c r="AF468" s="19">
        <f t="shared" si="1641"/>
        <v>7.5823292976315786</v>
      </c>
      <c r="AG468" s="19">
        <f t="shared" si="1642"/>
        <v>14.042980300237941</v>
      </c>
      <c r="AH468" s="19">
        <f t="shared" si="1643"/>
        <v>2.2440542912982329</v>
      </c>
      <c r="AI468" s="19">
        <f t="shared" si="1644"/>
        <v>4.4558737045112782</v>
      </c>
      <c r="AJ468" s="19">
        <f t="shared" si="1645"/>
        <v>5.8898735032259628</v>
      </c>
      <c r="AK468" s="19">
        <f t="shared" si="1646"/>
        <v>3.3543338839959129</v>
      </c>
      <c r="AL468" s="19">
        <f t="shared" si="1647"/>
        <v>10.466874457127414</v>
      </c>
      <c r="AM468" s="19">
        <f t="shared" si="1648"/>
        <v>10.324324800527842</v>
      </c>
      <c r="AN468" s="19">
        <f t="shared" si="1649"/>
        <v>2.0438879157259779</v>
      </c>
      <c r="AO468" s="19">
        <f t="shared" si="1650"/>
        <v>0.9996693790110518</v>
      </c>
      <c r="AP468" s="19">
        <f t="shared" si="1651"/>
        <v>1.015551275426803</v>
      </c>
      <c r="AQ468" s="19">
        <f t="shared" si="1652"/>
        <v>1.5023926098217613</v>
      </c>
      <c r="AR468" s="19">
        <f t="shared" si="1653"/>
        <v>1.0339999247491136</v>
      </c>
      <c r="AS468" s="19">
        <f t="shared" si="1654"/>
        <v>1.3652383286897587</v>
      </c>
      <c r="AT468" s="19">
        <f t="shared" si="1655"/>
        <v>0.85774408860974194</v>
      </c>
      <c r="AU468" s="19">
        <f t="shared" si="1656"/>
        <v>10.80947217124093</v>
      </c>
      <c r="AV468" s="19">
        <f t="shared" si="1657"/>
        <v>9.3949964936999848</v>
      </c>
      <c r="AW468" s="19">
        <f t="shared" si="1658"/>
        <v>6.0632072870693925</v>
      </c>
      <c r="AX468" s="249">
        <f t="shared" ref="AX468:BS468" si="1838">Z468/Z$482</f>
        <v>1.184682395696764</v>
      </c>
      <c r="AY468" s="249">
        <f t="shared" si="1838"/>
        <v>0.87631434952506493</v>
      </c>
      <c r="AZ468" s="249">
        <f t="shared" si="1838"/>
        <v>0.55954265395771052</v>
      </c>
      <c r="BA468" s="249">
        <f t="shared" si="1838"/>
        <v>0.76196288077466212</v>
      </c>
      <c r="BB468" s="249">
        <f t="shared" si="1838"/>
        <v>1.5992937205513664</v>
      </c>
      <c r="BC468" s="249">
        <f t="shared" si="1838"/>
        <v>3.3140749984964217</v>
      </c>
      <c r="BD468" s="249">
        <f t="shared" si="1838"/>
        <v>1.3455805625927608</v>
      </c>
      <c r="BE468" s="249">
        <f t="shared" si="1838"/>
        <v>0.98675771030447079</v>
      </c>
      <c r="BF468" s="249">
        <f t="shared" si="1838"/>
        <v>1.5590700327909142</v>
      </c>
      <c r="BG468" s="249">
        <f t="shared" si="1838"/>
        <v>0.99554824747246062</v>
      </c>
      <c r="BH468" s="249">
        <f t="shared" si="1838"/>
        <v>0.88744274020409342</v>
      </c>
      <c r="BI468" s="249">
        <f t="shared" si="1838"/>
        <v>0.99589476307531533</v>
      </c>
      <c r="BJ468" s="249">
        <f t="shared" si="1838"/>
        <v>0.84864518156189517</v>
      </c>
      <c r="BK468" s="249">
        <f t="shared" si="1838"/>
        <v>0.66975328866728967</v>
      </c>
      <c r="BL468" s="249">
        <f t="shared" si="1838"/>
        <v>0.96897221388060251</v>
      </c>
      <c r="BM468" s="249">
        <f t="shared" si="1838"/>
        <v>0.75238268622472526</v>
      </c>
      <c r="BN468" s="249">
        <f t="shared" si="1838"/>
        <v>0.11337010542399284</v>
      </c>
      <c r="BO468" s="249">
        <f t="shared" si="1838"/>
        <v>0.74168916258490969</v>
      </c>
      <c r="BP468" s="249">
        <f t="shared" si="1838"/>
        <v>0.76626540140914712</v>
      </c>
      <c r="BQ468" s="249">
        <f t="shared" si="1838"/>
        <v>0.91980615840049784</v>
      </c>
      <c r="BR468" s="249">
        <f t="shared" si="1838"/>
        <v>0.66595090210558339</v>
      </c>
      <c r="BS468" s="249">
        <f t="shared" si="1838"/>
        <v>0.54329447511454698</v>
      </c>
      <c r="BT468" s="566"/>
      <c r="BU468" s="3"/>
      <c r="BV468" s="9">
        <f t="shared" si="1660"/>
        <v>2.0639929466281188</v>
      </c>
      <c r="BW468" s="9">
        <f t="shared" si="1830"/>
        <v>0.54329447511454698</v>
      </c>
      <c r="BX468" s="9">
        <f t="shared" si="1831"/>
        <v>0.91848368747916531</v>
      </c>
      <c r="BY468" s="9">
        <f t="shared" si="1832"/>
        <v>0.67804879210767077</v>
      </c>
      <c r="BZ468" s="9">
        <f t="shared" si="1833"/>
        <v>0.87237977620073992</v>
      </c>
      <c r="CA468" s="9">
        <f t="shared" si="1834"/>
        <v>1.1213629221301367</v>
      </c>
      <c r="CB468" s="9">
        <f t="shared" si="1835"/>
        <v>1.1213559645784512</v>
      </c>
      <c r="CC468" s="9"/>
      <c r="CD468" s="9">
        <f t="shared" si="1836"/>
        <v>0.62277675486584738</v>
      </c>
      <c r="CE468" s="9">
        <f t="shared" si="1837"/>
        <v>0.543297846032891</v>
      </c>
      <c r="CF468" s="566">
        <f>BY468/BEA_Output_Data!$AU48</f>
        <v>0.90416030946351789</v>
      </c>
      <c r="CG468" s="35"/>
      <c r="CH468" s="566">
        <f>B468</f>
        <v>2011</v>
      </c>
      <c r="CI468" s="19">
        <f t="shared" ref="CI468:DC468" si="1839">C468/$X468</f>
        <v>9.9268920717055981E-2</v>
      </c>
      <c r="CJ468" s="19">
        <f t="shared" si="1839"/>
        <v>1.1513598523330355E-2</v>
      </c>
      <c r="CK468" s="19">
        <f t="shared" si="1839"/>
        <v>8.9945894293888432E-4</v>
      </c>
      <c r="CL468" s="19">
        <f t="shared" si="1839"/>
        <v>2.042543187228956E-6</v>
      </c>
      <c r="CM468" s="19">
        <f t="shared" si="1839"/>
        <v>2.042543187228956E-6</v>
      </c>
      <c r="CN468" s="19">
        <f t="shared" si="1839"/>
        <v>2.042543187228956E-6</v>
      </c>
      <c r="CO468" s="19">
        <f t="shared" si="1839"/>
        <v>2.723883515817296E-2</v>
      </c>
      <c r="CP468" s="19">
        <f t="shared" si="1839"/>
        <v>0.11787250330803631</v>
      </c>
      <c r="CQ468" s="19">
        <f t="shared" si="1839"/>
        <v>9.0309220073384166E-3</v>
      </c>
      <c r="CR468" s="19">
        <f t="shared" si="1839"/>
        <v>0.17570859713174147</v>
      </c>
      <c r="CS468" s="19">
        <f t="shared" si="1839"/>
        <v>0.21960878924610949</v>
      </c>
      <c r="CT468" s="19">
        <f t="shared" si="1839"/>
        <v>3.2983296143494219E-2</v>
      </c>
      <c r="CU468" s="19">
        <f t="shared" si="1839"/>
        <v>4.8092956418224884E-2</v>
      </c>
      <c r="CV468" s="19">
        <f t="shared" si="1839"/>
        <v>0.13301469247745476</v>
      </c>
      <c r="CW468" s="19">
        <f t="shared" si="1839"/>
        <v>3.2300029817783751E-2</v>
      </c>
      <c r="CX468" s="19">
        <f t="shared" si="1839"/>
        <v>1.7971202444543477E-2</v>
      </c>
      <c r="CY468" s="19">
        <f t="shared" si="1839"/>
        <v>1.7202059342165933E-2</v>
      </c>
      <c r="CZ468" s="19">
        <f t="shared" si="1839"/>
        <v>8.6024568448981945E-3</v>
      </c>
      <c r="DA468" s="19">
        <f t="shared" si="1839"/>
        <v>3.8154771943972314E-2</v>
      </c>
      <c r="DB468" s="19">
        <f t="shared" si="1839"/>
        <v>3.8198975937816034E-3</v>
      </c>
      <c r="DC468" s="19">
        <f t="shared" si="1839"/>
        <v>6.7108843093952137E-3</v>
      </c>
      <c r="DD468" s="566"/>
      <c r="DE468" s="566"/>
      <c r="DF468" s="19">
        <f t="shared" ref="DF468:DZ468" si="1840">(CI468-CI467)/LN(CI468/CI467)</f>
        <v>9.8557421460972933E-2</v>
      </c>
      <c r="DG468" s="19">
        <f t="shared" si="1840"/>
        <v>1.1430508897057087E-2</v>
      </c>
      <c r="DH468" s="19">
        <f t="shared" si="1840"/>
        <v>9.0237047988280699E-4</v>
      </c>
      <c r="DI468" s="19">
        <f t="shared" si="1840"/>
        <v>2.062299199607965E-6</v>
      </c>
      <c r="DJ468" s="19">
        <f t="shared" si="1840"/>
        <v>2.062299199607965E-6</v>
      </c>
      <c r="DK468" s="19">
        <f t="shared" si="1840"/>
        <v>2.062299199607965E-6</v>
      </c>
      <c r="DL468" s="19">
        <f t="shared" si="1840"/>
        <v>2.9130581215845171E-2</v>
      </c>
      <c r="DM468" s="19">
        <f t="shared" si="1840"/>
        <v>0.12343306969636393</v>
      </c>
      <c r="DN468" s="19">
        <f t="shared" si="1840"/>
        <v>9.0715588711165196E-3</v>
      </c>
      <c r="DO468" s="19">
        <f t="shared" si="1840"/>
        <v>0.17779523597188629</v>
      </c>
      <c r="DP468" s="19">
        <f t="shared" si="1840"/>
        <v>0.21782549884921618</v>
      </c>
      <c r="DQ468" s="19">
        <f t="shared" si="1840"/>
        <v>3.3010121586780801E-2</v>
      </c>
      <c r="DR468" s="19">
        <f t="shared" si="1840"/>
        <v>4.8255664922891683E-2</v>
      </c>
      <c r="DS468" s="19">
        <f t="shared" si="1840"/>
        <v>0.12915892334803736</v>
      </c>
      <c r="DT468" s="19">
        <f t="shared" si="1840"/>
        <v>3.11780250227634E-2</v>
      </c>
      <c r="DU468" s="19">
        <f t="shared" si="1840"/>
        <v>1.7269563202734962E-2</v>
      </c>
      <c r="DV468" s="19">
        <f t="shared" si="1840"/>
        <v>1.7172250362112316E-2</v>
      </c>
      <c r="DW468" s="19">
        <f t="shared" si="1840"/>
        <v>8.4086095071370052E-3</v>
      </c>
      <c r="DX468" s="19">
        <f t="shared" si="1840"/>
        <v>3.6634470743728491E-2</v>
      </c>
      <c r="DY468" s="19">
        <f t="shared" si="1840"/>
        <v>3.8955494608679218E-3</v>
      </c>
      <c r="DZ468" s="19">
        <f t="shared" si="1840"/>
        <v>6.6375247589498705E-3</v>
      </c>
      <c r="EA468" s="19">
        <f>SUM(DF468:DZ468)</f>
        <v>0.99977313525594369</v>
      </c>
      <c r="EB468" s="566"/>
      <c r="EC468" s="19">
        <f t="shared" ref="EC468:EW468" si="1841">DF468/$EA468</f>
        <v>9.8579785738833706E-2</v>
      </c>
      <c r="ED468" s="19">
        <f t="shared" si="1841"/>
        <v>1.1433102664966945E-2</v>
      </c>
      <c r="EE468" s="19">
        <f t="shared" si="1841"/>
        <v>9.0257524238416208E-4</v>
      </c>
      <c r="EF468" s="19">
        <f t="shared" si="1841"/>
        <v>2.0627671687537521E-6</v>
      </c>
      <c r="EG468" s="19">
        <f t="shared" si="1841"/>
        <v>2.0627671687537521E-6</v>
      </c>
      <c r="EH468" s="19">
        <f t="shared" si="1841"/>
        <v>2.0627671687537521E-6</v>
      </c>
      <c r="EI468" s="19">
        <f t="shared" si="1841"/>
        <v>2.9137191417318579E-2</v>
      </c>
      <c r="EJ468" s="19">
        <f t="shared" si="1841"/>
        <v>0.12346107866237559</v>
      </c>
      <c r="EK468" s="19">
        <f t="shared" si="1841"/>
        <v>9.0736173549954263E-3</v>
      </c>
      <c r="EL468" s="19">
        <f t="shared" si="1841"/>
        <v>0.17783558059536217</v>
      </c>
      <c r="EM468" s="19">
        <f t="shared" si="1841"/>
        <v>0.21787492698876376</v>
      </c>
      <c r="EN468" s="19">
        <f t="shared" si="1841"/>
        <v>3.3017612118903507E-2</v>
      </c>
      <c r="EO468" s="19">
        <f t="shared" si="1841"/>
        <v>4.8266614916131094E-2</v>
      </c>
      <c r="EP468" s="19">
        <f t="shared" si="1841"/>
        <v>0.12918823160313508</v>
      </c>
      <c r="EQ468" s="19">
        <f t="shared" si="1841"/>
        <v>3.1185099822452992E-2</v>
      </c>
      <c r="ER468" s="19">
        <f t="shared" si="1841"/>
        <v>1.7273481946795784E-2</v>
      </c>
      <c r="ES468" s="19">
        <f t="shared" si="1841"/>
        <v>1.7176147024310858E-2</v>
      </c>
      <c r="ET468" s="19">
        <f t="shared" si="1841"/>
        <v>8.4105175570499662E-3</v>
      </c>
      <c r="EU468" s="19">
        <f t="shared" si="1841"/>
        <v>3.6642783699473984E-2</v>
      </c>
      <c r="EV468" s="19">
        <f t="shared" si="1841"/>
        <v>3.8964334242394443E-3</v>
      </c>
      <c r="EW468" s="19">
        <f t="shared" si="1841"/>
        <v>6.6390309210005456E-3</v>
      </c>
      <c r="EX468" s="566"/>
      <c r="EY468" s="566"/>
      <c r="EZ468" s="566">
        <f t="shared" ref="EZ468:FT468" si="1842">LN(AX468/AX467)</f>
        <v>5.0021482233779738E-2</v>
      </c>
      <c r="FA468" s="566">
        <f t="shared" si="1842"/>
        <v>5.679039510625887E-2</v>
      </c>
      <c r="FB468" s="566">
        <f t="shared" si="1842"/>
        <v>-2.9694280662255823E-2</v>
      </c>
      <c r="FC468" s="566">
        <f t="shared" si="1842"/>
        <v>1.6397008007103784E-2</v>
      </c>
      <c r="FD468" s="566">
        <f t="shared" si="1842"/>
        <v>2.306644864339023E-2</v>
      </c>
      <c r="FE468" s="566">
        <f t="shared" si="1842"/>
        <v>-4.245502312226522E-2</v>
      </c>
      <c r="FF468" s="566">
        <f t="shared" si="1842"/>
        <v>-0.12874601034005026</v>
      </c>
      <c r="FG468" s="566">
        <f t="shared" si="1842"/>
        <v>-7.4013045454605728E-2</v>
      </c>
      <c r="FH468" s="566">
        <f t="shared" si="1842"/>
        <v>2.0758667830831683E-2</v>
      </c>
      <c r="FI468" s="566">
        <f t="shared" si="1842"/>
        <v>-3.1637565974303318E-2</v>
      </c>
      <c r="FJ468" s="566">
        <f t="shared" si="1842"/>
        <v>5.1255013407579014E-2</v>
      </c>
      <c r="FK468" s="566">
        <f t="shared" si="1842"/>
        <v>4.9591283059897961E-3</v>
      </c>
      <c r="FL468" s="566">
        <f t="shared" si="1842"/>
        <v>6.4324724426262601E-3</v>
      </c>
      <c r="FM468" s="566">
        <f t="shared" si="1842"/>
        <v>6.9116451905155401E-3</v>
      </c>
      <c r="FN468" s="566">
        <f t="shared" si="1842"/>
        <v>2.5005608210061869E-2</v>
      </c>
      <c r="FO468" s="566">
        <f t="shared" si="1842"/>
        <v>-2.1798514051225213E-2</v>
      </c>
      <c r="FP468" s="566">
        <f t="shared" si="1842"/>
        <v>-4.2463687566960681E-3</v>
      </c>
      <c r="FQ468" s="566">
        <f t="shared" si="1842"/>
        <v>1.2883371487590395E-2</v>
      </c>
      <c r="FR468" s="566">
        <f t="shared" si="1842"/>
        <v>1.6977936272279073E-2</v>
      </c>
      <c r="FS468" s="566">
        <f t="shared" si="1842"/>
        <v>5.0806751897147806E-4</v>
      </c>
      <c r="FT468" s="566">
        <f t="shared" si="1842"/>
        <v>5.122266302688458E-2</v>
      </c>
      <c r="FU468" s="566"/>
      <c r="FV468" s="3"/>
      <c r="FW468" s="19">
        <f>EXP(SUMPRODUCT($EC468:$EW468,EZ468:FT468))</f>
        <v>1.0011644619331499</v>
      </c>
      <c r="FX468" s="19">
        <f>IF(ISERR(FW468),FX467,FW468*FX467)</f>
        <v>0.65392731735260101</v>
      </c>
      <c r="FY468" s="19">
        <f>FX468/FX$442</f>
        <v>0.87237977620073992</v>
      </c>
      <c r="FZ468" s="566"/>
      <c r="GA468" s="19">
        <f t="shared" si="1702"/>
        <v>1.0503648424242575</v>
      </c>
      <c r="GB468" s="19">
        <f>IF(ISERR(GA468),GB467,GA468*GB467)</f>
        <v>0.84615987539556814</v>
      </c>
      <c r="GC468" s="19">
        <f>GB468/GB$442</f>
        <v>0.91848368747916531</v>
      </c>
      <c r="GD468" s="566"/>
      <c r="GE468" s="19">
        <f t="shared" si="1704"/>
        <v>0.96579614269937664</v>
      </c>
      <c r="GF468" s="19">
        <f>IF(ISERR(GE468),GF467,GE468*GF467)</f>
        <v>0.59772456893706838</v>
      </c>
      <c r="GG468" s="19">
        <f>GF468/GF$442</f>
        <v>0.67804879210767077</v>
      </c>
      <c r="GH468" s="566"/>
      <c r="GI468" s="19" t="e">
        <f>#REF!</f>
        <v>#REF!</v>
      </c>
      <c r="GJ468" s="19" t="e">
        <f>FY468*GC468*GG468*GI468</f>
        <v>#REF!</v>
      </c>
      <c r="GK468" s="566">
        <f>X468/X$162</f>
        <v>1.1213559645784512</v>
      </c>
      <c r="GM468" s="3"/>
      <c r="GN468" s="3"/>
      <c r="GO468" s="3"/>
    </row>
    <row r="469" spans="1:197" s="566" customFormat="1" x14ac:dyDescent="0.2">
      <c r="A469" s="316" t="s">
        <v>537</v>
      </c>
      <c r="B469" s="1">
        <f t="shared" si="1633"/>
        <v>2012</v>
      </c>
      <c r="C469" s="60">
        <f>Conversion_factors!$M74*C321+C402</f>
        <v>1889.8803211606917</v>
      </c>
      <c r="D469" s="60">
        <f>Conversion_factors!$M74*D321+D402</f>
        <v>227.29288112296922</v>
      </c>
      <c r="E469" s="60">
        <f>Conversion_factors!$M74*E321+E402</f>
        <v>14.940557356679143</v>
      </c>
      <c r="F469" s="60">
        <f>Conversion_factors!$M74*F321+F402</f>
        <v>4.2829220060061658E-2</v>
      </c>
      <c r="G469" s="60">
        <f>Conversion_factors!$M74*G321+G402</f>
        <v>4.2829220060061658E-2</v>
      </c>
      <c r="H469" s="60">
        <f>Conversion_factors!$M74*H321+H402</f>
        <v>4.2829220060061658E-2</v>
      </c>
      <c r="I469" s="60">
        <f>Conversion_factors!$M74*I321+I402</f>
        <v>486.20626019968461</v>
      </c>
      <c r="J469" s="60">
        <f>Conversion_factors!$M74*J321+J402</f>
        <v>2402.1300860979118</v>
      </c>
      <c r="K469" s="60">
        <f>Conversion_factors!$M74*K321+K402</f>
        <v>183.23271252881844</v>
      </c>
      <c r="L469" s="60">
        <f>Conversion_factors!$M74*L321+L402</f>
        <v>3521.496482744883</v>
      </c>
      <c r="M469" s="60">
        <f>Conversion_factors!$M74*M321+M402</f>
        <v>4495.0909655625574</v>
      </c>
      <c r="N469" s="60">
        <f>Conversion_factors!$M74*N321+N402</f>
        <v>695.65599583902519</v>
      </c>
      <c r="O469" s="60">
        <f>Conversion_factors!$M74*O321+O402</f>
        <v>1019.3592018673232</v>
      </c>
      <c r="P469" s="60">
        <f>Conversion_factors!$M74*P321+P402</f>
        <v>2591.0503443159778</v>
      </c>
      <c r="Q469" s="60">
        <f>Conversion_factors!$M74*Q321+Q402</f>
        <v>658.41564865958503</v>
      </c>
      <c r="R469" s="60">
        <f>Conversion_factors!$M74*R321+R402</f>
        <v>357.85907450281752</v>
      </c>
      <c r="S469" s="60">
        <f>Conversion_factors!$M74*S321+S402</f>
        <v>515.78507419060452</v>
      </c>
      <c r="T469" s="60">
        <f>Conversion_factors!$M74*T321+T402</f>
        <v>171.2304074487277</v>
      </c>
      <c r="U469" s="60">
        <f>Conversion_factors!$M74*U321+U402</f>
        <v>789.20213010798898</v>
      </c>
      <c r="V469" s="60">
        <f>Conversion_factors!$M74*V321+V402</f>
        <v>77.089095022967541</v>
      </c>
      <c r="W469" s="60">
        <f>Conversion_factors!$M74*W321+W402</f>
        <v>127.53740770086175</v>
      </c>
      <c r="X469" s="124">
        <f>SUM(C469:W469)</f>
        <v>20223.583134090251</v>
      </c>
      <c r="Z469" s="19">
        <f t="shared" si="1635"/>
        <v>2.1094203539147198</v>
      </c>
      <c r="AA469" s="19">
        <f t="shared" si="1636"/>
        <v>4.3959555385933511</v>
      </c>
      <c r="AB469" s="19">
        <f t="shared" si="1637"/>
        <v>0.77969717966178598</v>
      </c>
      <c r="AC469" s="19">
        <f t="shared" si="1638"/>
        <v>4.7804523665022551E-5</v>
      </c>
      <c r="AD469" s="19">
        <f t="shared" si="1639"/>
        <v>8.2833807291483722E-4</v>
      </c>
      <c r="AE469" s="19">
        <f t="shared" si="1640"/>
        <v>2.2351122043660194E-3</v>
      </c>
      <c r="AF469" s="19">
        <f t="shared" si="1641"/>
        <v>6.0196392249558572</v>
      </c>
      <c r="AG469" s="19">
        <f t="shared" si="1642"/>
        <v>13.421745660506959</v>
      </c>
      <c r="AH469" s="19">
        <f t="shared" si="1643"/>
        <v>2.2050991338686856</v>
      </c>
      <c r="AI469" s="19">
        <f t="shared" si="1644"/>
        <v>4.22500654807068</v>
      </c>
      <c r="AJ469" s="19">
        <f t="shared" si="1645"/>
        <v>5.6698712865145033</v>
      </c>
      <c r="AK469" s="19">
        <f t="shared" si="1646"/>
        <v>3.2136815119118625</v>
      </c>
      <c r="AL469" s="19">
        <f t="shared" si="1647"/>
        <v>10.230524211075213</v>
      </c>
      <c r="AM469" s="19">
        <f t="shared" si="1648"/>
        <v>9.624393497869665</v>
      </c>
      <c r="AN469" s="19">
        <f t="shared" si="1649"/>
        <v>1.9166845657566272</v>
      </c>
      <c r="AO469" s="19">
        <f t="shared" si="1650"/>
        <v>0.88473861378267782</v>
      </c>
      <c r="AP469" s="19">
        <f t="shared" si="1651"/>
        <v>1.4566990160094797</v>
      </c>
      <c r="AQ469" s="19">
        <f t="shared" si="1652"/>
        <v>1.3941006102074309</v>
      </c>
      <c r="AR469" s="19">
        <f t="shared" si="1653"/>
        <v>0.97864050944225445</v>
      </c>
      <c r="AS469" s="19">
        <f t="shared" si="1654"/>
        <v>1.1728501555344379</v>
      </c>
      <c r="AT469" s="19">
        <f t="shared" si="1655"/>
        <v>0.81940690863152121</v>
      </c>
      <c r="AU469" s="19">
        <f t="shared" si="1656"/>
        <v>10.494543303125051</v>
      </c>
      <c r="AV469" s="19">
        <f t="shared" si="1657"/>
        <v>9.4009222320437971</v>
      </c>
      <c r="AW469" s="19">
        <f t="shared" si="1658"/>
        <v>6.0623994842701681</v>
      </c>
      <c r="AX469" s="249">
        <f t="shared" ref="AX469:BG471" si="1843">Z469/Z$482</f>
        <v>1.0663577617332183</v>
      </c>
      <c r="AY469" s="249">
        <f t="shared" si="1843"/>
        <v>0.84572224589523959</v>
      </c>
      <c r="AZ469" s="249">
        <f t="shared" si="1843"/>
        <v>0.58959476576746284</v>
      </c>
      <c r="BA469" s="249">
        <f t="shared" si="1843"/>
        <v>0.75541000000000014</v>
      </c>
      <c r="BB469" s="249">
        <f t="shared" si="1843"/>
        <v>1.6394200000000001</v>
      </c>
      <c r="BC469" s="249">
        <f t="shared" si="1843"/>
        <v>4.4082500000000007</v>
      </c>
      <c r="BD469" s="249">
        <f t="shared" si="1843"/>
        <v>1.0682613768109024</v>
      </c>
      <c r="BE469" s="249">
        <f t="shared" si="1843"/>
        <v>0.94310543297040805</v>
      </c>
      <c r="BF469" s="249">
        <f t="shared" si="1843"/>
        <v>1.5320057060468746</v>
      </c>
      <c r="BG469" s="249">
        <f t="shared" si="1843"/>
        <v>0.94396702945887767</v>
      </c>
      <c r="BH469" s="249">
        <f t="shared" ref="BH469:BQ471" si="1844">AJ469/AJ$482</f>
        <v>0.85429442726622529</v>
      </c>
      <c r="BI469" s="249">
        <f t="shared" si="1844"/>
        <v>0.95413536594405546</v>
      </c>
      <c r="BJ469" s="249">
        <f t="shared" si="1844"/>
        <v>0.82948210682599965</v>
      </c>
      <c r="BK469" s="249">
        <f t="shared" si="1844"/>
        <v>0.62434777296978594</v>
      </c>
      <c r="BL469" s="249">
        <f t="shared" si="1844"/>
        <v>0.90866728684205167</v>
      </c>
      <c r="BM469" s="249">
        <f t="shared" si="1844"/>
        <v>0.6658821694659427</v>
      </c>
      <c r="BN469" s="249">
        <f t="shared" si="1844"/>
        <v>0.16261721590238348</v>
      </c>
      <c r="BO469" s="249">
        <f t="shared" si="1844"/>
        <v>0.68822843468760808</v>
      </c>
      <c r="BP469" s="249">
        <f t="shared" si="1844"/>
        <v>0.7252402489148867</v>
      </c>
      <c r="BQ469" s="249">
        <f t="shared" si="1844"/>
        <v>0.79018789120643462</v>
      </c>
      <c r="BR469" s="249">
        <f t="shared" ref="BR469:BS471" si="1845">AT469/AT$482</f>
        <v>0.6361859874536373</v>
      </c>
      <c r="BS469" s="249">
        <f t="shared" si="1845"/>
        <v>0.52746584709359223</v>
      </c>
      <c r="BU469" s="3"/>
      <c r="BV469" s="9">
        <f t="shared" si="1660"/>
        <v>2.0503988025670994</v>
      </c>
      <c r="BW469" s="9">
        <f t="shared" si="1830"/>
        <v>0.52746584709359223</v>
      </c>
      <c r="BX469" s="9">
        <f t="shared" si="1831"/>
        <v>0.94177847641913892</v>
      </c>
      <c r="BY469" s="9">
        <f t="shared" si="1832"/>
        <v>0.67606524458237238</v>
      </c>
      <c r="BZ469" s="9">
        <f t="shared" si="1833"/>
        <v>0.82843730741282939</v>
      </c>
      <c r="CA469" s="9">
        <f t="shared" si="1834"/>
        <v>1.0815220018787586</v>
      </c>
      <c r="CB469" s="9">
        <f t="shared" si="1835"/>
        <v>1.0815153412757423</v>
      </c>
      <c r="CC469" s="9"/>
      <c r="CD469" s="9">
        <f t="shared" si="1836"/>
        <v>0.63670369600271914</v>
      </c>
      <c r="CE469" s="9">
        <f t="shared" si="1837"/>
        <v>0.52746909553628929</v>
      </c>
      <c r="CF469" s="566">
        <f>BY469/BEA_Output_Data!$AU49</f>
        <v>0.89529585067345763</v>
      </c>
      <c r="CG469" s="35"/>
      <c r="CH469" s="566">
        <f>B469</f>
        <v>2012</v>
      </c>
      <c r="CI469" s="19">
        <f t="shared" ref="CI469:CR471" si="1846">C469/$X469</f>
        <v>9.3449331339063274E-2</v>
      </c>
      <c r="CJ469" s="19">
        <f t="shared" si="1846"/>
        <v>1.1239001497208911E-2</v>
      </c>
      <c r="CK469" s="19">
        <f t="shared" si="1846"/>
        <v>7.3876905282399346E-4</v>
      </c>
      <c r="CL469" s="19">
        <f t="shared" si="1846"/>
        <v>2.1177859420898468E-6</v>
      </c>
      <c r="CM469" s="19">
        <f t="shared" si="1846"/>
        <v>2.1177859420898468E-6</v>
      </c>
      <c r="CN469" s="19">
        <f t="shared" si="1846"/>
        <v>2.1177859420898468E-6</v>
      </c>
      <c r="CO469" s="19">
        <f t="shared" si="1846"/>
        <v>2.4041548768877763E-2</v>
      </c>
      <c r="CP469" s="19">
        <f t="shared" si="1846"/>
        <v>0.11877865906208863</v>
      </c>
      <c r="CQ469" s="19">
        <f t="shared" si="1846"/>
        <v>9.0603485699796132E-3</v>
      </c>
      <c r="CR469" s="19">
        <f t="shared" si="1846"/>
        <v>0.17412821750705532</v>
      </c>
      <c r="CS469" s="19">
        <f t="shared" ref="CS469:DB471" si="1847">M469/$X469</f>
        <v>0.22226975980262001</v>
      </c>
      <c r="CT469" s="19">
        <f t="shared" si="1847"/>
        <v>3.4398256294473357E-2</v>
      </c>
      <c r="CU469" s="19">
        <f t="shared" si="1847"/>
        <v>5.040448050716699E-2</v>
      </c>
      <c r="CV469" s="19">
        <f t="shared" si="1847"/>
        <v>0.12812024096503088</v>
      </c>
      <c r="CW469" s="19">
        <f t="shared" si="1847"/>
        <v>3.2556824589096416E-2</v>
      </c>
      <c r="CX469" s="19">
        <f t="shared" si="1847"/>
        <v>1.7695137015536374E-2</v>
      </c>
      <c r="CY469" s="19">
        <f t="shared" si="1847"/>
        <v>2.5504138943665329E-2</v>
      </c>
      <c r="CZ469" s="19">
        <f t="shared" si="1847"/>
        <v>8.4668679290610012E-3</v>
      </c>
      <c r="DA469" s="19">
        <f t="shared" si="1847"/>
        <v>3.902385274040069E-2</v>
      </c>
      <c r="DB469" s="19">
        <f t="shared" si="1847"/>
        <v>3.8118415768282378E-3</v>
      </c>
      <c r="DC469" s="19">
        <f>W469/$X469</f>
        <v>6.306370481197073E-3</v>
      </c>
      <c r="DF469" s="19">
        <f t="shared" ref="DF469:DO471" si="1848">(CI469-CI468)/LN(CI469/CI468)</f>
        <v>9.6329829494865724E-2</v>
      </c>
      <c r="DG469" s="19">
        <f t="shared" si="1848"/>
        <v>1.1375747645150102E-2</v>
      </c>
      <c r="DH469" s="19">
        <f t="shared" si="1848"/>
        <v>8.1648027564763304E-4</v>
      </c>
      <c r="DI469" s="19">
        <f t="shared" si="1848"/>
        <v>2.0799377410158994E-6</v>
      </c>
      <c r="DJ469" s="19">
        <f t="shared" si="1848"/>
        <v>2.0799377410158994E-6</v>
      </c>
      <c r="DK469" s="19">
        <f t="shared" si="1848"/>
        <v>2.0799377410158994E-6</v>
      </c>
      <c r="DL469" s="19">
        <f t="shared" si="1848"/>
        <v>2.5606932790021433E-2</v>
      </c>
      <c r="DM469" s="19">
        <f t="shared" si="1848"/>
        <v>0.11832500289262821</v>
      </c>
      <c r="DN469" s="19">
        <f t="shared" si="1848"/>
        <v>9.0456273113016308E-3</v>
      </c>
      <c r="DO469" s="19">
        <f t="shared" si="1848"/>
        <v>0.17491721742492725</v>
      </c>
      <c r="DP469" s="19">
        <f t="shared" ref="DP469:DY471" si="1849">(CS469-CS468)/LN(CS469/CS468)</f>
        <v>0.22093660379323674</v>
      </c>
      <c r="DQ469" s="19">
        <f t="shared" si="1849"/>
        <v>3.3685823459556966E-2</v>
      </c>
      <c r="DR469" s="19">
        <f t="shared" si="1849"/>
        <v>4.923967604710433E-2</v>
      </c>
      <c r="DS469" s="19">
        <f t="shared" si="1849"/>
        <v>0.13055217583958376</v>
      </c>
      <c r="DT469" s="19">
        <f t="shared" si="1849"/>
        <v>3.2428257743504364E-2</v>
      </c>
      <c r="DU469" s="19">
        <f t="shared" si="1849"/>
        <v>1.7832813589675856E-2</v>
      </c>
      <c r="DV469" s="19">
        <f t="shared" si="1849"/>
        <v>2.1081346156324482E-2</v>
      </c>
      <c r="DW469" s="19">
        <f t="shared" si="1849"/>
        <v>8.5344828772090341E-3</v>
      </c>
      <c r="DX469" s="19">
        <f t="shared" si="1849"/>
        <v>3.8587681219201558E-2</v>
      </c>
      <c r="DY469" s="19">
        <f t="shared" si="1849"/>
        <v>3.8158681679908214E-3</v>
      </c>
      <c r="DZ469" s="19">
        <f>(DC469-DC468)/LN(DC469/DC468)</f>
        <v>6.5065317973360412E-3</v>
      </c>
      <c r="EA469" s="19">
        <f>SUM(DF469:DZ469)</f>
        <v>0.99962433833848896</v>
      </c>
      <c r="EC469" s="19">
        <f t="shared" ref="EC469:EL471" si="1850">DF469/$EA469</f>
        <v>9.636603051800334E-2</v>
      </c>
      <c r="ED469" s="19">
        <f t="shared" si="1850"/>
        <v>1.1380022683379374E-2</v>
      </c>
      <c r="EE469" s="19">
        <f t="shared" si="1850"/>
        <v>8.1678711125094641E-4</v>
      </c>
      <c r="EF469" s="19">
        <f t="shared" si="1850"/>
        <v>2.0807193875181529E-6</v>
      </c>
      <c r="EG469" s="19">
        <f t="shared" si="1850"/>
        <v>2.0807193875181529E-6</v>
      </c>
      <c r="EH469" s="19">
        <f t="shared" si="1850"/>
        <v>2.0807193875181529E-6</v>
      </c>
      <c r="EI469" s="19">
        <f t="shared" si="1850"/>
        <v>2.5616555947991046E-2</v>
      </c>
      <c r="EJ469" s="19">
        <f t="shared" si="1850"/>
        <v>0.11836946976431205</v>
      </c>
      <c r="EK469" s="19">
        <f t="shared" si="1850"/>
        <v>9.049026683700688E-3</v>
      </c>
      <c r="EL469" s="19">
        <f t="shared" si="1850"/>
        <v>0.1749829518113408</v>
      </c>
      <c r="EM469" s="19">
        <f t="shared" ref="EM469:EV471" si="1851">DP469/$EA469</f>
        <v>0.22101963239556902</v>
      </c>
      <c r="EN469" s="19">
        <f t="shared" si="1851"/>
        <v>3.3698482687553773E-2</v>
      </c>
      <c r="EO469" s="19">
        <f t="shared" si="1851"/>
        <v>4.9258180457017825E-2</v>
      </c>
      <c r="EP469" s="19">
        <f t="shared" si="1851"/>
        <v>0.13060123771754012</v>
      </c>
      <c r="EQ469" s="19">
        <f t="shared" si="1851"/>
        <v>3.2440444374738336E-2</v>
      </c>
      <c r="ER469" s="19">
        <f t="shared" si="1851"/>
        <v>1.7839515211600796E-2</v>
      </c>
      <c r="ES469" s="19">
        <f t="shared" si="1851"/>
        <v>2.1089268586001551E-2</v>
      </c>
      <c r="ET469" s="19">
        <f t="shared" si="1851"/>
        <v>8.5376901600800366E-3</v>
      </c>
      <c r="EU469" s="19">
        <f t="shared" si="1851"/>
        <v>3.8602182579247232E-2</v>
      </c>
      <c r="EV469" s="19">
        <f t="shared" si="1851"/>
        <v>3.8173021820710278E-3</v>
      </c>
      <c r="EW469" s="19">
        <f>DZ469/$EA469</f>
        <v>6.508976970439494E-3</v>
      </c>
      <c r="EZ469" s="566">
        <f t="shared" ref="EZ469:FI471" si="1852">LN(AX469/AX468)</f>
        <v>-0.10522583733336277</v>
      </c>
      <c r="FA469" s="566">
        <f t="shared" si="1852"/>
        <v>-3.5533881901618949E-2</v>
      </c>
      <c r="FB469" s="566">
        <f t="shared" si="1852"/>
        <v>5.2315702540914111E-2</v>
      </c>
      <c r="FC469" s="566">
        <f t="shared" si="1852"/>
        <v>-8.6371933956633645E-3</v>
      </c>
      <c r="FD469" s="566">
        <f t="shared" si="1852"/>
        <v>2.4780413613797451E-2</v>
      </c>
      <c r="FE469" s="566">
        <f t="shared" si="1852"/>
        <v>0.28529923574998695</v>
      </c>
      <c r="FF469" s="566">
        <f t="shared" si="1852"/>
        <v>-0.23079311953527062</v>
      </c>
      <c r="FG469" s="566">
        <f t="shared" si="1852"/>
        <v>-4.5246446059494072E-2</v>
      </c>
      <c r="FH469" s="566">
        <f t="shared" si="1852"/>
        <v>-1.751171479214569E-2</v>
      </c>
      <c r="FI469" s="566">
        <f t="shared" si="1852"/>
        <v>-5.3202348782469128E-2</v>
      </c>
      <c r="FJ469" s="566">
        <f t="shared" ref="FJ469:FS471" si="1853">LN(BH469/BH468)</f>
        <v>-3.8068104209875608E-2</v>
      </c>
      <c r="FK469" s="566">
        <f t="shared" si="1853"/>
        <v>-4.2836038033754326E-2</v>
      </c>
      <c r="FL469" s="566">
        <f t="shared" si="1853"/>
        <v>-2.2839635460801096E-2</v>
      </c>
      <c r="FM469" s="566">
        <f t="shared" si="1853"/>
        <v>-7.0201877106688376E-2</v>
      </c>
      <c r="FN469" s="566">
        <f t="shared" si="1853"/>
        <v>-6.4256930334247259E-2</v>
      </c>
      <c r="FO469" s="566">
        <f t="shared" si="1853"/>
        <v>-0.12213235360097251</v>
      </c>
      <c r="FP469" s="566">
        <f t="shared" si="1853"/>
        <v>0.36074133442746353</v>
      </c>
      <c r="FQ469" s="566">
        <f t="shared" si="1853"/>
        <v>-7.4809427060652606E-2</v>
      </c>
      <c r="FR469" s="566">
        <f t="shared" si="1853"/>
        <v>-5.5025608991913631E-2</v>
      </c>
      <c r="FS469" s="566">
        <f t="shared" si="1853"/>
        <v>-0.1518921963</v>
      </c>
      <c r="FT469" s="566">
        <f>LN(BR469/BR468)</f>
        <v>-4.5724993567608119E-2</v>
      </c>
      <c r="FV469" s="3"/>
      <c r="FW469" s="19">
        <f>EXP(SUMPRODUCT($EC469:$EW469,EZ469:FT469))</f>
        <v>0.94962919821538927</v>
      </c>
      <c r="FX469" s="19">
        <f>IF(ISERR(FW469),FX468,FW469*FX468)</f>
        <v>0.62098847406869095</v>
      </c>
      <c r="FY469" s="19">
        <f>FX469/FX$442</f>
        <v>0.82843730741282939</v>
      </c>
      <c r="GA469" s="19">
        <f t="shared" si="1702"/>
        <v>1.025362223910484</v>
      </c>
      <c r="GB469" s="19">
        <f>IF(ISERR(GA469),GB468,GA469*GB468)</f>
        <v>0.86762037161941785</v>
      </c>
      <c r="GC469" s="19">
        <f>GB469/GB$442</f>
        <v>0.94177847641913892</v>
      </c>
      <c r="GE469" s="19">
        <f t="shared" si="1704"/>
        <v>0.99707462420346982</v>
      </c>
      <c r="GF469" s="19">
        <f>IF(ISERR(GE469),GF468,GE469*GF468)</f>
        <v>0.59597599995010841</v>
      </c>
      <c r="GG469" s="19">
        <f>GF469/GF$442</f>
        <v>0.67606524458237238</v>
      </c>
      <c r="GI469" s="19" t="e">
        <f>#REF!</f>
        <v>#REF!</v>
      </c>
      <c r="GJ469" s="19" t="e">
        <f>FY469*GC469*GG469*GI469</f>
        <v>#REF!</v>
      </c>
      <c r="GK469" s="566">
        <f>X469/X$162</f>
        <v>1.0815153412757423</v>
      </c>
      <c r="GM469" s="3"/>
      <c r="GN469" s="3"/>
      <c r="GO469" s="3"/>
    </row>
    <row r="470" spans="1:197" s="566" customFormat="1" x14ac:dyDescent="0.2">
      <c r="A470" s="316" t="s">
        <v>537</v>
      </c>
      <c r="B470" s="1">
        <f t="shared" si="1633"/>
        <v>2013</v>
      </c>
      <c r="C470" s="60">
        <f>Conversion_factors!$M75*C322+C403</f>
        <v>1893.0086213129089</v>
      </c>
      <c r="D470" s="60">
        <f>Conversion_factors!$M75*D322+D403</f>
        <v>235.24515837914794</v>
      </c>
      <c r="E470" s="60">
        <f>Conversion_factors!$M75*E322+E403</f>
        <v>15.57943246188912</v>
      </c>
      <c r="F470" s="60">
        <f>Conversion_factors!$M75*F322+F403</f>
        <v>4.2829220060061658E-2</v>
      </c>
      <c r="G470" s="60">
        <f>Conversion_factors!$M75*G322+G403</f>
        <v>4.2829220060061658E-2</v>
      </c>
      <c r="H470" s="60">
        <f>Conversion_factors!$M75*H322+H403</f>
        <v>4.2829220060061658E-2</v>
      </c>
      <c r="I470" s="60">
        <f>Conversion_factors!$M75*I322+I403</f>
        <v>532.80039834868217</v>
      </c>
      <c r="J470" s="60">
        <f>Conversion_factors!$M75*J322+J403</f>
        <v>2487.3130253971399</v>
      </c>
      <c r="K470" s="60">
        <f>Conversion_factors!$M75*K322+K403</f>
        <v>183.43827350543461</v>
      </c>
      <c r="L470" s="60">
        <f>Conversion_factors!$M75*L322+L403</f>
        <v>3717.191174378002</v>
      </c>
      <c r="M470" s="60">
        <f>Conversion_factors!$M75*M322+M403</f>
        <v>4811.978952122482</v>
      </c>
      <c r="N470" s="60">
        <f>Conversion_factors!$M75*N322+N403</f>
        <v>700.66634976576131</v>
      </c>
      <c r="O470" s="60">
        <f>Conversion_factors!$M75*O322+O403</f>
        <v>1072.7092171947234</v>
      </c>
      <c r="P470" s="60">
        <f>Conversion_factors!$M75*P322+P403</f>
        <v>2573.2030783185837</v>
      </c>
      <c r="Q470" s="60">
        <f>Conversion_factors!$M75*Q322+Q403</f>
        <v>677.82352687978027</v>
      </c>
      <c r="R470" s="60">
        <f>Conversion_factors!$M75*R322+R403</f>
        <v>364.3157841645841</v>
      </c>
      <c r="S470" s="60">
        <f>Conversion_factors!$M75*S322+S403</f>
        <v>463.79175252147184</v>
      </c>
      <c r="T470" s="60">
        <f>Conversion_factors!$M75*T322+T403</f>
        <v>155.06730332008084</v>
      </c>
      <c r="U470" s="60">
        <f>Conversion_factors!$M75*U322+U403</f>
        <v>792.24578657274901</v>
      </c>
      <c r="V470" s="60">
        <f>Conversion_factors!$M75*V322+V403</f>
        <v>78.279856726889193</v>
      </c>
      <c r="W470" s="60">
        <f>Conversion_factors!$M75*W322+W403</f>
        <v>137.60930375238243</v>
      </c>
      <c r="X470" s="124">
        <f>SUM(C470:W470)</f>
        <v>20892.395482782871</v>
      </c>
      <c r="Z470" s="19">
        <f t="shared" si="1635"/>
        <v>2.077429559627372</v>
      </c>
      <c r="AA470" s="19">
        <f t="shared" si="1636"/>
        <v>4.3881835534533087</v>
      </c>
      <c r="AB470" s="19">
        <f t="shared" si="1637"/>
        <v>0.81910749815138206</v>
      </c>
      <c r="AC470" s="19">
        <f t="shared" si="1638"/>
        <v>4.7001734047491383E-5</v>
      </c>
      <c r="AD470" s="19">
        <f t="shared" si="1639"/>
        <v>7.9892177322470352E-4</v>
      </c>
      <c r="AE470" s="19">
        <f t="shared" si="1640"/>
        <v>2.2517980277516588E-3</v>
      </c>
      <c r="AF470" s="19">
        <f t="shared" si="1641"/>
        <v>6.3155353680447384</v>
      </c>
      <c r="AG470" s="19">
        <f t="shared" si="1642"/>
        <v>13.908130893094977</v>
      </c>
      <c r="AH470" s="19">
        <f t="shared" si="1643"/>
        <v>2.212795137199338</v>
      </c>
      <c r="AI470" s="19">
        <f t="shared" si="1644"/>
        <v>4.2950800012531003</v>
      </c>
      <c r="AJ470" s="19">
        <f t="shared" si="1645"/>
        <v>5.8377035387883573</v>
      </c>
      <c r="AK470" s="19">
        <f t="shared" si="1646"/>
        <v>3.1877678057784804</v>
      </c>
      <c r="AL470" s="19">
        <f t="shared" si="1647"/>
        <v>10.377726528296238</v>
      </c>
      <c r="AM470" s="19">
        <f t="shared" si="1648"/>
        <v>9.2356825833270655</v>
      </c>
      <c r="AN470" s="19">
        <f t="shared" si="1649"/>
        <v>1.9439641965943797</v>
      </c>
      <c r="AO470" s="19">
        <f t="shared" si="1650"/>
        <v>0.93264468285152979</v>
      </c>
      <c r="AP470" s="19">
        <f t="shared" si="1651"/>
        <v>1.2990494891266344</v>
      </c>
      <c r="AQ470" s="19">
        <f t="shared" si="1652"/>
        <v>1.2535556442092475</v>
      </c>
      <c r="AR470" s="19">
        <f t="shared" si="1653"/>
        <v>0.91526913624230144</v>
      </c>
      <c r="AS470" s="19">
        <f t="shared" si="1654"/>
        <v>1.1799225860914031</v>
      </c>
      <c r="AT470" s="19">
        <f t="shared" si="1655"/>
        <v>0.83014139397844044</v>
      </c>
      <c r="AU470" s="19">
        <f t="shared" si="1656"/>
        <v>10.518887944514878</v>
      </c>
      <c r="AV470" s="19">
        <f t="shared" si="1657"/>
        <v>9.3959819668811697</v>
      </c>
      <c r="AW470" s="19">
        <f t="shared" si="1658"/>
        <v>6.0791726416320007</v>
      </c>
      <c r="AX470" s="249">
        <f t="shared" si="1843"/>
        <v>1.0501857210448771</v>
      </c>
      <c r="AY470" s="249">
        <f t="shared" si="1843"/>
        <v>0.84422702132574712</v>
      </c>
      <c r="AZ470" s="249">
        <f t="shared" si="1843"/>
        <v>0.61939622985480736</v>
      </c>
      <c r="BA470" s="249">
        <f t="shared" si="1843"/>
        <v>0.74272426947732717</v>
      </c>
      <c r="BB470" s="249">
        <f t="shared" si="1843"/>
        <v>1.5812002083293144</v>
      </c>
      <c r="BC470" s="249">
        <f t="shared" si="1843"/>
        <v>4.4411589881018338</v>
      </c>
      <c r="BD470" s="249">
        <f t="shared" si="1843"/>
        <v>1.1207719026741001</v>
      </c>
      <c r="BE470" s="249">
        <f t="shared" si="1843"/>
        <v>0.97728225072371133</v>
      </c>
      <c r="BF470" s="249">
        <f t="shared" si="1843"/>
        <v>1.5373525500210183</v>
      </c>
      <c r="BG470" s="249">
        <f t="shared" si="1843"/>
        <v>0.95962310683815188</v>
      </c>
      <c r="BH470" s="249">
        <f t="shared" si="1844"/>
        <v>0.8795821543746184</v>
      </c>
      <c r="BI470" s="249">
        <f t="shared" si="1844"/>
        <v>0.94644164041683865</v>
      </c>
      <c r="BJ470" s="249">
        <f t="shared" si="1844"/>
        <v>0.84141714414168112</v>
      </c>
      <c r="BK470" s="249">
        <f t="shared" si="1844"/>
        <v>0.59913155608532043</v>
      </c>
      <c r="BL470" s="249">
        <f t="shared" si="1844"/>
        <v>0.92160009205280791</v>
      </c>
      <c r="BM470" s="249">
        <f t="shared" si="1844"/>
        <v>0.70193778714240607</v>
      </c>
      <c r="BN470" s="249">
        <f t="shared" si="1844"/>
        <v>0.14501816018238606</v>
      </c>
      <c r="BO470" s="249">
        <f t="shared" si="1844"/>
        <v>0.61884532041025286</v>
      </c>
      <c r="BP470" s="249">
        <f t="shared" si="1844"/>
        <v>0.6782776819353068</v>
      </c>
      <c r="BQ470" s="249">
        <f t="shared" si="1844"/>
        <v>0.79495282128820255</v>
      </c>
      <c r="BR470" s="249">
        <f t="shared" si="1845"/>
        <v>0.64452022174956436</v>
      </c>
      <c r="BS470" s="249">
        <f t="shared" si="1845"/>
        <v>0.52868943220082132</v>
      </c>
      <c r="BU470" s="3"/>
      <c r="BV470" s="9">
        <f t="shared" si="1660"/>
        <v>2.1133050378298579</v>
      </c>
      <c r="BW470" s="9">
        <f t="shared" si="1830"/>
        <v>0.52868943220082132</v>
      </c>
      <c r="BX470" s="9">
        <f t="shared" si="1831"/>
        <v>0.92790523711588357</v>
      </c>
      <c r="BY470" s="9">
        <f t="shared" si="1832"/>
        <v>0.68489729425714929</v>
      </c>
      <c r="BZ470" s="9">
        <f t="shared" si="1833"/>
        <v>0.8319059582190782</v>
      </c>
      <c r="CA470" s="9">
        <f t="shared" si="1834"/>
        <v>1.1172889394611316</v>
      </c>
      <c r="CB470" s="9">
        <f t="shared" si="1835"/>
        <v>1.1172820405174031</v>
      </c>
      <c r="CC470" s="9"/>
      <c r="CD470" s="9">
        <f t="shared" si="1836"/>
        <v>0.63551978622770722</v>
      </c>
      <c r="CE470" s="9">
        <f t="shared" si="1837"/>
        <v>0.52869269672894448</v>
      </c>
      <c r="CF470" s="566">
        <f>BY470/BEA_Output_Data!$AU50</f>
        <v>0.90481960343815471</v>
      </c>
      <c r="CG470" s="35"/>
      <c r="CH470" s="566">
        <f>B470</f>
        <v>2013</v>
      </c>
      <c r="CI470" s="19">
        <f t="shared" si="1846"/>
        <v>9.0607542963319382E-2</v>
      </c>
      <c r="CJ470" s="19">
        <f t="shared" si="1846"/>
        <v>1.125984612788946E-2</v>
      </c>
      <c r="CK470" s="19">
        <f t="shared" si="1846"/>
        <v>7.4569871486148678E-4</v>
      </c>
      <c r="CL470" s="19">
        <f t="shared" si="1846"/>
        <v>2.0499908732513042E-6</v>
      </c>
      <c r="CM470" s="19">
        <f t="shared" si="1846"/>
        <v>2.0499908732513042E-6</v>
      </c>
      <c r="CN470" s="19">
        <f t="shared" si="1846"/>
        <v>2.0499908732513042E-6</v>
      </c>
      <c r="CO470" s="19">
        <f t="shared" si="1846"/>
        <v>2.5502121036707133E-2</v>
      </c>
      <c r="CP470" s="19">
        <f t="shared" si="1846"/>
        <v>0.1190535105199832</v>
      </c>
      <c r="CQ470" s="19">
        <f t="shared" si="1846"/>
        <v>8.7801455633272647E-3</v>
      </c>
      <c r="CR470" s="19">
        <f t="shared" si="1846"/>
        <v>0.17792077396971001</v>
      </c>
      <c r="CS470" s="19">
        <f t="shared" si="1847"/>
        <v>0.23032203062056555</v>
      </c>
      <c r="CT470" s="19">
        <f t="shared" si="1847"/>
        <v>3.3536908218263939E-2</v>
      </c>
      <c r="CU470" s="19">
        <f t="shared" si="1847"/>
        <v>5.1344481683717309E-2</v>
      </c>
      <c r="CV470" s="19">
        <f t="shared" si="1847"/>
        <v>0.12316457825236575</v>
      </c>
      <c r="CW470" s="19">
        <f t="shared" si="1847"/>
        <v>3.2443552365183072E-2</v>
      </c>
      <c r="CX470" s="19">
        <f t="shared" si="1847"/>
        <v>1.7437721991468695E-2</v>
      </c>
      <c r="CY470" s="19">
        <f t="shared" si="1847"/>
        <v>2.2199070130740923E-2</v>
      </c>
      <c r="CZ470" s="19">
        <f t="shared" si="1847"/>
        <v>7.4221887790641159E-3</v>
      </c>
      <c r="DA470" s="19">
        <f t="shared" si="1847"/>
        <v>3.7920294359046938E-2</v>
      </c>
      <c r="DB470" s="19">
        <f t="shared" si="1847"/>
        <v>3.746810976816829E-3</v>
      </c>
      <c r="DC470" s="19">
        <f>W470/$X470</f>
        <v>6.5865737543492472E-3</v>
      </c>
      <c r="DF470" s="19">
        <f t="shared" si="1848"/>
        <v>9.2021123945568925E-2</v>
      </c>
      <c r="DG470" s="19">
        <f t="shared" si="1848"/>
        <v>1.124942059387583E-2</v>
      </c>
      <c r="DH470" s="19">
        <f t="shared" si="1848"/>
        <v>7.422284924048125E-4</v>
      </c>
      <c r="DI470" s="19">
        <f t="shared" si="1848"/>
        <v>2.083704596816039E-6</v>
      </c>
      <c r="DJ470" s="19">
        <f t="shared" si="1848"/>
        <v>2.083704596816039E-6</v>
      </c>
      <c r="DK470" s="19">
        <f t="shared" si="1848"/>
        <v>2.083704596816039E-6</v>
      </c>
      <c r="DL470" s="19">
        <f t="shared" si="1848"/>
        <v>2.4764656838167531E-2</v>
      </c>
      <c r="DM470" s="19">
        <f t="shared" si="1848"/>
        <v>0.11891603185220291</v>
      </c>
      <c r="DN470" s="19">
        <f t="shared" si="1848"/>
        <v>8.919513539789134E-3</v>
      </c>
      <c r="DO470" s="19">
        <f t="shared" si="1848"/>
        <v>0.17601768611338206</v>
      </c>
      <c r="DP470" s="19">
        <f t="shared" si="1849"/>
        <v>0.22627201624727822</v>
      </c>
      <c r="DQ470" s="19">
        <f t="shared" si="1849"/>
        <v>3.396576201025292E-2</v>
      </c>
      <c r="DR470" s="19">
        <f t="shared" si="1849"/>
        <v>5.0873033705866155E-2</v>
      </c>
      <c r="DS470" s="19">
        <f t="shared" si="1849"/>
        <v>0.1256261192357522</v>
      </c>
      <c r="DT470" s="19">
        <f t="shared" si="1849"/>
        <v>3.250015557833829E-2</v>
      </c>
      <c r="DU470" s="19">
        <f t="shared" si="1849"/>
        <v>1.7566115156548778E-2</v>
      </c>
      <c r="DV470" s="19">
        <f t="shared" si="1849"/>
        <v>2.3813390832839648E-2</v>
      </c>
      <c r="DW470" s="19">
        <f t="shared" si="1849"/>
        <v>7.9330674738742162E-3</v>
      </c>
      <c r="DX470" s="19">
        <f t="shared" si="1849"/>
        <v>3.8469435471850465E-2</v>
      </c>
      <c r="DY470" s="19">
        <f t="shared" si="1849"/>
        <v>3.7792330269038597E-3</v>
      </c>
      <c r="DZ470" s="19">
        <f>(DC470-DC469)/LN(DC470/DC469)</f>
        <v>6.4454570436311576E-3</v>
      </c>
      <c r="EA470" s="19">
        <f>SUM(DF470:DZ470)</f>
        <v>0.99988069827231763</v>
      </c>
      <c r="EC470" s="19">
        <f t="shared" si="1850"/>
        <v>9.2032103534522833E-2</v>
      </c>
      <c r="ED470" s="19">
        <f t="shared" si="1850"/>
        <v>1.1250762829319113E-2</v>
      </c>
      <c r="EE470" s="19">
        <f t="shared" si="1850"/>
        <v>7.4231705211161747E-4</v>
      </c>
      <c r="EF470" s="19">
        <f t="shared" si="1850"/>
        <v>2.0839532160351214E-6</v>
      </c>
      <c r="EG470" s="19">
        <f t="shared" si="1850"/>
        <v>2.0839532160351214E-6</v>
      </c>
      <c r="EH470" s="19">
        <f t="shared" si="1850"/>
        <v>2.0839532160351214E-6</v>
      </c>
      <c r="EI470" s="19">
        <f t="shared" si="1850"/>
        <v>2.476761165702878E-2</v>
      </c>
      <c r="EJ470" s="19">
        <f t="shared" si="1850"/>
        <v>0.11893022043297422</v>
      </c>
      <c r="EK470" s="19">
        <f t="shared" si="1850"/>
        <v>8.9205777801302285E-3</v>
      </c>
      <c r="EL470" s="19">
        <f t="shared" si="1850"/>
        <v>0.17603868783297946</v>
      </c>
      <c r="EM470" s="19">
        <f t="shared" si="1851"/>
        <v>0.22629901411063444</v>
      </c>
      <c r="EN470" s="19">
        <f t="shared" si="1851"/>
        <v>3.3969814667831839E-2</v>
      </c>
      <c r="EO470" s="19">
        <f t="shared" si="1851"/>
        <v>5.087910367083702E-2</v>
      </c>
      <c r="EP470" s="19">
        <f t="shared" si="1851"/>
        <v>0.12564110843705667</v>
      </c>
      <c r="EQ470" s="19">
        <f t="shared" si="1851"/>
        <v>3.2504033365675464E-2</v>
      </c>
      <c r="ER470" s="19">
        <f t="shared" si="1851"/>
        <v>1.756821107448225E-2</v>
      </c>
      <c r="ES470" s="19">
        <f t="shared" si="1851"/>
        <v>2.3816232150482085E-2</v>
      </c>
      <c r="ET470" s="19">
        <f t="shared" si="1851"/>
        <v>7.9340140154537161E-3</v>
      </c>
      <c r="EU470" s="19">
        <f t="shared" si="1851"/>
        <v>3.8474025489562268E-2</v>
      </c>
      <c r="EV470" s="19">
        <f t="shared" si="1851"/>
        <v>3.7796839497291558E-3</v>
      </c>
      <c r="EW470" s="19">
        <f>DZ470/$EA470</f>
        <v>6.4462260895406711E-3</v>
      </c>
      <c r="EZ470" s="566">
        <f t="shared" si="1852"/>
        <v>-1.5281855106652087E-2</v>
      </c>
      <c r="FA470" s="566">
        <f t="shared" si="1852"/>
        <v>-1.7695501145056198E-3</v>
      </c>
      <c r="FB470" s="566">
        <f t="shared" si="1852"/>
        <v>4.9309717514374726E-2</v>
      </c>
      <c r="FC470" s="566">
        <f t="shared" si="1852"/>
        <v>-1.6935776706202613E-2</v>
      </c>
      <c r="FD470" s="566">
        <f t="shared" si="1852"/>
        <v>-3.6158336553278124E-2</v>
      </c>
      <c r="FE470" s="566">
        <f t="shared" si="1852"/>
        <v>7.4375904312273299E-3</v>
      </c>
      <c r="FF470" s="566">
        <f t="shared" si="1852"/>
        <v>4.7985201297739706E-2</v>
      </c>
      <c r="FG470" s="566">
        <f t="shared" si="1852"/>
        <v>3.5597423345788831E-2</v>
      </c>
      <c r="FH470" s="566">
        <f t="shared" si="1852"/>
        <v>3.4840177891089529E-3</v>
      </c>
      <c r="FI470" s="566">
        <f t="shared" si="1852"/>
        <v>1.6449371217015681E-2</v>
      </c>
      <c r="FJ470" s="566">
        <f t="shared" si="1853"/>
        <v>2.9171073154649889E-2</v>
      </c>
      <c r="FK470" s="566">
        <f t="shared" si="1853"/>
        <v>-8.0962439594526384E-3</v>
      </c>
      <c r="FL470" s="566">
        <f t="shared" si="1853"/>
        <v>1.4286008319483776E-2</v>
      </c>
      <c r="FM470" s="566">
        <f t="shared" si="1853"/>
        <v>-4.1226341409820635E-2</v>
      </c>
      <c r="FN470" s="566">
        <f t="shared" si="1853"/>
        <v>1.4132383725746694E-2</v>
      </c>
      <c r="FO470" s="566">
        <f t="shared" si="1853"/>
        <v>5.2732045630449781E-2</v>
      </c>
      <c r="FP470" s="566">
        <f t="shared" si="1853"/>
        <v>-0.11454009315187118</v>
      </c>
      <c r="FQ470" s="566">
        <f t="shared" si="1853"/>
        <v>-0.10626545478053087</v>
      </c>
      <c r="FR470" s="566">
        <f t="shared" si="1853"/>
        <v>-6.6946213304814539E-2</v>
      </c>
      <c r="FS470" s="566">
        <f t="shared" si="1853"/>
        <v>6.0120144493114244E-3</v>
      </c>
      <c r="FT470" s="566">
        <f>LN(BR470/BR469)</f>
        <v>1.3015244066023616E-2</v>
      </c>
      <c r="FV470" s="3"/>
      <c r="FW470" s="19">
        <f>EXP(SUMPRODUCT($EC470:$EW470,EZ470:FT470))</f>
        <v>1.0041869804452448</v>
      </c>
      <c r="FX470" s="19">
        <f>IF(ISERR(FW470),FX469,FW470*FX469)</f>
        <v>0.62358854066633895</v>
      </c>
      <c r="FY470" s="19">
        <f>FX470/FX$442</f>
        <v>0.8319059582190782</v>
      </c>
      <c r="GA470" s="19">
        <f t="shared" si="1702"/>
        <v>0.98526910557989744</v>
      </c>
      <c r="GB470" s="19">
        <f>IF(ISERR(GA470),GB469,GA470*GB469)</f>
        <v>0.85483954752836211</v>
      </c>
      <c r="GC470" s="19">
        <f>GB470/GB$442</f>
        <v>0.92790523711588357</v>
      </c>
      <c r="GE470" s="19">
        <f t="shared" si="1704"/>
        <v>1.0130639013698044</v>
      </c>
      <c r="GF470" s="19">
        <f>IF(ISERR(GE470),GF469,GE470*GF469)</f>
        <v>0.60376177163222722</v>
      </c>
      <c r="GG470" s="19">
        <f>GF470/GF$442</f>
        <v>0.68489729425714929</v>
      </c>
      <c r="GI470" s="19" t="e">
        <f>#REF!</f>
        <v>#REF!</v>
      </c>
      <c r="GJ470" s="19" t="e">
        <f>FY470*GC470*GG470*GI470</f>
        <v>#REF!</v>
      </c>
      <c r="GK470" s="566">
        <f>X470/X$162</f>
        <v>1.1172820405174031</v>
      </c>
      <c r="GM470" s="3"/>
      <c r="GN470" s="3"/>
      <c r="GO470" s="3"/>
    </row>
    <row r="471" spans="1:197" s="566" customFormat="1" x14ac:dyDescent="0.2">
      <c r="A471" s="316" t="s">
        <v>537</v>
      </c>
      <c r="B471" s="1">
        <f t="shared" si="1633"/>
        <v>2014</v>
      </c>
      <c r="C471" s="60">
        <f>Conversion_factors!$M76*C323+C404</f>
        <v>1891.555771201304</v>
      </c>
      <c r="D471" s="60">
        <f>Conversion_factors!$M76*D323+D404</f>
        <v>237.15855734707193</v>
      </c>
      <c r="E471" s="60">
        <f>Conversion_factors!$M76*E323+E404</f>
        <v>15.910507207578178</v>
      </c>
      <c r="F471" s="60">
        <f>Conversion_factors!$M76*F323+F404</f>
        <v>4.2829220060061658E-2</v>
      </c>
      <c r="G471" s="60">
        <f>Conversion_factors!$M76*G323+G404</f>
        <v>4.2829220060061658E-2</v>
      </c>
      <c r="H471" s="60">
        <f>Conversion_factors!$M76*H323+H404</f>
        <v>4.2829220060061658E-2</v>
      </c>
      <c r="I471" s="60">
        <f>Conversion_factors!$M76*I323+I404</f>
        <v>549.11971890398399</v>
      </c>
      <c r="J471" s="60">
        <f>Conversion_factors!$M76*J323+J404</f>
        <v>2570.2895056422417</v>
      </c>
      <c r="K471" s="60">
        <f>Conversion_factors!$M76*K323+K404</f>
        <v>180.57853826981855</v>
      </c>
      <c r="L471" s="60">
        <f>Conversion_factors!$M76*L323+L404</f>
        <v>3942.7076460670023</v>
      </c>
      <c r="M471" s="60">
        <f>Conversion_factors!$M76*M323+M404</f>
        <v>4783.179500971657</v>
      </c>
      <c r="N471" s="60">
        <f>Conversion_factors!$M76*N323+N404</f>
        <v>690.74696427918559</v>
      </c>
      <c r="O471" s="60">
        <f>Conversion_factors!$M76*O323+O404</f>
        <v>1099.4056503968582</v>
      </c>
      <c r="P471" s="60">
        <f>Conversion_factors!$M76*P323+P404</f>
        <v>2582.8848552145</v>
      </c>
      <c r="Q471" s="60">
        <f>Conversion_factors!$M76*Q323+Q404</f>
        <v>692.82959435849375</v>
      </c>
      <c r="R471" s="60">
        <f>Conversion_factors!$M76*R323+R404</f>
        <v>369.78305776198448</v>
      </c>
      <c r="S471" s="60">
        <f>Conversion_factors!$M76*S323+S404</f>
        <v>544.08882418688688</v>
      </c>
      <c r="T471" s="60">
        <f>Conversion_factors!$M76*T323+T404</f>
        <v>151.19174823615504</v>
      </c>
      <c r="U471" s="60">
        <f>Conversion_factors!$M76*U323+U404</f>
        <v>818.72345562818907</v>
      </c>
      <c r="V471" s="60">
        <f>Conversion_factors!$M76*V323+V404</f>
        <v>78.473787134844315</v>
      </c>
      <c r="W471" s="60">
        <f>Conversion_factors!$M76*W323+W404</f>
        <v>133.37052937820994</v>
      </c>
      <c r="X471" s="124">
        <f>SUM(C471:W471)</f>
        <v>21332.126699846143</v>
      </c>
      <c r="Z471" s="19">
        <f t="shared" si="1635"/>
        <v>2.0879678337549068</v>
      </c>
      <c r="AA471" s="19">
        <f t="shared" si="1636"/>
        <v>4.3486314841146223</v>
      </c>
      <c r="AB471" s="19">
        <f t="shared" si="1637"/>
        <v>0.87329937874168329</v>
      </c>
      <c r="AC471" s="19">
        <f t="shared" si="1638"/>
        <v>4.7276445765818341E-5</v>
      </c>
      <c r="AD471" s="19">
        <f t="shared" si="1639"/>
        <v>7.8533322548716034E-4</v>
      </c>
      <c r="AE471" s="19">
        <f t="shared" si="1640"/>
        <v>2.350819542234817E-3</v>
      </c>
      <c r="AF471" s="19">
        <f t="shared" si="1641"/>
        <v>6.4263463617272008</v>
      </c>
      <c r="AG471" s="19">
        <f t="shared" si="1642"/>
        <v>14.501555524775293</v>
      </c>
      <c r="AH471" s="19">
        <f t="shared" si="1643"/>
        <v>2.2138933274570962</v>
      </c>
      <c r="AI471" s="19">
        <f t="shared" si="1644"/>
        <v>4.6958510378686364</v>
      </c>
      <c r="AJ471" s="19">
        <f t="shared" si="1645"/>
        <v>5.885466935859422</v>
      </c>
      <c r="AK471" s="19">
        <f t="shared" si="1646"/>
        <v>3.0801787144105033</v>
      </c>
      <c r="AL471" s="19">
        <f t="shared" si="1647"/>
        <v>10.269145571947748</v>
      </c>
      <c r="AM471" s="19">
        <f t="shared" si="1648"/>
        <v>9.2748235602182056</v>
      </c>
      <c r="AN471" s="19">
        <f t="shared" si="1649"/>
        <v>1.9472888449131391</v>
      </c>
      <c r="AO471" s="19">
        <f t="shared" si="1650"/>
        <v>0.93426778500982466</v>
      </c>
      <c r="AP471" s="19">
        <f t="shared" si="1651"/>
        <v>1.5176047355371858</v>
      </c>
      <c r="AQ471" s="19">
        <f t="shared" si="1652"/>
        <v>1.1948211683111818</v>
      </c>
      <c r="AR471" s="19">
        <f t="shared" si="1653"/>
        <v>0.87544474779321024</v>
      </c>
      <c r="AS471" s="19">
        <f t="shared" si="1654"/>
        <v>1.1757749531179302</v>
      </c>
      <c r="AT471" s="19">
        <f t="shared" si="1655"/>
        <v>0.83224918208526144</v>
      </c>
      <c r="AU471" s="19">
        <f t="shared" si="1656"/>
        <v>10.559557570764353</v>
      </c>
      <c r="AV471" s="19">
        <f t="shared" si="1657"/>
        <v>9.4130549477249286</v>
      </c>
      <c r="AW471" s="19">
        <f t="shared" si="1658"/>
        <v>6.0963474597724643</v>
      </c>
      <c r="AX471" s="249">
        <f t="shared" si="1843"/>
        <v>1.0555130472889394</v>
      </c>
      <c r="AY471" s="249">
        <f t="shared" si="1843"/>
        <v>0.83661773942622597</v>
      </c>
      <c r="AZ471" s="249">
        <f t="shared" si="1843"/>
        <v>0.66037527912749627</v>
      </c>
      <c r="BA471" s="249">
        <f t="shared" si="1843"/>
        <v>0.74706528081331514</v>
      </c>
      <c r="BB471" s="249">
        <f t="shared" si="1843"/>
        <v>1.5543061928780009</v>
      </c>
      <c r="BC471" s="249">
        <f t="shared" si="1843"/>
        <v>4.6364563831801258</v>
      </c>
      <c r="BD471" s="249">
        <f t="shared" si="1843"/>
        <v>1.1404367198256429</v>
      </c>
      <c r="BE471" s="249">
        <f t="shared" si="1843"/>
        <v>1.0189804029873886</v>
      </c>
      <c r="BF471" s="249">
        <f t="shared" si="1843"/>
        <v>1.5381155242181279</v>
      </c>
      <c r="BG471" s="249">
        <f t="shared" si="1843"/>
        <v>1.0491648958561779</v>
      </c>
      <c r="BH471" s="249">
        <f t="shared" si="1844"/>
        <v>0.88677879110289204</v>
      </c>
      <c r="BI471" s="249">
        <f t="shared" si="1844"/>
        <v>0.91449866265644986</v>
      </c>
      <c r="BJ471" s="249">
        <f t="shared" si="1844"/>
        <v>0.83261349355888636</v>
      </c>
      <c r="BK471" s="249">
        <f t="shared" si="1844"/>
        <v>0.60167068561688575</v>
      </c>
      <c r="BL471" s="249">
        <f t="shared" si="1844"/>
        <v>0.92317625081230548</v>
      </c>
      <c r="BM471" s="249">
        <f t="shared" si="1844"/>
        <v>0.70315938499016961</v>
      </c>
      <c r="BN471" s="249">
        <f t="shared" si="1844"/>
        <v>0.16941636825525536</v>
      </c>
      <c r="BO471" s="249">
        <f t="shared" si="1844"/>
        <v>0.58984975429863029</v>
      </c>
      <c r="BP471" s="249">
        <f t="shared" si="1844"/>
        <v>0.64876505792982542</v>
      </c>
      <c r="BQ471" s="249">
        <f t="shared" si="1844"/>
        <v>0.79215842394993952</v>
      </c>
      <c r="BR471" s="249">
        <f t="shared" si="1845"/>
        <v>0.64615670448354623</v>
      </c>
      <c r="BS471" s="249">
        <f t="shared" si="1845"/>
        <v>0.53073352675939744</v>
      </c>
      <c r="BU471" s="3"/>
      <c r="BV471" s="9">
        <f t="shared" si="1660"/>
        <v>2.1494740727071417</v>
      </c>
      <c r="BW471" s="9">
        <f t="shared" si="1830"/>
        <v>0.53073352675939744</v>
      </c>
      <c r="BX471" s="9">
        <f t="shared" si="1831"/>
        <v>0.90509893727237034</v>
      </c>
      <c r="BY471" s="9">
        <f t="shared" si="1832"/>
        <v>0.68782608802734713</v>
      </c>
      <c r="BZ471" s="9">
        <f t="shared" si="1833"/>
        <v>0.85251995278349657</v>
      </c>
      <c r="CA471" s="9">
        <f t="shared" si="1834"/>
        <v>1.1408051208131764</v>
      </c>
      <c r="CB471" s="9">
        <f t="shared" si="1835"/>
        <v>1.140797955285747</v>
      </c>
      <c r="CC471" s="9"/>
      <c r="CD471" s="9">
        <f t="shared" si="1836"/>
        <v>0.62255066130176373</v>
      </c>
      <c r="CE471" s="9">
        <f t="shared" si="1837"/>
        <v>0.53073686037831413</v>
      </c>
      <c r="CF471" s="566">
        <f>BY471/BEA_Output_Data!$AU51</f>
        <v>0.90365857676171013</v>
      </c>
      <c r="CG471" s="35"/>
      <c r="CH471" s="566">
        <f>B471</f>
        <v>2014</v>
      </c>
      <c r="CI471" s="19">
        <f t="shared" si="1846"/>
        <v>8.867169212973719E-2</v>
      </c>
      <c r="CJ471" s="19">
        <f t="shared" si="1846"/>
        <v>1.1117436188337585E-2</v>
      </c>
      <c r="CK471" s="19">
        <f t="shared" si="1846"/>
        <v>7.4584721117810213E-4</v>
      </c>
      <c r="CL471" s="19">
        <f t="shared" si="1846"/>
        <v>2.0077332496047177E-6</v>
      </c>
      <c r="CM471" s="19">
        <f t="shared" si="1846"/>
        <v>2.0077332496047177E-6</v>
      </c>
      <c r="CN471" s="19">
        <f t="shared" si="1846"/>
        <v>2.0077332496047177E-6</v>
      </c>
      <c r="CO471" s="19">
        <f t="shared" si="1846"/>
        <v>2.5741442783946359E-2</v>
      </c>
      <c r="CP471" s="19">
        <f t="shared" si="1846"/>
        <v>0.12048913555631469</v>
      </c>
      <c r="CQ471" s="19">
        <f t="shared" si="1846"/>
        <v>8.4650977753249965E-3</v>
      </c>
      <c r="CR471" s="19">
        <f t="shared" si="1846"/>
        <v>0.18482487477891452</v>
      </c>
      <c r="CS471" s="19">
        <f t="shared" si="1847"/>
        <v>0.22422422144183848</v>
      </c>
      <c r="CT471" s="19">
        <f t="shared" si="1847"/>
        <v>3.2380595427654549E-2</v>
      </c>
      <c r="CU471" s="19">
        <f t="shared" si="1847"/>
        <v>5.1537554875144616E-2</v>
      </c>
      <c r="CV471" s="19">
        <f t="shared" si="1847"/>
        <v>0.12107957596338151</v>
      </c>
      <c r="CW471" s="19">
        <f t="shared" si="1847"/>
        <v>3.2478224234599673E-2</v>
      </c>
      <c r="CX471" s="19">
        <f t="shared" si="1847"/>
        <v>1.7334561291755854E-2</v>
      </c>
      <c r="CY471" s="19">
        <f t="shared" si="1847"/>
        <v>2.5505606254945554E-2</v>
      </c>
      <c r="CZ471" s="19">
        <f t="shared" si="1847"/>
        <v>7.0875140750615122E-3</v>
      </c>
      <c r="DA471" s="19">
        <f t="shared" si="1847"/>
        <v>3.8379832782171414E-2</v>
      </c>
      <c r="DB471" s="19">
        <f t="shared" si="1847"/>
        <v>3.6786668408176249E-3</v>
      </c>
      <c r="DC471" s="19">
        <f>W471/$X471</f>
        <v>6.2520971891270394E-3</v>
      </c>
      <c r="DF471" s="19">
        <f t="shared" si="1848"/>
        <v>8.9636133563405634E-2</v>
      </c>
      <c r="DG471" s="19">
        <f t="shared" si="1848"/>
        <v>1.1188490106035827E-2</v>
      </c>
      <c r="DH471" s="19">
        <f t="shared" si="1848"/>
        <v>7.4577296055575409E-4</v>
      </c>
      <c r="DI471" s="19">
        <f t="shared" si="1848"/>
        <v>2.0287887133167009E-6</v>
      </c>
      <c r="DJ471" s="19">
        <f t="shared" si="1848"/>
        <v>2.0287887133167009E-6</v>
      </c>
      <c r="DK471" s="19">
        <f t="shared" si="1848"/>
        <v>2.0287887133167009E-6</v>
      </c>
      <c r="DL471" s="19">
        <f t="shared" si="1848"/>
        <v>2.5621595626016101E-2</v>
      </c>
      <c r="DM471" s="19">
        <f t="shared" si="1848"/>
        <v>0.11976988902836705</v>
      </c>
      <c r="DN471" s="19">
        <f t="shared" si="1848"/>
        <v>8.6216623328694945E-3</v>
      </c>
      <c r="DO471" s="19">
        <f t="shared" si="1848"/>
        <v>0.18135092141759351</v>
      </c>
      <c r="DP471" s="19">
        <f t="shared" si="1849"/>
        <v>0.22725949153260644</v>
      </c>
      <c r="DQ471" s="19">
        <f t="shared" si="1849"/>
        <v>3.2955370907600132E-2</v>
      </c>
      <c r="DR471" s="19">
        <f t="shared" si="1849"/>
        <v>5.144095789102647E-2</v>
      </c>
      <c r="DS471" s="19">
        <f t="shared" si="1849"/>
        <v>0.12211911059605106</v>
      </c>
      <c r="DT471" s="19">
        <f t="shared" si="1849"/>
        <v>3.2460885213767686E-2</v>
      </c>
      <c r="DU471" s="19">
        <f t="shared" si="1849"/>
        <v>1.7386090632811019E-2</v>
      </c>
      <c r="DV471" s="19">
        <f t="shared" si="1849"/>
        <v>2.3814091686210178E-2</v>
      </c>
      <c r="DW471" s="19">
        <f t="shared" si="1849"/>
        <v>7.2535646668196426E-3</v>
      </c>
      <c r="DX471" s="19">
        <f t="shared" si="1849"/>
        <v>3.8149602283467865E-2</v>
      </c>
      <c r="DY471" s="19">
        <f t="shared" si="1849"/>
        <v>3.7126346792157195E-3</v>
      </c>
      <c r="DZ471" s="19">
        <f>(DC471-DC470)/LN(DC471/DC470)</f>
        <v>6.4178828963014243E-3</v>
      </c>
      <c r="EA471" s="19">
        <f>SUM(DF471:DZ471)</f>
        <v>0.99991023438686077</v>
      </c>
      <c r="EC471" s="19">
        <f t="shared" si="1850"/>
        <v>8.9644180528235112E-2</v>
      </c>
      <c r="ED471" s="19">
        <f t="shared" si="1850"/>
        <v>1.1189494537873736E-2</v>
      </c>
      <c r="EE471" s="19">
        <f t="shared" si="1850"/>
        <v>7.4583991133269853E-4</v>
      </c>
      <c r="EF471" s="19">
        <f t="shared" si="1850"/>
        <v>2.0289708451286554E-6</v>
      </c>
      <c r="EG471" s="19">
        <f t="shared" si="1850"/>
        <v>2.0289708451286554E-6</v>
      </c>
      <c r="EH471" s="19">
        <f t="shared" si="1850"/>
        <v>2.0289708451286554E-6</v>
      </c>
      <c r="EI471" s="19">
        <f t="shared" si="1850"/>
        <v>2.5623895770730976E-2</v>
      </c>
      <c r="EJ471" s="19">
        <f t="shared" si="1850"/>
        <v>0.11978064121106757</v>
      </c>
      <c r="EK471" s="19">
        <f t="shared" si="1850"/>
        <v>8.622436331153515E-3</v>
      </c>
      <c r="EL471" s="19">
        <f t="shared" si="1850"/>
        <v>0.1813672019556804</v>
      </c>
      <c r="EM471" s="19">
        <f t="shared" si="1851"/>
        <v>0.22727989345159633</v>
      </c>
      <c r="EN471" s="19">
        <f t="shared" si="1851"/>
        <v>3.2958329432249661E-2</v>
      </c>
      <c r="EO471" s="19">
        <f t="shared" si="1851"/>
        <v>5.1445575934693552E-2</v>
      </c>
      <c r="EP471" s="19">
        <f t="shared" si="1851"/>
        <v>0.12213007367699741</v>
      </c>
      <c r="EQ471" s="19">
        <f t="shared" si="1851"/>
        <v>3.2463799346620865E-2</v>
      </c>
      <c r="ER471" s="19">
        <f t="shared" si="1851"/>
        <v>1.738765144600412E-2</v>
      </c>
      <c r="ES471" s="19">
        <f t="shared" si="1851"/>
        <v>2.3816229564659713E-2</v>
      </c>
      <c r="ET471" s="19">
        <f t="shared" si="1851"/>
        <v>7.2542158459528985E-3</v>
      </c>
      <c r="EU471" s="19">
        <f t="shared" si="1851"/>
        <v>3.8153027113339809E-2</v>
      </c>
      <c r="EV471" s="19">
        <f t="shared" si="1851"/>
        <v>3.7129679760626571E-3</v>
      </c>
      <c r="EW471" s="19">
        <f>DZ471/$EA471</f>
        <v>6.4184590532137447E-3</v>
      </c>
      <c r="EZ471" s="566">
        <f t="shared" si="1852"/>
        <v>5.0599237558476276E-3</v>
      </c>
      <c r="FA471" s="566">
        <f t="shared" si="1852"/>
        <v>-9.0541780657295186E-3</v>
      </c>
      <c r="FB471" s="566">
        <f t="shared" si="1852"/>
        <v>6.4063097413867634E-2</v>
      </c>
      <c r="FC471" s="566">
        <f t="shared" si="1852"/>
        <v>5.8277004573609303E-3</v>
      </c>
      <c r="FD471" s="566">
        <f t="shared" si="1852"/>
        <v>-1.7154916343738315E-2</v>
      </c>
      <c r="FE471" s="566">
        <f t="shared" si="1852"/>
        <v>4.3034988204071541E-2</v>
      </c>
      <c r="FF471" s="566">
        <f t="shared" si="1852"/>
        <v>1.7393629878725038E-2</v>
      </c>
      <c r="FG471" s="566">
        <f t="shared" si="1852"/>
        <v>4.1782295789266184E-2</v>
      </c>
      <c r="FH471" s="566">
        <f t="shared" si="1852"/>
        <v>4.9616786410702958E-4</v>
      </c>
      <c r="FI471" s="566">
        <f t="shared" si="1852"/>
        <v>8.920917909135001E-2</v>
      </c>
      <c r="FJ471" s="566">
        <f t="shared" si="1853"/>
        <v>8.148591110744079E-3</v>
      </c>
      <c r="FK471" s="566">
        <f t="shared" si="1853"/>
        <v>-3.4333304993002196E-2</v>
      </c>
      <c r="FL471" s="566">
        <f t="shared" si="1853"/>
        <v>-1.0518005519797959E-2</v>
      </c>
      <c r="FM471" s="566">
        <f t="shared" si="1853"/>
        <v>4.2290615852244454E-3</v>
      </c>
      <c r="FN471" s="566">
        <f t="shared" si="1853"/>
        <v>1.708780740946303E-3</v>
      </c>
      <c r="FO471" s="566">
        <f t="shared" si="1853"/>
        <v>1.7388094998397774E-3</v>
      </c>
      <c r="FP471" s="566">
        <f t="shared" si="1853"/>
        <v>0.15550042521799892</v>
      </c>
      <c r="FQ471" s="566">
        <f t="shared" si="1853"/>
        <v>-4.7987504467350749E-2</v>
      </c>
      <c r="FR471" s="566">
        <f t="shared" si="1853"/>
        <v>-4.4486119577449572E-2</v>
      </c>
      <c r="FS471" s="566">
        <f t="shared" si="1853"/>
        <v>-3.5213665509531162E-3</v>
      </c>
      <c r="FT471" s="566">
        <f>LN(BR471/BR470)</f>
        <v>2.5358532064490495E-3</v>
      </c>
      <c r="FV471" s="3"/>
      <c r="FW471" s="19">
        <f>EXP(SUMPRODUCT($EC471:$EW471,EZ471:FT471))</f>
        <v>1.024779236596103</v>
      </c>
      <c r="FX471" s="19">
        <f>IF(ISERR(FW471),FX470,FW471*FX470)</f>
        <v>0.63904058865412883</v>
      </c>
      <c r="FY471" s="19">
        <f>FX471/FX$442</f>
        <v>0.85251995278349657</v>
      </c>
      <c r="GA471" s="19">
        <f t="shared" si="1702"/>
        <v>0.97542173604451254</v>
      </c>
      <c r="GB471" s="19">
        <f>IF(ISERR(GA471),GB470,GA471*GB470)</f>
        <v>0.8338290754896206</v>
      </c>
      <c r="GC471" s="19">
        <f>GB471/GB$442</f>
        <v>0.90509893727237034</v>
      </c>
      <c r="GE471" s="19">
        <f t="shared" si="1704"/>
        <v>1.004276252504946</v>
      </c>
      <c r="GF471" s="19">
        <f>IF(ISERR(GE471),GF470,GE471*GF470)</f>
        <v>0.6063436094205602</v>
      </c>
      <c r="GG471" s="19">
        <f>GF471/GF$442</f>
        <v>0.68782608802734713</v>
      </c>
      <c r="GI471" s="19" t="e">
        <f>#REF!</f>
        <v>#REF!</v>
      </c>
      <c r="GJ471" s="19" t="e">
        <f>FY471*GC471*GG471*GI471</f>
        <v>#REF!</v>
      </c>
      <c r="GK471" s="566">
        <f>X471/X$162</f>
        <v>1.140797955285747</v>
      </c>
      <c r="GM471" s="3"/>
      <c r="GN471" s="3"/>
      <c r="GO471" s="3"/>
    </row>
    <row r="472" spans="1:197" s="566" customFormat="1" x14ac:dyDescent="0.2">
      <c r="A472" s="316" t="s">
        <v>537</v>
      </c>
      <c r="B472" s="1">
        <f t="shared" si="1633"/>
        <v>2015</v>
      </c>
      <c r="C472" s="60">
        <f>Conversion_factors!$M77*C324+C405</f>
        <v>1951.7834840492824</v>
      </c>
      <c r="D472" s="60">
        <f>Conversion_factors!$M77*D324+D405</f>
        <v>228.88056929635621</v>
      </c>
      <c r="E472" s="60">
        <f>Conversion_factors!$M77*E324+E405</f>
        <v>16.727279353204484</v>
      </c>
      <c r="F472" s="60">
        <f>Conversion_factors!$M77*F324+F405</f>
        <v>4.2829220060061658E-2</v>
      </c>
      <c r="G472" s="60">
        <f>Conversion_factors!$M77*G324+G405</f>
        <v>4.2829220060061658E-2</v>
      </c>
      <c r="H472" s="60">
        <f>Conversion_factors!$M77*H324+H405</f>
        <v>4.2829220060061658E-2</v>
      </c>
      <c r="I472" s="60">
        <f>Conversion_factors!$M77*I324+I405</f>
        <v>633.69667799243553</v>
      </c>
      <c r="J472" s="60">
        <f>Conversion_factors!$M77*J324+J405</f>
        <v>2603.576269744598</v>
      </c>
      <c r="K472" s="60">
        <f>Conversion_factors!$M77*K324+K405</f>
        <v>179.5712624915669</v>
      </c>
      <c r="L472" s="60">
        <f>Conversion_factors!$M77*L324+L405</f>
        <v>3256.5914368572553</v>
      </c>
      <c r="M472" s="60">
        <f>Conversion_factors!$M77*M324+M405</f>
        <v>4964.071758966089</v>
      </c>
      <c r="N472" s="60">
        <f>Conversion_factors!$M77*N324+N405</f>
        <v>713.58689247654434</v>
      </c>
      <c r="O472" s="60">
        <f>Conversion_factors!$M77*O324+O405</f>
        <v>1134.0140002645844</v>
      </c>
      <c r="P472" s="60">
        <f>Conversion_factors!$M77*P324+P405</f>
        <v>2340.7106998934769</v>
      </c>
      <c r="Q472" s="60">
        <f>Conversion_factors!$M77*Q324+Q405</f>
        <v>728.60039182362129</v>
      </c>
      <c r="R472" s="60">
        <f>Conversion_factors!$M77*R324+R405</f>
        <v>368.59479100292742</v>
      </c>
      <c r="S472" s="60">
        <f>Conversion_factors!$M77*S324+S405</f>
        <v>597.44056285093507</v>
      </c>
      <c r="T472" s="60">
        <f>Conversion_factors!$M77*T324+T405</f>
        <v>156.74854982690326</v>
      </c>
      <c r="U472" s="60">
        <f>Conversion_factors!$M77*U324+U405</f>
        <v>879.69459552888861</v>
      </c>
      <c r="V472" s="60">
        <f>Conversion_factors!$M77*V324+V405</f>
        <v>90.479598901301841</v>
      </c>
      <c r="W472" s="60">
        <f>Conversion_factors!$M77*W324+W405</f>
        <v>144.45210034874583</v>
      </c>
      <c r="X472" s="124">
        <f t="shared" ref="X472:X474" si="1854">SUM(C472:W472)</f>
        <v>20989.349409328894</v>
      </c>
      <c r="Z472" s="19">
        <f t="shared" ref="Z472:Z474" si="1855">C472/C71*1000</f>
        <v>2.0800650855247689</v>
      </c>
      <c r="AA472" s="19">
        <f t="shared" ref="AA472:AA474" si="1856">D472/D71*1000</f>
        <v>4.347280856309105</v>
      </c>
      <c r="AB472" s="19">
        <f t="shared" ref="AB472:AB474" si="1857">E472/E71*1000</f>
        <v>0.9503354820372677</v>
      </c>
      <c r="AC472" s="19">
        <f t="shared" ref="AC472:AC474" si="1858">F472/F71*1000</f>
        <v>4.5644184416585551E-5</v>
      </c>
      <c r="AD472" s="19">
        <f t="shared" ref="AD472:AD474" si="1859">G472/G71*1000</f>
        <v>8.1348385767371519E-4</v>
      </c>
      <c r="AE472" s="19">
        <f t="shared" ref="AE472:AE474" si="1860">H472/H71*1000</f>
        <v>2.4332783970192682E-3</v>
      </c>
      <c r="AF472" s="19">
        <f t="shared" ref="AF472:AF474" si="1861">I472/I71*1000</f>
        <v>6.9576844118194199</v>
      </c>
      <c r="AG472" s="19">
        <f t="shared" ref="AG472:AG474" si="1862">J472/J71*1000</f>
        <v>14.801604681265735</v>
      </c>
      <c r="AH472" s="19">
        <f t="shared" ref="AH472:AH474" si="1863">K472/K71*1000</f>
        <v>2.2166060250840816</v>
      </c>
      <c r="AI472" s="19">
        <f t="shared" ref="AI472:AI474" si="1864">L472/L71*1000</f>
        <v>3.8880119640475383</v>
      </c>
      <c r="AJ472" s="19">
        <f t="shared" ref="AJ472:AJ474" si="1865">M472/M71*1000</f>
        <v>6.1493169414474265</v>
      </c>
      <c r="AK472" s="19">
        <f t="shared" ref="AK472:AK474" si="1866">N472/N71*1000</f>
        <v>3.1149750835356125</v>
      </c>
      <c r="AL472" s="19">
        <f t="shared" ref="AL472:AL474" si="1867">O472/O71*1000</f>
        <v>10.406929490438854</v>
      </c>
      <c r="AM472" s="19">
        <f t="shared" ref="AM472:AM474" si="1868">P472/P71*1000</f>
        <v>8.9286214300202538</v>
      </c>
      <c r="AN472" s="19">
        <f t="shared" ref="AN472:AN474" si="1869">Q472/Q71*1000</f>
        <v>2.1010155975364695</v>
      </c>
      <c r="AO472" s="19">
        <f t="shared" ref="AO472:AO474" si="1870">R472/R71*1000</f>
        <v>1.016872695056704</v>
      </c>
      <c r="AP472" s="19">
        <f t="shared" ref="AP472:AP474" si="1871">S472/S71*1000</f>
        <v>1.6423779637804452</v>
      </c>
      <c r="AQ472" s="19">
        <f t="shared" ref="AQ472:AQ474" si="1872">T472/T71*1000</f>
        <v>1.2362509103856889</v>
      </c>
      <c r="AR472" s="19">
        <f t="shared" ref="AR472:AR474" si="1873">U472/U71*1000</f>
        <v>0.89971426530666176</v>
      </c>
      <c r="AS472" s="19">
        <f t="shared" ref="AS472:AS474" si="1874">V472/V71*1000</f>
        <v>1.2834491087479638</v>
      </c>
      <c r="AT472" s="19">
        <f t="shared" ref="AT472:AT474" si="1875">W472/W71*1000</f>
        <v>0.89013459450650512</v>
      </c>
      <c r="AU472" s="19">
        <f t="shared" ref="AU472:AU474" si="1876">X472/CE71*1000</f>
        <v>10.301538187387154</v>
      </c>
      <c r="AV472" s="19">
        <f t="shared" ref="AV472:AV474" si="1877">SUMPRODUCT(CH71:DB71,Z$427:AT$427)</f>
        <v>9.2679435971963304</v>
      </c>
      <c r="AW472" s="19">
        <f t="shared" ref="AW472:AW474" si="1878">SUMPRODUCT(CH71:DB71,Z$442:AT$442)</f>
        <v>6.0718898279220239</v>
      </c>
      <c r="AX472" s="249">
        <f t="shared" ref="AX472:AX474" si="1879">Z472/Z$482</f>
        <v>1.0515180365749337</v>
      </c>
      <c r="AY472" s="249">
        <f t="shared" ref="AY472:AY474" si="1880">AA472/AA$482</f>
        <v>0.83635789694806117</v>
      </c>
      <c r="AZ472" s="249">
        <f t="shared" ref="AZ472:AZ474" si="1881">AB472/AB$482</f>
        <v>0.7186287709483854</v>
      </c>
      <c r="BA472" s="249">
        <f t="shared" ref="BA472:BA474" si="1882">AC472/AC$482</f>
        <v>0.72127218737169763</v>
      </c>
      <c r="BB472" s="249">
        <f t="shared" ref="BB472:BB474" si="1883">AD472/AD$482</f>
        <v>1.6100210162433957</v>
      </c>
      <c r="BC472" s="249">
        <f t="shared" ref="BC472:BC474" si="1884">AE472/AE$482</f>
        <v>4.7990877024908549</v>
      </c>
      <c r="BD472" s="249">
        <f t="shared" ref="BD472:BD474" si="1885">AF472/AF$482</f>
        <v>1.2347294001228906</v>
      </c>
      <c r="BE472" s="249">
        <f t="shared" ref="BE472:BE474" si="1886">AG472/AG$482</f>
        <v>1.0400639488093735</v>
      </c>
      <c r="BF472" s="249">
        <f t="shared" ref="BF472:BF474" si="1887">AH472/AH$482</f>
        <v>1.5400001869888353</v>
      </c>
      <c r="BG472" s="249">
        <f t="shared" ref="BG472:BG474" si="1888">AI472/AI$482</f>
        <v>0.86867441800261402</v>
      </c>
      <c r="BH472" s="249">
        <f t="shared" ref="BH472:BH474" si="1889">AJ472/AJ$482</f>
        <v>0.92653376577826263</v>
      </c>
      <c r="BI472" s="249">
        <f t="shared" ref="BI472:BI474" si="1890">AK472/AK$482</f>
        <v>0.92482963237627092</v>
      </c>
      <c r="BJ472" s="249">
        <f t="shared" ref="BJ472:BJ474" si="1891">AL472/AL$482</f>
        <v>0.84378489520348821</v>
      </c>
      <c r="BK472" s="249">
        <f t="shared" ref="BK472:BK474" si="1892">AM472/AM$482</f>
        <v>0.57921207261084728</v>
      </c>
      <c r="BL472" s="249">
        <f t="shared" ref="BL472:BL474" si="1893">AN472/AN$482</f>
        <v>0.99605546824688551</v>
      </c>
      <c r="BM472" s="249">
        <f t="shared" ref="BM472:BM474" si="1894">AO472/AO$482</f>
        <v>0.76533044416366036</v>
      </c>
      <c r="BN472" s="249">
        <f t="shared" ref="BN472:BN474" si="1895">AP472/AP$482</f>
        <v>0.18334530949368305</v>
      </c>
      <c r="BO472" s="249">
        <f t="shared" ref="BO472:BO474" si="1896">AQ472/AQ$482</f>
        <v>0.61030245787588999</v>
      </c>
      <c r="BP472" s="249">
        <f t="shared" ref="BP472:BP474" si="1897">AR472/AR$482</f>
        <v>0.66675044761344993</v>
      </c>
      <c r="BQ472" s="249">
        <f t="shared" ref="BQ472:BQ474" si="1898">AS472/AS$482</f>
        <v>0.86470205927559596</v>
      </c>
      <c r="BR472" s="249">
        <f t="shared" ref="BR472:BR474" si="1899">AT472/AT$482</f>
        <v>0.69109883015084417</v>
      </c>
      <c r="BS472" s="249">
        <f t="shared" ref="BS472:BS474" si="1900">AU472/AU$482</f>
        <v>0.51776522421505577</v>
      </c>
      <c r="BU472" s="3"/>
      <c r="BV472" s="9">
        <f t="shared" ref="BV472:BV474" si="1901">CF71</f>
        <v>2.1679071579422198</v>
      </c>
      <c r="BW472" s="9">
        <f t="shared" ref="BW472:BW474" si="1902">BS472</f>
        <v>0.51776522421505577</v>
      </c>
      <c r="BX472" s="9">
        <f t="shared" ref="BX472:BX474" si="1903">GC472</f>
        <v>0.89209963590864139</v>
      </c>
      <c r="BY472" s="9">
        <f t="shared" ref="BY472:BY474" si="1904">GG472</f>
        <v>0.68937409096505797</v>
      </c>
      <c r="BZ472" s="9">
        <f t="shared" ref="BZ472:BZ474" si="1905">FY472</f>
        <v>0.84191328363921458</v>
      </c>
      <c r="CA472" s="9">
        <f t="shared" ref="CA472:CA474" si="1906">BV472*BX472*BY472*BZ472</f>
        <v>1.122474181450801</v>
      </c>
      <c r="CB472" s="9">
        <f t="shared" ref="CB472:CB474" si="1907">GK472</f>
        <v>1.1224669357093777</v>
      </c>
      <c r="CC472" s="9"/>
      <c r="CD472" s="9">
        <f t="shared" ref="CD472:CD474" si="1908">BX472*BY472</f>
        <v>0.61499037555477887</v>
      </c>
      <c r="CE472" s="9">
        <f t="shared" ref="CE472:CE474" si="1909">CD472*BZ472</f>
        <v>0.5177685664898376</v>
      </c>
      <c r="CG472" s="35"/>
      <c r="CH472" s="566">
        <f t="shared" ref="CH472:CH474" si="1910">B472</f>
        <v>2015</v>
      </c>
      <c r="CI472" s="19">
        <f t="shared" ref="CI472:CI474" si="1911">C472/$X472</f>
        <v>9.2989232109395234E-2</v>
      </c>
      <c r="CJ472" s="19">
        <f t="shared" ref="CJ472:CJ474" si="1912">D472/$X472</f>
        <v>1.0904605227765101E-2</v>
      </c>
      <c r="CK472" s="19">
        <f t="shared" ref="CK472:CK474" si="1913">E472/$X472</f>
        <v>7.9694129755969966E-4</v>
      </c>
      <c r="CL472" s="19">
        <f t="shared" ref="CL472:CL474" si="1914">F472/$X472</f>
        <v>2.0405215628563434E-6</v>
      </c>
      <c r="CM472" s="19">
        <f t="shared" ref="CM472:CM474" si="1915">G472/$X472</f>
        <v>2.0405215628563434E-6</v>
      </c>
      <c r="CN472" s="19">
        <f t="shared" ref="CN472:CN474" si="1916">H472/$X472</f>
        <v>2.0405215628563434E-6</v>
      </c>
      <c r="CO472" s="19">
        <f t="shared" ref="CO472:CO474" si="1917">I472/$X472</f>
        <v>3.0191344459241966E-2</v>
      </c>
      <c r="CP472" s="19">
        <f t="shared" ref="CP472:CP474" si="1918">J472/$X472</f>
        <v>0.12404273324390971</v>
      </c>
      <c r="CQ472" s="19">
        <f t="shared" ref="CQ472:CQ474" si="1919">K472/$X472</f>
        <v>8.5553515256530498E-3</v>
      </c>
      <c r="CR472" s="19">
        <f t="shared" ref="CR472:CR474" si="1920">L472/$X472</f>
        <v>0.15515447255405809</v>
      </c>
      <c r="CS472" s="19">
        <f t="shared" ref="CS472:CS474" si="1921">M472/$X472</f>
        <v>0.23650431760213422</v>
      </c>
      <c r="CT472" s="19">
        <f t="shared" ref="CT472:CT474" si="1922">N472/$X472</f>
        <v>3.3997570794613796E-2</v>
      </c>
      <c r="CU472" s="19">
        <f t="shared" ref="CU472:CU474" si="1923">O472/$X472</f>
        <v>5.4028068147770329E-2</v>
      </c>
      <c r="CV472" s="19">
        <f t="shared" ref="CV472:CV474" si="1924">P472/$X472</f>
        <v>0.11151897346818802</v>
      </c>
      <c r="CW472" s="19">
        <f t="shared" ref="CW472:CW474" si="1925">Q472/$X472</f>
        <v>3.4712862109951281E-2</v>
      </c>
      <c r="CX472" s="19">
        <f t="shared" ref="CX472:CX474" si="1926">R472/$X472</f>
        <v>1.7561039354516743E-2</v>
      </c>
      <c r="CY472" s="19">
        <f t="shared" ref="CY472:CY474" si="1927">S472/$X472</f>
        <v>2.8463986720112324E-2</v>
      </c>
      <c r="CZ472" s="19">
        <f t="shared" ref="CZ472:CZ474" si="1928">T472/$X472</f>
        <v>7.4680042134719548E-3</v>
      </c>
      <c r="DA472" s="19">
        <f t="shared" ref="DA472:DA474" si="1929">U472/$X472</f>
        <v>4.1911475118800057E-2</v>
      </c>
      <c r="DB472" s="19">
        <f t="shared" ref="DB472:DB474" si="1930">V472/$X472</f>
        <v>4.3107386101775705E-3</v>
      </c>
      <c r="DC472" s="19">
        <f t="shared" ref="DC472:DC474" si="1931">W472/$X472</f>
        <v>6.88216187799241E-3</v>
      </c>
      <c r="DF472" s="19">
        <f t="shared" ref="DF472:DF474" si="1932">(CI472-CI471)/LN(CI472/CI471)</f>
        <v>9.0813357028174488E-2</v>
      </c>
      <c r="DG472" s="19">
        <f t="shared" ref="DG472:DG474" si="1933">(CJ472-CJ471)/LN(CJ472/CJ471)</f>
        <v>1.1010677883747931E-2</v>
      </c>
      <c r="DH472" s="19">
        <f t="shared" ref="DH472:DH474" si="1934">(CK472-CK471)/LN(CK472/CK471)</f>
        <v>7.7111214941855144E-4</v>
      </c>
      <c r="DI472" s="19">
        <f t="shared" ref="DI472:DI474" si="1935">(CL472-CL471)/LN(CL472/CL471)</f>
        <v>2.0240831446765719E-6</v>
      </c>
      <c r="DJ472" s="19">
        <f t="shared" ref="DJ472:DJ474" si="1936">(CM472-CM471)/LN(CM472/CM471)</f>
        <v>2.0240831446765719E-6</v>
      </c>
      <c r="DK472" s="19">
        <f t="shared" ref="DK472:DK474" si="1937">(CN472-CN471)/LN(CN472/CN471)</f>
        <v>2.0240831446765719E-6</v>
      </c>
      <c r="DL472" s="19">
        <f t="shared" ref="DL472:DL474" si="1938">(CO472-CO471)/LN(CO472/CO471)</f>
        <v>2.7907289473110181E-2</v>
      </c>
      <c r="DM472" s="19">
        <f t="shared" ref="DM472:DM474" si="1939">(CP472-CP471)/LN(CP472/CP471)</f>
        <v>0.1222573269550437</v>
      </c>
      <c r="DN472" s="19">
        <f t="shared" ref="DN472:DN474" si="1940">(CQ472-CQ471)/LN(CQ472/CQ471)</f>
        <v>8.5101448856486159E-3</v>
      </c>
      <c r="DO472" s="19">
        <f t="shared" ref="DO472:DO474" si="1941">(CR472-CR471)/LN(CR472/CR471)</f>
        <v>0.16955723176382462</v>
      </c>
      <c r="DP472" s="19">
        <f t="shared" ref="DP472:DP474" si="1942">(CS472-CS471)/LN(CS472/CS471)</f>
        <v>0.23030970762420275</v>
      </c>
      <c r="DQ472" s="19">
        <f t="shared" ref="DQ472:DQ474" si="1943">(CT472-CT471)/LN(CT472/CT471)</f>
        <v>3.3182517138819902E-2</v>
      </c>
      <c r="DR472" s="19">
        <f t="shared" ref="DR472:DR474" si="1944">(CU472-CU471)/LN(CU472/CU471)</f>
        <v>5.2773017323619185E-2</v>
      </c>
      <c r="DS472" s="19">
        <f t="shared" ref="DS472:DS474" si="1945">(CV472-CV471)/LN(CV472/CV471)</f>
        <v>0.11623374955976447</v>
      </c>
      <c r="DT472" s="19">
        <f t="shared" ref="DT472:DT474" si="1946">(CW472-CW471)/LN(CW472/CW471)</f>
        <v>3.3583152937046605E-2</v>
      </c>
      <c r="DU472" s="19">
        <f t="shared" ref="DU472:DU474" si="1947">(CX472-CX471)/LN(CX472/CX471)</f>
        <v>1.744755534053995E-2</v>
      </c>
      <c r="DV472" s="19">
        <f t="shared" ref="DV472:DV474" si="1948">(CY472-CY471)/LN(CY472/CY471)</f>
        <v>2.6957747186018854E-2</v>
      </c>
      <c r="DW472" s="19">
        <f t="shared" ref="DW472:DW474" si="1949">(CZ472-CZ471)/LN(CZ472/CZ471)</f>
        <v>7.2761011346520396E-3</v>
      </c>
      <c r="DX472" s="19">
        <f t="shared" ref="DX472:DX474" si="1950">(DA472-DA471)/LN(DA472/DA471)</f>
        <v>4.0119750484508838E-2</v>
      </c>
      <c r="DY472" s="19">
        <f t="shared" ref="DY472:DY474" si="1951">(DB472-DB471)/LN(DB472/DB471)</f>
        <v>3.9863545087208381E-3</v>
      </c>
      <c r="DZ472" s="19">
        <f t="shared" ref="DZ472:DZ474" si="1952">(DC472-DC471)/LN(DC472/DC471)</f>
        <v>6.5620889571567902E-3</v>
      </c>
      <c r="EA472" s="19">
        <f t="shared" ref="EA472:EA474" si="1953">SUM(DF472:DZ472)</f>
        <v>0.99926495458345255</v>
      </c>
      <c r="EC472" s="19">
        <f t="shared" ref="EC472:EC474" si="1954">DF472/$EA472</f>
        <v>9.0880158071820288E-2</v>
      </c>
      <c r="ED472" s="19">
        <f t="shared" ref="ED472:ED474" si="1955">DG472/$EA472</f>
        <v>1.1018777185414027E-2</v>
      </c>
      <c r="EE472" s="19">
        <f t="shared" ref="EE472:EE474" si="1956">DH472/$EA472</f>
        <v>7.7167936880163327E-4</v>
      </c>
      <c r="EF472" s="19">
        <f t="shared" ref="EF472:EF474" si="1957">DI472/$EA472</f>
        <v>2.0255720321146644E-6</v>
      </c>
      <c r="EG472" s="19">
        <f t="shared" ref="EG472:EG474" si="1958">DJ472/$EA472</f>
        <v>2.0255720321146644E-6</v>
      </c>
      <c r="EH472" s="19">
        <f t="shared" ref="EH472:EH474" si="1959">DK472/$EA472</f>
        <v>2.0255720321146644E-6</v>
      </c>
      <c r="EI472" s="19">
        <f t="shared" ref="EI472:EI474" si="1960">DL472/$EA472</f>
        <v>2.7927817687495547E-2</v>
      </c>
      <c r="EJ472" s="19">
        <f t="shared" ref="EJ472:EJ474" si="1961">DM472/$EA472</f>
        <v>0.1223472577460771</v>
      </c>
      <c r="EK472" s="19">
        <f t="shared" ref="EK472:EK474" si="1962">DN472/$EA472</f>
        <v>8.516404829984359E-3</v>
      </c>
      <c r="EL472" s="19">
        <f t="shared" ref="EL472:EL474" si="1963">DO472/$EA472</f>
        <v>0.16968195570763833</v>
      </c>
      <c r="EM472" s="19">
        <f t="shared" ref="EM472:EM474" si="1964">DP472/$EA472</f>
        <v>0.23047912024514883</v>
      </c>
      <c r="EN472" s="19">
        <f t="shared" ref="EN472:EN474" si="1965">DQ472/$EA472</f>
        <v>3.3206925737380794E-2</v>
      </c>
      <c r="EO472" s="19">
        <f t="shared" ref="EO472:EO474" si="1966">DR472/$EA472</f>
        <v>5.2811836421920569E-2</v>
      </c>
      <c r="EP472" s="19">
        <f t="shared" ref="EP472:EP474" si="1967">DS472/$EA472</f>
        <v>0.11631924949095904</v>
      </c>
      <c r="EQ472" s="19">
        <f t="shared" ref="EQ472:EQ474" si="1968">DT472/$EA472</f>
        <v>3.3607856237734136E-2</v>
      </c>
      <c r="ER472" s="19">
        <f t="shared" ref="ER472:ER474" si="1969">DU472/$EA472</f>
        <v>1.7460389519827632E-2</v>
      </c>
      <c r="ES472" s="19">
        <f t="shared" ref="ES472:ES474" si="1970">DV472/$EA472</f>
        <v>2.6977576930291021E-2</v>
      </c>
      <c r="ET472" s="19">
        <f t="shared" ref="ET472:ET474" si="1971">DW472/$EA472</f>
        <v>7.28145333355067E-3</v>
      </c>
      <c r="EU472" s="19">
        <f t="shared" ref="EU472:EU474" si="1972">DX472/$EA472</f>
        <v>4.0149262015531116E-2</v>
      </c>
      <c r="EV472" s="19">
        <f t="shared" ref="EV472:EV474" si="1973">DY472/$EA472</f>
        <v>3.9892868157100194E-3</v>
      </c>
      <c r="EW472" s="19">
        <f t="shared" ref="EW472:EW474" si="1974">DZ472/$EA472</f>
        <v>6.5669159386183241E-3</v>
      </c>
      <c r="EZ472" s="566">
        <f t="shared" ref="EZ472:EZ474" si="1975">LN(AX472/AX471)</f>
        <v>-3.7920802705868214E-3</v>
      </c>
      <c r="FA472" s="566">
        <f t="shared" ref="FA472:FA474" si="1976">LN(AY472/AY471)</f>
        <v>-3.1063510382896574E-4</v>
      </c>
      <c r="FB472" s="566">
        <f t="shared" ref="FB472:FB474" si="1977">LN(AZ472/AZ471)</f>
        <v>8.453663321449098E-2</v>
      </c>
      <c r="FC472" s="566">
        <f t="shared" ref="FC472:FC474" si="1978">LN(BA472/BA471)</f>
        <v>-3.5135992225226217E-2</v>
      </c>
      <c r="FD472" s="566">
        <f t="shared" ref="FD472:FD474" si="1979">LN(BB472/BB471)</f>
        <v>3.5217964627924495E-2</v>
      </c>
      <c r="FE472" s="566">
        <f t="shared" ref="FE472:FE474" si="1980">LN(BC472/BC471)</f>
        <v>3.4475473927511213E-2</v>
      </c>
      <c r="FF472" s="566">
        <f t="shared" ref="FF472:FF474" si="1981">LN(BD472/BD471)</f>
        <v>7.944056024632519E-2</v>
      </c>
      <c r="FG472" s="566">
        <f t="shared" ref="FG472:FG474" si="1982">LN(BE472/BE471)</f>
        <v>2.0479678059003564E-2</v>
      </c>
      <c r="FH472" s="566">
        <f t="shared" ref="FH472:FH474" si="1983">LN(BF472/BF471)</f>
        <v>1.2245563084948977E-3</v>
      </c>
      <c r="FI472" s="566">
        <f t="shared" ref="FI472:FI474" si="1984">LN(BG472/BG471)</f>
        <v>-0.18878139718933706</v>
      </c>
      <c r="FJ472" s="566">
        <f t="shared" ref="FJ472:FJ474" si="1985">LN(BH472/BH471)</f>
        <v>4.385492826248584E-2</v>
      </c>
      <c r="FK472" s="566">
        <f t="shared" ref="FK472:FK474" si="1986">LN(BI472/BI471)</f>
        <v>1.123353388105244E-2</v>
      </c>
      <c r="FL472" s="566">
        <f t="shared" ref="FL472:FL474" si="1987">LN(BJ472/BJ471)</f>
        <v>1.3328057447796398E-2</v>
      </c>
      <c r="FM472" s="566">
        <f t="shared" ref="FM472:FM474" si="1988">LN(BK472/BK471)</f>
        <v>-3.8041577321859525E-2</v>
      </c>
      <c r="FN472" s="566">
        <f t="shared" ref="FN472:FN474" si="1989">LN(BL472/BL471)</f>
        <v>7.5982776478583564E-2</v>
      </c>
      <c r="FO472" s="566">
        <f t="shared" ref="FO472:FO474" si="1990">LN(BM472/BM471)</f>
        <v>8.4724106422542231E-2</v>
      </c>
      <c r="FP472" s="566">
        <f t="shared" ref="FP472:FP474" si="1991">LN(BN472/BN471)</f>
        <v>7.9011909502338148E-2</v>
      </c>
      <c r="FQ472" s="566">
        <f t="shared" ref="FQ472:FQ474" si="1992">LN(BO472/BO471)</f>
        <v>3.408681612756323E-2</v>
      </c>
      <c r="FR472" s="566">
        <f t="shared" ref="FR472:FR474" si="1993">LN(BP472/BP471)</f>
        <v>2.7345189505609706E-2</v>
      </c>
      <c r="FS472" s="566">
        <f t="shared" ref="FS472:FS474" si="1994">LN(BQ472/BQ471)</f>
        <v>8.7623605404060959E-2</v>
      </c>
      <c r="FT472" s="566">
        <f t="shared" ref="FT472:FT474" si="1995">LN(BR472/BR471)</f>
        <v>6.7240787395347515E-2</v>
      </c>
      <c r="FV472" s="3"/>
      <c r="FW472" s="19">
        <f t="shared" ref="FW472:FW474" si="1996">EXP(SUMPRODUCT($EC472:$EW472,EZ472:FT472))</f>
        <v>0.9875584505563173</v>
      </c>
      <c r="FX472" s="19">
        <f t="shared" ref="FX472:FX474" si="1997">IF(ISERR(FW472),FX471,FW472*FX471)</f>
        <v>0.63108993357386833</v>
      </c>
      <c r="FY472" s="19">
        <f t="shared" ref="FY472:FY474" si="1998">FX472/FX$442</f>
        <v>0.84191328363921458</v>
      </c>
      <c r="GA472" s="19">
        <f t="shared" ref="GA472:GA474" si="1999">EXP(SUMPRODUCT($EC472:$EW472,DF71:DZ71))</f>
        <v>0.98563770121871541</v>
      </c>
      <c r="GB472" s="19">
        <f t="shared" ref="GB472:GB474" si="2000">IF(ISERR(GA472),GB471,GA472*GB471)</f>
        <v>0.82185337317491636</v>
      </c>
      <c r="GC472" s="19">
        <f t="shared" ref="GC472:GC474" si="2001">GB472/GB$442</f>
        <v>0.89209963590864139</v>
      </c>
      <c r="GE472" s="19">
        <f t="shared" ref="GE472:GE474" si="2002">EXP(SUMPRODUCT($EC472:$EW472,EC71:EW71))</f>
        <v>1.0022505731676308</v>
      </c>
      <c r="GF472" s="19">
        <f t="shared" ref="GF472:GF474" si="2003">IF(ISERR(GE472),GF471,GE472*GF471)</f>
        <v>0.60770823007828656</v>
      </c>
      <c r="GG472" s="19">
        <f t="shared" ref="GG472:GG474" si="2004">GF472/GF$442</f>
        <v>0.68937409096505797</v>
      </c>
      <c r="GI472" s="19" t="e">
        <f>#REF!</f>
        <v>#REF!</v>
      </c>
      <c r="GJ472" s="19" t="e">
        <f t="shared" ref="GJ472:GJ474" si="2005">FY472*GC472*GG472*GI472</f>
        <v>#REF!</v>
      </c>
      <c r="GK472" s="566">
        <f t="shared" ref="GK472:GK474" si="2006">X472/X$162</f>
        <v>1.1224669357093777</v>
      </c>
      <c r="GM472" s="3"/>
      <c r="GN472" s="3"/>
      <c r="GO472" s="3"/>
    </row>
    <row r="473" spans="1:197" s="566" customFormat="1" x14ac:dyDescent="0.2">
      <c r="A473" s="316" t="s">
        <v>537</v>
      </c>
      <c r="B473" s="1">
        <f t="shared" si="1633"/>
        <v>2016</v>
      </c>
      <c r="C473" s="60">
        <f>Conversion_factors!$M78*C325+C406</f>
        <v>1997.8687714645646</v>
      </c>
      <c r="D473" s="60">
        <f>Conversion_factors!$M78*D325+D406</f>
        <v>224.50485849014029</v>
      </c>
      <c r="E473" s="60">
        <f>Conversion_factors!$M78*E325+E406</f>
        <v>16.737770270428619</v>
      </c>
      <c r="F473" s="60">
        <f>Conversion_factors!$M78*F325+F406</f>
        <v>4.2829220060061658E-2</v>
      </c>
      <c r="G473" s="60">
        <f>Conversion_factors!$M78*G325+G406</f>
        <v>4.2829220060061658E-2</v>
      </c>
      <c r="H473" s="60">
        <f>Conversion_factors!$M78*H325+H406</f>
        <v>4.2829220060061658E-2</v>
      </c>
      <c r="I473" s="60">
        <f>Conversion_factors!$M78*I325+I406</f>
        <v>673.17828748300053</v>
      </c>
      <c r="J473" s="60">
        <f>Conversion_factors!$M78*J325+J406</f>
        <v>2602.2053673294286</v>
      </c>
      <c r="K473" s="60">
        <f>Conversion_factors!$M78*K325+K406</f>
        <v>185.09465205703259</v>
      </c>
      <c r="L473" s="60">
        <f>Conversion_factors!$M78*L325+L406</f>
        <v>2982.6742850150013</v>
      </c>
      <c r="M473" s="60">
        <f>Conversion_factors!$M78*M325+M406</f>
        <v>5230.2898018296928</v>
      </c>
      <c r="N473" s="60">
        <f>Conversion_factors!$M78*N325+N406</f>
        <v>724.32722957722933</v>
      </c>
      <c r="O473" s="60">
        <f>Conversion_factors!$M78*O325+O406</f>
        <v>1192.5170202709598</v>
      </c>
      <c r="P473" s="60">
        <f>Conversion_factors!$M78*P325+P406</f>
        <v>2063.5744781584676</v>
      </c>
      <c r="Q473" s="60">
        <f>Conversion_factors!$M78*Q325+Q406</f>
        <v>733.99637937697025</v>
      </c>
      <c r="R473" s="60">
        <f>Conversion_factors!$M78*R325+R406</f>
        <v>368.65216514040679</v>
      </c>
      <c r="S473" s="60">
        <f>Conversion_factors!$M78*S325+S406</f>
        <v>621.28586570347352</v>
      </c>
      <c r="T473" s="60">
        <f>Conversion_factors!$M78*T325+T406</f>
        <v>155.26342126036059</v>
      </c>
      <c r="U473" s="60">
        <f>Conversion_factors!$M78*U325+U406</f>
        <v>911.17169464314634</v>
      </c>
      <c r="V473" s="60">
        <f>Conversion_factors!$M78*V325+V406</f>
        <v>94.976080718643729</v>
      </c>
      <c r="W473" s="60">
        <f>Conversion_factors!$M78*W325+W406</f>
        <v>148.01656930693397</v>
      </c>
      <c r="X473" s="124">
        <f t="shared" si="1854"/>
        <v>20926.463185756063</v>
      </c>
      <c r="Z473" s="19">
        <f t="shared" si="1855"/>
        <v>2.1008360199158531</v>
      </c>
      <c r="AA473" s="19">
        <f t="shared" si="1856"/>
        <v>4.3493407090460732</v>
      </c>
      <c r="AB473" s="19">
        <f t="shared" si="1857"/>
        <v>0.96704970482587227</v>
      </c>
      <c r="AC473" s="19">
        <f t="shared" si="1858"/>
        <v>4.5036575721197733E-5</v>
      </c>
      <c r="AD473" s="19">
        <f t="shared" si="1859"/>
        <v>8.2973202271299513E-4</v>
      </c>
      <c r="AE473" s="19">
        <f t="shared" si="1860"/>
        <v>2.4745222301312134E-3</v>
      </c>
      <c r="AF473" s="19">
        <f t="shared" si="1861"/>
        <v>7.1037791987576693</v>
      </c>
      <c r="AG473" s="19">
        <f t="shared" si="1862"/>
        <v>14.939586002011943</v>
      </c>
      <c r="AH473" s="19">
        <f t="shared" si="1863"/>
        <v>2.2274842184129162</v>
      </c>
      <c r="AI473" s="19">
        <f t="shared" si="1864"/>
        <v>3.4229668282756034</v>
      </c>
      <c r="AJ473" s="19">
        <f t="shared" si="1865"/>
        <v>6.4192702531444139</v>
      </c>
      <c r="AK473" s="19">
        <f t="shared" si="1866"/>
        <v>3.1365187907586356</v>
      </c>
      <c r="AL473" s="19">
        <f t="shared" si="1867"/>
        <v>10.747174591394604</v>
      </c>
      <c r="AM473" s="19">
        <f t="shared" si="1868"/>
        <v>8.221354033464916</v>
      </c>
      <c r="AN473" s="19">
        <f t="shared" si="1869"/>
        <v>2.1927509910219558</v>
      </c>
      <c r="AO473" s="19">
        <f t="shared" si="1870"/>
        <v>1.1055585650935349</v>
      </c>
      <c r="AP473" s="19">
        <f t="shared" si="1871"/>
        <v>1.6952564140209805</v>
      </c>
      <c r="AQ473" s="19">
        <f t="shared" si="1872"/>
        <v>1.2266173323953591</v>
      </c>
      <c r="AR473" s="19">
        <f t="shared" si="1873"/>
        <v>0.92614259412846656</v>
      </c>
      <c r="AS473" s="19">
        <f t="shared" si="1874"/>
        <v>1.3471561432971391</v>
      </c>
      <c r="AT473" s="19">
        <f t="shared" si="1875"/>
        <v>0.91043153943636224</v>
      </c>
      <c r="AU473" s="19">
        <f t="shared" si="1876"/>
        <v>10.323791004425843</v>
      </c>
      <c r="AV473" s="19">
        <f t="shared" si="1877"/>
        <v>9.055618440497998</v>
      </c>
      <c r="AW473" s="19">
        <f t="shared" si="1878"/>
        <v>5.9816386920585014</v>
      </c>
      <c r="AX473" s="249">
        <f t="shared" si="1879"/>
        <v>1.0620181946232237</v>
      </c>
      <c r="AY473" s="249">
        <f t="shared" si="1880"/>
        <v>0.83675418468746798</v>
      </c>
      <c r="AZ473" s="249">
        <f t="shared" si="1881"/>
        <v>0.7312678038025342</v>
      </c>
      <c r="BA473" s="249">
        <f t="shared" si="1882"/>
        <v>0.71167071769072787</v>
      </c>
      <c r="BB473" s="249">
        <f t="shared" si="1883"/>
        <v>1.642178860485616</v>
      </c>
      <c r="BC473" s="249">
        <f t="shared" si="1884"/>
        <v>4.8804317741489056</v>
      </c>
      <c r="BD473" s="249">
        <f t="shared" si="1885"/>
        <v>1.2606557741807469</v>
      </c>
      <c r="BE473" s="249">
        <f t="shared" si="1886"/>
        <v>1.049759478477104</v>
      </c>
      <c r="BF473" s="249">
        <f t="shared" si="1887"/>
        <v>1.5475578763440605</v>
      </c>
      <c r="BG473" s="249">
        <f t="shared" si="1888"/>
        <v>0.7647722653350888</v>
      </c>
      <c r="BH473" s="249">
        <f t="shared" si="1889"/>
        <v>0.96720834164620428</v>
      </c>
      <c r="BI473" s="249">
        <f t="shared" si="1890"/>
        <v>0.93122591430366142</v>
      </c>
      <c r="BJ473" s="249">
        <f t="shared" si="1891"/>
        <v>0.87137167544613414</v>
      </c>
      <c r="BK473" s="249">
        <f t="shared" si="1892"/>
        <v>0.53333065431355864</v>
      </c>
      <c r="BL473" s="249">
        <f t="shared" si="1893"/>
        <v>1.0395456452927569</v>
      </c>
      <c r="BM473" s="249">
        <f t="shared" si="1894"/>
        <v>0.83207822550962685</v>
      </c>
      <c r="BN473" s="249">
        <f t="shared" si="1895"/>
        <v>0.189248345237405</v>
      </c>
      <c r="BO473" s="249">
        <f t="shared" si="1896"/>
        <v>0.60554663017437338</v>
      </c>
      <c r="BP473" s="249">
        <f t="shared" si="1897"/>
        <v>0.68633566566665904</v>
      </c>
      <c r="BQ473" s="249">
        <f t="shared" si="1898"/>
        <v>0.9076235928132621</v>
      </c>
      <c r="BR473" s="249">
        <f t="shared" si="1899"/>
        <v>0.70685734013712009</v>
      </c>
      <c r="BS473" s="249">
        <f t="shared" si="1900"/>
        <v>0.51888367221707943</v>
      </c>
      <c r="BU473" s="3"/>
      <c r="BV473" s="9">
        <f t="shared" si="1901"/>
        <v>2.1567529884562546</v>
      </c>
      <c r="BW473" s="9">
        <f t="shared" si="1902"/>
        <v>0.51888367221707943</v>
      </c>
      <c r="BX473" s="9">
        <f t="shared" si="1903"/>
        <v>0.90947800431769343</v>
      </c>
      <c r="BY473" s="9">
        <f t="shared" si="1904"/>
        <v>0.68236224689146319</v>
      </c>
      <c r="BZ473" s="9">
        <f t="shared" si="1905"/>
        <v>0.83611432229452942</v>
      </c>
      <c r="CA473" s="9">
        <f t="shared" si="1906"/>
        <v>1.1191112510799912</v>
      </c>
      <c r="CB473" s="9">
        <f t="shared" si="1907"/>
        <v>1.1191039107153418</v>
      </c>
      <c r="CC473" s="9"/>
      <c r="CD473" s="9">
        <f t="shared" si="1908"/>
        <v>0.62059345452458514</v>
      </c>
      <c r="CE473" s="9">
        <f t="shared" si="1909"/>
        <v>0.51888707565024439</v>
      </c>
      <c r="CG473" s="35"/>
      <c r="CH473" s="566">
        <f t="shared" si="1910"/>
        <v>2016</v>
      </c>
      <c r="CI473" s="19">
        <f t="shared" si="1911"/>
        <v>9.5470923764339036E-2</v>
      </c>
      <c r="CJ473" s="19">
        <f t="shared" si="1912"/>
        <v>1.0728275318064888E-2</v>
      </c>
      <c r="CK473" s="19">
        <f t="shared" si="1913"/>
        <v>7.9983751300226661E-4</v>
      </c>
      <c r="CL473" s="19">
        <f t="shared" si="1914"/>
        <v>2.0466535448385786E-6</v>
      </c>
      <c r="CM473" s="19">
        <f t="shared" si="1915"/>
        <v>2.0466535448385786E-6</v>
      </c>
      <c r="CN473" s="19">
        <f t="shared" si="1916"/>
        <v>2.0466535448385786E-6</v>
      </c>
      <c r="CO473" s="19">
        <f t="shared" si="1917"/>
        <v>3.2168755967382501E-2</v>
      </c>
      <c r="CP473" s="19">
        <f t="shared" si="1918"/>
        <v>0.12434998423912655</v>
      </c>
      <c r="CQ473" s="19">
        <f t="shared" si="1919"/>
        <v>8.845004070397346E-3</v>
      </c>
      <c r="CR473" s="19">
        <f t="shared" si="1920"/>
        <v>0.14253121793869147</v>
      </c>
      <c r="CS473" s="19">
        <f t="shared" si="1921"/>
        <v>0.24993663551276904</v>
      </c>
      <c r="CT473" s="19">
        <f t="shared" si="1922"/>
        <v>3.461297894190999E-2</v>
      </c>
      <c r="CU473" s="19">
        <f t="shared" si="1923"/>
        <v>5.6986075940566289E-2</v>
      </c>
      <c r="CV473" s="19">
        <f t="shared" si="1924"/>
        <v>9.8610761877959058E-2</v>
      </c>
      <c r="CW473" s="19">
        <f t="shared" si="1925"/>
        <v>3.507503264462658E-2</v>
      </c>
      <c r="CX473" s="19">
        <f t="shared" si="1926"/>
        <v>1.7616553827946229E-2</v>
      </c>
      <c r="CY473" s="19">
        <f t="shared" si="1927"/>
        <v>2.9689004787314552E-2</v>
      </c>
      <c r="CZ473" s="19">
        <f t="shared" si="1928"/>
        <v>7.4194774282757515E-3</v>
      </c>
      <c r="DA473" s="19">
        <f t="shared" si="1929"/>
        <v>4.3541600248213477E-2</v>
      </c>
      <c r="DB473" s="19">
        <f t="shared" si="1930"/>
        <v>4.5385634388180199E-3</v>
      </c>
      <c r="DC473" s="19">
        <f t="shared" si="1931"/>
        <v>7.0731765799623442E-3</v>
      </c>
      <c r="DF473" s="19">
        <f t="shared" si="1932"/>
        <v>9.4224631092983763E-2</v>
      </c>
      <c r="DG473" s="19">
        <f t="shared" si="1933"/>
        <v>1.0816200724080457E-2</v>
      </c>
      <c r="DH473" s="19">
        <f t="shared" si="1934"/>
        <v>7.9838852976092016E-4</v>
      </c>
      <c r="DI473" s="19">
        <f t="shared" si="1935"/>
        <v>2.0435860205460837E-6</v>
      </c>
      <c r="DJ473" s="19">
        <f t="shared" si="1936"/>
        <v>2.0435860205460837E-6</v>
      </c>
      <c r="DK473" s="19">
        <f t="shared" si="1937"/>
        <v>2.0435860205460837E-6</v>
      </c>
      <c r="DL473" s="19">
        <f t="shared" si="1938"/>
        <v>3.1169596934057887E-2</v>
      </c>
      <c r="DM473" s="19">
        <f t="shared" si="1939"/>
        <v>0.12419629539880354</v>
      </c>
      <c r="DN473" s="19">
        <f t="shared" si="1940"/>
        <v>8.6993741286529869E-3</v>
      </c>
      <c r="DO473" s="19">
        <f t="shared" si="1941"/>
        <v>0.14875358833205576</v>
      </c>
      <c r="DP473" s="19">
        <f t="shared" si="1942"/>
        <v>0.24315864518649558</v>
      </c>
      <c r="DQ473" s="19">
        <f t="shared" si="1943"/>
        <v>3.4304354855924507E-2</v>
      </c>
      <c r="DR473" s="19">
        <f t="shared" si="1944"/>
        <v>5.5493933377081105E-2</v>
      </c>
      <c r="DS473" s="19">
        <f t="shared" si="1945"/>
        <v>0.10493257644083008</v>
      </c>
      <c r="DT473" s="19">
        <f t="shared" si="1946"/>
        <v>3.4893634122297845E-2</v>
      </c>
      <c r="DU473" s="19">
        <f t="shared" si="1947"/>
        <v>1.7588781989802797E-2</v>
      </c>
      <c r="DV473" s="19">
        <f t="shared" si="1948"/>
        <v>2.9072194321555601E-2</v>
      </c>
      <c r="DW473" s="19">
        <f t="shared" si="1949"/>
        <v>7.4437144580587512E-3</v>
      </c>
      <c r="DX473" s="19">
        <f t="shared" si="1950"/>
        <v>4.2721354398522302E-2</v>
      </c>
      <c r="DY473" s="19">
        <f t="shared" si="1951"/>
        <v>4.4236732952305045E-3</v>
      </c>
      <c r="DZ473" s="19">
        <f t="shared" si="1952"/>
        <v>6.977233452619299E-3</v>
      </c>
      <c r="EA473" s="19">
        <f t="shared" si="1953"/>
        <v>0.99967430179687544</v>
      </c>
      <c r="EC473" s="19">
        <f t="shared" si="1954"/>
        <v>9.4255329884562075E-2</v>
      </c>
      <c r="ED473" s="19">
        <f t="shared" si="1955"/>
        <v>1.0819724688969957E-2</v>
      </c>
      <c r="EE473" s="19">
        <f t="shared" si="1956"/>
        <v>7.9864864819056372E-4</v>
      </c>
      <c r="EF473" s="19">
        <f t="shared" si="1957"/>
        <v>2.0442518296937489E-6</v>
      </c>
      <c r="EG473" s="19">
        <f t="shared" si="1958"/>
        <v>2.0442518296937489E-6</v>
      </c>
      <c r="EH473" s="19">
        <f t="shared" si="1959"/>
        <v>2.0442518296937489E-6</v>
      </c>
      <c r="EI473" s="19">
        <f t="shared" si="1960"/>
        <v>3.1179752123298314E-2</v>
      </c>
      <c r="EJ473" s="19">
        <f t="shared" si="1961"/>
        <v>0.12423675908800053</v>
      </c>
      <c r="EK473" s="19">
        <f t="shared" si="1962"/>
        <v>8.702208422299346E-3</v>
      </c>
      <c r="EL473" s="19">
        <f t="shared" si="1963"/>
        <v>0.14880205289330437</v>
      </c>
      <c r="EM473" s="19">
        <f t="shared" si="1964"/>
        <v>0.24323786732281447</v>
      </c>
      <c r="EN473" s="19">
        <f t="shared" si="1965"/>
        <v>3.4315531362828645E-2</v>
      </c>
      <c r="EO473" s="19">
        <f t="shared" si="1966"/>
        <v>5.5512013540142957E-2</v>
      </c>
      <c r="EP473" s="19">
        <f t="shared" si="1967"/>
        <v>0.10496676392722898</v>
      </c>
      <c r="EQ473" s="19">
        <f t="shared" si="1968"/>
        <v>3.490500261893089E-2</v>
      </c>
      <c r="ER473" s="19">
        <f t="shared" si="1969"/>
        <v>1.7594512490905937E-2</v>
      </c>
      <c r="ES473" s="19">
        <f t="shared" si="1970"/>
        <v>2.9081666167970376E-2</v>
      </c>
      <c r="ET473" s="19">
        <f t="shared" si="1971"/>
        <v>7.4461396523637403E-3</v>
      </c>
      <c r="EU473" s="19">
        <f t="shared" si="1972"/>
        <v>4.2735273200213648E-2</v>
      </c>
      <c r="EV473" s="19">
        <f t="shared" si="1973"/>
        <v>4.4251145470871108E-3</v>
      </c>
      <c r="EW473" s="19">
        <f t="shared" si="1974"/>
        <v>6.9795066653989156E-3</v>
      </c>
      <c r="EZ473" s="566">
        <f t="shared" si="1975"/>
        <v>9.9361858872055384E-3</v>
      </c>
      <c r="FA473" s="566">
        <f t="shared" si="1976"/>
        <v>4.7371332879289152E-4</v>
      </c>
      <c r="FB473" s="566">
        <f t="shared" si="1977"/>
        <v>1.7434833950898537E-2</v>
      </c>
      <c r="FC473" s="566">
        <f t="shared" si="1978"/>
        <v>-1.3401250452372681E-2</v>
      </c>
      <c r="FD473" s="566">
        <f t="shared" si="1979"/>
        <v>1.9776701051630218E-2</v>
      </c>
      <c r="FE473" s="566">
        <f t="shared" si="1980"/>
        <v>1.6807856391576871E-2</v>
      </c>
      <c r="FF473" s="566">
        <f t="shared" si="1981"/>
        <v>2.0780204412523342E-2</v>
      </c>
      <c r="FG473" s="566">
        <f t="shared" si="1982"/>
        <v>9.2788693096021134E-3</v>
      </c>
      <c r="FH473" s="566">
        <f t="shared" si="1983"/>
        <v>4.8955869296345893E-3</v>
      </c>
      <c r="FI473" s="566">
        <f t="shared" si="1984"/>
        <v>-0.12739029509897434</v>
      </c>
      <c r="FJ473" s="566">
        <f t="shared" si="1985"/>
        <v>4.2963434287907387E-2</v>
      </c>
      <c r="FK473" s="566">
        <f t="shared" si="1986"/>
        <v>6.8923661901599967E-3</v>
      </c>
      <c r="FL473" s="566">
        <f t="shared" si="1987"/>
        <v>3.217100989316507E-2</v>
      </c>
      <c r="FM473" s="566">
        <f t="shared" si="1988"/>
        <v>-8.2527088065288745E-2</v>
      </c>
      <c r="FN473" s="566">
        <f t="shared" si="1989"/>
        <v>4.2736070104718353E-2</v>
      </c>
      <c r="FO473" s="566">
        <f t="shared" si="1990"/>
        <v>8.3618763729991913E-2</v>
      </c>
      <c r="FP473" s="566">
        <f t="shared" si="1991"/>
        <v>3.1688836551695271E-2</v>
      </c>
      <c r="FQ473" s="566">
        <f t="shared" si="1992"/>
        <v>-7.8230958155634574E-3</v>
      </c>
      <c r="FR473" s="566">
        <f t="shared" si="1993"/>
        <v>2.8950982207316796E-2</v>
      </c>
      <c r="FS473" s="566">
        <f t="shared" si="1994"/>
        <v>4.8444739838839963E-2</v>
      </c>
      <c r="FT473" s="566">
        <f t="shared" si="1995"/>
        <v>2.2546025190657924E-2</v>
      </c>
      <c r="FV473" s="3"/>
      <c r="FW473" s="19">
        <f t="shared" si="1996"/>
        <v>0.99311216314390605</v>
      </c>
      <c r="FX473" s="19">
        <f t="shared" si="1997"/>
        <v>0.6267430890698884</v>
      </c>
      <c r="FY473" s="19">
        <f t="shared" si="1998"/>
        <v>0.83611432229452942</v>
      </c>
      <c r="GA473" s="19">
        <f t="shared" si="1999"/>
        <v>1.0194802998561383</v>
      </c>
      <c r="GB473" s="19">
        <f t="shared" si="2000"/>
        <v>0.83786332332214242</v>
      </c>
      <c r="GC473" s="19">
        <f t="shared" si="2001"/>
        <v>0.90947800431769343</v>
      </c>
      <c r="GE473" s="19">
        <f t="shared" si="2002"/>
        <v>0.98982868058795348</v>
      </c>
      <c r="GF473" s="19">
        <f t="shared" si="2003"/>
        <v>0.60152703556083087</v>
      </c>
      <c r="GG473" s="19">
        <f t="shared" si="2004"/>
        <v>0.68236224689146319</v>
      </c>
      <c r="GI473" s="19" t="e">
        <f>#REF!</f>
        <v>#REF!</v>
      </c>
      <c r="GJ473" s="19" t="e">
        <f t="shared" si="2005"/>
        <v>#REF!</v>
      </c>
      <c r="GK473" s="566">
        <f t="shared" si="2006"/>
        <v>1.1191039107153418</v>
      </c>
      <c r="GM473" s="3"/>
      <c r="GN473" s="3"/>
      <c r="GO473" s="3"/>
    </row>
    <row r="474" spans="1:197" s="566" customFormat="1" x14ac:dyDescent="0.2">
      <c r="A474" s="316" t="s">
        <v>537</v>
      </c>
      <c r="B474" s="1">
        <f t="shared" si="1633"/>
        <v>2017</v>
      </c>
      <c r="C474" s="60">
        <f>Conversion_factors!$M79*C326+C407</f>
        <v>1896.0138113147732</v>
      </c>
      <c r="D474" s="60">
        <f>Conversion_factors!$M79*D326+D407</f>
        <v>195.07476080703967</v>
      </c>
      <c r="E474" s="60">
        <f>Conversion_factors!$M79*E326+E407</f>
        <v>15.054090272337159</v>
      </c>
      <c r="F474" s="60">
        <f>Conversion_factors!$M79*F326+F407</f>
        <v>4.2829220060061658E-2</v>
      </c>
      <c r="G474" s="60">
        <f>Conversion_factors!$M79*G326+G407</f>
        <v>4.2829220060061658E-2</v>
      </c>
      <c r="H474" s="60">
        <f>Conversion_factors!$M79*H326+H407</f>
        <v>4.2829220060061658E-2</v>
      </c>
      <c r="I474" s="60">
        <f>Conversion_factors!$M79*I326+I407</f>
        <v>686.89895371165335</v>
      </c>
      <c r="J474" s="60">
        <f>Conversion_factors!$M79*J326+J407</f>
        <v>2429.7989667233433</v>
      </c>
      <c r="K474" s="60">
        <f>Conversion_factors!$M79*K326+K407</f>
        <v>173.42235984506172</v>
      </c>
      <c r="L474" s="60">
        <f>Conversion_factors!$M79*L326+L407</f>
        <v>3284.0490379905677</v>
      </c>
      <c r="M474" s="60">
        <f>Conversion_factors!$M79*M326+M407</f>
        <v>4939.9489183904925</v>
      </c>
      <c r="N474" s="60">
        <f>Conversion_factors!$M79*N326+N407</f>
        <v>709.38938215202961</v>
      </c>
      <c r="O474" s="60">
        <f>Conversion_factors!$M79*O326+O407</f>
        <v>1122.9382347499782</v>
      </c>
      <c r="P474" s="60">
        <f>Conversion_factors!$M79*P326+P407</f>
        <v>2074.4227193748625</v>
      </c>
      <c r="Q474" s="60">
        <f>Conversion_factors!$M79*Q326+Q407</f>
        <v>693.64023993109117</v>
      </c>
      <c r="R474" s="60">
        <f>Conversion_factors!$M79*R326+R407</f>
        <v>357.42516886595558</v>
      </c>
      <c r="S474" s="60">
        <f>Conversion_factors!$M79*S326+S407</f>
        <v>645.63620305655741</v>
      </c>
      <c r="T474" s="60">
        <f>Conversion_factors!$M79*T326+T407</f>
        <v>142.95039344173352</v>
      </c>
      <c r="U474" s="60">
        <f>Conversion_factors!$M79*U326+U407</f>
        <v>835.10306349937957</v>
      </c>
      <c r="V474" s="60">
        <f>Conversion_factors!$M79*V326+V407</f>
        <v>85.835414966673611</v>
      </c>
      <c r="W474" s="60">
        <f>Conversion_factors!$M79*W326+W407</f>
        <v>131.67049055200965</v>
      </c>
      <c r="X474" s="124">
        <f t="shared" si="1854"/>
        <v>20419.400697305718</v>
      </c>
      <c r="Z474" s="19">
        <f t="shared" si="1855"/>
        <v>1.9686381712574899</v>
      </c>
      <c r="AA474" s="19">
        <f t="shared" si="1856"/>
        <v>3.6896760291956476</v>
      </c>
      <c r="AB474" s="19">
        <f t="shared" si="1857"/>
        <v>0.84656639337401229</v>
      </c>
      <c r="AC474" s="19">
        <f t="shared" si="1858"/>
        <v>4.4469738011537357E-5</v>
      </c>
      <c r="AD474" s="19">
        <f t="shared" si="1859"/>
        <v>8.1007889462987961E-4</v>
      </c>
      <c r="AE474" s="19">
        <f t="shared" si="1860"/>
        <v>2.4085001286257898E-3</v>
      </c>
      <c r="AF474" s="19">
        <f t="shared" si="1861"/>
        <v>6.9986275293695437</v>
      </c>
      <c r="AG474" s="19">
        <f t="shared" si="1862"/>
        <v>14.262213583076655</v>
      </c>
      <c r="AH474" s="19">
        <f t="shared" si="1863"/>
        <v>2.1703346900651708</v>
      </c>
      <c r="AI474" s="19">
        <f t="shared" si="1864"/>
        <v>3.7228217264698706</v>
      </c>
      <c r="AJ474" s="19">
        <f t="shared" si="1865"/>
        <v>6.2289984276365713</v>
      </c>
      <c r="AK474" s="19">
        <f t="shared" si="1866"/>
        <v>3.1674671254011075</v>
      </c>
      <c r="AL474" s="19">
        <f t="shared" si="1867"/>
        <v>10.024698940980217</v>
      </c>
      <c r="AM474" s="19">
        <f t="shared" si="1868"/>
        <v>8.3620657729110039</v>
      </c>
      <c r="AN474" s="19">
        <f t="shared" si="1869"/>
        <v>1.9488710642614344</v>
      </c>
      <c r="AO474" s="19">
        <f t="shared" si="1870"/>
        <v>0.99860533900178894</v>
      </c>
      <c r="AP474" s="19">
        <f t="shared" si="1871"/>
        <v>1.6939756874834597</v>
      </c>
      <c r="AQ474" s="19">
        <f t="shared" si="1872"/>
        <v>1.1062411706351416</v>
      </c>
      <c r="AR474" s="19">
        <f t="shared" si="1873"/>
        <v>0.84587040077630071</v>
      </c>
      <c r="AS474" s="19">
        <f t="shared" si="1874"/>
        <v>1.2122143857735461</v>
      </c>
      <c r="AT474" s="19">
        <f t="shared" si="1875"/>
        <v>0.79986506385575928</v>
      </c>
      <c r="AU474" s="19">
        <f t="shared" si="1876"/>
        <v>9.8180756357535639</v>
      </c>
      <c r="AV474" s="19">
        <f t="shared" si="1877"/>
        <v>9.1710979694727595</v>
      </c>
      <c r="AW474" s="19">
        <f t="shared" si="1878"/>
        <v>6.0459722752662453</v>
      </c>
      <c r="AX474" s="249">
        <f t="shared" si="1879"/>
        <v>0.99518931353289819</v>
      </c>
      <c r="AY474" s="249">
        <f t="shared" si="1880"/>
        <v>0.70984364392267563</v>
      </c>
      <c r="AZ474" s="249">
        <f t="shared" si="1881"/>
        <v>0.64016021530880451</v>
      </c>
      <c r="BA474" s="249">
        <f t="shared" si="1882"/>
        <v>0.70271351361408019</v>
      </c>
      <c r="BB474" s="249">
        <f t="shared" si="1883"/>
        <v>1.6032820231971363</v>
      </c>
      <c r="BC474" s="249">
        <f t="shared" si="1884"/>
        <v>4.7502182088555083</v>
      </c>
      <c r="BD474" s="249">
        <f t="shared" si="1885"/>
        <v>1.241995275948754</v>
      </c>
      <c r="BE474" s="249">
        <f t="shared" si="1886"/>
        <v>1.0021625693565621</v>
      </c>
      <c r="BF474" s="249">
        <f t="shared" si="1887"/>
        <v>1.5078529024579079</v>
      </c>
      <c r="BG474" s="249">
        <f t="shared" si="1888"/>
        <v>0.831766986951885</v>
      </c>
      <c r="BH474" s="249">
        <f t="shared" si="1889"/>
        <v>0.93853958498787704</v>
      </c>
      <c r="BI474" s="249">
        <f t="shared" si="1890"/>
        <v>0.94041441057810615</v>
      </c>
      <c r="BJ474" s="249">
        <f t="shared" si="1891"/>
        <v>0.81279397089533023</v>
      </c>
      <c r="BK474" s="249">
        <f t="shared" si="1892"/>
        <v>0.54245882027781556</v>
      </c>
      <c r="BL474" s="249">
        <f t="shared" si="1893"/>
        <v>0.92392635387469269</v>
      </c>
      <c r="BM474" s="249">
        <f t="shared" si="1894"/>
        <v>0.75158185617308182</v>
      </c>
      <c r="BN474" s="249">
        <f t="shared" si="1895"/>
        <v>0.18910537254258267</v>
      </c>
      <c r="BO474" s="249">
        <f t="shared" si="1896"/>
        <v>0.54612028979739735</v>
      </c>
      <c r="BP474" s="249">
        <f t="shared" si="1897"/>
        <v>0.62684842298052967</v>
      </c>
      <c r="BQ474" s="249">
        <f t="shared" si="1898"/>
        <v>0.81670887339228915</v>
      </c>
      <c r="BR474" s="249">
        <f t="shared" si="1899"/>
        <v>0.62101373581116981</v>
      </c>
      <c r="BS474" s="249">
        <f t="shared" si="1900"/>
        <v>0.49346593105195979</v>
      </c>
      <c r="BU474" s="3"/>
      <c r="BV474" s="9">
        <f t="shared" si="1901"/>
        <v>2.2128929076705419</v>
      </c>
      <c r="BW474" s="9">
        <f t="shared" si="1902"/>
        <v>0.49346593105195979</v>
      </c>
      <c r="BX474" s="9">
        <f t="shared" si="1903"/>
        <v>0.89846407837247588</v>
      </c>
      <c r="BY474" s="9">
        <f t="shared" si="1904"/>
        <v>0.67189051285455115</v>
      </c>
      <c r="BZ474" s="9">
        <f t="shared" si="1905"/>
        <v>0.81744934025213101</v>
      </c>
      <c r="CA474" s="9">
        <f t="shared" si="1906"/>
        <v>1.0919945518230831</v>
      </c>
      <c r="CB474" s="9">
        <f t="shared" si="1907"/>
        <v>1.0919872590019226</v>
      </c>
      <c r="CC474" s="9"/>
      <c r="CD474" s="9">
        <f t="shared" si="1908"/>
        <v>0.60366949039907447</v>
      </c>
      <c r="CE474" s="9">
        <f t="shared" si="1909"/>
        <v>0.49346922665706355</v>
      </c>
      <c r="CG474" s="35"/>
      <c r="CH474" s="566">
        <f t="shared" si="1910"/>
        <v>2017</v>
      </c>
      <c r="CI474" s="19">
        <f t="shared" si="1911"/>
        <v>9.2853548418046702E-2</v>
      </c>
      <c r="CJ474" s="19">
        <f t="shared" si="1912"/>
        <v>9.5534028495155212E-3</v>
      </c>
      <c r="CK474" s="19">
        <f t="shared" si="1913"/>
        <v>7.372444713484419E-4</v>
      </c>
      <c r="CL474" s="19">
        <f t="shared" si="1914"/>
        <v>2.0974768405280794E-6</v>
      </c>
      <c r="CM474" s="19">
        <f t="shared" si="1915"/>
        <v>2.0974768405280794E-6</v>
      </c>
      <c r="CN474" s="19">
        <f t="shared" si="1916"/>
        <v>2.0974768405280794E-6</v>
      </c>
      <c r="CO474" s="19">
        <f t="shared" si="1917"/>
        <v>3.3639525659648166E-2</v>
      </c>
      <c r="CP474" s="19">
        <f t="shared" si="1918"/>
        <v>0.1189946268620875</v>
      </c>
      <c r="CQ474" s="19">
        <f t="shared" si="1919"/>
        <v>8.4930190859100144E-3</v>
      </c>
      <c r="CR474" s="19">
        <f t="shared" si="1920"/>
        <v>0.16082984445395054</v>
      </c>
      <c r="CS474" s="19">
        <f t="shared" si="1921"/>
        <v>0.24192428522362583</v>
      </c>
      <c r="CT474" s="19">
        <f t="shared" si="1922"/>
        <v>3.4740950171257057E-2</v>
      </c>
      <c r="CU474" s="19">
        <f t="shared" si="1923"/>
        <v>5.4993692096857019E-2</v>
      </c>
      <c r="CV474" s="19">
        <f t="shared" si="1924"/>
        <v>0.10159077389810842</v>
      </c>
      <c r="CW474" s="19">
        <f t="shared" si="1925"/>
        <v>3.396966689735488E-2</v>
      </c>
      <c r="CX474" s="19">
        <f t="shared" si="1926"/>
        <v>1.7504194866655259E-2</v>
      </c>
      <c r="CY474" s="19">
        <f t="shared" si="1927"/>
        <v>3.1618763578195867E-2</v>
      </c>
      <c r="CZ474" s="19">
        <f t="shared" si="1928"/>
        <v>7.0007144460706638E-3</v>
      </c>
      <c r="DA474" s="19">
        <f t="shared" si="1929"/>
        <v>4.0897530533771688E-2</v>
      </c>
      <c r="DB474" s="19">
        <f t="shared" si="1930"/>
        <v>4.2036206761934666E-3</v>
      </c>
      <c r="DC474" s="19">
        <f t="shared" si="1931"/>
        <v>6.4483033808814573E-3</v>
      </c>
      <c r="DF474" s="19">
        <f t="shared" si="1932"/>
        <v>9.4156172968210355E-2</v>
      </c>
      <c r="DG474" s="19">
        <f t="shared" si="1933"/>
        <v>1.0129485958048089E-2</v>
      </c>
      <c r="DH474" s="19">
        <f t="shared" si="1934"/>
        <v>7.6811598525396531E-4</v>
      </c>
      <c r="DI474" s="19">
        <f t="shared" si="1935"/>
        <v>2.0719613063529064E-6</v>
      </c>
      <c r="DJ474" s="19">
        <f t="shared" si="1936"/>
        <v>2.0719613063529064E-6</v>
      </c>
      <c r="DK474" s="19">
        <f t="shared" si="1937"/>
        <v>2.0719613063529064E-6</v>
      </c>
      <c r="DL474" s="19">
        <f t="shared" si="1938"/>
        <v>3.2898661635621225E-2</v>
      </c>
      <c r="DM474" s="19">
        <f t="shared" si="1939"/>
        <v>0.12165266018875089</v>
      </c>
      <c r="DN474" s="19">
        <f t="shared" si="1940"/>
        <v>8.6678204864930018E-3</v>
      </c>
      <c r="DO474" s="19">
        <f t="shared" si="1941"/>
        <v>0.15149639130793049</v>
      </c>
      <c r="DP474" s="19">
        <f t="shared" si="1942"/>
        <v>0.24590870547167964</v>
      </c>
      <c r="DQ474" s="19">
        <f t="shared" si="1943"/>
        <v>3.4676925201326245E-2</v>
      </c>
      <c r="DR474" s="19">
        <f t="shared" si="1944"/>
        <v>5.5983975319590665E-2</v>
      </c>
      <c r="DS474" s="19">
        <f t="shared" si="1945"/>
        <v>0.1000933745078575</v>
      </c>
      <c r="DT474" s="19">
        <f t="shared" si="1946"/>
        <v>3.451940019155568E-2</v>
      </c>
      <c r="DU474" s="19">
        <f t="shared" si="1947"/>
        <v>1.7560314436985924E-2</v>
      </c>
      <c r="DV474" s="19">
        <f t="shared" si="1948"/>
        <v>3.0643757805900961E-2</v>
      </c>
      <c r="DW474" s="19">
        <f t="shared" si="1949"/>
        <v>7.2080686653812958E-3</v>
      </c>
      <c r="DX474" s="19">
        <f t="shared" si="1950"/>
        <v>4.2205762679865269E-2</v>
      </c>
      <c r="DY474" s="19">
        <f t="shared" si="1951"/>
        <v>4.3689524205189813E-3</v>
      </c>
      <c r="DZ474" s="19">
        <f t="shared" si="1952"/>
        <v>6.7559243199425386E-3</v>
      </c>
      <c r="EA474" s="19">
        <f t="shared" si="1953"/>
        <v>0.9997006854348317</v>
      </c>
      <c r="EC474" s="19">
        <f t="shared" si="1954"/>
        <v>9.4184363720082889E-2</v>
      </c>
      <c r="ED474" s="19">
        <f t="shared" si="1955"/>
        <v>1.0132518768497342E-2</v>
      </c>
      <c r="EE474" s="19">
        <f t="shared" si="1956"/>
        <v>7.6834596239159733E-4</v>
      </c>
      <c r="EF474" s="19">
        <f t="shared" si="1957"/>
        <v>2.0725816602313144E-6</v>
      </c>
      <c r="EG474" s="19">
        <f t="shared" si="1958"/>
        <v>2.0725816602313144E-6</v>
      </c>
      <c r="EH474" s="19">
        <f t="shared" si="1959"/>
        <v>2.0725816602313144E-6</v>
      </c>
      <c r="EI474" s="19">
        <f t="shared" si="1960"/>
        <v>3.2908511632470834E-2</v>
      </c>
      <c r="EJ474" s="19">
        <f t="shared" si="1961"/>
        <v>0.12168908350386558</v>
      </c>
      <c r="EK474" s="19">
        <f t="shared" si="1962"/>
        <v>8.6704156681885539E-3</v>
      </c>
      <c r="EL474" s="19">
        <f t="shared" si="1963"/>
        <v>0.1515417499609249</v>
      </c>
      <c r="EM474" s="19">
        <f t="shared" si="1964"/>
        <v>0.24598233156629148</v>
      </c>
      <c r="EN474" s="19">
        <f t="shared" si="1965"/>
        <v>3.46873076177227E-2</v>
      </c>
      <c r="EO474" s="19">
        <f t="shared" si="1966"/>
        <v>5.600073715588158E-2</v>
      </c>
      <c r="EP474" s="19">
        <f t="shared" si="1967"/>
        <v>0.10012334288269563</v>
      </c>
      <c r="EQ474" s="19">
        <f t="shared" si="1968"/>
        <v>3.452973544430557E-2</v>
      </c>
      <c r="ER474" s="19">
        <f t="shared" si="1969"/>
        <v>1.7565572068551555E-2</v>
      </c>
      <c r="ES474" s="19">
        <f t="shared" si="1970"/>
        <v>3.0652932675115745E-2</v>
      </c>
      <c r="ET474" s="19">
        <f t="shared" si="1971"/>
        <v>7.2102267912780918E-3</v>
      </c>
      <c r="EU474" s="19">
        <f t="shared" si="1972"/>
        <v>4.2218399261682381E-2</v>
      </c>
      <c r="EV474" s="19">
        <f t="shared" si="1973"/>
        <v>4.3702605031411511E-3</v>
      </c>
      <c r="EW474" s="19">
        <f t="shared" si="1974"/>
        <v>6.7579470719318045E-3</v>
      </c>
      <c r="EZ474" s="566">
        <f t="shared" si="1975"/>
        <v>-6.4993350150993071E-2</v>
      </c>
      <c r="FA474" s="566">
        <f t="shared" si="1976"/>
        <v>-0.1644856152431016</v>
      </c>
      <c r="FB474" s="566">
        <f t="shared" si="1977"/>
        <v>-0.13306126388527817</v>
      </c>
      <c r="FC474" s="566">
        <f t="shared" si="1978"/>
        <v>-1.2666040284337382E-2</v>
      </c>
      <c r="FD474" s="566">
        <f t="shared" si="1979"/>
        <v>-2.3971140756599573E-2</v>
      </c>
      <c r="FE474" s="566">
        <f t="shared" si="1980"/>
        <v>-2.704313856246043E-2</v>
      </c>
      <c r="FF474" s="566">
        <f t="shared" si="1981"/>
        <v>-1.491286135217975E-2</v>
      </c>
      <c r="FG474" s="566">
        <f t="shared" si="1982"/>
        <v>-4.6400835443053262E-2</v>
      </c>
      <c r="FH474" s="566">
        <f t="shared" si="1983"/>
        <v>-2.5991404737710444E-2</v>
      </c>
      <c r="FI474" s="566">
        <f t="shared" si="1984"/>
        <v>8.3974240701343572E-2</v>
      </c>
      <c r="FJ474" s="566">
        <f t="shared" si="1985"/>
        <v>-3.0088889661012551E-2</v>
      </c>
      <c r="FK474" s="566">
        <f t="shared" si="1986"/>
        <v>9.818734905644921E-3</v>
      </c>
      <c r="FL474" s="566">
        <f t="shared" si="1987"/>
        <v>-6.9590949403892557E-2</v>
      </c>
      <c r="FM474" s="566">
        <f t="shared" si="1988"/>
        <v>1.6970578826439937E-2</v>
      </c>
      <c r="FN474" s="566">
        <f t="shared" si="1989"/>
        <v>-0.11790665228319289</v>
      </c>
      <c r="FO474" s="566">
        <f t="shared" si="1990"/>
        <v>-0.10174633046878406</v>
      </c>
      <c r="FP474" s="566">
        <f t="shared" si="1991"/>
        <v>-7.5576210783098263E-4</v>
      </c>
      <c r="FQ474" s="566">
        <f t="shared" si="1992"/>
        <v>-0.1032923085866144</v>
      </c>
      <c r="FR474" s="566">
        <f t="shared" si="1993"/>
        <v>-9.0662054831034136E-2</v>
      </c>
      <c r="FS474" s="566">
        <f t="shared" si="1994"/>
        <v>-0.1055470520537149</v>
      </c>
      <c r="FT474" s="566">
        <f t="shared" si="1995"/>
        <v>-0.12947566300415075</v>
      </c>
      <c r="FV474" s="3"/>
      <c r="FW474" s="19">
        <f t="shared" si="1996"/>
        <v>0.9776765191736263</v>
      </c>
      <c r="FX474" s="19">
        <f t="shared" si="1997"/>
        <v>0.61275200173797451</v>
      </c>
      <c r="FY474" s="19">
        <f t="shared" si="1998"/>
        <v>0.81744934025213101</v>
      </c>
      <c r="GA474" s="19">
        <f t="shared" si="1999"/>
        <v>0.98788983802474661</v>
      </c>
      <c r="GB474" s="19">
        <f t="shared" si="2000"/>
        <v>0.82771666276358713</v>
      </c>
      <c r="GC474" s="19">
        <f t="shared" si="2001"/>
        <v>0.89846407837247588</v>
      </c>
      <c r="GE474" s="19">
        <f t="shared" si="2002"/>
        <v>0.9846537025097496</v>
      </c>
      <c r="GF474" s="19">
        <f t="shared" si="2003"/>
        <v>0.59229582272468595</v>
      </c>
      <c r="GG474" s="19">
        <f t="shared" si="2004"/>
        <v>0.67189051285455115</v>
      </c>
      <c r="GI474" s="19" t="e">
        <f>#REF!</f>
        <v>#REF!</v>
      </c>
      <c r="GJ474" s="19" t="e">
        <f t="shared" si="2005"/>
        <v>#REF!</v>
      </c>
      <c r="GK474" s="566">
        <f t="shared" si="2006"/>
        <v>1.0919872590019226</v>
      </c>
      <c r="GM474" s="3"/>
      <c r="GN474" s="3"/>
      <c r="GO474" s="3"/>
    </row>
    <row r="475" spans="1:197" s="566" customFormat="1" x14ac:dyDescent="0.2">
      <c r="A475" s="316"/>
      <c r="B475" s="1"/>
      <c r="C475" s="60"/>
      <c r="D475" s="60"/>
      <c r="E475" s="60"/>
      <c r="F475" s="60"/>
      <c r="G475" s="60"/>
      <c r="H475" s="60"/>
      <c r="I475" s="60"/>
      <c r="J475" s="60"/>
      <c r="K475" s="60"/>
      <c r="L475" s="60"/>
      <c r="M475" s="60"/>
      <c r="N475" s="60"/>
      <c r="O475" s="60"/>
      <c r="P475" s="60"/>
      <c r="Q475" s="60"/>
      <c r="R475" s="60"/>
      <c r="S475" s="60"/>
      <c r="T475" s="60"/>
      <c r="U475" s="60"/>
      <c r="V475" s="60"/>
      <c r="W475" s="60"/>
      <c r="X475" s="124"/>
      <c r="Z475" s="19"/>
      <c r="AA475" s="19"/>
      <c r="AB475" s="19"/>
      <c r="AC475" s="19"/>
      <c r="AD475" s="19"/>
      <c r="AE475" s="19"/>
      <c r="AF475" s="19"/>
      <c r="AG475" s="19"/>
      <c r="AH475" s="19"/>
      <c r="AI475" s="19"/>
      <c r="AJ475" s="19"/>
      <c r="AK475" s="19"/>
      <c r="AL475" s="19"/>
      <c r="AM475" s="19"/>
      <c r="AN475" s="19"/>
      <c r="AO475" s="19"/>
      <c r="AP475" s="19"/>
      <c r="AQ475" s="19"/>
      <c r="AR475" s="19"/>
      <c r="AS475" s="19"/>
      <c r="AT475" s="19"/>
      <c r="AU475" s="19"/>
      <c r="AV475" s="19"/>
      <c r="AW475" s="19"/>
      <c r="AX475" s="249"/>
      <c r="AY475" s="249"/>
      <c r="AZ475" s="249"/>
      <c r="BA475" s="249"/>
      <c r="BB475" s="249"/>
      <c r="BC475" s="249"/>
      <c r="BD475" s="249"/>
      <c r="BE475" s="249"/>
      <c r="BF475" s="249"/>
      <c r="BG475" s="249"/>
      <c r="BH475" s="249"/>
      <c r="BI475" s="249"/>
      <c r="BJ475" s="249"/>
      <c r="BK475" s="249"/>
      <c r="BL475" s="249"/>
      <c r="BM475" s="249"/>
      <c r="BN475" s="249"/>
      <c r="BO475" s="249"/>
      <c r="BP475" s="249"/>
      <c r="BQ475" s="249"/>
      <c r="BR475" s="249"/>
      <c r="BS475" s="249"/>
      <c r="BU475" s="3"/>
      <c r="BV475" s="9"/>
      <c r="BW475" s="9"/>
      <c r="BX475" s="9"/>
      <c r="BY475" s="9"/>
      <c r="BZ475" s="9"/>
      <c r="CA475" s="9"/>
      <c r="CB475" s="9"/>
      <c r="CC475" s="9"/>
      <c r="CD475" s="9"/>
      <c r="CE475" s="9"/>
      <c r="CG475" s="35"/>
      <c r="CI475" s="19"/>
      <c r="CJ475" s="19"/>
      <c r="CK475" s="19"/>
      <c r="CL475" s="19"/>
      <c r="CM475" s="19"/>
      <c r="CN475" s="19"/>
      <c r="CO475" s="19"/>
      <c r="CP475" s="19"/>
      <c r="CQ475" s="19"/>
      <c r="CR475" s="19"/>
      <c r="CS475" s="19"/>
      <c r="CT475" s="19"/>
      <c r="CU475" s="19"/>
      <c r="CV475" s="19"/>
      <c r="CW475" s="19"/>
      <c r="CX475" s="19"/>
      <c r="CY475" s="19"/>
      <c r="CZ475" s="19"/>
      <c r="DA475" s="19"/>
      <c r="DB475" s="19"/>
      <c r="DC475" s="19"/>
      <c r="DF475" s="19"/>
      <c r="DG475" s="19"/>
      <c r="DH475" s="19"/>
      <c r="DI475" s="19"/>
      <c r="DJ475" s="19"/>
      <c r="DK475" s="19"/>
      <c r="DL475" s="19"/>
      <c r="DM475" s="19"/>
      <c r="DN475" s="19"/>
      <c r="DO475" s="19"/>
      <c r="DP475" s="19"/>
      <c r="DQ475" s="19"/>
      <c r="DR475" s="19"/>
      <c r="DS475" s="19"/>
      <c r="DT475" s="19"/>
      <c r="DU475" s="19"/>
      <c r="DV475" s="19"/>
      <c r="DW475" s="19"/>
      <c r="DX475" s="19"/>
      <c r="DY475" s="19"/>
      <c r="DZ475" s="19"/>
      <c r="EA475" s="19"/>
      <c r="EC475" s="19"/>
      <c r="ED475" s="19"/>
      <c r="EE475" s="19"/>
      <c r="EF475" s="19"/>
      <c r="EG475" s="19"/>
      <c r="EH475" s="19"/>
      <c r="EI475" s="19"/>
      <c r="EJ475" s="19"/>
      <c r="EK475" s="19"/>
      <c r="EL475" s="19"/>
      <c r="EM475" s="19"/>
      <c r="EN475" s="19"/>
      <c r="EO475" s="19"/>
      <c r="EP475" s="19"/>
      <c r="EQ475" s="19"/>
      <c r="ER475" s="19"/>
      <c r="ES475" s="19"/>
      <c r="ET475" s="19"/>
      <c r="EU475" s="19"/>
      <c r="EV475" s="19"/>
      <c r="EW475" s="19"/>
      <c r="FV475" s="3"/>
      <c r="FW475" s="19"/>
      <c r="FX475" s="19"/>
      <c r="FY475" s="19"/>
      <c r="GA475" s="19"/>
      <c r="GB475" s="19"/>
      <c r="GC475" s="19"/>
      <c r="GE475" s="19"/>
      <c r="GF475" s="19"/>
      <c r="GG475" s="19"/>
      <c r="GI475" s="19"/>
      <c r="GJ475" s="19"/>
      <c r="GM475" s="3"/>
      <c r="GN475" s="3"/>
      <c r="GO475" s="3"/>
    </row>
    <row r="476" spans="1:197" s="566" customFormat="1" x14ac:dyDescent="0.2">
      <c r="A476" s="316"/>
      <c r="B476" s="1"/>
      <c r="C476" s="60"/>
      <c r="D476" s="60"/>
      <c r="E476" s="60"/>
      <c r="F476" s="60"/>
      <c r="G476" s="60"/>
      <c r="H476" s="60"/>
      <c r="I476" s="60"/>
      <c r="J476" s="60"/>
      <c r="K476" s="60"/>
      <c r="L476" s="60"/>
      <c r="M476" s="60"/>
      <c r="N476" s="60"/>
      <c r="O476" s="60"/>
      <c r="P476" s="60"/>
      <c r="Q476" s="60"/>
      <c r="R476" s="60"/>
      <c r="S476" s="60"/>
      <c r="T476" s="60"/>
      <c r="U476" s="60"/>
      <c r="V476" s="60"/>
      <c r="W476" s="60"/>
      <c r="X476" s="124"/>
      <c r="Z476" s="19"/>
      <c r="AA476" s="19"/>
      <c r="AB476" s="19"/>
      <c r="AC476" s="19"/>
      <c r="AD476" s="19"/>
      <c r="AE476" s="19"/>
      <c r="AF476" s="19"/>
      <c r="AG476" s="19"/>
      <c r="AH476" s="19"/>
      <c r="AI476" s="19"/>
      <c r="AJ476" s="19"/>
      <c r="AK476" s="19"/>
      <c r="AL476" s="19"/>
      <c r="AM476" s="19"/>
      <c r="AN476" s="19"/>
      <c r="AO476" s="19"/>
      <c r="AP476" s="19"/>
      <c r="AQ476" s="19"/>
      <c r="AR476" s="19"/>
      <c r="AS476" s="19"/>
      <c r="AT476" s="19"/>
      <c r="AU476" s="19"/>
      <c r="AV476" s="19"/>
      <c r="AW476" s="19"/>
      <c r="AX476" s="249"/>
      <c r="AY476" s="249"/>
      <c r="AZ476" s="249"/>
      <c r="BA476" s="249"/>
      <c r="BB476" s="249"/>
      <c r="BC476" s="249"/>
      <c r="BD476" s="249"/>
      <c r="BE476" s="249"/>
      <c r="BF476" s="249"/>
      <c r="BG476" s="249"/>
      <c r="BH476" s="249"/>
      <c r="BI476" s="249"/>
      <c r="BJ476" s="249"/>
      <c r="BK476" s="249"/>
      <c r="BL476" s="249"/>
      <c r="BM476" s="249"/>
      <c r="BN476" s="249"/>
      <c r="BO476" s="249"/>
      <c r="BP476" s="249"/>
      <c r="BQ476" s="249"/>
      <c r="BR476" s="249"/>
      <c r="BS476" s="249"/>
      <c r="BU476" s="3"/>
      <c r="BV476" s="9"/>
      <c r="BW476" s="9"/>
      <c r="BX476" s="9"/>
      <c r="BY476" s="9"/>
      <c r="BZ476" s="9"/>
      <c r="CA476" s="9"/>
      <c r="CB476" s="9"/>
      <c r="CC476" s="9"/>
      <c r="CD476" s="9"/>
      <c r="CE476" s="9"/>
      <c r="CG476" s="35"/>
      <c r="CI476" s="19"/>
      <c r="CJ476" s="19"/>
      <c r="CK476" s="19"/>
      <c r="CL476" s="19"/>
      <c r="CM476" s="19"/>
      <c r="CN476" s="19"/>
      <c r="CO476" s="19"/>
      <c r="CP476" s="19"/>
      <c r="CQ476" s="19"/>
      <c r="CR476" s="19"/>
      <c r="CS476" s="19"/>
      <c r="CT476" s="19"/>
      <c r="CU476" s="19"/>
      <c r="CV476" s="19"/>
      <c r="CW476" s="19"/>
      <c r="CX476" s="19"/>
      <c r="CY476" s="19"/>
      <c r="CZ476" s="19"/>
      <c r="DA476" s="19"/>
      <c r="DB476" s="19"/>
      <c r="DC476" s="19"/>
      <c r="DF476" s="19"/>
      <c r="DG476" s="19"/>
      <c r="DH476" s="19"/>
      <c r="DI476" s="19"/>
      <c r="DJ476" s="19"/>
      <c r="DK476" s="19"/>
      <c r="DL476" s="19"/>
      <c r="DM476" s="19"/>
      <c r="DN476" s="19"/>
      <c r="DO476" s="19"/>
      <c r="DP476" s="19"/>
      <c r="DQ476" s="19"/>
      <c r="DR476" s="19"/>
      <c r="DS476" s="19"/>
      <c r="DT476" s="19"/>
      <c r="DU476" s="19"/>
      <c r="DV476" s="19"/>
      <c r="DW476" s="19"/>
      <c r="DX476" s="19"/>
      <c r="DY476" s="19"/>
      <c r="DZ476" s="19"/>
      <c r="EA476" s="19"/>
      <c r="EC476" s="19"/>
      <c r="ED476" s="19"/>
      <c r="EE476" s="19"/>
      <c r="EF476" s="19"/>
      <c r="EG476" s="19"/>
      <c r="EH476" s="19"/>
      <c r="EI476" s="19"/>
      <c r="EJ476" s="19"/>
      <c r="EK476" s="19"/>
      <c r="EL476" s="19"/>
      <c r="EM476" s="19"/>
      <c r="EN476" s="19"/>
      <c r="EO476" s="19"/>
      <c r="EP476" s="19"/>
      <c r="EQ476" s="19"/>
      <c r="ER476" s="19"/>
      <c r="ES476" s="19"/>
      <c r="ET476" s="19"/>
      <c r="EU476" s="19"/>
      <c r="EV476" s="19"/>
      <c r="EW476" s="19"/>
      <c r="FV476" s="3"/>
      <c r="FW476" s="19"/>
      <c r="FX476" s="19"/>
      <c r="FY476" s="19"/>
      <c r="GA476" s="19"/>
      <c r="GB476" s="19"/>
      <c r="GC476" s="19"/>
      <c r="GE476" s="19"/>
      <c r="GF476" s="19"/>
      <c r="GG476" s="19"/>
      <c r="GI476" s="19"/>
      <c r="GJ476" s="19"/>
      <c r="GM476" s="3"/>
      <c r="GN476" s="3"/>
      <c r="GO476" s="3"/>
    </row>
    <row r="477" spans="1:197" s="566" customFormat="1" x14ac:dyDescent="0.2">
      <c r="A477" s="316"/>
      <c r="B477" s="1"/>
      <c r="C477" s="60"/>
      <c r="D477" s="60"/>
      <c r="E477" s="60"/>
      <c r="F477" s="60"/>
      <c r="G477" s="60"/>
      <c r="H477" s="60"/>
      <c r="I477" s="60"/>
      <c r="J477" s="60"/>
      <c r="K477" s="60"/>
      <c r="L477" s="60"/>
      <c r="M477" s="60"/>
      <c r="N477" s="60"/>
      <c r="O477" s="60"/>
      <c r="P477" s="60"/>
      <c r="Q477" s="60"/>
      <c r="R477" s="60"/>
      <c r="S477" s="60"/>
      <c r="T477" s="60"/>
      <c r="U477" s="60"/>
      <c r="V477" s="60"/>
      <c r="W477" s="60"/>
      <c r="X477" s="124"/>
      <c r="Z477" s="19"/>
      <c r="AA477" s="19"/>
      <c r="AB477" s="19"/>
      <c r="AC477" s="19"/>
      <c r="AD477" s="19"/>
      <c r="AE477" s="19"/>
      <c r="AF477" s="19"/>
      <c r="AG477" s="19"/>
      <c r="AH477" s="19"/>
      <c r="AI477" s="19"/>
      <c r="AJ477" s="19"/>
      <c r="AK477" s="19"/>
      <c r="AL477" s="19"/>
      <c r="AM477" s="19"/>
      <c r="AN477" s="19"/>
      <c r="AO477" s="19"/>
      <c r="AP477" s="19"/>
      <c r="AQ477" s="19"/>
      <c r="AR477" s="19"/>
      <c r="AS477" s="19"/>
      <c r="AT477" s="19"/>
      <c r="AU477" s="19"/>
      <c r="AV477" s="19"/>
      <c r="AW477" s="19"/>
      <c r="AX477" s="249"/>
      <c r="AY477" s="249"/>
      <c r="AZ477" s="249"/>
      <c r="BA477" s="249"/>
      <c r="BB477" s="249"/>
      <c r="BC477" s="249"/>
      <c r="BD477" s="249"/>
      <c r="BE477" s="249"/>
      <c r="BF477" s="249"/>
      <c r="BG477" s="249"/>
      <c r="BH477" s="249"/>
      <c r="BI477" s="249"/>
      <c r="BJ477" s="249"/>
      <c r="BK477" s="249"/>
      <c r="BL477" s="249"/>
      <c r="BM477" s="249"/>
      <c r="BN477" s="249"/>
      <c r="BO477" s="249"/>
      <c r="BP477" s="249"/>
      <c r="BQ477" s="249"/>
      <c r="BR477" s="249"/>
      <c r="BS477" s="249"/>
      <c r="BU477" s="3"/>
      <c r="BV477" s="9"/>
      <c r="BW477" s="9"/>
      <c r="BX477" s="9"/>
      <c r="BY477" s="9"/>
      <c r="BZ477" s="9"/>
      <c r="CA477" s="9"/>
      <c r="CB477" s="9"/>
      <c r="CC477" s="9"/>
      <c r="CD477" s="9"/>
      <c r="CE477" s="9"/>
      <c r="CG477" s="35"/>
      <c r="CI477" s="19"/>
      <c r="CJ477" s="19"/>
      <c r="CK477" s="19"/>
      <c r="CL477" s="19"/>
      <c r="CM477" s="19"/>
      <c r="CN477" s="19"/>
      <c r="CO477" s="19"/>
      <c r="CP477" s="19"/>
      <c r="CQ477" s="19"/>
      <c r="CR477" s="19"/>
      <c r="CS477" s="19"/>
      <c r="CT477" s="19"/>
      <c r="CU477" s="19"/>
      <c r="CV477" s="19"/>
      <c r="CW477" s="19"/>
      <c r="CX477" s="19"/>
      <c r="CY477" s="19"/>
      <c r="CZ477" s="19"/>
      <c r="DA477" s="19"/>
      <c r="DB477" s="19"/>
      <c r="DC477" s="19"/>
      <c r="DF477" s="19"/>
      <c r="DG477" s="19"/>
      <c r="DH477" s="19"/>
      <c r="DI477" s="19"/>
      <c r="DJ477" s="19"/>
      <c r="DK477" s="19"/>
      <c r="DL477" s="19"/>
      <c r="DM477" s="19"/>
      <c r="DN477" s="19"/>
      <c r="DO477" s="19"/>
      <c r="DP477" s="19"/>
      <c r="DQ477" s="19"/>
      <c r="DR477" s="19"/>
      <c r="DS477" s="19"/>
      <c r="DT477" s="19"/>
      <c r="DU477" s="19"/>
      <c r="DV477" s="19"/>
      <c r="DW477" s="19"/>
      <c r="DX477" s="19"/>
      <c r="DY477" s="19"/>
      <c r="DZ477" s="19"/>
      <c r="EA477" s="19"/>
      <c r="EC477" s="19"/>
      <c r="ED477" s="19"/>
      <c r="EE477" s="19"/>
      <c r="EF477" s="19"/>
      <c r="EG477" s="19"/>
      <c r="EH477" s="19"/>
      <c r="EI477" s="19"/>
      <c r="EJ477" s="19"/>
      <c r="EK477" s="19"/>
      <c r="EL477" s="19"/>
      <c r="EM477" s="19"/>
      <c r="EN477" s="19"/>
      <c r="EO477" s="19"/>
      <c r="EP477" s="19"/>
      <c r="EQ477" s="19"/>
      <c r="ER477" s="19"/>
      <c r="ES477" s="19"/>
      <c r="ET477" s="19"/>
      <c r="EU477" s="19"/>
      <c r="EV477" s="19"/>
      <c r="EW477" s="19"/>
      <c r="FV477" s="3"/>
      <c r="FW477" s="19"/>
      <c r="FX477" s="19"/>
      <c r="FY477" s="19"/>
      <c r="GA477" s="19"/>
      <c r="GB477" s="19"/>
      <c r="GC477" s="19"/>
      <c r="GE477" s="19"/>
      <c r="GF477" s="19"/>
      <c r="GG477" s="19"/>
      <c r="GI477" s="19"/>
      <c r="GJ477" s="19"/>
      <c r="GM477" s="3"/>
      <c r="GN477" s="3"/>
      <c r="GO477" s="3"/>
    </row>
    <row r="478" spans="1:197" s="566" customFormat="1" x14ac:dyDescent="0.2">
      <c r="A478" s="316"/>
      <c r="B478" s="1"/>
      <c r="C478" s="60"/>
      <c r="D478" s="60"/>
      <c r="E478" s="60"/>
      <c r="F478" s="60"/>
      <c r="G478" s="60"/>
      <c r="H478" s="60"/>
      <c r="I478" s="60"/>
      <c r="J478" s="60"/>
      <c r="K478" s="60"/>
      <c r="L478" s="60"/>
      <c r="M478" s="60"/>
      <c r="N478" s="60"/>
      <c r="O478" s="60"/>
      <c r="P478" s="60"/>
      <c r="Q478" s="60"/>
      <c r="R478" s="60"/>
      <c r="S478" s="60"/>
      <c r="T478" s="60"/>
      <c r="U478" s="60"/>
      <c r="V478" s="60"/>
      <c r="W478" s="60"/>
      <c r="X478" s="124"/>
      <c r="Z478" s="19"/>
      <c r="AA478" s="19"/>
      <c r="AB478" s="19"/>
      <c r="AC478" s="19"/>
      <c r="AD478" s="19"/>
      <c r="AE478" s="19"/>
      <c r="AF478" s="19"/>
      <c r="AG478" s="19"/>
      <c r="AH478" s="19"/>
      <c r="AI478" s="19"/>
      <c r="AJ478" s="19"/>
      <c r="AK478" s="19"/>
      <c r="AL478" s="19"/>
      <c r="AM478" s="19"/>
      <c r="AN478" s="19"/>
      <c r="AO478" s="19"/>
      <c r="AP478" s="19"/>
      <c r="AQ478" s="19"/>
      <c r="AR478" s="19"/>
      <c r="AS478" s="19"/>
      <c r="AT478" s="19"/>
      <c r="AU478" s="19"/>
      <c r="AV478" s="19"/>
      <c r="AW478" s="19"/>
      <c r="AX478" s="249"/>
      <c r="AY478" s="249"/>
      <c r="AZ478" s="249"/>
      <c r="BA478" s="249"/>
      <c r="BB478" s="249"/>
      <c r="BC478" s="249"/>
      <c r="BD478" s="249"/>
      <c r="BE478" s="249"/>
      <c r="BF478" s="249"/>
      <c r="BG478" s="249"/>
      <c r="BH478" s="249"/>
      <c r="BI478" s="249"/>
      <c r="BJ478" s="249"/>
      <c r="BK478" s="249"/>
      <c r="BL478" s="249"/>
      <c r="BM478" s="249"/>
      <c r="BN478" s="249"/>
      <c r="BO478" s="249"/>
      <c r="BP478" s="249"/>
      <c r="BQ478" s="249"/>
      <c r="BR478" s="249"/>
      <c r="BS478" s="249"/>
      <c r="BU478" s="3"/>
      <c r="BV478" s="9"/>
      <c r="BW478" s="9"/>
      <c r="BX478" s="9"/>
      <c r="BY478" s="9"/>
      <c r="BZ478" s="9"/>
      <c r="CA478" s="9"/>
      <c r="CB478" s="9"/>
      <c r="CC478" s="9"/>
      <c r="CD478" s="9"/>
      <c r="CE478" s="9"/>
      <c r="CG478" s="35"/>
      <c r="CI478" s="19"/>
      <c r="CJ478" s="19"/>
      <c r="CK478" s="19"/>
      <c r="CL478" s="19"/>
      <c r="CM478" s="19"/>
      <c r="CN478" s="19"/>
      <c r="CO478" s="19"/>
      <c r="CP478" s="19"/>
      <c r="CQ478" s="19"/>
      <c r="CR478" s="19"/>
      <c r="CS478" s="19"/>
      <c r="CT478" s="19"/>
      <c r="CU478" s="19"/>
      <c r="CV478" s="19"/>
      <c r="CW478" s="19"/>
      <c r="CX478" s="19"/>
      <c r="CY478" s="19"/>
      <c r="CZ478" s="19"/>
      <c r="DA478" s="19"/>
      <c r="DB478" s="19"/>
      <c r="DC478" s="19"/>
      <c r="DF478" s="19"/>
      <c r="DG478" s="19"/>
      <c r="DH478" s="19"/>
      <c r="DI478" s="19"/>
      <c r="DJ478" s="19"/>
      <c r="DK478" s="19"/>
      <c r="DL478" s="19"/>
      <c r="DM478" s="19"/>
      <c r="DN478" s="19"/>
      <c r="DO478" s="19"/>
      <c r="DP478" s="19"/>
      <c r="DQ478" s="19"/>
      <c r="DR478" s="19"/>
      <c r="DS478" s="19"/>
      <c r="DT478" s="19"/>
      <c r="DU478" s="19"/>
      <c r="DV478" s="19"/>
      <c r="DW478" s="19"/>
      <c r="DX478" s="19"/>
      <c r="DY478" s="19"/>
      <c r="DZ478" s="19"/>
      <c r="EA478" s="19"/>
      <c r="EC478" s="19"/>
      <c r="ED478" s="19"/>
      <c r="EE478" s="19"/>
      <c r="EF478" s="19"/>
      <c r="EG478" s="19"/>
      <c r="EH478" s="19"/>
      <c r="EI478" s="19"/>
      <c r="EJ478" s="19"/>
      <c r="EK478" s="19"/>
      <c r="EL478" s="19"/>
      <c r="EM478" s="19"/>
      <c r="EN478" s="19"/>
      <c r="EO478" s="19"/>
      <c r="EP478" s="19"/>
      <c r="EQ478" s="19"/>
      <c r="ER478" s="19"/>
      <c r="ES478" s="19"/>
      <c r="ET478" s="19"/>
      <c r="EU478" s="19"/>
      <c r="EV478" s="19"/>
      <c r="EW478" s="19"/>
      <c r="FV478" s="3"/>
      <c r="FW478" s="19"/>
      <c r="FX478" s="19"/>
      <c r="FY478" s="19"/>
      <c r="GA478" s="19"/>
      <c r="GB478" s="19"/>
      <c r="GC478" s="19"/>
      <c r="GE478" s="19"/>
      <c r="GF478" s="19"/>
      <c r="GG478" s="19"/>
      <c r="GI478" s="19"/>
      <c r="GJ478" s="19"/>
      <c r="GM478" s="3"/>
      <c r="GN478" s="3"/>
      <c r="GO478" s="3"/>
    </row>
    <row r="479" spans="1:197" s="566" customFormat="1" x14ac:dyDescent="0.2">
      <c r="A479" s="316"/>
      <c r="B479" s="1"/>
      <c r="C479" s="60"/>
      <c r="D479" s="60"/>
      <c r="E479" s="60"/>
      <c r="F479" s="60"/>
      <c r="G479" s="60"/>
      <c r="H479" s="60"/>
      <c r="I479" s="60"/>
      <c r="J479" s="60"/>
      <c r="K479" s="60"/>
      <c r="L479" s="60"/>
      <c r="M479" s="60"/>
      <c r="N479" s="60"/>
      <c r="O479" s="60"/>
      <c r="P479" s="60"/>
      <c r="Q479" s="60"/>
      <c r="R479" s="60"/>
      <c r="S479" s="60"/>
      <c r="T479" s="60"/>
      <c r="U479" s="60"/>
      <c r="V479" s="60"/>
      <c r="W479" s="60"/>
      <c r="X479" s="124"/>
      <c r="Z479" s="19"/>
      <c r="AA479" s="19"/>
      <c r="AB479" s="19"/>
      <c r="AC479" s="19"/>
      <c r="AD479" s="19"/>
      <c r="AE479" s="19"/>
      <c r="AF479" s="19"/>
      <c r="AG479" s="19"/>
      <c r="AH479" s="19"/>
      <c r="AI479" s="19"/>
      <c r="AJ479" s="19"/>
      <c r="AK479" s="19"/>
      <c r="AL479" s="19"/>
      <c r="AM479" s="19"/>
      <c r="AN479" s="19"/>
      <c r="AO479" s="19"/>
      <c r="AP479" s="19"/>
      <c r="AQ479" s="19"/>
      <c r="AR479" s="19"/>
      <c r="AS479" s="19"/>
      <c r="AT479" s="19"/>
      <c r="AU479" s="19"/>
      <c r="AV479" s="19"/>
      <c r="AW479" s="19"/>
      <c r="AX479" s="249"/>
      <c r="AY479" s="249"/>
      <c r="AZ479" s="249"/>
      <c r="BA479" s="249"/>
      <c r="BB479" s="249"/>
      <c r="BC479" s="249"/>
      <c r="BD479" s="249"/>
      <c r="BE479" s="249"/>
      <c r="BF479" s="249"/>
      <c r="BG479" s="249"/>
      <c r="BH479" s="249"/>
      <c r="BI479" s="249"/>
      <c r="BJ479" s="249"/>
      <c r="BK479" s="249"/>
      <c r="BL479" s="249"/>
      <c r="BM479" s="249"/>
      <c r="BN479" s="249"/>
      <c r="BO479" s="249"/>
      <c r="BP479" s="249"/>
      <c r="BQ479" s="249"/>
      <c r="BR479" s="249"/>
      <c r="BS479" s="249"/>
      <c r="BU479" s="3"/>
      <c r="BV479" s="9"/>
      <c r="BW479" s="9"/>
      <c r="BX479" s="9"/>
      <c r="BY479" s="9"/>
      <c r="BZ479" s="9"/>
      <c r="CA479" s="9"/>
      <c r="CB479" s="9"/>
      <c r="CC479" s="9"/>
      <c r="CD479" s="9"/>
      <c r="CE479" s="9"/>
      <c r="CG479" s="35"/>
      <c r="CI479" s="19"/>
      <c r="CJ479" s="19"/>
      <c r="CK479" s="19"/>
      <c r="CL479" s="19"/>
      <c r="CM479" s="19"/>
      <c r="CN479" s="19"/>
      <c r="CO479" s="19"/>
      <c r="CP479" s="19"/>
      <c r="CQ479" s="19"/>
      <c r="CR479" s="19"/>
      <c r="CS479" s="19"/>
      <c r="CT479" s="19"/>
      <c r="CU479" s="19"/>
      <c r="CV479" s="19"/>
      <c r="CW479" s="19"/>
      <c r="CX479" s="19"/>
      <c r="CY479" s="19"/>
      <c r="CZ479" s="19"/>
      <c r="DA479" s="19"/>
      <c r="DB479" s="19"/>
      <c r="DC479" s="19"/>
      <c r="DF479" s="19"/>
      <c r="DG479" s="19"/>
      <c r="DH479" s="19"/>
      <c r="DI479" s="19"/>
      <c r="DJ479" s="19"/>
      <c r="DK479" s="19"/>
      <c r="DL479" s="19"/>
      <c r="DM479" s="19"/>
      <c r="DN479" s="19"/>
      <c r="DO479" s="19"/>
      <c r="DP479" s="19"/>
      <c r="DQ479" s="19"/>
      <c r="DR479" s="19"/>
      <c r="DS479" s="19"/>
      <c r="DT479" s="19"/>
      <c r="DU479" s="19"/>
      <c r="DV479" s="19"/>
      <c r="DW479" s="19"/>
      <c r="DX479" s="19"/>
      <c r="DY479" s="19"/>
      <c r="DZ479" s="19"/>
      <c r="EA479" s="19"/>
      <c r="EC479" s="19"/>
      <c r="ED479" s="19"/>
      <c r="EE479" s="19"/>
      <c r="EF479" s="19"/>
      <c r="EG479" s="19"/>
      <c r="EH479" s="19"/>
      <c r="EI479" s="19"/>
      <c r="EJ479" s="19"/>
      <c r="EK479" s="19"/>
      <c r="EL479" s="19"/>
      <c r="EM479" s="19"/>
      <c r="EN479" s="19"/>
      <c r="EO479" s="19"/>
      <c r="EP479" s="19"/>
      <c r="EQ479" s="19"/>
      <c r="ER479" s="19"/>
      <c r="ES479" s="19"/>
      <c r="ET479" s="19"/>
      <c r="EU479" s="19"/>
      <c r="EV479" s="19"/>
      <c r="EW479" s="19"/>
      <c r="FV479" s="3"/>
      <c r="FW479" s="19"/>
      <c r="FX479" s="19"/>
      <c r="FY479" s="19"/>
      <c r="GA479" s="19"/>
      <c r="GB479" s="19"/>
      <c r="GC479" s="19"/>
      <c r="GE479" s="19"/>
      <c r="GF479" s="19"/>
      <c r="GG479" s="19"/>
      <c r="GI479" s="19"/>
      <c r="GJ479" s="19"/>
      <c r="GM479" s="3"/>
      <c r="GN479" s="3"/>
      <c r="GO479" s="3"/>
    </row>
    <row r="480" spans="1:197" s="304" customFormat="1" x14ac:dyDescent="0.2">
      <c r="A480" s="316"/>
      <c r="B480" s="1"/>
      <c r="C480" s="60"/>
      <c r="AX480" s="19"/>
      <c r="AY480" s="19"/>
      <c r="AZ480" s="19"/>
      <c r="BA480" s="19"/>
      <c r="BB480" s="19"/>
      <c r="BC480" s="19"/>
      <c r="BD480" s="19"/>
      <c r="BE480" s="19"/>
      <c r="BF480" s="19"/>
      <c r="BG480" s="19"/>
      <c r="BH480" s="19"/>
      <c r="BI480" s="19"/>
      <c r="BJ480" s="19"/>
      <c r="BK480" s="19"/>
      <c r="BL480" s="19"/>
      <c r="BM480" s="19"/>
      <c r="BN480" s="19"/>
      <c r="BO480" s="19"/>
      <c r="BP480" s="19"/>
      <c r="BQ480" s="19"/>
      <c r="BR480" s="19"/>
      <c r="BS480" s="19"/>
      <c r="BU480" s="3"/>
      <c r="BW480" s="3"/>
      <c r="BX480" s="16"/>
      <c r="BY480" s="16"/>
      <c r="CG480" s="35"/>
      <c r="CI480" s="19"/>
      <c r="CJ480" s="19"/>
      <c r="CK480" s="19"/>
      <c r="CL480" s="19"/>
      <c r="CM480" s="19"/>
      <c r="CN480" s="19"/>
      <c r="CO480" s="19"/>
      <c r="CP480" s="19"/>
      <c r="CQ480" s="19"/>
      <c r="CR480" s="19"/>
      <c r="CS480" s="19"/>
      <c r="CT480" s="19"/>
      <c r="CU480" s="19"/>
      <c r="CV480" s="19"/>
      <c r="CW480" s="19"/>
      <c r="CX480" s="19"/>
      <c r="CY480" s="19"/>
      <c r="CZ480" s="19"/>
      <c r="DA480" s="19"/>
      <c r="DB480" s="19"/>
      <c r="DC480" s="19"/>
      <c r="DF480" s="19"/>
      <c r="DG480" s="19"/>
      <c r="DH480" s="19"/>
      <c r="DI480" s="19"/>
      <c r="DJ480" s="19"/>
      <c r="DK480" s="19"/>
      <c r="DL480" s="19"/>
      <c r="DM480" s="19"/>
      <c r="DN480" s="19"/>
      <c r="DO480" s="19"/>
      <c r="DP480" s="19"/>
      <c r="DQ480" s="19"/>
      <c r="DR480" s="19"/>
      <c r="DS480" s="19"/>
      <c r="DT480" s="19"/>
      <c r="DU480" s="19"/>
      <c r="DV480" s="19"/>
      <c r="DW480" s="19"/>
      <c r="DX480" s="19"/>
      <c r="DY480" s="19"/>
      <c r="DZ480" s="19"/>
      <c r="EA480" s="19"/>
      <c r="EC480" s="19"/>
      <c r="ED480" s="19"/>
      <c r="EE480" s="19"/>
      <c r="EF480" s="19"/>
      <c r="EG480" s="19"/>
      <c r="EH480" s="19"/>
      <c r="EI480" s="19"/>
      <c r="EJ480" s="19"/>
      <c r="EK480" s="19"/>
      <c r="EL480" s="19"/>
      <c r="EM480" s="19"/>
      <c r="EN480" s="19"/>
      <c r="EO480" s="19"/>
      <c r="EP480" s="19"/>
      <c r="EQ480" s="19"/>
      <c r="ER480" s="19"/>
      <c r="ES480" s="19"/>
      <c r="ET480" s="19"/>
      <c r="EU480" s="19"/>
      <c r="EV480" s="19"/>
      <c r="EW480" s="19"/>
      <c r="FV480" s="3"/>
      <c r="FW480" s="19"/>
      <c r="FX480" s="19"/>
      <c r="FY480" s="19"/>
      <c r="GA480" s="19"/>
      <c r="GB480" s="19"/>
      <c r="GC480" s="19"/>
      <c r="GE480" s="19"/>
      <c r="GF480" s="19"/>
      <c r="GG480" s="19"/>
      <c r="GI480" s="19"/>
      <c r="GJ480" s="19"/>
      <c r="GM480" s="3"/>
      <c r="GN480" s="3"/>
      <c r="GO480" s="3"/>
    </row>
    <row r="481" spans="1:197" s="304" customFormat="1" hidden="1" x14ac:dyDescent="0.2">
      <c r="A481" s="316"/>
      <c r="B481" s="1"/>
      <c r="C481" s="60"/>
      <c r="AX481" s="19"/>
      <c r="AY481" s="19"/>
      <c r="AZ481" s="19"/>
      <c r="BA481" s="19"/>
      <c r="BB481" s="19"/>
      <c r="BC481" s="19"/>
      <c r="BD481" s="19"/>
      <c r="BE481" s="19"/>
      <c r="BF481" s="19"/>
      <c r="BG481" s="19"/>
      <c r="BH481" s="19"/>
      <c r="BI481" s="19"/>
      <c r="BJ481" s="19"/>
      <c r="BK481" s="19"/>
      <c r="BL481" s="19"/>
      <c r="BM481" s="19"/>
      <c r="BN481" s="19"/>
      <c r="BO481" s="19"/>
      <c r="BP481" s="19"/>
      <c r="BQ481" s="19"/>
      <c r="BR481" s="19"/>
      <c r="BS481" s="19"/>
      <c r="BU481" s="3"/>
      <c r="BV481" s="19">
        <f t="shared" ref="BV481:CB481" si="2007">INDEX(BV400:BV467,base_row2,1)</f>
        <v>1.1587418752947447</v>
      </c>
      <c r="BW481" s="19">
        <f t="shared" si="2007"/>
        <v>0.99320987475711797</v>
      </c>
      <c r="BX481" s="19">
        <f t="shared" si="2007"/>
        <v>1.0093839398762163</v>
      </c>
      <c r="BY481" s="19">
        <f t="shared" si="2007"/>
        <v>0.97292311465059145</v>
      </c>
      <c r="BZ481" s="19">
        <f t="shared" si="2007"/>
        <v>1.0113612944231707</v>
      </c>
      <c r="CA481" s="19">
        <f t="shared" si="2007"/>
        <v>1.1508744345941524</v>
      </c>
      <c r="CB481" s="19">
        <f t="shared" si="2007"/>
        <v>1.1508738728373216</v>
      </c>
      <c r="CC481" s="19"/>
      <c r="CD481" s="19">
        <f>INDEX(CD400:CD467,base_row2,1)</f>
        <v>0.98205296666265374</v>
      </c>
      <c r="CG481" s="35"/>
      <c r="CI481" s="19"/>
      <c r="CJ481" s="19"/>
      <c r="CK481" s="19"/>
      <c r="CL481" s="19"/>
      <c r="CM481" s="19"/>
      <c r="CN481" s="19"/>
      <c r="CO481" s="19"/>
      <c r="CP481" s="19"/>
      <c r="CQ481" s="19"/>
      <c r="CR481" s="19"/>
      <c r="CS481" s="19"/>
      <c r="CT481" s="19"/>
      <c r="CU481" s="19"/>
      <c r="CV481" s="19"/>
      <c r="CW481" s="19"/>
      <c r="CX481" s="19"/>
      <c r="CY481" s="19"/>
      <c r="CZ481" s="19"/>
      <c r="DA481" s="19"/>
      <c r="DB481" s="19"/>
      <c r="DC481" s="19"/>
      <c r="DF481" s="19"/>
      <c r="DG481" s="19"/>
      <c r="DH481" s="19"/>
      <c r="DI481" s="19"/>
      <c r="DJ481" s="19"/>
      <c r="DK481" s="19"/>
      <c r="DL481" s="19"/>
      <c r="DM481" s="19"/>
      <c r="DN481" s="19"/>
      <c r="DO481" s="19"/>
      <c r="DP481" s="19"/>
      <c r="DQ481" s="19"/>
      <c r="DR481" s="19"/>
      <c r="DS481" s="19"/>
      <c r="DT481" s="19"/>
      <c r="DU481" s="19"/>
      <c r="DV481" s="19"/>
      <c r="DW481" s="19"/>
      <c r="DX481" s="19"/>
      <c r="DY481" s="19"/>
      <c r="DZ481" s="19"/>
      <c r="EA481" s="19"/>
      <c r="EC481" s="19"/>
      <c r="ED481" s="19"/>
      <c r="EE481" s="19"/>
      <c r="EF481" s="19"/>
      <c r="EG481" s="19"/>
      <c r="EH481" s="19"/>
      <c r="EI481" s="19"/>
      <c r="EJ481" s="19"/>
      <c r="EK481" s="19"/>
      <c r="EL481" s="19"/>
      <c r="EM481" s="19"/>
      <c r="EN481" s="19"/>
      <c r="EO481" s="19"/>
      <c r="EP481" s="19"/>
      <c r="EQ481" s="19"/>
      <c r="ER481" s="19"/>
      <c r="ES481" s="19"/>
      <c r="ET481" s="19"/>
      <c r="EU481" s="19"/>
      <c r="EV481" s="19"/>
      <c r="EW481" s="19"/>
      <c r="FV481" s="3"/>
      <c r="FW481" s="19"/>
      <c r="FX481" s="19"/>
      <c r="FY481" s="19"/>
      <c r="GA481" s="19"/>
      <c r="GB481" s="19"/>
      <c r="GC481" s="19"/>
      <c r="GE481" s="19"/>
      <c r="GF481" s="19"/>
      <c r="GG481" s="19"/>
      <c r="GI481" s="19"/>
      <c r="GJ481" s="19"/>
      <c r="GM481" s="3"/>
      <c r="GN481" s="3"/>
      <c r="GO481" s="3"/>
    </row>
    <row r="482" spans="1:197" s="304" customFormat="1" hidden="1" x14ac:dyDescent="0.2">
      <c r="A482" s="304" t="s">
        <v>64</v>
      </c>
      <c r="B482" s="1">
        <f>Base_year</f>
        <v>1985</v>
      </c>
      <c r="C482" s="60"/>
      <c r="Z482" s="19">
        <f>Z442</f>
        <v>1.9781544521100931</v>
      </c>
      <c r="AA482" s="19">
        <f t="shared" ref="AA482:AU482" si="2008">AA442</f>
        <v>5.197871476042363</v>
      </c>
      <c r="AB482" s="19">
        <f t="shared" si="2008"/>
        <v>1.3224289375209615</v>
      </c>
      <c r="AC482" s="19">
        <f t="shared" si="2008"/>
        <v>6.3282884347602684E-5</v>
      </c>
      <c r="AD482" s="19">
        <f t="shared" si="2008"/>
        <v>5.0526288133293309E-4</v>
      </c>
      <c r="AE482" s="19">
        <f t="shared" si="2008"/>
        <v>5.0702936638485094E-4</v>
      </c>
      <c r="AF482" s="19">
        <f t="shared" si="2008"/>
        <v>5.6349872377922914</v>
      </c>
      <c r="AG482" s="19">
        <f t="shared" si="2008"/>
        <v>14.231437113275643</v>
      </c>
      <c r="AH482" s="19">
        <f t="shared" si="2008"/>
        <v>1.4393543869745982</v>
      </c>
      <c r="AI482" s="19">
        <f t="shared" si="2008"/>
        <v>4.4757988533695237</v>
      </c>
      <c r="AJ482" s="19">
        <f t="shared" si="2008"/>
        <v>6.6369053871254993</v>
      </c>
      <c r="AK482" s="19">
        <f t="shared" si="2008"/>
        <v>3.3681609828309127</v>
      </c>
      <c r="AL482" s="19">
        <f t="shared" si="2008"/>
        <v>12.33362857002685</v>
      </c>
      <c r="AM482" s="19">
        <f t="shared" si="2008"/>
        <v>15.415116245374064</v>
      </c>
      <c r="AN482" s="19">
        <f t="shared" si="2008"/>
        <v>2.1093359401302991</v>
      </c>
      <c r="AO482" s="19">
        <f t="shared" si="2008"/>
        <v>1.32867142919935</v>
      </c>
      <c r="AP482" s="19">
        <f t="shared" si="2008"/>
        <v>8.9578400904607349</v>
      </c>
      <c r="AQ482" s="19">
        <f t="shared" si="2008"/>
        <v>2.0256364601387378</v>
      </c>
      <c r="AR482" s="19">
        <f t="shared" si="2008"/>
        <v>1.3494018167172992</v>
      </c>
      <c r="AS482" s="19">
        <f t="shared" si="2008"/>
        <v>1.4842674363736026</v>
      </c>
      <c r="AT482" s="19">
        <f t="shared" si="2008"/>
        <v>1.2879989889611272</v>
      </c>
      <c r="AU482" s="19">
        <f t="shared" si="2008"/>
        <v>19.896156994716144</v>
      </c>
      <c r="AV482" s="19"/>
      <c r="AX482" s="19"/>
      <c r="AY482" s="19"/>
      <c r="AZ482" s="19"/>
      <c r="BA482" s="19"/>
      <c r="BB482" s="19"/>
      <c r="BC482" s="19"/>
      <c r="BD482" s="19"/>
      <c r="BE482" s="19"/>
      <c r="BF482" s="19"/>
      <c r="BG482" s="19"/>
      <c r="BH482" s="19"/>
      <c r="BI482" s="19"/>
      <c r="BJ482" s="19"/>
      <c r="BK482" s="19"/>
      <c r="BL482" s="19"/>
      <c r="BM482" s="19"/>
      <c r="BN482" s="19"/>
      <c r="BO482" s="19"/>
      <c r="BP482" s="19"/>
      <c r="BQ482" s="19"/>
      <c r="BR482" s="19"/>
      <c r="BS482" s="19"/>
      <c r="BU482" s="3"/>
      <c r="CG482" s="35"/>
      <c r="CI482" s="19"/>
      <c r="CJ482" s="19"/>
      <c r="CK482" s="19"/>
      <c r="CL482" s="19"/>
      <c r="CM482" s="19"/>
      <c r="CN482" s="19"/>
      <c r="CO482" s="19"/>
      <c r="CP482" s="19"/>
      <c r="CQ482" s="19"/>
      <c r="CR482" s="19"/>
      <c r="CS482" s="19"/>
      <c r="CT482" s="19"/>
      <c r="CU482" s="19"/>
      <c r="CV482" s="19"/>
      <c r="CW482" s="19"/>
      <c r="CX482" s="19"/>
      <c r="CY482" s="19"/>
      <c r="CZ482" s="19"/>
      <c r="DA482" s="19"/>
      <c r="DB482" s="19"/>
      <c r="DC482" s="19"/>
      <c r="DF482" s="19"/>
      <c r="DG482" s="19"/>
      <c r="DH482" s="19"/>
      <c r="DI482" s="19"/>
      <c r="DJ482" s="19"/>
      <c r="DK482" s="19"/>
      <c r="DL482" s="19"/>
      <c r="DM482" s="19"/>
      <c r="DN482" s="19"/>
      <c r="DO482" s="19"/>
      <c r="DP482" s="19"/>
      <c r="DQ482" s="19"/>
      <c r="DR482" s="19"/>
      <c r="DS482" s="19"/>
      <c r="DT482" s="19"/>
      <c r="DU482" s="19"/>
      <c r="DV482" s="19"/>
      <c r="DW482" s="19"/>
      <c r="DX482" s="19"/>
      <c r="DY482" s="19"/>
      <c r="DZ482" s="19"/>
      <c r="EA482" s="19"/>
      <c r="EC482" s="19"/>
      <c r="ED482" s="19"/>
      <c r="EE482" s="19"/>
      <c r="EF482" s="19"/>
      <c r="EG482" s="19"/>
      <c r="EH482" s="19"/>
      <c r="EI482" s="19"/>
      <c r="EJ482" s="19"/>
      <c r="EK482" s="19"/>
      <c r="EL482" s="19"/>
      <c r="EM482" s="19"/>
      <c r="EN482" s="19"/>
      <c r="EO482" s="19"/>
      <c r="EP482" s="19"/>
      <c r="EQ482" s="19"/>
      <c r="ER482" s="19"/>
      <c r="ES482" s="19"/>
      <c r="ET482" s="19"/>
      <c r="EU482" s="19"/>
      <c r="EV482" s="19"/>
      <c r="EW482" s="19"/>
      <c r="FV482" s="3"/>
      <c r="FW482" s="19"/>
      <c r="FX482" s="19"/>
      <c r="FY482" s="19"/>
      <c r="GA482" s="19"/>
      <c r="GB482" s="19"/>
      <c r="GC482" s="19"/>
      <c r="GE482" s="19"/>
      <c r="GF482" s="19"/>
      <c r="GG482" s="19"/>
      <c r="GI482" s="19"/>
      <c r="GJ482" s="19"/>
      <c r="GM482" s="3"/>
      <c r="GN482" s="3"/>
      <c r="GO482" s="3"/>
    </row>
    <row r="483" spans="1:197" hidden="1" x14ac:dyDescent="0.2">
      <c r="A483" s="304" t="s">
        <v>64</v>
      </c>
      <c r="B483" s="1">
        <f>Base_year2</f>
        <v>1996</v>
      </c>
      <c r="BU483" s="3"/>
      <c r="CG483" s="35"/>
      <c r="CH483" s="304"/>
      <c r="CI483" s="19"/>
      <c r="CJ483" s="19"/>
      <c r="CK483" s="19"/>
      <c r="CL483" s="19"/>
      <c r="CM483" s="19"/>
      <c r="CN483" s="19"/>
      <c r="CO483" s="19"/>
      <c r="CP483" s="19"/>
      <c r="CQ483" s="19"/>
      <c r="CR483" s="19"/>
      <c r="CS483" s="19"/>
      <c r="CT483" s="19"/>
      <c r="CU483" s="19"/>
      <c r="CV483" s="19"/>
      <c r="CW483" s="19"/>
      <c r="CX483" s="19"/>
      <c r="CY483" s="19"/>
      <c r="CZ483" s="19"/>
      <c r="DA483" s="19"/>
      <c r="DB483" s="19"/>
      <c r="DC483" s="19"/>
      <c r="DD483" s="304"/>
      <c r="DE483" s="304"/>
      <c r="DF483" s="19"/>
      <c r="DG483" s="19"/>
      <c r="DH483" s="19"/>
      <c r="DI483" s="19"/>
      <c r="DJ483" s="19"/>
      <c r="DK483" s="19"/>
      <c r="DL483" s="19"/>
      <c r="DM483" s="19"/>
      <c r="DN483" s="19"/>
      <c r="DO483" s="19"/>
      <c r="DP483" s="19"/>
      <c r="DQ483" s="19"/>
      <c r="DR483" s="19"/>
      <c r="DS483" s="19"/>
      <c r="DT483" s="19"/>
      <c r="DU483" s="19"/>
      <c r="DV483" s="19"/>
      <c r="DW483" s="19"/>
      <c r="DX483" s="19"/>
      <c r="DY483" s="19"/>
      <c r="DZ483" s="19"/>
      <c r="EA483" s="19"/>
      <c r="EB483" s="304"/>
      <c r="EC483" s="19"/>
      <c r="ED483" s="19"/>
      <c r="EE483" s="19"/>
      <c r="EF483" s="19"/>
      <c r="EG483" s="19"/>
      <c r="EH483" s="19"/>
      <c r="EI483" s="19"/>
      <c r="EJ483" s="19"/>
      <c r="EK483" s="19"/>
      <c r="EL483" s="19"/>
      <c r="EM483" s="19"/>
      <c r="EN483" s="19"/>
      <c r="EO483" s="19"/>
      <c r="EP483" s="19"/>
      <c r="EQ483" s="19"/>
      <c r="ER483" s="19"/>
      <c r="ES483" s="19"/>
      <c r="ET483" s="19"/>
      <c r="EU483" s="19"/>
      <c r="EV483" s="19"/>
      <c r="EW483" s="19"/>
      <c r="EX483" s="304"/>
      <c r="EY483" s="304"/>
      <c r="EZ483" s="304"/>
      <c r="FA483" s="304"/>
      <c r="FB483" s="304"/>
      <c r="FC483" s="304"/>
      <c r="FD483" s="304"/>
      <c r="FE483" s="304"/>
      <c r="FF483" s="304"/>
      <c r="FG483" s="304"/>
      <c r="FH483" s="304"/>
      <c r="FI483" s="304"/>
      <c r="FJ483" s="304"/>
      <c r="FK483" s="304"/>
      <c r="FL483" s="304"/>
      <c r="FM483" s="304"/>
      <c r="FN483" s="304"/>
      <c r="FO483" s="304"/>
      <c r="FP483" s="304"/>
      <c r="FQ483" s="304"/>
      <c r="FR483" s="304"/>
      <c r="FS483" s="304"/>
      <c r="FT483" s="304"/>
      <c r="FU483" s="304"/>
      <c r="FV483" s="3"/>
      <c r="FW483" s="19"/>
      <c r="FX483" s="19"/>
      <c r="FY483" s="19"/>
      <c r="FZ483" s="304"/>
      <c r="GA483" s="19"/>
      <c r="GB483" s="19"/>
      <c r="GC483" s="19"/>
      <c r="GD483" s="304"/>
      <c r="GE483" s="19"/>
      <c r="GF483" s="19"/>
      <c r="GG483" s="19"/>
      <c r="GH483" s="304"/>
      <c r="GI483" s="19"/>
      <c r="GJ483" s="19"/>
      <c r="GK483" s="304"/>
      <c r="GM483" s="3"/>
      <c r="GN483" s="3"/>
      <c r="GO483" s="3"/>
    </row>
    <row r="484" spans="1:197" x14ac:dyDescent="0.2">
      <c r="BU484" s="3"/>
      <c r="CG484" s="35"/>
      <c r="CH484" s="304"/>
      <c r="CI484" s="19"/>
      <c r="CJ484" s="19"/>
      <c r="CK484" s="19"/>
      <c r="CL484" s="19"/>
      <c r="CM484" s="19"/>
      <c r="CN484" s="19"/>
      <c r="CO484" s="19"/>
      <c r="CP484" s="19"/>
      <c r="CQ484" s="19"/>
      <c r="CR484" s="19"/>
      <c r="CS484" s="19"/>
      <c r="CT484" s="19"/>
      <c r="CU484" s="19"/>
      <c r="CV484" s="19"/>
      <c r="CW484" s="19"/>
      <c r="CX484" s="19"/>
      <c r="CY484" s="19"/>
      <c r="CZ484" s="19"/>
      <c r="DA484" s="19"/>
      <c r="DB484" s="19"/>
      <c r="DC484" s="19"/>
      <c r="DD484" s="304"/>
      <c r="DE484" s="304"/>
      <c r="DF484" s="19"/>
      <c r="DG484" s="19"/>
      <c r="DH484" s="19"/>
      <c r="DI484" s="19"/>
      <c r="DJ484" s="19"/>
      <c r="DK484" s="19"/>
      <c r="DL484" s="19"/>
      <c r="DM484" s="19"/>
      <c r="DN484" s="19"/>
      <c r="DO484" s="19"/>
      <c r="DP484" s="19"/>
      <c r="DQ484" s="19"/>
      <c r="DR484" s="19"/>
      <c r="DS484" s="19"/>
      <c r="DT484" s="19"/>
      <c r="DU484" s="19"/>
      <c r="DV484" s="19"/>
      <c r="DW484" s="19"/>
      <c r="DX484" s="19"/>
      <c r="DY484" s="19"/>
      <c r="DZ484" s="19"/>
      <c r="EA484" s="19"/>
      <c r="EB484" s="304"/>
      <c r="EC484" s="19"/>
      <c r="ED484" s="19"/>
      <c r="EE484" s="19"/>
      <c r="EF484" s="19"/>
      <c r="EG484" s="19"/>
      <c r="EH484" s="19"/>
      <c r="EI484" s="19"/>
      <c r="EJ484" s="19"/>
      <c r="EK484" s="19"/>
      <c r="EL484" s="19"/>
      <c r="EM484" s="19"/>
      <c r="EN484" s="19"/>
      <c r="EO484" s="19"/>
      <c r="EP484" s="19"/>
      <c r="EQ484" s="19"/>
      <c r="ER484" s="19"/>
      <c r="ES484" s="19"/>
      <c r="ET484" s="19"/>
      <c r="EU484" s="19"/>
      <c r="EV484" s="19"/>
      <c r="EW484" s="19"/>
      <c r="EX484" s="304"/>
      <c r="EY484" s="304"/>
      <c r="EZ484" s="304"/>
      <c r="FA484" s="304"/>
      <c r="FB484" s="304"/>
      <c r="FC484" s="304"/>
      <c r="FD484" s="304"/>
      <c r="FE484" s="304"/>
      <c r="FF484" s="304"/>
      <c r="FG484" s="304"/>
      <c r="FH484" s="304"/>
      <c r="FI484" s="304"/>
      <c r="FJ484" s="304"/>
      <c r="FK484" s="304"/>
      <c r="FL484" s="304"/>
      <c r="FM484" s="304"/>
      <c r="FN484" s="304"/>
      <c r="FO484" s="304"/>
      <c r="FP484" s="304"/>
      <c r="FQ484" s="304"/>
      <c r="FR484" s="304"/>
      <c r="FS484" s="304"/>
      <c r="FT484" s="304"/>
      <c r="FU484" s="304"/>
      <c r="FV484" s="3"/>
      <c r="FW484" s="19"/>
      <c r="FX484" s="19"/>
      <c r="FY484" s="19"/>
      <c r="FZ484" s="304"/>
      <c r="GA484" s="19"/>
      <c r="GB484" s="19"/>
      <c r="GC484" s="19"/>
      <c r="GD484" s="304"/>
      <c r="GE484" s="19"/>
      <c r="GF484" s="19"/>
      <c r="GG484" s="19"/>
      <c r="GH484" s="304"/>
      <c r="GI484" s="19"/>
      <c r="GJ484" s="19"/>
      <c r="GK484" s="304"/>
      <c r="GM484" s="3"/>
      <c r="GN484" s="3"/>
      <c r="GO484" s="3"/>
    </row>
    <row r="485" spans="1:197" x14ac:dyDescent="0.2">
      <c r="A485" s="35"/>
      <c r="B485" s="35"/>
      <c r="C485" s="35"/>
      <c r="D485" s="35"/>
      <c r="E485" s="35"/>
      <c r="F485" s="35"/>
      <c r="G485" s="35"/>
      <c r="H485" s="35"/>
      <c r="I485" s="35"/>
      <c r="J485" s="35"/>
      <c r="K485" s="35"/>
      <c r="L485" s="35"/>
      <c r="M485" s="35"/>
      <c r="N485" s="35"/>
      <c r="O485" s="35"/>
      <c r="P485" s="35"/>
      <c r="Q485" s="35"/>
      <c r="R485" s="35"/>
      <c r="S485" s="35"/>
      <c r="T485" s="35"/>
      <c r="U485" s="35"/>
      <c r="V485" s="35"/>
      <c r="W485" s="35"/>
      <c r="X485" s="35"/>
      <c r="Y485" s="35"/>
      <c r="Z485" s="35"/>
      <c r="AA485" s="35"/>
      <c r="AB485" s="35"/>
      <c r="AC485" s="35"/>
      <c r="AD485" s="35"/>
      <c r="AE485" s="35"/>
      <c r="AF485" s="35"/>
      <c r="AG485" s="35"/>
      <c r="AH485" s="35"/>
      <c r="AI485" s="35"/>
      <c r="AJ485" s="35"/>
      <c r="AK485" s="35"/>
      <c r="AL485" s="35"/>
      <c r="AM485" s="35"/>
      <c r="AN485" s="35"/>
      <c r="AO485" s="35"/>
      <c r="AP485" s="35"/>
      <c r="AQ485" s="35"/>
      <c r="AR485" s="35"/>
      <c r="AS485" s="35"/>
      <c r="AT485" s="35"/>
      <c r="AU485" s="35"/>
      <c r="AV485" s="35"/>
      <c r="AW485" s="35"/>
      <c r="AX485" s="35"/>
      <c r="AY485" s="35"/>
      <c r="AZ485" s="35"/>
      <c r="BA485" s="35"/>
      <c r="BB485" s="35"/>
      <c r="BC485" s="35"/>
      <c r="BD485" s="35"/>
      <c r="BE485" s="35"/>
      <c r="BF485" s="35"/>
      <c r="BG485" s="35"/>
      <c r="BH485" s="35"/>
      <c r="BI485" s="35"/>
      <c r="BJ485" s="35"/>
      <c r="BK485" s="35"/>
      <c r="BL485" s="35"/>
      <c r="BM485" s="35"/>
      <c r="BN485" s="35"/>
      <c r="BO485" s="35"/>
      <c r="BP485" s="35"/>
      <c r="BQ485" s="35"/>
      <c r="BR485" s="35"/>
      <c r="BS485" s="35"/>
      <c r="BT485" s="35"/>
      <c r="BU485" s="35"/>
      <c r="BV485" s="35"/>
      <c r="BW485" s="35"/>
      <c r="BX485" s="35"/>
      <c r="BY485" s="35"/>
      <c r="BZ485" s="35"/>
      <c r="CA485" s="35"/>
      <c r="CB485" s="35"/>
      <c r="CC485" s="35"/>
      <c r="CD485" s="35"/>
      <c r="CE485" s="35"/>
      <c r="CF485" s="35"/>
      <c r="CG485" s="35"/>
      <c r="CH485" s="304"/>
      <c r="CI485" s="19"/>
      <c r="CJ485" s="19"/>
      <c r="CK485" s="19"/>
      <c r="CL485" s="19"/>
      <c r="CM485" s="19"/>
      <c r="CN485" s="19"/>
      <c r="CO485" s="19"/>
      <c r="CP485" s="19"/>
      <c r="CQ485" s="19"/>
      <c r="CR485" s="19"/>
      <c r="CS485" s="19"/>
      <c r="CT485" s="19"/>
      <c r="CU485" s="19"/>
      <c r="CV485" s="19"/>
      <c r="CW485" s="19"/>
      <c r="CX485" s="19"/>
      <c r="CY485" s="19"/>
      <c r="CZ485" s="19"/>
      <c r="DA485" s="19"/>
      <c r="DB485" s="19"/>
      <c r="DC485" s="19"/>
      <c r="DD485" s="304"/>
      <c r="DE485" s="304"/>
      <c r="DF485" s="19"/>
      <c r="DG485" s="19"/>
      <c r="DH485" s="19"/>
      <c r="DI485" s="19"/>
      <c r="DJ485" s="19"/>
      <c r="DK485" s="19"/>
      <c r="DL485" s="19"/>
      <c r="DM485" s="19"/>
      <c r="DN485" s="19"/>
      <c r="DO485" s="19"/>
      <c r="DP485" s="19"/>
      <c r="DQ485" s="19"/>
      <c r="DR485" s="19"/>
      <c r="DS485" s="19"/>
      <c r="DT485" s="19"/>
      <c r="DU485" s="19"/>
      <c r="DV485" s="19"/>
      <c r="DW485" s="19"/>
      <c r="DX485" s="19"/>
      <c r="DY485" s="19"/>
      <c r="DZ485" s="19"/>
      <c r="EA485" s="19"/>
      <c r="EB485" s="304"/>
      <c r="EC485" s="19"/>
      <c r="ED485" s="19"/>
      <c r="EE485" s="19"/>
      <c r="EF485" s="19"/>
      <c r="EG485" s="19"/>
      <c r="EH485" s="19"/>
      <c r="EI485" s="19"/>
      <c r="EJ485" s="19"/>
      <c r="EK485" s="19"/>
      <c r="EL485" s="19"/>
      <c r="EM485" s="19"/>
      <c r="EN485" s="19"/>
      <c r="EO485" s="19"/>
      <c r="EP485" s="19"/>
      <c r="EQ485" s="19"/>
      <c r="ER485" s="19"/>
      <c r="ES485" s="19"/>
      <c r="ET485" s="19"/>
      <c r="EU485" s="19"/>
      <c r="EV485" s="19"/>
      <c r="EW485" s="19"/>
      <c r="EX485" s="304"/>
      <c r="EY485" s="304"/>
      <c r="EZ485" s="304"/>
      <c r="FA485" s="304"/>
      <c r="FB485" s="304"/>
      <c r="FC485" s="304"/>
      <c r="FD485" s="304"/>
      <c r="FE485" s="304"/>
      <c r="FF485" s="304"/>
      <c r="FG485" s="304"/>
      <c r="FH485" s="304"/>
      <c r="FI485" s="304"/>
      <c r="FJ485" s="304"/>
      <c r="FK485" s="304"/>
      <c r="FL485" s="304"/>
      <c r="FM485" s="304"/>
      <c r="FN485" s="304"/>
      <c r="FO485" s="304"/>
      <c r="FP485" s="304"/>
      <c r="FQ485" s="304"/>
      <c r="FR485" s="304"/>
      <c r="FS485" s="304"/>
      <c r="FT485" s="304"/>
      <c r="FU485" s="304"/>
      <c r="FV485" s="3"/>
      <c r="FW485" s="19"/>
      <c r="FX485" s="19"/>
      <c r="FY485" s="19"/>
      <c r="FZ485" s="304"/>
      <c r="GA485" s="19"/>
      <c r="GB485" s="19"/>
      <c r="GC485" s="19"/>
      <c r="GD485" s="304"/>
      <c r="GE485" s="19"/>
      <c r="GF485" s="19"/>
      <c r="GG485" s="19"/>
      <c r="GH485" s="304"/>
      <c r="GI485" s="19"/>
      <c r="GJ485" s="19"/>
      <c r="GK485" s="304"/>
      <c r="GM485" s="3"/>
      <c r="GN485" s="3"/>
      <c r="GO485" s="3"/>
    </row>
    <row r="486" spans="1:197" x14ac:dyDescent="0.2">
      <c r="C486" s="2" t="s">
        <v>222</v>
      </c>
      <c r="CH486" s="304"/>
      <c r="CI486" s="19"/>
      <c r="CJ486" s="19"/>
      <c r="CK486" s="19"/>
      <c r="CL486" s="19"/>
      <c r="CM486" s="19"/>
      <c r="CN486" s="19"/>
      <c r="CO486" s="19"/>
      <c r="CP486" s="19"/>
      <c r="CQ486" s="19"/>
      <c r="CR486" s="19"/>
      <c r="CS486" s="19"/>
      <c r="CT486" s="19"/>
      <c r="CU486" s="19"/>
      <c r="CV486" s="19"/>
      <c r="CW486" s="19"/>
      <c r="CX486" s="19"/>
      <c r="CY486" s="19"/>
      <c r="CZ486" s="19"/>
      <c r="DA486" s="19"/>
      <c r="DB486" s="19"/>
      <c r="DC486" s="19"/>
      <c r="DD486" s="304"/>
      <c r="DE486" s="304"/>
      <c r="DF486" s="19"/>
      <c r="DG486" s="19"/>
      <c r="DH486" s="19"/>
      <c r="DI486" s="19"/>
      <c r="DJ486" s="19"/>
      <c r="DK486" s="19"/>
      <c r="DL486" s="19"/>
      <c r="DM486" s="19"/>
      <c r="DN486" s="19"/>
      <c r="DO486" s="19"/>
      <c r="DP486" s="19"/>
      <c r="DQ486" s="19"/>
      <c r="DR486" s="19"/>
      <c r="DS486" s="19"/>
      <c r="DT486" s="19"/>
      <c r="DU486" s="19"/>
      <c r="DV486" s="19"/>
      <c r="DW486" s="19"/>
      <c r="DX486" s="19"/>
      <c r="DY486" s="19"/>
      <c r="DZ486" s="19"/>
      <c r="EA486" s="19"/>
      <c r="EB486" s="304"/>
      <c r="EC486" s="19"/>
      <c r="ED486" s="19"/>
      <c r="EE486" s="19"/>
      <c r="EF486" s="19"/>
      <c r="EG486" s="19"/>
      <c r="EH486" s="19"/>
      <c r="EI486" s="19"/>
      <c r="EJ486" s="19"/>
      <c r="EK486" s="19"/>
      <c r="EL486" s="19"/>
      <c r="EM486" s="19"/>
      <c r="EN486" s="19"/>
      <c r="EO486" s="19"/>
      <c r="EP486" s="19"/>
      <c r="EQ486" s="19"/>
      <c r="ER486" s="19"/>
      <c r="ES486" s="19"/>
      <c r="ET486" s="19"/>
      <c r="EU486" s="19"/>
      <c r="EV486" s="19"/>
      <c r="EW486" s="19"/>
      <c r="EX486" s="304"/>
      <c r="EY486" s="304"/>
      <c r="EZ486" s="304"/>
      <c r="FA486" s="304"/>
      <c r="FB486" s="304"/>
      <c r="FC486" s="304"/>
      <c r="FD486" s="304"/>
      <c r="FE486" s="304"/>
      <c r="FF486" s="304"/>
      <c r="FG486" s="304"/>
      <c r="FH486" s="304"/>
      <c r="FI486" s="304"/>
      <c r="FJ486" s="304"/>
      <c r="FK486" s="304"/>
      <c r="FL486" s="304"/>
      <c r="FM486" s="304"/>
      <c r="FN486" s="304"/>
      <c r="FO486" s="304"/>
      <c r="FP486" s="304"/>
      <c r="FQ486" s="304"/>
      <c r="FR486" s="304"/>
      <c r="FS486" s="304"/>
      <c r="FT486" s="304"/>
      <c r="FU486" s="304"/>
      <c r="FV486" s="3"/>
      <c r="FW486" s="19"/>
      <c r="FX486" s="19"/>
      <c r="FY486" s="19"/>
      <c r="FZ486" s="304"/>
      <c r="GA486" s="19"/>
      <c r="GB486" s="19"/>
      <c r="GC486" s="19"/>
      <c r="GD486" s="304"/>
      <c r="GE486" s="19"/>
      <c r="GF486" s="19"/>
      <c r="GG486" s="19"/>
      <c r="GH486" s="304"/>
      <c r="GI486" s="19"/>
      <c r="GJ486" s="19"/>
      <c r="GK486" s="304"/>
      <c r="GM486" s="3"/>
      <c r="GN486" s="3"/>
      <c r="GO486" s="3"/>
    </row>
    <row r="487" spans="1:197" x14ac:dyDescent="0.2">
      <c r="AB487" s="240"/>
      <c r="AC487" s="240"/>
      <c r="AD487" s="240"/>
      <c r="AE487" s="240"/>
      <c r="AF487" s="240"/>
      <c r="AG487" s="240"/>
      <c r="AH487" s="240"/>
      <c r="AI487" s="240"/>
      <c r="AJ487" s="240"/>
      <c r="AK487" s="240"/>
      <c r="AL487" s="240"/>
      <c r="AM487" s="240"/>
      <c r="AN487" s="240"/>
      <c r="AO487" s="240"/>
      <c r="AP487" s="240"/>
      <c r="AQ487" s="240"/>
      <c r="AR487" s="240"/>
      <c r="AS487" s="240"/>
      <c r="AT487" s="240"/>
      <c r="AU487" s="240"/>
      <c r="AV487" s="240"/>
      <c r="CH487" s="304"/>
      <c r="CI487" s="19"/>
      <c r="CJ487" s="19"/>
      <c r="CK487" s="19"/>
      <c r="CL487" s="19"/>
      <c r="CM487" s="19"/>
      <c r="CN487" s="19"/>
      <c r="CO487" s="19"/>
      <c r="CP487" s="19"/>
      <c r="CQ487" s="19"/>
      <c r="CR487" s="19"/>
      <c r="CS487" s="19"/>
      <c r="CT487" s="19"/>
      <c r="CU487" s="19"/>
      <c r="CV487" s="19"/>
      <c r="CW487" s="19"/>
      <c r="CX487" s="19"/>
      <c r="CY487" s="19"/>
      <c r="CZ487" s="19"/>
      <c r="DA487" s="19"/>
      <c r="DB487" s="19"/>
      <c r="DC487" s="19"/>
      <c r="DD487" s="304"/>
      <c r="DE487" s="304"/>
      <c r="DF487" s="19"/>
      <c r="DG487" s="19"/>
      <c r="DH487" s="19"/>
      <c r="DI487" s="19"/>
      <c r="DJ487" s="19"/>
      <c r="DK487" s="19"/>
      <c r="DL487" s="19"/>
      <c r="DM487" s="19"/>
      <c r="DN487" s="19"/>
      <c r="DO487" s="19"/>
      <c r="DP487" s="19"/>
      <c r="DQ487" s="19"/>
      <c r="DR487" s="19"/>
      <c r="DS487" s="19"/>
      <c r="DT487" s="19"/>
      <c r="DU487" s="19"/>
      <c r="DV487" s="19"/>
      <c r="DW487" s="19"/>
      <c r="DX487" s="19"/>
      <c r="DY487" s="19"/>
      <c r="DZ487" s="19"/>
      <c r="EA487" s="19"/>
      <c r="EB487" s="304"/>
      <c r="EC487" s="19"/>
      <c r="ED487" s="19"/>
      <c r="EE487" s="19"/>
      <c r="EF487" s="19"/>
      <c r="EG487" s="19"/>
      <c r="EH487" s="19"/>
      <c r="EI487" s="19"/>
      <c r="EJ487" s="19"/>
      <c r="EK487" s="19"/>
      <c r="EL487" s="19"/>
      <c r="EM487" s="19"/>
      <c r="EN487" s="19"/>
      <c r="EO487" s="19"/>
      <c r="EP487" s="19"/>
      <c r="EQ487" s="19"/>
      <c r="ER487" s="19"/>
      <c r="ES487" s="19"/>
      <c r="ET487" s="19"/>
      <c r="EU487" s="19"/>
      <c r="EV487" s="19"/>
      <c r="EW487" s="19"/>
      <c r="EX487" s="304"/>
      <c r="EY487" s="304"/>
      <c r="EZ487" s="304"/>
      <c r="FA487" s="304"/>
      <c r="FB487" s="304"/>
      <c r="FC487" s="304"/>
      <c r="FD487" s="304"/>
      <c r="FE487" s="304"/>
      <c r="FF487" s="304"/>
      <c r="FG487" s="304"/>
      <c r="FH487" s="304"/>
      <c r="FI487" s="304"/>
      <c r="FJ487" s="304"/>
      <c r="FK487" s="304"/>
      <c r="FL487" s="304"/>
      <c r="FM487" s="304"/>
      <c r="FN487" s="304"/>
      <c r="FO487" s="304"/>
      <c r="FP487" s="304"/>
      <c r="FQ487" s="304"/>
      <c r="FR487" s="304"/>
      <c r="FS487" s="304"/>
      <c r="FT487" s="304"/>
      <c r="FU487" s="304"/>
      <c r="FV487" s="3"/>
      <c r="FW487" s="19"/>
      <c r="FX487" s="19"/>
      <c r="FY487" s="19"/>
      <c r="FZ487" s="304"/>
      <c r="GA487" s="19"/>
      <c r="GB487" s="19"/>
      <c r="GC487" s="19"/>
      <c r="GD487" s="304"/>
      <c r="GE487" s="19"/>
      <c r="GF487" s="19"/>
      <c r="GG487" s="19"/>
      <c r="GH487" s="304"/>
      <c r="GI487" s="19"/>
      <c r="GJ487" s="19"/>
      <c r="GK487" s="304"/>
      <c r="GM487" s="3"/>
      <c r="GN487" s="3"/>
      <c r="GO487" s="3"/>
    </row>
    <row r="488" spans="1:197" x14ac:dyDescent="0.2">
      <c r="C488" s="5"/>
      <c r="D488" s="10" t="s">
        <v>45</v>
      </c>
      <c r="E488" s="10"/>
      <c r="AB488" s="240"/>
      <c r="AC488" s="241" t="s">
        <v>493</v>
      </c>
      <c r="AD488" s="240"/>
      <c r="AE488" s="240"/>
      <c r="AF488" s="240"/>
      <c r="AG488" s="240"/>
      <c r="AH488" s="240"/>
      <c r="AI488" s="240"/>
      <c r="AJ488" s="240"/>
      <c r="AK488" s="240"/>
      <c r="AL488" s="240"/>
      <c r="AM488" s="240"/>
      <c r="AN488" s="240"/>
      <c r="AO488" s="240"/>
      <c r="AP488" s="240"/>
      <c r="AQ488" s="240"/>
      <c r="AR488" s="240"/>
      <c r="AS488" s="240"/>
      <c r="AT488" s="240"/>
      <c r="AU488" s="240"/>
      <c r="AV488" s="240"/>
      <c r="CH488" s="304"/>
      <c r="CI488" s="19"/>
      <c r="CJ488" s="19"/>
      <c r="CK488" s="19"/>
      <c r="CL488" s="19"/>
      <c r="CM488" s="19"/>
      <c r="CN488" s="19"/>
      <c r="CO488" s="19"/>
      <c r="CP488" s="19"/>
      <c r="CQ488" s="19"/>
      <c r="CR488" s="19"/>
      <c r="CS488" s="19"/>
      <c r="CT488" s="19"/>
      <c r="CU488" s="19"/>
      <c r="CV488" s="19"/>
      <c r="CW488" s="19"/>
      <c r="CX488" s="19"/>
      <c r="CY488" s="19"/>
      <c r="CZ488" s="19"/>
      <c r="DA488" s="19"/>
      <c r="DB488" s="19"/>
      <c r="DC488" s="19"/>
      <c r="DD488" s="304"/>
      <c r="DE488" s="304"/>
      <c r="DF488" s="19"/>
      <c r="DG488" s="19"/>
      <c r="DH488" s="19"/>
      <c r="DI488" s="19"/>
      <c r="DJ488" s="19"/>
      <c r="DK488" s="19"/>
      <c r="DL488" s="19"/>
      <c r="DM488" s="19"/>
      <c r="DN488" s="19"/>
      <c r="DO488" s="19"/>
      <c r="DP488" s="19"/>
      <c r="DQ488" s="19"/>
      <c r="DR488" s="19"/>
      <c r="DS488" s="19"/>
      <c r="DT488" s="19"/>
      <c r="DU488" s="19"/>
      <c r="DV488" s="19"/>
      <c r="DW488" s="19"/>
      <c r="DX488" s="19"/>
      <c r="DY488" s="19"/>
      <c r="DZ488" s="19"/>
      <c r="EA488" s="19"/>
      <c r="EB488" s="304"/>
      <c r="EC488" s="19"/>
      <c r="ED488" s="19"/>
      <c r="EE488" s="19"/>
      <c r="EF488" s="19"/>
      <c r="EG488" s="19"/>
      <c r="EH488" s="19"/>
      <c r="EI488" s="19"/>
      <c r="EJ488" s="19"/>
      <c r="EK488" s="19"/>
      <c r="EL488" s="19"/>
      <c r="EM488" s="19"/>
      <c r="EN488" s="19"/>
      <c r="EO488" s="19"/>
      <c r="EP488" s="19"/>
      <c r="EQ488" s="19"/>
      <c r="ER488" s="19"/>
      <c r="ES488" s="19"/>
      <c r="ET488" s="19"/>
      <c r="EU488" s="19"/>
      <c r="EV488" s="19"/>
      <c r="EW488" s="19"/>
      <c r="EX488" s="304"/>
      <c r="EY488" s="304"/>
      <c r="EZ488" s="304"/>
      <c r="FA488" s="304"/>
      <c r="FB488" s="304"/>
      <c r="FC488" s="304"/>
      <c r="FD488" s="304"/>
      <c r="FE488" s="304"/>
      <c r="FF488" s="304"/>
      <c r="FG488" s="304"/>
      <c r="FH488" s="304"/>
      <c r="FI488" s="304"/>
      <c r="FJ488" s="304"/>
      <c r="FK488" s="304"/>
      <c r="FL488" s="304"/>
      <c r="FM488" s="304"/>
      <c r="FN488" s="304"/>
      <c r="FO488" s="304"/>
      <c r="FP488" s="304"/>
      <c r="FQ488" s="304"/>
      <c r="FR488" s="304"/>
      <c r="FS488" s="304"/>
      <c r="FT488" s="304"/>
      <c r="FU488" s="304"/>
      <c r="FV488" s="3"/>
      <c r="FW488" s="19"/>
      <c r="FX488" s="19"/>
      <c r="FY488" s="19"/>
      <c r="FZ488" s="304"/>
      <c r="GA488" s="19"/>
      <c r="GB488" s="19"/>
      <c r="GC488" s="19"/>
      <c r="GD488" s="304"/>
      <c r="GE488" s="19"/>
      <c r="GF488" s="19"/>
      <c r="GG488" s="19"/>
      <c r="GH488" s="304"/>
      <c r="GI488" s="19"/>
      <c r="GJ488" s="19"/>
      <c r="GK488" s="304"/>
      <c r="GM488" s="3"/>
      <c r="GN488" s="3"/>
      <c r="GO488" s="3"/>
    </row>
    <row r="489" spans="1:197" x14ac:dyDescent="0.2">
      <c r="C489" s="5" t="s">
        <v>39</v>
      </c>
      <c r="D489">
        <f>Begin_year_chart1-1949</f>
        <v>36</v>
      </c>
      <c r="H489" t="s">
        <v>276</v>
      </c>
      <c r="AB489" s="240"/>
      <c r="AC489" s="240"/>
      <c r="AD489" s="240"/>
      <c r="AE489" s="240"/>
      <c r="AF489" s="240"/>
      <c r="AG489" s="240"/>
      <c r="AH489" s="240"/>
      <c r="AI489" s="240"/>
      <c r="AJ489" s="240"/>
      <c r="AK489" s="240"/>
      <c r="AL489" s="240"/>
      <c r="AM489" s="240"/>
      <c r="AN489" s="240"/>
      <c r="AO489" s="240"/>
      <c r="AP489" s="240"/>
      <c r="AQ489" s="240"/>
      <c r="AR489" s="240"/>
      <c r="AS489" s="240"/>
      <c r="AT489" s="240"/>
      <c r="AU489" s="240"/>
      <c r="AV489" s="240"/>
      <c r="CH489" s="304"/>
      <c r="CI489" s="19"/>
      <c r="CJ489" s="19"/>
      <c r="CK489" s="19"/>
      <c r="CL489" s="19"/>
      <c r="CM489" s="19"/>
      <c r="CN489" s="19"/>
      <c r="CO489" s="19"/>
      <c r="CP489" s="19"/>
      <c r="CQ489" s="19"/>
      <c r="CR489" s="19"/>
      <c r="CS489" s="19"/>
      <c r="CT489" s="19"/>
      <c r="CU489" s="19"/>
      <c r="CV489" s="19"/>
      <c r="CW489" s="19"/>
      <c r="CX489" s="19"/>
      <c r="CY489" s="19"/>
      <c r="CZ489" s="19"/>
      <c r="DA489" s="19"/>
      <c r="DB489" s="19"/>
      <c r="DC489" s="19"/>
      <c r="DD489" s="304"/>
      <c r="DE489" s="304"/>
      <c r="DF489" s="19"/>
      <c r="DG489" s="19"/>
      <c r="DH489" s="19"/>
      <c r="DI489" s="19"/>
      <c r="DJ489" s="19"/>
      <c r="DK489" s="19"/>
      <c r="DL489" s="19"/>
      <c r="DM489" s="19"/>
      <c r="DN489" s="19"/>
      <c r="DO489" s="19"/>
      <c r="DP489" s="19"/>
      <c r="DQ489" s="19"/>
      <c r="DR489" s="19"/>
      <c r="DS489" s="19"/>
      <c r="DT489" s="19"/>
      <c r="DU489" s="19"/>
      <c r="DV489" s="19"/>
      <c r="DW489" s="19"/>
      <c r="DX489" s="19"/>
      <c r="DY489" s="19"/>
      <c r="DZ489" s="19"/>
      <c r="EA489" s="19"/>
      <c r="EB489" s="19"/>
      <c r="EC489" s="19"/>
      <c r="ED489" s="19"/>
      <c r="EE489" s="19"/>
      <c r="EF489" s="19"/>
      <c r="EG489" s="19"/>
      <c r="EH489" s="19"/>
      <c r="EI489" s="19"/>
      <c r="EJ489" s="19"/>
      <c r="EK489" s="19"/>
      <c r="EL489" s="19"/>
      <c r="EM489" s="19"/>
      <c r="EN489" s="19"/>
      <c r="EO489" s="19"/>
      <c r="EP489" s="19"/>
      <c r="EQ489" s="19"/>
      <c r="ER489" s="19"/>
      <c r="ES489" s="19"/>
      <c r="ET489" s="19"/>
      <c r="EU489" s="19"/>
      <c r="EV489" s="19"/>
      <c r="EW489" s="19"/>
      <c r="EX489" s="19"/>
      <c r="EY489" s="19"/>
      <c r="EZ489" s="19"/>
      <c r="FA489" s="19"/>
      <c r="FB489" s="19"/>
      <c r="FC489" s="19"/>
      <c r="FD489" s="19"/>
      <c r="FE489" s="19"/>
      <c r="FF489" s="19"/>
      <c r="FG489" s="19"/>
      <c r="FH489" s="19"/>
      <c r="FI489" s="19"/>
      <c r="FJ489" s="19"/>
      <c r="FK489" s="19"/>
      <c r="FL489" s="19"/>
      <c r="FM489" s="19"/>
      <c r="FN489" s="19"/>
      <c r="FO489" s="19"/>
      <c r="FP489" s="19"/>
      <c r="FQ489" s="19"/>
      <c r="FR489" s="19"/>
      <c r="FS489" s="19"/>
      <c r="FT489" s="19"/>
      <c r="FU489" s="19"/>
      <c r="FV489" s="16"/>
      <c r="FW489" s="19"/>
      <c r="FX489" s="19"/>
      <c r="FY489" s="19"/>
      <c r="FZ489" s="19"/>
      <c r="GA489" s="19"/>
      <c r="GB489" s="19"/>
      <c r="GC489" s="19"/>
      <c r="GD489" s="19"/>
      <c r="GE489" s="19"/>
      <c r="GF489" s="19"/>
      <c r="GG489" s="19"/>
      <c r="GH489" s="304"/>
      <c r="GI489" s="19"/>
      <c r="GJ489" s="19"/>
      <c r="GK489" s="304"/>
      <c r="GM489" s="3"/>
      <c r="GN489" s="3"/>
      <c r="GO489" s="3"/>
    </row>
    <row r="490" spans="1:197" x14ac:dyDescent="0.2">
      <c r="C490" s="5" t="s">
        <v>40</v>
      </c>
      <c r="D490">
        <f>End_year_chart1-1949</f>
        <v>68</v>
      </c>
      <c r="AB490" s="240"/>
      <c r="AC490" s="240"/>
      <c r="AD490" s="240"/>
      <c r="AE490" s="240"/>
      <c r="AF490" s="240"/>
      <c r="AG490" s="240"/>
      <c r="AH490" s="240"/>
      <c r="AI490" s="240"/>
      <c r="AJ490" s="240"/>
      <c r="AK490" s="240"/>
      <c r="AL490" s="240"/>
      <c r="AM490" s="240"/>
      <c r="AN490" s="240"/>
      <c r="AO490" s="240"/>
      <c r="AP490" s="240"/>
      <c r="AQ490" s="240"/>
      <c r="AR490" s="240"/>
      <c r="AS490" s="240"/>
      <c r="AT490" s="240"/>
      <c r="AU490" s="240"/>
      <c r="AV490" s="240"/>
      <c r="CH490" s="304"/>
      <c r="CI490" s="19"/>
      <c r="CJ490" s="19"/>
      <c r="CK490" s="19"/>
      <c r="CL490" s="19"/>
      <c r="CM490" s="19"/>
      <c r="CN490" s="19"/>
      <c r="CO490" s="19"/>
      <c r="CP490" s="19"/>
      <c r="CQ490" s="19"/>
      <c r="CR490" s="19"/>
      <c r="CS490" s="19"/>
      <c r="CT490" s="19"/>
      <c r="CU490" s="19"/>
      <c r="CV490" s="19"/>
      <c r="CW490" s="19"/>
      <c r="CX490" s="19"/>
      <c r="CY490" s="19"/>
      <c r="CZ490" s="19"/>
      <c r="DA490" s="19"/>
      <c r="DB490" s="19"/>
      <c r="DC490" s="19"/>
      <c r="DD490" s="304"/>
      <c r="DE490" s="304"/>
      <c r="DF490" s="19"/>
      <c r="DG490" s="19"/>
      <c r="DH490" s="19"/>
      <c r="DI490" s="19"/>
      <c r="DJ490" s="19"/>
      <c r="DK490" s="19"/>
      <c r="DL490" s="19"/>
      <c r="DM490" s="19"/>
      <c r="DN490" s="19"/>
      <c r="DO490" s="19"/>
      <c r="DP490" s="19"/>
      <c r="DQ490" s="19"/>
      <c r="DR490" s="19"/>
      <c r="DS490" s="19"/>
      <c r="DT490" s="19"/>
      <c r="DU490" s="19"/>
      <c r="DV490" s="19"/>
      <c r="DW490" s="19"/>
      <c r="DX490" s="19"/>
      <c r="DY490" s="19"/>
      <c r="DZ490" s="19"/>
      <c r="EA490" s="19"/>
      <c r="EB490" s="19"/>
      <c r="EC490" s="19"/>
      <c r="ED490" s="19"/>
      <c r="EE490" s="19"/>
      <c r="EF490" s="19"/>
      <c r="EG490" s="19"/>
      <c r="EH490" s="19"/>
      <c r="EI490" s="19"/>
      <c r="EJ490" s="19"/>
      <c r="EK490" s="19"/>
      <c r="EL490" s="19"/>
      <c r="EM490" s="19"/>
      <c r="EN490" s="19"/>
      <c r="EO490" s="19"/>
      <c r="EP490" s="19"/>
      <c r="EQ490" s="19"/>
      <c r="ER490" s="19"/>
      <c r="ES490" s="19"/>
      <c r="ET490" s="19"/>
      <c r="EU490" s="19"/>
      <c r="EV490" s="19"/>
      <c r="EW490" s="19"/>
      <c r="EX490" s="19"/>
      <c r="EY490" s="19"/>
      <c r="EZ490" s="19"/>
      <c r="FA490" s="19"/>
      <c r="FB490" s="19"/>
      <c r="FC490" s="19"/>
      <c r="FD490" s="19"/>
      <c r="FE490" s="19"/>
      <c r="FF490" s="19"/>
      <c r="FG490" s="19"/>
      <c r="FH490" s="19"/>
      <c r="FI490" s="19"/>
      <c r="FJ490" s="19"/>
      <c r="FK490" s="19"/>
      <c r="FL490" s="19"/>
      <c r="FM490" s="19"/>
      <c r="FN490" s="19"/>
      <c r="FO490" s="19"/>
      <c r="FP490" s="19"/>
      <c r="FQ490" s="19"/>
      <c r="FR490" s="19"/>
      <c r="FS490" s="19"/>
      <c r="FT490" s="19"/>
      <c r="FU490" s="19"/>
      <c r="FV490" s="16"/>
      <c r="FW490" s="19"/>
      <c r="FX490" s="19"/>
      <c r="FY490" s="19"/>
      <c r="FZ490" s="19"/>
      <c r="GA490" s="19"/>
      <c r="GB490" s="19"/>
      <c r="GC490" s="19"/>
      <c r="GD490" s="19"/>
      <c r="GE490" s="19"/>
      <c r="GF490" s="19"/>
      <c r="GG490" s="19"/>
      <c r="GH490" s="304"/>
      <c r="GI490" s="19"/>
      <c r="GJ490" s="19"/>
      <c r="GK490" s="304"/>
      <c r="GM490" s="3"/>
      <c r="GN490" s="3"/>
      <c r="GO490" s="3"/>
    </row>
    <row r="491" spans="1:197" x14ac:dyDescent="0.2">
      <c r="C491" s="5" t="s">
        <v>44</v>
      </c>
      <c r="D491">
        <f>Base_year2-1949</f>
        <v>47</v>
      </c>
      <c r="H491" t="s">
        <v>488</v>
      </c>
      <c r="O491" t="s">
        <v>489</v>
      </c>
      <c r="V491" t="s">
        <v>492</v>
      </c>
      <c r="AB491" s="240"/>
      <c r="AC491" s="240" t="s">
        <v>140</v>
      </c>
      <c r="AD491" s="240"/>
      <c r="AE491" s="240"/>
      <c r="AF491" s="240"/>
      <c r="AG491" s="240"/>
      <c r="AH491" s="240"/>
      <c r="AI491" s="240"/>
      <c r="AJ491" s="240" t="s">
        <v>141</v>
      </c>
      <c r="AK491" s="240"/>
      <c r="AL491" s="240"/>
      <c r="AM491" s="240"/>
      <c r="AN491" s="240"/>
      <c r="AO491" s="240"/>
      <c r="AP491" s="240"/>
      <c r="AQ491" s="240" t="s">
        <v>191</v>
      </c>
      <c r="AR491" s="240"/>
      <c r="AS491" s="240"/>
      <c r="AT491" s="240"/>
      <c r="AU491" s="240"/>
      <c r="AV491" s="240"/>
      <c r="AY491" t="s">
        <v>280</v>
      </c>
      <c r="BF491" t="s">
        <v>281</v>
      </c>
      <c r="BM491" t="s">
        <v>284</v>
      </c>
      <c r="BT491" t="s">
        <v>286</v>
      </c>
      <c r="CA491" t="s">
        <v>287</v>
      </c>
      <c r="CH491" s="304"/>
      <c r="CI491" s="567" t="s">
        <v>794</v>
      </c>
      <c r="CJ491" s="19"/>
      <c r="CK491" s="19"/>
      <c r="CL491" s="19"/>
      <c r="CM491" s="19"/>
      <c r="CN491" s="19"/>
      <c r="CO491" s="19"/>
      <c r="CP491" s="567" t="s">
        <v>796</v>
      </c>
      <c r="CQ491" s="19"/>
      <c r="CR491" s="19"/>
      <c r="CS491" s="19"/>
      <c r="CT491" s="19"/>
      <c r="CU491" s="19"/>
      <c r="CV491" s="19"/>
      <c r="CW491" s="567" t="s">
        <v>797</v>
      </c>
      <c r="CX491" s="19"/>
      <c r="CY491" s="19"/>
      <c r="CZ491" s="19"/>
      <c r="DA491" s="19"/>
      <c r="DB491" s="19"/>
      <c r="DC491" s="19"/>
      <c r="DD491" s="568" t="s">
        <v>798</v>
      </c>
      <c r="DE491" s="304"/>
      <c r="DF491" s="19"/>
      <c r="DG491" s="19"/>
      <c r="DH491" s="19"/>
      <c r="DI491" s="19"/>
      <c r="DJ491" s="19"/>
      <c r="DK491" s="567" t="s">
        <v>799</v>
      </c>
      <c r="DL491" s="19"/>
      <c r="DM491" s="19"/>
      <c r="DN491" s="19"/>
      <c r="DO491" s="19"/>
      <c r="DP491" s="19"/>
      <c r="DQ491" s="19"/>
      <c r="DR491" s="567" t="s">
        <v>800</v>
      </c>
      <c r="DS491" s="19"/>
      <c r="DT491" s="19"/>
      <c r="DU491" s="19"/>
      <c r="DV491" s="19"/>
      <c r="DW491" s="19"/>
      <c r="DX491" s="19"/>
      <c r="DY491" s="567" t="s">
        <v>803</v>
      </c>
      <c r="DZ491" s="19"/>
      <c r="EA491" s="19"/>
      <c r="EB491" s="19"/>
      <c r="EC491" s="19"/>
      <c r="ED491" s="19"/>
      <c r="EE491" s="19"/>
      <c r="EF491" s="19"/>
      <c r="EG491" s="567" t="s">
        <v>801</v>
      </c>
      <c r="EH491" s="19"/>
      <c r="EI491" s="19"/>
      <c r="EJ491" s="19"/>
      <c r="EK491" s="19"/>
      <c r="EL491" s="19"/>
      <c r="EM491" s="19"/>
      <c r="EN491" s="19"/>
      <c r="EO491" s="19"/>
      <c r="EP491" s="19"/>
      <c r="EQ491" s="19"/>
      <c r="ER491" s="19"/>
      <c r="ES491" s="19"/>
      <c r="ET491" s="19"/>
      <c r="EU491" s="19"/>
      <c r="EV491" s="19"/>
      <c r="EW491" s="19"/>
      <c r="EX491" s="19"/>
      <c r="EY491" s="19"/>
      <c r="EZ491" s="19"/>
      <c r="FA491" s="19"/>
      <c r="FB491" s="19"/>
      <c r="FC491" s="19"/>
      <c r="FD491" s="19"/>
      <c r="FE491" s="19"/>
      <c r="FF491" s="19"/>
      <c r="FG491" s="19"/>
      <c r="FH491" s="19"/>
      <c r="FI491" s="19"/>
      <c r="FJ491" s="19"/>
      <c r="FK491" s="19"/>
      <c r="FL491" s="19"/>
      <c r="FM491" s="19"/>
      <c r="FN491" s="19"/>
      <c r="FO491" s="19"/>
      <c r="FP491" s="19"/>
      <c r="FQ491" s="19"/>
      <c r="FR491" s="19"/>
      <c r="FS491" s="19"/>
      <c r="FT491" s="19"/>
      <c r="FU491" s="19"/>
      <c r="FV491" s="16"/>
      <c r="FW491" s="19"/>
      <c r="FX491" s="19"/>
      <c r="FY491" s="19"/>
      <c r="FZ491" s="19"/>
      <c r="GA491" s="19"/>
      <c r="GB491" s="19"/>
      <c r="GC491" s="19"/>
      <c r="GD491" s="19"/>
      <c r="GE491" s="19"/>
      <c r="GF491" s="19"/>
      <c r="GG491" s="19"/>
      <c r="GH491" s="304"/>
      <c r="GI491" s="19"/>
      <c r="GJ491" s="19"/>
      <c r="GK491" s="304"/>
      <c r="GM491" s="3"/>
      <c r="GN491" s="3"/>
      <c r="GO491" s="3"/>
    </row>
    <row r="492" spans="1:197" x14ac:dyDescent="0.2">
      <c r="H492" t="s">
        <v>487</v>
      </c>
      <c r="O492" t="s">
        <v>490</v>
      </c>
      <c r="V492" t="s">
        <v>491</v>
      </c>
      <c r="AB492" s="240"/>
      <c r="AC492" s="240" t="s">
        <v>277</v>
      </c>
      <c r="AD492" s="240"/>
      <c r="AE492" s="240"/>
      <c r="AF492" s="240"/>
      <c r="AG492" s="240"/>
      <c r="AH492" s="240"/>
      <c r="AI492" s="240"/>
      <c r="AJ492" s="240" t="s">
        <v>278</v>
      </c>
      <c r="AK492" s="240"/>
      <c r="AL492" s="240"/>
      <c r="AM492" s="240"/>
      <c r="AN492" s="240"/>
      <c r="AO492" s="240"/>
      <c r="AP492" s="240"/>
      <c r="AQ492" s="240" t="s">
        <v>279</v>
      </c>
      <c r="AR492" s="240"/>
      <c r="AS492" s="240"/>
      <c r="AT492" s="240"/>
      <c r="AU492" s="240"/>
      <c r="AV492" s="240"/>
      <c r="AY492" t="s">
        <v>283</v>
      </c>
      <c r="BF492" t="s">
        <v>282</v>
      </c>
      <c r="BM492" t="s">
        <v>285</v>
      </c>
      <c r="BO492" s="36" t="s">
        <v>161</v>
      </c>
      <c r="BT492" s="568" t="s">
        <v>795</v>
      </c>
      <c r="BV492" s="36" t="s">
        <v>163</v>
      </c>
      <c r="BZ492" s="568" t="s">
        <v>795</v>
      </c>
      <c r="CA492" s="565"/>
      <c r="CB492" s="36" t="s">
        <v>165</v>
      </c>
      <c r="CH492" s="304"/>
      <c r="CI492" s="19"/>
      <c r="CJ492" s="19"/>
      <c r="CK492" s="19"/>
      <c r="CL492" s="19"/>
      <c r="CM492" s="19"/>
      <c r="CN492" s="19"/>
      <c r="CO492" s="19"/>
      <c r="CP492" s="19"/>
      <c r="CQ492" s="19"/>
      <c r="CR492" s="19"/>
      <c r="CS492" s="19"/>
      <c r="CT492" s="19"/>
      <c r="CU492" s="19"/>
      <c r="CV492" s="19"/>
      <c r="CW492" s="19"/>
      <c r="CX492" s="19"/>
      <c r="CY492" s="19"/>
      <c r="CZ492" s="19"/>
      <c r="DA492" s="19"/>
      <c r="DB492" s="19"/>
      <c r="DC492" s="19"/>
      <c r="DD492" s="304"/>
      <c r="DE492" s="304"/>
      <c r="DF492" s="19"/>
      <c r="DG492" s="19"/>
      <c r="DH492" s="19"/>
      <c r="DI492" s="19"/>
      <c r="DJ492" s="19"/>
      <c r="DK492" s="19"/>
      <c r="DL492" s="19"/>
      <c r="DM492" s="19"/>
      <c r="DN492" s="19"/>
      <c r="DO492" s="19"/>
      <c r="DP492" s="19"/>
      <c r="DQ492" s="19"/>
      <c r="DR492" s="19"/>
      <c r="DS492" s="19"/>
      <c r="DT492" s="19"/>
      <c r="DU492" s="19"/>
      <c r="DV492" s="19"/>
      <c r="DW492" s="19"/>
      <c r="DX492" s="19"/>
      <c r="DY492" s="19"/>
      <c r="DZ492" s="19"/>
      <c r="EA492" s="19"/>
      <c r="EB492" s="19"/>
      <c r="EC492" s="19"/>
      <c r="ED492" s="19"/>
      <c r="EE492" s="19"/>
      <c r="EF492" s="19"/>
      <c r="EG492" s="19"/>
      <c r="EH492" s="19"/>
      <c r="EI492" s="19"/>
      <c r="EJ492" s="19"/>
      <c r="EK492" s="19"/>
      <c r="EL492" s="19"/>
      <c r="EM492" s="19"/>
      <c r="EN492" s="567" t="s">
        <v>802</v>
      </c>
      <c r="EO492" s="19"/>
      <c r="EP492" s="19"/>
      <c r="EQ492" s="19"/>
      <c r="ER492" s="19"/>
      <c r="ES492" s="19"/>
      <c r="ET492" s="19"/>
      <c r="EU492" s="567" t="s">
        <v>804</v>
      </c>
      <c r="EV492" s="19"/>
      <c r="EW492" s="19"/>
      <c r="EX492" s="19"/>
      <c r="EY492" s="19"/>
      <c r="EZ492" s="19"/>
      <c r="FA492" s="19"/>
      <c r="FB492" s="19"/>
      <c r="FC492" s="19"/>
      <c r="FD492" s="19"/>
      <c r="FE492" s="19"/>
      <c r="FF492" s="19"/>
      <c r="FG492" s="19"/>
      <c r="FH492" s="19"/>
      <c r="FI492" s="19"/>
      <c r="FJ492" s="19"/>
      <c r="FK492" s="19"/>
      <c r="FL492" s="19"/>
      <c r="FM492" s="19"/>
      <c r="FN492" s="19"/>
      <c r="FO492" s="19"/>
      <c r="FP492" s="19"/>
      <c r="FQ492" s="19"/>
      <c r="FR492" s="19"/>
      <c r="FS492" s="19"/>
      <c r="FT492" s="19"/>
      <c r="FU492" s="19"/>
      <c r="FV492" s="16"/>
      <c r="FW492" s="19"/>
      <c r="FX492" s="19"/>
      <c r="FY492" s="19"/>
      <c r="FZ492" s="19"/>
      <c r="GA492" s="19"/>
      <c r="GB492" s="19"/>
      <c r="GC492" s="19"/>
      <c r="GD492" s="19"/>
      <c r="GE492" s="19"/>
      <c r="GF492" s="19"/>
      <c r="GG492" s="19"/>
      <c r="GH492" s="304"/>
      <c r="GI492" s="19"/>
      <c r="GJ492" s="19"/>
      <c r="GK492" s="304"/>
      <c r="GM492" s="3"/>
      <c r="GN492" s="3"/>
      <c r="GO492" s="3"/>
    </row>
    <row r="493" spans="1:197" x14ac:dyDescent="0.2">
      <c r="AB493" s="240"/>
      <c r="AC493" s="240"/>
      <c r="AD493" s="240"/>
      <c r="AE493" s="240"/>
      <c r="AF493" s="240"/>
      <c r="AG493" s="240"/>
      <c r="AH493" s="240"/>
      <c r="AI493" s="240"/>
      <c r="AJ493" s="240"/>
      <c r="AK493" s="240"/>
      <c r="AL493" s="240"/>
      <c r="AM493" s="240"/>
      <c r="AN493" s="240"/>
      <c r="AO493" s="240"/>
      <c r="AP493" s="240"/>
      <c r="AQ493" s="240"/>
      <c r="AR493" s="240"/>
      <c r="AS493" s="240"/>
      <c r="AT493" s="240"/>
      <c r="AU493" s="240"/>
      <c r="AV493" s="240"/>
      <c r="CH493" s="304"/>
      <c r="CI493" s="19"/>
      <c r="CJ493" s="19"/>
      <c r="CK493" s="19"/>
      <c r="CL493" s="19"/>
      <c r="CM493" s="19"/>
      <c r="CN493" s="19"/>
      <c r="CO493" s="19"/>
      <c r="CP493" s="19"/>
      <c r="CQ493" s="19"/>
      <c r="CR493" s="19"/>
      <c r="CS493" s="19"/>
      <c r="CT493" s="19"/>
      <c r="CU493" s="19"/>
      <c r="CV493" s="19"/>
      <c r="CW493" s="19"/>
      <c r="CX493" s="19"/>
      <c r="CY493" s="19"/>
      <c r="CZ493" s="19"/>
      <c r="DA493" s="19"/>
      <c r="DB493" s="19"/>
      <c r="DC493" s="19"/>
      <c r="DD493" s="304"/>
      <c r="DE493" s="304"/>
      <c r="DF493" s="19"/>
      <c r="DG493" s="19"/>
      <c r="DH493" s="19"/>
      <c r="DI493" s="19"/>
      <c r="DJ493" s="19"/>
      <c r="DK493" s="19"/>
      <c r="DL493" s="19"/>
      <c r="DM493" s="19"/>
      <c r="DN493" s="19"/>
      <c r="DO493" s="19"/>
      <c r="DP493" s="19"/>
      <c r="DQ493" s="19"/>
      <c r="DR493" s="19"/>
      <c r="DS493" s="19"/>
      <c r="DT493" s="19"/>
      <c r="DU493" s="19"/>
      <c r="DV493" s="19"/>
      <c r="DW493" s="19"/>
      <c r="DX493" s="19"/>
      <c r="DY493" s="19"/>
      <c r="DZ493" s="19"/>
      <c r="EA493" s="19"/>
      <c r="EB493" s="19"/>
      <c r="EC493" s="19"/>
      <c r="ED493" s="19"/>
      <c r="EE493" s="19"/>
      <c r="EF493" s="19"/>
      <c r="EG493" s="19"/>
      <c r="EH493" s="19"/>
      <c r="EI493" s="19"/>
      <c r="EJ493" s="19"/>
      <c r="EK493" s="19"/>
      <c r="EL493" s="19"/>
      <c r="EM493" s="19"/>
      <c r="EN493" s="19"/>
      <c r="EO493" s="19"/>
      <c r="EP493" s="19"/>
      <c r="EQ493" s="19"/>
      <c r="ER493" s="19"/>
      <c r="ES493" s="19"/>
      <c r="ET493" s="19"/>
      <c r="EU493" s="19"/>
      <c r="EV493" s="19"/>
      <c r="EW493" s="19"/>
      <c r="EX493" s="19"/>
      <c r="EY493" s="19"/>
      <c r="EZ493" s="19"/>
      <c r="FA493" s="19"/>
      <c r="FB493" s="19"/>
      <c r="FC493" s="19"/>
      <c r="FD493" s="19"/>
      <c r="FE493" s="19"/>
      <c r="FF493" s="19"/>
      <c r="FG493" s="19"/>
      <c r="FH493" s="19"/>
      <c r="FI493" s="19"/>
      <c r="FJ493" s="19"/>
      <c r="FK493" s="19"/>
      <c r="FL493" s="19"/>
      <c r="FM493" s="19"/>
      <c r="FN493" s="19"/>
      <c r="FO493" s="19"/>
      <c r="FP493" s="19"/>
      <c r="FQ493" s="19"/>
      <c r="FR493" s="19"/>
      <c r="FS493" s="19"/>
      <c r="FT493" s="19"/>
      <c r="FU493" s="19"/>
      <c r="FV493" s="16"/>
      <c r="FW493" s="19"/>
      <c r="FX493" s="19"/>
      <c r="FY493" s="19"/>
      <c r="FZ493" s="19"/>
      <c r="GA493" s="19"/>
      <c r="GB493" s="19"/>
      <c r="GC493" s="19"/>
      <c r="GD493" s="19"/>
      <c r="GE493" s="19"/>
      <c r="GF493" s="19"/>
      <c r="GG493" s="19"/>
      <c r="GH493" s="304"/>
      <c r="GI493" s="19"/>
      <c r="GJ493" s="19"/>
      <c r="GK493" s="304"/>
      <c r="GM493" s="3"/>
      <c r="GN493" s="3"/>
      <c r="GO493" s="3"/>
    </row>
    <row r="494" spans="1:197" x14ac:dyDescent="0.2">
      <c r="D494" s="5" t="s">
        <v>38</v>
      </c>
      <c r="E494" t="s">
        <v>46</v>
      </c>
      <c r="H494" t="s">
        <v>133</v>
      </c>
      <c r="I494" t="s">
        <v>104</v>
      </c>
      <c r="J494" t="s">
        <v>96</v>
      </c>
      <c r="K494" t="s">
        <v>67</v>
      </c>
      <c r="L494" t="s">
        <v>134</v>
      </c>
      <c r="O494" t="s">
        <v>133</v>
      </c>
      <c r="P494" t="s">
        <v>104</v>
      </c>
      <c r="Q494" t="s">
        <v>96</v>
      </c>
      <c r="R494" t="s">
        <v>67</v>
      </c>
      <c r="S494" t="s">
        <v>134</v>
      </c>
      <c r="V494" t="s">
        <v>133</v>
      </c>
      <c r="W494" t="s">
        <v>104</v>
      </c>
      <c r="X494" t="s">
        <v>96</v>
      </c>
      <c r="Y494" t="s">
        <v>67</v>
      </c>
      <c r="Z494" t="s">
        <v>224</v>
      </c>
      <c r="AB494" s="240"/>
      <c r="AC494" s="240" t="s">
        <v>133</v>
      </c>
      <c r="AD494" s="240" t="s">
        <v>104</v>
      </c>
      <c r="AE494" s="240" t="s">
        <v>96</v>
      </c>
      <c r="AF494" s="240" t="s">
        <v>67</v>
      </c>
      <c r="AG494" s="240" t="s">
        <v>134</v>
      </c>
      <c r="AH494" s="240"/>
      <c r="AI494" s="240"/>
      <c r="AJ494" s="240" t="s">
        <v>133</v>
      </c>
      <c r="AK494" s="240" t="s">
        <v>104</v>
      </c>
      <c r="AL494" s="240" t="s">
        <v>96</v>
      </c>
      <c r="AM494" s="240" t="s">
        <v>67</v>
      </c>
      <c r="AN494" s="240" t="s">
        <v>134</v>
      </c>
      <c r="AO494" s="240"/>
      <c r="AP494" s="240"/>
      <c r="AQ494" s="240" t="s">
        <v>133</v>
      </c>
      <c r="AR494" s="240" t="s">
        <v>104</v>
      </c>
      <c r="AS494" s="240" t="s">
        <v>96</v>
      </c>
      <c r="AT494" s="240" t="s">
        <v>67</v>
      </c>
      <c r="AU494" s="240" t="s">
        <v>134</v>
      </c>
      <c r="AV494" s="240"/>
      <c r="AY494" t="s">
        <v>133</v>
      </c>
      <c r="AZ494" t="s">
        <v>104</v>
      </c>
      <c r="BA494" t="s">
        <v>96</v>
      </c>
      <c r="BB494" t="s">
        <v>67</v>
      </c>
      <c r="BC494" t="s">
        <v>134</v>
      </c>
      <c r="BF494" t="s">
        <v>133</v>
      </c>
      <c r="BG494" t="s">
        <v>104</v>
      </c>
      <c r="BH494" t="s">
        <v>96</v>
      </c>
      <c r="BI494" t="s">
        <v>67</v>
      </c>
      <c r="BJ494" t="s">
        <v>134</v>
      </c>
      <c r="BM494" t="s">
        <v>133</v>
      </c>
      <c r="BN494" t="s">
        <v>104</v>
      </c>
      <c r="BO494" t="s">
        <v>96</v>
      </c>
      <c r="BP494" t="s">
        <v>67</v>
      </c>
      <c r="BQ494" t="s">
        <v>134</v>
      </c>
      <c r="BT494" t="s">
        <v>133</v>
      </c>
      <c r="BU494" t="s">
        <v>104</v>
      </c>
      <c r="BV494" t="s">
        <v>96</v>
      </c>
      <c r="BW494" t="s">
        <v>67</v>
      </c>
      <c r="BX494" t="s">
        <v>134</v>
      </c>
      <c r="CA494" t="s">
        <v>133</v>
      </c>
      <c r="CB494" t="s">
        <v>104</v>
      </c>
      <c r="CC494" t="s">
        <v>96</v>
      </c>
      <c r="CD494" t="s">
        <v>67</v>
      </c>
      <c r="CE494" t="s">
        <v>134</v>
      </c>
      <c r="CH494" s="304"/>
      <c r="CI494" s="565" t="s">
        <v>133</v>
      </c>
      <c r="CJ494" s="565" t="s">
        <v>104</v>
      </c>
      <c r="CK494" s="565" t="s">
        <v>96</v>
      </c>
      <c r="CL494" s="565" t="s">
        <v>67</v>
      </c>
      <c r="CM494" s="565" t="s">
        <v>134</v>
      </c>
      <c r="CN494" s="19"/>
      <c r="CO494" s="19"/>
      <c r="CP494" s="565" t="s">
        <v>133</v>
      </c>
      <c r="CQ494" s="565" t="s">
        <v>104</v>
      </c>
      <c r="CR494" s="565" t="s">
        <v>96</v>
      </c>
      <c r="CS494" s="565" t="s">
        <v>67</v>
      </c>
      <c r="CT494" s="565" t="s">
        <v>134</v>
      </c>
      <c r="CU494" s="19"/>
      <c r="CV494" s="19"/>
      <c r="CW494" s="565" t="s">
        <v>133</v>
      </c>
      <c r="CX494" s="565" t="s">
        <v>104</v>
      </c>
      <c r="CY494" s="565" t="s">
        <v>96</v>
      </c>
      <c r="CZ494" s="565" t="s">
        <v>67</v>
      </c>
      <c r="DA494" s="565" t="s">
        <v>134</v>
      </c>
      <c r="DB494" s="19"/>
      <c r="DC494" s="19"/>
      <c r="DD494" s="565" t="s">
        <v>133</v>
      </c>
      <c r="DE494" s="565" t="s">
        <v>104</v>
      </c>
      <c r="DF494" s="565" t="s">
        <v>96</v>
      </c>
      <c r="DG494" s="565" t="s">
        <v>67</v>
      </c>
      <c r="DH494" s="565" t="s">
        <v>134</v>
      </c>
      <c r="DI494" s="19"/>
      <c r="DJ494" s="19"/>
      <c r="DK494" s="565" t="s">
        <v>133</v>
      </c>
      <c r="DL494" s="565" t="s">
        <v>104</v>
      </c>
      <c r="DM494" s="565" t="s">
        <v>96</v>
      </c>
      <c r="DN494" s="565" t="s">
        <v>67</v>
      </c>
      <c r="DO494" s="565" t="s">
        <v>134</v>
      </c>
      <c r="DP494" s="19"/>
      <c r="DQ494" s="19"/>
      <c r="DR494" s="565" t="s">
        <v>133</v>
      </c>
      <c r="DS494" s="565" t="s">
        <v>104</v>
      </c>
      <c r="DT494" s="565" t="s">
        <v>96</v>
      </c>
      <c r="DU494" s="565" t="s">
        <v>67</v>
      </c>
      <c r="DV494" s="565" t="s">
        <v>134</v>
      </c>
      <c r="DW494" s="19"/>
      <c r="DX494" s="19"/>
      <c r="DY494" s="565" t="s">
        <v>133</v>
      </c>
      <c r="DZ494" s="565" t="s">
        <v>104</v>
      </c>
      <c r="EA494" s="565" t="s">
        <v>96</v>
      </c>
      <c r="EB494" s="565" t="s">
        <v>67</v>
      </c>
      <c r="EC494" s="565" t="s">
        <v>134</v>
      </c>
      <c r="ED494" s="19"/>
      <c r="EE494" s="19"/>
      <c r="EF494" s="19"/>
      <c r="EG494" s="565" t="s">
        <v>133</v>
      </c>
      <c r="EH494" s="565" t="s">
        <v>104</v>
      </c>
      <c r="EI494" s="565" t="s">
        <v>96</v>
      </c>
      <c r="EJ494" s="565" t="s">
        <v>67</v>
      </c>
      <c r="EK494" s="565" t="s">
        <v>134</v>
      </c>
      <c r="EL494" s="19"/>
      <c r="EM494" s="19"/>
      <c r="EN494" s="565" t="s">
        <v>133</v>
      </c>
      <c r="EO494" s="565" t="s">
        <v>104</v>
      </c>
      <c r="EP494" s="565" t="s">
        <v>96</v>
      </c>
      <c r="EQ494" s="565" t="s">
        <v>67</v>
      </c>
      <c r="ER494" s="565" t="s">
        <v>134</v>
      </c>
      <c r="ES494" s="19"/>
      <c r="ET494" s="19"/>
      <c r="EU494" s="19"/>
      <c r="EV494" s="565" t="s">
        <v>133</v>
      </c>
      <c r="EW494" s="565" t="s">
        <v>104</v>
      </c>
      <c r="EX494" s="565" t="s">
        <v>96</v>
      </c>
      <c r="EY494" s="565" t="s">
        <v>67</v>
      </c>
      <c r="EZ494" s="565" t="s">
        <v>134</v>
      </c>
      <c r="FA494" s="19"/>
      <c r="FB494" s="19"/>
      <c r="FC494" s="19"/>
      <c r="FD494" s="19"/>
      <c r="FE494" s="19"/>
      <c r="FF494" s="19"/>
      <c r="FG494" s="19"/>
      <c r="FH494" s="19"/>
      <c r="FI494" s="19"/>
      <c r="FJ494" s="19"/>
      <c r="FK494" s="19"/>
      <c r="FL494" s="19"/>
      <c r="FM494" s="19"/>
      <c r="FN494" s="19"/>
      <c r="FO494" s="19"/>
      <c r="FP494" s="19"/>
      <c r="FQ494" s="19"/>
      <c r="FR494" s="19"/>
      <c r="FS494" s="19"/>
      <c r="FT494" s="19"/>
      <c r="FU494" s="19"/>
      <c r="FV494" s="16"/>
      <c r="FW494" s="19"/>
      <c r="FX494" s="19"/>
      <c r="FY494" s="19"/>
      <c r="FZ494" s="19"/>
      <c r="GA494" s="19"/>
      <c r="GB494" s="19"/>
      <c r="GC494" s="19"/>
      <c r="GD494" s="19"/>
      <c r="GE494" s="19"/>
      <c r="GF494" s="19"/>
      <c r="GG494" s="19"/>
      <c r="GH494" s="304"/>
      <c r="GI494" s="19"/>
      <c r="GJ494" s="19"/>
      <c r="GK494" s="304"/>
      <c r="GM494" s="3"/>
      <c r="GN494" s="3"/>
      <c r="GO494" s="3"/>
    </row>
    <row r="495" spans="1:197" x14ac:dyDescent="0.2">
      <c r="D495" s="5">
        <v>0</v>
      </c>
      <c r="E495" t="b">
        <f>(D495+Begin_year_chart1&lt;=End_year_chart1)</f>
        <v>1</v>
      </c>
      <c r="G495">
        <f t="shared" ref="G495:G527" ca="1" si="2009">GZ339</f>
        <v>1985</v>
      </c>
      <c r="H495" s="12">
        <f t="shared" ref="H495:H524" ca="1" si="2010">IF($E495,OFFSET(Z$5,$D$489+$D495,0),"")</f>
        <v>1</v>
      </c>
      <c r="I495" s="12">
        <f t="shared" ref="I495:I524" ca="1" si="2011">IF($E495,OFFSET(AX$92,$D$489+$D495,0),"")</f>
        <v>1</v>
      </c>
      <c r="J495" s="12">
        <f t="shared" ref="J495:J524" ca="1" si="2012">IF($E495,OFFSET(AX$178,$D$489+$D495,0),"")</f>
        <v>1</v>
      </c>
      <c r="K495" s="12">
        <f t="shared" ref="K495:K524" ca="1" si="2013">IF($E495,OFFSET(AX$258,$D$489+$D495,0),"")</f>
        <v>1</v>
      </c>
      <c r="L495" s="12">
        <f t="shared" ref="L495:L524" ca="1" si="2014">IF($E495,OFFSET(AX$339,$D$489+$D495,0),"")</f>
        <v>1</v>
      </c>
      <c r="N495">
        <f ca="1">$G495</f>
        <v>1985</v>
      </c>
      <c r="O495" s="12">
        <f t="shared" ref="O495:O526" ca="1" si="2015">IF($E495,OFFSET(AA$5,$D$489+$D495,0),"")</f>
        <v>1</v>
      </c>
      <c r="P495" s="12">
        <f t="shared" ref="P495:P526" ca="1" si="2016">IF($E495,OFFSET(AY$92,$D$489+$D495,0),"")</f>
        <v>1</v>
      </c>
      <c r="Q495" s="12">
        <f t="shared" ref="Q495:Q526" ca="1" si="2017">IF($E495,OFFSET(AY$178,$D$489+$D495,0),"")</f>
        <v>1</v>
      </c>
      <c r="R495" s="12">
        <f t="shared" ref="R495:R526" ca="1" si="2018">IF($E495,OFFSET(AY$258,$D$489+$D495,0),"")</f>
        <v>1</v>
      </c>
      <c r="S495" s="12">
        <f t="shared" ref="S495:S526" ca="1" si="2019">IF($E495,OFFSET(AY$339,$D$489+$D495,0),"")</f>
        <v>1</v>
      </c>
      <c r="U495">
        <f ca="1">$G495</f>
        <v>1985</v>
      </c>
      <c r="V495" s="12">
        <f t="shared" ref="V495:V522" ca="1" si="2020">IF($E495,OFFSET(AB$5,$D$489+$D495,0),"")</f>
        <v>1</v>
      </c>
      <c r="W495" s="12">
        <f t="shared" ref="W495:W522" ca="1" si="2021">IF($E495,OFFSET(AZ$92,$D$489+$D495,0),"")</f>
        <v>1</v>
      </c>
      <c r="X495" s="12">
        <f t="shared" ref="X495:X522" ca="1" si="2022">IF($E495,OFFSET(AZ$178,$D$489+$D495,0),"")</f>
        <v>1</v>
      </c>
      <c r="Y495" s="12">
        <f t="shared" ref="Y495:Y522" ca="1" si="2023">IF($E495,OFFSET(AZ$258,$D$489+$D495,0),"")</f>
        <v>1</v>
      </c>
      <c r="Z495" s="12">
        <f t="shared" ref="Z495:Z522" ca="1" si="2024">IF($E495,OFFSET(AZ$339,$D$489+$D495,0),"")</f>
        <v>1</v>
      </c>
      <c r="AB495" s="240">
        <f ca="1">$G495</f>
        <v>1985</v>
      </c>
      <c r="AC495" s="242">
        <f t="shared" ref="AC495:AC518" ca="1" si="2025">IF($E495,OFFSET(AC$5,$D$489+$D495,0),"")</f>
        <v>1</v>
      </c>
      <c r="AD495" s="242">
        <f t="shared" ref="AD495:AD518" ca="1" si="2026">IF($E495,OFFSET(BA$92,$D$489+$D495,0),"")</f>
        <v>1</v>
      </c>
      <c r="AE495" s="242">
        <f t="shared" ref="AE495:AE518" ca="1" si="2027">IF($E495,OFFSET(BA$178,$D$489+$D495,0),"")</f>
        <v>1</v>
      </c>
      <c r="AF495" s="242">
        <f t="shared" ref="AF495:AF518" ca="1" si="2028">IF($E495,OFFSET(BA$258,$D$489+$D495,0),"")</f>
        <v>1</v>
      </c>
      <c r="AG495" s="242">
        <f t="shared" ref="AG495:AG518" ca="1" si="2029">IF($E495,OFFSET(BA$339,$D$489+$D495,0),"")</f>
        <v>1</v>
      </c>
      <c r="AH495" s="240"/>
      <c r="AI495" s="240">
        <f ca="1">$G495</f>
        <v>1985</v>
      </c>
      <c r="AJ495" s="242">
        <f ca="1">IF($E495,OFFSET(AD$5,$D$489+$D495,0),"")</f>
        <v>1</v>
      </c>
      <c r="AK495" s="242">
        <f t="shared" ref="AK495:AK518" ca="1" si="2030">IF($E495,OFFSET(BB$92,$D$489+$D495,0),"")</f>
        <v>1</v>
      </c>
      <c r="AL495" s="242">
        <f t="shared" ref="AL495:AL518" ca="1" si="2031">IF($E495,OFFSET(BB$178,$D$489+$D495,0),"")</f>
        <v>1</v>
      </c>
      <c r="AM495" s="242">
        <f t="shared" ref="AM495:AM518" ca="1" si="2032">IF($E495,OFFSET(BB$258,$D$489+$D495,0),"")</f>
        <v>1</v>
      </c>
      <c r="AN495" s="242">
        <f t="shared" ref="AN495:AN518" ca="1" si="2033">IF($E495,OFFSET(BB$339,$D$489+$D495,0),"")</f>
        <v>1</v>
      </c>
      <c r="AO495" s="240"/>
      <c r="AP495" s="240">
        <f ca="1">$G495</f>
        <v>1985</v>
      </c>
      <c r="AQ495" s="242">
        <f t="shared" ref="AQ495:AQ526" ca="1" si="2034">IF($E495,OFFSET(AE$5,$D$489+$D495,0),"")</f>
        <v>1</v>
      </c>
      <c r="AR495" s="242">
        <f t="shared" ref="AR495:AR526" ca="1" si="2035">IF($E495,OFFSET(BC$92,$D$489+$D495,0),"")</f>
        <v>1</v>
      </c>
      <c r="AS495" s="242">
        <f t="shared" ref="AS495:AS526" ca="1" si="2036">IF($E495,OFFSET(BC$178,$D$489+$D495,0),"")</f>
        <v>1</v>
      </c>
      <c r="AT495" s="242">
        <f t="shared" ref="AT495:AT526" ca="1" si="2037">IF($E495,OFFSET(BC$258,$D$489+$D495,0),"")</f>
        <v>1</v>
      </c>
      <c r="AU495" s="242">
        <f t="shared" ref="AU495:AU526" ca="1" si="2038">IF($E495,OFFSET(BC$339,$D$489+$D495,0),"")</f>
        <v>1</v>
      </c>
      <c r="AV495" s="242"/>
      <c r="AX495">
        <f ca="1">$G495</f>
        <v>1985</v>
      </c>
      <c r="AY495" s="12">
        <f t="shared" ref="AY495:AY524" ca="1" si="2039">IF($E495,OFFSET(AF$5,$D$489+$D495,0),"")</f>
        <v>1</v>
      </c>
      <c r="AZ495" s="12">
        <f t="shared" ref="AZ495:AZ524" ca="1" si="2040">IF($E495,OFFSET(BD$92,$D$489+$D495,0),"")</f>
        <v>1</v>
      </c>
      <c r="BA495" s="12">
        <f t="shared" ref="BA495:BA524" ca="1" si="2041">IF($E495,OFFSET(BD$178,$D$489+$D495,0),"")</f>
        <v>1</v>
      </c>
      <c r="BB495" s="12">
        <f t="shared" ref="BB495:BB524" ca="1" si="2042">IF($E495,OFFSET(BD$258,$D$489+$D495,0),"")</f>
        <v>1</v>
      </c>
      <c r="BC495" s="12">
        <f t="shared" ref="BC495:BC524" ca="1" si="2043">IF($E495,OFFSET(BD$339,$D$489+$D495,0),"")</f>
        <v>1</v>
      </c>
      <c r="BE495">
        <f ca="1">$G495</f>
        <v>1985</v>
      </c>
      <c r="BF495" s="12">
        <f t="shared" ref="BF495:BF526" ca="1" si="2044">IF($E495,OFFSET(AG$5,$D$489+$D495,0),"")</f>
        <v>1</v>
      </c>
      <c r="BG495" s="12">
        <f t="shared" ref="BG495:BG526" ca="1" si="2045">IF($E495,OFFSET(BE$92,$D$489+$D495,0),"")</f>
        <v>1</v>
      </c>
      <c r="BH495" s="12">
        <f t="shared" ref="BH495:BH526" ca="1" si="2046">IF($E495,OFFSET(BE$178,$D$489+$D495,0),"")</f>
        <v>1</v>
      </c>
      <c r="BI495" s="12">
        <f t="shared" ref="BI495:BI526" ca="1" si="2047">IF($E495,OFFSET(BE$258,$D$489+$D495,0),"")</f>
        <v>1</v>
      </c>
      <c r="BJ495" s="12">
        <f t="shared" ref="BJ495:BJ526" ca="1" si="2048">IF($E495,OFFSET(BE$339,$D$489+$D495,0),"")</f>
        <v>1</v>
      </c>
      <c r="BL495">
        <f ca="1">$G495</f>
        <v>1985</v>
      </c>
      <c r="BM495" s="12">
        <f t="shared" ref="BM495:BM526" ca="1" si="2049">IF($E495,OFFSET(AH$5,$D$489+$D495,0),"")</f>
        <v>1</v>
      </c>
      <c r="BN495" s="12">
        <f t="shared" ref="BN495:BN526" ca="1" si="2050">IF($E495,OFFSET(BF$92,$D$489+$D495,0),"")</f>
        <v>1</v>
      </c>
      <c r="BO495" s="12">
        <f t="shared" ref="BO495:BO526" ca="1" si="2051">IF($E495,OFFSET(BF$178,$D$489+$D495,0),"")</f>
        <v>1</v>
      </c>
      <c r="BP495" s="12">
        <f t="shared" ref="BP495:BP526" ca="1" si="2052">IF($E495,OFFSET(BF$258,$D$489+$D495,0),"")</f>
        <v>1</v>
      </c>
      <c r="BQ495" s="12">
        <f t="shared" ref="BQ495:BQ526" ca="1" si="2053">IF($E495,OFFSET(BF$339,$D$489+$D495,0),"")</f>
        <v>1</v>
      </c>
      <c r="BS495">
        <f ca="1">$G495</f>
        <v>1985</v>
      </c>
      <c r="BT495" s="12">
        <f t="shared" ref="BT495:BT526" ca="1" si="2054">IF($E495,OFFSET(AI$5,$D$489+$D495,0),"")</f>
        <v>1</v>
      </c>
      <c r="BU495" s="12">
        <f t="shared" ref="BU495:BU526" ca="1" si="2055">IF($E495,OFFSET(BG$92,$D$489+$D495,0),"")</f>
        <v>1</v>
      </c>
      <c r="BV495" s="12">
        <f t="shared" ref="BV495:BV526" ca="1" si="2056">IF($E495,OFFSET(BG$178,$D$489+$D495,0),"")</f>
        <v>1</v>
      </c>
      <c r="BW495" s="12">
        <f t="shared" ref="BW495:BW526" ca="1" si="2057">IF($E495,OFFSET(BG$258,$D$489+$D495,0),"")</f>
        <v>1</v>
      </c>
      <c r="BX495" s="12">
        <f t="shared" ref="BX495:BX526" ca="1" si="2058">IF($E495,OFFSET(BG$339,$D$489+$D495,0),"")</f>
        <v>1</v>
      </c>
      <c r="BZ495">
        <f ca="1">$G495</f>
        <v>1985</v>
      </c>
      <c r="CA495" s="12">
        <f t="shared" ref="CA495:CA526" ca="1" si="2059">IF($E495,OFFSET(AJ$5,$D$489+$D495,0),"")</f>
        <v>1</v>
      </c>
      <c r="CB495" s="12">
        <f t="shared" ref="CB495:CB526" ca="1" si="2060">IF($E495,OFFSET(BH$92,$D$489+$D495,0),"")</f>
        <v>1</v>
      </c>
      <c r="CC495" s="12">
        <f t="shared" ref="CC495:CC526" ca="1" si="2061">IF($E495,OFFSET(BH$178,$D$489+$D495,0),"")</f>
        <v>1</v>
      </c>
      <c r="CD495" s="12">
        <f t="shared" ref="CD495:CD526" ca="1" si="2062">IF($E495,OFFSET(BH$258,$D$489+$D495,0),"")</f>
        <v>1</v>
      </c>
      <c r="CE495" s="12">
        <f t="shared" ref="CE495:CE526" ca="1" si="2063">IF($E495,OFFSET(BH$339,$D$489+$D495,0),"")</f>
        <v>1</v>
      </c>
      <c r="CH495" s="565">
        <f ca="1">$G495</f>
        <v>1985</v>
      </c>
      <c r="CI495" s="12">
        <f t="shared" ref="CI495:CI502" ca="1" si="2064">IF($E495,OFFSET(AR$5,$D$489+$D495,0),"")</f>
        <v>1</v>
      </c>
      <c r="CJ495" s="12">
        <f t="shared" ref="CJ495:CJ502" ca="1" si="2065">IF($E495,OFFSET(BP$92,$D$489+$D495,0),"")</f>
        <v>1</v>
      </c>
      <c r="CK495" s="12">
        <f t="shared" ref="CK495:CK502" ca="1" si="2066">IF($E495,OFFSET(BP$178,$D$489+$D495,0),"")</f>
        <v>1</v>
      </c>
      <c r="CL495" s="12">
        <f t="shared" ref="CL495:CL502" ca="1" si="2067">IF($E495,OFFSET(BP$258,$D$489+$D495,0),"")</f>
        <v>1</v>
      </c>
      <c r="CM495" s="12">
        <f t="shared" ref="CM495:CM502" ca="1" si="2068">IF($E495,OFFSET(BP$339,$D$489+$D495,0),"")</f>
        <v>1</v>
      </c>
      <c r="CN495" s="19"/>
      <c r="CO495" s="565">
        <f t="shared" ref="CO495:CO501" ca="1" si="2069">$G495</f>
        <v>1985</v>
      </c>
      <c r="CP495" s="12">
        <f t="shared" ref="CP495:CP526" ca="1" si="2070">IF($E495,OFFSET(AL$5,$D$489+$D495,0),"")</f>
        <v>1</v>
      </c>
      <c r="CQ495" s="12">
        <f t="shared" ref="CQ495:CQ526" ca="1" si="2071">IF($E495,OFFSET(BJ$92,$D$489+$D495,0),"")</f>
        <v>1</v>
      </c>
      <c r="CR495" s="12">
        <f t="shared" ref="CR495:CR526" ca="1" si="2072">IF($E495,OFFSET(BJ$178,$D$489+$D495,0),"")</f>
        <v>1</v>
      </c>
      <c r="CS495" s="12">
        <f t="shared" ref="CS495:CS526" ca="1" si="2073">IF($E495,OFFSET(BJ$258,$D$489+$D495,0),"")</f>
        <v>1</v>
      </c>
      <c r="CT495" s="12">
        <f t="shared" ref="CT495:CT526" ca="1" si="2074">IF($E495,OFFSET(BJ$339,$D$489+$D495,0),"")</f>
        <v>1</v>
      </c>
      <c r="CU495" s="19"/>
      <c r="CV495" s="565">
        <f t="shared" ref="CV495:CV502" ca="1" si="2075">$G495</f>
        <v>1985</v>
      </c>
      <c r="CW495" s="12">
        <f t="shared" ref="CW495:CW526" ca="1" si="2076">IF($E495,OFFSET(AM$5,$D$489+$D495,0),"")</f>
        <v>1</v>
      </c>
      <c r="CX495" s="12">
        <f t="shared" ref="CX495:CX526" ca="1" si="2077">IF($E495,OFFSET(BK$92,$D$489+$D495,0),"")</f>
        <v>1</v>
      </c>
      <c r="CY495" s="12">
        <f t="shared" ref="CY495:CY526" ca="1" si="2078">IF($E495,OFFSET(BK$178,$D$489+$D495,0),"")</f>
        <v>1</v>
      </c>
      <c r="CZ495" s="12">
        <f t="shared" ref="CZ495:CZ526" ca="1" si="2079">IF($E495,OFFSET(BK$258,$D$489+$D495,0),"")</f>
        <v>1</v>
      </c>
      <c r="DA495" s="12">
        <f t="shared" ref="DA495:DA526" ca="1" si="2080">IF($E495,OFFSET(BK$339,$D$489+$D495,0),"")</f>
        <v>1</v>
      </c>
      <c r="DB495" s="19"/>
      <c r="DC495" s="565">
        <f t="shared" ref="DC495:DC501" ca="1" si="2081">$G495</f>
        <v>1985</v>
      </c>
      <c r="DD495" s="12">
        <f t="shared" ref="DD495:DD526" ca="1" si="2082">IF($E495,OFFSET(AN$5,$D$489+$D495,0),"")</f>
        <v>1</v>
      </c>
      <c r="DE495" s="12">
        <f t="shared" ref="DE495:DE526" ca="1" si="2083">IF($E495,OFFSET(BL$92,$D$489+$D495,0),"")</f>
        <v>1</v>
      </c>
      <c r="DF495" s="12">
        <f t="shared" ref="DF495:DF526" ca="1" si="2084">IF($E495,OFFSET(BL$178,$D$489+$D495,0),"")</f>
        <v>1</v>
      </c>
      <c r="DG495" s="12">
        <f t="shared" ref="DG495:DG526" ca="1" si="2085">IF($E495,OFFSET(BL$258,$D$489+$D495,0),"")</f>
        <v>1</v>
      </c>
      <c r="DH495" s="12">
        <f t="shared" ref="DH495:DH526" ca="1" si="2086">IF($E495,OFFSET(BL$339,$D$489+$D495,0),"")</f>
        <v>1</v>
      </c>
      <c r="DI495" s="304"/>
      <c r="DJ495" s="565">
        <f t="shared" ref="DJ495:DJ501" ca="1" si="2087">$G495</f>
        <v>1985</v>
      </c>
      <c r="DK495" s="12">
        <f t="shared" ref="DK495:DK526" ca="1" si="2088">IF($E495,OFFSET(AO$5,$D$489+$D495,0),"")</f>
        <v>1</v>
      </c>
      <c r="DL495" s="12">
        <f t="shared" ref="DL495:DL526" ca="1" si="2089">IF($E495,OFFSET(BM$92,$D$489+$D495,0),"")</f>
        <v>1</v>
      </c>
      <c r="DM495" s="12">
        <f t="shared" ref="DM495:DM526" ca="1" si="2090">IF($E495,OFFSET(BM$178,$D$489+$D495,0),"")</f>
        <v>1</v>
      </c>
      <c r="DN495" s="12">
        <f t="shared" ref="DN495:DN526" ca="1" si="2091">IF($E495,OFFSET(BM$258,$D$489+$D495,0),"")</f>
        <v>1</v>
      </c>
      <c r="DO495" s="12">
        <f t="shared" ref="DO495:DO526" ca="1" si="2092">IF($E495,OFFSET(BM$339,$D$489+$D495,0),"")</f>
        <v>1</v>
      </c>
      <c r="DP495" s="304"/>
      <c r="DQ495" s="565">
        <f t="shared" ref="DQ495:DQ501" ca="1" si="2093">$G495</f>
        <v>1985</v>
      </c>
      <c r="DR495" s="12">
        <f t="shared" ref="DR495:DR521" ca="1" si="2094">IF($E495,OFFSET(AP$5,$D$489+$D495,0),"")*0.1</f>
        <v>0.1</v>
      </c>
      <c r="DS495" s="12">
        <f t="shared" ref="DS495:DS521" ca="1" si="2095">IF($E495,OFFSET(BN$92,$D$489+$D495,0),"")</f>
        <v>1</v>
      </c>
      <c r="DT495" s="12">
        <f t="shared" ref="DT495:DT521" ca="1" si="2096">IF($E495,OFFSET(BN$178,$D$489+$D495,0),"")</f>
        <v>1</v>
      </c>
      <c r="DU495" s="12">
        <f t="shared" ref="DU495:DU521" ca="1" si="2097">IF($E495,OFFSET(BN$258,$D$489+$D495,0),"")</f>
        <v>1</v>
      </c>
      <c r="DV495" s="12">
        <f t="shared" ref="DV495:DV521" ca="1" si="2098">IF($E495,OFFSET(BN$339,$D$489+$D495,0),"")</f>
        <v>1</v>
      </c>
      <c r="DW495" s="304"/>
      <c r="DX495" s="565">
        <f t="shared" ref="DX495:DX501" ca="1" si="2099">$G495</f>
        <v>1985</v>
      </c>
      <c r="DY495" s="12">
        <f t="shared" ref="DY495:DY526" ca="1" si="2100">IF($E495,OFFSET(AQ$5,$D$489+$D495,0),"")</f>
        <v>1</v>
      </c>
      <c r="DZ495" s="12">
        <f t="shared" ref="DZ495:DZ526" ca="1" si="2101">IF($E495,OFFSET(BO$92,$D$489+$D495,0),"")</f>
        <v>1</v>
      </c>
      <c r="EA495" s="12">
        <f t="shared" ref="EA495:EA526" ca="1" si="2102">IF($E495,OFFSET(BO$178,$D$489+$D495,0),"")</f>
        <v>1</v>
      </c>
      <c r="EB495" s="12">
        <f t="shared" ref="EB495:EB526" ca="1" si="2103">IF($E495,OFFSET(BO$258,$D$489+$D495,0),"")</f>
        <v>1</v>
      </c>
      <c r="EC495" s="12">
        <f t="shared" ref="EC495:EC526" ca="1" si="2104">IF($E495,OFFSET(BO$339,$D$489+$D495,0),"")</f>
        <v>1</v>
      </c>
      <c r="ED495" s="304"/>
      <c r="EE495" s="304"/>
      <c r="EF495" s="565">
        <f t="shared" ref="EF495:EF501" ca="1" si="2105">$G495</f>
        <v>1985</v>
      </c>
      <c r="EG495" s="12">
        <f t="shared" ref="EG495:EG526" ca="1" si="2106">IF($E495,OFFSET(AR$5,$D$489+$D495,0),"")</f>
        <v>1</v>
      </c>
      <c r="EH495" s="12">
        <f t="shared" ref="EH495:EH526" ca="1" si="2107">IF($E495,OFFSET(BP$92,$D$489+$D495,0),"")</f>
        <v>1</v>
      </c>
      <c r="EI495" s="12">
        <f t="shared" ref="EI495:EI526" ca="1" si="2108">IF($E495,OFFSET(BP$178,$D$489+$D495,0),"")</f>
        <v>1</v>
      </c>
      <c r="EJ495" s="12">
        <f t="shared" ref="EJ495:EJ526" ca="1" si="2109">IF($E495,OFFSET(BP$258,$D$489+$D495,0),"")</f>
        <v>1</v>
      </c>
      <c r="EK495" s="12">
        <f t="shared" ref="EK495:EK526" ca="1" si="2110">IF($E495,OFFSET(BP$339,$D$489+$D495,0),"")</f>
        <v>1</v>
      </c>
      <c r="EL495" s="304"/>
      <c r="EM495" s="565">
        <f t="shared" ref="EM495:EM501" ca="1" si="2111">$G495</f>
        <v>1985</v>
      </c>
      <c r="EN495" s="12">
        <f t="shared" ref="EN495:EN526" ca="1" si="2112">IF($E495,OFFSET(AS$5,$D$489+$D495,0),"")</f>
        <v>1</v>
      </c>
      <c r="EO495" s="12">
        <f t="shared" ref="EO495:EO526" ca="1" si="2113">IF($E495,OFFSET(BQ$92,$D$489+$D495,0),"")</f>
        <v>1</v>
      </c>
      <c r="EP495" s="12">
        <f t="shared" ref="EP495:EP526" ca="1" si="2114">IF($E495,OFFSET(BQ$178,$D$489+$D495,0),"")</f>
        <v>1</v>
      </c>
      <c r="EQ495" s="12">
        <f t="shared" ref="EQ495:EQ526" ca="1" si="2115">IF($E495,OFFSET(BQ$258,$D$489+$D495,0),"")</f>
        <v>1</v>
      </c>
      <c r="ER495" s="12">
        <f t="shared" ref="ER495:ER526" ca="1" si="2116">IF($E495,OFFSET(BQ$339,$D$489+$D495,0),"")</f>
        <v>1</v>
      </c>
      <c r="ES495" s="304"/>
      <c r="ET495" s="304"/>
      <c r="EU495" s="565">
        <f t="shared" ref="EU495:EU501" ca="1" si="2117">$G495</f>
        <v>1985</v>
      </c>
      <c r="EV495" s="12">
        <f t="shared" ref="EV495:EV526" ca="1" si="2118">IF($E495,OFFSET(AT$5,$D$489+$D495,0),"")</f>
        <v>1</v>
      </c>
      <c r="EW495" s="12">
        <f t="shared" ref="EW495:EW526" ca="1" si="2119">IF($E495,OFFSET(BR$92,$D$489+$D495,0),"")</f>
        <v>1</v>
      </c>
      <c r="EX495" s="12">
        <f t="shared" ref="EX495:EX526" ca="1" si="2120">IF($E495,OFFSET(BR$178,$D$489+$D495,0),"")</f>
        <v>1</v>
      </c>
      <c r="EY495" s="12">
        <f t="shared" ref="EY495:EY526" ca="1" si="2121">IF($E495,OFFSET(BR$258,$D$489+$D495,0),"")</f>
        <v>1</v>
      </c>
      <c r="EZ495" s="12">
        <f t="shared" ref="EZ495:EZ526" ca="1" si="2122">IF($E495,OFFSET(BR$339,$D$489+$D495,0),"")</f>
        <v>1</v>
      </c>
      <c r="FA495" s="304"/>
      <c r="FB495" s="304"/>
      <c r="FC495" s="304"/>
      <c r="FD495" s="304"/>
      <c r="FE495" s="304"/>
      <c r="FF495" s="304"/>
      <c r="FG495" s="304"/>
      <c r="FH495" s="304"/>
      <c r="FI495" s="304"/>
      <c r="FJ495" s="304"/>
      <c r="FK495" s="304"/>
      <c r="FL495" s="304"/>
      <c r="FM495" s="304"/>
      <c r="FN495" s="304"/>
      <c r="FO495" s="304"/>
      <c r="FP495" s="304"/>
      <c r="FQ495" s="304"/>
      <c r="FR495" s="304"/>
      <c r="FS495" s="304"/>
      <c r="FT495" s="304"/>
      <c r="FU495" s="304"/>
      <c r="FV495" s="3"/>
      <c r="FW495" s="304"/>
      <c r="FX495" s="304"/>
      <c r="FY495" s="19"/>
      <c r="FZ495" s="304"/>
      <c r="GA495" s="19"/>
      <c r="GB495" s="19"/>
      <c r="GC495" s="19"/>
      <c r="GD495" s="304"/>
      <c r="GE495" s="19"/>
      <c r="GF495" s="19"/>
      <c r="GG495" s="19"/>
      <c r="GH495" s="304"/>
      <c r="GI495" s="19"/>
      <c r="GJ495" s="19"/>
      <c r="GK495" s="304"/>
      <c r="GM495" s="3"/>
      <c r="GN495" s="3"/>
      <c r="GO495" s="3"/>
    </row>
    <row r="496" spans="1:197" x14ac:dyDescent="0.2">
      <c r="D496" s="5">
        <f>D495+1</f>
        <v>1</v>
      </c>
      <c r="E496" t="b">
        <f t="shared" ref="E496:E556" si="2123">(D496+Begin_year_chart1&lt;=End_year_chart1)</f>
        <v>1</v>
      </c>
      <c r="G496">
        <f t="shared" ca="1" si="2009"/>
        <v>1986</v>
      </c>
      <c r="H496" s="12">
        <f t="shared" ca="1" si="2010"/>
        <v>1.0083133662514396</v>
      </c>
      <c r="I496" s="12">
        <f t="shared" ca="1" si="2011"/>
        <v>1.0210948065326526</v>
      </c>
      <c r="J496" s="12">
        <f t="shared" ca="1" si="2012"/>
        <v>1.0319928326349102</v>
      </c>
      <c r="K496" s="12">
        <f t="shared" ca="1" si="2013"/>
        <v>1.0087345117017208</v>
      </c>
      <c r="L496" s="12">
        <f t="shared" ca="1" si="2014"/>
        <v>1.0365545262113922</v>
      </c>
      <c r="N496">
        <f t="shared" ref="N496:N556" ca="1" si="2124">$G496</f>
        <v>1986</v>
      </c>
      <c r="O496" s="12">
        <f t="shared" ca="1" si="2015"/>
        <v>1.0319869222041942</v>
      </c>
      <c r="P496" s="12">
        <f t="shared" ca="1" si="2016"/>
        <v>1.0072955803997656</v>
      </c>
      <c r="Q496" s="12">
        <f t="shared" ca="1" si="2017"/>
        <v>1.0253924660805134</v>
      </c>
      <c r="R496" s="12">
        <f t="shared" ca="1" si="2018"/>
        <v>1.0017202477806666</v>
      </c>
      <c r="S496" s="12">
        <f t="shared" ca="1" si="2019"/>
        <v>1.0385291358376199</v>
      </c>
      <c r="U496">
        <f t="shared" ref="U496:U556" ca="1" si="2125">$G496</f>
        <v>1986</v>
      </c>
      <c r="V496" s="12">
        <f t="shared" ca="1" si="2020"/>
        <v>0.98391198321329332</v>
      </c>
      <c r="W496" s="12">
        <f t="shared" ca="1" si="2021"/>
        <v>1.1081684844627344</v>
      </c>
      <c r="X496" s="12">
        <f t="shared" ca="1" si="2022"/>
        <v>1.2173392809440486</v>
      </c>
      <c r="Y496" s="12">
        <f t="shared" ca="1" si="2023"/>
        <v>1.0251825216162367</v>
      </c>
      <c r="Z496" s="12">
        <f t="shared" ca="1" si="2024"/>
        <v>1.3934043846934121</v>
      </c>
      <c r="AB496" s="240">
        <f t="shared" ref="AB496:AB556" ca="1" si="2126">$G496</f>
        <v>1986</v>
      </c>
      <c r="AC496" s="242">
        <f t="shared" ca="1" si="2025"/>
        <v>1.0083133662514396</v>
      </c>
      <c r="AD496" s="242">
        <f t="shared" ca="1" si="2026"/>
        <v>0.9829757670504613</v>
      </c>
      <c r="AE496" s="242">
        <f t="shared" ca="1" si="2027"/>
        <v>0.99175517599023222</v>
      </c>
      <c r="AF496" s="242">
        <f t="shared" ca="1" si="2028"/>
        <v>0.99175517599023222</v>
      </c>
      <c r="AG496" s="242">
        <f t="shared" ca="1" si="2029"/>
        <v>0.99175517599023222</v>
      </c>
      <c r="AH496" s="240"/>
      <c r="AI496" s="240">
        <f t="shared" ref="AI496:AI556" ca="1" si="2127">$G496</f>
        <v>1986</v>
      </c>
      <c r="AJ496" s="242">
        <f t="shared" ref="AJ496:AJ518" ca="1" si="2128">IF($E496,OFFSET(AJ$5,$D$489+$D496,0),"")</f>
        <v>0.99942979549692557</v>
      </c>
      <c r="AK496" s="242">
        <f t="shared" ca="1" si="2030"/>
        <v>0.96042651635669496</v>
      </c>
      <c r="AL496" s="242">
        <f t="shared" ca="1" si="2031"/>
        <v>0.96900452756138211</v>
      </c>
      <c r="AM496" s="242">
        <f t="shared" ca="1" si="2032"/>
        <v>0.96900452756138211</v>
      </c>
      <c r="AN496" s="242">
        <f t="shared" ca="1" si="2033"/>
        <v>0.96900452756138211</v>
      </c>
      <c r="AO496" s="240"/>
      <c r="AP496" s="240">
        <f t="shared" ref="AP496:AP556" ca="1" si="2129">$G496</f>
        <v>1986</v>
      </c>
      <c r="AQ496" s="242">
        <f t="shared" ca="1" si="2034"/>
        <v>0.98391198321329332</v>
      </c>
      <c r="AR496" s="242">
        <f t="shared" ca="1" si="2035"/>
        <v>1.0073539315796503</v>
      </c>
      <c r="AS496" s="242">
        <f t="shared" ca="1" si="2036"/>
        <v>1.0163510731256327</v>
      </c>
      <c r="AT496" s="242">
        <f t="shared" ca="1" si="2037"/>
        <v>1.0163510731256327</v>
      </c>
      <c r="AU496" s="242">
        <f t="shared" ca="1" si="2038"/>
        <v>1.0163510731256327</v>
      </c>
      <c r="AV496" s="242"/>
      <c r="AX496">
        <f t="shared" ref="AX496:AX556" ca="1" si="2130">$G496</f>
        <v>1986</v>
      </c>
      <c r="AY496" s="12">
        <f t="shared" ca="1" si="2039"/>
        <v>1.0526230024660241</v>
      </c>
      <c r="AZ496" s="12">
        <f t="shared" ca="1" si="2040"/>
        <v>0.98419222053337729</v>
      </c>
      <c r="BA496" s="12">
        <f t="shared" ca="1" si="2041"/>
        <v>0.98179889774411777</v>
      </c>
      <c r="BB496" s="12">
        <f t="shared" ca="1" si="2042"/>
        <v>1.0069967859753264</v>
      </c>
      <c r="BC496" s="12">
        <f t="shared" ca="1" si="2043"/>
        <v>0.97654950957429532</v>
      </c>
      <c r="BE496">
        <f t="shared" ref="BE496:BE556" ca="1" si="2131">$G496</f>
        <v>1986</v>
      </c>
      <c r="BF496" s="12">
        <f t="shared" ca="1" si="2044"/>
        <v>1.0444104738892448</v>
      </c>
      <c r="BG496" s="12">
        <f t="shared" ca="1" si="2045"/>
        <v>0.96645729390981738</v>
      </c>
      <c r="BH496" s="12">
        <f t="shared" ca="1" si="2046"/>
        <v>0.95209657945354231</v>
      </c>
      <c r="BI496" s="12">
        <f t="shared" ca="1" si="2047"/>
        <v>1.0641292946822418</v>
      </c>
      <c r="BJ496" s="12">
        <f t="shared" ca="1" si="2048"/>
        <v>0.94253541462948698</v>
      </c>
      <c r="BL496">
        <f t="shared" ref="BL496:BL556" ca="1" si="2132">$G496</f>
        <v>1986</v>
      </c>
      <c r="BM496" s="12">
        <f t="shared" ca="1" si="2049"/>
        <v>1.0328977938033195</v>
      </c>
      <c r="BN496" s="12">
        <f t="shared" ca="1" si="2050"/>
        <v>1.0504969198877105</v>
      </c>
      <c r="BO496" s="12">
        <f t="shared" ca="1" si="2051"/>
        <v>1.0852573343672727</v>
      </c>
      <c r="BP496" s="12">
        <f t="shared" ca="1" si="2052"/>
        <v>1.0394493545009451</v>
      </c>
      <c r="BQ496" s="12">
        <f t="shared" ca="1" si="2053"/>
        <v>1.1385649290939515</v>
      </c>
      <c r="BS496">
        <f t="shared" ref="BS496:BS556" ca="1" si="2133">$G496</f>
        <v>1986</v>
      </c>
      <c r="BT496" s="12">
        <f t="shared" ca="1" si="2054"/>
        <v>0.9998719475497162</v>
      </c>
      <c r="BU496" s="12">
        <f t="shared" ca="1" si="2055"/>
        <v>1.1193909988672166</v>
      </c>
      <c r="BV496" s="12">
        <f t="shared" ca="1" si="2056"/>
        <v>1.1278894679307803</v>
      </c>
      <c r="BW496" s="12">
        <f t="shared" ca="1" si="2057"/>
        <v>1.0549651700006157</v>
      </c>
      <c r="BX496" s="12">
        <f t="shared" ca="1" si="2058"/>
        <v>1.1313598970580883</v>
      </c>
      <c r="BZ496">
        <f t="shared" ref="BZ496:BZ556" ca="1" si="2134">$G496</f>
        <v>1986</v>
      </c>
      <c r="CA496" s="12">
        <f t="shared" ca="1" si="2059"/>
        <v>0.99942979549692557</v>
      </c>
      <c r="CB496" s="12">
        <f t="shared" ca="1" si="2060"/>
        <v>0.98499569389316499</v>
      </c>
      <c r="CC496" s="12">
        <f t="shared" ca="1" si="2061"/>
        <v>1.0053019053365773</v>
      </c>
      <c r="CD496" s="12">
        <f t="shared" ca="1" si="2062"/>
        <v>0.95147867805646258</v>
      </c>
      <c r="CE496" s="12">
        <f t="shared" ca="1" si="2063"/>
        <v>1.0171450636453423</v>
      </c>
      <c r="CH496" s="565">
        <f t="shared" ref="CH496:CH501" ca="1" si="2135">$G496</f>
        <v>1986</v>
      </c>
      <c r="CI496" s="12">
        <f t="shared" ca="1" si="2064"/>
        <v>1.0315755965018276</v>
      </c>
      <c r="CJ496" s="12">
        <f t="shared" ca="1" si="2065"/>
        <v>0.99633220243737453</v>
      </c>
      <c r="CK496" s="12">
        <f t="shared" ca="1" si="2066"/>
        <v>1.0053520119586383</v>
      </c>
      <c r="CL496" s="12">
        <f t="shared" ca="1" si="2067"/>
        <v>1.0020658719514033</v>
      </c>
      <c r="CM496" s="12">
        <f t="shared" ca="1" si="2068"/>
        <v>1.0072181671281695</v>
      </c>
      <c r="CN496" s="19"/>
      <c r="CO496" s="565">
        <f t="shared" ca="1" si="2069"/>
        <v>1986</v>
      </c>
      <c r="CP496" s="12">
        <f t="shared" ca="1" si="2070"/>
        <v>1.0296203135503179</v>
      </c>
      <c r="CQ496" s="12">
        <f t="shared" ca="1" si="2071"/>
        <v>1.0151077410237654</v>
      </c>
      <c r="CR496" s="12">
        <f t="shared" ca="1" si="2072"/>
        <v>1.0218146373693031</v>
      </c>
      <c r="CS496" s="12">
        <f t="shared" ca="1" si="2073"/>
        <v>1.006609741408123</v>
      </c>
      <c r="CT496" s="12">
        <f t="shared" ca="1" si="2074"/>
        <v>1.023819778540408</v>
      </c>
      <c r="CU496" s="19"/>
      <c r="CV496" s="565">
        <f t="shared" ca="1" si="2075"/>
        <v>1986</v>
      </c>
      <c r="CW496" s="12">
        <f t="shared" ca="1" si="2076"/>
        <v>0.96985195815088721</v>
      </c>
      <c r="CX496" s="12">
        <f t="shared" ca="1" si="2077"/>
        <v>0.9664936714774246</v>
      </c>
      <c r="CY496" s="12">
        <f t="shared" ca="1" si="2078"/>
        <v>0.97127121733031674</v>
      </c>
      <c r="CZ496" s="12">
        <f t="shared" ca="1" si="2079"/>
        <v>0.97139398057760962</v>
      </c>
      <c r="DA496" s="12">
        <f t="shared" ca="1" si="2080"/>
        <v>0.97124310768872324</v>
      </c>
      <c r="DB496" s="19"/>
      <c r="DC496" s="565">
        <f t="shared" ca="1" si="2081"/>
        <v>1986</v>
      </c>
      <c r="DD496" s="12">
        <f t="shared" ca="1" si="2082"/>
        <v>0.99278143873393487</v>
      </c>
      <c r="DE496" s="12">
        <f t="shared" ca="1" si="2083"/>
        <v>1.0149903386308339</v>
      </c>
      <c r="DF496" s="12">
        <f t="shared" ca="1" si="2084"/>
        <v>1.053839718566159</v>
      </c>
      <c r="DG496" s="12">
        <f t="shared" ca="1" si="2085"/>
        <v>0.97769341842295621</v>
      </c>
      <c r="DH496" s="12">
        <f t="shared" ca="1" si="2086"/>
        <v>1.089325087755507</v>
      </c>
      <c r="DI496" s="304"/>
      <c r="DJ496" s="565">
        <f t="shared" ca="1" si="2087"/>
        <v>1986</v>
      </c>
      <c r="DK496" s="12">
        <f t="shared" ca="1" si="2088"/>
        <v>0.9637454943357362</v>
      </c>
      <c r="DL496" s="12">
        <f t="shared" ca="1" si="2089"/>
        <v>1.0629972207692449</v>
      </c>
      <c r="DM496" s="12">
        <f t="shared" ca="1" si="2090"/>
        <v>1.1075920729271349</v>
      </c>
      <c r="DN496" s="12">
        <f t="shared" ca="1" si="2091"/>
        <v>1.0251954362480673</v>
      </c>
      <c r="DO496" s="12">
        <f t="shared" ca="1" si="2092"/>
        <v>1.1531962245288054</v>
      </c>
      <c r="DP496" s="304"/>
      <c r="DQ496" s="565">
        <f t="shared" ca="1" si="2093"/>
        <v>1986</v>
      </c>
      <c r="DR496" s="12">
        <f t="shared" ca="1" si="2094"/>
        <v>0.10288765822784814</v>
      </c>
      <c r="DS496" s="12">
        <f t="shared" ca="1" si="2095"/>
        <v>1.0041379677505657</v>
      </c>
      <c r="DT496" s="12">
        <f t="shared" ca="1" si="2096"/>
        <v>1.0125654710051275</v>
      </c>
      <c r="DU496" s="12">
        <f t="shared" ca="1" si="2097"/>
        <v>1.0153913738551241</v>
      </c>
      <c r="DV496" s="12">
        <f t="shared" ca="1" si="2098"/>
        <v>1.0071275878307664</v>
      </c>
      <c r="DW496" s="304"/>
      <c r="DX496" s="565">
        <f t="shared" ca="1" si="2099"/>
        <v>1986</v>
      </c>
      <c r="DY496" s="12">
        <f t="shared" ca="1" si="2100"/>
        <v>1.0163271203583297</v>
      </c>
      <c r="DZ496" s="12">
        <f t="shared" ca="1" si="2101"/>
        <v>1.0182583382091734</v>
      </c>
      <c r="EA496" s="12">
        <f t="shared" ca="1" si="2102"/>
        <v>1.052673361340007</v>
      </c>
      <c r="EB496" s="12">
        <f t="shared" ca="1" si="2103"/>
        <v>1.0004494890491686</v>
      </c>
      <c r="EC496" s="12">
        <f t="shared" ca="1" si="2104"/>
        <v>1.0933613870487009</v>
      </c>
      <c r="ED496" s="304"/>
      <c r="EE496" s="304"/>
      <c r="EF496" s="565">
        <f t="shared" ca="1" si="2105"/>
        <v>1986</v>
      </c>
      <c r="EG496" s="12">
        <f t="shared" ca="1" si="2106"/>
        <v>1.0315755965018276</v>
      </c>
      <c r="EH496" s="12">
        <f t="shared" ca="1" si="2107"/>
        <v>0.99633220243737453</v>
      </c>
      <c r="EI496" s="12">
        <f t="shared" ca="1" si="2108"/>
        <v>1.0053520119586383</v>
      </c>
      <c r="EJ496" s="12">
        <f t="shared" ca="1" si="2109"/>
        <v>1.0020658719514033</v>
      </c>
      <c r="EK496" s="12">
        <f t="shared" ca="1" si="2110"/>
        <v>1.0072181671281695</v>
      </c>
      <c r="EL496" s="304"/>
      <c r="EM496" s="565">
        <f t="shared" ca="1" si="2111"/>
        <v>1986</v>
      </c>
      <c r="EN496" s="12">
        <f t="shared" ca="1" si="2112"/>
        <v>1.037054742858357</v>
      </c>
      <c r="EO496" s="12">
        <f t="shared" ca="1" si="2113"/>
        <v>1.0415955254729889</v>
      </c>
      <c r="EP496" s="12">
        <f t="shared" ca="1" si="2114"/>
        <v>1.0775255537030402</v>
      </c>
      <c r="EQ496" s="12">
        <f t="shared" ca="1" si="2115"/>
        <v>1.0071074219153546</v>
      </c>
      <c r="ER496" s="12">
        <f t="shared" ca="1" si="2116"/>
        <v>1.1087666023916305</v>
      </c>
      <c r="ES496" s="304"/>
      <c r="ET496" s="304"/>
      <c r="EU496" s="565">
        <f t="shared" ca="1" si="2117"/>
        <v>1986</v>
      </c>
      <c r="EV496" s="12">
        <f t="shared" ca="1" si="2118"/>
        <v>1.0151546013769503</v>
      </c>
      <c r="EW496" s="12">
        <f t="shared" ca="1" si="2119"/>
        <v>1.0572368385367772</v>
      </c>
      <c r="EX496" s="12">
        <f t="shared" ca="1" si="2120"/>
        <v>1.1035867060989875</v>
      </c>
      <c r="EY496" s="12">
        <f t="shared" ca="1" si="2121"/>
        <v>1.0188921586260116</v>
      </c>
      <c r="EZ496" s="12">
        <f t="shared" ca="1" si="2122"/>
        <v>1.1527680836672971</v>
      </c>
      <c r="FA496" s="304"/>
      <c r="FB496" s="304"/>
      <c r="FC496" s="304"/>
      <c r="FD496" s="304"/>
      <c r="FE496" s="304"/>
      <c r="FF496" s="304"/>
      <c r="FG496" s="304"/>
      <c r="FH496" s="304"/>
      <c r="FI496" s="304"/>
      <c r="FJ496" s="304"/>
      <c r="FK496" s="304"/>
      <c r="FL496" s="304"/>
      <c r="FM496" s="304"/>
      <c r="FN496" s="304"/>
      <c r="FO496" s="304"/>
      <c r="FP496" s="304"/>
      <c r="FQ496" s="304"/>
      <c r="FR496" s="304"/>
      <c r="FS496" s="304"/>
      <c r="FT496" s="304"/>
      <c r="FU496" s="304"/>
      <c r="FV496" s="3"/>
      <c r="FW496" s="304"/>
      <c r="FX496" s="304"/>
      <c r="FY496" s="19"/>
      <c r="FZ496" s="304"/>
      <c r="GA496" s="19"/>
      <c r="GB496" s="19"/>
      <c r="GC496" s="19"/>
      <c r="GD496" s="304"/>
      <c r="GE496" s="19"/>
      <c r="GF496" s="19"/>
      <c r="GG496" s="19"/>
      <c r="GH496" s="304"/>
      <c r="GI496" s="19"/>
      <c r="GJ496" s="19"/>
      <c r="GK496" s="304"/>
      <c r="GM496" s="3"/>
      <c r="GN496" s="3"/>
      <c r="GO496" s="3"/>
    </row>
    <row r="497" spans="4:197" x14ac:dyDescent="0.2">
      <c r="D497" s="5">
        <f t="shared" ref="D497:D556" si="2136">D496+1</f>
        <v>2</v>
      </c>
      <c r="E497" t="b">
        <f t="shared" si="2123"/>
        <v>1</v>
      </c>
      <c r="G497">
        <f t="shared" ca="1" si="2009"/>
        <v>1987</v>
      </c>
      <c r="H497" s="12">
        <f t="shared" ca="1" si="2010"/>
        <v>1.0577037635191484</v>
      </c>
      <c r="I497" s="12">
        <f t="shared" ca="1" si="2011"/>
        <v>0.98855755569853498</v>
      </c>
      <c r="J497" s="12">
        <f t="shared" ca="1" si="2012"/>
        <v>0.97971667628867476</v>
      </c>
      <c r="K497" s="12">
        <f t="shared" ca="1" si="2013"/>
        <v>1.0413990142776142</v>
      </c>
      <c r="L497" s="12">
        <f t="shared" ca="1" si="2014"/>
        <v>0.96761881566516739</v>
      </c>
      <c r="N497">
        <f t="shared" ca="1" si="2124"/>
        <v>1987</v>
      </c>
      <c r="O497" s="12">
        <f t="shared" ca="1" si="2015"/>
        <v>1.1682668260726352</v>
      </c>
      <c r="P497" s="12">
        <f t="shared" ca="1" si="2016"/>
        <v>0.96631958148915553</v>
      </c>
      <c r="Q497" s="12">
        <f t="shared" ca="1" si="2017"/>
        <v>0.96426506421691482</v>
      </c>
      <c r="R497" s="12">
        <f t="shared" ca="1" si="2018"/>
        <v>0.99681395333162626</v>
      </c>
      <c r="S497" s="12">
        <f t="shared" ca="1" si="2019"/>
        <v>0.94620237140779206</v>
      </c>
      <c r="U497">
        <f t="shared" ca="1" si="2125"/>
        <v>1987</v>
      </c>
      <c r="V497" s="12">
        <f t="shared" ca="1" si="2020"/>
        <v>1.0740928940055579</v>
      </c>
      <c r="W497" s="12">
        <f t="shared" ca="1" si="2021"/>
        <v>1.0432477796048265</v>
      </c>
      <c r="X497" s="12">
        <f t="shared" ca="1" si="2022"/>
        <v>1.1731649948025689</v>
      </c>
      <c r="Y497" s="12">
        <f t="shared" ca="1" si="2023"/>
        <v>0.95091466387780876</v>
      </c>
      <c r="Z497" s="12">
        <f t="shared" ca="1" si="2024"/>
        <v>1.3768035642158001</v>
      </c>
      <c r="AB497" s="240">
        <f t="shared" ca="1" si="2126"/>
        <v>1987</v>
      </c>
      <c r="AC497" s="242">
        <f t="shared" ca="1" si="2025"/>
        <v>1.0577037635191484</v>
      </c>
      <c r="AD497" s="242">
        <f t="shared" ca="1" si="2026"/>
        <v>0.93130241855963636</v>
      </c>
      <c r="AE497" s="242">
        <f t="shared" ca="1" si="2027"/>
        <v>0.94544430538172719</v>
      </c>
      <c r="AF497" s="242">
        <f t="shared" ca="1" si="2028"/>
        <v>0.94544430538172719</v>
      </c>
      <c r="AG497" s="242">
        <f t="shared" ca="1" si="2029"/>
        <v>0.94544430538172719</v>
      </c>
      <c r="AH497" s="240"/>
      <c r="AI497" s="240">
        <f t="shared" ca="1" si="2127"/>
        <v>1987</v>
      </c>
      <c r="AJ497" s="242">
        <f t="shared" ca="1" si="2128"/>
        <v>1.154895282713557</v>
      </c>
      <c r="AK497" s="242">
        <f t="shared" ca="1" si="2030"/>
        <v>0.84316532071395911</v>
      </c>
      <c r="AL497" s="242">
        <f t="shared" ca="1" si="2031"/>
        <v>0.85596884006516039</v>
      </c>
      <c r="AM497" s="242">
        <f t="shared" ca="1" si="2032"/>
        <v>0.85596884006516039</v>
      </c>
      <c r="AN497" s="242">
        <f t="shared" ca="1" si="2033"/>
        <v>0.85596884006516039</v>
      </c>
      <c r="AO497" s="240"/>
      <c r="AP497" s="240">
        <f t="shared" ca="1" si="2129"/>
        <v>1987</v>
      </c>
      <c r="AQ497" s="242">
        <f t="shared" ca="1" si="2034"/>
        <v>1.0740928940055579</v>
      </c>
      <c r="AR497" s="242">
        <f t="shared" ca="1" si="2035"/>
        <v>0.91709206771822793</v>
      </c>
      <c r="AS497" s="242">
        <f t="shared" ca="1" si="2036"/>
        <v>0.93101816945343796</v>
      </c>
      <c r="AT497" s="242">
        <f t="shared" ca="1" si="2037"/>
        <v>0.93101816945343796</v>
      </c>
      <c r="AU497" s="242">
        <f t="shared" ca="1" si="2038"/>
        <v>0.93101816945343796</v>
      </c>
      <c r="AV497" s="242"/>
      <c r="AX497">
        <f t="shared" ca="1" si="2130"/>
        <v>1987</v>
      </c>
      <c r="AY497" s="12">
        <f t="shared" ca="1" si="2039"/>
        <v>1.2167494106527903</v>
      </c>
      <c r="AZ497" s="12">
        <f t="shared" ca="1" si="2040"/>
        <v>0.9792465592649453</v>
      </c>
      <c r="BA497" s="12">
        <f t="shared" ca="1" si="2041"/>
        <v>0.97671970585701784</v>
      </c>
      <c r="BB497" s="12">
        <f t="shared" ca="1" si="2042"/>
        <v>1.0141249640316459</v>
      </c>
      <c r="BC497" s="12">
        <f t="shared" ca="1" si="2043"/>
        <v>0.96892719888384016</v>
      </c>
      <c r="BE497">
        <f t="shared" ca="1" si="2131"/>
        <v>1987</v>
      </c>
      <c r="BF497" s="12">
        <f t="shared" ca="1" si="2044"/>
        <v>1.0733172247152225</v>
      </c>
      <c r="BG497" s="12">
        <f t="shared" ca="1" si="2045"/>
        <v>0.96157446510121936</v>
      </c>
      <c r="BH497" s="12">
        <f t="shared" ca="1" si="2046"/>
        <v>0.95056171203668904</v>
      </c>
      <c r="BI497" s="12">
        <f t="shared" ca="1" si="2047"/>
        <v>1.0524574054199143</v>
      </c>
      <c r="BJ497" s="12">
        <f t="shared" ca="1" si="2048"/>
        <v>0.94186566715989006</v>
      </c>
      <c r="BL497">
        <f t="shared" ca="1" si="2132"/>
        <v>1987</v>
      </c>
      <c r="BM497" s="12">
        <f t="shared" ca="1" si="2049"/>
        <v>1.148969388324071</v>
      </c>
      <c r="BN497" s="12">
        <f t="shared" ca="1" si="2050"/>
        <v>1.0794718663892993</v>
      </c>
      <c r="BO497" s="12">
        <f t="shared" ca="1" si="2051"/>
        <v>1.115356563764988</v>
      </c>
      <c r="BP497" s="12">
        <f t="shared" ca="1" si="2052"/>
        <v>1.0805688084166969</v>
      </c>
      <c r="BQ497" s="12">
        <f t="shared" ca="1" si="2053"/>
        <v>1.1558397190791727</v>
      </c>
      <c r="BS497">
        <f t="shared" ca="1" si="2133"/>
        <v>1987</v>
      </c>
      <c r="BT497" s="12">
        <f t="shared" ca="1" si="2054"/>
        <v>1.0326533748223272</v>
      </c>
      <c r="BU497" s="12">
        <f t="shared" ca="1" si="2055"/>
        <v>1.0374477501499504</v>
      </c>
      <c r="BV497" s="12">
        <f t="shared" ca="1" si="2056"/>
        <v>1.0521191230086153</v>
      </c>
      <c r="BW497" s="12">
        <f t="shared" ca="1" si="2057"/>
        <v>0.92184822282502266</v>
      </c>
      <c r="BX497" s="12">
        <f t="shared" ca="1" si="2058"/>
        <v>1.0583186468884436</v>
      </c>
      <c r="BZ497">
        <f t="shared" ca="1" si="2134"/>
        <v>1987</v>
      </c>
      <c r="CA497" s="12">
        <f t="shared" ca="1" si="2059"/>
        <v>1.154895282713557</v>
      </c>
      <c r="CB497" s="12">
        <f t="shared" ca="1" si="2060"/>
        <v>0.91726381896696141</v>
      </c>
      <c r="CC497" s="12">
        <f t="shared" ca="1" si="2061"/>
        <v>0.95277201275161416</v>
      </c>
      <c r="CD497" s="12">
        <f t="shared" ca="1" si="2062"/>
        <v>0.85501653551794987</v>
      </c>
      <c r="CE497" s="12">
        <f t="shared" ca="1" si="2063"/>
        <v>0.97428193794435514</v>
      </c>
      <c r="CH497" s="565">
        <f t="shared" ca="1" si="2135"/>
        <v>1987</v>
      </c>
      <c r="CI497" s="12">
        <f t="shared" ca="1" si="2064"/>
        <v>1.0531032509568241</v>
      </c>
      <c r="CJ497" s="12">
        <f t="shared" ca="1" si="2065"/>
        <v>1.0162512983798622</v>
      </c>
      <c r="CK497" s="12">
        <f t="shared" ca="1" si="2066"/>
        <v>1.0074115302081221</v>
      </c>
      <c r="CL497" s="12">
        <f t="shared" ca="1" si="2067"/>
        <v>1.0565921323506589</v>
      </c>
      <c r="CM497" s="12">
        <f t="shared" ca="1" si="2068"/>
        <v>0.97948252087593302</v>
      </c>
      <c r="CN497" s="19"/>
      <c r="CO497" s="565">
        <f t="shared" ca="1" si="2069"/>
        <v>1987</v>
      </c>
      <c r="CP497" s="12">
        <f t="shared" ca="1" si="2070"/>
        <v>1.1447405512067137</v>
      </c>
      <c r="CQ497" s="12">
        <f t="shared" ca="1" si="2071"/>
        <v>0.94940649872595373</v>
      </c>
      <c r="CR497" s="12">
        <f t="shared" ca="1" si="2072"/>
        <v>0.95541909982716144</v>
      </c>
      <c r="CS497" s="12">
        <f t="shared" ca="1" si="2073"/>
        <v>0.95356023117699873</v>
      </c>
      <c r="CT497" s="12">
        <f t="shared" ca="1" si="2074"/>
        <v>0.95566423758223917</v>
      </c>
      <c r="CU497" s="19"/>
      <c r="CV497" s="565">
        <f t="shared" ca="1" si="2075"/>
        <v>1987</v>
      </c>
      <c r="CW497" s="12">
        <f t="shared" ca="1" si="2076"/>
        <v>1.0112963167384184</v>
      </c>
      <c r="CX497" s="12">
        <f t="shared" ca="1" si="2077"/>
        <v>0.94015191290687461</v>
      </c>
      <c r="CY497" s="12">
        <f t="shared" ca="1" si="2078"/>
        <v>0.93887436591153683</v>
      </c>
      <c r="CZ497" s="12">
        <f t="shared" ca="1" si="2079"/>
        <v>0.97038661723049591</v>
      </c>
      <c r="DA497" s="12">
        <f t="shared" ca="1" si="2080"/>
        <v>0.93165886689276112</v>
      </c>
      <c r="DB497" s="19"/>
      <c r="DC497" s="565">
        <f t="shared" ca="1" si="2081"/>
        <v>1987</v>
      </c>
      <c r="DD497" s="12">
        <f t="shared" ca="1" si="2082"/>
        <v>1.0118038542662875</v>
      </c>
      <c r="DE497" s="12">
        <f t="shared" ca="1" si="2083"/>
        <v>1.0765402202201133</v>
      </c>
      <c r="DF497" s="12">
        <f t="shared" ca="1" si="2084"/>
        <v>1.0928625883005596</v>
      </c>
      <c r="DG497" s="12">
        <f t="shared" ca="1" si="2085"/>
        <v>1.0844809469117678</v>
      </c>
      <c r="DH497" s="12">
        <f t="shared" ca="1" si="2086"/>
        <v>1.0967685645401755</v>
      </c>
      <c r="DI497" s="304"/>
      <c r="DJ497" s="565">
        <f t="shared" ca="1" si="2087"/>
        <v>1987</v>
      </c>
      <c r="DK497" s="12">
        <f t="shared" ca="1" si="2088"/>
        <v>1.0128411431513902</v>
      </c>
      <c r="DL497" s="12">
        <f t="shared" ca="1" si="2089"/>
        <v>1.1089754488207053</v>
      </c>
      <c r="DM497" s="12">
        <f t="shared" ca="1" si="2090"/>
        <v>1.1184248643360362</v>
      </c>
      <c r="DN497" s="12">
        <f t="shared" ca="1" si="2091"/>
        <v>1.129040980918959</v>
      </c>
      <c r="DO497" s="12">
        <f t="shared" ca="1" si="2092"/>
        <v>1.112549151326605</v>
      </c>
      <c r="DP497" s="304"/>
      <c r="DQ497" s="565">
        <f t="shared" ca="1" si="2093"/>
        <v>1987</v>
      </c>
      <c r="DR497" s="12">
        <f t="shared" ca="1" si="2094"/>
        <v>0.11343354430379748</v>
      </c>
      <c r="DS497" s="12">
        <f t="shared" ca="1" si="2095"/>
        <v>0.96308756630260861</v>
      </c>
      <c r="DT497" s="12">
        <f t="shared" ca="1" si="2096"/>
        <v>0.97776603991202227</v>
      </c>
      <c r="DU497" s="12">
        <f t="shared" ca="1" si="2097"/>
        <v>0.98084104680089523</v>
      </c>
      <c r="DV497" s="12">
        <f t="shared" ca="1" si="2098"/>
        <v>0.97184880598373391</v>
      </c>
      <c r="DW497" s="304"/>
      <c r="DX497" s="565">
        <f t="shared" ca="1" si="2099"/>
        <v>1987</v>
      </c>
      <c r="DY497" s="12">
        <f t="shared" ca="1" si="2100"/>
        <v>1.0503150945283586</v>
      </c>
      <c r="DZ497" s="12">
        <f t="shared" ca="1" si="2101"/>
        <v>0.99285986535567772</v>
      </c>
      <c r="EA497" s="12">
        <f t="shared" ca="1" si="2102"/>
        <v>1.0117629626410478</v>
      </c>
      <c r="EB497" s="12">
        <f t="shared" ca="1" si="2103"/>
        <v>1.0020720896955204</v>
      </c>
      <c r="EC497" s="12">
        <f t="shared" ca="1" si="2104"/>
        <v>1.0193131972416423</v>
      </c>
      <c r="ED497" s="304"/>
      <c r="EE497" s="304"/>
      <c r="EF497" s="565">
        <f t="shared" ca="1" si="2105"/>
        <v>1987</v>
      </c>
      <c r="EG497" s="12">
        <f t="shared" ca="1" si="2106"/>
        <v>1.0531032509568241</v>
      </c>
      <c r="EH497" s="12">
        <f t="shared" ca="1" si="2107"/>
        <v>1.0162512983798622</v>
      </c>
      <c r="EI497" s="12">
        <f t="shared" ca="1" si="2108"/>
        <v>1.0074115302081221</v>
      </c>
      <c r="EJ497" s="12">
        <f t="shared" ca="1" si="2109"/>
        <v>1.0565921323506589</v>
      </c>
      <c r="EK497" s="12">
        <f t="shared" ca="1" si="2110"/>
        <v>0.97948252087593302</v>
      </c>
      <c r="EL497" s="304"/>
      <c r="EM497" s="565">
        <f t="shared" ca="1" si="2111"/>
        <v>1987</v>
      </c>
      <c r="EN497" s="12">
        <f t="shared" ca="1" si="2112"/>
        <v>1.1621888644548555</v>
      </c>
      <c r="EO497" s="12">
        <f t="shared" ca="1" si="2113"/>
        <v>1.0840270203887532</v>
      </c>
      <c r="EP497" s="12">
        <f t="shared" ca="1" si="2114"/>
        <v>1.0889229744685169</v>
      </c>
      <c r="EQ497" s="12">
        <f t="shared" ca="1" si="2115"/>
        <v>1.1081453463410209</v>
      </c>
      <c r="ER497" s="12">
        <f t="shared" ca="1" si="2116"/>
        <v>1.080394957034176</v>
      </c>
      <c r="ES497" s="304"/>
      <c r="ET497" s="304"/>
      <c r="EU497" s="565">
        <f t="shared" ca="1" si="2117"/>
        <v>1987</v>
      </c>
      <c r="EV497" s="12">
        <f t="shared" ca="1" si="2118"/>
        <v>1.1753167393164135</v>
      </c>
      <c r="EW497" s="12">
        <f t="shared" ca="1" si="2119"/>
        <v>1.078016572383691</v>
      </c>
      <c r="EX497" s="12">
        <f t="shared" ca="1" si="2120"/>
        <v>1.0903462600175902</v>
      </c>
      <c r="EY497" s="12">
        <f t="shared" ca="1" si="2121"/>
        <v>1.0940154272272835</v>
      </c>
      <c r="EZ497" s="12">
        <f t="shared" ca="1" si="2122"/>
        <v>1.0882156069438633</v>
      </c>
      <c r="FA497" s="304"/>
      <c r="FB497" s="304"/>
      <c r="FC497" s="304"/>
      <c r="FD497" s="304"/>
      <c r="FE497" s="304"/>
      <c r="FF497" s="304"/>
      <c r="FG497" s="304"/>
      <c r="FH497" s="304"/>
      <c r="FI497" s="304"/>
      <c r="FJ497" s="304"/>
      <c r="FK497" s="304"/>
      <c r="FL497" s="304"/>
      <c r="FM497" s="304"/>
      <c r="FN497" s="304"/>
      <c r="FO497" s="304"/>
      <c r="FP497" s="304"/>
      <c r="FQ497" s="304"/>
      <c r="FR497" s="304"/>
      <c r="FS497" s="304"/>
      <c r="FT497" s="304"/>
      <c r="FU497" s="304"/>
      <c r="FV497" s="3"/>
      <c r="FW497" s="304"/>
      <c r="FX497" s="304"/>
      <c r="FY497" s="19"/>
      <c r="FZ497" s="304"/>
      <c r="GA497" s="19"/>
      <c r="GB497" s="19"/>
      <c r="GC497" s="19"/>
      <c r="GD497" s="304"/>
      <c r="GE497" s="19"/>
      <c r="GF497" s="19"/>
      <c r="GG497" s="19"/>
      <c r="GH497" s="304"/>
      <c r="GI497" s="19"/>
      <c r="GJ497" s="19"/>
      <c r="GK497" s="304"/>
      <c r="GM497" s="3"/>
      <c r="GN497" s="3"/>
      <c r="GO497" s="3"/>
    </row>
    <row r="498" spans="4:197" x14ac:dyDescent="0.2">
      <c r="D498" s="5">
        <f t="shared" si="2136"/>
        <v>3</v>
      </c>
      <c r="E498" t="b">
        <f t="shared" si="2123"/>
        <v>1</v>
      </c>
      <c r="G498">
        <f t="shared" ca="1" si="2009"/>
        <v>1988</v>
      </c>
      <c r="H498" s="12">
        <f t="shared" ca="1" si="2010"/>
        <v>1.0850531499450626</v>
      </c>
      <c r="I498" s="12">
        <f t="shared" ca="1" si="2011"/>
        <v>0.9846221385588898</v>
      </c>
      <c r="J498" s="12">
        <f t="shared" ca="1" si="2012"/>
        <v>0.97599299333803879</v>
      </c>
      <c r="K498" s="12">
        <f t="shared" ca="1" si="2013"/>
        <v>1.0414353148753233</v>
      </c>
      <c r="L498" s="12">
        <f t="shared" ca="1" si="2014"/>
        <v>0.96315768082153186</v>
      </c>
      <c r="N498">
        <f t="shared" ca="1" si="2124"/>
        <v>1988</v>
      </c>
      <c r="O498" s="12">
        <f t="shared" ca="1" si="2015"/>
        <v>1.1719571555794122</v>
      </c>
      <c r="P498" s="12">
        <f t="shared" ca="1" si="2016"/>
        <v>0.95833132403455445</v>
      </c>
      <c r="Q498" s="12">
        <f t="shared" ca="1" si="2017"/>
        <v>0.94958232248956032</v>
      </c>
      <c r="R498" s="12">
        <f t="shared" ca="1" si="2018"/>
        <v>1.001537409528708</v>
      </c>
      <c r="S498" s="12">
        <f t="shared" ca="1" si="2019"/>
        <v>0.92075034688043911</v>
      </c>
      <c r="U498">
        <f t="shared" ca="1" si="2125"/>
        <v>1988</v>
      </c>
      <c r="V498" s="12">
        <f t="shared" ca="1" si="2020"/>
        <v>1.0747439460103216</v>
      </c>
      <c r="W498" s="12">
        <f t="shared" ca="1" si="2021"/>
        <v>1.0933931409976414</v>
      </c>
      <c r="X498" s="12">
        <f t="shared" ca="1" si="2022"/>
        <v>1.2667778377018548</v>
      </c>
      <c r="Y498" s="12">
        <f t="shared" ca="1" si="2023"/>
        <v>0.9658659770371687</v>
      </c>
      <c r="Z498" s="12">
        <f t="shared" ca="1" si="2024"/>
        <v>1.5424906367346489</v>
      </c>
      <c r="AB498" s="240">
        <f t="shared" ca="1" si="2126"/>
        <v>1988</v>
      </c>
      <c r="AC498" s="242">
        <f t="shared" ca="1" si="2025"/>
        <v>1.0850531499450626</v>
      </c>
      <c r="AD498" s="242">
        <f t="shared" ca="1" si="2026"/>
        <v>0.9056886133140476</v>
      </c>
      <c r="AE498" s="242">
        <f t="shared" ca="1" si="2027"/>
        <v>0.92161383988483048</v>
      </c>
      <c r="AF498" s="242">
        <f t="shared" ca="1" si="2028"/>
        <v>0.92161383988483048</v>
      </c>
      <c r="AG498" s="242">
        <f t="shared" ca="1" si="2029"/>
        <v>0.92161383988483048</v>
      </c>
      <c r="AH498" s="240"/>
      <c r="AI498" s="240">
        <f t="shared" ca="1" si="2127"/>
        <v>1988</v>
      </c>
      <c r="AJ498" s="242">
        <f t="shared" ca="1" si="2128"/>
        <v>1.2040561574380866</v>
      </c>
      <c r="AK498" s="242">
        <f t="shared" ca="1" si="2030"/>
        <v>0.83852918860325498</v>
      </c>
      <c r="AL498" s="242">
        <f t="shared" ca="1" si="2031"/>
        <v>0.85327351365980852</v>
      </c>
      <c r="AM498" s="242">
        <f t="shared" ca="1" si="2032"/>
        <v>0.85327351365980852</v>
      </c>
      <c r="AN498" s="242">
        <f t="shared" ca="1" si="2033"/>
        <v>0.85327351365980852</v>
      </c>
      <c r="AO498" s="240"/>
      <c r="AP498" s="240">
        <f t="shared" ca="1" si="2129"/>
        <v>1988</v>
      </c>
      <c r="AQ498" s="242">
        <f t="shared" ca="1" si="2034"/>
        <v>1.0747439460103216</v>
      </c>
      <c r="AR498" s="242">
        <f t="shared" ca="1" si="2035"/>
        <v>0.91437619759929811</v>
      </c>
      <c r="AS498" s="242">
        <f t="shared" ca="1" si="2036"/>
        <v>0.93045418279601666</v>
      </c>
      <c r="AT498" s="242">
        <f t="shared" ca="1" si="2037"/>
        <v>0.93045418279601666</v>
      </c>
      <c r="AU498" s="242">
        <f t="shared" ca="1" si="2038"/>
        <v>0.93045418279601666</v>
      </c>
      <c r="AV498" s="242"/>
      <c r="AX498">
        <f t="shared" ca="1" si="2130"/>
        <v>1988</v>
      </c>
      <c r="AY498" s="12">
        <f t="shared" ca="1" si="2039"/>
        <v>1.216488685619928</v>
      </c>
      <c r="AZ498" s="12">
        <f t="shared" ca="1" si="2040"/>
        <v>1.0122598720305629</v>
      </c>
      <c r="BA498" s="12">
        <f t="shared" ca="1" si="2041"/>
        <v>1.0091872062911194</v>
      </c>
      <c r="BB498" s="12">
        <f t="shared" ca="1" si="2042"/>
        <v>1.0542429173445305</v>
      </c>
      <c r="BC498" s="12">
        <f t="shared" ca="1" si="2043"/>
        <v>0.99980090715301173</v>
      </c>
      <c r="BE498">
        <f t="shared" ca="1" si="2131"/>
        <v>1988</v>
      </c>
      <c r="BF498" s="12">
        <f t="shared" ca="1" si="2044"/>
        <v>1.1137925933231421</v>
      </c>
      <c r="BG498" s="12">
        <f t="shared" ca="1" si="2045"/>
        <v>0.96921068743951699</v>
      </c>
      <c r="BH498" s="12">
        <f t="shared" ca="1" si="2046"/>
        <v>0.96425406428932059</v>
      </c>
      <c r="BI498" s="12">
        <f t="shared" ca="1" si="2047"/>
        <v>1.0302201924074175</v>
      </c>
      <c r="BJ498" s="12">
        <f t="shared" ca="1" si="2048"/>
        <v>0.958624342449103</v>
      </c>
      <c r="BL498">
        <f t="shared" ca="1" si="2132"/>
        <v>1988</v>
      </c>
      <c r="BM498" s="12">
        <f t="shared" ca="1" si="2049"/>
        <v>1.1801944129509505</v>
      </c>
      <c r="BN498" s="12">
        <f t="shared" ca="1" si="2050"/>
        <v>1.1349480621877817</v>
      </c>
      <c r="BO498" s="12">
        <f t="shared" ca="1" si="2051"/>
        <v>1.1927177532474789</v>
      </c>
      <c r="BP498" s="12">
        <f t="shared" ca="1" si="2052"/>
        <v>1.1243468634416274</v>
      </c>
      <c r="BQ498" s="12">
        <f t="shared" ca="1" si="2053"/>
        <v>1.2722822242306639</v>
      </c>
      <c r="BS498">
        <f t="shared" ca="1" si="2133"/>
        <v>1988</v>
      </c>
      <c r="BT498" s="12">
        <f t="shared" ca="1" si="2054"/>
        <v>1.0652299181744842</v>
      </c>
      <c r="BU498" s="12">
        <f t="shared" ca="1" si="2055"/>
        <v>1.0940791648452752</v>
      </c>
      <c r="BV498" s="12">
        <f t="shared" ca="1" si="2056"/>
        <v>1.115256577193845</v>
      </c>
      <c r="BW498" s="12">
        <f t="shared" ca="1" si="2057"/>
        <v>0.91969070934730701</v>
      </c>
      <c r="BX498" s="12">
        <f t="shared" ca="1" si="2058"/>
        <v>1.1245634543712135</v>
      </c>
      <c r="BZ498">
        <f t="shared" ca="1" si="2134"/>
        <v>1988</v>
      </c>
      <c r="CA498" s="12">
        <f t="shared" ca="1" si="2059"/>
        <v>1.2040561574380866</v>
      </c>
      <c r="CB498" s="12">
        <f t="shared" ca="1" si="2060"/>
        <v>0.93035131709557772</v>
      </c>
      <c r="CC498" s="12">
        <f t="shared" ca="1" si="2061"/>
        <v>0.98260966855424381</v>
      </c>
      <c r="CD498" s="12">
        <f t="shared" ca="1" si="2062"/>
        <v>0.83034649411421912</v>
      </c>
      <c r="CE498" s="12">
        <f t="shared" ca="1" si="2063"/>
        <v>1.0161133614878437</v>
      </c>
      <c r="CH498" s="565">
        <f t="shared" ca="1" si="2135"/>
        <v>1988</v>
      </c>
      <c r="CI498" s="12">
        <f t="shared" ca="1" si="2064"/>
        <v>1.107448710131919</v>
      </c>
      <c r="CJ498" s="12">
        <f t="shared" ca="1" si="2065"/>
        <v>1.0050154628081938</v>
      </c>
      <c r="CK498" s="12">
        <f t="shared" ca="1" si="2066"/>
        <v>1.0020175824420867</v>
      </c>
      <c r="CL498" s="12">
        <f t="shared" ca="1" si="2067"/>
        <v>1.0424346397330826</v>
      </c>
      <c r="CM498" s="12">
        <f t="shared" ca="1" si="2068"/>
        <v>0.97906527358282769</v>
      </c>
      <c r="CN498" s="19"/>
      <c r="CO498" s="565">
        <f t="shared" ca="1" si="2069"/>
        <v>1988</v>
      </c>
      <c r="CP498" s="12">
        <f t="shared" ca="1" si="2070"/>
        <v>1.1549645466964462</v>
      </c>
      <c r="CQ498" s="12">
        <f t="shared" ca="1" si="2071"/>
        <v>0.96081166670617213</v>
      </c>
      <c r="CR498" s="12">
        <f t="shared" ca="1" si="2072"/>
        <v>0.96795440021331447</v>
      </c>
      <c r="CS498" s="12">
        <f t="shared" ca="1" si="2073"/>
        <v>0.9652489962854266</v>
      </c>
      <c r="CT498" s="12">
        <f t="shared" ca="1" si="2074"/>
        <v>0.96831117455850746</v>
      </c>
      <c r="CU498" s="19"/>
      <c r="CV498" s="565">
        <f t="shared" ca="1" si="2075"/>
        <v>1988</v>
      </c>
      <c r="CW498" s="12">
        <f t="shared" ca="1" si="2076"/>
        <v>1.1260502140290196</v>
      </c>
      <c r="CX498" s="12">
        <f t="shared" ca="1" si="2077"/>
        <v>0.98121348412816678</v>
      </c>
      <c r="CY498" s="12">
        <f t="shared" ca="1" si="2078"/>
        <v>0.98561142809875579</v>
      </c>
      <c r="CZ498" s="12">
        <f t="shared" ca="1" si="2079"/>
        <v>1.0034018723733713</v>
      </c>
      <c r="DA498" s="12">
        <f t="shared" ca="1" si="2080"/>
        <v>0.98153787169341467</v>
      </c>
      <c r="DB498" s="19"/>
      <c r="DC498" s="565">
        <f t="shared" ca="1" si="2081"/>
        <v>1988</v>
      </c>
      <c r="DD498" s="12">
        <f t="shared" ca="1" si="2082"/>
        <v>1.0576829859428014</v>
      </c>
      <c r="DE498" s="12">
        <f t="shared" ca="1" si="2083"/>
        <v>1.0807098204292476</v>
      </c>
      <c r="DF498" s="12">
        <f t="shared" ca="1" si="2084"/>
        <v>1.0911793932863938</v>
      </c>
      <c r="DG498" s="12">
        <f t="shared" ca="1" si="2085"/>
        <v>1.1020076659615585</v>
      </c>
      <c r="DH498" s="12">
        <f t="shared" ca="1" si="2086"/>
        <v>1.0861332485250788</v>
      </c>
      <c r="DI498" s="304"/>
      <c r="DJ498" s="565">
        <f t="shared" ca="1" si="2087"/>
        <v>1988</v>
      </c>
      <c r="DK498" s="12">
        <f t="shared" ca="1" si="2088"/>
        <v>1.0991728887744594</v>
      </c>
      <c r="DL498" s="12">
        <f t="shared" ca="1" si="2089"/>
        <v>1.0574654694362386</v>
      </c>
      <c r="DM498" s="12">
        <f t="shared" ca="1" si="2090"/>
        <v>1.0698299776496549</v>
      </c>
      <c r="DN498" s="12">
        <f t="shared" ca="1" si="2091"/>
        <v>1.0771838086010297</v>
      </c>
      <c r="DO498" s="12">
        <f t="shared" ca="1" si="2092"/>
        <v>1.0657598452379915</v>
      </c>
      <c r="DP498" s="304"/>
      <c r="DQ498" s="565">
        <f t="shared" ca="1" si="2093"/>
        <v>1988</v>
      </c>
      <c r="DR498" s="12">
        <f t="shared" ca="1" si="2094"/>
        <v>0.12390031645569621</v>
      </c>
      <c r="DS498" s="12">
        <f t="shared" ca="1" si="2095"/>
        <v>0.90205129106231874</v>
      </c>
      <c r="DT498" s="12">
        <f t="shared" ca="1" si="2096"/>
        <v>0.92079718375209141</v>
      </c>
      <c r="DU498" s="12">
        <f t="shared" ca="1" si="2097"/>
        <v>0.91937706953513254</v>
      </c>
      <c r="DV498" s="12">
        <f t="shared" ca="1" si="2098"/>
        <v>0.92352990869558294</v>
      </c>
      <c r="DW498" s="304"/>
      <c r="DX498" s="565">
        <f t="shared" ca="1" si="2099"/>
        <v>1988</v>
      </c>
      <c r="DY498" s="12">
        <f t="shared" ca="1" si="2100"/>
        <v>1.0860702655241019</v>
      </c>
      <c r="DZ498" s="12">
        <f t="shared" ca="1" si="2101"/>
        <v>0.96724307960104172</v>
      </c>
      <c r="EA498" s="12">
        <f t="shared" ca="1" si="2102"/>
        <v>0.96829617948450597</v>
      </c>
      <c r="EB498" s="12">
        <f t="shared" ca="1" si="2103"/>
        <v>0.99856101833785593</v>
      </c>
      <c r="EC498" s="12">
        <f t="shared" ca="1" si="2104"/>
        <v>0.94471660778065469</v>
      </c>
      <c r="ED498" s="304"/>
      <c r="EE498" s="304"/>
      <c r="EF498" s="565">
        <f t="shared" ca="1" si="2105"/>
        <v>1988</v>
      </c>
      <c r="EG498" s="12">
        <f t="shared" ca="1" si="2106"/>
        <v>1.107448710131919</v>
      </c>
      <c r="EH498" s="12">
        <f t="shared" ca="1" si="2107"/>
        <v>1.0050154628081938</v>
      </c>
      <c r="EI498" s="12">
        <f t="shared" ca="1" si="2108"/>
        <v>1.0020175824420867</v>
      </c>
      <c r="EJ498" s="12">
        <f t="shared" ca="1" si="2109"/>
        <v>1.0424346397330826</v>
      </c>
      <c r="EK498" s="12">
        <f t="shared" ca="1" si="2110"/>
        <v>0.97906527358282769</v>
      </c>
      <c r="EL498" s="304"/>
      <c r="EM498" s="565">
        <f t="shared" ca="1" si="2111"/>
        <v>1988</v>
      </c>
      <c r="EN498" s="12">
        <f t="shared" ca="1" si="2112"/>
        <v>1.1472947275605272</v>
      </c>
      <c r="EO498" s="12">
        <f t="shared" ca="1" si="2113"/>
        <v>1.1377790495311773</v>
      </c>
      <c r="EP498" s="12">
        <f t="shared" ca="1" si="2114"/>
        <v>1.1440700933519774</v>
      </c>
      <c r="EQ498" s="12">
        <f t="shared" ca="1" si="2115"/>
        <v>1.1666317620372433</v>
      </c>
      <c r="ER498" s="12">
        <f t="shared" ca="1" si="2116"/>
        <v>1.1340605947754268</v>
      </c>
      <c r="ES498" s="304"/>
      <c r="ET498" s="304"/>
      <c r="EU498" s="565">
        <f t="shared" ca="1" si="2117"/>
        <v>1988</v>
      </c>
      <c r="EV498" s="12">
        <f t="shared" ca="1" si="2118"/>
        <v>1.2576689615839003</v>
      </c>
      <c r="EW498" s="12">
        <f t="shared" ca="1" si="2119"/>
        <v>1.0579096288216185</v>
      </c>
      <c r="EX498" s="12">
        <f t="shared" ca="1" si="2120"/>
        <v>1.0707482165726323</v>
      </c>
      <c r="EY498" s="12">
        <f t="shared" ca="1" si="2121"/>
        <v>1.0775327087706306</v>
      </c>
      <c r="EZ498" s="12">
        <f t="shared" ca="1" si="2122"/>
        <v>1.0668085217238525</v>
      </c>
      <c r="FA498" s="304"/>
      <c r="FB498" s="304"/>
      <c r="FC498" s="304"/>
      <c r="FD498" s="304"/>
      <c r="FE498" s="304"/>
      <c r="FF498" s="304"/>
      <c r="FG498" s="304"/>
      <c r="FH498" s="304"/>
      <c r="FI498" s="304"/>
      <c r="FJ498" s="304"/>
      <c r="FK498" s="304"/>
      <c r="FL498" s="304"/>
      <c r="FM498" s="304"/>
      <c r="FN498" s="304"/>
      <c r="FO498" s="304"/>
      <c r="FP498" s="304"/>
      <c r="FQ498" s="304"/>
      <c r="FR498" s="304"/>
      <c r="FS498" s="304"/>
      <c r="FT498" s="304"/>
      <c r="FU498" s="304"/>
      <c r="FV498" s="3"/>
      <c r="FW498" s="304"/>
      <c r="FX498" s="304"/>
      <c r="FY498" s="19"/>
      <c r="FZ498" s="304"/>
      <c r="GA498" s="19"/>
      <c r="GB498" s="19"/>
      <c r="GC498" s="19"/>
      <c r="GD498" s="304"/>
      <c r="GE498" s="19"/>
      <c r="GF498" s="19"/>
      <c r="GG498" s="19"/>
      <c r="GH498" s="304"/>
      <c r="GI498" s="19"/>
      <c r="GJ498" s="19"/>
      <c r="GK498" s="304"/>
      <c r="GM498" s="3"/>
      <c r="GN498" s="3"/>
      <c r="GO498" s="3"/>
    </row>
    <row r="499" spans="4:197" x14ac:dyDescent="0.2">
      <c r="D499" s="5">
        <f t="shared" si="2136"/>
        <v>4</v>
      </c>
      <c r="E499" t="b">
        <f t="shared" si="2123"/>
        <v>1</v>
      </c>
      <c r="G499">
        <f t="shared" ca="1" si="2009"/>
        <v>1989</v>
      </c>
      <c r="H499" s="12">
        <f t="shared" ca="1" si="2010"/>
        <v>1.1141896453581497</v>
      </c>
      <c r="I499" s="12">
        <f t="shared" ca="1" si="2011"/>
        <v>0.97447237373444306</v>
      </c>
      <c r="J499" s="12">
        <f t="shared" ca="1" si="2012"/>
        <v>0.95249898650830023</v>
      </c>
      <c r="K499" s="12">
        <f t="shared" ca="1" si="2013"/>
        <v>1.0221997860654757</v>
      </c>
      <c r="L499" s="12">
        <f t="shared" ca="1" si="2014"/>
        <v>0.9388284515402362</v>
      </c>
      <c r="N499">
        <f t="shared" ca="1" si="2124"/>
        <v>1989</v>
      </c>
      <c r="O499" s="12">
        <f t="shared" ca="1" si="2015"/>
        <v>1.1882068048456158</v>
      </c>
      <c r="P499" s="12">
        <f t="shared" ca="1" si="2016"/>
        <v>0.9732683679044255</v>
      </c>
      <c r="Q499" s="12">
        <f t="shared" ca="1" si="2017"/>
        <v>0.938955488031046</v>
      </c>
      <c r="R499" s="12">
        <f t="shared" ca="1" si="2018"/>
        <v>1.0045995099355285</v>
      </c>
      <c r="S499" s="12">
        <f t="shared" ca="1" si="2019"/>
        <v>0.90252696974161295</v>
      </c>
      <c r="U499">
        <f t="shared" ca="1" si="2125"/>
        <v>1989</v>
      </c>
      <c r="V499" s="12">
        <f t="shared" ca="1" si="2020"/>
        <v>1.0231906085181195</v>
      </c>
      <c r="W499" s="12">
        <f t="shared" ca="1" si="2021"/>
        <v>1.0156648034829459</v>
      </c>
      <c r="X499" s="12">
        <f t="shared" ca="1" si="2022"/>
        <v>1.1366810377946399</v>
      </c>
      <c r="Y499" s="12">
        <f t="shared" ca="1" si="2023"/>
        <v>0.89519209618948992</v>
      </c>
      <c r="Z499" s="12">
        <f t="shared" ca="1" si="2024"/>
        <v>1.3579471317211151</v>
      </c>
      <c r="AB499" s="240">
        <f t="shared" ca="1" si="2126"/>
        <v>1989</v>
      </c>
      <c r="AC499" s="242">
        <f t="shared" ca="1" si="2025"/>
        <v>1.1141896453581497</v>
      </c>
      <c r="AD499" s="242">
        <f t="shared" ca="1" si="2026"/>
        <v>0.90264850983241496</v>
      </c>
      <c r="AE499" s="242">
        <f t="shared" ca="1" si="2027"/>
        <v>0.89751327717513996</v>
      </c>
      <c r="AF499" s="242">
        <f t="shared" ca="1" si="2028"/>
        <v>0.89751327717513996</v>
      </c>
      <c r="AG499" s="242">
        <f t="shared" ca="1" si="2029"/>
        <v>0.89751327717513996</v>
      </c>
      <c r="AH499" s="240"/>
      <c r="AI499" s="240">
        <f t="shared" ca="1" si="2127"/>
        <v>1989</v>
      </c>
      <c r="AJ499" s="242">
        <f t="shared" ca="1" si="2128"/>
        <v>1.240919108015226</v>
      </c>
      <c r="AK499" s="242">
        <f t="shared" ca="1" si="2030"/>
        <v>0.84641967959770636</v>
      </c>
      <c r="AL499" s="242">
        <f t="shared" ca="1" si="2031"/>
        <v>0.84160433682243574</v>
      </c>
      <c r="AM499" s="242">
        <f t="shared" ca="1" si="2032"/>
        <v>0.84160433682243574</v>
      </c>
      <c r="AN499" s="242">
        <f t="shared" ca="1" si="2033"/>
        <v>0.84160433682243574</v>
      </c>
      <c r="AO499" s="240"/>
      <c r="AP499" s="240">
        <f t="shared" ca="1" si="2129"/>
        <v>1989</v>
      </c>
      <c r="AQ499" s="242">
        <f t="shared" ca="1" si="2034"/>
        <v>1.0231906085181195</v>
      </c>
      <c r="AR499" s="242">
        <f t="shared" ca="1" si="2035"/>
        <v>0.98292694897759192</v>
      </c>
      <c r="AS499" s="242">
        <f t="shared" ca="1" si="2036"/>
        <v>0.97733500647381211</v>
      </c>
      <c r="AT499" s="242">
        <f t="shared" ca="1" si="2037"/>
        <v>0.97733500647381211</v>
      </c>
      <c r="AU499" s="242">
        <f t="shared" ca="1" si="2038"/>
        <v>0.97733500647381211</v>
      </c>
      <c r="AV499" s="242"/>
      <c r="AX499">
        <f t="shared" ca="1" si="2130"/>
        <v>1989</v>
      </c>
      <c r="AY499" s="12">
        <f t="shared" ca="1" si="2039"/>
        <v>1.1898186874667305</v>
      </c>
      <c r="AZ499" s="12">
        <f t="shared" ca="1" si="2040"/>
        <v>1.0640797778722355</v>
      </c>
      <c r="BA499" s="12">
        <f t="shared" ca="1" si="2041"/>
        <v>1.0627062293469902</v>
      </c>
      <c r="BB499" s="12">
        <f t="shared" ca="1" si="2042"/>
        <v>1.0562317472334641</v>
      </c>
      <c r="BC499" s="12">
        <f t="shared" ca="1" si="2043"/>
        <v>1.0640550356239538</v>
      </c>
      <c r="BE499">
        <f t="shared" ca="1" si="2131"/>
        <v>1989</v>
      </c>
      <c r="BF499" s="12">
        <f t="shared" ca="1" si="2044"/>
        <v>1.1288623699393459</v>
      </c>
      <c r="BG499" s="12">
        <f t="shared" ca="1" si="2045"/>
        <v>0.98084803589769742</v>
      </c>
      <c r="BH499" s="12">
        <f t="shared" ca="1" si="2046"/>
        <v>0.96684539811772119</v>
      </c>
      <c r="BI499" s="12">
        <f t="shared" ca="1" si="2047"/>
        <v>1.047607350242737</v>
      </c>
      <c r="BJ499" s="12">
        <f t="shared" ca="1" si="2048"/>
        <v>0.95995296197348023</v>
      </c>
      <c r="BL499">
        <f t="shared" ca="1" si="2132"/>
        <v>1989</v>
      </c>
      <c r="BM499" s="12">
        <f t="shared" ca="1" si="2049"/>
        <v>1.1935579800382878</v>
      </c>
      <c r="BN499" s="12">
        <f t="shared" ca="1" si="2050"/>
        <v>1.1482629675542784</v>
      </c>
      <c r="BO499" s="12">
        <f t="shared" ca="1" si="2051"/>
        <v>1.1907570030880472</v>
      </c>
      <c r="BP499" s="12">
        <f t="shared" ca="1" si="2052"/>
        <v>1.1018267227228018</v>
      </c>
      <c r="BQ499" s="12">
        <f t="shared" ca="1" si="2053"/>
        <v>1.2942468177114863</v>
      </c>
      <c r="BS499">
        <f t="shared" ca="1" si="2133"/>
        <v>1989</v>
      </c>
      <c r="BT499" s="12">
        <f t="shared" ca="1" si="2054"/>
        <v>1.0648201503335766</v>
      </c>
      <c r="BU499" s="12">
        <f t="shared" ca="1" si="2055"/>
        <v>1.0800566789202404</v>
      </c>
      <c r="BV499" s="12">
        <f t="shared" ca="1" si="2056"/>
        <v>1.0964804502226613</v>
      </c>
      <c r="BW499" s="12">
        <f t="shared" ca="1" si="2057"/>
        <v>0.91190214348614429</v>
      </c>
      <c r="BX499" s="12">
        <f t="shared" ca="1" si="2058"/>
        <v>1.1052644351241137</v>
      </c>
      <c r="BZ499">
        <f t="shared" ca="1" si="2134"/>
        <v>1989</v>
      </c>
      <c r="CA499" s="12">
        <f t="shared" ca="1" si="2059"/>
        <v>1.240919108015226</v>
      </c>
      <c r="CB499" s="12">
        <f t="shared" ca="1" si="2060"/>
        <v>0.95573686236578104</v>
      </c>
      <c r="CC499" s="12">
        <f t="shared" ca="1" si="2061"/>
        <v>0.99416675453963299</v>
      </c>
      <c r="CD499" s="12">
        <f t="shared" ca="1" si="2062"/>
        <v>0.85324106676129829</v>
      </c>
      <c r="CE499" s="12">
        <f t="shared" ca="1" si="2063"/>
        <v>1.0251757689460772</v>
      </c>
      <c r="CH499" s="565">
        <f t="shared" ca="1" si="2135"/>
        <v>1989</v>
      </c>
      <c r="CI499" s="12">
        <f t="shared" ca="1" si="2064"/>
        <v>1.1164763030135223</v>
      </c>
      <c r="CJ499" s="12">
        <f t="shared" ca="1" si="2065"/>
        <v>1.0048590233019052</v>
      </c>
      <c r="CK499" s="12">
        <f t="shared" ca="1" si="2066"/>
        <v>0.98100065718327945</v>
      </c>
      <c r="CL499" s="12">
        <f t="shared" ca="1" si="2067"/>
        <v>1.0227345925557303</v>
      </c>
      <c r="CM499" s="12">
        <f t="shared" ca="1" si="2068"/>
        <v>0.9573005107900322</v>
      </c>
      <c r="CN499" s="19"/>
      <c r="CO499" s="565">
        <f t="shared" ca="1" si="2069"/>
        <v>1989</v>
      </c>
      <c r="CP499" s="12">
        <f t="shared" ca="1" si="2070"/>
        <v>1.1461391677689357</v>
      </c>
      <c r="CQ499" s="12">
        <f t="shared" ca="1" si="2071"/>
        <v>0.96099375687708166</v>
      </c>
      <c r="CR499" s="12">
        <f t="shared" ca="1" si="2072"/>
        <v>0.96085663404156418</v>
      </c>
      <c r="CS499" s="12">
        <f t="shared" ca="1" si="2073"/>
        <v>0.95129789861380309</v>
      </c>
      <c r="CT499" s="12">
        <f t="shared" ca="1" si="2074"/>
        <v>0.96211718945732227</v>
      </c>
      <c r="CU499" s="19"/>
      <c r="CV499" s="565">
        <f t="shared" ca="1" si="2075"/>
        <v>1989</v>
      </c>
      <c r="CW499" s="12">
        <f t="shared" ca="1" si="2076"/>
        <v>1.1171946866835927</v>
      </c>
      <c r="CX499" s="12">
        <f t="shared" ca="1" si="2077"/>
        <v>0.99245117890783363</v>
      </c>
      <c r="CY499" s="12">
        <f t="shared" ca="1" si="2078"/>
        <v>0.98958070537578102</v>
      </c>
      <c r="CZ499" s="12">
        <f t="shared" ca="1" si="2079"/>
        <v>0.98858818137490678</v>
      </c>
      <c r="DA499" s="12">
        <f t="shared" ca="1" si="2080"/>
        <v>0.98980796796904791</v>
      </c>
      <c r="DB499" s="19"/>
      <c r="DC499" s="565">
        <f t="shared" ca="1" si="2081"/>
        <v>1989</v>
      </c>
      <c r="DD499" s="12">
        <f t="shared" ca="1" si="2082"/>
        <v>1.0517221050425121</v>
      </c>
      <c r="DE499" s="12">
        <f t="shared" ca="1" si="2083"/>
        <v>1.1009714213066422</v>
      </c>
      <c r="DF499" s="12">
        <f t="shared" ca="1" si="2084"/>
        <v>1.0745077350597199</v>
      </c>
      <c r="DG499" s="12">
        <f t="shared" ca="1" si="2085"/>
        <v>1.1253584114161563</v>
      </c>
      <c r="DH499" s="12">
        <f t="shared" ca="1" si="2086"/>
        <v>1.0508105229740017</v>
      </c>
      <c r="DI499" s="304"/>
      <c r="DJ499" s="565">
        <f t="shared" ca="1" si="2087"/>
        <v>1989</v>
      </c>
      <c r="DK499" s="12">
        <f t="shared" ca="1" si="2088"/>
        <v>1.1527259268795056</v>
      </c>
      <c r="DL499" s="12">
        <f t="shared" ca="1" si="2089"/>
        <v>1.0592531159727567</v>
      </c>
      <c r="DM499" s="12">
        <f t="shared" ca="1" si="2090"/>
        <v>1.0271657742885938</v>
      </c>
      <c r="DN499" s="12">
        <f t="shared" ca="1" si="2091"/>
        <v>1.0870350566286111</v>
      </c>
      <c r="DO499" s="12">
        <f t="shared" ca="1" si="2092"/>
        <v>0.99402986075911615</v>
      </c>
      <c r="DP499" s="304"/>
      <c r="DQ499" s="565">
        <f t="shared" ca="1" si="2093"/>
        <v>1989</v>
      </c>
      <c r="DR499" s="12">
        <f t="shared" ca="1" si="2094"/>
        <v>0.12686708860759496</v>
      </c>
      <c r="DS499" s="12">
        <f t="shared" ca="1" si="2095"/>
        <v>0.92524939512798654</v>
      </c>
      <c r="DT499" s="12">
        <f t="shared" ca="1" si="2096"/>
        <v>0.91518973411949678</v>
      </c>
      <c r="DU499" s="12">
        <f t="shared" ca="1" si="2097"/>
        <v>0.92204837534168538</v>
      </c>
      <c r="DV499" s="12">
        <f t="shared" ca="1" si="2098"/>
        <v>0.9019916548928304</v>
      </c>
      <c r="DW499" s="304"/>
      <c r="DX499" s="565">
        <f t="shared" ca="1" si="2099"/>
        <v>1989</v>
      </c>
      <c r="DY499" s="12">
        <f t="shared" ca="1" si="2100"/>
        <v>1.0958732064063665</v>
      </c>
      <c r="DZ499" s="12">
        <f t="shared" ca="1" si="2101"/>
        <v>0.98487153715142239</v>
      </c>
      <c r="EA499" s="12">
        <f t="shared" ca="1" si="2102"/>
        <v>0.96510156216833154</v>
      </c>
      <c r="EB499" s="12">
        <f t="shared" ca="1" si="2103"/>
        <v>0.99397716935445457</v>
      </c>
      <c r="EC499" s="12">
        <f t="shared" ca="1" si="2104"/>
        <v>0.94260435167807766</v>
      </c>
      <c r="ED499" s="304"/>
      <c r="EE499" s="304"/>
      <c r="EF499" s="565">
        <f t="shared" ca="1" si="2105"/>
        <v>1989</v>
      </c>
      <c r="EG499" s="12">
        <f t="shared" ca="1" si="2106"/>
        <v>1.1164763030135223</v>
      </c>
      <c r="EH499" s="12">
        <f t="shared" ca="1" si="2107"/>
        <v>1.0048590233019052</v>
      </c>
      <c r="EI499" s="12">
        <f t="shared" ca="1" si="2108"/>
        <v>0.98100065718327945</v>
      </c>
      <c r="EJ499" s="12">
        <f t="shared" ca="1" si="2109"/>
        <v>1.0227345925557303</v>
      </c>
      <c r="EK499" s="12">
        <f t="shared" ca="1" si="2110"/>
        <v>0.9573005107900322</v>
      </c>
      <c r="EL499" s="304"/>
      <c r="EM499" s="565">
        <f t="shared" ca="1" si="2111"/>
        <v>1989</v>
      </c>
      <c r="EN499" s="12">
        <f t="shared" ca="1" si="2112"/>
        <v>1.1541575039041336</v>
      </c>
      <c r="EO499" s="12">
        <f t="shared" ca="1" si="2113"/>
        <v>1.2457537564069245</v>
      </c>
      <c r="EP499" s="12">
        <f t="shared" ca="1" si="2114"/>
        <v>1.2545666131210027</v>
      </c>
      <c r="EQ499" s="12">
        <f t="shared" ca="1" si="2115"/>
        <v>1.2200954005803575</v>
      </c>
      <c r="ER499" s="12">
        <f t="shared" ca="1" si="2116"/>
        <v>1.2698597883586531</v>
      </c>
      <c r="ES499" s="304"/>
      <c r="ET499" s="304"/>
      <c r="EU499" s="565">
        <f t="shared" ca="1" si="2117"/>
        <v>1989</v>
      </c>
      <c r="EV499" s="12">
        <f t="shared" ca="1" si="2118"/>
        <v>1.2642278078787632</v>
      </c>
      <c r="EW499" s="12">
        <f t="shared" ca="1" si="2119"/>
        <v>1.0663461716635456</v>
      </c>
      <c r="EX499" s="12">
        <f t="shared" ca="1" si="2120"/>
        <v>1.0173516667771285</v>
      </c>
      <c r="EY499" s="12">
        <f t="shared" ca="1" si="2121"/>
        <v>1.1128205056963631</v>
      </c>
      <c r="EZ499" s="12">
        <f t="shared" ca="1" si="2122"/>
        <v>0.96191375308624794</v>
      </c>
      <c r="FA499" s="304"/>
      <c r="FB499" s="304"/>
      <c r="FC499" s="304"/>
      <c r="FD499" s="304"/>
      <c r="FE499" s="304"/>
      <c r="FF499" s="304"/>
      <c r="FG499" s="304"/>
      <c r="FH499" s="304"/>
      <c r="FI499" s="304"/>
      <c r="FJ499" s="304"/>
      <c r="FK499" s="304"/>
      <c r="FL499" s="304"/>
      <c r="FM499" s="304"/>
      <c r="FN499" s="304"/>
      <c r="FO499" s="304"/>
      <c r="FP499" s="304"/>
      <c r="FQ499" s="304"/>
      <c r="FR499" s="304"/>
      <c r="FS499" s="304"/>
      <c r="FT499" s="304"/>
      <c r="FU499" s="304"/>
      <c r="FV499" s="3"/>
      <c r="FW499" s="304"/>
      <c r="FX499" s="304"/>
      <c r="FY499" s="304"/>
      <c r="FZ499" s="304"/>
      <c r="GA499" s="19"/>
      <c r="GB499" s="19"/>
      <c r="GC499" s="19"/>
      <c r="GD499" s="304"/>
      <c r="GE499" s="19"/>
      <c r="GF499" s="19"/>
      <c r="GG499" s="19"/>
      <c r="GH499" s="304"/>
      <c r="GI499" s="304"/>
      <c r="GJ499" s="304"/>
      <c r="GK499" s="304"/>
      <c r="GM499" s="3"/>
      <c r="GN499" s="3"/>
      <c r="GO499" s="3"/>
    </row>
    <row r="500" spans="4:197" x14ac:dyDescent="0.2">
      <c r="D500" s="5">
        <f t="shared" si="2136"/>
        <v>5</v>
      </c>
      <c r="E500" t="b">
        <f t="shared" si="2123"/>
        <v>1</v>
      </c>
      <c r="G500">
        <f t="shared" ca="1" si="2009"/>
        <v>1990</v>
      </c>
      <c r="H500" s="12">
        <f t="shared" ca="1" si="2010"/>
        <v>1.1131173799658463</v>
      </c>
      <c r="I500" s="12">
        <f t="shared" ca="1" si="2011"/>
        <v>0.94338362290334921</v>
      </c>
      <c r="J500" s="12">
        <f t="shared" ca="1" si="2012"/>
        <v>0.90855314427552747</v>
      </c>
      <c r="K500" s="12">
        <f t="shared" ca="1" si="2013"/>
        <v>1.0310217147936638</v>
      </c>
      <c r="L500" s="12">
        <f t="shared" ca="1" si="2014"/>
        <v>0.88453317769847728</v>
      </c>
      <c r="N500">
        <f t="shared" ca="1" si="2124"/>
        <v>1990</v>
      </c>
      <c r="O500" s="12">
        <f t="shared" ca="1" si="2015"/>
        <v>1.1366763855509874</v>
      </c>
      <c r="P500" s="12">
        <f t="shared" ca="1" si="2016"/>
        <v>0.96792369227994701</v>
      </c>
      <c r="Q500" s="12">
        <f t="shared" ca="1" si="2017"/>
        <v>0.92654316754471999</v>
      </c>
      <c r="R500" s="12">
        <f t="shared" ca="1" si="2018"/>
        <v>1.0133971402501913</v>
      </c>
      <c r="S500" s="12">
        <f t="shared" ca="1" si="2019"/>
        <v>0.8783443911532457</v>
      </c>
      <c r="U500">
        <f t="shared" ca="1" si="2125"/>
        <v>1990</v>
      </c>
      <c r="V500" s="12">
        <f t="shared" ca="1" si="2020"/>
        <v>1.0058617365167581</v>
      </c>
      <c r="W500" s="12">
        <f t="shared" ca="1" si="2021"/>
        <v>0.98232340416535546</v>
      </c>
      <c r="X500" s="12">
        <f t="shared" ca="1" si="2022"/>
        <v>1.0674247746669352</v>
      </c>
      <c r="Y500" s="12">
        <f t="shared" ca="1" si="2023"/>
        <v>0.89964246661724323</v>
      </c>
      <c r="Z500" s="12">
        <f t="shared" ca="1" si="2024"/>
        <v>1.2211566005855932</v>
      </c>
      <c r="AB500" s="240">
        <f t="shared" ca="1" si="2126"/>
        <v>1990</v>
      </c>
      <c r="AC500" s="242">
        <f t="shared" ca="1" si="2025"/>
        <v>1.1131173799658463</v>
      </c>
      <c r="AD500" s="242">
        <f t="shared" ca="1" si="2026"/>
        <v>0.90088976187686531</v>
      </c>
      <c r="AE500" s="242">
        <f t="shared" ca="1" si="2027"/>
        <v>0.89837785124753233</v>
      </c>
      <c r="AF500" s="242">
        <f t="shared" ca="1" si="2028"/>
        <v>0.89837785124753233</v>
      </c>
      <c r="AG500" s="242">
        <f t="shared" ca="1" si="2029"/>
        <v>0.89837785124753233</v>
      </c>
      <c r="AH500" s="240"/>
      <c r="AI500" s="240">
        <f t="shared" ca="1" si="2127"/>
        <v>1990</v>
      </c>
      <c r="AJ500" s="242">
        <f t="shared" ca="1" si="2128"/>
        <v>1.2589961318559386</v>
      </c>
      <c r="AK500" s="242">
        <f t="shared" ca="1" si="2030"/>
        <v>0.88221772188250458</v>
      </c>
      <c r="AL500" s="242">
        <f t="shared" ca="1" si="2031"/>
        <v>0.87975787366715141</v>
      </c>
      <c r="AM500" s="242">
        <f t="shared" ca="1" si="2032"/>
        <v>0.87975787366715141</v>
      </c>
      <c r="AN500" s="242">
        <f t="shared" ca="1" si="2033"/>
        <v>0.87975787366715141</v>
      </c>
      <c r="AO500" s="240"/>
      <c r="AP500" s="240">
        <f t="shared" ca="1" si="2129"/>
        <v>1990</v>
      </c>
      <c r="AQ500" s="242">
        <f t="shared" ca="1" si="2034"/>
        <v>1.0058617365167581</v>
      </c>
      <c r="AR500" s="242">
        <f t="shared" ca="1" si="2035"/>
        <v>0.99695218037725242</v>
      </c>
      <c r="AS500" s="242">
        <f t="shared" ca="1" si="2036"/>
        <v>0.99417242320295729</v>
      </c>
      <c r="AT500" s="242">
        <f t="shared" ca="1" si="2037"/>
        <v>0.99417242320295729</v>
      </c>
      <c r="AU500" s="242">
        <f t="shared" ca="1" si="2038"/>
        <v>0.99417242320295729</v>
      </c>
      <c r="AV500" s="242"/>
      <c r="AX500">
        <f t="shared" ca="1" si="2130"/>
        <v>1990</v>
      </c>
      <c r="AY500" s="12">
        <f t="shared" ca="1" si="2039"/>
        <v>1.1710356215576148</v>
      </c>
      <c r="AZ500" s="12">
        <f t="shared" ca="1" si="2040"/>
        <v>1.0848462568100723</v>
      </c>
      <c r="BA500" s="12">
        <f t="shared" ca="1" si="2041"/>
        <v>1.087094397127683</v>
      </c>
      <c r="BB500" s="12">
        <f t="shared" ca="1" si="2042"/>
        <v>1.0735033116367192</v>
      </c>
      <c r="BC500" s="12">
        <f t="shared" ca="1" si="2043"/>
        <v>1.0899257805649254</v>
      </c>
      <c r="BE500">
        <f t="shared" ca="1" si="2131"/>
        <v>1990</v>
      </c>
      <c r="BF500" s="12">
        <f t="shared" ca="1" si="2044"/>
        <v>1.1290793431628778</v>
      </c>
      <c r="BG500" s="12">
        <f t="shared" ca="1" si="2045"/>
        <v>1.0095805531594269</v>
      </c>
      <c r="BH500" s="12">
        <f t="shared" ca="1" si="2046"/>
        <v>0.99037914818901818</v>
      </c>
      <c r="BI500" s="12">
        <f t="shared" ca="1" si="2047"/>
        <v>1.1107194587324609</v>
      </c>
      <c r="BJ500" s="12">
        <f t="shared" ca="1" si="2048"/>
        <v>0.98010899146082453</v>
      </c>
      <c r="BL500">
        <f t="shared" ca="1" si="2132"/>
        <v>1990</v>
      </c>
      <c r="BM500" s="12">
        <f t="shared" ca="1" si="2049"/>
        <v>1.225247662769734</v>
      </c>
      <c r="BN500" s="12">
        <f t="shared" ca="1" si="2050"/>
        <v>1.1445249579110641</v>
      </c>
      <c r="BO500" s="12">
        <f t="shared" ca="1" si="2051"/>
        <v>1.1699338426265846</v>
      </c>
      <c r="BP500" s="12">
        <f t="shared" ca="1" si="2052"/>
        <v>1.1179664276530559</v>
      </c>
      <c r="BQ500" s="12">
        <f t="shared" ca="1" si="2053"/>
        <v>1.2304092860861291</v>
      </c>
      <c r="BS500">
        <f t="shared" ca="1" si="2133"/>
        <v>1990</v>
      </c>
      <c r="BT500" s="12">
        <f t="shared" ca="1" si="2054"/>
        <v>1.0609145505999256</v>
      </c>
      <c r="BU500" s="12">
        <f t="shared" ca="1" si="2055"/>
        <v>1.0930048212684285</v>
      </c>
      <c r="BV500" s="12">
        <f t="shared" ca="1" si="2056"/>
        <v>1.1077464359622085</v>
      </c>
      <c r="BW500" s="12">
        <f t="shared" ca="1" si="2057"/>
        <v>0.94589718354879571</v>
      </c>
      <c r="BX500" s="12">
        <f t="shared" ca="1" si="2058"/>
        <v>1.1154487570780922</v>
      </c>
      <c r="BZ500">
        <f t="shared" ca="1" si="2134"/>
        <v>1990</v>
      </c>
      <c r="CA500" s="12">
        <f t="shared" ca="1" si="2059"/>
        <v>1.2589961318559386</v>
      </c>
      <c r="CB500" s="12">
        <f t="shared" ca="1" si="2060"/>
        <v>1.0082234562628387</v>
      </c>
      <c r="CC500" s="12">
        <f t="shared" ca="1" si="2061"/>
        <v>1.0536546810953709</v>
      </c>
      <c r="CD500" s="12">
        <f t="shared" ca="1" si="2062"/>
        <v>0.89319659759194681</v>
      </c>
      <c r="CE500" s="12">
        <f t="shared" ca="1" si="2063"/>
        <v>1.0889615658899614</v>
      </c>
      <c r="CH500" s="565">
        <f t="shared" ca="1" si="2135"/>
        <v>1990</v>
      </c>
      <c r="CI500" s="12">
        <f t="shared" ca="1" si="2064"/>
        <v>1.0732727444396346</v>
      </c>
      <c r="CJ500" s="12">
        <f t="shared" ca="1" si="2065"/>
        <v>1.0274821903337348</v>
      </c>
      <c r="CK500" s="12">
        <f t="shared" ca="1" si="2066"/>
        <v>0.98772966863650036</v>
      </c>
      <c r="CL500" s="12">
        <f t="shared" ca="1" si="2067"/>
        <v>1.06994550429573</v>
      </c>
      <c r="CM500" s="12">
        <f t="shared" ca="1" si="2068"/>
        <v>0.94104038990978989</v>
      </c>
      <c r="CN500" s="19"/>
      <c r="CO500" s="565">
        <f t="shared" ca="1" si="2069"/>
        <v>1990</v>
      </c>
      <c r="CP500" s="12">
        <f t="shared" ca="1" si="2070"/>
        <v>1.1303207060303144</v>
      </c>
      <c r="CQ500" s="12">
        <f t="shared" ca="1" si="2071"/>
        <v>0.95261579626979886</v>
      </c>
      <c r="CR500" s="12">
        <f t="shared" ca="1" si="2072"/>
        <v>0.94399645937206766</v>
      </c>
      <c r="CS500" s="12">
        <f t="shared" ca="1" si="2073"/>
        <v>0.9798813096356791</v>
      </c>
      <c r="CT500" s="12">
        <f t="shared" ca="1" si="2074"/>
        <v>0.93926415532564678</v>
      </c>
      <c r="CU500" s="19"/>
      <c r="CV500" s="565">
        <f t="shared" ca="1" si="2075"/>
        <v>1990</v>
      </c>
      <c r="CW500" s="12">
        <f t="shared" ca="1" si="2076"/>
        <v>1.0934123216935887</v>
      </c>
      <c r="CX500" s="12">
        <f t="shared" ca="1" si="2077"/>
        <v>0.99684245174697517</v>
      </c>
      <c r="CY500" s="12">
        <f t="shared" ca="1" si="2078"/>
        <v>0.98370938728154034</v>
      </c>
      <c r="CZ500" s="12">
        <f t="shared" ca="1" si="2079"/>
        <v>1.0223562926056862</v>
      </c>
      <c r="DA500" s="12">
        <f t="shared" ca="1" si="2080"/>
        <v>0.97486023510188258</v>
      </c>
      <c r="DB500" s="19"/>
      <c r="DC500" s="565">
        <f t="shared" ca="1" si="2081"/>
        <v>1990</v>
      </c>
      <c r="DD500" s="12">
        <f t="shared" ca="1" si="2082"/>
        <v>1.0517090042053687</v>
      </c>
      <c r="DE500" s="12">
        <f t="shared" ca="1" si="2083"/>
        <v>1.0676130270387854</v>
      </c>
      <c r="DF500" s="12">
        <f t="shared" ca="1" si="2084"/>
        <v>1.0191568757062044</v>
      </c>
      <c r="DG500" s="12">
        <f t="shared" ca="1" si="2085"/>
        <v>1.1284657977150665</v>
      </c>
      <c r="DH500" s="12">
        <f t="shared" ca="1" si="2086"/>
        <v>0.9682172050212271</v>
      </c>
      <c r="DI500" s="304"/>
      <c r="DJ500" s="565">
        <f t="shared" ca="1" si="2087"/>
        <v>1990</v>
      </c>
      <c r="DK500" s="12">
        <f t="shared" ca="1" si="2088"/>
        <v>1.1189334449021626</v>
      </c>
      <c r="DL500" s="12">
        <f t="shared" ca="1" si="2089"/>
        <v>1.062278235565119</v>
      </c>
      <c r="DM500" s="12">
        <f t="shared" ca="1" si="2090"/>
        <v>0.99233789782914916</v>
      </c>
      <c r="DN500" s="12">
        <f t="shared" ca="1" si="2091"/>
        <v>1.1422757259941805</v>
      </c>
      <c r="DO500" s="12">
        <f t="shared" ca="1" si="2092"/>
        <v>0.9093516532194782</v>
      </c>
      <c r="DP500" s="304"/>
      <c r="DQ500" s="565">
        <f t="shared" ca="1" si="2093"/>
        <v>1990</v>
      </c>
      <c r="DR500" s="12">
        <f t="shared" ca="1" si="2094"/>
        <v>0.13489715189873416</v>
      </c>
      <c r="DS500" s="12">
        <f t="shared" ca="1" si="2095"/>
        <v>0.87966152412468579</v>
      </c>
      <c r="DT500" s="12">
        <f t="shared" ca="1" si="2096"/>
        <v>0.85548557991466279</v>
      </c>
      <c r="DU500" s="12">
        <f t="shared" ca="1" si="2097"/>
        <v>0.89108045111852041</v>
      </c>
      <c r="DV500" s="12">
        <f t="shared" ca="1" si="2098"/>
        <v>0.78699039041682561</v>
      </c>
      <c r="DW500" s="304"/>
      <c r="DX500" s="565">
        <f t="shared" ca="1" si="2099"/>
        <v>1990</v>
      </c>
      <c r="DY500" s="12">
        <f t="shared" ca="1" si="2100"/>
        <v>1.0609849621553133</v>
      </c>
      <c r="DZ500" s="12">
        <f t="shared" ca="1" si="2101"/>
        <v>0.99225066851243116</v>
      </c>
      <c r="EA500" s="12">
        <f t="shared" ca="1" si="2102"/>
        <v>0.94221168221957807</v>
      </c>
      <c r="EB500" s="12">
        <f t="shared" ca="1" si="2103"/>
        <v>1.0368637890119139</v>
      </c>
      <c r="EC500" s="12">
        <f t="shared" ca="1" si="2104"/>
        <v>0.86846748850868349</v>
      </c>
      <c r="ED500" s="304"/>
      <c r="EE500" s="304"/>
      <c r="EF500" s="565">
        <f t="shared" ca="1" si="2105"/>
        <v>1990</v>
      </c>
      <c r="EG500" s="12">
        <f t="shared" ca="1" si="2106"/>
        <v>1.0732727444396346</v>
      </c>
      <c r="EH500" s="12">
        <f t="shared" ca="1" si="2107"/>
        <v>1.0274821903337348</v>
      </c>
      <c r="EI500" s="12">
        <f t="shared" ca="1" si="2108"/>
        <v>0.98772966863650036</v>
      </c>
      <c r="EJ500" s="12">
        <f t="shared" ca="1" si="2109"/>
        <v>1.06994550429573</v>
      </c>
      <c r="EK500" s="12">
        <f t="shared" ca="1" si="2110"/>
        <v>0.94104038990978989</v>
      </c>
      <c r="EL500" s="304"/>
      <c r="EM500" s="565">
        <f t="shared" ca="1" si="2111"/>
        <v>1990</v>
      </c>
      <c r="EN500" s="12">
        <f t="shared" ca="1" si="2112"/>
        <v>1.1249428987262433</v>
      </c>
      <c r="EO500" s="12">
        <f t="shared" ca="1" si="2113"/>
        <v>1.2192292478543647</v>
      </c>
      <c r="EP500" s="12">
        <f t="shared" ca="1" si="2114"/>
        <v>1.2324261553954119</v>
      </c>
      <c r="EQ500" s="12">
        <f t="shared" ca="1" si="2115"/>
        <v>1.1941546275281998</v>
      </c>
      <c r="ER500" s="12">
        <f t="shared" ca="1" si="2116"/>
        <v>1.2494053429303955</v>
      </c>
      <c r="ES500" s="304"/>
      <c r="ET500" s="304"/>
      <c r="EU500" s="565">
        <f t="shared" ca="1" si="2117"/>
        <v>1990</v>
      </c>
      <c r="EV500" s="12">
        <f t="shared" ca="1" si="2118"/>
        <v>1.3179410925978734</v>
      </c>
      <c r="EW500" s="12">
        <f t="shared" ca="1" si="2119"/>
        <v>1.0566094384013829</v>
      </c>
      <c r="EX500" s="12">
        <f t="shared" ca="1" si="2120"/>
        <v>0.97162350738883918</v>
      </c>
      <c r="EY500" s="12">
        <f t="shared" ca="1" si="2121"/>
        <v>1.1519016361396277</v>
      </c>
      <c r="EZ500" s="12">
        <f t="shared" ca="1" si="2122"/>
        <v>0.86693758625288975</v>
      </c>
      <c r="FA500" s="304"/>
      <c r="FB500" s="304"/>
      <c r="FC500" s="304"/>
      <c r="FD500" s="304"/>
      <c r="FE500" s="304"/>
      <c r="FF500" s="304"/>
      <c r="FG500" s="304"/>
      <c r="FH500" s="304"/>
      <c r="FI500" s="304"/>
      <c r="FJ500" s="304"/>
      <c r="FK500" s="304"/>
      <c r="FL500" s="304"/>
      <c r="FM500" s="304"/>
      <c r="FN500" s="304"/>
      <c r="FO500" s="304"/>
      <c r="FP500" s="304"/>
      <c r="FQ500" s="304"/>
      <c r="FR500" s="304"/>
      <c r="FS500" s="304"/>
      <c r="FT500" s="304"/>
      <c r="FU500" s="304"/>
      <c r="FV500" s="3"/>
      <c r="FW500" s="304"/>
      <c r="FX500" s="304">
        <f>INDEX(FX426:FX498,base_row,1)</f>
        <v>0.65012608477829514</v>
      </c>
      <c r="FY500" s="304"/>
      <c r="FZ500" s="304"/>
      <c r="GA500" s="19"/>
      <c r="GB500" s="19">
        <f>INDEX(GB426:GB498,base_row,1)</f>
        <v>0.8081442129028733</v>
      </c>
      <c r="GC500" s="19"/>
      <c r="GD500" s="304"/>
      <c r="GE500" s="19"/>
      <c r="GF500" s="19">
        <f>INDEX(GF426:GF498,base_row,1)</f>
        <v>0.70446731121891981</v>
      </c>
      <c r="GG500" s="19"/>
      <c r="GH500" s="304"/>
      <c r="GI500" s="304"/>
      <c r="GJ500" s="304"/>
      <c r="GK500" s="304"/>
      <c r="GM500" s="3"/>
      <c r="GN500" s="3"/>
      <c r="GO500" s="3"/>
    </row>
    <row r="501" spans="4:197" x14ac:dyDescent="0.2">
      <c r="D501" s="5">
        <f t="shared" si="2136"/>
        <v>6</v>
      </c>
      <c r="E501" t="b">
        <f t="shared" si="2123"/>
        <v>1</v>
      </c>
      <c r="G501">
        <f t="shared" ca="1" si="2009"/>
        <v>1991</v>
      </c>
      <c r="H501" s="12">
        <f t="shared" ca="1" si="2010"/>
        <v>1.1315444593002473</v>
      </c>
      <c r="I501" s="12">
        <f t="shared" ca="1" si="2011"/>
        <v>0.94189914818831744</v>
      </c>
      <c r="J501" s="12">
        <f t="shared" ca="1" si="2012"/>
        <v>0.90555841272032633</v>
      </c>
      <c r="K501" s="12">
        <f t="shared" ca="1" si="2013"/>
        <v>1.0429595829329521</v>
      </c>
      <c r="L501" s="12">
        <f t="shared" ca="1" si="2014"/>
        <v>0.87860969026695146</v>
      </c>
      <c r="N501">
        <f t="shared" ca="1" si="2124"/>
        <v>1991</v>
      </c>
      <c r="O501" s="12">
        <f t="shared" ca="1" si="2015"/>
        <v>1.1261665711044149</v>
      </c>
      <c r="P501" s="12">
        <f t="shared" ca="1" si="2016"/>
        <v>1.0036585385726584</v>
      </c>
      <c r="Q501" s="12">
        <f t="shared" ca="1" si="2017"/>
        <v>0.98110097802069796</v>
      </c>
      <c r="R501" s="12">
        <f t="shared" ca="1" si="2018"/>
        <v>1.0352953366225484</v>
      </c>
      <c r="S501" s="12">
        <f t="shared" ca="1" si="2019"/>
        <v>0.95102634020547894</v>
      </c>
      <c r="U501">
        <f t="shared" ca="1" si="2125"/>
        <v>1991</v>
      </c>
      <c r="V501" s="12">
        <f t="shared" ca="1" si="2020"/>
        <v>1.0064061702489651</v>
      </c>
      <c r="W501" s="12">
        <f t="shared" ca="1" si="2021"/>
        <v>0.98189926884210033</v>
      </c>
      <c r="X501" s="12">
        <f t="shared" ca="1" si="2022"/>
        <v>1.1048959398060283</v>
      </c>
      <c r="Y501" s="12">
        <f t="shared" ca="1" si="2023"/>
        <v>0.87255071836544751</v>
      </c>
      <c r="Z501" s="12">
        <f t="shared" ca="1" si="2024"/>
        <v>1.3177840300387405</v>
      </c>
      <c r="AB501" s="240">
        <f t="shared" ca="1" si="2126"/>
        <v>1991</v>
      </c>
      <c r="AC501" s="242">
        <f t="shared" ca="1" si="2025"/>
        <v>1.1315444593002473</v>
      </c>
      <c r="AD501" s="242">
        <f t="shared" ca="1" si="2026"/>
        <v>0.8819504763590077</v>
      </c>
      <c r="AE501" s="242">
        <f t="shared" ca="1" si="2027"/>
        <v>0.88374786494770607</v>
      </c>
      <c r="AF501" s="242">
        <f t="shared" ca="1" si="2028"/>
        <v>0.88374786494770607</v>
      </c>
      <c r="AG501" s="242">
        <f t="shared" ca="1" si="2029"/>
        <v>0.88374786494770607</v>
      </c>
      <c r="AH501" s="240"/>
      <c r="AI501" s="240">
        <f t="shared" ca="1" si="2127"/>
        <v>1991</v>
      </c>
      <c r="AJ501" s="242">
        <f t="shared" ca="1" si="2128"/>
        <v>1.2583951054878333</v>
      </c>
      <c r="AK501" s="242">
        <f t="shared" ca="1" si="2030"/>
        <v>0.88616213667446941</v>
      </c>
      <c r="AL501" s="242">
        <f t="shared" ca="1" si="2031"/>
        <v>0.88796810850042796</v>
      </c>
      <c r="AM501" s="242">
        <f t="shared" ca="1" si="2032"/>
        <v>0.88796810850042796</v>
      </c>
      <c r="AN501" s="242">
        <f t="shared" ca="1" si="2033"/>
        <v>0.88796810850042796</v>
      </c>
      <c r="AO501" s="240"/>
      <c r="AP501" s="240">
        <f t="shared" ca="1" si="2129"/>
        <v>1991</v>
      </c>
      <c r="AQ501" s="242">
        <f t="shared" ca="1" si="2034"/>
        <v>1.0064061702489651</v>
      </c>
      <c r="AR501" s="242">
        <f t="shared" ca="1" si="2035"/>
        <v>0.99161372853504259</v>
      </c>
      <c r="AS501" s="242">
        <f t="shared" ca="1" si="2036"/>
        <v>0.9936346075388427</v>
      </c>
      <c r="AT501" s="242">
        <f t="shared" ca="1" si="2037"/>
        <v>0.9936346075388427</v>
      </c>
      <c r="AU501" s="242">
        <f t="shared" ca="1" si="2038"/>
        <v>0.9936346075388427</v>
      </c>
      <c r="AV501" s="242"/>
      <c r="AX501">
        <f t="shared" ca="1" si="2130"/>
        <v>1991</v>
      </c>
      <c r="AY501" s="12">
        <f t="shared" ca="1" si="2039"/>
        <v>1.0828996969071492</v>
      </c>
      <c r="AZ501" s="12">
        <f t="shared" ca="1" si="2040"/>
        <v>1.1521974346702475</v>
      </c>
      <c r="BA501" s="12">
        <f t="shared" ca="1" si="2041"/>
        <v>1.1621162963358613</v>
      </c>
      <c r="BB501" s="12">
        <f t="shared" ca="1" si="2042"/>
        <v>1.1313134939012726</v>
      </c>
      <c r="BC501" s="12">
        <f t="shared" ca="1" si="2043"/>
        <v>1.1685333367328121</v>
      </c>
      <c r="BE501">
        <f t="shared" ca="1" si="2131"/>
        <v>1991</v>
      </c>
      <c r="BF501" s="12">
        <f t="shared" ca="1" si="2044"/>
        <v>1.1306474678238569</v>
      </c>
      <c r="BG501" s="12">
        <f t="shared" ca="1" si="2045"/>
        <v>1.0226759922487636</v>
      </c>
      <c r="BH501" s="12">
        <f t="shared" ca="1" si="2046"/>
        <v>1.0045370390728841</v>
      </c>
      <c r="BI501" s="12">
        <f t="shared" ca="1" si="2047"/>
        <v>1.1280267716937278</v>
      </c>
      <c r="BJ501" s="12">
        <f t="shared" ca="1" si="2048"/>
        <v>0.993998102430528</v>
      </c>
      <c r="BL501">
        <f t="shared" ca="1" si="2132"/>
        <v>1991</v>
      </c>
      <c r="BM501" s="12">
        <f t="shared" ca="1" si="2049"/>
        <v>1.173596267866104</v>
      </c>
      <c r="BN501" s="12">
        <f t="shared" ca="1" si="2050"/>
        <v>1.1641072729369089</v>
      </c>
      <c r="BO501" s="12">
        <f t="shared" ca="1" si="2051"/>
        <v>1.1872915128614869</v>
      </c>
      <c r="BP501" s="12">
        <f t="shared" ca="1" si="2052"/>
        <v>1.1496114414690457</v>
      </c>
      <c r="BQ501" s="12">
        <f t="shared" ca="1" si="2053"/>
        <v>1.2311405099340933</v>
      </c>
      <c r="BS501">
        <f t="shared" ca="1" si="2133"/>
        <v>1991</v>
      </c>
      <c r="BT501" s="12">
        <f t="shared" ca="1" si="2054"/>
        <v>1.0687769710473409</v>
      </c>
      <c r="BU501" s="12">
        <f t="shared" ca="1" si="2055"/>
        <v>1.0521650452863573</v>
      </c>
      <c r="BV501" s="12">
        <f t="shared" ca="1" si="2056"/>
        <v>1.0648412460925218</v>
      </c>
      <c r="BW501" s="12">
        <f t="shared" ca="1" si="2057"/>
        <v>0.93349677392793351</v>
      </c>
      <c r="BX501" s="12">
        <f t="shared" ca="1" si="2058"/>
        <v>1.0710918607003908</v>
      </c>
      <c r="BZ501">
        <f t="shared" ca="1" si="2134"/>
        <v>1991</v>
      </c>
      <c r="CA501" s="12">
        <f t="shared" ca="1" si="2059"/>
        <v>1.2583951054878333</v>
      </c>
      <c r="CB501" s="12">
        <f t="shared" ca="1" si="2060"/>
        <v>0.97837869818808298</v>
      </c>
      <c r="CC501" s="12">
        <f t="shared" ca="1" si="2061"/>
        <v>1.0100383802109696</v>
      </c>
      <c r="CD501" s="12">
        <f t="shared" ca="1" si="2062"/>
        <v>0.90493782588577687</v>
      </c>
      <c r="CE501" s="12">
        <f t="shared" ca="1" si="2063"/>
        <v>1.0331645018895199</v>
      </c>
      <c r="CH501" s="565">
        <f t="shared" ca="1" si="2135"/>
        <v>1991</v>
      </c>
      <c r="CI501" s="12">
        <f t="shared" ca="1" si="2064"/>
        <v>1.015473976721051</v>
      </c>
      <c r="CJ501" s="12">
        <f t="shared" ca="1" si="2065"/>
        <v>1.0601763576551373</v>
      </c>
      <c r="CK501" s="12">
        <f t="shared" ca="1" si="2066"/>
        <v>1.0447774465790169</v>
      </c>
      <c r="CL501" s="12">
        <f t="shared" ca="1" si="2067"/>
        <v>1.0829314872903164</v>
      </c>
      <c r="CM501" s="12">
        <f t="shared" ca="1" si="2068"/>
        <v>1.0231102747132017</v>
      </c>
      <c r="CN501" s="19"/>
      <c r="CO501" s="565">
        <f t="shared" ca="1" si="2069"/>
        <v>1991</v>
      </c>
      <c r="CP501" s="12">
        <f t="shared" ca="1" si="2070"/>
        <v>1.0418934449335386</v>
      </c>
      <c r="CQ501" s="12">
        <f t="shared" ca="1" si="2071"/>
        <v>0.97908875436327825</v>
      </c>
      <c r="CR501" s="12">
        <f t="shared" ca="1" si="2072"/>
        <v>0.96591108824289085</v>
      </c>
      <c r="CS501" s="12">
        <f t="shared" ca="1" si="2073"/>
        <v>1.0325718597776505</v>
      </c>
      <c r="CT501" s="12">
        <f t="shared" ca="1" si="2074"/>
        <v>0.95712021865435692</v>
      </c>
      <c r="CU501" s="19"/>
      <c r="CV501" s="565">
        <f t="shared" ca="1" si="2075"/>
        <v>1991</v>
      </c>
      <c r="CW501" s="12">
        <f t="shared" ca="1" si="2076"/>
        <v>1.0353239871950544</v>
      </c>
      <c r="CX501" s="12">
        <f t="shared" ca="1" si="2077"/>
        <v>0.97559567637654798</v>
      </c>
      <c r="CY501" s="12">
        <f t="shared" ca="1" si="2078"/>
        <v>0.93666821916600662</v>
      </c>
      <c r="CZ501" s="12">
        <f t="shared" ca="1" si="2079"/>
        <v>1.0712039825611179</v>
      </c>
      <c r="DA501" s="12">
        <f t="shared" ca="1" si="2080"/>
        <v>0.90586297269402194</v>
      </c>
      <c r="DB501" s="19"/>
      <c r="DC501" s="565">
        <f t="shared" ca="1" si="2081"/>
        <v>1991</v>
      </c>
      <c r="DD501" s="12">
        <f t="shared" ca="1" si="2082"/>
        <v>1.0138475848606725</v>
      </c>
      <c r="DE501" s="12">
        <f t="shared" ca="1" si="2083"/>
        <v>1.0797216927617626</v>
      </c>
      <c r="DF501" s="12">
        <f t="shared" ca="1" si="2084"/>
        <v>1.0335257207665844</v>
      </c>
      <c r="DG501" s="12">
        <f t="shared" ca="1" si="2085"/>
        <v>1.1477588066080824</v>
      </c>
      <c r="DH501" s="12">
        <f t="shared" ca="1" si="2086"/>
        <v>0.98029131256683244</v>
      </c>
      <c r="DI501" s="304"/>
      <c r="DJ501" s="565">
        <f t="shared" ca="1" si="2087"/>
        <v>1991</v>
      </c>
      <c r="DK501" s="12">
        <f t="shared" ca="1" si="2088"/>
        <v>1.0535691297631309</v>
      </c>
      <c r="DL501" s="12">
        <f t="shared" ca="1" si="2089"/>
        <v>1.089233688325737</v>
      </c>
      <c r="DM501" s="12">
        <f t="shared" ca="1" si="2090"/>
        <v>1.0094602297646647</v>
      </c>
      <c r="DN501" s="12">
        <f t="shared" ca="1" si="2091"/>
        <v>1.1918602541645795</v>
      </c>
      <c r="DO501" s="12">
        <f t="shared" ca="1" si="2092"/>
        <v>0.90850709987805001</v>
      </c>
      <c r="DP501" s="304"/>
      <c r="DQ501" s="565">
        <f t="shared" ca="1" si="2093"/>
        <v>1991</v>
      </c>
      <c r="DR501" s="12">
        <f t="shared" ca="1" si="2094"/>
        <v>0.13815664556962026</v>
      </c>
      <c r="DS501" s="12">
        <f t="shared" ca="1" si="2095"/>
        <v>0.84335924431268094</v>
      </c>
      <c r="DT501" s="12">
        <f t="shared" ca="1" si="2096"/>
        <v>0.82093272326723876</v>
      </c>
      <c r="DU501" s="12">
        <f t="shared" ca="1" si="2097"/>
        <v>0.86157530231958268</v>
      </c>
      <c r="DV501" s="12">
        <f t="shared" ca="1" si="2098"/>
        <v>0.74272423255722297</v>
      </c>
      <c r="DW501" s="304"/>
      <c r="DX501" s="565">
        <f t="shared" ca="1" si="2099"/>
        <v>1991</v>
      </c>
      <c r="DY501" s="12">
        <f t="shared" ca="1" si="2100"/>
        <v>1.0001889455725608</v>
      </c>
      <c r="DZ501" s="12">
        <f t="shared" ca="1" si="2101"/>
        <v>1.001122230913015</v>
      </c>
      <c r="EA501" s="12">
        <f t="shared" ca="1" si="2102"/>
        <v>0.95643855901908847</v>
      </c>
      <c r="EB501" s="12">
        <f t="shared" ca="1" si="2103"/>
        <v>1.0498233009839157</v>
      </c>
      <c r="EC501" s="12">
        <f t="shared" ca="1" si="2104"/>
        <v>0.88368177911766388</v>
      </c>
      <c r="ED501" s="304"/>
      <c r="EE501" s="304"/>
      <c r="EF501" s="565">
        <f t="shared" ca="1" si="2105"/>
        <v>1991</v>
      </c>
      <c r="EG501" s="12">
        <f t="shared" ca="1" si="2106"/>
        <v>1.015473976721051</v>
      </c>
      <c r="EH501" s="12">
        <f t="shared" ca="1" si="2107"/>
        <v>1.0601763576551373</v>
      </c>
      <c r="EI501" s="12">
        <f t="shared" ca="1" si="2108"/>
        <v>1.0447774465790169</v>
      </c>
      <c r="EJ501" s="12">
        <f t="shared" ca="1" si="2109"/>
        <v>1.0829314872903164</v>
      </c>
      <c r="EK501" s="12">
        <f t="shared" ca="1" si="2110"/>
        <v>1.0231102747132017</v>
      </c>
      <c r="EL501" s="304"/>
      <c r="EM501" s="565">
        <f t="shared" ca="1" si="2111"/>
        <v>1991</v>
      </c>
      <c r="EN501" s="12">
        <f t="shared" ca="1" si="2112"/>
        <v>1.0401355557680254</v>
      </c>
      <c r="EO501" s="12">
        <f t="shared" ca="1" si="2113"/>
        <v>1.3232766990745499</v>
      </c>
      <c r="EP501" s="12">
        <f t="shared" ca="1" si="2114"/>
        <v>1.379169392569237</v>
      </c>
      <c r="EQ501" s="12">
        <f t="shared" ca="1" si="2115"/>
        <v>1.248371792183868</v>
      </c>
      <c r="ER501" s="12">
        <f t="shared" ca="1" si="2116"/>
        <v>1.4371978306753532</v>
      </c>
      <c r="ES501" s="304"/>
      <c r="ET501" s="304"/>
      <c r="EU501" s="565">
        <f t="shared" ca="1" si="2117"/>
        <v>1991</v>
      </c>
      <c r="EV501" s="12">
        <f t="shared" ca="1" si="2118"/>
        <v>1.3284515419399519</v>
      </c>
      <c r="EW501" s="12">
        <f t="shared" ca="1" si="2119"/>
        <v>0.98894451291507979</v>
      </c>
      <c r="EX501" s="12">
        <f t="shared" ca="1" si="2120"/>
        <v>0.89521282308563654</v>
      </c>
      <c r="EY501" s="12">
        <f t="shared" ca="1" si="2121"/>
        <v>1.1049232293309592</v>
      </c>
      <c r="EZ501" s="12">
        <f t="shared" ca="1" si="2122"/>
        <v>0.7734358377035998</v>
      </c>
      <c r="FA501" s="304"/>
      <c r="FB501" s="304"/>
      <c r="FC501" s="304"/>
      <c r="FD501" s="304"/>
      <c r="FE501" s="304"/>
      <c r="FF501" s="304"/>
      <c r="FG501" s="304"/>
      <c r="FH501" s="304"/>
      <c r="FI501" s="304"/>
      <c r="FJ501" s="304"/>
      <c r="FK501" s="304"/>
      <c r="FL501" s="304"/>
      <c r="FM501" s="304"/>
      <c r="FN501" s="304"/>
      <c r="FO501" s="304"/>
      <c r="FP501" s="304"/>
      <c r="FQ501" s="304"/>
      <c r="FR501" s="304"/>
      <c r="FS501" s="304"/>
      <c r="FT501" s="304"/>
      <c r="FU501" s="304"/>
      <c r="FV501" s="3"/>
      <c r="FW501" s="304"/>
      <c r="FX501" s="304"/>
      <c r="FY501" s="304"/>
      <c r="FZ501" s="304"/>
      <c r="GA501" s="304"/>
      <c r="GB501" s="304"/>
      <c r="GC501" s="304"/>
      <c r="GD501" s="304"/>
      <c r="GE501" s="304"/>
      <c r="GF501" s="304"/>
      <c r="GG501" s="304"/>
      <c r="GH501" s="304"/>
      <c r="GI501" s="304"/>
      <c r="GJ501" s="304"/>
      <c r="GK501" s="304"/>
    </row>
    <row r="502" spans="4:197" x14ac:dyDescent="0.2">
      <c r="D502" s="5">
        <f t="shared" si="2136"/>
        <v>7</v>
      </c>
      <c r="E502" t="b">
        <f t="shared" si="2123"/>
        <v>1</v>
      </c>
      <c r="G502">
        <f t="shared" ca="1" si="2009"/>
        <v>1992</v>
      </c>
      <c r="H502" s="12">
        <f t="shared" ca="1" si="2010"/>
        <v>1.1557697144596975</v>
      </c>
      <c r="I502" s="12">
        <f t="shared" ca="1" si="2011"/>
        <v>0.97053434551073425</v>
      </c>
      <c r="J502" s="12">
        <f t="shared" ca="1" si="2012"/>
        <v>0.94105122233392036</v>
      </c>
      <c r="K502" s="12">
        <f t="shared" ca="1" si="2013"/>
        <v>1.0606594287798938</v>
      </c>
      <c r="L502" s="12">
        <f t="shared" ca="1" si="2014"/>
        <v>0.91759226376995351</v>
      </c>
      <c r="N502">
        <f t="shared" ca="1" si="2124"/>
        <v>1992</v>
      </c>
      <c r="O502" s="12">
        <f t="shared" ca="1" si="2015"/>
        <v>1.1937758475558429</v>
      </c>
      <c r="P502" s="12">
        <f t="shared" ca="1" si="2016"/>
        <v>0.98707352042383134</v>
      </c>
      <c r="Q502" s="12">
        <f t="shared" ca="1" si="2017"/>
        <v>0.96052463881889794</v>
      </c>
      <c r="R502" s="12">
        <f t="shared" ca="1" si="2018"/>
        <v>1.0307015648170677</v>
      </c>
      <c r="S502" s="12">
        <f t="shared" ca="1" si="2019"/>
        <v>0.92158062902101656</v>
      </c>
      <c r="U502">
        <f t="shared" ca="1" si="2125"/>
        <v>1992</v>
      </c>
      <c r="V502" s="12">
        <f t="shared" ca="1" si="2020"/>
        <v>1.05813418023025</v>
      </c>
      <c r="W502" s="12">
        <f t="shared" ca="1" si="2021"/>
        <v>1.1907748939960972</v>
      </c>
      <c r="X502" s="12">
        <f t="shared" ca="1" si="2022"/>
        <v>1.2298050547660924</v>
      </c>
      <c r="Y502" s="12">
        <f t="shared" ca="1" si="2023"/>
        <v>1.1675277749571344</v>
      </c>
      <c r="Z502" s="12">
        <f t="shared" ca="1" si="2024"/>
        <v>1.2868670897897305</v>
      </c>
      <c r="AB502" s="240">
        <f t="shared" ca="1" si="2126"/>
        <v>1992</v>
      </c>
      <c r="AC502" s="242">
        <f t="shared" ca="1" si="2025"/>
        <v>1.1557697144596975</v>
      </c>
      <c r="AD502" s="242">
        <f t="shared" ca="1" si="2026"/>
        <v>0.86028319156460198</v>
      </c>
      <c r="AE502" s="242">
        <f t="shared" ca="1" si="2027"/>
        <v>0.86522426352682458</v>
      </c>
      <c r="AF502" s="242">
        <f t="shared" ca="1" si="2028"/>
        <v>0.86522426352682458</v>
      </c>
      <c r="AG502" s="242">
        <f t="shared" ca="1" si="2029"/>
        <v>0.86522426352682458</v>
      </c>
      <c r="AH502" s="240"/>
      <c r="AI502" s="240">
        <f t="shared" ca="1" si="2127"/>
        <v>1992</v>
      </c>
      <c r="AJ502" s="242">
        <f t="shared" ca="1" si="2128"/>
        <v>1.2907272419054079</v>
      </c>
      <c r="AK502" s="242">
        <f t="shared" ca="1" si="2030"/>
        <v>0.83289443382928363</v>
      </c>
      <c r="AL502" s="242">
        <f t="shared" ca="1" si="2031"/>
        <v>0.83767819733278837</v>
      </c>
      <c r="AM502" s="242">
        <f t="shared" ca="1" si="2032"/>
        <v>0.83767819733278837</v>
      </c>
      <c r="AN502" s="242">
        <f t="shared" ca="1" si="2033"/>
        <v>0.83767819733278837</v>
      </c>
      <c r="AO502" s="240"/>
      <c r="AP502" s="240">
        <f t="shared" ca="1" si="2129"/>
        <v>1992</v>
      </c>
      <c r="AQ502" s="242">
        <f t="shared" ca="1" si="2034"/>
        <v>1.05813418023025</v>
      </c>
      <c r="AR502" s="242">
        <f t="shared" ca="1" si="2035"/>
        <v>0.93966273582877713</v>
      </c>
      <c r="AS502" s="242">
        <f t="shared" ca="1" si="2036"/>
        <v>0.94505972747463851</v>
      </c>
      <c r="AT502" s="242">
        <f t="shared" ca="1" si="2037"/>
        <v>0.94505972747463851</v>
      </c>
      <c r="AU502" s="242">
        <f t="shared" ca="1" si="2038"/>
        <v>0.94505972747463851</v>
      </c>
      <c r="AV502" s="242"/>
      <c r="AX502">
        <f t="shared" ca="1" si="2130"/>
        <v>1992</v>
      </c>
      <c r="AY502" s="12">
        <f t="shared" ca="1" si="2039"/>
        <v>1.1420951429099084</v>
      </c>
      <c r="AZ502" s="12">
        <f t="shared" ca="1" si="2040"/>
        <v>1.0096820266475954</v>
      </c>
      <c r="BA502" s="12">
        <f t="shared" ca="1" si="2041"/>
        <v>1.0084619942070268</v>
      </c>
      <c r="BB502" s="12">
        <f t="shared" ca="1" si="2042"/>
        <v>1.0237499321838235</v>
      </c>
      <c r="BC502" s="12">
        <f t="shared" ca="1" si="2043"/>
        <v>1.0052771114097065</v>
      </c>
      <c r="BE502">
        <f t="shared" ca="1" si="2131"/>
        <v>1992</v>
      </c>
      <c r="BF502" s="12">
        <f t="shared" ca="1" si="2044"/>
        <v>1.1430149415651656</v>
      </c>
      <c r="BG502" s="12">
        <f t="shared" ca="1" si="2045"/>
        <v>1.051020052061262</v>
      </c>
      <c r="BH502" s="12">
        <f t="shared" ca="1" si="2046"/>
        <v>1.0387275970686292</v>
      </c>
      <c r="BI502" s="12">
        <f t="shared" ca="1" si="2047"/>
        <v>1.1316215540289642</v>
      </c>
      <c r="BJ502" s="12">
        <f t="shared" ca="1" si="2048"/>
        <v>1.0307997839129508</v>
      </c>
      <c r="BL502">
        <f t="shared" ca="1" si="2132"/>
        <v>1992</v>
      </c>
      <c r="BM502" s="12">
        <f t="shared" ca="1" si="2049"/>
        <v>1.2236957047004813</v>
      </c>
      <c r="BN502" s="12">
        <f t="shared" ca="1" si="2050"/>
        <v>1.1205494718275999</v>
      </c>
      <c r="BO502" s="12">
        <f t="shared" ca="1" si="2051"/>
        <v>1.1404498153702467</v>
      </c>
      <c r="BP502" s="12">
        <f t="shared" ca="1" si="2052"/>
        <v>1.1163015146304713</v>
      </c>
      <c r="BQ502" s="12">
        <f t="shared" ca="1" si="2053"/>
        <v>1.1685516402691039</v>
      </c>
      <c r="BS502">
        <f t="shared" ca="1" si="2133"/>
        <v>1992</v>
      </c>
      <c r="BT502" s="12">
        <f t="shared" ca="1" si="2054"/>
        <v>1.0346637982917803</v>
      </c>
      <c r="BU502" s="12">
        <f t="shared" ca="1" si="2055"/>
        <v>1.1186045625955248</v>
      </c>
      <c r="BV502" s="12">
        <f t="shared" ca="1" si="2056"/>
        <v>1.1348344234172161</v>
      </c>
      <c r="BW502" s="12">
        <f t="shared" ca="1" si="2057"/>
        <v>0.97252773710649909</v>
      </c>
      <c r="BX502" s="12">
        <f t="shared" ca="1" si="2058"/>
        <v>1.1425585135725842</v>
      </c>
      <c r="BZ502">
        <f t="shared" ca="1" si="2134"/>
        <v>1992</v>
      </c>
      <c r="CA502" s="12">
        <f t="shared" ca="1" si="2059"/>
        <v>1.2907272419054079</v>
      </c>
      <c r="CB502" s="12">
        <f t="shared" ca="1" si="2060"/>
        <v>0.96189617508855385</v>
      </c>
      <c r="CC502" s="12">
        <f t="shared" ca="1" si="2061"/>
        <v>0.99957459042989949</v>
      </c>
      <c r="CD502" s="12">
        <f t="shared" ca="1" si="2062"/>
        <v>0.87981043840962492</v>
      </c>
      <c r="CE502" s="12">
        <f t="shared" ca="1" si="2063"/>
        <v>1.0259272616420758</v>
      </c>
      <c r="CH502">
        <f t="shared" ref="CH502:CH556" ca="1" si="2137">$G502</f>
        <v>1992</v>
      </c>
      <c r="CI502" s="12">
        <f t="shared" ca="1" si="2064"/>
        <v>1.0862011765242794</v>
      </c>
      <c r="CJ502" s="12">
        <f t="shared" ca="1" si="2065"/>
        <v>1.0222768100351363</v>
      </c>
      <c r="CK502" s="12">
        <f t="shared" ca="1" si="2066"/>
        <v>1.0114690895060165</v>
      </c>
      <c r="CL502" s="12">
        <f t="shared" ca="1" si="2067"/>
        <v>1.0465600089805414</v>
      </c>
      <c r="CM502" s="12">
        <f t="shared" ca="1" si="2068"/>
        <v>0.99154142341850759</v>
      </c>
      <c r="CO502">
        <f t="shared" ref="CO502:CO556" ca="1" si="2138">$G502</f>
        <v>1992</v>
      </c>
      <c r="CP502" s="12">
        <f t="shared" ca="1" si="2070"/>
        <v>1.0818895418175514</v>
      </c>
      <c r="CQ502" s="12">
        <f t="shared" ca="1" si="2071"/>
        <v>0.98628808838506044</v>
      </c>
      <c r="CR502" s="12">
        <f t="shared" ca="1" si="2072"/>
        <v>0.98023904635598769</v>
      </c>
      <c r="CS502" s="12">
        <f t="shared" ca="1" si="2073"/>
        <v>1.0199578587967812</v>
      </c>
      <c r="CT502" s="12">
        <f t="shared" ca="1" si="2074"/>
        <v>0.97500113967804924</v>
      </c>
      <c r="CV502" s="565">
        <f t="shared" ca="1" si="2075"/>
        <v>1992</v>
      </c>
      <c r="CW502" s="12">
        <f t="shared" ca="1" si="2076"/>
        <v>1.0586157412517938</v>
      </c>
      <c r="CX502" s="12">
        <f t="shared" ca="1" si="2077"/>
        <v>0.95456019472573905</v>
      </c>
      <c r="CY502" s="12">
        <f t="shared" ca="1" si="2078"/>
        <v>0.93074760704871673</v>
      </c>
      <c r="CZ502" s="12">
        <f t="shared" ca="1" si="2079"/>
        <v>1.0214891414224878</v>
      </c>
      <c r="DA502" s="12">
        <f t="shared" ca="1" si="2080"/>
        <v>0.90997011814102235</v>
      </c>
      <c r="DC502">
        <f t="shared" ref="DC502:DC556" ca="1" si="2139">$G502</f>
        <v>1992</v>
      </c>
      <c r="DD502" s="12">
        <f t="shared" ca="1" si="2082"/>
        <v>1.0460625433965229</v>
      </c>
      <c r="DE502" s="12">
        <f t="shared" ca="1" si="2083"/>
        <v>1.0277701196547977</v>
      </c>
      <c r="DF502" s="12">
        <f t="shared" ca="1" si="2084"/>
        <v>1.0022519843979649</v>
      </c>
      <c r="DG502" s="12">
        <f t="shared" ca="1" si="2085"/>
        <v>1.0744452717919559</v>
      </c>
      <c r="DH502" s="12">
        <f t="shared" ca="1" si="2086"/>
        <v>0.96860878109917414</v>
      </c>
      <c r="DJ502">
        <f t="shared" ref="DJ502:DJ556" ca="1" si="2140">$G502</f>
        <v>1992</v>
      </c>
      <c r="DK502" s="12">
        <f t="shared" ca="1" si="2088"/>
        <v>1.0522978887744594</v>
      </c>
      <c r="DL502" s="12">
        <f t="shared" ca="1" si="2089"/>
        <v>1.0179396443703566</v>
      </c>
      <c r="DM502" s="12">
        <f t="shared" ca="1" si="2090"/>
        <v>0.94934890828136986</v>
      </c>
      <c r="DN502" s="12">
        <f t="shared" ca="1" si="2091"/>
        <v>1.1142070898050107</v>
      </c>
      <c r="DO502" s="12">
        <f t="shared" ca="1" si="2092"/>
        <v>0.85810468028862963</v>
      </c>
      <c r="DQ502">
        <f t="shared" ref="DQ502:DQ556" ca="1" si="2141">$G502</f>
        <v>1992</v>
      </c>
      <c r="DR502" s="12">
        <f t="shared" ca="1" si="2094"/>
        <v>0.15209651898734181</v>
      </c>
      <c r="DS502" s="12">
        <f t="shared" ca="1" si="2095"/>
        <v>0.74878209642952764</v>
      </c>
      <c r="DT502" s="12">
        <f t="shared" ca="1" si="2096"/>
        <v>0.74629424360051544</v>
      </c>
      <c r="DU502" s="12">
        <f t="shared" ca="1" si="2097"/>
        <v>0.75856526203839891</v>
      </c>
      <c r="DV502" s="12">
        <f t="shared" ca="1" si="2098"/>
        <v>0.72268113011513213</v>
      </c>
      <c r="DX502">
        <f t="shared" ref="DX502:DX556" ca="1" si="2142">$G502</f>
        <v>1992</v>
      </c>
      <c r="DY502" s="12">
        <f t="shared" ca="1" si="2100"/>
        <v>1.0708657041556913</v>
      </c>
      <c r="DZ502" s="12">
        <f t="shared" ca="1" si="2101"/>
        <v>0.90648126402728479</v>
      </c>
      <c r="EA502" s="12">
        <f t="shared" ca="1" si="2102"/>
        <v>0.88724549244410034</v>
      </c>
      <c r="EB502" s="12">
        <f t="shared" ca="1" si="2103"/>
        <v>0.93574743537746974</v>
      </c>
      <c r="EC502" s="12">
        <f t="shared" ca="1" si="2104"/>
        <v>0.84945725089042379</v>
      </c>
      <c r="EF502">
        <f t="shared" ref="EF502:EF526" ca="1" si="2143">$G502</f>
        <v>1992</v>
      </c>
      <c r="EG502" s="12">
        <f t="shared" ca="1" si="2106"/>
        <v>1.0862011765242794</v>
      </c>
      <c r="EH502" s="12">
        <f t="shared" ca="1" si="2107"/>
        <v>1.0222768100351363</v>
      </c>
      <c r="EI502" s="12">
        <f t="shared" ca="1" si="2108"/>
        <v>1.0114690895060165</v>
      </c>
      <c r="EJ502" s="12">
        <f t="shared" ca="1" si="2109"/>
        <v>1.0465600089805414</v>
      </c>
      <c r="EK502" s="12">
        <f t="shared" ca="1" si="2110"/>
        <v>0.99154142341850759</v>
      </c>
      <c r="EM502">
        <f t="shared" ref="EM502:EM526" ca="1" si="2144">$G502</f>
        <v>1992</v>
      </c>
      <c r="EN502" s="12">
        <f t="shared" ca="1" si="2112"/>
        <v>1.121299040698601</v>
      </c>
      <c r="EO502" s="12">
        <f t="shared" ca="1" si="2113"/>
        <v>1.2150317257472467</v>
      </c>
      <c r="EP502" s="12">
        <f t="shared" ca="1" si="2114"/>
        <v>1.2375418109251806</v>
      </c>
      <c r="EQ502" s="12">
        <f t="shared" ca="1" si="2115"/>
        <v>1.1957574028168463</v>
      </c>
      <c r="ER502" s="12">
        <f t="shared" ca="1" si="2116"/>
        <v>1.2560794900001127</v>
      </c>
      <c r="EU502">
        <f t="shared" ref="EU502:EU526" ca="1" si="2145">$G502</f>
        <v>1992</v>
      </c>
      <c r="EV502" s="12">
        <f t="shared" ca="1" si="2118"/>
        <v>1.3784780217541857</v>
      </c>
      <c r="EW502" s="12">
        <f t="shared" ca="1" si="2119"/>
        <v>0.94261341148002009</v>
      </c>
      <c r="EX502" s="12">
        <f t="shared" ca="1" si="2120"/>
        <v>0.89678458793168248</v>
      </c>
      <c r="EY502" s="12">
        <f t="shared" ca="1" si="2121"/>
        <v>1.0080583727952408</v>
      </c>
      <c r="EZ502" s="12">
        <f t="shared" ca="1" si="2122"/>
        <v>0.83216888137069422</v>
      </c>
    </row>
    <row r="503" spans="4:197" x14ac:dyDescent="0.2">
      <c r="D503" s="5">
        <f t="shared" si="2136"/>
        <v>8</v>
      </c>
      <c r="E503" t="b">
        <f t="shared" si="2123"/>
        <v>1</v>
      </c>
      <c r="G503">
        <f t="shared" ca="1" si="2009"/>
        <v>1993</v>
      </c>
      <c r="H503" s="12">
        <f t="shared" ca="1" si="2010"/>
        <v>1.1696164996491971</v>
      </c>
      <c r="I503" s="12">
        <f t="shared" ca="1" si="2011"/>
        <v>1.0128514317094575</v>
      </c>
      <c r="J503" s="12">
        <f t="shared" ca="1" si="2012"/>
        <v>0.99077307109276569</v>
      </c>
      <c r="K503" s="12">
        <f t="shared" ca="1" si="2013"/>
        <v>1.0817870682178312</v>
      </c>
      <c r="L503" s="12">
        <f t="shared" ca="1" si="2014"/>
        <v>0.97292234286315793</v>
      </c>
      <c r="N503">
        <f t="shared" ca="1" si="2124"/>
        <v>1993</v>
      </c>
      <c r="O503" s="12">
        <f t="shared" ca="1" si="2015"/>
        <v>1.2488014053750716</v>
      </c>
      <c r="P503" s="12">
        <f t="shared" ca="1" si="2016"/>
        <v>0.98878524511017096</v>
      </c>
      <c r="Q503" s="12">
        <f t="shared" ca="1" si="2017"/>
        <v>0.96101040808497518</v>
      </c>
      <c r="R503" s="12">
        <f t="shared" ca="1" si="2018"/>
        <v>1.0323759325597925</v>
      </c>
      <c r="S503" s="12">
        <f t="shared" ca="1" si="2019"/>
        <v>0.92140679699989059</v>
      </c>
      <c r="U503">
        <f t="shared" ca="1" si="2125"/>
        <v>1993</v>
      </c>
      <c r="V503" s="12">
        <f t="shared" ca="1" si="2020"/>
        <v>1.0940010208132478</v>
      </c>
      <c r="W503" s="12">
        <f t="shared" ca="1" si="2021"/>
        <v>1.2613538086085967</v>
      </c>
      <c r="X503" s="12">
        <f t="shared" ca="1" si="2022"/>
        <v>1.2712855368215283</v>
      </c>
      <c r="Y503" s="12">
        <f t="shared" ca="1" si="2023"/>
        <v>1.2638864395414482</v>
      </c>
      <c r="Z503" s="12">
        <f t="shared" ca="1" si="2024"/>
        <v>1.2780650164236309</v>
      </c>
      <c r="AB503" s="240">
        <f t="shared" ca="1" si="2126"/>
        <v>1993</v>
      </c>
      <c r="AC503" s="242">
        <f t="shared" ca="1" si="2025"/>
        <v>1.1696164996491971</v>
      </c>
      <c r="AD503" s="242">
        <f t="shared" ca="1" si="2026"/>
        <v>0.8507871656670597</v>
      </c>
      <c r="AE503" s="242">
        <f t="shared" ca="1" si="2027"/>
        <v>0.85498109876179917</v>
      </c>
      <c r="AF503" s="242">
        <f t="shared" ca="1" si="2028"/>
        <v>0.85498109876179917</v>
      </c>
      <c r="AG503" s="242">
        <f t="shared" ca="1" si="2029"/>
        <v>0.85498109876179917</v>
      </c>
      <c r="AH503" s="240"/>
      <c r="AI503" s="240">
        <f t="shared" ca="1" si="2127"/>
        <v>1993</v>
      </c>
      <c r="AJ503" s="242">
        <f t="shared" ca="1" si="2128"/>
        <v>1.316987470911865</v>
      </c>
      <c r="AK503" s="242">
        <f t="shared" ca="1" si="2030"/>
        <v>0.7968398356783527</v>
      </c>
      <c r="AL503" s="242">
        <f t="shared" ca="1" si="2031"/>
        <v>0.80076783682002228</v>
      </c>
      <c r="AM503" s="242">
        <f t="shared" ca="1" si="2032"/>
        <v>0.80076783682002228</v>
      </c>
      <c r="AN503" s="242">
        <f t="shared" ca="1" si="2033"/>
        <v>0.80076783682002228</v>
      </c>
      <c r="AO503" s="240"/>
      <c r="AP503" s="240">
        <f t="shared" ca="1" si="2129"/>
        <v>1993</v>
      </c>
      <c r="AQ503" s="242">
        <f t="shared" ca="1" si="2034"/>
        <v>1.0940010208132478</v>
      </c>
      <c r="AR503" s="242">
        <f t="shared" ca="1" si="2035"/>
        <v>0.90959211894907011</v>
      </c>
      <c r="AS503" s="242">
        <f t="shared" ca="1" si="2036"/>
        <v>0.91407592952393213</v>
      </c>
      <c r="AT503" s="242">
        <f t="shared" ca="1" si="2037"/>
        <v>0.91407592952393213</v>
      </c>
      <c r="AU503" s="242">
        <f t="shared" ca="1" si="2038"/>
        <v>0.91407592952393213</v>
      </c>
      <c r="AV503" s="242"/>
      <c r="AX503">
        <f t="shared" ca="1" si="2130"/>
        <v>1993</v>
      </c>
      <c r="AY503" s="12">
        <f t="shared" ca="1" si="2039"/>
        <v>1.1588575898143418</v>
      </c>
      <c r="AZ503" s="12">
        <f t="shared" ca="1" si="2040"/>
        <v>1.0817015200422047</v>
      </c>
      <c r="BA503" s="12">
        <f t="shared" ca="1" si="2041"/>
        <v>1.0771655808449998</v>
      </c>
      <c r="BB503" s="12">
        <f t="shared" ca="1" si="2042"/>
        <v>1.1033799024544166</v>
      </c>
      <c r="BC503" s="12">
        <f t="shared" ca="1" si="2043"/>
        <v>1.0717044426546194</v>
      </c>
      <c r="BE503">
        <f t="shared" ca="1" si="2131"/>
        <v>1993</v>
      </c>
      <c r="BF503" s="12">
        <f t="shared" ca="1" si="2044"/>
        <v>1.1506287292272794</v>
      </c>
      <c r="BG503" s="12">
        <f t="shared" ca="1" si="2045"/>
        <v>1.0659413161043543</v>
      </c>
      <c r="BH503" s="12">
        <f t="shared" ca="1" si="2046"/>
        <v>1.0498450423144507</v>
      </c>
      <c r="BI503" s="12">
        <f t="shared" ca="1" si="2047"/>
        <v>1.1663423112467488</v>
      </c>
      <c r="BJ503" s="12">
        <f t="shared" ca="1" si="2048"/>
        <v>1.0399028608048784</v>
      </c>
      <c r="BL503">
        <f t="shared" ca="1" si="2132"/>
        <v>1993</v>
      </c>
      <c r="BM503" s="12">
        <f t="shared" ca="1" si="2049"/>
        <v>1.2082597624667768</v>
      </c>
      <c r="BN503" s="12">
        <f t="shared" ca="1" si="2050"/>
        <v>1.1664806319538834</v>
      </c>
      <c r="BO503" s="12">
        <f t="shared" ca="1" si="2051"/>
        <v>1.1470902953609223</v>
      </c>
      <c r="BP503" s="12">
        <f t="shared" ca="1" si="2052"/>
        <v>1.193254123559353</v>
      </c>
      <c r="BQ503" s="12">
        <f t="shared" ca="1" si="2053"/>
        <v>1.0933685933383683</v>
      </c>
      <c r="BS503">
        <f t="shared" ca="1" si="2133"/>
        <v>1993</v>
      </c>
      <c r="BT503" s="12">
        <f t="shared" ca="1" si="2054"/>
        <v>1.0287989960687896</v>
      </c>
      <c r="BU503" s="12">
        <f t="shared" ca="1" si="2055"/>
        <v>1.1174884009376524</v>
      </c>
      <c r="BV503" s="12">
        <f t="shared" ca="1" si="2056"/>
        <v>1.1367316463355575</v>
      </c>
      <c r="BW503" s="12">
        <f t="shared" ca="1" si="2057"/>
        <v>0.94059158705483203</v>
      </c>
      <c r="BX503" s="12">
        <f t="shared" ca="1" si="2058"/>
        <v>1.1460658489824114</v>
      </c>
      <c r="BZ503">
        <f t="shared" ca="1" si="2134"/>
        <v>1993</v>
      </c>
      <c r="CA503" s="12">
        <f t="shared" ca="1" si="2059"/>
        <v>1.316987470911865</v>
      </c>
      <c r="CB503" s="12">
        <f t="shared" ca="1" si="2060"/>
        <v>0.95995758465104852</v>
      </c>
      <c r="CC503" s="12">
        <f t="shared" ca="1" si="2061"/>
        <v>0.99628588194818757</v>
      </c>
      <c r="CD503" s="12">
        <f t="shared" ca="1" si="2062"/>
        <v>0.87982160135642795</v>
      </c>
      <c r="CE503" s="12">
        <f t="shared" ca="1" si="2063"/>
        <v>1.0219124558655457</v>
      </c>
      <c r="CH503">
        <f t="shared" ca="1" si="2137"/>
        <v>1993</v>
      </c>
      <c r="CI503" s="12">
        <f t="shared" ref="CI503:CI534" ca="1" si="2146">IF($E503,OFFSET(AK$5,$D$489+$D503,0),"")</f>
        <v>1.4225688365430524</v>
      </c>
      <c r="CJ503" s="12">
        <f t="shared" ref="CJ503:CJ534" ca="1" si="2147">IF($E503,OFFSET(BI$92,$D$489+$D503,0),"")</f>
        <v>0.90319482531752582</v>
      </c>
      <c r="CK503" s="12">
        <f t="shared" ref="CK503:CK534" ca="1" si="2148">IF($E503,OFFSET(BI$178,$D$489+$D503,0),"")</f>
        <v>0.84559056448269576</v>
      </c>
      <c r="CL503" s="12">
        <f t="shared" ref="CL503:CL534" ca="1" si="2149">IF($E503,OFFSET(BI$258,$D$489+$D503,0),"")</f>
        <v>0.96962263437543339</v>
      </c>
      <c r="CM503" s="12">
        <f t="shared" ref="CM503:CM534" ca="1" si="2150">IF($E503,OFFSET(BI$339,$D$489+$D503,0),"")</f>
        <v>0.74861291208701575</v>
      </c>
      <c r="CO503">
        <f t="shared" ca="1" si="2138"/>
        <v>1993</v>
      </c>
      <c r="CP503" s="12">
        <f t="shared" ca="1" si="2070"/>
        <v>1.1068911681158793</v>
      </c>
      <c r="CQ503" s="12">
        <f t="shared" ca="1" si="2071"/>
        <v>0.99593890377816241</v>
      </c>
      <c r="CR503" s="12">
        <f t="shared" ca="1" si="2072"/>
        <v>0.99313890317895426</v>
      </c>
      <c r="CS503" s="12">
        <f t="shared" ca="1" si="2073"/>
        <v>1.0158140930804267</v>
      </c>
      <c r="CT503" s="12">
        <f t="shared" ca="1" si="2074"/>
        <v>0.9901486191973905</v>
      </c>
      <c r="CV503">
        <f t="shared" ref="CV503:CV556" ca="1" si="2151">$G503</f>
        <v>1993</v>
      </c>
      <c r="CW503" s="12">
        <f t="shared" ca="1" si="2076"/>
        <v>1.1035311721921721</v>
      </c>
      <c r="CX503" s="12">
        <f t="shared" ca="1" si="2077"/>
        <v>0.9416121917976783</v>
      </c>
      <c r="CY503" s="12">
        <f t="shared" ca="1" si="2078"/>
        <v>0.93571605684340831</v>
      </c>
      <c r="CZ503" s="12">
        <f t="shared" ca="1" si="2079"/>
        <v>0.96434898439879302</v>
      </c>
      <c r="DA503" s="12">
        <f t="shared" ca="1" si="2080"/>
        <v>0.92915984927228334</v>
      </c>
      <c r="DC503">
        <f t="shared" ca="1" si="2139"/>
        <v>1993</v>
      </c>
      <c r="DD503" s="12">
        <f t="shared" ca="1" si="2082"/>
        <v>1.0818671313096906</v>
      </c>
      <c r="DE503" s="12">
        <f t="shared" ca="1" si="2083"/>
        <v>1.0638174048287992</v>
      </c>
      <c r="DF503" s="12">
        <f t="shared" ca="1" si="2084"/>
        <v>1.0401886728223726</v>
      </c>
      <c r="DG503" s="12">
        <f t="shared" ca="1" si="2085"/>
        <v>1.1065609531315799</v>
      </c>
      <c r="DH503" s="12">
        <f t="shared" ca="1" si="2086"/>
        <v>1.0092581500486881</v>
      </c>
      <c r="DJ503">
        <f t="shared" ca="1" si="2140"/>
        <v>1993</v>
      </c>
      <c r="DK503" s="12">
        <f t="shared" ca="1" si="2088"/>
        <v>1.1235517507723998</v>
      </c>
      <c r="DL503" s="12">
        <f t="shared" ca="1" si="2089"/>
        <v>0.98874508783368642</v>
      </c>
      <c r="DM503" s="12">
        <f t="shared" ca="1" si="2090"/>
        <v>0.91180190584442933</v>
      </c>
      <c r="DN503" s="12">
        <f t="shared" ca="1" si="2091"/>
        <v>1.0934065237309858</v>
      </c>
      <c r="DO503" s="12">
        <f t="shared" ca="1" si="2092"/>
        <v>0.81128901042225565</v>
      </c>
      <c r="DQ503">
        <f t="shared" ca="1" si="2141"/>
        <v>1993</v>
      </c>
      <c r="DR503" s="12">
        <f t="shared" ca="1" si="2094"/>
        <v>0.16545094936708862</v>
      </c>
      <c r="DS503" s="12">
        <f t="shared" ca="1" si="2095"/>
        <v>0.70408712292900177</v>
      </c>
      <c r="DT503" s="12">
        <f t="shared" ca="1" si="2096"/>
        <v>0.70907362699088261</v>
      </c>
      <c r="DU503" s="12">
        <f t="shared" ca="1" si="2097"/>
        <v>0.70727659995631975</v>
      </c>
      <c r="DV503" s="12">
        <f t="shared" ca="1" si="2098"/>
        <v>0.71253164504522959</v>
      </c>
      <c r="DX503">
        <f t="shared" ca="1" si="2142"/>
        <v>1993</v>
      </c>
      <c r="DY503" s="12">
        <f t="shared" ca="1" si="2100"/>
        <v>1.1434541473553177</v>
      </c>
      <c r="DZ503" s="12">
        <f t="shared" ca="1" si="2101"/>
        <v>0.90335125689707285</v>
      </c>
      <c r="EA503" s="12">
        <f t="shared" ca="1" si="2102"/>
        <v>0.89341950705923057</v>
      </c>
      <c r="EB503" s="12">
        <f t="shared" ca="1" si="2103"/>
        <v>0.9217683401552097</v>
      </c>
      <c r="EC503" s="12">
        <f t="shared" ca="1" si="2104"/>
        <v>0.87133271036600624</v>
      </c>
      <c r="EF503">
        <f t="shared" ca="1" si="2143"/>
        <v>1993</v>
      </c>
      <c r="EG503" s="12">
        <f t="shared" ca="1" si="2106"/>
        <v>1.1298252367992798</v>
      </c>
      <c r="EH503" s="12">
        <f t="shared" ca="1" si="2107"/>
        <v>1.0508350457172535</v>
      </c>
      <c r="EI503" s="12">
        <f t="shared" ca="1" si="2108"/>
        <v>1.0575993558431698</v>
      </c>
      <c r="EJ503" s="12">
        <f t="shared" ca="1" si="2109"/>
        <v>1.0523387722824027</v>
      </c>
      <c r="EK503" s="12">
        <f t="shared" ca="1" si="2110"/>
        <v>1.0605867712256736</v>
      </c>
      <c r="EM503">
        <f t="shared" ca="1" si="2144"/>
        <v>1993</v>
      </c>
      <c r="EN503" s="12">
        <f t="shared" ca="1" si="2112"/>
        <v>1.1562397084913576</v>
      </c>
      <c r="EO503" s="12">
        <f t="shared" ca="1" si="2113"/>
        <v>1.2188764722585357</v>
      </c>
      <c r="EP503" s="12">
        <f t="shared" ca="1" si="2114"/>
        <v>1.199165289932931</v>
      </c>
      <c r="EQ503" s="12">
        <f t="shared" ca="1" si="2115"/>
        <v>1.2585544168157052</v>
      </c>
      <c r="ER503" s="12">
        <f t="shared" ca="1" si="2116"/>
        <v>1.1728172662433554</v>
      </c>
      <c r="EU503">
        <f t="shared" ca="1" si="2145"/>
        <v>1993</v>
      </c>
      <c r="EV503" s="12">
        <f t="shared" ca="1" si="2118"/>
        <v>1.4691408318735488</v>
      </c>
      <c r="EW503" s="12">
        <f t="shared" ca="1" si="2119"/>
        <v>0.98255515647991909</v>
      </c>
      <c r="EX503" s="12">
        <f t="shared" ca="1" si="2120"/>
        <v>0.9387349737441637</v>
      </c>
      <c r="EY503" s="12">
        <f t="shared" ca="1" si="2121"/>
        <v>1.0444164139353687</v>
      </c>
      <c r="EZ503" s="12">
        <f t="shared" ca="1" si="2122"/>
        <v>0.8773666924664959</v>
      </c>
    </row>
    <row r="504" spans="4:197" x14ac:dyDescent="0.2">
      <c r="D504" s="5">
        <f t="shared" si="2136"/>
        <v>9</v>
      </c>
      <c r="E504" t="b">
        <f t="shared" si="2123"/>
        <v>1</v>
      </c>
      <c r="G504">
        <f t="shared" ca="1" si="2009"/>
        <v>1994</v>
      </c>
      <c r="H504" s="12">
        <f t="shared" ca="1" si="2010"/>
        <v>1.1979719622456675</v>
      </c>
      <c r="I504" s="12">
        <f t="shared" ca="1" si="2011"/>
        <v>1.0452298653591077</v>
      </c>
      <c r="J504" s="12">
        <f t="shared" ca="1" si="2012"/>
        <v>1.0411059452513067</v>
      </c>
      <c r="K504" s="12">
        <f t="shared" ca="1" si="2013"/>
        <v>1.0785308330302155</v>
      </c>
      <c r="L504" s="12">
        <f t="shared" ca="1" si="2014"/>
        <v>1.0337657391086532</v>
      </c>
      <c r="N504">
        <f t="shared" ca="1" si="2124"/>
        <v>1994</v>
      </c>
      <c r="O504" s="12">
        <f t="shared" ca="1" si="2015"/>
        <v>1.3162215905625156</v>
      </c>
      <c r="P504" s="12">
        <f t="shared" ca="1" si="2016"/>
        <v>0.98571506705741108</v>
      </c>
      <c r="Q504" s="12">
        <f t="shared" ca="1" si="2017"/>
        <v>0.9700066128549768</v>
      </c>
      <c r="R504" s="12">
        <f t="shared" ca="1" si="2018"/>
        <v>1.0261982037061359</v>
      </c>
      <c r="S504" s="12">
        <f t="shared" ca="1" si="2019"/>
        <v>0.93882363022158</v>
      </c>
      <c r="U504">
        <f t="shared" ca="1" si="2125"/>
        <v>1994</v>
      </c>
      <c r="V504" s="12">
        <f t="shared" ca="1" si="2020"/>
        <v>1.1394680428741564</v>
      </c>
      <c r="W504" s="12">
        <f t="shared" ca="1" si="2021"/>
        <v>1.1530858778117514</v>
      </c>
      <c r="X504" s="12">
        <f t="shared" ca="1" si="2022"/>
        <v>1.1990175389218731</v>
      </c>
      <c r="Y504" s="12">
        <f t="shared" ca="1" si="2023"/>
        <v>1.1344472832344097</v>
      </c>
      <c r="Z504" s="12">
        <f t="shared" ca="1" si="2024"/>
        <v>1.2581805306714464</v>
      </c>
      <c r="AB504" s="240">
        <f t="shared" ca="1" si="2126"/>
        <v>1994</v>
      </c>
      <c r="AC504" s="242">
        <f t="shared" ca="1" si="2025"/>
        <v>1.1979719622456675</v>
      </c>
      <c r="AD504" s="242">
        <f t="shared" ca="1" si="2026"/>
        <v>0.82555079459191583</v>
      </c>
      <c r="AE504" s="242">
        <f t="shared" ca="1" si="2027"/>
        <v>0.8347440770862804</v>
      </c>
      <c r="AF504" s="242">
        <f t="shared" ca="1" si="2028"/>
        <v>0.8347440770862804</v>
      </c>
      <c r="AG504" s="242">
        <f t="shared" ca="1" si="2029"/>
        <v>0.8347440770862804</v>
      </c>
      <c r="AH504" s="240"/>
      <c r="AI504" s="240">
        <f t="shared" ca="1" si="2127"/>
        <v>1994</v>
      </c>
      <c r="AJ504" s="242">
        <f t="shared" ca="1" si="2128"/>
        <v>1.3687682041640341</v>
      </c>
      <c r="AK504" s="242">
        <f t="shared" ca="1" si="2030"/>
        <v>0.75138313519692579</v>
      </c>
      <c r="AL504" s="242">
        <f t="shared" ca="1" si="2031"/>
        <v>0.7597504912319728</v>
      </c>
      <c r="AM504" s="242">
        <f t="shared" ca="1" si="2032"/>
        <v>0.7597504912319728</v>
      </c>
      <c r="AN504" s="242">
        <f t="shared" ca="1" si="2033"/>
        <v>0.7597504912319728</v>
      </c>
      <c r="AO504" s="240"/>
      <c r="AP504" s="240">
        <f t="shared" ca="1" si="2129"/>
        <v>1994</v>
      </c>
      <c r="AQ504" s="242">
        <f t="shared" ca="1" si="2034"/>
        <v>1.1394680428741564</v>
      </c>
      <c r="AR504" s="242">
        <f t="shared" ca="1" si="2035"/>
        <v>0.86793720237748861</v>
      </c>
      <c r="AS504" s="242">
        <f t="shared" ca="1" si="2036"/>
        <v>0.87760249728253303</v>
      </c>
      <c r="AT504" s="242">
        <f t="shared" ca="1" si="2037"/>
        <v>0.87760249728253303</v>
      </c>
      <c r="AU504" s="242">
        <f t="shared" ca="1" si="2038"/>
        <v>0.87760249728253303</v>
      </c>
      <c r="AV504" s="242"/>
      <c r="AX504">
        <f t="shared" ca="1" si="2130"/>
        <v>1994</v>
      </c>
      <c r="AY504" s="12">
        <f t="shared" ca="1" si="2039"/>
        <v>1.2344352587152772</v>
      </c>
      <c r="AZ504" s="12">
        <f t="shared" ca="1" si="2040"/>
        <v>1.0486568000541827</v>
      </c>
      <c r="BA504" s="12">
        <f t="shared" ca="1" si="2041"/>
        <v>1.0464282732230838</v>
      </c>
      <c r="BB504" s="12">
        <f t="shared" ca="1" si="2042"/>
        <v>1.0765623811637186</v>
      </c>
      <c r="BC504" s="12">
        <f t="shared" ca="1" si="2043"/>
        <v>1.040150539617781</v>
      </c>
      <c r="BE504">
        <f t="shared" ca="1" si="2131"/>
        <v>1994</v>
      </c>
      <c r="BF504" s="12">
        <f t="shared" ca="1" si="2044"/>
        <v>1.1934612160362934</v>
      </c>
      <c r="BG504" s="12">
        <f t="shared" ca="1" si="2045"/>
        <v>1.0290661122294575</v>
      </c>
      <c r="BH504" s="12">
        <f t="shared" ca="1" si="2046"/>
        <v>1.0114498197470527</v>
      </c>
      <c r="BI504" s="12">
        <f t="shared" ca="1" si="2047"/>
        <v>1.1509824788649157</v>
      </c>
      <c r="BJ504" s="12">
        <f t="shared" ca="1" si="2048"/>
        <v>0.99954173781365296</v>
      </c>
      <c r="BL504">
        <f t="shared" ca="1" si="2132"/>
        <v>1994</v>
      </c>
      <c r="BM504" s="12">
        <f t="shared" ca="1" si="2049"/>
        <v>1.2116238871438394</v>
      </c>
      <c r="BN504" s="12">
        <f t="shared" ca="1" si="2050"/>
        <v>1.1791615607266808</v>
      </c>
      <c r="BO504" s="12">
        <f t="shared" ca="1" si="2051"/>
        <v>1.1782248891190172</v>
      </c>
      <c r="BP504" s="12">
        <f t="shared" ca="1" si="2052"/>
        <v>1.2048180341188324</v>
      </c>
      <c r="BQ504" s="12">
        <f t="shared" ca="1" si="2053"/>
        <v>1.1472779536659643</v>
      </c>
      <c r="BS504">
        <f t="shared" ca="1" si="2133"/>
        <v>1994</v>
      </c>
      <c r="BT504" s="12">
        <f t="shared" ca="1" si="2054"/>
        <v>1.0519892948151561</v>
      </c>
      <c r="BU504" s="12">
        <f t="shared" ca="1" si="2055"/>
        <v>1.1518704819157555</v>
      </c>
      <c r="BV504" s="12">
        <f t="shared" ca="1" si="2056"/>
        <v>1.1754053421479373</v>
      </c>
      <c r="BW504" s="12">
        <f t="shared" ca="1" si="2057"/>
        <v>0.94444981505005632</v>
      </c>
      <c r="BX504" s="12">
        <f t="shared" ca="1" si="2058"/>
        <v>1.1863963946654503</v>
      </c>
      <c r="BZ504">
        <f t="shared" ca="1" si="2134"/>
        <v>1994</v>
      </c>
      <c r="CA504" s="12">
        <f t="shared" ca="1" si="2059"/>
        <v>1.3687682041640341</v>
      </c>
      <c r="CB504" s="12">
        <f t="shared" ca="1" si="2060"/>
        <v>0.9505776134498426</v>
      </c>
      <c r="CC504" s="12">
        <f t="shared" ca="1" si="2061"/>
        <v>0.98436855160876657</v>
      </c>
      <c r="CD504" s="12">
        <f t="shared" ca="1" si="2062"/>
        <v>0.88683100179007779</v>
      </c>
      <c r="CE504" s="12">
        <f t="shared" ca="1" si="2063"/>
        <v>1.0058305244767252</v>
      </c>
      <c r="CH504">
        <f t="shared" ca="1" si="2137"/>
        <v>1994</v>
      </c>
      <c r="CI504" s="12">
        <f t="shared" ca="1" si="2146"/>
        <v>1.5361929014801847</v>
      </c>
      <c r="CJ504" s="12">
        <f t="shared" ca="1" si="2147"/>
        <v>0.87965805427441324</v>
      </c>
      <c r="CK504" s="12">
        <f t="shared" ca="1" si="2148"/>
        <v>0.82245768670026542</v>
      </c>
      <c r="CL504" s="12">
        <f t="shared" ca="1" si="2149"/>
        <v>0.95652295030302203</v>
      </c>
      <c r="CM504" s="12">
        <f t="shared" ca="1" si="2150"/>
        <v>0.71763532468335467</v>
      </c>
      <c r="CO504">
        <f t="shared" ca="1" si="2138"/>
        <v>1994</v>
      </c>
      <c r="CP504" s="12">
        <f t="shared" ca="1" si="2070"/>
        <v>1.1576208339657827</v>
      </c>
      <c r="CQ504" s="12">
        <f t="shared" ca="1" si="2071"/>
        <v>0.92169786474987403</v>
      </c>
      <c r="CR504" s="12">
        <f t="shared" ca="1" si="2072"/>
        <v>0.90863774709882961</v>
      </c>
      <c r="CS504" s="12">
        <f t="shared" ca="1" si="2073"/>
        <v>0.99128070961123493</v>
      </c>
      <c r="CT504" s="12">
        <f t="shared" ca="1" si="2074"/>
        <v>0.89773923078811124</v>
      </c>
      <c r="CV504">
        <f t="shared" ca="1" si="2151"/>
        <v>1994</v>
      </c>
      <c r="CW504" s="12">
        <f t="shared" ca="1" si="2076"/>
        <v>1.1669916964099543</v>
      </c>
      <c r="CX504" s="12">
        <f t="shared" ca="1" si="2077"/>
        <v>0.92078597474053281</v>
      </c>
      <c r="CY504" s="12">
        <f t="shared" ca="1" si="2078"/>
        <v>0.92854626823526587</v>
      </c>
      <c r="CZ504" s="12">
        <f t="shared" ca="1" si="2079"/>
        <v>0.92158248642299168</v>
      </c>
      <c r="DA504" s="12">
        <f t="shared" ca="1" si="2080"/>
        <v>0.93014079603732092</v>
      </c>
      <c r="DC504">
        <f t="shared" ca="1" si="2139"/>
        <v>1994</v>
      </c>
      <c r="DD504" s="12">
        <f t="shared" ca="1" si="2082"/>
        <v>1.1687911857567697</v>
      </c>
      <c r="DE504" s="12">
        <f t="shared" ca="1" si="2083"/>
        <v>1.0246244682309629</v>
      </c>
      <c r="DF504" s="12">
        <f t="shared" ca="1" si="2084"/>
        <v>1.0326261179440617</v>
      </c>
      <c r="DG504" s="12">
        <f t="shared" ca="1" si="2085"/>
        <v>1.0349827690087681</v>
      </c>
      <c r="DH504" s="12">
        <f t="shared" ca="1" si="2086"/>
        <v>1.0315278816157789</v>
      </c>
      <c r="DJ504">
        <f t="shared" ca="1" si="2140"/>
        <v>1994</v>
      </c>
      <c r="DK504" s="12">
        <f t="shared" ca="1" si="2088"/>
        <v>1.2301268022657053</v>
      </c>
      <c r="DL504" s="12">
        <f t="shared" ca="1" si="2089"/>
        <v>0.94579088131710387</v>
      </c>
      <c r="DM504" s="12">
        <f t="shared" ca="1" si="2090"/>
        <v>0.87442258999984745</v>
      </c>
      <c r="DN504" s="12">
        <f t="shared" ca="1" si="2091"/>
        <v>1.055341058880662</v>
      </c>
      <c r="DO504" s="12">
        <f t="shared" ca="1" si="2092"/>
        <v>0.77428945817653394</v>
      </c>
      <c r="DQ504">
        <f t="shared" ca="1" si="2141"/>
        <v>1994</v>
      </c>
      <c r="DR504" s="12">
        <f t="shared" ca="1" si="2094"/>
        <v>0.19282436708860762</v>
      </c>
      <c r="DS504" s="12">
        <f t="shared" ca="1" si="2095"/>
        <v>0.60956634344733363</v>
      </c>
      <c r="DT504" s="12">
        <f t="shared" ca="1" si="2096"/>
        <v>0.62107502271269521</v>
      </c>
      <c r="DU504" s="12">
        <f t="shared" ca="1" si="2097"/>
        <v>0.61460415159591819</v>
      </c>
      <c r="DV504" s="12">
        <f t="shared" ca="1" si="2098"/>
        <v>0.63352691615603118</v>
      </c>
      <c r="DX504">
        <f t="shared" ca="1" si="2142"/>
        <v>1994</v>
      </c>
      <c r="DY504" s="12">
        <f t="shared" ca="1" si="2100"/>
        <v>1.2294466117613061</v>
      </c>
      <c r="DZ504" s="12">
        <f t="shared" ca="1" si="2101"/>
        <v>0.86480081809757825</v>
      </c>
      <c r="EA504" s="12">
        <f t="shared" ca="1" si="2102"/>
        <v>0.87509584453491518</v>
      </c>
      <c r="EB504" s="12">
        <f t="shared" ca="1" si="2103"/>
        <v>0.8725310853898669</v>
      </c>
      <c r="EC504" s="12">
        <f t="shared" ca="1" si="2104"/>
        <v>0.87709406836345782</v>
      </c>
      <c r="EF504">
        <f t="shared" ca="1" si="2143"/>
        <v>1994</v>
      </c>
      <c r="EG504" s="12">
        <f t="shared" ca="1" si="2106"/>
        <v>1.2080251018069885</v>
      </c>
      <c r="EH504" s="12">
        <f t="shared" ca="1" si="2107"/>
        <v>0.9669214601890449</v>
      </c>
      <c r="EI504" s="12">
        <f t="shared" ca="1" si="2108"/>
        <v>0.94992313222054015</v>
      </c>
      <c r="EJ504" s="12">
        <f t="shared" ca="1" si="2109"/>
        <v>1.0083123177096993</v>
      </c>
      <c r="EK504" s="12">
        <f t="shared" ca="1" si="2110"/>
        <v>0.91676469097780477</v>
      </c>
      <c r="EM504">
        <f t="shared" ca="1" si="2144"/>
        <v>1994</v>
      </c>
      <c r="EN504" s="12">
        <f t="shared" ca="1" si="2112"/>
        <v>1.1973420021034515</v>
      </c>
      <c r="EO504" s="12">
        <f t="shared" ca="1" si="2113"/>
        <v>1.1588490233427067</v>
      </c>
      <c r="EP504" s="12">
        <f t="shared" ca="1" si="2114"/>
        <v>1.1151673904026351</v>
      </c>
      <c r="EQ504" s="12">
        <f t="shared" ca="1" si="2115"/>
        <v>1.246874406657674</v>
      </c>
      <c r="ER504" s="12">
        <f t="shared" ca="1" si="2116"/>
        <v>1.0567354893709733</v>
      </c>
      <c r="EU504">
        <f t="shared" ca="1" si="2145"/>
        <v>1994</v>
      </c>
      <c r="EV504" s="12">
        <f t="shared" ca="1" si="2118"/>
        <v>1.5033201613231757</v>
      </c>
      <c r="EW504" s="12">
        <f t="shared" ca="1" si="2119"/>
        <v>0.99875760759480037</v>
      </c>
      <c r="EX504" s="12">
        <f t="shared" ca="1" si="2120"/>
        <v>0.98291865131518197</v>
      </c>
      <c r="EY504" s="12">
        <f t="shared" ca="1" si="2121"/>
        <v>1.0391133531523653</v>
      </c>
      <c r="EZ504" s="12">
        <f t="shared" ca="1" si="2122"/>
        <v>0.95028688302720643</v>
      </c>
    </row>
    <row r="505" spans="4:197" x14ac:dyDescent="0.2">
      <c r="D505" s="5">
        <f t="shared" si="2136"/>
        <v>10</v>
      </c>
      <c r="E505" t="b">
        <f t="shared" si="2123"/>
        <v>1</v>
      </c>
      <c r="G505">
        <f t="shared" ca="1" si="2009"/>
        <v>1995</v>
      </c>
      <c r="H505" s="12">
        <f t="shared" ca="1" si="2010"/>
        <v>1.2383341496670681</v>
      </c>
      <c r="I505" s="12">
        <f t="shared" ca="1" si="2011"/>
        <v>1.0241964234820171</v>
      </c>
      <c r="J505" s="12">
        <f t="shared" ca="1" si="2012"/>
        <v>1.0048938926407369</v>
      </c>
      <c r="K505" s="12">
        <f t="shared" ca="1" si="2013"/>
        <v>1.0884678992946242</v>
      </c>
      <c r="L505" s="12">
        <f t="shared" ca="1" si="2014"/>
        <v>0.98850238224714349</v>
      </c>
      <c r="N505">
        <f t="shared" ca="1" si="2124"/>
        <v>1995</v>
      </c>
      <c r="O505" s="12">
        <f t="shared" ca="1" si="2015"/>
        <v>1.2942626050676458</v>
      </c>
      <c r="P505" s="12">
        <f t="shared" ca="1" si="2016"/>
        <v>1.0098198050136244</v>
      </c>
      <c r="Q505" s="12">
        <f t="shared" ca="1" si="2017"/>
        <v>0.98370264324939805</v>
      </c>
      <c r="R505" s="12">
        <f t="shared" ca="1" si="2018"/>
        <v>1.0541815832363051</v>
      </c>
      <c r="S505" s="12">
        <f t="shared" ca="1" si="2019"/>
        <v>0.9445910336946276</v>
      </c>
      <c r="U505">
        <f t="shared" ca="1" si="2125"/>
        <v>1995</v>
      </c>
      <c r="V505" s="12">
        <f t="shared" ca="1" si="2020"/>
        <v>1.1454976464583451</v>
      </c>
      <c r="W505" s="12">
        <f t="shared" ca="1" si="2021"/>
        <v>1.2233867759852077</v>
      </c>
      <c r="X505" s="12">
        <f t="shared" ca="1" si="2022"/>
        <v>1.2899533522385331</v>
      </c>
      <c r="Y505" s="12">
        <f t="shared" ca="1" si="2023"/>
        <v>1.1761347602764334</v>
      </c>
      <c r="Z505" s="12">
        <f t="shared" ca="1" si="2024"/>
        <v>1.3942405096225055</v>
      </c>
      <c r="AB505" s="240">
        <f t="shared" ca="1" si="2126"/>
        <v>1995</v>
      </c>
      <c r="AC505" s="242">
        <f t="shared" ca="1" si="2025"/>
        <v>1.2383341496670681</v>
      </c>
      <c r="AD505" s="242">
        <f t="shared" ca="1" si="2026"/>
        <v>0.80251160808894539</v>
      </c>
      <c r="AE505" s="242">
        <f t="shared" ca="1" si="2027"/>
        <v>0.80753647976909526</v>
      </c>
      <c r="AF505" s="242">
        <f t="shared" ca="1" si="2028"/>
        <v>0.80753647976909526</v>
      </c>
      <c r="AG505" s="242">
        <f t="shared" ca="1" si="2029"/>
        <v>0.80753647976909526</v>
      </c>
      <c r="AH505" s="240"/>
      <c r="AI505" s="240">
        <f t="shared" ca="1" si="2127"/>
        <v>1995</v>
      </c>
      <c r="AJ505" s="242">
        <f t="shared" ca="1" si="2128"/>
        <v>1.3620182157222334</v>
      </c>
      <c r="AK505" s="242">
        <f t="shared" ca="1" si="2030"/>
        <v>0.76783299301831787</v>
      </c>
      <c r="AL505" s="242">
        <f t="shared" ca="1" si="2031"/>
        <v>0.77264072691626151</v>
      </c>
      <c r="AM505" s="242">
        <f t="shared" ca="1" si="2032"/>
        <v>0.77264072691626151</v>
      </c>
      <c r="AN505" s="242">
        <f t="shared" ca="1" si="2033"/>
        <v>0.77264072691626151</v>
      </c>
      <c r="AO505" s="240"/>
      <c r="AP505" s="240">
        <f t="shared" ca="1" si="2129"/>
        <v>1995</v>
      </c>
      <c r="AQ505" s="242">
        <f t="shared" ca="1" si="2034"/>
        <v>1.1454976464583451</v>
      </c>
      <c r="AR505" s="242">
        <f t="shared" ca="1" si="2035"/>
        <v>0.86755091367786008</v>
      </c>
      <c r="AS505" s="242">
        <f t="shared" ca="1" si="2036"/>
        <v>0.87298302453244192</v>
      </c>
      <c r="AT505" s="242">
        <f t="shared" ca="1" si="2037"/>
        <v>0.87298302453244192</v>
      </c>
      <c r="AU505" s="242">
        <f t="shared" ca="1" si="2038"/>
        <v>0.87298302453244192</v>
      </c>
      <c r="AV505" s="242"/>
      <c r="AX505">
        <f t="shared" ca="1" si="2130"/>
        <v>1995</v>
      </c>
      <c r="AY505" s="12">
        <f t="shared" ca="1" si="2039"/>
        <v>1.263451782164235</v>
      </c>
      <c r="AZ505" s="12">
        <f t="shared" ca="1" si="2040"/>
        <v>1.1396731952818666</v>
      </c>
      <c r="BA505" s="12">
        <f t="shared" ca="1" si="2041"/>
        <v>1.1683910278144161</v>
      </c>
      <c r="BB505" s="12">
        <f t="shared" ca="1" si="2042"/>
        <v>1.0793102299918609</v>
      </c>
      <c r="BC505" s="12">
        <f t="shared" ca="1" si="2043"/>
        <v>1.1869489197281093</v>
      </c>
      <c r="BE505">
        <f t="shared" ca="1" si="2131"/>
        <v>1995</v>
      </c>
      <c r="BF505" s="12">
        <f t="shared" ca="1" si="2044"/>
        <v>1.2034617091572561</v>
      </c>
      <c r="BG505" s="12">
        <f t="shared" ca="1" si="2045"/>
        <v>1.0510621256380086</v>
      </c>
      <c r="BH505" s="12">
        <f t="shared" ca="1" si="2046"/>
        <v>1.0315733056150405</v>
      </c>
      <c r="BI505" s="12">
        <f t="shared" ca="1" si="2047"/>
        <v>1.1733256707282615</v>
      </c>
      <c r="BJ505" s="12">
        <f t="shared" ca="1" si="2048"/>
        <v>1.0194757881686367</v>
      </c>
      <c r="BL505">
        <f t="shared" ca="1" si="2132"/>
        <v>1995</v>
      </c>
      <c r="BM505" s="12">
        <f t="shared" ca="1" si="2049"/>
        <v>1.2357954017433972</v>
      </c>
      <c r="BN505" s="12">
        <f t="shared" ca="1" si="2050"/>
        <v>1.2344937403501388</v>
      </c>
      <c r="BO505" s="12">
        <f t="shared" ca="1" si="2051"/>
        <v>1.2637735846953526</v>
      </c>
      <c r="BP505" s="12">
        <f t="shared" ca="1" si="2052"/>
        <v>1.2249466903791071</v>
      </c>
      <c r="BQ505" s="12">
        <f t="shared" ca="1" si="2053"/>
        <v>1.3089571608483679</v>
      </c>
      <c r="BS505">
        <f t="shared" ca="1" si="2133"/>
        <v>1995</v>
      </c>
      <c r="BT505" s="12">
        <f t="shared" ca="1" si="2054"/>
        <v>1.0718630350991767</v>
      </c>
      <c r="BU505" s="12">
        <f t="shared" ca="1" si="2055"/>
        <v>1.1892176356887383</v>
      </c>
      <c r="BV505" s="12">
        <f t="shared" ca="1" si="2056"/>
        <v>1.2157848704077903</v>
      </c>
      <c r="BW505" s="12">
        <f t="shared" ca="1" si="2057"/>
        <v>0.94406418863739405</v>
      </c>
      <c r="BX505" s="12">
        <f t="shared" ca="1" si="2058"/>
        <v>1.2287159152758669</v>
      </c>
      <c r="BZ505">
        <f t="shared" ca="1" si="2134"/>
        <v>1995</v>
      </c>
      <c r="CA505" s="12">
        <f t="shared" ca="1" si="2059"/>
        <v>1.3620182157222334</v>
      </c>
      <c r="CB505" s="12">
        <f t="shared" ca="1" si="2060"/>
        <v>0.97045121898862685</v>
      </c>
      <c r="CC505" s="12">
        <f t="shared" ca="1" si="2061"/>
        <v>1.0114691565919023</v>
      </c>
      <c r="CD505" s="12">
        <f t="shared" ca="1" si="2062"/>
        <v>0.88111446154232864</v>
      </c>
      <c r="CE505" s="12">
        <f t="shared" ca="1" si="2063"/>
        <v>1.0401521503062765</v>
      </c>
      <c r="CH505">
        <f t="shared" ca="1" si="2137"/>
        <v>1995</v>
      </c>
      <c r="CI505" s="12">
        <f t="shared" ca="1" si="2146"/>
        <v>1.5704918032786888</v>
      </c>
      <c r="CJ505" s="12">
        <f t="shared" ca="1" si="2147"/>
        <v>0.91012187382775711</v>
      </c>
      <c r="CK505" s="12">
        <f t="shared" ca="1" si="2148"/>
        <v>0.85214409251739875</v>
      </c>
      <c r="CL505" s="12">
        <f t="shared" ca="1" si="2149"/>
        <v>0.97943313369597551</v>
      </c>
      <c r="CM505" s="12">
        <f t="shared" ca="1" si="2150"/>
        <v>0.75261989365600235</v>
      </c>
      <c r="CO505">
        <f t="shared" ca="1" si="2138"/>
        <v>1995</v>
      </c>
      <c r="CP505" s="12">
        <f t="shared" ca="1" si="2070"/>
        <v>1.1899191187631462</v>
      </c>
      <c r="CQ505" s="12">
        <f t="shared" ca="1" si="2071"/>
        <v>0.91848264666169033</v>
      </c>
      <c r="CR505" s="12">
        <f t="shared" ca="1" si="2072"/>
        <v>0.90105759501146032</v>
      </c>
      <c r="CS505" s="12">
        <f t="shared" ca="1" si="2073"/>
        <v>0.99561712125734314</v>
      </c>
      <c r="CT505" s="12">
        <f t="shared" ca="1" si="2074"/>
        <v>0.88858758537246807</v>
      </c>
      <c r="CV505">
        <f t="shared" ca="1" si="2151"/>
        <v>1995</v>
      </c>
      <c r="CW505" s="12">
        <f t="shared" ca="1" si="2076"/>
        <v>1.1896824520734444</v>
      </c>
      <c r="CX505" s="12">
        <f t="shared" ca="1" si="2077"/>
        <v>0.88163226597804334</v>
      </c>
      <c r="CY505" s="12">
        <f t="shared" ca="1" si="2078"/>
        <v>0.8811041032143615</v>
      </c>
      <c r="CZ505" s="12">
        <f t="shared" ca="1" si="2079"/>
        <v>0.8933022351652159</v>
      </c>
      <c r="DA505" s="12">
        <f t="shared" ca="1" si="2080"/>
        <v>0.87831104319997477</v>
      </c>
      <c r="DC505">
        <f t="shared" ca="1" si="2139"/>
        <v>1995</v>
      </c>
      <c r="DD505" s="12">
        <f t="shared" ca="1" si="2082"/>
        <v>1.2334962204084838</v>
      </c>
      <c r="DE505" s="12">
        <f t="shared" ca="1" si="2083"/>
        <v>1.0454455039626411</v>
      </c>
      <c r="DF505" s="12">
        <f t="shared" ca="1" si="2084"/>
        <v>1.0616589440232189</v>
      </c>
      <c r="DG505" s="12">
        <f t="shared" ca="1" si="2085"/>
        <v>1.0351880659888759</v>
      </c>
      <c r="DH505" s="12">
        <f t="shared" ca="1" si="2086"/>
        <v>1.0739947880241532</v>
      </c>
      <c r="DJ505">
        <f t="shared" ca="1" si="2140"/>
        <v>1995</v>
      </c>
      <c r="DK505" s="12">
        <f t="shared" ca="1" si="2088"/>
        <v>1.3290744078269823</v>
      </c>
      <c r="DL505" s="12">
        <f t="shared" ca="1" si="2089"/>
        <v>0.92115619254600467</v>
      </c>
      <c r="DM505" s="12">
        <f t="shared" ca="1" si="2090"/>
        <v>0.87199612359697209</v>
      </c>
      <c r="DN505" s="12">
        <f t="shared" ca="1" si="2091"/>
        <v>0.9931912254157198</v>
      </c>
      <c r="DO505" s="12">
        <f t="shared" ca="1" si="2092"/>
        <v>0.804918145423548</v>
      </c>
      <c r="DQ505">
        <f t="shared" ca="1" si="2141"/>
        <v>1995</v>
      </c>
      <c r="DR505" s="12">
        <f t="shared" ca="1" si="2094"/>
        <v>0.24401107594936713</v>
      </c>
      <c r="DS505" s="12">
        <f t="shared" ca="1" si="2095"/>
        <v>0.49271998709999676</v>
      </c>
      <c r="DT505" s="12">
        <f t="shared" ca="1" si="2096"/>
        <v>0.50807325618533372</v>
      </c>
      <c r="DU505" s="12">
        <f t="shared" ca="1" si="2097"/>
        <v>0.48819892922428287</v>
      </c>
      <c r="DV505" s="12">
        <f t="shared" ca="1" si="2098"/>
        <v>0.54631741174198034</v>
      </c>
      <c r="DX505">
        <f t="shared" ca="1" si="2142"/>
        <v>1995</v>
      </c>
      <c r="DY505" s="12">
        <f t="shared" ca="1" si="2100"/>
        <v>1.2717815344603383</v>
      </c>
      <c r="DZ505" s="12">
        <f t="shared" ca="1" si="2101"/>
        <v>0.8875142039086954</v>
      </c>
      <c r="EA505" s="12">
        <f t="shared" ca="1" si="2102"/>
        <v>0.9239765332186447</v>
      </c>
      <c r="EB505" s="12">
        <f t="shared" ca="1" si="2103"/>
        <v>0.86109457050447924</v>
      </c>
      <c r="EC505" s="12">
        <f t="shared" ca="1" si="2104"/>
        <v>0.97296836019919486</v>
      </c>
      <c r="EF505">
        <f t="shared" ca="1" si="2143"/>
        <v>1995</v>
      </c>
      <c r="EG505" s="12">
        <f t="shared" ca="1" si="2106"/>
        <v>1.2171332271542503</v>
      </c>
      <c r="EH505" s="12">
        <f t="shared" ca="1" si="2107"/>
        <v>0.99848247260400058</v>
      </c>
      <c r="EI505" s="12">
        <f t="shared" ca="1" si="2108"/>
        <v>0.99039566193021478</v>
      </c>
      <c r="EJ505" s="12">
        <f t="shared" ca="1" si="2109"/>
        <v>1.0201717519354105</v>
      </c>
      <c r="EK505" s="12">
        <f t="shared" ca="1" si="2110"/>
        <v>0.9734862167546352</v>
      </c>
      <c r="EM505">
        <f t="shared" ca="1" si="2144"/>
        <v>1995</v>
      </c>
      <c r="EN505" s="12">
        <f t="shared" ca="1" si="2112"/>
        <v>1.2173566625235046</v>
      </c>
      <c r="EO505" s="12">
        <f t="shared" ca="1" si="2113"/>
        <v>1.2402568885368421</v>
      </c>
      <c r="EP505" s="12">
        <f t="shared" ca="1" si="2114"/>
        <v>1.2281852852471506</v>
      </c>
      <c r="EQ505" s="12">
        <f t="shared" ca="1" si="2115"/>
        <v>1.2723162352461079</v>
      </c>
      <c r="ER505" s="12">
        <f t="shared" ca="1" si="2116"/>
        <v>1.2086065613788721</v>
      </c>
      <c r="EU505">
        <f t="shared" ca="1" si="2145"/>
        <v>1995</v>
      </c>
      <c r="EV505" s="12">
        <f t="shared" ca="1" si="2118"/>
        <v>1.5780950829021876</v>
      </c>
      <c r="EW505" s="12">
        <f t="shared" ca="1" si="2119"/>
        <v>1.0390011453376391</v>
      </c>
      <c r="EX505" s="12">
        <f t="shared" ca="1" si="2120"/>
        <v>1.0296518573187077</v>
      </c>
      <c r="EY505" s="12">
        <f t="shared" ca="1" si="2121"/>
        <v>1.062552969061042</v>
      </c>
      <c r="EZ505" s="12">
        <f t="shared" ca="1" si="2122"/>
        <v>1.0105464715849544</v>
      </c>
    </row>
    <row r="506" spans="4:197" x14ac:dyDescent="0.2">
      <c r="D506" s="5">
        <f t="shared" si="2136"/>
        <v>11</v>
      </c>
      <c r="E506" t="b">
        <f t="shared" si="2123"/>
        <v>1</v>
      </c>
      <c r="G506">
        <f t="shared" ca="1" si="2009"/>
        <v>1996</v>
      </c>
      <c r="H506" s="12">
        <f t="shared" ca="1" si="2010"/>
        <v>1.2295574588633986</v>
      </c>
      <c r="I506" s="12">
        <f t="shared" ca="1" si="2011"/>
        <v>0.96866580485794496</v>
      </c>
      <c r="J506" s="12">
        <f t="shared" ca="1" si="2012"/>
        <v>0.90919716748530421</v>
      </c>
      <c r="K506" s="12">
        <f t="shared" ca="1" si="2013"/>
        <v>1.1393862997411155</v>
      </c>
      <c r="L506" s="12">
        <f t="shared" ca="1" si="2014"/>
        <v>0.86404978608130567</v>
      </c>
      <c r="N506">
        <f t="shared" ca="1" si="2124"/>
        <v>1996</v>
      </c>
      <c r="O506" s="12">
        <f t="shared" ca="1" si="2015"/>
        <v>1.2716509497261224</v>
      </c>
      <c r="P506" s="12">
        <f t="shared" ca="1" si="2016"/>
        <v>0.96919952002190812</v>
      </c>
      <c r="Q506" s="12">
        <f t="shared" ca="1" si="2017"/>
        <v>0.91481835950725665</v>
      </c>
      <c r="R506" s="12">
        <f t="shared" ca="1" si="2018"/>
        <v>1.0468379926583435</v>
      </c>
      <c r="S506" s="12">
        <f t="shared" ca="1" si="2019"/>
        <v>0.84155533446277486</v>
      </c>
      <c r="U506">
        <f t="shared" ca="1" si="2125"/>
        <v>1996</v>
      </c>
      <c r="V506" s="12">
        <f t="shared" ca="1" si="2020"/>
        <v>1.1472942777746269</v>
      </c>
      <c r="W506" s="12">
        <f t="shared" ca="1" si="2021"/>
        <v>1.1149407116332077</v>
      </c>
      <c r="X506" s="12">
        <f t="shared" ca="1" si="2022"/>
        <v>1.123283081278049</v>
      </c>
      <c r="Y506" s="12">
        <f t="shared" ca="1" si="2023"/>
        <v>1.1189410097351555</v>
      </c>
      <c r="Z506" s="12">
        <f t="shared" ca="1" si="2024"/>
        <v>1.1272615376142248</v>
      </c>
      <c r="AB506" s="240">
        <f t="shared" ca="1" si="2126"/>
        <v>1996</v>
      </c>
      <c r="AC506" s="242">
        <f t="shared" ca="1" si="2025"/>
        <v>1.2295574588633986</v>
      </c>
      <c r="AD506" s="242">
        <f t="shared" ca="1" si="2026"/>
        <v>0.80878996637198119</v>
      </c>
      <c r="AE506" s="242">
        <f t="shared" ca="1" si="2027"/>
        <v>0.81330074718459977</v>
      </c>
      <c r="AF506" s="242">
        <f t="shared" ca="1" si="2028"/>
        <v>0.81330074718459977</v>
      </c>
      <c r="AG506" s="242">
        <f t="shared" ca="1" si="2029"/>
        <v>0.81330074718459977</v>
      </c>
      <c r="AH506" s="240"/>
      <c r="AI506" s="240">
        <f t="shared" ca="1" si="2127"/>
        <v>1996</v>
      </c>
      <c r="AJ506" s="242">
        <f t="shared" ca="1" si="2128"/>
        <v>1.3715575829493443</v>
      </c>
      <c r="AK506" s="242">
        <f t="shared" ca="1" si="2030"/>
        <v>0.78201784540067687</v>
      </c>
      <c r="AL506" s="242">
        <f t="shared" ca="1" si="2031"/>
        <v>0.78637931282587537</v>
      </c>
      <c r="AM506" s="242">
        <f t="shared" ca="1" si="2032"/>
        <v>0.78637931282587537</v>
      </c>
      <c r="AN506" s="242">
        <f t="shared" ca="1" si="2033"/>
        <v>0.78637931282587537</v>
      </c>
      <c r="AO506" s="240"/>
      <c r="AP506" s="240">
        <f t="shared" ca="1" si="2129"/>
        <v>1996</v>
      </c>
      <c r="AQ506" s="242">
        <f t="shared" ca="1" si="2034"/>
        <v>1.1472942777746269</v>
      </c>
      <c r="AR506" s="242">
        <f t="shared" ca="1" si="2035"/>
        <v>0.86678174472852743</v>
      </c>
      <c r="AS506" s="242">
        <f t="shared" ca="1" si="2036"/>
        <v>0.8716159571018437</v>
      </c>
      <c r="AT506" s="242">
        <f t="shared" ca="1" si="2037"/>
        <v>0.8716159571018437</v>
      </c>
      <c r="AU506" s="242">
        <f t="shared" ca="1" si="2038"/>
        <v>0.8716159571018437</v>
      </c>
      <c r="AV506" s="242"/>
      <c r="AX506">
        <f t="shared" ca="1" si="2130"/>
        <v>1996</v>
      </c>
      <c r="AY506" s="12">
        <f t="shared" ca="1" si="2039"/>
        <v>1.2950864194848506</v>
      </c>
      <c r="AZ506" s="12">
        <f t="shared" ca="1" si="2040"/>
        <v>1.0820709754438538</v>
      </c>
      <c r="BA506" s="12">
        <f t="shared" ca="1" si="2041"/>
        <v>1.0937134173013061</v>
      </c>
      <c r="BB506" s="12">
        <f t="shared" ca="1" si="2042"/>
        <v>1.0635578556884133</v>
      </c>
      <c r="BC506" s="12">
        <f t="shared" ca="1" si="2043"/>
        <v>1.0999956202753245</v>
      </c>
      <c r="BE506">
        <f t="shared" ca="1" si="2131"/>
        <v>1996</v>
      </c>
      <c r="BF506" s="12">
        <f t="shared" ca="1" si="2044"/>
        <v>1.1899304699442772</v>
      </c>
      <c r="BG506" s="12">
        <f t="shared" ca="1" si="2045"/>
        <v>1.050337261782293</v>
      </c>
      <c r="BH506" s="12">
        <f t="shared" ca="1" si="2046"/>
        <v>1.0308117666916872</v>
      </c>
      <c r="BI506" s="12">
        <f t="shared" ca="1" si="2047"/>
        <v>1.1712954957386339</v>
      </c>
      <c r="BJ506" s="12">
        <f t="shared" ca="1" si="2048"/>
        <v>1.0188225179639931</v>
      </c>
      <c r="BL506">
        <f t="shared" ca="1" si="2132"/>
        <v>1996</v>
      </c>
      <c r="BM506" s="12">
        <f t="shared" ca="1" si="2049"/>
        <v>1.2516216567849374</v>
      </c>
      <c r="BN506" s="12">
        <f t="shared" ca="1" si="2050"/>
        <v>1.2162495186813644</v>
      </c>
      <c r="BO506" s="12">
        <f t="shared" ca="1" si="2051"/>
        <v>1.2180214762352168</v>
      </c>
      <c r="BP506" s="12">
        <f t="shared" ca="1" si="2052"/>
        <v>1.2275795442814024</v>
      </c>
      <c r="BQ506" s="12">
        <f t="shared" ca="1" si="2053"/>
        <v>1.2068985753942953</v>
      </c>
      <c r="BS506">
        <f t="shared" ca="1" si="2133"/>
        <v>1996</v>
      </c>
      <c r="BT506" s="12">
        <f t="shared" ca="1" si="2054"/>
        <v>1.0900592882844813</v>
      </c>
      <c r="BU506" s="12">
        <f t="shared" ca="1" si="2055"/>
        <v>1.2047512483214247</v>
      </c>
      <c r="BV506" s="12">
        <f t="shared" ca="1" si="2056"/>
        <v>1.2345578650421483</v>
      </c>
      <c r="BW506" s="12">
        <f t="shared" ca="1" si="2057"/>
        <v>0.92698675456179802</v>
      </c>
      <c r="BX506" s="12">
        <f t="shared" ca="1" si="2058"/>
        <v>1.2491950130274689</v>
      </c>
      <c r="BZ506">
        <f t="shared" ca="1" si="2134"/>
        <v>1996</v>
      </c>
      <c r="CA506" s="12">
        <f t="shared" ca="1" si="2059"/>
        <v>1.3715575829493443</v>
      </c>
      <c r="CB506" s="12">
        <f t="shared" ca="1" si="2060"/>
        <v>1.035546850541418</v>
      </c>
      <c r="CC506" s="12">
        <f t="shared" ca="1" si="2061"/>
        <v>1.0881534936742394</v>
      </c>
      <c r="CD506" s="12">
        <f t="shared" ca="1" si="2062"/>
        <v>0.91732287959398984</v>
      </c>
      <c r="CE506" s="12">
        <f t="shared" ca="1" si="2063"/>
        <v>1.12574272993476</v>
      </c>
      <c r="CH506">
        <f t="shared" ca="1" si="2137"/>
        <v>1996</v>
      </c>
      <c r="CI506" s="12">
        <f t="shared" ca="1" si="2146"/>
        <v>1.6237625338214232</v>
      </c>
      <c r="CJ506" s="12">
        <f t="shared" ca="1" si="2147"/>
        <v>0.92648793153094233</v>
      </c>
      <c r="CK506" s="12">
        <f t="shared" ca="1" si="2148"/>
        <v>0.8406228949350385</v>
      </c>
      <c r="CL506" s="12">
        <f t="shared" ca="1" si="2149"/>
        <v>1.0228474566088068</v>
      </c>
      <c r="CM506" s="12">
        <f t="shared" ca="1" si="2150"/>
        <v>0.69814595155066794</v>
      </c>
      <c r="CO506">
        <f t="shared" ca="1" si="2138"/>
        <v>1996</v>
      </c>
      <c r="CP506" s="12">
        <f t="shared" ca="1" si="2070"/>
        <v>1.2693908970661578</v>
      </c>
      <c r="CQ506" s="12">
        <f t="shared" ca="1" si="2071"/>
        <v>0.82251194236161607</v>
      </c>
      <c r="CR506" s="12">
        <f t="shared" ca="1" si="2072"/>
        <v>0.78826476955538149</v>
      </c>
      <c r="CS506" s="12">
        <f t="shared" ca="1" si="2073"/>
        <v>0.96127103920651957</v>
      </c>
      <c r="CT506" s="12">
        <f t="shared" ca="1" si="2074"/>
        <v>0.7654496187630021</v>
      </c>
      <c r="CV506">
        <f t="shared" ca="1" si="2151"/>
        <v>1996</v>
      </c>
      <c r="CW506" s="12">
        <f t="shared" ca="1" si="2076"/>
        <v>1.2221241000355694</v>
      </c>
      <c r="CX506" s="12">
        <f t="shared" ca="1" si="2077"/>
        <v>0.8827903136863493</v>
      </c>
      <c r="CY506" s="12">
        <f t="shared" ca="1" si="2078"/>
        <v>0.88489619843349832</v>
      </c>
      <c r="CZ506" s="12">
        <f t="shared" ca="1" si="2079"/>
        <v>0.88706935695766931</v>
      </c>
      <c r="DA506" s="12">
        <f t="shared" ca="1" si="2080"/>
        <v>0.88439860075188281</v>
      </c>
      <c r="DC506">
        <f t="shared" ca="1" si="2139"/>
        <v>1996</v>
      </c>
      <c r="DD506" s="12">
        <f t="shared" ca="1" si="2082"/>
        <v>1.2848908045224088</v>
      </c>
      <c r="DE506" s="12">
        <f t="shared" ca="1" si="2083"/>
        <v>0.97011729865079477</v>
      </c>
      <c r="DF506" s="12">
        <f t="shared" ca="1" si="2084"/>
        <v>0.93159127775350858</v>
      </c>
      <c r="DG506" s="12">
        <f t="shared" ca="1" si="2085"/>
        <v>1.0339644740454652</v>
      </c>
      <c r="DH506" s="12">
        <f t="shared" ca="1" si="2086"/>
        <v>0.88388376394545898</v>
      </c>
      <c r="DJ506">
        <f t="shared" ca="1" si="2140"/>
        <v>1996</v>
      </c>
      <c r="DK506" s="12">
        <f t="shared" ca="1" si="2088"/>
        <v>1.3630599897013389</v>
      </c>
      <c r="DL506" s="12">
        <f t="shared" ca="1" si="2089"/>
        <v>0.87642875478439919</v>
      </c>
      <c r="DM506" s="12">
        <f t="shared" ca="1" si="2090"/>
        <v>0.79856847012288945</v>
      </c>
      <c r="DN506" s="12">
        <f t="shared" ca="1" si="2091"/>
        <v>0.98237728791444268</v>
      </c>
      <c r="DO506" s="12">
        <f t="shared" ca="1" si="2092"/>
        <v>0.69683561390280857</v>
      </c>
      <c r="DQ506">
        <f t="shared" ca="1" si="2141"/>
        <v>1996</v>
      </c>
      <c r="DR506" s="12">
        <f t="shared" ca="1" si="2094"/>
        <v>0.2947784810126583</v>
      </c>
      <c r="DS506" s="12">
        <f t="shared" ca="1" si="2095"/>
        <v>0.41065154601911363</v>
      </c>
      <c r="DT506" s="12">
        <f t="shared" ca="1" si="2096"/>
        <v>0.42102453682203989</v>
      </c>
      <c r="DU506" s="12">
        <f t="shared" ca="1" si="2097"/>
        <v>0.40799179962111548</v>
      </c>
      <c r="DV506" s="12">
        <f t="shared" ca="1" si="2098"/>
        <v>0.44610342527033053</v>
      </c>
      <c r="DX506">
        <f t="shared" ca="1" si="2142"/>
        <v>1996</v>
      </c>
      <c r="DY506" s="12">
        <f t="shared" ca="1" si="2100"/>
        <v>1.3125048625698823</v>
      </c>
      <c r="DZ506" s="12">
        <f t="shared" ca="1" si="2101"/>
        <v>0.82861327271253848</v>
      </c>
      <c r="EA506" s="12">
        <f t="shared" ca="1" si="2102"/>
        <v>0.82668882013853728</v>
      </c>
      <c r="EB506" s="12">
        <f t="shared" ca="1" si="2103"/>
        <v>0.83927099563877039</v>
      </c>
      <c r="EC506" s="12">
        <f t="shared" ca="1" si="2104"/>
        <v>0.81688594919526947</v>
      </c>
      <c r="EF506">
        <f t="shared" ca="1" si="2143"/>
        <v>1996</v>
      </c>
      <c r="EG506" s="12">
        <f t="shared" ca="1" si="2106"/>
        <v>1.2378770006572473</v>
      </c>
      <c r="EH506" s="12">
        <f t="shared" ca="1" si="2107"/>
        <v>0.95633962641966219</v>
      </c>
      <c r="EI506" s="12">
        <f t="shared" ca="1" si="2108"/>
        <v>0.93152825905253234</v>
      </c>
      <c r="EJ506" s="12">
        <f t="shared" ca="1" si="2109"/>
        <v>0.99671695805067884</v>
      </c>
      <c r="EK506" s="12">
        <f t="shared" ca="1" si="2110"/>
        <v>0.8945084645938185</v>
      </c>
      <c r="EM506">
        <f t="shared" ca="1" si="2144"/>
        <v>1996</v>
      </c>
      <c r="EN506" s="12">
        <f t="shared" ca="1" si="2112"/>
        <v>1.2387417535137204</v>
      </c>
      <c r="EO506" s="12">
        <f t="shared" ca="1" si="2113"/>
        <v>1.1890694291860271</v>
      </c>
      <c r="EP506" s="12">
        <f t="shared" ca="1" si="2114"/>
        <v>1.1499090615561178</v>
      </c>
      <c r="EQ506" s="12">
        <f t="shared" ca="1" si="2115"/>
        <v>1.2579772204115292</v>
      </c>
      <c r="ER506" s="12">
        <f t="shared" ca="1" si="2116"/>
        <v>1.1019645545551722</v>
      </c>
      <c r="EU506">
        <f t="shared" ca="1" si="2145"/>
        <v>1996</v>
      </c>
      <c r="EV506" s="12">
        <f t="shared" ca="1" si="2118"/>
        <v>1.6758870737768363</v>
      </c>
      <c r="EW506" s="12">
        <f t="shared" ca="1" si="2119"/>
        <v>0.92965765500889574</v>
      </c>
      <c r="EX506" s="12">
        <f t="shared" ca="1" si="2120"/>
        <v>0.86594522428337539</v>
      </c>
      <c r="EY506" s="12">
        <f t="shared" ca="1" si="2121"/>
        <v>1.0162001366121705</v>
      </c>
      <c r="EZ506" s="12">
        <f t="shared" ca="1" si="2122"/>
        <v>0.77869352042258522</v>
      </c>
    </row>
    <row r="507" spans="4:197" x14ac:dyDescent="0.2">
      <c r="D507" s="5">
        <f t="shared" si="2136"/>
        <v>12</v>
      </c>
      <c r="E507" t="b">
        <f t="shared" si="2123"/>
        <v>1</v>
      </c>
      <c r="G507">
        <f t="shared" ca="1" si="2009"/>
        <v>1997</v>
      </c>
      <c r="H507" s="12">
        <f t="shared" ca="1" si="2010"/>
        <v>1.2761679088177282</v>
      </c>
      <c r="I507" s="12">
        <f t="shared" ca="1" si="2011"/>
        <v>0.95102324653013981</v>
      </c>
      <c r="J507" s="12">
        <f t="shared" ca="1" si="2012"/>
        <v>0.88534198971573064</v>
      </c>
      <c r="K507" s="12">
        <f t="shared" ca="1" si="2013"/>
        <v>1.1427490231665378</v>
      </c>
      <c r="L507" s="12">
        <f t="shared" ca="1" si="2014"/>
        <v>0.83485631560336371</v>
      </c>
      <c r="N507">
        <f t="shared" ca="1" si="2124"/>
        <v>1997</v>
      </c>
      <c r="O507" s="12">
        <f t="shared" ca="1" si="2015"/>
        <v>1.3127874492198457</v>
      </c>
      <c r="P507" s="12">
        <f t="shared" ca="1" si="2016"/>
        <v>0.93301813035856684</v>
      </c>
      <c r="Q507" s="12">
        <f t="shared" ca="1" si="2017"/>
        <v>0.89142516412944195</v>
      </c>
      <c r="R507" s="12">
        <f t="shared" ca="1" si="2018"/>
        <v>0.99827631961459284</v>
      </c>
      <c r="S507" s="12">
        <f t="shared" ca="1" si="2019"/>
        <v>0.83212914357936507</v>
      </c>
      <c r="U507">
        <f t="shared" ca="1" si="2125"/>
        <v>1997</v>
      </c>
      <c r="V507" s="12">
        <f t="shared" ca="1" si="2020"/>
        <v>1.1917495604831847</v>
      </c>
      <c r="W507" s="12">
        <f t="shared" ca="1" si="2021"/>
        <v>0.92374122024134198</v>
      </c>
      <c r="X507" s="12">
        <f t="shared" ca="1" si="2022"/>
        <v>0.96761352786910937</v>
      </c>
      <c r="Y507" s="12">
        <f t="shared" ca="1" si="2023"/>
        <v>0.89630641228463981</v>
      </c>
      <c r="Z507" s="12">
        <f t="shared" ca="1" si="2024"/>
        <v>1.0329492191420333</v>
      </c>
      <c r="AB507" s="240">
        <f t="shared" ca="1" si="2126"/>
        <v>1997</v>
      </c>
      <c r="AC507" s="242">
        <f t="shared" ca="1" si="2025"/>
        <v>1.2761679088177282</v>
      </c>
      <c r="AD507" s="242">
        <f t="shared" ca="1" si="2026"/>
        <v>0.77765125500704591</v>
      </c>
      <c r="AE507" s="242">
        <f t="shared" ca="1" si="2027"/>
        <v>0.78359594618424744</v>
      </c>
      <c r="AF507" s="242">
        <f t="shared" ca="1" si="2028"/>
        <v>0.78359594618424744</v>
      </c>
      <c r="AG507" s="242">
        <f t="shared" ca="1" si="2029"/>
        <v>0.78359594618424744</v>
      </c>
      <c r="AH507" s="240"/>
      <c r="AI507" s="240">
        <f t="shared" ca="1" si="2127"/>
        <v>1997</v>
      </c>
      <c r="AJ507" s="242">
        <f t="shared" ca="1" si="2128"/>
        <v>1.4651944089136835</v>
      </c>
      <c r="AK507" s="242">
        <f t="shared" ca="1" si="2030"/>
        <v>0.75595906746487285</v>
      </c>
      <c r="AL507" s="242">
        <f t="shared" ca="1" si="2031"/>
        <v>0.76173793449523997</v>
      </c>
      <c r="AM507" s="242">
        <f t="shared" ca="1" si="2032"/>
        <v>0.76173793449523997</v>
      </c>
      <c r="AN507" s="242">
        <f t="shared" ca="1" si="2033"/>
        <v>0.76173793449523997</v>
      </c>
      <c r="AO507" s="240"/>
      <c r="AP507" s="240">
        <f t="shared" ca="1" si="2129"/>
        <v>1997</v>
      </c>
      <c r="AQ507" s="242">
        <f t="shared" ca="1" si="2034"/>
        <v>1.1917495604831847</v>
      </c>
      <c r="AR507" s="242">
        <f t="shared" ca="1" si="2035"/>
        <v>0.83273668293987724</v>
      </c>
      <c r="AS507" s="242">
        <f t="shared" ca="1" si="2036"/>
        <v>0.83910247014864314</v>
      </c>
      <c r="AT507" s="242">
        <f t="shared" ca="1" si="2037"/>
        <v>0.83910247014864314</v>
      </c>
      <c r="AU507" s="242">
        <f t="shared" ca="1" si="2038"/>
        <v>0.83910247014864314</v>
      </c>
      <c r="AV507" s="242"/>
      <c r="AX507">
        <f t="shared" ca="1" si="2130"/>
        <v>1997</v>
      </c>
      <c r="AY507" s="12">
        <f t="shared" ca="1" si="2039"/>
        <v>1.3328372315346926</v>
      </c>
      <c r="AZ507" s="12">
        <f t="shared" ca="1" si="2040"/>
        <v>1.0631736932306364</v>
      </c>
      <c r="BA507" s="12">
        <f t="shared" ca="1" si="2041"/>
        <v>1.0627064556405674</v>
      </c>
      <c r="BB507" s="12">
        <f t="shared" ca="1" si="2042"/>
        <v>1.0797282000404407</v>
      </c>
      <c r="BC507" s="12">
        <f t="shared" ca="1" si="2043"/>
        <v>1.0591603749983107</v>
      </c>
      <c r="BE507">
        <f t="shared" ca="1" si="2131"/>
        <v>1997</v>
      </c>
      <c r="BF507" s="12">
        <f t="shared" ca="1" si="2044"/>
        <v>1.2146456925883919</v>
      </c>
      <c r="BG507" s="12">
        <f t="shared" ca="1" si="2045"/>
        <v>1.026926016083678</v>
      </c>
      <c r="BH507" s="12">
        <f t="shared" ca="1" si="2046"/>
        <v>1.0090171809707413</v>
      </c>
      <c r="BI507" s="12">
        <f t="shared" ca="1" si="2047"/>
        <v>1.1429581184605082</v>
      </c>
      <c r="BJ507" s="12">
        <f t="shared" ca="1" si="2048"/>
        <v>0.99758631118048491</v>
      </c>
      <c r="BL507">
        <f t="shared" ca="1" si="2132"/>
        <v>1997</v>
      </c>
      <c r="BM507" s="12">
        <f t="shared" ca="1" si="2049"/>
        <v>1.2880601453450551</v>
      </c>
      <c r="BN507" s="12">
        <f t="shared" ca="1" si="2050"/>
        <v>1.2008323930599014</v>
      </c>
      <c r="BO507" s="12">
        <f t="shared" ca="1" si="2051"/>
        <v>1.2008843652063235</v>
      </c>
      <c r="BP507" s="12">
        <f t="shared" ca="1" si="2052"/>
        <v>1.2181272611093084</v>
      </c>
      <c r="BQ507" s="12">
        <f t="shared" ca="1" si="2053"/>
        <v>1.1808184878331474</v>
      </c>
      <c r="BS507">
        <f t="shared" ca="1" si="2133"/>
        <v>1997</v>
      </c>
      <c r="BT507" s="12">
        <f t="shared" ca="1" si="2054"/>
        <v>1.1325598965336199</v>
      </c>
      <c r="BU507" s="12">
        <f t="shared" ca="1" si="2055"/>
        <v>1.1667333003793374</v>
      </c>
      <c r="BV507" s="12">
        <f t="shared" ca="1" si="2056"/>
        <v>1.19870469569199</v>
      </c>
      <c r="BW507" s="12">
        <f t="shared" ca="1" si="2057"/>
        <v>0.87084391809900552</v>
      </c>
      <c r="BX507" s="12">
        <f t="shared" ca="1" si="2058"/>
        <v>1.2143074183037335</v>
      </c>
      <c r="BZ507">
        <f t="shared" ca="1" si="2134"/>
        <v>1997</v>
      </c>
      <c r="CA507" s="12">
        <f t="shared" ca="1" si="2059"/>
        <v>1.4651944089136835</v>
      </c>
      <c r="CB507" s="12">
        <f t="shared" ca="1" si="2060"/>
        <v>0.96870693481360681</v>
      </c>
      <c r="CC507" s="12">
        <f t="shared" ca="1" si="2061"/>
        <v>1.0271809647583077</v>
      </c>
      <c r="CD507" s="12">
        <f t="shared" ca="1" si="2062"/>
        <v>0.83862342779098453</v>
      </c>
      <c r="CE507" s="12">
        <f t="shared" ca="1" si="2063"/>
        <v>1.0686707986731878</v>
      </c>
      <c r="CH507">
        <f t="shared" ca="1" si="2137"/>
        <v>1997</v>
      </c>
      <c r="CI507" s="12">
        <f t="shared" ca="1" si="2146"/>
        <v>1.7220913576317047</v>
      </c>
      <c r="CJ507" s="12">
        <f t="shared" ca="1" si="2147"/>
        <v>0.87269926246115925</v>
      </c>
      <c r="CK507" s="12">
        <f t="shared" ca="1" si="2148"/>
        <v>0.77513519292890543</v>
      </c>
      <c r="CL507" s="12">
        <f t="shared" ca="1" si="2149"/>
        <v>0.9841010649060925</v>
      </c>
      <c r="CM507" s="12">
        <f t="shared" ca="1" si="2150"/>
        <v>0.6117498707885195</v>
      </c>
      <c r="CO507">
        <f t="shared" ca="1" si="2138"/>
        <v>1997</v>
      </c>
      <c r="CP507" s="12">
        <f t="shared" ca="1" si="2070"/>
        <v>1.3148296723550972</v>
      </c>
      <c r="CQ507" s="12">
        <f t="shared" ca="1" si="2071"/>
        <v>0.80437845252133655</v>
      </c>
      <c r="CR507" s="12">
        <f t="shared" ca="1" si="2072"/>
        <v>0.77290134628904394</v>
      </c>
      <c r="CS507" s="12">
        <f t="shared" ca="1" si="2073"/>
        <v>0.93604329871528857</v>
      </c>
      <c r="CT507" s="12">
        <f t="shared" ca="1" si="2074"/>
        <v>0.75138704942180612</v>
      </c>
      <c r="CV507">
        <f t="shared" ca="1" si="2151"/>
        <v>1997</v>
      </c>
      <c r="CW507" s="12">
        <f t="shared" ca="1" si="2076"/>
        <v>1.2649421692362415</v>
      </c>
      <c r="CX507" s="12">
        <f t="shared" ca="1" si="2077"/>
        <v>0.81847618125087429</v>
      </c>
      <c r="CY507" s="12">
        <f t="shared" ca="1" si="2078"/>
        <v>0.82751967146415584</v>
      </c>
      <c r="CZ507" s="12">
        <f t="shared" ca="1" si="2079"/>
        <v>0.80872464523215759</v>
      </c>
      <c r="DA507" s="12">
        <f t="shared" ca="1" si="2080"/>
        <v>0.83182325142618974</v>
      </c>
      <c r="DC507">
        <f t="shared" ca="1" si="2139"/>
        <v>1997</v>
      </c>
      <c r="DD507" s="12">
        <f t="shared" ca="1" si="2082"/>
        <v>1.345429772962492</v>
      </c>
      <c r="DE507" s="12">
        <f t="shared" ca="1" si="2083"/>
        <v>0.93402232537445162</v>
      </c>
      <c r="DF507" s="12">
        <f t="shared" ca="1" si="2084"/>
        <v>0.8726829283481341</v>
      </c>
      <c r="DG507" s="12">
        <f t="shared" ca="1" si="2085"/>
        <v>1.0332535369690627</v>
      </c>
      <c r="DH507" s="12">
        <f t="shared" ca="1" si="2086"/>
        <v>0.79785450835719018</v>
      </c>
      <c r="DJ507">
        <f t="shared" ca="1" si="2140"/>
        <v>1997</v>
      </c>
      <c r="DK507" s="12">
        <f t="shared" ca="1" si="2088"/>
        <v>1.425640447991761</v>
      </c>
      <c r="DL507" s="12">
        <f t="shared" ca="1" si="2089"/>
        <v>0.85124550775572205</v>
      </c>
      <c r="DM507" s="12">
        <f t="shared" ca="1" si="2090"/>
        <v>0.75555275013539358</v>
      </c>
      <c r="DN507" s="12">
        <f t="shared" ca="1" si="2091"/>
        <v>0.9828857632987773</v>
      </c>
      <c r="DO507" s="12">
        <f t="shared" ca="1" si="2092"/>
        <v>0.62973051255125601</v>
      </c>
      <c r="DQ507">
        <f t="shared" ca="1" si="2141"/>
        <v>1997</v>
      </c>
      <c r="DR507" s="12">
        <f t="shared" ca="1" si="2094"/>
        <v>0.35620253164556964</v>
      </c>
      <c r="DS507" s="12">
        <f t="shared" ca="1" si="2095"/>
        <v>0.33956556980115815</v>
      </c>
      <c r="DT507" s="12">
        <f t="shared" ca="1" si="2096"/>
        <v>0.34100946720864922</v>
      </c>
      <c r="DU507" s="12">
        <f t="shared" ca="1" si="2097"/>
        <v>0.3434932364955266</v>
      </c>
      <c r="DV507" s="12">
        <f t="shared" ca="1" si="2098"/>
        <v>0.33622995144641382</v>
      </c>
      <c r="DX507">
        <f t="shared" ca="1" si="2142"/>
        <v>1997</v>
      </c>
      <c r="DY507" s="12">
        <f t="shared" ca="1" si="2100"/>
        <v>1.3696219977104245</v>
      </c>
      <c r="DZ507" s="12">
        <f t="shared" ca="1" si="2101"/>
        <v>0.78652537738983608</v>
      </c>
      <c r="EA507" s="12">
        <f t="shared" ca="1" si="2102"/>
        <v>0.74963848012364553</v>
      </c>
      <c r="EB507" s="12">
        <f t="shared" ca="1" si="2103"/>
        <v>0.83531062375184362</v>
      </c>
      <c r="EC507" s="12">
        <f t="shared" ca="1" si="2104"/>
        <v>0.68289064566490953</v>
      </c>
      <c r="EF507">
        <f t="shared" ca="1" si="2143"/>
        <v>1997</v>
      </c>
      <c r="EG507" s="12">
        <f t="shared" ca="1" si="2106"/>
        <v>1.3588231952319842</v>
      </c>
      <c r="EH507" s="12">
        <f t="shared" ca="1" si="2107"/>
        <v>0.92740930051630366</v>
      </c>
      <c r="EI507" s="12">
        <f t="shared" ca="1" si="2108"/>
        <v>0.87837711200467683</v>
      </c>
      <c r="EJ507" s="12">
        <f t="shared" ca="1" si="2109"/>
        <v>1.0009539714204334</v>
      </c>
      <c r="EK507" s="12">
        <f t="shared" ca="1" si="2110"/>
        <v>0.8087673451170907</v>
      </c>
      <c r="EM507">
        <f t="shared" ca="1" si="2144"/>
        <v>1997</v>
      </c>
      <c r="EN507" s="12">
        <f t="shared" ca="1" si="2112"/>
        <v>1.3631853480787415</v>
      </c>
      <c r="EO507" s="12">
        <f t="shared" ca="1" si="2113"/>
        <v>1.1577245889221395</v>
      </c>
      <c r="EP507" s="12">
        <f t="shared" ca="1" si="2114"/>
        <v>1.0921863308014768</v>
      </c>
      <c r="EQ507" s="12">
        <f t="shared" ca="1" si="2115"/>
        <v>1.2692055296257461</v>
      </c>
      <c r="ER507" s="12">
        <f t="shared" ca="1" si="2116"/>
        <v>1.0136516513249145</v>
      </c>
      <c r="EU507">
        <f t="shared" ca="1" si="2145"/>
        <v>1997</v>
      </c>
      <c r="EV507" s="12">
        <f t="shared" ca="1" si="2118"/>
        <v>1.808082454067707</v>
      </c>
      <c r="EW507" s="12">
        <f t="shared" ca="1" si="2119"/>
        <v>0.86858660022193668</v>
      </c>
      <c r="EX507" s="12">
        <f t="shared" ca="1" si="2120"/>
        <v>0.79406790854401443</v>
      </c>
      <c r="EY507" s="12">
        <f t="shared" ca="1" si="2121"/>
        <v>0.97126406268226506</v>
      </c>
      <c r="EZ507" s="12">
        <f t="shared" ca="1" si="2122"/>
        <v>0.69117166291372312</v>
      </c>
    </row>
    <row r="508" spans="4:197" x14ac:dyDescent="0.2">
      <c r="D508" s="5">
        <f t="shared" si="2136"/>
        <v>13</v>
      </c>
      <c r="E508" t="b">
        <f t="shared" si="2123"/>
        <v>1</v>
      </c>
      <c r="G508">
        <f t="shared" ca="1" si="2009"/>
        <v>1998</v>
      </c>
      <c r="H508" s="12">
        <f t="shared" ca="1" si="2010"/>
        <v>1.3056353503395508</v>
      </c>
      <c r="I508" s="12">
        <f t="shared" ca="1" si="2011"/>
        <v>0.9649896107718875</v>
      </c>
      <c r="J508" s="12">
        <f t="shared" ca="1" si="2012"/>
        <v>0.90575714713795596</v>
      </c>
      <c r="K508" s="12">
        <f t="shared" ca="1" si="2013"/>
        <v>1.1383837956800154</v>
      </c>
      <c r="L508" s="12">
        <f t="shared" ca="1" si="2014"/>
        <v>0.86013169156783476</v>
      </c>
      <c r="N508">
        <f t="shared" ca="1" si="2124"/>
        <v>1998</v>
      </c>
      <c r="O508" s="12">
        <f t="shared" ca="1" si="2015"/>
        <v>1.2938356247941345</v>
      </c>
      <c r="P508" s="12">
        <f t="shared" ca="1" si="2016"/>
        <v>0.98160093415756466</v>
      </c>
      <c r="Q508" s="12">
        <f t="shared" ca="1" si="2017"/>
        <v>0.95308316908306323</v>
      </c>
      <c r="R508" s="12">
        <f t="shared" ca="1" si="2018"/>
        <v>1.0303239191457054</v>
      </c>
      <c r="S508" s="12">
        <f t="shared" ca="1" si="2019"/>
        <v>0.9102191580929877</v>
      </c>
      <c r="U508">
        <f t="shared" ca="1" si="2125"/>
        <v>1998</v>
      </c>
      <c r="V508" s="12">
        <f t="shared" ca="1" si="2020"/>
        <v>1.0723280213236546</v>
      </c>
      <c r="W508" s="12">
        <f t="shared" ca="1" si="2021"/>
        <v>0.99950878572597979</v>
      </c>
      <c r="X508" s="12">
        <f t="shared" ca="1" si="2022"/>
        <v>1.0718748351208705</v>
      </c>
      <c r="Y508" s="12">
        <f t="shared" ca="1" si="2023"/>
        <v>0.94580946181252779</v>
      </c>
      <c r="Z508" s="12">
        <f t="shared" ca="1" si="2024"/>
        <v>1.1873831997934379</v>
      </c>
      <c r="AB508" s="240">
        <f t="shared" ca="1" si="2126"/>
        <v>1998</v>
      </c>
      <c r="AC508" s="242">
        <f t="shared" ca="1" si="2025"/>
        <v>1.3056353503395508</v>
      </c>
      <c r="AD508" s="242">
        <f t="shared" ca="1" si="2026"/>
        <v>0.76047383742114005</v>
      </c>
      <c r="AE508" s="242">
        <f t="shared" ca="1" si="2027"/>
        <v>0.76591063480315114</v>
      </c>
      <c r="AF508" s="242">
        <f t="shared" ca="1" si="2028"/>
        <v>0.76591063480315114</v>
      </c>
      <c r="AG508" s="242">
        <f t="shared" ca="1" si="2029"/>
        <v>0.76591063480315114</v>
      </c>
      <c r="AH508" s="240"/>
      <c r="AI508" s="240">
        <f t="shared" ca="1" si="2127"/>
        <v>1998</v>
      </c>
      <c r="AJ508" s="242">
        <f t="shared" ca="1" si="2128"/>
        <v>1.4784015780794897</v>
      </c>
      <c r="AK508" s="242">
        <f t="shared" ca="1" si="2030"/>
        <v>0.76740932628392888</v>
      </c>
      <c r="AL508" s="242">
        <f t="shared" ca="1" si="2031"/>
        <v>0.7728957070254675</v>
      </c>
      <c r="AM508" s="242">
        <f t="shared" ca="1" si="2032"/>
        <v>0.7728957070254675</v>
      </c>
      <c r="AN508" s="242">
        <f t="shared" ca="1" si="2033"/>
        <v>0.7728957070254675</v>
      </c>
      <c r="AO508" s="240"/>
      <c r="AP508" s="240">
        <f t="shared" ca="1" si="2129"/>
        <v>1998</v>
      </c>
      <c r="AQ508" s="242">
        <f t="shared" ca="1" si="2034"/>
        <v>1.0723280213236546</v>
      </c>
      <c r="AR508" s="242">
        <f t="shared" ca="1" si="2035"/>
        <v>0.92593078367923309</v>
      </c>
      <c r="AS508" s="242">
        <f t="shared" ca="1" si="2036"/>
        <v>0.93255046973931111</v>
      </c>
      <c r="AT508" s="242">
        <f t="shared" ca="1" si="2037"/>
        <v>0.93255046973931111</v>
      </c>
      <c r="AU508" s="242">
        <f t="shared" ca="1" si="2038"/>
        <v>0.93255046973931111</v>
      </c>
      <c r="AV508" s="242"/>
      <c r="AX508">
        <f t="shared" ca="1" si="2130"/>
        <v>1998</v>
      </c>
      <c r="AY508" s="12">
        <f t="shared" ca="1" si="2039"/>
        <v>1.4045366155718022</v>
      </c>
      <c r="AZ508" s="12">
        <f t="shared" ca="1" si="2040"/>
        <v>1.1539434416366074</v>
      </c>
      <c r="BA508" s="12">
        <f t="shared" ca="1" si="2041"/>
        <v>1.2025866576493058</v>
      </c>
      <c r="BB508" s="12">
        <f t="shared" ca="1" si="2042"/>
        <v>1.044263667413748</v>
      </c>
      <c r="BC508" s="12">
        <f t="shared" ca="1" si="2043"/>
        <v>1.2355695340049573</v>
      </c>
      <c r="BE508">
        <f t="shared" ca="1" si="2131"/>
        <v>1998</v>
      </c>
      <c r="BF508" s="12">
        <f t="shared" ca="1" si="2044"/>
        <v>1.2168943241777206</v>
      </c>
      <c r="BG508" s="12">
        <f t="shared" ca="1" si="2045"/>
        <v>1.0531204264827987</v>
      </c>
      <c r="BH508" s="12">
        <f t="shared" ca="1" si="2046"/>
        <v>1.0327351337861892</v>
      </c>
      <c r="BI508" s="12">
        <f t="shared" ca="1" si="2047"/>
        <v>1.1824274610399517</v>
      </c>
      <c r="BJ508" s="12">
        <f t="shared" ca="1" si="2048"/>
        <v>1.0199599992119002</v>
      </c>
      <c r="BL508">
        <f t="shared" ca="1" si="2132"/>
        <v>1998</v>
      </c>
      <c r="BM508" s="12">
        <f t="shared" ca="1" si="2049"/>
        <v>1.3025388918833523</v>
      </c>
      <c r="BN508" s="12">
        <f t="shared" ca="1" si="2050"/>
        <v>1.2567697708096415</v>
      </c>
      <c r="BO508" s="12">
        <f t="shared" ca="1" si="2051"/>
        <v>1.2934423360438192</v>
      </c>
      <c r="BP508" s="12">
        <f t="shared" ca="1" si="2052"/>
        <v>1.2434614561321546</v>
      </c>
      <c r="BQ508" s="12">
        <f t="shared" ca="1" si="2053"/>
        <v>1.351606011852897</v>
      </c>
      <c r="BS508">
        <f t="shared" ca="1" si="2133"/>
        <v>1998</v>
      </c>
      <c r="BT508" s="12">
        <f t="shared" ca="1" si="2054"/>
        <v>1.1181924116117961</v>
      </c>
      <c r="BU508" s="12">
        <f t="shared" ca="1" si="2055"/>
        <v>1.1882254324343775</v>
      </c>
      <c r="BV508" s="12">
        <f t="shared" ca="1" si="2056"/>
        <v>1.2234115109635146</v>
      </c>
      <c r="BW508" s="12">
        <f t="shared" ca="1" si="2057"/>
        <v>0.860402256034555</v>
      </c>
      <c r="BX508" s="12">
        <f t="shared" ca="1" si="2058"/>
        <v>1.2406869311944264</v>
      </c>
      <c r="BZ508">
        <f t="shared" ca="1" si="2134"/>
        <v>1998</v>
      </c>
      <c r="CA508" s="12">
        <f t="shared" ca="1" si="2059"/>
        <v>1.4784015780794897</v>
      </c>
      <c r="CB508" s="12">
        <f t="shared" ca="1" si="2060"/>
        <v>0.95476825635955254</v>
      </c>
      <c r="CC508" s="12">
        <f t="shared" ca="1" si="2061"/>
        <v>1.0199964003587485</v>
      </c>
      <c r="CD508" s="12">
        <f t="shared" ca="1" si="2062"/>
        <v>0.80709303468553351</v>
      </c>
      <c r="CE508" s="12">
        <f t="shared" ca="1" si="2063"/>
        <v>1.0668432430984873</v>
      </c>
      <c r="CH508">
        <f t="shared" ca="1" si="2137"/>
        <v>1998</v>
      </c>
      <c r="CI508" s="12">
        <f t="shared" ca="1" si="2146"/>
        <v>1.7835269775584912</v>
      </c>
      <c r="CJ508" s="12">
        <f t="shared" ca="1" si="2147"/>
        <v>0.85765885879751058</v>
      </c>
      <c r="CK508" s="12">
        <f t="shared" ca="1" si="2148"/>
        <v>0.77285149834110811</v>
      </c>
      <c r="CL508" s="12">
        <f t="shared" ca="1" si="2149"/>
        <v>0.95503809189547717</v>
      </c>
      <c r="CM508" s="12">
        <f t="shared" ca="1" si="2150"/>
        <v>0.63040424130389294</v>
      </c>
      <c r="CO508">
        <f t="shared" ca="1" si="2138"/>
        <v>1998</v>
      </c>
      <c r="CP508" s="12">
        <f t="shared" ca="1" si="2070"/>
        <v>1.3845653446668256</v>
      </c>
      <c r="CQ508" s="12">
        <f t="shared" ca="1" si="2071"/>
        <v>0.80469897096024801</v>
      </c>
      <c r="CR508" s="12">
        <f t="shared" ca="1" si="2072"/>
        <v>0.77969259779905242</v>
      </c>
      <c r="CS508" s="12">
        <f t="shared" ca="1" si="2073"/>
        <v>0.91084374957872305</v>
      </c>
      <c r="CT508" s="12">
        <f t="shared" ca="1" si="2074"/>
        <v>0.76239707833330617</v>
      </c>
      <c r="CV508">
        <f t="shared" ca="1" si="2151"/>
        <v>1998</v>
      </c>
      <c r="CW508" s="12">
        <f t="shared" ca="1" si="2076"/>
        <v>1.311893635549668</v>
      </c>
      <c r="CX508" s="12">
        <f t="shared" ca="1" si="2077"/>
        <v>0.78304446391920135</v>
      </c>
      <c r="CY508" s="12">
        <f t="shared" ca="1" si="2078"/>
        <v>0.79488390591674951</v>
      </c>
      <c r="CZ508" s="12">
        <f t="shared" ca="1" si="2079"/>
        <v>0.76540219692889544</v>
      </c>
      <c r="DA508" s="12">
        <f t="shared" ca="1" si="2080"/>
        <v>0.80163446271196359</v>
      </c>
      <c r="DC508">
        <f t="shared" ca="1" si="2139"/>
        <v>1998</v>
      </c>
      <c r="DD508" s="12">
        <f t="shared" ca="1" si="2082"/>
        <v>1.3908241736646969</v>
      </c>
      <c r="DE508" s="12">
        <f t="shared" ca="1" si="2083"/>
        <v>0.96095458365450981</v>
      </c>
      <c r="DF508" s="12">
        <f t="shared" ca="1" si="2084"/>
        <v>0.92200651601369921</v>
      </c>
      <c r="DG508" s="12">
        <f t="shared" ca="1" si="2085"/>
        <v>1.0283191186416782</v>
      </c>
      <c r="DH508" s="12">
        <f t="shared" ca="1" si="2086"/>
        <v>0.87246317711687027</v>
      </c>
      <c r="DJ508">
        <f t="shared" ca="1" si="2140"/>
        <v>1998</v>
      </c>
      <c r="DK508" s="12">
        <f t="shared" ca="1" si="2088"/>
        <v>1.4571640061791966</v>
      </c>
      <c r="DL508" s="12">
        <f t="shared" ca="1" si="2089"/>
        <v>0.86016561895121757</v>
      </c>
      <c r="DM508" s="12">
        <f t="shared" ca="1" si="2090"/>
        <v>0.78111671517655634</v>
      </c>
      <c r="DN508" s="12">
        <f t="shared" ca="1" si="2091"/>
        <v>0.97027509116136157</v>
      </c>
      <c r="DO508" s="12">
        <f t="shared" ca="1" si="2092"/>
        <v>0.67642303345825461</v>
      </c>
      <c r="DQ508">
        <f t="shared" ca="1" si="2141"/>
        <v>1998</v>
      </c>
      <c r="DR508" s="12">
        <f t="shared" ca="1" si="2094"/>
        <v>0.41922468354430392</v>
      </c>
      <c r="DS508" s="12">
        <f t="shared" ca="1" si="2095"/>
        <v>0.28797356367466459</v>
      </c>
      <c r="DT508" s="12">
        <f t="shared" ca="1" si="2096"/>
        <v>0.29146548152854801</v>
      </c>
      <c r="DU508" s="12">
        <f t="shared" ca="1" si="2097"/>
        <v>0.2895045035507115</v>
      </c>
      <c r="DV508" s="12">
        <f t="shared" ca="1" si="2098"/>
        <v>0.29523899028557465</v>
      </c>
      <c r="DX508">
        <f t="shared" ca="1" si="2142"/>
        <v>1998</v>
      </c>
      <c r="DY508" s="12">
        <f t="shared" ca="1" si="2100"/>
        <v>1.420748446756249</v>
      </c>
      <c r="DZ508" s="12">
        <f t="shared" ca="1" si="2101"/>
        <v>0.75344544649563194</v>
      </c>
      <c r="EA508" s="12">
        <f t="shared" ca="1" si="2102"/>
        <v>0.72743440638272672</v>
      </c>
      <c r="EB508" s="12">
        <f t="shared" ca="1" si="2103"/>
        <v>0.78998369405253044</v>
      </c>
      <c r="EC508" s="12">
        <f t="shared" ca="1" si="2104"/>
        <v>0.67870176912066893</v>
      </c>
      <c r="EF508">
        <f t="shared" ca="1" si="2143"/>
        <v>1998</v>
      </c>
      <c r="EG508" s="12">
        <f t="shared" ca="1" si="2106"/>
        <v>1.4703889976832838</v>
      </c>
      <c r="EH508" s="12">
        <f t="shared" ca="1" si="2107"/>
        <v>0.87331290714678034</v>
      </c>
      <c r="EI508" s="12">
        <f t="shared" ca="1" si="2108"/>
        <v>0.86478305706607861</v>
      </c>
      <c r="EJ508" s="12">
        <f t="shared" ca="1" si="2109"/>
        <v>0.89555503545300819</v>
      </c>
      <c r="EK508" s="12">
        <f t="shared" ca="1" si="2110"/>
        <v>0.8473080601344094</v>
      </c>
      <c r="EM508">
        <f t="shared" ca="1" si="2144"/>
        <v>1998</v>
      </c>
      <c r="EN508" s="12">
        <f t="shared" ca="1" si="2112"/>
        <v>1.4501067661025593</v>
      </c>
      <c r="EO508" s="12">
        <f t="shared" ca="1" si="2113"/>
        <v>1.1430632405030801</v>
      </c>
      <c r="EP508" s="12">
        <f t="shared" ca="1" si="2114"/>
        <v>1.1156735174765757</v>
      </c>
      <c r="EQ508" s="12">
        <f t="shared" ca="1" si="2115"/>
        <v>1.1980587708630037</v>
      </c>
      <c r="ER508" s="12">
        <f t="shared" ca="1" si="2116"/>
        <v>1.0791232477246409</v>
      </c>
      <c r="EU508">
        <f t="shared" ca="1" si="2145"/>
        <v>1998</v>
      </c>
      <c r="EV508" s="12">
        <f t="shared" ca="1" si="2118"/>
        <v>1.8864219660243613</v>
      </c>
      <c r="EW508" s="12">
        <f t="shared" ca="1" si="2119"/>
        <v>0.87851659720078323</v>
      </c>
      <c r="EX508" s="12">
        <f t="shared" ca="1" si="2120"/>
        <v>0.82378773927869409</v>
      </c>
      <c r="EY508" s="12">
        <f t="shared" ca="1" si="2121"/>
        <v>0.95651169069812214</v>
      </c>
      <c r="EZ508" s="12">
        <f t="shared" ca="1" si="2122"/>
        <v>0.7467161099722186</v>
      </c>
    </row>
    <row r="509" spans="4:197" x14ac:dyDescent="0.2">
      <c r="D509" s="5">
        <f t="shared" si="2136"/>
        <v>14</v>
      </c>
      <c r="E509" t="b">
        <f t="shared" si="2123"/>
        <v>1</v>
      </c>
      <c r="G509">
        <f t="shared" ca="1" si="2009"/>
        <v>1999</v>
      </c>
      <c r="H509" s="12">
        <f t="shared" ca="1" si="2010"/>
        <v>1.2714022848519346</v>
      </c>
      <c r="I509" s="12">
        <f t="shared" ca="1" si="2011"/>
        <v>0.99875775085412122</v>
      </c>
      <c r="J509" s="12">
        <f t="shared" ca="1" si="2012"/>
        <v>0.94381489082633385</v>
      </c>
      <c r="K509" s="12">
        <f t="shared" ca="1" si="2013"/>
        <v>1.1510745369545172</v>
      </c>
      <c r="L509" s="12">
        <f t="shared" ca="1" si="2014"/>
        <v>0.90316470807570759</v>
      </c>
      <c r="N509">
        <f t="shared" ca="1" si="2124"/>
        <v>1999</v>
      </c>
      <c r="O509" s="12">
        <f t="shared" ca="1" si="2015"/>
        <v>1.3086457405667855</v>
      </c>
      <c r="P509" s="12">
        <f t="shared" ca="1" si="2016"/>
        <v>0.97637405958234758</v>
      </c>
      <c r="Q509" s="12">
        <f t="shared" ca="1" si="2017"/>
        <v>0.95089463912347671</v>
      </c>
      <c r="R509" s="12">
        <f t="shared" ca="1" si="2018"/>
        <v>1.0125217227581058</v>
      </c>
      <c r="S509" s="12">
        <f t="shared" ca="1" si="2019"/>
        <v>0.9166952820734906</v>
      </c>
      <c r="U509">
        <f t="shared" ca="1" si="2125"/>
        <v>1999</v>
      </c>
      <c r="V509" s="12">
        <f t="shared" ca="1" si="2020"/>
        <v>1.0288844779674473</v>
      </c>
      <c r="W509" s="12">
        <f t="shared" ca="1" si="2021"/>
        <v>1.0092779463774144</v>
      </c>
      <c r="X509" s="12">
        <f t="shared" ca="1" si="2022"/>
        <v>1.0840047643785038</v>
      </c>
      <c r="Y509" s="12">
        <f t="shared" ca="1" si="2023"/>
        <v>0.94537196642021548</v>
      </c>
      <c r="Z509" s="12">
        <f t="shared" ca="1" si="2024"/>
        <v>1.2110281282246371</v>
      </c>
      <c r="AB509" s="240">
        <f t="shared" ca="1" si="2126"/>
        <v>1999</v>
      </c>
      <c r="AC509" s="242">
        <f t="shared" ca="1" si="2025"/>
        <v>1.2714022848519346</v>
      </c>
      <c r="AD509" s="242">
        <f t="shared" ca="1" si="2026"/>
        <v>0.78451460191328426</v>
      </c>
      <c r="AE509" s="242">
        <f t="shared" ca="1" si="2027"/>
        <v>0.78653311537540482</v>
      </c>
      <c r="AF509" s="242">
        <f t="shared" ca="1" si="2028"/>
        <v>0.78653311537540482</v>
      </c>
      <c r="AG509" s="242">
        <f t="shared" ca="1" si="2029"/>
        <v>0.78653311537540482</v>
      </c>
      <c r="AH509" s="240"/>
      <c r="AI509" s="240">
        <f t="shared" ca="1" si="2127"/>
        <v>1999</v>
      </c>
      <c r="AJ509" s="242">
        <f t="shared" ca="1" si="2128"/>
        <v>1.5003159241165682</v>
      </c>
      <c r="AK509" s="242">
        <f t="shared" ca="1" si="2030"/>
        <v>0.76218767727028902</v>
      </c>
      <c r="AL509" s="242">
        <f t="shared" ca="1" si="2031"/>
        <v>0.76414874476792438</v>
      </c>
      <c r="AM509" s="242">
        <f t="shared" ca="1" si="2032"/>
        <v>0.76414874476792438</v>
      </c>
      <c r="AN509" s="242">
        <f t="shared" ca="1" si="2033"/>
        <v>0.76414874476792438</v>
      </c>
      <c r="AO509" s="240"/>
      <c r="AP509" s="240">
        <f t="shared" ca="1" si="2129"/>
        <v>1999</v>
      </c>
      <c r="AQ509" s="242">
        <f t="shared" ca="1" si="2034"/>
        <v>1.0288844779674473</v>
      </c>
      <c r="AR509" s="242">
        <f t="shared" ca="1" si="2035"/>
        <v>0.96943211675491237</v>
      </c>
      <c r="AS509" s="242">
        <f t="shared" ca="1" si="2036"/>
        <v>0.97192641293946969</v>
      </c>
      <c r="AT509" s="242">
        <f t="shared" ca="1" si="2037"/>
        <v>0.97192641293946969</v>
      </c>
      <c r="AU509" s="242">
        <f t="shared" ca="1" si="2038"/>
        <v>0.97192641293946969</v>
      </c>
      <c r="AV509" s="242"/>
      <c r="AX509">
        <f t="shared" ca="1" si="2130"/>
        <v>1999</v>
      </c>
      <c r="AY509" s="12">
        <f t="shared" ca="1" si="2039"/>
        <v>1.4479473335433615</v>
      </c>
      <c r="AZ509" s="12">
        <f t="shared" ca="1" si="2040"/>
        <v>1.1809413384088636</v>
      </c>
      <c r="BA509" s="12">
        <f t="shared" ca="1" si="2041"/>
        <v>1.2314352656165608</v>
      </c>
      <c r="BB509" s="12">
        <f t="shared" ca="1" si="2042"/>
        <v>1.0577454686296828</v>
      </c>
      <c r="BC509" s="12">
        <f t="shared" ca="1" si="2043"/>
        <v>1.2676194552262501</v>
      </c>
      <c r="BE509">
        <f t="shared" ca="1" si="2131"/>
        <v>1999</v>
      </c>
      <c r="BF509" s="12">
        <f t="shared" ca="1" si="2044"/>
        <v>1.2320232753094333</v>
      </c>
      <c r="BG509" s="12">
        <f t="shared" ca="1" si="2045"/>
        <v>1.0235646251657509</v>
      </c>
      <c r="BH509" s="12">
        <f t="shared" ca="1" si="2046"/>
        <v>1.0035465478663983</v>
      </c>
      <c r="BI509" s="12">
        <f t="shared" ca="1" si="2047"/>
        <v>1.1405707820347162</v>
      </c>
      <c r="BJ509" s="12">
        <f t="shared" ca="1" si="2048"/>
        <v>0.99185254147640023</v>
      </c>
      <c r="BL509">
        <f t="shared" ca="1" si="2132"/>
        <v>1999</v>
      </c>
      <c r="BM509" s="12">
        <f t="shared" ca="1" si="2049"/>
        <v>1.3175287623366725</v>
      </c>
      <c r="BN509" s="12">
        <f t="shared" ca="1" si="2050"/>
        <v>1.2792016333821854</v>
      </c>
      <c r="BO509" s="12">
        <f t="shared" ca="1" si="2051"/>
        <v>1.3468931735516518</v>
      </c>
      <c r="BP509" s="12">
        <f t="shared" ca="1" si="2052"/>
        <v>1.2299925697066083</v>
      </c>
      <c r="BQ509" s="12">
        <f t="shared" ca="1" si="2053"/>
        <v>1.4829325717364306</v>
      </c>
      <c r="BS509">
        <f t="shared" ca="1" si="2133"/>
        <v>1999</v>
      </c>
      <c r="BT509" s="12">
        <f t="shared" ca="1" si="2054"/>
        <v>1.1484255951237625</v>
      </c>
      <c r="BU509" s="12">
        <f t="shared" ca="1" si="2055"/>
        <v>1.1752346882862825</v>
      </c>
      <c r="BV509" s="12">
        <f t="shared" ca="1" si="2056"/>
        <v>1.2119032748311469</v>
      </c>
      <c r="BW509" s="12">
        <f t="shared" ca="1" si="2057"/>
        <v>0.82563339107611478</v>
      </c>
      <c r="BX509" s="12">
        <f t="shared" ca="1" si="2058"/>
        <v>1.2302856561996862</v>
      </c>
      <c r="BZ509">
        <f t="shared" ca="1" si="2134"/>
        <v>1999</v>
      </c>
      <c r="CA509" s="12">
        <f t="shared" ca="1" si="2059"/>
        <v>1.5003159241165682</v>
      </c>
      <c r="CB509" s="12">
        <f t="shared" ca="1" si="2060"/>
        <v>0.99267321211355164</v>
      </c>
      <c r="CC509" s="12">
        <f t="shared" ca="1" si="2061"/>
        <v>1.0619383350639811</v>
      </c>
      <c r="CD509" s="12">
        <f t="shared" ca="1" si="2062"/>
        <v>0.82843349839635139</v>
      </c>
      <c r="CE509" s="12">
        <f t="shared" ca="1" si="2063"/>
        <v>1.1133182854360533</v>
      </c>
      <c r="CH509">
        <f t="shared" ca="1" si="2137"/>
        <v>1999</v>
      </c>
      <c r="CI509" s="12">
        <f t="shared" ca="1" si="2146"/>
        <v>1.8759191469043455</v>
      </c>
      <c r="CJ509" s="12">
        <f t="shared" ca="1" si="2147"/>
        <v>0.87931511495604187</v>
      </c>
      <c r="CK509" s="12">
        <f t="shared" ca="1" si="2148"/>
        <v>0.80285141401246496</v>
      </c>
      <c r="CL509" s="12">
        <f t="shared" ca="1" si="2149"/>
        <v>0.96026999565970683</v>
      </c>
      <c r="CM509" s="12">
        <f t="shared" ca="1" si="2150"/>
        <v>0.67976966181072218</v>
      </c>
      <c r="CO509">
        <f t="shared" ca="1" si="2138"/>
        <v>1999</v>
      </c>
      <c r="CP509" s="12">
        <f t="shared" ca="1" si="2070"/>
        <v>1.4091875013552486</v>
      </c>
      <c r="CQ509" s="12">
        <f t="shared" ca="1" si="2071"/>
        <v>0.83673873653231357</v>
      </c>
      <c r="CR509" s="12">
        <f t="shared" ca="1" si="2072"/>
        <v>0.81233014302942619</v>
      </c>
      <c r="CS509" s="12">
        <f t="shared" ca="1" si="2073"/>
        <v>0.93299820850849036</v>
      </c>
      <c r="CT509" s="12">
        <f t="shared" ca="1" si="2074"/>
        <v>0.79641707747821222</v>
      </c>
      <c r="CV509">
        <f t="shared" ca="1" si="2151"/>
        <v>1999</v>
      </c>
      <c r="CW509" s="12">
        <f t="shared" ca="1" si="2076"/>
        <v>1.2998614024113526</v>
      </c>
      <c r="CX509" s="12">
        <f t="shared" ca="1" si="2077"/>
        <v>0.77816843604887442</v>
      </c>
      <c r="CY509" s="12">
        <f t="shared" ca="1" si="2078"/>
        <v>0.7728392411857048</v>
      </c>
      <c r="CZ509" s="12">
        <f t="shared" ca="1" si="2079"/>
        <v>0.79452306671214057</v>
      </c>
      <c r="DA509" s="12">
        <f t="shared" ca="1" si="2080"/>
        <v>0.76787420012197205</v>
      </c>
      <c r="DC509">
        <f t="shared" ca="1" si="2139"/>
        <v>1999</v>
      </c>
      <c r="DD509" s="12">
        <f t="shared" ca="1" si="2082"/>
        <v>1.3990908019022412</v>
      </c>
      <c r="DE509" s="12">
        <f t="shared" ca="1" si="2083"/>
        <v>1.0250220836657375</v>
      </c>
      <c r="DF509" s="12">
        <f t="shared" ca="1" si="2084"/>
        <v>0.98774163979351315</v>
      </c>
      <c r="DG509" s="12">
        <f t="shared" ca="1" si="2085"/>
        <v>1.0816017971802756</v>
      </c>
      <c r="DH509" s="12">
        <f t="shared" ca="1" si="2086"/>
        <v>0.94400133552691223</v>
      </c>
      <c r="DJ509">
        <f t="shared" ca="1" si="2140"/>
        <v>1999</v>
      </c>
      <c r="DK509" s="12">
        <f t="shared" ca="1" si="2088"/>
        <v>1.4309506951596294</v>
      </c>
      <c r="DL509" s="12">
        <f t="shared" ca="1" si="2089"/>
        <v>0.88012854857609935</v>
      </c>
      <c r="DM509" s="12">
        <f t="shared" ca="1" si="2090"/>
        <v>0.8132689791750074</v>
      </c>
      <c r="DN509" s="12">
        <f t="shared" ca="1" si="2091"/>
        <v>0.96698593013499035</v>
      </c>
      <c r="DO509" s="12">
        <f t="shared" ca="1" si="2092"/>
        <v>0.72819109956895189</v>
      </c>
      <c r="DQ509">
        <f t="shared" ca="1" si="2141"/>
        <v>1999</v>
      </c>
      <c r="DR509" s="12">
        <f t="shared" ca="1" si="2094"/>
        <v>0.49988132911392413</v>
      </c>
      <c r="DS509" s="12">
        <f t="shared" ca="1" si="2095"/>
        <v>0.23933503390510202</v>
      </c>
      <c r="DT509" s="12">
        <f t="shared" ca="1" si="2096"/>
        <v>0.24841481134473029</v>
      </c>
      <c r="DU509" s="12">
        <f t="shared" ca="1" si="2097"/>
        <v>0.2344195560879048</v>
      </c>
      <c r="DV509" s="12">
        <f t="shared" ca="1" si="2098"/>
        <v>0.2753458727158124</v>
      </c>
      <c r="DX509">
        <f t="shared" ca="1" si="2142"/>
        <v>1999</v>
      </c>
      <c r="DY509" s="12">
        <f t="shared" ca="1" si="2100"/>
        <v>1.4561368410523159</v>
      </c>
      <c r="DZ509" s="12">
        <f t="shared" ca="1" si="2101"/>
        <v>0.75387223496746092</v>
      </c>
      <c r="EA509" s="12">
        <f t="shared" ca="1" si="2102"/>
        <v>0.74506513923729867</v>
      </c>
      <c r="EB509" s="12">
        <f t="shared" ca="1" si="2103"/>
        <v>0.76637143732664559</v>
      </c>
      <c r="EC509" s="12">
        <f t="shared" ca="1" si="2104"/>
        <v>0.72846523642678773</v>
      </c>
      <c r="EF509">
        <f t="shared" ca="1" si="2143"/>
        <v>1999</v>
      </c>
      <c r="EG509" s="12">
        <f t="shared" ca="1" si="2106"/>
        <v>1.5828336022978959</v>
      </c>
      <c r="EH509" s="12">
        <f t="shared" ca="1" si="2107"/>
        <v>0.81584200928112505</v>
      </c>
      <c r="EI509" s="12">
        <f t="shared" ca="1" si="2108"/>
        <v>0.78492783758076001</v>
      </c>
      <c r="EJ509" s="12">
        <f t="shared" ca="1" si="2109"/>
        <v>0.85735677848250758</v>
      </c>
      <c r="EK509" s="12">
        <f t="shared" ca="1" si="2110"/>
        <v>0.74379640611713682</v>
      </c>
      <c r="EM509">
        <f t="shared" ca="1" si="2144"/>
        <v>1999</v>
      </c>
      <c r="EN509" s="12">
        <f t="shared" ca="1" si="2112"/>
        <v>1.4812123529974186</v>
      </c>
      <c r="EO509" s="12">
        <f t="shared" ca="1" si="2113"/>
        <v>1.128637042956566</v>
      </c>
      <c r="EP509" s="12">
        <f t="shared" ca="1" si="2114"/>
        <v>1.1125278020136897</v>
      </c>
      <c r="EQ509" s="12">
        <f t="shared" ca="1" si="2115"/>
        <v>1.1571701505042129</v>
      </c>
      <c r="ER509" s="12">
        <f t="shared" ca="1" si="2116"/>
        <v>1.0927221958813027</v>
      </c>
      <c r="EU509">
        <f t="shared" ca="1" si="2145"/>
        <v>1999</v>
      </c>
      <c r="EV509" s="12">
        <f t="shared" ca="1" si="2118"/>
        <v>1.8479854972094349</v>
      </c>
      <c r="EW509" s="12">
        <f t="shared" ca="1" si="2119"/>
        <v>0.88677653021753089</v>
      </c>
      <c r="EX509" s="12">
        <f t="shared" ca="1" si="2120"/>
        <v>0.826458574757859</v>
      </c>
      <c r="EY509" s="12">
        <f t="shared" ca="1" si="2121"/>
        <v>0.96333591249703321</v>
      </c>
      <c r="EZ509" s="12">
        <f t="shared" ca="1" si="2122"/>
        <v>0.74697511060636379</v>
      </c>
    </row>
    <row r="510" spans="4:197" x14ac:dyDescent="0.2">
      <c r="D510" s="5">
        <f t="shared" si="2136"/>
        <v>15</v>
      </c>
      <c r="E510" t="b">
        <f t="shared" si="2123"/>
        <v>1</v>
      </c>
      <c r="G510">
        <f t="shared" ca="1" si="2009"/>
        <v>2000</v>
      </c>
      <c r="H510" s="12">
        <f t="shared" ca="1" si="2010"/>
        <v>1.2892601368793104</v>
      </c>
      <c r="I510" s="12">
        <f t="shared" ca="1" si="2011"/>
        <v>0.98501378780365567</v>
      </c>
      <c r="J510" s="12">
        <f t="shared" ca="1" si="2012"/>
        <v>0.90679006887410518</v>
      </c>
      <c r="K510" s="12">
        <f t="shared" ca="1" si="2013"/>
        <v>1.2058645943291371</v>
      </c>
      <c r="L510" s="12">
        <f t="shared" ca="1" si="2014"/>
        <v>0.84813207952153735</v>
      </c>
      <c r="N510">
        <f t="shared" ca="1" si="2124"/>
        <v>2000</v>
      </c>
      <c r="O510" s="12">
        <f t="shared" ca="1" si="2015"/>
        <v>1.2821241658635369</v>
      </c>
      <c r="P510" s="12">
        <f t="shared" ca="1" si="2016"/>
        <v>0.90121729643754611</v>
      </c>
      <c r="Q510" s="12">
        <f t="shared" ca="1" si="2017"/>
        <v>0.85126957048504448</v>
      </c>
      <c r="R510" s="12">
        <f t="shared" ca="1" si="2018"/>
        <v>0.9721014668954292</v>
      </c>
      <c r="S510" s="12">
        <f t="shared" ca="1" si="2019"/>
        <v>0.78421507228964948</v>
      </c>
      <c r="U510">
        <f t="shared" ca="1" si="2125"/>
        <v>2000</v>
      </c>
      <c r="V510" s="12">
        <f t="shared" ca="1" si="2020"/>
        <v>1.014785912777179</v>
      </c>
      <c r="W510" s="12">
        <f t="shared" ca="1" si="2021"/>
        <v>0.99397041256991669</v>
      </c>
      <c r="X510" s="12">
        <f t="shared" ca="1" si="2022"/>
        <v>0.99361998415968145</v>
      </c>
      <c r="Y510" s="12">
        <f t="shared" ca="1" si="2023"/>
        <v>1.0041873484445056</v>
      </c>
      <c r="Z510" s="12">
        <f t="shared" ca="1" si="2024"/>
        <v>0.98393755562751184</v>
      </c>
      <c r="AB510" s="240">
        <f t="shared" ca="1" si="2126"/>
        <v>2000</v>
      </c>
      <c r="AC510" s="242">
        <f t="shared" ca="1" si="2025"/>
        <v>1.2892601368793104</v>
      </c>
      <c r="AD510" s="242">
        <f t="shared" ca="1" si="2026"/>
        <v>0.77156437307598547</v>
      </c>
      <c r="AE510" s="242">
        <f t="shared" ca="1" si="2027"/>
        <v>0.7756386561524562</v>
      </c>
      <c r="AF510" s="242">
        <f t="shared" ca="1" si="2028"/>
        <v>0.7756386561524562</v>
      </c>
      <c r="AG510" s="242">
        <f t="shared" ca="1" si="2029"/>
        <v>0.7756386561524562</v>
      </c>
      <c r="AH510" s="240"/>
      <c r="AI510" s="240">
        <f t="shared" ca="1" si="2127"/>
        <v>2000</v>
      </c>
      <c r="AJ510" s="242">
        <f t="shared" ca="1" si="2128"/>
        <v>1.4982046263619413</v>
      </c>
      <c r="AK510" s="242">
        <f t="shared" ca="1" si="2030"/>
        <v>0.77585870052855732</v>
      </c>
      <c r="AL510" s="242">
        <f t="shared" ca="1" si="2031"/>
        <v>0.7799556600093247</v>
      </c>
      <c r="AM510" s="242">
        <f t="shared" ca="1" si="2032"/>
        <v>0.7799556600093247</v>
      </c>
      <c r="AN510" s="242">
        <f t="shared" ca="1" si="2033"/>
        <v>0.7799556600093247</v>
      </c>
      <c r="AO510" s="240"/>
      <c r="AP510" s="240">
        <f t="shared" ca="1" si="2129"/>
        <v>2000</v>
      </c>
      <c r="AQ510" s="242">
        <f t="shared" ca="1" si="2034"/>
        <v>1.014785912777179</v>
      </c>
      <c r="AR510" s="242">
        <f t="shared" ca="1" si="2035"/>
        <v>0.98025325018634279</v>
      </c>
      <c r="AS510" s="242">
        <f t="shared" ca="1" si="2036"/>
        <v>0.98542952499536163</v>
      </c>
      <c r="AT510" s="242">
        <f t="shared" ca="1" si="2037"/>
        <v>0.98542952499536163</v>
      </c>
      <c r="AU510" s="242">
        <f t="shared" ca="1" si="2038"/>
        <v>0.98542952499536163</v>
      </c>
      <c r="AV510" s="242"/>
      <c r="AX510">
        <f t="shared" ca="1" si="2130"/>
        <v>2000</v>
      </c>
      <c r="AY510" s="12">
        <f t="shared" ca="1" si="2039"/>
        <v>1.4404623523916089</v>
      </c>
      <c r="AZ510" s="12">
        <f t="shared" ca="1" si="2040"/>
        <v>1.083682997939893</v>
      </c>
      <c r="BA510" s="12">
        <f t="shared" ca="1" si="2041"/>
        <v>1.0961913246013353</v>
      </c>
      <c r="BB510" s="12">
        <f t="shared" ca="1" si="2042"/>
        <v>1.062372739225024</v>
      </c>
      <c r="BC510" s="12">
        <f t="shared" ca="1" si="2043"/>
        <v>1.1032366325400649</v>
      </c>
      <c r="BE510">
        <f t="shared" ca="1" si="2131"/>
        <v>2000</v>
      </c>
      <c r="BF510" s="12">
        <f t="shared" ca="1" si="2044"/>
        <v>1.1965777405197495</v>
      </c>
      <c r="BG510" s="12">
        <f t="shared" ca="1" si="2045"/>
        <v>1.0286045268464146</v>
      </c>
      <c r="BH510" s="12">
        <f t="shared" ca="1" si="2046"/>
        <v>0.99589564882786497</v>
      </c>
      <c r="BI510" s="12">
        <f t="shared" ca="1" si="2047"/>
        <v>1.2228668160786258</v>
      </c>
      <c r="BJ510" s="12">
        <f t="shared" ca="1" si="2048"/>
        <v>0.97652533600484037</v>
      </c>
      <c r="BL510">
        <f t="shared" ca="1" si="2132"/>
        <v>2000</v>
      </c>
      <c r="BM510" s="12">
        <f t="shared" ca="1" si="2049"/>
        <v>1.3356690147389552</v>
      </c>
      <c r="BN510" s="12">
        <f t="shared" ca="1" si="2050"/>
        <v>1.2596608902085762</v>
      </c>
      <c r="BO510" s="12">
        <f t="shared" ca="1" si="2051"/>
        <v>1.2558378411325295</v>
      </c>
      <c r="BP510" s="12">
        <f t="shared" ca="1" si="2052"/>
        <v>1.2753425978301858</v>
      </c>
      <c r="BQ510" s="12">
        <f t="shared" ca="1" si="2053"/>
        <v>1.2331397944534297</v>
      </c>
      <c r="BS510">
        <f t="shared" ca="1" si="2133"/>
        <v>2000</v>
      </c>
      <c r="BT510" s="12">
        <f t="shared" ca="1" si="2054"/>
        <v>1.1432650813773322</v>
      </c>
      <c r="BU510" s="12">
        <f t="shared" ca="1" si="2055"/>
        <v>1.2165489196491681</v>
      </c>
      <c r="BV510" s="12">
        <f t="shared" ca="1" si="2056"/>
        <v>1.242080168505076</v>
      </c>
      <c r="BW510" s="12">
        <f t="shared" ca="1" si="2057"/>
        <v>0.98002191122083326</v>
      </c>
      <c r="BX510" s="12">
        <f t="shared" ca="1" si="2058"/>
        <v>1.254551383654815</v>
      </c>
      <c r="BZ510">
        <f t="shared" ca="1" si="2134"/>
        <v>2000</v>
      </c>
      <c r="CA510" s="12">
        <f t="shared" ca="1" si="2059"/>
        <v>1.4982046263619413</v>
      </c>
      <c r="CB510" s="12">
        <f t="shared" ca="1" si="2060"/>
        <v>1.0289456537182222</v>
      </c>
      <c r="CC510" s="12">
        <f t="shared" ca="1" si="2061"/>
        <v>1.1058551455540833</v>
      </c>
      <c r="CD510" s="12">
        <f t="shared" ca="1" si="2062"/>
        <v>0.85053269369579465</v>
      </c>
      <c r="CE510" s="12">
        <f t="shared" ca="1" si="2063"/>
        <v>1.1620358015634806</v>
      </c>
      <c r="CH510">
        <f t="shared" ca="1" si="2137"/>
        <v>2000</v>
      </c>
      <c r="CI510" s="12">
        <f t="shared" ca="1" si="2146"/>
        <v>1.9022441508833361</v>
      </c>
      <c r="CJ510" s="12">
        <f t="shared" ca="1" si="2147"/>
        <v>0.89418745352807505</v>
      </c>
      <c r="CK510" s="12">
        <f t="shared" ca="1" si="2148"/>
        <v>0.82060812940097638</v>
      </c>
      <c r="CL510" s="12">
        <f t="shared" ca="1" si="2149"/>
        <v>0.97727023812871028</v>
      </c>
      <c r="CM510" s="12">
        <f t="shared" ca="1" si="2150"/>
        <v>0.69811784493736162</v>
      </c>
      <c r="CO510">
        <f t="shared" ca="1" si="2138"/>
        <v>2000</v>
      </c>
      <c r="CP510" s="12">
        <f t="shared" ca="1" si="2070"/>
        <v>1.4187392935360064</v>
      </c>
      <c r="CQ510" s="12">
        <f t="shared" ca="1" si="2071"/>
        <v>0.81945690386943182</v>
      </c>
      <c r="CR510" s="12">
        <f t="shared" ca="1" si="2072"/>
        <v>0.78773466524479252</v>
      </c>
      <c r="CS510" s="12">
        <f t="shared" ca="1" si="2073"/>
        <v>0.94806379764747772</v>
      </c>
      <c r="CT510" s="12">
        <f t="shared" ca="1" si="2074"/>
        <v>0.76659130818868848</v>
      </c>
      <c r="CV510">
        <f t="shared" ca="1" si="2151"/>
        <v>2000</v>
      </c>
      <c r="CW510" s="12">
        <f t="shared" ca="1" si="2076"/>
        <v>1.2378727109933643</v>
      </c>
      <c r="CX510" s="12">
        <f t="shared" ca="1" si="2077"/>
        <v>0.83776066556246975</v>
      </c>
      <c r="CY510" s="12">
        <f t="shared" ca="1" si="2078"/>
        <v>0.83451612429791822</v>
      </c>
      <c r="CZ510" s="12">
        <f t="shared" ca="1" si="2079"/>
        <v>0.85380271625486903</v>
      </c>
      <c r="DA510" s="12">
        <f t="shared" ca="1" si="2080"/>
        <v>0.8300999883661393</v>
      </c>
      <c r="DC510">
        <f t="shared" ca="1" si="2139"/>
        <v>2000</v>
      </c>
      <c r="DD510" s="12">
        <f t="shared" ca="1" si="2082"/>
        <v>1.4493194115103953</v>
      </c>
      <c r="DE510" s="12">
        <f t="shared" ca="1" si="2083"/>
        <v>0.96579123168694736</v>
      </c>
      <c r="DF510" s="12">
        <f t="shared" ca="1" si="2084"/>
        <v>0.88903342791852524</v>
      </c>
      <c r="DG510" s="12">
        <f t="shared" ca="1" si="2085"/>
        <v>1.0822279178244969</v>
      </c>
      <c r="DH510" s="12">
        <f t="shared" ca="1" si="2086"/>
        <v>0.79900176798536404</v>
      </c>
      <c r="DJ510">
        <f t="shared" ca="1" si="2140"/>
        <v>2000</v>
      </c>
      <c r="DK510" s="12">
        <f t="shared" ca="1" si="2088"/>
        <v>1.516590499485067</v>
      </c>
      <c r="DL510" s="12">
        <f t="shared" ca="1" si="2089"/>
        <v>0.81831704238113046</v>
      </c>
      <c r="DM510" s="12">
        <f t="shared" ca="1" si="2090"/>
        <v>0.71779553086388403</v>
      </c>
      <c r="DN510" s="12">
        <f t="shared" ca="1" si="2091"/>
        <v>0.95127953165601997</v>
      </c>
      <c r="DO510" s="12">
        <f t="shared" ca="1" si="2092"/>
        <v>0.58856889980414628</v>
      </c>
      <c r="DQ510">
        <f t="shared" ca="1" si="2141"/>
        <v>2000</v>
      </c>
      <c r="DR510" s="12">
        <f t="shared" ca="1" si="2094"/>
        <v>0.62825949367088629</v>
      </c>
      <c r="DS510" s="12">
        <f t="shared" ca="1" si="2095"/>
        <v>0.20365695721100338</v>
      </c>
      <c r="DT510" s="12">
        <f t="shared" ca="1" si="2096"/>
        <v>0.20971463681683317</v>
      </c>
      <c r="DU510" s="12">
        <f t="shared" ca="1" si="2097"/>
        <v>0.2016113574210984</v>
      </c>
      <c r="DV510" s="12">
        <f t="shared" ca="1" si="2098"/>
        <v>0.22530777254096546</v>
      </c>
      <c r="DX510">
        <f t="shared" ca="1" si="2142"/>
        <v>2000</v>
      </c>
      <c r="DY510" s="12">
        <f t="shared" ca="1" si="2100"/>
        <v>1.5413179509408377</v>
      </c>
      <c r="DZ510" s="12">
        <f t="shared" ca="1" si="2101"/>
        <v>0.69680356241665464</v>
      </c>
      <c r="EA510" s="12">
        <f t="shared" ca="1" si="2102"/>
        <v>0.67182378876298898</v>
      </c>
      <c r="EB510" s="12">
        <f t="shared" ca="1" si="2103"/>
        <v>0.72897364751766724</v>
      </c>
      <c r="EC510" s="12">
        <f t="shared" ca="1" si="2104"/>
        <v>0.62729788862849223</v>
      </c>
      <c r="EF510">
        <f t="shared" ca="1" si="2143"/>
        <v>2000</v>
      </c>
      <c r="EG510" s="12">
        <f t="shared" ca="1" si="2106"/>
        <v>1.4768724021119513</v>
      </c>
      <c r="EH510" s="12">
        <f t="shared" ca="1" si="2107"/>
        <v>0.85968343315718321</v>
      </c>
      <c r="EI510" s="12">
        <f t="shared" ca="1" si="2108"/>
        <v>0.79621165133821725</v>
      </c>
      <c r="EJ510" s="12">
        <f t="shared" ca="1" si="2109"/>
        <v>0.9457649573070227</v>
      </c>
      <c r="EK510" s="12">
        <f t="shared" ca="1" si="2110"/>
        <v>0.71128231952652154</v>
      </c>
      <c r="EM510">
        <f t="shared" ca="1" si="2144"/>
        <v>2000</v>
      </c>
      <c r="EN510" s="12">
        <f t="shared" ca="1" si="2112"/>
        <v>1.5641180907458756</v>
      </c>
      <c r="EO510" s="12">
        <f t="shared" ca="1" si="2113"/>
        <v>1.0202391181665753</v>
      </c>
      <c r="EP510" s="12">
        <f t="shared" ca="1" si="2114"/>
        <v>0.94326161778545126</v>
      </c>
      <c r="EQ510" s="12">
        <f t="shared" ca="1" si="2115"/>
        <v>1.141207311419598</v>
      </c>
      <c r="ER510" s="12">
        <f t="shared" ca="1" si="2116"/>
        <v>0.85544288565597226</v>
      </c>
      <c r="EU510">
        <f t="shared" ca="1" si="2145"/>
        <v>2000</v>
      </c>
      <c r="EV510" s="12">
        <f t="shared" ca="1" si="2118"/>
        <v>2.0557501935063347</v>
      </c>
      <c r="EW510" s="12">
        <f t="shared" ca="1" si="2119"/>
        <v>0.7790410359055352</v>
      </c>
      <c r="EX510" s="12">
        <f t="shared" ca="1" si="2120"/>
        <v>0.67937901939983647</v>
      </c>
      <c r="EY510" s="12">
        <f t="shared" ca="1" si="2121"/>
        <v>0.90681124716706263</v>
      </c>
      <c r="EZ510" s="12">
        <f t="shared" ca="1" si="2122"/>
        <v>0.54731112838724483</v>
      </c>
    </row>
    <row r="511" spans="4:197" x14ac:dyDescent="0.2">
      <c r="D511" s="5">
        <f t="shared" si="2136"/>
        <v>16</v>
      </c>
      <c r="E511" t="b">
        <f t="shared" si="2123"/>
        <v>1</v>
      </c>
      <c r="G511">
        <f t="shared" ca="1" si="2009"/>
        <v>2001</v>
      </c>
      <c r="H511" s="12">
        <f t="shared" ca="1" si="2010"/>
        <v>1.2811453382931124</v>
      </c>
      <c r="I511" s="12">
        <f t="shared" ca="1" si="2011"/>
        <v>1.0715716635747203</v>
      </c>
      <c r="J511" s="12">
        <f t="shared" ca="1" si="2012"/>
        <v>1.0001801072627188</v>
      </c>
      <c r="K511" s="12">
        <f t="shared" ca="1" si="2013"/>
        <v>1.3020409113384332</v>
      </c>
      <c r="L511" s="12">
        <f t="shared" ca="1" si="2014"/>
        <v>0.94097564040118664</v>
      </c>
      <c r="N511">
        <f t="shared" ca="1" si="2124"/>
        <v>2001</v>
      </c>
      <c r="O511" s="12">
        <f t="shared" ca="1" si="2015"/>
        <v>1.1535421063546865</v>
      </c>
      <c r="P511" s="12">
        <f t="shared" ca="1" si="2016"/>
        <v>0.95532648821153643</v>
      </c>
      <c r="Q511" s="12">
        <f t="shared" ca="1" si="2017"/>
        <v>0.92455224916201395</v>
      </c>
      <c r="R511" s="12">
        <f t="shared" ca="1" si="2018"/>
        <v>1.0243736294542858</v>
      </c>
      <c r="S511" s="12">
        <f t="shared" ca="1" si="2019"/>
        <v>0.86915733471047896</v>
      </c>
      <c r="U511">
        <f t="shared" ca="1" si="2125"/>
        <v>2001</v>
      </c>
      <c r="V511" s="12">
        <f t="shared" ca="1" si="2020"/>
        <v>0.79038620767878409</v>
      </c>
      <c r="W511" s="12">
        <f t="shared" ca="1" si="2021"/>
        <v>1.1750986414390443</v>
      </c>
      <c r="X511" s="12">
        <f t="shared" ca="1" si="2022"/>
        <v>1.1862391264743437</v>
      </c>
      <c r="Y511" s="12">
        <f t="shared" ca="1" si="2023"/>
        <v>1.2015788241329917</v>
      </c>
      <c r="Z511" s="12">
        <f t="shared" ca="1" si="2024"/>
        <v>1.1721840109051522</v>
      </c>
      <c r="AB511" s="240">
        <f t="shared" ca="1" si="2126"/>
        <v>2001</v>
      </c>
      <c r="AC511" s="242">
        <f t="shared" ca="1" si="2025"/>
        <v>1.2811453382931124</v>
      </c>
      <c r="AD511" s="242">
        <f t="shared" ca="1" si="2026"/>
        <v>0.76784872013144378</v>
      </c>
      <c r="AE511" s="242">
        <f t="shared" ca="1" si="2027"/>
        <v>0.78055156593889174</v>
      </c>
      <c r="AF511" s="242">
        <f t="shared" ca="1" si="2028"/>
        <v>0.78055156593889174</v>
      </c>
      <c r="AG511" s="242">
        <f t="shared" ca="1" si="2029"/>
        <v>0.78055156593889174</v>
      </c>
      <c r="AH511" s="240"/>
      <c r="AI511" s="240">
        <f t="shared" ca="1" si="2127"/>
        <v>2001</v>
      </c>
      <c r="AJ511" s="242">
        <f t="shared" ca="1" si="2128"/>
        <v>1.4630677002265406</v>
      </c>
      <c r="AK511" s="242">
        <f t="shared" ca="1" si="2030"/>
        <v>0.85278708327293584</v>
      </c>
      <c r="AL511" s="242">
        <f t="shared" ca="1" si="2031"/>
        <v>0.86689510030986594</v>
      </c>
      <c r="AM511" s="242">
        <f t="shared" ca="1" si="2032"/>
        <v>0.86689510030986594</v>
      </c>
      <c r="AN511" s="242">
        <f t="shared" ca="1" si="2033"/>
        <v>0.86689510030986594</v>
      </c>
      <c r="AO511" s="240"/>
      <c r="AP511" s="240">
        <f t="shared" ca="1" si="2129"/>
        <v>2001</v>
      </c>
      <c r="AQ511" s="242">
        <f t="shared" ca="1" si="2034"/>
        <v>0.79038620767878409</v>
      </c>
      <c r="AR511" s="242">
        <f t="shared" ca="1" si="2035"/>
        <v>1.2446140870799731</v>
      </c>
      <c r="AS511" s="242">
        <f t="shared" ca="1" si="2036"/>
        <v>1.2652042637950531</v>
      </c>
      <c r="AT511" s="242">
        <f t="shared" ca="1" si="2037"/>
        <v>1.2652042637950531</v>
      </c>
      <c r="AU511" s="242">
        <f t="shared" ca="1" si="2038"/>
        <v>1.2652042637950531</v>
      </c>
      <c r="AV511" s="242"/>
      <c r="AX511">
        <f t="shared" ca="1" si="2130"/>
        <v>2001</v>
      </c>
      <c r="AY511" s="12">
        <f t="shared" ca="1" si="2039"/>
        <v>1.3540754581699275</v>
      </c>
      <c r="AZ511" s="12">
        <f t="shared" ca="1" si="2040"/>
        <v>1.0132482841269816</v>
      </c>
      <c r="BA511" s="12">
        <f t="shared" ca="1" si="2041"/>
        <v>1.0061979152874176</v>
      </c>
      <c r="BB511" s="12">
        <f t="shared" ca="1" si="2042"/>
        <v>1.0636353739676045</v>
      </c>
      <c r="BC511" s="12">
        <f t="shared" ca="1" si="2043"/>
        <v>0.99423216985137697</v>
      </c>
      <c r="BE511">
        <f t="shared" ca="1" si="2131"/>
        <v>2001</v>
      </c>
      <c r="BF511" s="12">
        <f t="shared" ca="1" si="2044"/>
        <v>1.1364761576014597</v>
      </c>
      <c r="BG511" s="12">
        <f t="shared" ca="1" si="2045"/>
        <v>1.0537052137203244</v>
      </c>
      <c r="BH511" s="12">
        <f t="shared" ca="1" si="2046"/>
        <v>1.0230349051898791</v>
      </c>
      <c r="BI511" s="12">
        <f t="shared" ca="1" si="2047"/>
        <v>1.2631254765958033</v>
      </c>
      <c r="BJ511" s="12">
        <f t="shared" ca="1" si="2048"/>
        <v>1.0025449481159334</v>
      </c>
      <c r="BL511">
        <f t="shared" ca="1" si="2132"/>
        <v>2001</v>
      </c>
      <c r="BM511" s="12">
        <f t="shared" ca="1" si="2049"/>
        <v>1.3047692507852722</v>
      </c>
      <c r="BN511" s="12">
        <f t="shared" ca="1" si="2050"/>
        <v>1.2579788469199156</v>
      </c>
      <c r="BO511" s="12">
        <f t="shared" ca="1" si="2051"/>
        <v>1.2736093349070106</v>
      </c>
      <c r="BP511" s="12">
        <f t="shared" ca="1" si="2052"/>
        <v>1.2844653629878862</v>
      </c>
      <c r="BQ511" s="12">
        <f t="shared" ca="1" si="2053"/>
        <v>1.2609759739300475</v>
      </c>
      <c r="BS511">
        <f t="shared" ca="1" si="2133"/>
        <v>2001</v>
      </c>
      <c r="BT511" s="12">
        <f t="shared" ca="1" si="2054"/>
        <v>1.1528049889234631</v>
      </c>
      <c r="BU511" s="12">
        <f t="shared" ca="1" si="2055"/>
        <v>1.176069949019251</v>
      </c>
      <c r="BV511" s="12">
        <f t="shared" ca="1" si="2056"/>
        <v>1.1950289084430916</v>
      </c>
      <c r="BW511" s="12">
        <f t="shared" ca="1" si="2057"/>
        <v>1.0245391449246475</v>
      </c>
      <c r="BX511" s="12">
        <f t="shared" ca="1" si="2058"/>
        <v>1.2031424269549715</v>
      </c>
      <c r="BZ511">
        <f t="shared" ca="1" si="2134"/>
        <v>2001</v>
      </c>
      <c r="CA511" s="12">
        <f t="shared" ca="1" si="2059"/>
        <v>1.4630677002265406</v>
      </c>
      <c r="CB511" s="12">
        <f t="shared" ca="1" si="2060"/>
        <v>0.98775185582011382</v>
      </c>
      <c r="CC511" s="12">
        <f t="shared" ca="1" si="2061"/>
        <v>1.0704447043980871</v>
      </c>
      <c r="CD511" s="12">
        <f t="shared" ca="1" si="2062"/>
        <v>0.81169304610567494</v>
      </c>
      <c r="CE511" s="12">
        <f t="shared" ca="1" si="2063"/>
        <v>1.1273799163255345</v>
      </c>
      <c r="CH511">
        <f t="shared" ca="1" si="2137"/>
        <v>2001</v>
      </c>
      <c r="CI511" s="12">
        <f t="shared" ca="1" si="2146"/>
        <v>1.792662740728951</v>
      </c>
      <c r="CJ511" s="12">
        <f t="shared" ca="1" si="2147"/>
        <v>0.94486994810450675</v>
      </c>
      <c r="CK511" s="12">
        <f t="shared" ca="1" si="2148"/>
        <v>0.87567154079214915</v>
      </c>
      <c r="CL511" s="12">
        <f t="shared" ca="1" si="2149"/>
        <v>1.0458810865551136</v>
      </c>
      <c r="CM511" s="12">
        <f t="shared" ca="1" si="2150"/>
        <v>0.74258884550453452</v>
      </c>
      <c r="CO511">
        <f t="shared" ca="1" si="2138"/>
        <v>2001</v>
      </c>
      <c r="CP511" s="12">
        <f t="shared" ca="1" si="2070"/>
        <v>1.3631632586681703</v>
      </c>
      <c r="CQ511" s="12">
        <f t="shared" ca="1" si="2071"/>
        <v>0.83842539265263205</v>
      </c>
      <c r="CR511" s="12">
        <f t="shared" ca="1" si="2072"/>
        <v>0.80697622190935803</v>
      </c>
      <c r="CS511" s="12">
        <f t="shared" ca="1" si="2073"/>
        <v>0.98679105880674112</v>
      </c>
      <c r="CT511" s="12">
        <f t="shared" ca="1" si="2074"/>
        <v>0.78326319331916028</v>
      </c>
      <c r="CV511">
        <f t="shared" ca="1" si="2151"/>
        <v>2001</v>
      </c>
      <c r="CW511" s="12">
        <f t="shared" ca="1" si="2076"/>
        <v>1.1335320307613053</v>
      </c>
      <c r="CX511" s="12">
        <f t="shared" ca="1" si="2077"/>
        <v>0.84636952467250759</v>
      </c>
      <c r="CY511" s="12">
        <f t="shared" ca="1" si="2078"/>
        <v>0.85695372497645217</v>
      </c>
      <c r="CZ511" s="12">
        <f t="shared" ca="1" si="2079"/>
        <v>0.84735645718066088</v>
      </c>
      <c r="DA511" s="12">
        <f t="shared" ca="1" si="2080"/>
        <v>0.85915125366656497</v>
      </c>
      <c r="DC511">
        <f t="shared" ca="1" si="2139"/>
        <v>2001</v>
      </c>
      <c r="DD511" s="12">
        <f t="shared" ca="1" si="2082"/>
        <v>1.3524649225085481</v>
      </c>
      <c r="DE511" s="12">
        <f t="shared" ca="1" si="2083"/>
        <v>0.9903622932363364</v>
      </c>
      <c r="DF511" s="12">
        <f t="shared" ca="1" si="2084"/>
        <v>0.90816575680657197</v>
      </c>
      <c r="DG511" s="12">
        <f t="shared" ca="1" si="2085"/>
        <v>1.1383851838555261</v>
      </c>
      <c r="DH511" s="12">
        <f t="shared" ca="1" si="2086"/>
        <v>0.80087989593048481</v>
      </c>
      <c r="DJ511">
        <f t="shared" ca="1" si="2140"/>
        <v>2001</v>
      </c>
      <c r="DK511" s="12">
        <f t="shared" ca="1" si="2088"/>
        <v>1.3520854788877446</v>
      </c>
      <c r="DL511" s="12">
        <f t="shared" ca="1" si="2089"/>
        <v>0.88223488092976743</v>
      </c>
      <c r="DM511" s="12">
        <f t="shared" ca="1" si="2090"/>
        <v>0.77638267953751794</v>
      </c>
      <c r="DN511" s="12">
        <f t="shared" ca="1" si="2091"/>
        <v>1.0442596028432092</v>
      </c>
      <c r="DO511" s="12">
        <f t="shared" ca="1" si="2092"/>
        <v>0.628120562133334</v>
      </c>
      <c r="DQ511">
        <f t="shared" ca="1" si="2141"/>
        <v>2001</v>
      </c>
      <c r="DR511" s="12">
        <f t="shared" ca="1" si="2094"/>
        <v>0.59487341772151903</v>
      </c>
      <c r="DS511" s="12">
        <f t="shared" ca="1" si="2095"/>
        <v>0.20111645451345542</v>
      </c>
      <c r="DT511" s="12">
        <f t="shared" ca="1" si="2096"/>
        <v>0.20383199802392604</v>
      </c>
      <c r="DU511" s="12">
        <f t="shared" ca="1" si="2097"/>
        <v>0.20558564587650402</v>
      </c>
      <c r="DV511" s="12">
        <f t="shared" ca="1" si="2098"/>
        <v>0.20045745450368457</v>
      </c>
      <c r="DX511">
        <f t="shared" ca="1" si="2142"/>
        <v>2001</v>
      </c>
      <c r="DY511" s="12">
        <f t="shared" ca="1" si="2100"/>
        <v>1.3640092027608282</v>
      </c>
      <c r="DZ511" s="12">
        <f t="shared" ca="1" si="2101"/>
        <v>0.74466712485187103</v>
      </c>
      <c r="EA511" s="12">
        <f t="shared" ca="1" si="2102"/>
        <v>0.72120071586091916</v>
      </c>
      <c r="EB511" s="12">
        <f t="shared" ca="1" si="2103"/>
        <v>0.79233074205890264</v>
      </c>
      <c r="EC511" s="12">
        <f t="shared" ca="1" si="2104"/>
        <v>0.66578275837040668</v>
      </c>
      <c r="EF511">
        <f t="shared" ca="1" si="2143"/>
        <v>2001</v>
      </c>
      <c r="EG511" s="12">
        <f t="shared" ca="1" si="2106"/>
        <v>1.4624969560927072</v>
      </c>
      <c r="EH511" s="12">
        <f t="shared" ca="1" si="2107"/>
        <v>0.87962480741946381</v>
      </c>
      <c r="EI511" s="12">
        <f t="shared" ca="1" si="2108"/>
        <v>0.8288967336146128</v>
      </c>
      <c r="EJ511" s="12">
        <f t="shared" ca="1" si="2109"/>
        <v>0.9706083567656314</v>
      </c>
      <c r="EK511" s="12">
        <f t="shared" ca="1" si="2110"/>
        <v>0.74842058909743803</v>
      </c>
      <c r="EM511">
        <f t="shared" ca="1" si="2144"/>
        <v>2001</v>
      </c>
      <c r="EN511" s="12">
        <f t="shared" ca="1" si="2112"/>
        <v>1.4867790632204054</v>
      </c>
      <c r="EO511" s="12">
        <f t="shared" ca="1" si="2113"/>
        <v>0.96759201974136522</v>
      </c>
      <c r="EP511" s="12">
        <f t="shared" ca="1" si="2114"/>
        <v>0.88027439078940173</v>
      </c>
      <c r="EQ511" s="12">
        <f t="shared" ca="1" si="2115"/>
        <v>1.1264446869818996</v>
      </c>
      <c r="ER511" s="12">
        <f t="shared" ca="1" si="2116"/>
        <v>0.77106078324550853</v>
      </c>
      <c r="EU511">
        <f t="shared" ca="1" si="2145"/>
        <v>2001</v>
      </c>
      <c r="EV511" s="12">
        <f t="shared" ca="1" si="2118"/>
        <v>1.8781928545239743</v>
      </c>
      <c r="EW511" s="12">
        <f t="shared" ca="1" si="2119"/>
        <v>0.8292896488705217</v>
      </c>
      <c r="EX511" s="12">
        <f t="shared" ca="1" si="2120"/>
        <v>0.70199892372015738</v>
      </c>
      <c r="EY511" s="12">
        <f t="shared" ca="1" si="2121"/>
        <v>1.0119639843351214</v>
      </c>
      <c r="EZ511" s="12">
        <f t="shared" ca="1" si="2122"/>
        <v>0.52200494377767392</v>
      </c>
    </row>
    <row r="512" spans="4:197" x14ac:dyDescent="0.2">
      <c r="D512" s="5">
        <f t="shared" si="2136"/>
        <v>17</v>
      </c>
      <c r="E512" t="b">
        <f t="shared" si="2123"/>
        <v>1</v>
      </c>
      <c r="G512">
        <f t="shared" ca="1" si="2009"/>
        <v>2002</v>
      </c>
      <c r="H512" s="12">
        <f t="shared" ca="1" si="2010"/>
        <v>1.2650878330972584</v>
      </c>
      <c r="I512" s="12">
        <f t="shared" ca="1" si="2011"/>
        <v>1.0582420245355797</v>
      </c>
      <c r="J512" s="12">
        <f t="shared" ca="1" si="2012"/>
        <v>0.99103944228643837</v>
      </c>
      <c r="K512" s="12">
        <f t="shared" ca="1" si="2013"/>
        <v>1.2756526455912858</v>
      </c>
      <c r="L512" s="12">
        <f t="shared" ca="1" si="2014"/>
        <v>0.93521777635332248</v>
      </c>
      <c r="N512">
        <f t="shared" ca="1" si="2124"/>
        <v>2002</v>
      </c>
      <c r="O512" s="12">
        <f t="shared" ca="1" si="2015"/>
        <v>1.1468629149333298</v>
      </c>
      <c r="P512" s="12">
        <f t="shared" ca="1" si="2016"/>
        <v>0.93741934128538873</v>
      </c>
      <c r="Q512" s="12">
        <f t="shared" ca="1" si="2017"/>
        <v>0.92940334805317537</v>
      </c>
      <c r="R512" s="12">
        <f t="shared" ca="1" si="2018"/>
        <v>0.97625126849678745</v>
      </c>
      <c r="S512" s="12">
        <f t="shared" ca="1" si="2019"/>
        <v>0.9034055454020018</v>
      </c>
      <c r="U512">
        <f t="shared" ca="1" si="2125"/>
        <v>2002</v>
      </c>
      <c r="V512" s="12">
        <f t="shared" ca="1" si="2020"/>
        <v>0.68728860658991653</v>
      </c>
      <c r="W512" s="12">
        <f t="shared" ca="1" si="2021"/>
        <v>0.8414140851734021</v>
      </c>
      <c r="X512" s="12">
        <f t="shared" ca="1" si="2022"/>
        <v>0.96621642191875468</v>
      </c>
      <c r="Y512" s="12">
        <f t="shared" ca="1" si="2023"/>
        <v>0.74933630873555379</v>
      </c>
      <c r="Z512" s="12">
        <f t="shared" ca="1" si="2024"/>
        <v>1.1649344881598274</v>
      </c>
      <c r="AB512" s="240">
        <f t="shared" ca="1" si="2126"/>
        <v>2002</v>
      </c>
      <c r="AC512" s="242">
        <f t="shared" ca="1" si="2025"/>
        <v>1.2650878330972584</v>
      </c>
      <c r="AD512" s="242">
        <f t="shared" ca="1" si="2026"/>
        <v>0.77794580282800696</v>
      </c>
      <c r="AE512" s="242">
        <f t="shared" ca="1" si="2027"/>
        <v>0.79045894983571563</v>
      </c>
      <c r="AF512" s="242">
        <f t="shared" ca="1" si="2028"/>
        <v>0.79045894983571563</v>
      </c>
      <c r="AG512" s="242">
        <f t="shared" ca="1" si="2029"/>
        <v>0.79045894983571563</v>
      </c>
      <c r="AH512" s="240"/>
      <c r="AI512" s="240">
        <f t="shared" ca="1" si="2127"/>
        <v>2002</v>
      </c>
      <c r="AJ512" s="242">
        <f t="shared" ca="1" si="2128"/>
        <v>1.546533310730632</v>
      </c>
      <c r="AK512" s="242">
        <f t="shared" ca="1" si="2030"/>
        <v>0.85814072209667924</v>
      </c>
      <c r="AL512" s="242">
        <f t="shared" ca="1" si="2031"/>
        <v>0.87194379291454605</v>
      </c>
      <c r="AM512" s="242">
        <f t="shared" ca="1" si="2032"/>
        <v>0.87194379291454605</v>
      </c>
      <c r="AN512" s="242">
        <f t="shared" ca="1" si="2033"/>
        <v>0.87194379291454605</v>
      </c>
      <c r="AO512" s="240"/>
      <c r="AP512" s="240">
        <f t="shared" ca="1" si="2129"/>
        <v>2002</v>
      </c>
      <c r="AQ512" s="242">
        <f t="shared" ca="1" si="2034"/>
        <v>0.68728860658991653</v>
      </c>
      <c r="AR512" s="242">
        <f t="shared" ca="1" si="2035"/>
        <v>1.4319599663522622</v>
      </c>
      <c r="AS512" s="242">
        <f t="shared" ca="1" si="2036"/>
        <v>1.4549928376692391</v>
      </c>
      <c r="AT512" s="242">
        <f t="shared" ca="1" si="2037"/>
        <v>1.4549928376692391</v>
      </c>
      <c r="AU512" s="242">
        <f t="shared" ca="1" si="2038"/>
        <v>1.4549928376692391</v>
      </c>
      <c r="AV512" s="242"/>
      <c r="AX512">
        <f t="shared" ca="1" si="2130"/>
        <v>2002</v>
      </c>
      <c r="AY512" s="12">
        <f t="shared" ca="1" si="2039"/>
        <v>1.3948246080976849</v>
      </c>
      <c r="AZ512" s="12">
        <f t="shared" ca="1" si="2040"/>
        <v>0.93049769258894954</v>
      </c>
      <c r="BA512" s="12">
        <f t="shared" ca="1" si="2041"/>
        <v>0.90181945670378061</v>
      </c>
      <c r="BB512" s="12">
        <f t="shared" ca="1" si="2042"/>
        <v>1.0340701579366232</v>
      </c>
      <c r="BC512" s="12">
        <f t="shared" ca="1" si="2043"/>
        <v>0.87426812938093801</v>
      </c>
      <c r="BE512">
        <f t="shared" ca="1" si="2131"/>
        <v>2002</v>
      </c>
      <c r="BF512" s="12">
        <f t="shared" ca="1" si="2044"/>
        <v>1.1434094383352233</v>
      </c>
      <c r="BG512" s="12">
        <f t="shared" ca="1" si="2045"/>
        <v>0.98923679524304475</v>
      </c>
      <c r="BH512" s="12">
        <f t="shared" ca="1" si="2046"/>
        <v>0.95115450113997724</v>
      </c>
      <c r="BI512" s="12">
        <f t="shared" ca="1" si="2047"/>
        <v>1.2381533122683803</v>
      </c>
      <c r="BJ512" s="12">
        <f t="shared" ca="1" si="2048"/>
        <v>0.92666127224781869</v>
      </c>
      <c r="BL512">
        <f t="shared" ca="1" si="2132"/>
        <v>2002</v>
      </c>
      <c r="BM512" s="12">
        <f t="shared" ca="1" si="2049"/>
        <v>1.2868427411110903</v>
      </c>
      <c r="BN512" s="12">
        <f t="shared" ca="1" si="2050"/>
        <v>1.2645021241347469</v>
      </c>
      <c r="BO512" s="12">
        <f t="shared" ca="1" si="2051"/>
        <v>1.3191650066004463</v>
      </c>
      <c r="BP512" s="12">
        <f t="shared" ca="1" si="2052"/>
        <v>1.2573229762757172</v>
      </c>
      <c r="BQ512" s="12">
        <f t="shared" ca="1" si="2053"/>
        <v>1.3911317228635431</v>
      </c>
      <c r="BS512">
        <f t="shared" ca="1" si="2133"/>
        <v>2002</v>
      </c>
      <c r="BT512" s="12">
        <f t="shared" ca="1" si="2054"/>
        <v>1.1925268590014468</v>
      </c>
      <c r="BU512" s="12">
        <f t="shared" ca="1" si="2055"/>
        <v>1.0085774967535748</v>
      </c>
      <c r="BV512" s="12">
        <f t="shared" ca="1" si="2056"/>
        <v>1.0193095709654487</v>
      </c>
      <c r="BW512" s="12">
        <f t="shared" ca="1" si="2057"/>
        <v>0.9327963623613541</v>
      </c>
      <c r="BX512" s="12">
        <f t="shared" ca="1" si="2058"/>
        <v>1.0234266892313526</v>
      </c>
      <c r="BZ512">
        <f t="shared" ca="1" si="2134"/>
        <v>2002</v>
      </c>
      <c r="CA512" s="12">
        <f t="shared" ca="1" si="2059"/>
        <v>1.546533310730632</v>
      </c>
      <c r="CB512" s="12">
        <f t="shared" ca="1" si="2060"/>
        <v>0.92292079768770474</v>
      </c>
      <c r="CC512" s="12">
        <f t="shared" ca="1" si="2061"/>
        <v>1.0032745854792102</v>
      </c>
      <c r="CD512" s="12">
        <f t="shared" ca="1" si="2062"/>
        <v>0.75003580707877371</v>
      </c>
      <c r="CE512" s="12">
        <f t="shared" ca="1" si="2063"/>
        <v>1.0589967540312004</v>
      </c>
      <c r="CH512">
        <f t="shared" ca="1" si="2137"/>
        <v>2002</v>
      </c>
      <c r="CI512" s="12">
        <f t="shared" ca="1" si="2146"/>
        <v>1.828266751551807</v>
      </c>
      <c r="CJ512" s="12">
        <f t="shared" ca="1" si="2147"/>
        <v>0.90713130312416335</v>
      </c>
      <c r="CK512" s="12">
        <f t="shared" ca="1" si="2148"/>
        <v>0.83903119171329821</v>
      </c>
      <c r="CL512" s="12">
        <f t="shared" ca="1" si="2149"/>
        <v>1.0049596150494973</v>
      </c>
      <c r="CM512" s="12">
        <f t="shared" ca="1" si="2150"/>
        <v>0.70929580170669049</v>
      </c>
      <c r="CO512">
        <f t="shared" ca="1" si="2138"/>
        <v>2002</v>
      </c>
      <c r="CP512" s="12">
        <f t="shared" ca="1" si="2070"/>
        <v>1.3623934774595055</v>
      </c>
      <c r="CQ512" s="12">
        <f t="shared" ca="1" si="2071"/>
        <v>0.87953659501218351</v>
      </c>
      <c r="CR512" s="12">
        <f t="shared" ca="1" si="2072"/>
        <v>0.8607499287139545</v>
      </c>
      <c r="CS512" s="12">
        <f t="shared" ca="1" si="2073"/>
        <v>0.97924999521864864</v>
      </c>
      <c r="CT512" s="12">
        <f t="shared" ca="1" si="2074"/>
        <v>0.84512276738816383</v>
      </c>
      <c r="CV512">
        <f t="shared" ca="1" si="2151"/>
        <v>2002</v>
      </c>
      <c r="CW512" s="12">
        <f t="shared" ca="1" si="2076"/>
        <v>1.1561491947848055</v>
      </c>
      <c r="CX512" s="12">
        <f t="shared" ca="1" si="2077"/>
        <v>0.78683203558638526</v>
      </c>
      <c r="CY512" s="12">
        <f t="shared" ca="1" si="2078"/>
        <v>0.75799612378178793</v>
      </c>
      <c r="CZ512" s="12">
        <f t="shared" ca="1" si="2079"/>
        <v>0.88078527793792982</v>
      </c>
      <c r="DA512" s="12">
        <f t="shared" ca="1" si="2080"/>
        <v>0.7298805501795651</v>
      </c>
      <c r="DC512">
        <f t="shared" ca="1" si="2139"/>
        <v>2002</v>
      </c>
      <c r="DD512" s="12">
        <f t="shared" ca="1" si="2082"/>
        <v>1.3178001074268644</v>
      </c>
      <c r="DE512" s="12">
        <f t="shared" ca="1" si="2083"/>
        <v>0.92550354357401887</v>
      </c>
      <c r="DF512" s="12">
        <f t="shared" ca="1" si="2084"/>
        <v>0.86577042287894623</v>
      </c>
      <c r="DG512" s="12">
        <f t="shared" ca="1" si="2085"/>
        <v>1.0386622042606324</v>
      </c>
      <c r="DH512" s="12">
        <f t="shared" ca="1" si="2086"/>
        <v>0.78520014329089838</v>
      </c>
      <c r="DJ512">
        <f t="shared" ca="1" si="2140"/>
        <v>2002</v>
      </c>
      <c r="DK512" s="12">
        <f t="shared" ca="1" si="2088"/>
        <v>1.2551010556127702</v>
      </c>
      <c r="DL512" s="12">
        <f t="shared" ca="1" si="2089"/>
        <v>0.85087447437208608</v>
      </c>
      <c r="DM512" s="12">
        <f t="shared" ca="1" si="2090"/>
        <v>0.75169792151323944</v>
      </c>
      <c r="DN512" s="12">
        <f t="shared" ca="1" si="2091"/>
        <v>1.0025842324660414</v>
      </c>
      <c r="DO512" s="12">
        <f t="shared" ca="1" si="2092"/>
        <v>0.61283961587584346</v>
      </c>
      <c r="DQ512">
        <f t="shared" ca="1" si="2141"/>
        <v>2002</v>
      </c>
      <c r="DR512" s="12">
        <f t="shared" ca="1" si="2094"/>
        <v>0.52871835443037973</v>
      </c>
      <c r="DS512" s="12">
        <f t="shared" ca="1" si="2095"/>
        <v>0.20116141475039137</v>
      </c>
      <c r="DT512" s="12">
        <f t="shared" ca="1" si="2096"/>
        <v>0.21279365864740357</v>
      </c>
      <c r="DU512" s="12">
        <f t="shared" ca="1" si="2097"/>
        <v>0.19933826652759767</v>
      </c>
      <c r="DV512" s="12">
        <f t="shared" ca="1" si="2098"/>
        <v>0.23868586170484626</v>
      </c>
      <c r="DX512">
        <f t="shared" ca="1" si="2142"/>
        <v>2002</v>
      </c>
      <c r="DY512" s="12">
        <f t="shared" ca="1" si="2100"/>
        <v>1.2549320351661053</v>
      </c>
      <c r="DZ512" s="12">
        <f t="shared" ca="1" si="2101"/>
        <v>0.73613834254000021</v>
      </c>
      <c r="EA512" s="12">
        <f t="shared" ca="1" si="2102"/>
        <v>0.73040328996588044</v>
      </c>
      <c r="EB512" s="12">
        <f t="shared" ca="1" si="2103"/>
        <v>0.76458192656225021</v>
      </c>
      <c r="EC512" s="12">
        <f t="shared" ca="1" si="2104"/>
        <v>0.70377444795323674</v>
      </c>
      <c r="EF512">
        <f t="shared" ca="1" si="2143"/>
        <v>2002</v>
      </c>
      <c r="EG512" s="12">
        <f t="shared" ca="1" si="2106"/>
        <v>1.5035514833265293</v>
      </c>
      <c r="EH512" s="12">
        <f t="shared" ca="1" si="2107"/>
        <v>0.82635314490390022</v>
      </c>
      <c r="EI512" s="12">
        <f t="shared" ca="1" si="2108"/>
        <v>0.78255669197550515</v>
      </c>
      <c r="EJ512" s="12">
        <f t="shared" ca="1" si="2109"/>
        <v>0.90623347936383403</v>
      </c>
      <c r="EK512" s="12">
        <f t="shared" ca="1" si="2110"/>
        <v>0.71232229063302444</v>
      </c>
      <c r="EM512">
        <f t="shared" ca="1" si="2144"/>
        <v>2002</v>
      </c>
      <c r="EN512" s="12">
        <f t="shared" ca="1" si="2112"/>
        <v>1.5241525108625216</v>
      </c>
      <c r="EO512" s="12">
        <f t="shared" ca="1" si="2113"/>
        <v>0.89887030365206344</v>
      </c>
      <c r="EP512" s="12">
        <f t="shared" ca="1" si="2114"/>
        <v>0.80157301561069938</v>
      </c>
      <c r="EQ512" s="12">
        <f t="shared" ca="1" si="2115"/>
        <v>1.0693127953441817</v>
      </c>
      <c r="ER512" s="12">
        <f t="shared" ca="1" si="2116"/>
        <v>0.68279009305681204</v>
      </c>
      <c r="EU512">
        <f t="shared" ca="1" si="2145"/>
        <v>2002</v>
      </c>
      <c r="EV512" s="12">
        <f t="shared" ca="1" si="2118"/>
        <v>1.9904468977879168</v>
      </c>
      <c r="EW512" s="12">
        <f t="shared" ca="1" si="2119"/>
        <v>0.76062250692432765</v>
      </c>
      <c r="EX512" s="12">
        <f t="shared" ca="1" si="2120"/>
        <v>0.66521877419711073</v>
      </c>
      <c r="EY512" s="12">
        <f t="shared" ca="1" si="2121"/>
        <v>0.90114163801331026</v>
      </c>
      <c r="EZ512" s="12">
        <f t="shared" ca="1" si="2122"/>
        <v>0.52822044563240989</v>
      </c>
    </row>
    <row r="513" spans="4:156" x14ac:dyDescent="0.2">
      <c r="D513" s="5">
        <f t="shared" si="2136"/>
        <v>18</v>
      </c>
      <c r="E513" t="b">
        <f t="shared" si="2123"/>
        <v>1</v>
      </c>
      <c r="G513">
        <f t="shared" ca="1" si="2009"/>
        <v>2003</v>
      </c>
      <c r="H513" s="12">
        <f t="shared" ca="1" si="2010"/>
        <v>1.2813306681140042</v>
      </c>
      <c r="I513" s="12">
        <f t="shared" ca="1" si="2011"/>
        <v>1.0042215924362781</v>
      </c>
      <c r="J513" s="12">
        <f t="shared" ca="1" si="2012"/>
        <v>0.93212878249293152</v>
      </c>
      <c r="K513" s="12">
        <f t="shared" ca="1" si="2013"/>
        <v>1.2475200630345689</v>
      </c>
      <c r="L513" s="12">
        <f t="shared" ca="1" si="2014"/>
        <v>0.8702705605405382</v>
      </c>
      <c r="N513">
        <f t="shared" ca="1" si="2124"/>
        <v>2003</v>
      </c>
      <c r="O513" s="12">
        <f t="shared" ca="1" si="2015"/>
        <v>1.0982054629076134</v>
      </c>
      <c r="P513" s="12">
        <f t="shared" ca="1" si="2016"/>
        <v>0.92670404182560662</v>
      </c>
      <c r="Q513" s="12">
        <f t="shared" ca="1" si="2017"/>
        <v>0.90005493932665626</v>
      </c>
      <c r="R513" s="12">
        <f t="shared" ca="1" si="2018"/>
        <v>1.0000629648772683</v>
      </c>
      <c r="S513" s="12">
        <f t="shared" ca="1" si="2019"/>
        <v>0.8445564478850186</v>
      </c>
      <c r="U513">
        <f t="shared" ca="1" si="2125"/>
        <v>2003</v>
      </c>
      <c r="V513" s="12">
        <f t="shared" ca="1" si="2020"/>
        <v>0.60262916123178123</v>
      </c>
      <c r="W513" s="12">
        <f t="shared" ca="1" si="2021"/>
        <v>0.79204663964848832</v>
      </c>
      <c r="X513" s="12">
        <f t="shared" ca="1" si="2022"/>
        <v>0.80449575767246728</v>
      </c>
      <c r="Y513" s="12">
        <f t="shared" ca="1" si="2023"/>
        <v>0.81371794161803046</v>
      </c>
      <c r="Z513" s="12">
        <f t="shared" ca="1" si="2024"/>
        <v>0.79604586093788865</v>
      </c>
      <c r="AB513" s="240">
        <f t="shared" ca="1" si="2126"/>
        <v>2003</v>
      </c>
      <c r="AC513" s="242">
        <f t="shared" ca="1" si="2025"/>
        <v>1.2813306681140042</v>
      </c>
      <c r="AD513" s="242">
        <f t="shared" ca="1" si="2026"/>
        <v>0.76352924540144662</v>
      </c>
      <c r="AE513" s="242">
        <f t="shared" ca="1" si="2027"/>
        <v>0.78043866808550211</v>
      </c>
      <c r="AF513" s="242">
        <f t="shared" ca="1" si="2028"/>
        <v>0.78043866808550211</v>
      </c>
      <c r="AG513" s="242">
        <f t="shared" ca="1" si="2029"/>
        <v>0.78043866808550211</v>
      </c>
      <c r="AH513" s="240"/>
      <c r="AI513" s="240">
        <f t="shared" ca="1" si="2127"/>
        <v>2003</v>
      </c>
      <c r="AJ513" s="242">
        <f t="shared" ca="1" si="2128"/>
        <v>1.5417250997857881</v>
      </c>
      <c r="AK513" s="242">
        <f t="shared" ca="1" si="2030"/>
        <v>0.89084736069749404</v>
      </c>
      <c r="AL513" s="242">
        <f t="shared" ca="1" si="2031"/>
        <v>0.91057642105730907</v>
      </c>
      <c r="AM513" s="242">
        <f t="shared" ca="1" si="2032"/>
        <v>0.91057642105730907</v>
      </c>
      <c r="AN513" s="242">
        <f t="shared" ca="1" si="2033"/>
        <v>0.91057642105730907</v>
      </c>
      <c r="AO513" s="240"/>
      <c r="AP513" s="240">
        <f t="shared" ca="1" si="2129"/>
        <v>2003</v>
      </c>
      <c r="AQ513" s="242">
        <f t="shared" ca="1" si="2034"/>
        <v>0.60262916123178123</v>
      </c>
      <c r="AR513" s="242">
        <f t="shared" ca="1" si="2035"/>
        <v>1.6234419126600044</v>
      </c>
      <c r="AS513" s="242">
        <f t="shared" ca="1" si="2036"/>
        <v>1.6593953036656706</v>
      </c>
      <c r="AT513" s="242">
        <f t="shared" ca="1" si="2037"/>
        <v>1.6593953036656706</v>
      </c>
      <c r="AU513" s="242">
        <f t="shared" ca="1" si="2038"/>
        <v>1.6593953036656706</v>
      </c>
      <c r="AV513" s="242"/>
      <c r="AX513">
        <f t="shared" ca="1" si="2130"/>
        <v>2003</v>
      </c>
      <c r="AY513" s="12">
        <f t="shared" ca="1" si="2039"/>
        <v>1.3895992438974045</v>
      </c>
      <c r="AZ513" s="12">
        <f t="shared" ca="1" si="2040"/>
        <v>0.97058098809844817</v>
      </c>
      <c r="BA513" s="12">
        <f t="shared" ca="1" si="2041"/>
        <v>0.94226009497837815</v>
      </c>
      <c r="BB513" s="12">
        <f t="shared" ca="1" si="2042"/>
        <v>1.0867075832270876</v>
      </c>
      <c r="BC513" s="12">
        <f t="shared" ca="1" si="2043"/>
        <v>0.91216785355656615</v>
      </c>
      <c r="BE513">
        <f t="shared" ca="1" si="2131"/>
        <v>2003</v>
      </c>
      <c r="BF513" s="12">
        <f t="shared" ca="1" si="2044"/>
        <v>1.1091967059519698</v>
      </c>
      <c r="BG513" s="12">
        <f t="shared" ca="1" si="2045"/>
        <v>0.99266011784523389</v>
      </c>
      <c r="BH513" s="12">
        <f t="shared" ca="1" si="2046"/>
        <v>0.94997731111280737</v>
      </c>
      <c r="BI513" s="12">
        <f t="shared" ca="1" si="2047"/>
        <v>1.2825670400722757</v>
      </c>
      <c r="BJ513" s="12">
        <f t="shared" ca="1" si="2048"/>
        <v>0.92159323409675076</v>
      </c>
      <c r="BL513">
        <f t="shared" ca="1" si="2132"/>
        <v>2003</v>
      </c>
      <c r="BM513" s="12">
        <f t="shared" ca="1" si="2049"/>
        <v>1.223435496161924</v>
      </c>
      <c r="BN513" s="12">
        <f t="shared" ca="1" si="2050"/>
        <v>1.2952565116219783</v>
      </c>
      <c r="BO513" s="12">
        <f t="shared" ca="1" si="2051"/>
        <v>1.2901001394538794</v>
      </c>
      <c r="BP513" s="12">
        <f t="shared" ca="1" si="2052"/>
        <v>1.3545143822376053</v>
      </c>
      <c r="BQ513" s="12">
        <f t="shared" ca="1" si="2053"/>
        <v>1.2151400919040662</v>
      </c>
      <c r="BS513">
        <f t="shared" ca="1" si="2133"/>
        <v>2003</v>
      </c>
      <c r="BT513" s="12">
        <f t="shared" ca="1" si="2054"/>
        <v>1.1292049223361889</v>
      </c>
      <c r="BU513" s="12">
        <f t="shared" ca="1" si="2055"/>
        <v>1.0397629117623317</v>
      </c>
      <c r="BV513" s="12">
        <f t="shared" ca="1" si="2056"/>
        <v>1.0476320925261062</v>
      </c>
      <c r="BW513" s="12">
        <f t="shared" ca="1" si="2057"/>
        <v>1.004724458144624</v>
      </c>
      <c r="BX513" s="12">
        <f t="shared" ca="1" si="2058"/>
        <v>1.0496740443633932</v>
      </c>
      <c r="BZ513">
        <f t="shared" ca="1" si="2134"/>
        <v>2003</v>
      </c>
      <c r="CA513" s="12">
        <f t="shared" ca="1" si="2059"/>
        <v>1.5417250997857881</v>
      </c>
      <c r="CB513" s="12">
        <f t="shared" ca="1" si="2060"/>
        <v>0.95095453372063699</v>
      </c>
      <c r="CC513" s="12">
        <f t="shared" ca="1" si="2061"/>
        <v>1.024535001196309</v>
      </c>
      <c r="CD513" s="12">
        <f t="shared" ca="1" si="2062"/>
        <v>0.80496550926757282</v>
      </c>
      <c r="CE513" s="12">
        <f t="shared" ca="1" si="2063"/>
        <v>1.0728486453996517</v>
      </c>
      <c r="CH513">
        <f t="shared" ca="1" si="2137"/>
        <v>2003</v>
      </c>
      <c r="CI513" s="12">
        <f t="shared" ca="1" si="2146"/>
        <v>1.8198153748209456</v>
      </c>
      <c r="CJ513" s="12">
        <f t="shared" ca="1" si="2147"/>
        <v>0.92053990545008446</v>
      </c>
      <c r="CK513" s="12">
        <f t="shared" ca="1" si="2148"/>
        <v>0.84531240438258326</v>
      </c>
      <c r="CL513" s="12">
        <f t="shared" ca="1" si="2149"/>
        <v>1.0378227815233569</v>
      </c>
      <c r="CM513" s="12">
        <f t="shared" ca="1" si="2150"/>
        <v>0.69479323258238468</v>
      </c>
      <c r="CO513">
        <f t="shared" ca="1" si="2138"/>
        <v>2003</v>
      </c>
      <c r="CP513" s="12">
        <f t="shared" ca="1" si="2070"/>
        <v>1.3735065160353015</v>
      </c>
      <c r="CQ513" s="12">
        <f t="shared" ca="1" si="2071"/>
        <v>0.82820880438953848</v>
      </c>
      <c r="CR513" s="12">
        <f t="shared" ca="1" si="2072"/>
        <v>0.79966460764975078</v>
      </c>
      <c r="CS513" s="12">
        <f t="shared" ca="1" si="2073"/>
        <v>0.97516300660588673</v>
      </c>
      <c r="CT513" s="12">
        <f t="shared" ca="1" si="2074"/>
        <v>0.77652080804017942</v>
      </c>
      <c r="CV513">
        <f t="shared" ca="1" si="2151"/>
        <v>2003</v>
      </c>
      <c r="CW513" s="12">
        <f t="shared" ca="1" si="2076"/>
        <v>1.114815223657259</v>
      </c>
      <c r="CX513" s="12">
        <f t="shared" ca="1" si="2077"/>
        <v>0.80843301581811167</v>
      </c>
      <c r="CY513" s="12">
        <f t="shared" ca="1" si="2078"/>
        <v>0.7975422659268615</v>
      </c>
      <c r="CZ513" s="12">
        <f t="shared" ca="1" si="2079"/>
        <v>0.86937628782716103</v>
      </c>
      <c r="DA513" s="12">
        <f t="shared" ca="1" si="2080"/>
        <v>0.78109411345149449</v>
      </c>
      <c r="DC513">
        <f t="shared" ca="1" si="2139"/>
        <v>2003</v>
      </c>
      <c r="DD513" s="12">
        <f t="shared" ca="1" si="2082"/>
        <v>1.2959872135829478</v>
      </c>
      <c r="DE513" s="12">
        <f t="shared" ca="1" si="2083"/>
        <v>0.93703613030544475</v>
      </c>
      <c r="DF513" s="12">
        <f t="shared" ca="1" si="2084"/>
        <v>0.85543010172072154</v>
      </c>
      <c r="DG513" s="12">
        <f t="shared" ca="1" si="2085"/>
        <v>1.0939557729428349</v>
      </c>
      <c r="DH513" s="12">
        <f t="shared" ca="1" si="2086"/>
        <v>0.74427340088908689</v>
      </c>
      <c r="DJ513">
        <f t="shared" ca="1" si="2140"/>
        <v>2003</v>
      </c>
      <c r="DK513" s="12">
        <f t="shared" ca="1" si="2088"/>
        <v>1.2643859423274972</v>
      </c>
      <c r="DL513" s="12">
        <f t="shared" ca="1" si="2089"/>
        <v>0.80490971026187474</v>
      </c>
      <c r="DM513" s="12">
        <f t="shared" ca="1" si="2090"/>
        <v>0.6857401663053907</v>
      </c>
      <c r="DN513" s="12">
        <f t="shared" ca="1" si="2091"/>
        <v>0.99173695280268415</v>
      </c>
      <c r="DO513" s="12">
        <f t="shared" ca="1" si="2092"/>
        <v>0.51637980885051282</v>
      </c>
      <c r="DQ513">
        <f t="shared" ca="1" si="2141"/>
        <v>2003</v>
      </c>
      <c r="DR513" s="12">
        <f t="shared" ca="1" si="2094"/>
        <v>0.56949367088607594</v>
      </c>
      <c r="DS513" s="12">
        <f t="shared" ca="1" si="2095"/>
        <v>0.18022764458123344</v>
      </c>
      <c r="DT513" s="12">
        <f t="shared" ca="1" si="2096"/>
        <v>0.18046755375654513</v>
      </c>
      <c r="DU513" s="12">
        <f t="shared" ca="1" si="2097"/>
        <v>0.18769746974026974</v>
      </c>
      <c r="DV513" s="12">
        <f t="shared" ca="1" si="2098"/>
        <v>0.16655503072696354</v>
      </c>
      <c r="DX513">
        <f t="shared" ca="1" si="2142"/>
        <v>2003</v>
      </c>
      <c r="DY513" s="12">
        <f t="shared" ca="1" si="2100"/>
        <v>1.2233225523212521</v>
      </c>
      <c r="DZ513" s="12">
        <f t="shared" ca="1" si="2101"/>
        <v>0.70886458942496755</v>
      </c>
      <c r="EA513" s="12">
        <f t="shared" ca="1" si="2102"/>
        <v>0.67568202525529841</v>
      </c>
      <c r="EB513" s="12">
        <f t="shared" ca="1" si="2103"/>
        <v>0.77349693440884515</v>
      </c>
      <c r="EC513" s="12">
        <f t="shared" ca="1" si="2104"/>
        <v>0.59947366758758736</v>
      </c>
      <c r="EF513">
        <f t="shared" ca="1" si="2143"/>
        <v>2003</v>
      </c>
      <c r="EG513" s="12">
        <f t="shared" ca="1" si="2106"/>
        <v>1.5135126890148718</v>
      </c>
      <c r="EH513" s="12">
        <f t="shared" ca="1" si="2107"/>
        <v>0.78413989986359967</v>
      </c>
      <c r="EI513" s="12">
        <f t="shared" ca="1" si="2108"/>
        <v>0.73221117317090856</v>
      </c>
      <c r="EJ513" s="12">
        <f t="shared" ca="1" si="2109"/>
        <v>0.8828264596672718</v>
      </c>
      <c r="EK513" s="12">
        <f t="shared" ca="1" si="2110"/>
        <v>0.64667875675323749</v>
      </c>
      <c r="EM513">
        <f t="shared" ca="1" si="2144"/>
        <v>2003</v>
      </c>
      <c r="EN513" s="12">
        <f t="shared" ca="1" si="2112"/>
        <v>1.5038616396298776</v>
      </c>
      <c r="EO513" s="12">
        <f t="shared" ca="1" si="2113"/>
        <v>0.85028047850120747</v>
      </c>
      <c r="EP513" s="12">
        <f t="shared" ca="1" si="2114"/>
        <v>0.702495111475687</v>
      </c>
      <c r="EQ513" s="12">
        <f t="shared" ca="1" si="2115"/>
        <v>1.1058823241031193</v>
      </c>
      <c r="ER513" s="12">
        <f t="shared" ca="1" si="2116"/>
        <v>0.52353211955700552</v>
      </c>
      <c r="EU513">
        <f t="shared" ca="1" si="2145"/>
        <v>2003</v>
      </c>
      <c r="EV513" s="12">
        <f t="shared" ca="1" si="2118"/>
        <v>2.0420417973683138</v>
      </c>
      <c r="EW513" s="12">
        <f t="shared" ca="1" si="2119"/>
        <v>0.73139812269575122</v>
      </c>
      <c r="EX513" s="12">
        <f t="shared" ca="1" si="2120"/>
        <v>0.61209613020057707</v>
      </c>
      <c r="EY513" s="12">
        <f t="shared" ca="1" si="2121"/>
        <v>0.91066691599735838</v>
      </c>
      <c r="EZ513" s="12">
        <f t="shared" ca="1" si="2122"/>
        <v>0.43871870526275841</v>
      </c>
    </row>
    <row r="514" spans="4:156" x14ac:dyDescent="0.2">
      <c r="D514" s="5">
        <f t="shared" si="2136"/>
        <v>19</v>
      </c>
      <c r="E514" t="b">
        <f t="shared" si="2123"/>
        <v>1</v>
      </c>
      <c r="G514">
        <f t="shared" ca="1" si="2009"/>
        <v>2004</v>
      </c>
      <c r="H514" s="12">
        <f t="shared" ca="1" si="2010"/>
        <v>1.2822308415297654</v>
      </c>
      <c r="I514" s="12">
        <f t="shared" ca="1" si="2011"/>
        <v>1.045555794772806</v>
      </c>
      <c r="J514" s="12">
        <f t="shared" ca="1" si="2012"/>
        <v>0.93187178546943039</v>
      </c>
      <c r="K514" s="12">
        <f t="shared" ca="1" si="2013"/>
        <v>1.4017790505716587</v>
      </c>
      <c r="L514" s="12">
        <f t="shared" ca="1" si="2014"/>
        <v>0.83970808375955264</v>
      </c>
      <c r="N514">
        <f t="shared" ca="1" si="2124"/>
        <v>2004</v>
      </c>
      <c r="O514" s="12">
        <f t="shared" ca="1" si="2015"/>
        <v>1.1000414780837122</v>
      </c>
      <c r="P514" s="12">
        <f t="shared" ca="1" si="2016"/>
        <v>0.93452484165142347</v>
      </c>
      <c r="Q514" s="12">
        <f t="shared" ca="1" si="2017"/>
        <v>0.91678794671648134</v>
      </c>
      <c r="R514" s="12">
        <f t="shared" ca="1" si="2018"/>
        <v>0.99352354559877543</v>
      </c>
      <c r="S514" s="12">
        <f t="shared" ca="1" si="2019"/>
        <v>0.87420426451306976</v>
      </c>
      <c r="U514">
        <f t="shared" ca="1" si="2125"/>
        <v>2004</v>
      </c>
      <c r="V514" s="12">
        <f t="shared" ca="1" si="2020"/>
        <v>0.52298531163159978</v>
      </c>
      <c r="W514" s="12">
        <f t="shared" ca="1" si="2021"/>
        <v>1.053012046949908</v>
      </c>
      <c r="X514" s="12">
        <f t="shared" ca="1" si="2022"/>
        <v>1.0074769174559863</v>
      </c>
      <c r="Y514" s="12">
        <f t="shared" ca="1" si="2023"/>
        <v>1.1373451595403425</v>
      </c>
      <c r="Z514" s="12">
        <f t="shared" ca="1" si="2024"/>
        <v>0.88848414511576213</v>
      </c>
      <c r="AB514" s="240">
        <f t="shared" ca="1" si="2126"/>
        <v>2004</v>
      </c>
      <c r="AC514" s="242">
        <f t="shared" ca="1" si="2025"/>
        <v>1.2822308415297654</v>
      </c>
      <c r="AD514" s="242">
        <f t="shared" ca="1" si="2026"/>
        <v>0.76431365469493784</v>
      </c>
      <c r="AE514" s="242">
        <f t="shared" ca="1" si="2027"/>
        <v>0.77989077131146689</v>
      </c>
      <c r="AF514" s="242">
        <f t="shared" ca="1" si="2028"/>
        <v>0.77989077131146689</v>
      </c>
      <c r="AG514" s="242">
        <f t="shared" ca="1" si="2029"/>
        <v>0.77989077131146689</v>
      </c>
      <c r="AH514" s="240"/>
      <c r="AI514" s="240">
        <f t="shared" ca="1" si="2127"/>
        <v>2004</v>
      </c>
      <c r="AJ514" s="242">
        <f t="shared" ca="1" si="2128"/>
        <v>1.6150657276271785</v>
      </c>
      <c r="AK514" s="242">
        <f t="shared" ca="1" si="2030"/>
        <v>0.89089962531176614</v>
      </c>
      <c r="AL514" s="242">
        <f t="shared" ca="1" si="2031"/>
        <v>0.90905663097541922</v>
      </c>
      <c r="AM514" s="242">
        <f t="shared" ca="1" si="2032"/>
        <v>0.90905663097541922</v>
      </c>
      <c r="AN514" s="242">
        <f t="shared" ca="1" si="2033"/>
        <v>0.90905663097541922</v>
      </c>
      <c r="AO514" s="240"/>
      <c r="AP514" s="240">
        <f t="shared" ca="1" si="2129"/>
        <v>2004</v>
      </c>
      <c r="AQ514" s="242">
        <f t="shared" ca="1" si="2034"/>
        <v>0.52298531163159978</v>
      </c>
      <c r="AR514" s="242">
        <f t="shared" ca="1" si="2035"/>
        <v>1.873908346669837</v>
      </c>
      <c r="AS514" s="242">
        <f t="shared" ca="1" si="2036"/>
        <v>1.9120995901017159</v>
      </c>
      <c r="AT514" s="242">
        <f t="shared" ca="1" si="2037"/>
        <v>1.9120995901017159</v>
      </c>
      <c r="AU514" s="242">
        <f t="shared" ca="1" si="2038"/>
        <v>1.9120995901017159</v>
      </c>
      <c r="AV514" s="242"/>
      <c r="AX514">
        <f t="shared" ca="1" si="2130"/>
        <v>2004</v>
      </c>
      <c r="AY514" s="12">
        <f t="shared" ca="1" si="2039"/>
        <v>1.4292729030646054</v>
      </c>
      <c r="AZ514" s="12">
        <f t="shared" ca="1" si="2040"/>
        <v>1.0397801973893304</v>
      </c>
      <c r="BA514" s="12">
        <f t="shared" ca="1" si="2041"/>
        <v>0.9874841518027524</v>
      </c>
      <c r="BB514" s="12">
        <f t="shared" ca="1" si="2042"/>
        <v>1.2182989483550777</v>
      </c>
      <c r="BC514" s="12">
        <f t="shared" ca="1" si="2043"/>
        <v>0.93939931027459855</v>
      </c>
      <c r="BE514">
        <f t="shared" ca="1" si="2131"/>
        <v>2004</v>
      </c>
      <c r="BF514" s="12">
        <f t="shared" ca="1" si="2044"/>
        <v>1.1109423541594752</v>
      </c>
      <c r="BG514" s="12">
        <f t="shared" ca="1" si="2045"/>
        <v>0.98875773318313787</v>
      </c>
      <c r="BH514" s="12">
        <f t="shared" ca="1" si="2046"/>
        <v>0.93783267891408784</v>
      </c>
      <c r="BI514" s="12">
        <f t="shared" ca="1" si="2047"/>
        <v>1.3219828037188184</v>
      </c>
      <c r="BJ514" s="12">
        <f t="shared" ca="1" si="2048"/>
        <v>0.90504830291336624</v>
      </c>
      <c r="BL514">
        <f t="shared" ca="1" si="2132"/>
        <v>2004</v>
      </c>
      <c r="BM514" s="12">
        <f t="shared" ca="1" si="2049"/>
        <v>1.2209263423972638</v>
      </c>
      <c r="BN514" s="12">
        <f t="shared" ca="1" si="2050"/>
        <v>1.4728111243666036</v>
      </c>
      <c r="BO514" s="12">
        <f t="shared" ca="1" si="2051"/>
        <v>1.4156326749664863</v>
      </c>
      <c r="BP514" s="12">
        <f t="shared" ca="1" si="2052"/>
        <v>1.578529884431084</v>
      </c>
      <c r="BQ514" s="12">
        <f t="shared" ca="1" si="2053"/>
        <v>1.2260661747718562</v>
      </c>
      <c r="BS514">
        <f t="shared" ca="1" si="2133"/>
        <v>2004</v>
      </c>
      <c r="BT514" s="12">
        <f t="shared" ca="1" si="2054"/>
        <v>1.2280870244452127</v>
      </c>
      <c r="BU514" s="12">
        <f t="shared" ca="1" si="2055"/>
        <v>0.99134982599866461</v>
      </c>
      <c r="BV514" s="12">
        <f t="shared" ca="1" si="2056"/>
        <v>0.99471624654663315</v>
      </c>
      <c r="BW514" s="12">
        <f t="shared" ca="1" si="2057"/>
        <v>0.99621909021795119</v>
      </c>
      <c r="BX514" s="12">
        <f t="shared" ca="1" si="2058"/>
        <v>0.99464472700378137</v>
      </c>
      <c r="BZ514">
        <f t="shared" ca="1" si="2134"/>
        <v>2004</v>
      </c>
      <c r="CA514" s="12">
        <f t="shared" ca="1" si="2059"/>
        <v>1.6150657276271785</v>
      </c>
      <c r="CB514" s="12">
        <f t="shared" ca="1" si="2060"/>
        <v>0.86307044415709022</v>
      </c>
      <c r="CC514" s="12">
        <f t="shared" ca="1" si="2061"/>
        <v>0.91773170946435145</v>
      </c>
      <c r="CD514" s="12">
        <f t="shared" ca="1" si="2062"/>
        <v>0.75874269153281293</v>
      </c>
      <c r="CE514" s="12">
        <f t="shared" ca="1" si="2063"/>
        <v>0.95271534392608381</v>
      </c>
      <c r="CH514">
        <f t="shared" ca="1" si="2137"/>
        <v>2004</v>
      </c>
      <c r="CI514" s="12">
        <f t="shared" ca="1" si="2146"/>
        <v>1.8396784975330258</v>
      </c>
      <c r="CJ514" s="12">
        <f t="shared" ca="1" si="2147"/>
        <v>1.0072198485715402</v>
      </c>
      <c r="CK514" s="12">
        <f t="shared" ca="1" si="2148"/>
        <v>0.88579010567979977</v>
      </c>
      <c r="CL514" s="12">
        <f t="shared" ca="1" si="2149"/>
        <v>1.172370295791973</v>
      </c>
      <c r="CM514" s="12">
        <f t="shared" ca="1" si="2150"/>
        <v>0.66172003989584161</v>
      </c>
      <c r="CO514">
        <f t="shared" ca="1" si="2138"/>
        <v>2004</v>
      </c>
      <c r="CP514" s="12">
        <f t="shared" ca="1" si="2070"/>
        <v>1.4088947676561789</v>
      </c>
      <c r="CQ514" s="12">
        <f t="shared" ca="1" si="2071"/>
        <v>0.83423706837217626</v>
      </c>
      <c r="CR514" s="12">
        <f t="shared" ca="1" si="2072"/>
        <v>0.79141899976622476</v>
      </c>
      <c r="CS514" s="12">
        <f t="shared" ca="1" si="2073"/>
        <v>1.0339616219383008</v>
      </c>
      <c r="CT514" s="12">
        <f t="shared" ca="1" si="2074"/>
        <v>0.75943376299073984</v>
      </c>
      <c r="CV514">
        <f t="shared" ca="1" si="2151"/>
        <v>2004</v>
      </c>
      <c r="CW514" s="12">
        <f t="shared" ca="1" si="2076"/>
        <v>1.2233260968220676</v>
      </c>
      <c r="CX514" s="12">
        <f t="shared" ca="1" si="2077"/>
        <v>0.75260006514210831</v>
      </c>
      <c r="CY514" s="12">
        <f t="shared" ca="1" si="2078"/>
        <v>0.74010775481985469</v>
      </c>
      <c r="CZ514" s="12">
        <f t="shared" ca="1" si="2079"/>
        <v>0.8124127261665719</v>
      </c>
      <c r="DA514" s="12">
        <f t="shared" ca="1" si="2080"/>
        <v>0.72355176697486834</v>
      </c>
      <c r="DC514">
        <f t="shared" ca="1" si="2139"/>
        <v>2004</v>
      </c>
      <c r="DD514" s="12">
        <f t="shared" ca="1" si="2082"/>
        <v>1.2912971138855771</v>
      </c>
      <c r="DE514" s="12">
        <f t="shared" ca="1" si="2083"/>
        <v>1.041049250117819</v>
      </c>
      <c r="DF514" s="12">
        <f t="shared" ca="1" si="2084"/>
        <v>0.90395088186335137</v>
      </c>
      <c r="DG514" s="12">
        <f t="shared" ca="1" si="2085"/>
        <v>1.2778530587404155</v>
      </c>
      <c r="DH514" s="12">
        <f t="shared" ca="1" si="2086"/>
        <v>0.72970660785093777</v>
      </c>
      <c r="DJ514">
        <f t="shared" ca="1" si="2140"/>
        <v>2004</v>
      </c>
      <c r="DK514" s="12">
        <f t="shared" ca="1" si="2088"/>
        <v>1.3134172245108133</v>
      </c>
      <c r="DL514" s="12">
        <f t="shared" ca="1" si="2089"/>
        <v>0.88673485364230809</v>
      </c>
      <c r="DM514" s="12">
        <f t="shared" ca="1" si="2090"/>
        <v>0.73029693961427344</v>
      </c>
      <c r="DN514" s="12">
        <f t="shared" ca="1" si="2091"/>
        <v>1.1210788781595076</v>
      </c>
      <c r="DO514" s="12">
        <f t="shared" ca="1" si="2092"/>
        <v>0.51401045648966581</v>
      </c>
      <c r="DQ514">
        <f t="shared" ca="1" si="2141"/>
        <v>2004</v>
      </c>
      <c r="DR514" s="12">
        <f t="shared" ca="1" si="2094"/>
        <v>0.62093354430379755</v>
      </c>
      <c r="DS514" s="12">
        <f t="shared" ca="1" si="2095"/>
        <v>0.1669830747133669</v>
      </c>
      <c r="DT514" s="12">
        <f t="shared" ca="1" si="2096"/>
        <v>0.16011706053161023</v>
      </c>
      <c r="DU514" s="12">
        <f t="shared" ca="1" si="2097"/>
        <v>0.17823221365734893</v>
      </c>
      <c r="DV514" s="12">
        <f t="shared" ca="1" si="2098"/>
        <v>0.12525808214049497</v>
      </c>
      <c r="DX514">
        <f t="shared" ca="1" si="2142"/>
        <v>2004</v>
      </c>
      <c r="DY514" s="12">
        <f t="shared" ca="1" si="2100"/>
        <v>1.2354372978560237</v>
      </c>
      <c r="DZ514" s="12">
        <f t="shared" ca="1" si="2101"/>
        <v>0.71238335154273158</v>
      </c>
      <c r="EA514" s="12">
        <f t="shared" ca="1" si="2102"/>
        <v>0.64725825583703256</v>
      </c>
      <c r="EB514" s="12">
        <f t="shared" ca="1" si="2103"/>
        <v>0.80779486667093192</v>
      </c>
      <c r="EC514" s="12">
        <f t="shared" ca="1" si="2104"/>
        <v>0.52218293180859621</v>
      </c>
      <c r="EF514">
        <f t="shared" ca="1" si="2143"/>
        <v>2004</v>
      </c>
      <c r="EG514" s="12">
        <f t="shared" ca="1" si="2106"/>
        <v>1.5428398514214261</v>
      </c>
      <c r="EH514" s="12">
        <f t="shared" ca="1" si="2107"/>
        <v>0.82552922985316679</v>
      </c>
      <c r="EI514" s="12">
        <f t="shared" ca="1" si="2108"/>
        <v>0.76393143262176322</v>
      </c>
      <c r="EJ514" s="12">
        <f t="shared" ca="1" si="2109"/>
        <v>0.93506252463602857</v>
      </c>
      <c r="EK514" s="12">
        <f t="shared" ca="1" si="2110"/>
        <v>0.6667483633286716</v>
      </c>
      <c r="EM514">
        <f t="shared" ca="1" si="2144"/>
        <v>2004</v>
      </c>
      <c r="EN514" s="12">
        <f t="shared" ca="1" si="2112"/>
        <v>1.5363589040804835</v>
      </c>
      <c r="EO514" s="12">
        <f t="shared" ca="1" si="2113"/>
        <v>0.95913563541203295</v>
      </c>
      <c r="EP514" s="12">
        <f t="shared" ca="1" si="2114"/>
        <v>0.74638001931422471</v>
      </c>
      <c r="EQ514" s="12">
        <f t="shared" ca="1" si="2115"/>
        <v>1.3115381726002473</v>
      </c>
      <c r="ER514" s="12">
        <f t="shared" ca="1" si="2116"/>
        <v>0.49564724729470494</v>
      </c>
      <c r="EU514">
        <f t="shared" ca="1" si="2145"/>
        <v>2004</v>
      </c>
      <c r="EV514" s="12">
        <f t="shared" ca="1" si="2118"/>
        <v>2.0420825355440586</v>
      </c>
      <c r="EW514" s="12">
        <f t="shared" ca="1" si="2119"/>
        <v>0.83911346490432959</v>
      </c>
      <c r="EX514" s="12">
        <f t="shared" ca="1" si="2120"/>
        <v>0.66291226366382383</v>
      </c>
      <c r="EY514" s="12">
        <f t="shared" ca="1" si="2121"/>
        <v>1.0900565117452039</v>
      </c>
      <c r="EZ514" s="12">
        <f t="shared" ca="1" si="2122"/>
        <v>0.41487336189479201</v>
      </c>
    </row>
    <row r="515" spans="4:156" x14ac:dyDescent="0.2">
      <c r="D515" s="5">
        <f t="shared" si="2136"/>
        <v>20</v>
      </c>
      <c r="E515" t="b">
        <f t="shared" si="2123"/>
        <v>1</v>
      </c>
      <c r="G515">
        <f t="shared" ca="1" si="2009"/>
        <v>2005</v>
      </c>
      <c r="H515" s="12">
        <f t="shared" ca="1" si="2010"/>
        <v>1.3289604320832396</v>
      </c>
      <c r="I515" s="12">
        <f t="shared" ca="1" si="2011"/>
        <v>1.0319162732426022</v>
      </c>
      <c r="J515" s="12">
        <f t="shared" ca="1" si="2012"/>
        <v>0.91355026910325188</v>
      </c>
      <c r="K515" s="12">
        <f t="shared" ca="1" si="2013"/>
        <v>1.4167915754995475</v>
      </c>
      <c r="L515" s="12">
        <f t="shared" ca="1" si="2014"/>
        <v>0.81484870584755886</v>
      </c>
      <c r="N515">
        <f t="shared" ca="1" si="2124"/>
        <v>2005</v>
      </c>
      <c r="O515" s="12">
        <f t="shared" ca="1" si="2015"/>
        <v>1.1104963950665476</v>
      </c>
      <c r="P515" s="12">
        <f t="shared" ca="1" si="2016"/>
        <v>0.92130927908186888</v>
      </c>
      <c r="Q515" s="12">
        <f t="shared" ca="1" si="2017"/>
        <v>0.92729863150825897</v>
      </c>
      <c r="R515" s="12">
        <f t="shared" ca="1" si="2018"/>
        <v>0.96051392730585505</v>
      </c>
      <c r="S515" s="12">
        <f t="shared" ca="1" si="2019"/>
        <v>0.90886612272303735</v>
      </c>
      <c r="U515">
        <f t="shared" ca="1" si="2125"/>
        <v>2005</v>
      </c>
      <c r="V515" s="12">
        <f t="shared" ca="1" si="2020"/>
        <v>0.53430499631372985</v>
      </c>
      <c r="W515" s="12">
        <f t="shared" ca="1" si="2021"/>
        <v>0.96535836803248265</v>
      </c>
      <c r="X515" s="12">
        <f t="shared" ca="1" si="2022"/>
        <v>0.88711754413773458</v>
      </c>
      <c r="Y515" s="12">
        <f t="shared" ca="1" si="2023"/>
        <v>1.0898603666933362</v>
      </c>
      <c r="Z515" s="12">
        <f t="shared" ca="1" si="2024"/>
        <v>0.70135287880636887</v>
      </c>
      <c r="AB515" s="240">
        <f t="shared" ca="1" si="2126"/>
        <v>2005</v>
      </c>
      <c r="AC515" s="242">
        <f t="shared" ca="1" si="2025"/>
        <v>1.3289604320832396</v>
      </c>
      <c r="AD515" s="242">
        <f t="shared" ca="1" si="2026"/>
        <v>0.73302727530224421</v>
      </c>
      <c r="AE515" s="242">
        <f t="shared" ca="1" si="2027"/>
        <v>0.75246785070374833</v>
      </c>
      <c r="AF515" s="242">
        <f t="shared" ca="1" si="2028"/>
        <v>0.75246785070374833</v>
      </c>
      <c r="AG515" s="242">
        <f t="shared" ca="1" si="2029"/>
        <v>0.75246785070374833</v>
      </c>
      <c r="AH515" s="240"/>
      <c r="AI515" s="240">
        <f t="shared" ca="1" si="2127"/>
        <v>2005</v>
      </c>
      <c r="AJ515" s="242">
        <f t="shared" ca="1" si="2128"/>
        <v>1.6440074588913376</v>
      </c>
      <c r="AK515" s="242">
        <f t="shared" ca="1" si="2030"/>
        <v>0.87723314442285283</v>
      </c>
      <c r="AL515" s="242">
        <f t="shared" ca="1" si="2031"/>
        <v>0.9004981956200534</v>
      </c>
      <c r="AM515" s="242">
        <f t="shared" ca="1" si="2032"/>
        <v>0.9004981956200534</v>
      </c>
      <c r="AN515" s="242">
        <f t="shared" ca="1" si="2033"/>
        <v>0.9004981956200534</v>
      </c>
      <c r="AO515" s="240"/>
      <c r="AP515" s="240">
        <f t="shared" ca="1" si="2129"/>
        <v>2005</v>
      </c>
      <c r="AQ515" s="242">
        <f t="shared" ca="1" si="2034"/>
        <v>0.53430499631372985</v>
      </c>
      <c r="AR515" s="242">
        <f t="shared" ca="1" si="2035"/>
        <v>1.8232362625006535</v>
      </c>
      <c r="AS515" s="242">
        <f t="shared" ca="1" si="2036"/>
        <v>1.871590209523001</v>
      </c>
      <c r="AT515" s="242">
        <f t="shared" ca="1" si="2037"/>
        <v>1.871590209523001</v>
      </c>
      <c r="AU515" s="242">
        <f t="shared" ca="1" si="2038"/>
        <v>1.871590209523001</v>
      </c>
      <c r="AV515" s="242"/>
      <c r="AX515">
        <f t="shared" ca="1" si="2130"/>
        <v>2005</v>
      </c>
      <c r="AY515" s="12">
        <f t="shared" ca="1" si="2039"/>
        <v>1.534779633029516</v>
      </c>
      <c r="AZ515" s="12">
        <f t="shared" ca="1" si="2040"/>
        <v>0.98115267562992581</v>
      </c>
      <c r="BA515" s="12">
        <f t="shared" ca="1" si="2041"/>
        <v>0.91788800467202147</v>
      </c>
      <c r="BB515" s="12">
        <f t="shared" ca="1" si="2042"/>
        <v>1.2000537192062188</v>
      </c>
      <c r="BC515" s="12">
        <f t="shared" ca="1" si="2043"/>
        <v>0.85910540550282444</v>
      </c>
      <c r="BE515">
        <f t="shared" ca="1" si="2131"/>
        <v>2005</v>
      </c>
      <c r="BF515" s="12">
        <f t="shared" ca="1" si="2044"/>
        <v>1.108486611765866</v>
      </c>
      <c r="BG515" s="12">
        <f t="shared" ca="1" si="2045"/>
        <v>0.99738815204105913</v>
      </c>
      <c r="BH515" s="12">
        <f t="shared" ca="1" si="2046"/>
        <v>0.94683944367091988</v>
      </c>
      <c r="BI515" s="12">
        <f t="shared" ca="1" si="2047"/>
        <v>1.3441294236315966</v>
      </c>
      <c r="BJ515" s="12">
        <f t="shared" ca="1" si="2048"/>
        <v>0.91293367807740167</v>
      </c>
      <c r="BL515">
        <f t="shared" ca="1" si="2132"/>
        <v>2005</v>
      </c>
      <c r="BM515" s="12">
        <f t="shared" ca="1" si="2049"/>
        <v>1.2091054402170882</v>
      </c>
      <c r="BN515" s="12">
        <f t="shared" ca="1" si="2050"/>
        <v>1.4861802528065737</v>
      </c>
      <c r="BO515" s="12">
        <f t="shared" ca="1" si="2051"/>
        <v>1.4040307523095663</v>
      </c>
      <c r="BP515" s="12">
        <f t="shared" ca="1" si="2052"/>
        <v>1.6321986656741185</v>
      </c>
      <c r="BQ515" s="12">
        <f t="shared" ca="1" si="2053"/>
        <v>1.1385075248989101</v>
      </c>
      <c r="BS515">
        <f t="shared" ca="1" si="2133"/>
        <v>2005</v>
      </c>
      <c r="BT515" s="12">
        <f t="shared" ca="1" si="2054"/>
        <v>1.2983494039158436</v>
      </c>
      <c r="BU515" s="12">
        <f t="shared" ca="1" si="2055"/>
        <v>1.0317159973489687</v>
      </c>
      <c r="BV515" s="12">
        <f t="shared" ca="1" si="2056"/>
        <v>1.0324858469632712</v>
      </c>
      <c r="BW515" s="12">
        <f t="shared" ca="1" si="2057"/>
        <v>1.0764688442601587</v>
      </c>
      <c r="BX515" s="12">
        <f t="shared" ca="1" si="2058"/>
        <v>1.0303927191683131</v>
      </c>
      <c r="BZ515">
        <f t="shared" ca="1" si="2134"/>
        <v>2005</v>
      </c>
      <c r="CA515" s="12">
        <f t="shared" ca="1" si="2059"/>
        <v>1.6440074588913376</v>
      </c>
      <c r="CB515" s="12">
        <f t="shared" ca="1" si="2060"/>
        <v>0.79354356159985595</v>
      </c>
      <c r="CC515" s="12">
        <f t="shared" ca="1" si="2061"/>
        <v>0.8352135442438301</v>
      </c>
      <c r="CD515" s="12">
        <f t="shared" ca="1" si="2062"/>
        <v>0.72760393587945382</v>
      </c>
      <c r="CE515" s="12">
        <f t="shared" ca="1" si="2063"/>
        <v>0.8588917532960465</v>
      </c>
      <c r="CH515">
        <f t="shared" ca="1" si="2137"/>
        <v>2005</v>
      </c>
      <c r="CI515" s="12">
        <f t="shared" ca="1" si="2146"/>
        <v>1.8575202928537327</v>
      </c>
      <c r="CJ515" s="12">
        <f t="shared" ca="1" si="2147"/>
        <v>1.0094459015358965</v>
      </c>
      <c r="CK515" s="12">
        <f t="shared" ca="1" si="2148"/>
        <v>0.87899802037759389</v>
      </c>
      <c r="CL515" s="12">
        <f t="shared" ca="1" si="2149"/>
        <v>1.1977214841528763</v>
      </c>
      <c r="CM515" s="12">
        <f t="shared" ca="1" si="2150"/>
        <v>0.6297959123495942</v>
      </c>
      <c r="CO515">
        <f t="shared" ca="1" si="2138"/>
        <v>2005</v>
      </c>
      <c r="CP515" s="12">
        <f t="shared" ca="1" si="2070"/>
        <v>1.4555803716633782</v>
      </c>
      <c r="CQ515" s="12">
        <f t="shared" ca="1" si="2071"/>
        <v>0.84219346844110254</v>
      </c>
      <c r="CR515" s="12">
        <f t="shared" ca="1" si="2072"/>
        <v>0.80228870591093948</v>
      </c>
      <c r="CS515" s="12">
        <f t="shared" ca="1" si="2073"/>
        <v>1.0427632565023346</v>
      </c>
      <c r="CT515" s="12">
        <f t="shared" ca="1" si="2074"/>
        <v>0.77057619546530265</v>
      </c>
      <c r="CV515">
        <f t="shared" ca="1" si="2151"/>
        <v>2005</v>
      </c>
      <c r="CW515" s="12">
        <f t="shared" ca="1" si="2076"/>
        <v>1.2255951723884166</v>
      </c>
      <c r="CX515" s="12">
        <f t="shared" ca="1" si="2077"/>
        <v>0.69059795289521775</v>
      </c>
      <c r="CY515" s="12">
        <f t="shared" ca="1" si="2078"/>
        <v>0.64327518873378353</v>
      </c>
      <c r="CZ515" s="12">
        <f t="shared" ca="1" si="2079"/>
        <v>0.84270242193812528</v>
      </c>
      <c r="DA515" s="12">
        <f t="shared" ca="1" si="2080"/>
        <v>0.59761145652569048</v>
      </c>
      <c r="DC515">
        <f t="shared" ca="1" si="2139"/>
        <v>2005</v>
      </c>
      <c r="DD515" s="12">
        <f t="shared" ca="1" si="2082"/>
        <v>1.3513644521884947</v>
      </c>
      <c r="DE515" s="12">
        <f t="shared" ca="1" si="2083"/>
        <v>1.0473993745579724</v>
      </c>
      <c r="DF515" s="12">
        <f t="shared" ca="1" si="2084"/>
        <v>0.90166378021680949</v>
      </c>
      <c r="DG515" s="12">
        <f t="shared" ca="1" si="2085"/>
        <v>1.3118047790318133</v>
      </c>
      <c r="DH515" s="12">
        <f t="shared" ca="1" si="2086"/>
        <v>0.71053164726658213</v>
      </c>
      <c r="DJ515">
        <f t="shared" ca="1" si="2140"/>
        <v>2005</v>
      </c>
      <c r="DK515" s="12">
        <f t="shared" ca="1" si="2088"/>
        <v>1.4202336508753863</v>
      </c>
      <c r="DL515" s="12">
        <f t="shared" ca="1" si="2089"/>
        <v>0.86388063691740147</v>
      </c>
      <c r="DM515" s="12">
        <f t="shared" ca="1" si="2090"/>
        <v>0.70592060272507517</v>
      </c>
      <c r="DN515" s="12">
        <f t="shared" ca="1" si="2091"/>
        <v>1.1119849959709567</v>
      </c>
      <c r="DO515" s="12">
        <f t="shared" ca="1" si="2092"/>
        <v>0.48117572361364436</v>
      </c>
      <c r="DQ515">
        <f t="shared" ca="1" si="2141"/>
        <v>2005</v>
      </c>
      <c r="DR515" s="12">
        <f t="shared" ca="1" si="2094"/>
        <v>0.66322784810126589</v>
      </c>
      <c r="DS515" s="12">
        <f t="shared" ca="1" si="2095"/>
        <v>0.15527508053791289</v>
      </c>
      <c r="DT515" s="12">
        <f t="shared" ca="1" si="2096"/>
        <v>0.14989173580020063</v>
      </c>
      <c r="DU515" s="12">
        <f t="shared" ca="1" si="2097"/>
        <v>0.16695065103637527</v>
      </c>
      <c r="DV515" s="12">
        <f t="shared" ca="1" si="2098"/>
        <v>0.11706527535208174</v>
      </c>
      <c r="DX515">
        <f t="shared" ca="1" si="2142"/>
        <v>2005</v>
      </c>
      <c r="DY515" s="12">
        <f t="shared" ca="1" si="2100"/>
        <v>1.25407622286686</v>
      </c>
      <c r="DZ515" s="12">
        <f t="shared" ca="1" si="2101"/>
        <v>0.71980912965560739</v>
      </c>
      <c r="EA515" s="12">
        <f t="shared" ca="1" si="2102"/>
        <v>0.64728621233270445</v>
      </c>
      <c r="EB515" s="12">
        <f t="shared" ca="1" si="2103"/>
        <v>0.83271233644963338</v>
      </c>
      <c r="EC515" s="12">
        <f t="shared" ca="1" si="2104"/>
        <v>0.50281927462428389</v>
      </c>
      <c r="EF515">
        <f t="shared" ca="1" si="2143"/>
        <v>2005</v>
      </c>
      <c r="EG515" s="12">
        <f t="shared" ca="1" si="2106"/>
        <v>1.6242357644555343</v>
      </c>
      <c r="EH515" s="12">
        <f t="shared" ca="1" si="2107"/>
        <v>0.78478304976315727</v>
      </c>
      <c r="EI515" s="12">
        <f t="shared" ca="1" si="2108"/>
        <v>0.72129851519946842</v>
      </c>
      <c r="EJ515" s="12">
        <f t="shared" ca="1" si="2109"/>
        <v>0.90544653627621685</v>
      </c>
      <c r="EK515" s="12">
        <f t="shared" ca="1" si="2110"/>
        <v>0.61672330515525542</v>
      </c>
      <c r="EM515">
        <f t="shared" ca="1" si="2144"/>
        <v>2005</v>
      </c>
      <c r="EN515" s="12">
        <f t="shared" ca="1" si="2112"/>
        <v>1.5947881144362643</v>
      </c>
      <c r="EO515" s="12">
        <f t="shared" ca="1" si="2113"/>
        <v>0.90220835305739377</v>
      </c>
      <c r="EP515" s="12">
        <f t="shared" ca="1" si="2114"/>
        <v>0.69219845426625359</v>
      </c>
      <c r="EQ515" s="12">
        <f t="shared" ca="1" si="2115"/>
        <v>1.2627572088134977</v>
      </c>
      <c r="ER515" s="12">
        <f t="shared" ca="1" si="2116"/>
        <v>0.43906970208273022</v>
      </c>
      <c r="EU515">
        <f t="shared" ca="1" si="2145"/>
        <v>2005</v>
      </c>
      <c r="EV515" s="12">
        <f t="shared" ca="1" si="2118"/>
        <v>2.2151994133702693</v>
      </c>
      <c r="EW515" s="12">
        <f t="shared" ca="1" si="2119"/>
        <v>0.77563488158467042</v>
      </c>
      <c r="EX515" s="12">
        <f t="shared" ca="1" si="2120"/>
        <v>0.60950702596853978</v>
      </c>
      <c r="EY515" s="12">
        <f t="shared" ca="1" si="2121"/>
        <v>1.0233206430626465</v>
      </c>
      <c r="EZ515" s="12">
        <f t="shared" ca="1" si="2122"/>
        <v>0.36920910417248787</v>
      </c>
    </row>
    <row r="516" spans="4:156" x14ac:dyDescent="0.2">
      <c r="D516" s="5">
        <f t="shared" si="2136"/>
        <v>21</v>
      </c>
      <c r="E516" t="b">
        <f t="shared" si="2123"/>
        <v>1</v>
      </c>
      <c r="G516">
        <f t="shared" ca="1" si="2009"/>
        <v>2006</v>
      </c>
      <c r="H516" s="12">
        <f t="shared" ca="1" si="2010"/>
        <v>1.3388623396566102</v>
      </c>
      <c r="I516" s="12">
        <f t="shared" ca="1" si="2011"/>
        <v>1.095527341036362</v>
      </c>
      <c r="J516" s="12">
        <f t="shared" ca="1" si="2012"/>
        <v>1.0088875567233344</v>
      </c>
      <c r="K516" s="12">
        <f t="shared" ca="1" si="2013"/>
        <v>1.4104307585830782</v>
      </c>
      <c r="L516" s="12">
        <f t="shared" ca="1" si="2014"/>
        <v>0.93013221364137644</v>
      </c>
      <c r="N516">
        <f t="shared" ca="1" si="2124"/>
        <v>2006</v>
      </c>
      <c r="O516" s="12">
        <f t="shared" ca="1" si="2015"/>
        <v>1.0001402935184394</v>
      </c>
      <c r="P516" s="12">
        <f t="shared" ca="1" si="2016"/>
        <v>0.93910961204364118</v>
      </c>
      <c r="Q516" s="12">
        <f t="shared" ca="1" si="2017"/>
        <v>1.0033771038355217</v>
      </c>
      <c r="R516" s="12">
        <f t="shared" ca="1" si="2018"/>
        <v>0.91432905119628005</v>
      </c>
      <c r="S516" s="12">
        <f t="shared" ca="1" si="2019"/>
        <v>1.0527934637734786</v>
      </c>
      <c r="U516">
        <f t="shared" ca="1" si="2125"/>
        <v>2006</v>
      </c>
      <c r="V516" s="12">
        <f t="shared" ca="1" si="2020"/>
        <v>0.51452390404355464</v>
      </c>
      <c r="W516" s="12">
        <f t="shared" ca="1" si="2021"/>
        <v>0.86730333545071092</v>
      </c>
      <c r="X516" s="12">
        <f t="shared" ca="1" si="2022"/>
        <v>0.79285803885390693</v>
      </c>
      <c r="Y516" s="12">
        <f t="shared" ca="1" si="2023"/>
        <v>0.99433655266486354</v>
      </c>
      <c r="Z516" s="12">
        <f t="shared" ca="1" si="2024"/>
        <v>0.60825180610162877</v>
      </c>
      <c r="AB516" s="240">
        <f t="shared" ca="1" si="2126"/>
        <v>2006</v>
      </c>
      <c r="AC516" s="242">
        <f t="shared" ca="1" si="2025"/>
        <v>1.3388623396566102</v>
      </c>
      <c r="AD516" s="242">
        <f t="shared" ca="1" si="2026"/>
        <v>0.72334651519242632</v>
      </c>
      <c r="AE516" s="242">
        <f t="shared" ca="1" si="2027"/>
        <v>0.74690277736580368</v>
      </c>
      <c r="AF516" s="242">
        <f t="shared" ca="1" si="2028"/>
        <v>0.74690277736580368</v>
      </c>
      <c r="AG516" s="242">
        <f t="shared" ca="1" si="2029"/>
        <v>0.74690277736580368</v>
      </c>
      <c r="AH516" s="240"/>
      <c r="AI516" s="240">
        <f t="shared" ca="1" si="2127"/>
        <v>2006</v>
      </c>
      <c r="AJ516" s="242">
        <f t="shared" ca="1" si="2128"/>
        <v>1.6771563747322351</v>
      </c>
      <c r="AK516" s="242">
        <f t="shared" ca="1" si="2030"/>
        <v>0.96832555791347319</v>
      </c>
      <c r="AL516" s="242">
        <f t="shared" ca="1" si="2031"/>
        <v>0.99985972616107111</v>
      </c>
      <c r="AM516" s="242">
        <f t="shared" ca="1" si="2032"/>
        <v>0.99985972616107111</v>
      </c>
      <c r="AN516" s="242">
        <f t="shared" ca="1" si="2033"/>
        <v>0.99985972616107111</v>
      </c>
      <c r="AO516" s="240"/>
      <c r="AP516" s="240">
        <f t="shared" ca="1" si="2129"/>
        <v>2006</v>
      </c>
      <c r="AQ516" s="242">
        <f t="shared" ca="1" si="2034"/>
        <v>0.51452390404355464</v>
      </c>
      <c r="AR516" s="242">
        <f t="shared" ca="1" si="2035"/>
        <v>1.8822476470034066</v>
      </c>
      <c r="AS516" s="242">
        <f t="shared" ca="1" si="2036"/>
        <v>1.9435442982166082</v>
      </c>
      <c r="AT516" s="242">
        <f t="shared" ca="1" si="2037"/>
        <v>1.9435442982166082</v>
      </c>
      <c r="AU516" s="242">
        <f t="shared" ca="1" si="2038"/>
        <v>1.9435442982166082</v>
      </c>
      <c r="AV516" s="242"/>
      <c r="AX516">
        <f t="shared" ca="1" si="2130"/>
        <v>2006</v>
      </c>
      <c r="AY516" s="12">
        <f t="shared" ca="1" si="2039"/>
        <v>1.551628988278237</v>
      </c>
      <c r="AZ516" s="12">
        <f t="shared" ca="1" si="2040"/>
        <v>1.0113869383867145</v>
      </c>
      <c r="BA516" s="12">
        <f t="shared" ca="1" si="2041"/>
        <v>0.96530411724980547</v>
      </c>
      <c r="BB516" s="12">
        <f t="shared" ca="1" si="2042"/>
        <v>1.1994373398167313</v>
      </c>
      <c r="BC516" s="12">
        <f t="shared" ca="1" si="2043"/>
        <v>0.91652795960406153</v>
      </c>
      <c r="BE516">
        <f t="shared" ca="1" si="2131"/>
        <v>2006</v>
      </c>
      <c r="BF516" s="12">
        <f t="shared" ca="1" si="2044"/>
        <v>1.0955175304502194</v>
      </c>
      <c r="BG516" s="12">
        <f t="shared" ca="1" si="2045"/>
        <v>1.0177212717288591</v>
      </c>
      <c r="BH516" s="12">
        <f t="shared" ca="1" si="2046"/>
        <v>0.98057628957762732</v>
      </c>
      <c r="BI516" s="12">
        <f t="shared" ca="1" si="2047"/>
        <v>1.3016624165883488</v>
      </c>
      <c r="BJ516" s="12">
        <f t="shared" ca="1" si="2048"/>
        <v>0.95317396002772636</v>
      </c>
      <c r="BL516">
        <f t="shared" ca="1" si="2132"/>
        <v>2006</v>
      </c>
      <c r="BM516" s="12">
        <f t="shared" ca="1" si="2049"/>
        <v>1.1824991171496011</v>
      </c>
      <c r="BN516" s="12">
        <f t="shared" ca="1" si="2050"/>
        <v>1.5137234788724365</v>
      </c>
      <c r="BO516" s="12">
        <f t="shared" ca="1" si="2051"/>
        <v>1.4745826204881514</v>
      </c>
      <c r="BP516" s="12">
        <f t="shared" ca="1" si="2052"/>
        <v>1.6428039888754655</v>
      </c>
      <c r="BQ516" s="12">
        <f t="shared" ca="1" si="2053"/>
        <v>1.2788202979293657</v>
      </c>
      <c r="BS516">
        <f t="shared" ca="1" si="2133"/>
        <v>2006</v>
      </c>
      <c r="BT516" s="12">
        <f t="shared" ca="1" si="2054"/>
        <v>1.286274057854097</v>
      </c>
      <c r="BU516" s="12">
        <f t="shared" ca="1" si="2055"/>
        <v>1.0112886574272828</v>
      </c>
      <c r="BV516" s="12">
        <f t="shared" ca="1" si="2056"/>
        <v>1.0095497098098454</v>
      </c>
      <c r="BW516" s="12">
        <f t="shared" ca="1" si="2057"/>
        <v>1.0927106122434393</v>
      </c>
      <c r="BX516" s="12">
        <f t="shared" ca="1" si="2058"/>
        <v>1.0055921260380396</v>
      </c>
      <c r="BZ516">
        <f t="shared" ca="1" si="2134"/>
        <v>2006</v>
      </c>
      <c r="CA516" s="12">
        <f t="shared" ca="1" si="2059"/>
        <v>1.6771563747322351</v>
      </c>
      <c r="CB516" s="12">
        <f t="shared" ca="1" si="2060"/>
        <v>0.76019092183769754</v>
      </c>
      <c r="CC516" s="12">
        <f t="shared" ca="1" si="2061"/>
        <v>0.79136832076966279</v>
      </c>
      <c r="CD516" s="12">
        <f t="shared" ca="1" si="2062"/>
        <v>0.72751454694583262</v>
      </c>
      <c r="CE516" s="12">
        <f t="shared" ca="1" si="2063"/>
        <v>0.805418581042463</v>
      </c>
      <c r="CH516">
        <f t="shared" ca="1" si="2137"/>
        <v>2006</v>
      </c>
      <c r="CI516" s="12">
        <f t="shared" ca="1" si="2146"/>
        <v>1.8461562947636478</v>
      </c>
      <c r="CJ516" s="12">
        <f t="shared" ca="1" si="2147"/>
        <v>1.0007845328418519</v>
      </c>
      <c r="CK516" s="12">
        <f t="shared" ca="1" si="2148"/>
        <v>0.88476961717574221</v>
      </c>
      <c r="CL516" s="12">
        <f t="shared" ca="1" si="2149"/>
        <v>1.18682149009311</v>
      </c>
      <c r="CM516" s="12">
        <f t="shared" ca="1" si="2150"/>
        <v>0.64860261970019883</v>
      </c>
      <c r="CO516">
        <f t="shared" ca="1" si="2138"/>
        <v>2006</v>
      </c>
      <c r="CP516" s="12">
        <f t="shared" ca="1" si="2070"/>
        <v>1.4979833900730748</v>
      </c>
      <c r="CQ516" s="12">
        <f t="shared" ca="1" si="2071"/>
        <v>0.85678700424013388</v>
      </c>
      <c r="CR516" s="12">
        <f t="shared" ca="1" si="2072"/>
        <v>0.83214082538674894</v>
      </c>
      <c r="CS516" s="12">
        <f t="shared" ca="1" si="2073"/>
        <v>1.0091581500903855</v>
      </c>
      <c r="CT516" s="12">
        <f t="shared" ca="1" si="2074"/>
        <v>0.80879671789214236</v>
      </c>
      <c r="CV516">
        <f t="shared" ca="1" si="2151"/>
        <v>2006</v>
      </c>
      <c r="CW516" s="12">
        <f t="shared" ca="1" si="2076"/>
        <v>1.2087794826507707</v>
      </c>
      <c r="CX516" s="12">
        <f t="shared" ca="1" si="2077"/>
        <v>0.655824972463246</v>
      </c>
      <c r="CY516" s="12">
        <f t="shared" ca="1" si="2078"/>
        <v>0.60267556148082513</v>
      </c>
      <c r="CZ516" s="12">
        <f t="shared" ca="1" si="2079"/>
        <v>0.82988594755698597</v>
      </c>
      <c r="DA516" s="12">
        <f t="shared" ca="1" si="2080"/>
        <v>0.55065019835477547</v>
      </c>
      <c r="DC516">
        <f t="shared" ca="1" si="2139"/>
        <v>2006</v>
      </c>
      <c r="DD516" s="12">
        <f t="shared" ca="1" si="2082"/>
        <v>1.4271658959007478</v>
      </c>
      <c r="DE516" s="12">
        <f t="shared" ca="1" si="2083"/>
        <v>1.0361543522874446</v>
      </c>
      <c r="DF516" s="12">
        <f t="shared" ca="1" si="2084"/>
        <v>0.94665182597461761</v>
      </c>
      <c r="DG516" s="12">
        <f t="shared" ca="1" si="2085"/>
        <v>1.2324080869169423</v>
      </c>
      <c r="DH516" s="12">
        <f t="shared" ca="1" si="2086"/>
        <v>0.8134849301617374</v>
      </c>
      <c r="DJ516">
        <f t="shared" ca="1" si="2140"/>
        <v>2006</v>
      </c>
      <c r="DK516" s="12">
        <f t="shared" ca="1" si="2088"/>
        <v>1.4906185633367659</v>
      </c>
      <c r="DL516" s="12">
        <f t="shared" ca="1" si="2089"/>
        <v>0.86266547043866149</v>
      </c>
      <c r="DM516" s="12">
        <f t="shared" ca="1" si="2090"/>
        <v>0.72926337810768704</v>
      </c>
      <c r="DN516" s="12">
        <f t="shared" ca="1" si="2091"/>
        <v>1.091246608088853</v>
      </c>
      <c r="DO516" s="12">
        <f t="shared" ca="1" si="2092"/>
        <v>0.52891614595522218</v>
      </c>
      <c r="DQ516">
        <f t="shared" ca="1" si="2141"/>
        <v>2006</v>
      </c>
      <c r="DR516" s="12">
        <f t="shared" ca="1" si="2094"/>
        <v>0.73453322784810127</v>
      </c>
      <c r="DS516" s="12">
        <f t="shared" ca="1" si="2095"/>
        <v>0.14171769372103743</v>
      </c>
      <c r="DT516" s="12">
        <f t="shared" ca="1" si="2096"/>
        <v>0.13998278811764145</v>
      </c>
      <c r="DU516" s="12">
        <f t="shared" ca="1" si="2097"/>
        <v>0.15185778041385481</v>
      </c>
      <c r="DV516" s="12">
        <f t="shared" ca="1" si="2098"/>
        <v>0.11713174750125242</v>
      </c>
      <c r="DX516">
        <f t="shared" ca="1" si="2142"/>
        <v>2006</v>
      </c>
      <c r="DY516" s="12">
        <f t="shared" ca="1" si="2100"/>
        <v>1.2561768530559168</v>
      </c>
      <c r="DZ516" s="12">
        <f t="shared" ca="1" si="2101"/>
        <v>0.73161130680613884</v>
      </c>
      <c r="EA516" s="12">
        <f t="shared" ca="1" si="2102"/>
        <v>0.6738976480334985</v>
      </c>
      <c r="EB516" s="12">
        <f t="shared" ca="1" si="2103"/>
        <v>0.83898143813009496</v>
      </c>
      <c r="EC516" s="12">
        <f t="shared" ca="1" si="2104"/>
        <v>0.54527958122045417</v>
      </c>
      <c r="EF516">
        <f t="shared" ca="1" si="2143"/>
        <v>2006</v>
      </c>
      <c r="EG516" s="12">
        <f t="shared" ca="1" si="2106"/>
        <v>1.6355269603825786</v>
      </c>
      <c r="EH516" s="12">
        <f t="shared" ca="1" si="2107"/>
        <v>0.80119733906624069</v>
      </c>
      <c r="EI516" s="12">
        <f t="shared" ca="1" si="2108"/>
        <v>0.78650284415703742</v>
      </c>
      <c r="EJ516" s="12">
        <f t="shared" ca="1" si="2109"/>
        <v>0.87047322589092491</v>
      </c>
      <c r="EK516" s="12">
        <f t="shared" ca="1" si="2110"/>
        <v>0.73881718206863378</v>
      </c>
      <c r="EM516">
        <f t="shared" ca="1" si="2144"/>
        <v>2006</v>
      </c>
      <c r="EN516" s="12">
        <f t="shared" ca="1" si="2112"/>
        <v>1.5858856274766018</v>
      </c>
      <c r="EO516" s="12">
        <f t="shared" ca="1" si="2113"/>
        <v>0.90398381334923983</v>
      </c>
      <c r="EP516" s="12">
        <f t="shared" ca="1" si="2114"/>
        <v>0.71498605458454367</v>
      </c>
      <c r="EQ516" s="12">
        <f t="shared" ca="1" si="2115"/>
        <v>1.2471703224544239</v>
      </c>
      <c r="ER516" s="12">
        <f t="shared" ca="1" si="2116"/>
        <v>0.47888216767722225</v>
      </c>
      <c r="EU516">
        <f t="shared" ca="1" si="2145"/>
        <v>2006</v>
      </c>
      <c r="EV516" s="12">
        <f t="shared" ca="1" si="2118"/>
        <v>2.2766529514808327</v>
      </c>
      <c r="EW516" s="12">
        <f t="shared" ca="1" si="2119"/>
        <v>0.7632433951266191</v>
      </c>
      <c r="EX516" s="12">
        <f t="shared" ca="1" si="2120"/>
        <v>0.63048104555106743</v>
      </c>
      <c r="EY516" s="12">
        <f t="shared" ca="1" si="2121"/>
        <v>0.97950082778809633</v>
      </c>
      <c r="EZ516" s="12">
        <f t="shared" ca="1" si="2122"/>
        <v>0.42780833283026837</v>
      </c>
    </row>
    <row r="517" spans="4:156" x14ac:dyDescent="0.2">
      <c r="D517" s="5">
        <f t="shared" si="2136"/>
        <v>22</v>
      </c>
      <c r="E517" t="b">
        <f t="shared" si="2123"/>
        <v>1</v>
      </c>
      <c r="G517">
        <f t="shared" ca="1" si="2009"/>
        <v>2007</v>
      </c>
      <c r="H517" s="12">
        <f t="shared" ca="1" si="2010"/>
        <v>1.3459842999166014</v>
      </c>
      <c r="I517" s="12">
        <f t="shared" ca="1" si="2011"/>
        <v>1.1008451011282649</v>
      </c>
      <c r="J517" s="12">
        <f t="shared" ca="1" si="2012"/>
        <v>1.0103823965458054</v>
      </c>
      <c r="K517" s="12">
        <f t="shared" ca="1" si="2013"/>
        <v>1.4301765555856401</v>
      </c>
      <c r="L517" s="12">
        <f t="shared" ca="1" si="2014"/>
        <v>0.9280474625564803</v>
      </c>
      <c r="N517">
        <f t="shared" ca="1" si="2124"/>
        <v>2007</v>
      </c>
      <c r="O517" s="12">
        <f t="shared" ca="1" si="2015"/>
        <v>0.8858681728904122</v>
      </c>
      <c r="P517" s="12">
        <f t="shared" ca="1" si="2016"/>
        <v>0.8525226094906313</v>
      </c>
      <c r="Q517" s="12">
        <f t="shared" ca="1" si="2017"/>
        <v>0.86544583582910783</v>
      </c>
      <c r="R517" s="12">
        <f t="shared" ca="1" si="2018"/>
        <v>0.89129678652590572</v>
      </c>
      <c r="S517" s="12">
        <f t="shared" ca="1" si="2019"/>
        <v>0.85110009949339382</v>
      </c>
      <c r="U517">
        <f t="shared" ca="1" si="2125"/>
        <v>2007</v>
      </c>
      <c r="V517" s="12">
        <f t="shared" ca="1" si="2020"/>
        <v>0.38623490047070835</v>
      </c>
      <c r="W517" s="12">
        <f t="shared" ca="1" si="2021"/>
        <v>0.76976290128131442</v>
      </c>
      <c r="X517" s="12">
        <f t="shared" ca="1" si="2022"/>
        <v>0.69566441883799068</v>
      </c>
      <c r="Y517" s="12">
        <f t="shared" ca="1" si="2023"/>
        <v>0.892344922532886</v>
      </c>
      <c r="Z517" s="12">
        <f t="shared" ca="1" si="2024"/>
        <v>0.51545439963463924</v>
      </c>
      <c r="AB517" s="240">
        <f t="shared" ca="1" si="2126"/>
        <v>2007</v>
      </c>
      <c r="AC517" s="242">
        <f t="shared" ca="1" si="2025"/>
        <v>1.3459842999166014</v>
      </c>
      <c r="AD517" s="242">
        <f t="shared" ca="1" si="2026"/>
        <v>0.71867535059375232</v>
      </c>
      <c r="AE517" s="242">
        <f t="shared" ca="1" si="2027"/>
        <v>0.74295071648455413</v>
      </c>
      <c r="AF517" s="242">
        <f t="shared" ca="1" si="2028"/>
        <v>0.74295071648455413</v>
      </c>
      <c r="AG517" s="242">
        <f t="shared" ca="1" si="2029"/>
        <v>0.74295071648455413</v>
      </c>
      <c r="AH517" s="240"/>
      <c r="AI517" s="240">
        <f t="shared" ca="1" si="2127"/>
        <v>2007</v>
      </c>
      <c r="AJ517" s="242">
        <f t="shared" ca="1" si="2128"/>
        <v>1.7937709010772245</v>
      </c>
      <c r="AK517" s="242">
        <f t="shared" ca="1" si="2030"/>
        <v>1.0919522432779787</v>
      </c>
      <c r="AL517" s="242">
        <f t="shared" ca="1" si="2031"/>
        <v>1.1288361300273362</v>
      </c>
      <c r="AM517" s="242">
        <f t="shared" ca="1" si="2032"/>
        <v>1.1288361300273362</v>
      </c>
      <c r="AN517" s="242">
        <f t="shared" ca="1" si="2033"/>
        <v>1.1288361300273362</v>
      </c>
      <c r="AO517" s="240"/>
      <c r="AP517" s="240">
        <f t="shared" ca="1" si="2129"/>
        <v>2007</v>
      </c>
      <c r="AQ517" s="242">
        <f t="shared" ca="1" si="2034"/>
        <v>0.38623490047070835</v>
      </c>
      <c r="AR517" s="242">
        <f t="shared" ca="1" si="2035"/>
        <v>2.5045011143668279</v>
      </c>
      <c r="AS517" s="242">
        <f t="shared" ca="1" si="2036"/>
        <v>2.589097978409745</v>
      </c>
      <c r="AT517" s="242">
        <f t="shared" ca="1" si="2037"/>
        <v>2.589097978409745</v>
      </c>
      <c r="AU517" s="242">
        <f t="shared" ca="1" si="2038"/>
        <v>2.589097978409745</v>
      </c>
      <c r="AV517" s="242"/>
      <c r="AX517">
        <f t="shared" ca="1" si="2130"/>
        <v>2007</v>
      </c>
      <c r="AY517" s="12">
        <f t="shared" ca="1" si="2039"/>
        <v>1.4396367231208786</v>
      </c>
      <c r="AZ517" s="12">
        <f t="shared" ca="1" si="2040"/>
        <v>1.0819157752958919</v>
      </c>
      <c r="BA517" s="12">
        <f t="shared" ca="1" si="2041"/>
        <v>1.0858168850360304</v>
      </c>
      <c r="BB517" s="12">
        <f t="shared" ca="1" si="2042"/>
        <v>1.1420085540088334</v>
      </c>
      <c r="BC517" s="12">
        <f t="shared" ca="1" si="2043"/>
        <v>1.0741106706246544</v>
      </c>
      <c r="BE517">
        <f t="shared" ca="1" si="2131"/>
        <v>2007</v>
      </c>
      <c r="BF517" s="12">
        <f t="shared" ca="1" si="2044"/>
        <v>1.1068494501701267</v>
      </c>
      <c r="BG517" s="12">
        <f t="shared" ca="1" si="2045"/>
        <v>1.0088535927284425</v>
      </c>
      <c r="BH517" s="12">
        <f t="shared" ca="1" si="2046"/>
        <v>0.96664891937427966</v>
      </c>
      <c r="BI517" s="12">
        <f t="shared" ca="1" si="2047"/>
        <v>1.3251967127942625</v>
      </c>
      <c r="BJ517" s="12">
        <f t="shared" ca="1" si="2048"/>
        <v>0.93604951327052066</v>
      </c>
      <c r="BL517">
        <f t="shared" ca="1" si="2132"/>
        <v>2007</v>
      </c>
      <c r="BM517" s="12">
        <f t="shared" ca="1" si="2049"/>
        <v>1.1981023363009498</v>
      </c>
      <c r="BN517" s="12">
        <f t="shared" ca="1" si="2050"/>
        <v>1.4347846463500846</v>
      </c>
      <c r="BO517" s="12">
        <f t="shared" ca="1" si="2051"/>
        <v>1.4199371545762176</v>
      </c>
      <c r="BP517" s="12">
        <f t="shared" ca="1" si="2052"/>
        <v>1.541361342181091</v>
      </c>
      <c r="BQ517" s="12">
        <f t="shared" ca="1" si="2053"/>
        <v>1.2786335781743485</v>
      </c>
      <c r="BS517">
        <f t="shared" ca="1" si="2133"/>
        <v>2007</v>
      </c>
      <c r="BT517" s="12">
        <f t="shared" ca="1" si="2054"/>
        <v>1.3217573918276926</v>
      </c>
      <c r="BU517" s="12">
        <f t="shared" ca="1" si="2055"/>
        <v>0.97658593020136208</v>
      </c>
      <c r="BV517" s="12">
        <f t="shared" ca="1" si="2056"/>
        <v>0.97491227502189959</v>
      </c>
      <c r="BW517" s="12">
        <f t="shared" ca="1" si="2057"/>
        <v>1.0575511818712384</v>
      </c>
      <c r="BX517" s="12">
        <f t="shared" ca="1" si="2058"/>
        <v>0.9709795327464309</v>
      </c>
      <c r="BZ517">
        <f t="shared" ca="1" si="2134"/>
        <v>2007</v>
      </c>
      <c r="CA517" s="12">
        <f t="shared" ca="1" si="2059"/>
        <v>1.7937709010772245</v>
      </c>
      <c r="CB517" s="12">
        <f t="shared" ca="1" si="2060"/>
        <v>0.74369885311298756</v>
      </c>
      <c r="CC517" s="12">
        <f t="shared" ca="1" si="2061"/>
        <v>0.7779691258689988</v>
      </c>
      <c r="CD517" s="12">
        <f t="shared" ca="1" si="2062"/>
        <v>0.70359438340398761</v>
      </c>
      <c r="CE517" s="12">
        <f t="shared" ca="1" si="2063"/>
        <v>0.79433439963087482</v>
      </c>
      <c r="CH517">
        <f t="shared" ca="1" si="2137"/>
        <v>2007</v>
      </c>
      <c r="CI517" s="12">
        <f t="shared" ca="1" si="2146"/>
        <v>1.8086105363679774</v>
      </c>
      <c r="CJ517" s="12">
        <f t="shared" ca="1" si="2147"/>
        <v>0.96000660380911906</v>
      </c>
      <c r="CK517" s="12">
        <f t="shared" ca="1" si="2148"/>
        <v>0.84717025743087337</v>
      </c>
      <c r="CL517" s="12">
        <f t="shared" ca="1" si="2149"/>
        <v>1.1426941510734305</v>
      </c>
      <c r="CM517" s="12">
        <f t="shared" ca="1" si="2150"/>
        <v>0.61610732784282296</v>
      </c>
      <c r="CO517">
        <f t="shared" ca="1" si="2138"/>
        <v>2007</v>
      </c>
      <c r="CP517" s="12">
        <f t="shared" ca="1" si="2070"/>
        <v>1.49885074918143</v>
      </c>
      <c r="CQ517" s="12">
        <f t="shared" ca="1" si="2071"/>
        <v>0.81353078479540319</v>
      </c>
      <c r="CR517" s="12">
        <f t="shared" ca="1" si="2072"/>
        <v>0.77921576081500254</v>
      </c>
      <c r="CS517" s="12">
        <f t="shared" ca="1" si="2073"/>
        <v>1.0040928771366318</v>
      </c>
      <c r="CT517" s="12">
        <f t="shared" ca="1" si="2074"/>
        <v>0.74956015741415971</v>
      </c>
      <c r="CV517">
        <f t="shared" ca="1" si="2151"/>
        <v>2007</v>
      </c>
      <c r="CW517" s="12">
        <f t="shared" ca="1" si="2076"/>
        <v>1.2480528878586057</v>
      </c>
      <c r="CX517" s="12">
        <f t="shared" ca="1" si="2077"/>
        <v>0.67857221300926296</v>
      </c>
      <c r="CY517" s="12">
        <f t="shared" ca="1" si="2078"/>
        <v>0.6296031213381762</v>
      </c>
      <c r="CZ517" s="12">
        <f t="shared" ca="1" si="2079"/>
        <v>0.84553223743922235</v>
      </c>
      <c r="DA517" s="12">
        <f t="shared" ca="1" si="2080"/>
        <v>0.58016088030048751</v>
      </c>
      <c r="DC517">
        <f t="shared" ca="1" si="2139"/>
        <v>2007</v>
      </c>
      <c r="DD517" s="12">
        <f t="shared" ca="1" si="2082"/>
        <v>1.4866043940207776</v>
      </c>
      <c r="DE517" s="12">
        <f t="shared" ca="1" si="2083"/>
        <v>0.90845722594847922</v>
      </c>
      <c r="DF517" s="12">
        <f t="shared" ca="1" si="2084"/>
        <v>0.83691783107594375</v>
      </c>
      <c r="DG517" s="12">
        <f t="shared" ca="1" si="2085"/>
        <v>1.0727997910527829</v>
      </c>
      <c r="DH517" s="12">
        <f t="shared" ca="1" si="2086"/>
        <v>0.72699314111538449</v>
      </c>
      <c r="DJ517">
        <f t="shared" ca="1" si="2140"/>
        <v>2007</v>
      </c>
      <c r="DK517" s="12">
        <f t="shared" ca="1" si="2088"/>
        <v>1.5483393408856849</v>
      </c>
      <c r="DL517" s="12">
        <f t="shared" ca="1" si="2089"/>
        <v>0.8343570499246924</v>
      </c>
      <c r="DM517" s="12">
        <f t="shared" ca="1" si="2090"/>
        <v>0.72109006616088756</v>
      </c>
      <c r="DN517" s="12">
        <f t="shared" ca="1" si="2091"/>
        <v>1.0371943628589844</v>
      </c>
      <c r="DO517" s="12">
        <f t="shared" ca="1" si="2092"/>
        <v>0.54613549459617594</v>
      </c>
      <c r="DQ517">
        <f t="shared" ca="1" si="2141"/>
        <v>2007</v>
      </c>
      <c r="DR517" s="12">
        <f t="shared" ca="1" si="2094"/>
        <v>0.818488924050633</v>
      </c>
      <c r="DS517" s="12">
        <f t="shared" ca="1" si="2095"/>
        <v>0.12915113249075158</v>
      </c>
      <c r="DT517" s="12">
        <f t="shared" ca="1" si="2096"/>
        <v>0.13366299551813338</v>
      </c>
      <c r="DU517" s="12">
        <f t="shared" ca="1" si="2097"/>
        <v>0.13438544831315541</v>
      </c>
      <c r="DV517" s="12">
        <f t="shared" ca="1" si="2098"/>
        <v>0.13227278003414214</v>
      </c>
      <c r="DX517">
        <f t="shared" ca="1" si="2142"/>
        <v>2007</v>
      </c>
      <c r="DY517" s="12">
        <f t="shared" ca="1" si="2100"/>
        <v>1.2935880764229271</v>
      </c>
      <c r="DZ517" s="12">
        <f t="shared" ca="1" si="2101"/>
        <v>0.72930354307862777</v>
      </c>
      <c r="EA517" s="12">
        <f t="shared" ca="1" si="2102"/>
        <v>0.6797993952953918</v>
      </c>
      <c r="EB517" s="12">
        <f t="shared" ca="1" si="2103"/>
        <v>0.82967933289686624</v>
      </c>
      <c r="EC517" s="12">
        <f t="shared" ca="1" si="2104"/>
        <v>0.56302676839434007</v>
      </c>
      <c r="EF517">
        <f t="shared" ca="1" si="2143"/>
        <v>2007</v>
      </c>
      <c r="EG517" s="12">
        <f t="shared" ca="1" si="2106"/>
        <v>1.6929232183437422</v>
      </c>
      <c r="EH517" s="12">
        <f t="shared" ca="1" si="2107"/>
        <v>0.76171916738770973</v>
      </c>
      <c r="EI517" s="12">
        <f t="shared" ca="1" si="2108"/>
        <v>0.72252610329816391</v>
      </c>
      <c r="EJ517" s="12">
        <f t="shared" ca="1" si="2109"/>
        <v>0.86195557483548624</v>
      </c>
      <c r="EK517" s="12">
        <f t="shared" ca="1" si="2110"/>
        <v>0.64334596230554253</v>
      </c>
      <c r="EM517">
        <f t="shared" ca="1" si="2144"/>
        <v>2007</v>
      </c>
      <c r="EN517" s="12">
        <f t="shared" ca="1" si="2112"/>
        <v>1.5387491899586747</v>
      </c>
      <c r="EO517" s="12">
        <f t="shared" ca="1" si="2113"/>
        <v>0.85164611142823676</v>
      </c>
      <c r="EP517" s="12">
        <f t="shared" ca="1" si="2114"/>
        <v>0.68861691784069512</v>
      </c>
      <c r="EQ517" s="12">
        <f t="shared" ca="1" si="2115"/>
        <v>1.1548134193958581</v>
      </c>
      <c r="ER517" s="12">
        <f t="shared" ca="1" si="2116"/>
        <v>0.48178854517883807</v>
      </c>
      <c r="EU517">
        <f t="shared" ca="1" si="2145"/>
        <v>2007</v>
      </c>
      <c r="EV517" s="12">
        <f t="shared" ca="1" si="2118"/>
        <v>2.2716014176885162</v>
      </c>
      <c r="EW517" s="12">
        <f t="shared" ca="1" si="2119"/>
        <v>0.70518013782676059</v>
      </c>
      <c r="EX517" s="12">
        <f t="shared" ca="1" si="2120"/>
        <v>0.59106808506190978</v>
      </c>
      <c r="EY517" s="12">
        <f t="shared" ca="1" si="2121"/>
        <v>0.89617888262860612</v>
      </c>
      <c r="EZ517" s="12">
        <f t="shared" ca="1" si="2122"/>
        <v>0.413892932906055</v>
      </c>
    </row>
    <row r="518" spans="4:156" x14ac:dyDescent="0.2">
      <c r="D518" s="5">
        <f t="shared" si="2136"/>
        <v>23</v>
      </c>
      <c r="E518" t="b">
        <f t="shared" si="2123"/>
        <v>1</v>
      </c>
      <c r="G518">
        <f t="shared" ca="1" si="2009"/>
        <v>2008</v>
      </c>
      <c r="H518" s="12">
        <f t="shared" ca="1" si="2010"/>
        <v>1.3302709786738325</v>
      </c>
      <c r="I518" s="12">
        <f t="shared" ca="1" si="2011"/>
        <v>1.1025275329422068</v>
      </c>
      <c r="J518" s="12">
        <f t="shared" ca="1" si="2012"/>
        <v>0.96324718516861341</v>
      </c>
      <c r="K518" s="12">
        <f t="shared" ca="1" si="2013"/>
        <v>1.5751203841488146</v>
      </c>
      <c r="L518" s="12">
        <f t="shared" ca="1" si="2014"/>
        <v>0.84323946623536483</v>
      </c>
      <c r="N518">
        <f t="shared" ca="1" si="2124"/>
        <v>2008</v>
      </c>
      <c r="O518" s="12">
        <f t="shared" ca="1" si="2015"/>
        <v>0.75185126447158124</v>
      </c>
      <c r="P518" s="12">
        <f t="shared" ca="1" si="2016"/>
        <v>0.90164419925040251</v>
      </c>
      <c r="Q518" s="12">
        <f t="shared" ca="1" si="2017"/>
        <v>0.89514816092223082</v>
      </c>
      <c r="R518" s="12">
        <f t="shared" ca="1" si="2018"/>
        <v>0.97162255621426807</v>
      </c>
      <c r="S518" s="12">
        <f t="shared" ca="1" si="2019"/>
        <v>0.85270943113777375</v>
      </c>
      <c r="U518">
        <f t="shared" ca="1" si="2125"/>
        <v>2008</v>
      </c>
      <c r="V518" s="12">
        <f t="shared" ca="1" si="2020"/>
        <v>0.33947711676969322</v>
      </c>
      <c r="W518" s="12">
        <f t="shared" ca="1" si="2021"/>
        <v>0.63156642337970947</v>
      </c>
      <c r="X518" s="12">
        <f t="shared" ca="1" si="2022"/>
        <v>0.53352323095323451</v>
      </c>
      <c r="Y518" s="12">
        <f t="shared" ca="1" si="2023"/>
        <v>0.77055841444227535</v>
      </c>
      <c r="Z518" s="12">
        <f t="shared" ca="1" si="2024"/>
        <v>0.31633792704179919</v>
      </c>
      <c r="AB518" s="240">
        <f t="shared" ca="1" si="2126"/>
        <v>2008</v>
      </c>
      <c r="AC518" s="242">
        <f t="shared" ca="1" si="2025"/>
        <v>1.3302709786738325</v>
      </c>
      <c r="AD518" s="242">
        <f t="shared" ca="1" si="2026"/>
        <v>0.72615587569740458</v>
      </c>
      <c r="AE518" s="242">
        <f t="shared" ca="1" si="2027"/>
        <v>0.75172653995422456</v>
      </c>
      <c r="AF518" s="242">
        <f t="shared" ca="1" si="2028"/>
        <v>0.75172653995422456</v>
      </c>
      <c r="AG518" s="242">
        <f t="shared" ca="1" si="2029"/>
        <v>0.75172653995422456</v>
      </c>
      <c r="AH518" s="240"/>
      <c r="AI518" s="240">
        <f t="shared" ca="1" si="2127"/>
        <v>2008</v>
      </c>
      <c r="AJ518" s="242">
        <f t="shared" ca="1" si="2128"/>
        <v>1.620074280694725</v>
      </c>
      <c r="AK518" s="242">
        <f t="shared" ca="1" si="2030"/>
        <v>1.2848074254588859</v>
      </c>
      <c r="AL518" s="242">
        <f t="shared" ca="1" si="2031"/>
        <v>1.3300503001784847</v>
      </c>
      <c r="AM518" s="242">
        <f t="shared" ca="1" si="2032"/>
        <v>1.3300503001784847</v>
      </c>
      <c r="AN518" s="242">
        <f t="shared" ca="1" si="2033"/>
        <v>1.3300503001784847</v>
      </c>
      <c r="AO518" s="240"/>
      <c r="AP518" s="240">
        <f t="shared" ca="1" si="2129"/>
        <v>2008</v>
      </c>
      <c r="AQ518" s="242">
        <f t="shared" ca="1" si="2034"/>
        <v>0.33947711676969322</v>
      </c>
      <c r="AR518" s="242">
        <f t="shared" ca="1" si="2035"/>
        <v>2.8455057490342708</v>
      </c>
      <c r="AS518" s="242">
        <f t="shared" ca="1" si="2036"/>
        <v>2.9457066488473105</v>
      </c>
      <c r="AT518" s="242">
        <f t="shared" ca="1" si="2037"/>
        <v>2.9457066488473105</v>
      </c>
      <c r="AU518" s="242">
        <f t="shared" ca="1" si="2038"/>
        <v>2.9457066488473105</v>
      </c>
      <c r="AV518" s="242"/>
      <c r="AX518">
        <f t="shared" ca="1" si="2130"/>
        <v>2008</v>
      </c>
      <c r="AY518" s="12">
        <f t="shared" ca="1" si="2039"/>
        <v>1.2404102073850363</v>
      </c>
      <c r="AZ518" s="12">
        <f t="shared" ca="1" si="2040"/>
        <v>1.1292831223317441</v>
      </c>
      <c r="BA518" s="12">
        <f t="shared" ca="1" si="2041"/>
        <v>1.1241461308910534</v>
      </c>
      <c r="BB518" s="12">
        <f t="shared" ca="1" si="2042"/>
        <v>1.2202033244139345</v>
      </c>
      <c r="BC518" s="12">
        <f t="shared" ca="1" si="2043"/>
        <v>1.1041348707934375</v>
      </c>
      <c r="BE518">
        <f t="shared" ca="1" si="2131"/>
        <v>2008</v>
      </c>
      <c r="BF518" s="12">
        <f t="shared" ca="1" si="2044"/>
        <v>1.0558903298979239</v>
      </c>
      <c r="BG518" s="12">
        <f t="shared" ca="1" si="2045"/>
        <v>0.96502785137134228</v>
      </c>
      <c r="BH518" s="12">
        <f t="shared" ca="1" si="2046"/>
        <v>0.92425037487004924</v>
      </c>
      <c r="BI518" s="12">
        <f t="shared" ca="1" si="2047"/>
        <v>1.2734540231349629</v>
      </c>
      <c r="BJ518" s="12">
        <f t="shared" ca="1" si="2048"/>
        <v>0.89444842254383305</v>
      </c>
      <c r="BL518">
        <f t="shared" ca="1" si="2132"/>
        <v>2008</v>
      </c>
      <c r="BM518" s="12">
        <f t="shared" ca="1" si="2049"/>
        <v>1.1289054513688828</v>
      </c>
      <c r="BN518" s="12">
        <f t="shared" ca="1" si="2050"/>
        <v>1.47689803408864</v>
      </c>
      <c r="BO518" s="12">
        <f t="shared" ca="1" si="2051"/>
        <v>1.3878711915838593</v>
      </c>
      <c r="BP518" s="12">
        <f t="shared" ca="1" si="2052"/>
        <v>1.6550228331203354</v>
      </c>
      <c r="BQ518" s="12">
        <f t="shared" ca="1" si="2053"/>
        <v>1.0769818775571129</v>
      </c>
      <c r="BS518">
        <f t="shared" ca="1" si="2133"/>
        <v>2008</v>
      </c>
      <c r="BT518" s="12">
        <f t="shared" ca="1" si="2054"/>
        <v>1.2669253326162395</v>
      </c>
      <c r="BU518" s="12">
        <f t="shared" ca="1" si="2055"/>
        <v>1.0486321947704182</v>
      </c>
      <c r="BV518" s="12">
        <f t="shared" ca="1" si="2056"/>
        <v>1.0468799826694151</v>
      </c>
      <c r="BW518" s="12">
        <f t="shared" ca="1" si="2057"/>
        <v>1.1381610387244103</v>
      </c>
      <c r="BX518" s="12">
        <f t="shared" ca="1" si="2058"/>
        <v>1.0425359650415997</v>
      </c>
      <c r="BZ518">
        <f t="shared" ca="1" si="2134"/>
        <v>2008</v>
      </c>
      <c r="CA518" s="12">
        <f t="shared" ca="1" si="2059"/>
        <v>1.620074280694725</v>
      </c>
      <c r="CB518" s="12">
        <f t="shared" ca="1" si="2060"/>
        <v>0.81220507665837871</v>
      </c>
      <c r="CC518" s="12">
        <f t="shared" ca="1" si="2061"/>
        <v>0.85382209089963856</v>
      </c>
      <c r="CD518" s="12">
        <f t="shared" ca="1" si="2062"/>
        <v>0.75960232491122059</v>
      </c>
      <c r="CE518" s="12">
        <f t="shared" ca="1" si="2063"/>
        <v>0.87455402506271462</v>
      </c>
      <c r="CH518">
        <f t="shared" ca="1" si="2137"/>
        <v>2008</v>
      </c>
      <c r="CI518" s="12">
        <f t="shared" ca="1" si="2146"/>
        <v>1.6295559446124466</v>
      </c>
      <c r="CJ518" s="12">
        <f t="shared" ca="1" si="2147"/>
        <v>0.99911315370288956</v>
      </c>
      <c r="CK518" s="12">
        <f t="shared" ca="1" si="2148"/>
        <v>0.85468575301815508</v>
      </c>
      <c r="CL518" s="12">
        <f t="shared" ca="1" si="2149"/>
        <v>1.2212248812035051</v>
      </c>
      <c r="CM518" s="12">
        <f t="shared" ca="1" si="2150"/>
        <v>0.56809774240674982</v>
      </c>
      <c r="CO518">
        <f t="shared" ca="1" si="2138"/>
        <v>2008</v>
      </c>
      <c r="CP518" s="12">
        <f t="shared" ca="1" si="2070"/>
        <v>1.3079124834659672</v>
      </c>
      <c r="CQ518" s="12">
        <f t="shared" ca="1" si="2071"/>
        <v>0.81669322745583928</v>
      </c>
      <c r="CR518" s="12">
        <f t="shared" ca="1" si="2072"/>
        <v>0.7627338876428893</v>
      </c>
      <c r="CS518" s="12">
        <f t="shared" ca="1" si="2073"/>
        <v>1.0890604372936779</v>
      </c>
      <c r="CT518" s="12">
        <f t="shared" ca="1" si="2074"/>
        <v>0.71969967013821345</v>
      </c>
      <c r="CV518">
        <f t="shared" ca="1" si="2151"/>
        <v>2008</v>
      </c>
      <c r="CW518" s="12">
        <f t="shared" ca="1" si="2076"/>
        <v>1.2597784891636308</v>
      </c>
      <c r="CX518" s="12">
        <f t="shared" ca="1" si="2077"/>
        <v>0.66936899929304428</v>
      </c>
      <c r="CY518" s="12">
        <f t="shared" ca="1" si="2078"/>
        <v>0.6155695285122027</v>
      </c>
      <c r="CZ518" s="12">
        <f t="shared" ca="1" si="2079"/>
        <v>0.85010565370882829</v>
      </c>
      <c r="DA518" s="12">
        <f t="shared" ca="1" si="2080"/>
        <v>0.56186675862455748</v>
      </c>
      <c r="DC518">
        <f t="shared" ca="1" si="2139"/>
        <v>2008</v>
      </c>
      <c r="DD518" s="12">
        <f t="shared" ca="1" si="2082"/>
        <v>1.4411313882957117</v>
      </c>
      <c r="DE518" s="12">
        <f t="shared" ca="1" si="2083"/>
        <v>0.88800876849276711</v>
      </c>
      <c r="DF518" s="12">
        <f t="shared" ca="1" si="2084"/>
        <v>0.76357573427012937</v>
      </c>
      <c r="DG518" s="12">
        <f t="shared" ca="1" si="2085"/>
        <v>1.1316972873375282</v>
      </c>
      <c r="DH518" s="12">
        <f t="shared" ca="1" si="2086"/>
        <v>0.59202532154375276</v>
      </c>
      <c r="DJ518">
        <f t="shared" ca="1" si="2140"/>
        <v>2008</v>
      </c>
      <c r="DK518" s="12">
        <f t="shared" ca="1" si="2088"/>
        <v>1.5157054582904219</v>
      </c>
      <c r="DL518" s="12">
        <f t="shared" ca="1" si="2089"/>
        <v>0.79366142585921751</v>
      </c>
      <c r="DM518" s="12">
        <f t="shared" ca="1" si="2090"/>
        <v>0.65117881656490728</v>
      </c>
      <c r="DN518" s="12">
        <f t="shared" ca="1" si="2091"/>
        <v>1.0348814628133389</v>
      </c>
      <c r="DO518" s="12">
        <f t="shared" ca="1" si="2092"/>
        <v>0.4388105166592749</v>
      </c>
      <c r="DQ518">
        <f t="shared" ca="1" si="2141"/>
        <v>2008</v>
      </c>
      <c r="DR518" s="12">
        <f t="shared" ca="1" si="2094"/>
        <v>0.83806962025316478</v>
      </c>
      <c r="DS518" s="12">
        <f t="shared" ca="1" si="2095"/>
        <v>0.11985946210381052</v>
      </c>
      <c r="DT518" s="12">
        <f t="shared" ca="1" si="2096"/>
        <v>0.11777332070649854</v>
      </c>
      <c r="DU518" s="12">
        <f t="shared" ca="1" si="2097"/>
        <v>0.12951318571657131</v>
      </c>
      <c r="DV518" s="12">
        <f t="shared" ca="1" si="2098"/>
        <v>9.5182305446502039E-2</v>
      </c>
      <c r="DX518">
        <f t="shared" ca="1" si="2142"/>
        <v>2008</v>
      </c>
      <c r="DY518" s="12">
        <f t="shared" ca="1" si="2100"/>
        <v>1.2422393384682071</v>
      </c>
      <c r="DZ518" s="12">
        <f t="shared" ca="1" si="2101"/>
        <v>0.69851438470331384</v>
      </c>
      <c r="EA518" s="12">
        <f t="shared" ca="1" si="2102"/>
        <v>0.62724965106651664</v>
      </c>
      <c r="EB518" s="12">
        <f t="shared" ca="1" si="2103"/>
        <v>0.82227208152151143</v>
      </c>
      <c r="EC518" s="12">
        <f t="shared" ca="1" si="2104"/>
        <v>0.47530615633801759</v>
      </c>
      <c r="EF518">
        <f t="shared" ca="1" si="2143"/>
        <v>2008</v>
      </c>
      <c r="EG518" s="12">
        <f t="shared" ca="1" si="2106"/>
        <v>1.4793573015097692</v>
      </c>
      <c r="EH518" s="12">
        <f t="shared" ca="1" si="2107"/>
        <v>0.77652526402287547</v>
      </c>
      <c r="EI518" s="12">
        <f t="shared" ca="1" si="2108"/>
        <v>0.67470013348876456</v>
      </c>
      <c r="EJ518" s="12">
        <f t="shared" ca="1" si="2109"/>
        <v>0.96099754351699718</v>
      </c>
      <c r="EK518" s="12">
        <f t="shared" ca="1" si="2110"/>
        <v>0.51211564513122487</v>
      </c>
      <c r="EM518">
        <f t="shared" ca="1" si="2144"/>
        <v>2008</v>
      </c>
      <c r="EN518" s="12">
        <f t="shared" ca="1" si="2112"/>
        <v>1.3359892065313235</v>
      </c>
      <c r="EO518" s="12">
        <f t="shared" ca="1" si="2113"/>
        <v>0.88382461777487131</v>
      </c>
      <c r="EP518" s="12">
        <f t="shared" ca="1" si="2114"/>
        <v>0.68635000381707101</v>
      </c>
      <c r="EQ518" s="12">
        <f t="shared" ca="1" si="2115"/>
        <v>1.2447348028286132</v>
      </c>
      <c r="ER518" s="12">
        <f t="shared" ca="1" si="2116"/>
        <v>0.43862223470379325</v>
      </c>
      <c r="EU518">
        <f t="shared" ca="1" si="2145"/>
        <v>2008</v>
      </c>
      <c r="EV518" s="12">
        <f t="shared" ca="1" si="2118"/>
        <v>2.3545239744164257</v>
      </c>
      <c r="EW518" s="12">
        <f t="shared" ca="1" si="2119"/>
        <v>0.62733491837811706</v>
      </c>
      <c r="EX518" s="12">
        <f t="shared" ca="1" si="2120"/>
        <v>0.47906198057627364</v>
      </c>
      <c r="EY518" s="12">
        <f t="shared" ca="1" si="2121"/>
        <v>0.85894567518052789</v>
      </c>
      <c r="EZ518" s="12">
        <f t="shared" ca="1" si="2122"/>
        <v>0.25846686585135409</v>
      </c>
    </row>
    <row r="519" spans="4:156" x14ac:dyDescent="0.2">
      <c r="D519" s="5">
        <f t="shared" si="2136"/>
        <v>24</v>
      </c>
      <c r="E519" t="b">
        <f t="shared" si="2123"/>
        <v>1</v>
      </c>
      <c r="G519">
        <f t="shared" ca="1" si="2009"/>
        <v>2009</v>
      </c>
      <c r="H519" s="12">
        <f t="shared" ca="1" si="2010"/>
        <v>1.3412981030169044</v>
      </c>
      <c r="I519" s="12">
        <f t="shared" ca="1" si="2011"/>
        <v>1.1448379042201562</v>
      </c>
      <c r="J519" s="12">
        <f t="shared" ca="1" si="2012"/>
        <v>1.0683797184874206</v>
      </c>
      <c r="K519" s="12">
        <f t="shared" ca="1" si="2013"/>
        <v>1.4651981123451243</v>
      </c>
      <c r="L519" s="12">
        <f t="shared" ca="1" si="2014"/>
        <v>0.99055105994021175</v>
      </c>
      <c r="N519">
        <f t="shared" ca="1" si="2124"/>
        <v>2009</v>
      </c>
      <c r="O519" s="12">
        <f t="shared" ca="1" si="2015"/>
        <v>0.60920325480962767</v>
      </c>
      <c r="P519" s="12">
        <f t="shared" ca="1" si="2016"/>
        <v>0.9273991183148641</v>
      </c>
      <c r="Q519" s="12">
        <f t="shared" ca="1" si="2017"/>
        <v>0.9658069098898362</v>
      </c>
      <c r="R519" s="12">
        <f t="shared" ca="1" si="2018"/>
        <v>0.95601782791856482</v>
      </c>
      <c r="S519" s="12">
        <f t="shared" ca="1" si="2019"/>
        <v>0.9712392667333295</v>
      </c>
      <c r="U519">
        <f t="shared" ca="1" si="2125"/>
        <v>2009</v>
      </c>
      <c r="V519" s="12">
        <f t="shared" ca="1" si="2020"/>
        <v>0.30526853059604148</v>
      </c>
      <c r="W519" s="12">
        <f t="shared" ca="1" si="2021"/>
        <v>0.53915482340717924</v>
      </c>
      <c r="X519" s="12">
        <f t="shared" ca="1" si="2022"/>
        <v>0.5100922085086057</v>
      </c>
      <c r="Y519" s="12">
        <f t="shared" ca="1" si="2023"/>
        <v>0.61447297024554859</v>
      </c>
      <c r="Z519" s="12">
        <f t="shared" ca="1" si="2024"/>
        <v>0.41445253541596899</v>
      </c>
      <c r="AB519" s="240">
        <f t="shared" ca="1" si="2126"/>
        <v>2009</v>
      </c>
      <c r="AC519" s="242">
        <f t="shared" ref="AC519:AC556" ca="1" si="2152">IF($E519,OFFSET(AO$5,$D$489+$D519,0),"")</f>
        <v>1.1920700308959833</v>
      </c>
      <c r="AD519" s="242">
        <f t="shared" ref="AD519:AD556" ca="1" si="2153">IF($E519,OFFSET(BM$92,$D$489+$D519,0),"")</f>
        <v>0.84851902766871723</v>
      </c>
      <c r="AE519" s="242">
        <f t="shared" ref="AE519:AE556" ca="1" si="2154">IF($E519,OFFSET(BM$178,$D$489+$D519,0),"")</f>
        <v>0.76709135507770887</v>
      </c>
      <c r="AF519" s="242">
        <f t="shared" ref="AF519:AF556" ca="1" si="2155">IF($E519,OFFSET(BM$258,$D$489+$D519,0),"")</f>
        <v>1.0302756484562909</v>
      </c>
      <c r="AG519" s="242">
        <f t="shared" ref="AG519:AG556" ca="1" si="2156">IF($E519,OFFSET(BM$339,$D$489+$D519,0),"")</f>
        <v>0.62142647240581084</v>
      </c>
      <c r="AH519" s="240"/>
      <c r="AI519" s="240">
        <f t="shared" ca="1" si="2127"/>
        <v>2009</v>
      </c>
      <c r="AJ519" s="242">
        <f t="shared" ref="AJ519:AJ556" ca="1" si="2157">IF($E519,OFFSET(AW$5,$D$489+$D519,0),"")</f>
        <v>0</v>
      </c>
      <c r="AK519" s="242">
        <f t="shared" ref="AK519:AK556" ca="1" si="2158">IF($E519,OFFSET(BT$92,$D$489+$D519,0),"")</f>
        <v>0</v>
      </c>
      <c r="AL519" s="242">
        <f t="shared" ref="AL519:AL556" ca="1" si="2159">IF($E519,OFFSET(BT$178,$D$489+$D519,0),"")</f>
        <v>0</v>
      </c>
      <c r="AM519" s="242">
        <f t="shared" ref="AM519:AM556" ca="1" si="2160">IF($E519,OFFSET(BT$258,$D$489+$D519,0),"")</f>
        <v>0</v>
      </c>
      <c r="AN519" s="242">
        <f t="shared" ref="AN519:AN556" ca="1" si="2161">IF($E519,OFFSET(BT$339,$D$489+$D519,0),"")</f>
        <v>0</v>
      </c>
      <c r="AO519" s="240"/>
      <c r="AP519" s="240">
        <f t="shared" ca="1" si="2129"/>
        <v>2009</v>
      </c>
      <c r="AQ519" s="242">
        <f t="shared" ca="1" si="2034"/>
        <v>0.30526853059604148</v>
      </c>
      <c r="AR519" s="242">
        <f t="shared" ca="1" si="2035"/>
        <v>3.1374352728703236</v>
      </c>
      <c r="AS519" s="242">
        <f t="shared" ca="1" si="2036"/>
        <v>3.2758044140595977</v>
      </c>
      <c r="AT519" s="242">
        <f t="shared" ca="1" si="2037"/>
        <v>3.2758044140595977</v>
      </c>
      <c r="AU519" s="242">
        <f t="shared" ca="1" si="2038"/>
        <v>3.2758044140595977</v>
      </c>
      <c r="AV519" s="242"/>
      <c r="AX519">
        <f t="shared" ca="1" si="2130"/>
        <v>2009</v>
      </c>
      <c r="AY519" s="12">
        <f t="shared" ca="1" si="2039"/>
        <v>0.96799600221616267</v>
      </c>
      <c r="AZ519" s="12">
        <f t="shared" ca="1" si="2040"/>
        <v>1.3479069468884268</v>
      </c>
      <c r="BA519" s="12">
        <f t="shared" ca="1" si="2041"/>
        <v>1.4202561012321291</v>
      </c>
      <c r="BB519" s="12">
        <f t="shared" ca="1" si="2042"/>
        <v>1.2642788740007123</v>
      </c>
      <c r="BC519" s="12">
        <f t="shared" ca="1" si="2043"/>
        <v>1.4527502929626983</v>
      </c>
      <c r="BE519">
        <f t="shared" ca="1" si="2131"/>
        <v>2009</v>
      </c>
      <c r="BF519" s="12">
        <f t="shared" ca="1" si="2044"/>
        <v>0.95367621677597503</v>
      </c>
      <c r="BG519" s="12">
        <f t="shared" ca="1" si="2045"/>
        <v>0.99973398356619925</v>
      </c>
      <c r="BH519" s="12">
        <f t="shared" ca="1" si="2046"/>
        <v>0.95585009108902175</v>
      </c>
      <c r="BI519" s="12">
        <f t="shared" ca="1" si="2047"/>
        <v>1.3512798212374995</v>
      </c>
      <c r="BJ519" s="12">
        <f t="shared" ca="1" si="2048"/>
        <v>0.92210308407804831</v>
      </c>
      <c r="BL519">
        <f t="shared" ca="1" si="2132"/>
        <v>2009</v>
      </c>
      <c r="BM519" s="12">
        <f t="shared" ca="1" si="2049"/>
        <v>0.95866401501774989</v>
      </c>
      <c r="BN519" s="12">
        <f t="shared" ca="1" si="2050"/>
        <v>1.5531325413521808</v>
      </c>
      <c r="BO519" s="12">
        <f t="shared" ca="1" si="2051"/>
        <v>1.6401285801318517</v>
      </c>
      <c r="BP519" s="12">
        <f t="shared" ca="1" si="2052"/>
        <v>1.6098512809287606</v>
      </c>
      <c r="BQ519" s="12">
        <f t="shared" ca="1" si="2053"/>
        <v>1.675362834077269</v>
      </c>
      <c r="BS519">
        <f t="shared" ca="1" si="2133"/>
        <v>2009</v>
      </c>
      <c r="BT519" s="12">
        <f t="shared" ca="1" si="2054"/>
        <v>1.2647228304713611</v>
      </c>
      <c r="BU519" s="12">
        <f t="shared" ca="1" si="2055"/>
        <v>0.98704235129183271</v>
      </c>
      <c r="BV519" s="12">
        <f t="shared" ca="1" si="2056"/>
        <v>0.98673553090659272</v>
      </c>
      <c r="BW519" s="12">
        <f t="shared" ca="1" si="2057"/>
        <v>1.0752052062402291</v>
      </c>
      <c r="BX519" s="12">
        <f t="shared" ca="1" si="2058"/>
        <v>0.98252530541418748</v>
      </c>
      <c r="BZ519">
        <f t="shared" ca="1" si="2134"/>
        <v>2009</v>
      </c>
      <c r="CA519" s="12">
        <f t="shared" ca="1" si="2059"/>
        <v>1.4351276795758912</v>
      </c>
      <c r="CB519" s="12">
        <f t="shared" ca="1" si="2060"/>
        <v>0.80905837094550159</v>
      </c>
      <c r="CC519" s="12">
        <f t="shared" ca="1" si="2061"/>
        <v>0.85765544801706184</v>
      </c>
      <c r="CD519" s="12">
        <f t="shared" ca="1" si="2062"/>
        <v>0.75050100816825072</v>
      </c>
      <c r="CE519" s="12">
        <f t="shared" ca="1" si="2063"/>
        <v>0.88123350267387279</v>
      </c>
      <c r="CH519">
        <f t="shared" ca="1" si="2137"/>
        <v>2009</v>
      </c>
      <c r="CI519" s="12">
        <f t="shared" ca="1" si="2146"/>
        <v>1.3837020531593189</v>
      </c>
      <c r="CJ519" s="12">
        <f t="shared" ca="1" si="2147"/>
        <v>0.97848084645003619</v>
      </c>
      <c r="CK519" s="12">
        <f t="shared" ca="1" si="2148"/>
        <v>0.87019377241127294</v>
      </c>
      <c r="CL519" s="12">
        <f t="shared" ca="1" si="2149"/>
        <v>1.1800972194977342</v>
      </c>
      <c r="CM519" s="12">
        <f t="shared" ca="1" si="2150"/>
        <v>0.627887820460587</v>
      </c>
      <c r="CO519">
        <f t="shared" ca="1" si="2138"/>
        <v>2009</v>
      </c>
      <c r="CP519" s="12">
        <f t="shared" ca="1" si="2070"/>
        <v>1.009334952403669</v>
      </c>
      <c r="CQ519" s="12">
        <f t="shared" ca="1" si="2071"/>
        <v>0.88296463824945048</v>
      </c>
      <c r="CR519" s="12">
        <f t="shared" ca="1" si="2072"/>
        <v>0.84491008283832292</v>
      </c>
      <c r="CS519" s="12">
        <f t="shared" ca="1" si="2073"/>
        <v>1.1143416038955092</v>
      </c>
      <c r="CT519" s="12">
        <f t="shared" ca="1" si="2074"/>
        <v>0.80937888045163864</v>
      </c>
      <c r="CV519">
        <f t="shared" ca="1" si="2151"/>
        <v>2009</v>
      </c>
      <c r="CW519" s="12">
        <f t="shared" ca="1" si="2076"/>
        <v>0.93065214458304202</v>
      </c>
      <c r="CX519" s="12">
        <f t="shared" ca="1" si="2077"/>
        <v>0.65475234482834421</v>
      </c>
      <c r="CY519" s="12">
        <f t="shared" ca="1" si="2078"/>
        <v>0.59558433404109101</v>
      </c>
      <c r="CZ519" s="12">
        <f t="shared" ca="1" si="2079"/>
        <v>0.8621837607288132</v>
      </c>
      <c r="DA519" s="12">
        <f t="shared" ca="1" si="2080"/>
        <v>0.53453988874898095</v>
      </c>
      <c r="DC519">
        <f t="shared" ca="1" si="2139"/>
        <v>2009</v>
      </c>
      <c r="DD519" s="12">
        <f t="shared" ca="1" si="2082"/>
        <v>1.1284799098662404</v>
      </c>
      <c r="DE519" s="12">
        <f t="shared" ca="1" si="2083"/>
        <v>0.94468019282784266</v>
      </c>
      <c r="DF519" s="12">
        <f t="shared" ca="1" si="2084"/>
        <v>0.885950343266933</v>
      </c>
      <c r="DG519" s="12">
        <f t="shared" ca="1" si="2085"/>
        <v>1.1138785140345948</v>
      </c>
      <c r="DH519" s="12">
        <f t="shared" ca="1" si="2086"/>
        <v>0.77973224372522665</v>
      </c>
      <c r="DJ519">
        <f t="shared" ca="1" si="2140"/>
        <v>2009</v>
      </c>
      <c r="DK519" s="12">
        <f t="shared" ca="1" si="2088"/>
        <v>1.1920700308959833</v>
      </c>
      <c r="DL519" s="12">
        <f t="shared" ca="1" si="2089"/>
        <v>0.84851902766871723</v>
      </c>
      <c r="DM519" s="12">
        <f t="shared" ca="1" si="2090"/>
        <v>0.76709135507770887</v>
      </c>
      <c r="DN519" s="12">
        <f t="shared" ca="1" si="2091"/>
        <v>1.0302756484562909</v>
      </c>
      <c r="DO519" s="12">
        <f t="shared" ca="1" si="2092"/>
        <v>0.62142647240581084</v>
      </c>
      <c r="DQ519">
        <f t="shared" ca="1" si="2141"/>
        <v>2009</v>
      </c>
      <c r="DR519" s="12">
        <f t="shared" ca="1" si="2094"/>
        <v>0.72675632911392407</v>
      </c>
      <c r="DS519" s="12">
        <f t="shared" ca="1" si="2095"/>
        <v>0.1220472150467618</v>
      </c>
      <c r="DT519" s="12">
        <f t="shared" ca="1" si="2096"/>
        <v>0.12367679814136162</v>
      </c>
      <c r="DU519" s="12">
        <f t="shared" ca="1" si="2097"/>
        <v>0.13137307618081381</v>
      </c>
      <c r="DV519" s="12">
        <f t="shared" ca="1" si="2098"/>
        <v>0.10886685488517733</v>
      </c>
      <c r="DX519">
        <f t="shared" ca="1" si="2142"/>
        <v>2009</v>
      </c>
      <c r="DY519" s="12">
        <f t="shared" ca="1" si="2100"/>
        <v>0.99636557633956846</v>
      </c>
      <c r="DZ519" s="12">
        <f t="shared" ca="1" si="2101"/>
        <v>0.70645769168536199</v>
      </c>
      <c r="EA519" s="12">
        <f t="shared" ca="1" si="2102"/>
        <v>0.67477893211557793</v>
      </c>
      <c r="EB519" s="12">
        <f t="shared" ca="1" si="2103"/>
        <v>0.80167310810465897</v>
      </c>
      <c r="EC519" s="12">
        <f t="shared" ca="1" si="2104"/>
        <v>0.57591469113831462</v>
      </c>
      <c r="EF519">
        <f t="shared" ca="1" si="2143"/>
        <v>2009</v>
      </c>
      <c r="EG519" s="12">
        <f t="shared" ca="1" si="2106"/>
        <v>1.2430174311012743</v>
      </c>
      <c r="EH519" s="12">
        <f t="shared" ca="1" si="2107"/>
        <v>0.7586618590658587</v>
      </c>
      <c r="EI519" s="12">
        <f t="shared" ca="1" si="2108"/>
        <v>0.70187150452217462</v>
      </c>
      <c r="EJ519" s="12">
        <f t="shared" ca="1" si="2109"/>
        <v>0.8985480335002054</v>
      </c>
      <c r="EK519" s="12">
        <f t="shared" ca="1" si="2110"/>
        <v>0.59018152160309501</v>
      </c>
      <c r="EM519">
        <f t="shared" ca="1" si="2144"/>
        <v>2009</v>
      </c>
      <c r="EN519" s="12">
        <f t="shared" ca="1" si="2112"/>
        <v>1.0064909540958877</v>
      </c>
      <c r="EO519" s="12">
        <f t="shared" ca="1" si="2113"/>
        <v>0.91295784386396461</v>
      </c>
      <c r="EP519" s="12">
        <f t="shared" ca="1" si="2114"/>
        <v>0.77929064523528679</v>
      </c>
      <c r="EQ519" s="12">
        <f t="shared" ca="1" si="2115"/>
        <v>1.1984553392134132</v>
      </c>
      <c r="ER519" s="12">
        <f t="shared" ca="1" si="2116"/>
        <v>0.59332796374025454</v>
      </c>
      <c r="EU519">
        <f t="shared" ca="1" si="2145"/>
        <v>2009</v>
      </c>
      <c r="EV519" s="12">
        <f t="shared" ca="1" si="2118"/>
        <v>2.2048519167311684</v>
      </c>
      <c r="EW519" s="12">
        <f t="shared" ca="1" si="2119"/>
        <v>0.60246439698431953</v>
      </c>
      <c r="EX519" s="12">
        <f t="shared" ca="1" si="2120"/>
        <v>0.48642982783957889</v>
      </c>
      <c r="EY519" s="12">
        <f t="shared" ca="1" si="2121"/>
        <v>0.8045790841692938</v>
      </c>
      <c r="EZ519" s="12">
        <f t="shared" ca="1" si="2122"/>
        <v>0.30168335754736508</v>
      </c>
    </row>
    <row r="520" spans="4:156" x14ac:dyDescent="0.2">
      <c r="D520" s="5">
        <f t="shared" si="2136"/>
        <v>25</v>
      </c>
      <c r="E520" t="b">
        <f t="shared" si="2123"/>
        <v>1</v>
      </c>
      <c r="G520">
        <f t="shared" ca="1" si="2009"/>
        <v>2010</v>
      </c>
      <c r="H520" s="12">
        <f t="shared" ca="1" si="2010"/>
        <v>1.3340967156908168</v>
      </c>
      <c r="I520" s="12">
        <f t="shared" ca="1" si="2011"/>
        <v>1.092617897020959</v>
      </c>
      <c r="J520" s="12">
        <f t="shared" ca="1" si="2012"/>
        <v>0.98435763272555021</v>
      </c>
      <c r="K520" s="12">
        <f t="shared" ca="1" si="2013"/>
        <v>1.5076173472633674</v>
      </c>
      <c r="L520" s="12">
        <f t="shared" ca="1" si="2014"/>
        <v>0.88172982543474865</v>
      </c>
      <c r="N520">
        <f t="shared" ca="1" si="2124"/>
        <v>2010</v>
      </c>
      <c r="O520" s="12">
        <f t="shared" ca="1" si="2015"/>
        <v>0.63986653816593664</v>
      </c>
      <c r="P520" s="12">
        <f t="shared" ca="1" si="2016"/>
        <v>0.79265628615874484</v>
      </c>
      <c r="Q520" s="12">
        <f t="shared" ca="1" si="2017"/>
        <v>0.73519389954708025</v>
      </c>
      <c r="R520" s="12">
        <f t="shared" ca="1" si="2018"/>
        <v>0.94176254877397747</v>
      </c>
      <c r="S520" s="12">
        <f t="shared" ca="1" si="2019"/>
        <v>0.62056061538702367</v>
      </c>
      <c r="U520">
        <f t="shared" ca="1" si="2125"/>
        <v>2010</v>
      </c>
      <c r="V520" s="12">
        <f t="shared" ca="1" si="2020"/>
        <v>0.28920093007429248</v>
      </c>
      <c r="W520" s="12">
        <f t="shared" ca="1" si="2021"/>
        <v>0.54835080656222546</v>
      </c>
      <c r="X520" s="12">
        <f t="shared" ca="1" si="2022"/>
        <v>0.50230012688718595</v>
      </c>
      <c r="Y520" s="12">
        <f t="shared" ca="1" si="2023"/>
        <v>0.64429670654310967</v>
      </c>
      <c r="Z520" s="12">
        <f t="shared" ca="1" si="2024"/>
        <v>0.37219467227486719</v>
      </c>
      <c r="AB520" s="240">
        <f t="shared" ca="1" si="2126"/>
        <v>2010</v>
      </c>
      <c r="AC520" s="242">
        <f t="shared" ca="1" si="2152"/>
        <v>1.3284790164778577</v>
      </c>
      <c r="AD520" s="242">
        <f t="shared" ca="1" si="2153"/>
        <v>0.73454718730398838</v>
      </c>
      <c r="AE520" s="242">
        <f t="shared" ca="1" si="2154"/>
        <v>0.64643312468750824</v>
      </c>
      <c r="AF520" s="242">
        <f t="shared" ca="1" si="2155"/>
        <v>0.91961082542248562</v>
      </c>
      <c r="AG520" s="242">
        <f t="shared" ca="1" si="2156"/>
        <v>0.49523718052491611</v>
      </c>
      <c r="AH520" s="240"/>
      <c r="AI520" s="240">
        <f t="shared" ca="1" si="2127"/>
        <v>2010</v>
      </c>
      <c r="AJ520" s="242">
        <f t="shared" ca="1" si="2157"/>
        <v>0</v>
      </c>
      <c r="AK520" s="242">
        <f t="shared" ca="1" si="2158"/>
        <v>0</v>
      </c>
      <c r="AL520" s="242">
        <f t="shared" ca="1" si="2159"/>
        <v>0</v>
      </c>
      <c r="AM520" s="242">
        <f t="shared" ca="1" si="2160"/>
        <v>0</v>
      </c>
      <c r="AN520" s="242">
        <f t="shared" ca="1" si="2161"/>
        <v>0</v>
      </c>
      <c r="AO520" s="240"/>
      <c r="AP520" s="240">
        <f t="shared" ca="1" si="2129"/>
        <v>2010</v>
      </c>
      <c r="AQ520" s="242">
        <f t="shared" ca="1" si="2034"/>
        <v>0.28920093007429248</v>
      </c>
      <c r="AR520" s="242">
        <f t="shared" ca="1" si="2035"/>
        <v>3.3040186613213609</v>
      </c>
      <c r="AS520" s="242">
        <f t="shared" ca="1" si="2036"/>
        <v>3.4578035407531753</v>
      </c>
      <c r="AT520" s="242">
        <f t="shared" ca="1" si="2037"/>
        <v>3.4578035407531753</v>
      </c>
      <c r="AU520" s="242">
        <f t="shared" ca="1" si="2038"/>
        <v>3.4578035407531753</v>
      </c>
      <c r="AV520" s="242"/>
      <c r="AX520">
        <f t="shared" ca="1" si="2130"/>
        <v>2010</v>
      </c>
      <c r="AY520" s="12">
        <f t="shared" ca="1" si="2039"/>
        <v>0.99792506328013808</v>
      </c>
      <c r="AZ520" s="12">
        <f t="shared" ca="1" si="2040"/>
        <v>1.4996738450327705</v>
      </c>
      <c r="BA520" s="12">
        <f t="shared" ca="1" si="2041"/>
        <v>1.6185704300428185</v>
      </c>
      <c r="BB520" s="12">
        <f t="shared" ca="1" si="2042"/>
        <v>1.3066177643445207</v>
      </c>
      <c r="BC520" s="12">
        <f t="shared" ca="1" si="2043"/>
        <v>1.6835584408568796</v>
      </c>
      <c r="BE520">
        <f t="shared" ca="1" si="2131"/>
        <v>2010</v>
      </c>
      <c r="BF520" s="12">
        <f t="shared" ca="1" si="2044"/>
        <v>0.96819369791409815</v>
      </c>
      <c r="BG520" s="12">
        <f t="shared" ca="1" si="2045"/>
        <v>1.0450912582863587</v>
      </c>
      <c r="BH520" s="12">
        <f t="shared" ca="1" si="2046"/>
        <v>1.0063387624266311</v>
      </c>
      <c r="BI520" s="12">
        <f t="shared" ca="1" si="2047"/>
        <v>1.3757601022900867</v>
      </c>
      <c r="BJ520" s="12">
        <f t="shared" ca="1" si="2048"/>
        <v>0.97481137944079921</v>
      </c>
      <c r="BL520">
        <f t="shared" ca="1" si="2132"/>
        <v>2010</v>
      </c>
      <c r="BM520" s="12">
        <f t="shared" ca="1" si="2049"/>
        <v>0.9537200527851607</v>
      </c>
      <c r="BN520" s="12">
        <f t="shared" ca="1" si="2050"/>
        <v>1.4554549802958086</v>
      </c>
      <c r="BO520" s="12">
        <f t="shared" ca="1" si="2051"/>
        <v>1.4906428140010739</v>
      </c>
      <c r="BP520" s="12">
        <f t="shared" ca="1" si="2052"/>
        <v>1.5566824568785778</v>
      </c>
      <c r="BQ520" s="12">
        <f t="shared" ca="1" si="2053"/>
        <v>1.4137912582528935</v>
      </c>
      <c r="BS520">
        <f t="shared" ca="1" si="2133"/>
        <v>2010</v>
      </c>
      <c r="BT520" s="12">
        <f t="shared" ca="1" si="2054"/>
        <v>1.236128718323025</v>
      </c>
      <c r="BU520" s="12">
        <f t="shared" ca="1" si="2055"/>
        <v>1.0188255398186035</v>
      </c>
      <c r="BV520" s="12">
        <f t="shared" ca="1" si="2056"/>
        <v>1.0187264334734853</v>
      </c>
      <c r="BW520" s="12">
        <f t="shared" ca="1" si="2057"/>
        <v>1.1126152479222218</v>
      </c>
      <c r="BX520" s="12">
        <f t="shared" ca="1" si="2058"/>
        <v>1.0142583139901367</v>
      </c>
      <c r="BZ520">
        <f t="shared" ca="1" si="2134"/>
        <v>2010</v>
      </c>
      <c r="CA520" s="12">
        <f t="shared" ca="1" si="2059"/>
        <v>1.5438209866078998</v>
      </c>
      <c r="CB520" s="12">
        <f t="shared" ca="1" si="2060"/>
        <v>0.82469749860672115</v>
      </c>
      <c r="CC520" s="12">
        <f t="shared" ca="1" si="2061"/>
        <v>0.87882435692511929</v>
      </c>
      <c r="CD520" s="12">
        <f t="shared" ca="1" si="2062"/>
        <v>0.75634399635665583</v>
      </c>
      <c r="CE520" s="12">
        <f t="shared" ca="1" si="2063"/>
        <v>0.905774697386455</v>
      </c>
      <c r="CH520">
        <f t="shared" ca="1" si="2137"/>
        <v>2010</v>
      </c>
      <c r="CI520" s="12">
        <f t="shared" ca="1" si="2146"/>
        <v>1.4969600509310843</v>
      </c>
      <c r="CJ520" s="12">
        <f t="shared" ca="1" si="2147"/>
        <v>0.94328520363819257</v>
      </c>
      <c r="CK520" s="12">
        <f t="shared" ca="1" si="2148"/>
        <v>0.83970212305919656</v>
      </c>
      <c r="CL520" s="12">
        <f t="shared" ca="1" si="2149"/>
        <v>1.1419728393144633</v>
      </c>
      <c r="CM520" s="12">
        <f t="shared" ca="1" si="2150"/>
        <v>0.60336401731165401</v>
      </c>
      <c r="CO520">
        <f t="shared" ca="1" si="2138"/>
        <v>2010</v>
      </c>
      <c r="CP520" s="12">
        <f t="shared" ca="1" si="2070"/>
        <v>1.0420560747663552</v>
      </c>
      <c r="CQ520" s="12">
        <f t="shared" ca="1" si="2071"/>
        <v>0.82375360253652641</v>
      </c>
      <c r="CR520" s="12">
        <f t="shared" ca="1" si="2072"/>
        <v>0.7723678340477359</v>
      </c>
      <c r="CS520" s="12">
        <f t="shared" ca="1" si="2073"/>
        <v>1.1095213029229758</v>
      </c>
      <c r="CT520" s="12">
        <f t="shared" ca="1" si="2074"/>
        <v>0.72790581976308855</v>
      </c>
      <c r="CV520">
        <f t="shared" ca="1" si="2151"/>
        <v>2010</v>
      </c>
      <c r="CW520" s="12">
        <f t="shared" ca="1" si="2076"/>
        <v>1.1459322220995696</v>
      </c>
      <c r="CX520" s="12">
        <f t="shared" ca="1" si="2077"/>
        <v>0.64532780566151016</v>
      </c>
      <c r="CY520" s="12">
        <f t="shared" ca="1" si="2078"/>
        <v>0.60960240754447714</v>
      </c>
      <c r="CZ520" s="12">
        <f t="shared" ca="1" si="2079"/>
        <v>0.79571305585563179</v>
      </c>
      <c r="DA520" s="12">
        <f t="shared" ca="1" si="2080"/>
        <v>0.56698783244857121</v>
      </c>
      <c r="DC520">
        <f t="shared" ca="1" si="2139"/>
        <v>2010</v>
      </c>
      <c r="DD520" s="12">
        <f t="shared" ca="1" si="2082"/>
        <v>1.1838178459603566</v>
      </c>
      <c r="DE520" s="12">
        <f t="shared" ca="1" si="2083"/>
        <v>0.90562876962954852</v>
      </c>
      <c r="DF520" s="12">
        <f t="shared" ca="1" si="2084"/>
        <v>0.81567469898549516</v>
      </c>
      <c r="DG520" s="12">
        <f t="shared" ca="1" si="2085"/>
        <v>1.1233113886996626</v>
      </c>
      <c r="DH520" s="12">
        <f t="shared" ca="1" si="2086"/>
        <v>0.67231118046698224</v>
      </c>
      <c r="DJ520">
        <f t="shared" ca="1" si="2140"/>
        <v>2010</v>
      </c>
      <c r="DK520" s="12">
        <f t="shared" ca="1" si="2088"/>
        <v>1.3284790164778577</v>
      </c>
      <c r="DL520" s="12">
        <f t="shared" ca="1" si="2089"/>
        <v>0.73454718730398838</v>
      </c>
      <c r="DM520" s="12">
        <f t="shared" ca="1" si="2090"/>
        <v>0.64643312468750824</v>
      </c>
      <c r="DN520" s="12">
        <f t="shared" ca="1" si="2091"/>
        <v>0.91961082542248562</v>
      </c>
      <c r="DO520" s="12">
        <f t="shared" ca="1" si="2092"/>
        <v>0.49523718052491611</v>
      </c>
      <c r="DQ520">
        <f t="shared" ca="1" si="2141"/>
        <v>2010</v>
      </c>
      <c r="DR520" s="12">
        <f t="shared" ca="1" si="2094"/>
        <v>0.77250791139240504</v>
      </c>
      <c r="DS520" s="12">
        <f t="shared" ca="1" si="2095"/>
        <v>0.10805216553818325</v>
      </c>
      <c r="DT520" s="12">
        <f t="shared" ca="1" si="2096"/>
        <v>0.11093750706915381</v>
      </c>
      <c r="DU520" s="12">
        <f t="shared" ca="1" si="2097"/>
        <v>0.11579298653915621</v>
      </c>
      <c r="DV520" s="12">
        <f t="shared" ca="1" si="2098"/>
        <v>0.10159411081141914</v>
      </c>
      <c r="DX520">
        <f t="shared" ca="1" si="2142"/>
        <v>2010</v>
      </c>
      <c r="DY520" s="12">
        <f t="shared" ca="1" si="2100"/>
        <v>1.0312982783724007</v>
      </c>
      <c r="DZ520" s="12">
        <f t="shared" ca="1" si="2101"/>
        <v>0.69926217901592869</v>
      </c>
      <c r="EA520" s="12">
        <f t="shared" ca="1" si="2102"/>
        <v>0.67490290443752166</v>
      </c>
      <c r="EB520" s="12">
        <f t="shared" ca="1" si="2103"/>
        <v>0.78950207960631091</v>
      </c>
      <c r="EC520" s="12">
        <f t="shared" ca="1" si="2104"/>
        <v>0.58561779437338723</v>
      </c>
      <c r="EF520">
        <f t="shared" ca="1" si="2143"/>
        <v>2010</v>
      </c>
      <c r="EG520" s="12">
        <f t="shared" ca="1" si="2106"/>
        <v>1.4261012746618096</v>
      </c>
      <c r="EH520" s="12">
        <f t="shared" ca="1" si="2107"/>
        <v>0.71829801269938065</v>
      </c>
      <c r="EI520" s="12">
        <f t="shared" ca="1" si="2108"/>
        <v>0.6084959933719688</v>
      </c>
      <c r="EJ520" s="12">
        <f t="shared" ca="1" si="2109"/>
        <v>0.92856767925863881</v>
      </c>
      <c r="EK520" s="12">
        <f t="shared" ca="1" si="2110"/>
        <v>0.42673154331114671</v>
      </c>
      <c r="EM520">
        <f t="shared" ca="1" si="2144"/>
        <v>2010</v>
      </c>
      <c r="EN520" s="12">
        <f t="shared" ca="1" si="2112"/>
        <v>0.96778956985477693</v>
      </c>
      <c r="EO520" s="12">
        <f t="shared" ca="1" si="2113"/>
        <v>0.87840128576339027</v>
      </c>
      <c r="EP520" s="12">
        <f t="shared" ca="1" si="2114"/>
        <v>0.72946499063643566</v>
      </c>
      <c r="EQ520" s="12">
        <f t="shared" ca="1" si="2115"/>
        <v>1.1899810448125796</v>
      </c>
      <c r="ER520" s="12">
        <f t="shared" ca="1" si="2116"/>
        <v>0.52515675204567225</v>
      </c>
      <c r="EU520">
        <f t="shared" ca="1" si="2145"/>
        <v>2010</v>
      </c>
      <c r="EV520" s="12">
        <f t="shared" ca="1" si="2118"/>
        <v>2.1684930948792114</v>
      </c>
      <c r="EW520" s="12">
        <f t="shared" ca="1" si="2119"/>
        <v>0.60060932013560331</v>
      </c>
      <c r="EX520" s="12">
        <f t="shared" ca="1" si="2120"/>
        <v>0.45620089805750497</v>
      </c>
      <c r="EY520" s="12">
        <f t="shared" ca="1" si="2121"/>
        <v>0.84314779049261346</v>
      </c>
      <c r="EZ520" s="12">
        <f t="shared" ca="1" si="2122"/>
        <v>0.23150424657817092</v>
      </c>
    </row>
    <row r="521" spans="4:156" x14ac:dyDescent="0.2">
      <c r="D521" s="5">
        <f t="shared" si="2136"/>
        <v>26</v>
      </c>
      <c r="E521" t="b">
        <f t="shared" si="2123"/>
        <v>1</v>
      </c>
      <c r="G521" s="566">
        <f t="shared" ca="1" si="2009"/>
        <v>2011</v>
      </c>
      <c r="H521" s="12">
        <f t="shared" ca="1" si="2010"/>
        <v>1.3123998888021073</v>
      </c>
      <c r="I521" s="12">
        <f t="shared" ca="1" si="2011"/>
        <v>1.1435869230197031</v>
      </c>
      <c r="J521" s="12">
        <f t="shared" ca="1" si="2012"/>
        <v>1.0195248656625053</v>
      </c>
      <c r="K521" s="12">
        <f t="shared" ca="1" si="2013"/>
        <v>1.6258854883608291</v>
      </c>
      <c r="L521" s="12">
        <f t="shared" ca="1" si="2014"/>
        <v>0.90059833758078611</v>
      </c>
      <c r="N521">
        <f t="shared" ca="1" si="2124"/>
        <v>2011</v>
      </c>
      <c r="O521" s="12">
        <f t="shared" ca="1" si="2015"/>
        <v>0.62527601224823404</v>
      </c>
      <c r="P521" s="12">
        <f t="shared" ca="1" si="2016"/>
        <v>0.83469395979224759</v>
      </c>
      <c r="Q521" s="12">
        <f t="shared" ca="1" si="2017"/>
        <v>0.77636229095515918</v>
      </c>
      <c r="R521" s="12">
        <f t="shared" ca="1" si="2018"/>
        <v>0.99899274426407525</v>
      </c>
      <c r="S521" s="12">
        <f t="shared" ca="1" si="2019"/>
        <v>0.6528156631761739</v>
      </c>
      <c r="U521">
        <f t="shared" ca="1" si="2125"/>
        <v>2011</v>
      </c>
      <c r="V521" s="12">
        <f t="shared" ca="1" si="2020"/>
        <v>0.30174332218000333</v>
      </c>
      <c r="W521" s="12">
        <f t="shared" ca="1" si="2021"/>
        <v>0.53010381939778006</v>
      </c>
      <c r="X521" s="12">
        <f t="shared" ca="1" si="2022"/>
        <v>0.50680096727380752</v>
      </c>
      <c r="Y521" s="12">
        <f t="shared" ca="1" si="2023"/>
        <v>0.60785957195862483</v>
      </c>
      <c r="Z521" s="12">
        <f t="shared" ca="1" si="2024"/>
        <v>0.41420524604682618</v>
      </c>
      <c r="AB521" s="240">
        <f t="shared" ca="1" si="2126"/>
        <v>2011</v>
      </c>
      <c r="AC521" s="242">
        <f t="shared" ca="1" si="2152"/>
        <v>1.4996620751802263</v>
      </c>
      <c r="AD521" s="242">
        <f t="shared" ca="1" si="2153"/>
        <v>0.7151503641401401</v>
      </c>
      <c r="AE521" s="242">
        <f t="shared" ca="1" si="2154"/>
        <v>0.63678283925768087</v>
      </c>
      <c r="AF521" s="242">
        <f t="shared" ca="1" si="2155"/>
        <v>0.89450898559432868</v>
      </c>
      <c r="AG521" s="242">
        <f t="shared" ca="1" si="2156"/>
        <v>0.49413888286623392</v>
      </c>
      <c r="AH521" s="240"/>
      <c r="AI521" s="240">
        <f t="shared" ca="1" si="2127"/>
        <v>2011</v>
      </c>
      <c r="AJ521" s="242">
        <f t="shared" ca="1" si="2157"/>
        <v>0</v>
      </c>
      <c r="AK521" s="242">
        <f t="shared" ca="1" si="2158"/>
        <v>0</v>
      </c>
      <c r="AL521" s="242">
        <f t="shared" ca="1" si="2159"/>
        <v>0</v>
      </c>
      <c r="AM521" s="242">
        <f t="shared" ca="1" si="2160"/>
        <v>0</v>
      </c>
      <c r="AN521" s="242">
        <f t="shared" ca="1" si="2161"/>
        <v>0</v>
      </c>
      <c r="AO521" s="240"/>
      <c r="AP521" s="240">
        <f t="shared" ca="1" si="2129"/>
        <v>2011</v>
      </c>
      <c r="AQ521" s="242">
        <f t="shared" ca="1" si="2034"/>
        <v>0.30174332218000333</v>
      </c>
      <c r="AR521" s="242">
        <f t="shared" ca="1" si="2035"/>
        <v>3.1501482301426456</v>
      </c>
      <c r="AS521" s="242">
        <f t="shared" ca="1" si="2036"/>
        <v>3.3140749984964226</v>
      </c>
      <c r="AT521" s="242">
        <f t="shared" ca="1" si="2037"/>
        <v>3.3140749984964226</v>
      </c>
      <c r="AU521" s="242">
        <f t="shared" ca="1" si="2038"/>
        <v>3.3140749984964226</v>
      </c>
      <c r="AV521" s="242"/>
      <c r="AX521">
        <f t="shared" ca="1" si="2130"/>
        <v>2011</v>
      </c>
      <c r="AY521" s="12">
        <f t="shared" ca="1" si="2039"/>
        <v>1.0131557506165061</v>
      </c>
      <c r="AZ521" s="12">
        <f t="shared" ca="1" si="2040"/>
        <v>1.3111546140806762</v>
      </c>
      <c r="BA521" s="12">
        <f t="shared" ca="1" si="2041"/>
        <v>1.3582014581648523</v>
      </c>
      <c r="BB521" s="12">
        <f t="shared" ca="1" si="2042"/>
        <v>1.3135150002656644</v>
      </c>
      <c r="BC521" s="12">
        <f t="shared" ca="1" si="2043"/>
        <v>1.3675108320812248</v>
      </c>
      <c r="BE521">
        <f t="shared" ca="1" si="2131"/>
        <v>2011</v>
      </c>
      <c r="BF521" s="12">
        <f t="shared" ca="1" si="2044"/>
        <v>0.96988017160609474</v>
      </c>
      <c r="BG521" s="12">
        <f t="shared" ca="1" si="2045"/>
        <v>0.96744732489344343</v>
      </c>
      <c r="BH521" s="12">
        <f t="shared" ca="1" si="2046"/>
        <v>0.91844508935765146</v>
      </c>
      <c r="BI521" s="12">
        <f t="shared" ca="1" si="2047"/>
        <v>1.3673068861415025</v>
      </c>
      <c r="BJ521" s="12">
        <f t="shared" ca="1" si="2048"/>
        <v>0.880138050083354</v>
      </c>
      <c r="BL521">
        <f t="shared" ca="1" si="2132"/>
        <v>2011</v>
      </c>
      <c r="BM521" s="12">
        <f t="shared" ca="1" si="2049"/>
        <v>0.94374848986116011</v>
      </c>
      <c r="BN521" s="12">
        <f t="shared" ca="1" si="2050"/>
        <v>1.4795444947527181</v>
      </c>
      <c r="BO521" s="12">
        <f t="shared" ca="1" si="2051"/>
        <v>1.5641403809569745</v>
      </c>
      <c r="BP521" s="12">
        <f t="shared" ca="1" si="2052"/>
        <v>1.5549405132710585</v>
      </c>
      <c r="BQ521" s="12">
        <f t="shared" ca="1" si="2053"/>
        <v>1.5748464374032749</v>
      </c>
      <c r="BS521">
        <f t="shared" ca="1" si="2133"/>
        <v>2011</v>
      </c>
      <c r="BT521" s="12">
        <f t="shared" ca="1" si="2054"/>
        <v>1.2703315277937841</v>
      </c>
      <c r="BU521" s="12">
        <f t="shared" ca="1" si="2055"/>
        <v>0.98570373509641396</v>
      </c>
      <c r="BV521" s="12">
        <f t="shared" ca="1" si="2056"/>
        <v>0.9817064385237666</v>
      </c>
      <c r="BW521" s="12">
        <f t="shared" ca="1" si="2057"/>
        <v>1.1290177310270735</v>
      </c>
      <c r="BX521" s="12">
        <f t="shared" ca="1" si="2058"/>
        <v>0.97469597130234154</v>
      </c>
      <c r="BZ521">
        <f t="shared" ca="1" si="2134"/>
        <v>2011</v>
      </c>
      <c r="CA521" s="12">
        <f t="shared" ca="1" si="2059"/>
        <v>1.519764520951163</v>
      </c>
      <c r="CB521" s="12">
        <f t="shared" ca="1" si="2060"/>
        <v>0.86581614167940946</v>
      </c>
      <c r="CC521" s="12">
        <f t="shared" ca="1" si="2061"/>
        <v>0.92382583986960298</v>
      </c>
      <c r="CD521" s="12">
        <f t="shared" ca="1" si="2062"/>
        <v>0.79907694305909294</v>
      </c>
      <c r="CE521" s="12">
        <f t="shared" ca="1" si="2063"/>
        <v>0.95127534463604224</v>
      </c>
      <c r="CH521">
        <f t="shared" ca="1" si="2137"/>
        <v>2011</v>
      </c>
      <c r="CI521" s="12">
        <f t="shared" ca="1" si="2146"/>
        <v>1.5159955435301609</v>
      </c>
      <c r="CJ521" s="12">
        <f t="shared" ca="1" si="2147"/>
        <v>0.94225338961261418</v>
      </c>
      <c r="CK521" s="12">
        <f t="shared" ca="1" si="2148"/>
        <v>0.83641878974590989</v>
      </c>
      <c r="CL521" s="12">
        <f t="shared" ca="1" si="2149"/>
        <v>1.1550950694607716</v>
      </c>
      <c r="CM521" s="12">
        <f t="shared" ca="1" si="2150"/>
        <v>0.58725357378472831</v>
      </c>
      <c r="CO521">
        <f t="shared" ca="1" si="2138"/>
        <v>2011</v>
      </c>
      <c r="CP521" s="12">
        <f t="shared" ca="1" si="2070"/>
        <v>1.0483661122796366</v>
      </c>
      <c r="CQ521" s="12">
        <f t="shared" ca="1" si="2071"/>
        <v>0.82711223883371821</v>
      </c>
      <c r="CR521" s="12">
        <f t="shared" ca="1" si="2072"/>
        <v>0.78060917370103089</v>
      </c>
      <c r="CS521" s="12">
        <f t="shared" ca="1" si="2073"/>
        <v>1.1044357936786193</v>
      </c>
      <c r="CT521" s="12">
        <f t="shared" ca="1" si="2074"/>
        <v>0.73790463368480341</v>
      </c>
      <c r="CV521">
        <f t="shared" ca="1" si="2151"/>
        <v>2011</v>
      </c>
      <c r="CW521" s="12">
        <f t="shared" ca="1" si="2076"/>
        <v>1.2307833830076902</v>
      </c>
      <c r="CX521" s="12">
        <f t="shared" ca="1" si="2077"/>
        <v>0.64606128332652413</v>
      </c>
      <c r="CY521" s="12">
        <f t="shared" ca="1" si="2078"/>
        <v>0.59072438283164908</v>
      </c>
      <c r="CZ521" s="12">
        <f t="shared" ca="1" si="2079"/>
        <v>0.8555554632734963</v>
      </c>
      <c r="DA521" s="12">
        <f t="shared" ca="1" si="2080"/>
        <v>0.53008484357030206</v>
      </c>
      <c r="DC521">
        <f t="shared" ca="1" si="2139"/>
        <v>2011</v>
      </c>
      <c r="DD521" s="12">
        <f t="shared" ca="1" si="2082"/>
        <v>1.2637591542099538</v>
      </c>
      <c r="DE521" s="12">
        <f t="shared" ca="1" si="2083"/>
        <v>0.92386714136560177</v>
      </c>
      <c r="DF521" s="12">
        <f t="shared" ca="1" si="2084"/>
        <v>0.83336045591016261</v>
      </c>
      <c r="DG521" s="12">
        <f t="shared" ca="1" si="2085"/>
        <v>1.155844269375786</v>
      </c>
      <c r="DH521" s="12">
        <f t="shared" ca="1" si="2086"/>
        <v>0.68307794504757602</v>
      </c>
      <c r="DJ521">
        <f t="shared" ca="1" si="2140"/>
        <v>2011</v>
      </c>
      <c r="DK521" s="12">
        <f t="shared" ca="1" si="2088"/>
        <v>1.4996620751802263</v>
      </c>
      <c r="DL521" s="12">
        <f t="shared" ca="1" si="2089"/>
        <v>0.7151503641401401</v>
      </c>
      <c r="DM521" s="12">
        <f t="shared" ca="1" si="2090"/>
        <v>0.63678283925768087</v>
      </c>
      <c r="DN521" s="12">
        <f t="shared" ca="1" si="2091"/>
        <v>0.89450898559432868</v>
      </c>
      <c r="DO521" s="12">
        <f t="shared" ca="1" si="2092"/>
        <v>0.49413888286623392</v>
      </c>
      <c r="DQ521">
        <f t="shared" ca="1" si="2141"/>
        <v>2011</v>
      </c>
      <c r="DR521" s="12">
        <f t="shared" ca="1" si="2094"/>
        <v>0.79359968354430388</v>
      </c>
      <c r="DS521" s="12">
        <f t="shared" ca="1" si="2095"/>
        <v>0.10705251597286518</v>
      </c>
      <c r="DT521" s="12">
        <f t="shared" ca="1" si="2096"/>
        <v>0.11332899113798917</v>
      </c>
      <c r="DU521" s="12">
        <f t="shared" ca="1" si="2097"/>
        <v>0.11339747391599009</v>
      </c>
      <c r="DV521" s="12">
        <f t="shared" ca="1" si="2098"/>
        <v>0.11319720976899232</v>
      </c>
      <c r="DX521">
        <f t="shared" ca="1" si="2142"/>
        <v>2011</v>
      </c>
      <c r="DY521" s="12">
        <f t="shared" ca="1" si="2100"/>
        <v>1.0864481566692232</v>
      </c>
      <c r="DZ521" s="12">
        <f t="shared" ca="1" si="2101"/>
        <v>0.70377600451049172</v>
      </c>
      <c r="EA521" s="12">
        <f t="shared" ca="1" si="2102"/>
        <v>0.66617590755715339</v>
      </c>
      <c r="EB521" s="12">
        <f t="shared" ca="1" si="2103"/>
        <v>0.81722217946898257</v>
      </c>
      <c r="EC521" s="12">
        <f t="shared" ca="1" si="2104"/>
        <v>0.54849458050954114</v>
      </c>
      <c r="EF521">
        <f t="shared" ca="1" si="2143"/>
        <v>2011</v>
      </c>
      <c r="EG521" s="12">
        <f t="shared" ca="1" si="2106"/>
        <v>1.55126122056085</v>
      </c>
      <c r="EH521" s="12">
        <f t="shared" ca="1" si="2107"/>
        <v>0.72614538883857571</v>
      </c>
      <c r="EI521" s="12">
        <f t="shared" ca="1" si="2108"/>
        <v>0.61004064958362092</v>
      </c>
      <c r="EJ521" s="12">
        <f t="shared" ca="1" si="2109"/>
        <v>0.95520011200691057</v>
      </c>
      <c r="EK521" s="12">
        <f t="shared" ca="1" si="2110"/>
        <v>0.41402918516164078</v>
      </c>
      <c r="EM521">
        <f t="shared" ca="1" si="2144"/>
        <v>2011</v>
      </c>
      <c r="EN521" s="12">
        <f t="shared" ca="1" si="2112"/>
        <v>0.94826359010315409</v>
      </c>
      <c r="EO521" s="12">
        <f t="shared" ca="1" si="2113"/>
        <v>0.87461462383720123</v>
      </c>
      <c r="EP521" s="12">
        <f t="shared" ca="1" si="2114"/>
        <v>0.73646555529773006</v>
      </c>
      <c r="EQ521" s="12">
        <f t="shared" ca="1" si="2115"/>
        <v>1.181135745217567</v>
      </c>
      <c r="ER521" s="12">
        <f t="shared" ca="1" si="2116"/>
        <v>0.53918734440262694</v>
      </c>
      <c r="EU521">
        <f t="shared" ca="1" si="2145"/>
        <v>2011</v>
      </c>
      <c r="EV521" s="12">
        <f t="shared" ca="1" si="2118"/>
        <v>2.1469629689982486</v>
      </c>
      <c r="EW521" s="12">
        <f t="shared" ca="1" si="2119"/>
        <v>0.62914349022298521</v>
      </c>
      <c r="EX521" s="12">
        <f t="shared" ca="1" si="2120"/>
        <v>0.49516933909775801</v>
      </c>
      <c r="EY521" s="12">
        <f t="shared" ca="1" si="2121"/>
        <v>0.86958556454636904</v>
      </c>
      <c r="EZ521" s="12">
        <f t="shared" ca="1" si="2122"/>
        <v>0.27774913554374447</v>
      </c>
    </row>
    <row r="522" spans="4:156" x14ac:dyDescent="0.2">
      <c r="D522" s="5">
        <f>D521+1</f>
        <v>27</v>
      </c>
      <c r="E522" t="b">
        <f t="shared" si="2123"/>
        <v>1</v>
      </c>
      <c r="G522" s="566">
        <f t="shared" si="2009"/>
        <v>2012</v>
      </c>
      <c r="H522" s="12">
        <f t="shared" ca="1" si="2010"/>
        <v>1.3237844349426138</v>
      </c>
      <c r="I522" s="12">
        <f t="shared" ca="1" si="2011"/>
        <v>1.0226748649013324</v>
      </c>
      <c r="J522" s="12">
        <f t="shared" ca="1" si="2012"/>
        <v>0.93455788741907642</v>
      </c>
      <c r="K522" s="12">
        <f t="shared" ca="1" si="2013"/>
        <v>1.4184489570185459</v>
      </c>
      <c r="L522" s="12">
        <f t="shared" ca="1" si="2014"/>
        <v>0.8396515186296154</v>
      </c>
      <c r="N522">
        <f t="shared" si="2124"/>
        <v>2012</v>
      </c>
      <c r="O522" s="12">
        <f t="shared" ca="1" si="2015"/>
        <v>0.6099718193019481</v>
      </c>
      <c r="P522" s="12">
        <f t="shared" ca="1" si="2016"/>
        <v>0.79831111255295129</v>
      </c>
      <c r="Q522" s="12">
        <f t="shared" ca="1" si="2017"/>
        <v>0.77380514451993487</v>
      </c>
      <c r="R522" s="12">
        <f t="shared" ca="1" si="2018"/>
        <v>0.93399130885640436</v>
      </c>
      <c r="S522" s="12">
        <f t="shared" ca="1" si="2019"/>
        <v>0.68491137402951396</v>
      </c>
      <c r="U522">
        <f t="shared" si="2125"/>
        <v>2012</v>
      </c>
      <c r="V522" s="12">
        <f t="shared" ca="1" si="2020"/>
        <v>0.2268473884194408</v>
      </c>
      <c r="W522" s="12">
        <f t="shared" ca="1" si="2021"/>
        <v>0.55218434871564681</v>
      </c>
      <c r="X522" s="12">
        <f t="shared" ca="1" si="2022"/>
        <v>0.54113534416135223</v>
      </c>
      <c r="Y522" s="12">
        <f t="shared" ca="1" si="2023"/>
        <v>0.6339886797153983</v>
      </c>
      <c r="Z522" s="12">
        <f t="shared" ca="1" si="2024"/>
        <v>0.45605776367453671</v>
      </c>
      <c r="AB522" s="240">
        <f t="shared" si="2126"/>
        <v>2012</v>
      </c>
      <c r="AC522" s="242">
        <f t="shared" ca="1" si="2152"/>
        <v>1.6091658084449021</v>
      </c>
      <c r="AD522" s="242">
        <f t="shared" ca="1" si="2153"/>
        <v>0.62571071810029966</v>
      </c>
      <c r="AE522" s="242">
        <f t="shared" ca="1" si="2154"/>
        <v>0.56320917240713808</v>
      </c>
      <c r="AF522" s="242">
        <f t="shared" ca="1" si="2155"/>
        <v>0.79211532201772883</v>
      </c>
      <c r="AG522" s="242">
        <f t="shared" ca="1" si="2156"/>
        <v>0.43651624936883587</v>
      </c>
      <c r="AH522" s="240"/>
      <c r="AI522" s="240">
        <f t="shared" si="2127"/>
        <v>2012</v>
      </c>
      <c r="AJ522" s="242">
        <f t="shared" ca="1" si="2157"/>
        <v>0</v>
      </c>
      <c r="AK522" s="242">
        <f t="shared" ca="1" si="2158"/>
        <v>0</v>
      </c>
      <c r="AL522" s="242">
        <f t="shared" ca="1" si="2159"/>
        <v>0</v>
      </c>
      <c r="AM522" s="242">
        <f t="shared" ca="1" si="2160"/>
        <v>0</v>
      </c>
      <c r="AN522" s="242">
        <f t="shared" ca="1" si="2161"/>
        <v>0</v>
      </c>
      <c r="AO522" s="240"/>
      <c r="AP522" s="240">
        <f t="shared" si="2129"/>
        <v>2012</v>
      </c>
      <c r="AQ522" s="242">
        <f t="shared" ca="1" si="2034"/>
        <v>0.2268473884194408</v>
      </c>
      <c r="AR522" s="242">
        <f t="shared" ca="1" si="2035"/>
        <v>4.1425769788318103</v>
      </c>
      <c r="AS522" s="242">
        <f t="shared" ca="1" si="2036"/>
        <v>4.4082500000000007</v>
      </c>
      <c r="AT522" s="242">
        <f t="shared" ca="1" si="2037"/>
        <v>4.4082500000000007</v>
      </c>
      <c r="AU522" s="242">
        <f t="shared" ca="1" si="2038"/>
        <v>4.4082500000000007</v>
      </c>
      <c r="AV522" s="242"/>
      <c r="AX522">
        <f t="shared" si="2130"/>
        <v>2012</v>
      </c>
      <c r="AY522" s="12">
        <f t="shared" ca="1" si="2039"/>
        <v>1.0863543035925736</v>
      </c>
      <c r="AZ522" s="12">
        <f t="shared" ca="1" si="2040"/>
        <v>1.0305934079943175</v>
      </c>
      <c r="BA522" s="12">
        <f t="shared" ca="1" si="2041"/>
        <v>1.0244465015564923</v>
      </c>
      <c r="BB522" s="12">
        <f t="shared" ca="1" si="2042"/>
        <v>1.1795806255360863</v>
      </c>
      <c r="BC522" s="12">
        <f t="shared" ca="1" si="2043"/>
        <v>0.99212795058579395</v>
      </c>
      <c r="BE522">
        <f t="shared" si="2131"/>
        <v>2012</v>
      </c>
      <c r="BF522" s="12">
        <f t="shared" ca="1" si="2044"/>
        <v>0.9862419251442377</v>
      </c>
      <c r="BG522" s="12">
        <f t="shared" ca="1" si="2045"/>
        <v>0.92077829505081277</v>
      </c>
      <c r="BH522" s="12">
        <f t="shared" ca="1" si="2046"/>
        <v>0.8794840588848678</v>
      </c>
      <c r="BI522" s="12">
        <f t="shared" ca="1" si="2047"/>
        <v>1.297521075911702</v>
      </c>
      <c r="BJ522" s="12">
        <f t="shared" ca="1" si="2048"/>
        <v>0.84380768690556862</v>
      </c>
      <c r="BL522">
        <f t="shared" si="2132"/>
        <v>2012</v>
      </c>
      <c r="BM522" s="12">
        <f t="shared" ca="1" si="2049"/>
        <v>0.92931620913331969</v>
      </c>
      <c r="BN522" s="12">
        <f t="shared" ca="1" si="2050"/>
        <v>1.4384300783114876</v>
      </c>
      <c r="BO522" s="12">
        <f t="shared" ca="1" si="2051"/>
        <v>1.5692455200937681</v>
      </c>
      <c r="BP522" s="12">
        <f t="shared" ca="1" si="2052"/>
        <v>1.5016759271074651</v>
      </c>
      <c r="BQ522" s="12">
        <f t="shared" ca="1" si="2053"/>
        <v>1.6478775071246603</v>
      </c>
      <c r="BS522">
        <f t="shared" si="2133"/>
        <v>2012</v>
      </c>
      <c r="BT522" s="12">
        <f t="shared" ca="1" si="2054"/>
        <v>1.2805245028363617</v>
      </c>
      <c r="BU522" s="12">
        <f t="shared" ca="1" si="2055"/>
        <v>0.9318809105713497</v>
      </c>
      <c r="BV522" s="12">
        <f t="shared" ca="1" si="2056"/>
        <v>0.9238830513839934</v>
      </c>
      <c r="BW522" s="12">
        <f t="shared" ca="1" si="2057"/>
        <v>1.1376265570042161</v>
      </c>
      <c r="BX522" s="12">
        <f t="shared" ca="1" si="2058"/>
        <v>0.91371110994977245</v>
      </c>
      <c r="BZ522">
        <f t="shared" si="2134"/>
        <v>2012</v>
      </c>
      <c r="CA522" s="12">
        <f t="shared" ca="1" si="2059"/>
        <v>1.5410932515526514</v>
      </c>
      <c r="CB522" s="12">
        <f t="shared" ca="1" si="2060"/>
        <v>0.82779088638716158</v>
      </c>
      <c r="CC522" s="12">
        <f t="shared" ca="1" si="2061"/>
        <v>0.87511315063372064</v>
      </c>
      <c r="CD522" s="12">
        <f t="shared" ca="1" si="2062"/>
        <v>0.80373075614355938</v>
      </c>
      <c r="CE522" s="12">
        <f t="shared" ca="1" si="2063"/>
        <v>0.890819993963757</v>
      </c>
      <c r="CH522">
        <f t="shared" si="2137"/>
        <v>2012</v>
      </c>
      <c r="CI522" s="12">
        <f t="shared" ca="1" si="2146"/>
        <v>1.5915963711602739</v>
      </c>
      <c r="CJ522" s="12">
        <f t="shared" ca="1" si="2147"/>
        <v>0.89092966720902211</v>
      </c>
      <c r="CK522" s="12">
        <f t="shared" ca="1" si="2148"/>
        <v>0.79091860987912488</v>
      </c>
      <c r="CL522" s="12">
        <f t="shared" ca="1" si="2149"/>
        <v>1.1170699888236142</v>
      </c>
      <c r="CM522" s="12">
        <f t="shared" ca="1" si="2150"/>
        <v>0.53590879602208508</v>
      </c>
      <c r="CO522">
        <f t="shared" si="2138"/>
        <v>2012</v>
      </c>
      <c r="CP522" s="12">
        <f t="shared" ca="1" si="2070"/>
        <v>1.0841988854435458</v>
      </c>
      <c r="CQ522" s="12">
        <f t="shared" ca="1" si="2071"/>
        <v>0.80419233130057</v>
      </c>
      <c r="CR522" s="12">
        <f t="shared" ca="1" si="2072"/>
        <v>0.76694345153918908</v>
      </c>
      <c r="CS522" s="12">
        <f t="shared" ca="1" si="2073"/>
        <v>1.064604675297155</v>
      </c>
      <c r="CT522" s="12">
        <f t="shared" ca="1" si="2074"/>
        <v>0.72768946543350399</v>
      </c>
      <c r="CV522">
        <f t="shared" si="2151"/>
        <v>2012</v>
      </c>
      <c r="CW522" s="12">
        <f t="shared" ca="1" si="2076"/>
        <v>1.2265273331616193</v>
      </c>
      <c r="CX522" s="12">
        <f t="shared" ca="1" si="2077"/>
        <v>0.59607455176188784</v>
      </c>
      <c r="CY522" s="12">
        <f t="shared" ca="1" si="2078"/>
        <v>0.5334863464210885</v>
      </c>
      <c r="CZ522" s="12">
        <f t="shared" ca="1" si="2079"/>
        <v>0.83796898488028315</v>
      </c>
      <c r="DA522" s="12">
        <f t="shared" ca="1" si="2080"/>
        <v>0.46376761522669913</v>
      </c>
      <c r="DC522">
        <f t="shared" si="2139"/>
        <v>2012</v>
      </c>
      <c r="DD522" s="12">
        <f t="shared" ca="1" si="2082"/>
        <v>1.3100837143493467</v>
      </c>
      <c r="DE522" s="12">
        <f t="shared" ca="1" si="2083"/>
        <v>0.85825746266581304</v>
      </c>
      <c r="DF522" s="12">
        <f t="shared" ca="1" si="2084"/>
        <v>0.79868753129065828</v>
      </c>
      <c r="DG522" s="12">
        <f t="shared" ca="1" si="2085"/>
        <v>1.0602186219941745</v>
      </c>
      <c r="DH522" s="12">
        <f t="shared" ca="1" si="2086"/>
        <v>0.67680994445250531</v>
      </c>
      <c r="DJ522">
        <f t="shared" si="2140"/>
        <v>2012</v>
      </c>
      <c r="DK522" s="12">
        <f t="shared" ca="1" si="2088"/>
        <v>1.6091658084449021</v>
      </c>
      <c r="DL522" s="12">
        <f t="shared" ca="1" si="2089"/>
        <v>0.62571071810029966</v>
      </c>
      <c r="DM522" s="12">
        <f t="shared" ca="1" si="2090"/>
        <v>0.56320917240713808</v>
      </c>
      <c r="DN522" s="12">
        <f t="shared" ca="1" si="2091"/>
        <v>0.79211532201772883</v>
      </c>
      <c r="DO522" s="12">
        <f t="shared" ca="1" si="2092"/>
        <v>0.43651624936883587</v>
      </c>
      <c r="DQ522">
        <f t="shared" si="2141"/>
        <v>2012</v>
      </c>
      <c r="DR522" s="12">
        <f t="shared" ref="DR522:DR527" ca="1" si="2162">IF($E522,OFFSET(AP$5,$D$489+$D522,0),"")*0.1</f>
        <v>0.79113924050632922</v>
      </c>
      <c r="DS522" s="12">
        <f t="shared" ref="DS522:DS527" ca="1" si="2163">IF($E522,OFFSET(BN$92,$D$489+$D522,0),"")</f>
        <v>0.15113512865932197</v>
      </c>
      <c r="DT522" s="12">
        <f t="shared" ref="DT522:DT527" ca="1" si="2164">IF($E522,OFFSET(BN$178,$D$489+$D522,0),"")</f>
        <v>0.15279917826364942</v>
      </c>
      <c r="DU522" s="12">
        <f t="shared" ref="DU522:DU527" ca="1" si="2165">IF($E522,OFFSET(BN$258,$D$489+$D522,0),"")</f>
        <v>0.16915277593911468</v>
      </c>
      <c r="DV522" s="12">
        <f t="shared" ref="DV522:DV527" ca="1" si="2166">IF($E522,OFFSET(BN$339,$D$489+$D522,0),"")</f>
        <v>0.12132995997832006</v>
      </c>
      <c r="DX522">
        <f t="shared" si="2142"/>
        <v>2012</v>
      </c>
      <c r="DY522" s="12">
        <f t="shared" ca="1" si="2100"/>
        <v>1.1114445444744534</v>
      </c>
      <c r="DZ522" s="12">
        <f t="shared" ca="1" si="2101"/>
        <v>0.64458359558135703</v>
      </c>
      <c r="EA522" s="12">
        <f t="shared" ca="1" si="2102"/>
        <v>0.6043506691364241</v>
      </c>
      <c r="EB522" s="12">
        <f t="shared" ca="1" si="2103"/>
        <v>0.77212815109166366</v>
      </c>
      <c r="EC522" s="12">
        <f t="shared" ca="1" si="2104"/>
        <v>0.47363392601333165</v>
      </c>
      <c r="EF522">
        <f t="shared" si="2143"/>
        <v>2012</v>
      </c>
      <c r="EG522" s="12">
        <f t="shared" ca="1" si="2106"/>
        <v>1.6167866820171939</v>
      </c>
      <c r="EH522" s="12">
        <f t="shared" ca="1" si="2107"/>
        <v>0.67887562798971812</v>
      </c>
      <c r="EI522" s="12">
        <f t="shared" ca="1" si="2108"/>
        <v>0.57577837077243643</v>
      </c>
      <c r="EJ522" s="12">
        <f t="shared" ca="1" si="2109"/>
        <v>0.90599609177760554</v>
      </c>
      <c r="EK522" s="12">
        <f t="shared" ca="1" si="2110"/>
        <v>0.38825212241788837</v>
      </c>
      <c r="EM522">
        <f t="shared" si="2144"/>
        <v>2012</v>
      </c>
      <c r="EN522" s="12">
        <f t="shared" ca="1" si="2112"/>
        <v>1.0623492791960141</v>
      </c>
      <c r="EO522" s="12">
        <f t="shared" ca="1" si="2113"/>
        <v>0.74483112156653264</v>
      </c>
      <c r="EP522" s="12">
        <f t="shared" ca="1" si="2114"/>
        <v>0.6619667736004976</v>
      </c>
      <c r="EQ522" s="12">
        <f t="shared" ca="1" si="2115"/>
        <v>0.97295139867891789</v>
      </c>
      <c r="ER522" s="12">
        <f t="shared" ca="1" si="2116"/>
        <v>0.52399824806831619</v>
      </c>
      <c r="EU522">
        <f t="shared" si="2145"/>
        <v>2012</v>
      </c>
      <c r="EV522" s="12">
        <f t="shared" ca="1" si="2118"/>
        <v>2.0369087872245082</v>
      </c>
      <c r="EW522" s="12">
        <f t="shared" ca="1" si="2119"/>
        <v>0.59513985328424734</v>
      </c>
      <c r="EX522" s="12">
        <f t="shared" ca="1" si="2120"/>
        <v>0.50224365340651334</v>
      </c>
      <c r="EY522" s="12">
        <f t="shared" ca="1" si="2121"/>
        <v>0.79589469078109942</v>
      </c>
      <c r="EZ522" s="12">
        <f t="shared" ca="1" si="2122"/>
        <v>0.33172308303504422</v>
      </c>
    </row>
    <row r="523" spans="4:156" x14ac:dyDescent="0.2">
      <c r="D523" s="5">
        <f t="shared" si="2136"/>
        <v>28</v>
      </c>
      <c r="E523" t="b">
        <f t="shared" si="2123"/>
        <v>1</v>
      </c>
      <c r="G523" s="566">
        <f t="shared" si="2009"/>
        <v>2013</v>
      </c>
      <c r="H523" s="12">
        <f t="shared" ca="1" si="2010"/>
        <v>1.3463946730914338</v>
      </c>
      <c r="I523" s="12">
        <f t="shared" ca="1" si="2011"/>
        <v>1.0074544171887971</v>
      </c>
      <c r="J523" s="12">
        <f t="shared" ca="1" si="2012"/>
        <v>0.93722522915500395</v>
      </c>
      <c r="K523" s="12">
        <f t="shared" ca="1" si="2013"/>
        <v>1.351949245604295</v>
      </c>
      <c r="L523" s="12">
        <f t="shared" ca="1" si="2014"/>
        <v>0.85588471075369865</v>
      </c>
      <c r="N523">
        <f t="shared" si="2124"/>
        <v>2013</v>
      </c>
      <c r="O523" s="12">
        <f t="shared" ca="1" si="2015"/>
        <v>0.63243098168864587</v>
      </c>
      <c r="P523" s="12">
        <f t="shared" ca="1" si="2016"/>
        <v>0.79658116318500116</v>
      </c>
      <c r="Q523" s="12">
        <f t="shared" ca="1" si="2017"/>
        <v>0.78694492111010794</v>
      </c>
      <c r="R523" s="12">
        <f t="shared" ca="1" si="2018"/>
        <v>0.91453348826878589</v>
      </c>
      <c r="S523" s="12">
        <f t="shared" ca="1" si="2019"/>
        <v>0.71614087349971778</v>
      </c>
      <c r="U523">
        <f t="shared" si="2125"/>
        <v>2013</v>
      </c>
      <c r="V523" s="12">
        <f t="shared" ref="V523:V527" ca="1" si="2167">IF($E523,OFFSET(AB$5,$D$489+$D523,0),"")</f>
        <v>0.22516644927125276</v>
      </c>
      <c r="W523" s="12">
        <f t="shared" ref="W523:W527" ca="1" si="2168">IF($E523,OFFSET(AZ$92,$D$489+$D523,0),"")</f>
        <v>0.57896601442866535</v>
      </c>
      <c r="X523" s="12">
        <f t="shared" ref="X523:X527" ca="1" si="2169">IF($E523,OFFSET(AZ$178,$D$489+$D523,0),"")</f>
        <v>0.56679375395613718</v>
      </c>
      <c r="Y523" s="12">
        <f t="shared" ref="Y523:Y527" ca="1" si="2170">IF($E523,OFFSET(AZ$258,$D$489+$D523,0),"")</f>
        <v>0.66758561617219303</v>
      </c>
      <c r="Z523" s="12">
        <f t="shared" ref="Z523:Z527" ca="1" si="2171">IF($E523,OFFSET(AZ$339,$D$489+$D523,0),"")</f>
        <v>0.47444243756092486</v>
      </c>
      <c r="AB523" s="240">
        <f t="shared" si="2126"/>
        <v>2013</v>
      </c>
      <c r="AC523" s="242">
        <f t="shared" ca="1" si="2152"/>
        <v>1.5540518795056641</v>
      </c>
      <c r="AD523" s="242">
        <f t="shared" ca="1" si="2153"/>
        <v>0.6585351029432146</v>
      </c>
      <c r="AE523" s="242">
        <f t="shared" ca="1" si="2154"/>
        <v>0.59462769650515612</v>
      </c>
      <c r="AF523" s="242">
        <f t="shared" ca="1" si="2155"/>
        <v>0.83387209732914069</v>
      </c>
      <c r="AG523" s="242">
        <f t="shared" ca="1" si="2156"/>
        <v>0.46221285089047348</v>
      </c>
      <c r="AH523" s="240"/>
      <c r="AI523" s="240">
        <f t="shared" si="2127"/>
        <v>2013</v>
      </c>
      <c r="AJ523" s="242">
        <f t="shared" ca="1" si="2157"/>
        <v>0</v>
      </c>
      <c r="AK523" s="242">
        <f t="shared" ca="1" si="2158"/>
        <v>0</v>
      </c>
      <c r="AL523" s="242">
        <f t="shared" ca="1" si="2159"/>
        <v>0</v>
      </c>
      <c r="AM523" s="242">
        <f t="shared" ca="1" si="2160"/>
        <v>0</v>
      </c>
      <c r="AN523" s="242">
        <f t="shared" ca="1" si="2161"/>
        <v>0</v>
      </c>
      <c r="AO523" s="240"/>
      <c r="AP523" s="240">
        <f t="shared" si="2129"/>
        <v>2013</v>
      </c>
      <c r="AQ523" s="242">
        <f t="shared" ca="1" si="2034"/>
        <v>0.22516644927125276</v>
      </c>
      <c r="AR523" s="242">
        <f t="shared" ca="1" si="2035"/>
        <v>4.1664545997942284</v>
      </c>
      <c r="AS523" s="242">
        <f t="shared" ca="1" si="2036"/>
        <v>4.4411589881018347</v>
      </c>
      <c r="AT523" s="242">
        <f t="shared" ca="1" si="2037"/>
        <v>4.4411589881018347</v>
      </c>
      <c r="AU523" s="242">
        <f t="shared" ca="1" si="2038"/>
        <v>4.4411589881018347</v>
      </c>
      <c r="AV523" s="242"/>
      <c r="AX523">
        <f t="shared" si="2130"/>
        <v>2013</v>
      </c>
      <c r="AY523" s="12">
        <f t="shared" ca="1" si="2039"/>
        <v>1.1346862065594072</v>
      </c>
      <c r="AZ523" s="12">
        <f t="shared" ca="1" si="2040"/>
        <v>1.081149937832538</v>
      </c>
      <c r="BA523" s="12">
        <f t="shared" ca="1" si="2041"/>
        <v>1.086070719077121</v>
      </c>
      <c r="BB523" s="12">
        <f t="shared" ca="1" si="2042"/>
        <v>1.2089362456160915</v>
      </c>
      <c r="BC523" s="12">
        <f t="shared" ca="1" si="2043"/>
        <v>1.0604745724645697</v>
      </c>
      <c r="BE523">
        <f t="shared" si="2131"/>
        <v>2013</v>
      </c>
      <c r="BF523" s="12">
        <f t="shared" ca="1" si="2044"/>
        <v>0.98550224370037953</v>
      </c>
      <c r="BG523" s="12">
        <f t="shared" ca="1" si="2045"/>
        <v>0.9558331464127432</v>
      </c>
      <c r="BH523" s="12">
        <f t="shared" ca="1" si="2046"/>
        <v>0.93469664913909811</v>
      </c>
      <c r="BI523" s="12">
        <f t="shared" ca="1" si="2047"/>
        <v>1.2145138978327408</v>
      </c>
      <c r="BJ523" s="12">
        <f t="shared" ca="1" si="2048"/>
        <v>0.91081631356111858</v>
      </c>
      <c r="BL523">
        <f t="shared" si="2132"/>
        <v>2013</v>
      </c>
      <c r="BM523" s="12">
        <f t="shared" ca="1" si="2049"/>
        <v>0.927123022879765</v>
      </c>
      <c r="BN523" s="12">
        <f t="shared" ca="1" si="2050"/>
        <v>1.4411117588327389</v>
      </c>
      <c r="BO523" s="12">
        <f t="shared" ca="1" si="2051"/>
        <v>1.577296731374475</v>
      </c>
      <c r="BP523" s="12">
        <f t="shared" ca="1" si="2052"/>
        <v>1.5048202127531551</v>
      </c>
      <c r="BQ523" s="12">
        <f t="shared" ca="1" si="2053"/>
        <v>1.6616389986637152</v>
      </c>
      <c r="BS523">
        <f t="shared" si="2133"/>
        <v>2013</v>
      </c>
      <c r="BT523" s="12">
        <f t="shared" ca="1" si="2054"/>
        <v>1.3296326175201363</v>
      </c>
      <c r="BU523" s="12">
        <f t="shared" ca="1" si="2055"/>
        <v>0.94764014510168593</v>
      </c>
      <c r="BV523" s="12">
        <f t="shared" ca="1" si="2056"/>
        <v>0.94517093693762666</v>
      </c>
      <c r="BW523" s="12">
        <f t="shared" ca="1" si="2057"/>
        <v>1.0989779888493341</v>
      </c>
      <c r="BX523" s="12">
        <f t="shared" ca="1" si="2058"/>
        <v>0.9378513399296321</v>
      </c>
      <c r="BZ523">
        <f t="shared" si="2134"/>
        <v>2013</v>
      </c>
      <c r="CA523" s="12">
        <f t="shared" ca="1" si="2059"/>
        <v>1.6023054755043229</v>
      </c>
      <c r="CB523" s="12">
        <f t="shared" ca="1" si="2060"/>
        <v>0.85392960677862784</v>
      </c>
      <c r="CC523" s="12">
        <f t="shared" ca="1" si="2061"/>
        <v>0.92965592951373544</v>
      </c>
      <c r="CD523" s="12">
        <f t="shared" ca="1" si="2062"/>
        <v>0.75796499979165632</v>
      </c>
      <c r="CE523" s="12">
        <f t="shared" ca="1" si="2063"/>
        <v>0.96743446795579691</v>
      </c>
      <c r="CH523">
        <f t="shared" si="2137"/>
        <v>2013</v>
      </c>
      <c r="CI523" s="12">
        <f t="shared" ca="1" si="2146"/>
        <v>1.6160910393124304</v>
      </c>
      <c r="CJ523" s="12">
        <f t="shared" ca="1" si="2147"/>
        <v>0.88217551775140957</v>
      </c>
      <c r="CK523" s="12">
        <f t="shared" ca="1" si="2148"/>
        <v>0.78593565313701386</v>
      </c>
      <c r="CL523" s="12">
        <f t="shared" ca="1" si="2149"/>
        <v>1.1066701802914194</v>
      </c>
      <c r="CM523" s="12">
        <f t="shared" ca="1" si="2150"/>
        <v>0.53516114366884671</v>
      </c>
      <c r="CO523">
        <f t="shared" si="2138"/>
        <v>2013</v>
      </c>
      <c r="CP523" s="12">
        <f t="shared" ca="1" si="2070"/>
        <v>1.1247587657479889</v>
      </c>
      <c r="CQ523" s="12">
        <f t="shared" ca="1" si="2071"/>
        <v>0.8165410870766443</v>
      </c>
      <c r="CR523" s="12">
        <f t="shared" ca="1" si="2072"/>
        <v>0.79383167529544141</v>
      </c>
      <c r="CS523" s="12">
        <f t="shared" ca="1" si="2073"/>
        <v>1.020321177266801</v>
      </c>
      <c r="CT523" s="12">
        <f t="shared" ca="1" si="2074"/>
        <v>0.76396343901251718</v>
      </c>
      <c r="CV523">
        <f t="shared" si="2151"/>
        <v>2013</v>
      </c>
      <c r="CW523" s="12">
        <f t="shared" ca="1" si="2076"/>
        <v>1.2693454023622914</v>
      </c>
      <c r="CX523" s="12">
        <f t="shared" ca="1" si="2077"/>
        <v>0.57333442790535161</v>
      </c>
      <c r="CY523" s="12">
        <f t="shared" ca="1" si="2078"/>
        <v>0.53710283039326057</v>
      </c>
      <c r="CZ523" s="12">
        <f t="shared" ca="1" si="2079"/>
        <v>0.74496518493000885</v>
      </c>
      <c r="DA523" s="12">
        <f t="shared" ca="1" si="2080"/>
        <v>0.48950767129087186</v>
      </c>
      <c r="DC523">
        <f t="shared" si="2139"/>
        <v>2013</v>
      </c>
      <c r="DD523" s="12">
        <f t="shared" ca="1" si="2082"/>
        <v>1.3297742725760173</v>
      </c>
      <c r="DE523" s="12">
        <f t="shared" ca="1" si="2083"/>
        <v>0.86888041706319641</v>
      </c>
      <c r="DF523" s="12">
        <f t="shared" ca="1" si="2084"/>
        <v>0.8063955604677896</v>
      </c>
      <c r="DG523" s="12">
        <f t="shared" ca="1" si="2085"/>
        <v>1.0803511320942238</v>
      </c>
      <c r="DH523" s="12">
        <f t="shared" ca="1" si="2086"/>
        <v>0.67872797080997715</v>
      </c>
      <c r="DJ523">
        <f t="shared" si="2140"/>
        <v>2013</v>
      </c>
      <c r="DK523" s="12">
        <f t="shared" ca="1" si="2088"/>
        <v>1.5540518795056641</v>
      </c>
      <c r="DL523" s="12">
        <f t="shared" ca="1" si="2089"/>
        <v>0.6585351029432146</v>
      </c>
      <c r="DM523" s="12">
        <f t="shared" ca="1" si="2090"/>
        <v>0.59462769650515612</v>
      </c>
      <c r="DN523" s="12">
        <f t="shared" ca="1" si="2091"/>
        <v>0.83387209732914069</v>
      </c>
      <c r="DO523" s="12">
        <f t="shared" ca="1" si="2092"/>
        <v>0.46221285089047348</v>
      </c>
      <c r="DQ523">
        <f t="shared" si="2141"/>
        <v>2013</v>
      </c>
      <c r="DR523" s="12">
        <f t="shared" ca="1" si="2162"/>
        <v>0.79772151898734178</v>
      </c>
      <c r="DS523" s="12">
        <f t="shared" ca="1" si="2163"/>
        <v>0.13457328536356716</v>
      </c>
      <c r="DT523" s="12">
        <f t="shared" ca="1" si="2164"/>
        <v>0.13764716095928561</v>
      </c>
      <c r="DU523" s="12">
        <f t="shared" ca="1" si="2165"/>
        <v>0.1499248034165919</v>
      </c>
      <c r="DV523" s="12">
        <f t="shared" ca="1" si="2166"/>
        <v>0.11402130087726513</v>
      </c>
      <c r="DX523">
        <f t="shared" si="2142"/>
        <v>2013</v>
      </c>
      <c r="DY523" s="12">
        <f t="shared" ca="1" si="2100"/>
        <v>1.1193802585220012</v>
      </c>
      <c r="DZ523" s="12">
        <f t="shared" ca="1" si="2101"/>
        <v>0.57802626084370257</v>
      </c>
      <c r="EA523" s="12">
        <f t="shared" ca="1" si="2102"/>
        <v>0.53410371979590465</v>
      </c>
      <c r="EB523" s="12">
        <f t="shared" ca="1" si="2103"/>
        <v>0.70360909794353699</v>
      </c>
      <c r="EC523" s="12">
        <f t="shared" ca="1" si="2104"/>
        <v>0.40204075928957222</v>
      </c>
      <c r="EF523">
        <f t="shared" si="2143"/>
        <v>2013</v>
      </c>
      <c r="EG523" s="12">
        <f t="shared" ca="1" si="2106"/>
        <v>1.7353967648481619</v>
      </c>
      <c r="EH523" s="12">
        <f t="shared" ca="1" si="2107"/>
        <v>0.63408293926924908</v>
      </c>
      <c r="EI523" s="12">
        <f t="shared" ca="1" si="2108"/>
        <v>0.54336494642764055</v>
      </c>
      <c r="EJ523" s="12">
        <f t="shared" ca="1" si="2109"/>
        <v>0.84143811804571755</v>
      </c>
      <c r="EK523" s="12">
        <f t="shared" ca="1" si="2110"/>
        <v>0.37409315980597607</v>
      </c>
      <c r="EM523">
        <f t="shared" si="2144"/>
        <v>2013</v>
      </c>
      <c r="EN523" s="12">
        <f t="shared" ca="1" si="2112"/>
        <v>1.0722928684492889</v>
      </c>
      <c r="EO523" s="12">
        <f t="shared" ca="1" si="2113"/>
        <v>0.74687642277453381</v>
      </c>
      <c r="EP523" s="12">
        <f t="shared" ca="1" si="2114"/>
        <v>0.6477090769642071</v>
      </c>
      <c r="EQ523" s="12">
        <f t="shared" ca="1" si="2115"/>
        <v>1.0048307545685855</v>
      </c>
      <c r="ER523" s="12">
        <f t="shared" ca="1" si="2116"/>
        <v>0.48927181890930954</v>
      </c>
      <c r="EU523">
        <f t="shared" si="2145"/>
        <v>2013</v>
      </c>
      <c r="EV523" s="12">
        <f t="shared" ca="1" si="2118"/>
        <v>2.1693485965698458</v>
      </c>
      <c r="EW523" s="12">
        <f t="shared" ca="1" si="2119"/>
        <v>0.60294844562459127</v>
      </c>
      <c r="EX523" s="12">
        <f t="shared" ca="1" si="2120"/>
        <v>0.52636453798691818</v>
      </c>
      <c r="EY523" s="12">
        <f t="shared" ca="1" si="2121"/>
        <v>0.78540541072844861</v>
      </c>
      <c r="EZ523" s="12">
        <f t="shared" ca="1" si="2122"/>
        <v>0.37594178530628442</v>
      </c>
    </row>
    <row r="524" spans="4:156" x14ac:dyDescent="0.2">
      <c r="D524" s="5">
        <f t="shared" si="2136"/>
        <v>29</v>
      </c>
      <c r="E524" t="b">
        <f t="shared" si="2123"/>
        <v>1</v>
      </c>
      <c r="G524" s="566">
        <f t="shared" si="2009"/>
        <v>2014</v>
      </c>
      <c r="H524" s="12">
        <f t="shared" ca="1" si="2010"/>
        <v>1.338571107080923</v>
      </c>
      <c r="I524" s="12">
        <f t="shared" ca="1" si="2011"/>
        <v>1.0104206402787534</v>
      </c>
      <c r="J524" s="12">
        <f t="shared" ca="1" si="2012"/>
        <v>0.93730191845056077</v>
      </c>
      <c r="K524" s="12">
        <f t="shared" ca="1" si="2013"/>
        <v>1.3713031636704591</v>
      </c>
      <c r="L524" s="12">
        <f t="shared" ca="1" si="2014"/>
        <v>0.85218052476991524</v>
      </c>
      <c r="N524">
        <f t="shared" si="2124"/>
        <v>2014</v>
      </c>
      <c r="O524" s="12">
        <f t="shared" ca="1" si="2015"/>
        <v>0.64337387612692287</v>
      </c>
      <c r="P524" s="12">
        <f t="shared" ca="1" si="2016"/>
        <v>0.78770495226595483</v>
      </c>
      <c r="Q524" s="12">
        <f t="shared" ca="1" si="2017"/>
        <v>0.7829987060136322</v>
      </c>
      <c r="R524" s="12">
        <f t="shared" ca="1" si="2018"/>
        <v>0.90242825939579552</v>
      </c>
      <c r="S524" s="12">
        <f t="shared" ca="1" si="2019"/>
        <v>0.71672242458755642</v>
      </c>
      <c r="U524">
        <f t="shared" si="2125"/>
        <v>2014</v>
      </c>
      <c r="V524" s="12">
        <f t="shared" ca="1" si="2167"/>
        <v>0.21568195996143591</v>
      </c>
      <c r="W524" s="12">
        <f t="shared" ca="1" si="2168"/>
        <v>0.61538868155437099</v>
      </c>
      <c r="X524" s="12">
        <f t="shared" ca="1" si="2169"/>
        <v>0.60183671823016971</v>
      </c>
      <c r="Y524" s="12">
        <f t="shared" ca="1" si="2170"/>
        <v>0.71400274204348391</v>
      </c>
      <c r="Z524" s="12">
        <f t="shared" ca="1" si="2171"/>
        <v>0.49906373908060742</v>
      </c>
      <c r="AB524" s="240">
        <f t="shared" si="2126"/>
        <v>2014</v>
      </c>
      <c r="AC524" s="242">
        <f t="shared" ca="1" si="2152"/>
        <v>1.5746331101956745</v>
      </c>
      <c r="AD524" s="242">
        <f t="shared" ca="1" si="2153"/>
        <v>0.65753717620110985</v>
      </c>
      <c r="AE524" s="242">
        <f t="shared" ca="1" si="2154"/>
        <v>0.58981730621955553</v>
      </c>
      <c r="AF524" s="242">
        <f t="shared" ca="1" si="2155"/>
        <v>0.84250983087023978</v>
      </c>
      <c r="AG524" s="242">
        <f t="shared" ca="1" si="2156"/>
        <v>0.44995931362134245</v>
      </c>
      <c r="AH524" s="240"/>
      <c r="AI524" s="240">
        <f t="shared" si="2127"/>
        <v>2014</v>
      </c>
      <c r="AJ524" s="242">
        <f t="shared" ca="1" si="2157"/>
        <v>0</v>
      </c>
      <c r="AK524" s="242">
        <f t="shared" ca="1" si="2158"/>
        <v>0</v>
      </c>
      <c r="AL524" s="242">
        <f t="shared" ca="1" si="2159"/>
        <v>0</v>
      </c>
      <c r="AM524" s="242">
        <f t="shared" ca="1" si="2160"/>
        <v>0</v>
      </c>
      <c r="AN524" s="242">
        <f t="shared" ca="1" si="2161"/>
        <v>0</v>
      </c>
      <c r="AO524" s="240"/>
      <c r="AP524" s="240">
        <f t="shared" si="2129"/>
        <v>2014</v>
      </c>
      <c r="AQ524" s="242">
        <f t="shared" ca="1" si="2034"/>
        <v>0.21568195996143591</v>
      </c>
      <c r="AR524" s="242">
        <f t="shared" ca="1" si="2035"/>
        <v>4.3380970425735441</v>
      </c>
      <c r="AS524" s="242">
        <f t="shared" ca="1" si="2036"/>
        <v>4.6364563831801267</v>
      </c>
      <c r="AT524" s="242">
        <f t="shared" ca="1" si="2037"/>
        <v>4.6364563831801267</v>
      </c>
      <c r="AU524" s="242">
        <f t="shared" ca="1" si="2038"/>
        <v>4.6364563831801267</v>
      </c>
      <c r="AV524" s="242"/>
      <c r="AX524">
        <f t="shared" si="2130"/>
        <v>2014</v>
      </c>
      <c r="AY524" s="12">
        <f t="shared" ca="1" si="2039"/>
        <v>1.1492759448566554</v>
      </c>
      <c r="AZ524" s="12">
        <f t="shared" ca="1" si="2040"/>
        <v>1.0989190878632273</v>
      </c>
      <c r="BA524" s="12">
        <f t="shared" ca="1" si="2041"/>
        <v>1.1100532215489036</v>
      </c>
      <c r="BB524" s="12">
        <f t="shared" ca="1" si="2042"/>
        <v>1.2176312384034194</v>
      </c>
      <c r="BC524" s="12">
        <f t="shared" ca="1" si="2043"/>
        <v>1.0876418685090228</v>
      </c>
      <c r="BE524">
        <f t="shared" si="2131"/>
        <v>2014</v>
      </c>
      <c r="BF524" s="12">
        <f t="shared" ca="1" si="2044"/>
        <v>0.97670496572809307</v>
      </c>
      <c r="BG524" s="12">
        <f t="shared" ca="1" si="2045"/>
        <v>0.99663816326348942</v>
      </c>
      <c r="BH524" s="12">
        <f t="shared" ca="1" si="2046"/>
        <v>0.98361214754896054</v>
      </c>
      <c r="BI524" s="12">
        <f t="shared" ca="1" si="2047"/>
        <v>1.2160063737573497</v>
      </c>
      <c r="BJ524" s="12">
        <f t="shared" ca="1" si="2048"/>
        <v>0.96377901669605415</v>
      </c>
      <c r="BL524">
        <f t="shared" si="2132"/>
        <v>2014</v>
      </c>
      <c r="BM524" s="12">
        <f t="shared" ca="1" si="2049"/>
        <v>0.91221679088526653</v>
      </c>
      <c r="BN524" s="12">
        <f t="shared" ca="1" si="2050"/>
        <v>1.4375903333712854</v>
      </c>
      <c r="BO524" s="12">
        <f t="shared" ca="1" si="2051"/>
        <v>1.571615143551842</v>
      </c>
      <c r="BP524" s="12">
        <f t="shared" ca="1" si="2052"/>
        <v>1.5108319280200784</v>
      </c>
      <c r="BQ524" s="12">
        <f t="shared" ca="1" si="2053"/>
        <v>1.6423496974266667</v>
      </c>
      <c r="BS524">
        <f t="shared" si="2133"/>
        <v>2014</v>
      </c>
      <c r="BT524" s="12">
        <f t="shared" ca="1" si="2054"/>
        <v>1.289936357932209</v>
      </c>
      <c r="BU524" s="12">
        <f t="shared" ca="1" si="2055"/>
        <v>1.0358344756526388</v>
      </c>
      <c r="BV524" s="12">
        <f t="shared" ca="1" si="2056"/>
        <v>1.0361017515665858</v>
      </c>
      <c r="BW524" s="12">
        <f t="shared" ca="1" si="2057"/>
        <v>1.1751261143929856</v>
      </c>
      <c r="BX524" s="12">
        <f t="shared" ca="1" si="2058"/>
        <v>1.0294856549862637</v>
      </c>
      <c r="BZ524">
        <f t="shared" si="2134"/>
        <v>2014</v>
      </c>
      <c r="CA524" s="12">
        <f t="shared" ca="1" si="2059"/>
        <v>1.5797901030991384</v>
      </c>
      <c r="CB524" s="12">
        <f t="shared" ca="1" si="2060"/>
        <v>0.86009865894515702</v>
      </c>
      <c r="CC524" s="12">
        <f t="shared" ca="1" si="2061"/>
        <v>0.93990669632484247</v>
      </c>
      <c r="CD524" s="12">
        <f t="shared" ca="1" si="2062"/>
        <v>0.75774388921870295</v>
      </c>
      <c r="CE524" s="12">
        <f t="shared" ca="1" si="2063"/>
        <v>0.9799894463111869</v>
      </c>
      <c r="CH524">
        <f t="shared" si="2137"/>
        <v>2014</v>
      </c>
      <c r="CI524" s="12">
        <f t="shared" ca="1" si="2146"/>
        <v>1.6488620085946204</v>
      </c>
      <c r="CJ524" s="12">
        <f t="shared" ca="1" si="2147"/>
        <v>0.84928358709102358</v>
      </c>
      <c r="CK524" s="12">
        <f t="shared" ca="1" si="2148"/>
        <v>0.74926818152224151</v>
      </c>
      <c r="CL524" s="12">
        <f t="shared" ca="1" si="2149"/>
        <v>1.0794435297208353</v>
      </c>
      <c r="CM524" s="12">
        <f t="shared" ca="1" si="2150"/>
        <v>0.49111212418226297</v>
      </c>
      <c r="CO524">
        <f t="shared" si="2138"/>
        <v>2014</v>
      </c>
      <c r="CP524" s="12">
        <f t="shared" ca="1" si="2070"/>
        <v>1.1649391764425265</v>
      </c>
      <c r="CQ524" s="12">
        <f t="shared" ca="1" si="2071"/>
        <v>0.80715581852507423</v>
      </c>
      <c r="CR524" s="12">
        <f t="shared" ca="1" si="2072"/>
        <v>0.78711596938139028</v>
      </c>
      <c r="CS524" s="12">
        <f t="shared" ca="1" si="2073"/>
        <v>1.0036676151198822</v>
      </c>
      <c r="CT524" s="12">
        <f t="shared" ca="1" si="2074"/>
        <v>0.75855828495859845</v>
      </c>
      <c r="CV524">
        <f t="shared" si="2151"/>
        <v>2014</v>
      </c>
      <c r="CW524" s="12">
        <f t="shared" ca="1" si="2076"/>
        <v>1.2687444039690423</v>
      </c>
      <c r="CX524" s="12">
        <f t="shared" ca="1" si="2077"/>
        <v>0.57562393523360889</v>
      </c>
      <c r="CY524" s="12">
        <f t="shared" ca="1" si="2078"/>
        <v>0.55006765695838433</v>
      </c>
      <c r="CZ524" s="12">
        <f t="shared" ca="1" si="2079"/>
        <v>0.72299281249735126</v>
      </c>
      <c r="DA524" s="12">
        <f t="shared" ca="1" si="2080"/>
        <v>0.51047222223416466</v>
      </c>
      <c r="DC524">
        <f t="shared" si="2139"/>
        <v>2014</v>
      </c>
      <c r="DD524" s="12">
        <f t="shared" ca="1" si="2082"/>
        <v>1.3568930054630486</v>
      </c>
      <c r="DE524" s="12">
        <f t="shared" ca="1" si="2083"/>
        <v>0.86815810988469222</v>
      </c>
      <c r="DF524" s="12">
        <f t="shared" ca="1" si="2084"/>
        <v>0.80667647285414035</v>
      </c>
      <c r="DG524" s="12">
        <f t="shared" ca="1" si="2085"/>
        <v>1.083712131311106</v>
      </c>
      <c r="DH524" s="12">
        <f t="shared" ca="1" si="2086"/>
        <v>0.67757351446388625</v>
      </c>
      <c r="DJ524">
        <f t="shared" si="2140"/>
        <v>2014</v>
      </c>
      <c r="DK524" s="12">
        <f t="shared" ca="1" si="2088"/>
        <v>1.5746331101956745</v>
      </c>
      <c r="DL524" s="12">
        <f t="shared" ca="1" si="2089"/>
        <v>0.65753717620110985</v>
      </c>
      <c r="DM524" s="12">
        <f t="shared" ca="1" si="2090"/>
        <v>0.58981730621955553</v>
      </c>
      <c r="DN524" s="12">
        <f t="shared" ca="1" si="2091"/>
        <v>0.84250983087023978</v>
      </c>
      <c r="DO524" s="12">
        <f t="shared" ca="1" si="2092"/>
        <v>0.44995931362134245</v>
      </c>
      <c r="DQ524">
        <f t="shared" si="2141"/>
        <v>2014</v>
      </c>
      <c r="DR524" s="12">
        <f t="shared" ca="1" si="2162"/>
        <v>0.80106012658227854</v>
      </c>
      <c r="DS524" s="12">
        <f t="shared" ca="1" si="2163"/>
        <v>0.15650049859700887</v>
      </c>
      <c r="DT524" s="12">
        <f t="shared" ca="1" si="2164"/>
        <v>0.15621992288380829</v>
      </c>
      <c r="DU524" s="12">
        <f t="shared" ca="1" si="2165"/>
        <v>0.17820082846716964</v>
      </c>
      <c r="DV524" s="12">
        <f t="shared" ca="1" si="2166"/>
        <v>0.11392207933652716</v>
      </c>
      <c r="DX524">
        <f t="shared" si="2142"/>
        <v>2014</v>
      </c>
      <c r="DY524" s="12">
        <f t="shared" ca="1" si="2100"/>
        <v>1.1450546274993612</v>
      </c>
      <c r="DZ524" s="12">
        <f t="shared" ca="1" si="2101"/>
        <v>0.55048377797174652</v>
      </c>
      <c r="EA524" s="12">
        <f t="shared" ca="1" si="2102"/>
        <v>0.52747903633341753</v>
      </c>
      <c r="EB524" s="12">
        <f t="shared" ca="1" si="2103"/>
        <v>0.65223679471168816</v>
      </c>
      <c r="EC524" s="12">
        <f t="shared" ca="1" si="2104"/>
        <v>0.43027929495873185</v>
      </c>
      <c r="EF524">
        <f t="shared" si="2143"/>
        <v>2014</v>
      </c>
      <c r="EG524" s="12">
        <f t="shared" ca="1" si="2106"/>
        <v>1.8749779049144069</v>
      </c>
      <c r="EH524" s="12">
        <f t="shared" ca="1" si="2107"/>
        <v>0.60520974092379187</v>
      </c>
      <c r="EI524" s="12">
        <f t="shared" ca="1" si="2108"/>
        <v>0.5261175391504711</v>
      </c>
      <c r="EJ524" s="12">
        <f t="shared" ca="1" si="2109"/>
        <v>0.7970922160487276</v>
      </c>
      <c r="EK524" s="12">
        <f t="shared" ca="1" si="2110"/>
        <v>0.37223462698228843</v>
      </c>
      <c r="EM524">
        <f t="shared" si="2144"/>
        <v>2014</v>
      </c>
      <c r="EN524" s="12">
        <f t="shared" ca="1" si="2112"/>
        <v>1.0787413285740086</v>
      </c>
      <c r="EO524" s="12">
        <f t="shared" ca="1" si="2113"/>
        <v>0.74260408169907366</v>
      </c>
      <c r="EP524" s="12">
        <f t="shared" ca="1" si="2114"/>
        <v>0.64947262380046566</v>
      </c>
      <c r="EQ524" s="12">
        <f t="shared" ca="1" si="2115"/>
        <v>0.99553956575203018</v>
      </c>
      <c r="ER524" s="12">
        <f t="shared" ca="1" si="2116"/>
        <v>0.49593980620715722</v>
      </c>
      <c r="EU524">
        <f t="shared" si="2145"/>
        <v>2014</v>
      </c>
      <c r="EV524" s="12">
        <f t="shared" ca="1" si="2118"/>
        <v>2.097201287326353</v>
      </c>
      <c r="EW524" s="12">
        <f t="shared" ca="1" si="2119"/>
        <v>0.60329887204027965</v>
      </c>
      <c r="EX524" s="12">
        <f t="shared" ca="1" si="2120"/>
        <v>0.5353411241732341</v>
      </c>
      <c r="EY524" s="12">
        <f t="shared" ca="1" si="2121"/>
        <v>0.77828978074913946</v>
      </c>
      <c r="EZ524" s="12">
        <f t="shared" ca="1" si="2122"/>
        <v>0.39426297964940021</v>
      </c>
    </row>
    <row r="525" spans="4:156" x14ac:dyDescent="0.2">
      <c r="D525" s="5">
        <f t="shared" si="2136"/>
        <v>30</v>
      </c>
      <c r="E525" t="b">
        <f t="shared" si="2123"/>
        <v>1</v>
      </c>
      <c r="G525" s="566">
        <f t="shared" si="2009"/>
        <v>2015</v>
      </c>
      <c r="H525" s="12">
        <f t="shared" ref="H525:H527" ca="1" si="2172">IF($E525,OFFSET(Z$5,$D$489+$D525,0),"")</f>
        <v>1.3864391522484478</v>
      </c>
      <c r="I525" s="12">
        <f t="shared" ref="I525:I527" ca="1" si="2173">IF($E525,OFFSET(AX$92,$D$489+$D525,0),"")</f>
        <v>1.0018256020372935</v>
      </c>
      <c r="J525" s="12">
        <f t="shared" ref="J525:J527" ca="1" si="2174">IF($E525,OFFSET(AX$178,$D$489+$D525,0),"")</f>
        <v>0.97085186042559823</v>
      </c>
      <c r="K525" s="12">
        <f t="shared" ref="K525:K527" ca="1" si="2175">IF($E525,OFFSET(AX$258,$D$489+$D525,0),"")</f>
        <v>1.2670102783339903</v>
      </c>
      <c r="L525" s="12">
        <f t="shared" ref="L525:L527" ca="1" si="2176">IF($E525,OFFSET(AX$339,$D$489+$D525,0),"")</f>
        <v>0.912765812147455</v>
      </c>
      <c r="N525">
        <f t="shared" si="2124"/>
        <v>2015</v>
      </c>
      <c r="O525" s="12">
        <f t="shared" ca="1" si="2015"/>
        <v>0.62110990472240168</v>
      </c>
      <c r="P525" s="12">
        <f t="shared" ca="1" si="2016"/>
        <v>0.77987412726719563</v>
      </c>
      <c r="Q525" s="12">
        <f t="shared" ca="1" si="2017"/>
        <v>0.80591475292159254</v>
      </c>
      <c r="R525" s="12">
        <f t="shared" ca="1" si="2018"/>
        <v>0.87372297069852956</v>
      </c>
      <c r="S525" s="12">
        <f t="shared" ca="1" si="2019"/>
        <v>0.76828523495794188</v>
      </c>
      <c r="U525">
        <f t="shared" si="2125"/>
        <v>2015</v>
      </c>
      <c r="V525" s="12">
        <f t="shared" ca="1" si="2167"/>
        <v>0.20837293710656155</v>
      </c>
      <c r="W525" s="12">
        <f t="shared" ca="1" si="2168"/>
        <v>0.66573701383330064</v>
      </c>
      <c r="X525" s="12">
        <f t="shared" ca="1" si="2169"/>
        <v>0.73478852196604227</v>
      </c>
      <c r="Y525" s="12">
        <f t="shared" ca="1" si="2170"/>
        <v>0.70382474373714277</v>
      </c>
      <c r="Z525" s="12">
        <f t="shared" ca="1" si="2171"/>
        <v>0.76315932112717522</v>
      </c>
      <c r="AB525" s="240">
        <f t="shared" si="2126"/>
        <v>2015</v>
      </c>
      <c r="AC525" s="242">
        <f t="shared" ca="1" si="2152"/>
        <v>1.4420700308959835</v>
      </c>
      <c r="AD525" s="242">
        <f t="shared" ca="1" si="2153"/>
        <v>0.70765968292158721</v>
      </c>
      <c r="AE525" s="242">
        <f t="shared" ca="1" si="2154"/>
        <v>0.66155151549242996</v>
      </c>
      <c r="AF525" s="242">
        <f t="shared" ca="1" si="2155"/>
        <v>0.8929233041160527</v>
      </c>
      <c r="AG525" s="242">
        <f t="shared" ca="1" si="2156"/>
        <v>0.53349393268308309</v>
      </c>
      <c r="AH525" s="240"/>
      <c r="AI525" s="240">
        <f t="shared" si="2127"/>
        <v>2015</v>
      </c>
      <c r="AJ525" s="242">
        <f t="shared" ca="1" si="2157"/>
        <v>0</v>
      </c>
      <c r="AK525" s="242">
        <f t="shared" ca="1" si="2158"/>
        <v>0</v>
      </c>
      <c r="AL525" s="242">
        <f t="shared" ca="1" si="2159"/>
        <v>0</v>
      </c>
      <c r="AM525" s="242">
        <f t="shared" ca="1" si="2160"/>
        <v>0</v>
      </c>
      <c r="AN525" s="242">
        <f t="shared" ca="1" si="2161"/>
        <v>0</v>
      </c>
      <c r="AO525" s="240"/>
      <c r="AP525" s="240">
        <f t="shared" si="2129"/>
        <v>2015</v>
      </c>
      <c r="AQ525" s="242">
        <f t="shared" ca="1" si="2034"/>
        <v>0.20837293710656155</v>
      </c>
      <c r="AR525" s="242">
        <f t="shared" ca="1" si="2035"/>
        <v>4.4307447689111843</v>
      </c>
      <c r="AS525" s="242">
        <f t="shared" ca="1" si="2036"/>
        <v>4.7990877024908549</v>
      </c>
      <c r="AT525" s="242">
        <f t="shared" ca="1" si="2037"/>
        <v>4.7990877024908549</v>
      </c>
      <c r="AU525" s="242">
        <f t="shared" ca="1" si="2038"/>
        <v>4.7990877024908549</v>
      </c>
      <c r="AV525" s="242"/>
      <c r="AX525" s="566">
        <f t="shared" si="2130"/>
        <v>2015</v>
      </c>
      <c r="AY525" s="12">
        <f t="shared" ref="AY525:AY527" ca="1" si="2177">IF($E525,OFFSET(AF$5,$D$489+$D525,0),"")</f>
        <v>1.2250057033600936</v>
      </c>
      <c r="AZ525" s="12">
        <f t="shared" ref="AZ525:AZ527" ca="1" si="2178">IF($E525,OFFSET(BD$92,$D$489+$D525,0),"")</f>
        <v>1.1864548032136863</v>
      </c>
      <c r="BA525" s="12">
        <f t="shared" ref="BA525:BA527" ca="1" si="2179">IF($E525,OFFSET(BD$178,$D$489+$D525,0),"")</f>
        <v>1.2535037510027038</v>
      </c>
      <c r="BB525" s="12">
        <f t="shared" ref="BB525:BB527" ca="1" si="2180">IF($E525,OFFSET(BD$258,$D$489+$D525,0),"")</f>
        <v>1.1870299231049015</v>
      </c>
      <c r="BC525" s="12">
        <f t="shared" ref="BC525:BC527" ca="1" si="2181">IF($E525,OFFSET(BD$339,$D$489+$D525,0),"")</f>
        <v>1.2673520117207338</v>
      </c>
      <c r="BE525">
        <f t="shared" si="2131"/>
        <v>2015</v>
      </c>
      <c r="BF525" s="12">
        <f t="shared" ca="1" si="2044"/>
        <v>0.96929828887025982</v>
      </c>
      <c r="BG525" s="12">
        <f t="shared" ca="1" si="2045"/>
        <v>1.0125820674148953</v>
      </c>
      <c r="BH525" s="12">
        <f t="shared" ca="1" si="2046"/>
        <v>1.0016508902048609</v>
      </c>
      <c r="BI525" s="12">
        <f t="shared" ca="1" si="2047"/>
        <v>1.2540516071764394</v>
      </c>
      <c r="BJ525" s="12">
        <f t="shared" ca="1" si="2048"/>
        <v>0.98011035312380668</v>
      </c>
      <c r="BL525">
        <f t="shared" si="2132"/>
        <v>2015</v>
      </c>
      <c r="BM525" s="12">
        <f t="shared" ca="1" si="2049"/>
        <v>0.90601825177034734</v>
      </c>
      <c r="BN525" s="12">
        <f t="shared" ca="1" si="2050"/>
        <v>1.4216684612536297</v>
      </c>
      <c r="BO525" s="12">
        <f t="shared" ca="1" si="2051"/>
        <v>1.6000603606255255</v>
      </c>
      <c r="BP525" s="12">
        <f t="shared" ca="1" si="2052"/>
        <v>1.4910844811485868</v>
      </c>
      <c r="BQ525" s="12">
        <f t="shared" ca="1" si="2053"/>
        <v>1.7268776102639518</v>
      </c>
      <c r="BS525">
        <f t="shared" si="2133"/>
        <v>2015</v>
      </c>
      <c r="BT525" s="12">
        <f t="shared" ca="1" si="2054"/>
        <v>1.2868374886353449</v>
      </c>
      <c r="BU525" s="12">
        <f t="shared" ca="1" si="2055"/>
        <v>0.85280668849414298</v>
      </c>
      <c r="BV525" s="12">
        <f t="shared" ca="1" si="2056"/>
        <v>0.8371367069058393</v>
      </c>
      <c r="BW525" s="12">
        <f t="shared" ca="1" si="2057"/>
        <v>1.1727764344502687</v>
      </c>
      <c r="BX525" s="12">
        <f t="shared" ca="1" si="2058"/>
        <v>0.82116378814195434</v>
      </c>
      <c r="BZ525">
        <f t="shared" si="2134"/>
        <v>2015</v>
      </c>
      <c r="CA525" s="12">
        <f t="shared" ca="1" si="2059"/>
        <v>1.569187381528456</v>
      </c>
      <c r="CB525" s="12">
        <f t="shared" ca="1" si="2060"/>
        <v>0.89471007691665039</v>
      </c>
      <c r="CC525" s="12">
        <f t="shared" ca="1" si="2061"/>
        <v>0.99601404490078427</v>
      </c>
      <c r="CD525" s="12">
        <f t="shared" ca="1" si="2062"/>
        <v>0.75778288124768822</v>
      </c>
      <c r="CE525" s="12">
        <f t="shared" ca="1" si="2063"/>
        <v>1.0484339670756722</v>
      </c>
      <c r="CH525">
        <f t="shared" si="2137"/>
        <v>2015</v>
      </c>
      <c r="CI525" s="12">
        <f t="shared" ca="1" si="2146"/>
        <v>1.6843546076714946</v>
      </c>
      <c r="CJ525" s="12">
        <f t="shared" ca="1" si="2147"/>
        <v>0.84755672874109289</v>
      </c>
      <c r="CK525" s="12">
        <f t="shared" ca="1" si="2148"/>
        <v>0.77704787278100484</v>
      </c>
      <c r="CL525" s="12">
        <f t="shared" ca="1" si="2149"/>
        <v>1.0723559394090689</v>
      </c>
      <c r="CM525" s="12">
        <f t="shared" ca="1" si="2150"/>
        <v>0.54615369307520012</v>
      </c>
      <c r="CO525">
        <f t="shared" si="2138"/>
        <v>2015</v>
      </c>
      <c r="CP525" s="12">
        <f t="shared" ca="1" si="2070"/>
        <v>1.1857015850987707</v>
      </c>
      <c r="CQ525" s="12">
        <f t="shared" ca="1" si="2071"/>
        <v>0.81305382799498593</v>
      </c>
      <c r="CR525" s="12">
        <f t="shared" ca="1" si="2072"/>
        <v>0.79803151003893413</v>
      </c>
      <c r="CS525" s="12">
        <f t="shared" ca="1" si="2073"/>
        <v>1.0158009608960417</v>
      </c>
      <c r="CT525" s="12">
        <f t="shared" ca="1" si="2074"/>
        <v>0.76931322792524381</v>
      </c>
      <c r="CV525">
        <f t="shared" si="2151"/>
        <v>2015</v>
      </c>
      <c r="CW525" s="12">
        <f t="shared" ca="1" si="2076"/>
        <v>1.1943677864861217</v>
      </c>
      <c r="CX525" s="12">
        <f t="shared" ca="1" si="2077"/>
        <v>0.54692182152922553</v>
      </c>
      <c r="CY525" s="12">
        <f t="shared" ca="1" si="2078"/>
        <v>0.50594405523272978</v>
      </c>
      <c r="CZ525" s="12">
        <f t="shared" ca="1" si="2079"/>
        <v>0.75147001815613634</v>
      </c>
      <c r="DA525" s="12">
        <f t="shared" ca="1" si="2080"/>
        <v>0.44972489378259478</v>
      </c>
      <c r="DC525">
        <f t="shared" si="2139"/>
        <v>2015</v>
      </c>
      <c r="DD525" s="12">
        <f t="shared" ca="1" si="2082"/>
        <v>1.3225426104728091</v>
      </c>
      <c r="DE525" s="12">
        <f t="shared" ca="1" si="2083"/>
        <v>0.92960680458022227</v>
      </c>
      <c r="DF525" s="12">
        <f t="shared" ca="1" si="2084"/>
        <v>0.92253038736734294</v>
      </c>
      <c r="DG525" s="12">
        <f t="shared" ca="1" si="2085"/>
        <v>1.0973725162671955</v>
      </c>
      <c r="DH525" s="12">
        <f t="shared" ca="1" si="2086"/>
        <v>0.84105121527106419</v>
      </c>
      <c r="DJ525">
        <f t="shared" si="2140"/>
        <v>2015</v>
      </c>
      <c r="DK525" s="12">
        <f t="shared" ca="1" si="2088"/>
        <v>1.4420700308959835</v>
      </c>
      <c r="DL525" s="12">
        <f t="shared" ca="1" si="2089"/>
        <v>0.70765968292158721</v>
      </c>
      <c r="DM525" s="12">
        <f t="shared" ca="1" si="2090"/>
        <v>0.66155151549242996</v>
      </c>
      <c r="DN525" s="12">
        <f t="shared" ca="1" si="2091"/>
        <v>0.8929233041160527</v>
      </c>
      <c r="DO525" s="12">
        <f t="shared" ca="1" si="2092"/>
        <v>0.53349393268308309</v>
      </c>
      <c r="DQ525">
        <f t="shared" si="2141"/>
        <v>2015</v>
      </c>
      <c r="DR525" s="12">
        <f t="shared" ca="1" si="2162"/>
        <v>0.81278481012658232</v>
      </c>
      <c r="DS525" s="12">
        <f t="shared" ca="1" si="2163"/>
        <v>0.16705752005384572</v>
      </c>
      <c r="DT525" s="12">
        <f t="shared" ca="1" si="2164"/>
        <v>0.17573423399326099</v>
      </c>
      <c r="DU525" s="12">
        <f t="shared" ca="1" si="2165"/>
        <v>0.18841176398361678</v>
      </c>
      <c r="DV525" s="12">
        <f t="shared" ca="1" si="2166"/>
        <v>0.15133887056911074</v>
      </c>
      <c r="DX525">
        <f t="shared" si="2142"/>
        <v>2015</v>
      </c>
      <c r="DY525" s="12">
        <f t="shared" ca="1" si="2100"/>
        <v>1.1473553177064231</v>
      </c>
      <c r="DZ525" s="12">
        <f t="shared" ca="1" si="2101"/>
        <v>0.5634673933407266</v>
      </c>
      <c r="EA525" s="12">
        <f t="shared" ca="1" si="2102"/>
        <v>0.57001375711099356</v>
      </c>
      <c r="EB525" s="12">
        <f t="shared" ca="1" si="2103"/>
        <v>0.65060170221377089</v>
      </c>
      <c r="EC525" s="12">
        <f t="shared" ca="1" si="2104"/>
        <v>0.50722706132765827</v>
      </c>
      <c r="EF525">
        <f t="shared" si="2143"/>
        <v>2015</v>
      </c>
      <c r="EG525" s="12">
        <f t="shared" ca="1" si="2106"/>
        <v>1.9602658791803937</v>
      </c>
      <c r="EH525" s="12">
        <f t="shared" ca="1" si="2107"/>
        <v>0.61485271038015155</v>
      </c>
      <c r="EI525" s="12">
        <f t="shared" ca="1" si="2108"/>
        <v>0.55963126551147357</v>
      </c>
      <c r="EJ525" s="12">
        <f t="shared" ca="1" si="2109"/>
        <v>0.79629798366912374</v>
      </c>
      <c r="EK525" s="12">
        <f t="shared" ca="1" si="2110"/>
        <v>0.42523138645170427</v>
      </c>
      <c r="EM525">
        <f t="shared" si="2144"/>
        <v>2015</v>
      </c>
      <c r="EN525" s="12">
        <f t="shared" ca="1" si="2112"/>
        <v>1.1394333428944767</v>
      </c>
      <c r="EO525" s="12">
        <f t="shared" ca="1" si="2113"/>
        <v>0.80711843979002174</v>
      </c>
      <c r="EP525" s="12">
        <f t="shared" ca="1" si="2114"/>
        <v>0.79088500382033022</v>
      </c>
      <c r="EQ525" s="12">
        <f t="shared" ca="1" si="2115"/>
        <v>0.96991923580775929</v>
      </c>
      <c r="ER525" s="12">
        <f t="shared" ca="1" si="2116"/>
        <v>0.7114563536069527</v>
      </c>
      <c r="EU525">
        <f t="shared" si="2145"/>
        <v>2015</v>
      </c>
      <c r="EV525" s="12">
        <f t="shared" ca="1" si="2118"/>
        <v>2.1237422088238889</v>
      </c>
      <c r="EW525" s="12">
        <f t="shared" ca="1" si="2119"/>
        <v>0.63836324851607396</v>
      </c>
      <c r="EX525" s="12">
        <f t="shared" ca="1" si="2120"/>
        <v>0.59731445274318684</v>
      </c>
      <c r="EY525" s="12">
        <f t="shared" ca="1" si="2121"/>
        <v>0.80292442595448787</v>
      </c>
      <c r="EZ525" s="12">
        <f t="shared" ca="1" si="2122"/>
        <v>0.4779185526996616</v>
      </c>
    </row>
    <row r="526" spans="4:156" x14ac:dyDescent="0.2">
      <c r="D526" s="5">
        <f t="shared" si="2136"/>
        <v>31</v>
      </c>
      <c r="E526" t="b">
        <f t="shared" si="2123"/>
        <v>1</v>
      </c>
      <c r="G526" s="566">
        <f t="shared" si="2009"/>
        <v>2016</v>
      </c>
      <c r="H526" s="12">
        <f t="shared" ca="1" si="2172"/>
        <v>1.4051442263141869</v>
      </c>
      <c r="I526" s="12">
        <f t="shared" ca="1" si="2173"/>
        <v>1.0098501278206176</v>
      </c>
      <c r="J526" s="12">
        <f t="shared" ca="1" si="2174"/>
        <v>0.98396785657850649</v>
      </c>
      <c r="K526" s="12">
        <f t="shared" ca="1" si="2175"/>
        <v>1.2705224664033952</v>
      </c>
      <c r="L526" s="12">
        <f t="shared" ca="1" si="2176"/>
        <v>0.92776541932155976</v>
      </c>
      <c r="N526">
        <f t="shared" si="2124"/>
        <v>2016</v>
      </c>
      <c r="O526" s="12">
        <f t="shared" ca="1" si="2015"/>
        <v>0.60894706664552078</v>
      </c>
      <c r="P526" s="12">
        <f t="shared" ca="1" si="2016"/>
        <v>0.77964500174076035</v>
      </c>
      <c r="Q526" s="12">
        <f t="shared" ca="1" si="2017"/>
        <v>0.83100689153693397</v>
      </c>
      <c r="R526" s="12">
        <f t="shared" ca="1" si="2018"/>
        <v>0.8438082534869501</v>
      </c>
      <c r="S526" s="12">
        <f t="shared" ca="1" si="2019"/>
        <v>0.8239028989052154</v>
      </c>
      <c r="U526">
        <f t="shared" si="2125"/>
        <v>2016</v>
      </c>
      <c r="V526" s="12">
        <f t="shared" ca="1" si="2167"/>
        <v>0.20489990358985993</v>
      </c>
      <c r="W526" s="12">
        <f t="shared" ca="1" si="2168"/>
        <v>0.67734734113964978</v>
      </c>
      <c r="X526" s="12">
        <f t="shared" ca="1" si="2169"/>
        <v>0.78138124617458848</v>
      </c>
      <c r="Y526" s="12">
        <f t="shared" ca="1" si="2170"/>
        <v>0.68535863331381131</v>
      </c>
      <c r="Z526" s="12">
        <f t="shared" ca="1" si="2171"/>
        <v>0.86936270128841231</v>
      </c>
      <c r="AB526" s="240">
        <f t="shared" si="2126"/>
        <v>2016</v>
      </c>
      <c r="AC526" s="242">
        <f t="shared" ca="1" si="2152"/>
        <v>1.3265962924819772</v>
      </c>
      <c r="AD526" s="242">
        <f t="shared" ca="1" si="2153"/>
        <v>0.76745899692506492</v>
      </c>
      <c r="AE526" s="242">
        <f t="shared" ca="1" si="2154"/>
        <v>0.73155356306844677</v>
      </c>
      <c r="AF526" s="242">
        <f t="shared" ca="1" si="2155"/>
        <v>0.95567006964257417</v>
      </c>
      <c r="AG526" s="242">
        <f t="shared" ca="1" si="2156"/>
        <v>0.6075115687082594</v>
      </c>
      <c r="AH526" s="240"/>
      <c r="AI526" s="240">
        <f t="shared" si="2127"/>
        <v>2016</v>
      </c>
      <c r="AJ526" s="242">
        <f t="shared" ca="1" si="2157"/>
        <v>0</v>
      </c>
      <c r="AK526" s="242">
        <f t="shared" ca="1" si="2158"/>
        <v>0</v>
      </c>
      <c r="AL526" s="242">
        <f t="shared" ca="1" si="2159"/>
        <v>0</v>
      </c>
      <c r="AM526" s="242">
        <f t="shared" ca="1" si="2160"/>
        <v>0</v>
      </c>
      <c r="AN526" s="242">
        <f t="shared" ca="1" si="2161"/>
        <v>0</v>
      </c>
      <c r="AO526" s="240"/>
      <c r="AP526" s="240">
        <f t="shared" si="2129"/>
        <v>2016</v>
      </c>
      <c r="AQ526" s="242">
        <f t="shared" ca="1" si="2034"/>
        <v>0.20489990358985993</v>
      </c>
      <c r="AR526" s="242">
        <f t="shared" ca="1" si="2035"/>
        <v>4.4882709921172124</v>
      </c>
      <c r="AS526" s="242">
        <f t="shared" ca="1" si="2036"/>
        <v>4.8804317741489065</v>
      </c>
      <c r="AT526" s="242">
        <f t="shared" ca="1" si="2037"/>
        <v>4.8804317741489065</v>
      </c>
      <c r="AU526" s="242">
        <f t="shared" ca="1" si="2038"/>
        <v>4.8804317741489065</v>
      </c>
      <c r="AV526" s="242"/>
      <c r="AX526" s="566">
        <f t="shared" si="2130"/>
        <v>2016</v>
      </c>
      <c r="AY526" s="12">
        <f t="shared" ca="1" si="2177"/>
        <v>1.274565186689987</v>
      </c>
      <c r="AZ526" s="12">
        <f t="shared" ca="1" si="2178"/>
        <v>1.2127798168079613</v>
      </c>
      <c r="BA526" s="12">
        <f t="shared" ca="1" si="2179"/>
        <v>1.3142576709259457</v>
      </c>
      <c r="BB526" s="12">
        <f t="shared" ca="1" si="2180"/>
        <v>1.1244709090801703</v>
      </c>
      <c r="BC526" s="12">
        <f t="shared" ca="1" si="2181"/>
        <v>1.3537952850815735</v>
      </c>
      <c r="BE526">
        <f t="shared" si="2131"/>
        <v>2016</v>
      </c>
      <c r="BF526" s="12">
        <f t="shared" ca="1" si="2044"/>
        <v>0.95984022880812636</v>
      </c>
      <c r="BG526" s="12">
        <f t="shared" ca="1" si="2045"/>
        <v>1.0209347702193401</v>
      </c>
      <c r="BH526" s="12">
        <f t="shared" ca="1" si="2046"/>
        <v>1.0126685896623351</v>
      </c>
      <c r="BI526" s="12">
        <f t="shared" ca="1" si="2047"/>
        <v>1.2563817244675133</v>
      </c>
      <c r="BJ526" s="12">
        <f t="shared" ca="1" si="2048"/>
        <v>0.99186947355680499</v>
      </c>
      <c r="BL526">
        <f t="shared" si="2132"/>
        <v>2016</v>
      </c>
      <c r="BM526" s="12">
        <f t="shared" ca="1" si="2049"/>
        <v>0.929325502295411</v>
      </c>
      <c r="BN526" s="12">
        <f t="shared" ca="1" si="2050"/>
        <v>1.4281222820560635</v>
      </c>
      <c r="BO526" s="12">
        <f t="shared" ca="1" si="2051"/>
        <v>1.6826304389568461</v>
      </c>
      <c r="BP526" s="12">
        <f t="shared" ca="1" si="2052"/>
        <v>1.437548708208402</v>
      </c>
      <c r="BQ526" s="12">
        <f t="shared" ca="1" si="2053"/>
        <v>1.9678365889720923</v>
      </c>
      <c r="BS526">
        <f t="shared" si="2133"/>
        <v>2016</v>
      </c>
      <c r="BT526" s="12">
        <f t="shared" ca="1" si="2054"/>
        <v>1.3387243414902743</v>
      </c>
      <c r="BU526" s="12">
        <f t="shared" ca="1" si="2055"/>
        <v>0.74892322693828361</v>
      </c>
      <c r="BV526" s="12">
        <f t="shared" ca="1" si="2056"/>
        <v>0.72804654965149507</v>
      </c>
      <c r="BW526" s="12">
        <f t="shared" ca="1" si="2057"/>
        <v>1.1188995563294644</v>
      </c>
      <c r="BX526" s="12">
        <f t="shared" ca="1" si="2058"/>
        <v>0.70944605986453746</v>
      </c>
      <c r="BZ526">
        <f t="shared" si="2134"/>
        <v>2016</v>
      </c>
      <c r="CA526" s="12">
        <f t="shared" ca="1" si="2059"/>
        <v>1.5838123564856912</v>
      </c>
      <c r="CB526" s="12">
        <f t="shared" ca="1" si="2060"/>
        <v>0.93582765653131728</v>
      </c>
      <c r="CC526" s="12">
        <f t="shared" ca="1" si="2061"/>
        <v>1.0715666039119567</v>
      </c>
      <c r="CD526" s="12">
        <f t="shared" ca="1" si="2062"/>
        <v>0.71374722594796591</v>
      </c>
      <c r="CE526" s="12">
        <f t="shared" ca="1" si="2063"/>
        <v>1.150300484307438</v>
      </c>
      <c r="CH526">
        <f t="shared" si="2137"/>
        <v>2016</v>
      </c>
      <c r="CI526" s="12">
        <f t="shared" ca="1" si="2146"/>
        <v>1.6979627566449154</v>
      </c>
      <c r="CJ526" s="12">
        <f t="shared" ca="1" si="2147"/>
        <v>0.85173520674688874</v>
      </c>
      <c r="CK526" s="12">
        <f t="shared" ca="1" si="2148"/>
        <v>0.80854254017423277</v>
      </c>
      <c r="CL526" s="12">
        <f t="shared" ca="1" si="2149"/>
        <v>1.0536972204324153</v>
      </c>
      <c r="CM526" s="12">
        <f t="shared" ca="1" si="2150"/>
        <v>0.61686207087454126</v>
      </c>
      <c r="CO526">
        <f t="shared" si="2138"/>
        <v>2016</v>
      </c>
      <c r="CP526" s="12">
        <f t="shared" ca="1" si="2070"/>
        <v>1.207396404796496</v>
      </c>
      <c r="CQ526" s="12">
        <f t="shared" ca="1" si="2071"/>
        <v>0.83961338098273863</v>
      </c>
      <c r="CR526" s="12">
        <f t="shared" ca="1" si="2072"/>
        <v>0.83643755242925455</v>
      </c>
      <c r="CS526" s="12">
        <f t="shared" ca="1" si="2073"/>
        <v>1.0027112556361213</v>
      </c>
      <c r="CT526" s="12">
        <f t="shared" ca="1" si="2074"/>
        <v>0.81451025685134526</v>
      </c>
      <c r="CV526">
        <f t="shared" si="2151"/>
        <v>2016</v>
      </c>
      <c r="CW526" s="12">
        <f t="shared" ca="1" si="2076"/>
        <v>1.1435404937999041</v>
      </c>
      <c r="CX526" s="12">
        <f t="shared" ca="1" si="2077"/>
        <v>0.50374756960902423</v>
      </c>
      <c r="CY526" s="12">
        <f t="shared" ca="1" si="2078"/>
        <v>0.48046785621706389</v>
      </c>
      <c r="CZ526" s="12">
        <f t="shared" ca="1" si="2079"/>
        <v>0.65761458230472736</v>
      </c>
      <c r="DA526" s="12">
        <f t="shared" ca="1" si="2080"/>
        <v>0.4399057898852356</v>
      </c>
      <c r="DC526">
        <f t="shared" si="2139"/>
        <v>2016</v>
      </c>
      <c r="DD526" s="12">
        <f t="shared" ca="1" si="2082"/>
        <v>1.2765979746105776</v>
      </c>
      <c r="DE526" s="12">
        <f t="shared" ca="1" si="2083"/>
        <v>0.96970500241677782</v>
      </c>
      <c r="DF526" s="12">
        <f t="shared" ca="1" si="2084"/>
        <v>0.99443983428662197</v>
      </c>
      <c r="DG526" s="12">
        <f t="shared" ca="1" si="2085"/>
        <v>1.1017011378816151</v>
      </c>
      <c r="DH526" s="12">
        <f t="shared" ca="1" si="2086"/>
        <v>0.94445438587164876</v>
      </c>
      <c r="DJ526">
        <f t="shared" si="2140"/>
        <v>2016</v>
      </c>
      <c r="DK526" s="12">
        <f t="shared" ca="1" si="2088"/>
        <v>1.3265962924819772</v>
      </c>
      <c r="DL526" s="12">
        <f t="shared" ca="1" si="2089"/>
        <v>0.76745899692506492</v>
      </c>
      <c r="DM526" s="12">
        <f t="shared" ca="1" si="2090"/>
        <v>0.73155356306844677</v>
      </c>
      <c r="DN526" s="12">
        <f t="shared" ca="1" si="2091"/>
        <v>0.95567006964257417</v>
      </c>
      <c r="DO526" s="12">
        <f t="shared" ca="1" si="2092"/>
        <v>0.6075115687082594</v>
      </c>
      <c r="DQ526">
        <f t="shared" si="2141"/>
        <v>2016</v>
      </c>
      <c r="DR526" s="12">
        <f t="shared" ca="1" si="2162"/>
        <v>0.81886075949367099</v>
      </c>
      <c r="DS526" s="12">
        <f t="shared" ca="1" si="2163"/>
        <v>0.17190488103614113</v>
      </c>
      <c r="DT526" s="12">
        <f t="shared" ca="1" si="2164"/>
        <v>0.18566655652541575</v>
      </c>
      <c r="DU526" s="12">
        <f t="shared" ca="1" si="2165"/>
        <v>0.19163262975814666</v>
      </c>
      <c r="DV526" s="12">
        <f t="shared" ca="1" si="2166"/>
        <v>0.17418604535026674</v>
      </c>
      <c r="DX526">
        <f t="shared" si="2142"/>
        <v>2016</v>
      </c>
      <c r="DY526" s="12">
        <f t="shared" ca="1" si="2100"/>
        <v>1.1454102897535927</v>
      </c>
      <c r="DZ526" s="12">
        <f t="shared" ca="1" si="2101"/>
        <v>0.55862749501180786</v>
      </c>
      <c r="EA526" s="12">
        <f t="shared" ca="1" si="2102"/>
        <v>0.58853685302864256</v>
      </c>
      <c r="EB526" s="12">
        <f t="shared" ca="1" si="2103"/>
        <v>0.62256085878722478</v>
      </c>
      <c r="EC526" s="12">
        <f t="shared" ca="1" si="2104"/>
        <v>0.56202848510624293</v>
      </c>
      <c r="EF526">
        <f t="shared" si="2143"/>
        <v>2016</v>
      </c>
      <c r="EG526" s="12">
        <f t="shared" ca="1" si="2106"/>
        <v>1.9724682664097264</v>
      </c>
      <c r="EH526" s="12">
        <f t="shared" ca="1" si="2107"/>
        <v>0.63085044518738365</v>
      </c>
      <c r="EI526" s="12">
        <f t="shared" ca="1" si="2108"/>
        <v>0.5814430720941911</v>
      </c>
      <c r="EJ526" s="12">
        <f t="shared" ca="1" si="2109"/>
        <v>0.81319041549910509</v>
      </c>
      <c r="EK526" s="12">
        <f t="shared" ca="1" si="2110"/>
        <v>0.44983684047654771</v>
      </c>
      <c r="EM526">
        <f t="shared" si="2144"/>
        <v>2016</v>
      </c>
      <c r="EN526" s="12">
        <f t="shared" ca="1" si="2112"/>
        <v>1.1394970838512284</v>
      </c>
      <c r="EO526" s="12">
        <f t="shared" ca="1" si="2113"/>
        <v>0.84566562242440713</v>
      </c>
      <c r="EP526" s="12">
        <f t="shared" ca="1" si="2114"/>
        <v>0.84503848338912968</v>
      </c>
      <c r="EQ526" s="12">
        <f t="shared" ca="1" si="2115"/>
        <v>0.99683100519175105</v>
      </c>
      <c r="ER526" s="12">
        <f t="shared" ca="1" si="2116"/>
        <v>0.77769563512247286</v>
      </c>
      <c r="EU526">
        <f t="shared" si="2145"/>
        <v>2016</v>
      </c>
      <c r="EV526" s="12">
        <f t="shared" ca="1" si="2118"/>
        <v>2.1276327046074872</v>
      </c>
      <c r="EW526" s="12">
        <f t="shared" ca="1" si="2119"/>
        <v>0.65238799539663617</v>
      </c>
      <c r="EX526" s="12">
        <f t="shared" ca="1" si="2120"/>
        <v>0.6353200518068467</v>
      </c>
      <c r="EY526" s="12">
        <f t="shared" ca="1" si="2121"/>
        <v>0.79215619385704339</v>
      </c>
      <c r="EZ526" s="12">
        <f t="shared" ca="1" si="2122"/>
        <v>0.54424668582671754</v>
      </c>
    </row>
    <row r="527" spans="4:156" x14ac:dyDescent="0.2">
      <c r="D527" s="5">
        <f t="shared" si="2136"/>
        <v>32</v>
      </c>
      <c r="E527" t="b">
        <f t="shared" si="2123"/>
        <v>1</v>
      </c>
      <c r="G527" s="566">
        <f t="shared" si="2009"/>
        <v>2017</v>
      </c>
      <c r="H527" s="12">
        <f t="shared" ca="1" si="2172"/>
        <v>1.4230550297189604</v>
      </c>
      <c r="I527" s="12">
        <f t="shared" ca="1" si="2173"/>
        <v>0.94324394237644671</v>
      </c>
      <c r="J527" s="12">
        <f t="shared" ca="1" si="2174"/>
        <v>0.90405444226026233</v>
      </c>
      <c r="K527" s="12">
        <f t="shared" ca="1" si="2175"/>
        <v>1.2386477077501519</v>
      </c>
      <c r="L527" s="12">
        <f t="shared" ca="1" si="2176"/>
        <v>0.83843010272587493</v>
      </c>
      <c r="N527">
        <f t="shared" si="2124"/>
        <v>2017</v>
      </c>
      <c r="O527" s="12">
        <f t="shared" ref="O527:O556" ca="1" si="2182">IF($E527,OFFSET(AA$5,$D$489+$D527,0),"")</f>
        <v>0.6237205841090141</v>
      </c>
      <c r="P527" s="12">
        <f t="shared" ref="P527:P556" ca="1" si="2183">IF($E527,OFFSET(AY$92,$D$489+$D527,0),"")</f>
        <v>0.65660312556052591</v>
      </c>
      <c r="Q527" s="12">
        <f t="shared" ref="Q527:Q556" ca="1" si="2184">IF($E527,OFFSET(AY$178,$D$489+$D527,0),"")</f>
        <v>0.66066848872889605</v>
      </c>
      <c r="R527" s="12">
        <f t="shared" ref="R527:R556" ca="1" si="2185">IF($E527,OFFSET(AY$258,$D$489+$D527,0),"")</f>
        <v>0.77019987056302375</v>
      </c>
      <c r="S527" s="12">
        <f t="shared" ref="S527:S556" ca="1" si="2186">IF($E527,OFFSET(AY$339,$D$489+$D527,0),"")</f>
        <v>0.5998851023572126</v>
      </c>
      <c r="U527">
        <f t="shared" si="2125"/>
        <v>2017</v>
      </c>
      <c r="V527" s="12">
        <f t="shared" ca="1" si="2167"/>
        <v>0.21051664492712527</v>
      </c>
      <c r="W527" s="12">
        <f t="shared" ca="1" si="2168"/>
        <v>0.59109237189314345</v>
      </c>
      <c r="X527" s="12">
        <f t="shared" ca="1" si="2169"/>
        <v>0.67238484234125606</v>
      </c>
      <c r="Y527" s="12">
        <f t="shared" ca="1" si="2170"/>
        <v>0.61063907634204062</v>
      </c>
      <c r="Z527" s="12">
        <f t="shared" ca="1" si="2171"/>
        <v>0.72895987376229421</v>
      </c>
      <c r="AB527" s="240">
        <f t="shared" si="2126"/>
        <v>2017</v>
      </c>
      <c r="AC527" s="242">
        <f t="shared" ca="1" si="2152"/>
        <v>1.4239508238928937</v>
      </c>
      <c r="AD527" s="242">
        <f t="shared" ca="1" si="2153"/>
        <v>0.69224849447879222</v>
      </c>
      <c r="AE527" s="242">
        <f t="shared" ca="1" si="2154"/>
        <v>0.66409100270880483</v>
      </c>
      <c r="AF527" s="242">
        <f t="shared" ca="1" si="2155"/>
        <v>0.85914905074826964</v>
      </c>
      <c r="AG527" s="242">
        <f t="shared" ca="1" si="2156"/>
        <v>0.55613202340525358</v>
      </c>
      <c r="AH527" s="240"/>
      <c r="AI527" s="240">
        <f t="shared" si="2127"/>
        <v>2017</v>
      </c>
      <c r="AJ527" s="242">
        <f t="shared" ca="1" si="2157"/>
        <v>0</v>
      </c>
      <c r="AK527" s="242">
        <f t="shared" ca="1" si="2158"/>
        <v>0</v>
      </c>
      <c r="AL527" s="242">
        <f t="shared" ca="1" si="2159"/>
        <v>0</v>
      </c>
      <c r="AM527" s="242">
        <f t="shared" ca="1" si="2160"/>
        <v>0</v>
      </c>
      <c r="AN527" s="242">
        <f t="shared" ca="1" si="2161"/>
        <v>0</v>
      </c>
      <c r="AO527" s="240"/>
      <c r="AP527" s="240">
        <f t="shared" si="2129"/>
        <v>2017</v>
      </c>
      <c r="AQ527" s="242">
        <f t="shared" ref="AQ527:AQ553" ca="1" si="2187">IF($E527,OFFSET(AE$5,$D$489+$D527,0),"")</f>
        <v>0.21051664492712527</v>
      </c>
      <c r="AR527" s="242">
        <f t="shared" ref="AR527:AR553" ca="1" si="2188">IF($E527,OFFSET(BC$92,$D$489+$D527,0),"")</f>
        <v>4.3603694730721863</v>
      </c>
      <c r="AS527" s="242">
        <f t="shared" ref="AS527:AS553" ca="1" si="2189">IF($E527,OFFSET(BC$178,$D$489+$D527,0),"")</f>
        <v>4.7502182088555092</v>
      </c>
      <c r="AT527" s="242">
        <f t="shared" ref="AT527:AT553" ca="1" si="2190">IF($E527,OFFSET(BC$258,$D$489+$D527,0),"")</f>
        <v>4.7502182088555092</v>
      </c>
      <c r="AU527" s="242">
        <f t="shared" ref="AU527:AU553" ca="1" si="2191">IF($E527,OFFSET(BC$339,$D$489+$D527,0),"")</f>
        <v>4.7502182088555092</v>
      </c>
      <c r="AV527" s="242"/>
      <c r="AX527" s="566">
        <f t="shared" si="2130"/>
        <v>2017</v>
      </c>
      <c r="AY527" s="12">
        <f t="shared" ca="1" si="2177"/>
        <v>1.3200834320105157</v>
      </c>
      <c r="AZ527" s="12">
        <f t="shared" ca="1" si="2178"/>
        <v>1.1977273179153025</v>
      </c>
      <c r="BA527" s="12">
        <f t="shared" ca="1" si="2179"/>
        <v>1.3301629171609057</v>
      </c>
      <c r="BB527" s="12">
        <f t="shared" ca="1" si="2180"/>
        <v>1.0179901743794992</v>
      </c>
      <c r="BC527" s="12">
        <f t="shared" ca="1" si="2181"/>
        <v>1.3951967758661044</v>
      </c>
      <c r="BE527">
        <f t="shared" si="2131"/>
        <v>2017</v>
      </c>
      <c r="BF527" s="12">
        <f t="shared" ref="BF527:BF554" ca="1" si="2192">IF($E527,OFFSET(AG$5,$D$489+$D527,0),"")</f>
        <v>0.9388135509640515</v>
      </c>
      <c r="BG527" s="12">
        <f t="shared" ref="BG527:BG553" ca="1" si="2193">IF($E527,OFFSET(BE$92,$D$489+$D527,0),"")</f>
        <v>0.9740696825909404</v>
      </c>
      <c r="BH527" s="12">
        <f t="shared" ref="BH527:BH553" ca="1" si="2194">IF($E527,OFFSET(BE$178,$D$489+$D527,0),"")</f>
        <v>0.96684935951641227</v>
      </c>
      <c r="BI527" s="12">
        <f t="shared" ref="BI527:BI553" ca="1" si="2195">IF($E527,OFFSET(BE$258,$D$489+$D527,0),"")</f>
        <v>1.198881897565194</v>
      </c>
      <c r="BJ527" s="12">
        <f t="shared" ref="BJ527:BJ553" ca="1" si="2196">IF($E527,OFFSET(BE$339,$D$489+$D527,0),"")</f>
        <v>0.94704709607667048</v>
      </c>
      <c r="BL527">
        <f t="shared" si="2132"/>
        <v>2017</v>
      </c>
      <c r="BM527" s="12">
        <f t="shared" ref="BM527:BM553" ca="1" si="2197">IF($E527,OFFSET(AH$5,$D$489+$D527,0),"")</f>
        <v>0.89364905302678288</v>
      </c>
      <c r="BN527" s="12">
        <f t="shared" ref="BN527:BN553" ca="1" si="2198">IF($E527,OFFSET(BF$92,$D$489+$D527,0),"")</f>
        <v>1.4017967759009555</v>
      </c>
      <c r="BO527" s="12">
        <f t="shared" ref="BO527:BO553" ca="1" si="2199">IF($E527,OFFSET(BF$178,$D$489+$D527,0),"")</f>
        <v>1.8246719379165459</v>
      </c>
      <c r="BP527" s="12">
        <f t="shared" ref="BP527:BP553" ca="1" si="2200">IF($E527,OFFSET(BF$258,$D$489+$D527,0),"")</f>
        <v>1.2498212351365423</v>
      </c>
      <c r="BQ527" s="12">
        <f t="shared" ref="BQ527:BQ553" ca="1" si="2201">IF($E527,OFFSET(BF$339,$D$489+$D527,0),"")</f>
        <v>2.4936363493916924</v>
      </c>
      <c r="BS527">
        <f t="shared" si="2133"/>
        <v>2017</v>
      </c>
      <c r="BT527" s="12">
        <f t="shared" ref="BT527:BT553" ca="1" si="2202">IF($E527,OFFSET(AI$5,$D$489+$D527,0),"")</f>
        <v>1.3552687180669201</v>
      </c>
      <c r="BU527" s="12">
        <f t="shared" ref="BU527:BU554" ca="1" si="2203">IF($E527,OFFSET(BG$92,$D$489+$D527,0),"")</f>
        <v>0.81466922740304981</v>
      </c>
      <c r="BV527" s="12">
        <f t="shared" ref="BV527:BV554" ca="1" si="2204">IF($E527,OFFSET(BG$178,$D$489+$D527,0),"")</f>
        <v>0.79546397506690292</v>
      </c>
      <c r="BW527" s="12">
        <f t="shared" ref="BW527:BW554" ca="1" si="2205">IF($E527,OFFSET(BG$258,$D$489+$D527,0),"")</f>
        <v>1.1818183614308428</v>
      </c>
      <c r="BX527" s="12">
        <f t="shared" ref="BX527:BX554" ca="1" si="2206">IF($E527,OFFSET(BG$339,$D$489+$D527,0),"")</f>
        <v>0.7770775722634834</v>
      </c>
      <c r="BZ527">
        <f t="shared" si="2134"/>
        <v>2017</v>
      </c>
      <c r="CA527" s="12">
        <f t="shared" ref="CA527:CA553" ca="1" si="2207">IF($E527,OFFSET(AJ$5,$D$489+$D527,0),"")</f>
        <v>1.5415864013931482</v>
      </c>
      <c r="CB527" s="12">
        <f t="shared" ref="CB527:CB554" ca="1" si="2208">IF($E527,OFFSET(BH$92,$D$489+$D527,0),"")</f>
        <v>0.90489865292295779</v>
      </c>
      <c r="CC527" s="12">
        <f t="shared" ref="CC527:CC554" ca="1" si="2209">IF($E527,OFFSET(BH$178,$D$489+$D527,0),"")</f>
        <v>1.0165142330189976</v>
      </c>
      <c r="CD527" s="12">
        <f t="shared" ref="CD527:CD554" ca="1" si="2210">IF($E527,OFFSET(BH$258,$D$489+$D527,0),"")</f>
        <v>0.74915792169593165</v>
      </c>
      <c r="CE527" s="12">
        <f t="shared" ref="CE527:CE554" ca="1" si="2211">IF($E527,OFFSET(BH$339,$D$489+$D527,0),"")</f>
        <v>1.0753427960735273</v>
      </c>
      <c r="CH527">
        <f t="shared" si="2137"/>
        <v>2017</v>
      </c>
      <c r="CI527" s="12">
        <f t="shared" ca="1" si="2146"/>
        <v>1.6466974375298427</v>
      </c>
      <c r="CJ527" s="12">
        <f t="shared" ca="1" si="2147"/>
        <v>0.86206592646433045</v>
      </c>
      <c r="CK527" s="12">
        <f t="shared" ca="1" si="2148"/>
        <v>0.86385462757253517</v>
      </c>
      <c r="CL527" s="12">
        <f t="shared" ca="1" si="2149"/>
        <v>1.0168418538903052</v>
      </c>
      <c r="CM527" s="12">
        <f t="shared" ca="1" si="2150"/>
        <v>0.74423764409677484</v>
      </c>
      <c r="CO527">
        <f t="shared" si="2138"/>
        <v>2017</v>
      </c>
      <c r="CP527" s="12">
        <f t="shared" ref="CP527:CP554" ca="1" si="2212">IF($E527,OFFSET(AL$5,$D$489+$D527,0),"")</f>
        <v>1.2188889129821976</v>
      </c>
      <c r="CQ527" s="12">
        <f t="shared" ref="CQ527:CQ553" ca="1" si="2213">IF($E527,OFFSET(BJ$92,$D$489+$D527,0),"")</f>
        <v>0.78110829718084673</v>
      </c>
      <c r="CR527" s="12">
        <f t="shared" ref="CR527:CR553" ca="1" si="2214">IF($E527,OFFSET(BJ$178,$D$489+$D527,0),"")</f>
        <v>0.76845262549214355</v>
      </c>
      <c r="CS527" s="12">
        <f t="shared" ref="CS527:CS553" ca="1" si="2215">IF($E527,OFFSET(BJ$258,$D$489+$D527,0),"")</f>
        <v>0.97950128132358416</v>
      </c>
      <c r="CT527" s="12">
        <f t="shared" ref="CT527:CT553" ca="1" si="2216">IF($E527,OFFSET(BJ$339,$D$489+$D527,0),"")</f>
        <v>0.74062064624056589</v>
      </c>
      <c r="CV527">
        <f t="shared" si="2151"/>
        <v>2017</v>
      </c>
      <c r="CW527" s="12">
        <f t="shared" ref="CW527:CW553" ca="1" si="2217">IF($E527,OFFSET(AM$5,$D$489+$D527,0),"")</f>
        <v>1.1302081416884375</v>
      </c>
      <c r="CX527" s="12">
        <f t="shared" ref="CX527:CX554" ca="1" si="2218">IF($E527,OFFSET(BK$92,$D$489+$D527,0),"")</f>
        <v>0.51195660002466059</v>
      </c>
      <c r="CY527" s="12">
        <f t="shared" ref="CY527:CY554" ca="1" si="2219">IF($E527,OFFSET(BK$178,$D$489+$D527,0),"")</f>
        <v>0.49081808885603895</v>
      </c>
      <c r="CZ527" s="12">
        <f t="shared" ref="CZ527:CZ554" ca="1" si="2220">IF($E527,OFFSET(BK$258,$D$489+$D527,0),"")</f>
        <v>0.66386958884363834</v>
      </c>
      <c r="DA527" s="12">
        <f t="shared" ref="DA527:DA554" ca="1" si="2221">IF($E527,OFFSET(BK$339,$D$489+$D527,0),"")</f>
        <v>0.45119372448677719</v>
      </c>
      <c r="DC527">
        <f t="shared" si="2139"/>
        <v>2017</v>
      </c>
      <c r="DD527" s="12">
        <f t="shared" ref="DD527:DD554" ca="1" si="2222">IF($E527,OFFSET(AN$5,$D$489+$D527,0),"")</f>
        <v>1.357377736437358</v>
      </c>
      <c r="DE527" s="12">
        <f t="shared" ref="DE527:DE554" ca="1" si="2223">IF($E527,OFFSET(BL$92,$D$489+$D527,0),"")</f>
        <v>0.85993948093078476</v>
      </c>
      <c r="DF527" s="12">
        <f t="shared" ref="DF527:DF554" ca="1" si="2224">IF($E527,OFFSET(BL$178,$D$489+$D527,0),"")</f>
        <v>0.87724221260612067</v>
      </c>
      <c r="DG527" s="12">
        <f t="shared" ref="DG527:DG554" ca="1" si="2225">IF($E527,OFFSET(BL$258,$D$489+$D527,0),"")</f>
        <v>0.98825677454357919</v>
      </c>
      <c r="DH527" s="12">
        <f t="shared" ref="DH527:DH554" ca="1" si="2226">IF($E527,OFFSET(BL$339,$D$489+$D527,0),"")</f>
        <v>0.82550768698457377</v>
      </c>
      <c r="DJ527">
        <f t="shared" si="2140"/>
        <v>2017</v>
      </c>
      <c r="DK527" s="12">
        <f t="shared" ref="DK527:DK553" ca="1" si="2227">IF($E527,OFFSET(AO$5,$D$489+$D527,0),"")</f>
        <v>1.4239508238928937</v>
      </c>
      <c r="DL527" s="12">
        <f t="shared" ref="DL527:DL554" ca="1" si="2228">IF($E527,OFFSET(BM$92,$D$489+$D527,0),"")</f>
        <v>0.69224849447879222</v>
      </c>
      <c r="DM527" s="12">
        <f t="shared" ref="DM527:DM554" ca="1" si="2229">IF($E527,OFFSET(BM$178,$D$489+$D527,0),"")</f>
        <v>0.66409100270880483</v>
      </c>
      <c r="DN527" s="12">
        <f t="shared" ref="DN527:DN554" ca="1" si="2230">IF($E527,OFFSET(BM$258,$D$489+$D527,0),"")</f>
        <v>0.85914905074826964</v>
      </c>
      <c r="DO527" s="12">
        <f t="shared" ref="DO527:DO554" ca="1" si="2231">IF($E527,OFFSET(BM$339,$D$489+$D527,0),"")</f>
        <v>0.55613202340525358</v>
      </c>
      <c r="DQ527">
        <f t="shared" si="2141"/>
        <v>2017</v>
      </c>
      <c r="DR527" s="12">
        <f t="shared" ca="1" si="2162"/>
        <v>0.85159810126582292</v>
      </c>
      <c r="DS527" s="12">
        <f t="shared" ca="1" si="2163"/>
        <v>0.17246474989094371</v>
      </c>
      <c r="DT527" s="12">
        <f t="shared" ca="1" si="2164"/>
        <v>0.2027502699767339</v>
      </c>
      <c r="DU527" s="12">
        <f t="shared" ca="1" si="2165"/>
        <v>0.18002239184345459</v>
      </c>
      <c r="DV527" s="12">
        <f t="shared" ca="1" si="2166"/>
        <v>0.24648551235777635</v>
      </c>
      <c r="DX527">
        <f t="shared" si="2142"/>
        <v>2017</v>
      </c>
      <c r="DY527" s="12">
        <f t="shared" ref="DY527:DY554" ca="1" si="2232">IF($E527,OFFSET(AQ$5,$D$489+$D527,0),"")</f>
        <v>1.1693285763506829</v>
      </c>
      <c r="DZ527" s="12">
        <f t="shared" ref="DZ527:DZ554" ca="1" si="2233">IF($E527,OFFSET(BO$92,$D$489+$D527,0),"")</f>
        <v>0.50309659922225247</v>
      </c>
      <c r="EA527" s="12">
        <f t="shared" ref="EA527:EA554" ca="1" si="2234">IF($E527,OFFSET(BO$178,$D$489+$D527,0),"")</f>
        <v>0.53330698441639579</v>
      </c>
      <c r="EB527" s="12">
        <f t="shared" ref="EB527:EB554" ca="1" si="2235">IF($E527,OFFSET(BO$258,$D$489+$D527,0),"")</f>
        <v>0.5589369484267761</v>
      </c>
      <c r="EC527" s="12">
        <f t="shared" ref="EC527:EC554" ca="1" si="2236">IF($E527,OFFSET(BO$339,$D$489+$D527,0),"")</f>
        <v>0.51333847980686298</v>
      </c>
      <c r="EF527">
        <f t="shared" ref="EF527:EF556" si="2237">$G527</f>
        <v>2017</v>
      </c>
      <c r="EG527" s="12">
        <f t="shared" ref="EG527:EG554" ca="1" si="2238">IF($E527,OFFSET(AR$5,$D$489+$D527,0),"")</f>
        <v>1.9793559998175592</v>
      </c>
      <c r="EH527" s="12">
        <f t="shared" ref="EH527:EH554" ca="1" si="2239">IF($E527,OFFSET(BP$92,$D$489+$D527,0),"")</f>
        <v>0.57418399632269068</v>
      </c>
      <c r="EI527" s="12">
        <f t="shared" ref="EI527:EI554" ca="1" si="2240">IF($E527,OFFSET(BP$178,$D$489+$D527,0),"")</f>
        <v>0.52029576401121036</v>
      </c>
      <c r="EJ527" s="12">
        <f t="shared" ref="EJ527:EJ554" ca="1" si="2241">IF($E527,OFFSET(BP$258,$D$489+$D527,0),"")</f>
        <v>0.75571081866718515</v>
      </c>
      <c r="EK527" s="12">
        <f t="shared" ref="EK527:EK554" ca="1" si="2242">IF($E527,OFFSET(BP$339,$D$489+$D527,0),"")</f>
        <v>0.38660668799361891</v>
      </c>
      <c r="EM527">
        <f t="shared" ref="EM527:EM556" si="2243">$G527</f>
        <v>2017</v>
      </c>
      <c r="EN527" s="12">
        <f t="shared" ref="EN527:EN554" ca="1" si="2244">IF($E527,OFFSET(AS$5,$D$489+$D527,0),"")</f>
        <v>1.144468878477866</v>
      </c>
      <c r="EO527" s="12">
        <f t="shared" ref="EO527:EO554" ca="1" si="2245">IF($E527,OFFSET(BQ$92,$D$489+$D527,0),"")</f>
        <v>0.75875057743459573</v>
      </c>
      <c r="EP527" s="12">
        <f t="shared" ref="EP527:EP554" ca="1" si="2246">IF($E527,OFFSET(BQ$178,$D$489+$D527,0),"")</f>
        <v>0.74916507122097287</v>
      </c>
      <c r="EQ527" s="12">
        <f t="shared" ref="EQ527:EQ554" ca="1" si="2247">IF($E527,OFFSET(BQ$258,$D$489+$D527,0),"")</f>
        <v>0.91298429528336855</v>
      </c>
      <c r="ER527" s="12">
        <f t="shared" ref="ER527:ER554" ca="1" si="2248">IF($E527,OFFSET(BQ$339,$D$489+$D527,0),"")</f>
        <v>0.67648656889303505</v>
      </c>
      <c r="EU527">
        <f t="shared" ref="EU527:EU556" si="2249">$G527</f>
        <v>2017</v>
      </c>
      <c r="EV527" s="12">
        <f t="shared" ref="EV527:EV554" ca="1" si="2250">IF($E527,OFFSET(AT$5,$D$489+$D527,0),"")</f>
        <v>2.1542958406322565</v>
      </c>
      <c r="EW527" s="12">
        <f t="shared" ref="EW527:EW554" ca="1" si="2251">IF($E527,OFFSET(BR$92,$D$489+$D527,0),"")</f>
        <v>0.57418846252527767</v>
      </c>
      <c r="EX527" s="12">
        <f t="shared" ref="EX527:EX554" ca="1" si="2252">IF($E527,OFFSET(BR$178,$D$489+$D527,0),"")</f>
        <v>0.58265715083268077</v>
      </c>
      <c r="EY527" s="12">
        <f t="shared" ref="EY527:EY554" ca="1" si="2253">IF($E527,OFFSET(BR$258,$D$489+$D527,0),"")</f>
        <v>0.66674894338810287</v>
      </c>
      <c r="EZ527" s="12">
        <f t="shared" ref="EZ527:EZ554" ca="1" si="2254">IF($E527,OFFSET(BR$339,$D$489+$D527,0),"")</f>
        <v>0.53382578773479294</v>
      </c>
    </row>
    <row r="528" spans="4:156" x14ac:dyDescent="0.2">
      <c r="D528" s="5">
        <f t="shared" si="2136"/>
        <v>33</v>
      </c>
      <c r="E528" t="b">
        <f t="shared" si="2123"/>
        <v>0</v>
      </c>
      <c r="G528" t="str">
        <f t="shared" ref="G528:G556" ca="1" si="2255">GZ372</f>
        <v/>
      </c>
      <c r="H528" s="12" t="str">
        <f t="shared" ref="H528:H556" ca="1" si="2256">IF($E528,OFFSET(Z$5,$D$489+$D528,0),"")</f>
        <v/>
      </c>
      <c r="I528" s="12" t="str">
        <f t="shared" ref="I528:I556" ca="1" si="2257">IF($E528,OFFSET(AX$92,$D$489+$D528,0),"")</f>
        <v/>
      </c>
      <c r="J528" s="12" t="str">
        <f t="shared" ref="J528:J556" ca="1" si="2258">IF($E528,OFFSET(AX$178,$D$489+$D528,0),"")</f>
        <v/>
      </c>
      <c r="K528" s="12" t="str">
        <f t="shared" ref="K528:K556" ca="1" si="2259">IF($E528,OFFSET(AX$258,$D$489+$D528,0),"")</f>
        <v/>
      </c>
      <c r="L528" s="12" t="str">
        <f t="shared" ref="L528:L556" ca="1" si="2260">IF($E528,OFFSET(AX$339,$D$489+$D528,0),"")</f>
        <v/>
      </c>
      <c r="N528" t="str">
        <f t="shared" ca="1" si="2124"/>
        <v/>
      </c>
      <c r="O528" s="12" t="str">
        <f t="shared" ca="1" si="2182"/>
        <v/>
      </c>
      <c r="P528" s="12" t="str">
        <f t="shared" ca="1" si="2183"/>
        <v/>
      </c>
      <c r="Q528" s="12" t="str">
        <f t="shared" ca="1" si="2184"/>
        <v/>
      </c>
      <c r="R528" s="12" t="str">
        <f t="shared" ca="1" si="2185"/>
        <v/>
      </c>
      <c r="S528" s="12" t="str">
        <f t="shared" ca="1" si="2186"/>
        <v/>
      </c>
      <c r="U528" t="str">
        <f t="shared" ca="1" si="2125"/>
        <v/>
      </c>
      <c r="V528" s="12" t="str">
        <f t="shared" ref="V528:V556" ca="1" si="2261">IF($E528,OFFSET(AH$5,$D$489+$D528,0),"")</f>
        <v/>
      </c>
      <c r="W528" s="12" t="str">
        <f t="shared" ref="W528:W556" ca="1" si="2262">IF($E528,OFFSET(BF$92,$D$489+$D528,0),"")</f>
        <v/>
      </c>
      <c r="X528" s="12" t="str">
        <f t="shared" ref="X528:X556" ca="1" si="2263">IF($E528,OFFSET(BF$178,$D$489+$D528,0),"")</f>
        <v/>
      </c>
      <c r="Y528" s="12" t="str">
        <f t="shared" ref="Y528:Y556" ca="1" si="2264">IF($E528,OFFSET(BF$258,$D$489+$D528,0),"")</f>
        <v/>
      </c>
      <c r="Z528" s="12" t="str">
        <f t="shared" ref="Z528:Z556" ca="1" si="2265">IF($E528,OFFSET(BF$339,$D$489+$D528,0),"")</f>
        <v/>
      </c>
      <c r="AB528" s="240" t="str">
        <f t="shared" ca="1" si="2126"/>
        <v/>
      </c>
      <c r="AC528" s="242" t="str">
        <f t="shared" ca="1" si="2152"/>
        <v/>
      </c>
      <c r="AD528" s="242" t="str">
        <f t="shared" ca="1" si="2153"/>
        <v/>
      </c>
      <c r="AE528" s="242" t="str">
        <f t="shared" ca="1" si="2154"/>
        <v/>
      </c>
      <c r="AF528" s="242" t="str">
        <f t="shared" ca="1" si="2155"/>
        <v/>
      </c>
      <c r="AG528" s="242" t="str">
        <f t="shared" ca="1" si="2156"/>
        <v/>
      </c>
      <c r="AH528" s="240"/>
      <c r="AI528" s="240" t="str">
        <f t="shared" ca="1" si="2127"/>
        <v/>
      </c>
      <c r="AJ528" s="242" t="str">
        <f t="shared" ca="1" si="2157"/>
        <v/>
      </c>
      <c r="AK528" s="242" t="str">
        <f t="shared" ca="1" si="2158"/>
        <v/>
      </c>
      <c r="AL528" s="242" t="str">
        <f t="shared" ca="1" si="2159"/>
        <v/>
      </c>
      <c r="AM528" s="242" t="str">
        <f t="shared" ca="1" si="2160"/>
        <v/>
      </c>
      <c r="AN528" s="242" t="str">
        <f t="shared" ca="1" si="2161"/>
        <v/>
      </c>
      <c r="AO528" s="240"/>
      <c r="AP528" s="240" t="str">
        <f t="shared" ca="1" si="2129"/>
        <v/>
      </c>
      <c r="AQ528" s="242" t="str">
        <f t="shared" ca="1" si="2187"/>
        <v/>
      </c>
      <c r="AR528" s="242" t="str">
        <f t="shared" ca="1" si="2188"/>
        <v/>
      </c>
      <c r="AS528" s="242" t="str">
        <f t="shared" ca="1" si="2189"/>
        <v/>
      </c>
      <c r="AT528" s="242" t="str">
        <f t="shared" ca="1" si="2190"/>
        <v/>
      </c>
      <c r="AU528" s="242" t="str">
        <f t="shared" ca="1" si="2191"/>
        <v/>
      </c>
      <c r="AV528" s="242"/>
      <c r="AX528" t="str">
        <f t="shared" ca="1" si="2130"/>
        <v/>
      </c>
      <c r="AY528" s="12" t="str">
        <f t="shared" ref="AY528:AY553" ca="1" si="2266">IF($E528,OFFSET(AF$5,$D$489+$D528,0),"")</f>
        <v/>
      </c>
      <c r="AZ528" s="12" t="str">
        <f t="shared" ref="AZ528:AZ553" ca="1" si="2267">IF($E528,OFFSET(BD$92,$D$489+$D528,0),"")</f>
        <v/>
      </c>
      <c r="BA528" s="12" t="str">
        <f t="shared" ref="BA528:BA553" ca="1" si="2268">IF($E528,OFFSET(BD$178,$D$489+$D528,0),"")</f>
        <v/>
      </c>
      <c r="BB528" s="12" t="str">
        <f t="shared" ref="BB528:BB553" ca="1" si="2269">IF($E528,OFFSET(BD$258,$D$489+$D528,0),"")</f>
        <v/>
      </c>
      <c r="BC528" s="12" t="str">
        <f t="shared" ref="BC528:BC553" ca="1" si="2270">IF($E528,OFFSET(BD$339,$D$489+$D528,0),"")</f>
        <v/>
      </c>
      <c r="BE528" t="str">
        <f t="shared" ca="1" si="2131"/>
        <v/>
      </c>
      <c r="BF528" s="12" t="str">
        <f t="shared" ca="1" si="2192"/>
        <v/>
      </c>
      <c r="BG528" s="12" t="str">
        <f t="shared" ca="1" si="2193"/>
        <v/>
      </c>
      <c r="BH528" s="12" t="str">
        <f t="shared" ca="1" si="2194"/>
        <v/>
      </c>
      <c r="BI528" s="12" t="str">
        <f t="shared" ca="1" si="2195"/>
        <v/>
      </c>
      <c r="BJ528" s="12" t="str">
        <f t="shared" ca="1" si="2196"/>
        <v/>
      </c>
      <c r="BL528" t="str">
        <f t="shared" ca="1" si="2132"/>
        <v/>
      </c>
      <c r="BM528" s="12" t="str">
        <f t="shared" ca="1" si="2197"/>
        <v/>
      </c>
      <c r="BN528" s="12" t="str">
        <f t="shared" ca="1" si="2198"/>
        <v/>
      </c>
      <c r="BO528" s="12" t="str">
        <f t="shared" ca="1" si="2199"/>
        <v/>
      </c>
      <c r="BP528" s="12" t="str">
        <f t="shared" ca="1" si="2200"/>
        <v/>
      </c>
      <c r="BQ528" s="12" t="str">
        <f t="shared" ca="1" si="2201"/>
        <v/>
      </c>
      <c r="BS528" t="str">
        <f t="shared" ca="1" si="2133"/>
        <v/>
      </c>
      <c r="BT528" s="12" t="str">
        <f t="shared" ca="1" si="2202"/>
        <v/>
      </c>
      <c r="BU528" s="12" t="str">
        <f t="shared" ca="1" si="2203"/>
        <v/>
      </c>
      <c r="BV528" s="12" t="str">
        <f t="shared" ca="1" si="2204"/>
        <v/>
      </c>
      <c r="BW528" s="12" t="str">
        <f t="shared" ca="1" si="2205"/>
        <v/>
      </c>
      <c r="BX528" s="12" t="str">
        <f t="shared" ca="1" si="2206"/>
        <v/>
      </c>
      <c r="BZ528" t="str">
        <f t="shared" ca="1" si="2134"/>
        <v/>
      </c>
      <c r="CA528" s="12" t="str">
        <f t="shared" ca="1" si="2207"/>
        <v/>
      </c>
      <c r="CB528" s="12" t="str">
        <f t="shared" ca="1" si="2208"/>
        <v/>
      </c>
      <c r="CC528" s="12" t="str">
        <f t="shared" ca="1" si="2209"/>
        <v/>
      </c>
      <c r="CD528" s="12" t="str">
        <f t="shared" ca="1" si="2210"/>
        <v/>
      </c>
      <c r="CE528" s="12" t="str">
        <f t="shared" ca="1" si="2211"/>
        <v/>
      </c>
      <c r="CH528" t="str">
        <f t="shared" ca="1" si="2137"/>
        <v/>
      </c>
      <c r="CI528" s="12" t="str">
        <f t="shared" ca="1" si="2146"/>
        <v/>
      </c>
      <c r="CJ528" s="12" t="str">
        <f t="shared" ca="1" si="2147"/>
        <v/>
      </c>
      <c r="CK528" s="12" t="str">
        <f t="shared" ca="1" si="2148"/>
        <v/>
      </c>
      <c r="CL528" s="12" t="str">
        <f t="shared" ca="1" si="2149"/>
        <v/>
      </c>
      <c r="CM528" s="12" t="str">
        <f t="shared" ca="1" si="2150"/>
        <v/>
      </c>
      <c r="CO528" t="str">
        <f t="shared" ca="1" si="2138"/>
        <v/>
      </c>
      <c r="CP528" s="12" t="str">
        <f t="shared" ca="1" si="2212"/>
        <v/>
      </c>
      <c r="CQ528" s="12" t="str">
        <f t="shared" ca="1" si="2213"/>
        <v/>
      </c>
      <c r="CR528" s="12" t="str">
        <f t="shared" ca="1" si="2214"/>
        <v/>
      </c>
      <c r="CS528" s="12" t="str">
        <f t="shared" ca="1" si="2215"/>
        <v/>
      </c>
      <c r="CT528" s="12" t="str">
        <f t="shared" ca="1" si="2216"/>
        <v/>
      </c>
      <c r="CV528" t="str">
        <f t="shared" ca="1" si="2151"/>
        <v/>
      </c>
      <c r="CW528" s="12" t="str">
        <f t="shared" ca="1" si="2217"/>
        <v/>
      </c>
      <c r="CX528" s="12" t="str">
        <f t="shared" ca="1" si="2218"/>
        <v/>
      </c>
      <c r="CY528" s="12" t="str">
        <f t="shared" ca="1" si="2219"/>
        <v/>
      </c>
      <c r="CZ528" s="12" t="str">
        <f t="shared" ca="1" si="2220"/>
        <v/>
      </c>
      <c r="DA528" s="12" t="str">
        <f t="shared" ca="1" si="2221"/>
        <v/>
      </c>
      <c r="DC528" t="str">
        <f t="shared" ca="1" si="2139"/>
        <v/>
      </c>
      <c r="DD528" s="12" t="str">
        <f t="shared" ca="1" si="2222"/>
        <v/>
      </c>
      <c r="DE528" s="12" t="str">
        <f t="shared" ca="1" si="2223"/>
        <v/>
      </c>
      <c r="DF528" s="12" t="str">
        <f t="shared" ca="1" si="2224"/>
        <v/>
      </c>
      <c r="DG528" s="12" t="str">
        <f t="shared" ca="1" si="2225"/>
        <v/>
      </c>
      <c r="DH528" s="12" t="str">
        <f t="shared" ca="1" si="2226"/>
        <v/>
      </c>
      <c r="DJ528" t="str">
        <f t="shared" ca="1" si="2140"/>
        <v/>
      </c>
      <c r="DK528" s="12" t="str">
        <f t="shared" ca="1" si="2227"/>
        <v/>
      </c>
      <c r="DL528" s="12" t="str">
        <f t="shared" ca="1" si="2228"/>
        <v/>
      </c>
      <c r="DM528" s="12" t="str">
        <f t="shared" ca="1" si="2229"/>
        <v/>
      </c>
      <c r="DN528" s="12" t="str">
        <f t="shared" ca="1" si="2230"/>
        <v/>
      </c>
      <c r="DO528" s="12" t="str">
        <f t="shared" ca="1" si="2231"/>
        <v/>
      </c>
      <c r="DQ528" t="str">
        <f t="shared" ca="1" si="2141"/>
        <v/>
      </c>
      <c r="DR528" s="12" t="str">
        <f t="shared" ref="DR528:DR553" ca="1" si="2271">IF($E528,OFFSET(AP$5,$D$489+$D528,0),"")</f>
        <v/>
      </c>
      <c r="DS528" s="12" t="str">
        <f t="shared" ref="DS528:DS554" ca="1" si="2272">IF($E528,OFFSET(BN$92,$D$489+$D528,0),"")</f>
        <v/>
      </c>
      <c r="DT528" s="12" t="str">
        <f t="shared" ref="DT528:DT554" ca="1" si="2273">IF($E528,OFFSET(BN$178,$D$489+$D528,0),"")</f>
        <v/>
      </c>
      <c r="DU528" s="12" t="str">
        <f t="shared" ref="DU528:DU554" ca="1" si="2274">IF($E528,OFFSET(BN$258,$D$489+$D528,0),"")</f>
        <v/>
      </c>
      <c r="DV528" s="12" t="str">
        <f t="shared" ref="DV528:DV554" ca="1" si="2275">IF($E528,OFFSET(BN$339,$D$489+$D528,0),"")</f>
        <v/>
      </c>
      <c r="DX528" t="str">
        <f t="shared" ca="1" si="2142"/>
        <v/>
      </c>
      <c r="DY528" s="12" t="str">
        <f t="shared" ca="1" si="2232"/>
        <v/>
      </c>
      <c r="DZ528" s="12" t="str">
        <f t="shared" ca="1" si="2233"/>
        <v/>
      </c>
      <c r="EA528" s="12" t="str">
        <f t="shared" ca="1" si="2234"/>
        <v/>
      </c>
      <c r="EB528" s="12" t="str">
        <f t="shared" ca="1" si="2235"/>
        <v/>
      </c>
      <c r="EC528" s="12" t="str">
        <f t="shared" ca="1" si="2236"/>
        <v/>
      </c>
      <c r="EF528" t="str">
        <f t="shared" ca="1" si="2237"/>
        <v/>
      </c>
      <c r="EG528" s="12" t="str">
        <f t="shared" ca="1" si="2238"/>
        <v/>
      </c>
      <c r="EH528" s="12" t="str">
        <f t="shared" ca="1" si="2239"/>
        <v/>
      </c>
      <c r="EI528" s="12" t="str">
        <f t="shared" ca="1" si="2240"/>
        <v/>
      </c>
      <c r="EJ528" s="12" t="str">
        <f t="shared" ca="1" si="2241"/>
        <v/>
      </c>
      <c r="EK528" s="12" t="str">
        <f t="shared" ca="1" si="2242"/>
        <v/>
      </c>
      <c r="EM528" t="str">
        <f t="shared" ca="1" si="2243"/>
        <v/>
      </c>
      <c r="EN528" s="12" t="str">
        <f t="shared" ca="1" si="2244"/>
        <v/>
      </c>
      <c r="EO528" s="12" t="str">
        <f t="shared" ca="1" si="2245"/>
        <v/>
      </c>
      <c r="EP528" s="12" t="str">
        <f t="shared" ca="1" si="2246"/>
        <v/>
      </c>
      <c r="EQ528" s="12" t="str">
        <f t="shared" ca="1" si="2247"/>
        <v/>
      </c>
      <c r="ER528" s="12" t="str">
        <f t="shared" ca="1" si="2248"/>
        <v/>
      </c>
      <c r="EU528" t="str">
        <f t="shared" ca="1" si="2249"/>
        <v/>
      </c>
      <c r="EV528" s="12" t="str">
        <f t="shared" ca="1" si="2250"/>
        <v/>
      </c>
      <c r="EW528" s="12" t="str">
        <f t="shared" ca="1" si="2251"/>
        <v/>
      </c>
      <c r="EX528" s="12" t="str">
        <f t="shared" ca="1" si="2252"/>
        <v/>
      </c>
      <c r="EY528" s="12" t="str">
        <f t="shared" ca="1" si="2253"/>
        <v/>
      </c>
      <c r="EZ528" s="12" t="str">
        <f t="shared" ca="1" si="2254"/>
        <v/>
      </c>
    </row>
    <row r="529" spans="4:156" x14ac:dyDescent="0.2">
      <c r="D529" s="5">
        <f t="shared" si="2136"/>
        <v>34</v>
      </c>
      <c r="E529" t="b">
        <f t="shared" si="2123"/>
        <v>0</v>
      </c>
      <c r="G529" t="str">
        <f t="shared" ca="1" si="2255"/>
        <v/>
      </c>
      <c r="H529" s="12" t="str">
        <f t="shared" ca="1" si="2256"/>
        <v/>
      </c>
      <c r="I529" s="12" t="str">
        <f t="shared" ca="1" si="2257"/>
        <v/>
      </c>
      <c r="J529" s="12" t="str">
        <f t="shared" ca="1" si="2258"/>
        <v/>
      </c>
      <c r="K529" s="12" t="str">
        <f t="shared" ca="1" si="2259"/>
        <v/>
      </c>
      <c r="L529" s="12" t="str">
        <f t="shared" ca="1" si="2260"/>
        <v/>
      </c>
      <c r="N529" t="str">
        <f t="shared" ca="1" si="2124"/>
        <v/>
      </c>
      <c r="O529" s="12" t="str">
        <f t="shared" ca="1" si="2182"/>
        <v/>
      </c>
      <c r="P529" s="12" t="str">
        <f t="shared" ca="1" si="2183"/>
        <v/>
      </c>
      <c r="Q529" s="12" t="str">
        <f t="shared" ca="1" si="2184"/>
        <v/>
      </c>
      <c r="R529" s="12" t="str">
        <f t="shared" ca="1" si="2185"/>
        <v/>
      </c>
      <c r="S529" s="12" t="str">
        <f t="shared" ca="1" si="2186"/>
        <v/>
      </c>
      <c r="U529" t="str">
        <f t="shared" ca="1" si="2125"/>
        <v/>
      </c>
      <c r="V529" s="12" t="str">
        <f t="shared" ca="1" si="2261"/>
        <v/>
      </c>
      <c r="W529" s="12" t="str">
        <f t="shared" ca="1" si="2262"/>
        <v/>
      </c>
      <c r="X529" s="12" t="str">
        <f t="shared" ca="1" si="2263"/>
        <v/>
      </c>
      <c r="Y529" s="12" t="str">
        <f t="shared" ca="1" si="2264"/>
        <v/>
      </c>
      <c r="Z529" s="12" t="str">
        <f t="shared" ca="1" si="2265"/>
        <v/>
      </c>
      <c r="AB529" s="240" t="str">
        <f t="shared" ca="1" si="2126"/>
        <v/>
      </c>
      <c r="AC529" s="242" t="str">
        <f t="shared" ca="1" si="2152"/>
        <v/>
      </c>
      <c r="AD529" s="242" t="str">
        <f t="shared" ca="1" si="2153"/>
        <v/>
      </c>
      <c r="AE529" s="242" t="str">
        <f t="shared" ca="1" si="2154"/>
        <v/>
      </c>
      <c r="AF529" s="242" t="str">
        <f t="shared" ca="1" si="2155"/>
        <v/>
      </c>
      <c r="AG529" s="242" t="str">
        <f t="shared" ca="1" si="2156"/>
        <v/>
      </c>
      <c r="AH529" s="240"/>
      <c r="AI529" s="240" t="str">
        <f t="shared" ca="1" si="2127"/>
        <v/>
      </c>
      <c r="AJ529" s="242" t="str">
        <f t="shared" ca="1" si="2157"/>
        <v/>
      </c>
      <c r="AK529" s="242" t="str">
        <f t="shared" ca="1" si="2158"/>
        <v/>
      </c>
      <c r="AL529" s="242" t="str">
        <f t="shared" ca="1" si="2159"/>
        <v/>
      </c>
      <c r="AM529" s="242" t="str">
        <f t="shared" ca="1" si="2160"/>
        <v/>
      </c>
      <c r="AN529" s="242" t="str">
        <f t="shared" ca="1" si="2161"/>
        <v/>
      </c>
      <c r="AO529" s="240"/>
      <c r="AP529" s="240" t="str">
        <f t="shared" ca="1" si="2129"/>
        <v/>
      </c>
      <c r="AQ529" s="242" t="str">
        <f t="shared" ca="1" si="2187"/>
        <v/>
      </c>
      <c r="AR529" s="242" t="str">
        <f t="shared" ca="1" si="2188"/>
        <v/>
      </c>
      <c r="AS529" s="242" t="str">
        <f t="shared" ca="1" si="2189"/>
        <v/>
      </c>
      <c r="AT529" s="242" t="str">
        <f t="shared" ca="1" si="2190"/>
        <v/>
      </c>
      <c r="AU529" s="242" t="str">
        <f t="shared" ca="1" si="2191"/>
        <v/>
      </c>
      <c r="AV529" s="242"/>
      <c r="AX529" t="str">
        <f t="shared" ca="1" si="2130"/>
        <v/>
      </c>
      <c r="AY529" s="12" t="str">
        <f t="shared" ca="1" si="2266"/>
        <v/>
      </c>
      <c r="AZ529" s="12" t="str">
        <f t="shared" ca="1" si="2267"/>
        <v/>
      </c>
      <c r="BA529" s="12" t="str">
        <f t="shared" ca="1" si="2268"/>
        <v/>
      </c>
      <c r="BB529" s="12" t="str">
        <f t="shared" ca="1" si="2269"/>
        <v/>
      </c>
      <c r="BC529" s="12" t="str">
        <f t="shared" ca="1" si="2270"/>
        <v/>
      </c>
      <c r="BE529" t="str">
        <f t="shared" ca="1" si="2131"/>
        <v/>
      </c>
      <c r="BF529" s="12" t="str">
        <f t="shared" ca="1" si="2192"/>
        <v/>
      </c>
      <c r="BG529" s="12" t="str">
        <f t="shared" ca="1" si="2193"/>
        <v/>
      </c>
      <c r="BH529" s="12" t="str">
        <f t="shared" ca="1" si="2194"/>
        <v/>
      </c>
      <c r="BI529" s="12" t="str">
        <f t="shared" ca="1" si="2195"/>
        <v/>
      </c>
      <c r="BJ529" s="12" t="str">
        <f t="shared" ca="1" si="2196"/>
        <v/>
      </c>
      <c r="BL529" t="str">
        <f t="shared" ca="1" si="2132"/>
        <v/>
      </c>
      <c r="BM529" s="12" t="str">
        <f t="shared" ca="1" si="2197"/>
        <v/>
      </c>
      <c r="BN529" s="12" t="str">
        <f t="shared" ca="1" si="2198"/>
        <v/>
      </c>
      <c r="BO529" s="12" t="str">
        <f t="shared" ca="1" si="2199"/>
        <v/>
      </c>
      <c r="BP529" s="12" t="str">
        <f t="shared" ca="1" si="2200"/>
        <v/>
      </c>
      <c r="BQ529" s="12" t="str">
        <f t="shared" ca="1" si="2201"/>
        <v/>
      </c>
      <c r="BS529" t="str">
        <f t="shared" ca="1" si="2133"/>
        <v/>
      </c>
      <c r="BT529" s="12" t="str">
        <f t="shared" ca="1" si="2202"/>
        <v/>
      </c>
      <c r="BU529" s="12" t="str">
        <f t="shared" ca="1" si="2203"/>
        <v/>
      </c>
      <c r="BV529" s="12" t="str">
        <f t="shared" ca="1" si="2204"/>
        <v/>
      </c>
      <c r="BW529" s="12" t="str">
        <f t="shared" ca="1" si="2205"/>
        <v/>
      </c>
      <c r="BX529" s="12" t="str">
        <f t="shared" ca="1" si="2206"/>
        <v/>
      </c>
      <c r="BZ529" t="str">
        <f t="shared" ca="1" si="2134"/>
        <v/>
      </c>
      <c r="CA529" s="12" t="str">
        <f t="shared" ca="1" si="2207"/>
        <v/>
      </c>
      <c r="CB529" s="12" t="str">
        <f t="shared" ca="1" si="2208"/>
        <v/>
      </c>
      <c r="CC529" s="12" t="str">
        <f t="shared" ca="1" si="2209"/>
        <v/>
      </c>
      <c r="CD529" s="12" t="str">
        <f t="shared" ca="1" si="2210"/>
        <v/>
      </c>
      <c r="CE529" s="12" t="str">
        <f t="shared" ca="1" si="2211"/>
        <v/>
      </c>
      <c r="CH529" t="str">
        <f t="shared" ca="1" si="2137"/>
        <v/>
      </c>
      <c r="CI529" s="12" t="str">
        <f t="shared" ca="1" si="2146"/>
        <v/>
      </c>
      <c r="CJ529" s="12" t="str">
        <f t="shared" ca="1" si="2147"/>
        <v/>
      </c>
      <c r="CK529" s="12" t="str">
        <f t="shared" ca="1" si="2148"/>
        <v/>
      </c>
      <c r="CL529" s="12" t="str">
        <f t="shared" ca="1" si="2149"/>
        <v/>
      </c>
      <c r="CM529" s="12" t="str">
        <f t="shared" ca="1" si="2150"/>
        <v/>
      </c>
      <c r="CO529" t="str">
        <f t="shared" ca="1" si="2138"/>
        <v/>
      </c>
      <c r="CP529" s="12" t="str">
        <f t="shared" ca="1" si="2212"/>
        <v/>
      </c>
      <c r="CQ529" s="12" t="str">
        <f t="shared" ca="1" si="2213"/>
        <v/>
      </c>
      <c r="CR529" s="12" t="str">
        <f t="shared" ca="1" si="2214"/>
        <v/>
      </c>
      <c r="CS529" s="12" t="str">
        <f t="shared" ca="1" si="2215"/>
        <v/>
      </c>
      <c r="CT529" s="12" t="str">
        <f t="shared" ca="1" si="2216"/>
        <v/>
      </c>
      <c r="CV529" t="str">
        <f t="shared" ca="1" si="2151"/>
        <v/>
      </c>
      <c r="CW529" s="12" t="str">
        <f t="shared" ca="1" si="2217"/>
        <v/>
      </c>
      <c r="CX529" s="12" t="str">
        <f t="shared" ca="1" si="2218"/>
        <v/>
      </c>
      <c r="CY529" s="12" t="str">
        <f t="shared" ca="1" si="2219"/>
        <v/>
      </c>
      <c r="CZ529" s="12" t="str">
        <f t="shared" ca="1" si="2220"/>
        <v/>
      </c>
      <c r="DA529" s="12" t="str">
        <f t="shared" ca="1" si="2221"/>
        <v/>
      </c>
      <c r="DC529" t="str">
        <f t="shared" ca="1" si="2139"/>
        <v/>
      </c>
      <c r="DD529" s="12" t="str">
        <f t="shared" ca="1" si="2222"/>
        <v/>
      </c>
      <c r="DE529" s="12" t="str">
        <f t="shared" ca="1" si="2223"/>
        <v/>
      </c>
      <c r="DF529" s="12" t="str">
        <f t="shared" ca="1" si="2224"/>
        <v/>
      </c>
      <c r="DG529" s="12" t="str">
        <f t="shared" ca="1" si="2225"/>
        <v/>
      </c>
      <c r="DH529" s="12" t="str">
        <f t="shared" ca="1" si="2226"/>
        <v/>
      </c>
      <c r="DJ529" t="str">
        <f t="shared" ca="1" si="2140"/>
        <v/>
      </c>
      <c r="DK529" s="12" t="str">
        <f t="shared" ca="1" si="2227"/>
        <v/>
      </c>
      <c r="DL529" s="12" t="str">
        <f t="shared" ca="1" si="2228"/>
        <v/>
      </c>
      <c r="DM529" s="12" t="str">
        <f t="shared" ca="1" si="2229"/>
        <v/>
      </c>
      <c r="DN529" s="12" t="str">
        <f t="shared" ca="1" si="2230"/>
        <v/>
      </c>
      <c r="DO529" s="12" t="str">
        <f t="shared" ca="1" si="2231"/>
        <v/>
      </c>
      <c r="DQ529" t="str">
        <f t="shared" ca="1" si="2141"/>
        <v/>
      </c>
      <c r="DR529" s="12" t="str">
        <f t="shared" ca="1" si="2271"/>
        <v/>
      </c>
      <c r="DS529" s="12" t="str">
        <f t="shared" ca="1" si="2272"/>
        <v/>
      </c>
      <c r="DT529" s="12" t="str">
        <f t="shared" ca="1" si="2273"/>
        <v/>
      </c>
      <c r="DU529" s="12" t="str">
        <f t="shared" ca="1" si="2274"/>
        <v/>
      </c>
      <c r="DV529" s="12" t="str">
        <f t="shared" ca="1" si="2275"/>
        <v/>
      </c>
      <c r="DX529" t="str">
        <f t="shared" ca="1" si="2142"/>
        <v/>
      </c>
      <c r="DY529" s="12" t="str">
        <f t="shared" ca="1" si="2232"/>
        <v/>
      </c>
      <c r="DZ529" s="12" t="str">
        <f t="shared" ca="1" si="2233"/>
        <v/>
      </c>
      <c r="EA529" s="12" t="str">
        <f t="shared" ca="1" si="2234"/>
        <v/>
      </c>
      <c r="EB529" s="12" t="str">
        <f t="shared" ca="1" si="2235"/>
        <v/>
      </c>
      <c r="EC529" s="12" t="str">
        <f t="shared" ca="1" si="2236"/>
        <v/>
      </c>
      <c r="EF529" t="str">
        <f t="shared" ca="1" si="2237"/>
        <v/>
      </c>
      <c r="EG529" s="12" t="str">
        <f t="shared" ca="1" si="2238"/>
        <v/>
      </c>
      <c r="EH529" s="12" t="str">
        <f t="shared" ca="1" si="2239"/>
        <v/>
      </c>
      <c r="EI529" s="12" t="str">
        <f t="shared" ca="1" si="2240"/>
        <v/>
      </c>
      <c r="EJ529" s="12" t="str">
        <f t="shared" ca="1" si="2241"/>
        <v/>
      </c>
      <c r="EK529" s="12" t="str">
        <f t="shared" ca="1" si="2242"/>
        <v/>
      </c>
      <c r="EM529" t="str">
        <f t="shared" ca="1" si="2243"/>
        <v/>
      </c>
      <c r="EN529" s="12" t="str">
        <f t="shared" ca="1" si="2244"/>
        <v/>
      </c>
      <c r="EO529" s="12" t="str">
        <f t="shared" ca="1" si="2245"/>
        <v/>
      </c>
      <c r="EP529" s="12" t="str">
        <f t="shared" ca="1" si="2246"/>
        <v/>
      </c>
      <c r="EQ529" s="12" t="str">
        <f t="shared" ca="1" si="2247"/>
        <v/>
      </c>
      <c r="ER529" s="12" t="str">
        <f t="shared" ca="1" si="2248"/>
        <v/>
      </c>
      <c r="EU529" t="str">
        <f t="shared" ca="1" si="2249"/>
        <v/>
      </c>
      <c r="EV529" s="12" t="str">
        <f t="shared" ca="1" si="2250"/>
        <v/>
      </c>
      <c r="EW529" s="12" t="str">
        <f t="shared" ca="1" si="2251"/>
        <v/>
      </c>
      <c r="EX529" s="12" t="str">
        <f t="shared" ca="1" si="2252"/>
        <v/>
      </c>
      <c r="EY529" s="12" t="str">
        <f t="shared" ca="1" si="2253"/>
        <v/>
      </c>
      <c r="EZ529" s="12" t="str">
        <f t="shared" ca="1" si="2254"/>
        <v/>
      </c>
    </row>
    <row r="530" spans="4:156" x14ac:dyDescent="0.2">
      <c r="D530" s="5">
        <f t="shared" si="2136"/>
        <v>35</v>
      </c>
      <c r="E530" t="b">
        <f t="shared" si="2123"/>
        <v>0</v>
      </c>
      <c r="G530" t="str">
        <f t="shared" ca="1" si="2255"/>
        <v/>
      </c>
      <c r="H530" s="12" t="str">
        <f t="shared" ca="1" si="2256"/>
        <v/>
      </c>
      <c r="I530" s="12" t="str">
        <f t="shared" ca="1" si="2257"/>
        <v/>
      </c>
      <c r="J530" s="12" t="str">
        <f t="shared" ca="1" si="2258"/>
        <v/>
      </c>
      <c r="K530" s="12" t="str">
        <f t="shared" ca="1" si="2259"/>
        <v/>
      </c>
      <c r="L530" s="12" t="str">
        <f t="shared" ca="1" si="2260"/>
        <v/>
      </c>
      <c r="N530" t="str">
        <f t="shared" ca="1" si="2124"/>
        <v/>
      </c>
      <c r="O530" s="12" t="str">
        <f t="shared" ca="1" si="2182"/>
        <v/>
      </c>
      <c r="P530" s="12" t="str">
        <f t="shared" ca="1" si="2183"/>
        <v/>
      </c>
      <c r="Q530" s="12" t="str">
        <f t="shared" ca="1" si="2184"/>
        <v/>
      </c>
      <c r="R530" s="12" t="str">
        <f t="shared" ca="1" si="2185"/>
        <v/>
      </c>
      <c r="S530" s="12" t="str">
        <f t="shared" ca="1" si="2186"/>
        <v/>
      </c>
      <c r="U530" t="str">
        <f t="shared" ca="1" si="2125"/>
        <v/>
      </c>
      <c r="V530" s="12" t="str">
        <f t="shared" ca="1" si="2261"/>
        <v/>
      </c>
      <c r="W530" s="12" t="str">
        <f t="shared" ca="1" si="2262"/>
        <v/>
      </c>
      <c r="X530" s="12" t="str">
        <f t="shared" ca="1" si="2263"/>
        <v/>
      </c>
      <c r="Y530" s="12" t="str">
        <f t="shared" ca="1" si="2264"/>
        <v/>
      </c>
      <c r="Z530" s="12" t="str">
        <f t="shared" ca="1" si="2265"/>
        <v/>
      </c>
      <c r="AB530" t="str">
        <f t="shared" ca="1" si="2126"/>
        <v/>
      </c>
      <c r="AC530" s="12" t="str">
        <f t="shared" ca="1" si="2152"/>
        <v/>
      </c>
      <c r="AD530" s="12" t="str">
        <f t="shared" ca="1" si="2153"/>
        <v/>
      </c>
      <c r="AE530" s="12" t="str">
        <f t="shared" ca="1" si="2154"/>
        <v/>
      </c>
      <c r="AF530" s="12" t="str">
        <f t="shared" ca="1" si="2155"/>
        <v/>
      </c>
      <c r="AG530" s="12" t="str">
        <f t="shared" ca="1" si="2156"/>
        <v/>
      </c>
      <c r="AI530" t="str">
        <f t="shared" ca="1" si="2127"/>
        <v/>
      </c>
      <c r="AJ530" s="12" t="str">
        <f t="shared" ca="1" si="2157"/>
        <v/>
      </c>
      <c r="AK530" s="12" t="str">
        <f t="shared" ca="1" si="2158"/>
        <v/>
      </c>
      <c r="AL530" s="12" t="str">
        <f t="shared" ca="1" si="2159"/>
        <v/>
      </c>
      <c r="AM530" s="12" t="str">
        <f t="shared" ca="1" si="2160"/>
        <v/>
      </c>
      <c r="AN530" s="12" t="str">
        <f t="shared" ca="1" si="2161"/>
        <v/>
      </c>
      <c r="AP530" t="str">
        <f t="shared" ca="1" si="2129"/>
        <v/>
      </c>
      <c r="AQ530" s="12" t="str">
        <f t="shared" ca="1" si="2187"/>
        <v/>
      </c>
      <c r="AR530" s="12" t="str">
        <f t="shared" ca="1" si="2188"/>
        <v/>
      </c>
      <c r="AS530" s="12" t="str">
        <f t="shared" ca="1" si="2189"/>
        <v/>
      </c>
      <c r="AT530" s="12" t="str">
        <f t="shared" ca="1" si="2190"/>
        <v/>
      </c>
      <c r="AU530" s="12" t="str">
        <f t="shared" ca="1" si="2191"/>
        <v/>
      </c>
      <c r="AV530" s="12"/>
      <c r="AX530" t="str">
        <f t="shared" ca="1" si="2130"/>
        <v/>
      </c>
      <c r="AY530" s="12" t="str">
        <f t="shared" ca="1" si="2266"/>
        <v/>
      </c>
      <c r="AZ530" s="12" t="str">
        <f t="shared" ca="1" si="2267"/>
        <v/>
      </c>
      <c r="BA530" s="12" t="str">
        <f t="shared" ca="1" si="2268"/>
        <v/>
      </c>
      <c r="BB530" s="12" t="str">
        <f t="shared" ca="1" si="2269"/>
        <v/>
      </c>
      <c r="BC530" s="12" t="str">
        <f t="shared" ca="1" si="2270"/>
        <v/>
      </c>
      <c r="BE530" t="str">
        <f t="shared" ca="1" si="2131"/>
        <v/>
      </c>
      <c r="BF530" s="12" t="str">
        <f t="shared" ca="1" si="2192"/>
        <v/>
      </c>
      <c r="BG530" s="12" t="str">
        <f t="shared" ca="1" si="2193"/>
        <v/>
      </c>
      <c r="BH530" s="12" t="str">
        <f t="shared" ca="1" si="2194"/>
        <v/>
      </c>
      <c r="BI530" s="12" t="str">
        <f t="shared" ca="1" si="2195"/>
        <v/>
      </c>
      <c r="BJ530" s="12" t="str">
        <f t="shared" ca="1" si="2196"/>
        <v/>
      </c>
      <c r="BL530" t="str">
        <f t="shared" ca="1" si="2132"/>
        <v/>
      </c>
      <c r="BM530" s="12" t="str">
        <f t="shared" ca="1" si="2197"/>
        <v/>
      </c>
      <c r="BN530" s="12" t="str">
        <f t="shared" ca="1" si="2198"/>
        <v/>
      </c>
      <c r="BO530" s="12" t="str">
        <f t="shared" ca="1" si="2199"/>
        <v/>
      </c>
      <c r="BP530" s="12" t="str">
        <f t="shared" ca="1" si="2200"/>
        <v/>
      </c>
      <c r="BQ530" s="12" t="str">
        <f t="shared" ca="1" si="2201"/>
        <v/>
      </c>
      <c r="BS530" t="str">
        <f t="shared" ca="1" si="2133"/>
        <v/>
      </c>
      <c r="BT530" s="12" t="str">
        <f t="shared" ca="1" si="2202"/>
        <v/>
      </c>
      <c r="BU530" s="12" t="str">
        <f t="shared" ca="1" si="2203"/>
        <v/>
      </c>
      <c r="BV530" s="12" t="str">
        <f t="shared" ca="1" si="2204"/>
        <v/>
      </c>
      <c r="BW530" s="12" t="str">
        <f t="shared" ca="1" si="2205"/>
        <v/>
      </c>
      <c r="BX530" s="12" t="str">
        <f t="shared" ca="1" si="2206"/>
        <v/>
      </c>
      <c r="BZ530" t="str">
        <f t="shared" ca="1" si="2134"/>
        <v/>
      </c>
      <c r="CA530" s="12" t="str">
        <f t="shared" ca="1" si="2207"/>
        <v/>
      </c>
      <c r="CB530" s="12" t="str">
        <f t="shared" ca="1" si="2208"/>
        <v/>
      </c>
      <c r="CC530" s="12" t="str">
        <f t="shared" ca="1" si="2209"/>
        <v/>
      </c>
      <c r="CD530" s="12" t="str">
        <f t="shared" ca="1" si="2210"/>
        <v/>
      </c>
      <c r="CE530" s="12" t="str">
        <f t="shared" ca="1" si="2211"/>
        <v/>
      </c>
      <c r="CH530" t="str">
        <f t="shared" ca="1" si="2137"/>
        <v/>
      </c>
      <c r="CI530" s="12" t="str">
        <f t="shared" ca="1" si="2146"/>
        <v/>
      </c>
      <c r="CJ530" s="12" t="str">
        <f t="shared" ca="1" si="2147"/>
        <v/>
      </c>
      <c r="CK530" s="12" t="str">
        <f t="shared" ca="1" si="2148"/>
        <v/>
      </c>
      <c r="CL530" s="12" t="str">
        <f t="shared" ca="1" si="2149"/>
        <v/>
      </c>
      <c r="CM530" s="12" t="str">
        <f t="shared" ca="1" si="2150"/>
        <v/>
      </c>
      <c r="CO530" t="str">
        <f t="shared" ca="1" si="2138"/>
        <v/>
      </c>
      <c r="CP530" s="12" t="str">
        <f t="shared" ca="1" si="2212"/>
        <v/>
      </c>
      <c r="CQ530" s="12" t="str">
        <f t="shared" ca="1" si="2213"/>
        <v/>
      </c>
      <c r="CR530" s="12" t="str">
        <f t="shared" ca="1" si="2214"/>
        <v/>
      </c>
      <c r="CS530" s="12" t="str">
        <f t="shared" ca="1" si="2215"/>
        <v/>
      </c>
      <c r="CT530" s="12" t="str">
        <f t="shared" ca="1" si="2216"/>
        <v/>
      </c>
      <c r="CV530" t="str">
        <f t="shared" ca="1" si="2151"/>
        <v/>
      </c>
      <c r="CW530" s="12" t="str">
        <f t="shared" ca="1" si="2217"/>
        <v/>
      </c>
      <c r="CX530" s="12" t="str">
        <f t="shared" ca="1" si="2218"/>
        <v/>
      </c>
      <c r="CY530" s="12" t="str">
        <f t="shared" ca="1" si="2219"/>
        <v/>
      </c>
      <c r="CZ530" s="12" t="str">
        <f t="shared" ca="1" si="2220"/>
        <v/>
      </c>
      <c r="DA530" s="12" t="str">
        <f t="shared" ca="1" si="2221"/>
        <v/>
      </c>
      <c r="DC530" t="str">
        <f t="shared" ca="1" si="2139"/>
        <v/>
      </c>
      <c r="DD530" s="12" t="str">
        <f t="shared" ca="1" si="2222"/>
        <v/>
      </c>
      <c r="DE530" s="12" t="str">
        <f t="shared" ca="1" si="2223"/>
        <v/>
      </c>
      <c r="DF530" s="12" t="str">
        <f t="shared" ca="1" si="2224"/>
        <v/>
      </c>
      <c r="DG530" s="12" t="str">
        <f t="shared" ca="1" si="2225"/>
        <v/>
      </c>
      <c r="DH530" s="12" t="str">
        <f t="shared" ca="1" si="2226"/>
        <v/>
      </c>
      <c r="DJ530" t="str">
        <f t="shared" ca="1" si="2140"/>
        <v/>
      </c>
      <c r="DK530" s="12" t="str">
        <f t="shared" ca="1" si="2227"/>
        <v/>
      </c>
      <c r="DL530" s="12" t="str">
        <f t="shared" ca="1" si="2228"/>
        <v/>
      </c>
      <c r="DM530" s="12" t="str">
        <f t="shared" ca="1" si="2229"/>
        <v/>
      </c>
      <c r="DN530" s="12" t="str">
        <f t="shared" ca="1" si="2230"/>
        <v/>
      </c>
      <c r="DO530" s="12" t="str">
        <f t="shared" ca="1" si="2231"/>
        <v/>
      </c>
      <c r="DQ530" t="str">
        <f t="shared" ca="1" si="2141"/>
        <v/>
      </c>
      <c r="DR530" s="12" t="str">
        <f t="shared" ca="1" si="2271"/>
        <v/>
      </c>
      <c r="DS530" s="12" t="str">
        <f t="shared" ca="1" si="2272"/>
        <v/>
      </c>
      <c r="DT530" s="12" t="str">
        <f t="shared" ca="1" si="2273"/>
        <v/>
      </c>
      <c r="DU530" s="12" t="str">
        <f t="shared" ca="1" si="2274"/>
        <v/>
      </c>
      <c r="DV530" s="12" t="str">
        <f t="shared" ca="1" si="2275"/>
        <v/>
      </c>
      <c r="DX530" t="str">
        <f t="shared" ca="1" si="2142"/>
        <v/>
      </c>
      <c r="DY530" s="12" t="str">
        <f t="shared" ca="1" si="2232"/>
        <v/>
      </c>
      <c r="DZ530" s="12" t="str">
        <f t="shared" ca="1" si="2233"/>
        <v/>
      </c>
      <c r="EA530" s="12" t="str">
        <f t="shared" ca="1" si="2234"/>
        <v/>
      </c>
      <c r="EB530" s="12" t="str">
        <f t="shared" ca="1" si="2235"/>
        <v/>
      </c>
      <c r="EC530" s="12" t="str">
        <f t="shared" ca="1" si="2236"/>
        <v/>
      </c>
      <c r="EF530" t="str">
        <f t="shared" ca="1" si="2237"/>
        <v/>
      </c>
      <c r="EG530" s="12" t="str">
        <f t="shared" ca="1" si="2238"/>
        <v/>
      </c>
      <c r="EH530" s="12" t="str">
        <f t="shared" ca="1" si="2239"/>
        <v/>
      </c>
      <c r="EI530" s="12" t="str">
        <f t="shared" ca="1" si="2240"/>
        <v/>
      </c>
      <c r="EJ530" s="12" t="str">
        <f t="shared" ca="1" si="2241"/>
        <v/>
      </c>
      <c r="EK530" s="12" t="str">
        <f t="shared" ca="1" si="2242"/>
        <v/>
      </c>
      <c r="EM530" t="str">
        <f t="shared" ca="1" si="2243"/>
        <v/>
      </c>
      <c r="EN530" s="12" t="str">
        <f t="shared" ca="1" si="2244"/>
        <v/>
      </c>
      <c r="EO530" s="12" t="str">
        <f t="shared" ca="1" si="2245"/>
        <v/>
      </c>
      <c r="EP530" s="12" t="str">
        <f t="shared" ca="1" si="2246"/>
        <v/>
      </c>
      <c r="EQ530" s="12" t="str">
        <f t="shared" ca="1" si="2247"/>
        <v/>
      </c>
      <c r="ER530" s="12" t="str">
        <f t="shared" ca="1" si="2248"/>
        <v/>
      </c>
      <c r="EU530" t="str">
        <f t="shared" ca="1" si="2249"/>
        <v/>
      </c>
      <c r="EV530" s="12" t="str">
        <f t="shared" ca="1" si="2250"/>
        <v/>
      </c>
      <c r="EW530" s="12" t="str">
        <f t="shared" ca="1" si="2251"/>
        <v/>
      </c>
      <c r="EX530" s="12" t="str">
        <f t="shared" ca="1" si="2252"/>
        <v/>
      </c>
      <c r="EY530" s="12" t="str">
        <f t="shared" ca="1" si="2253"/>
        <v/>
      </c>
      <c r="EZ530" s="12" t="str">
        <f t="shared" ca="1" si="2254"/>
        <v/>
      </c>
    </row>
    <row r="531" spans="4:156" x14ac:dyDescent="0.2">
      <c r="D531" s="5">
        <f t="shared" si="2136"/>
        <v>36</v>
      </c>
      <c r="E531" t="b">
        <f t="shared" si="2123"/>
        <v>0</v>
      </c>
      <c r="G531" t="str">
        <f t="shared" ca="1" si="2255"/>
        <v/>
      </c>
      <c r="H531" s="12" t="str">
        <f t="shared" ca="1" si="2256"/>
        <v/>
      </c>
      <c r="I531" s="12" t="str">
        <f t="shared" ca="1" si="2257"/>
        <v/>
      </c>
      <c r="J531" s="12" t="str">
        <f t="shared" ca="1" si="2258"/>
        <v/>
      </c>
      <c r="K531" s="12" t="str">
        <f t="shared" ca="1" si="2259"/>
        <v/>
      </c>
      <c r="L531" s="12" t="str">
        <f t="shared" ca="1" si="2260"/>
        <v/>
      </c>
      <c r="N531" t="str">
        <f t="shared" ca="1" si="2124"/>
        <v/>
      </c>
      <c r="O531" s="12" t="str">
        <f t="shared" ca="1" si="2182"/>
        <v/>
      </c>
      <c r="P531" s="12" t="str">
        <f t="shared" ca="1" si="2183"/>
        <v/>
      </c>
      <c r="Q531" s="12" t="str">
        <f t="shared" ca="1" si="2184"/>
        <v/>
      </c>
      <c r="R531" s="12" t="str">
        <f t="shared" ca="1" si="2185"/>
        <v/>
      </c>
      <c r="S531" s="12" t="str">
        <f t="shared" ca="1" si="2186"/>
        <v/>
      </c>
      <c r="U531" t="str">
        <f t="shared" ca="1" si="2125"/>
        <v/>
      </c>
      <c r="V531" s="12" t="str">
        <f t="shared" ca="1" si="2261"/>
        <v/>
      </c>
      <c r="W531" s="12" t="str">
        <f t="shared" ca="1" si="2262"/>
        <v/>
      </c>
      <c r="X531" s="12" t="str">
        <f t="shared" ca="1" si="2263"/>
        <v/>
      </c>
      <c r="Y531" s="12" t="str">
        <f t="shared" ca="1" si="2264"/>
        <v/>
      </c>
      <c r="Z531" s="12" t="str">
        <f t="shared" ca="1" si="2265"/>
        <v/>
      </c>
      <c r="AB531" t="str">
        <f t="shared" ca="1" si="2126"/>
        <v/>
      </c>
      <c r="AC531" s="12" t="str">
        <f t="shared" ca="1" si="2152"/>
        <v/>
      </c>
      <c r="AD531" s="12" t="str">
        <f t="shared" ca="1" si="2153"/>
        <v/>
      </c>
      <c r="AE531" s="12" t="str">
        <f t="shared" ca="1" si="2154"/>
        <v/>
      </c>
      <c r="AF531" s="12" t="str">
        <f t="shared" ca="1" si="2155"/>
        <v/>
      </c>
      <c r="AG531" s="12" t="str">
        <f t="shared" ca="1" si="2156"/>
        <v/>
      </c>
      <c r="AI531" t="str">
        <f t="shared" ca="1" si="2127"/>
        <v/>
      </c>
      <c r="AJ531" s="12" t="str">
        <f t="shared" ca="1" si="2157"/>
        <v/>
      </c>
      <c r="AK531" s="12" t="str">
        <f t="shared" ca="1" si="2158"/>
        <v/>
      </c>
      <c r="AL531" s="12" t="str">
        <f t="shared" ca="1" si="2159"/>
        <v/>
      </c>
      <c r="AM531" s="12" t="str">
        <f t="shared" ca="1" si="2160"/>
        <v/>
      </c>
      <c r="AN531" s="12" t="str">
        <f t="shared" ca="1" si="2161"/>
        <v/>
      </c>
      <c r="AP531" t="str">
        <f t="shared" ca="1" si="2129"/>
        <v/>
      </c>
      <c r="AQ531" s="12" t="str">
        <f t="shared" ca="1" si="2187"/>
        <v/>
      </c>
      <c r="AR531" s="12" t="str">
        <f t="shared" ca="1" si="2188"/>
        <v/>
      </c>
      <c r="AS531" s="12" t="str">
        <f t="shared" ca="1" si="2189"/>
        <v/>
      </c>
      <c r="AT531" s="12" t="str">
        <f t="shared" ca="1" si="2190"/>
        <v/>
      </c>
      <c r="AU531" s="12" t="str">
        <f t="shared" ca="1" si="2191"/>
        <v/>
      </c>
      <c r="AV531" s="12"/>
      <c r="AX531" t="str">
        <f t="shared" ca="1" si="2130"/>
        <v/>
      </c>
      <c r="AY531" s="12" t="str">
        <f t="shared" ca="1" si="2266"/>
        <v/>
      </c>
      <c r="AZ531" s="12" t="str">
        <f t="shared" ca="1" si="2267"/>
        <v/>
      </c>
      <c r="BA531" s="12" t="str">
        <f t="shared" ca="1" si="2268"/>
        <v/>
      </c>
      <c r="BB531" s="12" t="str">
        <f t="shared" ca="1" si="2269"/>
        <v/>
      </c>
      <c r="BC531" s="12" t="str">
        <f t="shared" ca="1" si="2270"/>
        <v/>
      </c>
      <c r="BE531" t="str">
        <f t="shared" ca="1" si="2131"/>
        <v/>
      </c>
      <c r="BF531" s="12" t="str">
        <f t="shared" ca="1" si="2192"/>
        <v/>
      </c>
      <c r="BG531" s="12" t="str">
        <f t="shared" ca="1" si="2193"/>
        <v/>
      </c>
      <c r="BH531" s="12" t="str">
        <f t="shared" ca="1" si="2194"/>
        <v/>
      </c>
      <c r="BI531" s="12" t="str">
        <f t="shared" ca="1" si="2195"/>
        <v/>
      </c>
      <c r="BJ531" s="12" t="str">
        <f t="shared" ca="1" si="2196"/>
        <v/>
      </c>
      <c r="BL531" t="str">
        <f t="shared" ca="1" si="2132"/>
        <v/>
      </c>
      <c r="BM531" s="12" t="str">
        <f t="shared" ca="1" si="2197"/>
        <v/>
      </c>
      <c r="BN531" s="12" t="str">
        <f t="shared" ca="1" si="2198"/>
        <v/>
      </c>
      <c r="BO531" s="12" t="str">
        <f t="shared" ca="1" si="2199"/>
        <v/>
      </c>
      <c r="BP531" s="12" t="str">
        <f t="shared" ca="1" si="2200"/>
        <v/>
      </c>
      <c r="BQ531" s="12" t="str">
        <f t="shared" ca="1" si="2201"/>
        <v/>
      </c>
      <c r="BS531" t="str">
        <f t="shared" ca="1" si="2133"/>
        <v/>
      </c>
      <c r="BT531" s="12" t="str">
        <f t="shared" ca="1" si="2202"/>
        <v/>
      </c>
      <c r="BU531" s="12" t="str">
        <f t="shared" ca="1" si="2203"/>
        <v/>
      </c>
      <c r="BV531" s="12" t="str">
        <f t="shared" ca="1" si="2204"/>
        <v/>
      </c>
      <c r="BW531" s="12" t="str">
        <f t="shared" ca="1" si="2205"/>
        <v/>
      </c>
      <c r="BX531" s="12" t="str">
        <f t="shared" ca="1" si="2206"/>
        <v/>
      </c>
      <c r="BZ531" t="str">
        <f t="shared" ca="1" si="2134"/>
        <v/>
      </c>
      <c r="CA531" s="12" t="str">
        <f t="shared" ca="1" si="2207"/>
        <v/>
      </c>
      <c r="CB531" s="12" t="str">
        <f t="shared" ca="1" si="2208"/>
        <v/>
      </c>
      <c r="CC531" s="12" t="str">
        <f t="shared" ca="1" si="2209"/>
        <v/>
      </c>
      <c r="CD531" s="12" t="str">
        <f t="shared" ca="1" si="2210"/>
        <v/>
      </c>
      <c r="CE531" s="12" t="str">
        <f t="shared" ca="1" si="2211"/>
        <v/>
      </c>
      <c r="CH531" t="str">
        <f t="shared" ca="1" si="2137"/>
        <v/>
      </c>
      <c r="CI531" s="12" t="str">
        <f t="shared" ca="1" si="2146"/>
        <v/>
      </c>
      <c r="CJ531" s="12" t="str">
        <f t="shared" ca="1" si="2147"/>
        <v/>
      </c>
      <c r="CK531" s="12" t="str">
        <f t="shared" ca="1" si="2148"/>
        <v/>
      </c>
      <c r="CL531" s="12" t="str">
        <f t="shared" ca="1" si="2149"/>
        <v/>
      </c>
      <c r="CM531" s="12" t="str">
        <f t="shared" ca="1" si="2150"/>
        <v/>
      </c>
      <c r="CO531" t="str">
        <f t="shared" ca="1" si="2138"/>
        <v/>
      </c>
      <c r="CP531" s="12" t="str">
        <f t="shared" ca="1" si="2212"/>
        <v/>
      </c>
      <c r="CQ531" s="12" t="str">
        <f t="shared" ca="1" si="2213"/>
        <v/>
      </c>
      <c r="CR531" s="12" t="str">
        <f t="shared" ca="1" si="2214"/>
        <v/>
      </c>
      <c r="CS531" s="12" t="str">
        <f t="shared" ca="1" si="2215"/>
        <v/>
      </c>
      <c r="CT531" s="12" t="str">
        <f t="shared" ca="1" si="2216"/>
        <v/>
      </c>
      <c r="CV531" t="str">
        <f t="shared" ca="1" si="2151"/>
        <v/>
      </c>
      <c r="CW531" s="12" t="str">
        <f t="shared" ca="1" si="2217"/>
        <v/>
      </c>
      <c r="CX531" s="12" t="str">
        <f t="shared" ca="1" si="2218"/>
        <v/>
      </c>
      <c r="CY531" s="12" t="str">
        <f t="shared" ca="1" si="2219"/>
        <v/>
      </c>
      <c r="CZ531" s="12" t="str">
        <f t="shared" ca="1" si="2220"/>
        <v/>
      </c>
      <c r="DA531" s="12" t="str">
        <f t="shared" ca="1" si="2221"/>
        <v/>
      </c>
      <c r="DC531" t="str">
        <f t="shared" ca="1" si="2139"/>
        <v/>
      </c>
      <c r="DD531" s="12" t="str">
        <f t="shared" ca="1" si="2222"/>
        <v/>
      </c>
      <c r="DE531" s="12" t="str">
        <f t="shared" ca="1" si="2223"/>
        <v/>
      </c>
      <c r="DF531" s="12" t="str">
        <f t="shared" ca="1" si="2224"/>
        <v/>
      </c>
      <c r="DG531" s="12" t="str">
        <f t="shared" ca="1" si="2225"/>
        <v/>
      </c>
      <c r="DH531" s="12" t="str">
        <f t="shared" ca="1" si="2226"/>
        <v/>
      </c>
      <c r="DJ531" t="str">
        <f t="shared" ca="1" si="2140"/>
        <v/>
      </c>
      <c r="DK531" s="12" t="str">
        <f t="shared" ca="1" si="2227"/>
        <v/>
      </c>
      <c r="DL531" s="12" t="str">
        <f t="shared" ca="1" si="2228"/>
        <v/>
      </c>
      <c r="DM531" s="12" t="str">
        <f t="shared" ca="1" si="2229"/>
        <v/>
      </c>
      <c r="DN531" s="12" t="str">
        <f t="shared" ca="1" si="2230"/>
        <v/>
      </c>
      <c r="DO531" s="12" t="str">
        <f t="shared" ca="1" si="2231"/>
        <v/>
      </c>
      <c r="DQ531" t="str">
        <f t="shared" ca="1" si="2141"/>
        <v/>
      </c>
      <c r="DR531" s="12" t="str">
        <f t="shared" ca="1" si="2271"/>
        <v/>
      </c>
      <c r="DS531" s="12" t="str">
        <f t="shared" ca="1" si="2272"/>
        <v/>
      </c>
      <c r="DT531" s="12" t="str">
        <f t="shared" ca="1" si="2273"/>
        <v/>
      </c>
      <c r="DU531" s="12" t="str">
        <f t="shared" ca="1" si="2274"/>
        <v/>
      </c>
      <c r="DV531" s="12" t="str">
        <f t="shared" ca="1" si="2275"/>
        <v/>
      </c>
      <c r="DX531" t="str">
        <f t="shared" ca="1" si="2142"/>
        <v/>
      </c>
      <c r="DY531" s="12" t="str">
        <f t="shared" ca="1" si="2232"/>
        <v/>
      </c>
      <c r="DZ531" s="12" t="str">
        <f t="shared" ca="1" si="2233"/>
        <v/>
      </c>
      <c r="EA531" s="12" t="str">
        <f t="shared" ca="1" si="2234"/>
        <v/>
      </c>
      <c r="EB531" s="12" t="str">
        <f t="shared" ca="1" si="2235"/>
        <v/>
      </c>
      <c r="EC531" s="12" t="str">
        <f t="shared" ca="1" si="2236"/>
        <v/>
      </c>
      <c r="EF531" t="str">
        <f t="shared" ca="1" si="2237"/>
        <v/>
      </c>
      <c r="EG531" s="12" t="str">
        <f t="shared" ca="1" si="2238"/>
        <v/>
      </c>
      <c r="EH531" s="12" t="str">
        <f t="shared" ca="1" si="2239"/>
        <v/>
      </c>
      <c r="EI531" s="12" t="str">
        <f t="shared" ca="1" si="2240"/>
        <v/>
      </c>
      <c r="EJ531" s="12" t="str">
        <f t="shared" ca="1" si="2241"/>
        <v/>
      </c>
      <c r="EK531" s="12" t="str">
        <f t="shared" ca="1" si="2242"/>
        <v/>
      </c>
      <c r="EM531" t="str">
        <f t="shared" ca="1" si="2243"/>
        <v/>
      </c>
      <c r="EN531" s="12" t="str">
        <f t="shared" ca="1" si="2244"/>
        <v/>
      </c>
      <c r="EO531" s="12" t="str">
        <f t="shared" ca="1" si="2245"/>
        <v/>
      </c>
      <c r="EP531" s="12" t="str">
        <f t="shared" ca="1" si="2246"/>
        <v/>
      </c>
      <c r="EQ531" s="12" t="str">
        <f t="shared" ca="1" si="2247"/>
        <v/>
      </c>
      <c r="ER531" s="12" t="str">
        <f t="shared" ca="1" si="2248"/>
        <v/>
      </c>
      <c r="EU531" t="str">
        <f t="shared" ca="1" si="2249"/>
        <v/>
      </c>
      <c r="EV531" s="12" t="str">
        <f t="shared" ca="1" si="2250"/>
        <v/>
      </c>
      <c r="EW531" s="12" t="str">
        <f t="shared" ca="1" si="2251"/>
        <v/>
      </c>
      <c r="EX531" s="12" t="str">
        <f t="shared" ca="1" si="2252"/>
        <v/>
      </c>
      <c r="EY531" s="12" t="str">
        <f t="shared" ca="1" si="2253"/>
        <v/>
      </c>
      <c r="EZ531" s="12" t="str">
        <f t="shared" ca="1" si="2254"/>
        <v/>
      </c>
    </row>
    <row r="532" spans="4:156" x14ac:dyDescent="0.2">
      <c r="D532" s="5">
        <f t="shared" si="2136"/>
        <v>37</v>
      </c>
      <c r="E532" t="b">
        <f t="shared" si="2123"/>
        <v>0</v>
      </c>
      <c r="G532" t="str">
        <f t="shared" ca="1" si="2255"/>
        <v/>
      </c>
      <c r="H532" s="12" t="str">
        <f t="shared" ca="1" si="2256"/>
        <v/>
      </c>
      <c r="I532" s="12" t="str">
        <f t="shared" ca="1" si="2257"/>
        <v/>
      </c>
      <c r="J532" s="12" t="str">
        <f t="shared" ca="1" si="2258"/>
        <v/>
      </c>
      <c r="K532" s="12" t="str">
        <f t="shared" ca="1" si="2259"/>
        <v/>
      </c>
      <c r="L532" s="12" t="str">
        <f t="shared" ca="1" si="2260"/>
        <v/>
      </c>
      <c r="N532" t="str">
        <f t="shared" ca="1" si="2124"/>
        <v/>
      </c>
      <c r="O532" s="12" t="str">
        <f t="shared" ca="1" si="2182"/>
        <v/>
      </c>
      <c r="P532" s="12" t="str">
        <f t="shared" ca="1" si="2183"/>
        <v/>
      </c>
      <c r="Q532" s="12" t="str">
        <f t="shared" ca="1" si="2184"/>
        <v/>
      </c>
      <c r="R532" s="12" t="str">
        <f t="shared" ca="1" si="2185"/>
        <v/>
      </c>
      <c r="S532" s="12" t="str">
        <f t="shared" ca="1" si="2186"/>
        <v/>
      </c>
      <c r="U532" t="str">
        <f t="shared" ca="1" si="2125"/>
        <v/>
      </c>
      <c r="V532" s="12" t="str">
        <f t="shared" ca="1" si="2261"/>
        <v/>
      </c>
      <c r="W532" s="12" t="str">
        <f t="shared" ca="1" si="2262"/>
        <v/>
      </c>
      <c r="X532" s="12" t="str">
        <f t="shared" ca="1" si="2263"/>
        <v/>
      </c>
      <c r="Y532" s="12" t="str">
        <f t="shared" ca="1" si="2264"/>
        <v/>
      </c>
      <c r="Z532" s="12" t="str">
        <f t="shared" ca="1" si="2265"/>
        <v/>
      </c>
      <c r="AB532" t="str">
        <f t="shared" ca="1" si="2126"/>
        <v/>
      </c>
      <c r="AC532" s="12" t="str">
        <f t="shared" ca="1" si="2152"/>
        <v/>
      </c>
      <c r="AD532" s="12" t="str">
        <f t="shared" ca="1" si="2153"/>
        <v/>
      </c>
      <c r="AE532" s="12" t="str">
        <f t="shared" ca="1" si="2154"/>
        <v/>
      </c>
      <c r="AF532" s="12" t="str">
        <f t="shared" ca="1" si="2155"/>
        <v/>
      </c>
      <c r="AG532" s="12" t="str">
        <f t="shared" ca="1" si="2156"/>
        <v/>
      </c>
      <c r="AI532" t="str">
        <f t="shared" ca="1" si="2127"/>
        <v/>
      </c>
      <c r="AJ532" s="12" t="str">
        <f t="shared" ca="1" si="2157"/>
        <v/>
      </c>
      <c r="AK532" s="12" t="str">
        <f t="shared" ca="1" si="2158"/>
        <v/>
      </c>
      <c r="AL532" s="12" t="str">
        <f t="shared" ca="1" si="2159"/>
        <v/>
      </c>
      <c r="AM532" s="12" t="str">
        <f t="shared" ca="1" si="2160"/>
        <v/>
      </c>
      <c r="AN532" s="12" t="str">
        <f t="shared" ca="1" si="2161"/>
        <v/>
      </c>
      <c r="AP532" t="str">
        <f t="shared" ca="1" si="2129"/>
        <v/>
      </c>
      <c r="AQ532" s="12" t="str">
        <f t="shared" ca="1" si="2187"/>
        <v/>
      </c>
      <c r="AR532" s="12" t="str">
        <f t="shared" ca="1" si="2188"/>
        <v/>
      </c>
      <c r="AS532" s="12" t="str">
        <f t="shared" ca="1" si="2189"/>
        <v/>
      </c>
      <c r="AT532" s="12" t="str">
        <f t="shared" ca="1" si="2190"/>
        <v/>
      </c>
      <c r="AU532" s="12" t="str">
        <f t="shared" ca="1" si="2191"/>
        <v/>
      </c>
      <c r="AV532" s="12"/>
      <c r="AX532" t="str">
        <f t="shared" ca="1" si="2130"/>
        <v/>
      </c>
      <c r="AY532" s="12" t="str">
        <f t="shared" ca="1" si="2266"/>
        <v/>
      </c>
      <c r="AZ532" s="12" t="str">
        <f t="shared" ca="1" si="2267"/>
        <v/>
      </c>
      <c r="BA532" s="12" t="str">
        <f t="shared" ca="1" si="2268"/>
        <v/>
      </c>
      <c r="BB532" s="12" t="str">
        <f t="shared" ca="1" si="2269"/>
        <v/>
      </c>
      <c r="BC532" s="12" t="str">
        <f t="shared" ca="1" si="2270"/>
        <v/>
      </c>
      <c r="BE532" t="str">
        <f t="shared" ca="1" si="2131"/>
        <v/>
      </c>
      <c r="BF532" s="12" t="str">
        <f t="shared" ca="1" si="2192"/>
        <v/>
      </c>
      <c r="BG532" s="12" t="str">
        <f t="shared" ca="1" si="2193"/>
        <v/>
      </c>
      <c r="BH532" s="12" t="str">
        <f t="shared" ca="1" si="2194"/>
        <v/>
      </c>
      <c r="BI532" s="12" t="str">
        <f t="shared" ca="1" si="2195"/>
        <v/>
      </c>
      <c r="BJ532" s="12" t="str">
        <f t="shared" ca="1" si="2196"/>
        <v/>
      </c>
      <c r="BL532" t="str">
        <f t="shared" ca="1" si="2132"/>
        <v/>
      </c>
      <c r="BM532" s="12" t="str">
        <f t="shared" ca="1" si="2197"/>
        <v/>
      </c>
      <c r="BN532" s="12" t="str">
        <f t="shared" ca="1" si="2198"/>
        <v/>
      </c>
      <c r="BO532" s="12" t="str">
        <f t="shared" ca="1" si="2199"/>
        <v/>
      </c>
      <c r="BP532" s="12" t="str">
        <f t="shared" ca="1" si="2200"/>
        <v/>
      </c>
      <c r="BQ532" s="12" t="str">
        <f t="shared" ca="1" si="2201"/>
        <v/>
      </c>
      <c r="BS532" t="str">
        <f t="shared" ca="1" si="2133"/>
        <v/>
      </c>
      <c r="BT532" s="12" t="str">
        <f t="shared" ca="1" si="2202"/>
        <v/>
      </c>
      <c r="BU532" s="12" t="str">
        <f t="shared" ca="1" si="2203"/>
        <v/>
      </c>
      <c r="BV532" s="12" t="str">
        <f t="shared" ca="1" si="2204"/>
        <v/>
      </c>
      <c r="BW532" s="12" t="str">
        <f t="shared" ca="1" si="2205"/>
        <v/>
      </c>
      <c r="BX532" s="12" t="str">
        <f t="shared" ca="1" si="2206"/>
        <v/>
      </c>
      <c r="BZ532" t="str">
        <f t="shared" ca="1" si="2134"/>
        <v/>
      </c>
      <c r="CA532" s="12" t="str">
        <f t="shared" ca="1" si="2207"/>
        <v/>
      </c>
      <c r="CB532" s="12" t="str">
        <f t="shared" ca="1" si="2208"/>
        <v/>
      </c>
      <c r="CC532" s="12" t="str">
        <f t="shared" ca="1" si="2209"/>
        <v/>
      </c>
      <c r="CD532" s="12" t="str">
        <f t="shared" ca="1" si="2210"/>
        <v/>
      </c>
      <c r="CE532" s="12" t="str">
        <f t="shared" ca="1" si="2211"/>
        <v/>
      </c>
      <c r="CH532" t="str">
        <f t="shared" ca="1" si="2137"/>
        <v/>
      </c>
      <c r="CI532" s="12" t="str">
        <f t="shared" ca="1" si="2146"/>
        <v/>
      </c>
      <c r="CJ532" s="12" t="str">
        <f t="shared" ca="1" si="2147"/>
        <v/>
      </c>
      <c r="CK532" s="12" t="str">
        <f t="shared" ca="1" si="2148"/>
        <v/>
      </c>
      <c r="CL532" s="12" t="str">
        <f t="shared" ca="1" si="2149"/>
        <v/>
      </c>
      <c r="CM532" s="12" t="str">
        <f t="shared" ca="1" si="2150"/>
        <v/>
      </c>
      <c r="CO532" t="str">
        <f t="shared" ca="1" si="2138"/>
        <v/>
      </c>
      <c r="CP532" s="12" t="str">
        <f t="shared" ca="1" si="2212"/>
        <v/>
      </c>
      <c r="CQ532" s="12" t="str">
        <f t="shared" ca="1" si="2213"/>
        <v/>
      </c>
      <c r="CR532" s="12" t="str">
        <f t="shared" ca="1" si="2214"/>
        <v/>
      </c>
      <c r="CS532" s="12" t="str">
        <f t="shared" ca="1" si="2215"/>
        <v/>
      </c>
      <c r="CT532" s="12" t="str">
        <f t="shared" ca="1" si="2216"/>
        <v/>
      </c>
      <c r="CV532" t="str">
        <f t="shared" ca="1" si="2151"/>
        <v/>
      </c>
      <c r="CW532" s="12" t="str">
        <f t="shared" ca="1" si="2217"/>
        <v/>
      </c>
      <c r="CX532" s="12" t="str">
        <f t="shared" ca="1" si="2218"/>
        <v/>
      </c>
      <c r="CY532" s="12" t="str">
        <f t="shared" ca="1" si="2219"/>
        <v/>
      </c>
      <c r="CZ532" s="12" t="str">
        <f t="shared" ca="1" si="2220"/>
        <v/>
      </c>
      <c r="DA532" s="12" t="str">
        <f t="shared" ca="1" si="2221"/>
        <v/>
      </c>
      <c r="DC532" t="str">
        <f t="shared" ca="1" si="2139"/>
        <v/>
      </c>
      <c r="DD532" s="12" t="str">
        <f t="shared" ca="1" si="2222"/>
        <v/>
      </c>
      <c r="DE532" s="12" t="str">
        <f t="shared" ca="1" si="2223"/>
        <v/>
      </c>
      <c r="DF532" s="12" t="str">
        <f t="shared" ca="1" si="2224"/>
        <v/>
      </c>
      <c r="DG532" s="12" t="str">
        <f t="shared" ca="1" si="2225"/>
        <v/>
      </c>
      <c r="DH532" s="12" t="str">
        <f t="shared" ca="1" si="2226"/>
        <v/>
      </c>
      <c r="DJ532" t="str">
        <f t="shared" ca="1" si="2140"/>
        <v/>
      </c>
      <c r="DK532" s="12" t="str">
        <f t="shared" ca="1" si="2227"/>
        <v/>
      </c>
      <c r="DL532" s="12" t="str">
        <f t="shared" ca="1" si="2228"/>
        <v/>
      </c>
      <c r="DM532" s="12" t="str">
        <f t="shared" ca="1" si="2229"/>
        <v/>
      </c>
      <c r="DN532" s="12" t="str">
        <f t="shared" ca="1" si="2230"/>
        <v/>
      </c>
      <c r="DO532" s="12" t="str">
        <f t="shared" ca="1" si="2231"/>
        <v/>
      </c>
      <c r="DQ532" t="str">
        <f t="shared" ca="1" si="2141"/>
        <v/>
      </c>
      <c r="DR532" s="12" t="str">
        <f t="shared" ca="1" si="2271"/>
        <v/>
      </c>
      <c r="DS532" s="12" t="str">
        <f t="shared" ca="1" si="2272"/>
        <v/>
      </c>
      <c r="DT532" s="12" t="str">
        <f t="shared" ca="1" si="2273"/>
        <v/>
      </c>
      <c r="DU532" s="12" t="str">
        <f t="shared" ca="1" si="2274"/>
        <v/>
      </c>
      <c r="DV532" s="12" t="str">
        <f t="shared" ca="1" si="2275"/>
        <v/>
      </c>
      <c r="DX532" t="str">
        <f t="shared" ca="1" si="2142"/>
        <v/>
      </c>
      <c r="DY532" s="12" t="str">
        <f t="shared" ca="1" si="2232"/>
        <v/>
      </c>
      <c r="DZ532" s="12" t="str">
        <f t="shared" ca="1" si="2233"/>
        <v/>
      </c>
      <c r="EA532" s="12" t="str">
        <f t="shared" ca="1" si="2234"/>
        <v/>
      </c>
      <c r="EB532" s="12" t="str">
        <f t="shared" ca="1" si="2235"/>
        <v/>
      </c>
      <c r="EC532" s="12" t="str">
        <f t="shared" ca="1" si="2236"/>
        <v/>
      </c>
      <c r="EF532" t="str">
        <f t="shared" ca="1" si="2237"/>
        <v/>
      </c>
      <c r="EG532" s="12" t="str">
        <f t="shared" ca="1" si="2238"/>
        <v/>
      </c>
      <c r="EH532" s="12" t="str">
        <f t="shared" ca="1" si="2239"/>
        <v/>
      </c>
      <c r="EI532" s="12" t="str">
        <f t="shared" ca="1" si="2240"/>
        <v/>
      </c>
      <c r="EJ532" s="12" t="str">
        <f t="shared" ca="1" si="2241"/>
        <v/>
      </c>
      <c r="EK532" s="12" t="str">
        <f t="shared" ca="1" si="2242"/>
        <v/>
      </c>
      <c r="EM532" t="str">
        <f t="shared" ca="1" si="2243"/>
        <v/>
      </c>
      <c r="EN532" s="12" t="str">
        <f t="shared" ca="1" si="2244"/>
        <v/>
      </c>
      <c r="EO532" s="12" t="str">
        <f t="shared" ca="1" si="2245"/>
        <v/>
      </c>
      <c r="EP532" s="12" t="str">
        <f t="shared" ca="1" si="2246"/>
        <v/>
      </c>
      <c r="EQ532" s="12" t="str">
        <f t="shared" ca="1" si="2247"/>
        <v/>
      </c>
      <c r="ER532" s="12" t="str">
        <f t="shared" ca="1" si="2248"/>
        <v/>
      </c>
      <c r="EU532" t="str">
        <f t="shared" ca="1" si="2249"/>
        <v/>
      </c>
      <c r="EV532" s="12" t="str">
        <f t="shared" ca="1" si="2250"/>
        <v/>
      </c>
      <c r="EW532" s="12" t="str">
        <f t="shared" ca="1" si="2251"/>
        <v/>
      </c>
      <c r="EX532" s="12" t="str">
        <f t="shared" ca="1" si="2252"/>
        <v/>
      </c>
      <c r="EY532" s="12" t="str">
        <f t="shared" ca="1" si="2253"/>
        <v/>
      </c>
      <c r="EZ532" s="12" t="str">
        <f t="shared" ca="1" si="2254"/>
        <v/>
      </c>
    </row>
    <row r="533" spans="4:156" x14ac:dyDescent="0.2">
      <c r="D533" s="5">
        <f t="shared" si="2136"/>
        <v>38</v>
      </c>
      <c r="E533" t="b">
        <f t="shared" si="2123"/>
        <v>0</v>
      </c>
      <c r="G533" t="str">
        <f t="shared" ca="1" si="2255"/>
        <v/>
      </c>
      <c r="H533" s="12" t="str">
        <f t="shared" ca="1" si="2256"/>
        <v/>
      </c>
      <c r="I533" s="12" t="str">
        <f t="shared" ca="1" si="2257"/>
        <v/>
      </c>
      <c r="J533" s="12" t="str">
        <f t="shared" ca="1" si="2258"/>
        <v/>
      </c>
      <c r="K533" s="12" t="str">
        <f t="shared" ca="1" si="2259"/>
        <v/>
      </c>
      <c r="L533" s="12" t="str">
        <f t="shared" ca="1" si="2260"/>
        <v/>
      </c>
      <c r="N533" t="str">
        <f t="shared" ca="1" si="2124"/>
        <v/>
      </c>
      <c r="O533" s="12" t="str">
        <f t="shared" ca="1" si="2182"/>
        <v/>
      </c>
      <c r="P533" s="12" t="str">
        <f t="shared" ca="1" si="2183"/>
        <v/>
      </c>
      <c r="Q533" s="12" t="str">
        <f t="shared" ca="1" si="2184"/>
        <v/>
      </c>
      <c r="R533" s="12" t="str">
        <f t="shared" ca="1" si="2185"/>
        <v/>
      </c>
      <c r="S533" s="12" t="str">
        <f t="shared" ca="1" si="2186"/>
        <v/>
      </c>
      <c r="U533" t="str">
        <f t="shared" ca="1" si="2125"/>
        <v/>
      </c>
      <c r="V533" s="12" t="str">
        <f t="shared" ca="1" si="2261"/>
        <v/>
      </c>
      <c r="W533" s="12" t="str">
        <f t="shared" ca="1" si="2262"/>
        <v/>
      </c>
      <c r="X533" s="12" t="str">
        <f t="shared" ca="1" si="2263"/>
        <v/>
      </c>
      <c r="Y533" s="12" t="str">
        <f t="shared" ca="1" si="2264"/>
        <v/>
      </c>
      <c r="Z533" s="12" t="str">
        <f t="shared" ca="1" si="2265"/>
        <v/>
      </c>
      <c r="AB533" t="str">
        <f t="shared" ca="1" si="2126"/>
        <v/>
      </c>
      <c r="AC533" s="12" t="str">
        <f t="shared" ca="1" si="2152"/>
        <v/>
      </c>
      <c r="AD533" s="12" t="str">
        <f t="shared" ca="1" si="2153"/>
        <v/>
      </c>
      <c r="AE533" s="12" t="str">
        <f t="shared" ca="1" si="2154"/>
        <v/>
      </c>
      <c r="AF533" s="12" t="str">
        <f t="shared" ca="1" si="2155"/>
        <v/>
      </c>
      <c r="AG533" s="12" t="str">
        <f t="shared" ca="1" si="2156"/>
        <v/>
      </c>
      <c r="AI533" t="str">
        <f t="shared" ca="1" si="2127"/>
        <v/>
      </c>
      <c r="AJ533" s="12" t="str">
        <f t="shared" ca="1" si="2157"/>
        <v/>
      </c>
      <c r="AK533" s="12" t="str">
        <f t="shared" ca="1" si="2158"/>
        <v/>
      </c>
      <c r="AL533" s="12" t="str">
        <f t="shared" ca="1" si="2159"/>
        <v/>
      </c>
      <c r="AM533" s="12" t="str">
        <f t="shared" ca="1" si="2160"/>
        <v/>
      </c>
      <c r="AN533" s="12" t="str">
        <f t="shared" ca="1" si="2161"/>
        <v/>
      </c>
      <c r="AP533" t="str">
        <f t="shared" ca="1" si="2129"/>
        <v/>
      </c>
      <c r="AQ533" s="12" t="str">
        <f t="shared" ca="1" si="2187"/>
        <v/>
      </c>
      <c r="AR533" s="12" t="str">
        <f t="shared" ca="1" si="2188"/>
        <v/>
      </c>
      <c r="AS533" s="12" t="str">
        <f t="shared" ca="1" si="2189"/>
        <v/>
      </c>
      <c r="AT533" s="12" t="str">
        <f t="shared" ca="1" si="2190"/>
        <v/>
      </c>
      <c r="AU533" s="12" t="str">
        <f t="shared" ca="1" si="2191"/>
        <v/>
      </c>
      <c r="AV533" s="12"/>
      <c r="AX533" t="str">
        <f t="shared" ca="1" si="2130"/>
        <v/>
      </c>
      <c r="AY533" s="12" t="str">
        <f t="shared" ca="1" si="2266"/>
        <v/>
      </c>
      <c r="AZ533" s="12" t="str">
        <f t="shared" ca="1" si="2267"/>
        <v/>
      </c>
      <c r="BA533" s="12" t="str">
        <f t="shared" ca="1" si="2268"/>
        <v/>
      </c>
      <c r="BB533" s="12" t="str">
        <f t="shared" ca="1" si="2269"/>
        <v/>
      </c>
      <c r="BC533" s="12" t="str">
        <f t="shared" ca="1" si="2270"/>
        <v/>
      </c>
      <c r="BE533" t="str">
        <f t="shared" ca="1" si="2131"/>
        <v/>
      </c>
      <c r="BF533" s="12" t="str">
        <f t="shared" ca="1" si="2192"/>
        <v/>
      </c>
      <c r="BG533" s="12" t="str">
        <f t="shared" ca="1" si="2193"/>
        <v/>
      </c>
      <c r="BH533" s="12" t="str">
        <f t="shared" ca="1" si="2194"/>
        <v/>
      </c>
      <c r="BI533" s="12" t="str">
        <f t="shared" ca="1" si="2195"/>
        <v/>
      </c>
      <c r="BJ533" s="12" t="str">
        <f t="shared" ca="1" si="2196"/>
        <v/>
      </c>
      <c r="BL533" t="str">
        <f t="shared" ca="1" si="2132"/>
        <v/>
      </c>
      <c r="BM533" s="12" t="str">
        <f t="shared" ca="1" si="2197"/>
        <v/>
      </c>
      <c r="BN533" s="12" t="str">
        <f t="shared" ca="1" si="2198"/>
        <v/>
      </c>
      <c r="BO533" s="12" t="str">
        <f t="shared" ca="1" si="2199"/>
        <v/>
      </c>
      <c r="BP533" s="12" t="str">
        <f t="shared" ca="1" si="2200"/>
        <v/>
      </c>
      <c r="BQ533" s="12" t="str">
        <f t="shared" ca="1" si="2201"/>
        <v/>
      </c>
      <c r="BS533" t="str">
        <f t="shared" ca="1" si="2133"/>
        <v/>
      </c>
      <c r="BT533" s="12" t="str">
        <f t="shared" ca="1" si="2202"/>
        <v/>
      </c>
      <c r="BU533" s="12" t="str">
        <f t="shared" ca="1" si="2203"/>
        <v/>
      </c>
      <c r="BV533" s="12" t="str">
        <f t="shared" ca="1" si="2204"/>
        <v/>
      </c>
      <c r="BW533" s="12" t="str">
        <f t="shared" ca="1" si="2205"/>
        <v/>
      </c>
      <c r="BX533" s="12" t="str">
        <f t="shared" ca="1" si="2206"/>
        <v/>
      </c>
      <c r="BZ533" t="str">
        <f t="shared" ca="1" si="2134"/>
        <v/>
      </c>
      <c r="CA533" s="12" t="str">
        <f t="shared" ca="1" si="2207"/>
        <v/>
      </c>
      <c r="CB533" s="12" t="str">
        <f t="shared" ca="1" si="2208"/>
        <v/>
      </c>
      <c r="CC533" s="12" t="str">
        <f t="shared" ca="1" si="2209"/>
        <v/>
      </c>
      <c r="CD533" s="12" t="str">
        <f t="shared" ca="1" si="2210"/>
        <v/>
      </c>
      <c r="CE533" s="12" t="str">
        <f t="shared" ca="1" si="2211"/>
        <v/>
      </c>
      <c r="CH533" t="str">
        <f t="shared" ca="1" si="2137"/>
        <v/>
      </c>
      <c r="CI533" s="12" t="str">
        <f t="shared" ca="1" si="2146"/>
        <v/>
      </c>
      <c r="CJ533" s="12" t="str">
        <f t="shared" ca="1" si="2147"/>
        <v/>
      </c>
      <c r="CK533" s="12" t="str">
        <f t="shared" ca="1" si="2148"/>
        <v/>
      </c>
      <c r="CL533" s="12" t="str">
        <f t="shared" ca="1" si="2149"/>
        <v/>
      </c>
      <c r="CM533" s="12" t="str">
        <f t="shared" ca="1" si="2150"/>
        <v/>
      </c>
      <c r="CO533" t="str">
        <f t="shared" ca="1" si="2138"/>
        <v/>
      </c>
      <c r="CP533" s="12" t="str">
        <f t="shared" ca="1" si="2212"/>
        <v/>
      </c>
      <c r="CQ533" s="12" t="str">
        <f t="shared" ca="1" si="2213"/>
        <v/>
      </c>
      <c r="CR533" s="12" t="str">
        <f t="shared" ca="1" si="2214"/>
        <v/>
      </c>
      <c r="CS533" s="12" t="str">
        <f t="shared" ca="1" si="2215"/>
        <v/>
      </c>
      <c r="CT533" s="12" t="str">
        <f t="shared" ca="1" si="2216"/>
        <v/>
      </c>
      <c r="CV533" t="str">
        <f t="shared" ca="1" si="2151"/>
        <v/>
      </c>
      <c r="CW533" s="12" t="str">
        <f t="shared" ca="1" si="2217"/>
        <v/>
      </c>
      <c r="CX533" s="12" t="str">
        <f t="shared" ca="1" si="2218"/>
        <v/>
      </c>
      <c r="CY533" s="12" t="str">
        <f t="shared" ca="1" si="2219"/>
        <v/>
      </c>
      <c r="CZ533" s="12" t="str">
        <f t="shared" ca="1" si="2220"/>
        <v/>
      </c>
      <c r="DA533" s="12" t="str">
        <f t="shared" ca="1" si="2221"/>
        <v/>
      </c>
      <c r="DC533" t="str">
        <f t="shared" ca="1" si="2139"/>
        <v/>
      </c>
      <c r="DD533" s="12" t="str">
        <f t="shared" ca="1" si="2222"/>
        <v/>
      </c>
      <c r="DE533" s="12" t="str">
        <f t="shared" ca="1" si="2223"/>
        <v/>
      </c>
      <c r="DF533" s="12" t="str">
        <f t="shared" ca="1" si="2224"/>
        <v/>
      </c>
      <c r="DG533" s="12" t="str">
        <f t="shared" ca="1" si="2225"/>
        <v/>
      </c>
      <c r="DH533" s="12" t="str">
        <f t="shared" ca="1" si="2226"/>
        <v/>
      </c>
      <c r="DJ533" t="str">
        <f t="shared" ca="1" si="2140"/>
        <v/>
      </c>
      <c r="DK533" s="12" t="str">
        <f t="shared" ca="1" si="2227"/>
        <v/>
      </c>
      <c r="DL533" s="12" t="str">
        <f t="shared" ca="1" si="2228"/>
        <v/>
      </c>
      <c r="DM533" s="12" t="str">
        <f t="shared" ca="1" si="2229"/>
        <v/>
      </c>
      <c r="DN533" s="12" t="str">
        <f t="shared" ca="1" si="2230"/>
        <v/>
      </c>
      <c r="DO533" s="12" t="str">
        <f t="shared" ca="1" si="2231"/>
        <v/>
      </c>
      <c r="DQ533" t="str">
        <f t="shared" ca="1" si="2141"/>
        <v/>
      </c>
      <c r="DR533" s="12" t="str">
        <f t="shared" ca="1" si="2271"/>
        <v/>
      </c>
      <c r="DS533" s="12" t="str">
        <f t="shared" ca="1" si="2272"/>
        <v/>
      </c>
      <c r="DT533" s="12" t="str">
        <f t="shared" ca="1" si="2273"/>
        <v/>
      </c>
      <c r="DU533" s="12" t="str">
        <f t="shared" ca="1" si="2274"/>
        <v/>
      </c>
      <c r="DV533" s="12" t="str">
        <f t="shared" ca="1" si="2275"/>
        <v/>
      </c>
      <c r="DX533" t="str">
        <f t="shared" ca="1" si="2142"/>
        <v/>
      </c>
      <c r="DY533" s="12" t="str">
        <f t="shared" ca="1" si="2232"/>
        <v/>
      </c>
      <c r="DZ533" s="12" t="str">
        <f t="shared" ca="1" si="2233"/>
        <v/>
      </c>
      <c r="EA533" s="12" t="str">
        <f t="shared" ca="1" si="2234"/>
        <v/>
      </c>
      <c r="EB533" s="12" t="str">
        <f t="shared" ca="1" si="2235"/>
        <v/>
      </c>
      <c r="EC533" s="12" t="str">
        <f t="shared" ca="1" si="2236"/>
        <v/>
      </c>
      <c r="EF533" t="str">
        <f t="shared" ca="1" si="2237"/>
        <v/>
      </c>
      <c r="EG533" s="12" t="str">
        <f t="shared" ca="1" si="2238"/>
        <v/>
      </c>
      <c r="EH533" s="12" t="str">
        <f t="shared" ca="1" si="2239"/>
        <v/>
      </c>
      <c r="EI533" s="12" t="str">
        <f t="shared" ca="1" si="2240"/>
        <v/>
      </c>
      <c r="EJ533" s="12" t="str">
        <f t="shared" ca="1" si="2241"/>
        <v/>
      </c>
      <c r="EK533" s="12" t="str">
        <f t="shared" ca="1" si="2242"/>
        <v/>
      </c>
      <c r="EM533" t="str">
        <f t="shared" ca="1" si="2243"/>
        <v/>
      </c>
      <c r="EN533" s="12" t="str">
        <f t="shared" ca="1" si="2244"/>
        <v/>
      </c>
      <c r="EO533" s="12" t="str">
        <f t="shared" ca="1" si="2245"/>
        <v/>
      </c>
      <c r="EP533" s="12" t="str">
        <f t="shared" ca="1" si="2246"/>
        <v/>
      </c>
      <c r="EQ533" s="12" t="str">
        <f t="shared" ca="1" si="2247"/>
        <v/>
      </c>
      <c r="ER533" s="12" t="str">
        <f t="shared" ca="1" si="2248"/>
        <v/>
      </c>
      <c r="EU533" t="str">
        <f t="shared" ca="1" si="2249"/>
        <v/>
      </c>
      <c r="EV533" s="12" t="str">
        <f t="shared" ca="1" si="2250"/>
        <v/>
      </c>
      <c r="EW533" s="12" t="str">
        <f t="shared" ca="1" si="2251"/>
        <v/>
      </c>
      <c r="EX533" s="12" t="str">
        <f t="shared" ca="1" si="2252"/>
        <v/>
      </c>
      <c r="EY533" s="12" t="str">
        <f t="shared" ca="1" si="2253"/>
        <v/>
      </c>
      <c r="EZ533" s="12" t="str">
        <f t="shared" ca="1" si="2254"/>
        <v/>
      </c>
    </row>
    <row r="534" spans="4:156" x14ac:dyDescent="0.2">
      <c r="D534" s="5">
        <f t="shared" si="2136"/>
        <v>39</v>
      </c>
      <c r="E534" t="b">
        <f t="shared" si="2123"/>
        <v>0</v>
      </c>
      <c r="G534" t="str">
        <f t="shared" ca="1" si="2255"/>
        <v/>
      </c>
      <c r="H534" s="12" t="str">
        <f t="shared" ca="1" si="2256"/>
        <v/>
      </c>
      <c r="I534" s="12" t="str">
        <f t="shared" ca="1" si="2257"/>
        <v/>
      </c>
      <c r="J534" s="12" t="str">
        <f t="shared" ca="1" si="2258"/>
        <v/>
      </c>
      <c r="K534" s="12" t="str">
        <f t="shared" ca="1" si="2259"/>
        <v/>
      </c>
      <c r="L534" s="12" t="str">
        <f t="shared" ca="1" si="2260"/>
        <v/>
      </c>
      <c r="N534" t="str">
        <f t="shared" ca="1" si="2124"/>
        <v/>
      </c>
      <c r="O534" s="12" t="str">
        <f t="shared" ca="1" si="2182"/>
        <v/>
      </c>
      <c r="P534" s="12" t="str">
        <f t="shared" ca="1" si="2183"/>
        <v/>
      </c>
      <c r="Q534" s="12" t="str">
        <f t="shared" ca="1" si="2184"/>
        <v/>
      </c>
      <c r="R534" s="12" t="str">
        <f t="shared" ca="1" si="2185"/>
        <v/>
      </c>
      <c r="S534" s="12" t="str">
        <f t="shared" ca="1" si="2186"/>
        <v/>
      </c>
      <c r="U534" t="str">
        <f t="shared" ca="1" si="2125"/>
        <v/>
      </c>
      <c r="V534" s="12" t="str">
        <f t="shared" ca="1" si="2261"/>
        <v/>
      </c>
      <c r="W534" s="12" t="str">
        <f t="shared" ca="1" si="2262"/>
        <v/>
      </c>
      <c r="X534" s="12" t="str">
        <f t="shared" ca="1" si="2263"/>
        <v/>
      </c>
      <c r="Y534" s="12" t="str">
        <f t="shared" ca="1" si="2264"/>
        <v/>
      </c>
      <c r="Z534" s="12" t="str">
        <f t="shared" ca="1" si="2265"/>
        <v/>
      </c>
      <c r="AB534" t="str">
        <f t="shared" ca="1" si="2126"/>
        <v/>
      </c>
      <c r="AC534" s="12" t="str">
        <f t="shared" ca="1" si="2152"/>
        <v/>
      </c>
      <c r="AD534" s="12" t="str">
        <f t="shared" ca="1" si="2153"/>
        <v/>
      </c>
      <c r="AE534" s="12" t="str">
        <f t="shared" ca="1" si="2154"/>
        <v/>
      </c>
      <c r="AF534" s="12" t="str">
        <f t="shared" ca="1" si="2155"/>
        <v/>
      </c>
      <c r="AG534" s="12" t="str">
        <f t="shared" ca="1" si="2156"/>
        <v/>
      </c>
      <c r="AI534" t="str">
        <f t="shared" ca="1" si="2127"/>
        <v/>
      </c>
      <c r="AJ534" s="12" t="str">
        <f t="shared" ca="1" si="2157"/>
        <v/>
      </c>
      <c r="AK534" s="12" t="str">
        <f t="shared" ca="1" si="2158"/>
        <v/>
      </c>
      <c r="AL534" s="12" t="str">
        <f t="shared" ca="1" si="2159"/>
        <v/>
      </c>
      <c r="AM534" s="12" t="str">
        <f t="shared" ca="1" si="2160"/>
        <v/>
      </c>
      <c r="AN534" s="12" t="str">
        <f t="shared" ca="1" si="2161"/>
        <v/>
      </c>
      <c r="AP534" t="str">
        <f t="shared" ca="1" si="2129"/>
        <v/>
      </c>
      <c r="AQ534" s="12" t="str">
        <f t="shared" ca="1" si="2187"/>
        <v/>
      </c>
      <c r="AR534" s="12" t="str">
        <f t="shared" ca="1" si="2188"/>
        <v/>
      </c>
      <c r="AS534" s="12" t="str">
        <f t="shared" ca="1" si="2189"/>
        <v/>
      </c>
      <c r="AT534" s="12" t="str">
        <f t="shared" ca="1" si="2190"/>
        <v/>
      </c>
      <c r="AU534" s="12" t="str">
        <f t="shared" ca="1" si="2191"/>
        <v/>
      </c>
      <c r="AV534" s="12"/>
      <c r="AX534" t="str">
        <f t="shared" ca="1" si="2130"/>
        <v/>
      </c>
      <c r="AY534" s="12" t="str">
        <f t="shared" ca="1" si="2266"/>
        <v/>
      </c>
      <c r="AZ534" s="12" t="str">
        <f t="shared" ca="1" si="2267"/>
        <v/>
      </c>
      <c r="BA534" s="12" t="str">
        <f t="shared" ca="1" si="2268"/>
        <v/>
      </c>
      <c r="BB534" s="12" t="str">
        <f t="shared" ca="1" si="2269"/>
        <v/>
      </c>
      <c r="BC534" s="12" t="str">
        <f t="shared" ca="1" si="2270"/>
        <v/>
      </c>
      <c r="BE534" t="str">
        <f t="shared" ca="1" si="2131"/>
        <v/>
      </c>
      <c r="BF534" s="12" t="str">
        <f t="shared" ca="1" si="2192"/>
        <v/>
      </c>
      <c r="BG534" s="12" t="str">
        <f t="shared" ca="1" si="2193"/>
        <v/>
      </c>
      <c r="BH534" s="12" t="str">
        <f t="shared" ca="1" si="2194"/>
        <v/>
      </c>
      <c r="BI534" s="12" t="str">
        <f t="shared" ca="1" si="2195"/>
        <v/>
      </c>
      <c r="BJ534" s="12" t="str">
        <f t="shared" ca="1" si="2196"/>
        <v/>
      </c>
      <c r="BL534" t="str">
        <f t="shared" ca="1" si="2132"/>
        <v/>
      </c>
      <c r="BM534" s="12" t="str">
        <f t="shared" ca="1" si="2197"/>
        <v/>
      </c>
      <c r="BN534" s="12" t="str">
        <f t="shared" ca="1" si="2198"/>
        <v/>
      </c>
      <c r="BO534" s="12" t="str">
        <f t="shared" ca="1" si="2199"/>
        <v/>
      </c>
      <c r="BP534" s="12" t="str">
        <f t="shared" ca="1" si="2200"/>
        <v/>
      </c>
      <c r="BQ534" s="12" t="str">
        <f t="shared" ca="1" si="2201"/>
        <v/>
      </c>
      <c r="BS534" t="str">
        <f t="shared" ca="1" si="2133"/>
        <v/>
      </c>
      <c r="BT534" s="12" t="str">
        <f t="shared" ca="1" si="2202"/>
        <v/>
      </c>
      <c r="BU534" s="12" t="str">
        <f t="shared" ca="1" si="2203"/>
        <v/>
      </c>
      <c r="BV534" s="12" t="str">
        <f t="shared" ca="1" si="2204"/>
        <v/>
      </c>
      <c r="BW534" s="12" t="str">
        <f t="shared" ca="1" si="2205"/>
        <v/>
      </c>
      <c r="BX534" s="12" t="str">
        <f t="shared" ca="1" si="2206"/>
        <v/>
      </c>
      <c r="BZ534" t="str">
        <f t="shared" ca="1" si="2134"/>
        <v/>
      </c>
      <c r="CA534" s="12" t="str">
        <f t="shared" ca="1" si="2207"/>
        <v/>
      </c>
      <c r="CB534" s="12" t="str">
        <f t="shared" ca="1" si="2208"/>
        <v/>
      </c>
      <c r="CC534" s="12" t="str">
        <f t="shared" ca="1" si="2209"/>
        <v/>
      </c>
      <c r="CD534" s="12" t="str">
        <f t="shared" ca="1" si="2210"/>
        <v/>
      </c>
      <c r="CE534" s="12" t="str">
        <f t="shared" ca="1" si="2211"/>
        <v/>
      </c>
      <c r="CH534" t="str">
        <f t="shared" ca="1" si="2137"/>
        <v/>
      </c>
      <c r="CI534" s="12" t="str">
        <f t="shared" ca="1" si="2146"/>
        <v/>
      </c>
      <c r="CJ534" s="12" t="str">
        <f t="shared" ca="1" si="2147"/>
        <v/>
      </c>
      <c r="CK534" s="12" t="str">
        <f t="shared" ca="1" si="2148"/>
        <v/>
      </c>
      <c r="CL534" s="12" t="str">
        <f t="shared" ca="1" si="2149"/>
        <v/>
      </c>
      <c r="CM534" s="12" t="str">
        <f t="shared" ca="1" si="2150"/>
        <v/>
      </c>
      <c r="CO534" t="str">
        <f t="shared" ca="1" si="2138"/>
        <v/>
      </c>
      <c r="CP534" s="12" t="str">
        <f t="shared" ca="1" si="2212"/>
        <v/>
      </c>
      <c r="CQ534" s="12" t="str">
        <f t="shared" ca="1" si="2213"/>
        <v/>
      </c>
      <c r="CR534" s="12" t="str">
        <f t="shared" ca="1" si="2214"/>
        <v/>
      </c>
      <c r="CS534" s="12" t="str">
        <f t="shared" ca="1" si="2215"/>
        <v/>
      </c>
      <c r="CT534" s="12" t="str">
        <f t="shared" ca="1" si="2216"/>
        <v/>
      </c>
      <c r="CV534" t="str">
        <f t="shared" ca="1" si="2151"/>
        <v/>
      </c>
      <c r="CW534" s="12" t="str">
        <f t="shared" ca="1" si="2217"/>
        <v/>
      </c>
      <c r="CX534" s="12" t="str">
        <f t="shared" ca="1" si="2218"/>
        <v/>
      </c>
      <c r="CY534" s="12" t="str">
        <f t="shared" ca="1" si="2219"/>
        <v/>
      </c>
      <c r="CZ534" s="12" t="str">
        <f t="shared" ca="1" si="2220"/>
        <v/>
      </c>
      <c r="DA534" s="12" t="str">
        <f t="shared" ca="1" si="2221"/>
        <v/>
      </c>
      <c r="DC534" t="str">
        <f t="shared" ca="1" si="2139"/>
        <v/>
      </c>
      <c r="DD534" s="12" t="str">
        <f t="shared" ca="1" si="2222"/>
        <v/>
      </c>
      <c r="DE534" s="12" t="str">
        <f t="shared" ca="1" si="2223"/>
        <v/>
      </c>
      <c r="DF534" s="12" t="str">
        <f t="shared" ca="1" si="2224"/>
        <v/>
      </c>
      <c r="DG534" s="12" t="str">
        <f t="shared" ca="1" si="2225"/>
        <v/>
      </c>
      <c r="DH534" s="12" t="str">
        <f t="shared" ca="1" si="2226"/>
        <v/>
      </c>
      <c r="DJ534" t="str">
        <f t="shared" ca="1" si="2140"/>
        <v/>
      </c>
      <c r="DK534" s="12" t="str">
        <f t="shared" ca="1" si="2227"/>
        <v/>
      </c>
      <c r="DL534" s="12" t="str">
        <f t="shared" ca="1" si="2228"/>
        <v/>
      </c>
      <c r="DM534" s="12" t="str">
        <f t="shared" ca="1" si="2229"/>
        <v/>
      </c>
      <c r="DN534" s="12" t="str">
        <f t="shared" ca="1" si="2230"/>
        <v/>
      </c>
      <c r="DO534" s="12" t="str">
        <f t="shared" ca="1" si="2231"/>
        <v/>
      </c>
      <c r="DQ534" t="str">
        <f t="shared" ca="1" si="2141"/>
        <v/>
      </c>
      <c r="DR534" s="12" t="str">
        <f t="shared" ca="1" si="2271"/>
        <v/>
      </c>
      <c r="DS534" s="12" t="str">
        <f t="shared" ca="1" si="2272"/>
        <v/>
      </c>
      <c r="DT534" s="12" t="str">
        <f t="shared" ca="1" si="2273"/>
        <v/>
      </c>
      <c r="DU534" s="12" t="str">
        <f t="shared" ca="1" si="2274"/>
        <v/>
      </c>
      <c r="DV534" s="12" t="str">
        <f t="shared" ca="1" si="2275"/>
        <v/>
      </c>
      <c r="DX534" t="str">
        <f t="shared" ca="1" si="2142"/>
        <v/>
      </c>
      <c r="DY534" s="12" t="str">
        <f t="shared" ca="1" si="2232"/>
        <v/>
      </c>
      <c r="DZ534" s="12" t="str">
        <f t="shared" ca="1" si="2233"/>
        <v/>
      </c>
      <c r="EA534" s="12" t="str">
        <f t="shared" ca="1" si="2234"/>
        <v/>
      </c>
      <c r="EB534" s="12" t="str">
        <f t="shared" ca="1" si="2235"/>
        <v/>
      </c>
      <c r="EC534" s="12" t="str">
        <f t="shared" ca="1" si="2236"/>
        <v/>
      </c>
      <c r="EF534" t="str">
        <f t="shared" ca="1" si="2237"/>
        <v/>
      </c>
      <c r="EG534" s="12" t="str">
        <f t="shared" ca="1" si="2238"/>
        <v/>
      </c>
      <c r="EH534" s="12" t="str">
        <f t="shared" ca="1" si="2239"/>
        <v/>
      </c>
      <c r="EI534" s="12" t="str">
        <f t="shared" ca="1" si="2240"/>
        <v/>
      </c>
      <c r="EJ534" s="12" t="str">
        <f t="shared" ca="1" si="2241"/>
        <v/>
      </c>
      <c r="EK534" s="12" t="str">
        <f t="shared" ca="1" si="2242"/>
        <v/>
      </c>
      <c r="EM534" t="str">
        <f t="shared" ca="1" si="2243"/>
        <v/>
      </c>
      <c r="EN534" s="12" t="str">
        <f t="shared" ca="1" si="2244"/>
        <v/>
      </c>
      <c r="EO534" s="12" t="str">
        <f t="shared" ca="1" si="2245"/>
        <v/>
      </c>
      <c r="EP534" s="12" t="str">
        <f t="shared" ca="1" si="2246"/>
        <v/>
      </c>
      <c r="EQ534" s="12" t="str">
        <f t="shared" ca="1" si="2247"/>
        <v/>
      </c>
      <c r="ER534" s="12" t="str">
        <f t="shared" ca="1" si="2248"/>
        <v/>
      </c>
      <c r="EU534" t="str">
        <f t="shared" ca="1" si="2249"/>
        <v/>
      </c>
      <c r="EV534" s="12" t="str">
        <f t="shared" ca="1" si="2250"/>
        <v/>
      </c>
      <c r="EW534" s="12" t="str">
        <f t="shared" ca="1" si="2251"/>
        <v/>
      </c>
      <c r="EX534" s="12" t="str">
        <f t="shared" ca="1" si="2252"/>
        <v/>
      </c>
      <c r="EY534" s="12" t="str">
        <f t="shared" ca="1" si="2253"/>
        <v/>
      </c>
      <c r="EZ534" s="12" t="str">
        <f t="shared" ca="1" si="2254"/>
        <v/>
      </c>
    </row>
    <row r="535" spans="4:156" x14ac:dyDescent="0.2">
      <c r="D535" s="5">
        <f t="shared" si="2136"/>
        <v>40</v>
      </c>
      <c r="E535" t="b">
        <f t="shared" si="2123"/>
        <v>0</v>
      </c>
      <c r="G535" t="str">
        <f t="shared" ca="1" si="2255"/>
        <v/>
      </c>
      <c r="H535" s="12" t="str">
        <f t="shared" ca="1" si="2256"/>
        <v/>
      </c>
      <c r="I535" s="12" t="str">
        <f t="shared" ca="1" si="2257"/>
        <v/>
      </c>
      <c r="J535" s="12" t="str">
        <f t="shared" ca="1" si="2258"/>
        <v/>
      </c>
      <c r="K535" s="12" t="str">
        <f t="shared" ca="1" si="2259"/>
        <v/>
      </c>
      <c r="L535" s="12" t="str">
        <f t="shared" ca="1" si="2260"/>
        <v/>
      </c>
      <c r="N535" t="str">
        <f t="shared" ca="1" si="2124"/>
        <v/>
      </c>
      <c r="O535" s="12" t="str">
        <f t="shared" ca="1" si="2182"/>
        <v/>
      </c>
      <c r="P535" s="12" t="str">
        <f t="shared" ca="1" si="2183"/>
        <v/>
      </c>
      <c r="Q535" s="12" t="str">
        <f t="shared" ca="1" si="2184"/>
        <v/>
      </c>
      <c r="R535" s="12" t="str">
        <f t="shared" ca="1" si="2185"/>
        <v/>
      </c>
      <c r="S535" s="12" t="str">
        <f t="shared" ca="1" si="2186"/>
        <v/>
      </c>
      <c r="U535" t="str">
        <f t="shared" ca="1" si="2125"/>
        <v/>
      </c>
      <c r="V535" s="12" t="str">
        <f t="shared" ca="1" si="2261"/>
        <v/>
      </c>
      <c r="W535" s="12" t="str">
        <f t="shared" ca="1" si="2262"/>
        <v/>
      </c>
      <c r="X535" s="12" t="str">
        <f t="shared" ca="1" si="2263"/>
        <v/>
      </c>
      <c r="Y535" s="12" t="str">
        <f t="shared" ca="1" si="2264"/>
        <v/>
      </c>
      <c r="Z535" s="12" t="str">
        <f t="shared" ca="1" si="2265"/>
        <v/>
      </c>
      <c r="AB535" t="str">
        <f t="shared" ca="1" si="2126"/>
        <v/>
      </c>
      <c r="AC535" s="12" t="str">
        <f t="shared" ca="1" si="2152"/>
        <v/>
      </c>
      <c r="AD535" s="12" t="str">
        <f t="shared" ca="1" si="2153"/>
        <v/>
      </c>
      <c r="AE535" s="12" t="str">
        <f t="shared" ca="1" si="2154"/>
        <v/>
      </c>
      <c r="AF535" s="12" t="str">
        <f t="shared" ca="1" si="2155"/>
        <v/>
      </c>
      <c r="AG535" s="12" t="str">
        <f t="shared" ca="1" si="2156"/>
        <v/>
      </c>
      <c r="AI535" t="str">
        <f t="shared" ca="1" si="2127"/>
        <v/>
      </c>
      <c r="AJ535" s="12" t="str">
        <f t="shared" ca="1" si="2157"/>
        <v/>
      </c>
      <c r="AK535" s="12" t="str">
        <f t="shared" ca="1" si="2158"/>
        <v/>
      </c>
      <c r="AL535" s="12" t="str">
        <f t="shared" ca="1" si="2159"/>
        <v/>
      </c>
      <c r="AM535" s="12" t="str">
        <f t="shared" ca="1" si="2160"/>
        <v/>
      </c>
      <c r="AN535" s="12" t="str">
        <f t="shared" ca="1" si="2161"/>
        <v/>
      </c>
      <c r="AP535" t="str">
        <f t="shared" ca="1" si="2129"/>
        <v/>
      </c>
      <c r="AQ535" s="12" t="str">
        <f t="shared" ca="1" si="2187"/>
        <v/>
      </c>
      <c r="AR535" s="12" t="str">
        <f t="shared" ca="1" si="2188"/>
        <v/>
      </c>
      <c r="AS535" s="12" t="str">
        <f t="shared" ca="1" si="2189"/>
        <v/>
      </c>
      <c r="AT535" s="12" t="str">
        <f t="shared" ca="1" si="2190"/>
        <v/>
      </c>
      <c r="AU535" s="12" t="str">
        <f t="shared" ca="1" si="2191"/>
        <v/>
      </c>
      <c r="AV535" s="12"/>
      <c r="AX535" t="str">
        <f t="shared" ca="1" si="2130"/>
        <v/>
      </c>
      <c r="AY535" s="12" t="str">
        <f t="shared" ca="1" si="2266"/>
        <v/>
      </c>
      <c r="AZ535" s="12" t="str">
        <f t="shared" ca="1" si="2267"/>
        <v/>
      </c>
      <c r="BA535" s="12" t="str">
        <f t="shared" ca="1" si="2268"/>
        <v/>
      </c>
      <c r="BB535" s="12" t="str">
        <f t="shared" ca="1" si="2269"/>
        <v/>
      </c>
      <c r="BC535" s="12" t="str">
        <f t="shared" ca="1" si="2270"/>
        <v/>
      </c>
      <c r="BE535" t="str">
        <f t="shared" ca="1" si="2131"/>
        <v/>
      </c>
      <c r="BF535" s="12" t="str">
        <f t="shared" ca="1" si="2192"/>
        <v/>
      </c>
      <c r="BG535" s="12" t="str">
        <f t="shared" ca="1" si="2193"/>
        <v/>
      </c>
      <c r="BH535" s="12" t="str">
        <f t="shared" ca="1" si="2194"/>
        <v/>
      </c>
      <c r="BI535" s="12" t="str">
        <f t="shared" ca="1" si="2195"/>
        <v/>
      </c>
      <c r="BJ535" s="12" t="str">
        <f t="shared" ca="1" si="2196"/>
        <v/>
      </c>
      <c r="BL535" t="str">
        <f t="shared" ca="1" si="2132"/>
        <v/>
      </c>
      <c r="BM535" s="12" t="str">
        <f t="shared" ca="1" si="2197"/>
        <v/>
      </c>
      <c r="BN535" s="12" t="str">
        <f t="shared" ca="1" si="2198"/>
        <v/>
      </c>
      <c r="BO535" s="12" t="str">
        <f t="shared" ca="1" si="2199"/>
        <v/>
      </c>
      <c r="BP535" s="12" t="str">
        <f t="shared" ca="1" si="2200"/>
        <v/>
      </c>
      <c r="BQ535" s="12" t="str">
        <f t="shared" ca="1" si="2201"/>
        <v/>
      </c>
      <c r="BS535" t="str">
        <f t="shared" ca="1" si="2133"/>
        <v/>
      </c>
      <c r="BT535" s="12" t="str">
        <f t="shared" ca="1" si="2202"/>
        <v/>
      </c>
      <c r="BU535" s="12" t="str">
        <f t="shared" ca="1" si="2203"/>
        <v/>
      </c>
      <c r="BV535" s="12" t="str">
        <f t="shared" ca="1" si="2204"/>
        <v/>
      </c>
      <c r="BW535" s="12" t="str">
        <f t="shared" ca="1" si="2205"/>
        <v/>
      </c>
      <c r="BX535" s="12" t="str">
        <f t="shared" ca="1" si="2206"/>
        <v/>
      </c>
      <c r="BZ535" t="str">
        <f t="shared" ca="1" si="2134"/>
        <v/>
      </c>
      <c r="CA535" s="12" t="str">
        <f t="shared" ca="1" si="2207"/>
        <v/>
      </c>
      <c r="CB535" s="12" t="str">
        <f t="shared" ca="1" si="2208"/>
        <v/>
      </c>
      <c r="CC535" s="12" t="str">
        <f t="shared" ca="1" si="2209"/>
        <v/>
      </c>
      <c r="CD535" s="12" t="str">
        <f t="shared" ca="1" si="2210"/>
        <v/>
      </c>
      <c r="CE535" s="12" t="str">
        <f t="shared" ca="1" si="2211"/>
        <v/>
      </c>
      <c r="CH535" t="str">
        <f t="shared" ca="1" si="2137"/>
        <v/>
      </c>
      <c r="CI535" s="12" t="str">
        <f t="shared" ref="CI535:CI554" ca="1" si="2276">IF($E535,OFFSET(AK$5,$D$489+$D535,0),"")</f>
        <v/>
      </c>
      <c r="CJ535" s="12" t="str">
        <f t="shared" ref="CJ535:CJ554" ca="1" si="2277">IF($E535,OFFSET(BI$92,$D$489+$D535,0),"")</f>
        <v/>
      </c>
      <c r="CK535" s="12" t="str">
        <f t="shared" ref="CK535:CK554" ca="1" si="2278">IF($E535,OFFSET(BI$178,$D$489+$D535,0),"")</f>
        <v/>
      </c>
      <c r="CL535" s="12" t="str">
        <f t="shared" ref="CL535:CL554" ca="1" si="2279">IF($E535,OFFSET(BI$258,$D$489+$D535,0),"")</f>
        <v/>
      </c>
      <c r="CM535" s="12" t="str">
        <f t="shared" ref="CM535:CM554" ca="1" si="2280">IF($E535,OFFSET(BI$339,$D$489+$D535,0),"")</f>
        <v/>
      </c>
      <c r="CO535" t="str">
        <f t="shared" ca="1" si="2138"/>
        <v/>
      </c>
      <c r="CP535" s="12" t="str">
        <f t="shared" ca="1" si="2212"/>
        <v/>
      </c>
      <c r="CQ535" s="12" t="str">
        <f t="shared" ca="1" si="2213"/>
        <v/>
      </c>
      <c r="CR535" s="12" t="str">
        <f t="shared" ca="1" si="2214"/>
        <v/>
      </c>
      <c r="CS535" s="12" t="str">
        <f t="shared" ca="1" si="2215"/>
        <v/>
      </c>
      <c r="CT535" s="12" t="str">
        <f t="shared" ca="1" si="2216"/>
        <v/>
      </c>
      <c r="CV535" t="str">
        <f t="shared" ca="1" si="2151"/>
        <v/>
      </c>
      <c r="CW535" s="12" t="str">
        <f t="shared" ca="1" si="2217"/>
        <v/>
      </c>
      <c r="CX535" s="12" t="str">
        <f t="shared" ca="1" si="2218"/>
        <v/>
      </c>
      <c r="CY535" s="12" t="str">
        <f t="shared" ca="1" si="2219"/>
        <v/>
      </c>
      <c r="CZ535" s="12" t="str">
        <f t="shared" ca="1" si="2220"/>
        <v/>
      </c>
      <c r="DA535" s="12" t="str">
        <f t="shared" ca="1" si="2221"/>
        <v/>
      </c>
      <c r="DC535" t="str">
        <f t="shared" ca="1" si="2139"/>
        <v/>
      </c>
      <c r="DD535" s="12" t="str">
        <f t="shared" ca="1" si="2222"/>
        <v/>
      </c>
      <c r="DE535" s="12" t="str">
        <f t="shared" ca="1" si="2223"/>
        <v/>
      </c>
      <c r="DF535" s="12" t="str">
        <f t="shared" ca="1" si="2224"/>
        <v/>
      </c>
      <c r="DG535" s="12" t="str">
        <f t="shared" ca="1" si="2225"/>
        <v/>
      </c>
      <c r="DH535" s="12" t="str">
        <f t="shared" ca="1" si="2226"/>
        <v/>
      </c>
      <c r="DJ535" t="str">
        <f t="shared" ca="1" si="2140"/>
        <v/>
      </c>
      <c r="DK535" s="12" t="str">
        <f t="shared" ca="1" si="2227"/>
        <v/>
      </c>
      <c r="DL535" s="12" t="str">
        <f t="shared" ca="1" si="2228"/>
        <v/>
      </c>
      <c r="DM535" s="12" t="str">
        <f t="shared" ca="1" si="2229"/>
        <v/>
      </c>
      <c r="DN535" s="12" t="str">
        <f t="shared" ca="1" si="2230"/>
        <v/>
      </c>
      <c r="DO535" s="12" t="str">
        <f t="shared" ca="1" si="2231"/>
        <v/>
      </c>
      <c r="DQ535" t="str">
        <f t="shared" ca="1" si="2141"/>
        <v/>
      </c>
      <c r="DR535" s="12" t="str">
        <f t="shared" ca="1" si="2271"/>
        <v/>
      </c>
      <c r="DS535" s="12" t="str">
        <f t="shared" ca="1" si="2272"/>
        <v/>
      </c>
      <c r="DT535" s="12" t="str">
        <f t="shared" ca="1" si="2273"/>
        <v/>
      </c>
      <c r="DU535" s="12" t="str">
        <f t="shared" ca="1" si="2274"/>
        <v/>
      </c>
      <c r="DV535" s="12" t="str">
        <f t="shared" ca="1" si="2275"/>
        <v/>
      </c>
      <c r="DX535" t="str">
        <f t="shared" ca="1" si="2142"/>
        <v/>
      </c>
      <c r="DY535" s="12" t="str">
        <f t="shared" ca="1" si="2232"/>
        <v/>
      </c>
      <c r="DZ535" s="12" t="str">
        <f t="shared" ca="1" si="2233"/>
        <v/>
      </c>
      <c r="EA535" s="12" t="str">
        <f t="shared" ca="1" si="2234"/>
        <v/>
      </c>
      <c r="EB535" s="12" t="str">
        <f t="shared" ca="1" si="2235"/>
        <v/>
      </c>
      <c r="EC535" s="12" t="str">
        <f t="shared" ca="1" si="2236"/>
        <v/>
      </c>
      <c r="EF535" t="str">
        <f t="shared" ca="1" si="2237"/>
        <v/>
      </c>
      <c r="EG535" s="12" t="str">
        <f t="shared" ca="1" si="2238"/>
        <v/>
      </c>
      <c r="EH535" s="12" t="str">
        <f t="shared" ca="1" si="2239"/>
        <v/>
      </c>
      <c r="EI535" s="12" t="str">
        <f t="shared" ca="1" si="2240"/>
        <v/>
      </c>
      <c r="EJ535" s="12" t="str">
        <f t="shared" ca="1" si="2241"/>
        <v/>
      </c>
      <c r="EK535" s="12" t="str">
        <f t="shared" ca="1" si="2242"/>
        <v/>
      </c>
      <c r="EM535" t="str">
        <f t="shared" ca="1" si="2243"/>
        <v/>
      </c>
      <c r="EN535" s="12" t="str">
        <f t="shared" ca="1" si="2244"/>
        <v/>
      </c>
      <c r="EO535" s="12" t="str">
        <f t="shared" ca="1" si="2245"/>
        <v/>
      </c>
      <c r="EP535" s="12" t="str">
        <f t="shared" ca="1" si="2246"/>
        <v/>
      </c>
      <c r="EQ535" s="12" t="str">
        <f t="shared" ca="1" si="2247"/>
        <v/>
      </c>
      <c r="ER535" s="12" t="str">
        <f t="shared" ca="1" si="2248"/>
        <v/>
      </c>
      <c r="EU535" t="str">
        <f t="shared" ca="1" si="2249"/>
        <v/>
      </c>
      <c r="EV535" s="12" t="str">
        <f t="shared" ca="1" si="2250"/>
        <v/>
      </c>
      <c r="EW535" s="12" t="str">
        <f t="shared" ca="1" si="2251"/>
        <v/>
      </c>
      <c r="EX535" s="12" t="str">
        <f t="shared" ca="1" si="2252"/>
        <v/>
      </c>
      <c r="EY535" s="12" t="str">
        <f t="shared" ca="1" si="2253"/>
        <v/>
      </c>
      <c r="EZ535" s="12" t="str">
        <f t="shared" ca="1" si="2254"/>
        <v/>
      </c>
    </row>
    <row r="536" spans="4:156" x14ac:dyDescent="0.2">
      <c r="D536" s="5">
        <f t="shared" si="2136"/>
        <v>41</v>
      </c>
      <c r="E536" t="b">
        <f t="shared" si="2123"/>
        <v>0</v>
      </c>
      <c r="G536" t="str">
        <f t="shared" ca="1" si="2255"/>
        <v/>
      </c>
      <c r="H536" s="12" t="str">
        <f t="shared" ca="1" si="2256"/>
        <v/>
      </c>
      <c r="I536" s="12" t="str">
        <f t="shared" ca="1" si="2257"/>
        <v/>
      </c>
      <c r="J536" s="12" t="str">
        <f t="shared" ca="1" si="2258"/>
        <v/>
      </c>
      <c r="K536" s="12" t="str">
        <f t="shared" ca="1" si="2259"/>
        <v/>
      </c>
      <c r="L536" s="12" t="str">
        <f t="shared" ca="1" si="2260"/>
        <v/>
      </c>
      <c r="N536" t="str">
        <f t="shared" ca="1" si="2124"/>
        <v/>
      </c>
      <c r="O536" s="12" t="str">
        <f t="shared" ca="1" si="2182"/>
        <v/>
      </c>
      <c r="P536" s="12" t="str">
        <f t="shared" ca="1" si="2183"/>
        <v/>
      </c>
      <c r="Q536" s="12" t="str">
        <f t="shared" ca="1" si="2184"/>
        <v/>
      </c>
      <c r="R536" s="12" t="str">
        <f t="shared" ca="1" si="2185"/>
        <v/>
      </c>
      <c r="S536" s="12" t="str">
        <f t="shared" ca="1" si="2186"/>
        <v/>
      </c>
      <c r="U536" t="str">
        <f t="shared" ca="1" si="2125"/>
        <v/>
      </c>
      <c r="V536" s="12" t="str">
        <f t="shared" ca="1" si="2261"/>
        <v/>
      </c>
      <c r="W536" s="12" t="str">
        <f t="shared" ca="1" si="2262"/>
        <v/>
      </c>
      <c r="X536" s="12" t="str">
        <f t="shared" ca="1" si="2263"/>
        <v/>
      </c>
      <c r="Y536" s="12" t="str">
        <f t="shared" ca="1" si="2264"/>
        <v/>
      </c>
      <c r="Z536" s="12" t="str">
        <f t="shared" ca="1" si="2265"/>
        <v/>
      </c>
      <c r="AB536" t="str">
        <f t="shared" ca="1" si="2126"/>
        <v/>
      </c>
      <c r="AC536" s="12" t="str">
        <f t="shared" ca="1" si="2152"/>
        <v/>
      </c>
      <c r="AD536" s="12" t="str">
        <f t="shared" ca="1" si="2153"/>
        <v/>
      </c>
      <c r="AE536" s="12" t="str">
        <f t="shared" ca="1" si="2154"/>
        <v/>
      </c>
      <c r="AF536" s="12" t="str">
        <f t="shared" ca="1" si="2155"/>
        <v/>
      </c>
      <c r="AG536" s="12" t="str">
        <f t="shared" ca="1" si="2156"/>
        <v/>
      </c>
      <c r="AI536" t="str">
        <f t="shared" ca="1" si="2127"/>
        <v/>
      </c>
      <c r="AJ536" s="12" t="str">
        <f t="shared" ca="1" si="2157"/>
        <v/>
      </c>
      <c r="AK536" s="12" t="str">
        <f t="shared" ca="1" si="2158"/>
        <v/>
      </c>
      <c r="AL536" s="12" t="str">
        <f t="shared" ca="1" si="2159"/>
        <v/>
      </c>
      <c r="AM536" s="12" t="str">
        <f t="shared" ca="1" si="2160"/>
        <v/>
      </c>
      <c r="AN536" s="12" t="str">
        <f t="shared" ca="1" si="2161"/>
        <v/>
      </c>
      <c r="AP536" t="str">
        <f t="shared" ca="1" si="2129"/>
        <v/>
      </c>
      <c r="AQ536" s="12" t="str">
        <f t="shared" ca="1" si="2187"/>
        <v/>
      </c>
      <c r="AR536" s="12" t="str">
        <f t="shared" ca="1" si="2188"/>
        <v/>
      </c>
      <c r="AS536" s="12" t="str">
        <f t="shared" ca="1" si="2189"/>
        <v/>
      </c>
      <c r="AT536" s="12" t="str">
        <f t="shared" ca="1" si="2190"/>
        <v/>
      </c>
      <c r="AU536" s="12" t="str">
        <f t="shared" ca="1" si="2191"/>
        <v/>
      </c>
      <c r="AV536" s="12"/>
      <c r="AX536" t="str">
        <f t="shared" ca="1" si="2130"/>
        <v/>
      </c>
      <c r="AY536" s="12" t="str">
        <f t="shared" ca="1" si="2266"/>
        <v/>
      </c>
      <c r="AZ536" s="12" t="str">
        <f t="shared" ca="1" si="2267"/>
        <v/>
      </c>
      <c r="BA536" s="12" t="str">
        <f t="shared" ca="1" si="2268"/>
        <v/>
      </c>
      <c r="BB536" s="12" t="str">
        <f t="shared" ca="1" si="2269"/>
        <v/>
      </c>
      <c r="BC536" s="12" t="str">
        <f t="shared" ca="1" si="2270"/>
        <v/>
      </c>
      <c r="BE536" t="str">
        <f t="shared" ca="1" si="2131"/>
        <v/>
      </c>
      <c r="BF536" s="12" t="str">
        <f t="shared" ca="1" si="2192"/>
        <v/>
      </c>
      <c r="BG536" s="12" t="str">
        <f t="shared" ca="1" si="2193"/>
        <v/>
      </c>
      <c r="BH536" s="12" t="str">
        <f t="shared" ca="1" si="2194"/>
        <v/>
      </c>
      <c r="BI536" s="12" t="str">
        <f t="shared" ca="1" si="2195"/>
        <v/>
      </c>
      <c r="BJ536" s="12" t="str">
        <f t="shared" ca="1" si="2196"/>
        <v/>
      </c>
      <c r="BL536" t="str">
        <f t="shared" ca="1" si="2132"/>
        <v/>
      </c>
      <c r="BM536" s="12" t="str">
        <f t="shared" ca="1" si="2197"/>
        <v/>
      </c>
      <c r="BN536" s="12" t="str">
        <f t="shared" ca="1" si="2198"/>
        <v/>
      </c>
      <c r="BO536" s="12" t="str">
        <f t="shared" ca="1" si="2199"/>
        <v/>
      </c>
      <c r="BP536" s="12" t="str">
        <f t="shared" ca="1" si="2200"/>
        <v/>
      </c>
      <c r="BQ536" s="12" t="str">
        <f t="shared" ca="1" si="2201"/>
        <v/>
      </c>
      <c r="BS536" t="str">
        <f t="shared" ca="1" si="2133"/>
        <v/>
      </c>
      <c r="BT536" s="12" t="str">
        <f t="shared" ca="1" si="2202"/>
        <v/>
      </c>
      <c r="BU536" s="12" t="str">
        <f t="shared" ca="1" si="2203"/>
        <v/>
      </c>
      <c r="BV536" s="12" t="str">
        <f t="shared" ca="1" si="2204"/>
        <v/>
      </c>
      <c r="BW536" s="12" t="str">
        <f t="shared" ca="1" si="2205"/>
        <v/>
      </c>
      <c r="BX536" s="12" t="str">
        <f t="shared" ca="1" si="2206"/>
        <v/>
      </c>
      <c r="BZ536" t="str">
        <f t="shared" ca="1" si="2134"/>
        <v/>
      </c>
      <c r="CA536" s="12" t="str">
        <f t="shared" ca="1" si="2207"/>
        <v/>
      </c>
      <c r="CB536" s="12" t="str">
        <f t="shared" ca="1" si="2208"/>
        <v/>
      </c>
      <c r="CC536" s="12" t="str">
        <f t="shared" ca="1" si="2209"/>
        <v/>
      </c>
      <c r="CD536" s="12" t="str">
        <f t="shared" ca="1" si="2210"/>
        <v/>
      </c>
      <c r="CE536" s="12" t="str">
        <f t="shared" ca="1" si="2211"/>
        <v/>
      </c>
      <c r="CH536" t="str">
        <f t="shared" ca="1" si="2137"/>
        <v/>
      </c>
      <c r="CI536" s="12" t="str">
        <f t="shared" ca="1" si="2276"/>
        <v/>
      </c>
      <c r="CJ536" s="12" t="str">
        <f t="shared" ca="1" si="2277"/>
        <v/>
      </c>
      <c r="CK536" s="12" t="str">
        <f t="shared" ca="1" si="2278"/>
        <v/>
      </c>
      <c r="CL536" s="12" t="str">
        <f t="shared" ca="1" si="2279"/>
        <v/>
      </c>
      <c r="CM536" s="12" t="str">
        <f t="shared" ca="1" si="2280"/>
        <v/>
      </c>
      <c r="CO536" t="str">
        <f t="shared" ca="1" si="2138"/>
        <v/>
      </c>
      <c r="CP536" s="12" t="str">
        <f t="shared" ca="1" si="2212"/>
        <v/>
      </c>
      <c r="CQ536" s="12" t="str">
        <f t="shared" ca="1" si="2213"/>
        <v/>
      </c>
      <c r="CR536" s="12" t="str">
        <f t="shared" ca="1" si="2214"/>
        <v/>
      </c>
      <c r="CS536" s="12" t="str">
        <f t="shared" ca="1" si="2215"/>
        <v/>
      </c>
      <c r="CT536" s="12" t="str">
        <f t="shared" ca="1" si="2216"/>
        <v/>
      </c>
      <c r="CV536" t="str">
        <f t="shared" ca="1" si="2151"/>
        <v/>
      </c>
      <c r="CW536" s="12" t="str">
        <f t="shared" ca="1" si="2217"/>
        <v/>
      </c>
      <c r="CX536" s="12" t="str">
        <f t="shared" ca="1" si="2218"/>
        <v/>
      </c>
      <c r="CY536" s="12" t="str">
        <f t="shared" ca="1" si="2219"/>
        <v/>
      </c>
      <c r="CZ536" s="12" t="str">
        <f t="shared" ca="1" si="2220"/>
        <v/>
      </c>
      <c r="DA536" s="12" t="str">
        <f t="shared" ca="1" si="2221"/>
        <v/>
      </c>
      <c r="DC536" t="str">
        <f t="shared" ca="1" si="2139"/>
        <v/>
      </c>
      <c r="DD536" s="12" t="str">
        <f t="shared" ca="1" si="2222"/>
        <v/>
      </c>
      <c r="DE536" s="12" t="str">
        <f t="shared" ca="1" si="2223"/>
        <v/>
      </c>
      <c r="DF536" s="12" t="str">
        <f t="shared" ca="1" si="2224"/>
        <v/>
      </c>
      <c r="DG536" s="12" t="str">
        <f t="shared" ca="1" si="2225"/>
        <v/>
      </c>
      <c r="DH536" s="12" t="str">
        <f t="shared" ca="1" si="2226"/>
        <v/>
      </c>
      <c r="DJ536" t="str">
        <f t="shared" ca="1" si="2140"/>
        <v/>
      </c>
      <c r="DK536" s="12" t="str">
        <f t="shared" ca="1" si="2227"/>
        <v/>
      </c>
      <c r="DL536" s="12" t="str">
        <f t="shared" ca="1" si="2228"/>
        <v/>
      </c>
      <c r="DM536" s="12" t="str">
        <f t="shared" ca="1" si="2229"/>
        <v/>
      </c>
      <c r="DN536" s="12" t="str">
        <f t="shared" ca="1" si="2230"/>
        <v/>
      </c>
      <c r="DO536" s="12" t="str">
        <f t="shared" ca="1" si="2231"/>
        <v/>
      </c>
      <c r="DQ536" t="str">
        <f t="shared" ca="1" si="2141"/>
        <v/>
      </c>
      <c r="DR536" s="12" t="str">
        <f t="shared" ca="1" si="2271"/>
        <v/>
      </c>
      <c r="DS536" s="12" t="str">
        <f t="shared" ca="1" si="2272"/>
        <v/>
      </c>
      <c r="DT536" s="12" t="str">
        <f t="shared" ca="1" si="2273"/>
        <v/>
      </c>
      <c r="DU536" s="12" t="str">
        <f t="shared" ca="1" si="2274"/>
        <v/>
      </c>
      <c r="DV536" s="12" t="str">
        <f t="shared" ca="1" si="2275"/>
        <v/>
      </c>
      <c r="DX536" t="str">
        <f t="shared" ca="1" si="2142"/>
        <v/>
      </c>
      <c r="DY536" s="12" t="str">
        <f t="shared" ca="1" si="2232"/>
        <v/>
      </c>
      <c r="DZ536" s="12" t="str">
        <f t="shared" ca="1" si="2233"/>
        <v/>
      </c>
      <c r="EA536" s="12" t="str">
        <f t="shared" ca="1" si="2234"/>
        <v/>
      </c>
      <c r="EB536" s="12" t="str">
        <f t="shared" ca="1" si="2235"/>
        <v/>
      </c>
      <c r="EC536" s="12" t="str">
        <f t="shared" ca="1" si="2236"/>
        <v/>
      </c>
      <c r="EF536" t="str">
        <f t="shared" ca="1" si="2237"/>
        <v/>
      </c>
      <c r="EG536" s="12" t="str">
        <f t="shared" ca="1" si="2238"/>
        <v/>
      </c>
      <c r="EH536" s="12" t="str">
        <f t="shared" ca="1" si="2239"/>
        <v/>
      </c>
      <c r="EI536" s="12" t="str">
        <f t="shared" ca="1" si="2240"/>
        <v/>
      </c>
      <c r="EJ536" s="12" t="str">
        <f t="shared" ca="1" si="2241"/>
        <v/>
      </c>
      <c r="EK536" s="12" t="str">
        <f t="shared" ca="1" si="2242"/>
        <v/>
      </c>
      <c r="EM536" t="str">
        <f t="shared" ca="1" si="2243"/>
        <v/>
      </c>
      <c r="EN536" s="12" t="str">
        <f t="shared" ca="1" si="2244"/>
        <v/>
      </c>
      <c r="EO536" s="12" t="str">
        <f t="shared" ca="1" si="2245"/>
        <v/>
      </c>
      <c r="EP536" s="12" t="str">
        <f t="shared" ca="1" si="2246"/>
        <v/>
      </c>
      <c r="EQ536" s="12" t="str">
        <f t="shared" ca="1" si="2247"/>
        <v/>
      </c>
      <c r="ER536" s="12" t="str">
        <f t="shared" ca="1" si="2248"/>
        <v/>
      </c>
      <c r="EU536" t="str">
        <f t="shared" ca="1" si="2249"/>
        <v/>
      </c>
      <c r="EV536" s="12" t="str">
        <f t="shared" ca="1" si="2250"/>
        <v/>
      </c>
      <c r="EW536" s="12" t="str">
        <f t="shared" ca="1" si="2251"/>
        <v/>
      </c>
      <c r="EX536" s="12" t="str">
        <f t="shared" ca="1" si="2252"/>
        <v/>
      </c>
      <c r="EY536" s="12" t="str">
        <f t="shared" ca="1" si="2253"/>
        <v/>
      </c>
      <c r="EZ536" s="12" t="str">
        <f t="shared" ca="1" si="2254"/>
        <v/>
      </c>
    </row>
    <row r="537" spans="4:156" x14ac:dyDescent="0.2">
      <c r="D537" s="5">
        <f t="shared" si="2136"/>
        <v>42</v>
      </c>
      <c r="E537" t="b">
        <f t="shared" si="2123"/>
        <v>0</v>
      </c>
      <c r="G537" t="str">
        <f t="shared" ca="1" si="2255"/>
        <v/>
      </c>
      <c r="H537" s="12" t="str">
        <f t="shared" ca="1" si="2256"/>
        <v/>
      </c>
      <c r="I537" s="12" t="str">
        <f t="shared" ca="1" si="2257"/>
        <v/>
      </c>
      <c r="J537" s="12" t="str">
        <f t="shared" ca="1" si="2258"/>
        <v/>
      </c>
      <c r="K537" s="12" t="str">
        <f t="shared" ca="1" si="2259"/>
        <v/>
      </c>
      <c r="L537" s="12" t="str">
        <f t="shared" ca="1" si="2260"/>
        <v/>
      </c>
      <c r="N537" t="str">
        <f t="shared" ca="1" si="2124"/>
        <v/>
      </c>
      <c r="O537" s="12" t="str">
        <f t="shared" ca="1" si="2182"/>
        <v/>
      </c>
      <c r="P537" s="12" t="str">
        <f t="shared" ca="1" si="2183"/>
        <v/>
      </c>
      <c r="Q537" s="12" t="str">
        <f t="shared" ca="1" si="2184"/>
        <v/>
      </c>
      <c r="R537" s="12" t="str">
        <f t="shared" ca="1" si="2185"/>
        <v/>
      </c>
      <c r="S537" s="12" t="str">
        <f t="shared" ca="1" si="2186"/>
        <v/>
      </c>
      <c r="U537" t="str">
        <f t="shared" ca="1" si="2125"/>
        <v/>
      </c>
      <c r="V537" s="12" t="str">
        <f t="shared" ca="1" si="2261"/>
        <v/>
      </c>
      <c r="W537" s="12" t="str">
        <f t="shared" ca="1" si="2262"/>
        <v/>
      </c>
      <c r="X537" s="12" t="str">
        <f t="shared" ca="1" si="2263"/>
        <v/>
      </c>
      <c r="Y537" s="12" t="str">
        <f t="shared" ca="1" si="2264"/>
        <v/>
      </c>
      <c r="Z537" s="12" t="str">
        <f t="shared" ca="1" si="2265"/>
        <v/>
      </c>
      <c r="AB537" t="str">
        <f t="shared" ca="1" si="2126"/>
        <v/>
      </c>
      <c r="AC537" s="12" t="str">
        <f t="shared" ca="1" si="2152"/>
        <v/>
      </c>
      <c r="AD537" s="12" t="str">
        <f t="shared" ca="1" si="2153"/>
        <v/>
      </c>
      <c r="AE537" s="12" t="str">
        <f t="shared" ca="1" si="2154"/>
        <v/>
      </c>
      <c r="AF537" s="12" t="str">
        <f t="shared" ca="1" si="2155"/>
        <v/>
      </c>
      <c r="AG537" s="12" t="str">
        <f t="shared" ca="1" si="2156"/>
        <v/>
      </c>
      <c r="AI537" t="str">
        <f t="shared" ca="1" si="2127"/>
        <v/>
      </c>
      <c r="AJ537" s="12" t="str">
        <f t="shared" ca="1" si="2157"/>
        <v/>
      </c>
      <c r="AK537" s="12" t="str">
        <f t="shared" ca="1" si="2158"/>
        <v/>
      </c>
      <c r="AL537" s="12" t="str">
        <f t="shared" ca="1" si="2159"/>
        <v/>
      </c>
      <c r="AM537" s="12" t="str">
        <f t="shared" ca="1" si="2160"/>
        <v/>
      </c>
      <c r="AN537" s="12" t="str">
        <f t="shared" ca="1" si="2161"/>
        <v/>
      </c>
      <c r="AP537" t="str">
        <f t="shared" ca="1" si="2129"/>
        <v/>
      </c>
      <c r="AQ537" s="12" t="str">
        <f t="shared" ca="1" si="2187"/>
        <v/>
      </c>
      <c r="AR537" s="12" t="str">
        <f t="shared" ca="1" si="2188"/>
        <v/>
      </c>
      <c r="AS537" s="12" t="str">
        <f t="shared" ca="1" si="2189"/>
        <v/>
      </c>
      <c r="AT537" s="12" t="str">
        <f t="shared" ca="1" si="2190"/>
        <v/>
      </c>
      <c r="AU537" s="12" t="str">
        <f t="shared" ca="1" si="2191"/>
        <v/>
      </c>
      <c r="AV537" s="12"/>
      <c r="AX537" t="str">
        <f t="shared" ca="1" si="2130"/>
        <v/>
      </c>
      <c r="AY537" s="12" t="str">
        <f t="shared" ca="1" si="2266"/>
        <v/>
      </c>
      <c r="AZ537" s="12" t="str">
        <f t="shared" ca="1" si="2267"/>
        <v/>
      </c>
      <c r="BA537" s="12" t="str">
        <f t="shared" ca="1" si="2268"/>
        <v/>
      </c>
      <c r="BB537" s="12" t="str">
        <f t="shared" ca="1" si="2269"/>
        <v/>
      </c>
      <c r="BC537" s="12" t="str">
        <f t="shared" ca="1" si="2270"/>
        <v/>
      </c>
      <c r="BE537" t="str">
        <f t="shared" ca="1" si="2131"/>
        <v/>
      </c>
      <c r="BF537" s="12" t="str">
        <f t="shared" ca="1" si="2192"/>
        <v/>
      </c>
      <c r="BG537" s="12" t="str">
        <f t="shared" ca="1" si="2193"/>
        <v/>
      </c>
      <c r="BH537" s="12" t="str">
        <f t="shared" ca="1" si="2194"/>
        <v/>
      </c>
      <c r="BI537" s="12" t="str">
        <f t="shared" ca="1" si="2195"/>
        <v/>
      </c>
      <c r="BJ537" s="12" t="str">
        <f t="shared" ca="1" si="2196"/>
        <v/>
      </c>
      <c r="BL537" t="str">
        <f t="shared" ca="1" si="2132"/>
        <v/>
      </c>
      <c r="BM537" s="12" t="str">
        <f t="shared" ca="1" si="2197"/>
        <v/>
      </c>
      <c r="BN537" s="12" t="str">
        <f t="shared" ca="1" si="2198"/>
        <v/>
      </c>
      <c r="BO537" s="12" t="str">
        <f t="shared" ca="1" si="2199"/>
        <v/>
      </c>
      <c r="BP537" s="12" t="str">
        <f t="shared" ca="1" si="2200"/>
        <v/>
      </c>
      <c r="BQ537" s="12" t="str">
        <f t="shared" ca="1" si="2201"/>
        <v/>
      </c>
      <c r="BS537" t="str">
        <f t="shared" ca="1" si="2133"/>
        <v/>
      </c>
      <c r="BT537" s="12" t="str">
        <f t="shared" ca="1" si="2202"/>
        <v/>
      </c>
      <c r="BU537" s="12" t="str">
        <f t="shared" ca="1" si="2203"/>
        <v/>
      </c>
      <c r="BV537" s="12" t="str">
        <f t="shared" ca="1" si="2204"/>
        <v/>
      </c>
      <c r="BW537" s="12" t="str">
        <f t="shared" ca="1" si="2205"/>
        <v/>
      </c>
      <c r="BX537" s="12" t="str">
        <f t="shared" ca="1" si="2206"/>
        <v/>
      </c>
      <c r="BZ537" t="str">
        <f t="shared" ca="1" si="2134"/>
        <v/>
      </c>
      <c r="CA537" s="12" t="str">
        <f t="shared" ca="1" si="2207"/>
        <v/>
      </c>
      <c r="CB537" s="12" t="str">
        <f t="shared" ca="1" si="2208"/>
        <v/>
      </c>
      <c r="CC537" s="12" t="str">
        <f t="shared" ca="1" si="2209"/>
        <v/>
      </c>
      <c r="CD537" s="12" t="str">
        <f t="shared" ca="1" si="2210"/>
        <v/>
      </c>
      <c r="CE537" s="12" t="str">
        <f t="shared" ca="1" si="2211"/>
        <v/>
      </c>
      <c r="CH537" t="str">
        <f t="shared" ca="1" si="2137"/>
        <v/>
      </c>
      <c r="CI537" s="12" t="str">
        <f t="shared" ca="1" si="2276"/>
        <v/>
      </c>
      <c r="CJ537" s="12" t="str">
        <f t="shared" ca="1" si="2277"/>
        <v/>
      </c>
      <c r="CK537" s="12" t="str">
        <f t="shared" ca="1" si="2278"/>
        <v/>
      </c>
      <c r="CL537" s="12" t="str">
        <f t="shared" ca="1" si="2279"/>
        <v/>
      </c>
      <c r="CM537" s="12" t="str">
        <f t="shared" ca="1" si="2280"/>
        <v/>
      </c>
      <c r="CO537" t="str">
        <f t="shared" ca="1" si="2138"/>
        <v/>
      </c>
      <c r="CP537" s="12" t="str">
        <f t="shared" ca="1" si="2212"/>
        <v/>
      </c>
      <c r="CQ537" s="12" t="str">
        <f t="shared" ca="1" si="2213"/>
        <v/>
      </c>
      <c r="CR537" s="12" t="str">
        <f t="shared" ca="1" si="2214"/>
        <v/>
      </c>
      <c r="CS537" s="12" t="str">
        <f t="shared" ca="1" si="2215"/>
        <v/>
      </c>
      <c r="CT537" s="12" t="str">
        <f t="shared" ca="1" si="2216"/>
        <v/>
      </c>
      <c r="CV537" t="str">
        <f t="shared" ca="1" si="2151"/>
        <v/>
      </c>
      <c r="CW537" s="12" t="str">
        <f t="shared" ca="1" si="2217"/>
        <v/>
      </c>
      <c r="CX537" s="12" t="str">
        <f t="shared" ca="1" si="2218"/>
        <v/>
      </c>
      <c r="CY537" s="12" t="str">
        <f t="shared" ca="1" si="2219"/>
        <v/>
      </c>
      <c r="CZ537" s="12" t="str">
        <f t="shared" ca="1" si="2220"/>
        <v/>
      </c>
      <c r="DA537" s="12" t="str">
        <f t="shared" ca="1" si="2221"/>
        <v/>
      </c>
      <c r="DC537" t="str">
        <f t="shared" ca="1" si="2139"/>
        <v/>
      </c>
      <c r="DD537" s="12" t="str">
        <f t="shared" ca="1" si="2222"/>
        <v/>
      </c>
      <c r="DE537" s="12" t="str">
        <f t="shared" ca="1" si="2223"/>
        <v/>
      </c>
      <c r="DF537" s="12" t="str">
        <f t="shared" ca="1" si="2224"/>
        <v/>
      </c>
      <c r="DG537" s="12" t="str">
        <f t="shared" ca="1" si="2225"/>
        <v/>
      </c>
      <c r="DH537" s="12" t="str">
        <f t="shared" ca="1" si="2226"/>
        <v/>
      </c>
      <c r="DJ537" t="str">
        <f t="shared" ca="1" si="2140"/>
        <v/>
      </c>
      <c r="DK537" s="12" t="str">
        <f t="shared" ca="1" si="2227"/>
        <v/>
      </c>
      <c r="DL537" s="12" t="str">
        <f t="shared" ca="1" si="2228"/>
        <v/>
      </c>
      <c r="DM537" s="12" t="str">
        <f t="shared" ca="1" si="2229"/>
        <v/>
      </c>
      <c r="DN537" s="12" t="str">
        <f t="shared" ca="1" si="2230"/>
        <v/>
      </c>
      <c r="DO537" s="12" t="str">
        <f t="shared" ca="1" si="2231"/>
        <v/>
      </c>
      <c r="DQ537" t="str">
        <f t="shared" ca="1" si="2141"/>
        <v/>
      </c>
      <c r="DR537" s="12" t="str">
        <f t="shared" ca="1" si="2271"/>
        <v/>
      </c>
      <c r="DS537" s="12" t="str">
        <f t="shared" ca="1" si="2272"/>
        <v/>
      </c>
      <c r="DT537" s="12" t="str">
        <f t="shared" ca="1" si="2273"/>
        <v/>
      </c>
      <c r="DU537" s="12" t="str">
        <f t="shared" ca="1" si="2274"/>
        <v/>
      </c>
      <c r="DV537" s="12" t="str">
        <f t="shared" ca="1" si="2275"/>
        <v/>
      </c>
      <c r="DX537" t="str">
        <f t="shared" ca="1" si="2142"/>
        <v/>
      </c>
      <c r="DY537" s="12" t="str">
        <f t="shared" ca="1" si="2232"/>
        <v/>
      </c>
      <c r="DZ537" s="12" t="str">
        <f t="shared" ca="1" si="2233"/>
        <v/>
      </c>
      <c r="EA537" s="12" t="str">
        <f t="shared" ca="1" si="2234"/>
        <v/>
      </c>
      <c r="EB537" s="12" t="str">
        <f t="shared" ca="1" si="2235"/>
        <v/>
      </c>
      <c r="EC537" s="12" t="str">
        <f t="shared" ca="1" si="2236"/>
        <v/>
      </c>
      <c r="EF537" t="str">
        <f t="shared" ca="1" si="2237"/>
        <v/>
      </c>
      <c r="EG537" s="12" t="str">
        <f t="shared" ca="1" si="2238"/>
        <v/>
      </c>
      <c r="EH537" s="12" t="str">
        <f t="shared" ca="1" si="2239"/>
        <v/>
      </c>
      <c r="EI537" s="12" t="str">
        <f t="shared" ca="1" si="2240"/>
        <v/>
      </c>
      <c r="EJ537" s="12" t="str">
        <f t="shared" ca="1" si="2241"/>
        <v/>
      </c>
      <c r="EK537" s="12" t="str">
        <f t="shared" ca="1" si="2242"/>
        <v/>
      </c>
      <c r="EM537" t="str">
        <f t="shared" ca="1" si="2243"/>
        <v/>
      </c>
      <c r="EN537" s="12" t="str">
        <f t="shared" ca="1" si="2244"/>
        <v/>
      </c>
      <c r="EO537" s="12" t="str">
        <f t="shared" ca="1" si="2245"/>
        <v/>
      </c>
      <c r="EP537" s="12" t="str">
        <f t="shared" ca="1" si="2246"/>
        <v/>
      </c>
      <c r="EQ537" s="12" t="str">
        <f t="shared" ca="1" si="2247"/>
        <v/>
      </c>
      <c r="ER537" s="12" t="str">
        <f t="shared" ca="1" si="2248"/>
        <v/>
      </c>
      <c r="EU537" t="str">
        <f t="shared" ca="1" si="2249"/>
        <v/>
      </c>
      <c r="EV537" s="12" t="str">
        <f t="shared" ca="1" si="2250"/>
        <v/>
      </c>
      <c r="EW537" s="12" t="str">
        <f t="shared" ca="1" si="2251"/>
        <v/>
      </c>
      <c r="EX537" s="12" t="str">
        <f t="shared" ca="1" si="2252"/>
        <v/>
      </c>
      <c r="EY537" s="12" t="str">
        <f t="shared" ca="1" si="2253"/>
        <v/>
      </c>
      <c r="EZ537" s="12" t="str">
        <f t="shared" ca="1" si="2254"/>
        <v/>
      </c>
    </row>
    <row r="538" spans="4:156" x14ac:dyDescent="0.2">
      <c r="D538" s="5">
        <f t="shared" si="2136"/>
        <v>43</v>
      </c>
      <c r="E538" t="b">
        <f t="shared" si="2123"/>
        <v>0</v>
      </c>
      <c r="G538" t="str">
        <f t="shared" ca="1" si="2255"/>
        <v/>
      </c>
      <c r="H538" s="12" t="str">
        <f t="shared" ca="1" si="2256"/>
        <v/>
      </c>
      <c r="I538" s="12" t="str">
        <f t="shared" ca="1" si="2257"/>
        <v/>
      </c>
      <c r="J538" s="12" t="str">
        <f t="shared" ca="1" si="2258"/>
        <v/>
      </c>
      <c r="K538" s="12" t="str">
        <f t="shared" ca="1" si="2259"/>
        <v/>
      </c>
      <c r="L538" s="12" t="str">
        <f t="shared" ca="1" si="2260"/>
        <v/>
      </c>
      <c r="N538" t="str">
        <f t="shared" ca="1" si="2124"/>
        <v/>
      </c>
      <c r="O538" s="12" t="str">
        <f t="shared" ca="1" si="2182"/>
        <v/>
      </c>
      <c r="P538" s="12" t="str">
        <f t="shared" ca="1" si="2183"/>
        <v/>
      </c>
      <c r="Q538" s="12" t="str">
        <f t="shared" ca="1" si="2184"/>
        <v/>
      </c>
      <c r="R538" s="12" t="str">
        <f t="shared" ca="1" si="2185"/>
        <v/>
      </c>
      <c r="S538" s="12" t="str">
        <f t="shared" ca="1" si="2186"/>
        <v/>
      </c>
      <c r="U538" t="str">
        <f t="shared" ca="1" si="2125"/>
        <v/>
      </c>
      <c r="V538" s="12" t="str">
        <f t="shared" ca="1" si="2261"/>
        <v/>
      </c>
      <c r="W538" s="12" t="str">
        <f t="shared" ca="1" si="2262"/>
        <v/>
      </c>
      <c r="X538" s="12" t="str">
        <f t="shared" ca="1" si="2263"/>
        <v/>
      </c>
      <c r="Y538" s="12" t="str">
        <f t="shared" ca="1" si="2264"/>
        <v/>
      </c>
      <c r="Z538" s="12" t="str">
        <f t="shared" ca="1" si="2265"/>
        <v/>
      </c>
      <c r="AB538" t="str">
        <f t="shared" ca="1" si="2126"/>
        <v/>
      </c>
      <c r="AC538" s="12" t="str">
        <f t="shared" ca="1" si="2152"/>
        <v/>
      </c>
      <c r="AD538" s="12" t="str">
        <f t="shared" ca="1" si="2153"/>
        <v/>
      </c>
      <c r="AE538" s="12" t="str">
        <f t="shared" ca="1" si="2154"/>
        <v/>
      </c>
      <c r="AF538" s="12" t="str">
        <f t="shared" ca="1" si="2155"/>
        <v/>
      </c>
      <c r="AG538" s="12" t="str">
        <f t="shared" ca="1" si="2156"/>
        <v/>
      </c>
      <c r="AI538" t="str">
        <f t="shared" ca="1" si="2127"/>
        <v/>
      </c>
      <c r="AJ538" s="12" t="str">
        <f t="shared" ca="1" si="2157"/>
        <v/>
      </c>
      <c r="AK538" s="12" t="str">
        <f t="shared" ca="1" si="2158"/>
        <v/>
      </c>
      <c r="AL538" s="12" t="str">
        <f t="shared" ca="1" si="2159"/>
        <v/>
      </c>
      <c r="AM538" s="12" t="str">
        <f t="shared" ca="1" si="2160"/>
        <v/>
      </c>
      <c r="AN538" s="12" t="str">
        <f t="shared" ca="1" si="2161"/>
        <v/>
      </c>
      <c r="AP538" t="str">
        <f t="shared" ca="1" si="2129"/>
        <v/>
      </c>
      <c r="AQ538" s="12" t="str">
        <f t="shared" ca="1" si="2187"/>
        <v/>
      </c>
      <c r="AR538" s="12" t="str">
        <f t="shared" ca="1" si="2188"/>
        <v/>
      </c>
      <c r="AS538" s="12" t="str">
        <f t="shared" ca="1" si="2189"/>
        <v/>
      </c>
      <c r="AT538" s="12" t="str">
        <f t="shared" ca="1" si="2190"/>
        <v/>
      </c>
      <c r="AU538" s="12" t="str">
        <f t="shared" ca="1" si="2191"/>
        <v/>
      </c>
      <c r="AV538" s="12"/>
      <c r="AX538" t="str">
        <f t="shared" ca="1" si="2130"/>
        <v/>
      </c>
      <c r="AY538" s="12" t="str">
        <f t="shared" ca="1" si="2266"/>
        <v/>
      </c>
      <c r="AZ538" s="12" t="str">
        <f t="shared" ca="1" si="2267"/>
        <v/>
      </c>
      <c r="BA538" s="12" t="str">
        <f t="shared" ca="1" si="2268"/>
        <v/>
      </c>
      <c r="BB538" s="12" t="str">
        <f t="shared" ca="1" si="2269"/>
        <v/>
      </c>
      <c r="BC538" s="12" t="str">
        <f t="shared" ca="1" si="2270"/>
        <v/>
      </c>
      <c r="BE538" t="str">
        <f t="shared" ca="1" si="2131"/>
        <v/>
      </c>
      <c r="BF538" s="12" t="str">
        <f t="shared" ca="1" si="2192"/>
        <v/>
      </c>
      <c r="BG538" s="12" t="str">
        <f t="shared" ca="1" si="2193"/>
        <v/>
      </c>
      <c r="BH538" s="12" t="str">
        <f t="shared" ca="1" si="2194"/>
        <v/>
      </c>
      <c r="BI538" s="12" t="str">
        <f t="shared" ca="1" si="2195"/>
        <v/>
      </c>
      <c r="BJ538" s="12" t="str">
        <f t="shared" ca="1" si="2196"/>
        <v/>
      </c>
      <c r="BL538" t="str">
        <f t="shared" ca="1" si="2132"/>
        <v/>
      </c>
      <c r="BM538" s="12" t="str">
        <f t="shared" ca="1" si="2197"/>
        <v/>
      </c>
      <c r="BN538" s="12" t="str">
        <f t="shared" ca="1" si="2198"/>
        <v/>
      </c>
      <c r="BO538" s="12" t="str">
        <f t="shared" ca="1" si="2199"/>
        <v/>
      </c>
      <c r="BP538" s="12" t="str">
        <f t="shared" ca="1" si="2200"/>
        <v/>
      </c>
      <c r="BQ538" s="12" t="str">
        <f t="shared" ca="1" si="2201"/>
        <v/>
      </c>
      <c r="BS538" t="str">
        <f t="shared" ca="1" si="2133"/>
        <v/>
      </c>
      <c r="BT538" s="12" t="str">
        <f t="shared" ca="1" si="2202"/>
        <v/>
      </c>
      <c r="BU538" s="12" t="str">
        <f t="shared" ca="1" si="2203"/>
        <v/>
      </c>
      <c r="BV538" s="12" t="str">
        <f t="shared" ca="1" si="2204"/>
        <v/>
      </c>
      <c r="BW538" s="12" t="str">
        <f t="shared" ca="1" si="2205"/>
        <v/>
      </c>
      <c r="BX538" s="12" t="str">
        <f t="shared" ca="1" si="2206"/>
        <v/>
      </c>
      <c r="BZ538" t="str">
        <f t="shared" ca="1" si="2134"/>
        <v/>
      </c>
      <c r="CA538" s="12" t="str">
        <f t="shared" ca="1" si="2207"/>
        <v/>
      </c>
      <c r="CB538" s="12" t="str">
        <f t="shared" ca="1" si="2208"/>
        <v/>
      </c>
      <c r="CC538" s="12" t="str">
        <f t="shared" ca="1" si="2209"/>
        <v/>
      </c>
      <c r="CD538" s="12" t="str">
        <f t="shared" ca="1" si="2210"/>
        <v/>
      </c>
      <c r="CE538" s="12" t="str">
        <f t="shared" ca="1" si="2211"/>
        <v/>
      </c>
      <c r="CH538" t="str">
        <f t="shared" ca="1" si="2137"/>
        <v/>
      </c>
      <c r="CI538" s="12" t="str">
        <f t="shared" ca="1" si="2276"/>
        <v/>
      </c>
      <c r="CJ538" s="12" t="str">
        <f t="shared" ca="1" si="2277"/>
        <v/>
      </c>
      <c r="CK538" s="12" t="str">
        <f t="shared" ca="1" si="2278"/>
        <v/>
      </c>
      <c r="CL538" s="12" t="str">
        <f t="shared" ca="1" si="2279"/>
        <v/>
      </c>
      <c r="CM538" s="12" t="str">
        <f t="shared" ca="1" si="2280"/>
        <v/>
      </c>
      <c r="CO538" t="str">
        <f t="shared" ca="1" si="2138"/>
        <v/>
      </c>
      <c r="CP538" s="12" t="str">
        <f t="shared" ca="1" si="2212"/>
        <v/>
      </c>
      <c r="CQ538" s="12" t="str">
        <f t="shared" ca="1" si="2213"/>
        <v/>
      </c>
      <c r="CR538" s="12" t="str">
        <f t="shared" ca="1" si="2214"/>
        <v/>
      </c>
      <c r="CS538" s="12" t="str">
        <f t="shared" ca="1" si="2215"/>
        <v/>
      </c>
      <c r="CT538" s="12" t="str">
        <f t="shared" ca="1" si="2216"/>
        <v/>
      </c>
      <c r="CV538" t="str">
        <f t="shared" ca="1" si="2151"/>
        <v/>
      </c>
      <c r="CW538" s="12" t="str">
        <f t="shared" ca="1" si="2217"/>
        <v/>
      </c>
      <c r="CX538" s="12" t="str">
        <f t="shared" ca="1" si="2218"/>
        <v/>
      </c>
      <c r="CY538" s="12" t="str">
        <f t="shared" ca="1" si="2219"/>
        <v/>
      </c>
      <c r="CZ538" s="12" t="str">
        <f t="shared" ca="1" si="2220"/>
        <v/>
      </c>
      <c r="DA538" s="12" t="str">
        <f t="shared" ca="1" si="2221"/>
        <v/>
      </c>
      <c r="DC538" t="str">
        <f t="shared" ca="1" si="2139"/>
        <v/>
      </c>
      <c r="DD538" s="12" t="str">
        <f t="shared" ca="1" si="2222"/>
        <v/>
      </c>
      <c r="DE538" s="12" t="str">
        <f t="shared" ca="1" si="2223"/>
        <v/>
      </c>
      <c r="DF538" s="12" t="str">
        <f t="shared" ca="1" si="2224"/>
        <v/>
      </c>
      <c r="DG538" s="12" t="str">
        <f t="shared" ca="1" si="2225"/>
        <v/>
      </c>
      <c r="DH538" s="12" t="str">
        <f t="shared" ca="1" si="2226"/>
        <v/>
      </c>
      <c r="DJ538" t="str">
        <f t="shared" ca="1" si="2140"/>
        <v/>
      </c>
      <c r="DK538" s="12" t="str">
        <f t="shared" ca="1" si="2227"/>
        <v/>
      </c>
      <c r="DL538" s="12" t="str">
        <f t="shared" ca="1" si="2228"/>
        <v/>
      </c>
      <c r="DM538" s="12" t="str">
        <f t="shared" ca="1" si="2229"/>
        <v/>
      </c>
      <c r="DN538" s="12" t="str">
        <f t="shared" ca="1" si="2230"/>
        <v/>
      </c>
      <c r="DO538" s="12" t="str">
        <f t="shared" ca="1" si="2231"/>
        <v/>
      </c>
      <c r="DQ538" t="str">
        <f t="shared" ca="1" si="2141"/>
        <v/>
      </c>
      <c r="DR538" s="12" t="str">
        <f t="shared" ca="1" si="2271"/>
        <v/>
      </c>
      <c r="DS538" s="12" t="str">
        <f t="shared" ca="1" si="2272"/>
        <v/>
      </c>
      <c r="DT538" s="12" t="str">
        <f t="shared" ca="1" si="2273"/>
        <v/>
      </c>
      <c r="DU538" s="12" t="str">
        <f t="shared" ca="1" si="2274"/>
        <v/>
      </c>
      <c r="DV538" s="12" t="str">
        <f t="shared" ca="1" si="2275"/>
        <v/>
      </c>
      <c r="DX538" t="str">
        <f t="shared" ca="1" si="2142"/>
        <v/>
      </c>
      <c r="DY538" s="12" t="str">
        <f t="shared" ca="1" si="2232"/>
        <v/>
      </c>
      <c r="DZ538" s="12" t="str">
        <f t="shared" ca="1" si="2233"/>
        <v/>
      </c>
      <c r="EA538" s="12" t="str">
        <f t="shared" ca="1" si="2234"/>
        <v/>
      </c>
      <c r="EB538" s="12" t="str">
        <f t="shared" ca="1" si="2235"/>
        <v/>
      </c>
      <c r="EC538" s="12" t="str">
        <f t="shared" ca="1" si="2236"/>
        <v/>
      </c>
      <c r="EF538" t="str">
        <f t="shared" ca="1" si="2237"/>
        <v/>
      </c>
      <c r="EG538" s="12" t="str">
        <f t="shared" ca="1" si="2238"/>
        <v/>
      </c>
      <c r="EH538" s="12" t="str">
        <f t="shared" ca="1" si="2239"/>
        <v/>
      </c>
      <c r="EI538" s="12" t="str">
        <f t="shared" ca="1" si="2240"/>
        <v/>
      </c>
      <c r="EJ538" s="12" t="str">
        <f t="shared" ca="1" si="2241"/>
        <v/>
      </c>
      <c r="EK538" s="12" t="str">
        <f t="shared" ca="1" si="2242"/>
        <v/>
      </c>
      <c r="EM538" t="str">
        <f t="shared" ca="1" si="2243"/>
        <v/>
      </c>
      <c r="EN538" s="12" t="str">
        <f t="shared" ca="1" si="2244"/>
        <v/>
      </c>
      <c r="EO538" s="12" t="str">
        <f t="shared" ca="1" si="2245"/>
        <v/>
      </c>
      <c r="EP538" s="12" t="str">
        <f t="shared" ca="1" si="2246"/>
        <v/>
      </c>
      <c r="EQ538" s="12" t="str">
        <f t="shared" ca="1" si="2247"/>
        <v/>
      </c>
      <c r="ER538" s="12" t="str">
        <f t="shared" ca="1" si="2248"/>
        <v/>
      </c>
      <c r="EU538" t="str">
        <f t="shared" ca="1" si="2249"/>
        <v/>
      </c>
      <c r="EV538" s="12" t="str">
        <f t="shared" ca="1" si="2250"/>
        <v/>
      </c>
      <c r="EW538" s="12" t="str">
        <f t="shared" ca="1" si="2251"/>
        <v/>
      </c>
      <c r="EX538" s="12" t="str">
        <f t="shared" ca="1" si="2252"/>
        <v/>
      </c>
      <c r="EY538" s="12" t="str">
        <f t="shared" ca="1" si="2253"/>
        <v/>
      </c>
      <c r="EZ538" s="12" t="str">
        <f t="shared" ca="1" si="2254"/>
        <v/>
      </c>
    </row>
    <row r="539" spans="4:156" x14ac:dyDescent="0.2">
      <c r="D539" s="5">
        <f t="shared" si="2136"/>
        <v>44</v>
      </c>
      <c r="E539" t="b">
        <f t="shared" si="2123"/>
        <v>0</v>
      </c>
      <c r="G539" t="str">
        <f t="shared" ca="1" si="2255"/>
        <v/>
      </c>
      <c r="H539" s="12" t="str">
        <f t="shared" ca="1" si="2256"/>
        <v/>
      </c>
      <c r="I539" s="12" t="str">
        <f t="shared" ca="1" si="2257"/>
        <v/>
      </c>
      <c r="J539" s="12" t="str">
        <f t="shared" ca="1" si="2258"/>
        <v/>
      </c>
      <c r="K539" s="12" t="str">
        <f t="shared" ca="1" si="2259"/>
        <v/>
      </c>
      <c r="L539" s="12" t="str">
        <f t="shared" ca="1" si="2260"/>
        <v/>
      </c>
      <c r="N539" t="str">
        <f t="shared" ca="1" si="2124"/>
        <v/>
      </c>
      <c r="O539" s="12" t="str">
        <f t="shared" ca="1" si="2182"/>
        <v/>
      </c>
      <c r="P539" s="12" t="str">
        <f t="shared" ca="1" si="2183"/>
        <v/>
      </c>
      <c r="Q539" s="12" t="str">
        <f t="shared" ca="1" si="2184"/>
        <v/>
      </c>
      <c r="R539" s="12" t="str">
        <f t="shared" ca="1" si="2185"/>
        <v/>
      </c>
      <c r="S539" s="12" t="str">
        <f t="shared" ca="1" si="2186"/>
        <v/>
      </c>
      <c r="U539" t="str">
        <f t="shared" ca="1" si="2125"/>
        <v/>
      </c>
      <c r="V539" s="12" t="str">
        <f t="shared" ca="1" si="2261"/>
        <v/>
      </c>
      <c r="W539" s="12" t="str">
        <f t="shared" ca="1" si="2262"/>
        <v/>
      </c>
      <c r="X539" s="12" t="str">
        <f t="shared" ca="1" si="2263"/>
        <v/>
      </c>
      <c r="Y539" s="12" t="str">
        <f t="shared" ca="1" si="2264"/>
        <v/>
      </c>
      <c r="Z539" s="12" t="str">
        <f t="shared" ca="1" si="2265"/>
        <v/>
      </c>
      <c r="AB539" t="str">
        <f t="shared" ca="1" si="2126"/>
        <v/>
      </c>
      <c r="AC539" s="12" t="str">
        <f t="shared" ca="1" si="2152"/>
        <v/>
      </c>
      <c r="AD539" s="12" t="str">
        <f t="shared" ca="1" si="2153"/>
        <v/>
      </c>
      <c r="AE539" s="12" t="str">
        <f t="shared" ca="1" si="2154"/>
        <v/>
      </c>
      <c r="AF539" s="12" t="str">
        <f t="shared" ca="1" si="2155"/>
        <v/>
      </c>
      <c r="AG539" s="12" t="str">
        <f t="shared" ca="1" si="2156"/>
        <v/>
      </c>
      <c r="AI539" t="str">
        <f t="shared" ca="1" si="2127"/>
        <v/>
      </c>
      <c r="AJ539" s="12" t="str">
        <f t="shared" ca="1" si="2157"/>
        <v/>
      </c>
      <c r="AK539" s="12" t="str">
        <f t="shared" ca="1" si="2158"/>
        <v/>
      </c>
      <c r="AL539" s="12" t="str">
        <f t="shared" ca="1" si="2159"/>
        <v/>
      </c>
      <c r="AM539" s="12" t="str">
        <f t="shared" ca="1" si="2160"/>
        <v/>
      </c>
      <c r="AN539" s="12" t="str">
        <f t="shared" ca="1" si="2161"/>
        <v/>
      </c>
      <c r="AP539" t="str">
        <f t="shared" ca="1" si="2129"/>
        <v/>
      </c>
      <c r="AQ539" s="12" t="str">
        <f t="shared" ca="1" si="2187"/>
        <v/>
      </c>
      <c r="AR539" s="12" t="str">
        <f t="shared" ca="1" si="2188"/>
        <v/>
      </c>
      <c r="AS539" s="12" t="str">
        <f t="shared" ca="1" si="2189"/>
        <v/>
      </c>
      <c r="AT539" s="12" t="str">
        <f t="shared" ca="1" si="2190"/>
        <v/>
      </c>
      <c r="AU539" s="12" t="str">
        <f t="shared" ca="1" si="2191"/>
        <v/>
      </c>
      <c r="AV539" s="12"/>
      <c r="AX539" t="str">
        <f t="shared" ca="1" si="2130"/>
        <v/>
      </c>
      <c r="AY539" s="12" t="str">
        <f t="shared" ca="1" si="2266"/>
        <v/>
      </c>
      <c r="AZ539" s="12" t="str">
        <f t="shared" ca="1" si="2267"/>
        <v/>
      </c>
      <c r="BA539" s="12" t="str">
        <f t="shared" ca="1" si="2268"/>
        <v/>
      </c>
      <c r="BB539" s="12" t="str">
        <f t="shared" ca="1" si="2269"/>
        <v/>
      </c>
      <c r="BC539" s="12" t="str">
        <f t="shared" ca="1" si="2270"/>
        <v/>
      </c>
      <c r="BE539" t="str">
        <f t="shared" ca="1" si="2131"/>
        <v/>
      </c>
      <c r="BF539" s="12" t="str">
        <f t="shared" ca="1" si="2192"/>
        <v/>
      </c>
      <c r="BG539" s="12" t="str">
        <f t="shared" ca="1" si="2193"/>
        <v/>
      </c>
      <c r="BH539" s="12" t="str">
        <f t="shared" ca="1" si="2194"/>
        <v/>
      </c>
      <c r="BI539" s="12" t="str">
        <f t="shared" ca="1" si="2195"/>
        <v/>
      </c>
      <c r="BJ539" s="12" t="str">
        <f t="shared" ca="1" si="2196"/>
        <v/>
      </c>
      <c r="BL539" t="str">
        <f t="shared" ca="1" si="2132"/>
        <v/>
      </c>
      <c r="BM539" s="12" t="str">
        <f t="shared" ca="1" si="2197"/>
        <v/>
      </c>
      <c r="BN539" s="12" t="str">
        <f t="shared" ca="1" si="2198"/>
        <v/>
      </c>
      <c r="BO539" s="12" t="str">
        <f t="shared" ca="1" si="2199"/>
        <v/>
      </c>
      <c r="BP539" s="12" t="str">
        <f t="shared" ca="1" si="2200"/>
        <v/>
      </c>
      <c r="BQ539" s="12" t="str">
        <f t="shared" ca="1" si="2201"/>
        <v/>
      </c>
      <c r="BS539" t="str">
        <f t="shared" ca="1" si="2133"/>
        <v/>
      </c>
      <c r="BT539" s="12" t="str">
        <f t="shared" ca="1" si="2202"/>
        <v/>
      </c>
      <c r="BU539" s="12" t="str">
        <f t="shared" ca="1" si="2203"/>
        <v/>
      </c>
      <c r="BV539" s="12" t="str">
        <f t="shared" ca="1" si="2204"/>
        <v/>
      </c>
      <c r="BW539" s="12" t="str">
        <f t="shared" ca="1" si="2205"/>
        <v/>
      </c>
      <c r="BX539" s="12" t="str">
        <f t="shared" ca="1" si="2206"/>
        <v/>
      </c>
      <c r="BZ539" t="str">
        <f t="shared" ca="1" si="2134"/>
        <v/>
      </c>
      <c r="CA539" s="12" t="str">
        <f t="shared" ca="1" si="2207"/>
        <v/>
      </c>
      <c r="CB539" s="12" t="str">
        <f t="shared" ca="1" si="2208"/>
        <v/>
      </c>
      <c r="CC539" s="12" t="str">
        <f t="shared" ca="1" si="2209"/>
        <v/>
      </c>
      <c r="CD539" s="12" t="str">
        <f t="shared" ca="1" si="2210"/>
        <v/>
      </c>
      <c r="CE539" s="12" t="str">
        <f t="shared" ca="1" si="2211"/>
        <v/>
      </c>
      <c r="CH539" t="str">
        <f t="shared" ca="1" si="2137"/>
        <v/>
      </c>
      <c r="CI539" s="12" t="str">
        <f t="shared" ca="1" si="2276"/>
        <v/>
      </c>
      <c r="CJ539" s="12" t="str">
        <f t="shared" ca="1" si="2277"/>
        <v/>
      </c>
      <c r="CK539" s="12" t="str">
        <f t="shared" ca="1" si="2278"/>
        <v/>
      </c>
      <c r="CL539" s="12" t="str">
        <f t="shared" ca="1" si="2279"/>
        <v/>
      </c>
      <c r="CM539" s="12" t="str">
        <f t="shared" ca="1" si="2280"/>
        <v/>
      </c>
      <c r="CO539" t="str">
        <f t="shared" ca="1" si="2138"/>
        <v/>
      </c>
      <c r="CP539" s="12" t="str">
        <f t="shared" ca="1" si="2212"/>
        <v/>
      </c>
      <c r="CQ539" s="12" t="str">
        <f t="shared" ca="1" si="2213"/>
        <v/>
      </c>
      <c r="CR539" s="12" t="str">
        <f t="shared" ca="1" si="2214"/>
        <v/>
      </c>
      <c r="CS539" s="12" t="str">
        <f t="shared" ca="1" si="2215"/>
        <v/>
      </c>
      <c r="CT539" s="12" t="str">
        <f t="shared" ca="1" si="2216"/>
        <v/>
      </c>
      <c r="CV539" t="str">
        <f t="shared" ca="1" si="2151"/>
        <v/>
      </c>
      <c r="CW539" s="12" t="str">
        <f t="shared" ca="1" si="2217"/>
        <v/>
      </c>
      <c r="CX539" s="12" t="str">
        <f t="shared" ca="1" si="2218"/>
        <v/>
      </c>
      <c r="CY539" s="12" t="str">
        <f t="shared" ca="1" si="2219"/>
        <v/>
      </c>
      <c r="CZ539" s="12" t="str">
        <f t="shared" ca="1" si="2220"/>
        <v/>
      </c>
      <c r="DA539" s="12" t="str">
        <f t="shared" ca="1" si="2221"/>
        <v/>
      </c>
      <c r="DC539" t="str">
        <f t="shared" ca="1" si="2139"/>
        <v/>
      </c>
      <c r="DD539" s="12" t="str">
        <f t="shared" ca="1" si="2222"/>
        <v/>
      </c>
      <c r="DE539" s="12" t="str">
        <f t="shared" ca="1" si="2223"/>
        <v/>
      </c>
      <c r="DF539" s="12" t="str">
        <f t="shared" ca="1" si="2224"/>
        <v/>
      </c>
      <c r="DG539" s="12" t="str">
        <f t="shared" ca="1" si="2225"/>
        <v/>
      </c>
      <c r="DH539" s="12" t="str">
        <f t="shared" ca="1" si="2226"/>
        <v/>
      </c>
      <c r="DJ539" t="str">
        <f t="shared" ca="1" si="2140"/>
        <v/>
      </c>
      <c r="DK539" s="12" t="str">
        <f t="shared" ca="1" si="2227"/>
        <v/>
      </c>
      <c r="DL539" s="12" t="str">
        <f t="shared" ca="1" si="2228"/>
        <v/>
      </c>
      <c r="DM539" s="12" t="str">
        <f t="shared" ca="1" si="2229"/>
        <v/>
      </c>
      <c r="DN539" s="12" t="str">
        <f t="shared" ca="1" si="2230"/>
        <v/>
      </c>
      <c r="DO539" s="12" t="str">
        <f t="shared" ca="1" si="2231"/>
        <v/>
      </c>
      <c r="DQ539" t="str">
        <f t="shared" ca="1" si="2141"/>
        <v/>
      </c>
      <c r="DR539" s="12" t="str">
        <f t="shared" ca="1" si="2271"/>
        <v/>
      </c>
      <c r="DS539" s="12" t="str">
        <f t="shared" ca="1" si="2272"/>
        <v/>
      </c>
      <c r="DT539" s="12" t="str">
        <f t="shared" ca="1" si="2273"/>
        <v/>
      </c>
      <c r="DU539" s="12" t="str">
        <f t="shared" ca="1" si="2274"/>
        <v/>
      </c>
      <c r="DV539" s="12" t="str">
        <f t="shared" ca="1" si="2275"/>
        <v/>
      </c>
      <c r="DX539" t="str">
        <f t="shared" ca="1" si="2142"/>
        <v/>
      </c>
      <c r="DY539" s="12" t="str">
        <f t="shared" ca="1" si="2232"/>
        <v/>
      </c>
      <c r="DZ539" s="12" t="str">
        <f t="shared" ca="1" si="2233"/>
        <v/>
      </c>
      <c r="EA539" s="12" t="str">
        <f t="shared" ca="1" si="2234"/>
        <v/>
      </c>
      <c r="EB539" s="12" t="str">
        <f t="shared" ca="1" si="2235"/>
        <v/>
      </c>
      <c r="EC539" s="12" t="str">
        <f t="shared" ca="1" si="2236"/>
        <v/>
      </c>
      <c r="EF539" t="str">
        <f t="shared" ca="1" si="2237"/>
        <v/>
      </c>
      <c r="EG539" s="12" t="str">
        <f t="shared" ca="1" si="2238"/>
        <v/>
      </c>
      <c r="EH539" s="12" t="str">
        <f t="shared" ca="1" si="2239"/>
        <v/>
      </c>
      <c r="EI539" s="12" t="str">
        <f t="shared" ca="1" si="2240"/>
        <v/>
      </c>
      <c r="EJ539" s="12" t="str">
        <f t="shared" ca="1" si="2241"/>
        <v/>
      </c>
      <c r="EK539" s="12" t="str">
        <f t="shared" ca="1" si="2242"/>
        <v/>
      </c>
      <c r="EM539" t="str">
        <f t="shared" ca="1" si="2243"/>
        <v/>
      </c>
      <c r="EN539" s="12" t="str">
        <f t="shared" ca="1" si="2244"/>
        <v/>
      </c>
      <c r="EO539" s="12" t="str">
        <f t="shared" ca="1" si="2245"/>
        <v/>
      </c>
      <c r="EP539" s="12" t="str">
        <f t="shared" ca="1" si="2246"/>
        <v/>
      </c>
      <c r="EQ539" s="12" t="str">
        <f t="shared" ca="1" si="2247"/>
        <v/>
      </c>
      <c r="ER539" s="12" t="str">
        <f t="shared" ca="1" si="2248"/>
        <v/>
      </c>
      <c r="EU539" t="str">
        <f t="shared" ca="1" si="2249"/>
        <v/>
      </c>
      <c r="EV539" s="12" t="str">
        <f t="shared" ca="1" si="2250"/>
        <v/>
      </c>
      <c r="EW539" s="12" t="str">
        <f t="shared" ca="1" si="2251"/>
        <v/>
      </c>
      <c r="EX539" s="12" t="str">
        <f t="shared" ca="1" si="2252"/>
        <v/>
      </c>
      <c r="EY539" s="12" t="str">
        <f t="shared" ca="1" si="2253"/>
        <v/>
      </c>
      <c r="EZ539" s="12" t="str">
        <f t="shared" ca="1" si="2254"/>
        <v/>
      </c>
    </row>
    <row r="540" spans="4:156" x14ac:dyDescent="0.2">
      <c r="D540" s="5">
        <f t="shared" si="2136"/>
        <v>45</v>
      </c>
      <c r="E540" t="b">
        <f t="shared" si="2123"/>
        <v>0</v>
      </c>
      <c r="G540" t="str">
        <f t="shared" ca="1" si="2255"/>
        <v/>
      </c>
      <c r="H540" s="12" t="str">
        <f t="shared" ca="1" si="2256"/>
        <v/>
      </c>
      <c r="I540" s="12" t="str">
        <f t="shared" ca="1" si="2257"/>
        <v/>
      </c>
      <c r="J540" s="12" t="str">
        <f t="shared" ca="1" si="2258"/>
        <v/>
      </c>
      <c r="K540" s="12" t="str">
        <f t="shared" ca="1" si="2259"/>
        <v/>
      </c>
      <c r="L540" s="12" t="str">
        <f t="shared" ca="1" si="2260"/>
        <v/>
      </c>
      <c r="N540" t="str">
        <f t="shared" ca="1" si="2124"/>
        <v/>
      </c>
      <c r="O540" s="12" t="str">
        <f t="shared" ca="1" si="2182"/>
        <v/>
      </c>
      <c r="P540" s="12" t="str">
        <f t="shared" ca="1" si="2183"/>
        <v/>
      </c>
      <c r="Q540" s="12" t="str">
        <f t="shared" ca="1" si="2184"/>
        <v/>
      </c>
      <c r="R540" s="12" t="str">
        <f t="shared" ca="1" si="2185"/>
        <v/>
      </c>
      <c r="S540" s="12" t="str">
        <f t="shared" ca="1" si="2186"/>
        <v/>
      </c>
      <c r="U540" t="str">
        <f t="shared" ca="1" si="2125"/>
        <v/>
      </c>
      <c r="V540" s="12" t="str">
        <f t="shared" ca="1" si="2261"/>
        <v/>
      </c>
      <c r="W540" s="12" t="str">
        <f t="shared" ca="1" si="2262"/>
        <v/>
      </c>
      <c r="X540" s="12" t="str">
        <f t="shared" ca="1" si="2263"/>
        <v/>
      </c>
      <c r="Y540" s="12" t="str">
        <f t="shared" ca="1" si="2264"/>
        <v/>
      </c>
      <c r="Z540" s="12" t="str">
        <f t="shared" ca="1" si="2265"/>
        <v/>
      </c>
      <c r="AB540" t="str">
        <f t="shared" ca="1" si="2126"/>
        <v/>
      </c>
      <c r="AC540" s="12" t="str">
        <f t="shared" ca="1" si="2152"/>
        <v/>
      </c>
      <c r="AD540" s="12" t="str">
        <f t="shared" ca="1" si="2153"/>
        <v/>
      </c>
      <c r="AE540" s="12" t="str">
        <f t="shared" ca="1" si="2154"/>
        <v/>
      </c>
      <c r="AF540" s="12" t="str">
        <f t="shared" ca="1" si="2155"/>
        <v/>
      </c>
      <c r="AG540" s="12" t="str">
        <f t="shared" ca="1" si="2156"/>
        <v/>
      </c>
      <c r="AI540" t="str">
        <f t="shared" ca="1" si="2127"/>
        <v/>
      </c>
      <c r="AJ540" s="12" t="str">
        <f t="shared" ca="1" si="2157"/>
        <v/>
      </c>
      <c r="AK540" s="12" t="str">
        <f t="shared" ca="1" si="2158"/>
        <v/>
      </c>
      <c r="AL540" s="12" t="str">
        <f t="shared" ca="1" si="2159"/>
        <v/>
      </c>
      <c r="AM540" s="12" t="str">
        <f t="shared" ca="1" si="2160"/>
        <v/>
      </c>
      <c r="AN540" s="12" t="str">
        <f t="shared" ca="1" si="2161"/>
        <v/>
      </c>
      <c r="AP540" t="str">
        <f t="shared" ca="1" si="2129"/>
        <v/>
      </c>
      <c r="AQ540" s="12" t="str">
        <f t="shared" ca="1" si="2187"/>
        <v/>
      </c>
      <c r="AR540" s="12" t="str">
        <f t="shared" ca="1" si="2188"/>
        <v/>
      </c>
      <c r="AS540" s="12" t="str">
        <f t="shared" ca="1" si="2189"/>
        <v/>
      </c>
      <c r="AT540" s="12" t="str">
        <f t="shared" ca="1" si="2190"/>
        <v/>
      </c>
      <c r="AU540" s="12" t="str">
        <f t="shared" ca="1" si="2191"/>
        <v/>
      </c>
      <c r="AV540" s="12"/>
      <c r="AX540" t="str">
        <f t="shared" ca="1" si="2130"/>
        <v/>
      </c>
      <c r="AY540" s="12" t="str">
        <f t="shared" ca="1" si="2266"/>
        <v/>
      </c>
      <c r="AZ540" s="12" t="str">
        <f t="shared" ca="1" si="2267"/>
        <v/>
      </c>
      <c r="BA540" s="12" t="str">
        <f t="shared" ca="1" si="2268"/>
        <v/>
      </c>
      <c r="BB540" s="12" t="str">
        <f t="shared" ca="1" si="2269"/>
        <v/>
      </c>
      <c r="BC540" s="12" t="str">
        <f t="shared" ca="1" si="2270"/>
        <v/>
      </c>
      <c r="BE540" t="str">
        <f t="shared" ca="1" si="2131"/>
        <v/>
      </c>
      <c r="BF540" s="12" t="str">
        <f t="shared" ca="1" si="2192"/>
        <v/>
      </c>
      <c r="BG540" s="12" t="str">
        <f t="shared" ca="1" si="2193"/>
        <v/>
      </c>
      <c r="BH540" s="12" t="str">
        <f t="shared" ca="1" si="2194"/>
        <v/>
      </c>
      <c r="BI540" s="12" t="str">
        <f t="shared" ca="1" si="2195"/>
        <v/>
      </c>
      <c r="BJ540" s="12" t="str">
        <f t="shared" ca="1" si="2196"/>
        <v/>
      </c>
      <c r="BL540" t="str">
        <f t="shared" ca="1" si="2132"/>
        <v/>
      </c>
      <c r="BM540" s="12" t="str">
        <f t="shared" ca="1" si="2197"/>
        <v/>
      </c>
      <c r="BN540" s="12" t="str">
        <f t="shared" ca="1" si="2198"/>
        <v/>
      </c>
      <c r="BO540" s="12" t="str">
        <f t="shared" ca="1" si="2199"/>
        <v/>
      </c>
      <c r="BP540" s="12" t="str">
        <f t="shared" ca="1" si="2200"/>
        <v/>
      </c>
      <c r="BQ540" s="12" t="str">
        <f t="shared" ca="1" si="2201"/>
        <v/>
      </c>
      <c r="BS540" t="str">
        <f t="shared" ca="1" si="2133"/>
        <v/>
      </c>
      <c r="BT540" s="12" t="str">
        <f t="shared" ca="1" si="2202"/>
        <v/>
      </c>
      <c r="BU540" s="12" t="str">
        <f t="shared" ca="1" si="2203"/>
        <v/>
      </c>
      <c r="BV540" s="12" t="str">
        <f t="shared" ca="1" si="2204"/>
        <v/>
      </c>
      <c r="BW540" s="12" t="str">
        <f t="shared" ca="1" si="2205"/>
        <v/>
      </c>
      <c r="BX540" s="12" t="str">
        <f t="shared" ca="1" si="2206"/>
        <v/>
      </c>
      <c r="BZ540" t="str">
        <f t="shared" ca="1" si="2134"/>
        <v/>
      </c>
      <c r="CA540" s="12" t="str">
        <f t="shared" ca="1" si="2207"/>
        <v/>
      </c>
      <c r="CB540" s="12" t="str">
        <f t="shared" ca="1" si="2208"/>
        <v/>
      </c>
      <c r="CC540" s="12" t="str">
        <f t="shared" ca="1" si="2209"/>
        <v/>
      </c>
      <c r="CD540" s="12" t="str">
        <f t="shared" ca="1" si="2210"/>
        <v/>
      </c>
      <c r="CE540" s="12" t="str">
        <f t="shared" ca="1" si="2211"/>
        <v/>
      </c>
      <c r="CH540" t="str">
        <f t="shared" ca="1" si="2137"/>
        <v/>
      </c>
      <c r="CI540" s="12" t="str">
        <f t="shared" ca="1" si="2276"/>
        <v/>
      </c>
      <c r="CJ540" s="12" t="str">
        <f t="shared" ca="1" si="2277"/>
        <v/>
      </c>
      <c r="CK540" s="12" t="str">
        <f t="shared" ca="1" si="2278"/>
        <v/>
      </c>
      <c r="CL540" s="12" t="str">
        <f t="shared" ca="1" si="2279"/>
        <v/>
      </c>
      <c r="CM540" s="12" t="str">
        <f t="shared" ca="1" si="2280"/>
        <v/>
      </c>
      <c r="CO540" t="str">
        <f t="shared" ca="1" si="2138"/>
        <v/>
      </c>
      <c r="CP540" s="12" t="str">
        <f t="shared" ca="1" si="2212"/>
        <v/>
      </c>
      <c r="CQ540" s="12" t="str">
        <f t="shared" ca="1" si="2213"/>
        <v/>
      </c>
      <c r="CR540" s="12" t="str">
        <f t="shared" ca="1" si="2214"/>
        <v/>
      </c>
      <c r="CS540" s="12" t="str">
        <f t="shared" ca="1" si="2215"/>
        <v/>
      </c>
      <c r="CT540" s="12" t="str">
        <f t="shared" ca="1" si="2216"/>
        <v/>
      </c>
      <c r="CV540" t="str">
        <f t="shared" ca="1" si="2151"/>
        <v/>
      </c>
      <c r="CW540" s="12" t="str">
        <f t="shared" ca="1" si="2217"/>
        <v/>
      </c>
      <c r="CX540" s="12" t="str">
        <f t="shared" ca="1" si="2218"/>
        <v/>
      </c>
      <c r="CY540" s="12" t="str">
        <f t="shared" ca="1" si="2219"/>
        <v/>
      </c>
      <c r="CZ540" s="12" t="str">
        <f t="shared" ca="1" si="2220"/>
        <v/>
      </c>
      <c r="DA540" s="12" t="str">
        <f t="shared" ca="1" si="2221"/>
        <v/>
      </c>
      <c r="DC540" t="str">
        <f t="shared" ca="1" si="2139"/>
        <v/>
      </c>
      <c r="DD540" s="12" t="str">
        <f t="shared" ca="1" si="2222"/>
        <v/>
      </c>
      <c r="DE540" s="12" t="str">
        <f t="shared" ca="1" si="2223"/>
        <v/>
      </c>
      <c r="DF540" s="12" t="str">
        <f t="shared" ca="1" si="2224"/>
        <v/>
      </c>
      <c r="DG540" s="12" t="str">
        <f t="shared" ca="1" si="2225"/>
        <v/>
      </c>
      <c r="DH540" s="12" t="str">
        <f t="shared" ca="1" si="2226"/>
        <v/>
      </c>
      <c r="DJ540" t="str">
        <f t="shared" ca="1" si="2140"/>
        <v/>
      </c>
      <c r="DK540" s="12" t="str">
        <f t="shared" ca="1" si="2227"/>
        <v/>
      </c>
      <c r="DL540" s="12" t="str">
        <f t="shared" ca="1" si="2228"/>
        <v/>
      </c>
      <c r="DM540" s="12" t="str">
        <f t="shared" ca="1" si="2229"/>
        <v/>
      </c>
      <c r="DN540" s="12" t="str">
        <f t="shared" ca="1" si="2230"/>
        <v/>
      </c>
      <c r="DO540" s="12" t="str">
        <f t="shared" ca="1" si="2231"/>
        <v/>
      </c>
      <c r="DQ540" t="str">
        <f t="shared" ca="1" si="2141"/>
        <v/>
      </c>
      <c r="DR540" s="12" t="str">
        <f t="shared" ca="1" si="2271"/>
        <v/>
      </c>
      <c r="DS540" s="12" t="str">
        <f t="shared" ca="1" si="2272"/>
        <v/>
      </c>
      <c r="DT540" s="12" t="str">
        <f t="shared" ca="1" si="2273"/>
        <v/>
      </c>
      <c r="DU540" s="12" t="str">
        <f t="shared" ca="1" si="2274"/>
        <v/>
      </c>
      <c r="DV540" s="12" t="str">
        <f t="shared" ca="1" si="2275"/>
        <v/>
      </c>
      <c r="DX540" t="str">
        <f t="shared" ca="1" si="2142"/>
        <v/>
      </c>
      <c r="DY540" s="12" t="str">
        <f t="shared" ca="1" si="2232"/>
        <v/>
      </c>
      <c r="DZ540" s="12" t="str">
        <f t="shared" ca="1" si="2233"/>
        <v/>
      </c>
      <c r="EA540" s="12" t="str">
        <f t="shared" ca="1" si="2234"/>
        <v/>
      </c>
      <c r="EB540" s="12" t="str">
        <f t="shared" ca="1" si="2235"/>
        <v/>
      </c>
      <c r="EC540" s="12" t="str">
        <f t="shared" ca="1" si="2236"/>
        <v/>
      </c>
      <c r="EF540" t="str">
        <f t="shared" ca="1" si="2237"/>
        <v/>
      </c>
      <c r="EG540" s="12" t="str">
        <f t="shared" ca="1" si="2238"/>
        <v/>
      </c>
      <c r="EH540" s="12" t="str">
        <f t="shared" ca="1" si="2239"/>
        <v/>
      </c>
      <c r="EI540" s="12" t="str">
        <f t="shared" ca="1" si="2240"/>
        <v/>
      </c>
      <c r="EJ540" s="12" t="str">
        <f t="shared" ca="1" si="2241"/>
        <v/>
      </c>
      <c r="EK540" s="12" t="str">
        <f t="shared" ca="1" si="2242"/>
        <v/>
      </c>
      <c r="EM540" t="str">
        <f t="shared" ca="1" si="2243"/>
        <v/>
      </c>
      <c r="EN540" s="12" t="str">
        <f t="shared" ca="1" si="2244"/>
        <v/>
      </c>
      <c r="EO540" s="12" t="str">
        <f t="shared" ca="1" si="2245"/>
        <v/>
      </c>
      <c r="EP540" s="12" t="str">
        <f t="shared" ca="1" si="2246"/>
        <v/>
      </c>
      <c r="EQ540" s="12" t="str">
        <f t="shared" ca="1" si="2247"/>
        <v/>
      </c>
      <c r="ER540" s="12" t="str">
        <f t="shared" ca="1" si="2248"/>
        <v/>
      </c>
      <c r="EU540" t="str">
        <f t="shared" ca="1" si="2249"/>
        <v/>
      </c>
      <c r="EV540" s="12" t="str">
        <f t="shared" ca="1" si="2250"/>
        <v/>
      </c>
      <c r="EW540" s="12" t="str">
        <f t="shared" ca="1" si="2251"/>
        <v/>
      </c>
      <c r="EX540" s="12" t="str">
        <f t="shared" ca="1" si="2252"/>
        <v/>
      </c>
      <c r="EY540" s="12" t="str">
        <f t="shared" ca="1" si="2253"/>
        <v/>
      </c>
      <c r="EZ540" s="12" t="str">
        <f t="shared" ca="1" si="2254"/>
        <v/>
      </c>
    </row>
    <row r="541" spans="4:156" x14ac:dyDescent="0.2">
      <c r="D541" s="5">
        <f t="shared" si="2136"/>
        <v>46</v>
      </c>
      <c r="E541" t="b">
        <f t="shared" si="2123"/>
        <v>0</v>
      </c>
      <c r="G541" t="str">
        <f t="shared" ca="1" si="2255"/>
        <v/>
      </c>
      <c r="H541" s="12" t="str">
        <f t="shared" ca="1" si="2256"/>
        <v/>
      </c>
      <c r="I541" s="12" t="str">
        <f t="shared" ca="1" si="2257"/>
        <v/>
      </c>
      <c r="J541" s="12" t="str">
        <f t="shared" ca="1" si="2258"/>
        <v/>
      </c>
      <c r="K541" s="12" t="str">
        <f t="shared" ca="1" si="2259"/>
        <v/>
      </c>
      <c r="L541" s="12" t="str">
        <f t="shared" ca="1" si="2260"/>
        <v/>
      </c>
      <c r="N541" t="str">
        <f t="shared" ca="1" si="2124"/>
        <v/>
      </c>
      <c r="O541" s="12" t="str">
        <f t="shared" ca="1" si="2182"/>
        <v/>
      </c>
      <c r="P541" s="12" t="str">
        <f t="shared" ca="1" si="2183"/>
        <v/>
      </c>
      <c r="Q541" s="12" t="str">
        <f t="shared" ca="1" si="2184"/>
        <v/>
      </c>
      <c r="R541" s="12" t="str">
        <f t="shared" ca="1" si="2185"/>
        <v/>
      </c>
      <c r="S541" s="12" t="str">
        <f t="shared" ca="1" si="2186"/>
        <v/>
      </c>
      <c r="U541" t="str">
        <f t="shared" ca="1" si="2125"/>
        <v/>
      </c>
      <c r="V541" s="12" t="str">
        <f t="shared" ca="1" si="2261"/>
        <v/>
      </c>
      <c r="W541" s="12" t="str">
        <f t="shared" ca="1" si="2262"/>
        <v/>
      </c>
      <c r="X541" s="12" t="str">
        <f t="shared" ca="1" si="2263"/>
        <v/>
      </c>
      <c r="Y541" s="12" t="str">
        <f t="shared" ca="1" si="2264"/>
        <v/>
      </c>
      <c r="Z541" s="12" t="str">
        <f t="shared" ca="1" si="2265"/>
        <v/>
      </c>
      <c r="AB541" t="str">
        <f t="shared" ca="1" si="2126"/>
        <v/>
      </c>
      <c r="AC541" s="12" t="str">
        <f t="shared" ca="1" si="2152"/>
        <v/>
      </c>
      <c r="AD541" s="12" t="str">
        <f t="shared" ca="1" si="2153"/>
        <v/>
      </c>
      <c r="AE541" s="12" t="str">
        <f t="shared" ca="1" si="2154"/>
        <v/>
      </c>
      <c r="AF541" s="12" t="str">
        <f t="shared" ca="1" si="2155"/>
        <v/>
      </c>
      <c r="AG541" s="12" t="str">
        <f t="shared" ca="1" si="2156"/>
        <v/>
      </c>
      <c r="AI541" t="str">
        <f t="shared" ca="1" si="2127"/>
        <v/>
      </c>
      <c r="AJ541" s="12" t="str">
        <f t="shared" ca="1" si="2157"/>
        <v/>
      </c>
      <c r="AK541" s="12" t="str">
        <f t="shared" ca="1" si="2158"/>
        <v/>
      </c>
      <c r="AL541" s="12" t="str">
        <f t="shared" ca="1" si="2159"/>
        <v/>
      </c>
      <c r="AM541" s="12" t="str">
        <f t="shared" ca="1" si="2160"/>
        <v/>
      </c>
      <c r="AN541" s="12" t="str">
        <f t="shared" ca="1" si="2161"/>
        <v/>
      </c>
      <c r="AP541" t="str">
        <f t="shared" ca="1" si="2129"/>
        <v/>
      </c>
      <c r="AQ541" s="12" t="str">
        <f t="shared" ca="1" si="2187"/>
        <v/>
      </c>
      <c r="AR541" s="12" t="str">
        <f t="shared" ca="1" si="2188"/>
        <v/>
      </c>
      <c r="AS541" s="12" t="str">
        <f t="shared" ca="1" si="2189"/>
        <v/>
      </c>
      <c r="AT541" s="12" t="str">
        <f t="shared" ca="1" si="2190"/>
        <v/>
      </c>
      <c r="AU541" s="12" t="str">
        <f t="shared" ca="1" si="2191"/>
        <v/>
      </c>
      <c r="AV541" s="12"/>
      <c r="AX541" t="str">
        <f t="shared" ca="1" si="2130"/>
        <v/>
      </c>
      <c r="AY541" s="12" t="str">
        <f t="shared" ca="1" si="2266"/>
        <v/>
      </c>
      <c r="AZ541" s="12" t="str">
        <f t="shared" ca="1" si="2267"/>
        <v/>
      </c>
      <c r="BA541" s="12" t="str">
        <f t="shared" ca="1" si="2268"/>
        <v/>
      </c>
      <c r="BB541" s="12" t="str">
        <f t="shared" ca="1" si="2269"/>
        <v/>
      </c>
      <c r="BC541" s="12" t="str">
        <f t="shared" ca="1" si="2270"/>
        <v/>
      </c>
      <c r="BE541" t="str">
        <f t="shared" ca="1" si="2131"/>
        <v/>
      </c>
      <c r="BF541" s="12" t="str">
        <f t="shared" ca="1" si="2192"/>
        <v/>
      </c>
      <c r="BG541" s="12" t="str">
        <f t="shared" ca="1" si="2193"/>
        <v/>
      </c>
      <c r="BH541" s="12" t="str">
        <f t="shared" ca="1" si="2194"/>
        <v/>
      </c>
      <c r="BI541" s="12" t="str">
        <f t="shared" ca="1" si="2195"/>
        <v/>
      </c>
      <c r="BJ541" s="12" t="str">
        <f t="shared" ca="1" si="2196"/>
        <v/>
      </c>
      <c r="BL541" t="str">
        <f t="shared" ca="1" si="2132"/>
        <v/>
      </c>
      <c r="BM541" s="12" t="str">
        <f t="shared" ca="1" si="2197"/>
        <v/>
      </c>
      <c r="BN541" s="12" t="str">
        <f t="shared" ca="1" si="2198"/>
        <v/>
      </c>
      <c r="BO541" s="12" t="str">
        <f t="shared" ca="1" si="2199"/>
        <v/>
      </c>
      <c r="BP541" s="12" t="str">
        <f t="shared" ca="1" si="2200"/>
        <v/>
      </c>
      <c r="BQ541" s="12" t="str">
        <f t="shared" ca="1" si="2201"/>
        <v/>
      </c>
      <c r="BS541" t="str">
        <f t="shared" ca="1" si="2133"/>
        <v/>
      </c>
      <c r="BT541" s="12" t="str">
        <f t="shared" ca="1" si="2202"/>
        <v/>
      </c>
      <c r="BU541" s="12" t="str">
        <f t="shared" ca="1" si="2203"/>
        <v/>
      </c>
      <c r="BV541" s="12" t="str">
        <f t="shared" ca="1" si="2204"/>
        <v/>
      </c>
      <c r="BW541" s="12" t="str">
        <f t="shared" ca="1" si="2205"/>
        <v/>
      </c>
      <c r="BX541" s="12" t="str">
        <f t="shared" ca="1" si="2206"/>
        <v/>
      </c>
      <c r="BZ541" t="str">
        <f t="shared" ca="1" si="2134"/>
        <v/>
      </c>
      <c r="CA541" s="12" t="str">
        <f t="shared" ca="1" si="2207"/>
        <v/>
      </c>
      <c r="CB541" s="12" t="str">
        <f t="shared" ca="1" si="2208"/>
        <v/>
      </c>
      <c r="CC541" s="12" t="str">
        <f t="shared" ca="1" si="2209"/>
        <v/>
      </c>
      <c r="CD541" s="12" t="str">
        <f t="shared" ca="1" si="2210"/>
        <v/>
      </c>
      <c r="CE541" s="12" t="str">
        <f t="shared" ca="1" si="2211"/>
        <v/>
      </c>
      <c r="CH541" t="str">
        <f t="shared" ca="1" si="2137"/>
        <v/>
      </c>
      <c r="CI541" s="12" t="str">
        <f t="shared" ca="1" si="2276"/>
        <v/>
      </c>
      <c r="CJ541" s="12" t="str">
        <f t="shared" ca="1" si="2277"/>
        <v/>
      </c>
      <c r="CK541" s="12" t="str">
        <f t="shared" ca="1" si="2278"/>
        <v/>
      </c>
      <c r="CL541" s="12" t="str">
        <f t="shared" ca="1" si="2279"/>
        <v/>
      </c>
      <c r="CM541" s="12" t="str">
        <f t="shared" ca="1" si="2280"/>
        <v/>
      </c>
      <c r="CO541" t="str">
        <f t="shared" ca="1" si="2138"/>
        <v/>
      </c>
      <c r="CP541" s="12" t="str">
        <f t="shared" ca="1" si="2212"/>
        <v/>
      </c>
      <c r="CQ541" s="12" t="str">
        <f t="shared" ca="1" si="2213"/>
        <v/>
      </c>
      <c r="CR541" s="12" t="str">
        <f t="shared" ca="1" si="2214"/>
        <v/>
      </c>
      <c r="CS541" s="12" t="str">
        <f t="shared" ca="1" si="2215"/>
        <v/>
      </c>
      <c r="CT541" s="12" t="str">
        <f t="shared" ca="1" si="2216"/>
        <v/>
      </c>
      <c r="CV541" t="str">
        <f t="shared" ca="1" si="2151"/>
        <v/>
      </c>
      <c r="CW541" s="12" t="str">
        <f t="shared" ca="1" si="2217"/>
        <v/>
      </c>
      <c r="CX541" s="12" t="str">
        <f t="shared" ca="1" si="2218"/>
        <v/>
      </c>
      <c r="CY541" s="12" t="str">
        <f t="shared" ca="1" si="2219"/>
        <v/>
      </c>
      <c r="CZ541" s="12" t="str">
        <f t="shared" ca="1" si="2220"/>
        <v/>
      </c>
      <c r="DA541" s="12" t="str">
        <f t="shared" ca="1" si="2221"/>
        <v/>
      </c>
      <c r="DC541" t="str">
        <f t="shared" ca="1" si="2139"/>
        <v/>
      </c>
      <c r="DD541" s="12" t="str">
        <f t="shared" ca="1" si="2222"/>
        <v/>
      </c>
      <c r="DE541" s="12" t="str">
        <f t="shared" ca="1" si="2223"/>
        <v/>
      </c>
      <c r="DF541" s="12" t="str">
        <f t="shared" ca="1" si="2224"/>
        <v/>
      </c>
      <c r="DG541" s="12" t="str">
        <f t="shared" ca="1" si="2225"/>
        <v/>
      </c>
      <c r="DH541" s="12" t="str">
        <f t="shared" ca="1" si="2226"/>
        <v/>
      </c>
      <c r="DJ541" t="str">
        <f t="shared" ca="1" si="2140"/>
        <v/>
      </c>
      <c r="DK541" s="12" t="str">
        <f t="shared" ca="1" si="2227"/>
        <v/>
      </c>
      <c r="DL541" s="12" t="str">
        <f t="shared" ca="1" si="2228"/>
        <v/>
      </c>
      <c r="DM541" s="12" t="str">
        <f t="shared" ca="1" si="2229"/>
        <v/>
      </c>
      <c r="DN541" s="12" t="str">
        <f t="shared" ca="1" si="2230"/>
        <v/>
      </c>
      <c r="DO541" s="12" t="str">
        <f t="shared" ca="1" si="2231"/>
        <v/>
      </c>
      <c r="DQ541" t="str">
        <f t="shared" ca="1" si="2141"/>
        <v/>
      </c>
      <c r="DR541" s="12" t="str">
        <f t="shared" ca="1" si="2271"/>
        <v/>
      </c>
      <c r="DS541" s="12" t="str">
        <f t="shared" ca="1" si="2272"/>
        <v/>
      </c>
      <c r="DT541" s="12" t="str">
        <f t="shared" ca="1" si="2273"/>
        <v/>
      </c>
      <c r="DU541" s="12" t="str">
        <f t="shared" ca="1" si="2274"/>
        <v/>
      </c>
      <c r="DV541" s="12" t="str">
        <f t="shared" ca="1" si="2275"/>
        <v/>
      </c>
      <c r="DX541" t="str">
        <f t="shared" ca="1" si="2142"/>
        <v/>
      </c>
      <c r="DY541" s="12" t="str">
        <f t="shared" ca="1" si="2232"/>
        <v/>
      </c>
      <c r="DZ541" s="12" t="str">
        <f t="shared" ca="1" si="2233"/>
        <v/>
      </c>
      <c r="EA541" s="12" t="str">
        <f t="shared" ca="1" si="2234"/>
        <v/>
      </c>
      <c r="EB541" s="12" t="str">
        <f t="shared" ca="1" si="2235"/>
        <v/>
      </c>
      <c r="EC541" s="12" t="str">
        <f t="shared" ca="1" si="2236"/>
        <v/>
      </c>
      <c r="EF541" t="str">
        <f t="shared" ca="1" si="2237"/>
        <v/>
      </c>
      <c r="EG541" s="12" t="str">
        <f t="shared" ca="1" si="2238"/>
        <v/>
      </c>
      <c r="EH541" s="12" t="str">
        <f t="shared" ca="1" si="2239"/>
        <v/>
      </c>
      <c r="EI541" s="12" t="str">
        <f t="shared" ca="1" si="2240"/>
        <v/>
      </c>
      <c r="EJ541" s="12" t="str">
        <f t="shared" ca="1" si="2241"/>
        <v/>
      </c>
      <c r="EK541" s="12" t="str">
        <f t="shared" ca="1" si="2242"/>
        <v/>
      </c>
      <c r="EM541" t="str">
        <f t="shared" ca="1" si="2243"/>
        <v/>
      </c>
      <c r="EN541" s="12" t="str">
        <f t="shared" ca="1" si="2244"/>
        <v/>
      </c>
      <c r="EO541" s="12" t="str">
        <f t="shared" ca="1" si="2245"/>
        <v/>
      </c>
      <c r="EP541" s="12" t="str">
        <f t="shared" ca="1" si="2246"/>
        <v/>
      </c>
      <c r="EQ541" s="12" t="str">
        <f t="shared" ca="1" si="2247"/>
        <v/>
      </c>
      <c r="ER541" s="12" t="str">
        <f t="shared" ca="1" si="2248"/>
        <v/>
      </c>
      <c r="EU541" t="str">
        <f t="shared" ca="1" si="2249"/>
        <v/>
      </c>
      <c r="EV541" s="12" t="str">
        <f t="shared" ca="1" si="2250"/>
        <v/>
      </c>
      <c r="EW541" s="12" t="str">
        <f t="shared" ca="1" si="2251"/>
        <v/>
      </c>
      <c r="EX541" s="12" t="str">
        <f t="shared" ca="1" si="2252"/>
        <v/>
      </c>
      <c r="EY541" s="12" t="str">
        <f t="shared" ca="1" si="2253"/>
        <v/>
      </c>
      <c r="EZ541" s="12" t="str">
        <f t="shared" ca="1" si="2254"/>
        <v/>
      </c>
    </row>
    <row r="542" spans="4:156" x14ac:dyDescent="0.2">
      <c r="D542" s="5">
        <f t="shared" si="2136"/>
        <v>47</v>
      </c>
      <c r="E542" t="b">
        <f t="shared" si="2123"/>
        <v>0</v>
      </c>
      <c r="G542" t="str">
        <f t="shared" ca="1" si="2255"/>
        <v/>
      </c>
      <c r="H542" s="12" t="str">
        <f t="shared" ca="1" si="2256"/>
        <v/>
      </c>
      <c r="I542" s="12" t="str">
        <f t="shared" ca="1" si="2257"/>
        <v/>
      </c>
      <c r="J542" s="12" t="str">
        <f t="shared" ca="1" si="2258"/>
        <v/>
      </c>
      <c r="K542" s="12" t="str">
        <f t="shared" ca="1" si="2259"/>
        <v/>
      </c>
      <c r="L542" s="12" t="str">
        <f t="shared" ca="1" si="2260"/>
        <v/>
      </c>
      <c r="N542" t="str">
        <f t="shared" ca="1" si="2124"/>
        <v/>
      </c>
      <c r="O542" s="12" t="str">
        <f t="shared" ca="1" si="2182"/>
        <v/>
      </c>
      <c r="P542" s="12" t="str">
        <f t="shared" ca="1" si="2183"/>
        <v/>
      </c>
      <c r="Q542" s="12" t="str">
        <f t="shared" ca="1" si="2184"/>
        <v/>
      </c>
      <c r="R542" s="12" t="str">
        <f t="shared" ca="1" si="2185"/>
        <v/>
      </c>
      <c r="S542" s="12" t="str">
        <f t="shared" ca="1" si="2186"/>
        <v/>
      </c>
      <c r="U542" t="str">
        <f t="shared" ca="1" si="2125"/>
        <v/>
      </c>
      <c r="V542" s="12" t="str">
        <f t="shared" ca="1" si="2261"/>
        <v/>
      </c>
      <c r="W542" s="12" t="str">
        <f t="shared" ca="1" si="2262"/>
        <v/>
      </c>
      <c r="X542" s="12" t="str">
        <f t="shared" ca="1" si="2263"/>
        <v/>
      </c>
      <c r="Y542" s="12" t="str">
        <f t="shared" ca="1" si="2264"/>
        <v/>
      </c>
      <c r="Z542" s="12" t="str">
        <f t="shared" ca="1" si="2265"/>
        <v/>
      </c>
      <c r="AB542" t="str">
        <f t="shared" ca="1" si="2126"/>
        <v/>
      </c>
      <c r="AC542" s="12" t="str">
        <f t="shared" ca="1" si="2152"/>
        <v/>
      </c>
      <c r="AD542" s="12" t="str">
        <f t="shared" ca="1" si="2153"/>
        <v/>
      </c>
      <c r="AE542" s="12" t="str">
        <f t="shared" ca="1" si="2154"/>
        <v/>
      </c>
      <c r="AF542" s="12" t="str">
        <f t="shared" ca="1" si="2155"/>
        <v/>
      </c>
      <c r="AG542" s="12" t="str">
        <f t="shared" ca="1" si="2156"/>
        <v/>
      </c>
      <c r="AI542" t="str">
        <f t="shared" ca="1" si="2127"/>
        <v/>
      </c>
      <c r="AJ542" s="12" t="str">
        <f t="shared" ca="1" si="2157"/>
        <v/>
      </c>
      <c r="AK542" s="12" t="str">
        <f t="shared" ca="1" si="2158"/>
        <v/>
      </c>
      <c r="AL542" s="12" t="str">
        <f t="shared" ca="1" si="2159"/>
        <v/>
      </c>
      <c r="AM542" s="12" t="str">
        <f t="shared" ca="1" si="2160"/>
        <v/>
      </c>
      <c r="AN542" s="12" t="str">
        <f t="shared" ca="1" si="2161"/>
        <v/>
      </c>
      <c r="AP542" t="str">
        <f t="shared" ca="1" si="2129"/>
        <v/>
      </c>
      <c r="AQ542" s="12" t="str">
        <f t="shared" ca="1" si="2187"/>
        <v/>
      </c>
      <c r="AR542" s="12" t="str">
        <f t="shared" ca="1" si="2188"/>
        <v/>
      </c>
      <c r="AS542" s="12" t="str">
        <f t="shared" ca="1" si="2189"/>
        <v/>
      </c>
      <c r="AT542" s="12" t="str">
        <f t="shared" ca="1" si="2190"/>
        <v/>
      </c>
      <c r="AU542" s="12" t="str">
        <f t="shared" ca="1" si="2191"/>
        <v/>
      </c>
      <c r="AV542" s="12"/>
      <c r="AX542" t="str">
        <f t="shared" ca="1" si="2130"/>
        <v/>
      </c>
      <c r="AY542" s="12" t="str">
        <f t="shared" ca="1" si="2266"/>
        <v/>
      </c>
      <c r="AZ542" s="12" t="str">
        <f t="shared" ca="1" si="2267"/>
        <v/>
      </c>
      <c r="BA542" s="12" t="str">
        <f t="shared" ca="1" si="2268"/>
        <v/>
      </c>
      <c r="BB542" s="12" t="str">
        <f t="shared" ca="1" si="2269"/>
        <v/>
      </c>
      <c r="BC542" s="12" t="str">
        <f t="shared" ca="1" si="2270"/>
        <v/>
      </c>
      <c r="BE542" t="str">
        <f t="shared" ca="1" si="2131"/>
        <v/>
      </c>
      <c r="BF542" s="12" t="str">
        <f t="shared" ca="1" si="2192"/>
        <v/>
      </c>
      <c r="BG542" s="12" t="str">
        <f t="shared" ca="1" si="2193"/>
        <v/>
      </c>
      <c r="BH542" s="12" t="str">
        <f t="shared" ca="1" si="2194"/>
        <v/>
      </c>
      <c r="BI542" s="12" t="str">
        <f t="shared" ca="1" si="2195"/>
        <v/>
      </c>
      <c r="BJ542" s="12" t="str">
        <f t="shared" ca="1" si="2196"/>
        <v/>
      </c>
      <c r="BL542" t="str">
        <f t="shared" ca="1" si="2132"/>
        <v/>
      </c>
      <c r="BM542" s="12" t="str">
        <f t="shared" ca="1" si="2197"/>
        <v/>
      </c>
      <c r="BN542" s="12" t="str">
        <f t="shared" ca="1" si="2198"/>
        <v/>
      </c>
      <c r="BO542" s="12" t="str">
        <f t="shared" ca="1" si="2199"/>
        <v/>
      </c>
      <c r="BP542" s="12" t="str">
        <f t="shared" ca="1" si="2200"/>
        <v/>
      </c>
      <c r="BQ542" s="12" t="str">
        <f t="shared" ca="1" si="2201"/>
        <v/>
      </c>
      <c r="BS542" t="str">
        <f t="shared" ca="1" si="2133"/>
        <v/>
      </c>
      <c r="BT542" s="12" t="str">
        <f t="shared" ca="1" si="2202"/>
        <v/>
      </c>
      <c r="BU542" s="12" t="str">
        <f t="shared" ca="1" si="2203"/>
        <v/>
      </c>
      <c r="BV542" s="12" t="str">
        <f t="shared" ca="1" si="2204"/>
        <v/>
      </c>
      <c r="BW542" s="12" t="str">
        <f t="shared" ca="1" si="2205"/>
        <v/>
      </c>
      <c r="BX542" s="12" t="str">
        <f t="shared" ca="1" si="2206"/>
        <v/>
      </c>
      <c r="BZ542" t="str">
        <f t="shared" ca="1" si="2134"/>
        <v/>
      </c>
      <c r="CA542" s="12" t="str">
        <f t="shared" ca="1" si="2207"/>
        <v/>
      </c>
      <c r="CB542" s="12" t="str">
        <f t="shared" ca="1" si="2208"/>
        <v/>
      </c>
      <c r="CC542" s="12" t="str">
        <f t="shared" ca="1" si="2209"/>
        <v/>
      </c>
      <c r="CD542" s="12" t="str">
        <f t="shared" ca="1" si="2210"/>
        <v/>
      </c>
      <c r="CE542" s="12" t="str">
        <f t="shared" ca="1" si="2211"/>
        <v/>
      </c>
      <c r="CH542" t="str">
        <f t="shared" ca="1" si="2137"/>
        <v/>
      </c>
      <c r="CI542" s="12" t="str">
        <f t="shared" ca="1" si="2276"/>
        <v/>
      </c>
      <c r="CJ542" s="12" t="str">
        <f t="shared" ca="1" si="2277"/>
        <v/>
      </c>
      <c r="CK542" s="12" t="str">
        <f t="shared" ca="1" si="2278"/>
        <v/>
      </c>
      <c r="CL542" s="12" t="str">
        <f t="shared" ca="1" si="2279"/>
        <v/>
      </c>
      <c r="CM542" s="12" t="str">
        <f t="shared" ca="1" si="2280"/>
        <v/>
      </c>
      <c r="CO542" t="str">
        <f t="shared" ca="1" si="2138"/>
        <v/>
      </c>
      <c r="CP542" s="12" t="str">
        <f t="shared" ca="1" si="2212"/>
        <v/>
      </c>
      <c r="CQ542" s="12" t="str">
        <f t="shared" ca="1" si="2213"/>
        <v/>
      </c>
      <c r="CR542" s="12" t="str">
        <f t="shared" ca="1" si="2214"/>
        <v/>
      </c>
      <c r="CS542" s="12" t="str">
        <f t="shared" ca="1" si="2215"/>
        <v/>
      </c>
      <c r="CT542" s="12" t="str">
        <f t="shared" ca="1" si="2216"/>
        <v/>
      </c>
      <c r="CV542" t="str">
        <f t="shared" ca="1" si="2151"/>
        <v/>
      </c>
      <c r="CW542" s="12" t="str">
        <f t="shared" ca="1" si="2217"/>
        <v/>
      </c>
      <c r="CX542" s="12" t="str">
        <f t="shared" ca="1" si="2218"/>
        <v/>
      </c>
      <c r="CY542" s="12" t="str">
        <f t="shared" ca="1" si="2219"/>
        <v/>
      </c>
      <c r="CZ542" s="12" t="str">
        <f t="shared" ca="1" si="2220"/>
        <v/>
      </c>
      <c r="DA542" s="12" t="str">
        <f t="shared" ca="1" si="2221"/>
        <v/>
      </c>
      <c r="DC542" t="str">
        <f t="shared" ca="1" si="2139"/>
        <v/>
      </c>
      <c r="DD542" s="12" t="str">
        <f t="shared" ca="1" si="2222"/>
        <v/>
      </c>
      <c r="DE542" s="12" t="str">
        <f t="shared" ca="1" si="2223"/>
        <v/>
      </c>
      <c r="DF542" s="12" t="str">
        <f t="shared" ca="1" si="2224"/>
        <v/>
      </c>
      <c r="DG542" s="12" t="str">
        <f t="shared" ca="1" si="2225"/>
        <v/>
      </c>
      <c r="DH542" s="12" t="str">
        <f t="shared" ca="1" si="2226"/>
        <v/>
      </c>
      <c r="DJ542" t="str">
        <f t="shared" ca="1" si="2140"/>
        <v/>
      </c>
      <c r="DK542" s="12" t="str">
        <f t="shared" ca="1" si="2227"/>
        <v/>
      </c>
      <c r="DL542" s="12" t="str">
        <f t="shared" ca="1" si="2228"/>
        <v/>
      </c>
      <c r="DM542" s="12" t="str">
        <f t="shared" ca="1" si="2229"/>
        <v/>
      </c>
      <c r="DN542" s="12" t="str">
        <f t="shared" ca="1" si="2230"/>
        <v/>
      </c>
      <c r="DO542" s="12" t="str">
        <f t="shared" ca="1" si="2231"/>
        <v/>
      </c>
      <c r="DQ542" t="str">
        <f t="shared" ca="1" si="2141"/>
        <v/>
      </c>
      <c r="DR542" s="12" t="str">
        <f t="shared" ca="1" si="2271"/>
        <v/>
      </c>
      <c r="DS542" s="12" t="str">
        <f t="shared" ca="1" si="2272"/>
        <v/>
      </c>
      <c r="DT542" s="12" t="str">
        <f t="shared" ca="1" si="2273"/>
        <v/>
      </c>
      <c r="DU542" s="12" t="str">
        <f t="shared" ca="1" si="2274"/>
        <v/>
      </c>
      <c r="DV542" s="12" t="str">
        <f t="shared" ca="1" si="2275"/>
        <v/>
      </c>
      <c r="DX542" t="str">
        <f t="shared" ca="1" si="2142"/>
        <v/>
      </c>
      <c r="DY542" s="12" t="str">
        <f t="shared" ca="1" si="2232"/>
        <v/>
      </c>
      <c r="DZ542" s="12" t="str">
        <f t="shared" ca="1" si="2233"/>
        <v/>
      </c>
      <c r="EA542" s="12" t="str">
        <f t="shared" ca="1" si="2234"/>
        <v/>
      </c>
      <c r="EB542" s="12" t="str">
        <f t="shared" ca="1" si="2235"/>
        <v/>
      </c>
      <c r="EC542" s="12" t="str">
        <f t="shared" ca="1" si="2236"/>
        <v/>
      </c>
      <c r="EF542" t="str">
        <f t="shared" ca="1" si="2237"/>
        <v/>
      </c>
      <c r="EG542" s="12" t="str">
        <f t="shared" ca="1" si="2238"/>
        <v/>
      </c>
      <c r="EH542" s="12" t="str">
        <f t="shared" ca="1" si="2239"/>
        <v/>
      </c>
      <c r="EI542" s="12" t="str">
        <f t="shared" ca="1" si="2240"/>
        <v/>
      </c>
      <c r="EJ542" s="12" t="str">
        <f t="shared" ca="1" si="2241"/>
        <v/>
      </c>
      <c r="EK542" s="12" t="str">
        <f t="shared" ca="1" si="2242"/>
        <v/>
      </c>
      <c r="EM542" t="str">
        <f t="shared" ca="1" si="2243"/>
        <v/>
      </c>
      <c r="EN542" s="12" t="str">
        <f t="shared" ca="1" si="2244"/>
        <v/>
      </c>
      <c r="EO542" s="12" t="str">
        <f t="shared" ca="1" si="2245"/>
        <v/>
      </c>
      <c r="EP542" s="12" t="str">
        <f t="shared" ca="1" si="2246"/>
        <v/>
      </c>
      <c r="EQ542" s="12" t="str">
        <f t="shared" ca="1" si="2247"/>
        <v/>
      </c>
      <c r="ER542" s="12" t="str">
        <f t="shared" ca="1" si="2248"/>
        <v/>
      </c>
      <c r="EU542" t="str">
        <f t="shared" ca="1" si="2249"/>
        <v/>
      </c>
      <c r="EV542" s="12" t="str">
        <f t="shared" ca="1" si="2250"/>
        <v/>
      </c>
      <c r="EW542" s="12" t="str">
        <f t="shared" ca="1" si="2251"/>
        <v/>
      </c>
      <c r="EX542" s="12" t="str">
        <f t="shared" ca="1" si="2252"/>
        <v/>
      </c>
      <c r="EY542" s="12" t="str">
        <f t="shared" ca="1" si="2253"/>
        <v/>
      </c>
      <c r="EZ542" s="12" t="str">
        <f t="shared" ca="1" si="2254"/>
        <v/>
      </c>
    </row>
    <row r="543" spans="4:156" x14ac:dyDescent="0.2">
      <c r="D543" s="5">
        <f t="shared" si="2136"/>
        <v>48</v>
      </c>
      <c r="E543" t="b">
        <f t="shared" si="2123"/>
        <v>0</v>
      </c>
      <c r="G543" t="str">
        <f t="shared" ca="1" si="2255"/>
        <v/>
      </c>
      <c r="H543" s="12" t="str">
        <f t="shared" ca="1" si="2256"/>
        <v/>
      </c>
      <c r="I543" s="12" t="str">
        <f t="shared" ca="1" si="2257"/>
        <v/>
      </c>
      <c r="J543" s="12" t="str">
        <f t="shared" ca="1" si="2258"/>
        <v/>
      </c>
      <c r="K543" s="12" t="str">
        <f t="shared" ca="1" si="2259"/>
        <v/>
      </c>
      <c r="L543" s="12" t="str">
        <f t="shared" ca="1" si="2260"/>
        <v/>
      </c>
      <c r="N543" t="str">
        <f t="shared" ca="1" si="2124"/>
        <v/>
      </c>
      <c r="O543" s="12" t="str">
        <f t="shared" ca="1" si="2182"/>
        <v/>
      </c>
      <c r="P543" s="12" t="str">
        <f t="shared" ca="1" si="2183"/>
        <v/>
      </c>
      <c r="Q543" s="12" t="str">
        <f t="shared" ca="1" si="2184"/>
        <v/>
      </c>
      <c r="R543" s="12" t="str">
        <f t="shared" ca="1" si="2185"/>
        <v/>
      </c>
      <c r="S543" s="12" t="str">
        <f t="shared" ca="1" si="2186"/>
        <v/>
      </c>
      <c r="U543" t="str">
        <f t="shared" ca="1" si="2125"/>
        <v/>
      </c>
      <c r="V543" s="12" t="str">
        <f t="shared" ca="1" si="2261"/>
        <v/>
      </c>
      <c r="W543" s="12" t="str">
        <f t="shared" ca="1" si="2262"/>
        <v/>
      </c>
      <c r="X543" s="12" t="str">
        <f t="shared" ca="1" si="2263"/>
        <v/>
      </c>
      <c r="Y543" s="12" t="str">
        <f t="shared" ca="1" si="2264"/>
        <v/>
      </c>
      <c r="Z543" s="12" t="str">
        <f t="shared" ca="1" si="2265"/>
        <v/>
      </c>
      <c r="AB543" t="str">
        <f t="shared" ca="1" si="2126"/>
        <v/>
      </c>
      <c r="AC543" s="12" t="str">
        <f t="shared" ca="1" si="2152"/>
        <v/>
      </c>
      <c r="AD543" s="12" t="str">
        <f t="shared" ca="1" si="2153"/>
        <v/>
      </c>
      <c r="AE543" s="12" t="str">
        <f t="shared" ca="1" si="2154"/>
        <v/>
      </c>
      <c r="AF543" s="12" t="str">
        <f t="shared" ca="1" si="2155"/>
        <v/>
      </c>
      <c r="AG543" s="12" t="str">
        <f t="shared" ca="1" si="2156"/>
        <v/>
      </c>
      <c r="AI543" t="str">
        <f t="shared" ca="1" si="2127"/>
        <v/>
      </c>
      <c r="AJ543" s="12" t="str">
        <f t="shared" ca="1" si="2157"/>
        <v/>
      </c>
      <c r="AK543" s="12" t="str">
        <f t="shared" ca="1" si="2158"/>
        <v/>
      </c>
      <c r="AL543" s="12" t="str">
        <f t="shared" ca="1" si="2159"/>
        <v/>
      </c>
      <c r="AM543" s="12" t="str">
        <f t="shared" ca="1" si="2160"/>
        <v/>
      </c>
      <c r="AN543" s="12" t="str">
        <f t="shared" ca="1" si="2161"/>
        <v/>
      </c>
      <c r="AP543" t="str">
        <f t="shared" ca="1" si="2129"/>
        <v/>
      </c>
      <c r="AQ543" s="12" t="str">
        <f t="shared" ca="1" si="2187"/>
        <v/>
      </c>
      <c r="AR543" s="12" t="str">
        <f t="shared" ca="1" si="2188"/>
        <v/>
      </c>
      <c r="AS543" s="12" t="str">
        <f t="shared" ca="1" si="2189"/>
        <v/>
      </c>
      <c r="AT543" s="12" t="str">
        <f t="shared" ca="1" si="2190"/>
        <v/>
      </c>
      <c r="AU543" s="12" t="str">
        <f t="shared" ca="1" si="2191"/>
        <v/>
      </c>
      <c r="AV543" s="12"/>
      <c r="AX543" t="str">
        <f t="shared" ca="1" si="2130"/>
        <v/>
      </c>
      <c r="AY543" s="12" t="str">
        <f t="shared" ca="1" si="2266"/>
        <v/>
      </c>
      <c r="AZ543" s="12" t="str">
        <f t="shared" ca="1" si="2267"/>
        <v/>
      </c>
      <c r="BA543" s="12" t="str">
        <f t="shared" ca="1" si="2268"/>
        <v/>
      </c>
      <c r="BB543" s="12" t="str">
        <f t="shared" ca="1" si="2269"/>
        <v/>
      </c>
      <c r="BC543" s="12" t="str">
        <f t="shared" ca="1" si="2270"/>
        <v/>
      </c>
      <c r="BE543" t="str">
        <f t="shared" ca="1" si="2131"/>
        <v/>
      </c>
      <c r="BF543" s="12" t="str">
        <f t="shared" ca="1" si="2192"/>
        <v/>
      </c>
      <c r="BG543" s="12" t="str">
        <f t="shared" ca="1" si="2193"/>
        <v/>
      </c>
      <c r="BH543" s="12" t="str">
        <f t="shared" ca="1" si="2194"/>
        <v/>
      </c>
      <c r="BI543" s="12" t="str">
        <f t="shared" ca="1" si="2195"/>
        <v/>
      </c>
      <c r="BJ543" s="12" t="str">
        <f t="shared" ca="1" si="2196"/>
        <v/>
      </c>
      <c r="BL543" t="str">
        <f t="shared" ca="1" si="2132"/>
        <v/>
      </c>
      <c r="BM543" s="12" t="str">
        <f t="shared" ca="1" si="2197"/>
        <v/>
      </c>
      <c r="BN543" s="12" t="str">
        <f t="shared" ca="1" si="2198"/>
        <v/>
      </c>
      <c r="BO543" s="12" t="str">
        <f t="shared" ca="1" si="2199"/>
        <v/>
      </c>
      <c r="BP543" s="12" t="str">
        <f t="shared" ca="1" si="2200"/>
        <v/>
      </c>
      <c r="BQ543" s="12" t="str">
        <f t="shared" ca="1" si="2201"/>
        <v/>
      </c>
      <c r="BS543" t="str">
        <f t="shared" ca="1" si="2133"/>
        <v/>
      </c>
      <c r="BT543" s="12" t="str">
        <f t="shared" ca="1" si="2202"/>
        <v/>
      </c>
      <c r="BU543" s="12" t="str">
        <f t="shared" ca="1" si="2203"/>
        <v/>
      </c>
      <c r="BV543" s="12" t="str">
        <f t="shared" ca="1" si="2204"/>
        <v/>
      </c>
      <c r="BW543" s="12" t="str">
        <f t="shared" ca="1" si="2205"/>
        <v/>
      </c>
      <c r="BX543" s="12" t="str">
        <f t="shared" ca="1" si="2206"/>
        <v/>
      </c>
      <c r="BZ543" t="str">
        <f t="shared" ca="1" si="2134"/>
        <v/>
      </c>
      <c r="CA543" s="12" t="str">
        <f t="shared" ca="1" si="2207"/>
        <v/>
      </c>
      <c r="CB543" s="12" t="str">
        <f t="shared" ca="1" si="2208"/>
        <v/>
      </c>
      <c r="CC543" s="12" t="str">
        <f t="shared" ca="1" si="2209"/>
        <v/>
      </c>
      <c r="CD543" s="12" t="str">
        <f t="shared" ca="1" si="2210"/>
        <v/>
      </c>
      <c r="CE543" s="12" t="str">
        <f t="shared" ca="1" si="2211"/>
        <v/>
      </c>
      <c r="CH543" t="str">
        <f t="shared" ca="1" si="2137"/>
        <v/>
      </c>
      <c r="CI543" s="12" t="str">
        <f t="shared" ca="1" si="2276"/>
        <v/>
      </c>
      <c r="CJ543" s="12" t="str">
        <f t="shared" ca="1" si="2277"/>
        <v/>
      </c>
      <c r="CK543" s="12" t="str">
        <f t="shared" ca="1" si="2278"/>
        <v/>
      </c>
      <c r="CL543" s="12" t="str">
        <f t="shared" ca="1" si="2279"/>
        <v/>
      </c>
      <c r="CM543" s="12" t="str">
        <f t="shared" ca="1" si="2280"/>
        <v/>
      </c>
      <c r="CO543" t="str">
        <f t="shared" ca="1" si="2138"/>
        <v/>
      </c>
      <c r="CP543" s="12" t="str">
        <f t="shared" ca="1" si="2212"/>
        <v/>
      </c>
      <c r="CQ543" s="12" t="str">
        <f t="shared" ca="1" si="2213"/>
        <v/>
      </c>
      <c r="CR543" s="12" t="str">
        <f t="shared" ca="1" si="2214"/>
        <v/>
      </c>
      <c r="CS543" s="12" t="str">
        <f t="shared" ca="1" si="2215"/>
        <v/>
      </c>
      <c r="CT543" s="12" t="str">
        <f t="shared" ca="1" si="2216"/>
        <v/>
      </c>
      <c r="CV543" t="str">
        <f t="shared" ca="1" si="2151"/>
        <v/>
      </c>
      <c r="CW543" s="12" t="str">
        <f t="shared" ca="1" si="2217"/>
        <v/>
      </c>
      <c r="CX543" s="12" t="str">
        <f t="shared" ca="1" si="2218"/>
        <v/>
      </c>
      <c r="CY543" s="12" t="str">
        <f t="shared" ca="1" si="2219"/>
        <v/>
      </c>
      <c r="CZ543" s="12" t="str">
        <f t="shared" ca="1" si="2220"/>
        <v/>
      </c>
      <c r="DA543" s="12" t="str">
        <f t="shared" ca="1" si="2221"/>
        <v/>
      </c>
      <c r="DC543" t="str">
        <f t="shared" ca="1" si="2139"/>
        <v/>
      </c>
      <c r="DD543" s="12" t="str">
        <f t="shared" ca="1" si="2222"/>
        <v/>
      </c>
      <c r="DE543" s="12" t="str">
        <f t="shared" ca="1" si="2223"/>
        <v/>
      </c>
      <c r="DF543" s="12" t="str">
        <f t="shared" ca="1" si="2224"/>
        <v/>
      </c>
      <c r="DG543" s="12" t="str">
        <f t="shared" ca="1" si="2225"/>
        <v/>
      </c>
      <c r="DH543" s="12" t="str">
        <f t="shared" ca="1" si="2226"/>
        <v/>
      </c>
      <c r="DJ543" t="str">
        <f t="shared" ca="1" si="2140"/>
        <v/>
      </c>
      <c r="DK543" s="12" t="str">
        <f t="shared" ca="1" si="2227"/>
        <v/>
      </c>
      <c r="DL543" s="12" t="str">
        <f t="shared" ca="1" si="2228"/>
        <v/>
      </c>
      <c r="DM543" s="12" t="str">
        <f t="shared" ca="1" si="2229"/>
        <v/>
      </c>
      <c r="DN543" s="12" t="str">
        <f t="shared" ca="1" si="2230"/>
        <v/>
      </c>
      <c r="DO543" s="12" t="str">
        <f t="shared" ca="1" si="2231"/>
        <v/>
      </c>
      <c r="DQ543" t="str">
        <f t="shared" ca="1" si="2141"/>
        <v/>
      </c>
      <c r="DR543" s="12" t="str">
        <f t="shared" ca="1" si="2271"/>
        <v/>
      </c>
      <c r="DS543" s="12" t="str">
        <f t="shared" ca="1" si="2272"/>
        <v/>
      </c>
      <c r="DT543" s="12" t="str">
        <f t="shared" ca="1" si="2273"/>
        <v/>
      </c>
      <c r="DU543" s="12" t="str">
        <f t="shared" ca="1" si="2274"/>
        <v/>
      </c>
      <c r="DV543" s="12" t="str">
        <f t="shared" ca="1" si="2275"/>
        <v/>
      </c>
      <c r="DX543" t="str">
        <f t="shared" ca="1" si="2142"/>
        <v/>
      </c>
      <c r="DY543" s="12" t="str">
        <f t="shared" ca="1" si="2232"/>
        <v/>
      </c>
      <c r="DZ543" s="12" t="str">
        <f t="shared" ca="1" si="2233"/>
        <v/>
      </c>
      <c r="EA543" s="12" t="str">
        <f t="shared" ca="1" si="2234"/>
        <v/>
      </c>
      <c r="EB543" s="12" t="str">
        <f t="shared" ca="1" si="2235"/>
        <v/>
      </c>
      <c r="EC543" s="12" t="str">
        <f t="shared" ca="1" si="2236"/>
        <v/>
      </c>
      <c r="EF543" t="str">
        <f t="shared" ca="1" si="2237"/>
        <v/>
      </c>
      <c r="EG543" s="12" t="str">
        <f t="shared" ca="1" si="2238"/>
        <v/>
      </c>
      <c r="EH543" s="12" t="str">
        <f t="shared" ca="1" si="2239"/>
        <v/>
      </c>
      <c r="EI543" s="12" t="str">
        <f t="shared" ca="1" si="2240"/>
        <v/>
      </c>
      <c r="EJ543" s="12" t="str">
        <f t="shared" ca="1" si="2241"/>
        <v/>
      </c>
      <c r="EK543" s="12" t="str">
        <f t="shared" ca="1" si="2242"/>
        <v/>
      </c>
      <c r="EM543" t="str">
        <f t="shared" ca="1" si="2243"/>
        <v/>
      </c>
      <c r="EN543" s="12" t="str">
        <f t="shared" ca="1" si="2244"/>
        <v/>
      </c>
      <c r="EO543" s="12" t="str">
        <f t="shared" ca="1" si="2245"/>
        <v/>
      </c>
      <c r="EP543" s="12" t="str">
        <f t="shared" ca="1" si="2246"/>
        <v/>
      </c>
      <c r="EQ543" s="12" t="str">
        <f t="shared" ca="1" si="2247"/>
        <v/>
      </c>
      <c r="ER543" s="12" t="str">
        <f t="shared" ca="1" si="2248"/>
        <v/>
      </c>
      <c r="EU543" t="str">
        <f t="shared" ca="1" si="2249"/>
        <v/>
      </c>
      <c r="EV543" s="12" t="str">
        <f t="shared" ca="1" si="2250"/>
        <v/>
      </c>
      <c r="EW543" s="12" t="str">
        <f t="shared" ca="1" si="2251"/>
        <v/>
      </c>
      <c r="EX543" s="12" t="str">
        <f t="shared" ca="1" si="2252"/>
        <v/>
      </c>
      <c r="EY543" s="12" t="str">
        <f t="shared" ca="1" si="2253"/>
        <v/>
      </c>
      <c r="EZ543" s="12" t="str">
        <f t="shared" ca="1" si="2254"/>
        <v/>
      </c>
    </row>
    <row r="544" spans="4:156" x14ac:dyDescent="0.2">
      <c r="D544" s="5">
        <f t="shared" si="2136"/>
        <v>49</v>
      </c>
      <c r="E544" t="b">
        <f t="shared" si="2123"/>
        <v>0</v>
      </c>
      <c r="G544" t="str">
        <f t="shared" ca="1" si="2255"/>
        <v/>
      </c>
      <c r="H544" s="12" t="str">
        <f t="shared" ca="1" si="2256"/>
        <v/>
      </c>
      <c r="I544" s="12" t="str">
        <f t="shared" ca="1" si="2257"/>
        <v/>
      </c>
      <c r="J544" s="12" t="str">
        <f t="shared" ca="1" si="2258"/>
        <v/>
      </c>
      <c r="K544" s="12" t="str">
        <f t="shared" ca="1" si="2259"/>
        <v/>
      </c>
      <c r="L544" s="12" t="str">
        <f t="shared" ca="1" si="2260"/>
        <v/>
      </c>
      <c r="N544" t="str">
        <f t="shared" ca="1" si="2124"/>
        <v/>
      </c>
      <c r="O544" s="12" t="str">
        <f t="shared" ca="1" si="2182"/>
        <v/>
      </c>
      <c r="P544" s="12" t="str">
        <f t="shared" ca="1" si="2183"/>
        <v/>
      </c>
      <c r="Q544" s="12" t="str">
        <f t="shared" ca="1" si="2184"/>
        <v/>
      </c>
      <c r="R544" s="12" t="str">
        <f t="shared" ca="1" si="2185"/>
        <v/>
      </c>
      <c r="S544" s="12" t="str">
        <f t="shared" ca="1" si="2186"/>
        <v/>
      </c>
      <c r="U544" t="str">
        <f t="shared" ca="1" si="2125"/>
        <v/>
      </c>
      <c r="V544" s="12" t="str">
        <f t="shared" ca="1" si="2261"/>
        <v/>
      </c>
      <c r="W544" s="12" t="str">
        <f t="shared" ca="1" si="2262"/>
        <v/>
      </c>
      <c r="X544" s="12" t="str">
        <f t="shared" ca="1" si="2263"/>
        <v/>
      </c>
      <c r="Y544" s="12" t="str">
        <f t="shared" ca="1" si="2264"/>
        <v/>
      </c>
      <c r="Z544" s="12" t="str">
        <f t="shared" ca="1" si="2265"/>
        <v/>
      </c>
      <c r="AB544" t="str">
        <f t="shared" ca="1" si="2126"/>
        <v/>
      </c>
      <c r="AC544" s="12" t="str">
        <f t="shared" ca="1" si="2152"/>
        <v/>
      </c>
      <c r="AD544" s="12" t="str">
        <f t="shared" ca="1" si="2153"/>
        <v/>
      </c>
      <c r="AE544" s="12" t="str">
        <f t="shared" ca="1" si="2154"/>
        <v/>
      </c>
      <c r="AF544" s="12" t="str">
        <f t="shared" ca="1" si="2155"/>
        <v/>
      </c>
      <c r="AG544" s="12" t="str">
        <f t="shared" ca="1" si="2156"/>
        <v/>
      </c>
      <c r="AI544" t="str">
        <f t="shared" ca="1" si="2127"/>
        <v/>
      </c>
      <c r="AJ544" s="12" t="str">
        <f t="shared" ca="1" si="2157"/>
        <v/>
      </c>
      <c r="AK544" s="12" t="str">
        <f t="shared" ca="1" si="2158"/>
        <v/>
      </c>
      <c r="AL544" s="12" t="str">
        <f t="shared" ca="1" si="2159"/>
        <v/>
      </c>
      <c r="AM544" s="12" t="str">
        <f t="shared" ca="1" si="2160"/>
        <v/>
      </c>
      <c r="AN544" s="12" t="str">
        <f t="shared" ca="1" si="2161"/>
        <v/>
      </c>
      <c r="AP544" t="str">
        <f t="shared" ca="1" si="2129"/>
        <v/>
      </c>
      <c r="AQ544" s="12" t="str">
        <f t="shared" ca="1" si="2187"/>
        <v/>
      </c>
      <c r="AR544" s="12" t="str">
        <f t="shared" ca="1" si="2188"/>
        <v/>
      </c>
      <c r="AS544" s="12" t="str">
        <f t="shared" ca="1" si="2189"/>
        <v/>
      </c>
      <c r="AT544" s="12" t="str">
        <f t="shared" ca="1" si="2190"/>
        <v/>
      </c>
      <c r="AU544" s="12" t="str">
        <f t="shared" ca="1" si="2191"/>
        <v/>
      </c>
      <c r="AV544" s="12"/>
      <c r="AX544" t="str">
        <f t="shared" ca="1" si="2130"/>
        <v/>
      </c>
      <c r="AY544" s="12" t="str">
        <f t="shared" ca="1" si="2266"/>
        <v/>
      </c>
      <c r="AZ544" s="12" t="str">
        <f t="shared" ca="1" si="2267"/>
        <v/>
      </c>
      <c r="BA544" s="12" t="str">
        <f t="shared" ca="1" si="2268"/>
        <v/>
      </c>
      <c r="BB544" s="12" t="str">
        <f t="shared" ca="1" si="2269"/>
        <v/>
      </c>
      <c r="BC544" s="12" t="str">
        <f t="shared" ca="1" si="2270"/>
        <v/>
      </c>
      <c r="BE544" t="str">
        <f t="shared" ca="1" si="2131"/>
        <v/>
      </c>
      <c r="BF544" s="12" t="str">
        <f t="shared" ca="1" si="2192"/>
        <v/>
      </c>
      <c r="BG544" s="12" t="str">
        <f t="shared" ca="1" si="2193"/>
        <v/>
      </c>
      <c r="BH544" s="12" t="str">
        <f t="shared" ca="1" si="2194"/>
        <v/>
      </c>
      <c r="BI544" s="12" t="str">
        <f t="shared" ca="1" si="2195"/>
        <v/>
      </c>
      <c r="BJ544" s="12" t="str">
        <f t="shared" ca="1" si="2196"/>
        <v/>
      </c>
      <c r="BL544" t="str">
        <f t="shared" ca="1" si="2132"/>
        <v/>
      </c>
      <c r="BM544" s="12" t="str">
        <f t="shared" ca="1" si="2197"/>
        <v/>
      </c>
      <c r="BN544" s="12" t="str">
        <f t="shared" ca="1" si="2198"/>
        <v/>
      </c>
      <c r="BO544" s="12" t="str">
        <f t="shared" ca="1" si="2199"/>
        <v/>
      </c>
      <c r="BP544" s="12" t="str">
        <f t="shared" ca="1" si="2200"/>
        <v/>
      </c>
      <c r="BQ544" s="12" t="str">
        <f t="shared" ca="1" si="2201"/>
        <v/>
      </c>
      <c r="BS544" t="str">
        <f t="shared" ca="1" si="2133"/>
        <v/>
      </c>
      <c r="BT544" s="12" t="str">
        <f t="shared" ca="1" si="2202"/>
        <v/>
      </c>
      <c r="BU544" s="12" t="str">
        <f t="shared" ca="1" si="2203"/>
        <v/>
      </c>
      <c r="BV544" s="12" t="str">
        <f t="shared" ca="1" si="2204"/>
        <v/>
      </c>
      <c r="BW544" s="12" t="str">
        <f t="shared" ca="1" si="2205"/>
        <v/>
      </c>
      <c r="BX544" s="12" t="str">
        <f t="shared" ca="1" si="2206"/>
        <v/>
      </c>
      <c r="BZ544" t="str">
        <f t="shared" ca="1" si="2134"/>
        <v/>
      </c>
      <c r="CA544" s="12" t="str">
        <f t="shared" ca="1" si="2207"/>
        <v/>
      </c>
      <c r="CB544" s="12" t="str">
        <f t="shared" ca="1" si="2208"/>
        <v/>
      </c>
      <c r="CC544" s="12" t="str">
        <f t="shared" ca="1" si="2209"/>
        <v/>
      </c>
      <c r="CD544" s="12" t="str">
        <f t="shared" ca="1" si="2210"/>
        <v/>
      </c>
      <c r="CE544" s="12" t="str">
        <f t="shared" ca="1" si="2211"/>
        <v/>
      </c>
      <c r="CH544" t="str">
        <f t="shared" ca="1" si="2137"/>
        <v/>
      </c>
      <c r="CI544" s="12" t="str">
        <f t="shared" ca="1" si="2276"/>
        <v/>
      </c>
      <c r="CJ544" s="12" t="str">
        <f t="shared" ca="1" si="2277"/>
        <v/>
      </c>
      <c r="CK544" s="12" t="str">
        <f t="shared" ca="1" si="2278"/>
        <v/>
      </c>
      <c r="CL544" s="12" t="str">
        <f t="shared" ca="1" si="2279"/>
        <v/>
      </c>
      <c r="CM544" s="12" t="str">
        <f t="shared" ca="1" si="2280"/>
        <v/>
      </c>
      <c r="CO544" t="str">
        <f t="shared" ca="1" si="2138"/>
        <v/>
      </c>
      <c r="CP544" s="12" t="str">
        <f t="shared" ca="1" si="2212"/>
        <v/>
      </c>
      <c r="CQ544" s="12" t="str">
        <f t="shared" ca="1" si="2213"/>
        <v/>
      </c>
      <c r="CR544" s="12" t="str">
        <f t="shared" ca="1" si="2214"/>
        <v/>
      </c>
      <c r="CS544" s="12" t="str">
        <f t="shared" ca="1" si="2215"/>
        <v/>
      </c>
      <c r="CT544" s="12" t="str">
        <f t="shared" ca="1" si="2216"/>
        <v/>
      </c>
      <c r="CV544" t="str">
        <f t="shared" ca="1" si="2151"/>
        <v/>
      </c>
      <c r="CW544" s="12" t="str">
        <f t="shared" ca="1" si="2217"/>
        <v/>
      </c>
      <c r="CX544" s="12" t="str">
        <f t="shared" ca="1" si="2218"/>
        <v/>
      </c>
      <c r="CY544" s="12" t="str">
        <f t="shared" ca="1" si="2219"/>
        <v/>
      </c>
      <c r="CZ544" s="12" t="str">
        <f t="shared" ca="1" si="2220"/>
        <v/>
      </c>
      <c r="DA544" s="12" t="str">
        <f t="shared" ca="1" si="2221"/>
        <v/>
      </c>
      <c r="DC544" t="str">
        <f t="shared" ca="1" si="2139"/>
        <v/>
      </c>
      <c r="DD544" s="12" t="str">
        <f t="shared" ca="1" si="2222"/>
        <v/>
      </c>
      <c r="DE544" s="12" t="str">
        <f t="shared" ca="1" si="2223"/>
        <v/>
      </c>
      <c r="DF544" s="12" t="str">
        <f t="shared" ca="1" si="2224"/>
        <v/>
      </c>
      <c r="DG544" s="12" t="str">
        <f t="shared" ca="1" si="2225"/>
        <v/>
      </c>
      <c r="DH544" s="12" t="str">
        <f t="shared" ca="1" si="2226"/>
        <v/>
      </c>
      <c r="DJ544" t="str">
        <f t="shared" ca="1" si="2140"/>
        <v/>
      </c>
      <c r="DK544" s="12" t="str">
        <f t="shared" ca="1" si="2227"/>
        <v/>
      </c>
      <c r="DL544" s="12" t="str">
        <f t="shared" ca="1" si="2228"/>
        <v/>
      </c>
      <c r="DM544" s="12" t="str">
        <f t="shared" ca="1" si="2229"/>
        <v/>
      </c>
      <c r="DN544" s="12" t="str">
        <f t="shared" ca="1" si="2230"/>
        <v/>
      </c>
      <c r="DO544" s="12" t="str">
        <f t="shared" ca="1" si="2231"/>
        <v/>
      </c>
      <c r="DQ544" t="str">
        <f t="shared" ca="1" si="2141"/>
        <v/>
      </c>
      <c r="DR544" s="12" t="str">
        <f t="shared" ca="1" si="2271"/>
        <v/>
      </c>
      <c r="DS544" s="12" t="str">
        <f t="shared" ca="1" si="2272"/>
        <v/>
      </c>
      <c r="DT544" s="12" t="str">
        <f t="shared" ca="1" si="2273"/>
        <v/>
      </c>
      <c r="DU544" s="12" t="str">
        <f t="shared" ca="1" si="2274"/>
        <v/>
      </c>
      <c r="DV544" s="12" t="str">
        <f t="shared" ca="1" si="2275"/>
        <v/>
      </c>
      <c r="DX544" t="str">
        <f t="shared" ca="1" si="2142"/>
        <v/>
      </c>
      <c r="DY544" s="12" t="str">
        <f t="shared" ca="1" si="2232"/>
        <v/>
      </c>
      <c r="DZ544" s="12" t="str">
        <f t="shared" ca="1" si="2233"/>
        <v/>
      </c>
      <c r="EA544" s="12" t="str">
        <f t="shared" ca="1" si="2234"/>
        <v/>
      </c>
      <c r="EB544" s="12" t="str">
        <f t="shared" ca="1" si="2235"/>
        <v/>
      </c>
      <c r="EC544" s="12" t="str">
        <f t="shared" ca="1" si="2236"/>
        <v/>
      </c>
      <c r="EF544" t="str">
        <f t="shared" ca="1" si="2237"/>
        <v/>
      </c>
      <c r="EG544" s="12" t="str">
        <f t="shared" ca="1" si="2238"/>
        <v/>
      </c>
      <c r="EH544" s="12" t="str">
        <f t="shared" ca="1" si="2239"/>
        <v/>
      </c>
      <c r="EI544" s="12" t="str">
        <f t="shared" ca="1" si="2240"/>
        <v/>
      </c>
      <c r="EJ544" s="12" t="str">
        <f t="shared" ca="1" si="2241"/>
        <v/>
      </c>
      <c r="EK544" s="12" t="str">
        <f t="shared" ca="1" si="2242"/>
        <v/>
      </c>
      <c r="EM544" t="str">
        <f t="shared" ca="1" si="2243"/>
        <v/>
      </c>
      <c r="EN544" s="12" t="str">
        <f t="shared" ca="1" si="2244"/>
        <v/>
      </c>
      <c r="EO544" s="12" t="str">
        <f t="shared" ca="1" si="2245"/>
        <v/>
      </c>
      <c r="EP544" s="12" t="str">
        <f t="shared" ca="1" si="2246"/>
        <v/>
      </c>
      <c r="EQ544" s="12" t="str">
        <f t="shared" ca="1" si="2247"/>
        <v/>
      </c>
      <c r="ER544" s="12" t="str">
        <f t="shared" ca="1" si="2248"/>
        <v/>
      </c>
      <c r="EU544" t="str">
        <f t="shared" ca="1" si="2249"/>
        <v/>
      </c>
      <c r="EV544" s="12" t="str">
        <f t="shared" ca="1" si="2250"/>
        <v/>
      </c>
      <c r="EW544" s="12" t="str">
        <f t="shared" ca="1" si="2251"/>
        <v/>
      </c>
      <c r="EX544" s="12" t="str">
        <f t="shared" ca="1" si="2252"/>
        <v/>
      </c>
      <c r="EY544" s="12" t="str">
        <f t="shared" ca="1" si="2253"/>
        <v/>
      </c>
      <c r="EZ544" s="12" t="str">
        <f t="shared" ca="1" si="2254"/>
        <v/>
      </c>
    </row>
    <row r="545" spans="3:156" x14ac:dyDescent="0.2">
      <c r="D545" s="5">
        <f t="shared" si="2136"/>
        <v>50</v>
      </c>
      <c r="E545" t="b">
        <f t="shared" si="2123"/>
        <v>0</v>
      </c>
      <c r="G545" t="str">
        <f t="shared" ca="1" si="2255"/>
        <v/>
      </c>
      <c r="H545" s="12" t="str">
        <f t="shared" ca="1" si="2256"/>
        <v/>
      </c>
      <c r="I545" s="12" t="str">
        <f t="shared" ca="1" si="2257"/>
        <v/>
      </c>
      <c r="J545" s="12" t="str">
        <f t="shared" ca="1" si="2258"/>
        <v/>
      </c>
      <c r="K545" s="12" t="str">
        <f t="shared" ca="1" si="2259"/>
        <v/>
      </c>
      <c r="L545" s="12" t="str">
        <f t="shared" ca="1" si="2260"/>
        <v/>
      </c>
      <c r="N545" t="str">
        <f t="shared" ca="1" si="2124"/>
        <v/>
      </c>
      <c r="O545" s="12" t="str">
        <f t="shared" ca="1" si="2182"/>
        <v/>
      </c>
      <c r="P545" s="12" t="str">
        <f t="shared" ca="1" si="2183"/>
        <v/>
      </c>
      <c r="Q545" s="12" t="str">
        <f t="shared" ca="1" si="2184"/>
        <v/>
      </c>
      <c r="R545" s="12" t="str">
        <f t="shared" ca="1" si="2185"/>
        <v/>
      </c>
      <c r="S545" s="12" t="str">
        <f t="shared" ca="1" si="2186"/>
        <v/>
      </c>
      <c r="U545" t="str">
        <f t="shared" ca="1" si="2125"/>
        <v/>
      </c>
      <c r="V545" s="12" t="str">
        <f t="shared" ca="1" si="2261"/>
        <v/>
      </c>
      <c r="W545" s="12" t="str">
        <f t="shared" ca="1" si="2262"/>
        <v/>
      </c>
      <c r="X545" s="12" t="str">
        <f t="shared" ca="1" si="2263"/>
        <v/>
      </c>
      <c r="Y545" s="12" t="str">
        <f t="shared" ca="1" si="2264"/>
        <v/>
      </c>
      <c r="Z545" s="12" t="str">
        <f t="shared" ca="1" si="2265"/>
        <v/>
      </c>
      <c r="AB545" t="str">
        <f t="shared" ca="1" si="2126"/>
        <v/>
      </c>
      <c r="AC545" s="12" t="str">
        <f t="shared" ca="1" si="2152"/>
        <v/>
      </c>
      <c r="AD545" s="12" t="str">
        <f t="shared" ca="1" si="2153"/>
        <v/>
      </c>
      <c r="AE545" s="12" t="str">
        <f t="shared" ca="1" si="2154"/>
        <v/>
      </c>
      <c r="AF545" s="12" t="str">
        <f t="shared" ca="1" si="2155"/>
        <v/>
      </c>
      <c r="AG545" s="12" t="str">
        <f t="shared" ca="1" si="2156"/>
        <v/>
      </c>
      <c r="AI545" t="str">
        <f t="shared" ca="1" si="2127"/>
        <v/>
      </c>
      <c r="AJ545" s="12" t="str">
        <f t="shared" ca="1" si="2157"/>
        <v/>
      </c>
      <c r="AK545" s="12" t="str">
        <f t="shared" ca="1" si="2158"/>
        <v/>
      </c>
      <c r="AL545" s="12" t="str">
        <f t="shared" ca="1" si="2159"/>
        <v/>
      </c>
      <c r="AM545" s="12" t="str">
        <f t="shared" ca="1" si="2160"/>
        <v/>
      </c>
      <c r="AN545" s="12" t="str">
        <f t="shared" ca="1" si="2161"/>
        <v/>
      </c>
      <c r="AP545" t="str">
        <f t="shared" ca="1" si="2129"/>
        <v/>
      </c>
      <c r="AQ545" s="12" t="str">
        <f t="shared" ca="1" si="2187"/>
        <v/>
      </c>
      <c r="AR545" s="12" t="str">
        <f t="shared" ca="1" si="2188"/>
        <v/>
      </c>
      <c r="AS545" s="12" t="str">
        <f t="shared" ca="1" si="2189"/>
        <v/>
      </c>
      <c r="AT545" s="12" t="str">
        <f t="shared" ca="1" si="2190"/>
        <v/>
      </c>
      <c r="AU545" s="12" t="str">
        <f t="shared" ca="1" si="2191"/>
        <v/>
      </c>
      <c r="AV545" s="12"/>
      <c r="AX545" t="str">
        <f t="shared" ca="1" si="2130"/>
        <v/>
      </c>
      <c r="AY545" s="12" t="str">
        <f t="shared" ca="1" si="2266"/>
        <v/>
      </c>
      <c r="AZ545" s="12" t="str">
        <f t="shared" ca="1" si="2267"/>
        <v/>
      </c>
      <c r="BA545" s="12" t="str">
        <f t="shared" ca="1" si="2268"/>
        <v/>
      </c>
      <c r="BB545" s="12" t="str">
        <f t="shared" ca="1" si="2269"/>
        <v/>
      </c>
      <c r="BC545" s="12" t="str">
        <f t="shared" ca="1" si="2270"/>
        <v/>
      </c>
      <c r="BE545" t="str">
        <f t="shared" ca="1" si="2131"/>
        <v/>
      </c>
      <c r="BF545" s="12" t="str">
        <f t="shared" ca="1" si="2192"/>
        <v/>
      </c>
      <c r="BG545" s="12" t="str">
        <f t="shared" ca="1" si="2193"/>
        <v/>
      </c>
      <c r="BH545" s="12" t="str">
        <f t="shared" ca="1" si="2194"/>
        <v/>
      </c>
      <c r="BI545" s="12" t="str">
        <f t="shared" ca="1" si="2195"/>
        <v/>
      </c>
      <c r="BJ545" s="12" t="str">
        <f t="shared" ca="1" si="2196"/>
        <v/>
      </c>
      <c r="BL545" t="str">
        <f t="shared" ca="1" si="2132"/>
        <v/>
      </c>
      <c r="BM545" s="12" t="str">
        <f t="shared" ca="1" si="2197"/>
        <v/>
      </c>
      <c r="BN545" s="12" t="str">
        <f t="shared" ca="1" si="2198"/>
        <v/>
      </c>
      <c r="BO545" s="12" t="str">
        <f t="shared" ca="1" si="2199"/>
        <v/>
      </c>
      <c r="BP545" s="12" t="str">
        <f t="shared" ca="1" si="2200"/>
        <v/>
      </c>
      <c r="BQ545" s="12" t="str">
        <f t="shared" ca="1" si="2201"/>
        <v/>
      </c>
      <c r="BS545" t="str">
        <f t="shared" ca="1" si="2133"/>
        <v/>
      </c>
      <c r="BT545" s="12" t="str">
        <f t="shared" ca="1" si="2202"/>
        <v/>
      </c>
      <c r="BU545" s="12" t="str">
        <f t="shared" ca="1" si="2203"/>
        <v/>
      </c>
      <c r="BV545" s="12" t="str">
        <f t="shared" ca="1" si="2204"/>
        <v/>
      </c>
      <c r="BW545" s="12" t="str">
        <f t="shared" ca="1" si="2205"/>
        <v/>
      </c>
      <c r="BX545" s="12" t="str">
        <f t="shared" ca="1" si="2206"/>
        <v/>
      </c>
      <c r="BZ545" t="str">
        <f t="shared" ca="1" si="2134"/>
        <v/>
      </c>
      <c r="CA545" s="12" t="str">
        <f t="shared" ca="1" si="2207"/>
        <v/>
      </c>
      <c r="CB545" s="12" t="str">
        <f t="shared" ca="1" si="2208"/>
        <v/>
      </c>
      <c r="CC545" s="12" t="str">
        <f t="shared" ca="1" si="2209"/>
        <v/>
      </c>
      <c r="CD545" s="12" t="str">
        <f t="shared" ca="1" si="2210"/>
        <v/>
      </c>
      <c r="CE545" s="12" t="str">
        <f t="shared" ca="1" si="2211"/>
        <v/>
      </c>
      <c r="CH545" t="str">
        <f t="shared" ca="1" si="2137"/>
        <v/>
      </c>
      <c r="CI545" s="12" t="str">
        <f t="shared" ca="1" si="2276"/>
        <v/>
      </c>
      <c r="CJ545" s="12" t="str">
        <f t="shared" ca="1" si="2277"/>
        <v/>
      </c>
      <c r="CK545" s="12" t="str">
        <f t="shared" ca="1" si="2278"/>
        <v/>
      </c>
      <c r="CL545" s="12" t="str">
        <f t="shared" ca="1" si="2279"/>
        <v/>
      </c>
      <c r="CM545" s="12" t="str">
        <f t="shared" ca="1" si="2280"/>
        <v/>
      </c>
      <c r="CO545" t="str">
        <f t="shared" ca="1" si="2138"/>
        <v/>
      </c>
      <c r="CP545" s="12" t="str">
        <f t="shared" ca="1" si="2212"/>
        <v/>
      </c>
      <c r="CQ545" s="12" t="str">
        <f t="shared" ca="1" si="2213"/>
        <v/>
      </c>
      <c r="CR545" s="12" t="str">
        <f t="shared" ca="1" si="2214"/>
        <v/>
      </c>
      <c r="CS545" s="12" t="str">
        <f t="shared" ca="1" si="2215"/>
        <v/>
      </c>
      <c r="CT545" s="12" t="str">
        <f t="shared" ca="1" si="2216"/>
        <v/>
      </c>
      <c r="CV545" t="str">
        <f t="shared" ca="1" si="2151"/>
        <v/>
      </c>
      <c r="CW545" s="12" t="str">
        <f t="shared" ca="1" si="2217"/>
        <v/>
      </c>
      <c r="CX545" s="12" t="str">
        <f t="shared" ca="1" si="2218"/>
        <v/>
      </c>
      <c r="CY545" s="12" t="str">
        <f t="shared" ca="1" si="2219"/>
        <v/>
      </c>
      <c r="CZ545" s="12" t="str">
        <f t="shared" ca="1" si="2220"/>
        <v/>
      </c>
      <c r="DA545" s="12" t="str">
        <f t="shared" ca="1" si="2221"/>
        <v/>
      </c>
      <c r="DC545" t="str">
        <f t="shared" ca="1" si="2139"/>
        <v/>
      </c>
      <c r="DD545" s="12" t="str">
        <f t="shared" ca="1" si="2222"/>
        <v/>
      </c>
      <c r="DE545" s="12" t="str">
        <f t="shared" ca="1" si="2223"/>
        <v/>
      </c>
      <c r="DF545" s="12" t="str">
        <f t="shared" ca="1" si="2224"/>
        <v/>
      </c>
      <c r="DG545" s="12" t="str">
        <f t="shared" ca="1" si="2225"/>
        <v/>
      </c>
      <c r="DH545" s="12" t="str">
        <f t="shared" ca="1" si="2226"/>
        <v/>
      </c>
      <c r="DJ545" t="str">
        <f t="shared" ca="1" si="2140"/>
        <v/>
      </c>
      <c r="DK545" s="12" t="str">
        <f t="shared" ca="1" si="2227"/>
        <v/>
      </c>
      <c r="DL545" s="12" t="str">
        <f t="shared" ca="1" si="2228"/>
        <v/>
      </c>
      <c r="DM545" s="12" t="str">
        <f t="shared" ca="1" si="2229"/>
        <v/>
      </c>
      <c r="DN545" s="12" t="str">
        <f t="shared" ca="1" si="2230"/>
        <v/>
      </c>
      <c r="DO545" s="12" t="str">
        <f t="shared" ca="1" si="2231"/>
        <v/>
      </c>
      <c r="DQ545" t="str">
        <f t="shared" ca="1" si="2141"/>
        <v/>
      </c>
      <c r="DR545" s="12" t="str">
        <f t="shared" ca="1" si="2271"/>
        <v/>
      </c>
      <c r="DS545" s="12" t="str">
        <f t="shared" ca="1" si="2272"/>
        <v/>
      </c>
      <c r="DT545" s="12" t="str">
        <f t="shared" ca="1" si="2273"/>
        <v/>
      </c>
      <c r="DU545" s="12" t="str">
        <f t="shared" ca="1" si="2274"/>
        <v/>
      </c>
      <c r="DV545" s="12" t="str">
        <f t="shared" ca="1" si="2275"/>
        <v/>
      </c>
      <c r="DX545" t="str">
        <f t="shared" ca="1" si="2142"/>
        <v/>
      </c>
      <c r="DY545" s="12" t="str">
        <f t="shared" ca="1" si="2232"/>
        <v/>
      </c>
      <c r="DZ545" s="12" t="str">
        <f t="shared" ca="1" si="2233"/>
        <v/>
      </c>
      <c r="EA545" s="12" t="str">
        <f t="shared" ca="1" si="2234"/>
        <v/>
      </c>
      <c r="EB545" s="12" t="str">
        <f t="shared" ca="1" si="2235"/>
        <v/>
      </c>
      <c r="EC545" s="12" t="str">
        <f t="shared" ca="1" si="2236"/>
        <v/>
      </c>
      <c r="EF545" t="str">
        <f t="shared" ca="1" si="2237"/>
        <v/>
      </c>
      <c r="EG545" s="12" t="str">
        <f t="shared" ca="1" si="2238"/>
        <v/>
      </c>
      <c r="EH545" s="12" t="str">
        <f t="shared" ca="1" si="2239"/>
        <v/>
      </c>
      <c r="EI545" s="12" t="str">
        <f t="shared" ca="1" si="2240"/>
        <v/>
      </c>
      <c r="EJ545" s="12" t="str">
        <f t="shared" ca="1" si="2241"/>
        <v/>
      </c>
      <c r="EK545" s="12" t="str">
        <f t="shared" ca="1" si="2242"/>
        <v/>
      </c>
      <c r="EM545" t="str">
        <f t="shared" ca="1" si="2243"/>
        <v/>
      </c>
      <c r="EN545" s="12" t="str">
        <f t="shared" ca="1" si="2244"/>
        <v/>
      </c>
      <c r="EO545" s="12" t="str">
        <f t="shared" ca="1" si="2245"/>
        <v/>
      </c>
      <c r="EP545" s="12" t="str">
        <f t="shared" ca="1" si="2246"/>
        <v/>
      </c>
      <c r="EQ545" s="12" t="str">
        <f t="shared" ca="1" si="2247"/>
        <v/>
      </c>
      <c r="ER545" s="12" t="str">
        <f t="shared" ca="1" si="2248"/>
        <v/>
      </c>
      <c r="EU545" t="str">
        <f t="shared" ca="1" si="2249"/>
        <v/>
      </c>
      <c r="EV545" s="12" t="str">
        <f t="shared" ca="1" si="2250"/>
        <v/>
      </c>
      <c r="EW545" s="12" t="str">
        <f t="shared" ca="1" si="2251"/>
        <v/>
      </c>
      <c r="EX545" s="12" t="str">
        <f t="shared" ca="1" si="2252"/>
        <v/>
      </c>
      <c r="EY545" s="12" t="str">
        <f t="shared" ca="1" si="2253"/>
        <v/>
      </c>
      <c r="EZ545" s="12" t="str">
        <f t="shared" ca="1" si="2254"/>
        <v/>
      </c>
    </row>
    <row r="546" spans="3:156" x14ac:dyDescent="0.2">
      <c r="D546" s="5">
        <f t="shared" si="2136"/>
        <v>51</v>
      </c>
      <c r="E546" t="b">
        <f t="shared" si="2123"/>
        <v>0</v>
      </c>
      <c r="G546" t="str">
        <f t="shared" ca="1" si="2255"/>
        <v/>
      </c>
      <c r="H546" s="12" t="str">
        <f t="shared" ca="1" si="2256"/>
        <v/>
      </c>
      <c r="I546" s="12" t="str">
        <f t="shared" ca="1" si="2257"/>
        <v/>
      </c>
      <c r="J546" s="12" t="str">
        <f t="shared" ca="1" si="2258"/>
        <v/>
      </c>
      <c r="K546" s="12" t="str">
        <f t="shared" ca="1" si="2259"/>
        <v/>
      </c>
      <c r="L546" s="12" t="str">
        <f t="shared" ca="1" si="2260"/>
        <v/>
      </c>
      <c r="N546" t="str">
        <f t="shared" ca="1" si="2124"/>
        <v/>
      </c>
      <c r="O546" s="12" t="str">
        <f t="shared" ca="1" si="2182"/>
        <v/>
      </c>
      <c r="P546" s="12" t="str">
        <f t="shared" ca="1" si="2183"/>
        <v/>
      </c>
      <c r="Q546" s="12" t="str">
        <f t="shared" ca="1" si="2184"/>
        <v/>
      </c>
      <c r="R546" s="12" t="str">
        <f t="shared" ca="1" si="2185"/>
        <v/>
      </c>
      <c r="S546" s="12" t="str">
        <f t="shared" ca="1" si="2186"/>
        <v/>
      </c>
      <c r="U546" t="str">
        <f t="shared" ca="1" si="2125"/>
        <v/>
      </c>
      <c r="V546" s="12" t="str">
        <f t="shared" ca="1" si="2261"/>
        <v/>
      </c>
      <c r="W546" s="12" t="str">
        <f t="shared" ca="1" si="2262"/>
        <v/>
      </c>
      <c r="X546" s="12" t="str">
        <f t="shared" ca="1" si="2263"/>
        <v/>
      </c>
      <c r="Y546" s="12" t="str">
        <f t="shared" ca="1" si="2264"/>
        <v/>
      </c>
      <c r="Z546" s="12" t="str">
        <f t="shared" ca="1" si="2265"/>
        <v/>
      </c>
      <c r="AB546" t="str">
        <f t="shared" ca="1" si="2126"/>
        <v/>
      </c>
      <c r="AC546" s="12" t="str">
        <f t="shared" ca="1" si="2152"/>
        <v/>
      </c>
      <c r="AD546" s="12" t="str">
        <f t="shared" ca="1" si="2153"/>
        <v/>
      </c>
      <c r="AE546" s="12" t="str">
        <f t="shared" ca="1" si="2154"/>
        <v/>
      </c>
      <c r="AF546" s="12" t="str">
        <f t="shared" ca="1" si="2155"/>
        <v/>
      </c>
      <c r="AG546" s="12" t="str">
        <f t="shared" ca="1" si="2156"/>
        <v/>
      </c>
      <c r="AI546" t="str">
        <f t="shared" ca="1" si="2127"/>
        <v/>
      </c>
      <c r="AJ546" s="12" t="str">
        <f t="shared" ca="1" si="2157"/>
        <v/>
      </c>
      <c r="AK546" s="12" t="str">
        <f t="shared" ca="1" si="2158"/>
        <v/>
      </c>
      <c r="AL546" s="12" t="str">
        <f t="shared" ca="1" si="2159"/>
        <v/>
      </c>
      <c r="AM546" s="12" t="str">
        <f t="shared" ca="1" si="2160"/>
        <v/>
      </c>
      <c r="AN546" s="12" t="str">
        <f t="shared" ca="1" si="2161"/>
        <v/>
      </c>
      <c r="AP546" t="str">
        <f t="shared" ca="1" si="2129"/>
        <v/>
      </c>
      <c r="AQ546" s="12" t="str">
        <f t="shared" ca="1" si="2187"/>
        <v/>
      </c>
      <c r="AR546" s="12" t="str">
        <f t="shared" ca="1" si="2188"/>
        <v/>
      </c>
      <c r="AS546" s="12" t="str">
        <f t="shared" ca="1" si="2189"/>
        <v/>
      </c>
      <c r="AT546" s="12" t="str">
        <f t="shared" ca="1" si="2190"/>
        <v/>
      </c>
      <c r="AU546" s="12" t="str">
        <f t="shared" ca="1" si="2191"/>
        <v/>
      </c>
      <c r="AV546" s="12"/>
      <c r="AX546" t="str">
        <f t="shared" ca="1" si="2130"/>
        <v/>
      </c>
      <c r="AY546" s="12" t="str">
        <f t="shared" ca="1" si="2266"/>
        <v/>
      </c>
      <c r="AZ546" s="12" t="str">
        <f t="shared" ca="1" si="2267"/>
        <v/>
      </c>
      <c r="BA546" s="12" t="str">
        <f t="shared" ca="1" si="2268"/>
        <v/>
      </c>
      <c r="BB546" s="12" t="str">
        <f t="shared" ca="1" si="2269"/>
        <v/>
      </c>
      <c r="BC546" s="12" t="str">
        <f t="shared" ca="1" si="2270"/>
        <v/>
      </c>
      <c r="BE546" t="str">
        <f t="shared" ca="1" si="2131"/>
        <v/>
      </c>
      <c r="BF546" s="12" t="str">
        <f t="shared" ca="1" si="2192"/>
        <v/>
      </c>
      <c r="BG546" s="12" t="str">
        <f t="shared" ca="1" si="2193"/>
        <v/>
      </c>
      <c r="BH546" s="12" t="str">
        <f t="shared" ca="1" si="2194"/>
        <v/>
      </c>
      <c r="BI546" s="12" t="str">
        <f t="shared" ca="1" si="2195"/>
        <v/>
      </c>
      <c r="BJ546" s="12" t="str">
        <f t="shared" ca="1" si="2196"/>
        <v/>
      </c>
      <c r="BL546" t="str">
        <f t="shared" ca="1" si="2132"/>
        <v/>
      </c>
      <c r="BM546" s="12" t="str">
        <f t="shared" ca="1" si="2197"/>
        <v/>
      </c>
      <c r="BN546" s="12" t="str">
        <f t="shared" ca="1" si="2198"/>
        <v/>
      </c>
      <c r="BO546" s="12" t="str">
        <f t="shared" ca="1" si="2199"/>
        <v/>
      </c>
      <c r="BP546" s="12" t="str">
        <f t="shared" ca="1" si="2200"/>
        <v/>
      </c>
      <c r="BQ546" s="12" t="str">
        <f t="shared" ca="1" si="2201"/>
        <v/>
      </c>
      <c r="BS546" t="str">
        <f t="shared" ca="1" si="2133"/>
        <v/>
      </c>
      <c r="BT546" s="12" t="str">
        <f t="shared" ca="1" si="2202"/>
        <v/>
      </c>
      <c r="BU546" s="12" t="str">
        <f t="shared" ca="1" si="2203"/>
        <v/>
      </c>
      <c r="BV546" s="12" t="str">
        <f t="shared" ca="1" si="2204"/>
        <v/>
      </c>
      <c r="BW546" s="12" t="str">
        <f t="shared" ca="1" si="2205"/>
        <v/>
      </c>
      <c r="BX546" s="12" t="str">
        <f t="shared" ca="1" si="2206"/>
        <v/>
      </c>
      <c r="BZ546" t="str">
        <f t="shared" ca="1" si="2134"/>
        <v/>
      </c>
      <c r="CA546" s="12" t="str">
        <f t="shared" ca="1" si="2207"/>
        <v/>
      </c>
      <c r="CB546" s="12" t="str">
        <f t="shared" ca="1" si="2208"/>
        <v/>
      </c>
      <c r="CC546" s="12" t="str">
        <f t="shared" ca="1" si="2209"/>
        <v/>
      </c>
      <c r="CD546" s="12" t="str">
        <f t="shared" ca="1" si="2210"/>
        <v/>
      </c>
      <c r="CE546" s="12" t="str">
        <f t="shared" ca="1" si="2211"/>
        <v/>
      </c>
      <c r="CH546" t="str">
        <f t="shared" ca="1" si="2137"/>
        <v/>
      </c>
      <c r="CI546" s="12" t="str">
        <f t="shared" ca="1" si="2276"/>
        <v/>
      </c>
      <c r="CJ546" s="12" t="str">
        <f t="shared" ca="1" si="2277"/>
        <v/>
      </c>
      <c r="CK546" s="12" t="str">
        <f t="shared" ca="1" si="2278"/>
        <v/>
      </c>
      <c r="CL546" s="12" t="str">
        <f t="shared" ca="1" si="2279"/>
        <v/>
      </c>
      <c r="CM546" s="12" t="str">
        <f t="shared" ca="1" si="2280"/>
        <v/>
      </c>
      <c r="CO546" t="str">
        <f t="shared" ca="1" si="2138"/>
        <v/>
      </c>
      <c r="CP546" s="12" t="str">
        <f t="shared" ca="1" si="2212"/>
        <v/>
      </c>
      <c r="CQ546" s="12" t="str">
        <f t="shared" ca="1" si="2213"/>
        <v/>
      </c>
      <c r="CR546" s="12" t="str">
        <f t="shared" ca="1" si="2214"/>
        <v/>
      </c>
      <c r="CS546" s="12" t="str">
        <f t="shared" ca="1" si="2215"/>
        <v/>
      </c>
      <c r="CT546" s="12" t="str">
        <f t="shared" ca="1" si="2216"/>
        <v/>
      </c>
      <c r="CV546" t="str">
        <f t="shared" ca="1" si="2151"/>
        <v/>
      </c>
      <c r="CW546" s="12" t="str">
        <f t="shared" ca="1" si="2217"/>
        <v/>
      </c>
      <c r="CX546" s="12" t="str">
        <f t="shared" ca="1" si="2218"/>
        <v/>
      </c>
      <c r="CY546" s="12" t="str">
        <f t="shared" ca="1" si="2219"/>
        <v/>
      </c>
      <c r="CZ546" s="12" t="str">
        <f t="shared" ca="1" si="2220"/>
        <v/>
      </c>
      <c r="DA546" s="12" t="str">
        <f t="shared" ca="1" si="2221"/>
        <v/>
      </c>
      <c r="DC546" t="str">
        <f t="shared" ca="1" si="2139"/>
        <v/>
      </c>
      <c r="DD546" s="12" t="str">
        <f t="shared" ca="1" si="2222"/>
        <v/>
      </c>
      <c r="DE546" s="12" t="str">
        <f t="shared" ca="1" si="2223"/>
        <v/>
      </c>
      <c r="DF546" s="12" t="str">
        <f t="shared" ca="1" si="2224"/>
        <v/>
      </c>
      <c r="DG546" s="12" t="str">
        <f t="shared" ca="1" si="2225"/>
        <v/>
      </c>
      <c r="DH546" s="12" t="str">
        <f t="shared" ca="1" si="2226"/>
        <v/>
      </c>
      <c r="DJ546" t="str">
        <f t="shared" ca="1" si="2140"/>
        <v/>
      </c>
      <c r="DK546" s="12" t="str">
        <f t="shared" ca="1" si="2227"/>
        <v/>
      </c>
      <c r="DL546" s="12" t="str">
        <f t="shared" ca="1" si="2228"/>
        <v/>
      </c>
      <c r="DM546" s="12" t="str">
        <f t="shared" ca="1" si="2229"/>
        <v/>
      </c>
      <c r="DN546" s="12" t="str">
        <f t="shared" ca="1" si="2230"/>
        <v/>
      </c>
      <c r="DO546" s="12" t="str">
        <f t="shared" ca="1" si="2231"/>
        <v/>
      </c>
      <c r="DQ546" t="str">
        <f t="shared" ca="1" si="2141"/>
        <v/>
      </c>
      <c r="DR546" s="12" t="str">
        <f t="shared" ca="1" si="2271"/>
        <v/>
      </c>
      <c r="DS546" s="12" t="str">
        <f t="shared" ca="1" si="2272"/>
        <v/>
      </c>
      <c r="DT546" s="12" t="str">
        <f t="shared" ca="1" si="2273"/>
        <v/>
      </c>
      <c r="DU546" s="12" t="str">
        <f t="shared" ca="1" si="2274"/>
        <v/>
      </c>
      <c r="DV546" s="12" t="str">
        <f t="shared" ca="1" si="2275"/>
        <v/>
      </c>
      <c r="DX546" t="str">
        <f t="shared" ca="1" si="2142"/>
        <v/>
      </c>
      <c r="DY546" s="12" t="str">
        <f t="shared" ca="1" si="2232"/>
        <v/>
      </c>
      <c r="DZ546" s="12" t="str">
        <f t="shared" ca="1" si="2233"/>
        <v/>
      </c>
      <c r="EA546" s="12" t="str">
        <f t="shared" ca="1" si="2234"/>
        <v/>
      </c>
      <c r="EB546" s="12" t="str">
        <f t="shared" ca="1" si="2235"/>
        <v/>
      </c>
      <c r="EC546" s="12" t="str">
        <f t="shared" ca="1" si="2236"/>
        <v/>
      </c>
      <c r="EF546" t="str">
        <f t="shared" ca="1" si="2237"/>
        <v/>
      </c>
      <c r="EG546" s="12" t="str">
        <f t="shared" ca="1" si="2238"/>
        <v/>
      </c>
      <c r="EH546" s="12" t="str">
        <f t="shared" ca="1" si="2239"/>
        <v/>
      </c>
      <c r="EI546" s="12" t="str">
        <f t="shared" ca="1" si="2240"/>
        <v/>
      </c>
      <c r="EJ546" s="12" t="str">
        <f t="shared" ca="1" si="2241"/>
        <v/>
      </c>
      <c r="EK546" s="12" t="str">
        <f t="shared" ca="1" si="2242"/>
        <v/>
      </c>
      <c r="EM546" t="str">
        <f t="shared" ca="1" si="2243"/>
        <v/>
      </c>
      <c r="EN546" s="12" t="str">
        <f t="shared" ca="1" si="2244"/>
        <v/>
      </c>
      <c r="EO546" s="12" t="str">
        <f t="shared" ca="1" si="2245"/>
        <v/>
      </c>
      <c r="EP546" s="12" t="str">
        <f t="shared" ca="1" si="2246"/>
        <v/>
      </c>
      <c r="EQ546" s="12" t="str">
        <f t="shared" ca="1" si="2247"/>
        <v/>
      </c>
      <c r="ER546" s="12" t="str">
        <f t="shared" ca="1" si="2248"/>
        <v/>
      </c>
      <c r="EU546" t="str">
        <f t="shared" ca="1" si="2249"/>
        <v/>
      </c>
      <c r="EV546" s="12" t="str">
        <f t="shared" ca="1" si="2250"/>
        <v/>
      </c>
      <c r="EW546" s="12" t="str">
        <f t="shared" ca="1" si="2251"/>
        <v/>
      </c>
      <c r="EX546" s="12" t="str">
        <f t="shared" ca="1" si="2252"/>
        <v/>
      </c>
      <c r="EY546" s="12" t="str">
        <f t="shared" ca="1" si="2253"/>
        <v/>
      </c>
      <c r="EZ546" s="12" t="str">
        <f t="shared" ca="1" si="2254"/>
        <v/>
      </c>
    </row>
    <row r="547" spans="3:156" x14ac:dyDescent="0.2">
      <c r="D547" s="5">
        <f t="shared" si="2136"/>
        <v>52</v>
      </c>
      <c r="E547" t="b">
        <f t="shared" si="2123"/>
        <v>0</v>
      </c>
      <c r="G547" t="str">
        <f t="shared" ca="1" si="2255"/>
        <v/>
      </c>
      <c r="H547" s="12" t="str">
        <f t="shared" ca="1" si="2256"/>
        <v/>
      </c>
      <c r="I547" s="12" t="str">
        <f t="shared" ca="1" si="2257"/>
        <v/>
      </c>
      <c r="J547" s="12" t="str">
        <f t="shared" ca="1" si="2258"/>
        <v/>
      </c>
      <c r="K547" s="12" t="str">
        <f t="shared" ca="1" si="2259"/>
        <v/>
      </c>
      <c r="L547" s="12" t="str">
        <f t="shared" ca="1" si="2260"/>
        <v/>
      </c>
      <c r="N547" t="str">
        <f t="shared" ca="1" si="2124"/>
        <v/>
      </c>
      <c r="O547" s="12" t="str">
        <f t="shared" ca="1" si="2182"/>
        <v/>
      </c>
      <c r="P547" s="12" t="str">
        <f t="shared" ca="1" si="2183"/>
        <v/>
      </c>
      <c r="Q547" s="12" t="str">
        <f t="shared" ca="1" si="2184"/>
        <v/>
      </c>
      <c r="R547" s="12" t="str">
        <f t="shared" ca="1" si="2185"/>
        <v/>
      </c>
      <c r="S547" s="12" t="str">
        <f t="shared" ca="1" si="2186"/>
        <v/>
      </c>
      <c r="U547" t="str">
        <f t="shared" ca="1" si="2125"/>
        <v/>
      </c>
      <c r="V547" s="12" t="str">
        <f t="shared" ca="1" si="2261"/>
        <v/>
      </c>
      <c r="W547" s="12" t="str">
        <f t="shared" ca="1" si="2262"/>
        <v/>
      </c>
      <c r="X547" s="12" t="str">
        <f t="shared" ca="1" si="2263"/>
        <v/>
      </c>
      <c r="Y547" s="12" t="str">
        <f t="shared" ca="1" si="2264"/>
        <v/>
      </c>
      <c r="Z547" s="12" t="str">
        <f t="shared" ca="1" si="2265"/>
        <v/>
      </c>
      <c r="AB547" t="str">
        <f t="shared" ca="1" si="2126"/>
        <v/>
      </c>
      <c r="AC547" s="12" t="str">
        <f t="shared" ca="1" si="2152"/>
        <v/>
      </c>
      <c r="AD547" s="12" t="str">
        <f t="shared" ca="1" si="2153"/>
        <v/>
      </c>
      <c r="AE547" s="12" t="str">
        <f t="shared" ca="1" si="2154"/>
        <v/>
      </c>
      <c r="AF547" s="12" t="str">
        <f t="shared" ca="1" si="2155"/>
        <v/>
      </c>
      <c r="AG547" s="12" t="str">
        <f t="shared" ca="1" si="2156"/>
        <v/>
      </c>
      <c r="AI547" t="str">
        <f t="shared" ca="1" si="2127"/>
        <v/>
      </c>
      <c r="AJ547" s="12" t="str">
        <f t="shared" ca="1" si="2157"/>
        <v/>
      </c>
      <c r="AK547" s="12" t="str">
        <f t="shared" ca="1" si="2158"/>
        <v/>
      </c>
      <c r="AL547" s="12" t="str">
        <f t="shared" ca="1" si="2159"/>
        <v/>
      </c>
      <c r="AM547" s="12" t="str">
        <f t="shared" ca="1" si="2160"/>
        <v/>
      </c>
      <c r="AN547" s="12" t="str">
        <f t="shared" ca="1" si="2161"/>
        <v/>
      </c>
      <c r="AP547" t="str">
        <f t="shared" ca="1" si="2129"/>
        <v/>
      </c>
      <c r="AQ547" s="12" t="str">
        <f t="shared" ca="1" si="2187"/>
        <v/>
      </c>
      <c r="AR547" s="12" t="str">
        <f t="shared" ca="1" si="2188"/>
        <v/>
      </c>
      <c r="AS547" s="12" t="str">
        <f t="shared" ca="1" si="2189"/>
        <v/>
      </c>
      <c r="AT547" s="12" t="str">
        <f t="shared" ca="1" si="2190"/>
        <v/>
      </c>
      <c r="AU547" s="12" t="str">
        <f t="shared" ca="1" si="2191"/>
        <v/>
      </c>
      <c r="AV547" s="12"/>
      <c r="AX547" t="str">
        <f t="shared" ca="1" si="2130"/>
        <v/>
      </c>
      <c r="AY547" s="12" t="str">
        <f t="shared" ca="1" si="2266"/>
        <v/>
      </c>
      <c r="AZ547" s="12" t="str">
        <f t="shared" ca="1" si="2267"/>
        <v/>
      </c>
      <c r="BA547" s="12" t="str">
        <f t="shared" ca="1" si="2268"/>
        <v/>
      </c>
      <c r="BB547" s="12" t="str">
        <f t="shared" ca="1" si="2269"/>
        <v/>
      </c>
      <c r="BC547" s="12" t="str">
        <f t="shared" ca="1" si="2270"/>
        <v/>
      </c>
      <c r="BE547" t="str">
        <f t="shared" ca="1" si="2131"/>
        <v/>
      </c>
      <c r="BF547" s="12" t="str">
        <f t="shared" ca="1" si="2192"/>
        <v/>
      </c>
      <c r="BG547" s="12" t="str">
        <f t="shared" ca="1" si="2193"/>
        <v/>
      </c>
      <c r="BH547" s="12" t="str">
        <f t="shared" ca="1" si="2194"/>
        <v/>
      </c>
      <c r="BI547" s="12" t="str">
        <f t="shared" ca="1" si="2195"/>
        <v/>
      </c>
      <c r="BJ547" s="12" t="str">
        <f t="shared" ca="1" si="2196"/>
        <v/>
      </c>
      <c r="BL547" t="str">
        <f t="shared" ca="1" si="2132"/>
        <v/>
      </c>
      <c r="BM547" s="12" t="str">
        <f t="shared" ca="1" si="2197"/>
        <v/>
      </c>
      <c r="BN547" s="12" t="str">
        <f t="shared" ca="1" si="2198"/>
        <v/>
      </c>
      <c r="BO547" s="12" t="str">
        <f t="shared" ca="1" si="2199"/>
        <v/>
      </c>
      <c r="BP547" s="12" t="str">
        <f t="shared" ca="1" si="2200"/>
        <v/>
      </c>
      <c r="BQ547" s="12" t="str">
        <f t="shared" ca="1" si="2201"/>
        <v/>
      </c>
      <c r="BS547" t="str">
        <f t="shared" ca="1" si="2133"/>
        <v/>
      </c>
      <c r="BT547" s="12" t="str">
        <f t="shared" ca="1" si="2202"/>
        <v/>
      </c>
      <c r="BU547" s="12" t="str">
        <f t="shared" ca="1" si="2203"/>
        <v/>
      </c>
      <c r="BV547" s="12" t="str">
        <f t="shared" ca="1" si="2204"/>
        <v/>
      </c>
      <c r="BW547" s="12" t="str">
        <f t="shared" ca="1" si="2205"/>
        <v/>
      </c>
      <c r="BX547" s="12" t="str">
        <f t="shared" ca="1" si="2206"/>
        <v/>
      </c>
      <c r="BZ547" t="str">
        <f t="shared" ca="1" si="2134"/>
        <v/>
      </c>
      <c r="CA547" s="12" t="str">
        <f t="shared" ca="1" si="2207"/>
        <v/>
      </c>
      <c r="CB547" s="12" t="str">
        <f t="shared" ca="1" si="2208"/>
        <v/>
      </c>
      <c r="CC547" s="12" t="str">
        <f t="shared" ca="1" si="2209"/>
        <v/>
      </c>
      <c r="CD547" s="12" t="str">
        <f t="shared" ca="1" si="2210"/>
        <v/>
      </c>
      <c r="CE547" s="12" t="str">
        <f t="shared" ca="1" si="2211"/>
        <v/>
      </c>
      <c r="CH547" t="str">
        <f t="shared" ca="1" si="2137"/>
        <v/>
      </c>
      <c r="CI547" s="12" t="str">
        <f t="shared" ca="1" si="2276"/>
        <v/>
      </c>
      <c r="CJ547" s="12" t="str">
        <f t="shared" ca="1" si="2277"/>
        <v/>
      </c>
      <c r="CK547" s="12" t="str">
        <f t="shared" ca="1" si="2278"/>
        <v/>
      </c>
      <c r="CL547" s="12" t="str">
        <f t="shared" ca="1" si="2279"/>
        <v/>
      </c>
      <c r="CM547" s="12" t="str">
        <f t="shared" ca="1" si="2280"/>
        <v/>
      </c>
      <c r="CO547" t="str">
        <f t="shared" ca="1" si="2138"/>
        <v/>
      </c>
      <c r="CP547" s="12" t="str">
        <f t="shared" ca="1" si="2212"/>
        <v/>
      </c>
      <c r="CQ547" s="12" t="str">
        <f t="shared" ca="1" si="2213"/>
        <v/>
      </c>
      <c r="CR547" s="12" t="str">
        <f t="shared" ca="1" si="2214"/>
        <v/>
      </c>
      <c r="CS547" s="12" t="str">
        <f t="shared" ca="1" si="2215"/>
        <v/>
      </c>
      <c r="CT547" s="12" t="str">
        <f t="shared" ca="1" si="2216"/>
        <v/>
      </c>
      <c r="CV547" t="str">
        <f t="shared" ca="1" si="2151"/>
        <v/>
      </c>
      <c r="CW547" s="12" t="str">
        <f t="shared" ca="1" si="2217"/>
        <v/>
      </c>
      <c r="CX547" s="12" t="str">
        <f t="shared" ca="1" si="2218"/>
        <v/>
      </c>
      <c r="CY547" s="12" t="str">
        <f t="shared" ca="1" si="2219"/>
        <v/>
      </c>
      <c r="CZ547" s="12" t="str">
        <f t="shared" ca="1" si="2220"/>
        <v/>
      </c>
      <c r="DA547" s="12" t="str">
        <f t="shared" ca="1" si="2221"/>
        <v/>
      </c>
      <c r="DC547" t="str">
        <f t="shared" ca="1" si="2139"/>
        <v/>
      </c>
      <c r="DD547" s="12" t="str">
        <f t="shared" ca="1" si="2222"/>
        <v/>
      </c>
      <c r="DE547" s="12" t="str">
        <f t="shared" ca="1" si="2223"/>
        <v/>
      </c>
      <c r="DF547" s="12" t="str">
        <f t="shared" ca="1" si="2224"/>
        <v/>
      </c>
      <c r="DG547" s="12" t="str">
        <f t="shared" ca="1" si="2225"/>
        <v/>
      </c>
      <c r="DH547" s="12" t="str">
        <f t="shared" ca="1" si="2226"/>
        <v/>
      </c>
      <c r="DJ547" t="str">
        <f t="shared" ca="1" si="2140"/>
        <v/>
      </c>
      <c r="DK547" s="12" t="str">
        <f t="shared" ca="1" si="2227"/>
        <v/>
      </c>
      <c r="DL547" s="12" t="str">
        <f t="shared" ca="1" si="2228"/>
        <v/>
      </c>
      <c r="DM547" s="12" t="str">
        <f t="shared" ca="1" si="2229"/>
        <v/>
      </c>
      <c r="DN547" s="12" t="str">
        <f t="shared" ca="1" si="2230"/>
        <v/>
      </c>
      <c r="DO547" s="12" t="str">
        <f t="shared" ca="1" si="2231"/>
        <v/>
      </c>
      <c r="DQ547" t="str">
        <f t="shared" ca="1" si="2141"/>
        <v/>
      </c>
      <c r="DR547" s="12" t="str">
        <f t="shared" ca="1" si="2271"/>
        <v/>
      </c>
      <c r="DS547" s="12" t="str">
        <f t="shared" ca="1" si="2272"/>
        <v/>
      </c>
      <c r="DT547" s="12" t="str">
        <f t="shared" ca="1" si="2273"/>
        <v/>
      </c>
      <c r="DU547" s="12" t="str">
        <f t="shared" ca="1" si="2274"/>
        <v/>
      </c>
      <c r="DV547" s="12" t="str">
        <f t="shared" ca="1" si="2275"/>
        <v/>
      </c>
      <c r="DX547" t="str">
        <f t="shared" ca="1" si="2142"/>
        <v/>
      </c>
      <c r="DY547" s="12" t="str">
        <f t="shared" ca="1" si="2232"/>
        <v/>
      </c>
      <c r="DZ547" s="12" t="str">
        <f t="shared" ca="1" si="2233"/>
        <v/>
      </c>
      <c r="EA547" s="12" t="str">
        <f t="shared" ca="1" si="2234"/>
        <v/>
      </c>
      <c r="EB547" s="12" t="str">
        <f t="shared" ca="1" si="2235"/>
        <v/>
      </c>
      <c r="EC547" s="12" t="str">
        <f t="shared" ca="1" si="2236"/>
        <v/>
      </c>
      <c r="EF547" t="str">
        <f t="shared" ca="1" si="2237"/>
        <v/>
      </c>
      <c r="EG547" s="12" t="str">
        <f t="shared" ca="1" si="2238"/>
        <v/>
      </c>
      <c r="EH547" s="12" t="str">
        <f t="shared" ca="1" si="2239"/>
        <v/>
      </c>
      <c r="EI547" s="12" t="str">
        <f t="shared" ca="1" si="2240"/>
        <v/>
      </c>
      <c r="EJ547" s="12" t="str">
        <f t="shared" ca="1" si="2241"/>
        <v/>
      </c>
      <c r="EK547" s="12" t="str">
        <f t="shared" ca="1" si="2242"/>
        <v/>
      </c>
      <c r="EM547" t="str">
        <f t="shared" ca="1" si="2243"/>
        <v/>
      </c>
      <c r="EN547" s="12" t="str">
        <f t="shared" ca="1" si="2244"/>
        <v/>
      </c>
      <c r="EO547" s="12" t="str">
        <f t="shared" ca="1" si="2245"/>
        <v/>
      </c>
      <c r="EP547" s="12" t="str">
        <f t="shared" ca="1" si="2246"/>
        <v/>
      </c>
      <c r="EQ547" s="12" t="str">
        <f t="shared" ca="1" si="2247"/>
        <v/>
      </c>
      <c r="ER547" s="12" t="str">
        <f t="shared" ca="1" si="2248"/>
        <v/>
      </c>
      <c r="EU547" t="str">
        <f t="shared" ca="1" si="2249"/>
        <v/>
      </c>
      <c r="EV547" s="12" t="str">
        <f t="shared" ca="1" si="2250"/>
        <v/>
      </c>
      <c r="EW547" s="12" t="str">
        <f t="shared" ca="1" si="2251"/>
        <v/>
      </c>
      <c r="EX547" s="12" t="str">
        <f t="shared" ca="1" si="2252"/>
        <v/>
      </c>
      <c r="EY547" s="12" t="str">
        <f t="shared" ca="1" si="2253"/>
        <v/>
      </c>
      <c r="EZ547" s="12" t="str">
        <f t="shared" ca="1" si="2254"/>
        <v/>
      </c>
    </row>
    <row r="548" spans="3:156" x14ac:dyDescent="0.2">
      <c r="D548" s="5">
        <f t="shared" si="2136"/>
        <v>53</v>
      </c>
      <c r="E548" t="b">
        <f t="shared" si="2123"/>
        <v>0</v>
      </c>
      <c r="G548" t="str">
        <f t="shared" ca="1" si="2255"/>
        <v/>
      </c>
      <c r="H548" s="12" t="str">
        <f t="shared" ca="1" si="2256"/>
        <v/>
      </c>
      <c r="I548" s="12" t="str">
        <f t="shared" ca="1" si="2257"/>
        <v/>
      </c>
      <c r="J548" s="12" t="str">
        <f t="shared" ca="1" si="2258"/>
        <v/>
      </c>
      <c r="K548" s="12" t="str">
        <f t="shared" ca="1" si="2259"/>
        <v/>
      </c>
      <c r="L548" s="12" t="str">
        <f t="shared" ca="1" si="2260"/>
        <v/>
      </c>
      <c r="N548" t="str">
        <f t="shared" ca="1" si="2124"/>
        <v/>
      </c>
      <c r="O548" s="12" t="str">
        <f t="shared" ca="1" si="2182"/>
        <v/>
      </c>
      <c r="P548" s="12" t="str">
        <f t="shared" ca="1" si="2183"/>
        <v/>
      </c>
      <c r="Q548" s="12" t="str">
        <f t="shared" ca="1" si="2184"/>
        <v/>
      </c>
      <c r="R548" s="12" t="str">
        <f t="shared" ca="1" si="2185"/>
        <v/>
      </c>
      <c r="S548" s="12" t="str">
        <f t="shared" ca="1" si="2186"/>
        <v/>
      </c>
      <c r="U548" t="str">
        <f t="shared" ca="1" si="2125"/>
        <v/>
      </c>
      <c r="V548" s="12" t="str">
        <f t="shared" ca="1" si="2261"/>
        <v/>
      </c>
      <c r="W548" s="12" t="str">
        <f t="shared" ca="1" si="2262"/>
        <v/>
      </c>
      <c r="X548" s="12" t="str">
        <f t="shared" ca="1" si="2263"/>
        <v/>
      </c>
      <c r="Y548" s="12" t="str">
        <f t="shared" ca="1" si="2264"/>
        <v/>
      </c>
      <c r="Z548" s="12" t="str">
        <f t="shared" ca="1" si="2265"/>
        <v/>
      </c>
      <c r="AB548" t="str">
        <f t="shared" ca="1" si="2126"/>
        <v/>
      </c>
      <c r="AC548" s="12" t="str">
        <f t="shared" ca="1" si="2152"/>
        <v/>
      </c>
      <c r="AD548" s="12" t="str">
        <f t="shared" ca="1" si="2153"/>
        <v/>
      </c>
      <c r="AE548" s="12" t="str">
        <f t="shared" ca="1" si="2154"/>
        <v/>
      </c>
      <c r="AF548" s="12" t="str">
        <f t="shared" ca="1" si="2155"/>
        <v/>
      </c>
      <c r="AG548" s="12" t="str">
        <f t="shared" ca="1" si="2156"/>
        <v/>
      </c>
      <c r="AI548" t="str">
        <f t="shared" ca="1" si="2127"/>
        <v/>
      </c>
      <c r="AJ548" s="12" t="str">
        <f t="shared" ca="1" si="2157"/>
        <v/>
      </c>
      <c r="AK548" s="12" t="str">
        <f t="shared" ca="1" si="2158"/>
        <v/>
      </c>
      <c r="AL548" s="12" t="str">
        <f t="shared" ca="1" si="2159"/>
        <v/>
      </c>
      <c r="AM548" s="12" t="str">
        <f t="shared" ca="1" si="2160"/>
        <v/>
      </c>
      <c r="AN548" s="12" t="str">
        <f t="shared" ca="1" si="2161"/>
        <v/>
      </c>
      <c r="AP548" t="str">
        <f t="shared" ca="1" si="2129"/>
        <v/>
      </c>
      <c r="AQ548" s="12" t="str">
        <f t="shared" ca="1" si="2187"/>
        <v/>
      </c>
      <c r="AR548" s="12" t="str">
        <f t="shared" ca="1" si="2188"/>
        <v/>
      </c>
      <c r="AS548" s="12" t="str">
        <f t="shared" ca="1" si="2189"/>
        <v/>
      </c>
      <c r="AT548" s="12" t="str">
        <f t="shared" ca="1" si="2190"/>
        <v/>
      </c>
      <c r="AU548" s="12" t="str">
        <f t="shared" ca="1" si="2191"/>
        <v/>
      </c>
      <c r="AV548" s="12"/>
      <c r="AX548" t="str">
        <f t="shared" ca="1" si="2130"/>
        <v/>
      </c>
      <c r="AY548" s="12" t="str">
        <f t="shared" ca="1" si="2266"/>
        <v/>
      </c>
      <c r="AZ548" s="12" t="str">
        <f t="shared" ca="1" si="2267"/>
        <v/>
      </c>
      <c r="BA548" s="12" t="str">
        <f t="shared" ca="1" si="2268"/>
        <v/>
      </c>
      <c r="BB548" s="12" t="str">
        <f t="shared" ca="1" si="2269"/>
        <v/>
      </c>
      <c r="BC548" s="12" t="str">
        <f t="shared" ca="1" si="2270"/>
        <v/>
      </c>
      <c r="BE548" t="str">
        <f t="shared" ca="1" si="2131"/>
        <v/>
      </c>
      <c r="BF548" s="12" t="str">
        <f t="shared" ca="1" si="2192"/>
        <v/>
      </c>
      <c r="BG548" s="12" t="str">
        <f t="shared" ca="1" si="2193"/>
        <v/>
      </c>
      <c r="BH548" s="12" t="str">
        <f t="shared" ca="1" si="2194"/>
        <v/>
      </c>
      <c r="BI548" s="12" t="str">
        <f t="shared" ca="1" si="2195"/>
        <v/>
      </c>
      <c r="BJ548" s="12" t="str">
        <f t="shared" ca="1" si="2196"/>
        <v/>
      </c>
      <c r="BL548" t="str">
        <f t="shared" ca="1" si="2132"/>
        <v/>
      </c>
      <c r="BM548" s="12" t="str">
        <f t="shared" ca="1" si="2197"/>
        <v/>
      </c>
      <c r="BN548" s="12" t="str">
        <f t="shared" ca="1" si="2198"/>
        <v/>
      </c>
      <c r="BO548" s="12" t="str">
        <f t="shared" ca="1" si="2199"/>
        <v/>
      </c>
      <c r="BP548" s="12" t="str">
        <f t="shared" ca="1" si="2200"/>
        <v/>
      </c>
      <c r="BQ548" s="12" t="str">
        <f t="shared" ca="1" si="2201"/>
        <v/>
      </c>
      <c r="BS548" t="str">
        <f t="shared" ca="1" si="2133"/>
        <v/>
      </c>
      <c r="BT548" s="12" t="str">
        <f t="shared" ca="1" si="2202"/>
        <v/>
      </c>
      <c r="BU548" s="12" t="str">
        <f t="shared" ca="1" si="2203"/>
        <v/>
      </c>
      <c r="BV548" s="12" t="str">
        <f t="shared" ca="1" si="2204"/>
        <v/>
      </c>
      <c r="BW548" s="12" t="str">
        <f t="shared" ca="1" si="2205"/>
        <v/>
      </c>
      <c r="BX548" s="12" t="str">
        <f t="shared" ca="1" si="2206"/>
        <v/>
      </c>
      <c r="BZ548" t="str">
        <f t="shared" ca="1" si="2134"/>
        <v/>
      </c>
      <c r="CA548" s="12" t="str">
        <f t="shared" ca="1" si="2207"/>
        <v/>
      </c>
      <c r="CB548" s="12" t="str">
        <f t="shared" ca="1" si="2208"/>
        <v/>
      </c>
      <c r="CC548" s="12" t="str">
        <f t="shared" ca="1" si="2209"/>
        <v/>
      </c>
      <c r="CD548" s="12" t="str">
        <f t="shared" ca="1" si="2210"/>
        <v/>
      </c>
      <c r="CE548" s="12" t="str">
        <f t="shared" ca="1" si="2211"/>
        <v/>
      </c>
      <c r="CH548" t="str">
        <f t="shared" ca="1" si="2137"/>
        <v/>
      </c>
      <c r="CI548" s="12" t="str">
        <f t="shared" ca="1" si="2276"/>
        <v/>
      </c>
      <c r="CJ548" s="12" t="str">
        <f t="shared" ca="1" si="2277"/>
        <v/>
      </c>
      <c r="CK548" s="12" t="str">
        <f t="shared" ca="1" si="2278"/>
        <v/>
      </c>
      <c r="CL548" s="12" t="str">
        <f t="shared" ca="1" si="2279"/>
        <v/>
      </c>
      <c r="CM548" s="12" t="str">
        <f t="shared" ca="1" si="2280"/>
        <v/>
      </c>
      <c r="CO548" t="str">
        <f t="shared" ca="1" si="2138"/>
        <v/>
      </c>
      <c r="CP548" s="12" t="str">
        <f t="shared" ca="1" si="2212"/>
        <v/>
      </c>
      <c r="CQ548" s="12" t="str">
        <f t="shared" ca="1" si="2213"/>
        <v/>
      </c>
      <c r="CR548" s="12" t="str">
        <f t="shared" ca="1" si="2214"/>
        <v/>
      </c>
      <c r="CS548" s="12" t="str">
        <f t="shared" ca="1" si="2215"/>
        <v/>
      </c>
      <c r="CT548" s="12" t="str">
        <f t="shared" ca="1" si="2216"/>
        <v/>
      </c>
      <c r="CV548" t="str">
        <f t="shared" ca="1" si="2151"/>
        <v/>
      </c>
      <c r="CW548" s="12" t="str">
        <f t="shared" ca="1" si="2217"/>
        <v/>
      </c>
      <c r="CX548" s="12" t="str">
        <f t="shared" ca="1" si="2218"/>
        <v/>
      </c>
      <c r="CY548" s="12" t="str">
        <f t="shared" ca="1" si="2219"/>
        <v/>
      </c>
      <c r="CZ548" s="12" t="str">
        <f t="shared" ca="1" si="2220"/>
        <v/>
      </c>
      <c r="DA548" s="12" t="str">
        <f t="shared" ca="1" si="2221"/>
        <v/>
      </c>
      <c r="DC548" t="str">
        <f t="shared" ca="1" si="2139"/>
        <v/>
      </c>
      <c r="DD548" s="12" t="str">
        <f t="shared" ca="1" si="2222"/>
        <v/>
      </c>
      <c r="DE548" s="12" t="str">
        <f t="shared" ca="1" si="2223"/>
        <v/>
      </c>
      <c r="DF548" s="12" t="str">
        <f t="shared" ca="1" si="2224"/>
        <v/>
      </c>
      <c r="DG548" s="12" t="str">
        <f t="shared" ca="1" si="2225"/>
        <v/>
      </c>
      <c r="DH548" s="12" t="str">
        <f t="shared" ca="1" si="2226"/>
        <v/>
      </c>
      <c r="DJ548" t="str">
        <f t="shared" ca="1" si="2140"/>
        <v/>
      </c>
      <c r="DK548" s="12" t="str">
        <f t="shared" ca="1" si="2227"/>
        <v/>
      </c>
      <c r="DL548" s="12" t="str">
        <f t="shared" ca="1" si="2228"/>
        <v/>
      </c>
      <c r="DM548" s="12" t="str">
        <f t="shared" ca="1" si="2229"/>
        <v/>
      </c>
      <c r="DN548" s="12" t="str">
        <f t="shared" ca="1" si="2230"/>
        <v/>
      </c>
      <c r="DO548" s="12" t="str">
        <f t="shared" ca="1" si="2231"/>
        <v/>
      </c>
      <c r="DQ548" t="str">
        <f t="shared" ca="1" si="2141"/>
        <v/>
      </c>
      <c r="DR548" s="12" t="str">
        <f t="shared" ca="1" si="2271"/>
        <v/>
      </c>
      <c r="DS548" s="12" t="str">
        <f t="shared" ca="1" si="2272"/>
        <v/>
      </c>
      <c r="DT548" s="12" t="str">
        <f t="shared" ca="1" si="2273"/>
        <v/>
      </c>
      <c r="DU548" s="12" t="str">
        <f t="shared" ca="1" si="2274"/>
        <v/>
      </c>
      <c r="DV548" s="12" t="str">
        <f t="shared" ca="1" si="2275"/>
        <v/>
      </c>
      <c r="DX548" t="str">
        <f t="shared" ca="1" si="2142"/>
        <v/>
      </c>
      <c r="DY548" s="12" t="str">
        <f t="shared" ca="1" si="2232"/>
        <v/>
      </c>
      <c r="DZ548" s="12" t="str">
        <f t="shared" ca="1" si="2233"/>
        <v/>
      </c>
      <c r="EA548" s="12" t="str">
        <f t="shared" ca="1" si="2234"/>
        <v/>
      </c>
      <c r="EB548" s="12" t="str">
        <f t="shared" ca="1" si="2235"/>
        <v/>
      </c>
      <c r="EC548" s="12" t="str">
        <f t="shared" ca="1" si="2236"/>
        <v/>
      </c>
      <c r="EF548" t="str">
        <f t="shared" ca="1" si="2237"/>
        <v/>
      </c>
      <c r="EG548" s="12" t="str">
        <f t="shared" ca="1" si="2238"/>
        <v/>
      </c>
      <c r="EH548" s="12" t="str">
        <f t="shared" ca="1" si="2239"/>
        <v/>
      </c>
      <c r="EI548" s="12" t="str">
        <f t="shared" ca="1" si="2240"/>
        <v/>
      </c>
      <c r="EJ548" s="12" t="str">
        <f t="shared" ca="1" si="2241"/>
        <v/>
      </c>
      <c r="EK548" s="12" t="str">
        <f t="shared" ca="1" si="2242"/>
        <v/>
      </c>
      <c r="EM548" t="str">
        <f t="shared" ca="1" si="2243"/>
        <v/>
      </c>
      <c r="EN548" s="12" t="str">
        <f t="shared" ca="1" si="2244"/>
        <v/>
      </c>
      <c r="EO548" s="12" t="str">
        <f t="shared" ca="1" si="2245"/>
        <v/>
      </c>
      <c r="EP548" s="12" t="str">
        <f t="shared" ca="1" si="2246"/>
        <v/>
      </c>
      <c r="EQ548" s="12" t="str">
        <f t="shared" ca="1" si="2247"/>
        <v/>
      </c>
      <c r="ER548" s="12" t="str">
        <f t="shared" ca="1" si="2248"/>
        <v/>
      </c>
      <c r="EU548" t="str">
        <f t="shared" ca="1" si="2249"/>
        <v/>
      </c>
      <c r="EV548" s="12" t="str">
        <f t="shared" ca="1" si="2250"/>
        <v/>
      </c>
      <c r="EW548" s="12" t="str">
        <f t="shared" ca="1" si="2251"/>
        <v/>
      </c>
      <c r="EX548" s="12" t="str">
        <f t="shared" ca="1" si="2252"/>
        <v/>
      </c>
      <c r="EY548" s="12" t="str">
        <f t="shared" ca="1" si="2253"/>
        <v/>
      </c>
      <c r="EZ548" s="12" t="str">
        <f t="shared" ca="1" si="2254"/>
        <v/>
      </c>
    </row>
    <row r="549" spans="3:156" x14ac:dyDescent="0.2">
      <c r="D549" s="5">
        <f t="shared" si="2136"/>
        <v>54</v>
      </c>
      <c r="E549" t="b">
        <f t="shared" si="2123"/>
        <v>0</v>
      </c>
      <c r="G549" t="str">
        <f t="shared" ca="1" si="2255"/>
        <v/>
      </c>
      <c r="H549" s="12" t="str">
        <f t="shared" ca="1" si="2256"/>
        <v/>
      </c>
      <c r="I549" s="12" t="str">
        <f t="shared" ca="1" si="2257"/>
        <v/>
      </c>
      <c r="J549" s="12" t="str">
        <f t="shared" ca="1" si="2258"/>
        <v/>
      </c>
      <c r="K549" s="12" t="str">
        <f t="shared" ca="1" si="2259"/>
        <v/>
      </c>
      <c r="L549" s="12" t="str">
        <f t="shared" ca="1" si="2260"/>
        <v/>
      </c>
      <c r="N549" t="str">
        <f t="shared" ca="1" si="2124"/>
        <v/>
      </c>
      <c r="O549" s="12" t="str">
        <f t="shared" ca="1" si="2182"/>
        <v/>
      </c>
      <c r="P549" s="12" t="str">
        <f t="shared" ca="1" si="2183"/>
        <v/>
      </c>
      <c r="Q549" s="12" t="str">
        <f t="shared" ca="1" si="2184"/>
        <v/>
      </c>
      <c r="R549" s="12" t="str">
        <f t="shared" ca="1" si="2185"/>
        <v/>
      </c>
      <c r="S549" s="12" t="str">
        <f t="shared" ca="1" si="2186"/>
        <v/>
      </c>
      <c r="U549" t="str">
        <f t="shared" ca="1" si="2125"/>
        <v/>
      </c>
      <c r="V549" s="12" t="str">
        <f t="shared" ca="1" si="2261"/>
        <v/>
      </c>
      <c r="W549" s="12" t="str">
        <f t="shared" ca="1" si="2262"/>
        <v/>
      </c>
      <c r="X549" s="12" t="str">
        <f t="shared" ca="1" si="2263"/>
        <v/>
      </c>
      <c r="Y549" s="12" t="str">
        <f t="shared" ca="1" si="2264"/>
        <v/>
      </c>
      <c r="Z549" s="12" t="str">
        <f t="shared" ca="1" si="2265"/>
        <v/>
      </c>
      <c r="AB549" t="str">
        <f t="shared" ca="1" si="2126"/>
        <v/>
      </c>
      <c r="AC549" s="12" t="str">
        <f t="shared" ca="1" si="2152"/>
        <v/>
      </c>
      <c r="AD549" s="12" t="str">
        <f t="shared" ca="1" si="2153"/>
        <v/>
      </c>
      <c r="AE549" s="12" t="str">
        <f t="shared" ca="1" si="2154"/>
        <v/>
      </c>
      <c r="AF549" s="12" t="str">
        <f t="shared" ca="1" si="2155"/>
        <v/>
      </c>
      <c r="AG549" s="12" t="str">
        <f t="shared" ca="1" si="2156"/>
        <v/>
      </c>
      <c r="AI549" t="str">
        <f t="shared" ca="1" si="2127"/>
        <v/>
      </c>
      <c r="AJ549" s="12" t="str">
        <f t="shared" ca="1" si="2157"/>
        <v/>
      </c>
      <c r="AK549" s="12" t="str">
        <f t="shared" ca="1" si="2158"/>
        <v/>
      </c>
      <c r="AL549" s="12" t="str">
        <f t="shared" ca="1" si="2159"/>
        <v/>
      </c>
      <c r="AM549" s="12" t="str">
        <f t="shared" ca="1" si="2160"/>
        <v/>
      </c>
      <c r="AN549" s="12" t="str">
        <f t="shared" ca="1" si="2161"/>
        <v/>
      </c>
      <c r="AP549" t="str">
        <f t="shared" ca="1" si="2129"/>
        <v/>
      </c>
      <c r="AQ549" s="12" t="str">
        <f t="shared" ca="1" si="2187"/>
        <v/>
      </c>
      <c r="AR549" s="12" t="str">
        <f t="shared" ca="1" si="2188"/>
        <v/>
      </c>
      <c r="AS549" s="12" t="str">
        <f t="shared" ca="1" si="2189"/>
        <v/>
      </c>
      <c r="AT549" s="12" t="str">
        <f t="shared" ca="1" si="2190"/>
        <v/>
      </c>
      <c r="AU549" s="12" t="str">
        <f t="shared" ca="1" si="2191"/>
        <v/>
      </c>
      <c r="AV549" s="12"/>
      <c r="AX549" t="str">
        <f t="shared" ca="1" si="2130"/>
        <v/>
      </c>
      <c r="AY549" s="12" t="str">
        <f t="shared" ca="1" si="2266"/>
        <v/>
      </c>
      <c r="AZ549" s="12" t="str">
        <f t="shared" ca="1" si="2267"/>
        <v/>
      </c>
      <c r="BA549" s="12" t="str">
        <f t="shared" ca="1" si="2268"/>
        <v/>
      </c>
      <c r="BB549" s="12" t="str">
        <f t="shared" ca="1" si="2269"/>
        <v/>
      </c>
      <c r="BC549" s="12" t="str">
        <f t="shared" ca="1" si="2270"/>
        <v/>
      </c>
      <c r="BE549" t="str">
        <f t="shared" ca="1" si="2131"/>
        <v/>
      </c>
      <c r="BF549" s="12" t="str">
        <f t="shared" ca="1" si="2192"/>
        <v/>
      </c>
      <c r="BG549" s="12" t="str">
        <f t="shared" ca="1" si="2193"/>
        <v/>
      </c>
      <c r="BH549" s="12" t="str">
        <f t="shared" ca="1" si="2194"/>
        <v/>
      </c>
      <c r="BI549" s="12" t="str">
        <f t="shared" ca="1" si="2195"/>
        <v/>
      </c>
      <c r="BJ549" s="12" t="str">
        <f t="shared" ca="1" si="2196"/>
        <v/>
      </c>
      <c r="BL549" t="str">
        <f t="shared" ca="1" si="2132"/>
        <v/>
      </c>
      <c r="BM549" s="12" t="str">
        <f t="shared" ca="1" si="2197"/>
        <v/>
      </c>
      <c r="BN549" s="12" t="str">
        <f t="shared" ca="1" si="2198"/>
        <v/>
      </c>
      <c r="BO549" s="12" t="str">
        <f t="shared" ca="1" si="2199"/>
        <v/>
      </c>
      <c r="BP549" s="12" t="str">
        <f t="shared" ca="1" si="2200"/>
        <v/>
      </c>
      <c r="BQ549" s="12" t="str">
        <f t="shared" ca="1" si="2201"/>
        <v/>
      </c>
      <c r="BS549" t="str">
        <f t="shared" ca="1" si="2133"/>
        <v/>
      </c>
      <c r="BT549" s="12" t="str">
        <f t="shared" ca="1" si="2202"/>
        <v/>
      </c>
      <c r="BU549" s="12" t="str">
        <f t="shared" ca="1" si="2203"/>
        <v/>
      </c>
      <c r="BV549" s="12" t="str">
        <f t="shared" ca="1" si="2204"/>
        <v/>
      </c>
      <c r="BW549" s="12" t="str">
        <f t="shared" ca="1" si="2205"/>
        <v/>
      </c>
      <c r="BX549" s="12" t="str">
        <f t="shared" ca="1" si="2206"/>
        <v/>
      </c>
      <c r="BZ549" t="str">
        <f t="shared" ca="1" si="2134"/>
        <v/>
      </c>
      <c r="CA549" s="12" t="str">
        <f t="shared" ca="1" si="2207"/>
        <v/>
      </c>
      <c r="CB549" s="12" t="str">
        <f t="shared" ca="1" si="2208"/>
        <v/>
      </c>
      <c r="CC549" s="12" t="str">
        <f t="shared" ca="1" si="2209"/>
        <v/>
      </c>
      <c r="CD549" s="12" t="str">
        <f t="shared" ca="1" si="2210"/>
        <v/>
      </c>
      <c r="CE549" s="12" t="str">
        <f t="shared" ca="1" si="2211"/>
        <v/>
      </c>
      <c r="CH549" t="str">
        <f t="shared" ca="1" si="2137"/>
        <v/>
      </c>
      <c r="CI549" s="12" t="str">
        <f t="shared" ca="1" si="2276"/>
        <v/>
      </c>
      <c r="CJ549" s="12" t="str">
        <f t="shared" ca="1" si="2277"/>
        <v/>
      </c>
      <c r="CK549" s="12" t="str">
        <f t="shared" ca="1" si="2278"/>
        <v/>
      </c>
      <c r="CL549" s="12" t="str">
        <f t="shared" ca="1" si="2279"/>
        <v/>
      </c>
      <c r="CM549" s="12" t="str">
        <f t="shared" ca="1" si="2280"/>
        <v/>
      </c>
      <c r="CO549" t="str">
        <f t="shared" ca="1" si="2138"/>
        <v/>
      </c>
      <c r="CP549" s="12" t="str">
        <f t="shared" ca="1" si="2212"/>
        <v/>
      </c>
      <c r="CQ549" s="12" t="str">
        <f t="shared" ca="1" si="2213"/>
        <v/>
      </c>
      <c r="CR549" s="12" t="str">
        <f t="shared" ca="1" si="2214"/>
        <v/>
      </c>
      <c r="CS549" s="12" t="str">
        <f t="shared" ca="1" si="2215"/>
        <v/>
      </c>
      <c r="CT549" s="12" t="str">
        <f t="shared" ca="1" si="2216"/>
        <v/>
      </c>
      <c r="CV549" t="str">
        <f t="shared" ca="1" si="2151"/>
        <v/>
      </c>
      <c r="CW549" s="12" t="str">
        <f t="shared" ca="1" si="2217"/>
        <v/>
      </c>
      <c r="CX549" s="12" t="str">
        <f t="shared" ca="1" si="2218"/>
        <v/>
      </c>
      <c r="CY549" s="12" t="str">
        <f t="shared" ca="1" si="2219"/>
        <v/>
      </c>
      <c r="CZ549" s="12" t="str">
        <f t="shared" ca="1" si="2220"/>
        <v/>
      </c>
      <c r="DA549" s="12" t="str">
        <f t="shared" ca="1" si="2221"/>
        <v/>
      </c>
      <c r="DC549" t="str">
        <f t="shared" ca="1" si="2139"/>
        <v/>
      </c>
      <c r="DD549" s="12" t="str">
        <f t="shared" ca="1" si="2222"/>
        <v/>
      </c>
      <c r="DE549" s="12" t="str">
        <f t="shared" ca="1" si="2223"/>
        <v/>
      </c>
      <c r="DF549" s="12" t="str">
        <f t="shared" ca="1" si="2224"/>
        <v/>
      </c>
      <c r="DG549" s="12" t="str">
        <f t="shared" ca="1" si="2225"/>
        <v/>
      </c>
      <c r="DH549" s="12" t="str">
        <f t="shared" ca="1" si="2226"/>
        <v/>
      </c>
      <c r="DJ549" t="str">
        <f t="shared" ca="1" si="2140"/>
        <v/>
      </c>
      <c r="DK549" s="12" t="str">
        <f t="shared" ca="1" si="2227"/>
        <v/>
      </c>
      <c r="DL549" s="12" t="str">
        <f t="shared" ca="1" si="2228"/>
        <v/>
      </c>
      <c r="DM549" s="12" t="str">
        <f t="shared" ca="1" si="2229"/>
        <v/>
      </c>
      <c r="DN549" s="12" t="str">
        <f t="shared" ca="1" si="2230"/>
        <v/>
      </c>
      <c r="DO549" s="12" t="str">
        <f t="shared" ca="1" si="2231"/>
        <v/>
      </c>
      <c r="DQ549" t="str">
        <f t="shared" ca="1" si="2141"/>
        <v/>
      </c>
      <c r="DR549" s="12" t="str">
        <f t="shared" ca="1" si="2271"/>
        <v/>
      </c>
      <c r="DS549" s="12" t="str">
        <f t="shared" ca="1" si="2272"/>
        <v/>
      </c>
      <c r="DT549" s="12" t="str">
        <f t="shared" ca="1" si="2273"/>
        <v/>
      </c>
      <c r="DU549" s="12" t="str">
        <f t="shared" ca="1" si="2274"/>
        <v/>
      </c>
      <c r="DV549" s="12" t="str">
        <f t="shared" ca="1" si="2275"/>
        <v/>
      </c>
      <c r="DX549" t="str">
        <f t="shared" ca="1" si="2142"/>
        <v/>
      </c>
      <c r="DY549" s="12" t="str">
        <f t="shared" ca="1" si="2232"/>
        <v/>
      </c>
      <c r="DZ549" s="12" t="str">
        <f t="shared" ca="1" si="2233"/>
        <v/>
      </c>
      <c r="EA549" s="12" t="str">
        <f t="shared" ca="1" si="2234"/>
        <v/>
      </c>
      <c r="EB549" s="12" t="str">
        <f t="shared" ca="1" si="2235"/>
        <v/>
      </c>
      <c r="EC549" s="12" t="str">
        <f t="shared" ca="1" si="2236"/>
        <v/>
      </c>
      <c r="EF549" t="str">
        <f t="shared" ca="1" si="2237"/>
        <v/>
      </c>
      <c r="EG549" s="12" t="str">
        <f t="shared" ca="1" si="2238"/>
        <v/>
      </c>
      <c r="EH549" s="12" t="str">
        <f t="shared" ca="1" si="2239"/>
        <v/>
      </c>
      <c r="EI549" s="12" t="str">
        <f t="shared" ca="1" si="2240"/>
        <v/>
      </c>
      <c r="EJ549" s="12" t="str">
        <f t="shared" ca="1" si="2241"/>
        <v/>
      </c>
      <c r="EK549" s="12" t="str">
        <f t="shared" ca="1" si="2242"/>
        <v/>
      </c>
      <c r="EM549" t="str">
        <f t="shared" ca="1" si="2243"/>
        <v/>
      </c>
      <c r="EN549" s="12" t="str">
        <f t="shared" ca="1" si="2244"/>
        <v/>
      </c>
      <c r="EO549" s="12" t="str">
        <f t="shared" ca="1" si="2245"/>
        <v/>
      </c>
      <c r="EP549" s="12" t="str">
        <f t="shared" ca="1" si="2246"/>
        <v/>
      </c>
      <c r="EQ549" s="12" t="str">
        <f t="shared" ca="1" si="2247"/>
        <v/>
      </c>
      <c r="ER549" s="12" t="str">
        <f t="shared" ca="1" si="2248"/>
        <v/>
      </c>
      <c r="EU549" t="str">
        <f t="shared" ca="1" si="2249"/>
        <v/>
      </c>
      <c r="EV549" s="12" t="str">
        <f t="shared" ca="1" si="2250"/>
        <v/>
      </c>
      <c r="EW549" s="12" t="str">
        <f t="shared" ca="1" si="2251"/>
        <v/>
      </c>
      <c r="EX549" s="12" t="str">
        <f t="shared" ca="1" si="2252"/>
        <v/>
      </c>
      <c r="EY549" s="12" t="str">
        <f t="shared" ca="1" si="2253"/>
        <v/>
      </c>
      <c r="EZ549" s="12" t="str">
        <f t="shared" ca="1" si="2254"/>
        <v/>
      </c>
    </row>
    <row r="550" spans="3:156" x14ac:dyDescent="0.2">
      <c r="D550" s="5">
        <f t="shared" si="2136"/>
        <v>55</v>
      </c>
      <c r="E550" t="b">
        <f t="shared" si="2123"/>
        <v>0</v>
      </c>
      <c r="G550" t="str">
        <f t="shared" ca="1" si="2255"/>
        <v/>
      </c>
      <c r="H550" s="12" t="str">
        <f t="shared" ca="1" si="2256"/>
        <v/>
      </c>
      <c r="I550" s="12" t="str">
        <f t="shared" ca="1" si="2257"/>
        <v/>
      </c>
      <c r="J550" s="12" t="str">
        <f t="shared" ca="1" si="2258"/>
        <v/>
      </c>
      <c r="K550" s="12" t="str">
        <f t="shared" ca="1" si="2259"/>
        <v/>
      </c>
      <c r="L550" s="12" t="str">
        <f t="shared" ca="1" si="2260"/>
        <v/>
      </c>
      <c r="N550" t="str">
        <f t="shared" ca="1" si="2124"/>
        <v/>
      </c>
      <c r="O550" s="12" t="str">
        <f t="shared" ca="1" si="2182"/>
        <v/>
      </c>
      <c r="P550" s="12" t="str">
        <f t="shared" ca="1" si="2183"/>
        <v/>
      </c>
      <c r="Q550" s="12" t="str">
        <f t="shared" ca="1" si="2184"/>
        <v/>
      </c>
      <c r="R550" s="12" t="str">
        <f t="shared" ca="1" si="2185"/>
        <v/>
      </c>
      <c r="S550" s="12" t="str">
        <f t="shared" ca="1" si="2186"/>
        <v/>
      </c>
      <c r="U550" t="str">
        <f t="shared" ca="1" si="2125"/>
        <v/>
      </c>
      <c r="V550" s="12" t="str">
        <f t="shared" ca="1" si="2261"/>
        <v/>
      </c>
      <c r="W550" s="12" t="str">
        <f t="shared" ca="1" si="2262"/>
        <v/>
      </c>
      <c r="X550" s="12" t="str">
        <f t="shared" ca="1" si="2263"/>
        <v/>
      </c>
      <c r="Y550" s="12" t="str">
        <f t="shared" ca="1" si="2264"/>
        <v/>
      </c>
      <c r="Z550" s="12" t="str">
        <f t="shared" ca="1" si="2265"/>
        <v/>
      </c>
      <c r="AB550" t="str">
        <f t="shared" ca="1" si="2126"/>
        <v/>
      </c>
      <c r="AC550" s="12" t="str">
        <f t="shared" ca="1" si="2152"/>
        <v/>
      </c>
      <c r="AD550" s="12" t="str">
        <f t="shared" ca="1" si="2153"/>
        <v/>
      </c>
      <c r="AE550" s="12" t="str">
        <f t="shared" ca="1" si="2154"/>
        <v/>
      </c>
      <c r="AF550" s="12" t="str">
        <f t="shared" ca="1" si="2155"/>
        <v/>
      </c>
      <c r="AG550" s="12" t="str">
        <f t="shared" ca="1" si="2156"/>
        <v/>
      </c>
      <c r="AI550" t="str">
        <f t="shared" ca="1" si="2127"/>
        <v/>
      </c>
      <c r="AJ550" s="12" t="str">
        <f t="shared" ca="1" si="2157"/>
        <v/>
      </c>
      <c r="AK550" s="12" t="str">
        <f t="shared" ca="1" si="2158"/>
        <v/>
      </c>
      <c r="AL550" s="12" t="str">
        <f t="shared" ca="1" si="2159"/>
        <v/>
      </c>
      <c r="AM550" s="12" t="str">
        <f t="shared" ca="1" si="2160"/>
        <v/>
      </c>
      <c r="AN550" s="12" t="str">
        <f t="shared" ca="1" si="2161"/>
        <v/>
      </c>
      <c r="AP550" t="str">
        <f t="shared" ca="1" si="2129"/>
        <v/>
      </c>
      <c r="AQ550" s="12" t="str">
        <f t="shared" ca="1" si="2187"/>
        <v/>
      </c>
      <c r="AR550" s="12" t="str">
        <f t="shared" ca="1" si="2188"/>
        <v/>
      </c>
      <c r="AS550" s="12" t="str">
        <f t="shared" ca="1" si="2189"/>
        <v/>
      </c>
      <c r="AT550" s="12" t="str">
        <f t="shared" ca="1" si="2190"/>
        <v/>
      </c>
      <c r="AU550" s="12" t="str">
        <f t="shared" ca="1" si="2191"/>
        <v/>
      </c>
      <c r="AV550" s="12"/>
      <c r="AX550" t="str">
        <f t="shared" ca="1" si="2130"/>
        <v/>
      </c>
      <c r="AY550" s="12" t="str">
        <f t="shared" ca="1" si="2266"/>
        <v/>
      </c>
      <c r="AZ550" s="12" t="str">
        <f t="shared" ca="1" si="2267"/>
        <v/>
      </c>
      <c r="BA550" s="12" t="str">
        <f t="shared" ca="1" si="2268"/>
        <v/>
      </c>
      <c r="BB550" s="12" t="str">
        <f t="shared" ca="1" si="2269"/>
        <v/>
      </c>
      <c r="BC550" s="12" t="str">
        <f t="shared" ca="1" si="2270"/>
        <v/>
      </c>
      <c r="BE550" t="str">
        <f t="shared" ca="1" si="2131"/>
        <v/>
      </c>
      <c r="BF550" s="12" t="str">
        <f t="shared" ca="1" si="2192"/>
        <v/>
      </c>
      <c r="BG550" s="12" t="str">
        <f t="shared" ca="1" si="2193"/>
        <v/>
      </c>
      <c r="BH550" s="12" t="str">
        <f t="shared" ca="1" si="2194"/>
        <v/>
      </c>
      <c r="BI550" s="12" t="str">
        <f t="shared" ca="1" si="2195"/>
        <v/>
      </c>
      <c r="BJ550" s="12" t="str">
        <f t="shared" ca="1" si="2196"/>
        <v/>
      </c>
      <c r="BL550" t="str">
        <f t="shared" ca="1" si="2132"/>
        <v/>
      </c>
      <c r="BM550" s="12" t="str">
        <f t="shared" ca="1" si="2197"/>
        <v/>
      </c>
      <c r="BN550" s="12" t="str">
        <f t="shared" ca="1" si="2198"/>
        <v/>
      </c>
      <c r="BO550" s="12" t="str">
        <f t="shared" ca="1" si="2199"/>
        <v/>
      </c>
      <c r="BP550" s="12" t="str">
        <f t="shared" ca="1" si="2200"/>
        <v/>
      </c>
      <c r="BQ550" s="12" t="str">
        <f t="shared" ca="1" si="2201"/>
        <v/>
      </c>
      <c r="BS550" t="str">
        <f t="shared" ca="1" si="2133"/>
        <v/>
      </c>
      <c r="BT550" s="12" t="str">
        <f t="shared" ca="1" si="2202"/>
        <v/>
      </c>
      <c r="BU550" s="12" t="str">
        <f t="shared" ca="1" si="2203"/>
        <v/>
      </c>
      <c r="BV550" s="12" t="str">
        <f t="shared" ca="1" si="2204"/>
        <v/>
      </c>
      <c r="BW550" s="12" t="str">
        <f t="shared" ca="1" si="2205"/>
        <v/>
      </c>
      <c r="BX550" s="12" t="str">
        <f t="shared" ca="1" si="2206"/>
        <v/>
      </c>
      <c r="BZ550" t="str">
        <f t="shared" ca="1" si="2134"/>
        <v/>
      </c>
      <c r="CA550" s="12" t="str">
        <f t="shared" ca="1" si="2207"/>
        <v/>
      </c>
      <c r="CB550" s="12" t="str">
        <f t="shared" ca="1" si="2208"/>
        <v/>
      </c>
      <c r="CC550" s="12" t="str">
        <f t="shared" ca="1" si="2209"/>
        <v/>
      </c>
      <c r="CD550" s="12" t="str">
        <f t="shared" ca="1" si="2210"/>
        <v/>
      </c>
      <c r="CE550" s="12" t="str">
        <f t="shared" ca="1" si="2211"/>
        <v/>
      </c>
      <c r="CH550" t="str">
        <f t="shared" ca="1" si="2137"/>
        <v/>
      </c>
      <c r="CI550" s="12" t="str">
        <f t="shared" ca="1" si="2276"/>
        <v/>
      </c>
      <c r="CJ550" s="12" t="str">
        <f t="shared" ca="1" si="2277"/>
        <v/>
      </c>
      <c r="CK550" s="12" t="str">
        <f t="shared" ca="1" si="2278"/>
        <v/>
      </c>
      <c r="CL550" s="12" t="str">
        <f t="shared" ca="1" si="2279"/>
        <v/>
      </c>
      <c r="CM550" s="12" t="str">
        <f t="shared" ca="1" si="2280"/>
        <v/>
      </c>
      <c r="CO550" t="str">
        <f t="shared" ca="1" si="2138"/>
        <v/>
      </c>
      <c r="CP550" s="12" t="str">
        <f t="shared" ca="1" si="2212"/>
        <v/>
      </c>
      <c r="CQ550" s="12" t="str">
        <f t="shared" ca="1" si="2213"/>
        <v/>
      </c>
      <c r="CR550" s="12" t="str">
        <f t="shared" ca="1" si="2214"/>
        <v/>
      </c>
      <c r="CS550" s="12" t="str">
        <f t="shared" ca="1" si="2215"/>
        <v/>
      </c>
      <c r="CT550" s="12" t="str">
        <f t="shared" ca="1" si="2216"/>
        <v/>
      </c>
      <c r="CV550" t="str">
        <f t="shared" ca="1" si="2151"/>
        <v/>
      </c>
      <c r="CW550" s="12" t="str">
        <f t="shared" ca="1" si="2217"/>
        <v/>
      </c>
      <c r="CX550" s="12" t="str">
        <f t="shared" ca="1" si="2218"/>
        <v/>
      </c>
      <c r="CY550" s="12" t="str">
        <f t="shared" ca="1" si="2219"/>
        <v/>
      </c>
      <c r="CZ550" s="12" t="str">
        <f t="shared" ca="1" si="2220"/>
        <v/>
      </c>
      <c r="DA550" s="12" t="str">
        <f t="shared" ca="1" si="2221"/>
        <v/>
      </c>
      <c r="DC550" t="str">
        <f t="shared" ca="1" si="2139"/>
        <v/>
      </c>
      <c r="DD550" s="12" t="str">
        <f t="shared" ca="1" si="2222"/>
        <v/>
      </c>
      <c r="DE550" s="12" t="str">
        <f t="shared" ca="1" si="2223"/>
        <v/>
      </c>
      <c r="DF550" s="12" t="str">
        <f t="shared" ca="1" si="2224"/>
        <v/>
      </c>
      <c r="DG550" s="12" t="str">
        <f t="shared" ca="1" si="2225"/>
        <v/>
      </c>
      <c r="DH550" s="12" t="str">
        <f t="shared" ca="1" si="2226"/>
        <v/>
      </c>
      <c r="DJ550" t="str">
        <f t="shared" ca="1" si="2140"/>
        <v/>
      </c>
      <c r="DK550" s="12" t="str">
        <f t="shared" ca="1" si="2227"/>
        <v/>
      </c>
      <c r="DL550" s="12" t="str">
        <f t="shared" ca="1" si="2228"/>
        <v/>
      </c>
      <c r="DM550" s="12" t="str">
        <f t="shared" ca="1" si="2229"/>
        <v/>
      </c>
      <c r="DN550" s="12" t="str">
        <f t="shared" ca="1" si="2230"/>
        <v/>
      </c>
      <c r="DO550" s="12" t="str">
        <f t="shared" ca="1" si="2231"/>
        <v/>
      </c>
      <c r="DQ550" t="str">
        <f t="shared" ca="1" si="2141"/>
        <v/>
      </c>
      <c r="DR550" s="12" t="str">
        <f t="shared" ca="1" si="2271"/>
        <v/>
      </c>
      <c r="DS550" s="12" t="str">
        <f t="shared" ca="1" si="2272"/>
        <v/>
      </c>
      <c r="DT550" s="12" t="str">
        <f t="shared" ca="1" si="2273"/>
        <v/>
      </c>
      <c r="DU550" s="12" t="str">
        <f t="shared" ca="1" si="2274"/>
        <v/>
      </c>
      <c r="DV550" s="12" t="str">
        <f t="shared" ca="1" si="2275"/>
        <v/>
      </c>
      <c r="DX550" t="str">
        <f t="shared" ca="1" si="2142"/>
        <v/>
      </c>
      <c r="DY550" s="12" t="str">
        <f t="shared" ca="1" si="2232"/>
        <v/>
      </c>
      <c r="DZ550" s="12" t="str">
        <f t="shared" ca="1" si="2233"/>
        <v/>
      </c>
      <c r="EA550" s="12" t="str">
        <f t="shared" ca="1" si="2234"/>
        <v/>
      </c>
      <c r="EB550" s="12" t="str">
        <f t="shared" ca="1" si="2235"/>
        <v/>
      </c>
      <c r="EC550" s="12" t="str">
        <f t="shared" ca="1" si="2236"/>
        <v/>
      </c>
      <c r="EF550" t="str">
        <f t="shared" ca="1" si="2237"/>
        <v/>
      </c>
      <c r="EG550" s="12" t="str">
        <f t="shared" ca="1" si="2238"/>
        <v/>
      </c>
      <c r="EH550" s="12" t="str">
        <f t="shared" ca="1" si="2239"/>
        <v/>
      </c>
      <c r="EI550" s="12" t="str">
        <f t="shared" ca="1" si="2240"/>
        <v/>
      </c>
      <c r="EJ550" s="12" t="str">
        <f t="shared" ca="1" si="2241"/>
        <v/>
      </c>
      <c r="EK550" s="12" t="str">
        <f t="shared" ca="1" si="2242"/>
        <v/>
      </c>
      <c r="EM550" t="str">
        <f t="shared" ca="1" si="2243"/>
        <v/>
      </c>
      <c r="EN550" s="12" t="str">
        <f t="shared" ca="1" si="2244"/>
        <v/>
      </c>
      <c r="EO550" s="12" t="str">
        <f t="shared" ca="1" si="2245"/>
        <v/>
      </c>
      <c r="EP550" s="12" t="str">
        <f t="shared" ca="1" si="2246"/>
        <v/>
      </c>
      <c r="EQ550" s="12" t="str">
        <f t="shared" ca="1" si="2247"/>
        <v/>
      </c>
      <c r="ER550" s="12" t="str">
        <f t="shared" ca="1" si="2248"/>
        <v/>
      </c>
      <c r="EU550" t="str">
        <f t="shared" ca="1" si="2249"/>
        <v/>
      </c>
      <c r="EV550" s="12" t="str">
        <f t="shared" ca="1" si="2250"/>
        <v/>
      </c>
      <c r="EW550" s="12" t="str">
        <f t="shared" ca="1" si="2251"/>
        <v/>
      </c>
      <c r="EX550" s="12" t="str">
        <f t="shared" ca="1" si="2252"/>
        <v/>
      </c>
      <c r="EY550" s="12" t="str">
        <f t="shared" ca="1" si="2253"/>
        <v/>
      </c>
      <c r="EZ550" s="12" t="str">
        <f t="shared" ca="1" si="2254"/>
        <v/>
      </c>
    </row>
    <row r="551" spans="3:156" x14ac:dyDescent="0.2">
      <c r="D551" s="5">
        <f t="shared" si="2136"/>
        <v>56</v>
      </c>
      <c r="E551" t="b">
        <f t="shared" si="2123"/>
        <v>0</v>
      </c>
      <c r="G551" t="str">
        <f t="shared" ca="1" si="2255"/>
        <v/>
      </c>
      <c r="H551" s="12" t="str">
        <f t="shared" ca="1" si="2256"/>
        <v/>
      </c>
      <c r="I551" s="12" t="str">
        <f t="shared" ca="1" si="2257"/>
        <v/>
      </c>
      <c r="J551" s="12" t="str">
        <f t="shared" ca="1" si="2258"/>
        <v/>
      </c>
      <c r="K551" s="12" t="str">
        <f t="shared" ca="1" si="2259"/>
        <v/>
      </c>
      <c r="L551" s="12" t="str">
        <f t="shared" ca="1" si="2260"/>
        <v/>
      </c>
      <c r="N551" t="str">
        <f t="shared" ca="1" si="2124"/>
        <v/>
      </c>
      <c r="O551" s="12" t="str">
        <f t="shared" ca="1" si="2182"/>
        <v/>
      </c>
      <c r="P551" s="12" t="str">
        <f t="shared" ca="1" si="2183"/>
        <v/>
      </c>
      <c r="Q551" s="12" t="str">
        <f t="shared" ca="1" si="2184"/>
        <v/>
      </c>
      <c r="R551" s="12" t="str">
        <f t="shared" ca="1" si="2185"/>
        <v/>
      </c>
      <c r="S551" s="12" t="str">
        <f t="shared" ca="1" si="2186"/>
        <v/>
      </c>
      <c r="U551" t="str">
        <f t="shared" ca="1" si="2125"/>
        <v/>
      </c>
      <c r="V551" s="12" t="str">
        <f t="shared" ca="1" si="2261"/>
        <v/>
      </c>
      <c r="W551" s="12" t="str">
        <f t="shared" ca="1" si="2262"/>
        <v/>
      </c>
      <c r="X551" s="12" t="str">
        <f t="shared" ca="1" si="2263"/>
        <v/>
      </c>
      <c r="Y551" s="12" t="str">
        <f t="shared" ca="1" si="2264"/>
        <v/>
      </c>
      <c r="Z551" s="12" t="str">
        <f t="shared" ca="1" si="2265"/>
        <v/>
      </c>
      <c r="AB551" t="str">
        <f t="shared" ca="1" si="2126"/>
        <v/>
      </c>
      <c r="AC551" s="12" t="str">
        <f t="shared" ca="1" si="2152"/>
        <v/>
      </c>
      <c r="AD551" s="12" t="str">
        <f t="shared" ca="1" si="2153"/>
        <v/>
      </c>
      <c r="AE551" s="12" t="str">
        <f t="shared" ca="1" si="2154"/>
        <v/>
      </c>
      <c r="AF551" s="12" t="str">
        <f t="shared" ca="1" si="2155"/>
        <v/>
      </c>
      <c r="AG551" s="12" t="str">
        <f t="shared" ca="1" si="2156"/>
        <v/>
      </c>
      <c r="AI551" t="str">
        <f t="shared" ca="1" si="2127"/>
        <v/>
      </c>
      <c r="AJ551" s="12" t="str">
        <f t="shared" ca="1" si="2157"/>
        <v/>
      </c>
      <c r="AK551" s="12" t="str">
        <f t="shared" ca="1" si="2158"/>
        <v/>
      </c>
      <c r="AL551" s="12" t="str">
        <f t="shared" ca="1" si="2159"/>
        <v/>
      </c>
      <c r="AM551" s="12" t="str">
        <f t="shared" ca="1" si="2160"/>
        <v/>
      </c>
      <c r="AN551" s="12" t="str">
        <f t="shared" ca="1" si="2161"/>
        <v/>
      </c>
      <c r="AP551" t="str">
        <f t="shared" ca="1" si="2129"/>
        <v/>
      </c>
      <c r="AQ551" s="12" t="str">
        <f t="shared" ca="1" si="2187"/>
        <v/>
      </c>
      <c r="AR551" s="12" t="str">
        <f t="shared" ca="1" si="2188"/>
        <v/>
      </c>
      <c r="AS551" s="12" t="str">
        <f t="shared" ca="1" si="2189"/>
        <v/>
      </c>
      <c r="AT551" s="12" t="str">
        <f t="shared" ca="1" si="2190"/>
        <v/>
      </c>
      <c r="AU551" s="12" t="str">
        <f t="shared" ca="1" si="2191"/>
        <v/>
      </c>
      <c r="AV551" s="12"/>
      <c r="AX551" t="str">
        <f t="shared" ca="1" si="2130"/>
        <v/>
      </c>
      <c r="AY551" s="12" t="str">
        <f t="shared" ca="1" si="2266"/>
        <v/>
      </c>
      <c r="AZ551" s="12" t="str">
        <f t="shared" ca="1" si="2267"/>
        <v/>
      </c>
      <c r="BA551" s="12" t="str">
        <f t="shared" ca="1" si="2268"/>
        <v/>
      </c>
      <c r="BB551" s="12" t="str">
        <f t="shared" ca="1" si="2269"/>
        <v/>
      </c>
      <c r="BC551" s="12" t="str">
        <f t="shared" ca="1" si="2270"/>
        <v/>
      </c>
      <c r="BE551" t="str">
        <f t="shared" ca="1" si="2131"/>
        <v/>
      </c>
      <c r="BF551" s="12" t="str">
        <f t="shared" ca="1" si="2192"/>
        <v/>
      </c>
      <c r="BG551" s="12" t="str">
        <f t="shared" ca="1" si="2193"/>
        <v/>
      </c>
      <c r="BH551" s="12" t="str">
        <f t="shared" ca="1" si="2194"/>
        <v/>
      </c>
      <c r="BI551" s="12" t="str">
        <f t="shared" ca="1" si="2195"/>
        <v/>
      </c>
      <c r="BJ551" s="12" t="str">
        <f t="shared" ca="1" si="2196"/>
        <v/>
      </c>
      <c r="BL551" t="str">
        <f t="shared" ca="1" si="2132"/>
        <v/>
      </c>
      <c r="BM551" s="12" t="str">
        <f t="shared" ca="1" si="2197"/>
        <v/>
      </c>
      <c r="BN551" s="12" t="str">
        <f t="shared" ca="1" si="2198"/>
        <v/>
      </c>
      <c r="BO551" s="12" t="str">
        <f t="shared" ca="1" si="2199"/>
        <v/>
      </c>
      <c r="BP551" s="12" t="str">
        <f t="shared" ca="1" si="2200"/>
        <v/>
      </c>
      <c r="BQ551" s="12" t="str">
        <f t="shared" ca="1" si="2201"/>
        <v/>
      </c>
      <c r="BS551" t="str">
        <f t="shared" ca="1" si="2133"/>
        <v/>
      </c>
      <c r="BT551" s="12" t="str">
        <f t="shared" ca="1" si="2202"/>
        <v/>
      </c>
      <c r="BU551" s="12" t="str">
        <f t="shared" ca="1" si="2203"/>
        <v/>
      </c>
      <c r="BV551" s="12" t="str">
        <f t="shared" ca="1" si="2204"/>
        <v/>
      </c>
      <c r="BW551" s="12" t="str">
        <f t="shared" ca="1" si="2205"/>
        <v/>
      </c>
      <c r="BX551" s="12" t="str">
        <f t="shared" ca="1" si="2206"/>
        <v/>
      </c>
      <c r="BZ551" t="str">
        <f t="shared" ca="1" si="2134"/>
        <v/>
      </c>
      <c r="CA551" s="12" t="str">
        <f t="shared" ca="1" si="2207"/>
        <v/>
      </c>
      <c r="CB551" s="12" t="str">
        <f t="shared" ca="1" si="2208"/>
        <v/>
      </c>
      <c r="CC551" s="12" t="str">
        <f t="shared" ca="1" si="2209"/>
        <v/>
      </c>
      <c r="CD551" s="12" t="str">
        <f t="shared" ca="1" si="2210"/>
        <v/>
      </c>
      <c r="CE551" s="12" t="str">
        <f t="shared" ca="1" si="2211"/>
        <v/>
      </c>
      <c r="CH551" t="str">
        <f t="shared" ca="1" si="2137"/>
        <v/>
      </c>
      <c r="CI551" s="12" t="str">
        <f t="shared" ca="1" si="2276"/>
        <v/>
      </c>
      <c r="CJ551" s="12" t="str">
        <f t="shared" ca="1" si="2277"/>
        <v/>
      </c>
      <c r="CK551" s="12" t="str">
        <f t="shared" ca="1" si="2278"/>
        <v/>
      </c>
      <c r="CL551" s="12" t="str">
        <f t="shared" ca="1" si="2279"/>
        <v/>
      </c>
      <c r="CM551" s="12" t="str">
        <f t="shared" ca="1" si="2280"/>
        <v/>
      </c>
      <c r="CO551" t="str">
        <f t="shared" ca="1" si="2138"/>
        <v/>
      </c>
      <c r="CP551" s="12" t="str">
        <f t="shared" ca="1" si="2212"/>
        <v/>
      </c>
      <c r="CQ551" s="12" t="str">
        <f t="shared" ca="1" si="2213"/>
        <v/>
      </c>
      <c r="CR551" s="12" t="str">
        <f t="shared" ca="1" si="2214"/>
        <v/>
      </c>
      <c r="CS551" s="12" t="str">
        <f t="shared" ca="1" si="2215"/>
        <v/>
      </c>
      <c r="CT551" s="12" t="str">
        <f t="shared" ca="1" si="2216"/>
        <v/>
      </c>
      <c r="CV551" t="str">
        <f t="shared" ca="1" si="2151"/>
        <v/>
      </c>
      <c r="CW551" s="12" t="str">
        <f t="shared" ca="1" si="2217"/>
        <v/>
      </c>
      <c r="CX551" s="12" t="str">
        <f t="shared" ca="1" si="2218"/>
        <v/>
      </c>
      <c r="CY551" s="12" t="str">
        <f t="shared" ca="1" si="2219"/>
        <v/>
      </c>
      <c r="CZ551" s="12" t="str">
        <f t="shared" ca="1" si="2220"/>
        <v/>
      </c>
      <c r="DA551" s="12" t="str">
        <f t="shared" ca="1" si="2221"/>
        <v/>
      </c>
      <c r="DC551" t="str">
        <f t="shared" ca="1" si="2139"/>
        <v/>
      </c>
      <c r="DD551" s="12" t="str">
        <f t="shared" ca="1" si="2222"/>
        <v/>
      </c>
      <c r="DE551" s="12" t="str">
        <f t="shared" ca="1" si="2223"/>
        <v/>
      </c>
      <c r="DF551" s="12" t="str">
        <f t="shared" ca="1" si="2224"/>
        <v/>
      </c>
      <c r="DG551" s="12" t="str">
        <f t="shared" ca="1" si="2225"/>
        <v/>
      </c>
      <c r="DH551" s="12" t="str">
        <f t="shared" ca="1" si="2226"/>
        <v/>
      </c>
      <c r="DJ551" t="str">
        <f t="shared" ca="1" si="2140"/>
        <v/>
      </c>
      <c r="DK551" s="12" t="str">
        <f t="shared" ca="1" si="2227"/>
        <v/>
      </c>
      <c r="DL551" s="12" t="str">
        <f t="shared" ca="1" si="2228"/>
        <v/>
      </c>
      <c r="DM551" s="12" t="str">
        <f t="shared" ca="1" si="2229"/>
        <v/>
      </c>
      <c r="DN551" s="12" t="str">
        <f t="shared" ca="1" si="2230"/>
        <v/>
      </c>
      <c r="DO551" s="12" t="str">
        <f t="shared" ca="1" si="2231"/>
        <v/>
      </c>
      <c r="DQ551" t="str">
        <f t="shared" ca="1" si="2141"/>
        <v/>
      </c>
      <c r="DR551" s="12" t="str">
        <f t="shared" ca="1" si="2271"/>
        <v/>
      </c>
      <c r="DS551" s="12" t="str">
        <f t="shared" ca="1" si="2272"/>
        <v/>
      </c>
      <c r="DT551" s="12" t="str">
        <f t="shared" ca="1" si="2273"/>
        <v/>
      </c>
      <c r="DU551" s="12" t="str">
        <f t="shared" ca="1" si="2274"/>
        <v/>
      </c>
      <c r="DV551" s="12" t="str">
        <f t="shared" ca="1" si="2275"/>
        <v/>
      </c>
      <c r="DX551" t="str">
        <f t="shared" ca="1" si="2142"/>
        <v/>
      </c>
      <c r="DY551" s="12" t="str">
        <f t="shared" ca="1" si="2232"/>
        <v/>
      </c>
      <c r="DZ551" s="12" t="str">
        <f t="shared" ca="1" si="2233"/>
        <v/>
      </c>
      <c r="EA551" s="12" t="str">
        <f t="shared" ca="1" si="2234"/>
        <v/>
      </c>
      <c r="EB551" s="12" t="str">
        <f t="shared" ca="1" si="2235"/>
        <v/>
      </c>
      <c r="EC551" s="12" t="str">
        <f t="shared" ca="1" si="2236"/>
        <v/>
      </c>
      <c r="EF551" t="str">
        <f t="shared" ca="1" si="2237"/>
        <v/>
      </c>
      <c r="EG551" s="12" t="str">
        <f t="shared" ca="1" si="2238"/>
        <v/>
      </c>
      <c r="EH551" s="12" t="str">
        <f t="shared" ca="1" si="2239"/>
        <v/>
      </c>
      <c r="EI551" s="12" t="str">
        <f t="shared" ca="1" si="2240"/>
        <v/>
      </c>
      <c r="EJ551" s="12" t="str">
        <f t="shared" ca="1" si="2241"/>
        <v/>
      </c>
      <c r="EK551" s="12" t="str">
        <f t="shared" ca="1" si="2242"/>
        <v/>
      </c>
      <c r="EM551" t="str">
        <f t="shared" ca="1" si="2243"/>
        <v/>
      </c>
      <c r="EN551" s="12" t="str">
        <f t="shared" ca="1" si="2244"/>
        <v/>
      </c>
      <c r="EO551" s="12" t="str">
        <f t="shared" ca="1" si="2245"/>
        <v/>
      </c>
      <c r="EP551" s="12" t="str">
        <f t="shared" ca="1" si="2246"/>
        <v/>
      </c>
      <c r="EQ551" s="12" t="str">
        <f t="shared" ca="1" si="2247"/>
        <v/>
      </c>
      <c r="ER551" s="12" t="str">
        <f t="shared" ca="1" si="2248"/>
        <v/>
      </c>
      <c r="EU551" t="str">
        <f t="shared" ca="1" si="2249"/>
        <v/>
      </c>
      <c r="EV551" s="12" t="str">
        <f t="shared" ca="1" si="2250"/>
        <v/>
      </c>
      <c r="EW551" s="12" t="str">
        <f t="shared" ca="1" si="2251"/>
        <v/>
      </c>
      <c r="EX551" s="12" t="str">
        <f t="shared" ca="1" si="2252"/>
        <v/>
      </c>
      <c r="EY551" s="12" t="str">
        <f t="shared" ca="1" si="2253"/>
        <v/>
      </c>
      <c r="EZ551" s="12" t="str">
        <f t="shared" ca="1" si="2254"/>
        <v/>
      </c>
    </row>
    <row r="552" spans="3:156" x14ac:dyDescent="0.2">
      <c r="D552" s="5">
        <f t="shared" si="2136"/>
        <v>57</v>
      </c>
      <c r="E552" t="b">
        <f t="shared" si="2123"/>
        <v>0</v>
      </c>
      <c r="G552" t="str">
        <f t="shared" ca="1" si="2255"/>
        <v/>
      </c>
      <c r="H552" s="12" t="str">
        <f t="shared" ca="1" si="2256"/>
        <v/>
      </c>
      <c r="I552" s="12" t="str">
        <f t="shared" ca="1" si="2257"/>
        <v/>
      </c>
      <c r="J552" s="12" t="str">
        <f t="shared" ca="1" si="2258"/>
        <v/>
      </c>
      <c r="K552" s="12" t="str">
        <f t="shared" ca="1" si="2259"/>
        <v/>
      </c>
      <c r="L552" s="12" t="str">
        <f t="shared" ca="1" si="2260"/>
        <v/>
      </c>
      <c r="N552" t="str">
        <f t="shared" ca="1" si="2124"/>
        <v/>
      </c>
      <c r="O552" s="12" t="str">
        <f t="shared" ca="1" si="2182"/>
        <v/>
      </c>
      <c r="P552" s="12" t="str">
        <f t="shared" ca="1" si="2183"/>
        <v/>
      </c>
      <c r="Q552" s="12" t="str">
        <f t="shared" ca="1" si="2184"/>
        <v/>
      </c>
      <c r="R552" s="12" t="str">
        <f t="shared" ca="1" si="2185"/>
        <v/>
      </c>
      <c r="S552" s="12" t="str">
        <f t="shared" ca="1" si="2186"/>
        <v/>
      </c>
      <c r="U552" t="str">
        <f t="shared" ca="1" si="2125"/>
        <v/>
      </c>
      <c r="V552" s="12" t="str">
        <f t="shared" ca="1" si="2261"/>
        <v/>
      </c>
      <c r="W552" s="12" t="str">
        <f t="shared" ca="1" si="2262"/>
        <v/>
      </c>
      <c r="X552" s="12" t="str">
        <f t="shared" ca="1" si="2263"/>
        <v/>
      </c>
      <c r="Y552" s="12" t="str">
        <f t="shared" ca="1" si="2264"/>
        <v/>
      </c>
      <c r="Z552" s="12" t="str">
        <f t="shared" ca="1" si="2265"/>
        <v/>
      </c>
      <c r="AB552" t="str">
        <f t="shared" ca="1" si="2126"/>
        <v/>
      </c>
      <c r="AC552" s="12" t="str">
        <f t="shared" ca="1" si="2152"/>
        <v/>
      </c>
      <c r="AD552" s="12" t="str">
        <f t="shared" ca="1" si="2153"/>
        <v/>
      </c>
      <c r="AE552" s="12" t="str">
        <f t="shared" ca="1" si="2154"/>
        <v/>
      </c>
      <c r="AF552" s="12" t="str">
        <f t="shared" ca="1" si="2155"/>
        <v/>
      </c>
      <c r="AG552" s="12" t="str">
        <f t="shared" ca="1" si="2156"/>
        <v/>
      </c>
      <c r="AI552" t="str">
        <f t="shared" ca="1" si="2127"/>
        <v/>
      </c>
      <c r="AJ552" s="12" t="str">
        <f t="shared" ca="1" si="2157"/>
        <v/>
      </c>
      <c r="AK552" s="12" t="str">
        <f t="shared" ca="1" si="2158"/>
        <v/>
      </c>
      <c r="AL552" s="12" t="str">
        <f t="shared" ca="1" si="2159"/>
        <v/>
      </c>
      <c r="AM552" s="12" t="str">
        <f t="shared" ca="1" si="2160"/>
        <v/>
      </c>
      <c r="AN552" s="12" t="str">
        <f t="shared" ca="1" si="2161"/>
        <v/>
      </c>
      <c r="AP552" t="str">
        <f t="shared" ca="1" si="2129"/>
        <v/>
      </c>
      <c r="AQ552" s="12" t="str">
        <f t="shared" ca="1" si="2187"/>
        <v/>
      </c>
      <c r="AR552" s="12" t="str">
        <f t="shared" ca="1" si="2188"/>
        <v/>
      </c>
      <c r="AS552" s="12" t="str">
        <f t="shared" ca="1" si="2189"/>
        <v/>
      </c>
      <c r="AT552" s="12" t="str">
        <f t="shared" ca="1" si="2190"/>
        <v/>
      </c>
      <c r="AU552" s="12" t="str">
        <f t="shared" ca="1" si="2191"/>
        <v/>
      </c>
      <c r="AV552" s="12"/>
      <c r="AX552" t="str">
        <f t="shared" ca="1" si="2130"/>
        <v/>
      </c>
      <c r="AY552" s="12" t="str">
        <f t="shared" ca="1" si="2266"/>
        <v/>
      </c>
      <c r="AZ552" s="12" t="str">
        <f t="shared" ca="1" si="2267"/>
        <v/>
      </c>
      <c r="BA552" s="12" t="str">
        <f t="shared" ca="1" si="2268"/>
        <v/>
      </c>
      <c r="BB552" s="12" t="str">
        <f t="shared" ca="1" si="2269"/>
        <v/>
      </c>
      <c r="BC552" s="12" t="str">
        <f t="shared" ca="1" si="2270"/>
        <v/>
      </c>
      <c r="BE552" t="str">
        <f t="shared" ca="1" si="2131"/>
        <v/>
      </c>
      <c r="BF552" s="12" t="str">
        <f t="shared" ca="1" si="2192"/>
        <v/>
      </c>
      <c r="BG552" s="12" t="str">
        <f t="shared" ca="1" si="2193"/>
        <v/>
      </c>
      <c r="BH552" s="12" t="str">
        <f t="shared" ca="1" si="2194"/>
        <v/>
      </c>
      <c r="BI552" s="12" t="str">
        <f t="shared" ca="1" si="2195"/>
        <v/>
      </c>
      <c r="BJ552" s="12" t="str">
        <f t="shared" ca="1" si="2196"/>
        <v/>
      </c>
      <c r="BL552" t="str">
        <f t="shared" ca="1" si="2132"/>
        <v/>
      </c>
      <c r="BM552" s="12" t="str">
        <f t="shared" ca="1" si="2197"/>
        <v/>
      </c>
      <c r="BN552" s="12" t="str">
        <f t="shared" ca="1" si="2198"/>
        <v/>
      </c>
      <c r="BO552" s="12" t="str">
        <f t="shared" ca="1" si="2199"/>
        <v/>
      </c>
      <c r="BP552" s="12" t="str">
        <f t="shared" ca="1" si="2200"/>
        <v/>
      </c>
      <c r="BQ552" s="12" t="str">
        <f t="shared" ca="1" si="2201"/>
        <v/>
      </c>
      <c r="BS552" t="str">
        <f t="shared" ca="1" si="2133"/>
        <v/>
      </c>
      <c r="BT552" s="12" t="str">
        <f t="shared" ca="1" si="2202"/>
        <v/>
      </c>
      <c r="BU552" s="12" t="str">
        <f t="shared" ca="1" si="2203"/>
        <v/>
      </c>
      <c r="BV552" s="12" t="str">
        <f t="shared" ca="1" si="2204"/>
        <v/>
      </c>
      <c r="BW552" s="12" t="str">
        <f t="shared" ca="1" si="2205"/>
        <v/>
      </c>
      <c r="BX552" s="12" t="str">
        <f t="shared" ca="1" si="2206"/>
        <v/>
      </c>
      <c r="BZ552" t="str">
        <f t="shared" ca="1" si="2134"/>
        <v/>
      </c>
      <c r="CA552" s="12" t="str">
        <f t="shared" ca="1" si="2207"/>
        <v/>
      </c>
      <c r="CB552" s="12" t="str">
        <f t="shared" ca="1" si="2208"/>
        <v/>
      </c>
      <c r="CC552" s="12" t="str">
        <f t="shared" ca="1" si="2209"/>
        <v/>
      </c>
      <c r="CD552" s="12" t="str">
        <f t="shared" ca="1" si="2210"/>
        <v/>
      </c>
      <c r="CE552" s="12" t="str">
        <f t="shared" ca="1" si="2211"/>
        <v/>
      </c>
      <c r="CH552" t="str">
        <f t="shared" ca="1" si="2137"/>
        <v/>
      </c>
      <c r="CI552" s="12" t="str">
        <f t="shared" ca="1" si="2276"/>
        <v/>
      </c>
      <c r="CJ552" s="12" t="str">
        <f t="shared" ca="1" si="2277"/>
        <v/>
      </c>
      <c r="CK552" s="12" t="str">
        <f t="shared" ca="1" si="2278"/>
        <v/>
      </c>
      <c r="CL552" s="12" t="str">
        <f t="shared" ca="1" si="2279"/>
        <v/>
      </c>
      <c r="CM552" s="12" t="str">
        <f t="shared" ca="1" si="2280"/>
        <v/>
      </c>
      <c r="CO552" t="str">
        <f t="shared" ca="1" si="2138"/>
        <v/>
      </c>
      <c r="CP552" s="12" t="str">
        <f t="shared" ca="1" si="2212"/>
        <v/>
      </c>
      <c r="CQ552" s="12" t="str">
        <f t="shared" ca="1" si="2213"/>
        <v/>
      </c>
      <c r="CR552" s="12" t="str">
        <f t="shared" ca="1" si="2214"/>
        <v/>
      </c>
      <c r="CS552" s="12" t="str">
        <f t="shared" ca="1" si="2215"/>
        <v/>
      </c>
      <c r="CT552" s="12" t="str">
        <f t="shared" ca="1" si="2216"/>
        <v/>
      </c>
      <c r="CV552" t="str">
        <f t="shared" ca="1" si="2151"/>
        <v/>
      </c>
      <c r="CW552" s="12" t="str">
        <f t="shared" ca="1" si="2217"/>
        <v/>
      </c>
      <c r="CX552" s="12" t="str">
        <f t="shared" ca="1" si="2218"/>
        <v/>
      </c>
      <c r="CY552" s="12" t="str">
        <f t="shared" ca="1" si="2219"/>
        <v/>
      </c>
      <c r="CZ552" s="12" t="str">
        <f t="shared" ca="1" si="2220"/>
        <v/>
      </c>
      <c r="DA552" s="12" t="str">
        <f t="shared" ca="1" si="2221"/>
        <v/>
      </c>
      <c r="DC552" t="str">
        <f t="shared" ca="1" si="2139"/>
        <v/>
      </c>
      <c r="DD552" s="12" t="str">
        <f t="shared" ca="1" si="2222"/>
        <v/>
      </c>
      <c r="DE552" s="12" t="str">
        <f t="shared" ca="1" si="2223"/>
        <v/>
      </c>
      <c r="DF552" s="12" t="str">
        <f t="shared" ca="1" si="2224"/>
        <v/>
      </c>
      <c r="DG552" s="12" t="str">
        <f t="shared" ca="1" si="2225"/>
        <v/>
      </c>
      <c r="DH552" s="12" t="str">
        <f t="shared" ca="1" si="2226"/>
        <v/>
      </c>
      <c r="DJ552" t="str">
        <f t="shared" ca="1" si="2140"/>
        <v/>
      </c>
      <c r="DK552" s="12" t="str">
        <f t="shared" ca="1" si="2227"/>
        <v/>
      </c>
      <c r="DL552" s="12" t="str">
        <f t="shared" ca="1" si="2228"/>
        <v/>
      </c>
      <c r="DM552" s="12" t="str">
        <f t="shared" ca="1" si="2229"/>
        <v/>
      </c>
      <c r="DN552" s="12" t="str">
        <f t="shared" ca="1" si="2230"/>
        <v/>
      </c>
      <c r="DO552" s="12" t="str">
        <f t="shared" ca="1" si="2231"/>
        <v/>
      </c>
      <c r="DQ552" t="str">
        <f t="shared" ca="1" si="2141"/>
        <v/>
      </c>
      <c r="DR552" s="12" t="str">
        <f t="shared" ca="1" si="2271"/>
        <v/>
      </c>
      <c r="DS552" s="12" t="str">
        <f t="shared" ca="1" si="2272"/>
        <v/>
      </c>
      <c r="DT552" s="12" t="str">
        <f t="shared" ca="1" si="2273"/>
        <v/>
      </c>
      <c r="DU552" s="12" t="str">
        <f t="shared" ca="1" si="2274"/>
        <v/>
      </c>
      <c r="DV552" s="12" t="str">
        <f t="shared" ca="1" si="2275"/>
        <v/>
      </c>
      <c r="DX552" t="str">
        <f t="shared" ca="1" si="2142"/>
        <v/>
      </c>
      <c r="DY552" s="12" t="str">
        <f t="shared" ca="1" si="2232"/>
        <v/>
      </c>
      <c r="DZ552" s="12" t="str">
        <f t="shared" ca="1" si="2233"/>
        <v/>
      </c>
      <c r="EA552" s="12" t="str">
        <f t="shared" ca="1" si="2234"/>
        <v/>
      </c>
      <c r="EB552" s="12" t="str">
        <f t="shared" ca="1" si="2235"/>
        <v/>
      </c>
      <c r="EC552" s="12" t="str">
        <f t="shared" ca="1" si="2236"/>
        <v/>
      </c>
      <c r="EF552" t="str">
        <f t="shared" ca="1" si="2237"/>
        <v/>
      </c>
      <c r="EG552" s="12" t="str">
        <f t="shared" ca="1" si="2238"/>
        <v/>
      </c>
      <c r="EH552" s="12" t="str">
        <f t="shared" ca="1" si="2239"/>
        <v/>
      </c>
      <c r="EI552" s="12" t="str">
        <f t="shared" ca="1" si="2240"/>
        <v/>
      </c>
      <c r="EJ552" s="12" t="str">
        <f t="shared" ca="1" si="2241"/>
        <v/>
      </c>
      <c r="EK552" s="12" t="str">
        <f t="shared" ca="1" si="2242"/>
        <v/>
      </c>
      <c r="EM552" t="str">
        <f t="shared" ca="1" si="2243"/>
        <v/>
      </c>
      <c r="EN552" s="12" t="str">
        <f t="shared" ca="1" si="2244"/>
        <v/>
      </c>
      <c r="EO552" s="12" t="str">
        <f t="shared" ca="1" si="2245"/>
        <v/>
      </c>
      <c r="EP552" s="12" t="str">
        <f t="shared" ca="1" si="2246"/>
        <v/>
      </c>
      <c r="EQ552" s="12" t="str">
        <f t="shared" ca="1" si="2247"/>
        <v/>
      </c>
      <c r="ER552" s="12" t="str">
        <f t="shared" ca="1" si="2248"/>
        <v/>
      </c>
      <c r="EU552" t="str">
        <f t="shared" ca="1" si="2249"/>
        <v/>
      </c>
      <c r="EV552" s="12" t="str">
        <f t="shared" ca="1" si="2250"/>
        <v/>
      </c>
      <c r="EW552" s="12" t="str">
        <f t="shared" ca="1" si="2251"/>
        <v/>
      </c>
      <c r="EX552" s="12" t="str">
        <f t="shared" ca="1" si="2252"/>
        <v/>
      </c>
      <c r="EY552" s="12" t="str">
        <f t="shared" ca="1" si="2253"/>
        <v/>
      </c>
      <c r="EZ552" s="12" t="str">
        <f t="shared" ca="1" si="2254"/>
        <v/>
      </c>
    </row>
    <row r="553" spans="3:156" x14ac:dyDescent="0.2">
      <c r="D553" s="5">
        <f t="shared" si="2136"/>
        <v>58</v>
      </c>
      <c r="E553" t="b">
        <f t="shared" si="2123"/>
        <v>0</v>
      </c>
      <c r="G553" t="str">
        <f t="shared" ca="1" si="2255"/>
        <v/>
      </c>
      <c r="H553" s="12" t="str">
        <f t="shared" ca="1" si="2256"/>
        <v/>
      </c>
      <c r="I553" s="12" t="str">
        <f t="shared" ca="1" si="2257"/>
        <v/>
      </c>
      <c r="J553" s="12" t="str">
        <f t="shared" ca="1" si="2258"/>
        <v/>
      </c>
      <c r="K553" s="12" t="str">
        <f t="shared" ca="1" si="2259"/>
        <v/>
      </c>
      <c r="L553" s="12" t="str">
        <f t="shared" ca="1" si="2260"/>
        <v/>
      </c>
      <c r="N553" t="str">
        <f t="shared" ca="1" si="2124"/>
        <v/>
      </c>
      <c r="O553" s="12" t="str">
        <f t="shared" ca="1" si="2182"/>
        <v/>
      </c>
      <c r="P553" s="12" t="str">
        <f t="shared" ca="1" si="2183"/>
        <v/>
      </c>
      <c r="Q553" s="12" t="str">
        <f t="shared" ca="1" si="2184"/>
        <v/>
      </c>
      <c r="R553" s="12" t="str">
        <f t="shared" ca="1" si="2185"/>
        <v/>
      </c>
      <c r="S553" s="12" t="str">
        <f t="shared" ca="1" si="2186"/>
        <v/>
      </c>
      <c r="U553" t="str">
        <f t="shared" ca="1" si="2125"/>
        <v/>
      </c>
      <c r="V553" s="12" t="str">
        <f t="shared" ca="1" si="2261"/>
        <v/>
      </c>
      <c r="W553" s="12" t="str">
        <f t="shared" ca="1" si="2262"/>
        <v/>
      </c>
      <c r="X553" s="12" t="str">
        <f t="shared" ca="1" si="2263"/>
        <v/>
      </c>
      <c r="Y553" s="12" t="str">
        <f t="shared" ca="1" si="2264"/>
        <v/>
      </c>
      <c r="Z553" s="12" t="str">
        <f t="shared" ca="1" si="2265"/>
        <v/>
      </c>
      <c r="AB553" t="str">
        <f t="shared" ca="1" si="2126"/>
        <v/>
      </c>
      <c r="AC553" s="12" t="str">
        <f t="shared" ca="1" si="2152"/>
        <v/>
      </c>
      <c r="AD553" s="12" t="str">
        <f t="shared" ca="1" si="2153"/>
        <v/>
      </c>
      <c r="AE553" s="12" t="str">
        <f t="shared" ca="1" si="2154"/>
        <v/>
      </c>
      <c r="AF553" s="12" t="str">
        <f t="shared" ca="1" si="2155"/>
        <v/>
      </c>
      <c r="AG553" s="12" t="str">
        <f t="shared" ca="1" si="2156"/>
        <v/>
      </c>
      <c r="AI553" t="str">
        <f t="shared" ca="1" si="2127"/>
        <v/>
      </c>
      <c r="AJ553" s="12" t="str">
        <f t="shared" ca="1" si="2157"/>
        <v/>
      </c>
      <c r="AK553" s="12" t="str">
        <f t="shared" ca="1" si="2158"/>
        <v/>
      </c>
      <c r="AL553" s="12" t="str">
        <f t="shared" ca="1" si="2159"/>
        <v/>
      </c>
      <c r="AM553" s="12" t="str">
        <f t="shared" ca="1" si="2160"/>
        <v/>
      </c>
      <c r="AN553" s="12" t="str">
        <f t="shared" ca="1" si="2161"/>
        <v/>
      </c>
      <c r="AP553" t="str">
        <f t="shared" ca="1" si="2129"/>
        <v/>
      </c>
      <c r="AQ553" s="12" t="str">
        <f t="shared" ca="1" si="2187"/>
        <v/>
      </c>
      <c r="AR553" s="12" t="str">
        <f t="shared" ca="1" si="2188"/>
        <v/>
      </c>
      <c r="AS553" s="12" t="str">
        <f t="shared" ca="1" si="2189"/>
        <v/>
      </c>
      <c r="AT553" s="12" t="str">
        <f t="shared" ca="1" si="2190"/>
        <v/>
      </c>
      <c r="AU553" s="12" t="str">
        <f t="shared" ca="1" si="2191"/>
        <v/>
      </c>
      <c r="AV553" s="12"/>
      <c r="AX553" t="str">
        <f t="shared" ca="1" si="2130"/>
        <v/>
      </c>
      <c r="AY553" s="12" t="str">
        <f t="shared" ca="1" si="2266"/>
        <v/>
      </c>
      <c r="AZ553" s="12" t="str">
        <f t="shared" ca="1" si="2267"/>
        <v/>
      </c>
      <c r="BA553" s="12" t="str">
        <f t="shared" ca="1" si="2268"/>
        <v/>
      </c>
      <c r="BB553" s="12" t="str">
        <f t="shared" ca="1" si="2269"/>
        <v/>
      </c>
      <c r="BC553" s="12" t="str">
        <f t="shared" ca="1" si="2270"/>
        <v/>
      </c>
      <c r="BE553" t="str">
        <f t="shared" ca="1" si="2131"/>
        <v/>
      </c>
      <c r="BF553" s="12" t="str">
        <f t="shared" ca="1" si="2192"/>
        <v/>
      </c>
      <c r="BG553" s="12" t="str">
        <f t="shared" ca="1" si="2193"/>
        <v/>
      </c>
      <c r="BH553" s="12" t="str">
        <f t="shared" ca="1" si="2194"/>
        <v/>
      </c>
      <c r="BI553" s="12" t="str">
        <f t="shared" ca="1" si="2195"/>
        <v/>
      </c>
      <c r="BJ553" s="12" t="str">
        <f t="shared" ca="1" si="2196"/>
        <v/>
      </c>
      <c r="BL553" t="str">
        <f t="shared" ca="1" si="2132"/>
        <v/>
      </c>
      <c r="BM553" s="12" t="str">
        <f t="shared" ca="1" si="2197"/>
        <v/>
      </c>
      <c r="BN553" s="12" t="str">
        <f t="shared" ca="1" si="2198"/>
        <v/>
      </c>
      <c r="BO553" s="12" t="str">
        <f t="shared" ca="1" si="2199"/>
        <v/>
      </c>
      <c r="BP553" s="12" t="str">
        <f t="shared" ca="1" si="2200"/>
        <v/>
      </c>
      <c r="BQ553" s="12" t="str">
        <f t="shared" ca="1" si="2201"/>
        <v/>
      </c>
      <c r="BS553" t="str">
        <f t="shared" ca="1" si="2133"/>
        <v/>
      </c>
      <c r="BT553" s="12" t="str">
        <f t="shared" ca="1" si="2202"/>
        <v/>
      </c>
      <c r="BU553" s="12" t="str">
        <f t="shared" ca="1" si="2203"/>
        <v/>
      </c>
      <c r="BV553" s="12" t="str">
        <f t="shared" ca="1" si="2204"/>
        <v/>
      </c>
      <c r="BW553" s="12" t="str">
        <f t="shared" ca="1" si="2205"/>
        <v/>
      </c>
      <c r="BX553" s="12" t="str">
        <f t="shared" ca="1" si="2206"/>
        <v/>
      </c>
      <c r="BZ553" t="str">
        <f t="shared" ca="1" si="2134"/>
        <v/>
      </c>
      <c r="CA553" s="12" t="str">
        <f t="shared" ca="1" si="2207"/>
        <v/>
      </c>
      <c r="CB553" s="12" t="str">
        <f t="shared" ca="1" si="2208"/>
        <v/>
      </c>
      <c r="CC553" s="12" t="str">
        <f t="shared" ca="1" si="2209"/>
        <v/>
      </c>
      <c r="CD553" s="12" t="str">
        <f t="shared" ca="1" si="2210"/>
        <v/>
      </c>
      <c r="CE553" s="12" t="str">
        <f t="shared" ca="1" si="2211"/>
        <v/>
      </c>
      <c r="CH553" t="str">
        <f t="shared" ca="1" si="2137"/>
        <v/>
      </c>
      <c r="CI553" s="12" t="str">
        <f t="shared" ca="1" si="2276"/>
        <v/>
      </c>
      <c r="CJ553" s="12" t="str">
        <f t="shared" ca="1" si="2277"/>
        <v/>
      </c>
      <c r="CK553" s="12" t="str">
        <f t="shared" ca="1" si="2278"/>
        <v/>
      </c>
      <c r="CL553" s="12" t="str">
        <f t="shared" ca="1" si="2279"/>
        <v/>
      </c>
      <c r="CM553" s="12" t="str">
        <f t="shared" ca="1" si="2280"/>
        <v/>
      </c>
      <c r="CO553" t="str">
        <f t="shared" ca="1" si="2138"/>
        <v/>
      </c>
      <c r="CP553" s="12" t="str">
        <f t="shared" ca="1" si="2212"/>
        <v/>
      </c>
      <c r="CQ553" s="12" t="str">
        <f t="shared" ca="1" si="2213"/>
        <v/>
      </c>
      <c r="CR553" s="12" t="str">
        <f t="shared" ca="1" si="2214"/>
        <v/>
      </c>
      <c r="CS553" s="12" t="str">
        <f t="shared" ca="1" si="2215"/>
        <v/>
      </c>
      <c r="CT553" s="12" t="str">
        <f t="shared" ca="1" si="2216"/>
        <v/>
      </c>
      <c r="CV553" t="str">
        <f t="shared" ca="1" si="2151"/>
        <v/>
      </c>
      <c r="CW553" s="12" t="str">
        <f t="shared" ca="1" si="2217"/>
        <v/>
      </c>
      <c r="CX553" s="12" t="str">
        <f t="shared" ca="1" si="2218"/>
        <v/>
      </c>
      <c r="CY553" s="12" t="str">
        <f t="shared" ca="1" si="2219"/>
        <v/>
      </c>
      <c r="CZ553" s="12" t="str">
        <f t="shared" ca="1" si="2220"/>
        <v/>
      </c>
      <c r="DA553" s="12" t="str">
        <f t="shared" ca="1" si="2221"/>
        <v/>
      </c>
      <c r="DC553" t="str">
        <f t="shared" ca="1" si="2139"/>
        <v/>
      </c>
      <c r="DD553" s="12" t="str">
        <f t="shared" ca="1" si="2222"/>
        <v/>
      </c>
      <c r="DE553" s="12" t="str">
        <f t="shared" ca="1" si="2223"/>
        <v/>
      </c>
      <c r="DF553" s="12" t="str">
        <f t="shared" ca="1" si="2224"/>
        <v/>
      </c>
      <c r="DG553" s="12" t="str">
        <f t="shared" ca="1" si="2225"/>
        <v/>
      </c>
      <c r="DH553" s="12" t="str">
        <f t="shared" ca="1" si="2226"/>
        <v/>
      </c>
      <c r="DJ553" t="str">
        <f t="shared" ca="1" si="2140"/>
        <v/>
      </c>
      <c r="DK553" s="12" t="str">
        <f t="shared" ca="1" si="2227"/>
        <v/>
      </c>
      <c r="DL553" s="12" t="str">
        <f t="shared" ca="1" si="2228"/>
        <v/>
      </c>
      <c r="DM553" s="12" t="str">
        <f t="shared" ca="1" si="2229"/>
        <v/>
      </c>
      <c r="DN553" s="12" t="str">
        <f t="shared" ca="1" si="2230"/>
        <v/>
      </c>
      <c r="DO553" s="12" t="str">
        <f t="shared" ca="1" si="2231"/>
        <v/>
      </c>
      <c r="DQ553" t="str">
        <f t="shared" ca="1" si="2141"/>
        <v/>
      </c>
      <c r="DR553" s="12" t="str">
        <f t="shared" ca="1" si="2271"/>
        <v/>
      </c>
      <c r="DS553" s="12" t="str">
        <f t="shared" ca="1" si="2272"/>
        <v/>
      </c>
      <c r="DT553" s="12" t="str">
        <f t="shared" ca="1" si="2273"/>
        <v/>
      </c>
      <c r="DU553" s="12" t="str">
        <f t="shared" ca="1" si="2274"/>
        <v/>
      </c>
      <c r="DV553" s="12" t="str">
        <f t="shared" ca="1" si="2275"/>
        <v/>
      </c>
      <c r="DX553" t="str">
        <f t="shared" ca="1" si="2142"/>
        <v/>
      </c>
      <c r="DY553" s="12" t="str">
        <f t="shared" ca="1" si="2232"/>
        <v/>
      </c>
      <c r="DZ553" s="12" t="str">
        <f t="shared" ca="1" si="2233"/>
        <v/>
      </c>
      <c r="EA553" s="12" t="str">
        <f t="shared" ca="1" si="2234"/>
        <v/>
      </c>
      <c r="EB553" s="12" t="str">
        <f t="shared" ca="1" si="2235"/>
        <v/>
      </c>
      <c r="EC553" s="12" t="str">
        <f t="shared" ca="1" si="2236"/>
        <v/>
      </c>
      <c r="EF553" t="str">
        <f t="shared" ca="1" si="2237"/>
        <v/>
      </c>
      <c r="EG553" s="12" t="str">
        <f t="shared" ca="1" si="2238"/>
        <v/>
      </c>
      <c r="EH553" s="12" t="str">
        <f t="shared" ca="1" si="2239"/>
        <v/>
      </c>
      <c r="EI553" s="12" t="str">
        <f t="shared" ca="1" si="2240"/>
        <v/>
      </c>
      <c r="EJ553" s="12" t="str">
        <f t="shared" ca="1" si="2241"/>
        <v/>
      </c>
      <c r="EK553" s="12" t="str">
        <f t="shared" ca="1" si="2242"/>
        <v/>
      </c>
      <c r="EM553" t="str">
        <f t="shared" ca="1" si="2243"/>
        <v/>
      </c>
      <c r="EN553" s="12" t="str">
        <f t="shared" ca="1" si="2244"/>
        <v/>
      </c>
      <c r="EO553" s="12" t="str">
        <f t="shared" ca="1" si="2245"/>
        <v/>
      </c>
      <c r="EP553" s="12" t="str">
        <f t="shared" ca="1" si="2246"/>
        <v/>
      </c>
      <c r="EQ553" s="12" t="str">
        <f t="shared" ca="1" si="2247"/>
        <v/>
      </c>
      <c r="ER553" s="12" t="str">
        <f t="shared" ca="1" si="2248"/>
        <v/>
      </c>
      <c r="EU553" t="str">
        <f t="shared" ca="1" si="2249"/>
        <v/>
      </c>
      <c r="EV553" s="12" t="str">
        <f t="shared" ca="1" si="2250"/>
        <v/>
      </c>
      <c r="EW553" s="12" t="str">
        <f t="shared" ca="1" si="2251"/>
        <v/>
      </c>
      <c r="EX553" s="12" t="str">
        <f t="shared" ca="1" si="2252"/>
        <v/>
      </c>
      <c r="EY553" s="12" t="str">
        <f t="shared" ca="1" si="2253"/>
        <v/>
      </c>
      <c r="EZ553" s="12" t="str">
        <f t="shared" ca="1" si="2254"/>
        <v/>
      </c>
    </row>
    <row r="554" spans="3:156" x14ac:dyDescent="0.2">
      <c r="D554" s="5">
        <f t="shared" si="2136"/>
        <v>59</v>
      </c>
      <c r="E554" t="b">
        <f t="shared" si="2123"/>
        <v>0</v>
      </c>
      <c r="G554" t="str">
        <f t="shared" ca="1" si="2255"/>
        <v/>
      </c>
      <c r="H554" s="12" t="str">
        <f t="shared" ca="1" si="2256"/>
        <v/>
      </c>
      <c r="I554" s="12" t="str">
        <f t="shared" ca="1" si="2257"/>
        <v/>
      </c>
      <c r="J554" s="12" t="str">
        <f t="shared" ca="1" si="2258"/>
        <v/>
      </c>
      <c r="K554" s="12" t="str">
        <f t="shared" ca="1" si="2259"/>
        <v/>
      </c>
      <c r="L554" s="12" t="str">
        <f t="shared" ca="1" si="2260"/>
        <v/>
      </c>
      <c r="N554" t="str">
        <f t="shared" ca="1" si="2124"/>
        <v/>
      </c>
      <c r="O554" s="12" t="str">
        <f t="shared" ca="1" si="2182"/>
        <v/>
      </c>
      <c r="P554" s="12" t="str">
        <f t="shared" ca="1" si="2183"/>
        <v/>
      </c>
      <c r="Q554" s="12" t="str">
        <f t="shared" ca="1" si="2184"/>
        <v/>
      </c>
      <c r="R554" s="12" t="str">
        <f t="shared" ca="1" si="2185"/>
        <v/>
      </c>
      <c r="S554" s="12" t="str">
        <f t="shared" ca="1" si="2186"/>
        <v/>
      </c>
      <c r="U554" t="str">
        <f t="shared" ca="1" si="2125"/>
        <v/>
      </c>
      <c r="V554" s="12" t="str">
        <f t="shared" ca="1" si="2261"/>
        <v/>
      </c>
      <c r="W554" s="12" t="str">
        <f t="shared" ca="1" si="2262"/>
        <v/>
      </c>
      <c r="X554" s="12" t="str">
        <f t="shared" ca="1" si="2263"/>
        <v/>
      </c>
      <c r="Y554" s="12" t="str">
        <f t="shared" ca="1" si="2264"/>
        <v/>
      </c>
      <c r="Z554" s="12" t="str">
        <f t="shared" ca="1" si="2265"/>
        <v/>
      </c>
      <c r="AB554" t="str">
        <f t="shared" ca="1" si="2126"/>
        <v/>
      </c>
      <c r="AC554" s="12" t="str">
        <f t="shared" ca="1" si="2152"/>
        <v/>
      </c>
      <c r="AD554" s="12" t="str">
        <f t="shared" ca="1" si="2153"/>
        <v/>
      </c>
      <c r="AE554" s="12" t="str">
        <f t="shared" ca="1" si="2154"/>
        <v/>
      </c>
      <c r="AF554" s="12" t="str">
        <f t="shared" ca="1" si="2155"/>
        <v/>
      </c>
      <c r="AG554" s="12" t="str">
        <f t="shared" ca="1" si="2156"/>
        <v/>
      </c>
      <c r="AI554" t="str">
        <f t="shared" ca="1" si="2127"/>
        <v/>
      </c>
      <c r="AJ554" s="12" t="str">
        <f t="shared" ca="1" si="2157"/>
        <v/>
      </c>
      <c r="AK554" s="12" t="str">
        <f t="shared" ca="1" si="2158"/>
        <v/>
      </c>
      <c r="AL554" s="12" t="str">
        <f t="shared" ca="1" si="2159"/>
        <v/>
      </c>
      <c r="AM554" s="12" t="str">
        <f t="shared" ca="1" si="2160"/>
        <v/>
      </c>
      <c r="AN554" s="12" t="str">
        <f t="shared" ca="1" si="2161"/>
        <v/>
      </c>
      <c r="AP554" t="str">
        <f t="shared" ca="1" si="2129"/>
        <v/>
      </c>
      <c r="AQ554" s="12" t="str">
        <f ca="1">IF($E554,OFFSET(BD$5,$D$489+$D554,0),"")</f>
        <v/>
      </c>
      <c r="AR554" s="12" t="str">
        <f ca="1">IF($E554,OFFSET(CA$92,$D$489+$D554,0),"")</f>
        <v/>
      </c>
      <c r="AS554" s="12" t="str">
        <f ca="1">IF($E554,OFFSET(CA$178,$D$489+$D554,0),"")</f>
        <v/>
      </c>
      <c r="AT554" s="12" t="str">
        <f ca="1">IF($E554,OFFSET(CA$258,$D$489+$D554,0),"")</f>
        <v/>
      </c>
      <c r="AU554" s="12" t="str">
        <f ca="1">IF($E554,OFFSET(CA$339,$D$489+$D554,0),"")</f>
        <v/>
      </c>
      <c r="AV554" s="12"/>
      <c r="AX554" t="str">
        <f t="shared" ca="1" si="2130"/>
        <v/>
      </c>
      <c r="AY554" s="12" t="str">
        <f ca="1">IF($E554,OFFSET(BK$5,$D$489+$D554,0),"")</f>
        <v/>
      </c>
      <c r="AZ554" s="12" t="str">
        <f ca="1">IF($E554,OFFSET(CI$92,$D$489+$D554,0),"")</f>
        <v/>
      </c>
      <c r="BA554" s="12" t="str">
        <f ca="1">IF($E554,OFFSET(CI$178,$D$489+$D554,0),"")</f>
        <v/>
      </c>
      <c r="BB554" s="12" t="str">
        <f ca="1">IF($E554,OFFSET(CI$258,$D$489+$D554,0),"")</f>
        <v/>
      </c>
      <c r="BC554" s="12" t="str">
        <f ca="1">IF($E554,OFFSET(CI$339,$D$489+$D554,0),"")</f>
        <v/>
      </c>
      <c r="BE554" t="str">
        <f t="shared" ca="1" si="2131"/>
        <v/>
      </c>
      <c r="BF554" s="12" t="str">
        <f t="shared" ca="1" si="2192"/>
        <v/>
      </c>
      <c r="BG554" s="12" t="str">
        <f ca="1">IF($E554,OFFSET(CP$92,$D$489+$D554,0),"")</f>
        <v/>
      </c>
      <c r="BH554" s="12" t="str">
        <f ca="1">IF($E554,OFFSET(CP$178,$D$489+$D554,0),"")</f>
        <v/>
      </c>
      <c r="BI554" s="12" t="str">
        <f ca="1">IF($E554,OFFSET(CP$258,$D$489+$D554,0),"")</f>
        <v/>
      </c>
      <c r="BJ554" s="12" t="str">
        <f ca="1">IF($E554,OFFSET(CP$339,$D$489+$D554,0),"")</f>
        <v/>
      </c>
      <c r="BL554" t="str">
        <f t="shared" ca="1" si="2132"/>
        <v/>
      </c>
      <c r="BM554" s="12" t="str">
        <f ca="1">IF($E554,OFFSET(AN$5,$D$489+$D554,0),"")</f>
        <v/>
      </c>
      <c r="BN554" s="12" t="str">
        <f ca="1">IF($E554,OFFSET(CW$92,$D$489+$D554,0),"")</f>
        <v/>
      </c>
      <c r="BO554" s="12" t="str">
        <f ca="1">IF($E554,OFFSET(CW$178,$D$489+$D554,0),"")</f>
        <v/>
      </c>
      <c r="BP554" s="12" t="str">
        <f ca="1">IF($E554,OFFSET(CW$258,$D$489+$D554,0),"")</f>
        <v/>
      </c>
      <c r="BQ554" s="12" t="str">
        <f ca="1">IF($E554,OFFSET(CW$339,$D$489+$D554,0),"")</f>
        <v/>
      </c>
      <c r="BS554" t="str">
        <f t="shared" ca="1" si="2133"/>
        <v/>
      </c>
      <c r="BT554" s="12" t="str">
        <f ca="1">IF($E554,OFFSET(AU$5,$D$489+$D554,0),"")</f>
        <v/>
      </c>
      <c r="BU554" s="12" t="str">
        <f t="shared" ca="1" si="2203"/>
        <v/>
      </c>
      <c r="BV554" s="12" t="str">
        <f t="shared" ca="1" si="2204"/>
        <v/>
      </c>
      <c r="BW554" s="12" t="str">
        <f t="shared" ca="1" si="2205"/>
        <v/>
      </c>
      <c r="BX554" s="12" t="str">
        <f t="shared" ca="1" si="2206"/>
        <v/>
      </c>
      <c r="BZ554" t="str">
        <f t="shared" ca="1" si="2134"/>
        <v/>
      </c>
      <c r="CA554" s="12" t="str">
        <f ca="1">IF($E554,OFFSET(BC$5,$D$489+$D554,0),"")</f>
        <v/>
      </c>
      <c r="CB554" s="12" t="str">
        <f t="shared" ca="1" si="2208"/>
        <v/>
      </c>
      <c r="CC554" s="12" t="str">
        <f t="shared" ca="1" si="2209"/>
        <v/>
      </c>
      <c r="CD554" s="12" t="str">
        <f t="shared" ca="1" si="2210"/>
        <v/>
      </c>
      <c r="CE554" s="12" t="str">
        <f t="shared" ca="1" si="2211"/>
        <v/>
      </c>
      <c r="CH554" t="str">
        <f t="shared" ca="1" si="2137"/>
        <v/>
      </c>
      <c r="CI554" s="12" t="str">
        <f t="shared" ca="1" si="2276"/>
        <v/>
      </c>
      <c r="CJ554" s="12" t="str">
        <f t="shared" ca="1" si="2277"/>
        <v/>
      </c>
      <c r="CK554" s="12" t="str">
        <f t="shared" ca="1" si="2278"/>
        <v/>
      </c>
      <c r="CL554" s="12" t="str">
        <f t="shared" ca="1" si="2279"/>
        <v/>
      </c>
      <c r="CM554" s="12" t="str">
        <f t="shared" ca="1" si="2280"/>
        <v/>
      </c>
      <c r="CO554" t="str">
        <f t="shared" ca="1" si="2138"/>
        <v/>
      </c>
      <c r="CP554" s="12" t="str">
        <f t="shared" ca="1" si="2212"/>
        <v/>
      </c>
      <c r="CQ554" s="12" t="str">
        <f ca="1">IF($E554,OFFSET(BP$92,$D$489+$D554,0),"")</f>
        <v/>
      </c>
      <c r="CR554" s="12" t="str">
        <f ca="1">IF($E554,OFFSET(BP$178,$D$489+$D554,0),"")</f>
        <v/>
      </c>
      <c r="CS554" s="12" t="str">
        <f ca="1">IF($E554,OFFSET(BP$258,$D$489+$D554,0),"")</f>
        <v/>
      </c>
      <c r="CT554" s="12" t="str">
        <f ca="1">IF($E554,OFFSET(BP$339,$D$489+$D554,0),"")</f>
        <v/>
      </c>
      <c r="CV554" t="str">
        <f t="shared" ca="1" si="2151"/>
        <v/>
      </c>
      <c r="CW554" s="12" t="str">
        <f ca="1">IF($E554,OFFSET(AS$5,$D$489+$D554,0),"")</f>
        <v/>
      </c>
      <c r="CX554" s="12" t="str">
        <f t="shared" ca="1" si="2218"/>
        <v/>
      </c>
      <c r="CY554" s="12" t="str">
        <f t="shared" ca="1" si="2219"/>
        <v/>
      </c>
      <c r="CZ554" s="12" t="str">
        <f t="shared" ca="1" si="2220"/>
        <v/>
      </c>
      <c r="DA554" s="12" t="str">
        <f t="shared" ca="1" si="2221"/>
        <v/>
      </c>
      <c r="DC554" t="str">
        <f t="shared" ca="1" si="2139"/>
        <v/>
      </c>
      <c r="DD554" s="12" t="str">
        <f t="shared" ca="1" si="2222"/>
        <v/>
      </c>
      <c r="DE554" s="12" t="str">
        <f t="shared" ca="1" si="2223"/>
        <v/>
      </c>
      <c r="DF554" s="12" t="str">
        <f t="shared" ca="1" si="2224"/>
        <v/>
      </c>
      <c r="DG554" s="12" t="str">
        <f t="shared" ca="1" si="2225"/>
        <v/>
      </c>
      <c r="DH554" s="12" t="str">
        <f t="shared" ca="1" si="2226"/>
        <v/>
      </c>
      <c r="DJ554" t="str">
        <f t="shared" ca="1" si="2140"/>
        <v/>
      </c>
      <c r="DK554" s="12" t="str">
        <f ca="1">IF($E554,OFFSET(AU$5,$D$489+$D554,0),"")</f>
        <v/>
      </c>
      <c r="DL554" s="12" t="str">
        <f t="shared" ca="1" si="2228"/>
        <v/>
      </c>
      <c r="DM554" s="12" t="str">
        <f t="shared" ca="1" si="2229"/>
        <v/>
      </c>
      <c r="DN554" s="12" t="str">
        <f t="shared" ca="1" si="2230"/>
        <v/>
      </c>
      <c r="DO554" s="12" t="str">
        <f t="shared" ca="1" si="2231"/>
        <v/>
      </c>
      <c r="DQ554" t="str">
        <f t="shared" ca="1" si="2141"/>
        <v/>
      </c>
      <c r="DR554" s="12" t="str">
        <f ca="1">IF($E554,OFFSET(BC$5,$D$489+$D554,0),"")</f>
        <v/>
      </c>
      <c r="DS554" s="12" t="str">
        <f t="shared" ca="1" si="2272"/>
        <v/>
      </c>
      <c r="DT554" s="12" t="str">
        <f t="shared" ca="1" si="2273"/>
        <v/>
      </c>
      <c r="DU554" s="12" t="str">
        <f t="shared" ca="1" si="2274"/>
        <v/>
      </c>
      <c r="DV554" s="12" t="str">
        <f t="shared" ca="1" si="2275"/>
        <v/>
      </c>
      <c r="DX554" t="str">
        <f t="shared" ca="1" si="2142"/>
        <v/>
      </c>
      <c r="DY554" s="12" t="str">
        <f t="shared" ca="1" si="2232"/>
        <v/>
      </c>
      <c r="DZ554" s="12" t="str">
        <f t="shared" ca="1" si="2233"/>
        <v/>
      </c>
      <c r="EA554" s="12" t="str">
        <f t="shared" ca="1" si="2234"/>
        <v/>
      </c>
      <c r="EB554" s="12" t="str">
        <f t="shared" ca="1" si="2235"/>
        <v/>
      </c>
      <c r="EC554" s="12" t="str">
        <f t="shared" ca="1" si="2236"/>
        <v/>
      </c>
      <c r="EF554" t="str">
        <f t="shared" ca="1" si="2237"/>
        <v/>
      </c>
      <c r="EG554" s="12" t="str">
        <f t="shared" ca="1" si="2238"/>
        <v/>
      </c>
      <c r="EH554" s="12" t="str">
        <f t="shared" ca="1" si="2239"/>
        <v/>
      </c>
      <c r="EI554" s="12" t="str">
        <f t="shared" ca="1" si="2240"/>
        <v/>
      </c>
      <c r="EJ554" s="12" t="str">
        <f t="shared" ca="1" si="2241"/>
        <v/>
      </c>
      <c r="EK554" s="12" t="str">
        <f t="shared" ca="1" si="2242"/>
        <v/>
      </c>
      <c r="EM554" t="str">
        <f t="shared" ca="1" si="2243"/>
        <v/>
      </c>
      <c r="EN554" s="12" t="str">
        <f t="shared" ca="1" si="2244"/>
        <v/>
      </c>
      <c r="EO554" s="12" t="str">
        <f t="shared" ca="1" si="2245"/>
        <v/>
      </c>
      <c r="EP554" s="12" t="str">
        <f t="shared" ca="1" si="2246"/>
        <v/>
      </c>
      <c r="EQ554" s="12" t="str">
        <f t="shared" ca="1" si="2247"/>
        <v/>
      </c>
      <c r="ER554" s="12" t="str">
        <f t="shared" ca="1" si="2248"/>
        <v/>
      </c>
      <c r="EU554" t="str">
        <f t="shared" ca="1" si="2249"/>
        <v/>
      </c>
      <c r="EV554" s="12" t="str">
        <f t="shared" ca="1" si="2250"/>
        <v/>
      </c>
      <c r="EW554" s="12" t="str">
        <f t="shared" ca="1" si="2251"/>
        <v/>
      </c>
      <c r="EX554" s="12" t="str">
        <f t="shared" ca="1" si="2252"/>
        <v/>
      </c>
      <c r="EY554" s="12" t="str">
        <f t="shared" ca="1" si="2253"/>
        <v/>
      </c>
      <c r="EZ554" s="12" t="str">
        <f t="shared" ca="1" si="2254"/>
        <v/>
      </c>
    </row>
    <row r="555" spans="3:156" x14ac:dyDescent="0.2">
      <c r="D555" s="5">
        <f t="shared" si="2136"/>
        <v>60</v>
      </c>
      <c r="E555" t="b">
        <f t="shared" si="2123"/>
        <v>0</v>
      </c>
      <c r="G555" t="str">
        <f t="shared" ca="1" si="2255"/>
        <v/>
      </c>
      <c r="H555" s="12" t="str">
        <f t="shared" ca="1" si="2256"/>
        <v/>
      </c>
      <c r="I555" s="12" t="str">
        <f t="shared" ca="1" si="2257"/>
        <v/>
      </c>
      <c r="J555" s="12" t="str">
        <f t="shared" ca="1" si="2258"/>
        <v/>
      </c>
      <c r="K555" s="12" t="str">
        <f t="shared" ca="1" si="2259"/>
        <v/>
      </c>
      <c r="L555" s="12" t="str">
        <f t="shared" ca="1" si="2260"/>
        <v/>
      </c>
      <c r="N555" t="str">
        <f t="shared" ca="1" si="2124"/>
        <v/>
      </c>
      <c r="O555" s="12" t="str">
        <f t="shared" ca="1" si="2182"/>
        <v/>
      </c>
      <c r="P555" s="12" t="str">
        <f t="shared" ca="1" si="2183"/>
        <v/>
      </c>
      <c r="Q555" s="12" t="str">
        <f t="shared" ca="1" si="2184"/>
        <v/>
      </c>
      <c r="R555" s="12" t="str">
        <f t="shared" ca="1" si="2185"/>
        <v/>
      </c>
      <c r="S555" s="12" t="str">
        <f t="shared" ca="1" si="2186"/>
        <v/>
      </c>
      <c r="U555" t="str">
        <f t="shared" ca="1" si="2125"/>
        <v/>
      </c>
      <c r="V555" s="12" t="str">
        <f t="shared" ca="1" si="2261"/>
        <v/>
      </c>
      <c r="W555" s="12" t="str">
        <f t="shared" ca="1" si="2262"/>
        <v/>
      </c>
      <c r="X555" s="12" t="str">
        <f t="shared" ca="1" si="2263"/>
        <v/>
      </c>
      <c r="Y555" s="12" t="str">
        <f t="shared" ca="1" si="2264"/>
        <v/>
      </c>
      <c r="Z555" s="12" t="str">
        <f t="shared" ca="1" si="2265"/>
        <v/>
      </c>
      <c r="AB555" t="str">
        <f t="shared" ca="1" si="2126"/>
        <v/>
      </c>
      <c r="AC555" s="12" t="str">
        <f t="shared" ca="1" si="2152"/>
        <v/>
      </c>
      <c r="AD555" s="12" t="str">
        <f t="shared" ca="1" si="2153"/>
        <v/>
      </c>
      <c r="AE555" s="12" t="str">
        <f t="shared" ca="1" si="2154"/>
        <v/>
      </c>
      <c r="AF555" s="12" t="str">
        <f t="shared" ca="1" si="2155"/>
        <v/>
      </c>
      <c r="AG555" s="12" t="str">
        <f t="shared" ca="1" si="2156"/>
        <v/>
      </c>
      <c r="AI555" t="str">
        <f t="shared" ca="1" si="2127"/>
        <v/>
      </c>
      <c r="AJ555" s="12" t="str">
        <f t="shared" ca="1" si="2157"/>
        <v/>
      </c>
      <c r="AK555" s="12" t="str">
        <f t="shared" ca="1" si="2158"/>
        <v/>
      </c>
      <c r="AL555" s="12" t="str">
        <f t="shared" ca="1" si="2159"/>
        <v/>
      </c>
      <c r="AM555" s="12" t="str">
        <f t="shared" ca="1" si="2160"/>
        <v/>
      </c>
      <c r="AN555" s="12" t="str">
        <f t="shared" ca="1" si="2161"/>
        <v/>
      </c>
      <c r="AP555" t="str">
        <f t="shared" ca="1" si="2129"/>
        <v/>
      </c>
      <c r="AQ555" s="12" t="str">
        <f ca="1">IF($E555,OFFSET(BD$5,$D$489+$D555,0),"")</f>
        <v/>
      </c>
      <c r="AR555" s="12" t="str">
        <f ca="1">IF($E555,OFFSET(CA$92,$D$489+$D555,0),"")</f>
        <v/>
      </c>
      <c r="AS555" s="12" t="str">
        <f ca="1">IF($E555,OFFSET(CA$178,$D$489+$D555,0),"")</f>
        <v/>
      </c>
      <c r="AT555" s="12" t="str">
        <f ca="1">IF($E555,OFFSET(CA$258,$D$489+$D555,0),"")</f>
        <v/>
      </c>
      <c r="AU555" s="12" t="str">
        <f ca="1">IF($E555,OFFSET(CA$339,$D$489+$D555,0),"")</f>
        <v/>
      </c>
      <c r="AV555" s="12"/>
      <c r="AX555" t="str">
        <f t="shared" ca="1" si="2130"/>
        <v/>
      </c>
      <c r="AY555" s="12" t="str">
        <f ca="1">IF($E555,OFFSET(BK$5,$D$489+$D555,0),"")</f>
        <v/>
      </c>
      <c r="AZ555" s="12" t="str">
        <f ca="1">IF($E555,OFFSET(CI$92,$D$489+$D555,0),"")</f>
        <v/>
      </c>
      <c r="BA555" s="12" t="str">
        <f ca="1">IF($E555,OFFSET(CI$178,$D$489+$D555,0),"")</f>
        <v/>
      </c>
      <c r="BB555" s="12" t="str">
        <f ca="1">IF($E555,OFFSET(CI$258,$D$489+$D555,0),"")</f>
        <v/>
      </c>
      <c r="BC555" s="12" t="str">
        <f ca="1">IF($E555,OFFSET(CI$339,$D$489+$D555,0),"")</f>
        <v/>
      </c>
      <c r="BE555" t="str">
        <f t="shared" ca="1" si="2131"/>
        <v/>
      </c>
      <c r="BF555" s="12" t="str">
        <f ca="1">IF($E555,OFFSET(BR$5,$D$489+$D555,0),"")</f>
        <v/>
      </c>
      <c r="BG555" s="12" t="str">
        <f ca="1">IF($E555,OFFSET(CP$92,$D$489+$D555,0),"")</f>
        <v/>
      </c>
      <c r="BH555" s="12" t="str">
        <f ca="1">IF($E555,OFFSET(CP$178,$D$489+$D555,0),"")</f>
        <v/>
      </c>
      <c r="BI555" s="12" t="str">
        <f ca="1">IF($E555,OFFSET(CP$258,$D$489+$D555,0),"")</f>
        <v/>
      </c>
      <c r="BJ555" s="12" t="str">
        <f ca="1">IF($E555,OFFSET(CP$339,$D$489+$D555,0),"")</f>
        <v/>
      </c>
      <c r="BL555" t="str">
        <f t="shared" ca="1" si="2132"/>
        <v/>
      </c>
      <c r="BM555" s="12" t="str">
        <f ca="1">IF($E555,OFFSET(CM$5,$D$489+$D555,0),"")</f>
        <v/>
      </c>
      <c r="BN555" s="12" t="str">
        <f ca="1">IF($E555,OFFSET(CW$92,$D$489+$D555,0),"")</f>
        <v/>
      </c>
      <c r="BO555" s="12" t="str">
        <f ca="1">IF($E555,OFFSET(CW$178,$D$489+$D555,0),"")</f>
        <v/>
      </c>
      <c r="BP555" s="12" t="str">
        <f ca="1">IF($E555,OFFSET(CW$258,$D$489+$D555,0),"")</f>
        <v/>
      </c>
      <c r="BQ555" s="12" t="str">
        <f ca="1">IF($E555,OFFSET(CW$339,$D$489+$D555,0),"")</f>
        <v/>
      </c>
      <c r="BS555" t="str">
        <f t="shared" ca="1" si="2133"/>
        <v/>
      </c>
      <c r="BT555" s="12" t="str">
        <f ca="1">IF($E555,OFFSET(CT$5,$D$489+$D555,0),"")</f>
        <v/>
      </c>
      <c r="BU555" s="12" t="str">
        <f ca="1">IF($E555,OFFSET(DD$92,$D$489+$D555,0),"")</f>
        <v/>
      </c>
      <c r="BV555" s="12" t="str">
        <f ca="1">IF($E555,OFFSET(DD$178,$D$489+$D555,0),"")</f>
        <v/>
      </c>
      <c r="BW555" s="12" t="str">
        <f ca="1">IF($E555,OFFSET(DD$258,$D$489+$D555,0),"")</f>
        <v/>
      </c>
      <c r="BX555" s="12" t="str">
        <f ca="1">IF($E555,OFFSET(DD$339,$D$489+$D555,0),"")</f>
        <v/>
      </c>
      <c r="BZ555" t="str">
        <f t="shared" ca="1" si="2134"/>
        <v/>
      </c>
      <c r="CA555" s="12" t="str">
        <f ca="1">IF($E555,OFFSET(DA$5,$D$489+$D555,0),"")</f>
        <v/>
      </c>
      <c r="CB555" s="12" t="str">
        <f ca="1">IF($E555,OFFSET(DK$92,$D$489+$D555,0),"")</f>
        <v/>
      </c>
      <c r="CC555" s="12" t="str">
        <f ca="1">IF($E555,OFFSET(DK$178,$D$489+$D555,0),"")</f>
        <v/>
      </c>
      <c r="CD555" s="12" t="str">
        <f ca="1">IF($E555,OFFSET(DK$258,$D$489+$D555,0),"")</f>
        <v/>
      </c>
      <c r="CE555" s="12" t="str">
        <f ca="1">IF($E555,OFFSET(DK$339,$D$489+$D555,0),"")</f>
        <v/>
      </c>
      <c r="CH555" t="str">
        <f t="shared" ca="1" si="2137"/>
        <v/>
      </c>
      <c r="CI555" s="12" t="str">
        <f ca="1">IF($E555,OFFSET(#REF!,$D$489+$D555,0),"")</f>
        <v/>
      </c>
      <c r="CJ555" s="12" t="str">
        <f ca="1">IF($E555,OFFSET(DR$92,$D$489+$D555,0),"")</f>
        <v/>
      </c>
      <c r="CK555" s="12" t="str">
        <f ca="1">IF($E555,OFFSET(DR$178,$D$489+$D555,0),"")</f>
        <v/>
      </c>
      <c r="CL555" s="12" t="str">
        <f ca="1">IF($E555,OFFSET(DR$258,$D$489+$D555,0),"")</f>
        <v/>
      </c>
      <c r="CM555" s="12" t="str">
        <f ca="1">IF($E555,OFFSET(DR$339,$D$489+$D555,0),"")</f>
        <v/>
      </c>
      <c r="CO555" t="str">
        <f t="shared" ca="1" si="2138"/>
        <v/>
      </c>
      <c r="CP555" s="12" t="str">
        <f ca="1">IF($E555,OFFSET(#REF!,$D$489+$D555,0),"")</f>
        <v/>
      </c>
      <c r="CQ555" s="12" t="str">
        <f ca="1">IF($E555,OFFSET(DY$92,$D$489+$D555,0),"")</f>
        <v/>
      </c>
      <c r="CR555" s="12" t="str">
        <f ca="1">IF($E555,OFFSET(DY$178,$D$489+$D555,0),"")</f>
        <v/>
      </c>
      <c r="CS555" s="12" t="str">
        <f ca="1">IF($E555,OFFSET(DY$258,$D$489+$D555,0),"")</f>
        <v/>
      </c>
      <c r="CT555" s="12" t="str">
        <f ca="1">IF($E555,OFFSET(DY$339,$D$489+$D555,0),"")</f>
        <v/>
      </c>
      <c r="CV555" t="str">
        <f t="shared" ca="1" si="2151"/>
        <v/>
      </c>
      <c r="CW555" s="12" t="str">
        <f ca="1">IF($E555,OFFSET(DH$5,$D$489+$D555,0),"")</f>
        <v/>
      </c>
      <c r="CX555" s="12" t="str">
        <f ca="1">IF($E555,OFFSET(EF$92,$D$489+$D555,0),"")</f>
        <v/>
      </c>
      <c r="CY555" s="12" t="str">
        <f ca="1">IF($E555,OFFSET(EF$178,$D$489+$D555,0),"")</f>
        <v/>
      </c>
      <c r="CZ555" s="12" t="str">
        <f ca="1">IF($E555,OFFSET(EF$258,$D$489+$D555,0),"")</f>
        <v/>
      </c>
      <c r="DA555" s="12" t="str">
        <f ca="1">IF($E555,OFFSET(EF$339,$D$489+$D555,0),"")</f>
        <v/>
      </c>
      <c r="DC555" t="str">
        <f t="shared" ca="1" si="2139"/>
        <v/>
      </c>
      <c r="DD555" s="12" t="str">
        <f ca="1">IF($E555,OFFSET(DO$5,$D$489+$D555,0),"")</f>
        <v/>
      </c>
      <c r="DE555" s="12" t="str">
        <f ca="1">IF($E555,OFFSET(EM$92,$D$489+$D555,0),"")</f>
        <v/>
      </c>
      <c r="DF555" s="12" t="str">
        <f ca="1">IF($E555,OFFSET(EM$178,$D$489+$D555,0),"")</f>
        <v/>
      </c>
      <c r="DG555" s="12" t="str">
        <f ca="1">IF($E555,OFFSET(EM$258,$D$489+$D555,0),"")</f>
        <v/>
      </c>
      <c r="DH555" s="12" t="str">
        <f ca="1">IF($E555,OFFSET(EM$339,$D$489+$D555,0),"")</f>
        <v/>
      </c>
      <c r="DJ555" t="str">
        <f t="shared" ca="1" si="2140"/>
        <v/>
      </c>
      <c r="DK555" s="12" t="str">
        <f ca="1">IF($E555,OFFSET(DV$5,$D$489+$D555,0),"")</f>
        <v/>
      </c>
      <c r="DL555" s="12" t="str">
        <f ca="1">IF($E555,OFFSET(ET$92,$D$489+$D555,0),"")</f>
        <v/>
      </c>
      <c r="DM555" s="12" t="str">
        <f ca="1">IF($E555,OFFSET(ET$178,$D$489+$D555,0),"")</f>
        <v/>
      </c>
      <c r="DN555" s="12" t="str">
        <f ca="1">IF($E555,OFFSET(ET$258,$D$489+$D555,0),"")</f>
        <v/>
      </c>
      <c r="DO555" s="12" t="str">
        <f ca="1">IF($E555,OFFSET(ET$339,$D$489+$D555,0),"")</f>
        <v/>
      </c>
      <c r="DQ555" t="str">
        <f t="shared" ca="1" si="2141"/>
        <v/>
      </c>
      <c r="DR555" s="12" t="str">
        <f ca="1">IF($E555,OFFSET(EC$5,$D$489+$D555,0),"")</f>
        <v/>
      </c>
      <c r="DS555" s="12" t="str">
        <f ca="1">IF($E555,OFFSET(FA$92,$D$489+$D555,0),"")</f>
        <v/>
      </c>
      <c r="DT555" s="12" t="str">
        <f ca="1">IF($E555,OFFSET(FA$178,$D$489+$D555,0),"")</f>
        <v/>
      </c>
      <c r="DU555" s="12" t="str">
        <f ca="1">IF($E555,OFFSET(FA$258,$D$489+$D555,0),"")</f>
        <v/>
      </c>
      <c r="DV555" s="12" t="str">
        <f ca="1">IF($E555,OFFSET(FA$339,$D$489+$D555,0),"")</f>
        <v/>
      </c>
      <c r="DX555" t="str">
        <f t="shared" ca="1" si="2142"/>
        <v/>
      </c>
      <c r="DY555" s="12" t="str">
        <f ca="1">IF($E555,OFFSET(EJ$5,$D$489+$D555,0),"")</f>
        <v/>
      </c>
      <c r="DZ555" s="12" t="str">
        <f ca="1">IF($E555,OFFSET(FH$92,$D$489+$D555,0),"")</f>
        <v/>
      </c>
      <c r="EA555" s="12" t="str">
        <f ca="1">IF($E555,OFFSET(FH$178,$D$489+$D555,0),"")</f>
        <v/>
      </c>
      <c r="EB555" s="12" t="str">
        <f ca="1">IF($E555,OFFSET(FH$258,$D$489+$D555,0),"")</f>
        <v/>
      </c>
      <c r="EC555" s="12" t="str">
        <f ca="1">IF($E555,OFFSET(FH$339,$D$489+$D555,0),"")</f>
        <v/>
      </c>
      <c r="EF555" t="str">
        <f t="shared" ca="1" si="2237"/>
        <v/>
      </c>
      <c r="EG555" s="12" t="str">
        <f ca="1">IF($E555,OFFSET(ES$5,$D$489+$D555,0),"")</f>
        <v/>
      </c>
      <c r="EH555" s="12" t="str">
        <f ca="1">IF($E555,OFFSET(FQ$92,$D$489+$D555,0),"")</f>
        <v/>
      </c>
      <c r="EI555" s="12" t="str">
        <f ca="1">IF($E555,OFFSET(FQ$178,$D$489+$D555,0),"")</f>
        <v/>
      </c>
      <c r="EJ555" s="12" t="str">
        <f ca="1">IF($E555,OFFSET(FQ$258,$D$489+$D555,0),"")</f>
        <v/>
      </c>
      <c r="EK555" s="12" t="str">
        <f ca="1">IF($E555,OFFSET(FQ$339,$D$489+$D555,0),"")</f>
        <v/>
      </c>
      <c r="EM555" t="str">
        <f t="shared" ca="1" si="2243"/>
        <v/>
      </c>
      <c r="EN555" s="12" t="str">
        <f ca="1">IF($E555,OFFSET(EZ$5,$D$489+$D555,0),"")</f>
        <v/>
      </c>
      <c r="EO555" s="12" t="str">
        <f ca="1">IF($E555,OFFSET(FX$92,$D$489+$D555,0),"")</f>
        <v/>
      </c>
      <c r="EP555" s="12" t="str">
        <f ca="1">IF($E555,OFFSET(FX$178,$D$489+$D555,0),"")</f>
        <v/>
      </c>
      <c r="EQ555" s="12" t="str">
        <f ca="1">IF($E555,OFFSET(FX$258,$D$489+$D555,0),"")</f>
        <v/>
      </c>
      <c r="ER555" s="12" t="str">
        <f ca="1">IF($E555,OFFSET(FX$339,$D$489+$D555,0),"")</f>
        <v/>
      </c>
      <c r="EU555" t="str">
        <f t="shared" ca="1" si="2249"/>
        <v/>
      </c>
      <c r="EV555" s="12" t="str">
        <f ca="1">IF($E555,OFFSET(FH$5,$D$489+$D555,0),"")</f>
        <v/>
      </c>
      <c r="EW555" s="12" t="str">
        <f ca="1">IF($E555,OFFSET(GF$92,$D$489+$D555,0),"")</f>
        <v/>
      </c>
      <c r="EX555" s="12" t="str">
        <f ca="1">IF($E555,OFFSET(GF$178,$D$489+$D555,0),"")</f>
        <v/>
      </c>
      <c r="EY555" s="12" t="str">
        <f ca="1">IF($E555,OFFSET(GF$258,$D$489+$D555,0),"")</f>
        <v/>
      </c>
      <c r="EZ555" s="12" t="str">
        <f ca="1">IF($E555,OFFSET(GF$339,$D$489+$D555,0),"")</f>
        <v/>
      </c>
    </row>
    <row r="556" spans="3:156" x14ac:dyDescent="0.2">
      <c r="D556" s="5">
        <f t="shared" si="2136"/>
        <v>61</v>
      </c>
      <c r="E556" t="b">
        <f t="shared" si="2123"/>
        <v>0</v>
      </c>
      <c r="G556" t="str">
        <f t="shared" ca="1" si="2255"/>
        <v/>
      </c>
      <c r="H556" s="12" t="str">
        <f t="shared" ca="1" si="2256"/>
        <v/>
      </c>
      <c r="I556" s="12" t="str">
        <f t="shared" ca="1" si="2257"/>
        <v/>
      </c>
      <c r="J556" s="12" t="str">
        <f t="shared" ca="1" si="2258"/>
        <v/>
      </c>
      <c r="K556" s="12" t="str">
        <f t="shared" ca="1" si="2259"/>
        <v/>
      </c>
      <c r="L556" s="12" t="str">
        <f t="shared" ca="1" si="2260"/>
        <v/>
      </c>
      <c r="N556" t="str">
        <f t="shared" ca="1" si="2124"/>
        <v/>
      </c>
      <c r="O556" s="12" t="str">
        <f t="shared" ca="1" si="2182"/>
        <v/>
      </c>
      <c r="P556" s="12" t="str">
        <f t="shared" ca="1" si="2183"/>
        <v/>
      </c>
      <c r="Q556" s="12" t="str">
        <f t="shared" ca="1" si="2184"/>
        <v/>
      </c>
      <c r="R556" s="12" t="str">
        <f t="shared" ca="1" si="2185"/>
        <v/>
      </c>
      <c r="S556" s="12" t="str">
        <f t="shared" ca="1" si="2186"/>
        <v/>
      </c>
      <c r="U556" t="str">
        <f t="shared" ca="1" si="2125"/>
        <v/>
      </c>
      <c r="V556" s="12" t="str">
        <f t="shared" ca="1" si="2261"/>
        <v/>
      </c>
      <c r="W556" s="12" t="str">
        <f t="shared" ca="1" si="2262"/>
        <v/>
      </c>
      <c r="X556" s="12" t="str">
        <f t="shared" ca="1" si="2263"/>
        <v/>
      </c>
      <c r="Y556" s="12" t="str">
        <f t="shared" ca="1" si="2264"/>
        <v/>
      </c>
      <c r="Z556" s="12" t="str">
        <f t="shared" ca="1" si="2265"/>
        <v/>
      </c>
      <c r="AB556" t="str">
        <f t="shared" ca="1" si="2126"/>
        <v/>
      </c>
      <c r="AC556" s="12" t="str">
        <f t="shared" ca="1" si="2152"/>
        <v/>
      </c>
      <c r="AD556" s="12" t="str">
        <f t="shared" ca="1" si="2153"/>
        <v/>
      </c>
      <c r="AE556" s="12" t="str">
        <f t="shared" ca="1" si="2154"/>
        <v/>
      </c>
      <c r="AF556" s="12" t="str">
        <f t="shared" ca="1" si="2155"/>
        <v/>
      </c>
      <c r="AG556" s="12" t="str">
        <f t="shared" ca="1" si="2156"/>
        <v/>
      </c>
      <c r="AI556" t="str">
        <f t="shared" ca="1" si="2127"/>
        <v/>
      </c>
      <c r="AJ556" s="12" t="str">
        <f t="shared" ca="1" si="2157"/>
        <v/>
      </c>
      <c r="AK556" s="12" t="str">
        <f t="shared" ca="1" si="2158"/>
        <v/>
      </c>
      <c r="AL556" s="12" t="str">
        <f t="shared" ca="1" si="2159"/>
        <v/>
      </c>
      <c r="AM556" s="12" t="str">
        <f t="shared" ca="1" si="2160"/>
        <v/>
      </c>
      <c r="AN556" s="12" t="str">
        <f t="shared" ca="1" si="2161"/>
        <v/>
      </c>
      <c r="AP556" t="str">
        <f t="shared" ca="1" si="2129"/>
        <v/>
      </c>
      <c r="AQ556" s="12" t="str">
        <f ca="1">IF($E556,OFFSET(BD$5,$D$489+$D556,0),"")</f>
        <v/>
      </c>
      <c r="AR556" s="12" t="str">
        <f ca="1">IF($E556,OFFSET(CA$92,$D$489+$D556,0),"")</f>
        <v/>
      </c>
      <c r="AS556" s="12" t="str">
        <f ca="1">IF($E556,OFFSET(CA$178,$D$489+$D556,0),"")</f>
        <v/>
      </c>
      <c r="AT556" s="12" t="str">
        <f ca="1">IF($E556,OFFSET(CA$258,$D$489+$D556,0),"")</f>
        <v/>
      </c>
      <c r="AU556" s="12" t="str">
        <f ca="1">IF($E556,OFFSET(CA$339,$D$489+$D556,0),"")</f>
        <v/>
      </c>
      <c r="AV556" s="12"/>
      <c r="AX556" t="str">
        <f t="shared" ca="1" si="2130"/>
        <v/>
      </c>
      <c r="AY556" s="12" t="str">
        <f ca="1">IF($E556,OFFSET(BK$5,$D$489+$D556,0),"")</f>
        <v/>
      </c>
      <c r="AZ556" s="12" t="str">
        <f ca="1">IF($E556,OFFSET(CI$92,$D$489+$D556,0),"")</f>
        <v/>
      </c>
      <c r="BA556" s="12" t="str">
        <f ca="1">IF($E556,OFFSET(CI$178,$D$489+$D556,0),"")</f>
        <v/>
      </c>
      <c r="BB556" s="12" t="str">
        <f ca="1">IF($E556,OFFSET(CI$258,$D$489+$D556,0),"")</f>
        <v/>
      </c>
      <c r="BC556" s="12" t="str">
        <f ca="1">IF($E556,OFFSET(CI$339,$D$489+$D556,0),"")</f>
        <v/>
      </c>
      <c r="BE556" t="str">
        <f t="shared" ca="1" si="2131"/>
        <v/>
      </c>
      <c r="BF556" s="12" t="str">
        <f ca="1">IF($E556,OFFSET(BR$5,$D$489+$D556,0),"")</f>
        <v/>
      </c>
      <c r="BG556" s="12" t="str">
        <f ca="1">IF($E556,OFFSET(CP$92,$D$489+$D556,0),"")</f>
        <v/>
      </c>
      <c r="BH556" s="12" t="str">
        <f ca="1">IF($E556,OFFSET(CP$178,$D$489+$D556,0),"")</f>
        <v/>
      </c>
      <c r="BI556" s="12" t="str">
        <f ca="1">IF($E556,OFFSET(CP$258,$D$489+$D556,0),"")</f>
        <v/>
      </c>
      <c r="BJ556" s="12" t="str">
        <f ca="1">IF($E556,OFFSET(CP$339,$D$489+$D556,0),"")</f>
        <v/>
      </c>
      <c r="BL556" t="str">
        <f t="shared" ca="1" si="2132"/>
        <v/>
      </c>
      <c r="BM556" s="12" t="str">
        <f ca="1">IF($E556,OFFSET(CM$5,$D$489+$D556,0),"")</f>
        <v/>
      </c>
      <c r="BN556" s="12" t="str">
        <f ca="1">IF($E556,OFFSET(CW$92,$D$489+$D556,0),"")</f>
        <v/>
      </c>
      <c r="BO556" s="12" t="str">
        <f ca="1">IF($E556,OFFSET(CW$178,$D$489+$D556,0),"")</f>
        <v/>
      </c>
      <c r="BP556" s="12" t="str">
        <f ca="1">IF($E556,OFFSET(CW$258,$D$489+$D556,0),"")</f>
        <v/>
      </c>
      <c r="BQ556" s="12" t="str">
        <f ca="1">IF($E556,OFFSET(CW$339,$D$489+$D556,0),"")</f>
        <v/>
      </c>
      <c r="BS556" t="str">
        <f t="shared" ca="1" si="2133"/>
        <v/>
      </c>
      <c r="BT556" s="12" t="str">
        <f ca="1">IF($E556,OFFSET(CT$5,$D$489+$D556,0),"")</f>
        <v/>
      </c>
      <c r="BU556" s="12" t="str">
        <f ca="1">IF($E556,OFFSET(DD$92,$D$489+$D556,0),"")</f>
        <v/>
      </c>
      <c r="BV556" s="12" t="str">
        <f ca="1">IF($E556,OFFSET(DD$178,$D$489+$D556,0),"")</f>
        <v/>
      </c>
      <c r="BW556" s="12" t="str">
        <f ca="1">IF($E556,OFFSET(DD$258,$D$489+$D556,0),"")</f>
        <v/>
      </c>
      <c r="BX556" s="12" t="str">
        <f ca="1">IF($E556,OFFSET(DD$339,$D$489+$D556,0),"")</f>
        <v/>
      </c>
      <c r="BZ556" t="str">
        <f t="shared" ca="1" si="2134"/>
        <v/>
      </c>
      <c r="CA556" s="12" t="str">
        <f ca="1">IF($E556,OFFSET(DA$5,$D$489+$D556,0),"")</f>
        <v/>
      </c>
      <c r="CB556" s="12" t="str">
        <f ca="1">IF($E556,OFFSET(DK$92,$D$489+$D556,0),"")</f>
        <v/>
      </c>
      <c r="CC556" s="12" t="str">
        <f ca="1">IF($E556,OFFSET(DK$178,$D$489+$D556,0),"")</f>
        <v/>
      </c>
      <c r="CD556" s="12" t="str">
        <f ca="1">IF($E556,OFFSET(DK$258,$D$489+$D556,0),"")</f>
        <v/>
      </c>
      <c r="CE556" s="12" t="str">
        <f ca="1">IF($E556,OFFSET(DK$339,$D$489+$D556,0),"")</f>
        <v/>
      </c>
      <c r="CH556" t="str">
        <f t="shared" ca="1" si="2137"/>
        <v/>
      </c>
      <c r="CI556" s="12" t="str">
        <f ca="1">IF($E556,OFFSET(#REF!,$D$489+$D556,0),"")</f>
        <v/>
      </c>
      <c r="CJ556" s="12" t="str">
        <f ca="1">IF($E556,OFFSET(DR$92,$D$489+$D556,0),"")</f>
        <v/>
      </c>
      <c r="CK556" s="12" t="str">
        <f ca="1">IF($E556,OFFSET(DR$178,$D$489+$D556,0),"")</f>
        <v/>
      </c>
      <c r="CL556" s="12" t="str">
        <f ca="1">IF($E556,OFFSET(DR$258,$D$489+$D556,0),"")</f>
        <v/>
      </c>
      <c r="CM556" s="12" t="str">
        <f ca="1">IF($E556,OFFSET(DR$339,$D$489+$D556,0),"")</f>
        <v/>
      </c>
      <c r="CO556" t="str">
        <f t="shared" ca="1" si="2138"/>
        <v/>
      </c>
      <c r="CP556" s="12" t="str">
        <f ca="1">IF($E556,OFFSET(#REF!,$D$489+$D556,0),"")</f>
        <v/>
      </c>
      <c r="CQ556" s="12" t="str">
        <f ca="1">IF($E556,OFFSET(DY$92,$D$489+$D556,0),"")</f>
        <v/>
      </c>
      <c r="CR556" s="12" t="str">
        <f ca="1">IF($E556,OFFSET(DY$178,$D$489+$D556,0),"")</f>
        <v/>
      </c>
      <c r="CS556" s="12" t="str">
        <f ca="1">IF($E556,OFFSET(DY$258,$D$489+$D556,0),"")</f>
        <v/>
      </c>
      <c r="CT556" s="12" t="str">
        <f ca="1">IF($E556,OFFSET(DY$339,$D$489+$D556,0),"")</f>
        <v/>
      </c>
      <c r="CV556" t="str">
        <f t="shared" ca="1" si="2151"/>
        <v/>
      </c>
      <c r="CW556" s="12" t="str">
        <f ca="1">IF($E556,OFFSET(DH$5,$D$489+$D556,0),"")</f>
        <v/>
      </c>
      <c r="CX556" s="12" t="str">
        <f ca="1">IF($E556,OFFSET(EF$92,$D$489+$D556,0),"")</f>
        <v/>
      </c>
      <c r="CY556" s="12" t="str">
        <f ca="1">IF($E556,OFFSET(EF$178,$D$489+$D556,0),"")</f>
        <v/>
      </c>
      <c r="CZ556" s="12" t="str">
        <f ca="1">IF($E556,OFFSET(EF$258,$D$489+$D556,0),"")</f>
        <v/>
      </c>
      <c r="DA556" s="12" t="str">
        <f ca="1">IF($E556,OFFSET(EF$339,$D$489+$D556,0),"")</f>
        <v/>
      </c>
      <c r="DC556" t="str">
        <f t="shared" ca="1" si="2139"/>
        <v/>
      </c>
      <c r="DD556" s="12" t="str">
        <f ca="1">IF($E556,OFFSET(DO$5,$D$489+$D556,0),"")</f>
        <v/>
      </c>
      <c r="DE556" s="12" t="str">
        <f ca="1">IF($E556,OFFSET(EM$92,$D$489+$D556,0),"")</f>
        <v/>
      </c>
      <c r="DF556" s="12" t="str">
        <f ca="1">IF($E556,OFFSET(EM$178,$D$489+$D556,0),"")</f>
        <v/>
      </c>
      <c r="DG556" s="12" t="str">
        <f ca="1">IF($E556,OFFSET(EM$258,$D$489+$D556,0),"")</f>
        <v/>
      </c>
      <c r="DH556" s="12" t="str">
        <f ca="1">IF($E556,OFFSET(EM$339,$D$489+$D556,0),"")</f>
        <v/>
      </c>
      <c r="DJ556" t="str">
        <f t="shared" ca="1" si="2140"/>
        <v/>
      </c>
      <c r="DK556" s="12" t="str">
        <f ca="1">IF($E556,OFFSET(DV$5,$D$489+$D556,0),"")</f>
        <v/>
      </c>
      <c r="DL556" s="12" t="str">
        <f ca="1">IF($E556,OFFSET(ET$92,$D$489+$D556,0),"")</f>
        <v/>
      </c>
      <c r="DM556" s="12" t="str">
        <f ca="1">IF($E556,OFFSET(ET$178,$D$489+$D556,0),"")</f>
        <v/>
      </c>
      <c r="DN556" s="12" t="str">
        <f ca="1">IF($E556,OFFSET(ET$258,$D$489+$D556,0),"")</f>
        <v/>
      </c>
      <c r="DO556" s="12" t="str">
        <f ca="1">IF($E556,OFFSET(ET$339,$D$489+$D556,0),"")</f>
        <v/>
      </c>
      <c r="DQ556" t="str">
        <f t="shared" ca="1" si="2141"/>
        <v/>
      </c>
      <c r="DR556" s="12" t="str">
        <f ca="1">IF($E556,OFFSET(EC$5,$D$489+$D556,0),"")</f>
        <v/>
      </c>
      <c r="DS556" s="12" t="str">
        <f ca="1">IF($E556,OFFSET(FA$92,$D$489+$D556,0),"")</f>
        <v/>
      </c>
      <c r="DT556" s="12" t="str">
        <f ca="1">IF($E556,OFFSET(FA$178,$D$489+$D556,0),"")</f>
        <v/>
      </c>
      <c r="DU556" s="12" t="str">
        <f ca="1">IF($E556,OFFSET(FA$258,$D$489+$D556,0),"")</f>
        <v/>
      </c>
      <c r="DV556" s="12" t="str">
        <f ca="1">IF($E556,OFFSET(FA$339,$D$489+$D556,0),"")</f>
        <v/>
      </c>
      <c r="DX556" t="str">
        <f t="shared" ca="1" si="2142"/>
        <v/>
      </c>
      <c r="DY556" s="12" t="str">
        <f ca="1">IF($E556,OFFSET(EJ$5,$D$489+$D556,0),"")</f>
        <v/>
      </c>
      <c r="DZ556" s="12" t="str">
        <f ca="1">IF($E556,OFFSET(FH$92,$D$489+$D556,0),"")</f>
        <v/>
      </c>
      <c r="EA556" s="12" t="str">
        <f ca="1">IF($E556,OFFSET(FH$178,$D$489+$D556,0),"")</f>
        <v/>
      </c>
      <c r="EB556" s="12" t="str">
        <f ca="1">IF($E556,OFFSET(FH$258,$D$489+$D556,0),"")</f>
        <v/>
      </c>
      <c r="EC556" s="12" t="str">
        <f ca="1">IF($E556,OFFSET(FH$339,$D$489+$D556,0),"")</f>
        <v/>
      </c>
      <c r="EF556" t="str">
        <f t="shared" ca="1" si="2237"/>
        <v/>
      </c>
      <c r="EG556" s="12" t="str">
        <f ca="1">IF($E556,OFFSET(ES$5,$D$489+$D556,0),"")</f>
        <v/>
      </c>
      <c r="EH556" s="12" t="str">
        <f ca="1">IF($E556,OFFSET(FQ$92,$D$489+$D556,0),"")</f>
        <v/>
      </c>
      <c r="EI556" s="12" t="str">
        <f ca="1">IF($E556,OFFSET(FQ$178,$D$489+$D556,0),"")</f>
        <v/>
      </c>
      <c r="EJ556" s="12" t="str">
        <f ca="1">IF($E556,OFFSET(FQ$258,$D$489+$D556,0),"")</f>
        <v/>
      </c>
      <c r="EK556" s="12" t="str">
        <f ca="1">IF($E556,OFFSET(FQ$339,$D$489+$D556,0),"")</f>
        <v/>
      </c>
      <c r="EM556" t="str">
        <f t="shared" ca="1" si="2243"/>
        <v/>
      </c>
      <c r="EN556" s="12" t="str">
        <f ca="1">IF($E556,OFFSET(EZ$5,$D$489+$D556,0),"")</f>
        <v/>
      </c>
      <c r="EO556" s="12" t="str">
        <f ca="1">IF($E556,OFFSET(FX$92,$D$489+$D556,0),"")</f>
        <v/>
      </c>
      <c r="EP556" s="12" t="str">
        <f ca="1">IF($E556,OFFSET(FX$178,$D$489+$D556,0),"")</f>
        <v/>
      </c>
      <c r="EQ556" s="12" t="str">
        <f ca="1">IF($E556,OFFSET(FX$258,$D$489+$D556,0),"")</f>
        <v/>
      </c>
      <c r="ER556" s="12" t="str">
        <f ca="1">IF($E556,OFFSET(FX$339,$D$489+$D556,0),"")</f>
        <v/>
      </c>
      <c r="EU556" t="str">
        <f t="shared" ca="1" si="2249"/>
        <v/>
      </c>
      <c r="EV556" s="12" t="str">
        <f ca="1">IF($E556,OFFSET(FH$5,$D$489+$D556,0),"")</f>
        <v/>
      </c>
      <c r="EW556" s="12" t="str">
        <f ca="1">IF($E556,OFFSET(GF$92,$D$489+$D556,0),"")</f>
        <v/>
      </c>
      <c r="EX556" s="12" t="str">
        <f ca="1">IF($E556,OFFSET(GF$178,$D$489+$D556,0),"")</f>
        <v/>
      </c>
      <c r="EY556" s="12" t="str">
        <f ca="1">IF($E556,OFFSET(GF$258,$D$489+$D556,0),"")</f>
        <v/>
      </c>
      <c r="EZ556" s="12" t="str">
        <f ca="1">IF($E556,OFFSET(GF$339,$D$489+$D556,0),"")</f>
        <v/>
      </c>
    </row>
    <row r="558" spans="3:156" hidden="1" x14ac:dyDescent="0.2">
      <c r="C558" t="s">
        <v>55</v>
      </c>
      <c r="E558">
        <f>Base_year2</f>
        <v>1996</v>
      </c>
      <c r="H558" s="19">
        <f>Z76</f>
        <v>1.2295574588633986</v>
      </c>
      <c r="I558" s="12">
        <f>AX163</f>
        <v>0.96866580485794496</v>
      </c>
      <c r="J558" s="12">
        <f>AX249</f>
        <v>0.90919716748530421</v>
      </c>
      <c r="K558" s="12">
        <f>AX330</f>
        <v>1.1393862997411155</v>
      </c>
      <c r="L558" s="19">
        <f>AX411</f>
        <v>0.86404978608130567</v>
      </c>
      <c r="O558" s="19">
        <f>AA76</f>
        <v>1.2716509497261224</v>
      </c>
      <c r="P558" s="12">
        <f>AY163</f>
        <v>0.96919952002190812</v>
      </c>
      <c r="Q558" s="12">
        <f>AY249</f>
        <v>0.91481835950725665</v>
      </c>
      <c r="R558" s="12">
        <f>AY330</f>
        <v>1.0468379926583435</v>
      </c>
      <c r="S558" s="19">
        <f>AY411</f>
        <v>0.84155533446277486</v>
      </c>
      <c r="V558" s="19">
        <f>AB76</f>
        <v>1.1472942777746269</v>
      </c>
      <c r="W558" s="12">
        <f>AZ163</f>
        <v>1.1149407116332077</v>
      </c>
      <c r="X558" s="12">
        <f>AZ249</f>
        <v>1.123283081278049</v>
      </c>
      <c r="Y558" s="12">
        <f>AZ330</f>
        <v>1.1189410097351555</v>
      </c>
      <c r="Z558" s="19">
        <f>AZ411</f>
        <v>1.1272615376142248</v>
      </c>
      <c r="AC558" s="19">
        <f>AC76</f>
        <v>1.2295574588633986</v>
      </c>
      <c r="AD558" s="12">
        <f>BA163</f>
        <v>0.80878996637198119</v>
      </c>
      <c r="AE558" s="12">
        <f>BA249</f>
        <v>0.81330074718459977</v>
      </c>
      <c r="AF558" s="12">
        <f>BA330</f>
        <v>0.81330074718459977</v>
      </c>
      <c r="AG558" s="19">
        <f>BA411</f>
        <v>0.81330074718459977</v>
      </c>
      <c r="AJ558" s="19">
        <f>AD76</f>
        <v>1.2716509497261224</v>
      </c>
      <c r="AK558" s="12">
        <f>BB163</f>
        <v>0.78201784540067687</v>
      </c>
      <c r="AL558" s="12">
        <f>BB249</f>
        <v>0.78637931282587537</v>
      </c>
      <c r="AM558" s="12">
        <f>BB330</f>
        <v>0.78637931282587537</v>
      </c>
      <c r="AN558" s="19">
        <f>BB411</f>
        <v>0.78637931282587537</v>
      </c>
      <c r="AQ558" s="19">
        <f>AE76</f>
        <v>1.1472942777746269</v>
      </c>
      <c r="AR558" s="12">
        <f>BC163</f>
        <v>0.86678174472852743</v>
      </c>
      <c r="AS558" s="12">
        <f>BC249</f>
        <v>0.8716159571018437</v>
      </c>
      <c r="AT558" s="12">
        <f>BC330</f>
        <v>0.8716159571018437</v>
      </c>
      <c r="AU558" s="19">
        <f>BC411</f>
        <v>0.8716159571018437</v>
      </c>
      <c r="AV558" s="19"/>
      <c r="AY558" s="19">
        <f>AF76</f>
        <v>1.2950864194848506</v>
      </c>
      <c r="AZ558" s="12">
        <f>BD163</f>
        <v>1.0820709754438538</v>
      </c>
      <c r="BA558" s="12">
        <f>BD249</f>
        <v>1.0937134173013061</v>
      </c>
      <c r="BB558" s="12">
        <f>BD330</f>
        <v>1.0635578556884133</v>
      </c>
      <c r="BC558" s="19">
        <f>BD411</f>
        <v>1.0999956202753245</v>
      </c>
      <c r="BF558" s="19">
        <f>AG76</f>
        <v>1.1899304699442772</v>
      </c>
      <c r="BG558" s="12">
        <f>BE163</f>
        <v>1.050337261782293</v>
      </c>
      <c r="BH558" s="12">
        <f>BE249</f>
        <v>1.0308117666916872</v>
      </c>
      <c r="BI558" s="12">
        <f>BE330</f>
        <v>1.1712954957386339</v>
      </c>
      <c r="BJ558" s="19">
        <f>BE411</f>
        <v>1.0188225179639931</v>
      </c>
      <c r="BM558" s="19">
        <f>AH76</f>
        <v>1.2516216567849374</v>
      </c>
      <c r="BN558" s="12">
        <f>BF163</f>
        <v>1.2162495186813644</v>
      </c>
      <c r="BO558" s="12">
        <f>BF249</f>
        <v>1.2180214762352168</v>
      </c>
      <c r="BP558" s="12">
        <f>BF330</f>
        <v>1.2275795442814024</v>
      </c>
      <c r="BQ558" s="19">
        <f>BF411</f>
        <v>1.2068985753942953</v>
      </c>
      <c r="BT558" s="19">
        <f>AI76</f>
        <v>1.0900592882844813</v>
      </c>
      <c r="BU558" s="12">
        <f>BG163</f>
        <v>1.2047512483214247</v>
      </c>
      <c r="BV558" s="12">
        <f>BG249</f>
        <v>1.2345578650421483</v>
      </c>
      <c r="BW558" s="12">
        <f>BG330</f>
        <v>0.92698675456179802</v>
      </c>
      <c r="BX558" s="19">
        <f>BG411</f>
        <v>1.2491950130274689</v>
      </c>
      <c r="CA558" s="19">
        <f>AJ76</f>
        <v>1.3715575829493443</v>
      </c>
      <c r="CB558" s="12">
        <f>BH163</f>
        <v>1.035546850541418</v>
      </c>
      <c r="CC558" s="12">
        <f>BH249</f>
        <v>1.0881534936742394</v>
      </c>
      <c r="CD558" s="12">
        <f>BH330</f>
        <v>0.91732287959398984</v>
      </c>
      <c r="CE558" s="19">
        <f>BH411</f>
        <v>1.12574272993476</v>
      </c>
      <c r="CI558" s="19">
        <f>AK76</f>
        <v>1.6237625338214232</v>
      </c>
      <c r="CJ558" s="12">
        <f>BI163</f>
        <v>0.92648793153094233</v>
      </c>
      <c r="CK558" s="12">
        <f>BI249</f>
        <v>0.8406228949350385</v>
      </c>
      <c r="CL558" s="12">
        <f>BI330</f>
        <v>1.0228474566088068</v>
      </c>
      <c r="CM558" s="19">
        <f>BI411</f>
        <v>0.69814595155066794</v>
      </c>
      <c r="CP558" s="19">
        <f>AL76</f>
        <v>1.2693908970661578</v>
      </c>
      <c r="CQ558" s="12">
        <f>BJ163</f>
        <v>0.82251194236161607</v>
      </c>
      <c r="CR558" s="12">
        <f>BJ249</f>
        <v>0.78826476955538149</v>
      </c>
      <c r="CS558" s="12">
        <f>BJ330</f>
        <v>0.96127103920651957</v>
      </c>
      <c r="CT558" s="19">
        <f>BJ411</f>
        <v>0.7654496187630021</v>
      </c>
      <c r="CW558" s="19">
        <f>AM76</f>
        <v>1.2221241000355694</v>
      </c>
      <c r="CX558" s="12">
        <f>BK163</f>
        <v>0.8827903136863493</v>
      </c>
      <c r="CY558" s="12">
        <f>BK249</f>
        <v>0.88489619843349832</v>
      </c>
      <c r="CZ558" s="12">
        <f>BK330</f>
        <v>0.88706935695766931</v>
      </c>
      <c r="DA558" s="19">
        <f>BK411</f>
        <v>0.88439860075188281</v>
      </c>
      <c r="DD558" s="19">
        <f>AN76</f>
        <v>1.2848908045224088</v>
      </c>
      <c r="DE558" s="12">
        <f>BL163</f>
        <v>0.97011729865079477</v>
      </c>
      <c r="DF558" s="12">
        <f>BL249</f>
        <v>0.93159127775350858</v>
      </c>
      <c r="DG558" s="12">
        <f>BL330</f>
        <v>1.0339644740454652</v>
      </c>
      <c r="DH558" s="19">
        <f>BL411</f>
        <v>0.88388376394545898</v>
      </c>
      <c r="DK558" s="19">
        <f>AO76</f>
        <v>1.3630599897013389</v>
      </c>
      <c r="DL558" s="12">
        <f>BM163</f>
        <v>0.87642875478439919</v>
      </c>
      <c r="DM558" s="12">
        <f>BM249</f>
        <v>0.79856847012288945</v>
      </c>
      <c r="DN558" s="12">
        <f>BM330</f>
        <v>0.98237728791444268</v>
      </c>
      <c r="DO558" s="19">
        <f>BM411</f>
        <v>0.69683561390280857</v>
      </c>
      <c r="DR558" s="19">
        <f>AP76</f>
        <v>2.9477848101265827</v>
      </c>
      <c r="DS558" s="12">
        <f>BN163</f>
        <v>0.41065154601911363</v>
      </c>
      <c r="DT558" s="12">
        <f>BN249</f>
        <v>0.42102453682203989</v>
      </c>
      <c r="DU558" s="12">
        <f>BN330</f>
        <v>0.40799179962111548</v>
      </c>
      <c r="DV558" s="19">
        <f>BN411</f>
        <v>0.44610342527033053</v>
      </c>
      <c r="DY558" s="19">
        <f>AQ76</f>
        <v>1.3125048625698823</v>
      </c>
      <c r="DZ558" s="12">
        <f>BO163</f>
        <v>0.82861327271253848</v>
      </c>
      <c r="EA558" s="12">
        <f>BO249</f>
        <v>0.82668882013853728</v>
      </c>
      <c r="EB558" s="12">
        <f>BO330</f>
        <v>0.83927099563877039</v>
      </c>
      <c r="EC558" s="19">
        <f>BO411</f>
        <v>0.81688594919526947</v>
      </c>
      <c r="EG558" s="19">
        <f>AR76</f>
        <v>1.2378770006572473</v>
      </c>
      <c r="EH558" s="12">
        <f>BP163</f>
        <v>0.95633962641966219</v>
      </c>
      <c r="EI558" s="12">
        <f>BP249</f>
        <v>0.93152825905253234</v>
      </c>
      <c r="EJ558" s="12">
        <f>BP330</f>
        <v>0.99671695805067884</v>
      </c>
      <c r="EK558" s="19">
        <f>BP411</f>
        <v>0.8945084645938185</v>
      </c>
      <c r="EN558" s="19">
        <f>AS76</f>
        <v>1.2387417535137204</v>
      </c>
      <c r="EO558" s="12">
        <f>BQ163</f>
        <v>1.1890694291860271</v>
      </c>
      <c r="EP558" s="12">
        <f>BQ249</f>
        <v>1.1499090615561178</v>
      </c>
      <c r="EQ558" s="12">
        <f>BQ330</f>
        <v>1.2579772204115292</v>
      </c>
      <c r="ER558" s="19">
        <f>BQ411</f>
        <v>1.1019645545551722</v>
      </c>
      <c r="EV558" s="19">
        <f>AT76</f>
        <v>1.6758870737768363</v>
      </c>
      <c r="EW558" s="12">
        <f>BR163</f>
        <v>0.92965765500889574</v>
      </c>
      <c r="EX558" s="12">
        <f>BR249</f>
        <v>0.86594522428337539</v>
      </c>
      <c r="EY558" s="12">
        <f>BR330</f>
        <v>1.0162001366121705</v>
      </c>
      <c r="EZ558" s="19">
        <f>BR411</f>
        <v>0.77869352042258522</v>
      </c>
    </row>
    <row r="559" spans="3:156" hidden="1" x14ac:dyDescent="0.2"/>
    <row r="560" spans="3:156" ht="13.5" hidden="1" thickBot="1" x14ac:dyDescent="0.25">
      <c r="C560" s="4"/>
      <c r="D560" s="4"/>
      <c r="E560" s="4"/>
      <c r="F560" s="4"/>
      <c r="G560" s="4"/>
      <c r="H560" s="4"/>
      <c r="I560" s="4"/>
      <c r="J560" s="4"/>
      <c r="K560" s="4"/>
      <c r="L560" s="4"/>
      <c r="M560" s="4"/>
      <c r="N560" s="4"/>
      <c r="O560" s="4"/>
      <c r="P560" s="4"/>
      <c r="Q560" s="4"/>
      <c r="R560" s="4"/>
      <c r="S560" s="4"/>
      <c r="T560" s="4"/>
      <c r="U560" s="4"/>
      <c r="V560" s="4"/>
      <c r="W560" s="4"/>
      <c r="X560" s="4"/>
      <c r="Y560" s="4"/>
      <c r="Z560" s="4"/>
      <c r="AB560" s="4"/>
      <c r="AC560" s="4"/>
      <c r="AD560" s="4"/>
      <c r="AE560" s="4"/>
      <c r="AF560" s="4"/>
      <c r="AG560" s="4"/>
      <c r="AI560" s="4"/>
      <c r="AJ560" s="4"/>
      <c r="AK560" s="4"/>
      <c r="AL560" s="4"/>
      <c r="AM560" s="4"/>
      <c r="AN560" s="4"/>
      <c r="AP560" s="4"/>
      <c r="AQ560" s="4"/>
      <c r="AR560" s="4"/>
      <c r="AS560" s="4"/>
      <c r="AT560" s="4"/>
      <c r="AU560" s="4"/>
      <c r="AV560" s="5"/>
      <c r="AX560" s="4"/>
      <c r="AY560" s="4"/>
      <c r="AZ560" s="4"/>
      <c r="BA560" s="4"/>
      <c r="BB560" s="4"/>
      <c r="BC560" s="4"/>
      <c r="BE560" s="4"/>
      <c r="BF560" s="4"/>
      <c r="BG560" s="4"/>
      <c r="BH560" s="4"/>
      <c r="BI560" s="4"/>
      <c r="BJ560" s="4"/>
      <c r="BL560" s="4"/>
      <c r="BM560" s="4"/>
      <c r="BN560" s="4"/>
      <c r="BO560" s="4"/>
      <c r="BP560" s="4"/>
      <c r="BQ560" s="4"/>
      <c r="BS560" s="4"/>
      <c r="BT560" s="4"/>
      <c r="BU560" s="4"/>
      <c r="BV560" s="4"/>
      <c r="BW560" s="4"/>
      <c r="BX560" s="4"/>
      <c r="BZ560" s="4"/>
      <c r="CA560" s="4"/>
      <c r="CB560" s="4"/>
      <c r="CC560" s="4"/>
      <c r="CD560" s="4"/>
      <c r="CE560" s="4"/>
      <c r="CH560" s="4"/>
      <c r="CI560" s="4"/>
      <c r="CJ560" s="4"/>
      <c r="CK560" s="4"/>
      <c r="CL560" s="4"/>
      <c r="CM560" s="4"/>
      <c r="CO560" s="4"/>
      <c r="CP560" s="4"/>
      <c r="CQ560" s="4"/>
      <c r="CR560" s="4"/>
      <c r="CS560" s="4"/>
      <c r="CT560" s="4"/>
      <c r="CV560" s="4"/>
      <c r="CW560" s="4"/>
      <c r="CX560" s="4"/>
      <c r="CY560" s="4"/>
      <c r="CZ560" s="4"/>
      <c r="DA560" s="4"/>
      <c r="DC560" s="4"/>
      <c r="DD560" s="4"/>
      <c r="DE560" s="4"/>
      <c r="DF560" s="4"/>
      <c r="DG560" s="4"/>
      <c r="DH560" s="4"/>
      <c r="DJ560" s="4"/>
      <c r="DK560" s="4"/>
      <c r="DL560" s="4"/>
      <c r="DM560" s="4"/>
      <c r="DN560" s="4"/>
      <c r="DO560" s="4"/>
      <c r="DQ560" s="4"/>
      <c r="DR560" s="4"/>
      <c r="DS560" s="4"/>
      <c r="DT560" s="4"/>
      <c r="DU560" s="4"/>
      <c r="DV560" s="4"/>
      <c r="DX560" s="4"/>
      <c r="DY560" s="4"/>
      <c r="DZ560" s="4"/>
      <c r="EA560" s="4"/>
      <c r="EB560" s="4"/>
      <c r="EC560" s="4"/>
      <c r="EF560" s="4"/>
      <c r="EG560" s="4"/>
      <c r="EH560" s="4"/>
      <c r="EI560" s="4"/>
      <c r="EJ560" s="4"/>
      <c r="EK560" s="4"/>
      <c r="EM560" s="4"/>
      <c r="EN560" s="4"/>
      <c r="EO560" s="4"/>
      <c r="EP560" s="4"/>
      <c r="EQ560" s="4"/>
      <c r="ER560" s="4"/>
      <c r="EU560" s="4"/>
      <c r="EV560" s="4"/>
      <c r="EW560" s="4"/>
      <c r="EX560" s="4"/>
      <c r="EY560" s="4"/>
      <c r="EZ560" s="4"/>
    </row>
    <row r="561" spans="3:156" hidden="1" x14ac:dyDescent="0.2">
      <c r="C561" s="2" t="s">
        <v>135</v>
      </c>
    </row>
    <row r="562" spans="3:156" hidden="1" x14ac:dyDescent="0.2">
      <c r="H562" t="s">
        <v>136</v>
      </c>
      <c r="O562" t="s">
        <v>137</v>
      </c>
      <c r="V562" t="s">
        <v>188</v>
      </c>
      <c r="AC562" t="s">
        <v>187</v>
      </c>
      <c r="AJ562" t="s">
        <v>186</v>
      </c>
      <c r="AQ562" t="s">
        <v>189</v>
      </c>
      <c r="AY562" t="s">
        <v>190</v>
      </c>
      <c r="BF562" t="s">
        <v>192</v>
      </c>
      <c r="BM562" t="s">
        <v>193</v>
      </c>
      <c r="BT562" t="s">
        <v>194</v>
      </c>
      <c r="CA562" t="s">
        <v>195</v>
      </c>
      <c r="CI562" t="s">
        <v>195</v>
      </c>
      <c r="CP562" t="s">
        <v>195</v>
      </c>
      <c r="CW562" t="s">
        <v>195</v>
      </c>
      <c r="DD562" t="s">
        <v>195</v>
      </c>
      <c r="DK562" t="s">
        <v>197</v>
      </c>
      <c r="DR562" t="s">
        <v>196</v>
      </c>
      <c r="DY562" t="s">
        <v>198</v>
      </c>
      <c r="EG562" t="s">
        <v>199</v>
      </c>
      <c r="EN562" t="s">
        <v>200</v>
      </c>
      <c r="EV562" t="s">
        <v>201</v>
      </c>
    </row>
    <row r="563" spans="3:156" hidden="1" x14ac:dyDescent="0.2"/>
    <row r="564" spans="3:156" hidden="1" x14ac:dyDescent="0.2">
      <c r="H564" t="s">
        <v>133</v>
      </c>
      <c r="I564" t="s">
        <v>104</v>
      </c>
      <c r="J564" t="s">
        <v>96</v>
      </c>
      <c r="K564" t="s">
        <v>67</v>
      </c>
      <c r="L564" t="s">
        <v>134</v>
      </c>
      <c r="O564" t="s">
        <v>133</v>
      </c>
      <c r="P564" t="s">
        <v>104</v>
      </c>
      <c r="Q564" t="s">
        <v>96</v>
      </c>
      <c r="R564" t="s">
        <v>67</v>
      </c>
      <c r="S564" t="s">
        <v>134</v>
      </c>
      <c r="V564" t="s">
        <v>133</v>
      </c>
      <c r="W564" t="s">
        <v>104</v>
      </c>
      <c r="X564" t="s">
        <v>96</v>
      </c>
      <c r="Y564" t="s">
        <v>67</v>
      </c>
      <c r="Z564" t="s">
        <v>134</v>
      </c>
      <c r="AC564" t="s">
        <v>133</v>
      </c>
      <c r="AD564" t="s">
        <v>104</v>
      </c>
      <c r="AE564" t="s">
        <v>96</v>
      </c>
      <c r="AF564" t="s">
        <v>67</v>
      </c>
      <c r="AG564" t="s">
        <v>134</v>
      </c>
      <c r="AJ564" t="s">
        <v>133</v>
      </c>
      <c r="AK564" t="s">
        <v>104</v>
      </c>
      <c r="AL564" t="s">
        <v>96</v>
      </c>
      <c r="AM564" t="s">
        <v>67</v>
      </c>
      <c r="AN564" t="s">
        <v>134</v>
      </c>
      <c r="AQ564" t="s">
        <v>133</v>
      </c>
      <c r="AR564" t="s">
        <v>104</v>
      </c>
      <c r="AS564" t="s">
        <v>96</v>
      </c>
      <c r="AT564" t="s">
        <v>67</v>
      </c>
      <c r="AU564" t="s">
        <v>134</v>
      </c>
      <c r="AY564" t="s">
        <v>133</v>
      </c>
      <c r="AZ564" t="s">
        <v>104</v>
      </c>
      <c r="BA564" t="s">
        <v>96</v>
      </c>
      <c r="BB564" t="s">
        <v>67</v>
      </c>
      <c r="BC564" t="s">
        <v>134</v>
      </c>
      <c r="BF564" t="s">
        <v>133</v>
      </c>
      <c r="BG564" t="s">
        <v>104</v>
      </c>
      <c r="BH564" t="s">
        <v>96</v>
      </c>
      <c r="BI564" t="s">
        <v>67</v>
      </c>
      <c r="BJ564" t="s">
        <v>134</v>
      </c>
      <c r="BM564" t="s">
        <v>133</v>
      </c>
      <c r="BN564" t="s">
        <v>104</v>
      </c>
      <c r="BO564" t="s">
        <v>96</v>
      </c>
      <c r="BP564" t="s">
        <v>67</v>
      </c>
      <c r="BQ564" t="s">
        <v>134</v>
      </c>
      <c r="BT564" t="s">
        <v>133</v>
      </c>
      <c r="BU564" t="s">
        <v>104</v>
      </c>
      <c r="BV564" t="s">
        <v>96</v>
      </c>
      <c r="BW564" t="s">
        <v>67</v>
      </c>
      <c r="BX564" t="s">
        <v>134</v>
      </c>
      <c r="CA564" t="s">
        <v>133</v>
      </c>
      <c r="CB564" t="s">
        <v>104</v>
      </c>
      <c r="CC564" t="s">
        <v>96</v>
      </c>
      <c r="CD564" t="s">
        <v>67</v>
      </c>
      <c r="CE564" t="s">
        <v>134</v>
      </c>
      <c r="CI564" t="s">
        <v>133</v>
      </c>
      <c r="CJ564" t="s">
        <v>104</v>
      </c>
      <c r="CK564" t="s">
        <v>96</v>
      </c>
      <c r="CL564" t="s">
        <v>67</v>
      </c>
      <c r="CM564" t="s">
        <v>134</v>
      </c>
      <c r="CP564" t="s">
        <v>133</v>
      </c>
      <c r="CQ564" t="s">
        <v>104</v>
      </c>
      <c r="CR564" t="s">
        <v>96</v>
      </c>
      <c r="CS564" t="s">
        <v>67</v>
      </c>
      <c r="CT564" t="s">
        <v>134</v>
      </c>
      <c r="CW564" t="s">
        <v>133</v>
      </c>
      <c r="CX564" t="s">
        <v>104</v>
      </c>
      <c r="CY564" t="s">
        <v>96</v>
      </c>
      <c r="CZ564" t="s">
        <v>67</v>
      </c>
      <c r="DA564" t="s">
        <v>134</v>
      </c>
      <c r="DD564" t="s">
        <v>133</v>
      </c>
      <c r="DE564" t="s">
        <v>104</v>
      </c>
      <c r="DF564" t="s">
        <v>96</v>
      </c>
      <c r="DG564" t="s">
        <v>67</v>
      </c>
      <c r="DH564" t="s">
        <v>134</v>
      </c>
      <c r="DK564" t="s">
        <v>133</v>
      </c>
      <c r="DL564" t="s">
        <v>104</v>
      </c>
      <c r="DM564" t="s">
        <v>96</v>
      </c>
      <c r="DN564" t="s">
        <v>67</v>
      </c>
      <c r="DO564" t="s">
        <v>134</v>
      </c>
      <c r="DR564" t="s">
        <v>133</v>
      </c>
      <c r="DS564" t="s">
        <v>104</v>
      </c>
      <c r="DT564" t="s">
        <v>96</v>
      </c>
      <c r="DU564" t="s">
        <v>67</v>
      </c>
      <c r="DV564" t="s">
        <v>134</v>
      </c>
      <c r="DY564" t="s">
        <v>133</v>
      </c>
      <c r="DZ564" t="s">
        <v>104</v>
      </c>
      <c r="EA564" t="s">
        <v>96</v>
      </c>
      <c r="EB564" t="s">
        <v>67</v>
      </c>
      <c r="EC564" t="s">
        <v>134</v>
      </c>
      <c r="EG564" t="s">
        <v>133</v>
      </c>
      <c r="EH564" t="s">
        <v>104</v>
      </c>
      <c r="EI564" t="s">
        <v>96</v>
      </c>
      <c r="EJ564" t="s">
        <v>67</v>
      </c>
      <c r="EK564" t="s">
        <v>134</v>
      </c>
      <c r="EN564" t="s">
        <v>133</v>
      </c>
      <c r="EO564" t="s">
        <v>104</v>
      </c>
      <c r="EP564" t="s">
        <v>96</v>
      </c>
      <c r="EQ564" t="s">
        <v>67</v>
      </c>
      <c r="ER564" t="s">
        <v>134</v>
      </c>
      <c r="EV564" t="s">
        <v>133</v>
      </c>
      <c r="EW564" t="s">
        <v>104</v>
      </c>
      <c r="EX564" t="s">
        <v>96</v>
      </c>
      <c r="EY564" t="s">
        <v>67</v>
      </c>
      <c r="EZ564" t="s">
        <v>134</v>
      </c>
    </row>
    <row r="565" spans="3:156" hidden="1" x14ac:dyDescent="0.2">
      <c r="D565" s="5">
        <f t="shared" ref="D565:E591" si="2281">D495</f>
        <v>0</v>
      </c>
      <c r="E565" t="b">
        <f t="shared" si="2281"/>
        <v>1</v>
      </c>
      <c r="G565">
        <f t="shared" ref="G565:G591" ca="1" si="2282">IF($E565,G495," ")</f>
        <v>1985</v>
      </c>
      <c r="H565" s="19">
        <f t="shared" ref="H565:L574" ca="1" si="2283">IF($E565,H495/H$558," ")</f>
        <v>0.81330074718459988</v>
      </c>
      <c r="I565" s="19">
        <f t="shared" ca="1" si="2283"/>
        <v>1.0323477870127253</v>
      </c>
      <c r="J565" s="19">
        <f t="shared" ca="1" si="2283"/>
        <v>1.099871442369142</v>
      </c>
      <c r="K565" s="19">
        <f t="shared" ca="1" si="2283"/>
        <v>0.87766545922766848</v>
      </c>
      <c r="L565" s="19">
        <f t="shared" ca="1" si="2283"/>
        <v>1.1573407182186393</v>
      </c>
      <c r="N565">
        <f t="shared" ref="N565:N591" ca="1" si="2284">IF($E565,N495," ")</f>
        <v>1985</v>
      </c>
      <c r="O565" s="19">
        <f t="shared" ref="O565:S574" ca="1" si="2285">IF($E565,O495/O$558," ")</f>
        <v>0.78637931282587548</v>
      </c>
      <c r="P565" s="19">
        <f t="shared" ca="1" si="2285"/>
        <v>1.0317792975974602</v>
      </c>
      <c r="Q565" s="19">
        <f t="shared" ca="1" si="2285"/>
        <v>1.0931131733501984</v>
      </c>
      <c r="R565" s="19">
        <f t="shared" ca="1" si="2285"/>
        <v>0.9552576492381567</v>
      </c>
      <c r="S565" s="19">
        <f t="shared" ca="1" si="2285"/>
        <v>1.1882759921406376</v>
      </c>
      <c r="U565">
        <f t="shared" ref="U565:U588" ca="1" si="2286">IF($E565,U495," ")</f>
        <v>1985</v>
      </c>
      <c r="V565" s="19">
        <f t="shared" ref="V565:Z574" ca="1" si="2287">IF($E565,V495/V$558," ")</f>
        <v>0.8716159571018437</v>
      </c>
      <c r="W565" s="19">
        <f t="shared" ca="1" si="2287"/>
        <v>0.8969086782517447</v>
      </c>
      <c r="X565" s="19">
        <f t="shared" ca="1" si="2287"/>
        <v>0.89024754015009289</v>
      </c>
      <c r="Y565" s="19">
        <f t="shared" ca="1" si="2287"/>
        <v>0.89370216240147649</v>
      </c>
      <c r="Z565" s="19">
        <f t="shared" ca="1" si="2287"/>
        <v>0.88710557987850325</v>
      </c>
      <c r="AB565">
        <f t="shared" ref="AB565:AB588" ca="1" si="2288">IF($E565,AB495," ")</f>
        <v>1985</v>
      </c>
      <c r="AC565" s="19">
        <f t="shared" ref="AC565:AG574" ca="1" si="2289">IF($E565,AC495/AC$558," ")</f>
        <v>0.81330074718459988</v>
      </c>
      <c r="AD565" s="19">
        <f t="shared" ca="1" si="2289"/>
        <v>1.2364149427888389</v>
      </c>
      <c r="AE565" s="19">
        <f t="shared" ca="1" si="2289"/>
        <v>1.2295574588633988</v>
      </c>
      <c r="AF565" s="19">
        <f t="shared" ca="1" si="2289"/>
        <v>1.2295574588633988</v>
      </c>
      <c r="AG565" s="19">
        <f t="shared" ca="1" si="2289"/>
        <v>1.2295574588633988</v>
      </c>
      <c r="AI565">
        <f t="shared" ref="AI565:AI588" ca="1" si="2290">IF($E565,AI495," ")</f>
        <v>1985</v>
      </c>
      <c r="AJ565" s="19">
        <f t="shared" ref="AJ565:AN574" ca="1" si="2291">IF($E565,AJ495/AJ$558," ")</f>
        <v>0.78637931282587548</v>
      </c>
      <c r="AK565" s="19">
        <f t="shared" ca="1" si="2291"/>
        <v>1.2787431973341186</v>
      </c>
      <c r="AL565" s="19">
        <f t="shared" ca="1" si="2291"/>
        <v>1.2716509497261226</v>
      </c>
      <c r="AM565" s="19">
        <f t="shared" ca="1" si="2291"/>
        <v>1.2716509497261226</v>
      </c>
      <c r="AN565" s="19">
        <f t="shared" ca="1" si="2291"/>
        <v>1.2716509497261226</v>
      </c>
      <c r="AP565">
        <f t="shared" ref="AP565:AP588" ca="1" si="2292">IF($E565,AP495," ")</f>
        <v>1985</v>
      </c>
      <c r="AQ565" s="19">
        <f t="shared" ref="AQ565:AU574" ca="1" si="2293">IF($E565,AQ495/AQ$558," ")</f>
        <v>0.8716159571018437</v>
      </c>
      <c r="AR565" s="19">
        <f t="shared" ca="1" si="2293"/>
        <v>1.1536929637497106</v>
      </c>
      <c r="AS565" s="19">
        <f t="shared" ca="1" si="2293"/>
        <v>1.1472942777746269</v>
      </c>
      <c r="AT565" s="19">
        <f t="shared" ca="1" si="2293"/>
        <v>1.1472942777746269</v>
      </c>
      <c r="AU565" s="19">
        <f t="shared" ca="1" si="2293"/>
        <v>1.1472942777746269</v>
      </c>
      <c r="AV565" s="19"/>
      <c r="AX565">
        <f t="shared" ref="AX565:AX588" ca="1" si="2294">IF($E565,AX495," ")</f>
        <v>1985</v>
      </c>
      <c r="AY565" s="19">
        <f t="shared" ref="AY565:BC574" ca="1" si="2295">IF($E565,AY495/AY$558," ")</f>
        <v>0.77214924421628339</v>
      </c>
      <c r="AZ565" s="19">
        <f t="shared" ca="1" si="2295"/>
        <v>0.92415379646405438</v>
      </c>
      <c r="BA565" s="19">
        <f t="shared" ca="1" si="2295"/>
        <v>0.91431629545832926</v>
      </c>
      <c r="BB565" s="19">
        <f t="shared" ca="1" si="2295"/>
        <v>0.94024034014842195</v>
      </c>
      <c r="BC565" s="19">
        <f t="shared" ca="1" si="2295"/>
        <v>0.90909452871249075</v>
      </c>
      <c r="BE565">
        <f t="shared" ref="BE565:BE588" ca="1" si="2296">IF($E565,BE495," ")</f>
        <v>1985</v>
      </c>
      <c r="BF565" s="19">
        <f t="shared" ref="BF565:BJ574" ca="1" si="2297">IF($E565,BF495/BF$558," ")</f>
        <v>0.84038523700198098</v>
      </c>
      <c r="BG565" s="19">
        <f t="shared" ca="1" si="2297"/>
        <v>0.95207514422855288</v>
      </c>
      <c r="BH565" s="19">
        <f t="shared" ca="1" si="2297"/>
        <v>0.9701092210165827</v>
      </c>
      <c r="BI565" s="19">
        <f t="shared" ca="1" si="2297"/>
        <v>0.85375552423633905</v>
      </c>
      <c r="BJ565" s="19">
        <f t="shared" ca="1" si="2297"/>
        <v>0.98152522384211927</v>
      </c>
      <c r="BL565">
        <f t="shared" ref="BL565:BL588" ca="1" si="2298">IF($E565,BL495," ")</f>
        <v>1985</v>
      </c>
      <c r="BM565" s="19">
        <f t="shared" ref="BM565:BQ574" ca="1" si="2299">IF($E565,BM495/BM$558," ")</f>
        <v>0.79896348435574183</v>
      </c>
      <c r="BN565" s="19">
        <f t="shared" ca="1" si="2299"/>
        <v>0.822199708727681</v>
      </c>
      <c r="BO565" s="19">
        <f t="shared" ca="1" si="2299"/>
        <v>0.8210035861526026</v>
      </c>
      <c r="BP565" s="19">
        <f t="shared" ca="1" si="2299"/>
        <v>0.81461116280279633</v>
      </c>
      <c r="BQ565" s="19">
        <f t="shared" ca="1" si="2299"/>
        <v>0.82857003926224593</v>
      </c>
      <c r="BS565">
        <f t="shared" ref="BS565:BS588" ca="1" si="2300">IF($E565,BS495," ")</f>
        <v>1985</v>
      </c>
      <c r="BT565" s="19">
        <f t="shared" ref="BT565:BX574" ca="1" si="2301">IF($E565,BT495/BT$558," ")</f>
        <v>0.91738129361182252</v>
      </c>
      <c r="BU565" s="19">
        <f t="shared" ca="1" si="2301"/>
        <v>0.83004686767770208</v>
      </c>
      <c r="BV565" s="19">
        <f t="shared" ca="1" si="2301"/>
        <v>0.81000658479937648</v>
      </c>
      <c r="BW565" s="19">
        <f t="shared" ca="1" si="2301"/>
        <v>1.0787640654830246</v>
      </c>
      <c r="BX565" s="19">
        <f t="shared" ca="1" si="2301"/>
        <v>0.80051552365428047</v>
      </c>
      <c r="BZ565">
        <f t="shared" ref="BZ565:BZ588" ca="1" si="2302">IF($E565,BZ495," ")</f>
        <v>1985</v>
      </c>
      <c r="CA565" s="19">
        <f t="shared" ref="CA565:CE574" ca="1" si="2303">IF($E565,CA495/CA$558," ")</f>
        <v>0.72909807975370511</v>
      </c>
      <c r="CB565" s="19">
        <f t="shared" ca="1" si="2303"/>
        <v>0.96567335362679829</v>
      </c>
      <c r="CC565" s="19">
        <f t="shared" ca="1" si="2303"/>
        <v>0.9189879973857531</v>
      </c>
      <c r="CD565" s="19">
        <f t="shared" ca="1" si="2303"/>
        <v>1.0901287019490926</v>
      </c>
      <c r="CE565" s="19">
        <f t="shared" ca="1" si="2303"/>
        <v>0.88830242772960466</v>
      </c>
      <c r="CH565">
        <f t="shared" ref="CH565:CH588" ca="1" si="2304">IF($E565,CH495," ")</f>
        <v>1985</v>
      </c>
      <c r="CI565" s="19">
        <f t="shared" ref="CI565:CM574" ca="1" si="2305">IF($E565,CI495/CI$558," ")</f>
        <v>0.61585359876888079</v>
      </c>
      <c r="CJ565" s="19">
        <f t="shared" ca="1" si="2305"/>
        <v>1.0793448743013687</v>
      </c>
      <c r="CK565" s="19">
        <f t="shared" ca="1" si="2305"/>
        <v>1.1895940570084971</v>
      </c>
      <c r="CL565" s="19">
        <f t="shared" ca="1" si="2305"/>
        <v>0.97766288955289948</v>
      </c>
      <c r="CM565" s="19">
        <f t="shared" ca="1" si="2305"/>
        <v>1.4323652493849992</v>
      </c>
      <c r="CO565">
        <f t="shared" ref="CO565:CO588" ca="1" si="2306">IF($E565,CO495," ")</f>
        <v>1985</v>
      </c>
      <c r="CP565" s="19">
        <f t="shared" ref="CP565:CT574" ca="1" si="2307">IF($E565,CP495/CP$558," ")</f>
        <v>0.78777940058591911</v>
      </c>
      <c r="CQ565" s="19">
        <f t="shared" ca="1" si="2307"/>
        <v>1.2157878183856832</v>
      </c>
      <c r="CR565" s="19">
        <f t="shared" ca="1" si="2307"/>
        <v>1.2686092777735674</v>
      </c>
      <c r="CS565" s="19">
        <f t="shared" ca="1" si="2307"/>
        <v>1.0402893244609233</v>
      </c>
      <c r="CT565" s="19">
        <f t="shared" ca="1" si="2307"/>
        <v>1.3064217101787063</v>
      </c>
      <c r="CV565">
        <f t="shared" ref="CV565:CV588" ca="1" si="2308">IF($E565,CV495," ")</f>
        <v>1985</v>
      </c>
      <c r="CW565" s="19">
        <f t="shared" ref="CW565:DA574" ca="1" si="2309">IF($E565,CW495/CW$558," ")</f>
        <v>0.81824750855571493</v>
      </c>
      <c r="CX565" s="19">
        <f t="shared" ca="1" si="2309"/>
        <v>1.132771830973323</v>
      </c>
      <c r="CY565" s="19">
        <f t="shared" ca="1" si="2309"/>
        <v>1.1300760493380648</v>
      </c>
      <c r="CZ565" s="19">
        <f t="shared" ca="1" si="2309"/>
        <v>1.1273075686321106</v>
      </c>
      <c r="DA565" s="19">
        <f t="shared" ca="1" si="2309"/>
        <v>1.1307118748829286</v>
      </c>
      <c r="DC565">
        <f t="shared" ref="DC565:DC588" ca="1" si="2310">IF($E565,DC495," ")</f>
        <v>1985</v>
      </c>
      <c r="DD565" s="19">
        <f t="shared" ref="DD565:DH574" ca="1" si="2311">IF($E565,DD495/DD$558," ")</f>
        <v>0.7782762523323512</v>
      </c>
      <c r="DE565" s="19">
        <f t="shared" ca="1" si="2311"/>
        <v>1.0308031836879572</v>
      </c>
      <c r="DF565" s="19">
        <f t="shared" ca="1" si="2311"/>
        <v>1.073432119729004</v>
      </c>
      <c r="DG565" s="19">
        <f t="shared" ca="1" si="2311"/>
        <v>0.96715121757271161</v>
      </c>
      <c r="DH565" s="19">
        <f t="shared" ca="1" si="2311"/>
        <v>1.1313704819468842</v>
      </c>
      <c r="DJ565">
        <f t="shared" ref="DJ565:DJ588" ca="1" si="2312">IF($E565,DJ495," ")</f>
        <v>1985</v>
      </c>
      <c r="DK565" s="19">
        <f t="shared" ref="DK565:DO574" ca="1" si="2313">IF($E565,DK495/DK$558," ")</f>
        <v>0.73364342549524231</v>
      </c>
      <c r="DL565" s="19">
        <f t="shared" ca="1" si="2313"/>
        <v>1.1409940563234935</v>
      </c>
      <c r="DM565" s="19">
        <f t="shared" ca="1" si="2313"/>
        <v>1.2522407751036211</v>
      </c>
      <c r="DN565" s="19">
        <f t="shared" ca="1" si="2313"/>
        <v>1.0179388431536012</v>
      </c>
      <c r="DO565" s="19">
        <f t="shared" ca="1" si="2313"/>
        <v>1.4350586853608711</v>
      </c>
      <c r="DQ565">
        <f t="shared" ref="DQ565:DQ588" ca="1" si="2314">IF($E565,DQ495," ")</f>
        <v>1985</v>
      </c>
      <c r="DR565" s="19">
        <f t="shared" ref="DR565:DV574" ca="1" si="2315">IF($E565,DR495/DR$558," ")</f>
        <v>3.3923778851315083E-2</v>
      </c>
      <c r="DS565" s="19">
        <f t="shared" ca="1" si="2315"/>
        <v>2.4351545968694719</v>
      </c>
      <c r="DT565" s="19">
        <f t="shared" ca="1" si="2315"/>
        <v>2.3751584825629379</v>
      </c>
      <c r="DU565" s="19">
        <f t="shared" ca="1" si="2315"/>
        <v>2.451029655323115</v>
      </c>
      <c r="DV565" s="19">
        <f t="shared" ca="1" si="2315"/>
        <v>2.2416326424618198</v>
      </c>
      <c r="DX565">
        <f t="shared" ref="DX565:DX588" ca="1" si="2316">IF($E565,DX495," ")</f>
        <v>1985</v>
      </c>
      <c r="DY565" s="19">
        <f t="shared" ref="DY565:EC574" ca="1" si="2317">IF($E565,DY495/DY$558," ")</f>
        <v>0.76190193919891591</v>
      </c>
      <c r="DZ565" s="19">
        <f t="shared" ca="1" si="2317"/>
        <v>1.2068356046559718</v>
      </c>
      <c r="EA565" s="19">
        <f t="shared" ca="1" si="2317"/>
        <v>1.20964500261709</v>
      </c>
      <c r="EB565" s="19">
        <f t="shared" ca="1" si="2317"/>
        <v>1.1915102573500691</v>
      </c>
      <c r="EC565" s="19">
        <f t="shared" ca="1" si="2317"/>
        <v>1.2241610973785506</v>
      </c>
      <c r="EF565">
        <f t="shared" ref="EF565:EF588" ca="1" si="2318">IF($E565,EF495," ")</f>
        <v>1985</v>
      </c>
      <c r="EG565" s="19">
        <f t="shared" ref="EG565:EK574" ca="1" si="2319">IF($E565,EG495/EG$558," ")</f>
        <v>0.80783470366526955</v>
      </c>
      <c r="EH565" s="19">
        <f t="shared" ca="1" si="2319"/>
        <v>1.0456536280356732</v>
      </c>
      <c r="EI565" s="19">
        <f t="shared" ca="1" si="2319"/>
        <v>1.0735047383501934</v>
      </c>
      <c r="EJ565" s="19">
        <f t="shared" ca="1" si="2319"/>
        <v>1.0032938558161406</v>
      </c>
      <c r="EK565" s="19">
        <f t="shared" ca="1" si="2319"/>
        <v>1.1179324059880009</v>
      </c>
      <c r="EM565">
        <f t="shared" ref="EM565:EM588" ca="1" si="2320">IF($E565,EM495," ")</f>
        <v>1985</v>
      </c>
      <c r="EN565" s="19">
        <f t="shared" ref="EN565:ER574" ca="1" si="2321">IF($E565,EN495/EN$558," ")</f>
        <v>0.80727076258104347</v>
      </c>
      <c r="EO565" s="19">
        <f t="shared" ca="1" si="2321"/>
        <v>0.84099378510180534</v>
      </c>
      <c r="EP565" s="19">
        <f t="shared" ca="1" si="2321"/>
        <v>0.86963398535771785</v>
      </c>
      <c r="EQ565" s="19">
        <f t="shared" ca="1" si="2321"/>
        <v>0.7949269539816185</v>
      </c>
      <c r="ER565" s="19">
        <f t="shared" ca="1" si="2321"/>
        <v>0.90747020479589569</v>
      </c>
      <c r="EU565">
        <f t="shared" ref="EU565:EU588" ca="1" si="2322">IF($E565,EU495," ")</f>
        <v>1985</v>
      </c>
      <c r="EV565" s="19">
        <f t="shared" ref="EV565:EZ574" ca="1" si="2323">IF($E565,EV495/EV$558," ")</f>
        <v>0.59669891584423163</v>
      </c>
      <c r="EW565" s="19">
        <f t="shared" ca="1" si="2323"/>
        <v>1.075664783280283</v>
      </c>
      <c r="EX565" s="19">
        <f t="shared" ca="1" si="2323"/>
        <v>1.1548074542792974</v>
      </c>
      <c r="EY565" s="19">
        <f t="shared" ca="1" si="2323"/>
        <v>0.9840581239575712</v>
      </c>
      <c r="EZ565" s="19">
        <f t="shared" ca="1" si="2323"/>
        <v>1.2842022872584262</v>
      </c>
    </row>
    <row r="566" spans="3:156" hidden="1" x14ac:dyDescent="0.2">
      <c r="D566" s="5">
        <f t="shared" si="2281"/>
        <v>1</v>
      </c>
      <c r="E566" t="b">
        <f t="shared" si="2281"/>
        <v>1</v>
      </c>
      <c r="G566">
        <f t="shared" ca="1" si="2282"/>
        <v>1986</v>
      </c>
      <c r="H566" s="19">
        <f t="shared" ca="1" si="2283"/>
        <v>0.82006201416851499</v>
      </c>
      <c r="I566" s="19">
        <f t="shared" ca="1" si="2283"/>
        <v>1.054124963854171</v>
      </c>
      <c r="J566" s="19">
        <f t="shared" ca="1" si="2283"/>
        <v>1.1350594453447753</v>
      </c>
      <c r="K566" s="19">
        <f t="shared" ca="1" si="2283"/>
        <v>0.88533143845148865</v>
      </c>
      <c r="L566" s="19">
        <f t="shared" ca="1" si="2283"/>
        <v>1.1996467598382741</v>
      </c>
      <c r="N566">
        <f t="shared" ca="1" si="2284"/>
        <v>1986</v>
      </c>
      <c r="O566" s="19">
        <f t="shared" ca="1" si="2285"/>
        <v>0.8115331667282244</v>
      </c>
      <c r="P566" s="19">
        <f t="shared" ca="1" si="2285"/>
        <v>1.0393067264178963</v>
      </c>
      <c r="Q566" s="19">
        <f t="shared" ca="1" si="2285"/>
        <v>1.1208700125266557</v>
      </c>
      <c r="R566" s="19">
        <f t="shared" ca="1" si="2285"/>
        <v>0.95690092908922342</v>
      </c>
      <c r="S566" s="19">
        <f t="shared" ca="1" si="2285"/>
        <v>1.2340592392544067</v>
      </c>
      <c r="U566">
        <f t="shared" ca="1" si="2286"/>
        <v>1986</v>
      </c>
      <c r="V566" s="19">
        <f t="shared" ca="1" si="2287"/>
        <v>0.85759338495242787</v>
      </c>
      <c r="W566" s="19">
        <f t="shared" ca="1" si="2287"/>
        <v>0.99392593067971025</v>
      </c>
      <c r="X566" s="19">
        <f t="shared" ca="1" si="2287"/>
        <v>1.0837333003885221</v>
      </c>
      <c r="Y566" s="19">
        <f t="shared" ca="1" si="2287"/>
        <v>0.91620783642462911</v>
      </c>
      <c r="Z566" s="19">
        <f t="shared" ca="1" si="2287"/>
        <v>1.2360968046886982</v>
      </c>
      <c r="AB566">
        <f t="shared" ca="1" si="2288"/>
        <v>1986</v>
      </c>
      <c r="AC566" s="19">
        <f t="shared" ca="1" si="2289"/>
        <v>0.82006201416851499</v>
      </c>
      <c r="AD566" s="19">
        <f t="shared" ca="1" si="2289"/>
        <v>1.215365926780511</v>
      </c>
      <c r="AE566" s="19">
        <f t="shared" ca="1" si="2289"/>
        <v>1.2194199740051728</v>
      </c>
      <c r="AF566" s="19">
        <f t="shared" ca="1" si="2289"/>
        <v>1.2194199740051728</v>
      </c>
      <c r="AG566" s="19">
        <f t="shared" ca="1" si="2289"/>
        <v>1.2194199740051728</v>
      </c>
      <c r="AI566">
        <f t="shared" ca="1" si="2290"/>
        <v>1986</v>
      </c>
      <c r="AJ566" s="19">
        <f t="shared" ca="1" si="2291"/>
        <v>0.78593091580057761</v>
      </c>
      <c r="AK566" s="19">
        <f t="shared" ca="1" si="2291"/>
        <v>1.2281388743304293</v>
      </c>
      <c r="AL566" s="19">
        <f t="shared" ca="1" si="2291"/>
        <v>1.2322355277623442</v>
      </c>
      <c r="AM566" s="19">
        <f t="shared" ca="1" si="2291"/>
        <v>1.2322355277623442</v>
      </c>
      <c r="AN566" s="19">
        <f t="shared" ca="1" si="2291"/>
        <v>1.2322355277623442</v>
      </c>
      <c r="AP566">
        <f t="shared" ca="1" si="2292"/>
        <v>1986</v>
      </c>
      <c r="AQ566" s="19">
        <f t="shared" ca="1" si="2293"/>
        <v>0.85759338495242787</v>
      </c>
      <c r="AR566" s="19">
        <f t="shared" ca="1" si="2293"/>
        <v>1.1621771428690499</v>
      </c>
      <c r="AS566" s="19">
        <f t="shared" ca="1" si="2293"/>
        <v>1.1660537704071399</v>
      </c>
      <c r="AT566" s="19">
        <f t="shared" ca="1" si="2293"/>
        <v>1.1660537704071399</v>
      </c>
      <c r="AU566" s="19">
        <f t="shared" ca="1" si="2293"/>
        <v>1.1660537704071399</v>
      </c>
      <c r="AV566" s="19"/>
      <c r="AX566">
        <f t="shared" ca="1" si="2294"/>
        <v>1986</v>
      </c>
      <c r="AY566" s="19">
        <f t="shared" ca="1" si="2295"/>
        <v>0.81278205579881557</v>
      </c>
      <c r="AZ566" s="19">
        <f t="shared" ca="1" si="2295"/>
        <v>0.90954497705630843</v>
      </c>
      <c r="BA566" s="19">
        <f t="shared" ca="1" si="2295"/>
        <v>0.8976747310704728</v>
      </c>
      <c r="BB566" s="19">
        <f t="shared" ca="1" si="2295"/>
        <v>0.94681900057380852</v>
      </c>
      <c r="BC566" s="19">
        <f t="shared" ca="1" si="2295"/>
        <v>0.88777581617085788</v>
      </c>
      <c r="BE566">
        <f t="shared" ca="1" si="2296"/>
        <v>1986</v>
      </c>
      <c r="BF566" s="19">
        <f t="shared" ca="1" si="2297"/>
        <v>0.87770714362676427</v>
      </c>
      <c r="BG566" s="19">
        <f t="shared" ca="1" si="2297"/>
        <v>0.92013996748992632</v>
      </c>
      <c r="BH566" s="19">
        <f t="shared" ca="1" si="2297"/>
        <v>0.92363767102622885</v>
      </c>
      <c r="BI566" s="19">
        <f t="shared" ca="1" si="2297"/>
        <v>0.90850626383668309</v>
      </c>
      <c r="BJ566" s="19">
        <f t="shared" ca="1" si="2297"/>
        <v>0.92512228382333195</v>
      </c>
      <c r="BL566">
        <f t="shared" ca="1" si="2298"/>
        <v>1986</v>
      </c>
      <c r="BM566" s="19">
        <f t="shared" ca="1" si="2299"/>
        <v>0.82524762032045873</v>
      </c>
      <c r="BN566" s="19">
        <f t="shared" ca="1" si="2299"/>
        <v>0.86371826155100162</v>
      </c>
      <c r="BO566" s="19">
        <f t="shared" ca="1" si="2299"/>
        <v>0.89100016341394495</v>
      </c>
      <c r="BP566" s="19">
        <f t="shared" ca="1" si="2299"/>
        <v>0.84674704734463091</v>
      </c>
      <c r="BQ566" s="19">
        <f t="shared" ca="1" si="2299"/>
        <v>0.94338078800199165</v>
      </c>
      <c r="BS566">
        <f t="shared" ca="1" si="2300"/>
        <v>1986</v>
      </c>
      <c r="BT566" s="19">
        <f t="shared" ca="1" si="2301"/>
        <v>0.91726382068933099</v>
      </c>
      <c r="BU566" s="19">
        <f t="shared" ca="1" si="2301"/>
        <v>0.92914699231634734</v>
      </c>
      <c r="BV566" s="19">
        <f t="shared" ca="1" si="2301"/>
        <v>0.91359789594979712</v>
      </c>
      <c r="BW566" s="19">
        <f t="shared" ca="1" si="2301"/>
        <v>1.1380585157328544</v>
      </c>
      <c r="BX566" s="19">
        <f t="shared" ca="1" si="2301"/>
        <v>0.90567116043490836</v>
      </c>
      <c r="BZ566">
        <f t="shared" ca="1" si="2302"/>
        <v>1986</v>
      </c>
      <c r="CA566" s="19">
        <f t="shared" ca="1" si="2303"/>
        <v>0.72868234474544658</v>
      </c>
      <c r="CB566" s="19">
        <f t="shared" ca="1" si="2303"/>
        <v>0.95118409502976786</v>
      </c>
      <c r="CC566" s="19">
        <f t="shared" ca="1" si="2303"/>
        <v>0.92386038475334309</v>
      </c>
      <c r="CD566" s="19">
        <f t="shared" ca="1" si="2303"/>
        <v>1.0372342162419301</v>
      </c>
      <c r="CE566" s="19">
        <f t="shared" ca="1" si="2303"/>
        <v>0.90353242938934086</v>
      </c>
      <c r="CH566">
        <f t="shared" ca="1" si="2304"/>
        <v>1986</v>
      </c>
      <c r="CI566" s="19">
        <f t="shared" ca="1" si="2305"/>
        <v>0.63529954350780538</v>
      </c>
      <c r="CJ566" s="19">
        <f t="shared" ca="1" si="2305"/>
        <v>1.0753860558021737</v>
      </c>
      <c r="CK566" s="19">
        <f t="shared" ca="1" si="2305"/>
        <v>1.1959607786275317</v>
      </c>
      <c r="CL566" s="19">
        <f t="shared" ca="1" si="2305"/>
        <v>0.97968261589435468</v>
      </c>
      <c r="CM566" s="19">
        <f t="shared" ca="1" si="2305"/>
        <v>1.4427043011436422</v>
      </c>
      <c r="CO566">
        <f t="shared" ca="1" si="2306"/>
        <v>1986</v>
      </c>
      <c r="CP566" s="19">
        <f t="shared" ca="1" si="2307"/>
        <v>0.8111136734397556</v>
      </c>
      <c r="CQ566" s="19">
        <f t="shared" ca="1" si="2307"/>
        <v>1.2341556258857029</v>
      </c>
      <c r="CR566" s="19">
        <f t="shared" ca="1" si="2307"/>
        <v>1.2962835291315313</v>
      </c>
      <c r="CS566" s="19">
        <f t="shared" ca="1" si="2307"/>
        <v>1.0471653678852411</v>
      </c>
      <c r="CT566" s="19">
        <f t="shared" ca="1" si="2307"/>
        <v>1.3375403859955441</v>
      </c>
      <c r="CV566">
        <f t="shared" ca="1" si="2308"/>
        <v>1986</v>
      </c>
      <c r="CW566" s="19">
        <f t="shared" ca="1" si="2309"/>
        <v>0.793578948424845</v>
      </c>
      <c r="CX566" s="19">
        <f t="shared" ca="1" si="2309"/>
        <v>1.0948168058636114</v>
      </c>
      <c r="CY566" s="19">
        <f t="shared" ca="1" si="2309"/>
        <v>1.0976103401164172</v>
      </c>
      <c r="CZ566" s="19">
        <f t="shared" ca="1" si="2309"/>
        <v>1.0950597864288127</v>
      </c>
      <c r="DA566" s="19">
        <f t="shared" ca="1" si="2309"/>
        <v>1.0981961152618382</v>
      </c>
      <c r="DC566">
        <f t="shared" ca="1" si="2310"/>
        <v>1986</v>
      </c>
      <c r="DD566" s="19">
        <f t="shared" ca="1" si="2311"/>
        <v>0.77265821752296659</v>
      </c>
      <c r="DE566" s="19">
        <f t="shared" ca="1" si="2311"/>
        <v>1.0462552724731813</v>
      </c>
      <c r="DF566" s="19">
        <f t="shared" ca="1" si="2311"/>
        <v>1.131225402955089</v>
      </c>
      <c r="DG566" s="19">
        <f t="shared" ca="1" si="2311"/>
        <v>0.94557738004058867</v>
      </c>
      <c r="DH566" s="19">
        <f t="shared" ca="1" si="2311"/>
        <v>1.23243024953078</v>
      </c>
      <c r="DJ566">
        <f t="shared" ca="1" si="2312"/>
        <v>1986</v>
      </c>
      <c r="DK566" s="19">
        <f t="shared" ca="1" si="2313"/>
        <v>0.70704554577007517</v>
      </c>
      <c r="DL566" s="19">
        <f t="shared" ca="1" si="2313"/>
        <v>1.2128735107861008</v>
      </c>
      <c r="DM566" s="19">
        <f t="shared" ca="1" si="2313"/>
        <v>1.3869719559009019</v>
      </c>
      <c r="DN566" s="19">
        <f t="shared" ca="1" si="2313"/>
        <v>1.0435862563807092</v>
      </c>
      <c r="DO566" s="19">
        <f t="shared" ca="1" si="2313"/>
        <v>1.6549042579354274</v>
      </c>
      <c r="DQ566">
        <f t="shared" ca="1" si="2314"/>
        <v>1986</v>
      </c>
      <c r="DR566" s="19">
        <f t="shared" ca="1" si="2315"/>
        <v>3.4903381642512082E-2</v>
      </c>
      <c r="DS566" s="19">
        <f t="shared" ca="1" si="2315"/>
        <v>2.4452311880589597</v>
      </c>
      <c r="DT566" s="19">
        <f t="shared" ca="1" si="2315"/>
        <v>2.4050034676081649</v>
      </c>
      <c r="DU566" s="19">
        <f t="shared" ca="1" si="2315"/>
        <v>2.488754369078189</v>
      </c>
      <c r="DV566" s="19">
        <f t="shared" ca="1" si="2315"/>
        <v>2.2576100760052795</v>
      </c>
      <c r="DX566">
        <f t="shared" ca="1" si="2316"/>
        <v>1986</v>
      </c>
      <c r="DY566" s="19">
        <f t="shared" ca="1" si="2317"/>
        <v>0.77434160386146145</v>
      </c>
      <c r="DZ566" s="19">
        <f t="shared" ca="1" si="2317"/>
        <v>1.2288704172886529</v>
      </c>
      <c r="EA566" s="19">
        <f t="shared" ca="1" si="2317"/>
        <v>1.2733610709330738</v>
      </c>
      <c r="EB566" s="19">
        <f t="shared" ca="1" si="2317"/>
        <v>1.19204582816272</v>
      </c>
      <c r="EC566" s="19">
        <f t="shared" ca="1" si="2317"/>
        <v>1.3384504754008719</v>
      </c>
      <c r="EF566">
        <f t="shared" ca="1" si="2318"/>
        <v>1986</v>
      </c>
      <c r="EG566" s="19">
        <f t="shared" ca="1" si="2319"/>
        <v>0.83334256630837755</v>
      </c>
      <c r="EH566" s="19">
        <f t="shared" ca="1" si="2319"/>
        <v>1.0418183822074134</v>
      </c>
      <c r="EI566" s="19">
        <f t="shared" ca="1" si="2319"/>
        <v>1.0792501485474986</v>
      </c>
      <c r="EJ566" s="19">
        <f t="shared" ca="1" si="2319"/>
        <v>1.0053665324518863</v>
      </c>
      <c r="EK566" s="19">
        <f t="shared" ca="1" si="2319"/>
        <v>1.126001828932419</v>
      </c>
      <c r="EM566">
        <f t="shared" ca="1" si="2320"/>
        <v>1986</v>
      </c>
      <c r="EN566" s="19">
        <f t="shared" ca="1" si="2321"/>
        <v>0.8371839731055537</v>
      </c>
      <c r="EO566" s="19">
        <f t="shared" ca="1" si="2321"/>
        <v>0.87597536351263283</v>
      </c>
      <c r="EP566" s="19">
        <f t="shared" ca="1" si="2321"/>
        <v>0.93705284159155644</v>
      </c>
      <c r="EQ566" s="19">
        <f t="shared" ca="1" si="2321"/>
        <v>0.80057683523545353</v>
      </c>
      <c r="ER566" s="19">
        <f t="shared" ca="1" si="2321"/>
        <v>1.0061726557431823</v>
      </c>
      <c r="EU566">
        <f t="shared" ca="1" si="2322"/>
        <v>1986</v>
      </c>
      <c r="EV566" s="19">
        <f t="shared" ca="1" si="2323"/>
        <v>0.60574165005590941</v>
      </c>
      <c r="EW566" s="19">
        <f t="shared" ca="1" si="2323"/>
        <v>1.137232434800594</v>
      </c>
      <c r="EX566" s="19">
        <f t="shared" ca="1" si="2323"/>
        <v>1.274430154646647</v>
      </c>
      <c r="EY566" s="19">
        <f t="shared" ca="1" si="2323"/>
        <v>1.0026491061325931</v>
      </c>
      <c r="EZ566" s="19">
        <f t="shared" ca="1" si="2323"/>
        <v>1.4803874097240559</v>
      </c>
    </row>
    <row r="567" spans="3:156" hidden="1" x14ac:dyDescent="0.2">
      <c r="D567" s="5">
        <f t="shared" si="2281"/>
        <v>2</v>
      </c>
      <c r="E567" t="b">
        <f t="shared" si="2281"/>
        <v>1</v>
      </c>
      <c r="G567">
        <f t="shared" ca="1" si="2282"/>
        <v>1987</v>
      </c>
      <c r="H567" s="19">
        <f t="shared" ca="1" si="2283"/>
        <v>0.86023126117008675</v>
      </c>
      <c r="I567" s="19">
        <f t="shared" ca="1" si="2283"/>
        <v>1.0205352049600915</v>
      </c>
      <c r="J567" s="19">
        <f t="shared" ca="1" si="2283"/>
        <v>1.0775623938627266</v>
      </c>
      <c r="K567" s="19">
        <f t="shared" ca="1" si="2283"/>
        <v>0.91399994410520347</v>
      </c>
      <c r="L567" s="19">
        <f t="shared" ca="1" si="2283"/>
        <v>1.1198646550837941</v>
      </c>
      <c r="N567">
        <f t="shared" ca="1" si="2284"/>
        <v>1987</v>
      </c>
      <c r="O567" s="19">
        <f t="shared" ca="1" si="2285"/>
        <v>0.91870086388426542</v>
      </c>
      <c r="P567" s="19">
        <f t="shared" ca="1" si="2285"/>
        <v>0.99702853904355271</v>
      </c>
      <c r="Q567" s="19">
        <f t="shared" ca="1" si="2285"/>
        <v>1.0540508442968846</v>
      </c>
      <c r="R567" s="19">
        <f t="shared" ca="1" si="2285"/>
        <v>0.95221415378736296</v>
      </c>
      <c r="S567" s="19">
        <f t="shared" ca="1" si="2285"/>
        <v>1.1243495616504182</v>
      </c>
      <c r="U567">
        <f t="shared" ca="1" si="2286"/>
        <v>1987</v>
      </c>
      <c r="V567" s="19">
        <f t="shared" ca="1" si="2287"/>
        <v>0.93619650582494351</v>
      </c>
      <c r="W567" s="19">
        <f t="shared" ca="1" si="2287"/>
        <v>0.93569798709443242</v>
      </c>
      <c r="X567" s="19">
        <f t="shared" ca="1" si="2287"/>
        <v>1.0444072508131834</v>
      </c>
      <c r="Y567" s="19">
        <f t="shared" ca="1" si="2287"/>
        <v>0.84983449136687084</v>
      </c>
      <c r="Z567" s="19">
        <f t="shared" ca="1" si="2287"/>
        <v>1.2213701242124473</v>
      </c>
      <c r="AB567">
        <f t="shared" ca="1" si="2288"/>
        <v>1987</v>
      </c>
      <c r="AC567" s="19">
        <f t="shared" ca="1" si="2289"/>
        <v>0.86023126117008675</v>
      </c>
      <c r="AD567" s="19">
        <f t="shared" ca="1" si="2289"/>
        <v>1.15147622656252</v>
      </c>
      <c r="AE567" s="19">
        <f t="shared" ca="1" si="2289"/>
        <v>1.1624780976220277</v>
      </c>
      <c r="AF567" s="19">
        <f t="shared" ca="1" si="2289"/>
        <v>1.1624780976220277</v>
      </c>
      <c r="AG567" s="19">
        <f t="shared" ca="1" si="2289"/>
        <v>1.1624780976220277</v>
      </c>
      <c r="AI567">
        <f t="shared" ca="1" si="2290"/>
        <v>1987</v>
      </c>
      <c r="AJ567" s="19">
        <f t="shared" ca="1" si="2291"/>
        <v>0.90818575880613217</v>
      </c>
      <c r="AK567" s="19">
        <f t="shared" ca="1" si="2291"/>
        <v>1.0781919180910156</v>
      </c>
      <c r="AL567" s="19">
        <f t="shared" ca="1" si="2291"/>
        <v>1.0884935884048286</v>
      </c>
      <c r="AM567" s="19">
        <f t="shared" ca="1" si="2291"/>
        <v>1.0884935884048286</v>
      </c>
      <c r="AN567" s="19">
        <f t="shared" ca="1" si="2291"/>
        <v>1.0884935884048286</v>
      </c>
      <c r="AP567">
        <f t="shared" ca="1" si="2292"/>
        <v>1987</v>
      </c>
      <c r="AQ567" s="19">
        <f t="shared" ca="1" si="2293"/>
        <v>0.93619650582494351</v>
      </c>
      <c r="AR567" s="19">
        <f t="shared" ca="1" si="2293"/>
        <v>1.0580426656371928</v>
      </c>
      <c r="AS567" s="19">
        <f t="shared" ca="1" si="2293"/>
        <v>1.0681518183181373</v>
      </c>
      <c r="AT567" s="19">
        <f t="shared" ca="1" si="2293"/>
        <v>1.0681518183181373</v>
      </c>
      <c r="AU567" s="19">
        <f t="shared" ca="1" si="2293"/>
        <v>1.0681518183181373</v>
      </c>
      <c r="AV567" s="19"/>
      <c r="AX567">
        <f t="shared" ca="1" si="2294"/>
        <v>1987</v>
      </c>
      <c r="AY567" s="19">
        <f t="shared" ca="1" si="2295"/>
        <v>0.93951213783616028</v>
      </c>
      <c r="AZ567" s="19">
        <f t="shared" ca="1" si="2295"/>
        <v>0.90497442541906181</v>
      </c>
      <c r="BA567" s="19">
        <f t="shared" ca="1" si="2295"/>
        <v>0.89303074316033759</v>
      </c>
      <c r="BB567" s="19">
        <f t="shared" ca="1" si="2295"/>
        <v>0.95352120113412087</v>
      </c>
      <c r="BC567" s="19">
        <f t="shared" ca="1" si="2295"/>
        <v>0.88084641522601836</v>
      </c>
      <c r="BE567">
        <f t="shared" ca="1" si="2296"/>
        <v>1987</v>
      </c>
      <c r="BF567" s="19">
        <f t="shared" ca="1" si="2297"/>
        <v>0.90199995027061075</v>
      </c>
      <c r="BG567" s="19">
        <f t="shared" ca="1" si="2297"/>
        <v>0.91549114754773708</v>
      </c>
      <c r="BH567" s="19">
        <f t="shared" ca="1" si="2297"/>
        <v>0.92214868199210154</v>
      </c>
      <c r="BI567" s="19">
        <f t="shared" ca="1" si="2297"/>
        <v>0.89854132390069608</v>
      </c>
      <c r="BJ567" s="19">
        <f t="shared" ca="1" si="2297"/>
        <v>0.92446490978831819</v>
      </c>
      <c r="BL567">
        <f t="shared" ca="1" si="2298"/>
        <v>1987</v>
      </c>
      <c r="BM567" s="19">
        <f t="shared" ca="1" si="2299"/>
        <v>0.9179845859134852</v>
      </c>
      <c r="BN567" s="19">
        <f t="shared" ca="1" si="2299"/>
        <v>0.88754145412500796</v>
      </c>
      <c r="BO567" s="19">
        <f t="shared" ca="1" si="2299"/>
        <v>0.91571173868989908</v>
      </c>
      <c r="BP567" s="19">
        <f t="shared" ca="1" si="2299"/>
        <v>0.88024341351275748</v>
      </c>
      <c r="BQ567" s="19">
        <f t="shared" ca="1" si="2299"/>
        <v>0.95769416141829344</v>
      </c>
      <c r="BS567">
        <f t="shared" ca="1" si="2300"/>
        <v>1987</v>
      </c>
      <c r="BT567" s="19">
        <f t="shared" ca="1" si="2301"/>
        <v>0.94733688884712075</v>
      </c>
      <c r="BU567" s="19">
        <f t="shared" ca="1" si="2301"/>
        <v>0.86113025539124566</v>
      </c>
      <c r="BV567" s="19">
        <f t="shared" ca="1" si="2301"/>
        <v>0.8522234176303235</v>
      </c>
      <c r="BW567" s="19">
        <f t="shared" ca="1" si="2301"/>
        <v>0.9944567366130227</v>
      </c>
      <c r="BX567" s="19">
        <f t="shared" ca="1" si="2301"/>
        <v>0.84720050580699191</v>
      </c>
      <c r="BZ567">
        <f t="shared" ca="1" si="2302"/>
        <v>1987</v>
      </c>
      <c r="CA567" s="19">
        <f t="shared" ca="1" si="2303"/>
        <v>0.84203193294306677</v>
      </c>
      <c r="CB567" s="19">
        <f t="shared" ca="1" si="2303"/>
        <v>0.88577722822234994</v>
      </c>
      <c r="CC567" s="19">
        <f t="shared" ca="1" si="2303"/>
        <v>0.87558604396379913</v>
      </c>
      <c r="CD567" s="19">
        <f t="shared" ca="1" si="2303"/>
        <v>0.93207806600919296</v>
      </c>
      <c r="CE567" s="19">
        <f t="shared" ca="1" si="2303"/>
        <v>0.86545701076907466</v>
      </c>
      <c r="CH567">
        <f t="shared" ca="1" si="2304"/>
        <v>1987</v>
      </c>
      <c r="CI567" s="19">
        <f t="shared" ca="1" si="2305"/>
        <v>0.64855742697696794</v>
      </c>
      <c r="CJ567" s="19">
        <f t="shared" ca="1" si="2305"/>
        <v>1.0968856299084151</v>
      </c>
      <c r="CK567" s="19">
        <f t="shared" ca="1" si="2305"/>
        <v>1.198410769297418</v>
      </c>
      <c r="CL567" s="19">
        <f t="shared" ca="1" si="2305"/>
        <v>1.0329909171928047</v>
      </c>
      <c r="CM567" s="19">
        <f t="shared" ca="1" si="2305"/>
        <v>1.4029767252827035</v>
      </c>
      <c r="CO567">
        <f t="shared" ca="1" si="2306"/>
        <v>1987</v>
      </c>
      <c r="CP567" s="19">
        <f t="shared" ca="1" si="2307"/>
        <v>0.90180302525601963</v>
      </c>
      <c r="CQ567" s="19">
        <f t="shared" ca="1" si="2307"/>
        <v>1.1542768558472172</v>
      </c>
      <c r="CR567" s="19">
        <f t="shared" ca="1" si="2307"/>
        <v>1.2120535342028071</v>
      </c>
      <c r="CS567" s="19">
        <f t="shared" ca="1" si="2307"/>
        <v>0.99197852872392189</v>
      </c>
      <c r="CT567" s="19">
        <f t="shared" ca="1" si="2307"/>
        <v>1.2485005076188185</v>
      </c>
      <c r="CV567">
        <f t="shared" ca="1" si="2308"/>
        <v>1987</v>
      </c>
      <c r="CW567" s="19">
        <f t="shared" ca="1" si="2309"/>
        <v>0.82749069158278199</v>
      </c>
      <c r="CX567" s="19">
        <f t="shared" ca="1" si="2309"/>
        <v>1.0649776037765923</v>
      </c>
      <c r="CY567" s="19">
        <f t="shared" ca="1" si="2309"/>
        <v>1.0609994342540903</v>
      </c>
      <c r="CZ567" s="19">
        <f t="shared" ca="1" si="2309"/>
        <v>1.0939241781032489</v>
      </c>
      <c r="DA567" s="19">
        <f t="shared" ca="1" si="2309"/>
        <v>1.0534377441356186</v>
      </c>
      <c r="DC567">
        <f t="shared" ca="1" si="2310"/>
        <v>1987</v>
      </c>
      <c r="DD567" s="19">
        <f t="shared" ca="1" si="2311"/>
        <v>0.78746291179379468</v>
      </c>
      <c r="DE567" s="19">
        <f t="shared" ca="1" si="2311"/>
        <v>1.1097010863710273</v>
      </c>
      <c r="DF567" s="19">
        <f t="shared" ca="1" si="2311"/>
        <v>1.1731138047319953</v>
      </c>
      <c r="DG567" s="19">
        <f t="shared" ca="1" si="2311"/>
        <v>1.0488570682401235</v>
      </c>
      <c r="DH567" s="19">
        <f t="shared" ca="1" si="2311"/>
        <v>1.2408515794480108</v>
      </c>
      <c r="DJ567">
        <f t="shared" ca="1" si="2312"/>
        <v>1987</v>
      </c>
      <c r="DK567" s="19">
        <f t="shared" ca="1" si="2313"/>
        <v>0.74306424574410301</v>
      </c>
      <c r="DL567" s="19">
        <f t="shared" ca="1" si="2313"/>
        <v>1.2653343957131034</v>
      </c>
      <c r="DM567" s="19">
        <f t="shared" ca="1" si="2313"/>
        <v>1.4005372190113203</v>
      </c>
      <c r="DN567" s="19">
        <f t="shared" ca="1" si="2313"/>
        <v>1.1492946699896522</v>
      </c>
      <c r="DO567" s="19">
        <f t="shared" ca="1" si="2313"/>
        <v>1.5965733225021106</v>
      </c>
      <c r="DQ567">
        <f t="shared" ca="1" si="2314"/>
        <v>1987</v>
      </c>
      <c r="DR567" s="19">
        <f t="shared" ca="1" si="2315"/>
        <v>3.8480944712828771E-2</v>
      </c>
      <c r="DS567" s="19">
        <f t="shared" ca="1" si="2315"/>
        <v>2.3452671142696295</v>
      </c>
      <c r="DT567" s="19">
        <f t="shared" ca="1" si="2315"/>
        <v>2.3223493036590117</v>
      </c>
      <c r="DU567" s="19">
        <f t="shared" ca="1" si="2315"/>
        <v>2.4040704928671612</v>
      </c>
      <c r="DV567" s="19">
        <f t="shared" ca="1" si="2315"/>
        <v>2.1785280070306818</v>
      </c>
      <c r="DX567">
        <f t="shared" ca="1" si="2316"/>
        <v>1987</v>
      </c>
      <c r="DY567" s="19">
        <f t="shared" ca="1" si="2317"/>
        <v>0.80023710729104913</v>
      </c>
      <c r="DZ567" s="19">
        <f t="shared" ca="1" si="2317"/>
        <v>1.1982186359451661</v>
      </c>
      <c r="EA567" s="19">
        <f t="shared" ca="1" si="2317"/>
        <v>1.223874011591805</v>
      </c>
      <c r="EB567" s="19">
        <f t="shared" ca="1" si="2317"/>
        <v>1.1939791734764311</v>
      </c>
      <c r="EC567" s="19">
        <f t="shared" ca="1" si="2317"/>
        <v>1.2478035621077679</v>
      </c>
      <c r="EF567">
        <f t="shared" ca="1" si="2318"/>
        <v>1987</v>
      </c>
      <c r="EG567" s="19">
        <f t="shared" ca="1" si="2319"/>
        <v>0.85073335266563799</v>
      </c>
      <c r="EH567" s="19">
        <f t="shared" ca="1" si="2319"/>
        <v>1.0626468571468661</v>
      </c>
      <c r="EI567" s="19">
        <f t="shared" ca="1" si="2319"/>
        <v>1.0814610511470382</v>
      </c>
      <c r="EJ567" s="19">
        <f t="shared" ca="1" si="2319"/>
        <v>1.0600723944910904</v>
      </c>
      <c r="EK567" s="19">
        <f t="shared" ca="1" si="2319"/>
        <v>1.0949952511860241</v>
      </c>
      <c r="EM567">
        <f t="shared" ca="1" si="2320"/>
        <v>1987</v>
      </c>
      <c r="EN567" s="19">
        <f t="shared" ca="1" si="2321"/>
        <v>0.93820109087166814</v>
      </c>
      <c r="EO567" s="19">
        <f t="shared" ca="1" si="2321"/>
        <v>0.91165998702936946</v>
      </c>
      <c r="EP567" s="19">
        <f t="shared" ca="1" si="2321"/>
        <v>0.94696442603463682</v>
      </c>
      <c r="EQ567" s="19">
        <f t="shared" ca="1" si="2321"/>
        <v>0.88089460473577341</v>
      </c>
      <c r="ER567" s="19">
        <f t="shared" ca="1" si="2321"/>
        <v>0.98042623292025655</v>
      </c>
      <c r="EU567">
        <f t="shared" ca="1" si="2322"/>
        <v>1987</v>
      </c>
      <c r="EV567" s="19">
        <f t="shared" ca="1" si="2323"/>
        <v>0.70131022412368127</v>
      </c>
      <c r="EW567" s="19">
        <f t="shared" ca="1" si="2323"/>
        <v>1.1595844627056566</v>
      </c>
      <c r="EX567" s="19">
        <f t="shared" ca="1" si="2323"/>
        <v>1.2591399888138661</v>
      </c>
      <c r="EY567" s="19">
        <f t="shared" ca="1" si="2323"/>
        <v>1.0765747688979213</v>
      </c>
      <c r="EZ567" s="19">
        <f t="shared" ca="1" si="2323"/>
        <v>1.397488971467626</v>
      </c>
    </row>
    <row r="568" spans="3:156" hidden="1" x14ac:dyDescent="0.2">
      <c r="D568" s="5">
        <f t="shared" si="2281"/>
        <v>3</v>
      </c>
      <c r="E568" t="b">
        <f t="shared" si="2281"/>
        <v>1</v>
      </c>
      <c r="G568">
        <f t="shared" ca="1" si="2282"/>
        <v>1988</v>
      </c>
      <c r="H568" s="19">
        <f t="shared" ca="1" si="2283"/>
        <v>0.88247453758532313</v>
      </c>
      <c r="I568" s="19">
        <f t="shared" ca="1" si="2283"/>
        <v>1.0164724857850069</v>
      </c>
      <c r="J568" s="19">
        <f t="shared" ca="1" si="2283"/>
        <v>1.0734668213248852</v>
      </c>
      <c r="K568" s="19">
        <f t="shared" ca="1" si="2283"/>
        <v>0.91403180388596206</v>
      </c>
      <c r="L568" s="19">
        <f t="shared" ca="1" si="2283"/>
        <v>1.1147016020797906</v>
      </c>
      <c r="N568">
        <f t="shared" ca="1" si="2284"/>
        <v>1988</v>
      </c>
      <c r="O568" s="19">
        <f t="shared" ca="1" si="2285"/>
        <v>0.92160286266590574</v>
      </c>
      <c r="P568" s="19">
        <f t="shared" ca="1" si="2285"/>
        <v>0.98878642037801667</v>
      </c>
      <c r="Q568" s="19">
        <f t="shared" ca="1" si="2285"/>
        <v>1.0380009458938149</v>
      </c>
      <c r="R568" s="19">
        <f t="shared" ca="1" si="2285"/>
        <v>0.95672627145046663</v>
      </c>
      <c r="S568" s="19">
        <f t="shared" ca="1" si="2285"/>
        <v>1.09410553195319</v>
      </c>
      <c r="U568">
        <f t="shared" ca="1" si="2286"/>
        <v>1988</v>
      </c>
      <c r="V568" s="19">
        <f t="shared" ca="1" si="2287"/>
        <v>0.93676397314119875</v>
      </c>
      <c r="W568" s="19">
        <f t="shared" ca="1" si="2287"/>
        <v>0.98067379690171808</v>
      </c>
      <c r="X568" s="19">
        <f t="shared" ca="1" si="2287"/>
        <v>1.1277458539307299</v>
      </c>
      <c r="Y568" s="19">
        <f t="shared" ca="1" si="2287"/>
        <v>0.86319651226813243</v>
      </c>
      <c r="Z568" s="19">
        <f t="shared" ca="1" si="2287"/>
        <v>1.3683520507576523</v>
      </c>
      <c r="AB568">
        <f t="shared" ca="1" si="2288"/>
        <v>1988</v>
      </c>
      <c r="AC568" s="19">
        <f t="shared" ca="1" si="2289"/>
        <v>0.88247453758532313</v>
      </c>
      <c r="AD568" s="19">
        <f t="shared" ca="1" si="2289"/>
        <v>1.1198069350151909</v>
      </c>
      <c r="AE568" s="19">
        <f t="shared" ca="1" si="2289"/>
        <v>1.1331771710221314</v>
      </c>
      <c r="AF568" s="19">
        <f t="shared" ca="1" si="2289"/>
        <v>1.1331771710221314</v>
      </c>
      <c r="AG568" s="19">
        <f t="shared" ca="1" si="2289"/>
        <v>1.1331771710221314</v>
      </c>
      <c r="AI568">
        <f t="shared" ca="1" si="2290"/>
        <v>1988</v>
      </c>
      <c r="AJ568" s="19">
        <f t="shared" ca="1" si="2291"/>
        <v>0.94684485368992666</v>
      </c>
      <c r="AK568" s="19">
        <f t="shared" ca="1" si="2291"/>
        <v>1.0722634956925103</v>
      </c>
      <c r="AL568" s="19">
        <f t="shared" ca="1" si="2291"/>
        <v>1.0850660740216411</v>
      </c>
      <c r="AM568" s="19">
        <f t="shared" ca="1" si="2291"/>
        <v>1.0850660740216411</v>
      </c>
      <c r="AN568" s="19">
        <f t="shared" ca="1" si="2291"/>
        <v>1.0850660740216411</v>
      </c>
      <c r="AP568">
        <f t="shared" ca="1" si="2292"/>
        <v>1988</v>
      </c>
      <c r="AQ568" s="19">
        <f t="shared" ca="1" si="2293"/>
        <v>0.93676397314119875</v>
      </c>
      <c r="AR568" s="19">
        <f t="shared" ca="1" si="2293"/>
        <v>1.0549093853905254</v>
      </c>
      <c r="AS568" s="19">
        <f t="shared" ca="1" si="2293"/>
        <v>1.0675047596533367</v>
      </c>
      <c r="AT568" s="19">
        <f t="shared" ca="1" si="2293"/>
        <v>1.0675047596533367</v>
      </c>
      <c r="AU568" s="19">
        <f t="shared" ca="1" si="2293"/>
        <v>1.0675047596533367</v>
      </c>
      <c r="AV568" s="19"/>
      <c r="AX568">
        <f t="shared" ca="1" si="2294"/>
        <v>1988</v>
      </c>
      <c r="AY568" s="19">
        <f t="shared" ca="1" si="2295"/>
        <v>0.93931081919908743</v>
      </c>
      <c r="AZ568" s="19">
        <f t="shared" ca="1" si="2295"/>
        <v>0.93548380374526252</v>
      </c>
      <c r="BA568" s="19">
        <f t="shared" ca="1" si="2295"/>
        <v>0.922716307880037</v>
      </c>
      <c r="BB568" s="19">
        <f t="shared" ca="1" si="2295"/>
        <v>0.99124171920308601</v>
      </c>
      <c r="BC568" s="19">
        <f t="shared" ca="1" si="2295"/>
        <v>0.90891353449458789</v>
      </c>
      <c r="BE568">
        <f t="shared" ca="1" si="2296"/>
        <v>1988</v>
      </c>
      <c r="BF568" s="19">
        <f t="shared" ca="1" si="2297"/>
        <v>0.93601485251091976</v>
      </c>
      <c r="BG568" s="19">
        <f t="shared" ca="1" si="2297"/>
        <v>0.92276140503183313</v>
      </c>
      <c r="BH568" s="19">
        <f t="shared" ca="1" si="2297"/>
        <v>0.9354317591697866</v>
      </c>
      <c r="BI568" s="19">
        <f t="shared" ca="1" si="2297"/>
        <v>0.87955618044765682</v>
      </c>
      <c r="BJ568" s="19">
        <f t="shared" ca="1" si="2297"/>
        <v>0.94091397230286022</v>
      </c>
      <c r="BL568">
        <f t="shared" ca="1" si="2298"/>
        <v>1988</v>
      </c>
      <c r="BM568" s="19">
        <f t="shared" ca="1" si="2299"/>
        <v>0.94293224038847068</v>
      </c>
      <c r="BN568" s="19">
        <f t="shared" ca="1" si="2299"/>
        <v>0.93315396615183999</v>
      </c>
      <c r="BO568" s="19">
        <f t="shared" ca="1" si="2299"/>
        <v>0.97922555268405509</v>
      </c>
      <c r="BP568" s="19">
        <f t="shared" ca="1" si="2299"/>
        <v>0.91590550582186092</v>
      </c>
      <c r="BQ568" s="19">
        <f t="shared" ca="1" si="2299"/>
        <v>1.0541749324834588</v>
      </c>
      <c r="BS568">
        <f t="shared" ca="1" si="2300"/>
        <v>1988</v>
      </c>
      <c r="BT568" s="19">
        <f t="shared" ca="1" si="2301"/>
        <v>0.97722200032892415</v>
      </c>
      <c r="BU568" s="19">
        <f t="shared" ca="1" si="2301"/>
        <v>0.90813698377125696</v>
      </c>
      <c r="BV568" s="19">
        <f t="shared" ca="1" si="2301"/>
        <v>0.90336517126782845</v>
      </c>
      <c r="BW568" s="19">
        <f t="shared" ca="1" si="2301"/>
        <v>0.99212928860246774</v>
      </c>
      <c r="BX568" s="19">
        <f t="shared" ca="1" si="2301"/>
        <v>0.90023050255843851</v>
      </c>
      <c r="BZ568">
        <f t="shared" ca="1" si="2302"/>
        <v>1988</v>
      </c>
      <c r="CA568" s="19">
        <f t="shared" ca="1" si="2303"/>
        <v>0.87787503230373376</v>
      </c>
      <c r="CB568" s="19">
        <f t="shared" ca="1" si="2303"/>
        <v>0.89841547643079533</v>
      </c>
      <c r="CC568" s="19">
        <f t="shared" ca="1" si="2303"/>
        <v>0.90300649151654311</v>
      </c>
      <c r="CD568" s="19">
        <f t="shared" ca="1" si="2303"/>
        <v>0.90518454579671359</v>
      </c>
      <c r="CE568" s="19">
        <f t="shared" ca="1" si="2303"/>
        <v>0.90261596585814097</v>
      </c>
      <c r="CH568">
        <f t="shared" ca="1" si="2304"/>
        <v>1988</v>
      </c>
      <c r="CI568" s="19">
        <f t="shared" ca="1" si="2305"/>
        <v>0.68202627358669743</v>
      </c>
      <c r="CJ568" s="19">
        <f t="shared" ca="1" si="2305"/>
        <v>1.0847582883756417</v>
      </c>
      <c r="CK568" s="19">
        <f t="shared" ca="1" si="2305"/>
        <v>1.191994161091128</v>
      </c>
      <c r="CL568" s="19">
        <f t="shared" ca="1" si="2305"/>
        <v>1.0191496620514813</v>
      </c>
      <c r="CM568" s="19">
        <f t="shared" ca="1" si="2305"/>
        <v>1.4023790747596594</v>
      </c>
      <c r="CO568">
        <f t="shared" ca="1" si="2306"/>
        <v>1988</v>
      </c>
      <c r="CP568" s="19">
        <f t="shared" ca="1" si="2307"/>
        <v>0.90985727829451424</v>
      </c>
      <c r="CQ568" s="19">
        <f t="shared" ca="1" si="2307"/>
        <v>1.1681431201442092</v>
      </c>
      <c r="CR568" s="19">
        <f t="shared" ca="1" si="2307"/>
        <v>1.2279559325723595</v>
      </c>
      <c r="CS568" s="19">
        <f t="shared" ca="1" si="2307"/>
        <v>1.0041382262823508</v>
      </c>
      <c r="CT568" s="19">
        <f t="shared" ca="1" si="2307"/>
        <v>1.2650227406518773</v>
      </c>
      <c r="CV568">
        <f t="shared" ca="1" si="2308"/>
        <v>1988</v>
      </c>
      <c r="CW568" s="19">
        <f t="shared" ca="1" si="2309"/>
        <v>0.92138778213787487</v>
      </c>
      <c r="CX568" s="19">
        <f t="shared" ca="1" si="2309"/>
        <v>1.111490994991577</v>
      </c>
      <c r="CY568" s="19">
        <f t="shared" ca="1" si="2309"/>
        <v>1.11381586884829</v>
      </c>
      <c r="CZ568" s="19">
        <f t="shared" ca="1" si="2309"/>
        <v>1.1311425251061324</v>
      </c>
      <c r="DA568" s="19">
        <f t="shared" ca="1" si="2309"/>
        <v>1.1098365271710602</v>
      </c>
      <c r="DC568">
        <f t="shared" ca="1" si="2310"/>
        <v>1988</v>
      </c>
      <c r="DD568" s="19">
        <f t="shared" ca="1" si="2311"/>
        <v>0.82316955045525442</v>
      </c>
      <c r="DE568" s="19">
        <f t="shared" ca="1" si="2311"/>
        <v>1.1139991235413089</v>
      </c>
      <c r="DF568" s="19">
        <f t="shared" ca="1" si="2311"/>
        <v>1.1713070091400222</v>
      </c>
      <c r="DG568" s="19">
        <f t="shared" ca="1" si="2311"/>
        <v>1.0658080559091834</v>
      </c>
      <c r="DH568" s="19">
        <f t="shared" ca="1" si="2311"/>
        <v>1.2288190968423534</v>
      </c>
      <c r="DJ568">
        <f t="shared" ca="1" si="2312"/>
        <v>1988</v>
      </c>
      <c r="DK568" s="19">
        <f t="shared" ca="1" si="2313"/>
        <v>0.8064009633319954</v>
      </c>
      <c r="DL568" s="19">
        <f t="shared" ca="1" si="2313"/>
        <v>1.2065618153940811</v>
      </c>
      <c r="DM568" s="19">
        <f t="shared" ca="1" si="2313"/>
        <v>1.3396847204410935</v>
      </c>
      <c r="DN568" s="19">
        <f t="shared" ca="1" si="2313"/>
        <v>1.0965072399911224</v>
      </c>
      <c r="DO568" s="19">
        <f t="shared" ca="1" si="2313"/>
        <v>1.5294279224176375</v>
      </c>
      <c r="DQ568">
        <f t="shared" ca="1" si="2314"/>
        <v>1988</v>
      </c>
      <c r="DR568" s="19">
        <f t="shared" ca="1" si="2315"/>
        <v>4.2031669350509927E-2</v>
      </c>
      <c r="DS568" s="19">
        <f t="shared" ca="1" si="2315"/>
        <v>2.1966343480424473</v>
      </c>
      <c r="DT568" s="19">
        <f t="shared" ca="1" si="2315"/>
        <v>2.187039241708844</v>
      </c>
      <c r="DU568" s="19">
        <f t="shared" ca="1" si="2315"/>
        <v>2.2534204618546712</v>
      </c>
      <c r="DV568" s="19">
        <f t="shared" ca="1" si="2315"/>
        <v>2.0702147896218026</v>
      </c>
      <c r="DX568">
        <f t="shared" ca="1" si="2316"/>
        <v>1988</v>
      </c>
      <c r="DY568" s="19">
        <f t="shared" ca="1" si="2317"/>
        <v>0.82747904140909478</v>
      </c>
      <c r="DZ568" s="19">
        <f t="shared" ca="1" si="2317"/>
        <v>1.1673033868196274</v>
      </c>
      <c r="EA568" s="19">
        <f t="shared" ca="1" si="2317"/>
        <v>1.1712946345666535</v>
      </c>
      <c r="EB568" s="19">
        <f t="shared" ca="1" si="2317"/>
        <v>1.1897956959394858</v>
      </c>
      <c r="EC568" s="19">
        <f t="shared" ca="1" si="2317"/>
        <v>1.156485319292508</v>
      </c>
      <c r="EF568">
        <f t="shared" ca="1" si="2318"/>
        <v>1988</v>
      </c>
      <c r="EG568" s="19">
        <f t="shared" ca="1" si="2319"/>
        <v>0.89463550057390384</v>
      </c>
      <c r="EH568" s="19">
        <f t="shared" ca="1" si="2319"/>
        <v>1.0508980649173389</v>
      </c>
      <c r="EI568" s="19">
        <f t="shared" ca="1" si="2319"/>
        <v>1.0756706226617858</v>
      </c>
      <c r="EJ568" s="19">
        <f t="shared" ca="1" si="2319"/>
        <v>1.0458682691341139</v>
      </c>
      <c r="EK568" s="19">
        <f t="shared" ca="1" si="2319"/>
        <v>1.0945287969157509</v>
      </c>
      <c r="EM568">
        <f t="shared" ca="1" si="2320"/>
        <v>1988</v>
      </c>
      <c r="EN568" s="19">
        <f t="shared" ca="1" si="2321"/>
        <v>0.92617748962299729</v>
      </c>
      <c r="EO568" s="19">
        <f t="shared" ca="1" si="2321"/>
        <v>0.95686510947475922</v>
      </c>
      <c r="EP568" s="19">
        <f t="shared" ca="1" si="2321"/>
        <v>0.99492223481025632</v>
      </c>
      <c r="EQ568" s="19">
        <f t="shared" ca="1" si="2321"/>
        <v>0.92738703301447423</v>
      </c>
      <c r="ER568" s="19">
        <f t="shared" ca="1" si="2321"/>
        <v>1.0291262001918118</v>
      </c>
      <c r="EU568">
        <f t="shared" ca="1" si="2322"/>
        <v>1988</v>
      </c>
      <c r="EV568" s="19">
        <f t="shared" ca="1" si="2323"/>
        <v>0.75044970586805382</v>
      </c>
      <c r="EW568" s="19">
        <f t="shared" ca="1" si="2323"/>
        <v>1.137956131616531</v>
      </c>
      <c r="EX568" s="19">
        <f t="shared" ca="1" si="2323"/>
        <v>1.2365080221543394</v>
      </c>
      <c r="EY568" s="19">
        <f t="shared" ca="1" si="2323"/>
        <v>1.0603548158957465</v>
      </c>
      <c r="EZ568" s="19">
        <f t="shared" ca="1" si="2323"/>
        <v>1.369997943664552</v>
      </c>
    </row>
    <row r="569" spans="3:156" hidden="1" x14ac:dyDescent="0.2">
      <c r="D569" s="5">
        <f t="shared" si="2281"/>
        <v>4</v>
      </c>
      <c r="E569" t="b">
        <f t="shared" si="2281"/>
        <v>1</v>
      </c>
      <c r="G569">
        <f t="shared" ca="1" si="2282"/>
        <v>1989</v>
      </c>
      <c r="H569" s="19">
        <f t="shared" ca="1" si="2283"/>
        <v>0.90617127107512752</v>
      </c>
      <c r="I569" s="19">
        <f t="shared" ca="1" si="2283"/>
        <v>1.0059943985297899</v>
      </c>
      <c r="J569" s="19">
        <f t="shared" ca="1" si="2283"/>
        <v>1.0476264341460302</v>
      </c>
      <c r="K569" s="19">
        <f t="shared" ca="1" si="2283"/>
        <v>0.89714944465958013</v>
      </c>
      <c r="L569" s="19">
        <f t="shared" ca="1" si="2283"/>
        <v>1.08654439438967</v>
      </c>
      <c r="N569">
        <f t="shared" ca="1" si="2284"/>
        <v>1989</v>
      </c>
      <c r="O569" s="19">
        <f t="shared" ca="1" si="2285"/>
        <v>0.93438125068952449</v>
      </c>
      <c r="P569" s="19">
        <f t="shared" ca="1" si="2285"/>
        <v>1.0041981530102546</v>
      </c>
      <c r="Q569" s="19">
        <f t="shared" ca="1" si="2285"/>
        <v>1.0263846131562009</v>
      </c>
      <c r="R569" s="19">
        <f t="shared" ca="1" si="2285"/>
        <v>0.95965136628681724</v>
      </c>
      <c r="S569" s="19">
        <f t="shared" ca="1" si="2285"/>
        <v>1.0724511304033983</v>
      </c>
      <c r="U569">
        <f t="shared" ca="1" si="2286"/>
        <v>1989</v>
      </c>
      <c r="V569" s="19">
        <f t="shared" ca="1" si="2287"/>
        <v>0.89182926154113862</v>
      </c>
      <c r="W569" s="19">
        <f t="shared" ca="1" si="2287"/>
        <v>0.91095857643870704</v>
      </c>
      <c r="X569" s="19">
        <f t="shared" ca="1" si="2287"/>
        <v>1.011927497831933</v>
      </c>
      <c r="Y569" s="19">
        <f t="shared" ca="1" si="2287"/>
        <v>0.8000351121292576</v>
      </c>
      <c r="Z569" s="19">
        <f t="shared" ca="1" si="2287"/>
        <v>1.2046424777298099</v>
      </c>
      <c r="AB569">
        <f t="shared" ca="1" si="2288"/>
        <v>1989</v>
      </c>
      <c r="AC569" s="19">
        <f t="shared" ca="1" si="2289"/>
        <v>0.90617127107512752</v>
      </c>
      <c r="AD569" s="19">
        <f t="shared" ca="1" si="2289"/>
        <v>1.1160481056428759</v>
      </c>
      <c r="AE569" s="19">
        <f t="shared" ca="1" si="2289"/>
        <v>1.1035441443796263</v>
      </c>
      <c r="AF569" s="19">
        <f t="shared" ca="1" si="2289"/>
        <v>1.1035441443796263</v>
      </c>
      <c r="AG569" s="19">
        <f t="shared" ca="1" si="2289"/>
        <v>1.1035441443796263</v>
      </c>
      <c r="AI569">
        <f t="shared" ca="1" si="2290"/>
        <v>1989</v>
      </c>
      <c r="AJ569" s="19">
        <f t="shared" ca="1" si="2291"/>
        <v>0.9758331154335117</v>
      </c>
      <c r="AK569" s="19">
        <f t="shared" ca="1" si="2291"/>
        <v>1.0823534073752912</v>
      </c>
      <c r="AL569" s="19">
        <f t="shared" ca="1" si="2291"/>
        <v>1.0702269542138738</v>
      </c>
      <c r="AM569" s="19">
        <f t="shared" ca="1" si="2291"/>
        <v>1.0702269542138738</v>
      </c>
      <c r="AN569" s="19">
        <f t="shared" ca="1" si="2291"/>
        <v>1.0702269542138738</v>
      </c>
      <c r="AP569">
        <f t="shared" ca="1" si="2292"/>
        <v>1989</v>
      </c>
      <c r="AQ569" s="19">
        <f t="shared" ca="1" si="2293"/>
        <v>0.89182926154113862</v>
      </c>
      <c r="AR569" s="19">
        <f t="shared" ca="1" si="2293"/>
        <v>1.1339959049154187</v>
      </c>
      <c r="AS569" s="19">
        <f t="shared" ca="1" si="2293"/>
        <v>1.1212908603962326</v>
      </c>
      <c r="AT569" s="19">
        <f t="shared" ca="1" si="2293"/>
        <v>1.1212908603962326</v>
      </c>
      <c r="AU569" s="19">
        <f t="shared" ca="1" si="2293"/>
        <v>1.1212908603962326</v>
      </c>
      <c r="AV569" s="19"/>
      <c r="AX569">
        <f t="shared" ca="1" si="2294"/>
        <v>1989</v>
      </c>
      <c r="AY569" s="19">
        <f t="shared" ca="1" si="2295"/>
        <v>0.91871760028184624</v>
      </c>
      <c r="AZ569" s="19">
        <f t="shared" ca="1" si="2295"/>
        <v>0.98337336646125406</v>
      </c>
      <c r="BA569" s="19">
        <f t="shared" ca="1" si="2295"/>
        <v>0.97164962277702971</v>
      </c>
      <c r="BB569" s="19">
        <f t="shared" ca="1" si="2295"/>
        <v>0.99311169729435433</v>
      </c>
      <c r="BC569" s="19">
        <f t="shared" ca="1" si="2295"/>
        <v>0.96732661113471075</v>
      </c>
      <c r="BE569">
        <f t="shared" ca="1" si="2296"/>
        <v>1989</v>
      </c>
      <c r="BF569" s="19">
        <f t="shared" ca="1" si="2297"/>
        <v>0.94867927030409505</v>
      </c>
      <c r="BG569" s="19">
        <f t="shared" ca="1" si="2297"/>
        <v>0.93384103524359319</v>
      </c>
      <c r="BH569" s="19">
        <f t="shared" ca="1" si="2297"/>
        <v>0.9379456360114502</v>
      </c>
      <c r="BI569" s="19">
        <f t="shared" ca="1" si="2297"/>
        <v>0.89440056250032995</v>
      </c>
      <c r="BJ569" s="19">
        <f t="shared" ca="1" si="2297"/>
        <v>0.94221804587892566</v>
      </c>
      <c r="BL569">
        <f t="shared" ca="1" si="2298"/>
        <v>1989</v>
      </c>
      <c r="BM569" s="19">
        <f t="shared" ca="1" si="2299"/>
        <v>0.95360924251199142</v>
      </c>
      <c r="BN569" s="19">
        <f t="shared" ca="1" si="2299"/>
        <v>0.94410147746591022</v>
      </c>
      <c r="BO569" s="19">
        <f t="shared" ca="1" si="2299"/>
        <v>0.97761576977161235</v>
      </c>
      <c r="BP569" s="19">
        <f t="shared" ca="1" si="2299"/>
        <v>0.89756034780441585</v>
      </c>
      <c r="BQ569" s="19">
        <f t="shared" ca="1" si="2299"/>
        <v>1.0723741365662431</v>
      </c>
      <c r="BS569">
        <f t="shared" ca="1" si="2300"/>
        <v>1989</v>
      </c>
      <c r="BT569" s="19">
        <f t="shared" ca="1" si="2301"/>
        <v>0.97684608697695174</v>
      </c>
      <c r="BU569" s="19">
        <f t="shared" ca="1" si="2301"/>
        <v>0.8964976632521271</v>
      </c>
      <c r="BV569" s="19">
        <f t="shared" ca="1" si="2301"/>
        <v>0.8881563847841405</v>
      </c>
      <c r="BW569" s="19">
        <f t="shared" ca="1" si="2301"/>
        <v>0.98372726362979757</v>
      </c>
      <c r="BX569" s="19">
        <f t="shared" ca="1" si="2301"/>
        <v>0.88478133805983239</v>
      </c>
      <c r="BZ569">
        <f t="shared" ca="1" si="2302"/>
        <v>1989</v>
      </c>
      <c r="CA569" s="19">
        <f t="shared" ca="1" si="2303"/>
        <v>0.90475173878358184</v>
      </c>
      <c r="CB569" s="19">
        <f t="shared" ca="1" si="2303"/>
        <v>0.92292962106551746</v>
      </c>
      <c r="CC569" s="19">
        <f t="shared" ca="1" si="2303"/>
        <v>0.91362731482187087</v>
      </c>
      <c r="CD569" s="19">
        <f t="shared" ca="1" si="2303"/>
        <v>0.93014257655815324</v>
      </c>
      <c r="CE569" s="19">
        <f t="shared" ca="1" si="2303"/>
        <v>0.91066612440436467</v>
      </c>
      <c r="CH569">
        <f t="shared" ca="1" si="2304"/>
        <v>1989</v>
      </c>
      <c r="CI569" s="19">
        <f t="shared" ca="1" si="2305"/>
        <v>0.68758594915105309</v>
      </c>
      <c r="CJ569" s="19">
        <f t="shared" ca="1" si="2305"/>
        <v>1.084589436196391</v>
      </c>
      <c r="CK569" s="19">
        <f t="shared" ca="1" si="2305"/>
        <v>1.1669925517066593</v>
      </c>
      <c r="CL569" s="19">
        <f t="shared" ca="1" si="2305"/>
        <v>0.99988965700374255</v>
      </c>
      <c r="CM569" s="19">
        <f t="shared" ca="1" si="2305"/>
        <v>1.3712039848741515</v>
      </c>
      <c r="CO569">
        <f t="shared" ca="1" si="2306"/>
        <v>1989</v>
      </c>
      <c r="CP569" s="19">
        <f t="shared" ca="1" si="2307"/>
        <v>0.90290482657305637</v>
      </c>
      <c r="CQ569" s="19">
        <f t="shared" ca="1" si="2307"/>
        <v>1.1683645031558487</v>
      </c>
      <c r="CR569" s="19">
        <f t="shared" ca="1" si="2307"/>
        <v>1.2189516405554097</v>
      </c>
      <c r="CS569" s="19">
        <f t="shared" ca="1" si="2307"/>
        <v>0.98962504831004916</v>
      </c>
      <c r="CT569" s="19">
        <f t="shared" ca="1" si="2307"/>
        <v>1.2569307840431654</v>
      </c>
      <c r="CV569">
        <f t="shared" ca="1" si="2308"/>
        <v>1989</v>
      </c>
      <c r="CW569" s="19">
        <f t="shared" ca="1" si="2309"/>
        <v>0.91414176895053234</v>
      </c>
      <c r="CX569" s="19">
        <f t="shared" ca="1" si="2309"/>
        <v>1.1242207390830596</v>
      </c>
      <c r="CY569" s="19">
        <f t="shared" ca="1" si="2309"/>
        <v>1.118301454032238</v>
      </c>
      <c r="CZ569" s="19">
        <f t="shared" ca="1" si="2309"/>
        <v>1.1144429391241861</v>
      </c>
      <c r="DA569" s="19">
        <f t="shared" ca="1" si="2309"/>
        <v>1.1191876232363438</v>
      </c>
      <c r="DC569">
        <f t="shared" ca="1" si="2310"/>
        <v>1989</v>
      </c>
      <c r="DD569" s="19">
        <f t="shared" ca="1" si="2311"/>
        <v>0.81853033840757772</v>
      </c>
      <c r="DE569" s="19">
        <f t="shared" ca="1" si="2311"/>
        <v>1.134884846232342</v>
      </c>
      <c r="DF569" s="19">
        <f t="shared" ca="1" si="2311"/>
        <v>1.1534111157103661</v>
      </c>
      <c r="DG569" s="19">
        <f t="shared" ca="1" si="2311"/>
        <v>1.0883917578068281</v>
      </c>
      <c r="DH569" s="19">
        <f t="shared" ca="1" si="2311"/>
        <v>1.1888560078119537</v>
      </c>
      <c r="DJ569">
        <f t="shared" ca="1" si="2312"/>
        <v>1989</v>
      </c>
      <c r="DK569" s="19">
        <f t="shared" ca="1" si="2313"/>
        <v>0.84568979765305874</v>
      </c>
      <c r="DL569" s="19">
        <f t="shared" ca="1" si="2313"/>
        <v>1.2086015094670555</v>
      </c>
      <c r="DM569" s="19">
        <f t="shared" ca="1" si="2313"/>
        <v>1.2862588653550597</v>
      </c>
      <c r="DN569" s="19">
        <f t="shared" ca="1" si="2313"/>
        <v>1.1065352080119377</v>
      </c>
      <c r="DO569" s="19">
        <f t="shared" ca="1" si="2313"/>
        <v>1.4264911851904269</v>
      </c>
      <c r="DQ569">
        <f t="shared" ca="1" si="2314"/>
        <v>1989</v>
      </c>
      <c r="DR569" s="19">
        <f t="shared" ca="1" si="2315"/>
        <v>4.303811057434246E-2</v>
      </c>
      <c r="DS569" s="19">
        <f t="shared" ca="1" si="2315"/>
        <v>2.2531253177966146</v>
      </c>
      <c r="DT569" s="19">
        <f t="shared" ca="1" si="2315"/>
        <v>2.1737206601484425</v>
      </c>
      <c r="DU569" s="19">
        <f t="shared" ca="1" si="2315"/>
        <v>2.2599679116049689</v>
      </c>
      <c r="DV569" s="19">
        <f t="shared" ca="1" si="2315"/>
        <v>2.021933936835925</v>
      </c>
      <c r="DX569">
        <f t="shared" ca="1" si="2316"/>
        <v>1989</v>
      </c>
      <c r="DY569" s="19">
        <f t="shared" ca="1" si="2317"/>
        <v>0.83494792107714455</v>
      </c>
      <c r="DZ569" s="19">
        <f t="shared" ca="1" si="2317"/>
        <v>1.1885780370465933</v>
      </c>
      <c r="EA569" s="19">
        <f t="shared" ca="1" si="2317"/>
        <v>1.1674302816948692</v>
      </c>
      <c r="EB569" s="19">
        <f t="shared" ca="1" si="2317"/>
        <v>1.1843339928576193</v>
      </c>
      <c r="EC569" s="19">
        <f t="shared" ca="1" si="2317"/>
        <v>1.1538995775440328</v>
      </c>
      <c r="EF569">
        <f t="shared" ca="1" si="2318"/>
        <v>1989</v>
      </c>
      <c r="EG569" s="19">
        <f t="shared" ca="1" si="2319"/>
        <v>0.90192830339422447</v>
      </c>
      <c r="EH569" s="19">
        <f t="shared" ca="1" si="2319"/>
        <v>1.0507344833800201</v>
      </c>
      <c r="EI569" s="19">
        <f t="shared" ca="1" si="2319"/>
        <v>1.0531088538109044</v>
      </c>
      <c r="EJ569" s="19">
        <f t="shared" ca="1" si="2319"/>
        <v>1.0261033328417881</v>
      </c>
      <c r="EK569" s="19">
        <f t="shared" ca="1" si="2319"/>
        <v>1.0701972632810428</v>
      </c>
      <c r="EM569">
        <f t="shared" ca="1" si="2320"/>
        <v>1989</v>
      </c>
      <c r="EN569" s="19">
        <f t="shared" ca="1" si="2321"/>
        <v>0.93171760831532358</v>
      </c>
      <c r="EO569" s="19">
        <f t="shared" ca="1" si="2321"/>
        <v>1.0476711669054519</v>
      </c>
      <c r="EP569" s="19">
        <f t="shared" ca="1" si="2321"/>
        <v>1.0910137636651518</v>
      </c>
      <c r="EQ569" s="19">
        <f t="shared" ca="1" si="2321"/>
        <v>0.96988672035032619</v>
      </c>
      <c r="ER569" s="19">
        <f t="shared" ca="1" si="2321"/>
        <v>1.1523599222038996</v>
      </c>
      <c r="EU569">
        <f t="shared" ca="1" si="2322"/>
        <v>1989</v>
      </c>
      <c r="EV569" s="19">
        <f t="shared" ca="1" si="2323"/>
        <v>0.75436336234138757</v>
      </c>
      <c r="EW569" s="19">
        <f t="shared" ca="1" si="2323"/>
        <v>1.1470310236442274</v>
      </c>
      <c r="EX569" s="19">
        <f t="shared" ca="1" si="2323"/>
        <v>1.1748452884176959</v>
      </c>
      <c r="EY569" s="19">
        <f t="shared" ca="1" si="2323"/>
        <v>1.0950800591370788</v>
      </c>
      <c r="EZ569" s="19">
        <f t="shared" ca="1" si="2323"/>
        <v>1.2352918418586967</v>
      </c>
    </row>
    <row r="570" spans="3:156" hidden="1" x14ac:dyDescent="0.2">
      <c r="D570" s="5">
        <f t="shared" si="2281"/>
        <v>5</v>
      </c>
      <c r="E570" t="b">
        <f t="shared" si="2281"/>
        <v>1</v>
      </c>
      <c r="G570">
        <f t="shared" ca="1" si="2282"/>
        <v>1990</v>
      </c>
      <c r="H570" s="19">
        <f t="shared" ca="1" si="2283"/>
        <v>0.90529919683038695</v>
      </c>
      <c r="I570" s="19">
        <f t="shared" ca="1" si="2283"/>
        <v>0.97389999540832006</v>
      </c>
      <c r="J570" s="19">
        <f t="shared" ca="1" si="2283"/>
        <v>0.99929165726334368</v>
      </c>
      <c r="K570" s="19">
        <f t="shared" ca="1" si="2283"/>
        <v>0.90489214678807905</v>
      </c>
      <c r="L570" s="19">
        <f t="shared" ca="1" si="2283"/>
        <v>1.023706263165771</v>
      </c>
      <c r="N570">
        <f t="shared" ca="1" si="2284"/>
        <v>1990</v>
      </c>
      <c r="O570" s="19">
        <f t="shared" ca="1" si="2285"/>
        <v>0.89385879497498533</v>
      </c>
      <c r="P570" s="19">
        <f t="shared" ca="1" si="2285"/>
        <v>0.99868362734854399</v>
      </c>
      <c r="Q570" s="19">
        <f t="shared" ca="1" si="2285"/>
        <v>1.0128165421207536</v>
      </c>
      <c r="R570" s="19">
        <f t="shared" ca="1" si="2285"/>
        <v>0.96805536994006836</v>
      </c>
      <c r="S570" s="19">
        <f t="shared" ca="1" si="2285"/>
        <v>1.0437155528387874</v>
      </c>
      <c r="U570">
        <f t="shared" ca="1" si="2286"/>
        <v>1990</v>
      </c>
      <c r="V570" s="19">
        <f t="shared" ca="1" si="2287"/>
        <v>0.87672514018617675</v>
      </c>
      <c r="W570" s="19">
        <f t="shared" ca="1" si="2287"/>
        <v>0.88105438604570341</v>
      </c>
      <c r="X570" s="19">
        <f t="shared" ca="1" si="2287"/>
        <v>0.95027227994250629</v>
      </c>
      <c r="Y570" s="19">
        <f t="shared" ca="1" si="2287"/>
        <v>0.80401241780402832</v>
      </c>
      <c r="Z570" s="19">
        <f t="shared" ca="1" si="2287"/>
        <v>1.0832948342849444</v>
      </c>
      <c r="AB570">
        <f t="shared" ca="1" si="2288"/>
        <v>1990</v>
      </c>
      <c r="AC570" s="19">
        <f t="shared" ca="1" si="2289"/>
        <v>0.90529919683038695</v>
      </c>
      <c r="AD570" s="19">
        <f t="shared" ca="1" si="2289"/>
        <v>1.113873563390035</v>
      </c>
      <c r="AE570" s="19">
        <f t="shared" ca="1" si="2289"/>
        <v>1.1046071878790762</v>
      </c>
      <c r="AF570" s="19">
        <f t="shared" ca="1" si="2289"/>
        <v>1.1046071878790762</v>
      </c>
      <c r="AG570" s="19">
        <f t="shared" ca="1" si="2289"/>
        <v>1.1046071878790762</v>
      </c>
      <c r="AI570">
        <f t="shared" ca="1" si="2290"/>
        <v>1990</v>
      </c>
      <c r="AJ570" s="19">
        <f t="shared" ca="1" si="2291"/>
        <v>0.9900485130193083</v>
      </c>
      <c r="AK570" s="19">
        <f t="shared" ca="1" si="2291"/>
        <v>1.1281299104248561</v>
      </c>
      <c r="AL570" s="19">
        <f t="shared" ca="1" si="2291"/>
        <v>1.1187449355778671</v>
      </c>
      <c r="AM570" s="19">
        <f t="shared" ca="1" si="2291"/>
        <v>1.1187449355778671</v>
      </c>
      <c r="AN570" s="19">
        <f t="shared" ca="1" si="2291"/>
        <v>1.1187449355778671</v>
      </c>
      <c r="AP570">
        <f t="shared" ca="1" si="2292"/>
        <v>1990</v>
      </c>
      <c r="AQ570" s="19">
        <f t="shared" ca="1" si="2293"/>
        <v>0.87672514018617675</v>
      </c>
      <c r="AR570" s="19">
        <f t="shared" ca="1" si="2293"/>
        <v>1.1501767156961686</v>
      </c>
      <c r="AS570" s="19">
        <f t="shared" ca="1" si="2293"/>
        <v>1.1406083322620877</v>
      </c>
      <c r="AT570" s="19">
        <f t="shared" ca="1" si="2293"/>
        <v>1.1406083322620877</v>
      </c>
      <c r="AU570" s="19">
        <f t="shared" ca="1" si="2293"/>
        <v>1.1406083322620877</v>
      </c>
      <c r="AV570" s="19"/>
      <c r="AX570">
        <f t="shared" ca="1" si="2294"/>
        <v>1990</v>
      </c>
      <c r="AY570" s="19">
        <f t="shared" ca="1" si="2295"/>
        <v>0.90421427013605793</v>
      </c>
      <c r="AZ570" s="19">
        <f t="shared" ca="1" si="2295"/>
        <v>1.0025647868108467</v>
      </c>
      <c r="BA570" s="19">
        <f t="shared" ca="1" si="2295"/>
        <v>0.99394812199528892</v>
      </c>
      <c r="BB570" s="19">
        <f t="shared" ca="1" si="2295"/>
        <v>1.0093511188837663</v>
      </c>
      <c r="BC570" s="19">
        <f t="shared" ca="1" si="2295"/>
        <v>0.99084556381426436</v>
      </c>
      <c r="BE570">
        <f t="shared" ca="1" si="2296"/>
        <v>1990</v>
      </c>
      <c r="BF570" s="19">
        <f t="shared" ca="1" si="2297"/>
        <v>0.94886161139797609</v>
      </c>
      <c r="BG570" s="19">
        <f t="shared" ca="1" si="2297"/>
        <v>0.96119655075960353</v>
      </c>
      <c r="BH570" s="19">
        <f t="shared" ca="1" si="2297"/>
        <v>0.96077594396071508</v>
      </c>
      <c r="BI570" s="19">
        <f t="shared" ca="1" si="2297"/>
        <v>0.94828287376963494</v>
      </c>
      <c r="BJ570" s="19">
        <f t="shared" ca="1" si="2297"/>
        <v>0.96200169723325957</v>
      </c>
      <c r="BL570">
        <f t="shared" ca="1" si="2298"/>
        <v>1990</v>
      </c>
      <c r="BM570" s="19">
        <f t="shared" ca="1" si="2299"/>
        <v>0.97892814184523558</v>
      </c>
      <c r="BN570" s="19">
        <f t="shared" ca="1" si="2299"/>
        <v>0.94102808702603824</v>
      </c>
      <c r="BO570" s="19">
        <f t="shared" ca="1" si="2299"/>
        <v>0.96051988035772051</v>
      </c>
      <c r="BP570" s="19">
        <f t="shared" ca="1" si="2299"/>
        <v>0.91070793160494412</v>
      </c>
      <c r="BQ570" s="19">
        <f t="shared" ca="1" si="2299"/>
        <v>1.019480270481016</v>
      </c>
      <c r="BS570">
        <f t="shared" ca="1" si="2300"/>
        <v>1990</v>
      </c>
      <c r="BT570" s="19">
        <f t="shared" ca="1" si="2301"/>
        <v>0.97326316284096503</v>
      </c>
      <c r="BU570" s="19">
        <f t="shared" ca="1" si="2301"/>
        <v>0.9072452282504857</v>
      </c>
      <c r="BV570" s="19">
        <f t="shared" ca="1" si="2301"/>
        <v>0.89728190741742964</v>
      </c>
      <c r="BW570" s="19">
        <f t="shared" ca="1" si="2301"/>
        <v>1.0203998912540417</v>
      </c>
      <c r="BX570" s="19">
        <f t="shared" ca="1" si="2301"/>
        <v>0.8929340458818853</v>
      </c>
      <c r="BZ570">
        <f t="shared" ca="1" si="2302"/>
        <v>1990</v>
      </c>
      <c r="CA570" s="19">
        <f t="shared" ca="1" si="2303"/>
        <v>0.9179316621535073</v>
      </c>
      <c r="CB570" s="19">
        <f t="shared" ca="1" si="2303"/>
        <v>0.97361452621453703</v>
      </c>
      <c r="CC570" s="19">
        <f t="shared" ca="1" si="2303"/>
        <v>0.96829600531595916</v>
      </c>
      <c r="CD570" s="19">
        <f t="shared" ca="1" si="2303"/>
        <v>0.9736992475182551</v>
      </c>
      <c r="CE570" s="19">
        <f t="shared" ca="1" si="2303"/>
        <v>0.96732720268428452</v>
      </c>
      <c r="CH570">
        <f t="shared" ca="1" si="2304"/>
        <v>1990</v>
      </c>
      <c r="CI570" s="19">
        <f t="shared" ca="1" si="2305"/>
        <v>0.66097888212370226</v>
      </c>
      <c r="CJ570" s="19">
        <f t="shared" ca="1" si="2305"/>
        <v>1.1090076355726599</v>
      </c>
      <c r="CK570" s="19">
        <f t="shared" ca="1" si="2305"/>
        <v>1.1749973437409529</v>
      </c>
      <c r="CL570" s="19">
        <f t="shared" ca="1" si="2305"/>
        <v>1.0460460133938976</v>
      </c>
      <c r="CM570" s="19">
        <f t="shared" ca="1" si="2305"/>
        <v>1.347913552774493</v>
      </c>
      <c r="CO570">
        <f t="shared" ca="1" si="2306"/>
        <v>1990</v>
      </c>
      <c r="CP570" s="19">
        <f t="shared" ca="1" si="2307"/>
        <v>0.89044336826641401</v>
      </c>
      <c r="CQ570" s="19">
        <f t="shared" ca="1" si="2307"/>
        <v>1.1581786807065992</v>
      </c>
      <c r="CR570" s="19">
        <f t="shared" ca="1" si="2307"/>
        <v>1.1975626665448034</v>
      </c>
      <c r="CS570" s="19">
        <f t="shared" ca="1" si="2307"/>
        <v>1.0193600656527855</v>
      </c>
      <c r="CT570" s="19">
        <f t="shared" ca="1" si="2307"/>
        <v>1.2270750841100895</v>
      </c>
      <c r="CV570">
        <f t="shared" ca="1" si="2308"/>
        <v>1990</v>
      </c>
      <c r="CW570" s="19">
        <f t="shared" ca="1" si="2309"/>
        <v>0.89468190804989889</v>
      </c>
      <c r="CX570" s="19">
        <f t="shared" ca="1" si="2309"/>
        <v>1.1291950492573575</v>
      </c>
      <c r="CY570" s="19">
        <f t="shared" ca="1" si="2309"/>
        <v>1.1116664180758915</v>
      </c>
      <c r="CZ570" s="19">
        <f t="shared" ca="1" si="2309"/>
        <v>1.1525099864930546</v>
      </c>
      <c r="DA570" s="19">
        <f t="shared" ca="1" si="2309"/>
        <v>1.1022860441808622</v>
      </c>
      <c r="DC570">
        <f t="shared" ca="1" si="2310"/>
        <v>1990</v>
      </c>
      <c r="DD570" s="19">
        <f t="shared" ca="1" si="2311"/>
        <v>0.81852014233714343</v>
      </c>
      <c r="DE570" s="19">
        <f t="shared" ca="1" si="2311"/>
        <v>1.1004989072183171</v>
      </c>
      <c r="DF570" s="19">
        <f t="shared" ca="1" si="2311"/>
        <v>1.0939957254257</v>
      </c>
      <c r="DG570" s="19">
        <f t="shared" ca="1" si="2311"/>
        <v>1.0913970702492879</v>
      </c>
      <c r="DH570" s="19">
        <f t="shared" ca="1" si="2311"/>
        <v>1.095412365874131</v>
      </c>
      <c r="DJ570">
        <f t="shared" ca="1" si="2312"/>
        <v>1990</v>
      </c>
      <c r="DK570" s="19">
        <f t="shared" ca="1" si="2313"/>
        <v>0.82089816541921456</v>
      </c>
      <c r="DL570" s="19">
        <f t="shared" ca="1" si="2313"/>
        <v>1.2120531529416088</v>
      </c>
      <c r="DM570" s="19">
        <f t="shared" ca="1" si="2313"/>
        <v>1.2426459783422716</v>
      </c>
      <c r="DN570" s="19">
        <f t="shared" ca="1" si="2313"/>
        <v>1.162766831080956</v>
      </c>
      <c r="DO570" s="19">
        <f t="shared" ca="1" si="2313"/>
        <v>1.304972987999879</v>
      </c>
      <c r="DQ570">
        <f t="shared" ca="1" si="2314"/>
        <v>1990</v>
      </c>
      <c r="DR570" s="19">
        <f t="shared" ca="1" si="2315"/>
        <v>4.5762211486849155E-2</v>
      </c>
      <c r="DS570" s="19">
        <f t="shared" ca="1" si="2315"/>
        <v>2.1421118041614342</v>
      </c>
      <c r="DT570" s="19">
        <f t="shared" ca="1" si="2315"/>
        <v>2.0319138318445855</v>
      </c>
      <c r="DU570" s="19">
        <f t="shared" ca="1" si="2315"/>
        <v>2.1840646109701929</v>
      </c>
      <c r="DV570" s="19">
        <f t="shared" ca="1" si="2315"/>
        <v>1.7641433484621281</v>
      </c>
      <c r="DX570">
        <f t="shared" ca="1" si="2316"/>
        <v>1990</v>
      </c>
      <c r="DY570" s="19">
        <f t="shared" ca="1" si="2317"/>
        <v>0.80836650012702171</v>
      </c>
      <c r="DZ570" s="19">
        <f t="shared" ca="1" si="2317"/>
        <v>1.1974834355044921</v>
      </c>
      <c r="EA570" s="19">
        <f t="shared" ca="1" si="2317"/>
        <v>1.1397416528043542</v>
      </c>
      <c r="EB570" s="19">
        <f t="shared" ca="1" si="2317"/>
        <v>1.2354338400825533</v>
      </c>
      <c r="EC570" s="19">
        <f t="shared" ca="1" si="2317"/>
        <v>1.0631441137703839</v>
      </c>
      <c r="EF570">
        <f t="shared" ca="1" si="2318"/>
        <v>1990</v>
      </c>
      <c r="EG570" s="19">
        <f t="shared" ca="1" si="2319"/>
        <v>0.86702696945640279</v>
      </c>
      <c r="EH570" s="19">
        <f t="shared" ca="1" si="2319"/>
        <v>1.0743904800645097</v>
      </c>
      <c r="EI570" s="19">
        <f t="shared" ca="1" si="2319"/>
        <v>1.0603324794903497</v>
      </c>
      <c r="EJ570" s="19">
        <f t="shared" ca="1" si="2319"/>
        <v>1.073469750518008</v>
      </c>
      <c r="EK570" s="19">
        <f t="shared" ca="1" si="2319"/>
        <v>1.0520195472237379</v>
      </c>
      <c r="EM570">
        <f t="shared" ca="1" si="2320"/>
        <v>1990</v>
      </c>
      <c r="EN570" s="19">
        <f t="shared" ca="1" si="2321"/>
        <v>0.90813351171486389</v>
      </c>
      <c r="EO570" s="19">
        <f t="shared" ca="1" si="2321"/>
        <v>1.0253642200598694</v>
      </c>
      <c r="EP570" s="19">
        <f t="shared" ca="1" si="2321"/>
        <v>1.0717596691756022</v>
      </c>
      <c r="EQ570" s="19">
        <f t="shared" ca="1" si="2321"/>
        <v>0.94926570064404603</v>
      </c>
      <c r="ER570" s="19">
        <f t="shared" ca="1" si="2321"/>
        <v>1.1337981224221323</v>
      </c>
      <c r="EU570">
        <f t="shared" ca="1" si="2322"/>
        <v>1990</v>
      </c>
      <c r="EV570" s="19">
        <f t="shared" ca="1" si="2323"/>
        <v>0.78641402109971315</v>
      </c>
      <c r="EW570" s="19">
        <f t="shared" ca="1" si="2323"/>
        <v>1.1365575625699251</v>
      </c>
      <c r="EX570" s="19">
        <f t="shared" ca="1" si="2323"/>
        <v>1.1220380690856275</v>
      </c>
      <c r="EY570" s="19">
        <f t="shared" ca="1" si="2323"/>
        <v>1.1335381630432189</v>
      </c>
      <c r="EZ570" s="19">
        <f t="shared" ca="1" si="2323"/>
        <v>1.1133232311762602</v>
      </c>
    </row>
    <row r="571" spans="3:156" hidden="1" x14ac:dyDescent="0.2">
      <c r="D571" s="5">
        <f t="shared" si="2281"/>
        <v>6</v>
      </c>
      <c r="E571" t="b">
        <f t="shared" si="2281"/>
        <v>1</v>
      </c>
      <c r="G571">
        <f t="shared" ca="1" si="2282"/>
        <v>1991</v>
      </c>
      <c r="H571" s="19">
        <f t="shared" ca="1" si="2283"/>
        <v>0.92028595422148518</v>
      </c>
      <c r="I571" s="19">
        <f t="shared" ca="1" si="2283"/>
        <v>0.9723675012213806</v>
      </c>
      <c r="J571" s="19">
        <f t="shared" ca="1" si="2283"/>
        <v>0.99599783754821614</v>
      </c>
      <c r="K571" s="19">
        <f t="shared" ca="1" si="2283"/>
        <v>0.91536960131074696</v>
      </c>
      <c r="L571" s="19">
        <f t="shared" ca="1" si="2283"/>
        <v>1.0168507699674099</v>
      </c>
      <c r="N571">
        <f t="shared" ca="1" si="2284"/>
        <v>1991</v>
      </c>
      <c r="O571" s="19">
        <f t="shared" ca="1" si="2285"/>
        <v>0.8855940943125622</v>
      </c>
      <c r="P571" s="19">
        <f t="shared" ca="1" si="2285"/>
        <v>1.0355541019561909</v>
      </c>
      <c r="Q571" s="19">
        <f t="shared" ca="1" si="2285"/>
        <v>1.0724544034611885</v>
      </c>
      <c r="R571" s="19">
        <f t="shared" ca="1" si="2285"/>
        <v>0.98897378952928172</v>
      </c>
      <c r="S571" s="19">
        <f t="shared" ca="1" si="2285"/>
        <v>1.1300817679595452</v>
      </c>
      <c r="U571">
        <f t="shared" ca="1" si="2286"/>
        <v>1991</v>
      </c>
      <c r="V571" s="19">
        <f t="shared" ca="1" si="2287"/>
        <v>0.87719967731475279</v>
      </c>
      <c r="W571" s="19">
        <f t="shared" ca="1" si="2287"/>
        <v>0.88067397539352277</v>
      </c>
      <c r="X571" s="19">
        <f t="shared" ca="1" si="2287"/>
        <v>0.98363089253414182</v>
      </c>
      <c r="Y571" s="19">
        <f t="shared" ca="1" si="2287"/>
        <v>0.77980046380816215</v>
      </c>
      <c r="Z571" s="19">
        <f t="shared" ca="1" si="2287"/>
        <v>1.1690135661221477</v>
      </c>
      <c r="AB571">
        <f t="shared" ca="1" si="2288"/>
        <v>1991</v>
      </c>
      <c r="AC571" s="19">
        <f t="shared" ca="1" si="2289"/>
        <v>0.92028595422148518</v>
      </c>
      <c r="AD571" s="19">
        <f t="shared" ca="1" si="2289"/>
        <v>1.0904567477700116</v>
      </c>
      <c r="AE571" s="19">
        <f t="shared" ca="1" si="2289"/>
        <v>1.0866187791010555</v>
      </c>
      <c r="AF571" s="19">
        <f t="shared" ca="1" si="2289"/>
        <v>1.0866187791010555</v>
      </c>
      <c r="AG571" s="19">
        <f t="shared" ca="1" si="2289"/>
        <v>1.0866187791010555</v>
      </c>
      <c r="AI571">
        <f t="shared" ca="1" si="2290"/>
        <v>1991</v>
      </c>
      <c r="AJ571" s="19">
        <f t="shared" ca="1" si="2291"/>
        <v>0.98957587831696736</v>
      </c>
      <c r="AK571" s="19">
        <f t="shared" ca="1" si="2291"/>
        <v>1.1331738040075452</v>
      </c>
      <c r="AL571" s="19">
        <f t="shared" ca="1" si="2291"/>
        <v>1.1291854885010779</v>
      </c>
      <c r="AM571" s="19">
        <f t="shared" ca="1" si="2291"/>
        <v>1.1291854885010779</v>
      </c>
      <c r="AN571" s="19">
        <f t="shared" ca="1" si="2291"/>
        <v>1.1291854885010779</v>
      </c>
      <c r="AP571">
        <f t="shared" ca="1" si="2292"/>
        <v>1991</v>
      </c>
      <c r="AQ571" s="19">
        <f t="shared" ca="1" si="2293"/>
        <v>0.87719967731475279</v>
      </c>
      <c r="AR571" s="19">
        <f t="shared" ca="1" si="2293"/>
        <v>1.1440177813684944</v>
      </c>
      <c r="AS571" s="19">
        <f t="shared" ca="1" si="2293"/>
        <v>1.1399912994281514</v>
      </c>
      <c r="AT571" s="19">
        <f t="shared" ca="1" si="2293"/>
        <v>1.1399912994281514</v>
      </c>
      <c r="AU571" s="19">
        <f t="shared" ca="1" si="2293"/>
        <v>1.1399912994281514</v>
      </c>
      <c r="AV571" s="19"/>
      <c r="AX571">
        <f t="shared" ca="1" si="2294"/>
        <v>1991</v>
      </c>
      <c r="AY571" s="19">
        <f t="shared" ca="1" si="2295"/>
        <v>0.83616018252889768</v>
      </c>
      <c r="AZ571" s="19">
        <f t="shared" ca="1" si="2295"/>
        <v>1.0648076335266534</v>
      </c>
      <c r="BA571" s="19">
        <f t="shared" ca="1" si="2295"/>
        <v>1.0625418669575588</v>
      </c>
      <c r="BB571" s="19">
        <f t="shared" ca="1" si="2295"/>
        <v>1.0637065843202322</v>
      </c>
      <c r="BC571" s="19">
        <f t="shared" ca="1" si="2295"/>
        <v>1.0623072630419501</v>
      </c>
      <c r="BE571">
        <f t="shared" ca="1" si="2296"/>
        <v>1991</v>
      </c>
      <c r="BF571" s="19">
        <f t="shared" ca="1" si="2297"/>
        <v>0.95017944021284173</v>
      </c>
      <c r="BG571" s="19">
        <f t="shared" ca="1" si="2297"/>
        <v>0.97366439281932005</v>
      </c>
      <c r="BH571" s="19">
        <f t="shared" ca="1" si="2297"/>
        <v>0.97451064445730007</v>
      </c>
      <c r="BI571" s="19">
        <f t="shared" ca="1" si="2297"/>
        <v>0.96305908782000371</v>
      </c>
      <c r="BJ571" s="19">
        <f t="shared" ca="1" si="2297"/>
        <v>0.97563420998676587</v>
      </c>
      <c r="BL571">
        <f t="shared" ca="1" si="2298"/>
        <v>1991</v>
      </c>
      <c r="BM571" s="19">
        <f t="shared" ca="1" si="2299"/>
        <v>0.93766056340119697</v>
      </c>
      <c r="BN571" s="19">
        <f t="shared" ca="1" si="2299"/>
        <v>0.95712866073650149</v>
      </c>
      <c r="BO571" s="19">
        <f t="shared" ca="1" si="2299"/>
        <v>0.97477058986782961</v>
      </c>
      <c r="BP571" s="19">
        <f t="shared" ca="1" si="2299"/>
        <v>0.93648631310649821</v>
      </c>
      <c r="BQ571" s="19">
        <f t="shared" ca="1" si="2299"/>
        <v>1.0200861406534332</v>
      </c>
      <c r="BS571">
        <f t="shared" ca="1" si="2300"/>
        <v>1991</v>
      </c>
      <c r="BT571" s="19">
        <f t="shared" ca="1" si="2301"/>
        <v>0.98047600028193505</v>
      </c>
      <c r="BU571" s="19">
        <f t="shared" ca="1" si="2301"/>
        <v>0.87334630011990855</v>
      </c>
      <c r="BV571" s="19">
        <f t="shared" ca="1" si="2301"/>
        <v>0.86252842110091599</v>
      </c>
      <c r="BW571" s="19">
        <f t="shared" ca="1" si="2301"/>
        <v>1.0070227749577856</v>
      </c>
      <c r="BX571" s="19">
        <f t="shared" ca="1" si="2301"/>
        <v>0.85742566175041091</v>
      </c>
      <c r="BZ571">
        <f t="shared" ca="1" si="2302"/>
        <v>1991</v>
      </c>
      <c r="CA571" s="19">
        <f t="shared" ca="1" si="2303"/>
        <v>0.91749345498264046</v>
      </c>
      <c r="CB571" s="19">
        <f t="shared" ca="1" si="2303"/>
        <v>0.94479423859630718</v>
      </c>
      <c r="CC571" s="19">
        <f t="shared" ca="1" si="2303"/>
        <v>0.92821314831282875</v>
      </c>
      <c r="CD571" s="19">
        <f t="shared" ca="1" si="2303"/>
        <v>0.98649869747749597</v>
      </c>
      <c r="CE571" s="19">
        <f t="shared" ca="1" si="2303"/>
        <v>0.91776253527250828</v>
      </c>
      <c r="CH571">
        <f t="shared" ca="1" si="2304"/>
        <v>1991</v>
      </c>
      <c r="CI571" s="19">
        <f t="shared" ca="1" si="2305"/>
        <v>0.62538330301980594</v>
      </c>
      <c r="CJ571" s="19">
        <f t="shared" ca="1" si="2305"/>
        <v>1.1442959174905669</v>
      </c>
      <c r="CK571" s="19">
        <f t="shared" ca="1" si="2305"/>
        <v>1.242861041346911</v>
      </c>
      <c r="CL571" s="19">
        <f t="shared" ca="1" si="2305"/>
        <v>1.0587419270520697</v>
      </c>
      <c r="CM571" s="19">
        <f t="shared" ca="1" si="2305"/>
        <v>1.4654676037879302</v>
      </c>
      <c r="CO571">
        <f t="shared" ca="1" si="2306"/>
        <v>1991</v>
      </c>
      <c r="CP571" s="19">
        <f t="shared" ca="1" si="2307"/>
        <v>0.82078219352414139</v>
      </c>
      <c r="CQ571" s="19">
        <f t="shared" ca="1" si="2307"/>
        <v>1.1903641806732861</v>
      </c>
      <c r="CR571" s="19">
        <f t="shared" ca="1" si="2307"/>
        <v>1.2253637680492941</v>
      </c>
      <c r="CS571" s="19">
        <f t="shared" ca="1" si="2307"/>
        <v>1.0741734824654514</v>
      </c>
      <c r="CT571" s="19">
        <f t="shared" ca="1" si="2307"/>
        <v>1.2504026329010423</v>
      </c>
      <c r="CV571">
        <f t="shared" ca="1" si="2308"/>
        <v>1991</v>
      </c>
      <c r="CW571" s="19">
        <f t="shared" ca="1" si="2309"/>
        <v>0.84715127307032212</v>
      </c>
      <c r="CX571" s="19">
        <f t="shared" ca="1" si="2309"/>
        <v>1.1051273006187197</v>
      </c>
      <c r="CY571" s="19">
        <f t="shared" ca="1" si="2309"/>
        <v>1.0585063206556413</v>
      </c>
      <c r="CZ571" s="19">
        <f t="shared" ca="1" si="2309"/>
        <v>1.2075763570900075</v>
      </c>
      <c r="DA571" s="19">
        <f t="shared" ca="1" si="2309"/>
        <v>1.0242700202418806</v>
      </c>
      <c r="DC571">
        <f t="shared" ca="1" si="2310"/>
        <v>1991</v>
      </c>
      <c r="DD571" s="19">
        <f t="shared" ca="1" si="2311"/>
        <v>0.78905349878156961</v>
      </c>
      <c r="DE571" s="19">
        <f t="shared" ca="1" si="2311"/>
        <v>1.1129805583957753</v>
      </c>
      <c r="DF571" s="19">
        <f t="shared" ca="1" si="2311"/>
        <v>1.1094197052369215</v>
      </c>
      <c r="DG571" s="19">
        <f t="shared" ca="1" si="2311"/>
        <v>1.1100563272908093</v>
      </c>
      <c r="DH571" s="19">
        <f t="shared" ca="1" si="2311"/>
        <v>1.1090726547470811</v>
      </c>
      <c r="DJ571">
        <f t="shared" ca="1" si="2312"/>
        <v>1991</v>
      </c>
      <c r="DK571" s="19">
        <f t="shared" ca="1" si="2313"/>
        <v>0.77294406535546478</v>
      </c>
      <c r="DL571" s="19">
        <f t="shared" ca="1" si="2313"/>
        <v>1.2428091643269825</v>
      </c>
      <c r="DM571" s="19">
        <f t="shared" ca="1" si="2313"/>
        <v>1.2640872605567832</v>
      </c>
      <c r="DN571" s="19">
        <f t="shared" ca="1" si="2313"/>
        <v>1.2132408483250492</v>
      </c>
      <c r="DO571" s="19">
        <f t="shared" ca="1" si="2313"/>
        <v>1.303761004392012</v>
      </c>
      <c r="DQ571">
        <f t="shared" ca="1" si="2314"/>
        <v>1991</v>
      </c>
      <c r="DR571" s="19">
        <f t="shared" ca="1" si="2315"/>
        <v>4.6867954911433168E-2</v>
      </c>
      <c r="DS571" s="19">
        <f t="shared" ca="1" si="2315"/>
        <v>2.0537101406003888</v>
      </c>
      <c r="DT571" s="19">
        <f t="shared" ca="1" si="2315"/>
        <v>1.9498453212816751</v>
      </c>
      <c r="DU571" s="19">
        <f t="shared" ca="1" si="2315"/>
        <v>2.1117466162792753</v>
      </c>
      <c r="DV571" s="19">
        <f t="shared" ca="1" si="2315"/>
        <v>1.6649148840476748</v>
      </c>
      <c r="DX571">
        <f t="shared" ca="1" si="2316"/>
        <v>1991</v>
      </c>
      <c r="DY571" s="19">
        <f t="shared" ca="1" si="2317"/>
        <v>0.76204589719705307</v>
      </c>
      <c r="DZ571" s="19">
        <f t="shared" ca="1" si="2317"/>
        <v>1.2081899528784439</v>
      </c>
      <c r="EA571" s="19">
        <f t="shared" ca="1" si="2317"/>
        <v>1.1569511232277312</v>
      </c>
      <c r="EB571" s="19">
        <f t="shared" ca="1" si="2317"/>
        <v>1.2508752315274445</v>
      </c>
      <c r="EC571" s="19">
        <f t="shared" ca="1" si="2317"/>
        <v>1.0817688564581094</v>
      </c>
      <c r="EF571">
        <f t="shared" ca="1" si="2318"/>
        <v>1991</v>
      </c>
      <c r="EG571" s="19">
        <f t="shared" ca="1" si="2319"/>
        <v>0.82033511906424306</v>
      </c>
      <c r="EH571" s="19">
        <f t="shared" ca="1" si="2319"/>
        <v>1.1085772547397397</v>
      </c>
      <c r="EI571" s="19">
        <f t="shared" ca="1" si="2319"/>
        <v>1.121573539423991</v>
      </c>
      <c r="EJ571" s="19">
        <f t="shared" ca="1" si="2319"/>
        <v>1.0864985074682094</v>
      </c>
      <c r="EK571" s="19">
        <f t="shared" ca="1" si="2319"/>
        <v>1.143768131001174</v>
      </c>
      <c r="EM571">
        <f t="shared" ca="1" si="2320"/>
        <v>1991</v>
      </c>
      <c r="EN571" s="19">
        <f t="shared" ca="1" si="2321"/>
        <v>0.83967102329251131</v>
      </c>
      <c r="EO571" s="19">
        <f t="shared" ca="1" si="2321"/>
        <v>1.1128674798917284</v>
      </c>
      <c r="EP571" s="19">
        <f t="shared" ca="1" si="2321"/>
        <v>1.1993725753433684</v>
      </c>
      <c r="EQ571" s="19">
        <f t="shared" ca="1" si="2321"/>
        <v>0.99236438619729628</v>
      </c>
      <c r="ER571" s="19">
        <f t="shared" ca="1" si="2321"/>
        <v>1.3042142097351797</v>
      </c>
      <c r="EU571">
        <f t="shared" ca="1" si="2322"/>
        <v>1991</v>
      </c>
      <c r="EV571" s="19">
        <f t="shared" ca="1" si="2323"/>
        <v>0.79268559482716705</v>
      </c>
      <c r="EW571" s="19">
        <f t="shared" ca="1" si="2323"/>
        <v>1.0637727851610244</v>
      </c>
      <c r="EX571" s="19">
        <f t="shared" ca="1" si="2323"/>
        <v>1.0337984412657071</v>
      </c>
      <c r="EY571" s="19">
        <f t="shared" ca="1" si="2323"/>
        <v>1.0873086801725649</v>
      </c>
      <c r="EZ571" s="19">
        <f t="shared" ca="1" si="2323"/>
        <v>0.9932480718265998</v>
      </c>
    </row>
    <row r="572" spans="3:156" hidden="1" x14ac:dyDescent="0.2">
      <c r="D572" s="5">
        <f t="shared" si="2281"/>
        <v>7</v>
      </c>
      <c r="E572" t="b">
        <f t="shared" si="2281"/>
        <v>1</v>
      </c>
      <c r="G572">
        <f t="shared" ca="1" si="2282"/>
        <v>1992</v>
      </c>
      <c r="H572" s="19">
        <f t="shared" ca="1" si="2283"/>
        <v>0.9399883723434036</v>
      </c>
      <c r="I572" s="19">
        <f t="shared" ca="1" si="2283"/>
        <v>1.0019289838078504</v>
      </c>
      <c r="J572" s="19">
        <f t="shared" ca="1" si="2283"/>
        <v>1.0350353652516533</v>
      </c>
      <c r="K572" s="19">
        <f t="shared" ca="1" si="2283"/>
        <v>0.93090414464426197</v>
      </c>
      <c r="L572" s="19">
        <f t="shared" ca="1" si="2283"/>
        <v>1.0619668895833851</v>
      </c>
      <c r="N572">
        <f t="shared" ca="1" si="2284"/>
        <v>1992</v>
      </c>
      <c r="O572" s="19">
        <f t="shared" ca="1" si="2285"/>
        <v>0.93876063066909077</v>
      </c>
      <c r="P572" s="19">
        <f t="shared" ca="1" si="2285"/>
        <v>1.0184420235799532</v>
      </c>
      <c r="Q572" s="19">
        <f t="shared" ca="1" si="2285"/>
        <v>1.0499621360203788</v>
      </c>
      <c r="R572" s="19">
        <f t="shared" ca="1" si="2285"/>
        <v>0.98458555387324165</v>
      </c>
      <c r="S572" s="19">
        <f t="shared" ca="1" si="2285"/>
        <v>1.0950921362875414</v>
      </c>
      <c r="U572">
        <f t="shared" ca="1" si="2286"/>
        <v>1992</v>
      </c>
      <c r="V572" s="19">
        <f t="shared" ca="1" si="2287"/>
        <v>0.92228663624356411</v>
      </c>
      <c r="W572" s="19">
        <f t="shared" ca="1" si="2287"/>
        <v>1.0680163362694008</v>
      </c>
      <c r="X572" s="19">
        <f t="shared" ca="1" si="2287"/>
        <v>1.0948309248696639</v>
      </c>
      <c r="Y572" s="19">
        <f t="shared" ca="1" si="2287"/>
        <v>1.0434220971429755</v>
      </c>
      <c r="Z572" s="19">
        <f t="shared" ca="1" si="2287"/>
        <v>1.1415869759144808</v>
      </c>
      <c r="AB572">
        <f t="shared" ca="1" si="2288"/>
        <v>1992</v>
      </c>
      <c r="AC572" s="19">
        <f t="shared" ca="1" si="2289"/>
        <v>0.9399883723434036</v>
      </c>
      <c r="AD572" s="19">
        <f t="shared" ca="1" si="2289"/>
        <v>1.0636669930805471</v>
      </c>
      <c r="AE572" s="19">
        <f t="shared" ca="1" si="2289"/>
        <v>1.063842946808998</v>
      </c>
      <c r="AF572" s="19">
        <f t="shared" ca="1" si="2289"/>
        <v>1.063842946808998</v>
      </c>
      <c r="AG572" s="19">
        <f t="shared" ca="1" si="2289"/>
        <v>1.063842946808998</v>
      </c>
      <c r="AI572">
        <f t="shared" ca="1" si="2290"/>
        <v>1992</v>
      </c>
      <c r="AJ572" s="19">
        <f t="shared" ca="1" si="2291"/>
        <v>1.0150012015352121</v>
      </c>
      <c r="AK572" s="19">
        <f t="shared" ca="1" si="2291"/>
        <v>1.0650580913566485</v>
      </c>
      <c r="AL572" s="19">
        <f t="shared" ca="1" si="2291"/>
        <v>1.0652342752031065</v>
      </c>
      <c r="AM572" s="19">
        <f t="shared" ca="1" si="2291"/>
        <v>1.0652342752031065</v>
      </c>
      <c r="AN572" s="19">
        <f t="shared" ca="1" si="2291"/>
        <v>1.0652342752031065</v>
      </c>
      <c r="AP572">
        <f t="shared" ca="1" si="2292"/>
        <v>1992</v>
      </c>
      <c r="AQ572" s="19">
        <f t="shared" ca="1" si="2293"/>
        <v>0.92228663624356411</v>
      </c>
      <c r="AR572" s="19">
        <f t="shared" ca="1" si="2293"/>
        <v>1.0840822866234634</v>
      </c>
      <c r="AS572" s="19">
        <f t="shared" ca="1" si="2293"/>
        <v>1.0842616174869011</v>
      </c>
      <c r="AT572" s="19">
        <f t="shared" ca="1" si="2293"/>
        <v>1.0842616174869011</v>
      </c>
      <c r="AU572" s="19">
        <f t="shared" ca="1" si="2293"/>
        <v>1.0842616174869011</v>
      </c>
      <c r="AV572" s="19"/>
      <c r="AX572">
        <f t="shared" ca="1" si="2294"/>
        <v>1992</v>
      </c>
      <c r="AY572" s="19">
        <f t="shared" ca="1" si="2295"/>
        <v>0.88186790142097404</v>
      </c>
      <c r="AZ572" s="19">
        <f t="shared" ca="1" si="2295"/>
        <v>0.93310147814789579</v>
      </c>
      <c r="BA572" s="19">
        <f t="shared" ca="1" si="2295"/>
        <v>0.92205323465388789</v>
      </c>
      <c r="BB572" s="19">
        <f t="shared" ca="1" si="2295"/>
        <v>0.96257098446344214</v>
      </c>
      <c r="BC572" s="19">
        <f t="shared" ca="1" si="2295"/>
        <v>0.91389192182246115</v>
      </c>
      <c r="BE572">
        <f t="shared" ca="1" si="2296"/>
        <v>1992</v>
      </c>
      <c r="BF572" s="19">
        <f t="shared" ca="1" si="2297"/>
        <v>0.96057288256404716</v>
      </c>
      <c r="BG572" s="19">
        <f t="shared" ca="1" si="2297"/>
        <v>1.0006500676533272</v>
      </c>
      <c r="BH572" s="19">
        <f t="shared" ca="1" si="2297"/>
        <v>1.0076792200406746</v>
      </c>
      <c r="BI572" s="19">
        <f t="shared" ca="1" si="2297"/>
        <v>0.96612815309713906</v>
      </c>
      <c r="BJ572" s="19">
        <f t="shared" ca="1" si="2297"/>
        <v>1.0117559886415672</v>
      </c>
      <c r="BL572">
        <f t="shared" ca="1" si="2298"/>
        <v>1992</v>
      </c>
      <c r="BM572" s="19">
        <f t="shared" ca="1" si="2299"/>
        <v>0.97768818401865143</v>
      </c>
      <c r="BN572" s="19">
        <f t="shared" ca="1" si="2299"/>
        <v>0.92131544935160936</v>
      </c>
      <c r="BO572" s="19">
        <f t="shared" ca="1" si="2299"/>
        <v>0.93631338824604604</v>
      </c>
      <c r="BP572" s="19">
        <f t="shared" ca="1" si="2299"/>
        <v>0.90935167487165103</v>
      </c>
      <c r="BQ572" s="19">
        <f t="shared" ca="1" si="2299"/>
        <v>0.96822687845773325</v>
      </c>
      <c r="BS572">
        <f t="shared" ca="1" si="2300"/>
        <v>1992</v>
      </c>
      <c r="BT572" s="19">
        <f t="shared" ca="1" si="2301"/>
        <v>0.94918121373023523</v>
      </c>
      <c r="BU572" s="19">
        <f t="shared" ca="1" si="2301"/>
        <v>0.92849421335240134</v>
      </c>
      <c r="BV572" s="19">
        <f t="shared" ca="1" si="2301"/>
        <v>0.91922335562494872</v>
      </c>
      <c r="BW572" s="19">
        <f t="shared" ca="1" si="2301"/>
        <v>1.0491279754760132</v>
      </c>
      <c r="BX572" s="19">
        <f t="shared" ca="1" si="2301"/>
        <v>0.91463582679821354</v>
      </c>
      <c r="BZ572">
        <f t="shared" ca="1" si="2302"/>
        <v>1992</v>
      </c>
      <c r="CA572" s="19">
        <f t="shared" ca="1" si="2303"/>
        <v>0.94106675355902891</v>
      </c>
      <c r="CB572" s="19">
        <f t="shared" ca="1" si="2303"/>
        <v>0.92887750523855372</v>
      </c>
      <c r="CC572" s="19">
        <f t="shared" ca="1" si="2303"/>
        <v>0.91859705109685763</v>
      </c>
      <c r="CD572" s="19">
        <f t="shared" ca="1" si="2303"/>
        <v>0.9591066111847466</v>
      </c>
      <c r="CE572" s="19">
        <f t="shared" ca="1" si="2303"/>
        <v>0.91133367719064129</v>
      </c>
      <c r="CH572">
        <f t="shared" ca="1" si="2304"/>
        <v>1992</v>
      </c>
      <c r="CI572" s="19">
        <f t="shared" ca="1" si="2305"/>
        <v>0.66894090354946978</v>
      </c>
      <c r="CJ572" s="19">
        <f t="shared" ca="1" si="2305"/>
        <v>1.1033892350285783</v>
      </c>
      <c r="CK572" s="19">
        <f t="shared" ca="1" si="2305"/>
        <v>1.2032376177241528</v>
      </c>
      <c r="CL572" s="19">
        <f t="shared" ca="1" si="2305"/>
        <v>1.0231828824704245</v>
      </c>
      <c r="CM572" s="19">
        <f t="shared" ca="1" si="2305"/>
        <v>1.4202494782304076</v>
      </c>
      <c r="CO572">
        <f t="shared" ca="1" si="2306"/>
        <v>1992</v>
      </c>
      <c r="CP572" s="19">
        <f t="shared" ca="1" si="2307"/>
        <v>0.85229029475320528</v>
      </c>
      <c r="CQ572" s="19">
        <f t="shared" ca="1" si="2307"/>
        <v>1.1991170432774585</v>
      </c>
      <c r="CR572" s="19">
        <f t="shared" ca="1" si="2307"/>
        <v>1.24354034864312</v>
      </c>
      <c r="CS572" s="19">
        <f t="shared" ca="1" si="2307"/>
        <v>1.0610512719063134</v>
      </c>
      <c r="CT572" s="19">
        <f t="shared" ca="1" si="2307"/>
        <v>1.2737626563243849</v>
      </c>
      <c r="CV572">
        <f t="shared" ca="1" si="2308"/>
        <v>1992</v>
      </c>
      <c r="CW572" s="19">
        <f t="shared" ca="1" si="2309"/>
        <v>0.86620969279714166</v>
      </c>
      <c r="CX572" s="19">
        <f t="shared" ca="1" si="2309"/>
        <v>1.0812988995537272</v>
      </c>
      <c r="CY572" s="19">
        <f t="shared" ca="1" si="2309"/>
        <v>1.0518155787044714</v>
      </c>
      <c r="CZ572" s="19">
        <f t="shared" ca="1" si="2309"/>
        <v>1.1515324404010869</v>
      </c>
      <c r="DA572" s="19">
        <f t="shared" ca="1" si="2309"/>
        <v>1.0289140183706753</v>
      </c>
      <c r="DC572">
        <f t="shared" ca="1" si="2310"/>
        <v>1992</v>
      </c>
      <c r="DD572" s="19">
        <f t="shared" ca="1" si="2311"/>
        <v>0.8141256359798934</v>
      </c>
      <c r="DE572" s="19">
        <f t="shared" ca="1" si="2311"/>
        <v>1.0594287114395182</v>
      </c>
      <c r="DF572" s="19">
        <f t="shared" ca="1" si="2311"/>
        <v>1.0758494721149081</v>
      </c>
      <c r="DG572" s="19">
        <f t="shared" ca="1" si="2311"/>
        <v>1.0391510528288332</v>
      </c>
      <c r="DH572" s="19">
        <f t="shared" ca="1" si="2311"/>
        <v>1.0958553834901568</v>
      </c>
      <c r="DJ572">
        <f t="shared" ca="1" si="2312"/>
        <v>1992</v>
      </c>
      <c r="DK572" s="19">
        <f t="shared" ca="1" si="2313"/>
        <v>0.7720114277619059</v>
      </c>
      <c r="DL572" s="19">
        <f t="shared" ca="1" si="2313"/>
        <v>1.1614630839226274</v>
      </c>
      <c r="DM572" s="19">
        <f t="shared" ca="1" si="2313"/>
        <v>1.1888134127500392</v>
      </c>
      <c r="DN572" s="19">
        <f t="shared" ca="1" si="2313"/>
        <v>1.1341946760296533</v>
      </c>
      <c r="DO572" s="19">
        <f t="shared" ca="1" si="2313"/>
        <v>1.2314305743970113</v>
      </c>
      <c r="DQ572">
        <f t="shared" ca="1" si="2314"/>
        <v>1992</v>
      </c>
      <c r="DR572" s="19">
        <f t="shared" ca="1" si="2315"/>
        <v>5.1596886741814285E-2</v>
      </c>
      <c r="DS572" s="19">
        <f t="shared" ca="1" si="2315"/>
        <v>1.8234001641739244</v>
      </c>
      <c r="DT572" s="19">
        <f t="shared" ca="1" si="2315"/>
        <v>1.7725671031756558</v>
      </c>
      <c r="DU572" s="19">
        <f t="shared" ca="1" si="2315"/>
        <v>1.8592659527540651</v>
      </c>
      <c r="DV572" s="19">
        <f t="shared" ca="1" si="2315"/>
        <v>1.6199856113572779</v>
      </c>
      <c r="DX572">
        <f t="shared" ca="1" si="2316"/>
        <v>1992</v>
      </c>
      <c r="DY572" s="19">
        <f t="shared" ca="1" si="2317"/>
        <v>0.81589465661783378</v>
      </c>
      <c r="DZ572" s="19">
        <f t="shared" ca="1" si="2317"/>
        <v>1.0939738643816779</v>
      </c>
      <c r="EA572" s="19">
        <f t="shared" ca="1" si="2317"/>
        <v>1.073252076029545</v>
      </c>
      <c r="EB572" s="19">
        <f t="shared" ca="1" si="2317"/>
        <v>1.1149526675412762</v>
      </c>
      <c r="EC572" s="19">
        <f t="shared" ca="1" si="2317"/>
        <v>1.0398725204261881</v>
      </c>
      <c r="EF572">
        <f t="shared" ca="1" si="2318"/>
        <v>1992</v>
      </c>
      <c r="EG572" s="19">
        <f t="shared" ca="1" si="2319"/>
        <v>0.87747100555835833</v>
      </c>
      <c r="EH572" s="19">
        <f t="shared" ca="1" si="2319"/>
        <v>1.0689474552699747</v>
      </c>
      <c r="EI572" s="19">
        <f t="shared" ca="1" si="2319"/>
        <v>1.0858168602794647</v>
      </c>
      <c r="EJ572" s="19">
        <f t="shared" ca="1" si="2319"/>
        <v>1.050007226753062</v>
      </c>
      <c r="EK572" s="19">
        <f t="shared" ca="1" si="2319"/>
        <v>1.1084762891190194</v>
      </c>
      <c r="EM572">
        <f t="shared" ca="1" si="2320"/>
        <v>1992</v>
      </c>
      <c r="EN572" s="19">
        <f t="shared" ca="1" si="2321"/>
        <v>0.90519193166615208</v>
      </c>
      <c r="EO572" s="19">
        <f t="shared" ca="1" si="2321"/>
        <v>1.0218341300549556</v>
      </c>
      <c r="EP572" s="19">
        <f t="shared" ca="1" si="2321"/>
        <v>1.0762084170816721</v>
      </c>
      <c r="EQ572" s="19">
        <f t="shared" ca="1" si="2321"/>
        <v>0.95053978992216681</v>
      </c>
      <c r="ER572" s="19">
        <f t="shared" ca="1" si="2321"/>
        <v>1.1398547120303264</v>
      </c>
      <c r="EU572">
        <f t="shared" ca="1" si="2322"/>
        <v>1992</v>
      </c>
      <c r="EV572" s="19">
        <f t="shared" ca="1" si="2323"/>
        <v>0.82253634109582363</v>
      </c>
      <c r="EW572" s="19">
        <f t="shared" ca="1" si="2323"/>
        <v>1.0139360509767441</v>
      </c>
      <c r="EX572" s="19">
        <f t="shared" ca="1" si="2323"/>
        <v>1.0356135270262949</v>
      </c>
      <c r="EY572" s="19">
        <f t="shared" ca="1" si="2323"/>
        <v>0.99198803117260659</v>
      </c>
      <c r="EZ572" s="19">
        <f t="shared" ca="1" si="2323"/>
        <v>1.0686731808415315</v>
      </c>
    </row>
    <row r="573" spans="3:156" hidden="1" x14ac:dyDescent="0.2">
      <c r="D573" s="5">
        <f t="shared" si="2281"/>
        <v>8</v>
      </c>
      <c r="E573" t="b">
        <f t="shared" si="2281"/>
        <v>1</v>
      </c>
      <c r="G573">
        <f t="shared" ca="1" si="2282"/>
        <v>1993</v>
      </c>
      <c r="H573" s="19">
        <f t="shared" ca="1" si="2283"/>
        <v>0.95124997308412829</v>
      </c>
      <c r="I573" s="19">
        <f t="shared" ca="1" si="2283"/>
        <v>1.045614934097929</v>
      </c>
      <c r="J573" s="19">
        <f t="shared" ca="1" si="2283"/>
        <v>1.0897230067633048</v>
      </c>
      <c r="K573" s="19">
        <f t="shared" ca="1" si="2283"/>
        <v>0.94944714401395591</v>
      </c>
      <c r="L573" s="19">
        <f t="shared" ca="1" si="2283"/>
        <v>1.1260026430602086</v>
      </c>
      <c r="N573">
        <f t="shared" ca="1" si="2284"/>
        <v>1993</v>
      </c>
      <c r="O573" s="19">
        <f t="shared" ca="1" si="2285"/>
        <v>0.98203159101483628</v>
      </c>
      <c r="P573" s="19">
        <f t="shared" ca="1" si="2285"/>
        <v>1.0202081456745047</v>
      </c>
      <c r="Q573" s="19">
        <f t="shared" ca="1" si="2285"/>
        <v>1.0504931368043364</v>
      </c>
      <c r="R573" s="19">
        <f t="shared" ca="1" si="2285"/>
        <v>0.98618500646711726</v>
      </c>
      <c r="S573" s="19">
        <f t="shared" ca="1" si="2285"/>
        <v>1.0948855758701721</v>
      </c>
      <c r="U573">
        <f t="shared" ca="1" si="2286"/>
        <v>1993</v>
      </c>
      <c r="V573" s="19">
        <f t="shared" ca="1" si="2287"/>
        <v>0.95354874682653301</v>
      </c>
      <c r="W573" s="19">
        <f t="shared" ca="1" si="2287"/>
        <v>1.1313191772869406</v>
      </c>
      <c r="X573" s="19">
        <f t="shared" ca="1" si="2287"/>
        <v>1.131758821983756</v>
      </c>
      <c r="Y573" s="19">
        <f t="shared" ca="1" si="2287"/>
        <v>1.1295380440480951</v>
      </c>
      <c r="Z573" s="19">
        <f t="shared" ca="1" si="2287"/>
        <v>1.1337786075169138</v>
      </c>
      <c r="AB573">
        <f t="shared" ca="1" si="2288"/>
        <v>1993</v>
      </c>
      <c r="AC573" s="19">
        <f t="shared" ca="1" si="2289"/>
        <v>0.95124997308412829</v>
      </c>
      <c r="AD573" s="19">
        <f t="shared" ca="1" si="2289"/>
        <v>1.051925964763716</v>
      </c>
      <c r="AE573" s="19">
        <f t="shared" ca="1" si="2289"/>
        <v>1.0512483871697944</v>
      </c>
      <c r="AF573" s="19">
        <f t="shared" ca="1" si="2289"/>
        <v>1.0512483871697944</v>
      </c>
      <c r="AG573" s="19">
        <f t="shared" ca="1" si="2289"/>
        <v>1.0512483871697944</v>
      </c>
      <c r="AI573">
        <f t="shared" ca="1" si="2290"/>
        <v>1993</v>
      </c>
      <c r="AJ573" s="19">
        <f t="shared" ca="1" si="2291"/>
        <v>1.0356517023759599</v>
      </c>
      <c r="AK573" s="19">
        <f t="shared" ca="1" si="2291"/>
        <v>1.0189535192385304</v>
      </c>
      <c r="AL573" s="19">
        <f t="shared" ca="1" si="2291"/>
        <v>1.018297180202314</v>
      </c>
      <c r="AM573" s="19">
        <f t="shared" ca="1" si="2291"/>
        <v>1.018297180202314</v>
      </c>
      <c r="AN573" s="19">
        <f t="shared" ca="1" si="2291"/>
        <v>1.018297180202314</v>
      </c>
      <c r="AP573">
        <f t="shared" ca="1" si="2292"/>
        <v>1993</v>
      </c>
      <c r="AQ573" s="19">
        <f t="shared" ca="1" si="2293"/>
        <v>0.95354874682653301</v>
      </c>
      <c r="AR573" s="19">
        <f t="shared" ca="1" si="2293"/>
        <v>1.049390027513732</v>
      </c>
      <c r="AS573" s="19">
        <f t="shared" ca="1" si="2293"/>
        <v>1.0487140833943305</v>
      </c>
      <c r="AT573" s="19">
        <f t="shared" ca="1" si="2293"/>
        <v>1.0487140833943305</v>
      </c>
      <c r="AU573" s="19">
        <f t="shared" ca="1" si="2293"/>
        <v>1.0487140833943305</v>
      </c>
      <c r="AV573" s="19"/>
      <c r="AX573">
        <f t="shared" ca="1" si="2294"/>
        <v>1993</v>
      </c>
      <c r="AY573" s="19">
        <f t="shared" ca="1" si="2295"/>
        <v>0.8948110121294478</v>
      </c>
      <c r="AZ573" s="19">
        <f t="shared" ca="1" si="2295"/>
        <v>0.99965856638794182</v>
      </c>
      <c r="BA573" s="19">
        <f t="shared" ca="1" si="2295"/>
        <v>0.98487004347341978</v>
      </c>
      <c r="BB573" s="19">
        <f t="shared" ca="1" si="2295"/>
        <v>1.0374422947966733</v>
      </c>
      <c r="BC573" s="19">
        <f t="shared" ca="1" si="2295"/>
        <v>0.97428064521418378</v>
      </c>
      <c r="BE573">
        <f t="shared" ca="1" si="2296"/>
        <v>1993</v>
      </c>
      <c r="BF573" s="19">
        <f t="shared" ca="1" si="2297"/>
        <v>0.96697139731295545</v>
      </c>
      <c r="BG573" s="19">
        <f t="shared" ca="1" si="2297"/>
        <v>1.0148562322692267</v>
      </c>
      <c r="BH573" s="19">
        <f t="shared" ca="1" si="2297"/>
        <v>1.0184643561877931</v>
      </c>
      <c r="BI573" s="19">
        <f t="shared" ca="1" si="2297"/>
        <v>0.99577119137749137</v>
      </c>
      <c r="BJ573" s="19">
        <f t="shared" ca="1" si="2297"/>
        <v>1.0206908882255685</v>
      </c>
      <c r="BL573">
        <f t="shared" ca="1" si="2298"/>
        <v>1993</v>
      </c>
      <c r="BM573" s="19">
        <f t="shared" ca="1" si="2299"/>
        <v>0.96535542982729694</v>
      </c>
      <c r="BN573" s="19">
        <f t="shared" ca="1" si="2299"/>
        <v>0.95908003582896417</v>
      </c>
      <c r="BO573" s="19">
        <f t="shared" ca="1" si="2299"/>
        <v>0.94176524613216528</v>
      </c>
      <c r="BP573" s="19">
        <f t="shared" ca="1" si="2299"/>
        <v>0.97203812911191612</v>
      </c>
      <c r="BQ573" s="19">
        <f t="shared" ca="1" si="2299"/>
        <v>0.90593245831047853</v>
      </c>
      <c r="BS573">
        <f t="shared" ca="1" si="2300"/>
        <v>1993</v>
      </c>
      <c r="BT573" s="19">
        <f t="shared" ca="1" si="2301"/>
        <v>0.94380095388013041</v>
      </c>
      <c r="BU573" s="19">
        <f t="shared" ca="1" si="2301"/>
        <v>0.92756774686446253</v>
      </c>
      <c r="BV573" s="19">
        <f t="shared" ca="1" si="2301"/>
        <v>0.92076011868163754</v>
      </c>
      <c r="BW573" s="19">
        <f t="shared" ca="1" si="2301"/>
        <v>1.0146764044104009</v>
      </c>
      <c r="BX573" s="19">
        <f t="shared" ca="1" si="2301"/>
        <v>0.91744350324044255</v>
      </c>
      <c r="BZ573">
        <f t="shared" ca="1" si="2302"/>
        <v>1993</v>
      </c>
      <c r="CA573" s="19">
        <f t="shared" ca="1" si="2303"/>
        <v>0.9602130361015293</v>
      </c>
      <c r="CB573" s="19">
        <f t="shared" ca="1" si="2303"/>
        <v>0.92700546010945917</v>
      </c>
      <c r="CC573" s="19">
        <f t="shared" ca="1" si="2303"/>
        <v>0.91557476747526367</v>
      </c>
      <c r="CD573" s="19">
        <f t="shared" ca="1" si="2303"/>
        <v>0.95911878023345487</v>
      </c>
      <c r="CE573" s="19">
        <f t="shared" ca="1" si="2303"/>
        <v>0.90776731547248668</v>
      </c>
      <c r="CH573">
        <f t="shared" ca="1" si="2304"/>
        <v>1993</v>
      </c>
      <c r="CI573" s="19">
        <f t="shared" ca="1" si="2305"/>
        <v>0.87609413748149856</v>
      </c>
      <c r="CJ573" s="19">
        <f t="shared" ca="1" si="2305"/>
        <v>0.97485870520199147</v>
      </c>
      <c r="CK573" s="19">
        <f t="shared" ca="1" si="2305"/>
        <v>1.0059095101710751</v>
      </c>
      <c r="CL573" s="19">
        <f t="shared" ca="1" si="2305"/>
        <v>0.9479640664993807</v>
      </c>
      <c r="CM573" s="19">
        <f t="shared" ca="1" si="2305"/>
        <v>1.0722871205143487</v>
      </c>
      <c r="CO573">
        <f t="shared" ca="1" si="2306"/>
        <v>1993</v>
      </c>
      <c r="CP573" s="19">
        <f t="shared" ca="1" si="2307"/>
        <v>0.87198606093217523</v>
      </c>
      <c r="CQ573" s="19">
        <f t="shared" ca="1" si="2307"/>
        <v>1.210850387069881</v>
      </c>
      <c r="CR573" s="19">
        <f t="shared" ca="1" si="2307"/>
        <v>1.2599052266906861</v>
      </c>
      <c r="CS573" s="19">
        <f t="shared" ca="1" si="2307"/>
        <v>1.0567405566685226</v>
      </c>
      <c r="CT573" s="19">
        <f t="shared" ca="1" si="2307"/>
        <v>1.2935516524229396</v>
      </c>
      <c r="CV573">
        <f t="shared" ca="1" si="2308"/>
        <v>1993</v>
      </c>
      <c r="CW573" s="19">
        <f t="shared" ca="1" si="2309"/>
        <v>0.90296163225981252</v>
      </c>
      <c r="CX573" s="19">
        <f t="shared" ca="1" si="2309"/>
        <v>1.0666317665694598</v>
      </c>
      <c r="CY573" s="19">
        <f t="shared" ca="1" si="2309"/>
        <v>1.0574303048197908</v>
      </c>
      <c r="CZ573" s="19">
        <f t="shared" ca="1" si="2309"/>
        <v>1.0871179089154486</v>
      </c>
      <c r="DA573" s="19">
        <f t="shared" ca="1" si="2309"/>
        <v>1.0506120752366028</v>
      </c>
      <c r="DC573">
        <f t="shared" ca="1" si="2310"/>
        <v>1993</v>
      </c>
      <c r="DD573" s="19">
        <f t="shared" ca="1" si="2311"/>
        <v>0.84199149647725768</v>
      </c>
      <c r="DE573" s="19">
        <f t="shared" ca="1" si="2311"/>
        <v>1.0965863677601866</v>
      </c>
      <c r="DF573" s="19">
        <f t="shared" ca="1" si="2311"/>
        <v>1.1165719319858187</v>
      </c>
      <c r="DG573" s="19">
        <f t="shared" ca="1" si="2311"/>
        <v>1.0702117731396277</v>
      </c>
      <c r="DH573" s="19">
        <f t="shared" ca="1" si="2311"/>
        <v>1.1418448796294052</v>
      </c>
      <c r="DJ573">
        <f t="shared" ca="1" si="2312"/>
        <v>1993</v>
      </c>
      <c r="DK573" s="19">
        <f t="shared" ca="1" si="2313"/>
        <v>0.8242863551578401</v>
      </c>
      <c r="DL573" s="19">
        <f t="shared" ca="1" si="2313"/>
        <v>1.1281522684372867</v>
      </c>
      <c r="DM573" s="19">
        <f t="shared" ca="1" si="2313"/>
        <v>1.1417955253155871</v>
      </c>
      <c r="DN573" s="19">
        <f t="shared" ca="1" si="2313"/>
        <v>1.1130209718633204</v>
      </c>
      <c r="DO573" s="19">
        <f t="shared" ca="1" si="2313"/>
        <v>1.1642473407442842</v>
      </c>
      <c r="DQ573">
        <f t="shared" ca="1" si="2314"/>
        <v>1993</v>
      </c>
      <c r="DR573" s="19">
        <f t="shared" ca="1" si="2315"/>
        <v>5.6127214170692427E-2</v>
      </c>
      <c r="DS573" s="19">
        <f t="shared" ca="1" si="2315"/>
        <v>1.7145609939971596</v>
      </c>
      <c r="DT573" s="19">
        <f t="shared" ca="1" si="2315"/>
        <v>1.6841622399090634</v>
      </c>
      <c r="DU573" s="19">
        <f t="shared" ca="1" si="2315"/>
        <v>1.733555921009043</v>
      </c>
      <c r="DV573" s="19">
        <f t="shared" ca="1" si="2315"/>
        <v>1.5972341943204054</v>
      </c>
      <c r="DX573">
        <f t="shared" ca="1" si="2316"/>
        <v>1993</v>
      </c>
      <c r="DY573" s="19">
        <f t="shared" ca="1" si="2317"/>
        <v>0.87119993225505954</v>
      </c>
      <c r="DZ573" s="19">
        <f t="shared" ca="1" si="2317"/>
        <v>1.090196460334111</v>
      </c>
      <c r="EA573" s="19">
        <f t="shared" ca="1" si="2317"/>
        <v>1.0807204419548222</v>
      </c>
      <c r="EB573" s="19">
        <f t="shared" ca="1" si="2317"/>
        <v>1.09829643219548</v>
      </c>
      <c r="EC573" s="19">
        <f t="shared" ca="1" si="2317"/>
        <v>1.066651606903477</v>
      </c>
      <c r="EF573">
        <f t="shared" ca="1" si="2318"/>
        <v>1993</v>
      </c>
      <c r="EG573" s="19">
        <f t="shared" ca="1" si="2319"/>
        <v>0.91271203536328915</v>
      </c>
      <c r="EH573" s="19">
        <f t="shared" ca="1" si="2319"/>
        <v>1.0988094780212785</v>
      </c>
      <c r="EI573" s="19">
        <f t="shared" ca="1" si="2319"/>
        <v>1.1353379197737552</v>
      </c>
      <c r="EJ573" s="19">
        <f t="shared" ca="1" si="2319"/>
        <v>1.0558050244680353</v>
      </c>
      <c r="EK573" s="19">
        <f t="shared" ca="1" si="2319"/>
        <v>1.1856643209153628</v>
      </c>
      <c r="EM573">
        <f t="shared" ca="1" si="2320"/>
        <v>1993</v>
      </c>
      <c r="EN573" s="19">
        <f t="shared" ca="1" si="2321"/>
        <v>0.93339851120030159</v>
      </c>
      <c r="EO573" s="19">
        <f t="shared" ca="1" si="2321"/>
        <v>1.0250675379762415</v>
      </c>
      <c r="EP573" s="19">
        <f t="shared" ca="1" si="2321"/>
        <v>1.0428348901870179</v>
      </c>
      <c r="EQ573" s="19">
        <f t="shared" ca="1" si="2321"/>
        <v>1.0004588289794207</v>
      </c>
      <c r="ER573" s="19">
        <f t="shared" ca="1" si="2321"/>
        <v>1.0642967247860202</v>
      </c>
      <c r="EU573">
        <f t="shared" ca="1" si="2322"/>
        <v>1993</v>
      </c>
      <c r="EV573" s="19">
        <f t="shared" ca="1" si="2323"/>
        <v>0.87663474160143906</v>
      </c>
      <c r="EW573" s="19">
        <f t="shared" ca="1" si="2323"/>
        <v>1.0568999794558969</v>
      </c>
      <c r="EX573" s="19">
        <f t="shared" ca="1" si="2323"/>
        <v>1.0840581452724407</v>
      </c>
      <c r="EY573" s="19">
        <f t="shared" ca="1" si="2323"/>
        <v>1.0277664569277329</v>
      </c>
      <c r="EZ573" s="19">
        <f t="shared" ca="1" si="2323"/>
        <v>1.1267163132298343</v>
      </c>
    </row>
    <row r="574" spans="3:156" hidden="1" x14ac:dyDescent="0.2">
      <c r="D574" s="5">
        <f t="shared" si="2281"/>
        <v>9</v>
      </c>
      <c r="E574" t="b">
        <f t="shared" si="2281"/>
        <v>1</v>
      </c>
      <c r="G574">
        <f t="shared" ca="1" si="2282"/>
        <v>1994</v>
      </c>
      <c r="H574" s="19">
        <f t="shared" ca="1" si="2283"/>
        <v>0.97431149200060263</v>
      </c>
      <c r="I574" s="19">
        <f t="shared" ca="1" si="2283"/>
        <v>1.0790407384230838</v>
      </c>
      <c r="J574" s="19">
        <f t="shared" ca="1" si="2283"/>
        <v>1.1450826976626438</v>
      </c>
      <c r="K574" s="19">
        <f t="shared" ca="1" si="2283"/>
        <v>0.94658925886266387</v>
      </c>
      <c r="L574" s="19">
        <f t="shared" ca="1" si="2283"/>
        <v>1.1964191829698312</v>
      </c>
      <c r="N574">
        <f t="shared" ca="1" si="2284"/>
        <v>1994</v>
      </c>
      <c r="O574" s="19">
        <f t="shared" ca="1" si="2285"/>
        <v>1.0350494299131319</v>
      </c>
      <c r="P574" s="19">
        <f t="shared" ca="1" si="2285"/>
        <v>1.017040399519729</v>
      </c>
      <c r="Q574" s="19">
        <f t="shared" ca="1" si="2285"/>
        <v>1.060327006748581</v>
      </c>
      <c r="R574" s="19">
        <f t="shared" ca="1" si="2285"/>
        <v>0.98028368372474251</v>
      </c>
      <c r="S574" s="19">
        <f t="shared" ca="1" si="2285"/>
        <v>1.1155815806466232</v>
      </c>
      <c r="U574">
        <f t="shared" ca="1" si="2286"/>
        <v>1994</v>
      </c>
      <c r="V574" s="19">
        <f t="shared" ca="1" si="2287"/>
        <v>0.99317852877672252</v>
      </c>
      <c r="W574" s="19">
        <f t="shared" ca="1" si="2287"/>
        <v>1.0342127305788908</v>
      </c>
      <c r="X574" s="19">
        <f t="shared" ca="1" si="2287"/>
        <v>1.0674224146220159</v>
      </c>
      <c r="Y574" s="19">
        <f t="shared" ca="1" si="2287"/>
        <v>1.0138579901570721</v>
      </c>
      <c r="Z574" s="19">
        <f t="shared" ca="1" si="2287"/>
        <v>1.1161389692531363</v>
      </c>
      <c r="AB574">
        <f t="shared" ca="1" si="2288"/>
        <v>1994</v>
      </c>
      <c r="AC574" s="19">
        <f t="shared" ca="1" si="2289"/>
        <v>0.97431149200060263</v>
      </c>
      <c r="AD574" s="19">
        <f t="shared" ca="1" si="2289"/>
        <v>1.0207233384646441</v>
      </c>
      <c r="AE574" s="19">
        <f t="shared" ca="1" si="2289"/>
        <v>1.0263658062234799</v>
      </c>
      <c r="AF574" s="19">
        <f t="shared" ca="1" si="2289"/>
        <v>1.0263658062234799</v>
      </c>
      <c r="AG574" s="19">
        <f t="shared" ca="1" si="2289"/>
        <v>1.0263658062234799</v>
      </c>
      <c r="AI574">
        <f t="shared" ca="1" si="2290"/>
        <v>1994</v>
      </c>
      <c r="AJ574" s="19">
        <f t="shared" ca="1" si="2291"/>
        <v>1.0763709998084208</v>
      </c>
      <c r="AK574" s="19">
        <f t="shared" ca="1" si="2291"/>
        <v>0.96082607272465115</v>
      </c>
      <c r="AL574" s="19">
        <f t="shared" ca="1" si="2291"/>
        <v>0.96613743373002636</v>
      </c>
      <c r="AM574" s="19">
        <f t="shared" ca="1" si="2291"/>
        <v>0.96613743373002636</v>
      </c>
      <c r="AN574" s="19">
        <f t="shared" ca="1" si="2291"/>
        <v>0.96613743373002636</v>
      </c>
      <c r="AP574">
        <f t="shared" ca="1" si="2292"/>
        <v>1994</v>
      </c>
      <c r="AQ574" s="19">
        <f t="shared" ca="1" si="2293"/>
        <v>0.99317852877672252</v>
      </c>
      <c r="AR574" s="19">
        <f t="shared" ca="1" si="2293"/>
        <v>1.0013330433595173</v>
      </c>
      <c r="AS574" s="19">
        <f t="shared" ca="1" si="2293"/>
        <v>1.0068683232929727</v>
      </c>
      <c r="AT574" s="19">
        <f t="shared" ca="1" si="2293"/>
        <v>1.0068683232929727</v>
      </c>
      <c r="AU574" s="19">
        <f t="shared" ca="1" si="2293"/>
        <v>1.0068683232929727</v>
      </c>
      <c r="AV574" s="19"/>
      <c r="AX574">
        <f t="shared" ca="1" si="2294"/>
        <v>1994</v>
      </c>
      <c r="AY574" s="19">
        <f t="shared" ca="1" si="2295"/>
        <v>0.95316825205093358</v>
      </c>
      <c r="AZ574" s="19">
        <f t="shared" ca="1" si="2295"/>
        <v>0.9691201629579197</v>
      </c>
      <c r="BA574" s="19">
        <f t="shared" ca="1" si="2295"/>
        <v>0.95676642223618646</v>
      </c>
      <c r="BB574" s="19">
        <f t="shared" ca="1" si="2295"/>
        <v>1.0122273794563699</v>
      </c>
      <c r="BC574" s="19">
        <f t="shared" ca="1" si="2295"/>
        <v>0.9455951646038695</v>
      </c>
      <c r="BE574">
        <f t="shared" ca="1" si="2296"/>
        <v>1994</v>
      </c>
      <c r="BF574" s="19">
        <f t="shared" ca="1" si="2297"/>
        <v>1.0029671868913328</v>
      </c>
      <c r="BG574" s="19">
        <f t="shared" ca="1" si="2297"/>
        <v>0.97974826722157704</v>
      </c>
      <c r="BH574" s="19">
        <f t="shared" ca="1" si="2297"/>
        <v>0.98121679673217632</v>
      </c>
      <c r="BI574" s="19">
        <f t="shared" ca="1" si="2297"/>
        <v>0.98265764963015712</v>
      </c>
      <c r="BJ574" s="19">
        <f t="shared" ca="1" si="2297"/>
        <v>0.98107542794708669</v>
      </c>
      <c r="BL574">
        <f t="shared" ca="1" si="2298"/>
        <v>1994</v>
      </c>
      <c r="BM574" s="19">
        <f t="shared" ca="1" si="2299"/>
        <v>0.96804324260108998</v>
      </c>
      <c r="BN574" s="19">
        <f t="shared" ca="1" si="2299"/>
        <v>0.96950629177235459</v>
      </c>
      <c r="BO574" s="19">
        <f t="shared" ca="1" si="2299"/>
        <v>0.96732685926096562</v>
      </c>
      <c r="BP574" s="19">
        <f t="shared" ca="1" si="2299"/>
        <v>0.98145821973932124</v>
      </c>
      <c r="BQ574" s="19">
        <f t="shared" ca="1" si="2299"/>
        <v>0.95060013911371721</v>
      </c>
      <c r="BS574">
        <f t="shared" ca="1" si="2300"/>
        <v>1994</v>
      </c>
      <c r="BT574" s="19">
        <f t="shared" ca="1" si="2301"/>
        <v>0.96507530014331688</v>
      </c>
      <c r="BU574" s="19">
        <f t="shared" ca="1" si="2301"/>
        <v>0.95610648548457799</v>
      </c>
      <c r="BV574" s="19">
        <f t="shared" ca="1" si="2301"/>
        <v>0.95208606694819331</v>
      </c>
      <c r="BW574" s="19">
        <f t="shared" ca="1" si="2301"/>
        <v>1.0188385221280896</v>
      </c>
      <c r="BX574" s="19">
        <f t="shared" ca="1" si="2301"/>
        <v>0.94972873113716338</v>
      </c>
      <c r="BZ574">
        <f t="shared" ca="1" si="2302"/>
        <v>1994</v>
      </c>
      <c r="CA574" s="19">
        <f t="shared" ca="1" si="2303"/>
        <v>0.99796626928392462</v>
      </c>
      <c r="CB574" s="19">
        <f t="shared" ca="1" si="2303"/>
        <v>0.91794747186266779</v>
      </c>
      <c r="CC574" s="19">
        <f t="shared" ca="1" si="2303"/>
        <v>0.90462288393245471</v>
      </c>
      <c r="CD574" s="19">
        <f t="shared" ca="1" si="2303"/>
        <v>0.96675992882963102</v>
      </c>
      <c r="CE574" s="19">
        <f t="shared" ca="1" si="2303"/>
        <v>0.89348169677721656</v>
      </c>
      <c r="CH574">
        <f t="shared" ca="1" si="2304"/>
        <v>1994</v>
      </c>
      <c r="CI574" s="19">
        <f t="shared" ca="1" si="2305"/>
        <v>0.94606992677978052</v>
      </c>
      <c r="CJ574" s="19">
        <f t="shared" ca="1" si="2305"/>
        <v>0.94945441201900305</v>
      </c>
      <c r="CK574" s="19">
        <f t="shared" ca="1" si="2305"/>
        <v>0.97839077623959214</v>
      </c>
      <c r="CL574" s="19">
        <f t="shared" ca="1" si="2305"/>
        <v>0.93515699151691689</v>
      </c>
      <c r="CM574" s="19">
        <f t="shared" ca="1" si="2305"/>
        <v>1.0279159008075582</v>
      </c>
      <c r="CO574">
        <f t="shared" ca="1" si="2306"/>
        <v>1994</v>
      </c>
      <c r="CP574" s="19">
        <f t="shared" ca="1" si="2307"/>
        <v>0.91194984668733614</v>
      </c>
      <c r="CQ574" s="19">
        <f t="shared" ca="1" si="2307"/>
        <v>1.1205890361949919</v>
      </c>
      <c r="CR574" s="19">
        <f t="shared" ca="1" si="2307"/>
        <v>1.1527062761048474</v>
      </c>
      <c r="CS574" s="19">
        <f t="shared" ca="1" si="2307"/>
        <v>1.0312187397526162</v>
      </c>
      <c r="CT574" s="19">
        <f t="shared" ca="1" si="2307"/>
        <v>1.1728260211807207</v>
      </c>
      <c r="CV574">
        <f t="shared" ca="1" si="2308"/>
        <v>1994</v>
      </c>
      <c r="CW574" s="19">
        <f t="shared" ca="1" si="2309"/>
        <v>0.95488804809265238</v>
      </c>
      <c r="CX574" s="19">
        <f t="shared" ca="1" si="2309"/>
        <v>1.0430404145413892</v>
      </c>
      <c r="CY574" s="19">
        <f t="shared" ca="1" si="2309"/>
        <v>1.0493278984349121</v>
      </c>
      <c r="CZ574" s="19">
        <f t="shared" ca="1" si="2309"/>
        <v>1.0389069120634378</v>
      </c>
      <c r="DA574" s="19">
        <f t="shared" ca="1" si="2309"/>
        <v>1.0517212433924588</v>
      </c>
      <c r="DC574">
        <f t="shared" ca="1" si="2310"/>
        <v>1994</v>
      </c>
      <c r="DD574" s="19">
        <f t="shared" ca="1" si="2311"/>
        <v>0.90964242380986371</v>
      </c>
      <c r="DE574" s="19">
        <f t="shared" ca="1" si="2311"/>
        <v>1.0561861639370567</v>
      </c>
      <c r="DF574" s="19">
        <f t="shared" ca="1" si="2311"/>
        <v>1.1084540426722265</v>
      </c>
      <c r="DG574" s="19">
        <f t="shared" ca="1" si="2311"/>
        <v>1.0009848452136065</v>
      </c>
      <c r="DH574" s="19">
        <f t="shared" ca="1" si="2311"/>
        <v>1.1670401965652923</v>
      </c>
      <c r="DJ574">
        <f t="shared" ca="1" si="2312"/>
        <v>1994</v>
      </c>
      <c r="DK574" s="19">
        <f t="shared" ca="1" si="2313"/>
        <v>0.90247444100772067</v>
      </c>
      <c r="DL574" s="19">
        <f t="shared" ca="1" si="2313"/>
        <v>1.0791417741077742</v>
      </c>
      <c r="DM574" s="19">
        <f t="shared" ca="1" si="2313"/>
        <v>1.0949876218695249</v>
      </c>
      <c r="DN574" s="19">
        <f t="shared" ca="1" si="2313"/>
        <v>1.0742726566094776</v>
      </c>
      <c r="DO574" s="19">
        <f t="shared" ca="1" si="2313"/>
        <v>1.1111508119395979</v>
      </c>
      <c r="DQ574">
        <f t="shared" ca="1" si="2314"/>
        <v>1994</v>
      </c>
      <c r="DR574" s="19">
        <f t="shared" ca="1" si="2315"/>
        <v>6.5413311862587226E-2</v>
      </c>
      <c r="DS574" s="19">
        <f t="shared" ca="1" si="2315"/>
        <v>1.4843882833426898</v>
      </c>
      <c r="DT574" s="19">
        <f t="shared" ca="1" si="2315"/>
        <v>1.4751516085040273</v>
      </c>
      <c r="DU574" s="19">
        <f t="shared" ca="1" si="2315"/>
        <v>1.5064130018462987</v>
      </c>
      <c r="DV574" s="19">
        <f t="shared" ca="1" si="2315"/>
        <v>1.4201346151335319</v>
      </c>
      <c r="DX574">
        <f t="shared" ca="1" si="2316"/>
        <v>1994</v>
      </c>
      <c r="DY574" s="19">
        <f t="shared" ca="1" si="2317"/>
        <v>0.93671775764247589</v>
      </c>
      <c r="DZ574" s="19">
        <f t="shared" ca="1" si="2317"/>
        <v>1.0436724182157699</v>
      </c>
      <c r="EA574" s="19">
        <f t="shared" ca="1" si="2317"/>
        <v>1.0585553151526421</v>
      </c>
      <c r="EB574" s="19">
        <f t="shared" ca="1" si="2317"/>
        <v>1.0396297380988153</v>
      </c>
      <c r="EC574" s="19">
        <f t="shared" ca="1" si="2317"/>
        <v>1.0737044372320279</v>
      </c>
      <c r="EF574">
        <f t="shared" ca="1" si="2318"/>
        <v>1994</v>
      </c>
      <c r="EG574" s="19">
        <f t="shared" ca="1" si="2319"/>
        <v>0.97588460013845568</v>
      </c>
      <c r="EH574" s="19">
        <f t="shared" ca="1" si="2319"/>
        <v>1.0110649328722254</v>
      </c>
      <c r="EI574" s="19">
        <f t="shared" ca="1" si="2319"/>
        <v>1.0197469835072073</v>
      </c>
      <c r="EJ574" s="19">
        <f t="shared" ca="1" si="2319"/>
        <v>1.0116335531018736</v>
      </c>
      <c r="EK574" s="19">
        <f t="shared" ca="1" si="2319"/>
        <v>1.0248809567096635</v>
      </c>
      <c r="EM574">
        <f t="shared" ca="1" si="2320"/>
        <v>1994</v>
      </c>
      <c r="EN574" s="19">
        <f t="shared" ca="1" si="2321"/>
        <v>0.96657919110836665</v>
      </c>
      <c r="EO574" s="19">
        <f t="shared" ca="1" si="2321"/>
        <v>0.97458482650251321</v>
      </c>
      <c r="EP574" s="19">
        <f t="shared" ca="1" si="2321"/>
        <v>0.96978746205680955</v>
      </c>
      <c r="EQ574" s="19">
        <f t="shared" ca="1" si="2321"/>
        <v>0.99117407408202274</v>
      </c>
      <c r="ER574" s="19">
        <f t="shared" ca="1" si="2321"/>
        <v>0.95895597095456808</v>
      </c>
      <c r="EU574">
        <f t="shared" ca="1" si="2322"/>
        <v>1994</v>
      </c>
      <c r="EV574" s="19">
        <f t="shared" ca="1" si="2323"/>
        <v>0.89702951042831425</v>
      </c>
      <c r="EW574" s="19">
        <f t="shared" ca="1" si="2323"/>
        <v>1.074328385522995</v>
      </c>
      <c r="EX574" s="19">
        <f t="shared" ca="1" si="2323"/>
        <v>1.1350817854889257</v>
      </c>
      <c r="EY574" s="19">
        <f t="shared" ca="1" si="2323"/>
        <v>1.0225479368823778</v>
      </c>
      <c r="EZ574" s="19">
        <f t="shared" ca="1" si="2323"/>
        <v>1.2203605887352191</v>
      </c>
    </row>
    <row r="575" spans="3:156" hidden="1" x14ac:dyDescent="0.2">
      <c r="D575" s="5">
        <f t="shared" si="2281"/>
        <v>10</v>
      </c>
      <c r="E575" t="b">
        <f t="shared" si="2281"/>
        <v>1</v>
      </c>
      <c r="G575">
        <f t="shared" ca="1" si="2282"/>
        <v>1995</v>
      </c>
      <c r="H575" s="19">
        <f t="shared" ref="H575:L584" ca="1" si="2324">IF($E575,H505/H$558," ")</f>
        <v>1.0071380891884325</v>
      </c>
      <c r="I575" s="19">
        <f t="shared" ca="1" si="2324"/>
        <v>1.0573269112480086</v>
      </c>
      <c r="J575" s="19">
        <f t="shared" ca="1" si="2324"/>
        <v>1.1052540951267091</v>
      </c>
      <c r="K575" s="19">
        <f t="shared" ca="1" si="2324"/>
        <v>0.95531067868899189</v>
      </c>
      <c r="L575" s="19">
        <f t="shared" ca="1" si="2324"/>
        <v>1.144034057030745</v>
      </c>
      <c r="N575">
        <f t="shared" ca="1" si="2284"/>
        <v>1995</v>
      </c>
      <c r="O575" s="19">
        <f t="shared" ref="O575:S584" ca="1" si="2325">IF($E575,O505/O$558," ")</f>
        <v>1.0177813379893228</v>
      </c>
      <c r="P575" s="19">
        <f t="shared" ca="1" si="2325"/>
        <v>1.0419111691169618</v>
      </c>
      <c r="Q575" s="19">
        <f t="shared" ca="1" si="2325"/>
        <v>1.0752983179953277</v>
      </c>
      <c r="R575" s="19">
        <f t="shared" ca="1" si="2325"/>
        <v>1.0070150210724711</v>
      </c>
      <c r="S575" s="19">
        <f t="shared" ca="1" si="2325"/>
        <v>1.1224348477306341</v>
      </c>
      <c r="U575">
        <f t="shared" ca="1" si="2286"/>
        <v>1995</v>
      </c>
      <c r="V575" s="19">
        <f t="shared" ref="V575:Z584" ca="1" si="2326">IF($E575,V505/V$558," ")</f>
        <v>0.99843402747569987</v>
      </c>
      <c r="W575" s="19">
        <f t="shared" ca="1" si="2326"/>
        <v>1.0972662162395559</v>
      </c>
      <c r="X575" s="19">
        <f t="shared" ca="1" si="2326"/>
        <v>1.1483777987387205</v>
      </c>
      <c r="Y575" s="19">
        <f t="shared" ca="1" si="2326"/>
        <v>1.0511141785345905</v>
      </c>
      <c r="Z575" s="19">
        <f t="shared" ca="1" si="2326"/>
        <v>1.2368385357787726</v>
      </c>
      <c r="AB575">
        <f t="shared" ca="1" si="2288"/>
        <v>1995</v>
      </c>
      <c r="AC575" s="19">
        <f t="shared" ref="AC575:AG584" ca="1" si="2327">IF($E575,AC505/AC$558," ")</f>
        <v>1.0071380891884325</v>
      </c>
      <c r="AD575" s="19">
        <f t="shared" ca="1" si="2327"/>
        <v>0.99223734400267249</v>
      </c>
      <c r="AE575" s="19">
        <f t="shared" ca="1" si="2327"/>
        <v>0.99291250200438319</v>
      </c>
      <c r="AF575" s="19">
        <f t="shared" ca="1" si="2327"/>
        <v>0.99291250200438319</v>
      </c>
      <c r="AG575" s="19">
        <f t="shared" ca="1" si="2327"/>
        <v>0.99291250200438319</v>
      </c>
      <c r="AI575">
        <f t="shared" ca="1" si="2290"/>
        <v>1995</v>
      </c>
      <c r="AJ575" s="19">
        <f t="shared" ref="AJ575:AN584" ca="1" si="2328">IF($E575,AJ505/AJ$558," ")</f>
        <v>1.0710629485359748</v>
      </c>
      <c r="AK575" s="19">
        <f t="shared" ca="1" si="2328"/>
        <v>0.98186121651086977</v>
      </c>
      <c r="AL575" s="19">
        <f t="shared" ca="1" si="2328"/>
        <v>0.98252931418014566</v>
      </c>
      <c r="AM575" s="19">
        <f t="shared" ca="1" si="2328"/>
        <v>0.98252931418014566</v>
      </c>
      <c r="AN575" s="19">
        <f t="shared" ca="1" si="2328"/>
        <v>0.98252931418014566</v>
      </c>
      <c r="AP575">
        <f t="shared" ca="1" si="2292"/>
        <v>1995</v>
      </c>
      <c r="AQ575" s="19">
        <f t="shared" ref="AQ575:AU584" ca="1" si="2329">IF($E575,AQ505/AQ$558," ")</f>
        <v>0.99843402747569987</v>
      </c>
      <c r="AR575" s="19">
        <f t="shared" ca="1" si="2329"/>
        <v>1.0008873848047799</v>
      </c>
      <c r="AS575" s="19">
        <f t="shared" ca="1" si="2329"/>
        <v>1.0015684286404574</v>
      </c>
      <c r="AT575" s="19">
        <f t="shared" ca="1" si="2329"/>
        <v>1.0015684286404574</v>
      </c>
      <c r="AU575" s="19">
        <f t="shared" ca="1" si="2329"/>
        <v>1.0015684286404574</v>
      </c>
      <c r="AV575" s="19"/>
      <c r="AX575">
        <f t="shared" ca="1" si="2294"/>
        <v>1995</v>
      </c>
      <c r="AY575" s="19">
        <f t="shared" ref="AY575:BC584" ca="1" si="2330">IF($E575,AY505/AY$558," ")</f>
        <v>0.97557333870183049</v>
      </c>
      <c r="AZ575" s="19">
        <f t="shared" ca="1" si="2330"/>
        <v>1.0532333101480567</v>
      </c>
      <c r="BA575" s="19">
        <f t="shared" ca="1" si="2330"/>
        <v>1.0682789561980266</v>
      </c>
      <c r="BB575" s="19">
        <f t="shared" ca="1" si="2330"/>
        <v>1.0148110177732188</v>
      </c>
      <c r="BC575" s="19">
        <f t="shared" ca="1" si="2330"/>
        <v>1.0790487687860255</v>
      </c>
      <c r="BE575">
        <f t="shared" ca="1" si="2296"/>
        <v>1995</v>
      </c>
      <c r="BF575" s="19">
        <f t="shared" ref="BF575:BJ584" ca="1" si="2331">IF($E575,BF505/BF$558," ")</f>
        <v>1.0113714536729299</v>
      </c>
      <c r="BG575" s="19">
        <f t="shared" ca="1" si="2331"/>
        <v>1.0006901248599764</v>
      </c>
      <c r="BH575" s="19">
        <f t="shared" ca="1" si="2331"/>
        <v>1.0007387759317081</v>
      </c>
      <c r="BI575" s="19">
        <f t="shared" ca="1" si="2331"/>
        <v>1.001733273112561</v>
      </c>
      <c r="BJ575" s="19">
        <f t="shared" ca="1" si="2331"/>
        <v>1.0006412011838421</v>
      </c>
      <c r="BL575">
        <f t="shared" ca="1" si="2298"/>
        <v>1995</v>
      </c>
      <c r="BM575" s="19">
        <f t="shared" ref="BM575:BQ584" ca="1" si="2332">IF($E575,BM505/BM$558," ")</f>
        <v>0.98735540012770839</v>
      </c>
      <c r="BN575" s="19">
        <f t="shared" ca="1" si="2332"/>
        <v>1.0150003937420295</v>
      </c>
      <c r="BO575" s="19">
        <f t="shared" ca="1" si="2332"/>
        <v>1.0375626451198143</v>
      </c>
      <c r="BP575" s="19">
        <f t="shared" ca="1" si="2332"/>
        <v>0.99785524782116131</v>
      </c>
      <c r="BQ575" s="19">
        <f t="shared" ca="1" si="2332"/>
        <v>1.0845626861567301</v>
      </c>
      <c r="BS575">
        <f t="shared" ca="1" si="2300"/>
        <v>1995</v>
      </c>
      <c r="BT575" s="19">
        <f t="shared" ref="BT575:BX584" ca="1" si="2333">IF($E575,BT505/BT$558," ")</f>
        <v>0.98330709771397706</v>
      </c>
      <c r="BU575" s="19">
        <f t="shared" ca="1" si="2333"/>
        <v>0.98710637349051988</v>
      </c>
      <c r="BV575" s="19">
        <f t="shared" ca="1" si="2333"/>
        <v>0.98479375072976671</v>
      </c>
      <c r="BW575" s="19">
        <f t="shared" ca="1" si="2333"/>
        <v>1.0184225222114083</v>
      </c>
      <c r="BX575" s="19">
        <f t="shared" ca="1" si="2333"/>
        <v>0.98360616433940906</v>
      </c>
      <c r="BZ575">
        <f t="shared" ca="1" si="2302"/>
        <v>1995</v>
      </c>
      <c r="CA575" s="19">
        <f t="shared" ref="CA575:CE584" ca="1" si="2334">IF($E575,CA505/CA$558," ")</f>
        <v>0.99304486567264805</v>
      </c>
      <c r="CB575" s="19">
        <f t="shared" ca="1" si="2334"/>
        <v>0.9371388831719617</v>
      </c>
      <c r="CC575" s="19">
        <f t="shared" ca="1" si="2334"/>
        <v>0.92952801463384893</v>
      </c>
      <c r="CD575" s="19">
        <f t="shared" ca="1" si="2334"/>
        <v>0.96052816422971243</v>
      </c>
      <c r="CE575" s="19">
        <f t="shared" ca="1" si="2334"/>
        <v>0.92396968032523408</v>
      </c>
      <c r="CH575">
        <f t="shared" ca="1" si="2304"/>
        <v>1995</v>
      </c>
      <c r="CI575" s="19">
        <f t="shared" ref="CI575:CM584" ca="1" si="2335">IF($E575,CI505/CI$558," ")</f>
        <v>0.96719302888620962</v>
      </c>
      <c r="CJ575" s="19">
        <f t="shared" ca="1" si="2335"/>
        <v>0.98233537950554661</v>
      </c>
      <c r="CK575" s="19">
        <f t="shared" ca="1" si="2335"/>
        <v>1.0137055481735964</v>
      </c>
      <c r="CL575" s="19">
        <f t="shared" ca="1" si="2335"/>
        <v>0.95755542761305867</v>
      </c>
      <c r="CM575" s="19">
        <f t="shared" ca="1" si="2335"/>
        <v>1.0780265816686914</v>
      </c>
      <c r="CO575">
        <f t="shared" ca="1" si="2306"/>
        <v>1995</v>
      </c>
      <c r="CP575" s="19">
        <f t="shared" ref="CP575:CT584" ca="1" si="2336">IF($E575,CP505/CP$558," ")</f>
        <v>0.93739377012495639</v>
      </c>
      <c r="CQ575" s="19">
        <f t="shared" ca="1" si="2336"/>
        <v>1.1166800132099248</v>
      </c>
      <c r="CR575" s="19">
        <f t="shared" ca="1" si="2336"/>
        <v>1.1430900248398761</v>
      </c>
      <c r="CS575" s="19">
        <f t="shared" ca="1" si="2336"/>
        <v>1.0357298624945306</v>
      </c>
      <c r="CT575" s="19">
        <f t="shared" ca="1" si="2336"/>
        <v>1.1608701129258669</v>
      </c>
      <c r="CV575">
        <f t="shared" ca="1" si="2308"/>
        <v>1995</v>
      </c>
      <c r="CW575" s="19">
        <f t="shared" ref="CW575:DA584" ca="1" si="2337">IF($E575,CW505/CW$558," ")</f>
        <v>0.97345470238154963</v>
      </c>
      <c r="CX575" s="19">
        <f t="shared" ca="1" si="2337"/>
        <v>0.9986881961771078</v>
      </c>
      <c r="CY575" s="19">
        <f t="shared" ca="1" si="2337"/>
        <v>0.99571464401604415</v>
      </c>
      <c r="CZ575" s="19">
        <f t="shared" ca="1" si="2337"/>
        <v>1.0070263707777294</v>
      </c>
      <c r="DA575" s="19">
        <f t="shared" ca="1" si="2337"/>
        <v>0.99311672638702431</v>
      </c>
      <c r="DC575">
        <f t="shared" ca="1" si="2310"/>
        <v>1995</v>
      </c>
      <c r="DD575" s="19">
        <f t="shared" ref="DD575:DH584" ca="1" si="2338">IF($E575,DD505/DD$558," ")</f>
        <v>0.96000081568563467</v>
      </c>
      <c r="DE575" s="19">
        <f t="shared" ca="1" si="2338"/>
        <v>1.0776485538569514</v>
      </c>
      <c r="DF575" s="19">
        <f t="shared" ca="1" si="2338"/>
        <v>1.1396188107120999</v>
      </c>
      <c r="DG575" s="19">
        <f t="shared" ca="1" si="2338"/>
        <v>1.0011833984378817</v>
      </c>
      <c r="DH575" s="19">
        <f t="shared" ca="1" si="2338"/>
        <v>1.2150860009353279</v>
      </c>
      <c r="DJ575">
        <f t="shared" ca="1" si="2312"/>
        <v>1995</v>
      </c>
      <c r="DK575" s="19">
        <f t="shared" ref="DK575:DO584" ca="1" si="2339">IF($E575,DK505/DK$558," ")</f>
        <v>0.97506670129624795</v>
      </c>
      <c r="DL575" s="19">
        <f t="shared" ca="1" si="2339"/>
        <v>1.0510337406405708</v>
      </c>
      <c r="DM575" s="19">
        <f t="shared" ca="1" si="2339"/>
        <v>1.0919491017004253</v>
      </c>
      <c r="DN575" s="19">
        <f t="shared" ca="1" si="2339"/>
        <v>1.0110079270299854</v>
      </c>
      <c r="DO575" s="19">
        <f t="shared" ca="1" si="2339"/>
        <v>1.1551047755946273</v>
      </c>
      <c r="DQ575">
        <f t="shared" ca="1" si="2314"/>
        <v>1995</v>
      </c>
      <c r="DR575" s="19">
        <f t="shared" ref="DR575:DV584" ca="1" si="2340">IF($E575,DR505/DR$558," ")</f>
        <v>8.2777777777777783E-2</v>
      </c>
      <c r="DS575" s="19">
        <f t="shared" ca="1" si="2340"/>
        <v>1.1998493415560239</v>
      </c>
      <c r="DT575" s="19">
        <f t="shared" ca="1" si="2340"/>
        <v>1.2067545041919681</v>
      </c>
      <c r="DU575" s="19">
        <f t="shared" ca="1" si="2340"/>
        <v>1.1965900532257079</v>
      </c>
      <c r="DV575" s="19">
        <f t="shared" ca="1" si="2340"/>
        <v>1.2246429433060775</v>
      </c>
      <c r="DX575">
        <f t="shared" ca="1" si="2316"/>
        <v>1995</v>
      </c>
      <c r="DY575" s="19">
        <f t="shared" ref="DY575:EC584" ca="1" si="2341">IF($E575,DY505/DY$558," ")</f>
        <v>0.96897281734270468</v>
      </c>
      <c r="DZ575" s="19">
        <f t="shared" ca="1" si="2341"/>
        <v>1.0710837409149139</v>
      </c>
      <c r="EA575" s="19">
        <f t="shared" ca="1" si="2341"/>
        <v>1.1176835959433973</v>
      </c>
      <c r="EB575" s="19">
        <f t="shared" ca="1" si="2341"/>
        <v>1.0260030133045392</v>
      </c>
      <c r="EC575" s="19">
        <f t="shared" ca="1" si="2341"/>
        <v>1.1910700155360552</v>
      </c>
      <c r="EF575">
        <f t="shared" ca="1" si="2318"/>
        <v>1995</v>
      </c>
      <c r="EG575" s="19">
        <f t="shared" ref="EG575:EK584" ca="1" si="2342">IF($E575,EG505/EG$558," ")</f>
        <v>0.98324245987930703</v>
      </c>
      <c r="EH575" s="19">
        <f t="shared" ca="1" si="2342"/>
        <v>1.0440668200084027</v>
      </c>
      <c r="EI575" s="19">
        <f t="shared" ca="1" si="2342"/>
        <v>1.0631944359235619</v>
      </c>
      <c r="EJ575" s="19">
        <f t="shared" ca="1" si="2342"/>
        <v>1.0235320505939853</v>
      </c>
      <c r="EK575" s="19">
        <f t="shared" ca="1" si="2342"/>
        <v>1.0882917884926659</v>
      </c>
      <c r="EM575">
        <f t="shared" ca="1" si="2320"/>
        <v>1995</v>
      </c>
      <c r="EN575" s="19">
        <f t="shared" ref="EN575:ER584" ca="1" si="2343">IF($E575,EN505/EN$558," ")</f>
        <v>0.98273644128846349</v>
      </c>
      <c r="EO575" s="19">
        <f t="shared" ca="1" si="2343"/>
        <v>1.0430483351891868</v>
      </c>
      <c r="EP575" s="19">
        <f t="shared" ca="1" si="2343"/>
        <v>1.068071664367185</v>
      </c>
      <c r="EQ575" s="19">
        <f t="shared" ca="1" si="2343"/>
        <v>1.0113984693855489</v>
      </c>
      <c r="ER575" s="19">
        <f t="shared" ca="1" si="2343"/>
        <v>1.0967744437721483</v>
      </c>
      <c r="EU575">
        <f t="shared" ca="1" si="2322"/>
        <v>1995</v>
      </c>
      <c r="EV575" s="19">
        <f t="shared" ref="EV575:EZ584" ca="1" si="2344">IF($E575,EV505/EV$558," ")</f>
        <v>0.94164762506684807</v>
      </c>
      <c r="EW575" s="19">
        <f t="shared" ca="1" si="2344"/>
        <v>1.1176169418275774</v>
      </c>
      <c r="EX575" s="19">
        <f t="shared" ca="1" si="2344"/>
        <v>1.1890496401441673</v>
      </c>
      <c r="EY575" s="19">
        <f t="shared" ca="1" si="2344"/>
        <v>1.0456138813397562</v>
      </c>
      <c r="EZ575" s="19">
        <f t="shared" ca="1" si="2344"/>
        <v>1.2977460901903306</v>
      </c>
    </row>
    <row r="576" spans="3:156" hidden="1" x14ac:dyDescent="0.2">
      <c r="D576" s="5">
        <f t="shared" si="2281"/>
        <v>11</v>
      </c>
      <c r="E576" t="b">
        <f t="shared" si="2281"/>
        <v>1</v>
      </c>
      <c r="G576">
        <f t="shared" ca="1" si="2282"/>
        <v>1996</v>
      </c>
      <c r="H576" s="19">
        <f t="shared" ca="1" si="2324"/>
        <v>1</v>
      </c>
      <c r="I576" s="19">
        <f t="shared" ca="1" si="2324"/>
        <v>1</v>
      </c>
      <c r="J576" s="19">
        <f t="shared" ca="1" si="2324"/>
        <v>1</v>
      </c>
      <c r="K576" s="19">
        <f t="shared" ca="1" si="2324"/>
        <v>1</v>
      </c>
      <c r="L576" s="19">
        <f t="shared" ca="1" si="2324"/>
        <v>1</v>
      </c>
      <c r="N576">
        <f t="shared" ca="1" si="2284"/>
        <v>1996</v>
      </c>
      <c r="O576" s="19">
        <f t="shared" ca="1" si="2325"/>
        <v>1</v>
      </c>
      <c r="P576" s="19">
        <f t="shared" ca="1" si="2325"/>
        <v>1</v>
      </c>
      <c r="Q576" s="19">
        <f t="shared" ca="1" si="2325"/>
        <v>1</v>
      </c>
      <c r="R576" s="19">
        <f t="shared" ca="1" si="2325"/>
        <v>1</v>
      </c>
      <c r="S576" s="19">
        <f t="shared" ca="1" si="2325"/>
        <v>1</v>
      </c>
      <c r="U576">
        <f t="shared" ca="1" si="2286"/>
        <v>1996</v>
      </c>
      <c r="V576" s="19">
        <f t="shared" ca="1" si="2326"/>
        <v>1</v>
      </c>
      <c r="W576" s="19">
        <f t="shared" ca="1" si="2326"/>
        <v>1</v>
      </c>
      <c r="X576" s="19">
        <f t="shared" ca="1" si="2326"/>
        <v>1</v>
      </c>
      <c r="Y576" s="19">
        <f t="shared" ca="1" si="2326"/>
        <v>1</v>
      </c>
      <c r="Z576" s="19">
        <f t="shared" ca="1" si="2326"/>
        <v>1</v>
      </c>
      <c r="AB576">
        <f t="shared" ca="1" si="2288"/>
        <v>1996</v>
      </c>
      <c r="AC576" s="19">
        <f t="shared" ca="1" si="2327"/>
        <v>1</v>
      </c>
      <c r="AD576" s="19">
        <f t="shared" ca="1" si="2327"/>
        <v>1</v>
      </c>
      <c r="AE576" s="19">
        <f t="shared" ca="1" si="2327"/>
        <v>1</v>
      </c>
      <c r="AF576" s="19">
        <f t="shared" ca="1" si="2327"/>
        <v>1</v>
      </c>
      <c r="AG576" s="19">
        <f t="shared" ca="1" si="2327"/>
        <v>1</v>
      </c>
      <c r="AI576">
        <f t="shared" ca="1" si="2290"/>
        <v>1996</v>
      </c>
      <c r="AJ576" s="19">
        <f t="shared" ca="1" si="2328"/>
        <v>1.0785645095808241</v>
      </c>
      <c r="AK576" s="19">
        <f t="shared" ca="1" si="2328"/>
        <v>1</v>
      </c>
      <c r="AL576" s="19">
        <f t="shared" ca="1" si="2328"/>
        <v>1</v>
      </c>
      <c r="AM576" s="19">
        <f t="shared" ca="1" si="2328"/>
        <v>1</v>
      </c>
      <c r="AN576" s="19">
        <f t="shared" ca="1" si="2328"/>
        <v>1</v>
      </c>
      <c r="AP576">
        <f t="shared" ca="1" si="2292"/>
        <v>1996</v>
      </c>
      <c r="AQ576" s="19">
        <f t="shared" ca="1" si="2329"/>
        <v>1</v>
      </c>
      <c r="AR576" s="19">
        <f t="shared" ca="1" si="2329"/>
        <v>1</v>
      </c>
      <c r="AS576" s="19">
        <f t="shared" ca="1" si="2329"/>
        <v>1</v>
      </c>
      <c r="AT576" s="19">
        <f t="shared" ca="1" si="2329"/>
        <v>1</v>
      </c>
      <c r="AU576" s="19">
        <f t="shared" ca="1" si="2329"/>
        <v>1</v>
      </c>
      <c r="AV576" s="19"/>
      <c r="AX576">
        <f t="shared" ca="1" si="2294"/>
        <v>1996</v>
      </c>
      <c r="AY576" s="19">
        <f t="shared" ca="1" si="2330"/>
        <v>1</v>
      </c>
      <c r="AZ576" s="19">
        <f t="shared" ca="1" si="2330"/>
        <v>1</v>
      </c>
      <c r="BA576" s="19">
        <f t="shared" ca="1" si="2330"/>
        <v>1</v>
      </c>
      <c r="BB576" s="19">
        <f t="shared" ca="1" si="2330"/>
        <v>1</v>
      </c>
      <c r="BC576" s="19">
        <f t="shared" ca="1" si="2330"/>
        <v>1</v>
      </c>
      <c r="BE576">
        <f t="shared" ca="1" si="2296"/>
        <v>1996</v>
      </c>
      <c r="BF576" s="19">
        <f t="shared" ca="1" si="2331"/>
        <v>1</v>
      </c>
      <c r="BG576" s="19">
        <f t="shared" ca="1" si="2331"/>
        <v>1</v>
      </c>
      <c r="BH576" s="19">
        <f t="shared" ca="1" si="2331"/>
        <v>1</v>
      </c>
      <c r="BI576" s="19">
        <f t="shared" ca="1" si="2331"/>
        <v>1</v>
      </c>
      <c r="BJ576" s="19">
        <f t="shared" ca="1" si="2331"/>
        <v>1</v>
      </c>
      <c r="BL576">
        <f t="shared" ca="1" si="2298"/>
        <v>1996</v>
      </c>
      <c r="BM576" s="19">
        <f t="shared" ca="1" si="2332"/>
        <v>1</v>
      </c>
      <c r="BN576" s="19">
        <f t="shared" ca="1" si="2332"/>
        <v>1</v>
      </c>
      <c r="BO576" s="19">
        <f t="shared" ca="1" si="2332"/>
        <v>1</v>
      </c>
      <c r="BP576" s="19">
        <f t="shared" ca="1" si="2332"/>
        <v>1</v>
      </c>
      <c r="BQ576" s="19">
        <f t="shared" ca="1" si="2332"/>
        <v>1</v>
      </c>
      <c r="BS576">
        <f t="shared" ca="1" si="2300"/>
        <v>1996</v>
      </c>
      <c r="BT576" s="19">
        <f t="shared" ca="1" si="2333"/>
        <v>1</v>
      </c>
      <c r="BU576" s="19">
        <f t="shared" ca="1" si="2333"/>
        <v>1</v>
      </c>
      <c r="BV576" s="19">
        <f t="shared" ca="1" si="2333"/>
        <v>1</v>
      </c>
      <c r="BW576" s="19">
        <f t="shared" ca="1" si="2333"/>
        <v>1</v>
      </c>
      <c r="BX576" s="19">
        <f t="shared" ca="1" si="2333"/>
        <v>1</v>
      </c>
      <c r="BZ576">
        <f t="shared" ca="1" si="2302"/>
        <v>1996</v>
      </c>
      <c r="CA576" s="19">
        <f t="shared" ca="1" si="2334"/>
        <v>1</v>
      </c>
      <c r="CB576" s="19">
        <f t="shared" ca="1" si="2334"/>
        <v>1</v>
      </c>
      <c r="CC576" s="19">
        <f t="shared" ca="1" si="2334"/>
        <v>1</v>
      </c>
      <c r="CD576" s="19">
        <f t="shared" ca="1" si="2334"/>
        <v>1</v>
      </c>
      <c r="CE576" s="19">
        <f t="shared" ca="1" si="2334"/>
        <v>1</v>
      </c>
      <c r="CH576">
        <f t="shared" ca="1" si="2304"/>
        <v>1996</v>
      </c>
      <c r="CI576" s="19">
        <f t="shared" ca="1" si="2335"/>
        <v>1</v>
      </c>
      <c r="CJ576" s="19">
        <f t="shared" ca="1" si="2335"/>
        <v>1</v>
      </c>
      <c r="CK576" s="19">
        <f t="shared" ca="1" si="2335"/>
        <v>1</v>
      </c>
      <c r="CL576" s="19">
        <f t="shared" ca="1" si="2335"/>
        <v>1</v>
      </c>
      <c r="CM576" s="19">
        <f t="shared" ca="1" si="2335"/>
        <v>1</v>
      </c>
      <c r="CO576">
        <f t="shared" ca="1" si="2306"/>
        <v>1996</v>
      </c>
      <c r="CP576" s="19">
        <f t="shared" ca="1" si="2336"/>
        <v>1</v>
      </c>
      <c r="CQ576" s="19">
        <f t="shared" ca="1" si="2336"/>
        <v>1</v>
      </c>
      <c r="CR576" s="19">
        <f t="shared" ca="1" si="2336"/>
        <v>1</v>
      </c>
      <c r="CS576" s="19">
        <f t="shared" ca="1" si="2336"/>
        <v>1</v>
      </c>
      <c r="CT576" s="19">
        <f t="shared" ca="1" si="2336"/>
        <v>1</v>
      </c>
      <c r="CV576">
        <f t="shared" ca="1" si="2308"/>
        <v>1996</v>
      </c>
      <c r="CW576" s="19">
        <f t="shared" ca="1" si="2337"/>
        <v>1</v>
      </c>
      <c r="CX576" s="19">
        <f t="shared" ca="1" si="2337"/>
        <v>1</v>
      </c>
      <c r="CY576" s="19">
        <f t="shared" ca="1" si="2337"/>
        <v>1</v>
      </c>
      <c r="CZ576" s="19">
        <f t="shared" ca="1" si="2337"/>
        <v>1</v>
      </c>
      <c r="DA576" s="19">
        <f t="shared" ca="1" si="2337"/>
        <v>1</v>
      </c>
      <c r="DC576">
        <f t="shared" ca="1" si="2310"/>
        <v>1996</v>
      </c>
      <c r="DD576" s="19">
        <f t="shared" ca="1" si="2338"/>
        <v>1</v>
      </c>
      <c r="DE576" s="19">
        <f t="shared" ca="1" si="2338"/>
        <v>1</v>
      </c>
      <c r="DF576" s="19">
        <f t="shared" ca="1" si="2338"/>
        <v>1</v>
      </c>
      <c r="DG576" s="19">
        <f t="shared" ca="1" si="2338"/>
        <v>1</v>
      </c>
      <c r="DH576" s="19">
        <f t="shared" ca="1" si="2338"/>
        <v>1</v>
      </c>
      <c r="DJ576">
        <f t="shared" ca="1" si="2312"/>
        <v>1996</v>
      </c>
      <c r="DK576" s="19">
        <f t="shared" ca="1" si="2339"/>
        <v>1</v>
      </c>
      <c r="DL576" s="19">
        <f t="shared" ca="1" si="2339"/>
        <v>1</v>
      </c>
      <c r="DM576" s="19">
        <f t="shared" ca="1" si="2339"/>
        <v>1</v>
      </c>
      <c r="DN576" s="19">
        <f t="shared" ca="1" si="2339"/>
        <v>1</v>
      </c>
      <c r="DO576" s="19">
        <f t="shared" ca="1" si="2339"/>
        <v>1</v>
      </c>
      <c r="DQ576">
        <f t="shared" ca="1" si="2314"/>
        <v>1996</v>
      </c>
      <c r="DR576" s="19">
        <f t="shared" ca="1" si="2340"/>
        <v>0.1</v>
      </c>
      <c r="DS576" s="19">
        <f t="shared" ca="1" si="2340"/>
        <v>1</v>
      </c>
      <c r="DT576" s="19">
        <f t="shared" ca="1" si="2340"/>
        <v>1</v>
      </c>
      <c r="DU576" s="19">
        <f t="shared" ca="1" si="2340"/>
        <v>1</v>
      </c>
      <c r="DV576" s="19">
        <f t="shared" ca="1" si="2340"/>
        <v>1</v>
      </c>
      <c r="DX576">
        <f t="shared" ca="1" si="2316"/>
        <v>1996</v>
      </c>
      <c r="DY576" s="19">
        <f t="shared" ca="1" si="2341"/>
        <v>1</v>
      </c>
      <c r="DZ576" s="19">
        <f t="shared" ca="1" si="2341"/>
        <v>1</v>
      </c>
      <c r="EA576" s="19">
        <f t="shared" ca="1" si="2341"/>
        <v>1</v>
      </c>
      <c r="EB576" s="19">
        <f t="shared" ca="1" si="2341"/>
        <v>1</v>
      </c>
      <c r="EC576" s="19">
        <f t="shared" ca="1" si="2341"/>
        <v>1</v>
      </c>
      <c r="EF576">
        <f t="shared" ca="1" si="2318"/>
        <v>1996</v>
      </c>
      <c r="EG576" s="19">
        <f t="shared" ca="1" si="2342"/>
        <v>1</v>
      </c>
      <c r="EH576" s="19">
        <f t="shared" ca="1" si="2342"/>
        <v>1</v>
      </c>
      <c r="EI576" s="19">
        <f t="shared" ca="1" si="2342"/>
        <v>1</v>
      </c>
      <c r="EJ576" s="19">
        <f t="shared" ca="1" si="2342"/>
        <v>1</v>
      </c>
      <c r="EK576" s="19">
        <f t="shared" ca="1" si="2342"/>
        <v>1</v>
      </c>
      <c r="EM576">
        <f t="shared" ca="1" si="2320"/>
        <v>1996</v>
      </c>
      <c r="EN576" s="19">
        <f t="shared" ca="1" si="2343"/>
        <v>1</v>
      </c>
      <c r="EO576" s="19">
        <f t="shared" ca="1" si="2343"/>
        <v>1</v>
      </c>
      <c r="EP576" s="19">
        <f t="shared" ca="1" si="2343"/>
        <v>1</v>
      </c>
      <c r="EQ576" s="19">
        <f t="shared" ca="1" si="2343"/>
        <v>1</v>
      </c>
      <c r="ER576" s="19">
        <f t="shared" ca="1" si="2343"/>
        <v>1</v>
      </c>
      <c r="EU576">
        <f t="shared" ca="1" si="2322"/>
        <v>1996</v>
      </c>
      <c r="EV576" s="19">
        <f t="shared" ca="1" si="2344"/>
        <v>1</v>
      </c>
      <c r="EW576" s="19">
        <f t="shared" ca="1" si="2344"/>
        <v>1</v>
      </c>
      <c r="EX576" s="19">
        <f t="shared" ca="1" si="2344"/>
        <v>1</v>
      </c>
      <c r="EY576" s="19">
        <f t="shared" ca="1" si="2344"/>
        <v>1</v>
      </c>
      <c r="EZ576" s="19">
        <f t="shared" ca="1" si="2344"/>
        <v>1</v>
      </c>
    </row>
    <row r="577" spans="4:156" hidden="1" x14ac:dyDescent="0.2">
      <c r="D577" s="5">
        <f t="shared" si="2281"/>
        <v>12</v>
      </c>
      <c r="E577" t="b">
        <f t="shared" si="2281"/>
        <v>1</v>
      </c>
      <c r="G577">
        <f t="shared" ca="1" si="2282"/>
        <v>1997</v>
      </c>
      <c r="H577" s="19">
        <f t="shared" ca="1" si="2324"/>
        <v>1.0379083137744667</v>
      </c>
      <c r="I577" s="19">
        <f t="shared" ca="1" si="2324"/>
        <v>0.98178674395304744</v>
      </c>
      <c r="J577" s="19">
        <f t="shared" ca="1" si="2324"/>
        <v>0.97376237121860687</v>
      </c>
      <c r="K577" s="19">
        <f t="shared" ca="1" si="2324"/>
        <v>1.0029513461994288</v>
      </c>
      <c r="L577" s="19">
        <f t="shared" ca="1" si="2324"/>
        <v>0.96621320790976395</v>
      </c>
      <c r="N577">
        <f t="shared" ca="1" si="2284"/>
        <v>1997</v>
      </c>
      <c r="O577" s="19">
        <f t="shared" ca="1" si="2325"/>
        <v>1.0323488922039361</v>
      </c>
      <c r="P577" s="19">
        <f t="shared" ca="1" si="2325"/>
        <v>0.96266879118705773</v>
      </c>
      <c r="Q577" s="19">
        <f t="shared" ca="1" si="2325"/>
        <v>0.97442858996575576</v>
      </c>
      <c r="R577" s="19">
        <f t="shared" ca="1" si="2325"/>
        <v>0.95361109036515479</v>
      </c>
      <c r="S577" s="19">
        <f t="shared" ca="1" si="2325"/>
        <v>0.98879908367590919</v>
      </c>
      <c r="U577">
        <f t="shared" ca="1" si="2286"/>
        <v>1997</v>
      </c>
      <c r="V577" s="19">
        <f t="shared" ca="1" si="2326"/>
        <v>1.0387479337862526</v>
      </c>
      <c r="W577" s="19">
        <f t="shared" ca="1" si="2326"/>
        <v>0.82851151689331581</v>
      </c>
      <c r="X577" s="19">
        <f t="shared" ca="1" si="2326"/>
        <v>0.86141556300142796</v>
      </c>
      <c r="Y577" s="19">
        <f t="shared" ca="1" si="2326"/>
        <v>0.80103097883309182</v>
      </c>
      <c r="Z577" s="19">
        <f t="shared" ca="1" si="2326"/>
        <v>0.91633501603204048</v>
      </c>
      <c r="AB577">
        <f t="shared" ca="1" si="2288"/>
        <v>1997</v>
      </c>
      <c r="AC577" s="19">
        <f t="shared" ca="1" si="2327"/>
        <v>1.0379083137744667</v>
      </c>
      <c r="AD577" s="19">
        <f t="shared" ca="1" si="2327"/>
        <v>0.9614996319692054</v>
      </c>
      <c r="AE577" s="19">
        <f t="shared" ca="1" si="2327"/>
        <v>0.9634762403659638</v>
      </c>
      <c r="AF577" s="19">
        <f t="shared" ca="1" si="2327"/>
        <v>0.9634762403659638</v>
      </c>
      <c r="AG577" s="19">
        <f t="shared" ca="1" si="2327"/>
        <v>0.9634762403659638</v>
      </c>
      <c r="AI577">
        <f t="shared" ca="1" si="2290"/>
        <v>1997</v>
      </c>
      <c r="AJ577" s="19">
        <f t="shared" ca="1" si="2328"/>
        <v>1.1521985724378572</v>
      </c>
      <c r="AK577" s="19">
        <f t="shared" ca="1" si="2328"/>
        <v>0.96667751498375021</v>
      </c>
      <c r="AL577" s="19">
        <f t="shared" ca="1" si="2328"/>
        <v>0.96866476784328681</v>
      </c>
      <c r="AM577" s="19">
        <f t="shared" ca="1" si="2328"/>
        <v>0.96866476784328681</v>
      </c>
      <c r="AN577" s="19">
        <f t="shared" ca="1" si="2328"/>
        <v>0.96866476784328681</v>
      </c>
      <c r="AP577">
        <f t="shared" ca="1" si="2292"/>
        <v>1997</v>
      </c>
      <c r="AQ577" s="19">
        <f t="shared" ca="1" si="2329"/>
        <v>1.0387479337862526</v>
      </c>
      <c r="AR577" s="19">
        <f t="shared" ca="1" si="2329"/>
        <v>0.96072245176401017</v>
      </c>
      <c r="AS577" s="19">
        <f t="shared" ca="1" si="2329"/>
        <v>0.96269746246809307</v>
      </c>
      <c r="AT577" s="19">
        <f t="shared" ca="1" si="2329"/>
        <v>0.96269746246809307</v>
      </c>
      <c r="AU577" s="19">
        <f t="shared" ca="1" si="2329"/>
        <v>0.96269746246809307</v>
      </c>
      <c r="AV577" s="19"/>
      <c r="AX577">
        <f t="shared" ca="1" si="2294"/>
        <v>1997</v>
      </c>
      <c r="AY577" s="19">
        <f t="shared" ca="1" si="2330"/>
        <v>1.0291492609928365</v>
      </c>
      <c r="AZ577" s="19">
        <f t="shared" ca="1" si="2330"/>
        <v>0.98253600489980253</v>
      </c>
      <c r="BA577" s="19">
        <f t="shared" ca="1" si="2330"/>
        <v>0.97164982968093494</v>
      </c>
      <c r="BB577" s="19">
        <f t="shared" ca="1" si="2330"/>
        <v>1.0152040100738673</v>
      </c>
      <c r="BC577" s="19">
        <f t="shared" ca="1" si="2330"/>
        <v>0.96287690194003417</v>
      </c>
      <c r="BE577">
        <f t="shared" ca="1" si="2296"/>
        <v>1997</v>
      </c>
      <c r="BF577" s="19">
        <f t="shared" ca="1" si="2331"/>
        <v>1.0207703082393311</v>
      </c>
      <c r="BG577" s="19">
        <f t="shared" ca="1" si="2331"/>
        <v>0.97771073487492099</v>
      </c>
      <c r="BH577" s="19">
        <f t="shared" ca="1" si="2331"/>
        <v>0.97885687142387412</v>
      </c>
      <c r="BI577" s="19">
        <f t="shared" ca="1" si="2331"/>
        <v>0.9758068076064309</v>
      </c>
      <c r="BJ577" s="19">
        <f t="shared" ca="1" si="2331"/>
        <v>0.97915612738325952</v>
      </c>
      <c r="BL577">
        <f t="shared" ca="1" si="2298"/>
        <v>1997</v>
      </c>
      <c r="BM577" s="19">
        <f t="shared" ca="1" si="2332"/>
        <v>1.0291130217846485</v>
      </c>
      <c r="BN577" s="19">
        <f t="shared" ca="1" si="2332"/>
        <v>0.98732404380461503</v>
      </c>
      <c r="BO577" s="19">
        <f t="shared" ca="1" si="2332"/>
        <v>0.98593037038898323</v>
      </c>
      <c r="BP577" s="19">
        <f t="shared" ca="1" si="2332"/>
        <v>0.99230006461403919</v>
      </c>
      <c r="BQ577" s="19">
        <f t="shared" ca="1" si="2332"/>
        <v>0.97839082082549678</v>
      </c>
      <c r="BS577">
        <f t="shared" ca="1" si="2300"/>
        <v>1997</v>
      </c>
      <c r="BT577" s="19">
        <f t="shared" ca="1" si="2333"/>
        <v>1.038989262974884</v>
      </c>
      <c r="BU577" s="19">
        <f t="shared" ca="1" si="2333"/>
        <v>0.96844332139513656</v>
      </c>
      <c r="BV577" s="19">
        <f t="shared" ca="1" si="2333"/>
        <v>0.97095869674044466</v>
      </c>
      <c r="BW577" s="19">
        <f t="shared" ca="1" si="2333"/>
        <v>0.93943512548964936</v>
      </c>
      <c r="BX577" s="19">
        <f t="shared" ca="1" si="2333"/>
        <v>0.97207193884069054</v>
      </c>
      <c r="BZ577">
        <f t="shared" ca="1" si="2302"/>
        <v>1997</v>
      </c>
      <c r="CA577" s="19">
        <f t="shared" ca="1" si="2334"/>
        <v>1.0682704300048316</v>
      </c>
      <c r="CB577" s="19">
        <f t="shared" ca="1" si="2334"/>
        <v>0.9354544744229919</v>
      </c>
      <c r="CC577" s="19">
        <f t="shared" ca="1" si="2334"/>
        <v>0.94396697775600291</v>
      </c>
      <c r="CD577" s="19">
        <f t="shared" ca="1" si="2334"/>
        <v>0.91420746876188463</v>
      </c>
      <c r="CE577" s="19">
        <f t="shared" ca="1" si="2334"/>
        <v>0.94930286490512827</v>
      </c>
      <c r="CH577">
        <f t="shared" ca="1" si="2304"/>
        <v>1997</v>
      </c>
      <c r="CI577" s="19">
        <f t="shared" ca="1" si="2335"/>
        <v>1.0605561600062732</v>
      </c>
      <c r="CJ577" s="19">
        <f t="shared" ca="1" si="2335"/>
        <v>0.94194347574403703</v>
      </c>
      <c r="CK577" s="19">
        <f t="shared" ca="1" si="2335"/>
        <v>0.92209621888636062</v>
      </c>
      <c r="CL577" s="19">
        <f t="shared" ca="1" si="2335"/>
        <v>0.96211909072817581</v>
      </c>
      <c r="CM577" s="19">
        <f t="shared" ca="1" si="2335"/>
        <v>0.87624925623323868</v>
      </c>
      <c r="CO577">
        <f t="shared" ca="1" si="2306"/>
        <v>1997</v>
      </c>
      <c r="CP577" s="19">
        <f t="shared" ca="1" si="2336"/>
        <v>1.0357957311604788</v>
      </c>
      <c r="CQ577" s="19">
        <f t="shared" ca="1" si="2336"/>
        <v>0.97795352394736756</v>
      </c>
      <c r="CR577" s="19">
        <f t="shared" ca="1" si="2336"/>
        <v>0.98050981870596188</v>
      </c>
      <c r="CS577" s="19">
        <f t="shared" ca="1" si="2336"/>
        <v>0.9737558508867018</v>
      </c>
      <c r="CT577" s="19">
        <f t="shared" ca="1" si="2336"/>
        <v>0.98162835411176808</v>
      </c>
      <c r="CV577">
        <f t="shared" ca="1" si="2308"/>
        <v>1997</v>
      </c>
      <c r="CW577" s="19">
        <f t="shared" ca="1" si="2337"/>
        <v>1.0350357784446163</v>
      </c>
      <c r="CX577" s="19">
        <f t="shared" ca="1" si="2337"/>
        <v>0.92714676244360616</v>
      </c>
      <c r="CY577" s="19">
        <f t="shared" ca="1" si="2337"/>
        <v>0.93516016107774658</v>
      </c>
      <c r="CZ577" s="19">
        <f t="shared" ca="1" si="2337"/>
        <v>0.9116814135095298</v>
      </c>
      <c r="DA577" s="19">
        <f t="shared" ca="1" si="2337"/>
        <v>0.94055242819132068</v>
      </c>
      <c r="DC577">
        <f t="shared" ca="1" si="2310"/>
        <v>1997</v>
      </c>
      <c r="DD577" s="19">
        <f t="shared" ca="1" si="2338"/>
        <v>1.0471160414776144</v>
      </c>
      <c r="DE577" s="19">
        <f t="shared" ca="1" si="2338"/>
        <v>0.96279318663161373</v>
      </c>
      <c r="DF577" s="19">
        <f t="shared" ca="1" si="2338"/>
        <v>0.93676588562805208</v>
      </c>
      <c r="DG577" s="19">
        <f t="shared" ca="1" si="2338"/>
        <v>0.99931241634093981</v>
      </c>
      <c r="DH577" s="19">
        <f t="shared" ca="1" si="2338"/>
        <v>0.9026690396435687</v>
      </c>
      <c r="DJ577">
        <f t="shared" ca="1" si="2312"/>
        <v>1997</v>
      </c>
      <c r="DK577" s="19">
        <f t="shared" ca="1" si="2339"/>
        <v>1.0459117417892474</v>
      </c>
      <c r="DL577" s="19">
        <f t="shared" ca="1" si="2339"/>
        <v>0.97126606482135314</v>
      </c>
      <c r="DM577" s="19">
        <f t="shared" ca="1" si="2339"/>
        <v>0.94613396146121787</v>
      </c>
      <c r="DN577" s="19">
        <f t="shared" ca="1" si="2339"/>
        <v>1.0005175968445017</v>
      </c>
      <c r="DO577" s="19">
        <f t="shared" ca="1" si="2339"/>
        <v>0.90370024147343297</v>
      </c>
      <c r="DQ577">
        <f t="shared" ca="1" si="2314"/>
        <v>1997</v>
      </c>
      <c r="DR577" s="19">
        <f t="shared" ca="1" si="2340"/>
        <v>0.12083735909822865</v>
      </c>
      <c r="DS577" s="19">
        <f t="shared" ca="1" si="2340"/>
        <v>0.82689465823989172</v>
      </c>
      <c r="DT577" s="19">
        <f t="shared" ca="1" si="2340"/>
        <v>0.80995152867489117</v>
      </c>
      <c r="DU577" s="19">
        <f t="shared" ca="1" si="2340"/>
        <v>0.84191210905345171</v>
      </c>
      <c r="DV577" s="19">
        <f t="shared" ca="1" si="2340"/>
        <v>0.75370403453563395</v>
      </c>
      <c r="DX577">
        <f t="shared" ca="1" si="2316"/>
        <v>1997</v>
      </c>
      <c r="DY577" s="19">
        <f t="shared" ca="1" si="2341"/>
        <v>1.0435176560250656</v>
      </c>
      <c r="DZ577" s="19">
        <f t="shared" ca="1" si="2341"/>
        <v>0.94920682939952916</v>
      </c>
      <c r="EA577" s="19">
        <f t="shared" ca="1" si="2341"/>
        <v>0.90679644125103864</v>
      </c>
      <c r="EB577" s="19">
        <f t="shared" ca="1" si="2341"/>
        <v>0.99528117627380586</v>
      </c>
      <c r="EC577" s="19">
        <f t="shared" ca="1" si="2341"/>
        <v>0.83596816218670256</v>
      </c>
      <c r="EF577">
        <f t="shared" ca="1" si="2318"/>
        <v>1997</v>
      </c>
      <c r="EG577" s="19">
        <f t="shared" ca="1" si="2342"/>
        <v>1.0977045332537247</v>
      </c>
      <c r="EH577" s="19">
        <f t="shared" ca="1" si="2342"/>
        <v>0.96974889975889877</v>
      </c>
      <c r="EI577" s="19">
        <f t="shared" ca="1" si="2342"/>
        <v>0.94294199179537919</v>
      </c>
      <c r="EJ577" s="19">
        <f t="shared" ca="1" si="2342"/>
        <v>1.0042509694808857</v>
      </c>
      <c r="EK577" s="19">
        <f t="shared" ca="1" si="2342"/>
        <v>0.90414722401127701</v>
      </c>
      <c r="EM577">
        <f t="shared" ca="1" si="2320"/>
        <v>1997</v>
      </c>
      <c r="EN577" s="19">
        <f t="shared" ca="1" si="2343"/>
        <v>1.1004596754828309</v>
      </c>
      <c r="EO577" s="19">
        <f t="shared" ca="1" si="2343"/>
        <v>0.97363918414306172</v>
      </c>
      <c r="EP577" s="19">
        <f t="shared" ca="1" si="2343"/>
        <v>0.949802351608111</v>
      </c>
      <c r="EQ577" s="19">
        <f t="shared" ca="1" si="2343"/>
        <v>1.0089256856420212</v>
      </c>
      <c r="ER577" s="19">
        <f t="shared" ca="1" si="2343"/>
        <v>0.91985867161951795</v>
      </c>
      <c r="EU577">
        <f t="shared" ca="1" si="2322"/>
        <v>1997</v>
      </c>
      <c r="EV577" s="19">
        <f t="shared" ca="1" si="2344"/>
        <v>1.0788808400991785</v>
      </c>
      <c r="EW577" s="19">
        <f t="shared" ca="1" si="2344"/>
        <v>0.93430801708788735</v>
      </c>
      <c r="EX577" s="19">
        <f t="shared" ca="1" si="2344"/>
        <v>0.91699553999059924</v>
      </c>
      <c r="EY577" s="19">
        <f t="shared" ca="1" si="2344"/>
        <v>0.95578029139051857</v>
      </c>
      <c r="EZ577" s="19">
        <f t="shared" ca="1" si="2344"/>
        <v>0.88760423040201319</v>
      </c>
    </row>
    <row r="578" spans="4:156" hidden="1" x14ac:dyDescent="0.2">
      <c r="D578" s="5">
        <f t="shared" si="2281"/>
        <v>13</v>
      </c>
      <c r="E578" t="b">
        <f t="shared" si="2281"/>
        <v>1</v>
      </c>
      <c r="G578">
        <f t="shared" ca="1" si="2282"/>
        <v>1998</v>
      </c>
      <c r="H578" s="19">
        <f t="shared" ca="1" si="2324"/>
        <v>1.0618742059817834</v>
      </c>
      <c r="I578" s="19">
        <f t="shared" ca="1" si="2324"/>
        <v>0.99620488917062933</v>
      </c>
      <c r="J578" s="19">
        <f t="shared" ca="1" si="2324"/>
        <v>0.99621641985878284</v>
      </c>
      <c r="K578" s="19">
        <f t="shared" ca="1" si="2324"/>
        <v>0.99912013681283696</v>
      </c>
      <c r="L578" s="19">
        <f t="shared" ca="1" si="2324"/>
        <v>0.99546542968173102</v>
      </c>
      <c r="N578">
        <f t="shared" ca="1" si="2284"/>
        <v>1998</v>
      </c>
      <c r="O578" s="19">
        <f t="shared" ca="1" si="2325"/>
        <v>1.0174455695352487</v>
      </c>
      <c r="P578" s="19">
        <f t="shared" ca="1" si="2325"/>
        <v>1.0127955223661029</v>
      </c>
      <c r="Q578" s="19">
        <f t="shared" ca="1" si="2325"/>
        <v>1.0418277674230509</v>
      </c>
      <c r="R578" s="19">
        <f t="shared" ca="1" si="2325"/>
        <v>0.98422480495697118</v>
      </c>
      <c r="S578" s="19">
        <f t="shared" ca="1" si="2325"/>
        <v>1.081591573148361</v>
      </c>
      <c r="U578">
        <f t="shared" ca="1" si="2286"/>
        <v>1998</v>
      </c>
      <c r="V578" s="19">
        <f t="shared" ca="1" si="2326"/>
        <v>0.93465821463314347</v>
      </c>
      <c r="W578" s="19">
        <f t="shared" ca="1" si="2326"/>
        <v>0.8964681039064949</v>
      </c>
      <c r="X578" s="19">
        <f t="shared" ca="1" si="2326"/>
        <v>0.95423393531514134</v>
      </c>
      <c r="Y578" s="19">
        <f t="shared" ca="1" si="2326"/>
        <v>0.84527196124163273</v>
      </c>
      <c r="Z578" s="19">
        <f t="shared" ca="1" si="2326"/>
        <v>1.0533342619907504</v>
      </c>
      <c r="AB578">
        <f t="shared" ca="1" si="2288"/>
        <v>1998</v>
      </c>
      <c r="AC578" s="19">
        <f t="shared" ca="1" si="2327"/>
        <v>1.0618742059817834</v>
      </c>
      <c r="AD578" s="19">
        <f t="shared" ca="1" si="2327"/>
        <v>0.94026121618746761</v>
      </c>
      <c r="AE578" s="19">
        <f t="shared" ca="1" si="2327"/>
        <v>0.94173113384501517</v>
      </c>
      <c r="AF578" s="19">
        <f t="shared" ca="1" si="2327"/>
        <v>0.94173113384501517</v>
      </c>
      <c r="AG578" s="19">
        <f t="shared" ca="1" si="2327"/>
        <v>0.94173113384501517</v>
      </c>
      <c r="AI578">
        <f t="shared" ca="1" si="2290"/>
        <v>1998</v>
      </c>
      <c r="AJ578" s="19">
        <f t="shared" ca="1" si="2328"/>
        <v>1.162584417050839</v>
      </c>
      <c r="AK578" s="19">
        <f t="shared" ca="1" si="2328"/>
        <v>0.98131945555633304</v>
      </c>
      <c r="AL578" s="19">
        <f t="shared" ca="1" si="2328"/>
        <v>0.98285355987817868</v>
      </c>
      <c r="AM578" s="19">
        <f t="shared" ca="1" si="2328"/>
        <v>0.98285355987817868</v>
      </c>
      <c r="AN578" s="19">
        <f t="shared" ca="1" si="2328"/>
        <v>0.98285355987817868</v>
      </c>
      <c r="AP578">
        <f t="shared" ca="1" si="2292"/>
        <v>1998</v>
      </c>
      <c r="AQ578" s="19">
        <f t="shared" ca="1" si="2329"/>
        <v>0.93465821463314347</v>
      </c>
      <c r="AR578" s="19">
        <f t="shared" ca="1" si="2329"/>
        <v>1.0682398300499867</v>
      </c>
      <c r="AS578" s="19">
        <f t="shared" ca="1" si="2329"/>
        <v>1.069909817667952</v>
      </c>
      <c r="AT578" s="19">
        <f t="shared" ca="1" si="2329"/>
        <v>1.069909817667952</v>
      </c>
      <c r="AU578" s="19">
        <f t="shared" ca="1" si="2329"/>
        <v>1.069909817667952</v>
      </c>
      <c r="AV578" s="19"/>
      <c r="AX578">
        <f t="shared" ca="1" si="2294"/>
        <v>1998</v>
      </c>
      <c r="AY578" s="19">
        <f t="shared" ca="1" si="2330"/>
        <v>1.0845118861878638</v>
      </c>
      <c r="AZ578" s="19">
        <f t="shared" ca="1" si="2330"/>
        <v>1.0664212124932677</v>
      </c>
      <c r="BA578" s="19">
        <f t="shared" ca="1" si="2330"/>
        <v>1.0995445777895274</v>
      </c>
      <c r="BB578" s="19">
        <f t="shared" ca="1" si="2330"/>
        <v>0.98185882585374096</v>
      </c>
      <c r="BC578" s="19">
        <f t="shared" ca="1" si="2330"/>
        <v>1.1232495032077483</v>
      </c>
      <c r="BE578">
        <f t="shared" ca="1" si="2296"/>
        <v>1998</v>
      </c>
      <c r="BF578" s="19">
        <f t="shared" ca="1" si="2331"/>
        <v>1.0226600250304592</v>
      </c>
      <c r="BG578" s="19">
        <f t="shared" ca="1" si="2331"/>
        <v>1.0026497819336457</v>
      </c>
      <c r="BH578" s="19">
        <f t="shared" ca="1" si="2331"/>
        <v>1.0018658761537762</v>
      </c>
      <c r="BI578" s="19">
        <f t="shared" ca="1" si="2331"/>
        <v>1.0095039768716072</v>
      </c>
      <c r="BJ578" s="19">
        <f t="shared" ca="1" si="2331"/>
        <v>1.0011164665364682</v>
      </c>
      <c r="BL578">
        <f t="shared" ca="1" si="2298"/>
        <v>1998</v>
      </c>
      <c r="BM578" s="19">
        <f t="shared" ca="1" si="2332"/>
        <v>1.0406810115679901</v>
      </c>
      <c r="BN578" s="19">
        <f t="shared" ca="1" si="2332"/>
        <v>1.0333157394974415</v>
      </c>
      <c r="BO578" s="19">
        <f t="shared" ca="1" si="2332"/>
        <v>1.0619207963735753</v>
      </c>
      <c r="BP578" s="19">
        <f t="shared" ca="1" si="2332"/>
        <v>1.0129375826802729</v>
      </c>
      <c r="BQ578" s="19">
        <f t="shared" ca="1" si="2332"/>
        <v>1.1199002463080425</v>
      </c>
      <c r="BS578">
        <f t="shared" ca="1" si="2300"/>
        <v>1998</v>
      </c>
      <c r="BT578" s="19">
        <f t="shared" ca="1" si="2333"/>
        <v>1.0258088010713529</v>
      </c>
      <c r="BU578" s="19">
        <f t="shared" ca="1" si="2333"/>
        <v>0.98628279828713805</v>
      </c>
      <c r="BV578" s="19">
        <f t="shared" ca="1" si="2333"/>
        <v>0.99097137979980143</v>
      </c>
      <c r="BW578" s="19">
        <f t="shared" ca="1" si="2333"/>
        <v>0.92817103567060288</v>
      </c>
      <c r="BX578" s="19">
        <f t="shared" ca="1" si="2333"/>
        <v>0.99318914841612849</v>
      </c>
      <c r="BZ578">
        <f t="shared" ca="1" si="2302"/>
        <v>1998</v>
      </c>
      <c r="CA578" s="19">
        <f t="shared" ca="1" si="2334"/>
        <v>1.0778997516826032</v>
      </c>
      <c r="CB578" s="19">
        <f t="shared" ca="1" si="2334"/>
        <v>0.92199426405513973</v>
      </c>
      <c r="CC578" s="19">
        <f t="shared" ca="1" si="2334"/>
        <v>0.93736444930636309</v>
      </c>
      <c r="CD578" s="19">
        <f t="shared" ca="1" si="2334"/>
        <v>0.87983528225389473</v>
      </c>
      <c r="CE578" s="19">
        <f t="shared" ca="1" si="2334"/>
        <v>0.94767944285131112</v>
      </c>
      <c r="CH578">
        <f t="shared" ca="1" si="2304"/>
        <v>1998</v>
      </c>
      <c r="CI578" s="19">
        <f t="shared" ca="1" si="2335"/>
        <v>1.0983915076307817</v>
      </c>
      <c r="CJ578" s="19">
        <f t="shared" ca="1" si="2335"/>
        <v>0.92570969314225438</v>
      </c>
      <c r="CK578" s="19">
        <f t="shared" ca="1" si="2335"/>
        <v>0.91937954937669453</v>
      </c>
      <c r="CL578" s="19">
        <f t="shared" ca="1" si="2335"/>
        <v>0.93370530055561973</v>
      </c>
      <c r="CM578" s="19">
        <f t="shared" ca="1" si="2335"/>
        <v>0.90296912830861176</v>
      </c>
      <c r="CO578">
        <f t="shared" ca="1" si="2306"/>
        <v>1998</v>
      </c>
      <c r="CP578" s="19">
        <f t="shared" ca="1" si="2336"/>
        <v>1.0907320572936683</v>
      </c>
      <c r="CQ578" s="19">
        <f t="shared" ca="1" si="2336"/>
        <v>0.97834320636096417</v>
      </c>
      <c r="CR578" s="19">
        <f t="shared" ca="1" si="2336"/>
        <v>0.98912526337925244</v>
      </c>
      <c r="CS578" s="19">
        <f t="shared" ca="1" si="2336"/>
        <v>0.94754102893870418</v>
      </c>
      <c r="CT578" s="19">
        <f t="shared" ca="1" si="2336"/>
        <v>0.99601209491144704</v>
      </c>
      <c r="CV578">
        <f t="shared" ca="1" si="2308"/>
        <v>1998</v>
      </c>
      <c r="CW578" s="19">
        <f t="shared" ca="1" si="2337"/>
        <v>1.073453698778615</v>
      </c>
      <c r="CX578" s="19">
        <f t="shared" ca="1" si="2337"/>
        <v>0.88701071112727781</v>
      </c>
      <c r="CY578" s="19">
        <f t="shared" ca="1" si="2337"/>
        <v>0.89827926408081027</v>
      </c>
      <c r="CZ578" s="19">
        <f t="shared" ca="1" si="2337"/>
        <v>0.862843689645589</v>
      </c>
      <c r="DA578" s="19">
        <f t="shared" ca="1" si="2337"/>
        <v>0.90641760630381341</v>
      </c>
      <c r="DC578">
        <f t="shared" ca="1" si="2310"/>
        <v>1998</v>
      </c>
      <c r="DD578" s="19">
        <f t="shared" ca="1" si="2338"/>
        <v>1.0824454255329996</v>
      </c>
      <c r="DE578" s="19">
        <f t="shared" ca="1" si="2338"/>
        <v>0.99055504421060403</v>
      </c>
      <c r="DF578" s="19">
        <f t="shared" ca="1" si="2338"/>
        <v>0.98971140888853892</v>
      </c>
      <c r="DG578" s="19">
        <f t="shared" ca="1" si="2338"/>
        <v>0.99454008764759672</v>
      </c>
      <c r="DH578" s="19">
        <f t="shared" ca="1" si="2338"/>
        <v>0.98707908517562337</v>
      </c>
      <c r="DJ578">
        <f t="shared" ca="1" si="2312"/>
        <v>1998</v>
      </c>
      <c r="DK578" s="19">
        <f t="shared" ca="1" si="2339"/>
        <v>1.0690387930016763</v>
      </c>
      <c r="DL578" s="19">
        <f t="shared" ca="1" si="2339"/>
        <v>0.98144385867715811</v>
      </c>
      <c r="DM578" s="19">
        <f t="shared" ca="1" si="2339"/>
        <v>0.97814620085908532</v>
      </c>
      <c r="DN578" s="19">
        <f t="shared" ca="1" si="2339"/>
        <v>0.98768070383755135</v>
      </c>
      <c r="DO578" s="19">
        <f t="shared" ca="1" si="2339"/>
        <v>0.97070674914241539</v>
      </c>
      <c r="DQ578">
        <f t="shared" ca="1" si="2314"/>
        <v>1998</v>
      </c>
      <c r="DR578" s="19">
        <f t="shared" ca="1" si="2340"/>
        <v>0.14221685453569513</v>
      </c>
      <c r="DS578" s="19">
        <f t="shared" ca="1" si="2340"/>
        <v>0.70126014735924302</v>
      </c>
      <c r="DT578" s="19">
        <f t="shared" ca="1" si="2340"/>
        <v>0.69227671082682207</v>
      </c>
      <c r="DU578" s="19">
        <f t="shared" ca="1" si="2340"/>
        <v>0.70958412355238987</v>
      </c>
      <c r="DV578" s="19">
        <f t="shared" ca="1" si="2340"/>
        <v>0.66181735795161223</v>
      </c>
      <c r="DX578">
        <f t="shared" ca="1" si="2316"/>
        <v>1998</v>
      </c>
      <c r="DY578" s="19">
        <f t="shared" ca="1" si="2341"/>
        <v>1.082470996697434</v>
      </c>
      <c r="DZ578" s="19">
        <f t="shared" ca="1" si="2341"/>
        <v>0.90928479099684456</v>
      </c>
      <c r="EA578" s="19">
        <f t="shared" ca="1" si="2341"/>
        <v>0.87993739441259478</v>
      </c>
      <c r="EB578" s="19">
        <f t="shared" ca="1" si="2341"/>
        <v>0.9412736746028888</v>
      </c>
      <c r="EC578" s="19">
        <f t="shared" ca="1" si="2341"/>
        <v>0.83084030247952179</v>
      </c>
      <c r="EF578">
        <f t="shared" ca="1" si="2318"/>
        <v>1998</v>
      </c>
      <c r="EG578" s="19">
        <f t="shared" ca="1" si="2342"/>
        <v>1.1878312602161483</v>
      </c>
      <c r="EH578" s="19">
        <f t="shared" ca="1" si="2342"/>
        <v>0.91318280976841171</v>
      </c>
      <c r="EI578" s="19">
        <f t="shared" ca="1" si="2342"/>
        <v>0.92834870940540115</v>
      </c>
      <c r="EJ578" s="19">
        <f t="shared" ca="1" si="2342"/>
        <v>0.89850486461520906</v>
      </c>
      <c r="EK578" s="19">
        <f t="shared" ca="1" si="2342"/>
        <v>0.94723313827908606</v>
      </c>
      <c r="EM578">
        <f t="shared" ca="1" si="2320"/>
        <v>1998</v>
      </c>
      <c r="EN578" s="19">
        <f t="shared" ca="1" si="2343"/>
        <v>1.1706287948955438</v>
      </c>
      <c r="EO578" s="19">
        <f t="shared" ca="1" si="2343"/>
        <v>0.96130908124142056</v>
      </c>
      <c r="EP578" s="19">
        <f t="shared" ca="1" si="2343"/>
        <v>0.97022760736121794</v>
      </c>
      <c r="EQ578" s="19">
        <f t="shared" ca="1" si="2343"/>
        <v>0.95236920941308945</v>
      </c>
      <c r="ER578" s="19">
        <f t="shared" ca="1" si="2343"/>
        <v>0.97927219461269188</v>
      </c>
      <c r="EU578">
        <f t="shared" ca="1" si="2322"/>
        <v>1998</v>
      </c>
      <c r="EV578" s="19">
        <f t="shared" ca="1" si="2344"/>
        <v>1.1256259419514802</v>
      </c>
      <c r="EW578" s="19">
        <f t="shared" ca="1" si="2344"/>
        <v>0.9449893651361122</v>
      </c>
      <c r="EX578" s="19">
        <f t="shared" ca="1" si="2344"/>
        <v>0.95131622206292632</v>
      </c>
      <c r="EY578" s="19">
        <f t="shared" ca="1" si="2344"/>
        <v>0.94126309989187862</v>
      </c>
      <c r="EZ578" s="19">
        <f t="shared" ca="1" si="2344"/>
        <v>0.95893453635903769</v>
      </c>
    </row>
    <row r="579" spans="4:156" hidden="1" x14ac:dyDescent="0.2">
      <c r="D579" s="5">
        <f t="shared" si="2281"/>
        <v>14</v>
      </c>
      <c r="E579" t="b">
        <f t="shared" si="2281"/>
        <v>1</v>
      </c>
      <c r="G579">
        <f t="shared" ca="1" si="2282"/>
        <v>1999</v>
      </c>
      <c r="H579" s="19">
        <f t="shared" ca="1" si="2324"/>
        <v>1.0340324282422859</v>
      </c>
      <c r="I579" s="19">
        <f t="shared" ca="1" si="2324"/>
        <v>1.031065353856059</v>
      </c>
      <c r="J579" s="19">
        <f t="shared" ca="1" si="2324"/>
        <v>1.0380750453026342</v>
      </c>
      <c r="K579" s="19">
        <f t="shared" ca="1" si="2324"/>
        <v>1.0102583620814622</v>
      </c>
      <c r="L579" s="19">
        <f t="shared" ca="1" si="2324"/>
        <v>1.0452692919140671</v>
      </c>
      <c r="N579">
        <f t="shared" ca="1" si="2284"/>
        <v>1999</v>
      </c>
      <c r="O579" s="19">
        <f t="shared" ca="1" si="2325"/>
        <v>1.0290919381994177</v>
      </c>
      <c r="P579" s="19">
        <f t="shared" ca="1" si="2325"/>
        <v>1.0074025413882555</v>
      </c>
      <c r="Q579" s="19">
        <f t="shared" ca="1" si="2325"/>
        <v>1.0394354564939554</v>
      </c>
      <c r="R579" s="19">
        <f t="shared" ca="1" si="2325"/>
        <v>0.9672191206844768</v>
      </c>
      <c r="S579" s="19">
        <f t="shared" ca="1" si="2325"/>
        <v>1.0892869957965188</v>
      </c>
      <c r="U579">
        <f t="shared" ca="1" si="2286"/>
        <v>1999</v>
      </c>
      <c r="V579" s="19">
        <f t="shared" ca="1" si="2326"/>
        <v>0.8967921290108275</v>
      </c>
      <c r="W579" s="19">
        <f t="shared" ca="1" si="2326"/>
        <v>0.90523014887400199</v>
      </c>
      <c r="X579" s="19">
        <f t="shared" ca="1" si="2326"/>
        <v>0.96503257499894401</v>
      </c>
      <c r="Y579" s="19">
        <f t="shared" ca="1" si="2326"/>
        <v>0.84488097066348256</v>
      </c>
      <c r="Z579" s="19">
        <f t="shared" ca="1" si="2326"/>
        <v>1.0743098099378949</v>
      </c>
      <c r="AB579">
        <f t="shared" ca="1" si="2288"/>
        <v>1999</v>
      </c>
      <c r="AC579" s="19">
        <f t="shared" ca="1" si="2327"/>
        <v>1.0340324282422859</v>
      </c>
      <c r="AD579" s="19">
        <f t="shared" ca="1" si="2327"/>
        <v>0.96998557664162199</v>
      </c>
      <c r="AE579" s="19">
        <f t="shared" ca="1" si="2327"/>
        <v>0.96708765865289514</v>
      </c>
      <c r="AF579" s="19">
        <f t="shared" ca="1" si="2327"/>
        <v>0.96708765865289514</v>
      </c>
      <c r="AG579" s="19">
        <f t="shared" ca="1" si="2327"/>
        <v>0.96708765865289514</v>
      </c>
      <c r="AI579">
        <f t="shared" ca="1" si="2290"/>
        <v>1999</v>
      </c>
      <c r="AJ579" s="19">
        <f t="shared" ca="1" si="2328"/>
        <v>1.1798174054285053</v>
      </c>
      <c r="AK579" s="19">
        <f t="shared" ca="1" si="2328"/>
        <v>0.97464230740127467</v>
      </c>
      <c r="AL579" s="19">
        <f t="shared" ca="1" si="2328"/>
        <v>0.97173047701615545</v>
      </c>
      <c r="AM579" s="19">
        <f t="shared" ca="1" si="2328"/>
        <v>0.97173047701615545</v>
      </c>
      <c r="AN579" s="19">
        <f t="shared" ca="1" si="2328"/>
        <v>0.97173047701615545</v>
      </c>
      <c r="AP579">
        <f t="shared" ca="1" si="2292"/>
        <v>1999</v>
      </c>
      <c r="AQ579" s="19">
        <f t="shared" ca="1" si="2329"/>
        <v>0.8967921290108275</v>
      </c>
      <c r="AR579" s="19">
        <f t="shared" ca="1" si="2329"/>
        <v>1.1184270119331305</v>
      </c>
      <c r="AS579" s="19">
        <f t="shared" ca="1" si="2329"/>
        <v>1.1150856119834727</v>
      </c>
      <c r="AT579" s="19">
        <f t="shared" ca="1" si="2329"/>
        <v>1.1150856119834727</v>
      </c>
      <c r="AU579" s="19">
        <f t="shared" ca="1" si="2329"/>
        <v>1.1150856119834727</v>
      </c>
      <c r="AV579" s="19"/>
      <c r="AX579">
        <f t="shared" ca="1" si="2294"/>
        <v>1999</v>
      </c>
      <c r="AY579" s="19">
        <f t="shared" ca="1" si="2330"/>
        <v>1.1180314392604895</v>
      </c>
      <c r="AZ579" s="19">
        <f t="shared" ca="1" si="2330"/>
        <v>1.0913714212918928</v>
      </c>
      <c r="BA579" s="19">
        <f t="shared" ca="1" si="2330"/>
        <v>1.1259213301552775</v>
      </c>
      <c r="BB579" s="19">
        <f t="shared" ca="1" si="2330"/>
        <v>0.99453495921482493</v>
      </c>
      <c r="BC579" s="19">
        <f t="shared" ca="1" si="2330"/>
        <v>1.152385911235692</v>
      </c>
      <c r="BE579">
        <f t="shared" ca="1" si="2296"/>
        <v>1999</v>
      </c>
      <c r="BF579" s="19">
        <f t="shared" ca="1" si="2331"/>
        <v>1.0353741722128751</v>
      </c>
      <c r="BG579" s="19">
        <f t="shared" ca="1" si="2331"/>
        <v>0.97451043813192695</v>
      </c>
      <c r="BH579" s="19">
        <f t="shared" ca="1" si="2331"/>
        <v>0.97354975980455238</v>
      </c>
      <c r="BI579" s="19">
        <f t="shared" ca="1" si="2331"/>
        <v>0.97376860594470027</v>
      </c>
      <c r="BJ579" s="19">
        <f t="shared" ca="1" si="2331"/>
        <v>0.97352828779099865</v>
      </c>
      <c r="BL579">
        <f t="shared" ca="1" si="2298"/>
        <v>1999</v>
      </c>
      <c r="BM579" s="19">
        <f t="shared" ca="1" si="2332"/>
        <v>1.0526573706954159</v>
      </c>
      <c r="BN579" s="19">
        <f t="shared" ca="1" si="2332"/>
        <v>1.0517592103708067</v>
      </c>
      <c r="BO579" s="19">
        <f t="shared" ca="1" si="2332"/>
        <v>1.1058041256503659</v>
      </c>
      <c r="BP579" s="19">
        <f t="shared" ca="1" si="2332"/>
        <v>1.0019656774474996</v>
      </c>
      <c r="BQ579" s="19">
        <f t="shared" ca="1" si="2332"/>
        <v>1.2287134991869175</v>
      </c>
      <c r="BS579">
        <f t="shared" ca="1" si="2300"/>
        <v>1999</v>
      </c>
      <c r="BT579" s="19">
        <f t="shared" ca="1" si="2333"/>
        <v>1.0535441580715643</v>
      </c>
      <c r="BU579" s="19">
        <f t="shared" ca="1" si="2333"/>
        <v>0.97549987179820941</v>
      </c>
      <c r="BV579" s="19">
        <f t="shared" ca="1" si="2333"/>
        <v>0.98164963275315742</v>
      </c>
      <c r="BW579" s="19">
        <f t="shared" ca="1" si="2333"/>
        <v>0.89066363355580558</v>
      </c>
      <c r="BX579" s="19">
        <f t="shared" ca="1" si="2333"/>
        <v>0.98486276631704184</v>
      </c>
      <c r="BZ579">
        <f t="shared" ca="1" si="2302"/>
        <v>1999</v>
      </c>
      <c r="CA579" s="19">
        <f t="shared" ca="1" si="2334"/>
        <v>1.0938774592972955</v>
      </c>
      <c r="CB579" s="19">
        <f t="shared" ca="1" si="2334"/>
        <v>0.95859806979717943</v>
      </c>
      <c r="CC579" s="19">
        <f t="shared" ca="1" si="2334"/>
        <v>0.97590858388760882</v>
      </c>
      <c r="CD579" s="19">
        <f t="shared" ca="1" si="2334"/>
        <v>0.90309913425796029</v>
      </c>
      <c r="CE579" s="19">
        <f t="shared" ca="1" si="2334"/>
        <v>0.98896333578860707</v>
      </c>
      <c r="CH579">
        <f t="shared" ca="1" si="2304"/>
        <v>1999</v>
      </c>
      <c r="CI579" s="19">
        <f t="shared" ca="1" si="2335"/>
        <v>1.1552915576204899</v>
      </c>
      <c r="CJ579" s="19">
        <f t="shared" ca="1" si="2335"/>
        <v>0.94908426222352249</v>
      </c>
      <c r="CK579" s="19">
        <f t="shared" ca="1" si="2335"/>
        <v>0.95506727077009668</v>
      </c>
      <c r="CL579" s="19">
        <f t="shared" ca="1" si="2335"/>
        <v>0.93882033870761916</v>
      </c>
      <c r="CM579" s="19">
        <f t="shared" ca="1" si="2335"/>
        <v>0.97367844116387159</v>
      </c>
      <c r="CO579">
        <f t="shared" ca="1" si="2306"/>
        <v>1999</v>
      </c>
      <c r="CP579" s="19">
        <f t="shared" ca="1" si="2336"/>
        <v>1.1101288851308069</v>
      </c>
      <c r="CQ579" s="19">
        <f t="shared" ca="1" si="2336"/>
        <v>1.0172967630474146</v>
      </c>
      <c r="CR579" s="19">
        <f t="shared" ca="1" si="2336"/>
        <v>1.0305295560622589</v>
      </c>
      <c r="CS579" s="19">
        <f t="shared" ca="1" si="2336"/>
        <v>0.97058807605254915</v>
      </c>
      <c r="CT579" s="19">
        <f t="shared" ca="1" si="2336"/>
        <v>1.0404565603746132</v>
      </c>
      <c r="CV579">
        <f t="shared" ca="1" si="2308"/>
        <v>1999</v>
      </c>
      <c r="CW579" s="19">
        <f t="shared" ca="1" si="2337"/>
        <v>1.063608353990827</v>
      </c>
      <c r="CX579" s="19">
        <f t="shared" ca="1" si="2337"/>
        <v>0.88148728410873067</v>
      </c>
      <c r="CY579" s="19">
        <f t="shared" ca="1" si="2337"/>
        <v>0.87336711645256904</v>
      </c>
      <c r="CZ579" s="19">
        <f t="shared" ca="1" si="2337"/>
        <v>0.89567186655739139</v>
      </c>
      <c r="DA579" s="19">
        <f t="shared" ca="1" si="2337"/>
        <v>0.86824447649414405</v>
      </c>
      <c r="DC579">
        <f t="shared" ca="1" si="2310"/>
        <v>1999</v>
      </c>
      <c r="DD579" s="19">
        <f t="shared" ca="1" si="2338"/>
        <v>1.0888791459771403</v>
      </c>
      <c r="DE579" s="19">
        <f t="shared" ca="1" si="2338"/>
        <v>1.0565960271931059</v>
      </c>
      <c r="DF579" s="19">
        <f t="shared" ca="1" si="2338"/>
        <v>1.0602736021481531</v>
      </c>
      <c r="DG579" s="19">
        <f t="shared" ca="1" si="2338"/>
        <v>1.0460724950717366</v>
      </c>
      <c r="DH579" s="19">
        <f t="shared" ca="1" si="2338"/>
        <v>1.068015245933585</v>
      </c>
      <c r="DJ579">
        <f t="shared" ca="1" si="2312"/>
        <v>1999</v>
      </c>
      <c r="DK579" s="19">
        <f t="shared" ca="1" si="2339"/>
        <v>1.0498075697117089</v>
      </c>
      <c r="DL579" s="19">
        <f t="shared" ca="1" si="2339"/>
        <v>1.0042214427259524</v>
      </c>
      <c r="DM579" s="19">
        <f t="shared" ca="1" si="2339"/>
        <v>1.0184085768498419</v>
      </c>
      <c r="DN579" s="19">
        <f t="shared" ca="1" si="2339"/>
        <v>0.98433253906742113</v>
      </c>
      <c r="DO579" s="19">
        <f t="shared" ca="1" si="2339"/>
        <v>1.0449969620389072</v>
      </c>
      <c r="DQ579">
        <f t="shared" ca="1" si="2314"/>
        <v>1999</v>
      </c>
      <c r="DR579" s="19">
        <f t="shared" ca="1" si="2340"/>
        <v>0.16957863660762212</v>
      </c>
      <c r="DS579" s="19">
        <f t="shared" ca="1" si="2340"/>
        <v>0.58281780800592009</v>
      </c>
      <c r="DT579" s="19">
        <f t="shared" ca="1" si="2340"/>
        <v>0.59002454635970802</v>
      </c>
      <c r="DU579" s="19">
        <f t="shared" ca="1" si="2340"/>
        <v>0.57456928375913485</v>
      </c>
      <c r="DV579" s="19">
        <f t="shared" ca="1" si="2340"/>
        <v>0.61722429624690245</v>
      </c>
      <c r="DX579">
        <f t="shared" ca="1" si="2316"/>
        <v>1999</v>
      </c>
      <c r="DY579" s="19">
        <f t="shared" ca="1" si="2341"/>
        <v>1.1094334829367432</v>
      </c>
      <c r="DZ579" s="19">
        <f t="shared" ca="1" si="2341"/>
        <v>0.90979985452030454</v>
      </c>
      <c r="EA579" s="19">
        <f t="shared" ca="1" si="2341"/>
        <v>0.90126432230260467</v>
      </c>
      <c r="EB579" s="19">
        <f t="shared" ca="1" si="2341"/>
        <v>0.91313942851481378</v>
      </c>
      <c r="EC579" s="19">
        <f t="shared" ca="1" si="2341"/>
        <v>0.89175880322634182</v>
      </c>
      <c r="EF579">
        <f t="shared" ca="1" si="2318"/>
        <v>1999</v>
      </c>
      <c r="EG579" s="19">
        <f t="shared" ca="1" si="2342"/>
        <v>1.2786679140637518</v>
      </c>
      <c r="EH579" s="19">
        <f t="shared" ca="1" si="2342"/>
        <v>0.85308815690872164</v>
      </c>
      <c r="EI579" s="19">
        <f t="shared" ca="1" si="2342"/>
        <v>0.84262375290591696</v>
      </c>
      <c r="EJ579" s="19">
        <f t="shared" ca="1" si="2342"/>
        <v>0.8601807880938197</v>
      </c>
      <c r="EK579" s="19">
        <f t="shared" ca="1" si="2342"/>
        <v>0.83151410585575902</v>
      </c>
      <c r="EM579">
        <f t="shared" ca="1" si="2320"/>
        <v>1999</v>
      </c>
      <c r="EN579" s="19">
        <f t="shared" ca="1" si="2343"/>
        <v>1.1957394257486877</v>
      </c>
      <c r="EO579" s="19">
        <f t="shared" ca="1" si="2343"/>
        <v>0.94917673876215125</v>
      </c>
      <c r="EP579" s="19">
        <f t="shared" ca="1" si="2343"/>
        <v>0.96749198628642707</v>
      </c>
      <c r="EQ579" s="19">
        <f t="shared" ca="1" si="2343"/>
        <v>0.919865742978765</v>
      </c>
      <c r="ER579" s="19">
        <f t="shared" ca="1" si="2343"/>
        <v>0.9916128348814266</v>
      </c>
      <c r="EU579">
        <f t="shared" ca="1" si="2322"/>
        <v>1999</v>
      </c>
      <c r="EV579" s="19">
        <f t="shared" ca="1" si="2344"/>
        <v>1.1026909426807332</v>
      </c>
      <c r="EW579" s="19">
        <f t="shared" ca="1" si="2344"/>
        <v>0.95387428419448173</v>
      </c>
      <c r="EX579" s="19">
        <f t="shared" ca="1" si="2344"/>
        <v>0.95440052278341958</v>
      </c>
      <c r="EY579" s="19">
        <f t="shared" ca="1" si="2344"/>
        <v>0.94797853079278549</v>
      </c>
      <c r="EZ579" s="19">
        <f t="shared" ca="1" si="2344"/>
        <v>0.95926714556580828</v>
      </c>
    </row>
    <row r="580" spans="4:156" hidden="1" x14ac:dyDescent="0.2">
      <c r="D580" s="5">
        <f t="shared" si="2281"/>
        <v>15</v>
      </c>
      <c r="E580" t="b">
        <f t="shared" si="2281"/>
        <v>1</v>
      </c>
      <c r="G580">
        <f t="shared" ca="1" si="2282"/>
        <v>2000</v>
      </c>
      <c r="H580" s="19">
        <f t="shared" ca="1" si="2324"/>
        <v>1.0485562326392626</v>
      </c>
      <c r="I580" s="19">
        <f t="shared" ca="1" si="2324"/>
        <v>1.0168768040161262</v>
      </c>
      <c r="J580" s="19">
        <f t="shared" ca="1" si="2324"/>
        <v>0.99735250097857575</v>
      </c>
      <c r="K580" s="19">
        <f t="shared" ca="1" si="2324"/>
        <v>1.0583457029482681</v>
      </c>
      <c r="L580" s="19">
        <f t="shared" ca="1" si="2324"/>
        <v>0.98157779005772416</v>
      </c>
      <c r="N580">
        <f t="shared" ca="1" si="2284"/>
        <v>2000</v>
      </c>
      <c r="O580" s="19">
        <f t="shared" ca="1" si="2325"/>
        <v>1.0082359205092168</v>
      </c>
      <c r="P580" s="19">
        <f t="shared" ca="1" si="2325"/>
        <v>0.92985734910101348</v>
      </c>
      <c r="Q580" s="19">
        <f t="shared" ca="1" si="2325"/>
        <v>0.9305339815693674</v>
      </c>
      <c r="R580" s="19">
        <f t="shared" ca="1" si="2325"/>
        <v>0.92860736208749151</v>
      </c>
      <c r="S580" s="19">
        <f t="shared" ca="1" si="2325"/>
        <v>0.93186394307662512</v>
      </c>
      <c r="U580">
        <f t="shared" ca="1" si="2286"/>
        <v>2000</v>
      </c>
      <c r="V580" s="19">
        <f t="shared" ca="1" si="2326"/>
        <v>0.88450359461874906</v>
      </c>
      <c r="W580" s="19">
        <f t="shared" ca="1" si="2326"/>
        <v>0.89150068895942536</v>
      </c>
      <c r="X580" s="19">
        <f t="shared" ca="1" si="2326"/>
        <v>0.88456774674213068</v>
      </c>
      <c r="Y580" s="19">
        <f t="shared" ca="1" si="2326"/>
        <v>0.89744440476105958</v>
      </c>
      <c r="Z580" s="19">
        <f t="shared" ca="1" si="2326"/>
        <v>0.8728564958491809</v>
      </c>
      <c r="AB580">
        <f t="shared" ca="1" si="2288"/>
        <v>2000</v>
      </c>
      <c r="AC580" s="19">
        <f t="shared" ca="1" si="2327"/>
        <v>1.0485562326392626</v>
      </c>
      <c r="AD580" s="19">
        <f t="shared" ca="1" si="2327"/>
        <v>0.95397372019465088</v>
      </c>
      <c r="AE580" s="19">
        <f t="shared" ca="1" si="2327"/>
        <v>0.9536922950550355</v>
      </c>
      <c r="AF580" s="19">
        <f t="shared" ca="1" si="2327"/>
        <v>0.9536922950550355</v>
      </c>
      <c r="AG580" s="19">
        <f t="shared" ca="1" si="2327"/>
        <v>0.9536922950550355</v>
      </c>
      <c r="AI580">
        <f t="shared" ca="1" si="2290"/>
        <v>2000</v>
      </c>
      <c r="AJ580" s="19">
        <f t="shared" ca="1" si="2328"/>
        <v>1.1781571245510509</v>
      </c>
      <c r="AK580" s="19">
        <f t="shared" ca="1" si="2328"/>
        <v>0.99212403539338179</v>
      </c>
      <c r="AL580" s="19">
        <f t="shared" ca="1" si="2328"/>
        <v>0.99183135579512249</v>
      </c>
      <c r="AM580" s="19">
        <f t="shared" ca="1" si="2328"/>
        <v>0.99183135579512249</v>
      </c>
      <c r="AN580" s="19">
        <f t="shared" ca="1" si="2328"/>
        <v>0.99183135579512249</v>
      </c>
      <c r="AP580">
        <f t="shared" ca="1" si="2292"/>
        <v>2000</v>
      </c>
      <c r="AQ580" s="19">
        <f t="shared" ca="1" si="2329"/>
        <v>0.88450359461874906</v>
      </c>
      <c r="AR580" s="19">
        <f t="shared" ca="1" si="2329"/>
        <v>1.1309112774327685</v>
      </c>
      <c r="AS580" s="19">
        <f t="shared" ca="1" si="2329"/>
        <v>1.1305776551773472</v>
      </c>
      <c r="AT580" s="19">
        <f t="shared" ca="1" si="2329"/>
        <v>1.1305776551773472</v>
      </c>
      <c r="AU580" s="19">
        <f t="shared" ca="1" si="2329"/>
        <v>1.1305776551773472</v>
      </c>
      <c r="AV580" s="19"/>
      <c r="AX580">
        <f t="shared" ca="1" si="2294"/>
        <v>2000</v>
      </c>
      <c r="AY580" s="19">
        <f t="shared" ca="1" si="2330"/>
        <v>1.1122519167211906</v>
      </c>
      <c r="AZ580" s="19">
        <f t="shared" ca="1" si="2330"/>
        <v>1.0014897567097001</v>
      </c>
      <c r="BA580" s="19">
        <f t="shared" ca="1" si="2330"/>
        <v>1.0022655910230518</v>
      </c>
      <c r="BB580" s="19">
        <f t="shared" ca="1" si="2330"/>
        <v>0.99888570569334734</v>
      </c>
      <c r="BC580" s="19">
        <f t="shared" ca="1" si="2330"/>
        <v>1.0029463865173656</v>
      </c>
      <c r="BE580">
        <f t="shared" ca="1" si="2296"/>
        <v>2000</v>
      </c>
      <c r="BF580" s="19">
        <f t="shared" ca="1" si="2331"/>
        <v>1.0055862680579846</v>
      </c>
      <c r="BG580" s="19">
        <f t="shared" ca="1" si="2331"/>
        <v>0.97930880325144265</v>
      </c>
      <c r="BH580" s="19">
        <f t="shared" ca="1" si="2331"/>
        <v>0.96612755209820422</v>
      </c>
      <c r="BI580" s="19">
        <f t="shared" ca="1" si="2331"/>
        <v>1.0440292996324299</v>
      </c>
      <c r="BJ580" s="19">
        <f t="shared" ca="1" si="2331"/>
        <v>0.95848424900965168</v>
      </c>
      <c r="BL580">
        <f t="shared" ca="1" si="2298"/>
        <v>2000</v>
      </c>
      <c r="BM580" s="19">
        <f t="shared" ca="1" si="2332"/>
        <v>1.0671507699618363</v>
      </c>
      <c r="BN580" s="19">
        <f t="shared" ca="1" si="2332"/>
        <v>1.0356928170251427</v>
      </c>
      <c r="BO580" s="19">
        <f t="shared" ca="1" si="2332"/>
        <v>1.0310473711959491</v>
      </c>
      <c r="BP580" s="19">
        <f t="shared" ca="1" si="2332"/>
        <v>1.0389083165903867</v>
      </c>
      <c r="BQ580" s="19">
        <f t="shared" ca="1" si="2332"/>
        <v>1.0217426879061162</v>
      </c>
      <c r="BS580">
        <f t="shared" ca="1" si="2300"/>
        <v>2000</v>
      </c>
      <c r="BT580" s="19">
        <f t="shared" ca="1" si="2333"/>
        <v>1.0488099992951625</v>
      </c>
      <c r="BU580" s="19">
        <f t="shared" ca="1" si="2333"/>
        <v>1.0097926201314844</v>
      </c>
      <c r="BV580" s="19">
        <f t="shared" ca="1" si="2333"/>
        <v>1.0060931153378305</v>
      </c>
      <c r="BW580" s="19">
        <f t="shared" ca="1" si="2333"/>
        <v>1.0572124212110299</v>
      </c>
      <c r="BX580" s="19">
        <f t="shared" ca="1" si="2333"/>
        <v>1.0042878578376364</v>
      </c>
      <c r="BZ580">
        <f t="shared" ca="1" si="2302"/>
        <v>2000</v>
      </c>
      <c r="CA580" s="19">
        <f t="shared" ca="1" si="2334"/>
        <v>1.0923381161586085</v>
      </c>
      <c r="CB580" s="19">
        <f t="shared" ca="1" si="2334"/>
        <v>0.99362540012579392</v>
      </c>
      <c r="CC580" s="19">
        <f t="shared" ca="1" si="2334"/>
        <v>1.0162676056114774</v>
      </c>
      <c r="CD580" s="19">
        <f t="shared" ca="1" si="2334"/>
        <v>0.92719010134386193</v>
      </c>
      <c r="CE580" s="19">
        <f t="shared" ca="1" si="2334"/>
        <v>1.032239223637557</v>
      </c>
      <c r="CH580">
        <f t="shared" ca="1" si="2304"/>
        <v>2000</v>
      </c>
      <c r="CI580" s="19">
        <f t="shared" ca="1" si="2335"/>
        <v>1.1715039060585564</v>
      </c>
      <c r="CJ580" s="19">
        <f t="shared" ca="1" si="2335"/>
        <v>0.96513664463012105</v>
      </c>
      <c r="CK580" s="19">
        <f t="shared" ca="1" si="2335"/>
        <v>0.97619055386826126</v>
      </c>
      <c r="CL580" s="19">
        <f t="shared" ca="1" si="2335"/>
        <v>0.95544084488296499</v>
      </c>
      <c r="CM580" s="19">
        <f t="shared" ca="1" si="2335"/>
        <v>0.99995974106382213</v>
      </c>
      <c r="CO580">
        <f t="shared" ca="1" si="2306"/>
        <v>2000</v>
      </c>
      <c r="CP580" s="19">
        <f t="shared" ca="1" si="2336"/>
        <v>1.1176535902494855</v>
      </c>
      <c r="CQ580" s="19">
        <f t="shared" ca="1" si="2336"/>
        <v>0.99628572141650307</v>
      </c>
      <c r="CR580" s="19">
        <f t="shared" ca="1" si="2336"/>
        <v>0.99932750475339904</v>
      </c>
      <c r="CS580" s="19">
        <f t="shared" ca="1" si="2336"/>
        <v>0.9862606476005521</v>
      </c>
      <c r="CT580" s="19">
        <f t="shared" ca="1" si="2336"/>
        <v>1.0014915278519982</v>
      </c>
      <c r="CV580">
        <f t="shared" ca="1" si="2308"/>
        <v>2000</v>
      </c>
      <c r="CW580" s="19">
        <f t="shared" ca="1" si="2337"/>
        <v>1.012886261679429</v>
      </c>
      <c r="CX580" s="19">
        <f t="shared" ca="1" si="2337"/>
        <v>0.94899168304662851</v>
      </c>
      <c r="CY580" s="19">
        <f t="shared" ca="1" si="2337"/>
        <v>0.94306668485550482</v>
      </c>
      <c r="CZ580" s="19">
        <f t="shared" ca="1" si="2337"/>
        <v>0.96249826415276818</v>
      </c>
      <c r="DA580" s="19">
        <f t="shared" ca="1" si="2337"/>
        <v>0.93860391418577449</v>
      </c>
      <c r="DC580">
        <f t="shared" ca="1" si="2310"/>
        <v>2000</v>
      </c>
      <c r="DD580" s="19">
        <f t="shared" ca="1" si="2338"/>
        <v>1.1279708800228392</v>
      </c>
      <c r="DE580" s="19">
        <f t="shared" ca="1" si="2338"/>
        <v>0.99554067640081878</v>
      </c>
      <c r="DF580" s="19">
        <f t="shared" ca="1" si="2338"/>
        <v>0.95431703704052517</v>
      </c>
      <c r="DG580" s="19">
        <f t="shared" ca="1" si="2338"/>
        <v>1.0466780484151426</v>
      </c>
      <c r="DH580" s="19">
        <f t="shared" ca="1" si="2338"/>
        <v>0.90396701532201396</v>
      </c>
      <c r="DJ580">
        <f t="shared" ca="1" si="2312"/>
        <v>2000</v>
      </c>
      <c r="DK580" s="19">
        <f t="shared" ca="1" si="2339"/>
        <v>1.1126366491157651</v>
      </c>
      <c r="DL580" s="19">
        <f t="shared" ca="1" si="2339"/>
        <v>0.93369488154509017</v>
      </c>
      <c r="DM580" s="19">
        <f t="shared" ca="1" si="2339"/>
        <v>0.89885283193490539</v>
      </c>
      <c r="DN580" s="19">
        <f t="shared" ca="1" si="2339"/>
        <v>0.96834438596962857</v>
      </c>
      <c r="DO580" s="19">
        <f t="shared" ca="1" si="2339"/>
        <v>0.84463091159723236</v>
      </c>
      <c r="DQ580">
        <f t="shared" ca="1" si="2314"/>
        <v>2000</v>
      </c>
      <c r="DR580" s="19">
        <f t="shared" ca="1" si="2340"/>
        <v>0.21312936124530332</v>
      </c>
      <c r="DS580" s="19">
        <f t="shared" ca="1" si="2340"/>
        <v>0.49593617553682418</v>
      </c>
      <c r="DT580" s="19">
        <f t="shared" ca="1" si="2340"/>
        <v>0.4981054985531071</v>
      </c>
      <c r="DU580" s="19">
        <f t="shared" ca="1" si="2340"/>
        <v>0.49415541588906009</v>
      </c>
      <c r="DV580" s="19">
        <f t="shared" ca="1" si="2340"/>
        <v>0.50505725752819108</v>
      </c>
      <c r="DX580">
        <f t="shared" ca="1" si="2316"/>
        <v>2000</v>
      </c>
      <c r="DY580" s="19">
        <f t="shared" ca="1" si="2341"/>
        <v>1.1743331357439237</v>
      </c>
      <c r="DZ580" s="19">
        <f t="shared" ca="1" si="2341"/>
        <v>0.84092734857553852</v>
      </c>
      <c r="EA580" s="19">
        <f t="shared" ca="1" si="2341"/>
        <v>0.81266828871642915</v>
      </c>
      <c r="EB580" s="19">
        <f t="shared" ca="1" si="2341"/>
        <v>0.86857957835519428</v>
      </c>
      <c r="EC580" s="19">
        <f t="shared" ca="1" si="2341"/>
        <v>0.76791367172670288</v>
      </c>
      <c r="EF580">
        <f t="shared" ca="1" si="2318"/>
        <v>2000</v>
      </c>
      <c r="EG580" s="19">
        <f t="shared" ca="1" si="2342"/>
        <v>1.1930687793115229</v>
      </c>
      <c r="EH580" s="19">
        <f t="shared" ca="1" si="2342"/>
        <v>0.89893110084297168</v>
      </c>
      <c r="EI580" s="19">
        <f t="shared" ca="1" si="2342"/>
        <v>0.85473698044120838</v>
      </c>
      <c r="EJ580" s="19">
        <f t="shared" ca="1" si="2342"/>
        <v>0.94888017071235042</v>
      </c>
      <c r="EK580" s="19">
        <f t="shared" ca="1" si="2342"/>
        <v>0.79516555480501028</v>
      </c>
      <c r="EM580">
        <f t="shared" ca="1" si="2320"/>
        <v>2000</v>
      </c>
      <c r="EN580" s="19">
        <f t="shared" ca="1" si="2343"/>
        <v>1.2626668038832287</v>
      </c>
      <c r="EO580" s="19">
        <f t="shared" ca="1" si="2343"/>
        <v>0.85801475769583624</v>
      </c>
      <c r="EP580" s="19">
        <f t="shared" ca="1" si="2343"/>
        <v>0.82029235990973037</v>
      </c>
      <c r="EQ580" s="19">
        <f t="shared" ca="1" si="2343"/>
        <v>0.90717645192833329</v>
      </c>
      <c r="ER580" s="19">
        <f t="shared" ca="1" si="2343"/>
        <v>0.77628893063741711</v>
      </c>
      <c r="EU580">
        <f t="shared" ca="1" si="2322"/>
        <v>2000</v>
      </c>
      <c r="EV580" s="19">
        <f t="shared" ca="1" si="2344"/>
        <v>1.2266639117117992</v>
      </c>
      <c r="EW580" s="19">
        <f t="shared" ca="1" si="2344"/>
        <v>0.83798700705377471</v>
      </c>
      <c r="EX580" s="19">
        <f t="shared" ca="1" si="2344"/>
        <v>0.78455195588389059</v>
      </c>
      <c r="EY580" s="19">
        <f t="shared" ca="1" si="2344"/>
        <v>0.89235497467084501</v>
      </c>
      <c r="EZ580" s="19">
        <f t="shared" ca="1" si="2344"/>
        <v>0.70285820291689005</v>
      </c>
    </row>
    <row r="581" spans="4:156" hidden="1" x14ac:dyDescent="0.2">
      <c r="D581" s="5">
        <f t="shared" si="2281"/>
        <v>16</v>
      </c>
      <c r="E581" t="b">
        <f t="shared" si="2281"/>
        <v>1</v>
      </c>
      <c r="G581">
        <f t="shared" ca="1" si="2282"/>
        <v>2001</v>
      </c>
      <c r="H581" s="19">
        <f t="shared" ca="1" si="2324"/>
        <v>1.0419564608858554</v>
      </c>
      <c r="I581" s="19">
        <f t="shared" ca="1" si="2324"/>
        <v>1.1062346355169073</v>
      </c>
      <c r="J581" s="19">
        <f t="shared" ca="1" si="2324"/>
        <v>1.1000695372039697</v>
      </c>
      <c r="K581" s="19">
        <f t="shared" ca="1" si="2324"/>
        <v>1.142756334383058</v>
      </c>
      <c r="L581" s="19">
        <f t="shared" ca="1" si="2324"/>
        <v>1.0890294234881535</v>
      </c>
      <c r="N581">
        <f t="shared" ca="1" si="2284"/>
        <v>2001</v>
      </c>
      <c r="O581" s="19">
        <f t="shared" ca="1" si="2325"/>
        <v>0.90712164891091129</v>
      </c>
      <c r="P581" s="19">
        <f t="shared" ca="1" si="2325"/>
        <v>0.98568609298314747</v>
      </c>
      <c r="Q581" s="19">
        <f t="shared" ca="1" si="2325"/>
        <v>1.0106402430095525</v>
      </c>
      <c r="R581" s="19">
        <f t="shared" ca="1" si="2325"/>
        <v>0.97854074521405965</v>
      </c>
      <c r="S581" s="19">
        <f t="shared" ca="1" si="2325"/>
        <v>1.0327987942294068</v>
      </c>
      <c r="U581">
        <f t="shared" ca="1" si="2286"/>
        <v>2001</v>
      </c>
      <c r="V581" s="19">
        <f t="shared" ca="1" si="2326"/>
        <v>0.68891323088604006</v>
      </c>
      <c r="W581" s="19">
        <f t="shared" ca="1" si="2326"/>
        <v>1.0539561693085142</v>
      </c>
      <c r="X581" s="19">
        <f t="shared" ca="1" si="2326"/>
        <v>1.0560464643735794</v>
      </c>
      <c r="Y581" s="19">
        <f t="shared" ca="1" si="2326"/>
        <v>1.0738535934234781</v>
      </c>
      <c r="Z581" s="19">
        <f t="shared" ca="1" si="2326"/>
        <v>1.0398509767183248</v>
      </c>
      <c r="AB581">
        <f t="shared" ca="1" si="2288"/>
        <v>2001</v>
      </c>
      <c r="AC581" s="19">
        <f t="shared" ca="1" si="2327"/>
        <v>1.0419564608858554</v>
      </c>
      <c r="AD581" s="19">
        <f t="shared" ca="1" si="2327"/>
        <v>0.94937963137180215</v>
      </c>
      <c r="AE581" s="19">
        <f t="shared" ca="1" si="2327"/>
        <v>0.95973299992767036</v>
      </c>
      <c r="AF581" s="19">
        <f t="shared" ca="1" si="2327"/>
        <v>0.95973299992767036</v>
      </c>
      <c r="AG581" s="19">
        <f t="shared" ca="1" si="2327"/>
        <v>0.95973299992767036</v>
      </c>
      <c r="AI581">
        <f t="shared" ca="1" si="2290"/>
        <v>2001</v>
      </c>
      <c r="AJ581" s="19">
        <f t="shared" ca="1" si="2328"/>
        <v>1.150526172721881</v>
      </c>
      <c r="AK581" s="19">
        <f t="shared" ca="1" si="2328"/>
        <v>1.0904956815096711</v>
      </c>
      <c r="AL581" s="19">
        <f t="shared" ca="1" si="2328"/>
        <v>1.1023879776219632</v>
      </c>
      <c r="AM581" s="19">
        <f t="shared" ca="1" si="2328"/>
        <v>1.1023879776219632</v>
      </c>
      <c r="AN581" s="19">
        <f t="shared" ca="1" si="2328"/>
        <v>1.1023879776219632</v>
      </c>
      <c r="AP581">
        <f t="shared" ca="1" si="2292"/>
        <v>2001</v>
      </c>
      <c r="AQ581" s="19">
        <f t="shared" ca="1" si="2329"/>
        <v>0.68891323088604006</v>
      </c>
      <c r="AR581" s="19">
        <f t="shared" ca="1" si="2329"/>
        <v>1.4359025148479347</v>
      </c>
      <c r="AS581" s="19">
        <f t="shared" ca="1" si="2329"/>
        <v>1.4515616120681241</v>
      </c>
      <c r="AT581" s="19">
        <f t="shared" ca="1" si="2329"/>
        <v>1.4515616120681241</v>
      </c>
      <c r="AU581" s="19">
        <f t="shared" ca="1" si="2329"/>
        <v>1.4515616120681241</v>
      </c>
      <c r="AV581" s="19"/>
      <c r="AX581">
        <f t="shared" ca="1" si="2294"/>
        <v>2001</v>
      </c>
      <c r="AY581" s="19">
        <f t="shared" ca="1" si="2330"/>
        <v>1.0455483416377271</v>
      </c>
      <c r="AZ581" s="19">
        <f t="shared" ca="1" si="2330"/>
        <v>0.93639724853663886</v>
      </c>
      <c r="BA581" s="19">
        <f t="shared" ca="1" si="2330"/>
        <v>0.91998315040348555</v>
      </c>
      <c r="BB581" s="19">
        <f t="shared" ca="1" si="2330"/>
        <v>1.0000728858131944</v>
      </c>
      <c r="BC581" s="19">
        <f t="shared" ca="1" si="2330"/>
        <v>0.90385102588183452</v>
      </c>
      <c r="BE581">
        <f t="shared" ca="1" si="2296"/>
        <v>2001</v>
      </c>
      <c r="BF581" s="19">
        <f t="shared" ca="1" si="2331"/>
        <v>0.95507778505300345</v>
      </c>
      <c r="BG581" s="19">
        <f t="shared" ca="1" si="2331"/>
        <v>1.0032065433271562</v>
      </c>
      <c r="BH581" s="19">
        <f t="shared" ca="1" si="2331"/>
        <v>0.99245559494652702</v>
      </c>
      <c r="BI581" s="19">
        <f t="shared" ca="1" si="2331"/>
        <v>1.0784003534473257</v>
      </c>
      <c r="BJ581" s="19">
        <f t="shared" ca="1" si="2331"/>
        <v>0.98402315461127743</v>
      </c>
      <c r="BL581">
        <f t="shared" ca="1" si="2298"/>
        <v>2001</v>
      </c>
      <c r="BM581" s="19">
        <f t="shared" ca="1" si="2332"/>
        <v>1.0424629868876318</v>
      </c>
      <c r="BN581" s="19">
        <f t="shared" ca="1" si="2332"/>
        <v>1.0343098415231384</v>
      </c>
      <c r="BO581" s="19">
        <f t="shared" ca="1" si="2332"/>
        <v>1.0456378313160868</v>
      </c>
      <c r="BP581" s="19">
        <f t="shared" ca="1" si="2332"/>
        <v>1.0463398229234779</v>
      </c>
      <c r="BQ581" s="19">
        <f t="shared" ca="1" si="2332"/>
        <v>1.0448069122279682</v>
      </c>
      <c r="BS581">
        <f t="shared" ca="1" si="2300"/>
        <v>2001</v>
      </c>
      <c r="BT581" s="19">
        <f t="shared" ca="1" si="2333"/>
        <v>1.0575617320207693</v>
      </c>
      <c r="BU581" s="19">
        <f t="shared" ca="1" si="2333"/>
        <v>0.97619317735330413</v>
      </c>
      <c r="BV581" s="19">
        <f t="shared" ca="1" si="2333"/>
        <v>0.9679812848645154</v>
      </c>
      <c r="BW581" s="19">
        <f t="shared" ca="1" si="2333"/>
        <v>1.1052360132254144</v>
      </c>
      <c r="BX581" s="19">
        <f t="shared" ca="1" si="2333"/>
        <v>0.96313418994454092</v>
      </c>
      <c r="BZ581">
        <f t="shared" ca="1" si="2302"/>
        <v>2001</v>
      </c>
      <c r="CA581" s="19">
        <f t="shared" ca="1" si="2334"/>
        <v>1.0667198507848403</v>
      </c>
      <c r="CB581" s="19">
        <f t="shared" ca="1" si="2334"/>
        <v>0.95384564716090303</v>
      </c>
      <c r="CC581" s="19">
        <f t="shared" ca="1" si="2334"/>
        <v>0.98372583520698254</v>
      </c>
      <c r="CD581" s="19">
        <f t="shared" ca="1" si="2334"/>
        <v>0.88484988673228449</v>
      </c>
      <c r="CE581" s="19">
        <f t="shared" ca="1" si="2334"/>
        <v>1.0014543166455709</v>
      </c>
      <c r="CH581">
        <f t="shared" ca="1" si="2304"/>
        <v>2001</v>
      </c>
      <c r="CI581" s="19">
        <f t="shared" ca="1" si="2335"/>
        <v>1.1040178002568095</v>
      </c>
      <c r="CJ581" s="19">
        <f t="shared" ca="1" si="2335"/>
        <v>1.0198405353679996</v>
      </c>
      <c r="CK581" s="19">
        <f t="shared" ca="1" si="2335"/>
        <v>1.0416936608178142</v>
      </c>
      <c r="CL581" s="19">
        <f t="shared" ca="1" si="2335"/>
        <v>1.0225191252101984</v>
      </c>
      <c r="CM581" s="19">
        <f t="shared" ca="1" si="2335"/>
        <v>1.0636584568816212</v>
      </c>
      <c r="CO581">
        <f t="shared" ca="1" si="2306"/>
        <v>2001</v>
      </c>
      <c r="CP581" s="19">
        <f t="shared" ca="1" si="2336"/>
        <v>1.0738719348143595</v>
      </c>
      <c r="CQ581" s="19">
        <f t="shared" ca="1" si="2336"/>
        <v>1.0193473790123033</v>
      </c>
      <c r="CR581" s="19">
        <f t="shared" ca="1" si="2336"/>
        <v>1.0237375220568727</v>
      </c>
      <c r="CS581" s="19">
        <f t="shared" ca="1" si="2336"/>
        <v>1.0265482039501439</v>
      </c>
      <c r="CT581" s="19">
        <f t="shared" ca="1" si="2336"/>
        <v>1.023272040536052</v>
      </c>
      <c r="CV581">
        <f t="shared" ca="1" si="2308"/>
        <v>2001</v>
      </c>
      <c r="CW581" s="19">
        <f t="shared" ca="1" si="2337"/>
        <v>0.92750976003853813</v>
      </c>
      <c r="CX581" s="19">
        <f t="shared" ca="1" si="2337"/>
        <v>0.95874355614329743</v>
      </c>
      <c r="CY581" s="19">
        <f t="shared" ca="1" si="2337"/>
        <v>0.96842287998692755</v>
      </c>
      <c r="CZ581" s="19">
        <f t="shared" ca="1" si="2337"/>
        <v>0.95523134750904992</v>
      </c>
      <c r="DA581" s="19">
        <f t="shared" ca="1" si="2337"/>
        <v>0.97145252484134026</v>
      </c>
      <c r="DC581">
        <f t="shared" ca="1" si="2310"/>
        <v>2001</v>
      </c>
      <c r="DD581" s="19">
        <f t="shared" ca="1" si="2338"/>
        <v>1.0525913313009168</v>
      </c>
      <c r="DE581" s="19">
        <f t="shared" ca="1" si="2338"/>
        <v>1.0208686048725217</v>
      </c>
      <c r="DF581" s="19">
        <f t="shared" ca="1" si="2338"/>
        <v>0.97485429339417362</v>
      </c>
      <c r="DG581" s="19">
        <f t="shared" ca="1" si="2338"/>
        <v>1.1009906166326071</v>
      </c>
      <c r="DH581" s="19">
        <f t="shared" ca="1" si="2338"/>
        <v>0.9060918738404431</v>
      </c>
      <c r="DJ581">
        <f t="shared" ca="1" si="2312"/>
        <v>2001</v>
      </c>
      <c r="DK581" s="19">
        <f t="shared" ca="1" si="2339"/>
        <v>0.99194862229358005</v>
      </c>
      <c r="DL581" s="19">
        <f t="shared" ca="1" si="2339"/>
        <v>1.0066247554221297</v>
      </c>
      <c r="DM581" s="19">
        <f t="shared" ca="1" si="2339"/>
        <v>0.97221804840108772</v>
      </c>
      <c r="DN581" s="19">
        <f t="shared" ca="1" si="2339"/>
        <v>1.0629924120702554</v>
      </c>
      <c r="DO581" s="19">
        <f t="shared" ca="1" si="2339"/>
        <v>0.90138986814319366</v>
      </c>
      <c r="DQ581">
        <f t="shared" ca="1" si="2314"/>
        <v>2001</v>
      </c>
      <c r="DR581" s="19">
        <f t="shared" ca="1" si="2340"/>
        <v>0.20180354267310788</v>
      </c>
      <c r="DS581" s="19">
        <f t="shared" ca="1" si="2340"/>
        <v>0.48974965871453097</v>
      </c>
      <c r="DT581" s="19">
        <f t="shared" ca="1" si="2340"/>
        <v>0.48413329912427994</v>
      </c>
      <c r="DU581" s="19">
        <f t="shared" ca="1" si="2340"/>
        <v>0.50389651475206754</v>
      </c>
      <c r="DV581" s="19">
        <f t="shared" ca="1" si="2340"/>
        <v>0.44935197344026445</v>
      </c>
      <c r="DX581">
        <f t="shared" ca="1" si="2316"/>
        <v>2001</v>
      </c>
      <c r="DY581" s="19">
        <f t="shared" ca="1" si="2341"/>
        <v>1.0392412566686422</v>
      </c>
      <c r="DZ581" s="19">
        <f t="shared" ca="1" si="2341"/>
        <v>0.8986907998880318</v>
      </c>
      <c r="EA581" s="19">
        <f t="shared" ca="1" si="2341"/>
        <v>0.87239684182502875</v>
      </c>
      <c r="EB581" s="19">
        <f t="shared" ca="1" si="2341"/>
        <v>0.94407020637697425</v>
      </c>
      <c r="EC581" s="19">
        <f t="shared" ca="1" si="2341"/>
        <v>0.81502535210243543</v>
      </c>
      <c r="EF581">
        <f t="shared" ca="1" si="2318"/>
        <v>2001</v>
      </c>
      <c r="EG581" s="19">
        <f t="shared" ca="1" si="2342"/>
        <v>1.1814557951365108</v>
      </c>
      <c r="EH581" s="19">
        <f t="shared" ca="1" si="2342"/>
        <v>0.91978287118834257</v>
      </c>
      <c r="EI581" s="19">
        <f t="shared" ca="1" si="2342"/>
        <v>0.88982457113828495</v>
      </c>
      <c r="EJ581" s="19">
        <f t="shared" ca="1" si="2342"/>
        <v>0.97380540074675848</v>
      </c>
      <c r="EK581" s="19">
        <f t="shared" ca="1" si="2342"/>
        <v>0.83668362986065592</v>
      </c>
      <c r="EM581">
        <f t="shared" ca="1" si="2320"/>
        <v>2001</v>
      </c>
      <c r="EN581" s="19">
        <f t="shared" ca="1" si="2343"/>
        <v>1.2002332681554662</v>
      </c>
      <c r="EO581" s="19">
        <f t="shared" ca="1" si="2343"/>
        <v>0.81373887511659149</v>
      </c>
      <c r="EP581" s="19">
        <f t="shared" ca="1" si="2343"/>
        <v>0.7655165266705245</v>
      </c>
      <c r="EQ581" s="19">
        <f t="shared" ca="1" si="2343"/>
        <v>0.8954412438512992</v>
      </c>
      <c r="ER581" s="19">
        <f t="shared" ca="1" si="2343"/>
        <v>0.69971468688188532</v>
      </c>
      <c r="EU581">
        <f t="shared" ca="1" si="2322"/>
        <v>2001</v>
      </c>
      <c r="EV581" s="19">
        <f t="shared" ca="1" si="2344"/>
        <v>1.120715640040838</v>
      </c>
      <c r="EW581" s="19">
        <f t="shared" ca="1" si="2344"/>
        <v>0.89203767042889182</v>
      </c>
      <c r="EX581" s="19">
        <f t="shared" ca="1" si="2344"/>
        <v>0.8106735900080817</v>
      </c>
      <c r="EY581" s="19">
        <f t="shared" ca="1" si="2344"/>
        <v>0.99583137993744852</v>
      </c>
      <c r="EZ581" s="19">
        <f t="shared" ca="1" si="2344"/>
        <v>0.67035994275949506</v>
      </c>
    </row>
    <row r="582" spans="4:156" hidden="1" x14ac:dyDescent="0.2">
      <c r="D582" s="5">
        <f t="shared" si="2281"/>
        <v>17</v>
      </c>
      <c r="E582" t="b">
        <f t="shared" si="2281"/>
        <v>1</v>
      </c>
      <c r="G582">
        <f t="shared" ca="1" si="2282"/>
        <v>2002</v>
      </c>
      <c r="H582" s="19">
        <f t="shared" ca="1" si="2324"/>
        <v>1.0288968799121465</v>
      </c>
      <c r="I582" s="19">
        <f t="shared" ca="1" si="2324"/>
        <v>1.0924738121531721</v>
      </c>
      <c r="J582" s="19">
        <f t="shared" ca="1" si="2324"/>
        <v>1.0900159808322951</v>
      </c>
      <c r="K582" s="19">
        <f t="shared" ca="1" si="2324"/>
        <v>1.1195962650078659</v>
      </c>
      <c r="L582" s="19">
        <f t="shared" ca="1" si="2324"/>
        <v>1.082365612975593</v>
      </c>
      <c r="N582">
        <f t="shared" ca="1" si="2284"/>
        <v>2002</v>
      </c>
      <c r="O582" s="19">
        <f t="shared" ca="1" si="2325"/>
        <v>0.90186927095075231</v>
      </c>
      <c r="P582" s="19">
        <f t="shared" ca="1" si="2325"/>
        <v>0.96720986950571231</v>
      </c>
      <c r="Q582" s="19">
        <f t="shared" ca="1" si="2325"/>
        <v>1.0159430431127054</v>
      </c>
      <c r="R582" s="19">
        <f t="shared" ca="1" si="2325"/>
        <v>0.93257149181000976</v>
      </c>
      <c r="S582" s="19">
        <f t="shared" ca="1" si="2325"/>
        <v>1.0734951207679175</v>
      </c>
      <c r="U582">
        <f t="shared" ca="1" si="2286"/>
        <v>2002</v>
      </c>
      <c r="V582" s="19">
        <f t="shared" ca="1" si="2326"/>
        <v>0.59905171663806267</v>
      </c>
      <c r="W582" s="19">
        <f t="shared" ca="1" si="2326"/>
        <v>0.75467159499527703</v>
      </c>
      <c r="X582" s="19">
        <f t="shared" ca="1" si="2326"/>
        <v>0.8601717928657957</v>
      </c>
      <c r="Y582" s="19">
        <f t="shared" ca="1" si="2326"/>
        <v>0.66968347948290474</v>
      </c>
      <c r="Z582" s="19">
        <f t="shared" ca="1" si="2326"/>
        <v>1.0334198846394909</v>
      </c>
      <c r="AB582">
        <f t="shared" ca="1" si="2288"/>
        <v>2002</v>
      </c>
      <c r="AC582" s="19">
        <f t="shared" ca="1" si="2327"/>
        <v>1.0288968799121465</v>
      </c>
      <c r="AD582" s="19">
        <f t="shared" ca="1" si="2327"/>
        <v>0.96186381529640752</v>
      </c>
      <c r="AE582" s="19">
        <f t="shared" ca="1" si="2327"/>
        <v>0.97191469769583327</v>
      </c>
      <c r="AF582" s="19">
        <f t="shared" ca="1" si="2327"/>
        <v>0.97191469769583327</v>
      </c>
      <c r="AG582" s="19">
        <f t="shared" ca="1" si="2327"/>
        <v>0.97191469769583327</v>
      </c>
      <c r="AI582">
        <f t="shared" ca="1" si="2290"/>
        <v>2002</v>
      </c>
      <c r="AJ582" s="19">
        <f t="shared" ca="1" si="2328"/>
        <v>1.2161618021546805</v>
      </c>
      <c r="AK582" s="19">
        <f t="shared" ca="1" si="2328"/>
        <v>1.097341610736517</v>
      </c>
      <c r="AL582" s="19">
        <f t="shared" ca="1" si="2328"/>
        <v>1.1088081523675799</v>
      </c>
      <c r="AM582" s="19">
        <f t="shared" ca="1" si="2328"/>
        <v>1.1088081523675799</v>
      </c>
      <c r="AN582" s="19">
        <f t="shared" ca="1" si="2328"/>
        <v>1.1088081523675799</v>
      </c>
      <c r="AP582">
        <f t="shared" ca="1" si="2292"/>
        <v>2002</v>
      </c>
      <c r="AQ582" s="19">
        <f t="shared" ca="1" si="2329"/>
        <v>0.59905171663806267</v>
      </c>
      <c r="AR582" s="19">
        <f t="shared" ca="1" si="2329"/>
        <v>1.6520421375518775</v>
      </c>
      <c r="AS582" s="19">
        <f t="shared" ca="1" si="2329"/>
        <v>1.6693049568609848</v>
      </c>
      <c r="AT582" s="19">
        <f t="shared" ca="1" si="2329"/>
        <v>1.6693049568609848</v>
      </c>
      <c r="AU582" s="19">
        <f t="shared" ca="1" si="2329"/>
        <v>1.6693049568609848</v>
      </c>
      <c r="AV582" s="19"/>
      <c r="AX582">
        <f t="shared" ca="1" si="2294"/>
        <v>2002</v>
      </c>
      <c r="AY582" s="19">
        <f t="shared" ca="1" si="2330"/>
        <v>1.0770127669569012</v>
      </c>
      <c r="AZ582" s="19">
        <f t="shared" ca="1" si="2330"/>
        <v>0.85992297520712024</v>
      </c>
      <c r="BA582" s="19">
        <f t="shared" ca="1" si="2330"/>
        <v>0.82454822482564383</v>
      </c>
      <c r="BB582" s="19">
        <f t="shared" ca="1" si="2330"/>
        <v>0.97227447703566294</v>
      </c>
      <c r="BC582" s="19">
        <f t="shared" ca="1" si="2330"/>
        <v>0.79479237304791472</v>
      </c>
      <c r="BE582">
        <f t="shared" ca="1" si="2296"/>
        <v>2002</v>
      </c>
      <c r="BF582" s="19">
        <f t="shared" ca="1" si="2331"/>
        <v>0.96090441182564867</v>
      </c>
      <c r="BG582" s="19">
        <f t="shared" ca="1" si="2331"/>
        <v>0.94182776450721328</v>
      </c>
      <c r="BH582" s="19">
        <f t="shared" ca="1" si="2331"/>
        <v>0.92272375216731961</v>
      </c>
      <c r="BI582" s="19">
        <f t="shared" ca="1" si="2331"/>
        <v>1.0570802302006506</v>
      </c>
      <c r="BJ582" s="19">
        <f t="shared" ca="1" si="2331"/>
        <v>0.90954141266886335</v>
      </c>
      <c r="BL582">
        <f t="shared" ca="1" si="2298"/>
        <v>2002</v>
      </c>
      <c r="BM582" s="19">
        <f t="shared" ca="1" si="2332"/>
        <v>1.0281403602560106</v>
      </c>
      <c r="BN582" s="19">
        <f t="shared" ca="1" si="2332"/>
        <v>1.0396732781491227</v>
      </c>
      <c r="BO582" s="19">
        <f t="shared" ca="1" si="2332"/>
        <v>1.0830392011459882</v>
      </c>
      <c r="BP582" s="19">
        <f t="shared" ca="1" si="2332"/>
        <v>1.0242293317226348</v>
      </c>
      <c r="BQ582" s="19">
        <f t="shared" ca="1" si="2332"/>
        <v>1.1526500662320018</v>
      </c>
      <c r="BS582">
        <f t="shared" ca="1" si="2300"/>
        <v>2002</v>
      </c>
      <c r="BT582" s="19">
        <f t="shared" ca="1" si="2333"/>
        <v>1.0940018325775906</v>
      </c>
      <c r="BU582" s="19">
        <f t="shared" ca="1" si="2333"/>
        <v>0.83716659199052246</v>
      </c>
      <c r="BV582" s="19">
        <f t="shared" ca="1" si="2333"/>
        <v>0.82564746443104076</v>
      </c>
      <c r="BW582" s="19">
        <f t="shared" ca="1" si="2333"/>
        <v>1.0062671961287111</v>
      </c>
      <c r="BX582" s="19">
        <f t="shared" ca="1" si="2333"/>
        <v>0.81926895205180283</v>
      </c>
      <c r="BZ582">
        <f t="shared" ca="1" si="2302"/>
        <v>2002</v>
      </c>
      <c r="CA582" s="19">
        <f t="shared" ca="1" si="2334"/>
        <v>1.1275744671288439</v>
      </c>
      <c r="CB582" s="19">
        <f t="shared" ca="1" si="2334"/>
        <v>0.89124002183500561</v>
      </c>
      <c r="CC582" s="19">
        <f t="shared" ca="1" si="2334"/>
        <v>0.92199730213756093</v>
      </c>
      <c r="CD582" s="19">
        <f t="shared" ca="1" si="2334"/>
        <v>0.81763556078612365</v>
      </c>
      <c r="CE582" s="19">
        <f t="shared" ca="1" si="2334"/>
        <v>0.94070938756368638</v>
      </c>
      <c r="CH582">
        <f t="shared" ca="1" si="2304"/>
        <v>2002</v>
      </c>
      <c r="CI582" s="19">
        <f t="shared" ca="1" si="2335"/>
        <v>1.1259446584526716</v>
      </c>
      <c r="CJ582" s="19">
        <f t="shared" ca="1" si="2335"/>
        <v>0.97910752234538678</v>
      </c>
      <c r="CK582" s="19">
        <f t="shared" ca="1" si="2335"/>
        <v>0.99810651930689642</v>
      </c>
      <c r="CL582" s="19">
        <f t="shared" ca="1" si="2335"/>
        <v>0.98251172113326102</v>
      </c>
      <c r="CM582" s="19">
        <f t="shared" ca="1" si="2335"/>
        <v>1.0159706578993366</v>
      </c>
      <c r="CO582">
        <f t="shared" ca="1" si="2306"/>
        <v>2002</v>
      </c>
      <c r="CP582" s="19">
        <f t="shared" ca="1" si="2336"/>
        <v>1.0732655170352152</v>
      </c>
      <c r="CQ582" s="19">
        <f t="shared" ca="1" si="2336"/>
        <v>1.0693298780402347</v>
      </c>
      <c r="CR582" s="19">
        <f t="shared" ca="1" si="2336"/>
        <v>1.0919553454094595</v>
      </c>
      <c r="CS582" s="19">
        <f t="shared" ca="1" si="2336"/>
        <v>1.0187033160043704</v>
      </c>
      <c r="CT582" s="19">
        <f t="shared" ca="1" si="2336"/>
        <v>1.104086731082206</v>
      </c>
      <c r="CV582">
        <f t="shared" ca="1" si="2308"/>
        <v>2002</v>
      </c>
      <c r="CW582" s="19">
        <f t="shared" ca="1" si="2337"/>
        <v>0.94601619815136306</v>
      </c>
      <c r="CX582" s="19">
        <f t="shared" ca="1" si="2337"/>
        <v>0.89130116561965644</v>
      </c>
      <c r="CY582" s="19">
        <f t="shared" ca="1" si="2337"/>
        <v>0.85659326497688959</v>
      </c>
      <c r="CZ582" s="19">
        <f t="shared" ca="1" si="2337"/>
        <v>0.99291591015916547</v>
      </c>
      <c r="DA582" s="19">
        <f t="shared" ca="1" si="2337"/>
        <v>0.82528460533411951</v>
      </c>
      <c r="DC582">
        <f t="shared" ca="1" si="2310"/>
        <v>2002</v>
      </c>
      <c r="DD582" s="19">
        <f t="shared" ca="1" si="2338"/>
        <v>1.0256125289313498</v>
      </c>
      <c r="DE582" s="19">
        <f t="shared" ca="1" si="2338"/>
        <v>0.95401199923058466</v>
      </c>
      <c r="DF582" s="19">
        <f t="shared" ca="1" si="2338"/>
        <v>0.92934578022962344</v>
      </c>
      <c r="DG582" s="19">
        <f t="shared" ca="1" si="2338"/>
        <v>1.0045434154974271</v>
      </c>
      <c r="DH582" s="19">
        <f t="shared" ca="1" si="2338"/>
        <v>0.88835226453978622</v>
      </c>
      <c r="DJ582">
        <f t="shared" ca="1" si="2312"/>
        <v>2002</v>
      </c>
      <c r="DK582" s="19">
        <f t="shared" ca="1" si="2339"/>
        <v>0.92079663778244736</v>
      </c>
      <c r="DL582" s="19">
        <f t="shared" ca="1" si="2339"/>
        <v>0.97084271793592691</v>
      </c>
      <c r="DM582" s="19">
        <f t="shared" ca="1" si="2339"/>
        <v>0.94130678787951994</v>
      </c>
      <c r="DN582" s="19">
        <f t="shared" ca="1" si="2339"/>
        <v>1.0205694337605233</v>
      </c>
      <c r="DO582" s="19">
        <f t="shared" ca="1" si="2339"/>
        <v>0.87946081349584915</v>
      </c>
      <c r="DQ582">
        <f t="shared" ca="1" si="2314"/>
        <v>2002</v>
      </c>
      <c r="DR582" s="19">
        <f t="shared" ca="1" si="2340"/>
        <v>0.17936124530327427</v>
      </c>
      <c r="DS582" s="19">
        <f t="shared" ca="1" si="2340"/>
        <v>0.48985914384218193</v>
      </c>
      <c r="DT582" s="19">
        <f t="shared" ca="1" si="2340"/>
        <v>0.50541866337198282</v>
      </c>
      <c r="DU582" s="19">
        <f t="shared" ca="1" si="2340"/>
        <v>0.48858400269984492</v>
      </c>
      <c r="DV582" s="19">
        <f t="shared" ca="1" si="2340"/>
        <v>0.53504601889171099</v>
      </c>
      <c r="DX582">
        <f t="shared" ca="1" si="2316"/>
        <v>2002</v>
      </c>
      <c r="DY582" s="19">
        <f t="shared" ca="1" si="2341"/>
        <v>0.95613515115589776</v>
      </c>
      <c r="DZ582" s="19">
        <f t="shared" ca="1" si="2341"/>
        <v>0.88839796172970598</v>
      </c>
      <c r="EA582" s="19">
        <f t="shared" ca="1" si="2341"/>
        <v>0.88352868960230857</v>
      </c>
      <c r="EB582" s="19">
        <f t="shared" ca="1" si="2341"/>
        <v>0.91100720808339841</v>
      </c>
      <c r="EC582" s="19">
        <f t="shared" ca="1" si="2341"/>
        <v>0.86153330051341792</v>
      </c>
      <c r="EF582">
        <f t="shared" ca="1" si="2318"/>
        <v>2002</v>
      </c>
      <c r="EG582" s="19">
        <f t="shared" ca="1" si="2342"/>
        <v>1.2146210669785633</v>
      </c>
      <c r="EH582" s="19">
        <f t="shared" ca="1" si="2342"/>
        <v>0.86407916400745155</v>
      </c>
      <c r="EI582" s="19">
        <f t="shared" ca="1" si="2342"/>
        <v>0.84007831686335765</v>
      </c>
      <c r="EJ582" s="19">
        <f t="shared" ca="1" si="2342"/>
        <v>0.90921848178061793</v>
      </c>
      <c r="EK582" s="19">
        <f t="shared" ca="1" si="2342"/>
        <v>0.79632817220626106</v>
      </c>
      <c r="EM582">
        <f t="shared" ca="1" si="2320"/>
        <v>2002</v>
      </c>
      <c r="EN582" s="19">
        <f t="shared" ca="1" si="2343"/>
        <v>1.2304037597337998</v>
      </c>
      <c r="EO582" s="19">
        <f t="shared" ca="1" si="2343"/>
        <v>0.75594433898395796</v>
      </c>
      <c r="EP582" s="19">
        <f t="shared" ca="1" si="2343"/>
        <v>0.69707513612073668</v>
      </c>
      <c r="EQ582" s="19">
        <f t="shared" ca="1" si="2343"/>
        <v>0.85002556325652012</v>
      </c>
      <c r="ER582" s="19">
        <f t="shared" ca="1" si="2343"/>
        <v>0.61961166557887382</v>
      </c>
      <c r="EU582">
        <f t="shared" ca="1" si="2322"/>
        <v>2002</v>
      </c>
      <c r="EV582" s="19">
        <f t="shared" ca="1" si="2344"/>
        <v>1.1876975059555641</v>
      </c>
      <c r="EW582" s="19">
        <f t="shared" ca="1" si="2344"/>
        <v>0.81817484406886254</v>
      </c>
      <c r="EX582" s="19">
        <f t="shared" ca="1" si="2344"/>
        <v>0.7681995991693602</v>
      </c>
      <c r="EY582" s="19">
        <f t="shared" ca="1" si="2344"/>
        <v>0.88677574972343076</v>
      </c>
      <c r="EZ582" s="19">
        <f t="shared" ca="1" si="2344"/>
        <v>0.67834190445780596</v>
      </c>
    </row>
    <row r="583" spans="4:156" hidden="1" x14ac:dyDescent="0.2">
      <c r="D583" s="5">
        <f t="shared" si="2281"/>
        <v>18</v>
      </c>
      <c r="E583" t="b">
        <f t="shared" si="2281"/>
        <v>1</v>
      </c>
      <c r="G583">
        <f t="shared" ca="1" si="2282"/>
        <v>2003</v>
      </c>
      <c r="H583" s="19">
        <f t="shared" ca="1" si="2324"/>
        <v>1.0421071897676621</v>
      </c>
      <c r="I583" s="19">
        <f t="shared" ca="1" si="2324"/>
        <v>1.0367059386219868</v>
      </c>
      <c r="J583" s="19">
        <f t="shared" ca="1" si="2324"/>
        <v>1.0252218284742929</v>
      </c>
      <c r="K583" s="19">
        <f t="shared" ca="1" si="2324"/>
        <v>1.0949052690189647</v>
      </c>
      <c r="L583" s="19">
        <f t="shared" ca="1" si="2324"/>
        <v>1.0071995555805244</v>
      </c>
      <c r="N583">
        <f t="shared" ca="1" si="2284"/>
        <v>2003</v>
      </c>
      <c r="O583" s="19">
        <f t="shared" ca="1" si="2325"/>
        <v>0.86360605726291151</v>
      </c>
      <c r="P583" s="19">
        <f t="shared" ca="1" si="2325"/>
        <v>0.95615404535555182</v>
      </c>
      <c r="Q583" s="19">
        <f t="shared" ca="1" si="2325"/>
        <v>0.98386191091688158</v>
      </c>
      <c r="R583" s="19">
        <f t="shared" ca="1" si="2325"/>
        <v>0.95531779691880059</v>
      </c>
      <c r="S583" s="19">
        <f t="shared" ca="1" si="2325"/>
        <v>1.0035661510293432</v>
      </c>
      <c r="U583">
        <f t="shared" ca="1" si="2286"/>
        <v>2003</v>
      </c>
      <c r="V583" s="19">
        <f t="shared" ca="1" si="2326"/>
        <v>0.52526119314452036</v>
      </c>
      <c r="W583" s="19">
        <f t="shared" ca="1" si="2326"/>
        <v>0.7103935046808616</v>
      </c>
      <c r="X583" s="19">
        <f t="shared" ca="1" si="2326"/>
        <v>0.71620036932909925</v>
      </c>
      <c r="Y583" s="19">
        <f t="shared" ca="1" si="2326"/>
        <v>0.72722148400891218</v>
      </c>
      <c r="Z583" s="19">
        <f t="shared" ca="1" si="2326"/>
        <v>0.70617672507718798</v>
      </c>
      <c r="AB583">
        <f t="shared" ca="1" si="2288"/>
        <v>2003</v>
      </c>
      <c r="AC583" s="19">
        <f t="shared" ca="1" si="2327"/>
        <v>1.0421071897676621</v>
      </c>
      <c r="AD583" s="19">
        <f t="shared" ca="1" si="2327"/>
        <v>0.94403896827063494</v>
      </c>
      <c r="AE583" s="19">
        <f t="shared" ca="1" si="2327"/>
        <v>0.95959418552994546</v>
      </c>
      <c r="AF583" s="19">
        <f t="shared" ca="1" si="2327"/>
        <v>0.95959418552994546</v>
      </c>
      <c r="AG583" s="19">
        <f t="shared" ca="1" si="2327"/>
        <v>0.95959418552994546</v>
      </c>
      <c r="AI583">
        <f t="shared" ca="1" si="2290"/>
        <v>2003</v>
      </c>
      <c r="AJ583" s="19">
        <f t="shared" ca="1" si="2328"/>
        <v>1.2123807245359524</v>
      </c>
      <c r="AK583" s="19">
        <f t="shared" ca="1" si="2328"/>
        <v>1.1391650023549744</v>
      </c>
      <c r="AL583" s="19">
        <f t="shared" ca="1" si="2328"/>
        <v>1.1579353706357407</v>
      </c>
      <c r="AM583" s="19">
        <f t="shared" ca="1" si="2328"/>
        <v>1.1579353706357407</v>
      </c>
      <c r="AN583" s="19">
        <f t="shared" ca="1" si="2328"/>
        <v>1.1579353706357407</v>
      </c>
      <c r="AP583">
        <f t="shared" ca="1" si="2292"/>
        <v>2003</v>
      </c>
      <c r="AQ583" s="19">
        <f t="shared" ca="1" si="2329"/>
        <v>0.52526119314452036</v>
      </c>
      <c r="AR583" s="19">
        <f t="shared" ca="1" si="2329"/>
        <v>1.8729535116922194</v>
      </c>
      <c r="AS583" s="19">
        <f t="shared" ca="1" si="2329"/>
        <v>1.9038147364617133</v>
      </c>
      <c r="AT583" s="19">
        <f t="shared" ca="1" si="2329"/>
        <v>1.9038147364617133</v>
      </c>
      <c r="AU583" s="19">
        <f t="shared" ca="1" si="2329"/>
        <v>1.9038147364617133</v>
      </c>
      <c r="AV583" s="19"/>
      <c r="AX583">
        <f t="shared" ca="1" si="2294"/>
        <v>2003</v>
      </c>
      <c r="AY583" s="19">
        <f t="shared" ca="1" si="2330"/>
        <v>1.0729780059388998</v>
      </c>
      <c r="AZ583" s="19">
        <f t="shared" ca="1" si="2330"/>
        <v>0.89696610492701401</v>
      </c>
      <c r="BA583" s="19">
        <f t="shared" ca="1" si="2330"/>
        <v>0.86152375939884418</v>
      </c>
      <c r="BB583" s="19">
        <f t="shared" ca="1" si="2330"/>
        <v>1.0217663076953063</v>
      </c>
      <c r="BC583" s="19">
        <f t="shared" ca="1" si="2330"/>
        <v>0.8292468049356907</v>
      </c>
      <c r="BE583">
        <f t="shared" ca="1" si="2296"/>
        <v>2003</v>
      </c>
      <c r="BF583" s="19">
        <f t="shared" ca="1" si="2331"/>
        <v>0.93215253661326281</v>
      </c>
      <c r="BG583" s="19">
        <f t="shared" ca="1" si="2331"/>
        <v>0.94508702486743346</v>
      </c>
      <c r="BH583" s="19">
        <f t="shared" ca="1" si="2331"/>
        <v>0.92158174926707337</v>
      </c>
      <c r="BI583" s="19">
        <f t="shared" ca="1" si="2331"/>
        <v>1.0949986956651554</v>
      </c>
      <c r="BJ583" s="19">
        <f t="shared" ca="1" si="2331"/>
        <v>0.9045670053881959</v>
      </c>
      <c r="BL583">
        <f t="shared" ca="1" si="2298"/>
        <v>2003</v>
      </c>
      <c r="BM583" s="19">
        <f t="shared" ca="1" si="2332"/>
        <v>0.97748028689802657</v>
      </c>
      <c r="BN583" s="19">
        <f t="shared" ca="1" si="2332"/>
        <v>1.0649595265832226</v>
      </c>
      <c r="BO583" s="19">
        <f t="shared" ca="1" si="2332"/>
        <v>1.0591768409876077</v>
      </c>
      <c r="BP583" s="19">
        <f t="shared" ca="1" si="2332"/>
        <v>1.1034025359476871</v>
      </c>
      <c r="BQ583" s="19">
        <f t="shared" ca="1" si="2332"/>
        <v>1.0068286736580814</v>
      </c>
      <c r="BS583">
        <f t="shared" ca="1" si="2300"/>
        <v>2003</v>
      </c>
      <c r="BT583" s="19">
        <f t="shared" ca="1" si="2333"/>
        <v>1.0359114724056104</v>
      </c>
      <c r="BU583" s="19">
        <f t="shared" ca="1" si="2333"/>
        <v>0.86305194803577034</v>
      </c>
      <c r="BV583" s="19">
        <f t="shared" ca="1" si="2333"/>
        <v>0.84858889339329568</v>
      </c>
      <c r="BW583" s="19">
        <f t="shared" ca="1" si="2333"/>
        <v>1.0838606411583236</v>
      </c>
      <c r="BX583" s="19">
        <f t="shared" ca="1" si="2333"/>
        <v>0.8402803672898681</v>
      </c>
      <c r="BZ583">
        <f t="shared" ca="1" si="2302"/>
        <v>2003</v>
      </c>
      <c r="CA583" s="19">
        <f t="shared" ca="1" si="2334"/>
        <v>1.1240688097619074</v>
      </c>
      <c r="CB583" s="19">
        <f t="shared" ca="1" si="2334"/>
        <v>0.91831145372461576</v>
      </c>
      <c r="CC583" s="19">
        <f t="shared" ca="1" si="2334"/>
        <v>0.94153536900100621</v>
      </c>
      <c r="CD583" s="19">
        <f t="shared" ca="1" si="2334"/>
        <v>0.87751600573164956</v>
      </c>
      <c r="CE583" s="19">
        <f t="shared" ca="1" si="2334"/>
        <v>0.95301405629492841</v>
      </c>
      <c r="CH583">
        <f t="shared" ca="1" si="2304"/>
        <v>2003</v>
      </c>
      <c r="CI583" s="19">
        <f t="shared" ca="1" si="2335"/>
        <v>1.1207398476784189</v>
      </c>
      <c r="CJ583" s="19">
        <f t="shared" ca="1" si="2335"/>
        <v>0.99358002853741523</v>
      </c>
      <c r="CK583" s="19">
        <f t="shared" ca="1" si="2335"/>
        <v>1.0055786125690844</v>
      </c>
      <c r="CL583" s="19">
        <f t="shared" ca="1" si="2335"/>
        <v>1.0146408194279526</v>
      </c>
      <c r="CM583" s="19">
        <f t="shared" ca="1" si="2335"/>
        <v>0.99519768185887714</v>
      </c>
      <c r="CO583">
        <f t="shared" ca="1" si="2306"/>
        <v>2003</v>
      </c>
      <c r="CP583" s="19">
        <f t="shared" ca="1" si="2336"/>
        <v>1.0820201399031439</v>
      </c>
      <c r="CQ583" s="19">
        <f t="shared" ca="1" si="2336"/>
        <v>1.0069261754565719</v>
      </c>
      <c r="CR583" s="19">
        <f t="shared" ca="1" si="2336"/>
        <v>1.0144619403716335</v>
      </c>
      <c r="CS583" s="19">
        <f t="shared" ca="1" si="2336"/>
        <v>1.0144516653813209</v>
      </c>
      <c r="CT583" s="19">
        <f t="shared" ca="1" si="2336"/>
        <v>1.0144636420292021</v>
      </c>
      <c r="CV583">
        <f t="shared" ca="1" si="2308"/>
        <v>2003</v>
      </c>
      <c r="CW583" s="19">
        <f t="shared" ca="1" si="2337"/>
        <v>0.91219477925753434</v>
      </c>
      <c r="CX583" s="19">
        <f t="shared" ca="1" si="2337"/>
        <v>0.91577014754756769</v>
      </c>
      <c r="CY583" s="19">
        <f t="shared" ca="1" si="2337"/>
        <v>0.90128341305875592</v>
      </c>
      <c r="CZ583" s="19">
        <f t="shared" ca="1" si="2337"/>
        <v>0.98005446925684692</v>
      </c>
      <c r="DA583" s="19">
        <f t="shared" ca="1" si="2337"/>
        <v>0.88319238948075829</v>
      </c>
      <c r="DC583">
        <f t="shared" ca="1" si="2310"/>
        <v>2003</v>
      </c>
      <c r="DD583" s="19">
        <f t="shared" ca="1" si="2338"/>
        <v>1.008636071657983</v>
      </c>
      <c r="DE583" s="19">
        <f t="shared" ca="1" si="2338"/>
        <v>0.96589982634949589</v>
      </c>
      <c r="DF583" s="19">
        <f t="shared" ca="1" si="2338"/>
        <v>0.9182461473700716</v>
      </c>
      <c r="DG583" s="19">
        <f t="shared" ca="1" si="2338"/>
        <v>1.0580206577723594</v>
      </c>
      <c r="DH583" s="19">
        <f t="shared" ca="1" si="2338"/>
        <v>0.84204895626413279</v>
      </c>
      <c r="DJ583">
        <f t="shared" ca="1" si="2312"/>
        <v>2003</v>
      </c>
      <c r="DK583" s="19">
        <f t="shared" ca="1" si="2339"/>
        <v>0.92760843387717495</v>
      </c>
      <c r="DL583" s="19">
        <f t="shared" ca="1" si="2339"/>
        <v>0.91839719528586428</v>
      </c>
      <c r="DM583" s="19">
        <f t="shared" ca="1" si="2339"/>
        <v>0.85871179737394854</v>
      </c>
      <c r="DN583" s="19">
        <f t="shared" ca="1" si="2339"/>
        <v>1.0095275664486418</v>
      </c>
      <c r="DO583" s="19">
        <f t="shared" ca="1" si="2339"/>
        <v>0.74103532963591479</v>
      </c>
      <c r="DQ583">
        <f t="shared" ca="1" si="2314"/>
        <v>2003</v>
      </c>
      <c r="DR583" s="19">
        <f t="shared" ca="1" si="2340"/>
        <v>0.19319377348362854</v>
      </c>
      <c r="DS583" s="19">
        <f t="shared" ca="1" si="2340"/>
        <v>0.43888217718494799</v>
      </c>
      <c r="DT583" s="19">
        <f t="shared" ca="1" si="2340"/>
        <v>0.42863904113224116</v>
      </c>
      <c r="DU583" s="19">
        <f t="shared" ca="1" si="2340"/>
        <v>0.46005206456251413</v>
      </c>
      <c r="DV583" s="19">
        <f t="shared" ca="1" si="2340"/>
        <v>0.37335519364379288</v>
      </c>
      <c r="DX583">
        <f t="shared" ca="1" si="2316"/>
        <v>2003</v>
      </c>
      <c r="DY583" s="19">
        <f t="shared" ca="1" si="2341"/>
        <v>0.93205182487932925</v>
      </c>
      <c r="DZ583" s="19">
        <f t="shared" ca="1" si="2341"/>
        <v>0.8554830253978879</v>
      </c>
      <c r="EA583" s="19">
        <f t="shared" ca="1" si="2341"/>
        <v>0.8173353852082661</v>
      </c>
      <c r="EB583" s="19">
        <f t="shared" ca="1" si="2341"/>
        <v>0.92162953137697257</v>
      </c>
      <c r="EC583" s="19">
        <f t="shared" ca="1" si="2341"/>
        <v>0.73385234276356537</v>
      </c>
      <c r="EF583">
        <f t="shared" ca="1" si="2318"/>
        <v>2003</v>
      </c>
      <c r="EG583" s="19">
        <f t="shared" ca="1" si="2342"/>
        <v>1.2226680746239542</v>
      </c>
      <c r="EH583" s="19">
        <f t="shared" ca="1" si="2342"/>
        <v>0.81993873117990235</v>
      </c>
      <c r="EI583" s="19">
        <f t="shared" ca="1" si="2342"/>
        <v>0.78603216387192443</v>
      </c>
      <c r="EJ583" s="19">
        <f t="shared" ca="1" si="2342"/>
        <v>0.88573436273608963</v>
      </c>
      <c r="EK583" s="19">
        <f t="shared" ca="1" si="2342"/>
        <v>0.72294313843847591</v>
      </c>
      <c r="EM583">
        <f t="shared" ca="1" si="2320"/>
        <v>2003</v>
      </c>
      <c r="EN583" s="19">
        <f t="shared" ca="1" si="2343"/>
        <v>1.2140235326403896</v>
      </c>
      <c r="EO583" s="19">
        <f t="shared" ca="1" si="2343"/>
        <v>0.71508059801290469</v>
      </c>
      <c r="EP583" s="19">
        <f t="shared" ca="1" si="2343"/>
        <v>0.61091362348691591</v>
      </c>
      <c r="EQ583" s="19">
        <f t="shared" ca="1" si="2343"/>
        <v>0.87909566736140565</v>
      </c>
      <c r="ER583" s="19">
        <f t="shared" ca="1" si="2343"/>
        <v>0.47508979975162513</v>
      </c>
      <c r="EU583">
        <f t="shared" ca="1" si="2322"/>
        <v>2003</v>
      </c>
      <c r="EV583" s="19">
        <f t="shared" ca="1" si="2344"/>
        <v>1.2184841265982789</v>
      </c>
      <c r="EW583" s="19">
        <f t="shared" ca="1" si="2344"/>
        <v>0.7867392031411311</v>
      </c>
      <c r="EX583" s="19">
        <f t="shared" ca="1" si="2344"/>
        <v>0.70685317389113778</v>
      </c>
      <c r="EY583" s="19">
        <f t="shared" ca="1" si="2344"/>
        <v>0.89614917690658757</v>
      </c>
      <c r="EZ583" s="19">
        <f t="shared" ca="1" si="2344"/>
        <v>0.56340356476148967</v>
      </c>
    </row>
    <row r="584" spans="4:156" hidden="1" x14ac:dyDescent="0.2">
      <c r="D584" s="5">
        <f t="shared" si="2281"/>
        <v>19</v>
      </c>
      <c r="E584" t="b">
        <f t="shared" si="2281"/>
        <v>1</v>
      </c>
      <c r="G584">
        <f t="shared" ca="1" si="2282"/>
        <v>2004</v>
      </c>
      <c r="H584" s="19">
        <f t="shared" ca="1" si="2324"/>
        <v>1.0428393014792965</v>
      </c>
      <c r="I584" s="19">
        <f t="shared" ca="1" si="2324"/>
        <v>1.0793772109320376</v>
      </c>
      <c r="J584" s="19">
        <f t="shared" ca="1" si="2324"/>
        <v>1.0249391647873702</v>
      </c>
      <c r="K584" s="19">
        <f t="shared" ca="1" si="2324"/>
        <v>1.2302930541557</v>
      </c>
      <c r="L584" s="19">
        <f t="shared" ca="1" si="2324"/>
        <v>0.97182835675227808</v>
      </c>
      <c r="N584">
        <f t="shared" ca="1" si="2284"/>
        <v>2004</v>
      </c>
      <c r="O584" s="19">
        <f t="shared" ca="1" si="2325"/>
        <v>0.86504986161542996</v>
      </c>
      <c r="P584" s="19">
        <f t="shared" ca="1" si="2325"/>
        <v>0.9642233847064835</v>
      </c>
      <c r="Q584" s="19">
        <f t="shared" ca="1" si="2325"/>
        <v>1.0021529817244657</v>
      </c>
      <c r="R584" s="19">
        <f t="shared" ca="1" si="2325"/>
        <v>0.94907096663144486</v>
      </c>
      <c r="S584" s="19">
        <f t="shared" ca="1" si="2325"/>
        <v>1.0387959397478443</v>
      </c>
      <c r="U584">
        <f t="shared" ca="1" si="2286"/>
        <v>2004</v>
      </c>
      <c r="V584" s="19">
        <f t="shared" ca="1" si="2326"/>
        <v>0.45584234294798287</v>
      </c>
      <c r="W584" s="19">
        <f t="shared" ca="1" si="2326"/>
        <v>0.94445564321300612</v>
      </c>
      <c r="X584" s="19">
        <f t="shared" ca="1" si="2326"/>
        <v>0.89690384752319008</v>
      </c>
      <c r="Y584" s="19">
        <f t="shared" ca="1" si="2326"/>
        <v>1.0164478284780563</v>
      </c>
      <c r="Z584" s="19">
        <f t="shared" ca="1" si="2326"/>
        <v>0.78817924276577433</v>
      </c>
      <c r="AB584">
        <f t="shared" ca="1" si="2288"/>
        <v>2004</v>
      </c>
      <c r="AC584" s="19">
        <f t="shared" ca="1" si="2327"/>
        <v>1.0428393014792965</v>
      </c>
      <c r="AD584" s="19">
        <f t="shared" ca="1" si="2327"/>
        <v>0.94500882364236982</v>
      </c>
      <c r="AE584" s="19">
        <f t="shared" ca="1" si="2327"/>
        <v>0.95892051496474329</v>
      </c>
      <c r="AF584" s="19">
        <f t="shared" ca="1" si="2327"/>
        <v>0.95892051496474329</v>
      </c>
      <c r="AG584" s="19">
        <f t="shared" ca="1" si="2327"/>
        <v>0.95892051496474329</v>
      </c>
      <c r="AI584">
        <f t="shared" ca="1" si="2290"/>
        <v>2004</v>
      </c>
      <c r="AJ584" s="19">
        <f t="shared" ca="1" si="2328"/>
        <v>1.2700542770600831</v>
      </c>
      <c r="AK584" s="19">
        <f t="shared" ca="1" si="2328"/>
        <v>1.139231835374936</v>
      </c>
      <c r="AL584" s="19">
        <f t="shared" ca="1" si="2328"/>
        <v>1.1560027281347212</v>
      </c>
      <c r="AM584" s="19">
        <f t="shared" ca="1" si="2328"/>
        <v>1.1560027281347212</v>
      </c>
      <c r="AN584" s="19">
        <f t="shared" ca="1" si="2328"/>
        <v>1.1560027281347212</v>
      </c>
      <c r="AP584">
        <f t="shared" ca="1" si="2292"/>
        <v>2004</v>
      </c>
      <c r="AQ584" s="19">
        <f t="shared" ca="1" si="2329"/>
        <v>0.45584234294798287</v>
      </c>
      <c r="AR584" s="19">
        <f t="shared" ca="1" si="2329"/>
        <v>2.1619148742648444</v>
      </c>
      <c r="AS584" s="19">
        <f t="shared" ca="1" si="2329"/>
        <v>2.1937409182589085</v>
      </c>
      <c r="AT584" s="19">
        <f t="shared" ca="1" si="2329"/>
        <v>2.1937409182589085</v>
      </c>
      <c r="AU584" s="19">
        <f t="shared" ca="1" si="2329"/>
        <v>2.1937409182589085</v>
      </c>
      <c r="AV584" s="19"/>
      <c r="AX584">
        <f t="shared" ca="1" si="2294"/>
        <v>2004</v>
      </c>
      <c r="AY584" s="19">
        <f t="shared" ca="1" si="2330"/>
        <v>1.1036119918801484</v>
      </c>
      <c r="AZ584" s="19">
        <f t="shared" ca="1" si="2330"/>
        <v>0.96091681690549346</v>
      </c>
      <c r="BA584" s="19">
        <f t="shared" ca="1" si="2330"/>
        <v>0.9028728515001031</v>
      </c>
      <c r="BB584" s="19">
        <f t="shared" ca="1" si="2330"/>
        <v>1.1454938176038429</v>
      </c>
      <c r="BC584" s="19">
        <f t="shared" ca="1" si="2330"/>
        <v>0.85400277324692497</v>
      </c>
      <c r="BE584">
        <f t="shared" ca="1" si="2296"/>
        <v>2004</v>
      </c>
      <c r="BF584" s="19">
        <f t="shared" ca="1" si="2331"/>
        <v>0.93361955359584925</v>
      </c>
      <c r="BG584" s="19">
        <f t="shared" ca="1" si="2331"/>
        <v>0.941371661427433</v>
      </c>
      <c r="BH584" s="19">
        <f t="shared" ca="1" si="2331"/>
        <v>0.9098001295852407</v>
      </c>
      <c r="BI584" s="19">
        <f t="shared" ca="1" si="2331"/>
        <v>1.128650121620385</v>
      </c>
      <c r="BJ584" s="19">
        <f t="shared" ca="1" si="2331"/>
        <v>0.88832773810497201</v>
      </c>
      <c r="BL584">
        <f t="shared" ca="1" si="2298"/>
        <v>2004</v>
      </c>
      <c r="BM584" s="19">
        <f t="shared" ca="1" si="2332"/>
        <v>0.97547556466342933</v>
      </c>
      <c r="BN584" s="19">
        <f t="shared" ca="1" si="2332"/>
        <v>1.2109448774651097</v>
      </c>
      <c r="BO584" s="19">
        <f t="shared" ca="1" si="2332"/>
        <v>1.1622395028222867</v>
      </c>
      <c r="BP584" s="19">
        <f t="shared" ca="1" si="2332"/>
        <v>1.285888064675369</v>
      </c>
      <c r="BQ584" s="19">
        <f t="shared" ca="1" si="2332"/>
        <v>1.0158816985688286</v>
      </c>
      <c r="BS584">
        <f t="shared" ca="1" si="2300"/>
        <v>2004</v>
      </c>
      <c r="BT584" s="19">
        <f t="shared" ca="1" si="2333"/>
        <v>1.126624063153443</v>
      </c>
      <c r="BU584" s="19">
        <f t="shared" ca="1" si="2333"/>
        <v>0.82286681784302662</v>
      </c>
      <c r="BV584" s="19">
        <f t="shared" ca="1" si="2333"/>
        <v>0.80572670970969285</v>
      </c>
      <c r="BW584" s="19">
        <f t="shared" ca="1" si="2333"/>
        <v>1.0746853558753171</v>
      </c>
      <c r="BX584" s="19">
        <f t="shared" ca="1" si="2333"/>
        <v>0.79622854448740088</v>
      </c>
      <c r="BZ584">
        <f t="shared" ca="1" si="2302"/>
        <v>2004</v>
      </c>
      <c r="CA584" s="19">
        <f t="shared" ca="1" si="2334"/>
        <v>1.1775413206889964</v>
      </c>
      <c r="CB584" s="19">
        <f t="shared" ca="1" si="2334"/>
        <v>0.83344413022534769</v>
      </c>
      <c r="CC584" s="19">
        <f t="shared" ca="1" si="2334"/>
        <v>0.84338442581804807</v>
      </c>
      <c r="CD584" s="19">
        <f t="shared" ca="1" si="2334"/>
        <v>0.82712718543402619</v>
      </c>
      <c r="CE584" s="19">
        <f t="shared" ca="1" si="2334"/>
        <v>0.84629935294478553</v>
      </c>
      <c r="CH584">
        <f t="shared" ca="1" si="2304"/>
        <v>2004</v>
      </c>
      <c r="CI584" s="19">
        <f t="shared" ca="1" si="2335"/>
        <v>1.1329726232834416</v>
      </c>
      <c r="CJ584" s="19">
        <f t="shared" ca="1" si="2335"/>
        <v>1.0871375808502928</v>
      </c>
      <c r="CK584" s="19">
        <f t="shared" ca="1" si="2335"/>
        <v>1.0537306454736184</v>
      </c>
      <c r="CL584" s="19">
        <f t="shared" ca="1" si="2335"/>
        <v>1.1461829310099678</v>
      </c>
      <c r="CM584" s="19">
        <f t="shared" ca="1" si="2335"/>
        <v>0.94782478996845876</v>
      </c>
      <c r="CO584">
        <f t="shared" ca="1" si="2306"/>
        <v>2004</v>
      </c>
      <c r="CP584" s="19">
        <f t="shared" ca="1" si="2336"/>
        <v>1.1098982755528224</v>
      </c>
      <c r="CQ584" s="19">
        <f t="shared" ca="1" si="2336"/>
        <v>1.0142552653726762</v>
      </c>
      <c r="CR584" s="19">
        <f t="shared" ca="1" si="2336"/>
        <v>1.0040014857097095</v>
      </c>
      <c r="CS584" s="19">
        <f t="shared" ca="1" si="2336"/>
        <v>1.0756192372047155</v>
      </c>
      <c r="CT584" s="19">
        <f t="shared" ca="1" si="2336"/>
        <v>0.99214075541381264</v>
      </c>
      <c r="CV584">
        <f t="shared" ca="1" si="2308"/>
        <v>2004</v>
      </c>
      <c r="CW584" s="19">
        <f t="shared" ca="1" si="2337"/>
        <v>1.0009835308758441</v>
      </c>
      <c r="CX584" s="19">
        <f t="shared" ca="1" si="2337"/>
        <v>0.85252415378166813</v>
      </c>
      <c r="CY584" s="19">
        <f t="shared" ca="1" si="2337"/>
        <v>0.83637804765128643</v>
      </c>
      <c r="CZ584" s="19">
        <f t="shared" ca="1" si="2337"/>
        <v>0.91583901506062282</v>
      </c>
      <c r="DA584" s="19">
        <f t="shared" ca="1" si="2337"/>
        <v>0.81812857501100922</v>
      </c>
      <c r="DC584">
        <f t="shared" ca="1" si="2310"/>
        <v>2004</v>
      </c>
      <c r="DD584" s="19">
        <f t="shared" ca="1" si="2338"/>
        <v>1.0049858784424484</v>
      </c>
      <c r="DE584" s="19">
        <f t="shared" ca="1" si="2338"/>
        <v>1.0731168813974084</v>
      </c>
      <c r="DF584" s="19">
        <f t="shared" ca="1" si="2338"/>
        <v>0.97032991124947965</v>
      </c>
      <c r="DG584" s="19">
        <f t="shared" ca="1" si="2338"/>
        <v>1.2358771416398067</v>
      </c>
      <c r="DH584" s="19">
        <f t="shared" ca="1" si="2338"/>
        <v>0.82556851660414154</v>
      </c>
      <c r="DJ584">
        <f t="shared" ca="1" si="2312"/>
        <v>2004</v>
      </c>
      <c r="DK584" s="19">
        <f t="shared" ca="1" si="2339"/>
        <v>0.9635799116945668</v>
      </c>
      <c r="DL584" s="19">
        <f t="shared" ca="1" si="2339"/>
        <v>1.0117591975407565</v>
      </c>
      <c r="DM584" s="19">
        <f t="shared" ca="1" si="2339"/>
        <v>0.91450760571838019</v>
      </c>
      <c r="DN584" s="19">
        <f t="shared" ca="1" si="2339"/>
        <v>1.1411897363176262</v>
      </c>
      <c r="DO584" s="19">
        <f t="shared" ca="1" si="2339"/>
        <v>0.73763516995180101</v>
      </c>
      <c r="DQ584">
        <f t="shared" ca="1" si="2314"/>
        <v>2004</v>
      </c>
      <c r="DR584" s="19">
        <f t="shared" ca="1" si="2340"/>
        <v>0.21064412238325281</v>
      </c>
      <c r="DS584" s="19">
        <f t="shared" ca="1" si="2340"/>
        <v>0.40662960198765385</v>
      </c>
      <c r="DT584" s="19">
        <f t="shared" ca="1" si="2340"/>
        <v>0.38030339452469741</v>
      </c>
      <c r="DU584" s="19">
        <f t="shared" ca="1" si="2340"/>
        <v>0.43685244120804767</v>
      </c>
      <c r="DV584" s="19">
        <f t="shared" ca="1" si="2340"/>
        <v>0.28078260565829744</v>
      </c>
      <c r="DX584">
        <f t="shared" ca="1" si="2316"/>
        <v>2004</v>
      </c>
      <c r="DY584" s="19">
        <f t="shared" ca="1" si="2341"/>
        <v>0.94128207299517319</v>
      </c>
      <c r="DZ584" s="19">
        <f t="shared" ca="1" si="2341"/>
        <v>0.85972959280592021</v>
      </c>
      <c r="EA584" s="19">
        <f t="shared" ca="1" si="2341"/>
        <v>0.78295271457592042</v>
      </c>
      <c r="EB584" s="19">
        <f t="shared" ca="1" si="2341"/>
        <v>0.9624958694731468</v>
      </c>
      <c r="EC584" s="19">
        <f t="shared" ca="1" si="2341"/>
        <v>0.63923603083516001</v>
      </c>
      <c r="EF584">
        <f t="shared" ca="1" si="2318"/>
        <v>2004</v>
      </c>
      <c r="EG584" s="19">
        <f t="shared" ca="1" si="2342"/>
        <v>1.2463595741759963</v>
      </c>
      <c r="EH584" s="19">
        <f t="shared" ca="1" si="2342"/>
        <v>0.86321763424545894</v>
      </c>
      <c r="EI584" s="19">
        <f t="shared" ca="1" si="2342"/>
        <v>0.82008401269411435</v>
      </c>
      <c r="EJ584" s="19">
        <f t="shared" ca="1" si="2342"/>
        <v>0.93814248577125603</v>
      </c>
      <c r="EK584" s="19">
        <f t="shared" ca="1" si="2342"/>
        <v>0.74537960200458364</v>
      </c>
      <c r="EM584">
        <f t="shared" ca="1" si="2320"/>
        <v>2004</v>
      </c>
      <c r="EN584" s="19">
        <f t="shared" ca="1" si="2343"/>
        <v>1.2402576240952281</v>
      </c>
      <c r="EO584" s="19">
        <f t="shared" ca="1" si="2343"/>
        <v>0.80662710845119079</v>
      </c>
      <c r="EP584" s="19">
        <f t="shared" ca="1" si="2343"/>
        <v>0.64907743078759961</v>
      </c>
      <c r="EQ584" s="19">
        <f t="shared" ca="1" si="2343"/>
        <v>1.0425770445757327</v>
      </c>
      <c r="ER584" s="19">
        <f t="shared" ca="1" si="2343"/>
        <v>0.44978510900904783</v>
      </c>
      <c r="EU584">
        <f t="shared" ca="1" si="2322"/>
        <v>2004</v>
      </c>
      <c r="EV584" s="19">
        <f t="shared" ca="1" si="2344"/>
        <v>1.2185084350235793</v>
      </c>
      <c r="EW584" s="19">
        <f t="shared" ca="1" si="2344"/>
        <v>0.90260480337388305</v>
      </c>
      <c r="EX584" s="19">
        <f t="shared" ca="1" si="2344"/>
        <v>0.76553602361214679</v>
      </c>
      <c r="EY584" s="19">
        <f t="shared" ca="1" si="2344"/>
        <v>1.0726789659557194</v>
      </c>
      <c r="EZ584" s="19">
        <f t="shared" ca="1" si="2344"/>
        <v>0.53278132026788472</v>
      </c>
    </row>
    <row r="585" spans="4:156" hidden="1" x14ac:dyDescent="0.2">
      <c r="D585" s="5">
        <f t="shared" si="2281"/>
        <v>20</v>
      </c>
      <c r="E585" t="b">
        <f t="shared" si="2281"/>
        <v>1</v>
      </c>
      <c r="G585">
        <f t="shared" ca="1" si="2282"/>
        <v>2005</v>
      </c>
      <c r="H585" s="19">
        <f t="shared" ref="H585:L594" ca="1" si="2345">IF($E585,H515/H$558," ")</f>
        <v>1.0808445123920674</v>
      </c>
      <c r="I585" s="19">
        <f t="shared" ca="1" si="2345"/>
        <v>1.0652964810644192</v>
      </c>
      <c r="J585" s="19">
        <f t="shared" ca="1" si="2345"/>
        <v>1.0047878521553115</v>
      </c>
      <c r="K585" s="19">
        <f t="shared" ca="1" si="2345"/>
        <v>1.2434690287407022</v>
      </c>
      <c r="L585" s="19">
        <f t="shared" ca="1" si="2345"/>
        <v>0.94305758646514259</v>
      </c>
      <c r="N585">
        <f t="shared" ca="1" si="2284"/>
        <v>2005</v>
      </c>
      <c r="O585" s="19">
        <f t="shared" ref="O585:S594" ca="1" si="2346">IF($E585,O515/O$558," ")</f>
        <v>0.8732713920480436</v>
      </c>
      <c r="P585" s="19">
        <f t="shared" ca="1" si="2346"/>
        <v>0.95058784084111314</v>
      </c>
      <c r="Q585" s="19">
        <f t="shared" ca="1" si="2346"/>
        <v>1.0136423497312892</v>
      </c>
      <c r="R585" s="19">
        <f t="shared" ca="1" si="2346"/>
        <v>0.91753827625870088</v>
      </c>
      <c r="S585" s="19">
        <f t="shared" ca="1" si="2346"/>
        <v>1.0799837937017318</v>
      </c>
      <c r="U585">
        <f t="shared" ca="1" si="2286"/>
        <v>2005</v>
      </c>
      <c r="V585" s="19">
        <f t="shared" ref="V585:Z588" ca="1" si="2347">IF($E585,V515/V$558," ")</f>
        <v>0.46570876074628875</v>
      </c>
      <c r="W585" s="19">
        <f t="shared" ca="1" si="2347"/>
        <v>0.86583829791127531</v>
      </c>
      <c r="X585" s="19">
        <f t="shared" ca="1" si="2347"/>
        <v>0.78975421149260971</v>
      </c>
      <c r="Y585" s="19">
        <f t="shared" ca="1" si="2347"/>
        <v>0.97401056642950057</v>
      </c>
      <c r="Z585" s="19">
        <f t="shared" ca="1" si="2347"/>
        <v>0.62217405225298139</v>
      </c>
      <c r="AB585">
        <f t="shared" ca="1" si="2288"/>
        <v>2005</v>
      </c>
      <c r="AC585" s="19">
        <f t="shared" ref="AC585:AG588" ca="1" si="2348">IF($E585,AC515/AC$558," ")</f>
        <v>1.0808445123920674</v>
      </c>
      <c r="AD585" s="19">
        <f t="shared" ca="1" si="2348"/>
        <v>0.9063258766554827</v>
      </c>
      <c r="AE585" s="19">
        <f t="shared" ca="1" si="2348"/>
        <v>0.9252024583877041</v>
      </c>
      <c r="AF585" s="19">
        <f t="shared" ca="1" si="2348"/>
        <v>0.9252024583877041</v>
      </c>
      <c r="AG585" s="19">
        <f t="shared" ca="1" si="2348"/>
        <v>0.9252024583877041</v>
      </c>
      <c r="AI585">
        <f t="shared" ca="1" si="2290"/>
        <v>2005</v>
      </c>
      <c r="AJ585" s="19">
        <f t="shared" ref="AJ585:AN588" ca="1" si="2349">IF($E585,AJ515/AJ$558," ")</f>
        <v>1.2928134558035838</v>
      </c>
      <c r="AK585" s="19">
        <f t="shared" ca="1" si="2349"/>
        <v>1.1217559159067414</v>
      </c>
      <c r="AL585" s="19">
        <f t="shared" ca="1" si="2349"/>
        <v>1.1451193856869006</v>
      </c>
      <c r="AM585" s="19">
        <f t="shared" ca="1" si="2349"/>
        <v>1.1451193856869006</v>
      </c>
      <c r="AN585" s="19">
        <f t="shared" ca="1" si="2349"/>
        <v>1.1451193856869006</v>
      </c>
      <c r="AP585">
        <f t="shared" ca="1" si="2292"/>
        <v>2005</v>
      </c>
      <c r="AQ585" s="19">
        <f t="shared" ref="AQ585:AU588" ca="1" si="2350">IF($E585,AQ515/AQ$558," ")</f>
        <v>0.46570876074628875</v>
      </c>
      <c r="AR585" s="19">
        <f t="shared" ca="1" si="2350"/>
        <v>2.1034548473003247</v>
      </c>
      <c r="AS585" s="19">
        <f t="shared" ca="1" si="2350"/>
        <v>2.147264737724754</v>
      </c>
      <c r="AT585" s="19">
        <f t="shared" ca="1" si="2350"/>
        <v>2.147264737724754</v>
      </c>
      <c r="AU585" s="19">
        <f t="shared" ca="1" si="2350"/>
        <v>2.147264737724754</v>
      </c>
      <c r="AV585" s="19"/>
      <c r="AX585">
        <f t="shared" ca="1" si="2294"/>
        <v>2005</v>
      </c>
      <c r="AY585" s="19">
        <f t="shared" ref="AY585:BC588" ca="1" si="2351">IF($E585,AY515/AY$558," ")</f>
        <v>1.1850789336822856</v>
      </c>
      <c r="AZ585" s="19">
        <f t="shared" ca="1" si="2351"/>
        <v>0.90673597009426077</v>
      </c>
      <c r="BA585" s="19">
        <f t="shared" ca="1" si="2351"/>
        <v>0.83923996007736035</v>
      </c>
      <c r="BB585" s="19">
        <f t="shared" ca="1" si="2351"/>
        <v>1.128338917142834</v>
      </c>
      <c r="BC585" s="19">
        <f t="shared" ca="1" si="2351"/>
        <v>0.78100802372994338</v>
      </c>
      <c r="BE585">
        <f t="shared" ca="1" si="2296"/>
        <v>2005</v>
      </c>
      <c r="BF585" s="19">
        <f t="shared" ref="BF585:BJ588" ca="1" si="2352">IF($E585,BF515/BF$558," ")</f>
        <v>0.93155578394238026</v>
      </c>
      <c r="BG585" s="19">
        <f t="shared" ca="1" si="2352"/>
        <v>0.94958846870634128</v>
      </c>
      <c r="BH585" s="19">
        <f t="shared" ca="1" si="2352"/>
        <v>0.91853767512737061</v>
      </c>
      <c r="BI585" s="19">
        <f t="shared" ca="1" si="2352"/>
        <v>1.147557920714082</v>
      </c>
      <c r="BJ585" s="19">
        <f t="shared" ca="1" si="2352"/>
        <v>0.89606743272793099</v>
      </c>
      <c r="BL585">
        <f t="shared" ca="1" si="2298"/>
        <v>2005</v>
      </c>
      <c r="BM585" s="19">
        <f t="shared" ref="BM585:BQ588" ca="1" si="2353">IF($E585,BM515/BM$558," ")</f>
        <v>0.96603109546932786</v>
      </c>
      <c r="BN585" s="19">
        <f t="shared" ca="1" si="2353"/>
        <v>1.2219369709743961</v>
      </c>
      <c r="BO585" s="19">
        <f t="shared" ca="1" si="2353"/>
        <v>1.1527142827146903</v>
      </c>
      <c r="BP585" s="19">
        <f t="shared" ca="1" si="2353"/>
        <v>1.3296072529699663</v>
      </c>
      <c r="BQ585" s="19">
        <f t="shared" ca="1" si="2353"/>
        <v>0.94333322460585234</v>
      </c>
      <c r="BS585">
        <f t="shared" ca="1" si="2300"/>
        <v>2005</v>
      </c>
      <c r="BT585" s="19">
        <f t="shared" ref="BT585:BX588" ca="1" si="2354">IF($E585,BT515/BT$558," ")</f>
        <v>1.1910814557244553</v>
      </c>
      <c r="BU585" s="19">
        <f t="shared" ca="1" si="2354"/>
        <v>0.8563726319324878</v>
      </c>
      <c r="BV585" s="19">
        <f t="shared" ca="1" si="2354"/>
        <v>0.83632033475241097</v>
      </c>
      <c r="BW585" s="19">
        <f t="shared" ca="1" si="2354"/>
        <v>1.1612559067999018</v>
      </c>
      <c r="BX585" s="19">
        <f t="shared" ca="1" si="2354"/>
        <v>0.82484536715458012</v>
      </c>
      <c r="BZ585">
        <f t="shared" ca="1" si="2302"/>
        <v>2005</v>
      </c>
      <c r="CA585" s="19">
        <f t="shared" ref="CA585:CE588" ca="1" si="2355">IF($E585,CA515/CA$558," ")</f>
        <v>1.1986426813784425</v>
      </c>
      <c r="CB585" s="19">
        <f t="shared" ca="1" si="2355"/>
        <v>0.7663038723790867</v>
      </c>
      <c r="CC585" s="19">
        <f t="shared" ca="1" si="2355"/>
        <v>0.76755122241409446</v>
      </c>
      <c r="CD585" s="19">
        <f t="shared" ca="1" si="2355"/>
        <v>0.79318193415331983</v>
      </c>
      <c r="CE585" s="19">
        <f t="shared" ca="1" si="2355"/>
        <v>0.76295562960981478</v>
      </c>
      <c r="CH585">
        <f t="shared" ca="1" si="2304"/>
        <v>2005</v>
      </c>
      <c r="CI585" s="19">
        <f t="shared" ref="CI585:CM588" ca="1" si="2356">IF($E585,CI515/CI$558," ")</f>
        <v>1.1439605571401965</v>
      </c>
      <c r="CJ585" s="19">
        <f t="shared" ca="1" si="2356"/>
        <v>1.0895402597072941</v>
      </c>
      <c r="CK585" s="19">
        <f t="shared" ca="1" si="2356"/>
        <v>1.0456508211634195</v>
      </c>
      <c r="CL585" s="19">
        <f t="shared" ca="1" si="2356"/>
        <v>1.1709678470764882</v>
      </c>
      <c r="CM585" s="19">
        <f t="shared" ca="1" si="2356"/>
        <v>0.90209777905427957</v>
      </c>
      <c r="CO585">
        <f t="shared" ca="1" si="2306"/>
        <v>2005</v>
      </c>
      <c r="CP585" s="19">
        <f t="shared" ref="CP585:CT588" ca="1" si="2357">IF($E585,CP515/CP$558," ")</f>
        <v>1.1466762326936055</v>
      </c>
      <c r="CQ585" s="19">
        <f t="shared" ca="1" si="2357"/>
        <v>1.0239285596546799</v>
      </c>
      <c r="CR585" s="19">
        <f t="shared" ca="1" si="2357"/>
        <v>1.0177908957715669</v>
      </c>
      <c r="CS585" s="19">
        <f t="shared" ca="1" si="2357"/>
        <v>1.0847754836794863</v>
      </c>
      <c r="CT585" s="19">
        <f t="shared" ca="1" si="2357"/>
        <v>1.0066974711027818</v>
      </c>
      <c r="CV585">
        <f t="shared" ca="1" si="2308"/>
        <v>2005</v>
      </c>
      <c r="CW585" s="19">
        <f t="shared" ref="CW585:DA588" ca="1" si="2358">IF($E585,CW515/CW$558," ")</f>
        <v>1.002840196304734</v>
      </c>
      <c r="CX585" s="19">
        <f t="shared" ca="1" si="2358"/>
        <v>0.78228990756754446</v>
      </c>
      <c r="CY585" s="19">
        <f t="shared" ca="1" si="2358"/>
        <v>0.72694988392147208</v>
      </c>
      <c r="CZ585" s="19">
        <f t="shared" ca="1" si="2358"/>
        <v>0.949984818355459</v>
      </c>
      <c r="DA585" s="19">
        <f t="shared" ca="1" si="2358"/>
        <v>0.6757263704596812</v>
      </c>
      <c r="DC585">
        <f t="shared" ca="1" si="2310"/>
        <v>2005</v>
      </c>
      <c r="DD585" s="19">
        <f t="shared" ref="DD585:DH588" ca="1" si="2359">IF($E585,DD515/DD$558," ")</f>
        <v>1.0517348613844224</v>
      </c>
      <c r="DE585" s="19">
        <f t="shared" ca="1" si="2359"/>
        <v>1.0796626098871331</v>
      </c>
      <c r="DF585" s="19">
        <f t="shared" ca="1" si="2359"/>
        <v>0.96787486288099656</v>
      </c>
      <c r="DG585" s="19">
        <f t="shared" ca="1" si="2359"/>
        <v>1.2687135892583201</v>
      </c>
      <c r="DH585" s="19">
        <f t="shared" ca="1" si="2359"/>
        <v>0.80387453220650662</v>
      </c>
      <c r="DJ585">
        <f t="shared" ca="1" si="2312"/>
        <v>2005</v>
      </c>
      <c r="DK585" s="19">
        <f t="shared" ref="DK585:DO588" ca="1" si="2360">IF($E585,DK515/DK$558," ")</f>
        <v>1.0419450806318324</v>
      </c>
      <c r="DL585" s="19">
        <f t="shared" ca="1" si="2360"/>
        <v>0.98568267209570892</v>
      </c>
      <c r="DM585" s="19">
        <f t="shared" ca="1" si="2360"/>
        <v>0.88398256271806352</v>
      </c>
      <c r="DN585" s="19">
        <f t="shared" ca="1" si="2360"/>
        <v>1.1319327204028375</v>
      </c>
      <c r="DO585" s="19">
        <f t="shared" ca="1" si="2360"/>
        <v>0.69051540135656231</v>
      </c>
      <c r="DQ585">
        <f t="shared" ca="1" si="2314"/>
        <v>2005</v>
      </c>
      <c r="DR585" s="19">
        <f t="shared" ref="DR585:DV588" ca="1" si="2361">IF($E585,DR515/DR$558," ")</f>
        <v>0.22499194847020934</v>
      </c>
      <c r="DS585" s="19">
        <f t="shared" ca="1" si="2361"/>
        <v>0.37811882615117604</v>
      </c>
      <c r="DT585" s="19">
        <f t="shared" ca="1" si="2361"/>
        <v>0.35601662775192933</v>
      </c>
      <c r="DU585" s="19">
        <f t="shared" ca="1" si="2361"/>
        <v>0.40920099666565651</v>
      </c>
      <c r="DV585" s="19">
        <f t="shared" ca="1" si="2361"/>
        <v>0.26241734252800752</v>
      </c>
      <c r="DX585">
        <f t="shared" ca="1" si="2316"/>
        <v>2005</v>
      </c>
      <c r="DY585" s="19">
        <f t="shared" ref="DY585:EC588" ca="1" si="2362">IF($E585,DY515/DY$558," ")</f>
        <v>0.95548310610551257</v>
      </c>
      <c r="DZ585" s="19">
        <f t="shared" ca="1" si="2362"/>
        <v>0.86869128622481373</v>
      </c>
      <c r="EA585" s="19">
        <f t="shared" ca="1" si="2362"/>
        <v>0.78298653201120061</v>
      </c>
      <c r="EB585" s="19">
        <f t="shared" ca="1" si="2362"/>
        <v>0.99218529030168001</v>
      </c>
      <c r="EC585" s="19">
        <f t="shared" ca="1" si="2362"/>
        <v>0.61553179500715016</v>
      </c>
      <c r="EF585">
        <f t="shared" ca="1" si="2318"/>
        <v>2005</v>
      </c>
      <c r="EG585" s="19">
        <f t="shared" ref="EG585:EK588" ca="1" si="2363">IF($E585,EG515/EG$558," ")</f>
        <v>1.3121140174614692</v>
      </c>
      <c r="EH585" s="19">
        <f t="shared" ca="1" si="2363"/>
        <v>0.82061124320574552</v>
      </c>
      <c r="EI585" s="19">
        <f t="shared" ca="1" si="2363"/>
        <v>0.77431737383158838</v>
      </c>
      <c r="EJ585" s="19">
        <f t="shared" ca="1" si="2363"/>
        <v>0.90842894661593465</v>
      </c>
      <c r="EK585" s="19">
        <f t="shared" ca="1" si="2363"/>
        <v>0.68945496836108677</v>
      </c>
      <c r="EM585">
        <f t="shared" ca="1" si="2320"/>
        <v>2005</v>
      </c>
      <c r="EN585" s="19">
        <f t="shared" ref="EN585:ER588" ca="1" si="2364">IF($E585,EN515/EN$558," ")</f>
        <v>1.2874258172961475</v>
      </c>
      <c r="EO585" s="19">
        <f t="shared" ca="1" si="2364"/>
        <v>0.75875161778820355</v>
      </c>
      <c r="EP585" s="19">
        <f t="shared" ca="1" si="2364"/>
        <v>0.60195930044201407</v>
      </c>
      <c r="EQ585" s="19">
        <f t="shared" ca="1" si="2364"/>
        <v>1.0037997416204443</v>
      </c>
      <c r="ER585" s="19">
        <f t="shared" ca="1" si="2364"/>
        <v>0.39844267246868809</v>
      </c>
      <c r="EU585">
        <f t="shared" ca="1" si="2322"/>
        <v>2005</v>
      </c>
      <c r="EV585" s="19">
        <f t="shared" ref="EV585:EZ588" ca="1" si="2365">IF($E585,EV515/EV$558," ")</f>
        <v>1.3218070883368176</v>
      </c>
      <c r="EW585" s="19">
        <f t="shared" ca="1" si="2365"/>
        <v>0.83432312680440257</v>
      </c>
      <c r="EX585" s="19">
        <f t="shared" ca="1" si="2365"/>
        <v>0.70386325702407504</v>
      </c>
      <c r="EY585" s="19">
        <f t="shared" ca="1" si="2365"/>
        <v>1.0070069922192832</v>
      </c>
      <c r="EZ585" s="19">
        <f t="shared" ca="1" si="2365"/>
        <v>0.47413917605494349</v>
      </c>
    </row>
    <row r="586" spans="4:156" hidden="1" x14ac:dyDescent="0.2">
      <c r="D586" s="5">
        <f t="shared" si="2281"/>
        <v>21</v>
      </c>
      <c r="E586" t="b">
        <f t="shared" si="2281"/>
        <v>1</v>
      </c>
      <c r="G586">
        <f t="shared" ca="1" si="2282"/>
        <v>2006</v>
      </c>
      <c r="H586" s="19">
        <f t="shared" ca="1" si="2345"/>
        <v>1.0888977412200425</v>
      </c>
      <c r="I586" s="19">
        <f t="shared" ca="1" si="2345"/>
        <v>1.1309652261308236</v>
      </c>
      <c r="J586" s="19">
        <f t="shared" ca="1" si="2345"/>
        <v>1.1096466122015736</v>
      </c>
      <c r="K586" s="19">
        <f t="shared" ca="1" si="2345"/>
        <v>1.2378863594406462</v>
      </c>
      <c r="L586" s="19">
        <f t="shared" ca="1" si="2345"/>
        <v>1.0764798841740035</v>
      </c>
      <c r="N586">
        <f t="shared" ca="1" si="2284"/>
        <v>2006</v>
      </c>
      <c r="O586" s="19">
        <f t="shared" ca="1" si="2346"/>
        <v>0.78648963674649974</v>
      </c>
      <c r="P586" s="19">
        <f t="shared" ca="1" si="2346"/>
        <v>0.96895385588141147</v>
      </c>
      <c r="Q586" s="19">
        <f t="shared" ca="1" si="2346"/>
        <v>1.0968047300405788</v>
      </c>
      <c r="R586" s="19">
        <f t="shared" ca="1" si="2346"/>
        <v>0.87341982007591268</v>
      </c>
      <c r="S586" s="19">
        <f t="shared" ca="1" si="2346"/>
        <v>1.2510091976846087</v>
      </c>
      <c r="U586">
        <f t="shared" ca="1" si="2286"/>
        <v>2006</v>
      </c>
      <c r="V586" s="19">
        <f t="shared" ca="1" si="2347"/>
        <v>0.44846724507470009</v>
      </c>
      <c r="W586" s="19">
        <f t="shared" ca="1" si="2347"/>
        <v>0.77789188824242672</v>
      </c>
      <c r="X586" s="19">
        <f t="shared" ca="1" si="2347"/>
        <v>0.70583991877791741</v>
      </c>
      <c r="Y586" s="19">
        <f t="shared" ca="1" si="2347"/>
        <v>0.88864072727141807</v>
      </c>
      <c r="Z586" s="19">
        <f t="shared" ca="1" si="2347"/>
        <v>0.5395835711639323</v>
      </c>
      <c r="AB586">
        <f t="shared" ca="1" si="2288"/>
        <v>2006</v>
      </c>
      <c r="AC586" s="19">
        <f t="shared" ca="1" si="2348"/>
        <v>1.0888977412200425</v>
      </c>
      <c r="AD586" s="19">
        <f t="shared" ca="1" si="2348"/>
        <v>0.89435644019814975</v>
      </c>
      <c r="AE586" s="19">
        <f t="shared" ca="1" si="2348"/>
        <v>0.91835988095591248</v>
      </c>
      <c r="AF586" s="19">
        <f t="shared" ca="1" si="2348"/>
        <v>0.91835988095591248</v>
      </c>
      <c r="AG586" s="19">
        <f t="shared" ca="1" si="2348"/>
        <v>0.91835988095591248</v>
      </c>
      <c r="AI586">
        <f t="shared" ca="1" si="2290"/>
        <v>2006</v>
      </c>
      <c r="AJ586" s="19">
        <f t="shared" ca="1" si="2349"/>
        <v>1.3188810774634716</v>
      </c>
      <c r="AK586" s="19">
        <f t="shared" ca="1" si="2349"/>
        <v>1.2382397199866189</v>
      </c>
      <c r="AL586" s="19">
        <f t="shared" ca="1" si="2349"/>
        <v>1.2714725703656269</v>
      </c>
      <c r="AM586" s="19">
        <f t="shared" ca="1" si="2349"/>
        <v>1.2714725703656269</v>
      </c>
      <c r="AN586" s="19">
        <f t="shared" ca="1" si="2349"/>
        <v>1.2714725703656269</v>
      </c>
      <c r="AP586">
        <f t="shared" ca="1" si="2292"/>
        <v>2006</v>
      </c>
      <c r="AQ586" s="19">
        <f t="shared" ca="1" si="2350"/>
        <v>0.44846724507470009</v>
      </c>
      <c r="AR586" s="19">
        <f t="shared" ca="1" si="2350"/>
        <v>2.1715358663822797</v>
      </c>
      <c r="AS586" s="19">
        <f t="shared" ca="1" si="2350"/>
        <v>2.2298172519454176</v>
      </c>
      <c r="AT586" s="19">
        <f t="shared" ca="1" si="2350"/>
        <v>2.2298172519454176</v>
      </c>
      <c r="AU586" s="19">
        <f t="shared" ca="1" si="2350"/>
        <v>2.2298172519454176</v>
      </c>
      <c r="AV586" s="19"/>
      <c r="AX586">
        <f t="shared" ca="1" si="2294"/>
        <v>2006</v>
      </c>
      <c r="AY586" s="19">
        <f t="shared" ca="1" si="2351"/>
        <v>1.1980891506031173</v>
      </c>
      <c r="AZ586" s="19">
        <f t="shared" ca="1" si="2351"/>
        <v>0.93467707880423878</v>
      </c>
      <c r="BA586" s="19">
        <f t="shared" ca="1" si="2351"/>
        <v>0.88259328447451491</v>
      </c>
      <c r="BB586" s="19">
        <f t="shared" ca="1" si="2351"/>
        <v>1.1277593723760018</v>
      </c>
      <c r="BC586" s="19">
        <f t="shared" ca="1" si="2351"/>
        <v>0.83321055348807505</v>
      </c>
      <c r="BE586">
        <f t="shared" ca="1" si="2296"/>
        <v>2006</v>
      </c>
      <c r="BF586" s="19">
        <f t="shared" ca="1" si="2352"/>
        <v>0.92065675946723258</v>
      </c>
      <c r="BG586" s="19">
        <f t="shared" ca="1" si="2352"/>
        <v>0.9689471265657198</v>
      </c>
      <c r="BH586" s="19">
        <f t="shared" ca="1" si="2352"/>
        <v>0.95126610042948301</v>
      </c>
      <c r="BI586" s="19">
        <f t="shared" ca="1" si="2352"/>
        <v>1.1113014788531257</v>
      </c>
      <c r="BJ586" s="19">
        <f t="shared" ca="1" si="2352"/>
        <v>0.93556428447669338</v>
      </c>
      <c r="BL586">
        <f t="shared" ca="1" si="2298"/>
        <v>2006</v>
      </c>
      <c r="BM586" s="19">
        <f t="shared" ca="1" si="2353"/>
        <v>0.94477361488543388</v>
      </c>
      <c r="BN586" s="19">
        <f t="shared" ca="1" si="2353"/>
        <v>1.2445830034231693</v>
      </c>
      <c r="BO586" s="19">
        <f t="shared" ca="1" si="2353"/>
        <v>1.2106376194990744</v>
      </c>
      <c r="BP586" s="19">
        <f t="shared" ca="1" si="2353"/>
        <v>1.3382464676349151</v>
      </c>
      <c r="BQ586" s="19">
        <f t="shared" ca="1" si="2353"/>
        <v>1.0595921844646916</v>
      </c>
      <c r="BS586">
        <f t="shared" ca="1" si="2300"/>
        <v>2006</v>
      </c>
      <c r="BT586" s="19">
        <f t="shared" ca="1" si="2354"/>
        <v>1.1800037591335197</v>
      </c>
      <c r="BU586" s="19">
        <f t="shared" ca="1" si="2354"/>
        <v>0.83941698241550478</v>
      </c>
      <c r="BV586" s="19">
        <f t="shared" ca="1" si="2354"/>
        <v>0.81774191262827445</v>
      </c>
      <c r="BW586" s="19">
        <f t="shared" ca="1" si="2354"/>
        <v>1.1787769424601775</v>
      </c>
      <c r="BX586" s="19">
        <f t="shared" ca="1" si="2354"/>
        <v>0.80499210735796245</v>
      </c>
      <c r="BZ586">
        <f t="shared" ca="1" si="2302"/>
        <v>2006</v>
      </c>
      <c r="CA586" s="19">
        <f t="shared" ca="1" si="2355"/>
        <v>1.2228114922639581</v>
      </c>
      <c r="CB586" s="19">
        <f t="shared" ca="1" si="2355"/>
        <v>0.73409611688765664</v>
      </c>
      <c r="CC586" s="19">
        <f t="shared" ca="1" si="2355"/>
        <v>0.72725798829863864</v>
      </c>
      <c r="CD586" s="19">
        <f t="shared" ca="1" si="2355"/>
        <v>0.79308448871114279</v>
      </c>
      <c r="CE586" s="19">
        <f t="shared" ca="1" si="2355"/>
        <v>0.71545528087855326</v>
      </c>
      <c r="CH586">
        <f t="shared" ca="1" si="2304"/>
        <v>2006</v>
      </c>
      <c r="CI586" s="19">
        <f t="shared" ca="1" si="2356"/>
        <v>1.1369619980200152</v>
      </c>
      <c r="CJ586" s="19">
        <f t="shared" ca="1" si="2356"/>
        <v>1.0801916558029425</v>
      </c>
      <c r="CK586" s="19">
        <f t="shared" ca="1" si="2356"/>
        <v>1.0525166784139459</v>
      </c>
      <c r="CL586" s="19">
        <f t="shared" ca="1" si="2356"/>
        <v>1.1603113273879078</v>
      </c>
      <c r="CM586" s="19">
        <f t="shared" ca="1" si="2356"/>
        <v>0.92903585311863901</v>
      </c>
      <c r="CO586">
        <f t="shared" ca="1" si="2306"/>
        <v>2006</v>
      </c>
      <c r="CP586" s="19">
        <f t="shared" ca="1" si="2357"/>
        <v>1.1800804571194299</v>
      </c>
      <c r="CQ586" s="19">
        <f t="shared" ca="1" si="2357"/>
        <v>1.0416712027063175</v>
      </c>
      <c r="CR586" s="19">
        <f t="shared" ca="1" si="2357"/>
        <v>1.0556615714997837</v>
      </c>
      <c r="CS586" s="19">
        <f t="shared" ca="1" si="2357"/>
        <v>1.0498164502317622</v>
      </c>
      <c r="CT586" s="19">
        <f t="shared" ca="1" si="2357"/>
        <v>1.0566295913755772</v>
      </c>
      <c r="CV586">
        <f t="shared" ca="1" si="2308"/>
        <v>2006</v>
      </c>
      <c r="CW586" s="19">
        <f t="shared" ca="1" si="2358"/>
        <v>0.98908080007225918</v>
      </c>
      <c r="CX586" s="19">
        <f t="shared" ca="1" si="2358"/>
        <v>0.74290005485522026</v>
      </c>
      <c r="CY586" s="19">
        <f t="shared" ca="1" si="2358"/>
        <v>0.68106921755085081</v>
      </c>
      <c r="CZ586" s="19">
        <f t="shared" ca="1" si="2358"/>
        <v>0.93553670978242109</v>
      </c>
      <c r="DA586" s="19">
        <f t="shared" ca="1" si="2358"/>
        <v>0.62262671818638471</v>
      </c>
      <c r="DC586">
        <f t="shared" ca="1" si="2310"/>
        <v>2006</v>
      </c>
      <c r="DD586" s="19">
        <f t="shared" ca="1" si="2359"/>
        <v>1.1107293249181764</v>
      </c>
      <c r="DE586" s="19">
        <f t="shared" ca="1" si="2359"/>
        <v>1.068071205130031</v>
      </c>
      <c r="DF586" s="19">
        <f t="shared" ca="1" si="2359"/>
        <v>1.0161664762012659</v>
      </c>
      <c r="DG586" s="19">
        <f t="shared" ca="1" si="2359"/>
        <v>1.1919249818081767</v>
      </c>
      <c r="DH586" s="19">
        <f t="shared" ca="1" si="2359"/>
        <v>0.9203528374936123</v>
      </c>
      <c r="DJ586">
        <f t="shared" ca="1" si="2312"/>
        <v>2006</v>
      </c>
      <c r="DK586" s="19">
        <f t="shared" ca="1" si="2360"/>
        <v>1.0935825089131819</v>
      </c>
      <c r="DL586" s="19">
        <f t="shared" ca="1" si="2360"/>
        <v>0.98429617436602312</v>
      </c>
      <c r="DM586" s="19">
        <f t="shared" ca="1" si="2360"/>
        <v>0.91321333785625514</v>
      </c>
      <c r="DN586" s="19">
        <f t="shared" ca="1" si="2360"/>
        <v>1.1108223098332584</v>
      </c>
      <c r="DO586" s="19">
        <f t="shared" ca="1" si="2360"/>
        <v>0.75902570908063971</v>
      </c>
      <c r="DQ586">
        <f t="shared" ca="1" si="2314"/>
        <v>2006</v>
      </c>
      <c r="DR586" s="19">
        <f t="shared" ca="1" si="2361"/>
        <v>0.24918142780461619</v>
      </c>
      <c r="DS586" s="19">
        <f t="shared" ca="1" si="2361"/>
        <v>0.34510449332252419</v>
      </c>
      <c r="DT586" s="19">
        <f t="shared" ca="1" si="2361"/>
        <v>0.33248130661042652</v>
      </c>
      <c r="DU586" s="19">
        <f t="shared" ca="1" si="2361"/>
        <v>0.37220792318590379</v>
      </c>
      <c r="DV586" s="19">
        <f t="shared" ca="1" si="2361"/>
        <v>0.26256634866740314</v>
      </c>
      <c r="DX586">
        <f t="shared" ca="1" si="2316"/>
        <v>2006</v>
      </c>
      <c r="DY586" s="19">
        <f t="shared" ca="1" si="2362"/>
        <v>0.95708358032009466</v>
      </c>
      <c r="DZ586" s="19">
        <f t="shared" ca="1" si="2362"/>
        <v>0.88293457382253226</v>
      </c>
      <c r="EA586" s="19">
        <f t="shared" ca="1" si="2362"/>
        <v>0.81517692221913207</v>
      </c>
      <c r="EB586" s="19">
        <f t="shared" ca="1" si="2362"/>
        <v>0.99965498925832053</v>
      </c>
      <c r="EC586" s="19">
        <f t="shared" ca="1" si="2362"/>
        <v>0.66751005052494772</v>
      </c>
      <c r="EF586">
        <f t="shared" ca="1" si="2318"/>
        <v>2006</v>
      </c>
      <c r="EG586" s="19">
        <f t="shared" ca="1" si="2363"/>
        <v>1.3212354373772195</v>
      </c>
      <c r="EH586" s="19">
        <f t="shared" ca="1" si="2363"/>
        <v>0.83777490436714186</v>
      </c>
      <c r="EI586" s="19">
        <f t="shared" ca="1" si="2363"/>
        <v>0.84431452992848344</v>
      </c>
      <c r="EJ586" s="19">
        <f t="shared" ca="1" si="2363"/>
        <v>0.87334043918882043</v>
      </c>
      <c r="EK586" s="19">
        <f t="shared" ca="1" si="2363"/>
        <v>0.8259476699352627</v>
      </c>
      <c r="EM586">
        <f t="shared" ca="1" si="2320"/>
        <v>2006</v>
      </c>
      <c r="EN586" s="19">
        <f t="shared" ca="1" si="2364"/>
        <v>1.2802390998593529</v>
      </c>
      <c r="EO586" s="19">
        <f t="shared" ca="1" si="2364"/>
        <v>0.76024476885934111</v>
      </c>
      <c r="EP586" s="19">
        <f t="shared" ca="1" si="2364"/>
        <v>0.62177617212354752</v>
      </c>
      <c r="EQ586" s="19">
        <f t="shared" ca="1" si="2364"/>
        <v>0.9914093055249682</v>
      </c>
      <c r="ER586" s="19">
        <f t="shared" ca="1" si="2364"/>
        <v>0.43457129877515133</v>
      </c>
      <c r="EU586">
        <f t="shared" ca="1" si="2322"/>
        <v>2006</v>
      </c>
      <c r="EV586" s="19">
        <f t="shared" ca="1" si="2365"/>
        <v>1.3584763479021829</v>
      </c>
      <c r="EW586" s="19">
        <f t="shared" ca="1" si="2365"/>
        <v>0.82099404120898223</v>
      </c>
      <c r="EX586" s="19">
        <f t="shared" ca="1" si="2365"/>
        <v>0.72808421118417799</v>
      </c>
      <c r="EY586" s="19">
        <f t="shared" ca="1" si="2365"/>
        <v>0.96388574700804208</v>
      </c>
      <c r="EZ586" s="19">
        <f t="shared" ca="1" si="2365"/>
        <v>0.54939243952884476</v>
      </c>
    </row>
    <row r="587" spans="4:156" hidden="1" x14ac:dyDescent="0.2">
      <c r="D587" s="5">
        <f t="shared" si="2281"/>
        <v>22</v>
      </c>
      <c r="E587" t="b">
        <f t="shared" si="2281"/>
        <v>1</v>
      </c>
      <c r="G587">
        <f t="shared" ca="1" si="2282"/>
        <v>2007</v>
      </c>
      <c r="H587" s="19">
        <f t="shared" ca="1" si="2345"/>
        <v>1.0946900368209125</v>
      </c>
      <c r="I587" s="19">
        <f t="shared" ca="1" si="2345"/>
        <v>1.1364550039935641</v>
      </c>
      <c r="J587" s="19">
        <f t="shared" ca="1" si="2345"/>
        <v>1.1112907438332256</v>
      </c>
      <c r="K587" s="19">
        <f t="shared" ca="1" si="2345"/>
        <v>1.2552165634347159</v>
      </c>
      <c r="L587" s="19">
        <f t="shared" ca="1" si="2345"/>
        <v>1.0740671168561027</v>
      </c>
      <c r="N587">
        <f t="shared" ca="1" si="2284"/>
        <v>2007</v>
      </c>
      <c r="O587" s="19">
        <f t="shared" ca="1" si="2346"/>
        <v>0.69662840505187618</v>
      </c>
      <c r="P587" s="19">
        <f t="shared" ca="1" si="2346"/>
        <v>0.87961517920619747</v>
      </c>
      <c r="Q587" s="19">
        <f t="shared" ca="1" si="2346"/>
        <v>0.94603024396587099</v>
      </c>
      <c r="R587" s="19">
        <f t="shared" ca="1" si="2346"/>
        <v>0.85141807307025985</v>
      </c>
      <c r="S587" s="19">
        <f t="shared" ca="1" si="2346"/>
        <v>1.0113418151365081</v>
      </c>
      <c r="U587">
        <f t="shared" ca="1" si="2286"/>
        <v>2007</v>
      </c>
      <c r="V587" s="19">
        <f t="shared" ca="1" si="2347"/>
        <v>0.33664850243991185</v>
      </c>
      <c r="W587" s="19">
        <f t="shared" ca="1" si="2347"/>
        <v>0.69040702635545192</v>
      </c>
      <c r="X587" s="19">
        <f t="shared" ca="1" si="2347"/>
        <v>0.61931353764046515</v>
      </c>
      <c r="Y587" s="19">
        <f t="shared" ca="1" si="2347"/>
        <v>0.79749058687561825</v>
      </c>
      <c r="Z587" s="19">
        <f t="shared" ca="1" si="2347"/>
        <v>0.45726247408881238</v>
      </c>
      <c r="AB587">
        <f t="shared" ca="1" si="2288"/>
        <v>2007</v>
      </c>
      <c r="AC587" s="19">
        <f t="shared" ca="1" si="2348"/>
        <v>1.0946900368209125</v>
      </c>
      <c r="AD587" s="19">
        <f t="shared" ca="1" si="2348"/>
        <v>0.88858094248812292</v>
      </c>
      <c r="AE587" s="19">
        <f t="shared" ca="1" si="2348"/>
        <v>0.91350059502148984</v>
      </c>
      <c r="AF587" s="19">
        <f t="shared" ca="1" si="2348"/>
        <v>0.91350059502148984</v>
      </c>
      <c r="AG587" s="19">
        <f t="shared" ca="1" si="2348"/>
        <v>0.91350059502148984</v>
      </c>
      <c r="AI587">
        <f t="shared" ca="1" si="2290"/>
        <v>2007</v>
      </c>
      <c r="AJ587" s="19">
        <f t="shared" ca="1" si="2349"/>
        <v>1.4105843285561592</v>
      </c>
      <c r="AK587" s="19">
        <f t="shared" ca="1" si="2349"/>
        <v>1.3963265029054457</v>
      </c>
      <c r="AL587" s="19">
        <f t="shared" ca="1" si="2349"/>
        <v>1.4354855368344228</v>
      </c>
      <c r="AM587" s="19">
        <f t="shared" ca="1" si="2349"/>
        <v>1.4354855368344228</v>
      </c>
      <c r="AN587" s="19">
        <f t="shared" ca="1" si="2349"/>
        <v>1.4354855368344228</v>
      </c>
      <c r="AP587">
        <f t="shared" ca="1" si="2292"/>
        <v>2007</v>
      </c>
      <c r="AQ587" s="19">
        <f t="shared" ca="1" si="2350"/>
        <v>0.33664850243991185</v>
      </c>
      <c r="AR587" s="19">
        <f t="shared" ca="1" si="2350"/>
        <v>2.889425313348319</v>
      </c>
      <c r="AS587" s="19">
        <f t="shared" ca="1" si="2350"/>
        <v>2.9704572952273551</v>
      </c>
      <c r="AT587" s="19">
        <f t="shared" ca="1" si="2350"/>
        <v>2.9704572952273551</v>
      </c>
      <c r="AU587" s="19">
        <f t="shared" ca="1" si="2350"/>
        <v>2.9704572952273551</v>
      </c>
      <c r="AV587" s="19"/>
      <c r="AX587">
        <f t="shared" ca="1" si="2294"/>
        <v>2007</v>
      </c>
      <c r="AY587" s="19">
        <f t="shared" ca="1" si="2351"/>
        <v>1.1116144077037933</v>
      </c>
      <c r="AZ587" s="19">
        <f t="shared" ca="1" si="2351"/>
        <v>0.99985657119404925</v>
      </c>
      <c r="BA587" s="19">
        <f t="shared" ca="1" si="2351"/>
        <v>0.99278007187224593</v>
      </c>
      <c r="BB587" s="19">
        <f t="shared" ca="1" si="2351"/>
        <v>1.0737625112736731</v>
      </c>
      <c r="BC587" s="19">
        <f t="shared" ca="1" si="2351"/>
        <v>0.97646813389657749</v>
      </c>
      <c r="BE587">
        <f t="shared" ca="1" si="2296"/>
        <v>2007</v>
      </c>
      <c r="BF587" s="19">
        <f t="shared" ca="1" si="2352"/>
        <v>0.93017993750673422</v>
      </c>
      <c r="BG587" s="19">
        <f t="shared" ca="1" si="2352"/>
        <v>0.96050442980242579</v>
      </c>
      <c r="BH587" s="19">
        <f t="shared" ca="1" si="2352"/>
        <v>0.93775503017070383</v>
      </c>
      <c r="BI587" s="19">
        <f t="shared" ca="1" si="2352"/>
        <v>1.1313940142479388</v>
      </c>
      <c r="BJ587" s="19">
        <f t="shared" ca="1" si="2352"/>
        <v>0.91875620804015468</v>
      </c>
      <c r="BL587">
        <f t="shared" ca="1" si="2298"/>
        <v>2007</v>
      </c>
      <c r="BM587" s="19">
        <f t="shared" ca="1" si="2353"/>
        <v>0.95724001722576157</v>
      </c>
      <c r="BN587" s="19">
        <f t="shared" ca="1" si="2353"/>
        <v>1.1796795183159883</v>
      </c>
      <c r="BO587" s="19">
        <f t="shared" ca="1" si="2353"/>
        <v>1.165773496018397</v>
      </c>
      <c r="BP587" s="19">
        <f t="shared" ca="1" si="2353"/>
        <v>1.2556101552534173</v>
      </c>
      <c r="BQ587" s="19">
        <f t="shared" ca="1" si="2353"/>
        <v>1.0594374740699459</v>
      </c>
      <c r="BS587">
        <f t="shared" ca="1" si="2300"/>
        <v>2007</v>
      </c>
      <c r="BT587" s="19">
        <f t="shared" ca="1" si="2354"/>
        <v>1.2125555059558772</v>
      </c>
      <c r="BU587" s="19">
        <f t="shared" ca="1" si="2354"/>
        <v>0.81061209238175558</v>
      </c>
      <c r="BV587" s="19">
        <f t="shared" ca="1" si="2354"/>
        <v>0.78968536236947928</v>
      </c>
      <c r="BW587" s="19">
        <f t="shared" ca="1" si="2354"/>
        <v>1.1408482124117947</v>
      </c>
      <c r="BX587" s="19">
        <f t="shared" ca="1" si="2354"/>
        <v>0.77728418911409769</v>
      </c>
      <c r="BZ587">
        <f t="shared" ca="1" si="2302"/>
        <v>2007</v>
      </c>
      <c r="CA587" s="19">
        <f t="shared" ca="1" si="2355"/>
        <v>1.3078349194934777</v>
      </c>
      <c r="CB587" s="19">
        <f t="shared" ca="1" si="2355"/>
        <v>0.71817016557402236</v>
      </c>
      <c r="CC587" s="19">
        <f t="shared" ca="1" si="2355"/>
        <v>0.71494428901029605</v>
      </c>
      <c r="CD587" s="19">
        <f t="shared" ca="1" si="2355"/>
        <v>0.76700843187886125</v>
      </c>
      <c r="CE587" s="19">
        <f t="shared" ca="1" si="2355"/>
        <v>0.70560917562124414</v>
      </c>
      <c r="CH587">
        <f t="shared" ca="1" si="2304"/>
        <v>2007</v>
      </c>
      <c r="CI587" s="19">
        <f t="shared" ca="1" si="2356"/>
        <v>1.1138393075935347</v>
      </c>
      <c r="CJ587" s="19">
        <f t="shared" ca="1" si="2356"/>
        <v>1.0361782071168375</v>
      </c>
      <c r="CK587" s="19">
        <f t="shared" ca="1" si="2356"/>
        <v>1.0077887035141255</v>
      </c>
      <c r="CL587" s="19">
        <f t="shared" ca="1" si="2356"/>
        <v>1.1171696656136474</v>
      </c>
      <c r="CM587" s="19">
        <f t="shared" ca="1" si="2356"/>
        <v>0.88249072629351055</v>
      </c>
      <c r="CO587">
        <f t="shared" ca="1" si="2306"/>
        <v>2007</v>
      </c>
      <c r="CP587" s="19">
        <f t="shared" ca="1" si="2357"/>
        <v>1.1807637447579027</v>
      </c>
      <c r="CQ587" s="19">
        <f t="shared" ca="1" si="2357"/>
        <v>0.98908081803599601</v>
      </c>
      <c r="CR587" s="19">
        <f t="shared" ca="1" si="2357"/>
        <v>0.98852034355730112</v>
      </c>
      <c r="CS587" s="19">
        <f t="shared" ca="1" si="2357"/>
        <v>1.0445471008524916</v>
      </c>
      <c r="CT587" s="19">
        <f t="shared" ca="1" si="2357"/>
        <v>0.97924166273082691</v>
      </c>
      <c r="CV587">
        <f t="shared" ca="1" si="2308"/>
        <v>2007</v>
      </c>
      <c r="CW587" s="19">
        <f t="shared" ca="1" si="2358"/>
        <v>1.0212161660360692</v>
      </c>
      <c r="CX587" s="19">
        <f t="shared" ca="1" si="2358"/>
        <v>0.76866748817812247</v>
      </c>
      <c r="CY587" s="19">
        <f t="shared" ca="1" si="2358"/>
        <v>0.71149940801276035</v>
      </c>
      <c r="CZ587" s="19">
        <f t="shared" ca="1" si="2358"/>
        <v>0.95317489078767814</v>
      </c>
      <c r="DA587" s="19">
        <f t="shared" ca="1" si="2358"/>
        <v>0.65599479669829452</v>
      </c>
      <c r="DC587">
        <f t="shared" ca="1" si="2310"/>
        <v>2007</v>
      </c>
      <c r="DD587" s="19">
        <f t="shared" ca="1" si="2359"/>
        <v>1.1569888964792967</v>
      </c>
      <c r="DE587" s="19">
        <f t="shared" ca="1" si="2359"/>
        <v>0.93644060075202218</v>
      </c>
      <c r="DF587" s="19">
        <f t="shared" ca="1" si="2359"/>
        <v>0.89837448145085075</v>
      </c>
      <c r="DG587" s="19">
        <f t="shared" ca="1" si="2359"/>
        <v>1.0375596241284495</v>
      </c>
      <c r="DH587" s="19">
        <f t="shared" ca="1" si="2359"/>
        <v>0.82249858043579183</v>
      </c>
      <c r="DJ587">
        <f t="shared" ca="1" si="2312"/>
        <v>2007</v>
      </c>
      <c r="DK587" s="19">
        <f t="shared" ca="1" si="2360"/>
        <v>1.1359289778764197</v>
      </c>
      <c r="DL587" s="19">
        <f t="shared" ca="1" si="2360"/>
        <v>0.95199643481567831</v>
      </c>
      <c r="DM587" s="19">
        <f t="shared" ca="1" si="2360"/>
        <v>0.90297838336883129</v>
      </c>
      <c r="DN587" s="19">
        <f t="shared" ca="1" si="2360"/>
        <v>1.055800429854111</v>
      </c>
      <c r="DO587" s="19">
        <f t="shared" ca="1" si="2360"/>
        <v>0.78373648490409731</v>
      </c>
      <c r="DQ587">
        <f t="shared" ca="1" si="2314"/>
        <v>2007</v>
      </c>
      <c r="DR587" s="19">
        <f t="shared" ca="1" si="2361"/>
        <v>0.27766237251744497</v>
      </c>
      <c r="DS587" s="19">
        <f t="shared" ca="1" si="2361"/>
        <v>0.31450297397575189</v>
      </c>
      <c r="DT587" s="19">
        <f t="shared" ca="1" si="2361"/>
        <v>0.31747079760966646</v>
      </c>
      <c r="DU587" s="19">
        <f t="shared" ca="1" si="2361"/>
        <v>0.32938271905943556</v>
      </c>
      <c r="DV587" s="19">
        <f t="shared" ca="1" si="2361"/>
        <v>0.29650698143370507</v>
      </c>
      <c r="DX587">
        <f t="shared" ca="1" si="2316"/>
        <v>2007</v>
      </c>
      <c r="DY587" s="19">
        <f t="shared" ca="1" si="2362"/>
        <v>0.98558726395122365</v>
      </c>
      <c r="DZ587" s="19">
        <f t="shared" ca="1" si="2362"/>
        <v>0.88014948238903834</v>
      </c>
      <c r="EA587" s="19">
        <f t="shared" ca="1" si="2362"/>
        <v>0.82231594130119046</v>
      </c>
      <c r="EB587" s="19">
        <f t="shared" ca="1" si="2362"/>
        <v>0.98857143545797876</v>
      </c>
      <c r="EC587" s="19">
        <f t="shared" ca="1" si="2362"/>
        <v>0.68923546665111435</v>
      </c>
      <c r="EF587">
        <f t="shared" ca="1" si="2318"/>
        <v>2007</v>
      </c>
      <c r="EG587" s="19">
        <f t="shared" ca="1" si="2363"/>
        <v>1.3676021264187714</v>
      </c>
      <c r="EH587" s="19">
        <f t="shared" ca="1" si="2363"/>
        <v>0.79649441092327078</v>
      </c>
      <c r="EI587" s="19">
        <f t="shared" ca="1" si="2363"/>
        <v>0.77563519547228033</v>
      </c>
      <c r="EJ587" s="19">
        <f t="shared" ca="1" si="2363"/>
        <v>0.8647947322189129</v>
      </c>
      <c r="EK587" s="19">
        <f t="shared" ca="1" si="2363"/>
        <v>0.71921729952290092</v>
      </c>
      <c r="EM587">
        <f t="shared" ca="1" si="2320"/>
        <v>2007</v>
      </c>
      <c r="EN587" s="19">
        <f t="shared" ca="1" si="2364"/>
        <v>1.2421872319989022</v>
      </c>
      <c r="EO587" s="19">
        <f t="shared" ca="1" si="2364"/>
        <v>0.71622908681726671</v>
      </c>
      <c r="EP587" s="19">
        <f t="shared" ca="1" si="2364"/>
        <v>0.59884467464655178</v>
      </c>
      <c r="EQ587" s="19">
        <f t="shared" ca="1" si="2364"/>
        <v>0.91799231389744684</v>
      </c>
      <c r="ER587" s="19">
        <f t="shared" ca="1" si="2364"/>
        <v>0.43720874976175678</v>
      </c>
      <c r="EU587">
        <f t="shared" ca="1" si="2322"/>
        <v>2007</v>
      </c>
      <c r="EV587" s="19">
        <f t="shared" ca="1" si="2365"/>
        <v>1.3554621031649572</v>
      </c>
      <c r="EW587" s="19">
        <f t="shared" ca="1" si="2365"/>
        <v>0.75853744012898261</v>
      </c>
      <c r="EX587" s="19">
        <f t="shared" ca="1" si="2365"/>
        <v>0.68256983061608323</v>
      </c>
      <c r="EY587" s="19">
        <f t="shared" ca="1" si="2365"/>
        <v>0.88189210996989853</v>
      </c>
      <c r="EZ587" s="19">
        <f t="shared" ca="1" si="2365"/>
        <v>0.53152225111805418</v>
      </c>
    </row>
    <row r="588" spans="4:156" hidden="1" x14ac:dyDescent="0.2">
      <c r="D588" s="5">
        <f t="shared" si="2281"/>
        <v>23</v>
      </c>
      <c r="E588" t="b">
        <f t="shared" si="2281"/>
        <v>1</v>
      </c>
      <c r="G588">
        <f t="shared" ca="1" si="2282"/>
        <v>2008</v>
      </c>
      <c r="H588" s="19">
        <f t="shared" ca="1" si="2345"/>
        <v>1.081910380913417</v>
      </c>
      <c r="I588" s="19">
        <f t="shared" ca="1" si="2345"/>
        <v>1.1381918587534869</v>
      </c>
      <c r="J588" s="19">
        <f t="shared" ca="1" si="2345"/>
        <v>1.0594480709094189</v>
      </c>
      <c r="K588" s="19">
        <f t="shared" ca="1" si="2345"/>
        <v>1.3824287552928309</v>
      </c>
      <c r="L588" s="19">
        <f t="shared" ca="1" si="2345"/>
        <v>0.97591536948313917</v>
      </c>
      <c r="N588">
        <f t="shared" ca="1" si="2284"/>
        <v>2008</v>
      </c>
      <c r="O588" s="19">
        <f t="shared" ca="1" si="2346"/>
        <v>0.59124028070242762</v>
      </c>
      <c r="P588" s="19">
        <f t="shared" ca="1" si="2346"/>
        <v>0.93029781858540483</v>
      </c>
      <c r="Q588" s="19">
        <f t="shared" ca="1" si="2346"/>
        <v>0.97849824680429387</v>
      </c>
      <c r="R588" s="19">
        <f t="shared" ca="1" si="2346"/>
        <v>0.92814987899601054</v>
      </c>
      <c r="S588" s="19">
        <f t="shared" ca="1" si="2346"/>
        <v>1.0132541452929169</v>
      </c>
      <c r="U588">
        <f t="shared" ca="1" si="2286"/>
        <v>2008</v>
      </c>
      <c r="V588" s="19">
        <f t="shared" ca="1" si="2347"/>
        <v>0.29589367204739053</v>
      </c>
      <c r="W588" s="19">
        <f t="shared" ca="1" si="2347"/>
        <v>0.56645740602167705</v>
      </c>
      <c r="X588" s="19">
        <f t="shared" ca="1" si="2347"/>
        <v>0.47496774396904695</v>
      </c>
      <c r="Y588" s="19">
        <f t="shared" ca="1" si="2347"/>
        <v>0.6886497212437146</v>
      </c>
      <c r="Z588" s="19">
        <f t="shared" ca="1" si="2347"/>
        <v>0.2806251402059789</v>
      </c>
      <c r="AB588">
        <f t="shared" ca="1" si="2288"/>
        <v>2008</v>
      </c>
      <c r="AC588" s="19">
        <f t="shared" ca="1" si="2348"/>
        <v>1.081910380913417</v>
      </c>
      <c r="AD588" s="19">
        <f t="shared" ca="1" si="2348"/>
        <v>0.8978299755061856</v>
      </c>
      <c r="AE588" s="19">
        <f t="shared" ca="1" si="2348"/>
        <v>0.92429097422629158</v>
      </c>
      <c r="AF588" s="19">
        <f t="shared" ca="1" si="2348"/>
        <v>0.92429097422629158</v>
      </c>
      <c r="AG588" s="19">
        <f t="shared" ca="1" si="2348"/>
        <v>0.92429097422629158</v>
      </c>
      <c r="AI588">
        <f t="shared" ca="1" si="2290"/>
        <v>2008</v>
      </c>
      <c r="AJ588" s="19">
        <f t="shared" ca="1" si="2349"/>
        <v>1.2739928995795924</v>
      </c>
      <c r="AK588" s="19">
        <f t="shared" ca="1" si="2349"/>
        <v>1.6429387551899131</v>
      </c>
      <c r="AL588" s="19">
        <f t="shared" ca="1" si="2349"/>
        <v>1.6913597274054843</v>
      </c>
      <c r="AM588" s="19">
        <f t="shared" ca="1" si="2349"/>
        <v>1.6913597274054843</v>
      </c>
      <c r="AN588" s="19">
        <f t="shared" ca="1" si="2349"/>
        <v>1.6913597274054843</v>
      </c>
      <c r="AP588">
        <f t="shared" ca="1" si="2292"/>
        <v>2008</v>
      </c>
      <c r="AQ588" s="19">
        <f t="shared" ca="1" si="2350"/>
        <v>0.29589367204739053</v>
      </c>
      <c r="AR588" s="19">
        <f t="shared" ca="1" si="2350"/>
        <v>3.2828399609701884</v>
      </c>
      <c r="AS588" s="19">
        <f t="shared" ca="1" si="2350"/>
        <v>3.3795923822251916</v>
      </c>
      <c r="AT588" s="19">
        <f t="shared" ca="1" si="2350"/>
        <v>3.3795923822251916</v>
      </c>
      <c r="AU588" s="19">
        <f t="shared" ca="1" si="2350"/>
        <v>3.3795923822251916</v>
      </c>
      <c r="AV588" s="19"/>
      <c r="AX588">
        <f t="shared" ca="1" si="2294"/>
        <v>2008</v>
      </c>
      <c r="AY588" s="19">
        <f t="shared" ca="1" si="2351"/>
        <v>0.95778180415051917</v>
      </c>
      <c r="AZ588" s="19">
        <f t="shared" ca="1" si="2351"/>
        <v>1.0436312847856624</v>
      </c>
      <c r="BA588" s="19">
        <f t="shared" ca="1" si="2351"/>
        <v>1.0278251259501221</v>
      </c>
      <c r="BB588" s="19">
        <f t="shared" ca="1" si="2351"/>
        <v>1.1472843887971931</v>
      </c>
      <c r="BC588" s="19">
        <f t="shared" ca="1" si="2351"/>
        <v>1.003762969998987</v>
      </c>
      <c r="BE588">
        <f t="shared" ca="1" si="2296"/>
        <v>2008</v>
      </c>
      <c r="BF588" s="19">
        <f t="shared" ca="1" si="2352"/>
        <v>0.88735464513936668</v>
      </c>
      <c r="BG588" s="19">
        <f t="shared" ca="1" si="2352"/>
        <v>0.9187790307789413</v>
      </c>
      <c r="BH588" s="19">
        <f t="shared" ca="1" si="2352"/>
        <v>0.89662381118946799</v>
      </c>
      <c r="BI588" s="19">
        <f t="shared" ca="1" si="2352"/>
        <v>1.0872184071124653</v>
      </c>
      <c r="BJ588" s="19">
        <f t="shared" ca="1" si="2352"/>
        <v>0.87792368815256627</v>
      </c>
      <c r="BL588">
        <f t="shared" ca="1" si="2298"/>
        <v>2008</v>
      </c>
      <c r="BM588" s="19">
        <f t="shared" ca="1" si="2353"/>
        <v>0.901954232933874</v>
      </c>
      <c r="BN588" s="19">
        <f t="shared" ca="1" si="2353"/>
        <v>1.2143051334481645</v>
      </c>
      <c r="BO588" s="19">
        <f t="shared" ca="1" si="2353"/>
        <v>1.1394472254082342</v>
      </c>
      <c r="BP588" s="19">
        <f t="shared" ca="1" si="2353"/>
        <v>1.3482000745533347</v>
      </c>
      <c r="BQ588" s="19">
        <f t="shared" ca="1" si="2353"/>
        <v>0.89235491657222443</v>
      </c>
      <c r="BS588">
        <f t="shared" ca="1" si="2300"/>
        <v>2008</v>
      </c>
      <c r="BT588" s="19">
        <f t="shared" ca="1" si="2354"/>
        <v>1.1622536005450743</v>
      </c>
      <c r="BU588" s="19">
        <f t="shared" ca="1" si="2354"/>
        <v>0.87041386861517966</v>
      </c>
      <c r="BV588" s="19">
        <f t="shared" ca="1" si="2354"/>
        <v>0.84797967945688324</v>
      </c>
      <c r="BW588" s="19">
        <f t="shared" ca="1" si="2354"/>
        <v>1.2278072293087272</v>
      </c>
      <c r="BX588" s="19">
        <f t="shared" ca="1" si="2354"/>
        <v>0.83456622398369684</v>
      </c>
      <c r="BZ588">
        <f t="shared" ca="1" si="2302"/>
        <v>2008</v>
      </c>
      <c r="CA588" s="19">
        <f t="shared" ca="1" si="2355"/>
        <v>1.1811930471128891</v>
      </c>
      <c r="CB588" s="19">
        <f t="shared" ca="1" si="2355"/>
        <v>0.78432480020940731</v>
      </c>
      <c r="CC588" s="19">
        <f t="shared" ca="1" si="2355"/>
        <v>0.78465225343957523</v>
      </c>
      <c r="CD588" s="19">
        <f t="shared" ca="1" si="2355"/>
        <v>0.82806429645298185</v>
      </c>
      <c r="CE588" s="19">
        <f t="shared" ca="1" si="2355"/>
        <v>0.77686846364390694</v>
      </c>
      <c r="CH588">
        <f t="shared" ca="1" si="2304"/>
        <v>2008</v>
      </c>
      <c r="CI588" s="19">
        <f t="shared" ca="1" si="2356"/>
        <v>1.0035678928847982</v>
      </c>
      <c r="CJ588" s="19">
        <f t="shared" ca="1" si="2356"/>
        <v>1.0783876612962893</v>
      </c>
      <c r="CK588" s="19">
        <f t="shared" ca="1" si="2356"/>
        <v>1.0167290924002295</v>
      </c>
      <c r="CL588" s="19">
        <f t="shared" ca="1" si="2356"/>
        <v>1.1939462461513153</v>
      </c>
      <c r="CM588" s="19">
        <f t="shared" ca="1" si="2356"/>
        <v>0.81372346447749921</v>
      </c>
      <c r="CO588">
        <f t="shared" ca="1" si="2306"/>
        <v>2008</v>
      </c>
      <c r="CP588" s="19">
        <f t="shared" ca="1" si="2357"/>
        <v>1.0303465122436606</v>
      </c>
      <c r="CQ588" s="19">
        <f t="shared" ca="1" si="2357"/>
        <v>0.99292567729889736</v>
      </c>
      <c r="CR588" s="19">
        <f t="shared" ca="1" si="2357"/>
        <v>0.96761128633607107</v>
      </c>
      <c r="CS588" s="19">
        <f t="shared" ca="1" si="2357"/>
        <v>1.1329379466093579</v>
      </c>
      <c r="CT588" s="19">
        <f t="shared" ca="1" si="2357"/>
        <v>0.94023127387701566</v>
      </c>
      <c r="CV588">
        <f t="shared" ca="1" si="2308"/>
        <v>2008</v>
      </c>
      <c r="CW588" s="19">
        <f t="shared" ca="1" si="2358"/>
        <v>1.0308106100902237</v>
      </c>
      <c r="CX588" s="19">
        <f t="shared" ca="1" si="2358"/>
        <v>0.75824234692596271</v>
      </c>
      <c r="CY588" s="19">
        <f t="shared" ca="1" si="2358"/>
        <v>0.69564038087396529</v>
      </c>
      <c r="CZ588" s="19">
        <f t="shared" ca="1" si="2358"/>
        <v>0.9583305375629102</v>
      </c>
      <c r="DA588" s="19">
        <f t="shared" ca="1" si="2358"/>
        <v>0.63530941607876723</v>
      </c>
      <c r="DC588">
        <f t="shared" ca="1" si="2310"/>
        <v>2008</v>
      </c>
      <c r="DD588" s="19">
        <f t="shared" ca="1" si="2359"/>
        <v>1.1215983360013051</v>
      </c>
      <c r="DE588" s="19">
        <f t="shared" ca="1" si="2359"/>
        <v>0.91536226570516643</v>
      </c>
      <c r="DF588" s="19">
        <f t="shared" ca="1" si="2359"/>
        <v>0.81964671901121566</v>
      </c>
      <c r="DG588" s="19">
        <f t="shared" ca="1" si="2359"/>
        <v>1.0945224093722252</v>
      </c>
      <c r="DH588" s="19">
        <f t="shared" ca="1" si="2359"/>
        <v>0.66979997335971464</v>
      </c>
      <c r="DJ588">
        <f t="shared" ca="1" si="2312"/>
        <v>2008</v>
      </c>
      <c r="DK588" s="19">
        <f t="shared" ca="1" si="2360"/>
        <v>1.1119873444620212</v>
      </c>
      <c r="DL588" s="19">
        <f t="shared" ca="1" si="2360"/>
        <v>0.90556296963859617</v>
      </c>
      <c r="DM588" s="19">
        <f t="shared" ca="1" si="2360"/>
        <v>0.81543266598629827</v>
      </c>
      <c r="DN588" s="19">
        <f t="shared" ca="1" si="2360"/>
        <v>1.0534460390573168</v>
      </c>
      <c r="DO588" s="19">
        <f t="shared" ca="1" si="2360"/>
        <v>0.6297188431595836</v>
      </c>
      <c r="DQ588">
        <f t="shared" ca="1" si="2314"/>
        <v>2008</v>
      </c>
      <c r="DR588" s="19">
        <f t="shared" ca="1" si="2361"/>
        <v>0.28430488459473968</v>
      </c>
      <c r="DS588" s="19">
        <f t="shared" ca="1" si="2361"/>
        <v>0.29187632012039644</v>
      </c>
      <c r="DT588" s="19">
        <f t="shared" ca="1" si="2361"/>
        <v>0.27973030169564528</v>
      </c>
      <c r="DU588" s="19">
        <f t="shared" ca="1" si="2361"/>
        <v>0.31744065894668633</v>
      </c>
      <c r="DV588" s="19">
        <f t="shared" ca="1" si="2361"/>
        <v>0.21336376287365044</v>
      </c>
      <c r="DX588">
        <f t="shared" ca="1" si="2316"/>
        <v>2008</v>
      </c>
      <c r="DY588" s="19">
        <f t="shared" ca="1" si="2362"/>
        <v>0.94646456092810549</v>
      </c>
      <c r="DZ588" s="19">
        <f t="shared" ca="1" si="2362"/>
        <v>0.84299202982431787</v>
      </c>
      <c r="EA588" s="19">
        <f t="shared" ca="1" si="2362"/>
        <v>0.75874940580592531</v>
      </c>
      <c r="EB588" s="19">
        <f t="shared" ca="1" si="2362"/>
        <v>0.97974561946547301</v>
      </c>
      <c r="EC588" s="19">
        <f t="shared" ca="1" si="2362"/>
        <v>0.58185130593352852</v>
      </c>
      <c r="EF588">
        <f t="shared" ca="1" si="2318"/>
        <v>2008</v>
      </c>
      <c r="EG588" s="19">
        <f t="shared" ca="1" si="2363"/>
        <v>1.1950761672801973</v>
      </c>
      <c r="EH588" s="19">
        <f t="shared" ca="1" si="2363"/>
        <v>0.8119764595868787</v>
      </c>
      <c r="EI588" s="19">
        <f t="shared" ca="1" si="2363"/>
        <v>0.72429379026569685</v>
      </c>
      <c r="EJ588" s="19">
        <f t="shared" ca="1" si="2363"/>
        <v>0.96416293086500748</v>
      </c>
      <c r="EK588" s="19">
        <f t="shared" ca="1" si="2363"/>
        <v>0.57251067530564748</v>
      </c>
      <c r="EM588">
        <f t="shared" ca="1" si="2320"/>
        <v>2008</v>
      </c>
      <c r="EN588" s="19">
        <f t="shared" ca="1" si="2364"/>
        <v>1.0785050255565847</v>
      </c>
      <c r="EO588" s="19">
        <f t="shared" ca="1" si="2364"/>
        <v>0.74329101066864534</v>
      </c>
      <c r="EP588" s="19">
        <f t="shared" ca="1" si="2364"/>
        <v>0.59687328916972426</v>
      </c>
      <c r="EQ588" s="19">
        <f t="shared" ca="1" si="2364"/>
        <v>0.98947324532745995</v>
      </c>
      <c r="ER588" s="19">
        <f t="shared" ca="1" si="2364"/>
        <v>0.39803660915468464</v>
      </c>
      <c r="EU588">
        <f t="shared" ca="1" si="2322"/>
        <v>2008</v>
      </c>
      <c r="EV588" s="19">
        <f t="shared" ca="1" si="2365"/>
        <v>1.4049419028635326</v>
      </c>
      <c r="EW588" s="19">
        <f t="shared" ca="1" si="2365"/>
        <v>0.67480207902135136</v>
      </c>
      <c r="EX588" s="19">
        <f t="shared" ca="1" si="2365"/>
        <v>0.5532243462312848</v>
      </c>
      <c r="EY588" s="19">
        <f t="shared" ca="1" si="2365"/>
        <v>0.84525246969961954</v>
      </c>
      <c r="EZ588" s="19">
        <f t="shared" ca="1" si="2365"/>
        <v>0.33192374030682575</v>
      </c>
    </row>
    <row r="589" spans="4:156" hidden="1" x14ac:dyDescent="0.2">
      <c r="D589" s="5">
        <f t="shared" si="2281"/>
        <v>24</v>
      </c>
      <c r="E589" t="b">
        <f t="shared" si="2281"/>
        <v>1</v>
      </c>
      <c r="G589">
        <f t="shared" ca="1" si="2282"/>
        <v>2009</v>
      </c>
      <c r="H589" s="19">
        <f t="shared" ca="1" si="2345"/>
        <v>1.0908787493809349</v>
      </c>
      <c r="I589" s="19">
        <f t="shared" ca="1" si="2345"/>
        <v>1.1818708769099648</v>
      </c>
      <c r="J589" s="19">
        <f t="shared" ca="1" si="2345"/>
        <v>1.1750803419706972</v>
      </c>
      <c r="K589" s="19">
        <f t="shared" ca="1" si="2345"/>
        <v>1.2859537741308964</v>
      </c>
      <c r="L589" s="19">
        <f t="shared" ca="1" si="2345"/>
        <v>1.1464050751434391</v>
      </c>
      <c r="N589">
        <f t="shared" ca="1" si="2284"/>
        <v>2009</v>
      </c>
      <c r="O589" s="19">
        <f t="shared" ca="1" si="2346"/>
        <v>0.47906483688848173</v>
      </c>
      <c r="P589" s="19">
        <f t="shared" ca="1" si="2346"/>
        <v>0.95687121088741445</v>
      </c>
      <c r="Q589" s="19">
        <f t="shared" ca="1" si="2346"/>
        <v>1.055736256113228</v>
      </c>
      <c r="R589" s="19">
        <f t="shared" ca="1" si="2346"/>
        <v>0.91324334292725684</v>
      </c>
      <c r="S589" s="19">
        <f t="shared" ca="1" si="2346"/>
        <v>1.1541003032834927</v>
      </c>
    </row>
    <row r="590" spans="4:156" hidden="1" x14ac:dyDescent="0.2">
      <c r="D590" s="5">
        <f t="shared" si="2281"/>
        <v>25</v>
      </c>
      <c r="E590" t="b">
        <f t="shared" si="2281"/>
        <v>1</v>
      </c>
      <c r="G590">
        <f t="shared" ca="1" si="2282"/>
        <v>2010</v>
      </c>
      <c r="H590" s="19">
        <f t="shared" ca="1" si="2345"/>
        <v>1.0850218556878619</v>
      </c>
      <c r="I590" s="19">
        <f t="shared" ca="1" si="2345"/>
        <v>1.127961668040085</v>
      </c>
      <c r="J590" s="19">
        <f t="shared" ca="1" si="2345"/>
        <v>1.0826668493129252</v>
      </c>
      <c r="K590" s="19">
        <f t="shared" ca="1" si="2345"/>
        <v>1.3231836714255025</v>
      </c>
      <c r="L590" s="19">
        <f t="shared" ca="1" si="2345"/>
        <v>1.0204618294434475</v>
      </c>
      <c r="N590">
        <f t="shared" ca="1" si="2284"/>
        <v>2010</v>
      </c>
      <c r="O590" s="19">
        <f t="shared" ca="1" si="2346"/>
        <v>0.50317780858320105</v>
      </c>
      <c r="P590" s="19">
        <f t="shared" ca="1" si="2346"/>
        <v>0.81784634616908125</v>
      </c>
      <c r="Q590" s="19">
        <f t="shared" ca="1" si="2346"/>
        <v>0.80365013656161588</v>
      </c>
      <c r="R590" s="19">
        <f t="shared" ca="1" si="2346"/>
        <v>0.89962587848236464</v>
      </c>
      <c r="S590" s="19">
        <f t="shared" ca="1" si="2346"/>
        <v>0.7373972809324203</v>
      </c>
    </row>
    <row r="591" spans="4:156" hidden="1" x14ac:dyDescent="0.2">
      <c r="D591" s="5">
        <f t="shared" si="2281"/>
        <v>26</v>
      </c>
      <c r="E591" t="b">
        <f t="shared" si="2281"/>
        <v>1</v>
      </c>
      <c r="G591">
        <f t="shared" ca="1" si="2282"/>
        <v>2011</v>
      </c>
      <c r="H591" s="19">
        <f t="shared" ca="1" si="2345"/>
        <v>1.0673758101677397</v>
      </c>
      <c r="I591" s="19">
        <f t="shared" ca="1" si="2345"/>
        <v>1.1805794292360825</v>
      </c>
      <c r="J591" s="19">
        <f t="shared" ca="1" si="2345"/>
        <v>1.1213462845274256</v>
      </c>
      <c r="K591" s="19">
        <f t="shared" ca="1" si="2345"/>
        <v>1.426983533793809</v>
      </c>
      <c r="L591" s="19">
        <f t="shared" ca="1" si="2345"/>
        <v>1.0422991268422597</v>
      </c>
      <c r="N591">
        <f t="shared" ca="1" si="2284"/>
        <v>2011</v>
      </c>
      <c r="O591" s="19">
        <f t="shared" ca="1" si="2346"/>
        <v>0.49170412083826998</v>
      </c>
      <c r="P591" s="19">
        <f t="shared" ca="1" si="2346"/>
        <v>0.86121994754328801</v>
      </c>
      <c r="Q591" s="19">
        <f t="shared" ca="1" si="2346"/>
        <v>0.84865184753542411</v>
      </c>
      <c r="R591" s="19">
        <f t="shared" ca="1" si="2346"/>
        <v>0.95429546049167557</v>
      </c>
      <c r="S591" s="19">
        <f t="shared" ca="1" si="2346"/>
        <v>0.7757251798456164</v>
      </c>
    </row>
    <row r="592" spans="4:156" hidden="1" x14ac:dyDescent="0.2">
      <c r="D592" s="5">
        <f t="shared" ref="D592:E604" si="2366">D522</f>
        <v>27</v>
      </c>
      <c r="E592" t="b">
        <f t="shared" si="2366"/>
        <v>1</v>
      </c>
      <c r="G592">
        <f t="shared" ref="G592:G626" si="2367">IF($E592,G522," ")</f>
        <v>2012</v>
      </c>
      <c r="H592" s="19">
        <f t="shared" ca="1" si="2345"/>
        <v>1.0766348700501711</v>
      </c>
      <c r="I592" s="19">
        <f t="shared" ca="1" si="2345"/>
        <v>1.0557561336144285</v>
      </c>
      <c r="J592" s="19">
        <f t="shared" ca="1" si="2345"/>
        <v>1.0278935316130779</v>
      </c>
      <c r="K592" s="19">
        <f t="shared" ca="1" si="2345"/>
        <v>1.2449236552526894</v>
      </c>
      <c r="L592" s="19">
        <f t="shared" ca="1" si="2345"/>
        <v>0.97176289162417029</v>
      </c>
      <c r="N592">
        <f>IF($E592,N522," ")</f>
        <v>2012</v>
      </c>
      <c r="O592" s="19">
        <f t="shared" ca="1" si="2346"/>
        <v>0.47966922010581503</v>
      </c>
      <c r="P592" s="19">
        <f t="shared" ca="1" si="2346"/>
        <v>0.82368087897413111</v>
      </c>
      <c r="Q592" s="19">
        <f t="shared" ca="1" si="2346"/>
        <v>0.84585659708089489</v>
      </c>
      <c r="R592" s="19">
        <f t="shared" ca="1" si="2346"/>
        <v>0.89220234210703797</v>
      </c>
      <c r="S592" s="19">
        <f t="shared" ca="1" si="2346"/>
        <v>0.81386374250332816</v>
      </c>
    </row>
    <row r="593" spans="4:19" hidden="1" x14ac:dyDescent="0.2">
      <c r="D593" s="5">
        <f t="shared" si="2366"/>
        <v>28</v>
      </c>
      <c r="E593" t="b">
        <f t="shared" si="2366"/>
        <v>1</v>
      </c>
      <c r="G593">
        <f t="shared" si="2367"/>
        <v>2013</v>
      </c>
      <c r="H593" s="19">
        <f t="shared" ca="1" si="2345"/>
        <v>1.0950237936306282</v>
      </c>
      <c r="I593" s="19">
        <f t="shared" ca="1" si="2345"/>
        <v>1.0400433381010497</v>
      </c>
      <c r="J593" s="19">
        <f t="shared" ca="1" si="2345"/>
        <v>1.0308272646154639</v>
      </c>
      <c r="K593" s="19">
        <f t="shared" ca="1" si="2345"/>
        <v>1.1865591554957935</v>
      </c>
      <c r="L593" s="19">
        <f t="shared" ca="1" si="2345"/>
        <v>0.99055022585603802</v>
      </c>
      <c r="N593">
        <f>IF($E593,N523," ")</f>
        <v>2013</v>
      </c>
      <c r="O593" s="19">
        <f t="shared" ca="1" si="2346"/>
        <v>0.49733064079011113</v>
      </c>
      <c r="P593" s="19">
        <f t="shared" ca="1" si="2346"/>
        <v>0.82189595303038843</v>
      </c>
      <c r="Q593" s="19">
        <f t="shared" ca="1" si="2346"/>
        <v>0.86021985996649164</v>
      </c>
      <c r="R593" s="19">
        <f t="shared" ca="1" si="2346"/>
        <v>0.8736151101532118</v>
      </c>
      <c r="S593" s="19">
        <f t="shared" ca="1" si="2346"/>
        <v>0.85097300697034006</v>
      </c>
    </row>
    <row r="594" spans="4:19" hidden="1" x14ac:dyDescent="0.2">
      <c r="D594" s="5">
        <f t="shared" si="2366"/>
        <v>29</v>
      </c>
      <c r="E594" t="b">
        <f t="shared" si="2366"/>
        <v>1</v>
      </c>
      <c r="G594">
        <f t="shared" si="2367"/>
        <v>2014</v>
      </c>
      <c r="H594">
        <f t="shared" ca="1" si="2345"/>
        <v>1.0886608815486316</v>
      </c>
      <c r="I594">
        <f t="shared" ca="1" si="2345"/>
        <v>1.0431055119437522</v>
      </c>
      <c r="J594">
        <f t="shared" ca="1" si="2345"/>
        <v>1.0309116129815823</v>
      </c>
      <c r="K594">
        <f t="shared" ca="1" si="2345"/>
        <v>1.2035454208831882</v>
      </c>
      <c r="L594">
        <f t="shared" ca="1" si="2345"/>
        <v>0.98626322058915072</v>
      </c>
      <c r="N594">
        <f>IF($E594,N524," ")</f>
        <v>2014</v>
      </c>
      <c r="O594">
        <f t="shared" ca="1" si="2346"/>
        <v>0.50593590659880949</v>
      </c>
      <c r="P594">
        <f t="shared" ca="1" si="2346"/>
        <v>0.81273766236300782</v>
      </c>
      <c r="Q594">
        <f t="shared" ca="1" si="2346"/>
        <v>0.85590620025966058</v>
      </c>
      <c r="R594">
        <f t="shared" ca="1" si="2346"/>
        <v>0.86205149767650913</v>
      </c>
      <c r="S594">
        <f t="shared" ca="1" si="2346"/>
        <v>0.85166405016622204</v>
      </c>
    </row>
    <row r="595" spans="4:19" hidden="1" x14ac:dyDescent="0.2">
      <c r="D595" s="5">
        <f t="shared" si="2366"/>
        <v>30</v>
      </c>
      <c r="E595" t="b">
        <f t="shared" si="2366"/>
        <v>1</v>
      </c>
      <c r="G595">
        <f t="shared" si="2367"/>
        <v>2015</v>
      </c>
      <c r="H595">
        <f t="shared" ref="H595:L597" ca="1" si="2368">IF($E595,H525/H$558," ")</f>
        <v>1.1275919984496459</v>
      </c>
      <c r="I595">
        <f t="shared" ca="1" si="2368"/>
        <v>1.0342324432358914</v>
      </c>
      <c r="J595">
        <f t="shared" ca="1" si="2368"/>
        <v>1.0678122360530677</v>
      </c>
      <c r="K595">
        <f t="shared" ca="1" si="2368"/>
        <v>1.1120111577801777</v>
      </c>
      <c r="L595">
        <f t="shared" ca="1" si="2368"/>
        <v>1.0563810405961551</v>
      </c>
      <c r="N595">
        <f>IF($E595,N525," ")</f>
        <v>2015</v>
      </c>
      <c r="O595">
        <f t="shared" ref="O595:S604" ca="1" si="2369">IF($E595,O525/O$558," ")</f>
        <v>0.4884279800649472</v>
      </c>
      <c r="P595">
        <f t="shared" ca="1" si="2369"/>
        <v>0.80465797924617943</v>
      </c>
      <c r="Q595">
        <f t="shared" ca="1" si="2369"/>
        <v>0.88095603301586312</v>
      </c>
      <c r="R595">
        <f t="shared" ca="1" si="2369"/>
        <v>0.83463055107485618</v>
      </c>
      <c r="S595">
        <f t="shared" ca="1" si="2369"/>
        <v>0.91293489981665132</v>
      </c>
    </row>
    <row r="596" spans="4:19" hidden="1" x14ac:dyDescent="0.2">
      <c r="D596" s="5">
        <f t="shared" si="2366"/>
        <v>31</v>
      </c>
      <c r="E596" t="b">
        <f t="shared" si="2366"/>
        <v>1</v>
      </c>
      <c r="G596">
        <f t="shared" si="2367"/>
        <v>2016</v>
      </c>
      <c r="H596">
        <f t="shared" ca="1" si="2368"/>
        <v>1.1428048491634546</v>
      </c>
      <c r="I596">
        <f t="shared" ca="1" si="2368"/>
        <v>1.0425165446701323</v>
      </c>
      <c r="J596">
        <f t="shared" ca="1" si="2368"/>
        <v>1.0822381456598751</v>
      </c>
      <c r="K596">
        <f t="shared" ca="1" si="2368"/>
        <v>1.1150936839350059</v>
      </c>
      <c r="L596">
        <f t="shared" ca="1" si="2368"/>
        <v>1.073740696736031</v>
      </c>
      <c r="N596">
        <f>IF($E596,N526," ")</f>
        <v>2016</v>
      </c>
      <c r="O596">
        <f t="shared" ca="1" si="2369"/>
        <v>0.47886337581603722</v>
      </c>
      <c r="P596">
        <f t="shared" ca="1" si="2369"/>
        <v>0.80442157227145239</v>
      </c>
      <c r="Q596">
        <f t="shared" ca="1" si="2369"/>
        <v>0.90838458028382207</v>
      </c>
      <c r="R596">
        <f t="shared" ca="1" si="2369"/>
        <v>0.80605428863369855</v>
      </c>
      <c r="S596">
        <f t="shared" ca="1" si="2369"/>
        <v>0.97902403462414234</v>
      </c>
    </row>
    <row r="597" spans="4:19" hidden="1" x14ac:dyDescent="0.2">
      <c r="D597" s="5">
        <f t="shared" si="2366"/>
        <v>32</v>
      </c>
      <c r="E597" t="b">
        <f t="shared" si="2366"/>
        <v>1</v>
      </c>
      <c r="G597">
        <f t="shared" si="2367"/>
        <v>2017</v>
      </c>
      <c r="H597">
        <f t="shared" ca="1" si="2368"/>
        <v>1.1573717189552335</v>
      </c>
      <c r="I597">
        <f t="shared" ca="1" si="2368"/>
        <v>0.9737557965254835</v>
      </c>
      <c r="J597">
        <f t="shared" ca="1" si="2368"/>
        <v>0.99434366338902502</v>
      </c>
      <c r="K597">
        <f t="shared" ca="1" si="2368"/>
        <v>1.0871183092438359</v>
      </c>
      <c r="L597">
        <f t="shared" ca="1" si="2368"/>
        <v>0.97034929726489161</v>
      </c>
      <c r="N597">
        <f t="shared" ref="N597:N626" si="2370">IF($E597,N527," ")</f>
        <v>2017</v>
      </c>
      <c r="O597">
        <f t="shared" ca="1" si="2369"/>
        <v>0.49048096432700017</v>
      </c>
      <c r="P597">
        <f t="shared" ca="1" si="2369"/>
        <v>0.67746951169113645</v>
      </c>
      <c r="Q597">
        <f t="shared" ca="1" si="2369"/>
        <v>0.72218542824692333</v>
      </c>
      <c r="R597">
        <f t="shared" ca="1" si="2369"/>
        <v>0.73573931779756663</v>
      </c>
      <c r="S597">
        <f t="shared" ca="1" si="2369"/>
        <v>0.71282906517390476</v>
      </c>
    </row>
    <row r="598" spans="4:19" hidden="1" x14ac:dyDescent="0.2">
      <c r="D598" s="5">
        <f t="shared" si="2366"/>
        <v>33</v>
      </c>
      <c r="E598" t="b">
        <f t="shared" si="2366"/>
        <v>0</v>
      </c>
      <c r="G598" t="str">
        <f t="shared" si="2367"/>
        <v xml:space="preserve"> </v>
      </c>
      <c r="H598" t="str">
        <f t="shared" ref="H598:K626" si="2371">IF($E598,H528/H$558," ")</f>
        <v xml:space="preserve"> </v>
      </c>
      <c r="I598" t="str">
        <f t="shared" si="2371"/>
        <v xml:space="preserve"> </v>
      </c>
      <c r="J598" t="str">
        <f t="shared" si="2371"/>
        <v xml:space="preserve"> </v>
      </c>
      <c r="K598" t="str">
        <f t="shared" si="2371"/>
        <v xml:space="preserve"> </v>
      </c>
      <c r="L598" t="str">
        <f t="shared" ref="L598:L626" si="2372">IF($E598,L528/L$558," ")</f>
        <v xml:space="preserve"> </v>
      </c>
      <c r="N598" t="str">
        <f t="shared" si="2370"/>
        <v xml:space="preserve"> </v>
      </c>
      <c r="O598" t="str">
        <f t="shared" si="2369"/>
        <v xml:space="preserve"> </v>
      </c>
      <c r="P598" t="str">
        <f t="shared" si="2369"/>
        <v xml:space="preserve"> </v>
      </c>
      <c r="Q598" t="str">
        <f t="shared" si="2369"/>
        <v xml:space="preserve"> </v>
      </c>
      <c r="R598" t="str">
        <f t="shared" si="2369"/>
        <v xml:space="preserve"> </v>
      </c>
      <c r="S598" t="str">
        <f t="shared" si="2369"/>
        <v xml:space="preserve"> </v>
      </c>
    </row>
    <row r="599" spans="4:19" hidden="1" x14ac:dyDescent="0.2">
      <c r="D599" s="5">
        <f t="shared" si="2366"/>
        <v>34</v>
      </c>
      <c r="E599" t="b">
        <f t="shared" si="2366"/>
        <v>0</v>
      </c>
      <c r="G599" t="str">
        <f t="shared" si="2367"/>
        <v xml:space="preserve"> </v>
      </c>
      <c r="H599" t="str">
        <f t="shared" si="2371"/>
        <v xml:space="preserve"> </v>
      </c>
      <c r="I599" t="str">
        <f t="shared" si="2371"/>
        <v xml:space="preserve"> </v>
      </c>
      <c r="J599" t="str">
        <f t="shared" si="2371"/>
        <v xml:space="preserve"> </v>
      </c>
      <c r="K599" t="str">
        <f t="shared" si="2371"/>
        <v xml:space="preserve"> </v>
      </c>
      <c r="L599" t="str">
        <f t="shared" si="2372"/>
        <v xml:space="preserve"> </v>
      </c>
      <c r="N599" t="str">
        <f t="shared" si="2370"/>
        <v xml:space="preserve"> </v>
      </c>
      <c r="O599" t="str">
        <f t="shared" si="2369"/>
        <v xml:space="preserve"> </v>
      </c>
      <c r="P599" t="str">
        <f t="shared" si="2369"/>
        <v xml:space="preserve"> </v>
      </c>
      <c r="Q599" t="str">
        <f t="shared" si="2369"/>
        <v xml:space="preserve"> </v>
      </c>
      <c r="R599" t="str">
        <f t="shared" si="2369"/>
        <v xml:space="preserve"> </v>
      </c>
      <c r="S599" t="str">
        <f t="shared" si="2369"/>
        <v xml:space="preserve"> </v>
      </c>
    </row>
    <row r="600" spans="4:19" hidden="1" x14ac:dyDescent="0.2">
      <c r="D600" s="5">
        <f t="shared" si="2366"/>
        <v>35</v>
      </c>
      <c r="E600" t="b">
        <f t="shared" si="2366"/>
        <v>0</v>
      </c>
      <c r="G600" t="str">
        <f t="shared" si="2367"/>
        <v xml:space="preserve"> </v>
      </c>
      <c r="H600" t="str">
        <f t="shared" si="2371"/>
        <v xml:space="preserve"> </v>
      </c>
      <c r="I600" t="str">
        <f t="shared" si="2371"/>
        <v xml:space="preserve"> </v>
      </c>
      <c r="J600" t="str">
        <f t="shared" si="2371"/>
        <v xml:space="preserve"> </v>
      </c>
      <c r="K600" t="str">
        <f t="shared" si="2371"/>
        <v xml:space="preserve"> </v>
      </c>
      <c r="L600" t="str">
        <f t="shared" si="2372"/>
        <v xml:space="preserve"> </v>
      </c>
      <c r="N600" t="str">
        <f t="shared" si="2370"/>
        <v xml:space="preserve"> </v>
      </c>
      <c r="O600" t="str">
        <f t="shared" si="2369"/>
        <v xml:space="preserve"> </v>
      </c>
      <c r="P600" t="str">
        <f t="shared" si="2369"/>
        <v xml:space="preserve"> </v>
      </c>
      <c r="Q600" t="str">
        <f t="shared" si="2369"/>
        <v xml:space="preserve"> </v>
      </c>
      <c r="R600" t="str">
        <f t="shared" si="2369"/>
        <v xml:space="preserve"> </v>
      </c>
      <c r="S600" t="str">
        <f t="shared" si="2369"/>
        <v xml:space="preserve"> </v>
      </c>
    </row>
    <row r="601" spans="4:19" hidden="1" x14ac:dyDescent="0.2">
      <c r="D601" s="5">
        <f t="shared" si="2366"/>
        <v>36</v>
      </c>
      <c r="E601" t="b">
        <f t="shared" si="2366"/>
        <v>0</v>
      </c>
      <c r="G601" t="str">
        <f t="shared" si="2367"/>
        <v xml:space="preserve"> </v>
      </c>
      <c r="H601" t="str">
        <f t="shared" si="2371"/>
        <v xml:space="preserve"> </v>
      </c>
      <c r="I601" t="str">
        <f t="shared" si="2371"/>
        <v xml:space="preserve"> </v>
      </c>
      <c r="J601" t="str">
        <f t="shared" si="2371"/>
        <v xml:space="preserve"> </v>
      </c>
      <c r="K601" t="str">
        <f t="shared" si="2371"/>
        <v xml:space="preserve"> </v>
      </c>
      <c r="L601" t="str">
        <f t="shared" si="2372"/>
        <v xml:space="preserve"> </v>
      </c>
      <c r="N601" t="str">
        <f t="shared" si="2370"/>
        <v xml:space="preserve"> </v>
      </c>
      <c r="O601" t="str">
        <f t="shared" si="2369"/>
        <v xml:space="preserve"> </v>
      </c>
      <c r="P601" t="str">
        <f t="shared" si="2369"/>
        <v xml:space="preserve"> </v>
      </c>
      <c r="Q601" t="str">
        <f t="shared" si="2369"/>
        <v xml:space="preserve"> </v>
      </c>
      <c r="R601" t="str">
        <f t="shared" si="2369"/>
        <v xml:space="preserve"> </v>
      </c>
      <c r="S601" t="str">
        <f t="shared" si="2369"/>
        <v xml:space="preserve"> </v>
      </c>
    </row>
    <row r="602" spans="4:19" hidden="1" x14ac:dyDescent="0.2">
      <c r="D602" s="5">
        <f t="shared" si="2366"/>
        <v>37</v>
      </c>
      <c r="E602" t="b">
        <f t="shared" si="2366"/>
        <v>0</v>
      </c>
      <c r="G602" t="str">
        <f t="shared" si="2367"/>
        <v xml:space="preserve"> </v>
      </c>
      <c r="H602" t="str">
        <f t="shared" si="2371"/>
        <v xml:space="preserve"> </v>
      </c>
      <c r="I602" t="str">
        <f t="shared" si="2371"/>
        <v xml:space="preserve"> </v>
      </c>
      <c r="J602" t="str">
        <f t="shared" si="2371"/>
        <v xml:space="preserve"> </v>
      </c>
      <c r="K602" t="str">
        <f t="shared" si="2371"/>
        <v xml:space="preserve"> </v>
      </c>
      <c r="L602" t="str">
        <f t="shared" si="2372"/>
        <v xml:space="preserve"> </v>
      </c>
      <c r="N602" t="str">
        <f t="shared" si="2370"/>
        <v xml:space="preserve"> </v>
      </c>
      <c r="O602" t="str">
        <f t="shared" si="2369"/>
        <v xml:space="preserve"> </v>
      </c>
      <c r="P602" t="str">
        <f t="shared" si="2369"/>
        <v xml:space="preserve"> </v>
      </c>
      <c r="Q602" t="str">
        <f t="shared" si="2369"/>
        <v xml:space="preserve"> </v>
      </c>
      <c r="R602" t="str">
        <f t="shared" si="2369"/>
        <v xml:space="preserve"> </v>
      </c>
      <c r="S602" t="str">
        <f t="shared" si="2369"/>
        <v xml:space="preserve"> </v>
      </c>
    </row>
    <row r="603" spans="4:19" hidden="1" x14ac:dyDescent="0.2">
      <c r="D603" s="5">
        <f t="shared" si="2366"/>
        <v>38</v>
      </c>
      <c r="E603" t="b">
        <f t="shared" si="2366"/>
        <v>0</v>
      </c>
      <c r="G603" t="str">
        <f t="shared" si="2367"/>
        <v xml:space="preserve"> </v>
      </c>
      <c r="H603" t="str">
        <f t="shared" si="2371"/>
        <v xml:space="preserve"> </v>
      </c>
      <c r="I603" t="str">
        <f t="shared" si="2371"/>
        <v xml:space="preserve"> </v>
      </c>
      <c r="J603" t="str">
        <f t="shared" si="2371"/>
        <v xml:space="preserve"> </v>
      </c>
      <c r="K603" t="str">
        <f t="shared" si="2371"/>
        <v xml:space="preserve"> </v>
      </c>
      <c r="L603" t="str">
        <f t="shared" si="2372"/>
        <v xml:space="preserve"> </v>
      </c>
      <c r="N603" t="str">
        <f t="shared" si="2370"/>
        <v xml:space="preserve"> </v>
      </c>
      <c r="O603" t="str">
        <f t="shared" si="2369"/>
        <v xml:space="preserve"> </v>
      </c>
      <c r="P603" t="str">
        <f t="shared" si="2369"/>
        <v xml:space="preserve"> </v>
      </c>
      <c r="Q603" t="str">
        <f t="shared" si="2369"/>
        <v xml:space="preserve"> </v>
      </c>
      <c r="R603" t="str">
        <f t="shared" si="2369"/>
        <v xml:space="preserve"> </v>
      </c>
      <c r="S603" t="str">
        <f t="shared" si="2369"/>
        <v xml:space="preserve"> </v>
      </c>
    </row>
    <row r="604" spans="4:19" hidden="1" x14ac:dyDescent="0.2">
      <c r="D604" s="5">
        <f t="shared" si="2366"/>
        <v>39</v>
      </c>
      <c r="E604" t="b">
        <f t="shared" si="2366"/>
        <v>0</v>
      </c>
      <c r="G604" t="str">
        <f t="shared" si="2367"/>
        <v xml:space="preserve"> </v>
      </c>
      <c r="H604" t="str">
        <f t="shared" si="2371"/>
        <v xml:space="preserve"> </v>
      </c>
      <c r="I604" t="str">
        <f t="shared" si="2371"/>
        <v xml:space="preserve"> </v>
      </c>
      <c r="J604" t="str">
        <f t="shared" si="2371"/>
        <v xml:space="preserve"> </v>
      </c>
      <c r="K604" t="str">
        <f t="shared" si="2371"/>
        <v xml:space="preserve"> </v>
      </c>
      <c r="L604" t="str">
        <f t="shared" si="2372"/>
        <v xml:space="preserve"> </v>
      </c>
      <c r="N604" t="str">
        <f t="shared" si="2370"/>
        <v xml:space="preserve"> </v>
      </c>
      <c r="O604" t="str">
        <f t="shared" si="2369"/>
        <v xml:space="preserve"> </v>
      </c>
      <c r="P604" t="str">
        <f t="shared" si="2369"/>
        <v xml:space="preserve"> </v>
      </c>
      <c r="Q604" t="str">
        <f t="shared" si="2369"/>
        <v xml:space="preserve"> </v>
      </c>
      <c r="R604" t="str">
        <f t="shared" si="2369"/>
        <v xml:space="preserve"> </v>
      </c>
      <c r="S604" t="str">
        <f t="shared" si="2369"/>
        <v xml:space="preserve"> </v>
      </c>
    </row>
    <row r="605" spans="4:19" hidden="1" x14ac:dyDescent="0.2">
      <c r="D605" s="5">
        <f t="shared" ref="D605:E624" si="2373">D535</f>
        <v>40</v>
      </c>
      <c r="E605" t="b">
        <f t="shared" si="2373"/>
        <v>0</v>
      </c>
      <c r="G605" t="str">
        <f t="shared" si="2367"/>
        <v xml:space="preserve"> </v>
      </c>
      <c r="H605" t="str">
        <f t="shared" si="2371"/>
        <v xml:space="preserve"> </v>
      </c>
      <c r="I605" t="str">
        <f t="shared" si="2371"/>
        <v xml:space="preserve"> </v>
      </c>
      <c r="J605" t="str">
        <f t="shared" si="2371"/>
        <v xml:space="preserve"> </v>
      </c>
      <c r="K605" t="str">
        <f t="shared" si="2371"/>
        <v xml:space="preserve"> </v>
      </c>
      <c r="L605" t="str">
        <f t="shared" si="2372"/>
        <v xml:space="preserve"> </v>
      </c>
      <c r="N605" t="str">
        <f t="shared" si="2370"/>
        <v xml:space="preserve"> </v>
      </c>
      <c r="O605" t="str">
        <f t="shared" ref="O605:S614" si="2374">IF($E605,O535/O$558," ")</f>
        <v xml:space="preserve"> </v>
      </c>
      <c r="P605" t="str">
        <f t="shared" si="2374"/>
        <v xml:space="preserve"> </v>
      </c>
      <c r="Q605" t="str">
        <f t="shared" si="2374"/>
        <v xml:space="preserve"> </v>
      </c>
      <c r="R605" t="str">
        <f t="shared" si="2374"/>
        <v xml:space="preserve"> </v>
      </c>
      <c r="S605" t="str">
        <f t="shared" si="2374"/>
        <v xml:space="preserve"> </v>
      </c>
    </row>
    <row r="606" spans="4:19" hidden="1" x14ac:dyDescent="0.2">
      <c r="D606" s="5">
        <f t="shared" si="2373"/>
        <v>41</v>
      </c>
      <c r="E606" t="b">
        <f t="shared" si="2373"/>
        <v>0</v>
      </c>
      <c r="G606" t="str">
        <f t="shared" si="2367"/>
        <v xml:space="preserve"> </v>
      </c>
      <c r="H606" t="str">
        <f t="shared" si="2371"/>
        <v xml:space="preserve"> </v>
      </c>
      <c r="I606" t="str">
        <f t="shared" si="2371"/>
        <v xml:space="preserve"> </v>
      </c>
      <c r="J606" t="str">
        <f t="shared" si="2371"/>
        <v xml:space="preserve"> </v>
      </c>
      <c r="K606" t="str">
        <f t="shared" si="2371"/>
        <v xml:space="preserve"> </v>
      </c>
      <c r="L606" t="str">
        <f t="shared" si="2372"/>
        <v xml:space="preserve"> </v>
      </c>
      <c r="N606" t="str">
        <f t="shared" si="2370"/>
        <v xml:space="preserve"> </v>
      </c>
      <c r="O606" t="str">
        <f t="shared" si="2374"/>
        <v xml:space="preserve"> </v>
      </c>
      <c r="P606" t="str">
        <f t="shared" si="2374"/>
        <v xml:space="preserve"> </v>
      </c>
      <c r="Q606" t="str">
        <f t="shared" si="2374"/>
        <v xml:space="preserve"> </v>
      </c>
      <c r="R606" t="str">
        <f t="shared" si="2374"/>
        <v xml:space="preserve"> </v>
      </c>
      <c r="S606" t="str">
        <f t="shared" si="2374"/>
        <v xml:space="preserve"> </v>
      </c>
    </row>
    <row r="607" spans="4:19" hidden="1" x14ac:dyDescent="0.2">
      <c r="D607" s="5">
        <f t="shared" si="2373"/>
        <v>42</v>
      </c>
      <c r="E607" t="b">
        <f t="shared" si="2373"/>
        <v>0</v>
      </c>
      <c r="G607" t="str">
        <f t="shared" si="2367"/>
        <v xml:space="preserve"> </v>
      </c>
      <c r="H607" t="str">
        <f t="shared" si="2371"/>
        <v xml:space="preserve"> </v>
      </c>
      <c r="I607" t="str">
        <f t="shared" si="2371"/>
        <v xml:space="preserve"> </v>
      </c>
      <c r="J607" t="str">
        <f t="shared" si="2371"/>
        <v xml:space="preserve"> </v>
      </c>
      <c r="K607" t="str">
        <f t="shared" si="2371"/>
        <v xml:space="preserve"> </v>
      </c>
      <c r="L607" t="str">
        <f t="shared" si="2372"/>
        <v xml:space="preserve"> </v>
      </c>
      <c r="N607" t="str">
        <f t="shared" si="2370"/>
        <v xml:space="preserve"> </v>
      </c>
      <c r="O607" t="str">
        <f t="shared" si="2374"/>
        <v xml:space="preserve"> </v>
      </c>
      <c r="P607" t="str">
        <f t="shared" si="2374"/>
        <v xml:space="preserve"> </v>
      </c>
      <c r="Q607" t="str">
        <f t="shared" si="2374"/>
        <v xml:space="preserve"> </v>
      </c>
      <c r="R607" t="str">
        <f t="shared" si="2374"/>
        <v xml:space="preserve"> </v>
      </c>
      <c r="S607" t="str">
        <f t="shared" si="2374"/>
        <v xml:space="preserve"> </v>
      </c>
    </row>
    <row r="608" spans="4:19" hidden="1" x14ac:dyDescent="0.2">
      <c r="D608" s="5">
        <f t="shared" si="2373"/>
        <v>43</v>
      </c>
      <c r="E608" t="b">
        <f t="shared" si="2373"/>
        <v>0</v>
      </c>
      <c r="G608" t="str">
        <f t="shared" si="2367"/>
        <v xml:space="preserve"> </v>
      </c>
      <c r="H608" t="str">
        <f t="shared" si="2371"/>
        <v xml:space="preserve"> </v>
      </c>
      <c r="I608" t="str">
        <f t="shared" si="2371"/>
        <v xml:space="preserve"> </v>
      </c>
      <c r="J608" t="str">
        <f t="shared" si="2371"/>
        <v xml:space="preserve"> </v>
      </c>
      <c r="K608" t="str">
        <f t="shared" si="2371"/>
        <v xml:space="preserve"> </v>
      </c>
      <c r="L608" t="str">
        <f t="shared" si="2372"/>
        <v xml:space="preserve"> </v>
      </c>
      <c r="N608" t="str">
        <f t="shared" si="2370"/>
        <v xml:space="preserve"> </v>
      </c>
      <c r="O608" t="str">
        <f t="shared" si="2374"/>
        <v xml:space="preserve"> </v>
      </c>
      <c r="P608" t="str">
        <f t="shared" si="2374"/>
        <v xml:space="preserve"> </v>
      </c>
      <c r="Q608" t="str">
        <f t="shared" si="2374"/>
        <v xml:space="preserve"> </v>
      </c>
      <c r="R608" t="str">
        <f t="shared" si="2374"/>
        <v xml:space="preserve"> </v>
      </c>
      <c r="S608" t="str">
        <f t="shared" si="2374"/>
        <v xml:space="preserve"> </v>
      </c>
    </row>
    <row r="609" spans="4:19" hidden="1" x14ac:dyDescent="0.2">
      <c r="D609" s="5">
        <f t="shared" si="2373"/>
        <v>44</v>
      </c>
      <c r="E609" t="b">
        <f t="shared" si="2373"/>
        <v>0</v>
      </c>
      <c r="G609" t="str">
        <f t="shared" si="2367"/>
        <v xml:space="preserve"> </v>
      </c>
      <c r="H609" t="str">
        <f t="shared" si="2371"/>
        <v xml:space="preserve"> </v>
      </c>
      <c r="I609" t="str">
        <f t="shared" si="2371"/>
        <v xml:space="preserve"> </v>
      </c>
      <c r="J609" t="str">
        <f t="shared" si="2371"/>
        <v xml:space="preserve"> </v>
      </c>
      <c r="K609" t="str">
        <f t="shared" si="2371"/>
        <v xml:space="preserve"> </v>
      </c>
      <c r="L609" t="str">
        <f t="shared" si="2372"/>
        <v xml:space="preserve"> </v>
      </c>
      <c r="N609" t="str">
        <f t="shared" si="2370"/>
        <v xml:space="preserve"> </v>
      </c>
      <c r="O609" t="str">
        <f t="shared" si="2374"/>
        <v xml:space="preserve"> </v>
      </c>
      <c r="P609" t="str">
        <f t="shared" si="2374"/>
        <v xml:space="preserve"> </v>
      </c>
      <c r="Q609" t="str">
        <f t="shared" si="2374"/>
        <v xml:space="preserve"> </v>
      </c>
      <c r="R609" t="str">
        <f t="shared" si="2374"/>
        <v xml:space="preserve"> </v>
      </c>
      <c r="S609" t="str">
        <f t="shared" si="2374"/>
        <v xml:space="preserve"> </v>
      </c>
    </row>
    <row r="610" spans="4:19" hidden="1" x14ac:dyDescent="0.2">
      <c r="D610" s="5">
        <f t="shared" si="2373"/>
        <v>45</v>
      </c>
      <c r="E610" t="b">
        <f t="shared" si="2373"/>
        <v>0</v>
      </c>
      <c r="G610" t="str">
        <f t="shared" si="2367"/>
        <v xml:space="preserve"> </v>
      </c>
      <c r="H610" t="str">
        <f t="shared" si="2371"/>
        <v xml:space="preserve"> </v>
      </c>
      <c r="I610" t="str">
        <f t="shared" si="2371"/>
        <v xml:space="preserve"> </v>
      </c>
      <c r="J610" t="str">
        <f t="shared" si="2371"/>
        <v xml:space="preserve"> </v>
      </c>
      <c r="K610" t="str">
        <f t="shared" si="2371"/>
        <v xml:space="preserve"> </v>
      </c>
      <c r="L610" t="str">
        <f t="shared" si="2372"/>
        <v xml:space="preserve"> </v>
      </c>
      <c r="N610" t="str">
        <f t="shared" si="2370"/>
        <v xml:space="preserve"> </v>
      </c>
      <c r="O610" t="str">
        <f t="shared" si="2374"/>
        <v xml:space="preserve"> </v>
      </c>
      <c r="P610" t="str">
        <f t="shared" si="2374"/>
        <v xml:space="preserve"> </v>
      </c>
      <c r="Q610" t="str">
        <f t="shared" si="2374"/>
        <v xml:space="preserve"> </v>
      </c>
      <c r="R610" t="str">
        <f t="shared" si="2374"/>
        <v xml:space="preserve"> </v>
      </c>
      <c r="S610" t="str">
        <f t="shared" si="2374"/>
        <v xml:space="preserve"> </v>
      </c>
    </row>
    <row r="611" spans="4:19" hidden="1" x14ac:dyDescent="0.2">
      <c r="D611" s="5">
        <f t="shared" si="2373"/>
        <v>46</v>
      </c>
      <c r="E611" t="b">
        <f t="shared" si="2373"/>
        <v>0</v>
      </c>
      <c r="G611" t="str">
        <f t="shared" si="2367"/>
        <v xml:space="preserve"> </v>
      </c>
      <c r="H611" t="str">
        <f t="shared" si="2371"/>
        <v xml:space="preserve"> </v>
      </c>
      <c r="I611" t="str">
        <f t="shared" si="2371"/>
        <v xml:space="preserve"> </v>
      </c>
      <c r="J611" t="str">
        <f t="shared" si="2371"/>
        <v xml:space="preserve"> </v>
      </c>
      <c r="K611" t="str">
        <f t="shared" si="2371"/>
        <v xml:space="preserve"> </v>
      </c>
      <c r="L611" t="str">
        <f t="shared" si="2372"/>
        <v xml:space="preserve"> </v>
      </c>
      <c r="N611" t="str">
        <f t="shared" si="2370"/>
        <v xml:space="preserve"> </v>
      </c>
      <c r="O611" t="str">
        <f t="shared" si="2374"/>
        <v xml:space="preserve"> </v>
      </c>
      <c r="P611" t="str">
        <f t="shared" si="2374"/>
        <v xml:space="preserve"> </v>
      </c>
      <c r="Q611" t="str">
        <f t="shared" si="2374"/>
        <v xml:space="preserve"> </v>
      </c>
      <c r="R611" t="str">
        <f t="shared" si="2374"/>
        <v xml:space="preserve"> </v>
      </c>
      <c r="S611" t="str">
        <f t="shared" si="2374"/>
        <v xml:space="preserve"> </v>
      </c>
    </row>
    <row r="612" spans="4:19" hidden="1" x14ac:dyDescent="0.2">
      <c r="D612" s="5">
        <f t="shared" si="2373"/>
        <v>47</v>
      </c>
      <c r="E612" t="b">
        <f t="shared" si="2373"/>
        <v>0</v>
      </c>
      <c r="G612" t="str">
        <f t="shared" si="2367"/>
        <v xml:space="preserve"> </v>
      </c>
      <c r="H612" t="str">
        <f t="shared" si="2371"/>
        <v xml:space="preserve"> </v>
      </c>
      <c r="I612" t="str">
        <f t="shared" si="2371"/>
        <v xml:space="preserve"> </v>
      </c>
      <c r="J612" t="str">
        <f t="shared" si="2371"/>
        <v xml:space="preserve"> </v>
      </c>
      <c r="K612" t="str">
        <f t="shared" si="2371"/>
        <v xml:space="preserve"> </v>
      </c>
      <c r="L612" t="str">
        <f t="shared" si="2372"/>
        <v xml:space="preserve"> </v>
      </c>
      <c r="N612" t="str">
        <f t="shared" si="2370"/>
        <v xml:space="preserve"> </v>
      </c>
      <c r="O612" t="str">
        <f t="shared" si="2374"/>
        <v xml:space="preserve"> </v>
      </c>
      <c r="P612" t="str">
        <f t="shared" si="2374"/>
        <v xml:space="preserve"> </v>
      </c>
      <c r="Q612" t="str">
        <f t="shared" si="2374"/>
        <v xml:space="preserve"> </v>
      </c>
      <c r="R612" t="str">
        <f t="shared" si="2374"/>
        <v xml:space="preserve"> </v>
      </c>
      <c r="S612" t="str">
        <f t="shared" si="2374"/>
        <v xml:space="preserve"> </v>
      </c>
    </row>
    <row r="613" spans="4:19" hidden="1" x14ac:dyDescent="0.2">
      <c r="D613" s="5">
        <f t="shared" si="2373"/>
        <v>48</v>
      </c>
      <c r="E613" t="b">
        <f t="shared" si="2373"/>
        <v>0</v>
      </c>
      <c r="G613" t="str">
        <f t="shared" si="2367"/>
        <v xml:space="preserve"> </v>
      </c>
      <c r="H613" t="str">
        <f t="shared" si="2371"/>
        <v xml:space="preserve"> </v>
      </c>
      <c r="I613" t="str">
        <f t="shared" si="2371"/>
        <v xml:space="preserve"> </v>
      </c>
      <c r="J613" t="str">
        <f t="shared" si="2371"/>
        <v xml:space="preserve"> </v>
      </c>
      <c r="K613" t="str">
        <f t="shared" si="2371"/>
        <v xml:space="preserve"> </v>
      </c>
      <c r="L613" t="str">
        <f t="shared" si="2372"/>
        <v xml:space="preserve"> </v>
      </c>
      <c r="N613" t="str">
        <f t="shared" si="2370"/>
        <v xml:space="preserve"> </v>
      </c>
      <c r="O613" t="str">
        <f t="shared" si="2374"/>
        <v xml:space="preserve"> </v>
      </c>
      <c r="P613" t="str">
        <f t="shared" si="2374"/>
        <v xml:space="preserve"> </v>
      </c>
      <c r="Q613" t="str">
        <f t="shared" si="2374"/>
        <v xml:space="preserve"> </v>
      </c>
      <c r="R613" t="str">
        <f t="shared" si="2374"/>
        <v xml:space="preserve"> </v>
      </c>
      <c r="S613" t="str">
        <f t="shared" si="2374"/>
        <v xml:space="preserve"> </v>
      </c>
    </row>
    <row r="614" spans="4:19" hidden="1" x14ac:dyDescent="0.2">
      <c r="D614" s="5">
        <f t="shared" si="2373"/>
        <v>49</v>
      </c>
      <c r="E614" t="b">
        <f t="shared" si="2373"/>
        <v>0</v>
      </c>
      <c r="G614" t="str">
        <f t="shared" si="2367"/>
        <v xml:space="preserve"> </v>
      </c>
      <c r="H614" t="str">
        <f t="shared" si="2371"/>
        <v xml:space="preserve"> </v>
      </c>
      <c r="I614" t="str">
        <f t="shared" si="2371"/>
        <v xml:space="preserve"> </v>
      </c>
      <c r="J614" t="str">
        <f t="shared" si="2371"/>
        <v xml:space="preserve"> </v>
      </c>
      <c r="K614" t="str">
        <f t="shared" si="2371"/>
        <v xml:space="preserve"> </v>
      </c>
      <c r="L614" t="str">
        <f t="shared" si="2372"/>
        <v xml:space="preserve"> </v>
      </c>
      <c r="N614" t="str">
        <f t="shared" si="2370"/>
        <v xml:space="preserve"> </v>
      </c>
      <c r="O614" t="str">
        <f t="shared" si="2374"/>
        <v xml:space="preserve"> </v>
      </c>
      <c r="P614" t="str">
        <f t="shared" si="2374"/>
        <v xml:space="preserve"> </v>
      </c>
      <c r="Q614" t="str">
        <f t="shared" si="2374"/>
        <v xml:space="preserve"> </v>
      </c>
      <c r="R614" t="str">
        <f t="shared" si="2374"/>
        <v xml:space="preserve"> </v>
      </c>
      <c r="S614" t="str">
        <f t="shared" si="2374"/>
        <v xml:space="preserve"> </v>
      </c>
    </row>
    <row r="615" spans="4:19" hidden="1" x14ac:dyDescent="0.2">
      <c r="D615" s="5">
        <f t="shared" si="2373"/>
        <v>50</v>
      </c>
      <c r="E615" t="b">
        <f t="shared" si="2373"/>
        <v>0</v>
      </c>
      <c r="G615" t="str">
        <f t="shared" si="2367"/>
        <v xml:space="preserve"> </v>
      </c>
      <c r="H615" t="str">
        <f t="shared" si="2371"/>
        <v xml:space="preserve"> </v>
      </c>
      <c r="I615" t="str">
        <f t="shared" si="2371"/>
        <v xml:space="preserve"> </v>
      </c>
      <c r="J615" t="str">
        <f t="shared" si="2371"/>
        <v xml:space="preserve"> </v>
      </c>
      <c r="K615" t="str">
        <f t="shared" si="2371"/>
        <v xml:space="preserve"> </v>
      </c>
      <c r="L615" t="str">
        <f t="shared" si="2372"/>
        <v xml:space="preserve"> </v>
      </c>
      <c r="N615" t="str">
        <f t="shared" si="2370"/>
        <v xml:space="preserve"> </v>
      </c>
      <c r="O615" t="str">
        <f t="shared" ref="O615:S624" si="2375">IF($E615,O545/O$558," ")</f>
        <v xml:space="preserve"> </v>
      </c>
      <c r="P615" t="str">
        <f t="shared" si="2375"/>
        <v xml:space="preserve"> </v>
      </c>
      <c r="Q615" t="str">
        <f t="shared" si="2375"/>
        <v xml:space="preserve"> </v>
      </c>
      <c r="R615" t="str">
        <f t="shared" si="2375"/>
        <v xml:space="preserve"> </v>
      </c>
      <c r="S615" t="str">
        <f t="shared" si="2375"/>
        <v xml:space="preserve"> </v>
      </c>
    </row>
    <row r="616" spans="4:19" hidden="1" x14ac:dyDescent="0.2">
      <c r="D616" s="5">
        <f t="shared" si="2373"/>
        <v>51</v>
      </c>
      <c r="E616" t="b">
        <f t="shared" si="2373"/>
        <v>0</v>
      </c>
      <c r="G616" t="str">
        <f t="shared" si="2367"/>
        <v xml:space="preserve"> </v>
      </c>
      <c r="H616" t="str">
        <f t="shared" si="2371"/>
        <v xml:space="preserve"> </v>
      </c>
      <c r="I616" t="str">
        <f t="shared" si="2371"/>
        <v xml:space="preserve"> </v>
      </c>
      <c r="J616" t="str">
        <f t="shared" si="2371"/>
        <v xml:space="preserve"> </v>
      </c>
      <c r="K616" t="str">
        <f t="shared" si="2371"/>
        <v xml:space="preserve"> </v>
      </c>
      <c r="L616" t="str">
        <f t="shared" si="2372"/>
        <v xml:space="preserve"> </v>
      </c>
      <c r="N616" t="str">
        <f t="shared" si="2370"/>
        <v xml:space="preserve"> </v>
      </c>
      <c r="O616" t="str">
        <f t="shared" si="2375"/>
        <v xml:space="preserve"> </v>
      </c>
      <c r="P616" t="str">
        <f t="shared" si="2375"/>
        <v xml:space="preserve"> </v>
      </c>
      <c r="Q616" t="str">
        <f t="shared" si="2375"/>
        <v xml:space="preserve"> </v>
      </c>
      <c r="R616" t="str">
        <f t="shared" si="2375"/>
        <v xml:space="preserve"> </v>
      </c>
      <c r="S616" t="str">
        <f t="shared" si="2375"/>
        <v xml:space="preserve"> </v>
      </c>
    </row>
    <row r="617" spans="4:19" hidden="1" x14ac:dyDescent="0.2">
      <c r="D617" s="5">
        <f t="shared" si="2373"/>
        <v>52</v>
      </c>
      <c r="E617" t="b">
        <f t="shared" si="2373"/>
        <v>0</v>
      </c>
      <c r="G617" t="str">
        <f t="shared" si="2367"/>
        <v xml:space="preserve"> </v>
      </c>
      <c r="H617" t="str">
        <f t="shared" si="2371"/>
        <v xml:space="preserve"> </v>
      </c>
      <c r="I617" t="str">
        <f t="shared" si="2371"/>
        <v xml:space="preserve"> </v>
      </c>
      <c r="J617" t="str">
        <f t="shared" si="2371"/>
        <v xml:space="preserve"> </v>
      </c>
      <c r="K617" t="str">
        <f t="shared" si="2371"/>
        <v xml:space="preserve"> </v>
      </c>
      <c r="L617" t="str">
        <f t="shared" si="2372"/>
        <v xml:space="preserve"> </v>
      </c>
      <c r="N617" t="str">
        <f t="shared" si="2370"/>
        <v xml:space="preserve"> </v>
      </c>
      <c r="O617" t="str">
        <f t="shared" si="2375"/>
        <v xml:space="preserve"> </v>
      </c>
      <c r="P617" t="str">
        <f t="shared" si="2375"/>
        <v xml:space="preserve"> </v>
      </c>
      <c r="Q617" t="str">
        <f t="shared" si="2375"/>
        <v xml:space="preserve"> </v>
      </c>
      <c r="R617" t="str">
        <f t="shared" si="2375"/>
        <v xml:space="preserve"> </v>
      </c>
      <c r="S617" t="str">
        <f t="shared" si="2375"/>
        <v xml:space="preserve"> </v>
      </c>
    </row>
    <row r="618" spans="4:19" hidden="1" x14ac:dyDescent="0.2">
      <c r="D618" s="5">
        <f t="shared" si="2373"/>
        <v>53</v>
      </c>
      <c r="E618" t="b">
        <f t="shared" si="2373"/>
        <v>0</v>
      </c>
      <c r="G618" t="str">
        <f t="shared" si="2367"/>
        <v xml:space="preserve"> </v>
      </c>
      <c r="H618" t="str">
        <f t="shared" si="2371"/>
        <v xml:space="preserve"> </v>
      </c>
      <c r="I618" t="str">
        <f t="shared" si="2371"/>
        <v xml:space="preserve"> </v>
      </c>
      <c r="J618" t="str">
        <f t="shared" si="2371"/>
        <v xml:space="preserve"> </v>
      </c>
      <c r="K618" t="str">
        <f t="shared" si="2371"/>
        <v xml:space="preserve"> </v>
      </c>
      <c r="L618" t="str">
        <f t="shared" si="2372"/>
        <v xml:space="preserve"> </v>
      </c>
      <c r="N618" t="str">
        <f t="shared" si="2370"/>
        <v xml:space="preserve"> </v>
      </c>
      <c r="O618" t="str">
        <f t="shared" si="2375"/>
        <v xml:space="preserve"> </v>
      </c>
      <c r="P618" t="str">
        <f t="shared" si="2375"/>
        <v xml:space="preserve"> </v>
      </c>
      <c r="Q618" t="str">
        <f t="shared" si="2375"/>
        <v xml:space="preserve"> </v>
      </c>
      <c r="R618" t="str">
        <f t="shared" si="2375"/>
        <v xml:space="preserve"> </v>
      </c>
      <c r="S618" t="str">
        <f t="shared" si="2375"/>
        <v xml:space="preserve"> </v>
      </c>
    </row>
    <row r="619" spans="4:19" hidden="1" x14ac:dyDescent="0.2">
      <c r="D619" s="5">
        <f t="shared" si="2373"/>
        <v>54</v>
      </c>
      <c r="E619" t="b">
        <f t="shared" si="2373"/>
        <v>0</v>
      </c>
      <c r="G619" t="str">
        <f t="shared" si="2367"/>
        <v xml:space="preserve"> </v>
      </c>
      <c r="H619" t="str">
        <f t="shared" si="2371"/>
        <v xml:space="preserve"> </v>
      </c>
      <c r="I619" t="str">
        <f t="shared" si="2371"/>
        <v xml:space="preserve"> </v>
      </c>
      <c r="J619" t="str">
        <f t="shared" si="2371"/>
        <v xml:space="preserve"> </v>
      </c>
      <c r="K619" t="str">
        <f t="shared" si="2371"/>
        <v xml:space="preserve"> </v>
      </c>
      <c r="L619" t="str">
        <f t="shared" si="2372"/>
        <v xml:space="preserve"> </v>
      </c>
      <c r="N619" t="str">
        <f t="shared" si="2370"/>
        <v xml:space="preserve"> </v>
      </c>
      <c r="O619" t="str">
        <f t="shared" si="2375"/>
        <v xml:space="preserve"> </v>
      </c>
      <c r="P619" t="str">
        <f t="shared" si="2375"/>
        <v xml:space="preserve"> </v>
      </c>
      <c r="Q619" t="str">
        <f t="shared" si="2375"/>
        <v xml:space="preserve"> </v>
      </c>
      <c r="R619" t="str">
        <f t="shared" si="2375"/>
        <v xml:space="preserve"> </v>
      </c>
      <c r="S619" t="str">
        <f t="shared" si="2375"/>
        <v xml:space="preserve"> </v>
      </c>
    </row>
    <row r="620" spans="4:19" hidden="1" x14ac:dyDescent="0.2">
      <c r="D620" s="5">
        <f t="shared" si="2373"/>
        <v>55</v>
      </c>
      <c r="E620" t="b">
        <f t="shared" si="2373"/>
        <v>0</v>
      </c>
      <c r="G620" t="str">
        <f t="shared" si="2367"/>
        <v xml:space="preserve"> </v>
      </c>
      <c r="H620" t="str">
        <f t="shared" si="2371"/>
        <v xml:space="preserve"> </v>
      </c>
      <c r="I620" t="str">
        <f t="shared" si="2371"/>
        <v xml:space="preserve"> </v>
      </c>
      <c r="J620" t="str">
        <f t="shared" si="2371"/>
        <v xml:space="preserve"> </v>
      </c>
      <c r="K620" t="str">
        <f t="shared" si="2371"/>
        <v xml:space="preserve"> </v>
      </c>
      <c r="L620" t="str">
        <f t="shared" si="2372"/>
        <v xml:space="preserve"> </v>
      </c>
      <c r="N620" t="str">
        <f t="shared" si="2370"/>
        <v xml:space="preserve"> </v>
      </c>
      <c r="O620" t="str">
        <f t="shared" si="2375"/>
        <v xml:space="preserve"> </v>
      </c>
      <c r="P620" t="str">
        <f t="shared" si="2375"/>
        <v xml:space="preserve"> </v>
      </c>
      <c r="Q620" t="str">
        <f t="shared" si="2375"/>
        <v xml:space="preserve"> </v>
      </c>
      <c r="R620" t="str">
        <f t="shared" si="2375"/>
        <v xml:space="preserve"> </v>
      </c>
      <c r="S620" t="str">
        <f t="shared" si="2375"/>
        <v xml:space="preserve"> </v>
      </c>
    </row>
    <row r="621" spans="4:19" hidden="1" x14ac:dyDescent="0.2">
      <c r="D621" s="5">
        <f t="shared" si="2373"/>
        <v>56</v>
      </c>
      <c r="E621" t="b">
        <f t="shared" si="2373"/>
        <v>0</v>
      </c>
      <c r="G621" t="str">
        <f t="shared" si="2367"/>
        <v xml:space="preserve"> </v>
      </c>
      <c r="H621" t="str">
        <f t="shared" si="2371"/>
        <v xml:space="preserve"> </v>
      </c>
      <c r="I621" t="str">
        <f t="shared" si="2371"/>
        <v xml:space="preserve"> </v>
      </c>
      <c r="J621" t="str">
        <f t="shared" si="2371"/>
        <v xml:space="preserve"> </v>
      </c>
      <c r="K621" t="str">
        <f t="shared" si="2371"/>
        <v xml:space="preserve"> </v>
      </c>
      <c r="L621" t="str">
        <f t="shared" si="2372"/>
        <v xml:space="preserve"> </v>
      </c>
      <c r="N621" t="str">
        <f t="shared" si="2370"/>
        <v xml:space="preserve"> </v>
      </c>
      <c r="O621" t="str">
        <f t="shared" si="2375"/>
        <v xml:space="preserve"> </v>
      </c>
      <c r="P621" t="str">
        <f t="shared" si="2375"/>
        <v xml:space="preserve"> </v>
      </c>
      <c r="Q621" t="str">
        <f t="shared" si="2375"/>
        <v xml:space="preserve"> </v>
      </c>
      <c r="R621" t="str">
        <f t="shared" si="2375"/>
        <v xml:space="preserve"> </v>
      </c>
      <c r="S621" t="str">
        <f t="shared" si="2375"/>
        <v xml:space="preserve"> </v>
      </c>
    </row>
    <row r="622" spans="4:19" hidden="1" x14ac:dyDescent="0.2">
      <c r="D622" s="5">
        <f t="shared" si="2373"/>
        <v>57</v>
      </c>
      <c r="E622" t="b">
        <f t="shared" si="2373"/>
        <v>0</v>
      </c>
      <c r="G622" t="str">
        <f t="shared" si="2367"/>
        <v xml:space="preserve"> </v>
      </c>
      <c r="H622" t="str">
        <f t="shared" si="2371"/>
        <v xml:space="preserve"> </v>
      </c>
      <c r="I622" t="str">
        <f t="shared" si="2371"/>
        <v xml:space="preserve"> </v>
      </c>
      <c r="J622" t="str">
        <f t="shared" si="2371"/>
        <v xml:space="preserve"> </v>
      </c>
      <c r="K622" t="str">
        <f t="shared" si="2371"/>
        <v xml:space="preserve"> </v>
      </c>
      <c r="L622" t="str">
        <f t="shared" si="2372"/>
        <v xml:space="preserve"> </v>
      </c>
      <c r="N622" t="str">
        <f t="shared" si="2370"/>
        <v xml:space="preserve"> </v>
      </c>
      <c r="O622" t="str">
        <f t="shared" si="2375"/>
        <v xml:space="preserve"> </v>
      </c>
      <c r="P622" t="str">
        <f t="shared" si="2375"/>
        <v xml:space="preserve"> </v>
      </c>
      <c r="Q622" t="str">
        <f t="shared" si="2375"/>
        <v xml:space="preserve"> </v>
      </c>
      <c r="R622" t="str">
        <f t="shared" si="2375"/>
        <v xml:space="preserve"> </v>
      </c>
      <c r="S622" t="str">
        <f t="shared" si="2375"/>
        <v xml:space="preserve"> </v>
      </c>
    </row>
    <row r="623" spans="4:19" hidden="1" x14ac:dyDescent="0.2">
      <c r="D623" s="5">
        <f t="shared" si="2373"/>
        <v>58</v>
      </c>
      <c r="E623" t="b">
        <f t="shared" si="2373"/>
        <v>0</v>
      </c>
      <c r="G623" t="str">
        <f t="shared" si="2367"/>
        <v xml:space="preserve"> </v>
      </c>
      <c r="H623" t="str">
        <f t="shared" si="2371"/>
        <v xml:space="preserve"> </v>
      </c>
      <c r="I623" t="str">
        <f t="shared" si="2371"/>
        <v xml:space="preserve"> </v>
      </c>
      <c r="J623" t="str">
        <f t="shared" si="2371"/>
        <v xml:space="preserve"> </v>
      </c>
      <c r="K623" t="str">
        <f t="shared" si="2371"/>
        <v xml:space="preserve"> </v>
      </c>
      <c r="L623" t="str">
        <f t="shared" si="2372"/>
        <v xml:space="preserve"> </v>
      </c>
      <c r="N623" t="str">
        <f t="shared" si="2370"/>
        <v xml:space="preserve"> </v>
      </c>
      <c r="O623" t="str">
        <f t="shared" si="2375"/>
        <v xml:space="preserve"> </v>
      </c>
      <c r="P623" t="str">
        <f t="shared" si="2375"/>
        <v xml:space="preserve"> </v>
      </c>
      <c r="Q623" t="str">
        <f t="shared" si="2375"/>
        <v xml:space="preserve"> </v>
      </c>
      <c r="R623" t="str">
        <f t="shared" si="2375"/>
        <v xml:space="preserve"> </v>
      </c>
      <c r="S623" t="str">
        <f t="shared" si="2375"/>
        <v xml:space="preserve"> </v>
      </c>
    </row>
    <row r="624" spans="4:19" hidden="1" x14ac:dyDescent="0.2">
      <c r="D624" s="5">
        <f t="shared" si="2373"/>
        <v>59</v>
      </c>
      <c r="E624" t="b">
        <f t="shared" si="2373"/>
        <v>0</v>
      </c>
      <c r="G624" t="str">
        <f t="shared" si="2367"/>
        <v xml:space="preserve"> </v>
      </c>
      <c r="H624" t="str">
        <f t="shared" si="2371"/>
        <v xml:space="preserve"> </v>
      </c>
      <c r="I624" t="str">
        <f t="shared" si="2371"/>
        <v xml:space="preserve"> </v>
      </c>
      <c r="J624" t="str">
        <f t="shared" si="2371"/>
        <v xml:space="preserve"> </v>
      </c>
      <c r="K624" t="str">
        <f t="shared" si="2371"/>
        <v xml:space="preserve"> </v>
      </c>
      <c r="L624" t="str">
        <f t="shared" si="2372"/>
        <v xml:space="preserve"> </v>
      </c>
      <c r="N624" t="str">
        <f t="shared" si="2370"/>
        <v xml:space="preserve"> </v>
      </c>
      <c r="O624" t="str">
        <f t="shared" si="2375"/>
        <v xml:space="preserve"> </v>
      </c>
      <c r="P624" t="str">
        <f t="shared" si="2375"/>
        <v xml:space="preserve"> </v>
      </c>
      <c r="Q624" t="str">
        <f t="shared" si="2375"/>
        <v xml:space="preserve"> </v>
      </c>
      <c r="R624" t="str">
        <f t="shared" si="2375"/>
        <v xml:space="preserve"> </v>
      </c>
      <c r="S624" t="str">
        <f t="shared" si="2375"/>
        <v xml:space="preserve"> </v>
      </c>
    </row>
    <row r="625" spans="4:19" hidden="1" x14ac:dyDescent="0.2">
      <c r="D625" s="5">
        <f>D555</f>
        <v>60</v>
      </c>
      <c r="E625" t="b">
        <f>E555</f>
        <v>0</v>
      </c>
      <c r="G625" t="str">
        <f t="shared" si="2367"/>
        <v xml:space="preserve"> </v>
      </c>
      <c r="H625" t="str">
        <f t="shared" si="2371"/>
        <v xml:space="preserve"> </v>
      </c>
      <c r="I625" t="str">
        <f t="shared" si="2371"/>
        <v xml:space="preserve"> </v>
      </c>
      <c r="J625" t="str">
        <f t="shared" si="2371"/>
        <v xml:space="preserve"> </v>
      </c>
      <c r="K625" t="str">
        <f t="shared" si="2371"/>
        <v xml:space="preserve"> </v>
      </c>
      <c r="L625" t="str">
        <f t="shared" si="2372"/>
        <v xml:space="preserve"> </v>
      </c>
      <c r="N625" t="str">
        <f t="shared" si="2370"/>
        <v xml:space="preserve"> </v>
      </c>
      <c r="O625" t="str">
        <f t="shared" ref="O625:S626" si="2376">IF($E625,O555/O$558," ")</f>
        <v xml:space="preserve"> </v>
      </c>
      <c r="P625" t="str">
        <f t="shared" si="2376"/>
        <v xml:space="preserve"> </v>
      </c>
      <c r="Q625" t="str">
        <f t="shared" si="2376"/>
        <v xml:space="preserve"> </v>
      </c>
      <c r="R625" t="str">
        <f t="shared" si="2376"/>
        <v xml:space="preserve"> </v>
      </c>
      <c r="S625" t="str">
        <f t="shared" si="2376"/>
        <v xml:space="preserve"> </v>
      </c>
    </row>
    <row r="626" spans="4:19" hidden="1" x14ac:dyDescent="0.2">
      <c r="D626" s="5">
        <f>D556</f>
        <v>61</v>
      </c>
      <c r="E626" t="b">
        <f>E556</f>
        <v>0</v>
      </c>
      <c r="G626" t="str">
        <f t="shared" si="2367"/>
        <v xml:space="preserve"> </v>
      </c>
      <c r="H626" t="str">
        <f t="shared" si="2371"/>
        <v xml:space="preserve"> </v>
      </c>
      <c r="I626" t="str">
        <f t="shared" si="2371"/>
        <v xml:space="preserve"> </v>
      </c>
      <c r="J626" t="str">
        <f t="shared" si="2371"/>
        <v xml:space="preserve"> </v>
      </c>
      <c r="K626" t="str">
        <f t="shared" si="2371"/>
        <v xml:space="preserve"> </v>
      </c>
      <c r="L626" t="str">
        <f t="shared" si="2372"/>
        <v xml:space="preserve"> </v>
      </c>
      <c r="N626" t="str">
        <f t="shared" si="2370"/>
        <v xml:space="preserve"> </v>
      </c>
      <c r="O626" t="str">
        <f t="shared" si="2376"/>
        <v xml:space="preserve"> </v>
      </c>
      <c r="P626" t="str">
        <f t="shared" si="2376"/>
        <v xml:space="preserve"> </v>
      </c>
      <c r="Q626" t="str">
        <f t="shared" si="2376"/>
        <v xml:space="preserve"> </v>
      </c>
      <c r="R626" t="str">
        <f t="shared" si="2376"/>
        <v xml:space="preserve"> </v>
      </c>
      <c r="S626" t="str">
        <f t="shared" si="2376"/>
        <v xml:space="preserve"> </v>
      </c>
    </row>
    <row r="656" spans="3:4" x14ac:dyDescent="0.2">
      <c r="C656" s="36" t="s">
        <v>142</v>
      </c>
      <c r="D656" s="36" t="s">
        <v>143</v>
      </c>
    </row>
    <row r="657" spans="3:4" x14ac:dyDescent="0.2">
      <c r="C657" s="36" t="s">
        <v>144</v>
      </c>
      <c r="D657" s="37" t="s">
        <v>145</v>
      </c>
    </row>
    <row r="658" spans="3:4" x14ac:dyDescent="0.2">
      <c r="C658" s="36" t="s">
        <v>146</v>
      </c>
      <c r="D658" s="36" t="s">
        <v>147</v>
      </c>
    </row>
    <row r="659" spans="3:4" x14ac:dyDescent="0.2">
      <c r="C659" s="36" t="s">
        <v>148</v>
      </c>
      <c r="D659" s="36" t="s">
        <v>149</v>
      </c>
    </row>
    <row r="660" spans="3:4" x14ac:dyDescent="0.2">
      <c r="C660" s="36" t="s">
        <v>150</v>
      </c>
      <c r="D660" s="37" t="s">
        <v>151</v>
      </c>
    </row>
    <row r="661" spans="3:4" x14ac:dyDescent="0.2">
      <c r="C661" s="36" t="s">
        <v>152</v>
      </c>
      <c r="D661" s="36" t="s">
        <v>153</v>
      </c>
    </row>
    <row r="662" spans="3:4" x14ac:dyDescent="0.2">
      <c r="C662" s="36" t="s">
        <v>154</v>
      </c>
      <c r="D662" s="36" t="s">
        <v>155</v>
      </c>
    </row>
    <row r="663" spans="3:4" x14ac:dyDescent="0.2">
      <c r="C663" s="36" t="s">
        <v>156</v>
      </c>
      <c r="D663" s="36" t="s">
        <v>157</v>
      </c>
    </row>
    <row r="664" spans="3:4" x14ac:dyDescent="0.2">
      <c r="C664" s="36" t="s">
        <v>158</v>
      </c>
      <c r="D664" s="36" t="s">
        <v>159</v>
      </c>
    </row>
    <row r="665" spans="3:4" x14ac:dyDescent="0.2">
      <c r="C665" s="36" t="s">
        <v>160</v>
      </c>
      <c r="D665" s="36" t="s">
        <v>161</v>
      </c>
    </row>
    <row r="666" spans="3:4" x14ac:dyDescent="0.2">
      <c r="C666" s="36" t="s">
        <v>162</v>
      </c>
      <c r="D666" s="36" t="s">
        <v>163</v>
      </c>
    </row>
    <row r="667" spans="3:4" x14ac:dyDescent="0.2">
      <c r="C667" s="36" t="s">
        <v>164</v>
      </c>
      <c r="D667" s="36" t="s">
        <v>165</v>
      </c>
    </row>
    <row r="668" spans="3:4" x14ac:dyDescent="0.2">
      <c r="C668" s="36" t="s">
        <v>166</v>
      </c>
      <c r="D668" s="36" t="s">
        <v>167</v>
      </c>
    </row>
    <row r="669" spans="3:4" x14ac:dyDescent="0.2">
      <c r="C669" s="36" t="s">
        <v>168</v>
      </c>
      <c r="D669" s="36" t="s">
        <v>169</v>
      </c>
    </row>
    <row r="670" spans="3:4" x14ac:dyDescent="0.2">
      <c r="C670" s="36" t="s">
        <v>170</v>
      </c>
      <c r="D670" s="36" t="s">
        <v>171</v>
      </c>
    </row>
    <row r="671" spans="3:4" x14ac:dyDescent="0.2">
      <c r="C671" s="36" t="s">
        <v>172</v>
      </c>
      <c r="D671" s="36" t="s">
        <v>173</v>
      </c>
    </row>
    <row r="672" spans="3:4" x14ac:dyDescent="0.2">
      <c r="C672" s="36" t="s">
        <v>174</v>
      </c>
      <c r="D672" s="36" t="s">
        <v>175</v>
      </c>
    </row>
    <row r="673" spans="3:4" x14ac:dyDescent="0.2">
      <c r="C673" s="36" t="s">
        <v>176</v>
      </c>
      <c r="D673" s="36" t="s">
        <v>177</v>
      </c>
    </row>
    <row r="674" spans="3:4" x14ac:dyDescent="0.2">
      <c r="C674" s="36" t="s">
        <v>178</v>
      </c>
      <c r="D674" s="36" t="s">
        <v>179</v>
      </c>
    </row>
    <row r="675" spans="3:4" x14ac:dyDescent="0.2">
      <c r="C675" s="36" t="s">
        <v>180</v>
      </c>
      <c r="D675" s="36" t="s">
        <v>181</v>
      </c>
    </row>
    <row r="676" spans="3:4" x14ac:dyDescent="0.2">
      <c r="C676" s="36" t="s">
        <v>182</v>
      </c>
      <c r="D676" s="36" t="s">
        <v>183</v>
      </c>
    </row>
    <row r="677" spans="3:4" x14ac:dyDescent="0.2">
      <c r="C677" s="36" t="s">
        <v>184</v>
      </c>
      <c r="D677" s="36" t="s">
        <v>185</v>
      </c>
    </row>
    <row r="678" spans="3:4" x14ac:dyDescent="0.2">
      <c r="C678" s="36"/>
      <c r="D678" s="36"/>
    </row>
    <row r="679" spans="3:4" x14ac:dyDescent="0.2">
      <c r="C679" s="36"/>
      <c r="D679" s="36"/>
    </row>
    <row r="680" spans="3:4" x14ac:dyDescent="0.2">
      <c r="C680" s="36"/>
      <c r="D680" s="36"/>
    </row>
    <row r="681" spans="3:4" x14ac:dyDescent="0.2">
      <c r="C681" s="36"/>
      <c r="D681" s="36"/>
    </row>
    <row r="682" spans="3:4" x14ac:dyDescent="0.2">
      <c r="C682" s="36"/>
      <c r="D682" s="36"/>
    </row>
    <row r="683" spans="3:4" x14ac:dyDescent="0.2">
      <c r="C683" s="36"/>
      <c r="D683" s="36"/>
    </row>
    <row r="684" spans="3:4" x14ac:dyDescent="0.2">
      <c r="C684" s="36"/>
      <c r="D684" s="36"/>
    </row>
    <row r="685" spans="3:4" x14ac:dyDescent="0.2">
      <c r="C685" s="36"/>
      <c r="D685" s="36"/>
    </row>
    <row r="686" spans="3:4" x14ac:dyDescent="0.2">
      <c r="C686" s="36"/>
      <c r="D686" s="36"/>
    </row>
    <row r="687" spans="3:4" x14ac:dyDescent="0.2">
      <c r="C687" s="36"/>
      <c r="D687" s="36"/>
    </row>
    <row r="688" spans="3:4" x14ac:dyDescent="0.2">
      <c r="C688" s="36"/>
      <c r="D688" s="36"/>
    </row>
    <row r="689" spans="3:4" x14ac:dyDescent="0.2">
      <c r="C689" s="36"/>
      <c r="D689" s="36"/>
    </row>
    <row r="690" spans="3:4" x14ac:dyDescent="0.2">
      <c r="C690" s="36"/>
      <c r="D690" s="36"/>
    </row>
    <row r="691" spans="3:4" x14ac:dyDescent="0.2">
      <c r="C691" s="36"/>
      <c r="D691" s="36"/>
    </row>
  </sheetData>
  <mergeCells count="1">
    <mergeCell ref="A1:B1"/>
  </mergeCells>
  <phoneticPr fontId="0" type="noConversion"/>
  <pageMargins left="0.75" right="0.75" top="1" bottom="1" header="0.5" footer="0.5"/>
  <pageSetup scale="10" orientation="portrait" r:id="rId1"/>
  <headerFooter alignWithMargins="0"/>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GX818"/>
  <sheetViews>
    <sheetView workbookViewId="0">
      <pane xSplit="2" ySplit="7" topLeftCell="J65" activePane="bottomRight" state="frozen"/>
      <selection pane="topRight" activeCell="C1" sqref="C1"/>
      <selection pane="bottomLeft" activeCell="A7" sqref="A7"/>
      <selection pane="bottomRight" activeCell="L83" sqref="L83"/>
    </sheetView>
  </sheetViews>
  <sheetFormatPr defaultColWidth="9.140625" defaultRowHeight="12.75" x14ac:dyDescent="0.2"/>
  <cols>
    <col min="1" max="1" width="10.7109375" style="331" customWidth="1"/>
    <col min="2" max="2" width="5.7109375" style="331" customWidth="1"/>
    <col min="3" max="3" width="9.140625" style="331"/>
    <col min="4" max="4" width="11.5703125" style="331" customWidth="1"/>
    <col min="5" max="5" width="10.5703125" style="331" customWidth="1"/>
    <col min="6" max="6" width="11.5703125" style="331" customWidth="1"/>
    <col min="7" max="7" width="11.28515625" style="331" customWidth="1"/>
    <col min="8" max="8" width="10.5703125" style="331" customWidth="1"/>
    <col min="9" max="9" width="9.140625" style="331"/>
    <col min="10" max="10" width="11.85546875" style="331" customWidth="1"/>
    <col min="11" max="11" width="12.42578125" style="331" customWidth="1"/>
    <col min="12" max="12" width="12.140625" style="331" customWidth="1"/>
    <col min="13" max="13" width="12.28515625" style="331" customWidth="1"/>
    <col min="14" max="14" width="12.7109375" style="331" customWidth="1"/>
    <col min="15" max="15" width="9.140625" style="331"/>
    <col min="16" max="16" width="12.140625" style="331" customWidth="1"/>
    <col min="17" max="19" width="13" style="331" customWidth="1"/>
    <col min="20" max="21" width="12.5703125" style="331" customWidth="1"/>
    <col min="22" max="22" width="9.140625" style="331"/>
    <col min="23" max="23" width="10.7109375" style="331" customWidth="1"/>
    <col min="24" max="24" width="10.28515625" style="331" customWidth="1"/>
    <col min="25" max="25" width="12.42578125" style="331" customWidth="1"/>
    <col min="26" max="26" width="10.85546875" style="331" customWidth="1"/>
    <col min="27" max="27" width="9.85546875" style="331" customWidth="1"/>
    <col min="28" max="28" width="11.7109375" style="331" customWidth="1"/>
    <col min="29" max="29" width="9.140625" style="331"/>
    <col min="30" max="30" width="16.7109375" style="331" bestFit="1" customWidth="1"/>
    <col min="31" max="31" width="9.140625" style="331"/>
    <col min="32" max="32" width="12.7109375" style="331" customWidth="1"/>
    <col min="33" max="33" width="11.5703125" style="331" customWidth="1"/>
    <col min="34" max="35" width="9.140625" style="331"/>
    <col min="36" max="36" width="10.42578125" style="331" customWidth="1"/>
    <col min="37" max="37" width="9.140625" style="331"/>
    <col min="38" max="38" width="12.28515625" style="331" customWidth="1"/>
    <col min="39" max="39" width="9.140625" style="331"/>
    <col min="40" max="40" width="10.7109375" style="331" customWidth="1"/>
    <col min="41" max="41" width="9.140625" style="331"/>
    <col min="42" max="42" width="10.85546875" style="331" customWidth="1"/>
    <col min="43" max="43" width="9.140625" style="331"/>
    <col min="44" max="44" width="12.28515625" style="331" customWidth="1"/>
    <col min="45" max="47" width="9.140625" style="331"/>
    <col min="48" max="48" width="10.42578125" style="331" customWidth="1"/>
    <col min="49" max="49" width="9.140625" style="331"/>
    <col min="50" max="50" width="11.42578125" style="331" customWidth="1"/>
    <col min="51" max="54" width="9.140625" style="331"/>
    <col min="55" max="55" width="11.7109375" style="331" hidden="1" customWidth="1"/>
    <col min="56" max="58" width="11.140625" style="331" hidden="1" customWidth="1"/>
    <col min="59" max="59" width="11.7109375" style="331" hidden="1" customWidth="1"/>
    <col min="60" max="63" width="11.140625" style="331" hidden="1" customWidth="1"/>
    <col min="64" max="64" width="5.5703125" style="331" hidden="1" customWidth="1"/>
    <col min="65" max="68" width="11.140625" style="331" hidden="1" customWidth="1"/>
    <col min="69" max="69" width="13" style="331" hidden="1" customWidth="1"/>
    <col min="70" max="70" width="10.42578125" style="331" customWidth="1"/>
    <col min="71" max="71" width="10.28515625" style="331" customWidth="1"/>
    <col min="72" max="72" width="11.42578125" style="331" customWidth="1"/>
    <col min="73" max="73" width="9.140625" style="331"/>
    <col min="74" max="74" width="11.140625" style="331" customWidth="1"/>
    <col min="75" max="75" width="11" style="331" customWidth="1"/>
    <col min="76" max="76" width="11.42578125" style="331" customWidth="1"/>
    <col min="77" max="77" width="11.85546875" style="331" customWidth="1"/>
    <col min="78" max="78" width="9.28515625" style="331" customWidth="1"/>
    <col min="79" max="79" width="9.140625" style="331"/>
    <col min="80" max="80" width="11.28515625" style="331" customWidth="1"/>
    <col min="81" max="81" width="9.140625" style="331"/>
    <col min="82" max="82" width="11.28515625" style="331" customWidth="1"/>
    <col min="83" max="83" width="9.140625" style="331"/>
    <col min="84" max="84" width="9.140625" style="331" customWidth="1"/>
    <col min="85" max="85" width="10.42578125" style="331" customWidth="1"/>
    <col min="86" max="86" width="9.140625" style="331" customWidth="1"/>
    <col min="87" max="87" width="11.85546875" style="331" customWidth="1"/>
    <col min="88" max="88" width="9.140625" style="331" customWidth="1"/>
    <col min="89" max="89" width="9.140625" style="331"/>
    <col min="90" max="90" width="11.85546875" style="331" customWidth="1"/>
    <col min="91" max="91" width="11.28515625" style="331" customWidth="1"/>
    <col min="92" max="92" width="11.7109375" style="331" customWidth="1"/>
    <col min="93" max="93" width="12.85546875" style="331" customWidth="1"/>
    <col min="94" max="94" width="10.5703125" style="331" bestFit="1" customWidth="1"/>
    <col min="95" max="95" width="10.5703125" style="331" customWidth="1"/>
    <col min="96" max="96" width="10.42578125" style="331" customWidth="1"/>
    <col min="97" max="97" width="10.28515625" style="331" customWidth="1"/>
    <col min="98" max="98" width="10.5703125" style="331" bestFit="1" customWidth="1"/>
    <col min="99" max="99" width="5.7109375" style="331" customWidth="1"/>
    <col min="100" max="100" width="9.5703125" style="331" bestFit="1" customWidth="1"/>
    <col min="101" max="102" width="9.140625" style="331"/>
    <col min="103" max="103" width="6.42578125" style="331" customWidth="1"/>
    <col min="104" max="104" width="9.140625" style="331"/>
    <col min="105" max="105" width="10.28515625" style="331" customWidth="1"/>
    <col min="106" max="106" width="9.85546875" style="331" customWidth="1"/>
    <col min="107" max="107" width="12.85546875" style="331" customWidth="1"/>
    <col min="108" max="108" width="10.5703125" style="331" customWidth="1"/>
    <col min="109" max="109" width="9.140625" style="331"/>
    <col min="110" max="110" width="11.140625" style="331" customWidth="1"/>
    <col min="111" max="111" width="9.140625" style="331"/>
    <col min="112" max="112" width="11.85546875" style="331" customWidth="1"/>
    <col min="113" max="113" width="10.7109375" style="331" customWidth="1"/>
    <col min="114" max="114" width="9.5703125" style="331" customWidth="1"/>
    <col min="115" max="115" width="9.140625" style="331"/>
    <col min="116" max="116" width="11.42578125" style="331" customWidth="1"/>
    <col min="117" max="118" width="9.140625" style="331"/>
    <col min="119" max="119" width="10.28515625" style="331" customWidth="1"/>
    <col min="120" max="121" width="9.140625" style="331"/>
    <col min="122" max="122" width="11.7109375" style="331" customWidth="1"/>
    <col min="123" max="123" width="10.85546875" style="331" customWidth="1"/>
    <col min="124" max="124" width="12.140625" style="331" customWidth="1"/>
    <col min="125" max="125" width="10.85546875" style="331" customWidth="1"/>
    <col min="126" max="126" width="7.140625" style="331" customWidth="1"/>
    <col min="127" max="127" width="12.85546875" style="331" customWidth="1"/>
    <col min="128" max="128" width="11" style="331" customWidth="1"/>
    <col min="129" max="129" width="12.42578125" style="331" customWidth="1"/>
    <col min="130" max="131" width="11" style="331" customWidth="1"/>
    <col min="132" max="132" width="9.140625" style="331"/>
    <col min="133" max="133" width="11.140625" style="331" customWidth="1"/>
    <col min="134" max="134" width="8.42578125" style="331" customWidth="1"/>
    <col min="135" max="135" width="11.140625" style="331" customWidth="1"/>
    <col min="136" max="136" width="10.7109375" style="331" customWidth="1"/>
    <col min="137" max="137" width="9.140625" style="331"/>
    <col min="138" max="138" width="10.42578125" style="331" customWidth="1"/>
    <col min="139" max="142" width="9.140625" style="331"/>
    <col min="143" max="144" width="9.5703125" style="331" bestFit="1" customWidth="1"/>
    <col min="145" max="145" width="11.42578125" style="331" customWidth="1"/>
    <col min="146" max="146" width="9.5703125" style="331" bestFit="1" customWidth="1"/>
    <col min="147" max="147" width="9.140625" style="331"/>
    <col min="148" max="148" width="11.85546875" style="331" customWidth="1"/>
    <col min="149" max="149" width="9.140625" style="331"/>
    <col min="150" max="150" width="11.7109375" style="331" customWidth="1"/>
    <col min="151" max="181" width="9.140625" style="331"/>
    <col min="182" max="182" width="11" style="331" customWidth="1"/>
    <col min="183" max="184" width="9.140625" style="331"/>
    <col min="185" max="185" width="9.5703125" style="331" bestFit="1" customWidth="1"/>
    <col min="186" max="186" width="10.5703125" style="331" customWidth="1"/>
    <col min="187" max="192" width="9.140625" style="331"/>
    <col min="193" max="193" width="10.42578125" style="331" customWidth="1"/>
    <col min="194" max="16384" width="9.140625" style="331"/>
  </cols>
  <sheetData>
    <row r="1" spans="1:206" ht="15.75" x14ac:dyDescent="0.25">
      <c r="A1" s="330"/>
      <c r="B1" s="330"/>
      <c r="D1" s="332" t="s">
        <v>596</v>
      </c>
      <c r="BR1" s="843" t="s">
        <v>597</v>
      </c>
      <c r="BS1" s="843"/>
      <c r="BT1" s="844"/>
      <c r="BU1" s="844"/>
      <c r="BV1" s="844"/>
      <c r="BW1" s="844"/>
      <c r="BX1" s="844"/>
      <c r="BY1" s="333"/>
      <c r="BZ1" s="333"/>
      <c r="CA1" s="333"/>
      <c r="CB1" s="333"/>
      <c r="CC1" s="333"/>
      <c r="CD1" s="333"/>
      <c r="CE1" s="333"/>
      <c r="CF1" s="333"/>
      <c r="CG1" s="333"/>
      <c r="CH1" s="333"/>
      <c r="CI1" s="333"/>
      <c r="CJ1" s="333"/>
      <c r="CK1" s="333"/>
      <c r="CY1" s="334"/>
      <c r="DA1" s="335" t="s">
        <v>598</v>
      </c>
      <c r="FR1" s="336"/>
    </row>
    <row r="2" spans="1:206" x14ac:dyDescent="0.2">
      <c r="A2" s="330"/>
      <c r="B2" s="330"/>
      <c r="BR2" s="337"/>
      <c r="BS2" s="337"/>
      <c r="BT2" s="338" t="s">
        <v>599</v>
      </c>
      <c r="BU2" s="337"/>
      <c r="BV2" s="337"/>
      <c r="BW2" s="337"/>
      <c r="BX2" s="339"/>
      <c r="BY2" s="340"/>
      <c r="BZ2" s="340"/>
      <c r="CA2" s="340"/>
      <c r="CB2" s="340"/>
      <c r="CC2" s="340"/>
      <c r="CD2" s="340"/>
      <c r="CE2" s="340"/>
      <c r="CF2" s="340"/>
      <c r="CG2" s="340"/>
      <c r="CH2" s="340"/>
      <c r="CI2" s="340"/>
      <c r="CJ2" s="340"/>
      <c r="CK2" s="340"/>
      <c r="CY2" s="334"/>
      <c r="FR2" s="336"/>
    </row>
    <row r="3" spans="1:206" ht="15" x14ac:dyDescent="0.2">
      <c r="A3" s="330"/>
      <c r="B3" s="330"/>
      <c r="D3" s="341" t="s">
        <v>600</v>
      </c>
      <c r="J3" s="341" t="s">
        <v>661</v>
      </c>
      <c r="P3" s="341" t="s">
        <v>662</v>
      </c>
      <c r="W3" s="341" t="s">
        <v>1510</v>
      </c>
      <c r="AD3" s="341" t="s">
        <v>1515</v>
      </c>
      <c r="AJ3" s="341" t="s">
        <v>670</v>
      </c>
      <c r="AP3" s="341" t="s">
        <v>669</v>
      </c>
      <c r="AV3" s="341" t="s">
        <v>666</v>
      </c>
      <c r="BC3" s="341" t="s">
        <v>484</v>
      </c>
      <c r="BR3" s="341" t="s">
        <v>603</v>
      </c>
      <c r="BW3" s="341" t="s">
        <v>813</v>
      </c>
      <c r="CB3" s="341" t="s">
        <v>811</v>
      </c>
      <c r="CG3" s="341" t="s">
        <v>684</v>
      </c>
      <c r="CL3" s="341" t="s">
        <v>75</v>
      </c>
      <c r="CM3" s="341"/>
      <c r="CN3" s="341"/>
      <c r="CO3" s="341" t="s">
        <v>805</v>
      </c>
      <c r="CY3" s="334"/>
      <c r="DA3" s="341" t="s">
        <v>233</v>
      </c>
      <c r="DF3" s="341" t="s">
        <v>604</v>
      </c>
      <c r="DL3" s="341" t="s">
        <v>605</v>
      </c>
      <c r="DM3" s="341"/>
      <c r="DN3" s="341"/>
      <c r="DO3" s="341"/>
      <c r="DR3" s="341" t="s">
        <v>236</v>
      </c>
      <c r="DW3" s="6" t="s">
        <v>674</v>
      </c>
      <c r="DX3" s="325"/>
      <c r="DY3" s="325"/>
      <c r="DZ3" s="325"/>
      <c r="EC3" s="341" t="s">
        <v>275</v>
      </c>
      <c r="EH3" s="341" t="s">
        <v>681</v>
      </c>
      <c r="EI3" s="341"/>
      <c r="EJ3" s="341"/>
      <c r="EM3" s="341" t="s">
        <v>807</v>
      </c>
      <c r="EN3" s="341"/>
      <c r="EO3" s="341"/>
      <c r="ER3" s="341"/>
      <c r="ES3" s="665" t="s">
        <v>811</v>
      </c>
      <c r="EX3" s="341" t="s">
        <v>239</v>
      </c>
      <c r="FB3" s="341" t="s">
        <v>607</v>
      </c>
      <c r="FF3" s="341" t="s">
        <v>608</v>
      </c>
      <c r="FJ3" s="341" t="s">
        <v>609</v>
      </c>
      <c r="FN3" s="341" t="s">
        <v>610</v>
      </c>
      <c r="FR3" s="336"/>
      <c r="FT3" s="342" t="s">
        <v>611</v>
      </c>
    </row>
    <row r="4" spans="1:206" ht="15" customHeight="1" x14ac:dyDescent="0.2">
      <c r="A4" s="330"/>
      <c r="B4" s="330"/>
      <c r="BQ4" s="343"/>
      <c r="CL4" s="344" t="s">
        <v>241</v>
      </c>
      <c r="CM4" s="344" t="s">
        <v>242</v>
      </c>
      <c r="CN4" s="344" t="s">
        <v>243</v>
      </c>
      <c r="CO4" s="344" t="s">
        <v>244</v>
      </c>
      <c r="CP4" s="344" t="s">
        <v>245</v>
      </c>
      <c r="CQ4" s="344" t="s">
        <v>246</v>
      </c>
      <c r="CR4" s="344" t="s">
        <v>351</v>
      </c>
      <c r="CS4" s="344" t="s">
        <v>247</v>
      </c>
      <c r="CT4" s="345" t="s">
        <v>248</v>
      </c>
      <c r="CV4" s="345" t="s">
        <v>612</v>
      </c>
      <c r="CY4" s="334"/>
      <c r="DL4" s="341"/>
      <c r="DM4" s="341"/>
      <c r="DN4" s="341"/>
      <c r="DO4" s="341"/>
      <c r="FB4" s="346" t="s">
        <v>676</v>
      </c>
      <c r="FF4" s="346" t="s">
        <v>675</v>
      </c>
      <c r="FJ4" s="665" t="s">
        <v>812</v>
      </c>
      <c r="FN4" s="346" t="s">
        <v>678</v>
      </c>
      <c r="FR4" s="336"/>
    </row>
    <row r="5" spans="1:206" ht="50.25" customHeight="1" x14ac:dyDescent="0.2">
      <c r="A5" s="330"/>
      <c r="B5" s="330"/>
      <c r="D5" s="347" t="s">
        <v>663</v>
      </c>
      <c r="E5" s="347" t="s">
        <v>664</v>
      </c>
      <c r="F5" s="347" t="s">
        <v>660</v>
      </c>
      <c r="G5" s="347" t="s">
        <v>484</v>
      </c>
      <c r="H5" s="666" t="s">
        <v>213</v>
      </c>
      <c r="J5" s="347" t="str">
        <f>D5</f>
        <v>Agriculture - Farms</v>
      </c>
      <c r="K5" s="347" t="str">
        <f>E5</f>
        <v>Mining</v>
      </c>
      <c r="L5" s="347" t="str">
        <f>F5</f>
        <v>Construction</v>
      </c>
      <c r="M5" s="347" t="str">
        <f>G5</f>
        <v>Not Used</v>
      </c>
      <c r="N5" s="347" t="str">
        <f>N12</f>
        <v>Total</v>
      </c>
      <c r="P5" s="347" t="str">
        <f>D5</f>
        <v>Agriculture - Farms</v>
      </c>
      <c r="Q5" s="347" t="str">
        <f>E5</f>
        <v>Mining</v>
      </c>
      <c r="R5" s="347" t="str">
        <f>F5</f>
        <v>Construction</v>
      </c>
      <c r="S5" s="347" t="s">
        <v>484</v>
      </c>
      <c r="T5" s="666" t="s">
        <v>1395</v>
      </c>
      <c r="U5" s="666" t="s">
        <v>1396</v>
      </c>
      <c r="W5" s="347" t="str">
        <f>D5</f>
        <v>Agriculture - Farms</v>
      </c>
      <c r="X5" s="347" t="str">
        <f>E5</f>
        <v>Mining</v>
      </c>
      <c r="Y5" s="347" t="str">
        <f>F5</f>
        <v>Construction</v>
      </c>
      <c r="Z5" s="347" t="s">
        <v>484</v>
      </c>
      <c r="AA5" s="347" t="str">
        <f>AA12</f>
        <v>Total</v>
      </c>
      <c r="AD5" s="347" t="s">
        <v>663</v>
      </c>
      <c r="AE5" s="347" t="s">
        <v>664</v>
      </c>
      <c r="AF5" s="347" t="s">
        <v>660</v>
      </c>
      <c r="AG5" s="347" t="s">
        <v>484</v>
      </c>
      <c r="AH5" s="347" t="str">
        <f>AH12</f>
        <v>Total</v>
      </c>
      <c r="AJ5" s="347" t="s">
        <v>663</v>
      </c>
      <c r="AK5" s="347" t="s">
        <v>664</v>
      </c>
      <c r="AL5" s="347" t="s">
        <v>660</v>
      </c>
      <c r="AM5" s="347" t="s">
        <v>484</v>
      </c>
      <c r="AN5" s="666" t="s">
        <v>213</v>
      </c>
      <c r="AP5" s="347" t="s">
        <v>663</v>
      </c>
      <c r="AQ5" s="347" t="s">
        <v>664</v>
      </c>
      <c r="AR5" s="347" t="s">
        <v>660</v>
      </c>
      <c r="AS5" s="347" t="s">
        <v>484</v>
      </c>
      <c r="AT5" s="347" t="str">
        <f>AT12</f>
        <v>Total</v>
      </c>
      <c r="AV5" s="347" t="s">
        <v>663</v>
      </c>
      <c r="AW5" s="347" t="s">
        <v>664</v>
      </c>
      <c r="AX5" s="347" t="s">
        <v>660</v>
      </c>
      <c r="AY5" s="347" t="s">
        <v>484</v>
      </c>
      <c r="AZ5" s="347" t="str">
        <f>AZ12</f>
        <v>Total</v>
      </c>
      <c r="BC5" s="347" t="str">
        <f>BC12</f>
        <v>Agriculture - Farms</v>
      </c>
      <c r="BD5" s="347" t="str">
        <f>BD12</f>
        <v>Mining</v>
      </c>
      <c r="BE5" s="347" t="str">
        <f>BE12</f>
        <v>Construction</v>
      </c>
      <c r="BF5" s="347" t="str">
        <f>BF12</f>
        <v>Not Used</v>
      </c>
      <c r="BG5" s="348"/>
      <c r="BH5" s="348"/>
      <c r="BI5" s="348"/>
      <c r="BJ5" s="348"/>
      <c r="BK5" s="348"/>
      <c r="BL5" s="348"/>
      <c r="BM5" s="348"/>
      <c r="BN5" s="348"/>
      <c r="BO5" s="348"/>
      <c r="BP5" s="348"/>
      <c r="BQ5" s="348"/>
      <c r="BR5" s="349" t="str">
        <f>D5</f>
        <v>Agriculture - Farms</v>
      </c>
      <c r="BS5" s="349" t="str">
        <f>E5</f>
        <v>Mining</v>
      </c>
      <c r="BT5" s="349" t="str">
        <f>F5</f>
        <v>Construction</v>
      </c>
      <c r="BU5" s="666" t="s">
        <v>811</v>
      </c>
      <c r="BV5" s="348"/>
      <c r="BW5" s="349" t="str">
        <f>D5</f>
        <v>Agriculture - Farms</v>
      </c>
      <c r="BX5" s="349" t="str">
        <f>E5</f>
        <v>Mining</v>
      </c>
      <c r="BY5" s="349" t="str">
        <f>F5</f>
        <v>Construction</v>
      </c>
      <c r="BZ5" s="349" t="str">
        <f>G5</f>
        <v>Not Used</v>
      </c>
      <c r="CB5" s="349" t="str">
        <f>D5</f>
        <v>Agriculture - Farms</v>
      </c>
      <c r="CC5" s="349" t="str">
        <f>E5</f>
        <v>Mining</v>
      </c>
      <c r="CD5" s="349" t="str">
        <f>F5</f>
        <v>Construction</v>
      </c>
      <c r="CE5" s="349" t="str">
        <f>G5</f>
        <v>Not Used</v>
      </c>
      <c r="CG5" s="349" t="str">
        <f>D5</f>
        <v>Agriculture - Farms</v>
      </c>
      <c r="CH5" s="349" t="str">
        <f>E5</f>
        <v>Mining</v>
      </c>
      <c r="CI5" s="349" t="str">
        <f>F5</f>
        <v>Construction</v>
      </c>
      <c r="CJ5" s="349" t="str">
        <f>G5</f>
        <v>Not Used</v>
      </c>
      <c r="CL5" s="350" t="s">
        <v>667</v>
      </c>
      <c r="CM5" s="351" t="s">
        <v>254</v>
      </c>
      <c r="CN5" s="350" t="s">
        <v>671</v>
      </c>
      <c r="CO5" s="350" t="s">
        <v>679</v>
      </c>
      <c r="CP5" s="570" t="s">
        <v>806</v>
      </c>
      <c r="CQ5" s="430" t="s">
        <v>708</v>
      </c>
      <c r="CR5" s="350" t="s">
        <v>617</v>
      </c>
      <c r="CS5" s="352" t="s">
        <v>257</v>
      </c>
      <c r="CT5" s="351" t="s">
        <v>258</v>
      </c>
      <c r="CU5" s="353"/>
      <c r="CV5" s="352" t="s">
        <v>259</v>
      </c>
      <c r="CY5" s="334"/>
      <c r="DA5" s="349" t="str">
        <f>D5</f>
        <v>Agriculture - Farms</v>
      </c>
      <c r="DB5" s="349" t="str">
        <f>E5</f>
        <v>Mining</v>
      </c>
      <c r="DC5" s="349" t="str">
        <f>F5</f>
        <v>Construction</v>
      </c>
      <c r="DD5" s="349" t="str">
        <f>G5</f>
        <v>Not Used</v>
      </c>
      <c r="DF5" s="349" t="str">
        <f>D5</f>
        <v>Agriculture - Farms</v>
      </c>
      <c r="DG5" s="349" t="str">
        <f>E5</f>
        <v>Mining</v>
      </c>
      <c r="DH5" s="349" t="str">
        <f>F5</f>
        <v>Construction</v>
      </c>
      <c r="DI5" s="349" t="str">
        <f>G5</f>
        <v>Not Used</v>
      </c>
      <c r="DJ5" s="349" t="s">
        <v>213</v>
      </c>
      <c r="DK5" s="354"/>
      <c r="DL5" s="349" t="str">
        <f>D5</f>
        <v>Agriculture - Farms</v>
      </c>
      <c r="DM5" s="349" t="str">
        <f>E5</f>
        <v>Mining</v>
      </c>
      <c r="DN5" s="349" t="str">
        <f>F5</f>
        <v>Construction</v>
      </c>
      <c r="DO5" s="349" t="str">
        <f>G5</f>
        <v>Not Used</v>
      </c>
      <c r="DP5" s="354"/>
      <c r="DQ5" s="354"/>
      <c r="DR5" s="349" t="str">
        <f>D5</f>
        <v>Agriculture - Farms</v>
      </c>
      <c r="DS5" s="349" t="str">
        <f>E5</f>
        <v>Mining</v>
      </c>
      <c r="DT5" s="349" t="str">
        <f>F5</f>
        <v>Construction</v>
      </c>
      <c r="DU5" s="349" t="str">
        <f>G5</f>
        <v>Not Used</v>
      </c>
      <c r="DV5" s="354"/>
      <c r="DW5" s="349" t="str">
        <f>D5</f>
        <v>Agriculture - Farms</v>
      </c>
      <c r="DX5" s="349" t="str">
        <f>E5</f>
        <v>Mining</v>
      </c>
      <c r="DY5" s="349" t="str">
        <f>F5</f>
        <v>Construction</v>
      </c>
      <c r="DZ5" s="349" t="str">
        <f>G5</f>
        <v>Not Used</v>
      </c>
      <c r="EA5" s="355"/>
      <c r="EB5" s="354"/>
      <c r="EC5" s="349" t="str">
        <f>D5</f>
        <v>Agriculture - Farms</v>
      </c>
      <c r="ED5" s="349" t="str">
        <f>E5</f>
        <v>Mining</v>
      </c>
      <c r="EE5" s="349" t="str">
        <f>F5</f>
        <v>Construction</v>
      </c>
      <c r="EF5" s="349" t="str">
        <f>G5</f>
        <v>Not Used</v>
      </c>
      <c r="EG5" s="354"/>
      <c r="EH5" s="349" t="str">
        <f>D5</f>
        <v>Agriculture - Farms</v>
      </c>
      <c r="EI5" s="349" t="str">
        <f>E5</f>
        <v>Mining</v>
      </c>
      <c r="EJ5" s="349" t="str">
        <f>F5</f>
        <v>Construction</v>
      </c>
      <c r="EK5" s="349" t="str">
        <f>G5</f>
        <v>Not Used</v>
      </c>
      <c r="EL5" s="354"/>
      <c r="EM5" s="349" t="str">
        <f>D5</f>
        <v>Agriculture - Farms</v>
      </c>
      <c r="EN5" s="349" t="str">
        <f>E5</f>
        <v>Mining</v>
      </c>
      <c r="EO5" s="349" t="str">
        <f>F5</f>
        <v>Construction</v>
      </c>
      <c r="EP5" s="349" t="str">
        <f>G5</f>
        <v>Not Used</v>
      </c>
      <c r="EQ5" s="356"/>
      <c r="ER5" s="349" t="s">
        <v>663</v>
      </c>
      <c r="ES5" s="349" t="s">
        <v>664</v>
      </c>
      <c r="ET5" s="349" t="s">
        <v>660</v>
      </c>
      <c r="EU5" s="349" t="s">
        <v>484</v>
      </c>
      <c r="EV5" s="354"/>
      <c r="EX5" s="357" t="s">
        <v>30</v>
      </c>
      <c r="EY5" s="357" t="s">
        <v>28</v>
      </c>
      <c r="EZ5" s="357" t="s">
        <v>28</v>
      </c>
      <c r="FA5" s="343"/>
      <c r="FB5" s="358" t="s">
        <v>30</v>
      </c>
      <c r="FC5" s="358" t="s">
        <v>28</v>
      </c>
      <c r="FD5" s="358" t="s">
        <v>28</v>
      </c>
      <c r="FF5" s="358" t="s">
        <v>30</v>
      </c>
      <c r="FG5" s="358" t="s">
        <v>28</v>
      </c>
      <c r="FH5" s="358" t="s">
        <v>28</v>
      </c>
      <c r="FJ5" s="358" t="s">
        <v>30</v>
      </c>
      <c r="FK5" s="358" t="s">
        <v>28</v>
      </c>
      <c r="FL5" s="358" t="s">
        <v>28</v>
      </c>
      <c r="FN5" s="357" t="s">
        <v>30</v>
      </c>
      <c r="FO5" s="357" t="s">
        <v>28</v>
      </c>
      <c r="FP5" s="357" t="s">
        <v>28</v>
      </c>
      <c r="FR5" s="336"/>
    </row>
    <row r="6" spans="1:206" ht="24.75" customHeight="1" x14ac:dyDescent="0.2">
      <c r="A6" s="359" t="s">
        <v>621</v>
      </c>
      <c r="B6" s="330"/>
      <c r="D6" s="347"/>
      <c r="E6" s="347"/>
      <c r="F6" s="347"/>
      <c r="G6" s="347"/>
      <c r="H6" s="347"/>
      <c r="J6" s="347"/>
      <c r="K6" s="347"/>
      <c r="L6" s="347"/>
      <c r="M6" s="347"/>
      <c r="N6" s="347"/>
      <c r="P6" s="347"/>
      <c r="Q6" s="347"/>
      <c r="R6" s="347"/>
      <c r="S6" s="347"/>
      <c r="T6" s="347"/>
      <c r="U6" s="347"/>
      <c r="W6" s="347"/>
      <c r="X6" s="347"/>
      <c r="Y6" s="347"/>
      <c r="Z6" s="347"/>
      <c r="AA6" s="347"/>
      <c r="AD6" s="347"/>
      <c r="AE6" s="347"/>
      <c r="AF6" s="347"/>
      <c r="AG6" s="347"/>
      <c r="AH6" s="347"/>
      <c r="AJ6" s="347"/>
      <c r="AK6" s="347"/>
      <c r="AL6" s="347"/>
      <c r="AM6" s="347"/>
      <c r="AN6" s="347"/>
      <c r="AP6" s="347"/>
      <c r="AQ6" s="347"/>
      <c r="AR6" s="347"/>
      <c r="AS6" s="347"/>
      <c r="AT6" s="347"/>
      <c r="AV6" s="347"/>
      <c r="AW6" s="347"/>
      <c r="AX6" s="347"/>
      <c r="AY6" s="347"/>
      <c r="AZ6" s="347"/>
      <c r="BC6" s="347"/>
      <c r="BD6" s="347"/>
      <c r="BE6" s="347"/>
      <c r="BF6" s="347"/>
      <c r="BG6" s="348"/>
      <c r="BH6" s="348"/>
      <c r="BI6" s="348"/>
      <c r="BJ6" s="348"/>
      <c r="BK6" s="348"/>
      <c r="BL6" s="348"/>
      <c r="BM6" s="348"/>
      <c r="BN6" s="348"/>
      <c r="BO6" s="348"/>
      <c r="BP6" s="348"/>
      <c r="BQ6" s="348"/>
      <c r="BR6" s="347"/>
      <c r="BS6" s="347"/>
      <c r="BT6" s="347"/>
      <c r="BU6" s="347"/>
      <c r="BV6" s="348"/>
      <c r="BW6" s="347"/>
      <c r="BX6" s="347"/>
      <c r="BY6" s="347"/>
      <c r="BZ6" s="347"/>
      <c r="CB6" s="347"/>
      <c r="CC6" s="347"/>
      <c r="CD6" s="347"/>
      <c r="CE6" s="347"/>
      <c r="CG6" s="347"/>
      <c r="CH6" s="347"/>
      <c r="CI6" s="347"/>
      <c r="CJ6" s="347"/>
      <c r="CL6" s="360"/>
      <c r="CM6" s="361"/>
      <c r="CN6" s="361"/>
      <c r="CO6" s="360"/>
      <c r="CP6" s="360"/>
      <c r="CQ6" s="360"/>
      <c r="CR6" s="360"/>
      <c r="CS6" s="362" t="s">
        <v>622</v>
      </c>
      <c r="CT6" s="363" t="s">
        <v>261</v>
      </c>
      <c r="CU6" s="364"/>
      <c r="CV6" s="362" t="s">
        <v>623</v>
      </c>
      <c r="CY6" s="334"/>
      <c r="EX6" s="331" t="s">
        <v>29</v>
      </c>
      <c r="EY6" s="331" t="s">
        <v>29</v>
      </c>
      <c r="EZ6" s="331" t="s">
        <v>805</v>
      </c>
      <c r="FB6" s="331" t="s">
        <v>29</v>
      </c>
      <c r="FC6" s="331" t="s">
        <v>29</v>
      </c>
      <c r="FD6" s="331" t="s">
        <v>805</v>
      </c>
      <c r="FF6" s="331" t="s">
        <v>29</v>
      </c>
      <c r="FG6" s="331" t="s">
        <v>29</v>
      </c>
      <c r="FH6" s="331" t="s">
        <v>805</v>
      </c>
      <c r="FJ6" s="331" t="s">
        <v>29</v>
      </c>
      <c r="FK6" s="331" t="s">
        <v>29</v>
      </c>
      <c r="FL6" s="331" t="s">
        <v>805</v>
      </c>
      <c r="FN6" s="331" t="s">
        <v>29</v>
      </c>
      <c r="FO6" s="331" t="s">
        <v>29</v>
      </c>
      <c r="FP6" s="331" t="s">
        <v>805</v>
      </c>
      <c r="FR6" s="336"/>
    </row>
    <row r="7" spans="1:206" ht="38.25" customHeight="1" thickBot="1" x14ac:dyDescent="0.25">
      <c r="A7" s="330"/>
      <c r="B7" s="330"/>
      <c r="D7" s="365" t="str">
        <f>D14</f>
        <v xml:space="preserve"> (TBtu)</v>
      </c>
      <c r="E7" s="365" t="str">
        <f>E14</f>
        <v xml:space="preserve">   (TBtu)</v>
      </c>
      <c r="F7" s="365" t="str">
        <f>F14</f>
        <v xml:space="preserve">   (TBtu)</v>
      </c>
      <c r="G7" s="365" t="str">
        <f>G14</f>
        <v xml:space="preserve">   (TBtu)</v>
      </c>
      <c r="H7" s="365" t="str">
        <f>H14</f>
        <v xml:space="preserve">   (TBtu)</v>
      </c>
      <c r="J7" s="366" t="s">
        <v>1498</v>
      </c>
      <c r="K7" s="366" t="s">
        <v>1498</v>
      </c>
      <c r="L7" s="366" t="s">
        <v>1498</v>
      </c>
      <c r="M7" s="366" t="s">
        <v>1498</v>
      </c>
      <c r="N7" s="366" t="s">
        <v>1498</v>
      </c>
      <c r="P7" s="366" t="s">
        <v>1498</v>
      </c>
      <c r="Q7" s="366" t="s">
        <v>1498</v>
      </c>
      <c r="R7" s="366" t="s">
        <v>1498</v>
      </c>
      <c r="S7" s="366"/>
      <c r="T7" s="366" t="s">
        <v>1498</v>
      </c>
      <c r="U7" s="366"/>
      <c r="W7" s="694" t="s">
        <v>1394</v>
      </c>
      <c r="X7" s="694" t="s">
        <v>1394</v>
      </c>
      <c r="Y7" s="694" t="s">
        <v>1394</v>
      </c>
      <c r="Z7" s="694" t="s">
        <v>1394</v>
      </c>
      <c r="AA7" s="694" t="s">
        <v>1394</v>
      </c>
      <c r="AB7" s="367"/>
      <c r="AD7" s="725" t="s">
        <v>1394</v>
      </c>
      <c r="AE7" s="725" t="s">
        <v>1394</v>
      </c>
      <c r="AF7" s="725" t="s">
        <v>1394</v>
      </c>
      <c r="AG7" s="725" t="s">
        <v>1394</v>
      </c>
      <c r="AH7" s="725" t="s">
        <v>1394</v>
      </c>
      <c r="AJ7" s="725" t="s">
        <v>805</v>
      </c>
      <c r="AK7" s="725" t="s">
        <v>805</v>
      </c>
      <c r="AL7" s="725" t="s">
        <v>805</v>
      </c>
      <c r="AM7" s="725" t="s">
        <v>805</v>
      </c>
      <c r="AN7" s="725" t="s">
        <v>805</v>
      </c>
      <c r="AP7" s="725" t="s">
        <v>1421</v>
      </c>
      <c r="AQ7" s="725" t="s">
        <v>1421</v>
      </c>
      <c r="AR7" s="725" t="s">
        <v>1421</v>
      </c>
      <c r="AS7" s="725" t="s">
        <v>1421</v>
      </c>
      <c r="AT7" s="725" t="s">
        <v>1421</v>
      </c>
      <c r="AV7" s="725" t="s">
        <v>1419</v>
      </c>
      <c r="AW7" s="725" t="s">
        <v>1419</v>
      </c>
      <c r="AX7" s="725" t="s">
        <v>1419</v>
      </c>
      <c r="AY7" s="365"/>
      <c r="AZ7" s="725" t="s">
        <v>1420</v>
      </c>
      <c r="BC7" s="365" t="str">
        <f>BC14</f>
        <v>1985 = 1</v>
      </c>
      <c r="BD7" s="365" t="str">
        <f>BD14</f>
        <v>1985 = 1</v>
      </c>
      <c r="BE7" s="365" t="str">
        <f>BE14</f>
        <v>1985 = 1</v>
      </c>
      <c r="BF7" s="365" t="str">
        <f>BF14</f>
        <v>1985 = 1</v>
      </c>
      <c r="BG7" s="355"/>
      <c r="BH7" s="355"/>
      <c r="BI7" s="355"/>
      <c r="BJ7" s="355"/>
      <c r="BK7" s="355"/>
      <c r="BL7" s="355"/>
      <c r="BM7" s="355"/>
      <c r="BN7" s="355"/>
      <c r="BO7" s="355"/>
      <c r="BP7" s="355"/>
      <c r="BQ7" s="355"/>
      <c r="BR7" s="365"/>
      <c r="BS7" s="365"/>
      <c r="BT7" s="365"/>
      <c r="BU7" s="365"/>
      <c r="BV7" s="355"/>
      <c r="BW7" s="365"/>
      <c r="BX7" s="365"/>
      <c r="BY7" s="365"/>
      <c r="BZ7" s="365"/>
      <c r="CB7" s="365"/>
      <c r="CC7" s="365"/>
      <c r="CD7" s="365"/>
      <c r="CE7" s="365"/>
      <c r="CG7" s="365"/>
      <c r="CH7" s="365"/>
      <c r="CI7" s="365"/>
      <c r="CJ7" s="365"/>
      <c r="CL7" s="368"/>
      <c r="CM7" s="723" t="s">
        <v>1418</v>
      </c>
      <c r="CN7" s="369"/>
      <c r="CO7" s="368"/>
      <c r="CP7" s="368"/>
      <c r="CQ7" s="368"/>
      <c r="CR7" s="723" t="s">
        <v>1499</v>
      </c>
      <c r="CS7" s="371"/>
      <c r="CT7" s="368"/>
      <c r="CU7" s="371"/>
      <c r="CV7" s="371"/>
      <c r="CY7" s="334"/>
      <c r="FR7" s="336"/>
    </row>
    <row r="8" spans="1:206" ht="14.25" x14ac:dyDescent="0.2">
      <c r="A8" s="330"/>
      <c r="B8" s="330"/>
      <c r="BG8" s="343"/>
      <c r="BH8" s="343"/>
      <c r="BI8" s="343"/>
      <c r="BJ8" s="343"/>
      <c r="BK8" s="343"/>
      <c r="BL8" s="343"/>
      <c r="BM8" s="343"/>
      <c r="BN8" s="343"/>
      <c r="BO8" s="343"/>
      <c r="BP8" s="343"/>
      <c r="BQ8" s="343"/>
      <c r="BV8" s="343"/>
      <c r="BX8" s="372"/>
      <c r="BY8" s="372"/>
      <c r="BZ8" s="372"/>
      <c r="CA8" s="372"/>
      <c r="CB8" s="372"/>
      <c r="CC8" s="372"/>
      <c r="CD8" s="372"/>
      <c r="CE8" s="372"/>
      <c r="CF8" s="372"/>
      <c r="CG8" s="372"/>
      <c r="CH8" s="372"/>
      <c r="CI8" s="372"/>
      <c r="CJ8" s="372"/>
      <c r="CK8" s="372"/>
      <c r="CL8" s="372"/>
      <c r="CM8" s="372"/>
      <c r="CN8" s="372"/>
      <c r="CO8" s="372"/>
      <c r="CP8" s="372"/>
      <c r="CQ8" s="372"/>
      <c r="CR8" s="372"/>
      <c r="CS8" s="372"/>
      <c r="CT8" s="372"/>
      <c r="CU8" s="372"/>
      <c r="CV8" s="372"/>
      <c r="CW8" s="372"/>
      <c r="CY8" s="334"/>
      <c r="DA8" s="335" t="s">
        <v>598</v>
      </c>
      <c r="FR8" s="336"/>
    </row>
    <row r="9" spans="1:206" x14ac:dyDescent="0.2">
      <c r="A9" s="330"/>
      <c r="B9" s="330"/>
      <c r="BV9" s="343"/>
      <c r="BX9" s="372"/>
      <c r="BY9" s="372"/>
      <c r="BZ9" s="372"/>
      <c r="CA9" s="372"/>
      <c r="CB9" s="372"/>
      <c r="CC9" s="372"/>
      <c r="CD9" s="372"/>
      <c r="CE9" s="372"/>
      <c r="CF9" s="372"/>
      <c r="CG9" s="372"/>
      <c r="CH9" s="372"/>
      <c r="CI9" s="372"/>
      <c r="CJ9" s="372"/>
      <c r="CK9" s="372"/>
      <c r="CL9" s="372"/>
      <c r="CM9" s="372"/>
      <c r="CN9" s="372"/>
      <c r="CO9" s="372"/>
      <c r="CP9" s="372"/>
      <c r="CQ9" s="372"/>
      <c r="CR9" s="372"/>
      <c r="CS9" s="372"/>
      <c r="CT9" s="372"/>
      <c r="CU9" s="372"/>
      <c r="CV9" s="372"/>
      <c r="CW9" s="372"/>
      <c r="CY9" s="334"/>
      <c r="FR9" s="336"/>
    </row>
    <row r="10" spans="1:206" x14ac:dyDescent="0.2">
      <c r="A10" s="330"/>
      <c r="B10" s="330"/>
      <c r="D10" s="341" t="s">
        <v>600</v>
      </c>
      <c r="J10" s="341" t="str">
        <f>J3</f>
        <v>Activity (Gross Output)</v>
      </c>
      <c r="P10" s="341" t="s">
        <v>662</v>
      </c>
      <c r="W10" s="341" t="s">
        <v>1510</v>
      </c>
      <c r="AD10" s="341" t="s">
        <v>1511</v>
      </c>
      <c r="AJ10" s="341" t="s">
        <v>670</v>
      </c>
      <c r="AP10" s="341" t="s">
        <v>669</v>
      </c>
      <c r="AV10" s="341" t="s">
        <v>666</v>
      </c>
      <c r="BC10" s="341" t="s">
        <v>484</v>
      </c>
      <c r="BH10" s="728" t="s">
        <v>1422</v>
      </c>
      <c r="BI10" s="729"/>
      <c r="BJ10" s="729"/>
      <c r="BK10" s="729"/>
      <c r="BL10" s="729"/>
      <c r="BM10" s="729"/>
      <c r="BN10" s="729"/>
      <c r="BO10" s="729"/>
      <c r="BP10" s="729"/>
      <c r="BQ10" s="729"/>
      <c r="BV10" s="343"/>
      <c r="CL10" s="341" t="s">
        <v>75</v>
      </c>
      <c r="CM10" s="341"/>
      <c r="CN10" s="341"/>
      <c r="CO10" s="341" t="s">
        <v>805</v>
      </c>
      <c r="CY10" s="334"/>
      <c r="DA10" s="341" t="s">
        <v>233</v>
      </c>
      <c r="DF10" s="341" t="s">
        <v>604</v>
      </c>
      <c r="DL10" s="341" t="s">
        <v>235</v>
      </c>
      <c r="DM10" s="341"/>
      <c r="DN10" s="341"/>
      <c r="DO10" s="341"/>
      <c r="DR10" s="341" t="s">
        <v>236</v>
      </c>
      <c r="DW10" s="341" t="s">
        <v>628</v>
      </c>
      <c r="EC10" s="341" t="s">
        <v>275</v>
      </c>
      <c r="EH10" s="341" t="s">
        <v>681</v>
      </c>
      <c r="EM10" s="341" t="s">
        <v>682</v>
      </c>
      <c r="EN10" s="341"/>
      <c r="EO10" s="341"/>
      <c r="ER10" s="341" t="s">
        <v>606</v>
      </c>
      <c r="EX10" s="341" t="s">
        <v>239</v>
      </c>
      <c r="FF10" s="341" t="s">
        <v>240</v>
      </c>
      <c r="FJ10" s="341" t="s">
        <v>240</v>
      </c>
      <c r="FN10" s="341" t="s">
        <v>240</v>
      </c>
      <c r="FR10" s="336"/>
    </row>
    <row r="11" spans="1:206" x14ac:dyDescent="0.2">
      <c r="A11" s="373"/>
      <c r="B11" s="330"/>
      <c r="BG11" s="343"/>
      <c r="BH11" s="343"/>
      <c r="BI11" s="343"/>
      <c r="BJ11" s="343"/>
      <c r="BK11" s="343"/>
      <c r="BL11" s="343"/>
      <c r="BM11" s="343"/>
      <c r="BN11" s="343"/>
      <c r="BO11" s="343"/>
      <c r="BP11" s="343"/>
      <c r="BQ11" s="343"/>
      <c r="BR11" s="343"/>
      <c r="BS11" s="343"/>
      <c r="BT11" s="343"/>
      <c r="BU11" s="343"/>
      <c r="BV11" s="343"/>
      <c r="CL11" s="344" t="s">
        <v>241</v>
      </c>
      <c r="CM11" s="344" t="s">
        <v>242</v>
      </c>
      <c r="CN11" s="344" t="s">
        <v>243</v>
      </c>
      <c r="CO11" s="344" t="s">
        <v>244</v>
      </c>
      <c r="CP11" s="344" t="s">
        <v>245</v>
      </c>
      <c r="CQ11" s="344" t="s">
        <v>246</v>
      </c>
      <c r="CR11" s="344" t="s">
        <v>351</v>
      </c>
      <c r="CS11" s="344" t="s">
        <v>247</v>
      </c>
      <c r="CT11" s="345" t="s">
        <v>248</v>
      </c>
      <c r="CV11" s="345" t="s">
        <v>612</v>
      </c>
      <c r="CY11" s="334"/>
      <c r="DL11" s="341" t="s">
        <v>249</v>
      </c>
      <c r="DM11" s="341"/>
      <c r="DN11" s="341"/>
      <c r="DO11" s="341"/>
      <c r="FF11" s="346" t="s">
        <v>675</v>
      </c>
      <c r="FJ11" s="346" t="s">
        <v>677</v>
      </c>
      <c r="FN11" s="346" t="s">
        <v>629</v>
      </c>
      <c r="FR11" s="336"/>
    </row>
    <row r="12" spans="1:206" ht="48.75" customHeight="1" x14ac:dyDescent="0.2">
      <c r="A12" s="330"/>
      <c r="B12" s="330"/>
      <c r="D12" s="347" t="str">
        <f>D5</f>
        <v>Agriculture - Farms</v>
      </c>
      <c r="E12" s="347" t="str">
        <f>E5</f>
        <v>Mining</v>
      </c>
      <c r="F12" s="347" t="str">
        <f>F5</f>
        <v>Construction</v>
      </c>
      <c r="G12" s="347" t="str">
        <f>G5</f>
        <v>Not Used</v>
      </c>
      <c r="H12" s="347" t="str">
        <f>H5</f>
        <v>Total</v>
      </c>
      <c r="I12" s="374"/>
      <c r="J12" s="349" t="str">
        <f>D12</f>
        <v>Agriculture - Farms</v>
      </c>
      <c r="K12" s="349" t="str">
        <f>E12</f>
        <v>Mining</v>
      </c>
      <c r="L12" s="349" t="str">
        <f>F12</f>
        <v>Construction</v>
      </c>
      <c r="M12" s="349" t="str">
        <f>G12</f>
        <v>Not Used</v>
      </c>
      <c r="N12" s="349" t="s">
        <v>213</v>
      </c>
      <c r="O12" s="374"/>
      <c r="P12" s="375" t="str">
        <f>J12</f>
        <v>Agriculture - Farms</v>
      </c>
      <c r="Q12" s="375" t="str">
        <f>K12</f>
        <v>Mining</v>
      </c>
      <c r="R12" s="375" t="str">
        <f>L12</f>
        <v>Construction</v>
      </c>
      <c r="S12" s="349" t="str">
        <f>M12</f>
        <v>Not Used</v>
      </c>
      <c r="T12" s="375" t="s">
        <v>213</v>
      </c>
      <c r="U12" s="375"/>
      <c r="V12" s="374"/>
      <c r="W12" s="349" t="str">
        <f>D12</f>
        <v>Agriculture - Farms</v>
      </c>
      <c r="X12" s="349" t="str">
        <f>E12</f>
        <v>Mining</v>
      </c>
      <c r="Y12" s="349" t="str">
        <f>F12</f>
        <v>Construction</v>
      </c>
      <c r="Z12" s="349" t="str">
        <f>G12</f>
        <v>Not Used</v>
      </c>
      <c r="AA12" s="349" t="s">
        <v>213</v>
      </c>
      <c r="AB12" s="374"/>
      <c r="AC12" s="374"/>
      <c r="AD12" s="349" t="str">
        <f>J12</f>
        <v>Agriculture - Farms</v>
      </c>
      <c r="AE12" s="349" t="str">
        <f>K12</f>
        <v>Mining</v>
      </c>
      <c r="AF12" s="349" t="str">
        <f>L12</f>
        <v>Construction</v>
      </c>
      <c r="AG12" s="349" t="s">
        <v>484</v>
      </c>
      <c r="AH12" s="349" t="s">
        <v>213</v>
      </c>
      <c r="AI12" s="374"/>
      <c r="AJ12" s="347" t="str">
        <f>AJ5</f>
        <v>Agriculture - Farms</v>
      </c>
      <c r="AK12" s="347" t="str">
        <f>AK5</f>
        <v>Mining</v>
      </c>
      <c r="AL12" s="347" t="str">
        <f>AL5</f>
        <v>Construction</v>
      </c>
      <c r="AM12" s="347" t="str">
        <f>AM5</f>
        <v>Not Used</v>
      </c>
      <c r="AN12" s="347" t="str">
        <f>AN5</f>
        <v>Total</v>
      </c>
      <c r="AO12" s="374"/>
      <c r="AP12" s="347" t="s">
        <v>663</v>
      </c>
      <c r="AQ12" s="347" t="s">
        <v>664</v>
      </c>
      <c r="AR12" s="347" t="s">
        <v>660</v>
      </c>
      <c r="AS12" s="347" t="s">
        <v>484</v>
      </c>
      <c r="AT12" s="349" t="s">
        <v>213</v>
      </c>
      <c r="AU12" s="374"/>
      <c r="AV12" s="347" t="s">
        <v>663</v>
      </c>
      <c r="AW12" s="347" t="s">
        <v>664</v>
      </c>
      <c r="AX12" s="347" t="s">
        <v>660</v>
      </c>
      <c r="AY12" s="347" t="s">
        <v>484</v>
      </c>
      <c r="AZ12" s="349" t="s">
        <v>213</v>
      </c>
      <c r="BA12" s="374"/>
      <c r="BB12" s="374"/>
      <c r="BC12" s="375" t="str">
        <f>D12</f>
        <v>Agriculture - Farms</v>
      </c>
      <c r="BD12" s="375" t="str">
        <f>E12</f>
        <v>Mining</v>
      </c>
      <c r="BE12" s="375" t="str">
        <f>F12</f>
        <v>Construction</v>
      </c>
      <c r="BF12" s="375" t="str">
        <f>G12</f>
        <v>Not Used</v>
      </c>
      <c r="BG12" s="376"/>
      <c r="BH12" s="376"/>
      <c r="BI12" s="376"/>
      <c r="BJ12" s="376"/>
      <c r="BK12" s="376"/>
      <c r="BL12" s="376"/>
      <c r="BM12" s="376"/>
      <c r="BN12" s="376"/>
      <c r="BO12" s="376"/>
      <c r="BP12" s="376"/>
      <c r="BQ12" s="376"/>
      <c r="BR12" s="355"/>
      <c r="BS12" s="355"/>
      <c r="BT12" s="355"/>
      <c r="BU12" s="355"/>
      <c r="BV12" s="376"/>
      <c r="BW12" s="376"/>
      <c r="BX12" s="374"/>
      <c r="BY12" s="374"/>
      <c r="BZ12" s="374"/>
      <c r="CA12" s="374"/>
      <c r="CB12" s="374"/>
      <c r="CC12" s="374"/>
      <c r="CD12" s="374"/>
      <c r="CE12" s="374"/>
      <c r="CF12" s="374"/>
      <c r="CG12" s="374"/>
      <c r="CH12" s="374"/>
      <c r="CI12" s="374"/>
      <c r="CJ12" s="374"/>
      <c r="CK12" s="374"/>
      <c r="CL12" s="361" t="s">
        <v>627</v>
      </c>
      <c r="CM12" s="351" t="s">
        <v>254</v>
      </c>
      <c r="CN12" s="350" t="s">
        <v>613</v>
      </c>
      <c r="CO12" s="350" t="s">
        <v>614</v>
      </c>
      <c r="CP12" s="350" t="s">
        <v>615</v>
      </c>
      <c r="CQ12" s="361" t="s">
        <v>616</v>
      </c>
      <c r="CR12" s="350" t="s">
        <v>617</v>
      </c>
      <c r="CS12" s="353" t="s">
        <v>257</v>
      </c>
      <c r="CT12" s="351" t="s">
        <v>258</v>
      </c>
      <c r="CU12" s="353"/>
      <c r="CV12" s="352" t="s">
        <v>259</v>
      </c>
      <c r="CY12" s="334"/>
      <c r="DA12" s="349" t="str">
        <f>W12</f>
        <v>Agriculture - Farms</v>
      </c>
      <c r="DB12" s="349" t="str">
        <f>E12</f>
        <v>Mining</v>
      </c>
      <c r="DC12" s="349" t="str">
        <f>F12</f>
        <v>Construction</v>
      </c>
      <c r="DD12" s="349" t="str">
        <f>G12</f>
        <v>Not Used</v>
      </c>
      <c r="DE12" s="356"/>
      <c r="DF12" s="349" t="str">
        <f>D12</f>
        <v>Agriculture - Farms</v>
      </c>
      <c r="DG12" s="349" t="str">
        <f>E12</f>
        <v>Mining</v>
      </c>
      <c r="DH12" s="349" t="str">
        <f>F12</f>
        <v>Construction</v>
      </c>
      <c r="DI12" s="349" t="str">
        <f>G12</f>
        <v>Not Used</v>
      </c>
      <c r="DJ12" s="349" t="s">
        <v>213</v>
      </c>
      <c r="DK12" s="354"/>
      <c r="DL12" s="349" t="str">
        <f>D12</f>
        <v>Agriculture - Farms</v>
      </c>
      <c r="DM12" s="349" t="str">
        <f>E12</f>
        <v>Mining</v>
      </c>
      <c r="DN12" s="349" t="str">
        <f>F12</f>
        <v>Construction</v>
      </c>
      <c r="DO12" s="349" t="str">
        <f>G12</f>
        <v>Not Used</v>
      </c>
      <c r="DP12" s="354"/>
      <c r="DQ12" s="354"/>
      <c r="DR12" s="349" t="str">
        <f>D12</f>
        <v>Agriculture - Farms</v>
      </c>
      <c r="DS12" s="349" t="str">
        <f>E12</f>
        <v>Mining</v>
      </c>
      <c r="DT12" s="349" t="str">
        <f>F12</f>
        <v>Construction</v>
      </c>
      <c r="DU12" s="349" t="str">
        <f>G12</f>
        <v>Not Used</v>
      </c>
      <c r="DV12" s="354"/>
      <c r="DW12" s="349" t="str">
        <f>D12</f>
        <v>Agriculture - Farms</v>
      </c>
      <c r="DX12" s="349" t="str">
        <f>E12</f>
        <v>Mining</v>
      </c>
      <c r="DY12" s="349" t="str">
        <f>F12</f>
        <v>Construction</v>
      </c>
      <c r="DZ12" s="349" t="str">
        <f>G12</f>
        <v>Not Used</v>
      </c>
      <c r="EA12" s="349"/>
      <c r="EB12" s="354"/>
      <c r="EC12" s="349" t="str">
        <f>D12</f>
        <v>Agriculture - Farms</v>
      </c>
      <c r="ED12" s="349" t="str">
        <f>E12</f>
        <v>Mining</v>
      </c>
      <c r="EE12" s="349" t="str">
        <f>F12</f>
        <v>Construction</v>
      </c>
      <c r="EF12" s="349" t="str">
        <f>G12</f>
        <v>Not Used</v>
      </c>
      <c r="EG12" s="354"/>
      <c r="EH12" s="354"/>
      <c r="EI12" s="354"/>
      <c r="EJ12" s="354"/>
      <c r="EK12" s="354"/>
      <c r="EL12" s="354"/>
      <c r="EM12" s="349" t="str">
        <f>D12</f>
        <v>Agriculture - Farms</v>
      </c>
      <c r="EN12" s="349" t="str">
        <f>E12</f>
        <v>Mining</v>
      </c>
      <c r="EO12" s="349" t="str">
        <f>F12</f>
        <v>Construction</v>
      </c>
      <c r="EP12" s="349" t="str">
        <f>G12</f>
        <v>Not Used</v>
      </c>
      <c r="EQ12" s="354"/>
      <c r="ER12" s="349" t="s">
        <v>618</v>
      </c>
      <c r="ES12" s="349" t="s">
        <v>618</v>
      </c>
      <c r="ET12" s="349" t="s">
        <v>619</v>
      </c>
      <c r="EU12" s="349" t="s">
        <v>620</v>
      </c>
      <c r="EV12" s="354"/>
      <c r="EW12" s="354"/>
      <c r="EX12" s="358" t="s">
        <v>30</v>
      </c>
      <c r="EY12" s="358" t="s">
        <v>28</v>
      </c>
      <c r="EZ12" s="358" t="s">
        <v>28</v>
      </c>
      <c r="FA12" s="358"/>
      <c r="FB12" s="358"/>
      <c r="FC12" s="358"/>
      <c r="FD12" s="358"/>
      <c r="FE12" s="356"/>
      <c r="FF12" s="358" t="s">
        <v>30</v>
      </c>
      <c r="FG12" s="358" t="s">
        <v>28</v>
      </c>
      <c r="FH12" s="358" t="s">
        <v>28</v>
      </c>
      <c r="FI12" s="356"/>
      <c r="FJ12" s="358" t="s">
        <v>30</v>
      </c>
      <c r="FK12" s="358" t="s">
        <v>28</v>
      </c>
      <c r="FL12" s="358" t="s">
        <v>28</v>
      </c>
      <c r="FM12" s="356"/>
      <c r="FN12" s="358" t="s">
        <v>30</v>
      </c>
      <c r="FO12" s="358" t="s">
        <v>28</v>
      </c>
      <c r="FP12" s="358" t="s">
        <v>28</v>
      </c>
      <c r="FR12" s="336"/>
      <c r="GV12" s="346" t="s">
        <v>79</v>
      </c>
      <c r="GW12" s="346" t="s">
        <v>634</v>
      </c>
      <c r="GX12" s="346" t="s">
        <v>635</v>
      </c>
    </row>
    <row r="13" spans="1:206" ht="27" customHeight="1" x14ac:dyDescent="0.2">
      <c r="A13" s="359" t="s">
        <v>621</v>
      </c>
      <c r="B13" s="330"/>
      <c r="D13" s="366" t="s">
        <v>105</v>
      </c>
      <c r="E13" s="366" t="s">
        <v>105</v>
      </c>
      <c r="F13" s="366" t="s">
        <v>105</v>
      </c>
      <c r="G13" s="366" t="s">
        <v>105</v>
      </c>
      <c r="H13" s="366" t="s">
        <v>105</v>
      </c>
      <c r="I13" s="374"/>
      <c r="J13" s="377"/>
      <c r="K13" s="377"/>
      <c r="L13" s="377"/>
      <c r="M13" s="377"/>
      <c r="N13" s="377"/>
      <c r="O13" s="374"/>
      <c r="P13" s="377"/>
      <c r="Q13" s="377"/>
      <c r="R13" s="377"/>
      <c r="S13" s="377"/>
      <c r="T13" s="377"/>
      <c r="U13" s="377"/>
      <c r="V13" s="374"/>
      <c r="W13" s="366" t="s">
        <v>105</v>
      </c>
      <c r="X13" s="366" t="s">
        <v>105</v>
      </c>
      <c r="Y13" s="366" t="s">
        <v>105</v>
      </c>
      <c r="Z13" s="366" t="s">
        <v>105</v>
      </c>
      <c r="AA13" s="366" t="s">
        <v>105</v>
      </c>
      <c r="AB13" s="374"/>
      <c r="AC13" s="374"/>
      <c r="AD13" s="366" t="s">
        <v>105</v>
      </c>
      <c r="AE13" s="366" t="s">
        <v>105</v>
      </c>
      <c r="AF13" s="366" t="s">
        <v>105</v>
      </c>
      <c r="AG13" s="366" t="s">
        <v>105</v>
      </c>
      <c r="AH13" s="366" t="s">
        <v>105</v>
      </c>
      <c r="AI13" s="374"/>
      <c r="AJ13" s="366" t="s">
        <v>105</v>
      </c>
      <c r="AK13" s="366" t="s">
        <v>105</v>
      </c>
      <c r="AL13" s="366" t="s">
        <v>105</v>
      </c>
      <c r="AM13" s="366" t="s">
        <v>105</v>
      </c>
      <c r="AN13" s="366" t="s">
        <v>105</v>
      </c>
      <c r="AO13" s="374"/>
      <c r="AP13" s="378"/>
      <c r="AQ13" s="378"/>
      <c r="AR13" s="378"/>
      <c r="AS13" s="378"/>
      <c r="AT13" s="378"/>
      <c r="AU13" s="374"/>
      <c r="AV13" s="377"/>
      <c r="AW13" s="377"/>
      <c r="AX13" s="377"/>
      <c r="AY13" s="377"/>
      <c r="AZ13" s="377"/>
      <c r="BA13" s="374"/>
      <c r="BB13" s="374"/>
      <c r="BC13" s="366" t="s">
        <v>105</v>
      </c>
      <c r="BD13" s="366" t="s">
        <v>105</v>
      </c>
      <c r="BE13" s="366" t="s">
        <v>105</v>
      </c>
      <c r="BF13" s="366" t="s">
        <v>105</v>
      </c>
      <c r="BG13" s="348"/>
      <c r="BH13" s="348"/>
      <c r="BI13" s="348"/>
      <c r="BJ13" s="348"/>
      <c r="BK13" s="348"/>
      <c r="BL13" s="348"/>
      <c r="BM13" s="348"/>
      <c r="BN13" s="348"/>
      <c r="BO13" s="348"/>
      <c r="BP13" s="348"/>
      <c r="BQ13" s="348"/>
      <c r="BR13" s="348"/>
      <c r="BS13" s="348"/>
      <c r="BT13" s="348"/>
      <c r="BU13" s="348"/>
      <c r="BV13" s="348"/>
      <c r="BW13" s="348"/>
      <c r="BX13" s="374"/>
      <c r="BY13" s="374"/>
      <c r="BZ13" s="374"/>
      <c r="CA13" s="374"/>
      <c r="CB13" s="374"/>
      <c r="CC13" s="374"/>
      <c r="CD13" s="374"/>
      <c r="CE13" s="374"/>
      <c r="CF13" s="374"/>
      <c r="CG13" s="374"/>
      <c r="CH13" s="374"/>
      <c r="CI13" s="374"/>
      <c r="CJ13" s="374"/>
      <c r="CK13" s="374"/>
      <c r="CL13" s="360"/>
      <c r="CM13" s="361"/>
      <c r="CN13" s="361"/>
      <c r="CO13" s="360"/>
      <c r="CP13" s="360"/>
      <c r="CQ13" s="360"/>
      <c r="CR13" s="360"/>
      <c r="CS13" s="362" t="s">
        <v>622</v>
      </c>
      <c r="CT13" s="363" t="s">
        <v>261</v>
      </c>
      <c r="CU13" s="364"/>
      <c r="CV13" s="362" t="s">
        <v>623</v>
      </c>
      <c r="CY13" s="334"/>
      <c r="EX13" s="331" t="s">
        <v>29</v>
      </c>
      <c r="EY13" s="331" t="s">
        <v>29</v>
      </c>
      <c r="EZ13" s="331" t="s">
        <v>805</v>
      </c>
      <c r="FF13" s="331" t="s">
        <v>29</v>
      </c>
      <c r="FG13" s="331" t="s">
        <v>29</v>
      </c>
      <c r="FH13" s="331" t="s">
        <v>805</v>
      </c>
      <c r="FJ13" s="331" t="s">
        <v>29</v>
      </c>
      <c r="FK13" s="331" t="s">
        <v>29</v>
      </c>
      <c r="FL13" s="331" t="s">
        <v>805</v>
      </c>
      <c r="FN13" s="331" t="s">
        <v>29</v>
      </c>
      <c r="FO13" s="331" t="s">
        <v>29</v>
      </c>
      <c r="FP13" s="331" t="s">
        <v>805</v>
      </c>
      <c r="FR13" s="336"/>
      <c r="GU13" s="331">
        <v>1985</v>
      </c>
      <c r="GV13" s="379">
        <f t="shared" ref="GV13:GV36" si="0">CT51</f>
        <v>1</v>
      </c>
      <c r="GW13" s="379">
        <f t="shared" ref="GW13:GX29" si="1">CL51</f>
        <v>1</v>
      </c>
      <c r="GX13" s="379">
        <f t="shared" si="1"/>
        <v>1</v>
      </c>
    </row>
    <row r="14" spans="1:206" ht="38.25" customHeight="1" thickBot="1" x14ac:dyDescent="0.25">
      <c r="A14" s="373"/>
      <c r="B14" s="330"/>
      <c r="D14" s="365" t="s">
        <v>263</v>
      </c>
      <c r="E14" s="365" t="s">
        <v>264</v>
      </c>
      <c r="F14" s="365" t="s">
        <v>264</v>
      </c>
      <c r="G14" s="365" t="s">
        <v>264</v>
      </c>
      <c r="H14" s="365" t="s">
        <v>264</v>
      </c>
      <c r="I14" s="374"/>
      <c r="J14" s="366" t="s">
        <v>624</v>
      </c>
      <c r="K14" s="366" t="s">
        <v>624</v>
      </c>
      <c r="L14" s="366" t="s">
        <v>624</v>
      </c>
      <c r="M14" s="366" t="s">
        <v>624</v>
      </c>
      <c r="N14" s="366" t="s">
        <v>624</v>
      </c>
      <c r="O14" s="374"/>
      <c r="P14" s="366" t="str">
        <f>P7</f>
        <v>Million 2012$</v>
      </c>
      <c r="Q14" s="366" t="str">
        <f>Q7</f>
        <v>Million 2012$</v>
      </c>
      <c r="R14" s="366" t="str">
        <f>R7</f>
        <v>Million 2012$</v>
      </c>
      <c r="S14" s="366"/>
      <c r="T14" s="366" t="str">
        <f>T7</f>
        <v>Million 2012$</v>
      </c>
      <c r="U14" s="366"/>
      <c r="V14" s="374"/>
      <c r="W14" s="694" t="s">
        <v>1394</v>
      </c>
      <c r="X14" s="694" t="s">
        <v>1394</v>
      </c>
      <c r="Y14" s="694" t="s">
        <v>1394</v>
      </c>
      <c r="Z14" s="694" t="s">
        <v>1394</v>
      </c>
      <c r="AA14" s="694" t="s">
        <v>1394</v>
      </c>
      <c r="AB14" s="374"/>
      <c r="AC14" s="374"/>
      <c r="AD14" s="366" t="str">
        <f>AD7</f>
        <v>MMBtu/$</v>
      </c>
      <c r="AE14" s="366" t="str">
        <f>AE7</f>
        <v>MMBtu/$</v>
      </c>
      <c r="AF14" s="366" t="str">
        <f>AF7</f>
        <v>MMBtu/$</v>
      </c>
      <c r="AG14" s="366" t="str">
        <f>AG7</f>
        <v>MMBtu/$</v>
      </c>
      <c r="AH14" s="366" t="str">
        <f>AH7</f>
        <v>MMBtu/$</v>
      </c>
      <c r="AI14" s="374"/>
      <c r="AJ14" s="365" t="str">
        <f>AJ7</f>
        <v>1985 = 1</v>
      </c>
      <c r="AK14" s="365" t="str">
        <f>AK7</f>
        <v>1985 = 1</v>
      </c>
      <c r="AL14" s="365" t="str">
        <f>AL7</f>
        <v>1985 = 1</v>
      </c>
      <c r="AM14" s="365" t="str">
        <f>AM7</f>
        <v>1985 = 1</v>
      </c>
      <c r="AN14" s="365" t="str">
        <f>AN7</f>
        <v>1985 = 1</v>
      </c>
      <c r="AO14" s="374"/>
      <c r="AP14" s="366" t="str">
        <f>AP7</f>
        <v>GO/VA</v>
      </c>
      <c r="AQ14" s="366" t="str">
        <f>AQ7</f>
        <v>GO/VA</v>
      </c>
      <c r="AR14" s="366" t="str">
        <f>AR7</f>
        <v>GO/VA</v>
      </c>
      <c r="AS14" s="366" t="str">
        <f>AS7</f>
        <v>GO/VA</v>
      </c>
      <c r="AT14" s="366" t="str">
        <f>AT7</f>
        <v>GO/VA</v>
      </c>
      <c r="AU14" s="374"/>
      <c r="AV14" s="725" t="s">
        <v>1419</v>
      </c>
      <c r="AW14" s="725" t="s">
        <v>1419</v>
      </c>
      <c r="AX14" s="725" t="s">
        <v>1419</v>
      </c>
      <c r="AY14" s="366"/>
      <c r="AZ14" s="725" t="s">
        <v>1420</v>
      </c>
      <c r="BA14" s="374"/>
      <c r="BB14" s="374"/>
      <c r="BC14" s="365" t="s">
        <v>805</v>
      </c>
      <c r="BD14" s="365" t="s">
        <v>805</v>
      </c>
      <c r="BE14" s="365" t="s">
        <v>805</v>
      </c>
      <c r="BF14" s="365" t="s">
        <v>805</v>
      </c>
      <c r="BG14" s="376"/>
      <c r="BH14" s="376"/>
      <c r="BI14" s="376"/>
      <c r="BJ14" s="376"/>
      <c r="BK14" s="376"/>
      <c r="BL14" s="376"/>
      <c r="BM14" s="376"/>
      <c r="BN14" s="376"/>
      <c r="BO14" s="376"/>
      <c r="BP14" s="376"/>
      <c r="BQ14" s="376"/>
      <c r="BR14" s="376"/>
      <c r="BS14" s="376"/>
      <c r="BT14" s="376"/>
      <c r="BU14" s="376"/>
      <c r="BV14" s="376"/>
      <c r="BW14" s="376"/>
      <c r="BX14" s="374"/>
      <c r="BY14" s="374"/>
      <c r="BZ14" s="374"/>
      <c r="CA14" s="374"/>
      <c r="CB14" s="374"/>
      <c r="CC14" s="374"/>
      <c r="CD14" s="374"/>
      <c r="CE14" s="374"/>
      <c r="CF14" s="374"/>
      <c r="CG14" s="374"/>
      <c r="CH14" s="374"/>
      <c r="CI14" s="374"/>
      <c r="CJ14" s="374"/>
      <c r="CK14" s="374"/>
      <c r="CL14" s="368"/>
      <c r="CM14" s="723" t="s">
        <v>1418</v>
      </c>
      <c r="CN14" s="369"/>
      <c r="CO14" s="368"/>
      <c r="CP14" s="368"/>
      <c r="CQ14" s="368"/>
      <c r="CR14" s="723" t="s">
        <v>1499</v>
      </c>
      <c r="CS14" s="371"/>
      <c r="CT14" s="368"/>
      <c r="CU14" s="371"/>
      <c r="CV14" s="371"/>
      <c r="CY14" s="334"/>
      <c r="EX14" s="381"/>
      <c r="EY14" s="381"/>
      <c r="EZ14" s="381"/>
      <c r="FA14" s="382"/>
      <c r="FB14" s="382"/>
      <c r="FC14" s="382"/>
      <c r="FD14" s="382"/>
      <c r="FF14" s="381"/>
      <c r="FG14" s="381"/>
      <c r="FH14" s="381"/>
      <c r="FJ14" s="381"/>
      <c r="FK14" s="381"/>
      <c r="FL14" s="381"/>
      <c r="FR14" s="336"/>
      <c r="GC14" s="383" t="s">
        <v>79</v>
      </c>
      <c r="GD14" s="383" t="s">
        <v>640</v>
      </c>
      <c r="GE14" s="383" t="s">
        <v>641</v>
      </c>
      <c r="GF14" s="383" t="s">
        <v>642</v>
      </c>
      <c r="GG14" s="383" t="s">
        <v>643</v>
      </c>
      <c r="GJ14" s="383" t="s">
        <v>79</v>
      </c>
      <c r="GK14" s="383" t="s">
        <v>640</v>
      </c>
      <c r="GL14" s="383" t="s">
        <v>641</v>
      </c>
      <c r="GM14" s="383" t="s">
        <v>642</v>
      </c>
      <c r="GN14" s="383" t="s">
        <v>643</v>
      </c>
      <c r="GU14" s="331">
        <f>GU13+1</f>
        <v>1986</v>
      </c>
      <c r="GV14" s="379">
        <f t="shared" si="0"/>
        <v>0.94640691389407905</v>
      </c>
      <c r="GW14" s="379">
        <f t="shared" si="1"/>
        <v>1.0381247649650716</v>
      </c>
      <c r="GX14" s="379">
        <f t="shared" si="1"/>
        <v>0.9116504545828088</v>
      </c>
    </row>
    <row r="15" spans="1:206" hidden="1" x14ac:dyDescent="0.2">
      <c r="A15" s="373" t="s">
        <v>105</v>
      </c>
      <c r="B15" s="330">
        <v>1949</v>
      </c>
      <c r="D15" s="384"/>
      <c r="E15" s="384"/>
      <c r="F15" s="384"/>
      <c r="G15" s="384"/>
      <c r="H15" s="384"/>
      <c r="J15" s="385"/>
      <c r="K15" s="385"/>
      <c r="L15" s="385"/>
      <c r="M15" s="385"/>
      <c r="N15" s="385"/>
      <c r="W15" s="386"/>
      <c r="X15" s="386"/>
      <c r="Y15" s="386"/>
      <c r="Z15" s="386"/>
      <c r="AA15" s="386"/>
      <c r="BC15" s="379"/>
      <c r="BD15" s="379"/>
      <c r="BE15" s="379"/>
      <c r="BF15" s="379"/>
      <c r="BG15" s="387"/>
      <c r="BH15" s="387"/>
      <c r="BI15" s="387"/>
      <c r="BJ15" s="387"/>
      <c r="BK15" s="387"/>
      <c r="BL15" s="387"/>
      <c r="BM15" s="387"/>
      <c r="BN15" s="387"/>
      <c r="BO15" s="387"/>
      <c r="BP15" s="387"/>
      <c r="BQ15" s="387"/>
      <c r="BR15" s="387"/>
      <c r="BS15" s="387"/>
      <c r="BT15" s="387"/>
      <c r="BU15" s="387"/>
      <c r="BV15" s="387"/>
      <c r="BW15" s="387"/>
      <c r="CL15" s="388"/>
      <c r="CM15" s="388"/>
      <c r="CN15" s="388"/>
      <c r="CO15" s="388"/>
      <c r="CP15" s="388"/>
      <c r="CQ15" s="388"/>
      <c r="CR15" s="388"/>
      <c r="CS15" s="388"/>
      <c r="CT15" s="388"/>
      <c r="CU15" s="388"/>
      <c r="CV15" s="388"/>
      <c r="CY15" s="334"/>
      <c r="DA15" s="379"/>
      <c r="DB15" s="379"/>
      <c r="DC15" s="379"/>
      <c r="DD15" s="379"/>
      <c r="DF15" s="379"/>
      <c r="DG15" s="379"/>
      <c r="DH15" s="379"/>
      <c r="DI15" s="379"/>
      <c r="DJ15" s="379"/>
      <c r="DK15" s="379"/>
      <c r="DL15" s="379"/>
      <c r="DM15" s="379"/>
      <c r="DN15" s="379"/>
      <c r="DO15" s="379"/>
      <c r="DW15" s="379"/>
      <c r="DX15" s="379"/>
      <c r="DY15" s="379"/>
      <c r="DZ15" s="379"/>
      <c r="EA15" s="379"/>
      <c r="EC15" s="379"/>
      <c r="ED15" s="379"/>
      <c r="EE15" s="379"/>
      <c r="EF15" s="379"/>
      <c r="EX15" s="379"/>
      <c r="EY15" s="379">
        <v>1</v>
      </c>
      <c r="EZ15" s="379">
        <f t="shared" ref="EZ15:EZ46" si="2">EY15/EY$85</f>
        <v>1.1575188044439357</v>
      </c>
      <c r="FA15" s="379"/>
      <c r="FB15" s="379"/>
      <c r="FC15" s="379">
        <v>1</v>
      </c>
      <c r="FD15" s="379">
        <f t="shared" ref="FD15:FD46" si="3">FC15/FC$85</f>
        <v>0.81544477043016661</v>
      </c>
      <c r="FE15" s="379"/>
      <c r="FF15" s="379"/>
      <c r="FG15" s="379">
        <v>1</v>
      </c>
      <c r="FH15" s="379">
        <f t="shared" ref="FH15:FH46" si="4">FG15/FG$85</f>
        <v>1.084598883534541</v>
      </c>
      <c r="FI15" s="379"/>
      <c r="FJ15" s="379"/>
      <c r="FK15" s="379">
        <v>1</v>
      </c>
      <c r="FL15" s="379">
        <f t="shared" ref="FL15:FL46" si="5">FK15/FK$85</f>
        <v>1.0290633672760561</v>
      </c>
      <c r="FN15" s="379"/>
      <c r="FO15" s="379">
        <v>1</v>
      </c>
      <c r="FP15" s="379">
        <f t="shared" ref="FP15:FP46" si="6">FO15/FO$85</f>
        <v>1.0570362736601544</v>
      </c>
      <c r="FR15" s="336"/>
      <c r="GB15" s="331">
        <v>1970</v>
      </c>
      <c r="GC15" s="389">
        <f>CS36</f>
        <v>0.91985504579991506</v>
      </c>
      <c r="GD15" s="389">
        <f>CL36</f>
        <v>0.87314328143158237</v>
      </c>
      <c r="GE15" s="389">
        <f>CP36</f>
        <v>1.0290633672760561</v>
      </c>
      <c r="GF15" s="389">
        <f>CN36*CO36*CQ36</f>
        <v>0.88443048759263887</v>
      </c>
      <c r="GG15" s="389">
        <f>CR36</f>
        <v>1.1575188044439357</v>
      </c>
      <c r="GI15" s="331">
        <f t="shared" ref="GI15:GI40" si="7">GI14+1</f>
        <v>1</v>
      </c>
      <c r="GJ15" s="389">
        <f>CS43</f>
        <v>1.0089666289257333</v>
      </c>
      <c r="GK15" s="389">
        <f>CL43</f>
        <v>0.8908248813244829</v>
      </c>
      <c r="GL15" s="389">
        <f>CP43</f>
        <v>1.0142172210318374</v>
      </c>
      <c r="GM15" s="389">
        <f>CN43*CO43*CQ43</f>
        <v>0.96822892324220022</v>
      </c>
      <c r="GN15" s="389">
        <f>CR43</f>
        <v>1.1533880073830483</v>
      </c>
      <c r="GU15" s="331">
        <f t="shared" ref="GU15:GU32" si="8">GU14+1</f>
        <v>1987</v>
      </c>
      <c r="GV15" s="379">
        <f t="shared" si="0"/>
        <v>0.93986581682077353</v>
      </c>
      <c r="GW15" s="379">
        <f t="shared" si="1"/>
        <v>1.0686333948604791</v>
      </c>
      <c r="GX15" s="379">
        <f t="shared" si="1"/>
        <v>0.87950256967543339</v>
      </c>
    </row>
    <row r="16" spans="1:206" hidden="1" x14ac:dyDescent="0.2">
      <c r="A16" s="373" t="s">
        <v>105</v>
      </c>
      <c r="B16" s="330">
        <f t="shared" ref="B16:B79" si="9">B15+1</f>
        <v>1950</v>
      </c>
      <c r="D16" s="384"/>
      <c r="E16" s="384"/>
      <c r="F16" s="384"/>
      <c r="G16" s="384"/>
      <c r="H16" s="384"/>
      <c r="J16" s="385"/>
      <c r="K16" s="385"/>
      <c r="L16" s="385"/>
      <c r="M16" s="385"/>
      <c r="N16" s="385"/>
      <c r="W16" s="386"/>
      <c r="X16" s="386"/>
      <c r="Y16" s="386"/>
      <c r="Z16" s="386"/>
      <c r="AA16" s="386"/>
      <c r="BC16" s="379"/>
      <c r="BD16" s="379"/>
      <c r="BE16" s="379"/>
      <c r="BF16" s="379"/>
      <c r="BG16" s="379"/>
      <c r="BH16" s="379"/>
      <c r="BI16" s="379"/>
      <c r="BJ16" s="379"/>
      <c r="BK16" s="379"/>
      <c r="BL16" s="379"/>
      <c r="BM16" s="379"/>
      <c r="BN16" s="379"/>
      <c r="BO16" s="379"/>
      <c r="BP16" s="379"/>
      <c r="BQ16" s="379"/>
      <c r="BR16" s="387"/>
      <c r="BS16" s="387"/>
      <c r="BT16" s="387"/>
      <c r="BU16" s="387"/>
      <c r="BV16" s="387"/>
      <c r="BW16" s="379"/>
      <c r="CL16" s="388"/>
      <c r="CM16" s="388"/>
      <c r="CN16" s="388"/>
      <c r="CO16" s="388"/>
      <c r="CP16" s="388"/>
      <c r="CQ16" s="388"/>
      <c r="CR16" s="388"/>
      <c r="CS16" s="388"/>
      <c r="CT16" s="388"/>
      <c r="CU16" s="388"/>
      <c r="CV16" s="388"/>
      <c r="CY16" s="334"/>
      <c r="DA16" s="379"/>
      <c r="DB16" s="379"/>
      <c r="DC16" s="379"/>
      <c r="DD16" s="379"/>
      <c r="DF16" s="379"/>
      <c r="DG16" s="379"/>
      <c r="DH16" s="379"/>
      <c r="DI16" s="379"/>
      <c r="DJ16" s="379"/>
      <c r="DK16" s="379"/>
      <c r="DL16" s="379"/>
      <c r="DM16" s="379"/>
      <c r="DN16" s="379"/>
      <c r="DO16" s="379"/>
      <c r="DR16" s="379"/>
      <c r="DS16" s="379"/>
      <c r="DT16" s="379"/>
      <c r="DU16" s="379"/>
      <c r="DW16" s="379"/>
      <c r="DX16" s="379"/>
      <c r="DY16" s="379"/>
      <c r="DZ16" s="379"/>
      <c r="EA16" s="379"/>
      <c r="EC16" s="379"/>
      <c r="ED16" s="379"/>
      <c r="EE16" s="379"/>
      <c r="EF16" s="379"/>
      <c r="EH16" s="379"/>
      <c r="EI16" s="379"/>
      <c r="EJ16" s="379"/>
      <c r="EK16" s="379"/>
      <c r="EM16" s="379"/>
      <c r="EN16" s="379"/>
      <c r="EO16" s="379"/>
      <c r="EP16" s="379"/>
      <c r="ER16" s="379"/>
      <c r="ES16" s="379"/>
      <c r="ET16" s="379"/>
      <c r="EU16" s="379"/>
      <c r="EX16" s="379">
        <f t="shared" ref="EX16:EX76" si="10">EXP(SUMPRODUCT($DL16:$DO16,DR16:DU16))</f>
        <v>1</v>
      </c>
      <c r="EY16" s="379">
        <f t="shared" ref="EY16:EY76" si="11">IF(ISERR(EX16),EY15,EX16*EY15)</f>
        <v>1</v>
      </c>
      <c r="EZ16" s="379">
        <f t="shared" si="2"/>
        <v>1.1575188044439357</v>
      </c>
      <c r="FA16" s="379"/>
      <c r="FB16" s="379">
        <f t="shared" ref="FB16:FB34" si="12">EXP(SUMPRODUCT($DL16:$DO16,EC16:EF16))</f>
        <v>1</v>
      </c>
      <c r="FC16" s="379">
        <f t="shared" ref="FC16:FC76" si="13">IF(ISERR(FB16),FC15,FB16*FC15)</f>
        <v>1</v>
      </c>
      <c r="FD16" s="379">
        <f t="shared" si="3"/>
        <v>0.81544477043016661</v>
      </c>
      <c r="FE16" s="379"/>
      <c r="FF16" s="379">
        <f t="shared" ref="FF16:FF34" si="14">EXP(SUMPRODUCT($DL16:$DO16,EH16:EK16))</f>
        <v>1</v>
      </c>
      <c r="FG16" s="379">
        <f t="shared" ref="FG16:FG76" si="15">IF(ISERR(FF16),FG15,FF16*FG15)</f>
        <v>1</v>
      </c>
      <c r="FH16" s="379">
        <f t="shared" si="4"/>
        <v>1.084598883534541</v>
      </c>
      <c r="FI16" s="379"/>
      <c r="FJ16" s="379">
        <f t="shared" ref="FJ16:FJ76" si="16">EXP(SUMPRODUCT($DL16:$DO16,EM16:EP16))</f>
        <v>1</v>
      </c>
      <c r="FK16" s="379">
        <f t="shared" ref="FK16:FK76" si="17">IF(ISERR(FJ16),FK15,FJ16*FK15)</f>
        <v>1</v>
      </c>
      <c r="FL16" s="379">
        <f t="shared" si="5"/>
        <v>1.0290633672760561</v>
      </c>
      <c r="FN16" s="379">
        <f t="shared" ref="FN16:FN34" si="18">EXP(SUMPRODUCT($DL16:$DO16,ER16:EU16))</f>
        <v>1</v>
      </c>
      <c r="FO16" s="379">
        <f t="shared" ref="FO16:FO76" si="19">IF(ISERR(FN16),FO15,FN16*FO15)</f>
        <v>1</v>
      </c>
      <c r="FP16" s="379">
        <f t="shared" si="6"/>
        <v>1.0570362736601544</v>
      </c>
      <c r="FR16" s="336"/>
      <c r="GB16" s="331">
        <v>1971</v>
      </c>
      <c r="GC16" s="389">
        <f t="shared" ref="GC16:GC55" si="20">CS37</f>
        <v>0.9336305321427949</v>
      </c>
      <c r="GD16" s="389">
        <f t="shared" ref="GD16:GD55" si="21">CL37</f>
        <v>0.87814397896367125</v>
      </c>
      <c r="GE16" s="389">
        <f t="shared" ref="GE16:GE55" si="22">CP37</f>
        <v>1.0188222187682074</v>
      </c>
      <c r="GF16" s="389">
        <f t="shared" ref="GF16:GF55" si="23">CN37*CO37*CQ37</f>
        <v>0.89840012296542238</v>
      </c>
      <c r="GG16" s="389">
        <f t="shared" ref="GG16:GG55" si="24">CR37</f>
        <v>1.1615585545141756</v>
      </c>
      <c r="GI16" s="331">
        <f t="shared" si="7"/>
        <v>2</v>
      </c>
      <c r="GJ16" s="389">
        <f t="shared" ref="GJ16:GJ47" si="25">CS44</f>
        <v>1.1071857046221016</v>
      </c>
      <c r="GK16" s="389">
        <f t="shared" ref="GK16:GK47" si="26">CL44</f>
        <v>0.89958296216012112</v>
      </c>
      <c r="GL16" s="389">
        <f t="shared" ref="GL16:GL47" si="27">CP44</f>
        <v>1.0119026994360003</v>
      </c>
      <c r="GM16" s="389">
        <f t="shared" ref="GM16:GM47" si="28">CN44*CO44*CQ44</f>
        <v>1.005189060217381</v>
      </c>
      <c r="GN16" s="389">
        <f t="shared" ref="GN16:GN47" si="29">CR44</f>
        <v>1.2100205344186081</v>
      </c>
      <c r="GU16" s="331">
        <f t="shared" si="8"/>
        <v>1988</v>
      </c>
      <c r="GV16" s="379">
        <f t="shared" si="0"/>
        <v>0.96589265962528925</v>
      </c>
      <c r="GW16" s="379">
        <f t="shared" si="1"/>
        <v>1.0895104786421825</v>
      </c>
      <c r="GX16" s="379">
        <f t="shared" si="1"/>
        <v>0.88653820092583813</v>
      </c>
    </row>
    <row r="17" spans="1:206" hidden="1" x14ac:dyDescent="0.2">
      <c r="A17" s="373" t="s">
        <v>105</v>
      </c>
      <c r="B17" s="330">
        <f t="shared" si="9"/>
        <v>1951</v>
      </c>
      <c r="D17" s="384"/>
      <c r="E17" s="384"/>
      <c r="F17" s="384"/>
      <c r="G17" s="384"/>
      <c r="H17" s="384"/>
      <c r="J17" s="385"/>
      <c r="K17" s="385"/>
      <c r="L17" s="385"/>
      <c r="M17" s="385"/>
      <c r="N17" s="385"/>
      <c r="W17" s="386"/>
      <c r="X17" s="386"/>
      <c r="Y17" s="386"/>
      <c r="Z17" s="386"/>
      <c r="AA17" s="386"/>
      <c r="BC17" s="379"/>
      <c r="BD17" s="379"/>
      <c r="BE17" s="379"/>
      <c r="BF17" s="379"/>
      <c r="BG17" s="379"/>
      <c r="BH17" s="379"/>
      <c r="BI17" s="379"/>
      <c r="BJ17" s="379"/>
      <c r="BK17" s="379"/>
      <c r="BL17" s="379"/>
      <c r="BM17" s="379"/>
      <c r="BN17" s="379"/>
      <c r="BO17" s="379"/>
      <c r="BP17" s="379"/>
      <c r="BQ17" s="379"/>
      <c r="BR17" s="379"/>
      <c r="BS17" s="379"/>
      <c r="BT17" s="379"/>
      <c r="BU17" s="379"/>
      <c r="BV17" s="379"/>
      <c r="BW17" s="379"/>
      <c r="CL17" s="388"/>
      <c r="CM17" s="388"/>
      <c r="CN17" s="388"/>
      <c r="CO17" s="388"/>
      <c r="CP17" s="388"/>
      <c r="CQ17" s="388"/>
      <c r="CR17" s="388"/>
      <c r="CS17" s="388"/>
      <c r="CT17" s="388"/>
      <c r="CU17" s="388"/>
      <c r="CV17" s="388"/>
      <c r="CY17" s="334"/>
      <c r="DA17" s="379"/>
      <c r="DB17" s="379"/>
      <c r="DC17" s="379"/>
      <c r="DD17" s="379"/>
      <c r="DF17" s="379"/>
      <c r="DG17" s="379"/>
      <c r="DH17" s="379"/>
      <c r="DI17" s="379"/>
      <c r="DJ17" s="379"/>
      <c r="DK17" s="379"/>
      <c r="DL17" s="379"/>
      <c r="DM17" s="379"/>
      <c r="DN17" s="379"/>
      <c r="DO17" s="379"/>
      <c r="DR17" s="379"/>
      <c r="DS17" s="379"/>
      <c r="DT17" s="379"/>
      <c r="DU17" s="379"/>
      <c r="DW17" s="379"/>
      <c r="DX17" s="379"/>
      <c r="DY17" s="379"/>
      <c r="DZ17" s="379"/>
      <c r="EA17" s="379"/>
      <c r="EC17" s="379"/>
      <c r="ED17" s="379"/>
      <c r="EE17" s="379"/>
      <c r="EF17" s="379"/>
      <c r="EH17" s="379"/>
      <c r="EI17" s="379"/>
      <c r="EJ17" s="379"/>
      <c r="EK17" s="379"/>
      <c r="EM17" s="379"/>
      <c r="EN17" s="379"/>
      <c r="EO17" s="379"/>
      <c r="EP17" s="379"/>
      <c r="ER17" s="379"/>
      <c r="ES17" s="379"/>
      <c r="ET17" s="379"/>
      <c r="EU17" s="379"/>
      <c r="EX17" s="379">
        <f t="shared" si="10"/>
        <v>1</v>
      </c>
      <c r="EY17" s="379">
        <f t="shared" si="11"/>
        <v>1</v>
      </c>
      <c r="EZ17" s="379">
        <f t="shared" si="2"/>
        <v>1.1575188044439357</v>
      </c>
      <c r="FA17" s="379"/>
      <c r="FB17" s="379">
        <f t="shared" si="12"/>
        <v>1</v>
      </c>
      <c r="FC17" s="379">
        <f t="shared" si="13"/>
        <v>1</v>
      </c>
      <c r="FD17" s="379">
        <f t="shared" si="3"/>
        <v>0.81544477043016661</v>
      </c>
      <c r="FE17" s="379"/>
      <c r="FF17" s="379">
        <f t="shared" si="14"/>
        <v>1</v>
      </c>
      <c r="FG17" s="379">
        <f t="shared" si="15"/>
        <v>1</v>
      </c>
      <c r="FH17" s="379">
        <f t="shared" si="4"/>
        <v>1.084598883534541</v>
      </c>
      <c r="FI17" s="379"/>
      <c r="FJ17" s="379">
        <f t="shared" si="16"/>
        <v>1</v>
      </c>
      <c r="FK17" s="379">
        <f t="shared" si="17"/>
        <v>1</v>
      </c>
      <c r="FL17" s="379">
        <f t="shared" si="5"/>
        <v>1.0290633672760561</v>
      </c>
      <c r="FN17" s="379">
        <f t="shared" si="18"/>
        <v>1</v>
      </c>
      <c r="FO17" s="379">
        <f t="shared" si="19"/>
        <v>1</v>
      </c>
      <c r="FP17" s="379">
        <f t="shared" si="6"/>
        <v>1.0570362736601544</v>
      </c>
      <c r="FR17" s="336"/>
      <c r="GB17" s="331">
        <v>1972</v>
      </c>
      <c r="GC17" s="389">
        <f t="shared" si="20"/>
        <v>0.95428138111220939</v>
      </c>
      <c r="GD17" s="389">
        <f t="shared" si="21"/>
        <v>0.88943272623251213</v>
      </c>
      <c r="GE17" s="389">
        <f t="shared" si="22"/>
        <v>1.0187468708689744</v>
      </c>
      <c r="GF17" s="389">
        <f t="shared" si="23"/>
        <v>0.90942526343348129</v>
      </c>
      <c r="GG17" s="389">
        <f t="shared" si="24"/>
        <v>1.158057285276342</v>
      </c>
      <c r="GI17" s="331">
        <f t="shared" si="7"/>
        <v>3</v>
      </c>
      <c r="GJ17" s="389">
        <f t="shared" si="25"/>
        <v>1.0451694362537263</v>
      </c>
      <c r="GK17" s="389">
        <f t="shared" si="26"/>
        <v>0.88355625753158418</v>
      </c>
      <c r="GL17" s="389">
        <f t="shared" si="27"/>
        <v>1.026394163425504</v>
      </c>
      <c r="GM17" s="389">
        <f t="shared" si="28"/>
        <v>1.062513788383564</v>
      </c>
      <c r="GN17" s="389">
        <f t="shared" si="29"/>
        <v>1.084685278304317</v>
      </c>
      <c r="GU17" s="331">
        <f t="shared" si="8"/>
        <v>1989</v>
      </c>
      <c r="GV17" s="379">
        <f t="shared" si="0"/>
        <v>0.97089812256874275</v>
      </c>
      <c r="GW17" s="379">
        <f t="shared" si="1"/>
        <v>1.1081494151408215</v>
      </c>
      <c r="GX17" s="379">
        <f t="shared" si="1"/>
        <v>0.87614369443615403</v>
      </c>
    </row>
    <row r="18" spans="1:206" hidden="1" x14ac:dyDescent="0.2">
      <c r="A18" s="373" t="s">
        <v>105</v>
      </c>
      <c r="B18" s="330">
        <f t="shared" si="9"/>
        <v>1952</v>
      </c>
      <c r="D18" s="384"/>
      <c r="E18" s="384"/>
      <c r="F18" s="384"/>
      <c r="G18" s="384"/>
      <c r="H18" s="384"/>
      <c r="J18" s="385"/>
      <c r="K18" s="385"/>
      <c r="L18" s="385"/>
      <c r="M18" s="385"/>
      <c r="N18" s="385"/>
      <c r="W18" s="386"/>
      <c r="X18" s="386"/>
      <c r="Y18" s="386"/>
      <c r="Z18" s="386"/>
      <c r="AA18" s="386"/>
      <c r="BC18" s="379"/>
      <c r="BD18" s="379"/>
      <c r="BE18" s="379"/>
      <c r="BF18" s="379"/>
      <c r="BG18" s="379"/>
      <c r="BH18" s="379"/>
      <c r="BI18" s="379"/>
      <c r="BJ18" s="379"/>
      <c r="BK18" s="379"/>
      <c r="BL18" s="379"/>
      <c r="BM18" s="379"/>
      <c r="BN18" s="379"/>
      <c r="BO18" s="379"/>
      <c r="BP18" s="379"/>
      <c r="BQ18" s="379"/>
      <c r="BR18" s="379"/>
      <c r="BS18" s="379"/>
      <c r="BT18" s="379"/>
      <c r="BU18" s="379"/>
      <c r="BV18" s="379"/>
      <c r="BW18" s="379"/>
      <c r="CL18" s="388"/>
      <c r="CM18" s="388"/>
      <c r="CN18" s="388"/>
      <c r="CO18" s="388"/>
      <c r="CP18" s="388"/>
      <c r="CQ18" s="388"/>
      <c r="CR18" s="388"/>
      <c r="CS18" s="388"/>
      <c r="CT18" s="388"/>
      <c r="CU18" s="388"/>
      <c r="CV18" s="388"/>
      <c r="CY18" s="334"/>
      <c r="DA18" s="379"/>
      <c r="DB18" s="379"/>
      <c r="DC18" s="379"/>
      <c r="DD18" s="379"/>
      <c r="DF18" s="379"/>
      <c r="DG18" s="379"/>
      <c r="DH18" s="379"/>
      <c r="DI18" s="379"/>
      <c r="DJ18" s="379"/>
      <c r="DK18" s="379"/>
      <c r="DL18" s="379"/>
      <c r="DM18" s="379"/>
      <c r="DN18" s="379"/>
      <c r="DO18" s="379"/>
      <c r="DR18" s="379"/>
      <c r="DS18" s="379"/>
      <c r="DT18" s="379"/>
      <c r="DU18" s="379"/>
      <c r="DW18" s="379"/>
      <c r="DX18" s="379"/>
      <c r="DY18" s="379"/>
      <c r="DZ18" s="379"/>
      <c r="EA18" s="379"/>
      <c r="EC18" s="379"/>
      <c r="ED18" s="379"/>
      <c r="EE18" s="379"/>
      <c r="EF18" s="379"/>
      <c r="EH18" s="379"/>
      <c r="EI18" s="379"/>
      <c r="EJ18" s="379"/>
      <c r="EK18" s="379"/>
      <c r="EM18" s="379"/>
      <c r="EN18" s="379"/>
      <c r="EO18" s="379"/>
      <c r="EP18" s="379"/>
      <c r="ER18" s="379"/>
      <c r="ES18" s="379"/>
      <c r="ET18" s="379"/>
      <c r="EU18" s="379"/>
      <c r="EX18" s="379">
        <f t="shared" si="10"/>
        <v>1</v>
      </c>
      <c r="EY18" s="379">
        <f t="shared" si="11"/>
        <v>1</v>
      </c>
      <c r="EZ18" s="379">
        <f t="shared" si="2"/>
        <v>1.1575188044439357</v>
      </c>
      <c r="FA18" s="379"/>
      <c r="FB18" s="379">
        <f t="shared" si="12"/>
        <v>1</v>
      </c>
      <c r="FC18" s="379">
        <f t="shared" si="13"/>
        <v>1</v>
      </c>
      <c r="FD18" s="379">
        <f t="shared" si="3"/>
        <v>0.81544477043016661</v>
      </c>
      <c r="FE18" s="379"/>
      <c r="FF18" s="379">
        <f t="shared" si="14"/>
        <v>1</v>
      </c>
      <c r="FG18" s="379">
        <f t="shared" si="15"/>
        <v>1</v>
      </c>
      <c r="FH18" s="379">
        <f t="shared" si="4"/>
        <v>1.084598883534541</v>
      </c>
      <c r="FI18" s="379"/>
      <c r="FJ18" s="379">
        <f t="shared" si="16"/>
        <v>1</v>
      </c>
      <c r="FK18" s="379">
        <f t="shared" si="17"/>
        <v>1</v>
      </c>
      <c r="FL18" s="379">
        <f t="shared" si="5"/>
        <v>1.0290633672760561</v>
      </c>
      <c r="FN18" s="379">
        <f t="shared" si="18"/>
        <v>1</v>
      </c>
      <c r="FO18" s="379">
        <f t="shared" si="19"/>
        <v>1</v>
      </c>
      <c r="FP18" s="379">
        <f t="shared" si="6"/>
        <v>1.0570362736601544</v>
      </c>
      <c r="FR18" s="336"/>
      <c r="GB18" s="331">
        <v>1973</v>
      </c>
      <c r="GC18" s="389">
        <f t="shared" si="20"/>
        <v>0.99829091019077232</v>
      </c>
      <c r="GD18" s="389">
        <f t="shared" si="21"/>
        <v>0.89843894832742521</v>
      </c>
      <c r="GE18" s="389">
        <f t="shared" si="22"/>
        <v>1.0322660804910306</v>
      </c>
      <c r="GF18" s="389">
        <f t="shared" si="23"/>
        <v>0.91908643223794018</v>
      </c>
      <c r="GG18" s="389">
        <f t="shared" si="24"/>
        <v>1.1711716037656501</v>
      </c>
      <c r="GI18" s="331">
        <f t="shared" si="7"/>
        <v>4</v>
      </c>
      <c r="GJ18" s="389">
        <f t="shared" si="25"/>
        <v>1.0693479057735147</v>
      </c>
      <c r="GK18" s="389">
        <f t="shared" si="26"/>
        <v>0.86250821224628071</v>
      </c>
      <c r="GL18" s="389">
        <f t="shared" si="27"/>
        <v>1.0015126682314801</v>
      </c>
      <c r="GM18" s="389">
        <f t="shared" si="28"/>
        <v>1.0953060950265725</v>
      </c>
      <c r="GN18" s="389">
        <f t="shared" si="29"/>
        <v>1.1302221984278564</v>
      </c>
      <c r="GU18" s="331">
        <f t="shared" si="8"/>
        <v>1990</v>
      </c>
      <c r="GV18" s="379">
        <f t="shared" si="0"/>
        <v>0.96435130811559855</v>
      </c>
      <c r="GW18" s="379">
        <f t="shared" si="1"/>
        <v>1.1120532791043418</v>
      </c>
      <c r="GX18" s="379">
        <f t="shared" si="1"/>
        <v>0.8671808502667212</v>
      </c>
    </row>
    <row r="19" spans="1:206" hidden="1" x14ac:dyDescent="0.2">
      <c r="A19" s="373" t="s">
        <v>105</v>
      </c>
      <c r="B19" s="330">
        <f t="shared" si="9"/>
        <v>1953</v>
      </c>
      <c r="D19" s="384"/>
      <c r="E19" s="384"/>
      <c r="F19" s="384"/>
      <c r="G19" s="384"/>
      <c r="H19" s="384"/>
      <c r="J19" s="385"/>
      <c r="K19" s="385"/>
      <c r="L19" s="385"/>
      <c r="M19" s="385"/>
      <c r="N19" s="385"/>
      <c r="W19" s="386"/>
      <c r="X19" s="386"/>
      <c r="Y19" s="386"/>
      <c r="Z19" s="386"/>
      <c r="AA19" s="386"/>
      <c r="BC19" s="379"/>
      <c r="BD19" s="379"/>
      <c r="BE19" s="379"/>
      <c r="BF19" s="379"/>
      <c r="BG19" s="379"/>
      <c r="BH19" s="379"/>
      <c r="BI19" s="379"/>
      <c r="BJ19" s="379"/>
      <c r="BK19" s="379"/>
      <c r="BL19" s="379"/>
      <c r="BM19" s="379"/>
      <c r="BN19" s="379"/>
      <c r="BO19" s="379"/>
      <c r="BP19" s="379"/>
      <c r="BQ19" s="379"/>
      <c r="BR19" s="379"/>
      <c r="BS19" s="379"/>
      <c r="BT19" s="379"/>
      <c r="BU19" s="379"/>
      <c r="BV19" s="379"/>
      <c r="BW19" s="379"/>
      <c r="CL19" s="388"/>
      <c r="CM19" s="388"/>
      <c r="CN19" s="388"/>
      <c r="CO19" s="388"/>
      <c r="CP19" s="388"/>
      <c r="CQ19" s="388"/>
      <c r="CR19" s="388"/>
      <c r="CS19" s="388"/>
      <c r="CT19" s="388"/>
      <c r="CU19" s="388"/>
      <c r="CV19" s="388"/>
      <c r="CY19" s="334"/>
      <c r="DA19" s="379"/>
      <c r="DB19" s="379"/>
      <c r="DC19" s="379"/>
      <c r="DD19" s="379"/>
      <c r="DF19" s="379"/>
      <c r="DG19" s="379"/>
      <c r="DH19" s="379"/>
      <c r="DI19" s="379"/>
      <c r="DJ19" s="379"/>
      <c r="DK19" s="379"/>
      <c r="DL19" s="379"/>
      <c r="DM19" s="379"/>
      <c r="DN19" s="379"/>
      <c r="DO19" s="379"/>
      <c r="DR19" s="379"/>
      <c r="DS19" s="379"/>
      <c r="DT19" s="379"/>
      <c r="DU19" s="379"/>
      <c r="DW19" s="379"/>
      <c r="DX19" s="379"/>
      <c r="DY19" s="379"/>
      <c r="DZ19" s="379"/>
      <c r="EA19" s="379"/>
      <c r="EC19" s="379"/>
      <c r="ED19" s="379"/>
      <c r="EE19" s="379"/>
      <c r="EF19" s="379"/>
      <c r="EH19" s="379"/>
      <c r="EI19" s="379"/>
      <c r="EJ19" s="379"/>
      <c r="EK19" s="379"/>
      <c r="EM19" s="379"/>
      <c r="EN19" s="379"/>
      <c r="EO19" s="379"/>
      <c r="EP19" s="379"/>
      <c r="ER19" s="379"/>
      <c r="ES19" s="379"/>
      <c r="ET19" s="379"/>
      <c r="EU19" s="379"/>
      <c r="EX19" s="379">
        <f t="shared" si="10"/>
        <v>1</v>
      </c>
      <c r="EY19" s="379">
        <f t="shared" si="11"/>
        <v>1</v>
      </c>
      <c r="EZ19" s="379">
        <f t="shared" si="2"/>
        <v>1.1575188044439357</v>
      </c>
      <c r="FA19" s="379"/>
      <c r="FB19" s="379">
        <f t="shared" si="12"/>
        <v>1</v>
      </c>
      <c r="FC19" s="379">
        <f t="shared" si="13"/>
        <v>1</v>
      </c>
      <c r="FD19" s="379">
        <f t="shared" si="3"/>
        <v>0.81544477043016661</v>
      </c>
      <c r="FE19" s="379"/>
      <c r="FF19" s="379">
        <f t="shared" si="14"/>
        <v>1</v>
      </c>
      <c r="FG19" s="379">
        <f t="shared" si="15"/>
        <v>1</v>
      </c>
      <c r="FH19" s="379">
        <f t="shared" si="4"/>
        <v>1.084598883534541</v>
      </c>
      <c r="FI19" s="379"/>
      <c r="FJ19" s="379">
        <f t="shared" si="16"/>
        <v>1</v>
      </c>
      <c r="FK19" s="379">
        <f t="shared" si="17"/>
        <v>1</v>
      </c>
      <c r="FL19" s="379">
        <f t="shared" si="5"/>
        <v>1.0290633672760561</v>
      </c>
      <c r="FN19" s="379">
        <f t="shared" si="18"/>
        <v>1</v>
      </c>
      <c r="FO19" s="379">
        <f t="shared" si="19"/>
        <v>1</v>
      </c>
      <c r="FP19" s="379">
        <f t="shared" si="6"/>
        <v>1.0570362736601544</v>
      </c>
      <c r="FR19" s="336"/>
      <c r="GB19" s="331">
        <v>1974</v>
      </c>
      <c r="GC19" s="389">
        <f t="shared" si="20"/>
        <v>0.99330622768348742</v>
      </c>
      <c r="GD19" s="389">
        <f t="shared" si="21"/>
        <v>0.84710158421744797</v>
      </c>
      <c r="GE19" s="389">
        <f t="shared" si="22"/>
        <v>1.0343910021074858</v>
      </c>
      <c r="GF19" s="389">
        <f t="shared" si="23"/>
        <v>0.94940195501905633</v>
      </c>
      <c r="GG19" s="389">
        <f t="shared" si="24"/>
        <v>1.1940233192778809</v>
      </c>
      <c r="GI19" s="331">
        <f t="shared" si="7"/>
        <v>5</v>
      </c>
      <c r="GJ19" s="389">
        <f t="shared" si="25"/>
        <v>1.0642129154072264</v>
      </c>
      <c r="GK19" s="389">
        <f t="shared" si="26"/>
        <v>0.85904895612648935</v>
      </c>
      <c r="GL19" s="389">
        <f t="shared" si="27"/>
        <v>0.98537435249981686</v>
      </c>
      <c r="GM19" s="389">
        <f t="shared" si="28"/>
        <v>1.1468574415321811</v>
      </c>
      <c r="GN19" s="389">
        <f t="shared" si="29"/>
        <v>1.0962255491728785</v>
      </c>
      <c r="GU19" s="331">
        <f t="shared" si="8"/>
        <v>1991</v>
      </c>
      <c r="GV19" s="379">
        <f t="shared" si="0"/>
        <v>0.93461738540126116</v>
      </c>
      <c r="GW19" s="379">
        <f t="shared" si="1"/>
        <v>1.0721750575020854</v>
      </c>
      <c r="GX19" s="379">
        <f t="shared" si="1"/>
        <v>0.87170222703995637</v>
      </c>
    </row>
    <row r="20" spans="1:206" hidden="1" x14ac:dyDescent="0.2">
      <c r="A20" s="373" t="s">
        <v>105</v>
      </c>
      <c r="B20" s="330">
        <f t="shared" si="9"/>
        <v>1954</v>
      </c>
      <c r="D20" s="384"/>
      <c r="E20" s="384"/>
      <c r="F20" s="384"/>
      <c r="G20" s="384"/>
      <c r="H20" s="384"/>
      <c r="J20" s="385"/>
      <c r="K20" s="385"/>
      <c r="L20" s="385"/>
      <c r="M20" s="385"/>
      <c r="N20" s="385"/>
      <c r="W20" s="386"/>
      <c r="X20" s="386"/>
      <c r="Y20" s="386"/>
      <c r="Z20" s="386"/>
      <c r="AA20" s="386"/>
      <c r="BC20" s="379"/>
      <c r="BD20" s="379"/>
      <c r="BE20" s="379"/>
      <c r="BF20" s="379"/>
      <c r="BG20" s="379"/>
      <c r="BH20" s="379"/>
      <c r="BI20" s="379"/>
      <c r="BJ20" s="379"/>
      <c r="BK20" s="379"/>
      <c r="BL20" s="379"/>
      <c r="BM20" s="379"/>
      <c r="BN20" s="379"/>
      <c r="BO20" s="379"/>
      <c r="BP20" s="379"/>
      <c r="BQ20" s="379"/>
      <c r="BR20" s="379"/>
      <c r="BS20" s="379"/>
      <c r="BT20" s="379"/>
      <c r="BU20" s="379"/>
      <c r="BV20" s="379"/>
      <c r="BW20" s="379"/>
      <c r="CL20" s="388"/>
      <c r="CM20" s="388"/>
      <c r="CN20" s="388"/>
      <c r="CO20" s="388"/>
      <c r="CP20" s="388"/>
      <c r="CQ20" s="388"/>
      <c r="CR20" s="388"/>
      <c r="CS20" s="388"/>
      <c r="CT20" s="388"/>
      <c r="CU20" s="388"/>
      <c r="CV20" s="388"/>
      <c r="CY20" s="334"/>
      <c r="DA20" s="379"/>
      <c r="DB20" s="379"/>
      <c r="DC20" s="379"/>
      <c r="DD20" s="379"/>
      <c r="DF20" s="379"/>
      <c r="DG20" s="379"/>
      <c r="DH20" s="379"/>
      <c r="DI20" s="379"/>
      <c r="DJ20" s="379"/>
      <c r="DK20" s="379"/>
      <c r="DL20" s="379"/>
      <c r="DM20" s="379"/>
      <c r="DN20" s="379"/>
      <c r="DO20" s="379"/>
      <c r="DR20" s="379"/>
      <c r="DS20" s="379"/>
      <c r="DT20" s="379"/>
      <c r="DU20" s="379"/>
      <c r="DW20" s="379"/>
      <c r="DX20" s="379"/>
      <c r="DY20" s="379"/>
      <c r="DZ20" s="379"/>
      <c r="EA20" s="379"/>
      <c r="EC20" s="379"/>
      <c r="ED20" s="379"/>
      <c r="EE20" s="379"/>
      <c r="EF20" s="379"/>
      <c r="EH20" s="379"/>
      <c r="EI20" s="379"/>
      <c r="EJ20" s="379"/>
      <c r="EK20" s="379"/>
      <c r="EM20" s="379"/>
      <c r="EN20" s="379"/>
      <c r="EO20" s="379"/>
      <c r="EP20" s="379"/>
      <c r="ER20" s="379"/>
      <c r="ES20" s="379"/>
      <c r="ET20" s="379"/>
      <c r="EU20" s="379"/>
      <c r="EX20" s="379">
        <f t="shared" si="10"/>
        <v>1</v>
      </c>
      <c r="EY20" s="379">
        <f t="shared" si="11"/>
        <v>1</v>
      </c>
      <c r="EZ20" s="379">
        <f t="shared" si="2"/>
        <v>1.1575188044439357</v>
      </c>
      <c r="FA20" s="379"/>
      <c r="FB20" s="379">
        <f t="shared" si="12"/>
        <v>1</v>
      </c>
      <c r="FC20" s="379">
        <f t="shared" si="13"/>
        <v>1</v>
      </c>
      <c r="FD20" s="379">
        <f t="shared" si="3"/>
        <v>0.81544477043016661</v>
      </c>
      <c r="FE20" s="379"/>
      <c r="FF20" s="379">
        <f t="shared" si="14"/>
        <v>1</v>
      </c>
      <c r="FG20" s="379">
        <f t="shared" si="15"/>
        <v>1</v>
      </c>
      <c r="FH20" s="379">
        <f t="shared" si="4"/>
        <v>1.084598883534541</v>
      </c>
      <c r="FI20" s="379"/>
      <c r="FJ20" s="379">
        <f t="shared" si="16"/>
        <v>1</v>
      </c>
      <c r="FK20" s="379">
        <f t="shared" si="17"/>
        <v>1</v>
      </c>
      <c r="FL20" s="379">
        <f t="shared" si="5"/>
        <v>1.0290633672760561</v>
      </c>
      <c r="FN20" s="379">
        <f t="shared" si="18"/>
        <v>1</v>
      </c>
      <c r="FO20" s="379">
        <f t="shared" si="19"/>
        <v>1</v>
      </c>
      <c r="FP20" s="379">
        <f t="shared" si="6"/>
        <v>1.0570362736601544</v>
      </c>
      <c r="FR20" s="336"/>
      <c r="GB20" s="331">
        <v>1975</v>
      </c>
      <c r="GC20" s="389">
        <f t="shared" si="20"/>
        <v>0.94699492363597815</v>
      </c>
      <c r="GD20" s="389">
        <f t="shared" si="21"/>
        <v>0.83758341696654304</v>
      </c>
      <c r="GE20" s="389">
        <f t="shared" si="22"/>
        <v>1.0263736139509869</v>
      </c>
      <c r="GF20" s="389">
        <f t="shared" si="23"/>
        <v>0.95364324828274183</v>
      </c>
      <c r="GG20" s="389">
        <f t="shared" si="24"/>
        <v>1.1551228200834982</v>
      </c>
      <c r="GI20" s="331">
        <f t="shared" si="7"/>
        <v>6</v>
      </c>
      <c r="GJ20" s="389">
        <f t="shared" si="25"/>
        <v>0.97242932789488079</v>
      </c>
      <c r="GK20" s="389">
        <f t="shared" si="26"/>
        <v>0.83211388214703574</v>
      </c>
      <c r="GL20" s="389">
        <f t="shared" si="27"/>
        <v>0.9753095080295292</v>
      </c>
      <c r="GM20" s="389">
        <f t="shared" si="28"/>
        <v>1.1344854036311751</v>
      </c>
      <c r="GN20" s="389">
        <f t="shared" si="29"/>
        <v>1.0561702018044283</v>
      </c>
      <c r="GU20" s="331">
        <f t="shared" si="8"/>
        <v>1992</v>
      </c>
      <c r="GV20" s="379">
        <f t="shared" si="0"/>
        <v>0.93257611872928581</v>
      </c>
      <c r="GW20" s="379">
        <f t="shared" si="1"/>
        <v>1.098353493915659</v>
      </c>
      <c r="GX20" s="379">
        <f t="shared" si="1"/>
        <v>0.84906737575407309</v>
      </c>
    </row>
    <row r="21" spans="1:206" hidden="1" x14ac:dyDescent="0.2">
      <c r="A21" s="373" t="s">
        <v>105</v>
      </c>
      <c r="B21" s="330">
        <f t="shared" si="9"/>
        <v>1955</v>
      </c>
      <c r="D21" s="384"/>
      <c r="E21" s="384"/>
      <c r="F21" s="384"/>
      <c r="G21" s="384"/>
      <c r="H21" s="384"/>
      <c r="J21" s="385"/>
      <c r="K21" s="385"/>
      <c r="L21" s="385"/>
      <c r="M21" s="385"/>
      <c r="N21" s="385"/>
      <c r="W21" s="386"/>
      <c r="X21" s="386"/>
      <c r="Y21" s="386"/>
      <c r="Z21" s="386"/>
      <c r="AA21" s="386"/>
      <c r="BC21" s="379"/>
      <c r="BD21" s="379"/>
      <c r="BE21" s="379"/>
      <c r="BF21" s="379"/>
      <c r="BG21" s="379"/>
      <c r="BH21" s="379"/>
      <c r="BI21" s="379"/>
      <c r="BJ21" s="379"/>
      <c r="BK21" s="379"/>
      <c r="BL21" s="379"/>
      <c r="BM21" s="379"/>
      <c r="BN21" s="379"/>
      <c r="BO21" s="379"/>
      <c r="BP21" s="379"/>
      <c r="BQ21" s="379"/>
      <c r="BR21" s="379"/>
      <c r="BS21" s="379"/>
      <c r="BT21" s="379"/>
      <c r="BU21" s="379"/>
      <c r="BV21" s="379"/>
      <c r="BW21" s="379"/>
      <c r="CL21" s="388"/>
      <c r="CM21" s="388"/>
      <c r="CN21" s="388"/>
      <c r="CO21" s="388"/>
      <c r="CP21" s="388"/>
      <c r="CQ21" s="388"/>
      <c r="CR21" s="388"/>
      <c r="CS21" s="388"/>
      <c r="CT21" s="388"/>
      <c r="CU21" s="388"/>
      <c r="CV21" s="388"/>
      <c r="CY21" s="334"/>
      <c r="DA21" s="379"/>
      <c r="DB21" s="379"/>
      <c r="DC21" s="379"/>
      <c r="DD21" s="379"/>
      <c r="DF21" s="379"/>
      <c r="DG21" s="379"/>
      <c r="DH21" s="379"/>
      <c r="DI21" s="379"/>
      <c r="DJ21" s="379"/>
      <c r="DK21" s="379"/>
      <c r="DL21" s="379"/>
      <c r="DM21" s="379"/>
      <c r="DN21" s="379"/>
      <c r="DO21" s="379"/>
      <c r="DR21" s="379"/>
      <c r="DS21" s="379"/>
      <c r="DT21" s="379"/>
      <c r="DU21" s="379"/>
      <c r="DW21" s="379"/>
      <c r="DX21" s="379"/>
      <c r="DY21" s="379"/>
      <c r="DZ21" s="379"/>
      <c r="EA21" s="379"/>
      <c r="EC21" s="379"/>
      <c r="ED21" s="379"/>
      <c r="EE21" s="379"/>
      <c r="EF21" s="379"/>
      <c r="EH21" s="379"/>
      <c r="EI21" s="379"/>
      <c r="EJ21" s="379"/>
      <c r="EK21" s="379"/>
      <c r="EM21" s="379"/>
      <c r="EN21" s="379"/>
      <c r="EO21" s="379"/>
      <c r="EP21" s="379"/>
      <c r="ER21" s="379"/>
      <c r="ES21" s="379"/>
      <c r="ET21" s="379"/>
      <c r="EU21" s="379"/>
      <c r="EX21" s="379">
        <f t="shared" si="10"/>
        <v>1</v>
      </c>
      <c r="EY21" s="379">
        <f t="shared" si="11"/>
        <v>1</v>
      </c>
      <c r="EZ21" s="379">
        <f t="shared" si="2"/>
        <v>1.1575188044439357</v>
      </c>
      <c r="FA21" s="379"/>
      <c r="FB21" s="379">
        <f t="shared" si="12"/>
        <v>1</v>
      </c>
      <c r="FC21" s="379">
        <f t="shared" si="13"/>
        <v>1</v>
      </c>
      <c r="FD21" s="379">
        <f t="shared" si="3"/>
        <v>0.81544477043016661</v>
      </c>
      <c r="FE21" s="379"/>
      <c r="FF21" s="379">
        <f t="shared" si="14"/>
        <v>1</v>
      </c>
      <c r="FG21" s="379">
        <f t="shared" si="15"/>
        <v>1</v>
      </c>
      <c r="FH21" s="379">
        <f t="shared" si="4"/>
        <v>1.084598883534541</v>
      </c>
      <c r="FI21" s="379"/>
      <c r="FJ21" s="379">
        <f t="shared" si="16"/>
        <v>1</v>
      </c>
      <c r="FK21" s="379">
        <f t="shared" si="17"/>
        <v>1</v>
      </c>
      <c r="FL21" s="379">
        <f t="shared" si="5"/>
        <v>1.0290633672760561</v>
      </c>
      <c r="FN21" s="379">
        <f t="shared" si="18"/>
        <v>1</v>
      </c>
      <c r="FO21" s="379">
        <f t="shared" si="19"/>
        <v>1</v>
      </c>
      <c r="FP21" s="379">
        <f t="shared" si="6"/>
        <v>1.0570362736601544</v>
      </c>
      <c r="FR21" s="336"/>
      <c r="GB21" s="331">
        <v>1976</v>
      </c>
      <c r="GC21" s="389">
        <f t="shared" si="20"/>
        <v>0.98325367801966967</v>
      </c>
      <c r="GD21" s="389">
        <f t="shared" si="21"/>
        <v>0.87012015542251342</v>
      </c>
      <c r="GE21" s="389">
        <f t="shared" si="22"/>
        <v>1.0225010527333753</v>
      </c>
      <c r="GF21" s="389">
        <f t="shared" si="23"/>
        <v>0.9462169534442193</v>
      </c>
      <c r="GG21" s="389">
        <f t="shared" si="24"/>
        <v>1.167970468456156</v>
      </c>
      <c r="GI21" s="331">
        <f t="shared" si="7"/>
        <v>7</v>
      </c>
      <c r="GJ21" s="389">
        <f t="shared" si="25"/>
        <v>1.0093193391244473</v>
      </c>
      <c r="GK21" s="389">
        <f t="shared" si="26"/>
        <v>0.80465790579952745</v>
      </c>
      <c r="GL21" s="389">
        <f t="shared" si="27"/>
        <v>0.99255502452816124</v>
      </c>
      <c r="GM21" s="389">
        <f t="shared" si="28"/>
        <v>1.0900735139391615</v>
      </c>
      <c r="GN21" s="389">
        <f t="shared" si="29"/>
        <v>1.1593296212087609</v>
      </c>
      <c r="GU21" s="331">
        <f t="shared" si="8"/>
        <v>1993</v>
      </c>
      <c r="GV21" s="379">
        <f t="shared" si="0"/>
        <v>0.93033778983528637</v>
      </c>
      <c r="GW21" s="379">
        <f t="shared" si="1"/>
        <v>1.0968310436466073</v>
      </c>
      <c r="GX21" s="379">
        <f t="shared" si="1"/>
        <v>0.84820519552602658</v>
      </c>
    </row>
    <row r="22" spans="1:206" hidden="1" x14ac:dyDescent="0.2">
      <c r="A22" s="373" t="s">
        <v>105</v>
      </c>
      <c r="B22" s="330">
        <f t="shared" si="9"/>
        <v>1956</v>
      </c>
      <c r="D22" s="384"/>
      <c r="E22" s="384"/>
      <c r="F22" s="384"/>
      <c r="G22" s="384"/>
      <c r="H22" s="384"/>
      <c r="J22" s="385"/>
      <c r="K22" s="385"/>
      <c r="L22" s="385"/>
      <c r="M22" s="385"/>
      <c r="N22" s="385"/>
      <c r="W22" s="386"/>
      <c r="X22" s="386"/>
      <c r="Y22" s="386"/>
      <c r="Z22" s="386"/>
      <c r="AA22" s="386"/>
      <c r="BC22" s="379"/>
      <c r="BD22" s="379"/>
      <c r="BE22" s="379"/>
      <c r="BF22" s="379"/>
      <c r="BG22" s="379"/>
      <c r="BH22" s="379"/>
      <c r="BI22" s="379"/>
      <c r="BJ22" s="379"/>
      <c r="BK22" s="379"/>
      <c r="BL22" s="379"/>
      <c r="BM22" s="379"/>
      <c r="BN22" s="379"/>
      <c r="BO22" s="379"/>
      <c r="BP22" s="379"/>
      <c r="BQ22" s="379"/>
      <c r="BR22" s="379"/>
      <c r="BS22" s="379"/>
      <c r="BT22" s="379"/>
      <c r="BU22" s="379"/>
      <c r="BV22" s="379"/>
      <c r="BW22" s="379"/>
      <c r="CL22" s="388"/>
      <c r="CM22" s="388"/>
      <c r="CN22" s="388"/>
      <c r="CO22" s="388"/>
      <c r="CP22" s="388"/>
      <c r="CQ22" s="388"/>
      <c r="CR22" s="388"/>
      <c r="CS22" s="388"/>
      <c r="CT22" s="388"/>
      <c r="CU22" s="388"/>
      <c r="CV22" s="388"/>
      <c r="CY22" s="334"/>
      <c r="DA22" s="379"/>
      <c r="DB22" s="379"/>
      <c r="DC22" s="379"/>
      <c r="DD22" s="379"/>
      <c r="DF22" s="379"/>
      <c r="DG22" s="379"/>
      <c r="DH22" s="379"/>
      <c r="DI22" s="379"/>
      <c r="DJ22" s="379"/>
      <c r="DK22" s="379"/>
      <c r="DL22" s="379"/>
      <c r="DM22" s="379"/>
      <c r="DN22" s="379"/>
      <c r="DO22" s="379"/>
      <c r="DR22" s="379"/>
      <c r="DS22" s="379"/>
      <c r="DT22" s="379"/>
      <c r="DU22" s="379"/>
      <c r="DW22" s="379"/>
      <c r="DX22" s="379"/>
      <c r="DY22" s="379"/>
      <c r="DZ22" s="379"/>
      <c r="EA22" s="379"/>
      <c r="EC22" s="379"/>
      <c r="ED22" s="379"/>
      <c r="EE22" s="379"/>
      <c r="EF22" s="379"/>
      <c r="EH22" s="379"/>
      <c r="EI22" s="379"/>
      <c r="EJ22" s="379"/>
      <c r="EK22" s="379"/>
      <c r="EM22" s="379"/>
      <c r="EN22" s="379"/>
      <c r="EO22" s="379"/>
      <c r="EP22" s="379"/>
      <c r="ER22" s="379"/>
      <c r="ES22" s="379"/>
      <c r="ET22" s="379"/>
      <c r="EU22" s="379"/>
      <c r="EX22" s="379">
        <f t="shared" si="10"/>
        <v>1</v>
      </c>
      <c r="EY22" s="379">
        <f t="shared" si="11"/>
        <v>1</v>
      </c>
      <c r="EZ22" s="379">
        <f t="shared" si="2"/>
        <v>1.1575188044439357</v>
      </c>
      <c r="FA22" s="379"/>
      <c r="FB22" s="379">
        <f t="shared" si="12"/>
        <v>1</v>
      </c>
      <c r="FC22" s="379">
        <f t="shared" si="13"/>
        <v>1</v>
      </c>
      <c r="FD22" s="379">
        <f t="shared" si="3"/>
        <v>0.81544477043016661</v>
      </c>
      <c r="FE22" s="379"/>
      <c r="FF22" s="379">
        <f t="shared" si="14"/>
        <v>1</v>
      </c>
      <c r="FG22" s="379">
        <f t="shared" si="15"/>
        <v>1</v>
      </c>
      <c r="FH22" s="379">
        <f t="shared" si="4"/>
        <v>1.084598883534541</v>
      </c>
      <c r="FI22" s="379"/>
      <c r="FJ22" s="379">
        <f t="shared" si="16"/>
        <v>1</v>
      </c>
      <c r="FK22" s="379">
        <f t="shared" si="17"/>
        <v>1</v>
      </c>
      <c r="FL22" s="379">
        <f t="shared" si="5"/>
        <v>1.0290633672760561</v>
      </c>
      <c r="FN22" s="379">
        <f t="shared" si="18"/>
        <v>1</v>
      </c>
      <c r="FO22" s="379">
        <f t="shared" si="19"/>
        <v>1</v>
      </c>
      <c r="FP22" s="379">
        <f t="shared" si="6"/>
        <v>1.0570362736601544</v>
      </c>
      <c r="FR22" s="336"/>
      <c r="GB22" s="331">
        <v>1977</v>
      </c>
      <c r="GC22" s="389">
        <f t="shared" si="20"/>
        <v>1.0089666289257333</v>
      </c>
      <c r="GD22" s="389">
        <f t="shared" si="21"/>
        <v>0.8908248813244829</v>
      </c>
      <c r="GE22" s="389">
        <f t="shared" si="22"/>
        <v>1.0142172210318374</v>
      </c>
      <c r="GF22" s="389">
        <f t="shared" si="23"/>
        <v>0.96822892324220022</v>
      </c>
      <c r="GG22" s="389">
        <f t="shared" si="24"/>
        <v>1.1533880073830483</v>
      </c>
      <c r="GI22" s="331">
        <f t="shared" si="7"/>
        <v>8</v>
      </c>
      <c r="GJ22" s="389">
        <f t="shared" si="25"/>
        <v>1.0483694469137048</v>
      </c>
      <c r="GK22" s="389">
        <f t="shared" si="26"/>
        <v>0.91352449833004246</v>
      </c>
      <c r="GL22" s="389">
        <f t="shared" si="27"/>
        <v>0.99454406485876434</v>
      </c>
      <c r="GM22" s="389">
        <f t="shared" si="28"/>
        <v>1.0823523497747427</v>
      </c>
      <c r="GN22" s="389">
        <f t="shared" si="29"/>
        <v>1.0661086395713095</v>
      </c>
      <c r="GU22" s="331">
        <f t="shared" si="8"/>
        <v>1994</v>
      </c>
      <c r="GV22" s="379">
        <f t="shared" si="0"/>
        <v>0.92389960871034171</v>
      </c>
      <c r="GW22" s="379">
        <f t="shared" si="1"/>
        <v>1.1899509602940206</v>
      </c>
      <c r="GX22" s="379">
        <f t="shared" si="1"/>
        <v>0.77641822187534415</v>
      </c>
    </row>
    <row r="23" spans="1:206" hidden="1" x14ac:dyDescent="0.2">
      <c r="A23" s="373" t="s">
        <v>105</v>
      </c>
      <c r="B23" s="330">
        <f t="shared" si="9"/>
        <v>1957</v>
      </c>
      <c r="D23" s="384"/>
      <c r="E23" s="384"/>
      <c r="F23" s="384"/>
      <c r="G23" s="384"/>
      <c r="H23" s="384"/>
      <c r="J23" s="385"/>
      <c r="K23" s="385"/>
      <c r="L23" s="385"/>
      <c r="M23" s="385"/>
      <c r="N23" s="385"/>
      <c r="W23" s="386"/>
      <c r="X23" s="386"/>
      <c r="Y23" s="386"/>
      <c r="Z23" s="386"/>
      <c r="AA23" s="386"/>
      <c r="BC23" s="379"/>
      <c r="BD23" s="379"/>
      <c r="BE23" s="379"/>
      <c r="BF23" s="379"/>
      <c r="BG23" s="379"/>
      <c r="BH23" s="379"/>
      <c r="BI23" s="379"/>
      <c r="BJ23" s="379"/>
      <c r="BK23" s="379"/>
      <c r="BL23" s="379"/>
      <c r="BM23" s="379"/>
      <c r="BN23" s="379"/>
      <c r="BO23" s="379"/>
      <c r="BP23" s="379"/>
      <c r="BQ23" s="379"/>
      <c r="BR23" s="379"/>
      <c r="BS23" s="379"/>
      <c r="BT23" s="379"/>
      <c r="BU23" s="379"/>
      <c r="BV23" s="379"/>
      <c r="BW23" s="379"/>
      <c r="CL23" s="388"/>
      <c r="CM23" s="388"/>
      <c r="CN23" s="388"/>
      <c r="CO23" s="388"/>
      <c r="CP23" s="388"/>
      <c r="CQ23" s="388"/>
      <c r="CR23" s="388"/>
      <c r="CS23" s="388"/>
      <c r="CT23" s="388"/>
      <c r="CU23" s="388"/>
      <c r="CV23" s="388"/>
      <c r="CY23" s="334"/>
      <c r="DA23" s="379"/>
      <c r="DB23" s="379"/>
      <c r="DC23" s="379"/>
      <c r="DD23" s="379"/>
      <c r="DF23" s="379"/>
      <c r="DG23" s="379"/>
      <c r="DH23" s="379"/>
      <c r="DI23" s="379"/>
      <c r="DJ23" s="379"/>
      <c r="DK23" s="379"/>
      <c r="DL23" s="379"/>
      <c r="DM23" s="379"/>
      <c r="DN23" s="379"/>
      <c r="DO23" s="379"/>
      <c r="DR23" s="379"/>
      <c r="DS23" s="379"/>
      <c r="DT23" s="379"/>
      <c r="DU23" s="379"/>
      <c r="DW23" s="379"/>
      <c r="DX23" s="379"/>
      <c r="DY23" s="379"/>
      <c r="DZ23" s="379"/>
      <c r="EA23" s="379"/>
      <c r="EC23" s="379"/>
      <c r="ED23" s="379"/>
      <c r="EE23" s="379"/>
      <c r="EF23" s="379"/>
      <c r="EH23" s="379"/>
      <c r="EI23" s="379"/>
      <c r="EJ23" s="379"/>
      <c r="EK23" s="379"/>
      <c r="EM23" s="379"/>
      <c r="EN23" s="379"/>
      <c r="EO23" s="379"/>
      <c r="EP23" s="379"/>
      <c r="ER23" s="379"/>
      <c r="ES23" s="379"/>
      <c r="ET23" s="379"/>
      <c r="EU23" s="379"/>
      <c r="EX23" s="379">
        <f t="shared" si="10"/>
        <v>1</v>
      </c>
      <c r="EY23" s="379">
        <f t="shared" si="11"/>
        <v>1</v>
      </c>
      <c r="EZ23" s="379">
        <f t="shared" si="2"/>
        <v>1.1575188044439357</v>
      </c>
      <c r="FA23" s="379"/>
      <c r="FB23" s="379">
        <f t="shared" si="12"/>
        <v>1</v>
      </c>
      <c r="FC23" s="379">
        <f t="shared" si="13"/>
        <v>1</v>
      </c>
      <c r="FD23" s="379">
        <f t="shared" si="3"/>
        <v>0.81544477043016661</v>
      </c>
      <c r="FE23" s="379"/>
      <c r="FF23" s="379">
        <f t="shared" si="14"/>
        <v>1</v>
      </c>
      <c r="FG23" s="379">
        <f t="shared" si="15"/>
        <v>1</v>
      </c>
      <c r="FH23" s="379">
        <f t="shared" si="4"/>
        <v>1.084598883534541</v>
      </c>
      <c r="FI23" s="379"/>
      <c r="FJ23" s="379">
        <f t="shared" si="16"/>
        <v>1</v>
      </c>
      <c r="FK23" s="379">
        <f t="shared" si="17"/>
        <v>1</v>
      </c>
      <c r="FL23" s="379">
        <f t="shared" si="5"/>
        <v>1.0290633672760561</v>
      </c>
      <c r="FN23" s="379">
        <f t="shared" si="18"/>
        <v>1</v>
      </c>
      <c r="FO23" s="379">
        <f t="shared" si="19"/>
        <v>1</v>
      </c>
      <c r="FP23" s="379">
        <f t="shared" si="6"/>
        <v>1.0570362736601544</v>
      </c>
      <c r="FR23" s="336"/>
      <c r="GB23" s="331">
        <v>1978</v>
      </c>
      <c r="GC23" s="389">
        <f t="shared" si="20"/>
        <v>1.1071857046221016</v>
      </c>
      <c r="GD23" s="389">
        <f t="shared" si="21"/>
        <v>0.89958296216012112</v>
      </c>
      <c r="GE23" s="389">
        <f t="shared" si="22"/>
        <v>1.0119026994360003</v>
      </c>
      <c r="GF23" s="389">
        <f t="shared" si="23"/>
        <v>1.005189060217381</v>
      </c>
      <c r="GG23" s="389">
        <f t="shared" si="24"/>
        <v>1.2100205344186081</v>
      </c>
      <c r="GI23" s="331">
        <f t="shared" si="7"/>
        <v>9</v>
      </c>
      <c r="GJ23" s="389">
        <f t="shared" si="25"/>
        <v>1</v>
      </c>
      <c r="GK23" s="389">
        <f t="shared" si="26"/>
        <v>1</v>
      </c>
      <c r="GL23" s="389">
        <f t="shared" si="27"/>
        <v>1</v>
      </c>
      <c r="GM23" s="389">
        <f t="shared" si="28"/>
        <v>1</v>
      </c>
      <c r="GN23" s="389">
        <f t="shared" si="29"/>
        <v>1</v>
      </c>
      <c r="GU23" s="331">
        <f t="shared" si="8"/>
        <v>1995</v>
      </c>
      <c r="GV23" s="379">
        <f t="shared" si="0"/>
        <v>0.92701912442421774</v>
      </c>
      <c r="GW23" s="379">
        <f t="shared" si="1"/>
        <v>1.1564751854582966</v>
      </c>
      <c r="GX23" s="379">
        <f t="shared" si="1"/>
        <v>0.80159015608869433</v>
      </c>
    </row>
    <row r="24" spans="1:206" hidden="1" x14ac:dyDescent="0.2">
      <c r="A24" s="373" t="s">
        <v>105</v>
      </c>
      <c r="B24" s="330">
        <f t="shared" si="9"/>
        <v>1958</v>
      </c>
      <c r="D24" s="384"/>
      <c r="E24" s="384"/>
      <c r="F24" s="384"/>
      <c r="G24" s="384"/>
      <c r="H24" s="384"/>
      <c r="J24" s="385"/>
      <c r="K24" s="385"/>
      <c r="L24" s="385"/>
      <c r="M24" s="385"/>
      <c r="N24" s="385"/>
      <c r="W24" s="386"/>
      <c r="X24" s="386"/>
      <c r="Y24" s="386"/>
      <c r="Z24" s="386"/>
      <c r="AA24" s="386"/>
      <c r="BC24" s="379"/>
      <c r="BD24" s="379"/>
      <c r="BE24" s="379"/>
      <c r="BF24" s="379"/>
      <c r="BG24" s="379"/>
      <c r="BH24" s="379"/>
      <c r="BI24" s="379"/>
      <c r="BJ24" s="379"/>
      <c r="BK24" s="379"/>
      <c r="BL24" s="379"/>
      <c r="BM24" s="379"/>
      <c r="BN24" s="379"/>
      <c r="BO24" s="379"/>
      <c r="BP24" s="379"/>
      <c r="BQ24" s="379"/>
      <c r="BR24" s="379"/>
      <c r="BS24" s="379"/>
      <c r="BT24" s="379"/>
      <c r="BU24" s="379"/>
      <c r="BV24" s="379"/>
      <c r="BW24" s="379"/>
      <c r="CL24" s="388"/>
      <c r="CM24" s="388"/>
      <c r="CN24" s="388"/>
      <c r="CO24" s="388"/>
      <c r="CP24" s="388"/>
      <c r="CQ24" s="388"/>
      <c r="CR24" s="388"/>
      <c r="CS24" s="388"/>
      <c r="CT24" s="388"/>
      <c r="CU24" s="388"/>
      <c r="CV24" s="388"/>
      <c r="CY24" s="334"/>
      <c r="DA24" s="379"/>
      <c r="DB24" s="379"/>
      <c r="DC24" s="379"/>
      <c r="DD24" s="379"/>
      <c r="DF24" s="379"/>
      <c r="DG24" s="379"/>
      <c r="DH24" s="379"/>
      <c r="DI24" s="379"/>
      <c r="DJ24" s="379"/>
      <c r="DK24" s="379"/>
      <c r="DL24" s="379"/>
      <c r="DM24" s="379"/>
      <c r="DN24" s="379"/>
      <c r="DO24" s="379"/>
      <c r="DR24" s="379"/>
      <c r="DS24" s="379"/>
      <c r="DT24" s="379"/>
      <c r="DU24" s="379"/>
      <c r="DW24" s="379"/>
      <c r="DX24" s="379"/>
      <c r="DY24" s="379"/>
      <c r="DZ24" s="379"/>
      <c r="EA24" s="379"/>
      <c r="EC24" s="379"/>
      <c r="ED24" s="379"/>
      <c r="EE24" s="379"/>
      <c r="EF24" s="379"/>
      <c r="EH24" s="379"/>
      <c r="EI24" s="379"/>
      <c r="EJ24" s="379"/>
      <c r="EK24" s="379"/>
      <c r="EM24" s="379"/>
      <c r="EN24" s="379"/>
      <c r="EO24" s="379"/>
      <c r="EP24" s="379"/>
      <c r="ER24" s="379"/>
      <c r="ES24" s="379"/>
      <c r="ET24" s="379"/>
      <c r="EU24" s="379"/>
      <c r="EX24" s="379">
        <f t="shared" si="10"/>
        <v>1</v>
      </c>
      <c r="EY24" s="379">
        <f t="shared" si="11"/>
        <v>1</v>
      </c>
      <c r="EZ24" s="379">
        <f t="shared" si="2"/>
        <v>1.1575188044439357</v>
      </c>
      <c r="FA24" s="379"/>
      <c r="FB24" s="379">
        <f t="shared" si="12"/>
        <v>1</v>
      </c>
      <c r="FC24" s="379">
        <f t="shared" si="13"/>
        <v>1</v>
      </c>
      <c r="FD24" s="379">
        <f t="shared" si="3"/>
        <v>0.81544477043016661</v>
      </c>
      <c r="FE24" s="379"/>
      <c r="FF24" s="379">
        <f t="shared" si="14"/>
        <v>1</v>
      </c>
      <c r="FG24" s="379">
        <f t="shared" si="15"/>
        <v>1</v>
      </c>
      <c r="FH24" s="379">
        <f t="shared" si="4"/>
        <v>1.084598883534541</v>
      </c>
      <c r="FI24" s="379"/>
      <c r="FJ24" s="379">
        <f t="shared" si="16"/>
        <v>1</v>
      </c>
      <c r="FK24" s="379">
        <f t="shared" si="17"/>
        <v>1</v>
      </c>
      <c r="FL24" s="379">
        <f t="shared" si="5"/>
        <v>1.0290633672760561</v>
      </c>
      <c r="FN24" s="379">
        <f t="shared" si="18"/>
        <v>1</v>
      </c>
      <c r="FO24" s="379">
        <f t="shared" si="19"/>
        <v>1</v>
      </c>
      <c r="FP24" s="379">
        <f t="shared" si="6"/>
        <v>1.0570362736601544</v>
      </c>
      <c r="FR24" s="336"/>
      <c r="GB24" s="331">
        <f>GB23+1</f>
        <v>1979</v>
      </c>
      <c r="GC24" s="389">
        <f t="shared" si="20"/>
        <v>1.0451694362537263</v>
      </c>
      <c r="GD24" s="389">
        <f t="shared" si="21"/>
        <v>0.88355625753158418</v>
      </c>
      <c r="GE24" s="389">
        <f t="shared" si="22"/>
        <v>1.026394163425504</v>
      </c>
      <c r="GF24" s="389">
        <f t="shared" si="23"/>
        <v>1.062513788383564</v>
      </c>
      <c r="GG24" s="389">
        <f t="shared" si="24"/>
        <v>1.084685278304317</v>
      </c>
      <c r="GI24" s="331">
        <f t="shared" si="7"/>
        <v>10</v>
      </c>
      <c r="GJ24" s="389">
        <f t="shared" si="25"/>
        <v>0.94640691389407916</v>
      </c>
      <c r="GK24" s="389">
        <f t="shared" si="26"/>
        <v>1.0381247649650716</v>
      </c>
      <c r="GL24" s="389">
        <f t="shared" si="27"/>
        <v>1.0401345612973185</v>
      </c>
      <c r="GM24" s="389">
        <f t="shared" si="28"/>
        <v>0.90183125438391998</v>
      </c>
      <c r="GN24" s="389">
        <f t="shared" si="29"/>
        <v>0.9718820100882124</v>
      </c>
      <c r="GU24" s="331">
        <f t="shared" si="8"/>
        <v>1996</v>
      </c>
      <c r="GV24" s="379">
        <f t="shared" si="0"/>
        <v>0.95596725249593861</v>
      </c>
      <c r="GW24" s="379">
        <f t="shared" si="1"/>
        <v>1.2041014969870407</v>
      </c>
      <c r="GX24" s="379">
        <f t="shared" si="1"/>
        <v>0.7939258068260896</v>
      </c>
    </row>
    <row r="25" spans="1:206" hidden="1" x14ac:dyDescent="0.2">
      <c r="A25" s="373" t="s">
        <v>105</v>
      </c>
      <c r="B25" s="330">
        <f t="shared" si="9"/>
        <v>1959</v>
      </c>
      <c r="D25" s="384"/>
      <c r="E25" s="384"/>
      <c r="F25" s="384"/>
      <c r="G25" s="384"/>
      <c r="H25" s="384"/>
      <c r="J25" s="385"/>
      <c r="K25" s="385"/>
      <c r="L25" s="385"/>
      <c r="M25" s="385"/>
      <c r="N25" s="385"/>
      <c r="W25" s="386"/>
      <c r="X25" s="386"/>
      <c r="Y25" s="386"/>
      <c r="Z25" s="386"/>
      <c r="AA25" s="386"/>
      <c r="BC25" s="379"/>
      <c r="BD25" s="379"/>
      <c r="BE25" s="379"/>
      <c r="BF25" s="379"/>
      <c r="BG25" s="379"/>
      <c r="BH25" s="379"/>
      <c r="BI25" s="379"/>
      <c r="BJ25" s="379"/>
      <c r="BK25" s="379"/>
      <c r="BL25" s="379"/>
      <c r="BM25" s="379"/>
      <c r="BN25" s="379"/>
      <c r="BO25" s="379"/>
      <c r="BP25" s="379"/>
      <c r="BQ25" s="379"/>
      <c r="BR25" s="379"/>
      <c r="BS25" s="379"/>
      <c r="BT25" s="379"/>
      <c r="BU25" s="379"/>
      <c r="BV25" s="379"/>
      <c r="BW25" s="379"/>
      <c r="CL25" s="388"/>
      <c r="CM25" s="388"/>
      <c r="CN25" s="388"/>
      <c r="CO25" s="388"/>
      <c r="CP25" s="388"/>
      <c r="CQ25" s="388"/>
      <c r="CR25" s="388"/>
      <c r="CS25" s="388"/>
      <c r="CT25" s="388"/>
      <c r="CU25" s="388"/>
      <c r="CV25" s="388"/>
      <c r="CY25" s="334"/>
      <c r="DA25" s="379"/>
      <c r="DB25" s="379"/>
      <c r="DC25" s="379"/>
      <c r="DD25" s="379"/>
      <c r="DF25" s="379"/>
      <c r="DG25" s="379"/>
      <c r="DH25" s="379"/>
      <c r="DI25" s="379"/>
      <c r="DJ25" s="379"/>
      <c r="DK25" s="379"/>
      <c r="DL25" s="379"/>
      <c r="DM25" s="379"/>
      <c r="DN25" s="379"/>
      <c r="DO25" s="379"/>
      <c r="DR25" s="379"/>
      <c r="DS25" s="379"/>
      <c r="DT25" s="379"/>
      <c r="DU25" s="379"/>
      <c r="DW25" s="379"/>
      <c r="DX25" s="379"/>
      <c r="DY25" s="379"/>
      <c r="DZ25" s="379"/>
      <c r="EA25" s="379"/>
      <c r="EC25" s="379"/>
      <c r="ED25" s="379"/>
      <c r="EE25" s="379"/>
      <c r="EF25" s="379"/>
      <c r="EH25" s="379"/>
      <c r="EI25" s="379"/>
      <c r="EJ25" s="379"/>
      <c r="EK25" s="379"/>
      <c r="EM25" s="379"/>
      <c r="EN25" s="379"/>
      <c r="EO25" s="379"/>
      <c r="EP25" s="379"/>
      <c r="ER25" s="379"/>
      <c r="ES25" s="379"/>
      <c r="ET25" s="379"/>
      <c r="EU25" s="379"/>
      <c r="EX25" s="379">
        <f t="shared" si="10"/>
        <v>1</v>
      </c>
      <c r="EY25" s="379">
        <f t="shared" si="11"/>
        <v>1</v>
      </c>
      <c r="EZ25" s="379">
        <f t="shared" si="2"/>
        <v>1.1575188044439357</v>
      </c>
      <c r="FA25" s="379"/>
      <c r="FB25" s="379">
        <f t="shared" si="12"/>
        <v>1</v>
      </c>
      <c r="FC25" s="379">
        <f t="shared" si="13"/>
        <v>1</v>
      </c>
      <c r="FD25" s="379">
        <f t="shared" si="3"/>
        <v>0.81544477043016661</v>
      </c>
      <c r="FE25" s="379"/>
      <c r="FF25" s="379">
        <f t="shared" si="14"/>
        <v>1</v>
      </c>
      <c r="FG25" s="379">
        <f t="shared" si="15"/>
        <v>1</v>
      </c>
      <c r="FH25" s="379">
        <f t="shared" si="4"/>
        <v>1.084598883534541</v>
      </c>
      <c r="FI25" s="379"/>
      <c r="FJ25" s="379">
        <f t="shared" si="16"/>
        <v>1</v>
      </c>
      <c r="FK25" s="379">
        <f t="shared" si="17"/>
        <v>1</v>
      </c>
      <c r="FL25" s="379">
        <f t="shared" si="5"/>
        <v>1.0290633672760561</v>
      </c>
      <c r="FN25" s="379">
        <f t="shared" si="18"/>
        <v>1</v>
      </c>
      <c r="FO25" s="379">
        <f t="shared" si="19"/>
        <v>1</v>
      </c>
      <c r="FP25" s="379">
        <f t="shared" si="6"/>
        <v>1.0570362736601544</v>
      </c>
      <c r="FR25" s="336"/>
      <c r="GB25" s="331">
        <f t="shared" ref="GB25:GB47" si="30">GB24+1</f>
        <v>1980</v>
      </c>
      <c r="GC25" s="389">
        <f t="shared" si="20"/>
        <v>1.0693479057735147</v>
      </c>
      <c r="GD25" s="389">
        <f t="shared" si="21"/>
        <v>0.86250821224628071</v>
      </c>
      <c r="GE25" s="389">
        <f t="shared" si="22"/>
        <v>1.0015126682314801</v>
      </c>
      <c r="GF25" s="389">
        <f t="shared" si="23"/>
        <v>1.0953060950265725</v>
      </c>
      <c r="GG25" s="389">
        <f t="shared" si="24"/>
        <v>1.1302221984278564</v>
      </c>
      <c r="GI25" s="331">
        <f t="shared" si="7"/>
        <v>11</v>
      </c>
      <c r="GJ25" s="389">
        <f t="shared" si="25"/>
        <v>0.93986581682077341</v>
      </c>
      <c r="GK25" s="389">
        <f t="shared" si="26"/>
        <v>1.0686333948604791</v>
      </c>
      <c r="GL25" s="389">
        <f t="shared" si="27"/>
        <v>1.0400119570750654</v>
      </c>
      <c r="GM25" s="389">
        <f t="shared" si="28"/>
        <v>0.8963957379937777</v>
      </c>
      <c r="GN25" s="389">
        <f t="shared" si="29"/>
        <v>0.94340678914752329</v>
      </c>
      <c r="GU25" s="331">
        <f t="shared" si="8"/>
        <v>1997</v>
      </c>
      <c r="GV25" s="379">
        <f t="shared" si="0"/>
        <v>0.96240042261828773</v>
      </c>
      <c r="GW25" s="379">
        <f t="shared" si="1"/>
        <v>1.2433653858281142</v>
      </c>
      <c r="GX25" s="379">
        <f t="shared" si="1"/>
        <v>0.77402864321922848</v>
      </c>
    </row>
    <row r="26" spans="1:206" hidden="1" x14ac:dyDescent="0.2">
      <c r="A26" s="373" t="s">
        <v>105</v>
      </c>
      <c r="B26" s="330">
        <f t="shared" si="9"/>
        <v>1960</v>
      </c>
      <c r="D26" s="384"/>
      <c r="E26" s="384"/>
      <c r="F26" s="384"/>
      <c r="G26" s="384"/>
      <c r="H26" s="384"/>
      <c r="J26" s="385"/>
      <c r="K26" s="385"/>
      <c r="L26" s="385"/>
      <c r="M26" s="385"/>
      <c r="N26" s="385"/>
      <c r="W26" s="386"/>
      <c r="X26" s="386"/>
      <c r="Y26" s="386"/>
      <c r="Z26" s="386"/>
      <c r="AA26" s="386"/>
      <c r="BC26" s="379"/>
      <c r="BD26" s="379"/>
      <c r="BE26" s="379"/>
      <c r="BF26" s="379"/>
      <c r="BG26" s="379"/>
      <c r="BH26" s="379"/>
      <c r="BI26" s="379"/>
      <c r="BJ26" s="379"/>
      <c r="BK26" s="379"/>
      <c r="BL26" s="379"/>
      <c r="BM26" s="379"/>
      <c r="BN26" s="379"/>
      <c r="BO26" s="379"/>
      <c r="BP26" s="379"/>
      <c r="BQ26" s="379"/>
      <c r="BR26" s="379"/>
      <c r="BS26" s="379"/>
      <c r="BT26" s="379"/>
      <c r="BU26" s="379"/>
      <c r="BV26" s="379"/>
      <c r="BW26" s="379"/>
      <c r="CL26" s="388"/>
      <c r="CM26" s="388"/>
      <c r="CN26" s="388"/>
      <c r="CO26" s="388"/>
      <c r="CP26" s="388"/>
      <c r="CQ26" s="388"/>
      <c r="CR26" s="388"/>
      <c r="CS26" s="388"/>
      <c r="CT26" s="388"/>
      <c r="CU26" s="388"/>
      <c r="CV26" s="388"/>
      <c r="CY26" s="334"/>
      <c r="DA26" s="379"/>
      <c r="DB26" s="379"/>
      <c r="DC26" s="379"/>
      <c r="DD26" s="379"/>
      <c r="DF26" s="379"/>
      <c r="DG26" s="379"/>
      <c r="DH26" s="379"/>
      <c r="DI26" s="379"/>
      <c r="DJ26" s="379"/>
      <c r="DK26" s="379"/>
      <c r="DL26" s="379"/>
      <c r="DM26" s="379"/>
      <c r="DN26" s="379"/>
      <c r="DO26" s="379"/>
      <c r="DR26" s="379"/>
      <c r="DS26" s="379"/>
      <c r="DT26" s="379"/>
      <c r="DU26" s="379"/>
      <c r="DW26" s="379"/>
      <c r="DX26" s="379"/>
      <c r="DY26" s="379"/>
      <c r="DZ26" s="379"/>
      <c r="EA26" s="379"/>
      <c r="EC26" s="379"/>
      <c r="ED26" s="379"/>
      <c r="EE26" s="379"/>
      <c r="EF26" s="379"/>
      <c r="EH26" s="379"/>
      <c r="EI26" s="379"/>
      <c r="EJ26" s="379"/>
      <c r="EK26" s="379"/>
      <c r="EM26" s="379"/>
      <c r="EN26" s="379"/>
      <c r="EO26" s="379"/>
      <c r="EP26" s="379"/>
      <c r="ER26" s="379"/>
      <c r="ES26" s="379"/>
      <c r="ET26" s="379"/>
      <c r="EU26" s="379"/>
      <c r="EX26" s="379">
        <f t="shared" si="10"/>
        <v>1</v>
      </c>
      <c r="EY26" s="379">
        <f t="shared" si="11"/>
        <v>1</v>
      </c>
      <c r="EZ26" s="379">
        <f t="shared" si="2"/>
        <v>1.1575188044439357</v>
      </c>
      <c r="FA26" s="379"/>
      <c r="FB26" s="379">
        <f t="shared" si="12"/>
        <v>1</v>
      </c>
      <c r="FC26" s="379">
        <f t="shared" si="13"/>
        <v>1</v>
      </c>
      <c r="FD26" s="379">
        <f t="shared" si="3"/>
        <v>0.81544477043016661</v>
      </c>
      <c r="FE26" s="379"/>
      <c r="FF26" s="379">
        <f t="shared" si="14"/>
        <v>1</v>
      </c>
      <c r="FG26" s="379">
        <f t="shared" si="15"/>
        <v>1</v>
      </c>
      <c r="FH26" s="379">
        <f t="shared" si="4"/>
        <v>1.084598883534541</v>
      </c>
      <c r="FI26" s="379"/>
      <c r="FJ26" s="379">
        <f t="shared" si="16"/>
        <v>1</v>
      </c>
      <c r="FK26" s="379">
        <f t="shared" si="17"/>
        <v>1</v>
      </c>
      <c r="FL26" s="379">
        <f t="shared" si="5"/>
        <v>1.0290633672760561</v>
      </c>
      <c r="FN26" s="379">
        <f t="shared" si="18"/>
        <v>1</v>
      </c>
      <c r="FO26" s="379">
        <f t="shared" si="19"/>
        <v>1</v>
      </c>
      <c r="FP26" s="379">
        <f t="shared" si="6"/>
        <v>1.0570362736601544</v>
      </c>
      <c r="FR26" s="336"/>
      <c r="GB26" s="331">
        <f t="shared" si="30"/>
        <v>1981</v>
      </c>
      <c r="GC26" s="389">
        <f t="shared" si="20"/>
        <v>1.0642129154072264</v>
      </c>
      <c r="GD26" s="389">
        <f t="shared" si="21"/>
        <v>0.85904895612648935</v>
      </c>
      <c r="GE26" s="389">
        <f t="shared" si="22"/>
        <v>0.98537435249981686</v>
      </c>
      <c r="GF26" s="389">
        <f t="shared" si="23"/>
        <v>1.1468574415321811</v>
      </c>
      <c r="GG26" s="389">
        <f t="shared" si="24"/>
        <v>1.0962255491728785</v>
      </c>
      <c r="GI26" s="331">
        <f t="shared" si="7"/>
        <v>12</v>
      </c>
      <c r="GJ26" s="389">
        <f t="shared" si="25"/>
        <v>0.96589265962528892</v>
      </c>
      <c r="GK26" s="389">
        <f t="shared" si="26"/>
        <v>1.0895104786421825</v>
      </c>
      <c r="GL26" s="389">
        <f t="shared" si="27"/>
        <v>1.0453980362907462</v>
      </c>
      <c r="GM26" s="389">
        <f t="shared" si="28"/>
        <v>0.88600779522409967</v>
      </c>
      <c r="GN26" s="389">
        <f t="shared" si="29"/>
        <v>0.95714609367053671</v>
      </c>
      <c r="GU26" s="331">
        <f t="shared" si="8"/>
        <v>1998</v>
      </c>
      <c r="GV26" s="379">
        <f t="shared" si="0"/>
        <v>0.99311101903418508</v>
      </c>
      <c r="GW26" s="379">
        <f t="shared" si="1"/>
        <v>1.282336824534025</v>
      </c>
      <c r="GX26" s="379">
        <f t="shared" si="1"/>
        <v>0.77445410599907039</v>
      </c>
    </row>
    <row r="27" spans="1:206" hidden="1" x14ac:dyDescent="0.2">
      <c r="A27" s="373" t="s">
        <v>105</v>
      </c>
      <c r="B27" s="330">
        <f t="shared" si="9"/>
        <v>1961</v>
      </c>
      <c r="D27" s="384"/>
      <c r="E27" s="384"/>
      <c r="F27" s="384"/>
      <c r="G27" s="384"/>
      <c r="H27" s="384"/>
      <c r="J27" s="385"/>
      <c r="K27" s="385"/>
      <c r="L27" s="385"/>
      <c r="M27" s="385"/>
      <c r="N27" s="385"/>
      <c r="W27" s="386"/>
      <c r="X27" s="386"/>
      <c r="Y27" s="386"/>
      <c r="Z27" s="386"/>
      <c r="AA27" s="386"/>
      <c r="BC27" s="379"/>
      <c r="BD27" s="379"/>
      <c r="BE27" s="379"/>
      <c r="BF27" s="379"/>
      <c r="BG27" s="379"/>
      <c r="BH27" s="379"/>
      <c r="BI27" s="379"/>
      <c r="BJ27" s="379"/>
      <c r="BK27" s="379"/>
      <c r="BL27" s="379"/>
      <c r="BM27" s="379"/>
      <c r="BN27" s="379"/>
      <c r="BO27" s="379"/>
      <c r="BP27" s="379"/>
      <c r="BQ27" s="379"/>
      <c r="BR27" s="379"/>
      <c r="BS27" s="379"/>
      <c r="BT27" s="379"/>
      <c r="BU27" s="379"/>
      <c r="BV27" s="379"/>
      <c r="BW27" s="379"/>
      <c r="CL27" s="388"/>
      <c r="CM27" s="388"/>
      <c r="CN27" s="388"/>
      <c r="CO27" s="388"/>
      <c r="CP27" s="388"/>
      <c r="CQ27" s="388"/>
      <c r="CR27" s="388"/>
      <c r="CS27" s="388"/>
      <c r="CT27" s="388"/>
      <c r="CU27" s="388"/>
      <c r="CV27" s="388"/>
      <c r="CY27" s="334"/>
      <c r="DA27" s="379"/>
      <c r="DB27" s="379"/>
      <c r="DC27" s="379"/>
      <c r="DD27" s="379"/>
      <c r="DF27" s="379"/>
      <c r="DG27" s="379"/>
      <c r="DH27" s="379"/>
      <c r="DI27" s="379"/>
      <c r="DJ27" s="379"/>
      <c r="DK27" s="379"/>
      <c r="DL27" s="379"/>
      <c r="DM27" s="379"/>
      <c r="DN27" s="379"/>
      <c r="DO27" s="379"/>
      <c r="DR27" s="379"/>
      <c r="DS27" s="379"/>
      <c r="DT27" s="379"/>
      <c r="DU27" s="379"/>
      <c r="DW27" s="379"/>
      <c r="DX27" s="379"/>
      <c r="DY27" s="379"/>
      <c r="DZ27" s="379"/>
      <c r="EA27" s="379"/>
      <c r="EC27" s="379"/>
      <c r="ED27" s="379"/>
      <c r="EE27" s="379"/>
      <c r="EF27" s="379"/>
      <c r="EH27" s="379"/>
      <c r="EI27" s="379"/>
      <c r="EJ27" s="379"/>
      <c r="EK27" s="379"/>
      <c r="EM27" s="379"/>
      <c r="EN27" s="379"/>
      <c r="EO27" s="379"/>
      <c r="EP27" s="379"/>
      <c r="ER27" s="379"/>
      <c r="ES27" s="379"/>
      <c r="ET27" s="379"/>
      <c r="EU27" s="379"/>
      <c r="EX27" s="379">
        <f t="shared" si="10"/>
        <v>1</v>
      </c>
      <c r="EY27" s="379">
        <f t="shared" si="11"/>
        <v>1</v>
      </c>
      <c r="EZ27" s="379">
        <f t="shared" si="2"/>
        <v>1.1575188044439357</v>
      </c>
      <c r="FA27" s="379"/>
      <c r="FB27" s="379">
        <f t="shared" si="12"/>
        <v>1</v>
      </c>
      <c r="FC27" s="379">
        <f t="shared" si="13"/>
        <v>1</v>
      </c>
      <c r="FD27" s="379">
        <f t="shared" si="3"/>
        <v>0.81544477043016661</v>
      </c>
      <c r="FE27" s="379"/>
      <c r="FF27" s="379">
        <f t="shared" si="14"/>
        <v>1</v>
      </c>
      <c r="FG27" s="379">
        <f t="shared" si="15"/>
        <v>1</v>
      </c>
      <c r="FH27" s="379">
        <f t="shared" si="4"/>
        <v>1.084598883534541</v>
      </c>
      <c r="FI27" s="379"/>
      <c r="FJ27" s="379">
        <f t="shared" si="16"/>
        <v>1</v>
      </c>
      <c r="FK27" s="379">
        <f t="shared" si="17"/>
        <v>1</v>
      </c>
      <c r="FL27" s="379">
        <f t="shared" si="5"/>
        <v>1.0290633672760561</v>
      </c>
      <c r="FN27" s="379">
        <f t="shared" si="18"/>
        <v>1</v>
      </c>
      <c r="FO27" s="379">
        <f t="shared" si="19"/>
        <v>1</v>
      </c>
      <c r="FP27" s="379">
        <f t="shared" si="6"/>
        <v>1.0570362736601544</v>
      </c>
      <c r="FR27" s="336"/>
      <c r="GB27" s="331">
        <f t="shared" si="30"/>
        <v>1982</v>
      </c>
      <c r="GC27" s="389">
        <f t="shared" si="20"/>
        <v>0.97242932789488079</v>
      </c>
      <c r="GD27" s="389">
        <f t="shared" si="21"/>
        <v>0.83211388214703574</v>
      </c>
      <c r="GE27" s="389">
        <f t="shared" si="22"/>
        <v>0.9753095080295292</v>
      </c>
      <c r="GF27" s="389">
        <f t="shared" si="23"/>
        <v>1.1344854036311751</v>
      </c>
      <c r="GG27" s="389">
        <f t="shared" si="24"/>
        <v>1.0561702018044283</v>
      </c>
      <c r="GI27" s="331">
        <f t="shared" si="7"/>
        <v>13</v>
      </c>
      <c r="GJ27" s="389">
        <f t="shared" si="25"/>
        <v>0.97089812256874208</v>
      </c>
      <c r="GK27" s="389">
        <f t="shared" si="26"/>
        <v>1.1081494151408215</v>
      </c>
      <c r="GL27" s="389">
        <f t="shared" si="27"/>
        <v>1.0556367819050734</v>
      </c>
      <c r="GM27" s="389">
        <f t="shared" si="28"/>
        <v>0.86929616426215217</v>
      </c>
      <c r="GN27" s="389">
        <f t="shared" si="29"/>
        <v>0.95475746415584584</v>
      </c>
      <c r="GU27" s="331">
        <f t="shared" si="8"/>
        <v>1999</v>
      </c>
      <c r="GV27" s="379">
        <f t="shared" si="0"/>
        <v>0.98306605923077905</v>
      </c>
      <c r="GW27" s="379">
        <f t="shared" si="1"/>
        <v>1.3193045555578675</v>
      </c>
      <c r="GX27" s="379">
        <f t="shared" si="1"/>
        <v>0.74513959274179109</v>
      </c>
    </row>
    <row r="28" spans="1:206" hidden="1" x14ac:dyDescent="0.2">
      <c r="A28" s="373" t="s">
        <v>105</v>
      </c>
      <c r="B28" s="330">
        <f t="shared" si="9"/>
        <v>1962</v>
      </c>
      <c r="D28" s="384"/>
      <c r="E28" s="384"/>
      <c r="F28" s="384"/>
      <c r="G28" s="384"/>
      <c r="H28" s="384"/>
      <c r="J28" s="385"/>
      <c r="K28" s="385"/>
      <c r="L28" s="385"/>
      <c r="M28" s="385"/>
      <c r="N28" s="385"/>
      <c r="W28" s="386"/>
      <c r="X28" s="386"/>
      <c r="Y28" s="386"/>
      <c r="Z28" s="386"/>
      <c r="AA28" s="386"/>
      <c r="BC28" s="379"/>
      <c r="BD28" s="379"/>
      <c r="BE28" s="379"/>
      <c r="BF28" s="379"/>
      <c r="BG28" s="379"/>
      <c r="BH28" s="379"/>
      <c r="BI28" s="379"/>
      <c r="BJ28" s="379"/>
      <c r="BK28" s="379"/>
      <c r="BL28" s="379"/>
      <c r="BM28" s="379"/>
      <c r="BN28" s="379"/>
      <c r="BO28" s="379"/>
      <c r="BP28" s="379"/>
      <c r="BQ28" s="379"/>
      <c r="BR28" s="379"/>
      <c r="BS28" s="379"/>
      <c r="BT28" s="379"/>
      <c r="BU28" s="379"/>
      <c r="BV28" s="379"/>
      <c r="BW28" s="379"/>
      <c r="CL28" s="388"/>
      <c r="CM28" s="388"/>
      <c r="CN28" s="388"/>
      <c r="CO28" s="388"/>
      <c r="CP28" s="388"/>
      <c r="CQ28" s="388"/>
      <c r="CR28" s="388"/>
      <c r="CS28" s="388"/>
      <c r="CT28" s="388"/>
      <c r="CU28" s="388"/>
      <c r="CV28" s="388"/>
      <c r="CY28" s="334"/>
      <c r="DA28" s="379"/>
      <c r="DB28" s="379"/>
      <c r="DC28" s="379"/>
      <c r="DD28" s="379"/>
      <c r="DF28" s="379"/>
      <c r="DG28" s="379"/>
      <c r="DH28" s="379"/>
      <c r="DI28" s="379"/>
      <c r="DJ28" s="379"/>
      <c r="DK28" s="379"/>
      <c r="DL28" s="379"/>
      <c r="DM28" s="379"/>
      <c r="DN28" s="379"/>
      <c r="DO28" s="379"/>
      <c r="DR28" s="379"/>
      <c r="DS28" s="379"/>
      <c r="DT28" s="379"/>
      <c r="DU28" s="379"/>
      <c r="DW28" s="379"/>
      <c r="DX28" s="379"/>
      <c r="DY28" s="379"/>
      <c r="DZ28" s="379"/>
      <c r="EA28" s="379"/>
      <c r="EC28" s="379"/>
      <c r="ED28" s="379"/>
      <c r="EE28" s="379"/>
      <c r="EF28" s="379"/>
      <c r="EH28" s="379"/>
      <c r="EI28" s="379"/>
      <c r="EJ28" s="379"/>
      <c r="EK28" s="379"/>
      <c r="EM28" s="379"/>
      <c r="EN28" s="379"/>
      <c r="EO28" s="379"/>
      <c r="EP28" s="379"/>
      <c r="ER28" s="379"/>
      <c r="ES28" s="379"/>
      <c r="ET28" s="379"/>
      <c r="EU28" s="379"/>
      <c r="EX28" s="379">
        <f t="shared" si="10"/>
        <v>1</v>
      </c>
      <c r="EY28" s="379">
        <f t="shared" si="11"/>
        <v>1</v>
      </c>
      <c r="EZ28" s="379">
        <f t="shared" si="2"/>
        <v>1.1575188044439357</v>
      </c>
      <c r="FA28" s="379"/>
      <c r="FB28" s="379">
        <f t="shared" si="12"/>
        <v>1</v>
      </c>
      <c r="FC28" s="379">
        <f t="shared" si="13"/>
        <v>1</v>
      </c>
      <c r="FD28" s="379">
        <f t="shared" si="3"/>
        <v>0.81544477043016661</v>
      </c>
      <c r="FE28" s="379"/>
      <c r="FF28" s="379">
        <f t="shared" si="14"/>
        <v>1</v>
      </c>
      <c r="FG28" s="379">
        <f t="shared" si="15"/>
        <v>1</v>
      </c>
      <c r="FH28" s="379">
        <f t="shared" si="4"/>
        <v>1.084598883534541</v>
      </c>
      <c r="FI28" s="379"/>
      <c r="FJ28" s="379">
        <f t="shared" si="16"/>
        <v>1</v>
      </c>
      <c r="FK28" s="379">
        <f t="shared" si="17"/>
        <v>1</v>
      </c>
      <c r="FL28" s="379">
        <f t="shared" si="5"/>
        <v>1.0290633672760561</v>
      </c>
      <c r="FN28" s="379">
        <f t="shared" si="18"/>
        <v>1</v>
      </c>
      <c r="FO28" s="379">
        <f t="shared" si="19"/>
        <v>1</v>
      </c>
      <c r="FP28" s="379">
        <f t="shared" si="6"/>
        <v>1.0570362736601544</v>
      </c>
      <c r="FR28" s="336"/>
      <c r="GB28" s="331">
        <f t="shared" si="30"/>
        <v>1983</v>
      </c>
      <c r="GC28" s="389">
        <f t="shared" si="20"/>
        <v>1.0093193391244473</v>
      </c>
      <c r="GD28" s="389">
        <f t="shared" si="21"/>
        <v>0.80465790579952745</v>
      </c>
      <c r="GE28" s="389">
        <f t="shared" si="22"/>
        <v>0.99255502452816124</v>
      </c>
      <c r="GF28" s="389">
        <f t="shared" si="23"/>
        <v>1.0900735139391615</v>
      </c>
      <c r="GG28" s="389">
        <f t="shared" si="24"/>
        <v>1.1593296212087609</v>
      </c>
      <c r="GI28" s="331">
        <f t="shared" si="7"/>
        <v>14</v>
      </c>
      <c r="GJ28" s="389">
        <f t="shared" si="25"/>
        <v>0.9643513081155981</v>
      </c>
      <c r="GK28" s="389">
        <f t="shared" si="26"/>
        <v>1.1120532791043418</v>
      </c>
      <c r="GL28" s="389">
        <f t="shared" si="27"/>
        <v>1.0523758837686359</v>
      </c>
      <c r="GM28" s="389">
        <f t="shared" si="28"/>
        <v>0.89392184063434188</v>
      </c>
      <c r="GN28" s="389">
        <f t="shared" si="29"/>
        <v>0.92180539038134335</v>
      </c>
      <c r="GU28" s="331">
        <f t="shared" si="8"/>
        <v>2000</v>
      </c>
      <c r="GV28" s="379">
        <f t="shared" si="0"/>
        <v>1.0106570467586098</v>
      </c>
      <c r="GW28" s="379">
        <f t="shared" si="1"/>
        <v>1.3591737923932081</v>
      </c>
      <c r="GX28" s="379">
        <f t="shared" si="1"/>
        <v>0.74358191161048171</v>
      </c>
    </row>
    <row r="29" spans="1:206" hidden="1" x14ac:dyDescent="0.2">
      <c r="A29" s="373" t="s">
        <v>105</v>
      </c>
      <c r="B29" s="330">
        <f t="shared" si="9"/>
        <v>1963</v>
      </c>
      <c r="D29" s="384"/>
      <c r="E29" s="384"/>
      <c r="F29" s="384"/>
      <c r="G29" s="384"/>
      <c r="H29" s="384"/>
      <c r="J29" s="385"/>
      <c r="K29" s="385"/>
      <c r="L29" s="385"/>
      <c r="M29" s="385"/>
      <c r="N29" s="385"/>
      <c r="W29" s="386"/>
      <c r="X29" s="386"/>
      <c r="Y29" s="386"/>
      <c r="Z29" s="386"/>
      <c r="AA29" s="386"/>
      <c r="BC29" s="379"/>
      <c r="BD29" s="379"/>
      <c r="BE29" s="379"/>
      <c r="BF29" s="379"/>
      <c r="BG29" s="379"/>
      <c r="BH29" s="379"/>
      <c r="BI29" s="379"/>
      <c r="BJ29" s="379"/>
      <c r="BK29" s="379"/>
      <c r="BL29" s="379"/>
      <c r="BM29" s="379"/>
      <c r="BN29" s="379"/>
      <c r="BO29" s="379"/>
      <c r="BP29" s="379"/>
      <c r="BQ29" s="379"/>
      <c r="BR29" s="379"/>
      <c r="BS29" s="379"/>
      <c r="BT29" s="379"/>
      <c r="BU29" s="379"/>
      <c r="BV29" s="379"/>
      <c r="BW29" s="379"/>
      <c r="CL29" s="388"/>
      <c r="CM29" s="388"/>
      <c r="CN29" s="388"/>
      <c r="CO29" s="388"/>
      <c r="CP29" s="388"/>
      <c r="CQ29" s="388"/>
      <c r="CR29" s="388"/>
      <c r="CS29" s="388"/>
      <c r="CT29" s="388"/>
      <c r="CU29" s="388"/>
      <c r="CV29" s="388"/>
      <c r="CY29" s="334"/>
      <c r="DA29" s="379"/>
      <c r="DB29" s="379"/>
      <c r="DC29" s="379"/>
      <c r="DD29" s="379"/>
      <c r="DF29" s="379"/>
      <c r="DG29" s="379"/>
      <c r="DH29" s="379"/>
      <c r="DI29" s="379"/>
      <c r="DJ29" s="379"/>
      <c r="DK29" s="379"/>
      <c r="DL29" s="379"/>
      <c r="DM29" s="379"/>
      <c r="DN29" s="379"/>
      <c r="DO29" s="379"/>
      <c r="DR29" s="379"/>
      <c r="DS29" s="379"/>
      <c r="DT29" s="379"/>
      <c r="DU29" s="379"/>
      <c r="DW29" s="379"/>
      <c r="DX29" s="379"/>
      <c r="DY29" s="379"/>
      <c r="DZ29" s="379"/>
      <c r="EA29" s="379"/>
      <c r="EC29" s="379"/>
      <c r="ED29" s="379"/>
      <c r="EE29" s="379"/>
      <c r="EF29" s="379"/>
      <c r="EH29" s="379"/>
      <c r="EI29" s="379"/>
      <c r="EJ29" s="379"/>
      <c r="EK29" s="379"/>
      <c r="EM29" s="379"/>
      <c r="EN29" s="379"/>
      <c r="EO29" s="379"/>
      <c r="EP29" s="379"/>
      <c r="ER29" s="379"/>
      <c r="ES29" s="379"/>
      <c r="ET29" s="379"/>
      <c r="EU29" s="379"/>
      <c r="EX29" s="379">
        <f t="shared" si="10"/>
        <v>1</v>
      </c>
      <c r="EY29" s="379">
        <f t="shared" si="11"/>
        <v>1</v>
      </c>
      <c r="EZ29" s="379">
        <f t="shared" si="2"/>
        <v>1.1575188044439357</v>
      </c>
      <c r="FA29" s="379"/>
      <c r="FB29" s="379">
        <f t="shared" si="12"/>
        <v>1</v>
      </c>
      <c r="FC29" s="379">
        <f t="shared" si="13"/>
        <v>1</v>
      </c>
      <c r="FD29" s="379">
        <f t="shared" si="3"/>
        <v>0.81544477043016661</v>
      </c>
      <c r="FE29" s="379"/>
      <c r="FF29" s="379">
        <f t="shared" si="14"/>
        <v>1</v>
      </c>
      <c r="FG29" s="379">
        <f t="shared" si="15"/>
        <v>1</v>
      </c>
      <c r="FH29" s="379">
        <f t="shared" si="4"/>
        <v>1.084598883534541</v>
      </c>
      <c r="FI29" s="379"/>
      <c r="FJ29" s="379">
        <f t="shared" si="16"/>
        <v>1</v>
      </c>
      <c r="FK29" s="379">
        <f t="shared" si="17"/>
        <v>1</v>
      </c>
      <c r="FL29" s="379">
        <f t="shared" si="5"/>
        <v>1.0290633672760561</v>
      </c>
      <c r="FN29" s="379">
        <f t="shared" si="18"/>
        <v>1</v>
      </c>
      <c r="FO29" s="379">
        <f t="shared" si="19"/>
        <v>1</v>
      </c>
      <c r="FP29" s="379">
        <f t="shared" si="6"/>
        <v>1.0570362736601544</v>
      </c>
      <c r="FR29" s="336"/>
      <c r="GB29" s="331">
        <f t="shared" si="30"/>
        <v>1984</v>
      </c>
      <c r="GC29" s="389">
        <f t="shared" si="20"/>
        <v>1.0483694469137048</v>
      </c>
      <c r="GD29" s="389">
        <f t="shared" si="21"/>
        <v>0.91352449833004246</v>
      </c>
      <c r="GE29" s="389">
        <f t="shared" si="22"/>
        <v>0.99454406485876434</v>
      </c>
      <c r="GF29" s="389">
        <f t="shared" si="23"/>
        <v>1.0823523497747427</v>
      </c>
      <c r="GG29" s="389">
        <f t="shared" si="24"/>
        <v>1.0661086395713095</v>
      </c>
      <c r="GI29" s="331">
        <f t="shared" si="7"/>
        <v>15</v>
      </c>
      <c r="GJ29" s="389">
        <f t="shared" si="25"/>
        <v>0.9346173854012606</v>
      </c>
      <c r="GK29" s="389">
        <f t="shared" si="26"/>
        <v>1.0721750575020854</v>
      </c>
      <c r="GL29" s="389">
        <f t="shared" si="27"/>
        <v>1.0577307981958408</v>
      </c>
      <c r="GM29" s="389">
        <f t="shared" si="28"/>
        <v>0.92317737730088723</v>
      </c>
      <c r="GN29" s="389">
        <f t="shared" si="29"/>
        <v>0.89270476330607418</v>
      </c>
      <c r="GU29" s="331">
        <f t="shared" si="8"/>
        <v>2001</v>
      </c>
      <c r="GV29" s="379">
        <f t="shared" si="0"/>
        <v>1.0199878466517389</v>
      </c>
      <c r="GW29" s="379">
        <f t="shared" si="1"/>
        <v>1.3665821418894113</v>
      </c>
      <c r="GX29" s="379">
        <f t="shared" si="1"/>
        <v>0.74637873230329388</v>
      </c>
    </row>
    <row r="30" spans="1:206" hidden="1" x14ac:dyDescent="0.2">
      <c r="A30" s="373" t="s">
        <v>105</v>
      </c>
      <c r="B30" s="330">
        <f t="shared" si="9"/>
        <v>1964</v>
      </c>
      <c r="D30" s="384"/>
      <c r="E30" s="384"/>
      <c r="F30" s="384"/>
      <c r="G30" s="384"/>
      <c r="H30" s="384"/>
      <c r="J30" s="385"/>
      <c r="K30" s="385"/>
      <c r="L30" s="385"/>
      <c r="M30" s="385"/>
      <c r="N30" s="385"/>
      <c r="W30" s="386"/>
      <c r="X30" s="386"/>
      <c r="Y30" s="386"/>
      <c r="Z30" s="386"/>
      <c r="AA30" s="386"/>
      <c r="BC30" s="379"/>
      <c r="BD30" s="379"/>
      <c r="BE30" s="379"/>
      <c r="BF30" s="379"/>
      <c r="BG30" s="379"/>
      <c r="BH30" s="379"/>
      <c r="BI30" s="379"/>
      <c r="BJ30" s="379"/>
      <c r="BK30" s="379"/>
      <c r="BL30" s="379"/>
      <c r="BM30" s="379"/>
      <c r="BN30" s="379"/>
      <c r="BO30" s="379"/>
      <c r="BP30" s="379"/>
      <c r="BQ30" s="379"/>
      <c r="BR30" s="379"/>
      <c r="BS30" s="379"/>
      <c r="BT30" s="379"/>
      <c r="BU30" s="379"/>
      <c r="BV30" s="379"/>
      <c r="BW30" s="379"/>
      <c r="CL30" s="388"/>
      <c r="CM30" s="388"/>
      <c r="CN30" s="388"/>
      <c r="CO30" s="388"/>
      <c r="CP30" s="388"/>
      <c r="CQ30" s="388"/>
      <c r="CR30" s="388"/>
      <c r="CS30" s="388"/>
      <c r="CT30" s="388"/>
      <c r="CU30" s="388"/>
      <c r="CV30" s="388"/>
      <c r="CY30" s="334"/>
      <c r="DA30" s="379"/>
      <c r="DB30" s="379"/>
      <c r="DC30" s="379"/>
      <c r="DD30" s="379"/>
      <c r="DF30" s="379"/>
      <c r="DG30" s="379"/>
      <c r="DH30" s="379"/>
      <c r="DI30" s="379"/>
      <c r="DJ30" s="379"/>
      <c r="DK30" s="379"/>
      <c r="DL30" s="379"/>
      <c r="DM30" s="379"/>
      <c r="DN30" s="379"/>
      <c r="DO30" s="379"/>
      <c r="DR30" s="379"/>
      <c r="DS30" s="379"/>
      <c r="DT30" s="379"/>
      <c r="DU30" s="379"/>
      <c r="DW30" s="379"/>
      <c r="DX30" s="379"/>
      <c r="DY30" s="379"/>
      <c r="DZ30" s="379"/>
      <c r="EA30" s="379"/>
      <c r="EC30" s="379"/>
      <c r="ED30" s="379"/>
      <c r="EE30" s="379"/>
      <c r="EF30" s="379"/>
      <c r="EH30" s="379"/>
      <c r="EI30" s="379"/>
      <c r="EJ30" s="379"/>
      <c r="EK30" s="379"/>
      <c r="EM30" s="379"/>
      <c r="EN30" s="379"/>
      <c r="EO30" s="379"/>
      <c r="EP30" s="379"/>
      <c r="ER30" s="379"/>
      <c r="ES30" s="379"/>
      <c r="ET30" s="379"/>
      <c r="EU30" s="379"/>
      <c r="EX30" s="379">
        <f t="shared" si="10"/>
        <v>1</v>
      </c>
      <c r="EY30" s="379">
        <f t="shared" si="11"/>
        <v>1</v>
      </c>
      <c r="EZ30" s="379">
        <f t="shared" si="2"/>
        <v>1.1575188044439357</v>
      </c>
      <c r="FA30" s="379"/>
      <c r="FB30" s="379">
        <f t="shared" si="12"/>
        <v>1</v>
      </c>
      <c r="FC30" s="379">
        <f t="shared" si="13"/>
        <v>1</v>
      </c>
      <c r="FD30" s="379">
        <f t="shared" si="3"/>
        <v>0.81544477043016661</v>
      </c>
      <c r="FE30" s="379"/>
      <c r="FF30" s="379">
        <f t="shared" si="14"/>
        <v>1</v>
      </c>
      <c r="FG30" s="379">
        <f t="shared" si="15"/>
        <v>1</v>
      </c>
      <c r="FH30" s="379">
        <f t="shared" si="4"/>
        <v>1.084598883534541</v>
      </c>
      <c r="FI30" s="379"/>
      <c r="FJ30" s="379">
        <f t="shared" si="16"/>
        <v>1</v>
      </c>
      <c r="FK30" s="379">
        <f t="shared" si="17"/>
        <v>1</v>
      </c>
      <c r="FL30" s="379">
        <f t="shared" si="5"/>
        <v>1.0290633672760561</v>
      </c>
      <c r="FN30" s="379">
        <f t="shared" si="18"/>
        <v>1</v>
      </c>
      <c r="FO30" s="379">
        <f t="shared" si="19"/>
        <v>1</v>
      </c>
      <c r="FP30" s="379">
        <f t="shared" si="6"/>
        <v>1.0570362736601544</v>
      </c>
      <c r="FR30" s="336"/>
      <c r="GB30" s="331">
        <f t="shared" si="30"/>
        <v>1985</v>
      </c>
      <c r="GC30" s="389">
        <f t="shared" si="20"/>
        <v>1</v>
      </c>
      <c r="GD30" s="389">
        <f t="shared" si="21"/>
        <v>1</v>
      </c>
      <c r="GE30" s="389">
        <f t="shared" si="22"/>
        <v>1</v>
      </c>
      <c r="GF30" s="389">
        <f t="shared" si="23"/>
        <v>1</v>
      </c>
      <c r="GG30" s="389">
        <f t="shared" si="24"/>
        <v>1</v>
      </c>
      <c r="GI30" s="331">
        <f t="shared" si="7"/>
        <v>16</v>
      </c>
      <c r="GJ30" s="389">
        <f t="shared" si="25"/>
        <v>0.93257611872928536</v>
      </c>
      <c r="GK30" s="389">
        <f t="shared" si="26"/>
        <v>1.098353493915659</v>
      </c>
      <c r="GL30" s="389">
        <f t="shared" si="27"/>
        <v>1.066781477618804</v>
      </c>
      <c r="GM30" s="389">
        <f t="shared" si="28"/>
        <v>0.90035029378102582</v>
      </c>
      <c r="GN30" s="389">
        <f t="shared" si="29"/>
        <v>0.88400592718569915</v>
      </c>
      <c r="GU30" s="331">
        <f t="shared" si="8"/>
        <v>2002</v>
      </c>
      <c r="GV30" s="379">
        <f t="shared" si="0"/>
        <v>0.98450401382013342</v>
      </c>
      <c r="GW30" s="379">
        <f t="shared" ref="GW30:GX36" si="31">CL68</f>
        <v>1.3479078974084857</v>
      </c>
      <c r="GX30" s="379">
        <f t="shared" si="31"/>
        <v>0.73039412834731532</v>
      </c>
    </row>
    <row r="31" spans="1:206" hidden="1" x14ac:dyDescent="0.2">
      <c r="A31" s="373" t="s">
        <v>105</v>
      </c>
      <c r="B31" s="330">
        <f t="shared" si="9"/>
        <v>1965</v>
      </c>
      <c r="D31" s="384"/>
      <c r="E31" s="384"/>
      <c r="F31" s="384"/>
      <c r="G31" s="384"/>
      <c r="H31" s="384"/>
      <c r="J31" s="385"/>
      <c r="K31" s="385"/>
      <c r="L31" s="385"/>
      <c r="M31" s="385"/>
      <c r="N31" s="385"/>
      <c r="W31" s="386"/>
      <c r="X31" s="386"/>
      <c r="Y31" s="386"/>
      <c r="Z31" s="386"/>
      <c r="AA31" s="386"/>
      <c r="BC31" s="379"/>
      <c r="BD31" s="379"/>
      <c r="BE31" s="379"/>
      <c r="BF31" s="379"/>
      <c r="BG31" s="379"/>
      <c r="BH31" s="379"/>
      <c r="BI31" s="379"/>
      <c r="BJ31" s="379"/>
      <c r="BK31" s="379"/>
      <c r="BL31" s="379"/>
      <c r="BM31" s="379"/>
      <c r="BN31" s="379"/>
      <c r="BO31" s="379"/>
      <c r="BP31" s="379"/>
      <c r="BQ31" s="379"/>
      <c r="BR31" s="379"/>
      <c r="BS31" s="379"/>
      <c r="BT31" s="379"/>
      <c r="BU31" s="379"/>
      <c r="BV31" s="379"/>
      <c r="BW31" s="379"/>
      <c r="CL31" s="388"/>
      <c r="CM31" s="388"/>
      <c r="CN31" s="388"/>
      <c r="CO31" s="388"/>
      <c r="CP31" s="388"/>
      <c r="CQ31" s="388"/>
      <c r="CR31" s="388"/>
      <c r="CS31" s="388"/>
      <c r="CT31" s="388"/>
      <c r="CU31" s="388"/>
      <c r="CV31" s="388"/>
      <c r="CY31" s="334"/>
      <c r="DA31" s="379"/>
      <c r="DB31" s="379"/>
      <c r="DC31" s="379"/>
      <c r="DD31" s="379"/>
      <c r="DF31" s="379"/>
      <c r="DG31" s="379"/>
      <c r="DH31" s="379"/>
      <c r="DI31" s="379"/>
      <c r="DJ31" s="379"/>
      <c r="DK31" s="379"/>
      <c r="DL31" s="379"/>
      <c r="DM31" s="379"/>
      <c r="DN31" s="379"/>
      <c r="DO31" s="379"/>
      <c r="DR31" s="379"/>
      <c r="DS31" s="379"/>
      <c r="DT31" s="379"/>
      <c r="DU31" s="379"/>
      <c r="DW31" s="379"/>
      <c r="DX31" s="379"/>
      <c r="DY31" s="379"/>
      <c r="DZ31" s="379"/>
      <c r="EA31" s="379"/>
      <c r="EC31" s="379"/>
      <c r="ED31" s="379"/>
      <c r="EE31" s="379"/>
      <c r="EF31" s="379"/>
      <c r="EH31" s="379"/>
      <c r="EI31" s="379"/>
      <c r="EJ31" s="379"/>
      <c r="EK31" s="379"/>
      <c r="EM31" s="379"/>
      <c r="EN31" s="379"/>
      <c r="EO31" s="379"/>
      <c r="EP31" s="379"/>
      <c r="ER31" s="379"/>
      <c r="ES31" s="379"/>
      <c r="ET31" s="379"/>
      <c r="EU31" s="379"/>
      <c r="EX31" s="379">
        <f t="shared" si="10"/>
        <v>1</v>
      </c>
      <c r="EY31" s="379">
        <f t="shared" si="11"/>
        <v>1</v>
      </c>
      <c r="EZ31" s="379">
        <f t="shared" si="2"/>
        <v>1.1575188044439357</v>
      </c>
      <c r="FA31" s="379"/>
      <c r="FB31" s="379">
        <f t="shared" si="12"/>
        <v>1</v>
      </c>
      <c r="FC31" s="379">
        <f t="shared" si="13"/>
        <v>1</v>
      </c>
      <c r="FD31" s="379">
        <f t="shared" si="3"/>
        <v>0.81544477043016661</v>
      </c>
      <c r="FE31" s="379"/>
      <c r="FF31" s="379">
        <f t="shared" si="14"/>
        <v>1</v>
      </c>
      <c r="FG31" s="379">
        <f t="shared" si="15"/>
        <v>1</v>
      </c>
      <c r="FH31" s="379">
        <f t="shared" si="4"/>
        <v>1.084598883534541</v>
      </c>
      <c r="FI31" s="379"/>
      <c r="FJ31" s="379">
        <f t="shared" si="16"/>
        <v>1</v>
      </c>
      <c r="FK31" s="379">
        <f t="shared" si="17"/>
        <v>1</v>
      </c>
      <c r="FL31" s="379">
        <f t="shared" si="5"/>
        <v>1.0290633672760561</v>
      </c>
      <c r="FN31" s="379">
        <f t="shared" si="18"/>
        <v>1</v>
      </c>
      <c r="FO31" s="379">
        <f t="shared" si="19"/>
        <v>1</v>
      </c>
      <c r="FP31" s="379">
        <f t="shared" si="6"/>
        <v>1.0570362736601544</v>
      </c>
      <c r="FR31" s="336"/>
      <c r="GB31" s="331">
        <f t="shared" si="30"/>
        <v>1986</v>
      </c>
      <c r="GC31" s="389">
        <f t="shared" si="20"/>
        <v>0.94640691389407916</v>
      </c>
      <c r="GD31" s="389">
        <f t="shared" si="21"/>
        <v>1.0381247649650716</v>
      </c>
      <c r="GE31" s="389">
        <f t="shared" si="22"/>
        <v>1.0401345612973185</v>
      </c>
      <c r="GF31" s="389">
        <f t="shared" si="23"/>
        <v>0.90183125438391998</v>
      </c>
      <c r="GG31" s="389">
        <f t="shared" si="24"/>
        <v>0.9718820100882124</v>
      </c>
      <c r="GI31" s="331">
        <f t="shared" si="7"/>
        <v>17</v>
      </c>
      <c r="GJ31" s="389">
        <f t="shared" si="25"/>
        <v>0.93033778983528592</v>
      </c>
      <c r="GK31" s="389">
        <f t="shared" si="26"/>
        <v>1.0968310436466073</v>
      </c>
      <c r="GL31" s="389">
        <f t="shared" si="27"/>
        <v>1.0469687703352848</v>
      </c>
      <c r="GM31" s="389">
        <f t="shared" si="28"/>
        <v>0.91950435312187329</v>
      </c>
      <c r="GN31" s="389">
        <f t="shared" si="29"/>
        <v>0.88107608069961374</v>
      </c>
      <c r="GU31" s="331">
        <f t="shared" si="8"/>
        <v>2003</v>
      </c>
      <c r="GV31" s="379">
        <f t="shared" si="0"/>
        <v>0.9454533999372976</v>
      </c>
      <c r="GW31" s="379">
        <f t="shared" si="31"/>
        <v>1.3492317143358021</v>
      </c>
      <c r="GX31" s="379">
        <f t="shared" si="31"/>
        <v>0.70073464023392307</v>
      </c>
    </row>
    <row r="32" spans="1:206" hidden="1" x14ac:dyDescent="0.2">
      <c r="A32" s="373" t="s">
        <v>105</v>
      </c>
      <c r="B32" s="330">
        <f t="shared" si="9"/>
        <v>1966</v>
      </c>
      <c r="D32" s="384"/>
      <c r="E32" s="384"/>
      <c r="F32" s="384"/>
      <c r="G32" s="384"/>
      <c r="H32" s="384"/>
      <c r="J32" s="385"/>
      <c r="K32" s="385"/>
      <c r="L32" s="385"/>
      <c r="M32" s="385"/>
      <c r="N32" s="385"/>
      <c r="W32" s="386"/>
      <c r="X32" s="386"/>
      <c r="Y32" s="386"/>
      <c r="Z32" s="386"/>
      <c r="AA32" s="386"/>
      <c r="BC32" s="379"/>
      <c r="BD32" s="379"/>
      <c r="BE32" s="379"/>
      <c r="BF32" s="379"/>
      <c r="BG32" s="379"/>
      <c r="BH32" s="379"/>
      <c r="BI32" s="379"/>
      <c r="BJ32" s="379"/>
      <c r="BK32" s="379"/>
      <c r="BL32" s="379"/>
      <c r="BM32" s="379"/>
      <c r="BN32" s="379"/>
      <c r="BO32" s="379"/>
      <c r="BP32" s="379"/>
      <c r="BQ32" s="379"/>
      <c r="BR32" s="379"/>
      <c r="BS32" s="379"/>
      <c r="BT32" s="379"/>
      <c r="BU32" s="379"/>
      <c r="BV32" s="379"/>
      <c r="BW32" s="379"/>
      <c r="CL32" s="388"/>
      <c r="CM32" s="388"/>
      <c r="CN32" s="388"/>
      <c r="CO32" s="388"/>
      <c r="CP32" s="388"/>
      <c r="CQ32" s="388"/>
      <c r="CR32" s="388"/>
      <c r="CS32" s="388"/>
      <c r="CT32" s="388"/>
      <c r="CU32" s="388"/>
      <c r="CV32" s="388"/>
      <c r="CY32" s="334"/>
      <c r="DA32" s="379"/>
      <c r="DB32" s="379"/>
      <c r="DC32" s="379"/>
      <c r="DD32" s="379"/>
      <c r="DF32" s="379"/>
      <c r="DG32" s="379"/>
      <c r="DH32" s="379"/>
      <c r="DI32" s="379"/>
      <c r="DJ32" s="379"/>
      <c r="DK32" s="379"/>
      <c r="DL32" s="379"/>
      <c r="DM32" s="379"/>
      <c r="DN32" s="379"/>
      <c r="DO32" s="379"/>
      <c r="DR32" s="379"/>
      <c r="DS32" s="379"/>
      <c r="DT32" s="379"/>
      <c r="DU32" s="379"/>
      <c r="DW32" s="379"/>
      <c r="DX32" s="379"/>
      <c r="DY32" s="379"/>
      <c r="DZ32" s="379"/>
      <c r="EA32" s="379"/>
      <c r="EC32" s="379"/>
      <c r="ED32" s="379"/>
      <c r="EE32" s="379"/>
      <c r="EF32" s="379"/>
      <c r="EH32" s="379"/>
      <c r="EI32" s="379"/>
      <c r="EJ32" s="379"/>
      <c r="EK32" s="379"/>
      <c r="EM32" s="379"/>
      <c r="EN32" s="379"/>
      <c r="EO32" s="379"/>
      <c r="EP32" s="379"/>
      <c r="ER32" s="379"/>
      <c r="ES32" s="379"/>
      <c r="ET32" s="379"/>
      <c r="EU32" s="379"/>
      <c r="EX32" s="379">
        <f t="shared" si="10"/>
        <v>1</v>
      </c>
      <c r="EY32" s="379">
        <f t="shared" si="11"/>
        <v>1</v>
      </c>
      <c r="EZ32" s="379">
        <f t="shared" si="2"/>
        <v>1.1575188044439357</v>
      </c>
      <c r="FA32" s="379"/>
      <c r="FB32" s="379">
        <f t="shared" si="12"/>
        <v>1</v>
      </c>
      <c r="FC32" s="379">
        <f t="shared" si="13"/>
        <v>1</v>
      </c>
      <c r="FD32" s="379">
        <f t="shared" si="3"/>
        <v>0.81544477043016661</v>
      </c>
      <c r="FE32" s="379"/>
      <c r="FF32" s="379">
        <f t="shared" si="14"/>
        <v>1</v>
      </c>
      <c r="FG32" s="379">
        <f t="shared" si="15"/>
        <v>1</v>
      </c>
      <c r="FH32" s="379">
        <f t="shared" si="4"/>
        <v>1.084598883534541</v>
      </c>
      <c r="FI32" s="379"/>
      <c r="FJ32" s="379">
        <f t="shared" si="16"/>
        <v>1</v>
      </c>
      <c r="FK32" s="379">
        <f t="shared" si="17"/>
        <v>1</v>
      </c>
      <c r="FL32" s="379">
        <f t="shared" si="5"/>
        <v>1.0290633672760561</v>
      </c>
      <c r="FN32" s="379">
        <f t="shared" si="18"/>
        <v>1</v>
      </c>
      <c r="FO32" s="379">
        <f t="shared" si="19"/>
        <v>1</v>
      </c>
      <c r="FP32" s="379">
        <f t="shared" si="6"/>
        <v>1.0570362736601544</v>
      </c>
      <c r="FR32" s="336"/>
      <c r="GB32" s="331">
        <f t="shared" si="30"/>
        <v>1987</v>
      </c>
      <c r="GC32" s="389">
        <f t="shared" si="20"/>
        <v>0.93986581682077341</v>
      </c>
      <c r="GD32" s="389">
        <f t="shared" si="21"/>
        <v>1.0686333948604791</v>
      </c>
      <c r="GE32" s="389">
        <f t="shared" si="22"/>
        <v>1.0400119570750654</v>
      </c>
      <c r="GF32" s="389">
        <f t="shared" si="23"/>
        <v>0.8963957379937777</v>
      </c>
      <c r="GG32" s="389">
        <f t="shared" si="24"/>
        <v>0.94340678914752329</v>
      </c>
      <c r="GI32" s="331">
        <f t="shared" si="7"/>
        <v>18</v>
      </c>
      <c r="GJ32" s="389">
        <f t="shared" si="25"/>
        <v>0.92389960871034116</v>
      </c>
      <c r="GK32" s="389">
        <f t="shared" si="26"/>
        <v>1.1899509602940206</v>
      </c>
      <c r="GL32" s="389">
        <f t="shared" si="27"/>
        <v>1.0618599235599155</v>
      </c>
      <c r="GM32" s="389">
        <f t="shared" si="28"/>
        <v>0.88082890068184205</v>
      </c>
      <c r="GN32" s="389">
        <f t="shared" si="29"/>
        <v>0.83011246165014785</v>
      </c>
      <c r="GU32" s="331">
        <f t="shared" si="8"/>
        <v>2004</v>
      </c>
      <c r="GV32" s="379">
        <f t="shared" si="0"/>
        <v>0.99342665004067643</v>
      </c>
      <c r="GW32" s="379">
        <f t="shared" si="31"/>
        <v>1.3988812647787701</v>
      </c>
      <c r="GX32" s="379">
        <f t="shared" si="31"/>
        <v>0.71015794910784269</v>
      </c>
    </row>
    <row r="33" spans="1:206" hidden="1" x14ac:dyDescent="0.2">
      <c r="A33" s="373" t="s">
        <v>105</v>
      </c>
      <c r="B33" s="330">
        <f t="shared" si="9"/>
        <v>1967</v>
      </c>
      <c r="D33" s="384"/>
      <c r="E33" s="384"/>
      <c r="F33" s="384"/>
      <c r="G33" s="384"/>
      <c r="H33" s="384"/>
      <c r="J33" s="385"/>
      <c r="K33" s="385"/>
      <c r="L33" s="385"/>
      <c r="M33" s="385"/>
      <c r="N33" s="385"/>
      <c r="W33" s="386"/>
      <c r="X33" s="386"/>
      <c r="Y33" s="386"/>
      <c r="Z33" s="386"/>
      <c r="AA33" s="386"/>
      <c r="BC33" s="379"/>
      <c r="BD33" s="379"/>
      <c r="BE33" s="379"/>
      <c r="BF33" s="379"/>
      <c r="BG33" s="379"/>
      <c r="BH33" s="379"/>
      <c r="BI33" s="379"/>
      <c r="BJ33" s="379"/>
      <c r="BK33" s="379"/>
      <c r="BL33" s="379"/>
      <c r="BM33" s="379"/>
      <c r="BN33" s="379"/>
      <c r="BO33" s="379"/>
      <c r="BP33" s="379"/>
      <c r="BQ33" s="379"/>
      <c r="BR33" s="379"/>
      <c r="BS33" s="379"/>
      <c r="BT33" s="379"/>
      <c r="BU33" s="379"/>
      <c r="BV33" s="379"/>
      <c r="BW33" s="379"/>
      <c r="CL33" s="388"/>
      <c r="CM33" s="388"/>
      <c r="CN33" s="388"/>
      <c r="CO33" s="388"/>
      <c r="CP33" s="388"/>
      <c r="CQ33" s="388"/>
      <c r="CR33" s="388"/>
      <c r="CS33" s="388"/>
      <c r="CT33" s="388"/>
      <c r="CU33" s="388"/>
      <c r="CV33" s="388"/>
      <c r="CY33" s="334"/>
      <c r="DA33" s="379"/>
      <c r="DB33" s="379"/>
      <c r="DC33" s="379"/>
      <c r="DD33" s="379"/>
      <c r="DF33" s="379"/>
      <c r="DG33" s="379"/>
      <c r="DH33" s="379"/>
      <c r="DI33" s="379"/>
      <c r="DJ33" s="379"/>
      <c r="DK33" s="379"/>
      <c r="DL33" s="379"/>
      <c r="DM33" s="379"/>
      <c r="DN33" s="379"/>
      <c r="DO33" s="379"/>
      <c r="DR33" s="379"/>
      <c r="DS33" s="379"/>
      <c r="DT33" s="379"/>
      <c r="DU33" s="379"/>
      <c r="DW33" s="379"/>
      <c r="DX33" s="379"/>
      <c r="DY33" s="379"/>
      <c r="DZ33" s="379"/>
      <c r="EA33" s="379"/>
      <c r="EC33" s="379"/>
      <c r="ED33" s="379"/>
      <c r="EE33" s="379"/>
      <c r="EF33" s="379"/>
      <c r="EH33" s="379"/>
      <c r="EI33" s="379"/>
      <c r="EJ33" s="379"/>
      <c r="EK33" s="379"/>
      <c r="EM33" s="379"/>
      <c r="EN33" s="379"/>
      <c r="EO33" s="379"/>
      <c r="EP33" s="379"/>
      <c r="ER33" s="379"/>
      <c r="ES33" s="379"/>
      <c r="ET33" s="379"/>
      <c r="EU33" s="379"/>
      <c r="EX33" s="379">
        <f t="shared" si="10"/>
        <v>1</v>
      </c>
      <c r="EY33" s="379">
        <f t="shared" si="11"/>
        <v>1</v>
      </c>
      <c r="EZ33" s="379">
        <f t="shared" si="2"/>
        <v>1.1575188044439357</v>
      </c>
      <c r="FA33" s="379"/>
      <c r="FB33" s="379">
        <f t="shared" si="12"/>
        <v>1</v>
      </c>
      <c r="FC33" s="379">
        <f t="shared" si="13"/>
        <v>1</v>
      </c>
      <c r="FD33" s="379">
        <f t="shared" si="3"/>
        <v>0.81544477043016661</v>
      </c>
      <c r="FE33" s="379"/>
      <c r="FF33" s="379">
        <f t="shared" si="14"/>
        <v>1</v>
      </c>
      <c r="FG33" s="379">
        <f t="shared" si="15"/>
        <v>1</v>
      </c>
      <c r="FH33" s="379">
        <f t="shared" si="4"/>
        <v>1.084598883534541</v>
      </c>
      <c r="FI33" s="379"/>
      <c r="FJ33" s="379">
        <f t="shared" si="16"/>
        <v>1</v>
      </c>
      <c r="FK33" s="379">
        <f t="shared" si="17"/>
        <v>1</v>
      </c>
      <c r="FL33" s="379">
        <f t="shared" si="5"/>
        <v>1.0290633672760561</v>
      </c>
      <c r="FN33" s="379">
        <f t="shared" si="18"/>
        <v>1</v>
      </c>
      <c r="FO33" s="379">
        <f t="shared" si="19"/>
        <v>1</v>
      </c>
      <c r="FP33" s="379">
        <f t="shared" si="6"/>
        <v>1.0570362736601544</v>
      </c>
      <c r="FR33" s="336"/>
      <c r="GB33" s="331">
        <f t="shared" si="30"/>
        <v>1988</v>
      </c>
      <c r="GC33" s="389">
        <f t="shared" si="20"/>
        <v>0.96589265962528892</v>
      </c>
      <c r="GD33" s="389">
        <f t="shared" si="21"/>
        <v>1.0895104786421825</v>
      </c>
      <c r="GE33" s="389">
        <f t="shared" si="22"/>
        <v>1.0453980362907462</v>
      </c>
      <c r="GF33" s="389">
        <f t="shared" si="23"/>
        <v>0.88600779522409967</v>
      </c>
      <c r="GG33" s="389">
        <f t="shared" si="24"/>
        <v>0.95714609367053671</v>
      </c>
      <c r="GI33" s="331">
        <f t="shared" si="7"/>
        <v>19</v>
      </c>
      <c r="GJ33" s="389">
        <f t="shared" si="25"/>
        <v>0.92701912442421697</v>
      </c>
      <c r="GK33" s="389">
        <f t="shared" si="26"/>
        <v>1.1564751854582966</v>
      </c>
      <c r="GL33" s="389">
        <f t="shared" si="27"/>
        <v>1.0665235848904966</v>
      </c>
      <c r="GM33" s="389">
        <f t="shared" si="28"/>
        <v>0.88932464154012658</v>
      </c>
      <c r="GN33" s="389">
        <f t="shared" si="29"/>
        <v>0.84512623860266067</v>
      </c>
      <c r="GU33" s="331">
        <f>GU32+1</f>
        <v>2005</v>
      </c>
      <c r="GV33" s="379">
        <f t="shared" si="0"/>
        <v>1.0037531101746329</v>
      </c>
      <c r="GW33" s="379">
        <f t="shared" si="31"/>
        <v>1.4162121477185767</v>
      </c>
      <c r="GX33" s="379">
        <f t="shared" si="31"/>
        <v>0.70875900322674967</v>
      </c>
    </row>
    <row r="34" spans="1:206" x14ac:dyDescent="0.2">
      <c r="A34" s="373" t="s">
        <v>105</v>
      </c>
      <c r="B34" s="330">
        <f t="shared" si="9"/>
        <v>1968</v>
      </c>
      <c r="D34" s="384"/>
      <c r="E34" s="384"/>
      <c r="F34" s="384"/>
      <c r="G34" s="384"/>
      <c r="H34" s="384"/>
      <c r="J34" s="385"/>
      <c r="K34" s="385"/>
      <c r="L34" s="385"/>
      <c r="M34" s="385"/>
      <c r="N34" s="385"/>
      <c r="P34" s="722" t="s">
        <v>1417</v>
      </c>
      <c r="Q34" s="721"/>
      <c r="R34" s="721"/>
      <c r="S34" s="721"/>
      <c r="W34" s="386"/>
      <c r="X34" s="386"/>
      <c r="Y34" s="386"/>
      <c r="Z34" s="386"/>
      <c r="AA34" s="386"/>
      <c r="BC34" s="379"/>
      <c r="BD34" s="379"/>
      <c r="BE34" s="379"/>
      <c r="BF34" s="379"/>
      <c r="BG34" s="379"/>
      <c r="BH34" s="379"/>
      <c r="BI34" s="379"/>
      <c r="BJ34" s="379"/>
      <c r="BK34" s="379"/>
      <c r="BL34" s="379"/>
      <c r="BM34" s="379"/>
      <c r="BN34" s="379"/>
      <c r="BO34" s="379"/>
      <c r="BP34" s="379"/>
      <c r="BQ34" s="379"/>
      <c r="BR34" s="379"/>
      <c r="BS34" s="379"/>
      <c r="BT34" s="379"/>
      <c r="BU34" s="379"/>
      <c r="BV34" s="379"/>
      <c r="BW34" s="379"/>
      <c r="CL34" s="388"/>
      <c r="CM34" s="388"/>
      <c r="CN34" s="388"/>
      <c r="CO34" s="388"/>
      <c r="CP34" s="388"/>
      <c r="CQ34" s="388"/>
      <c r="CR34" s="388"/>
      <c r="CS34" s="388"/>
      <c r="CT34" s="388"/>
      <c r="CU34" s="388"/>
      <c r="CV34" s="388"/>
      <c r="CY34" s="334"/>
      <c r="DA34" s="379"/>
      <c r="DB34" s="379"/>
      <c r="DC34" s="379"/>
      <c r="DD34" s="379"/>
      <c r="DF34" s="379"/>
      <c r="DG34" s="379"/>
      <c r="DH34" s="379"/>
      <c r="DI34" s="379"/>
      <c r="DJ34" s="379"/>
      <c r="DK34" s="379"/>
      <c r="DL34" s="379"/>
      <c r="DM34" s="379"/>
      <c r="DN34" s="379"/>
      <c r="DO34" s="379"/>
      <c r="DR34" s="379"/>
      <c r="DS34" s="379"/>
      <c r="DT34" s="379"/>
      <c r="DU34" s="379"/>
      <c r="DW34" s="379"/>
      <c r="DX34" s="379"/>
      <c r="DY34" s="379"/>
      <c r="DZ34" s="379"/>
      <c r="EA34" s="379"/>
      <c r="EC34" s="379"/>
      <c r="ED34" s="379"/>
      <c r="EE34" s="379"/>
      <c r="EF34" s="379"/>
      <c r="EH34" s="379"/>
      <c r="EI34" s="379"/>
      <c r="EJ34" s="379"/>
      <c r="EK34" s="379"/>
      <c r="EM34" s="379"/>
      <c r="EN34" s="379"/>
      <c r="EO34" s="379"/>
      <c r="EP34" s="379"/>
      <c r="ER34" s="379"/>
      <c r="ES34" s="379"/>
      <c r="ET34" s="379"/>
      <c r="EU34" s="379"/>
      <c r="EX34" s="379">
        <f t="shared" si="10"/>
        <v>1</v>
      </c>
      <c r="EY34" s="379">
        <f t="shared" si="11"/>
        <v>1</v>
      </c>
      <c r="EZ34" s="379">
        <f t="shared" si="2"/>
        <v>1.1575188044439357</v>
      </c>
      <c r="FA34" s="379"/>
      <c r="FB34" s="379">
        <f t="shared" si="12"/>
        <v>1</v>
      </c>
      <c r="FC34" s="379">
        <f t="shared" si="13"/>
        <v>1</v>
      </c>
      <c r="FD34" s="379">
        <f t="shared" si="3"/>
        <v>0.81544477043016661</v>
      </c>
      <c r="FE34" s="379"/>
      <c r="FF34" s="379">
        <f t="shared" si="14"/>
        <v>1</v>
      </c>
      <c r="FG34" s="379">
        <f t="shared" si="15"/>
        <v>1</v>
      </c>
      <c r="FH34" s="379">
        <f t="shared" si="4"/>
        <v>1.084598883534541</v>
      </c>
      <c r="FI34" s="379"/>
      <c r="FJ34" s="379">
        <f t="shared" si="16"/>
        <v>1</v>
      </c>
      <c r="FK34" s="379">
        <f t="shared" si="17"/>
        <v>1</v>
      </c>
      <c r="FL34" s="379">
        <f t="shared" si="5"/>
        <v>1.0290633672760561</v>
      </c>
      <c r="FN34" s="379">
        <f t="shared" si="18"/>
        <v>1</v>
      </c>
      <c r="FO34" s="379">
        <f t="shared" si="19"/>
        <v>1</v>
      </c>
      <c r="FP34" s="379">
        <f t="shared" si="6"/>
        <v>1.0570362736601544</v>
      </c>
      <c r="FR34" s="336"/>
      <c r="GB34" s="331">
        <f t="shared" si="30"/>
        <v>1989</v>
      </c>
      <c r="GC34" s="389">
        <f t="shared" si="20"/>
        <v>0.97089812256874208</v>
      </c>
      <c r="GD34" s="389">
        <f t="shared" si="21"/>
        <v>1.1081494151408215</v>
      </c>
      <c r="GE34" s="389">
        <f t="shared" si="22"/>
        <v>1.0556367819050734</v>
      </c>
      <c r="GF34" s="389">
        <f t="shared" si="23"/>
        <v>0.86929616426215217</v>
      </c>
      <c r="GG34" s="389">
        <f t="shared" si="24"/>
        <v>0.95475746415584584</v>
      </c>
      <c r="GI34" s="331">
        <f t="shared" si="7"/>
        <v>20</v>
      </c>
      <c r="GJ34" s="389">
        <f t="shared" si="25"/>
        <v>0.95596725249593761</v>
      </c>
      <c r="GK34" s="389">
        <f t="shared" si="26"/>
        <v>1.2041014969870407</v>
      </c>
      <c r="GL34" s="389">
        <f t="shared" si="27"/>
        <v>1.0638256391156671</v>
      </c>
      <c r="GM34" s="389">
        <f t="shared" si="28"/>
        <v>0.88710488551343247</v>
      </c>
      <c r="GN34" s="389">
        <f t="shared" si="29"/>
        <v>0.84126824299276637</v>
      </c>
      <c r="GU34" s="331">
        <f>GU33+1</f>
        <v>2006</v>
      </c>
      <c r="GV34" s="379">
        <f t="shared" si="0"/>
        <v>1.0069684463006128</v>
      </c>
      <c r="GW34" s="379">
        <f t="shared" si="31"/>
        <v>1.4480352123433013</v>
      </c>
      <c r="GX34" s="379">
        <f t="shared" si="31"/>
        <v>0.69540328696225095</v>
      </c>
    </row>
    <row r="35" spans="1:206" x14ac:dyDescent="0.2">
      <c r="A35" s="373" t="s">
        <v>105</v>
      </c>
      <c r="B35" s="330">
        <f t="shared" si="9"/>
        <v>1969</v>
      </c>
      <c r="D35" s="384"/>
      <c r="E35" s="384"/>
      <c r="F35" s="384"/>
      <c r="G35" s="384"/>
      <c r="H35" s="384"/>
      <c r="J35" s="385"/>
      <c r="K35" s="385"/>
      <c r="L35" s="385"/>
      <c r="M35" s="385"/>
      <c r="N35" s="385"/>
      <c r="W35" s="386"/>
      <c r="X35" s="386"/>
      <c r="Y35" s="386"/>
      <c r="Z35" s="386"/>
      <c r="AA35" s="386"/>
      <c r="BC35" s="379"/>
      <c r="BD35" s="379"/>
      <c r="BE35" s="379"/>
      <c r="BF35" s="379"/>
      <c r="BG35" s="379"/>
      <c r="BH35" s="379"/>
      <c r="BI35" s="379"/>
      <c r="BJ35" s="379"/>
      <c r="BK35" s="379"/>
      <c r="BL35" s="379"/>
      <c r="BM35" s="379"/>
      <c r="BN35" s="379"/>
      <c r="BO35" s="379"/>
      <c r="BP35" s="379"/>
      <c r="BQ35" s="379"/>
      <c r="BR35" s="379"/>
      <c r="BS35" s="379"/>
      <c r="BT35" s="379"/>
      <c r="BU35" s="379"/>
      <c r="BV35" s="379"/>
      <c r="BW35" s="379"/>
      <c r="CL35" s="388"/>
      <c r="CM35" s="388"/>
      <c r="CN35" s="388"/>
      <c r="CO35" s="388"/>
      <c r="CP35" s="388">
        <f>FL35</f>
        <v>1.0290633672760561</v>
      </c>
      <c r="CQ35" s="388"/>
      <c r="CR35" s="388"/>
      <c r="CS35" s="388"/>
      <c r="CT35" s="388"/>
      <c r="CU35" s="388"/>
      <c r="CV35" s="388"/>
      <c r="CY35" s="334"/>
      <c r="DA35" s="379"/>
      <c r="DB35" s="379"/>
      <c r="DC35" s="379"/>
      <c r="DD35" s="379"/>
      <c r="DF35" s="379"/>
      <c r="DG35" s="379"/>
      <c r="DH35" s="379"/>
      <c r="DI35" s="379"/>
      <c r="DJ35" s="379"/>
      <c r="DK35" s="379"/>
      <c r="DL35" s="379"/>
      <c r="DM35" s="379"/>
      <c r="DN35" s="379"/>
      <c r="DO35" s="379"/>
      <c r="DR35" s="379"/>
      <c r="DS35" s="379"/>
      <c r="DT35" s="379"/>
      <c r="DU35" s="379"/>
      <c r="DW35" s="379"/>
      <c r="DX35" s="379"/>
      <c r="DY35" s="379"/>
      <c r="DZ35" s="379"/>
      <c r="EA35" s="379"/>
      <c r="EC35" s="379"/>
      <c r="ED35" s="379"/>
      <c r="EE35" s="379"/>
      <c r="EF35" s="379"/>
      <c r="EH35" s="379"/>
      <c r="EI35" s="379"/>
      <c r="EJ35" s="379"/>
      <c r="EK35" s="379"/>
      <c r="EM35" s="379"/>
      <c r="EN35" s="379"/>
      <c r="EO35" s="379"/>
      <c r="EP35" s="379"/>
      <c r="ER35" s="379"/>
      <c r="ES35" s="379"/>
      <c r="ET35" s="379"/>
      <c r="EU35" s="379"/>
      <c r="EX35" s="379">
        <f t="shared" si="10"/>
        <v>1</v>
      </c>
      <c r="EY35" s="379">
        <f t="shared" si="11"/>
        <v>1</v>
      </c>
      <c r="EZ35" s="379">
        <f t="shared" si="2"/>
        <v>1.1575188044439357</v>
      </c>
      <c r="FA35" s="379"/>
      <c r="FB35" s="379">
        <f t="shared" ref="FB35:FB76" si="32">EXP(SUMPRODUCT($DL35:$DO35,DW35:DZ35))</f>
        <v>1</v>
      </c>
      <c r="FC35" s="379">
        <f t="shared" si="13"/>
        <v>1</v>
      </c>
      <c r="FD35" s="379">
        <f t="shared" si="3"/>
        <v>0.81544477043016661</v>
      </c>
      <c r="FE35" s="379"/>
      <c r="FF35" s="379">
        <f t="shared" ref="FF35:FF76" si="33">EXP(SUMPRODUCT($DL35:$DO35,EC35:EF35))</f>
        <v>1</v>
      </c>
      <c r="FG35" s="379">
        <f t="shared" si="15"/>
        <v>1</v>
      </c>
      <c r="FH35" s="379">
        <f t="shared" si="4"/>
        <v>1.084598883534541</v>
      </c>
      <c r="FI35" s="379"/>
      <c r="FJ35" s="379">
        <f t="shared" si="16"/>
        <v>1</v>
      </c>
      <c r="FK35" s="379">
        <f t="shared" si="17"/>
        <v>1</v>
      </c>
      <c r="FL35" s="379">
        <f t="shared" si="5"/>
        <v>1.0290633672760561</v>
      </c>
      <c r="FN35" s="379">
        <f t="shared" ref="FN35:FN76" si="34">EXP(SUMPRODUCT($DL35:$DO35,DW35:DZ35))</f>
        <v>1</v>
      </c>
      <c r="FO35" s="379">
        <f t="shared" si="19"/>
        <v>1</v>
      </c>
      <c r="FP35" s="379">
        <f t="shared" si="6"/>
        <v>1.0570362736601544</v>
      </c>
      <c r="FR35" s="336"/>
      <c r="GB35" s="331">
        <f t="shared" si="30"/>
        <v>1990</v>
      </c>
      <c r="GC35" s="389">
        <f t="shared" si="20"/>
        <v>0.9643513081155981</v>
      </c>
      <c r="GD35" s="389">
        <f t="shared" si="21"/>
        <v>1.1120532791043418</v>
      </c>
      <c r="GE35" s="389">
        <f t="shared" si="22"/>
        <v>1.0523758837686359</v>
      </c>
      <c r="GF35" s="389">
        <f t="shared" si="23"/>
        <v>0.89392184063434188</v>
      </c>
      <c r="GG35" s="389">
        <f t="shared" si="24"/>
        <v>0.92180539038134335</v>
      </c>
      <c r="GI35" s="331">
        <f t="shared" si="7"/>
        <v>21</v>
      </c>
      <c r="GJ35" s="389">
        <f t="shared" si="25"/>
        <v>0.96240042261828684</v>
      </c>
      <c r="GK35" s="389">
        <f t="shared" si="26"/>
        <v>1.2433653858281142</v>
      </c>
      <c r="GL35" s="389">
        <f t="shared" si="27"/>
        <v>1.0645618592336579</v>
      </c>
      <c r="GM35" s="389">
        <f t="shared" si="28"/>
        <v>0.89397244140866428</v>
      </c>
      <c r="GN35" s="389">
        <f t="shared" si="29"/>
        <v>0.81332102423235453</v>
      </c>
      <c r="GU35" s="331">
        <f>GU34+1</f>
        <v>2007</v>
      </c>
      <c r="GV35" s="379">
        <f t="shared" si="0"/>
        <v>1.0186337625665951</v>
      </c>
      <c r="GW35" s="379">
        <f t="shared" si="31"/>
        <v>1.4268279051605739</v>
      </c>
      <c r="GX35" s="379">
        <f t="shared" si="31"/>
        <v>0.71391494298813774</v>
      </c>
    </row>
    <row r="36" spans="1:206" x14ac:dyDescent="0.2">
      <c r="A36" s="373" t="s">
        <v>105</v>
      </c>
      <c r="B36" s="330">
        <f t="shared" si="9"/>
        <v>1970</v>
      </c>
      <c r="D36" s="428">
        <f>Conversion_factors!$A32*D197+D279</f>
        <v>1239.6644395579758</v>
      </c>
      <c r="E36" s="428">
        <f>Conversion_factors!$A32*E197+E279</f>
        <v>1598.6015420195085</v>
      </c>
      <c r="F36" s="428">
        <f>Conversion_factors!$A32*F197+F279</f>
        <v>537.8258470806594</v>
      </c>
      <c r="G36" s="384">
        <v>0</v>
      </c>
      <c r="H36" s="384">
        <f t="shared" ref="H36:H76" si="35">SUM(D36:G36)</f>
        <v>3376.0918286581436</v>
      </c>
      <c r="J36" s="390">
        <f>NonManufacturing_Data!C12</f>
        <v>202706.26569</v>
      </c>
      <c r="K36" s="390">
        <f>Mining!N36</f>
        <v>413284.83373000001</v>
      </c>
      <c r="L36" s="390">
        <f>NonManufacturing_Data!E12</f>
        <v>777394.15519999992</v>
      </c>
      <c r="M36" s="390"/>
      <c r="N36" s="390">
        <f t="shared" ref="N36:N67" si="36">SUM(J36:M36)</f>
        <v>1393385.2546199998</v>
      </c>
      <c r="P36" s="720">
        <f>NonManufacturing_Data!G12</f>
        <v>46358.753140000001</v>
      </c>
      <c r="Q36" s="801">
        <f>Mining!V36</f>
        <v>344191.78821514657</v>
      </c>
      <c r="R36" s="720">
        <f>NonManufacturing_Data!I12</f>
        <v>514801.42218000005</v>
      </c>
      <c r="S36" s="392"/>
      <c r="T36" s="390">
        <f t="shared" ref="T36:T76" si="37">SUM(P36:S36)</f>
        <v>905351.96353514655</v>
      </c>
      <c r="U36" s="390">
        <f>NonManufacturing_Data!X12</f>
        <v>758007.34288384661</v>
      </c>
      <c r="W36" s="393">
        <f>D36/J36*1000</f>
        <v>6.115570405967631</v>
      </c>
      <c r="X36" s="393">
        <f>E36/K36*1000</f>
        <v>3.8680382427579691</v>
      </c>
      <c r="Y36" s="393">
        <f>F36/L36*1000</f>
        <v>0.69183160624907591</v>
      </c>
      <c r="Z36" s="384"/>
      <c r="AA36" s="384">
        <f>H36/T36*1000</f>
        <v>3.7290379483747382</v>
      </c>
      <c r="AD36" s="393">
        <f t="shared" ref="AD36:AD76" si="38">D36/P36*1000</f>
        <v>26.740676907644193</v>
      </c>
      <c r="AE36" s="393">
        <f t="shared" ref="AE36:AE76" si="39">E36/Q36*1000</f>
        <v>4.6445080816985049</v>
      </c>
      <c r="AF36" s="393">
        <f t="shared" ref="AF36:AF76" si="40">F36/R36*1000</f>
        <v>1.0447248665381674</v>
      </c>
      <c r="AG36" s="384"/>
      <c r="AH36" s="393">
        <f>H36/U36*1000</f>
        <v>4.4539038577301486</v>
      </c>
      <c r="AJ36" s="394">
        <f t="shared" ref="AJ36:AJ80" si="41">W36/W$85</f>
        <v>1.3368468732132819</v>
      </c>
      <c r="AK36" s="394">
        <f t="shared" ref="AK36:AK80" si="42">X36/X$85</f>
        <v>1.0904309990446646</v>
      </c>
      <c r="AL36" s="394">
        <f t="shared" ref="AL36:AL80" si="43">Y36/Y$85</f>
        <v>1.1631796078150172</v>
      </c>
      <c r="AM36" s="395"/>
      <c r="AN36" s="394">
        <f t="shared" ref="AN36:AN80" si="44">AA36/AA$85</f>
        <v>0.92372813854055558</v>
      </c>
      <c r="AP36" s="389">
        <f>J36/P36</f>
        <v>4.3725564636702394</v>
      </c>
      <c r="AQ36" s="389">
        <f>K36/Q36</f>
        <v>1.2007399591755075</v>
      </c>
      <c r="AR36" s="389">
        <f>L36/R36</f>
        <v>1.510085484822504</v>
      </c>
      <c r="AS36" s="389"/>
      <c r="AT36" s="389">
        <f t="shared" ref="AT36:AT76" si="45">N36/T36</f>
        <v>1.5390536617154058</v>
      </c>
      <c r="AV36" s="389">
        <f>P36/$U36</f>
        <v>6.1158712478467103E-2</v>
      </c>
      <c r="AW36" s="389">
        <f>Q36/$U36</f>
        <v>0.4540744775712402</v>
      </c>
      <c r="AX36" s="389">
        <f>R36/$U36</f>
        <v>0.67915096999117819</v>
      </c>
      <c r="AY36" s="389"/>
      <c r="AZ36" s="389">
        <f t="shared" ref="AZ36:AZ51" si="46">T36/$T36</f>
        <v>1</v>
      </c>
      <c r="BC36" s="379" t="e">
        <f>#REF!/AJ$85</f>
        <v>#REF!</v>
      </c>
      <c r="BD36" s="379" t="e">
        <f>#REF!/AK$85</f>
        <v>#REF!</v>
      </c>
      <c r="BE36" s="379" t="e">
        <f>#REF!/AL$85</f>
        <v>#REF!</v>
      </c>
      <c r="BF36" s="379" t="e">
        <f t="shared" ref="BF36:BF76" si="47">AM36/AM$85</f>
        <v>#DIV/0!</v>
      </c>
      <c r="BG36" s="379"/>
      <c r="BH36" s="379"/>
      <c r="BI36" s="379"/>
      <c r="BJ36" s="379"/>
      <c r="BK36" s="379"/>
      <c r="BL36" s="379"/>
      <c r="BM36" s="379"/>
      <c r="BN36" s="379"/>
      <c r="BO36" s="379"/>
      <c r="BP36" s="379"/>
      <c r="BQ36" s="379"/>
      <c r="BR36" s="387">
        <f>AJ36</f>
        <v>1.3368468732132819</v>
      </c>
      <c r="BS36" s="396">
        <f>Mining!BZ36</f>
        <v>1.0314286939612036</v>
      </c>
      <c r="BT36" s="387">
        <f t="shared" ref="BT36:BT76" si="48">AL36</f>
        <v>1.1631796078150172</v>
      </c>
      <c r="BU36" s="387">
        <v>1</v>
      </c>
      <c r="BV36" s="387"/>
      <c r="BW36" s="387">
        <v>1</v>
      </c>
      <c r="BX36" s="396">
        <f>Mining!BW36</f>
        <v>1.0572044441161148</v>
      </c>
      <c r="BY36" s="387">
        <v>1</v>
      </c>
      <c r="BZ36" s="387">
        <v>1</v>
      </c>
      <c r="CB36" s="396">
        <f>AV36</f>
        <v>6.1158712478467103E-2</v>
      </c>
      <c r="CC36" s="396">
        <f t="shared" ref="CC36:CD51" si="49">AW36</f>
        <v>0.4540744775712402</v>
      </c>
      <c r="CD36" s="396">
        <f t="shared" si="49"/>
        <v>0.67915096999117819</v>
      </c>
      <c r="CE36" s="396"/>
      <c r="CG36" s="396">
        <v>1</v>
      </c>
      <c r="CH36" s="396">
        <v>1</v>
      </c>
      <c r="CI36" s="396">
        <v>1</v>
      </c>
      <c r="CJ36" s="396"/>
      <c r="CL36" s="388">
        <f>U36/U$85</f>
        <v>0.87314328143158237</v>
      </c>
      <c r="CM36" s="388">
        <f t="shared" ref="CM36:CM80" si="50">AH36/AH$85</f>
        <v>1.053498395236742</v>
      </c>
      <c r="CN36" s="388">
        <f t="shared" ref="CN36:CN76" si="51">FD36</f>
        <v>0.81544477043016661</v>
      </c>
      <c r="CO36" s="388">
        <f t="shared" ref="CO36:CO76" si="52">FH36</f>
        <v>1.084598883534541</v>
      </c>
      <c r="CP36" s="388">
        <f t="shared" ref="CP36:CP76" si="53">FL36</f>
        <v>1.0290633672760561</v>
      </c>
      <c r="CQ36" s="388">
        <v>1</v>
      </c>
      <c r="CR36" s="388">
        <f t="shared" ref="CR36:CR76" si="54">EZ36</f>
        <v>1.1575188044439357</v>
      </c>
      <c r="CS36" s="388">
        <f t="shared" ref="CS36:CS76" si="55">CL36*CN36*CO36*CP36*CQ36*CR36</f>
        <v>0.91985504579991506</v>
      </c>
      <c r="CT36" s="388">
        <f t="shared" ref="CT36:CT76" si="56">CL36*CM36</f>
        <v>0.91985504579991506</v>
      </c>
      <c r="CU36" s="388"/>
      <c r="CV36" s="388">
        <f>CN36*CO36*CP36</f>
        <v>0.91013501568368504</v>
      </c>
      <c r="CY36" s="334"/>
      <c r="DA36" s="379">
        <f t="shared" ref="DA36:DA76" si="57">D36/$H36</f>
        <v>0.36718919462883537</v>
      </c>
      <c r="DB36" s="379">
        <f t="shared" ref="DB36:DB76" si="58">E36/$H36</f>
        <v>0.47350653452305125</v>
      </c>
      <c r="DC36" s="379">
        <f t="shared" ref="DC36:DC76" si="59">F36/$H36</f>
        <v>0.15930427084811341</v>
      </c>
      <c r="DD36" s="379">
        <f t="shared" ref="DD36:DD76" si="60">G36/$H36</f>
        <v>0</v>
      </c>
      <c r="DF36" s="379"/>
      <c r="DG36" s="379"/>
      <c r="DH36" s="379"/>
      <c r="DI36" s="379"/>
      <c r="DJ36" s="379"/>
      <c r="DK36" s="379"/>
      <c r="DL36" s="379"/>
      <c r="DM36" s="379"/>
      <c r="DN36" s="379"/>
      <c r="DO36" s="379"/>
      <c r="DR36" s="379"/>
      <c r="DS36" s="379"/>
      <c r="DT36" s="379"/>
      <c r="DU36" s="379"/>
      <c r="DW36" s="379" t="e">
        <f>LN(AP36/AP35)</f>
        <v>#DIV/0!</v>
      </c>
      <c r="DX36" s="379" t="e">
        <f t="shared" ref="DX36:DX76" si="61">LN(AQ36/AQ35)</f>
        <v>#DIV/0!</v>
      </c>
      <c r="DY36" s="379" t="e">
        <f t="shared" ref="DY36:DY76" si="62">LN(AR36/AR35)</f>
        <v>#DIV/0!</v>
      </c>
      <c r="DZ36" s="379">
        <f t="shared" ref="DZ36:DZ76" si="63">M36/$N36</f>
        <v>0</v>
      </c>
      <c r="EA36" s="379"/>
      <c r="EC36" s="379"/>
      <c r="ED36" s="379"/>
      <c r="EE36" s="379"/>
      <c r="EF36" s="379"/>
      <c r="EH36" s="379"/>
      <c r="EI36" s="379"/>
      <c r="EJ36" s="379"/>
      <c r="EK36" s="379"/>
      <c r="EM36" s="379"/>
      <c r="EN36" s="379"/>
      <c r="EO36" s="379"/>
      <c r="EP36" s="379"/>
      <c r="ER36" s="379"/>
      <c r="ES36" s="379"/>
      <c r="ET36" s="379"/>
      <c r="EU36" s="379"/>
      <c r="EX36" s="379">
        <f t="shared" si="10"/>
        <v>1</v>
      </c>
      <c r="EY36" s="379">
        <f t="shared" si="11"/>
        <v>1</v>
      </c>
      <c r="EZ36" s="379">
        <f t="shared" si="2"/>
        <v>1.1575188044439357</v>
      </c>
      <c r="FA36" s="379"/>
      <c r="FB36" s="379" t="e">
        <f t="shared" si="32"/>
        <v>#DIV/0!</v>
      </c>
      <c r="FC36" s="379">
        <f t="shared" si="13"/>
        <v>1</v>
      </c>
      <c r="FD36" s="379">
        <f t="shared" si="3"/>
        <v>0.81544477043016661</v>
      </c>
      <c r="FE36" s="379"/>
      <c r="FF36" s="379">
        <f t="shared" si="33"/>
        <v>1</v>
      </c>
      <c r="FG36" s="379">
        <f t="shared" si="15"/>
        <v>1</v>
      </c>
      <c r="FH36" s="379">
        <f t="shared" si="4"/>
        <v>1.084598883534541</v>
      </c>
      <c r="FI36" s="379"/>
      <c r="FJ36" s="379">
        <f t="shared" si="16"/>
        <v>1</v>
      </c>
      <c r="FK36" s="379">
        <f t="shared" si="17"/>
        <v>1</v>
      </c>
      <c r="FL36" s="379">
        <f t="shared" si="5"/>
        <v>1.0290633672760561</v>
      </c>
      <c r="FN36" s="379" t="e">
        <f t="shared" si="34"/>
        <v>#DIV/0!</v>
      </c>
      <c r="FO36" s="379">
        <f t="shared" si="19"/>
        <v>1</v>
      </c>
      <c r="FP36" s="379">
        <f t="shared" si="6"/>
        <v>1.0570362736601544</v>
      </c>
      <c r="FR36" s="336"/>
      <c r="GB36" s="331">
        <f t="shared" si="30"/>
        <v>1991</v>
      </c>
      <c r="GC36" s="389">
        <f t="shared" si="20"/>
        <v>0.9346173854012606</v>
      </c>
      <c r="GD36" s="389">
        <f t="shared" si="21"/>
        <v>1.0721750575020854</v>
      </c>
      <c r="GE36" s="389">
        <f t="shared" si="22"/>
        <v>1.0577307981958408</v>
      </c>
      <c r="GF36" s="389">
        <f t="shared" si="23"/>
        <v>0.92317737730088723</v>
      </c>
      <c r="GG36" s="389">
        <f t="shared" si="24"/>
        <v>0.89270476330607418</v>
      </c>
      <c r="GI36" s="331">
        <f t="shared" si="7"/>
        <v>22</v>
      </c>
      <c r="GJ36" s="389">
        <f t="shared" si="25"/>
        <v>0.99311101903418386</v>
      </c>
      <c r="GK36" s="389">
        <f t="shared" si="26"/>
        <v>1.282336824534025</v>
      </c>
      <c r="GL36" s="389">
        <f t="shared" si="27"/>
        <v>1.0698510395099332</v>
      </c>
      <c r="GM36" s="389">
        <f t="shared" si="28"/>
        <v>0.87518202038805593</v>
      </c>
      <c r="GN36" s="389">
        <f t="shared" si="29"/>
        <v>0.82713040698338602</v>
      </c>
      <c r="GU36" s="331">
        <f>GU35+1</f>
        <v>2008</v>
      </c>
      <c r="GV36" s="379">
        <f t="shared" si="0"/>
        <v>0.97566378946809984</v>
      </c>
      <c r="GW36" s="379">
        <f t="shared" si="31"/>
        <v>1.3351598534144595</v>
      </c>
      <c r="GX36" s="379">
        <f t="shared" si="31"/>
        <v>0.73074679932368736</v>
      </c>
    </row>
    <row r="37" spans="1:206" x14ac:dyDescent="0.2">
      <c r="A37" s="373" t="s">
        <v>105</v>
      </c>
      <c r="B37" s="330">
        <f t="shared" si="9"/>
        <v>1971</v>
      </c>
      <c r="D37" s="428">
        <f>Conversion_factors!$A33*D198+D280</f>
        <v>1233.5792133156165</v>
      </c>
      <c r="E37" s="428">
        <f>Conversion_factors!$A33*E198+E280</f>
        <v>1596.4374713603065</v>
      </c>
      <c r="F37" s="428">
        <f>Conversion_factors!$A33*F198+F280</f>
        <v>596.63453058377661</v>
      </c>
      <c r="G37" s="384">
        <v>0</v>
      </c>
      <c r="H37" s="384">
        <f t="shared" si="35"/>
        <v>3426.6512152596997</v>
      </c>
      <c r="J37" s="390">
        <f>NonManufacturing_Data!C13</f>
        <v>210569.29371</v>
      </c>
      <c r="K37" s="390">
        <f>Mining!N37</f>
        <v>404729.37784999999</v>
      </c>
      <c r="L37" s="390">
        <f>NonManufacturing_Data!E13</f>
        <v>862812.51940000011</v>
      </c>
      <c r="M37" s="390"/>
      <c r="N37" s="390">
        <f t="shared" si="36"/>
        <v>1478111.19096</v>
      </c>
      <c r="P37" s="720">
        <f>NonManufacturing_Data!G13</f>
        <v>48798.373960000004</v>
      </c>
      <c r="Q37" s="801">
        <f>Mining!V37</f>
        <v>336219.60996565758</v>
      </c>
      <c r="R37" s="720">
        <f>NonManufacturing_Data!I13</f>
        <v>515897.19180000003</v>
      </c>
      <c r="S37" s="392"/>
      <c r="T37" s="390">
        <f t="shared" si="37"/>
        <v>900915.17572565761</v>
      </c>
      <c r="U37" s="390">
        <f>NonManufacturing_Data!X13</f>
        <v>762348.62973730511</v>
      </c>
      <c r="W37" s="393">
        <f t="shared" ref="W37:W76" si="64">D37/J37*1000</f>
        <v>5.8583053187922305</v>
      </c>
      <c r="X37" s="393">
        <f t="shared" ref="X37:X76" si="65">E37/K37*1000</f>
        <v>3.9444566140488444</v>
      </c>
      <c r="Y37" s="393">
        <f t="shared" ref="Y37:Y76" si="66">F37/L37*1000</f>
        <v>0.69149962149213628</v>
      </c>
      <c r="Z37" s="384"/>
      <c r="AA37" s="384">
        <f t="shared" ref="AA37:AA76" si="67">H37/T37*1000</f>
        <v>3.8035225819119374</v>
      </c>
      <c r="AD37" s="393">
        <f t="shared" si="38"/>
        <v>25.279104880149912</v>
      </c>
      <c r="AE37" s="393">
        <f t="shared" si="39"/>
        <v>4.7481985703432681</v>
      </c>
      <c r="AF37" s="393">
        <f t="shared" si="40"/>
        <v>1.1564988917696539</v>
      </c>
      <c r="AG37" s="384"/>
      <c r="AH37" s="393">
        <f t="shared" ref="AH37:AH83" si="68">H37/U37*1000</f>
        <v>4.4948611194336072</v>
      </c>
      <c r="AJ37" s="394">
        <f t="shared" si="41"/>
        <v>1.2806094326236401</v>
      </c>
      <c r="AK37" s="394">
        <f t="shared" si="42"/>
        <v>1.111973950722583</v>
      </c>
      <c r="AL37" s="394">
        <f t="shared" si="43"/>
        <v>1.1626214403420518</v>
      </c>
      <c r="AM37" s="395"/>
      <c r="AN37" s="394">
        <f t="shared" si="44"/>
        <v>0.94217888987098375</v>
      </c>
      <c r="AP37" s="389">
        <f t="shared" ref="AP37:AP43" si="69">J37/P37</f>
        <v>4.3150883241028382</v>
      </c>
      <c r="AQ37" s="389">
        <f t="shared" ref="AQ37:AQ43" si="70">K37/Q37</f>
        <v>1.2037649377183568</v>
      </c>
      <c r="AR37" s="389">
        <f t="shared" ref="AR37:AR43" si="71">L37/R37</f>
        <v>1.6724505058645291</v>
      </c>
      <c r="AS37" s="389"/>
      <c r="AT37" s="389">
        <f t="shared" si="45"/>
        <v>1.6406774253407708</v>
      </c>
      <c r="AV37" s="389">
        <f t="shared" ref="AV37:AV83" si="72">P37/$U37</f>
        <v>6.4010574763957079E-2</v>
      </c>
      <c r="AW37" s="389">
        <f t="shared" ref="AW37:AW83" si="73">Q37/$U37</f>
        <v>0.44103130359336284</v>
      </c>
      <c r="AX37" s="389">
        <f t="shared" ref="AX37:AX83" si="74">R37/$U37</f>
        <v>0.67672082256876509</v>
      </c>
      <c r="AY37" s="389"/>
      <c r="AZ37" s="389">
        <f t="shared" si="46"/>
        <v>1</v>
      </c>
      <c r="BC37" s="379" t="e">
        <f>#REF!/AJ$85</f>
        <v>#REF!</v>
      </c>
      <c r="BD37" s="379" t="e">
        <f>#REF!/AK$85</f>
        <v>#REF!</v>
      </c>
      <c r="BE37" s="379" t="e">
        <f>#REF!/AL$85</f>
        <v>#REF!</v>
      </c>
      <c r="BF37" s="379" t="e">
        <f t="shared" si="47"/>
        <v>#DIV/0!</v>
      </c>
      <c r="BG37" s="379"/>
      <c r="BH37" s="379"/>
      <c r="BI37" s="379"/>
      <c r="BJ37" s="379"/>
      <c r="BK37" s="379"/>
      <c r="BL37" s="379"/>
      <c r="BM37" s="379"/>
      <c r="BN37" s="379"/>
      <c r="BO37" s="379"/>
      <c r="BP37" s="379"/>
      <c r="BQ37" s="379"/>
      <c r="BR37" s="387">
        <f t="shared" ref="BR37:BR76" si="75">AJ37</f>
        <v>1.2806094326236401</v>
      </c>
      <c r="BS37" s="396">
        <f>Mining!BZ37</f>
        <v>1.0744408355981556</v>
      </c>
      <c r="BT37" s="387">
        <f t="shared" si="48"/>
        <v>1.1626214403420518</v>
      </c>
      <c r="BU37" s="387">
        <v>1</v>
      </c>
      <c r="BV37" s="387"/>
      <c r="BW37" s="387">
        <v>1</v>
      </c>
      <c r="BX37" s="396">
        <f>Mining!BW37</f>
        <v>1.0349326960414085</v>
      </c>
      <c r="BY37" s="387">
        <v>1</v>
      </c>
      <c r="BZ37" s="387">
        <v>1</v>
      </c>
      <c r="CB37" s="396">
        <f t="shared" ref="CB37:CD76" si="76">AV37</f>
        <v>6.4010574763957079E-2</v>
      </c>
      <c r="CC37" s="396">
        <f t="shared" si="49"/>
        <v>0.44103130359336284</v>
      </c>
      <c r="CD37" s="396">
        <f t="shared" si="49"/>
        <v>0.67672082256876509</v>
      </c>
      <c r="CE37" s="396"/>
      <c r="CG37" s="396">
        <v>1</v>
      </c>
      <c r="CH37" s="396">
        <v>1</v>
      </c>
      <c r="CI37" s="396">
        <v>1</v>
      </c>
      <c r="CJ37" s="396"/>
      <c r="CL37" s="388">
        <f t="shared" ref="CL37:CL83" si="77">U37/U$85</f>
        <v>0.87814397896367125</v>
      </c>
      <c r="CM37" s="388">
        <f t="shared" si="50"/>
        <v>1.0631861682233541</v>
      </c>
      <c r="CN37" s="388">
        <f t="shared" si="51"/>
        <v>0.82643468630540251</v>
      </c>
      <c r="CO37" s="388">
        <f t="shared" si="52"/>
        <v>1.0870794000452029</v>
      </c>
      <c r="CP37" s="388">
        <f t="shared" si="53"/>
        <v>1.0188222187682074</v>
      </c>
      <c r="CQ37" s="388">
        <v>1</v>
      </c>
      <c r="CR37" s="388">
        <f t="shared" si="54"/>
        <v>1.1615585545141756</v>
      </c>
      <c r="CS37" s="388">
        <f t="shared" si="55"/>
        <v>0.9336305321427949</v>
      </c>
      <c r="CT37" s="388">
        <f t="shared" si="56"/>
        <v>0.93363053214279534</v>
      </c>
      <c r="CU37" s="388"/>
      <c r="CV37" s="388">
        <f t="shared" ref="CV37:CV76" si="78">CN37*CO37*CP37</f>
        <v>0.91531000662126205</v>
      </c>
      <c r="CY37" s="334"/>
      <c r="DA37" s="379">
        <f t="shared" si="57"/>
        <v>0.35999555712650078</v>
      </c>
      <c r="DB37" s="379">
        <f t="shared" si="58"/>
        <v>0.46588852237163431</v>
      </c>
      <c r="DC37" s="379">
        <f t="shared" si="59"/>
        <v>0.17411592050186489</v>
      </c>
      <c r="DD37" s="379">
        <f t="shared" si="60"/>
        <v>0</v>
      </c>
      <c r="DF37" s="379">
        <f t="shared" ref="DF37:DH52" si="79">(DA37-DA36)/LN(DA37/DA36)</f>
        <v>0.36358051512039091</v>
      </c>
      <c r="DG37" s="379">
        <f t="shared" si="79"/>
        <v>0.46968723190481587</v>
      </c>
      <c r="DH37" s="379">
        <f t="shared" si="79"/>
        <v>0.1666003739975023</v>
      </c>
      <c r="DI37" s="379"/>
      <c r="DJ37" s="379">
        <f t="shared" ref="DJ37:DJ76" si="80">SUM(DF37:DI37)</f>
        <v>0.99986812102270906</v>
      </c>
      <c r="DK37" s="379"/>
      <c r="DL37" s="379">
        <f t="shared" ref="DL37:DO52" si="81">DF37/$DJ37</f>
        <v>0.36362847007113774</v>
      </c>
      <c r="DM37" s="379">
        <f t="shared" si="81"/>
        <v>0.46974918194651422</v>
      </c>
      <c r="DN37" s="379">
        <f t="shared" si="81"/>
        <v>0.16662234798234804</v>
      </c>
      <c r="DO37" s="379">
        <f t="shared" si="81"/>
        <v>0</v>
      </c>
      <c r="DR37" s="379">
        <f>LN(AJ37/AJ36)</f>
        <v>-4.2977677568609735E-2</v>
      </c>
      <c r="DS37" s="379">
        <f>LN(BS37/BS36)</f>
        <v>4.0855450672847134E-2</v>
      </c>
      <c r="DT37" s="379">
        <f t="shared" ref="DT37:DT76" si="82">LN(AL37/AL36)</f>
        <v>-4.7997870163784921E-4</v>
      </c>
      <c r="DU37" s="379">
        <f t="shared" ref="DU37:DU76" si="83">LN(BU37/BU36)</f>
        <v>0</v>
      </c>
      <c r="DW37" s="379">
        <f>LN(AP37/AP36)</f>
        <v>-1.3230047776926926E-2</v>
      </c>
      <c r="DX37" s="379">
        <f t="shared" si="61"/>
        <v>2.5160939722906066E-3</v>
      </c>
      <c r="DY37" s="379">
        <f t="shared" si="62"/>
        <v>0.10212365798661428</v>
      </c>
      <c r="DZ37" s="379">
        <f t="shared" si="63"/>
        <v>0</v>
      </c>
      <c r="EA37" s="379"/>
      <c r="EC37" s="379">
        <f>LN(AV37/AV36)</f>
        <v>4.5575971250963597E-2</v>
      </c>
      <c r="ED37" s="379">
        <f t="shared" ref="ED37:ED76" si="84">LN(AW37/AW36)</f>
        <v>-2.914537596820899E-2</v>
      </c>
      <c r="EE37" s="379">
        <f t="shared" ref="EE37:EE76" si="85">LN(AX37/AX36)</f>
        <v>-3.5846309923182489E-3</v>
      </c>
      <c r="EF37" s="379"/>
      <c r="EH37" s="379">
        <f t="shared" ref="EH37:EH76" si="86">LN(BW37/BW36)</f>
        <v>0</v>
      </c>
      <c r="EI37" s="379">
        <f t="shared" ref="EI37:EI76" si="87">LN(BX37/BX36)</f>
        <v>-2.1291710781952349E-2</v>
      </c>
      <c r="EJ37" s="379">
        <f t="shared" ref="EJ37:EJ76" si="88">LN(BY37/BY36)</f>
        <v>0</v>
      </c>
      <c r="EK37" s="379">
        <f t="shared" ref="EK37:EK76" si="89">LN(BZ37/BZ36)</f>
        <v>0</v>
      </c>
      <c r="EM37" s="379">
        <f>LN(BW37/BW36)</f>
        <v>0</v>
      </c>
      <c r="EN37" s="379">
        <f t="shared" ref="EN37:EN76" si="90">LN(BX37/BX36)</f>
        <v>-2.1291710781952349E-2</v>
      </c>
      <c r="EO37" s="379">
        <f t="shared" ref="EO37:EO76" si="91">LN(BY37/BY36)</f>
        <v>0</v>
      </c>
      <c r="EP37" s="379">
        <v>1</v>
      </c>
      <c r="ER37" s="379">
        <f t="shared" ref="ER37:ER76" si="92">LN(CG37/CG36)</f>
        <v>0</v>
      </c>
      <c r="ES37" s="379">
        <f t="shared" ref="ES37:ES76" si="93">LN(CH37/CH36)</f>
        <v>0</v>
      </c>
      <c r="ET37" s="379">
        <f t="shared" ref="ET37:ET76" si="94">LN(CI37/CI36)</f>
        <v>0</v>
      </c>
      <c r="EU37" s="379" t="e">
        <f t="shared" ref="EU37:EU76" si="95">LN(CJ37/CJ36)</f>
        <v>#DIV/0!</v>
      </c>
      <c r="EX37" s="379">
        <f t="shared" si="10"/>
        <v>1.003490008157734</v>
      </c>
      <c r="EY37" s="379">
        <f t="shared" si="11"/>
        <v>1.003490008157734</v>
      </c>
      <c r="EZ37" s="379">
        <f t="shared" si="2"/>
        <v>1.1615585545141756</v>
      </c>
      <c r="FA37" s="379"/>
      <c r="FB37" s="379">
        <f t="shared" si="32"/>
        <v>1.0134772044334019</v>
      </c>
      <c r="FC37" s="379">
        <f t="shared" si="13"/>
        <v>1.0134772044334019</v>
      </c>
      <c r="FD37" s="379">
        <f t="shared" si="3"/>
        <v>0.82643468630540251</v>
      </c>
      <c r="FE37" s="379"/>
      <c r="FF37" s="379">
        <f t="shared" si="33"/>
        <v>1.0022870358326188</v>
      </c>
      <c r="FG37" s="379">
        <f t="shared" si="15"/>
        <v>1.0022870358326188</v>
      </c>
      <c r="FH37" s="379">
        <f t="shared" si="4"/>
        <v>1.0870794000452029</v>
      </c>
      <c r="FI37" s="379"/>
      <c r="FJ37" s="379">
        <f t="shared" si="16"/>
        <v>0.9900480875779718</v>
      </c>
      <c r="FK37" s="379">
        <f t="shared" si="17"/>
        <v>0.9900480875779718</v>
      </c>
      <c r="FL37" s="379">
        <f t="shared" si="5"/>
        <v>1.0188222187682074</v>
      </c>
      <c r="FN37" s="379">
        <f t="shared" si="34"/>
        <v>1.0134772044334019</v>
      </c>
      <c r="FO37" s="379">
        <f t="shared" si="19"/>
        <v>1.0134772044334019</v>
      </c>
      <c r="FP37" s="379">
        <f t="shared" si="6"/>
        <v>1.0712821676137938</v>
      </c>
      <c r="FR37" s="336"/>
      <c r="GB37" s="331">
        <f t="shared" si="30"/>
        <v>1992</v>
      </c>
      <c r="GC37" s="389">
        <f t="shared" si="20"/>
        <v>0.93257611872928536</v>
      </c>
      <c r="GD37" s="389">
        <f t="shared" si="21"/>
        <v>1.098353493915659</v>
      </c>
      <c r="GE37" s="389">
        <f t="shared" si="22"/>
        <v>1.066781477618804</v>
      </c>
      <c r="GF37" s="389">
        <f t="shared" si="23"/>
        <v>0.90035029378102582</v>
      </c>
      <c r="GG37" s="389">
        <f t="shared" si="24"/>
        <v>0.88400592718569915</v>
      </c>
      <c r="GI37" s="331">
        <f t="shared" si="7"/>
        <v>23</v>
      </c>
      <c r="GJ37" s="389">
        <f t="shared" si="25"/>
        <v>0.98306605923077828</v>
      </c>
      <c r="GK37" s="389">
        <f t="shared" si="26"/>
        <v>1.3193045555578675</v>
      </c>
      <c r="GL37" s="389">
        <f t="shared" si="27"/>
        <v>1.0789372360393104</v>
      </c>
      <c r="GM37" s="389">
        <f t="shared" si="28"/>
        <v>0.84397526707883064</v>
      </c>
      <c r="GN37" s="389">
        <f t="shared" si="29"/>
        <v>0.81829846927354766</v>
      </c>
    </row>
    <row r="38" spans="1:206" x14ac:dyDescent="0.2">
      <c r="A38" s="373" t="s">
        <v>105</v>
      </c>
      <c r="B38" s="330">
        <f t="shared" si="9"/>
        <v>1972</v>
      </c>
      <c r="D38" s="428">
        <f>Conversion_factors!A34*D199+D281</f>
        <v>1232.8816387604729</v>
      </c>
      <c r="E38" s="428">
        <f>Conversion_factors!$A34*E199+E281</f>
        <v>1618.9489238525487</v>
      </c>
      <c r="F38" s="428">
        <f>Conversion_factors!$A34*F199+F281</f>
        <v>650.61429293688786</v>
      </c>
      <c r="G38" s="384">
        <v>0</v>
      </c>
      <c r="H38" s="384">
        <f t="shared" si="35"/>
        <v>3502.4448555499093</v>
      </c>
      <c r="J38" s="390">
        <f>NonManufacturing_Data!C14</f>
        <v>216066.92165999999</v>
      </c>
      <c r="K38" s="390">
        <f>Mining!N38</f>
        <v>404671.68283999996</v>
      </c>
      <c r="L38" s="390">
        <f>NonManufacturing_Data!E14</f>
        <v>942342.18519999995</v>
      </c>
      <c r="M38" s="390"/>
      <c r="N38" s="390">
        <f t="shared" si="36"/>
        <v>1563080.7896999998</v>
      </c>
      <c r="P38" s="720">
        <f>NonManufacturing_Data!G14</f>
        <v>48796.884569999995</v>
      </c>
      <c r="Q38" s="801">
        <f>Mining!V38</f>
        <v>337520.35547103907</v>
      </c>
      <c r="R38" s="720">
        <f>NonManufacturing_Data!I14</f>
        <v>522217.23677999998</v>
      </c>
      <c r="S38" s="392"/>
      <c r="T38" s="390">
        <f t="shared" si="37"/>
        <v>908534.4768210391</v>
      </c>
      <c r="U38" s="390">
        <f>NonManufacturing_Data!X14</f>
        <v>772148.80057262501</v>
      </c>
      <c r="W38" s="393">
        <f t="shared" si="64"/>
        <v>5.7060175120212016</v>
      </c>
      <c r="X38" s="393">
        <f t="shared" si="65"/>
        <v>4.0006479141083178</v>
      </c>
      <c r="Y38" s="393">
        <f t="shared" si="66"/>
        <v>0.6904225483642159</v>
      </c>
      <c r="Z38" s="384"/>
      <c r="AA38" s="384">
        <f t="shared" si="67"/>
        <v>3.8550489220892961</v>
      </c>
      <c r="AD38" s="393">
        <f t="shared" si="38"/>
        <v>25.265580981750634</v>
      </c>
      <c r="AE38" s="393">
        <f t="shared" si="39"/>
        <v>4.7965964055506056</v>
      </c>
      <c r="AF38" s="393">
        <f t="shared" si="40"/>
        <v>1.2458690504905321</v>
      </c>
      <c r="AG38" s="384"/>
      <c r="AH38" s="393">
        <f t="shared" si="68"/>
        <v>4.5359713735908143</v>
      </c>
      <c r="AJ38" s="394">
        <f t="shared" si="41"/>
        <v>1.2473197368478057</v>
      </c>
      <c r="AK38" s="394">
        <f t="shared" si="42"/>
        <v>1.1278147288162819</v>
      </c>
      <c r="AL38" s="394">
        <f t="shared" si="43"/>
        <v>1.160810552421919</v>
      </c>
      <c r="AM38" s="395"/>
      <c r="AN38" s="394">
        <f t="shared" si="44"/>
        <v>0.95494259218690769</v>
      </c>
      <c r="AP38" s="389">
        <f t="shared" si="69"/>
        <v>4.4278835332212276</v>
      </c>
      <c r="AQ38" s="389">
        <f t="shared" si="70"/>
        <v>1.1989548964394914</v>
      </c>
      <c r="AR38" s="389">
        <f t="shared" si="71"/>
        <v>1.8045022623353018</v>
      </c>
      <c r="AS38" s="389"/>
      <c r="AT38" s="389">
        <f t="shared" si="45"/>
        <v>1.7204419090062684</v>
      </c>
      <c r="AV38" s="389">
        <f t="shared" si="72"/>
        <v>6.3196218829598985E-2</v>
      </c>
      <c r="AW38" s="389">
        <f t="shared" si="73"/>
        <v>0.43711827981955576</v>
      </c>
      <c r="AX38" s="389">
        <f t="shared" si="74"/>
        <v>0.67631683995717407</v>
      </c>
      <c r="AY38" s="389"/>
      <c r="AZ38" s="389">
        <f t="shared" si="46"/>
        <v>1</v>
      </c>
      <c r="BC38" s="379" t="e">
        <f>#REF!/AJ$85</f>
        <v>#REF!</v>
      </c>
      <c r="BD38" s="379" t="e">
        <f>#REF!/AK$85</f>
        <v>#REF!</v>
      </c>
      <c r="BE38" s="379" t="e">
        <f>#REF!/AL$85</f>
        <v>#REF!</v>
      </c>
      <c r="BF38" s="379" t="e">
        <f t="shared" si="47"/>
        <v>#DIV/0!</v>
      </c>
      <c r="BG38" s="379"/>
      <c r="BH38" s="379"/>
      <c r="BI38" s="379"/>
      <c r="BJ38" s="379"/>
      <c r="BK38" s="379"/>
      <c r="BL38" s="379"/>
      <c r="BM38" s="379"/>
      <c r="BN38" s="379"/>
      <c r="BO38" s="379"/>
      <c r="BP38" s="379"/>
      <c r="BQ38" s="379"/>
      <c r="BR38" s="387">
        <f t="shared" si="75"/>
        <v>1.2473197368478057</v>
      </c>
      <c r="BS38" s="396">
        <f>Mining!BZ38</f>
        <v>1.0899206070869965</v>
      </c>
      <c r="BT38" s="387">
        <f t="shared" si="48"/>
        <v>1.160810552421919</v>
      </c>
      <c r="BU38" s="387">
        <v>1</v>
      </c>
      <c r="BV38" s="387"/>
      <c r="BW38" s="387">
        <v>1</v>
      </c>
      <c r="BX38" s="396">
        <f>Mining!BW38</f>
        <v>1.0347677816924337</v>
      </c>
      <c r="BY38" s="387">
        <v>1</v>
      </c>
      <c r="BZ38" s="387">
        <v>1</v>
      </c>
      <c r="CB38" s="396">
        <f t="shared" si="76"/>
        <v>6.3196218829598985E-2</v>
      </c>
      <c r="CC38" s="396">
        <f t="shared" si="49"/>
        <v>0.43711827981955576</v>
      </c>
      <c r="CD38" s="396">
        <f t="shared" si="49"/>
        <v>0.67631683995717407</v>
      </c>
      <c r="CE38" s="396"/>
      <c r="CG38" s="396">
        <v>1</v>
      </c>
      <c r="CH38" s="396">
        <v>1</v>
      </c>
      <c r="CI38" s="396">
        <v>1</v>
      </c>
      <c r="CJ38" s="396"/>
      <c r="CL38" s="388">
        <f t="shared" si="77"/>
        <v>0.88943272623251213</v>
      </c>
      <c r="CM38" s="388">
        <f t="shared" si="50"/>
        <v>1.0729101290823708</v>
      </c>
      <c r="CN38" s="388">
        <f t="shared" si="51"/>
        <v>0.84397255724354514</v>
      </c>
      <c r="CO38" s="388">
        <f t="shared" si="52"/>
        <v>1.0775531213997145</v>
      </c>
      <c r="CP38" s="388">
        <f t="shared" si="53"/>
        <v>1.0187468708689744</v>
      </c>
      <c r="CQ38" s="388">
        <v>1</v>
      </c>
      <c r="CR38" s="388">
        <f t="shared" si="54"/>
        <v>1.158057285276342</v>
      </c>
      <c r="CS38" s="388">
        <f t="shared" si="55"/>
        <v>0.95428138111220939</v>
      </c>
      <c r="CT38" s="388">
        <f t="shared" si="56"/>
        <v>0.95428138111220961</v>
      </c>
      <c r="CU38" s="388"/>
      <c r="CV38" s="388">
        <f t="shared" si="78"/>
        <v>0.92647414141205175</v>
      </c>
      <c r="CY38" s="334"/>
      <c r="DA38" s="379">
        <f t="shared" si="57"/>
        <v>0.35200600997525244</v>
      </c>
      <c r="DB38" s="379">
        <f t="shared" si="58"/>
        <v>0.46223395103200332</v>
      </c>
      <c r="DC38" s="379">
        <f t="shared" si="59"/>
        <v>0.18576003899274432</v>
      </c>
      <c r="DD38" s="379">
        <f t="shared" si="60"/>
        <v>0</v>
      </c>
      <c r="DF38" s="379">
        <f t="shared" si="79"/>
        <v>0.35598584093227131</v>
      </c>
      <c r="DG38" s="379">
        <f t="shared" si="79"/>
        <v>0.46405883832098571</v>
      </c>
      <c r="DH38" s="379">
        <f t="shared" si="79"/>
        <v>0.17987516950918261</v>
      </c>
      <c r="DI38" s="379"/>
      <c r="DJ38" s="379">
        <f t="shared" si="80"/>
        <v>0.99991984876243956</v>
      </c>
      <c r="DK38" s="379"/>
      <c r="DL38" s="379">
        <f t="shared" si="81"/>
        <v>0.356014375925091</v>
      </c>
      <c r="DM38" s="379">
        <f t="shared" si="81"/>
        <v>0.46409603619263345</v>
      </c>
      <c r="DN38" s="379">
        <f t="shared" si="81"/>
        <v>0.1798895878822756</v>
      </c>
      <c r="DO38" s="379">
        <f t="shared" si="81"/>
        <v>0</v>
      </c>
      <c r="DR38" s="379">
        <f t="shared" ref="DR38:DR76" si="96">LN(AJ38/AJ37)</f>
        <v>-2.6339045178266754E-2</v>
      </c>
      <c r="DS38" s="379">
        <f t="shared" ref="DS38:DS76" si="97">LN(BS38/BS37)</f>
        <v>1.4304482732192068E-2</v>
      </c>
      <c r="DT38" s="379">
        <f t="shared" si="82"/>
        <v>-1.5588046411154266E-3</v>
      </c>
      <c r="DU38" s="379">
        <f t="shared" si="83"/>
        <v>0</v>
      </c>
      <c r="DW38" s="379">
        <f t="shared" ref="DW38:DW76" si="98">LN(AP38/AP37)</f>
        <v>2.5803918745432759E-2</v>
      </c>
      <c r="DX38" s="379">
        <f t="shared" si="61"/>
        <v>-4.003835683358996E-3</v>
      </c>
      <c r="DY38" s="379">
        <f t="shared" si="62"/>
        <v>7.5994879142312455E-2</v>
      </c>
      <c r="DZ38" s="379">
        <f t="shared" si="63"/>
        <v>0</v>
      </c>
      <c r="EA38" s="379"/>
      <c r="EC38" s="379">
        <f t="shared" ref="EC38:EC76" si="99">LN(AV38/AV37)</f>
        <v>-1.280382967999346E-2</v>
      </c>
      <c r="ED38" s="379">
        <f t="shared" si="84"/>
        <v>-8.912034457003554E-3</v>
      </c>
      <c r="EE38" s="379">
        <f t="shared" si="85"/>
        <v>-5.9714911829055763E-4</v>
      </c>
      <c r="EF38" s="379"/>
      <c r="EH38" s="379">
        <f t="shared" si="86"/>
        <v>0</v>
      </c>
      <c r="EI38" s="379">
        <f t="shared" si="87"/>
        <v>-1.5936059453814679E-4</v>
      </c>
      <c r="EJ38" s="379">
        <f t="shared" si="88"/>
        <v>0</v>
      </c>
      <c r="EK38" s="379">
        <f t="shared" si="89"/>
        <v>0</v>
      </c>
      <c r="EM38" s="379">
        <f t="shared" ref="EM38:EM76" si="100">LN(BW38/BW37)</f>
        <v>0</v>
      </c>
      <c r="EN38" s="379">
        <f t="shared" si="90"/>
        <v>-1.5936059453814679E-4</v>
      </c>
      <c r="EO38" s="379">
        <f t="shared" si="91"/>
        <v>0</v>
      </c>
      <c r="EP38" s="379">
        <v>1</v>
      </c>
      <c r="ER38" s="379">
        <f t="shared" si="92"/>
        <v>0</v>
      </c>
      <c r="ES38" s="379">
        <f t="shared" si="93"/>
        <v>0</v>
      </c>
      <c r="ET38" s="379">
        <f t="shared" si="94"/>
        <v>0</v>
      </c>
      <c r="EU38" s="379" t="e">
        <f t="shared" si="95"/>
        <v>#DIV/0!</v>
      </c>
      <c r="EX38" s="379">
        <f t="shared" si="10"/>
        <v>0.99698571438845973</v>
      </c>
      <c r="EY38" s="379">
        <f t="shared" si="11"/>
        <v>1.0004652026648198</v>
      </c>
      <c r="EZ38" s="379">
        <f t="shared" si="2"/>
        <v>1.158057285276342</v>
      </c>
      <c r="FA38" s="379"/>
      <c r="FB38" s="379">
        <f t="shared" si="32"/>
        <v>1.0212211215583729</v>
      </c>
      <c r="FC38" s="379">
        <f t="shared" si="13"/>
        <v>1.034984327385323</v>
      </c>
      <c r="FD38" s="379">
        <f t="shared" si="3"/>
        <v>0.84397255724354514</v>
      </c>
      <c r="FE38" s="379"/>
      <c r="FF38" s="379">
        <f t="shared" si="33"/>
        <v>0.99123681430713129</v>
      </c>
      <c r="FG38" s="379">
        <f t="shared" si="15"/>
        <v>0.99350380842006258</v>
      </c>
      <c r="FH38" s="379">
        <f t="shared" si="4"/>
        <v>1.0775531213997145</v>
      </c>
      <c r="FI38" s="379"/>
      <c r="FJ38" s="379">
        <f t="shared" si="16"/>
        <v>0.99992604411462083</v>
      </c>
      <c r="FK38" s="379">
        <f t="shared" si="17"/>
        <v>0.98997486769508702</v>
      </c>
      <c r="FL38" s="379">
        <f t="shared" si="5"/>
        <v>1.0187468708689744</v>
      </c>
      <c r="FN38" s="379">
        <f t="shared" si="34"/>
        <v>1.0212211215583729</v>
      </c>
      <c r="FO38" s="379">
        <f t="shared" si="19"/>
        <v>1.034984327385323</v>
      </c>
      <c r="FP38" s="379">
        <f t="shared" si="6"/>
        <v>1.0940159767160431</v>
      </c>
      <c r="FR38" s="336"/>
      <c r="GB38" s="331">
        <f t="shared" si="30"/>
        <v>1993</v>
      </c>
      <c r="GC38" s="389">
        <f t="shared" si="20"/>
        <v>0.93033778983528592</v>
      </c>
      <c r="GD38" s="389">
        <f t="shared" si="21"/>
        <v>1.0968310436466073</v>
      </c>
      <c r="GE38" s="389">
        <f t="shared" si="22"/>
        <v>1.0469687703352848</v>
      </c>
      <c r="GF38" s="389">
        <f t="shared" si="23"/>
        <v>0.91950435312187329</v>
      </c>
      <c r="GG38" s="389">
        <f t="shared" si="24"/>
        <v>0.88107608069961374</v>
      </c>
      <c r="GI38" s="331">
        <f t="shared" si="7"/>
        <v>24</v>
      </c>
      <c r="GJ38" s="389">
        <f t="shared" si="25"/>
        <v>1.0106570467586091</v>
      </c>
      <c r="GK38" s="389">
        <f t="shared" si="26"/>
        <v>1.3591737923932081</v>
      </c>
      <c r="GL38" s="389">
        <f t="shared" si="27"/>
        <v>1.070413725711687</v>
      </c>
      <c r="GM38" s="389">
        <f t="shared" si="28"/>
        <v>0.84949943420489105</v>
      </c>
      <c r="GN38" s="389">
        <f t="shared" si="29"/>
        <v>0.81773776190903502</v>
      </c>
    </row>
    <row r="39" spans="1:206" x14ac:dyDescent="0.2">
      <c r="A39" s="373" t="s">
        <v>105</v>
      </c>
      <c r="B39" s="330">
        <f t="shared" si="9"/>
        <v>1973</v>
      </c>
      <c r="D39" s="428">
        <f>Conversion_factors!A35*D200+D282</f>
        <v>1265.1034662029294</v>
      </c>
      <c r="E39" s="428">
        <f>Conversion_factors!$A35*E200+E282</f>
        <v>1741.0330513320519</v>
      </c>
      <c r="F39" s="428">
        <f>Conversion_factors!$A35*F200+F282</f>
        <v>657.83401772245406</v>
      </c>
      <c r="G39" s="384">
        <v>0</v>
      </c>
      <c r="H39" s="384">
        <f t="shared" si="35"/>
        <v>3663.9705352574351</v>
      </c>
      <c r="J39" s="390">
        <f>NonManufacturing_Data!C15</f>
        <v>219868.60239000001</v>
      </c>
      <c r="K39" s="390">
        <f>Mining!N39</f>
        <v>415503.69024000003</v>
      </c>
      <c r="L39" s="390">
        <f>NonManufacturing_Data!E15</f>
        <v>953657.51260000002</v>
      </c>
      <c r="M39" s="390"/>
      <c r="N39" s="390">
        <f t="shared" si="36"/>
        <v>1589029.8052300001</v>
      </c>
      <c r="P39" s="720">
        <f>NonManufacturing_Data!G15</f>
        <v>48239.852710000006</v>
      </c>
      <c r="Q39" s="801">
        <f>Mining!V39</f>
        <v>338436.42321975849</v>
      </c>
      <c r="R39" s="720">
        <f>NonManufacturing_Data!I15</f>
        <v>541066.68792000005</v>
      </c>
      <c r="S39" s="392"/>
      <c r="T39" s="390">
        <f t="shared" si="37"/>
        <v>927742.9638497585</v>
      </c>
      <c r="U39" s="762">
        <f>NonManufacturing_Data!X15</f>
        <v>779967.42853984004</v>
      </c>
      <c r="W39" s="393">
        <f t="shared" si="64"/>
        <v>5.753906890074763</v>
      </c>
      <c r="X39" s="393">
        <f t="shared" si="65"/>
        <v>4.1901747017611557</v>
      </c>
      <c r="Y39" s="393">
        <f t="shared" si="66"/>
        <v>0.6898011173098938</v>
      </c>
      <c r="Z39" s="384"/>
      <c r="AA39" s="384">
        <f t="shared" si="67"/>
        <v>3.9493379934173118</v>
      </c>
      <c r="AD39" s="393">
        <f t="shared" si="38"/>
        <v>26.225276304392125</v>
      </c>
      <c r="AE39" s="393">
        <f t="shared" si="39"/>
        <v>5.1443430194909574</v>
      </c>
      <c r="AF39" s="393">
        <f t="shared" si="40"/>
        <v>1.2158094970720481</v>
      </c>
      <c r="AG39" s="384"/>
      <c r="AH39" s="393">
        <f t="shared" si="68"/>
        <v>4.6975942855930208</v>
      </c>
      <c r="AJ39" s="394">
        <f t="shared" si="41"/>
        <v>1.257788223196775</v>
      </c>
      <c r="AK39" s="394">
        <f t="shared" si="42"/>
        <v>1.1812438501009397</v>
      </c>
      <c r="AL39" s="394">
        <f t="shared" si="43"/>
        <v>1.1597657375803863</v>
      </c>
      <c r="AM39" s="395"/>
      <c r="AN39" s="394">
        <f t="shared" si="44"/>
        <v>0.97829914407732388</v>
      </c>
      <c r="AP39" s="389">
        <f t="shared" si="69"/>
        <v>4.5578207651621163</v>
      </c>
      <c r="AQ39" s="389">
        <f t="shared" si="70"/>
        <v>1.2277156409084229</v>
      </c>
      <c r="AR39" s="389">
        <f t="shared" si="71"/>
        <v>1.7625507795833921</v>
      </c>
      <c r="AS39" s="389"/>
      <c r="AT39" s="389">
        <f t="shared" si="45"/>
        <v>1.7127910069359817</v>
      </c>
      <c r="AV39" s="389">
        <f t="shared" si="72"/>
        <v>6.1848547701932606E-2</v>
      </c>
      <c r="AW39" s="389">
        <f t="shared" si="73"/>
        <v>0.4339109696584868</v>
      </c>
      <c r="AX39" s="389">
        <f t="shared" si="74"/>
        <v>0.69370420881923134</v>
      </c>
      <c r="AY39" s="389"/>
      <c r="AZ39" s="389">
        <f t="shared" si="46"/>
        <v>1</v>
      </c>
      <c r="BC39" s="379" t="e">
        <f>#REF!/AJ$85</f>
        <v>#REF!</v>
      </c>
      <c r="BD39" s="379" t="e">
        <f>#REF!/AK$85</f>
        <v>#REF!</v>
      </c>
      <c r="BE39" s="379" t="e">
        <f>#REF!/AL$85</f>
        <v>#REF!</v>
      </c>
      <c r="BF39" s="379" t="e">
        <f t="shared" si="47"/>
        <v>#DIV/0!</v>
      </c>
      <c r="BG39" s="379"/>
      <c r="BH39" s="379"/>
      <c r="BI39" s="379"/>
      <c r="BJ39" s="379"/>
      <c r="BK39" s="379"/>
      <c r="BL39" s="379"/>
      <c r="BM39" s="379"/>
      <c r="BN39" s="379"/>
      <c r="BO39" s="379"/>
      <c r="BP39" s="379"/>
      <c r="BQ39" s="379"/>
      <c r="BR39" s="387">
        <f t="shared" si="75"/>
        <v>1.257788223196775</v>
      </c>
      <c r="BS39" s="396">
        <f>Mining!BZ39</f>
        <v>1.109893507682171</v>
      </c>
      <c r="BT39" s="387">
        <f t="shared" si="48"/>
        <v>1.1597657375803863</v>
      </c>
      <c r="BU39" s="387">
        <v>1</v>
      </c>
      <c r="BV39" s="387"/>
      <c r="BW39" s="387">
        <v>1</v>
      </c>
      <c r="BX39" s="396">
        <f>Mining!BW39</f>
        <v>1.0642857552773439</v>
      </c>
      <c r="BY39" s="387">
        <v>1</v>
      </c>
      <c r="BZ39" s="387">
        <v>1</v>
      </c>
      <c r="CB39" s="396">
        <f t="shared" si="76"/>
        <v>6.1848547701932606E-2</v>
      </c>
      <c r="CC39" s="396">
        <f t="shared" si="49"/>
        <v>0.4339109696584868</v>
      </c>
      <c r="CD39" s="396">
        <f t="shared" si="49"/>
        <v>0.69370420881923134</v>
      </c>
      <c r="CE39" s="396"/>
      <c r="CG39" s="396">
        <v>1</v>
      </c>
      <c r="CH39" s="396">
        <v>1</v>
      </c>
      <c r="CI39" s="396">
        <v>1</v>
      </c>
      <c r="CJ39" s="396"/>
      <c r="CL39" s="388">
        <f t="shared" si="77"/>
        <v>0.89843894832742521</v>
      </c>
      <c r="CM39" s="388">
        <f t="shared" si="50"/>
        <v>1.1111393957811335</v>
      </c>
      <c r="CN39" s="388">
        <f t="shared" si="51"/>
        <v>0.85835551126631848</v>
      </c>
      <c r="CO39" s="388">
        <f t="shared" si="52"/>
        <v>1.0707526429020375</v>
      </c>
      <c r="CP39" s="388">
        <f t="shared" si="53"/>
        <v>1.0322660804910306</v>
      </c>
      <c r="CQ39" s="388">
        <v>1</v>
      </c>
      <c r="CR39" s="388">
        <f t="shared" si="54"/>
        <v>1.1711716037656501</v>
      </c>
      <c r="CS39" s="388">
        <f t="shared" si="55"/>
        <v>0.99829091019077232</v>
      </c>
      <c r="CT39" s="388">
        <f t="shared" si="56"/>
        <v>0.99829091019077232</v>
      </c>
      <c r="CU39" s="388"/>
      <c r="CV39" s="388">
        <f t="shared" si="78"/>
        <v>0.94874174903874375</v>
      </c>
      <c r="CY39" s="334"/>
      <c r="DA39" s="379">
        <f t="shared" si="57"/>
        <v>0.34528210694632172</v>
      </c>
      <c r="DB39" s="379">
        <f t="shared" si="58"/>
        <v>0.47517659724021899</v>
      </c>
      <c r="DC39" s="379">
        <f t="shared" si="59"/>
        <v>0.17954129581345932</v>
      </c>
      <c r="DD39" s="379">
        <f t="shared" si="60"/>
        <v>0</v>
      </c>
      <c r="DF39" s="379">
        <f t="shared" si="79"/>
        <v>0.34863325183438187</v>
      </c>
      <c r="DG39" s="379">
        <f t="shared" si="79"/>
        <v>0.46867548985298385</v>
      </c>
      <c r="DH39" s="379">
        <f t="shared" si="79"/>
        <v>0.18263302180837418</v>
      </c>
      <c r="DI39" s="379"/>
      <c r="DJ39" s="379">
        <f t="shared" si="80"/>
        <v>0.99994176349573982</v>
      </c>
      <c r="DK39" s="379"/>
      <c r="DL39" s="379">
        <f t="shared" si="81"/>
        <v>0.34865355619869276</v>
      </c>
      <c r="DM39" s="379">
        <f t="shared" si="81"/>
        <v>0.46870278546474631</v>
      </c>
      <c r="DN39" s="379">
        <f t="shared" si="81"/>
        <v>0.18264365833656099</v>
      </c>
      <c r="DO39" s="379">
        <f t="shared" si="81"/>
        <v>0</v>
      </c>
      <c r="DR39" s="379">
        <f t="shared" si="96"/>
        <v>8.3577613844028099E-3</v>
      </c>
      <c r="DS39" s="379">
        <f t="shared" si="97"/>
        <v>1.8159215643324362E-2</v>
      </c>
      <c r="DT39" s="379">
        <f t="shared" si="82"/>
        <v>-9.0047883074058008E-4</v>
      </c>
      <c r="DU39" s="379">
        <f t="shared" si="83"/>
        <v>0</v>
      </c>
      <c r="DW39" s="379">
        <f t="shared" si="98"/>
        <v>2.8922894761247625E-2</v>
      </c>
      <c r="DX39" s="379">
        <f t="shared" si="61"/>
        <v>2.3704982442642179E-2</v>
      </c>
      <c r="DY39" s="379">
        <f t="shared" si="62"/>
        <v>-2.3522732418170097E-2</v>
      </c>
      <c r="DZ39" s="379">
        <f t="shared" si="63"/>
        <v>0</v>
      </c>
      <c r="EA39" s="379"/>
      <c r="EC39" s="379">
        <f t="shared" si="99"/>
        <v>-2.1555853125785285E-2</v>
      </c>
      <c r="ED39" s="379">
        <f t="shared" si="84"/>
        <v>-7.3644476547882146E-3</v>
      </c>
      <c r="EE39" s="379">
        <f t="shared" si="85"/>
        <v>2.5383993176796075E-2</v>
      </c>
      <c r="EF39" s="379"/>
      <c r="EH39" s="379">
        <f t="shared" si="86"/>
        <v>0</v>
      </c>
      <c r="EI39" s="379">
        <f t="shared" si="87"/>
        <v>2.8126885822711344E-2</v>
      </c>
      <c r="EJ39" s="379">
        <f t="shared" si="88"/>
        <v>0</v>
      </c>
      <c r="EK39" s="379">
        <f t="shared" si="89"/>
        <v>0</v>
      </c>
      <c r="EM39" s="379">
        <f t="shared" si="100"/>
        <v>0</v>
      </c>
      <c r="EN39" s="379">
        <f t="shared" si="90"/>
        <v>2.8126885822711344E-2</v>
      </c>
      <c r="EO39" s="379">
        <f t="shared" si="91"/>
        <v>0</v>
      </c>
      <c r="EP39" s="379">
        <v>1</v>
      </c>
      <c r="ER39" s="379">
        <f t="shared" si="92"/>
        <v>0</v>
      </c>
      <c r="ES39" s="379">
        <f t="shared" si="93"/>
        <v>0</v>
      </c>
      <c r="ET39" s="379">
        <f t="shared" si="94"/>
        <v>0</v>
      </c>
      <c r="EU39" s="379" t="e">
        <f t="shared" si="95"/>
        <v>#DIV/0!</v>
      </c>
      <c r="EX39" s="379">
        <f t="shared" si="10"/>
        <v>1.0113244125796235</v>
      </c>
      <c r="EY39" s="379">
        <f t="shared" si="11"/>
        <v>1.0117948833913528</v>
      </c>
      <c r="EZ39" s="379">
        <f t="shared" si="2"/>
        <v>1.1711716037656501</v>
      </c>
      <c r="FA39" s="379"/>
      <c r="FB39" s="379">
        <f t="shared" si="32"/>
        <v>1.0170419688404904</v>
      </c>
      <c r="FC39" s="379">
        <f t="shared" si="13"/>
        <v>1.0526224980430194</v>
      </c>
      <c r="FD39" s="379">
        <f t="shared" si="3"/>
        <v>0.85835551126631848</v>
      </c>
      <c r="FE39" s="379"/>
      <c r="FF39" s="379">
        <f t="shared" si="33"/>
        <v>0.99368896218420932</v>
      </c>
      <c r="FG39" s="379">
        <f t="shared" si="15"/>
        <v>0.98723376831499154</v>
      </c>
      <c r="FH39" s="379">
        <f t="shared" si="4"/>
        <v>1.0707526429020375</v>
      </c>
      <c r="FI39" s="379"/>
      <c r="FJ39" s="379">
        <f t="shared" si="16"/>
        <v>1.013270430573715</v>
      </c>
      <c r="FK39" s="379">
        <f t="shared" si="17"/>
        <v>1.0031122604465574</v>
      </c>
      <c r="FL39" s="379">
        <f t="shared" si="5"/>
        <v>1.0322660804910306</v>
      </c>
      <c r="FN39" s="379">
        <f t="shared" si="34"/>
        <v>1.0170419688404904</v>
      </c>
      <c r="FO39" s="379">
        <f t="shared" si="19"/>
        <v>1.0526224980430194</v>
      </c>
      <c r="FP39" s="379">
        <f t="shared" si="6"/>
        <v>1.1126601629022363</v>
      </c>
      <c r="FR39" s="336"/>
      <c r="GB39" s="331">
        <f t="shared" si="30"/>
        <v>1994</v>
      </c>
      <c r="GC39" s="389">
        <f t="shared" si="20"/>
        <v>0.92389960871034116</v>
      </c>
      <c r="GD39" s="389">
        <f t="shared" si="21"/>
        <v>1.1899509602940206</v>
      </c>
      <c r="GE39" s="389">
        <f t="shared" si="22"/>
        <v>1.0618599235599155</v>
      </c>
      <c r="GF39" s="389">
        <f t="shared" si="23"/>
        <v>0.88082890068184205</v>
      </c>
      <c r="GG39" s="389">
        <f t="shared" si="24"/>
        <v>0.83011246165014785</v>
      </c>
      <c r="GI39" s="331">
        <f t="shared" si="7"/>
        <v>25</v>
      </c>
      <c r="GJ39" s="389">
        <f t="shared" si="25"/>
        <v>1.0199878466517387</v>
      </c>
      <c r="GK39" s="389">
        <f t="shared" si="26"/>
        <v>1.3665821418894113</v>
      </c>
      <c r="GL39" s="389">
        <f t="shared" si="27"/>
        <v>1.0604716799824083</v>
      </c>
      <c r="GM39" s="389">
        <f t="shared" si="28"/>
        <v>0.85804210220906385</v>
      </c>
      <c r="GN39" s="389">
        <f t="shared" si="29"/>
        <v>0.82026009229250474</v>
      </c>
    </row>
    <row r="40" spans="1:206" x14ac:dyDescent="0.2">
      <c r="A40" s="373" t="s">
        <v>105</v>
      </c>
      <c r="B40" s="330">
        <f t="shared" si="9"/>
        <v>1974</v>
      </c>
      <c r="D40" s="428">
        <f>Conversion_factors!A36*D201+D283</f>
        <v>1295.147573499617</v>
      </c>
      <c r="E40" s="428">
        <f>Conversion_factors!$A36*E201+E283</f>
        <v>1769.7321689679425</v>
      </c>
      <c r="F40" s="428">
        <f>Conversion_factors!$A36*F201+F283</f>
        <v>580.79579516156491</v>
      </c>
      <c r="G40" s="384">
        <v>0</v>
      </c>
      <c r="H40" s="384">
        <f t="shared" si="35"/>
        <v>3645.6755376291244</v>
      </c>
      <c r="J40" s="390">
        <f>NonManufacturing_Data!C16</f>
        <v>207173.34198</v>
      </c>
      <c r="K40" s="390">
        <f>Mining!N40</f>
        <v>429586.26864999998</v>
      </c>
      <c r="L40" s="390">
        <f>NonManufacturing_Data!E16</f>
        <v>839590.8456</v>
      </c>
      <c r="M40" s="390"/>
      <c r="N40" s="390">
        <f t="shared" si="36"/>
        <v>1476350.4562300001</v>
      </c>
      <c r="P40" s="720">
        <f>NonManufacturing_Data!G16</f>
        <v>47170.470690000002</v>
      </c>
      <c r="Q40" s="801">
        <f>Mining!V40</f>
        <v>279176.5709422878</v>
      </c>
      <c r="R40" s="720">
        <f>NonManufacturing_Data!I16</f>
        <v>512183.75031000003</v>
      </c>
      <c r="S40" s="392"/>
      <c r="T40" s="390">
        <f t="shared" si="37"/>
        <v>838530.79194228782</v>
      </c>
      <c r="U40" s="762">
        <f>NonManufacturing_Data!X16</f>
        <v>735399.60125740152</v>
      </c>
      <c r="W40" s="393">
        <f t="shared" si="64"/>
        <v>6.251516537415549</v>
      </c>
      <c r="X40" s="393">
        <f t="shared" si="65"/>
        <v>4.1196199648779031</v>
      </c>
      <c r="Y40" s="393">
        <f t="shared" si="66"/>
        <v>0.69176051430921526</v>
      </c>
      <c r="Z40" s="384"/>
      <c r="AA40" s="384">
        <f t="shared" si="67"/>
        <v>4.3476942918037045</v>
      </c>
      <c r="AD40" s="393">
        <f t="shared" si="38"/>
        <v>27.45674475057092</v>
      </c>
      <c r="AE40" s="393">
        <f t="shared" si="39"/>
        <v>6.3391142136128131</v>
      </c>
      <c r="AF40" s="393">
        <f t="shared" si="40"/>
        <v>1.1339598236180615</v>
      </c>
      <c r="AG40" s="384"/>
      <c r="AH40" s="393">
        <f t="shared" si="68"/>
        <v>4.9574075528402144</v>
      </c>
      <c r="AJ40" s="394">
        <f t="shared" si="41"/>
        <v>1.3665643237023235</v>
      </c>
      <c r="AK40" s="394">
        <f t="shared" si="42"/>
        <v>1.1613539039839429</v>
      </c>
      <c r="AL40" s="394">
        <f t="shared" si="43"/>
        <v>1.1630600806150757</v>
      </c>
      <c r="AM40" s="395"/>
      <c r="AN40" s="394">
        <f t="shared" si="44"/>
        <v>1.0769768532019375</v>
      </c>
      <c r="AP40" s="389">
        <f t="shared" si="69"/>
        <v>4.392013455653732</v>
      </c>
      <c r="AQ40" s="389">
        <f t="shared" si="70"/>
        <v>1.5387618925185713</v>
      </c>
      <c r="AR40" s="389">
        <f t="shared" si="71"/>
        <v>1.6392375687277003</v>
      </c>
      <c r="AS40" s="389"/>
      <c r="AT40" s="389">
        <f t="shared" si="45"/>
        <v>1.760639526200739</v>
      </c>
      <c r="AV40" s="389">
        <f t="shared" si="72"/>
        <v>6.4142638382380074E-2</v>
      </c>
      <c r="AW40" s="389">
        <f t="shared" si="73"/>
        <v>0.3796256762513141</v>
      </c>
      <c r="AX40" s="389">
        <f t="shared" si="74"/>
        <v>0.69646998643221669</v>
      </c>
      <c r="AY40" s="389"/>
      <c r="AZ40" s="389">
        <f t="shared" si="46"/>
        <v>1</v>
      </c>
      <c r="BC40" s="379" t="e">
        <f>#REF!/AJ$85</f>
        <v>#REF!</v>
      </c>
      <c r="BD40" s="379" t="e">
        <f>#REF!/AK$85</f>
        <v>#REF!</v>
      </c>
      <c r="BE40" s="379" t="e">
        <f>#REF!/AL$85</f>
        <v>#REF!</v>
      </c>
      <c r="BF40" s="379" t="e">
        <f t="shared" si="47"/>
        <v>#DIV/0!</v>
      </c>
      <c r="BG40" s="379"/>
      <c r="BH40" s="379"/>
      <c r="BI40" s="379"/>
      <c r="BJ40" s="379"/>
      <c r="BK40" s="379"/>
      <c r="BL40" s="379"/>
      <c r="BM40" s="379"/>
      <c r="BN40" s="379"/>
      <c r="BO40" s="379"/>
      <c r="BP40" s="379"/>
      <c r="BQ40" s="379"/>
      <c r="BR40" s="387">
        <f t="shared" si="75"/>
        <v>1.3665643237023235</v>
      </c>
      <c r="BS40" s="396">
        <f>Mining!BZ40</f>
        <v>1.0865440067090852</v>
      </c>
      <c r="BT40" s="387">
        <f t="shared" si="48"/>
        <v>1.1630600806150757</v>
      </c>
      <c r="BU40" s="387">
        <v>1</v>
      </c>
      <c r="BV40" s="387"/>
      <c r="BW40" s="387">
        <v>1</v>
      </c>
      <c r="BX40" s="396">
        <f>Mining!BW40</f>
        <v>1.0688512354887878</v>
      </c>
      <c r="BY40" s="387">
        <v>1</v>
      </c>
      <c r="BZ40" s="387">
        <v>1</v>
      </c>
      <c r="CB40" s="396">
        <f t="shared" si="76"/>
        <v>6.4142638382380074E-2</v>
      </c>
      <c r="CC40" s="396">
        <f t="shared" si="49"/>
        <v>0.3796256762513141</v>
      </c>
      <c r="CD40" s="396">
        <f t="shared" si="49"/>
        <v>0.69646998643221669</v>
      </c>
      <c r="CE40" s="396"/>
      <c r="CG40" s="396">
        <v>1</v>
      </c>
      <c r="CH40" s="396">
        <v>1</v>
      </c>
      <c r="CI40" s="396">
        <v>1</v>
      </c>
      <c r="CJ40" s="396"/>
      <c r="CL40" s="388">
        <f t="shared" si="77"/>
        <v>0.84710158421744797</v>
      </c>
      <c r="CM40" s="388">
        <f t="shared" si="50"/>
        <v>1.1725939913110932</v>
      </c>
      <c r="CN40" s="388">
        <f t="shared" si="51"/>
        <v>0.93285088088847623</v>
      </c>
      <c r="CO40" s="388">
        <f t="shared" si="52"/>
        <v>1.0177424650280829</v>
      </c>
      <c r="CP40" s="388">
        <f t="shared" si="53"/>
        <v>1.0343910021074858</v>
      </c>
      <c r="CQ40" s="388">
        <v>1</v>
      </c>
      <c r="CR40" s="388">
        <f t="shared" si="54"/>
        <v>1.1940233192778809</v>
      </c>
      <c r="CS40" s="388">
        <f t="shared" si="55"/>
        <v>0.99330622768348742</v>
      </c>
      <c r="CT40" s="388">
        <f t="shared" si="56"/>
        <v>0.99330622768348742</v>
      </c>
      <c r="CU40" s="388"/>
      <c r="CV40" s="388">
        <f t="shared" si="78"/>
        <v>0.98205283965496781</v>
      </c>
      <c r="CY40" s="334"/>
      <c r="DA40" s="379">
        <f t="shared" si="57"/>
        <v>0.35525585316950187</v>
      </c>
      <c r="DB40" s="379">
        <f t="shared" si="58"/>
        <v>0.4854332621489526</v>
      </c>
      <c r="DC40" s="379">
        <f t="shared" si="59"/>
        <v>0.15931088468154553</v>
      </c>
      <c r="DD40" s="379">
        <f t="shared" si="60"/>
        <v>0</v>
      </c>
      <c r="DF40" s="379">
        <f t="shared" si="79"/>
        <v>0.35024531229662487</v>
      </c>
      <c r="DG40" s="379">
        <f t="shared" si="79"/>
        <v>0.4802866769890497</v>
      </c>
      <c r="DH40" s="379">
        <f t="shared" si="79"/>
        <v>0.16922459664560399</v>
      </c>
      <c r="DI40" s="379"/>
      <c r="DJ40" s="379">
        <f t="shared" si="80"/>
        <v>0.99975658593127859</v>
      </c>
      <c r="DK40" s="379"/>
      <c r="DL40" s="379">
        <f t="shared" si="81"/>
        <v>0.35033058769037212</v>
      </c>
      <c r="DM40" s="379">
        <f t="shared" si="81"/>
        <v>0.48040361398735881</v>
      </c>
      <c r="DN40" s="379">
        <f t="shared" si="81"/>
        <v>0.16926579832226898</v>
      </c>
      <c r="DO40" s="379">
        <f t="shared" si="81"/>
        <v>0</v>
      </c>
      <c r="DR40" s="379">
        <f t="shared" si="96"/>
        <v>8.2944997076181901E-2</v>
      </c>
      <c r="DS40" s="379">
        <f t="shared" si="97"/>
        <v>-2.1262048618917902E-2</v>
      </c>
      <c r="DT40" s="379">
        <f t="shared" si="82"/>
        <v>2.8364978705365008E-3</v>
      </c>
      <c r="DU40" s="379">
        <f t="shared" si="83"/>
        <v>0</v>
      </c>
      <c r="DW40" s="379">
        <f t="shared" si="98"/>
        <v>-3.7056839041856388E-2</v>
      </c>
      <c r="DX40" s="379">
        <f t="shared" si="61"/>
        <v>0.22582288704260869</v>
      </c>
      <c r="DY40" s="379">
        <f t="shared" si="62"/>
        <v>-7.2530829779717074E-2</v>
      </c>
      <c r="DZ40" s="379">
        <f t="shared" si="63"/>
        <v>0</v>
      </c>
      <c r="EA40" s="379"/>
      <c r="EC40" s="379">
        <f t="shared" si="99"/>
        <v>3.6420710569802041E-2</v>
      </c>
      <c r="ED40" s="379">
        <f t="shared" si="84"/>
        <v>-0.13365366928979505</v>
      </c>
      <c r="EE40" s="379">
        <f t="shared" si="85"/>
        <v>3.9790427294569769E-3</v>
      </c>
      <c r="EF40" s="379"/>
      <c r="EH40" s="379">
        <f t="shared" si="86"/>
        <v>0</v>
      </c>
      <c r="EI40" s="379">
        <f t="shared" si="87"/>
        <v>4.2805381954513127E-3</v>
      </c>
      <c r="EJ40" s="379">
        <f t="shared" si="88"/>
        <v>0</v>
      </c>
      <c r="EK40" s="379">
        <f t="shared" si="89"/>
        <v>0</v>
      </c>
      <c r="EM40" s="379">
        <f t="shared" si="100"/>
        <v>0</v>
      </c>
      <c r="EN40" s="379">
        <f t="shared" si="90"/>
        <v>4.2805381954513127E-3</v>
      </c>
      <c r="EO40" s="379">
        <f t="shared" si="91"/>
        <v>0</v>
      </c>
      <c r="EP40" s="379">
        <v>1</v>
      </c>
      <c r="ER40" s="379">
        <f t="shared" si="92"/>
        <v>0</v>
      </c>
      <c r="ES40" s="379">
        <f t="shared" si="93"/>
        <v>0</v>
      </c>
      <c r="ET40" s="379">
        <f t="shared" si="94"/>
        <v>0</v>
      </c>
      <c r="EU40" s="379" t="e">
        <f t="shared" si="95"/>
        <v>#DIV/0!</v>
      </c>
      <c r="EX40" s="379">
        <f t="shared" si="10"/>
        <v>1.0195118421918326</v>
      </c>
      <c r="EY40" s="379">
        <f t="shared" si="11"/>
        <v>1.0315368654865884</v>
      </c>
      <c r="EZ40" s="379">
        <f t="shared" si="2"/>
        <v>1.1940233192778809</v>
      </c>
      <c r="FA40" s="379"/>
      <c r="FB40" s="379">
        <f t="shared" si="32"/>
        <v>1.0867884794171774</v>
      </c>
      <c r="FC40" s="379">
        <f t="shared" si="13"/>
        <v>1.1439780040484839</v>
      </c>
      <c r="FD40" s="379">
        <f t="shared" si="3"/>
        <v>0.93285088088847623</v>
      </c>
      <c r="FE40" s="379"/>
      <c r="FF40" s="379">
        <f t="shared" si="33"/>
        <v>0.95049260141886505</v>
      </c>
      <c r="FG40" s="379">
        <f t="shared" si="15"/>
        <v>0.93835839265426546</v>
      </c>
      <c r="FH40" s="379">
        <f t="shared" si="4"/>
        <v>1.0177424650280829</v>
      </c>
      <c r="FI40" s="379"/>
      <c r="FJ40" s="379">
        <f t="shared" si="16"/>
        <v>1.0020585018306951</v>
      </c>
      <c r="FK40" s="379">
        <f t="shared" si="17"/>
        <v>1.0051771688710793</v>
      </c>
      <c r="FL40" s="379">
        <f t="shared" si="5"/>
        <v>1.0343910021074858</v>
      </c>
      <c r="FN40" s="379">
        <f t="shared" si="34"/>
        <v>1.0867884794171774</v>
      </c>
      <c r="FO40" s="379">
        <f t="shared" si="19"/>
        <v>1.1439780040484839</v>
      </c>
      <c r="FP40" s="379">
        <f t="shared" si="6"/>
        <v>1.2092262465485906</v>
      </c>
      <c r="FR40" s="336"/>
      <c r="GB40" s="331">
        <f t="shared" si="30"/>
        <v>1995</v>
      </c>
      <c r="GC40" s="389">
        <f t="shared" si="20"/>
        <v>0.92701912442421697</v>
      </c>
      <c r="GD40" s="389">
        <f t="shared" si="21"/>
        <v>1.1564751854582966</v>
      </c>
      <c r="GE40" s="389">
        <f t="shared" si="22"/>
        <v>1.0665235848904966</v>
      </c>
      <c r="GF40" s="389">
        <f t="shared" si="23"/>
        <v>0.88932464154012658</v>
      </c>
      <c r="GG40" s="389">
        <f t="shared" si="24"/>
        <v>0.84512623860266067</v>
      </c>
      <c r="GI40" s="331">
        <f t="shared" si="7"/>
        <v>26</v>
      </c>
      <c r="GJ40" s="389">
        <f t="shared" si="25"/>
        <v>0.98450401382013331</v>
      </c>
      <c r="GK40" s="389">
        <f t="shared" si="26"/>
        <v>1.3479078974084857</v>
      </c>
      <c r="GL40" s="389">
        <f t="shared" si="27"/>
        <v>1.0734203352031326</v>
      </c>
      <c r="GM40" s="389">
        <f t="shared" si="28"/>
        <v>0.82994155213829901</v>
      </c>
      <c r="GN40" s="389">
        <f t="shared" si="29"/>
        <v>0.81986046802088786</v>
      </c>
    </row>
    <row r="41" spans="1:206" x14ac:dyDescent="0.2">
      <c r="A41" s="373" t="s">
        <v>105</v>
      </c>
      <c r="B41" s="330">
        <f t="shared" si="9"/>
        <v>1975</v>
      </c>
      <c r="D41" s="428">
        <f>Conversion_factors!A37*D202+D284</f>
        <v>1332.1748756342408</v>
      </c>
      <c r="E41" s="428">
        <f>Conversion_factors!$A37*E202+E284</f>
        <v>1624.5886079074123</v>
      </c>
      <c r="F41" s="428">
        <f>Conversion_factors!$A37*F202+F284</f>
        <v>518.93830019743791</v>
      </c>
      <c r="G41" s="384">
        <v>0</v>
      </c>
      <c r="H41" s="384">
        <f t="shared" si="35"/>
        <v>3475.7017837390908</v>
      </c>
      <c r="J41" s="390">
        <f>NonManufacturing_Data!C17</f>
        <v>220517.76879</v>
      </c>
      <c r="K41" s="390">
        <f>Mining!N41</f>
        <v>418283.07558000006</v>
      </c>
      <c r="L41" s="390">
        <f>NonManufacturing_Data!E17</f>
        <v>751109.92839999986</v>
      </c>
      <c r="M41" s="390"/>
      <c r="N41" s="390">
        <f t="shared" si="36"/>
        <v>1389910.7727699999</v>
      </c>
      <c r="P41" s="720">
        <f>NonManufacturing_Data!G17</f>
        <v>56126.172759999994</v>
      </c>
      <c r="Q41" s="801">
        <f>Mining!V41</f>
        <v>246061.00678404601</v>
      </c>
      <c r="R41" s="720">
        <f>NonManufacturing_Data!I17</f>
        <v>473737.73238000006</v>
      </c>
      <c r="S41" s="392"/>
      <c r="T41" s="390">
        <f t="shared" si="37"/>
        <v>775924.911924046</v>
      </c>
      <c r="U41" s="762">
        <f>NonManufacturing_Data!X17</f>
        <v>727136.53513708129</v>
      </c>
      <c r="W41" s="393">
        <f t="shared" si="64"/>
        <v>6.0411225949908669</v>
      </c>
      <c r="X41" s="393">
        <f t="shared" si="65"/>
        <v>3.8839453536453123</v>
      </c>
      <c r="Y41" s="393">
        <f t="shared" si="66"/>
        <v>0.69089527454772226</v>
      </c>
      <c r="Z41" s="384"/>
      <c r="AA41" s="384">
        <f t="shared" si="67"/>
        <v>4.4794305870660347</v>
      </c>
      <c r="AD41" s="393">
        <f t="shared" si="38"/>
        <v>23.735359282927185</v>
      </c>
      <c r="AE41" s="393">
        <f t="shared" si="39"/>
        <v>6.6023813733852714</v>
      </c>
      <c r="AF41" s="393">
        <f t="shared" si="40"/>
        <v>1.0954126402183666</v>
      </c>
      <c r="AG41" s="384"/>
      <c r="AH41" s="393">
        <f t="shared" si="68"/>
        <v>4.7799850726574267</v>
      </c>
      <c r="AJ41" s="394">
        <f t="shared" si="41"/>
        <v>1.3205727864617431</v>
      </c>
      <c r="AK41" s="394">
        <f t="shared" si="42"/>
        <v>1.0949153411654478</v>
      </c>
      <c r="AL41" s="394">
        <f t="shared" si="43"/>
        <v>1.1616053490917559</v>
      </c>
      <c r="AM41" s="395"/>
      <c r="AN41" s="394">
        <f t="shared" si="44"/>
        <v>1.1096095387593312</v>
      </c>
      <c r="AP41" s="389">
        <f t="shared" si="69"/>
        <v>3.9289650076970619</v>
      </c>
      <c r="AQ41" s="389">
        <f t="shared" si="70"/>
        <v>1.6999161348108427</v>
      </c>
      <c r="AR41" s="389">
        <f t="shared" si="71"/>
        <v>1.5854973692437713</v>
      </c>
      <c r="AS41" s="389"/>
      <c r="AT41" s="389">
        <f t="shared" si="45"/>
        <v>1.7912954609531289</v>
      </c>
      <c r="AV41" s="389">
        <f t="shared" si="72"/>
        <v>7.7187942082182645E-2</v>
      </c>
      <c r="AW41" s="389">
        <f t="shared" si="73"/>
        <v>0.33839725401455462</v>
      </c>
      <c r="AX41" s="389">
        <f t="shared" si="74"/>
        <v>0.6515113867723481</v>
      </c>
      <c r="AY41" s="389"/>
      <c r="AZ41" s="389">
        <f t="shared" si="46"/>
        <v>1</v>
      </c>
      <c r="BC41" s="379" t="e">
        <f>#REF!/AJ$85</f>
        <v>#REF!</v>
      </c>
      <c r="BD41" s="379" t="e">
        <f>#REF!/AK$85</f>
        <v>#REF!</v>
      </c>
      <c r="BE41" s="379" t="e">
        <f>#REF!/AL$85</f>
        <v>#REF!</v>
      </c>
      <c r="BF41" s="379" t="e">
        <f t="shared" si="47"/>
        <v>#DIV/0!</v>
      </c>
      <c r="BG41" s="379"/>
      <c r="BH41" s="379"/>
      <c r="BI41" s="379"/>
      <c r="BJ41" s="379"/>
      <c r="BK41" s="379"/>
      <c r="BL41" s="379"/>
      <c r="BM41" s="379"/>
      <c r="BN41" s="379"/>
      <c r="BO41" s="379"/>
      <c r="BP41" s="379"/>
      <c r="BQ41" s="379"/>
      <c r="BR41" s="387">
        <f t="shared" si="75"/>
        <v>1.3205727864617431</v>
      </c>
      <c r="BS41" s="396">
        <f>Mining!BZ41</f>
        <v>1.041250081814231</v>
      </c>
      <c r="BT41" s="387">
        <f t="shared" si="48"/>
        <v>1.1616053490917559</v>
      </c>
      <c r="BU41" s="387">
        <v>1</v>
      </c>
      <c r="BV41" s="387"/>
      <c r="BW41" s="387">
        <v>1</v>
      </c>
      <c r="BX41" s="396">
        <f>Mining!BW41</f>
        <v>1.0515392606334431</v>
      </c>
      <c r="BY41" s="387">
        <v>1</v>
      </c>
      <c r="BZ41" s="387">
        <v>1</v>
      </c>
      <c r="CB41" s="396">
        <f t="shared" si="76"/>
        <v>7.7187942082182645E-2</v>
      </c>
      <c r="CC41" s="396">
        <f t="shared" si="49"/>
        <v>0.33839725401455462</v>
      </c>
      <c r="CD41" s="396">
        <f t="shared" si="49"/>
        <v>0.6515113867723481</v>
      </c>
      <c r="CE41" s="396"/>
      <c r="CG41" s="396">
        <v>1</v>
      </c>
      <c r="CH41" s="396">
        <v>1</v>
      </c>
      <c r="CI41" s="396">
        <v>1</v>
      </c>
      <c r="CJ41" s="396"/>
      <c r="CL41" s="388">
        <f t="shared" si="77"/>
        <v>0.83758341696654304</v>
      </c>
      <c r="CM41" s="388">
        <f t="shared" si="50"/>
        <v>1.130627594163323</v>
      </c>
      <c r="CN41" s="388">
        <f t="shared" si="51"/>
        <v>0.93395594638702883</v>
      </c>
      <c r="CO41" s="388">
        <f t="shared" si="52"/>
        <v>1.0210794759344619</v>
      </c>
      <c r="CP41" s="388">
        <f t="shared" si="53"/>
        <v>1.0263736139509869</v>
      </c>
      <c r="CQ41" s="388">
        <v>1</v>
      </c>
      <c r="CR41" s="388">
        <f t="shared" si="54"/>
        <v>1.1551228200834982</v>
      </c>
      <c r="CS41" s="388">
        <f t="shared" si="55"/>
        <v>0.94699492363597815</v>
      </c>
      <c r="CT41" s="388">
        <f t="shared" si="56"/>
        <v>0.94699492363597804</v>
      </c>
      <c r="CU41" s="388"/>
      <c r="CV41" s="388">
        <f t="shared" si="78"/>
        <v>0.97879426715991602</v>
      </c>
      <c r="CY41" s="334"/>
      <c r="DA41" s="379">
        <f t="shared" si="57"/>
        <v>0.3832822717607014</v>
      </c>
      <c r="DB41" s="379">
        <f t="shared" si="58"/>
        <v>0.46741311798036717</v>
      </c>
      <c r="DC41" s="379">
        <f t="shared" si="59"/>
        <v>0.14930461025893149</v>
      </c>
      <c r="DD41" s="379">
        <f t="shared" si="60"/>
        <v>0</v>
      </c>
      <c r="DF41" s="379">
        <f t="shared" si="79"/>
        <v>0.36909173422179764</v>
      </c>
      <c r="DG41" s="379">
        <f t="shared" si="79"/>
        <v>0.47636638542481263</v>
      </c>
      <c r="DH41" s="379">
        <f t="shared" si="79"/>
        <v>0.15425365987922365</v>
      </c>
      <c r="DI41" s="379"/>
      <c r="DJ41" s="379">
        <f t="shared" si="80"/>
        <v>0.9997117795258339</v>
      </c>
      <c r="DK41" s="379"/>
      <c r="DL41" s="379">
        <f t="shared" si="81"/>
        <v>0.36919814468612033</v>
      </c>
      <c r="DM41" s="379">
        <f t="shared" si="81"/>
        <v>0.47650372355395726</v>
      </c>
      <c r="DN41" s="379">
        <f t="shared" si="81"/>
        <v>0.15429813175992244</v>
      </c>
      <c r="DO41" s="379">
        <f t="shared" si="81"/>
        <v>0</v>
      </c>
      <c r="DR41" s="379">
        <f t="shared" si="96"/>
        <v>-3.4234225526320806E-2</v>
      </c>
      <c r="DS41" s="379">
        <f t="shared" si="97"/>
        <v>-4.2580030005807797E-2</v>
      </c>
      <c r="DT41" s="379">
        <f t="shared" si="82"/>
        <v>-1.2515622201988905E-3</v>
      </c>
      <c r="DU41" s="379">
        <f t="shared" si="83"/>
        <v>0</v>
      </c>
      <c r="DW41" s="379">
        <f t="shared" si="98"/>
        <v>-0.11141173349938596</v>
      </c>
      <c r="DX41" s="379">
        <f t="shared" si="61"/>
        <v>9.9600790206471793E-2</v>
      </c>
      <c r="DY41" s="379">
        <f t="shared" si="62"/>
        <v>-3.3333080885477456E-2</v>
      </c>
      <c r="DZ41" s="379">
        <f t="shared" si="63"/>
        <v>0</v>
      </c>
      <c r="EA41" s="379"/>
      <c r="EC41" s="379">
        <f t="shared" si="99"/>
        <v>0.18513392602496076</v>
      </c>
      <c r="ED41" s="379">
        <f t="shared" si="84"/>
        <v>-0.1149651916460309</v>
      </c>
      <c r="EE41" s="379">
        <f t="shared" si="85"/>
        <v>-6.6729826115906485E-2</v>
      </c>
      <c r="EF41" s="379"/>
      <c r="EH41" s="379">
        <f t="shared" si="86"/>
        <v>0</v>
      </c>
      <c r="EI41" s="379">
        <f t="shared" si="87"/>
        <v>-1.632940684380807E-2</v>
      </c>
      <c r="EJ41" s="379">
        <f t="shared" si="88"/>
        <v>0</v>
      </c>
      <c r="EK41" s="379">
        <f t="shared" si="89"/>
        <v>0</v>
      </c>
      <c r="EM41" s="379">
        <f t="shared" si="100"/>
        <v>0</v>
      </c>
      <c r="EN41" s="379">
        <f t="shared" si="90"/>
        <v>-1.632940684380807E-2</v>
      </c>
      <c r="EO41" s="379">
        <f t="shared" si="91"/>
        <v>0</v>
      </c>
      <c r="EP41" s="379">
        <v>1</v>
      </c>
      <c r="ER41" s="379">
        <f t="shared" si="92"/>
        <v>0</v>
      </c>
      <c r="ES41" s="379">
        <f t="shared" si="93"/>
        <v>0</v>
      </c>
      <c r="ET41" s="379">
        <f t="shared" si="94"/>
        <v>0</v>
      </c>
      <c r="EU41" s="379" t="e">
        <f t="shared" si="95"/>
        <v>#DIV/0!</v>
      </c>
      <c r="EX41" s="379">
        <f t="shared" si="10"/>
        <v>0.96742065371226682</v>
      </c>
      <c r="EY41" s="379">
        <f t="shared" si="11"/>
        <v>0.99793006873733803</v>
      </c>
      <c r="EZ41" s="379">
        <f t="shared" si="2"/>
        <v>1.1551228200834982</v>
      </c>
      <c r="FA41" s="379"/>
      <c r="FB41" s="379">
        <f t="shared" si="32"/>
        <v>1.0011846110897169</v>
      </c>
      <c r="FC41" s="379">
        <f t="shared" si="13"/>
        <v>1.1453331730784719</v>
      </c>
      <c r="FD41" s="379">
        <f t="shared" si="3"/>
        <v>0.93395594638702883</v>
      </c>
      <c r="FE41" s="379"/>
      <c r="FF41" s="379">
        <f t="shared" si="33"/>
        <v>1.0032788362685514</v>
      </c>
      <c r="FG41" s="379">
        <f t="shared" si="15"/>
        <v>0.94143511618499987</v>
      </c>
      <c r="FH41" s="379">
        <f t="shared" si="4"/>
        <v>1.0210794759344619</v>
      </c>
      <c r="FI41" s="379"/>
      <c r="FJ41" s="379">
        <f t="shared" si="16"/>
        <v>0.99224917063260987</v>
      </c>
      <c r="FK41" s="379">
        <f t="shared" si="17"/>
        <v>0.9973862121511633</v>
      </c>
      <c r="FL41" s="379">
        <f t="shared" si="5"/>
        <v>1.0263736139509869</v>
      </c>
      <c r="FN41" s="379">
        <f t="shared" si="34"/>
        <v>1.0011846110897169</v>
      </c>
      <c r="FO41" s="379">
        <f t="shared" si="19"/>
        <v>1.1453331730784719</v>
      </c>
      <c r="FP41" s="379">
        <f t="shared" si="6"/>
        <v>1.2106587093702286</v>
      </c>
      <c r="FR41" s="336"/>
      <c r="GB41" s="331">
        <f t="shared" si="30"/>
        <v>1996</v>
      </c>
      <c r="GC41" s="389">
        <f t="shared" si="20"/>
        <v>0.95596725249593761</v>
      </c>
      <c r="GD41" s="389">
        <f t="shared" si="21"/>
        <v>1.2041014969870407</v>
      </c>
      <c r="GE41" s="389">
        <f t="shared" si="22"/>
        <v>1.0638256391156671</v>
      </c>
      <c r="GF41" s="389">
        <f t="shared" si="23"/>
        <v>0.88710488551343247</v>
      </c>
      <c r="GG41" s="389">
        <f t="shared" si="24"/>
        <v>0.84126824299276637</v>
      </c>
      <c r="GI41" s="331">
        <f>GI40+1</f>
        <v>27</v>
      </c>
      <c r="GJ41" s="389">
        <f t="shared" si="25"/>
        <v>0.94545339993729738</v>
      </c>
      <c r="GK41" s="389">
        <f t="shared" si="26"/>
        <v>1.3492317143358021</v>
      </c>
      <c r="GL41" s="389">
        <f t="shared" si="27"/>
        <v>1.0707417164347108</v>
      </c>
      <c r="GM41" s="389">
        <f t="shared" si="28"/>
        <v>0.8488627190503828</v>
      </c>
      <c r="GN41" s="389">
        <f t="shared" si="29"/>
        <v>0.77095921434893666</v>
      </c>
    </row>
    <row r="42" spans="1:206" x14ac:dyDescent="0.2">
      <c r="A42" s="373" t="s">
        <v>105</v>
      </c>
      <c r="B42" s="330">
        <f t="shared" si="9"/>
        <v>1976</v>
      </c>
      <c r="D42" s="428">
        <f>Conversion_factors!A38*D203+D285</f>
        <v>1394.7639833274284</v>
      </c>
      <c r="E42" s="428">
        <f>Conversion_factors!$A38*E203+E285</f>
        <v>1655.3604026446305</v>
      </c>
      <c r="F42" s="428">
        <f>Conversion_factors!$A38*F203+F285</f>
        <v>558.65584849798734</v>
      </c>
      <c r="G42" s="384">
        <v>0</v>
      </c>
      <c r="H42" s="384">
        <f t="shared" si="35"/>
        <v>3608.7802344700463</v>
      </c>
      <c r="J42" s="390">
        <f>NonManufacturing_Data!C18</f>
        <v>224562.88691999999</v>
      </c>
      <c r="K42" s="390">
        <f>Mining!N42</f>
        <v>429266.13272999995</v>
      </c>
      <c r="L42" s="390">
        <f>NonManufacturing_Data!E18</f>
        <v>809029.79039999994</v>
      </c>
      <c r="M42" s="390"/>
      <c r="N42" s="390">
        <f t="shared" si="36"/>
        <v>1462858.81005</v>
      </c>
      <c r="P42" s="720">
        <f>NonManufacturing_Data!G18</f>
        <v>53413.993569999999</v>
      </c>
      <c r="Q42" s="801">
        <f>Mining!V42</f>
        <v>251144.83514147013</v>
      </c>
      <c r="R42" s="720">
        <f>NonManufacturing_Data!I18</f>
        <v>526605.84944999998</v>
      </c>
      <c r="S42" s="392"/>
      <c r="T42" s="390">
        <f t="shared" si="37"/>
        <v>831164.6781614701</v>
      </c>
      <c r="U42" s="762">
        <f>NonManufacturing_Data!X18</f>
        <v>755382.85757648654</v>
      </c>
      <c r="W42" s="393">
        <f t="shared" si="64"/>
        <v>6.2110173344195996</v>
      </c>
      <c r="X42" s="393">
        <f t="shared" si="65"/>
        <v>3.856256705175062</v>
      </c>
      <c r="Y42" s="393">
        <f t="shared" si="66"/>
        <v>0.69052568289454108</v>
      </c>
      <c r="Z42" s="384"/>
      <c r="AA42" s="384">
        <f t="shared" si="67"/>
        <v>4.3418354139550788</v>
      </c>
      <c r="AD42" s="393">
        <f t="shared" si="38"/>
        <v>26.112332931997777</v>
      </c>
      <c r="AE42" s="393">
        <f t="shared" si="39"/>
        <v>6.5912579954597295</v>
      </c>
      <c r="AF42" s="393">
        <f t="shared" si="40"/>
        <v>1.0608614565931258</v>
      </c>
      <c r="AG42" s="384"/>
      <c r="AH42" s="393">
        <f t="shared" si="68"/>
        <v>4.7774187596051423</v>
      </c>
      <c r="AJ42" s="394">
        <f t="shared" si="41"/>
        <v>1.3577113092983142</v>
      </c>
      <c r="AK42" s="394">
        <f t="shared" si="42"/>
        <v>1.0871096891220275</v>
      </c>
      <c r="AL42" s="394">
        <f t="shared" si="43"/>
        <v>1.1609839529740942</v>
      </c>
      <c r="AM42" s="395"/>
      <c r="AN42" s="394">
        <f t="shared" si="44"/>
        <v>1.0755255377677768</v>
      </c>
      <c r="AP42" s="389">
        <f t="shared" si="69"/>
        <v>4.2041957904852456</v>
      </c>
      <c r="AQ42" s="389">
        <f t="shared" si="70"/>
        <v>1.7092373509819301</v>
      </c>
      <c r="AR42" s="389">
        <f t="shared" si="71"/>
        <v>1.536309919923925</v>
      </c>
      <c r="AS42" s="389"/>
      <c r="AT42" s="389">
        <f t="shared" si="45"/>
        <v>1.7600107998884558</v>
      </c>
      <c r="AV42" s="389">
        <f t="shared" si="72"/>
        <v>7.0711153998608639E-2</v>
      </c>
      <c r="AW42" s="389">
        <f t="shared" si="73"/>
        <v>0.33247356969050673</v>
      </c>
      <c r="AX42" s="389">
        <f t="shared" si="74"/>
        <v>0.69713767550871164</v>
      </c>
      <c r="AY42" s="389"/>
      <c r="AZ42" s="389">
        <f t="shared" si="46"/>
        <v>1</v>
      </c>
      <c r="BC42" s="379" t="e">
        <f>#REF!/AJ$85</f>
        <v>#REF!</v>
      </c>
      <c r="BD42" s="379" t="e">
        <f>#REF!/AK$85</f>
        <v>#REF!</v>
      </c>
      <c r="BE42" s="379" t="e">
        <f>#REF!/AL$85</f>
        <v>#REF!</v>
      </c>
      <c r="BF42" s="379" t="e">
        <f t="shared" si="47"/>
        <v>#DIV/0!</v>
      </c>
      <c r="BG42" s="379"/>
      <c r="BH42" s="379"/>
      <c r="BI42" s="379"/>
      <c r="BJ42" s="379"/>
      <c r="BK42" s="379"/>
      <c r="BL42" s="379"/>
      <c r="BM42" s="379"/>
      <c r="BN42" s="379"/>
      <c r="BO42" s="379"/>
      <c r="BP42" s="379"/>
      <c r="BQ42" s="379"/>
      <c r="BR42" s="387">
        <f t="shared" si="75"/>
        <v>1.3577113092983142</v>
      </c>
      <c r="BS42" s="396">
        <f>Mining!BZ42</f>
        <v>1.0423011987399347</v>
      </c>
      <c r="BT42" s="387">
        <f t="shared" si="48"/>
        <v>1.1609839529740942</v>
      </c>
      <c r="BU42" s="387">
        <v>1</v>
      </c>
      <c r="BV42" s="387"/>
      <c r="BW42" s="387">
        <v>1</v>
      </c>
      <c r="BX42" s="396">
        <f>Mining!BW42</f>
        <v>1.04298996339663</v>
      </c>
      <c r="BY42" s="387">
        <v>1</v>
      </c>
      <c r="BZ42" s="387">
        <v>1</v>
      </c>
      <c r="CB42" s="396">
        <f t="shared" si="76"/>
        <v>7.0711153998608639E-2</v>
      </c>
      <c r="CC42" s="396">
        <f t="shared" si="49"/>
        <v>0.33247356969050673</v>
      </c>
      <c r="CD42" s="396">
        <f t="shared" si="49"/>
        <v>0.69713767550871164</v>
      </c>
      <c r="CE42" s="396"/>
      <c r="CG42" s="396">
        <v>1</v>
      </c>
      <c r="CH42" s="396">
        <v>1</v>
      </c>
      <c r="CI42" s="396">
        <v>1</v>
      </c>
      <c r="CJ42" s="396"/>
      <c r="CL42" s="388">
        <f t="shared" si="77"/>
        <v>0.87012015542251342</v>
      </c>
      <c r="CM42" s="388">
        <f t="shared" si="50"/>
        <v>1.1300205746207785</v>
      </c>
      <c r="CN42" s="388">
        <f t="shared" si="51"/>
        <v>0.95645150419813307</v>
      </c>
      <c r="CO42" s="388">
        <f t="shared" si="52"/>
        <v>0.98929945668024832</v>
      </c>
      <c r="CP42" s="388">
        <f t="shared" si="53"/>
        <v>1.0225010527333753</v>
      </c>
      <c r="CQ42" s="388">
        <v>1</v>
      </c>
      <c r="CR42" s="388">
        <f t="shared" si="54"/>
        <v>1.167970468456156</v>
      </c>
      <c r="CS42" s="388">
        <f t="shared" si="55"/>
        <v>0.98325367801966967</v>
      </c>
      <c r="CT42" s="388">
        <f t="shared" si="56"/>
        <v>0.98325367801966979</v>
      </c>
      <c r="CU42" s="388"/>
      <c r="CV42" s="388">
        <f t="shared" si="78"/>
        <v>0.96750783101088145</v>
      </c>
      <c r="CY42" s="334"/>
      <c r="DA42" s="379">
        <f t="shared" si="57"/>
        <v>0.38649180407414063</v>
      </c>
      <c r="DB42" s="379">
        <f t="shared" si="58"/>
        <v>0.45870357713476068</v>
      </c>
      <c r="DC42" s="379">
        <f t="shared" si="59"/>
        <v>0.15480461879109872</v>
      </c>
      <c r="DD42" s="379">
        <f t="shared" si="60"/>
        <v>0</v>
      </c>
      <c r="DF42" s="379">
        <f t="shared" si="79"/>
        <v>0.3848848075778602</v>
      </c>
      <c r="DG42" s="379">
        <f t="shared" si="79"/>
        <v>0.46304469594985964</v>
      </c>
      <c r="DH42" s="379">
        <f t="shared" si="79"/>
        <v>0.15203803455420678</v>
      </c>
      <c r="DI42" s="379"/>
      <c r="DJ42" s="379">
        <f t="shared" si="80"/>
        <v>0.99996753808192662</v>
      </c>
      <c r="DK42" s="379"/>
      <c r="DL42" s="379">
        <f t="shared" si="81"/>
        <v>0.38489730208254708</v>
      </c>
      <c r="DM42" s="379">
        <f t="shared" si="81"/>
        <v>0.46305972775680515</v>
      </c>
      <c r="DN42" s="379">
        <f t="shared" si="81"/>
        <v>0.15204297016064777</v>
      </c>
      <c r="DO42" s="379">
        <f t="shared" si="81"/>
        <v>0</v>
      </c>
      <c r="DR42" s="379">
        <f t="shared" si="96"/>
        <v>2.7734849721062476E-2</v>
      </c>
      <c r="DS42" s="379">
        <f t="shared" si="97"/>
        <v>1.0089667815569195E-3</v>
      </c>
      <c r="DT42" s="379">
        <f t="shared" si="82"/>
        <v>-5.350891196610585E-4</v>
      </c>
      <c r="DU42" s="379">
        <f t="shared" si="83"/>
        <v>0</v>
      </c>
      <c r="DW42" s="379">
        <f t="shared" si="98"/>
        <v>6.7706989981164603E-2</v>
      </c>
      <c r="DX42" s="379">
        <f t="shared" si="61"/>
        <v>5.4683600709591763E-3</v>
      </c>
      <c r="DY42" s="379">
        <f t="shared" si="62"/>
        <v>-3.151477057890574E-2</v>
      </c>
      <c r="DZ42" s="379">
        <f t="shared" si="63"/>
        <v>0</v>
      </c>
      <c r="EA42" s="379"/>
      <c r="EC42" s="379">
        <f t="shared" si="99"/>
        <v>-8.7639928542077777E-2</v>
      </c>
      <c r="ED42" s="379">
        <f t="shared" si="84"/>
        <v>-1.7660145801116578E-2</v>
      </c>
      <c r="EE42" s="379">
        <f t="shared" si="85"/>
        <v>6.7688042902190868E-2</v>
      </c>
      <c r="EF42" s="379"/>
      <c r="EH42" s="379">
        <f t="shared" si="86"/>
        <v>0</v>
      </c>
      <c r="EI42" s="379">
        <f t="shared" si="87"/>
        <v>-8.1635000531098401E-3</v>
      </c>
      <c r="EJ42" s="379">
        <f t="shared" si="88"/>
        <v>0</v>
      </c>
      <c r="EK42" s="379">
        <f t="shared" si="89"/>
        <v>0</v>
      </c>
      <c r="EM42" s="379">
        <f t="shared" si="100"/>
        <v>0</v>
      </c>
      <c r="EN42" s="379">
        <f t="shared" si="90"/>
        <v>-8.1635000531098401E-3</v>
      </c>
      <c r="EO42" s="379">
        <f t="shared" si="91"/>
        <v>0</v>
      </c>
      <c r="EP42" s="379">
        <v>1</v>
      </c>
      <c r="ER42" s="379">
        <f t="shared" si="92"/>
        <v>0</v>
      </c>
      <c r="ES42" s="379">
        <f t="shared" si="93"/>
        <v>0</v>
      </c>
      <c r="ET42" s="379">
        <f t="shared" si="94"/>
        <v>0</v>
      </c>
      <c r="EU42" s="379" t="e">
        <f t="shared" si="95"/>
        <v>#DIV/0!</v>
      </c>
      <c r="EX42" s="379">
        <f t="shared" si="10"/>
        <v>1.0111223223619885</v>
      </c>
      <c r="EY42" s="379">
        <f t="shared" si="11"/>
        <v>1.0090293686565561</v>
      </c>
      <c r="EZ42" s="379">
        <f t="shared" si="2"/>
        <v>1.167970468456156</v>
      </c>
      <c r="FA42" s="379"/>
      <c r="FB42" s="379">
        <f t="shared" si="32"/>
        <v>1.0240863157391173</v>
      </c>
      <c r="FC42" s="379">
        <f t="shared" si="13"/>
        <v>1.1729200295117252</v>
      </c>
      <c r="FD42" s="379">
        <f t="shared" si="3"/>
        <v>0.95645150419813307</v>
      </c>
      <c r="FE42" s="379"/>
      <c r="FF42" s="379">
        <f t="shared" si="33"/>
        <v>0.96887605715007696</v>
      </c>
      <c r="FG42" s="379">
        <f t="shared" si="15"/>
        <v>0.91213394343194731</v>
      </c>
      <c r="FH42" s="379">
        <f t="shared" si="4"/>
        <v>0.98929945668024832</v>
      </c>
      <c r="FI42" s="379"/>
      <c r="FJ42" s="379">
        <f t="shared" si="16"/>
        <v>0.99622694780441179</v>
      </c>
      <c r="FK42" s="379">
        <f t="shared" si="17"/>
        <v>0.99362302191355689</v>
      </c>
      <c r="FL42" s="379">
        <f t="shared" si="5"/>
        <v>1.0225010527333753</v>
      </c>
      <c r="FN42" s="379">
        <f t="shared" si="34"/>
        <v>1.0240863157391173</v>
      </c>
      <c r="FO42" s="379">
        <f t="shared" si="19"/>
        <v>1.1729200295117252</v>
      </c>
      <c r="FP42" s="379">
        <f t="shared" si="6"/>
        <v>1.2398190172964323</v>
      </c>
      <c r="FR42" s="336"/>
      <c r="GB42" s="331">
        <f t="shared" si="30"/>
        <v>1997</v>
      </c>
      <c r="GC42" s="389">
        <f t="shared" si="20"/>
        <v>0.96240042261828684</v>
      </c>
      <c r="GD42" s="389">
        <f t="shared" si="21"/>
        <v>1.2433653858281142</v>
      </c>
      <c r="GE42" s="389">
        <f t="shared" si="22"/>
        <v>1.0645618592336579</v>
      </c>
      <c r="GF42" s="389">
        <f t="shared" si="23"/>
        <v>0.89397244140866428</v>
      </c>
      <c r="GG42" s="389">
        <f t="shared" si="24"/>
        <v>0.81332102423235453</v>
      </c>
      <c r="GI42" s="331">
        <f>GI41+1</f>
        <v>28</v>
      </c>
      <c r="GJ42" s="389">
        <f t="shared" si="25"/>
        <v>0.99342665004067587</v>
      </c>
      <c r="GK42" s="389">
        <f t="shared" si="26"/>
        <v>1.3988812647787701</v>
      </c>
      <c r="GL42" s="389">
        <f t="shared" si="27"/>
        <v>1.0663190045997695</v>
      </c>
      <c r="GM42" s="389">
        <f t="shared" si="28"/>
        <v>0.84392700853919678</v>
      </c>
      <c r="GN42" s="389">
        <f t="shared" si="29"/>
        <v>0.78915609862106473</v>
      </c>
    </row>
    <row r="43" spans="1:206" x14ac:dyDescent="0.2">
      <c r="A43" s="373" t="s">
        <v>105</v>
      </c>
      <c r="B43" s="330">
        <f t="shared" si="9"/>
        <v>1977</v>
      </c>
      <c r="D43" s="428">
        <f>Conversion_factors!A39*D204+D286</f>
        <v>1403.8807448879563</v>
      </c>
      <c r="E43" s="428">
        <f>Conversion_factors!$A39*E204+E286</f>
        <v>1696.4650923550043</v>
      </c>
      <c r="F43" s="428">
        <f>Conversion_factors!$A39*F204+F286</f>
        <v>602.80718328834814</v>
      </c>
      <c r="G43" s="384">
        <v>0</v>
      </c>
      <c r="H43" s="384">
        <f t="shared" si="35"/>
        <v>3703.1530205313084</v>
      </c>
      <c r="J43" s="390">
        <f>NonManufacturing_Data!C19</f>
        <v>234568.16406000001</v>
      </c>
      <c r="K43" s="390">
        <f>Mining!N43</f>
        <v>446213.35937000008</v>
      </c>
      <c r="L43" s="390">
        <f>NonManufacturing_Data!E19</f>
        <v>872967.30040000007</v>
      </c>
      <c r="M43" s="390"/>
      <c r="N43" s="390">
        <f t="shared" si="36"/>
        <v>1553748.8238300001</v>
      </c>
      <c r="P43" s="390">
        <f>NonManufacturing_Data!G19</f>
        <v>56222.983110000008</v>
      </c>
      <c r="Q43" s="801">
        <f>Mining!V43</f>
        <v>259080.73433862976</v>
      </c>
      <c r="R43" s="390">
        <f>NonManufacturing_Data!I19</f>
        <v>538648.24689000007</v>
      </c>
      <c r="S43" s="392"/>
      <c r="T43" s="390">
        <f t="shared" si="37"/>
        <v>853951.96433862986</v>
      </c>
      <c r="U43" s="762">
        <f>NonManufacturing_Data!X19</f>
        <v>773357.38088766427</v>
      </c>
      <c r="W43" s="393">
        <f t="shared" si="64"/>
        <v>5.9849585748936454</v>
      </c>
      <c r="X43" s="393">
        <f t="shared" si="65"/>
        <v>3.8019146149057712</v>
      </c>
      <c r="Y43" s="393">
        <f t="shared" si="66"/>
        <v>0.69052664746106462</v>
      </c>
      <c r="Z43" s="384"/>
      <c r="AA43" s="384">
        <f t="shared" si="67"/>
        <v>4.3364886728720533</v>
      </c>
      <c r="AD43" s="393">
        <f t="shared" si="38"/>
        <v>24.9698729457537</v>
      </c>
      <c r="AE43" s="393">
        <f t="shared" si="39"/>
        <v>6.5480171525901687</v>
      </c>
      <c r="AF43" s="393">
        <f t="shared" si="40"/>
        <v>1.1191110093995169</v>
      </c>
      <c r="AG43" s="384"/>
      <c r="AH43" s="393">
        <f t="shared" si="68"/>
        <v>4.7884110400301694</v>
      </c>
      <c r="AJ43" s="394">
        <f t="shared" si="41"/>
        <v>1.3082954861169067</v>
      </c>
      <c r="AK43" s="394">
        <f t="shared" si="42"/>
        <v>1.0717902180972871</v>
      </c>
      <c r="AL43" s="394">
        <f t="shared" si="43"/>
        <v>1.1609855747041515</v>
      </c>
      <c r="AM43" s="395"/>
      <c r="AN43" s="394">
        <f t="shared" si="44"/>
        <v>1.0742010848508967</v>
      </c>
      <c r="AP43" s="389">
        <f t="shared" si="69"/>
        <v>4.1721045573314468</v>
      </c>
      <c r="AQ43" s="389">
        <f t="shared" si="70"/>
        <v>1.7222946372646137</v>
      </c>
      <c r="AR43" s="389">
        <f t="shared" si="71"/>
        <v>1.6206630309116608</v>
      </c>
      <c r="AS43" s="389"/>
      <c r="AT43" s="389">
        <f t="shared" si="45"/>
        <v>1.8194803557051948</v>
      </c>
      <c r="AV43" s="389">
        <f t="shared" si="72"/>
        <v>7.2699872658442757E-2</v>
      </c>
      <c r="AW43" s="389">
        <f t="shared" si="73"/>
        <v>0.33500777356162986</v>
      </c>
      <c r="AX43" s="389">
        <f t="shared" si="74"/>
        <v>0.69650624692006735</v>
      </c>
      <c r="AY43" s="389"/>
      <c r="AZ43" s="389">
        <f t="shared" si="46"/>
        <v>1</v>
      </c>
      <c r="BC43" s="379" t="e">
        <f>#REF!/AJ$85</f>
        <v>#REF!</v>
      </c>
      <c r="BD43" s="379" t="e">
        <f>#REF!/AK$85</f>
        <v>#REF!</v>
      </c>
      <c r="BE43" s="379" t="e">
        <f>#REF!/AL$85</f>
        <v>#REF!</v>
      </c>
      <c r="BF43" s="379" t="e">
        <f t="shared" si="47"/>
        <v>#DIV/0!</v>
      </c>
      <c r="BG43" s="379"/>
      <c r="BH43" s="379"/>
      <c r="BI43" s="379"/>
      <c r="BJ43" s="379"/>
      <c r="BK43" s="379"/>
      <c r="BL43" s="379"/>
      <c r="BM43" s="379"/>
      <c r="BN43" s="379"/>
      <c r="BO43" s="379"/>
      <c r="BP43" s="379"/>
      <c r="BQ43" s="379"/>
      <c r="BR43" s="387">
        <f t="shared" si="75"/>
        <v>1.3082954861169067</v>
      </c>
      <c r="BS43" s="396">
        <f>Mining!BZ43</f>
        <v>1.0460102403340306</v>
      </c>
      <c r="BT43" s="387">
        <f t="shared" si="48"/>
        <v>1.1609855747041515</v>
      </c>
      <c r="BU43" s="387">
        <v>1</v>
      </c>
      <c r="BV43" s="387"/>
      <c r="BW43" s="387">
        <v>1</v>
      </c>
      <c r="BX43" s="396">
        <f>Mining!BW43</f>
        <v>1.0246460089673928</v>
      </c>
      <c r="BY43" s="387">
        <v>1</v>
      </c>
      <c r="BZ43" s="387">
        <v>1</v>
      </c>
      <c r="CB43" s="396">
        <f t="shared" si="76"/>
        <v>7.2699872658442757E-2</v>
      </c>
      <c r="CC43" s="396">
        <f t="shared" si="49"/>
        <v>0.33500777356162986</v>
      </c>
      <c r="CD43" s="396">
        <f t="shared" si="49"/>
        <v>0.69650624692006735</v>
      </c>
      <c r="CE43" s="396"/>
      <c r="CG43" s="396">
        <v>1</v>
      </c>
      <c r="CH43" s="396">
        <v>1</v>
      </c>
      <c r="CI43" s="396">
        <v>1</v>
      </c>
      <c r="CJ43" s="396"/>
      <c r="CL43" s="388">
        <f t="shared" si="77"/>
        <v>0.8908248813244829</v>
      </c>
      <c r="CM43" s="388">
        <f t="shared" si="50"/>
        <v>1.1326206194707946</v>
      </c>
      <c r="CN43" s="388">
        <f t="shared" si="51"/>
        <v>0.96513891660273166</v>
      </c>
      <c r="CO43" s="388">
        <f t="shared" si="52"/>
        <v>1.003201618530051</v>
      </c>
      <c r="CP43" s="388">
        <f t="shared" si="53"/>
        <v>1.0142172210318374</v>
      </c>
      <c r="CQ43" s="388">
        <v>1</v>
      </c>
      <c r="CR43" s="388">
        <f t="shared" si="54"/>
        <v>1.1533880073830483</v>
      </c>
      <c r="CS43" s="388">
        <f t="shared" si="55"/>
        <v>1.0089666289257333</v>
      </c>
      <c r="CT43" s="388">
        <f t="shared" si="56"/>
        <v>1.0089666289257329</v>
      </c>
      <c r="CU43" s="388"/>
      <c r="CV43" s="388">
        <f t="shared" si="78"/>
        <v>0.98199444785335255</v>
      </c>
      <c r="CY43" s="334"/>
      <c r="DA43" s="379">
        <f t="shared" si="57"/>
        <v>0.37910416801694441</v>
      </c>
      <c r="DB43" s="379">
        <f t="shared" si="58"/>
        <v>0.45811368932078445</v>
      </c>
      <c r="DC43" s="379">
        <f t="shared" si="59"/>
        <v>0.16278214266227126</v>
      </c>
      <c r="DD43" s="379">
        <f t="shared" si="60"/>
        <v>0</v>
      </c>
      <c r="DF43" s="379">
        <f t="shared" si="79"/>
        <v>0.38278610455632101</v>
      </c>
      <c r="DG43" s="379">
        <f t="shared" si="79"/>
        <v>0.45840856997130408</v>
      </c>
      <c r="DH43" s="379">
        <f t="shared" si="79"/>
        <v>0.15875997694196686</v>
      </c>
      <c r="DI43" s="379"/>
      <c r="DJ43" s="379">
        <f t="shared" si="80"/>
        <v>0.99995465146959195</v>
      </c>
      <c r="DK43" s="379"/>
      <c r="DL43" s="379">
        <f t="shared" si="81"/>
        <v>0.38280346413085448</v>
      </c>
      <c r="DM43" s="379">
        <f t="shared" si="81"/>
        <v>0.45842935906903376</v>
      </c>
      <c r="DN43" s="379">
        <f t="shared" si="81"/>
        <v>0.15876717680011179</v>
      </c>
      <c r="DO43" s="379">
        <f t="shared" si="81"/>
        <v>0</v>
      </c>
      <c r="DR43" s="379">
        <f t="shared" si="96"/>
        <v>-3.707528699789344E-2</v>
      </c>
      <c r="DS43" s="379">
        <f t="shared" si="97"/>
        <v>3.552195735542411E-3</v>
      </c>
      <c r="DT43" s="379">
        <f t="shared" si="82"/>
        <v>1.3968573127660304E-6</v>
      </c>
      <c r="DU43" s="379">
        <f t="shared" si="83"/>
        <v>0</v>
      </c>
      <c r="DW43" s="379">
        <f t="shared" si="98"/>
        <v>-7.6624258526679324E-3</v>
      </c>
      <c r="DX43" s="379">
        <f t="shared" si="61"/>
        <v>7.610215696948459E-3</v>
      </c>
      <c r="DY43" s="379">
        <f t="shared" si="62"/>
        <v>5.3451958696990771E-2</v>
      </c>
      <c r="DZ43" s="379">
        <f t="shared" si="63"/>
        <v>0</v>
      </c>
      <c r="EA43" s="379"/>
      <c r="EC43" s="379">
        <f t="shared" si="99"/>
        <v>2.7736307290355217E-2</v>
      </c>
      <c r="ED43" s="379">
        <f t="shared" si="84"/>
        <v>7.5933689335965435E-3</v>
      </c>
      <c r="EE43" s="379">
        <f t="shared" si="85"/>
        <v>-9.061548960802115E-4</v>
      </c>
      <c r="EF43" s="379"/>
      <c r="EH43" s="379">
        <f t="shared" si="86"/>
        <v>0</v>
      </c>
      <c r="EI43" s="379">
        <f t="shared" si="87"/>
        <v>-1.7744357314422868E-2</v>
      </c>
      <c r="EJ43" s="379">
        <f t="shared" si="88"/>
        <v>0</v>
      </c>
      <c r="EK43" s="379">
        <f t="shared" si="89"/>
        <v>0</v>
      </c>
      <c r="EM43" s="379">
        <f t="shared" si="100"/>
        <v>0</v>
      </c>
      <c r="EN43" s="379">
        <f t="shared" si="90"/>
        <v>-1.7744357314422868E-2</v>
      </c>
      <c r="EO43" s="379">
        <f t="shared" si="91"/>
        <v>0</v>
      </c>
      <c r="EP43" s="379">
        <v>1</v>
      </c>
      <c r="ER43" s="379">
        <f t="shared" si="92"/>
        <v>0</v>
      </c>
      <c r="ES43" s="379">
        <f t="shared" si="93"/>
        <v>0</v>
      </c>
      <c r="ET43" s="379">
        <f t="shared" si="94"/>
        <v>0</v>
      </c>
      <c r="EU43" s="379" t="e">
        <f t="shared" si="95"/>
        <v>#DIV/0!</v>
      </c>
      <c r="EX43" s="379">
        <f t="shared" si="10"/>
        <v>0.9875147005280166</v>
      </c>
      <c r="EY43" s="379">
        <f t="shared" si="11"/>
        <v>0.99643133481285273</v>
      </c>
      <c r="EZ43" s="379">
        <f t="shared" si="2"/>
        <v>1.1533880073830483</v>
      </c>
      <c r="FA43" s="379"/>
      <c r="FB43" s="379">
        <f t="shared" si="32"/>
        <v>1.0090829617251551</v>
      </c>
      <c r="FC43" s="379">
        <f t="shared" si="13"/>
        <v>1.1835736172464479</v>
      </c>
      <c r="FD43" s="379">
        <f t="shared" si="3"/>
        <v>0.96513891660273166</v>
      </c>
      <c r="FE43" s="379"/>
      <c r="FF43" s="379">
        <f t="shared" si="33"/>
        <v>1.0140525315726481</v>
      </c>
      <c r="FG43" s="379">
        <f t="shared" si="15"/>
        <v>0.92495173447050871</v>
      </c>
      <c r="FH43" s="379">
        <f t="shared" si="4"/>
        <v>1.003201618530051</v>
      </c>
      <c r="FI43" s="379"/>
      <c r="FJ43" s="379">
        <f t="shared" si="16"/>
        <v>0.99189846144471594</v>
      </c>
      <c r="FK43" s="379">
        <f t="shared" si="17"/>
        <v>0.98557314669210638</v>
      </c>
      <c r="FL43" s="379">
        <f t="shared" si="5"/>
        <v>1.0142172210318374</v>
      </c>
      <c r="FN43" s="379">
        <f t="shared" si="34"/>
        <v>1.0090829617251551</v>
      </c>
      <c r="FO43" s="379">
        <f t="shared" si="19"/>
        <v>1.1835736172464479</v>
      </c>
      <c r="FP43" s="379">
        <f t="shared" si="6"/>
        <v>1.2510802459766552</v>
      </c>
      <c r="FR43" s="336"/>
      <c r="GB43" s="331">
        <f t="shared" si="30"/>
        <v>1998</v>
      </c>
      <c r="GC43" s="389">
        <f t="shared" si="20"/>
        <v>0.99311101903418386</v>
      </c>
      <c r="GD43" s="389">
        <f t="shared" si="21"/>
        <v>1.282336824534025</v>
      </c>
      <c r="GE43" s="389">
        <f t="shared" si="22"/>
        <v>1.0698510395099332</v>
      </c>
      <c r="GF43" s="389">
        <f t="shared" si="23"/>
        <v>0.87518202038805593</v>
      </c>
      <c r="GG43" s="389">
        <f t="shared" si="24"/>
        <v>0.82713040698338602</v>
      </c>
      <c r="GI43" s="331">
        <f>GI42+1</f>
        <v>29</v>
      </c>
      <c r="GJ43" s="389">
        <f t="shared" si="25"/>
        <v>1.0037531101746324</v>
      </c>
      <c r="GK43" s="389">
        <f t="shared" si="26"/>
        <v>1.4162121477185767</v>
      </c>
      <c r="GL43" s="389">
        <f t="shared" si="27"/>
        <v>1.0679730534689611</v>
      </c>
      <c r="GM43" s="389">
        <f t="shared" si="28"/>
        <v>0.85235830979520633</v>
      </c>
      <c r="GN43" s="389">
        <f t="shared" si="29"/>
        <v>0.7786030385094912</v>
      </c>
    </row>
    <row r="44" spans="1:206" x14ac:dyDescent="0.2">
      <c r="A44" s="373" t="s">
        <v>105</v>
      </c>
      <c r="B44" s="330">
        <f t="shared" si="9"/>
        <v>1978</v>
      </c>
      <c r="D44" s="428">
        <f>Conversion_factors!A40*D205+D287</f>
        <v>1623.2773092796981</v>
      </c>
      <c r="E44" s="428">
        <f>Conversion_factors!$A40*E205+E287</f>
        <v>1795.6665330508238</v>
      </c>
      <c r="F44" s="428">
        <f>Conversion_factors!$A40*F205+F287</f>
        <v>644.69708375823825</v>
      </c>
      <c r="G44" s="384">
        <v>0</v>
      </c>
      <c r="H44" s="384">
        <f t="shared" si="35"/>
        <v>4063.6409260887604</v>
      </c>
      <c r="I44" s="379"/>
      <c r="J44" s="390">
        <f>NonManufacturing_Data!C20</f>
        <v>245149.57638000001</v>
      </c>
      <c r="K44" s="390">
        <f>Mining!N44</f>
        <v>464067.42215000006</v>
      </c>
      <c r="L44" s="390">
        <f>NonManufacturing_Data!E20</f>
        <v>943072.8996</v>
      </c>
      <c r="M44" s="390"/>
      <c r="N44" s="390">
        <f t="shared" si="36"/>
        <v>1652289.8981300001</v>
      </c>
      <c r="P44" s="390">
        <f>NonManufacturing_Data!G20</f>
        <v>54087.197849999997</v>
      </c>
      <c r="Q44" s="390">
        <f>Mining!V44</f>
        <v>261570.15166552211</v>
      </c>
      <c r="R44" s="390">
        <f>NonManufacturing_Data!I20</f>
        <v>557470.02708000003</v>
      </c>
      <c r="S44" s="392"/>
      <c r="T44" s="390">
        <f t="shared" si="37"/>
        <v>873127.37659552216</v>
      </c>
      <c r="U44" s="762">
        <f>NonManufacturing_Data!X20</f>
        <v>780960.588430073</v>
      </c>
      <c r="W44" s="393">
        <f t="shared" si="64"/>
        <v>6.6215790916297488</v>
      </c>
      <c r="X44" s="393">
        <f t="shared" si="65"/>
        <v>3.8694087267138788</v>
      </c>
      <c r="Y44" s="393">
        <f t="shared" si="66"/>
        <v>0.68361320109154189</v>
      </c>
      <c r="Z44" s="384"/>
      <c r="AA44" s="384">
        <f t="shared" si="67"/>
        <v>4.6541215348596836</v>
      </c>
      <c r="AD44" s="393">
        <f t="shared" si="38"/>
        <v>30.012227917251924</v>
      </c>
      <c r="AE44" s="393">
        <f t="shared" si="39"/>
        <v>6.8649519894265243</v>
      </c>
      <c r="AF44" s="393">
        <f t="shared" si="40"/>
        <v>1.1564695004951731</v>
      </c>
      <c r="AG44" s="384"/>
      <c r="AH44" s="393">
        <f t="shared" si="68"/>
        <v>5.2033879638634515</v>
      </c>
      <c r="AJ44" s="394">
        <f t="shared" si="41"/>
        <v>1.4474589803989129</v>
      </c>
      <c r="AK44" s="394">
        <f t="shared" si="42"/>
        <v>1.0908173494619633</v>
      </c>
      <c r="AL44" s="394">
        <f t="shared" si="43"/>
        <v>1.1493619660628076</v>
      </c>
      <c r="AM44" s="395"/>
      <c r="AN44" s="394">
        <f t="shared" si="44"/>
        <v>1.1528826151557896</v>
      </c>
      <c r="AP44" s="389">
        <f t="shared" ref="AP44:AP76" si="101">J44/P44</f>
        <v>4.5324880216548324</v>
      </c>
      <c r="AQ44" s="389">
        <f t="shared" ref="AQ44:AQ76" si="102">K44/Q44</f>
        <v>1.7741604659212704</v>
      </c>
      <c r="AR44" s="389">
        <f t="shared" ref="AR44:AR76" si="103">L44/R44</f>
        <v>1.6917015333358252</v>
      </c>
      <c r="AS44" s="389"/>
      <c r="AT44" s="389">
        <f t="shared" si="45"/>
        <v>1.8923812749665121</v>
      </c>
      <c r="AV44" s="389">
        <f t="shared" si="72"/>
        <v>6.9257269382477865E-2</v>
      </c>
      <c r="AW44" s="389">
        <f t="shared" si="73"/>
        <v>0.33493386931515179</v>
      </c>
      <c r="AX44" s="389">
        <f t="shared" si="74"/>
        <v>0.71382606925229719</v>
      </c>
      <c r="AY44" s="389"/>
      <c r="AZ44" s="389">
        <f t="shared" si="46"/>
        <v>1</v>
      </c>
      <c r="BC44" s="379">
        <f t="shared" ref="BC44:BC76" si="104">AJ44/AJ$85</f>
        <v>1.4474589803989129</v>
      </c>
      <c r="BD44" s="379">
        <f t="shared" ref="BD44:BD76" si="105">AK44/AK$85</f>
        <v>1.0908173494619633</v>
      </c>
      <c r="BE44" s="379">
        <f t="shared" ref="BE44:BE76" si="106">AL44/AL$85</f>
        <v>1.1493619660628076</v>
      </c>
      <c r="BF44" s="379" t="e">
        <f t="shared" si="47"/>
        <v>#DIV/0!</v>
      </c>
      <c r="BG44" s="379"/>
      <c r="BH44" s="379"/>
      <c r="BI44" s="379"/>
      <c r="BJ44" s="379"/>
      <c r="BK44" s="379"/>
      <c r="BL44" s="379"/>
      <c r="BM44" s="379"/>
      <c r="BN44" s="379"/>
      <c r="BO44" s="379"/>
      <c r="BP44" s="379"/>
      <c r="BQ44" s="379"/>
      <c r="BR44" s="387">
        <f t="shared" si="75"/>
        <v>1.4474589803989129</v>
      </c>
      <c r="BS44" s="396">
        <f>Mining!BZ44</f>
        <v>1.069998200350456</v>
      </c>
      <c r="BT44" s="387">
        <f t="shared" si="48"/>
        <v>1.1493619660628076</v>
      </c>
      <c r="BU44" s="387">
        <v>1</v>
      </c>
      <c r="BV44" s="387"/>
      <c r="BW44" s="387">
        <v>1</v>
      </c>
      <c r="BX44" s="396">
        <f>Mining!BW44</f>
        <v>1.0194571814276778</v>
      </c>
      <c r="BY44" s="387">
        <v>1</v>
      </c>
      <c r="BZ44" s="387">
        <v>1</v>
      </c>
      <c r="CB44" s="396">
        <f t="shared" si="76"/>
        <v>6.9257269382477865E-2</v>
      </c>
      <c r="CC44" s="396">
        <f t="shared" si="49"/>
        <v>0.33493386931515179</v>
      </c>
      <c r="CD44" s="396">
        <f t="shared" si="49"/>
        <v>0.71382606925229719</v>
      </c>
      <c r="CE44" s="396"/>
      <c r="CG44" s="396">
        <v>1</v>
      </c>
      <c r="CH44" s="396">
        <v>1</v>
      </c>
      <c r="CI44" s="396">
        <v>1</v>
      </c>
      <c r="CJ44" s="396"/>
      <c r="CL44" s="388">
        <f t="shared" si="77"/>
        <v>0.89958296216012112</v>
      </c>
      <c r="CM44" s="388">
        <f t="shared" si="50"/>
        <v>1.2307766500640194</v>
      </c>
      <c r="CN44" s="388">
        <f t="shared" si="51"/>
        <v>1.0171592370594504</v>
      </c>
      <c r="CO44" s="388">
        <f t="shared" si="52"/>
        <v>0.98823175722547174</v>
      </c>
      <c r="CP44" s="388">
        <f t="shared" si="53"/>
        <v>1.0119026994360003</v>
      </c>
      <c r="CQ44" s="388">
        <v>1</v>
      </c>
      <c r="CR44" s="388">
        <f t="shared" si="54"/>
        <v>1.2100205344186081</v>
      </c>
      <c r="CS44" s="388">
        <f t="shared" si="55"/>
        <v>1.1071857046221016</v>
      </c>
      <c r="CT44" s="388">
        <f t="shared" si="56"/>
        <v>1.1071857046221014</v>
      </c>
      <c r="CU44" s="388"/>
      <c r="CV44" s="388">
        <f t="shared" si="78"/>
        <v>1.017153523477504</v>
      </c>
      <c r="CY44" s="334"/>
      <c r="DA44" s="379">
        <f t="shared" si="57"/>
        <v>0.39946376631315617</v>
      </c>
      <c r="DB44" s="379">
        <f t="shared" si="58"/>
        <v>0.44188612274341532</v>
      </c>
      <c r="DC44" s="379">
        <f t="shared" si="59"/>
        <v>0.15865011094342849</v>
      </c>
      <c r="DD44" s="379">
        <f t="shared" si="60"/>
        <v>0</v>
      </c>
      <c r="DF44" s="379">
        <f t="shared" si="79"/>
        <v>0.38919521685833736</v>
      </c>
      <c r="DG44" s="379">
        <f t="shared" si="79"/>
        <v>0.44995113625331112</v>
      </c>
      <c r="DH44" s="379">
        <f t="shared" si="79"/>
        <v>0.16070727349167202</v>
      </c>
      <c r="DI44" s="379"/>
      <c r="DJ44" s="379">
        <f t="shared" si="80"/>
        <v>0.99985362660332056</v>
      </c>
      <c r="DK44" s="379"/>
      <c r="DL44" s="379">
        <f t="shared" si="81"/>
        <v>0.38925219302399522</v>
      </c>
      <c r="DM44" s="379">
        <f t="shared" si="81"/>
        <v>0.45001700677115575</v>
      </c>
      <c r="DN44" s="379">
        <f t="shared" si="81"/>
        <v>0.16073080020484901</v>
      </c>
      <c r="DO44" s="379">
        <f t="shared" si="81"/>
        <v>0</v>
      </c>
      <c r="DR44" s="379">
        <f t="shared" si="96"/>
        <v>0.10108445748527359</v>
      </c>
      <c r="DS44" s="379">
        <f t="shared" si="97"/>
        <v>2.267381096783605E-2</v>
      </c>
      <c r="DT44" s="379">
        <f t="shared" si="82"/>
        <v>-1.0062301459139925E-2</v>
      </c>
      <c r="DU44" s="379">
        <f t="shared" si="83"/>
        <v>0</v>
      </c>
      <c r="DW44" s="379">
        <f t="shared" si="98"/>
        <v>8.2850422370468274E-2</v>
      </c>
      <c r="DX44" s="379">
        <f t="shared" si="61"/>
        <v>2.9669840943756496E-2</v>
      </c>
      <c r="DY44" s="379">
        <f t="shared" si="62"/>
        <v>4.2899503032962867E-2</v>
      </c>
      <c r="DZ44" s="379">
        <f t="shared" si="63"/>
        <v>0</v>
      </c>
      <c r="EA44" s="379"/>
      <c r="EC44" s="379">
        <f t="shared" si="99"/>
        <v>-4.851152034434033E-2</v>
      </c>
      <c r="ED44" s="379">
        <f t="shared" si="84"/>
        <v>-2.2062890869269832E-4</v>
      </c>
      <c r="EE44" s="379">
        <f t="shared" si="85"/>
        <v>2.4562569980940731E-2</v>
      </c>
      <c r="EF44" s="379"/>
      <c r="EH44" s="379">
        <f t="shared" si="86"/>
        <v>0</v>
      </c>
      <c r="EI44" s="379">
        <f t="shared" si="87"/>
        <v>-5.0768852660264801E-3</v>
      </c>
      <c r="EJ44" s="379">
        <f t="shared" si="88"/>
        <v>0</v>
      </c>
      <c r="EK44" s="379">
        <f t="shared" si="89"/>
        <v>0</v>
      </c>
      <c r="EM44" s="379">
        <f t="shared" si="100"/>
        <v>0</v>
      </c>
      <c r="EN44" s="379">
        <f t="shared" si="90"/>
        <v>-5.0768852660264801E-3</v>
      </c>
      <c r="EO44" s="379">
        <f t="shared" si="91"/>
        <v>0</v>
      </c>
      <c r="EP44" s="379">
        <v>1</v>
      </c>
      <c r="ER44" s="379">
        <f t="shared" si="92"/>
        <v>0</v>
      </c>
      <c r="ES44" s="379">
        <f t="shared" si="93"/>
        <v>0</v>
      </c>
      <c r="ET44" s="379">
        <f t="shared" si="94"/>
        <v>0</v>
      </c>
      <c r="EU44" s="379" t="e">
        <f t="shared" si="95"/>
        <v>#DIV/0!</v>
      </c>
      <c r="EX44" s="379">
        <f t="shared" si="10"/>
        <v>1.0491010194947794</v>
      </c>
      <c r="EY44" s="379">
        <f t="shared" si="11"/>
        <v>1.0453571292087076</v>
      </c>
      <c r="EZ44" s="379">
        <f t="shared" si="2"/>
        <v>1.2100205344186081</v>
      </c>
      <c r="FA44" s="379"/>
      <c r="FB44" s="379">
        <f t="shared" si="32"/>
        <v>1.0538993087542559</v>
      </c>
      <c r="FC44" s="379">
        <f t="shared" si="13"/>
        <v>1.2473674170758058</v>
      </c>
      <c r="FD44" s="379">
        <f t="shared" si="3"/>
        <v>1.0171592370594504</v>
      </c>
      <c r="FE44" s="379"/>
      <c r="FF44" s="379">
        <f t="shared" si="33"/>
        <v>0.98507791352398932</v>
      </c>
      <c r="FG44" s="379">
        <f t="shared" si="15"/>
        <v>0.91114952470260369</v>
      </c>
      <c r="FH44" s="379">
        <f t="shared" si="4"/>
        <v>0.98823175722547174</v>
      </c>
      <c r="FI44" s="379"/>
      <c r="FJ44" s="379">
        <f t="shared" si="16"/>
        <v>0.99771792319451802</v>
      </c>
      <c r="FK44" s="379">
        <f t="shared" si="17"/>
        <v>0.98332399307393448</v>
      </c>
      <c r="FL44" s="379">
        <f t="shared" si="5"/>
        <v>1.0119026994360003</v>
      </c>
      <c r="FN44" s="379">
        <f t="shared" si="34"/>
        <v>1.0538993087542559</v>
      </c>
      <c r="FO44" s="379">
        <f t="shared" si="19"/>
        <v>1.2473674170758058</v>
      </c>
      <c r="FP44" s="379">
        <f t="shared" si="6"/>
        <v>1.3185126064309014</v>
      </c>
      <c r="FR44" s="336"/>
      <c r="GB44" s="331">
        <f t="shared" si="30"/>
        <v>1999</v>
      </c>
      <c r="GC44" s="389">
        <f t="shared" si="20"/>
        <v>0.98306605923077828</v>
      </c>
      <c r="GD44" s="389">
        <f t="shared" si="21"/>
        <v>1.3193045555578675</v>
      </c>
      <c r="GE44" s="389">
        <f t="shared" si="22"/>
        <v>1.0789372360393104</v>
      </c>
      <c r="GF44" s="389">
        <f t="shared" si="23"/>
        <v>0.84397526707883064</v>
      </c>
      <c r="GG44" s="389">
        <f t="shared" si="24"/>
        <v>0.81829846927354766</v>
      </c>
      <c r="GI44" s="331">
        <f>GI43+1</f>
        <v>30</v>
      </c>
      <c r="GJ44" s="389">
        <f t="shared" si="25"/>
        <v>1.0069684463006121</v>
      </c>
      <c r="GK44" s="389">
        <f t="shared" si="26"/>
        <v>1.4480352123433013</v>
      </c>
      <c r="GL44" s="389">
        <f t="shared" si="27"/>
        <v>1.0681654010983523</v>
      </c>
      <c r="GM44" s="389">
        <f t="shared" si="28"/>
        <v>0.843939352412169</v>
      </c>
      <c r="GN44" s="389">
        <f t="shared" si="29"/>
        <v>0.77141307250244529</v>
      </c>
    </row>
    <row r="45" spans="1:206" x14ac:dyDescent="0.2">
      <c r="A45" s="373" t="s">
        <v>105</v>
      </c>
      <c r="B45" s="330">
        <f t="shared" si="9"/>
        <v>1979</v>
      </c>
      <c r="D45" s="428">
        <f>Conversion_factors!A41*D206+D288</f>
        <v>1310.7417968830703</v>
      </c>
      <c r="E45" s="428">
        <f>Conversion_factors!$A41*E206+E288</f>
        <v>1877.4629452829986</v>
      </c>
      <c r="F45" s="428">
        <f>Conversion_factors!$A41*F206+F288</f>
        <v>647.82138978926423</v>
      </c>
      <c r="G45" s="384">
        <v>0</v>
      </c>
      <c r="H45" s="384">
        <f t="shared" si="35"/>
        <v>3836.0261319553333</v>
      </c>
      <c r="I45" s="379"/>
      <c r="J45" s="390">
        <f>NonManufacturing_Data!C21</f>
        <v>259820.73702</v>
      </c>
      <c r="K45" s="390">
        <f>Mining!N45</f>
        <v>477016.03295999998</v>
      </c>
      <c r="L45" s="390">
        <f>NonManufacturing_Data!E21</f>
        <v>961340.75960000011</v>
      </c>
      <c r="M45" s="390"/>
      <c r="N45" s="390">
        <f t="shared" si="36"/>
        <v>1698177.5295800001</v>
      </c>
      <c r="P45" s="390">
        <f>NonManufacturing_Data!G21</f>
        <v>59238.997860000003</v>
      </c>
      <c r="Q45" s="390">
        <f>Mining!V45</f>
        <v>216489.54068576641</v>
      </c>
      <c r="R45" s="390">
        <f>NonManufacturing_Data!I21</f>
        <v>558599.00184000004</v>
      </c>
      <c r="S45" s="392"/>
      <c r="T45" s="390">
        <f t="shared" si="37"/>
        <v>834327.54038576642</v>
      </c>
      <c r="U45" s="762">
        <f>NonManufacturing_Data!X21</f>
        <v>767047.22501193685</v>
      </c>
      <c r="W45" s="393">
        <f t="shared" si="64"/>
        <v>5.0447928518583733</v>
      </c>
      <c r="X45" s="393">
        <f t="shared" si="65"/>
        <v>3.9358487253203762</v>
      </c>
      <c r="Y45" s="393">
        <f t="shared" si="66"/>
        <v>0.67387280037810238</v>
      </c>
      <c r="Z45" s="384"/>
      <c r="AA45" s="384">
        <f t="shared" si="67"/>
        <v>4.597746024518953</v>
      </c>
      <c r="AD45" s="393">
        <f t="shared" si="38"/>
        <v>22.12633306155443</v>
      </c>
      <c r="AE45" s="393">
        <f t="shared" si="39"/>
        <v>8.6723032407747009</v>
      </c>
      <c r="AF45" s="393">
        <f t="shared" si="40"/>
        <v>1.1597252906921955</v>
      </c>
      <c r="AG45" s="384"/>
      <c r="AH45" s="393">
        <f t="shared" si="68"/>
        <v>5.0010299325385565</v>
      </c>
      <c r="AJ45" s="394">
        <f t="shared" si="41"/>
        <v>1.1027778444729555</v>
      </c>
      <c r="AK45" s="394">
        <f t="shared" si="42"/>
        <v>1.109547317862005</v>
      </c>
      <c r="AL45" s="394">
        <f t="shared" si="43"/>
        <v>1.1329853863005055</v>
      </c>
      <c r="AM45" s="395"/>
      <c r="AN45" s="394">
        <f t="shared" si="44"/>
        <v>1.1389177143027389</v>
      </c>
      <c r="AP45" s="389">
        <f t="shared" si="101"/>
        <v>4.3859745506505092</v>
      </c>
      <c r="AQ45" s="389">
        <f t="shared" si="102"/>
        <v>2.2034137605399913</v>
      </c>
      <c r="AR45" s="389">
        <f t="shared" si="103"/>
        <v>1.7209854590383922</v>
      </c>
      <c r="AS45" s="389"/>
      <c r="AT45" s="389">
        <f t="shared" si="45"/>
        <v>2.035384722880917</v>
      </c>
      <c r="AV45" s="389">
        <f t="shared" si="72"/>
        <v>7.7229922654472968E-2</v>
      </c>
      <c r="AW45" s="389">
        <f t="shared" si="73"/>
        <v>0.28223756455464316</v>
      </c>
      <c r="AX45" s="389">
        <f t="shared" si="74"/>
        <v>0.72824590667322608</v>
      </c>
      <c r="AY45" s="389"/>
      <c r="AZ45" s="389">
        <f t="shared" si="46"/>
        <v>1</v>
      </c>
      <c r="BC45" s="379">
        <f t="shared" si="104"/>
        <v>1.1027778444729555</v>
      </c>
      <c r="BD45" s="379">
        <f t="shared" si="105"/>
        <v>1.109547317862005</v>
      </c>
      <c r="BE45" s="379">
        <f t="shared" si="106"/>
        <v>1.1329853863005055</v>
      </c>
      <c r="BF45" s="379" t="e">
        <f t="shared" si="47"/>
        <v>#DIV/0!</v>
      </c>
      <c r="BG45" s="379"/>
      <c r="BH45" s="379"/>
      <c r="BI45" s="379"/>
      <c r="BJ45" s="379"/>
      <c r="BK45" s="379"/>
      <c r="BL45" s="379"/>
      <c r="BM45" s="379"/>
      <c r="BN45" s="379"/>
      <c r="BO45" s="379"/>
      <c r="BP45" s="379"/>
      <c r="BQ45" s="379"/>
      <c r="BR45" s="387">
        <f t="shared" si="75"/>
        <v>1.1027778444729555</v>
      </c>
      <c r="BS45" s="396">
        <f>Mining!BZ45</f>
        <v>1.0556492455242874</v>
      </c>
      <c r="BT45" s="387">
        <f t="shared" si="48"/>
        <v>1.1329853863005055</v>
      </c>
      <c r="BU45" s="387">
        <v>1</v>
      </c>
      <c r="BV45" s="387"/>
      <c r="BW45" s="387">
        <v>1</v>
      </c>
      <c r="BX45" s="396">
        <f>Mining!BW45</f>
        <v>1.0510567999420575</v>
      </c>
      <c r="BY45" s="387">
        <v>1</v>
      </c>
      <c r="BZ45" s="387">
        <v>1</v>
      </c>
      <c r="CB45" s="396">
        <f t="shared" si="76"/>
        <v>7.7229922654472968E-2</v>
      </c>
      <c r="CC45" s="396">
        <f t="shared" si="49"/>
        <v>0.28223756455464316</v>
      </c>
      <c r="CD45" s="396">
        <f t="shared" si="49"/>
        <v>0.72824590667322608</v>
      </c>
      <c r="CE45" s="396"/>
      <c r="CG45" s="396">
        <v>1</v>
      </c>
      <c r="CH45" s="396">
        <v>1</v>
      </c>
      <c r="CI45" s="396">
        <v>1</v>
      </c>
      <c r="CJ45" s="396"/>
      <c r="CL45" s="388">
        <f t="shared" si="77"/>
        <v>0.88355625753158418</v>
      </c>
      <c r="CM45" s="388">
        <f t="shared" si="50"/>
        <v>1.1829121545397068</v>
      </c>
      <c r="CN45" s="388">
        <f t="shared" si="51"/>
        <v>1.1147087451276592</v>
      </c>
      <c r="CO45" s="388">
        <f t="shared" si="52"/>
        <v>0.95317614850315213</v>
      </c>
      <c r="CP45" s="388">
        <f t="shared" si="53"/>
        <v>1.026394163425504</v>
      </c>
      <c r="CQ45" s="388">
        <v>1</v>
      </c>
      <c r="CR45" s="388">
        <f t="shared" si="54"/>
        <v>1.084685278304317</v>
      </c>
      <c r="CS45" s="388">
        <f t="shared" si="55"/>
        <v>1.0451694362537263</v>
      </c>
      <c r="CT45" s="388">
        <f t="shared" si="56"/>
        <v>1.0451694362537263</v>
      </c>
      <c r="CU45" s="388"/>
      <c r="CV45" s="388">
        <f t="shared" si="78"/>
        <v>1.0905579509560113</v>
      </c>
      <c r="CY45" s="334"/>
      <c r="DA45" s="379">
        <f t="shared" si="57"/>
        <v>0.3416926141258968</v>
      </c>
      <c r="DB45" s="379">
        <f t="shared" si="58"/>
        <v>0.48942913335316657</v>
      </c>
      <c r="DC45" s="379">
        <f t="shared" si="59"/>
        <v>0.16887825252093655</v>
      </c>
      <c r="DD45" s="379">
        <f t="shared" si="60"/>
        <v>0</v>
      </c>
      <c r="DF45" s="379">
        <f t="shared" si="79"/>
        <v>0.36982645260859254</v>
      </c>
      <c r="DG45" s="379">
        <f t="shared" si="79"/>
        <v>0.46525284016095053</v>
      </c>
      <c r="DH45" s="379">
        <f t="shared" si="79"/>
        <v>0.16371093336691175</v>
      </c>
      <c r="DI45" s="379"/>
      <c r="DJ45" s="379">
        <f t="shared" si="80"/>
        <v>0.99879022613645485</v>
      </c>
      <c r="DK45" s="379"/>
      <c r="DL45" s="379">
        <f t="shared" si="81"/>
        <v>0.37027440090114255</v>
      </c>
      <c r="DM45" s="379">
        <f t="shared" si="81"/>
        <v>0.46581637263377429</v>
      </c>
      <c r="DN45" s="379">
        <f t="shared" si="81"/>
        <v>0.1639092264650831</v>
      </c>
      <c r="DO45" s="379">
        <f t="shared" si="81"/>
        <v>0</v>
      </c>
      <c r="DR45" s="379">
        <f t="shared" si="96"/>
        <v>-0.27197728210809752</v>
      </c>
      <c r="DS45" s="379">
        <f t="shared" si="97"/>
        <v>-1.3500990307756609E-2</v>
      </c>
      <c r="DT45" s="379">
        <f t="shared" si="82"/>
        <v>-1.4350892562309089E-2</v>
      </c>
      <c r="DU45" s="379">
        <f t="shared" si="83"/>
        <v>0</v>
      </c>
      <c r="DW45" s="379">
        <f t="shared" si="98"/>
        <v>-3.2859173301954044E-2</v>
      </c>
      <c r="DX45" s="379">
        <f t="shared" si="61"/>
        <v>0.21668053295091455</v>
      </c>
      <c r="DY45" s="379">
        <f t="shared" si="62"/>
        <v>1.7162221172297411E-2</v>
      </c>
      <c r="DZ45" s="379">
        <f t="shared" si="63"/>
        <v>0</v>
      </c>
      <c r="EA45" s="379"/>
      <c r="EC45" s="379">
        <f t="shared" si="99"/>
        <v>0.10895886849445216</v>
      </c>
      <c r="ED45" s="379">
        <f t="shared" si="84"/>
        <v>-0.17118396351476847</v>
      </c>
      <c r="EE45" s="379">
        <f t="shared" si="85"/>
        <v>1.9999442875157109E-2</v>
      </c>
      <c r="EF45" s="379"/>
      <c r="EH45" s="379">
        <f t="shared" si="86"/>
        <v>0</v>
      </c>
      <c r="EI45" s="379">
        <f t="shared" si="87"/>
        <v>3.0525823577351223E-2</v>
      </c>
      <c r="EJ45" s="379">
        <f t="shared" si="88"/>
        <v>0</v>
      </c>
      <c r="EK45" s="379">
        <f t="shared" si="89"/>
        <v>0</v>
      </c>
      <c r="EM45" s="379">
        <f t="shared" si="100"/>
        <v>0</v>
      </c>
      <c r="EN45" s="379">
        <f t="shared" si="90"/>
        <v>3.0525823577351223E-2</v>
      </c>
      <c r="EO45" s="379">
        <f t="shared" si="91"/>
        <v>0</v>
      </c>
      <c r="EP45" s="379">
        <v>1</v>
      </c>
      <c r="ER45" s="379">
        <f t="shared" si="92"/>
        <v>0</v>
      </c>
      <c r="ES45" s="379">
        <f t="shared" si="93"/>
        <v>0</v>
      </c>
      <c r="ET45" s="379">
        <f t="shared" si="94"/>
        <v>0</v>
      </c>
      <c r="EU45" s="379" t="e">
        <f t="shared" si="95"/>
        <v>#DIV/0!</v>
      </c>
      <c r="EX45" s="379">
        <f t="shared" si="10"/>
        <v>0.89641890153995429</v>
      </c>
      <c r="EY45" s="379">
        <f t="shared" si="11"/>
        <v>0.9370778894822297</v>
      </c>
      <c r="EZ45" s="379">
        <f t="shared" si="2"/>
        <v>1.084685278304317</v>
      </c>
      <c r="FA45" s="379"/>
      <c r="FB45" s="379">
        <f t="shared" si="32"/>
        <v>1.0959038708139925</v>
      </c>
      <c r="FC45" s="379">
        <f t="shared" si="13"/>
        <v>1.3669947807006275</v>
      </c>
      <c r="FD45" s="379">
        <f t="shared" si="3"/>
        <v>1.1147087451276592</v>
      </c>
      <c r="FE45" s="379"/>
      <c r="FF45" s="379">
        <f t="shared" si="33"/>
        <v>0.96452693564438707</v>
      </c>
      <c r="FG45" s="379">
        <f t="shared" si="15"/>
        <v>0.87882825897524208</v>
      </c>
      <c r="FH45" s="379">
        <f t="shared" si="4"/>
        <v>0.95317614850315213</v>
      </c>
      <c r="FI45" s="379"/>
      <c r="FJ45" s="379">
        <f t="shared" si="16"/>
        <v>1.0143210053669991</v>
      </c>
      <c r="FK45" s="379">
        <f t="shared" si="17"/>
        <v>0.99740618125624525</v>
      </c>
      <c r="FL45" s="379">
        <f t="shared" si="5"/>
        <v>1.026394163425504</v>
      </c>
      <c r="FN45" s="379">
        <f t="shared" si="34"/>
        <v>1.0959038708139925</v>
      </c>
      <c r="FO45" s="379">
        <f t="shared" si="19"/>
        <v>1.3669947807006275</v>
      </c>
      <c r="FP45" s="379">
        <f t="shared" si="6"/>
        <v>1.4449630691046713</v>
      </c>
      <c r="FR45" s="336"/>
      <c r="GB45" s="331">
        <f t="shared" si="30"/>
        <v>2000</v>
      </c>
      <c r="GC45" s="389">
        <f t="shared" si="20"/>
        <v>1.0106570467586091</v>
      </c>
      <c r="GD45" s="389">
        <f t="shared" si="21"/>
        <v>1.3591737923932081</v>
      </c>
      <c r="GE45" s="389">
        <f t="shared" si="22"/>
        <v>1.070413725711687</v>
      </c>
      <c r="GF45" s="389">
        <f t="shared" si="23"/>
        <v>0.84949943420489105</v>
      </c>
      <c r="GG45" s="389">
        <f t="shared" si="24"/>
        <v>0.81773776190903502</v>
      </c>
      <c r="GI45" s="331">
        <v>2007</v>
      </c>
      <c r="GJ45" s="389">
        <f t="shared" si="25"/>
        <v>1.0186337625665942</v>
      </c>
      <c r="GK45" s="389">
        <f t="shared" si="26"/>
        <v>1.4268279051605739</v>
      </c>
      <c r="GL45" s="389">
        <f t="shared" si="27"/>
        <v>1.0624299017500265</v>
      </c>
      <c r="GM45" s="389">
        <f t="shared" si="28"/>
        <v>0.84247750194618842</v>
      </c>
      <c r="GN45" s="389">
        <f t="shared" si="29"/>
        <v>0.79760501320711719</v>
      </c>
    </row>
    <row r="46" spans="1:206" x14ac:dyDescent="0.2">
      <c r="A46" s="373" t="s">
        <v>105</v>
      </c>
      <c r="B46" s="330">
        <f t="shared" si="9"/>
        <v>1980</v>
      </c>
      <c r="D46" s="428">
        <f>Conversion_factors!A42*D207+D289</f>
        <v>1440.7597757450192</v>
      </c>
      <c r="E46" s="428">
        <f>Conversion_factors!$A42*E207+E289</f>
        <v>1905.3364734618376</v>
      </c>
      <c r="F46" s="428">
        <f>Conversion_factors!$A42*F207+F289</f>
        <v>578.67074876637298</v>
      </c>
      <c r="G46" s="384">
        <v>0</v>
      </c>
      <c r="H46" s="384">
        <f t="shared" si="35"/>
        <v>3924.7669979732295</v>
      </c>
      <c r="I46" s="379"/>
      <c r="J46" s="390">
        <f>NonManufacturing_Data!C22</f>
        <v>248837.65299000003</v>
      </c>
      <c r="K46" s="390">
        <f>Mining!N46</f>
        <v>515223.53725000005</v>
      </c>
      <c r="L46" s="390">
        <f>NonManufacturing_Data!E22</f>
        <v>868851.6590000001</v>
      </c>
      <c r="M46" s="390"/>
      <c r="N46" s="390">
        <f t="shared" si="36"/>
        <v>1632912.8492400004</v>
      </c>
      <c r="P46" s="390">
        <f>NonManufacturing_Data!G22</f>
        <v>57551.518989999997</v>
      </c>
      <c r="Q46" s="390">
        <f>Mining!V46</f>
        <v>223875.60077200545</v>
      </c>
      <c r="R46" s="390">
        <f>NonManufacturing_Data!I22</f>
        <v>529212.45293999999</v>
      </c>
      <c r="S46" s="392"/>
      <c r="T46" s="390">
        <f t="shared" si="37"/>
        <v>810639.57270200551</v>
      </c>
      <c r="U46" s="762">
        <f>NonManufacturing_Data!X22</f>
        <v>748774.65369528753</v>
      </c>
      <c r="W46" s="393">
        <f t="shared" si="64"/>
        <v>5.7899588684953498</v>
      </c>
      <c r="X46" s="393">
        <f t="shared" si="65"/>
        <v>3.6980773115132708</v>
      </c>
      <c r="Y46" s="393">
        <f t="shared" si="66"/>
        <v>0.66601789013373214</v>
      </c>
      <c r="Z46" s="384"/>
      <c r="AA46" s="384">
        <f t="shared" si="67"/>
        <v>4.8415684727693282</v>
      </c>
      <c r="AD46" s="393">
        <f t="shared" si="38"/>
        <v>25.034261493521342</v>
      </c>
      <c r="AE46" s="393">
        <f t="shared" si="39"/>
        <v>8.5106928441131426</v>
      </c>
      <c r="AF46" s="393">
        <f t="shared" si="40"/>
        <v>1.0934564097114705</v>
      </c>
      <c r="AG46" s="384"/>
      <c r="AH46" s="393">
        <f t="shared" si="68"/>
        <v>5.2415863419041511</v>
      </c>
      <c r="AJ46" s="394">
        <f t="shared" si="41"/>
        <v>1.2656690865382687</v>
      </c>
      <c r="AK46" s="394">
        <f t="shared" si="42"/>
        <v>1.0425176495831623</v>
      </c>
      <c r="AL46" s="394">
        <f t="shared" si="43"/>
        <v>1.1197788901893992</v>
      </c>
      <c r="AM46" s="395"/>
      <c r="AN46" s="394">
        <f t="shared" si="44"/>
        <v>1.1993155057370906</v>
      </c>
      <c r="AP46" s="389">
        <f t="shared" si="101"/>
        <v>4.3237373636174121</v>
      </c>
      <c r="AQ46" s="389">
        <f t="shared" si="102"/>
        <v>2.3013831586529294</v>
      </c>
      <c r="AR46" s="389">
        <f t="shared" si="103"/>
        <v>1.641782339348139</v>
      </c>
      <c r="AS46" s="389"/>
      <c r="AT46" s="389">
        <f t="shared" si="45"/>
        <v>2.0143512656274751</v>
      </c>
      <c r="AV46" s="389">
        <f t="shared" si="72"/>
        <v>7.6860933668062542E-2</v>
      </c>
      <c r="AW46" s="389">
        <f t="shared" si="73"/>
        <v>0.29898928825535703</v>
      </c>
      <c r="AX46" s="389">
        <f t="shared" si="74"/>
        <v>0.70677132342591553</v>
      </c>
      <c r="AY46" s="389"/>
      <c r="AZ46" s="389">
        <f t="shared" si="46"/>
        <v>1</v>
      </c>
      <c r="BC46" s="379">
        <f t="shared" si="104"/>
        <v>1.2656690865382687</v>
      </c>
      <c r="BD46" s="379">
        <f t="shared" si="105"/>
        <v>1.0425176495831623</v>
      </c>
      <c r="BE46" s="379">
        <f t="shared" si="106"/>
        <v>1.1197788901893992</v>
      </c>
      <c r="BF46" s="379" t="e">
        <f t="shared" si="47"/>
        <v>#DIV/0!</v>
      </c>
      <c r="BG46" s="379"/>
      <c r="BH46" s="379"/>
      <c r="BI46" s="379"/>
      <c r="BJ46" s="379"/>
      <c r="BK46" s="379"/>
      <c r="BL46" s="379"/>
      <c r="BM46" s="379"/>
      <c r="BN46" s="379"/>
      <c r="BO46" s="379"/>
      <c r="BP46" s="379"/>
      <c r="BQ46" s="379"/>
      <c r="BR46" s="387">
        <f t="shared" si="75"/>
        <v>1.2656690865382687</v>
      </c>
      <c r="BS46" s="396">
        <f>Mining!BZ46</f>
        <v>1.0430690348798868</v>
      </c>
      <c r="BT46" s="387">
        <f t="shared" si="48"/>
        <v>1.1197788901893992</v>
      </c>
      <c r="BU46" s="387">
        <v>1</v>
      </c>
      <c r="BV46" s="387"/>
      <c r="BW46" s="387">
        <v>1</v>
      </c>
      <c r="BX46" s="396">
        <f>Mining!BW46</f>
        <v>0.99947138177983774</v>
      </c>
      <c r="BY46" s="387">
        <v>1</v>
      </c>
      <c r="BZ46" s="387">
        <v>1</v>
      </c>
      <c r="CB46" s="396">
        <f t="shared" si="76"/>
        <v>7.6860933668062542E-2</v>
      </c>
      <c r="CC46" s="396">
        <f t="shared" si="49"/>
        <v>0.29898928825535703</v>
      </c>
      <c r="CD46" s="396">
        <f t="shared" si="49"/>
        <v>0.70677132342591553</v>
      </c>
      <c r="CE46" s="396"/>
      <c r="CG46" s="396">
        <v>1</v>
      </c>
      <c r="CH46" s="396">
        <v>1</v>
      </c>
      <c r="CI46" s="396">
        <v>1</v>
      </c>
      <c r="CJ46" s="396"/>
      <c r="CL46" s="388">
        <f t="shared" si="77"/>
        <v>0.86250821224628071</v>
      </c>
      <c r="CM46" s="388">
        <f t="shared" si="50"/>
        <v>1.2398118540675094</v>
      </c>
      <c r="CN46" s="388">
        <f t="shared" si="51"/>
        <v>1.1244552721026264</v>
      </c>
      <c r="CO46" s="388">
        <f t="shared" si="52"/>
        <v>0.97407706842661013</v>
      </c>
      <c r="CP46" s="388">
        <f t="shared" si="53"/>
        <v>1.0015126682314801</v>
      </c>
      <c r="CQ46" s="388">
        <v>1</v>
      </c>
      <c r="CR46" s="388">
        <f t="shared" si="54"/>
        <v>1.1302221984278564</v>
      </c>
      <c r="CS46" s="388">
        <f t="shared" si="55"/>
        <v>1.0693479057735147</v>
      </c>
      <c r="CT46" s="388">
        <f t="shared" si="56"/>
        <v>1.0693479057735142</v>
      </c>
      <c r="CU46" s="388"/>
      <c r="CV46" s="388">
        <f t="shared" si="78"/>
        <v>1.0969629297602657</v>
      </c>
      <c r="CY46" s="334"/>
      <c r="DA46" s="379">
        <f t="shared" si="57"/>
        <v>0.36709434636222615</v>
      </c>
      <c r="DB46" s="379">
        <f t="shared" si="58"/>
        <v>0.4854648631232793</v>
      </c>
      <c r="DC46" s="379">
        <f t="shared" si="59"/>
        <v>0.14744079051449466</v>
      </c>
      <c r="DD46" s="379">
        <f t="shared" si="60"/>
        <v>0</v>
      </c>
      <c r="DF46" s="379">
        <f t="shared" si="79"/>
        <v>0.35424170235108904</v>
      </c>
      <c r="DG46" s="379">
        <f t="shared" si="79"/>
        <v>0.48744431153453566</v>
      </c>
      <c r="DH46" s="379">
        <f t="shared" si="79"/>
        <v>0.15791708221469319</v>
      </c>
      <c r="DI46" s="379"/>
      <c r="DJ46" s="379">
        <f t="shared" si="80"/>
        <v>0.99960309610031794</v>
      </c>
      <c r="DK46" s="379"/>
      <c r="DL46" s="379">
        <f t="shared" si="81"/>
        <v>0.35438235809099389</v>
      </c>
      <c r="DM46" s="379">
        <f t="shared" si="81"/>
        <v>0.48763785690157246</v>
      </c>
      <c r="DN46" s="379">
        <f t="shared" si="81"/>
        <v>0.15797978500743357</v>
      </c>
      <c r="DO46" s="379">
        <f t="shared" si="81"/>
        <v>0</v>
      </c>
      <c r="DR46" s="379">
        <f t="shared" si="96"/>
        <v>0.13776859479781142</v>
      </c>
      <c r="DS46" s="379">
        <f t="shared" si="97"/>
        <v>-1.1988613657851619E-2</v>
      </c>
      <c r="DT46" s="379">
        <f t="shared" si="82"/>
        <v>-1.1724837384894549E-2</v>
      </c>
      <c r="DU46" s="379">
        <f t="shared" si="83"/>
        <v>0</v>
      </c>
      <c r="DW46" s="379">
        <f t="shared" si="98"/>
        <v>-1.4291688860251842E-2</v>
      </c>
      <c r="DX46" s="379">
        <f t="shared" si="61"/>
        <v>4.3502448466335171E-2</v>
      </c>
      <c r="DY46" s="379">
        <f t="shared" si="62"/>
        <v>-4.7114624068199884E-2</v>
      </c>
      <c r="DZ46" s="379">
        <f t="shared" si="63"/>
        <v>0</v>
      </c>
      <c r="EA46" s="379"/>
      <c r="EC46" s="379">
        <f t="shared" si="99"/>
        <v>-4.7892483759896434E-3</v>
      </c>
      <c r="ED46" s="379">
        <f t="shared" si="84"/>
        <v>5.7658603722064952E-2</v>
      </c>
      <c r="EE46" s="379">
        <f t="shared" si="85"/>
        <v>-2.9931607832382131E-2</v>
      </c>
      <c r="EF46" s="379"/>
      <c r="EH46" s="379">
        <f t="shared" si="86"/>
        <v>0</v>
      </c>
      <c r="EI46" s="379">
        <f t="shared" si="87"/>
        <v>-5.0324892135246165E-2</v>
      </c>
      <c r="EJ46" s="379">
        <f t="shared" si="88"/>
        <v>0</v>
      </c>
      <c r="EK46" s="379">
        <f t="shared" si="89"/>
        <v>0</v>
      </c>
      <c r="EM46" s="379">
        <f t="shared" si="100"/>
        <v>0</v>
      </c>
      <c r="EN46" s="379">
        <f t="shared" si="90"/>
        <v>-5.0324892135246165E-2</v>
      </c>
      <c r="EO46" s="379">
        <f t="shared" si="91"/>
        <v>0</v>
      </c>
      <c r="EP46" s="379">
        <v>1</v>
      </c>
      <c r="ER46" s="379">
        <f t="shared" si="92"/>
        <v>0</v>
      </c>
      <c r="ES46" s="379">
        <f t="shared" si="93"/>
        <v>0</v>
      </c>
      <c r="ET46" s="379">
        <f t="shared" si="94"/>
        <v>0</v>
      </c>
      <c r="EU46" s="379" t="e">
        <f t="shared" si="95"/>
        <v>#DIV/0!</v>
      </c>
      <c r="EX46" s="379">
        <f t="shared" si="10"/>
        <v>1.0419816890985438</v>
      </c>
      <c r="EY46" s="379">
        <f t="shared" si="11"/>
        <v>0.97641800209959229</v>
      </c>
      <c r="EZ46" s="379">
        <f t="shared" si="2"/>
        <v>1.1302221984278564</v>
      </c>
      <c r="FA46" s="379"/>
      <c r="FB46" s="379">
        <f t="shared" si="32"/>
        <v>1.0087435637493369</v>
      </c>
      <c r="FC46" s="379">
        <f t="shared" si="13"/>
        <v>1.3789471867106944</v>
      </c>
      <c r="FD46" s="379">
        <f t="shared" si="3"/>
        <v>1.1244552721026264</v>
      </c>
      <c r="FE46" s="379"/>
      <c r="FF46" s="379">
        <f t="shared" si="33"/>
        <v>1.0219276572921809</v>
      </c>
      <c r="FG46" s="379">
        <f t="shared" si="15"/>
        <v>0.89809890385673519</v>
      </c>
      <c r="FH46" s="379">
        <f t="shared" si="4"/>
        <v>0.97407706842661013</v>
      </c>
      <c r="FI46" s="379"/>
      <c r="FJ46" s="379">
        <f t="shared" si="16"/>
        <v>0.9757583430609309</v>
      </c>
      <c r="FK46" s="379">
        <f t="shared" si="17"/>
        <v>0.97322740278132436</v>
      </c>
      <c r="FL46" s="379">
        <f t="shared" si="5"/>
        <v>1.0015126682314801</v>
      </c>
      <c r="FN46" s="379">
        <f t="shared" si="34"/>
        <v>1.0087435637493369</v>
      </c>
      <c r="FO46" s="379">
        <f t="shared" si="19"/>
        <v>1.3789471867106944</v>
      </c>
      <c r="FP46" s="379">
        <f t="shared" si="6"/>
        <v>1.4575971958148255</v>
      </c>
      <c r="FR46" s="336"/>
      <c r="GB46" s="331">
        <f t="shared" si="30"/>
        <v>2001</v>
      </c>
      <c r="GC46" s="389">
        <f t="shared" si="20"/>
        <v>1.0199878466517387</v>
      </c>
      <c r="GD46" s="389">
        <f t="shared" si="21"/>
        <v>1.3665821418894113</v>
      </c>
      <c r="GE46" s="389">
        <f t="shared" si="22"/>
        <v>1.0604716799824083</v>
      </c>
      <c r="GF46" s="389">
        <f t="shared" si="23"/>
        <v>0.85804210220906385</v>
      </c>
      <c r="GG46" s="389">
        <f t="shared" si="24"/>
        <v>0.82026009229250474</v>
      </c>
      <c r="GI46" s="331">
        <v>2008</v>
      </c>
      <c r="GJ46" s="389">
        <f t="shared" si="25"/>
        <v>0.97566378946809917</v>
      </c>
      <c r="GK46" s="389">
        <f t="shared" si="26"/>
        <v>1.3351598534144595</v>
      </c>
      <c r="GL46" s="389">
        <f t="shared" si="27"/>
        <v>1.0531060366839942</v>
      </c>
      <c r="GM46" s="389">
        <f t="shared" si="28"/>
        <v>0.88878731015954626</v>
      </c>
      <c r="GN46" s="389">
        <f t="shared" si="29"/>
        <v>0.78072300088299651</v>
      </c>
    </row>
    <row r="47" spans="1:206" x14ac:dyDescent="0.2">
      <c r="A47" s="373" t="s">
        <v>105</v>
      </c>
      <c r="B47" s="330">
        <f t="shared" si="9"/>
        <v>1981</v>
      </c>
      <c r="D47" s="428">
        <f>Conversion_factors!A43*D208+D290</f>
        <v>1485.627779644557</v>
      </c>
      <c r="E47" s="428">
        <f>Conversion_factors!$A43*E208+E290</f>
        <v>1860.1131009248047</v>
      </c>
      <c r="F47" s="428">
        <f>Conversion_factors!$A43*F208+F290</f>
        <v>560.1794533615049</v>
      </c>
      <c r="G47" s="384">
        <v>0</v>
      </c>
      <c r="H47" s="384">
        <f t="shared" si="35"/>
        <v>3905.9203339308665</v>
      </c>
      <c r="I47" s="379"/>
      <c r="J47" s="390">
        <f>NonManufacturing_Data!C23</f>
        <v>267586.39007999998</v>
      </c>
      <c r="K47" s="390">
        <f>Mining!N47</f>
        <v>533823.61765999999</v>
      </c>
      <c r="L47" s="390">
        <f>NonManufacturing_Data!E23</f>
        <v>855645.07079999999</v>
      </c>
      <c r="M47" s="390"/>
      <c r="N47" s="390">
        <f t="shared" si="36"/>
        <v>1657055.0785400001</v>
      </c>
      <c r="P47" s="390">
        <f>NonManufacturing_Data!G23</f>
        <v>76030.380720000001</v>
      </c>
      <c r="Q47" s="390">
        <f>Mining!V47</f>
        <v>209331.39736780836</v>
      </c>
      <c r="R47" s="390">
        <f>NonManufacturing_Data!I23</f>
        <v>499986.39555000002</v>
      </c>
      <c r="S47" s="392"/>
      <c r="T47" s="390">
        <f t="shared" si="37"/>
        <v>785348.1736378083</v>
      </c>
      <c r="U47" s="762">
        <f>NonManufacturing_Data!X23</f>
        <v>745771.54802468268</v>
      </c>
      <c r="W47" s="393">
        <f t="shared" si="64"/>
        <v>5.551955685042131</v>
      </c>
      <c r="X47" s="393">
        <f t="shared" si="65"/>
        <v>3.4845088141258258</v>
      </c>
      <c r="Y47" s="393">
        <f t="shared" si="66"/>
        <v>0.65468670653096328</v>
      </c>
      <c r="Z47" s="384"/>
      <c r="AA47" s="384">
        <f t="shared" si="67"/>
        <v>4.9734887850292795</v>
      </c>
      <c r="AD47" s="393">
        <f t="shared" si="38"/>
        <v>19.539922930489265</v>
      </c>
      <c r="AE47" s="393">
        <f t="shared" si="39"/>
        <v>8.8859727891486333</v>
      </c>
      <c r="AF47" s="393">
        <f t="shared" si="40"/>
        <v>1.1203893912859182</v>
      </c>
      <c r="AG47" s="384"/>
      <c r="AH47" s="393">
        <f t="shared" si="68"/>
        <v>5.237422028604386</v>
      </c>
      <c r="AJ47" s="394">
        <f t="shared" si="41"/>
        <v>1.2136422451329656</v>
      </c>
      <c r="AK47" s="394">
        <f t="shared" si="42"/>
        <v>0.98231097753004126</v>
      </c>
      <c r="AL47" s="394">
        <f t="shared" si="43"/>
        <v>1.1007277199622856</v>
      </c>
      <c r="AM47" s="395"/>
      <c r="AN47" s="394">
        <f t="shared" si="44"/>
        <v>1.2319937745470619</v>
      </c>
      <c r="AP47" s="389">
        <f t="shared" si="101"/>
        <v>3.5194666598533901</v>
      </c>
      <c r="AQ47" s="389">
        <f t="shared" si="102"/>
        <v>2.550136407497622</v>
      </c>
      <c r="AR47" s="389">
        <f t="shared" si="103"/>
        <v>1.7113367051892778</v>
      </c>
      <c r="AS47" s="389"/>
      <c r="AT47" s="389">
        <f t="shared" si="45"/>
        <v>2.1099623506658984</v>
      </c>
      <c r="AV47" s="389">
        <f t="shared" si="72"/>
        <v>0.10194862075575406</v>
      </c>
      <c r="AW47" s="389">
        <f t="shared" si="73"/>
        <v>0.28069104797878419</v>
      </c>
      <c r="AX47" s="389">
        <f t="shared" si="74"/>
        <v>0.67042835956173008</v>
      </c>
      <c r="AY47" s="389"/>
      <c r="AZ47" s="389">
        <f t="shared" si="46"/>
        <v>1</v>
      </c>
      <c r="BC47" s="379">
        <f t="shared" si="104"/>
        <v>1.2136422451329656</v>
      </c>
      <c r="BD47" s="379">
        <f t="shared" si="105"/>
        <v>0.98231097753004126</v>
      </c>
      <c r="BE47" s="379">
        <f t="shared" si="106"/>
        <v>1.1007277199622856</v>
      </c>
      <c r="BF47" s="379" t="e">
        <f t="shared" si="47"/>
        <v>#DIV/0!</v>
      </c>
      <c r="BG47" s="379"/>
      <c r="BH47" s="379"/>
      <c r="BI47" s="379"/>
      <c r="BJ47" s="379"/>
      <c r="BK47" s="379"/>
      <c r="BL47" s="379"/>
      <c r="BM47" s="379"/>
      <c r="BN47" s="379"/>
      <c r="BO47" s="379"/>
      <c r="BP47" s="379"/>
      <c r="BQ47" s="379"/>
      <c r="BR47" s="387">
        <f t="shared" si="75"/>
        <v>1.2136422451329656</v>
      </c>
      <c r="BS47" s="396">
        <f>Mining!BZ47</f>
        <v>1.0166011221014721</v>
      </c>
      <c r="BT47" s="387">
        <f t="shared" si="48"/>
        <v>1.1007277199622856</v>
      </c>
      <c r="BU47" s="387">
        <v>1</v>
      </c>
      <c r="BV47" s="387"/>
      <c r="BW47" s="387">
        <v>1</v>
      </c>
      <c r="BX47" s="396">
        <f>Mining!BW47</f>
        <v>0.96626981435890225</v>
      </c>
      <c r="BY47" s="387">
        <v>1</v>
      </c>
      <c r="BZ47" s="387">
        <v>1</v>
      </c>
      <c r="CB47" s="396">
        <f t="shared" si="76"/>
        <v>0.10194862075575406</v>
      </c>
      <c r="CC47" s="396">
        <f t="shared" si="49"/>
        <v>0.28069104797878419</v>
      </c>
      <c r="CD47" s="396">
        <f t="shared" si="49"/>
        <v>0.67042835956173008</v>
      </c>
      <c r="CE47" s="396"/>
      <c r="CG47" s="396">
        <v>1</v>
      </c>
      <c r="CH47" s="396">
        <v>1</v>
      </c>
      <c r="CI47" s="396">
        <v>1</v>
      </c>
      <c r="CJ47" s="396"/>
      <c r="CL47" s="388">
        <f t="shared" si="77"/>
        <v>0.85904895612648935</v>
      </c>
      <c r="CM47" s="388">
        <f t="shared" si="50"/>
        <v>1.2388268536007949</v>
      </c>
      <c r="CN47" s="388">
        <f t="shared" si="51"/>
        <v>1.1005101929165271</v>
      </c>
      <c r="CO47" s="388">
        <f t="shared" si="52"/>
        <v>1.0421143292574386</v>
      </c>
      <c r="CP47" s="388">
        <f t="shared" si="53"/>
        <v>0.98537435249981686</v>
      </c>
      <c r="CQ47" s="388">
        <v>1</v>
      </c>
      <c r="CR47" s="388">
        <f t="shared" si="54"/>
        <v>1.0962255491728785</v>
      </c>
      <c r="CS47" s="388">
        <f t="shared" si="55"/>
        <v>1.0642129154072264</v>
      </c>
      <c r="CT47" s="388">
        <f t="shared" si="56"/>
        <v>1.0642129154072262</v>
      </c>
      <c r="CU47" s="388"/>
      <c r="CV47" s="388">
        <f t="shared" si="78"/>
        <v>1.1300839088593695</v>
      </c>
      <c r="CY47" s="334"/>
      <c r="DA47" s="379">
        <f t="shared" si="57"/>
        <v>0.38035281127954829</v>
      </c>
      <c r="DB47" s="379">
        <f t="shared" si="58"/>
        <v>0.47622914496384811</v>
      </c>
      <c r="DC47" s="379">
        <f t="shared" si="59"/>
        <v>0.14341804375660364</v>
      </c>
      <c r="DD47" s="379">
        <f t="shared" si="60"/>
        <v>0</v>
      </c>
      <c r="DF47" s="379">
        <f t="shared" si="79"/>
        <v>0.37368437835875046</v>
      </c>
      <c r="DG47" s="379">
        <f t="shared" si="79"/>
        <v>0.48083222099975947</v>
      </c>
      <c r="DH47" s="379">
        <f t="shared" si="79"/>
        <v>0.14542014384147858</v>
      </c>
      <c r="DI47" s="379"/>
      <c r="DJ47" s="379">
        <f t="shared" si="80"/>
        <v>0.9999367431999886</v>
      </c>
      <c r="DK47" s="379"/>
      <c r="DL47" s="379">
        <f t="shared" si="81"/>
        <v>0.37370801793210345</v>
      </c>
      <c r="DM47" s="379">
        <f t="shared" si="81"/>
        <v>0.48086263883153701</v>
      </c>
      <c r="DN47" s="379">
        <f t="shared" si="81"/>
        <v>0.14542934323635948</v>
      </c>
      <c r="DO47" s="379">
        <f t="shared" si="81"/>
        <v>0</v>
      </c>
      <c r="DR47" s="379">
        <f t="shared" si="96"/>
        <v>-4.1974946300977999E-2</v>
      </c>
      <c r="DS47" s="379">
        <f t="shared" si="97"/>
        <v>-2.5702532782529531E-2</v>
      </c>
      <c r="DT47" s="379">
        <f t="shared" si="82"/>
        <v>-1.715972167379335E-2</v>
      </c>
      <c r="DU47" s="379">
        <f t="shared" si="83"/>
        <v>0</v>
      </c>
      <c r="DW47" s="379">
        <f t="shared" si="98"/>
        <v>-0.20581069767031873</v>
      </c>
      <c r="DX47" s="379">
        <f t="shared" si="61"/>
        <v>0.10263653536596236</v>
      </c>
      <c r="DY47" s="379">
        <f t="shared" si="62"/>
        <v>4.1492320097826253E-2</v>
      </c>
      <c r="DZ47" s="379">
        <f t="shared" si="63"/>
        <v>0</v>
      </c>
      <c r="EA47" s="379"/>
      <c r="EC47" s="379">
        <f t="shared" si="99"/>
        <v>0.2824712355860583</v>
      </c>
      <c r="ED47" s="379">
        <f t="shared" si="84"/>
        <v>-6.3153156431649357E-2</v>
      </c>
      <c r="EE47" s="379">
        <f t="shared" si="85"/>
        <v>-5.279031649793138E-2</v>
      </c>
      <c r="EF47" s="379"/>
      <c r="EH47" s="379">
        <f t="shared" si="86"/>
        <v>0</v>
      </c>
      <c r="EI47" s="379">
        <f t="shared" si="87"/>
        <v>-3.3783414851082785E-2</v>
      </c>
      <c r="EJ47" s="379">
        <f t="shared" si="88"/>
        <v>0</v>
      </c>
      <c r="EK47" s="379">
        <f t="shared" si="89"/>
        <v>0</v>
      </c>
      <c r="EM47" s="379">
        <f t="shared" si="100"/>
        <v>0</v>
      </c>
      <c r="EN47" s="379">
        <f t="shared" si="90"/>
        <v>-3.3783414851082785E-2</v>
      </c>
      <c r="EO47" s="379">
        <f t="shared" si="91"/>
        <v>0</v>
      </c>
      <c r="EP47" s="379">
        <v>1</v>
      </c>
      <c r="ER47" s="379">
        <f t="shared" si="92"/>
        <v>0</v>
      </c>
      <c r="ES47" s="379">
        <f t="shared" si="93"/>
        <v>0</v>
      </c>
      <c r="ET47" s="379">
        <f t="shared" si="94"/>
        <v>0</v>
      </c>
      <c r="EU47" s="379" t="e">
        <f t="shared" si="95"/>
        <v>#DIV/0!</v>
      </c>
      <c r="EX47" s="379">
        <f t="shared" si="10"/>
        <v>0.96992038441443873</v>
      </c>
      <c r="EY47" s="379">
        <f t="shared" si="11"/>
        <v>0.94704772394561476</v>
      </c>
      <c r="EZ47" s="379">
        <f t="shared" ref="EZ47:EZ78" si="107">EY47/EY$85</f>
        <v>1.0962255491728785</v>
      </c>
      <c r="FA47" s="379"/>
      <c r="FB47" s="379">
        <f t="shared" si="32"/>
        <v>0.97870517415839575</v>
      </c>
      <c r="FC47" s="379">
        <f t="shared" si="13"/>
        <v>1.3495827465249199</v>
      </c>
      <c r="FD47" s="379">
        <f t="shared" ref="FD47:FD78" si="108">FC47/FC$85</f>
        <v>1.1005101929165271</v>
      </c>
      <c r="FE47" s="379"/>
      <c r="FF47" s="379">
        <f t="shared" si="33"/>
        <v>1.069847923779508</v>
      </c>
      <c r="FG47" s="379">
        <f t="shared" si="15"/>
        <v>0.96082924763978006</v>
      </c>
      <c r="FH47" s="379">
        <f t="shared" ref="FH47:FH78" si="109">FG47/FG$85</f>
        <v>1.0421143292574386</v>
      </c>
      <c r="FI47" s="379"/>
      <c r="FJ47" s="379">
        <f t="shared" si="16"/>
        <v>0.98388605931449558</v>
      </c>
      <c r="FK47" s="379">
        <f t="shared" si="17"/>
        <v>0.95754487413939859</v>
      </c>
      <c r="FL47" s="379">
        <f t="shared" ref="FL47:FL78" si="110">FK47/FK$85</f>
        <v>0.98537435249981686</v>
      </c>
      <c r="FN47" s="379">
        <f t="shared" si="34"/>
        <v>0.97870517415839575</v>
      </c>
      <c r="FO47" s="379">
        <f t="shared" si="19"/>
        <v>1.3495827465249199</v>
      </c>
      <c r="FP47" s="379">
        <f t="shared" ref="FP47:FP78" si="111">FO47/FO$85</f>
        <v>1.4265579173827381</v>
      </c>
      <c r="FR47" s="336"/>
      <c r="GB47" s="331">
        <f t="shared" si="30"/>
        <v>2002</v>
      </c>
      <c r="GC47" s="389">
        <f t="shared" si="20"/>
        <v>0.98450401382013331</v>
      </c>
      <c r="GD47" s="389">
        <f t="shared" si="21"/>
        <v>1.3479078974084857</v>
      </c>
      <c r="GE47" s="389">
        <f t="shared" si="22"/>
        <v>1.0734203352031326</v>
      </c>
      <c r="GF47" s="389">
        <f t="shared" si="23"/>
        <v>0.82994155213829901</v>
      </c>
      <c r="GG47" s="389">
        <f t="shared" si="24"/>
        <v>0.81986046802088786</v>
      </c>
      <c r="GI47" s="331">
        <v>2012</v>
      </c>
      <c r="GJ47" s="389">
        <f t="shared" si="25"/>
        <v>0.96145628607114608</v>
      </c>
      <c r="GK47" s="389">
        <f t="shared" si="26"/>
        <v>1.2954138766802035</v>
      </c>
      <c r="GL47" s="389">
        <f t="shared" si="27"/>
        <v>1.0490017593830883</v>
      </c>
      <c r="GM47" s="389">
        <f t="shared" si="28"/>
        <v>0.8770182832804948</v>
      </c>
      <c r="GN47" s="389">
        <f t="shared" si="29"/>
        <v>0.80674472505252104</v>
      </c>
    </row>
    <row r="48" spans="1:206" x14ac:dyDescent="0.2">
      <c r="A48" s="373" t="s">
        <v>105</v>
      </c>
      <c r="B48" s="330">
        <f t="shared" si="9"/>
        <v>1982</v>
      </c>
      <c r="D48" s="428">
        <f>Conversion_factors!A44*D209+D291</f>
        <v>1445.5552396187438</v>
      </c>
      <c r="E48" s="428">
        <f>Conversion_factors!$A44*E209+E291</f>
        <v>1606.2638513129882</v>
      </c>
      <c r="F48" s="428">
        <f>Conversion_factors!$A44*F209+F291</f>
        <v>517.23314490016367</v>
      </c>
      <c r="G48" s="384">
        <v>0</v>
      </c>
      <c r="H48" s="384">
        <f t="shared" si="35"/>
        <v>3569.0522358318954</v>
      </c>
      <c r="I48" s="379"/>
      <c r="J48" s="390">
        <f>NonManufacturing_Data!C24</f>
        <v>271834.37270999997</v>
      </c>
      <c r="K48" s="390">
        <f>Mining!N48</f>
        <v>490887.23679000011</v>
      </c>
      <c r="L48" s="390">
        <f>NonManufacturing_Data!E24</f>
        <v>798026.09119999991</v>
      </c>
      <c r="M48" s="390"/>
      <c r="N48" s="390">
        <f t="shared" si="36"/>
        <v>1560747.7006999999</v>
      </c>
      <c r="P48" s="390">
        <f>NonManufacturing_Data!G24</f>
        <v>79710.663410000008</v>
      </c>
      <c r="Q48" s="390">
        <f>Mining!V48</f>
        <v>197204.47481846731</v>
      </c>
      <c r="R48" s="390">
        <f>NonManufacturing_Data!I24</f>
        <v>469282.70942999999</v>
      </c>
      <c r="S48" s="392"/>
      <c r="T48" s="390">
        <f t="shared" si="37"/>
        <v>746197.84765846725</v>
      </c>
      <c r="U48" s="762">
        <f>NonManufacturing_Data!X24</f>
        <v>722388.23363432242</v>
      </c>
      <c r="W48" s="393">
        <f t="shared" si="64"/>
        <v>5.3177794449155265</v>
      </c>
      <c r="X48" s="393">
        <f t="shared" si="65"/>
        <v>3.2721646254578469</v>
      </c>
      <c r="Y48" s="393">
        <f t="shared" si="66"/>
        <v>0.64814064427692453</v>
      </c>
      <c r="Z48" s="384"/>
      <c r="AA48" s="384">
        <f t="shared" si="67"/>
        <v>4.7829838253104162</v>
      </c>
      <c r="AD48" s="393">
        <f t="shared" si="38"/>
        <v>18.1350295905001</v>
      </c>
      <c r="AE48" s="393">
        <f t="shared" si="39"/>
        <v>8.1451693872139703</v>
      </c>
      <c r="AF48" s="393">
        <f t="shared" si="40"/>
        <v>1.10217814231512</v>
      </c>
      <c r="AG48" s="384"/>
      <c r="AH48" s="393">
        <f t="shared" si="68"/>
        <v>4.9406289715933722</v>
      </c>
      <c r="AJ48" s="394">
        <f t="shared" si="41"/>
        <v>1.1624519630149461</v>
      </c>
      <c r="AK48" s="394">
        <f t="shared" si="42"/>
        <v>0.92244944792286321</v>
      </c>
      <c r="AL48" s="394">
        <f t="shared" si="43"/>
        <v>1.0897217958954915</v>
      </c>
      <c r="AM48" s="395"/>
      <c r="AN48" s="394">
        <f t="shared" si="44"/>
        <v>1.1848033747012932</v>
      </c>
      <c r="AP48" s="389">
        <f t="shared" si="101"/>
        <v>3.4102635843311435</v>
      </c>
      <c r="AQ48" s="389">
        <f t="shared" si="102"/>
        <v>2.4892297055727397</v>
      </c>
      <c r="AR48" s="389">
        <f t="shared" si="103"/>
        <v>1.7005231072103597</v>
      </c>
      <c r="AS48" s="389"/>
      <c r="AT48" s="389">
        <f t="shared" si="45"/>
        <v>2.0916003786362434</v>
      </c>
      <c r="AV48" s="389">
        <f t="shared" si="72"/>
        <v>0.1103432471608474</v>
      </c>
      <c r="AW48" s="389">
        <f t="shared" si="73"/>
        <v>0.2729895998254776</v>
      </c>
      <c r="AX48" s="389">
        <f t="shared" si="74"/>
        <v>0.64962673473936161</v>
      </c>
      <c r="AY48" s="389"/>
      <c r="AZ48" s="389">
        <f t="shared" si="46"/>
        <v>1</v>
      </c>
      <c r="BC48" s="379">
        <f t="shared" si="104"/>
        <v>1.1624519630149461</v>
      </c>
      <c r="BD48" s="379">
        <f t="shared" si="105"/>
        <v>0.92244944792286321</v>
      </c>
      <c r="BE48" s="379">
        <f t="shared" si="106"/>
        <v>1.0897217958954915</v>
      </c>
      <c r="BF48" s="379" t="e">
        <f t="shared" si="47"/>
        <v>#DIV/0!</v>
      </c>
      <c r="BG48" s="379"/>
      <c r="BH48" s="379"/>
      <c r="BI48" s="379"/>
      <c r="BJ48" s="379"/>
      <c r="BK48" s="379"/>
      <c r="BL48" s="379"/>
      <c r="BM48" s="379"/>
      <c r="BN48" s="379"/>
      <c r="BO48" s="379"/>
      <c r="BP48" s="379"/>
      <c r="BQ48" s="379"/>
      <c r="BR48" s="387">
        <f t="shared" si="75"/>
        <v>1.1624519630149461</v>
      </c>
      <c r="BS48" s="396">
        <f>Mining!BZ48</f>
        <v>0.9760488961250654</v>
      </c>
      <c r="BT48" s="387">
        <f t="shared" si="48"/>
        <v>1.0897217958954915</v>
      </c>
      <c r="BU48" s="387">
        <v>1</v>
      </c>
      <c r="BV48" s="387"/>
      <c r="BW48" s="387">
        <v>1</v>
      </c>
      <c r="BX48" s="396">
        <f>Mining!BW48</f>
        <v>0.94508528372400924</v>
      </c>
      <c r="BY48" s="387">
        <v>1</v>
      </c>
      <c r="BZ48" s="387">
        <v>1</v>
      </c>
      <c r="CB48" s="396">
        <f t="shared" si="76"/>
        <v>0.1103432471608474</v>
      </c>
      <c r="CC48" s="396">
        <f t="shared" si="49"/>
        <v>0.2729895998254776</v>
      </c>
      <c r="CD48" s="396">
        <f t="shared" si="49"/>
        <v>0.64962673473936161</v>
      </c>
      <c r="CE48" s="396"/>
      <c r="CG48" s="396">
        <v>1</v>
      </c>
      <c r="CH48" s="396">
        <v>1</v>
      </c>
      <c r="CI48" s="396">
        <v>1</v>
      </c>
      <c r="CJ48" s="396"/>
      <c r="CL48" s="388">
        <f t="shared" si="77"/>
        <v>0.83211388214703574</v>
      </c>
      <c r="CM48" s="388">
        <f t="shared" si="50"/>
        <v>1.1686252912711903</v>
      </c>
      <c r="CN48" s="388">
        <f t="shared" si="51"/>
        <v>1.0738900212204878</v>
      </c>
      <c r="CO48" s="388">
        <f t="shared" si="52"/>
        <v>1.056426059664676</v>
      </c>
      <c r="CP48" s="388">
        <f t="shared" si="53"/>
        <v>0.9753095080295292</v>
      </c>
      <c r="CQ48" s="388">
        <v>1</v>
      </c>
      <c r="CR48" s="388">
        <f t="shared" si="54"/>
        <v>1.0561702018044283</v>
      </c>
      <c r="CS48" s="388">
        <f t="shared" si="55"/>
        <v>0.97242932789488079</v>
      </c>
      <c r="CT48" s="388">
        <f t="shared" si="56"/>
        <v>0.97242932789488057</v>
      </c>
      <c r="CU48" s="388"/>
      <c r="CV48" s="388">
        <f t="shared" si="78"/>
        <v>1.1064744008822032</v>
      </c>
      <c r="CY48" s="334"/>
      <c r="DA48" s="379">
        <f t="shared" si="57"/>
        <v>0.40502496015775052</v>
      </c>
      <c r="DB48" s="379">
        <f t="shared" si="58"/>
        <v>0.45005333213863452</v>
      </c>
      <c r="DC48" s="379">
        <f t="shared" si="59"/>
        <v>0.14492170770361504</v>
      </c>
      <c r="DD48" s="379">
        <f t="shared" si="60"/>
        <v>0</v>
      </c>
      <c r="DF48" s="379">
        <f t="shared" si="79"/>
        <v>0.39255967503245487</v>
      </c>
      <c r="DG48" s="379">
        <f t="shared" si="79"/>
        <v>0.46301792858834789</v>
      </c>
      <c r="DH48" s="379">
        <f t="shared" si="79"/>
        <v>0.14416856881026263</v>
      </c>
      <c r="DI48" s="379"/>
      <c r="DJ48" s="379">
        <f t="shared" si="80"/>
        <v>0.99974617243106534</v>
      </c>
      <c r="DK48" s="379"/>
      <c r="DL48" s="379">
        <f t="shared" si="81"/>
        <v>0.392659342798857</v>
      </c>
      <c r="DM48" s="379">
        <f t="shared" si="81"/>
        <v>0.46313548514262903</v>
      </c>
      <c r="DN48" s="379">
        <f t="shared" si="81"/>
        <v>0.14420517205851405</v>
      </c>
      <c r="DO48" s="379">
        <f t="shared" si="81"/>
        <v>0</v>
      </c>
      <c r="DR48" s="379">
        <f t="shared" si="96"/>
        <v>-4.3094422725210149E-2</v>
      </c>
      <c r="DS48" s="379">
        <f t="shared" si="97"/>
        <v>-4.0707425143936257E-2</v>
      </c>
      <c r="DT48" s="379">
        <f t="shared" si="82"/>
        <v>-1.0049094129536673E-2</v>
      </c>
      <c r="DU48" s="379">
        <f t="shared" si="83"/>
        <v>0</v>
      </c>
      <c r="DW48" s="379">
        <f t="shared" si="98"/>
        <v>-3.1519875277083012E-2</v>
      </c>
      <c r="DX48" s="379">
        <f t="shared" si="61"/>
        <v>-2.417354345119295E-2</v>
      </c>
      <c r="DY48" s="379">
        <f t="shared" si="62"/>
        <v>-6.3388502353150262E-3</v>
      </c>
      <c r="DZ48" s="379">
        <f t="shared" si="63"/>
        <v>0</v>
      </c>
      <c r="EA48" s="379"/>
      <c r="EC48" s="379">
        <f t="shared" si="99"/>
        <v>7.9126967799097045E-2</v>
      </c>
      <c r="ED48" s="379">
        <f t="shared" si="84"/>
        <v>-2.7820892502456496E-2</v>
      </c>
      <c r="EE48" s="379">
        <f t="shared" si="85"/>
        <v>-3.1518907026605425E-2</v>
      </c>
      <c r="EF48" s="379"/>
      <c r="EH48" s="379">
        <f t="shared" si="86"/>
        <v>0</v>
      </c>
      <c r="EI48" s="379">
        <f t="shared" si="87"/>
        <v>-2.2167935394330943E-2</v>
      </c>
      <c r="EJ48" s="379">
        <f t="shared" si="88"/>
        <v>0</v>
      </c>
      <c r="EK48" s="379">
        <f t="shared" si="89"/>
        <v>0</v>
      </c>
      <c r="EM48" s="379">
        <f t="shared" si="100"/>
        <v>0</v>
      </c>
      <c r="EN48" s="379">
        <f t="shared" si="90"/>
        <v>-2.2167935394330943E-2</v>
      </c>
      <c r="EO48" s="379">
        <f t="shared" si="91"/>
        <v>0</v>
      </c>
      <c r="EP48" s="379">
        <v>1</v>
      </c>
      <c r="ER48" s="379">
        <f t="shared" si="92"/>
        <v>0</v>
      </c>
      <c r="ES48" s="379">
        <f t="shared" si="93"/>
        <v>0</v>
      </c>
      <c r="ET48" s="379">
        <f t="shared" si="94"/>
        <v>0</v>
      </c>
      <c r="EU48" s="379" t="e">
        <f t="shared" si="95"/>
        <v>#DIV/0!</v>
      </c>
      <c r="EX48" s="379">
        <f t="shared" si="10"/>
        <v>0.96346066975115419</v>
      </c>
      <c r="EY48" s="379">
        <f t="shared" si="11"/>
        <v>0.91244323439894814</v>
      </c>
      <c r="EZ48" s="379">
        <f t="shared" si="107"/>
        <v>1.0561702018044283</v>
      </c>
      <c r="FA48" s="379"/>
      <c r="FB48" s="379">
        <f t="shared" si="32"/>
        <v>0.97581106302569398</v>
      </c>
      <c r="FC48" s="379">
        <f t="shared" si="13"/>
        <v>1.3169377745276178</v>
      </c>
      <c r="FD48" s="379">
        <f t="shared" si="108"/>
        <v>1.0738900212204878</v>
      </c>
      <c r="FE48" s="379"/>
      <c r="FF48" s="379">
        <f t="shared" si="33"/>
        <v>1.0137333591962365</v>
      </c>
      <c r="FG48" s="379">
        <f t="shared" si="15"/>
        <v>0.97402466082386685</v>
      </c>
      <c r="FH48" s="379">
        <f t="shared" si="109"/>
        <v>1.056426059664676</v>
      </c>
      <c r="FI48" s="379"/>
      <c r="FJ48" s="379">
        <f t="shared" si="16"/>
        <v>0.98978576573994048</v>
      </c>
      <c r="FK48" s="379">
        <f t="shared" si="17"/>
        <v>0.94776428648041955</v>
      </c>
      <c r="FL48" s="379">
        <f t="shared" si="110"/>
        <v>0.9753095080295292</v>
      </c>
      <c r="FN48" s="379">
        <f t="shared" si="34"/>
        <v>0.97581106302569398</v>
      </c>
      <c r="FO48" s="379">
        <f t="shared" si="19"/>
        <v>1.3169377745276178</v>
      </c>
      <c r="FP48" s="379">
        <f t="shared" si="111"/>
        <v>1.3920509978289697</v>
      </c>
      <c r="FR48" s="336"/>
      <c r="GB48" s="331">
        <f>GB47+1</f>
        <v>2003</v>
      </c>
      <c r="GC48" s="389">
        <f t="shared" si="20"/>
        <v>0.94545339993729738</v>
      </c>
      <c r="GD48" s="389">
        <f t="shared" si="21"/>
        <v>1.3492317143358021</v>
      </c>
      <c r="GE48" s="389">
        <f t="shared" si="22"/>
        <v>1.0707417164347108</v>
      </c>
      <c r="GF48" s="389">
        <f t="shared" si="23"/>
        <v>0.8488627190503828</v>
      </c>
      <c r="GG48" s="389">
        <f t="shared" si="24"/>
        <v>0.77095921434893666</v>
      </c>
    </row>
    <row r="49" spans="1:189" x14ac:dyDescent="0.2">
      <c r="A49" s="373" t="s">
        <v>105</v>
      </c>
      <c r="B49" s="330">
        <f t="shared" si="9"/>
        <v>1983</v>
      </c>
      <c r="D49" s="428">
        <f>Conversion_factors!A45*D210+D292</f>
        <v>1578.413877331029</v>
      </c>
      <c r="E49" s="428">
        <f>Conversion_factors!$A45*E210+E292</f>
        <v>1568.9581085839668</v>
      </c>
      <c r="F49" s="428">
        <f>Conversion_factors!$A45*F210+F292</f>
        <v>557.07556686375824</v>
      </c>
      <c r="G49" s="384">
        <v>0</v>
      </c>
      <c r="H49" s="384">
        <f t="shared" si="35"/>
        <v>3704.4475527787545</v>
      </c>
      <c r="I49" s="379"/>
      <c r="J49" s="390">
        <f>NonManufacturing_Data!C25</f>
        <v>235752.89274000001</v>
      </c>
      <c r="K49" s="390">
        <f>Mining!N49</f>
        <v>459115.65485000005</v>
      </c>
      <c r="L49" s="390">
        <f>NonManufacturing_Data!E25</f>
        <v>882864.18220000016</v>
      </c>
      <c r="M49" s="390"/>
      <c r="N49" s="390">
        <f t="shared" si="36"/>
        <v>1577732.7297900002</v>
      </c>
      <c r="P49" s="390">
        <f>NonManufacturing_Data!G25</f>
        <v>55091.046709999995</v>
      </c>
      <c r="Q49" s="390">
        <f>Mining!V49</f>
        <v>192445.38383306417</v>
      </c>
      <c r="R49" s="390">
        <f>NonManufacturing_Data!I25</f>
        <v>501773.93892000004</v>
      </c>
      <c r="S49" s="392"/>
      <c r="T49" s="390">
        <f t="shared" si="37"/>
        <v>749310.36946306424</v>
      </c>
      <c r="U49" s="762">
        <f>NonManufacturing_Data!X25</f>
        <v>698552.70501027582</v>
      </c>
      <c r="W49" s="393">
        <f t="shared" si="64"/>
        <v>6.6952047077181875</v>
      </c>
      <c r="X49" s="393">
        <f t="shared" si="65"/>
        <v>3.4173483130227149</v>
      </c>
      <c r="Y49" s="393">
        <f t="shared" si="66"/>
        <v>0.63098671131451656</v>
      </c>
      <c r="Z49" s="384"/>
      <c r="AA49" s="384">
        <f t="shared" si="67"/>
        <v>4.9438092728294452</v>
      </c>
      <c r="AD49" s="393">
        <f t="shared" si="38"/>
        <v>28.651005410004654</v>
      </c>
      <c r="AE49" s="393">
        <f t="shared" si="39"/>
        <v>8.1527448325024636</v>
      </c>
      <c r="AF49" s="393">
        <f t="shared" si="40"/>
        <v>1.1102122363365212</v>
      </c>
      <c r="AG49" s="384"/>
      <c r="AH49" s="393">
        <f t="shared" si="68"/>
        <v>5.3030322926374778</v>
      </c>
      <c r="AJ49" s="394">
        <f t="shared" si="41"/>
        <v>1.4635533376088612</v>
      </c>
      <c r="AK49" s="394">
        <f t="shared" si="42"/>
        <v>0.96337789369838067</v>
      </c>
      <c r="AL49" s="394">
        <f t="shared" si="43"/>
        <v>1.0608808108415142</v>
      </c>
      <c r="AM49" s="395"/>
      <c r="AN49" s="394">
        <f t="shared" si="44"/>
        <v>1.2246417977271173</v>
      </c>
      <c r="AP49" s="389">
        <f t="shared" si="101"/>
        <v>4.2793322475974431</v>
      </c>
      <c r="AQ49" s="389">
        <f t="shared" si="102"/>
        <v>2.3856932585520352</v>
      </c>
      <c r="AR49" s="389">
        <f t="shared" si="103"/>
        <v>1.7594859232829925</v>
      </c>
      <c r="AS49" s="389"/>
      <c r="AT49" s="389">
        <f t="shared" si="45"/>
        <v>2.1055797358317108</v>
      </c>
      <c r="AV49" s="389">
        <f t="shared" si="72"/>
        <v>7.8864552831685905E-2</v>
      </c>
      <c r="AW49" s="389">
        <f t="shared" si="73"/>
        <v>0.2754915734385901</v>
      </c>
      <c r="AX49" s="389">
        <f t="shared" si="74"/>
        <v>0.71830505460947125</v>
      </c>
      <c r="AY49" s="389"/>
      <c r="AZ49" s="389">
        <f t="shared" si="46"/>
        <v>1</v>
      </c>
      <c r="BC49" s="379">
        <f t="shared" si="104"/>
        <v>1.4635533376088612</v>
      </c>
      <c r="BD49" s="379">
        <f t="shared" si="105"/>
        <v>0.96337789369838067</v>
      </c>
      <c r="BE49" s="379">
        <f t="shared" si="106"/>
        <v>1.0608808108415142</v>
      </c>
      <c r="BF49" s="379" t="e">
        <f t="shared" si="47"/>
        <v>#DIV/0!</v>
      </c>
      <c r="BG49" s="379"/>
      <c r="BH49" s="379"/>
      <c r="BI49" s="379"/>
      <c r="BJ49" s="379"/>
      <c r="BK49" s="379"/>
      <c r="BL49" s="379"/>
      <c r="BM49" s="379"/>
      <c r="BN49" s="379"/>
      <c r="BO49" s="379"/>
      <c r="BP49" s="379"/>
      <c r="BQ49" s="379"/>
      <c r="BR49" s="387">
        <f t="shared" si="75"/>
        <v>1.4635533376088612</v>
      </c>
      <c r="BS49" s="396">
        <f>Mining!BZ49</f>
        <v>0.97925815292566465</v>
      </c>
      <c r="BT49" s="387">
        <f t="shared" si="48"/>
        <v>1.0608808108415142</v>
      </c>
      <c r="BU49" s="387">
        <v>1</v>
      </c>
      <c r="BV49" s="387"/>
      <c r="BW49" s="387">
        <v>1</v>
      </c>
      <c r="BX49" s="396">
        <f>Mining!BW49</f>
        <v>0.98378337808080629</v>
      </c>
      <c r="BY49" s="387">
        <v>1</v>
      </c>
      <c r="BZ49" s="387">
        <v>1</v>
      </c>
      <c r="CB49" s="396">
        <f t="shared" si="76"/>
        <v>7.8864552831685905E-2</v>
      </c>
      <c r="CC49" s="396">
        <f t="shared" si="49"/>
        <v>0.2754915734385901</v>
      </c>
      <c r="CD49" s="396">
        <f t="shared" si="49"/>
        <v>0.71830505460947125</v>
      </c>
      <c r="CE49" s="396"/>
      <c r="CG49" s="396">
        <v>1</v>
      </c>
      <c r="CH49" s="396">
        <v>1</v>
      </c>
      <c r="CI49" s="396">
        <v>1</v>
      </c>
      <c r="CJ49" s="396"/>
      <c r="CL49" s="388">
        <f t="shared" si="77"/>
        <v>0.80465790579952745</v>
      </c>
      <c r="CM49" s="388">
        <f t="shared" si="50"/>
        <v>1.2543458926455999</v>
      </c>
      <c r="CN49" s="388">
        <f t="shared" si="51"/>
        <v>1.1642794072637108</v>
      </c>
      <c r="CO49" s="388">
        <f t="shared" si="52"/>
        <v>0.93626453163940426</v>
      </c>
      <c r="CP49" s="388">
        <f t="shared" si="53"/>
        <v>0.99255502452816124</v>
      </c>
      <c r="CQ49" s="388">
        <v>1</v>
      </c>
      <c r="CR49" s="388">
        <f t="shared" si="54"/>
        <v>1.1593296212087609</v>
      </c>
      <c r="CS49" s="388">
        <f t="shared" si="55"/>
        <v>1.0093193391244473</v>
      </c>
      <c r="CT49" s="388">
        <f t="shared" si="56"/>
        <v>1.0093193391244473</v>
      </c>
      <c r="CU49" s="388"/>
      <c r="CV49" s="388">
        <f t="shared" si="78"/>
        <v>1.0819579433653834</v>
      </c>
      <c r="CY49" s="334"/>
      <c r="DA49" s="379">
        <f t="shared" si="57"/>
        <v>0.42608617205203514</v>
      </c>
      <c r="DB49" s="379">
        <f t="shared" si="58"/>
        <v>0.42353362714153447</v>
      </c>
      <c r="DC49" s="379">
        <f t="shared" si="59"/>
        <v>0.15038020080643025</v>
      </c>
      <c r="DD49" s="379">
        <f t="shared" si="60"/>
        <v>0</v>
      </c>
      <c r="DF49" s="379">
        <f t="shared" si="79"/>
        <v>0.41546659873445513</v>
      </c>
      <c r="DG49" s="379">
        <f t="shared" si="79"/>
        <v>0.43665926906075142</v>
      </c>
      <c r="DH49" s="379">
        <f t="shared" si="79"/>
        <v>0.14763413651623</v>
      </c>
      <c r="DI49" s="379"/>
      <c r="DJ49" s="379">
        <f t="shared" si="80"/>
        <v>0.99976000431143663</v>
      </c>
      <c r="DK49" s="379"/>
      <c r="DL49" s="379">
        <f t="shared" si="81"/>
        <v>0.41556633286265426</v>
      </c>
      <c r="DM49" s="379">
        <f t="shared" si="81"/>
        <v>0.43676409055940496</v>
      </c>
      <c r="DN49" s="379">
        <f t="shared" si="81"/>
        <v>0.14766957657794069</v>
      </c>
      <c r="DO49" s="379">
        <f t="shared" si="81"/>
        <v>0</v>
      </c>
      <c r="DR49" s="379">
        <f t="shared" si="96"/>
        <v>0.23033573623786421</v>
      </c>
      <c r="DS49" s="379">
        <f t="shared" si="97"/>
        <v>3.2826145478799815E-3</v>
      </c>
      <c r="DT49" s="379">
        <f t="shared" si="82"/>
        <v>-2.6822913842915668E-2</v>
      </c>
      <c r="DU49" s="379">
        <f t="shared" si="83"/>
        <v>0</v>
      </c>
      <c r="DW49" s="379">
        <f t="shared" si="98"/>
        <v>0.2270073947393709</v>
      </c>
      <c r="DX49" s="379">
        <f t="shared" si="61"/>
        <v>-4.2483550876786916E-2</v>
      </c>
      <c r="DY49" s="379">
        <f t="shared" si="62"/>
        <v>3.4085763487132069E-2</v>
      </c>
      <c r="DZ49" s="379">
        <f t="shared" si="63"/>
        <v>0</v>
      </c>
      <c r="EA49" s="379"/>
      <c r="EC49" s="379">
        <f t="shared" si="99"/>
        <v>-0.33586407621831965</v>
      </c>
      <c r="ED49" s="379">
        <f t="shared" si="84"/>
        <v>9.1233431134727649E-3</v>
      </c>
      <c r="EE49" s="379">
        <f t="shared" si="85"/>
        <v>0.10049640226641998</v>
      </c>
      <c r="EF49" s="379"/>
      <c r="EH49" s="379">
        <f t="shared" si="86"/>
        <v>0</v>
      </c>
      <c r="EI49" s="379">
        <f t="shared" si="87"/>
        <v>4.0130557841441726E-2</v>
      </c>
      <c r="EJ49" s="379">
        <f t="shared" si="88"/>
        <v>0</v>
      </c>
      <c r="EK49" s="379">
        <f t="shared" si="89"/>
        <v>0</v>
      </c>
      <c r="EM49" s="379">
        <f t="shared" si="100"/>
        <v>0</v>
      </c>
      <c r="EN49" s="379">
        <f t="shared" si="90"/>
        <v>4.0130557841441726E-2</v>
      </c>
      <c r="EO49" s="379">
        <f t="shared" si="91"/>
        <v>0</v>
      </c>
      <c r="EP49" s="379">
        <v>1</v>
      </c>
      <c r="ER49" s="379">
        <f t="shared" si="92"/>
        <v>0</v>
      </c>
      <c r="ES49" s="379">
        <f t="shared" si="93"/>
        <v>0</v>
      </c>
      <c r="ET49" s="379">
        <f t="shared" si="94"/>
        <v>0</v>
      </c>
      <c r="EU49" s="379" t="e">
        <f t="shared" si="95"/>
        <v>#DIV/0!</v>
      </c>
      <c r="EX49" s="379">
        <f t="shared" si="10"/>
        <v>1.0976731015778409</v>
      </c>
      <c r="EY49" s="379">
        <f t="shared" si="11"/>
        <v>1.0015643951164104</v>
      </c>
      <c r="EZ49" s="379">
        <f t="shared" si="107"/>
        <v>1.1593296212087609</v>
      </c>
      <c r="FA49" s="379"/>
      <c r="FB49" s="379">
        <f t="shared" si="32"/>
        <v>1.0841700586252718</v>
      </c>
      <c r="FC49" s="379">
        <f t="shared" si="13"/>
        <v>1.4277845042154425</v>
      </c>
      <c r="FD49" s="379">
        <f t="shared" si="108"/>
        <v>1.1642794072637108</v>
      </c>
      <c r="FE49" s="379"/>
      <c r="FF49" s="379">
        <f t="shared" si="33"/>
        <v>0.88625656578046486</v>
      </c>
      <c r="FG49" s="379">
        <f t="shared" si="15"/>
        <v>0.86323575088724236</v>
      </c>
      <c r="FH49" s="379">
        <f t="shared" si="109"/>
        <v>0.93626453163940426</v>
      </c>
      <c r="FI49" s="379"/>
      <c r="FJ49" s="379">
        <f t="shared" si="16"/>
        <v>1.0176820961516864</v>
      </c>
      <c r="FK49" s="379">
        <f t="shared" si="17"/>
        <v>0.96452274572310071</v>
      </c>
      <c r="FL49" s="379">
        <f t="shared" si="110"/>
        <v>0.99255502452816124</v>
      </c>
      <c r="FN49" s="379">
        <f t="shared" si="34"/>
        <v>1.0841700586252718</v>
      </c>
      <c r="FO49" s="379">
        <f t="shared" si="19"/>
        <v>1.4277845042154425</v>
      </c>
      <c r="FP49" s="379">
        <f t="shared" si="111"/>
        <v>1.5092200119256023</v>
      </c>
      <c r="FR49" s="336"/>
      <c r="GB49" s="331">
        <f>GB48+1</f>
        <v>2004</v>
      </c>
      <c r="GC49" s="389">
        <f t="shared" si="20"/>
        <v>0.99342665004067587</v>
      </c>
      <c r="GD49" s="389">
        <f t="shared" si="21"/>
        <v>1.3988812647787701</v>
      </c>
      <c r="GE49" s="389">
        <f t="shared" si="22"/>
        <v>1.0663190045997695</v>
      </c>
      <c r="GF49" s="389">
        <f t="shared" si="23"/>
        <v>0.84392700853919678</v>
      </c>
      <c r="GG49" s="389">
        <f t="shared" si="24"/>
        <v>0.78915609862106473</v>
      </c>
    </row>
    <row r="50" spans="1:189" x14ac:dyDescent="0.2">
      <c r="A50" s="373" t="s">
        <v>105</v>
      </c>
      <c r="B50" s="330">
        <f t="shared" si="9"/>
        <v>1984</v>
      </c>
      <c r="D50" s="428">
        <f>Conversion_factors!A46*D211+D293</f>
        <v>1470.9351996830039</v>
      </c>
      <c r="E50" s="428">
        <f>Conversion_factors!$A46*E211+E293</f>
        <v>1759.5968768211994</v>
      </c>
      <c r="F50" s="428">
        <f>Conversion_factors!$A46*F211+F293</f>
        <v>617.23887317007484</v>
      </c>
      <c r="G50" s="384">
        <v>0</v>
      </c>
      <c r="H50" s="384">
        <f t="shared" si="35"/>
        <v>3847.7709496742782</v>
      </c>
      <c r="I50" s="379"/>
      <c r="J50" s="390">
        <f>NonManufacturing_Data!C26</f>
        <v>270613.12841999996</v>
      </c>
      <c r="K50" s="390">
        <f>Mining!N50</f>
        <v>506415.64030000003</v>
      </c>
      <c r="L50" s="390">
        <f>NonManufacturing_Data!E26</f>
        <v>1009718.3512</v>
      </c>
      <c r="M50" s="390"/>
      <c r="N50" s="390">
        <f t="shared" si="36"/>
        <v>1786747.11992</v>
      </c>
      <c r="P50" s="390">
        <f>NonManufacturing_Data!G26</f>
        <v>73502.885890000005</v>
      </c>
      <c r="Q50" s="390">
        <f>Mining!V50</f>
        <v>212938.4523945656</v>
      </c>
      <c r="R50" s="390">
        <f>NonManufacturing_Data!I26</f>
        <v>554315.53878000006</v>
      </c>
      <c r="S50" s="392"/>
      <c r="T50" s="390">
        <f t="shared" si="37"/>
        <v>840756.87706456566</v>
      </c>
      <c r="U50" s="762">
        <f>NonManufacturing_Data!X26</f>
        <v>793063.74150084332</v>
      </c>
      <c r="W50" s="393">
        <f t="shared" si="64"/>
        <v>5.4355648163531329</v>
      </c>
      <c r="X50" s="393">
        <f t="shared" si="65"/>
        <v>3.474610057025127</v>
      </c>
      <c r="Y50" s="393">
        <f t="shared" si="66"/>
        <v>0.61129806389724139</v>
      </c>
      <c r="Z50" s="384"/>
      <c r="AA50" s="384">
        <f t="shared" si="67"/>
        <v>4.5765560230782265</v>
      </c>
      <c r="AD50" s="393">
        <f t="shared" si="38"/>
        <v>20.011938060286734</v>
      </c>
      <c r="AE50" s="393">
        <f t="shared" si="39"/>
        <v>8.2634059608958914</v>
      </c>
      <c r="AF50" s="393">
        <f t="shared" si="40"/>
        <v>1.1135153716393438</v>
      </c>
      <c r="AG50" s="384"/>
      <c r="AH50" s="393">
        <f t="shared" si="68"/>
        <v>4.851780189058343</v>
      </c>
      <c r="AJ50" s="394">
        <f t="shared" si="41"/>
        <v>1.1881995213069703</v>
      </c>
      <c r="AK50" s="394">
        <f t="shared" si="42"/>
        <v>0.97952043852365356</v>
      </c>
      <c r="AL50" s="394">
        <f t="shared" si="43"/>
        <v>1.0277781989134473</v>
      </c>
      <c r="AM50" s="395"/>
      <c r="AN50" s="394">
        <f t="shared" si="44"/>
        <v>1.1336686927434263</v>
      </c>
      <c r="AP50" s="389">
        <f t="shared" si="101"/>
        <v>3.681666714759789</v>
      </c>
      <c r="AQ50" s="389">
        <f t="shared" si="102"/>
        <v>2.3782254196232913</v>
      </c>
      <c r="AR50" s="389">
        <f t="shared" si="103"/>
        <v>1.8215588064197183</v>
      </c>
      <c r="AS50" s="389"/>
      <c r="AT50" s="389">
        <f t="shared" si="45"/>
        <v>2.1251650371963442</v>
      </c>
      <c r="AV50" s="389">
        <f t="shared" si="72"/>
        <v>9.2682191914231965E-2</v>
      </c>
      <c r="AW50" s="389">
        <f t="shared" si="73"/>
        <v>0.26850105641141475</v>
      </c>
      <c r="AX50" s="389">
        <f t="shared" si="74"/>
        <v>0.69895458558095058</v>
      </c>
      <c r="AY50" s="389"/>
      <c r="AZ50" s="389">
        <f t="shared" si="46"/>
        <v>1</v>
      </c>
      <c r="BC50" s="379">
        <f t="shared" si="104"/>
        <v>1.1881995213069703</v>
      </c>
      <c r="BD50" s="379">
        <f t="shared" si="105"/>
        <v>0.97952043852365356</v>
      </c>
      <c r="BE50" s="379">
        <f t="shared" si="106"/>
        <v>1.0277781989134473</v>
      </c>
      <c r="BF50" s="379" t="e">
        <f t="shared" si="47"/>
        <v>#DIV/0!</v>
      </c>
      <c r="BG50" s="379"/>
      <c r="BH50" s="379"/>
      <c r="BI50" s="379"/>
      <c r="BJ50" s="379"/>
      <c r="BK50" s="379"/>
      <c r="BL50" s="379"/>
      <c r="BM50" s="379"/>
      <c r="BN50" s="379"/>
      <c r="BO50" s="379"/>
      <c r="BP50" s="379"/>
      <c r="BQ50" s="379"/>
      <c r="BR50" s="387">
        <f t="shared" si="75"/>
        <v>1.1881995213069703</v>
      </c>
      <c r="BS50" s="396">
        <f>Mining!BZ50</f>
        <v>0.99115197444852143</v>
      </c>
      <c r="BT50" s="387">
        <f t="shared" si="48"/>
        <v>1.0277781989134473</v>
      </c>
      <c r="BU50" s="387">
        <v>1</v>
      </c>
      <c r="BV50" s="387"/>
      <c r="BW50" s="387">
        <v>1</v>
      </c>
      <c r="BX50" s="396">
        <f>Mining!BW50</f>
        <v>0.98826462921456681</v>
      </c>
      <c r="BY50" s="387">
        <v>1</v>
      </c>
      <c r="BZ50" s="387">
        <v>1</v>
      </c>
      <c r="CB50" s="396">
        <f t="shared" si="76"/>
        <v>9.2682191914231965E-2</v>
      </c>
      <c r="CC50" s="396">
        <f t="shared" si="49"/>
        <v>0.26850105641141475</v>
      </c>
      <c r="CD50" s="396">
        <f t="shared" si="49"/>
        <v>0.69895458558095058</v>
      </c>
      <c r="CE50" s="396"/>
      <c r="CG50" s="396">
        <v>1</v>
      </c>
      <c r="CH50" s="396">
        <v>1</v>
      </c>
      <c r="CI50" s="396">
        <v>1</v>
      </c>
      <c r="CJ50" s="396"/>
      <c r="CL50" s="388">
        <f t="shared" si="77"/>
        <v>0.91352449833004246</v>
      </c>
      <c r="CM50" s="388">
        <f t="shared" si="50"/>
        <v>1.1476095592730833</v>
      </c>
      <c r="CN50" s="388">
        <f t="shared" si="51"/>
        <v>1.1000194883057122</v>
      </c>
      <c r="CO50" s="388">
        <f t="shared" si="52"/>
        <v>0.98393924951440548</v>
      </c>
      <c r="CP50" s="388">
        <f t="shared" si="53"/>
        <v>0.99454406485876434</v>
      </c>
      <c r="CQ50" s="388">
        <v>1</v>
      </c>
      <c r="CR50" s="388">
        <f t="shared" si="54"/>
        <v>1.0661086395713095</v>
      </c>
      <c r="CS50" s="388">
        <f t="shared" si="55"/>
        <v>1.0483694469137048</v>
      </c>
      <c r="CT50" s="388">
        <f t="shared" si="56"/>
        <v>1.0483694469137046</v>
      </c>
      <c r="CU50" s="388"/>
      <c r="CV50" s="388">
        <f t="shared" si="78"/>
        <v>1.0764471055544076</v>
      </c>
      <c r="CY50" s="334"/>
      <c r="DA50" s="379">
        <f t="shared" si="57"/>
        <v>0.38228242245228283</v>
      </c>
      <c r="DB50" s="379">
        <f t="shared" si="58"/>
        <v>0.4573029163729595</v>
      </c>
      <c r="DC50" s="379">
        <f t="shared" si="59"/>
        <v>0.16041466117475767</v>
      </c>
      <c r="DD50" s="379">
        <f t="shared" si="60"/>
        <v>0</v>
      </c>
      <c r="DF50" s="379">
        <f t="shared" si="79"/>
        <v>0.40378838189869654</v>
      </c>
      <c r="DG50" s="379">
        <f t="shared" si="79"/>
        <v>0.44020241403936644</v>
      </c>
      <c r="DH50" s="379">
        <f t="shared" si="79"/>
        <v>0.15534341980179608</v>
      </c>
      <c r="DI50" s="379"/>
      <c r="DJ50" s="379">
        <f t="shared" si="80"/>
        <v>0.99933421573985914</v>
      </c>
      <c r="DK50" s="379"/>
      <c r="DL50" s="379">
        <f t="shared" si="81"/>
        <v>0.40405739695378184</v>
      </c>
      <c r="DM50" s="379">
        <f t="shared" si="81"/>
        <v>0.44049568913585296</v>
      </c>
      <c r="DN50" s="379">
        <f t="shared" si="81"/>
        <v>0.15544691391036508</v>
      </c>
      <c r="DO50" s="379">
        <f t="shared" si="81"/>
        <v>0</v>
      </c>
      <c r="DR50" s="379">
        <f t="shared" si="96"/>
        <v>-0.20842811765878891</v>
      </c>
      <c r="DS50" s="379">
        <f t="shared" si="97"/>
        <v>1.2072579017769505E-2</v>
      </c>
      <c r="DT50" s="379">
        <f t="shared" si="82"/>
        <v>-3.1700132755562382E-2</v>
      </c>
      <c r="DU50" s="379">
        <f t="shared" si="83"/>
        <v>0</v>
      </c>
      <c r="DW50" s="379">
        <f t="shared" si="98"/>
        <v>-0.15043141923847725</v>
      </c>
      <c r="DX50" s="379">
        <f t="shared" si="61"/>
        <v>-3.1351689859502917E-3</v>
      </c>
      <c r="DY50" s="379">
        <f t="shared" si="62"/>
        <v>3.4670944216780859E-2</v>
      </c>
      <c r="DZ50" s="379">
        <f t="shared" si="63"/>
        <v>0</v>
      </c>
      <c r="EA50" s="379"/>
      <c r="EC50" s="379">
        <f t="shared" si="99"/>
        <v>0.1614444897566531</v>
      </c>
      <c r="ED50" s="379">
        <f t="shared" si="84"/>
        <v>-2.5702193261050655E-2</v>
      </c>
      <c r="EE50" s="379">
        <f t="shared" si="85"/>
        <v>-2.7308576395293663E-2</v>
      </c>
      <c r="EF50" s="379"/>
      <c r="EH50" s="379">
        <f t="shared" si="86"/>
        <v>0</v>
      </c>
      <c r="EI50" s="379">
        <f t="shared" si="87"/>
        <v>4.5447766286940295E-3</v>
      </c>
      <c r="EJ50" s="379">
        <f t="shared" si="88"/>
        <v>0</v>
      </c>
      <c r="EK50" s="379">
        <f t="shared" si="89"/>
        <v>0</v>
      </c>
      <c r="EM50" s="379">
        <f t="shared" si="100"/>
        <v>0</v>
      </c>
      <c r="EN50" s="379">
        <f t="shared" si="90"/>
        <v>4.5447766286940295E-3</v>
      </c>
      <c r="EO50" s="379">
        <f t="shared" si="91"/>
        <v>0</v>
      </c>
      <c r="EP50" s="379">
        <v>1</v>
      </c>
      <c r="ER50" s="379">
        <f t="shared" si="92"/>
        <v>0</v>
      </c>
      <c r="ES50" s="379">
        <f t="shared" si="93"/>
        <v>0</v>
      </c>
      <c r="ET50" s="379">
        <f t="shared" si="94"/>
        <v>0</v>
      </c>
      <c r="EU50" s="379" t="e">
        <f t="shared" si="95"/>
        <v>#DIV/0!</v>
      </c>
      <c r="EX50" s="379">
        <f t="shared" si="10"/>
        <v>0.9195906151865112</v>
      </c>
      <c r="EY50" s="379">
        <f t="shared" si="11"/>
        <v>0.92102921825400574</v>
      </c>
      <c r="EZ50" s="379">
        <f t="shared" si="107"/>
        <v>1.0661086395713095</v>
      </c>
      <c r="FA50" s="379"/>
      <c r="FB50" s="379">
        <f t="shared" si="32"/>
        <v>0.94480713258596383</v>
      </c>
      <c r="FC50" s="379">
        <f t="shared" si="13"/>
        <v>1.3489809833784641</v>
      </c>
      <c r="FD50" s="379">
        <f t="shared" si="108"/>
        <v>1.1000194883057122</v>
      </c>
      <c r="FE50" s="379"/>
      <c r="FF50" s="379">
        <f t="shared" si="33"/>
        <v>1.0509201366322427</v>
      </c>
      <c r="FG50" s="379">
        <f t="shared" si="15"/>
        <v>0.90719183326825736</v>
      </c>
      <c r="FH50" s="379">
        <f t="shared" si="109"/>
        <v>0.98393924951440548</v>
      </c>
      <c r="FI50" s="379"/>
      <c r="FJ50" s="379">
        <f t="shared" si="16"/>
        <v>1.0020039597618768</v>
      </c>
      <c r="FK50" s="379">
        <f t="shared" si="17"/>
        <v>0.96645561049494477</v>
      </c>
      <c r="FL50" s="379">
        <f t="shared" si="110"/>
        <v>0.99454406485876434</v>
      </c>
      <c r="FN50" s="379">
        <f t="shared" si="34"/>
        <v>0.94480713258596383</v>
      </c>
      <c r="FO50" s="379">
        <f t="shared" si="19"/>
        <v>1.3489809833784641</v>
      </c>
      <c r="FP50" s="379">
        <f t="shared" si="111"/>
        <v>1.4259218319087823</v>
      </c>
      <c r="FR50" s="336"/>
      <c r="GB50" s="331">
        <f>GB49+1</f>
        <v>2005</v>
      </c>
      <c r="GC50" s="389">
        <f t="shared" si="20"/>
        <v>1.0037531101746324</v>
      </c>
      <c r="GD50" s="389">
        <f t="shared" si="21"/>
        <v>1.4162121477185767</v>
      </c>
      <c r="GE50" s="389">
        <f t="shared" si="22"/>
        <v>1.0679730534689611</v>
      </c>
      <c r="GF50" s="389">
        <f t="shared" si="23"/>
        <v>0.85235830979520633</v>
      </c>
      <c r="GG50" s="389">
        <f t="shared" si="24"/>
        <v>0.7786030385094912</v>
      </c>
    </row>
    <row r="51" spans="1:189" x14ac:dyDescent="0.2">
      <c r="A51" s="373" t="s">
        <v>105</v>
      </c>
      <c r="B51" s="330">
        <f t="shared" si="9"/>
        <v>1985</v>
      </c>
      <c r="D51" s="428">
        <f>Conversion_factors!A47*D212+D294</f>
        <v>1301.5786725534658</v>
      </c>
      <c r="E51" s="428">
        <f>Conversion_factors!$A47*E212+E294</f>
        <v>1722.6081460535393</v>
      </c>
      <c r="F51" s="428">
        <f>Conversion_factors!$A47*F212+F294</f>
        <v>646.05649209012836</v>
      </c>
      <c r="G51" s="384">
        <v>0</v>
      </c>
      <c r="H51" s="384">
        <f t="shared" si="35"/>
        <v>3670.2433106971334</v>
      </c>
      <c r="I51" s="379"/>
      <c r="J51" s="390">
        <f>NonManufacturing_Data!C27</f>
        <v>284521.51854000002</v>
      </c>
      <c r="K51" s="390">
        <f>Mining!N51</f>
        <v>485617.05024000007</v>
      </c>
      <c r="L51" s="390">
        <f>NonManufacturing_Data!E27</f>
        <v>1086217.7014000001</v>
      </c>
      <c r="M51" s="390"/>
      <c r="N51" s="390">
        <f t="shared" si="36"/>
        <v>1856356.2701800002</v>
      </c>
      <c r="P51" s="390">
        <f>NonManufacturing_Data!G27</f>
        <v>87092.080249999999</v>
      </c>
      <c r="Q51" s="390">
        <f>Mining!V51</f>
        <v>228469.15652883443</v>
      </c>
      <c r="R51" s="390">
        <f>NonManufacturing_Data!I27</f>
        <v>593602.75358999998</v>
      </c>
      <c r="S51" s="392"/>
      <c r="T51" s="390">
        <f t="shared" si="37"/>
        <v>909163.99036883446</v>
      </c>
      <c r="U51" s="762">
        <f>NonManufacturing_Data!X27</f>
        <v>868136.26011190063</v>
      </c>
      <c r="W51" s="393">
        <f t="shared" si="64"/>
        <v>4.5746229643100991</v>
      </c>
      <c r="X51" s="393">
        <f t="shared" si="65"/>
        <v>3.5472563107127262</v>
      </c>
      <c r="Y51" s="393">
        <f t="shared" si="66"/>
        <v>0.59477625089099684</v>
      </c>
      <c r="Z51" s="384"/>
      <c r="AA51" s="384">
        <f t="shared" si="67"/>
        <v>4.0369431143089702</v>
      </c>
      <c r="AD51" s="393">
        <f t="shared" si="38"/>
        <v>14.944856855149762</v>
      </c>
      <c r="AE51" s="393">
        <f t="shared" si="39"/>
        <v>7.5397842414502625</v>
      </c>
      <c r="AF51" s="393">
        <f t="shared" si="40"/>
        <v>1.0883650525252753</v>
      </c>
      <c r="AG51" s="384"/>
      <c r="AH51" s="393">
        <f t="shared" si="68"/>
        <v>4.2277272351509065</v>
      </c>
      <c r="AJ51" s="394">
        <f t="shared" si="41"/>
        <v>1</v>
      </c>
      <c r="AK51" s="394">
        <f t="shared" si="42"/>
        <v>1</v>
      </c>
      <c r="AL51" s="394">
        <f t="shared" si="43"/>
        <v>1</v>
      </c>
      <c r="AM51" s="395"/>
      <c r="AN51" s="394">
        <f t="shared" si="44"/>
        <v>1</v>
      </c>
      <c r="AP51" s="389">
        <f t="shared" si="101"/>
        <v>3.266904610881654</v>
      </c>
      <c r="AQ51" s="389">
        <f t="shared" si="102"/>
        <v>2.1255256403886262</v>
      </c>
      <c r="AR51" s="389">
        <f t="shared" si="103"/>
        <v>1.8298730840292701</v>
      </c>
      <c r="AS51" s="389"/>
      <c r="AT51" s="389">
        <f t="shared" si="45"/>
        <v>2.0418277558781268</v>
      </c>
      <c r="AV51" s="389">
        <f t="shared" si="72"/>
        <v>0.10032074946250263</v>
      </c>
      <c r="AW51" s="389">
        <f t="shared" si="73"/>
        <v>0.26317200078635733</v>
      </c>
      <c r="AX51" s="389">
        <f t="shared" si="74"/>
        <v>0.68376680120870204</v>
      </c>
      <c r="AY51" s="389"/>
      <c r="AZ51" s="389">
        <f t="shared" si="46"/>
        <v>1</v>
      </c>
      <c r="BC51" s="379">
        <f t="shared" si="104"/>
        <v>1</v>
      </c>
      <c r="BD51" s="379">
        <f t="shared" si="105"/>
        <v>1</v>
      </c>
      <c r="BE51" s="379">
        <f t="shared" si="106"/>
        <v>1</v>
      </c>
      <c r="BF51" s="379" t="e">
        <f t="shared" si="47"/>
        <v>#DIV/0!</v>
      </c>
      <c r="BG51" s="379"/>
      <c r="BH51" s="379"/>
      <c r="BI51" s="379"/>
      <c r="BJ51" s="379"/>
      <c r="BK51" s="379"/>
      <c r="BL51" s="379"/>
      <c r="BM51" s="379"/>
      <c r="BN51" s="379"/>
      <c r="BO51" s="379"/>
      <c r="BP51" s="379"/>
      <c r="BQ51" s="379"/>
      <c r="BR51" s="387">
        <f t="shared" si="75"/>
        <v>1</v>
      </c>
      <c r="BS51" s="396">
        <f>Mining!BZ51</f>
        <v>1</v>
      </c>
      <c r="BT51" s="387">
        <f t="shared" si="48"/>
        <v>1</v>
      </c>
      <c r="BU51" s="387">
        <v>1</v>
      </c>
      <c r="BV51" s="387"/>
      <c r="BW51" s="387">
        <v>1</v>
      </c>
      <c r="BX51" s="396">
        <f>Mining!BW51</f>
        <v>1</v>
      </c>
      <c r="BY51" s="387">
        <v>1</v>
      </c>
      <c r="BZ51" s="387">
        <v>1</v>
      </c>
      <c r="CB51" s="396">
        <f t="shared" si="76"/>
        <v>0.10032074946250263</v>
      </c>
      <c r="CC51" s="396">
        <f t="shared" si="49"/>
        <v>0.26317200078635733</v>
      </c>
      <c r="CD51" s="396">
        <f t="shared" si="49"/>
        <v>0.68376680120870204</v>
      </c>
      <c r="CE51" s="396"/>
      <c r="CG51" s="396">
        <v>1</v>
      </c>
      <c r="CH51" s="396">
        <v>1</v>
      </c>
      <c r="CI51" s="396">
        <v>1</v>
      </c>
      <c r="CJ51" s="396"/>
      <c r="CL51" s="388">
        <f t="shared" si="77"/>
        <v>1</v>
      </c>
      <c r="CM51" s="388">
        <f t="shared" si="50"/>
        <v>1</v>
      </c>
      <c r="CN51" s="388">
        <f t="shared" si="51"/>
        <v>1</v>
      </c>
      <c r="CO51" s="388">
        <f t="shared" si="52"/>
        <v>1</v>
      </c>
      <c r="CP51" s="388">
        <f t="shared" si="53"/>
        <v>1</v>
      </c>
      <c r="CQ51" s="388">
        <v>1</v>
      </c>
      <c r="CR51" s="388">
        <f t="shared" si="54"/>
        <v>1</v>
      </c>
      <c r="CS51" s="388">
        <f t="shared" si="55"/>
        <v>1</v>
      </c>
      <c r="CT51" s="388">
        <f t="shared" si="56"/>
        <v>1</v>
      </c>
      <c r="CU51" s="388"/>
      <c r="CV51" s="388">
        <f t="shared" si="78"/>
        <v>1</v>
      </c>
      <c r="CY51" s="334"/>
      <c r="DA51" s="379">
        <f t="shared" si="57"/>
        <v>0.35463007827299636</v>
      </c>
      <c r="DB51" s="379">
        <f t="shared" si="58"/>
        <v>0.46934440041969411</v>
      </c>
      <c r="DC51" s="379">
        <f t="shared" si="59"/>
        <v>0.17602552130730947</v>
      </c>
      <c r="DD51" s="379">
        <f t="shared" si="60"/>
        <v>0</v>
      </c>
      <c r="DF51" s="379">
        <f t="shared" si="79"/>
        <v>0.36828324486771907</v>
      </c>
      <c r="DG51" s="379">
        <f t="shared" si="79"/>
        <v>0.46329757801939625</v>
      </c>
      <c r="DH51" s="379">
        <f t="shared" si="79"/>
        <v>0.16809929759107015</v>
      </c>
      <c r="DI51" s="379"/>
      <c r="DJ51" s="379">
        <f t="shared" si="80"/>
        <v>0.99968012047818544</v>
      </c>
      <c r="DK51" s="379"/>
      <c r="DL51" s="379">
        <f t="shared" si="81"/>
        <v>0.36840108883185058</v>
      </c>
      <c r="DM51" s="379">
        <f t="shared" si="81"/>
        <v>0.46344582484823565</v>
      </c>
      <c r="DN51" s="379">
        <f t="shared" si="81"/>
        <v>0.1681530863199138</v>
      </c>
      <c r="DO51" s="379">
        <f t="shared" si="81"/>
        <v>0</v>
      </c>
      <c r="DR51" s="379">
        <f t="shared" si="96"/>
        <v>-0.17243915406698571</v>
      </c>
      <c r="DS51" s="379">
        <f t="shared" si="97"/>
        <v>8.8874017694859208E-3</v>
      </c>
      <c r="DT51" s="379">
        <f t="shared" si="82"/>
        <v>-2.7399383941654976E-2</v>
      </c>
      <c r="DU51" s="379">
        <f t="shared" si="83"/>
        <v>0</v>
      </c>
      <c r="DW51" s="379">
        <f t="shared" si="98"/>
        <v>-0.11952262684531756</v>
      </c>
      <c r="DX51" s="379">
        <f t="shared" si="61"/>
        <v>-0.11233545559124299</v>
      </c>
      <c r="DY51" s="379">
        <f t="shared" si="62"/>
        <v>4.5539899020561004E-3</v>
      </c>
      <c r="DZ51" s="379">
        <f t="shared" si="63"/>
        <v>0</v>
      </c>
      <c r="EA51" s="379"/>
      <c r="EC51" s="379">
        <f t="shared" si="99"/>
        <v>7.9196197943143948E-2</v>
      </c>
      <c r="ED51" s="379">
        <f t="shared" si="84"/>
        <v>-2.0047034632978144E-2</v>
      </c>
      <c r="EE51" s="379">
        <f t="shared" si="85"/>
        <v>-2.1968843980585052E-2</v>
      </c>
      <c r="EF51" s="379"/>
      <c r="EH51" s="379">
        <f t="shared" si="86"/>
        <v>0</v>
      </c>
      <c r="EI51" s="379">
        <f t="shared" si="87"/>
        <v>1.180477376330972E-2</v>
      </c>
      <c r="EJ51" s="379">
        <f t="shared" si="88"/>
        <v>0</v>
      </c>
      <c r="EK51" s="379">
        <f t="shared" si="89"/>
        <v>0</v>
      </c>
      <c r="EM51" s="379">
        <f t="shared" si="100"/>
        <v>0</v>
      </c>
      <c r="EN51" s="379">
        <f t="shared" si="90"/>
        <v>1.180477376330972E-2</v>
      </c>
      <c r="EO51" s="379">
        <f t="shared" si="91"/>
        <v>0</v>
      </c>
      <c r="EP51" s="379">
        <v>1</v>
      </c>
      <c r="ER51" s="379">
        <f t="shared" si="92"/>
        <v>0</v>
      </c>
      <c r="ES51" s="379">
        <f t="shared" si="93"/>
        <v>0</v>
      </c>
      <c r="ET51" s="379">
        <f t="shared" si="94"/>
        <v>0</v>
      </c>
      <c r="EU51" s="379" t="e">
        <f t="shared" si="95"/>
        <v>#DIV/0!</v>
      </c>
      <c r="EX51" s="379">
        <f t="shared" si="10"/>
        <v>0.93799071021702596</v>
      </c>
      <c r="EY51" s="379">
        <f t="shared" si="11"/>
        <v>0.86391685056070711</v>
      </c>
      <c r="EZ51" s="379">
        <f t="shared" si="107"/>
        <v>1</v>
      </c>
      <c r="FA51" s="379"/>
      <c r="FB51" s="379">
        <f t="shared" si="32"/>
        <v>0.90907480333847035</v>
      </c>
      <c r="FC51" s="379">
        <f t="shared" si="13"/>
        <v>1.2263246221721136</v>
      </c>
      <c r="FD51" s="379">
        <f t="shared" si="108"/>
        <v>1</v>
      </c>
      <c r="FE51" s="379"/>
      <c r="FF51" s="379">
        <f t="shared" si="33"/>
        <v>1.0163229086485988</v>
      </c>
      <c r="FG51" s="379">
        <f t="shared" si="15"/>
        <v>0.92199984268945001</v>
      </c>
      <c r="FH51" s="379">
        <f t="shared" si="109"/>
        <v>1</v>
      </c>
      <c r="FI51" s="379"/>
      <c r="FJ51" s="379">
        <f t="shared" si="16"/>
        <v>1.0054858656685166</v>
      </c>
      <c r="FK51" s="379">
        <f t="shared" si="17"/>
        <v>0.97175745614870424</v>
      </c>
      <c r="FL51" s="379">
        <f t="shared" si="110"/>
        <v>1</v>
      </c>
      <c r="FN51" s="379">
        <f t="shared" si="34"/>
        <v>0.90907480333847035</v>
      </c>
      <c r="FO51" s="379">
        <f t="shared" si="19"/>
        <v>1.2263246221721136</v>
      </c>
      <c r="FP51" s="379">
        <f t="shared" si="111"/>
        <v>1.2962696089185077</v>
      </c>
      <c r="FR51" s="336"/>
      <c r="GB51" s="331">
        <f>GB50+1</f>
        <v>2006</v>
      </c>
      <c r="GC51" s="389">
        <f t="shared" si="20"/>
        <v>1.0069684463006121</v>
      </c>
      <c r="GD51" s="389">
        <f t="shared" si="21"/>
        <v>1.4480352123433013</v>
      </c>
      <c r="GE51" s="389">
        <f t="shared" si="22"/>
        <v>1.0681654010983523</v>
      </c>
      <c r="GF51" s="389">
        <f t="shared" si="23"/>
        <v>0.843939352412169</v>
      </c>
      <c r="GG51" s="389">
        <f t="shared" si="24"/>
        <v>0.77141307250244529</v>
      </c>
    </row>
    <row r="52" spans="1:189" x14ac:dyDescent="0.2">
      <c r="A52" s="373" t="s">
        <v>105</v>
      </c>
      <c r="B52" s="330">
        <f t="shared" si="9"/>
        <v>1986</v>
      </c>
      <c r="D52" s="428">
        <f>Conversion_factors!A48*D213+D295</f>
        <v>1214.8067235004562</v>
      </c>
      <c r="E52" s="428">
        <f>Conversion_factors!$A48*E213+E295</f>
        <v>1604.1812763674566</v>
      </c>
      <c r="F52" s="428">
        <f>Conversion_factors!$A48*F213+F295</f>
        <v>654.55564504934978</v>
      </c>
      <c r="G52" s="384">
        <v>0</v>
      </c>
      <c r="H52" s="384">
        <f t="shared" si="35"/>
        <v>3473.5436449172621</v>
      </c>
      <c r="I52" s="379"/>
      <c r="J52" s="390">
        <f>NonManufacturing_Data!C28</f>
        <v>279133.43742000003</v>
      </c>
      <c r="K52" s="390">
        <f>Mining!N52</f>
        <v>420361.83319000003</v>
      </c>
      <c r="L52" s="390">
        <f>NonManufacturing_Data!E28</f>
        <v>1135057.3624</v>
      </c>
      <c r="M52" s="390"/>
      <c r="N52" s="390">
        <f t="shared" si="36"/>
        <v>1834552.63301</v>
      </c>
      <c r="P52" s="390">
        <f>NonManufacturing_Data!G28</f>
        <v>83325.412939999995</v>
      </c>
      <c r="Q52" s="390">
        <f>Mining!V52</f>
        <v>243384.23500074801</v>
      </c>
      <c r="R52" s="390">
        <f>NonManufacturing_Data!I28</f>
        <v>611682.95232000004</v>
      </c>
      <c r="S52" s="392"/>
      <c r="T52" s="390">
        <f t="shared" si="37"/>
        <v>938392.60026074806</v>
      </c>
      <c r="U52" s="762">
        <f>NonManufacturing_Data!X28</f>
        <v>901233.75098632311</v>
      </c>
      <c r="W52" s="393">
        <f t="shared" si="64"/>
        <v>4.3520644990753619</v>
      </c>
      <c r="X52" s="393">
        <f t="shared" si="65"/>
        <v>3.8161915514398759</v>
      </c>
      <c r="Y52" s="393">
        <f t="shared" si="66"/>
        <v>0.57667186411208093</v>
      </c>
      <c r="Z52" s="384"/>
      <c r="AA52" s="384">
        <f t="shared" si="67"/>
        <v>3.7015889127344779</v>
      </c>
      <c r="AD52" s="393">
        <f t="shared" si="38"/>
        <v>14.579066345284124</v>
      </c>
      <c r="AE52" s="393">
        <f t="shared" si="39"/>
        <v>6.5911470246317574</v>
      </c>
      <c r="AF52" s="393">
        <f t="shared" si="40"/>
        <v>1.070089729600509</v>
      </c>
      <c r="AG52" s="384"/>
      <c r="AH52" s="393">
        <f t="shared" si="68"/>
        <v>3.8542094557774451</v>
      </c>
      <c r="AJ52" s="394">
        <f t="shared" si="41"/>
        <v>0.95134933152500767</v>
      </c>
      <c r="AK52" s="394">
        <f t="shared" si="42"/>
        <v>1.0758150009952663</v>
      </c>
      <c r="AL52" s="394">
        <f t="shared" si="43"/>
        <v>0.96956101264669725</v>
      </c>
      <c r="AM52" s="395"/>
      <c r="AN52" s="394">
        <f t="shared" si="44"/>
        <v>0.91692867794301403</v>
      </c>
      <c r="AP52" s="389">
        <f t="shared" si="101"/>
        <v>3.3499196412143224</v>
      </c>
      <c r="AQ52" s="389">
        <f t="shared" si="102"/>
        <v>1.7271530885667599</v>
      </c>
      <c r="AR52" s="389">
        <f t="shared" si="103"/>
        <v>1.8556302053129612</v>
      </c>
      <c r="AS52" s="389"/>
      <c r="AT52" s="389">
        <f t="shared" si="45"/>
        <v>1.9549947777723726</v>
      </c>
      <c r="AV52" s="389">
        <f t="shared" si="72"/>
        <v>9.2457048849765633E-2</v>
      </c>
      <c r="AW52" s="389">
        <f t="shared" si="73"/>
        <v>0.27005672472250936</v>
      </c>
      <c r="AX52" s="389">
        <f t="shared" si="74"/>
        <v>0.67871731573586258</v>
      </c>
      <c r="AY52" s="389"/>
      <c r="AZ52" s="389">
        <f t="shared" ref="AZ52:AZ76" si="112">T52/$T52</f>
        <v>1</v>
      </c>
      <c r="BC52" s="379">
        <f t="shared" si="104"/>
        <v>0.95134933152500767</v>
      </c>
      <c r="BD52" s="379">
        <f t="shared" si="105"/>
        <v>1.0758150009952663</v>
      </c>
      <c r="BE52" s="379">
        <f t="shared" si="106"/>
        <v>0.96956101264669725</v>
      </c>
      <c r="BF52" s="379" t="e">
        <f t="shared" si="47"/>
        <v>#DIV/0!</v>
      </c>
      <c r="BG52" s="379"/>
      <c r="BH52" s="379"/>
      <c r="BI52" s="379"/>
      <c r="BJ52" s="379"/>
      <c r="BK52" s="379"/>
      <c r="BL52" s="379"/>
      <c r="BM52" s="379"/>
      <c r="BN52" s="379"/>
      <c r="BO52" s="379"/>
      <c r="BP52" s="379"/>
      <c r="BQ52" s="379"/>
      <c r="BR52" s="387">
        <f t="shared" si="75"/>
        <v>0.95134933152500767</v>
      </c>
      <c r="BS52" s="396">
        <f>Mining!BZ52</f>
        <v>0.98863182068301558</v>
      </c>
      <c r="BT52" s="387">
        <f t="shared" si="48"/>
        <v>0.96956101264669725</v>
      </c>
      <c r="BU52" s="387">
        <v>1</v>
      </c>
      <c r="BV52" s="387"/>
      <c r="BW52" s="387">
        <v>1</v>
      </c>
      <c r="BX52" s="396">
        <f>Mining!BW52</f>
        <v>1.0881856910614292</v>
      </c>
      <c r="BY52" s="387">
        <v>1</v>
      </c>
      <c r="BZ52" s="387">
        <v>1</v>
      </c>
      <c r="CB52" s="396">
        <f t="shared" si="76"/>
        <v>9.2457048849765633E-2</v>
      </c>
      <c r="CC52" s="396">
        <f t="shared" si="76"/>
        <v>0.27005672472250936</v>
      </c>
      <c r="CD52" s="396">
        <f t="shared" si="76"/>
        <v>0.67871731573586258</v>
      </c>
      <c r="CE52" s="396"/>
      <c r="CG52" s="396">
        <v>1</v>
      </c>
      <c r="CH52" s="396">
        <v>1</v>
      </c>
      <c r="CI52" s="396">
        <v>1</v>
      </c>
      <c r="CJ52" s="396"/>
      <c r="CL52" s="388">
        <f t="shared" si="77"/>
        <v>1.0381247649650716</v>
      </c>
      <c r="CM52" s="388">
        <f t="shared" si="50"/>
        <v>0.9116504545828088</v>
      </c>
      <c r="CN52" s="388">
        <f t="shared" si="51"/>
        <v>0.91828107705656836</v>
      </c>
      <c r="CO52" s="388">
        <f t="shared" si="52"/>
        <v>0.98208628808362664</v>
      </c>
      <c r="CP52" s="388">
        <f t="shared" si="53"/>
        <v>1.0401345612973185</v>
      </c>
      <c r="CQ52" s="388">
        <v>1</v>
      </c>
      <c r="CR52" s="388">
        <f t="shared" si="54"/>
        <v>0.9718820100882124</v>
      </c>
      <c r="CS52" s="388">
        <f t="shared" si="55"/>
        <v>0.94640691389407916</v>
      </c>
      <c r="CT52" s="388">
        <f t="shared" si="56"/>
        <v>0.94640691389407905</v>
      </c>
      <c r="CU52" s="388"/>
      <c r="CV52" s="388">
        <f t="shared" si="78"/>
        <v>0.93802585614282907</v>
      </c>
      <c r="CY52" s="334"/>
      <c r="DA52" s="379">
        <f t="shared" si="57"/>
        <v>0.34973123924268185</v>
      </c>
      <c r="DB52" s="379">
        <f t="shared" si="58"/>
        <v>0.46182844966258291</v>
      </c>
      <c r="DC52" s="379">
        <f t="shared" si="59"/>
        <v>0.18844031109473533</v>
      </c>
      <c r="DD52" s="379">
        <f t="shared" si="60"/>
        <v>0</v>
      </c>
      <c r="DF52" s="379">
        <f t="shared" si="79"/>
        <v>0.35217498010664561</v>
      </c>
      <c r="DG52" s="379">
        <f t="shared" si="79"/>
        <v>0.46557631404738603</v>
      </c>
      <c r="DH52" s="379">
        <f t="shared" si="79"/>
        <v>0.18216241360555921</v>
      </c>
      <c r="DI52" s="379"/>
      <c r="DJ52" s="379">
        <f t="shared" si="80"/>
        <v>0.99991370775959088</v>
      </c>
      <c r="DK52" s="379"/>
      <c r="DL52" s="379">
        <f t="shared" si="81"/>
        <v>0.35220537269733981</v>
      </c>
      <c r="DM52" s="379">
        <f t="shared" si="81"/>
        <v>0.46561649313775033</v>
      </c>
      <c r="DN52" s="379">
        <f t="shared" si="81"/>
        <v>0.18217813416490986</v>
      </c>
      <c r="DO52" s="379">
        <f t="shared" si="81"/>
        <v>0</v>
      </c>
      <c r="DR52" s="379">
        <f t="shared" si="96"/>
        <v>-4.9873953155344923E-2</v>
      </c>
      <c r="DS52" s="379">
        <f t="shared" si="97"/>
        <v>-1.1433291005383215E-2</v>
      </c>
      <c r="DT52" s="379">
        <f t="shared" si="82"/>
        <v>-3.0911874204586239E-2</v>
      </c>
      <c r="DU52" s="379">
        <f t="shared" si="83"/>
        <v>0</v>
      </c>
      <c r="DW52" s="379">
        <f t="shared" si="98"/>
        <v>2.5093423430528283E-2</v>
      </c>
      <c r="DX52" s="379">
        <f t="shared" si="61"/>
        <v>-0.2075446925155856</v>
      </c>
      <c r="DY52" s="379">
        <f t="shared" si="62"/>
        <v>1.3977760226621614E-2</v>
      </c>
      <c r="DZ52" s="379">
        <f t="shared" si="63"/>
        <v>0</v>
      </c>
      <c r="EA52" s="379"/>
      <c r="EC52" s="379">
        <f t="shared" si="99"/>
        <v>-8.1628347654038508E-2</v>
      </c>
      <c r="ED52" s="379">
        <f t="shared" si="84"/>
        <v>2.5824214695716066E-2</v>
      </c>
      <c r="EE52" s="379">
        <f t="shared" si="85"/>
        <v>-7.412209109233227E-3</v>
      </c>
      <c r="EF52" s="379"/>
      <c r="EH52" s="379">
        <f t="shared" si="86"/>
        <v>0</v>
      </c>
      <c r="EI52" s="379">
        <f t="shared" si="87"/>
        <v>8.4511805802414353E-2</v>
      </c>
      <c r="EJ52" s="379">
        <f t="shared" si="88"/>
        <v>0</v>
      </c>
      <c r="EK52" s="379">
        <f t="shared" si="89"/>
        <v>0</v>
      </c>
      <c r="EM52" s="379">
        <f t="shared" si="100"/>
        <v>0</v>
      </c>
      <c r="EN52" s="379">
        <f t="shared" si="90"/>
        <v>8.4511805802414353E-2</v>
      </c>
      <c r="EO52" s="379">
        <f t="shared" si="91"/>
        <v>0</v>
      </c>
      <c r="EP52" s="379">
        <v>1</v>
      </c>
      <c r="ER52" s="379">
        <f t="shared" si="92"/>
        <v>0</v>
      </c>
      <c r="ES52" s="379">
        <f t="shared" si="93"/>
        <v>0</v>
      </c>
      <c r="ET52" s="379">
        <f t="shared" si="94"/>
        <v>0</v>
      </c>
      <c r="EU52" s="379" t="e">
        <f t="shared" si="95"/>
        <v>#DIV/0!</v>
      </c>
      <c r="EX52" s="379">
        <f t="shared" si="10"/>
        <v>0.9718820100882124</v>
      </c>
      <c r="EY52" s="379">
        <f t="shared" si="11"/>
        <v>0.83962524527201787</v>
      </c>
      <c r="EZ52" s="379">
        <f t="shared" si="107"/>
        <v>0.9718820100882124</v>
      </c>
      <c r="FA52" s="379"/>
      <c r="FB52" s="379">
        <f t="shared" si="32"/>
        <v>0.91828107705656836</v>
      </c>
      <c r="FC52" s="379">
        <f t="shared" si="13"/>
        <v>1.1261106948691977</v>
      </c>
      <c r="FD52" s="379">
        <f t="shared" si="108"/>
        <v>0.91828107705656836</v>
      </c>
      <c r="FE52" s="379"/>
      <c r="FF52" s="379">
        <f t="shared" si="33"/>
        <v>0.98208628808362664</v>
      </c>
      <c r="FG52" s="379">
        <f t="shared" si="15"/>
        <v>0.90548340312056963</v>
      </c>
      <c r="FH52" s="379">
        <f t="shared" si="109"/>
        <v>0.98208628808362664</v>
      </c>
      <c r="FI52" s="379"/>
      <c r="FJ52" s="379">
        <f t="shared" si="16"/>
        <v>1.0401345612973185</v>
      </c>
      <c r="FK52" s="379">
        <f t="shared" si="17"/>
        <v>1.0107585153386307</v>
      </c>
      <c r="FL52" s="379">
        <f t="shared" si="110"/>
        <v>1.0401345612973185</v>
      </c>
      <c r="FN52" s="379">
        <f t="shared" si="34"/>
        <v>0.91828107705656836</v>
      </c>
      <c r="FO52" s="379">
        <f t="shared" si="19"/>
        <v>1.1261106948691977</v>
      </c>
      <c r="FP52" s="379">
        <f t="shared" si="111"/>
        <v>1.1903398526333839</v>
      </c>
      <c r="FR52" s="336"/>
      <c r="GB52" s="331">
        <f>GB51+1</f>
        <v>2007</v>
      </c>
      <c r="GC52" s="389">
        <f t="shared" si="20"/>
        <v>1.0186337625665942</v>
      </c>
      <c r="GD52" s="389">
        <f t="shared" si="21"/>
        <v>1.4268279051605739</v>
      </c>
      <c r="GE52" s="389">
        <f t="shared" si="22"/>
        <v>1.0624299017500265</v>
      </c>
      <c r="GF52" s="389">
        <f t="shared" si="23"/>
        <v>0.84247750194618842</v>
      </c>
      <c r="GG52" s="389">
        <f t="shared" si="24"/>
        <v>0.79760501320711719</v>
      </c>
    </row>
    <row r="53" spans="1:189" x14ac:dyDescent="0.2">
      <c r="A53" s="373" t="s">
        <v>105</v>
      </c>
      <c r="B53" s="330">
        <f t="shared" si="9"/>
        <v>1987</v>
      </c>
      <c r="D53" s="428">
        <f>Conversion_factors!A49*D214+D296</f>
        <v>1202.9657659209688</v>
      </c>
      <c r="E53" s="428">
        <f>Conversion_factors!$A49*E214+E296</f>
        <v>1595.8440899313428</v>
      </c>
      <c r="F53" s="428">
        <f>Conversion_factors!$A49*F214+F296</f>
        <v>650.72637128702968</v>
      </c>
      <c r="G53" s="384">
        <v>0</v>
      </c>
      <c r="H53" s="384">
        <f t="shared" si="35"/>
        <v>3449.5362271393415</v>
      </c>
      <c r="I53" s="379"/>
      <c r="J53" s="390">
        <f>NonManufacturing_Data!C29</f>
        <v>290290.98492000002</v>
      </c>
      <c r="K53" s="390">
        <f>Mining!N53</f>
        <v>424505.08615000005</v>
      </c>
      <c r="L53" s="390">
        <f>NonManufacturing_Data!E29</f>
        <v>1163694.9194000002</v>
      </c>
      <c r="M53" s="390"/>
      <c r="N53" s="390">
        <f t="shared" si="36"/>
        <v>1878490.9904700003</v>
      </c>
      <c r="P53" s="390">
        <f>NonManufacturing_Data!G29</f>
        <v>84129.683539999998</v>
      </c>
      <c r="Q53" s="390">
        <f>Mining!V53</f>
        <v>248543.1716061453</v>
      </c>
      <c r="R53" s="390">
        <f>NonManufacturing_Data!I29</f>
        <v>630078.59988000011</v>
      </c>
      <c r="S53" s="392"/>
      <c r="T53" s="390">
        <f t="shared" si="37"/>
        <v>962751.45502614544</v>
      </c>
      <c r="U53" s="762">
        <f>NonManufacturing_Data!X29</f>
        <v>927719.39884486026</v>
      </c>
      <c r="W53" s="393">
        <f t="shared" si="64"/>
        <v>4.1439997396146788</v>
      </c>
      <c r="X53" s="393">
        <f t="shared" si="65"/>
        <v>3.7593049930323965</v>
      </c>
      <c r="Y53" s="393">
        <f t="shared" si="66"/>
        <v>0.55918983613208817</v>
      </c>
      <c r="Z53" s="384"/>
      <c r="AA53" s="384">
        <f t="shared" si="67"/>
        <v>3.5829976772620533</v>
      </c>
      <c r="AD53" s="393">
        <f t="shared" si="38"/>
        <v>14.298945571915899</v>
      </c>
      <c r="AE53" s="393">
        <f t="shared" si="39"/>
        <v>6.4207923300351295</v>
      </c>
      <c r="AF53" s="393">
        <f t="shared" si="40"/>
        <v>1.0327701518682939</v>
      </c>
      <c r="AG53" s="384"/>
      <c r="AH53" s="393">
        <f t="shared" si="68"/>
        <v>3.7182969672020376</v>
      </c>
      <c r="AJ53" s="394">
        <f t="shared" si="41"/>
        <v>0.90586694727521377</v>
      </c>
      <c r="AK53" s="394">
        <f t="shared" si="42"/>
        <v>1.0597782239978777</v>
      </c>
      <c r="AL53" s="394">
        <f t="shared" si="43"/>
        <v>0.94016839995611978</v>
      </c>
      <c r="AM53" s="395"/>
      <c r="AN53" s="394">
        <f t="shared" si="44"/>
        <v>0.88755218386954615</v>
      </c>
      <c r="AP53" s="389">
        <f t="shared" si="101"/>
        <v>3.4505179706515752</v>
      </c>
      <c r="AQ53" s="389">
        <f t="shared" si="102"/>
        <v>1.7079732402493573</v>
      </c>
      <c r="AR53" s="389">
        <f t="shared" si="103"/>
        <v>1.8469043697431218</v>
      </c>
      <c r="AS53" s="389"/>
      <c r="AT53" s="389">
        <f t="shared" si="45"/>
        <v>1.9511692043290509</v>
      </c>
      <c r="AV53" s="389">
        <f t="shared" si="72"/>
        <v>9.0684406992839819E-2</v>
      </c>
      <c r="AW53" s="389">
        <f t="shared" si="73"/>
        <v>0.26790770131099567</v>
      </c>
      <c r="AX53" s="389">
        <f t="shared" si="74"/>
        <v>0.67916937024765855</v>
      </c>
      <c r="AY53" s="389"/>
      <c r="AZ53" s="389">
        <f t="shared" si="112"/>
        <v>1</v>
      </c>
      <c r="BC53" s="379">
        <f t="shared" si="104"/>
        <v>0.90586694727521377</v>
      </c>
      <c r="BD53" s="379">
        <f t="shared" si="105"/>
        <v>1.0597782239978777</v>
      </c>
      <c r="BE53" s="379">
        <f t="shared" si="106"/>
        <v>0.94016839995611978</v>
      </c>
      <c r="BF53" s="379" t="e">
        <f t="shared" si="47"/>
        <v>#DIV/0!</v>
      </c>
      <c r="BG53" s="379"/>
      <c r="BH53" s="379"/>
      <c r="BI53" s="379"/>
      <c r="BJ53" s="379"/>
      <c r="BK53" s="379"/>
      <c r="BL53" s="379"/>
      <c r="BM53" s="379"/>
      <c r="BN53" s="379"/>
      <c r="BO53" s="379"/>
      <c r="BP53" s="379"/>
      <c r="BQ53" s="379"/>
      <c r="BR53" s="387">
        <f t="shared" si="75"/>
        <v>0.90586694727521377</v>
      </c>
      <c r="BS53" s="396">
        <f>Mining!BZ53</f>
        <v>0.97414305221319708</v>
      </c>
      <c r="BT53" s="387">
        <f t="shared" si="48"/>
        <v>0.94016839995611978</v>
      </c>
      <c r="BU53" s="387">
        <v>1</v>
      </c>
      <c r="BV53" s="387"/>
      <c r="BW53" s="387">
        <v>1</v>
      </c>
      <c r="BX53" s="396">
        <f>Mining!BW53</f>
        <v>1.0879082097748607</v>
      </c>
      <c r="BY53" s="387">
        <v>1</v>
      </c>
      <c r="BZ53" s="387">
        <v>1</v>
      </c>
      <c r="CB53" s="396">
        <f t="shared" si="76"/>
        <v>9.0684406992839819E-2</v>
      </c>
      <c r="CC53" s="396">
        <f t="shared" si="76"/>
        <v>0.26790770131099567</v>
      </c>
      <c r="CD53" s="396">
        <f t="shared" si="76"/>
        <v>0.67916937024765855</v>
      </c>
      <c r="CE53" s="396"/>
      <c r="CG53" s="396">
        <v>1</v>
      </c>
      <c r="CH53" s="396">
        <v>1</v>
      </c>
      <c r="CI53" s="396">
        <v>1</v>
      </c>
      <c r="CJ53" s="396"/>
      <c r="CL53" s="388">
        <f t="shared" si="77"/>
        <v>1.0686333948604791</v>
      </c>
      <c r="CM53" s="388">
        <f t="shared" si="50"/>
        <v>0.87950256967543339</v>
      </c>
      <c r="CN53" s="388">
        <f t="shared" si="51"/>
        <v>0.92222222936221554</v>
      </c>
      <c r="CO53" s="388">
        <f t="shared" si="52"/>
        <v>0.97199537102212474</v>
      </c>
      <c r="CP53" s="388">
        <f t="shared" si="53"/>
        <v>1.0400119570750654</v>
      </c>
      <c r="CQ53" s="388">
        <v>1</v>
      </c>
      <c r="CR53" s="388">
        <f t="shared" si="54"/>
        <v>0.94340678914752329</v>
      </c>
      <c r="CS53" s="388">
        <f t="shared" si="55"/>
        <v>0.93986581682077341</v>
      </c>
      <c r="CT53" s="388">
        <f t="shared" si="56"/>
        <v>0.93986581682077353</v>
      </c>
      <c r="CU53" s="388"/>
      <c r="CV53" s="388">
        <f t="shared" si="78"/>
        <v>0.93226228578465631</v>
      </c>
      <c r="CY53" s="334"/>
      <c r="DA53" s="379">
        <f t="shared" si="57"/>
        <v>0.34873260830154368</v>
      </c>
      <c r="DB53" s="379">
        <f t="shared" si="58"/>
        <v>0.46262569367324979</v>
      </c>
      <c r="DC53" s="379">
        <f t="shared" si="59"/>
        <v>0.18864169802520647</v>
      </c>
      <c r="DD53" s="379">
        <f t="shared" si="60"/>
        <v>0</v>
      </c>
      <c r="DF53" s="379">
        <f t="shared" ref="DF53:DH72" si="113">(DA53-DA52)/LN(DA53/DA52)</f>
        <v>0.34923168580601305</v>
      </c>
      <c r="DG53" s="379">
        <f t="shared" si="113"/>
        <v>0.46222695707812578</v>
      </c>
      <c r="DH53" s="379">
        <f t="shared" si="113"/>
        <v>0.18854098663430682</v>
      </c>
      <c r="DI53" s="379"/>
      <c r="DJ53" s="379">
        <f t="shared" si="80"/>
        <v>0.99999962951844568</v>
      </c>
      <c r="DK53" s="379"/>
      <c r="DL53" s="379">
        <f t="shared" ref="DL53:DO72" si="114">DF53/$DJ53</f>
        <v>0.34923181518995877</v>
      </c>
      <c r="DM53" s="379">
        <f t="shared" si="114"/>
        <v>0.46222712832475071</v>
      </c>
      <c r="DN53" s="379">
        <f t="shared" si="114"/>
        <v>0.18854105648529049</v>
      </c>
      <c r="DO53" s="379">
        <f t="shared" si="114"/>
        <v>0</v>
      </c>
      <c r="DR53" s="379">
        <f t="shared" si="96"/>
        <v>-4.8988887880529776E-2</v>
      </c>
      <c r="DS53" s="379">
        <f t="shared" si="97"/>
        <v>-1.4763824263248444E-2</v>
      </c>
      <c r="DT53" s="379">
        <f t="shared" si="82"/>
        <v>-3.0784396669258061E-2</v>
      </c>
      <c r="DU53" s="379">
        <f t="shared" si="83"/>
        <v>0</v>
      </c>
      <c r="DW53" s="379">
        <f t="shared" si="98"/>
        <v>2.9587998342621866E-2</v>
      </c>
      <c r="DX53" s="379">
        <f t="shared" si="61"/>
        <v>-1.116701151285995E-2</v>
      </c>
      <c r="DY53" s="379">
        <f t="shared" si="62"/>
        <v>-4.7134478005844164E-3</v>
      </c>
      <c r="DZ53" s="379">
        <f t="shared" si="63"/>
        <v>0</v>
      </c>
      <c r="EA53" s="379"/>
      <c r="EC53" s="379">
        <f t="shared" si="99"/>
        <v>-1.9358776071271604E-2</v>
      </c>
      <c r="ED53" s="379">
        <f t="shared" si="84"/>
        <v>-7.9895053981682354E-3</v>
      </c>
      <c r="EE53" s="379">
        <f t="shared" si="85"/>
        <v>6.6582069499989609E-4</v>
      </c>
      <c r="EF53" s="379"/>
      <c r="EH53" s="379">
        <f t="shared" si="86"/>
        <v>0</v>
      </c>
      <c r="EI53" s="379">
        <f t="shared" si="87"/>
        <v>-2.5502694342898315E-4</v>
      </c>
      <c r="EJ53" s="379">
        <f t="shared" si="88"/>
        <v>0</v>
      </c>
      <c r="EK53" s="379">
        <f t="shared" si="89"/>
        <v>0</v>
      </c>
      <c r="EM53" s="379">
        <f t="shared" si="100"/>
        <v>0</v>
      </c>
      <c r="EN53" s="379">
        <f t="shared" si="90"/>
        <v>-2.5502694342898315E-4</v>
      </c>
      <c r="EO53" s="379">
        <f t="shared" si="91"/>
        <v>0</v>
      </c>
      <c r="EP53" s="379">
        <v>1</v>
      </c>
      <c r="ER53" s="379">
        <f t="shared" si="92"/>
        <v>0</v>
      </c>
      <c r="ES53" s="379">
        <f t="shared" si="93"/>
        <v>0</v>
      </c>
      <c r="ET53" s="379">
        <f t="shared" si="94"/>
        <v>0</v>
      </c>
      <c r="EU53" s="379" t="e">
        <f t="shared" si="95"/>
        <v>#DIV/0!</v>
      </c>
      <c r="EX53" s="379">
        <f t="shared" si="10"/>
        <v>0.97070094862841982</v>
      </c>
      <c r="EY53" s="379">
        <f t="shared" si="11"/>
        <v>0.81502502207791738</v>
      </c>
      <c r="EZ53" s="379">
        <f t="shared" si="107"/>
        <v>0.94340678914752329</v>
      </c>
      <c r="FA53" s="379"/>
      <c r="FB53" s="379">
        <f t="shared" si="32"/>
        <v>1.0042918801270304</v>
      </c>
      <c r="FC53" s="379">
        <f t="shared" si="13"/>
        <v>1.1309438269813432</v>
      </c>
      <c r="FD53" s="379">
        <f t="shared" si="108"/>
        <v>0.92222222936221554</v>
      </c>
      <c r="FE53" s="379"/>
      <c r="FF53" s="379">
        <f t="shared" si="33"/>
        <v>0.98972501990513229</v>
      </c>
      <c r="FG53" s="379">
        <f t="shared" si="15"/>
        <v>0.89617957917727264</v>
      </c>
      <c r="FH53" s="379">
        <f t="shared" si="109"/>
        <v>0.97199537102212474</v>
      </c>
      <c r="FI53" s="379"/>
      <c r="FJ53" s="379">
        <f t="shared" si="16"/>
        <v>0.99988212657591136</v>
      </c>
      <c r="FK53" s="379">
        <f t="shared" si="17"/>
        <v>1.0106393737715009</v>
      </c>
      <c r="FL53" s="379">
        <f t="shared" si="110"/>
        <v>1.0400119570750654</v>
      </c>
      <c r="FN53" s="379">
        <f t="shared" si="34"/>
        <v>1.0042918801270304</v>
      </c>
      <c r="FO53" s="379">
        <f t="shared" si="19"/>
        <v>1.1309438269813432</v>
      </c>
      <c r="FP53" s="379">
        <f t="shared" si="111"/>
        <v>1.1954486485913134</v>
      </c>
      <c r="FR53" s="336"/>
      <c r="GB53" s="331">
        <v>2008</v>
      </c>
      <c r="GC53" s="389">
        <f t="shared" si="20"/>
        <v>0.97566378946809917</v>
      </c>
      <c r="GD53" s="389">
        <f t="shared" si="21"/>
        <v>1.3351598534144595</v>
      </c>
      <c r="GE53" s="389">
        <f t="shared" si="22"/>
        <v>1.0531060366839942</v>
      </c>
      <c r="GF53" s="389">
        <f t="shared" si="23"/>
        <v>0.88878731015954626</v>
      </c>
      <c r="GG53" s="389">
        <f t="shared" si="24"/>
        <v>0.78072300088299651</v>
      </c>
    </row>
    <row r="54" spans="1:189" x14ac:dyDescent="0.2">
      <c r="A54" s="373" t="s">
        <v>105</v>
      </c>
      <c r="B54" s="330">
        <f t="shared" si="9"/>
        <v>1988</v>
      </c>
      <c r="D54" s="428">
        <f>Conversion_factors!A50*D215+D297</f>
        <v>1202.4718266666875</v>
      </c>
      <c r="E54" s="428">
        <f>Conversion_factors!$A50*E215+E297</f>
        <v>1675.9151948800441</v>
      </c>
      <c r="F54" s="428">
        <f>Conversion_factors!$A50*F215+F297</f>
        <v>666.67405129445012</v>
      </c>
      <c r="G54" s="384">
        <v>0</v>
      </c>
      <c r="H54" s="384">
        <f t="shared" si="35"/>
        <v>3545.0610728411816</v>
      </c>
      <c r="I54" s="379"/>
      <c r="J54" s="390">
        <f>NonManufacturing_Data!C30</f>
        <v>278390.95334999997</v>
      </c>
      <c r="K54" s="390">
        <f>Mining!N54</f>
        <v>446645.93082000001</v>
      </c>
      <c r="L54" s="390">
        <f>NonManufacturing_Data!E30</f>
        <v>1153303.7308</v>
      </c>
      <c r="M54" s="390"/>
      <c r="N54" s="390">
        <f t="shared" si="36"/>
        <v>1878340.61497</v>
      </c>
      <c r="P54" s="390">
        <f>NonManufacturing_Data!G30</f>
        <v>74804.61275</v>
      </c>
      <c r="Q54" s="390">
        <f>Mining!V54</f>
        <v>278424.60066775489</v>
      </c>
      <c r="R54" s="390">
        <f>NonManufacturing_Data!I30</f>
        <v>651423.97071000002</v>
      </c>
      <c r="S54" s="392"/>
      <c r="T54" s="390">
        <f t="shared" si="37"/>
        <v>1004653.1841277549</v>
      </c>
      <c r="U54" s="762">
        <f>NonManufacturing_Data!X30</f>
        <v>945843.55228115118</v>
      </c>
      <c r="W54" s="393">
        <f t="shared" si="64"/>
        <v>4.3193638737064504</v>
      </c>
      <c r="X54" s="393">
        <f t="shared" si="65"/>
        <v>3.7522231352320192</v>
      </c>
      <c r="Y54" s="393">
        <f t="shared" si="66"/>
        <v>0.57805592186197596</v>
      </c>
      <c r="Z54" s="384"/>
      <c r="AA54" s="384">
        <f t="shared" si="67"/>
        <v>3.5286416535065501</v>
      </c>
      <c r="AD54" s="393">
        <f t="shared" si="38"/>
        <v>16.07483526029867</v>
      </c>
      <c r="AE54" s="393">
        <f t="shared" si="39"/>
        <v>6.0192784361031366</v>
      </c>
      <c r="AF54" s="393">
        <f t="shared" si="40"/>
        <v>1.0234103767594378</v>
      </c>
      <c r="AG54" s="384"/>
      <c r="AH54" s="393">
        <f t="shared" si="68"/>
        <v>3.7480416970558523</v>
      </c>
      <c r="AJ54" s="394">
        <f t="shared" si="41"/>
        <v>0.94420106474454679</v>
      </c>
      <c r="AK54" s="394">
        <f t="shared" si="42"/>
        <v>1.057781791493412</v>
      </c>
      <c r="AL54" s="394">
        <f t="shared" si="43"/>
        <v>0.97188803519983658</v>
      </c>
      <c r="AM54" s="395"/>
      <c r="AN54" s="394">
        <f t="shared" si="44"/>
        <v>0.87408753445131726</v>
      </c>
      <c r="AP54" s="389">
        <f t="shared" si="101"/>
        <v>3.7215746879192282</v>
      </c>
      <c r="AQ54" s="389">
        <f t="shared" si="102"/>
        <v>1.6041898946745163</v>
      </c>
      <c r="AR54" s="389">
        <f t="shared" si="103"/>
        <v>1.7704348974800408</v>
      </c>
      <c r="AS54" s="389"/>
      <c r="AT54" s="389">
        <f t="shared" si="45"/>
        <v>1.8696408319262783</v>
      </c>
      <c r="AV54" s="389">
        <f t="shared" si="72"/>
        <v>7.9087722879316508E-2</v>
      </c>
      <c r="AW54" s="389">
        <f t="shared" si="73"/>
        <v>0.29436644146514562</v>
      </c>
      <c r="AX54" s="389">
        <f t="shared" si="74"/>
        <v>0.68872274821657276</v>
      </c>
      <c r="AY54" s="389"/>
      <c r="AZ54" s="389">
        <f t="shared" si="112"/>
        <v>1</v>
      </c>
      <c r="BC54" s="379">
        <f t="shared" si="104"/>
        <v>0.94420106474454679</v>
      </c>
      <c r="BD54" s="379">
        <f t="shared" si="105"/>
        <v>1.057781791493412</v>
      </c>
      <c r="BE54" s="379">
        <f t="shared" si="106"/>
        <v>0.97188803519983658</v>
      </c>
      <c r="BF54" s="379" t="e">
        <f t="shared" si="47"/>
        <v>#DIV/0!</v>
      </c>
      <c r="BG54" s="379"/>
      <c r="BH54" s="379"/>
      <c r="BI54" s="379"/>
      <c r="BJ54" s="379"/>
      <c r="BK54" s="379"/>
      <c r="BL54" s="379"/>
      <c r="BM54" s="379"/>
      <c r="BN54" s="379"/>
      <c r="BO54" s="379"/>
      <c r="BP54" s="379"/>
      <c r="BQ54" s="379"/>
      <c r="BR54" s="387">
        <f t="shared" si="75"/>
        <v>0.94420106474454679</v>
      </c>
      <c r="BS54" s="396">
        <f>Mining!BZ54</f>
        <v>0.96162809791014359</v>
      </c>
      <c r="BT54" s="387">
        <f t="shared" si="48"/>
        <v>0.97188803519983658</v>
      </c>
      <c r="BU54" s="387">
        <v>1</v>
      </c>
      <c r="BV54" s="387"/>
      <c r="BW54" s="387">
        <v>1</v>
      </c>
      <c r="BX54" s="396">
        <f>Mining!BW54</f>
        <v>1.0999905200276849</v>
      </c>
      <c r="BY54" s="387">
        <v>1</v>
      </c>
      <c r="BZ54" s="387">
        <v>1</v>
      </c>
      <c r="CB54" s="396">
        <f t="shared" si="76"/>
        <v>7.9087722879316508E-2</v>
      </c>
      <c r="CC54" s="396">
        <f t="shared" si="76"/>
        <v>0.29436644146514562</v>
      </c>
      <c r="CD54" s="396">
        <f t="shared" si="76"/>
        <v>0.68872274821657276</v>
      </c>
      <c r="CE54" s="396"/>
      <c r="CG54" s="396">
        <v>1</v>
      </c>
      <c r="CH54" s="396">
        <v>1</v>
      </c>
      <c r="CI54" s="396">
        <v>1</v>
      </c>
      <c r="CJ54" s="396"/>
      <c r="CL54" s="388">
        <f t="shared" si="77"/>
        <v>1.0895104786421825</v>
      </c>
      <c r="CM54" s="388">
        <f t="shared" si="50"/>
        <v>0.88653820092583813</v>
      </c>
      <c r="CN54" s="388">
        <f t="shared" si="51"/>
        <v>0.91188480447420539</v>
      </c>
      <c r="CO54" s="388">
        <f t="shared" si="52"/>
        <v>0.97162250196171818</v>
      </c>
      <c r="CP54" s="388">
        <f t="shared" si="53"/>
        <v>1.0453980362907462</v>
      </c>
      <c r="CQ54" s="388">
        <v>1</v>
      </c>
      <c r="CR54" s="388">
        <f t="shared" si="54"/>
        <v>0.95714609367053671</v>
      </c>
      <c r="CS54" s="388">
        <f t="shared" si="55"/>
        <v>0.96589265962528892</v>
      </c>
      <c r="CT54" s="388">
        <f t="shared" si="56"/>
        <v>0.96589265962528925</v>
      </c>
      <c r="CU54" s="388"/>
      <c r="CV54" s="388">
        <f t="shared" si="78"/>
        <v>0.92623080926556745</v>
      </c>
      <c r="CY54" s="334"/>
      <c r="DA54" s="379">
        <f t="shared" si="57"/>
        <v>0.33919636416953719</v>
      </c>
      <c r="DB54" s="379">
        <f t="shared" si="58"/>
        <v>0.47274649447347472</v>
      </c>
      <c r="DC54" s="379">
        <f t="shared" si="59"/>
        <v>0.18805714135698814</v>
      </c>
      <c r="DD54" s="379">
        <f t="shared" si="60"/>
        <v>0</v>
      </c>
      <c r="DF54" s="379">
        <f t="shared" si="113"/>
        <v>0.34394245280468988</v>
      </c>
      <c r="DG54" s="379">
        <f t="shared" si="113"/>
        <v>0.46766784219313018</v>
      </c>
      <c r="DH54" s="379">
        <f t="shared" si="113"/>
        <v>0.18834926850635128</v>
      </c>
      <c r="DI54" s="379"/>
      <c r="DJ54" s="379">
        <f t="shared" si="80"/>
        <v>0.99995956350417137</v>
      </c>
      <c r="DK54" s="379"/>
      <c r="DL54" s="379">
        <f t="shared" si="114"/>
        <v>0.34395636119465456</v>
      </c>
      <c r="DM54" s="379">
        <f t="shared" si="114"/>
        <v>0.46768675380659958</v>
      </c>
      <c r="DN54" s="379">
        <f t="shared" si="114"/>
        <v>0.18835688499874584</v>
      </c>
      <c r="DO54" s="379">
        <f t="shared" si="114"/>
        <v>0</v>
      </c>
      <c r="DR54" s="379">
        <f t="shared" si="96"/>
        <v>4.1446697833734225E-2</v>
      </c>
      <c r="DS54" s="379">
        <f t="shared" si="97"/>
        <v>-1.293038040298484E-2</v>
      </c>
      <c r="DT54" s="379">
        <f t="shared" si="82"/>
        <v>3.318159959362954E-2</v>
      </c>
      <c r="DU54" s="379">
        <f t="shared" si="83"/>
        <v>0</v>
      </c>
      <c r="DW54" s="379">
        <f t="shared" si="98"/>
        <v>7.5622525726952466E-2</v>
      </c>
      <c r="DX54" s="379">
        <f t="shared" si="61"/>
        <v>-6.2688537304268849E-2</v>
      </c>
      <c r="DY54" s="379">
        <f t="shared" si="62"/>
        <v>-4.2285702688624499E-2</v>
      </c>
      <c r="DZ54" s="379">
        <f t="shared" si="63"/>
        <v>0</v>
      </c>
      <c r="EA54" s="379"/>
      <c r="EC54" s="379">
        <f t="shared" si="99"/>
        <v>-0.13682777124527137</v>
      </c>
      <c r="ED54" s="379">
        <f t="shared" si="84"/>
        <v>9.41828676700006E-2</v>
      </c>
      <c r="EE54" s="379">
        <f t="shared" si="85"/>
        <v>1.3968255494915118E-2</v>
      </c>
      <c r="EF54" s="379"/>
      <c r="EH54" s="379">
        <f t="shared" si="86"/>
        <v>0</v>
      </c>
      <c r="EI54" s="379">
        <f t="shared" si="87"/>
        <v>1.1044782751552851E-2</v>
      </c>
      <c r="EJ54" s="379">
        <f t="shared" si="88"/>
        <v>0</v>
      </c>
      <c r="EK54" s="379">
        <f t="shared" si="89"/>
        <v>0</v>
      </c>
      <c r="EM54" s="379">
        <f t="shared" si="100"/>
        <v>0</v>
      </c>
      <c r="EN54" s="379">
        <f t="shared" si="90"/>
        <v>1.1044782751552851E-2</v>
      </c>
      <c r="EO54" s="379">
        <f t="shared" si="91"/>
        <v>0</v>
      </c>
      <c r="EP54" s="379">
        <v>1</v>
      </c>
      <c r="ER54" s="379">
        <f t="shared" si="92"/>
        <v>0</v>
      </c>
      <c r="ES54" s="379">
        <f t="shared" si="93"/>
        <v>0</v>
      </c>
      <c r="ET54" s="379">
        <f t="shared" si="94"/>
        <v>0</v>
      </c>
      <c r="EU54" s="379" t="e">
        <f t="shared" si="95"/>
        <v>#DIV/0!</v>
      </c>
      <c r="EX54" s="379">
        <f t="shared" si="10"/>
        <v>1.0145634997342223</v>
      </c>
      <c r="EY54" s="379">
        <f t="shared" si="11"/>
        <v>0.82689463877033365</v>
      </c>
      <c r="EZ54" s="379">
        <f t="shared" si="107"/>
        <v>0.95714609367053671</v>
      </c>
      <c r="FA54" s="379"/>
      <c r="FB54" s="379">
        <f t="shared" si="32"/>
        <v>0.98879074418412227</v>
      </c>
      <c r="FC54" s="379">
        <f t="shared" si="13"/>
        <v>1.1182667883113215</v>
      </c>
      <c r="FD54" s="379">
        <f t="shared" si="108"/>
        <v>0.91188480447420539</v>
      </c>
      <c r="FE54" s="379"/>
      <c r="FF54" s="379">
        <f t="shared" si="33"/>
        <v>0.9996163880286647</v>
      </c>
      <c r="FG54" s="379">
        <f t="shared" si="15"/>
        <v>0.89583579396223401</v>
      </c>
      <c r="FH54" s="379">
        <f t="shared" si="109"/>
        <v>0.97162250196171818</v>
      </c>
      <c r="FI54" s="379"/>
      <c r="FJ54" s="379">
        <f t="shared" si="16"/>
        <v>1.0051788627804135</v>
      </c>
      <c r="FK54" s="379">
        <f t="shared" si="17"/>
        <v>1.0158733364087464</v>
      </c>
      <c r="FL54" s="379">
        <f t="shared" si="110"/>
        <v>1.0453980362907462</v>
      </c>
      <c r="FN54" s="379">
        <f t="shared" si="34"/>
        <v>0.98879074418412227</v>
      </c>
      <c r="FO54" s="379">
        <f t="shared" si="19"/>
        <v>1.1182667883113215</v>
      </c>
      <c r="FP54" s="379">
        <f t="shared" si="111"/>
        <v>1.182048558874508</v>
      </c>
      <c r="FR54" s="336"/>
      <c r="GB54" s="331">
        <v>2012</v>
      </c>
      <c r="GC54" s="389">
        <f t="shared" si="20"/>
        <v>0.96145628607114608</v>
      </c>
      <c r="GD54" s="389">
        <f t="shared" si="21"/>
        <v>1.2954138766802035</v>
      </c>
      <c r="GE54" s="389">
        <f t="shared" si="22"/>
        <v>1.0490017593830883</v>
      </c>
      <c r="GF54" s="389">
        <f t="shared" si="23"/>
        <v>0.8770182832804948</v>
      </c>
      <c r="GG54" s="389">
        <f t="shared" si="24"/>
        <v>0.80674472505252104</v>
      </c>
    </row>
    <row r="55" spans="1:189" x14ac:dyDescent="0.2">
      <c r="A55" s="373" t="s">
        <v>105</v>
      </c>
      <c r="B55" s="330">
        <f t="shared" si="9"/>
        <v>1989</v>
      </c>
      <c r="D55" s="428">
        <f>Conversion_factors!A51*D216+D298</f>
        <v>1214.215942017996</v>
      </c>
      <c r="E55" s="428">
        <f>Conversion_factors!$A51*E216+E298</f>
        <v>1662.9121507640061</v>
      </c>
      <c r="F55" s="428">
        <f>Conversion_factors!$A51*F216+F298</f>
        <v>686.30424694433145</v>
      </c>
      <c r="G55" s="384">
        <v>0</v>
      </c>
      <c r="H55" s="384">
        <f t="shared" si="35"/>
        <v>3563.4323397263333</v>
      </c>
      <c r="I55" s="379"/>
      <c r="J55" s="390">
        <f>NonManufacturing_Data!C31</f>
        <v>295180.01936999999</v>
      </c>
      <c r="K55" s="390">
        <f>Mining!N55</f>
        <v>428383.51416000008</v>
      </c>
      <c r="L55" s="390">
        <f>NonManufacturing_Data!E31</f>
        <v>1138979.5793999999</v>
      </c>
      <c r="M55" s="390"/>
      <c r="N55" s="390">
        <f t="shared" si="36"/>
        <v>1862543.1129300001</v>
      </c>
      <c r="P55" s="390">
        <f>NonManufacturing_Data!G31</f>
        <v>84992.04035000001</v>
      </c>
      <c r="Q55" s="390">
        <f>Mining!V55</f>
        <v>262025.66377908734</v>
      </c>
      <c r="R55" s="390">
        <f>NonManufacturing_Data!I31</f>
        <v>656681.45121000009</v>
      </c>
      <c r="S55" s="392"/>
      <c r="T55" s="390">
        <f t="shared" si="37"/>
        <v>1003699.1553390874</v>
      </c>
      <c r="U55" s="762">
        <f>NonManufacturing_Data!X31</f>
        <v>962024.68890554272</v>
      </c>
      <c r="W55" s="393">
        <f t="shared" si="64"/>
        <v>4.1134760564400192</v>
      </c>
      <c r="X55" s="393">
        <f t="shared" si="65"/>
        <v>3.881830406160105</v>
      </c>
      <c r="Y55" s="393">
        <f t="shared" si="66"/>
        <v>0.60256062475313898</v>
      </c>
      <c r="Z55" s="384"/>
      <c r="AA55" s="384">
        <f t="shared" si="67"/>
        <v>3.5502992313692561</v>
      </c>
      <c r="AD55" s="393">
        <f t="shared" si="38"/>
        <v>14.286231240217495</v>
      </c>
      <c r="AE55" s="393">
        <f t="shared" si="39"/>
        <v>6.3463712934852055</v>
      </c>
      <c r="AF55" s="393">
        <f t="shared" si="40"/>
        <v>1.0451098408212207</v>
      </c>
      <c r="AG55" s="384"/>
      <c r="AH55" s="393">
        <f t="shared" si="68"/>
        <v>3.704096558873462</v>
      </c>
      <c r="AJ55" s="394">
        <f t="shared" si="41"/>
        <v>0.89919455407192761</v>
      </c>
      <c r="AK55" s="394">
        <f t="shared" si="42"/>
        <v>1.094319120509269</v>
      </c>
      <c r="AL55" s="394">
        <f t="shared" si="43"/>
        <v>1.0130879029727244</v>
      </c>
      <c r="AM55" s="395"/>
      <c r="AN55" s="394">
        <f t="shared" si="44"/>
        <v>0.87945238038782314</v>
      </c>
      <c r="AP55" s="389">
        <f t="shared" si="101"/>
        <v>3.4730313351043107</v>
      </c>
      <c r="AQ55" s="389">
        <f t="shared" si="102"/>
        <v>1.6348914376614967</v>
      </c>
      <c r="AR55" s="389">
        <f t="shared" si="103"/>
        <v>1.7344476188589126</v>
      </c>
      <c r="AS55" s="389"/>
      <c r="AT55" s="389">
        <f t="shared" si="45"/>
        <v>1.8556786692729286</v>
      </c>
      <c r="AV55" s="389">
        <f t="shared" si="72"/>
        <v>8.8347046941895102E-2</v>
      </c>
      <c r="AW55" s="389">
        <f t="shared" si="73"/>
        <v>0.27236895975838576</v>
      </c>
      <c r="AX55" s="389">
        <f t="shared" si="74"/>
        <v>0.68260353271918672</v>
      </c>
      <c r="AY55" s="389"/>
      <c r="AZ55" s="389">
        <f t="shared" si="112"/>
        <v>1</v>
      </c>
      <c r="BC55" s="379">
        <f t="shared" si="104"/>
        <v>0.89919455407192761</v>
      </c>
      <c r="BD55" s="379">
        <f t="shared" si="105"/>
        <v>1.094319120509269</v>
      </c>
      <c r="BE55" s="379">
        <f t="shared" si="106"/>
        <v>1.0130879029727244</v>
      </c>
      <c r="BF55" s="379" t="e">
        <f t="shared" si="47"/>
        <v>#DIV/0!</v>
      </c>
      <c r="BG55" s="379"/>
      <c r="BH55" s="379"/>
      <c r="BI55" s="379"/>
      <c r="BJ55" s="379"/>
      <c r="BK55" s="379"/>
      <c r="BL55" s="379"/>
      <c r="BM55" s="379"/>
      <c r="BN55" s="379"/>
      <c r="BO55" s="379"/>
      <c r="BP55" s="379"/>
      <c r="BQ55" s="379"/>
      <c r="BR55" s="387">
        <f t="shared" si="75"/>
        <v>0.89919455407192761</v>
      </c>
      <c r="BS55" s="396">
        <f>Mining!BZ55</f>
        <v>0.97441362322964897</v>
      </c>
      <c r="BT55" s="387">
        <f t="shared" si="48"/>
        <v>1.0130879029727244</v>
      </c>
      <c r="BU55" s="387">
        <v>1</v>
      </c>
      <c r="BV55" s="387"/>
      <c r="BW55" s="387">
        <v>1</v>
      </c>
      <c r="BX55" s="396">
        <f>Mining!BW55</f>
        <v>1.1230540033730223</v>
      </c>
      <c r="BY55" s="387">
        <v>1</v>
      </c>
      <c r="BZ55" s="387">
        <v>1</v>
      </c>
      <c r="CB55" s="396">
        <f t="shared" si="76"/>
        <v>8.8347046941895102E-2</v>
      </c>
      <c r="CC55" s="396">
        <f t="shared" si="76"/>
        <v>0.27236895975838576</v>
      </c>
      <c r="CD55" s="396">
        <f t="shared" si="76"/>
        <v>0.68260353271918672</v>
      </c>
      <c r="CE55" s="396"/>
      <c r="CG55" s="396">
        <v>1</v>
      </c>
      <c r="CH55" s="396">
        <v>1</v>
      </c>
      <c r="CI55" s="396">
        <v>1</v>
      </c>
      <c r="CJ55" s="396"/>
      <c r="CL55" s="388">
        <f t="shared" si="77"/>
        <v>1.1081494151408215</v>
      </c>
      <c r="CM55" s="388">
        <f t="shared" si="50"/>
        <v>0.87614369443615403</v>
      </c>
      <c r="CN55" s="388">
        <f t="shared" si="51"/>
        <v>0.8951675245084364</v>
      </c>
      <c r="CO55" s="388">
        <f t="shared" si="52"/>
        <v>0.97109886190242323</v>
      </c>
      <c r="CP55" s="388">
        <f t="shared" si="53"/>
        <v>1.0556367819050734</v>
      </c>
      <c r="CQ55" s="388">
        <v>1</v>
      </c>
      <c r="CR55" s="388">
        <f t="shared" si="54"/>
        <v>0.95475746415584584</v>
      </c>
      <c r="CS55" s="388">
        <f t="shared" si="55"/>
        <v>0.97089812256874208</v>
      </c>
      <c r="CT55" s="388">
        <f t="shared" si="56"/>
        <v>0.97089812256874275</v>
      </c>
      <c r="CU55" s="388"/>
      <c r="CV55" s="388">
        <f t="shared" si="78"/>
        <v>0.91766100536412232</v>
      </c>
      <c r="CY55" s="334"/>
      <c r="DA55" s="379">
        <f t="shared" si="57"/>
        <v>0.34074336938617056</v>
      </c>
      <c r="DB55" s="379">
        <f t="shared" si="58"/>
        <v>0.46666022874218949</v>
      </c>
      <c r="DC55" s="379">
        <f t="shared" si="59"/>
        <v>0.19259640187164004</v>
      </c>
      <c r="DD55" s="379">
        <f t="shared" si="60"/>
        <v>0</v>
      </c>
      <c r="DF55" s="379">
        <f t="shared" si="113"/>
        <v>0.33996928015026423</v>
      </c>
      <c r="DG55" s="379">
        <f t="shared" si="113"/>
        <v>0.46969678954408689</v>
      </c>
      <c r="DH55" s="379">
        <f t="shared" si="113"/>
        <v>0.1903177495574675</v>
      </c>
      <c r="DI55" s="379"/>
      <c r="DJ55" s="379">
        <f t="shared" si="80"/>
        <v>0.99998381925181867</v>
      </c>
      <c r="DK55" s="379"/>
      <c r="DL55" s="379">
        <f t="shared" si="114"/>
        <v>0.33997478119658675</v>
      </c>
      <c r="DM55" s="379">
        <f t="shared" si="114"/>
        <v>0.46970438971253647</v>
      </c>
      <c r="DN55" s="379">
        <f t="shared" si="114"/>
        <v>0.19032082909087666</v>
      </c>
      <c r="DO55" s="379">
        <f t="shared" si="114"/>
        <v>0</v>
      </c>
      <c r="DR55" s="379">
        <f t="shared" si="96"/>
        <v>-4.8839713073581426E-2</v>
      </c>
      <c r="DS55" s="379">
        <f t="shared" si="97"/>
        <v>1.3208094694389157E-2</v>
      </c>
      <c r="DT55" s="379">
        <f t="shared" si="82"/>
        <v>4.1517667681074233E-2</v>
      </c>
      <c r="DU55" s="379">
        <f t="shared" si="83"/>
        <v>0</v>
      </c>
      <c r="DW55" s="379">
        <f t="shared" si="98"/>
        <v>-6.911908571138424E-2</v>
      </c>
      <c r="DX55" s="379">
        <f t="shared" si="61"/>
        <v>1.895751252284977E-2</v>
      </c>
      <c r="DY55" s="379">
        <f t="shared" si="62"/>
        <v>-2.0536233787051529E-2</v>
      </c>
      <c r="DZ55" s="379">
        <f t="shared" si="63"/>
        <v>0</v>
      </c>
      <c r="EA55" s="379"/>
      <c r="EC55" s="379">
        <f t="shared" si="99"/>
        <v>0.11071512106228974</v>
      </c>
      <c r="ED55" s="379">
        <f t="shared" si="84"/>
        <v>-7.7667773946865734E-2</v>
      </c>
      <c r="EE55" s="379">
        <f t="shared" si="85"/>
        <v>-8.9245808204045183E-3</v>
      </c>
      <c r="EF55" s="379"/>
      <c r="EH55" s="379">
        <f t="shared" si="86"/>
        <v>0</v>
      </c>
      <c r="EI55" s="379">
        <f t="shared" si="87"/>
        <v>2.0750201478442396E-2</v>
      </c>
      <c r="EJ55" s="379">
        <f t="shared" si="88"/>
        <v>0</v>
      </c>
      <c r="EK55" s="379">
        <f t="shared" si="89"/>
        <v>0</v>
      </c>
      <c r="EM55" s="379">
        <f t="shared" si="100"/>
        <v>0</v>
      </c>
      <c r="EN55" s="379">
        <f t="shared" si="90"/>
        <v>2.0750201478442396E-2</v>
      </c>
      <c r="EO55" s="379">
        <f t="shared" si="91"/>
        <v>0</v>
      </c>
      <c r="EP55" s="379">
        <v>1</v>
      </c>
      <c r="ER55" s="379">
        <f t="shared" si="92"/>
        <v>0</v>
      </c>
      <c r="ES55" s="379">
        <f t="shared" si="93"/>
        <v>0</v>
      </c>
      <c r="ET55" s="379">
        <f t="shared" si="94"/>
        <v>0</v>
      </c>
      <c r="EU55" s="379" t="e">
        <f t="shared" si="95"/>
        <v>#DIV/0!</v>
      </c>
      <c r="EX55" s="379">
        <f t="shared" si="10"/>
        <v>0.99750442536360284</v>
      </c>
      <c r="EY55" s="379">
        <f t="shared" si="11"/>
        <v>0.82483106148284557</v>
      </c>
      <c r="EZ55" s="379">
        <f t="shared" si="107"/>
        <v>0.95475746415584584</v>
      </c>
      <c r="FA55" s="379"/>
      <c r="FB55" s="379">
        <f t="shared" si="32"/>
        <v>0.98166733354504343</v>
      </c>
      <c r="FC55" s="379">
        <f t="shared" si="13"/>
        <v>1.0977659762735545</v>
      </c>
      <c r="FD55" s="379">
        <f t="shared" si="108"/>
        <v>0.8951675245084364</v>
      </c>
      <c r="FE55" s="379"/>
      <c r="FF55" s="379">
        <f t="shared" si="33"/>
        <v>0.99946106635217102</v>
      </c>
      <c r="FG55" s="379">
        <f t="shared" si="15"/>
        <v>0.89535299790993816</v>
      </c>
      <c r="FH55" s="379">
        <f t="shared" si="109"/>
        <v>0.97109886190242323</v>
      </c>
      <c r="FI55" s="379"/>
      <c r="FJ55" s="379">
        <f t="shared" si="16"/>
        <v>1.0097941121552667</v>
      </c>
      <c r="FK55" s="379">
        <f t="shared" si="17"/>
        <v>1.0258229138010786</v>
      </c>
      <c r="FL55" s="379">
        <f t="shared" si="110"/>
        <v>1.0556367819050734</v>
      </c>
      <c r="FN55" s="379">
        <f t="shared" si="34"/>
        <v>0.98166733354504343</v>
      </c>
      <c r="FO55" s="379">
        <f t="shared" si="19"/>
        <v>1.0977659762735545</v>
      </c>
      <c r="FP55" s="379">
        <f t="shared" si="111"/>
        <v>1.1603784569110995</v>
      </c>
      <c r="FR55" s="336"/>
      <c r="GB55" s="331">
        <v>2010</v>
      </c>
      <c r="GC55" s="389">
        <f t="shared" si="20"/>
        <v>0.91261000991833174</v>
      </c>
      <c r="GD55" s="389">
        <f t="shared" si="21"/>
        <v>1.2062759256296207</v>
      </c>
      <c r="GE55" s="389">
        <f t="shared" si="22"/>
        <v>1.0365055505410721</v>
      </c>
      <c r="GF55" s="389">
        <f t="shared" si="23"/>
        <v>0.94374512607464567</v>
      </c>
      <c r="GG55" s="389">
        <f t="shared" si="24"/>
        <v>0.77341432855710934</v>
      </c>
    </row>
    <row r="56" spans="1:189" x14ac:dyDescent="0.2">
      <c r="A56" s="373" t="s">
        <v>105</v>
      </c>
      <c r="B56" s="330">
        <f t="shared" si="9"/>
        <v>1990</v>
      </c>
      <c r="D56" s="428">
        <f>Conversion_factors!A52*D217+D299</f>
        <v>1139.9081545696354</v>
      </c>
      <c r="E56" s="428">
        <f>Conversion_factors!$A52*E217+E299</f>
        <v>1706.3082307054869</v>
      </c>
      <c r="F56" s="428">
        <f>Conversion_factors!$A52*F217+F299</f>
        <v>693.187552498184</v>
      </c>
      <c r="G56" s="384">
        <v>0</v>
      </c>
      <c r="H56" s="384">
        <f t="shared" si="35"/>
        <v>3539.4039377733061</v>
      </c>
      <c r="I56" s="379"/>
      <c r="J56" s="390">
        <f>NonManufacturing_Data!C32</f>
        <v>308289.12336000003</v>
      </c>
      <c r="K56" s="390">
        <f>Mining!N56</f>
        <v>447895.95319999999</v>
      </c>
      <c r="L56" s="390">
        <f>NonManufacturing_Data!E32</f>
        <v>1115317.3278000001</v>
      </c>
      <c r="M56" s="390"/>
      <c r="N56" s="390">
        <f t="shared" si="36"/>
        <v>1871502.40436</v>
      </c>
      <c r="P56" s="390">
        <f>NonManufacturing_Data!G32</f>
        <v>91733.019490000006</v>
      </c>
      <c r="Q56" s="390">
        <f>Mining!V56</f>
        <v>262764.05106530141</v>
      </c>
      <c r="R56" s="390">
        <f>NonManufacturing_Data!I32</f>
        <v>646100.07993000001</v>
      </c>
      <c r="S56" s="392"/>
      <c r="T56" s="390">
        <f t="shared" si="37"/>
        <v>1000597.1504853014</v>
      </c>
      <c r="U56" s="762">
        <f>NonManufacturing_Data!X32</f>
        <v>965413.77476681885</v>
      </c>
      <c r="W56" s="393">
        <f t="shared" si="64"/>
        <v>3.6975295856887063</v>
      </c>
      <c r="X56" s="393">
        <f t="shared" si="65"/>
        <v>3.8096085006232805</v>
      </c>
      <c r="Y56" s="393">
        <f t="shared" si="66"/>
        <v>0.62151598941398956</v>
      </c>
      <c r="Z56" s="384"/>
      <c r="AA56" s="384">
        <f t="shared" si="67"/>
        <v>3.5372916423524225</v>
      </c>
      <c r="AD56" s="393">
        <f t="shared" si="38"/>
        <v>12.426366873205334</v>
      </c>
      <c r="AE56" s="393">
        <f t="shared" si="39"/>
        <v>6.4936897714422885</v>
      </c>
      <c r="AF56" s="393">
        <f t="shared" si="40"/>
        <v>1.0728795337299533</v>
      </c>
      <c r="AG56" s="384"/>
      <c r="AH56" s="393">
        <f t="shared" si="68"/>
        <v>3.6662040984739375</v>
      </c>
      <c r="AJ56" s="394">
        <f t="shared" si="41"/>
        <v>0.80826979939893961</v>
      </c>
      <c r="AK56" s="394">
        <f t="shared" si="42"/>
        <v>1.073959186179541</v>
      </c>
      <c r="AL56" s="394">
        <f t="shared" si="43"/>
        <v>1.044957643286758</v>
      </c>
      <c r="AM56" s="395"/>
      <c r="AN56" s="394">
        <f t="shared" si="44"/>
        <v>0.87623024208948352</v>
      </c>
      <c r="AP56" s="389">
        <f t="shared" si="101"/>
        <v>3.3607214182414133</v>
      </c>
      <c r="AQ56" s="389">
        <f t="shared" si="102"/>
        <v>1.7045556703214706</v>
      </c>
      <c r="AR56" s="389">
        <f t="shared" si="103"/>
        <v>1.726229979604454</v>
      </c>
      <c r="AS56" s="389"/>
      <c r="AT56" s="389">
        <f t="shared" si="45"/>
        <v>1.8703855027493326</v>
      </c>
      <c r="AV56" s="389">
        <f t="shared" si="72"/>
        <v>9.5019381210048229E-2</v>
      </c>
      <c r="AW56" s="389">
        <f t="shared" si="73"/>
        <v>0.27217764852046794</v>
      </c>
      <c r="AX56" s="389">
        <f t="shared" si="74"/>
        <v>0.66924680050898977</v>
      </c>
      <c r="AY56" s="389"/>
      <c r="AZ56" s="389">
        <f t="shared" si="112"/>
        <v>1</v>
      </c>
      <c r="BC56" s="379">
        <f t="shared" si="104"/>
        <v>0.80826979939893961</v>
      </c>
      <c r="BD56" s="379">
        <f t="shared" si="105"/>
        <v>1.073959186179541</v>
      </c>
      <c r="BE56" s="379">
        <f t="shared" si="106"/>
        <v>1.044957643286758</v>
      </c>
      <c r="BF56" s="379" t="e">
        <f t="shared" si="47"/>
        <v>#DIV/0!</v>
      </c>
      <c r="BG56" s="379"/>
      <c r="BH56" s="379"/>
      <c r="BI56" s="379"/>
      <c r="BJ56" s="379"/>
      <c r="BK56" s="379"/>
      <c r="BL56" s="379"/>
      <c r="BM56" s="379"/>
      <c r="BN56" s="379"/>
      <c r="BO56" s="379"/>
      <c r="BP56" s="379"/>
      <c r="BQ56" s="379"/>
      <c r="BR56" s="387">
        <f t="shared" si="75"/>
        <v>0.80826979939893961</v>
      </c>
      <c r="BS56" s="396">
        <f>Mining!BZ56</f>
        <v>0.96254141173397045</v>
      </c>
      <c r="BT56" s="387">
        <f t="shared" si="48"/>
        <v>1.044957643286758</v>
      </c>
      <c r="BU56" s="387">
        <v>1</v>
      </c>
      <c r="BV56" s="387"/>
      <c r="BW56" s="387">
        <v>1</v>
      </c>
      <c r="BX56" s="396">
        <f>Mining!BW56</f>
        <v>1.1157537463711378</v>
      </c>
      <c r="BY56" s="387">
        <v>1</v>
      </c>
      <c r="BZ56" s="387">
        <v>1</v>
      </c>
      <c r="CB56" s="396">
        <f t="shared" si="76"/>
        <v>9.5019381210048229E-2</v>
      </c>
      <c r="CC56" s="396">
        <f t="shared" si="76"/>
        <v>0.27217764852046794</v>
      </c>
      <c r="CD56" s="396">
        <f t="shared" si="76"/>
        <v>0.66924680050898977</v>
      </c>
      <c r="CE56" s="396"/>
      <c r="CG56" s="396">
        <v>1</v>
      </c>
      <c r="CH56" s="396">
        <v>1</v>
      </c>
      <c r="CI56" s="396">
        <v>1</v>
      </c>
      <c r="CJ56" s="396"/>
      <c r="CL56" s="388">
        <f t="shared" si="77"/>
        <v>1.1120532791043418</v>
      </c>
      <c r="CM56" s="388">
        <f t="shared" si="50"/>
        <v>0.8671808502667212</v>
      </c>
      <c r="CN56" s="388">
        <f t="shared" si="51"/>
        <v>0.9023401359909401</v>
      </c>
      <c r="CO56" s="388">
        <f t="shared" si="52"/>
        <v>0.99067059635183652</v>
      </c>
      <c r="CP56" s="388">
        <f t="shared" si="53"/>
        <v>1.0523758837686359</v>
      </c>
      <c r="CQ56" s="388">
        <v>1</v>
      </c>
      <c r="CR56" s="388">
        <f t="shared" si="54"/>
        <v>0.92180539038134335</v>
      </c>
      <c r="CS56" s="388">
        <f t="shared" si="55"/>
        <v>0.9643513081155981</v>
      </c>
      <c r="CT56" s="388">
        <f t="shared" si="56"/>
        <v>0.96435130811559855</v>
      </c>
      <c r="CU56" s="388"/>
      <c r="CV56" s="388">
        <f t="shared" si="78"/>
        <v>0.94074178705765121</v>
      </c>
      <c r="CY56" s="334"/>
      <c r="DA56" s="379">
        <f t="shared" si="57"/>
        <v>0.32206218182792928</v>
      </c>
      <c r="DB56" s="379">
        <f t="shared" si="58"/>
        <v>0.48208914854147783</v>
      </c>
      <c r="DC56" s="379">
        <f t="shared" si="59"/>
        <v>0.19584866963059294</v>
      </c>
      <c r="DD56" s="379">
        <f t="shared" si="60"/>
        <v>0</v>
      </c>
      <c r="DF56" s="379">
        <f t="shared" si="113"/>
        <v>0.33131500206933356</v>
      </c>
      <c r="DG56" s="379">
        <f t="shared" si="113"/>
        <v>0.47433286720782303</v>
      </c>
      <c r="DH56" s="379">
        <f t="shared" si="113"/>
        <v>0.19421799738173798</v>
      </c>
      <c r="DI56" s="379"/>
      <c r="DJ56" s="379">
        <f t="shared" si="80"/>
        <v>0.99986586665889454</v>
      </c>
      <c r="DK56" s="379"/>
      <c r="DL56" s="379">
        <f t="shared" si="114"/>
        <v>0.33135944841925691</v>
      </c>
      <c r="DM56" s="379">
        <f t="shared" si="114"/>
        <v>0.47439649959532249</v>
      </c>
      <c r="DN56" s="379">
        <f t="shared" si="114"/>
        <v>0.19424405198542063</v>
      </c>
      <c r="DO56" s="379">
        <f t="shared" si="114"/>
        <v>0</v>
      </c>
      <c r="DR56" s="379">
        <f t="shared" si="96"/>
        <v>-0.10660350977370384</v>
      </c>
      <c r="DS56" s="379">
        <f t="shared" si="97"/>
        <v>-1.2258787590375759E-2</v>
      </c>
      <c r="DT56" s="379">
        <f t="shared" si="82"/>
        <v>3.0973355454496664E-2</v>
      </c>
      <c r="DU56" s="379">
        <f t="shared" si="83"/>
        <v>0</v>
      </c>
      <c r="DW56" s="379">
        <f t="shared" si="98"/>
        <v>-3.2872137471604258E-2</v>
      </c>
      <c r="DX56" s="379">
        <f t="shared" si="61"/>
        <v>4.1728069694440081E-2</v>
      </c>
      <c r="DY56" s="379">
        <f t="shared" si="62"/>
        <v>-4.7491593574085812E-3</v>
      </c>
      <c r="DZ56" s="379">
        <f t="shared" si="63"/>
        <v>0</v>
      </c>
      <c r="EA56" s="379"/>
      <c r="EC56" s="379">
        <f t="shared" si="99"/>
        <v>7.2808109862982556E-2</v>
      </c>
      <c r="ED56" s="379">
        <f t="shared" si="84"/>
        <v>-7.026441552670787E-4</v>
      </c>
      <c r="EE56" s="379">
        <f t="shared" si="85"/>
        <v>-1.9761310168469406E-2</v>
      </c>
      <c r="EF56" s="379"/>
      <c r="EH56" s="379">
        <f t="shared" si="86"/>
        <v>0</v>
      </c>
      <c r="EI56" s="379">
        <f t="shared" si="87"/>
        <v>-6.5215808518141244E-3</v>
      </c>
      <c r="EJ56" s="379">
        <f t="shared" si="88"/>
        <v>0</v>
      </c>
      <c r="EK56" s="379">
        <f t="shared" si="89"/>
        <v>0</v>
      </c>
      <c r="EM56" s="379">
        <f t="shared" si="100"/>
        <v>0</v>
      </c>
      <c r="EN56" s="379">
        <f t="shared" si="90"/>
        <v>-6.5215808518141244E-3</v>
      </c>
      <c r="EO56" s="379">
        <f t="shared" si="91"/>
        <v>0</v>
      </c>
      <c r="EP56" s="379">
        <v>1</v>
      </c>
      <c r="ER56" s="379">
        <f t="shared" si="92"/>
        <v>0</v>
      </c>
      <c r="ES56" s="379">
        <f t="shared" si="93"/>
        <v>0</v>
      </c>
      <c r="ET56" s="379">
        <f t="shared" si="94"/>
        <v>0</v>
      </c>
      <c r="EU56" s="379" t="e">
        <f t="shared" si="95"/>
        <v>#DIV/0!</v>
      </c>
      <c r="EX56" s="379">
        <f t="shared" si="10"/>
        <v>0.96548644549887097</v>
      </c>
      <c r="EY56" s="379">
        <f t="shared" si="11"/>
        <v>0.79636320968813323</v>
      </c>
      <c r="EZ56" s="379">
        <f t="shared" si="107"/>
        <v>0.92180539038134335</v>
      </c>
      <c r="FA56" s="379"/>
      <c r="FB56" s="379">
        <f t="shared" si="32"/>
        <v>1.0080125912593203</v>
      </c>
      <c r="FC56" s="379">
        <f t="shared" si="13"/>
        <v>1.1065619263398232</v>
      </c>
      <c r="FD56" s="379">
        <f t="shared" si="108"/>
        <v>0.9023401359909401</v>
      </c>
      <c r="FE56" s="379"/>
      <c r="FF56" s="379">
        <f t="shared" si="33"/>
        <v>1.0201542141765787</v>
      </c>
      <c r="FG56" s="379">
        <f t="shared" si="15"/>
        <v>0.91339813399345693</v>
      </c>
      <c r="FH56" s="379">
        <f t="shared" si="109"/>
        <v>0.99067059635183652</v>
      </c>
      <c r="FI56" s="379"/>
      <c r="FJ56" s="379">
        <f t="shared" si="16"/>
        <v>0.99691096578640181</v>
      </c>
      <c r="FK56" s="379">
        <f t="shared" si="17"/>
        <v>1.0226541117232542</v>
      </c>
      <c r="FL56" s="379">
        <f t="shared" si="110"/>
        <v>1.0523758837686359</v>
      </c>
      <c r="FN56" s="379">
        <f t="shared" si="34"/>
        <v>1.0080125912593203</v>
      </c>
      <c r="FO56" s="379">
        <f t="shared" si="19"/>
        <v>1.1065619263398232</v>
      </c>
      <c r="FP56" s="379">
        <f t="shared" si="111"/>
        <v>1.169676095192449</v>
      </c>
      <c r="FR56" s="336"/>
    </row>
    <row r="57" spans="1:189" x14ac:dyDescent="0.2">
      <c r="A57" s="373" t="s">
        <v>105</v>
      </c>
      <c r="B57" s="330">
        <f t="shared" si="9"/>
        <v>1991</v>
      </c>
      <c r="D57" s="428">
        <f>Conversion_factors!A53*D218+D300</f>
        <v>1041.0792352325452</v>
      </c>
      <c r="E57" s="428">
        <f>Conversion_factors!$A53*E218+E300</f>
        <v>1736.6103318428634</v>
      </c>
      <c r="F57" s="428">
        <f>Conversion_factors!$A53*F218+F300</f>
        <v>652.58363975481586</v>
      </c>
      <c r="G57" s="384">
        <v>0</v>
      </c>
      <c r="H57" s="384">
        <f t="shared" si="35"/>
        <v>3430.2732068302244</v>
      </c>
      <c r="I57" s="379"/>
      <c r="J57" s="390">
        <f>NonManufacturing_Data!C33</f>
        <v>312606.07992000005</v>
      </c>
      <c r="K57" s="390">
        <f>Mining!N57</f>
        <v>455775.08176000003</v>
      </c>
      <c r="L57" s="390">
        <f>NonManufacturing_Data!E33</f>
        <v>1019819.4031999999</v>
      </c>
      <c r="M57" s="390"/>
      <c r="N57" s="390">
        <f t="shared" si="36"/>
        <v>1788200.56488</v>
      </c>
      <c r="P57" s="390">
        <f>NonManufacturing_Data!G33</f>
        <v>92252.816600000006</v>
      </c>
      <c r="Q57" s="390">
        <f>Mining!V57</f>
        <v>270750.07781238056</v>
      </c>
      <c r="R57" s="390">
        <f>NonManufacturing_Data!I33</f>
        <v>597913.88760000002</v>
      </c>
      <c r="S57" s="392"/>
      <c r="T57" s="390">
        <f t="shared" si="37"/>
        <v>960916.78201238066</v>
      </c>
      <c r="U57" s="762">
        <f>NonManufacturing_Data!X33</f>
        <v>930794.04460512253</v>
      </c>
      <c r="W57" s="393">
        <f t="shared" si="64"/>
        <v>3.330323055453595</v>
      </c>
      <c r="X57" s="393">
        <f t="shared" si="65"/>
        <v>3.810235358056103</v>
      </c>
      <c r="Y57" s="393">
        <f t="shared" si="66"/>
        <v>0.6399011802551825</v>
      </c>
      <c r="Z57" s="384"/>
      <c r="AA57" s="384">
        <f t="shared" si="67"/>
        <v>3.5697921724776664</v>
      </c>
      <c r="AD57" s="393">
        <f t="shared" si="38"/>
        <v>11.285067205552888</v>
      </c>
      <c r="AE57" s="393">
        <f t="shared" si="39"/>
        <v>6.4140714044273253</v>
      </c>
      <c r="AF57" s="393">
        <f t="shared" si="40"/>
        <v>1.0914341568051846</v>
      </c>
      <c r="AG57" s="384"/>
      <c r="AH57" s="393">
        <f t="shared" si="68"/>
        <v>3.6853192461985227</v>
      </c>
      <c r="AJ57" s="394">
        <f t="shared" si="41"/>
        <v>0.72799946169024721</v>
      </c>
      <c r="AK57" s="394">
        <f t="shared" si="42"/>
        <v>1.0741359023167227</v>
      </c>
      <c r="AL57" s="394">
        <f t="shared" si="43"/>
        <v>1.0758687477796682</v>
      </c>
      <c r="AM57" s="395"/>
      <c r="AN57" s="394">
        <f t="shared" si="44"/>
        <v>0.88428101942395865</v>
      </c>
      <c r="AP57" s="389">
        <f t="shared" si="101"/>
        <v>3.38858033219118</v>
      </c>
      <c r="AQ57" s="389">
        <f t="shared" si="102"/>
        <v>1.6833793195650888</v>
      </c>
      <c r="AR57" s="389">
        <f t="shared" si="103"/>
        <v>1.7056292291411896</v>
      </c>
      <c r="AS57" s="389"/>
      <c r="AT57" s="389">
        <f t="shared" si="45"/>
        <v>1.8609317667811951</v>
      </c>
      <c r="AV57" s="389">
        <f t="shared" si="72"/>
        <v>9.911195407265104E-2</v>
      </c>
      <c r="AW57" s="389">
        <f t="shared" si="73"/>
        <v>0.29088075861856511</v>
      </c>
      <c r="AX57" s="389">
        <f t="shared" si="74"/>
        <v>0.64236969613794348</v>
      </c>
      <c r="AY57" s="389"/>
      <c r="AZ57" s="389">
        <f t="shared" si="112"/>
        <v>1</v>
      </c>
      <c r="BC57" s="379">
        <f t="shared" si="104"/>
        <v>0.72799946169024721</v>
      </c>
      <c r="BD57" s="379">
        <f t="shared" si="105"/>
        <v>1.0741359023167227</v>
      </c>
      <c r="BE57" s="379">
        <f t="shared" si="106"/>
        <v>1.0758687477796682</v>
      </c>
      <c r="BF57" s="379" t="e">
        <f t="shared" si="47"/>
        <v>#DIV/0!</v>
      </c>
      <c r="BG57" s="379"/>
      <c r="BH57" s="379"/>
      <c r="BI57" s="379"/>
      <c r="BJ57" s="379"/>
      <c r="BK57" s="379"/>
      <c r="BL57" s="379"/>
      <c r="BM57" s="379"/>
      <c r="BN57" s="379"/>
      <c r="BO57" s="379"/>
      <c r="BP57" s="379"/>
      <c r="BQ57" s="379"/>
      <c r="BR57" s="387">
        <f t="shared" si="75"/>
        <v>0.72799946169024721</v>
      </c>
      <c r="BS57" s="396">
        <f>Mining!BZ57</f>
        <v>0.95286287314486506</v>
      </c>
      <c r="BT57" s="387">
        <f t="shared" si="48"/>
        <v>1.0758687477796682</v>
      </c>
      <c r="BU57" s="387">
        <v>1</v>
      </c>
      <c r="BV57" s="387"/>
      <c r="BW57" s="387">
        <v>1</v>
      </c>
      <c r="BX57" s="396">
        <f>Mining!BW57</f>
        <v>1.1272722787189762</v>
      </c>
      <c r="BY57" s="387">
        <v>1</v>
      </c>
      <c r="BZ57" s="387">
        <v>1</v>
      </c>
      <c r="CB57" s="396">
        <f t="shared" si="76"/>
        <v>9.911195407265104E-2</v>
      </c>
      <c r="CC57" s="396">
        <f t="shared" si="76"/>
        <v>0.29088075861856511</v>
      </c>
      <c r="CD57" s="396">
        <f t="shared" si="76"/>
        <v>0.64236969613794348</v>
      </c>
      <c r="CE57" s="396"/>
      <c r="CG57" s="396">
        <v>1</v>
      </c>
      <c r="CH57" s="396">
        <v>1</v>
      </c>
      <c r="CI57" s="396">
        <v>1</v>
      </c>
      <c r="CJ57" s="396"/>
      <c r="CL57" s="388">
        <f t="shared" si="77"/>
        <v>1.0721750575020854</v>
      </c>
      <c r="CM57" s="388">
        <f t="shared" si="50"/>
        <v>0.87170222703995637</v>
      </c>
      <c r="CN57" s="388">
        <f t="shared" si="51"/>
        <v>0.89701955398449373</v>
      </c>
      <c r="CO57" s="388">
        <f t="shared" si="52"/>
        <v>1.0291608172867608</v>
      </c>
      <c r="CP57" s="388">
        <f t="shared" si="53"/>
        <v>1.0577307981958408</v>
      </c>
      <c r="CQ57" s="388">
        <v>1</v>
      </c>
      <c r="CR57" s="388">
        <f t="shared" si="54"/>
        <v>0.89270476330607418</v>
      </c>
      <c r="CS57" s="388">
        <f t="shared" si="55"/>
        <v>0.9346173854012606</v>
      </c>
      <c r="CT57" s="388">
        <f t="shared" si="56"/>
        <v>0.93461738540126116</v>
      </c>
      <c r="CU57" s="388"/>
      <c r="CV57" s="388">
        <f t="shared" si="78"/>
        <v>0.97647314416881037</v>
      </c>
      <c r="CY57" s="334"/>
      <c r="DA57" s="379">
        <f t="shared" si="57"/>
        <v>0.30349746870295619</v>
      </c>
      <c r="DB57" s="379">
        <f t="shared" si="58"/>
        <v>0.50626006359639042</v>
      </c>
      <c r="DC57" s="379">
        <f t="shared" si="59"/>
        <v>0.19024246770065345</v>
      </c>
      <c r="DD57" s="379">
        <f t="shared" si="60"/>
        <v>0</v>
      </c>
      <c r="DF57" s="379">
        <f t="shared" si="113"/>
        <v>0.3126879796265265</v>
      </c>
      <c r="DG57" s="379">
        <f t="shared" si="113"/>
        <v>0.49407607032601891</v>
      </c>
      <c r="DH57" s="379">
        <f t="shared" si="113"/>
        <v>0.19303200051018571</v>
      </c>
      <c r="DI57" s="379"/>
      <c r="DJ57" s="379">
        <f t="shared" si="80"/>
        <v>0.99979605046273123</v>
      </c>
      <c r="DK57" s="379"/>
      <c r="DL57" s="379">
        <f t="shared" si="114"/>
        <v>0.31275176520431991</v>
      </c>
      <c r="DM57" s="379">
        <f t="shared" si="114"/>
        <v>0.49417685746742834</v>
      </c>
      <c r="DN57" s="379">
        <f t="shared" si="114"/>
        <v>0.19307137732825164</v>
      </c>
      <c r="DO57" s="379">
        <f t="shared" si="114"/>
        <v>0</v>
      </c>
      <c r="DR57" s="379">
        <f t="shared" si="96"/>
        <v>-0.10459560417277243</v>
      </c>
      <c r="DS57" s="379">
        <f t="shared" si="97"/>
        <v>-1.010608678305E-2</v>
      </c>
      <c r="DT57" s="379">
        <f t="shared" si="82"/>
        <v>2.9152120826465257E-2</v>
      </c>
      <c r="DU57" s="379">
        <f t="shared" si="83"/>
        <v>0</v>
      </c>
      <c r="DW57" s="379">
        <f t="shared" si="98"/>
        <v>8.2553938758967299E-3</v>
      </c>
      <c r="DX57" s="379">
        <f t="shared" si="61"/>
        <v>-1.2501200055820625E-2</v>
      </c>
      <c r="DY57" s="379">
        <f t="shared" si="62"/>
        <v>-1.2005736048592409E-2</v>
      </c>
      <c r="DZ57" s="379">
        <f t="shared" si="63"/>
        <v>0</v>
      </c>
      <c r="EA57" s="379"/>
      <c r="EC57" s="379">
        <f t="shared" si="99"/>
        <v>4.2169176894829963E-2</v>
      </c>
      <c r="ED57" s="379">
        <f t="shared" si="84"/>
        <v>6.6458446331050317E-2</v>
      </c>
      <c r="EE57" s="379">
        <f t="shared" si="85"/>
        <v>-4.0988913044038948E-2</v>
      </c>
      <c r="EF57" s="379"/>
      <c r="EH57" s="379">
        <f t="shared" si="86"/>
        <v>0</v>
      </c>
      <c r="EI57" s="379">
        <f t="shared" si="87"/>
        <v>1.0270619664789061E-2</v>
      </c>
      <c r="EJ57" s="379">
        <f t="shared" si="88"/>
        <v>0</v>
      </c>
      <c r="EK57" s="379">
        <f t="shared" si="89"/>
        <v>0</v>
      </c>
      <c r="EM57" s="379">
        <f t="shared" si="100"/>
        <v>0</v>
      </c>
      <c r="EN57" s="379">
        <f t="shared" si="90"/>
        <v>1.0270619664789061E-2</v>
      </c>
      <c r="EO57" s="379">
        <f t="shared" si="91"/>
        <v>0</v>
      </c>
      <c r="EP57" s="379">
        <v>1</v>
      </c>
      <c r="ER57" s="379">
        <f t="shared" si="92"/>
        <v>0</v>
      </c>
      <c r="ES57" s="379">
        <f t="shared" si="93"/>
        <v>0</v>
      </c>
      <c r="ET57" s="379">
        <f t="shared" si="94"/>
        <v>0</v>
      </c>
      <c r="EU57" s="379" t="e">
        <f t="shared" si="95"/>
        <v>#DIV/0!</v>
      </c>
      <c r="EX57" s="379">
        <f t="shared" si="10"/>
        <v>0.96843083433995714</v>
      </c>
      <c r="EY57" s="379">
        <f t="shared" si="11"/>
        <v>0.77122268759592505</v>
      </c>
      <c r="EZ57" s="379">
        <f t="shared" si="107"/>
        <v>0.89270476330607418</v>
      </c>
      <c r="FA57" s="379"/>
      <c r="FB57" s="379">
        <f t="shared" si="32"/>
        <v>0.99410357381409908</v>
      </c>
      <c r="FC57" s="379">
        <f t="shared" si="13"/>
        <v>1.1000371656210322</v>
      </c>
      <c r="FD57" s="379">
        <f t="shared" si="108"/>
        <v>0.89701955398449373</v>
      </c>
      <c r="FE57" s="379"/>
      <c r="FF57" s="379">
        <f t="shared" si="33"/>
        <v>1.0388526933944191</v>
      </c>
      <c r="FG57" s="379">
        <f t="shared" si="15"/>
        <v>0.94888611164053926</v>
      </c>
      <c r="FH57" s="379">
        <f t="shared" si="109"/>
        <v>1.0291608172867608</v>
      </c>
      <c r="FI57" s="379"/>
      <c r="FJ57" s="379">
        <f t="shared" si="16"/>
        <v>1.0050884047323743</v>
      </c>
      <c r="FK57" s="379">
        <f t="shared" si="17"/>
        <v>1.0278577897449288</v>
      </c>
      <c r="FL57" s="379">
        <f t="shared" si="110"/>
        <v>1.0577307981958408</v>
      </c>
      <c r="FN57" s="379">
        <f t="shared" si="34"/>
        <v>0.99410357381409908</v>
      </c>
      <c r="FO57" s="379">
        <f t="shared" si="19"/>
        <v>1.1000371656210322</v>
      </c>
      <c r="FP57" s="379">
        <f t="shared" si="111"/>
        <v>1.162779186435734</v>
      </c>
      <c r="FR57" s="336"/>
    </row>
    <row r="58" spans="1:189" x14ac:dyDescent="0.2">
      <c r="A58" s="373" t="s">
        <v>105</v>
      </c>
      <c r="B58" s="330">
        <f t="shared" si="9"/>
        <v>1992</v>
      </c>
      <c r="D58" s="428">
        <f>Conversion_factors!A54*D219+D301</f>
        <v>1054.6349939317436</v>
      </c>
      <c r="E58" s="428">
        <f>Conversion_factors!$A54*E219+E301</f>
        <v>1673.2483880772179</v>
      </c>
      <c r="F58" s="428">
        <f>Conversion_factors!$A54*F219+F301</f>
        <v>694.89787947309628</v>
      </c>
      <c r="G58" s="384">
        <v>0</v>
      </c>
      <c r="H58" s="384">
        <f t="shared" si="35"/>
        <v>3422.7812614820577</v>
      </c>
      <c r="I58" s="379"/>
      <c r="J58" s="390">
        <f>NonManufacturing_Data!C34</f>
        <v>328892.04197999998</v>
      </c>
      <c r="K58" s="390">
        <f>Mining!N58</f>
        <v>435030.36745999998</v>
      </c>
      <c r="L58" s="390">
        <f>NonManufacturing_Data!E34</f>
        <v>1055345.0179999999</v>
      </c>
      <c r="M58" s="390"/>
      <c r="N58" s="390">
        <f t="shared" si="36"/>
        <v>1819267.4274399998</v>
      </c>
      <c r="P58" s="390">
        <f>NonManufacturing_Data!G34</f>
        <v>106556.91816</v>
      </c>
      <c r="Q58" s="390">
        <f>Mining!V58</f>
        <v>257396.31486382248</v>
      </c>
      <c r="R58" s="390">
        <f>NonManufacturing_Data!I34</f>
        <v>605999.33918999997</v>
      </c>
      <c r="S58" s="392"/>
      <c r="T58" s="390">
        <f t="shared" si="37"/>
        <v>969952.57221382251</v>
      </c>
      <c r="U58" s="762">
        <f>NonManufacturing_Data!X34</f>
        <v>953520.49448877946</v>
      </c>
      <c r="W58" s="393">
        <f t="shared" si="64"/>
        <v>3.2066297122381462</v>
      </c>
      <c r="X58" s="393">
        <f t="shared" si="65"/>
        <v>3.846279508823184</v>
      </c>
      <c r="Y58" s="393">
        <f t="shared" si="66"/>
        <v>0.65845564021329017</v>
      </c>
      <c r="Z58" s="384"/>
      <c r="AA58" s="384">
        <f t="shared" si="67"/>
        <v>3.5288130157435349</v>
      </c>
      <c r="AD58" s="393">
        <f t="shared" si="38"/>
        <v>9.8973864122849502</v>
      </c>
      <c r="AE58" s="393">
        <f t="shared" si="39"/>
        <v>6.5006695568367521</v>
      </c>
      <c r="AF58" s="393">
        <f t="shared" si="40"/>
        <v>1.1466974211587775</v>
      </c>
      <c r="AG58" s="384"/>
      <c r="AH58" s="393">
        <f t="shared" si="68"/>
        <v>3.5896252689536032</v>
      </c>
      <c r="AJ58" s="394">
        <f t="shared" si="41"/>
        <v>0.7009604370142315</v>
      </c>
      <c r="AK58" s="394">
        <f t="shared" si="42"/>
        <v>1.0842970374617156</v>
      </c>
      <c r="AL58" s="394">
        <f t="shared" si="43"/>
        <v>1.1070644452042246</v>
      </c>
      <c r="AM58" s="395"/>
      <c r="AN58" s="394">
        <f t="shared" si="44"/>
        <v>0.87412998296548572</v>
      </c>
      <c r="AP58" s="389">
        <f t="shared" si="101"/>
        <v>3.086538609216849</v>
      </c>
      <c r="AQ58" s="389">
        <f t="shared" si="102"/>
        <v>1.6901188647170655</v>
      </c>
      <c r="AR58" s="389">
        <f t="shared" si="103"/>
        <v>1.7414953280487255</v>
      </c>
      <c r="AS58" s="389"/>
      <c r="AT58" s="389">
        <f t="shared" si="45"/>
        <v>1.8756251383381546</v>
      </c>
      <c r="AV58" s="389">
        <f t="shared" si="72"/>
        <v>0.11175105178743897</v>
      </c>
      <c r="AW58" s="389">
        <f t="shared" si="73"/>
        <v>0.26994313845537526</v>
      </c>
      <c r="AX58" s="389">
        <f t="shared" si="74"/>
        <v>0.63553887167878909</v>
      </c>
      <c r="AY58" s="389"/>
      <c r="AZ58" s="389">
        <f t="shared" si="112"/>
        <v>1</v>
      </c>
      <c r="BC58" s="379">
        <f t="shared" si="104"/>
        <v>0.7009604370142315</v>
      </c>
      <c r="BD58" s="379">
        <f t="shared" si="105"/>
        <v>1.0842970374617156</v>
      </c>
      <c r="BE58" s="379">
        <f t="shared" si="106"/>
        <v>1.1070644452042246</v>
      </c>
      <c r="BF58" s="379" t="e">
        <f t="shared" si="47"/>
        <v>#DIV/0!</v>
      </c>
      <c r="BG58" s="379"/>
      <c r="BH58" s="379"/>
      <c r="BI58" s="379"/>
      <c r="BJ58" s="379"/>
      <c r="BK58" s="379"/>
      <c r="BL58" s="379"/>
      <c r="BM58" s="379"/>
      <c r="BN58" s="379"/>
      <c r="BO58" s="379"/>
      <c r="BP58" s="379"/>
      <c r="BQ58" s="379"/>
      <c r="BR58" s="387">
        <f t="shared" si="75"/>
        <v>0.7009604370142315</v>
      </c>
      <c r="BS58" s="396">
        <f>Mining!BZ58</f>
        <v>0.94554601639047353</v>
      </c>
      <c r="BT58" s="387">
        <f t="shared" si="48"/>
        <v>1.1070644452042246</v>
      </c>
      <c r="BU58" s="387">
        <v>1</v>
      </c>
      <c r="BV58" s="387"/>
      <c r="BW58" s="387">
        <v>1</v>
      </c>
      <c r="BX58" s="396">
        <f>Mining!BW58</f>
        <v>1.1467416906909615</v>
      </c>
      <c r="BY58" s="387">
        <v>1</v>
      </c>
      <c r="BZ58" s="387">
        <v>1</v>
      </c>
      <c r="CB58" s="396">
        <f t="shared" si="76"/>
        <v>0.11175105178743897</v>
      </c>
      <c r="CC58" s="396">
        <f t="shared" si="76"/>
        <v>0.26994313845537526</v>
      </c>
      <c r="CD58" s="396">
        <f t="shared" si="76"/>
        <v>0.63553887167878909</v>
      </c>
      <c r="CE58" s="396"/>
      <c r="CG58" s="396">
        <v>1</v>
      </c>
      <c r="CH58" s="396">
        <v>1</v>
      </c>
      <c r="CI58" s="396">
        <v>1</v>
      </c>
      <c r="CJ58" s="396"/>
      <c r="CL58" s="388">
        <f t="shared" si="77"/>
        <v>1.098353493915659</v>
      </c>
      <c r="CM58" s="388">
        <f t="shared" si="50"/>
        <v>0.84906737575407309</v>
      </c>
      <c r="CN58" s="388">
        <f t="shared" si="51"/>
        <v>0.87708424121894146</v>
      </c>
      <c r="CO58" s="388">
        <f t="shared" si="52"/>
        <v>1.0265265882895696</v>
      </c>
      <c r="CP58" s="388">
        <f t="shared" si="53"/>
        <v>1.066781477618804</v>
      </c>
      <c r="CQ58" s="388">
        <v>1</v>
      </c>
      <c r="CR58" s="388">
        <f t="shared" si="54"/>
        <v>0.88400592718569915</v>
      </c>
      <c r="CS58" s="388">
        <f t="shared" si="55"/>
        <v>0.93257611872928536</v>
      </c>
      <c r="CT58" s="388">
        <f t="shared" si="56"/>
        <v>0.93257611872928581</v>
      </c>
      <c r="CU58" s="388"/>
      <c r="CV58" s="388">
        <f t="shared" si="78"/>
        <v>0.96047701677424702</v>
      </c>
      <c r="CY58" s="334"/>
      <c r="DA58" s="379">
        <f t="shared" si="57"/>
        <v>0.30812222966158481</v>
      </c>
      <c r="DB58" s="379">
        <f t="shared" si="58"/>
        <v>0.48885635985768616</v>
      </c>
      <c r="DC58" s="379">
        <f t="shared" si="59"/>
        <v>0.203021410480729</v>
      </c>
      <c r="DD58" s="379">
        <f t="shared" si="60"/>
        <v>0</v>
      </c>
      <c r="DF58" s="379">
        <f t="shared" si="113"/>
        <v>0.30580402074015556</v>
      </c>
      <c r="DG58" s="379">
        <f t="shared" si="113"/>
        <v>0.49750747836462161</v>
      </c>
      <c r="DH58" s="379">
        <f t="shared" si="113"/>
        <v>0.19656271187274679</v>
      </c>
      <c r="DI58" s="379"/>
      <c r="DJ58" s="379">
        <f t="shared" si="80"/>
        <v>0.99987421097752394</v>
      </c>
      <c r="DK58" s="379"/>
      <c r="DL58" s="379">
        <f t="shared" si="114"/>
        <v>0.30584249236830219</v>
      </c>
      <c r="DM58" s="379">
        <f t="shared" si="114"/>
        <v>0.49757006721699021</v>
      </c>
      <c r="DN58" s="379">
        <f t="shared" si="114"/>
        <v>0.19658744041470763</v>
      </c>
      <c r="DO58" s="379">
        <f t="shared" si="114"/>
        <v>0</v>
      </c>
      <c r="DR58" s="379">
        <f t="shared" si="96"/>
        <v>-3.784886124351855E-2</v>
      </c>
      <c r="DS58" s="379">
        <f t="shared" si="97"/>
        <v>-7.7084478748780964E-3</v>
      </c>
      <c r="DT58" s="379">
        <f t="shared" si="82"/>
        <v>2.8583395433498533E-2</v>
      </c>
      <c r="DU58" s="379">
        <f t="shared" si="83"/>
        <v>0</v>
      </c>
      <c r="DW58" s="379">
        <f t="shared" si="98"/>
        <v>-9.3360780779931582E-2</v>
      </c>
      <c r="DX58" s="379">
        <f t="shared" si="61"/>
        <v>3.9955878142293863E-3</v>
      </c>
      <c r="DY58" s="379">
        <f t="shared" si="62"/>
        <v>2.0810036100349063E-2</v>
      </c>
      <c r="DZ58" s="379">
        <f t="shared" si="63"/>
        <v>0</v>
      </c>
      <c r="EA58" s="379"/>
      <c r="EC58" s="379">
        <f t="shared" si="99"/>
        <v>0.12002358499256782</v>
      </c>
      <c r="ED58" s="379">
        <f t="shared" si="84"/>
        <v>-7.470208049182081E-2</v>
      </c>
      <c r="EE58" s="379">
        <f t="shared" si="85"/>
        <v>-1.0690732795723724E-2</v>
      </c>
      <c r="EF58" s="379"/>
      <c r="EH58" s="379">
        <f t="shared" si="86"/>
        <v>0</v>
      </c>
      <c r="EI58" s="379">
        <f t="shared" si="87"/>
        <v>1.7123806603092154E-2</v>
      </c>
      <c r="EJ58" s="379">
        <f t="shared" si="88"/>
        <v>0</v>
      </c>
      <c r="EK58" s="379">
        <f t="shared" si="89"/>
        <v>0</v>
      </c>
      <c r="EM58" s="379">
        <f t="shared" si="100"/>
        <v>0</v>
      </c>
      <c r="EN58" s="379">
        <f t="shared" si="90"/>
        <v>1.7123806603092154E-2</v>
      </c>
      <c r="EO58" s="379">
        <f t="shared" si="91"/>
        <v>0</v>
      </c>
      <c r="EP58" s="379">
        <v>1</v>
      </c>
      <c r="ER58" s="379">
        <f t="shared" si="92"/>
        <v>0</v>
      </c>
      <c r="ES58" s="379">
        <f t="shared" si="93"/>
        <v>0</v>
      </c>
      <c r="ET58" s="379">
        <f t="shared" si="94"/>
        <v>0</v>
      </c>
      <c r="EU58" s="379" t="e">
        <f t="shared" si="95"/>
        <v>#DIV/0!</v>
      </c>
      <c r="EX58" s="379">
        <f t="shared" si="10"/>
        <v>0.99025564052312276</v>
      </c>
      <c r="EY58" s="379">
        <f t="shared" si="11"/>
        <v>0.76370761649126695</v>
      </c>
      <c r="EZ58" s="379">
        <f t="shared" si="107"/>
        <v>0.88400592718569915</v>
      </c>
      <c r="FA58" s="379"/>
      <c r="FB58" s="379">
        <f t="shared" si="32"/>
        <v>0.97777605551963598</v>
      </c>
      <c r="FC58" s="379">
        <f t="shared" si="13"/>
        <v>1.0755900007259334</v>
      </c>
      <c r="FD58" s="379">
        <f t="shared" si="108"/>
        <v>0.87708424121894146</v>
      </c>
      <c r="FE58" s="379"/>
      <c r="FF58" s="379">
        <f t="shared" si="33"/>
        <v>0.9974404107181849</v>
      </c>
      <c r="FG58" s="379">
        <f t="shared" si="15"/>
        <v>0.94645735291952093</v>
      </c>
      <c r="FH58" s="379">
        <f t="shared" si="109"/>
        <v>1.0265265882895696</v>
      </c>
      <c r="FI58" s="379"/>
      <c r="FJ58" s="379">
        <f t="shared" si="16"/>
        <v>1.0085566946130344</v>
      </c>
      <c r="FK58" s="379">
        <f t="shared" si="17"/>
        <v>1.0366528549574048</v>
      </c>
      <c r="FL58" s="379">
        <f t="shared" si="110"/>
        <v>1.066781477618804</v>
      </c>
      <c r="FN58" s="379">
        <f t="shared" si="34"/>
        <v>0.97777605551963598</v>
      </c>
      <c r="FO58" s="379">
        <f t="shared" si="19"/>
        <v>1.0755900007259334</v>
      </c>
      <c r="FP58" s="379">
        <f t="shared" si="111"/>
        <v>1.1369376463534633</v>
      </c>
      <c r="FR58" s="336"/>
    </row>
    <row r="59" spans="1:189" x14ac:dyDescent="0.2">
      <c r="A59" s="373" t="s">
        <v>105</v>
      </c>
      <c r="B59" s="330">
        <f t="shared" si="9"/>
        <v>1993</v>
      </c>
      <c r="D59" s="428">
        <f>Conversion_factors!A55*D220+D302</f>
        <v>1054.6662695566454</v>
      </c>
      <c r="E59" s="428">
        <f>Conversion_factors!$A55*E220+E302</f>
        <v>1658.5460156178965</v>
      </c>
      <c r="F59" s="428">
        <f>Conversion_factors!$A55*F220+F302</f>
        <v>701.35376465717388</v>
      </c>
      <c r="G59" s="384">
        <v>0</v>
      </c>
      <c r="H59" s="384">
        <f t="shared" si="35"/>
        <v>3414.5660498317156</v>
      </c>
      <c r="I59" s="379"/>
      <c r="J59" s="390">
        <f>NonManufacturing_Data!C35</f>
        <v>321207.53472000005</v>
      </c>
      <c r="K59" s="390">
        <f>Mining!N59</f>
        <v>455184.13751000003</v>
      </c>
      <c r="L59" s="390">
        <f>NonManufacturing_Data!E35</f>
        <v>1080920.0220000001</v>
      </c>
      <c r="M59" s="390"/>
      <c r="N59" s="390">
        <f t="shared" si="36"/>
        <v>1857311.6942300003</v>
      </c>
      <c r="P59" s="390">
        <f>NonManufacturing_Data!G35</f>
        <v>94445.198680000016</v>
      </c>
      <c r="Q59" s="390">
        <f>Mining!V59</f>
        <v>280498.73344906321</v>
      </c>
      <c r="R59" s="390">
        <f>NonManufacturing_Data!I35</f>
        <v>621799.45163999998</v>
      </c>
      <c r="S59" s="392"/>
      <c r="T59" s="390">
        <f t="shared" si="37"/>
        <v>996743.38376906328</v>
      </c>
      <c r="U59" s="762">
        <f>NonManufacturing_Data!X35</f>
        <v>952198.80020599847</v>
      </c>
      <c r="W59" s="393">
        <f t="shared" si="64"/>
        <v>3.2834418734168516</v>
      </c>
      <c r="X59" s="393">
        <f t="shared" si="65"/>
        <v>3.6436814883107815</v>
      </c>
      <c r="Y59" s="393">
        <f t="shared" si="66"/>
        <v>0.64884889758955155</v>
      </c>
      <c r="Z59" s="384"/>
      <c r="AA59" s="384">
        <f t="shared" si="67"/>
        <v>3.425722312717995</v>
      </c>
      <c r="AD59" s="393">
        <f t="shared" si="38"/>
        <v>11.166965439186317</v>
      </c>
      <c r="AE59" s="393">
        <f t="shared" si="39"/>
        <v>5.9128467185007016</v>
      </c>
      <c r="AF59" s="393">
        <f t="shared" si="40"/>
        <v>1.1279420765125296</v>
      </c>
      <c r="AG59" s="384"/>
      <c r="AH59" s="393">
        <f t="shared" si="68"/>
        <v>3.5859802061218824</v>
      </c>
      <c r="AJ59" s="394">
        <f t="shared" si="41"/>
        <v>0.71775136421806274</v>
      </c>
      <c r="AK59" s="394">
        <f t="shared" si="42"/>
        <v>1.0271830308136605</v>
      </c>
      <c r="AL59" s="394">
        <f t="shared" si="43"/>
        <v>1.0909125853924933</v>
      </c>
      <c r="AM59" s="395"/>
      <c r="AN59" s="394">
        <f t="shared" si="44"/>
        <v>0.84859315965476467</v>
      </c>
      <c r="AP59" s="389">
        <f t="shared" si="101"/>
        <v>3.4009937954423499</v>
      </c>
      <c r="AQ59" s="389">
        <f t="shared" si="102"/>
        <v>1.622767175854855</v>
      </c>
      <c r="AR59" s="389">
        <f t="shared" si="103"/>
        <v>1.7383740354692605</v>
      </c>
      <c r="AS59" s="389"/>
      <c r="AT59" s="389">
        <f t="shared" si="45"/>
        <v>1.8633800078078302</v>
      </c>
      <c r="AV59" s="389">
        <f t="shared" si="72"/>
        <v>9.9186428988954578E-2</v>
      </c>
      <c r="AW59" s="389">
        <f t="shared" si="73"/>
        <v>0.29458001143078544</v>
      </c>
      <c r="AX59" s="389">
        <f t="shared" si="74"/>
        <v>0.65301431959952061</v>
      </c>
      <c r="AY59" s="389"/>
      <c r="AZ59" s="389">
        <f t="shared" si="112"/>
        <v>1</v>
      </c>
      <c r="BC59" s="379">
        <f t="shared" si="104"/>
        <v>0.71775136421806274</v>
      </c>
      <c r="BD59" s="379">
        <f t="shared" si="105"/>
        <v>1.0271830308136605</v>
      </c>
      <c r="BE59" s="379">
        <f t="shared" si="106"/>
        <v>1.0909125853924933</v>
      </c>
      <c r="BF59" s="379" t="e">
        <f t="shared" si="47"/>
        <v>#DIV/0!</v>
      </c>
      <c r="BG59" s="379"/>
      <c r="BH59" s="379"/>
      <c r="BI59" s="379"/>
      <c r="BJ59" s="379"/>
      <c r="BK59" s="379"/>
      <c r="BL59" s="379"/>
      <c r="BM59" s="379"/>
      <c r="BN59" s="379"/>
      <c r="BO59" s="379"/>
      <c r="BP59" s="379"/>
      <c r="BQ59" s="379"/>
      <c r="BR59" s="387">
        <f t="shared" si="75"/>
        <v>0.71775136421806274</v>
      </c>
      <c r="BS59" s="396">
        <f>Mining!BZ59</f>
        <v>0.93087286348119325</v>
      </c>
      <c r="BT59" s="387">
        <f t="shared" si="48"/>
        <v>1.0909125853924933</v>
      </c>
      <c r="BU59" s="387">
        <v>1</v>
      </c>
      <c r="BV59" s="387"/>
      <c r="BW59" s="387">
        <v>1</v>
      </c>
      <c r="BX59" s="396">
        <f>Mining!BW59</f>
        <v>1.103462213918553</v>
      </c>
      <c r="BY59" s="387">
        <v>1</v>
      </c>
      <c r="BZ59" s="387">
        <v>1</v>
      </c>
      <c r="CB59" s="396">
        <f t="shared" si="76"/>
        <v>9.9186428988954578E-2</v>
      </c>
      <c r="CC59" s="396">
        <f t="shared" si="76"/>
        <v>0.29458001143078544</v>
      </c>
      <c r="CD59" s="396">
        <f t="shared" si="76"/>
        <v>0.65301431959952061</v>
      </c>
      <c r="CE59" s="396"/>
      <c r="CG59" s="396">
        <v>1</v>
      </c>
      <c r="CH59" s="396">
        <v>1</v>
      </c>
      <c r="CI59" s="396">
        <v>1</v>
      </c>
      <c r="CJ59" s="396"/>
      <c r="CL59" s="388">
        <f t="shared" si="77"/>
        <v>1.0968310436466073</v>
      </c>
      <c r="CM59" s="388">
        <f t="shared" si="50"/>
        <v>0.84820519552602658</v>
      </c>
      <c r="CN59" s="388">
        <f t="shared" si="51"/>
        <v>0.88567513178045065</v>
      </c>
      <c r="CO59" s="388">
        <f t="shared" si="52"/>
        <v>1.0381959706528245</v>
      </c>
      <c r="CP59" s="388">
        <f t="shared" si="53"/>
        <v>1.0469687703352848</v>
      </c>
      <c r="CQ59" s="388">
        <v>1</v>
      </c>
      <c r="CR59" s="388">
        <f t="shared" si="54"/>
        <v>0.88107608069961374</v>
      </c>
      <c r="CS59" s="388">
        <f t="shared" si="55"/>
        <v>0.93033778983528592</v>
      </c>
      <c r="CT59" s="388">
        <f t="shared" si="56"/>
        <v>0.93033778983528637</v>
      </c>
      <c r="CU59" s="388"/>
      <c r="CV59" s="388">
        <f t="shared" si="78"/>
        <v>0.96269234190594921</v>
      </c>
      <c r="CY59" s="334"/>
      <c r="DA59" s="379">
        <f t="shared" si="57"/>
        <v>0.30887271007940342</v>
      </c>
      <c r="DB59" s="379">
        <f t="shared" si="58"/>
        <v>0.4857267340602876</v>
      </c>
      <c r="DC59" s="379">
        <f t="shared" si="59"/>
        <v>0.20540055586030898</v>
      </c>
      <c r="DD59" s="379">
        <f t="shared" si="60"/>
        <v>0</v>
      </c>
      <c r="DF59" s="379">
        <f t="shared" si="113"/>
        <v>0.30849731772955991</v>
      </c>
      <c r="DG59" s="379">
        <f t="shared" si="113"/>
        <v>0.48728987195479945</v>
      </c>
      <c r="DH59" s="379">
        <f t="shared" si="113"/>
        <v>0.20420867331110004</v>
      </c>
      <c r="DI59" s="379"/>
      <c r="DJ59" s="379">
        <f t="shared" si="80"/>
        <v>0.99999586299545939</v>
      </c>
      <c r="DK59" s="379"/>
      <c r="DL59" s="379">
        <f t="shared" si="114"/>
        <v>0.30849859398964402</v>
      </c>
      <c r="DM59" s="379">
        <f t="shared" si="114"/>
        <v>0.48729188788355221</v>
      </c>
      <c r="DN59" s="379">
        <f t="shared" si="114"/>
        <v>0.20420951812680377</v>
      </c>
      <c r="DO59" s="379">
        <f t="shared" si="114"/>
        <v>0</v>
      </c>
      <c r="DR59" s="379">
        <f t="shared" si="96"/>
        <v>2.3671772169902686E-2</v>
      </c>
      <c r="DS59" s="379">
        <f t="shared" si="97"/>
        <v>-1.5639846901043853E-2</v>
      </c>
      <c r="DT59" s="379">
        <f t="shared" si="82"/>
        <v>-1.4697287854368423E-2</v>
      </c>
      <c r="DU59" s="379">
        <f t="shared" si="83"/>
        <v>0</v>
      </c>
      <c r="DW59" s="379">
        <f t="shared" si="98"/>
        <v>9.7017409855466516E-2</v>
      </c>
      <c r="DX59" s="379">
        <f t="shared" si="61"/>
        <v>-4.0666035326161164E-2</v>
      </c>
      <c r="DY59" s="379">
        <f t="shared" si="62"/>
        <v>-1.7939141332417596E-3</v>
      </c>
      <c r="DZ59" s="379">
        <f t="shared" si="63"/>
        <v>0</v>
      </c>
      <c r="EA59" s="379"/>
      <c r="EC59" s="379">
        <f t="shared" si="99"/>
        <v>-0.11927244503211712</v>
      </c>
      <c r="ED59" s="379">
        <f t="shared" si="84"/>
        <v>8.7339313359056245E-2</v>
      </c>
      <c r="EE59" s="379">
        <f t="shared" si="85"/>
        <v>2.7125802140587327E-2</v>
      </c>
      <c r="EF59" s="379"/>
      <c r="EH59" s="379">
        <f t="shared" si="86"/>
        <v>0</v>
      </c>
      <c r="EI59" s="379">
        <f t="shared" si="87"/>
        <v>-3.8471904407881695E-2</v>
      </c>
      <c r="EJ59" s="379">
        <f t="shared" si="88"/>
        <v>0</v>
      </c>
      <c r="EK59" s="379">
        <f t="shared" si="89"/>
        <v>0</v>
      </c>
      <c r="EM59" s="379">
        <f t="shared" si="100"/>
        <v>0</v>
      </c>
      <c r="EN59" s="379">
        <f t="shared" si="90"/>
        <v>-3.8471904407881695E-2</v>
      </c>
      <c r="EO59" s="379">
        <f t="shared" si="91"/>
        <v>0</v>
      </c>
      <c r="EP59" s="379">
        <v>1</v>
      </c>
      <c r="ER59" s="379">
        <f t="shared" si="92"/>
        <v>0</v>
      </c>
      <c r="ES59" s="379">
        <f t="shared" si="93"/>
        <v>0</v>
      </c>
      <c r="ET59" s="379">
        <f t="shared" si="94"/>
        <v>0</v>
      </c>
      <c r="EU59" s="379" t="e">
        <f t="shared" si="95"/>
        <v>#DIV/0!</v>
      </c>
      <c r="EX59" s="379">
        <f t="shared" si="10"/>
        <v>0.99668571624240943</v>
      </c>
      <c r="EY59" s="379">
        <f t="shared" si="11"/>
        <v>0.76117647274238176</v>
      </c>
      <c r="EZ59" s="379">
        <f t="shared" si="107"/>
        <v>0.88107608069961374</v>
      </c>
      <c r="FA59" s="379"/>
      <c r="FB59" s="379">
        <f t="shared" si="32"/>
        <v>1.009794829456256</v>
      </c>
      <c r="FC59" s="379">
        <f t="shared" si="13"/>
        <v>1.086125221347898</v>
      </c>
      <c r="FD59" s="379">
        <f t="shared" si="108"/>
        <v>0.88567513178045065</v>
      </c>
      <c r="FE59" s="379"/>
      <c r="FF59" s="379">
        <f t="shared" si="33"/>
        <v>1.0113678325494704</v>
      </c>
      <c r="FG59" s="379">
        <f t="shared" si="15"/>
        <v>0.95721652162272508</v>
      </c>
      <c r="FH59" s="379">
        <f t="shared" si="109"/>
        <v>1.0381959706528245</v>
      </c>
      <c r="FI59" s="379"/>
      <c r="FJ59" s="379">
        <f t="shared" si="16"/>
        <v>0.98142758596845558</v>
      </c>
      <c r="FK59" s="379">
        <f t="shared" si="17"/>
        <v>1.0173997089281532</v>
      </c>
      <c r="FL59" s="379">
        <f t="shared" si="110"/>
        <v>1.0469687703352848</v>
      </c>
      <c r="FN59" s="379">
        <f t="shared" si="34"/>
        <v>1.009794829456256</v>
      </c>
      <c r="FO59" s="379">
        <f t="shared" si="19"/>
        <v>1.086125221347898</v>
      </c>
      <c r="FP59" s="379">
        <f t="shared" si="111"/>
        <v>1.1480737567018926</v>
      </c>
      <c r="FR59" s="336"/>
    </row>
    <row r="60" spans="1:189" x14ac:dyDescent="0.2">
      <c r="A60" s="373" t="s">
        <v>105</v>
      </c>
      <c r="B60" s="330">
        <f t="shared" si="9"/>
        <v>1994</v>
      </c>
      <c r="D60" s="428">
        <f>Conversion_factors!A56*D221+D303</f>
        <v>996.82991476949564</v>
      </c>
      <c r="E60" s="428">
        <f>Conversion_factors!$A56*E221+E303</f>
        <v>1678.4557574666755</v>
      </c>
      <c r="F60" s="428">
        <f>Conversion_factors!$A56*F221+F303</f>
        <v>715.65068638865978</v>
      </c>
      <c r="G60" s="384">
        <v>0</v>
      </c>
      <c r="H60" s="384">
        <f t="shared" si="35"/>
        <v>3390.936358624831</v>
      </c>
      <c r="I60" s="379"/>
      <c r="J60" s="390">
        <f>NonManufacturing_Data!C36</f>
        <v>350736.49133999995</v>
      </c>
      <c r="K60" s="390">
        <f>Mining!N60</f>
        <v>458996.95226000005</v>
      </c>
      <c r="L60" s="390">
        <f>NonManufacturing_Data!E36</f>
        <v>1122817.8962000001</v>
      </c>
      <c r="M60" s="390"/>
      <c r="N60" s="390">
        <f t="shared" si="36"/>
        <v>1932551.3398000002</v>
      </c>
      <c r="P60" s="390">
        <f>NonManufacturing_Data!G36</f>
        <v>114336.00212999999</v>
      </c>
      <c r="Q60" s="390">
        <f>Mining!V60</f>
        <v>304718.44013219909</v>
      </c>
      <c r="R60" s="390">
        <f>NonManufacturing_Data!I36</f>
        <v>651816.89820000005</v>
      </c>
      <c r="S60" s="392"/>
      <c r="T60" s="390">
        <f t="shared" si="37"/>
        <v>1070871.3404621992</v>
      </c>
      <c r="U60" s="762">
        <f>NonManufacturing_Data!X36</f>
        <v>1033039.5763862157</v>
      </c>
      <c r="W60" s="393">
        <f t="shared" si="64"/>
        <v>2.8421049402674785</v>
      </c>
      <c r="X60" s="393">
        <f t="shared" si="65"/>
        <v>3.6567906370670404</v>
      </c>
      <c r="Y60" s="393">
        <f t="shared" si="66"/>
        <v>0.6373702172103477</v>
      </c>
      <c r="Z60" s="384"/>
      <c r="AA60" s="384">
        <f t="shared" si="67"/>
        <v>3.1665207859249156</v>
      </c>
      <c r="AD60" s="393">
        <f t="shared" si="38"/>
        <v>8.7184254845302398</v>
      </c>
      <c r="AE60" s="393">
        <f t="shared" si="39"/>
        <v>5.5082185270392365</v>
      </c>
      <c r="AF60" s="393">
        <f t="shared" si="40"/>
        <v>1.0979320854751351</v>
      </c>
      <c r="AG60" s="384"/>
      <c r="AH60" s="393">
        <f t="shared" si="68"/>
        <v>3.2824844624898319</v>
      </c>
      <c r="AJ60" s="394">
        <f t="shared" si="41"/>
        <v>0.62127632428743729</v>
      </c>
      <c r="AK60" s="394">
        <f t="shared" si="42"/>
        <v>1.0308786049723895</v>
      </c>
      <c r="AL60" s="394">
        <f t="shared" si="43"/>
        <v>1.0716134281682288</v>
      </c>
      <c r="AM60" s="395"/>
      <c r="AN60" s="394">
        <f t="shared" si="44"/>
        <v>0.78438578306966045</v>
      </c>
      <c r="AP60" s="389">
        <f t="shared" si="101"/>
        <v>3.0675945004724992</v>
      </c>
      <c r="AQ60" s="389">
        <f t="shared" si="102"/>
        <v>1.5062985753696716</v>
      </c>
      <c r="AR60" s="389">
        <f t="shared" si="103"/>
        <v>1.722597096363526</v>
      </c>
      <c r="AS60" s="389"/>
      <c r="AT60" s="389">
        <f t="shared" si="45"/>
        <v>1.8046531518584585</v>
      </c>
      <c r="AV60" s="389">
        <f t="shared" si="72"/>
        <v>0.11067920798346446</v>
      </c>
      <c r="AW60" s="389">
        <f t="shared" si="73"/>
        <v>0.2949726681316186</v>
      </c>
      <c r="AX60" s="389">
        <f t="shared" si="74"/>
        <v>0.63096991935215996</v>
      </c>
      <c r="AY60" s="389"/>
      <c r="AZ60" s="389">
        <f t="shared" si="112"/>
        <v>1</v>
      </c>
      <c r="BC60" s="379">
        <f t="shared" si="104"/>
        <v>0.62127632428743729</v>
      </c>
      <c r="BD60" s="379">
        <f t="shared" si="105"/>
        <v>1.0308786049723895</v>
      </c>
      <c r="BE60" s="379">
        <f t="shared" si="106"/>
        <v>1.0716134281682288</v>
      </c>
      <c r="BF60" s="379" t="e">
        <f t="shared" si="47"/>
        <v>#DIV/0!</v>
      </c>
      <c r="BG60" s="379"/>
      <c r="BH60" s="379"/>
      <c r="BI60" s="379"/>
      <c r="BJ60" s="379"/>
      <c r="BK60" s="379"/>
      <c r="BL60" s="379"/>
      <c r="BM60" s="379"/>
      <c r="BN60" s="379"/>
      <c r="BO60" s="379"/>
      <c r="BP60" s="379"/>
      <c r="BQ60" s="379"/>
      <c r="BR60" s="387">
        <f t="shared" si="75"/>
        <v>0.62127632428743729</v>
      </c>
      <c r="BS60" s="396">
        <f>Mining!BZ60</f>
        <v>0.90770035420502093</v>
      </c>
      <c r="BT60" s="387">
        <f t="shared" si="48"/>
        <v>1.0716134281682288</v>
      </c>
      <c r="BU60" s="387">
        <v>1</v>
      </c>
      <c r="BV60" s="387"/>
      <c r="BW60" s="387">
        <v>1</v>
      </c>
      <c r="BX60" s="396">
        <f>Mining!BW60</f>
        <v>1.1357036495543187</v>
      </c>
      <c r="BY60" s="387">
        <v>1</v>
      </c>
      <c r="BZ60" s="387">
        <v>1</v>
      </c>
      <c r="CB60" s="396">
        <f t="shared" si="76"/>
        <v>0.11067920798346446</v>
      </c>
      <c r="CC60" s="396">
        <f t="shared" si="76"/>
        <v>0.2949726681316186</v>
      </c>
      <c r="CD60" s="396">
        <f t="shared" si="76"/>
        <v>0.63096991935215996</v>
      </c>
      <c r="CE60" s="396"/>
      <c r="CG60" s="396">
        <v>1</v>
      </c>
      <c r="CH60" s="396">
        <v>1</v>
      </c>
      <c r="CI60" s="396">
        <v>1</v>
      </c>
      <c r="CJ60" s="396"/>
      <c r="CL60" s="388">
        <f t="shared" si="77"/>
        <v>1.1899509602940206</v>
      </c>
      <c r="CM60" s="388">
        <f t="shared" si="50"/>
        <v>0.77641822187534415</v>
      </c>
      <c r="CN60" s="388">
        <f t="shared" si="51"/>
        <v>0.82619763213206487</v>
      </c>
      <c r="CO60" s="388">
        <f t="shared" si="52"/>
        <v>1.0661237292689851</v>
      </c>
      <c r="CP60" s="388">
        <f t="shared" si="53"/>
        <v>1.0618599235599155</v>
      </c>
      <c r="CQ60" s="388">
        <v>1</v>
      </c>
      <c r="CR60" s="388">
        <f t="shared" si="54"/>
        <v>0.83011246165014785</v>
      </c>
      <c r="CS60" s="388">
        <f t="shared" si="55"/>
        <v>0.92389960871034116</v>
      </c>
      <c r="CT60" s="388">
        <f t="shared" si="56"/>
        <v>0.92389960871034171</v>
      </c>
      <c r="CU60" s="388"/>
      <c r="CV60" s="388">
        <f t="shared" si="78"/>
        <v>0.93531690914738519</v>
      </c>
      <c r="CY60" s="334"/>
      <c r="DA60" s="379">
        <f t="shared" si="57"/>
        <v>0.29396892461106305</v>
      </c>
      <c r="DB60" s="379">
        <f t="shared" si="58"/>
        <v>0.4949829722393731</v>
      </c>
      <c r="DC60" s="379">
        <f t="shared" si="59"/>
        <v>0.21104810314956385</v>
      </c>
      <c r="DD60" s="379">
        <f t="shared" si="60"/>
        <v>0</v>
      </c>
      <c r="DF60" s="379">
        <f t="shared" si="113"/>
        <v>0.30135939739029655</v>
      </c>
      <c r="DG60" s="379">
        <f t="shared" si="113"/>
        <v>0.49034029226939929</v>
      </c>
      <c r="DH60" s="379">
        <f t="shared" si="113"/>
        <v>0.20821156428405382</v>
      </c>
      <c r="DI60" s="379"/>
      <c r="DJ60" s="379">
        <f t="shared" si="80"/>
        <v>0.99991125394374969</v>
      </c>
      <c r="DK60" s="379"/>
      <c r="DL60" s="379">
        <f t="shared" si="114"/>
        <v>0.30138614422200471</v>
      </c>
      <c r="DM60" s="379">
        <f t="shared" si="114"/>
        <v>0.4903838118987543</v>
      </c>
      <c r="DN60" s="379">
        <f t="shared" si="114"/>
        <v>0.20823004387924093</v>
      </c>
      <c r="DO60" s="379">
        <f t="shared" si="114"/>
        <v>0</v>
      </c>
      <c r="DR60" s="379">
        <f t="shared" si="96"/>
        <v>-0.14434727007470841</v>
      </c>
      <c r="DS60" s="379">
        <f t="shared" si="97"/>
        <v>-2.5208391100493069E-2</v>
      </c>
      <c r="DT60" s="379">
        <f t="shared" si="82"/>
        <v>-1.784919069908528E-2</v>
      </c>
      <c r="DU60" s="379">
        <f t="shared" si="83"/>
        <v>0</v>
      </c>
      <c r="DW60" s="379">
        <f t="shared" si="98"/>
        <v>-0.10317397756166254</v>
      </c>
      <c r="DX60" s="379">
        <f t="shared" si="61"/>
        <v>-7.4477458342685904E-2</v>
      </c>
      <c r="DY60" s="379">
        <f t="shared" si="62"/>
        <v>-9.1171222115033757E-3</v>
      </c>
      <c r="DZ60" s="379">
        <f t="shared" si="63"/>
        <v>0</v>
      </c>
      <c r="EA60" s="379"/>
      <c r="EC60" s="379">
        <f t="shared" si="99"/>
        <v>0.10963479859395363</v>
      </c>
      <c r="ED60" s="379">
        <f t="shared" si="84"/>
        <v>1.3320497811460902E-3</v>
      </c>
      <c r="EE60" s="379">
        <f t="shared" si="85"/>
        <v>-3.4340867964892052E-2</v>
      </c>
      <c r="EF60" s="379"/>
      <c r="EH60" s="379">
        <f t="shared" si="86"/>
        <v>0</v>
      </c>
      <c r="EI60" s="379">
        <f t="shared" si="87"/>
        <v>2.8799710297609426E-2</v>
      </c>
      <c r="EJ60" s="379">
        <f t="shared" si="88"/>
        <v>0</v>
      </c>
      <c r="EK60" s="379">
        <f t="shared" si="89"/>
        <v>0</v>
      </c>
      <c r="EM60" s="379">
        <f t="shared" si="100"/>
        <v>0</v>
      </c>
      <c r="EN60" s="379">
        <f t="shared" si="90"/>
        <v>2.8799710297609426E-2</v>
      </c>
      <c r="EO60" s="379">
        <f t="shared" si="91"/>
        <v>0</v>
      </c>
      <c r="EP60" s="379">
        <v>1</v>
      </c>
      <c r="ER60" s="379">
        <f t="shared" si="92"/>
        <v>0</v>
      </c>
      <c r="ES60" s="379">
        <f t="shared" si="93"/>
        <v>0</v>
      </c>
      <c r="ET60" s="379">
        <f t="shared" si="94"/>
        <v>0</v>
      </c>
      <c r="EU60" s="379" t="e">
        <f t="shared" si="95"/>
        <v>#DIV/0!</v>
      </c>
      <c r="EX60" s="379">
        <f t="shared" si="10"/>
        <v>0.94215752740785041</v>
      </c>
      <c r="EY60" s="379">
        <f t="shared" si="11"/>
        <v>0.71714814347999145</v>
      </c>
      <c r="EZ60" s="379">
        <f t="shared" si="107"/>
        <v>0.83011246165014785</v>
      </c>
      <c r="FA60" s="379"/>
      <c r="FB60" s="379">
        <f t="shared" si="32"/>
        <v>0.93284501561106314</v>
      </c>
      <c r="FC60" s="379">
        <f t="shared" si="13"/>
        <v>1.0131864990638493</v>
      </c>
      <c r="FD60" s="379">
        <f t="shared" si="108"/>
        <v>0.82619763213206487</v>
      </c>
      <c r="FE60" s="379"/>
      <c r="FF60" s="379">
        <f t="shared" si="33"/>
        <v>1.0269002764464588</v>
      </c>
      <c r="FG60" s="379">
        <f t="shared" si="15"/>
        <v>0.98296591067349404</v>
      </c>
      <c r="FH60" s="379">
        <f t="shared" si="109"/>
        <v>1.0661237292689851</v>
      </c>
      <c r="FI60" s="379"/>
      <c r="FJ60" s="379">
        <f t="shared" si="16"/>
        <v>1.0142231111820672</v>
      </c>
      <c r="FK60" s="379">
        <f t="shared" si="17"/>
        <v>1.0318702981048411</v>
      </c>
      <c r="FL60" s="379">
        <f t="shared" si="110"/>
        <v>1.0618599235599155</v>
      </c>
      <c r="FN60" s="379">
        <f t="shared" si="34"/>
        <v>0.93284501561106314</v>
      </c>
      <c r="FO60" s="379">
        <f t="shared" si="19"/>
        <v>1.0131864990638493</v>
      </c>
      <c r="FP60" s="379">
        <f t="shared" si="111"/>
        <v>1.0709748814932287</v>
      </c>
      <c r="FR60" s="336"/>
    </row>
    <row r="61" spans="1:189" x14ac:dyDescent="0.2">
      <c r="A61" s="373" t="s">
        <v>105</v>
      </c>
      <c r="B61" s="330">
        <f t="shared" si="9"/>
        <v>1995</v>
      </c>
      <c r="D61" s="428">
        <f>Conversion_factors!A57*D222+D304</f>
        <v>1032.1472839166695</v>
      </c>
      <c r="E61" s="428">
        <f>Conversion_factors!$A57*E222+E304</f>
        <v>1660.7152024785746</v>
      </c>
      <c r="F61" s="428">
        <f>Conversion_factors!$A57*F222+F304</f>
        <v>709.52325391105512</v>
      </c>
      <c r="G61" s="384">
        <v>0</v>
      </c>
      <c r="H61" s="384">
        <f t="shared" si="35"/>
        <v>3402.3857403062993</v>
      </c>
      <c r="I61" s="379"/>
      <c r="J61" s="390">
        <f>NonManufacturing_Data!C37</f>
        <v>336552.20550000004</v>
      </c>
      <c r="K61" s="390">
        <f>Mining!N61</f>
        <v>451928.16644999996</v>
      </c>
      <c r="L61" s="390">
        <f>NonManufacturing_Data!E37</f>
        <v>1128298.2542000001</v>
      </c>
      <c r="M61" s="390"/>
      <c r="N61" s="390">
        <f t="shared" si="36"/>
        <v>1916778.6261500001</v>
      </c>
      <c r="P61" s="390">
        <f>NonManufacturing_Data!G37</f>
        <v>91031.516799999998</v>
      </c>
      <c r="Q61" s="390">
        <f>Mining!V61</f>
        <v>312480.47871785908</v>
      </c>
      <c r="R61" s="390">
        <f>NonManufacturing_Data!I37</f>
        <v>655397.51913000003</v>
      </c>
      <c r="S61" s="392"/>
      <c r="T61" s="390">
        <f t="shared" si="37"/>
        <v>1058909.5146478591</v>
      </c>
      <c r="U61" s="762">
        <f>NonManufacturing_Data!X37</f>
        <v>1003978.0424159823</v>
      </c>
      <c r="W61" s="393">
        <f t="shared" si="64"/>
        <v>3.066826682604133</v>
      </c>
      <c r="X61" s="393">
        <f t="shared" si="65"/>
        <v>3.6747326804697211</v>
      </c>
      <c r="Y61" s="393">
        <f t="shared" si="66"/>
        <v>0.62884370446370152</v>
      </c>
      <c r="Z61" s="384"/>
      <c r="AA61" s="384">
        <f t="shared" si="67"/>
        <v>3.2131033796950672</v>
      </c>
      <c r="AD61" s="393">
        <f t="shared" si="38"/>
        <v>11.3383509382178</v>
      </c>
      <c r="AE61" s="393">
        <f t="shared" si="39"/>
        <v>5.314620642200329</v>
      </c>
      <c r="AF61" s="393">
        <f t="shared" si="40"/>
        <v>1.082584589048954</v>
      </c>
      <c r="AG61" s="384"/>
      <c r="AH61" s="393">
        <f t="shared" si="68"/>
        <v>3.3889045343250395</v>
      </c>
      <c r="AJ61" s="394">
        <f t="shared" si="41"/>
        <v>0.67039987918799826</v>
      </c>
      <c r="AK61" s="394">
        <f t="shared" si="42"/>
        <v>1.0359366108876926</v>
      </c>
      <c r="AL61" s="394">
        <f t="shared" si="43"/>
        <v>1.0572777637332869</v>
      </c>
      <c r="AM61" s="395"/>
      <c r="AN61" s="394">
        <f t="shared" si="44"/>
        <v>0.79592485916043798</v>
      </c>
      <c r="AP61" s="389">
        <f t="shared" si="101"/>
        <v>3.6970954382691343</v>
      </c>
      <c r="AQ61" s="389">
        <f t="shared" si="102"/>
        <v>1.4462604777882757</v>
      </c>
      <c r="AR61" s="389">
        <f t="shared" si="103"/>
        <v>1.7215479480266369</v>
      </c>
      <c r="AS61" s="389"/>
      <c r="AT61" s="389">
        <f t="shared" si="45"/>
        <v>1.8101439260250918</v>
      </c>
      <c r="AV61" s="389">
        <f t="shared" si="72"/>
        <v>9.0670824414586682E-2</v>
      </c>
      <c r="AW61" s="389">
        <f t="shared" si="73"/>
        <v>0.31124234347387025</v>
      </c>
      <c r="AX61" s="389">
        <f t="shared" si="74"/>
        <v>0.65280065045331592</v>
      </c>
      <c r="AY61" s="389"/>
      <c r="AZ61" s="389">
        <f t="shared" si="112"/>
        <v>1</v>
      </c>
      <c r="BC61" s="379">
        <f t="shared" si="104"/>
        <v>0.67039987918799826</v>
      </c>
      <c r="BD61" s="379">
        <f t="shared" si="105"/>
        <v>1.0359366108876926</v>
      </c>
      <c r="BE61" s="379">
        <f t="shared" si="106"/>
        <v>1.0572777637332869</v>
      </c>
      <c r="BF61" s="379" t="e">
        <f t="shared" si="47"/>
        <v>#DIV/0!</v>
      </c>
      <c r="BG61" s="379"/>
      <c r="BH61" s="379"/>
      <c r="BI61" s="379"/>
      <c r="BJ61" s="379"/>
      <c r="BK61" s="379"/>
      <c r="BL61" s="379"/>
      <c r="BM61" s="379"/>
      <c r="BN61" s="379"/>
      <c r="BO61" s="379"/>
      <c r="BP61" s="379"/>
      <c r="BQ61" s="379"/>
      <c r="BR61" s="387">
        <f t="shared" si="75"/>
        <v>0.67039987918799826</v>
      </c>
      <c r="BS61" s="396">
        <f>Mining!BZ61</f>
        <v>0.90405796316201759</v>
      </c>
      <c r="BT61" s="387">
        <f t="shared" si="48"/>
        <v>1.0572777637332869</v>
      </c>
      <c r="BU61" s="387">
        <v>1</v>
      </c>
      <c r="BV61" s="387"/>
      <c r="BW61" s="387">
        <v>1</v>
      </c>
      <c r="BX61" s="396">
        <f>Mining!BW61</f>
        <v>1.1458741066384932</v>
      </c>
      <c r="BY61" s="387">
        <v>1</v>
      </c>
      <c r="BZ61" s="387">
        <v>1</v>
      </c>
      <c r="CB61" s="396">
        <f t="shared" si="76"/>
        <v>9.0670824414586682E-2</v>
      </c>
      <c r="CC61" s="396">
        <f t="shared" si="76"/>
        <v>0.31124234347387025</v>
      </c>
      <c r="CD61" s="396">
        <f t="shared" si="76"/>
        <v>0.65280065045331592</v>
      </c>
      <c r="CE61" s="396"/>
      <c r="CG61" s="396">
        <v>1</v>
      </c>
      <c r="CH61" s="396">
        <v>1</v>
      </c>
      <c r="CI61" s="396">
        <v>1</v>
      </c>
      <c r="CJ61" s="396"/>
      <c r="CL61" s="388">
        <f t="shared" si="77"/>
        <v>1.1564751854582966</v>
      </c>
      <c r="CM61" s="388">
        <f t="shared" si="50"/>
        <v>0.80159015608869433</v>
      </c>
      <c r="CN61" s="388">
        <f t="shared" si="51"/>
        <v>0.8561597143877574</v>
      </c>
      <c r="CO61" s="388">
        <f t="shared" si="52"/>
        <v>1.0387368461690416</v>
      </c>
      <c r="CP61" s="388">
        <f t="shared" si="53"/>
        <v>1.0665235848904966</v>
      </c>
      <c r="CQ61" s="388">
        <v>1</v>
      </c>
      <c r="CR61" s="388">
        <f t="shared" si="54"/>
        <v>0.84512623860266067</v>
      </c>
      <c r="CS61" s="388">
        <f t="shared" si="55"/>
        <v>0.92701912442421697</v>
      </c>
      <c r="CT61" s="388">
        <f t="shared" si="56"/>
        <v>0.92701912442421774</v>
      </c>
      <c r="CU61" s="388"/>
      <c r="CV61" s="388">
        <f t="shared" si="78"/>
        <v>0.94848570482683159</v>
      </c>
      <c r="CY61" s="334"/>
      <c r="DA61" s="379">
        <f t="shared" si="57"/>
        <v>0.3033598664870229</v>
      </c>
      <c r="DB61" s="379">
        <f t="shared" si="58"/>
        <v>0.48810315150482286</v>
      </c>
      <c r="DC61" s="379">
        <f t="shared" si="59"/>
        <v>0.20853698200815418</v>
      </c>
      <c r="DD61" s="379">
        <f t="shared" si="60"/>
        <v>0</v>
      </c>
      <c r="DF61" s="379">
        <f t="shared" si="113"/>
        <v>0.29863978721382051</v>
      </c>
      <c r="DG61" s="379">
        <f t="shared" si="113"/>
        <v>0.49153503738838766</v>
      </c>
      <c r="DH61" s="379">
        <f t="shared" si="113"/>
        <v>0.2097900378069473</v>
      </c>
      <c r="DI61" s="379"/>
      <c r="DJ61" s="379">
        <f t="shared" si="80"/>
        <v>0.9999648624091555</v>
      </c>
      <c r="DK61" s="379"/>
      <c r="DL61" s="379">
        <f t="shared" si="114"/>
        <v>0.29865028106520219</v>
      </c>
      <c r="DM61" s="379">
        <f t="shared" si="114"/>
        <v>0.49155230935231237</v>
      </c>
      <c r="DN61" s="379">
        <f t="shared" si="114"/>
        <v>0.20979740958248544</v>
      </c>
      <c r="DO61" s="379">
        <f t="shared" si="114"/>
        <v>0</v>
      </c>
      <c r="DR61" s="379">
        <f t="shared" si="96"/>
        <v>7.6098419347409185E-2</v>
      </c>
      <c r="DS61" s="379">
        <f t="shared" si="97"/>
        <v>-4.0208408763434652E-3</v>
      </c>
      <c r="DT61" s="379">
        <f t="shared" si="82"/>
        <v>-1.3467932206774514E-2</v>
      </c>
      <c r="DU61" s="379">
        <f t="shared" si="83"/>
        <v>0</v>
      </c>
      <c r="DW61" s="379">
        <f t="shared" si="98"/>
        <v>0.1866537905508098</v>
      </c>
      <c r="DX61" s="379">
        <f t="shared" si="61"/>
        <v>-4.0674122647983542E-2</v>
      </c>
      <c r="DY61" s="379">
        <f t="shared" si="62"/>
        <v>-6.0923588049742895E-4</v>
      </c>
      <c r="DZ61" s="379">
        <f t="shared" si="63"/>
        <v>0</v>
      </c>
      <c r="EA61" s="379"/>
      <c r="EC61" s="379">
        <f t="shared" si="99"/>
        <v>-0.19940036488906862</v>
      </c>
      <c r="ED61" s="379">
        <f t="shared" si="84"/>
        <v>5.3689146549398513E-2</v>
      </c>
      <c r="EE61" s="379">
        <f t="shared" si="85"/>
        <v>3.4013610040895349E-2</v>
      </c>
      <c r="EF61" s="379"/>
      <c r="EH61" s="379">
        <f t="shared" si="86"/>
        <v>0</v>
      </c>
      <c r="EI61" s="379">
        <f t="shared" si="87"/>
        <v>8.9153432721219145E-3</v>
      </c>
      <c r="EJ61" s="379">
        <f t="shared" si="88"/>
        <v>0</v>
      </c>
      <c r="EK61" s="379">
        <f t="shared" si="89"/>
        <v>0</v>
      </c>
      <c r="EM61" s="379">
        <f t="shared" si="100"/>
        <v>0</v>
      </c>
      <c r="EN61" s="379">
        <f t="shared" si="90"/>
        <v>8.9153432721219145E-3</v>
      </c>
      <c r="EO61" s="379">
        <f t="shared" si="91"/>
        <v>0</v>
      </c>
      <c r="EP61" s="379">
        <v>1</v>
      </c>
      <c r="ER61" s="379">
        <f t="shared" si="92"/>
        <v>0</v>
      </c>
      <c r="ES61" s="379">
        <f t="shared" si="93"/>
        <v>0</v>
      </c>
      <c r="ET61" s="379">
        <f t="shared" si="94"/>
        <v>0</v>
      </c>
      <c r="EU61" s="379" t="e">
        <f t="shared" si="95"/>
        <v>#DIV/0!</v>
      </c>
      <c r="EX61" s="379">
        <f t="shared" si="10"/>
        <v>1.018086437255342</v>
      </c>
      <c r="EY61" s="379">
        <f t="shared" si="11"/>
        <v>0.73011879837982729</v>
      </c>
      <c r="EZ61" s="379">
        <f t="shared" si="107"/>
        <v>0.84512623860266067</v>
      </c>
      <c r="FA61" s="379"/>
      <c r="FB61" s="379">
        <f t="shared" si="32"/>
        <v>1.0362650304121221</v>
      </c>
      <c r="FC61" s="379">
        <f t="shared" si="13"/>
        <v>1.0499297382655512</v>
      </c>
      <c r="FD61" s="379">
        <f t="shared" si="108"/>
        <v>0.8561597143877574</v>
      </c>
      <c r="FE61" s="379"/>
      <c r="FF61" s="379">
        <f t="shared" si="33"/>
        <v>0.97431172166224833</v>
      </c>
      <c r="FG61" s="379">
        <f t="shared" si="15"/>
        <v>0.95771520876359173</v>
      </c>
      <c r="FH61" s="379">
        <f t="shared" si="109"/>
        <v>1.0387368461690416</v>
      </c>
      <c r="FI61" s="379"/>
      <c r="FJ61" s="379">
        <f t="shared" si="16"/>
        <v>1.0043919741456537</v>
      </c>
      <c r="FK61" s="379">
        <f t="shared" si="17"/>
        <v>1.0364022457757855</v>
      </c>
      <c r="FL61" s="379">
        <f t="shared" si="110"/>
        <v>1.0665235848904966</v>
      </c>
      <c r="FN61" s="379">
        <f t="shared" si="34"/>
        <v>1.0362650304121221</v>
      </c>
      <c r="FO61" s="379">
        <f t="shared" si="19"/>
        <v>1.0499297382655512</v>
      </c>
      <c r="FP61" s="379">
        <f t="shared" si="111"/>
        <v>1.1098138181411996</v>
      </c>
      <c r="FR61" s="336"/>
    </row>
    <row r="62" spans="1:189" x14ac:dyDescent="0.2">
      <c r="A62" s="373" t="s">
        <v>105</v>
      </c>
      <c r="B62" s="330">
        <f t="shared" si="9"/>
        <v>1996</v>
      </c>
      <c r="D62" s="428">
        <f>Conversion_factors!A58*D223+D305</f>
        <v>1085.1632728230029</v>
      </c>
      <c r="E62" s="428">
        <f>Conversion_factors!$A58*E223+E305</f>
        <v>1679.8363847421415</v>
      </c>
      <c r="F62" s="428">
        <f>Conversion_factors!$A58*F223+F305</f>
        <v>743.63275615359214</v>
      </c>
      <c r="G62" s="384">
        <v>0</v>
      </c>
      <c r="H62" s="384">
        <f t="shared" si="35"/>
        <v>3508.6324137187366</v>
      </c>
      <c r="I62" s="379"/>
      <c r="J62" s="390">
        <f>NonManufacturing_Data!C38</f>
        <v>343011.41118</v>
      </c>
      <c r="K62" s="390">
        <f>Mining!N62</f>
        <v>469960.60674999998</v>
      </c>
      <c r="L62" s="390">
        <f>NonManufacturing_Data!E38</f>
        <v>1200950.6080000002</v>
      </c>
      <c r="M62" s="390"/>
      <c r="N62" s="390">
        <f t="shared" si="36"/>
        <v>2013922.6259300001</v>
      </c>
      <c r="P62" s="390">
        <f>NonManufacturing_Data!G38</f>
        <v>105326.68202000002</v>
      </c>
      <c r="Q62" s="390">
        <f>Mining!V62</f>
        <v>297629.78288493189</v>
      </c>
      <c r="R62" s="390">
        <f>NonManufacturing_Data!I38</f>
        <v>684916.88858999999</v>
      </c>
      <c r="S62" s="392"/>
      <c r="T62" s="390">
        <f t="shared" si="37"/>
        <v>1087873.3534949319</v>
      </c>
      <c r="U62" s="762">
        <f>NonManufacturing_Data!X38</f>
        <v>1045324.1703894705</v>
      </c>
      <c r="W62" s="393">
        <f t="shared" si="64"/>
        <v>3.163636069977708</v>
      </c>
      <c r="X62" s="393">
        <f t="shared" si="65"/>
        <v>3.5744195590328416</v>
      </c>
      <c r="Y62" s="393">
        <f t="shared" si="66"/>
        <v>0.61920344700270302</v>
      </c>
      <c r="Z62" s="384"/>
      <c r="AA62" s="384">
        <f t="shared" si="67"/>
        <v>3.225221394059159</v>
      </c>
      <c r="AD62" s="393">
        <f t="shared" si="38"/>
        <v>10.302833546175375</v>
      </c>
      <c r="AE62" s="393">
        <f t="shared" si="39"/>
        <v>5.6440466691856281</v>
      </c>
      <c r="AF62" s="393">
        <f t="shared" si="40"/>
        <v>1.085726996284859</v>
      </c>
      <c r="AG62" s="384"/>
      <c r="AH62" s="393">
        <f t="shared" si="68"/>
        <v>3.3565017562078165</v>
      </c>
      <c r="AJ62" s="394">
        <f t="shared" si="41"/>
        <v>0.69156214504659563</v>
      </c>
      <c r="AK62" s="394">
        <f t="shared" si="42"/>
        <v>1.0076575375278303</v>
      </c>
      <c r="AL62" s="394">
        <f t="shared" si="43"/>
        <v>1.0410695552741276</v>
      </c>
      <c r="AM62" s="395"/>
      <c r="AN62" s="394">
        <f t="shared" si="44"/>
        <v>0.79892663897773086</v>
      </c>
      <c r="AP62" s="389">
        <f t="shared" si="101"/>
        <v>3.2566430898760017</v>
      </c>
      <c r="AQ62" s="389">
        <f t="shared" si="102"/>
        <v>1.5790106829856263</v>
      </c>
      <c r="AR62" s="389">
        <f t="shared" si="103"/>
        <v>1.7534253104377817</v>
      </c>
      <c r="AS62" s="389"/>
      <c r="AT62" s="389">
        <f t="shared" si="45"/>
        <v>1.8512473161145244</v>
      </c>
      <c r="AV62" s="389">
        <f t="shared" si="72"/>
        <v>0.10075982647637148</v>
      </c>
      <c r="AW62" s="389">
        <f t="shared" si="73"/>
        <v>0.28472486460734947</v>
      </c>
      <c r="AX62" s="389">
        <f t="shared" si="74"/>
        <v>0.6552196036324418</v>
      </c>
      <c r="AY62" s="389"/>
      <c r="AZ62" s="389">
        <f t="shared" si="112"/>
        <v>1</v>
      </c>
      <c r="BC62" s="379">
        <f t="shared" si="104"/>
        <v>0.69156214504659563</v>
      </c>
      <c r="BD62" s="379">
        <f t="shared" si="105"/>
        <v>1.0076575375278303</v>
      </c>
      <c r="BE62" s="379">
        <f t="shared" si="106"/>
        <v>1.0410695552741276</v>
      </c>
      <c r="BF62" s="379" t="e">
        <f t="shared" si="47"/>
        <v>#DIV/0!</v>
      </c>
      <c r="BG62" s="379"/>
      <c r="BH62" s="379"/>
      <c r="BI62" s="379"/>
      <c r="BJ62" s="379"/>
      <c r="BK62" s="379"/>
      <c r="BL62" s="379"/>
      <c r="BM62" s="379"/>
      <c r="BN62" s="379"/>
      <c r="BO62" s="379"/>
      <c r="BP62" s="379"/>
      <c r="BQ62" s="379"/>
      <c r="BR62" s="387">
        <f t="shared" si="75"/>
        <v>0.69156214504659563</v>
      </c>
      <c r="BS62" s="396">
        <f>Mining!BZ62</f>
        <v>0.8839983392977947</v>
      </c>
      <c r="BT62" s="387">
        <f t="shared" si="48"/>
        <v>1.0410695552741276</v>
      </c>
      <c r="BU62" s="387">
        <v>1</v>
      </c>
      <c r="BV62" s="387"/>
      <c r="BW62" s="387">
        <v>1</v>
      </c>
      <c r="BX62" s="396">
        <f>Mining!BW62</f>
        <v>1.1398862336418694</v>
      </c>
      <c r="BY62" s="387">
        <v>1</v>
      </c>
      <c r="BZ62" s="387">
        <v>1</v>
      </c>
      <c r="CB62" s="396">
        <f t="shared" si="76"/>
        <v>0.10075982647637148</v>
      </c>
      <c r="CC62" s="396">
        <f t="shared" si="76"/>
        <v>0.28472486460734947</v>
      </c>
      <c r="CD62" s="396">
        <f t="shared" si="76"/>
        <v>0.6552196036324418</v>
      </c>
      <c r="CE62" s="396"/>
      <c r="CG62" s="396">
        <v>1</v>
      </c>
      <c r="CH62" s="396">
        <v>1</v>
      </c>
      <c r="CI62" s="396">
        <v>1</v>
      </c>
      <c r="CJ62" s="396"/>
      <c r="CL62" s="388">
        <f t="shared" si="77"/>
        <v>1.2041014969870407</v>
      </c>
      <c r="CM62" s="388">
        <f t="shared" si="50"/>
        <v>0.7939258068260896</v>
      </c>
      <c r="CN62" s="388">
        <f t="shared" si="51"/>
        <v>0.86256576984343813</v>
      </c>
      <c r="CO62" s="388">
        <f t="shared" si="52"/>
        <v>1.0284489792290834</v>
      </c>
      <c r="CP62" s="388">
        <f t="shared" si="53"/>
        <v>1.0638256391156671</v>
      </c>
      <c r="CQ62" s="388">
        <v>1</v>
      </c>
      <c r="CR62" s="388">
        <f t="shared" si="54"/>
        <v>0.84126824299276637</v>
      </c>
      <c r="CS62" s="388">
        <f t="shared" si="55"/>
        <v>0.95596725249593761</v>
      </c>
      <c r="CT62" s="388">
        <f t="shared" si="56"/>
        <v>0.95596725249593861</v>
      </c>
      <c r="CU62" s="388"/>
      <c r="CV62" s="388">
        <f t="shared" si="78"/>
        <v>0.94372492179395795</v>
      </c>
      <c r="CY62" s="334"/>
      <c r="DA62" s="379">
        <f t="shared" si="57"/>
        <v>0.30928383052611025</v>
      </c>
      <c r="DB62" s="379">
        <f t="shared" si="58"/>
        <v>0.47877240664310944</v>
      </c>
      <c r="DC62" s="379">
        <f t="shared" si="59"/>
        <v>0.21194376283078029</v>
      </c>
      <c r="DD62" s="379">
        <f t="shared" si="60"/>
        <v>0</v>
      </c>
      <c r="DF62" s="379">
        <f t="shared" si="113"/>
        <v>0.30631230129744269</v>
      </c>
      <c r="DG62" s="379">
        <f t="shared" si="113"/>
        <v>0.4834227711167654</v>
      </c>
      <c r="DH62" s="379">
        <f t="shared" si="113"/>
        <v>0.21023577198734675</v>
      </c>
      <c r="DI62" s="379"/>
      <c r="DJ62" s="379">
        <f t="shared" si="80"/>
        <v>0.99997084440155481</v>
      </c>
      <c r="DK62" s="379"/>
      <c r="DL62" s="379">
        <f t="shared" si="114"/>
        <v>0.30632123227628616</v>
      </c>
      <c r="DM62" s="379">
        <f t="shared" si="114"/>
        <v>0.48343686600790431</v>
      </c>
      <c r="DN62" s="379">
        <f t="shared" si="114"/>
        <v>0.21024190171580953</v>
      </c>
      <c r="DO62" s="379">
        <f t="shared" si="114"/>
        <v>0</v>
      </c>
      <c r="DR62" s="379">
        <f t="shared" si="96"/>
        <v>3.1078648023269605E-2</v>
      </c>
      <c r="DS62" s="379">
        <f t="shared" si="97"/>
        <v>-2.2438292865250852E-2</v>
      </c>
      <c r="DT62" s="379">
        <f t="shared" si="82"/>
        <v>-1.5448854129046941E-2</v>
      </c>
      <c r="DU62" s="379">
        <f t="shared" si="83"/>
        <v>0</v>
      </c>
      <c r="DW62" s="379">
        <f t="shared" si="98"/>
        <v>-0.12685055686561236</v>
      </c>
      <c r="DX62" s="379">
        <f t="shared" si="61"/>
        <v>8.7817256619061784E-2</v>
      </c>
      <c r="DY62" s="379">
        <f t="shared" si="62"/>
        <v>1.8347339251907527E-2</v>
      </c>
      <c r="DZ62" s="379">
        <f t="shared" si="63"/>
        <v>0</v>
      </c>
      <c r="EA62" s="379"/>
      <c r="EC62" s="379">
        <f t="shared" si="99"/>
        <v>0.1055040952446782</v>
      </c>
      <c r="ED62" s="379">
        <f t="shared" si="84"/>
        <v>-8.9048521556077787E-2</v>
      </c>
      <c r="EE62" s="379">
        <f t="shared" si="85"/>
        <v>3.698652110594741E-3</v>
      </c>
      <c r="EF62" s="379"/>
      <c r="EH62" s="379">
        <f t="shared" si="86"/>
        <v>0</v>
      </c>
      <c r="EI62" s="379">
        <f t="shared" si="87"/>
        <v>-5.2392952913426763E-3</v>
      </c>
      <c r="EJ62" s="379">
        <f t="shared" si="88"/>
        <v>0</v>
      </c>
      <c r="EK62" s="379">
        <f t="shared" si="89"/>
        <v>0</v>
      </c>
      <c r="EM62" s="379">
        <f t="shared" si="100"/>
        <v>0</v>
      </c>
      <c r="EN62" s="379">
        <f t="shared" si="90"/>
        <v>-5.2392952913426763E-3</v>
      </c>
      <c r="EO62" s="379">
        <f t="shared" si="91"/>
        <v>0</v>
      </c>
      <c r="EP62" s="379">
        <v>1</v>
      </c>
      <c r="ER62" s="379">
        <f t="shared" si="92"/>
        <v>0</v>
      </c>
      <c r="ES62" s="379">
        <f t="shared" si="93"/>
        <v>0</v>
      </c>
      <c r="ET62" s="379">
        <f t="shared" si="94"/>
        <v>0</v>
      </c>
      <c r="EU62" s="379" t="e">
        <f t="shared" si="95"/>
        <v>#DIV/0!</v>
      </c>
      <c r="EX62" s="379">
        <f t="shared" si="10"/>
        <v>0.99543500670826035</v>
      </c>
      <c r="EY62" s="379">
        <f t="shared" si="11"/>
        <v>0.72678581096305039</v>
      </c>
      <c r="EZ62" s="379">
        <f t="shared" si="107"/>
        <v>0.84126824299276637</v>
      </c>
      <c r="FA62" s="379"/>
      <c r="FB62" s="379">
        <f t="shared" si="32"/>
        <v>1.0074823135777438</v>
      </c>
      <c r="FC62" s="379">
        <f t="shared" si="13"/>
        <v>1.0577856418018525</v>
      </c>
      <c r="FD62" s="379">
        <f t="shared" si="108"/>
        <v>0.86256576984343813</v>
      </c>
      <c r="FE62" s="379"/>
      <c r="FF62" s="379">
        <f t="shared" si="33"/>
        <v>0.99009579088495725</v>
      </c>
      <c r="FG62" s="379">
        <f t="shared" si="15"/>
        <v>0.94822979706334032</v>
      </c>
      <c r="FH62" s="379">
        <f t="shared" si="109"/>
        <v>1.0284489792290834</v>
      </c>
      <c r="FI62" s="379"/>
      <c r="FJ62" s="379">
        <f t="shared" si="16"/>
        <v>0.99747033650914863</v>
      </c>
      <c r="FK62" s="379">
        <f t="shared" si="17"/>
        <v>1.0337804968528101</v>
      </c>
      <c r="FL62" s="379">
        <f t="shared" si="110"/>
        <v>1.0638256391156671</v>
      </c>
      <c r="FN62" s="379">
        <f t="shared" si="34"/>
        <v>1.0074823135777438</v>
      </c>
      <c r="FO62" s="379">
        <f t="shared" si="19"/>
        <v>1.0577856418018525</v>
      </c>
      <c r="FP62" s="379">
        <f t="shared" si="111"/>
        <v>1.118117793141445</v>
      </c>
      <c r="FR62" s="336"/>
    </row>
    <row r="63" spans="1:189" x14ac:dyDescent="0.2">
      <c r="A63" s="373" t="s">
        <v>105</v>
      </c>
      <c r="B63" s="330">
        <f t="shared" si="9"/>
        <v>1997</v>
      </c>
      <c r="D63" s="428">
        <f>Conversion_factors!A59*D224+D306</f>
        <v>1065.9259721678143</v>
      </c>
      <c r="E63" s="428">
        <f>Conversion_factors!$A59*E224+E306</f>
        <v>1713.5775336602253</v>
      </c>
      <c r="F63" s="428">
        <f>Conversion_factors!$A59*F224+F306</f>
        <v>752.74020749882584</v>
      </c>
      <c r="G63" s="384">
        <v>0</v>
      </c>
      <c r="H63" s="384">
        <f t="shared" si="35"/>
        <v>3532.2437133268654</v>
      </c>
      <c r="I63" s="379"/>
      <c r="J63" s="390">
        <f>NonManufacturing_Data!C39</f>
        <v>367172.57313000003</v>
      </c>
      <c r="K63" s="390">
        <f>Mining!N63</f>
        <v>482632.16244999995</v>
      </c>
      <c r="L63" s="390">
        <f>NonManufacturing_Data!E39</f>
        <v>1236390.2564000001</v>
      </c>
      <c r="M63" s="390"/>
      <c r="N63" s="390">
        <f t="shared" si="36"/>
        <v>2086194.9919799999</v>
      </c>
      <c r="P63" s="390">
        <f>NonManufacturing_Data!G39</f>
        <v>118101.18005000001</v>
      </c>
      <c r="Q63" s="390">
        <f>Mining!V63</f>
        <v>306138.3282303125</v>
      </c>
      <c r="R63" s="390">
        <f>NonManufacturing_Data!I39</f>
        <v>691353.15156000003</v>
      </c>
      <c r="S63" s="392"/>
      <c r="T63" s="390">
        <f t="shared" si="37"/>
        <v>1115592.6598403126</v>
      </c>
      <c r="U63" s="762">
        <f>NonManufacturing_Data!X39</f>
        <v>1079410.5760054095</v>
      </c>
      <c r="W63" s="393">
        <f t="shared" si="64"/>
        <v>2.9030653435827727</v>
      </c>
      <c r="X63" s="393">
        <f t="shared" si="65"/>
        <v>3.5504835089347151</v>
      </c>
      <c r="Y63" s="393">
        <f t="shared" si="66"/>
        <v>0.6088208828906343</v>
      </c>
      <c r="Z63" s="384"/>
      <c r="AA63" s="384">
        <f t="shared" si="67"/>
        <v>3.166248614285859</v>
      </c>
      <c r="AD63" s="393">
        <f t="shared" si="38"/>
        <v>9.0255319355533761</v>
      </c>
      <c r="AE63" s="393">
        <f t="shared" si="39"/>
        <v>5.5973962605919603</v>
      </c>
      <c r="AF63" s="393">
        <f t="shared" si="40"/>
        <v>1.0887926174926799</v>
      </c>
      <c r="AG63" s="384"/>
      <c r="AH63" s="393">
        <f t="shared" si="68"/>
        <v>3.2723819757248362</v>
      </c>
      <c r="AJ63" s="394">
        <f t="shared" si="41"/>
        <v>0.63460210081391599</v>
      </c>
      <c r="AK63" s="394">
        <f t="shared" si="42"/>
        <v>1.0009097730581922</v>
      </c>
      <c r="AL63" s="394">
        <f t="shared" si="43"/>
        <v>1.0236133032860644</v>
      </c>
      <c r="AM63" s="395"/>
      <c r="AN63" s="394">
        <f t="shared" si="44"/>
        <v>0.78431836283822554</v>
      </c>
      <c r="AP63" s="389">
        <f t="shared" si="101"/>
        <v>3.1089661676077385</v>
      </c>
      <c r="AQ63" s="389">
        <f t="shared" si="102"/>
        <v>1.5765166199212679</v>
      </c>
      <c r="AR63" s="389">
        <f t="shared" si="103"/>
        <v>1.7883627978120213</v>
      </c>
      <c r="AS63" s="389"/>
      <c r="AT63" s="389">
        <f t="shared" si="45"/>
        <v>1.8700329135175744</v>
      </c>
      <c r="AV63" s="389">
        <f t="shared" si="72"/>
        <v>0.10941265786653562</v>
      </c>
      <c r="AW63" s="389">
        <f t="shared" si="73"/>
        <v>0.28361620224552836</v>
      </c>
      <c r="AX63" s="389">
        <f t="shared" si="74"/>
        <v>0.64049136346106661</v>
      </c>
      <c r="AY63" s="389"/>
      <c r="AZ63" s="389">
        <f t="shared" si="112"/>
        <v>1</v>
      </c>
      <c r="BC63" s="379">
        <f t="shared" si="104"/>
        <v>0.63460210081391599</v>
      </c>
      <c r="BD63" s="379">
        <f t="shared" si="105"/>
        <v>1.0009097730581922</v>
      </c>
      <c r="BE63" s="379">
        <f t="shared" si="106"/>
        <v>1.0236133032860644</v>
      </c>
      <c r="BF63" s="379" t="e">
        <f t="shared" si="47"/>
        <v>#DIV/0!</v>
      </c>
      <c r="BG63" s="379"/>
      <c r="BH63" s="379"/>
      <c r="BI63" s="379"/>
      <c r="BJ63" s="379"/>
      <c r="BK63" s="379"/>
      <c r="BL63" s="379"/>
      <c r="BM63" s="379"/>
      <c r="BN63" s="379"/>
      <c r="BO63" s="379"/>
      <c r="BP63" s="379"/>
      <c r="BQ63" s="379"/>
      <c r="BR63" s="387">
        <f t="shared" si="75"/>
        <v>0.63460210081391599</v>
      </c>
      <c r="BS63" s="396">
        <f>Mining!BZ63</f>
        <v>0.87681913838716985</v>
      </c>
      <c r="BT63" s="387">
        <f t="shared" si="48"/>
        <v>1.0236133032860644</v>
      </c>
      <c r="BU63" s="387">
        <v>1</v>
      </c>
      <c r="BV63" s="387"/>
      <c r="BW63" s="387">
        <v>1</v>
      </c>
      <c r="BX63" s="396">
        <f>Mining!BW63</f>
        <v>1.1415236383859917</v>
      </c>
      <c r="BY63" s="387">
        <v>1</v>
      </c>
      <c r="BZ63" s="387">
        <v>1</v>
      </c>
      <c r="CB63" s="396">
        <f t="shared" si="76"/>
        <v>0.10941265786653562</v>
      </c>
      <c r="CC63" s="396">
        <f t="shared" si="76"/>
        <v>0.28361620224552836</v>
      </c>
      <c r="CD63" s="396">
        <f t="shared" si="76"/>
        <v>0.64049136346106661</v>
      </c>
      <c r="CE63" s="396"/>
      <c r="CG63" s="396">
        <v>1</v>
      </c>
      <c r="CH63" s="396">
        <v>1</v>
      </c>
      <c r="CI63" s="396">
        <v>1</v>
      </c>
      <c r="CJ63" s="396"/>
      <c r="CL63" s="388">
        <f t="shared" si="77"/>
        <v>1.2433653858281142</v>
      </c>
      <c r="CM63" s="388">
        <f t="shared" si="50"/>
        <v>0.77402864321922848</v>
      </c>
      <c r="CN63" s="388">
        <f t="shared" si="51"/>
        <v>0.85334549772247437</v>
      </c>
      <c r="CO63" s="388">
        <f t="shared" si="52"/>
        <v>1.0476090209588269</v>
      </c>
      <c r="CP63" s="388">
        <f t="shared" si="53"/>
        <v>1.0645618592336579</v>
      </c>
      <c r="CQ63" s="388">
        <v>1</v>
      </c>
      <c r="CR63" s="388">
        <f t="shared" si="54"/>
        <v>0.81332102423235453</v>
      </c>
      <c r="CS63" s="388">
        <f t="shared" si="55"/>
        <v>0.96240042261828684</v>
      </c>
      <c r="CT63" s="388">
        <f t="shared" si="56"/>
        <v>0.96240042261828773</v>
      </c>
      <c r="CU63" s="388"/>
      <c r="CV63" s="388">
        <f t="shared" si="78"/>
        <v>0.95168896432965988</v>
      </c>
      <c r="CY63" s="334"/>
      <c r="DA63" s="379">
        <f t="shared" si="57"/>
        <v>0.30177022274713466</v>
      </c>
      <c r="DB63" s="379">
        <f t="shared" si="58"/>
        <v>0.48512437779846218</v>
      </c>
      <c r="DC63" s="379">
        <f t="shared" si="59"/>
        <v>0.21310539945440313</v>
      </c>
      <c r="DD63" s="379">
        <f t="shared" si="60"/>
        <v>0</v>
      </c>
      <c r="DF63" s="379">
        <f t="shared" si="113"/>
        <v>0.30551162795028675</v>
      </c>
      <c r="DG63" s="379">
        <f t="shared" si="113"/>
        <v>0.48194141567767723</v>
      </c>
      <c r="DH63" s="379">
        <f t="shared" si="113"/>
        <v>0.21252405202641597</v>
      </c>
      <c r="DI63" s="379"/>
      <c r="DJ63" s="379">
        <f t="shared" si="80"/>
        <v>0.99997709565437998</v>
      </c>
      <c r="DK63" s="379"/>
      <c r="DL63" s="379">
        <f t="shared" si="114"/>
        <v>0.30551862565448207</v>
      </c>
      <c r="DM63" s="379">
        <f t="shared" si="114"/>
        <v>0.48195245448326712</v>
      </c>
      <c r="DN63" s="379">
        <f t="shared" si="114"/>
        <v>0.21252891986225075</v>
      </c>
      <c r="DO63" s="379">
        <f t="shared" si="114"/>
        <v>0</v>
      </c>
      <c r="DR63" s="379">
        <f t="shared" si="96"/>
        <v>-8.59548273849811E-2</v>
      </c>
      <c r="DS63" s="379">
        <f t="shared" si="97"/>
        <v>-8.1544405178292246E-3</v>
      </c>
      <c r="DT63" s="379">
        <f t="shared" si="82"/>
        <v>-1.6909781439921365E-2</v>
      </c>
      <c r="DU63" s="379">
        <f t="shared" si="83"/>
        <v>0</v>
      </c>
      <c r="DW63" s="379">
        <f t="shared" si="98"/>
        <v>-4.6406688877976658E-2</v>
      </c>
      <c r="DX63" s="379">
        <f t="shared" si="61"/>
        <v>-1.5807586778967227E-3</v>
      </c>
      <c r="DY63" s="379">
        <f t="shared" si="62"/>
        <v>1.9729368091969488E-2</v>
      </c>
      <c r="DZ63" s="379">
        <f t="shared" si="63"/>
        <v>0</v>
      </c>
      <c r="EA63" s="379"/>
      <c r="EC63" s="379">
        <f t="shared" si="99"/>
        <v>8.2386856579038756E-2</v>
      </c>
      <c r="ED63" s="379">
        <f t="shared" si="84"/>
        <v>-3.9014029874723799E-3</v>
      </c>
      <c r="EE63" s="379">
        <f t="shared" si="85"/>
        <v>-2.273481497698274E-2</v>
      </c>
      <c r="EF63" s="379"/>
      <c r="EH63" s="379">
        <f t="shared" si="86"/>
        <v>0</v>
      </c>
      <c r="EI63" s="379">
        <f t="shared" si="87"/>
        <v>1.4354325764519211E-3</v>
      </c>
      <c r="EJ63" s="379">
        <f t="shared" si="88"/>
        <v>0</v>
      </c>
      <c r="EK63" s="379">
        <f t="shared" si="89"/>
        <v>0</v>
      </c>
      <c r="EM63" s="379">
        <f t="shared" si="100"/>
        <v>0</v>
      </c>
      <c r="EN63" s="379">
        <f t="shared" si="90"/>
        <v>1.4354325764519211E-3</v>
      </c>
      <c r="EO63" s="379">
        <f t="shared" si="91"/>
        <v>0</v>
      </c>
      <c r="EP63" s="379">
        <v>1</v>
      </c>
      <c r="ER63" s="379">
        <f t="shared" si="92"/>
        <v>0</v>
      </c>
      <c r="ES63" s="379">
        <f t="shared" si="93"/>
        <v>0</v>
      </c>
      <c r="ET63" s="379">
        <f t="shared" si="94"/>
        <v>0</v>
      </c>
      <c r="EU63" s="379" t="e">
        <f t="shared" si="95"/>
        <v>#DIV/0!</v>
      </c>
      <c r="EX63" s="379">
        <f t="shared" si="10"/>
        <v>0.96677965798281995</v>
      </c>
      <c r="EY63" s="379">
        <f t="shared" si="11"/>
        <v>0.70264173774962424</v>
      </c>
      <c r="EZ63" s="379">
        <f t="shared" si="107"/>
        <v>0.81332102423235453</v>
      </c>
      <c r="FA63" s="379"/>
      <c r="FB63" s="379">
        <f t="shared" si="32"/>
        <v>0.98931064454060447</v>
      </c>
      <c r="FC63" s="379">
        <f t="shared" si="13"/>
        <v>1.0464785950767876</v>
      </c>
      <c r="FD63" s="379">
        <f t="shared" si="108"/>
        <v>0.85334549772247437</v>
      </c>
      <c r="FE63" s="379"/>
      <c r="FF63" s="379">
        <f t="shared" si="33"/>
        <v>1.0186300362163865</v>
      </c>
      <c r="FG63" s="379">
        <f t="shared" si="15"/>
        <v>0.9658953525240872</v>
      </c>
      <c r="FH63" s="379">
        <f t="shared" si="109"/>
        <v>1.0476090209588269</v>
      </c>
      <c r="FI63" s="379"/>
      <c r="FJ63" s="379">
        <f t="shared" si="16"/>
        <v>1.0006920496093727</v>
      </c>
      <c r="FK63" s="379">
        <f t="shared" si="17"/>
        <v>1.0344959242418343</v>
      </c>
      <c r="FL63" s="379">
        <f t="shared" si="110"/>
        <v>1.0645618592336579</v>
      </c>
      <c r="FN63" s="379">
        <f t="shared" si="34"/>
        <v>0.98931064454060447</v>
      </c>
      <c r="FO63" s="379">
        <f t="shared" si="19"/>
        <v>1.0464785950767876</v>
      </c>
      <c r="FP63" s="379">
        <f t="shared" si="111"/>
        <v>1.1061658346050811</v>
      </c>
      <c r="FR63" s="336"/>
    </row>
    <row r="64" spans="1:189" x14ac:dyDescent="0.2">
      <c r="A64" s="373" t="s">
        <v>105</v>
      </c>
      <c r="B64" s="330">
        <f t="shared" si="9"/>
        <v>1998</v>
      </c>
      <c r="D64" s="428">
        <f>Conversion_factors!A60*D225+D307</f>
        <v>1121.2645266755458</v>
      </c>
      <c r="E64" s="428">
        <f>Conversion_factors!$A60*E225+E307</f>
        <v>1715.2437783357932</v>
      </c>
      <c r="F64" s="428">
        <f>Conversion_factors!$A60*F225+F307</f>
        <v>808.45076937849285</v>
      </c>
      <c r="G64" s="384">
        <v>0</v>
      </c>
      <c r="H64" s="384">
        <f t="shared" si="35"/>
        <v>3644.9590743898316</v>
      </c>
      <c r="I64" s="379"/>
      <c r="J64" s="390">
        <f>NonManufacturing_Data!C40</f>
        <v>369355.39515</v>
      </c>
      <c r="K64" s="390">
        <f>Mining!N64</f>
        <v>476550.53995999997</v>
      </c>
      <c r="L64" s="390">
        <f>NonManufacturing_Data!E40</f>
        <v>1317843.4204000002</v>
      </c>
      <c r="M64" s="390"/>
      <c r="N64" s="390">
        <f t="shared" si="36"/>
        <v>2163749.3555100001</v>
      </c>
      <c r="P64" s="390">
        <f>NonManufacturing_Data!G40</f>
        <v>113962.16524</v>
      </c>
      <c r="Q64" s="390">
        <f>Mining!V64</f>
        <v>316459.97395500302</v>
      </c>
      <c r="R64" s="390">
        <f>NonManufacturing_Data!I40</f>
        <v>723019.78674000001</v>
      </c>
      <c r="S64" s="392"/>
      <c r="T64" s="390">
        <f t="shared" si="37"/>
        <v>1153441.925935003</v>
      </c>
      <c r="U64" s="762">
        <f>NonManufacturing_Data!X40</f>
        <v>1113243.0950547389</v>
      </c>
      <c r="W64" s="393">
        <f t="shared" si="64"/>
        <v>3.0357334464281638</v>
      </c>
      <c r="X64" s="393">
        <f t="shared" si="65"/>
        <v>3.5992903889685337</v>
      </c>
      <c r="Y64" s="393">
        <f t="shared" si="66"/>
        <v>0.61346496621966429</v>
      </c>
      <c r="Z64" s="384"/>
      <c r="AA64" s="384">
        <f t="shared" si="67"/>
        <v>3.1600716017281538</v>
      </c>
      <c r="AD64" s="393">
        <f t="shared" si="38"/>
        <v>9.8389191212206715</v>
      </c>
      <c r="AE64" s="393">
        <f t="shared" si="39"/>
        <v>5.4200970723067847</v>
      </c>
      <c r="AF64" s="393">
        <f t="shared" si="40"/>
        <v>1.118158568002253</v>
      </c>
      <c r="AG64" s="384"/>
      <c r="AH64" s="393">
        <f t="shared" si="68"/>
        <v>3.2741807163067169</v>
      </c>
      <c r="AJ64" s="394">
        <f t="shared" si="41"/>
        <v>0.66360298326486977</v>
      </c>
      <c r="AK64" s="394">
        <f t="shared" si="42"/>
        <v>1.0146688239298256</v>
      </c>
      <c r="AL64" s="394">
        <f t="shared" si="43"/>
        <v>1.0314214215861361</v>
      </c>
      <c r="AM64" s="395"/>
      <c r="AN64" s="394">
        <f t="shared" si="44"/>
        <v>0.78278824156012017</v>
      </c>
      <c r="AP64" s="389">
        <f t="shared" si="101"/>
        <v>3.2410352538682599</v>
      </c>
      <c r="AQ64" s="389">
        <f t="shared" si="102"/>
        <v>1.5058793502516055</v>
      </c>
      <c r="AR64" s="389">
        <f t="shared" si="103"/>
        <v>1.8226934373981392</v>
      </c>
      <c r="AS64" s="389"/>
      <c r="AT64" s="389">
        <f t="shared" si="45"/>
        <v>1.8759066294178806</v>
      </c>
      <c r="AV64" s="389">
        <f t="shared" si="72"/>
        <v>0.10236952355352036</v>
      </c>
      <c r="AW64" s="389">
        <f t="shared" si="73"/>
        <v>0.28426852621928228</v>
      </c>
      <c r="AX64" s="389">
        <f t="shared" si="74"/>
        <v>0.64947161132353459</v>
      </c>
      <c r="AY64" s="389"/>
      <c r="AZ64" s="389">
        <f t="shared" si="112"/>
        <v>1</v>
      </c>
      <c r="BC64" s="379">
        <f t="shared" si="104"/>
        <v>0.66360298326486977</v>
      </c>
      <c r="BD64" s="379">
        <f t="shared" si="105"/>
        <v>1.0146688239298256</v>
      </c>
      <c r="BE64" s="379">
        <f t="shared" si="106"/>
        <v>1.0314214215861361</v>
      </c>
      <c r="BF64" s="379" t="e">
        <f t="shared" si="47"/>
        <v>#DIV/0!</v>
      </c>
      <c r="BG64" s="379"/>
      <c r="BH64" s="379"/>
      <c r="BI64" s="379"/>
      <c r="BJ64" s="379"/>
      <c r="BK64" s="379"/>
      <c r="BL64" s="379"/>
      <c r="BM64" s="379"/>
      <c r="BN64" s="379"/>
      <c r="BO64" s="379"/>
      <c r="BP64" s="379"/>
      <c r="BQ64" s="379"/>
      <c r="BR64" s="387">
        <f t="shared" si="75"/>
        <v>0.66360298326486977</v>
      </c>
      <c r="BS64" s="396">
        <f>Mining!BZ64</f>
        <v>0.8797009343681047</v>
      </c>
      <c r="BT64" s="387">
        <f t="shared" si="48"/>
        <v>1.0314214215861361</v>
      </c>
      <c r="BU64" s="387">
        <v>1</v>
      </c>
      <c r="BV64" s="387"/>
      <c r="BW64" s="387">
        <v>1</v>
      </c>
      <c r="BX64" s="396">
        <f>Mining!BW64</f>
        <v>1.1534247427606397</v>
      </c>
      <c r="BY64" s="387">
        <v>1</v>
      </c>
      <c r="BZ64" s="387">
        <v>1</v>
      </c>
      <c r="CB64" s="396">
        <f t="shared" si="76"/>
        <v>0.10236952355352036</v>
      </c>
      <c r="CC64" s="396">
        <f t="shared" si="76"/>
        <v>0.28426852621928228</v>
      </c>
      <c r="CD64" s="396">
        <f t="shared" si="76"/>
        <v>0.64947161132353459</v>
      </c>
      <c r="CE64" s="396"/>
      <c r="CG64" s="396">
        <v>1</v>
      </c>
      <c r="CH64" s="396">
        <v>1</v>
      </c>
      <c r="CI64" s="396">
        <v>1</v>
      </c>
      <c r="CJ64" s="396"/>
      <c r="CL64" s="388">
        <f t="shared" si="77"/>
        <v>1.282336824534025</v>
      </c>
      <c r="CM64" s="388">
        <f t="shared" si="50"/>
        <v>0.77445410599907039</v>
      </c>
      <c r="CN64" s="388">
        <f t="shared" si="51"/>
        <v>0.84900977469882888</v>
      </c>
      <c r="CO64" s="388">
        <f t="shared" si="52"/>
        <v>1.0308267895955747</v>
      </c>
      <c r="CP64" s="388">
        <f t="shared" si="53"/>
        <v>1.0698510395099332</v>
      </c>
      <c r="CQ64" s="388">
        <v>1</v>
      </c>
      <c r="CR64" s="388">
        <f t="shared" si="54"/>
        <v>0.82713040698338602</v>
      </c>
      <c r="CS64" s="388">
        <f t="shared" si="55"/>
        <v>0.99311101903418386</v>
      </c>
      <c r="CT64" s="388">
        <f t="shared" si="56"/>
        <v>0.99311101903418508</v>
      </c>
      <c r="CU64" s="388"/>
      <c r="CV64" s="388">
        <f t="shared" si="78"/>
        <v>0.93631439427256524</v>
      </c>
      <c r="CY64" s="334"/>
      <c r="DA64" s="379">
        <f t="shared" si="57"/>
        <v>0.30762060802102315</v>
      </c>
      <c r="DB64" s="379">
        <f t="shared" si="58"/>
        <v>0.47057970839437369</v>
      </c>
      <c r="DC64" s="379">
        <f t="shared" si="59"/>
        <v>0.22179968358460322</v>
      </c>
      <c r="DD64" s="379">
        <f t="shared" si="60"/>
        <v>0</v>
      </c>
      <c r="DF64" s="379">
        <f t="shared" si="113"/>
        <v>0.30468605416426348</v>
      </c>
      <c r="DG64" s="379">
        <f t="shared" si="113"/>
        <v>0.477815148748304</v>
      </c>
      <c r="DH64" s="379">
        <f t="shared" si="113"/>
        <v>0.21742357020404096</v>
      </c>
      <c r="DI64" s="379"/>
      <c r="DJ64" s="379">
        <f t="shared" si="80"/>
        <v>0.99992477311660855</v>
      </c>
      <c r="DK64" s="379"/>
      <c r="DL64" s="379">
        <f t="shared" si="114"/>
        <v>0.30470897647090478</v>
      </c>
      <c r="DM64" s="379">
        <f t="shared" si="114"/>
        <v>0.47785109599698106</v>
      </c>
      <c r="DN64" s="379">
        <f t="shared" si="114"/>
        <v>0.21743992753211405</v>
      </c>
      <c r="DO64" s="379">
        <f t="shared" si="114"/>
        <v>0</v>
      </c>
      <c r="DR64" s="379">
        <f t="shared" si="96"/>
        <v>4.4685864285830469E-2</v>
      </c>
      <c r="DS64" s="379">
        <f t="shared" si="97"/>
        <v>3.2812589064510301E-3</v>
      </c>
      <c r="DT64" s="379">
        <f t="shared" si="82"/>
        <v>7.5990500590716551E-3</v>
      </c>
      <c r="DU64" s="379">
        <f t="shared" si="83"/>
        <v>0</v>
      </c>
      <c r="DW64" s="379">
        <f t="shared" si="98"/>
        <v>4.1602552630921268E-2</v>
      </c>
      <c r="DX64" s="379">
        <f t="shared" si="61"/>
        <v>-4.5840728784326344E-2</v>
      </c>
      <c r="DY64" s="379">
        <f t="shared" si="62"/>
        <v>1.9014754536274232E-2</v>
      </c>
      <c r="DZ64" s="379">
        <f t="shared" si="63"/>
        <v>0</v>
      </c>
      <c r="EA64" s="379"/>
      <c r="EC64" s="379">
        <f t="shared" si="99"/>
        <v>-6.6537539154332304E-2</v>
      </c>
      <c r="ED64" s="379">
        <f t="shared" si="84"/>
        <v>2.2973826481631058E-3</v>
      </c>
      <c r="EE64" s="379">
        <f t="shared" si="85"/>
        <v>1.3923489458395027E-2</v>
      </c>
      <c r="EF64" s="379"/>
      <c r="EH64" s="379">
        <f t="shared" si="86"/>
        <v>0</v>
      </c>
      <c r="EI64" s="379">
        <f t="shared" si="87"/>
        <v>1.0371659037746181E-2</v>
      </c>
      <c r="EJ64" s="379">
        <f t="shared" si="88"/>
        <v>0</v>
      </c>
      <c r="EK64" s="379">
        <f t="shared" si="89"/>
        <v>0</v>
      </c>
      <c r="EM64" s="379">
        <f t="shared" si="100"/>
        <v>0</v>
      </c>
      <c r="EN64" s="379">
        <f t="shared" si="90"/>
        <v>1.0371659037746181E-2</v>
      </c>
      <c r="EO64" s="379">
        <f t="shared" si="91"/>
        <v>0</v>
      </c>
      <c r="EP64" s="379">
        <v>1</v>
      </c>
      <c r="ER64" s="379">
        <f t="shared" si="92"/>
        <v>0</v>
      </c>
      <c r="ES64" s="379">
        <f t="shared" si="93"/>
        <v>0</v>
      </c>
      <c r="ET64" s="379">
        <f t="shared" si="94"/>
        <v>0</v>
      </c>
      <c r="EU64" s="379" t="e">
        <f t="shared" si="95"/>
        <v>#DIV/0!</v>
      </c>
      <c r="EX64" s="379">
        <f t="shared" si="10"/>
        <v>1.0169790062467221</v>
      </c>
      <c r="EY64" s="379">
        <f t="shared" si="11"/>
        <v>0.71457189620408279</v>
      </c>
      <c r="EZ64" s="379">
        <f t="shared" si="107"/>
        <v>0.82713040698338602</v>
      </c>
      <c r="FA64" s="379"/>
      <c r="FB64" s="379">
        <f t="shared" si="32"/>
        <v>0.99491914700995399</v>
      </c>
      <c r="FC64" s="379">
        <f t="shared" si="13"/>
        <v>1.0411615911779726</v>
      </c>
      <c r="FD64" s="379">
        <f t="shared" si="108"/>
        <v>0.84900977469882888</v>
      </c>
      <c r="FE64" s="379"/>
      <c r="FF64" s="379">
        <f t="shared" si="33"/>
        <v>0.98398044401346196</v>
      </c>
      <c r="FG64" s="379">
        <f t="shared" si="15"/>
        <v>0.95042213784719065</v>
      </c>
      <c r="FH64" s="379">
        <f t="shared" si="109"/>
        <v>1.0308267895955747</v>
      </c>
      <c r="FI64" s="379"/>
      <c r="FJ64" s="379">
        <f t="shared" si="16"/>
        <v>1.0049684104595697</v>
      </c>
      <c r="FK64" s="379">
        <f t="shared" si="17"/>
        <v>1.0396357246122196</v>
      </c>
      <c r="FL64" s="379">
        <f t="shared" si="110"/>
        <v>1.0698510395099332</v>
      </c>
      <c r="FN64" s="379">
        <f t="shared" si="34"/>
        <v>0.99491914700995399</v>
      </c>
      <c r="FO64" s="379">
        <f t="shared" si="19"/>
        <v>1.0411615911779726</v>
      </c>
      <c r="FP64" s="379">
        <f t="shared" si="111"/>
        <v>1.1005455686168413</v>
      </c>
      <c r="FR64" s="336"/>
    </row>
    <row r="65" spans="1:174" x14ac:dyDescent="0.2">
      <c r="A65" s="373" t="s">
        <v>105</v>
      </c>
      <c r="B65" s="330">
        <f t="shared" si="9"/>
        <v>1999</v>
      </c>
      <c r="D65" s="428">
        <f>Conversion_factors!A61*D226+D308</f>
        <v>1121.200848016693</v>
      </c>
      <c r="E65" s="428">
        <f>Conversion_factors!$A61*E226+E308</f>
        <v>1637.6039076001357</v>
      </c>
      <c r="F65" s="428">
        <f>Conversion_factors!$A61*F226+F308</f>
        <v>849.28687224833084</v>
      </c>
      <c r="G65" s="384">
        <v>0</v>
      </c>
      <c r="H65" s="384">
        <f t="shared" si="35"/>
        <v>3608.0916278651594</v>
      </c>
      <c r="I65" s="379"/>
      <c r="J65" s="390">
        <f>NonManufacturing_Data!C41</f>
        <v>377782.38647999993</v>
      </c>
      <c r="K65" s="390">
        <f>Mining!N65</f>
        <v>452490.52017999999</v>
      </c>
      <c r="L65" s="390">
        <f>NonManufacturing_Data!E41</f>
        <v>1371271.5380000002</v>
      </c>
      <c r="M65" s="390"/>
      <c r="N65" s="390">
        <f t="shared" si="36"/>
        <v>2201544.44466</v>
      </c>
      <c r="P65" s="390">
        <f>NonManufacturing_Data!G41</f>
        <v>116824.77282</v>
      </c>
      <c r="Q65" s="390">
        <f>Mining!V65</f>
        <v>305648.33814417385</v>
      </c>
      <c r="R65" s="390">
        <f>NonManufacturing_Data!I41</f>
        <v>752832.46826999995</v>
      </c>
      <c r="S65" s="392"/>
      <c r="T65" s="390">
        <f t="shared" si="37"/>
        <v>1175305.5792341738</v>
      </c>
      <c r="U65" s="762">
        <f>NonManufacturing_Data!X41</f>
        <v>1145336.1228106003</v>
      </c>
      <c r="W65" s="393">
        <f t="shared" si="64"/>
        <v>2.9678483914073377</v>
      </c>
      <c r="X65" s="393">
        <f t="shared" si="65"/>
        <v>3.6190899799374789</v>
      </c>
      <c r="Y65" s="393">
        <f t="shared" si="66"/>
        <v>0.61934259460166141</v>
      </c>
      <c r="Z65" s="384"/>
      <c r="AA65" s="384">
        <f t="shared" si="67"/>
        <v>3.0699178933670876</v>
      </c>
      <c r="AD65" s="393">
        <f t="shared" si="38"/>
        <v>9.5972867821810777</v>
      </c>
      <c r="AE65" s="393">
        <f t="shared" si="39"/>
        <v>5.3578040618289915</v>
      </c>
      <c r="AF65" s="393">
        <f t="shared" si="40"/>
        <v>1.1281220032924217</v>
      </c>
      <c r="AG65" s="384"/>
      <c r="AH65" s="393">
        <f t="shared" si="68"/>
        <v>3.1502469502237251</v>
      </c>
      <c r="AJ65" s="394">
        <f t="shared" si="41"/>
        <v>0.64876349691802859</v>
      </c>
      <c r="AK65" s="394">
        <f t="shared" si="42"/>
        <v>1.0202504874000267</v>
      </c>
      <c r="AL65" s="394">
        <f t="shared" si="43"/>
        <v>1.0413035047614347</v>
      </c>
      <c r="AM65" s="395"/>
      <c r="AN65" s="394">
        <f t="shared" si="44"/>
        <v>0.76045606946645949</v>
      </c>
      <c r="AP65" s="389">
        <f t="shared" si="101"/>
        <v>3.2337523742680445</v>
      </c>
      <c r="AQ65" s="389">
        <f t="shared" si="102"/>
        <v>1.4804285307992118</v>
      </c>
      <c r="AR65" s="389">
        <f t="shared" si="103"/>
        <v>1.8214829936216299</v>
      </c>
      <c r="AS65" s="389"/>
      <c r="AT65" s="389">
        <f t="shared" si="45"/>
        <v>1.8731676966040789</v>
      </c>
      <c r="AV65" s="389">
        <f t="shared" si="72"/>
        <v>0.10200042633189423</v>
      </c>
      <c r="AW65" s="389">
        <f t="shared" si="73"/>
        <v>0.26686344039697918</v>
      </c>
      <c r="AX65" s="389">
        <f t="shared" si="74"/>
        <v>0.65730264965588003</v>
      </c>
      <c r="AY65" s="389"/>
      <c r="AZ65" s="389">
        <f t="shared" si="112"/>
        <v>1</v>
      </c>
      <c r="BC65" s="379">
        <f t="shared" si="104"/>
        <v>0.64876349691802859</v>
      </c>
      <c r="BD65" s="379">
        <f t="shared" si="105"/>
        <v>1.0202504874000267</v>
      </c>
      <c r="BE65" s="379">
        <f t="shared" si="106"/>
        <v>1.0413035047614347</v>
      </c>
      <c r="BF65" s="379" t="e">
        <f t="shared" si="47"/>
        <v>#DIV/0!</v>
      </c>
      <c r="BG65" s="379"/>
      <c r="BH65" s="379"/>
      <c r="BI65" s="379"/>
      <c r="BJ65" s="379"/>
      <c r="BK65" s="379"/>
      <c r="BL65" s="379"/>
      <c r="BM65" s="379"/>
      <c r="BN65" s="379"/>
      <c r="BO65" s="379"/>
      <c r="BP65" s="379"/>
      <c r="BQ65" s="379"/>
      <c r="BR65" s="387">
        <f t="shared" si="75"/>
        <v>0.64876349691802859</v>
      </c>
      <c r="BS65" s="396">
        <f>Mining!BZ65</f>
        <v>0.86850349671264582</v>
      </c>
      <c r="BT65" s="387">
        <f t="shared" si="48"/>
        <v>1.0413035047614347</v>
      </c>
      <c r="BU65" s="387">
        <v>1</v>
      </c>
      <c r="BV65" s="387"/>
      <c r="BW65" s="387">
        <v>1</v>
      </c>
      <c r="BX65" s="396">
        <f>Mining!BW65</f>
        <v>1.1747223715986812</v>
      </c>
      <c r="BY65" s="387">
        <v>1</v>
      </c>
      <c r="BZ65" s="387">
        <v>1</v>
      </c>
      <c r="CB65" s="396">
        <f t="shared" si="76"/>
        <v>0.10200042633189423</v>
      </c>
      <c r="CC65" s="396">
        <f t="shared" si="76"/>
        <v>0.26686344039697918</v>
      </c>
      <c r="CD65" s="396">
        <f t="shared" si="76"/>
        <v>0.65730264965588003</v>
      </c>
      <c r="CE65" s="396"/>
      <c r="CG65" s="396">
        <v>1</v>
      </c>
      <c r="CH65" s="396">
        <v>1</v>
      </c>
      <c r="CI65" s="396">
        <v>1</v>
      </c>
      <c r="CJ65" s="396"/>
      <c r="CL65" s="388">
        <f t="shared" si="77"/>
        <v>1.3193045555578675</v>
      </c>
      <c r="CM65" s="388">
        <f t="shared" si="50"/>
        <v>0.74513959274179109</v>
      </c>
      <c r="CN65" s="388">
        <f t="shared" si="51"/>
        <v>0.84163324488958136</v>
      </c>
      <c r="CO65" s="388">
        <f t="shared" si="52"/>
        <v>1.0027827111196832</v>
      </c>
      <c r="CP65" s="388">
        <f t="shared" si="53"/>
        <v>1.0789372360393104</v>
      </c>
      <c r="CQ65" s="388">
        <v>1</v>
      </c>
      <c r="CR65" s="388">
        <f t="shared" si="54"/>
        <v>0.81829846927354766</v>
      </c>
      <c r="CS65" s="388">
        <f t="shared" si="55"/>
        <v>0.98306605923077828</v>
      </c>
      <c r="CT65" s="388">
        <f t="shared" si="56"/>
        <v>0.98306605923077905</v>
      </c>
      <c r="CU65" s="388"/>
      <c r="CV65" s="388">
        <f t="shared" si="78"/>
        <v>0.91059634194757233</v>
      </c>
      <c r="CY65" s="334"/>
      <c r="DA65" s="379">
        <f t="shared" si="57"/>
        <v>0.3107462236706241</v>
      </c>
      <c r="DB65" s="379">
        <f t="shared" si="58"/>
        <v>0.45386982274867432</v>
      </c>
      <c r="DC65" s="379">
        <f t="shared" si="59"/>
        <v>0.23538395358070163</v>
      </c>
      <c r="DD65" s="379">
        <f t="shared" si="60"/>
        <v>0</v>
      </c>
      <c r="DF65" s="379">
        <f t="shared" si="113"/>
        <v>0.30918078268935234</v>
      </c>
      <c r="DG65" s="379">
        <f t="shared" si="113"/>
        <v>0.46217442126743069</v>
      </c>
      <c r="DH65" s="379">
        <f t="shared" si="113"/>
        <v>0.2285245313043745</v>
      </c>
      <c r="DI65" s="379"/>
      <c r="DJ65" s="379">
        <f t="shared" si="80"/>
        <v>0.99987973526115748</v>
      </c>
      <c r="DK65" s="379"/>
      <c r="DL65" s="379">
        <f t="shared" si="114"/>
        <v>0.30921797070784496</v>
      </c>
      <c r="DM65" s="379">
        <f t="shared" si="114"/>
        <v>0.46223001123901752</v>
      </c>
      <c r="DN65" s="379">
        <f t="shared" si="114"/>
        <v>0.2285520180531376</v>
      </c>
      <c r="DO65" s="379">
        <f t="shared" si="114"/>
        <v>0</v>
      </c>
      <c r="DR65" s="379">
        <f t="shared" si="96"/>
        <v>-2.2615815121530627E-2</v>
      </c>
      <c r="DS65" s="379">
        <f t="shared" si="97"/>
        <v>-1.2810390577463381E-2</v>
      </c>
      <c r="DT65" s="379">
        <f t="shared" si="82"/>
        <v>9.5354264585776061E-3</v>
      </c>
      <c r="DU65" s="379">
        <f t="shared" si="83"/>
        <v>0</v>
      </c>
      <c r="DW65" s="379">
        <f t="shared" si="98"/>
        <v>-2.24961283362396E-3</v>
      </c>
      <c r="DX65" s="379">
        <f t="shared" si="61"/>
        <v>-1.7045419751325619E-2</v>
      </c>
      <c r="DY65" s="379">
        <f t="shared" si="62"/>
        <v>-6.6431680459900382E-4</v>
      </c>
      <c r="DZ65" s="379">
        <f t="shared" si="63"/>
        <v>0</v>
      </c>
      <c r="EA65" s="379"/>
      <c r="EC65" s="379">
        <f t="shared" si="99"/>
        <v>-3.6120537596829555E-3</v>
      </c>
      <c r="ED65" s="379">
        <f t="shared" si="84"/>
        <v>-6.3182237927184234E-2</v>
      </c>
      <c r="EE65" s="379">
        <f t="shared" si="85"/>
        <v>1.1985439735866884E-2</v>
      </c>
      <c r="EF65" s="379"/>
      <c r="EH65" s="379">
        <f t="shared" si="86"/>
        <v>0</v>
      </c>
      <c r="EI65" s="379">
        <f t="shared" si="87"/>
        <v>1.8296286197488718E-2</v>
      </c>
      <c r="EJ65" s="379">
        <f t="shared" si="88"/>
        <v>0</v>
      </c>
      <c r="EK65" s="379">
        <f t="shared" si="89"/>
        <v>0</v>
      </c>
      <c r="EM65" s="379">
        <f t="shared" si="100"/>
        <v>0</v>
      </c>
      <c r="EN65" s="379">
        <f t="shared" si="90"/>
        <v>1.8296286197488718E-2</v>
      </c>
      <c r="EO65" s="379">
        <f t="shared" si="91"/>
        <v>0</v>
      </c>
      <c r="EP65" s="379">
        <v>1</v>
      </c>
      <c r="ER65" s="379">
        <f t="shared" si="92"/>
        <v>0</v>
      </c>
      <c r="ES65" s="379">
        <f t="shared" si="93"/>
        <v>0</v>
      </c>
      <c r="ET65" s="379">
        <f t="shared" si="94"/>
        <v>0</v>
      </c>
      <c r="EU65" s="379" t="e">
        <f t="shared" si="95"/>
        <v>#DIV/0!</v>
      </c>
      <c r="EX65" s="379">
        <f t="shared" si="10"/>
        <v>0.98932219437797098</v>
      </c>
      <c r="EY65" s="379">
        <f t="shared" si="11"/>
        <v>0.70694183639345087</v>
      </c>
      <c r="EZ65" s="379">
        <f t="shared" si="107"/>
        <v>0.81829846927354766</v>
      </c>
      <c r="FA65" s="379"/>
      <c r="FB65" s="379">
        <f t="shared" si="32"/>
        <v>0.99131160791185913</v>
      </c>
      <c r="FC65" s="379">
        <f t="shared" si="13"/>
        <v>1.0321155710467058</v>
      </c>
      <c r="FD65" s="379">
        <f t="shared" si="108"/>
        <v>0.84163324488958136</v>
      </c>
      <c r="FE65" s="379"/>
      <c r="FF65" s="379">
        <f t="shared" si="33"/>
        <v>0.97279457736358022</v>
      </c>
      <c r="FG65" s="379">
        <f t="shared" si="15"/>
        <v>0.92456550190404818</v>
      </c>
      <c r="FH65" s="379">
        <f t="shared" si="109"/>
        <v>1.0027827111196832</v>
      </c>
      <c r="FI65" s="379"/>
      <c r="FJ65" s="379">
        <f t="shared" si="16"/>
        <v>1.0084929548075583</v>
      </c>
      <c r="FK65" s="379">
        <f t="shared" si="17"/>
        <v>1.0484653038376743</v>
      </c>
      <c r="FL65" s="379">
        <f t="shared" si="110"/>
        <v>1.0789372360393104</v>
      </c>
      <c r="FN65" s="379">
        <f t="shared" si="34"/>
        <v>0.99131160791185913</v>
      </c>
      <c r="FO65" s="379">
        <f t="shared" si="19"/>
        <v>1.0321155710467058</v>
      </c>
      <c r="FP65" s="379">
        <f t="shared" si="111"/>
        <v>1.0909835972058322</v>
      </c>
      <c r="FR65" s="336"/>
    </row>
    <row r="66" spans="1:174" x14ac:dyDescent="0.2">
      <c r="A66" s="373" t="s">
        <v>105</v>
      </c>
      <c r="B66" s="330">
        <f t="shared" si="9"/>
        <v>2000</v>
      </c>
      <c r="D66" s="428">
        <f>Conversion_factors!A62*D227+D309</f>
        <v>1168.7280234955144</v>
      </c>
      <c r="E66" s="428">
        <f>Conversion_factors!$A62*E227+E309</f>
        <v>1651.0355700586651</v>
      </c>
      <c r="F66" s="428">
        <f>Conversion_factors!$A62*F227+F309</f>
        <v>889.5936717205285</v>
      </c>
      <c r="G66" s="384">
        <v>0</v>
      </c>
      <c r="H66" s="384">
        <f t="shared" si="35"/>
        <v>3709.357265274708</v>
      </c>
      <c r="I66" s="379"/>
      <c r="J66" s="390">
        <f>NonManufacturing_Data!C42</f>
        <v>382740.39486</v>
      </c>
      <c r="K66" s="390">
        <f>Mining!N66</f>
        <v>475849.22902999993</v>
      </c>
      <c r="L66" s="390">
        <f>NonManufacturing_Data!E42</f>
        <v>1427762.2085999998</v>
      </c>
      <c r="M66" s="390"/>
      <c r="N66" s="390">
        <f t="shared" si="36"/>
        <v>2286351.8324899999</v>
      </c>
      <c r="P66" s="390">
        <f>NonManufacturing_Data!G42</f>
        <v>138243.69041000001</v>
      </c>
      <c r="Q66" s="390">
        <f>Mining!V66</f>
        <v>271295.68509155762</v>
      </c>
      <c r="R66" s="390">
        <f>NonManufacturing_Data!I42</f>
        <v>783314.78679000004</v>
      </c>
      <c r="S66" s="392"/>
      <c r="T66" s="390">
        <f t="shared" si="37"/>
        <v>1192854.1622915575</v>
      </c>
      <c r="U66" s="762">
        <f>NonManufacturing_Data!X42</f>
        <v>1179948.0529703486</v>
      </c>
      <c r="W66" s="393">
        <f t="shared" si="64"/>
        <v>3.0535789772673865</v>
      </c>
      <c r="X66" s="393">
        <f t="shared" si="65"/>
        <v>3.4696611223354017</v>
      </c>
      <c r="Y66" s="393">
        <f t="shared" si="66"/>
        <v>0.62306850984158257</v>
      </c>
      <c r="Z66" s="384"/>
      <c r="AA66" s="384">
        <f t="shared" si="67"/>
        <v>3.1096485911980802</v>
      </c>
      <c r="AD66" s="393">
        <f t="shared" si="38"/>
        <v>8.4541147594463606</v>
      </c>
      <c r="AE66" s="393">
        <f t="shared" si="39"/>
        <v>6.0857420917014178</v>
      </c>
      <c r="AF66" s="393">
        <f t="shared" si="40"/>
        <v>1.1356783846326406</v>
      </c>
      <c r="AG66" s="384"/>
      <c r="AH66" s="393">
        <f t="shared" si="68"/>
        <v>3.1436614992812077</v>
      </c>
      <c r="AJ66" s="394">
        <f t="shared" si="41"/>
        <v>0.6675039672319526</v>
      </c>
      <c r="AK66" s="394">
        <f t="shared" si="42"/>
        <v>0.97812529414832905</v>
      </c>
      <c r="AL66" s="394">
        <f t="shared" si="43"/>
        <v>1.0475679029016423</v>
      </c>
      <c r="AM66" s="395"/>
      <c r="AN66" s="394">
        <f t="shared" si="44"/>
        <v>0.77029784744201901</v>
      </c>
      <c r="AP66" s="389">
        <f t="shared" si="101"/>
        <v>2.7685921413474799</v>
      </c>
      <c r="AQ66" s="389">
        <f t="shared" si="102"/>
        <v>1.7539874578890151</v>
      </c>
      <c r="AR66" s="389">
        <f t="shared" si="103"/>
        <v>1.8227183153926221</v>
      </c>
      <c r="AS66" s="389"/>
      <c r="AT66" s="389">
        <f t="shared" si="45"/>
        <v>1.9167069242544752</v>
      </c>
      <c r="AV66" s="389">
        <f t="shared" si="72"/>
        <v>0.11716082759914007</v>
      </c>
      <c r="AW66" s="389">
        <f t="shared" si="73"/>
        <v>0.2299217193575683</v>
      </c>
      <c r="AX66" s="389">
        <f t="shared" si="74"/>
        <v>0.66385531534046627</v>
      </c>
      <c r="AY66" s="389"/>
      <c r="AZ66" s="389">
        <f t="shared" si="112"/>
        <v>1</v>
      </c>
      <c r="BC66" s="379">
        <f t="shared" si="104"/>
        <v>0.6675039672319526</v>
      </c>
      <c r="BD66" s="379">
        <f t="shared" si="105"/>
        <v>0.97812529414832905</v>
      </c>
      <c r="BE66" s="379">
        <f t="shared" si="106"/>
        <v>1.0475679029016423</v>
      </c>
      <c r="BF66" s="379" t="e">
        <f t="shared" si="47"/>
        <v>#DIV/0!</v>
      </c>
      <c r="BG66" s="379"/>
      <c r="BH66" s="379"/>
      <c r="BI66" s="379"/>
      <c r="BJ66" s="379"/>
      <c r="BK66" s="379"/>
      <c r="BL66" s="379"/>
      <c r="BM66" s="379"/>
      <c r="BN66" s="379"/>
      <c r="BO66" s="379"/>
      <c r="BP66" s="379"/>
      <c r="BQ66" s="379"/>
      <c r="BR66" s="387">
        <f t="shared" si="75"/>
        <v>0.6675039672319526</v>
      </c>
      <c r="BS66" s="396">
        <f>Mining!BZ66</f>
        <v>0.84746649026638632</v>
      </c>
      <c r="BT66" s="387">
        <f t="shared" si="48"/>
        <v>1.0475679029016423</v>
      </c>
      <c r="BU66" s="387">
        <v>1</v>
      </c>
      <c r="BV66" s="387"/>
      <c r="BW66" s="387">
        <v>1</v>
      </c>
      <c r="BX66" s="396">
        <f>Mining!BW66</f>
        <v>1.154175776131128</v>
      </c>
      <c r="BY66" s="387">
        <v>1</v>
      </c>
      <c r="BZ66" s="387">
        <v>1</v>
      </c>
      <c r="CB66" s="396">
        <f t="shared" si="76"/>
        <v>0.11716082759914007</v>
      </c>
      <c r="CC66" s="396">
        <f t="shared" si="76"/>
        <v>0.2299217193575683</v>
      </c>
      <c r="CD66" s="396">
        <f t="shared" si="76"/>
        <v>0.66385531534046627</v>
      </c>
      <c r="CE66" s="396"/>
      <c r="CG66" s="396">
        <v>1</v>
      </c>
      <c r="CH66" s="396">
        <v>1</v>
      </c>
      <c r="CI66" s="396">
        <v>1</v>
      </c>
      <c r="CJ66" s="396"/>
      <c r="CL66" s="388">
        <f t="shared" si="77"/>
        <v>1.3591737923932081</v>
      </c>
      <c r="CM66" s="388">
        <f t="shared" si="50"/>
        <v>0.74358191161048171</v>
      </c>
      <c r="CN66" s="388">
        <f t="shared" si="51"/>
        <v>0.86534031593410032</v>
      </c>
      <c r="CO66" s="388">
        <f t="shared" si="52"/>
        <v>0.98169404402231086</v>
      </c>
      <c r="CP66" s="388">
        <f t="shared" si="53"/>
        <v>1.070413725711687</v>
      </c>
      <c r="CQ66" s="388">
        <v>1</v>
      </c>
      <c r="CR66" s="388">
        <f t="shared" si="54"/>
        <v>0.81773776190903502</v>
      </c>
      <c r="CS66" s="388">
        <f t="shared" si="55"/>
        <v>1.0106570467586091</v>
      </c>
      <c r="CT66" s="388">
        <f t="shared" si="56"/>
        <v>1.0106570467586098</v>
      </c>
      <c r="CU66" s="388"/>
      <c r="CV66" s="388">
        <f t="shared" si="78"/>
        <v>0.90931585435722762</v>
      </c>
      <c r="CY66" s="334"/>
      <c r="DA66" s="379">
        <f t="shared" si="57"/>
        <v>0.31507561550800384</v>
      </c>
      <c r="DB66" s="379">
        <f t="shared" si="58"/>
        <v>0.44510017557890652</v>
      </c>
      <c r="DC66" s="379">
        <f t="shared" si="59"/>
        <v>0.23982420891308967</v>
      </c>
      <c r="DD66" s="379">
        <f t="shared" si="60"/>
        <v>0</v>
      </c>
      <c r="DF66" s="379">
        <f t="shared" si="113"/>
        <v>0.31290592778714149</v>
      </c>
      <c r="DG66" s="379">
        <f t="shared" si="113"/>
        <v>0.44947074050046909</v>
      </c>
      <c r="DH66" s="379">
        <f t="shared" si="113"/>
        <v>0.23759716626800978</v>
      </c>
      <c r="DI66" s="379"/>
      <c r="DJ66" s="379">
        <f t="shared" si="80"/>
        <v>0.99997383455562028</v>
      </c>
      <c r="DK66" s="379"/>
      <c r="DL66" s="379">
        <f t="shared" si="114"/>
        <v>0.31291411532402164</v>
      </c>
      <c r="DM66" s="379">
        <f t="shared" si="114"/>
        <v>0.4494825014098594</v>
      </c>
      <c r="DN66" s="379">
        <f t="shared" si="114"/>
        <v>0.23760338326611907</v>
      </c>
      <c r="DO66" s="379">
        <f t="shared" si="114"/>
        <v>0</v>
      </c>
      <c r="DR66" s="379">
        <f t="shared" si="96"/>
        <v>2.8477094913785649E-2</v>
      </c>
      <c r="DS66" s="379">
        <f t="shared" si="97"/>
        <v>-2.4520312860423391E-2</v>
      </c>
      <c r="DT66" s="379">
        <f t="shared" si="82"/>
        <v>5.9978961818641504E-3</v>
      </c>
      <c r="DU66" s="379">
        <f t="shared" si="83"/>
        <v>0</v>
      </c>
      <c r="DW66" s="379">
        <f t="shared" si="98"/>
        <v>-0.15530424995874151</v>
      </c>
      <c r="DX66" s="379">
        <f t="shared" si="61"/>
        <v>0.16956014964559379</v>
      </c>
      <c r="DY66" s="379">
        <f t="shared" si="62"/>
        <v>6.7796573984716627E-4</v>
      </c>
      <c r="DZ66" s="379">
        <f t="shared" si="63"/>
        <v>0</v>
      </c>
      <c r="EA66" s="379"/>
      <c r="EC66" s="379">
        <f t="shared" si="99"/>
        <v>0.13857059277157033</v>
      </c>
      <c r="ED66" s="379">
        <f t="shared" si="84"/>
        <v>-0.14899816800153087</v>
      </c>
      <c r="EE66" s="379">
        <f t="shared" si="85"/>
        <v>9.919660766976415E-3</v>
      </c>
      <c r="EF66" s="379"/>
      <c r="EH66" s="379">
        <f t="shared" si="86"/>
        <v>0</v>
      </c>
      <c r="EI66" s="379">
        <f t="shared" si="87"/>
        <v>-1.7645364696251793E-2</v>
      </c>
      <c r="EJ66" s="379">
        <f t="shared" si="88"/>
        <v>0</v>
      </c>
      <c r="EK66" s="379">
        <f t="shared" si="89"/>
        <v>0</v>
      </c>
      <c r="EM66" s="379">
        <f t="shared" si="100"/>
        <v>0</v>
      </c>
      <c r="EN66" s="379">
        <f t="shared" si="90"/>
        <v>-1.7645364696251793E-2</v>
      </c>
      <c r="EO66" s="379">
        <f t="shared" si="91"/>
        <v>0</v>
      </c>
      <c r="EP66" s="379">
        <v>1</v>
      </c>
      <c r="ER66" s="379">
        <f t="shared" si="92"/>
        <v>0</v>
      </c>
      <c r="ES66" s="379">
        <f t="shared" si="93"/>
        <v>0</v>
      </c>
      <c r="ET66" s="379">
        <f t="shared" si="94"/>
        <v>0</v>
      </c>
      <c r="EU66" s="379" t="e">
        <f t="shared" si="95"/>
        <v>#DIV/0!</v>
      </c>
      <c r="EX66" s="379">
        <f t="shared" si="10"/>
        <v>0.99931478869194224</v>
      </c>
      <c r="EY66" s="379">
        <f t="shared" si="11"/>
        <v>0.70645743185301491</v>
      </c>
      <c r="EZ66" s="379">
        <f t="shared" si="107"/>
        <v>0.81773776190903502</v>
      </c>
      <c r="FA66" s="379"/>
      <c r="FB66" s="379">
        <f t="shared" si="32"/>
        <v>1.0281679356043369</v>
      </c>
      <c r="FC66" s="379">
        <f t="shared" si="13"/>
        <v>1.061188135988183</v>
      </c>
      <c r="FD66" s="379">
        <f t="shared" si="108"/>
        <v>0.86534031593410032</v>
      </c>
      <c r="FE66" s="379"/>
      <c r="FF66" s="379">
        <f t="shared" si="33"/>
        <v>0.97896985372451695</v>
      </c>
      <c r="FG66" s="379">
        <f t="shared" si="15"/>
        <v>0.90512175415774065</v>
      </c>
      <c r="FH66" s="379">
        <f t="shared" si="109"/>
        <v>0.98169404402231086</v>
      </c>
      <c r="FI66" s="379"/>
      <c r="FJ66" s="379">
        <f t="shared" si="16"/>
        <v>0.99210008697177543</v>
      </c>
      <c r="FK66" s="379">
        <f t="shared" si="17"/>
        <v>1.0401825191242458</v>
      </c>
      <c r="FL66" s="379">
        <f t="shared" si="110"/>
        <v>1.070413725711687</v>
      </c>
      <c r="FN66" s="379">
        <f t="shared" si="34"/>
        <v>1.0281679356043369</v>
      </c>
      <c r="FO66" s="379">
        <f t="shared" si="19"/>
        <v>1.061188135988183</v>
      </c>
      <c r="FP66" s="379">
        <f t="shared" si="111"/>
        <v>1.1217143529173141</v>
      </c>
      <c r="FR66" s="336"/>
    </row>
    <row r="67" spans="1:174" x14ac:dyDescent="0.2">
      <c r="A67" s="373" t="s">
        <v>105</v>
      </c>
      <c r="B67" s="330">
        <f t="shared" si="9"/>
        <v>2001</v>
      </c>
      <c r="D67" s="428">
        <f>Conversion_factors!A63*D228+D310</f>
        <v>1198.5361684190357</v>
      </c>
      <c r="E67" s="428">
        <f>Conversion_factors!$A63*E228+E310</f>
        <v>1648.2490644602335</v>
      </c>
      <c r="F67" s="428">
        <f>Conversion_factors!$A63*F228+F310</f>
        <v>896.81833828664981</v>
      </c>
      <c r="G67" s="384">
        <v>0</v>
      </c>
      <c r="H67" s="384">
        <f t="shared" si="35"/>
        <v>3743.6035711659188</v>
      </c>
      <c r="I67" s="379"/>
      <c r="J67" s="390">
        <f>NonManufacturing_Data!C43</f>
        <v>377664.72506999999</v>
      </c>
      <c r="K67" s="390">
        <f>Mining!N67</f>
        <v>495697.57270999998</v>
      </c>
      <c r="L67" s="390">
        <f>NonManufacturing_Data!E43</f>
        <v>1437272.2416000001</v>
      </c>
      <c r="M67" s="390"/>
      <c r="N67" s="390">
        <f t="shared" si="36"/>
        <v>2310634.53938</v>
      </c>
      <c r="P67" s="390">
        <f>NonManufacturing_Data!G43</f>
        <v>128096.47633999999</v>
      </c>
      <c r="Q67" s="390">
        <f>Mining!V67</f>
        <v>307356.28145971749</v>
      </c>
      <c r="R67" s="390">
        <f>NonManufacturing_Data!I43</f>
        <v>767199.22551000002</v>
      </c>
      <c r="S67" s="392"/>
      <c r="T67" s="390">
        <f t="shared" si="37"/>
        <v>1202651.9833097174</v>
      </c>
      <c r="U67" s="762">
        <f>NonManufacturing_Data!X43</f>
        <v>1186379.5097955843</v>
      </c>
      <c r="W67" s="393">
        <f t="shared" si="64"/>
        <v>3.1735454461543569</v>
      </c>
      <c r="X67" s="393">
        <f t="shared" si="65"/>
        <v>3.3251102188158494</v>
      </c>
      <c r="Y67" s="393">
        <f t="shared" si="66"/>
        <v>0.6239724892260452</v>
      </c>
      <c r="Z67" s="384"/>
      <c r="AA67" s="384">
        <f t="shared" si="67"/>
        <v>3.1127904191065001</v>
      </c>
      <c r="AD67" s="393">
        <f t="shared" si="38"/>
        <v>9.3565116126834109</v>
      </c>
      <c r="AE67" s="393">
        <f t="shared" si="39"/>
        <v>5.3626659479098864</v>
      </c>
      <c r="AF67" s="393">
        <f t="shared" si="40"/>
        <v>1.1689510474811609</v>
      </c>
      <c r="AG67" s="384"/>
      <c r="AH67" s="393">
        <f t="shared" si="68"/>
        <v>3.1554856942960434</v>
      </c>
      <c r="AJ67" s="394">
        <f t="shared" si="41"/>
        <v>0.69372830742849223</v>
      </c>
      <c r="AK67" s="394">
        <f t="shared" si="42"/>
        <v>0.93737523526958155</v>
      </c>
      <c r="AL67" s="394">
        <f t="shared" si="43"/>
        <v>1.0490877675282282</v>
      </c>
      <c r="AM67" s="395"/>
      <c r="AN67" s="394">
        <f t="shared" si="44"/>
        <v>0.77107611649844532</v>
      </c>
      <c r="AP67" s="389">
        <f t="shared" si="101"/>
        <v>2.9482834802386257</v>
      </c>
      <c r="AQ67" s="389">
        <f t="shared" si="102"/>
        <v>1.6127784028222854</v>
      </c>
      <c r="AR67" s="389">
        <f t="shared" si="103"/>
        <v>1.873401580462448</v>
      </c>
      <c r="AS67" s="389"/>
      <c r="AT67" s="389">
        <f t="shared" si="45"/>
        <v>1.9212827746070786</v>
      </c>
      <c r="AV67" s="389">
        <f t="shared" si="72"/>
        <v>0.10797259669637357</v>
      </c>
      <c r="AW67" s="389">
        <f t="shared" si="73"/>
        <v>0.25907079389180926</v>
      </c>
      <c r="AX67" s="389">
        <f t="shared" si="74"/>
        <v>0.6466726870916627</v>
      </c>
      <c r="AY67" s="389"/>
      <c r="AZ67" s="389">
        <f t="shared" si="112"/>
        <v>1</v>
      </c>
      <c r="BC67" s="379">
        <f t="shared" si="104"/>
        <v>0.69372830742849223</v>
      </c>
      <c r="BD67" s="379">
        <f t="shared" si="105"/>
        <v>0.93737523526958155</v>
      </c>
      <c r="BE67" s="379">
        <f t="shared" si="106"/>
        <v>1.0490877675282282</v>
      </c>
      <c r="BF67" s="379" t="e">
        <f t="shared" si="47"/>
        <v>#DIV/0!</v>
      </c>
      <c r="BG67" s="379"/>
      <c r="BH67" s="379">
        <f t="shared" ref="BH67:BH77" si="115">W67/W$85</f>
        <v>0.69372830742849223</v>
      </c>
      <c r="BI67" s="379">
        <f t="shared" ref="BI67:BI77" si="116">X67/X$85</f>
        <v>0.93737523526958155</v>
      </c>
      <c r="BJ67" s="379">
        <f t="shared" ref="BJ67:BJ77" si="117">Y67/Y$85</f>
        <v>1.0490877675282282</v>
      </c>
      <c r="BK67" s="379" t="e">
        <f t="shared" ref="BK67:BK77" si="118">Z67/Z$85</f>
        <v>#DIV/0!</v>
      </c>
      <c r="BL67" s="379"/>
      <c r="BM67" s="379">
        <f t="shared" ref="BM67:BP76" si="119">BR67*BW67*CB67*CG67</f>
        <v>7.4903646754834449E-2</v>
      </c>
      <c r="BN67" s="379">
        <f t="shared" si="119"/>
        <v>0.24284654637581213</v>
      </c>
      <c r="BO67" s="379">
        <f t="shared" si="119"/>
        <v>0.67841640562247285</v>
      </c>
      <c r="BP67" s="379">
        <f t="shared" si="119"/>
        <v>0</v>
      </c>
      <c r="BQ67" s="379"/>
      <c r="BR67" s="387">
        <f t="shared" si="75"/>
        <v>0.69372830742849223</v>
      </c>
      <c r="BS67" s="396">
        <f>Mining!BZ67</f>
        <v>0.8294609386870514</v>
      </c>
      <c r="BT67" s="387">
        <f t="shared" si="48"/>
        <v>1.0490877675282282</v>
      </c>
      <c r="BU67" s="387">
        <v>1</v>
      </c>
      <c r="BV67" s="387"/>
      <c r="BW67" s="387">
        <v>1</v>
      </c>
      <c r="BX67" s="396">
        <f>Mining!BW67</f>
        <v>1.1301017221538456</v>
      </c>
      <c r="BY67" s="387">
        <v>1</v>
      </c>
      <c r="BZ67" s="387">
        <v>1</v>
      </c>
      <c r="CB67" s="396">
        <f t="shared" si="76"/>
        <v>0.10797259669637357</v>
      </c>
      <c r="CC67" s="396">
        <f t="shared" si="76"/>
        <v>0.25907079389180926</v>
      </c>
      <c r="CD67" s="396">
        <f t="shared" si="76"/>
        <v>0.6466726870916627</v>
      </c>
      <c r="CE67" s="396"/>
      <c r="CG67" s="396">
        <v>1</v>
      </c>
      <c r="CH67" s="396">
        <v>1</v>
      </c>
      <c r="CI67" s="396">
        <v>1</v>
      </c>
      <c r="CJ67" s="396"/>
      <c r="CL67" s="388">
        <f t="shared" si="77"/>
        <v>1.3665821418894113</v>
      </c>
      <c r="CM67" s="388">
        <f t="shared" si="50"/>
        <v>0.74637873230329388</v>
      </c>
      <c r="CN67" s="388">
        <f t="shared" si="51"/>
        <v>0.85620776001328924</v>
      </c>
      <c r="CO67" s="388">
        <f t="shared" si="52"/>
        <v>1.0021424031426043</v>
      </c>
      <c r="CP67" s="388">
        <f t="shared" si="53"/>
        <v>1.0604716799824083</v>
      </c>
      <c r="CQ67" s="388">
        <v>1</v>
      </c>
      <c r="CR67" s="388">
        <f t="shared" si="54"/>
        <v>0.82026009229250474</v>
      </c>
      <c r="CS67" s="388">
        <f t="shared" si="55"/>
        <v>1.0199878466517387</v>
      </c>
      <c r="CT67" s="388">
        <f t="shared" si="56"/>
        <v>1.0199878466517389</v>
      </c>
      <c r="CU67" s="388"/>
      <c r="CV67" s="388">
        <f t="shared" si="78"/>
        <v>0.90992934962528327</v>
      </c>
      <c r="CY67" s="334"/>
      <c r="DA67" s="379">
        <f t="shared" si="57"/>
        <v>0.32015573915209194</v>
      </c>
      <c r="DB67" s="379">
        <f t="shared" si="58"/>
        <v>0.44028408273659653</v>
      </c>
      <c r="DC67" s="379">
        <f t="shared" si="59"/>
        <v>0.23956017811131164</v>
      </c>
      <c r="DD67" s="379">
        <f t="shared" si="60"/>
        <v>0</v>
      </c>
      <c r="DF67" s="379">
        <f t="shared" si="113"/>
        <v>0.31760890601850839</v>
      </c>
      <c r="DG67" s="379">
        <f t="shared" si="113"/>
        <v>0.44268776289284878</v>
      </c>
      <c r="DH67" s="379">
        <f t="shared" si="113"/>
        <v>0.23969216927545575</v>
      </c>
      <c r="DI67" s="379"/>
      <c r="DJ67" s="379">
        <f t="shared" si="80"/>
        <v>0.99998883818681294</v>
      </c>
      <c r="DK67" s="379"/>
      <c r="DL67" s="379">
        <f t="shared" si="114"/>
        <v>0.31761245114935399</v>
      </c>
      <c r="DM67" s="379">
        <f t="shared" si="114"/>
        <v>0.44269270414611173</v>
      </c>
      <c r="DN67" s="379">
        <f t="shared" si="114"/>
        <v>0.23969484470453425</v>
      </c>
      <c r="DO67" s="379">
        <f t="shared" si="114"/>
        <v>0</v>
      </c>
      <c r="DR67" s="379">
        <f t="shared" si="96"/>
        <v>3.8535062324831407E-2</v>
      </c>
      <c r="DS67" s="379">
        <f t="shared" si="97"/>
        <v>-2.1475280632902497E-2</v>
      </c>
      <c r="DT67" s="379">
        <f t="shared" si="82"/>
        <v>1.4497992343143866E-3</v>
      </c>
      <c r="DU67" s="379">
        <f t="shared" si="83"/>
        <v>0</v>
      </c>
      <c r="DW67" s="379">
        <f t="shared" si="98"/>
        <v>6.2884191119308652E-2</v>
      </c>
      <c r="DX67" s="379">
        <f t="shared" si="61"/>
        <v>-8.3933335650000773E-2</v>
      </c>
      <c r="DY67" s="379">
        <f t="shared" si="62"/>
        <v>2.7426838732047366E-2</v>
      </c>
      <c r="DZ67" s="379">
        <f t="shared" si="63"/>
        <v>0</v>
      </c>
      <c r="EA67" s="379"/>
      <c r="EC67" s="379">
        <f t="shared" si="99"/>
        <v>-8.1670125136169128E-2</v>
      </c>
      <c r="ED67" s="379">
        <f t="shared" si="84"/>
        <v>0.11936245946829979</v>
      </c>
      <c r="EE67" s="379">
        <f t="shared" si="85"/>
        <v>-2.6223953867965354E-2</v>
      </c>
      <c r="EF67" s="379"/>
      <c r="EH67" s="379">
        <f t="shared" si="86"/>
        <v>0</v>
      </c>
      <c r="EI67" s="379">
        <f t="shared" si="87"/>
        <v>-2.1078827213089006E-2</v>
      </c>
      <c r="EJ67" s="379">
        <f t="shared" si="88"/>
        <v>0</v>
      </c>
      <c r="EK67" s="379">
        <f t="shared" si="89"/>
        <v>0</v>
      </c>
      <c r="EM67" s="379">
        <f t="shared" si="100"/>
        <v>0</v>
      </c>
      <c r="EN67" s="379">
        <f t="shared" si="90"/>
        <v>-2.1078827213089006E-2</v>
      </c>
      <c r="EO67" s="379">
        <f t="shared" si="91"/>
        <v>0</v>
      </c>
      <c r="EP67" s="379">
        <v>1</v>
      </c>
      <c r="ER67" s="379">
        <f t="shared" si="92"/>
        <v>0</v>
      </c>
      <c r="ES67" s="379">
        <f t="shared" si="93"/>
        <v>0</v>
      </c>
      <c r="ET67" s="379">
        <f t="shared" si="94"/>
        <v>0</v>
      </c>
      <c r="EU67" s="379" t="e">
        <f t="shared" si="95"/>
        <v>#DIV/0!</v>
      </c>
      <c r="EX67" s="379">
        <f t="shared" si="10"/>
        <v>1.0030845223260587</v>
      </c>
      <c r="EY67" s="379">
        <f t="shared" si="11"/>
        <v>0.70863651557397567</v>
      </c>
      <c r="EZ67" s="379">
        <f t="shared" si="107"/>
        <v>0.82026009229250474</v>
      </c>
      <c r="FA67" s="379"/>
      <c r="FB67" s="379">
        <f t="shared" si="32"/>
        <v>0.98944628401953882</v>
      </c>
      <c r="FC67" s="379">
        <f t="shared" si="13"/>
        <v>1.0499886577991286</v>
      </c>
      <c r="FD67" s="379">
        <f t="shared" si="108"/>
        <v>0.85620776001328924</v>
      </c>
      <c r="FE67" s="379"/>
      <c r="FF67" s="379">
        <f t="shared" si="33"/>
        <v>1.0208296660704081</v>
      </c>
      <c r="FG67" s="379">
        <f t="shared" si="15"/>
        <v>0.9239751380499085</v>
      </c>
      <c r="FH67" s="379">
        <f t="shared" si="109"/>
        <v>1.0021424031426043</v>
      </c>
      <c r="FJ67" s="379">
        <f t="shared" si="16"/>
        <v>0.99071195978669968</v>
      </c>
      <c r="FK67" s="379">
        <f t="shared" si="17"/>
        <v>1.0305212620574478</v>
      </c>
      <c r="FL67" s="379">
        <f t="shared" si="110"/>
        <v>1.0604716799824083</v>
      </c>
      <c r="FN67" s="379">
        <f t="shared" si="34"/>
        <v>0.98944628401953882</v>
      </c>
      <c r="FO67" s="379">
        <f t="shared" si="19"/>
        <v>1.0499886577991286</v>
      </c>
      <c r="FP67" s="379">
        <f t="shared" si="111"/>
        <v>1.1098760982254179</v>
      </c>
      <c r="FR67" s="336"/>
    </row>
    <row r="68" spans="1:174" x14ac:dyDescent="0.2">
      <c r="A68" s="373" t="s">
        <v>105</v>
      </c>
      <c r="B68" s="330">
        <f t="shared" si="9"/>
        <v>2002</v>
      </c>
      <c r="D68" s="428">
        <f>Conversion_factors!A64*D229+D311</f>
        <v>1215.3511537018894</v>
      </c>
      <c r="E68" s="428">
        <f>Conversion_factors!$A64*E229+E311</f>
        <v>1506.2376185970761</v>
      </c>
      <c r="F68" s="428">
        <f>Conversion_factors!$A64*F229+F311</f>
        <v>891.78049877885792</v>
      </c>
      <c r="G68" s="384">
        <v>0</v>
      </c>
      <c r="H68" s="384">
        <f t="shared" si="35"/>
        <v>3613.3692710778232</v>
      </c>
      <c r="I68" s="379"/>
      <c r="J68" s="390">
        <f>NonManufacturing_Data!C44</f>
        <v>376135.12674000004</v>
      </c>
      <c r="K68" s="390">
        <f>Mining!N68</f>
        <v>448798.63157000003</v>
      </c>
      <c r="L68" s="390">
        <f>NonManufacturing_Data!E44</f>
        <v>1418886.1777999999</v>
      </c>
      <c r="M68" s="390"/>
      <c r="N68" s="390">
        <f t="shared" ref="N68:N76" si="120">SUM(J68:M68)</f>
        <v>2243819.9361100001</v>
      </c>
      <c r="P68" s="390">
        <f>NonManufacturing_Data!G44</f>
        <v>133544.66495999999</v>
      </c>
      <c r="Q68" s="390">
        <f>Mining!V68</f>
        <v>307420.4495730924</v>
      </c>
      <c r="R68" s="390">
        <f>NonManufacturing_Data!I44</f>
        <v>742306.43888999999</v>
      </c>
      <c r="S68" s="392"/>
      <c r="T68" s="390">
        <f t="shared" si="37"/>
        <v>1183271.5534230922</v>
      </c>
      <c r="U68" s="762">
        <f>NonManufacturing_Data!X44</f>
        <v>1170167.7210314982</v>
      </c>
      <c r="W68" s="393">
        <f t="shared" si="64"/>
        <v>3.2311556866157565</v>
      </c>
      <c r="X68" s="393">
        <f t="shared" si="65"/>
        <v>3.3561546596697793</v>
      </c>
      <c r="Y68" s="393">
        <f t="shared" si="66"/>
        <v>0.62850742556501205</v>
      </c>
      <c r="Z68" s="384"/>
      <c r="AA68" s="384">
        <f t="shared" si="67"/>
        <v>3.0537109259701962</v>
      </c>
      <c r="AD68" s="393">
        <f t="shared" si="38"/>
        <v>9.1007091452580138</v>
      </c>
      <c r="AE68" s="393">
        <f t="shared" si="39"/>
        <v>4.8996012486767011</v>
      </c>
      <c r="AF68" s="393">
        <f t="shared" si="40"/>
        <v>1.2013643585152951</v>
      </c>
      <c r="AG68" s="384"/>
      <c r="AH68" s="393">
        <f t="shared" si="68"/>
        <v>3.0879071488082519</v>
      </c>
      <c r="AJ68" s="394">
        <f t="shared" si="41"/>
        <v>0.7063217475679</v>
      </c>
      <c r="AK68" s="394">
        <f t="shared" si="42"/>
        <v>0.94612691209659161</v>
      </c>
      <c r="AL68" s="394">
        <f t="shared" si="43"/>
        <v>1.056712376500381</v>
      </c>
      <c r="AM68" s="395"/>
      <c r="AN68" s="394">
        <f t="shared" si="44"/>
        <v>0.75644140615861011</v>
      </c>
      <c r="AP68" s="389">
        <f t="shared" si="101"/>
        <v>2.8165492560310219</v>
      </c>
      <c r="AQ68" s="389">
        <f t="shared" si="102"/>
        <v>1.4598854181406482</v>
      </c>
      <c r="AR68" s="389">
        <f t="shared" si="103"/>
        <v>1.9114561095842255</v>
      </c>
      <c r="AS68" s="389"/>
      <c r="AT68" s="389">
        <f t="shared" si="45"/>
        <v>1.8962848634523852</v>
      </c>
      <c r="AV68" s="389">
        <f t="shared" si="72"/>
        <v>0.11412437940287817</v>
      </c>
      <c r="AW68" s="389">
        <f t="shared" si="73"/>
        <v>0.26271486048350617</v>
      </c>
      <c r="AX68" s="389">
        <f t="shared" si="74"/>
        <v>0.63435901157456287</v>
      </c>
      <c r="AY68" s="389"/>
      <c r="AZ68" s="389">
        <f t="shared" si="112"/>
        <v>1</v>
      </c>
      <c r="BC68" s="379">
        <f t="shared" si="104"/>
        <v>0.7063217475679</v>
      </c>
      <c r="BD68" s="379">
        <f t="shared" si="105"/>
        <v>0.94612691209659161</v>
      </c>
      <c r="BE68" s="379">
        <f t="shared" si="106"/>
        <v>1.056712376500381</v>
      </c>
      <c r="BF68" s="379" t="e">
        <f t="shared" si="47"/>
        <v>#DIV/0!</v>
      </c>
      <c r="BG68" s="379"/>
      <c r="BH68" s="379">
        <f t="shared" si="115"/>
        <v>0.7063217475679</v>
      </c>
      <c r="BI68" s="379">
        <f t="shared" si="116"/>
        <v>0.94612691209659161</v>
      </c>
      <c r="BJ68" s="379">
        <f t="shared" si="117"/>
        <v>1.056712376500381</v>
      </c>
      <c r="BK68" s="379" t="e">
        <f t="shared" si="118"/>
        <v>#DIV/0!</v>
      </c>
      <c r="BL68" s="379"/>
      <c r="BM68" s="379">
        <f t="shared" si="119"/>
        <v>8.0608531099942968E-2</v>
      </c>
      <c r="BN68" s="379">
        <f t="shared" si="119"/>
        <v>0.24856159971114666</v>
      </c>
      <c r="BO68" s="379">
        <f t="shared" si="119"/>
        <v>0.67033501867538903</v>
      </c>
      <c r="BP68" s="379">
        <f t="shared" si="119"/>
        <v>0</v>
      </c>
      <c r="BQ68" s="379"/>
      <c r="BR68" s="387">
        <f t="shared" si="75"/>
        <v>0.7063217475679</v>
      </c>
      <c r="BS68" s="396">
        <f>Mining!BZ68</f>
        <v>0.81382802100528162</v>
      </c>
      <c r="BT68" s="387">
        <f t="shared" si="48"/>
        <v>1.056712376500381</v>
      </c>
      <c r="BU68" s="387">
        <v>1</v>
      </c>
      <c r="BV68" s="387"/>
      <c r="BW68" s="387">
        <v>1</v>
      </c>
      <c r="BX68" s="396">
        <f>Mining!BW68</f>
        <v>1.1625636961085317</v>
      </c>
      <c r="BY68" s="387">
        <v>1</v>
      </c>
      <c r="BZ68" s="387">
        <v>1</v>
      </c>
      <c r="CB68" s="396">
        <f t="shared" si="76"/>
        <v>0.11412437940287817</v>
      </c>
      <c r="CC68" s="396">
        <f t="shared" si="76"/>
        <v>0.26271486048350617</v>
      </c>
      <c r="CD68" s="396">
        <f t="shared" si="76"/>
        <v>0.63435901157456287</v>
      </c>
      <c r="CE68" s="396"/>
      <c r="CG68" s="396">
        <v>1</v>
      </c>
      <c r="CH68" s="396">
        <v>1</v>
      </c>
      <c r="CI68" s="396">
        <v>1</v>
      </c>
      <c r="CJ68" s="396"/>
      <c r="CL68" s="388">
        <f t="shared" si="77"/>
        <v>1.3479078974084857</v>
      </c>
      <c r="CM68" s="388">
        <f t="shared" si="50"/>
        <v>0.73039412834731532</v>
      </c>
      <c r="CN68" s="388">
        <f t="shared" si="51"/>
        <v>0.81217541971511764</v>
      </c>
      <c r="CO68" s="388">
        <f t="shared" si="52"/>
        <v>1.0218747477354253</v>
      </c>
      <c r="CP68" s="388">
        <f t="shared" si="53"/>
        <v>1.0734203352031326</v>
      </c>
      <c r="CQ68" s="388">
        <v>1</v>
      </c>
      <c r="CR68" s="388">
        <f t="shared" si="54"/>
        <v>0.81986046802088786</v>
      </c>
      <c r="CS68" s="388">
        <f t="shared" si="55"/>
        <v>0.98450401382013331</v>
      </c>
      <c r="CT68" s="388">
        <f t="shared" si="56"/>
        <v>0.98450401382013342</v>
      </c>
      <c r="CU68" s="388"/>
      <c r="CV68" s="388">
        <f t="shared" si="78"/>
        <v>0.89087613909530106</v>
      </c>
      <c r="CY68" s="334"/>
      <c r="DA68" s="379">
        <f t="shared" si="57"/>
        <v>0.33634845002690944</v>
      </c>
      <c r="DB68" s="379">
        <f t="shared" si="58"/>
        <v>0.41685128355225765</v>
      </c>
      <c r="DC68" s="379">
        <f t="shared" si="59"/>
        <v>0.246800266420833</v>
      </c>
      <c r="DD68" s="379">
        <f t="shared" si="60"/>
        <v>0</v>
      </c>
      <c r="DF68" s="379">
        <f t="shared" si="113"/>
        <v>0.32818551810736474</v>
      </c>
      <c r="DG68" s="379">
        <f t="shared" si="113"/>
        <v>0.42846089224151868</v>
      </c>
      <c r="DH68" s="379">
        <f t="shared" si="113"/>
        <v>0.24316225823093018</v>
      </c>
      <c r="DI68" s="379"/>
      <c r="DJ68" s="379">
        <f t="shared" si="80"/>
        <v>0.99980866857981365</v>
      </c>
      <c r="DK68" s="379"/>
      <c r="DL68" s="379">
        <f t="shared" si="114"/>
        <v>0.32824832232504897</v>
      </c>
      <c r="DM68" s="379">
        <f t="shared" si="114"/>
        <v>0.42854288596050027</v>
      </c>
      <c r="DN68" s="379">
        <f t="shared" si="114"/>
        <v>0.24320879171445073</v>
      </c>
      <c r="DO68" s="379">
        <f t="shared" si="114"/>
        <v>0</v>
      </c>
      <c r="DR68" s="379">
        <f t="shared" si="96"/>
        <v>1.7990470777232252E-2</v>
      </c>
      <c r="DS68" s="379">
        <f t="shared" si="97"/>
        <v>-1.9026951057058778E-2</v>
      </c>
      <c r="DT68" s="379">
        <f t="shared" si="82"/>
        <v>7.2415630832164323E-3</v>
      </c>
      <c r="DU68" s="379">
        <f t="shared" si="83"/>
        <v>0</v>
      </c>
      <c r="DW68" s="379">
        <f t="shared" si="98"/>
        <v>-4.5710662310669614E-2</v>
      </c>
      <c r="DX68" s="379">
        <f t="shared" si="61"/>
        <v>-9.9600455783148412E-2</v>
      </c>
      <c r="DY68" s="379">
        <f t="shared" si="62"/>
        <v>2.0109507222088954E-2</v>
      </c>
      <c r="DZ68" s="379">
        <f t="shared" si="63"/>
        <v>0</v>
      </c>
      <c r="EA68" s="379"/>
      <c r="EC68" s="379">
        <f t="shared" si="99"/>
        <v>5.541144039313349E-2</v>
      </c>
      <c r="ED68" s="379">
        <f t="shared" si="84"/>
        <v>1.3967903517867079E-2</v>
      </c>
      <c r="EE68" s="379">
        <f t="shared" si="85"/>
        <v>-1.9225214798207949E-2</v>
      </c>
      <c r="EF68" s="379"/>
      <c r="EH68" s="379">
        <f t="shared" si="86"/>
        <v>0</v>
      </c>
      <c r="EI68" s="379">
        <f t="shared" si="87"/>
        <v>2.8320001051852596E-2</v>
      </c>
      <c r="EJ68" s="379">
        <f t="shared" si="88"/>
        <v>0</v>
      </c>
      <c r="EK68" s="379">
        <f t="shared" si="89"/>
        <v>0</v>
      </c>
      <c r="EM68" s="379">
        <f t="shared" si="100"/>
        <v>0</v>
      </c>
      <c r="EN68" s="379">
        <f t="shared" si="90"/>
        <v>2.8320001051852596E-2</v>
      </c>
      <c r="EO68" s="379">
        <f t="shared" si="91"/>
        <v>0</v>
      </c>
      <c r="EP68" s="379">
        <v>1</v>
      </c>
      <c r="ER68" s="379">
        <f t="shared" si="92"/>
        <v>0</v>
      </c>
      <c r="ES68" s="379">
        <f t="shared" si="93"/>
        <v>0</v>
      </c>
      <c r="ET68" s="379">
        <f t="shared" si="94"/>
        <v>0</v>
      </c>
      <c r="EU68" s="379" t="e">
        <f t="shared" si="95"/>
        <v>#DIV/0!</v>
      </c>
      <c r="EX68" s="379">
        <f t="shared" si="10"/>
        <v>0.99951280785768803</v>
      </c>
      <c r="EY68" s="379">
        <f t="shared" si="11"/>
        <v>0.70829127343183274</v>
      </c>
      <c r="EZ68" s="379">
        <f t="shared" si="107"/>
        <v>0.81986046802088786</v>
      </c>
      <c r="FA68" s="379"/>
      <c r="FB68" s="379">
        <f t="shared" si="32"/>
        <v>0.94857283202211551</v>
      </c>
      <c r="FC68" s="379">
        <f t="shared" si="13"/>
        <v>0.99599071471961942</v>
      </c>
      <c r="FD68" s="379">
        <f t="shared" si="108"/>
        <v>0.81217541971511764</v>
      </c>
      <c r="FE68" s="379"/>
      <c r="FF68" s="379">
        <f t="shared" si="33"/>
        <v>1.0196901603314485</v>
      </c>
      <c r="FG68" s="379">
        <f t="shared" si="15"/>
        <v>0.94216835666038345</v>
      </c>
      <c r="FH68" s="379">
        <f t="shared" si="109"/>
        <v>1.0218747477354253</v>
      </c>
      <c r="FJ68" s="379">
        <f t="shared" si="16"/>
        <v>1.0122102791287544</v>
      </c>
      <c r="FK68" s="379">
        <f t="shared" si="17"/>
        <v>1.0431042143152855</v>
      </c>
      <c r="FL68" s="379">
        <f t="shared" si="110"/>
        <v>1.0734203352031326</v>
      </c>
      <c r="FN68" s="379">
        <f t="shared" si="34"/>
        <v>0.94857283202211551</v>
      </c>
      <c r="FO68" s="379">
        <f t="shared" si="19"/>
        <v>0.99599071471961942</v>
      </c>
      <c r="FP68" s="379">
        <f t="shared" si="111"/>
        <v>1.0527983136873404</v>
      </c>
      <c r="FR68" s="336"/>
    </row>
    <row r="69" spans="1:174" x14ac:dyDescent="0.2">
      <c r="A69" s="373" t="s">
        <v>105</v>
      </c>
      <c r="B69" s="330">
        <f t="shared" si="9"/>
        <v>2003</v>
      </c>
      <c r="D69" s="428">
        <f>Conversion_factors!A65*D230+D312</f>
        <v>1020.8716415524748</v>
      </c>
      <c r="E69" s="428">
        <f>Conversion_factors!$A65*E230+E312</f>
        <v>1482.6791955540061</v>
      </c>
      <c r="F69" s="428">
        <f>Conversion_factors!$A65*F230+F312</f>
        <v>966.49317958924826</v>
      </c>
      <c r="G69" s="384">
        <v>0</v>
      </c>
      <c r="H69" s="384">
        <f t="shared" si="35"/>
        <v>3470.0440166957287</v>
      </c>
      <c r="I69" s="379"/>
      <c r="J69" s="390">
        <f>NonManufacturing_Data!C45</f>
        <v>387138.49722000002</v>
      </c>
      <c r="K69" s="390">
        <f>Mining!N69</f>
        <v>454850.73980000004</v>
      </c>
      <c r="L69" s="390">
        <f>NonManufacturing_Data!E45</f>
        <v>1467145.5656000001</v>
      </c>
      <c r="M69" s="390"/>
      <c r="N69" s="390">
        <f t="shared" si="120"/>
        <v>2309134.8026200002</v>
      </c>
      <c r="P69" s="390">
        <f>NonManufacturing_Data!G45</f>
        <v>145087.43745999999</v>
      </c>
      <c r="Q69" s="390">
        <f>Mining!V69</f>
        <v>270336.43767980667</v>
      </c>
      <c r="R69" s="390">
        <f>NonManufacturing_Data!I45</f>
        <v>754398.64404000004</v>
      </c>
      <c r="S69" s="392"/>
      <c r="T69" s="390">
        <f t="shared" si="37"/>
        <v>1169822.5191798066</v>
      </c>
      <c r="U69" s="762">
        <f>NonManufacturing_Data!X45</f>
        <v>1171316.9745078515</v>
      </c>
      <c r="W69" s="393">
        <f t="shared" si="64"/>
        <v>2.6369675164914996</v>
      </c>
      <c r="X69" s="393">
        <f t="shared" si="65"/>
        <v>3.2597049225553572</v>
      </c>
      <c r="Y69" s="393">
        <f t="shared" si="66"/>
        <v>0.65875752362308626</v>
      </c>
      <c r="Z69" s="384"/>
      <c r="AA69" s="384">
        <f t="shared" si="67"/>
        <v>2.9662995538234878</v>
      </c>
      <c r="AD69" s="393">
        <f t="shared" si="38"/>
        <v>7.0362511008847681</v>
      </c>
      <c r="AE69" s="393">
        <f t="shared" si="39"/>
        <v>5.4845702942572947</v>
      </c>
      <c r="AF69" s="393">
        <f t="shared" si="40"/>
        <v>1.2811438451339561</v>
      </c>
      <c r="AG69" s="384"/>
      <c r="AH69" s="393">
        <f t="shared" si="68"/>
        <v>2.9625149231306289</v>
      </c>
      <c r="AJ69" s="394">
        <f t="shared" si="41"/>
        <v>0.57643384756828409</v>
      </c>
      <c r="AK69" s="394">
        <f t="shared" si="42"/>
        <v>0.91893695775832074</v>
      </c>
      <c r="AL69" s="394">
        <f t="shared" si="43"/>
        <v>1.1075720031461296</v>
      </c>
      <c r="AM69" s="395"/>
      <c r="AN69" s="394">
        <f t="shared" si="44"/>
        <v>0.73478854416090733</v>
      </c>
      <c r="AP69" s="389">
        <f t="shared" si="101"/>
        <v>2.6683116332985928</v>
      </c>
      <c r="AQ69" s="389">
        <f t="shared" si="102"/>
        <v>1.6825358198243952</v>
      </c>
      <c r="AR69" s="389">
        <f t="shared" si="103"/>
        <v>1.9447881795532609</v>
      </c>
      <c r="AS69" s="389"/>
      <c r="AT69" s="389">
        <f t="shared" si="45"/>
        <v>1.9739189191185988</v>
      </c>
      <c r="AV69" s="389">
        <f t="shared" si="72"/>
        <v>0.12386692980434344</v>
      </c>
      <c r="AW69" s="389">
        <f t="shared" si="73"/>
        <v>0.23079699480441071</v>
      </c>
      <c r="AX69" s="389">
        <f t="shared" si="74"/>
        <v>0.64406019929573144</v>
      </c>
      <c r="AY69" s="389"/>
      <c r="AZ69" s="389">
        <f t="shared" si="112"/>
        <v>1</v>
      </c>
      <c r="BC69" s="379">
        <f t="shared" si="104"/>
        <v>0.57643384756828409</v>
      </c>
      <c r="BD69" s="379">
        <f t="shared" si="105"/>
        <v>0.91893695775832074</v>
      </c>
      <c r="BE69" s="379">
        <f t="shared" si="106"/>
        <v>1.1075720031461296</v>
      </c>
      <c r="BF69" s="379" t="e">
        <f t="shared" si="47"/>
        <v>#DIV/0!</v>
      </c>
      <c r="BG69" s="379"/>
      <c r="BH69" s="379">
        <f t="shared" si="115"/>
        <v>0.57643384756828409</v>
      </c>
      <c r="BI69" s="379">
        <f t="shared" si="116"/>
        <v>0.91893695775832074</v>
      </c>
      <c r="BJ69" s="379">
        <f t="shared" si="117"/>
        <v>1.1075720031461296</v>
      </c>
      <c r="BK69" s="379" t="e">
        <f t="shared" si="118"/>
        <v>#DIV/0!</v>
      </c>
      <c r="BL69" s="379"/>
      <c r="BM69" s="379">
        <f t="shared" si="119"/>
        <v>7.1401090933588249E-2</v>
      </c>
      <c r="BN69" s="379">
        <f t="shared" si="119"/>
        <v>0.21208788826532821</v>
      </c>
      <c r="BO69" s="379">
        <f t="shared" si="119"/>
        <v>0.7133430450806687</v>
      </c>
      <c r="BP69" s="379">
        <f t="shared" si="119"/>
        <v>0</v>
      </c>
      <c r="BQ69" s="379"/>
      <c r="BR69" s="387">
        <f t="shared" si="75"/>
        <v>0.57643384756828409</v>
      </c>
      <c r="BS69" s="396">
        <f>Mining!BZ69</f>
        <v>0.79512960352791229</v>
      </c>
      <c r="BT69" s="387">
        <f t="shared" si="48"/>
        <v>1.1075720031461296</v>
      </c>
      <c r="BU69" s="387">
        <v>1</v>
      </c>
      <c r="BV69" s="387"/>
      <c r="BW69" s="387">
        <v>1</v>
      </c>
      <c r="BX69" s="396">
        <f>Mining!BW69</f>
        <v>1.1557071371523431</v>
      </c>
      <c r="BY69" s="387">
        <v>1</v>
      </c>
      <c r="BZ69" s="387">
        <v>1</v>
      </c>
      <c r="CB69" s="396">
        <f t="shared" si="76"/>
        <v>0.12386692980434344</v>
      </c>
      <c r="CC69" s="396">
        <f t="shared" si="76"/>
        <v>0.23079699480441071</v>
      </c>
      <c r="CD69" s="396">
        <f t="shared" si="76"/>
        <v>0.64406019929573144</v>
      </c>
      <c r="CE69" s="396"/>
      <c r="CG69" s="396">
        <v>1</v>
      </c>
      <c r="CH69" s="396">
        <v>1</v>
      </c>
      <c r="CI69" s="396">
        <v>1</v>
      </c>
      <c r="CJ69" s="396"/>
      <c r="CL69" s="388">
        <f t="shared" si="77"/>
        <v>1.3492317143358021</v>
      </c>
      <c r="CM69" s="388">
        <f t="shared" si="50"/>
        <v>0.70073464023392307</v>
      </c>
      <c r="CN69" s="388">
        <f t="shared" si="51"/>
        <v>0.8516508091726559</v>
      </c>
      <c r="CO69" s="388">
        <f t="shared" si="52"/>
        <v>0.99672625201286236</v>
      </c>
      <c r="CP69" s="388">
        <f t="shared" si="53"/>
        <v>1.0707417164347108</v>
      </c>
      <c r="CQ69" s="388">
        <v>1</v>
      </c>
      <c r="CR69" s="388">
        <f t="shared" si="54"/>
        <v>0.77095921434893666</v>
      </c>
      <c r="CS69" s="388">
        <f t="shared" si="55"/>
        <v>0.94545339993729738</v>
      </c>
      <c r="CT69" s="388">
        <f t="shared" si="56"/>
        <v>0.9454533999372976</v>
      </c>
      <c r="CU69" s="388"/>
      <c r="CV69" s="388">
        <f t="shared" si="78"/>
        <v>0.90891272481344254</v>
      </c>
      <c r="CY69" s="334"/>
      <c r="DA69" s="379">
        <f t="shared" si="57"/>
        <v>0.29419558848264316</v>
      </c>
      <c r="DB69" s="379">
        <f t="shared" si="58"/>
        <v>0.42727965075378321</v>
      </c>
      <c r="DC69" s="379">
        <f t="shared" si="59"/>
        <v>0.27852476076357374</v>
      </c>
      <c r="DD69" s="379">
        <f t="shared" si="60"/>
        <v>0</v>
      </c>
      <c r="DF69" s="379">
        <f t="shared" si="113"/>
        <v>0.31480179401800884</v>
      </c>
      <c r="DG69" s="379">
        <f t="shared" si="113"/>
        <v>0.42204399432527517</v>
      </c>
      <c r="DH69" s="379">
        <f t="shared" si="113"/>
        <v>0.26234289425889912</v>
      </c>
      <c r="DI69" s="379"/>
      <c r="DJ69" s="379">
        <f t="shared" si="80"/>
        <v>0.99918868260218308</v>
      </c>
      <c r="DK69" s="379"/>
      <c r="DL69" s="379">
        <f t="shared" si="114"/>
        <v>0.31505740557246081</v>
      </c>
      <c r="DM69" s="379">
        <f t="shared" si="114"/>
        <v>0.42238668399060297</v>
      </c>
      <c r="DN69" s="379">
        <f t="shared" si="114"/>
        <v>0.26255591043693627</v>
      </c>
      <c r="DO69" s="379">
        <f t="shared" si="114"/>
        <v>0</v>
      </c>
      <c r="DR69" s="379">
        <f t="shared" si="96"/>
        <v>-0.20321028201621968</v>
      </c>
      <c r="DS69" s="379">
        <f t="shared" si="97"/>
        <v>-2.3243942601221406E-2</v>
      </c>
      <c r="DT69" s="379">
        <f t="shared" si="82"/>
        <v>4.7007678148090162E-2</v>
      </c>
      <c r="DU69" s="379">
        <f t="shared" si="83"/>
        <v>0</v>
      </c>
      <c r="DW69" s="379">
        <f t="shared" si="98"/>
        <v>-5.406654226557784E-2</v>
      </c>
      <c r="DX69" s="379">
        <f t="shared" si="61"/>
        <v>0.14194412003826451</v>
      </c>
      <c r="DY69" s="379">
        <f t="shared" si="62"/>
        <v>1.7287753377980299E-2</v>
      </c>
      <c r="DZ69" s="379">
        <f t="shared" si="63"/>
        <v>0</v>
      </c>
      <c r="EA69" s="379"/>
      <c r="EC69" s="379">
        <f t="shared" si="99"/>
        <v>8.1918941603092335E-2</v>
      </c>
      <c r="ED69" s="379">
        <f t="shared" si="84"/>
        <v>-0.1295307495866197</v>
      </c>
      <c r="EE69" s="379">
        <f t="shared" si="85"/>
        <v>1.5177140419640304E-2</v>
      </c>
      <c r="EF69" s="379"/>
      <c r="EH69" s="379">
        <f t="shared" si="86"/>
        <v>0</v>
      </c>
      <c r="EI69" s="379">
        <f t="shared" si="87"/>
        <v>-5.9152527396796615E-3</v>
      </c>
      <c r="EJ69" s="379">
        <f t="shared" si="88"/>
        <v>0</v>
      </c>
      <c r="EK69" s="379">
        <f t="shared" si="89"/>
        <v>0</v>
      </c>
      <c r="EM69" s="379">
        <f t="shared" si="100"/>
        <v>0</v>
      </c>
      <c r="EN69" s="379">
        <f t="shared" si="90"/>
        <v>-5.9152527396796615E-3</v>
      </c>
      <c r="EO69" s="379">
        <f t="shared" si="91"/>
        <v>0</v>
      </c>
      <c r="EP69" s="379">
        <v>1</v>
      </c>
      <c r="ER69" s="379">
        <f t="shared" si="92"/>
        <v>0</v>
      </c>
      <c r="ES69" s="379">
        <f t="shared" si="93"/>
        <v>0</v>
      </c>
      <c r="ET69" s="379">
        <f t="shared" si="94"/>
        <v>0</v>
      </c>
      <c r="EU69" s="379" t="e">
        <f t="shared" si="95"/>
        <v>#DIV/0!</v>
      </c>
      <c r="EX69" s="379">
        <f t="shared" si="10"/>
        <v>0.94035417540011779</v>
      </c>
      <c r="EY69" s="379">
        <f t="shared" si="11"/>
        <v>0.66604465637109045</v>
      </c>
      <c r="EZ69" s="379">
        <f t="shared" si="107"/>
        <v>0.77095921434893666</v>
      </c>
      <c r="FA69" s="379"/>
      <c r="FB69" s="379">
        <f t="shared" si="32"/>
        <v>1.0486045114137841</v>
      </c>
      <c r="FC69" s="379">
        <f t="shared" si="13"/>
        <v>1.0444003567812321</v>
      </c>
      <c r="FD69" s="379">
        <f t="shared" si="108"/>
        <v>0.8516508091726559</v>
      </c>
      <c r="FE69" s="379"/>
      <c r="FF69" s="379">
        <f t="shared" si="33"/>
        <v>0.97538984520530092</v>
      </c>
      <c r="FG69" s="379">
        <f t="shared" si="15"/>
        <v>0.9189814475603042</v>
      </c>
      <c r="FH69" s="379">
        <f t="shared" si="109"/>
        <v>0.99672625201286236</v>
      </c>
      <c r="FJ69" s="379">
        <f t="shared" si="16"/>
        <v>0.99750459472344999</v>
      </c>
      <c r="FK69" s="379">
        <f t="shared" si="17"/>
        <v>1.0405012465548917</v>
      </c>
      <c r="FL69" s="379">
        <f t="shared" si="110"/>
        <v>1.0707417164347108</v>
      </c>
      <c r="FN69" s="379">
        <f t="shared" si="34"/>
        <v>1.0486045114137841</v>
      </c>
      <c r="FO69" s="379">
        <f t="shared" si="19"/>
        <v>1.0444003567812321</v>
      </c>
      <c r="FP69" s="379">
        <f t="shared" si="111"/>
        <v>1.1039690613413693</v>
      </c>
      <c r="FR69" s="336"/>
    </row>
    <row r="70" spans="1:174" x14ac:dyDescent="0.2">
      <c r="A70" s="373" t="s">
        <v>105</v>
      </c>
      <c r="B70" s="330">
        <f t="shared" si="9"/>
        <v>2004</v>
      </c>
      <c r="D70" s="428">
        <f>Conversion_factors!A66*D231+D313</f>
        <v>1108.7038797631494</v>
      </c>
      <c r="E70" s="428">
        <f>Conversion_factors!$A66*E231+E313</f>
        <v>1481.1725217329385</v>
      </c>
      <c r="F70" s="428">
        <f>Conversion_factors!$A66*F231+F313</f>
        <v>1056.2411154839674</v>
      </c>
      <c r="G70" s="384">
        <v>0</v>
      </c>
      <c r="H70" s="384">
        <f t="shared" si="35"/>
        <v>3646.1175169800554</v>
      </c>
      <c r="I70" s="379"/>
      <c r="J70" s="390">
        <f>NonManufacturing_Data!C46</f>
        <v>398081.00835000002</v>
      </c>
      <c r="K70" s="390">
        <f>Mining!N70</f>
        <v>466603.52841999999</v>
      </c>
      <c r="L70" s="390">
        <f>NonManufacturing_Data!E46</f>
        <v>1526870.7220000003</v>
      </c>
      <c r="M70" s="390"/>
      <c r="N70" s="390">
        <f t="shared" si="120"/>
        <v>2391555.2587700002</v>
      </c>
      <c r="P70" s="390">
        <f>NonManufacturing_Data!G46</f>
        <v>159781.7592</v>
      </c>
      <c r="Q70" s="390">
        <f>Mining!V70</f>
        <v>272551.98511888308</v>
      </c>
      <c r="R70" s="390">
        <f>NonManufacturing_Data!I46</f>
        <v>781328.01257999986</v>
      </c>
      <c r="S70" s="392"/>
      <c r="T70" s="390">
        <f t="shared" si="37"/>
        <v>1213661.7568988828</v>
      </c>
      <c r="U70" s="762">
        <f>NonManufacturing_Data!X46</f>
        <v>1214419.5495456469</v>
      </c>
      <c r="W70" s="393">
        <f t="shared" si="64"/>
        <v>2.7851212605157913</v>
      </c>
      <c r="X70" s="393">
        <f t="shared" si="65"/>
        <v>3.1743705984145558</v>
      </c>
      <c r="Y70" s="393">
        <f t="shared" si="66"/>
        <v>0.69176853040998143</v>
      </c>
      <c r="Z70" s="384"/>
      <c r="AA70" s="384">
        <f t="shared" si="67"/>
        <v>3.0042287286834521</v>
      </c>
      <c r="AD70" s="393">
        <f t="shared" si="38"/>
        <v>6.9388638935648252</v>
      </c>
      <c r="AE70" s="393">
        <f t="shared" si="39"/>
        <v>5.4344587550403398</v>
      </c>
      <c r="AF70" s="393">
        <f t="shared" si="40"/>
        <v>1.351853636984274</v>
      </c>
      <c r="AG70" s="384"/>
      <c r="AH70" s="393">
        <f t="shared" si="68"/>
        <v>3.0023541027021379</v>
      </c>
      <c r="AJ70" s="394">
        <f t="shared" si="41"/>
        <v>0.60881984859616001</v>
      </c>
      <c r="AK70" s="394">
        <f t="shared" si="42"/>
        <v>0.89488052747357039</v>
      </c>
      <c r="AL70" s="394">
        <f t="shared" si="43"/>
        <v>1.1630735581215399</v>
      </c>
      <c r="AM70" s="395"/>
      <c r="AN70" s="394">
        <f t="shared" si="44"/>
        <v>0.74418406294479222</v>
      </c>
      <c r="AP70" s="389">
        <f t="shared" si="101"/>
        <v>2.4914045905059732</v>
      </c>
      <c r="AQ70" s="389">
        <f t="shared" si="102"/>
        <v>1.711979930054351</v>
      </c>
      <c r="AR70" s="389">
        <f t="shared" si="103"/>
        <v>1.9541993854260595</v>
      </c>
      <c r="AS70" s="389"/>
      <c r="AT70" s="389">
        <f t="shared" si="45"/>
        <v>1.9705286462027447</v>
      </c>
      <c r="AV70" s="389">
        <f t="shared" si="72"/>
        <v>0.13157047682555789</v>
      </c>
      <c r="AW70" s="389">
        <f t="shared" si="73"/>
        <v>0.22442983993534482</v>
      </c>
      <c r="AX70" s="389">
        <f t="shared" si="74"/>
        <v>0.64337568748157881</v>
      </c>
      <c r="AY70" s="389"/>
      <c r="AZ70" s="389">
        <f t="shared" si="112"/>
        <v>1</v>
      </c>
      <c r="BC70" s="379">
        <f t="shared" si="104"/>
        <v>0.60881984859616001</v>
      </c>
      <c r="BD70" s="379">
        <f t="shared" si="105"/>
        <v>0.89488052747357039</v>
      </c>
      <c r="BE70" s="379">
        <f t="shared" si="106"/>
        <v>1.1630735581215399</v>
      </c>
      <c r="BF70" s="379" t="e">
        <f t="shared" si="47"/>
        <v>#DIV/0!</v>
      </c>
      <c r="BG70" s="379"/>
      <c r="BH70" s="379">
        <f t="shared" si="115"/>
        <v>0.60881984859616001</v>
      </c>
      <c r="BI70" s="379">
        <f t="shared" si="116"/>
        <v>0.89488052747357039</v>
      </c>
      <c r="BJ70" s="379">
        <f t="shared" si="117"/>
        <v>1.1630735581215399</v>
      </c>
      <c r="BK70" s="379" t="e">
        <f t="shared" si="118"/>
        <v>#DIV/0!</v>
      </c>
      <c r="BL70" s="379"/>
      <c r="BM70" s="379">
        <f t="shared" si="119"/>
        <v>8.0102717780660734E-2</v>
      </c>
      <c r="BN70" s="379">
        <f t="shared" si="119"/>
        <v>0.20083789354215045</v>
      </c>
      <c r="BO70" s="379">
        <f t="shared" si="119"/>
        <v>0.74829325004809177</v>
      </c>
      <c r="BP70" s="379">
        <f t="shared" si="119"/>
        <v>0</v>
      </c>
      <c r="BQ70" s="379"/>
      <c r="BR70" s="387">
        <f t="shared" si="75"/>
        <v>0.60881984859616001</v>
      </c>
      <c r="BS70" s="396">
        <f>Mining!BZ70</f>
        <v>0.78204325065096314</v>
      </c>
      <c r="BT70" s="387">
        <f t="shared" si="48"/>
        <v>1.1630735581215399</v>
      </c>
      <c r="BU70" s="387">
        <v>1</v>
      </c>
      <c r="BV70" s="387"/>
      <c r="BW70" s="387">
        <v>1</v>
      </c>
      <c r="BX70" s="396">
        <f>Mining!BW70</f>
        <v>1.1442852127790673</v>
      </c>
      <c r="BY70" s="387">
        <v>1</v>
      </c>
      <c r="BZ70" s="387">
        <v>1</v>
      </c>
      <c r="CB70" s="396">
        <f t="shared" si="76"/>
        <v>0.13157047682555789</v>
      </c>
      <c r="CC70" s="396">
        <f t="shared" si="76"/>
        <v>0.22442983993534482</v>
      </c>
      <c r="CD70" s="396">
        <f t="shared" si="76"/>
        <v>0.64337568748157881</v>
      </c>
      <c r="CE70" s="396"/>
      <c r="CG70" s="396">
        <v>1</v>
      </c>
      <c r="CH70" s="396">
        <v>1</v>
      </c>
      <c r="CI70" s="396">
        <v>1</v>
      </c>
      <c r="CJ70" s="396"/>
      <c r="CL70" s="388">
        <f t="shared" si="77"/>
        <v>1.3988812647787701</v>
      </c>
      <c r="CM70" s="388">
        <f t="shared" si="50"/>
        <v>0.71015794910784269</v>
      </c>
      <c r="CN70" s="388">
        <f t="shared" si="51"/>
        <v>0.84155888328566741</v>
      </c>
      <c r="CO70" s="388">
        <f t="shared" si="52"/>
        <v>1.0028139745186737</v>
      </c>
      <c r="CP70" s="388">
        <f t="shared" si="53"/>
        <v>1.0663190045997695</v>
      </c>
      <c r="CQ70" s="388">
        <v>1</v>
      </c>
      <c r="CR70" s="388">
        <f t="shared" si="54"/>
        <v>0.78915609862106473</v>
      </c>
      <c r="CS70" s="388">
        <f t="shared" si="55"/>
        <v>0.99342665004067587</v>
      </c>
      <c r="CT70" s="388">
        <f t="shared" si="56"/>
        <v>0.99342665004067643</v>
      </c>
      <c r="CU70" s="388"/>
      <c r="CV70" s="388">
        <f t="shared" si="78"/>
        <v>0.89989540770037746</v>
      </c>
      <c r="CY70" s="334"/>
      <c r="DA70" s="379">
        <f t="shared" si="57"/>
        <v>0.30407793347304063</v>
      </c>
      <c r="DB70" s="379">
        <f t="shared" si="58"/>
        <v>0.40623279826694647</v>
      </c>
      <c r="DC70" s="379">
        <f t="shared" si="59"/>
        <v>0.2896892682600129</v>
      </c>
      <c r="DD70" s="379">
        <f t="shared" si="60"/>
        <v>0</v>
      </c>
      <c r="DF70" s="379">
        <f t="shared" si="113"/>
        <v>0.29910955272897266</v>
      </c>
      <c r="DG70" s="379">
        <f t="shared" si="113"/>
        <v>0.41666763448344207</v>
      </c>
      <c r="DH70" s="379">
        <f t="shared" si="113"/>
        <v>0.28407044992634778</v>
      </c>
      <c r="DI70" s="379"/>
      <c r="DJ70" s="379">
        <f t="shared" si="80"/>
        <v>0.99984763713876257</v>
      </c>
      <c r="DK70" s="379"/>
      <c r="DL70" s="379">
        <f t="shared" si="114"/>
        <v>0.29915513286096923</v>
      </c>
      <c r="DM70" s="379">
        <f t="shared" si="114"/>
        <v>0.41673112883059743</v>
      </c>
      <c r="DN70" s="379">
        <f t="shared" si="114"/>
        <v>0.28411373830843334</v>
      </c>
      <c r="DO70" s="379">
        <f t="shared" si="114"/>
        <v>0</v>
      </c>
      <c r="DR70" s="379">
        <f t="shared" si="96"/>
        <v>5.4661824073696012E-2</v>
      </c>
      <c r="DS70" s="379">
        <f t="shared" si="97"/>
        <v>-1.6595077919327839E-2</v>
      </c>
      <c r="DT70" s="379">
        <f t="shared" si="82"/>
        <v>4.8895885184937836E-2</v>
      </c>
      <c r="DU70" s="379">
        <f t="shared" si="83"/>
        <v>0</v>
      </c>
      <c r="DW70" s="379">
        <f t="shared" si="98"/>
        <v>-6.8599281308354021E-2</v>
      </c>
      <c r="DX70" s="379">
        <f t="shared" si="61"/>
        <v>1.7348482598587397E-2</v>
      </c>
      <c r="DY70" s="379">
        <f t="shared" si="62"/>
        <v>4.8275220134809107E-3</v>
      </c>
      <c r="DZ70" s="379">
        <f t="shared" si="63"/>
        <v>0</v>
      </c>
      <c r="EA70" s="379"/>
      <c r="EC70" s="379">
        <f t="shared" si="99"/>
        <v>6.0334810860243483E-2</v>
      </c>
      <c r="ED70" s="379">
        <f t="shared" si="84"/>
        <v>-2.7975372424142171E-2</v>
      </c>
      <c r="EE70" s="379">
        <f t="shared" si="85"/>
        <v>-1.063372375563738E-3</v>
      </c>
      <c r="EF70" s="379"/>
      <c r="EH70" s="379">
        <f t="shared" si="86"/>
        <v>0</v>
      </c>
      <c r="EI70" s="379">
        <f t="shared" si="87"/>
        <v>-9.9322228356932569E-3</v>
      </c>
      <c r="EJ70" s="379">
        <f t="shared" si="88"/>
        <v>0</v>
      </c>
      <c r="EK70" s="379">
        <f t="shared" si="89"/>
        <v>0</v>
      </c>
      <c r="EM70" s="379">
        <f t="shared" si="100"/>
        <v>0</v>
      </c>
      <c r="EN70" s="379">
        <f t="shared" si="90"/>
        <v>-9.9322228356932569E-3</v>
      </c>
      <c r="EO70" s="379">
        <f t="shared" si="91"/>
        <v>0</v>
      </c>
      <c r="EP70" s="379">
        <v>1</v>
      </c>
      <c r="ER70" s="379">
        <f t="shared" si="92"/>
        <v>0</v>
      </c>
      <c r="ES70" s="379">
        <f t="shared" si="93"/>
        <v>0</v>
      </c>
      <c r="ET70" s="379">
        <f t="shared" si="94"/>
        <v>0</v>
      </c>
      <c r="EU70" s="379" t="e">
        <f t="shared" si="95"/>
        <v>#DIV/0!</v>
      </c>
      <c r="EX70" s="379">
        <f t="shared" si="10"/>
        <v>1.0236029143091507</v>
      </c>
      <c r="EY70" s="379">
        <f t="shared" si="11"/>
        <v>0.68176525132148502</v>
      </c>
      <c r="EZ70" s="379">
        <f t="shared" si="107"/>
        <v>0.78915609862106473</v>
      </c>
      <c r="FA70" s="379"/>
      <c r="FB70" s="379">
        <f t="shared" si="32"/>
        <v>0.98815015992670463</v>
      </c>
      <c r="FC70" s="379">
        <f t="shared" si="13"/>
        <v>1.0320243795808819</v>
      </c>
      <c r="FD70" s="379">
        <f t="shared" si="108"/>
        <v>0.84155888328566741</v>
      </c>
      <c r="FE70" s="379"/>
      <c r="FF70" s="379">
        <f t="shared" si="33"/>
        <v>1.006107717634122</v>
      </c>
      <c r="FG70" s="379">
        <f t="shared" si="15"/>
        <v>0.92459432675299924</v>
      </c>
      <c r="FH70" s="379">
        <f t="shared" si="109"/>
        <v>1.0028139745186737</v>
      </c>
      <c r="FJ70" s="379">
        <f t="shared" si="16"/>
        <v>0.9958694876952513</v>
      </c>
      <c r="FK70" s="379">
        <f t="shared" si="17"/>
        <v>1.0362034433528904</v>
      </c>
      <c r="FL70" s="379">
        <f t="shared" si="110"/>
        <v>1.0663190045997695</v>
      </c>
      <c r="FN70" s="379">
        <f t="shared" si="34"/>
        <v>0.98815015992670463</v>
      </c>
      <c r="FO70" s="379">
        <f t="shared" si="19"/>
        <v>1.0320243795808819</v>
      </c>
      <c r="FP70" s="379">
        <f t="shared" si="111"/>
        <v>1.0908872045186082</v>
      </c>
      <c r="FR70" s="336"/>
    </row>
    <row r="71" spans="1:174" x14ac:dyDescent="0.2">
      <c r="A71" s="373" t="s">
        <v>105</v>
      </c>
      <c r="B71" s="330">
        <f t="shared" si="9"/>
        <v>2005</v>
      </c>
      <c r="D71" s="428">
        <f>Conversion_factors!A67*D232+D314</f>
        <v>1048.6978351560688</v>
      </c>
      <c r="E71" s="428">
        <f>Conversion_factors!$A67*E232+E314</f>
        <v>1505.3869868168074</v>
      </c>
      <c r="F71" s="428">
        <f>Conversion_factors!$A67*F232+F314</f>
        <v>1129.9333162370131</v>
      </c>
      <c r="G71" s="384">
        <v>0</v>
      </c>
      <c r="H71" s="384">
        <f t="shared" si="35"/>
        <v>3684.018138209889</v>
      </c>
      <c r="I71" s="379"/>
      <c r="J71" s="390">
        <f>NonManufacturing_Data!C47</f>
        <v>400795.33536000008</v>
      </c>
      <c r="K71" s="390">
        <f>Mining!N71</f>
        <v>481214.07330999995</v>
      </c>
      <c r="L71" s="390">
        <f>NonManufacturing_Data!E47</f>
        <v>1566759.1316</v>
      </c>
      <c r="M71" s="390"/>
      <c r="N71" s="390">
        <f t="shared" si="120"/>
        <v>2448768.5402699998</v>
      </c>
      <c r="P71" s="390">
        <f>NonManufacturing_Data!G47</f>
        <v>168782.14296999999</v>
      </c>
      <c r="Q71" s="390">
        <f>Mining!V71</f>
        <v>271416.40936111379</v>
      </c>
      <c r="R71" s="390">
        <f>NonManufacturing_Data!I47</f>
        <v>784797.94971000007</v>
      </c>
      <c r="S71" s="392"/>
      <c r="T71" s="390">
        <f t="shared" si="37"/>
        <v>1224996.5020411138</v>
      </c>
      <c r="U71" s="762">
        <f>NonManufacturing_Data!X47</f>
        <v>1229465.1174454477</v>
      </c>
      <c r="W71" s="393">
        <f t="shared" si="64"/>
        <v>2.6165420169227107</v>
      </c>
      <c r="X71" s="393">
        <f t="shared" si="65"/>
        <v>3.1283103930483582</v>
      </c>
      <c r="Y71" s="393">
        <f t="shared" si="66"/>
        <v>0.72119146679752033</v>
      </c>
      <c r="Z71" s="384"/>
      <c r="AA71" s="384">
        <f t="shared" si="67"/>
        <v>3.0073703329531996</v>
      </c>
      <c r="AD71" s="393">
        <f t="shared" si="38"/>
        <v>6.2133221957163354</v>
      </c>
      <c r="AE71" s="393">
        <f t="shared" si="39"/>
        <v>5.5464111044735018</v>
      </c>
      <c r="AF71" s="393">
        <f t="shared" si="40"/>
        <v>1.4397760807791968</v>
      </c>
      <c r="AG71" s="384"/>
      <c r="AH71" s="393">
        <f t="shared" si="68"/>
        <v>2.9964397411001387</v>
      </c>
      <c r="AJ71" s="394">
        <f t="shared" si="41"/>
        <v>0.57196888953171088</v>
      </c>
      <c r="AK71" s="394">
        <f t="shared" si="42"/>
        <v>0.88189578621675857</v>
      </c>
      <c r="AL71" s="394">
        <f t="shared" si="43"/>
        <v>1.2125424741104722</v>
      </c>
      <c r="AM71" s="395"/>
      <c r="AN71" s="394">
        <f t="shared" si="44"/>
        <v>0.74496227660319425</v>
      </c>
      <c r="AP71" s="389">
        <f t="shared" si="101"/>
        <v>2.3746311565154086</v>
      </c>
      <c r="AQ71" s="389">
        <f t="shared" si="102"/>
        <v>1.7729733970128343</v>
      </c>
      <c r="AR71" s="389">
        <f t="shared" si="103"/>
        <v>1.9963853526617286</v>
      </c>
      <c r="AS71" s="389"/>
      <c r="AT71" s="389">
        <f t="shared" si="45"/>
        <v>1.999000434850069</v>
      </c>
      <c r="AV71" s="389">
        <f t="shared" si="72"/>
        <v>0.13728095297302242</v>
      </c>
      <c r="AW71" s="389">
        <f t="shared" si="73"/>
        <v>0.22075974788536995</v>
      </c>
      <c r="AX71" s="389">
        <f t="shared" si="74"/>
        <v>0.63832469793094571</v>
      </c>
      <c r="AY71" s="389"/>
      <c r="AZ71" s="389">
        <f t="shared" si="112"/>
        <v>1</v>
      </c>
      <c r="BC71" s="379">
        <f t="shared" si="104"/>
        <v>0.57196888953171088</v>
      </c>
      <c r="BD71" s="379">
        <f t="shared" si="105"/>
        <v>0.88189578621675857</v>
      </c>
      <c r="BE71" s="379">
        <f t="shared" si="106"/>
        <v>1.2125424741104722</v>
      </c>
      <c r="BF71" s="379" t="e">
        <f t="shared" si="47"/>
        <v>#DIV/0!</v>
      </c>
      <c r="BG71" s="379"/>
      <c r="BH71" s="379">
        <f t="shared" si="115"/>
        <v>0.57196888953171088</v>
      </c>
      <c r="BI71" s="379">
        <f t="shared" si="116"/>
        <v>0.88189578621675857</v>
      </c>
      <c r="BJ71" s="379">
        <f t="shared" si="117"/>
        <v>1.2125424741104722</v>
      </c>
      <c r="BK71" s="379" t="e">
        <f t="shared" si="118"/>
        <v>#DIV/0!</v>
      </c>
      <c r="BL71" s="379"/>
      <c r="BM71" s="379">
        <f t="shared" si="119"/>
        <v>7.8520434225834657E-2</v>
      </c>
      <c r="BN71" s="379">
        <f t="shared" si="119"/>
        <v>0.19468709142638183</v>
      </c>
      <c r="BO71" s="379">
        <f t="shared" si="119"/>
        <v>0.77399580851500871</v>
      </c>
      <c r="BP71" s="379">
        <f t="shared" si="119"/>
        <v>0</v>
      </c>
      <c r="BQ71" s="379"/>
      <c r="BR71" s="387">
        <f t="shared" si="75"/>
        <v>0.57196888953171088</v>
      </c>
      <c r="BS71" s="396">
        <f>Mining!BZ71</f>
        <v>0.76776995532453607</v>
      </c>
      <c r="BT71" s="387">
        <f t="shared" si="48"/>
        <v>1.2125424741104722</v>
      </c>
      <c r="BU71" s="387">
        <v>1</v>
      </c>
      <c r="BV71" s="387"/>
      <c r="BW71" s="387">
        <v>1</v>
      </c>
      <c r="BX71" s="396">
        <f>Mining!BW71</f>
        <v>1.1486458672949529</v>
      </c>
      <c r="BY71" s="387">
        <v>1</v>
      </c>
      <c r="BZ71" s="387">
        <v>1</v>
      </c>
      <c r="CB71" s="396">
        <f t="shared" si="76"/>
        <v>0.13728095297302242</v>
      </c>
      <c r="CC71" s="396">
        <f t="shared" si="76"/>
        <v>0.22075974788536995</v>
      </c>
      <c r="CD71" s="396">
        <f t="shared" si="76"/>
        <v>0.63832469793094571</v>
      </c>
      <c r="CE71" s="396"/>
      <c r="CG71" s="396">
        <v>1</v>
      </c>
      <c r="CH71" s="396">
        <v>1</v>
      </c>
      <c r="CI71" s="396">
        <v>1</v>
      </c>
      <c r="CJ71" s="396"/>
      <c r="CL71" s="388">
        <f t="shared" si="77"/>
        <v>1.4162121477185767</v>
      </c>
      <c r="CM71" s="388">
        <f t="shared" si="50"/>
        <v>0.70875900322674967</v>
      </c>
      <c r="CN71" s="388">
        <f t="shared" si="51"/>
        <v>0.84705144711896196</v>
      </c>
      <c r="CO71" s="388">
        <f t="shared" si="52"/>
        <v>1.0062651007731518</v>
      </c>
      <c r="CP71" s="388">
        <f t="shared" si="53"/>
        <v>1.0679730534689611</v>
      </c>
      <c r="CQ71" s="388">
        <v>1</v>
      </c>
      <c r="CR71" s="388">
        <f t="shared" si="54"/>
        <v>0.7786030385094912</v>
      </c>
      <c r="CS71" s="388">
        <f t="shared" si="55"/>
        <v>1.0037531101746324</v>
      </c>
      <c r="CT71" s="388">
        <f t="shared" si="56"/>
        <v>1.0037531101746329</v>
      </c>
      <c r="CU71" s="388"/>
      <c r="CV71" s="388">
        <f t="shared" si="78"/>
        <v>0.91029570676162919</v>
      </c>
      <c r="CY71" s="334"/>
      <c r="DA71" s="379">
        <f t="shared" si="57"/>
        <v>0.28466142017032642</v>
      </c>
      <c r="DB71" s="379">
        <f t="shared" si="58"/>
        <v>0.40862637759658099</v>
      </c>
      <c r="DC71" s="379">
        <f t="shared" si="59"/>
        <v>0.3067122022330927</v>
      </c>
      <c r="DD71" s="379">
        <f t="shared" si="60"/>
        <v>0</v>
      </c>
      <c r="DF71" s="379">
        <f t="shared" si="113"/>
        <v>0.29426292035522666</v>
      </c>
      <c r="DG71" s="379">
        <f t="shared" si="113"/>
        <v>0.40742841610654229</v>
      </c>
      <c r="DH71" s="379">
        <f t="shared" si="113"/>
        <v>0.29811973744079845</v>
      </c>
      <c r="DI71" s="379"/>
      <c r="DJ71" s="379">
        <f t="shared" si="80"/>
        <v>0.9998110739025674</v>
      </c>
      <c r="DK71" s="379"/>
      <c r="DL71" s="379">
        <f t="shared" si="114"/>
        <v>0.29431852480552029</v>
      </c>
      <c r="DM71" s="379">
        <f t="shared" si="114"/>
        <v>0.4075054045122995</v>
      </c>
      <c r="DN71" s="379">
        <f t="shared" si="114"/>
        <v>0.29817607068218022</v>
      </c>
      <c r="DO71" s="379">
        <f t="shared" si="114"/>
        <v>0</v>
      </c>
      <c r="DR71" s="379">
        <f t="shared" si="96"/>
        <v>-6.2437807864847261E-2</v>
      </c>
      <c r="DS71" s="379">
        <f t="shared" si="97"/>
        <v>-1.8419895814139404E-2</v>
      </c>
      <c r="DT71" s="379">
        <f t="shared" si="82"/>
        <v>4.1653253273966899E-2</v>
      </c>
      <c r="DU71" s="379">
        <f t="shared" si="83"/>
        <v>0</v>
      </c>
      <c r="DW71" s="379">
        <f t="shared" si="98"/>
        <v>-4.8004521102795648E-2</v>
      </c>
      <c r="DX71" s="379">
        <f t="shared" si="61"/>
        <v>3.500746792287425E-2</v>
      </c>
      <c r="DY71" s="379">
        <f t="shared" si="62"/>
        <v>2.135763367159707E-2</v>
      </c>
      <c r="DZ71" s="379">
        <f t="shared" si="63"/>
        <v>0</v>
      </c>
      <c r="EA71" s="379"/>
      <c r="EC71" s="379">
        <f t="shared" si="99"/>
        <v>4.2486924043499893E-2</v>
      </c>
      <c r="ED71" s="379">
        <f t="shared" si="84"/>
        <v>-1.6488144806661637E-2</v>
      </c>
      <c r="EE71" s="379">
        <f t="shared" si="85"/>
        <v>-7.8817417177406025E-3</v>
      </c>
      <c r="EF71" s="379"/>
      <c r="EH71" s="379">
        <f t="shared" si="86"/>
        <v>0</v>
      </c>
      <c r="EI71" s="379">
        <f t="shared" si="87"/>
        <v>3.8035681150289701E-3</v>
      </c>
      <c r="EJ71" s="379">
        <f t="shared" si="88"/>
        <v>0</v>
      </c>
      <c r="EK71" s="379">
        <f t="shared" si="89"/>
        <v>0</v>
      </c>
      <c r="EM71" s="379">
        <f t="shared" si="100"/>
        <v>0</v>
      </c>
      <c r="EN71" s="379">
        <f t="shared" si="90"/>
        <v>3.8035681150289701E-3</v>
      </c>
      <c r="EO71" s="379">
        <f t="shared" si="91"/>
        <v>0</v>
      </c>
      <c r="EP71" s="379">
        <v>1</v>
      </c>
      <c r="ER71" s="379">
        <f t="shared" si="92"/>
        <v>0</v>
      </c>
      <c r="ES71" s="379">
        <f t="shared" si="93"/>
        <v>0</v>
      </c>
      <c r="ET71" s="379">
        <f t="shared" si="94"/>
        <v>0</v>
      </c>
      <c r="EU71" s="379" t="e">
        <f t="shared" si="95"/>
        <v>#DIV/0!</v>
      </c>
      <c r="EX71" s="379">
        <f t="shared" si="10"/>
        <v>0.98662741106605722</v>
      </c>
      <c r="EY71" s="379">
        <f t="shared" si="11"/>
        <v>0.67264828486611661</v>
      </c>
      <c r="EZ71" s="379">
        <f t="shared" si="107"/>
        <v>0.7786030385094912</v>
      </c>
      <c r="FA71" s="379"/>
      <c r="FB71" s="379">
        <f t="shared" si="32"/>
        <v>1.0065266542156268</v>
      </c>
      <c r="FC71" s="379">
        <f t="shared" si="13"/>
        <v>1.0387600458485031</v>
      </c>
      <c r="FD71" s="379">
        <f t="shared" si="108"/>
        <v>0.84705144711896196</v>
      </c>
      <c r="FE71" s="379"/>
      <c r="FF71" s="379">
        <f t="shared" si="33"/>
        <v>1.0034414421240336</v>
      </c>
      <c r="FG71" s="379">
        <f t="shared" si="15"/>
        <v>0.92777626461672957</v>
      </c>
      <c r="FH71" s="379">
        <f t="shared" si="109"/>
        <v>1.0062651007731518</v>
      </c>
      <c r="FJ71" s="379">
        <f t="shared" si="16"/>
        <v>1.0015511763947342</v>
      </c>
      <c r="FK71" s="379">
        <f t="shared" si="17"/>
        <v>1.0378107776743617</v>
      </c>
      <c r="FL71" s="379">
        <f t="shared" si="110"/>
        <v>1.0679730534689611</v>
      </c>
      <c r="FN71" s="379">
        <f t="shared" si="34"/>
        <v>1.0065266542156268</v>
      </c>
      <c r="FO71" s="379">
        <f t="shared" si="19"/>
        <v>1.0387600458485031</v>
      </c>
      <c r="FP71" s="379">
        <f t="shared" si="111"/>
        <v>1.0980070480907529</v>
      </c>
      <c r="FR71" s="336"/>
    </row>
    <row r="72" spans="1:174" x14ac:dyDescent="0.2">
      <c r="A72" s="373" t="s">
        <v>105</v>
      </c>
      <c r="B72" s="330">
        <f t="shared" si="9"/>
        <v>2006</v>
      </c>
      <c r="D72" s="428">
        <f>Conversion_factors!A68*D233+D315</f>
        <v>1025.7382306247787</v>
      </c>
      <c r="E72" s="428">
        <f>Conversion_factors!$A68*E233+E315</f>
        <v>1521.3519918054267</v>
      </c>
      <c r="F72" s="428">
        <f>Conversion_factors!$A68*F233+F315</f>
        <v>1148.7289816877046</v>
      </c>
      <c r="G72" s="384">
        <v>0</v>
      </c>
      <c r="H72" s="384">
        <f t="shared" si="35"/>
        <v>3695.81920411791</v>
      </c>
      <c r="I72" s="379"/>
      <c r="J72" s="390">
        <f>NonManufacturing_Data!C48</f>
        <v>403379.82909000001</v>
      </c>
      <c r="K72" s="390">
        <f>Mining!N72</f>
        <v>502226.83547000005</v>
      </c>
      <c r="L72" s="390">
        <f>NonManufacturing_Data!E48</f>
        <v>1531437.6869999999</v>
      </c>
      <c r="M72" s="390"/>
      <c r="N72" s="390">
        <f t="shared" si="120"/>
        <v>2437044.3515599999</v>
      </c>
      <c r="P72" s="390">
        <f>NonManufacturing_Data!G48</f>
        <v>165515.91069999998</v>
      </c>
      <c r="Q72" s="390">
        <f>Mining!V72</f>
        <v>305498.38265958912</v>
      </c>
      <c r="R72" s="390">
        <f>NonManufacturing_Data!I48</f>
        <v>768400.14474000013</v>
      </c>
      <c r="S72" s="392"/>
      <c r="T72" s="390">
        <f t="shared" si="37"/>
        <v>1239414.4380995892</v>
      </c>
      <c r="U72" s="762">
        <f>NonManufacturing_Data!X48</f>
        <v>1257091.8737540555</v>
      </c>
      <c r="W72" s="393">
        <f t="shared" si="64"/>
        <v>2.5428595002848327</v>
      </c>
      <c r="X72" s="393">
        <f t="shared" si="65"/>
        <v>3.0292128662971516</v>
      </c>
      <c r="Y72" s="393">
        <f t="shared" si="66"/>
        <v>0.75009841499852337</v>
      </c>
      <c r="Z72" s="384"/>
      <c r="AA72" s="384">
        <f t="shared" si="67"/>
        <v>2.981907496401897</v>
      </c>
      <c r="AD72" s="393">
        <f t="shared" si="38"/>
        <v>6.1972182993569982</v>
      </c>
      <c r="AE72" s="393">
        <f t="shared" si="39"/>
        <v>4.9799019509070179</v>
      </c>
      <c r="AF72" s="393">
        <f t="shared" si="40"/>
        <v>1.4949619538090986</v>
      </c>
      <c r="AG72" s="384"/>
      <c r="AH72" s="393">
        <f t="shared" si="68"/>
        <v>2.9399754157037696</v>
      </c>
      <c r="AJ72" s="394">
        <f t="shared" si="41"/>
        <v>0.55586209401812903</v>
      </c>
      <c r="AK72" s="394">
        <f t="shared" si="42"/>
        <v>0.8539593987468338</v>
      </c>
      <c r="AL72" s="394">
        <f t="shared" si="43"/>
        <v>1.261143856828258</v>
      </c>
      <c r="AM72" s="395"/>
      <c r="AN72" s="394">
        <f t="shared" si="44"/>
        <v>0.73865482172203689</v>
      </c>
      <c r="AP72" s="389">
        <f t="shared" si="101"/>
        <v>2.4371060605836976</v>
      </c>
      <c r="AQ72" s="389">
        <f t="shared" si="102"/>
        <v>1.6439590648491964</v>
      </c>
      <c r="AR72" s="389">
        <f t="shared" si="103"/>
        <v>1.9930210808564919</v>
      </c>
      <c r="AS72" s="389"/>
      <c r="AT72" s="389">
        <f t="shared" si="45"/>
        <v>1.9662868824545505</v>
      </c>
      <c r="AV72" s="389">
        <f t="shared" si="72"/>
        <v>0.13166572321060319</v>
      </c>
      <c r="AW72" s="389">
        <f t="shared" si="73"/>
        <v>0.24301993278126824</v>
      </c>
      <c r="AX72" s="389">
        <f t="shared" si="74"/>
        <v>0.6112521771740721</v>
      </c>
      <c r="AY72" s="389"/>
      <c r="AZ72" s="389">
        <f t="shared" si="112"/>
        <v>1</v>
      </c>
      <c r="BC72" s="379">
        <f t="shared" si="104"/>
        <v>0.55586209401812903</v>
      </c>
      <c r="BD72" s="379">
        <f t="shared" si="105"/>
        <v>0.8539593987468338</v>
      </c>
      <c r="BE72" s="379">
        <f t="shared" si="106"/>
        <v>1.261143856828258</v>
      </c>
      <c r="BF72" s="379" t="e">
        <f t="shared" si="47"/>
        <v>#DIV/0!</v>
      </c>
      <c r="BG72" s="379"/>
      <c r="BH72" s="379">
        <f t="shared" si="115"/>
        <v>0.55586209401812903</v>
      </c>
      <c r="BI72" s="379">
        <f t="shared" si="116"/>
        <v>0.8539593987468338</v>
      </c>
      <c r="BJ72" s="379">
        <f t="shared" si="117"/>
        <v>1.261143856828258</v>
      </c>
      <c r="BK72" s="379" t="e">
        <f t="shared" si="118"/>
        <v>#DIV/0!</v>
      </c>
      <c r="BL72" s="379"/>
      <c r="BM72" s="379">
        <f t="shared" si="119"/>
        <v>7.3187984614257268E-2</v>
      </c>
      <c r="BN72" s="379">
        <f t="shared" si="119"/>
        <v>0.20752915568138788</v>
      </c>
      <c r="BO72" s="379">
        <f t="shared" si="119"/>
        <v>0.77087692821597897</v>
      </c>
      <c r="BP72" s="379">
        <f t="shared" si="119"/>
        <v>0</v>
      </c>
      <c r="BQ72" s="379"/>
      <c r="BR72" s="387">
        <f t="shared" si="75"/>
        <v>0.55586209401812903</v>
      </c>
      <c r="BS72" s="396">
        <f>Mining!BZ72</f>
        <v>0.74312243620246798</v>
      </c>
      <c r="BT72" s="387">
        <f t="shared" si="48"/>
        <v>1.261143856828258</v>
      </c>
      <c r="BU72" s="387">
        <v>1</v>
      </c>
      <c r="BV72" s="387"/>
      <c r="BW72" s="387">
        <v>1</v>
      </c>
      <c r="BX72" s="396">
        <f>Mining!BW72</f>
        <v>1.1491503380126287</v>
      </c>
      <c r="BY72" s="387">
        <v>1</v>
      </c>
      <c r="BZ72" s="387">
        <v>1</v>
      </c>
      <c r="CB72" s="396">
        <f t="shared" si="76"/>
        <v>0.13166572321060319</v>
      </c>
      <c r="CC72" s="396">
        <f t="shared" si="76"/>
        <v>0.24301993278126824</v>
      </c>
      <c r="CD72" s="396">
        <f t="shared" si="76"/>
        <v>0.6112521771740721</v>
      </c>
      <c r="CE72" s="396"/>
      <c r="CG72" s="396">
        <v>1</v>
      </c>
      <c r="CH72" s="396">
        <v>1</v>
      </c>
      <c r="CI72" s="396">
        <v>1</v>
      </c>
      <c r="CJ72" s="396"/>
      <c r="CL72" s="388">
        <f t="shared" si="77"/>
        <v>1.4480352123433013</v>
      </c>
      <c r="CM72" s="388">
        <f t="shared" si="50"/>
        <v>0.69540328696225095</v>
      </c>
      <c r="CN72" s="388">
        <f t="shared" si="51"/>
        <v>0.82679269395497768</v>
      </c>
      <c r="CO72" s="388">
        <f t="shared" si="52"/>
        <v>1.0207387638794556</v>
      </c>
      <c r="CP72" s="388">
        <f t="shared" si="53"/>
        <v>1.0681654010983523</v>
      </c>
      <c r="CQ72" s="388">
        <v>1</v>
      </c>
      <c r="CR72" s="388">
        <f t="shared" si="54"/>
        <v>0.77141307250244529</v>
      </c>
      <c r="CS72" s="388">
        <f t="shared" si="55"/>
        <v>1.0069684463006121</v>
      </c>
      <c r="CT72" s="388">
        <f t="shared" si="56"/>
        <v>1.0069684463006128</v>
      </c>
      <c r="CU72" s="388"/>
      <c r="CV72" s="388">
        <f t="shared" si="78"/>
        <v>0.90146681687202823</v>
      </c>
      <c r="CY72" s="334"/>
      <c r="DA72" s="379">
        <f t="shared" si="57"/>
        <v>0.2775401538803341</v>
      </c>
      <c r="DB72" s="379">
        <f t="shared" si="58"/>
        <v>0.4116413460134426</v>
      </c>
      <c r="DC72" s="379">
        <f t="shared" si="59"/>
        <v>0.31081850010622325</v>
      </c>
      <c r="DD72" s="379">
        <f t="shared" si="60"/>
        <v>0</v>
      </c>
      <c r="DF72" s="379">
        <f t="shared" si="113"/>
        <v>0.2810857524997955</v>
      </c>
      <c r="DG72" s="379">
        <f t="shared" si="113"/>
        <v>0.41013201483338119</v>
      </c>
      <c r="DH72" s="379">
        <f t="shared" si="113"/>
        <v>0.30876080028093783</v>
      </c>
      <c r="DI72" s="379"/>
      <c r="DJ72" s="379">
        <f t="shared" si="80"/>
        <v>0.99997856761411463</v>
      </c>
      <c r="DK72" s="379"/>
      <c r="DL72" s="379">
        <f t="shared" si="114"/>
        <v>0.28109177696722865</v>
      </c>
      <c r="DM72" s="379">
        <f t="shared" si="114"/>
        <v>0.41014080512938406</v>
      </c>
      <c r="DN72" s="379">
        <f t="shared" si="114"/>
        <v>0.30876741790338719</v>
      </c>
      <c r="DO72" s="379">
        <f t="shared" si="114"/>
        <v>0</v>
      </c>
      <c r="DR72" s="379">
        <f t="shared" si="96"/>
        <v>-2.8564369826111654E-2</v>
      </c>
      <c r="DS72" s="379">
        <f t="shared" si="97"/>
        <v>-3.2629333522374938E-2</v>
      </c>
      <c r="DT72" s="379">
        <f t="shared" si="82"/>
        <v>3.9299758610826088E-2</v>
      </c>
      <c r="DU72" s="379">
        <f t="shared" si="83"/>
        <v>0</v>
      </c>
      <c r="DW72" s="379">
        <f t="shared" si="98"/>
        <v>2.5969171751682289E-2</v>
      </c>
      <c r="DX72" s="379">
        <f t="shared" si="61"/>
        <v>-7.5550625877395916E-2</v>
      </c>
      <c r="DY72" s="379">
        <f t="shared" si="62"/>
        <v>-1.6866030868551069E-3</v>
      </c>
      <c r="DZ72" s="379">
        <f t="shared" si="63"/>
        <v>0</v>
      </c>
      <c r="EA72" s="379"/>
      <c r="EC72" s="379">
        <f t="shared" si="99"/>
        <v>-4.1763266817109679E-2</v>
      </c>
      <c r="ED72" s="379">
        <f t="shared" si="84"/>
        <v>9.6068471342644221E-2</v>
      </c>
      <c r="EE72" s="379">
        <f t="shared" si="85"/>
        <v>-4.3337482187904813E-2</v>
      </c>
      <c r="EF72" s="379"/>
      <c r="EH72" s="379">
        <f t="shared" si="86"/>
        <v>0</v>
      </c>
      <c r="EI72" s="379">
        <f t="shared" si="87"/>
        <v>4.3909092078369571E-4</v>
      </c>
      <c r="EJ72" s="379">
        <f t="shared" si="88"/>
        <v>0</v>
      </c>
      <c r="EK72" s="379">
        <f t="shared" si="89"/>
        <v>0</v>
      </c>
      <c r="EM72" s="379">
        <f t="shared" si="100"/>
        <v>0</v>
      </c>
      <c r="EN72" s="379">
        <f t="shared" si="90"/>
        <v>4.3909092078369571E-4</v>
      </c>
      <c r="EO72" s="379">
        <f t="shared" si="91"/>
        <v>0</v>
      </c>
      <c r="EP72" s="379">
        <v>1</v>
      </c>
      <c r="ER72" s="379">
        <f t="shared" si="92"/>
        <v>0</v>
      </c>
      <c r="ES72" s="379">
        <f t="shared" si="93"/>
        <v>0</v>
      </c>
      <c r="ET72" s="379">
        <f t="shared" si="94"/>
        <v>0</v>
      </c>
      <c r="EU72" s="379" t="e">
        <f t="shared" si="95"/>
        <v>#DIV/0!</v>
      </c>
      <c r="EX72" s="379">
        <f t="shared" si="10"/>
        <v>0.99076555619303786</v>
      </c>
      <c r="EY72" s="379">
        <f t="shared" si="11"/>
        <v>0.66643675207767095</v>
      </c>
      <c r="EZ72" s="379">
        <f t="shared" si="107"/>
        <v>0.77141307250244529</v>
      </c>
      <c r="FA72" s="379"/>
      <c r="FB72" s="379">
        <f t="shared" si="32"/>
        <v>0.97608320812993166</v>
      </c>
      <c r="FC72" s="379">
        <f t="shared" si="13"/>
        <v>1.0139162380290019</v>
      </c>
      <c r="FD72" s="379">
        <f t="shared" si="108"/>
        <v>0.82679269395497768</v>
      </c>
      <c r="FE72" s="379"/>
      <c r="FF72" s="379">
        <f t="shared" si="33"/>
        <v>1.0143835487240718</v>
      </c>
      <c r="FG72" s="379">
        <f t="shared" si="15"/>
        <v>0.94112097972388165</v>
      </c>
      <c r="FH72" s="379">
        <f t="shared" si="109"/>
        <v>1.0207387638794556</v>
      </c>
      <c r="FJ72" s="379">
        <f t="shared" si="16"/>
        <v>1.0001801053207913</v>
      </c>
      <c r="FK72" s="379">
        <f t="shared" si="17"/>
        <v>1.0379976929173953</v>
      </c>
      <c r="FL72" s="379">
        <f t="shared" si="110"/>
        <v>1.0681654010983523</v>
      </c>
      <c r="FN72" s="379">
        <f t="shared" si="34"/>
        <v>0.97608320812993166</v>
      </c>
      <c r="FO72" s="379">
        <f t="shared" si="19"/>
        <v>1.0139162380290019</v>
      </c>
      <c r="FP72" s="379">
        <f t="shared" si="111"/>
        <v>1.0717462420496984</v>
      </c>
      <c r="FR72" s="336"/>
    </row>
    <row r="73" spans="1:174" x14ac:dyDescent="0.2">
      <c r="A73" s="373" t="s">
        <v>105</v>
      </c>
      <c r="B73" s="330">
        <f>B72+1</f>
        <v>2007</v>
      </c>
      <c r="D73" s="428">
        <f>Conversion_factors!A69*D234+D316</f>
        <v>1123.4290708814531</v>
      </c>
      <c r="E73" s="428">
        <f>Conversion_factors!$A69*E234+E316</f>
        <v>1482.9588679714925</v>
      </c>
      <c r="F73" s="428">
        <f>Conversion_factors!$A69*F234+F316</f>
        <v>1132.2458142573525</v>
      </c>
      <c r="G73" s="384">
        <v>0</v>
      </c>
      <c r="H73" s="384">
        <f t="shared" si="35"/>
        <v>3738.6337531102981</v>
      </c>
      <c r="I73" s="379"/>
      <c r="J73" s="390">
        <f>NonManufacturing_Data!C49</f>
        <v>404787.70872</v>
      </c>
      <c r="K73" s="390">
        <f>Mining!N73</f>
        <v>501474.68304999999</v>
      </c>
      <c r="L73" s="390">
        <f>NonManufacturing_Data!E49</f>
        <v>1449436.4872000001</v>
      </c>
      <c r="M73" s="390"/>
      <c r="N73" s="390">
        <f t="shared" si="120"/>
        <v>2355698.87897</v>
      </c>
      <c r="P73" s="390">
        <f>NonManufacturing_Data!G49</f>
        <v>144581.04485999999</v>
      </c>
      <c r="Q73" s="390">
        <f>Mining!V73</f>
        <v>325316.9807274543</v>
      </c>
      <c r="R73" s="390">
        <f>NonManufacturing_Data!I49</f>
        <v>744697.20897000004</v>
      </c>
      <c r="S73" s="392"/>
      <c r="T73" s="390">
        <f t="shared" si="37"/>
        <v>1214595.2345574545</v>
      </c>
      <c r="U73" s="762">
        <f>NonManufacturing_Data!X49</f>
        <v>1238681.0414093982</v>
      </c>
      <c r="W73" s="393">
        <f t="shared" si="64"/>
        <v>2.7753537142565565</v>
      </c>
      <c r="X73" s="393">
        <f t="shared" si="65"/>
        <v>2.9571958826556211</v>
      </c>
      <c r="Y73" s="393">
        <f t="shared" si="66"/>
        <v>0.78116276515475902</v>
      </c>
      <c r="Z73" s="384"/>
      <c r="AA73" s="384">
        <f t="shared" si="67"/>
        <v>3.0780902532294991</v>
      </c>
      <c r="AD73" s="393">
        <f t="shared" si="38"/>
        <v>7.7702375990523951</v>
      </c>
      <c r="AE73" s="393">
        <f t="shared" si="39"/>
        <v>4.5585043383084063</v>
      </c>
      <c r="AF73" s="393">
        <f t="shared" si="40"/>
        <v>1.5204109812944993</v>
      </c>
      <c r="AG73" s="384"/>
      <c r="AH73" s="393">
        <f t="shared" si="68"/>
        <v>3.0182376480521564</v>
      </c>
      <c r="AJ73" s="394">
        <f t="shared" si="41"/>
        <v>0.60668468984418455</v>
      </c>
      <c r="AK73" s="394">
        <f t="shared" si="42"/>
        <v>0.83365723354269028</v>
      </c>
      <c r="AL73" s="394">
        <f t="shared" si="43"/>
        <v>1.313372489208418</v>
      </c>
      <c r="AM73" s="395"/>
      <c r="AN73" s="394">
        <f t="shared" si="44"/>
        <v>0.76248046258546198</v>
      </c>
      <c r="AP73" s="389">
        <f t="shared" si="101"/>
        <v>2.7997287549827989</v>
      </c>
      <c r="AQ73" s="389">
        <f t="shared" si="102"/>
        <v>1.5414955651212316</v>
      </c>
      <c r="AR73" s="389">
        <f t="shared" si="103"/>
        <v>1.9463433859309527</v>
      </c>
      <c r="AS73" s="389"/>
      <c r="AT73" s="389">
        <f t="shared" si="45"/>
        <v>1.9394929371909762</v>
      </c>
      <c r="AV73" s="389">
        <f t="shared" si="72"/>
        <v>0.11672177100207536</v>
      </c>
      <c r="AW73" s="389">
        <f t="shared" si="73"/>
        <v>0.26263175898559127</v>
      </c>
      <c r="AX73" s="389">
        <f t="shared" si="74"/>
        <v>0.60120174934030424</v>
      </c>
      <c r="AY73" s="389"/>
      <c r="AZ73" s="389">
        <f t="shared" si="112"/>
        <v>1</v>
      </c>
      <c r="BC73" s="379">
        <f t="shared" si="104"/>
        <v>0.60668468984418455</v>
      </c>
      <c r="BD73" s="379">
        <f t="shared" si="105"/>
        <v>0.83365723354269028</v>
      </c>
      <c r="BE73" s="379">
        <f t="shared" si="106"/>
        <v>1.313372489208418</v>
      </c>
      <c r="BF73" s="379" t="e">
        <f t="shared" si="47"/>
        <v>#DIV/0!</v>
      </c>
      <c r="BG73" s="379"/>
      <c r="BH73" s="379">
        <f t="shared" si="115"/>
        <v>0.60668468984418455</v>
      </c>
      <c r="BI73" s="379">
        <f t="shared" si="116"/>
        <v>0.83365723354269028</v>
      </c>
      <c r="BJ73" s="379">
        <f t="shared" si="117"/>
        <v>1.313372489208418</v>
      </c>
      <c r="BK73" s="379" t="e">
        <f t="shared" si="118"/>
        <v>#DIV/0!</v>
      </c>
      <c r="BL73" s="379"/>
      <c r="BM73" s="379">
        <f t="shared" si="119"/>
        <v>7.0813311438458024E-2</v>
      </c>
      <c r="BN73" s="379">
        <f t="shared" si="119"/>
        <v>0.21894486563637863</v>
      </c>
      <c r="BO73" s="379">
        <f t="shared" si="119"/>
        <v>0.7896018380475307</v>
      </c>
      <c r="BP73" s="379">
        <f t="shared" si="119"/>
        <v>0</v>
      </c>
      <c r="BQ73" s="379"/>
      <c r="BR73" s="387">
        <f t="shared" si="75"/>
        <v>0.60668468984418455</v>
      </c>
      <c r="BS73" s="396">
        <f>Mining!BZ73</f>
        <v>0.7351832827210093</v>
      </c>
      <c r="BT73" s="387">
        <f t="shared" si="48"/>
        <v>1.313372489208418</v>
      </c>
      <c r="BU73" s="387">
        <v>1</v>
      </c>
      <c r="BV73" s="387"/>
      <c r="BW73" s="387">
        <v>1</v>
      </c>
      <c r="BX73" s="396">
        <f>Mining!BW73</f>
        <v>1.1339447633482853</v>
      </c>
      <c r="BY73" s="387">
        <v>1</v>
      </c>
      <c r="BZ73" s="387">
        <v>1</v>
      </c>
      <c r="CB73" s="396">
        <f t="shared" si="76"/>
        <v>0.11672177100207536</v>
      </c>
      <c r="CC73" s="396">
        <f t="shared" si="76"/>
        <v>0.26263175898559127</v>
      </c>
      <c r="CD73" s="396">
        <f t="shared" si="76"/>
        <v>0.60120174934030424</v>
      </c>
      <c r="CE73" s="396"/>
      <c r="CG73" s="396">
        <v>1</v>
      </c>
      <c r="CH73" s="396">
        <v>1</v>
      </c>
      <c r="CI73" s="396">
        <v>1</v>
      </c>
      <c r="CJ73" s="396"/>
      <c r="CL73" s="388">
        <f t="shared" si="77"/>
        <v>1.4268279051605739</v>
      </c>
      <c r="CM73" s="388">
        <f t="shared" si="50"/>
        <v>0.71391494298813774</v>
      </c>
      <c r="CN73" s="388">
        <f t="shared" si="51"/>
        <v>0.83242825689015576</v>
      </c>
      <c r="CO73" s="388">
        <f t="shared" si="52"/>
        <v>1.0120722055899152</v>
      </c>
      <c r="CP73" s="388">
        <f t="shared" si="53"/>
        <v>1.0624299017500265</v>
      </c>
      <c r="CQ73" s="388">
        <v>1</v>
      </c>
      <c r="CR73" s="388">
        <f t="shared" si="54"/>
        <v>0.79760501320711719</v>
      </c>
      <c r="CS73" s="388">
        <f t="shared" si="55"/>
        <v>1.0186337625665942</v>
      </c>
      <c r="CT73" s="388">
        <f t="shared" si="56"/>
        <v>1.0186337625665951</v>
      </c>
      <c r="CU73" s="388"/>
      <c r="CV73" s="388">
        <f t="shared" si="78"/>
        <v>0.89507328961929677</v>
      </c>
      <c r="CY73" s="334"/>
      <c r="DA73" s="379">
        <f t="shared" si="57"/>
        <v>0.30049187619590545</v>
      </c>
      <c r="DB73" s="379">
        <f t="shared" si="58"/>
        <v>0.39665796809804327</v>
      </c>
      <c r="DC73" s="379">
        <f t="shared" si="59"/>
        <v>0.30285015570605123</v>
      </c>
      <c r="DD73" s="379">
        <f t="shared" si="60"/>
        <v>0</v>
      </c>
      <c r="DF73" s="379">
        <f>(DA73-DA72)/LN(DA73/DA72)</f>
        <v>0.28886406174700896</v>
      </c>
      <c r="DG73" s="379">
        <f>(DB73-DB72)/LN(DB73/DB72)</f>
        <v>0.40410336187257068</v>
      </c>
      <c r="DH73" s="379">
        <f>(DC73-DC72)/LN(DC73/DC72)</f>
        <v>0.3068170826150739</v>
      </c>
      <c r="DI73" s="379"/>
      <c r="DJ73" s="379">
        <f t="shared" si="80"/>
        <v>0.99978450623465354</v>
      </c>
      <c r="DK73" s="379"/>
      <c r="DL73" s="379">
        <f t="shared" ref="DL73:DO76" si="121">DF73/$DJ73</f>
        <v>0.28892632356838244</v>
      </c>
      <c r="DM73" s="379">
        <f t="shared" si="121"/>
        <v>0.40419046239722978</v>
      </c>
      <c r="DN73" s="379">
        <f t="shared" si="121"/>
        <v>0.30688321403438779</v>
      </c>
      <c r="DO73" s="379">
        <f t="shared" si="121"/>
        <v>0</v>
      </c>
      <c r="DR73" s="379">
        <f t="shared" si="96"/>
        <v>8.7488968351832466E-2</v>
      </c>
      <c r="DS73" s="379">
        <f t="shared" si="97"/>
        <v>-1.0740985044172846E-2</v>
      </c>
      <c r="DT73" s="379">
        <f t="shared" si="82"/>
        <v>4.0579116294397338E-2</v>
      </c>
      <c r="DU73" s="379">
        <f t="shared" si="83"/>
        <v>0</v>
      </c>
      <c r="DW73" s="379">
        <f t="shared" si="98"/>
        <v>0.1387112446104419</v>
      </c>
      <c r="DX73" s="379">
        <f t="shared" si="61"/>
        <v>-6.4354305246435026E-2</v>
      </c>
      <c r="DY73" s="379">
        <f t="shared" si="62"/>
        <v>-2.3699193114057167E-2</v>
      </c>
      <c r="DZ73" s="379">
        <f t="shared" si="63"/>
        <v>0</v>
      </c>
      <c r="EA73" s="379"/>
      <c r="EC73" s="379">
        <f t="shared" si="99"/>
        <v>-0.12047323353730709</v>
      </c>
      <c r="ED73" s="379">
        <f t="shared" si="84"/>
        <v>7.7609427212270918E-2</v>
      </c>
      <c r="EE73" s="379">
        <f t="shared" si="85"/>
        <v>-1.6579034999446667E-2</v>
      </c>
      <c r="EF73" s="379"/>
      <c r="EH73" s="379">
        <f t="shared" si="86"/>
        <v>0</v>
      </c>
      <c r="EI73" s="379">
        <f t="shared" si="87"/>
        <v>-1.3320338240395743E-2</v>
      </c>
      <c r="EJ73" s="379">
        <f t="shared" si="88"/>
        <v>0</v>
      </c>
      <c r="EK73" s="379">
        <f t="shared" si="89"/>
        <v>0</v>
      </c>
      <c r="EM73" s="379">
        <f t="shared" si="100"/>
        <v>0</v>
      </c>
      <c r="EN73" s="379">
        <f t="shared" si="90"/>
        <v>-1.3320338240395743E-2</v>
      </c>
      <c r="EO73" s="379">
        <f t="shared" si="91"/>
        <v>0</v>
      </c>
      <c r="EP73" s="379">
        <v>1</v>
      </c>
      <c r="ER73" s="379">
        <f t="shared" si="92"/>
        <v>0</v>
      </c>
      <c r="ES73" s="379">
        <f t="shared" si="93"/>
        <v>0</v>
      </c>
      <c r="ET73" s="379">
        <f t="shared" si="94"/>
        <v>0</v>
      </c>
      <c r="EU73" s="379" t="e">
        <f t="shared" si="95"/>
        <v>#DIV/0!</v>
      </c>
      <c r="EX73" s="379">
        <f t="shared" si="10"/>
        <v>1.0339531978887859</v>
      </c>
      <c r="EY73" s="379">
        <f t="shared" si="11"/>
        <v>0.68906441100132387</v>
      </c>
      <c r="EZ73" s="379">
        <f t="shared" si="107"/>
        <v>0.79760501320711719</v>
      </c>
      <c r="FA73" s="379"/>
      <c r="FB73" s="379">
        <f t="shared" si="32"/>
        <v>1.0068161740861792</v>
      </c>
      <c r="FC73" s="379">
        <f t="shared" si="13"/>
        <v>1.0208272676162113</v>
      </c>
      <c r="FD73" s="379">
        <f t="shared" si="108"/>
        <v>0.83242825689015576</v>
      </c>
      <c r="FE73" s="379"/>
      <c r="FF73" s="379">
        <f t="shared" si="33"/>
        <v>0.99150952369379819</v>
      </c>
      <c r="FG73" s="379">
        <f t="shared" si="15"/>
        <v>0.93313041434426658</v>
      </c>
      <c r="FH73" s="379">
        <f t="shared" si="109"/>
        <v>1.0120722055899152</v>
      </c>
      <c r="FJ73" s="379">
        <f t="shared" si="16"/>
        <v>0.99463051383013512</v>
      </c>
      <c r="FK73" s="379">
        <f t="shared" si="17"/>
        <v>1.0324241786609236</v>
      </c>
      <c r="FL73" s="379">
        <f t="shared" si="110"/>
        <v>1.0624299017500265</v>
      </c>
      <c r="FN73" s="379">
        <f t="shared" si="34"/>
        <v>1.0068161740861792</v>
      </c>
      <c r="FO73" s="379">
        <f t="shared" si="19"/>
        <v>1.0208272676162113</v>
      </c>
      <c r="FP73" s="379">
        <f t="shared" si="111"/>
        <v>1.0790514510117173</v>
      </c>
      <c r="FR73" s="336"/>
    </row>
    <row r="74" spans="1:174" x14ac:dyDescent="0.2">
      <c r="A74" s="373" t="s">
        <v>105</v>
      </c>
      <c r="B74" s="330">
        <f t="shared" si="9"/>
        <v>2008</v>
      </c>
      <c r="D74" s="428">
        <f>Conversion_factors!A70*D235+D317</f>
        <v>1020.6983058544726</v>
      </c>
      <c r="E74" s="428">
        <f>Conversion_factors!$A70*E235+E317</f>
        <v>1572.6015985304689</v>
      </c>
      <c r="F74" s="428">
        <f>Conversion_factors!$A70*F235+F317</f>
        <v>987.62359239976922</v>
      </c>
      <c r="G74" s="384">
        <v>0</v>
      </c>
      <c r="H74" s="384">
        <f t="shared" si="35"/>
        <v>3580.9234967847106</v>
      </c>
      <c r="I74" s="379"/>
      <c r="J74" s="390">
        <f>NonManufacturing_Data!C50</f>
        <v>396137.56644000002</v>
      </c>
      <c r="K74" s="390">
        <f>Mining!N74</f>
        <v>520964.17082999996</v>
      </c>
      <c r="L74" s="390">
        <f>NonManufacturing_Data!E50</f>
        <v>1341000.6194000002</v>
      </c>
      <c r="M74" s="390"/>
      <c r="N74" s="390">
        <f t="shared" si="120"/>
        <v>2258102.3566700001</v>
      </c>
      <c r="P74" s="390">
        <f>NonManufacturing_Data!G50</f>
        <v>148472.82093000002</v>
      </c>
      <c r="Q74" s="390">
        <f>Mining!V74</f>
        <v>311125.61831799208</v>
      </c>
      <c r="R74" s="390">
        <f>NonManufacturing_Data!I50</f>
        <v>672105.23873999994</v>
      </c>
      <c r="S74" s="392"/>
      <c r="T74" s="390">
        <f t="shared" si="37"/>
        <v>1131703.6779879921</v>
      </c>
      <c r="U74" s="762">
        <f>NonManufacturing_Data!X50</f>
        <v>1159100.6817947824</v>
      </c>
      <c r="W74" s="393">
        <f t="shared" si="64"/>
        <v>2.5766258803154183</v>
      </c>
      <c r="X74" s="393">
        <f t="shared" si="65"/>
        <v>3.0186367634937361</v>
      </c>
      <c r="Y74" s="393">
        <f t="shared" si="66"/>
        <v>0.73648257734709965</v>
      </c>
      <c r="Z74" s="384"/>
      <c r="AA74" s="384">
        <f t="shared" si="67"/>
        <v>3.1641882645031982</v>
      </c>
      <c r="AD74" s="393">
        <f t="shared" si="38"/>
        <v>6.8746474907733965</v>
      </c>
      <c r="AE74" s="393">
        <f t="shared" si="39"/>
        <v>5.0545551569564431</v>
      </c>
      <c r="AF74" s="393">
        <f t="shared" si="40"/>
        <v>1.4694478416077721</v>
      </c>
      <c r="AG74" s="384"/>
      <c r="AH74" s="393">
        <f t="shared" si="68"/>
        <v>3.0893981455001072</v>
      </c>
      <c r="AJ74" s="394">
        <f t="shared" si="41"/>
        <v>0.56324333183685671</v>
      </c>
      <c r="AK74" s="394">
        <f t="shared" si="42"/>
        <v>0.85097791055510785</v>
      </c>
      <c r="AL74" s="394">
        <f t="shared" si="43"/>
        <v>1.2382514874187083</v>
      </c>
      <c r="AM74" s="395"/>
      <c r="AN74" s="394">
        <f t="shared" si="44"/>
        <v>0.78380798909147698</v>
      </c>
      <c r="AP74" s="389">
        <f t="shared" si="101"/>
        <v>2.6680813630311886</v>
      </c>
      <c r="AQ74" s="389">
        <f t="shared" si="102"/>
        <v>1.6744496118527219</v>
      </c>
      <c r="AR74" s="389">
        <f t="shared" si="103"/>
        <v>1.9952241733957956</v>
      </c>
      <c r="AS74" s="389"/>
      <c r="AT74" s="389">
        <f t="shared" si="45"/>
        <v>1.9953123777812443</v>
      </c>
      <c r="AV74" s="389">
        <f t="shared" si="72"/>
        <v>0.12809311845119506</v>
      </c>
      <c r="AW74" s="389">
        <f t="shared" si="73"/>
        <v>0.26841983893602483</v>
      </c>
      <c r="AX74" s="389">
        <f t="shared" si="74"/>
        <v>0.57985061116459213</v>
      </c>
      <c r="AY74" s="389"/>
      <c r="AZ74" s="389">
        <f t="shared" si="112"/>
        <v>1</v>
      </c>
      <c r="BC74" s="379">
        <f t="shared" si="104"/>
        <v>0.56324333183685671</v>
      </c>
      <c r="BD74" s="379">
        <f t="shared" si="105"/>
        <v>0.85097791055510785</v>
      </c>
      <c r="BE74" s="379">
        <f t="shared" si="106"/>
        <v>1.2382514874187083</v>
      </c>
      <c r="BF74" s="379" t="e">
        <f t="shared" si="47"/>
        <v>#DIV/0!</v>
      </c>
      <c r="BG74" s="379"/>
      <c r="BH74" s="379">
        <f t="shared" si="115"/>
        <v>0.56324333183685671</v>
      </c>
      <c r="BI74" s="379">
        <f t="shared" si="116"/>
        <v>0.85097791055510785</v>
      </c>
      <c r="BJ74" s="379">
        <f t="shared" si="117"/>
        <v>1.2382514874187083</v>
      </c>
      <c r="BK74" s="379" t="e">
        <f t="shared" si="118"/>
        <v>#DIV/0!</v>
      </c>
      <c r="BL74" s="379"/>
      <c r="BM74" s="379">
        <f t="shared" si="119"/>
        <v>7.2147594821824257E-2</v>
      </c>
      <c r="BN74" s="379">
        <f t="shared" si="119"/>
        <v>0.22841935368931704</v>
      </c>
      <c r="BO74" s="379">
        <f t="shared" si="119"/>
        <v>0.71800088175520327</v>
      </c>
      <c r="BP74" s="379">
        <f t="shared" si="119"/>
        <v>0</v>
      </c>
      <c r="BQ74" s="379"/>
      <c r="BR74" s="387">
        <f t="shared" si="75"/>
        <v>0.56324333183685671</v>
      </c>
      <c r="BS74" s="396">
        <f>Mining!BZ74</f>
        <v>0.76645868757836866</v>
      </c>
      <c r="BT74" s="387">
        <f t="shared" si="48"/>
        <v>1.2382514874187083</v>
      </c>
      <c r="BU74" s="387">
        <v>1</v>
      </c>
      <c r="BV74" s="387"/>
      <c r="BW74" s="387">
        <v>1</v>
      </c>
      <c r="BX74" s="396">
        <f>Mining!BW74</f>
        <v>1.110272379120365</v>
      </c>
      <c r="BY74" s="387">
        <v>1</v>
      </c>
      <c r="BZ74" s="387">
        <v>1</v>
      </c>
      <c r="CB74" s="396">
        <f t="shared" si="76"/>
        <v>0.12809311845119506</v>
      </c>
      <c r="CC74" s="396">
        <f t="shared" si="76"/>
        <v>0.26841983893602483</v>
      </c>
      <c r="CD74" s="396">
        <f t="shared" si="76"/>
        <v>0.57985061116459213</v>
      </c>
      <c r="CE74" s="396"/>
      <c r="CG74" s="396">
        <v>1</v>
      </c>
      <c r="CH74" s="396">
        <v>1</v>
      </c>
      <c r="CI74" s="396">
        <v>1</v>
      </c>
      <c r="CJ74" s="396"/>
      <c r="CL74" s="388">
        <f t="shared" si="77"/>
        <v>1.3351598534144595</v>
      </c>
      <c r="CM74" s="388">
        <f t="shared" si="50"/>
        <v>0.73074679932368736</v>
      </c>
      <c r="CN74" s="388">
        <f t="shared" si="51"/>
        <v>0.85575421396692708</v>
      </c>
      <c r="CO74" s="388">
        <f t="shared" si="52"/>
        <v>1.0386011493177361</v>
      </c>
      <c r="CP74" s="388">
        <f t="shared" si="53"/>
        <v>1.0531060366839942</v>
      </c>
      <c r="CQ74" s="388">
        <v>1</v>
      </c>
      <c r="CR74" s="388">
        <f t="shared" si="54"/>
        <v>0.78072300088299651</v>
      </c>
      <c r="CS74" s="388">
        <f t="shared" si="55"/>
        <v>0.97566378946809917</v>
      </c>
      <c r="CT74" s="388">
        <f t="shared" si="56"/>
        <v>0.97566378946809984</v>
      </c>
      <c r="CU74" s="388"/>
      <c r="CV74" s="388">
        <f t="shared" si="78"/>
        <v>0.93598728165714762</v>
      </c>
      <c r="CY74" s="334"/>
      <c r="DA74" s="379">
        <f t="shared" si="57"/>
        <v>0.28503773028688029</v>
      </c>
      <c r="DB74" s="379">
        <f t="shared" si="58"/>
        <v>0.4391609035888363</v>
      </c>
      <c r="DC74" s="379">
        <f t="shared" si="59"/>
        <v>0.27580136612428341</v>
      </c>
      <c r="DD74" s="379">
        <f t="shared" si="60"/>
        <v>0</v>
      </c>
      <c r="DF74" s="379">
        <f t="shared" ref="DF74:DH76" si="122">(DA74-DA73)/LN(DA74/DA73)</f>
        <v>0.29269680923920899</v>
      </c>
      <c r="DG74" s="379">
        <f t="shared" si="122"/>
        <v>0.41754896162353194</v>
      </c>
      <c r="DH74" s="379">
        <f t="shared" si="122"/>
        <v>0.28911490752321645</v>
      </c>
      <c r="DI74" s="379"/>
      <c r="DJ74" s="379">
        <f t="shared" si="80"/>
        <v>0.99936067838595743</v>
      </c>
      <c r="DK74" s="379"/>
      <c r="DL74" s="379">
        <f t="shared" si="121"/>
        <v>0.29288405634684</v>
      </c>
      <c r="DM74" s="379">
        <f t="shared" si="121"/>
        <v>0.41781608047447383</v>
      </c>
      <c r="DN74" s="379">
        <f t="shared" si="121"/>
        <v>0.28929986317868611</v>
      </c>
      <c r="DO74" s="379">
        <f t="shared" si="121"/>
        <v>0</v>
      </c>
      <c r="DR74" s="379">
        <f t="shared" si="96"/>
        <v>-7.4297458980821185E-2</v>
      </c>
      <c r="DS74" s="379">
        <f t="shared" si="97"/>
        <v>4.1660967002145659E-2</v>
      </c>
      <c r="DT74" s="379">
        <f t="shared" si="82"/>
        <v>-5.8897954603401234E-2</v>
      </c>
      <c r="DU74" s="379">
        <f t="shared" si="83"/>
        <v>0</v>
      </c>
      <c r="DW74" s="379">
        <f t="shared" si="98"/>
        <v>-4.8162915791077392E-2</v>
      </c>
      <c r="DX74" s="379">
        <f t="shared" si="61"/>
        <v>8.2731429990069674E-2</v>
      </c>
      <c r="DY74" s="379">
        <f t="shared" si="62"/>
        <v>2.4803986136020924E-2</v>
      </c>
      <c r="DZ74" s="379">
        <f t="shared" si="63"/>
        <v>0</v>
      </c>
      <c r="EA74" s="379"/>
      <c r="EC74" s="379">
        <f t="shared" si="99"/>
        <v>9.2964410147581528E-2</v>
      </c>
      <c r="ED74" s="379">
        <f t="shared" si="84"/>
        <v>2.1799422829698094E-2</v>
      </c>
      <c r="EE74" s="379">
        <f t="shared" si="85"/>
        <v>-3.6160064215464943E-2</v>
      </c>
      <c r="EF74" s="379"/>
      <c r="EH74" s="379">
        <f t="shared" si="86"/>
        <v>0</v>
      </c>
      <c r="EI74" s="379">
        <f t="shared" si="87"/>
        <v>-2.1097122732997256E-2</v>
      </c>
      <c r="EJ74" s="379">
        <f t="shared" si="88"/>
        <v>0</v>
      </c>
      <c r="EK74" s="379">
        <f t="shared" si="89"/>
        <v>0</v>
      </c>
      <c r="EM74" s="379">
        <f t="shared" si="100"/>
        <v>0</v>
      </c>
      <c r="EN74" s="379">
        <f t="shared" si="90"/>
        <v>-2.1097122732997256E-2</v>
      </c>
      <c r="EO74" s="379">
        <f t="shared" si="91"/>
        <v>0</v>
      </c>
      <c r="EP74" s="379">
        <v>1</v>
      </c>
      <c r="ER74" s="379">
        <f t="shared" si="92"/>
        <v>0</v>
      </c>
      <c r="ES74" s="379">
        <f t="shared" si="93"/>
        <v>0</v>
      </c>
      <c r="ET74" s="379">
        <f t="shared" si="94"/>
        <v>0</v>
      </c>
      <c r="EU74" s="379" t="e">
        <f t="shared" si="95"/>
        <v>#DIV/0!</v>
      </c>
      <c r="EX74" s="379">
        <f t="shared" si="10"/>
        <v>0.97883411958979638</v>
      </c>
      <c r="EY74" s="379">
        <f t="shared" si="11"/>
        <v>0.67447975608314248</v>
      </c>
      <c r="EZ74" s="379">
        <f t="shared" si="107"/>
        <v>0.78072300088299651</v>
      </c>
      <c r="FA74" s="379"/>
      <c r="FB74" s="379">
        <f t="shared" si="32"/>
        <v>1.0280215825011925</v>
      </c>
      <c r="FC74" s="379">
        <f t="shared" si="13"/>
        <v>1.0494324631151859</v>
      </c>
      <c r="FD74" s="379">
        <f t="shared" si="108"/>
        <v>0.85575421396692708</v>
      </c>
      <c r="FE74" s="379"/>
      <c r="FF74" s="379">
        <f t="shared" si="33"/>
        <v>1.0262125010264043</v>
      </c>
      <c r="FG74" s="379">
        <f t="shared" si="15"/>
        <v>0.95759009628803471</v>
      </c>
      <c r="FH74" s="379">
        <f t="shared" si="109"/>
        <v>1.0386011493177361</v>
      </c>
      <c r="FJ74" s="379">
        <f t="shared" si="16"/>
        <v>0.991224018591086</v>
      </c>
      <c r="FK74" s="379">
        <f t="shared" si="17"/>
        <v>1.0233636432628821</v>
      </c>
      <c r="FL74" s="379">
        <f t="shared" si="110"/>
        <v>1.0531060366839942</v>
      </c>
      <c r="FN74" s="379">
        <f t="shared" si="34"/>
        <v>1.0280215825011925</v>
      </c>
      <c r="FO74" s="379">
        <f t="shared" si="19"/>
        <v>1.0494324631151859</v>
      </c>
      <c r="FP74" s="379">
        <f t="shared" si="111"/>
        <v>1.1092881802692736</v>
      </c>
      <c r="FR74" s="336"/>
    </row>
    <row r="75" spans="1:174" x14ac:dyDescent="0.2">
      <c r="A75" s="373" t="s">
        <v>105</v>
      </c>
      <c r="B75" s="330">
        <f t="shared" si="9"/>
        <v>2009</v>
      </c>
      <c r="D75" s="428">
        <f>Conversion_factors!A71*D236+D318</f>
        <v>1187.587591833028</v>
      </c>
      <c r="E75" s="428">
        <f>Conversion_factors!$A71*E236+E318</f>
        <v>1539.9674268677895</v>
      </c>
      <c r="F75" s="428">
        <f>Conversion_factors!$A71*F236+F318</f>
        <v>801.22348377951801</v>
      </c>
      <c r="G75" s="384">
        <v>0</v>
      </c>
      <c r="H75" s="384">
        <f t="shared" si="35"/>
        <v>3528.7785024803356</v>
      </c>
      <c r="I75" s="379"/>
      <c r="J75" s="390">
        <f>NonManufacturing_Data!C51</f>
        <v>415287.97524</v>
      </c>
      <c r="K75" s="390">
        <f>Mining!N75</f>
        <v>494746.16994000005</v>
      </c>
      <c r="L75" s="390">
        <f>NonManufacturing_Data!E51</f>
        <v>1163813.1232</v>
      </c>
      <c r="M75" s="390"/>
      <c r="N75" s="390">
        <f t="shared" si="120"/>
        <v>2073847.26838</v>
      </c>
      <c r="P75" s="390">
        <f>NonManufacturing_Data!G51</f>
        <v>170704.94546000002</v>
      </c>
      <c r="Q75" s="390">
        <f>Mining!V75</f>
        <v>352518.69687761011</v>
      </c>
      <c r="R75" s="390">
        <f>NonManufacturing_Data!I51</f>
        <v>577193.88024000009</v>
      </c>
      <c r="S75" s="392"/>
      <c r="T75" s="390">
        <f t="shared" si="37"/>
        <v>1100417.5225776103</v>
      </c>
      <c r="U75" s="762">
        <f>NonManufacturing_Data!X51</f>
        <v>1124595.7581982107</v>
      </c>
      <c r="W75" s="393">
        <f t="shared" si="64"/>
        <v>2.8596724746164552</v>
      </c>
      <c r="X75" s="393">
        <f t="shared" si="65"/>
        <v>3.1126414319782358</v>
      </c>
      <c r="Y75" s="393">
        <f t="shared" si="66"/>
        <v>0.68844685440261066</v>
      </c>
      <c r="Z75" s="384"/>
      <c r="AA75" s="384">
        <f t="shared" si="67"/>
        <v>3.206763278554988</v>
      </c>
      <c r="AD75" s="393">
        <f t="shared" si="38"/>
        <v>6.956960670546632</v>
      </c>
      <c r="AE75" s="393">
        <f t="shared" si="39"/>
        <v>4.3684702130918351</v>
      </c>
      <c r="AF75" s="393">
        <f t="shared" si="40"/>
        <v>1.3881357914716026</v>
      </c>
      <c r="AG75" s="384"/>
      <c r="AH75" s="393">
        <f t="shared" si="68"/>
        <v>3.13781950247974</v>
      </c>
      <c r="AJ75" s="394">
        <f t="shared" si="41"/>
        <v>0.62511653898622954</v>
      </c>
      <c r="AK75" s="394">
        <f t="shared" si="42"/>
        <v>0.87747858043921101</v>
      </c>
      <c r="AL75" s="394">
        <f t="shared" si="43"/>
        <v>1.1574888092308524</v>
      </c>
      <c r="AM75" s="395"/>
      <c r="AN75" s="394">
        <f t="shared" si="44"/>
        <v>0.7943543388532267</v>
      </c>
      <c r="AP75" s="389">
        <f t="shared" si="101"/>
        <v>2.4327823316478621</v>
      </c>
      <c r="AQ75" s="389">
        <f t="shared" si="102"/>
        <v>1.4034607932065783</v>
      </c>
      <c r="AR75" s="389">
        <f t="shared" si="103"/>
        <v>2.0163296303766782</v>
      </c>
      <c r="AS75" s="389"/>
      <c r="AT75" s="389">
        <f t="shared" si="45"/>
        <v>1.8846003683422221</v>
      </c>
      <c r="AV75" s="389">
        <f t="shared" si="72"/>
        <v>0.15179227221477137</v>
      </c>
      <c r="AW75" s="389">
        <f t="shared" si="73"/>
        <v>0.31346258805244265</v>
      </c>
      <c r="AX75" s="389">
        <f t="shared" si="74"/>
        <v>0.51324564940984718</v>
      </c>
      <c r="AY75" s="389"/>
      <c r="AZ75" s="389">
        <f t="shared" si="112"/>
        <v>1</v>
      </c>
      <c r="BC75" s="379">
        <f t="shared" si="104"/>
        <v>0.62511653898622954</v>
      </c>
      <c r="BD75" s="379">
        <f t="shared" si="105"/>
        <v>0.87747858043921101</v>
      </c>
      <c r="BE75" s="379">
        <f t="shared" si="106"/>
        <v>1.1574888092308524</v>
      </c>
      <c r="BF75" s="379" t="e">
        <f t="shared" si="47"/>
        <v>#DIV/0!</v>
      </c>
      <c r="BG75" s="379"/>
      <c r="BH75" s="379">
        <f t="shared" si="115"/>
        <v>0.62511653898622954</v>
      </c>
      <c r="BI75" s="379">
        <f t="shared" si="116"/>
        <v>0.87747858043921101</v>
      </c>
      <c r="BJ75" s="379">
        <f t="shared" si="117"/>
        <v>1.1574888092308524</v>
      </c>
      <c r="BK75" s="379" t="e">
        <f t="shared" si="118"/>
        <v>#DIV/0!</v>
      </c>
      <c r="BL75" s="379"/>
      <c r="BM75" s="379">
        <f t="shared" si="119"/>
        <v>9.4887859851753492E-2</v>
      </c>
      <c r="BN75" s="379">
        <f t="shared" si="119"/>
        <v>0.27505670678505872</v>
      </c>
      <c r="BO75" s="379">
        <f t="shared" si="119"/>
        <v>0.59407609557831953</v>
      </c>
      <c r="BP75" s="379">
        <f t="shared" si="119"/>
        <v>0</v>
      </c>
      <c r="BQ75" s="379"/>
      <c r="BR75" s="387">
        <f t="shared" si="75"/>
        <v>0.62511653898622954</v>
      </c>
      <c r="BS75" s="396">
        <f>Mining!BZ75</f>
        <v>0.79739772514592921</v>
      </c>
      <c r="BT75" s="387">
        <f t="shared" si="48"/>
        <v>1.1574888092308524</v>
      </c>
      <c r="BU75" s="387">
        <v>1</v>
      </c>
      <c r="BV75" s="387"/>
      <c r="BW75" s="387">
        <v>1</v>
      </c>
      <c r="BX75" s="396">
        <f>Mining!BW75</f>
        <v>1.1004277448604798</v>
      </c>
      <c r="BY75" s="387">
        <v>1</v>
      </c>
      <c r="BZ75" s="387">
        <v>1</v>
      </c>
      <c r="CB75" s="396">
        <f t="shared" si="76"/>
        <v>0.15179227221477137</v>
      </c>
      <c r="CC75" s="396">
        <f t="shared" si="76"/>
        <v>0.31346258805244265</v>
      </c>
      <c r="CD75" s="396">
        <f t="shared" si="76"/>
        <v>0.51324564940984718</v>
      </c>
      <c r="CE75" s="396"/>
      <c r="CG75" s="396">
        <v>1</v>
      </c>
      <c r="CH75" s="396">
        <v>1</v>
      </c>
      <c r="CI75" s="396">
        <v>1</v>
      </c>
      <c r="CJ75" s="396"/>
      <c r="CL75" s="388">
        <f t="shared" si="77"/>
        <v>1.2954138766802035</v>
      </c>
      <c r="CM75" s="388">
        <f t="shared" si="50"/>
        <v>0.74220008244399838</v>
      </c>
      <c r="CN75" s="388">
        <f t="shared" si="51"/>
        <v>0.77166472820606102</v>
      </c>
      <c r="CO75" s="388">
        <f t="shared" si="52"/>
        <v>1.1365276281570573</v>
      </c>
      <c r="CP75" s="388">
        <f t="shared" si="53"/>
        <v>1.0490017593830883</v>
      </c>
      <c r="CQ75" s="388">
        <v>1</v>
      </c>
      <c r="CR75" s="388">
        <f t="shared" si="54"/>
        <v>0.80674472505252104</v>
      </c>
      <c r="CS75" s="388">
        <f t="shared" si="55"/>
        <v>0.96145628607114608</v>
      </c>
      <c r="CT75" s="388">
        <f t="shared" si="56"/>
        <v>0.96145628607114653</v>
      </c>
      <c r="CU75" s="388"/>
      <c r="CV75" s="388">
        <f t="shared" si="78"/>
        <v>0.91999372217237474</v>
      </c>
      <c r="CY75" s="334"/>
      <c r="DA75" s="379">
        <f t="shared" si="57"/>
        <v>0.33654353510663454</v>
      </c>
      <c r="DB75" s="379">
        <f t="shared" si="58"/>
        <v>0.43640240547412229</v>
      </c>
      <c r="DC75" s="379">
        <f t="shared" si="59"/>
        <v>0.22705405941924314</v>
      </c>
      <c r="DD75" s="379">
        <f t="shared" si="60"/>
        <v>0</v>
      </c>
      <c r="DF75" s="379">
        <f t="shared" si="122"/>
        <v>0.31007800857822077</v>
      </c>
      <c r="DG75" s="379">
        <f t="shared" si="122"/>
        <v>0.4377802060674012</v>
      </c>
      <c r="DH75" s="379">
        <f t="shared" si="122"/>
        <v>0.25063812716144668</v>
      </c>
      <c r="DI75" s="379"/>
      <c r="DJ75" s="379">
        <f t="shared" si="80"/>
        <v>0.9984963418070687</v>
      </c>
      <c r="DK75" s="379"/>
      <c r="DL75" s="379">
        <f t="shared" si="121"/>
        <v>0.31054496205468785</v>
      </c>
      <c r="DM75" s="379">
        <f t="shared" si="121"/>
        <v>0.43843946916731907</v>
      </c>
      <c r="DN75" s="379">
        <f t="shared" si="121"/>
        <v>0.25101556877799303</v>
      </c>
      <c r="DO75" s="379">
        <f t="shared" si="121"/>
        <v>0</v>
      </c>
      <c r="DR75" s="379">
        <f t="shared" si="96"/>
        <v>0.10422635421742983</v>
      </c>
      <c r="DS75" s="379">
        <f t="shared" si="97"/>
        <v>3.9572782728711502E-2</v>
      </c>
      <c r="DT75" s="379">
        <f t="shared" si="82"/>
        <v>-6.7447454831567485E-2</v>
      </c>
      <c r="DU75" s="379">
        <f t="shared" si="83"/>
        <v>0</v>
      </c>
      <c r="DW75" s="379">
        <f t="shared" si="98"/>
        <v>-9.2324028680918727E-2</v>
      </c>
      <c r="DX75" s="379">
        <f t="shared" si="61"/>
        <v>-0.17654333992614984</v>
      </c>
      <c r="DY75" s="379">
        <f t="shared" si="62"/>
        <v>1.052243232857783E-2</v>
      </c>
      <c r="DZ75" s="379">
        <f t="shared" si="63"/>
        <v>0</v>
      </c>
      <c r="EA75" s="379"/>
      <c r="EC75" s="379">
        <f t="shared" si="99"/>
        <v>0.1697554686610874</v>
      </c>
      <c r="ED75" s="379">
        <f t="shared" si="84"/>
        <v>0.15512769867111484</v>
      </c>
      <c r="EE75" s="379">
        <f t="shared" si="85"/>
        <v>-0.12201592409536881</v>
      </c>
      <c r="EF75" s="379"/>
      <c r="EH75" s="379">
        <f t="shared" si="86"/>
        <v>0</v>
      </c>
      <c r="EI75" s="379">
        <f t="shared" si="87"/>
        <v>-8.9064086344554459E-3</v>
      </c>
      <c r="EJ75" s="379">
        <f t="shared" si="88"/>
        <v>0</v>
      </c>
      <c r="EK75" s="379">
        <f t="shared" si="89"/>
        <v>0</v>
      </c>
      <c r="EM75" s="379">
        <f t="shared" si="100"/>
        <v>0</v>
      </c>
      <c r="EN75" s="379">
        <f t="shared" si="90"/>
        <v>-8.9064086344554459E-3</v>
      </c>
      <c r="EO75" s="379">
        <f t="shared" si="91"/>
        <v>0</v>
      </c>
      <c r="EP75" s="379">
        <v>1</v>
      </c>
      <c r="ER75" s="379">
        <f t="shared" si="92"/>
        <v>0</v>
      </c>
      <c r="ES75" s="379">
        <f t="shared" si="93"/>
        <v>0</v>
      </c>
      <c r="ET75" s="379">
        <f t="shared" si="94"/>
        <v>0</v>
      </c>
      <c r="EU75" s="379" t="e">
        <f t="shared" si="95"/>
        <v>#DIV/0!</v>
      </c>
      <c r="EX75" s="379">
        <f t="shared" si="10"/>
        <v>1.0333302901798642</v>
      </c>
      <c r="EY75" s="379">
        <f t="shared" si="11"/>
        <v>0.6969603620738376</v>
      </c>
      <c r="EZ75" s="379">
        <f t="shared" si="107"/>
        <v>0.80674472505252104</v>
      </c>
      <c r="FA75" s="379"/>
      <c r="FB75" s="379">
        <f t="shared" si="32"/>
        <v>0.90173640469608496</v>
      </c>
      <c r="FC75" s="379">
        <f t="shared" si="13"/>
        <v>0.94631145626084456</v>
      </c>
      <c r="FD75" s="379">
        <f t="shared" si="108"/>
        <v>0.77166472820606102</v>
      </c>
      <c r="FE75" s="379"/>
      <c r="FF75" s="379">
        <f t="shared" si="33"/>
        <v>1.0942868962774108</v>
      </c>
      <c r="FG75" s="379">
        <f t="shared" si="15"/>
        <v>1.0478782943730205</v>
      </c>
      <c r="FH75" s="379">
        <f t="shared" si="109"/>
        <v>1.1365276281570573</v>
      </c>
      <c r="FJ75" s="379">
        <f t="shared" si="16"/>
        <v>0.99610269321612721</v>
      </c>
      <c r="FK75" s="379">
        <f t="shared" si="17"/>
        <v>1.019375281193625</v>
      </c>
      <c r="FL75" s="379">
        <f t="shared" si="110"/>
        <v>1.0490017593830883</v>
      </c>
      <c r="FN75" s="379">
        <f t="shared" si="34"/>
        <v>0.90173640469608496</v>
      </c>
      <c r="FO75" s="379">
        <f t="shared" si="19"/>
        <v>0.94631145626084456</v>
      </c>
      <c r="FP75" s="379">
        <f t="shared" si="111"/>
        <v>1.0002855354478772</v>
      </c>
      <c r="FR75" s="336"/>
    </row>
    <row r="76" spans="1:174" x14ac:dyDescent="0.2">
      <c r="A76" s="373" t="s">
        <v>105</v>
      </c>
      <c r="B76" s="330">
        <f t="shared" si="9"/>
        <v>2010</v>
      </c>
      <c r="D76" s="428">
        <f>Conversion_factors!A72*D237+D319</f>
        <v>1084.7989278169102</v>
      </c>
      <c r="E76" s="428">
        <f>Conversion_factors!$A72*E237+E319</f>
        <v>1571.9085949451824</v>
      </c>
      <c r="F76" s="428">
        <f>Conversion_factors!$A72*F237+F319</f>
        <v>692.79326141591105</v>
      </c>
      <c r="G76" s="384">
        <v>0</v>
      </c>
      <c r="H76" s="384">
        <f t="shared" si="35"/>
        <v>3349.5007841780034</v>
      </c>
      <c r="I76" s="379"/>
      <c r="J76" s="390">
        <f>NonManufacturing_Data!C52</f>
        <v>416131.89155999996</v>
      </c>
      <c r="K76" s="390">
        <f>Mining!N76</f>
        <v>515269.88231000002</v>
      </c>
      <c r="L76" s="390">
        <f>NonManufacturing_Data!E52</f>
        <v>1075869.496</v>
      </c>
      <c r="M76" s="390"/>
      <c r="N76" s="390">
        <f t="shared" si="120"/>
        <v>2007271.26987</v>
      </c>
      <c r="P76" s="390">
        <f>NonManufacturing_Data!G52</f>
        <v>165054.1998</v>
      </c>
      <c r="Q76" s="390">
        <f>Mining!V76</f>
        <v>312543.55285765196</v>
      </c>
      <c r="R76" s="390">
        <f>NonManufacturing_Data!I52</f>
        <v>547486.34831999999</v>
      </c>
      <c r="S76" s="392"/>
      <c r="T76" s="390">
        <f t="shared" si="37"/>
        <v>1025084.100977652</v>
      </c>
      <c r="U76" s="762">
        <f>NonManufacturing_Data!X52</f>
        <v>1047211.8707391202</v>
      </c>
      <c r="W76" s="393">
        <f t="shared" si="64"/>
        <v>2.6068632321118281</v>
      </c>
      <c r="X76" s="393">
        <f t="shared" si="65"/>
        <v>3.0506510256298669</v>
      </c>
      <c r="Y76" s="393">
        <f t="shared" si="66"/>
        <v>0.64393800920247579</v>
      </c>
      <c r="Z76" s="384"/>
      <c r="AA76" s="384">
        <f t="shared" si="67"/>
        <v>3.2675375425133302</v>
      </c>
      <c r="AD76" s="393">
        <f t="shared" si="38"/>
        <v>6.572380037171949</v>
      </c>
      <c r="AE76" s="393">
        <f t="shared" si="39"/>
        <v>5.0294065597350794</v>
      </c>
      <c r="AF76" s="393">
        <f t="shared" si="40"/>
        <v>1.2654073723332016</v>
      </c>
      <c r="AG76" s="384"/>
      <c r="AH76" s="393">
        <f t="shared" si="68"/>
        <v>3.1984939034485276</v>
      </c>
      <c r="AJ76" s="394">
        <f t="shared" si="41"/>
        <v>0.56985313378825531</v>
      </c>
      <c r="AK76" s="394">
        <f t="shared" si="42"/>
        <v>0.86000298777872075</v>
      </c>
      <c r="AL76" s="394">
        <f t="shared" si="43"/>
        <v>1.0826558865419271</v>
      </c>
      <c r="AM76" s="395"/>
      <c r="AN76" s="394">
        <f t="shared" si="44"/>
        <v>0.80940886457664529</v>
      </c>
      <c r="AP76" s="389">
        <f t="shared" si="101"/>
        <v>2.5211832965428123</v>
      </c>
      <c r="AQ76" s="389">
        <f t="shared" si="102"/>
        <v>1.6486338547020991</v>
      </c>
      <c r="AR76" s="389">
        <f t="shared" si="103"/>
        <v>1.9651074393021499</v>
      </c>
      <c r="AS76" s="389"/>
      <c r="AT76" s="389">
        <f t="shared" si="45"/>
        <v>1.9581527681051809</v>
      </c>
      <c r="AV76" s="389">
        <f t="shared" si="72"/>
        <v>0.15761299543282015</v>
      </c>
      <c r="AW76" s="389">
        <f t="shared" si="73"/>
        <v>0.29845302711958305</v>
      </c>
      <c r="AX76" s="389">
        <f t="shared" si="74"/>
        <v>0.52280380276207639</v>
      </c>
      <c r="AY76" s="389"/>
      <c r="AZ76" s="389">
        <f t="shared" si="112"/>
        <v>1</v>
      </c>
      <c r="BC76" s="379">
        <f t="shared" si="104"/>
        <v>0.56985313378825531</v>
      </c>
      <c r="BD76" s="379">
        <f t="shared" si="105"/>
        <v>0.86000298777872075</v>
      </c>
      <c r="BE76" s="379">
        <f t="shared" si="106"/>
        <v>1.0826558865419271</v>
      </c>
      <c r="BF76" s="379" t="e">
        <f t="shared" si="47"/>
        <v>#DIV/0!</v>
      </c>
      <c r="BG76" s="379"/>
      <c r="BH76" s="379">
        <f t="shared" si="115"/>
        <v>0.56985313378825531</v>
      </c>
      <c r="BI76" s="379">
        <f t="shared" si="116"/>
        <v>0.86000298777872075</v>
      </c>
      <c r="BJ76" s="379">
        <f t="shared" si="117"/>
        <v>1.0826558865419271</v>
      </c>
      <c r="BK76" s="379" t="e">
        <f t="shared" si="118"/>
        <v>#DIV/0!</v>
      </c>
      <c r="BL76" s="379"/>
      <c r="BM76" s="379">
        <f t="shared" si="119"/>
        <v>8.9816259373146537E-2</v>
      </c>
      <c r="BN76" s="379">
        <f t="shared" si="119"/>
        <v>0.25667049503444517</v>
      </c>
      <c r="BO76" s="379">
        <f t="shared" si="119"/>
        <v>0.56601661456686658</v>
      </c>
      <c r="BP76" s="379">
        <f t="shared" si="119"/>
        <v>0</v>
      </c>
      <c r="BQ76" s="379"/>
      <c r="BR76" s="387">
        <f t="shared" si="75"/>
        <v>0.56985313378825531</v>
      </c>
      <c r="BS76" s="396">
        <f>Mining!BZ76</f>
        <v>0.80247570440047145</v>
      </c>
      <c r="BT76" s="387">
        <f t="shared" si="48"/>
        <v>1.0826558865419271</v>
      </c>
      <c r="BU76" s="387">
        <v>1</v>
      </c>
      <c r="BV76" s="387"/>
      <c r="BW76" s="387">
        <v>1</v>
      </c>
      <c r="BX76" s="396">
        <f>Mining!BW76</f>
        <v>1.0716872586457038</v>
      </c>
      <c r="BY76" s="387">
        <v>1</v>
      </c>
      <c r="BZ76" s="387">
        <v>1</v>
      </c>
      <c r="CB76" s="396">
        <f t="shared" si="76"/>
        <v>0.15761299543282015</v>
      </c>
      <c r="CC76" s="396">
        <f t="shared" si="76"/>
        <v>0.29845302711958305</v>
      </c>
      <c r="CD76" s="396">
        <f t="shared" si="76"/>
        <v>0.52280380276207639</v>
      </c>
      <c r="CE76" s="396"/>
      <c r="CG76" s="396">
        <v>1</v>
      </c>
      <c r="CH76" s="396">
        <v>1</v>
      </c>
      <c r="CI76" s="396">
        <v>1</v>
      </c>
      <c r="CJ76" s="396"/>
      <c r="CL76" s="388">
        <f t="shared" si="77"/>
        <v>1.2062759256296207</v>
      </c>
      <c r="CM76" s="388">
        <f t="shared" si="50"/>
        <v>0.75655162349525584</v>
      </c>
      <c r="CN76" s="388">
        <f t="shared" si="51"/>
        <v>0.83519651137176054</v>
      </c>
      <c r="CO76" s="388">
        <f t="shared" si="52"/>
        <v>1.1299677539655912</v>
      </c>
      <c r="CP76" s="388">
        <f t="shared" si="53"/>
        <v>1.0365055505410721</v>
      </c>
      <c r="CQ76" s="388">
        <v>1</v>
      </c>
      <c r="CR76" s="388">
        <f t="shared" si="54"/>
        <v>0.77341432855710934</v>
      </c>
      <c r="CS76" s="388">
        <f t="shared" si="55"/>
        <v>0.91261000991833174</v>
      </c>
      <c r="CT76" s="388">
        <f t="shared" si="56"/>
        <v>0.91261000991833208</v>
      </c>
      <c r="CU76" s="388"/>
      <c r="CV76" s="388">
        <f t="shared" si="78"/>
        <v>0.97819706147245411</v>
      </c>
      <c r="CY76" s="334"/>
      <c r="DA76" s="379">
        <f t="shared" si="57"/>
        <v>0.32386883828812996</v>
      </c>
      <c r="DB76" s="379">
        <f t="shared" si="58"/>
        <v>0.4692963806339106</v>
      </c>
      <c r="DC76" s="379">
        <f t="shared" si="59"/>
        <v>0.20683478107795952</v>
      </c>
      <c r="DD76" s="379">
        <f t="shared" si="60"/>
        <v>0</v>
      </c>
      <c r="DF76" s="379">
        <f t="shared" si="122"/>
        <v>0.33016564038412605</v>
      </c>
      <c r="DG76" s="379">
        <f t="shared" si="122"/>
        <v>0.45265021085354346</v>
      </c>
      <c r="DH76" s="379">
        <f t="shared" si="122"/>
        <v>0.21678729235868152</v>
      </c>
      <c r="DI76" s="379"/>
      <c r="DJ76" s="379">
        <f t="shared" si="80"/>
        <v>0.99960314359635105</v>
      </c>
      <c r="DK76" s="379"/>
      <c r="DL76" s="379">
        <f t="shared" si="121"/>
        <v>0.33029672075286109</v>
      </c>
      <c r="DM76" s="379">
        <f t="shared" si="121"/>
        <v>0.45282991930678418</v>
      </c>
      <c r="DN76" s="379">
        <f t="shared" si="121"/>
        <v>0.21687335994035473</v>
      </c>
      <c r="DO76" s="379">
        <f t="shared" si="121"/>
        <v>0</v>
      </c>
      <c r="DR76" s="379">
        <f t="shared" si="96"/>
        <v>-9.2559427124475277E-2</v>
      </c>
      <c r="DS76" s="379">
        <f t="shared" si="97"/>
        <v>6.3479975516299901E-3</v>
      </c>
      <c r="DT76" s="379">
        <f t="shared" si="82"/>
        <v>-6.6835662310433128E-2</v>
      </c>
      <c r="DU76" s="379">
        <f t="shared" si="83"/>
        <v>0</v>
      </c>
      <c r="DW76" s="379">
        <f t="shared" si="98"/>
        <v>3.5692758637482488E-2</v>
      </c>
      <c r="DX76" s="379">
        <f t="shared" si="61"/>
        <v>0.16100579669670689</v>
      </c>
      <c r="DY76" s="379">
        <f t="shared" si="62"/>
        <v>-2.5731923658413376E-2</v>
      </c>
      <c r="DZ76" s="379">
        <f t="shared" si="63"/>
        <v>0</v>
      </c>
      <c r="EA76" s="379"/>
      <c r="EC76" s="379">
        <f t="shared" si="99"/>
        <v>3.7629676364742709E-2</v>
      </c>
      <c r="ED76" s="379">
        <f t="shared" si="84"/>
        <v>-4.9067459229667286E-2</v>
      </c>
      <c r="EE76" s="379">
        <f t="shared" si="85"/>
        <v>1.8451676249359211E-2</v>
      </c>
      <c r="EF76" s="379"/>
      <c r="EH76" s="379">
        <f t="shared" si="86"/>
        <v>0</v>
      </c>
      <c r="EI76" s="379">
        <f t="shared" si="87"/>
        <v>-2.6464679435021139E-2</v>
      </c>
      <c r="EJ76" s="379">
        <f t="shared" si="88"/>
        <v>0</v>
      </c>
      <c r="EK76" s="379">
        <f t="shared" si="89"/>
        <v>0</v>
      </c>
      <c r="EM76" s="379">
        <f t="shared" si="100"/>
        <v>0</v>
      </c>
      <c r="EN76" s="379">
        <f t="shared" si="90"/>
        <v>-2.6464679435021139E-2</v>
      </c>
      <c r="EO76" s="379">
        <f t="shared" si="91"/>
        <v>0</v>
      </c>
      <c r="EP76" s="379">
        <v>1</v>
      </c>
      <c r="ER76" s="379">
        <f t="shared" si="92"/>
        <v>0</v>
      </c>
      <c r="ES76" s="379">
        <f t="shared" si="93"/>
        <v>0</v>
      </c>
      <c r="ET76" s="379">
        <f t="shared" si="94"/>
        <v>0</v>
      </c>
      <c r="EU76" s="379" t="e">
        <f t="shared" si="95"/>
        <v>#DIV/0!</v>
      </c>
      <c r="EX76" s="379">
        <f t="shared" si="10"/>
        <v>0.95868532453900845</v>
      </c>
      <c r="EY76" s="379">
        <f t="shared" si="11"/>
        <v>0.66816567090558188</v>
      </c>
      <c r="EZ76" s="379">
        <f t="shared" si="107"/>
        <v>0.77341432855710934</v>
      </c>
      <c r="FA76" s="379"/>
      <c r="FB76" s="379">
        <f t="shared" si="32"/>
        <v>1.082330811353003</v>
      </c>
      <c r="FC76" s="379">
        <f t="shared" si="13"/>
        <v>1.0242220462474416</v>
      </c>
      <c r="FD76" s="379">
        <f t="shared" si="108"/>
        <v>0.83519651137176054</v>
      </c>
      <c r="FE76" s="379"/>
      <c r="FF76" s="379">
        <f t="shared" si="33"/>
        <v>0.99422814366413337</v>
      </c>
      <c r="FG76" s="379">
        <f t="shared" si="15"/>
        <v>1.0418300914004264</v>
      </c>
      <c r="FH76" s="379">
        <f t="shared" si="109"/>
        <v>1.1299677539655912</v>
      </c>
      <c r="FJ76" s="379">
        <f t="shared" si="16"/>
        <v>0.98808752346672402</v>
      </c>
      <c r="FK76" s="379">
        <f t="shared" si="17"/>
        <v>1.0072319970778043</v>
      </c>
      <c r="FL76" s="379">
        <f t="shared" si="110"/>
        <v>1.0365055505410721</v>
      </c>
      <c r="FN76" s="379">
        <f t="shared" si="34"/>
        <v>1.082330811353003</v>
      </c>
      <c r="FO76" s="379">
        <f t="shared" si="19"/>
        <v>1.0242220462474416</v>
      </c>
      <c r="FP76" s="379">
        <f t="shared" si="111"/>
        <v>1.0826398551659739</v>
      </c>
      <c r="FR76" s="336"/>
    </row>
    <row r="77" spans="1:174" x14ac:dyDescent="0.2">
      <c r="A77" s="373" t="s">
        <v>105</v>
      </c>
      <c r="B77" s="330">
        <f t="shared" si="9"/>
        <v>2011</v>
      </c>
      <c r="D77" s="428">
        <f>Conversion_factors!A73*D238+D320</f>
        <v>1031.9901513809828</v>
      </c>
      <c r="E77" s="428">
        <f>Conversion_factors!$A73*E238+E320</f>
        <v>1727.423017872869</v>
      </c>
      <c r="F77" s="428">
        <f>Conversion_factors!$A73*F238+F320</f>
        <v>626.86109223132678</v>
      </c>
      <c r="G77" s="384">
        <v>0</v>
      </c>
      <c r="H77" s="384">
        <f>SUM(D77:G77)</f>
        <v>3386.2742614851786</v>
      </c>
      <c r="I77" s="379"/>
      <c r="J77" s="390">
        <f>NonManufacturing_Data!C53</f>
        <v>402191.04311999999</v>
      </c>
      <c r="K77" s="390">
        <f>Mining!N77</f>
        <v>564081.38355999999</v>
      </c>
      <c r="L77" s="390">
        <f>NonManufacturing_Data!E53</f>
        <v>1047371.6344</v>
      </c>
      <c r="M77" s="390"/>
      <c r="N77" s="390">
        <f>SUM(J77:M77)</f>
        <v>2013644.0610799999</v>
      </c>
      <c r="P77" s="390">
        <f>NonManufacturing_Data!G53</f>
        <v>157495.54555000001</v>
      </c>
      <c r="Q77" s="390">
        <f>Mining!V77</f>
        <v>323718.61726691585</v>
      </c>
      <c r="R77" s="390">
        <f>NonManufacturing_Data!I53</f>
        <v>538664.84946000006</v>
      </c>
      <c r="S77" s="392"/>
      <c r="T77" s="390">
        <f>SUM(P77:S77)</f>
        <v>1019879.0122769159</v>
      </c>
      <c r="U77" s="762">
        <f>NonManufacturing_Data!X53</f>
        <v>1044251.1814755228</v>
      </c>
      <c r="W77" s="393">
        <f t="shared" ref="W77:Y80" si="123">D77/J77*1000</f>
        <v>2.565920273547893</v>
      </c>
      <c r="X77" s="393">
        <f t="shared" si="123"/>
        <v>3.0623648789308557</v>
      </c>
      <c r="Y77" s="393">
        <f t="shared" si="123"/>
        <v>0.59850875433573492</v>
      </c>
      <c r="Z77" s="384"/>
      <c r="AA77" s="384">
        <f>H77/T77*1000</f>
        <v>3.3202705622162001</v>
      </c>
      <c r="AD77" s="393">
        <f t="shared" ref="AD77:AF80" si="124">D77/P77*1000</f>
        <v>6.5525037408334672</v>
      </c>
      <c r="AE77" s="393">
        <f t="shared" si="124"/>
        <v>5.3361868169866673</v>
      </c>
      <c r="AF77" s="393">
        <f t="shared" si="124"/>
        <v>1.163731201060811</v>
      </c>
      <c r="AG77" s="384"/>
      <c r="AH77" s="393">
        <f t="shared" si="68"/>
        <v>3.2427775247526043</v>
      </c>
      <c r="AJ77" s="394">
        <f t="shared" si="41"/>
        <v>0.56090311563739126</v>
      </c>
      <c r="AK77" s="394">
        <f t="shared" si="42"/>
        <v>0.86330521695951412</v>
      </c>
      <c r="AL77" s="394">
        <f t="shared" si="43"/>
        <v>1.0062754749187559</v>
      </c>
      <c r="AM77" s="395"/>
      <c r="AN77" s="394">
        <f t="shared" si="44"/>
        <v>0.82247147611455818</v>
      </c>
      <c r="AP77" s="389">
        <f t="shared" ref="AP77:AR80" si="125">J77/P77</f>
        <v>2.5536661479249054</v>
      </c>
      <c r="AQ77" s="389">
        <f t="shared" si="125"/>
        <v>1.7425052297653234</v>
      </c>
      <c r="AR77" s="389">
        <f t="shared" si="125"/>
        <v>1.9443845935927833</v>
      </c>
      <c r="AS77" s="389"/>
      <c r="AT77" s="389">
        <f>N77/T77</f>
        <v>1.9743950378824526</v>
      </c>
      <c r="AV77" s="389">
        <f t="shared" si="72"/>
        <v>0.15082151530579016</v>
      </c>
      <c r="AW77" s="389">
        <f t="shared" si="73"/>
        <v>0.31000071918472977</v>
      </c>
      <c r="AX77" s="389">
        <f t="shared" si="74"/>
        <v>0.51583839119901087</v>
      </c>
      <c r="AY77" s="389"/>
      <c r="AZ77" s="389">
        <f>T77/$T77</f>
        <v>1</v>
      </c>
      <c r="BC77" s="379"/>
      <c r="BD77" s="379"/>
      <c r="BE77" s="379"/>
      <c r="BF77" s="379"/>
      <c r="BG77" s="379"/>
      <c r="BH77" s="379">
        <f t="shared" si="115"/>
        <v>0.56090311563739126</v>
      </c>
      <c r="BI77" s="379">
        <f t="shared" si="116"/>
        <v>0.86330521695951412</v>
      </c>
      <c r="BJ77" s="379">
        <f t="shared" si="117"/>
        <v>1.0062754749187559</v>
      </c>
      <c r="BK77" s="379" t="e">
        <f t="shared" si="118"/>
        <v>#DIV/0!</v>
      </c>
      <c r="BL77" s="379"/>
      <c r="BM77" s="379">
        <f>BR77*BW77*CB77*CG77</f>
        <v>8.4596257840170191E-2</v>
      </c>
      <c r="BN77" s="379">
        <f>BS77*BX77*CC77*CH77</f>
        <v>0.26762523813337863</v>
      </c>
      <c r="BO77" s="379">
        <f>BT77*BY77*CD77*CI77</f>
        <v>0.51907552208511165</v>
      </c>
      <c r="BP77" s="379">
        <f>BU77*BZ77*CE77*CJ77</f>
        <v>0</v>
      </c>
      <c r="BQ77" s="379"/>
      <c r="BR77" s="387">
        <f>AJ77</f>
        <v>0.56090311563739126</v>
      </c>
      <c r="BS77" s="396">
        <f>Mining!BZ77</f>
        <v>0.81781271462879146</v>
      </c>
      <c r="BT77" s="387">
        <f>AL77</f>
        <v>1.0062754749187559</v>
      </c>
      <c r="BU77" s="387">
        <v>1</v>
      </c>
      <c r="BV77" s="387"/>
      <c r="BW77" s="387">
        <v>1</v>
      </c>
      <c r="BX77" s="396">
        <f>Mining!BW77</f>
        <v>1.0556270421295324</v>
      </c>
      <c r="BY77" s="387">
        <v>1</v>
      </c>
      <c r="BZ77" s="387">
        <v>1</v>
      </c>
      <c r="CB77" s="396">
        <f t="shared" ref="CB77:CD80" si="126">AV77</f>
        <v>0.15082151530579016</v>
      </c>
      <c r="CC77" s="396">
        <f t="shared" si="126"/>
        <v>0.31000071918472977</v>
      </c>
      <c r="CD77" s="396">
        <f t="shared" si="126"/>
        <v>0.51583839119901087</v>
      </c>
      <c r="CE77" s="396"/>
      <c r="CG77" s="396">
        <v>1</v>
      </c>
      <c r="CH77" s="396">
        <v>1</v>
      </c>
      <c r="CI77" s="396">
        <v>1</v>
      </c>
      <c r="CJ77" s="396"/>
      <c r="CL77" s="388">
        <f t="shared" si="77"/>
        <v>1.2028655286681855</v>
      </c>
      <c r="CM77" s="388">
        <f t="shared" si="50"/>
        <v>0.76702619265286043</v>
      </c>
      <c r="CN77" s="388">
        <f>FD77</f>
        <v>0.85982929006007236</v>
      </c>
      <c r="CO77" s="388">
        <f>FH77</f>
        <v>1.1323603802541975</v>
      </c>
      <c r="CP77" s="388">
        <f>FL77</f>
        <v>1.0288695611455561</v>
      </c>
      <c r="CQ77" s="388">
        <v>1</v>
      </c>
      <c r="CR77" s="388">
        <f>EZ77</f>
        <v>0.76568999941298332</v>
      </c>
      <c r="CS77" s="388">
        <f>CL77*CN77*CO77*CP77*CQ77*CR77</f>
        <v>0.92262936672772788</v>
      </c>
      <c r="CT77" s="388">
        <f>CL77*CM77</f>
        <v>0.92262936672772844</v>
      </c>
      <c r="CU77" s="388"/>
      <c r="CV77" s="388">
        <f>CN77*CO77*CP77</f>
        <v>1.0017450838340594</v>
      </c>
      <c r="CY77" s="334"/>
      <c r="DA77" s="379">
        <f t="shared" ref="DA77:DD79" si="127">D77/$H77</f>
        <v>0.3047568128543624</v>
      </c>
      <c r="DB77" s="379">
        <f t="shared" si="127"/>
        <v>0.51012495872535801</v>
      </c>
      <c r="DC77" s="379">
        <f t="shared" si="127"/>
        <v>0.18511822842027956</v>
      </c>
      <c r="DD77" s="379">
        <f t="shared" si="127"/>
        <v>0</v>
      </c>
      <c r="DF77" s="379">
        <f t="shared" ref="DF77:DH79" si="128">(DA77-DA76)/LN(DA77/DA76)</f>
        <v>0.31421595827718929</v>
      </c>
      <c r="DG77" s="379">
        <f t="shared" si="128"/>
        <v>0.48942687183819433</v>
      </c>
      <c r="DH77" s="379">
        <f t="shared" si="128"/>
        <v>0.19577580239520459</v>
      </c>
      <c r="DI77" s="379"/>
      <c r="DJ77" s="379">
        <f>SUM(DF77:DI77)</f>
        <v>0.99941863251058827</v>
      </c>
      <c r="DK77" s="379"/>
      <c r="DL77" s="379">
        <f t="shared" ref="DL77:DO79" si="129">DF77/$DJ77</f>
        <v>0.31439873948303676</v>
      </c>
      <c r="DM77" s="379">
        <f t="shared" si="129"/>
        <v>0.48971157422663836</v>
      </c>
      <c r="DN77" s="379">
        <f t="shared" si="129"/>
        <v>0.19588968629032485</v>
      </c>
      <c r="DO77" s="379">
        <f t="shared" si="129"/>
        <v>0</v>
      </c>
      <c r="DR77" s="379">
        <f>LN(AJ77/AJ76)</f>
        <v>-1.5830476398096482E-2</v>
      </c>
      <c r="DS77" s="379">
        <f>LN(BS77/BS76)</f>
        <v>1.8931775511473736E-2</v>
      </c>
      <c r="DT77" s="379">
        <f>LN(AL77/AL76)</f>
        <v>-7.3161310450362685E-2</v>
      </c>
      <c r="DU77" s="379">
        <f>LN(BU77/BU76)</f>
        <v>0</v>
      </c>
      <c r="DW77" s="379">
        <f t="shared" ref="DW77:DY79" si="130">LN(AP77/AP76)</f>
        <v>1.2801678296800937E-2</v>
      </c>
      <c r="DX77" s="379">
        <f t="shared" si="130"/>
        <v>5.5376886836669671E-2</v>
      </c>
      <c r="DY77" s="379">
        <f t="shared" si="130"/>
        <v>-1.0601397634639098E-2</v>
      </c>
      <c r="DZ77" s="379">
        <f>M77/$N77</f>
        <v>0</v>
      </c>
      <c r="EA77" s="379"/>
      <c r="EC77" s="379">
        <f t="shared" ref="EC77:EE79" si="131">LN(AV77/AV76)</f>
        <v>-4.4045512515949771E-2</v>
      </c>
      <c r="ED77" s="379">
        <f t="shared" si="131"/>
        <v>3.7962060060928247E-2</v>
      </c>
      <c r="EE77" s="379">
        <f t="shared" si="131"/>
        <v>-1.3412734485888372E-2</v>
      </c>
      <c r="EF77" s="379"/>
      <c r="EH77" s="379">
        <f t="shared" ref="EH77:EK79" si="132">LN(BW77/BW76)</f>
        <v>0</v>
      </c>
      <c r="EI77" s="379">
        <f t="shared" si="132"/>
        <v>-1.5099340647507724E-2</v>
      </c>
      <c r="EJ77" s="379">
        <f t="shared" si="132"/>
        <v>0</v>
      </c>
      <c r="EK77" s="379">
        <f t="shared" si="132"/>
        <v>0</v>
      </c>
      <c r="EM77" s="379">
        <f t="shared" ref="EM77:EO79" si="133">LN(BW77/BW76)</f>
        <v>0</v>
      </c>
      <c r="EN77" s="379">
        <f t="shared" si="133"/>
        <v>-1.5099340647507724E-2</v>
      </c>
      <c r="EO77" s="379">
        <f t="shared" si="133"/>
        <v>0</v>
      </c>
      <c r="EP77" s="379">
        <v>1</v>
      </c>
      <c r="ER77" s="379">
        <f t="shared" ref="ER77:EU79" si="134">LN(CG77/CG76)</f>
        <v>0</v>
      </c>
      <c r="ES77" s="379">
        <f t="shared" si="134"/>
        <v>0</v>
      </c>
      <c r="ET77" s="379">
        <f t="shared" si="134"/>
        <v>0</v>
      </c>
      <c r="EU77" s="379" t="e">
        <f t="shared" si="134"/>
        <v>#DIV/0!</v>
      </c>
      <c r="EX77" s="379">
        <f>EXP(SUMPRODUCT($DL77:$DO77,DR77:DU77))</f>
        <v>0.99001268937112064</v>
      </c>
      <c r="EY77" s="379">
        <f>IF(ISERR(EX77),EY76,EX77*EY76)</f>
        <v>0.66149249279869426</v>
      </c>
      <c r="EZ77" s="379">
        <f t="shared" si="107"/>
        <v>0.76568999941298332</v>
      </c>
      <c r="FA77" s="379"/>
      <c r="FB77" s="379">
        <f>EXP(SUMPRODUCT($DL77:$DO77,DW77:DZ77))</f>
        <v>1.0294933926961141</v>
      </c>
      <c r="FC77" s="379">
        <f>IF(ISERR(FB77),FC76,FB77*FC76)</f>
        <v>1.0544298292654348</v>
      </c>
      <c r="FD77" s="379">
        <f t="shared" si="108"/>
        <v>0.85982929006007236</v>
      </c>
      <c r="FE77" s="379"/>
      <c r="FF77" s="379">
        <f>EXP(SUMPRODUCT($DL77:$DO77,EC77:EF77))</f>
        <v>1.0021174288206096</v>
      </c>
      <c r="FG77" s="379">
        <f>IF(ISERR(FF77),FG76,FF77*FG76)</f>
        <v>1.0440360924621359</v>
      </c>
      <c r="FH77" s="379">
        <f t="shared" si="109"/>
        <v>1.1323603802541975</v>
      </c>
      <c r="FJ77" s="379">
        <f>EXP(SUMPRODUCT($DL77:$DO77,EM77:EP77))</f>
        <v>0.99263294886213593</v>
      </c>
      <c r="FK77" s="379">
        <f>IF(ISERR(FJ77),FK76,FJ77*FK76)</f>
        <v>0.99981166744763916</v>
      </c>
      <c r="FL77" s="379">
        <f t="shared" si="110"/>
        <v>1.0288695611455561</v>
      </c>
      <c r="FN77" s="379">
        <f>EXP(SUMPRODUCT($DL77:$DO77,DW77:DZ77))</f>
        <v>1.0294933926961141</v>
      </c>
      <c r="FO77" s="379">
        <f>IF(ISERR(FN77),FO76,FN77*FO76)</f>
        <v>1.0544298292654348</v>
      </c>
      <c r="FP77" s="379">
        <f t="shared" si="111"/>
        <v>1.1145705775628481</v>
      </c>
      <c r="FR77" s="336"/>
    </row>
    <row r="78" spans="1:174" x14ac:dyDescent="0.2">
      <c r="A78" s="373" t="s">
        <v>105</v>
      </c>
      <c r="B78" s="330">
        <f t="shared" si="9"/>
        <v>2012</v>
      </c>
      <c r="D78" s="428">
        <f>Conversion_factors!A74*D239+D321</f>
        <v>1052.4452729301672</v>
      </c>
      <c r="E78" s="428">
        <f>Conversion_factors!$A74*E239+E321</f>
        <v>1771.4479388020477</v>
      </c>
      <c r="F78" s="428">
        <f>Conversion_factors!$A74*F239+F321</f>
        <v>592.56409183061669</v>
      </c>
      <c r="G78" s="384">
        <v>0</v>
      </c>
      <c r="H78" s="384">
        <f>SUM(D78:G78)</f>
        <v>3416.4573035628314</v>
      </c>
      <c r="I78" s="379"/>
      <c r="J78" s="390">
        <f>NonManufacturing_Data!C54</f>
        <v>405729</v>
      </c>
      <c r="K78" s="390">
        <f>Mining!N78</f>
        <v>613049</v>
      </c>
      <c r="L78" s="390">
        <f>NonManufacturing_Data!E54</f>
        <v>1074580</v>
      </c>
      <c r="M78" s="390"/>
      <c r="N78" s="390">
        <f>SUM(J78:M78)</f>
        <v>2093358</v>
      </c>
      <c r="P78" s="390">
        <f>NonManufacturing_Data!G54</f>
        <v>148939</v>
      </c>
      <c r="Q78" s="390">
        <f>Mining!V78</f>
        <v>358798</v>
      </c>
      <c r="R78" s="390">
        <f>NonManufacturing_Data!I54</f>
        <v>553419</v>
      </c>
      <c r="S78" s="392"/>
      <c r="T78" s="390">
        <f>SUM(P78:S78)</f>
        <v>1061156</v>
      </c>
      <c r="U78" s="762">
        <f>NonManufacturing_Data!X54</f>
        <v>1091790</v>
      </c>
      <c r="W78" s="393">
        <f t="shared" si="123"/>
        <v>2.5939611734191224</v>
      </c>
      <c r="X78" s="393">
        <f t="shared" si="123"/>
        <v>2.8895699019198262</v>
      </c>
      <c r="Y78" s="393">
        <f t="shared" si="123"/>
        <v>0.5514378564933432</v>
      </c>
      <c r="Z78" s="384"/>
      <c r="AA78" s="384">
        <f>H78/T78*1000</f>
        <v>3.2195617831523653</v>
      </c>
      <c r="AD78" s="393">
        <f t="shared" si="124"/>
        <v>7.0662840017065189</v>
      </c>
      <c r="AE78" s="393">
        <f t="shared" si="124"/>
        <v>4.9371733922765664</v>
      </c>
      <c r="AF78" s="393">
        <f t="shared" si="124"/>
        <v>1.0707331910010618</v>
      </c>
      <c r="AG78" s="384"/>
      <c r="AH78" s="393">
        <f t="shared" si="68"/>
        <v>3.1292256785305153</v>
      </c>
      <c r="AJ78" s="394">
        <f t="shared" si="41"/>
        <v>0.56703277923808504</v>
      </c>
      <c r="AK78" s="394">
        <f t="shared" si="42"/>
        <v>0.81459292726982124</v>
      </c>
      <c r="AL78" s="394">
        <f t="shared" si="43"/>
        <v>0.92713496153766883</v>
      </c>
      <c r="AM78" s="395"/>
      <c r="AN78" s="394">
        <f t="shared" si="44"/>
        <v>0.79752468439315094</v>
      </c>
      <c r="AP78" s="389">
        <f t="shared" si="125"/>
        <v>2.7241286701266962</v>
      </c>
      <c r="AQ78" s="389">
        <f t="shared" si="125"/>
        <v>1.7086187771392261</v>
      </c>
      <c r="AR78" s="389">
        <f t="shared" si="125"/>
        <v>1.9417114338322321</v>
      </c>
      <c r="AS78" s="389"/>
      <c r="AT78" s="389">
        <f>N78/T78</f>
        <v>1.9727146621231939</v>
      </c>
      <c r="AV78" s="389">
        <f t="shared" si="72"/>
        <v>0.13641725972943514</v>
      </c>
      <c r="AW78" s="389">
        <f t="shared" si="73"/>
        <v>0.32863279568415171</v>
      </c>
      <c r="AX78" s="389">
        <f t="shared" si="74"/>
        <v>0.50689143516610335</v>
      </c>
      <c r="AY78" s="389"/>
      <c r="AZ78" s="389">
        <f>T78/$T78</f>
        <v>1</v>
      </c>
      <c r="BC78" s="379"/>
      <c r="BD78" s="379"/>
      <c r="BE78" s="379"/>
      <c r="BF78" s="379"/>
      <c r="BG78" s="379"/>
      <c r="BH78" s="379"/>
      <c r="BI78" s="379"/>
      <c r="BJ78" s="379"/>
      <c r="BK78" s="379"/>
      <c r="BL78" s="379"/>
      <c r="BM78" s="379"/>
      <c r="BN78" s="379"/>
      <c r="BO78" s="379"/>
      <c r="BP78" s="379"/>
      <c r="BQ78" s="379"/>
      <c r="BR78" s="387">
        <f>AJ78</f>
        <v>0.56703277923808504</v>
      </c>
      <c r="BS78" s="396">
        <f>Mining!BZ78</f>
        <v>0.8161870462216313</v>
      </c>
      <c r="BT78" s="387">
        <f>AL78</f>
        <v>0.92713496153766883</v>
      </c>
      <c r="BU78" s="387">
        <v>1</v>
      </c>
      <c r="BV78" s="387"/>
      <c r="BW78" s="387">
        <v>1</v>
      </c>
      <c r="BX78" s="396">
        <f>Mining!BW78</f>
        <v>0.99804687055597208</v>
      </c>
      <c r="BY78" s="387">
        <v>1</v>
      </c>
      <c r="BZ78" s="387">
        <v>1</v>
      </c>
      <c r="CB78" s="396">
        <f t="shared" si="126"/>
        <v>0.13641725972943514</v>
      </c>
      <c r="CC78" s="396">
        <f t="shared" si="126"/>
        <v>0.32863279568415171</v>
      </c>
      <c r="CD78" s="396">
        <f t="shared" si="126"/>
        <v>0.50689143516610335</v>
      </c>
      <c r="CE78" s="396"/>
      <c r="CG78" s="396">
        <v>1</v>
      </c>
      <c r="CH78" s="396">
        <v>1</v>
      </c>
      <c r="CI78" s="396">
        <v>1</v>
      </c>
      <c r="CJ78" s="396"/>
      <c r="CL78" s="388">
        <f t="shared" si="77"/>
        <v>1.2576251565154886</v>
      </c>
      <c r="CM78" s="388">
        <f t="shared" si="50"/>
        <v>0.74016735339805317</v>
      </c>
      <c r="CN78" s="388">
        <f>FD78</f>
        <v>0.86799598621154106</v>
      </c>
      <c r="CO78" s="388">
        <f>FH78</f>
        <v>1.1279818799089512</v>
      </c>
      <c r="CP78" s="388">
        <f>FL78</f>
        <v>0.99961125867153755</v>
      </c>
      <c r="CQ78" s="388">
        <v>1</v>
      </c>
      <c r="CR78" s="388">
        <f>EZ78</f>
        <v>0.75627361118126868</v>
      </c>
      <c r="CS78" s="388">
        <f>CL78*CN78*CO78*CP78*CQ78*CR78</f>
        <v>0.93085308366488095</v>
      </c>
      <c r="CT78" s="388">
        <f>CL78*CM78</f>
        <v>0.93085308366488151</v>
      </c>
      <c r="CU78" s="388"/>
      <c r="CV78" s="388">
        <f>CN78*CO78*CP78</f>
        <v>0.97870313396489061</v>
      </c>
      <c r="CY78" s="334"/>
      <c r="DA78" s="379">
        <f t="shared" si="127"/>
        <v>0.30805163929097873</v>
      </c>
      <c r="DB78" s="379">
        <f t="shared" si="127"/>
        <v>0.51850433984780209</v>
      </c>
      <c r="DC78" s="379">
        <f t="shared" si="127"/>
        <v>0.17344402086121927</v>
      </c>
      <c r="DD78" s="379">
        <f t="shared" si="127"/>
        <v>0</v>
      </c>
      <c r="DF78" s="379">
        <f t="shared" si="128"/>
        <v>0.30640127355547858</v>
      </c>
      <c r="DG78" s="379">
        <f t="shared" si="128"/>
        <v>0.51430327245227858</v>
      </c>
      <c r="DH78" s="379">
        <f t="shared" si="128"/>
        <v>0.17921775783373178</v>
      </c>
      <c r="DI78" s="379"/>
      <c r="DJ78" s="379">
        <f>SUM(DF78:DI78)</f>
        <v>0.99992230384148884</v>
      </c>
      <c r="DK78" s="379"/>
      <c r="DL78" s="379">
        <f t="shared" si="129"/>
        <v>0.30642508160719095</v>
      </c>
      <c r="DM78" s="379">
        <f t="shared" si="129"/>
        <v>0.51434323494579004</v>
      </c>
      <c r="DN78" s="379">
        <f t="shared" si="129"/>
        <v>0.17923168344701912</v>
      </c>
      <c r="DO78" s="379">
        <f t="shared" si="129"/>
        <v>0</v>
      </c>
      <c r="DR78" s="379">
        <f>LN(AJ78/AJ77)</f>
        <v>1.0868922554252347E-2</v>
      </c>
      <c r="DS78" s="379">
        <f>LN(BS78/BS77)</f>
        <v>-1.989803159692086E-3</v>
      </c>
      <c r="DT78" s="379">
        <f>LN(AL78/AL77)</f>
        <v>-8.1912000556263478E-2</v>
      </c>
      <c r="DU78" s="379">
        <f>LN(BU78/BU77)</f>
        <v>0</v>
      </c>
      <c r="DW78" s="379">
        <f t="shared" si="130"/>
        <v>6.4618591170521641E-2</v>
      </c>
      <c r="DX78" s="379">
        <f t="shared" si="130"/>
        <v>-1.963855349243172E-2</v>
      </c>
      <c r="DY78" s="379">
        <f t="shared" si="130"/>
        <v>-1.3757561127214668E-3</v>
      </c>
      <c r="DZ78" s="379">
        <f>M78/$N78</f>
        <v>0</v>
      </c>
      <c r="EA78" s="379"/>
      <c r="EC78" s="379">
        <f t="shared" si="131"/>
        <v>-0.10037884482842119</v>
      </c>
      <c r="ED78" s="379">
        <f t="shared" si="131"/>
        <v>5.8366387468944216E-2</v>
      </c>
      <c r="EE78" s="379">
        <f t="shared" si="131"/>
        <v>-1.7496672235491891E-2</v>
      </c>
      <c r="EF78" s="379"/>
      <c r="EH78" s="379">
        <f t="shared" si="132"/>
        <v>0</v>
      </c>
      <c r="EI78" s="379">
        <f t="shared" si="132"/>
        <v>-5.608998238834377E-2</v>
      </c>
      <c r="EJ78" s="379">
        <f t="shared" si="132"/>
        <v>0</v>
      </c>
      <c r="EK78" s="379">
        <f t="shared" si="132"/>
        <v>0</v>
      </c>
      <c r="EM78" s="379">
        <f t="shared" si="133"/>
        <v>0</v>
      </c>
      <c r="EN78" s="379">
        <f t="shared" si="133"/>
        <v>-5.608998238834377E-2</v>
      </c>
      <c r="EO78" s="379">
        <f t="shared" si="133"/>
        <v>0</v>
      </c>
      <c r="EP78" s="379">
        <v>1</v>
      </c>
      <c r="ER78" s="379">
        <f t="shared" si="134"/>
        <v>0</v>
      </c>
      <c r="ES78" s="379">
        <f t="shared" si="134"/>
        <v>0</v>
      </c>
      <c r="ET78" s="379">
        <f t="shared" si="134"/>
        <v>0</v>
      </c>
      <c r="EU78" s="379" t="e">
        <f t="shared" si="134"/>
        <v>#DIV/0!</v>
      </c>
      <c r="EX78" s="379">
        <f>EXP(SUMPRODUCT($DL78:$DO78,DR78:DU78))</f>
        <v>0.98770208800045223</v>
      </c>
      <c r="EY78" s="379">
        <f>IF(ISERR(EX78),EY77,EX78*EY77)</f>
        <v>0.65335751633389438</v>
      </c>
      <c r="EZ78" s="379">
        <f t="shared" si="107"/>
        <v>0.75627361118126868</v>
      </c>
      <c r="FA78" s="379"/>
      <c r="FB78" s="379">
        <f>EXP(SUMPRODUCT($DL78:$DO78,DW78:DZ78))</f>
        <v>1.0094980436766676</v>
      </c>
      <c r="FC78" s="379">
        <f>IF(ISERR(FB78),FC77,FB78*FC77)</f>
        <v>1.0644448498377792</v>
      </c>
      <c r="FD78" s="379">
        <f t="shared" si="108"/>
        <v>0.86799598621154106</v>
      </c>
      <c r="FE78" s="379"/>
      <c r="FF78" s="379">
        <f>EXP(SUMPRODUCT($DL78:$DO78,EC78:EF78))</f>
        <v>0.99613329782497018</v>
      </c>
      <c r="FG78" s="379">
        <f>IF(ISERR(FF78),FG77,FF78*FG77)</f>
        <v>1.039999115832603</v>
      </c>
      <c r="FH78" s="379">
        <f t="shared" si="109"/>
        <v>1.1279818799089512</v>
      </c>
      <c r="FJ78" s="379">
        <f>EXP(SUMPRODUCT($DL78:$DO78,EM78:EP78))</f>
        <v>0.97156267074181701</v>
      </c>
      <c r="FK78" s="379">
        <f>IF(ISERR(FJ78),FK77,FJ78*FK77)</f>
        <v>0.97137969386425771</v>
      </c>
      <c r="FL78" s="379">
        <f t="shared" si="110"/>
        <v>0.99961125867153755</v>
      </c>
      <c r="FN78" s="379">
        <f>EXP(SUMPRODUCT($DL78:$DO78,DW78:DZ78))</f>
        <v>1.0094980436766676</v>
      </c>
      <c r="FO78" s="379">
        <f>IF(ISERR(FN78),FO77,FN78*FO77)</f>
        <v>1.0644448498377792</v>
      </c>
      <c r="FP78" s="379">
        <f t="shared" si="111"/>
        <v>1.1251568175892688</v>
      </c>
      <c r="FR78" s="336"/>
    </row>
    <row r="79" spans="1:174" x14ac:dyDescent="0.2">
      <c r="A79" s="373" t="s">
        <v>105</v>
      </c>
      <c r="B79" s="330">
        <f t="shared" si="9"/>
        <v>2013</v>
      </c>
      <c r="D79" s="428">
        <f>Conversion_factors!A75*D240+D322</f>
        <v>1140.5768001600854</v>
      </c>
      <c r="E79" s="428">
        <f>Conversion_factors!$A75*E240+E322</f>
        <v>1904.5626911386796</v>
      </c>
      <c r="F79" s="428">
        <f>Conversion_factors!$A75*F240+F322</f>
        <v>771.87902935580973</v>
      </c>
      <c r="G79" s="384">
        <v>0</v>
      </c>
      <c r="H79" s="384">
        <f>SUM(D79:G79)</f>
        <v>3817.0185206545748</v>
      </c>
      <c r="I79" s="379"/>
      <c r="J79" s="390">
        <f>NonManufacturing_Data!C55</f>
        <v>431362.95821999997</v>
      </c>
      <c r="K79" s="390">
        <f>Mining!N79</f>
        <v>642065.41458999994</v>
      </c>
      <c r="L79" s="390">
        <f>NonManufacturing_Data!E55</f>
        <v>1124891.8356000001</v>
      </c>
      <c r="M79" s="390"/>
      <c r="N79" s="390">
        <f>SUM(J79:M79)</f>
        <v>2198320.20841</v>
      </c>
      <c r="P79" s="390">
        <f>NonManufacturing_Data!G55</f>
        <v>179818.52287000002</v>
      </c>
      <c r="Q79" s="390">
        <f>Mining!V79</f>
        <v>373573.54437946284</v>
      </c>
      <c r="R79" s="390">
        <f>NonManufacturing_Data!I55</f>
        <v>567171.46214999992</v>
      </c>
      <c r="S79" s="392"/>
      <c r="T79" s="390">
        <f>SUM(P79:S79)</f>
        <v>1120563.5293994627</v>
      </c>
      <c r="U79" s="762">
        <f>NonManufacturing_Data!X55</f>
        <v>1149423.771501513</v>
      </c>
      <c r="W79" s="393">
        <f t="shared" si="123"/>
        <v>2.6441231877364362</v>
      </c>
      <c r="X79" s="393">
        <f t="shared" si="123"/>
        <v>2.9663063106348209</v>
      </c>
      <c r="Y79" s="393">
        <f t="shared" si="123"/>
        <v>0.68618066637856012</v>
      </c>
      <c r="Z79" s="384"/>
      <c r="AA79" s="384">
        <f>H79/T79*1000</f>
        <v>3.4063383471887647</v>
      </c>
      <c r="AD79" s="393">
        <f t="shared" si="124"/>
        <v>6.3429327632986201</v>
      </c>
      <c r="AE79" s="393">
        <f t="shared" si="124"/>
        <v>5.0982268947934175</v>
      </c>
      <c r="AF79" s="393">
        <f t="shared" si="124"/>
        <v>1.3609271285085758</v>
      </c>
      <c r="AG79" s="384"/>
      <c r="AH79" s="393">
        <f t="shared" si="68"/>
        <v>3.3208104924333823</v>
      </c>
      <c r="AJ79" s="394">
        <f t="shared" si="41"/>
        <v>0.5779980576246676</v>
      </c>
      <c r="AK79" s="394">
        <f t="shared" si="42"/>
        <v>0.83622553624799134</v>
      </c>
      <c r="AL79" s="394">
        <f t="shared" si="43"/>
        <v>1.1536786570590807</v>
      </c>
      <c r="AM79" s="395"/>
      <c r="AN79" s="394">
        <f t="shared" si="44"/>
        <v>0.84379151519747131</v>
      </c>
      <c r="AP79" s="389">
        <f t="shared" si="125"/>
        <v>2.3988794443153907</v>
      </c>
      <c r="AQ79" s="389">
        <f t="shared" si="125"/>
        <v>1.7187122167778897</v>
      </c>
      <c r="AR79" s="389">
        <f t="shared" si="125"/>
        <v>1.983336452324006</v>
      </c>
      <c r="AS79" s="389"/>
      <c r="AT79" s="389">
        <f>N79/T79</f>
        <v>1.9617988188390652</v>
      </c>
      <c r="AV79" s="389">
        <f t="shared" si="72"/>
        <v>0.1564423212120451</v>
      </c>
      <c r="AW79" s="389">
        <f t="shared" si="73"/>
        <v>0.32500941223049268</v>
      </c>
      <c r="AX79" s="389">
        <f t="shared" si="74"/>
        <v>0.49343982281582155</v>
      </c>
      <c r="AY79" s="389"/>
      <c r="AZ79" s="389">
        <f>T79/$T79</f>
        <v>1</v>
      </c>
      <c r="BC79" s="379"/>
      <c r="BD79" s="379"/>
      <c r="BE79" s="379"/>
      <c r="BF79" s="379"/>
      <c r="BG79" s="379"/>
      <c r="BH79" s="379"/>
      <c r="BI79" s="379"/>
      <c r="BJ79" s="379"/>
      <c r="BK79" s="379"/>
      <c r="BL79" s="379"/>
      <c r="BM79" s="379"/>
      <c r="BN79" s="379"/>
      <c r="BO79" s="379"/>
      <c r="BP79" s="379"/>
      <c r="BQ79" s="379"/>
      <c r="BR79" s="387">
        <f>AJ79</f>
        <v>0.5779980576246676</v>
      </c>
      <c r="BS79" s="396">
        <f>Mining!BZ79</f>
        <v>0.86164958986308027</v>
      </c>
      <c r="BT79" s="387">
        <f>AL79</f>
        <v>1.1536786570590807</v>
      </c>
      <c r="BU79" s="387">
        <v>1</v>
      </c>
      <c r="BV79" s="387"/>
      <c r="BW79" s="387">
        <v>1</v>
      </c>
      <c r="BX79" s="396">
        <f>Mining!BW79</f>
        <v>0.97049374372808739</v>
      </c>
      <c r="BY79" s="387">
        <v>1</v>
      </c>
      <c r="BZ79" s="387">
        <v>1</v>
      </c>
      <c r="CB79" s="396">
        <f t="shared" si="126"/>
        <v>0.1564423212120451</v>
      </c>
      <c r="CC79" s="396">
        <f t="shared" si="126"/>
        <v>0.32500941223049268</v>
      </c>
      <c r="CD79" s="396">
        <f t="shared" si="126"/>
        <v>0.49343982281582155</v>
      </c>
      <c r="CE79" s="396"/>
      <c r="CG79" s="396">
        <v>1</v>
      </c>
      <c r="CH79" s="396">
        <v>1</v>
      </c>
      <c r="CI79" s="396">
        <v>1</v>
      </c>
      <c r="CJ79" s="396"/>
      <c r="CL79" s="388">
        <f t="shared" si="77"/>
        <v>1.3240130890896724</v>
      </c>
      <c r="CM79" s="388">
        <f t="shared" si="50"/>
        <v>0.78548361985676862</v>
      </c>
      <c r="CN79" s="388">
        <f>FD79</f>
        <v>0.84097971316052178</v>
      </c>
      <c r="CO79" s="388">
        <f>FH79</f>
        <v>1.1633690889069088</v>
      </c>
      <c r="CP79" s="388">
        <f>FL79</f>
        <v>0.98547086200966894</v>
      </c>
      <c r="CQ79" s="388">
        <v>1</v>
      </c>
      <c r="CR79" s="388">
        <f>EZ79</f>
        <v>0.81468609776172096</v>
      </c>
      <c r="CS79" s="388">
        <f>CL79*CN79*CO79*CP79*CQ79*CR79</f>
        <v>1.0399905939558975</v>
      </c>
      <c r="CT79" s="388">
        <f>CL79*CM79</f>
        <v>1.0399905939558982</v>
      </c>
      <c r="CU79" s="388"/>
      <c r="CV79" s="388">
        <f>CN79*CO79*CP79</f>
        <v>0.96415493281991194</v>
      </c>
      <c r="CY79" s="334"/>
      <c r="DA79" s="379">
        <f t="shared" si="127"/>
        <v>0.29881353574477537</v>
      </c>
      <c r="DB79" s="379">
        <f t="shared" si="127"/>
        <v>0.49896605972246344</v>
      </c>
      <c r="DC79" s="379">
        <f t="shared" si="127"/>
        <v>0.20222040453276119</v>
      </c>
      <c r="DD79" s="379">
        <f t="shared" si="127"/>
        <v>0</v>
      </c>
      <c r="DF79" s="379">
        <f t="shared" si="128"/>
        <v>0.30340914798111718</v>
      </c>
      <c r="DG79" s="379">
        <f t="shared" si="128"/>
        <v>0.50867266202226236</v>
      </c>
      <c r="DH79" s="379">
        <f t="shared" si="128"/>
        <v>0.18746425132609193</v>
      </c>
      <c r="DI79" s="379"/>
      <c r="DJ79" s="379">
        <f>SUM(DF79:DI79)</f>
        <v>0.99954606132947144</v>
      </c>
      <c r="DK79" s="379"/>
      <c r="DL79" s="379">
        <f t="shared" si="129"/>
        <v>0.3035469396753564</v>
      </c>
      <c r="DM79" s="379">
        <f t="shared" si="129"/>
        <v>0.50890367307904694</v>
      </c>
      <c r="DN79" s="379">
        <f t="shared" si="129"/>
        <v>0.18754938724559664</v>
      </c>
      <c r="DO79" s="379">
        <f t="shared" si="129"/>
        <v>0</v>
      </c>
      <c r="DR79" s="379">
        <f>LN(AJ79/AJ78)</f>
        <v>1.9153394391674516E-2</v>
      </c>
      <c r="DS79" s="379">
        <f>LN(BS79/BS78)</f>
        <v>5.420512773003406E-2</v>
      </c>
      <c r="DT79" s="379">
        <f>LN(AL79/AL78)</f>
        <v>0.21861180365788968</v>
      </c>
      <c r="DU79" s="379">
        <f>LN(BU79/BU78)</f>
        <v>0</v>
      </c>
      <c r="DW79" s="379">
        <f t="shared" si="130"/>
        <v>-0.12714689277994948</v>
      </c>
      <c r="DX79" s="379">
        <f t="shared" si="130"/>
        <v>5.889987769875594E-3</v>
      </c>
      <c r="DY79" s="379">
        <f t="shared" si="130"/>
        <v>2.1210736919728357E-2</v>
      </c>
      <c r="DZ79" s="379">
        <f>M79/$N79</f>
        <v>0</v>
      </c>
      <c r="EA79" s="379"/>
      <c r="EC79" s="379">
        <f t="shared" si="131"/>
        <v>0.13696911248167987</v>
      </c>
      <c r="ED79" s="379">
        <f t="shared" si="131"/>
        <v>-1.1086862276593756E-2</v>
      </c>
      <c r="EE79" s="379">
        <f t="shared" si="131"/>
        <v>-2.6895936984044001E-2</v>
      </c>
      <c r="EF79" s="379"/>
      <c r="EH79" s="379">
        <f t="shared" si="132"/>
        <v>0</v>
      </c>
      <c r="EI79" s="379">
        <f t="shared" si="132"/>
        <v>-2.7995283547272598E-2</v>
      </c>
      <c r="EJ79" s="379">
        <f t="shared" si="132"/>
        <v>0</v>
      </c>
      <c r="EK79" s="379">
        <f t="shared" si="132"/>
        <v>0</v>
      </c>
      <c r="EM79" s="379">
        <f t="shared" si="133"/>
        <v>0</v>
      </c>
      <c r="EN79" s="379">
        <f t="shared" si="133"/>
        <v>-2.7995283547272598E-2</v>
      </c>
      <c r="EO79" s="379">
        <f t="shared" si="133"/>
        <v>0</v>
      </c>
      <c r="EP79" s="379">
        <v>1</v>
      </c>
      <c r="ER79" s="379">
        <f t="shared" si="134"/>
        <v>0</v>
      </c>
      <c r="ES79" s="379">
        <f t="shared" si="134"/>
        <v>0</v>
      </c>
      <c r="ET79" s="379">
        <f t="shared" si="134"/>
        <v>0</v>
      </c>
      <c r="EU79" s="379" t="e">
        <f t="shared" si="134"/>
        <v>#DIV/0!</v>
      </c>
      <c r="EX79" s="379">
        <f>EXP(SUMPRODUCT($DL79:$DO79,DR79:DU79))</f>
        <v>1.0772372402221126</v>
      </c>
      <c r="EY79" s="379">
        <f>IF(ISERR(EX79),EY78,EX79*EY78)</f>
        <v>0.70382104777389831</v>
      </c>
      <c r="EZ79" s="379">
        <f t="shared" ref="EZ79" si="135">EY79/EY$85</f>
        <v>0.81468609776172096</v>
      </c>
      <c r="FA79" s="379"/>
      <c r="FB79" s="379">
        <f>EXP(SUMPRODUCT($DL79:$DO79,DW79:DZ79))</f>
        <v>0.96887511753489242</v>
      </c>
      <c r="FC79" s="379">
        <f>IF(ISERR(FB79),FC78,FB79*FC78)</f>
        <v>1.0313141289959893</v>
      </c>
      <c r="FD79" s="379">
        <f t="shared" ref="FD79" si="136">FC79/FC$85</f>
        <v>0.84097971316052178</v>
      </c>
      <c r="FE79" s="379"/>
      <c r="FF79" s="379">
        <f>EXP(SUMPRODUCT($DL79:$DO79,EC79:EF79))</f>
        <v>1.0313721431418863</v>
      </c>
      <c r="FG79" s="379">
        <f>IF(ISERR(FF79),FG78,FF79*FG78)</f>
        <v>1.0726261169619387</v>
      </c>
      <c r="FH79" s="379">
        <f t="shared" ref="FH79" si="137">FG79/FG$85</f>
        <v>1.1633690889069088</v>
      </c>
      <c r="FJ79" s="379">
        <f>EXP(SUMPRODUCT($DL79:$DO79,EM79:EP79))</f>
        <v>0.9858541042438228</v>
      </c>
      <c r="FK79" s="379">
        <f>IF(ISERR(FJ79),FK78,FJ79*FK78)</f>
        <v>0.95763865797518666</v>
      </c>
      <c r="FL79" s="379">
        <f t="shared" ref="FL79" si="138">FK79/FK$85</f>
        <v>0.98547086200966894</v>
      </c>
      <c r="FN79" s="379">
        <f>EXP(SUMPRODUCT($DL79:$DO79,DW79:DZ79))</f>
        <v>0.96887511753489242</v>
      </c>
      <c r="FO79" s="379">
        <f>IF(ISERR(FN79),FO78,FN79*FO78)</f>
        <v>1.0313141289959893</v>
      </c>
      <c r="FP79" s="379">
        <f t="shared" ref="FP79" si="139">FO79/FO$85</f>
        <v>1.0901364438869883</v>
      </c>
      <c r="FR79" s="336"/>
    </row>
    <row r="80" spans="1:174" x14ac:dyDescent="0.2">
      <c r="A80" s="373" t="s">
        <v>105</v>
      </c>
      <c r="B80" s="330">
        <f>B79+1</f>
        <v>2014</v>
      </c>
      <c r="D80" s="428">
        <f>Conversion_factors!A76*D241+D323</f>
        <v>1192.1420179262318</v>
      </c>
      <c r="E80" s="428">
        <f>Conversion_factors!$A76*E241+E323</f>
        <v>2188.9408081695719</v>
      </c>
      <c r="F80" s="428">
        <f>Conversion_factors!$A76*F241+F323</f>
        <v>970.2312201990178</v>
      </c>
      <c r="G80" s="384">
        <v>0</v>
      </c>
      <c r="H80" s="384">
        <f>SUM(D80:G80)</f>
        <v>4351.3140462948213</v>
      </c>
      <c r="I80" s="379"/>
      <c r="J80" s="390">
        <f>NonManufacturing_Data!C56</f>
        <v>442589.47964999999</v>
      </c>
      <c r="K80" s="390">
        <f>Mining!N80</f>
        <v>710662.88919000002</v>
      </c>
      <c r="L80" s="390">
        <f>NonManufacturing_Data!E56</f>
        <v>1182983.6303999999</v>
      </c>
      <c r="M80" s="390"/>
      <c r="N80" s="390">
        <f>SUM(J80:M80)</f>
        <v>2336235.9992399998</v>
      </c>
      <c r="P80" s="390">
        <f>NonManufacturing_Data!G56</f>
        <v>181611.74842999998</v>
      </c>
      <c r="Q80" s="390">
        <f>Mining!V80</f>
        <v>405277.33955357905</v>
      </c>
      <c r="R80" s="390">
        <f>NonManufacturing_Data!I56</f>
        <v>577747.29924000008</v>
      </c>
      <c r="S80" s="392"/>
      <c r="T80" s="390">
        <f>SUM(P80:S80)</f>
        <v>1164636.387223579</v>
      </c>
      <c r="U80" s="762">
        <f>NonManufacturing_Data!X56</f>
        <v>1202742.9263069802</v>
      </c>
      <c r="W80" s="393">
        <f t="shared" si="123"/>
        <v>2.6935615796131858</v>
      </c>
      <c r="X80" s="393">
        <f t="shared" si="123"/>
        <v>3.0801394605879659</v>
      </c>
      <c r="Y80" s="393">
        <f t="shared" si="123"/>
        <v>0.82015608269317763</v>
      </c>
      <c r="Z80" s="384"/>
      <c r="AA80" s="384">
        <f>H80/T80*1000</f>
        <v>3.73619963623847</v>
      </c>
      <c r="AD80" s="393">
        <f t="shared" si="124"/>
        <v>6.5642340224797096</v>
      </c>
      <c r="AE80" s="393">
        <f t="shared" si="124"/>
        <v>5.4010935093995966</v>
      </c>
      <c r="AF80" s="393">
        <f t="shared" si="124"/>
        <v>1.6793349297786631</v>
      </c>
      <c r="AG80" s="384"/>
      <c r="AH80" s="393">
        <f t="shared" si="68"/>
        <v>3.6178255145973068</v>
      </c>
      <c r="AJ80" s="394">
        <f t="shared" si="41"/>
        <v>0.58880515413567047</v>
      </c>
      <c r="AK80" s="394">
        <f t="shared" si="42"/>
        <v>0.86831601406583847</v>
      </c>
      <c r="AL80" s="394">
        <f t="shared" si="43"/>
        <v>1.3789321303003499</v>
      </c>
      <c r="AM80" s="395"/>
      <c r="AN80" s="394">
        <f t="shared" si="44"/>
        <v>0.92550217589033812</v>
      </c>
      <c r="AP80" s="389">
        <f t="shared" si="125"/>
        <v>2.4370090783008496</v>
      </c>
      <c r="AQ80" s="389">
        <f t="shared" si="125"/>
        <v>1.7535223903039068</v>
      </c>
      <c r="AR80" s="389">
        <f t="shared" si="125"/>
        <v>2.0475796805215021</v>
      </c>
      <c r="AS80" s="389"/>
      <c r="AT80" s="389">
        <f>N80/T80</f>
        <v>2.005978883082506</v>
      </c>
      <c r="AV80" s="389">
        <f t="shared" si="72"/>
        <v>0.15099797675604587</v>
      </c>
      <c r="AW80" s="389">
        <f t="shared" si="73"/>
        <v>0.33696090052924471</v>
      </c>
      <c r="AX80" s="389">
        <f t="shared" si="74"/>
        <v>0.48035809365678167</v>
      </c>
      <c r="AY80" s="389"/>
      <c r="AZ80" s="389">
        <f>T80/$T80</f>
        <v>1</v>
      </c>
      <c r="BC80" s="379"/>
      <c r="BD80" s="379"/>
      <c r="BE80" s="379"/>
      <c r="BF80" s="379"/>
      <c r="BG80" s="379"/>
      <c r="BH80" s="379"/>
      <c r="BI80" s="379"/>
      <c r="BJ80" s="379"/>
      <c r="BK80" s="379"/>
      <c r="BL80" s="379"/>
      <c r="BM80" s="379"/>
      <c r="BN80" s="379"/>
      <c r="BO80" s="379"/>
      <c r="BP80" s="379"/>
      <c r="BQ80" s="379"/>
      <c r="BR80" s="387">
        <f>AJ80</f>
        <v>0.58880515413567047</v>
      </c>
      <c r="BS80" s="396">
        <f>Mining!BZ80</f>
        <v>0.91295575308348775</v>
      </c>
      <c r="BT80" s="387">
        <f>AL80</f>
        <v>1.3789321303003499</v>
      </c>
      <c r="BU80" s="387">
        <v>1</v>
      </c>
      <c r="BV80" s="387"/>
      <c r="BW80" s="387">
        <v>1</v>
      </c>
      <c r="BX80" s="396">
        <f>Mining!BW80</f>
        <v>0.95110415935615755</v>
      </c>
      <c r="BY80" s="387">
        <v>1</v>
      </c>
      <c r="BZ80" s="387">
        <v>1</v>
      </c>
      <c r="CB80" s="396">
        <f t="shared" si="126"/>
        <v>0.15099797675604587</v>
      </c>
      <c r="CC80" s="396">
        <f t="shared" si="126"/>
        <v>0.33696090052924471</v>
      </c>
      <c r="CD80" s="396">
        <f t="shared" si="126"/>
        <v>0.48035809365678167</v>
      </c>
      <c r="CE80" s="396"/>
      <c r="CG80" s="396">
        <v>1</v>
      </c>
      <c r="CH80" s="396">
        <v>1</v>
      </c>
      <c r="CI80" s="396">
        <v>1</v>
      </c>
      <c r="CJ80" s="396"/>
      <c r="CL80" s="388">
        <f t="shared" si="77"/>
        <v>1.3854310452969094</v>
      </c>
      <c r="CM80" s="388">
        <f t="shared" si="50"/>
        <v>0.85573768442707265</v>
      </c>
      <c r="CN80" s="388">
        <f>FD80</f>
        <v>0.85911789029630659</v>
      </c>
      <c r="CO80" s="388">
        <f>FH80</f>
        <v>1.1659870686122391</v>
      </c>
      <c r="CP80" s="388">
        <f>FL80</f>
        <v>0.97555350079948988</v>
      </c>
      <c r="CQ80" s="388">
        <v>1</v>
      </c>
      <c r="CR80" s="388">
        <f>EZ80</f>
        <v>0.87567523797651214</v>
      </c>
      <c r="CS80" s="388">
        <f>CL80*CN80*CO80*CP80*CQ80*CR80</f>
        <v>1.1855655546357551</v>
      </c>
      <c r="CT80" s="388">
        <f>CL80*CM80</f>
        <v>1.185565554635756</v>
      </c>
      <c r="CU80" s="388"/>
      <c r="CV80" s="388">
        <f>CN80*CO80*CP80</f>
        <v>0.97723179475131527</v>
      </c>
      <c r="CY80" s="334"/>
      <c r="DA80" s="379">
        <f t="shared" ref="DA80:DA83" si="140">D80/$H80</f>
        <v>0.27397287468629167</v>
      </c>
      <c r="DB80" s="379">
        <f t="shared" ref="DB80:DB83" si="141">E80/$H80</f>
        <v>0.50305282148813701</v>
      </c>
      <c r="DC80" s="379">
        <f t="shared" ref="DC80:DC83" si="142">F80/$H80</f>
        <v>0.22297430382557137</v>
      </c>
      <c r="DD80" s="379">
        <f t="shared" ref="DD80:DD83" si="143">G80/$H80</f>
        <v>0</v>
      </c>
      <c r="DF80" s="379">
        <f t="shared" ref="DF80:DF83" si="144">(DA80-DA79)/LN(DA80/DA79)</f>
        <v>0.28621356634310818</v>
      </c>
      <c r="DG80" s="379">
        <f t="shared" ref="DG80:DG83" si="145">(DB80-DB79)/LN(DB80/DB79)</f>
        <v>0.50100666259780224</v>
      </c>
      <c r="DH80" s="379">
        <f t="shared" ref="DH80:DH83" si="146">(DC80-DC79)/LN(DC80/DC79)</f>
        <v>0.21242841262637435</v>
      </c>
      <c r="DI80" s="379"/>
      <c r="DJ80" s="379">
        <f t="shared" ref="DJ80:DJ83" si="147">SUM(DF80:DI80)</f>
        <v>0.99964864156728483</v>
      </c>
      <c r="DK80" s="379"/>
      <c r="DL80" s="379">
        <f t="shared" ref="DL80:DL83" si="148">DF80/$DJ80</f>
        <v>0.2863141652394709</v>
      </c>
      <c r="DM80" s="379">
        <f t="shared" ref="DM80:DM83" si="149">DG80/$DJ80</f>
        <v>0.5011827573859412</v>
      </c>
      <c r="DN80" s="379">
        <f t="shared" ref="DN80:DN83" si="150">DH80/$DJ80</f>
        <v>0.21250307737458785</v>
      </c>
      <c r="DO80" s="379">
        <f t="shared" ref="DO80:DO83" si="151">DI80/$DJ80</f>
        <v>0</v>
      </c>
      <c r="DR80" s="379">
        <f t="shared" ref="DR80:DR83" si="152">LN(AJ80/AJ79)</f>
        <v>1.8524812847736143E-2</v>
      </c>
      <c r="DS80" s="379">
        <f t="shared" ref="DS80:DS83" si="153">LN(BS80/BS79)</f>
        <v>5.7838736466940842E-2</v>
      </c>
      <c r="DT80" s="379">
        <f t="shared" ref="DT80:DT83" si="154">LN(AL80/AL79)</f>
        <v>0.17835371177275811</v>
      </c>
      <c r="DU80" s="379">
        <f t="shared" ref="DU80:DU83" si="155">LN(BU80/BU79)</f>
        <v>0</v>
      </c>
      <c r="DW80" s="379">
        <f t="shared" ref="DW80:DW83" si="156">LN(AP80/AP79)</f>
        <v>1.5769769710316014E-2</v>
      </c>
      <c r="DX80" s="379">
        <f t="shared" ref="DX80:DX83" si="157">LN(AQ80/AQ79)</f>
        <v>2.0051260212581957E-2</v>
      </c>
      <c r="DY80" s="379">
        <f t="shared" ref="DY80:DY83" si="158">LN(AR80/AR79)</f>
        <v>3.1877948504965607E-2</v>
      </c>
      <c r="DZ80" s="379">
        <f t="shared" ref="DZ80:DZ83" si="159">M80/$N80</f>
        <v>0</v>
      </c>
      <c r="EA80" s="379"/>
      <c r="EC80" s="379">
        <f t="shared" ref="EC80:EC83" si="160">LN(AV80/AV79)</f>
        <v>-3.5420949733089707E-2</v>
      </c>
      <c r="ED80" s="379">
        <f t="shared" ref="ED80:ED83" si="161">LN(AW80/AW79)</f>
        <v>3.6112758833263557E-2</v>
      </c>
      <c r="EE80" s="379">
        <f t="shared" ref="EE80:EE83" si="162">LN(AX80/AX79)</f>
        <v>-2.6869057642700655E-2</v>
      </c>
      <c r="EF80" s="379"/>
      <c r="EH80" s="379">
        <f t="shared" ref="EH80:EH83" si="163">LN(BW80/BW79)</f>
        <v>0</v>
      </c>
      <c r="EI80" s="379">
        <f t="shared" ref="EI80:EI83" si="164">LN(BX80/BX79)</f>
        <v>-2.0181373461631603E-2</v>
      </c>
      <c r="EJ80" s="379">
        <f t="shared" ref="EJ80:EJ83" si="165">LN(BY80/BY79)</f>
        <v>0</v>
      </c>
      <c r="EK80" s="379">
        <f t="shared" ref="EK80:EK83" si="166">LN(BZ80/BZ79)</f>
        <v>0</v>
      </c>
      <c r="EM80" s="379">
        <f t="shared" ref="EM80:EM83" si="167">LN(BW80/BW79)</f>
        <v>0</v>
      </c>
      <c r="EN80" s="379">
        <f t="shared" ref="EN80:EN83" si="168">LN(BX80/BX79)</f>
        <v>-2.0181373461631603E-2</v>
      </c>
      <c r="EO80" s="379">
        <f t="shared" ref="EO80:EO83" si="169">LN(BY80/BY79)</f>
        <v>0</v>
      </c>
      <c r="EP80" s="379">
        <v>1</v>
      </c>
      <c r="ER80" s="379">
        <f t="shared" ref="ER80:ER83" si="170">LN(CG80/CG79)</f>
        <v>0</v>
      </c>
      <c r="ES80" s="379">
        <f t="shared" ref="ES80:ES83" si="171">LN(CH80/CH79)</f>
        <v>0</v>
      </c>
      <c r="ET80" s="379">
        <f t="shared" ref="ET80:ET83" si="172">LN(CI80/CI79)</f>
        <v>0</v>
      </c>
      <c r="EU80" s="379" t="e">
        <f t="shared" ref="EU80:EU83" si="173">LN(CJ80/CJ79)</f>
        <v>#DIV/0!</v>
      </c>
      <c r="EX80" s="379">
        <f t="shared" ref="EX80:EX83" si="174">EXP(SUMPRODUCT($DL80:$DO80,DR80:DU80))</f>
        <v>1.074862134486342</v>
      </c>
      <c r="EY80" s="379">
        <f t="shared" ref="EY80:EY83" si="175">IF(ISERR(EX80),EY79,EX80*EY79)</f>
        <v>0.75651059370666607</v>
      </c>
      <c r="EZ80" s="379">
        <f t="shared" ref="EZ80:EZ83" si="176">EY80/EY$85</f>
        <v>0.87567523797651214</v>
      </c>
      <c r="FA80" s="379"/>
      <c r="FB80" s="379">
        <f t="shared" ref="FB80:FB83" si="177">EXP(SUMPRODUCT($DL80:$DO80,DW80:DZ80))</f>
        <v>1.0215679128187516</v>
      </c>
      <c r="FC80" s="379">
        <f t="shared" ref="FC80:FC83" si="178">IF(ISERR(FB80),FC79,FB80*FC79)</f>
        <v>1.0535574222189215</v>
      </c>
      <c r="FD80" s="379">
        <f t="shared" ref="FD80:FD83" si="179">FC80/FC$85</f>
        <v>0.85911789029630659</v>
      </c>
      <c r="FE80" s="379"/>
      <c r="FF80" s="379">
        <f t="shared" ref="FF80:FF83" si="180">EXP(SUMPRODUCT($DL80:$DO80,EC80:EF80))</f>
        <v>1.0022503431888414</v>
      </c>
      <c r="FG80" s="379">
        <f t="shared" ref="FG80:FG83" si="181">IF(ISERR(FF80),FG79,FF80*FG79)</f>
        <v>1.0750398938384174</v>
      </c>
      <c r="FH80" s="379">
        <f t="shared" ref="FH80:FH83" si="182">FG80/FG$85</f>
        <v>1.1659870686122391</v>
      </c>
      <c r="FJ80" s="379">
        <f t="shared" ref="FJ80:FJ83" si="183">EXP(SUMPRODUCT($DL80:$DO80,EM80:EP80))</f>
        <v>0.98993642370109791</v>
      </c>
      <c r="FK80" s="379">
        <f t="shared" ref="FK80:FK83" si="184">IF(ISERR(FJ80),FK79,FJ80*FK79)</f>
        <v>0.94800138827387515</v>
      </c>
      <c r="FL80" s="379">
        <f t="shared" ref="FL80:FL83" si="185">FK80/FK$85</f>
        <v>0.97555350079948988</v>
      </c>
      <c r="FN80" s="379">
        <f t="shared" ref="FN80:FN83" si="186">EXP(SUMPRODUCT($DL80:$DO80,DW80:DZ80))</f>
        <v>1.0215679128187516</v>
      </c>
      <c r="FO80" s="379">
        <f t="shared" ref="FO80:FO83" si="187">IF(ISERR(FN80),FO79,FN80*FO79)</f>
        <v>1.0535574222189215</v>
      </c>
      <c r="FP80" s="379">
        <f t="shared" ref="FP80:FP83" si="188">FO80/FO$85</f>
        <v>1.1136484116692866</v>
      </c>
      <c r="FR80" s="336"/>
    </row>
    <row r="81" spans="1:194" x14ac:dyDescent="0.2">
      <c r="A81" s="373" t="s">
        <v>105</v>
      </c>
      <c r="B81" s="330">
        <f t="shared" ref="B81:B83" si="189">B80+1</f>
        <v>2015</v>
      </c>
      <c r="D81" s="428">
        <f>Conversion_factors!A77*D242+D324</f>
        <v>1315.2195675190833</v>
      </c>
      <c r="E81" s="428">
        <f>Conversion_factors!$A77*E242+E324</f>
        <v>2179.1364535130697</v>
      </c>
      <c r="F81" s="428">
        <f>Conversion_factors!$A77*F242+F324</f>
        <v>1199.2778339284166</v>
      </c>
      <c r="G81" s="384">
        <v>0</v>
      </c>
      <c r="H81" s="384">
        <f t="shared" ref="H81:H83" si="190">SUM(D81:G81)</f>
        <v>4693.6338549605698</v>
      </c>
      <c r="I81" s="379"/>
      <c r="J81" s="390">
        <f>NonManufacturing_Data!C57</f>
        <v>449381.38311</v>
      </c>
      <c r="K81" s="390">
        <f>Mining!N81</f>
        <v>664267.43862000003</v>
      </c>
      <c r="L81" s="390">
        <f>NonManufacturing_Data!E57</f>
        <v>1265737.0362</v>
      </c>
      <c r="M81" s="390"/>
      <c r="N81" s="390">
        <f t="shared" ref="N81:N83" si="191">SUM(J81:M81)</f>
        <v>2379385.8579299999</v>
      </c>
      <c r="P81" s="390">
        <f>NonManufacturing_Data!G57</f>
        <v>194396.67218999998</v>
      </c>
      <c r="Q81" s="390">
        <f>Mining!V81</f>
        <v>442211.70030634367</v>
      </c>
      <c r="R81" s="390">
        <f>NonManufacturing_Data!I57</f>
        <v>604610.25750000007</v>
      </c>
      <c r="S81" s="392"/>
      <c r="T81" s="390">
        <f t="shared" ref="T81:T83" si="192">SUM(P81:S81)</f>
        <v>1241218.6299963437</v>
      </c>
      <c r="U81" s="762">
        <f>NonManufacturing_Data!X57</f>
        <v>1275168.1198087076</v>
      </c>
      <c r="W81" s="393">
        <f t="shared" ref="W81:W83" si="193">D81/J81*1000</f>
        <v>2.9267335429361627</v>
      </c>
      <c r="X81" s="393">
        <f t="shared" ref="X81:X83" si="194">E81/K81*1000</f>
        <v>3.2805107202607648</v>
      </c>
      <c r="Y81" s="393">
        <f t="shared" ref="Y81:Y83" si="195">F81/L81*1000</f>
        <v>0.94749367335326817</v>
      </c>
      <c r="Z81" s="384"/>
      <c r="AA81" s="384">
        <f t="shared" ref="AA81:AA83" si="196">H81/T81*1000</f>
        <v>3.781472289836961</v>
      </c>
      <c r="AD81" s="393">
        <f t="shared" ref="AD81:AD83" si="197">D81/P81*1000</f>
        <v>6.7656485715640757</v>
      </c>
      <c r="AE81" s="393">
        <f t="shared" ref="AE81:AE83" si="198">E81/Q81*1000</f>
        <v>4.9278127467081161</v>
      </c>
      <c r="AF81" s="393">
        <f t="shared" ref="AF81:AF83" si="199">F81/R81*1000</f>
        <v>1.9835552226442612</v>
      </c>
      <c r="AG81" s="384"/>
      <c r="AH81" s="393">
        <f t="shared" si="68"/>
        <v>3.6807961099785635</v>
      </c>
      <c r="AJ81" s="394">
        <f t="shared" ref="AJ81:AJ83" si="200">W81/W$85</f>
        <v>0.63977590410613105</v>
      </c>
      <c r="AK81" s="394">
        <f t="shared" ref="AK81:AK83" si="201">X81/X$85</f>
        <v>0.92480227897646172</v>
      </c>
      <c r="AL81" s="394">
        <f t="shared" ref="AL81:AL83" si="202">Y81/Y$85</f>
        <v>1.5930253972546611</v>
      </c>
      <c r="AM81" s="395"/>
      <c r="AN81" s="394">
        <f t="shared" ref="AN81:AN83" si="203">AA81/AA$85</f>
        <v>0.93671676383883362</v>
      </c>
      <c r="AP81" s="389">
        <f t="shared" ref="AP81:AP83" si="204">J81/P81</f>
        <v>2.3116722012133124</v>
      </c>
      <c r="AQ81" s="389">
        <f t="shared" ref="AQ81:AQ83" si="205">K81/Q81</f>
        <v>1.5021480394115001</v>
      </c>
      <c r="AR81" s="389">
        <f t="shared" ref="AR81:AR83" si="206">L81/R81</f>
        <v>2.0934759549626065</v>
      </c>
      <c r="AS81" s="389"/>
      <c r="AT81" s="389">
        <f t="shared" ref="AT81:AT83" si="207">N81/T81</f>
        <v>1.9169756241388425</v>
      </c>
      <c r="AV81" s="389">
        <f t="shared" si="72"/>
        <v>0.15244787661344772</v>
      </c>
      <c r="AW81" s="389">
        <f t="shared" si="73"/>
        <v>0.34678697925155261</v>
      </c>
      <c r="AX81" s="389">
        <f t="shared" si="74"/>
        <v>0.4741416038464793</v>
      </c>
      <c r="AY81" s="389"/>
      <c r="AZ81" s="389">
        <f t="shared" ref="AZ81:AZ83" si="208">T81/$T81</f>
        <v>1</v>
      </c>
      <c r="BC81" s="379"/>
      <c r="BD81" s="379"/>
      <c r="BE81" s="379"/>
      <c r="BF81" s="379"/>
      <c r="BG81" s="379"/>
      <c r="BH81" s="379"/>
      <c r="BI81" s="379"/>
      <c r="BJ81" s="379"/>
      <c r="BK81" s="379"/>
      <c r="BL81" s="379"/>
      <c r="BM81" s="379"/>
      <c r="BN81" s="379"/>
      <c r="BO81" s="379"/>
      <c r="BP81" s="379"/>
      <c r="BQ81" s="379"/>
      <c r="BR81" s="387">
        <f t="shared" ref="BR81:BR83" si="209">AJ81</f>
        <v>0.63977590410613105</v>
      </c>
      <c r="BS81" s="396">
        <f>Mining!BZ81</f>
        <v>0.96959520679090372</v>
      </c>
      <c r="BT81" s="387">
        <f t="shared" ref="BT81:BT83" si="210">AL81</f>
        <v>1.5930253972546611</v>
      </c>
      <c r="BU81" s="387">
        <v>1</v>
      </c>
      <c r="BV81" s="387"/>
      <c r="BW81" s="387">
        <v>1</v>
      </c>
      <c r="BX81" s="396">
        <f>Mining!BW81</f>
        <v>0.95380244508149514</v>
      </c>
      <c r="BY81" s="387">
        <v>1</v>
      </c>
      <c r="BZ81" s="387">
        <v>1</v>
      </c>
      <c r="CB81" s="396">
        <f t="shared" ref="CB81:CB83" si="211">AV81</f>
        <v>0.15244787661344772</v>
      </c>
      <c r="CC81" s="396">
        <f t="shared" ref="CC81:CC83" si="212">AW81</f>
        <v>0.34678697925155261</v>
      </c>
      <c r="CD81" s="396">
        <f t="shared" ref="CD81:CD83" si="213">AX81</f>
        <v>0.4741416038464793</v>
      </c>
      <c r="CE81" s="396"/>
      <c r="CG81" s="396">
        <v>1</v>
      </c>
      <c r="CH81" s="396">
        <v>1</v>
      </c>
      <c r="CI81" s="396">
        <v>1</v>
      </c>
      <c r="CJ81" s="396"/>
      <c r="CL81" s="388">
        <f t="shared" si="77"/>
        <v>1.4688571119519205</v>
      </c>
      <c r="CM81" s="388">
        <f t="shared" ref="CM81:CM83" si="214">AH81/AH$85</f>
        <v>0.87063235285735729</v>
      </c>
      <c r="CN81" s="388">
        <f t="shared" ref="CN81:CN83" si="215">FD81</f>
        <v>0.78975284989402206</v>
      </c>
      <c r="CO81" s="388">
        <f t="shared" ref="CO81:CO83" si="216">FH81</f>
        <v>1.181763521368518</v>
      </c>
      <c r="CP81" s="388">
        <f t="shared" ref="CP81:CP83" si="217">FL81</f>
        <v>0.97689127298774059</v>
      </c>
      <c r="CQ81" s="388">
        <v>1</v>
      </c>
      <c r="CR81" s="388">
        <f t="shared" ref="CR81:CR83" si="218">EZ81</f>
        <v>0.95491956135689626</v>
      </c>
      <c r="CS81" s="388">
        <f t="shared" ref="CS81:CS83" si="219">CL81*CN81*CO81*CP81*CQ81*CR81</f>
        <v>1.2788345233899618</v>
      </c>
      <c r="CT81" s="388">
        <f t="shared" ref="CT81:CT83" si="220">CL81*CM81</f>
        <v>1.2788345233899632</v>
      </c>
      <c r="CU81" s="388"/>
      <c r="CV81" s="388">
        <f t="shared" ref="CV81:CV83" si="221">CN81*CO81*CP81</f>
        <v>0.91173370835573653</v>
      </c>
      <c r="CY81" s="334"/>
      <c r="DA81" s="379">
        <f t="shared" si="140"/>
        <v>0.28021349942519796</v>
      </c>
      <c r="DB81" s="379">
        <f t="shared" si="141"/>
        <v>0.46427491381970531</v>
      </c>
      <c r="DC81" s="379">
        <f t="shared" si="142"/>
        <v>0.25551158675509672</v>
      </c>
      <c r="DD81" s="379">
        <f t="shared" si="143"/>
        <v>0</v>
      </c>
      <c r="DF81" s="379">
        <f t="shared" si="144"/>
        <v>0.27708147417478862</v>
      </c>
      <c r="DG81" s="379">
        <f t="shared" si="145"/>
        <v>0.48340467058687059</v>
      </c>
      <c r="DH81" s="379">
        <f t="shared" si="146"/>
        <v>0.23887373085483224</v>
      </c>
      <c r="DI81" s="379"/>
      <c r="DJ81" s="379">
        <f t="shared" si="147"/>
        <v>0.99935987561649142</v>
      </c>
      <c r="DK81" s="379"/>
      <c r="DL81" s="379">
        <f t="shared" si="148"/>
        <v>0.27725895439204107</v>
      </c>
      <c r="DM81" s="379">
        <f t="shared" si="149"/>
        <v>0.48371430791001574</v>
      </c>
      <c r="DN81" s="379">
        <f t="shared" si="150"/>
        <v>0.23902673769794319</v>
      </c>
      <c r="DO81" s="379">
        <f t="shared" si="151"/>
        <v>0</v>
      </c>
      <c r="DR81" s="379">
        <f t="shared" si="152"/>
        <v>8.30226441992689E-2</v>
      </c>
      <c r="DS81" s="379">
        <f t="shared" si="153"/>
        <v>6.0191255607345624E-2</v>
      </c>
      <c r="DT81" s="379">
        <f t="shared" si="154"/>
        <v>0.14432559284175842</v>
      </c>
      <c r="DU81" s="379">
        <f t="shared" si="155"/>
        <v>0</v>
      </c>
      <c r="DW81" s="379">
        <f t="shared" si="156"/>
        <v>-5.2800340555335779E-2</v>
      </c>
      <c r="DX81" s="379">
        <f t="shared" si="157"/>
        <v>-0.15473044942739844</v>
      </c>
      <c r="DY81" s="379">
        <f t="shared" si="158"/>
        <v>2.2167368849229274E-2</v>
      </c>
      <c r="DZ81" s="379">
        <f t="shared" si="159"/>
        <v>0</v>
      </c>
      <c r="EA81" s="379"/>
      <c r="EC81" s="379">
        <f t="shared" si="160"/>
        <v>9.5563071657516676E-3</v>
      </c>
      <c r="ED81" s="379">
        <f t="shared" si="161"/>
        <v>2.8743797337936201E-2</v>
      </c>
      <c r="EE81" s="379">
        <f t="shared" si="162"/>
        <v>-1.3025834840031572E-2</v>
      </c>
      <c r="EF81" s="379"/>
      <c r="EH81" s="379">
        <f t="shared" si="163"/>
        <v>0</v>
      </c>
      <c r="EI81" s="379">
        <f t="shared" si="164"/>
        <v>2.8329866920645437E-3</v>
      </c>
      <c r="EJ81" s="379">
        <f t="shared" si="165"/>
        <v>0</v>
      </c>
      <c r="EK81" s="379">
        <f t="shared" si="166"/>
        <v>0</v>
      </c>
      <c r="EM81" s="379">
        <f t="shared" si="167"/>
        <v>0</v>
      </c>
      <c r="EN81" s="379">
        <f t="shared" si="168"/>
        <v>2.8329866920645437E-3</v>
      </c>
      <c r="EO81" s="379">
        <f t="shared" si="169"/>
        <v>0</v>
      </c>
      <c r="EP81" s="379">
        <v>1</v>
      </c>
      <c r="ER81" s="379">
        <f t="shared" si="170"/>
        <v>0</v>
      </c>
      <c r="ES81" s="379">
        <f t="shared" si="171"/>
        <v>0</v>
      </c>
      <c r="ET81" s="379">
        <f t="shared" si="172"/>
        <v>0</v>
      </c>
      <c r="EU81" s="379" t="e">
        <f t="shared" si="173"/>
        <v>#DIV/0!</v>
      </c>
      <c r="EX81" s="379">
        <f t="shared" si="174"/>
        <v>1.0904951058836605</v>
      </c>
      <c r="EY81" s="379">
        <f t="shared" si="175"/>
        <v>0.82497109998626172</v>
      </c>
      <c r="EZ81" s="379">
        <f t="shared" si="176"/>
        <v>0.95491956135689626</v>
      </c>
      <c r="FA81" s="379"/>
      <c r="FB81" s="379">
        <f t="shared" si="177"/>
        <v>0.91926016069999339</v>
      </c>
      <c r="FC81" s="379">
        <f t="shared" si="178"/>
        <v>0.96849336525563656</v>
      </c>
      <c r="FD81" s="379">
        <f t="shared" si="179"/>
        <v>0.78975284989402206</v>
      </c>
      <c r="FE81" s="379"/>
      <c r="FF81" s="379">
        <f t="shared" si="180"/>
        <v>1.0135305555104108</v>
      </c>
      <c r="FG81" s="379">
        <f t="shared" si="181"/>
        <v>1.0895857807979041</v>
      </c>
      <c r="FH81" s="379">
        <f t="shared" si="182"/>
        <v>1.181763521368518</v>
      </c>
      <c r="FJ81" s="379">
        <f t="shared" si="183"/>
        <v>1.0013712955641638</v>
      </c>
      <c r="FK81" s="379">
        <f t="shared" si="184"/>
        <v>0.94930137837243622</v>
      </c>
      <c r="FL81" s="379">
        <f t="shared" si="185"/>
        <v>0.97689127298774059</v>
      </c>
      <c r="FN81" s="379">
        <f t="shared" si="186"/>
        <v>0.91926016069999339</v>
      </c>
      <c r="FO81" s="379">
        <f t="shared" si="187"/>
        <v>0.96849336525563656</v>
      </c>
      <c r="FP81" s="379">
        <f t="shared" si="188"/>
        <v>1.0237326178744008</v>
      </c>
      <c r="FR81" s="336"/>
    </row>
    <row r="82" spans="1:194" x14ac:dyDescent="0.2">
      <c r="A82" s="373" t="s">
        <v>105</v>
      </c>
      <c r="B82" s="330">
        <f t="shared" si="189"/>
        <v>2016</v>
      </c>
      <c r="D82" s="428">
        <f>Conversion_factors!A78*D243+D325</f>
        <v>1355.0289647645459</v>
      </c>
      <c r="E82" s="428">
        <f>Conversion_factors!$A78*E243+E325</f>
        <v>2032.4218064100533</v>
      </c>
      <c r="F82" s="428">
        <f>Conversion_factors!$A78*F243+F325</f>
        <v>1441.0067558843396</v>
      </c>
      <c r="G82" s="384">
        <v>0</v>
      </c>
      <c r="H82" s="384">
        <f t="shared" si="190"/>
        <v>4828.4575270589385</v>
      </c>
      <c r="I82" s="379"/>
      <c r="J82" s="390">
        <f>NonManufacturing_Data!C58</f>
        <v>470698.38477000006</v>
      </c>
      <c r="K82" s="390">
        <f>Mining!N82</f>
        <v>584217.39457</v>
      </c>
      <c r="L82" s="390">
        <f>NonManufacturing_Data!E58</f>
        <v>1335573.9904</v>
      </c>
      <c r="M82" s="390"/>
      <c r="N82" s="390">
        <f t="shared" si="191"/>
        <v>2390489.7697400004</v>
      </c>
      <c r="P82" s="390">
        <f>NonManufacturing_Data!G58</f>
        <v>205786.03752000001</v>
      </c>
      <c r="Q82" s="390">
        <f>Mining!V82</f>
        <v>439452.21508354286</v>
      </c>
      <c r="R82" s="390">
        <f>NonManufacturing_Data!I58</f>
        <v>625225.11525000003</v>
      </c>
      <c r="S82" s="392"/>
      <c r="T82" s="390">
        <f t="shared" si="192"/>
        <v>1270463.3678535428</v>
      </c>
      <c r="U82" s="762">
        <f>NonManufacturing_Data!X58</f>
        <v>1295745.5221469104</v>
      </c>
      <c r="W82" s="393">
        <f t="shared" si="193"/>
        <v>2.8787627249383085</v>
      </c>
      <c r="X82" s="393">
        <f t="shared" si="194"/>
        <v>3.4788793098260475</v>
      </c>
      <c r="Y82" s="393">
        <f t="shared" si="195"/>
        <v>1.0789419127971809</v>
      </c>
      <c r="Z82" s="384"/>
      <c r="AA82" s="384">
        <f t="shared" si="196"/>
        <v>3.8005484055920897</v>
      </c>
      <c r="AD82" s="393">
        <f t="shared" si="197"/>
        <v>6.5846496734884301</v>
      </c>
      <c r="AE82" s="393">
        <f t="shared" si="198"/>
        <v>4.6248983089632993</v>
      </c>
      <c r="AF82" s="393">
        <f t="shared" si="199"/>
        <v>2.304780663374574</v>
      </c>
      <c r="AG82" s="384"/>
      <c r="AH82" s="393">
        <f t="shared" si="68"/>
        <v>3.7263933731823404</v>
      </c>
      <c r="AJ82" s="394">
        <f t="shared" si="200"/>
        <v>0.62928961520929538</v>
      </c>
      <c r="AK82" s="394">
        <f t="shared" si="201"/>
        <v>0.9807239751240473</v>
      </c>
      <c r="AL82" s="394">
        <f t="shared" si="202"/>
        <v>1.8140299165961753</v>
      </c>
      <c r="AM82" s="395"/>
      <c r="AN82" s="394">
        <f t="shared" si="203"/>
        <v>0.94144215015589938</v>
      </c>
      <c r="AP82" s="389">
        <f t="shared" si="204"/>
        <v>2.2873193460671675</v>
      </c>
      <c r="AQ82" s="389">
        <f t="shared" si="205"/>
        <v>1.3294218905209894</v>
      </c>
      <c r="AR82" s="389">
        <f t="shared" si="206"/>
        <v>2.1361489771023718</v>
      </c>
      <c r="AS82" s="389"/>
      <c r="AT82" s="389">
        <f t="shared" si="207"/>
        <v>1.8815888991579115</v>
      </c>
      <c r="AV82" s="389">
        <f t="shared" si="72"/>
        <v>0.15881670744965012</v>
      </c>
      <c r="AW82" s="389">
        <f t="shared" si="73"/>
        <v>0.33915009357348036</v>
      </c>
      <c r="AX82" s="389">
        <f t="shared" si="74"/>
        <v>0.48252153263402331</v>
      </c>
      <c r="AY82" s="389"/>
      <c r="AZ82" s="389">
        <f t="shared" si="208"/>
        <v>1</v>
      </c>
      <c r="BC82" s="379"/>
      <c r="BD82" s="379"/>
      <c r="BE82" s="379"/>
      <c r="BF82" s="379"/>
      <c r="BG82" s="379"/>
      <c r="BH82" s="379"/>
      <c r="BI82" s="379"/>
      <c r="BJ82" s="379"/>
      <c r="BK82" s="379"/>
      <c r="BL82" s="379"/>
      <c r="BM82" s="379"/>
      <c r="BN82" s="379"/>
      <c r="BO82" s="379"/>
      <c r="BP82" s="379"/>
      <c r="BQ82" s="379"/>
      <c r="BR82" s="387">
        <f t="shared" si="209"/>
        <v>0.62928961520929538</v>
      </c>
      <c r="BS82" s="396">
        <f>Mining!BZ82</f>
        <v>1.0259169833413819</v>
      </c>
      <c r="BT82" s="387">
        <f t="shared" si="210"/>
        <v>1.8140299165961753</v>
      </c>
      <c r="BU82" s="387">
        <v>1</v>
      </c>
      <c r="BV82" s="387"/>
      <c r="BW82" s="387">
        <v>1</v>
      </c>
      <c r="BX82" s="396">
        <f>Mining!BW82</f>
        <v>0.95594866938439604</v>
      </c>
      <c r="BY82" s="387">
        <v>1</v>
      </c>
      <c r="BZ82" s="387">
        <v>1</v>
      </c>
      <c r="CB82" s="396">
        <f t="shared" si="211"/>
        <v>0.15881670744965012</v>
      </c>
      <c r="CC82" s="396">
        <f t="shared" si="212"/>
        <v>0.33915009357348036</v>
      </c>
      <c r="CD82" s="396">
        <f t="shared" si="213"/>
        <v>0.48252153263402331</v>
      </c>
      <c r="CE82" s="396"/>
      <c r="CG82" s="396">
        <v>1</v>
      </c>
      <c r="CH82" s="396">
        <v>1</v>
      </c>
      <c r="CI82" s="396">
        <v>1</v>
      </c>
      <c r="CJ82" s="396"/>
      <c r="CL82" s="388">
        <f t="shared" si="77"/>
        <v>1.4925600757419026</v>
      </c>
      <c r="CM82" s="388">
        <f t="shared" si="214"/>
        <v>0.88141764260468636</v>
      </c>
      <c r="CN82" s="388">
        <f t="shared" si="215"/>
        <v>0.75014010947957221</v>
      </c>
      <c r="CO82" s="388">
        <f t="shared" si="216"/>
        <v>1.1894437410662695</v>
      </c>
      <c r="CP82" s="388">
        <f t="shared" si="217"/>
        <v>0.97786368457743877</v>
      </c>
      <c r="CQ82" s="388">
        <v>1</v>
      </c>
      <c r="CR82" s="388">
        <f t="shared" si="218"/>
        <v>1.0102227127158625</v>
      </c>
      <c r="CS82" s="388">
        <f t="shared" si="219"/>
        <v>1.3155687834062988</v>
      </c>
      <c r="CT82" s="388">
        <f t="shared" si="220"/>
        <v>1.3155687834062999</v>
      </c>
      <c r="CU82" s="388"/>
      <c r="CV82" s="388">
        <f t="shared" si="221"/>
        <v>0.87249834270217508</v>
      </c>
      <c r="CY82" s="334"/>
      <c r="DA82" s="379">
        <f t="shared" si="140"/>
        <v>0.28063392028839229</v>
      </c>
      <c r="DB82" s="379">
        <f t="shared" si="141"/>
        <v>0.42092568796976071</v>
      </c>
      <c r="DC82" s="379">
        <f t="shared" si="142"/>
        <v>0.29844039174184706</v>
      </c>
      <c r="DD82" s="379">
        <f t="shared" si="143"/>
        <v>0</v>
      </c>
      <c r="DF82" s="379">
        <f t="shared" si="144"/>
        <v>0.28042365733099472</v>
      </c>
      <c r="DG82" s="379">
        <f t="shared" si="145"/>
        <v>0.44224626464003258</v>
      </c>
      <c r="DH82" s="379">
        <f t="shared" si="146"/>
        <v>0.27642063335937811</v>
      </c>
      <c r="DI82" s="379"/>
      <c r="DJ82" s="379">
        <f t="shared" si="147"/>
        <v>0.99909055533040547</v>
      </c>
      <c r="DK82" s="379"/>
      <c r="DL82" s="379">
        <f t="shared" si="148"/>
        <v>0.28067891927799965</v>
      </c>
      <c r="DM82" s="379">
        <f t="shared" si="149"/>
        <v>0.44264882925830379</v>
      </c>
      <c r="DN82" s="379">
        <f t="shared" si="150"/>
        <v>0.27667225146369651</v>
      </c>
      <c r="DO82" s="379">
        <f t="shared" si="151"/>
        <v>0</v>
      </c>
      <c r="DR82" s="379">
        <f t="shared" si="152"/>
        <v>-1.6526376936523902E-2</v>
      </c>
      <c r="DS82" s="379">
        <f t="shared" si="153"/>
        <v>5.6463437722856759E-2</v>
      </c>
      <c r="DT82" s="379">
        <f t="shared" si="154"/>
        <v>0.12991586978082229</v>
      </c>
      <c r="DU82" s="379">
        <f t="shared" si="155"/>
        <v>0</v>
      </c>
      <c r="DW82" s="379">
        <f t="shared" si="156"/>
        <v>-1.059061862402449E-2</v>
      </c>
      <c r="DX82" s="379">
        <f t="shared" si="157"/>
        <v>-0.12215193105411477</v>
      </c>
      <c r="DY82" s="379">
        <f t="shared" si="158"/>
        <v>2.0178843657538418E-2</v>
      </c>
      <c r="DZ82" s="379">
        <f t="shared" si="159"/>
        <v>0</v>
      </c>
      <c r="EA82" s="379"/>
      <c r="EC82" s="379">
        <f t="shared" si="160"/>
        <v>4.0928008994572919E-2</v>
      </c>
      <c r="ED82" s="379">
        <f t="shared" si="161"/>
        <v>-2.2267935492858399E-2</v>
      </c>
      <c r="EE82" s="379">
        <f t="shared" si="162"/>
        <v>1.7519527631415777E-2</v>
      </c>
      <c r="EF82" s="379"/>
      <c r="EH82" s="379">
        <f t="shared" si="163"/>
        <v>0</v>
      </c>
      <c r="EI82" s="379">
        <f t="shared" si="164"/>
        <v>2.2476491205486648E-3</v>
      </c>
      <c r="EJ82" s="379">
        <f t="shared" si="165"/>
        <v>0</v>
      </c>
      <c r="EK82" s="379">
        <f t="shared" si="166"/>
        <v>0</v>
      </c>
      <c r="EM82" s="379">
        <f t="shared" si="167"/>
        <v>0</v>
      </c>
      <c r="EN82" s="379">
        <f t="shared" si="168"/>
        <v>2.2476491205486648E-3</v>
      </c>
      <c r="EO82" s="379">
        <f t="shared" si="169"/>
        <v>0</v>
      </c>
      <c r="EP82" s="379">
        <v>1</v>
      </c>
      <c r="ER82" s="379">
        <f t="shared" si="170"/>
        <v>0</v>
      </c>
      <c r="ES82" s="379">
        <f t="shared" si="171"/>
        <v>0</v>
      </c>
      <c r="ET82" s="379">
        <f t="shared" si="172"/>
        <v>0</v>
      </c>
      <c r="EU82" s="379" t="e">
        <f t="shared" si="173"/>
        <v>#DIV/0!</v>
      </c>
      <c r="EX82" s="379">
        <f t="shared" si="174"/>
        <v>1.0579139370444806</v>
      </c>
      <c r="EY82" s="379">
        <f t="shared" si="175"/>
        <v>0.87274842433438193</v>
      </c>
      <c r="EZ82" s="379">
        <f t="shared" si="176"/>
        <v>1.0102227127158625</v>
      </c>
      <c r="FA82" s="379"/>
      <c r="FB82" s="379">
        <f t="shared" si="177"/>
        <v>0.94984159864726592</v>
      </c>
      <c r="FC82" s="379">
        <f t="shared" si="178"/>
        <v>0.91991528633368425</v>
      </c>
      <c r="FD82" s="379">
        <f t="shared" si="179"/>
        <v>0.75014010947957221</v>
      </c>
      <c r="FE82" s="379"/>
      <c r="FF82" s="379">
        <f t="shared" si="180"/>
        <v>1.0064989480203768</v>
      </c>
      <c r="FG82" s="379">
        <f t="shared" si="181"/>
        <v>1.0966669421510513</v>
      </c>
      <c r="FH82" s="379">
        <f t="shared" si="182"/>
        <v>1.1894437410662695</v>
      </c>
      <c r="FJ82" s="379">
        <f t="shared" si="183"/>
        <v>1.0009954143481332</v>
      </c>
      <c r="FK82" s="379">
        <f t="shared" si="184"/>
        <v>0.95024632658517083</v>
      </c>
      <c r="FL82" s="379">
        <f t="shared" si="185"/>
        <v>0.97786368457743877</v>
      </c>
      <c r="FN82" s="379">
        <f t="shared" si="186"/>
        <v>0.94984159864726592</v>
      </c>
      <c r="FO82" s="379">
        <f t="shared" si="187"/>
        <v>0.91991528633368425</v>
      </c>
      <c r="FP82" s="379">
        <f t="shared" si="188"/>
        <v>0.97238382634917153</v>
      </c>
      <c r="FR82" s="336"/>
    </row>
    <row r="83" spans="1:194" x14ac:dyDescent="0.2">
      <c r="A83" s="373" t="s">
        <v>105</v>
      </c>
      <c r="B83" s="330">
        <f t="shared" si="189"/>
        <v>2017</v>
      </c>
      <c r="D83" s="428">
        <f>Conversion_factors!A79*D244+D326</f>
        <v>1251.3986579525554</v>
      </c>
      <c r="E83" s="428">
        <f>Conversion_factors!$A79*E244+E326</f>
        <v>2241.3718511673469</v>
      </c>
      <c r="F83" s="428">
        <f>Conversion_factors!$A79*F244+F326</f>
        <v>1643.9293516764335</v>
      </c>
      <c r="G83" s="384">
        <v>0</v>
      </c>
      <c r="H83" s="384">
        <f t="shared" si="190"/>
        <v>5136.699860796336</v>
      </c>
      <c r="I83" s="379"/>
      <c r="J83" s="390">
        <f>NonManufacturing_Data!C59</f>
        <v>477445.65804000001</v>
      </c>
      <c r="K83" s="390">
        <f>Mining!N83</f>
        <v>643729.93076000002</v>
      </c>
      <c r="L83" s="390">
        <f>NonManufacturing_Data!E59</f>
        <v>1357194.54</v>
      </c>
      <c r="M83" s="390"/>
      <c r="N83" s="390">
        <f t="shared" si="191"/>
        <v>2478370.1288000001</v>
      </c>
      <c r="P83" s="390">
        <f>NonManufacturing_Data!G59</f>
        <v>202291.92858000001</v>
      </c>
      <c r="Q83" s="390">
        <f>Mining!V83</f>
        <v>463077.04393028107</v>
      </c>
      <c r="R83" s="390">
        <f>NonManufacturing_Data!I59</f>
        <v>639641.68019999994</v>
      </c>
      <c r="S83" s="392"/>
      <c r="T83" s="390">
        <f t="shared" si="192"/>
        <v>1305010.6527102808</v>
      </c>
      <c r="U83" s="762">
        <f>NonManufacturing_Data!X59</f>
        <v>1331368.9214900695</v>
      </c>
      <c r="W83" s="393">
        <f t="shared" si="193"/>
        <v>2.6210284602645069</v>
      </c>
      <c r="X83" s="393">
        <f t="shared" si="194"/>
        <v>3.4818512299422522</v>
      </c>
      <c r="Y83" s="393">
        <f t="shared" si="195"/>
        <v>1.2112702366725063</v>
      </c>
      <c r="Z83" s="384"/>
      <c r="AA83" s="384">
        <f t="shared" si="196"/>
        <v>3.9361363450392539</v>
      </c>
      <c r="AD83" s="393">
        <f t="shared" si="197"/>
        <v>6.1861027611769837</v>
      </c>
      <c r="AE83" s="393">
        <f t="shared" si="198"/>
        <v>4.8401705084409201</v>
      </c>
      <c r="AF83" s="393">
        <f t="shared" si="199"/>
        <v>2.570078533910451</v>
      </c>
      <c r="AG83" s="384"/>
      <c r="AH83" s="393">
        <f t="shared" si="68"/>
        <v>3.8582092295254542</v>
      </c>
      <c r="AJ83" s="394">
        <f t="shared" si="200"/>
        <v>0.57294961370871911</v>
      </c>
      <c r="AK83" s="394">
        <f t="shared" si="201"/>
        <v>0.98156178323710341</v>
      </c>
      <c r="AL83" s="394">
        <f t="shared" si="202"/>
        <v>2.0365141258716681</v>
      </c>
      <c r="AM83" s="395"/>
      <c r="AN83" s="394">
        <f t="shared" si="203"/>
        <v>0.97502893491057474</v>
      </c>
      <c r="AP83" s="389">
        <f t="shared" si="204"/>
        <v>2.3601814535629653</v>
      </c>
      <c r="AQ83" s="389">
        <f t="shared" si="205"/>
        <v>1.3901141056279984</v>
      </c>
      <c r="AR83" s="389">
        <f t="shared" si="206"/>
        <v>2.1218044133328511</v>
      </c>
      <c r="AS83" s="389"/>
      <c r="AT83" s="389">
        <f t="shared" si="207"/>
        <v>1.89911869581513</v>
      </c>
      <c r="AV83" s="389">
        <f t="shared" si="72"/>
        <v>0.15194280511940647</v>
      </c>
      <c r="AW83" s="389">
        <f t="shared" si="73"/>
        <v>0.3478202295814482</v>
      </c>
      <c r="AX83" s="389">
        <f t="shared" si="74"/>
        <v>0.48043909533663465</v>
      </c>
      <c r="AY83" s="389"/>
      <c r="AZ83" s="389">
        <f t="shared" si="208"/>
        <v>1</v>
      </c>
      <c r="BC83" s="379"/>
      <c r="BD83" s="379"/>
      <c r="BE83" s="379"/>
      <c r="BF83" s="379"/>
      <c r="BG83" s="379"/>
      <c r="BH83" s="379"/>
      <c r="BI83" s="379"/>
      <c r="BJ83" s="379"/>
      <c r="BK83" s="379"/>
      <c r="BL83" s="379"/>
      <c r="BM83" s="379"/>
      <c r="BN83" s="379"/>
      <c r="BO83" s="379"/>
      <c r="BP83" s="379"/>
      <c r="BQ83" s="379"/>
      <c r="BR83" s="387">
        <f t="shared" si="209"/>
        <v>0.57294961370871911</v>
      </c>
      <c r="BS83" s="396">
        <f>Mining!BZ83</f>
        <v>1.0415132576585693</v>
      </c>
      <c r="BT83" s="387">
        <f t="shared" si="210"/>
        <v>2.0365141258716681</v>
      </c>
      <c r="BU83" s="387">
        <v>1</v>
      </c>
      <c r="BV83" s="387"/>
      <c r="BW83" s="387">
        <v>1</v>
      </c>
      <c r="BX83" s="396">
        <f>Mining!BW83</f>
        <v>0.942438107263039</v>
      </c>
      <c r="BY83" s="387">
        <v>1</v>
      </c>
      <c r="BZ83" s="387">
        <v>1</v>
      </c>
      <c r="CB83" s="396">
        <f t="shared" si="211"/>
        <v>0.15194280511940647</v>
      </c>
      <c r="CC83" s="396">
        <f t="shared" si="212"/>
        <v>0.3478202295814482</v>
      </c>
      <c r="CD83" s="396">
        <f t="shared" si="213"/>
        <v>0.48043909533663465</v>
      </c>
      <c r="CE83" s="396"/>
      <c r="CG83" s="396">
        <v>1</v>
      </c>
      <c r="CH83" s="396">
        <v>1</v>
      </c>
      <c r="CI83" s="396">
        <v>1</v>
      </c>
      <c r="CJ83" s="396"/>
      <c r="CL83" s="388">
        <f t="shared" si="77"/>
        <v>1.5335944167548758</v>
      </c>
      <c r="CM83" s="388">
        <f t="shared" si="214"/>
        <v>0.91259653589920808</v>
      </c>
      <c r="CN83" s="388">
        <f t="shared" si="215"/>
        <v>0.76933894285477744</v>
      </c>
      <c r="CO83" s="388">
        <f t="shared" si="216"/>
        <v>1.1869506108063548</v>
      </c>
      <c r="CP83" s="388">
        <f t="shared" si="217"/>
        <v>0.97191275664596599</v>
      </c>
      <c r="CQ83" s="388">
        <v>1</v>
      </c>
      <c r="CR83" s="388">
        <f t="shared" si="218"/>
        <v>1.0282558023327741</v>
      </c>
      <c r="CS83" s="388">
        <f t="shared" si="219"/>
        <v>1.3995529522048653</v>
      </c>
      <c r="CT83" s="388">
        <f t="shared" si="220"/>
        <v>1.3995529522048662</v>
      </c>
      <c r="CU83" s="388"/>
      <c r="CV83" s="388">
        <f t="shared" si="221"/>
        <v>0.88751897517021161</v>
      </c>
      <c r="CY83" s="334"/>
      <c r="DA83" s="379">
        <f t="shared" si="140"/>
        <v>0.24361918972594063</v>
      </c>
      <c r="DB83" s="379">
        <f t="shared" si="141"/>
        <v>0.43634471779705458</v>
      </c>
      <c r="DC83" s="379">
        <f t="shared" si="142"/>
        <v>0.32003609247700471</v>
      </c>
      <c r="DD83" s="379">
        <f t="shared" si="143"/>
        <v>0</v>
      </c>
      <c r="DF83" s="379">
        <f t="shared" si="144"/>
        <v>0.26169040551541528</v>
      </c>
      <c r="DG83" s="379">
        <f t="shared" si="145"/>
        <v>0.42858897729101525</v>
      </c>
      <c r="DH83" s="379">
        <f t="shared" si="146"/>
        <v>0.30911252296156777</v>
      </c>
      <c r="DI83" s="379"/>
      <c r="DJ83" s="379">
        <f t="shared" si="147"/>
        <v>0.9993919057679983</v>
      </c>
      <c r="DK83" s="379"/>
      <c r="DL83" s="379">
        <f t="shared" si="148"/>
        <v>0.26184963476796941</v>
      </c>
      <c r="DM83" s="379">
        <f t="shared" si="149"/>
        <v>0.42884975835546651</v>
      </c>
      <c r="DN83" s="379">
        <f t="shared" si="150"/>
        <v>0.30930060687656402</v>
      </c>
      <c r="DO83" s="379">
        <f t="shared" si="151"/>
        <v>0</v>
      </c>
      <c r="DR83" s="379">
        <f t="shared" si="152"/>
        <v>-9.3793809608671661E-2</v>
      </c>
      <c r="DS83" s="379">
        <f t="shared" si="153"/>
        <v>1.5087880474479445E-2</v>
      </c>
      <c r="DT83" s="379">
        <f t="shared" si="154"/>
        <v>0.11568874081318038</v>
      </c>
      <c r="DU83" s="379">
        <f t="shared" si="155"/>
        <v>0</v>
      </c>
      <c r="DW83" s="379">
        <f t="shared" si="156"/>
        <v>3.1357962532777436E-2</v>
      </c>
      <c r="DX83" s="379">
        <f t="shared" si="157"/>
        <v>4.4641655196631706E-2</v>
      </c>
      <c r="DY83" s="379">
        <f t="shared" si="158"/>
        <v>-6.7377994646480909E-3</v>
      </c>
      <c r="DZ83" s="379">
        <f t="shared" si="159"/>
        <v>0</v>
      </c>
      <c r="EA83" s="379"/>
      <c r="EC83" s="379">
        <f t="shared" si="160"/>
        <v>-4.4246585993666702E-2</v>
      </c>
      <c r="ED83" s="379">
        <f t="shared" si="161"/>
        <v>2.5243001339759322E-2</v>
      </c>
      <c r="EE83" s="379">
        <f t="shared" si="162"/>
        <v>-4.325079308803742E-3</v>
      </c>
      <c r="EF83" s="379"/>
      <c r="EH83" s="379">
        <f t="shared" si="163"/>
        <v>0</v>
      </c>
      <c r="EI83" s="379">
        <f t="shared" si="164"/>
        <v>-1.4233970017865605E-2</v>
      </c>
      <c r="EJ83" s="379">
        <f t="shared" si="165"/>
        <v>0</v>
      </c>
      <c r="EK83" s="379">
        <f t="shared" si="166"/>
        <v>0</v>
      </c>
      <c r="EM83" s="379">
        <f t="shared" si="167"/>
        <v>0</v>
      </c>
      <c r="EN83" s="379">
        <f t="shared" si="168"/>
        <v>-1.4233970017865605E-2</v>
      </c>
      <c r="EO83" s="379">
        <f t="shared" si="169"/>
        <v>0</v>
      </c>
      <c r="EP83" s="379">
        <v>1</v>
      </c>
      <c r="ER83" s="379">
        <f t="shared" si="170"/>
        <v>0</v>
      </c>
      <c r="ES83" s="379">
        <f t="shared" si="171"/>
        <v>0</v>
      </c>
      <c r="ET83" s="379">
        <f t="shared" si="172"/>
        <v>0</v>
      </c>
      <c r="EU83" s="379" t="e">
        <f t="shared" si="173"/>
        <v>#DIV/0!</v>
      </c>
      <c r="EX83" s="379">
        <f t="shared" si="174"/>
        <v>1.0178506079797314</v>
      </c>
      <c r="EY83" s="379">
        <f t="shared" si="175"/>
        <v>0.88832751432210322</v>
      </c>
      <c r="EZ83" s="379">
        <f t="shared" si="176"/>
        <v>1.0282558023327741</v>
      </c>
      <c r="FA83" s="379"/>
      <c r="FB83" s="379">
        <f t="shared" si="177"/>
        <v>1.0255936632804836</v>
      </c>
      <c r="FC83" s="379">
        <f t="shared" si="178"/>
        <v>0.94345928841867821</v>
      </c>
      <c r="FD83" s="379">
        <f t="shared" si="179"/>
        <v>0.76933894285477744</v>
      </c>
      <c r="FE83" s="379"/>
      <c r="FF83" s="379">
        <f t="shared" si="180"/>
        <v>0.99790395276898114</v>
      </c>
      <c r="FG83" s="379">
        <f t="shared" si="181"/>
        <v>1.0943682764436058</v>
      </c>
      <c r="FH83" s="379">
        <f t="shared" si="182"/>
        <v>1.1869506108063548</v>
      </c>
      <c r="FJ83" s="379">
        <f t="shared" si="183"/>
        <v>0.99391435838621578</v>
      </c>
      <c r="FK83" s="379">
        <f t="shared" si="184"/>
        <v>0.94446346799675851</v>
      </c>
      <c r="FL83" s="379">
        <f t="shared" si="185"/>
        <v>0.97191275664596599</v>
      </c>
      <c r="FN83" s="379">
        <f t="shared" si="186"/>
        <v>1.0255936632804836</v>
      </c>
      <c r="FO83" s="379">
        <f t="shared" si="187"/>
        <v>0.94345928841867821</v>
      </c>
      <c r="FP83" s="379">
        <f t="shared" si="188"/>
        <v>0.99727069058014051</v>
      </c>
      <c r="FR83" s="336"/>
    </row>
    <row r="84" spans="1:194" hidden="1" x14ac:dyDescent="0.2">
      <c r="A84" s="373"/>
      <c r="B84" s="330"/>
      <c r="D84" s="384"/>
      <c r="E84" s="384"/>
      <c r="F84" s="384"/>
      <c r="G84" s="384"/>
      <c r="H84" s="384"/>
      <c r="J84" s="385"/>
      <c r="K84" s="385"/>
      <c r="L84" s="385"/>
      <c r="M84" s="385"/>
      <c r="N84" s="385"/>
      <c r="Q84" s="390"/>
      <c r="U84" s="331">
        <f>NonManufacturing_Data!X60</f>
        <v>1357651.2673164683</v>
      </c>
      <c r="AA84" s="386"/>
      <c r="BC84" s="379"/>
      <c r="BD84" s="379"/>
      <c r="BE84" s="379"/>
      <c r="BF84" s="379"/>
      <c r="BG84" s="379"/>
      <c r="BH84" s="379"/>
      <c r="BI84" s="379"/>
      <c r="BJ84" s="379"/>
      <c r="BK84" s="379"/>
      <c r="BL84" s="379"/>
      <c r="BM84" s="379"/>
      <c r="BN84" s="379"/>
      <c r="BO84" s="379"/>
      <c r="BP84" s="379"/>
      <c r="BQ84" s="379"/>
      <c r="BR84" s="379"/>
      <c r="BS84" s="379"/>
      <c r="BT84" s="379"/>
      <c r="BU84" s="379"/>
      <c r="BV84" s="379"/>
      <c r="BW84" s="379"/>
      <c r="CL84" s="387"/>
      <c r="CM84" s="387"/>
      <c r="CN84" s="387"/>
      <c r="CO84" s="387"/>
      <c r="CP84" s="387"/>
      <c r="CQ84" s="387"/>
      <c r="CR84" s="3">
        <f>(CR74/CR63)^(1/11)</f>
        <v>0.99628822565525976</v>
      </c>
      <c r="CS84" s="387"/>
      <c r="CT84" s="387"/>
      <c r="CU84" s="387"/>
      <c r="CV84" s="387"/>
      <c r="CY84" s="334"/>
      <c r="DA84" s="379"/>
      <c r="DB84" s="379"/>
      <c r="DC84" s="379"/>
      <c r="DD84" s="379"/>
      <c r="DF84" s="379"/>
      <c r="DG84" s="379"/>
      <c r="DH84" s="379"/>
      <c r="DI84" s="379"/>
      <c r="DJ84" s="379"/>
      <c r="DK84" s="379"/>
      <c r="DL84" s="379"/>
      <c r="DM84" s="379"/>
      <c r="DN84" s="379"/>
      <c r="DO84" s="379"/>
      <c r="DR84" s="379"/>
      <c r="DS84" s="379"/>
      <c r="DT84" s="379"/>
      <c r="DU84" s="379"/>
      <c r="DW84" s="379"/>
      <c r="DX84" s="379"/>
      <c r="DY84" s="379"/>
      <c r="DZ84" s="379"/>
      <c r="EA84" s="379"/>
      <c r="EC84" s="379"/>
      <c r="ED84" s="379"/>
      <c r="EE84" s="379"/>
      <c r="EF84" s="379"/>
      <c r="EX84" s="379"/>
      <c r="EY84" s="379"/>
      <c r="EZ84" s="379"/>
      <c r="FA84" s="379"/>
      <c r="FB84" s="379"/>
      <c r="FC84" s="379"/>
      <c r="FD84" s="379"/>
      <c r="FE84" s="379"/>
      <c r="FF84" s="379"/>
      <c r="FG84" s="379"/>
      <c r="FH84" s="379"/>
      <c r="FI84" s="379"/>
      <c r="FJ84" s="379"/>
      <c r="FK84" s="379"/>
      <c r="FL84" s="379"/>
      <c r="FR84" s="336"/>
    </row>
    <row r="85" spans="1:194" hidden="1" x14ac:dyDescent="0.2">
      <c r="A85" s="397" t="s">
        <v>22</v>
      </c>
      <c r="B85" s="398">
        <v>1985</v>
      </c>
      <c r="D85" s="399"/>
      <c r="E85" s="399"/>
      <c r="F85" s="399"/>
      <c r="G85" s="399"/>
      <c r="H85" s="384"/>
      <c r="J85" s="385"/>
      <c r="K85" s="385"/>
      <c r="L85" s="385"/>
      <c r="M85" s="385"/>
      <c r="N85" s="395">
        <f>N51</f>
        <v>1856356.2701800002</v>
      </c>
      <c r="P85" s="399"/>
      <c r="Q85" s="390"/>
      <c r="R85" s="399"/>
      <c r="S85" s="399"/>
      <c r="T85" s="395">
        <f>T51</f>
        <v>909163.99036883446</v>
      </c>
      <c r="U85" s="395">
        <f>U51</f>
        <v>868136.26011190063</v>
      </c>
      <c r="W85" s="395">
        <f>W51</f>
        <v>4.5746229643100991</v>
      </c>
      <c r="X85" s="395">
        <f>X51</f>
        <v>3.5472563107127262</v>
      </c>
      <c r="Y85" s="395">
        <f>Y51</f>
        <v>0.59477625089099684</v>
      </c>
      <c r="Z85" s="395"/>
      <c r="AA85" s="395">
        <f>AA51</f>
        <v>4.0369431143089702</v>
      </c>
      <c r="AB85" s="395"/>
      <c r="AC85" s="395"/>
      <c r="AD85" s="395">
        <f>AD51</f>
        <v>14.944856855149762</v>
      </c>
      <c r="AE85" s="395">
        <f>AE51</f>
        <v>7.5397842414502625</v>
      </c>
      <c r="AF85" s="395">
        <f>AF51</f>
        <v>1.0883650525252753</v>
      </c>
      <c r="AG85" s="395"/>
      <c r="AH85" s="395">
        <f t="shared" ref="AH85:AN85" si="222">AH51</f>
        <v>4.2277272351509065</v>
      </c>
      <c r="AI85" s="395">
        <f t="shared" si="222"/>
        <v>0</v>
      </c>
      <c r="AJ85" s="395">
        <f t="shared" si="222"/>
        <v>1</v>
      </c>
      <c r="AK85" s="395">
        <f t="shared" si="222"/>
        <v>1</v>
      </c>
      <c r="AL85" s="395">
        <f t="shared" si="222"/>
        <v>1</v>
      </c>
      <c r="AM85" s="395">
        <f t="shared" si="222"/>
        <v>0</v>
      </c>
      <c r="AN85" s="395">
        <f t="shared" si="222"/>
        <v>1</v>
      </c>
      <c r="BC85" s="379"/>
      <c r="BD85" s="379"/>
      <c r="BE85" s="379"/>
      <c r="BF85" s="379"/>
      <c r="BG85" s="379"/>
      <c r="BH85" s="379"/>
      <c r="BI85" s="379"/>
      <c r="BJ85" s="379"/>
      <c r="BK85" s="379"/>
      <c r="BL85" s="379"/>
      <c r="BM85" s="379"/>
      <c r="BN85" s="379"/>
      <c r="BO85" s="379"/>
      <c r="BP85" s="379"/>
      <c r="BQ85" s="379"/>
      <c r="BR85" s="379"/>
      <c r="BS85" s="379"/>
      <c r="BT85" s="379"/>
      <c r="BU85" s="379"/>
      <c r="BV85" s="379"/>
      <c r="BW85" s="379"/>
      <c r="CL85" s="387">
        <v>1.2729089433386083</v>
      </c>
      <c r="CM85" s="387">
        <v>1.0849345608794621</v>
      </c>
      <c r="CN85" s="387">
        <v>0.99681764716489374</v>
      </c>
      <c r="CO85" s="387">
        <v>0.99208142263212262</v>
      </c>
      <c r="CP85" s="387">
        <v>1</v>
      </c>
      <c r="CQ85" s="387">
        <v>1</v>
      </c>
      <c r="CR85" s="387">
        <v>0.81060430817736573</v>
      </c>
      <c r="CS85" s="387">
        <v>1.3810229054806122</v>
      </c>
      <c r="CT85" s="387">
        <v>1.3810229054806129</v>
      </c>
      <c r="CU85" s="387"/>
      <c r="CV85" s="387">
        <v>1.3384268377735666</v>
      </c>
      <c r="CY85" s="334"/>
      <c r="DA85" s="379"/>
      <c r="DB85" s="379"/>
      <c r="DC85" s="379"/>
      <c r="DD85" s="379"/>
      <c r="DF85" s="379"/>
      <c r="DG85" s="379"/>
      <c r="DH85" s="379"/>
      <c r="DI85" s="379"/>
      <c r="DJ85" s="379"/>
      <c r="DK85" s="379"/>
      <c r="DL85" s="379"/>
      <c r="DM85" s="379"/>
      <c r="DN85" s="379"/>
      <c r="DO85" s="379"/>
      <c r="DR85" s="379"/>
      <c r="DS85" s="379"/>
      <c r="DT85" s="379"/>
      <c r="DU85" s="379"/>
      <c r="DW85" s="379"/>
      <c r="DX85" s="379"/>
      <c r="DY85" s="379"/>
      <c r="DZ85" s="379"/>
      <c r="EA85" s="379"/>
      <c r="EC85" s="379"/>
      <c r="ED85" s="379"/>
      <c r="EE85" s="379"/>
      <c r="EF85" s="379"/>
      <c r="EX85" s="379"/>
      <c r="EY85" s="395">
        <f>EY51</f>
        <v>0.86391685056070711</v>
      </c>
      <c r="EZ85" s="379"/>
      <c r="FA85" s="379"/>
      <c r="FB85" s="379"/>
      <c r="FC85" s="395">
        <f>FC51</f>
        <v>1.2263246221721136</v>
      </c>
      <c r="FD85" s="379"/>
      <c r="FE85" s="379"/>
      <c r="FF85" s="379"/>
      <c r="FG85" s="395">
        <f>FG51</f>
        <v>0.92199984268945001</v>
      </c>
      <c r="FH85" s="379"/>
      <c r="FI85" s="379"/>
      <c r="FJ85" s="379"/>
      <c r="FK85" s="395">
        <f>FK51</f>
        <v>0.97175745614870424</v>
      </c>
      <c r="FL85" s="379"/>
      <c r="FO85" s="395">
        <v>0.94604132792656459</v>
      </c>
      <c r="FR85" s="336"/>
    </row>
    <row r="86" spans="1:194" hidden="1" x14ac:dyDescent="0.2">
      <c r="A86" s="397" t="s">
        <v>56</v>
      </c>
      <c r="B86" s="398">
        <v>1996</v>
      </c>
      <c r="D86" s="399"/>
      <c r="E86" s="399"/>
      <c r="F86" s="399"/>
      <c r="G86" s="399"/>
      <c r="H86" s="384"/>
      <c r="J86" s="385"/>
      <c r="K86" s="385"/>
      <c r="L86" s="385"/>
      <c r="M86" s="385"/>
      <c r="N86" s="385"/>
      <c r="P86" s="399"/>
      <c r="Q86" s="399"/>
      <c r="R86" s="399"/>
      <c r="S86" s="399"/>
      <c r="T86" s="384"/>
      <c r="U86" s="384"/>
      <c r="BC86" s="379"/>
      <c r="BD86" s="379"/>
      <c r="BE86" s="379"/>
      <c r="BF86" s="379"/>
      <c r="BG86" s="379"/>
      <c r="BH86" s="379"/>
      <c r="BI86" s="379"/>
      <c r="BJ86" s="379"/>
      <c r="BK86" s="379"/>
      <c r="BL86" s="379"/>
      <c r="BM86" s="379"/>
      <c r="BN86" s="379"/>
      <c r="BO86" s="379"/>
      <c r="BP86" s="379"/>
      <c r="BQ86" s="379"/>
      <c r="BR86" s="379"/>
      <c r="BS86" s="379"/>
      <c r="BT86" s="379"/>
      <c r="BU86" s="379"/>
      <c r="BV86" s="379"/>
      <c r="BW86" s="379"/>
      <c r="CL86" s="387"/>
      <c r="CM86" s="387"/>
      <c r="CN86" s="387"/>
      <c r="CO86" s="387"/>
      <c r="CP86" s="387"/>
      <c r="CQ86" s="387"/>
      <c r="CR86" s="387"/>
      <c r="CS86" s="387"/>
      <c r="CT86" s="387"/>
      <c r="CU86" s="387"/>
      <c r="CV86" s="387"/>
      <c r="CY86" s="334"/>
      <c r="DA86" s="379"/>
      <c r="DB86" s="379"/>
      <c r="DC86" s="379"/>
      <c r="DD86" s="379"/>
      <c r="DF86" s="379"/>
      <c r="DG86" s="379"/>
      <c r="DH86" s="379"/>
      <c r="DI86" s="379"/>
      <c r="DJ86" s="379"/>
      <c r="DK86" s="379"/>
      <c r="DL86" s="379"/>
      <c r="DM86" s="379"/>
      <c r="DN86" s="379"/>
      <c r="DO86" s="379"/>
      <c r="DR86" s="379"/>
      <c r="DS86" s="379"/>
      <c r="DT86" s="379"/>
      <c r="DU86" s="379"/>
      <c r="DW86" s="379"/>
      <c r="DX86" s="379"/>
      <c r="DY86" s="379"/>
      <c r="DZ86" s="379"/>
      <c r="EA86" s="379"/>
      <c r="EC86" s="379"/>
      <c r="ED86" s="379"/>
      <c r="EE86" s="379"/>
      <c r="EF86" s="379"/>
      <c r="EX86" s="379"/>
      <c r="EY86" s="379"/>
      <c r="EZ86" s="379"/>
      <c r="FA86" s="379"/>
      <c r="FB86" s="379"/>
      <c r="FC86" s="379"/>
      <c r="FD86" s="379"/>
      <c r="FE86" s="379"/>
      <c r="FF86" s="379"/>
      <c r="FG86" s="379"/>
      <c r="FH86" s="379"/>
      <c r="FI86" s="379"/>
      <c r="FJ86" s="379"/>
      <c r="FK86" s="379"/>
      <c r="FL86" s="379"/>
      <c r="FR86" s="336"/>
    </row>
    <row r="87" spans="1:194" x14ac:dyDescent="0.2">
      <c r="A87" s="373"/>
      <c r="B87" s="330"/>
      <c r="D87" s="384"/>
      <c r="E87" s="384"/>
      <c r="F87" s="384"/>
      <c r="G87" s="384"/>
      <c r="H87" s="384"/>
      <c r="J87" s="385"/>
      <c r="K87" s="385"/>
      <c r="L87" s="385"/>
      <c r="M87" s="385"/>
      <c r="N87" s="385"/>
      <c r="AA87" s="386"/>
      <c r="BC87" s="379"/>
      <c r="BD87" s="379"/>
      <c r="BE87" s="379"/>
      <c r="BF87" s="379"/>
      <c r="BG87" s="379"/>
      <c r="BH87" s="379"/>
      <c r="BI87" s="379"/>
      <c r="BJ87" s="379"/>
      <c r="BK87" s="379"/>
      <c r="BL87" s="379"/>
      <c r="BM87" s="379"/>
      <c r="BN87" s="379"/>
      <c r="BO87" s="379"/>
      <c r="BP87" s="379"/>
      <c r="BQ87" s="379"/>
      <c r="BR87" s="379"/>
      <c r="BS87" s="379"/>
      <c r="BT87" s="379"/>
      <c r="BU87" s="379"/>
      <c r="BV87" s="387"/>
      <c r="BW87" s="379"/>
      <c r="CL87" s="387"/>
      <c r="CM87" s="387"/>
      <c r="CN87" s="387"/>
      <c r="CO87" s="387"/>
      <c r="CP87" s="387"/>
      <c r="CQ87" s="387"/>
      <c r="CR87" s="387"/>
      <c r="CS87" s="387"/>
      <c r="CT87" s="387"/>
      <c r="CU87" s="387"/>
      <c r="CV87" s="387"/>
      <c r="CY87" s="334"/>
      <c r="DA87" s="379"/>
      <c r="DB87" s="379"/>
      <c r="DC87" s="379"/>
      <c r="DD87" s="379"/>
      <c r="DF87" s="379"/>
      <c r="DG87" s="379"/>
      <c r="DH87" s="379"/>
      <c r="DI87" s="379"/>
      <c r="DJ87" s="379"/>
      <c r="DK87" s="379"/>
      <c r="DL87" s="379"/>
      <c r="DM87" s="379"/>
      <c r="DN87" s="379"/>
      <c r="DO87" s="379"/>
      <c r="DR87" s="379"/>
      <c r="DS87" s="379"/>
      <c r="DT87" s="379"/>
      <c r="DU87" s="379"/>
      <c r="DW87" s="379"/>
      <c r="DX87" s="379"/>
      <c r="DY87" s="379"/>
      <c r="DZ87" s="379"/>
      <c r="EA87" s="379"/>
      <c r="EC87" s="379"/>
      <c r="ED87" s="379"/>
      <c r="EE87" s="379"/>
      <c r="EF87" s="379"/>
      <c r="EX87" s="379"/>
      <c r="EY87" s="379"/>
      <c r="EZ87" s="379"/>
      <c r="FA87" s="379"/>
      <c r="FB87" s="379"/>
      <c r="FC87" s="379"/>
      <c r="FD87" s="379"/>
      <c r="FE87" s="379"/>
      <c r="FF87" s="379"/>
      <c r="FG87" s="379"/>
      <c r="FH87" s="379"/>
      <c r="FI87" s="379"/>
      <c r="FJ87" s="379"/>
      <c r="FK87" s="379"/>
      <c r="FL87" s="379"/>
      <c r="FR87" s="336"/>
    </row>
    <row r="88" spans="1:194" x14ac:dyDescent="0.2">
      <c r="A88" s="330"/>
      <c r="B88" s="330"/>
      <c r="D88" s="356"/>
      <c r="E88" s="356"/>
      <c r="F88" s="356"/>
      <c r="G88" s="356"/>
      <c r="H88" s="356"/>
      <c r="J88" s="385"/>
      <c r="K88" s="385"/>
      <c r="L88" s="385"/>
      <c r="M88" s="385"/>
      <c r="N88" s="385"/>
      <c r="T88" s="804"/>
      <c r="U88" s="827"/>
      <c r="V88" s="3"/>
      <c r="W88" s="3"/>
      <c r="X88" s="3"/>
      <c r="Y88" s="3"/>
      <c r="Z88" s="3"/>
      <c r="AA88" s="3"/>
      <c r="BV88" s="343"/>
      <c r="CY88" s="334"/>
      <c r="FR88" s="336"/>
    </row>
    <row r="89" spans="1:194" x14ac:dyDescent="0.2">
      <c r="A89" s="330"/>
      <c r="B89" s="330"/>
      <c r="D89" s="400" t="s">
        <v>230</v>
      </c>
      <c r="E89" s="356"/>
      <c r="F89" s="356"/>
      <c r="G89" s="356"/>
      <c r="H89" s="356"/>
      <c r="J89" s="385"/>
      <c r="K89" s="385"/>
      <c r="L89" s="385"/>
      <c r="M89" s="385"/>
      <c r="N89" s="385"/>
      <c r="T89" s="379"/>
      <c r="U89" s="379"/>
      <c r="W89" s="395"/>
      <c r="X89" s="395"/>
      <c r="Y89" s="395"/>
      <c r="Z89" s="395"/>
      <c r="AA89" s="395"/>
      <c r="AD89" s="341" t="s">
        <v>644</v>
      </c>
      <c r="BV89" s="343"/>
      <c r="CY89" s="334"/>
      <c r="FR89" s="336"/>
    </row>
    <row r="90" spans="1:194" x14ac:dyDescent="0.2">
      <c r="A90" s="330"/>
      <c r="B90" s="330"/>
      <c r="D90" s="356"/>
      <c r="E90" s="356"/>
      <c r="F90" s="356"/>
      <c r="G90" s="356"/>
      <c r="H90" s="356"/>
      <c r="BR90" s="343"/>
      <c r="BS90" s="343"/>
      <c r="BT90" s="343"/>
      <c r="BU90" s="343"/>
      <c r="BV90" s="343"/>
      <c r="CL90" s="379"/>
      <c r="CM90" s="379"/>
      <c r="CN90" s="379"/>
      <c r="CO90" s="379"/>
      <c r="CP90" s="379"/>
      <c r="CQ90" s="379"/>
      <c r="CR90" s="379"/>
      <c r="CS90" s="379"/>
      <c r="CT90" s="379"/>
      <c r="CU90" s="379"/>
      <c r="CV90" s="379"/>
      <c r="CY90" s="334"/>
      <c r="FR90" s="336"/>
    </row>
    <row r="91" spans="1:194" ht="63.75" x14ac:dyDescent="0.2">
      <c r="A91" s="330"/>
      <c r="B91" s="330"/>
      <c r="D91" s="347" t="str">
        <f>D5</f>
        <v>Agriculture - Farms</v>
      </c>
      <c r="E91" s="347" t="str">
        <f>E5</f>
        <v>Mining</v>
      </c>
      <c r="F91" s="347" t="str">
        <f>F5</f>
        <v>Construction</v>
      </c>
      <c r="G91" s="347" t="str">
        <f>G5</f>
        <v>Not Used</v>
      </c>
      <c r="H91" s="347" t="str">
        <f>H5</f>
        <v>Total</v>
      </c>
      <c r="J91" s="347" t="str">
        <f>J5</f>
        <v>Agriculture - Farms</v>
      </c>
      <c r="K91" s="347" t="str">
        <f>K5</f>
        <v>Mining</v>
      </c>
      <c r="L91" s="347" t="str">
        <f>L5</f>
        <v>Construction</v>
      </c>
      <c r="M91" s="347" t="str">
        <f>M5</f>
        <v>Not Used</v>
      </c>
      <c r="N91" s="347" t="str">
        <f>N5</f>
        <v>Total</v>
      </c>
      <c r="P91" s="375" t="str">
        <f>P7</f>
        <v>Million 2012$</v>
      </c>
      <c r="Q91" s="375" t="str">
        <f>Q7</f>
        <v>Million 2012$</v>
      </c>
      <c r="R91" s="375" t="str">
        <f>R7</f>
        <v>Million 2012$</v>
      </c>
      <c r="S91" s="375"/>
      <c r="T91" s="375" t="str">
        <f>T7</f>
        <v>Million 2012$</v>
      </c>
      <c r="U91" s="375"/>
      <c r="W91" s="375" t="str">
        <f>D91</f>
        <v>Agriculture - Farms</v>
      </c>
      <c r="X91" s="375" t="str">
        <f>E91</f>
        <v>Mining</v>
      </c>
      <c r="Y91" s="375" t="str">
        <f>F91</f>
        <v>Construction</v>
      </c>
      <c r="Z91" s="375" t="str">
        <f>G91</f>
        <v>Not Used</v>
      </c>
      <c r="AA91" s="375" t="s">
        <v>213</v>
      </c>
      <c r="AD91" s="349" t="str">
        <f>J91</f>
        <v>Agriculture - Farms</v>
      </c>
      <c r="AE91" s="349" t="str">
        <f>K91</f>
        <v>Mining</v>
      </c>
      <c r="AF91" s="349" t="str">
        <f>L91</f>
        <v>Construction</v>
      </c>
      <c r="AG91" s="349" t="str">
        <f>M91</f>
        <v>Not Used</v>
      </c>
      <c r="AH91" s="349" t="s">
        <v>213</v>
      </c>
      <c r="AJ91" s="347" t="str">
        <f>AJ5</f>
        <v>Agriculture - Farms</v>
      </c>
      <c r="AK91" s="347" t="str">
        <f>AK5</f>
        <v>Mining</v>
      </c>
      <c r="AL91" s="347" t="str">
        <f>AL5</f>
        <v>Construction</v>
      </c>
      <c r="AM91" s="347" t="str">
        <f>AM5</f>
        <v>Not Used</v>
      </c>
      <c r="AN91" s="347" t="str">
        <f>AN5</f>
        <v>Total</v>
      </c>
      <c r="AP91" s="349" t="str">
        <f>AP5</f>
        <v>Agriculture - Farms</v>
      </c>
      <c r="AQ91" s="349" t="str">
        <f>AQ5</f>
        <v>Mining</v>
      </c>
      <c r="AR91" s="349" t="str">
        <f>AR5</f>
        <v>Construction</v>
      </c>
      <c r="AS91" s="349" t="str">
        <f>AS5</f>
        <v>Not Used</v>
      </c>
      <c r="AT91" s="349" t="str">
        <f>AT5</f>
        <v>Total</v>
      </c>
      <c r="AV91" s="349" t="str">
        <f>AV5</f>
        <v>Agriculture - Farms</v>
      </c>
      <c r="AW91" s="349" t="str">
        <f>AW5</f>
        <v>Mining</v>
      </c>
      <c r="AX91" s="349" t="str">
        <f>AX5</f>
        <v>Construction</v>
      </c>
      <c r="AY91" s="349" t="str">
        <f>AY5</f>
        <v>Not Used</v>
      </c>
      <c r="AZ91" s="349" t="str">
        <f>AZ5</f>
        <v>Total</v>
      </c>
      <c r="BC91" s="375" t="str">
        <f>D91</f>
        <v>Agriculture - Farms</v>
      </c>
      <c r="BD91" s="375" t="str">
        <f>E91</f>
        <v>Mining</v>
      </c>
      <c r="BE91" s="375" t="str">
        <f>F91</f>
        <v>Construction</v>
      </c>
      <c r="BF91" s="375" t="str">
        <f>G91</f>
        <v>Not Used</v>
      </c>
      <c r="BG91" s="376"/>
      <c r="BH91" s="376"/>
      <c r="BI91" s="376"/>
      <c r="BJ91" s="376"/>
      <c r="BK91" s="376"/>
      <c r="BL91" s="376"/>
      <c r="BM91" s="376"/>
      <c r="BN91" s="376"/>
      <c r="BO91" s="376"/>
      <c r="BP91" s="376"/>
      <c r="BQ91" s="376"/>
      <c r="BR91" s="376"/>
      <c r="BS91" s="376"/>
      <c r="BT91" s="376"/>
      <c r="BU91" s="376"/>
      <c r="BV91" s="376"/>
      <c r="CY91" s="334"/>
      <c r="FR91" s="336"/>
      <c r="FT91" s="361"/>
      <c r="FU91" s="350" t="s">
        <v>645</v>
      </c>
      <c r="FV91" s="350" t="s">
        <v>613</v>
      </c>
      <c r="FW91" s="350" t="s">
        <v>614</v>
      </c>
      <c r="FX91" s="350" t="s">
        <v>615</v>
      </c>
      <c r="FY91" s="350" t="s">
        <v>616</v>
      </c>
      <c r="FZ91" s="350" t="s">
        <v>646</v>
      </c>
      <c r="GC91" s="383" t="s">
        <v>79</v>
      </c>
      <c r="GD91" s="383" t="s">
        <v>640</v>
      </c>
      <c r="GE91" s="383" t="s">
        <v>641</v>
      </c>
      <c r="GF91" s="383" t="s">
        <v>642</v>
      </c>
      <c r="GG91" s="383" t="s">
        <v>643</v>
      </c>
      <c r="GJ91" s="346" t="s">
        <v>79</v>
      </c>
      <c r="GK91" s="346" t="s">
        <v>634</v>
      </c>
      <c r="GL91" s="346" t="s">
        <v>635</v>
      </c>
    </row>
    <row r="92" spans="1:194" ht="23.25" customHeight="1" x14ac:dyDescent="0.2">
      <c r="A92" s="401" t="s">
        <v>621</v>
      </c>
      <c r="B92" s="330"/>
      <c r="D92" s="365" t="s">
        <v>63</v>
      </c>
      <c r="E92" s="365" t="s">
        <v>63</v>
      </c>
      <c r="F92" s="365" t="s">
        <v>591</v>
      </c>
      <c r="G92" s="365" t="s">
        <v>591</v>
      </c>
      <c r="H92" s="365" t="s">
        <v>591</v>
      </c>
      <c r="J92" s="377"/>
      <c r="K92" s="377"/>
      <c r="L92" s="377"/>
      <c r="M92" s="377"/>
      <c r="N92" s="377"/>
      <c r="P92" s="377"/>
      <c r="Q92" s="377"/>
      <c r="R92" s="377"/>
      <c r="S92" s="377"/>
      <c r="T92" s="377"/>
      <c r="U92" s="377"/>
      <c r="W92" s="365" t="s">
        <v>63</v>
      </c>
      <c r="X92" s="365" t="s">
        <v>63</v>
      </c>
      <c r="Y92" s="365" t="s">
        <v>591</v>
      </c>
      <c r="Z92" s="365" t="s">
        <v>591</v>
      </c>
      <c r="AA92" s="365" t="s">
        <v>591</v>
      </c>
      <c r="AD92" s="365" t="s">
        <v>63</v>
      </c>
      <c r="AE92" s="365" t="s">
        <v>63</v>
      </c>
      <c r="AF92" s="365" t="s">
        <v>591</v>
      </c>
      <c r="AG92" s="365" t="s">
        <v>591</v>
      </c>
      <c r="AH92" s="365" t="s">
        <v>591</v>
      </c>
      <c r="AJ92" s="365" t="s">
        <v>63</v>
      </c>
      <c r="AK92" s="365" t="s">
        <v>63</v>
      </c>
      <c r="AL92" s="365" t="s">
        <v>591</v>
      </c>
      <c r="AM92" s="365" t="s">
        <v>591</v>
      </c>
      <c r="AN92" s="365" t="s">
        <v>591</v>
      </c>
      <c r="AP92" s="378"/>
      <c r="AQ92" s="378"/>
      <c r="AR92" s="378"/>
      <c r="AS92" s="378"/>
      <c r="AT92" s="378"/>
      <c r="AV92" s="377"/>
      <c r="AW92" s="377"/>
      <c r="AX92" s="377"/>
      <c r="AY92" s="377"/>
      <c r="AZ92" s="377"/>
      <c r="BC92" s="365" t="s">
        <v>63</v>
      </c>
      <c r="BD92" s="365" t="s">
        <v>63</v>
      </c>
      <c r="BE92" s="365" t="s">
        <v>591</v>
      </c>
      <c r="BF92" s="365" t="s">
        <v>591</v>
      </c>
      <c r="BG92" s="355"/>
      <c r="BH92" s="355"/>
      <c r="BI92" s="355"/>
      <c r="BJ92" s="355"/>
      <c r="BK92" s="355"/>
      <c r="BL92" s="355"/>
      <c r="BM92" s="355"/>
      <c r="BN92" s="355"/>
      <c r="BO92" s="355"/>
      <c r="BP92" s="355"/>
      <c r="BQ92" s="355"/>
      <c r="BR92" s="355"/>
      <c r="BS92" s="355"/>
      <c r="BT92" s="355"/>
      <c r="BU92" s="355"/>
      <c r="BV92" s="355"/>
      <c r="BW92" s="355"/>
      <c r="CY92" s="334"/>
      <c r="FR92" s="336"/>
      <c r="FT92" s="331">
        <v>1970</v>
      </c>
      <c r="FU92" s="379">
        <f t="shared" ref="FU92:FZ107" si="223">CM115</f>
        <v>1.0881294593733846</v>
      </c>
      <c r="FV92" s="379">
        <f t="shared" si="223"/>
        <v>0.85128297532916186</v>
      </c>
      <c r="FW92" s="379">
        <f t="shared" si="223"/>
        <v>1.0298264719489159</v>
      </c>
      <c r="FX92" s="379">
        <f t="shared" si="223"/>
        <v>1.0165401172470441</v>
      </c>
      <c r="FY92" s="379">
        <f t="shared" si="223"/>
        <v>1</v>
      </c>
      <c r="FZ92" s="379">
        <f t="shared" si="223"/>
        <v>1.221006698149909</v>
      </c>
      <c r="GB92" s="331">
        <f>FT92</f>
        <v>1970</v>
      </c>
      <c r="GC92" s="389">
        <f>CS115</f>
        <v>0.95009292677965052</v>
      </c>
      <c r="GD92" s="389">
        <f>CL115</f>
        <v>0.87314328143158237</v>
      </c>
      <c r="GE92" s="389">
        <f>CP115</f>
        <v>1.0165401172470441</v>
      </c>
      <c r="GF92" s="389">
        <f>CN115*CN115*CQ115</f>
        <v>0.72468270408527036</v>
      </c>
      <c r="GG92" s="389">
        <f>CR115</f>
        <v>1.221006698149909</v>
      </c>
      <c r="GI92" s="331">
        <v>1985</v>
      </c>
      <c r="GJ92" s="379">
        <f>CT122</f>
        <v>1.0096878637386337</v>
      </c>
      <c r="GK92" s="379">
        <f>CL122</f>
        <v>0.8908248813244829</v>
      </c>
      <c r="GL92" s="379">
        <f>CM122</f>
        <v>1.1334302452771916</v>
      </c>
    </row>
    <row r="93" spans="1:194" x14ac:dyDescent="0.2">
      <c r="A93" s="330"/>
      <c r="B93" s="330"/>
      <c r="D93" s="365" t="s">
        <v>263</v>
      </c>
      <c r="E93" s="365" t="s">
        <v>264</v>
      </c>
      <c r="F93" s="365" t="s">
        <v>264</v>
      </c>
      <c r="G93" s="365" t="s">
        <v>264</v>
      </c>
      <c r="H93" s="365" t="s">
        <v>264</v>
      </c>
      <c r="J93" s="366" t="str">
        <f>J7</f>
        <v>Million 2012$</v>
      </c>
      <c r="K93" s="366" t="str">
        <f>K7</f>
        <v>Million 2012$</v>
      </c>
      <c r="L93" s="366" t="str">
        <f>L7</f>
        <v>Million 2012$</v>
      </c>
      <c r="M93" s="366" t="str">
        <f>M7</f>
        <v>Million 2012$</v>
      </c>
      <c r="N93" s="366" t="str">
        <f>N7</f>
        <v>Million 2012$</v>
      </c>
      <c r="P93" s="366" t="s">
        <v>636</v>
      </c>
      <c r="Q93" s="366" t="s">
        <v>636</v>
      </c>
      <c r="R93" s="366" t="s">
        <v>636</v>
      </c>
      <c r="S93" s="366" t="s">
        <v>636</v>
      </c>
      <c r="T93" s="366" t="s">
        <v>636</v>
      </c>
      <c r="U93" s="366"/>
      <c r="W93" s="366" t="str">
        <f>W7</f>
        <v>MMBtu/$</v>
      </c>
      <c r="X93" s="366" t="str">
        <f>X7</f>
        <v>MMBtu/$</v>
      </c>
      <c r="Y93" s="366" t="str">
        <f>Y7</f>
        <v>MMBtu/$</v>
      </c>
      <c r="Z93" s="366" t="str">
        <f>Z7</f>
        <v>MMBtu/$</v>
      </c>
      <c r="AA93" s="366" t="str">
        <f>AA7</f>
        <v>MMBtu/$</v>
      </c>
      <c r="AD93" s="366" t="str">
        <f>AD7</f>
        <v>MMBtu/$</v>
      </c>
      <c r="AE93" s="366" t="str">
        <f>AE7</f>
        <v>MMBtu/$</v>
      </c>
      <c r="AF93" s="366" t="str">
        <f>AF7</f>
        <v>MMBtu/$</v>
      </c>
      <c r="AG93" s="366" t="str">
        <f>AG7</f>
        <v>MMBtu/$</v>
      </c>
      <c r="AH93" s="366" t="str">
        <f>AH7</f>
        <v>MMBtu/$</v>
      </c>
      <c r="AJ93" s="365" t="str">
        <f>AJ7</f>
        <v>1985 = 1</v>
      </c>
      <c r="AK93" s="365" t="str">
        <f>AK7</f>
        <v>1985 = 1</v>
      </c>
      <c r="AL93" s="365" t="str">
        <f>AL7</f>
        <v>1985 = 1</v>
      </c>
      <c r="AM93" s="365" t="str">
        <f>AM7</f>
        <v>1985 = 1</v>
      </c>
      <c r="AN93" s="365" t="str">
        <f>AN7</f>
        <v>1985 = 1</v>
      </c>
      <c r="AP93" s="366" t="str">
        <f>AP7</f>
        <v>GO/VA</v>
      </c>
      <c r="AQ93" s="366" t="str">
        <f>AQ7</f>
        <v>GO/VA</v>
      </c>
      <c r="AR93" s="366" t="str">
        <f>AR7</f>
        <v>GO/VA</v>
      </c>
      <c r="AS93" s="366" t="str">
        <f>AS7</f>
        <v>GO/VA</v>
      </c>
      <c r="AT93" s="366" t="str">
        <f>AT7</f>
        <v>GO/VA</v>
      </c>
      <c r="AV93" s="725" t="s">
        <v>1419</v>
      </c>
      <c r="AW93" s="725" t="s">
        <v>1419</v>
      </c>
      <c r="AX93" s="725" t="s">
        <v>1419</v>
      </c>
      <c r="AY93" s="366" t="s">
        <v>648</v>
      </c>
      <c r="AZ93" s="366" t="s">
        <v>648</v>
      </c>
      <c r="BC93" s="377" t="s">
        <v>594</v>
      </c>
      <c r="BD93" s="377" t="s">
        <v>594</v>
      </c>
      <c r="BE93" s="377" t="s">
        <v>594</v>
      </c>
      <c r="BF93" s="377" t="s">
        <v>594</v>
      </c>
      <c r="BG93" s="376"/>
      <c r="BH93" s="376"/>
      <c r="BI93" s="376"/>
      <c r="BJ93" s="376"/>
      <c r="BK93" s="376"/>
      <c r="BL93" s="376"/>
      <c r="BM93" s="376"/>
      <c r="BN93" s="376"/>
      <c r="BO93" s="376"/>
      <c r="BP93" s="376"/>
      <c r="BQ93" s="376"/>
      <c r="BR93" s="376"/>
      <c r="BS93" s="376"/>
      <c r="BT93" s="376"/>
      <c r="BU93" s="376"/>
      <c r="BV93" s="376"/>
      <c r="CY93" s="334"/>
      <c r="FR93" s="336"/>
      <c r="FT93" s="331">
        <f>FT92+1</f>
        <v>1971</v>
      </c>
      <c r="FU93" s="379">
        <f t="shared" si="223"/>
        <v>1.0970422738785102</v>
      </c>
      <c r="FV93" s="379">
        <f t="shared" si="223"/>
        <v>0.86287541605588713</v>
      </c>
      <c r="FW93" s="379">
        <f t="shared" si="223"/>
        <v>1.0368327061417089</v>
      </c>
      <c r="FX93" s="379">
        <f t="shared" si="223"/>
        <v>1.0080825064305401</v>
      </c>
      <c r="FY93" s="379">
        <f t="shared" si="223"/>
        <v>1</v>
      </c>
      <c r="FZ93" s="379">
        <f t="shared" si="223"/>
        <v>1.2163834450299063</v>
      </c>
      <c r="GB93" s="331">
        <f t="shared" ref="GB93:GB101" si="224">FT93</f>
        <v>1971</v>
      </c>
      <c r="GC93" s="389">
        <f>CS116</f>
        <v>0.96336106747502825</v>
      </c>
      <c r="GD93" s="389">
        <f>CL116</f>
        <v>0.87814397896367125</v>
      </c>
      <c r="GE93" s="389">
        <f>CP116</f>
        <v>1.0080825064305401</v>
      </c>
      <c r="GF93" s="389">
        <f>CN116*CN116*CQ116</f>
        <v>0.74455398363362035</v>
      </c>
      <c r="GG93" s="389">
        <f>CR116</f>
        <v>1.2163834450299063</v>
      </c>
      <c r="GI93" s="331">
        <v>1985</v>
      </c>
      <c r="GJ93" s="379">
        <f>CT123</f>
        <v>1.1192817928518837</v>
      </c>
      <c r="GK93" s="379">
        <f>CL123</f>
        <v>0.89958296216012112</v>
      </c>
      <c r="GL93" s="379">
        <f>CM123</f>
        <v>1.2442229787947643</v>
      </c>
    </row>
    <row r="94" spans="1:194" x14ac:dyDescent="0.2">
      <c r="A94" s="330" t="s">
        <v>595</v>
      </c>
      <c r="B94" s="330">
        <v>1949</v>
      </c>
      <c r="D94" s="384"/>
      <c r="E94" s="384"/>
      <c r="F94" s="384"/>
      <c r="G94" s="384"/>
      <c r="H94" s="384"/>
      <c r="J94" s="385"/>
      <c r="K94" s="385"/>
      <c r="L94" s="385"/>
      <c r="M94" s="385"/>
      <c r="N94" s="385"/>
      <c r="W94" s="386"/>
      <c r="X94" s="386"/>
      <c r="Y94" s="386"/>
      <c r="Z94" s="386"/>
      <c r="AA94" s="386"/>
      <c r="BC94" s="379"/>
      <c r="BD94" s="379"/>
      <c r="BE94" s="379"/>
      <c r="BF94" s="379"/>
      <c r="BG94" s="387"/>
      <c r="BH94" s="387"/>
      <c r="BI94" s="387"/>
      <c r="BJ94" s="387"/>
      <c r="BK94" s="387"/>
      <c r="BL94" s="387"/>
      <c r="BM94" s="387"/>
      <c r="BN94" s="387"/>
      <c r="BO94" s="387"/>
      <c r="BP94" s="387"/>
      <c r="BQ94" s="387"/>
      <c r="BR94" s="387"/>
      <c r="BS94" s="387"/>
      <c r="BT94" s="387"/>
      <c r="BU94" s="387"/>
      <c r="BV94" s="387"/>
      <c r="BW94" s="387"/>
      <c r="CL94" s="388"/>
      <c r="CM94" s="388"/>
      <c r="CN94" s="388"/>
      <c r="CO94" s="388"/>
      <c r="CP94" s="388"/>
      <c r="CQ94" s="388"/>
      <c r="CR94" s="388"/>
      <c r="CS94" s="388"/>
      <c r="CT94" s="388"/>
      <c r="CU94" s="388"/>
      <c r="CV94" s="388"/>
      <c r="CY94" s="334"/>
      <c r="DA94" s="379"/>
      <c r="DB94" s="379"/>
      <c r="DC94" s="379"/>
      <c r="DD94" s="379"/>
      <c r="DF94" s="379"/>
      <c r="DG94" s="379"/>
      <c r="DH94" s="379"/>
      <c r="DI94" s="379"/>
      <c r="DJ94" s="379"/>
      <c r="DK94" s="379"/>
      <c r="DL94" s="379"/>
      <c r="DM94" s="379"/>
      <c r="DN94" s="379"/>
      <c r="DO94" s="379"/>
      <c r="DW94" s="379"/>
      <c r="DX94" s="379"/>
      <c r="DY94" s="379"/>
      <c r="DZ94" s="379"/>
      <c r="EA94" s="379"/>
      <c r="EC94" s="379"/>
      <c r="ED94" s="379"/>
      <c r="EE94" s="379"/>
      <c r="EF94" s="379"/>
      <c r="EX94" s="379"/>
      <c r="EY94" s="379">
        <v>1</v>
      </c>
      <c r="EZ94" s="379">
        <f t="shared" ref="EZ94:EZ125" si="225">EY94/EY$164</f>
        <v>1.221006698149909</v>
      </c>
      <c r="FA94" s="379"/>
      <c r="FB94" s="379"/>
      <c r="FC94" s="379">
        <v>1</v>
      </c>
      <c r="FD94" s="379">
        <f t="shared" ref="FD94:FD125" si="226">FC94/FC$164</f>
        <v>0.85128297532916186</v>
      </c>
      <c r="FE94" s="379"/>
      <c r="FF94" s="379"/>
      <c r="FG94" s="379">
        <v>1</v>
      </c>
      <c r="FH94" s="379">
        <f t="shared" ref="FH94:FH125" si="227">FG94/FG$164</f>
        <v>1.0298264719489159</v>
      </c>
      <c r="FI94" s="379"/>
      <c r="FJ94" s="379"/>
      <c r="FK94" s="379">
        <v>1</v>
      </c>
      <c r="FL94" s="379">
        <f t="shared" ref="FL94:FL125" si="228">FK94/FK$164</f>
        <v>1.0165401172470441</v>
      </c>
      <c r="FN94" s="379"/>
      <c r="FO94" s="379">
        <v>1</v>
      </c>
      <c r="FP94" s="379">
        <f t="shared" ref="FP94:FP125" si="229">FO94/FO$164</f>
        <v>0.85128297532916186</v>
      </c>
      <c r="FR94" s="336"/>
      <c r="FT94" s="331">
        <f t="shared" ref="FT94:FT99" si="230">FT93+1</f>
        <v>1972</v>
      </c>
      <c r="FU94" s="379">
        <f t="shared" si="223"/>
        <v>1.1067972251591576</v>
      </c>
      <c r="FV94" s="379">
        <f t="shared" si="223"/>
        <v>0.88339957947740655</v>
      </c>
      <c r="FW94" s="379">
        <f t="shared" si="223"/>
        <v>1.0276315275252295</v>
      </c>
      <c r="FX94" s="379">
        <f t="shared" si="223"/>
        <v>1.0082042288323723</v>
      </c>
      <c r="FY94" s="379">
        <f t="shared" si="223"/>
        <v>1</v>
      </c>
      <c r="FZ94" s="379">
        <f t="shared" si="223"/>
        <v>1.2092746222180975</v>
      </c>
      <c r="GB94" s="331">
        <f t="shared" si="224"/>
        <v>1972</v>
      </c>
      <c r="GC94" s="389">
        <f t="shared" ref="GC94:GC132" si="231">CS117</f>
        <v>0.98442167335988884</v>
      </c>
      <c r="GD94" s="389">
        <f t="shared" ref="GD94:GD132" si="232">CL117</f>
        <v>0.88943272623251213</v>
      </c>
      <c r="GE94" s="389">
        <f t="shared" ref="GE94:GE132" si="233">CP117</f>
        <v>1.0082042288323723</v>
      </c>
      <c r="GF94" s="389">
        <f t="shared" ref="GF94:GF132" si="234">CN117*CN117*CQ117</f>
        <v>0.78039481702085878</v>
      </c>
      <c r="GG94" s="389">
        <f t="shared" ref="GG94:GG132" si="235">CR117</f>
        <v>1.2092746222180975</v>
      </c>
      <c r="GI94" s="331">
        <v>1985</v>
      </c>
      <c r="GJ94" s="379">
        <f t="shared" ref="GJ94:GJ124" si="236">CT124</f>
        <v>1.0309109549802766</v>
      </c>
      <c r="GK94" s="379">
        <f t="shared" ref="GK94:GL109" si="237">CL124</f>
        <v>0.88355625753158418</v>
      </c>
      <c r="GL94" s="379">
        <f t="shared" si="237"/>
        <v>1.1667745502254281</v>
      </c>
    </row>
    <row r="95" spans="1:194" x14ac:dyDescent="0.2">
      <c r="A95" s="330" t="s">
        <v>595</v>
      </c>
      <c r="B95" s="330">
        <f t="shared" ref="B95:B158" si="238">B94+1</f>
        <v>1950</v>
      </c>
      <c r="D95" s="384"/>
      <c r="E95" s="384"/>
      <c r="F95" s="384"/>
      <c r="G95" s="384"/>
      <c r="H95" s="384"/>
      <c r="J95" s="385"/>
      <c r="K95" s="385"/>
      <c r="L95" s="385"/>
      <c r="M95" s="385"/>
      <c r="N95" s="385"/>
      <c r="W95" s="386"/>
      <c r="X95" s="386"/>
      <c r="Y95" s="386"/>
      <c r="Z95" s="386"/>
      <c r="AA95" s="386"/>
      <c r="BC95" s="379"/>
      <c r="BD95" s="379"/>
      <c r="BE95" s="379"/>
      <c r="BF95" s="379"/>
      <c r="BG95" s="387"/>
      <c r="BH95" s="387"/>
      <c r="BI95" s="387"/>
      <c r="BJ95" s="387"/>
      <c r="BK95" s="387"/>
      <c r="BL95" s="387"/>
      <c r="BM95" s="387"/>
      <c r="BN95" s="387"/>
      <c r="BO95" s="387"/>
      <c r="BP95" s="387"/>
      <c r="BQ95" s="387"/>
      <c r="BR95" s="379"/>
      <c r="BS95" s="379"/>
      <c r="BT95" s="379"/>
      <c r="BU95" s="379"/>
      <c r="BV95" s="387"/>
      <c r="BW95" s="379"/>
      <c r="CL95" s="388"/>
      <c r="CM95" s="388"/>
      <c r="CN95" s="388"/>
      <c r="CO95" s="388"/>
      <c r="CP95" s="388"/>
      <c r="CQ95" s="388"/>
      <c r="CR95" s="388"/>
      <c r="CS95" s="388"/>
      <c r="CT95" s="388"/>
      <c r="CU95" s="388"/>
      <c r="CV95" s="388"/>
      <c r="CY95" s="334"/>
      <c r="DA95" s="379"/>
      <c r="DB95" s="379"/>
      <c r="DC95" s="379"/>
      <c r="DD95" s="379"/>
      <c r="DF95" s="379"/>
      <c r="DG95" s="379"/>
      <c r="DH95" s="379"/>
      <c r="DI95" s="379"/>
      <c r="DJ95" s="379"/>
      <c r="DK95" s="379"/>
      <c r="DL95" s="379"/>
      <c r="DM95" s="379"/>
      <c r="DN95" s="379"/>
      <c r="DO95" s="379"/>
      <c r="DR95" s="379"/>
      <c r="DS95" s="379"/>
      <c r="DT95" s="379"/>
      <c r="DU95" s="379"/>
      <c r="DW95" s="379"/>
      <c r="DX95" s="379"/>
      <c r="DY95" s="379"/>
      <c r="DZ95" s="379"/>
      <c r="EA95" s="379"/>
      <c r="EC95" s="379"/>
      <c r="ED95" s="379"/>
      <c r="EE95" s="379"/>
      <c r="EF95" s="379"/>
      <c r="EH95" s="379"/>
      <c r="EI95" s="379"/>
      <c r="EJ95" s="379"/>
      <c r="EK95" s="379"/>
      <c r="EM95" s="379"/>
      <c r="EN95" s="379"/>
      <c r="EO95" s="379"/>
      <c r="EP95" s="379"/>
      <c r="ER95" s="379"/>
      <c r="ES95" s="379"/>
      <c r="ET95" s="379"/>
      <c r="EU95" s="379"/>
      <c r="EX95" s="379">
        <f t="shared" ref="EX95:EX155" si="239">EXP(SUMPRODUCT($DL95:$DO95,DR95:DU95))</f>
        <v>1</v>
      </c>
      <c r="EY95" s="379">
        <f t="shared" ref="EY95:EY155" si="240">IF(ISERR(EX95),EY94,EX95*EY94)</f>
        <v>1</v>
      </c>
      <c r="EZ95" s="379">
        <f t="shared" si="225"/>
        <v>1.221006698149909</v>
      </c>
      <c r="FA95" s="379"/>
      <c r="FB95" s="379">
        <f t="shared" ref="FB95:FB113" si="241">EXP(SUMPRODUCT($DL95:$DO95,EC95:EF95))</f>
        <v>1</v>
      </c>
      <c r="FC95" s="379">
        <f t="shared" ref="FC95:FC155" si="242">IF(ISERR(FB95),FC94,FB95*FC94)</f>
        <v>1</v>
      </c>
      <c r="FD95" s="379">
        <f t="shared" si="226"/>
        <v>0.85128297532916186</v>
      </c>
      <c r="FE95" s="379"/>
      <c r="FF95" s="379">
        <f t="shared" ref="FF95:FF113" si="243">EXP(SUMPRODUCT($DL95:$DO95,EH95:EK95))</f>
        <v>1</v>
      </c>
      <c r="FG95" s="379">
        <f t="shared" ref="FG95:FG155" si="244">IF(ISERR(FF95),FG94,FF95*FG94)</f>
        <v>1</v>
      </c>
      <c r="FH95" s="379">
        <f t="shared" si="227"/>
        <v>1.0298264719489159</v>
      </c>
      <c r="FI95" s="379"/>
      <c r="FJ95" s="379">
        <f t="shared" ref="FJ95:FJ155" si="245">EXP(SUMPRODUCT($DL95:$DO95,EM95:EP95))</f>
        <v>1</v>
      </c>
      <c r="FK95" s="379">
        <f t="shared" ref="FK95:FK155" si="246">IF(ISERR(FJ95),FK94,FJ95*FK94)</f>
        <v>1</v>
      </c>
      <c r="FL95" s="379">
        <f t="shared" si="228"/>
        <v>1.0165401172470441</v>
      </c>
      <c r="FN95" s="379">
        <f t="shared" ref="FN95:FN113" si="247">EXP(SUMPRODUCT($DL95:$DO95,ER95:EU95))</f>
        <v>1</v>
      </c>
      <c r="FO95" s="379">
        <f t="shared" ref="FO95:FO155" si="248">IF(ISERR(FN95),FO94,FN95*FO94)</f>
        <v>1</v>
      </c>
      <c r="FP95" s="379">
        <f t="shared" si="229"/>
        <v>0.85128297532916186</v>
      </c>
      <c r="FR95" s="336"/>
      <c r="FT95" s="331">
        <f t="shared" si="230"/>
        <v>1973</v>
      </c>
      <c r="FU95" s="379">
        <f t="shared" si="223"/>
        <v>1.1415603235889251</v>
      </c>
      <c r="FV95" s="379">
        <f t="shared" si="223"/>
        <v>0.89817182110374971</v>
      </c>
      <c r="FW95" s="379">
        <f t="shared" si="223"/>
        <v>1.0208168093394512</v>
      </c>
      <c r="FX95" s="379">
        <f t="shared" si="223"/>
        <v>1.0200310307876717</v>
      </c>
      <c r="FY95" s="379">
        <f t="shared" si="223"/>
        <v>1</v>
      </c>
      <c r="FZ95" s="379">
        <f t="shared" si="223"/>
        <v>1.2206137102615446</v>
      </c>
      <c r="GB95" s="331">
        <f t="shared" si="224"/>
        <v>1973</v>
      </c>
      <c r="GC95" s="389">
        <f t="shared" si="231"/>
        <v>1.0256222565775488</v>
      </c>
      <c r="GD95" s="389">
        <f t="shared" si="232"/>
        <v>0.89843894832742521</v>
      </c>
      <c r="GE95" s="389">
        <f t="shared" si="233"/>
        <v>1.0200310307876717</v>
      </c>
      <c r="GF95" s="389">
        <f t="shared" si="234"/>
        <v>0.80671262022482615</v>
      </c>
      <c r="GG95" s="389">
        <f t="shared" si="235"/>
        <v>1.2206137102615446</v>
      </c>
      <c r="GI95" s="331">
        <v>1985</v>
      </c>
      <c r="GJ95" s="379">
        <f t="shared" si="236"/>
        <v>1.0662908667872575</v>
      </c>
      <c r="GK95" s="379">
        <f t="shared" si="237"/>
        <v>0.86250821224628071</v>
      </c>
      <c r="GL95" s="379">
        <f t="shared" si="237"/>
        <v>1.2362674947873873</v>
      </c>
    </row>
    <row r="96" spans="1:194" x14ac:dyDescent="0.2">
      <c r="A96" s="330" t="s">
        <v>595</v>
      </c>
      <c r="B96" s="330">
        <f t="shared" si="238"/>
        <v>1951</v>
      </c>
      <c r="D96" s="384"/>
      <c r="E96" s="384"/>
      <c r="F96" s="384"/>
      <c r="G96" s="384"/>
      <c r="H96" s="384"/>
      <c r="J96" s="385"/>
      <c r="K96" s="385"/>
      <c r="L96" s="385"/>
      <c r="M96" s="385"/>
      <c r="N96" s="385"/>
      <c r="W96" s="386"/>
      <c r="X96" s="386"/>
      <c r="Y96" s="386"/>
      <c r="Z96" s="386"/>
      <c r="AA96" s="386"/>
      <c r="BC96" s="379"/>
      <c r="BD96" s="379"/>
      <c r="BE96" s="379"/>
      <c r="BF96" s="379"/>
      <c r="BG96" s="379"/>
      <c r="BH96" s="379"/>
      <c r="BI96" s="379"/>
      <c r="BJ96" s="379"/>
      <c r="BK96" s="379"/>
      <c r="BL96" s="379"/>
      <c r="BM96" s="379"/>
      <c r="BN96" s="379"/>
      <c r="BO96" s="379"/>
      <c r="BP96" s="379"/>
      <c r="BQ96" s="379"/>
      <c r="BR96" s="379"/>
      <c r="BS96" s="379"/>
      <c r="BT96" s="379"/>
      <c r="BU96" s="379"/>
      <c r="BV96" s="387"/>
      <c r="BW96" s="379"/>
      <c r="CL96" s="388"/>
      <c r="CM96" s="388"/>
      <c r="CN96" s="388"/>
      <c r="CO96" s="388"/>
      <c r="CP96" s="388"/>
      <c r="CQ96" s="388"/>
      <c r="CR96" s="388"/>
      <c r="CS96" s="388"/>
      <c r="CT96" s="388"/>
      <c r="CU96" s="388"/>
      <c r="CV96" s="388"/>
      <c r="CY96" s="334"/>
      <c r="DA96" s="379"/>
      <c r="DB96" s="379"/>
      <c r="DC96" s="379"/>
      <c r="DD96" s="379"/>
      <c r="DF96" s="379"/>
      <c r="DG96" s="379"/>
      <c r="DH96" s="379"/>
      <c r="DI96" s="379"/>
      <c r="DJ96" s="379"/>
      <c r="DK96" s="379"/>
      <c r="DL96" s="379"/>
      <c r="DM96" s="379"/>
      <c r="DN96" s="379"/>
      <c r="DO96" s="379"/>
      <c r="DR96" s="379"/>
      <c r="DS96" s="379"/>
      <c r="DT96" s="379"/>
      <c r="DU96" s="379"/>
      <c r="DW96" s="379"/>
      <c r="DX96" s="379"/>
      <c r="DY96" s="379"/>
      <c r="DZ96" s="379"/>
      <c r="EA96" s="379"/>
      <c r="EC96" s="379"/>
      <c r="ED96" s="379"/>
      <c r="EE96" s="379"/>
      <c r="EF96" s="379"/>
      <c r="EH96" s="379"/>
      <c r="EI96" s="379"/>
      <c r="EJ96" s="379"/>
      <c r="EK96" s="379"/>
      <c r="EM96" s="379"/>
      <c r="EN96" s="379"/>
      <c r="EO96" s="379"/>
      <c r="EP96" s="379"/>
      <c r="ER96" s="379"/>
      <c r="ES96" s="379"/>
      <c r="ET96" s="379"/>
      <c r="EU96" s="379"/>
      <c r="EX96" s="379">
        <f t="shared" si="239"/>
        <v>1</v>
      </c>
      <c r="EY96" s="379">
        <f t="shared" si="240"/>
        <v>1</v>
      </c>
      <c r="EZ96" s="379">
        <f t="shared" si="225"/>
        <v>1.221006698149909</v>
      </c>
      <c r="FA96" s="379"/>
      <c r="FB96" s="379">
        <f t="shared" si="241"/>
        <v>1</v>
      </c>
      <c r="FC96" s="379">
        <f t="shared" si="242"/>
        <v>1</v>
      </c>
      <c r="FD96" s="379">
        <f t="shared" si="226"/>
        <v>0.85128297532916186</v>
      </c>
      <c r="FE96" s="379"/>
      <c r="FF96" s="379">
        <f t="shared" si="243"/>
        <v>1</v>
      </c>
      <c r="FG96" s="379">
        <f t="shared" si="244"/>
        <v>1</v>
      </c>
      <c r="FH96" s="379">
        <f t="shared" si="227"/>
        <v>1.0298264719489159</v>
      </c>
      <c r="FI96" s="379"/>
      <c r="FJ96" s="379">
        <f t="shared" si="245"/>
        <v>1</v>
      </c>
      <c r="FK96" s="379">
        <f t="shared" si="246"/>
        <v>1</v>
      </c>
      <c r="FL96" s="379">
        <f t="shared" si="228"/>
        <v>1.0165401172470441</v>
      </c>
      <c r="FN96" s="379">
        <f t="shared" si="247"/>
        <v>1</v>
      </c>
      <c r="FO96" s="379">
        <f t="shared" si="248"/>
        <v>1</v>
      </c>
      <c r="FP96" s="379">
        <f t="shared" si="229"/>
        <v>0.85128297532916186</v>
      </c>
      <c r="FR96" s="336"/>
      <c r="FT96" s="331">
        <f t="shared" si="230"/>
        <v>1974</v>
      </c>
      <c r="FU96" s="379">
        <f t="shared" si="223"/>
        <v>1.1967128206889264</v>
      </c>
      <c r="FV96" s="379">
        <f t="shared" si="223"/>
        <v>0.95974943265269419</v>
      </c>
      <c r="FW96" s="379">
        <f t="shared" si="223"/>
        <v>0.98029329473926752</v>
      </c>
      <c r="FX96" s="379">
        <f t="shared" si="223"/>
        <v>1.0231818133453556</v>
      </c>
      <c r="FY96" s="379">
        <f t="shared" si="223"/>
        <v>1</v>
      </c>
      <c r="FZ96" s="379">
        <f t="shared" si="223"/>
        <v>1.2431491447533243</v>
      </c>
      <c r="GB96" s="331">
        <f t="shared" si="224"/>
        <v>1974</v>
      </c>
      <c r="GC96" s="389">
        <f t="shared" si="231"/>
        <v>1.0137373262589202</v>
      </c>
      <c r="GD96" s="389">
        <f t="shared" si="232"/>
        <v>0.84710158421744797</v>
      </c>
      <c r="GE96" s="389">
        <f t="shared" si="233"/>
        <v>1.0231818133453556</v>
      </c>
      <c r="GF96" s="389">
        <f t="shared" si="234"/>
        <v>0.92111897347716842</v>
      </c>
      <c r="GG96" s="389">
        <f t="shared" si="235"/>
        <v>1.2431491447533243</v>
      </c>
      <c r="GI96" s="331">
        <v>1985</v>
      </c>
      <c r="GJ96" s="379">
        <f t="shared" si="236"/>
        <v>1.0695495607139867</v>
      </c>
      <c r="GK96" s="379">
        <f t="shared" si="237"/>
        <v>0.85904895612648935</v>
      </c>
      <c r="GL96" s="379">
        <f t="shared" si="237"/>
        <v>1.2450391250536628</v>
      </c>
    </row>
    <row r="97" spans="1:194" x14ac:dyDescent="0.2">
      <c r="A97" s="330" t="s">
        <v>595</v>
      </c>
      <c r="B97" s="330">
        <f t="shared" si="238"/>
        <v>1952</v>
      </c>
      <c r="D97" s="384"/>
      <c r="E97" s="384"/>
      <c r="F97" s="384"/>
      <c r="G97" s="384"/>
      <c r="H97" s="384"/>
      <c r="J97" s="385"/>
      <c r="K97" s="385"/>
      <c r="L97" s="385"/>
      <c r="M97" s="385"/>
      <c r="N97" s="385"/>
      <c r="W97" s="386"/>
      <c r="X97" s="386"/>
      <c r="Y97" s="386"/>
      <c r="Z97" s="386"/>
      <c r="AA97" s="386"/>
      <c r="BC97" s="379"/>
      <c r="BD97" s="379"/>
      <c r="BE97" s="379"/>
      <c r="BF97" s="379"/>
      <c r="BG97" s="379"/>
      <c r="BH97" s="379"/>
      <c r="BI97" s="379"/>
      <c r="BJ97" s="379"/>
      <c r="BK97" s="379"/>
      <c r="BL97" s="379"/>
      <c r="BM97" s="379"/>
      <c r="BN97" s="379"/>
      <c r="BO97" s="379"/>
      <c r="BP97" s="379"/>
      <c r="BQ97" s="379"/>
      <c r="BR97" s="379"/>
      <c r="BS97" s="379"/>
      <c r="BT97" s="379"/>
      <c r="BU97" s="379"/>
      <c r="BV97" s="387"/>
      <c r="BW97" s="379"/>
      <c r="CL97" s="388"/>
      <c r="CM97" s="388"/>
      <c r="CN97" s="388"/>
      <c r="CO97" s="388"/>
      <c r="CP97" s="388"/>
      <c r="CQ97" s="388"/>
      <c r="CR97" s="388"/>
      <c r="CS97" s="388"/>
      <c r="CT97" s="388"/>
      <c r="CU97" s="388"/>
      <c r="CV97" s="388"/>
      <c r="CY97" s="334"/>
      <c r="DA97" s="379"/>
      <c r="DB97" s="379"/>
      <c r="DC97" s="379"/>
      <c r="DD97" s="379"/>
      <c r="DF97" s="379"/>
      <c r="DG97" s="379"/>
      <c r="DH97" s="379"/>
      <c r="DI97" s="379"/>
      <c r="DJ97" s="379"/>
      <c r="DK97" s="379"/>
      <c r="DL97" s="379"/>
      <c r="DM97" s="379"/>
      <c r="DN97" s="379"/>
      <c r="DO97" s="379"/>
      <c r="DR97" s="379"/>
      <c r="DS97" s="379"/>
      <c r="DT97" s="379"/>
      <c r="DU97" s="379"/>
      <c r="DW97" s="379"/>
      <c r="DX97" s="379"/>
      <c r="DY97" s="379"/>
      <c r="DZ97" s="379"/>
      <c r="EA97" s="379"/>
      <c r="EC97" s="379"/>
      <c r="ED97" s="379"/>
      <c r="EE97" s="379"/>
      <c r="EF97" s="379"/>
      <c r="EH97" s="379"/>
      <c r="EI97" s="379"/>
      <c r="EJ97" s="379"/>
      <c r="EK97" s="379"/>
      <c r="EM97" s="379"/>
      <c r="EN97" s="379"/>
      <c r="EO97" s="379"/>
      <c r="EP97" s="379"/>
      <c r="ER97" s="379"/>
      <c r="ES97" s="379"/>
      <c r="ET97" s="379"/>
      <c r="EU97" s="379"/>
      <c r="EX97" s="379">
        <f t="shared" si="239"/>
        <v>1</v>
      </c>
      <c r="EY97" s="379">
        <f t="shared" si="240"/>
        <v>1</v>
      </c>
      <c r="EZ97" s="379">
        <f t="shared" si="225"/>
        <v>1.221006698149909</v>
      </c>
      <c r="FA97" s="379"/>
      <c r="FB97" s="379">
        <f t="shared" si="241"/>
        <v>1</v>
      </c>
      <c r="FC97" s="379">
        <f t="shared" si="242"/>
        <v>1</v>
      </c>
      <c r="FD97" s="379">
        <f t="shared" si="226"/>
        <v>0.85128297532916186</v>
      </c>
      <c r="FE97" s="379"/>
      <c r="FF97" s="379">
        <f t="shared" si="243"/>
        <v>1</v>
      </c>
      <c r="FG97" s="379">
        <f t="shared" si="244"/>
        <v>1</v>
      </c>
      <c r="FH97" s="379">
        <f t="shared" si="227"/>
        <v>1.0298264719489159</v>
      </c>
      <c r="FI97" s="379"/>
      <c r="FJ97" s="379">
        <f t="shared" si="245"/>
        <v>1</v>
      </c>
      <c r="FK97" s="379">
        <f t="shared" si="246"/>
        <v>1</v>
      </c>
      <c r="FL97" s="379">
        <f t="shared" si="228"/>
        <v>1.0165401172470441</v>
      </c>
      <c r="FN97" s="379">
        <f t="shared" si="247"/>
        <v>1</v>
      </c>
      <c r="FO97" s="379">
        <f t="shared" si="248"/>
        <v>1</v>
      </c>
      <c r="FP97" s="379">
        <f t="shared" si="229"/>
        <v>0.85128297532916186</v>
      </c>
      <c r="FR97" s="336"/>
      <c r="FT97" s="331">
        <f t="shared" si="230"/>
        <v>1975</v>
      </c>
      <c r="FU97" s="379">
        <f t="shared" si="223"/>
        <v>1.1519426870777467</v>
      </c>
      <c r="FV97" s="379">
        <f t="shared" si="223"/>
        <v>0.94956094798264612</v>
      </c>
      <c r="FW97" s="379">
        <f t="shared" si="223"/>
        <v>0.99858943705408199</v>
      </c>
      <c r="FX97" s="379">
        <f t="shared" si="223"/>
        <v>1.0174794546995067</v>
      </c>
      <c r="FY97" s="379">
        <f t="shared" si="223"/>
        <v>1</v>
      </c>
      <c r="FZ97" s="379">
        <f t="shared" si="223"/>
        <v>1.1939754862817002</v>
      </c>
      <c r="GB97" s="331">
        <f t="shared" si="224"/>
        <v>1975</v>
      </c>
      <c r="GC97" s="389">
        <f t="shared" si="231"/>
        <v>0.96484809199220034</v>
      </c>
      <c r="GD97" s="389">
        <f t="shared" si="232"/>
        <v>0.83758341696654304</v>
      </c>
      <c r="GE97" s="389">
        <f t="shared" si="233"/>
        <v>1.0174794546995067</v>
      </c>
      <c r="GF97" s="389">
        <f t="shared" si="234"/>
        <v>0.90166599393370161</v>
      </c>
      <c r="GG97" s="389">
        <f t="shared" si="235"/>
        <v>1.1939754862817002</v>
      </c>
      <c r="GI97" s="331">
        <v>1985</v>
      </c>
      <c r="GJ97" s="379">
        <f t="shared" si="236"/>
        <v>0.97574409766349568</v>
      </c>
      <c r="GK97" s="379">
        <f t="shared" si="237"/>
        <v>0.83211388214703574</v>
      </c>
      <c r="GL97" s="379">
        <f t="shared" si="237"/>
        <v>1.1726088442916762</v>
      </c>
    </row>
    <row r="98" spans="1:194" x14ac:dyDescent="0.2">
      <c r="A98" s="330" t="s">
        <v>595</v>
      </c>
      <c r="B98" s="330">
        <f t="shared" si="238"/>
        <v>1953</v>
      </c>
      <c r="D98" s="384"/>
      <c r="E98" s="384"/>
      <c r="F98" s="384"/>
      <c r="G98" s="384"/>
      <c r="H98" s="384"/>
      <c r="J98" s="385"/>
      <c r="K98" s="385"/>
      <c r="L98" s="385"/>
      <c r="M98" s="385"/>
      <c r="N98" s="385"/>
      <c r="W98" s="386"/>
      <c r="X98" s="386"/>
      <c r="Y98" s="386"/>
      <c r="Z98" s="386"/>
      <c r="AA98" s="386"/>
      <c r="BC98" s="379"/>
      <c r="BD98" s="379"/>
      <c r="BE98" s="379"/>
      <c r="BF98" s="379"/>
      <c r="BG98" s="379"/>
      <c r="BH98" s="379"/>
      <c r="BI98" s="379"/>
      <c r="BJ98" s="379"/>
      <c r="BK98" s="379"/>
      <c r="BL98" s="379"/>
      <c r="BM98" s="379"/>
      <c r="BN98" s="379"/>
      <c r="BO98" s="379"/>
      <c r="BP98" s="379"/>
      <c r="BQ98" s="379"/>
      <c r="BR98" s="379"/>
      <c r="BS98" s="379"/>
      <c r="BT98" s="379"/>
      <c r="BU98" s="379"/>
      <c r="BV98" s="387"/>
      <c r="BW98" s="379"/>
      <c r="CL98" s="388"/>
      <c r="CM98" s="388"/>
      <c r="CN98" s="388"/>
      <c r="CO98" s="388"/>
      <c r="CP98" s="388"/>
      <c r="CQ98" s="388"/>
      <c r="CR98" s="388"/>
      <c r="CS98" s="388"/>
      <c r="CT98" s="388"/>
      <c r="CU98" s="388"/>
      <c r="CV98" s="388"/>
      <c r="CY98" s="334"/>
      <c r="DA98" s="379"/>
      <c r="DB98" s="379"/>
      <c r="DC98" s="379"/>
      <c r="DD98" s="379"/>
      <c r="DF98" s="379"/>
      <c r="DG98" s="379"/>
      <c r="DH98" s="379"/>
      <c r="DI98" s="379"/>
      <c r="DJ98" s="379"/>
      <c r="DK98" s="379"/>
      <c r="DL98" s="379"/>
      <c r="DM98" s="379"/>
      <c r="DN98" s="379"/>
      <c r="DO98" s="379"/>
      <c r="DR98" s="379"/>
      <c r="DS98" s="379"/>
      <c r="DT98" s="379"/>
      <c r="DU98" s="379"/>
      <c r="DW98" s="379"/>
      <c r="DX98" s="379"/>
      <c r="DY98" s="379"/>
      <c r="DZ98" s="379"/>
      <c r="EA98" s="379"/>
      <c r="EC98" s="379"/>
      <c r="ED98" s="379"/>
      <c r="EE98" s="379"/>
      <c r="EF98" s="379"/>
      <c r="EH98" s="379"/>
      <c r="EI98" s="379"/>
      <c r="EJ98" s="379"/>
      <c r="EK98" s="379"/>
      <c r="EM98" s="379"/>
      <c r="EN98" s="379"/>
      <c r="EO98" s="379"/>
      <c r="EP98" s="379"/>
      <c r="ER98" s="379"/>
      <c r="ES98" s="379"/>
      <c r="ET98" s="379"/>
      <c r="EU98" s="379"/>
      <c r="EX98" s="379">
        <f t="shared" si="239"/>
        <v>1</v>
      </c>
      <c r="EY98" s="379">
        <f t="shared" si="240"/>
        <v>1</v>
      </c>
      <c r="EZ98" s="379">
        <f t="shared" si="225"/>
        <v>1.221006698149909</v>
      </c>
      <c r="FA98" s="379"/>
      <c r="FB98" s="379">
        <f t="shared" si="241"/>
        <v>1</v>
      </c>
      <c r="FC98" s="379">
        <f t="shared" si="242"/>
        <v>1</v>
      </c>
      <c r="FD98" s="379">
        <f t="shared" si="226"/>
        <v>0.85128297532916186</v>
      </c>
      <c r="FE98" s="379"/>
      <c r="FF98" s="379">
        <f t="shared" si="243"/>
        <v>1</v>
      </c>
      <c r="FG98" s="379">
        <f t="shared" si="244"/>
        <v>1</v>
      </c>
      <c r="FH98" s="379">
        <f t="shared" si="227"/>
        <v>1.0298264719489159</v>
      </c>
      <c r="FI98" s="379"/>
      <c r="FJ98" s="379">
        <f t="shared" si="245"/>
        <v>1</v>
      </c>
      <c r="FK98" s="379">
        <f t="shared" si="246"/>
        <v>1</v>
      </c>
      <c r="FL98" s="379">
        <f t="shared" si="228"/>
        <v>1.0165401172470441</v>
      </c>
      <c r="FN98" s="379">
        <f t="shared" si="247"/>
        <v>1</v>
      </c>
      <c r="FO98" s="379">
        <f t="shared" si="248"/>
        <v>1</v>
      </c>
      <c r="FP98" s="379">
        <f t="shared" si="229"/>
        <v>0.85128297532916186</v>
      </c>
      <c r="FR98" s="336"/>
      <c r="FT98" s="331">
        <f t="shared" si="230"/>
        <v>1976</v>
      </c>
      <c r="FU98" s="379">
        <f t="shared" si="223"/>
        <v>1.1433753531164834</v>
      </c>
      <c r="FV98" s="379">
        <f t="shared" si="223"/>
        <v>0.97464305457883327</v>
      </c>
      <c r="FW98" s="379">
        <f t="shared" si="223"/>
        <v>0.96556499247792915</v>
      </c>
      <c r="FX98" s="379">
        <f t="shared" si="223"/>
        <v>1.0147012509870634</v>
      </c>
      <c r="FY98" s="379">
        <f t="shared" si="223"/>
        <v>1</v>
      </c>
      <c r="FZ98" s="379">
        <f t="shared" si="223"/>
        <v>1.1973566388332095</v>
      </c>
      <c r="GB98" s="331">
        <f t="shared" si="224"/>
        <v>1976</v>
      </c>
      <c r="GC98" s="389">
        <f t="shared" si="231"/>
        <v>0.99487393995998541</v>
      </c>
      <c r="GD98" s="389">
        <f t="shared" si="232"/>
        <v>0.87012015542251342</v>
      </c>
      <c r="GE98" s="389">
        <f t="shared" si="233"/>
        <v>1.0147012509870634</v>
      </c>
      <c r="GF98" s="389">
        <f t="shared" si="234"/>
        <v>0.94992908383875851</v>
      </c>
      <c r="GG98" s="389">
        <f t="shared" si="235"/>
        <v>1.1973566388332095</v>
      </c>
      <c r="GI98" s="331">
        <v>1985</v>
      </c>
      <c r="GJ98" s="379">
        <f t="shared" si="236"/>
        <v>1.0307428680000537</v>
      </c>
      <c r="GK98" s="379">
        <f t="shared" si="237"/>
        <v>0.80465790579952745</v>
      </c>
      <c r="GL98" s="379">
        <f t="shared" si="237"/>
        <v>1.2809702863428436</v>
      </c>
    </row>
    <row r="99" spans="1:194" x14ac:dyDescent="0.2">
      <c r="A99" s="330" t="s">
        <v>595</v>
      </c>
      <c r="B99" s="330">
        <f t="shared" si="238"/>
        <v>1954</v>
      </c>
      <c r="D99" s="384"/>
      <c r="E99" s="384"/>
      <c r="F99" s="384"/>
      <c r="G99" s="384"/>
      <c r="H99" s="384"/>
      <c r="J99" s="385"/>
      <c r="K99" s="385"/>
      <c r="L99" s="385"/>
      <c r="M99" s="385"/>
      <c r="N99" s="385"/>
      <c r="W99" s="386"/>
      <c r="X99" s="386"/>
      <c r="Y99" s="386"/>
      <c r="Z99" s="386"/>
      <c r="AA99" s="386"/>
      <c r="BC99" s="379"/>
      <c r="BD99" s="379"/>
      <c r="BE99" s="379"/>
      <c r="BF99" s="379"/>
      <c r="BG99" s="379"/>
      <c r="BH99" s="379"/>
      <c r="BI99" s="379"/>
      <c r="BJ99" s="379"/>
      <c r="BK99" s="379"/>
      <c r="BL99" s="379"/>
      <c r="BM99" s="379"/>
      <c r="BN99" s="379"/>
      <c r="BO99" s="379"/>
      <c r="BP99" s="379"/>
      <c r="BQ99" s="379"/>
      <c r="BR99" s="379"/>
      <c r="BS99" s="379"/>
      <c r="BT99" s="379"/>
      <c r="BU99" s="379"/>
      <c r="BV99" s="387"/>
      <c r="BW99" s="379"/>
      <c r="CL99" s="388"/>
      <c r="CM99" s="388"/>
      <c r="CN99" s="388"/>
      <c r="CO99" s="388"/>
      <c r="CP99" s="388"/>
      <c r="CQ99" s="388"/>
      <c r="CR99" s="388"/>
      <c r="CS99" s="388"/>
      <c r="CT99" s="388"/>
      <c r="CU99" s="388"/>
      <c r="CV99" s="388"/>
      <c r="CY99" s="334"/>
      <c r="DA99" s="379"/>
      <c r="DB99" s="379"/>
      <c r="DC99" s="379"/>
      <c r="DD99" s="379"/>
      <c r="DF99" s="379"/>
      <c r="DG99" s="379"/>
      <c r="DH99" s="379"/>
      <c r="DI99" s="379"/>
      <c r="DJ99" s="379"/>
      <c r="DK99" s="379"/>
      <c r="DL99" s="379"/>
      <c r="DM99" s="379"/>
      <c r="DN99" s="379"/>
      <c r="DO99" s="379"/>
      <c r="DR99" s="379"/>
      <c r="DS99" s="379"/>
      <c r="DT99" s="379"/>
      <c r="DU99" s="379"/>
      <c r="DW99" s="379"/>
      <c r="DX99" s="379"/>
      <c r="DY99" s="379"/>
      <c r="DZ99" s="379"/>
      <c r="EA99" s="379"/>
      <c r="EC99" s="379"/>
      <c r="ED99" s="379"/>
      <c r="EE99" s="379"/>
      <c r="EF99" s="379"/>
      <c r="EH99" s="379"/>
      <c r="EI99" s="379"/>
      <c r="EJ99" s="379"/>
      <c r="EK99" s="379"/>
      <c r="EM99" s="379"/>
      <c r="EN99" s="379"/>
      <c r="EO99" s="379"/>
      <c r="EP99" s="379"/>
      <c r="ER99" s="379"/>
      <c r="ES99" s="379"/>
      <c r="ET99" s="379"/>
      <c r="EU99" s="379"/>
      <c r="EX99" s="379">
        <f t="shared" si="239"/>
        <v>1</v>
      </c>
      <c r="EY99" s="379">
        <f t="shared" si="240"/>
        <v>1</v>
      </c>
      <c r="EZ99" s="379">
        <f t="shared" si="225"/>
        <v>1.221006698149909</v>
      </c>
      <c r="FA99" s="379"/>
      <c r="FB99" s="379">
        <f t="shared" si="241"/>
        <v>1</v>
      </c>
      <c r="FC99" s="379">
        <f t="shared" si="242"/>
        <v>1</v>
      </c>
      <c r="FD99" s="379">
        <f t="shared" si="226"/>
        <v>0.85128297532916186</v>
      </c>
      <c r="FE99" s="379"/>
      <c r="FF99" s="379">
        <f t="shared" si="243"/>
        <v>1</v>
      </c>
      <c r="FG99" s="379">
        <f t="shared" si="244"/>
        <v>1</v>
      </c>
      <c r="FH99" s="379">
        <f t="shared" si="227"/>
        <v>1.0298264719489159</v>
      </c>
      <c r="FI99" s="379"/>
      <c r="FJ99" s="379">
        <f t="shared" si="245"/>
        <v>1</v>
      </c>
      <c r="FK99" s="379">
        <f t="shared" si="246"/>
        <v>1</v>
      </c>
      <c r="FL99" s="379">
        <f t="shared" si="228"/>
        <v>1.0165401172470441</v>
      </c>
      <c r="FN99" s="379">
        <f t="shared" si="247"/>
        <v>1</v>
      </c>
      <c r="FO99" s="379">
        <f t="shared" si="248"/>
        <v>1</v>
      </c>
      <c r="FP99" s="379">
        <f t="shared" si="229"/>
        <v>0.85128297532916186</v>
      </c>
      <c r="FR99" s="336"/>
      <c r="FT99" s="331">
        <f t="shared" si="230"/>
        <v>1977</v>
      </c>
      <c r="FU99" s="379">
        <f t="shared" si="223"/>
        <v>1.1334302452771916</v>
      </c>
      <c r="FV99" s="379">
        <f t="shared" si="223"/>
        <v>0.98360995228084735</v>
      </c>
      <c r="FW99" s="379">
        <f t="shared" si="223"/>
        <v>0.97972313455559501</v>
      </c>
      <c r="FX99" s="379">
        <f t="shared" si="223"/>
        <v>1.0083571095859309</v>
      </c>
      <c r="FY99" s="379">
        <f t="shared" si="223"/>
        <v>1</v>
      </c>
      <c r="FZ99" s="379">
        <f t="shared" si="223"/>
        <v>1.166417844583501</v>
      </c>
      <c r="GB99" s="331">
        <f t="shared" si="224"/>
        <v>1977</v>
      </c>
      <c r="GC99" s="389">
        <f t="shared" si="231"/>
        <v>1.0096878637386337</v>
      </c>
      <c r="GD99" s="389">
        <f t="shared" si="232"/>
        <v>0.8908248813244829</v>
      </c>
      <c r="GE99" s="389">
        <f t="shared" si="233"/>
        <v>1.0083571095859309</v>
      </c>
      <c r="GF99" s="389">
        <f t="shared" si="234"/>
        <v>0.96748853822593084</v>
      </c>
      <c r="GG99" s="389">
        <f t="shared" si="235"/>
        <v>1.166417844583501</v>
      </c>
      <c r="GI99" s="331">
        <v>1985</v>
      </c>
      <c r="GJ99" s="379">
        <f t="shared" si="236"/>
        <v>1.054901616178594</v>
      </c>
      <c r="GK99" s="379">
        <f t="shared" si="237"/>
        <v>0.91352449833004246</v>
      </c>
      <c r="GL99" s="379">
        <f t="shared" si="237"/>
        <v>1.1547600727807457</v>
      </c>
    </row>
    <row r="100" spans="1:194" x14ac:dyDescent="0.2">
      <c r="A100" s="330" t="s">
        <v>595</v>
      </c>
      <c r="B100" s="330">
        <f t="shared" si="238"/>
        <v>1955</v>
      </c>
      <c r="D100" s="384"/>
      <c r="E100" s="384"/>
      <c r="F100" s="384"/>
      <c r="G100" s="384"/>
      <c r="H100" s="384"/>
      <c r="J100" s="385"/>
      <c r="K100" s="385"/>
      <c r="L100" s="385"/>
      <c r="M100" s="385"/>
      <c r="N100" s="385"/>
      <c r="W100" s="386"/>
      <c r="X100" s="386"/>
      <c r="Y100" s="386"/>
      <c r="Z100" s="386"/>
      <c r="AA100" s="386"/>
      <c r="BC100" s="379"/>
      <c r="BD100" s="379"/>
      <c r="BE100" s="379"/>
      <c r="BF100" s="379"/>
      <c r="BG100" s="379"/>
      <c r="BH100" s="379"/>
      <c r="BI100" s="379"/>
      <c r="BJ100" s="379"/>
      <c r="BK100" s="379"/>
      <c r="BL100" s="379"/>
      <c r="BM100" s="379"/>
      <c r="BN100" s="379"/>
      <c r="BO100" s="379"/>
      <c r="BP100" s="379"/>
      <c r="BQ100" s="379"/>
      <c r="BR100" s="379"/>
      <c r="BS100" s="379"/>
      <c r="BT100" s="379"/>
      <c r="BU100" s="379"/>
      <c r="BV100" s="387"/>
      <c r="BW100" s="379"/>
      <c r="CL100" s="388"/>
      <c r="CM100" s="388"/>
      <c r="CN100" s="388"/>
      <c r="CO100" s="388"/>
      <c r="CP100" s="388"/>
      <c r="CQ100" s="388"/>
      <c r="CR100" s="388"/>
      <c r="CS100" s="388"/>
      <c r="CT100" s="388"/>
      <c r="CU100" s="388"/>
      <c r="CV100" s="388"/>
      <c r="CY100" s="334"/>
      <c r="DA100" s="379"/>
      <c r="DB100" s="379"/>
      <c r="DC100" s="379"/>
      <c r="DD100" s="379"/>
      <c r="DF100" s="379"/>
      <c r="DG100" s="379"/>
      <c r="DH100" s="379"/>
      <c r="DI100" s="379"/>
      <c r="DJ100" s="379"/>
      <c r="DK100" s="379"/>
      <c r="DL100" s="379"/>
      <c r="DM100" s="379"/>
      <c r="DN100" s="379"/>
      <c r="DO100" s="379"/>
      <c r="DR100" s="379"/>
      <c r="DS100" s="379"/>
      <c r="DT100" s="379"/>
      <c r="DU100" s="379"/>
      <c r="DW100" s="379"/>
      <c r="DX100" s="379"/>
      <c r="DY100" s="379"/>
      <c r="DZ100" s="379"/>
      <c r="EA100" s="379"/>
      <c r="EC100" s="379"/>
      <c r="ED100" s="379"/>
      <c r="EE100" s="379"/>
      <c r="EF100" s="379"/>
      <c r="EH100" s="379"/>
      <c r="EI100" s="379"/>
      <c r="EJ100" s="379"/>
      <c r="EK100" s="379"/>
      <c r="EM100" s="379"/>
      <c r="EN100" s="379"/>
      <c r="EO100" s="379"/>
      <c r="EP100" s="379"/>
      <c r="ER100" s="379"/>
      <c r="ES100" s="379"/>
      <c r="ET100" s="379"/>
      <c r="EU100" s="379"/>
      <c r="EX100" s="379">
        <f t="shared" si="239"/>
        <v>1</v>
      </c>
      <c r="EY100" s="379">
        <f t="shared" si="240"/>
        <v>1</v>
      </c>
      <c r="EZ100" s="379">
        <f t="shared" si="225"/>
        <v>1.221006698149909</v>
      </c>
      <c r="FA100" s="379"/>
      <c r="FB100" s="379">
        <f t="shared" si="241"/>
        <v>1</v>
      </c>
      <c r="FC100" s="379">
        <f t="shared" si="242"/>
        <v>1</v>
      </c>
      <c r="FD100" s="379">
        <f t="shared" si="226"/>
        <v>0.85128297532916186</v>
      </c>
      <c r="FE100" s="379"/>
      <c r="FF100" s="379">
        <f t="shared" si="243"/>
        <v>1</v>
      </c>
      <c r="FG100" s="379">
        <f t="shared" si="244"/>
        <v>1</v>
      </c>
      <c r="FH100" s="379">
        <f t="shared" si="227"/>
        <v>1.0298264719489159</v>
      </c>
      <c r="FI100" s="379"/>
      <c r="FJ100" s="379">
        <f t="shared" si="245"/>
        <v>1</v>
      </c>
      <c r="FK100" s="379">
        <f t="shared" si="246"/>
        <v>1</v>
      </c>
      <c r="FL100" s="379">
        <f t="shared" si="228"/>
        <v>1.0165401172470441</v>
      </c>
      <c r="FN100" s="379">
        <f t="shared" si="247"/>
        <v>1</v>
      </c>
      <c r="FO100" s="379">
        <f t="shared" si="248"/>
        <v>1</v>
      </c>
      <c r="FP100" s="379">
        <f t="shared" si="229"/>
        <v>0.85128297532916186</v>
      </c>
      <c r="FR100" s="336"/>
      <c r="FT100" s="331">
        <v>1978</v>
      </c>
      <c r="FU100" s="379">
        <f t="shared" si="223"/>
        <v>1.2442229787947643</v>
      </c>
      <c r="FV100" s="379">
        <f t="shared" si="223"/>
        <v>1.0387641246570161</v>
      </c>
      <c r="FW100" s="379">
        <f t="shared" si="223"/>
        <v>0.96379425151179821</v>
      </c>
      <c r="FX100" s="379">
        <f t="shared" si="223"/>
        <v>1.0071561764642054</v>
      </c>
      <c r="FY100" s="379">
        <f t="shared" si="223"/>
        <v>1</v>
      </c>
      <c r="FZ100" s="379">
        <f t="shared" si="223"/>
        <v>1.2339572771791556</v>
      </c>
      <c r="GB100" s="331">
        <f t="shared" si="224"/>
        <v>1978</v>
      </c>
      <c r="GC100" s="389">
        <f t="shared" si="231"/>
        <v>1.1192817928518832</v>
      </c>
      <c r="GD100" s="389">
        <f t="shared" si="232"/>
        <v>0.89958296216012112</v>
      </c>
      <c r="GE100" s="389">
        <f t="shared" si="233"/>
        <v>1.0071561764642054</v>
      </c>
      <c r="GF100" s="389">
        <f t="shared" si="234"/>
        <v>1.0790309066744568</v>
      </c>
      <c r="GG100" s="389">
        <f t="shared" si="235"/>
        <v>1.2339572771791556</v>
      </c>
      <c r="GI100" s="331">
        <v>1985</v>
      </c>
      <c r="GJ100" s="379">
        <f t="shared" si="236"/>
        <v>1</v>
      </c>
      <c r="GK100" s="379">
        <f t="shared" si="237"/>
        <v>1</v>
      </c>
      <c r="GL100" s="379">
        <f t="shared" si="237"/>
        <v>1</v>
      </c>
    </row>
    <row r="101" spans="1:194" x14ac:dyDescent="0.2">
      <c r="A101" s="330" t="s">
        <v>595</v>
      </c>
      <c r="B101" s="330">
        <f t="shared" si="238"/>
        <v>1956</v>
      </c>
      <c r="D101" s="384"/>
      <c r="E101" s="384"/>
      <c r="F101" s="384"/>
      <c r="G101" s="384"/>
      <c r="H101" s="384"/>
      <c r="J101" s="385"/>
      <c r="K101" s="385"/>
      <c r="L101" s="385"/>
      <c r="M101" s="385"/>
      <c r="N101" s="385"/>
      <c r="W101" s="386"/>
      <c r="X101" s="386"/>
      <c r="Y101" s="386"/>
      <c r="Z101" s="386"/>
      <c r="AA101" s="386"/>
      <c r="BC101" s="379"/>
      <c r="BD101" s="379"/>
      <c r="BE101" s="379"/>
      <c r="BF101" s="379"/>
      <c r="BG101" s="379"/>
      <c r="BH101" s="379"/>
      <c r="BI101" s="379"/>
      <c r="BJ101" s="379"/>
      <c r="BK101" s="379"/>
      <c r="BL101" s="379"/>
      <c r="BM101" s="379"/>
      <c r="BN101" s="379"/>
      <c r="BO101" s="379"/>
      <c r="BP101" s="379"/>
      <c r="BQ101" s="379"/>
      <c r="BR101" s="379"/>
      <c r="BS101" s="379"/>
      <c r="BT101" s="379"/>
      <c r="BU101" s="379"/>
      <c r="BV101" s="387"/>
      <c r="BW101" s="379"/>
      <c r="CL101" s="388"/>
      <c r="CM101" s="388"/>
      <c r="CN101" s="388"/>
      <c r="CO101" s="388"/>
      <c r="CP101" s="388"/>
      <c r="CQ101" s="388"/>
      <c r="CR101" s="388"/>
      <c r="CS101" s="388"/>
      <c r="CT101" s="388"/>
      <c r="CU101" s="388"/>
      <c r="CV101" s="388"/>
      <c r="CY101" s="334"/>
      <c r="DA101" s="379"/>
      <c r="DB101" s="379"/>
      <c r="DC101" s="379"/>
      <c r="DD101" s="379"/>
      <c r="DF101" s="379"/>
      <c r="DG101" s="379"/>
      <c r="DH101" s="379"/>
      <c r="DI101" s="379"/>
      <c r="DJ101" s="379"/>
      <c r="DK101" s="379"/>
      <c r="DL101" s="379"/>
      <c r="DM101" s="379"/>
      <c r="DN101" s="379"/>
      <c r="DO101" s="379"/>
      <c r="DR101" s="379"/>
      <c r="DS101" s="379"/>
      <c r="DT101" s="379"/>
      <c r="DU101" s="379"/>
      <c r="DW101" s="379"/>
      <c r="DX101" s="379"/>
      <c r="DY101" s="379"/>
      <c r="DZ101" s="379"/>
      <c r="EA101" s="379"/>
      <c r="EC101" s="379"/>
      <c r="ED101" s="379"/>
      <c r="EE101" s="379"/>
      <c r="EF101" s="379"/>
      <c r="EH101" s="379"/>
      <c r="EI101" s="379"/>
      <c r="EJ101" s="379"/>
      <c r="EK101" s="379"/>
      <c r="EM101" s="379"/>
      <c r="EN101" s="379"/>
      <c r="EO101" s="379"/>
      <c r="EP101" s="379"/>
      <c r="ER101" s="379"/>
      <c r="ES101" s="379"/>
      <c r="ET101" s="379"/>
      <c r="EU101" s="379"/>
      <c r="EX101" s="379">
        <f t="shared" si="239"/>
        <v>1</v>
      </c>
      <c r="EY101" s="379">
        <f t="shared" si="240"/>
        <v>1</v>
      </c>
      <c r="EZ101" s="379">
        <f t="shared" si="225"/>
        <v>1.221006698149909</v>
      </c>
      <c r="FA101" s="379"/>
      <c r="FB101" s="379">
        <f t="shared" si="241"/>
        <v>1</v>
      </c>
      <c r="FC101" s="379">
        <f t="shared" si="242"/>
        <v>1</v>
      </c>
      <c r="FD101" s="379">
        <f t="shared" si="226"/>
        <v>0.85128297532916186</v>
      </c>
      <c r="FE101" s="379"/>
      <c r="FF101" s="379">
        <f t="shared" si="243"/>
        <v>1</v>
      </c>
      <c r="FG101" s="379">
        <f t="shared" si="244"/>
        <v>1</v>
      </c>
      <c r="FH101" s="379">
        <f t="shared" si="227"/>
        <v>1.0298264719489159</v>
      </c>
      <c r="FI101" s="379"/>
      <c r="FJ101" s="379">
        <f t="shared" si="245"/>
        <v>1</v>
      </c>
      <c r="FK101" s="379">
        <f t="shared" si="246"/>
        <v>1</v>
      </c>
      <c r="FL101" s="379">
        <f t="shared" si="228"/>
        <v>1.0165401172470441</v>
      </c>
      <c r="FN101" s="379">
        <f t="shared" si="247"/>
        <v>1</v>
      </c>
      <c r="FO101" s="379">
        <f t="shared" si="248"/>
        <v>1</v>
      </c>
      <c r="FP101" s="379">
        <f t="shared" si="229"/>
        <v>0.85128297532916186</v>
      </c>
      <c r="FR101" s="336"/>
      <c r="FT101" s="331">
        <f>FT100+1</f>
        <v>1979</v>
      </c>
      <c r="FU101" s="379">
        <f t="shared" si="223"/>
        <v>1.1667745502254281</v>
      </c>
      <c r="FV101" s="379">
        <f t="shared" si="223"/>
        <v>1.1253518876475215</v>
      </c>
      <c r="FW101" s="379">
        <f t="shared" si="223"/>
        <v>0.94126266101446288</v>
      </c>
      <c r="FX101" s="379">
        <f t="shared" si="223"/>
        <v>1.0200511565126598</v>
      </c>
      <c r="FY101" s="379">
        <f t="shared" si="223"/>
        <v>1</v>
      </c>
      <c r="FZ101" s="379">
        <f t="shared" si="223"/>
        <v>1.0798559370355196</v>
      </c>
      <c r="GB101" s="331">
        <f t="shared" si="224"/>
        <v>1979</v>
      </c>
      <c r="GC101" s="389">
        <f t="shared" si="231"/>
        <v>1.0309109549802764</v>
      </c>
      <c r="GD101" s="389">
        <f t="shared" si="232"/>
        <v>0.88355625753158418</v>
      </c>
      <c r="GE101" s="389">
        <f t="shared" si="233"/>
        <v>1.0200511565126598</v>
      </c>
      <c r="GF101" s="389">
        <f t="shared" si="234"/>
        <v>1.2664168710318398</v>
      </c>
      <c r="GG101" s="389">
        <f t="shared" si="235"/>
        <v>1.0798559370355196</v>
      </c>
      <c r="GI101" s="331">
        <f>GI100+1</f>
        <v>1986</v>
      </c>
      <c r="GJ101" s="379">
        <f t="shared" si="236"/>
        <v>0.94404894717298526</v>
      </c>
      <c r="GK101" s="379">
        <f t="shared" si="237"/>
        <v>1.0381247649650716</v>
      </c>
      <c r="GL101" s="379">
        <f t="shared" si="237"/>
        <v>0.90937908335588979</v>
      </c>
    </row>
    <row r="102" spans="1:194" x14ac:dyDescent="0.2">
      <c r="A102" s="330" t="s">
        <v>595</v>
      </c>
      <c r="B102" s="330">
        <f t="shared" si="238"/>
        <v>1957</v>
      </c>
      <c r="D102" s="384"/>
      <c r="E102" s="384"/>
      <c r="F102" s="384"/>
      <c r="G102" s="384"/>
      <c r="H102" s="384"/>
      <c r="J102" s="385"/>
      <c r="K102" s="385"/>
      <c r="L102" s="385"/>
      <c r="M102" s="385"/>
      <c r="N102" s="385"/>
      <c r="W102" s="386"/>
      <c r="X102" s="386"/>
      <c r="Y102" s="386"/>
      <c r="Z102" s="386"/>
      <c r="AA102" s="386"/>
      <c r="BC102" s="379"/>
      <c r="BD102" s="379"/>
      <c r="BE102" s="379"/>
      <c r="BF102" s="379"/>
      <c r="BG102" s="379"/>
      <c r="BH102" s="379"/>
      <c r="BI102" s="379"/>
      <c r="BJ102" s="379"/>
      <c r="BK102" s="379"/>
      <c r="BL102" s="379"/>
      <c r="BM102" s="379"/>
      <c r="BN102" s="379"/>
      <c r="BO102" s="379"/>
      <c r="BP102" s="379"/>
      <c r="BQ102" s="379"/>
      <c r="BR102" s="379"/>
      <c r="BS102" s="379"/>
      <c r="BT102" s="379"/>
      <c r="BU102" s="379"/>
      <c r="BV102" s="387"/>
      <c r="BW102" s="379"/>
      <c r="CL102" s="388"/>
      <c r="CM102" s="388"/>
      <c r="CN102" s="388"/>
      <c r="CO102" s="388"/>
      <c r="CP102" s="388"/>
      <c r="CQ102" s="388"/>
      <c r="CR102" s="388"/>
      <c r="CS102" s="388"/>
      <c r="CT102" s="388"/>
      <c r="CU102" s="388"/>
      <c r="CV102" s="388"/>
      <c r="CY102" s="334"/>
      <c r="DA102" s="379"/>
      <c r="DB102" s="379"/>
      <c r="DC102" s="379"/>
      <c r="DD102" s="379"/>
      <c r="DF102" s="379"/>
      <c r="DG102" s="379"/>
      <c r="DH102" s="379"/>
      <c r="DI102" s="379"/>
      <c r="DJ102" s="379"/>
      <c r="DK102" s="379"/>
      <c r="DL102" s="379"/>
      <c r="DM102" s="379"/>
      <c r="DN102" s="379"/>
      <c r="DO102" s="379"/>
      <c r="DR102" s="379"/>
      <c r="DS102" s="379"/>
      <c r="DT102" s="379"/>
      <c r="DU102" s="379"/>
      <c r="DW102" s="379"/>
      <c r="DX102" s="379"/>
      <c r="DY102" s="379"/>
      <c r="DZ102" s="379"/>
      <c r="EA102" s="379"/>
      <c r="EC102" s="379"/>
      <c r="ED102" s="379"/>
      <c r="EE102" s="379"/>
      <c r="EF102" s="379"/>
      <c r="EH102" s="379"/>
      <c r="EI102" s="379"/>
      <c r="EJ102" s="379"/>
      <c r="EK102" s="379"/>
      <c r="EM102" s="379"/>
      <c r="EN102" s="379"/>
      <c r="EO102" s="379"/>
      <c r="EP102" s="379"/>
      <c r="ER102" s="379"/>
      <c r="ES102" s="379"/>
      <c r="ET102" s="379"/>
      <c r="EU102" s="379"/>
      <c r="EX102" s="379">
        <f t="shared" si="239"/>
        <v>1</v>
      </c>
      <c r="EY102" s="379">
        <f t="shared" si="240"/>
        <v>1</v>
      </c>
      <c r="EZ102" s="379">
        <f t="shared" si="225"/>
        <v>1.221006698149909</v>
      </c>
      <c r="FA102" s="379"/>
      <c r="FB102" s="379">
        <f t="shared" si="241"/>
        <v>1</v>
      </c>
      <c r="FC102" s="379">
        <f t="shared" si="242"/>
        <v>1</v>
      </c>
      <c r="FD102" s="379">
        <f t="shared" si="226"/>
        <v>0.85128297532916186</v>
      </c>
      <c r="FE102" s="379"/>
      <c r="FF102" s="379">
        <f t="shared" si="243"/>
        <v>1</v>
      </c>
      <c r="FG102" s="379">
        <f t="shared" si="244"/>
        <v>1</v>
      </c>
      <c r="FH102" s="379">
        <f t="shared" si="227"/>
        <v>1.0298264719489159</v>
      </c>
      <c r="FI102" s="379"/>
      <c r="FJ102" s="379">
        <f t="shared" si="245"/>
        <v>1</v>
      </c>
      <c r="FK102" s="379">
        <f t="shared" si="246"/>
        <v>1</v>
      </c>
      <c r="FL102" s="379">
        <f t="shared" si="228"/>
        <v>1.0165401172470441</v>
      </c>
      <c r="FN102" s="379">
        <f t="shared" si="247"/>
        <v>1</v>
      </c>
      <c r="FO102" s="379">
        <f t="shared" si="248"/>
        <v>1</v>
      </c>
      <c r="FP102" s="379">
        <f t="shared" si="229"/>
        <v>0.85128297532916186</v>
      </c>
      <c r="FR102" s="336"/>
      <c r="FT102" s="331">
        <f t="shared" ref="FT102:FT129" si="249">FT101+1</f>
        <v>1980</v>
      </c>
      <c r="FU102" s="379">
        <f t="shared" si="223"/>
        <v>1.2362674947873873</v>
      </c>
      <c r="FV102" s="379">
        <f t="shared" si="223"/>
        <v>1.1315080275424942</v>
      </c>
      <c r="FW102" s="379">
        <f t="shared" si="223"/>
        <v>0.95866500105530283</v>
      </c>
      <c r="FX102" s="379">
        <f t="shared" si="223"/>
        <v>1.0017475844949617</v>
      </c>
      <c r="FY102" s="379">
        <f t="shared" si="223"/>
        <v>1</v>
      </c>
      <c r="FZ102" s="379">
        <f t="shared" si="223"/>
        <v>1.137704916136028</v>
      </c>
      <c r="GB102" s="331">
        <f t="shared" ref="GB102:GB129" si="250">GB101+1</f>
        <v>1980</v>
      </c>
      <c r="GC102" s="389">
        <f t="shared" si="231"/>
        <v>1.0662908667872577</v>
      </c>
      <c r="GD102" s="389">
        <f t="shared" si="232"/>
        <v>0.86250821224628071</v>
      </c>
      <c r="GE102" s="389">
        <f t="shared" si="233"/>
        <v>1.0017475844949617</v>
      </c>
      <c r="GF102" s="389">
        <f t="shared" si="234"/>
        <v>1.2803104163931058</v>
      </c>
      <c r="GG102" s="389">
        <f t="shared" si="235"/>
        <v>1.137704916136028</v>
      </c>
      <c r="GI102" s="331">
        <f t="shared" ref="GI102:GI121" si="251">GI101+1</f>
        <v>1987</v>
      </c>
      <c r="GJ102" s="379">
        <f t="shared" si="236"/>
        <v>0.92577468895832948</v>
      </c>
      <c r="GK102" s="379">
        <f t="shared" si="237"/>
        <v>1.0686333948604791</v>
      </c>
      <c r="GL102" s="379">
        <f t="shared" si="237"/>
        <v>0.86631644997319091</v>
      </c>
    </row>
    <row r="103" spans="1:194" x14ac:dyDescent="0.2">
      <c r="A103" s="330" t="s">
        <v>595</v>
      </c>
      <c r="B103" s="330">
        <f t="shared" si="238"/>
        <v>1958</v>
      </c>
      <c r="D103" s="384"/>
      <c r="E103" s="384"/>
      <c r="F103" s="384"/>
      <c r="G103" s="384"/>
      <c r="H103" s="384"/>
      <c r="J103" s="385"/>
      <c r="K103" s="385"/>
      <c r="L103" s="385"/>
      <c r="M103" s="385"/>
      <c r="N103" s="385"/>
      <c r="W103" s="386"/>
      <c r="X103" s="386"/>
      <c r="Y103" s="386"/>
      <c r="Z103" s="386"/>
      <c r="AA103" s="386"/>
      <c r="BC103" s="379"/>
      <c r="BD103" s="379"/>
      <c r="BE103" s="379"/>
      <c r="BF103" s="379"/>
      <c r="BG103" s="379"/>
      <c r="BH103" s="379"/>
      <c r="BI103" s="379"/>
      <c r="BJ103" s="379"/>
      <c r="BK103" s="379"/>
      <c r="BL103" s="379"/>
      <c r="BM103" s="379"/>
      <c r="BN103" s="379"/>
      <c r="BO103" s="379"/>
      <c r="BP103" s="379"/>
      <c r="BQ103" s="379"/>
      <c r="BR103" s="379"/>
      <c r="BS103" s="379"/>
      <c r="BT103" s="379"/>
      <c r="BU103" s="379"/>
      <c r="BV103" s="387"/>
      <c r="BW103" s="379"/>
      <c r="CL103" s="388"/>
      <c r="CM103" s="388"/>
      <c r="CN103" s="388"/>
      <c r="CO103" s="388"/>
      <c r="CP103" s="388"/>
      <c r="CQ103" s="388"/>
      <c r="CR103" s="388"/>
      <c r="CS103" s="388"/>
      <c r="CT103" s="388"/>
      <c r="CU103" s="388"/>
      <c r="CV103" s="388"/>
      <c r="CY103" s="334"/>
      <c r="DA103" s="379"/>
      <c r="DB103" s="379"/>
      <c r="DC103" s="379"/>
      <c r="DD103" s="379"/>
      <c r="DF103" s="379"/>
      <c r="DG103" s="379"/>
      <c r="DH103" s="379"/>
      <c r="DI103" s="379"/>
      <c r="DJ103" s="379"/>
      <c r="DK103" s="379"/>
      <c r="DL103" s="379"/>
      <c r="DM103" s="379"/>
      <c r="DN103" s="379"/>
      <c r="DO103" s="379"/>
      <c r="DR103" s="379"/>
      <c r="DS103" s="379"/>
      <c r="DT103" s="379"/>
      <c r="DU103" s="379"/>
      <c r="DW103" s="379"/>
      <c r="DX103" s="379"/>
      <c r="DY103" s="379"/>
      <c r="DZ103" s="379"/>
      <c r="EA103" s="379"/>
      <c r="EC103" s="379"/>
      <c r="ED103" s="379"/>
      <c r="EE103" s="379"/>
      <c r="EF103" s="379"/>
      <c r="EH103" s="379"/>
      <c r="EI103" s="379"/>
      <c r="EJ103" s="379"/>
      <c r="EK103" s="379"/>
      <c r="EM103" s="379"/>
      <c r="EN103" s="379"/>
      <c r="EO103" s="379"/>
      <c r="EP103" s="379"/>
      <c r="ER103" s="379"/>
      <c r="ES103" s="379"/>
      <c r="ET103" s="379"/>
      <c r="EU103" s="379"/>
      <c r="EX103" s="379">
        <f t="shared" si="239"/>
        <v>1</v>
      </c>
      <c r="EY103" s="379">
        <f t="shared" si="240"/>
        <v>1</v>
      </c>
      <c r="EZ103" s="379">
        <f t="shared" si="225"/>
        <v>1.221006698149909</v>
      </c>
      <c r="FA103" s="379"/>
      <c r="FB103" s="379">
        <f t="shared" si="241"/>
        <v>1</v>
      </c>
      <c r="FC103" s="379">
        <f t="shared" si="242"/>
        <v>1</v>
      </c>
      <c r="FD103" s="379">
        <f t="shared" si="226"/>
        <v>0.85128297532916186</v>
      </c>
      <c r="FE103" s="379"/>
      <c r="FF103" s="379">
        <f t="shared" si="243"/>
        <v>1</v>
      </c>
      <c r="FG103" s="379">
        <f t="shared" si="244"/>
        <v>1</v>
      </c>
      <c r="FH103" s="379">
        <f t="shared" si="227"/>
        <v>1.0298264719489159</v>
      </c>
      <c r="FI103" s="379"/>
      <c r="FJ103" s="379">
        <f t="shared" si="245"/>
        <v>1</v>
      </c>
      <c r="FK103" s="379">
        <f t="shared" si="246"/>
        <v>1</v>
      </c>
      <c r="FL103" s="379">
        <f t="shared" si="228"/>
        <v>1.0165401172470441</v>
      </c>
      <c r="FN103" s="379">
        <f t="shared" si="247"/>
        <v>1</v>
      </c>
      <c r="FO103" s="379">
        <f t="shared" si="248"/>
        <v>1</v>
      </c>
      <c r="FP103" s="379">
        <f t="shared" si="229"/>
        <v>0.85128297532916186</v>
      </c>
      <c r="FR103" s="336"/>
      <c r="FT103" s="331">
        <f t="shared" si="249"/>
        <v>1981</v>
      </c>
      <c r="FU103" s="379">
        <f t="shared" si="223"/>
        <v>1.2450391250536628</v>
      </c>
      <c r="FV103" s="379">
        <f t="shared" si="223"/>
        <v>1.0931893995954514</v>
      </c>
      <c r="FW103" s="379">
        <f t="shared" si="223"/>
        <v>1.0399844745760143</v>
      </c>
      <c r="FX103" s="379">
        <f t="shared" si="223"/>
        <v>0.98973490506697381</v>
      </c>
      <c r="FY103" s="379">
        <f t="shared" si="223"/>
        <v>1</v>
      </c>
      <c r="FZ103" s="379">
        <f t="shared" si="223"/>
        <v>1.1064756085060834</v>
      </c>
      <c r="GB103" s="331">
        <f t="shared" si="250"/>
        <v>1981</v>
      </c>
      <c r="GC103" s="389">
        <f t="shared" si="231"/>
        <v>1.0695495607139862</v>
      </c>
      <c r="GD103" s="389">
        <f t="shared" si="232"/>
        <v>0.85904895612648935</v>
      </c>
      <c r="GE103" s="389">
        <f t="shared" si="233"/>
        <v>0.98973490506697381</v>
      </c>
      <c r="GF103" s="389">
        <f t="shared" si="234"/>
        <v>1.1950630633878634</v>
      </c>
      <c r="GG103" s="389">
        <f t="shared" si="235"/>
        <v>1.1064756085060834</v>
      </c>
      <c r="GI103" s="331">
        <f t="shared" si="251"/>
        <v>1988</v>
      </c>
      <c r="GJ103" s="379">
        <f t="shared" si="236"/>
        <v>0.94176915167795672</v>
      </c>
      <c r="GK103" s="379">
        <f t="shared" si="237"/>
        <v>1.0895104786421825</v>
      </c>
      <c r="GL103" s="379">
        <f t="shared" si="237"/>
        <v>0.86439659841697858</v>
      </c>
    </row>
    <row r="104" spans="1:194" x14ac:dyDescent="0.2">
      <c r="A104" s="330" t="s">
        <v>595</v>
      </c>
      <c r="B104" s="330">
        <f t="shared" si="238"/>
        <v>1959</v>
      </c>
      <c r="D104" s="384"/>
      <c r="E104" s="384"/>
      <c r="F104" s="384"/>
      <c r="G104" s="384"/>
      <c r="H104" s="384"/>
      <c r="J104" s="385"/>
      <c r="K104" s="385"/>
      <c r="L104" s="385"/>
      <c r="M104" s="385"/>
      <c r="N104" s="385"/>
      <c r="W104" s="386"/>
      <c r="X104" s="386"/>
      <c r="Y104" s="386"/>
      <c r="Z104" s="386"/>
      <c r="AA104" s="386"/>
      <c r="BC104" s="379"/>
      <c r="BD104" s="379"/>
      <c r="BE104" s="379"/>
      <c r="BF104" s="379"/>
      <c r="BG104" s="379"/>
      <c r="BH104" s="379"/>
      <c r="BI104" s="379"/>
      <c r="BJ104" s="379"/>
      <c r="BK104" s="379"/>
      <c r="BL104" s="379"/>
      <c r="BM104" s="379"/>
      <c r="BN104" s="379"/>
      <c r="BO104" s="379"/>
      <c r="BP104" s="379"/>
      <c r="BQ104" s="379"/>
      <c r="BR104" s="379"/>
      <c r="BS104" s="379"/>
      <c r="BT104" s="379"/>
      <c r="BU104" s="379"/>
      <c r="BV104" s="387"/>
      <c r="BW104" s="379"/>
      <c r="CL104" s="388"/>
      <c r="CM104" s="388"/>
      <c r="CN104" s="388"/>
      <c r="CO104" s="388"/>
      <c r="CP104" s="388"/>
      <c r="CQ104" s="388"/>
      <c r="CR104" s="388"/>
      <c r="CS104" s="388"/>
      <c r="CT104" s="388"/>
      <c r="CU104" s="388"/>
      <c r="CV104" s="388"/>
      <c r="CY104" s="334"/>
      <c r="DA104" s="379"/>
      <c r="DB104" s="379"/>
      <c r="DC104" s="379"/>
      <c r="DD104" s="379"/>
      <c r="DF104" s="379"/>
      <c r="DG104" s="379"/>
      <c r="DH104" s="379"/>
      <c r="DI104" s="379"/>
      <c r="DJ104" s="379"/>
      <c r="DK104" s="379"/>
      <c r="DL104" s="379"/>
      <c r="DM104" s="379"/>
      <c r="DN104" s="379"/>
      <c r="DO104" s="379"/>
      <c r="DR104" s="379"/>
      <c r="DS104" s="379"/>
      <c r="DT104" s="379"/>
      <c r="DU104" s="379"/>
      <c r="DW104" s="379"/>
      <c r="DX104" s="379"/>
      <c r="DY104" s="379"/>
      <c r="DZ104" s="379"/>
      <c r="EA104" s="379"/>
      <c r="EC104" s="379"/>
      <c r="ED104" s="379"/>
      <c r="EE104" s="379"/>
      <c r="EF104" s="379"/>
      <c r="EH104" s="379"/>
      <c r="EI104" s="379"/>
      <c r="EJ104" s="379"/>
      <c r="EK104" s="379"/>
      <c r="EM104" s="379"/>
      <c r="EN104" s="379"/>
      <c r="EO104" s="379"/>
      <c r="EP104" s="379"/>
      <c r="ER104" s="379"/>
      <c r="ES104" s="379"/>
      <c r="ET104" s="379"/>
      <c r="EU104" s="379"/>
      <c r="EX104" s="379">
        <f t="shared" si="239"/>
        <v>1</v>
      </c>
      <c r="EY104" s="379">
        <f t="shared" si="240"/>
        <v>1</v>
      </c>
      <c r="EZ104" s="379">
        <f t="shared" si="225"/>
        <v>1.221006698149909</v>
      </c>
      <c r="FA104" s="379"/>
      <c r="FB104" s="379">
        <f t="shared" si="241"/>
        <v>1</v>
      </c>
      <c r="FC104" s="379">
        <f t="shared" si="242"/>
        <v>1</v>
      </c>
      <c r="FD104" s="379">
        <f t="shared" si="226"/>
        <v>0.85128297532916186</v>
      </c>
      <c r="FE104" s="379"/>
      <c r="FF104" s="379">
        <f t="shared" si="243"/>
        <v>1</v>
      </c>
      <c r="FG104" s="379">
        <f t="shared" si="244"/>
        <v>1</v>
      </c>
      <c r="FH104" s="379">
        <f t="shared" si="227"/>
        <v>1.0298264719489159</v>
      </c>
      <c r="FI104" s="379"/>
      <c r="FJ104" s="379">
        <f t="shared" si="245"/>
        <v>1</v>
      </c>
      <c r="FK104" s="379">
        <f t="shared" si="246"/>
        <v>1</v>
      </c>
      <c r="FL104" s="379">
        <f t="shared" si="228"/>
        <v>1.0165401172470441</v>
      </c>
      <c r="FN104" s="379">
        <f t="shared" si="247"/>
        <v>1</v>
      </c>
      <c r="FO104" s="379">
        <f t="shared" si="248"/>
        <v>1</v>
      </c>
      <c r="FP104" s="379">
        <f t="shared" si="229"/>
        <v>0.85128297532916186</v>
      </c>
      <c r="FR104" s="336"/>
      <c r="FT104" s="331">
        <f t="shared" si="249"/>
        <v>1982</v>
      </c>
      <c r="FU104" s="379">
        <f t="shared" si="223"/>
        <v>1.1726088442916762</v>
      </c>
      <c r="FV104" s="379">
        <f t="shared" si="223"/>
        <v>1.0665895247966233</v>
      </c>
      <c r="FW104" s="379">
        <f t="shared" si="223"/>
        <v>1.0587656331809439</v>
      </c>
      <c r="FX104" s="379">
        <f t="shared" si="223"/>
        <v>0.98130667959792539</v>
      </c>
      <c r="FY104" s="379">
        <f t="shared" si="223"/>
        <v>1</v>
      </c>
      <c r="FZ104" s="379">
        <f t="shared" si="223"/>
        <v>1.0581598048352101</v>
      </c>
      <c r="GB104" s="331">
        <f t="shared" si="250"/>
        <v>1982</v>
      </c>
      <c r="GC104" s="389">
        <f t="shared" si="231"/>
        <v>0.97574409766349568</v>
      </c>
      <c r="GD104" s="389">
        <f t="shared" si="232"/>
        <v>0.83211388214703574</v>
      </c>
      <c r="GE104" s="389">
        <f t="shared" si="233"/>
        <v>0.98130667959792539</v>
      </c>
      <c r="GF104" s="389">
        <f t="shared" si="234"/>
        <v>1.1376132144058866</v>
      </c>
      <c r="GG104" s="389">
        <f t="shared" si="235"/>
        <v>1.0581598048352101</v>
      </c>
      <c r="GI104" s="331">
        <f t="shared" si="251"/>
        <v>1989</v>
      </c>
      <c r="GJ104" s="379">
        <f t="shared" si="236"/>
        <v>0.92296392722416942</v>
      </c>
      <c r="GK104" s="379">
        <f t="shared" si="237"/>
        <v>1.1081494151408215</v>
      </c>
      <c r="GL104" s="379">
        <f t="shared" si="237"/>
        <v>0.8328876184145988</v>
      </c>
    </row>
    <row r="105" spans="1:194" x14ac:dyDescent="0.2">
      <c r="A105" s="330" t="s">
        <v>595</v>
      </c>
      <c r="B105" s="330">
        <f t="shared" si="238"/>
        <v>1960</v>
      </c>
      <c r="D105" s="384"/>
      <c r="E105" s="384"/>
      <c r="F105" s="384"/>
      <c r="G105" s="384"/>
      <c r="H105" s="384"/>
      <c r="J105" s="385"/>
      <c r="K105" s="385"/>
      <c r="L105" s="385"/>
      <c r="M105" s="385"/>
      <c r="N105" s="385"/>
      <c r="W105" s="386"/>
      <c r="X105" s="386"/>
      <c r="Y105" s="386"/>
      <c r="Z105" s="386"/>
      <c r="AA105" s="386"/>
      <c r="BC105" s="379"/>
      <c r="BD105" s="379"/>
      <c r="BE105" s="379"/>
      <c r="BF105" s="379"/>
      <c r="BG105" s="379"/>
      <c r="BH105" s="379"/>
      <c r="BI105" s="379"/>
      <c r="BJ105" s="379"/>
      <c r="BK105" s="379"/>
      <c r="BL105" s="379"/>
      <c r="BM105" s="379"/>
      <c r="BN105" s="379"/>
      <c r="BO105" s="379"/>
      <c r="BP105" s="379"/>
      <c r="BQ105" s="379"/>
      <c r="BR105" s="379"/>
      <c r="BS105" s="379"/>
      <c r="BT105" s="379"/>
      <c r="BU105" s="379"/>
      <c r="BV105" s="387"/>
      <c r="BW105" s="379"/>
      <c r="CL105" s="388"/>
      <c r="CM105" s="388"/>
      <c r="CN105" s="388"/>
      <c r="CO105" s="388"/>
      <c r="CP105" s="388"/>
      <c r="CQ105" s="388"/>
      <c r="CR105" s="388"/>
      <c r="CS105" s="388"/>
      <c r="CT105" s="388"/>
      <c r="CU105" s="388"/>
      <c r="CV105" s="388"/>
      <c r="CY105" s="334"/>
      <c r="DA105" s="379"/>
      <c r="DB105" s="379"/>
      <c r="DC105" s="379"/>
      <c r="DD105" s="379"/>
      <c r="DF105" s="379"/>
      <c r="DG105" s="379"/>
      <c r="DH105" s="379"/>
      <c r="DI105" s="379"/>
      <c r="DJ105" s="379"/>
      <c r="DK105" s="379"/>
      <c r="DL105" s="379"/>
      <c r="DM105" s="379"/>
      <c r="DN105" s="379"/>
      <c r="DO105" s="379"/>
      <c r="DR105" s="379"/>
      <c r="DS105" s="379"/>
      <c r="DT105" s="379"/>
      <c r="DU105" s="379"/>
      <c r="DW105" s="379"/>
      <c r="DX105" s="379"/>
      <c r="DY105" s="379"/>
      <c r="DZ105" s="379"/>
      <c r="EA105" s="379"/>
      <c r="EC105" s="379"/>
      <c r="ED105" s="379"/>
      <c r="EE105" s="379"/>
      <c r="EF105" s="379"/>
      <c r="EH105" s="379"/>
      <c r="EI105" s="379"/>
      <c r="EJ105" s="379"/>
      <c r="EK105" s="379"/>
      <c r="EM105" s="379"/>
      <c r="EN105" s="379"/>
      <c r="EO105" s="379"/>
      <c r="EP105" s="379"/>
      <c r="ER105" s="379"/>
      <c r="ES105" s="379"/>
      <c r="ET105" s="379"/>
      <c r="EU105" s="379"/>
      <c r="EX105" s="379">
        <f t="shared" si="239"/>
        <v>1</v>
      </c>
      <c r="EY105" s="379">
        <f t="shared" si="240"/>
        <v>1</v>
      </c>
      <c r="EZ105" s="379">
        <f t="shared" si="225"/>
        <v>1.221006698149909</v>
      </c>
      <c r="FA105" s="379"/>
      <c r="FB105" s="379">
        <f t="shared" si="241"/>
        <v>1</v>
      </c>
      <c r="FC105" s="379">
        <f t="shared" si="242"/>
        <v>1</v>
      </c>
      <c r="FD105" s="379">
        <f t="shared" si="226"/>
        <v>0.85128297532916186</v>
      </c>
      <c r="FE105" s="379"/>
      <c r="FF105" s="379">
        <f t="shared" si="243"/>
        <v>1</v>
      </c>
      <c r="FG105" s="379">
        <f t="shared" si="244"/>
        <v>1</v>
      </c>
      <c r="FH105" s="379">
        <f t="shared" si="227"/>
        <v>1.0298264719489159</v>
      </c>
      <c r="FI105" s="379"/>
      <c r="FJ105" s="379">
        <f t="shared" si="245"/>
        <v>1</v>
      </c>
      <c r="FK105" s="379">
        <f t="shared" si="246"/>
        <v>1</v>
      </c>
      <c r="FL105" s="379">
        <f t="shared" si="228"/>
        <v>1.0165401172470441</v>
      </c>
      <c r="FN105" s="379">
        <f t="shared" si="247"/>
        <v>1</v>
      </c>
      <c r="FO105" s="379">
        <f t="shared" si="248"/>
        <v>1</v>
      </c>
      <c r="FP105" s="379">
        <f t="shared" si="229"/>
        <v>0.85128297532916186</v>
      </c>
      <c r="FR105" s="336"/>
      <c r="FT105" s="331">
        <f t="shared" si="249"/>
        <v>1983</v>
      </c>
      <c r="FU105" s="379">
        <f t="shared" si="223"/>
        <v>1.2809702863428436</v>
      </c>
      <c r="FV105" s="379">
        <f t="shared" si="223"/>
        <v>1.1705495916034254</v>
      </c>
      <c r="FW105" s="379">
        <f t="shared" si="223"/>
        <v>0.92492492804632476</v>
      </c>
      <c r="FX105" s="379">
        <f t="shared" si="223"/>
        <v>0.99415031873861148</v>
      </c>
      <c r="FY105" s="379">
        <f t="shared" si="223"/>
        <v>1</v>
      </c>
      <c r="FZ105" s="379">
        <f t="shared" si="223"/>
        <v>1.1901198464290408</v>
      </c>
      <c r="GB105" s="331">
        <f t="shared" si="250"/>
        <v>1983</v>
      </c>
      <c r="GC105" s="389">
        <f t="shared" si="231"/>
        <v>1.0307428680000537</v>
      </c>
      <c r="GD105" s="389">
        <f t="shared" si="232"/>
        <v>0.80465790579952745</v>
      </c>
      <c r="GE105" s="389">
        <f t="shared" si="233"/>
        <v>0.99415031873861148</v>
      </c>
      <c r="GF105" s="389">
        <f t="shared" si="234"/>
        <v>1.370186346402946</v>
      </c>
      <c r="GG105" s="389">
        <f t="shared" si="235"/>
        <v>1.1901198464290408</v>
      </c>
      <c r="GI105" s="331">
        <f t="shared" si="251"/>
        <v>1990</v>
      </c>
      <c r="GJ105" s="379">
        <f t="shared" si="236"/>
        <v>0.9103964859399174</v>
      </c>
      <c r="GK105" s="379">
        <f t="shared" si="237"/>
        <v>1.1120532791043418</v>
      </c>
      <c r="GL105" s="379">
        <f t="shared" si="237"/>
        <v>0.81866265137328609</v>
      </c>
    </row>
    <row r="106" spans="1:194" x14ac:dyDescent="0.2">
      <c r="A106" s="330" t="s">
        <v>595</v>
      </c>
      <c r="B106" s="330">
        <f t="shared" si="238"/>
        <v>1961</v>
      </c>
      <c r="D106" s="384"/>
      <c r="E106" s="384"/>
      <c r="F106" s="384"/>
      <c r="G106" s="384"/>
      <c r="H106" s="384"/>
      <c r="J106" s="385"/>
      <c r="K106" s="385"/>
      <c r="L106" s="385"/>
      <c r="M106" s="385"/>
      <c r="N106" s="385"/>
      <c r="W106" s="386"/>
      <c r="X106" s="386"/>
      <c r="Y106" s="386"/>
      <c r="Z106" s="386"/>
      <c r="AA106" s="386"/>
      <c r="BC106" s="379"/>
      <c r="BD106" s="379"/>
      <c r="BE106" s="379"/>
      <c r="BF106" s="379"/>
      <c r="BG106" s="379"/>
      <c r="BH106" s="379"/>
      <c r="BI106" s="379"/>
      <c r="BJ106" s="379"/>
      <c r="BK106" s="379"/>
      <c r="BL106" s="379"/>
      <c r="BM106" s="379"/>
      <c r="BN106" s="379"/>
      <c r="BO106" s="379"/>
      <c r="BP106" s="379"/>
      <c r="BQ106" s="379"/>
      <c r="BR106" s="379"/>
      <c r="BS106" s="379"/>
      <c r="BT106" s="379"/>
      <c r="BU106" s="379"/>
      <c r="BV106" s="387"/>
      <c r="BW106" s="379"/>
      <c r="CL106" s="388"/>
      <c r="CM106" s="388"/>
      <c r="CN106" s="388"/>
      <c r="CO106" s="388"/>
      <c r="CP106" s="388"/>
      <c r="CQ106" s="388"/>
      <c r="CR106" s="388"/>
      <c r="CS106" s="388"/>
      <c r="CT106" s="388"/>
      <c r="CU106" s="388"/>
      <c r="CV106" s="388"/>
      <c r="CY106" s="334"/>
      <c r="DA106" s="379"/>
      <c r="DB106" s="379"/>
      <c r="DC106" s="379"/>
      <c r="DD106" s="379"/>
      <c r="DF106" s="379"/>
      <c r="DG106" s="379"/>
      <c r="DH106" s="379"/>
      <c r="DI106" s="379"/>
      <c r="DJ106" s="379"/>
      <c r="DK106" s="379"/>
      <c r="DL106" s="379"/>
      <c r="DM106" s="379"/>
      <c r="DN106" s="379"/>
      <c r="DO106" s="379"/>
      <c r="DR106" s="379"/>
      <c r="DS106" s="379"/>
      <c r="DT106" s="379"/>
      <c r="DU106" s="379"/>
      <c r="DW106" s="379"/>
      <c r="DX106" s="379"/>
      <c r="DY106" s="379"/>
      <c r="DZ106" s="379"/>
      <c r="EA106" s="379"/>
      <c r="EC106" s="379"/>
      <c r="ED106" s="379"/>
      <c r="EE106" s="379"/>
      <c r="EF106" s="379"/>
      <c r="EH106" s="379"/>
      <c r="EI106" s="379"/>
      <c r="EJ106" s="379"/>
      <c r="EK106" s="379"/>
      <c r="EM106" s="379"/>
      <c r="EN106" s="379"/>
      <c r="EO106" s="379"/>
      <c r="EP106" s="379"/>
      <c r="ER106" s="379"/>
      <c r="ES106" s="379"/>
      <c r="ET106" s="379"/>
      <c r="EU106" s="379"/>
      <c r="EX106" s="379">
        <f t="shared" si="239"/>
        <v>1</v>
      </c>
      <c r="EY106" s="379">
        <f t="shared" si="240"/>
        <v>1</v>
      </c>
      <c r="EZ106" s="379">
        <f t="shared" si="225"/>
        <v>1.221006698149909</v>
      </c>
      <c r="FA106" s="379"/>
      <c r="FB106" s="379">
        <f t="shared" si="241"/>
        <v>1</v>
      </c>
      <c r="FC106" s="379">
        <f t="shared" si="242"/>
        <v>1</v>
      </c>
      <c r="FD106" s="379">
        <f t="shared" si="226"/>
        <v>0.85128297532916186</v>
      </c>
      <c r="FE106" s="379"/>
      <c r="FF106" s="379">
        <f t="shared" si="243"/>
        <v>1</v>
      </c>
      <c r="FG106" s="379">
        <f t="shared" si="244"/>
        <v>1</v>
      </c>
      <c r="FH106" s="379">
        <f t="shared" si="227"/>
        <v>1.0298264719489159</v>
      </c>
      <c r="FI106" s="379"/>
      <c r="FJ106" s="379">
        <f t="shared" si="245"/>
        <v>1</v>
      </c>
      <c r="FK106" s="379">
        <f t="shared" si="246"/>
        <v>1</v>
      </c>
      <c r="FL106" s="379">
        <f t="shared" si="228"/>
        <v>1.0165401172470441</v>
      </c>
      <c r="FN106" s="379">
        <f t="shared" si="247"/>
        <v>1</v>
      </c>
      <c r="FO106" s="379">
        <f t="shared" si="248"/>
        <v>1</v>
      </c>
      <c r="FP106" s="379">
        <f t="shared" si="229"/>
        <v>0.85128297532916186</v>
      </c>
      <c r="FR106" s="336"/>
      <c r="FT106" s="331">
        <f t="shared" si="249"/>
        <v>1984</v>
      </c>
      <c r="FU106" s="379">
        <f t="shared" si="223"/>
        <v>1.1547600727807457</v>
      </c>
      <c r="FV106" s="379">
        <f t="shared" si="223"/>
        <v>1.099101369031223</v>
      </c>
      <c r="FW106" s="379">
        <f t="shared" si="223"/>
        <v>0.98003143053292019</v>
      </c>
      <c r="FX106" s="379">
        <f t="shared" si="223"/>
        <v>0.9960440827671353</v>
      </c>
      <c r="FY106" s="379">
        <f t="shared" si="223"/>
        <v>1</v>
      </c>
      <c r="FZ106" s="379">
        <f t="shared" si="223"/>
        <v>1.0763052196995011</v>
      </c>
      <c r="GB106" s="331">
        <f t="shared" si="250"/>
        <v>1984</v>
      </c>
      <c r="GC106" s="389">
        <f t="shared" si="231"/>
        <v>1.0549016161785945</v>
      </c>
      <c r="GD106" s="389">
        <f t="shared" si="232"/>
        <v>0.91352449833004246</v>
      </c>
      <c r="GE106" s="389">
        <f t="shared" si="233"/>
        <v>0.9960440827671353</v>
      </c>
      <c r="GF106" s="389">
        <f t="shared" si="234"/>
        <v>1.2080238194063087</v>
      </c>
      <c r="GG106" s="389">
        <f t="shared" si="235"/>
        <v>1.0763052196995011</v>
      </c>
      <c r="GI106" s="331">
        <f t="shared" si="251"/>
        <v>1991</v>
      </c>
      <c r="GJ106" s="379">
        <f t="shared" si="236"/>
        <v>0.86884246973543966</v>
      </c>
      <c r="GK106" s="379">
        <f t="shared" si="237"/>
        <v>1.0721750575020854</v>
      </c>
      <c r="GL106" s="379">
        <f t="shared" si="237"/>
        <v>0.81035504757929866</v>
      </c>
    </row>
    <row r="107" spans="1:194" x14ac:dyDescent="0.2">
      <c r="A107" s="330" t="s">
        <v>595</v>
      </c>
      <c r="B107" s="330">
        <f t="shared" si="238"/>
        <v>1962</v>
      </c>
      <c r="D107" s="384"/>
      <c r="E107" s="384"/>
      <c r="F107" s="384"/>
      <c r="G107" s="384"/>
      <c r="H107" s="384"/>
      <c r="J107" s="385"/>
      <c r="K107" s="385"/>
      <c r="L107" s="385"/>
      <c r="M107" s="385"/>
      <c r="N107" s="385"/>
      <c r="W107" s="386"/>
      <c r="X107" s="386"/>
      <c r="Y107" s="386"/>
      <c r="Z107" s="386"/>
      <c r="AA107" s="386"/>
      <c r="BC107" s="379"/>
      <c r="BD107" s="379"/>
      <c r="BE107" s="379"/>
      <c r="BF107" s="379"/>
      <c r="BG107" s="379"/>
      <c r="BH107" s="379"/>
      <c r="BI107" s="379"/>
      <c r="BJ107" s="379"/>
      <c r="BK107" s="379"/>
      <c r="BL107" s="379"/>
      <c r="BM107" s="379"/>
      <c r="BN107" s="379"/>
      <c r="BO107" s="379"/>
      <c r="BP107" s="379"/>
      <c r="BQ107" s="379"/>
      <c r="BR107" s="379"/>
      <c r="BS107" s="379"/>
      <c r="BT107" s="379"/>
      <c r="BU107" s="379"/>
      <c r="BV107" s="387"/>
      <c r="BW107" s="379"/>
      <c r="CL107" s="388"/>
      <c r="CM107" s="388"/>
      <c r="CN107" s="388"/>
      <c r="CO107" s="388"/>
      <c r="CP107" s="388"/>
      <c r="CQ107" s="388"/>
      <c r="CR107" s="388"/>
      <c r="CS107" s="388"/>
      <c r="CT107" s="388"/>
      <c r="CU107" s="388"/>
      <c r="CV107" s="388"/>
      <c r="CY107" s="334"/>
      <c r="DA107" s="379"/>
      <c r="DB107" s="379"/>
      <c r="DC107" s="379"/>
      <c r="DD107" s="379"/>
      <c r="DF107" s="379"/>
      <c r="DG107" s="379"/>
      <c r="DH107" s="379"/>
      <c r="DI107" s="379"/>
      <c r="DJ107" s="379"/>
      <c r="DK107" s="379"/>
      <c r="DL107" s="379"/>
      <c r="DM107" s="379"/>
      <c r="DN107" s="379"/>
      <c r="DO107" s="379"/>
      <c r="DR107" s="379"/>
      <c r="DS107" s="379"/>
      <c r="DT107" s="379"/>
      <c r="DU107" s="379"/>
      <c r="DW107" s="379"/>
      <c r="DX107" s="379"/>
      <c r="DY107" s="379"/>
      <c r="DZ107" s="379"/>
      <c r="EA107" s="379"/>
      <c r="EC107" s="379"/>
      <c r="ED107" s="379"/>
      <c r="EE107" s="379"/>
      <c r="EF107" s="379"/>
      <c r="EH107" s="379"/>
      <c r="EI107" s="379"/>
      <c r="EJ107" s="379"/>
      <c r="EK107" s="379"/>
      <c r="EM107" s="379"/>
      <c r="EN107" s="379"/>
      <c r="EO107" s="379"/>
      <c r="EP107" s="379"/>
      <c r="ER107" s="379"/>
      <c r="ES107" s="379"/>
      <c r="ET107" s="379"/>
      <c r="EU107" s="379"/>
      <c r="EX107" s="379">
        <f t="shared" si="239"/>
        <v>1</v>
      </c>
      <c r="EY107" s="379">
        <f t="shared" si="240"/>
        <v>1</v>
      </c>
      <c r="EZ107" s="379">
        <f t="shared" si="225"/>
        <v>1.221006698149909</v>
      </c>
      <c r="FA107" s="379"/>
      <c r="FB107" s="379">
        <f t="shared" si="241"/>
        <v>1</v>
      </c>
      <c r="FC107" s="379">
        <f t="shared" si="242"/>
        <v>1</v>
      </c>
      <c r="FD107" s="379">
        <f t="shared" si="226"/>
        <v>0.85128297532916186</v>
      </c>
      <c r="FE107" s="379"/>
      <c r="FF107" s="379">
        <f t="shared" si="243"/>
        <v>1</v>
      </c>
      <c r="FG107" s="379">
        <f t="shared" si="244"/>
        <v>1</v>
      </c>
      <c r="FH107" s="379">
        <f t="shared" si="227"/>
        <v>1.0298264719489159</v>
      </c>
      <c r="FI107" s="379"/>
      <c r="FJ107" s="379">
        <f t="shared" si="245"/>
        <v>1</v>
      </c>
      <c r="FK107" s="379">
        <f t="shared" si="246"/>
        <v>1</v>
      </c>
      <c r="FL107" s="379">
        <f t="shared" si="228"/>
        <v>1.0165401172470441</v>
      </c>
      <c r="FN107" s="379">
        <f t="shared" si="247"/>
        <v>1</v>
      </c>
      <c r="FO107" s="379">
        <f t="shared" si="248"/>
        <v>1</v>
      </c>
      <c r="FP107" s="379">
        <f t="shared" si="229"/>
        <v>0.85128297532916186</v>
      </c>
      <c r="FR107" s="336"/>
      <c r="FT107" s="331">
        <f t="shared" si="249"/>
        <v>1985</v>
      </c>
      <c r="FU107" s="379">
        <f t="shared" si="223"/>
        <v>1</v>
      </c>
      <c r="FV107" s="379">
        <f t="shared" si="223"/>
        <v>1</v>
      </c>
      <c r="FW107" s="379">
        <f t="shared" si="223"/>
        <v>1</v>
      </c>
      <c r="FX107" s="379">
        <f t="shared" si="223"/>
        <v>1</v>
      </c>
      <c r="FY107" s="379">
        <f t="shared" si="223"/>
        <v>1</v>
      </c>
      <c r="FZ107" s="379">
        <f t="shared" si="223"/>
        <v>1</v>
      </c>
      <c r="GB107" s="331">
        <f t="shared" si="250"/>
        <v>1985</v>
      </c>
      <c r="GC107" s="389">
        <f t="shared" si="231"/>
        <v>1</v>
      </c>
      <c r="GD107" s="389">
        <f t="shared" si="232"/>
        <v>1</v>
      </c>
      <c r="GE107" s="389">
        <f t="shared" si="233"/>
        <v>1</v>
      </c>
      <c r="GF107" s="389">
        <f t="shared" si="234"/>
        <v>1</v>
      </c>
      <c r="GG107" s="389">
        <f t="shared" si="235"/>
        <v>1</v>
      </c>
      <c r="GI107" s="331">
        <f t="shared" si="251"/>
        <v>1992</v>
      </c>
      <c r="GJ107" s="379">
        <f t="shared" si="236"/>
        <v>0.86299764728703832</v>
      </c>
      <c r="GK107" s="379">
        <f t="shared" si="237"/>
        <v>1.098353493915659</v>
      </c>
      <c r="GL107" s="379">
        <f t="shared" si="237"/>
        <v>0.78571939914392142</v>
      </c>
    </row>
    <row r="108" spans="1:194" x14ac:dyDescent="0.2">
      <c r="A108" s="330" t="s">
        <v>595</v>
      </c>
      <c r="B108" s="330">
        <f t="shared" si="238"/>
        <v>1963</v>
      </c>
      <c r="D108" s="384"/>
      <c r="E108" s="384"/>
      <c r="F108" s="384"/>
      <c r="G108" s="384"/>
      <c r="H108" s="384"/>
      <c r="J108" s="385"/>
      <c r="K108" s="385"/>
      <c r="L108" s="385"/>
      <c r="M108" s="385"/>
      <c r="N108" s="385"/>
      <c r="W108" s="386"/>
      <c r="X108" s="386"/>
      <c r="Y108" s="386"/>
      <c r="Z108" s="386"/>
      <c r="AA108" s="386"/>
      <c r="BC108" s="379"/>
      <c r="BD108" s="379"/>
      <c r="BE108" s="379"/>
      <c r="BF108" s="379"/>
      <c r="BG108" s="379"/>
      <c r="BH108" s="379"/>
      <c r="BI108" s="379"/>
      <c r="BJ108" s="379"/>
      <c r="BK108" s="379"/>
      <c r="BL108" s="379"/>
      <c r="BM108" s="379"/>
      <c r="BN108" s="379"/>
      <c r="BO108" s="379"/>
      <c r="BP108" s="379"/>
      <c r="BQ108" s="379"/>
      <c r="BR108" s="379"/>
      <c r="BS108" s="379"/>
      <c r="BT108" s="379"/>
      <c r="BU108" s="379"/>
      <c r="BV108" s="387"/>
      <c r="BW108" s="379"/>
      <c r="CL108" s="388"/>
      <c r="CM108" s="388"/>
      <c r="CN108" s="388"/>
      <c r="CO108" s="388"/>
      <c r="CP108" s="388"/>
      <c r="CQ108" s="388"/>
      <c r="CR108" s="388"/>
      <c r="CS108" s="388"/>
      <c r="CT108" s="388"/>
      <c r="CU108" s="388"/>
      <c r="CV108" s="388"/>
      <c r="CY108" s="334"/>
      <c r="DA108" s="379"/>
      <c r="DB108" s="379"/>
      <c r="DC108" s="379"/>
      <c r="DD108" s="379"/>
      <c r="DF108" s="379"/>
      <c r="DG108" s="379"/>
      <c r="DH108" s="379"/>
      <c r="DI108" s="379"/>
      <c r="DJ108" s="379"/>
      <c r="DK108" s="379"/>
      <c r="DL108" s="379"/>
      <c r="DM108" s="379"/>
      <c r="DN108" s="379"/>
      <c r="DO108" s="379"/>
      <c r="DR108" s="379"/>
      <c r="DS108" s="379"/>
      <c r="DT108" s="379"/>
      <c r="DU108" s="379"/>
      <c r="DW108" s="379"/>
      <c r="DX108" s="379"/>
      <c r="DY108" s="379"/>
      <c r="DZ108" s="379"/>
      <c r="EA108" s="379"/>
      <c r="EC108" s="379"/>
      <c r="ED108" s="379"/>
      <c r="EE108" s="379"/>
      <c r="EF108" s="379"/>
      <c r="EH108" s="379"/>
      <c r="EI108" s="379"/>
      <c r="EJ108" s="379"/>
      <c r="EK108" s="379"/>
      <c r="EM108" s="379"/>
      <c r="EN108" s="379"/>
      <c r="EO108" s="379"/>
      <c r="EP108" s="379"/>
      <c r="ER108" s="379"/>
      <c r="ES108" s="379"/>
      <c r="ET108" s="379"/>
      <c r="EU108" s="379"/>
      <c r="EX108" s="379">
        <f t="shared" si="239"/>
        <v>1</v>
      </c>
      <c r="EY108" s="379">
        <f t="shared" si="240"/>
        <v>1</v>
      </c>
      <c r="EZ108" s="379">
        <f t="shared" si="225"/>
        <v>1.221006698149909</v>
      </c>
      <c r="FA108" s="379"/>
      <c r="FB108" s="379">
        <f t="shared" si="241"/>
        <v>1</v>
      </c>
      <c r="FC108" s="379">
        <f t="shared" si="242"/>
        <v>1</v>
      </c>
      <c r="FD108" s="379">
        <f t="shared" si="226"/>
        <v>0.85128297532916186</v>
      </c>
      <c r="FE108" s="379"/>
      <c r="FF108" s="379">
        <f t="shared" si="243"/>
        <v>1</v>
      </c>
      <c r="FG108" s="379">
        <f t="shared" si="244"/>
        <v>1</v>
      </c>
      <c r="FH108" s="379">
        <f t="shared" si="227"/>
        <v>1.0298264719489159</v>
      </c>
      <c r="FI108" s="379"/>
      <c r="FJ108" s="379">
        <f t="shared" si="245"/>
        <v>1</v>
      </c>
      <c r="FK108" s="379">
        <f t="shared" si="246"/>
        <v>1</v>
      </c>
      <c r="FL108" s="379">
        <f t="shared" si="228"/>
        <v>1.0165401172470441</v>
      </c>
      <c r="FN108" s="379">
        <f t="shared" si="247"/>
        <v>1</v>
      </c>
      <c r="FO108" s="379">
        <f t="shared" si="248"/>
        <v>1</v>
      </c>
      <c r="FP108" s="379">
        <f t="shared" si="229"/>
        <v>0.85128297532916186</v>
      </c>
      <c r="FR108" s="336"/>
      <c r="FT108" s="331">
        <f t="shared" si="249"/>
        <v>1986</v>
      </c>
      <c r="FU108" s="379">
        <f t="shared" ref="FU108:FZ130" si="252">CM131</f>
        <v>0.90937908335588979</v>
      </c>
      <c r="FV108" s="379">
        <f t="shared" si="252"/>
        <v>0.92914033735182133</v>
      </c>
      <c r="FW108" s="379">
        <f t="shared" si="252"/>
        <v>0.97753705738570484</v>
      </c>
      <c r="FX108" s="379">
        <f t="shared" si="252"/>
        <v>1.0308135854773306</v>
      </c>
      <c r="FY108" s="379">
        <f t="shared" si="252"/>
        <v>1</v>
      </c>
      <c r="FZ108" s="379">
        <f t="shared" si="252"/>
        <v>0.97129305252103537</v>
      </c>
      <c r="GB108" s="331">
        <f t="shared" si="250"/>
        <v>1986</v>
      </c>
      <c r="GC108" s="389">
        <f t="shared" si="231"/>
        <v>0.94404894717298526</v>
      </c>
      <c r="GD108" s="389">
        <f t="shared" si="232"/>
        <v>1.0381247649650716</v>
      </c>
      <c r="GE108" s="389">
        <f t="shared" si="233"/>
        <v>1.0308135854773306</v>
      </c>
      <c r="GF108" s="389">
        <f t="shared" si="234"/>
        <v>0.86330176649425638</v>
      </c>
      <c r="GG108" s="389">
        <f t="shared" si="235"/>
        <v>0.97129305252103537</v>
      </c>
      <c r="GI108" s="331">
        <f t="shared" si="251"/>
        <v>1993</v>
      </c>
      <c r="GJ108" s="379">
        <f t="shared" si="236"/>
        <v>0.86183498071980469</v>
      </c>
      <c r="GK108" s="379">
        <f t="shared" si="237"/>
        <v>1.0968310436466073</v>
      </c>
      <c r="GL108" s="379">
        <f t="shared" si="237"/>
        <v>0.78574998921846984</v>
      </c>
    </row>
    <row r="109" spans="1:194" x14ac:dyDescent="0.2">
      <c r="A109" s="330" t="s">
        <v>595</v>
      </c>
      <c r="B109" s="330">
        <f t="shared" si="238"/>
        <v>1964</v>
      </c>
      <c r="D109" s="384"/>
      <c r="E109" s="384"/>
      <c r="F109" s="384"/>
      <c r="G109" s="384"/>
      <c r="H109" s="384"/>
      <c r="J109" s="385"/>
      <c r="K109" s="385"/>
      <c r="L109" s="385"/>
      <c r="M109" s="385"/>
      <c r="N109" s="385"/>
      <c r="W109" s="386"/>
      <c r="X109" s="386"/>
      <c r="Y109" s="386"/>
      <c r="Z109" s="386"/>
      <c r="AA109" s="386"/>
      <c r="BC109" s="379"/>
      <c r="BD109" s="379"/>
      <c r="BE109" s="379"/>
      <c r="BF109" s="379"/>
      <c r="BG109" s="379"/>
      <c r="BH109" s="379"/>
      <c r="BI109" s="379"/>
      <c r="BJ109" s="379"/>
      <c r="BK109" s="379"/>
      <c r="BL109" s="379"/>
      <c r="BM109" s="379"/>
      <c r="BN109" s="379"/>
      <c r="BO109" s="379"/>
      <c r="BP109" s="379"/>
      <c r="BQ109" s="379"/>
      <c r="BR109" s="379"/>
      <c r="BS109" s="379"/>
      <c r="BT109" s="379"/>
      <c r="BU109" s="379"/>
      <c r="BV109" s="387"/>
      <c r="BW109" s="379"/>
      <c r="CL109" s="388"/>
      <c r="CM109" s="388"/>
      <c r="CN109" s="388"/>
      <c r="CO109" s="388"/>
      <c r="CP109" s="388"/>
      <c r="CQ109" s="388"/>
      <c r="CR109" s="388"/>
      <c r="CS109" s="388"/>
      <c r="CT109" s="388"/>
      <c r="CU109" s="388"/>
      <c r="CV109" s="388"/>
      <c r="CY109" s="334"/>
      <c r="DA109" s="379"/>
      <c r="DB109" s="379"/>
      <c r="DC109" s="379"/>
      <c r="DD109" s="379"/>
      <c r="DF109" s="379"/>
      <c r="DG109" s="379"/>
      <c r="DH109" s="379"/>
      <c r="DI109" s="379"/>
      <c r="DJ109" s="379"/>
      <c r="DK109" s="379"/>
      <c r="DL109" s="379"/>
      <c r="DM109" s="379"/>
      <c r="DN109" s="379"/>
      <c r="DO109" s="379"/>
      <c r="DR109" s="379"/>
      <c r="DS109" s="379"/>
      <c r="DT109" s="379"/>
      <c r="DU109" s="379"/>
      <c r="DW109" s="379"/>
      <c r="DX109" s="379"/>
      <c r="DY109" s="379"/>
      <c r="DZ109" s="379"/>
      <c r="EA109" s="379"/>
      <c r="EC109" s="379"/>
      <c r="ED109" s="379"/>
      <c r="EE109" s="379"/>
      <c r="EF109" s="379"/>
      <c r="EH109" s="379"/>
      <c r="EI109" s="379"/>
      <c r="EJ109" s="379"/>
      <c r="EK109" s="379"/>
      <c r="EM109" s="379"/>
      <c r="EN109" s="379"/>
      <c r="EO109" s="379"/>
      <c r="EP109" s="379"/>
      <c r="ER109" s="379"/>
      <c r="ES109" s="379"/>
      <c r="ET109" s="379"/>
      <c r="EU109" s="379"/>
      <c r="EX109" s="379">
        <f t="shared" si="239"/>
        <v>1</v>
      </c>
      <c r="EY109" s="379">
        <f t="shared" si="240"/>
        <v>1</v>
      </c>
      <c r="EZ109" s="379">
        <f t="shared" si="225"/>
        <v>1.221006698149909</v>
      </c>
      <c r="FA109" s="379"/>
      <c r="FB109" s="379">
        <f t="shared" si="241"/>
        <v>1</v>
      </c>
      <c r="FC109" s="379">
        <f t="shared" si="242"/>
        <v>1</v>
      </c>
      <c r="FD109" s="379">
        <f t="shared" si="226"/>
        <v>0.85128297532916186</v>
      </c>
      <c r="FE109" s="379"/>
      <c r="FF109" s="379">
        <f t="shared" si="243"/>
        <v>1</v>
      </c>
      <c r="FG109" s="379">
        <f t="shared" si="244"/>
        <v>1</v>
      </c>
      <c r="FH109" s="379">
        <f t="shared" si="227"/>
        <v>1.0298264719489159</v>
      </c>
      <c r="FI109" s="379"/>
      <c r="FJ109" s="379">
        <f t="shared" si="245"/>
        <v>1</v>
      </c>
      <c r="FK109" s="379">
        <f t="shared" si="246"/>
        <v>1</v>
      </c>
      <c r="FL109" s="379">
        <f t="shared" si="228"/>
        <v>1.0165401172470441</v>
      </c>
      <c r="FN109" s="379">
        <f t="shared" si="247"/>
        <v>1</v>
      </c>
      <c r="FO109" s="379">
        <f t="shared" si="248"/>
        <v>1</v>
      </c>
      <c r="FP109" s="379">
        <f t="shared" si="229"/>
        <v>0.85128297532916186</v>
      </c>
      <c r="FR109" s="336"/>
      <c r="FT109" s="331">
        <f t="shared" si="249"/>
        <v>1987</v>
      </c>
      <c r="FU109" s="379">
        <f t="shared" si="252"/>
        <v>0.86631644997319091</v>
      </c>
      <c r="FV109" s="379">
        <f t="shared" si="252"/>
        <v>0.93455562302990725</v>
      </c>
      <c r="FW109" s="379">
        <f t="shared" si="252"/>
        <v>0.96721812378774685</v>
      </c>
      <c r="FX109" s="379">
        <f t="shared" si="252"/>
        <v>1.0306310209639753</v>
      </c>
      <c r="FY109" s="379">
        <f t="shared" si="252"/>
        <v>1</v>
      </c>
      <c r="FZ109" s="379">
        <f t="shared" si="252"/>
        <v>0.92991610716426498</v>
      </c>
      <c r="GB109" s="331">
        <f t="shared" si="250"/>
        <v>1987</v>
      </c>
      <c r="GC109" s="389">
        <f t="shared" si="231"/>
        <v>0.92577468895832915</v>
      </c>
      <c r="GD109" s="389">
        <f t="shared" si="232"/>
        <v>1.0686333948604791</v>
      </c>
      <c r="GE109" s="389">
        <f t="shared" si="233"/>
        <v>1.0306310209639753</v>
      </c>
      <c r="GF109" s="389">
        <f t="shared" si="234"/>
        <v>0.87339421253681815</v>
      </c>
      <c r="GG109" s="389">
        <f t="shared" si="235"/>
        <v>0.92991610716426498</v>
      </c>
      <c r="GI109" s="331">
        <f t="shared" si="251"/>
        <v>1994</v>
      </c>
      <c r="GJ109" s="379">
        <f t="shared" si="236"/>
        <v>0.84978575293566261</v>
      </c>
      <c r="GK109" s="379">
        <f t="shared" si="237"/>
        <v>1.1899509602940206</v>
      </c>
      <c r="GL109" s="379">
        <f t="shared" si="237"/>
        <v>0.71413510412705761</v>
      </c>
    </row>
    <row r="110" spans="1:194" x14ac:dyDescent="0.2">
      <c r="A110" s="330" t="s">
        <v>595</v>
      </c>
      <c r="B110" s="330">
        <f t="shared" si="238"/>
        <v>1965</v>
      </c>
      <c r="D110" s="384"/>
      <c r="E110" s="384"/>
      <c r="F110" s="384"/>
      <c r="G110" s="384"/>
      <c r="H110" s="384"/>
      <c r="J110" s="385"/>
      <c r="K110" s="385"/>
      <c r="L110" s="385"/>
      <c r="M110" s="385"/>
      <c r="N110" s="385"/>
      <c r="W110" s="386"/>
      <c r="X110" s="386"/>
      <c r="Y110" s="386"/>
      <c r="Z110" s="386"/>
      <c r="AA110" s="386"/>
      <c r="BC110" s="379"/>
      <c r="BD110" s="379"/>
      <c r="BE110" s="379"/>
      <c r="BF110" s="379"/>
      <c r="BG110" s="379"/>
      <c r="BH110" s="379"/>
      <c r="BI110" s="379"/>
      <c r="BJ110" s="379"/>
      <c r="BK110" s="379"/>
      <c r="BL110" s="379"/>
      <c r="BM110" s="379"/>
      <c r="BN110" s="379"/>
      <c r="BO110" s="379"/>
      <c r="BP110" s="379"/>
      <c r="BQ110" s="379"/>
      <c r="BR110" s="379"/>
      <c r="BS110" s="379"/>
      <c r="BT110" s="379"/>
      <c r="BU110" s="379"/>
      <c r="BV110" s="387"/>
      <c r="BW110" s="379"/>
      <c r="CL110" s="388"/>
      <c r="CM110" s="388"/>
      <c r="CN110" s="388"/>
      <c r="CO110" s="388"/>
      <c r="CP110" s="388"/>
      <c r="CQ110" s="388"/>
      <c r="CR110" s="388"/>
      <c r="CS110" s="388"/>
      <c r="CT110" s="388"/>
      <c r="CU110" s="388"/>
      <c r="CV110" s="388"/>
      <c r="CY110" s="334"/>
      <c r="DA110" s="379"/>
      <c r="DB110" s="379"/>
      <c r="DC110" s="379"/>
      <c r="DD110" s="379"/>
      <c r="DF110" s="379"/>
      <c r="DG110" s="379"/>
      <c r="DH110" s="379"/>
      <c r="DI110" s="379"/>
      <c r="DJ110" s="379"/>
      <c r="DK110" s="379"/>
      <c r="DL110" s="379"/>
      <c r="DM110" s="379"/>
      <c r="DN110" s="379"/>
      <c r="DO110" s="379"/>
      <c r="DR110" s="379"/>
      <c r="DS110" s="379"/>
      <c r="DT110" s="379"/>
      <c r="DU110" s="379"/>
      <c r="DW110" s="379"/>
      <c r="DX110" s="379"/>
      <c r="DY110" s="379"/>
      <c r="DZ110" s="379"/>
      <c r="EA110" s="379"/>
      <c r="EC110" s="379"/>
      <c r="ED110" s="379"/>
      <c r="EE110" s="379"/>
      <c r="EF110" s="379"/>
      <c r="EH110" s="379"/>
      <c r="EI110" s="379"/>
      <c r="EJ110" s="379"/>
      <c r="EK110" s="379"/>
      <c r="EM110" s="379"/>
      <c r="EN110" s="379"/>
      <c r="EO110" s="379"/>
      <c r="EP110" s="379"/>
      <c r="ER110" s="379"/>
      <c r="ES110" s="379"/>
      <c r="ET110" s="379"/>
      <c r="EU110" s="379"/>
      <c r="EX110" s="379">
        <f t="shared" si="239"/>
        <v>1</v>
      </c>
      <c r="EY110" s="379">
        <f t="shared" si="240"/>
        <v>1</v>
      </c>
      <c r="EZ110" s="379">
        <f t="shared" si="225"/>
        <v>1.221006698149909</v>
      </c>
      <c r="FA110" s="379"/>
      <c r="FB110" s="379">
        <f t="shared" si="241"/>
        <v>1</v>
      </c>
      <c r="FC110" s="379">
        <f t="shared" si="242"/>
        <v>1</v>
      </c>
      <c r="FD110" s="379">
        <f t="shared" si="226"/>
        <v>0.85128297532916186</v>
      </c>
      <c r="FE110" s="379"/>
      <c r="FF110" s="379">
        <f t="shared" si="243"/>
        <v>1</v>
      </c>
      <c r="FG110" s="379">
        <f t="shared" si="244"/>
        <v>1</v>
      </c>
      <c r="FH110" s="379">
        <f t="shared" si="227"/>
        <v>1.0298264719489159</v>
      </c>
      <c r="FI110" s="379"/>
      <c r="FJ110" s="379">
        <f t="shared" si="245"/>
        <v>1</v>
      </c>
      <c r="FK110" s="379">
        <f t="shared" si="246"/>
        <v>1</v>
      </c>
      <c r="FL110" s="379">
        <f t="shared" si="228"/>
        <v>1.0165401172470441</v>
      </c>
      <c r="FN110" s="379">
        <f t="shared" si="247"/>
        <v>1</v>
      </c>
      <c r="FO110" s="379">
        <f t="shared" si="248"/>
        <v>1</v>
      </c>
      <c r="FP110" s="379">
        <f t="shared" si="229"/>
        <v>0.85128297532916186</v>
      </c>
      <c r="FR110" s="336"/>
      <c r="FT110" s="331">
        <f t="shared" si="249"/>
        <v>1988</v>
      </c>
      <c r="FU110" s="379">
        <f t="shared" si="252"/>
        <v>0.86439659841697858</v>
      </c>
      <c r="FV110" s="379">
        <f t="shared" si="252"/>
        <v>0.92826828825045959</v>
      </c>
      <c r="FW110" s="379">
        <f t="shared" si="252"/>
        <v>0.95889766866042847</v>
      </c>
      <c r="FX110" s="379">
        <f t="shared" si="252"/>
        <v>1.0350879749470003</v>
      </c>
      <c r="FY110" s="379">
        <f t="shared" si="252"/>
        <v>1</v>
      </c>
      <c r="FZ110" s="379">
        <f t="shared" si="252"/>
        <v>0.9381882921171264</v>
      </c>
      <c r="GB110" s="331">
        <f t="shared" si="250"/>
        <v>1988</v>
      </c>
      <c r="GC110" s="389">
        <f t="shared" si="231"/>
        <v>0.94176915167795727</v>
      </c>
      <c r="GD110" s="389">
        <f t="shared" si="232"/>
        <v>1.0895104786421825</v>
      </c>
      <c r="GE110" s="389">
        <f t="shared" si="233"/>
        <v>1.0350879749470003</v>
      </c>
      <c r="GF110" s="389">
        <f t="shared" si="234"/>
        <v>0.86168201497143837</v>
      </c>
      <c r="GG110" s="389">
        <f t="shared" si="235"/>
        <v>0.9381882921171264</v>
      </c>
      <c r="GI110" s="331">
        <f t="shared" si="251"/>
        <v>1995</v>
      </c>
      <c r="GJ110" s="379">
        <f t="shared" si="236"/>
        <v>0.84062179600807474</v>
      </c>
      <c r="GK110" s="379">
        <f t="shared" ref="GK110:GL124" si="253">CL140</f>
        <v>1.1564751854582966</v>
      </c>
      <c r="GL110" s="379">
        <f t="shared" si="253"/>
        <v>0.72688269197487954</v>
      </c>
    </row>
    <row r="111" spans="1:194" x14ac:dyDescent="0.2">
      <c r="A111" s="330" t="s">
        <v>595</v>
      </c>
      <c r="B111" s="330">
        <f t="shared" si="238"/>
        <v>1966</v>
      </c>
      <c r="D111" s="384"/>
      <c r="E111" s="384"/>
      <c r="F111" s="384"/>
      <c r="G111" s="384"/>
      <c r="H111" s="384"/>
      <c r="J111" s="385"/>
      <c r="K111" s="385"/>
      <c r="L111" s="385"/>
      <c r="M111" s="385"/>
      <c r="N111" s="385"/>
      <c r="W111" s="386"/>
      <c r="X111" s="386"/>
      <c r="Y111" s="386"/>
      <c r="Z111" s="386"/>
      <c r="AA111" s="386"/>
      <c r="BC111" s="379"/>
      <c r="BD111" s="379"/>
      <c r="BE111" s="379"/>
      <c r="BF111" s="379"/>
      <c r="BG111" s="379"/>
      <c r="BH111" s="379"/>
      <c r="BI111" s="379"/>
      <c r="BJ111" s="379"/>
      <c r="BK111" s="379"/>
      <c r="BL111" s="379"/>
      <c r="BM111" s="379"/>
      <c r="BN111" s="379"/>
      <c r="BO111" s="379"/>
      <c r="BP111" s="379"/>
      <c r="BQ111" s="379"/>
      <c r="BR111" s="379"/>
      <c r="BS111" s="379"/>
      <c r="BT111" s="379"/>
      <c r="BU111" s="379"/>
      <c r="BV111" s="387"/>
      <c r="BW111" s="379"/>
      <c r="CL111" s="388"/>
      <c r="CM111" s="388"/>
      <c r="CN111" s="388"/>
      <c r="CO111" s="388"/>
      <c r="CP111" s="388"/>
      <c r="CQ111" s="388"/>
      <c r="CR111" s="388"/>
      <c r="CS111" s="388"/>
      <c r="CT111" s="388"/>
      <c r="CU111" s="388"/>
      <c r="CV111" s="388"/>
      <c r="CY111" s="334"/>
      <c r="DA111" s="379"/>
      <c r="DB111" s="379"/>
      <c r="DC111" s="379"/>
      <c r="DD111" s="379"/>
      <c r="DF111" s="379"/>
      <c r="DG111" s="379"/>
      <c r="DH111" s="379"/>
      <c r="DI111" s="379"/>
      <c r="DJ111" s="379"/>
      <c r="DK111" s="379"/>
      <c r="DL111" s="379"/>
      <c r="DM111" s="379"/>
      <c r="DN111" s="379"/>
      <c r="DO111" s="379"/>
      <c r="DR111" s="379"/>
      <c r="DS111" s="379"/>
      <c r="DT111" s="379"/>
      <c r="DU111" s="379"/>
      <c r="DW111" s="379"/>
      <c r="DX111" s="379"/>
      <c r="DY111" s="379"/>
      <c r="DZ111" s="379"/>
      <c r="EA111" s="379"/>
      <c r="EC111" s="379"/>
      <c r="ED111" s="379"/>
      <c r="EE111" s="379"/>
      <c r="EF111" s="379"/>
      <c r="EH111" s="379"/>
      <c r="EI111" s="379"/>
      <c r="EJ111" s="379"/>
      <c r="EK111" s="379"/>
      <c r="EM111" s="379"/>
      <c r="EN111" s="379"/>
      <c r="EO111" s="379"/>
      <c r="EP111" s="379"/>
      <c r="ER111" s="379"/>
      <c r="ES111" s="379"/>
      <c r="ET111" s="379"/>
      <c r="EU111" s="379"/>
      <c r="EX111" s="379">
        <f t="shared" si="239"/>
        <v>1</v>
      </c>
      <c r="EY111" s="379">
        <f t="shared" si="240"/>
        <v>1</v>
      </c>
      <c r="EZ111" s="379">
        <f t="shared" si="225"/>
        <v>1.221006698149909</v>
      </c>
      <c r="FA111" s="379"/>
      <c r="FB111" s="379">
        <f t="shared" si="241"/>
        <v>1</v>
      </c>
      <c r="FC111" s="379">
        <f t="shared" si="242"/>
        <v>1</v>
      </c>
      <c r="FD111" s="379">
        <f t="shared" si="226"/>
        <v>0.85128297532916186</v>
      </c>
      <c r="FE111" s="379"/>
      <c r="FF111" s="379">
        <f t="shared" si="243"/>
        <v>1</v>
      </c>
      <c r="FG111" s="379">
        <f t="shared" si="244"/>
        <v>1</v>
      </c>
      <c r="FH111" s="379">
        <f t="shared" si="227"/>
        <v>1.0298264719489159</v>
      </c>
      <c r="FI111" s="379"/>
      <c r="FJ111" s="379">
        <f t="shared" si="245"/>
        <v>1</v>
      </c>
      <c r="FK111" s="379">
        <f t="shared" si="246"/>
        <v>1</v>
      </c>
      <c r="FL111" s="379">
        <f t="shared" si="228"/>
        <v>1.0165401172470441</v>
      </c>
      <c r="FN111" s="379">
        <f t="shared" si="247"/>
        <v>1</v>
      </c>
      <c r="FO111" s="379">
        <f t="shared" si="248"/>
        <v>1</v>
      </c>
      <c r="FP111" s="379">
        <f t="shared" si="229"/>
        <v>0.85128297532916186</v>
      </c>
      <c r="FR111" s="336"/>
      <c r="FT111" s="331">
        <f t="shared" si="249"/>
        <v>1989</v>
      </c>
      <c r="FU111" s="379">
        <f t="shared" si="252"/>
        <v>0.8328876184145988</v>
      </c>
      <c r="FV111" s="379">
        <f t="shared" si="252"/>
        <v>0.90832945296212608</v>
      </c>
      <c r="FW111" s="379">
        <f t="shared" si="252"/>
        <v>0.96473425694385917</v>
      </c>
      <c r="FX111" s="379">
        <f t="shared" si="252"/>
        <v>1.0430998187610547</v>
      </c>
      <c r="FY111" s="379">
        <f t="shared" si="252"/>
        <v>1</v>
      </c>
      <c r="FZ111" s="379">
        <f t="shared" si="252"/>
        <v>0.91119103713369565</v>
      </c>
      <c r="GB111" s="331">
        <f t="shared" si="250"/>
        <v>1989</v>
      </c>
      <c r="GC111" s="389">
        <f t="shared" si="231"/>
        <v>0.9229639272241692</v>
      </c>
      <c r="GD111" s="389">
        <f t="shared" si="232"/>
        <v>1.1081494151408215</v>
      </c>
      <c r="GE111" s="389">
        <f t="shared" si="233"/>
        <v>1.0430998187610547</v>
      </c>
      <c r="GF111" s="389">
        <f t="shared" si="234"/>
        <v>0.82506239511847523</v>
      </c>
      <c r="GG111" s="389">
        <f t="shared" si="235"/>
        <v>0.91119103713369565</v>
      </c>
      <c r="GI111" s="331">
        <f t="shared" si="251"/>
        <v>1996</v>
      </c>
      <c r="GJ111" s="379">
        <f t="shared" si="236"/>
        <v>0.86349787170344672</v>
      </c>
      <c r="GK111" s="379">
        <f t="shared" si="253"/>
        <v>1.2041014969870407</v>
      </c>
      <c r="GL111" s="379">
        <f t="shared" si="253"/>
        <v>0.71713046937000879</v>
      </c>
    </row>
    <row r="112" spans="1:194" x14ac:dyDescent="0.2">
      <c r="A112" s="330" t="s">
        <v>595</v>
      </c>
      <c r="B112" s="330">
        <f t="shared" si="238"/>
        <v>1967</v>
      </c>
      <c r="D112" s="384"/>
      <c r="E112" s="384"/>
      <c r="F112" s="384"/>
      <c r="G112" s="384"/>
      <c r="H112" s="384"/>
      <c r="J112" s="385"/>
      <c r="K112" s="385"/>
      <c r="L112" s="385"/>
      <c r="M112" s="385"/>
      <c r="N112" s="385"/>
      <c r="W112" s="386"/>
      <c r="X112" s="386"/>
      <c r="Y112" s="386"/>
      <c r="Z112" s="386"/>
      <c r="AA112" s="386"/>
      <c r="BC112" s="379"/>
      <c r="BD112" s="379"/>
      <c r="BE112" s="379"/>
      <c r="BF112" s="379"/>
      <c r="BG112" s="379"/>
      <c r="BH112" s="379"/>
      <c r="BI112" s="379"/>
      <c r="BJ112" s="379"/>
      <c r="BK112" s="379"/>
      <c r="BL112" s="379"/>
      <c r="BM112" s="379"/>
      <c r="BN112" s="379"/>
      <c r="BO112" s="379"/>
      <c r="BP112" s="379"/>
      <c r="BQ112" s="379"/>
      <c r="BR112" s="379"/>
      <c r="BS112" s="379"/>
      <c r="BT112" s="379"/>
      <c r="BU112" s="379"/>
      <c r="BV112" s="387"/>
      <c r="BW112" s="379"/>
      <c r="CL112" s="388"/>
      <c r="CM112" s="388"/>
      <c r="CN112" s="388"/>
      <c r="CO112" s="388"/>
      <c r="CP112" s="388"/>
      <c r="CQ112" s="388"/>
      <c r="CR112" s="388"/>
      <c r="CS112" s="388"/>
      <c r="CT112" s="388"/>
      <c r="CU112" s="388"/>
      <c r="CV112" s="388"/>
      <c r="CY112" s="334"/>
      <c r="DA112" s="379"/>
      <c r="DB112" s="379"/>
      <c r="DC112" s="379"/>
      <c r="DD112" s="379"/>
      <c r="DF112" s="379"/>
      <c r="DG112" s="379"/>
      <c r="DH112" s="379"/>
      <c r="DI112" s="379"/>
      <c r="DJ112" s="379"/>
      <c r="DK112" s="379"/>
      <c r="DL112" s="379"/>
      <c r="DM112" s="379"/>
      <c r="DN112" s="379"/>
      <c r="DO112" s="379"/>
      <c r="DR112" s="379"/>
      <c r="DS112" s="379"/>
      <c r="DT112" s="379"/>
      <c r="DU112" s="379"/>
      <c r="DW112" s="379"/>
      <c r="DX112" s="379"/>
      <c r="DY112" s="379"/>
      <c r="DZ112" s="379"/>
      <c r="EA112" s="379"/>
      <c r="EC112" s="379"/>
      <c r="ED112" s="379"/>
      <c r="EE112" s="379"/>
      <c r="EF112" s="379"/>
      <c r="EH112" s="379"/>
      <c r="EI112" s="379"/>
      <c r="EJ112" s="379"/>
      <c r="EK112" s="379"/>
      <c r="EM112" s="379"/>
      <c r="EN112" s="379"/>
      <c r="EO112" s="379"/>
      <c r="EP112" s="379"/>
      <c r="ER112" s="379"/>
      <c r="ES112" s="379"/>
      <c r="ET112" s="379"/>
      <c r="EU112" s="379"/>
      <c r="EX112" s="379">
        <f t="shared" si="239"/>
        <v>1</v>
      </c>
      <c r="EY112" s="379">
        <f t="shared" si="240"/>
        <v>1</v>
      </c>
      <c r="EZ112" s="379">
        <f t="shared" si="225"/>
        <v>1.221006698149909</v>
      </c>
      <c r="FA112" s="379"/>
      <c r="FB112" s="379">
        <f t="shared" si="241"/>
        <v>1</v>
      </c>
      <c r="FC112" s="379">
        <f t="shared" si="242"/>
        <v>1</v>
      </c>
      <c r="FD112" s="379">
        <f t="shared" si="226"/>
        <v>0.85128297532916186</v>
      </c>
      <c r="FE112" s="379"/>
      <c r="FF112" s="379">
        <f t="shared" si="243"/>
        <v>1</v>
      </c>
      <c r="FG112" s="379">
        <f t="shared" si="244"/>
        <v>1</v>
      </c>
      <c r="FH112" s="379">
        <f t="shared" si="227"/>
        <v>1.0298264719489159</v>
      </c>
      <c r="FI112" s="379"/>
      <c r="FJ112" s="379">
        <f t="shared" si="245"/>
        <v>1</v>
      </c>
      <c r="FK112" s="379">
        <f t="shared" si="246"/>
        <v>1</v>
      </c>
      <c r="FL112" s="379">
        <f t="shared" si="228"/>
        <v>1.0165401172470441</v>
      </c>
      <c r="FN112" s="379">
        <f t="shared" si="247"/>
        <v>1</v>
      </c>
      <c r="FO112" s="379">
        <f t="shared" si="248"/>
        <v>1</v>
      </c>
      <c r="FP112" s="379">
        <f t="shared" si="229"/>
        <v>0.85128297532916186</v>
      </c>
      <c r="FR112" s="336"/>
      <c r="FT112" s="331">
        <f t="shared" si="249"/>
        <v>1990</v>
      </c>
      <c r="FU112" s="379">
        <f t="shared" si="252"/>
        <v>0.81866265137328609</v>
      </c>
      <c r="FV112" s="379">
        <f t="shared" si="252"/>
        <v>0.9128962255032036</v>
      </c>
      <c r="FW112" s="379">
        <f t="shared" si="252"/>
        <v>0.98591882826908506</v>
      </c>
      <c r="FX112" s="379">
        <f t="shared" si="252"/>
        <v>1.040813236854979</v>
      </c>
      <c r="FY112" s="379">
        <f t="shared" si="252"/>
        <v>1</v>
      </c>
      <c r="FZ112" s="379">
        <f t="shared" si="252"/>
        <v>0.8739158153410278</v>
      </c>
      <c r="GB112" s="331">
        <f t="shared" si="250"/>
        <v>1990</v>
      </c>
      <c r="GC112" s="389">
        <f t="shared" si="231"/>
        <v>0.91039648593991707</v>
      </c>
      <c r="GD112" s="389">
        <f t="shared" si="232"/>
        <v>1.1120532791043418</v>
      </c>
      <c r="GE112" s="389">
        <f t="shared" si="233"/>
        <v>1.040813236854979</v>
      </c>
      <c r="GF112" s="389">
        <f t="shared" si="234"/>
        <v>0.83337951853799597</v>
      </c>
      <c r="GG112" s="389">
        <f t="shared" si="235"/>
        <v>0.8739158153410278</v>
      </c>
      <c r="GI112" s="331">
        <f t="shared" si="251"/>
        <v>1997</v>
      </c>
      <c r="GJ112" s="379">
        <f t="shared" si="236"/>
        <v>0.89165687948611394</v>
      </c>
      <c r="GK112" s="379">
        <f t="shared" si="253"/>
        <v>1.2433653858281142</v>
      </c>
      <c r="GL112" s="379">
        <f t="shared" si="253"/>
        <v>0.71713181792675285</v>
      </c>
    </row>
    <row r="113" spans="1:194" x14ac:dyDescent="0.2">
      <c r="A113" s="330" t="s">
        <v>595</v>
      </c>
      <c r="B113" s="330">
        <f t="shared" si="238"/>
        <v>1968</v>
      </c>
      <c r="D113" s="384"/>
      <c r="E113" s="384"/>
      <c r="F113" s="384"/>
      <c r="G113" s="384"/>
      <c r="H113" s="384"/>
      <c r="J113" s="385"/>
      <c r="K113" s="385"/>
      <c r="L113" s="385"/>
      <c r="M113" s="385"/>
      <c r="N113" s="385"/>
      <c r="W113" s="386"/>
      <c r="X113" s="386"/>
      <c r="Y113" s="386"/>
      <c r="Z113" s="386"/>
      <c r="AA113" s="386"/>
      <c r="BC113" s="379"/>
      <c r="BD113" s="379"/>
      <c r="BE113" s="379"/>
      <c r="BF113" s="379"/>
      <c r="BG113" s="379"/>
      <c r="BH113" s="379"/>
      <c r="BI113" s="379"/>
      <c r="BJ113" s="379"/>
      <c r="BK113" s="379"/>
      <c r="BL113" s="379"/>
      <c r="BM113" s="379"/>
      <c r="BN113" s="379"/>
      <c r="BO113" s="379"/>
      <c r="BP113" s="379"/>
      <c r="BQ113" s="379"/>
      <c r="BR113" s="379"/>
      <c r="BS113" s="379"/>
      <c r="BT113" s="379"/>
      <c r="BU113" s="379"/>
      <c r="BV113" s="387"/>
      <c r="BW113" s="379"/>
      <c r="CL113" s="388"/>
      <c r="CM113" s="388"/>
      <c r="CN113" s="388"/>
      <c r="CO113" s="388"/>
      <c r="CP113" s="388"/>
      <c r="CQ113" s="388"/>
      <c r="CR113" s="388"/>
      <c r="CS113" s="388"/>
      <c r="CT113" s="388"/>
      <c r="CU113" s="388"/>
      <c r="CV113" s="388"/>
      <c r="CY113" s="334"/>
      <c r="DA113" s="379"/>
      <c r="DB113" s="379"/>
      <c r="DC113" s="379"/>
      <c r="DD113" s="379"/>
      <c r="DF113" s="379"/>
      <c r="DG113" s="379"/>
      <c r="DH113" s="379"/>
      <c r="DI113" s="379"/>
      <c r="DJ113" s="379"/>
      <c r="DK113" s="379"/>
      <c r="DL113" s="379"/>
      <c r="DM113" s="379"/>
      <c r="DN113" s="379"/>
      <c r="DO113" s="379"/>
      <c r="DR113" s="379"/>
      <c r="DS113" s="379"/>
      <c r="DT113" s="379"/>
      <c r="DU113" s="379"/>
      <c r="DW113" s="379"/>
      <c r="DX113" s="379"/>
      <c r="DY113" s="379"/>
      <c r="DZ113" s="379"/>
      <c r="EA113" s="379"/>
      <c r="EC113" s="379"/>
      <c r="ED113" s="379"/>
      <c r="EE113" s="379"/>
      <c r="EF113" s="379"/>
      <c r="EH113" s="379"/>
      <c r="EI113" s="379"/>
      <c r="EJ113" s="379"/>
      <c r="EK113" s="379"/>
      <c r="EM113" s="379"/>
      <c r="EN113" s="379"/>
      <c r="EO113" s="379"/>
      <c r="EP113" s="379"/>
      <c r="ER113" s="379"/>
      <c r="ES113" s="379"/>
      <c r="ET113" s="379"/>
      <c r="EU113" s="379"/>
      <c r="EX113" s="379">
        <f t="shared" si="239"/>
        <v>1</v>
      </c>
      <c r="EY113" s="379">
        <f t="shared" si="240"/>
        <v>1</v>
      </c>
      <c r="EZ113" s="379">
        <f t="shared" si="225"/>
        <v>1.221006698149909</v>
      </c>
      <c r="FA113" s="379"/>
      <c r="FB113" s="379">
        <f t="shared" si="241"/>
        <v>1</v>
      </c>
      <c r="FC113" s="379">
        <f t="shared" si="242"/>
        <v>1</v>
      </c>
      <c r="FD113" s="379">
        <f t="shared" si="226"/>
        <v>0.85128297532916186</v>
      </c>
      <c r="FE113" s="379"/>
      <c r="FF113" s="379">
        <f t="shared" si="243"/>
        <v>1</v>
      </c>
      <c r="FG113" s="379">
        <f t="shared" si="244"/>
        <v>1</v>
      </c>
      <c r="FH113" s="379">
        <f t="shared" si="227"/>
        <v>1.0298264719489159</v>
      </c>
      <c r="FI113" s="379"/>
      <c r="FJ113" s="379">
        <f t="shared" si="245"/>
        <v>1</v>
      </c>
      <c r="FK113" s="379">
        <f t="shared" si="246"/>
        <v>1</v>
      </c>
      <c r="FL113" s="379">
        <f t="shared" si="228"/>
        <v>1.0165401172470441</v>
      </c>
      <c r="FN113" s="379">
        <f t="shared" si="247"/>
        <v>1</v>
      </c>
      <c r="FO113" s="379">
        <f t="shared" si="248"/>
        <v>1</v>
      </c>
      <c r="FP113" s="379">
        <f t="shared" si="229"/>
        <v>0.85128297532916186</v>
      </c>
      <c r="FR113" s="336"/>
      <c r="FT113" s="331">
        <f t="shared" si="249"/>
        <v>1991</v>
      </c>
      <c r="FU113" s="379">
        <f t="shared" si="252"/>
        <v>0.81035504757929866</v>
      </c>
      <c r="FV113" s="379">
        <f t="shared" si="252"/>
        <v>0.908035668184351</v>
      </c>
      <c r="FW113" s="379">
        <f t="shared" si="252"/>
        <v>1.0214842705755265</v>
      </c>
      <c r="FX113" s="379">
        <f t="shared" si="252"/>
        <v>1.0448370584389857</v>
      </c>
      <c r="FY113" s="379">
        <f t="shared" si="252"/>
        <v>1</v>
      </c>
      <c r="FZ113" s="379">
        <f t="shared" si="252"/>
        <v>0.83616537948083136</v>
      </c>
      <c r="GB113" s="331">
        <f t="shared" si="250"/>
        <v>1991</v>
      </c>
      <c r="GC113" s="389">
        <f t="shared" si="231"/>
        <v>0.8688424697354391</v>
      </c>
      <c r="GD113" s="389">
        <f t="shared" si="232"/>
        <v>1.0721750575020854</v>
      </c>
      <c r="GE113" s="389">
        <f t="shared" si="233"/>
        <v>1.0448370584389857</v>
      </c>
      <c r="GF113" s="389">
        <f t="shared" si="234"/>
        <v>0.82452877469500074</v>
      </c>
      <c r="GG113" s="389">
        <f t="shared" si="235"/>
        <v>0.83616537948083136</v>
      </c>
      <c r="GI113" s="331">
        <f t="shared" si="251"/>
        <v>1998</v>
      </c>
      <c r="GJ113" s="379">
        <f t="shared" si="236"/>
        <v>0.91439902359668834</v>
      </c>
      <c r="GK113" s="379">
        <f t="shared" si="253"/>
        <v>1.282336824534025</v>
      </c>
      <c r="GL113" s="379">
        <f t="shared" si="253"/>
        <v>0.71307242067930343</v>
      </c>
    </row>
    <row r="114" spans="1:194" x14ac:dyDescent="0.2">
      <c r="A114" s="330" t="s">
        <v>595</v>
      </c>
      <c r="B114" s="330">
        <f t="shared" si="238"/>
        <v>1969</v>
      </c>
      <c r="D114" s="384"/>
      <c r="E114" s="384"/>
      <c r="F114" s="384"/>
      <c r="G114" s="384"/>
      <c r="H114" s="384"/>
      <c r="J114" s="385"/>
      <c r="K114" s="385"/>
      <c r="L114" s="385"/>
      <c r="M114" s="385"/>
      <c r="N114" s="385"/>
      <c r="W114" s="386"/>
      <c r="X114" s="386"/>
      <c r="Y114" s="386"/>
      <c r="Z114" s="386"/>
      <c r="AA114" s="386"/>
      <c r="BC114" s="379"/>
      <c r="BD114" s="379"/>
      <c r="BE114" s="379"/>
      <c r="BF114" s="379"/>
      <c r="BG114" s="379"/>
      <c r="BH114" s="379"/>
      <c r="BI114" s="379"/>
      <c r="BJ114" s="379"/>
      <c r="BK114" s="379"/>
      <c r="BL114" s="379"/>
      <c r="BM114" s="379"/>
      <c r="BN114" s="379"/>
      <c r="BO114" s="379"/>
      <c r="BP114" s="379"/>
      <c r="BQ114" s="379"/>
      <c r="BR114" s="379"/>
      <c r="BS114" s="379"/>
      <c r="BT114" s="379"/>
      <c r="BU114" s="379"/>
      <c r="BV114" s="387"/>
      <c r="BW114" s="379"/>
      <c r="CL114" s="388"/>
      <c r="CM114" s="388"/>
      <c r="CN114" s="388"/>
      <c r="CO114" s="388"/>
      <c r="CP114" s="388">
        <f>FL114</f>
        <v>1.0165401172470441</v>
      </c>
      <c r="CQ114" s="388"/>
      <c r="CR114" s="388"/>
      <c r="CS114" s="388"/>
      <c r="CT114" s="388"/>
      <c r="CU114" s="388"/>
      <c r="CV114" s="388"/>
      <c r="CY114" s="334"/>
      <c r="DA114" s="379"/>
      <c r="DB114" s="379"/>
      <c r="DC114" s="379"/>
      <c r="DD114" s="379"/>
      <c r="DF114" s="379"/>
      <c r="DG114" s="379"/>
      <c r="DH114" s="379"/>
      <c r="DI114" s="379"/>
      <c r="DJ114" s="379"/>
      <c r="DK114" s="379"/>
      <c r="DL114" s="379"/>
      <c r="DM114" s="379"/>
      <c r="DN114" s="379"/>
      <c r="DO114" s="379"/>
      <c r="DR114" s="379"/>
      <c r="DS114" s="379"/>
      <c r="DT114" s="379"/>
      <c r="DU114" s="379"/>
      <c r="DW114" s="379"/>
      <c r="DX114" s="379"/>
      <c r="DY114" s="379"/>
      <c r="DZ114" s="379"/>
      <c r="EA114" s="379"/>
      <c r="EC114" s="379"/>
      <c r="ED114" s="379"/>
      <c r="EE114" s="379"/>
      <c r="EF114" s="379"/>
      <c r="EH114" s="379"/>
      <c r="EI114" s="379"/>
      <c r="EJ114" s="379"/>
      <c r="EK114" s="379"/>
      <c r="EM114" s="379"/>
      <c r="EN114" s="379"/>
      <c r="EO114" s="379"/>
      <c r="EP114" s="379"/>
      <c r="ER114" s="379"/>
      <c r="ES114" s="379"/>
      <c r="ET114" s="379"/>
      <c r="EU114" s="379"/>
      <c r="EX114" s="379">
        <f t="shared" si="239"/>
        <v>1</v>
      </c>
      <c r="EY114" s="379">
        <f t="shared" si="240"/>
        <v>1</v>
      </c>
      <c r="EZ114" s="379">
        <f t="shared" si="225"/>
        <v>1.221006698149909</v>
      </c>
      <c r="FA114" s="379"/>
      <c r="FB114" s="379">
        <f t="shared" ref="FB114:FB155" si="254">EXP(SUMPRODUCT($DL114:$DO114,DW114:DZ114))</f>
        <v>1</v>
      </c>
      <c r="FC114" s="379">
        <f t="shared" si="242"/>
        <v>1</v>
      </c>
      <c r="FD114" s="379">
        <f t="shared" si="226"/>
        <v>0.85128297532916186</v>
      </c>
      <c r="FE114" s="379"/>
      <c r="FF114" s="379">
        <f t="shared" ref="FF114:FF155" si="255">EXP(SUMPRODUCT($DL114:$DO114,EC114:EF114))</f>
        <v>1</v>
      </c>
      <c r="FG114" s="379">
        <f t="shared" si="244"/>
        <v>1</v>
      </c>
      <c r="FH114" s="379">
        <f t="shared" si="227"/>
        <v>1.0298264719489159</v>
      </c>
      <c r="FI114" s="379"/>
      <c r="FJ114" s="379">
        <f t="shared" si="245"/>
        <v>1</v>
      </c>
      <c r="FK114" s="379">
        <f t="shared" si="246"/>
        <v>1</v>
      </c>
      <c r="FL114" s="379">
        <f t="shared" si="228"/>
        <v>1.0165401172470441</v>
      </c>
      <c r="FN114" s="379">
        <f t="shared" ref="FN114:FN155" si="256">EXP(SUMPRODUCT($DL114:$DO114,DW114:DZ114))</f>
        <v>1</v>
      </c>
      <c r="FO114" s="379">
        <f t="shared" si="248"/>
        <v>1</v>
      </c>
      <c r="FP114" s="379">
        <f t="shared" si="229"/>
        <v>0.85128297532916186</v>
      </c>
      <c r="FR114" s="336"/>
      <c r="FT114" s="331">
        <f t="shared" si="249"/>
        <v>1992</v>
      </c>
      <c r="FU114" s="379">
        <f t="shared" si="252"/>
        <v>0.78571939914392142</v>
      </c>
      <c r="FV114" s="379">
        <f t="shared" si="252"/>
        <v>0.88596208432754553</v>
      </c>
      <c r="FW114" s="379">
        <f t="shared" si="252"/>
        <v>1.0252372137736336</v>
      </c>
      <c r="FX114" s="379">
        <f t="shared" si="252"/>
        <v>1.0513894442158565</v>
      </c>
      <c r="FY114" s="379">
        <f t="shared" si="252"/>
        <v>1</v>
      </c>
      <c r="FZ114" s="379">
        <f t="shared" si="252"/>
        <v>0.82274332121345073</v>
      </c>
      <c r="GB114" s="331">
        <f t="shared" si="250"/>
        <v>1992</v>
      </c>
      <c r="GC114" s="389">
        <f t="shared" si="231"/>
        <v>0.86299764728703798</v>
      </c>
      <c r="GD114" s="389">
        <f t="shared" si="232"/>
        <v>1.098353493915659</v>
      </c>
      <c r="GE114" s="389">
        <f t="shared" si="233"/>
        <v>1.0513894442158565</v>
      </c>
      <c r="GF114" s="389">
        <f t="shared" si="234"/>
        <v>0.78492881486600885</v>
      </c>
      <c r="GG114" s="389">
        <f t="shared" si="235"/>
        <v>0.82274332121345073</v>
      </c>
      <c r="GI114" s="331">
        <f t="shared" si="251"/>
        <v>1999</v>
      </c>
      <c r="GJ114" s="379">
        <f t="shared" si="236"/>
        <v>0.91438384752373081</v>
      </c>
      <c r="GK114" s="379">
        <f t="shared" si="253"/>
        <v>1.3193045555578675</v>
      </c>
      <c r="GL114" s="379">
        <f t="shared" si="253"/>
        <v>0.6930801865813947</v>
      </c>
    </row>
    <row r="115" spans="1:194" x14ac:dyDescent="0.2">
      <c r="A115" s="330" t="s">
        <v>595</v>
      </c>
      <c r="B115" s="330">
        <f t="shared" si="238"/>
        <v>1970</v>
      </c>
      <c r="D115" s="384">
        <f t="shared" ref="D115:G134" si="257">D197+D279</f>
        <v>1142.2365786666667</v>
      </c>
      <c r="E115" s="384">
        <f t="shared" si="257"/>
        <v>1087.4806230633055</v>
      </c>
      <c r="F115" s="384">
        <f t="shared" si="257"/>
        <v>453.66073873285984</v>
      </c>
      <c r="G115" s="384">
        <f t="shared" si="257"/>
        <v>0</v>
      </c>
      <c r="H115" s="384">
        <f t="shared" ref="H115:H129" si="258">SUM(D115:G115)</f>
        <v>2683.3779404628322</v>
      </c>
      <c r="J115" s="390">
        <f t="shared" ref="J115:L134" si="259">J36</f>
        <v>202706.26569</v>
      </c>
      <c r="K115" s="390">
        <f t="shared" si="259"/>
        <v>413284.83373000001</v>
      </c>
      <c r="L115" s="390">
        <f t="shared" si="259"/>
        <v>777394.15519999992</v>
      </c>
      <c r="M115" s="390"/>
      <c r="N115" s="390">
        <f>SUM(J115:M115)</f>
        <v>1393385.2546199998</v>
      </c>
      <c r="P115" s="391">
        <f t="shared" ref="P115:R134" si="260">P36</f>
        <v>46358.753140000001</v>
      </c>
      <c r="Q115" s="802">
        <f t="shared" si="260"/>
        <v>344191.78821514657</v>
      </c>
      <c r="R115" s="391">
        <f t="shared" si="260"/>
        <v>514801.42218000005</v>
      </c>
      <c r="S115" s="399"/>
      <c r="T115" s="390">
        <f t="shared" ref="T115:T129" si="261">SUM(P115:S115)</f>
        <v>905351.96353514655</v>
      </c>
      <c r="U115" s="390">
        <f t="shared" ref="U115:U162" si="262">U36</f>
        <v>758007.34288384661</v>
      </c>
      <c r="W115" s="393">
        <f t="shared" ref="W115:W155" si="263">D115/J115*1000</f>
        <v>5.6349347405644412</v>
      </c>
      <c r="X115" s="393">
        <f t="shared" ref="X115:X155" si="264">E115/K115*1000</f>
        <v>2.6313102594366171</v>
      </c>
      <c r="Y115" s="393">
        <f t="shared" ref="Y115:Y155" si="265">F115/L115*1000</f>
        <v>0.58356592431048926</v>
      </c>
      <c r="Z115" s="384"/>
      <c r="AA115" s="384">
        <f>H115/T115*1000</f>
        <v>2.9639058051909344</v>
      </c>
      <c r="AD115" s="393">
        <f>D115/P115*1000</f>
        <v>24.639070322215023</v>
      </c>
      <c r="AE115" s="393">
        <f>E115/Q115*1000</f>
        <v>3.1595193734940179</v>
      </c>
      <c r="AF115" s="393">
        <f>F115/R115*1000</f>
        <v>0.88123443173829774</v>
      </c>
      <c r="AG115" s="384"/>
      <c r="AH115" s="393">
        <f>H115/U115*1000</f>
        <v>3.5400421455732785</v>
      </c>
      <c r="AJ115" s="394">
        <f t="shared" ref="AJ115:AJ159" si="266">W115/W$164</f>
        <v>1.4390431128794994</v>
      </c>
      <c r="AK115" s="394">
        <f t="shared" ref="AK115:AK159" si="267">X115/X$164</f>
        <v>1.0799697672669184</v>
      </c>
      <c r="AL115" s="394">
        <f t="shared" ref="AL115:AL159" si="268">Y115/Y$164</f>
        <v>1.2027462625442278</v>
      </c>
      <c r="AM115" s="395"/>
      <c r="AN115" s="394">
        <f t="shared" ref="AN115:AN159" si="269">AA115/AA$164</f>
        <v>0.95409333753398218</v>
      </c>
      <c r="AO115" s="389"/>
      <c r="AP115" s="389">
        <f>J115/P115</f>
        <v>4.3725564636702394</v>
      </c>
      <c r="AQ115" s="389">
        <f>K115/Q115</f>
        <v>1.2007399591755075</v>
      </c>
      <c r="AR115" s="389">
        <f>L115/R115</f>
        <v>1.510085484822504</v>
      </c>
      <c r="AS115" s="389"/>
      <c r="AT115" s="389">
        <f t="shared" ref="AT115:AT155" si="270">N115/T115</f>
        <v>1.5390536617154058</v>
      </c>
      <c r="AV115" s="389">
        <f t="shared" ref="AV115:AX134" si="271">AV36</f>
        <v>6.1158712478467103E-2</v>
      </c>
      <c r="AW115" s="389">
        <f t="shared" si="271"/>
        <v>0.4540744775712402</v>
      </c>
      <c r="AX115" s="389">
        <f t="shared" si="271"/>
        <v>0.67915096999117819</v>
      </c>
      <c r="AY115" s="402"/>
      <c r="AZ115" s="402">
        <f t="shared" ref="AZ115:AZ155" si="272">T115/N115*1000000</f>
        <v>649749.9241744536</v>
      </c>
      <c r="BC115" s="379">
        <f t="shared" ref="BC115:BC156" si="273">AJ115/AJ$164</f>
        <v>1.4390431128794994</v>
      </c>
      <c r="BD115" s="379">
        <f t="shared" ref="BD115:BD156" si="274">AK115/AK$164</f>
        <v>1.0799697672669184</v>
      </c>
      <c r="BE115" s="379">
        <f t="shared" ref="BE115:BE156" si="275">AL115/AL$164</f>
        <v>1.2027462625442278</v>
      </c>
      <c r="BF115" s="379" t="e">
        <f t="shared" ref="BF115:BF156" si="276">AM115/AM$164</f>
        <v>#DIV/0!</v>
      </c>
      <c r="BG115" s="379"/>
      <c r="BH115" s="379"/>
      <c r="BI115" s="379"/>
      <c r="BJ115" s="379"/>
      <c r="BK115" s="379"/>
      <c r="BL115" s="379"/>
      <c r="BM115" s="379"/>
      <c r="BN115" s="379"/>
      <c r="BO115" s="379"/>
      <c r="BP115" s="379"/>
      <c r="BQ115" s="379"/>
      <c r="BR115" s="387">
        <f>AJ115</f>
        <v>1.4390431128794994</v>
      </c>
      <c r="BS115" s="396">
        <f>Mining!BZ115</f>
        <v>1.0438291302373177</v>
      </c>
      <c r="BT115" s="387">
        <f t="shared" ref="BT115:BT155" si="277">AL115</f>
        <v>1.2027462625442278</v>
      </c>
      <c r="BU115" s="387">
        <v>1</v>
      </c>
      <c r="BV115" s="387"/>
      <c r="BW115" s="387">
        <v>1</v>
      </c>
      <c r="BX115" s="396">
        <f>Mining!BW115</f>
        <v>1.0346231351307316</v>
      </c>
      <c r="BY115" s="387">
        <v>1</v>
      </c>
      <c r="BZ115" s="387">
        <v>1</v>
      </c>
      <c r="CB115" s="396">
        <f>AV115</f>
        <v>6.1158712478467103E-2</v>
      </c>
      <c r="CC115" s="396">
        <f>AW115</f>
        <v>0.4540744775712402</v>
      </c>
      <c r="CD115" s="396">
        <f>AX115</f>
        <v>0.67915096999117819</v>
      </c>
      <c r="CE115" s="396"/>
      <c r="CG115" s="396">
        <v>1</v>
      </c>
      <c r="CH115" s="396">
        <v>1</v>
      </c>
      <c r="CI115" s="396">
        <v>1</v>
      </c>
      <c r="CJ115" s="396">
        <v>1</v>
      </c>
      <c r="CL115" s="388">
        <f>U115/U$164</f>
        <v>0.87314328143158237</v>
      </c>
      <c r="CM115" s="388">
        <f t="shared" ref="CM115:CM159" si="278">AH115/AH$164</f>
        <v>1.0881294593733846</v>
      </c>
      <c r="CN115" s="388">
        <f t="shared" ref="CN115:CN155" si="279">FD115</f>
        <v>0.85128297532916186</v>
      </c>
      <c r="CO115" s="388">
        <f t="shared" ref="CO115:CO155" si="280">FH115</f>
        <v>1.0298264719489159</v>
      </c>
      <c r="CP115" s="388">
        <f t="shared" ref="CP115:CP155" si="281">FL115</f>
        <v>1.0165401172470441</v>
      </c>
      <c r="CQ115" s="388">
        <v>1</v>
      </c>
      <c r="CR115" s="388">
        <f t="shared" ref="CR115:CR155" si="282">EZ115</f>
        <v>1.221006698149909</v>
      </c>
      <c r="CS115" s="388">
        <f t="shared" ref="CS115:CS155" si="283">CL115*CN115*CO115*CP115*CQ115*CR115</f>
        <v>0.95009292677965052</v>
      </c>
      <c r="CT115" s="388">
        <f t="shared" ref="CT115:CT155" si="284">CL115*CM115</f>
        <v>0.95009292677965074</v>
      </c>
      <c r="CU115" s="388"/>
      <c r="CV115" s="388">
        <f>CN115*CO115*CP115</f>
        <v>0.8911740296119075</v>
      </c>
      <c r="CY115" s="334"/>
      <c r="DA115" s="379">
        <f t="shared" ref="DA115:DA155" si="285">D115/$H115</f>
        <v>0.42567115181309584</v>
      </c>
      <c r="DB115" s="379">
        <f t="shared" ref="DB115:DB155" si="286">E115/$H115</f>
        <v>0.40526554484372618</v>
      </c>
      <c r="DC115" s="379">
        <f t="shared" ref="DC115:DC155" si="287">F115/$H115</f>
        <v>0.16906330334317793</v>
      </c>
      <c r="DD115" s="379">
        <f t="shared" ref="DD115:DD155" si="288">G115/$H115</f>
        <v>0</v>
      </c>
      <c r="DF115" s="379" t="e">
        <f t="shared" ref="DF115:DH130" si="289">(DA115-DA114)/LN(DA115/DA114)</f>
        <v>#DIV/0!</v>
      </c>
      <c r="DG115" s="379" t="e">
        <f t="shared" si="289"/>
        <v>#DIV/0!</v>
      </c>
      <c r="DH115" s="379" t="e">
        <f t="shared" si="289"/>
        <v>#DIV/0!</v>
      </c>
      <c r="DI115" s="379"/>
      <c r="DJ115" s="379" t="e">
        <f t="shared" ref="DJ115:DJ155" si="290">SUM(DF115:DI115)</f>
        <v>#DIV/0!</v>
      </c>
      <c r="DK115" s="379"/>
      <c r="DL115" s="379" t="e">
        <f t="shared" ref="DL115:DO130" si="291">DF115/$DJ115</f>
        <v>#DIV/0!</v>
      </c>
      <c r="DM115" s="379" t="e">
        <f t="shared" si="291"/>
        <v>#DIV/0!</v>
      </c>
      <c r="DN115" s="379" t="e">
        <f t="shared" si="291"/>
        <v>#DIV/0!</v>
      </c>
      <c r="DO115" s="379" t="e">
        <f t="shared" si="291"/>
        <v>#DIV/0!</v>
      </c>
      <c r="DR115" s="379"/>
      <c r="DS115" s="379"/>
      <c r="DT115" s="379"/>
      <c r="DU115" s="379"/>
      <c r="DW115" s="379" t="e">
        <f>LN(AP115/AP114)</f>
        <v>#DIV/0!</v>
      </c>
      <c r="DX115" s="379" t="e">
        <f t="shared" ref="DX115:DX155" si="292">LN(AQ115/AQ114)</f>
        <v>#DIV/0!</v>
      </c>
      <c r="DY115" s="379" t="e">
        <f t="shared" ref="DY115:DY155" si="293">LN(AR115/AR114)</f>
        <v>#DIV/0!</v>
      </c>
      <c r="DZ115" s="379">
        <f t="shared" ref="DZ115:DZ155" si="294">M115/$N115</f>
        <v>0</v>
      </c>
      <c r="EA115" s="379"/>
      <c r="EC115" s="379"/>
      <c r="ED115" s="379"/>
      <c r="EE115" s="379"/>
      <c r="EF115" s="379"/>
      <c r="EH115" s="379"/>
      <c r="EI115" s="379"/>
      <c r="EJ115" s="379"/>
      <c r="EK115" s="379"/>
      <c r="EM115" s="379"/>
      <c r="EN115" s="379"/>
      <c r="EO115" s="379"/>
      <c r="EP115" s="379"/>
      <c r="ER115" s="379"/>
      <c r="ES115" s="379"/>
      <c r="ET115" s="379"/>
      <c r="EU115" s="379"/>
      <c r="EX115" s="379" t="e">
        <f t="shared" si="239"/>
        <v>#DIV/0!</v>
      </c>
      <c r="EY115" s="379">
        <f t="shared" si="240"/>
        <v>1</v>
      </c>
      <c r="EZ115" s="379">
        <f t="shared" si="225"/>
        <v>1.221006698149909</v>
      </c>
      <c r="FA115" s="379"/>
      <c r="FB115" s="379" t="e">
        <f t="shared" si="254"/>
        <v>#DIV/0!</v>
      </c>
      <c r="FC115" s="379">
        <f t="shared" si="242"/>
        <v>1</v>
      </c>
      <c r="FD115" s="379">
        <f t="shared" si="226"/>
        <v>0.85128297532916186</v>
      </c>
      <c r="FE115" s="379"/>
      <c r="FF115" s="379" t="e">
        <f t="shared" si="255"/>
        <v>#DIV/0!</v>
      </c>
      <c r="FG115" s="379">
        <f t="shared" si="244"/>
        <v>1</v>
      </c>
      <c r="FH115" s="379">
        <f t="shared" si="227"/>
        <v>1.0298264719489159</v>
      </c>
      <c r="FI115" s="379"/>
      <c r="FJ115" s="379" t="e">
        <f t="shared" si="245"/>
        <v>#DIV/0!</v>
      </c>
      <c r="FK115" s="379">
        <f t="shared" si="246"/>
        <v>1</v>
      </c>
      <c r="FL115" s="379">
        <f t="shared" si="228"/>
        <v>1.0165401172470441</v>
      </c>
      <c r="FN115" s="379" t="e">
        <f t="shared" si="256"/>
        <v>#DIV/0!</v>
      </c>
      <c r="FO115" s="379">
        <f t="shared" si="248"/>
        <v>1</v>
      </c>
      <c r="FP115" s="379">
        <f t="shared" si="229"/>
        <v>0.85128297532916186</v>
      </c>
      <c r="FR115" s="336"/>
      <c r="FT115" s="331">
        <f t="shared" si="249"/>
        <v>1993</v>
      </c>
      <c r="FU115" s="379">
        <f t="shared" si="252"/>
        <v>0.78574998921846984</v>
      </c>
      <c r="FV115" s="379">
        <f t="shared" si="252"/>
        <v>0.89834928704320993</v>
      </c>
      <c r="FW115" s="379">
        <f t="shared" si="252"/>
        <v>1.0304349895836207</v>
      </c>
      <c r="FX115" s="379">
        <f t="shared" si="252"/>
        <v>1.0370372569905739</v>
      </c>
      <c r="FY115" s="379">
        <f t="shared" si="252"/>
        <v>1</v>
      </c>
      <c r="FZ115" s="379">
        <f t="shared" si="252"/>
        <v>0.81851039586371388</v>
      </c>
      <c r="GB115" s="331">
        <f t="shared" si="250"/>
        <v>1993</v>
      </c>
      <c r="GC115" s="389">
        <f t="shared" si="231"/>
        <v>0.86183498071980402</v>
      </c>
      <c r="GD115" s="389">
        <f t="shared" si="232"/>
        <v>1.0968310436466073</v>
      </c>
      <c r="GE115" s="389">
        <f t="shared" si="233"/>
        <v>1.0370372569905739</v>
      </c>
      <c r="GF115" s="389">
        <f t="shared" si="234"/>
        <v>0.80703144153104356</v>
      </c>
      <c r="GG115" s="389">
        <f t="shared" si="235"/>
        <v>0.81851039586371388</v>
      </c>
      <c r="GI115" s="331">
        <f t="shared" si="251"/>
        <v>2000</v>
      </c>
      <c r="GJ115" s="379">
        <f t="shared" si="236"/>
        <v>0.93666530447598306</v>
      </c>
      <c r="GK115" s="379">
        <f t="shared" si="253"/>
        <v>1.3591737923932081</v>
      </c>
      <c r="GL115" s="379">
        <f t="shared" si="253"/>
        <v>0.68914314690155998</v>
      </c>
    </row>
    <row r="116" spans="1:194" x14ac:dyDescent="0.2">
      <c r="A116" s="330" t="s">
        <v>595</v>
      </c>
      <c r="B116" s="330">
        <f t="shared" si="238"/>
        <v>1971</v>
      </c>
      <c r="D116" s="384">
        <f t="shared" si="257"/>
        <v>1128.5211973333332</v>
      </c>
      <c r="E116" s="384">
        <f t="shared" si="257"/>
        <v>1088.822393264084</v>
      </c>
      <c r="F116" s="384">
        <f t="shared" si="257"/>
        <v>503.50798539032303</v>
      </c>
      <c r="G116" s="384">
        <f t="shared" si="257"/>
        <v>0</v>
      </c>
      <c r="H116" s="384">
        <f t="shared" si="258"/>
        <v>2720.8515759877405</v>
      </c>
      <c r="J116" s="390">
        <f t="shared" si="259"/>
        <v>210569.29371</v>
      </c>
      <c r="K116" s="390">
        <f t="shared" si="259"/>
        <v>404729.37784999999</v>
      </c>
      <c r="L116" s="390">
        <f t="shared" si="259"/>
        <v>862812.51940000011</v>
      </c>
      <c r="M116" s="390"/>
      <c r="N116" s="390">
        <f t="shared" ref="N116:N129" si="295">SUM(J116:M116)</f>
        <v>1478111.19096</v>
      </c>
      <c r="P116" s="391">
        <f t="shared" si="260"/>
        <v>48798.373960000004</v>
      </c>
      <c r="Q116" s="802">
        <f t="shared" si="260"/>
        <v>336219.60996565758</v>
      </c>
      <c r="R116" s="391">
        <f t="shared" si="260"/>
        <v>515897.19180000003</v>
      </c>
      <c r="S116" s="399"/>
      <c r="T116" s="390">
        <f t="shared" si="261"/>
        <v>900915.17572565761</v>
      </c>
      <c r="U116" s="390">
        <f t="shared" si="262"/>
        <v>762348.62973730511</v>
      </c>
      <c r="W116" s="393">
        <f t="shared" si="263"/>
        <v>5.3593815957209499</v>
      </c>
      <c r="X116" s="393">
        <f t="shared" si="264"/>
        <v>2.6902479850810859</v>
      </c>
      <c r="Y116" s="393">
        <f t="shared" si="265"/>
        <v>0.58356592431048926</v>
      </c>
      <c r="Z116" s="384"/>
      <c r="AA116" s="384">
        <f>H116/T116*1000</f>
        <v>3.0200973957356014</v>
      </c>
      <c r="AD116" s="393">
        <f t="shared" ref="AD116:AD155" si="296">D116/P116*1000</f>
        <v>23.126204948107112</v>
      </c>
      <c r="AE116" s="393">
        <f t="shared" ref="AE116:AE155" si="297">E116/Q116*1000</f>
        <v>3.2384261982080682</v>
      </c>
      <c r="AF116" s="393">
        <f t="shared" ref="AF116:AF155" si="298">F116/R116*1000</f>
        <v>0.97598512531837933</v>
      </c>
      <c r="AG116" s="384"/>
      <c r="AH116" s="393">
        <f t="shared" ref="AH116:AH162" si="299">H116/U116*1000</f>
        <v>3.56903845544434</v>
      </c>
      <c r="AJ116" s="394">
        <f t="shared" si="266"/>
        <v>1.3686726696399751</v>
      </c>
      <c r="AK116" s="394">
        <f t="shared" si="267"/>
        <v>1.1041596025853604</v>
      </c>
      <c r="AL116" s="394">
        <f t="shared" si="268"/>
        <v>1.2027462625442278</v>
      </c>
      <c r="AM116" s="395"/>
      <c r="AN116" s="394">
        <f t="shared" si="269"/>
        <v>0.97218163914944145</v>
      </c>
      <c r="AO116" s="389"/>
      <c r="AP116" s="389">
        <f t="shared" ref="AP116:AP155" si="300">J116/P116</f>
        <v>4.3150883241028382</v>
      </c>
      <c r="AQ116" s="389">
        <f t="shared" ref="AQ116:AQ155" si="301">K116/Q116</f>
        <v>1.2037649377183568</v>
      </c>
      <c r="AR116" s="389">
        <f t="shared" ref="AR116:AR155" si="302">L116/R116</f>
        <v>1.6724505058645291</v>
      </c>
      <c r="AS116" s="389"/>
      <c r="AT116" s="389">
        <f t="shared" si="270"/>
        <v>1.6406774253407708</v>
      </c>
      <c r="AV116" s="389">
        <f t="shared" si="271"/>
        <v>6.4010574763957079E-2</v>
      </c>
      <c r="AW116" s="389">
        <f t="shared" si="271"/>
        <v>0.44103130359336284</v>
      </c>
      <c r="AX116" s="389">
        <f t="shared" si="271"/>
        <v>0.67672082256876509</v>
      </c>
      <c r="AY116" s="402"/>
      <c r="AZ116" s="402">
        <f t="shared" si="272"/>
        <v>609504.33312160603</v>
      </c>
      <c r="BC116" s="379">
        <f t="shared" si="273"/>
        <v>1.3686726696399751</v>
      </c>
      <c r="BD116" s="379">
        <f t="shared" si="274"/>
        <v>1.1041596025853604</v>
      </c>
      <c r="BE116" s="379">
        <f t="shared" si="275"/>
        <v>1.2027462625442278</v>
      </c>
      <c r="BF116" s="379" t="e">
        <f t="shared" si="276"/>
        <v>#DIV/0!</v>
      </c>
      <c r="BG116" s="379"/>
      <c r="BH116" s="379"/>
      <c r="BI116" s="379"/>
      <c r="BJ116" s="379"/>
      <c r="BK116" s="379"/>
      <c r="BL116" s="379"/>
      <c r="BM116" s="379"/>
      <c r="BN116" s="379"/>
      <c r="BO116" s="379"/>
      <c r="BP116" s="379"/>
      <c r="BQ116" s="379"/>
      <c r="BR116" s="387">
        <f t="shared" ref="BR116:BR155" si="303">AJ116</f>
        <v>1.3686726696399751</v>
      </c>
      <c r="BS116" s="396">
        <f>Mining!BZ116</f>
        <v>1.0895778269953267</v>
      </c>
      <c r="BT116" s="387">
        <f t="shared" si="277"/>
        <v>1.2027462625442278</v>
      </c>
      <c r="BU116" s="387">
        <v>1</v>
      </c>
      <c r="BV116" s="387"/>
      <c r="BW116" s="387">
        <v>1</v>
      </c>
      <c r="BX116" s="396">
        <f>Mining!BW116</f>
        <v>1.0133829591872705</v>
      </c>
      <c r="BY116" s="387">
        <v>1</v>
      </c>
      <c r="BZ116" s="387">
        <v>1</v>
      </c>
      <c r="CB116" s="396">
        <f t="shared" ref="CB116:CB155" si="304">AV116</f>
        <v>6.4010574763957079E-2</v>
      </c>
      <c r="CC116" s="396">
        <f t="shared" ref="CC116:CC155" si="305">AW116</f>
        <v>0.44103130359336284</v>
      </c>
      <c r="CD116" s="396">
        <f t="shared" ref="CD116:CD155" si="306">AX116</f>
        <v>0.67672082256876509</v>
      </c>
      <c r="CE116" s="396"/>
      <c r="CG116" s="396">
        <v>1</v>
      </c>
      <c r="CH116" s="396">
        <v>1</v>
      </c>
      <c r="CI116" s="396">
        <v>1</v>
      </c>
      <c r="CJ116" s="396">
        <v>1</v>
      </c>
      <c r="CL116" s="388">
        <f t="shared" ref="CL116:CL162" si="307">U116/U$164</f>
        <v>0.87814397896367125</v>
      </c>
      <c r="CM116" s="388">
        <f t="shared" si="278"/>
        <v>1.0970422738785102</v>
      </c>
      <c r="CN116" s="388">
        <f t="shared" si="279"/>
        <v>0.86287541605588713</v>
      </c>
      <c r="CO116" s="388">
        <f t="shared" si="280"/>
        <v>1.0368327061417089</v>
      </c>
      <c r="CP116" s="388">
        <f t="shared" si="281"/>
        <v>1.0080825064305401</v>
      </c>
      <c r="CQ116" s="388">
        <v>1</v>
      </c>
      <c r="CR116" s="388">
        <f t="shared" si="282"/>
        <v>1.2163834450299063</v>
      </c>
      <c r="CS116" s="388">
        <f t="shared" si="283"/>
        <v>0.96336106747502825</v>
      </c>
      <c r="CT116" s="388">
        <f t="shared" si="284"/>
        <v>0.96336106747502848</v>
      </c>
      <c r="CU116" s="388"/>
      <c r="CV116" s="388">
        <f t="shared" ref="CV116:CV155" si="308">CN116*CO116*CP116</f>
        <v>0.90188852730689517</v>
      </c>
      <c r="CY116" s="334"/>
      <c r="DA116" s="379">
        <f t="shared" si="285"/>
        <v>0.41476764381153369</v>
      </c>
      <c r="DB116" s="379">
        <f t="shared" si="286"/>
        <v>0.40017706326697106</v>
      </c>
      <c r="DC116" s="379">
        <f t="shared" si="287"/>
        <v>0.18505529292149514</v>
      </c>
      <c r="DD116" s="379">
        <f t="shared" si="288"/>
        <v>0</v>
      </c>
      <c r="DF116" s="379">
        <f t="shared" si="289"/>
        <v>0.42019582048106446</v>
      </c>
      <c r="DG116" s="379">
        <f t="shared" si="289"/>
        <v>0.40271594614817852</v>
      </c>
      <c r="DH116" s="379">
        <f t="shared" si="289"/>
        <v>0.1769388662735103</v>
      </c>
      <c r="DI116" s="379"/>
      <c r="DJ116" s="379">
        <f t="shared" si="290"/>
        <v>0.99985063290275322</v>
      </c>
      <c r="DK116" s="379"/>
      <c r="DL116" s="379">
        <f t="shared" si="291"/>
        <v>0.4202585932872368</v>
      </c>
      <c r="DM116" s="379">
        <f t="shared" si="291"/>
        <v>0.40277610764621796</v>
      </c>
      <c r="DN116" s="379">
        <f t="shared" si="291"/>
        <v>0.17696529906654526</v>
      </c>
      <c r="DO116" s="379">
        <f t="shared" si="291"/>
        <v>0</v>
      </c>
      <c r="DR116" s="379">
        <f>LN(AJ116/AJ115)</f>
        <v>-5.0136971841880068E-2</v>
      </c>
      <c r="DS116" s="379">
        <f>LN(BS116/BS115)</f>
        <v>4.289449882190044E-2</v>
      </c>
      <c r="DT116" s="379">
        <f t="shared" ref="DT116:DT155" si="309">LN(AL116/AL115)</f>
        <v>0</v>
      </c>
      <c r="DU116" s="379">
        <f t="shared" ref="DU116:DU155" si="310">LN(BU116/BU115)</f>
        <v>0</v>
      </c>
      <c r="DW116" s="379">
        <f>LN(AP116/AP115)</f>
        <v>-1.3230047776926926E-2</v>
      </c>
      <c r="DX116" s="379">
        <f t="shared" si="292"/>
        <v>2.5160939722906066E-3</v>
      </c>
      <c r="DY116" s="379">
        <f t="shared" si="293"/>
        <v>0.10212365798661428</v>
      </c>
      <c r="DZ116" s="379">
        <f t="shared" si="294"/>
        <v>0</v>
      </c>
      <c r="EA116" s="379"/>
      <c r="EC116" s="379">
        <f>LN(AV116/AV115)</f>
        <v>4.5575971250963597E-2</v>
      </c>
      <c r="ED116" s="379">
        <f t="shared" ref="ED116:ED155" si="311">LN(AW116/AW115)</f>
        <v>-2.914537596820899E-2</v>
      </c>
      <c r="EE116" s="379">
        <f t="shared" ref="EE116:EE155" si="312">LN(AX116/AX115)</f>
        <v>-3.5846309923182489E-3</v>
      </c>
      <c r="EF116" s="379"/>
      <c r="EH116" s="379">
        <f t="shared" ref="EH116:EH155" si="313">LN(BW116/BW115)</f>
        <v>0</v>
      </c>
      <c r="EI116" s="379">
        <f t="shared" ref="EI116:EI155" si="314">LN(BX116/BX115)</f>
        <v>-2.0743041329613989E-2</v>
      </c>
      <c r="EJ116" s="379">
        <f t="shared" ref="EJ116:EJ155" si="315">LN(BY116/BY115)</f>
        <v>0</v>
      </c>
      <c r="EK116" s="379">
        <f t="shared" ref="EK116:EK155" si="316">LN(BZ116/BZ115)</f>
        <v>0</v>
      </c>
      <c r="EM116" s="379">
        <f>LN(BW116/BW115)</f>
        <v>0</v>
      </c>
      <c r="EN116" s="379">
        <f t="shared" ref="EN116:EN155" si="317">LN(BX116/BX115)</f>
        <v>-2.0743041329613989E-2</v>
      </c>
      <c r="EO116" s="379">
        <f t="shared" ref="EO116:EO155" si="318">LN(BY116/BY115)</f>
        <v>0</v>
      </c>
      <c r="EP116" s="379">
        <v>1</v>
      </c>
      <c r="ER116" s="379">
        <f t="shared" ref="ER116:ER155" si="319">LN(CG116/CG115)</f>
        <v>0</v>
      </c>
      <c r="ES116" s="379">
        <f t="shared" ref="ES116:ES155" si="320">LN(CH116/CH115)</f>
        <v>0</v>
      </c>
      <c r="ET116" s="379">
        <f t="shared" ref="ET116:ET155" si="321">LN(CI116/CI115)</f>
        <v>0</v>
      </c>
      <c r="EU116" s="379">
        <f t="shared" ref="EU116:EU155" si="322">LN(CJ116/CJ115)</f>
        <v>0</v>
      </c>
      <c r="EX116" s="379">
        <f t="shared" si="239"/>
        <v>0.9962135726798157</v>
      </c>
      <c r="EY116" s="379">
        <f t="shared" si="240"/>
        <v>0.9962135726798157</v>
      </c>
      <c r="EZ116" s="379">
        <f t="shared" si="225"/>
        <v>1.2163834450299063</v>
      </c>
      <c r="FA116" s="379"/>
      <c r="FB116" s="379">
        <f t="shared" si="254"/>
        <v>1.0136176113732838</v>
      </c>
      <c r="FC116" s="379">
        <f t="shared" si="242"/>
        <v>1.0136176113732838</v>
      </c>
      <c r="FD116" s="379">
        <f t="shared" si="226"/>
        <v>0.86287541605588713</v>
      </c>
      <c r="FE116" s="379"/>
      <c r="FF116" s="379">
        <f t="shared" si="255"/>
        <v>1.0068033152998426</v>
      </c>
      <c r="FG116" s="379">
        <f t="shared" si="244"/>
        <v>1.0068033152998426</v>
      </c>
      <c r="FH116" s="379">
        <f t="shared" si="227"/>
        <v>1.0368327061417089</v>
      </c>
      <c r="FI116" s="379"/>
      <c r="FJ116" s="379">
        <f t="shared" si="245"/>
        <v>0.99168000291084568</v>
      </c>
      <c r="FK116" s="379">
        <f t="shared" si="246"/>
        <v>0.99168000291084568</v>
      </c>
      <c r="FL116" s="379">
        <f t="shared" si="228"/>
        <v>1.0080825064305401</v>
      </c>
      <c r="FN116" s="379">
        <f t="shared" si="256"/>
        <v>1.0136176113732838</v>
      </c>
      <c r="FO116" s="379">
        <f t="shared" si="248"/>
        <v>1.0136176113732838</v>
      </c>
      <c r="FP116" s="379">
        <f t="shared" si="229"/>
        <v>0.86287541605588713</v>
      </c>
      <c r="FR116" s="336"/>
      <c r="FT116" s="331">
        <f t="shared" si="249"/>
        <v>1994</v>
      </c>
      <c r="FU116" s="379">
        <f t="shared" si="252"/>
        <v>0.71413510412705761</v>
      </c>
      <c r="FV116" s="379">
        <f t="shared" si="252"/>
        <v>0.83859705050768329</v>
      </c>
      <c r="FW116" s="379">
        <f t="shared" si="252"/>
        <v>1.059915230650579</v>
      </c>
      <c r="FX116" s="379">
        <f t="shared" si="252"/>
        <v>1.0483087279200423</v>
      </c>
      <c r="FY116" s="379">
        <f t="shared" si="252"/>
        <v>1</v>
      </c>
      <c r="FZ116" s="379">
        <f t="shared" si="252"/>
        <v>0.7664198014222976</v>
      </c>
      <c r="GB116" s="331">
        <f t="shared" si="250"/>
        <v>1994</v>
      </c>
      <c r="GC116" s="389">
        <f t="shared" si="231"/>
        <v>0.84978575293566216</v>
      </c>
      <c r="GD116" s="389">
        <f t="shared" si="232"/>
        <v>1.1899509602940206</v>
      </c>
      <c r="GE116" s="389">
        <f t="shared" si="233"/>
        <v>1.0483087279200423</v>
      </c>
      <c r="GF116" s="389">
        <f t="shared" si="234"/>
        <v>0.70324501312018595</v>
      </c>
      <c r="GG116" s="389">
        <f t="shared" si="235"/>
        <v>0.7664198014222976</v>
      </c>
      <c r="GI116" s="331">
        <f t="shared" si="251"/>
        <v>2001</v>
      </c>
      <c r="GJ116" s="379">
        <f t="shared" si="236"/>
        <v>0.93730404233820885</v>
      </c>
      <c r="GK116" s="379">
        <f t="shared" si="253"/>
        <v>1.3665821418894113</v>
      </c>
      <c r="GL116" s="379">
        <f t="shared" si="253"/>
        <v>0.68587464566331124</v>
      </c>
    </row>
    <row r="117" spans="1:194" x14ac:dyDescent="0.2">
      <c r="A117" s="330" t="s">
        <v>595</v>
      </c>
      <c r="B117" s="330">
        <f t="shared" si="238"/>
        <v>1972</v>
      </c>
      <c r="D117" s="384">
        <f t="shared" si="257"/>
        <v>1122.9846613333334</v>
      </c>
      <c r="E117" s="384">
        <f t="shared" si="257"/>
        <v>1107.4302713419647</v>
      </c>
      <c r="F117" s="384">
        <f t="shared" si="257"/>
        <v>549.91878832300415</v>
      </c>
      <c r="G117" s="384">
        <f t="shared" si="257"/>
        <v>0</v>
      </c>
      <c r="H117" s="384">
        <f t="shared" si="258"/>
        <v>2780.3337209983024</v>
      </c>
      <c r="J117" s="390">
        <f t="shared" si="259"/>
        <v>216066.92165999999</v>
      </c>
      <c r="K117" s="390">
        <f t="shared" si="259"/>
        <v>404671.68283999996</v>
      </c>
      <c r="L117" s="390">
        <f t="shared" si="259"/>
        <v>942342.18519999995</v>
      </c>
      <c r="M117" s="390"/>
      <c r="N117" s="390">
        <f t="shared" si="295"/>
        <v>1563080.7896999998</v>
      </c>
      <c r="P117" s="391">
        <f t="shared" si="260"/>
        <v>48796.884569999995</v>
      </c>
      <c r="Q117" s="802">
        <f t="shared" si="260"/>
        <v>337520.35547103907</v>
      </c>
      <c r="R117" s="391">
        <f t="shared" si="260"/>
        <v>522217.23677999998</v>
      </c>
      <c r="S117" s="399"/>
      <c r="T117" s="390">
        <f t="shared" si="261"/>
        <v>908534.4768210391</v>
      </c>
      <c r="U117" s="390">
        <f t="shared" si="262"/>
        <v>772148.80057262501</v>
      </c>
      <c r="W117" s="393">
        <f t="shared" si="263"/>
        <v>5.197392792499941</v>
      </c>
      <c r="X117" s="393">
        <f t="shared" si="264"/>
        <v>2.7366141944254183</v>
      </c>
      <c r="Y117" s="393">
        <f t="shared" si="265"/>
        <v>0.58356592431048926</v>
      </c>
      <c r="Z117" s="384"/>
      <c r="AA117" s="384">
        <f t="shared" ref="AA117:AA155" si="323">H117/T117*1000</f>
        <v>3.0602401911336226</v>
      </c>
      <c r="AD117" s="393">
        <f t="shared" si="296"/>
        <v>23.013449961593185</v>
      </c>
      <c r="AE117" s="393">
        <f t="shared" si="297"/>
        <v>3.2810769880721691</v>
      </c>
      <c r="AF117" s="393">
        <f t="shared" si="298"/>
        <v>1.0530460306400693</v>
      </c>
      <c r="AG117" s="384"/>
      <c r="AH117" s="393">
        <f t="shared" si="299"/>
        <v>3.6007745125504425</v>
      </c>
      <c r="AJ117" s="394">
        <f t="shared" si="266"/>
        <v>1.3273041565388926</v>
      </c>
      <c r="AK117" s="394">
        <f t="shared" si="267"/>
        <v>1.1231897052253164</v>
      </c>
      <c r="AL117" s="394">
        <f t="shared" si="268"/>
        <v>1.2027462625442278</v>
      </c>
      <c r="AM117" s="395"/>
      <c r="AN117" s="394">
        <f t="shared" si="269"/>
        <v>0.98510376831163138</v>
      </c>
      <c r="AO117" s="389"/>
      <c r="AP117" s="389">
        <f t="shared" si="300"/>
        <v>4.4278835332212276</v>
      </c>
      <c r="AQ117" s="389">
        <f t="shared" si="301"/>
        <v>1.1989548964394914</v>
      </c>
      <c r="AR117" s="389">
        <f t="shared" si="302"/>
        <v>1.8045022623353018</v>
      </c>
      <c r="AS117" s="389"/>
      <c r="AT117" s="389">
        <f t="shared" si="270"/>
        <v>1.7204419090062684</v>
      </c>
      <c r="AV117" s="389">
        <f t="shared" si="271"/>
        <v>6.3196218829598985E-2</v>
      </c>
      <c r="AW117" s="389">
        <f t="shared" si="271"/>
        <v>0.43711827981955576</v>
      </c>
      <c r="AX117" s="389">
        <f t="shared" si="271"/>
        <v>0.67631683995717407</v>
      </c>
      <c r="AY117" s="402"/>
      <c r="AZ117" s="402">
        <f t="shared" si="272"/>
        <v>581246.01287909946</v>
      </c>
      <c r="BC117" s="379">
        <f t="shared" si="273"/>
        <v>1.3273041565388926</v>
      </c>
      <c r="BD117" s="379">
        <f t="shared" si="274"/>
        <v>1.1231897052253164</v>
      </c>
      <c r="BE117" s="379">
        <f t="shared" si="275"/>
        <v>1.2027462625442278</v>
      </c>
      <c r="BF117" s="379" t="e">
        <f t="shared" si="276"/>
        <v>#DIV/0!</v>
      </c>
      <c r="BG117" s="379"/>
      <c r="BH117" s="379"/>
      <c r="BI117" s="379"/>
      <c r="BJ117" s="379"/>
      <c r="BK117" s="379"/>
      <c r="BL117" s="379"/>
      <c r="BM117" s="379"/>
      <c r="BN117" s="379"/>
      <c r="BO117" s="379"/>
      <c r="BP117" s="379"/>
      <c r="BQ117" s="379"/>
      <c r="BR117" s="387">
        <f t="shared" si="303"/>
        <v>1.3273041565388926</v>
      </c>
      <c r="BS117" s="396">
        <f>Mining!BZ117</f>
        <v>1.1080215061812668</v>
      </c>
      <c r="BT117" s="387">
        <f t="shared" si="277"/>
        <v>1.2027462625442278</v>
      </c>
      <c r="BU117" s="387">
        <v>1</v>
      </c>
      <c r="BV117" s="387"/>
      <c r="BW117" s="387">
        <v>1</v>
      </c>
      <c r="BX117" s="396">
        <f>Mining!BW117</f>
        <v>1.0136894446176636</v>
      </c>
      <c r="BY117" s="387">
        <v>1</v>
      </c>
      <c r="BZ117" s="387">
        <v>1</v>
      </c>
      <c r="CB117" s="396">
        <f t="shared" si="304"/>
        <v>6.3196218829598985E-2</v>
      </c>
      <c r="CC117" s="396">
        <f t="shared" si="305"/>
        <v>0.43711827981955576</v>
      </c>
      <c r="CD117" s="396">
        <f t="shared" si="306"/>
        <v>0.67631683995717407</v>
      </c>
      <c r="CE117" s="396"/>
      <c r="CG117" s="396">
        <v>1</v>
      </c>
      <c r="CH117" s="396">
        <v>1</v>
      </c>
      <c r="CI117" s="396">
        <v>1</v>
      </c>
      <c r="CJ117" s="396">
        <v>1</v>
      </c>
      <c r="CL117" s="388">
        <f t="shared" si="307"/>
        <v>0.88943272623251213</v>
      </c>
      <c r="CM117" s="388">
        <f t="shared" si="278"/>
        <v>1.1067972251591576</v>
      </c>
      <c r="CN117" s="388">
        <f t="shared" si="279"/>
        <v>0.88339957947740655</v>
      </c>
      <c r="CO117" s="388">
        <f t="shared" si="280"/>
        <v>1.0276315275252295</v>
      </c>
      <c r="CP117" s="388">
        <f t="shared" si="281"/>
        <v>1.0082042288323723</v>
      </c>
      <c r="CQ117" s="388">
        <v>1</v>
      </c>
      <c r="CR117" s="388">
        <f t="shared" si="282"/>
        <v>1.2092746222180975</v>
      </c>
      <c r="CS117" s="388">
        <f t="shared" si="283"/>
        <v>0.98442167335988884</v>
      </c>
      <c r="CT117" s="388">
        <f t="shared" si="284"/>
        <v>0.98442167335988906</v>
      </c>
      <c r="CU117" s="388"/>
      <c r="CV117" s="388">
        <f t="shared" si="308"/>
        <v>0.91525713417273891</v>
      </c>
      <c r="CY117" s="334"/>
      <c r="DA117" s="379">
        <f t="shared" si="285"/>
        <v>0.40390283110694936</v>
      </c>
      <c r="DB117" s="379">
        <f t="shared" si="286"/>
        <v>0.39830839836893123</v>
      </c>
      <c r="DC117" s="379">
        <f t="shared" si="287"/>
        <v>0.19778877052411936</v>
      </c>
      <c r="DD117" s="379">
        <f t="shared" si="288"/>
        <v>0</v>
      </c>
      <c r="DF117" s="379">
        <f t="shared" si="289"/>
        <v>0.40931120465169124</v>
      </c>
      <c r="DG117" s="379">
        <f t="shared" si="289"/>
        <v>0.39924200195608683</v>
      </c>
      <c r="DH117" s="379">
        <f t="shared" si="289"/>
        <v>0.19135142451112083</v>
      </c>
      <c r="DI117" s="379"/>
      <c r="DJ117" s="379">
        <f t="shared" si="290"/>
        <v>0.99990463111889893</v>
      </c>
      <c r="DK117" s="379"/>
      <c r="DL117" s="379">
        <f t="shared" si="291"/>
        <v>0.40935024392643293</v>
      </c>
      <c r="DM117" s="379">
        <f t="shared" si="291"/>
        <v>0.39928008085064348</v>
      </c>
      <c r="DN117" s="379">
        <f t="shared" si="291"/>
        <v>0.19136967522292353</v>
      </c>
      <c r="DO117" s="379">
        <f t="shared" si="291"/>
        <v>0</v>
      </c>
      <c r="DR117" s="379">
        <f t="shared" ref="DR117:DR155" si="324">LN(AJ117/AJ116)</f>
        <v>-3.0691480700309245E-2</v>
      </c>
      <c r="DS117" s="379">
        <f t="shared" ref="DS117:DS155" si="325">LN(BS117/BS116)</f>
        <v>1.6785691515451985E-2</v>
      </c>
      <c r="DT117" s="379">
        <f t="shared" si="309"/>
        <v>0</v>
      </c>
      <c r="DU117" s="379">
        <f t="shared" si="310"/>
        <v>0</v>
      </c>
      <c r="DW117" s="379">
        <f t="shared" ref="DW117:DW155" si="326">LN(AP117/AP116)</f>
        <v>2.5803918745432759E-2</v>
      </c>
      <c r="DX117" s="379">
        <f t="shared" si="292"/>
        <v>-4.003835683358996E-3</v>
      </c>
      <c r="DY117" s="379">
        <f t="shared" si="293"/>
        <v>7.5994879142312455E-2</v>
      </c>
      <c r="DZ117" s="379">
        <f t="shared" si="294"/>
        <v>0</v>
      </c>
      <c r="EA117" s="379"/>
      <c r="EC117" s="379">
        <f t="shared" ref="EC117:EC155" si="327">LN(AV117/AV116)</f>
        <v>-1.280382967999346E-2</v>
      </c>
      <c r="ED117" s="379">
        <f t="shared" si="311"/>
        <v>-8.912034457003554E-3</v>
      </c>
      <c r="EE117" s="379">
        <f t="shared" si="312"/>
        <v>-5.9714911829055763E-4</v>
      </c>
      <c r="EF117" s="379"/>
      <c r="EH117" s="379">
        <f t="shared" si="313"/>
        <v>0</v>
      </c>
      <c r="EI117" s="379">
        <f t="shared" si="314"/>
        <v>3.0239219097774063E-4</v>
      </c>
      <c r="EJ117" s="379">
        <f t="shared" si="315"/>
        <v>0</v>
      </c>
      <c r="EK117" s="379">
        <f t="shared" si="316"/>
        <v>0</v>
      </c>
      <c r="EM117" s="379">
        <f t="shared" ref="EM117:EM155" si="328">LN(BW117/BW116)</f>
        <v>0</v>
      </c>
      <c r="EN117" s="379">
        <f t="shared" si="317"/>
        <v>3.0239219097774063E-4</v>
      </c>
      <c r="EO117" s="379">
        <f t="shared" si="318"/>
        <v>0</v>
      </c>
      <c r="EP117" s="379">
        <v>1</v>
      </c>
      <c r="ER117" s="379">
        <f t="shared" si="319"/>
        <v>0</v>
      </c>
      <c r="ES117" s="379">
        <f t="shared" si="320"/>
        <v>0</v>
      </c>
      <c r="ET117" s="379">
        <f t="shared" si="321"/>
        <v>0</v>
      </c>
      <c r="EU117" s="379">
        <f t="shared" si="322"/>
        <v>0</v>
      </c>
      <c r="EX117" s="379">
        <f t="shared" si="239"/>
        <v>0.99415577148730927</v>
      </c>
      <c r="EY117" s="379">
        <f t="shared" si="240"/>
        <v>0.99039147291363083</v>
      </c>
      <c r="EZ117" s="379">
        <f t="shared" si="225"/>
        <v>1.2092746222180975</v>
      </c>
      <c r="FA117" s="379"/>
      <c r="FB117" s="379">
        <f t="shared" si="254"/>
        <v>1.0237857783865638</v>
      </c>
      <c r="FC117" s="379">
        <f t="shared" si="242"/>
        <v>1.0377272952461269</v>
      </c>
      <c r="FD117" s="379">
        <f t="shared" si="226"/>
        <v>0.88339957947740655</v>
      </c>
      <c r="FE117" s="379"/>
      <c r="FF117" s="379">
        <f t="shared" si="255"/>
        <v>0.99112568636967568</v>
      </c>
      <c r="FG117" s="379">
        <f t="shared" si="244"/>
        <v>0.99786862691582146</v>
      </c>
      <c r="FH117" s="379">
        <f t="shared" si="227"/>
        <v>1.0276315275252295</v>
      </c>
      <c r="FI117" s="379"/>
      <c r="FJ117" s="379">
        <f t="shared" si="245"/>
        <v>1.0001207464677302</v>
      </c>
      <c r="FK117" s="379">
        <f t="shared" si="246"/>
        <v>0.99179974476831578</v>
      </c>
      <c r="FL117" s="379">
        <f t="shared" si="228"/>
        <v>1.0082042288323723</v>
      </c>
      <c r="FN117" s="379">
        <f t="shared" si="256"/>
        <v>1.0237857783865638</v>
      </c>
      <c r="FO117" s="379">
        <f t="shared" si="248"/>
        <v>1.0377272952461269</v>
      </c>
      <c r="FP117" s="379">
        <f t="shared" si="229"/>
        <v>0.88339957947740655</v>
      </c>
      <c r="FR117" s="336"/>
      <c r="FT117" s="331">
        <f t="shared" si="249"/>
        <v>1995</v>
      </c>
      <c r="FU117" s="379">
        <f t="shared" si="252"/>
        <v>0.72688269197487954</v>
      </c>
      <c r="FV117" s="379">
        <f t="shared" si="252"/>
        <v>0.87342852369043</v>
      </c>
      <c r="FW117" s="379">
        <f t="shared" si="252"/>
        <v>1.0274246558211522</v>
      </c>
      <c r="FX117" s="379">
        <f t="shared" si="252"/>
        <v>1.0512440554226743</v>
      </c>
      <c r="FY117" s="379">
        <f t="shared" si="252"/>
        <v>1</v>
      </c>
      <c r="FZ117" s="379">
        <f t="shared" si="252"/>
        <v>0.77051912127480404</v>
      </c>
      <c r="GB117" s="331">
        <f t="shared" si="250"/>
        <v>1995</v>
      </c>
      <c r="GC117" s="389">
        <f t="shared" si="231"/>
        <v>0.84062179600807463</v>
      </c>
      <c r="GD117" s="389">
        <f t="shared" si="232"/>
        <v>1.1564751854582966</v>
      </c>
      <c r="GE117" s="389">
        <f t="shared" si="233"/>
        <v>1.0512440554226743</v>
      </c>
      <c r="GF117" s="389">
        <f t="shared" si="234"/>
        <v>0.76287738599604404</v>
      </c>
      <c r="GG117" s="389">
        <f t="shared" si="235"/>
        <v>0.77051912127480404</v>
      </c>
      <c r="GI117" s="331">
        <f t="shared" si="251"/>
        <v>2002</v>
      </c>
      <c r="GJ117" s="379">
        <f t="shared" si="236"/>
        <v>0.9083604109293173</v>
      </c>
      <c r="GK117" s="379">
        <f t="shared" si="253"/>
        <v>1.3479078974084857</v>
      </c>
      <c r="GL117" s="379">
        <f t="shared" si="253"/>
        <v>0.67390391634009184</v>
      </c>
    </row>
    <row r="118" spans="1:194" x14ac:dyDescent="0.2">
      <c r="A118" s="330" t="s">
        <v>595</v>
      </c>
      <c r="B118" s="330">
        <f t="shared" si="238"/>
        <v>1973</v>
      </c>
      <c r="D118" s="384">
        <f t="shared" si="257"/>
        <v>1146.0904346666666</v>
      </c>
      <c r="E118" s="384">
        <f t="shared" si="257"/>
        <v>1194.0853877752306</v>
      </c>
      <c r="F118" s="384">
        <f t="shared" si="257"/>
        <v>556.52202781606104</v>
      </c>
      <c r="G118" s="384">
        <f t="shared" si="257"/>
        <v>0</v>
      </c>
      <c r="H118" s="384">
        <f t="shared" si="258"/>
        <v>2896.6978502579582</v>
      </c>
      <c r="J118" s="390">
        <f t="shared" si="259"/>
        <v>219868.60239000001</v>
      </c>
      <c r="K118" s="390">
        <f t="shared" si="259"/>
        <v>415503.69024000003</v>
      </c>
      <c r="L118" s="390">
        <f t="shared" si="259"/>
        <v>953657.51260000002</v>
      </c>
      <c r="M118" s="390"/>
      <c r="N118" s="390">
        <f t="shared" si="295"/>
        <v>1589029.8052300001</v>
      </c>
      <c r="P118" s="391">
        <f t="shared" si="260"/>
        <v>48239.852710000006</v>
      </c>
      <c r="Q118" s="802">
        <f t="shared" si="260"/>
        <v>338436.42321975849</v>
      </c>
      <c r="R118" s="391">
        <f t="shared" si="260"/>
        <v>541066.68792000005</v>
      </c>
      <c r="S118" s="399"/>
      <c r="T118" s="390">
        <f t="shared" si="261"/>
        <v>927742.9638497585</v>
      </c>
      <c r="U118" s="390">
        <f t="shared" si="262"/>
        <v>779967.42853984004</v>
      </c>
      <c r="W118" s="393">
        <f t="shared" si="263"/>
        <v>5.2126152720693906</v>
      </c>
      <c r="X118" s="393">
        <f t="shared" si="264"/>
        <v>2.87382619173734</v>
      </c>
      <c r="Y118" s="393">
        <f t="shared" si="265"/>
        <v>0.58356592431048926</v>
      </c>
      <c r="Z118" s="384"/>
      <c r="AA118" s="384">
        <f t="shared" si="323"/>
        <v>3.1223064610889986</v>
      </c>
      <c r="AD118" s="393">
        <f t="shared" si="296"/>
        <v>23.758166127839043</v>
      </c>
      <c r="AE118" s="393">
        <f t="shared" si="297"/>
        <v>3.5282413648482205</v>
      </c>
      <c r="AF118" s="393">
        <f t="shared" si="298"/>
        <v>1.0285645748317556</v>
      </c>
      <c r="AG118" s="384"/>
      <c r="AH118" s="393">
        <f t="shared" si="299"/>
        <v>3.7138702774817185</v>
      </c>
      <c r="AJ118" s="394">
        <f t="shared" si="266"/>
        <v>1.3311916557547523</v>
      </c>
      <c r="AK118" s="394">
        <f t="shared" si="267"/>
        <v>1.1795056825114432</v>
      </c>
      <c r="AL118" s="394">
        <f t="shared" si="268"/>
        <v>1.2027462625442278</v>
      </c>
      <c r="AM118" s="395"/>
      <c r="AN118" s="394">
        <f t="shared" si="269"/>
        <v>1.0050831531309121</v>
      </c>
      <c r="AO118" s="389"/>
      <c r="AP118" s="389">
        <f t="shared" si="300"/>
        <v>4.5578207651621163</v>
      </c>
      <c r="AQ118" s="389">
        <f t="shared" si="301"/>
        <v>1.2277156409084229</v>
      </c>
      <c r="AR118" s="389">
        <f t="shared" si="302"/>
        <v>1.7625507795833921</v>
      </c>
      <c r="AS118" s="389"/>
      <c r="AT118" s="389">
        <f t="shared" si="270"/>
        <v>1.7127910069359817</v>
      </c>
      <c r="AV118" s="389">
        <f t="shared" si="271"/>
        <v>6.1848547701932606E-2</v>
      </c>
      <c r="AW118" s="389">
        <f t="shared" si="271"/>
        <v>0.4339109696584868</v>
      </c>
      <c r="AX118" s="389">
        <f t="shared" si="271"/>
        <v>0.69370420881923134</v>
      </c>
      <c r="AY118" s="402"/>
      <c r="AZ118" s="402">
        <f t="shared" si="272"/>
        <v>583842.39288417553</v>
      </c>
      <c r="BC118" s="379">
        <f t="shared" si="273"/>
        <v>1.3311916557547523</v>
      </c>
      <c r="BD118" s="379">
        <f t="shared" si="274"/>
        <v>1.1795056825114432</v>
      </c>
      <c r="BE118" s="379">
        <f t="shared" si="275"/>
        <v>1.2027462625442278</v>
      </c>
      <c r="BF118" s="379" t="e">
        <f t="shared" si="276"/>
        <v>#DIV/0!</v>
      </c>
      <c r="BG118" s="379"/>
      <c r="BH118" s="379"/>
      <c r="BI118" s="379"/>
      <c r="BJ118" s="379"/>
      <c r="BK118" s="379"/>
      <c r="BL118" s="379"/>
      <c r="BM118" s="379"/>
      <c r="BN118" s="379"/>
      <c r="BO118" s="379"/>
      <c r="BP118" s="379"/>
      <c r="BQ118" s="379"/>
      <c r="BR118" s="387">
        <f t="shared" si="303"/>
        <v>1.3311916557547523</v>
      </c>
      <c r="BS118" s="396">
        <f>Mining!BZ118</f>
        <v>1.1305690199827718</v>
      </c>
      <c r="BT118" s="387">
        <f t="shared" si="277"/>
        <v>1.2027462625442278</v>
      </c>
      <c r="BU118" s="387">
        <v>1</v>
      </c>
      <c r="BV118" s="387"/>
      <c r="BW118" s="387">
        <v>1</v>
      </c>
      <c r="BX118" s="396">
        <f>Mining!BW118</f>
        <v>1.0432849845199337</v>
      </c>
      <c r="BY118" s="387">
        <v>1</v>
      </c>
      <c r="BZ118" s="387">
        <v>1</v>
      </c>
      <c r="CB118" s="396">
        <f t="shared" si="304"/>
        <v>6.1848547701932606E-2</v>
      </c>
      <c r="CC118" s="396">
        <f t="shared" si="305"/>
        <v>0.4339109696584868</v>
      </c>
      <c r="CD118" s="396">
        <f t="shared" si="306"/>
        <v>0.69370420881923134</v>
      </c>
      <c r="CE118" s="396"/>
      <c r="CG118" s="396">
        <v>1</v>
      </c>
      <c r="CH118" s="396">
        <v>1</v>
      </c>
      <c r="CI118" s="396">
        <v>1</v>
      </c>
      <c r="CJ118" s="396">
        <v>1</v>
      </c>
      <c r="CL118" s="388">
        <f t="shared" si="307"/>
        <v>0.89843894832742521</v>
      </c>
      <c r="CM118" s="388">
        <f t="shared" si="278"/>
        <v>1.1415603235889251</v>
      </c>
      <c r="CN118" s="388">
        <f t="shared" si="279"/>
        <v>0.89817182110374971</v>
      </c>
      <c r="CO118" s="388">
        <f t="shared" si="280"/>
        <v>1.0208168093394512</v>
      </c>
      <c r="CP118" s="388">
        <f t="shared" si="281"/>
        <v>1.0200310307876717</v>
      </c>
      <c r="CQ118" s="388">
        <v>1</v>
      </c>
      <c r="CR118" s="388">
        <f t="shared" si="282"/>
        <v>1.2206137102615446</v>
      </c>
      <c r="CS118" s="388">
        <f t="shared" si="283"/>
        <v>1.0256222565775488</v>
      </c>
      <c r="CT118" s="388">
        <f t="shared" si="284"/>
        <v>1.025622256577549</v>
      </c>
      <c r="CU118" s="388"/>
      <c r="CV118" s="388">
        <f t="shared" si="308"/>
        <v>0.93523472167481958</v>
      </c>
      <c r="CY118" s="334"/>
      <c r="DA118" s="379">
        <f t="shared" si="285"/>
        <v>0.39565411855592891</v>
      </c>
      <c r="DB118" s="379">
        <f t="shared" si="286"/>
        <v>0.4122229688777842</v>
      </c>
      <c r="DC118" s="379">
        <f t="shared" si="287"/>
        <v>0.19212291256628694</v>
      </c>
      <c r="DD118" s="379">
        <f t="shared" si="288"/>
        <v>0</v>
      </c>
      <c r="DF118" s="379">
        <f t="shared" si="289"/>
        <v>0.39976429131184005</v>
      </c>
      <c r="DG118" s="379">
        <f t="shared" si="289"/>
        <v>0.40522586807788169</v>
      </c>
      <c r="DH118" s="379">
        <f t="shared" si="289"/>
        <v>0.19494211888458679</v>
      </c>
      <c r="DI118" s="379"/>
      <c r="DJ118" s="379">
        <f t="shared" si="290"/>
        <v>0.99993227827430853</v>
      </c>
      <c r="DK118" s="379"/>
      <c r="DL118" s="379">
        <f t="shared" si="291"/>
        <v>0.39979136587305353</v>
      </c>
      <c r="DM118" s="379">
        <f t="shared" si="291"/>
        <v>0.4052533125315485</v>
      </c>
      <c r="DN118" s="379">
        <f t="shared" si="291"/>
        <v>0.19495532159539797</v>
      </c>
      <c r="DO118" s="379">
        <f t="shared" si="291"/>
        <v>0</v>
      </c>
      <c r="DR118" s="379">
        <f t="shared" si="324"/>
        <v>2.924587632424547E-3</v>
      </c>
      <c r="DS118" s="379">
        <f t="shared" si="325"/>
        <v>2.0145065440979059E-2</v>
      </c>
      <c r="DT118" s="379">
        <f t="shared" si="309"/>
        <v>0</v>
      </c>
      <c r="DU118" s="379">
        <f t="shared" si="310"/>
        <v>0</v>
      </c>
      <c r="DW118" s="379">
        <f t="shared" si="326"/>
        <v>2.8922894761247625E-2</v>
      </c>
      <c r="DX118" s="379">
        <f t="shared" si="292"/>
        <v>2.3704982442642179E-2</v>
      </c>
      <c r="DY118" s="379">
        <f t="shared" si="293"/>
        <v>-2.3522732418170097E-2</v>
      </c>
      <c r="DZ118" s="379">
        <f t="shared" si="294"/>
        <v>0</v>
      </c>
      <c r="EA118" s="379"/>
      <c r="EC118" s="379">
        <f t="shared" si="327"/>
        <v>-2.1555853125785285E-2</v>
      </c>
      <c r="ED118" s="379">
        <f t="shared" si="311"/>
        <v>-7.3644476547882146E-3</v>
      </c>
      <c r="EE118" s="379">
        <f t="shared" si="312"/>
        <v>2.5383993176796075E-2</v>
      </c>
      <c r="EF118" s="379"/>
      <c r="EH118" s="379">
        <f t="shared" si="313"/>
        <v>0</v>
      </c>
      <c r="EI118" s="379">
        <f t="shared" si="314"/>
        <v>2.8777783470428663E-2</v>
      </c>
      <c r="EJ118" s="379">
        <f t="shared" si="315"/>
        <v>0</v>
      </c>
      <c r="EK118" s="379">
        <f t="shared" si="316"/>
        <v>0</v>
      </c>
      <c r="EM118" s="379">
        <f t="shared" si="328"/>
        <v>0</v>
      </c>
      <c r="EN118" s="379">
        <f t="shared" si="317"/>
        <v>2.8777783470428663E-2</v>
      </c>
      <c r="EO118" s="379">
        <f t="shared" si="318"/>
        <v>0</v>
      </c>
      <c r="EP118" s="379">
        <v>1</v>
      </c>
      <c r="ER118" s="379">
        <f t="shared" si="319"/>
        <v>0</v>
      </c>
      <c r="ES118" s="379">
        <f t="shared" si="320"/>
        <v>0</v>
      </c>
      <c r="ET118" s="379">
        <f t="shared" si="321"/>
        <v>0</v>
      </c>
      <c r="EU118" s="379">
        <f t="shared" si="322"/>
        <v>0</v>
      </c>
      <c r="EX118" s="379">
        <f t="shared" si="239"/>
        <v>1.0093767683825603</v>
      </c>
      <c r="EY118" s="379">
        <f t="shared" si="240"/>
        <v>0.99967814436320468</v>
      </c>
      <c r="EZ118" s="379">
        <f t="shared" si="225"/>
        <v>1.2206137102615446</v>
      </c>
      <c r="FA118" s="379"/>
      <c r="FB118" s="379">
        <f t="shared" si="254"/>
        <v>1.0167220383273015</v>
      </c>
      <c r="FC118" s="379">
        <f t="shared" si="242"/>
        <v>1.0550802108505195</v>
      </c>
      <c r="FD118" s="379">
        <f t="shared" si="226"/>
        <v>0.89817182110374971</v>
      </c>
      <c r="FE118" s="379"/>
      <c r="FF118" s="379">
        <f t="shared" si="255"/>
        <v>0.99336851974346341</v>
      </c>
      <c r="FG118" s="379">
        <f t="shared" si="244"/>
        <v>0.99125128081781189</v>
      </c>
      <c r="FH118" s="379">
        <f t="shared" si="227"/>
        <v>1.0208168093394512</v>
      </c>
      <c r="FI118" s="379"/>
      <c r="FJ118" s="379">
        <f t="shared" si="245"/>
        <v>1.0117305617424324</v>
      </c>
      <c r="FK118" s="379">
        <f t="shared" si="246"/>
        <v>1.0034341129104491</v>
      </c>
      <c r="FL118" s="379">
        <f t="shared" si="228"/>
        <v>1.0200310307876717</v>
      </c>
      <c r="FN118" s="379">
        <f t="shared" si="256"/>
        <v>1.0167220383273015</v>
      </c>
      <c r="FO118" s="379">
        <f t="shared" si="248"/>
        <v>1.0550802108505195</v>
      </c>
      <c r="FP118" s="379">
        <f t="shared" si="229"/>
        <v>0.89817182110374971</v>
      </c>
      <c r="FR118" s="336"/>
      <c r="FT118" s="331">
        <f t="shared" si="249"/>
        <v>1996</v>
      </c>
      <c r="FU118" s="379">
        <f t="shared" si="252"/>
        <v>0.71713046937000879</v>
      </c>
      <c r="FV118" s="379">
        <f t="shared" si="252"/>
        <v>0.87564637744603935</v>
      </c>
      <c r="FW118" s="379">
        <f t="shared" si="252"/>
        <v>1.0224684951872063</v>
      </c>
      <c r="FX118" s="379">
        <f t="shared" si="252"/>
        <v>1.0493462541315064</v>
      </c>
      <c r="FY118" s="379">
        <f t="shared" si="252"/>
        <v>1</v>
      </c>
      <c r="FZ118" s="379">
        <f t="shared" si="252"/>
        <v>0.76330950092439176</v>
      </c>
      <c r="GB118" s="331">
        <f t="shared" si="250"/>
        <v>1996</v>
      </c>
      <c r="GC118" s="389">
        <f t="shared" si="231"/>
        <v>0.86349787170344627</v>
      </c>
      <c r="GD118" s="389">
        <f t="shared" si="232"/>
        <v>1.2041014969870407</v>
      </c>
      <c r="GE118" s="389">
        <f t="shared" si="233"/>
        <v>1.0493462541315064</v>
      </c>
      <c r="GF118" s="389">
        <f t="shared" si="234"/>
        <v>0.76675657833437161</v>
      </c>
      <c r="GG118" s="389">
        <f t="shared" si="235"/>
        <v>0.76330950092439176</v>
      </c>
      <c r="GI118" s="331">
        <f t="shared" si="251"/>
        <v>2003</v>
      </c>
      <c r="GJ118" s="379">
        <f t="shared" si="236"/>
        <v>0.84293737132828983</v>
      </c>
      <c r="GK118" s="379">
        <f t="shared" si="253"/>
        <v>1.3492317143358021</v>
      </c>
      <c r="GL118" s="379">
        <f t="shared" si="253"/>
        <v>0.62475360041714545</v>
      </c>
    </row>
    <row r="119" spans="1:194" x14ac:dyDescent="0.2">
      <c r="A119" s="330" t="s">
        <v>595</v>
      </c>
      <c r="B119" s="330">
        <f t="shared" si="238"/>
        <v>1974</v>
      </c>
      <c r="D119" s="384">
        <f t="shared" si="257"/>
        <v>1162.0173626666667</v>
      </c>
      <c r="E119" s="384">
        <f t="shared" si="257"/>
        <v>1211.1568896638328</v>
      </c>
      <c r="F119" s="384">
        <f t="shared" si="257"/>
        <v>489.9566078551893</v>
      </c>
      <c r="G119" s="384">
        <f t="shared" si="257"/>
        <v>0</v>
      </c>
      <c r="H119" s="384">
        <f t="shared" si="258"/>
        <v>2863.1308601856886</v>
      </c>
      <c r="J119" s="390">
        <f t="shared" si="259"/>
        <v>207173.34198</v>
      </c>
      <c r="K119" s="390">
        <f t="shared" si="259"/>
        <v>429586.26864999998</v>
      </c>
      <c r="L119" s="390">
        <f t="shared" si="259"/>
        <v>839590.8456</v>
      </c>
      <c r="M119" s="390"/>
      <c r="N119" s="390">
        <f t="shared" si="295"/>
        <v>1476350.4562300001</v>
      </c>
      <c r="P119" s="391">
        <f t="shared" si="260"/>
        <v>47170.470690000002</v>
      </c>
      <c r="Q119" s="802">
        <f t="shared" si="260"/>
        <v>279176.5709422878</v>
      </c>
      <c r="R119" s="391">
        <f t="shared" si="260"/>
        <v>512183.75031000003</v>
      </c>
      <c r="S119" s="399"/>
      <c r="T119" s="390">
        <f t="shared" si="261"/>
        <v>838530.79194228782</v>
      </c>
      <c r="U119" s="390">
        <f t="shared" si="262"/>
        <v>735399.60125740152</v>
      </c>
      <c r="W119" s="393">
        <f t="shared" si="263"/>
        <v>5.6089135385905244</v>
      </c>
      <c r="X119" s="393">
        <f t="shared" si="264"/>
        <v>2.8193566183341106</v>
      </c>
      <c r="Y119" s="393">
        <f t="shared" si="265"/>
        <v>0.58356592431048937</v>
      </c>
      <c r="Z119" s="384"/>
      <c r="AA119" s="384">
        <f t="shared" si="323"/>
        <v>3.4144612072668461</v>
      </c>
      <c r="AD119" s="393">
        <f t="shared" si="296"/>
        <v>24.634423733087974</v>
      </c>
      <c r="AE119" s="393">
        <f t="shared" si="297"/>
        <v>4.3383185257125554</v>
      </c>
      <c r="AF119" s="393">
        <f t="shared" si="298"/>
        <v>0.95660318695905966</v>
      </c>
      <c r="AG119" s="384"/>
      <c r="AH119" s="393">
        <f t="shared" si="299"/>
        <v>3.8932994460294075</v>
      </c>
      <c r="AJ119" s="394">
        <f t="shared" si="266"/>
        <v>1.4323978484330719</v>
      </c>
      <c r="AK119" s="394">
        <f t="shared" si="267"/>
        <v>1.1571497127809831</v>
      </c>
      <c r="AL119" s="394">
        <f t="shared" si="268"/>
        <v>1.202746262544228</v>
      </c>
      <c r="AM119" s="395"/>
      <c r="AN119" s="394">
        <f t="shared" si="269"/>
        <v>1.0991289545760965</v>
      </c>
      <c r="AO119" s="389"/>
      <c r="AP119" s="389">
        <f t="shared" si="300"/>
        <v>4.392013455653732</v>
      </c>
      <c r="AQ119" s="389">
        <f t="shared" si="301"/>
        <v>1.5387618925185713</v>
      </c>
      <c r="AR119" s="389">
        <f t="shared" si="302"/>
        <v>1.6392375687277003</v>
      </c>
      <c r="AS119" s="389"/>
      <c r="AT119" s="389">
        <f t="shared" si="270"/>
        <v>1.760639526200739</v>
      </c>
      <c r="AV119" s="389">
        <f t="shared" si="271"/>
        <v>6.4142638382380074E-2</v>
      </c>
      <c r="AW119" s="389">
        <f t="shared" si="271"/>
        <v>0.3796256762513141</v>
      </c>
      <c r="AX119" s="389">
        <f t="shared" si="271"/>
        <v>0.69646998643221669</v>
      </c>
      <c r="AY119" s="402"/>
      <c r="AZ119" s="402">
        <f t="shared" si="272"/>
        <v>567975.43456148973</v>
      </c>
      <c r="BC119" s="379">
        <f t="shared" si="273"/>
        <v>1.4323978484330719</v>
      </c>
      <c r="BD119" s="379">
        <f t="shared" si="274"/>
        <v>1.1571497127809831</v>
      </c>
      <c r="BE119" s="379">
        <f t="shared" si="275"/>
        <v>1.202746262544228</v>
      </c>
      <c r="BF119" s="379" t="e">
        <f t="shared" si="276"/>
        <v>#DIV/0!</v>
      </c>
      <c r="BG119" s="379"/>
      <c r="BH119" s="379"/>
      <c r="BI119" s="379"/>
      <c r="BJ119" s="379"/>
      <c r="BK119" s="379"/>
      <c r="BL119" s="379"/>
      <c r="BM119" s="379"/>
      <c r="BN119" s="379"/>
      <c r="BO119" s="379"/>
      <c r="BP119" s="379"/>
      <c r="BQ119" s="379"/>
      <c r="BR119" s="387">
        <f t="shared" si="303"/>
        <v>1.4323978484330719</v>
      </c>
      <c r="BS119" s="396">
        <f>Mining!BZ119</f>
        <v>1.1009812558971006</v>
      </c>
      <c r="BT119" s="387">
        <f t="shared" si="277"/>
        <v>1.202746262544228</v>
      </c>
      <c r="BU119" s="387">
        <v>1</v>
      </c>
      <c r="BV119" s="387"/>
      <c r="BW119" s="387">
        <v>1</v>
      </c>
      <c r="BX119" s="396">
        <f>Mining!BW119</f>
        <v>1.051016724020533</v>
      </c>
      <c r="BY119" s="387">
        <v>1</v>
      </c>
      <c r="BZ119" s="387">
        <v>1</v>
      </c>
      <c r="CB119" s="396">
        <f t="shared" si="304"/>
        <v>6.4142638382380074E-2</v>
      </c>
      <c r="CC119" s="396">
        <f t="shared" si="305"/>
        <v>0.3796256762513141</v>
      </c>
      <c r="CD119" s="396">
        <f t="shared" si="306"/>
        <v>0.69646998643221669</v>
      </c>
      <c r="CE119" s="396"/>
      <c r="CG119" s="396">
        <v>1</v>
      </c>
      <c r="CH119" s="396">
        <v>1</v>
      </c>
      <c r="CI119" s="396">
        <v>1</v>
      </c>
      <c r="CJ119" s="396">
        <v>1</v>
      </c>
      <c r="CL119" s="388">
        <f t="shared" si="307"/>
        <v>0.84710158421744797</v>
      </c>
      <c r="CM119" s="388">
        <f t="shared" si="278"/>
        <v>1.1967128206889264</v>
      </c>
      <c r="CN119" s="388">
        <f t="shared" si="279"/>
        <v>0.95974943265269419</v>
      </c>
      <c r="CO119" s="388">
        <f t="shared" si="280"/>
        <v>0.98029329473926752</v>
      </c>
      <c r="CP119" s="388">
        <f t="shared" si="281"/>
        <v>1.0231818133453556</v>
      </c>
      <c r="CQ119" s="388">
        <v>1</v>
      </c>
      <c r="CR119" s="388">
        <f t="shared" si="282"/>
        <v>1.2431491447533243</v>
      </c>
      <c r="CS119" s="388">
        <f t="shared" si="283"/>
        <v>1.0137373262589202</v>
      </c>
      <c r="CT119" s="388">
        <f t="shared" si="284"/>
        <v>1.0137373262589202</v>
      </c>
      <c r="CU119" s="388"/>
      <c r="CV119" s="388">
        <f t="shared" si="308"/>
        <v>0.96264621645730808</v>
      </c>
      <c r="CY119" s="334"/>
      <c r="DA119" s="379">
        <f t="shared" si="285"/>
        <v>0.40585548457652543</v>
      </c>
      <c r="DB119" s="379">
        <f t="shared" si="286"/>
        <v>0.42301834907583757</v>
      </c>
      <c r="DC119" s="379">
        <f t="shared" si="287"/>
        <v>0.17112616634763705</v>
      </c>
      <c r="DD119" s="379">
        <f t="shared" si="288"/>
        <v>0</v>
      </c>
      <c r="DF119" s="379">
        <f t="shared" si="289"/>
        <v>0.40073316066006942</v>
      </c>
      <c r="DG119" s="379">
        <f t="shared" si="289"/>
        <v>0.41759740313782689</v>
      </c>
      <c r="DH119" s="379">
        <f t="shared" si="289"/>
        <v>0.18142208111506561</v>
      </c>
      <c r="DI119" s="379"/>
      <c r="DJ119" s="379">
        <f t="shared" si="290"/>
        <v>0.99975264491296201</v>
      </c>
      <c r="DK119" s="379"/>
      <c r="DL119" s="379">
        <f t="shared" si="291"/>
        <v>0.40083230857064356</v>
      </c>
      <c r="DM119" s="379">
        <f t="shared" si="291"/>
        <v>0.41770072353665316</v>
      </c>
      <c r="DN119" s="379">
        <f t="shared" si="291"/>
        <v>0.18146696789270322</v>
      </c>
      <c r="DO119" s="379">
        <f t="shared" si="291"/>
        <v>0</v>
      </c>
      <c r="DR119" s="379">
        <f t="shared" si="324"/>
        <v>7.3275334217628954E-2</v>
      </c>
      <c r="DS119" s="379">
        <f t="shared" si="325"/>
        <v>-2.6519230509590097E-2</v>
      </c>
      <c r="DT119" s="379">
        <f t="shared" si="309"/>
        <v>2.2204460492503128E-16</v>
      </c>
      <c r="DU119" s="379">
        <f t="shared" si="310"/>
        <v>0</v>
      </c>
      <c r="DW119" s="379">
        <f t="shared" si="326"/>
        <v>-3.7056839041856388E-2</v>
      </c>
      <c r="DX119" s="379">
        <f t="shared" si="292"/>
        <v>0.22582288704260869</v>
      </c>
      <c r="DY119" s="379">
        <f t="shared" si="293"/>
        <v>-7.2530829779717074E-2</v>
      </c>
      <c r="DZ119" s="379">
        <f t="shared" si="294"/>
        <v>0</v>
      </c>
      <c r="EA119" s="379"/>
      <c r="EC119" s="379">
        <f t="shared" si="327"/>
        <v>3.6420710569802041E-2</v>
      </c>
      <c r="ED119" s="379">
        <f t="shared" si="311"/>
        <v>-0.13365366928979505</v>
      </c>
      <c r="EE119" s="379">
        <f t="shared" si="312"/>
        <v>3.9790427294569769E-3</v>
      </c>
      <c r="EF119" s="379"/>
      <c r="EH119" s="379">
        <f t="shared" si="313"/>
        <v>0</v>
      </c>
      <c r="EI119" s="379">
        <f t="shared" si="314"/>
        <v>7.3836301575986004E-3</v>
      </c>
      <c r="EJ119" s="379">
        <f t="shared" si="315"/>
        <v>0</v>
      </c>
      <c r="EK119" s="379">
        <f t="shared" si="316"/>
        <v>0</v>
      </c>
      <c r="EM119" s="379">
        <f t="shared" si="328"/>
        <v>0</v>
      </c>
      <c r="EN119" s="379">
        <f t="shared" si="317"/>
        <v>7.3836301575986004E-3</v>
      </c>
      <c r="EO119" s="379">
        <f t="shared" si="318"/>
        <v>0</v>
      </c>
      <c r="EP119" s="379">
        <v>1</v>
      </c>
      <c r="ER119" s="379">
        <f t="shared" si="319"/>
        <v>0</v>
      </c>
      <c r="ES119" s="379">
        <f t="shared" si="320"/>
        <v>0</v>
      </c>
      <c r="ET119" s="379">
        <f t="shared" si="321"/>
        <v>0</v>
      </c>
      <c r="EU119" s="379">
        <f t="shared" si="322"/>
        <v>0</v>
      </c>
      <c r="EX119" s="379">
        <f t="shared" si="239"/>
        <v>1.0184623802783199</v>
      </c>
      <c r="EY119" s="379">
        <f t="shared" si="240"/>
        <v>1.0181345824203634</v>
      </c>
      <c r="EZ119" s="379">
        <f t="shared" si="225"/>
        <v>1.2431491447533243</v>
      </c>
      <c r="FA119" s="379"/>
      <c r="FB119" s="379">
        <f t="shared" si="254"/>
        <v>1.0685588326221063</v>
      </c>
      <c r="FC119" s="379">
        <f t="shared" si="242"/>
        <v>1.1274152784291169</v>
      </c>
      <c r="FD119" s="379">
        <f t="shared" si="226"/>
        <v>0.95974943265269419</v>
      </c>
      <c r="FE119" s="379"/>
      <c r="FF119" s="379">
        <f t="shared" si="255"/>
        <v>0.96030285333329723</v>
      </c>
      <c r="FG119" s="379">
        <f t="shared" si="244"/>
        <v>0.95190143333963029</v>
      </c>
      <c r="FH119" s="379">
        <f t="shared" si="227"/>
        <v>0.98029329473926752</v>
      </c>
      <c r="FI119" s="379"/>
      <c r="FJ119" s="379">
        <f t="shared" si="245"/>
        <v>1.0030889085357049</v>
      </c>
      <c r="FK119" s="379">
        <f t="shared" si="246"/>
        <v>1.0065336291068356</v>
      </c>
      <c r="FL119" s="379">
        <f t="shared" si="228"/>
        <v>1.0231818133453556</v>
      </c>
      <c r="FN119" s="379">
        <f t="shared" si="256"/>
        <v>1.0685588326221063</v>
      </c>
      <c r="FO119" s="379">
        <f t="shared" si="248"/>
        <v>1.1274152784291169</v>
      </c>
      <c r="FP119" s="379">
        <f t="shared" si="229"/>
        <v>0.95974943265269419</v>
      </c>
      <c r="FR119" s="336"/>
      <c r="FT119" s="331">
        <f t="shared" si="249"/>
        <v>1997</v>
      </c>
      <c r="FU119" s="379">
        <f t="shared" si="252"/>
        <v>0.71713181792675285</v>
      </c>
      <c r="FV119" s="379">
        <f t="shared" si="252"/>
        <v>0.86569648939517974</v>
      </c>
      <c r="FW119" s="379">
        <f t="shared" si="252"/>
        <v>1.0433149199735299</v>
      </c>
      <c r="FX119" s="379">
        <f t="shared" si="252"/>
        <v>1.050055456977061</v>
      </c>
      <c r="FY119" s="379">
        <f t="shared" si="252"/>
        <v>1</v>
      </c>
      <c r="FZ119" s="379">
        <f t="shared" si="252"/>
        <v>0.756146038458679</v>
      </c>
      <c r="GB119" s="331">
        <f t="shared" si="250"/>
        <v>1997</v>
      </c>
      <c r="GC119" s="389">
        <f t="shared" si="231"/>
        <v>0.89165687948611372</v>
      </c>
      <c r="GD119" s="389">
        <f t="shared" si="232"/>
        <v>1.2433653858281142</v>
      </c>
      <c r="GE119" s="389">
        <f t="shared" si="233"/>
        <v>1.050055456977061</v>
      </c>
      <c r="GF119" s="389">
        <f t="shared" si="234"/>
        <v>0.74943041175113856</v>
      </c>
      <c r="GG119" s="389">
        <f t="shared" si="235"/>
        <v>0.756146038458679</v>
      </c>
      <c r="GI119" s="331">
        <f t="shared" si="251"/>
        <v>2004</v>
      </c>
      <c r="GJ119" s="379">
        <f t="shared" si="236"/>
        <v>0.88322190352059515</v>
      </c>
      <c r="GK119" s="379">
        <f t="shared" si="253"/>
        <v>1.3988812647787701</v>
      </c>
      <c r="GL119" s="379">
        <f t="shared" si="253"/>
        <v>0.63137731969001298</v>
      </c>
    </row>
    <row r="120" spans="1:194" x14ac:dyDescent="0.2">
      <c r="A120" s="330" t="s">
        <v>595</v>
      </c>
      <c r="B120" s="330">
        <f t="shared" si="238"/>
        <v>1975</v>
      </c>
      <c r="D120" s="384">
        <f t="shared" si="257"/>
        <v>1172.513528</v>
      </c>
      <c r="E120" s="384">
        <f t="shared" si="257"/>
        <v>1114.2157394229168</v>
      </c>
      <c r="F120" s="384">
        <f t="shared" si="257"/>
        <v>438.3221596255313</v>
      </c>
      <c r="G120" s="384">
        <f t="shared" si="257"/>
        <v>0</v>
      </c>
      <c r="H120" s="384">
        <f t="shared" si="258"/>
        <v>2725.0514270484477</v>
      </c>
      <c r="J120" s="390">
        <f t="shared" si="259"/>
        <v>220517.76879</v>
      </c>
      <c r="K120" s="390">
        <f t="shared" si="259"/>
        <v>418283.07558000006</v>
      </c>
      <c r="L120" s="390">
        <f t="shared" si="259"/>
        <v>751109.92839999986</v>
      </c>
      <c r="M120" s="390"/>
      <c r="N120" s="390">
        <f t="shared" si="295"/>
        <v>1389910.7727699999</v>
      </c>
      <c r="P120" s="391">
        <f t="shared" si="260"/>
        <v>56126.172759999994</v>
      </c>
      <c r="Q120" s="802">
        <f t="shared" si="260"/>
        <v>246061.00678404601</v>
      </c>
      <c r="R120" s="391">
        <f t="shared" si="260"/>
        <v>473737.73238000006</v>
      </c>
      <c r="S120" s="399"/>
      <c r="T120" s="390">
        <f t="shared" si="261"/>
        <v>775924.911924046</v>
      </c>
      <c r="U120" s="390">
        <f t="shared" si="262"/>
        <v>727136.53513708129</v>
      </c>
      <c r="W120" s="393">
        <f t="shared" si="263"/>
        <v>5.3170931958620971</v>
      </c>
      <c r="X120" s="393">
        <f t="shared" si="264"/>
        <v>2.663783940762896</v>
      </c>
      <c r="Y120" s="393">
        <f t="shared" si="265"/>
        <v>0.58356592431048926</v>
      </c>
      <c r="Z120" s="384"/>
      <c r="AA120" s="384">
        <f t="shared" si="323"/>
        <v>3.5120040421065877</v>
      </c>
      <c r="AD120" s="393">
        <f t="shared" si="296"/>
        <v>20.890673109206315</v>
      </c>
      <c r="AE120" s="393">
        <f t="shared" si="297"/>
        <v>4.5282093005528568</v>
      </c>
      <c r="AF120" s="393">
        <f t="shared" si="298"/>
        <v>0.92524223777459047</v>
      </c>
      <c r="AG120" s="384"/>
      <c r="AH120" s="393">
        <f t="shared" si="299"/>
        <v>3.7476475123543551</v>
      </c>
      <c r="AJ120" s="394">
        <f t="shared" si="266"/>
        <v>1.3578731070233048</v>
      </c>
      <c r="AK120" s="394">
        <f t="shared" si="267"/>
        <v>1.0932979538380263</v>
      </c>
      <c r="AL120" s="394">
        <f t="shared" si="268"/>
        <v>1.2027462625442278</v>
      </c>
      <c r="AM120" s="395"/>
      <c r="AN120" s="394">
        <f t="shared" si="269"/>
        <v>1.13052838997036</v>
      </c>
      <c r="AO120" s="389"/>
      <c r="AP120" s="389">
        <f t="shared" si="300"/>
        <v>3.9289650076970619</v>
      </c>
      <c r="AQ120" s="389">
        <f t="shared" si="301"/>
        <v>1.6999161348108427</v>
      </c>
      <c r="AR120" s="389">
        <f t="shared" si="302"/>
        <v>1.5854973692437713</v>
      </c>
      <c r="AS120" s="389"/>
      <c r="AT120" s="389">
        <f t="shared" si="270"/>
        <v>1.7912954609531289</v>
      </c>
      <c r="AV120" s="389">
        <f t="shared" si="271"/>
        <v>7.7187942082182645E-2</v>
      </c>
      <c r="AW120" s="389">
        <f t="shared" si="271"/>
        <v>0.33839725401455462</v>
      </c>
      <c r="AX120" s="389">
        <f t="shared" si="271"/>
        <v>0.6515113867723481</v>
      </c>
      <c r="AY120" s="402"/>
      <c r="AZ120" s="402">
        <f t="shared" si="272"/>
        <v>558255.19675459387</v>
      </c>
      <c r="BC120" s="379">
        <f t="shared" si="273"/>
        <v>1.3578731070233048</v>
      </c>
      <c r="BD120" s="379">
        <f t="shared" si="274"/>
        <v>1.0932979538380263</v>
      </c>
      <c r="BE120" s="379">
        <f t="shared" si="275"/>
        <v>1.2027462625442278</v>
      </c>
      <c r="BF120" s="379" t="e">
        <f t="shared" si="276"/>
        <v>#DIV/0!</v>
      </c>
      <c r="BG120" s="379"/>
      <c r="BH120" s="379"/>
      <c r="BI120" s="379"/>
      <c r="BJ120" s="379"/>
      <c r="BK120" s="379"/>
      <c r="BL120" s="379"/>
      <c r="BM120" s="379"/>
      <c r="BN120" s="379"/>
      <c r="BO120" s="379"/>
      <c r="BP120" s="379"/>
      <c r="BQ120" s="379"/>
      <c r="BR120" s="387">
        <f t="shared" si="303"/>
        <v>1.3578731070233048</v>
      </c>
      <c r="BS120" s="396">
        <f>Mining!BZ120</f>
        <v>1.0542982432933876</v>
      </c>
      <c r="BT120" s="387">
        <f t="shared" si="277"/>
        <v>1.2027462625442278</v>
      </c>
      <c r="BU120" s="387">
        <v>1</v>
      </c>
      <c r="BV120" s="387"/>
      <c r="BW120" s="387">
        <v>1</v>
      </c>
      <c r="BX120" s="396">
        <f>Mining!BW120</f>
        <v>1.0369911557689904</v>
      </c>
      <c r="BY120" s="387">
        <v>1</v>
      </c>
      <c r="BZ120" s="387">
        <v>1</v>
      </c>
      <c r="CB120" s="396">
        <f t="shared" si="304"/>
        <v>7.7187942082182645E-2</v>
      </c>
      <c r="CC120" s="396">
        <f t="shared" si="305"/>
        <v>0.33839725401455462</v>
      </c>
      <c r="CD120" s="396">
        <f t="shared" si="306"/>
        <v>0.6515113867723481</v>
      </c>
      <c r="CE120" s="396"/>
      <c r="CG120" s="396">
        <v>1</v>
      </c>
      <c r="CH120" s="396">
        <v>1</v>
      </c>
      <c r="CI120" s="396">
        <v>1</v>
      </c>
      <c r="CJ120" s="396">
        <v>1</v>
      </c>
      <c r="CL120" s="388">
        <f t="shared" si="307"/>
        <v>0.83758341696654304</v>
      </c>
      <c r="CM120" s="388">
        <f t="shared" si="278"/>
        <v>1.1519426870777467</v>
      </c>
      <c r="CN120" s="388">
        <f t="shared" si="279"/>
        <v>0.94956094798264612</v>
      </c>
      <c r="CO120" s="388">
        <f t="shared" si="280"/>
        <v>0.99858943705408199</v>
      </c>
      <c r="CP120" s="388">
        <f t="shared" si="281"/>
        <v>1.0174794546995067</v>
      </c>
      <c r="CQ120" s="388">
        <v>1</v>
      </c>
      <c r="CR120" s="388">
        <f t="shared" si="282"/>
        <v>1.1939754862817002</v>
      </c>
      <c r="CS120" s="388">
        <f t="shared" si="283"/>
        <v>0.96484809199220034</v>
      </c>
      <c r="CT120" s="388">
        <f t="shared" si="284"/>
        <v>0.96484809199220034</v>
      </c>
      <c r="CU120" s="388"/>
      <c r="CV120" s="388">
        <f t="shared" si="308"/>
        <v>0.96479592781686596</v>
      </c>
      <c r="CY120" s="334"/>
      <c r="DA120" s="379">
        <f t="shared" si="285"/>
        <v>0.43027207353292796</v>
      </c>
      <c r="DB120" s="379">
        <f t="shared" si="286"/>
        <v>0.40887879339207334</v>
      </c>
      <c r="DC120" s="379">
        <f t="shared" si="287"/>
        <v>0.16084913307499885</v>
      </c>
      <c r="DD120" s="379">
        <f t="shared" si="288"/>
        <v>0</v>
      </c>
      <c r="DF120" s="379">
        <f t="shared" si="289"/>
        <v>0.41794491651972221</v>
      </c>
      <c r="DG120" s="379">
        <f t="shared" si="289"/>
        <v>0.41590851370983523</v>
      </c>
      <c r="DH120" s="379">
        <f t="shared" si="289"/>
        <v>0.16593461141890872</v>
      </c>
      <c r="DI120" s="379"/>
      <c r="DJ120" s="379">
        <f t="shared" si="290"/>
        <v>0.99978804164846624</v>
      </c>
      <c r="DK120" s="379"/>
      <c r="DL120" s="379">
        <f t="shared" si="291"/>
        <v>0.41803352221597695</v>
      </c>
      <c r="DM120" s="379">
        <f t="shared" si="291"/>
        <v>0.41599668768199982</v>
      </c>
      <c r="DN120" s="379">
        <f t="shared" si="291"/>
        <v>0.16596979010202315</v>
      </c>
      <c r="DO120" s="379">
        <f t="shared" si="291"/>
        <v>0</v>
      </c>
      <c r="DR120" s="379">
        <f t="shared" si="324"/>
        <v>-5.343027337177543E-2</v>
      </c>
      <c r="DS120" s="379">
        <f t="shared" si="325"/>
        <v>-4.3326459609929702E-2</v>
      </c>
      <c r="DT120" s="379">
        <f t="shared" si="309"/>
        <v>-2.2204460492503131E-16</v>
      </c>
      <c r="DU120" s="379">
        <f t="shared" si="310"/>
        <v>0</v>
      </c>
      <c r="DW120" s="379">
        <f t="shared" si="326"/>
        <v>-0.11141173349938596</v>
      </c>
      <c r="DX120" s="379">
        <f t="shared" si="292"/>
        <v>9.9600790206471793E-2</v>
      </c>
      <c r="DY120" s="379">
        <f t="shared" si="293"/>
        <v>-3.3333080885477456E-2</v>
      </c>
      <c r="DZ120" s="379">
        <f t="shared" si="294"/>
        <v>0</v>
      </c>
      <c r="EA120" s="379"/>
      <c r="EC120" s="379">
        <f t="shared" si="327"/>
        <v>0.18513392602496076</v>
      </c>
      <c r="ED120" s="379">
        <f t="shared" si="311"/>
        <v>-0.1149651916460309</v>
      </c>
      <c r="EE120" s="379">
        <f t="shared" si="312"/>
        <v>-6.6729826115906485E-2</v>
      </c>
      <c r="EF120" s="379"/>
      <c r="EH120" s="379">
        <f t="shared" si="313"/>
        <v>0</v>
      </c>
      <c r="EI120" s="379">
        <f t="shared" si="314"/>
        <v>-1.3434603711259022E-2</v>
      </c>
      <c r="EJ120" s="379">
        <f t="shared" si="315"/>
        <v>0</v>
      </c>
      <c r="EK120" s="379">
        <f t="shared" si="316"/>
        <v>0</v>
      </c>
      <c r="EM120" s="379">
        <f t="shared" si="328"/>
        <v>0</v>
      </c>
      <c r="EN120" s="379">
        <f t="shared" si="317"/>
        <v>-1.3434603711259022E-2</v>
      </c>
      <c r="EO120" s="379">
        <f t="shared" si="318"/>
        <v>0</v>
      </c>
      <c r="EP120" s="379">
        <v>1</v>
      </c>
      <c r="ER120" s="379">
        <f t="shared" si="319"/>
        <v>0</v>
      </c>
      <c r="ES120" s="379">
        <f t="shared" si="320"/>
        <v>0</v>
      </c>
      <c r="ET120" s="379">
        <f t="shared" si="321"/>
        <v>0</v>
      </c>
      <c r="EU120" s="379">
        <f t="shared" si="322"/>
        <v>0</v>
      </c>
      <c r="EX120" s="379">
        <f t="shared" si="239"/>
        <v>0.96044428081766375</v>
      </c>
      <c r="EY120" s="379">
        <f t="shared" si="240"/>
        <v>0.97786153678831833</v>
      </c>
      <c r="EZ120" s="379">
        <f t="shared" si="225"/>
        <v>1.1939754862817002</v>
      </c>
      <c r="FA120" s="379"/>
      <c r="FB120" s="379">
        <f t="shared" si="254"/>
        <v>0.98938422433667128</v>
      </c>
      <c r="FC120" s="379">
        <f t="shared" si="242"/>
        <v>1.1154468907539041</v>
      </c>
      <c r="FD120" s="379">
        <f t="shared" si="226"/>
        <v>0.94956094798264612</v>
      </c>
      <c r="FE120" s="379"/>
      <c r="FF120" s="379">
        <f t="shared" si="255"/>
        <v>1.0186639472217147</v>
      </c>
      <c r="FG120" s="379">
        <f t="shared" si="244"/>
        <v>0.9696676714517557</v>
      </c>
      <c r="FH120" s="379">
        <f t="shared" si="227"/>
        <v>0.99858943705408199</v>
      </c>
      <c r="FI120" s="379"/>
      <c r="FJ120" s="379">
        <f t="shared" si="245"/>
        <v>0.99442683736998339</v>
      </c>
      <c r="FK120" s="379">
        <f t="shared" si="246"/>
        <v>1.0009240534992425</v>
      </c>
      <c r="FL120" s="379">
        <f t="shared" si="228"/>
        <v>1.0174794546995067</v>
      </c>
      <c r="FN120" s="379">
        <f t="shared" si="256"/>
        <v>0.98938422433667128</v>
      </c>
      <c r="FO120" s="379">
        <f t="shared" si="248"/>
        <v>1.1154468907539041</v>
      </c>
      <c r="FP120" s="379">
        <f t="shared" si="229"/>
        <v>0.94956094798264612</v>
      </c>
      <c r="FR120" s="336"/>
      <c r="FT120" s="331">
        <f t="shared" si="249"/>
        <v>1998</v>
      </c>
      <c r="FU120" s="379">
        <f t="shared" si="252"/>
        <v>0.71307242067930343</v>
      </c>
      <c r="FV120" s="379">
        <f t="shared" si="252"/>
        <v>0.86460600338086058</v>
      </c>
      <c r="FW120" s="379">
        <f t="shared" si="252"/>
        <v>1.0244463433459834</v>
      </c>
      <c r="FX120" s="379">
        <f t="shared" si="252"/>
        <v>1.05423614437042</v>
      </c>
      <c r="FY120" s="379">
        <f t="shared" si="252"/>
        <v>1</v>
      </c>
      <c r="FZ120" s="379">
        <f t="shared" si="252"/>
        <v>0.76363930631597821</v>
      </c>
      <c r="GB120" s="331">
        <f t="shared" si="250"/>
        <v>1998</v>
      </c>
      <c r="GC120" s="389">
        <f t="shared" si="231"/>
        <v>0.91439902359668801</v>
      </c>
      <c r="GD120" s="389">
        <f t="shared" si="232"/>
        <v>1.282336824534025</v>
      </c>
      <c r="GE120" s="389">
        <f t="shared" si="233"/>
        <v>1.05423614437042</v>
      </c>
      <c r="GF120" s="389">
        <f t="shared" si="234"/>
        <v>0.74754354108222465</v>
      </c>
      <c r="GG120" s="389">
        <f t="shared" si="235"/>
        <v>0.76363930631597821</v>
      </c>
      <c r="GI120" s="331">
        <f t="shared" si="251"/>
        <v>2005</v>
      </c>
      <c r="GJ120" s="379">
        <f t="shared" si="236"/>
        <v>0.87683831601907447</v>
      </c>
      <c r="GK120" s="379">
        <f t="shared" si="253"/>
        <v>1.4162121477185767</v>
      </c>
      <c r="GL120" s="379">
        <f t="shared" si="253"/>
        <v>0.61914333769245133</v>
      </c>
    </row>
    <row r="121" spans="1:194" x14ac:dyDescent="0.2">
      <c r="A121" s="330" t="s">
        <v>595</v>
      </c>
      <c r="B121" s="330">
        <f t="shared" si="238"/>
        <v>1976</v>
      </c>
      <c r="D121" s="384">
        <f t="shared" si="257"/>
        <v>1200.294312</v>
      </c>
      <c r="E121" s="384">
        <f t="shared" si="257"/>
        <v>1137.4378635283397</v>
      </c>
      <c r="F121" s="384">
        <f t="shared" si="257"/>
        <v>472.12221742949725</v>
      </c>
      <c r="G121" s="384">
        <f t="shared" si="257"/>
        <v>0</v>
      </c>
      <c r="H121" s="384">
        <f t="shared" si="258"/>
        <v>2809.8543929578368</v>
      </c>
      <c r="J121" s="390">
        <f t="shared" si="259"/>
        <v>224562.88691999999</v>
      </c>
      <c r="K121" s="390">
        <f t="shared" si="259"/>
        <v>429266.13272999995</v>
      </c>
      <c r="L121" s="390">
        <f t="shared" si="259"/>
        <v>809029.79039999994</v>
      </c>
      <c r="M121" s="390"/>
      <c r="N121" s="390">
        <f t="shared" si="295"/>
        <v>1462858.81005</v>
      </c>
      <c r="P121" s="391">
        <f t="shared" si="260"/>
        <v>53413.993569999999</v>
      </c>
      <c r="Q121" s="802">
        <f t="shared" si="260"/>
        <v>251144.83514147013</v>
      </c>
      <c r="R121" s="391">
        <f t="shared" si="260"/>
        <v>526605.84944999998</v>
      </c>
      <c r="S121" s="399"/>
      <c r="T121" s="390">
        <f t="shared" si="261"/>
        <v>831164.6781614701</v>
      </c>
      <c r="U121" s="390">
        <f t="shared" si="262"/>
        <v>755382.85757648654</v>
      </c>
      <c r="W121" s="393">
        <f t="shared" si="263"/>
        <v>5.3450252998733587</v>
      </c>
      <c r="X121" s="393">
        <f t="shared" si="264"/>
        <v>2.6497265374619383</v>
      </c>
      <c r="Y121" s="393">
        <f t="shared" si="265"/>
        <v>0.58356592431048915</v>
      </c>
      <c r="Z121" s="384"/>
      <c r="AA121" s="384">
        <f t="shared" si="323"/>
        <v>3.3806229581040586</v>
      </c>
      <c r="AD121" s="393">
        <f t="shared" si="296"/>
        <v>22.471532865764711</v>
      </c>
      <c r="AE121" s="393">
        <f t="shared" si="297"/>
        <v>4.5290115677179656</v>
      </c>
      <c r="AF121" s="393">
        <f t="shared" si="298"/>
        <v>0.89653811844777886</v>
      </c>
      <c r="AG121" s="384"/>
      <c r="AH121" s="393">
        <f t="shared" si="299"/>
        <v>3.7197751640443126</v>
      </c>
      <c r="AJ121" s="394">
        <f t="shared" si="266"/>
        <v>1.3650063754205912</v>
      </c>
      <c r="AK121" s="394">
        <f t="shared" si="267"/>
        <v>1.0875283679380485</v>
      </c>
      <c r="AL121" s="394">
        <f t="shared" si="268"/>
        <v>1.2027462625442276</v>
      </c>
      <c r="AM121" s="395"/>
      <c r="AN121" s="394">
        <f t="shared" si="269"/>
        <v>1.0882362844974836</v>
      </c>
      <c r="AO121" s="389"/>
      <c r="AP121" s="389">
        <f t="shared" si="300"/>
        <v>4.2041957904852456</v>
      </c>
      <c r="AQ121" s="389">
        <f t="shared" si="301"/>
        <v>1.7092373509819301</v>
      </c>
      <c r="AR121" s="389">
        <f t="shared" si="302"/>
        <v>1.536309919923925</v>
      </c>
      <c r="AS121" s="389"/>
      <c r="AT121" s="389">
        <f t="shared" si="270"/>
        <v>1.7600107998884558</v>
      </c>
      <c r="AV121" s="389">
        <f t="shared" si="271"/>
        <v>7.0711153998608639E-2</v>
      </c>
      <c r="AW121" s="389">
        <f t="shared" si="271"/>
        <v>0.33247356969050673</v>
      </c>
      <c r="AX121" s="389">
        <f t="shared" si="271"/>
        <v>0.69713767550871164</v>
      </c>
      <c r="AY121" s="402"/>
      <c r="AZ121" s="402">
        <f t="shared" si="272"/>
        <v>568178.33166897437</v>
      </c>
      <c r="BC121" s="379">
        <f t="shared" si="273"/>
        <v>1.3650063754205912</v>
      </c>
      <c r="BD121" s="379">
        <f t="shared" si="274"/>
        <v>1.0875283679380485</v>
      </c>
      <c r="BE121" s="379">
        <f t="shared" si="275"/>
        <v>1.2027462625442276</v>
      </c>
      <c r="BF121" s="379" t="e">
        <f t="shared" si="276"/>
        <v>#DIV/0!</v>
      </c>
      <c r="BG121" s="379"/>
      <c r="BH121" s="379"/>
      <c r="BI121" s="379"/>
      <c r="BJ121" s="379"/>
      <c r="BK121" s="379"/>
      <c r="BL121" s="379"/>
      <c r="BM121" s="379"/>
      <c r="BN121" s="379"/>
      <c r="BO121" s="379"/>
      <c r="BP121" s="379"/>
      <c r="BQ121" s="379"/>
      <c r="BR121" s="387">
        <f t="shared" si="303"/>
        <v>1.3650063754205912</v>
      </c>
      <c r="BS121" s="396">
        <f>Mining!BZ121</f>
        <v>1.0558061552238638</v>
      </c>
      <c r="BT121" s="387">
        <f t="shared" si="277"/>
        <v>1.2027462625442276</v>
      </c>
      <c r="BU121" s="387">
        <v>1</v>
      </c>
      <c r="BV121" s="387"/>
      <c r="BW121" s="387">
        <v>1</v>
      </c>
      <c r="BX121" s="396">
        <f>Mining!BW121</f>
        <v>1.0300454894653064</v>
      </c>
      <c r="BY121" s="387">
        <v>1</v>
      </c>
      <c r="BZ121" s="387">
        <v>1</v>
      </c>
      <c r="CB121" s="396">
        <f t="shared" si="304"/>
        <v>7.0711153998608639E-2</v>
      </c>
      <c r="CC121" s="396">
        <f t="shared" si="305"/>
        <v>0.33247356969050673</v>
      </c>
      <c r="CD121" s="396">
        <f t="shared" si="306"/>
        <v>0.69713767550871164</v>
      </c>
      <c r="CE121" s="396"/>
      <c r="CG121" s="396">
        <v>1</v>
      </c>
      <c r="CH121" s="396">
        <v>1</v>
      </c>
      <c r="CI121" s="396">
        <v>1</v>
      </c>
      <c r="CJ121" s="396">
        <v>1</v>
      </c>
      <c r="CL121" s="388">
        <f t="shared" si="307"/>
        <v>0.87012015542251342</v>
      </c>
      <c r="CM121" s="388">
        <f t="shared" si="278"/>
        <v>1.1433753531164834</v>
      </c>
      <c r="CN121" s="388">
        <f t="shared" si="279"/>
        <v>0.97464305457883327</v>
      </c>
      <c r="CO121" s="388">
        <f t="shared" si="280"/>
        <v>0.96556499247792915</v>
      </c>
      <c r="CP121" s="388">
        <f t="shared" si="281"/>
        <v>1.0147012509870634</v>
      </c>
      <c r="CQ121" s="388">
        <v>1</v>
      </c>
      <c r="CR121" s="388">
        <f t="shared" si="282"/>
        <v>1.1973566388332095</v>
      </c>
      <c r="CS121" s="388">
        <f t="shared" si="283"/>
        <v>0.99487393995998541</v>
      </c>
      <c r="CT121" s="388">
        <f t="shared" si="284"/>
        <v>0.99487393995998574</v>
      </c>
      <c r="CU121" s="388"/>
      <c r="CV121" s="388">
        <f t="shared" si="308"/>
        <v>0.9549162847843482</v>
      </c>
      <c r="CY121" s="334"/>
      <c r="DA121" s="379">
        <f t="shared" si="285"/>
        <v>0.42717313573551102</v>
      </c>
      <c r="DB121" s="379">
        <f t="shared" si="286"/>
        <v>0.40480313370651139</v>
      </c>
      <c r="DC121" s="379">
        <f t="shared" si="287"/>
        <v>0.16802373055797759</v>
      </c>
      <c r="DD121" s="379">
        <f t="shared" si="288"/>
        <v>0</v>
      </c>
      <c r="DF121" s="379">
        <f t="shared" si="289"/>
        <v>0.42872073795538884</v>
      </c>
      <c r="DG121" s="379">
        <f t="shared" si="289"/>
        <v>0.40683756109098418</v>
      </c>
      <c r="DH121" s="379">
        <f t="shared" si="289"/>
        <v>0.16441034200630272</v>
      </c>
      <c r="DI121" s="379"/>
      <c r="DJ121" s="379">
        <f t="shared" si="290"/>
        <v>0.9999686410526758</v>
      </c>
      <c r="DK121" s="379"/>
      <c r="DL121" s="379">
        <f t="shared" si="291"/>
        <v>0.42873418260803731</v>
      </c>
      <c r="DM121" s="379">
        <f t="shared" si="291"/>
        <v>0.40685031948872186</v>
      </c>
      <c r="DN121" s="379">
        <f t="shared" si="291"/>
        <v>0.16441549790324075</v>
      </c>
      <c r="DO121" s="379">
        <f t="shared" si="291"/>
        <v>0</v>
      </c>
      <c r="DR121" s="379">
        <f t="shared" si="324"/>
        <v>5.2395155658728661E-3</v>
      </c>
      <c r="DS121" s="379">
        <f t="shared" si="325"/>
        <v>1.4292299359404093E-3</v>
      </c>
      <c r="DT121" s="379">
        <f t="shared" si="309"/>
        <v>-2.2204460492503131E-16</v>
      </c>
      <c r="DU121" s="379">
        <f t="shared" si="310"/>
        <v>0</v>
      </c>
      <c r="DW121" s="379">
        <f t="shared" si="326"/>
        <v>6.7706989981164603E-2</v>
      </c>
      <c r="DX121" s="379">
        <f t="shared" si="292"/>
        <v>5.4683600709591763E-3</v>
      </c>
      <c r="DY121" s="379">
        <f t="shared" si="293"/>
        <v>-3.151477057890574E-2</v>
      </c>
      <c r="DZ121" s="379">
        <f t="shared" si="294"/>
        <v>0</v>
      </c>
      <c r="EA121" s="379"/>
      <c r="EC121" s="379">
        <f t="shared" si="327"/>
        <v>-8.7639928542077777E-2</v>
      </c>
      <c r="ED121" s="379">
        <f t="shared" si="311"/>
        <v>-1.7660145801116578E-2</v>
      </c>
      <c r="EE121" s="379">
        <f t="shared" si="312"/>
        <v>6.7688042902190868E-2</v>
      </c>
      <c r="EF121" s="379"/>
      <c r="EH121" s="379">
        <f t="shared" si="313"/>
        <v>0</v>
      </c>
      <c r="EI121" s="379">
        <f t="shared" si="314"/>
        <v>-6.7204347450651753E-3</v>
      </c>
      <c r="EJ121" s="379">
        <f t="shared" si="315"/>
        <v>0</v>
      </c>
      <c r="EK121" s="379">
        <f t="shared" si="316"/>
        <v>0</v>
      </c>
      <c r="EM121" s="379">
        <f t="shared" si="328"/>
        <v>0</v>
      </c>
      <c r="EN121" s="379">
        <f t="shared" si="317"/>
        <v>-6.7204347450651753E-3</v>
      </c>
      <c r="EO121" s="379">
        <f t="shared" si="318"/>
        <v>0</v>
      </c>
      <c r="EP121" s="379">
        <v>1</v>
      </c>
      <c r="ER121" s="379">
        <f t="shared" si="319"/>
        <v>0</v>
      </c>
      <c r="ES121" s="379">
        <f t="shared" si="320"/>
        <v>0</v>
      </c>
      <c r="ET121" s="379">
        <f t="shared" si="321"/>
        <v>0</v>
      </c>
      <c r="EU121" s="379">
        <f t="shared" si="322"/>
        <v>0</v>
      </c>
      <c r="EX121" s="379">
        <f t="shared" si="239"/>
        <v>1.0028318441964323</v>
      </c>
      <c r="EY121" s="379">
        <f t="shared" si="240"/>
        <v>0.98063068830618672</v>
      </c>
      <c r="EZ121" s="379">
        <f t="shared" si="225"/>
        <v>1.1973566388332095</v>
      </c>
      <c r="FA121" s="379"/>
      <c r="FB121" s="379">
        <f t="shared" si="254"/>
        <v>1.0264144251608855</v>
      </c>
      <c r="FC121" s="379">
        <f t="shared" si="242"/>
        <v>1.1449107791706656</v>
      </c>
      <c r="FD121" s="379">
        <f t="shared" si="226"/>
        <v>0.97464305457883327</v>
      </c>
      <c r="FE121" s="379"/>
      <c r="FF121" s="379">
        <f t="shared" si="255"/>
        <v>0.96692890656486652</v>
      </c>
      <c r="FG121" s="379">
        <f t="shared" si="244"/>
        <v>0.9375997012881464</v>
      </c>
      <c r="FH121" s="379">
        <f t="shared" si="227"/>
        <v>0.96556499247792915</v>
      </c>
      <c r="FI121" s="379"/>
      <c r="FJ121" s="379">
        <f t="shared" si="245"/>
        <v>0.9972695235273682</v>
      </c>
      <c r="FK121" s="379">
        <f t="shared" si="246"/>
        <v>0.99819105392027163</v>
      </c>
      <c r="FL121" s="379">
        <f t="shared" si="228"/>
        <v>1.0147012509870634</v>
      </c>
      <c r="FN121" s="379">
        <f t="shared" si="256"/>
        <v>1.0264144251608855</v>
      </c>
      <c r="FO121" s="379">
        <f t="shared" si="248"/>
        <v>1.1449107791706656</v>
      </c>
      <c r="FP121" s="379">
        <f t="shared" si="229"/>
        <v>0.97464305457883327</v>
      </c>
      <c r="FR121" s="336"/>
      <c r="FT121" s="331">
        <f t="shared" si="249"/>
        <v>1999</v>
      </c>
      <c r="FU121" s="379">
        <f t="shared" si="252"/>
        <v>0.6930801865813947</v>
      </c>
      <c r="FV121" s="379">
        <f t="shared" si="252"/>
        <v>0.85773547471503397</v>
      </c>
      <c r="FW121" s="379">
        <f t="shared" si="252"/>
        <v>0.99968673846813472</v>
      </c>
      <c r="FX121" s="379">
        <f t="shared" si="252"/>
        <v>1.0604780713068811</v>
      </c>
      <c r="FY121" s="379">
        <f t="shared" si="252"/>
        <v>1</v>
      </c>
      <c r="FZ121" s="379">
        <f t="shared" si="252"/>
        <v>0.76219217869366884</v>
      </c>
      <c r="GB121" s="331">
        <f t="shared" si="250"/>
        <v>1999</v>
      </c>
      <c r="GC121" s="389">
        <f t="shared" si="231"/>
        <v>0.91438384752373059</v>
      </c>
      <c r="GD121" s="389">
        <f t="shared" si="232"/>
        <v>1.3193045555578675</v>
      </c>
      <c r="GE121" s="389">
        <f t="shared" si="233"/>
        <v>1.0604780713068811</v>
      </c>
      <c r="GF121" s="389">
        <f t="shared" si="234"/>
        <v>0.73571014458462469</v>
      </c>
      <c r="GG121" s="389">
        <f t="shared" si="235"/>
        <v>0.76219217869366884</v>
      </c>
      <c r="GI121" s="331">
        <f t="shared" si="251"/>
        <v>2006</v>
      </c>
      <c r="GJ121" s="379">
        <f t="shared" si="236"/>
        <v>0.87043039486997964</v>
      </c>
      <c r="GK121" s="379">
        <f t="shared" si="253"/>
        <v>1.4480352123433013</v>
      </c>
      <c r="GL121" s="379">
        <f t="shared" si="253"/>
        <v>0.6011113455324022</v>
      </c>
    </row>
    <row r="122" spans="1:194" x14ac:dyDescent="0.2">
      <c r="A122" s="330" t="s">
        <v>595</v>
      </c>
      <c r="B122" s="330">
        <f t="shared" si="238"/>
        <v>1977</v>
      </c>
      <c r="D122" s="384">
        <f t="shared" si="257"/>
        <v>1170.5419310476191</v>
      </c>
      <c r="E122" s="384">
        <f t="shared" si="257"/>
        <v>1171.7179326487999</v>
      </c>
      <c r="F122" s="384">
        <f t="shared" si="257"/>
        <v>509.43396955075855</v>
      </c>
      <c r="G122" s="384">
        <f t="shared" si="257"/>
        <v>0</v>
      </c>
      <c r="H122" s="384">
        <f t="shared" si="258"/>
        <v>2851.6938332471773</v>
      </c>
      <c r="J122" s="390">
        <f t="shared" si="259"/>
        <v>234568.16406000001</v>
      </c>
      <c r="K122" s="390">
        <f t="shared" si="259"/>
        <v>446213.35937000008</v>
      </c>
      <c r="L122" s="390">
        <f t="shared" si="259"/>
        <v>872967.30040000007</v>
      </c>
      <c r="M122" s="390"/>
      <c r="N122" s="390">
        <f t="shared" si="295"/>
        <v>1553748.8238300001</v>
      </c>
      <c r="P122" s="399">
        <f t="shared" si="260"/>
        <v>56222.983110000008</v>
      </c>
      <c r="Q122" s="803">
        <f t="shared" si="260"/>
        <v>259080.73433862976</v>
      </c>
      <c r="R122" s="390">
        <f t="shared" si="260"/>
        <v>538648.24689000007</v>
      </c>
      <c r="S122" s="399"/>
      <c r="T122" s="390">
        <f t="shared" si="261"/>
        <v>853951.96433862986</v>
      </c>
      <c r="U122" s="390">
        <f t="shared" si="262"/>
        <v>773357.38088766427</v>
      </c>
      <c r="W122" s="393">
        <f t="shared" si="263"/>
        <v>4.9901994831157355</v>
      </c>
      <c r="X122" s="393">
        <f t="shared" si="264"/>
        <v>2.6259140566815966</v>
      </c>
      <c r="Y122" s="393">
        <f t="shared" si="265"/>
        <v>0.58356592431048926</v>
      </c>
      <c r="Z122" s="384"/>
      <c r="AA122" s="384">
        <f t="shared" si="323"/>
        <v>3.3394077797522979</v>
      </c>
      <c r="AD122" s="393">
        <f t="shared" si="296"/>
        <v>20.819634005500191</v>
      </c>
      <c r="AE122" s="393">
        <f t="shared" si="297"/>
        <v>4.5225976977404798</v>
      </c>
      <c r="AF122" s="393">
        <f t="shared" si="298"/>
        <v>0.94576371962980232</v>
      </c>
      <c r="AG122" s="384"/>
      <c r="AH122" s="393">
        <f t="shared" si="299"/>
        <v>3.6874204652627558</v>
      </c>
      <c r="AJ122" s="394">
        <f t="shared" si="266"/>
        <v>1.2743913689678716</v>
      </c>
      <c r="AK122" s="394">
        <f t="shared" si="267"/>
        <v>1.0777550015194872</v>
      </c>
      <c r="AL122" s="394">
        <f t="shared" si="268"/>
        <v>1.2027462625442278</v>
      </c>
      <c r="AM122" s="395"/>
      <c r="AN122" s="394">
        <f t="shared" si="269"/>
        <v>1.0749689508994253</v>
      </c>
      <c r="AO122" s="389"/>
      <c r="AP122" s="389">
        <f t="shared" si="300"/>
        <v>4.1721045573314468</v>
      </c>
      <c r="AQ122" s="389">
        <f t="shared" si="301"/>
        <v>1.7222946372646137</v>
      </c>
      <c r="AR122" s="389">
        <f t="shared" si="302"/>
        <v>1.6206630309116608</v>
      </c>
      <c r="AS122" s="389"/>
      <c r="AT122" s="389">
        <f t="shared" si="270"/>
        <v>1.8194803557051948</v>
      </c>
      <c r="AV122" s="389">
        <f t="shared" si="271"/>
        <v>7.2699872658442757E-2</v>
      </c>
      <c r="AW122" s="389">
        <f t="shared" si="271"/>
        <v>0.33500777356162986</v>
      </c>
      <c r="AX122" s="389">
        <f t="shared" si="271"/>
        <v>0.69650624692006735</v>
      </c>
      <c r="AY122" s="402"/>
      <c r="AZ122" s="402">
        <f t="shared" si="272"/>
        <v>549607.47274043504</v>
      </c>
      <c r="BC122" s="379">
        <f t="shared" si="273"/>
        <v>1.2743913689678716</v>
      </c>
      <c r="BD122" s="379">
        <f t="shared" si="274"/>
        <v>1.0777550015194872</v>
      </c>
      <c r="BE122" s="379">
        <f t="shared" si="275"/>
        <v>1.2027462625442278</v>
      </c>
      <c r="BF122" s="379" t="e">
        <f t="shared" si="276"/>
        <v>#DIV/0!</v>
      </c>
      <c r="BG122" s="379"/>
      <c r="BH122" s="379"/>
      <c r="BI122" s="379"/>
      <c r="BJ122" s="379"/>
      <c r="BK122" s="379"/>
      <c r="BL122" s="379"/>
      <c r="BM122" s="379"/>
      <c r="BN122" s="379"/>
      <c r="BO122" s="379"/>
      <c r="BP122" s="379"/>
      <c r="BQ122" s="379"/>
      <c r="BR122" s="387">
        <f t="shared" si="303"/>
        <v>1.2743913689678716</v>
      </c>
      <c r="BS122" s="396">
        <f>Mining!BZ122</f>
        <v>1.0625309582170275</v>
      </c>
      <c r="BT122" s="387">
        <f t="shared" si="277"/>
        <v>1.2027462625442278</v>
      </c>
      <c r="BU122" s="387">
        <v>1</v>
      </c>
      <c r="BV122" s="387"/>
      <c r="BW122" s="387">
        <v>1</v>
      </c>
      <c r="BX122" s="396">
        <f>Mining!BW122</f>
        <v>1.0143280938637367</v>
      </c>
      <c r="BY122" s="387">
        <v>1</v>
      </c>
      <c r="BZ122" s="387">
        <v>1</v>
      </c>
      <c r="CB122" s="396">
        <f t="shared" si="304"/>
        <v>7.2699872658442757E-2</v>
      </c>
      <c r="CC122" s="396">
        <f t="shared" si="305"/>
        <v>0.33500777356162986</v>
      </c>
      <c r="CD122" s="396">
        <f t="shared" si="306"/>
        <v>0.69650624692006735</v>
      </c>
      <c r="CE122" s="396"/>
      <c r="CG122" s="396">
        <v>1</v>
      </c>
      <c r="CH122" s="396">
        <v>1</v>
      </c>
      <c r="CI122" s="396">
        <v>1</v>
      </c>
      <c r="CJ122" s="396">
        <v>1</v>
      </c>
      <c r="CL122" s="388">
        <f t="shared" si="307"/>
        <v>0.8908248813244829</v>
      </c>
      <c r="CM122" s="388">
        <f t="shared" si="278"/>
        <v>1.1334302452771916</v>
      </c>
      <c r="CN122" s="388">
        <f t="shared" si="279"/>
        <v>0.98360995228084735</v>
      </c>
      <c r="CO122" s="388">
        <f t="shared" si="280"/>
        <v>0.97972313455559501</v>
      </c>
      <c r="CP122" s="388">
        <f t="shared" si="281"/>
        <v>1.0083571095859309</v>
      </c>
      <c r="CQ122" s="388">
        <v>1</v>
      </c>
      <c r="CR122" s="388">
        <f t="shared" si="282"/>
        <v>1.166417844583501</v>
      </c>
      <c r="CS122" s="388">
        <f t="shared" si="283"/>
        <v>1.0096878637386337</v>
      </c>
      <c r="CT122" s="388">
        <f t="shared" si="284"/>
        <v>1.0096878637386337</v>
      </c>
      <c r="CU122" s="388"/>
      <c r="CV122" s="388">
        <f t="shared" si="308"/>
        <v>0.97171888319482258</v>
      </c>
      <c r="CY122" s="334"/>
      <c r="DA122" s="379">
        <f t="shared" si="285"/>
        <v>0.41047251195081558</v>
      </c>
      <c r="DB122" s="379">
        <f t="shared" si="286"/>
        <v>0.41088489899863612</v>
      </c>
      <c r="DC122" s="379">
        <f t="shared" si="287"/>
        <v>0.17864258905054839</v>
      </c>
      <c r="DD122" s="379">
        <f t="shared" si="288"/>
        <v>0</v>
      </c>
      <c r="DF122" s="379">
        <f t="shared" si="289"/>
        <v>0.41876732296663105</v>
      </c>
      <c r="DG122" s="379">
        <f t="shared" si="289"/>
        <v>0.40783645863934465</v>
      </c>
      <c r="DH122" s="379">
        <f t="shared" si="289"/>
        <v>0.17327893456581916</v>
      </c>
      <c r="DI122" s="379"/>
      <c r="DJ122" s="379">
        <f t="shared" si="290"/>
        <v>0.99988271617179492</v>
      </c>
      <c r="DK122" s="379"/>
      <c r="DL122" s="379">
        <f t="shared" si="291"/>
        <v>0.41881644336242385</v>
      </c>
      <c r="DM122" s="379">
        <f t="shared" si="291"/>
        <v>0.40788429687114641</v>
      </c>
      <c r="DN122" s="379">
        <f t="shared" si="291"/>
        <v>0.17329925976642968</v>
      </c>
      <c r="DO122" s="379">
        <f t="shared" si="291"/>
        <v>0</v>
      </c>
      <c r="DR122" s="379">
        <f t="shared" si="324"/>
        <v>-6.8690392297124717E-2</v>
      </c>
      <c r="DS122" s="379">
        <f t="shared" si="325"/>
        <v>6.3491552323814955E-3</v>
      </c>
      <c r="DT122" s="379">
        <f t="shared" si="309"/>
        <v>2.2204460492503128E-16</v>
      </c>
      <c r="DU122" s="379">
        <f t="shared" si="310"/>
        <v>0</v>
      </c>
      <c r="DW122" s="379">
        <f t="shared" si="326"/>
        <v>-7.6624258526679324E-3</v>
      </c>
      <c r="DX122" s="379">
        <f t="shared" si="292"/>
        <v>7.610215696948459E-3</v>
      </c>
      <c r="DY122" s="379">
        <f t="shared" si="293"/>
        <v>5.3451958696990771E-2</v>
      </c>
      <c r="DZ122" s="379">
        <f t="shared" si="294"/>
        <v>0</v>
      </c>
      <c r="EA122" s="379"/>
      <c r="EC122" s="379">
        <f t="shared" si="327"/>
        <v>2.7736307290355217E-2</v>
      </c>
      <c r="ED122" s="379">
        <f t="shared" si="311"/>
        <v>7.5933689335965435E-3</v>
      </c>
      <c r="EE122" s="379">
        <f t="shared" si="312"/>
        <v>-9.061548960802115E-4</v>
      </c>
      <c r="EF122" s="379"/>
      <c r="EH122" s="379">
        <f t="shared" si="313"/>
        <v>0</v>
      </c>
      <c r="EI122" s="379">
        <f t="shared" si="314"/>
        <v>-1.5376548994102218E-2</v>
      </c>
      <c r="EJ122" s="379">
        <f t="shared" si="315"/>
        <v>0</v>
      </c>
      <c r="EK122" s="379">
        <f t="shared" si="316"/>
        <v>0</v>
      </c>
      <c r="EM122" s="379">
        <f t="shared" si="328"/>
        <v>0</v>
      </c>
      <c r="EN122" s="379">
        <f t="shared" si="317"/>
        <v>-1.5376548994102218E-2</v>
      </c>
      <c r="EO122" s="379">
        <f t="shared" si="318"/>
        <v>0</v>
      </c>
      <c r="EP122" s="379">
        <v>1</v>
      </c>
      <c r="ER122" s="379">
        <f t="shared" si="319"/>
        <v>0</v>
      </c>
      <c r="ES122" s="379">
        <f t="shared" si="320"/>
        <v>0</v>
      </c>
      <c r="ET122" s="379">
        <f t="shared" si="321"/>
        <v>0</v>
      </c>
      <c r="EU122" s="379">
        <f t="shared" si="322"/>
        <v>0</v>
      </c>
      <c r="EX122" s="379">
        <f t="shared" si="239"/>
        <v>0.97416075273958669</v>
      </c>
      <c r="EY122" s="379">
        <f t="shared" si="240"/>
        <v>0.95529192947989383</v>
      </c>
      <c r="EZ122" s="379">
        <f t="shared" si="225"/>
        <v>1.166417844583501</v>
      </c>
      <c r="FA122" s="379"/>
      <c r="FB122" s="379">
        <f t="shared" si="254"/>
        <v>1.0092001863245093</v>
      </c>
      <c r="FC122" s="379">
        <f t="shared" si="242"/>
        <v>1.1554441716639747</v>
      </c>
      <c r="FD122" s="379">
        <f t="shared" si="226"/>
        <v>0.98360995228084735</v>
      </c>
      <c r="FE122" s="379"/>
      <c r="FF122" s="379">
        <f t="shared" si="255"/>
        <v>1.0146630648252188</v>
      </c>
      <c r="FG122" s="379">
        <f t="shared" si="244"/>
        <v>0.95134778648824037</v>
      </c>
      <c r="FH122" s="379">
        <f t="shared" si="227"/>
        <v>0.97972313455559501</v>
      </c>
      <c r="FI122" s="379"/>
      <c r="FJ122" s="379">
        <f t="shared" si="245"/>
        <v>0.99374777414045634</v>
      </c>
      <c r="FK122" s="379">
        <f t="shared" si="246"/>
        <v>0.99195013800018617</v>
      </c>
      <c r="FL122" s="379">
        <f t="shared" si="228"/>
        <v>1.0083571095859309</v>
      </c>
      <c r="FN122" s="379">
        <f t="shared" si="256"/>
        <v>1.0092001863245093</v>
      </c>
      <c r="FO122" s="379">
        <f t="shared" si="248"/>
        <v>1.1554441716639747</v>
      </c>
      <c r="FP122" s="379">
        <f t="shared" si="229"/>
        <v>0.98360995228084735</v>
      </c>
      <c r="FR122" s="336"/>
      <c r="FT122" s="331">
        <f t="shared" si="249"/>
        <v>2000</v>
      </c>
      <c r="FU122" s="379">
        <f t="shared" si="252"/>
        <v>0.68914314690155998</v>
      </c>
      <c r="FV122" s="379">
        <f t="shared" si="252"/>
        <v>0.86893474073866861</v>
      </c>
      <c r="FW122" s="379">
        <f t="shared" si="252"/>
        <v>0.99164475003236985</v>
      </c>
      <c r="FX122" s="379">
        <f t="shared" si="252"/>
        <v>1.0544202936170781</v>
      </c>
      <c r="FY122" s="379">
        <f t="shared" si="252"/>
        <v>1</v>
      </c>
      <c r="FZ122" s="379">
        <f t="shared" si="252"/>
        <v>0.75849445088384937</v>
      </c>
      <c r="GB122" s="331">
        <f t="shared" si="250"/>
        <v>2000</v>
      </c>
      <c r="GC122" s="389">
        <f t="shared" si="231"/>
        <v>0.93666530447598229</v>
      </c>
      <c r="GD122" s="389">
        <f t="shared" si="232"/>
        <v>1.3591737923932081</v>
      </c>
      <c r="GE122" s="389">
        <f t="shared" si="233"/>
        <v>1.0544202936170781</v>
      </c>
      <c r="GF122" s="389">
        <f t="shared" si="234"/>
        <v>0.75504758366257718</v>
      </c>
      <c r="GG122" s="389">
        <f t="shared" si="235"/>
        <v>0.75849445088384937</v>
      </c>
      <c r="GI122" s="331">
        <v>2007</v>
      </c>
      <c r="GJ122" s="379">
        <f t="shared" si="236"/>
        <v>0.88336523383499743</v>
      </c>
      <c r="GK122" s="379">
        <f t="shared" si="253"/>
        <v>1.4268279051605739</v>
      </c>
      <c r="GL122" s="379">
        <f t="shared" si="253"/>
        <v>0.61911126817749218</v>
      </c>
    </row>
    <row r="123" spans="1:194" x14ac:dyDescent="0.2">
      <c r="A123" s="330" t="s">
        <v>595</v>
      </c>
      <c r="B123" s="330">
        <f t="shared" si="238"/>
        <v>1978</v>
      </c>
      <c r="D123" s="384">
        <f t="shared" si="257"/>
        <v>1386.7174053333333</v>
      </c>
      <c r="E123" s="384">
        <f t="shared" si="257"/>
        <v>1234.9009781678144</v>
      </c>
      <c r="F123" s="384">
        <f t="shared" si="257"/>
        <v>539.60510048023241</v>
      </c>
      <c r="G123" s="384">
        <f t="shared" si="257"/>
        <v>0</v>
      </c>
      <c r="H123" s="384">
        <f t="shared" si="258"/>
        <v>3161.2234839813805</v>
      </c>
      <c r="J123" s="390">
        <f t="shared" si="259"/>
        <v>245149.57638000001</v>
      </c>
      <c r="K123" s="390">
        <f t="shared" si="259"/>
        <v>464067.42215000006</v>
      </c>
      <c r="L123" s="390">
        <f t="shared" si="259"/>
        <v>943072.8996</v>
      </c>
      <c r="M123" s="390"/>
      <c r="N123" s="390">
        <f t="shared" si="295"/>
        <v>1652289.8981300001</v>
      </c>
      <c r="P123" s="399">
        <f t="shared" si="260"/>
        <v>54087.197849999997</v>
      </c>
      <c r="Q123" s="399">
        <f t="shared" si="260"/>
        <v>261570.15166552211</v>
      </c>
      <c r="R123" s="390">
        <f t="shared" si="260"/>
        <v>557470.02708000003</v>
      </c>
      <c r="S123" s="399"/>
      <c r="T123" s="390">
        <f t="shared" si="261"/>
        <v>873127.37659552216</v>
      </c>
      <c r="U123" s="390">
        <f t="shared" si="262"/>
        <v>780960.588430073</v>
      </c>
      <c r="W123" s="393">
        <f t="shared" si="263"/>
        <v>5.6566175875573146</v>
      </c>
      <c r="X123" s="393">
        <f t="shared" si="264"/>
        <v>2.6610378561946515</v>
      </c>
      <c r="Y123" s="393">
        <f t="shared" si="265"/>
        <v>0.57217750685986568</v>
      </c>
      <c r="Z123" s="384"/>
      <c r="AA123" s="384">
        <f t="shared" si="323"/>
        <v>3.6205753807738215</v>
      </c>
      <c r="AB123" s="403"/>
      <c r="AC123" s="395"/>
      <c r="AD123" s="393">
        <f t="shared" si="296"/>
        <v>25.638551458685583</v>
      </c>
      <c r="AE123" s="393">
        <f t="shared" si="297"/>
        <v>4.7211081627804408</v>
      </c>
      <c r="AF123" s="393">
        <f t="shared" si="298"/>
        <v>0.96795356569510438</v>
      </c>
      <c r="AG123" s="384"/>
      <c r="AH123" s="393">
        <f t="shared" si="299"/>
        <v>4.0478655783849913</v>
      </c>
      <c r="AJ123" s="394">
        <f t="shared" si="266"/>
        <v>1.4445804532515352</v>
      </c>
      <c r="AK123" s="394">
        <f t="shared" si="267"/>
        <v>1.0921708772033245</v>
      </c>
      <c r="AL123" s="394">
        <f t="shared" si="268"/>
        <v>1.1792744045168506</v>
      </c>
      <c r="AM123" s="395"/>
      <c r="AN123" s="394">
        <f t="shared" si="269"/>
        <v>1.1654779456168762</v>
      </c>
      <c r="AO123" s="389"/>
      <c r="AP123" s="389">
        <f t="shared" si="300"/>
        <v>4.5324880216548324</v>
      </c>
      <c r="AQ123" s="389">
        <f t="shared" si="301"/>
        <v>1.7741604659212704</v>
      </c>
      <c r="AR123" s="389">
        <f t="shared" si="302"/>
        <v>1.6917015333358252</v>
      </c>
      <c r="AS123" s="389"/>
      <c r="AT123" s="389">
        <f t="shared" si="270"/>
        <v>1.8923812749665121</v>
      </c>
      <c r="AV123" s="389">
        <f t="shared" si="271"/>
        <v>6.9257269382477865E-2</v>
      </c>
      <c r="AW123" s="389">
        <f t="shared" si="271"/>
        <v>0.33493386931515179</v>
      </c>
      <c r="AX123" s="389">
        <f t="shared" si="271"/>
        <v>0.71382606925229719</v>
      </c>
      <c r="AY123" s="402"/>
      <c r="AZ123" s="402">
        <f t="shared" si="272"/>
        <v>528434.73629155208</v>
      </c>
      <c r="BC123" s="379">
        <f t="shared" si="273"/>
        <v>1.4445804532515352</v>
      </c>
      <c r="BD123" s="379">
        <f t="shared" si="274"/>
        <v>1.0921708772033245</v>
      </c>
      <c r="BE123" s="379">
        <f t="shared" si="275"/>
        <v>1.1792744045168506</v>
      </c>
      <c r="BF123" s="379" t="e">
        <f t="shared" si="276"/>
        <v>#DIV/0!</v>
      </c>
      <c r="BG123" s="379"/>
      <c r="BH123" s="379"/>
      <c r="BI123" s="379"/>
      <c r="BJ123" s="379"/>
      <c r="BK123" s="379"/>
      <c r="BL123" s="379"/>
      <c r="BM123" s="379"/>
      <c r="BN123" s="379"/>
      <c r="BO123" s="379"/>
      <c r="BP123" s="379"/>
      <c r="BQ123" s="387"/>
      <c r="BR123" s="387">
        <f t="shared" si="303"/>
        <v>1.4445804532515352</v>
      </c>
      <c r="BS123" s="396">
        <f>Mining!BZ123</f>
        <v>1.0799495317736036</v>
      </c>
      <c r="BT123" s="387">
        <f t="shared" si="277"/>
        <v>1.1792744045168506</v>
      </c>
      <c r="BU123" s="387">
        <v>1</v>
      </c>
      <c r="BV123" s="387"/>
      <c r="BW123" s="387">
        <v>1</v>
      </c>
      <c r="BX123" s="396">
        <f>Mining!BW123</f>
        <v>1.0113165894054785</v>
      </c>
      <c r="BY123" s="387">
        <v>1</v>
      </c>
      <c r="BZ123" s="387">
        <v>1</v>
      </c>
      <c r="CB123" s="396">
        <f t="shared" si="304"/>
        <v>6.9257269382477865E-2</v>
      </c>
      <c r="CC123" s="396">
        <f t="shared" si="305"/>
        <v>0.33493386931515179</v>
      </c>
      <c r="CD123" s="396">
        <f t="shared" si="306"/>
        <v>0.71382606925229719</v>
      </c>
      <c r="CE123" s="396"/>
      <c r="CG123" s="396">
        <v>1</v>
      </c>
      <c r="CH123" s="396">
        <v>1</v>
      </c>
      <c r="CI123" s="396">
        <v>1</v>
      </c>
      <c r="CJ123" s="396">
        <v>1</v>
      </c>
      <c r="CL123" s="388">
        <f t="shared" si="307"/>
        <v>0.89958296216012112</v>
      </c>
      <c r="CM123" s="388">
        <f t="shared" si="278"/>
        <v>1.2442229787947643</v>
      </c>
      <c r="CN123" s="388">
        <f t="shared" si="279"/>
        <v>1.0387641246570161</v>
      </c>
      <c r="CO123" s="388">
        <f t="shared" si="280"/>
        <v>0.96379425151179821</v>
      </c>
      <c r="CP123" s="388">
        <f t="shared" si="281"/>
        <v>1.0071561764642054</v>
      </c>
      <c r="CQ123" s="388">
        <v>1</v>
      </c>
      <c r="CR123" s="388">
        <f t="shared" si="282"/>
        <v>1.2339572771791556</v>
      </c>
      <c r="CS123" s="388">
        <f t="shared" si="283"/>
        <v>1.1192817928518832</v>
      </c>
      <c r="CT123" s="388">
        <f t="shared" si="284"/>
        <v>1.1192817928518837</v>
      </c>
      <c r="CU123" s="388"/>
      <c r="CV123" s="388">
        <f t="shared" si="308"/>
        <v>1.0083193330964226</v>
      </c>
      <c r="CY123" s="334"/>
      <c r="DA123" s="379">
        <f t="shared" si="285"/>
        <v>0.43866478038017165</v>
      </c>
      <c r="DB123" s="379">
        <f t="shared" si="286"/>
        <v>0.39064020130981919</v>
      </c>
      <c r="DC123" s="379">
        <f t="shared" si="287"/>
        <v>0.17069501831000908</v>
      </c>
      <c r="DD123" s="379">
        <f t="shared" si="288"/>
        <v>0</v>
      </c>
      <c r="DF123" s="379">
        <f t="shared" si="289"/>
        <v>0.42441259802625725</v>
      </c>
      <c r="DG123" s="379">
        <f t="shared" si="289"/>
        <v>0.40067731316222288</v>
      </c>
      <c r="DH123" s="379">
        <f t="shared" si="289"/>
        <v>0.17463866444930495</v>
      </c>
      <c r="DI123" s="379"/>
      <c r="DJ123" s="379">
        <f t="shared" si="290"/>
        <v>0.99972857563778517</v>
      </c>
      <c r="DK123" s="379"/>
      <c r="DL123" s="379">
        <f t="shared" si="291"/>
        <v>0.42452782522046018</v>
      </c>
      <c r="DM123" s="379">
        <f t="shared" si="291"/>
        <v>0.40078609627278827</v>
      </c>
      <c r="DN123" s="379">
        <f t="shared" si="291"/>
        <v>0.17468607850675147</v>
      </c>
      <c r="DO123" s="379">
        <f t="shared" si="291"/>
        <v>0</v>
      </c>
      <c r="DR123" s="379">
        <f t="shared" si="324"/>
        <v>0.12535022866923184</v>
      </c>
      <c r="DS123" s="379">
        <f t="shared" si="325"/>
        <v>1.6260551667605413E-2</v>
      </c>
      <c r="DT123" s="379">
        <f t="shared" si="309"/>
        <v>-1.9708156251698021E-2</v>
      </c>
      <c r="DU123" s="379">
        <f t="shared" si="310"/>
        <v>0</v>
      </c>
      <c r="DW123" s="379">
        <f t="shared" si="326"/>
        <v>8.2850422370468274E-2</v>
      </c>
      <c r="DX123" s="379">
        <f t="shared" si="292"/>
        <v>2.9669840943756496E-2</v>
      </c>
      <c r="DY123" s="379">
        <f t="shared" si="293"/>
        <v>4.2899503032962867E-2</v>
      </c>
      <c r="DZ123" s="379">
        <f t="shared" si="294"/>
        <v>0</v>
      </c>
      <c r="EA123" s="379"/>
      <c r="EC123" s="379">
        <f t="shared" si="327"/>
        <v>-4.851152034434033E-2</v>
      </c>
      <c r="ED123" s="379">
        <f t="shared" si="311"/>
        <v>-2.2062890869269832E-4</v>
      </c>
      <c r="EE123" s="379">
        <f t="shared" si="312"/>
        <v>2.4562569980940731E-2</v>
      </c>
      <c r="EF123" s="379"/>
      <c r="EH123" s="379">
        <f t="shared" si="313"/>
        <v>0</v>
      </c>
      <c r="EI123" s="379">
        <f t="shared" si="314"/>
        <v>-2.9733809703703967E-3</v>
      </c>
      <c r="EJ123" s="379">
        <f t="shared" si="315"/>
        <v>0</v>
      </c>
      <c r="EK123" s="379">
        <f t="shared" si="316"/>
        <v>0</v>
      </c>
      <c r="EM123" s="379">
        <f t="shared" si="328"/>
        <v>0</v>
      </c>
      <c r="EN123" s="379">
        <f t="shared" si="317"/>
        <v>-2.9733809703703967E-3</v>
      </c>
      <c r="EO123" s="379">
        <f t="shared" si="318"/>
        <v>0</v>
      </c>
      <c r="EP123" s="379">
        <v>1</v>
      </c>
      <c r="ER123" s="379">
        <f t="shared" si="319"/>
        <v>0</v>
      </c>
      <c r="ES123" s="379">
        <f t="shared" si="320"/>
        <v>0</v>
      </c>
      <c r="ET123" s="379">
        <f t="shared" si="321"/>
        <v>0</v>
      </c>
      <c r="EU123" s="379">
        <f t="shared" si="322"/>
        <v>0</v>
      </c>
      <c r="EX123" s="379">
        <f t="shared" si="239"/>
        <v>1.0579032916113962</v>
      </c>
      <c r="EY123" s="379">
        <f t="shared" si="240"/>
        <v>1.0106064766465814</v>
      </c>
      <c r="EZ123" s="379">
        <f t="shared" si="225"/>
        <v>1.2339572771791556</v>
      </c>
      <c r="FA123" s="379"/>
      <c r="FB123" s="379">
        <f t="shared" si="254"/>
        <v>1.0560732150465479</v>
      </c>
      <c r="FC123" s="379">
        <f t="shared" si="242"/>
        <v>1.2202336411759693</v>
      </c>
      <c r="FD123" s="379">
        <f t="shared" si="226"/>
        <v>1.0387641246570161</v>
      </c>
      <c r="FE123" s="379"/>
      <c r="FF123" s="379">
        <f t="shared" si="255"/>
        <v>0.98374144441222955</v>
      </c>
      <c r="FG123" s="379">
        <f t="shared" si="244"/>
        <v>0.93588024561831895</v>
      </c>
      <c r="FH123" s="379">
        <f t="shared" si="227"/>
        <v>0.96379425151179821</v>
      </c>
      <c r="FI123" s="379"/>
      <c r="FJ123" s="379">
        <f t="shared" si="245"/>
        <v>0.99880902002841188</v>
      </c>
      <c r="FK123" s="379">
        <f t="shared" si="246"/>
        <v>0.99076874525301384</v>
      </c>
      <c r="FL123" s="379">
        <f t="shared" si="228"/>
        <v>1.0071561764642054</v>
      </c>
      <c r="FN123" s="379">
        <f t="shared" si="256"/>
        <v>1.0560732150465479</v>
      </c>
      <c r="FO123" s="379">
        <f t="shared" si="248"/>
        <v>1.2202336411759693</v>
      </c>
      <c r="FP123" s="379">
        <f t="shared" si="229"/>
        <v>1.0387641246570161</v>
      </c>
      <c r="FR123" s="336"/>
      <c r="FT123" s="331">
        <f t="shared" si="249"/>
        <v>2001</v>
      </c>
      <c r="FU123" s="379">
        <f t="shared" si="252"/>
        <v>0.68587464566331124</v>
      </c>
      <c r="FV123" s="379">
        <f t="shared" si="252"/>
        <v>0.86496327746978519</v>
      </c>
      <c r="FW123" s="379">
        <f t="shared" si="252"/>
        <v>1.0040241709867184</v>
      </c>
      <c r="FX123" s="379">
        <f t="shared" si="252"/>
        <v>1.0472130763673664</v>
      </c>
      <c r="FY123" s="379">
        <f t="shared" si="252"/>
        <v>1</v>
      </c>
      <c r="FZ123" s="379">
        <f t="shared" si="252"/>
        <v>0.75416757197761364</v>
      </c>
      <c r="GB123" s="331">
        <f t="shared" si="250"/>
        <v>2001</v>
      </c>
      <c r="GC123" s="389">
        <f t="shared" si="231"/>
        <v>0.93730404233820852</v>
      </c>
      <c r="GD123" s="389">
        <f t="shared" si="232"/>
        <v>1.3665821418894113</v>
      </c>
      <c r="GE123" s="389">
        <f t="shared" si="233"/>
        <v>1.0472130763673664</v>
      </c>
      <c r="GF123" s="389">
        <f t="shared" si="234"/>
        <v>0.74816147137127265</v>
      </c>
      <c r="GG123" s="389">
        <f t="shared" si="235"/>
        <v>0.75416757197761364</v>
      </c>
      <c r="GI123" s="331">
        <v>2008</v>
      </c>
      <c r="GJ123" s="379">
        <f t="shared" si="236"/>
        <v>0.84477994758421271</v>
      </c>
      <c r="GK123" s="379">
        <f t="shared" si="253"/>
        <v>1.3351598534144595</v>
      </c>
      <c r="GL123" s="379">
        <f t="shared" si="253"/>
        <v>0.63271820630602549</v>
      </c>
    </row>
    <row r="124" spans="1:194" x14ac:dyDescent="0.2">
      <c r="A124" s="330" t="s">
        <v>595</v>
      </c>
      <c r="B124" s="330">
        <f t="shared" si="238"/>
        <v>1979</v>
      </c>
      <c r="D124" s="384">
        <f t="shared" si="257"/>
        <v>1083.2539413333334</v>
      </c>
      <c r="E124" s="384">
        <f t="shared" si="257"/>
        <v>1289.2715403434556</v>
      </c>
      <c r="F124" s="384">
        <f t="shared" si="257"/>
        <v>539.10940918807319</v>
      </c>
      <c r="G124" s="384">
        <f t="shared" si="257"/>
        <v>0</v>
      </c>
      <c r="H124" s="384">
        <f t="shared" si="258"/>
        <v>2911.6348908648624</v>
      </c>
      <c r="J124" s="390">
        <f t="shared" si="259"/>
        <v>259820.73702</v>
      </c>
      <c r="K124" s="390">
        <f t="shared" si="259"/>
        <v>477016.03295999998</v>
      </c>
      <c r="L124" s="390">
        <f t="shared" si="259"/>
        <v>961340.75960000011</v>
      </c>
      <c r="M124" s="390"/>
      <c r="N124" s="390">
        <f t="shared" si="295"/>
        <v>1698177.5295800001</v>
      </c>
      <c r="P124" s="399">
        <f t="shared" si="260"/>
        <v>59238.997860000003</v>
      </c>
      <c r="Q124" s="399">
        <f t="shared" si="260"/>
        <v>216489.54068576641</v>
      </c>
      <c r="R124" s="390">
        <f t="shared" si="260"/>
        <v>558599.00184000004</v>
      </c>
      <c r="S124" s="399"/>
      <c r="T124" s="390">
        <f t="shared" si="261"/>
        <v>834327.54038576642</v>
      </c>
      <c r="U124" s="390">
        <f t="shared" si="262"/>
        <v>767047.22501193685</v>
      </c>
      <c r="W124" s="393">
        <f t="shared" si="263"/>
        <v>4.1692358883961926</v>
      </c>
      <c r="X124" s="393">
        <f t="shared" si="264"/>
        <v>2.7027845004353699</v>
      </c>
      <c r="Y124" s="393">
        <f t="shared" si="265"/>
        <v>0.5607890894092421</v>
      </c>
      <c r="Z124" s="384"/>
      <c r="AA124" s="384">
        <f t="shared" si="323"/>
        <v>3.4897983704560627</v>
      </c>
      <c r="AB124" s="403"/>
      <c r="AC124" s="395"/>
      <c r="AD124" s="393">
        <f t="shared" si="296"/>
        <v>18.286162502164473</v>
      </c>
      <c r="AE124" s="393">
        <f t="shared" si="297"/>
        <v>5.9553525600335</v>
      </c>
      <c r="AF124" s="393">
        <f t="shared" si="298"/>
        <v>0.96510986846068636</v>
      </c>
      <c r="AG124" s="384"/>
      <c r="AH124" s="393">
        <f t="shared" si="299"/>
        <v>3.7959004294938312</v>
      </c>
      <c r="AJ124" s="394">
        <f t="shared" si="266"/>
        <v>1.0647346362285648</v>
      </c>
      <c r="AK124" s="394">
        <f t="shared" si="267"/>
        <v>1.1093049698110418</v>
      </c>
      <c r="AL124" s="394">
        <f t="shared" si="268"/>
        <v>1.1558025464894734</v>
      </c>
      <c r="AM124" s="395"/>
      <c r="AN124" s="394">
        <f t="shared" si="269"/>
        <v>1.1233802939208404</v>
      </c>
      <c r="AO124" s="389"/>
      <c r="AP124" s="389">
        <f t="shared" si="300"/>
        <v>4.3859745506505092</v>
      </c>
      <c r="AQ124" s="389">
        <f t="shared" si="301"/>
        <v>2.2034137605399913</v>
      </c>
      <c r="AR124" s="389">
        <f t="shared" si="302"/>
        <v>1.7209854590383922</v>
      </c>
      <c r="AS124" s="389"/>
      <c r="AT124" s="389">
        <f t="shared" si="270"/>
        <v>2.035384722880917</v>
      </c>
      <c r="AV124" s="389">
        <f t="shared" si="271"/>
        <v>7.7229922654472968E-2</v>
      </c>
      <c r="AW124" s="389">
        <f t="shared" si="271"/>
        <v>0.28223756455464316</v>
      </c>
      <c r="AX124" s="389">
        <f t="shared" si="271"/>
        <v>0.72824590667322608</v>
      </c>
      <c r="AY124" s="402"/>
      <c r="AZ124" s="402">
        <f t="shared" si="272"/>
        <v>491307.60821697809</v>
      </c>
      <c r="BC124" s="379">
        <f t="shared" si="273"/>
        <v>1.0647346362285648</v>
      </c>
      <c r="BD124" s="379">
        <f t="shared" si="274"/>
        <v>1.1093049698110418</v>
      </c>
      <c r="BE124" s="379">
        <f t="shared" si="275"/>
        <v>1.1558025464894734</v>
      </c>
      <c r="BF124" s="379" t="e">
        <f t="shared" si="276"/>
        <v>#DIV/0!</v>
      </c>
      <c r="BG124" s="379"/>
      <c r="BH124" s="379"/>
      <c r="BI124" s="379"/>
      <c r="BJ124" s="379"/>
      <c r="BK124" s="379"/>
      <c r="BL124" s="379"/>
      <c r="BM124" s="379"/>
      <c r="BN124" s="379"/>
      <c r="BO124" s="379"/>
      <c r="BP124" s="379"/>
      <c r="BQ124" s="387"/>
      <c r="BR124" s="387">
        <f t="shared" si="303"/>
        <v>1.0647346362285648</v>
      </c>
      <c r="BS124" s="396">
        <f>Mining!BZ124</f>
        <v>1.0639189016405564</v>
      </c>
      <c r="BT124" s="387">
        <f t="shared" si="277"/>
        <v>1.1558025464894734</v>
      </c>
      <c r="BU124" s="387">
        <v>1</v>
      </c>
      <c r="BV124" s="387"/>
      <c r="BW124" s="387">
        <v>1</v>
      </c>
      <c r="BX124" s="396">
        <f>Mining!BW124</f>
        <v>1.0426593306129819</v>
      </c>
      <c r="BY124" s="387">
        <v>1</v>
      </c>
      <c r="BZ124" s="387">
        <v>1</v>
      </c>
      <c r="CB124" s="396">
        <f t="shared" si="304"/>
        <v>7.7229922654472968E-2</v>
      </c>
      <c r="CC124" s="396">
        <f t="shared" si="305"/>
        <v>0.28223756455464316</v>
      </c>
      <c r="CD124" s="396">
        <f t="shared" si="306"/>
        <v>0.72824590667322608</v>
      </c>
      <c r="CE124" s="396"/>
      <c r="CG124" s="396">
        <v>1</v>
      </c>
      <c r="CH124" s="396">
        <v>1</v>
      </c>
      <c r="CI124" s="396">
        <v>1</v>
      </c>
      <c r="CJ124" s="396">
        <v>1</v>
      </c>
      <c r="CL124" s="388">
        <f t="shared" si="307"/>
        <v>0.88355625753158418</v>
      </c>
      <c r="CM124" s="388">
        <f t="shared" si="278"/>
        <v>1.1667745502254281</v>
      </c>
      <c r="CN124" s="388">
        <f t="shared" si="279"/>
        <v>1.1253518876475215</v>
      </c>
      <c r="CO124" s="388">
        <f t="shared" si="280"/>
        <v>0.94126266101446288</v>
      </c>
      <c r="CP124" s="388">
        <f t="shared" si="281"/>
        <v>1.0200511565126598</v>
      </c>
      <c r="CQ124" s="388">
        <v>1</v>
      </c>
      <c r="CR124" s="388">
        <f t="shared" si="282"/>
        <v>1.0798559370355196</v>
      </c>
      <c r="CS124" s="388">
        <f t="shared" si="283"/>
        <v>1.0309109549802764</v>
      </c>
      <c r="CT124" s="388">
        <f t="shared" si="284"/>
        <v>1.0309109549802766</v>
      </c>
      <c r="CU124" s="388"/>
      <c r="CV124" s="388">
        <f t="shared" si="308"/>
        <v>1.0804909342152824</v>
      </c>
      <c r="CY124" s="334"/>
      <c r="DA124" s="379">
        <f t="shared" si="285"/>
        <v>0.37204319289207555</v>
      </c>
      <c r="DB124" s="379">
        <f t="shared" si="286"/>
        <v>0.44279986628422863</v>
      </c>
      <c r="DC124" s="379">
        <f t="shared" si="287"/>
        <v>0.18515694082369577</v>
      </c>
      <c r="DD124" s="379">
        <f t="shared" si="288"/>
        <v>0</v>
      </c>
      <c r="DF124" s="379">
        <f t="shared" si="289"/>
        <v>0.40443987673086573</v>
      </c>
      <c r="DG124" s="379">
        <f t="shared" si="289"/>
        <v>0.41617540793929136</v>
      </c>
      <c r="DH124" s="379">
        <f t="shared" si="289"/>
        <v>0.17782798029449542</v>
      </c>
      <c r="DI124" s="379"/>
      <c r="DJ124" s="379">
        <f t="shared" si="290"/>
        <v>0.99844326496465252</v>
      </c>
      <c r="DK124" s="379"/>
      <c r="DL124" s="379">
        <f t="shared" si="291"/>
        <v>0.40507046411413666</v>
      </c>
      <c r="DM124" s="379">
        <f t="shared" si="291"/>
        <v>0.41682429291966333</v>
      </c>
      <c r="DN124" s="379">
        <f t="shared" si="291"/>
        <v>0.17810524296619998</v>
      </c>
      <c r="DO124" s="379">
        <f t="shared" si="291"/>
        <v>0</v>
      </c>
      <c r="DR124" s="379">
        <f t="shared" si="324"/>
        <v>-0.30509333538250155</v>
      </c>
      <c r="DS124" s="379">
        <f t="shared" si="325"/>
        <v>-1.4955142453093666E-2</v>
      </c>
      <c r="DT124" s="379">
        <f t="shared" si="309"/>
        <v>-2.0104389789746203E-2</v>
      </c>
      <c r="DU124" s="379">
        <f t="shared" si="310"/>
        <v>0</v>
      </c>
      <c r="DW124" s="379">
        <f t="shared" si="326"/>
        <v>-3.2859173301954044E-2</v>
      </c>
      <c r="DX124" s="379">
        <f t="shared" si="292"/>
        <v>0.21668053295091455</v>
      </c>
      <c r="DY124" s="379">
        <f t="shared" si="293"/>
        <v>1.7162221172297411E-2</v>
      </c>
      <c r="DZ124" s="379">
        <f t="shared" si="294"/>
        <v>0</v>
      </c>
      <c r="EA124" s="379"/>
      <c r="EC124" s="379">
        <f t="shared" si="327"/>
        <v>0.10895886849445216</v>
      </c>
      <c r="ED124" s="379">
        <f t="shared" si="311"/>
        <v>-0.17118396351476847</v>
      </c>
      <c r="EE124" s="379">
        <f t="shared" si="312"/>
        <v>1.9999442875157109E-2</v>
      </c>
      <c r="EF124" s="379"/>
      <c r="EH124" s="379">
        <f t="shared" si="313"/>
        <v>0</v>
      </c>
      <c r="EI124" s="379">
        <f t="shared" si="314"/>
        <v>3.0521462301817192E-2</v>
      </c>
      <c r="EJ124" s="379">
        <f t="shared" si="315"/>
        <v>0</v>
      </c>
      <c r="EK124" s="379">
        <f t="shared" si="316"/>
        <v>0</v>
      </c>
      <c r="EM124" s="379">
        <f t="shared" si="328"/>
        <v>0</v>
      </c>
      <c r="EN124" s="379">
        <f t="shared" si="317"/>
        <v>3.0521462301817192E-2</v>
      </c>
      <c r="EO124" s="379">
        <f t="shared" si="318"/>
        <v>0</v>
      </c>
      <c r="EP124" s="379">
        <v>1</v>
      </c>
      <c r="ER124" s="379">
        <f t="shared" si="319"/>
        <v>0</v>
      </c>
      <c r="ES124" s="379">
        <f t="shared" si="320"/>
        <v>0</v>
      </c>
      <c r="ET124" s="379">
        <f t="shared" si="321"/>
        <v>0</v>
      </c>
      <c r="EU124" s="379">
        <f t="shared" si="322"/>
        <v>0</v>
      </c>
      <c r="EX124" s="379">
        <f t="shared" si="239"/>
        <v>0.87511614624461398</v>
      </c>
      <c r="EY124" s="379">
        <f t="shared" si="240"/>
        <v>0.88439804521280385</v>
      </c>
      <c r="EZ124" s="379">
        <f t="shared" si="225"/>
        <v>1.0798559370355196</v>
      </c>
      <c r="FA124" s="379"/>
      <c r="FB124" s="379">
        <f t="shared" si="254"/>
        <v>1.0833565204411495</v>
      </c>
      <c r="FC124" s="379">
        <f t="shared" si="242"/>
        <v>1.3219480716296323</v>
      </c>
      <c r="FD124" s="379">
        <f t="shared" si="226"/>
        <v>1.1253518876475215</v>
      </c>
      <c r="FE124" s="379"/>
      <c r="FF124" s="379">
        <f t="shared" si="255"/>
        <v>0.97662199119574278</v>
      </c>
      <c r="FG124" s="379">
        <f t="shared" si="244"/>
        <v>0.91400122899652347</v>
      </c>
      <c r="FH124" s="379">
        <f t="shared" si="227"/>
        <v>0.94126266101446288</v>
      </c>
      <c r="FI124" s="379"/>
      <c r="FJ124" s="379">
        <f t="shared" si="245"/>
        <v>1.0128033569666666</v>
      </c>
      <c r="FK124" s="379">
        <f t="shared" si="246"/>
        <v>1.0034539111699046</v>
      </c>
      <c r="FL124" s="379">
        <f t="shared" si="228"/>
        <v>1.0200511565126598</v>
      </c>
      <c r="FN124" s="379">
        <f t="shared" si="256"/>
        <v>1.0833565204411495</v>
      </c>
      <c r="FO124" s="379">
        <f t="shared" si="248"/>
        <v>1.3219480716296323</v>
      </c>
      <c r="FP124" s="379">
        <f t="shared" si="229"/>
        <v>1.1253518876475215</v>
      </c>
      <c r="FR124" s="336"/>
      <c r="FT124" s="331">
        <f t="shared" si="249"/>
        <v>2002</v>
      </c>
      <c r="FU124" s="379">
        <f t="shared" si="252"/>
        <v>0.67390391634009184</v>
      </c>
      <c r="FV124" s="379">
        <f t="shared" si="252"/>
        <v>0.82247984068476321</v>
      </c>
      <c r="FW124" s="379">
        <f t="shared" si="252"/>
        <v>1.0251114675857929</v>
      </c>
      <c r="FX124" s="379">
        <f t="shared" si="252"/>
        <v>1.056368534566394</v>
      </c>
      <c r="FY124" s="379">
        <f t="shared" si="252"/>
        <v>1</v>
      </c>
      <c r="FZ124" s="379">
        <f t="shared" si="252"/>
        <v>0.75663455216239794</v>
      </c>
      <c r="GB124" s="331">
        <f t="shared" si="250"/>
        <v>2002</v>
      </c>
      <c r="GC124" s="389">
        <f t="shared" si="231"/>
        <v>0.90836041092931707</v>
      </c>
      <c r="GD124" s="389">
        <f t="shared" si="232"/>
        <v>1.3479078974084857</v>
      </c>
      <c r="GE124" s="389">
        <f t="shared" si="233"/>
        <v>1.056368534566394</v>
      </c>
      <c r="GF124" s="389">
        <f t="shared" si="234"/>
        <v>0.67647308833283348</v>
      </c>
      <c r="GG124" s="389">
        <f t="shared" si="235"/>
        <v>0.75663455216239794</v>
      </c>
      <c r="GI124" s="331">
        <v>2012</v>
      </c>
      <c r="GJ124" s="379">
        <f t="shared" si="236"/>
        <v>0.85745296174068519</v>
      </c>
      <c r="GK124" s="379">
        <f t="shared" si="253"/>
        <v>1.2954138766802035</v>
      </c>
      <c r="GL124" s="379">
        <f t="shared" si="253"/>
        <v>0.66191429409271574</v>
      </c>
    </row>
    <row r="125" spans="1:194" x14ac:dyDescent="0.2">
      <c r="A125" s="330" t="s">
        <v>595</v>
      </c>
      <c r="B125" s="330">
        <f t="shared" si="238"/>
        <v>1980</v>
      </c>
      <c r="D125" s="384">
        <f t="shared" si="257"/>
        <v>1224.3270133333333</v>
      </c>
      <c r="E125" s="384">
        <f t="shared" si="257"/>
        <v>1309.8848124605775</v>
      </c>
      <c r="F125" s="384">
        <f t="shared" si="257"/>
        <v>477.34768528696054</v>
      </c>
      <c r="G125" s="384">
        <f t="shared" si="257"/>
        <v>0</v>
      </c>
      <c r="H125" s="384">
        <f t="shared" si="258"/>
        <v>3011.5595110808717</v>
      </c>
      <c r="J125" s="390">
        <f t="shared" si="259"/>
        <v>248837.65299000003</v>
      </c>
      <c r="K125" s="390">
        <f t="shared" si="259"/>
        <v>515223.53725000005</v>
      </c>
      <c r="L125" s="390">
        <f t="shared" si="259"/>
        <v>868851.6590000001</v>
      </c>
      <c r="M125" s="390"/>
      <c r="N125" s="390">
        <f t="shared" si="295"/>
        <v>1632912.8492400004</v>
      </c>
      <c r="P125" s="399">
        <f t="shared" si="260"/>
        <v>57551.518989999997</v>
      </c>
      <c r="Q125" s="399">
        <f t="shared" si="260"/>
        <v>223875.60077200545</v>
      </c>
      <c r="R125" s="390">
        <f t="shared" si="260"/>
        <v>529212.45293999999</v>
      </c>
      <c r="S125" s="399"/>
      <c r="T125" s="390">
        <f t="shared" si="261"/>
        <v>810639.57270200551</v>
      </c>
      <c r="U125" s="390">
        <f t="shared" si="262"/>
        <v>748774.65369528753</v>
      </c>
      <c r="W125" s="393">
        <f t="shared" si="263"/>
        <v>4.9201838975009746</v>
      </c>
      <c r="X125" s="393">
        <f t="shared" si="264"/>
        <v>2.5423621355733732</v>
      </c>
      <c r="Y125" s="393">
        <f t="shared" si="265"/>
        <v>0.54940067195861853</v>
      </c>
      <c r="Z125" s="384"/>
      <c r="AA125" s="384">
        <f t="shared" si="323"/>
        <v>3.7150413235352051</v>
      </c>
      <c r="AB125" s="403"/>
      <c r="AC125" s="395"/>
      <c r="AD125" s="393">
        <f t="shared" si="296"/>
        <v>21.273582953493708</v>
      </c>
      <c r="AE125" s="393">
        <f t="shared" si="297"/>
        <v>5.8509494020054564</v>
      </c>
      <c r="AF125" s="393">
        <f t="shared" si="298"/>
        <v>0.9019963204476602</v>
      </c>
      <c r="AG125" s="384"/>
      <c r="AH125" s="393">
        <f t="shared" si="299"/>
        <v>4.0219837787223236</v>
      </c>
      <c r="AJ125" s="394">
        <f t="shared" si="266"/>
        <v>1.2565108697408205</v>
      </c>
      <c r="AK125" s="394">
        <f t="shared" si="267"/>
        <v>1.0434627516905857</v>
      </c>
      <c r="AL125" s="394">
        <f t="shared" si="268"/>
        <v>1.1323306884620961</v>
      </c>
      <c r="AM125" s="395"/>
      <c r="AN125" s="394">
        <f t="shared" si="269"/>
        <v>1.1958869169325812</v>
      </c>
      <c r="AO125" s="389"/>
      <c r="AP125" s="389">
        <f t="shared" si="300"/>
        <v>4.3237373636174121</v>
      </c>
      <c r="AQ125" s="389">
        <f t="shared" si="301"/>
        <v>2.3013831586529294</v>
      </c>
      <c r="AR125" s="389">
        <f t="shared" si="302"/>
        <v>1.641782339348139</v>
      </c>
      <c r="AS125" s="389"/>
      <c r="AT125" s="389">
        <f t="shared" si="270"/>
        <v>2.0143512656274751</v>
      </c>
      <c r="AV125" s="389">
        <f t="shared" si="271"/>
        <v>7.6860933668062542E-2</v>
      </c>
      <c r="AW125" s="389">
        <f t="shared" si="271"/>
        <v>0.29898928825535703</v>
      </c>
      <c r="AX125" s="389">
        <f t="shared" si="271"/>
        <v>0.70677132342591553</v>
      </c>
      <c r="AY125" s="402"/>
      <c r="AZ125" s="402">
        <f t="shared" si="272"/>
        <v>496437.74502680777</v>
      </c>
      <c r="BC125" s="379">
        <f t="shared" si="273"/>
        <v>1.2565108697408205</v>
      </c>
      <c r="BD125" s="379">
        <f t="shared" si="274"/>
        <v>1.0434627516905857</v>
      </c>
      <c r="BE125" s="379">
        <f t="shared" si="275"/>
        <v>1.1323306884620961</v>
      </c>
      <c r="BF125" s="379" t="e">
        <f t="shared" si="276"/>
        <v>#DIV/0!</v>
      </c>
      <c r="BG125" s="379"/>
      <c r="BH125" s="379"/>
      <c r="BI125" s="379"/>
      <c r="BJ125" s="379"/>
      <c r="BK125" s="379"/>
      <c r="BL125" s="379"/>
      <c r="BM125" s="379"/>
      <c r="BN125" s="379"/>
      <c r="BO125" s="379"/>
      <c r="BP125" s="379"/>
      <c r="BQ125" s="387"/>
      <c r="BR125" s="387">
        <f t="shared" si="303"/>
        <v>1.2565108697408205</v>
      </c>
      <c r="BS125" s="396">
        <f>Mining!BZ125</f>
        <v>1.0428977513967008</v>
      </c>
      <c r="BT125" s="387">
        <f t="shared" si="277"/>
        <v>1.1323306884620961</v>
      </c>
      <c r="BU125" s="387">
        <v>1</v>
      </c>
      <c r="BV125" s="387"/>
      <c r="BW125" s="387">
        <v>1</v>
      </c>
      <c r="BX125" s="396">
        <f>Mining!BW125</f>
        <v>1.0005417600077553</v>
      </c>
      <c r="BY125" s="387">
        <v>1</v>
      </c>
      <c r="BZ125" s="387">
        <v>1</v>
      </c>
      <c r="CB125" s="396">
        <f t="shared" si="304"/>
        <v>7.6860933668062542E-2</v>
      </c>
      <c r="CC125" s="396">
        <f t="shared" si="305"/>
        <v>0.29898928825535703</v>
      </c>
      <c r="CD125" s="396">
        <f t="shared" si="306"/>
        <v>0.70677132342591553</v>
      </c>
      <c r="CE125" s="396"/>
      <c r="CG125" s="396">
        <v>1</v>
      </c>
      <c r="CH125" s="396">
        <v>1</v>
      </c>
      <c r="CI125" s="396">
        <v>1</v>
      </c>
      <c r="CJ125" s="396">
        <v>1</v>
      </c>
      <c r="CL125" s="388">
        <f t="shared" si="307"/>
        <v>0.86250821224628071</v>
      </c>
      <c r="CM125" s="388">
        <f t="shared" si="278"/>
        <v>1.2362674947873873</v>
      </c>
      <c r="CN125" s="388">
        <f t="shared" si="279"/>
        <v>1.1315080275424942</v>
      </c>
      <c r="CO125" s="388">
        <f t="shared" si="280"/>
        <v>0.95866500105530283</v>
      </c>
      <c r="CP125" s="388">
        <f t="shared" si="281"/>
        <v>1.0017475844949617</v>
      </c>
      <c r="CQ125" s="388">
        <v>1</v>
      </c>
      <c r="CR125" s="388">
        <f t="shared" si="282"/>
        <v>1.137704916136028</v>
      </c>
      <c r="CS125" s="388">
        <f t="shared" si="283"/>
        <v>1.0662908667872577</v>
      </c>
      <c r="CT125" s="388">
        <f t="shared" si="284"/>
        <v>1.0662908667872575</v>
      </c>
      <c r="CU125" s="388"/>
      <c r="CV125" s="388">
        <f t="shared" si="308"/>
        <v>1.086632814232803</v>
      </c>
      <c r="CY125" s="334"/>
      <c r="DA125" s="379">
        <f t="shared" si="285"/>
        <v>0.40654252682986597</v>
      </c>
      <c r="DB125" s="379">
        <f t="shared" si="286"/>
        <v>0.43495232541177636</v>
      </c>
      <c r="DC125" s="379">
        <f t="shared" si="287"/>
        <v>0.15850514775835753</v>
      </c>
      <c r="DD125" s="379">
        <f t="shared" si="288"/>
        <v>0</v>
      </c>
      <c r="DF125" s="379">
        <f t="shared" si="289"/>
        <v>0.38903794726486834</v>
      </c>
      <c r="DG125" s="379">
        <f t="shared" si="289"/>
        <v>0.43886440211275002</v>
      </c>
      <c r="DH125" s="379">
        <f t="shared" si="289"/>
        <v>0.17148600530759192</v>
      </c>
      <c r="DI125" s="379"/>
      <c r="DJ125" s="379">
        <f t="shared" si="290"/>
        <v>0.99938835468521026</v>
      </c>
      <c r="DK125" s="379"/>
      <c r="DL125" s="379">
        <f t="shared" si="291"/>
        <v>0.3892760461346465</v>
      </c>
      <c r="DM125" s="379">
        <f t="shared" si="291"/>
        <v>0.43913299575217141</v>
      </c>
      <c r="DN125" s="379">
        <f t="shared" si="291"/>
        <v>0.17159095811318215</v>
      </c>
      <c r="DO125" s="379">
        <f t="shared" si="291"/>
        <v>0</v>
      </c>
      <c r="DR125" s="379">
        <f t="shared" si="324"/>
        <v>0.16561312851912707</v>
      </c>
      <c r="DS125" s="379">
        <f t="shared" si="325"/>
        <v>-1.9956029715537404E-2</v>
      </c>
      <c r="DT125" s="379">
        <f t="shared" si="309"/>
        <v>-2.0516883389140136E-2</v>
      </c>
      <c r="DU125" s="379">
        <f t="shared" si="310"/>
        <v>0</v>
      </c>
      <c r="DW125" s="379">
        <f t="shared" si="326"/>
        <v>-1.4291688860251842E-2</v>
      </c>
      <c r="DX125" s="379">
        <f t="shared" si="292"/>
        <v>4.3502448466335171E-2</v>
      </c>
      <c r="DY125" s="379">
        <f t="shared" si="293"/>
        <v>-4.7114624068199884E-2</v>
      </c>
      <c r="DZ125" s="379">
        <f t="shared" si="294"/>
        <v>0</v>
      </c>
      <c r="EA125" s="379"/>
      <c r="EC125" s="379">
        <f t="shared" si="327"/>
        <v>-4.7892483759896434E-3</v>
      </c>
      <c r="ED125" s="379">
        <f t="shared" si="311"/>
        <v>5.7658603722064952E-2</v>
      </c>
      <c r="EE125" s="379">
        <f t="shared" si="312"/>
        <v>-2.9931607832382131E-2</v>
      </c>
      <c r="EF125" s="379"/>
      <c r="EH125" s="379">
        <f t="shared" si="313"/>
        <v>0</v>
      </c>
      <c r="EI125" s="379">
        <f t="shared" si="314"/>
        <v>-4.1232884824305024E-2</v>
      </c>
      <c r="EJ125" s="379">
        <f t="shared" si="315"/>
        <v>0</v>
      </c>
      <c r="EK125" s="379">
        <f t="shared" si="316"/>
        <v>0</v>
      </c>
      <c r="EM125" s="379">
        <f t="shared" si="328"/>
        <v>0</v>
      </c>
      <c r="EN125" s="379">
        <f t="shared" si="317"/>
        <v>-4.1232884824305024E-2</v>
      </c>
      <c r="EO125" s="379">
        <f t="shared" si="318"/>
        <v>0</v>
      </c>
      <c r="EP125" s="379">
        <v>1</v>
      </c>
      <c r="ER125" s="379">
        <f t="shared" si="319"/>
        <v>0</v>
      </c>
      <c r="ES125" s="379">
        <f t="shared" si="320"/>
        <v>0</v>
      </c>
      <c r="ET125" s="379">
        <f t="shared" si="321"/>
        <v>0</v>
      </c>
      <c r="EU125" s="379">
        <f t="shared" si="322"/>
        <v>0</v>
      </c>
      <c r="EX125" s="379">
        <f t="shared" si="239"/>
        <v>1.0535710154627835</v>
      </c>
      <c r="EY125" s="379">
        <f t="shared" si="240"/>
        <v>0.93177614656815455</v>
      </c>
      <c r="EZ125" s="379">
        <f t="shared" si="225"/>
        <v>1.137704916136028</v>
      </c>
      <c r="FA125" s="379"/>
      <c r="FB125" s="379">
        <f t="shared" si="254"/>
        <v>1.0054704132658825</v>
      </c>
      <c r="FC125" s="379">
        <f t="shared" si="242"/>
        <v>1.3291796738974828</v>
      </c>
      <c r="FD125" s="379">
        <f t="shared" si="226"/>
        <v>1.1315080275424942</v>
      </c>
      <c r="FE125" s="379"/>
      <c r="FF125" s="379">
        <f t="shared" si="255"/>
        <v>1.0184882931849057</v>
      </c>
      <c r="FG125" s="379">
        <f t="shared" si="244"/>
        <v>0.93089955168957539</v>
      </c>
      <c r="FH125" s="379">
        <f t="shared" si="227"/>
        <v>0.95866500105530283</v>
      </c>
      <c r="FI125" s="379"/>
      <c r="FJ125" s="379">
        <f t="shared" si="245"/>
        <v>0.98205622149356286</v>
      </c>
      <c r="FK125" s="379">
        <f t="shared" si="246"/>
        <v>0.98544815644645378</v>
      </c>
      <c r="FL125" s="379">
        <f t="shared" si="228"/>
        <v>1.0017475844949617</v>
      </c>
      <c r="FN125" s="379">
        <f t="shared" si="256"/>
        <v>1.0054704132658825</v>
      </c>
      <c r="FO125" s="379">
        <f t="shared" si="248"/>
        <v>1.3291796738974828</v>
      </c>
      <c r="FP125" s="379">
        <f t="shared" si="229"/>
        <v>1.1315080275424942</v>
      </c>
      <c r="FR125" s="336"/>
      <c r="FT125" s="331">
        <f t="shared" si="249"/>
        <v>2003</v>
      </c>
      <c r="FU125" s="379">
        <f t="shared" si="252"/>
        <v>0.62475360041714545</v>
      </c>
      <c r="FV125" s="379">
        <f t="shared" si="252"/>
        <v>0.85689804266757041</v>
      </c>
      <c r="FW125" s="379">
        <f t="shared" si="252"/>
        <v>1.0069106203607026</v>
      </c>
      <c r="FX125" s="379">
        <f t="shared" si="252"/>
        <v>1.0544714768240691</v>
      </c>
      <c r="FY125" s="379">
        <f t="shared" si="252"/>
        <v>1</v>
      </c>
      <c r="FZ125" s="379">
        <f t="shared" si="252"/>
        <v>0.68667914628411741</v>
      </c>
      <c r="GB125" s="331">
        <f t="shared" si="250"/>
        <v>2003</v>
      </c>
      <c r="GC125" s="389">
        <f t="shared" si="231"/>
        <v>0.84293737132828916</v>
      </c>
      <c r="GD125" s="389">
        <f t="shared" si="232"/>
        <v>1.3492317143358021</v>
      </c>
      <c r="GE125" s="389">
        <f t="shared" si="233"/>
        <v>1.0544714768240691</v>
      </c>
      <c r="GF125" s="389">
        <f t="shared" si="234"/>
        <v>0.73427425552751335</v>
      </c>
      <c r="GG125" s="389">
        <f t="shared" si="235"/>
        <v>0.68667914628411741</v>
      </c>
    </row>
    <row r="126" spans="1:194" x14ac:dyDescent="0.2">
      <c r="A126" s="330" t="s">
        <v>595</v>
      </c>
      <c r="B126" s="330">
        <f t="shared" si="238"/>
        <v>1981</v>
      </c>
      <c r="D126" s="384">
        <f t="shared" si="257"/>
        <v>1270.9693226666666</v>
      </c>
      <c r="E126" s="384">
        <f t="shared" si="257"/>
        <v>1289.4462886393412</v>
      </c>
      <c r="F126" s="384">
        <f t="shared" si="257"/>
        <v>460.34753359976094</v>
      </c>
      <c r="G126" s="384">
        <f t="shared" si="257"/>
        <v>0</v>
      </c>
      <c r="H126" s="384">
        <f t="shared" si="258"/>
        <v>3020.763144905769</v>
      </c>
      <c r="J126" s="390">
        <f t="shared" si="259"/>
        <v>267586.39007999998</v>
      </c>
      <c r="K126" s="390">
        <f t="shared" si="259"/>
        <v>533823.61765999999</v>
      </c>
      <c r="L126" s="390">
        <f t="shared" si="259"/>
        <v>855645.07079999999</v>
      </c>
      <c r="M126" s="390"/>
      <c r="N126" s="390">
        <f t="shared" si="295"/>
        <v>1657055.0785400001</v>
      </c>
      <c r="P126" s="399">
        <f t="shared" si="260"/>
        <v>76030.380720000001</v>
      </c>
      <c r="Q126" s="399">
        <f t="shared" si="260"/>
        <v>209331.39736780836</v>
      </c>
      <c r="R126" s="390">
        <f t="shared" si="260"/>
        <v>499986.39555000002</v>
      </c>
      <c r="S126" s="399"/>
      <c r="T126" s="390">
        <f t="shared" si="261"/>
        <v>785348.1736378083</v>
      </c>
      <c r="U126" s="390">
        <f t="shared" si="262"/>
        <v>745771.54802468268</v>
      </c>
      <c r="W126" s="393">
        <f t="shared" si="263"/>
        <v>4.7497532377737386</v>
      </c>
      <c r="X126" s="393">
        <f t="shared" si="264"/>
        <v>2.4154912708650675</v>
      </c>
      <c r="Y126" s="393">
        <f t="shared" si="265"/>
        <v>0.53801225450799495</v>
      </c>
      <c r="Z126" s="384"/>
      <c r="AA126" s="384">
        <f t="shared" si="323"/>
        <v>3.8463999106451134</v>
      </c>
      <c r="AB126" s="403"/>
      <c r="AC126" s="395"/>
      <c r="AD126" s="393">
        <f t="shared" si="296"/>
        <v>16.716598162875364</v>
      </c>
      <c r="AE126" s="393">
        <f t="shared" si="297"/>
        <v>6.1598322318257086</v>
      </c>
      <c r="AF126" s="393">
        <f t="shared" si="298"/>
        <v>0.92072011898116723</v>
      </c>
      <c r="AG126" s="384"/>
      <c r="AH126" s="393">
        <f t="shared" si="299"/>
        <v>4.0505207699419925</v>
      </c>
      <c r="AJ126" s="394">
        <f t="shared" si="266"/>
        <v>1.2129864850947221</v>
      </c>
      <c r="AK126" s="394">
        <f t="shared" si="267"/>
        <v>0.9913910897721171</v>
      </c>
      <c r="AL126" s="394">
        <f t="shared" si="268"/>
        <v>1.1088588304347189</v>
      </c>
      <c r="AM126" s="395"/>
      <c r="AN126" s="394">
        <f t="shared" si="269"/>
        <v>1.238171780564193</v>
      </c>
      <c r="AO126" s="389"/>
      <c r="AP126" s="389">
        <f t="shared" si="300"/>
        <v>3.5194666598533901</v>
      </c>
      <c r="AQ126" s="389">
        <f t="shared" si="301"/>
        <v>2.550136407497622</v>
      </c>
      <c r="AR126" s="389">
        <f t="shared" si="302"/>
        <v>1.7113367051892778</v>
      </c>
      <c r="AS126" s="389"/>
      <c r="AT126" s="389">
        <f t="shared" si="270"/>
        <v>2.1099623506658984</v>
      </c>
      <c r="AV126" s="389">
        <f t="shared" si="271"/>
        <v>0.10194862075575406</v>
      </c>
      <c r="AW126" s="389">
        <f t="shared" si="271"/>
        <v>0.28069104797878419</v>
      </c>
      <c r="AX126" s="389">
        <f t="shared" si="271"/>
        <v>0.67042835956173008</v>
      </c>
      <c r="AY126" s="402"/>
      <c r="AZ126" s="402">
        <f t="shared" si="272"/>
        <v>473942.10597378801</v>
      </c>
      <c r="BC126" s="379">
        <f t="shared" si="273"/>
        <v>1.2129864850947221</v>
      </c>
      <c r="BD126" s="379">
        <f t="shared" si="274"/>
        <v>0.9913910897721171</v>
      </c>
      <c r="BE126" s="379">
        <f t="shared" si="275"/>
        <v>1.1088588304347189</v>
      </c>
      <c r="BF126" s="379" t="e">
        <f t="shared" si="276"/>
        <v>#DIV/0!</v>
      </c>
      <c r="BG126" s="379"/>
      <c r="BH126" s="379"/>
      <c r="BI126" s="379"/>
      <c r="BJ126" s="379"/>
      <c r="BK126" s="379"/>
      <c r="BL126" s="379"/>
      <c r="BM126" s="379"/>
      <c r="BN126" s="379"/>
      <c r="BO126" s="379"/>
      <c r="BP126" s="379"/>
      <c r="BQ126" s="387"/>
      <c r="BR126" s="387">
        <f t="shared" si="303"/>
        <v>1.2129864850947221</v>
      </c>
      <c r="BS126" s="396">
        <f>Mining!BZ126</f>
        <v>1.0189862158867884</v>
      </c>
      <c r="BT126" s="387">
        <f t="shared" si="277"/>
        <v>1.1088588304347189</v>
      </c>
      <c r="BU126" s="387">
        <v>1</v>
      </c>
      <c r="BV126" s="387"/>
      <c r="BW126" s="387">
        <v>1</v>
      </c>
      <c r="BX126" s="396">
        <f>Mining!BW126</f>
        <v>0.9729190388599549</v>
      </c>
      <c r="BY126" s="387">
        <v>1</v>
      </c>
      <c r="BZ126" s="387">
        <v>1</v>
      </c>
      <c r="CB126" s="396">
        <f t="shared" si="304"/>
        <v>0.10194862075575406</v>
      </c>
      <c r="CC126" s="396">
        <f t="shared" si="305"/>
        <v>0.28069104797878419</v>
      </c>
      <c r="CD126" s="396">
        <f t="shared" si="306"/>
        <v>0.67042835956173008</v>
      </c>
      <c r="CE126" s="396"/>
      <c r="CG126" s="396">
        <v>1</v>
      </c>
      <c r="CH126" s="396">
        <v>1</v>
      </c>
      <c r="CI126" s="396">
        <v>1</v>
      </c>
      <c r="CJ126" s="396">
        <v>1</v>
      </c>
      <c r="CL126" s="388">
        <f t="shared" si="307"/>
        <v>0.85904895612648935</v>
      </c>
      <c r="CM126" s="388">
        <f t="shared" si="278"/>
        <v>1.2450391250536628</v>
      </c>
      <c r="CN126" s="388">
        <f t="shared" si="279"/>
        <v>1.0931893995954514</v>
      </c>
      <c r="CO126" s="388">
        <f t="shared" si="280"/>
        <v>1.0399844745760143</v>
      </c>
      <c r="CP126" s="388">
        <f t="shared" si="281"/>
        <v>0.98973490506697381</v>
      </c>
      <c r="CQ126" s="388">
        <v>1</v>
      </c>
      <c r="CR126" s="388">
        <f t="shared" si="282"/>
        <v>1.1064756085060834</v>
      </c>
      <c r="CS126" s="388">
        <f t="shared" si="283"/>
        <v>1.0695495607139862</v>
      </c>
      <c r="CT126" s="388">
        <f t="shared" si="284"/>
        <v>1.0695495607139867</v>
      </c>
      <c r="CU126" s="388"/>
      <c r="CV126" s="388">
        <f t="shared" si="308"/>
        <v>1.125229616886595</v>
      </c>
      <c r="CY126" s="334"/>
      <c r="DA126" s="379">
        <f t="shared" si="285"/>
        <v>0.42074444823985491</v>
      </c>
      <c r="DB126" s="379">
        <f t="shared" si="286"/>
        <v>0.426861103232761</v>
      </c>
      <c r="DC126" s="379">
        <f t="shared" si="287"/>
        <v>0.15239444852738404</v>
      </c>
      <c r="DD126" s="379">
        <f t="shared" si="288"/>
        <v>0</v>
      </c>
      <c r="DF126" s="379">
        <f t="shared" si="289"/>
        <v>0.41360285060337421</v>
      </c>
      <c r="DG126" s="379">
        <f t="shared" si="289"/>
        <v>0.43089405314892015</v>
      </c>
      <c r="DH126" s="379">
        <f t="shared" si="289"/>
        <v>0.15542977855399101</v>
      </c>
      <c r="DI126" s="379"/>
      <c r="DJ126" s="379">
        <f t="shared" si="290"/>
        <v>0.99992668230628534</v>
      </c>
      <c r="DK126" s="379"/>
      <c r="DL126" s="379">
        <f t="shared" si="291"/>
        <v>0.41363317723397286</v>
      </c>
      <c r="DM126" s="379">
        <f t="shared" si="291"/>
        <v>0.43092564762356639</v>
      </c>
      <c r="DN126" s="379">
        <f t="shared" si="291"/>
        <v>0.15544117514246075</v>
      </c>
      <c r="DO126" s="379">
        <f t="shared" si="291"/>
        <v>0</v>
      </c>
      <c r="DR126" s="379">
        <f t="shared" si="324"/>
        <v>-3.5253240591808538E-2</v>
      </c>
      <c r="DS126" s="379">
        <f t="shared" si="325"/>
        <v>-2.3194910985615807E-2</v>
      </c>
      <c r="DT126" s="379">
        <f t="shared" si="309"/>
        <v>-2.0946658939360784E-2</v>
      </c>
      <c r="DU126" s="379">
        <f t="shared" si="310"/>
        <v>0</v>
      </c>
      <c r="DW126" s="379">
        <f t="shared" si="326"/>
        <v>-0.20581069767031873</v>
      </c>
      <c r="DX126" s="379">
        <f t="shared" si="292"/>
        <v>0.10263653536596236</v>
      </c>
      <c r="DY126" s="379">
        <f t="shared" si="293"/>
        <v>4.1492320097826253E-2</v>
      </c>
      <c r="DZ126" s="379">
        <f t="shared" si="294"/>
        <v>0</v>
      </c>
      <c r="EA126" s="379"/>
      <c r="EC126" s="379">
        <f t="shared" si="327"/>
        <v>0.2824712355860583</v>
      </c>
      <c r="ED126" s="379">
        <f t="shared" si="311"/>
        <v>-6.3153156431649357E-2</v>
      </c>
      <c r="EE126" s="379">
        <f t="shared" si="312"/>
        <v>-5.279031649793138E-2</v>
      </c>
      <c r="EF126" s="379"/>
      <c r="EH126" s="379">
        <f t="shared" si="313"/>
        <v>0</v>
      </c>
      <c r="EI126" s="379">
        <f t="shared" si="314"/>
        <v>-2.7996021316147951E-2</v>
      </c>
      <c r="EJ126" s="379">
        <f t="shared" si="315"/>
        <v>0</v>
      </c>
      <c r="EK126" s="379">
        <f t="shared" si="316"/>
        <v>0</v>
      </c>
      <c r="EM126" s="379">
        <f t="shared" si="328"/>
        <v>0</v>
      </c>
      <c r="EN126" s="379">
        <f t="shared" si="317"/>
        <v>-2.7996021316147951E-2</v>
      </c>
      <c r="EO126" s="379">
        <f t="shared" si="318"/>
        <v>0</v>
      </c>
      <c r="EP126" s="379">
        <v>1</v>
      </c>
      <c r="ER126" s="379">
        <f t="shared" si="319"/>
        <v>0</v>
      </c>
      <c r="ES126" s="379">
        <f t="shared" si="320"/>
        <v>0</v>
      </c>
      <c r="ET126" s="379">
        <f t="shared" si="321"/>
        <v>0</v>
      </c>
      <c r="EU126" s="379">
        <f t="shared" si="322"/>
        <v>0</v>
      </c>
      <c r="EX126" s="379">
        <f t="shared" si="239"/>
        <v>0.97255060852157671</v>
      </c>
      <c r="EY126" s="379">
        <f t="shared" si="240"/>
        <v>0.90619945835074855</v>
      </c>
      <c r="EZ126" s="379">
        <f t="shared" ref="EZ126:EZ157" si="329">EY126/EY$164</f>
        <v>1.1064756085060834</v>
      </c>
      <c r="FA126" s="379"/>
      <c r="FB126" s="379">
        <f t="shared" si="254"/>
        <v>0.96613490402691471</v>
      </c>
      <c r="FC126" s="379">
        <f t="shared" si="242"/>
        <v>1.2841668766754704</v>
      </c>
      <c r="FD126" s="379">
        <f t="shared" ref="FD126:FD157" si="330">FC126/FC$164</f>
        <v>1.0931893995954514</v>
      </c>
      <c r="FE126" s="379"/>
      <c r="FF126" s="379">
        <f t="shared" si="255"/>
        <v>1.0848257456266732</v>
      </c>
      <c r="FG126" s="379">
        <f t="shared" si="244"/>
        <v>1.0098638002651794</v>
      </c>
      <c r="FH126" s="379">
        <f t="shared" ref="FH126:FH157" si="331">FG126/FG$164</f>
        <v>1.0399844745760143</v>
      </c>
      <c r="FI126" s="379"/>
      <c r="FJ126" s="379">
        <f t="shared" si="245"/>
        <v>0.98800827712098349</v>
      </c>
      <c r="FK126" s="379">
        <f t="shared" si="246"/>
        <v>0.97363093524271016</v>
      </c>
      <c r="FL126" s="379">
        <f t="shared" ref="FL126:FL157" si="332">FK126/FK$164</f>
        <v>0.98973490506697381</v>
      </c>
      <c r="FN126" s="379">
        <f t="shared" si="256"/>
        <v>0.96613490402691471</v>
      </c>
      <c r="FO126" s="379">
        <f t="shared" si="248"/>
        <v>1.2841668766754704</v>
      </c>
      <c r="FP126" s="379">
        <f t="shared" ref="FP126:FP157" si="333">FO126/FO$164</f>
        <v>1.0931893995954514</v>
      </c>
      <c r="FR126" s="336"/>
      <c r="FT126" s="331">
        <f t="shared" si="249"/>
        <v>2004</v>
      </c>
      <c r="FU126" s="379">
        <f t="shared" si="252"/>
        <v>0.63137731969001298</v>
      </c>
      <c r="FV126" s="379">
        <f t="shared" si="252"/>
        <v>0.84467180437422784</v>
      </c>
      <c r="FW126" s="379">
        <f t="shared" si="252"/>
        <v>1.0155895756172484</v>
      </c>
      <c r="FX126" s="379">
        <f t="shared" si="252"/>
        <v>1.0515252286792469</v>
      </c>
      <c r="FY126" s="379">
        <f t="shared" si="252"/>
        <v>1</v>
      </c>
      <c r="FZ126" s="379">
        <f t="shared" si="252"/>
        <v>0.69994360227940466</v>
      </c>
      <c r="GB126" s="331">
        <f t="shared" si="250"/>
        <v>2004</v>
      </c>
      <c r="GC126" s="389">
        <f t="shared" si="231"/>
        <v>0.88322190352059415</v>
      </c>
      <c r="GD126" s="389">
        <f t="shared" si="232"/>
        <v>1.3988812647787701</v>
      </c>
      <c r="GE126" s="389">
        <f t="shared" si="233"/>
        <v>1.0515252286792469</v>
      </c>
      <c r="GF126" s="389">
        <f t="shared" si="234"/>
        <v>0.71347045710481383</v>
      </c>
      <c r="GG126" s="389">
        <f t="shared" si="235"/>
        <v>0.69994360227940466</v>
      </c>
    </row>
    <row r="127" spans="1:194" x14ac:dyDescent="0.2">
      <c r="A127" s="330" t="s">
        <v>595</v>
      </c>
      <c r="B127" s="330">
        <f t="shared" si="238"/>
        <v>1982</v>
      </c>
      <c r="D127" s="384">
        <f t="shared" si="257"/>
        <v>1225.7904773333332</v>
      </c>
      <c r="E127" s="384">
        <f t="shared" si="257"/>
        <v>1109.7753259528577</v>
      </c>
      <c r="F127" s="384">
        <f t="shared" si="257"/>
        <v>420.25956221963975</v>
      </c>
      <c r="G127" s="384">
        <f t="shared" si="257"/>
        <v>0</v>
      </c>
      <c r="H127" s="384">
        <f t="shared" si="258"/>
        <v>2755.8253655058306</v>
      </c>
      <c r="J127" s="390">
        <f t="shared" si="259"/>
        <v>271834.37270999997</v>
      </c>
      <c r="K127" s="390">
        <f t="shared" si="259"/>
        <v>490887.23679000011</v>
      </c>
      <c r="L127" s="390">
        <f t="shared" si="259"/>
        <v>798026.09119999991</v>
      </c>
      <c r="M127" s="390"/>
      <c r="N127" s="390">
        <f t="shared" si="295"/>
        <v>1560747.7006999999</v>
      </c>
      <c r="P127" s="399">
        <f t="shared" si="260"/>
        <v>79710.663410000008</v>
      </c>
      <c r="Q127" s="399">
        <f t="shared" si="260"/>
        <v>197204.47481846731</v>
      </c>
      <c r="R127" s="390">
        <f t="shared" si="260"/>
        <v>469282.70942999999</v>
      </c>
      <c r="S127" s="399"/>
      <c r="T127" s="390">
        <f t="shared" si="261"/>
        <v>746197.84765846725</v>
      </c>
      <c r="U127" s="390">
        <f t="shared" si="262"/>
        <v>722388.23363432242</v>
      </c>
      <c r="W127" s="393">
        <f t="shared" si="263"/>
        <v>4.5093284749572069</v>
      </c>
      <c r="X127" s="393">
        <f t="shared" si="264"/>
        <v>2.2607540852149222</v>
      </c>
      <c r="Y127" s="393">
        <f t="shared" si="265"/>
        <v>0.52662383705737137</v>
      </c>
      <c r="Z127" s="384"/>
      <c r="AA127" s="384">
        <f t="shared" si="323"/>
        <v>3.693156411739162</v>
      </c>
      <c r="AB127" s="403"/>
      <c r="AC127" s="395"/>
      <c r="AD127" s="393">
        <f t="shared" si="296"/>
        <v>15.377998687934056</v>
      </c>
      <c r="AE127" s="393">
        <f t="shared" si="297"/>
        <v>5.6275362259119097</v>
      </c>
      <c r="AF127" s="393">
        <f t="shared" si="298"/>
        <v>0.89553600372384334</v>
      </c>
      <c r="AG127" s="384"/>
      <c r="AH127" s="393">
        <f t="shared" si="299"/>
        <v>3.8148813023176222</v>
      </c>
      <c r="AJ127" s="394">
        <f t="shared" si="266"/>
        <v>1.1515870874040648</v>
      </c>
      <c r="AK127" s="394">
        <f t="shared" si="267"/>
        <v>0.92788224212679793</v>
      </c>
      <c r="AL127" s="394">
        <f t="shared" si="268"/>
        <v>1.0853869724073417</v>
      </c>
      <c r="AM127" s="395"/>
      <c r="AN127" s="394">
        <f t="shared" si="269"/>
        <v>1.1888420747852517</v>
      </c>
      <c r="AO127" s="389"/>
      <c r="AP127" s="389">
        <f t="shared" si="300"/>
        <v>3.4102635843311435</v>
      </c>
      <c r="AQ127" s="389">
        <f t="shared" si="301"/>
        <v>2.4892297055727397</v>
      </c>
      <c r="AR127" s="389">
        <f t="shared" si="302"/>
        <v>1.7005231072103597</v>
      </c>
      <c r="AS127" s="389"/>
      <c r="AT127" s="389">
        <f t="shared" si="270"/>
        <v>2.0916003786362434</v>
      </c>
      <c r="AV127" s="389">
        <f t="shared" si="271"/>
        <v>0.1103432471608474</v>
      </c>
      <c r="AW127" s="389">
        <f t="shared" si="271"/>
        <v>0.2729895998254776</v>
      </c>
      <c r="AX127" s="389">
        <f t="shared" si="271"/>
        <v>0.64962673473936161</v>
      </c>
      <c r="AY127" s="402"/>
      <c r="AZ127" s="402">
        <f t="shared" si="272"/>
        <v>478102.80119188724</v>
      </c>
      <c r="BC127" s="379">
        <f t="shared" si="273"/>
        <v>1.1515870874040648</v>
      </c>
      <c r="BD127" s="379">
        <f t="shared" si="274"/>
        <v>0.92788224212679793</v>
      </c>
      <c r="BE127" s="379">
        <f t="shared" si="275"/>
        <v>1.0853869724073417</v>
      </c>
      <c r="BF127" s="379" t="e">
        <f t="shared" si="276"/>
        <v>#DIV/0!</v>
      </c>
      <c r="BG127" s="379"/>
      <c r="BH127" s="379"/>
      <c r="BI127" s="379"/>
      <c r="BJ127" s="379"/>
      <c r="BK127" s="379"/>
      <c r="BL127" s="379"/>
      <c r="BM127" s="379"/>
      <c r="BN127" s="379"/>
      <c r="BO127" s="379"/>
      <c r="BP127" s="379"/>
      <c r="BQ127" s="387"/>
      <c r="BR127" s="387">
        <f t="shared" si="303"/>
        <v>1.1515870874040648</v>
      </c>
      <c r="BS127" s="396">
        <f>Mining!BZ127</f>
        <v>0.97357873169842613</v>
      </c>
      <c r="BT127" s="387">
        <f t="shared" si="277"/>
        <v>1.0853869724073417</v>
      </c>
      <c r="BU127" s="387">
        <v>1</v>
      </c>
      <c r="BV127" s="387"/>
      <c r="BW127" s="387">
        <v>1</v>
      </c>
      <c r="BX127" s="396">
        <f>Mining!BW127</f>
        <v>0.95306338554467995</v>
      </c>
      <c r="BY127" s="387">
        <v>1</v>
      </c>
      <c r="BZ127" s="387">
        <v>1</v>
      </c>
      <c r="CB127" s="396">
        <f t="shared" si="304"/>
        <v>0.1103432471608474</v>
      </c>
      <c r="CC127" s="396">
        <f t="shared" si="305"/>
        <v>0.2729895998254776</v>
      </c>
      <c r="CD127" s="396">
        <f t="shared" si="306"/>
        <v>0.64962673473936161</v>
      </c>
      <c r="CE127" s="396"/>
      <c r="CG127" s="396">
        <v>1</v>
      </c>
      <c r="CH127" s="396">
        <v>1</v>
      </c>
      <c r="CI127" s="396">
        <v>1</v>
      </c>
      <c r="CJ127" s="396">
        <v>1</v>
      </c>
      <c r="CL127" s="388">
        <f t="shared" si="307"/>
        <v>0.83211388214703574</v>
      </c>
      <c r="CM127" s="388">
        <f t="shared" si="278"/>
        <v>1.1726088442916762</v>
      </c>
      <c r="CN127" s="388">
        <f t="shared" si="279"/>
        <v>1.0665895247966233</v>
      </c>
      <c r="CO127" s="388">
        <f t="shared" si="280"/>
        <v>1.0587656331809439</v>
      </c>
      <c r="CP127" s="388">
        <f t="shared" si="281"/>
        <v>0.98130667959792539</v>
      </c>
      <c r="CQ127" s="388">
        <v>1</v>
      </c>
      <c r="CR127" s="388">
        <f t="shared" si="282"/>
        <v>1.0581598048352101</v>
      </c>
      <c r="CS127" s="388">
        <f t="shared" si="283"/>
        <v>0.97574409766349568</v>
      </c>
      <c r="CT127" s="388">
        <f t="shared" si="284"/>
        <v>0.97574409766349568</v>
      </c>
      <c r="CU127" s="388"/>
      <c r="CV127" s="388">
        <f t="shared" si="308"/>
        <v>1.1081585587862031</v>
      </c>
      <c r="CY127" s="334"/>
      <c r="DA127" s="379">
        <f t="shared" si="285"/>
        <v>0.44479976586191988</v>
      </c>
      <c r="DB127" s="379">
        <f t="shared" si="286"/>
        <v>0.40270161521978692</v>
      </c>
      <c r="DC127" s="379">
        <f t="shared" si="287"/>
        <v>0.15249861891829319</v>
      </c>
      <c r="DD127" s="379">
        <f t="shared" si="288"/>
        <v>0</v>
      </c>
      <c r="DF127" s="379">
        <f t="shared" si="289"/>
        <v>0.4326606593371673</v>
      </c>
      <c r="DG127" s="379">
        <f t="shared" si="289"/>
        <v>0.4146640659179826</v>
      </c>
      <c r="DH127" s="379">
        <f t="shared" si="289"/>
        <v>0.15244652779100959</v>
      </c>
      <c r="DI127" s="379"/>
      <c r="DJ127" s="379">
        <f t="shared" si="290"/>
        <v>0.99977125304615955</v>
      </c>
      <c r="DK127" s="379"/>
      <c r="DL127" s="379">
        <f t="shared" si="291"/>
        <v>0.43275965178925913</v>
      </c>
      <c r="DM127" s="379">
        <f t="shared" si="291"/>
        <v>0.41475894076226005</v>
      </c>
      <c r="DN127" s="379">
        <f t="shared" si="291"/>
        <v>0.15248140744848074</v>
      </c>
      <c r="DO127" s="379">
        <f t="shared" si="291"/>
        <v>0</v>
      </c>
      <c r="DR127" s="379">
        <f t="shared" si="324"/>
        <v>-5.1944421231667322E-2</v>
      </c>
      <c r="DS127" s="379">
        <f t="shared" si="325"/>
        <v>-4.5584809608011465E-2</v>
      </c>
      <c r="DT127" s="379">
        <f t="shared" si="309"/>
        <v>-2.1394825795152977E-2</v>
      </c>
      <c r="DU127" s="379">
        <f t="shared" si="310"/>
        <v>0</v>
      </c>
      <c r="DW127" s="379">
        <f t="shared" si="326"/>
        <v>-3.1519875277083012E-2</v>
      </c>
      <c r="DX127" s="379">
        <f t="shared" si="292"/>
        <v>-2.417354345119295E-2</v>
      </c>
      <c r="DY127" s="379">
        <f t="shared" si="293"/>
        <v>-6.3388502353150262E-3</v>
      </c>
      <c r="DZ127" s="379">
        <f t="shared" si="294"/>
        <v>0</v>
      </c>
      <c r="EA127" s="379"/>
      <c r="EC127" s="379">
        <f t="shared" si="327"/>
        <v>7.9126967799097045E-2</v>
      </c>
      <c r="ED127" s="379">
        <f t="shared" si="311"/>
        <v>-2.7820892502456496E-2</v>
      </c>
      <c r="EE127" s="379">
        <f t="shared" si="312"/>
        <v>-3.1518907026605425E-2</v>
      </c>
      <c r="EF127" s="379"/>
      <c r="EH127" s="379">
        <f t="shared" si="313"/>
        <v>0</v>
      </c>
      <c r="EI127" s="379">
        <f t="shared" si="314"/>
        <v>-2.0619457942987394E-2</v>
      </c>
      <c r="EJ127" s="379">
        <f t="shared" si="315"/>
        <v>0</v>
      </c>
      <c r="EK127" s="379">
        <f t="shared" si="316"/>
        <v>0</v>
      </c>
      <c r="EM127" s="379">
        <f t="shared" si="328"/>
        <v>0</v>
      </c>
      <c r="EN127" s="379">
        <f t="shared" si="317"/>
        <v>-2.0619457942987394E-2</v>
      </c>
      <c r="EO127" s="379">
        <f t="shared" si="318"/>
        <v>0</v>
      </c>
      <c r="EP127" s="379">
        <v>1</v>
      </c>
      <c r="ER127" s="379">
        <f t="shared" si="319"/>
        <v>0</v>
      </c>
      <c r="ES127" s="379">
        <f t="shared" si="320"/>
        <v>0</v>
      </c>
      <c r="ET127" s="379">
        <f t="shared" si="321"/>
        <v>0</v>
      </c>
      <c r="EU127" s="379">
        <f t="shared" si="322"/>
        <v>0</v>
      </c>
      <c r="EX127" s="379">
        <f t="shared" si="239"/>
        <v>0.95633360256706657</v>
      </c>
      <c r="EY127" s="379">
        <f t="shared" si="240"/>
        <v>0.86662899264889581</v>
      </c>
      <c r="EZ127" s="379">
        <f t="shared" si="329"/>
        <v>1.0581598048352101</v>
      </c>
      <c r="FA127" s="379"/>
      <c r="FB127" s="379">
        <f t="shared" si="254"/>
        <v>0.97566764294579533</v>
      </c>
      <c r="FC127" s="379">
        <f t="shared" si="242"/>
        <v>1.25292006971502</v>
      </c>
      <c r="FD127" s="379">
        <f t="shared" si="330"/>
        <v>1.0665895247966233</v>
      </c>
      <c r="FE127" s="379"/>
      <c r="FF127" s="379">
        <f t="shared" si="255"/>
        <v>1.018059075942058</v>
      </c>
      <c r="FG127" s="379">
        <f t="shared" si="244"/>
        <v>1.0281010073253036</v>
      </c>
      <c r="FH127" s="379">
        <f t="shared" si="331"/>
        <v>1.0587656331809439</v>
      </c>
      <c r="FI127" s="379"/>
      <c r="FJ127" s="379">
        <f t="shared" si="245"/>
        <v>0.99148436068496726</v>
      </c>
      <c r="FK127" s="379">
        <f t="shared" si="246"/>
        <v>0.96533984537222528</v>
      </c>
      <c r="FL127" s="379">
        <f t="shared" si="332"/>
        <v>0.98130667959792539</v>
      </c>
      <c r="FN127" s="379">
        <f t="shared" si="256"/>
        <v>0.97566764294579533</v>
      </c>
      <c r="FO127" s="379">
        <f t="shared" si="248"/>
        <v>1.25292006971502</v>
      </c>
      <c r="FP127" s="379">
        <f t="shared" si="333"/>
        <v>1.0665895247966233</v>
      </c>
      <c r="FR127" s="336"/>
      <c r="FT127" s="331">
        <f t="shared" si="249"/>
        <v>2005</v>
      </c>
      <c r="FU127" s="379">
        <f t="shared" si="252"/>
        <v>0.61914333769245133</v>
      </c>
      <c r="FV127" s="379">
        <f t="shared" si="252"/>
        <v>0.8480540444809288</v>
      </c>
      <c r="FW127" s="379">
        <f t="shared" si="252"/>
        <v>1.020912252731248</v>
      </c>
      <c r="FX127" s="379">
        <f t="shared" si="252"/>
        <v>1.0530264263466336</v>
      </c>
      <c r="FY127" s="379">
        <f t="shared" si="252"/>
        <v>1</v>
      </c>
      <c r="FZ127" s="379">
        <f t="shared" si="252"/>
        <v>0.67910978488331109</v>
      </c>
      <c r="GB127" s="331">
        <f t="shared" si="250"/>
        <v>2005</v>
      </c>
      <c r="GC127" s="389">
        <f t="shared" si="231"/>
        <v>0.87683831601907392</v>
      </c>
      <c r="GD127" s="389">
        <f t="shared" si="232"/>
        <v>1.4162121477185767</v>
      </c>
      <c r="GE127" s="389">
        <f t="shared" si="233"/>
        <v>1.0530264263466336</v>
      </c>
      <c r="GF127" s="389">
        <f t="shared" si="234"/>
        <v>0.71919566236046117</v>
      </c>
      <c r="GG127" s="389">
        <f t="shared" si="235"/>
        <v>0.67910978488331109</v>
      </c>
    </row>
    <row r="128" spans="1:194" x14ac:dyDescent="0.2">
      <c r="A128" s="330" t="s">
        <v>595</v>
      </c>
      <c r="B128" s="330">
        <f t="shared" si="238"/>
        <v>1983</v>
      </c>
      <c r="D128" s="384">
        <f t="shared" si="257"/>
        <v>1377.4000853333334</v>
      </c>
      <c r="E128" s="384">
        <f t="shared" si="257"/>
        <v>1081.0148951828962</v>
      </c>
      <c r="F128" s="384">
        <f t="shared" si="257"/>
        <v>452.74517689667641</v>
      </c>
      <c r="G128" s="384">
        <f t="shared" si="257"/>
        <v>0</v>
      </c>
      <c r="H128" s="384">
        <f t="shared" si="258"/>
        <v>2911.1601574129063</v>
      </c>
      <c r="J128" s="390">
        <f t="shared" si="259"/>
        <v>235752.89274000001</v>
      </c>
      <c r="K128" s="390">
        <f t="shared" si="259"/>
        <v>459115.65485000005</v>
      </c>
      <c r="L128" s="390">
        <f t="shared" si="259"/>
        <v>882864.18220000016</v>
      </c>
      <c r="M128" s="390"/>
      <c r="N128" s="390">
        <f t="shared" si="295"/>
        <v>1577732.7297900002</v>
      </c>
      <c r="P128" s="399">
        <f t="shared" si="260"/>
        <v>55091.046709999995</v>
      </c>
      <c r="Q128" s="399">
        <f t="shared" si="260"/>
        <v>192445.38383306417</v>
      </c>
      <c r="R128" s="390">
        <f t="shared" si="260"/>
        <v>501773.93892000004</v>
      </c>
      <c r="S128" s="399"/>
      <c r="T128" s="390">
        <f t="shared" si="261"/>
        <v>749310.36946306424</v>
      </c>
      <c r="U128" s="390">
        <f t="shared" si="262"/>
        <v>698552.70501027582</v>
      </c>
      <c r="W128" s="393">
        <f t="shared" si="263"/>
        <v>5.8425585761630447</v>
      </c>
      <c r="X128" s="393">
        <f t="shared" si="264"/>
        <v>2.3545589956763289</v>
      </c>
      <c r="Y128" s="393">
        <f t="shared" si="265"/>
        <v>0.51281407267931678</v>
      </c>
      <c r="Z128" s="384"/>
      <c r="AA128" s="384">
        <f t="shared" si="323"/>
        <v>3.8851192724037249</v>
      </c>
      <c r="AB128" s="404"/>
      <c r="AD128" s="393">
        <f t="shared" si="296"/>
        <v>25.002249323451519</v>
      </c>
      <c r="AE128" s="393">
        <f t="shared" si="297"/>
        <v>5.6172555228480689</v>
      </c>
      <c r="AF128" s="393">
        <f t="shared" si="298"/>
        <v>0.90228914214067923</v>
      </c>
      <c r="AG128" s="384"/>
      <c r="AH128" s="393">
        <f t="shared" si="299"/>
        <v>4.1674166265952435</v>
      </c>
      <c r="AJ128" s="394">
        <f t="shared" si="266"/>
        <v>1.4920658477369164</v>
      </c>
      <c r="AK128" s="394">
        <f t="shared" si="267"/>
        <v>0.966382630652319</v>
      </c>
      <c r="AL128" s="394">
        <f t="shared" si="268"/>
        <v>1.0569246482715611</v>
      </c>
      <c r="AM128" s="395"/>
      <c r="AN128" s="394">
        <f t="shared" si="269"/>
        <v>1.2506357006465247</v>
      </c>
      <c r="AO128" s="389"/>
      <c r="AP128" s="389">
        <f t="shared" si="300"/>
        <v>4.2793322475974431</v>
      </c>
      <c r="AQ128" s="389">
        <f t="shared" si="301"/>
        <v>2.3856932585520352</v>
      </c>
      <c r="AR128" s="389">
        <f t="shared" si="302"/>
        <v>1.7594859232829925</v>
      </c>
      <c r="AS128" s="389"/>
      <c r="AT128" s="389">
        <f t="shared" si="270"/>
        <v>2.1055797358317108</v>
      </c>
      <c r="AV128" s="389">
        <f t="shared" si="271"/>
        <v>7.8864552831685905E-2</v>
      </c>
      <c r="AW128" s="389">
        <f t="shared" si="271"/>
        <v>0.2754915734385901</v>
      </c>
      <c r="AX128" s="389">
        <f t="shared" si="271"/>
        <v>0.71830505460947125</v>
      </c>
      <c r="AY128" s="402"/>
      <c r="AZ128" s="402">
        <f t="shared" si="272"/>
        <v>474928.5828422911</v>
      </c>
      <c r="BC128" s="379">
        <f t="shared" si="273"/>
        <v>1.4920658477369164</v>
      </c>
      <c r="BD128" s="379">
        <f t="shared" si="274"/>
        <v>0.966382630652319</v>
      </c>
      <c r="BE128" s="379">
        <f t="shared" si="275"/>
        <v>1.0569246482715611</v>
      </c>
      <c r="BF128" s="379" t="e">
        <f t="shared" si="276"/>
        <v>#DIV/0!</v>
      </c>
      <c r="BG128" s="379"/>
      <c r="BH128" s="379"/>
      <c r="BI128" s="379"/>
      <c r="BJ128" s="379"/>
      <c r="BK128" s="379"/>
      <c r="BL128" s="379"/>
      <c r="BM128" s="379"/>
      <c r="BN128" s="379"/>
      <c r="BO128" s="379"/>
      <c r="BP128" s="379"/>
      <c r="BQ128" s="387"/>
      <c r="BR128" s="387">
        <f t="shared" si="303"/>
        <v>1.4920658477369164</v>
      </c>
      <c r="BS128" s="396">
        <f>Mining!BZ128</f>
        <v>0.98046660903395577</v>
      </c>
      <c r="BT128" s="387">
        <f t="shared" si="277"/>
        <v>1.0569246482715611</v>
      </c>
      <c r="BU128" s="387">
        <v>1</v>
      </c>
      <c r="BV128" s="387"/>
      <c r="BW128" s="387">
        <v>1</v>
      </c>
      <c r="BX128" s="396">
        <f>Mining!BW128</f>
        <v>0.98563543291340283</v>
      </c>
      <c r="BY128" s="387">
        <v>1</v>
      </c>
      <c r="BZ128" s="387">
        <v>1</v>
      </c>
      <c r="CB128" s="396">
        <f t="shared" si="304"/>
        <v>7.8864552831685905E-2</v>
      </c>
      <c r="CC128" s="396">
        <f t="shared" si="305"/>
        <v>0.2754915734385901</v>
      </c>
      <c r="CD128" s="396">
        <f t="shared" si="306"/>
        <v>0.71830505460947125</v>
      </c>
      <c r="CE128" s="396"/>
      <c r="CG128" s="396">
        <v>1</v>
      </c>
      <c r="CH128" s="396">
        <v>1</v>
      </c>
      <c r="CI128" s="396">
        <v>1</v>
      </c>
      <c r="CJ128" s="396">
        <v>1</v>
      </c>
      <c r="CL128" s="388">
        <f t="shared" si="307"/>
        <v>0.80465790579952745</v>
      </c>
      <c r="CM128" s="388">
        <f t="shared" si="278"/>
        <v>1.2809702863428436</v>
      </c>
      <c r="CN128" s="388">
        <f t="shared" si="279"/>
        <v>1.1705495916034254</v>
      </c>
      <c r="CO128" s="388">
        <f t="shared" si="280"/>
        <v>0.92492492804632476</v>
      </c>
      <c r="CP128" s="388">
        <f t="shared" si="281"/>
        <v>0.99415031873861148</v>
      </c>
      <c r="CQ128" s="388">
        <v>1</v>
      </c>
      <c r="CR128" s="388">
        <f t="shared" si="282"/>
        <v>1.1901198464290408</v>
      </c>
      <c r="CS128" s="388">
        <f t="shared" si="283"/>
        <v>1.0307428680000537</v>
      </c>
      <c r="CT128" s="388">
        <f t="shared" si="284"/>
        <v>1.0307428680000537</v>
      </c>
      <c r="CU128" s="388"/>
      <c r="CV128" s="388">
        <f t="shared" si="308"/>
        <v>1.0763372194711314</v>
      </c>
      <c r="CY128" s="334"/>
      <c r="DA128" s="379">
        <f t="shared" si="285"/>
        <v>0.47314472954226028</v>
      </c>
      <c r="DB128" s="379">
        <f t="shared" si="286"/>
        <v>0.3713347382933318</v>
      </c>
      <c r="DC128" s="379">
        <f t="shared" si="287"/>
        <v>0.15552053216440781</v>
      </c>
      <c r="DD128" s="379">
        <f t="shared" si="288"/>
        <v>0</v>
      </c>
      <c r="DF128" s="379">
        <f t="shared" si="289"/>
        <v>0.45882633449445021</v>
      </c>
      <c r="DG128" s="379">
        <f t="shared" si="289"/>
        <v>0.38680623318102803</v>
      </c>
      <c r="DH128" s="379">
        <f t="shared" si="289"/>
        <v>0.15400463418514129</v>
      </c>
      <c r="DI128" s="379"/>
      <c r="DJ128" s="379">
        <f t="shared" si="290"/>
        <v>0.99963720186061955</v>
      </c>
      <c r="DK128" s="379"/>
      <c r="DL128" s="379">
        <f t="shared" si="291"/>
        <v>0.45899285624868613</v>
      </c>
      <c r="DM128" s="379">
        <f t="shared" si="291"/>
        <v>0.38694661669360403</v>
      </c>
      <c r="DN128" s="379">
        <f t="shared" si="291"/>
        <v>0.15406052705770981</v>
      </c>
      <c r="DO128" s="379">
        <f t="shared" si="291"/>
        <v>0</v>
      </c>
      <c r="DR128" s="379">
        <f t="shared" si="324"/>
        <v>0.25902056773055798</v>
      </c>
      <c r="DS128" s="379">
        <f t="shared" si="325"/>
        <v>7.0498935923259285E-3</v>
      </c>
      <c r="DT128" s="379">
        <f t="shared" si="309"/>
        <v>-2.6573163950826865E-2</v>
      </c>
      <c r="DU128" s="379">
        <f t="shared" si="310"/>
        <v>0</v>
      </c>
      <c r="DW128" s="379">
        <f t="shared" si="326"/>
        <v>0.2270073947393709</v>
      </c>
      <c r="DX128" s="379">
        <f t="shared" si="292"/>
        <v>-4.2483550876786916E-2</v>
      </c>
      <c r="DY128" s="379">
        <f t="shared" si="293"/>
        <v>3.4085763487132069E-2</v>
      </c>
      <c r="DZ128" s="379">
        <f t="shared" si="294"/>
        <v>0</v>
      </c>
      <c r="EA128" s="379"/>
      <c r="EC128" s="379">
        <f t="shared" si="327"/>
        <v>-0.33586407621831965</v>
      </c>
      <c r="ED128" s="379">
        <f t="shared" si="311"/>
        <v>9.1233431134727649E-3</v>
      </c>
      <c r="EE128" s="379">
        <f t="shared" si="312"/>
        <v>0.10049640226641998</v>
      </c>
      <c r="EF128" s="379"/>
      <c r="EH128" s="379">
        <f t="shared" si="313"/>
        <v>0</v>
      </c>
      <c r="EI128" s="379">
        <f t="shared" si="314"/>
        <v>3.3605129703335422E-2</v>
      </c>
      <c r="EJ128" s="379">
        <f t="shared" si="315"/>
        <v>0</v>
      </c>
      <c r="EK128" s="379">
        <f t="shared" si="316"/>
        <v>0</v>
      </c>
      <c r="EM128" s="379">
        <f t="shared" si="328"/>
        <v>0</v>
      </c>
      <c r="EN128" s="379">
        <f t="shared" si="317"/>
        <v>3.3605129703335422E-2</v>
      </c>
      <c r="EO128" s="379">
        <f t="shared" si="318"/>
        <v>0</v>
      </c>
      <c r="EP128" s="379">
        <v>1</v>
      </c>
      <c r="ER128" s="379">
        <f t="shared" si="319"/>
        <v>0</v>
      </c>
      <c r="ES128" s="379">
        <f t="shared" si="320"/>
        <v>0</v>
      </c>
      <c r="ET128" s="379">
        <f t="shared" si="321"/>
        <v>0</v>
      </c>
      <c r="EU128" s="379">
        <f t="shared" si="322"/>
        <v>0</v>
      </c>
      <c r="EX128" s="379">
        <f t="shared" si="239"/>
        <v>1.1247071009415079</v>
      </c>
      <c r="EY128" s="379">
        <f t="shared" si="240"/>
        <v>0.97470378191399898</v>
      </c>
      <c r="EZ128" s="379">
        <f t="shared" si="329"/>
        <v>1.1901198464290408</v>
      </c>
      <c r="FA128" s="379"/>
      <c r="FB128" s="379">
        <f t="shared" si="254"/>
        <v>1.0974696116827374</v>
      </c>
      <c r="FC128" s="379">
        <f t="shared" si="242"/>
        <v>1.3750417023796513</v>
      </c>
      <c r="FD128" s="379">
        <f t="shared" si="330"/>
        <v>1.1705495916034254</v>
      </c>
      <c r="FE128" s="379"/>
      <c r="FF128" s="379">
        <f t="shared" si="255"/>
        <v>0.8735879774143126</v>
      </c>
      <c r="FG128" s="379">
        <f t="shared" si="244"/>
        <v>0.89813667956692933</v>
      </c>
      <c r="FH128" s="379">
        <f t="shared" si="331"/>
        <v>0.92492492804632476</v>
      </c>
      <c r="FI128" s="379"/>
      <c r="FJ128" s="379">
        <f t="shared" si="245"/>
        <v>1.0130883029818452</v>
      </c>
      <c r="FK128" s="379">
        <f t="shared" si="246"/>
        <v>0.97797450574890454</v>
      </c>
      <c r="FL128" s="379">
        <f t="shared" si="332"/>
        <v>0.99415031873861148</v>
      </c>
      <c r="FN128" s="379">
        <f t="shared" si="256"/>
        <v>1.0974696116827374</v>
      </c>
      <c r="FO128" s="379">
        <f t="shared" si="248"/>
        <v>1.3750417023796513</v>
      </c>
      <c r="FP128" s="379">
        <f t="shared" si="333"/>
        <v>1.1705495916034254</v>
      </c>
      <c r="FR128" s="336"/>
      <c r="FT128" s="331">
        <f t="shared" si="249"/>
        <v>2006</v>
      </c>
      <c r="FU128" s="379">
        <f t="shared" si="252"/>
        <v>0.6011113455324022</v>
      </c>
      <c r="FV128" s="379">
        <f t="shared" si="252"/>
        <v>0.82960091109987466</v>
      </c>
      <c r="FW128" s="379">
        <f t="shared" si="252"/>
        <v>1.033010663233807</v>
      </c>
      <c r="FX128" s="379">
        <f t="shared" si="252"/>
        <v>1.053420314839556</v>
      </c>
      <c r="FY128" s="379">
        <f t="shared" si="252"/>
        <v>1</v>
      </c>
      <c r="FZ128" s="379">
        <f t="shared" si="252"/>
        <v>0.66585430326274353</v>
      </c>
      <c r="GB128" s="331">
        <f t="shared" si="250"/>
        <v>2006</v>
      </c>
      <c r="GC128" s="389">
        <f t="shared" si="231"/>
        <v>0.87043039486997864</v>
      </c>
      <c r="GD128" s="389">
        <f t="shared" si="232"/>
        <v>1.4480352123433013</v>
      </c>
      <c r="GE128" s="389">
        <f t="shared" si="233"/>
        <v>1.053420314839556</v>
      </c>
      <c r="GF128" s="389">
        <f t="shared" si="234"/>
        <v>0.68823767169774219</v>
      </c>
      <c r="GG128" s="389">
        <f t="shared" si="235"/>
        <v>0.66585430326274353</v>
      </c>
    </row>
    <row r="129" spans="1:189" x14ac:dyDescent="0.2">
      <c r="A129" s="330" t="s">
        <v>595</v>
      </c>
      <c r="B129" s="330">
        <f t="shared" si="238"/>
        <v>1984</v>
      </c>
      <c r="D129" s="384">
        <f t="shared" si="257"/>
        <v>1260.1642940952381</v>
      </c>
      <c r="E129" s="384">
        <f t="shared" si="257"/>
        <v>1215.3743836043482</v>
      </c>
      <c r="F129" s="384">
        <f t="shared" si="257"/>
        <v>503.8538074196469</v>
      </c>
      <c r="G129" s="384">
        <f t="shared" si="257"/>
        <v>0</v>
      </c>
      <c r="H129" s="384">
        <f t="shared" si="258"/>
        <v>2979.3924851192332</v>
      </c>
      <c r="J129" s="390">
        <f t="shared" si="259"/>
        <v>270613.12841999996</v>
      </c>
      <c r="K129" s="390">
        <f t="shared" si="259"/>
        <v>506415.64030000003</v>
      </c>
      <c r="L129" s="390">
        <f t="shared" si="259"/>
        <v>1009718.3512</v>
      </c>
      <c r="M129" s="390"/>
      <c r="N129" s="390">
        <f t="shared" si="295"/>
        <v>1786747.11992</v>
      </c>
      <c r="P129" s="399">
        <f t="shared" si="260"/>
        <v>73502.885890000005</v>
      </c>
      <c r="Q129" s="399">
        <f t="shared" si="260"/>
        <v>212938.4523945656</v>
      </c>
      <c r="R129" s="390">
        <f t="shared" si="260"/>
        <v>554315.53878000006</v>
      </c>
      <c r="S129" s="399"/>
      <c r="T129" s="390">
        <f t="shared" si="261"/>
        <v>840756.87706456566</v>
      </c>
      <c r="U129" s="390">
        <f t="shared" si="262"/>
        <v>793063.74150084332</v>
      </c>
      <c r="W129" s="393">
        <f t="shared" si="263"/>
        <v>4.6567005135812334</v>
      </c>
      <c r="X129" s="393">
        <f t="shared" si="264"/>
        <v>2.3999542804095899</v>
      </c>
      <c r="Y129" s="393">
        <f t="shared" si="265"/>
        <v>0.49900430830126219</v>
      </c>
      <c r="Z129" s="384"/>
      <c r="AA129" s="384">
        <f t="shared" si="323"/>
        <v>3.5437027830465571</v>
      </c>
      <c r="AB129" s="403"/>
      <c r="AC129" s="395"/>
      <c r="AD129" s="393">
        <f t="shared" si="296"/>
        <v>17.144419281456841</v>
      </c>
      <c r="AE129" s="393">
        <f t="shared" si="297"/>
        <v>5.7076322756038103</v>
      </c>
      <c r="AF129" s="393">
        <f t="shared" si="298"/>
        <v>0.9089656922275442</v>
      </c>
      <c r="AG129" s="384"/>
      <c r="AH129" s="393">
        <f t="shared" si="299"/>
        <v>3.7568133924277571</v>
      </c>
      <c r="AJ129" s="394">
        <f t="shared" si="266"/>
        <v>1.1892227880779778</v>
      </c>
      <c r="AK129" s="394">
        <f t="shared" si="267"/>
        <v>0.98501423629919249</v>
      </c>
      <c r="AL129" s="394">
        <f t="shared" si="268"/>
        <v>1.0284623241357804</v>
      </c>
      <c r="AM129" s="395"/>
      <c r="AN129" s="394">
        <f t="shared" si="269"/>
        <v>1.1407323436473196</v>
      </c>
      <c r="AO129" s="389"/>
      <c r="AP129" s="389">
        <f t="shared" si="300"/>
        <v>3.681666714759789</v>
      </c>
      <c r="AQ129" s="389">
        <f t="shared" si="301"/>
        <v>2.3782254196232913</v>
      </c>
      <c r="AR129" s="389">
        <f t="shared" si="302"/>
        <v>1.8215588064197183</v>
      </c>
      <c r="AS129" s="389"/>
      <c r="AT129" s="389">
        <f t="shared" si="270"/>
        <v>2.1251650371963442</v>
      </c>
      <c r="AV129" s="389">
        <f t="shared" si="271"/>
        <v>9.2682191914231965E-2</v>
      </c>
      <c r="AW129" s="389">
        <f t="shared" si="271"/>
        <v>0.26850105641141475</v>
      </c>
      <c r="AX129" s="389">
        <f t="shared" si="271"/>
        <v>0.69895458558095058</v>
      </c>
      <c r="AY129" s="402"/>
      <c r="AZ129" s="402">
        <f t="shared" si="272"/>
        <v>470551.69010274374</v>
      </c>
      <c r="BC129" s="379">
        <f t="shared" si="273"/>
        <v>1.1892227880779778</v>
      </c>
      <c r="BD129" s="379">
        <f t="shared" si="274"/>
        <v>0.98501423629919249</v>
      </c>
      <c r="BE129" s="379">
        <f t="shared" si="275"/>
        <v>1.0284623241357804</v>
      </c>
      <c r="BF129" s="379" t="e">
        <f t="shared" si="276"/>
        <v>#DIV/0!</v>
      </c>
      <c r="BG129" s="379"/>
      <c r="BH129" s="379"/>
      <c r="BI129" s="379"/>
      <c r="BJ129" s="379"/>
      <c r="BK129" s="379"/>
      <c r="BL129" s="379"/>
      <c r="BM129" s="379"/>
      <c r="BN129" s="379"/>
      <c r="BO129" s="379"/>
      <c r="BP129" s="379"/>
      <c r="BQ129" s="387"/>
      <c r="BR129" s="387">
        <f t="shared" si="303"/>
        <v>1.1892227880779778</v>
      </c>
      <c r="BS129" s="396">
        <f>Mining!BZ129</f>
        <v>0.9945009336396945</v>
      </c>
      <c r="BT129" s="387">
        <f t="shared" si="277"/>
        <v>1.0284623241357804</v>
      </c>
      <c r="BU129" s="387">
        <v>1</v>
      </c>
      <c r="BV129" s="387"/>
      <c r="BW129" s="387">
        <v>1</v>
      </c>
      <c r="BX129" s="396">
        <f>Mining!BW129</f>
        <v>0.99046084621983976</v>
      </c>
      <c r="BY129" s="387">
        <v>1</v>
      </c>
      <c r="BZ129" s="387">
        <v>1</v>
      </c>
      <c r="CB129" s="396">
        <f t="shared" si="304"/>
        <v>9.2682191914231965E-2</v>
      </c>
      <c r="CC129" s="396">
        <f t="shared" si="305"/>
        <v>0.26850105641141475</v>
      </c>
      <c r="CD129" s="396">
        <f t="shared" si="306"/>
        <v>0.69895458558095058</v>
      </c>
      <c r="CE129" s="396"/>
      <c r="CG129" s="396">
        <v>1</v>
      </c>
      <c r="CH129" s="396">
        <v>1</v>
      </c>
      <c r="CI129" s="396">
        <v>1</v>
      </c>
      <c r="CJ129" s="396">
        <v>1</v>
      </c>
      <c r="CL129" s="388">
        <f t="shared" si="307"/>
        <v>0.91352449833004246</v>
      </c>
      <c r="CM129" s="388">
        <f t="shared" si="278"/>
        <v>1.1547600727807457</v>
      </c>
      <c r="CN129" s="388">
        <f t="shared" si="279"/>
        <v>1.099101369031223</v>
      </c>
      <c r="CO129" s="388">
        <f t="shared" si="280"/>
        <v>0.98003143053292019</v>
      </c>
      <c r="CP129" s="388">
        <f t="shared" si="281"/>
        <v>0.9960440827671353</v>
      </c>
      <c r="CQ129" s="388">
        <v>1</v>
      </c>
      <c r="CR129" s="388">
        <f t="shared" si="282"/>
        <v>1.0763052196995011</v>
      </c>
      <c r="CS129" s="388">
        <f t="shared" si="283"/>
        <v>1.0549016161785945</v>
      </c>
      <c r="CT129" s="388">
        <f t="shared" si="284"/>
        <v>1.054901616178594</v>
      </c>
      <c r="CU129" s="388"/>
      <c r="CV129" s="388">
        <f t="shared" si="308"/>
        <v>1.0728927553683603</v>
      </c>
      <c r="CY129" s="334"/>
      <c r="DA129" s="379">
        <f t="shared" si="285"/>
        <v>0.42296015056398562</v>
      </c>
      <c r="DB129" s="379">
        <f t="shared" si="286"/>
        <v>0.4079269145218743</v>
      </c>
      <c r="DC129" s="379">
        <f t="shared" si="287"/>
        <v>0.16911293491414006</v>
      </c>
      <c r="DD129" s="379">
        <f t="shared" si="288"/>
        <v>0</v>
      </c>
      <c r="DF129" s="379">
        <f t="shared" si="289"/>
        <v>0.44758363298811304</v>
      </c>
      <c r="DG129" s="379">
        <f t="shared" si="289"/>
        <v>0.3893442783241608</v>
      </c>
      <c r="DH129" s="379">
        <f t="shared" si="289"/>
        <v>0.162221836842184</v>
      </c>
      <c r="DI129" s="379"/>
      <c r="DJ129" s="379">
        <f t="shared" si="290"/>
        <v>0.99914974815445778</v>
      </c>
      <c r="DK129" s="379"/>
      <c r="DL129" s="379">
        <f t="shared" si="291"/>
        <v>0.44796451564427703</v>
      </c>
      <c r="DM129" s="379">
        <f t="shared" si="291"/>
        <v>0.38967560072283819</v>
      </c>
      <c r="DN129" s="379">
        <f t="shared" si="291"/>
        <v>0.16235988363288487</v>
      </c>
      <c r="DO129" s="379">
        <f t="shared" si="291"/>
        <v>0</v>
      </c>
      <c r="DR129" s="379">
        <f t="shared" si="324"/>
        <v>-0.22686166019368867</v>
      </c>
      <c r="DS129" s="379">
        <f t="shared" si="325"/>
        <v>1.421244707949364E-2</v>
      </c>
      <c r="DT129" s="379">
        <f t="shared" si="309"/>
        <v>-2.7298618467781619E-2</v>
      </c>
      <c r="DU129" s="379">
        <f t="shared" si="310"/>
        <v>0</v>
      </c>
      <c r="DW129" s="379">
        <f t="shared" si="326"/>
        <v>-0.15043141923847725</v>
      </c>
      <c r="DX129" s="379">
        <f t="shared" si="292"/>
        <v>-3.1351689859502917E-3</v>
      </c>
      <c r="DY129" s="379">
        <f t="shared" si="293"/>
        <v>3.4670944216780859E-2</v>
      </c>
      <c r="DZ129" s="379">
        <f t="shared" si="294"/>
        <v>0</v>
      </c>
      <c r="EA129" s="379"/>
      <c r="EC129" s="379">
        <f t="shared" si="327"/>
        <v>0.1614444897566531</v>
      </c>
      <c r="ED129" s="379">
        <f t="shared" si="311"/>
        <v>-2.5702193261050655E-2</v>
      </c>
      <c r="EE129" s="379">
        <f t="shared" si="312"/>
        <v>-2.7308576395293663E-2</v>
      </c>
      <c r="EF129" s="379"/>
      <c r="EH129" s="379">
        <f t="shared" si="313"/>
        <v>0</v>
      </c>
      <c r="EI129" s="379">
        <f t="shared" si="314"/>
        <v>4.8837933135894929E-3</v>
      </c>
      <c r="EJ129" s="379">
        <f t="shared" si="315"/>
        <v>0</v>
      </c>
      <c r="EK129" s="379">
        <f t="shared" si="316"/>
        <v>0</v>
      </c>
      <c r="EM129" s="379">
        <f t="shared" si="328"/>
        <v>0</v>
      </c>
      <c r="EN129" s="379">
        <f t="shared" si="317"/>
        <v>4.8837933135894929E-3</v>
      </c>
      <c r="EO129" s="379">
        <f t="shared" si="318"/>
        <v>0</v>
      </c>
      <c r="EP129" s="379">
        <v>1</v>
      </c>
      <c r="ER129" s="379">
        <f t="shared" si="319"/>
        <v>0</v>
      </c>
      <c r="ES129" s="379">
        <f t="shared" si="320"/>
        <v>0</v>
      </c>
      <c r="ET129" s="379">
        <f t="shared" si="321"/>
        <v>0</v>
      </c>
      <c r="EU129" s="379">
        <f t="shared" si="322"/>
        <v>0</v>
      </c>
      <c r="EX129" s="379">
        <f t="shared" si="239"/>
        <v>0.90436708784326136</v>
      </c>
      <c r="EY129" s="379">
        <f t="shared" si="240"/>
        <v>0.88149002075937655</v>
      </c>
      <c r="EZ129" s="379">
        <f t="shared" si="329"/>
        <v>1.0763052196995011</v>
      </c>
      <c r="FA129" s="379"/>
      <c r="FB129" s="379">
        <f t="shared" si="254"/>
        <v>0.93896181495879028</v>
      </c>
      <c r="FC129" s="379">
        <f t="shared" si="242"/>
        <v>1.291111652510422</v>
      </c>
      <c r="FD129" s="379">
        <f t="shared" si="330"/>
        <v>1.099101369031223</v>
      </c>
      <c r="FE129" s="379"/>
      <c r="FF129" s="379">
        <f t="shared" si="255"/>
        <v>1.0595794326821684</v>
      </c>
      <c r="FG129" s="379">
        <f t="shared" si="244"/>
        <v>0.95164715340657346</v>
      </c>
      <c r="FH129" s="379">
        <f t="shared" si="331"/>
        <v>0.98003143053292019</v>
      </c>
      <c r="FI129" s="379"/>
      <c r="FJ129" s="379">
        <f t="shared" si="245"/>
        <v>1.0019049071280555</v>
      </c>
      <c r="FK129" s="379">
        <f t="shared" si="246"/>
        <v>0.9798374563559622</v>
      </c>
      <c r="FL129" s="379">
        <f t="shared" si="332"/>
        <v>0.9960440827671353</v>
      </c>
      <c r="FN129" s="379">
        <f t="shared" si="256"/>
        <v>0.93896181495879028</v>
      </c>
      <c r="FO129" s="379">
        <f t="shared" si="248"/>
        <v>1.291111652510422</v>
      </c>
      <c r="FP129" s="379">
        <f t="shared" si="333"/>
        <v>1.099101369031223</v>
      </c>
      <c r="FR129" s="336"/>
      <c r="FT129" s="331">
        <f t="shared" si="249"/>
        <v>2007</v>
      </c>
      <c r="FU129" s="379">
        <f t="shared" si="252"/>
        <v>0.61911126817749218</v>
      </c>
      <c r="FV129" s="379">
        <f t="shared" si="252"/>
        <v>0.84089274247220958</v>
      </c>
      <c r="FW129" s="379">
        <f t="shared" si="252"/>
        <v>1.0186215921325243</v>
      </c>
      <c r="FX129" s="379">
        <f t="shared" si="252"/>
        <v>1.0488311256607734</v>
      </c>
      <c r="FY129" s="379">
        <f t="shared" si="252"/>
        <v>1</v>
      </c>
      <c r="FZ129" s="379">
        <f t="shared" si="252"/>
        <v>0.68914349200161573</v>
      </c>
      <c r="GB129" s="331">
        <f t="shared" si="250"/>
        <v>2007</v>
      </c>
      <c r="GC129" s="389">
        <f t="shared" si="231"/>
        <v>0.88336523383499621</v>
      </c>
      <c r="GD129" s="389">
        <f t="shared" si="232"/>
        <v>1.4268279051605739</v>
      </c>
      <c r="GE129" s="389">
        <f t="shared" si="233"/>
        <v>1.0488311256607734</v>
      </c>
      <c r="GF129" s="389">
        <f t="shared" si="234"/>
        <v>0.70710060434243382</v>
      </c>
      <c r="GG129" s="389">
        <f t="shared" si="235"/>
        <v>0.68914349200161573</v>
      </c>
    </row>
    <row r="130" spans="1:189" x14ac:dyDescent="0.2">
      <c r="A130" s="330" t="s">
        <v>595</v>
      </c>
      <c r="B130" s="330">
        <f t="shared" si="238"/>
        <v>1985</v>
      </c>
      <c r="D130" s="384">
        <f t="shared" si="257"/>
        <v>1114.1154666666666</v>
      </c>
      <c r="E130" s="384">
        <f t="shared" si="257"/>
        <v>1183.1897199193024</v>
      </c>
      <c r="F130" s="384">
        <f t="shared" si="257"/>
        <v>527.0269022320881</v>
      </c>
      <c r="G130" s="384">
        <f t="shared" si="257"/>
        <v>0</v>
      </c>
      <c r="H130" s="384">
        <f t="shared" ref="H130:H146" si="334">SUM(D130:G130)</f>
        <v>2824.3320888180569</v>
      </c>
      <c r="J130" s="390">
        <f t="shared" si="259"/>
        <v>284521.51854000002</v>
      </c>
      <c r="K130" s="390">
        <f t="shared" si="259"/>
        <v>485617.05024000007</v>
      </c>
      <c r="L130" s="390">
        <f t="shared" si="259"/>
        <v>1086217.7014000001</v>
      </c>
      <c r="M130" s="390"/>
      <c r="N130" s="390">
        <f t="shared" ref="N130:N146" si="335">SUM(J130:M130)</f>
        <v>1856356.2701800002</v>
      </c>
      <c r="P130" s="399">
        <f t="shared" si="260"/>
        <v>87092.080249999999</v>
      </c>
      <c r="Q130" s="399">
        <f t="shared" si="260"/>
        <v>228469.15652883443</v>
      </c>
      <c r="R130" s="390">
        <f t="shared" si="260"/>
        <v>593602.75358999998</v>
      </c>
      <c r="S130" s="399"/>
      <c r="T130" s="390">
        <f t="shared" ref="T130:T146" si="336">SUM(P130:S130)</f>
        <v>909163.99036883446</v>
      </c>
      <c r="U130" s="390">
        <f t="shared" si="262"/>
        <v>868136.26011190063</v>
      </c>
      <c r="W130" s="393">
        <f t="shared" si="263"/>
        <v>3.9157511614012996</v>
      </c>
      <c r="X130" s="393">
        <f t="shared" si="264"/>
        <v>2.4364665930377654</v>
      </c>
      <c r="Y130" s="393">
        <f t="shared" si="265"/>
        <v>0.48519454392320771</v>
      </c>
      <c r="Z130" s="384"/>
      <c r="AA130" s="384">
        <f t="shared" si="323"/>
        <v>3.1065155667595974</v>
      </c>
      <c r="AB130" s="404"/>
      <c r="AD130" s="393">
        <f t="shared" si="296"/>
        <v>12.792385524247099</v>
      </c>
      <c r="AE130" s="393">
        <f t="shared" si="297"/>
        <v>5.1787722154520912</v>
      </c>
      <c r="AF130" s="393">
        <f t="shared" si="298"/>
        <v>0.8878444364429352</v>
      </c>
      <c r="AG130" s="384"/>
      <c r="AH130" s="393">
        <f t="shared" si="299"/>
        <v>3.2533280990405902</v>
      </c>
      <c r="AJ130" s="394">
        <f t="shared" si="266"/>
        <v>1</v>
      </c>
      <c r="AK130" s="394">
        <f t="shared" si="267"/>
        <v>1</v>
      </c>
      <c r="AL130" s="394">
        <f t="shared" si="268"/>
        <v>1</v>
      </c>
      <c r="AM130" s="395"/>
      <c r="AN130" s="394">
        <f t="shared" si="269"/>
        <v>1</v>
      </c>
      <c r="AO130" s="389"/>
      <c r="AP130" s="389">
        <f t="shared" si="300"/>
        <v>3.266904610881654</v>
      </c>
      <c r="AQ130" s="389">
        <f t="shared" si="301"/>
        <v>2.1255256403886262</v>
      </c>
      <c r="AR130" s="389">
        <f t="shared" si="302"/>
        <v>1.8298730840292701</v>
      </c>
      <c r="AS130" s="389"/>
      <c r="AT130" s="389">
        <f t="shared" si="270"/>
        <v>2.0418277558781268</v>
      </c>
      <c r="AV130" s="389">
        <f t="shared" si="271"/>
        <v>0.10032074946250263</v>
      </c>
      <c r="AW130" s="389">
        <f t="shared" si="271"/>
        <v>0.26317200078635733</v>
      </c>
      <c r="AX130" s="389">
        <f t="shared" si="271"/>
        <v>0.68376680120870204</v>
      </c>
      <c r="AY130" s="402"/>
      <c r="AZ130" s="402">
        <f t="shared" si="272"/>
        <v>489757.27610771509</v>
      </c>
      <c r="BC130" s="379">
        <f t="shared" si="273"/>
        <v>1</v>
      </c>
      <c r="BD130" s="379">
        <f t="shared" si="274"/>
        <v>1</v>
      </c>
      <c r="BE130" s="379">
        <f t="shared" si="275"/>
        <v>1</v>
      </c>
      <c r="BF130" s="379" t="e">
        <f t="shared" si="276"/>
        <v>#DIV/0!</v>
      </c>
      <c r="BG130" s="379"/>
      <c r="BH130" s="379"/>
      <c r="BI130" s="379"/>
      <c r="BJ130" s="379"/>
      <c r="BK130" s="379"/>
      <c r="BL130" s="379"/>
      <c r="BM130" s="379"/>
      <c r="BN130" s="379"/>
      <c r="BO130" s="379"/>
      <c r="BP130" s="379"/>
      <c r="BQ130" s="379"/>
      <c r="BR130" s="387">
        <f t="shared" si="303"/>
        <v>1</v>
      </c>
      <c r="BS130" s="396">
        <f>Mining!BZ130</f>
        <v>1</v>
      </c>
      <c r="BT130" s="387">
        <f t="shared" si="277"/>
        <v>1</v>
      </c>
      <c r="BU130" s="387">
        <v>1</v>
      </c>
      <c r="BV130" s="387"/>
      <c r="BW130" s="387">
        <v>1</v>
      </c>
      <c r="BX130" s="396">
        <f>Mining!BW130</f>
        <v>1</v>
      </c>
      <c r="BY130" s="387">
        <v>1</v>
      </c>
      <c r="BZ130" s="387">
        <v>1</v>
      </c>
      <c r="CB130" s="396">
        <f t="shared" si="304"/>
        <v>0.10032074946250263</v>
      </c>
      <c r="CC130" s="396">
        <f t="shared" si="305"/>
        <v>0.26317200078635733</v>
      </c>
      <c r="CD130" s="396">
        <f t="shared" si="306"/>
        <v>0.68376680120870204</v>
      </c>
      <c r="CE130" s="396"/>
      <c r="CG130" s="396">
        <v>1</v>
      </c>
      <c r="CH130" s="396">
        <v>1</v>
      </c>
      <c r="CI130" s="396">
        <v>1</v>
      </c>
      <c r="CJ130" s="396">
        <v>1</v>
      </c>
      <c r="CL130" s="388">
        <f t="shared" si="307"/>
        <v>1</v>
      </c>
      <c r="CM130" s="388">
        <f t="shared" si="278"/>
        <v>1</v>
      </c>
      <c r="CN130" s="388">
        <f t="shared" si="279"/>
        <v>1</v>
      </c>
      <c r="CO130" s="388">
        <f t="shared" si="280"/>
        <v>1</v>
      </c>
      <c r="CP130" s="388">
        <f t="shared" si="281"/>
        <v>1</v>
      </c>
      <c r="CQ130" s="388">
        <v>1</v>
      </c>
      <c r="CR130" s="388">
        <f t="shared" si="282"/>
        <v>1</v>
      </c>
      <c r="CS130" s="388">
        <f t="shared" si="283"/>
        <v>1</v>
      </c>
      <c r="CT130" s="388">
        <f t="shared" si="284"/>
        <v>1</v>
      </c>
      <c r="CU130" s="388"/>
      <c r="CV130" s="388">
        <f t="shared" si="308"/>
        <v>1</v>
      </c>
      <c r="CY130" s="334"/>
      <c r="DA130" s="379">
        <f t="shared" si="285"/>
        <v>0.39447042048547065</v>
      </c>
      <c r="DB130" s="379">
        <f t="shared" si="286"/>
        <v>0.41892726588481688</v>
      </c>
      <c r="DC130" s="379">
        <f t="shared" si="287"/>
        <v>0.1866023136297125</v>
      </c>
      <c r="DD130" s="379">
        <f t="shared" si="288"/>
        <v>0</v>
      </c>
      <c r="DF130" s="379">
        <f t="shared" si="289"/>
        <v>0.40854974082198892</v>
      </c>
      <c r="DG130" s="379">
        <f t="shared" si="289"/>
        <v>0.41340269786492334</v>
      </c>
      <c r="DH130" s="379">
        <f t="shared" si="289"/>
        <v>0.17771421565203177</v>
      </c>
      <c r="DI130" s="379"/>
      <c r="DJ130" s="379">
        <f t="shared" si="290"/>
        <v>0.99966665433894408</v>
      </c>
      <c r="DK130" s="379"/>
      <c r="DL130" s="379">
        <f t="shared" si="291"/>
        <v>0.408685974518329</v>
      </c>
      <c r="DM130" s="379">
        <f t="shared" si="291"/>
        <v>0.41354054981287414</v>
      </c>
      <c r="DN130" s="379">
        <f t="shared" si="291"/>
        <v>0.17777347566879678</v>
      </c>
      <c r="DO130" s="379">
        <f t="shared" si="291"/>
        <v>0</v>
      </c>
      <c r="DR130" s="379">
        <f t="shared" si="324"/>
        <v>-0.17329997448593776</v>
      </c>
      <c r="DS130" s="379">
        <f t="shared" si="325"/>
        <v>5.5142418854391929E-3</v>
      </c>
      <c r="DT130" s="379">
        <f t="shared" si="309"/>
        <v>-2.8064797583597315E-2</v>
      </c>
      <c r="DU130" s="379">
        <f t="shared" si="310"/>
        <v>0</v>
      </c>
      <c r="DW130" s="379">
        <f t="shared" si="326"/>
        <v>-0.11952262684531756</v>
      </c>
      <c r="DX130" s="379">
        <f t="shared" si="292"/>
        <v>-0.11233545559124299</v>
      </c>
      <c r="DY130" s="379">
        <f t="shared" si="293"/>
        <v>4.5539899020561004E-3</v>
      </c>
      <c r="DZ130" s="379">
        <f t="shared" si="294"/>
        <v>0</v>
      </c>
      <c r="EA130" s="379"/>
      <c r="EC130" s="379">
        <f t="shared" si="327"/>
        <v>7.9196197943143948E-2</v>
      </c>
      <c r="ED130" s="379">
        <f t="shared" si="311"/>
        <v>-2.0047034632978144E-2</v>
      </c>
      <c r="EE130" s="379">
        <f t="shared" si="312"/>
        <v>-2.1968843980585052E-2</v>
      </c>
      <c r="EF130" s="379"/>
      <c r="EH130" s="379">
        <f t="shared" si="313"/>
        <v>0</v>
      </c>
      <c r="EI130" s="379">
        <f t="shared" si="314"/>
        <v>9.5849429334270275E-3</v>
      </c>
      <c r="EJ130" s="379">
        <f t="shared" si="315"/>
        <v>0</v>
      </c>
      <c r="EK130" s="379">
        <f t="shared" si="316"/>
        <v>0</v>
      </c>
      <c r="EM130" s="379">
        <f t="shared" si="328"/>
        <v>0</v>
      </c>
      <c r="EN130" s="379">
        <f t="shared" si="317"/>
        <v>9.5849429334270275E-3</v>
      </c>
      <c r="EO130" s="379">
        <f t="shared" si="318"/>
        <v>0</v>
      </c>
      <c r="EP130" s="379">
        <v>1</v>
      </c>
      <c r="ER130" s="379">
        <f t="shared" si="319"/>
        <v>0</v>
      </c>
      <c r="ES130" s="379">
        <f t="shared" si="320"/>
        <v>0</v>
      </c>
      <c r="ET130" s="379">
        <f t="shared" si="321"/>
        <v>0</v>
      </c>
      <c r="EU130" s="379">
        <f t="shared" si="322"/>
        <v>0</v>
      </c>
      <c r="EX130" s="379">
        <f t="shared" si="239"/>
        <v>0.92910447863403922</v>
      </c>
      <c r="EY130" s="379">
        <f t="shared" si="240"/>
        <v>0.81899632615874896</v>
      </c>
      <c r="EZ130" s="379">
        <f t="shared" si="329"/>
        <v>1</v>
      </c>
      <c r="FA130" s="379"/>
      <c r="FB130" s="379">
        <f t="shared" si="254"/>
        <v>0.9098341865240569</v>
      </c>
      <c r="FC130" s="379">
        <f t="shared" si="242"/>
        <v>1.1746975200735505</v>
      </c>
      <c r="FD130" s="379">
        <f t="shared" si="330"/>
        <v>1</v>
      </c>
      <c r="FE130" s="379"/>
      <c r="FF130" s="379">
        <f t="shared" si="255"/>
        <v>1.0203754378124601</v>
      </c>
      <c r="FG130" s="379">
        <f t="shared" si="244"/>
        <v>0.97103738080021373</v>
      </c>
      <c r="FH130" s="379">
        <f t="shared" si="331"/>
        <v>1</v>
      </c>
      <c r="FI130" s="379"/>
      <c r="FJ130" s="379">
        <f t="shared" si="245"/>
        <v>1.0039716286671516</v>
      </c>
      <c r="FK130" s="379">
        <f t="shared" si="246"/>
        <v>0.98372900688677445</v>
      </c>
      <c r="FL130" s="379">
        <f t="shared" si="332"/>
        <v>1</v>
      </c>
      <c r="FN130" s="379">
        <f t="shared" si="256"/>
        <v>0.9098341865240569</v>
      </c>
      <c r="FO130" s="379">
        <f t="shared" si="248"/>
        <v>1.1746975200735505</v>
      </c>
      <c r="FP130" s="379">
        <f t="shared" si="333"/>
        <v>1</v>
      </c>
      <c r="FR130" s="336"/>
      <c r="FT130" s="331">
        <v>2008</v>
      </c>
      <c r="FU130" s="379">
        <f t="shared" si="252"/>
        <v>0.63271820630602549</v>
      </c>
      <c r="FV130" s="379">
        <f t="shared" si="252"/>
        <v>0.86115691654901272</v>
      </c>
      <c r="FW130" s="379">
        <f t="shared" si="252"/>
        <v>1.0494034400506651</v>
      </c>
      <c r="FX130" s="379">
        <f t="shared" si="252"/>
        <v>1.0411920767006657</v>
      </c>
      <c r="FY130" s="379">
        <f t="shared" si="252"/>
        <v>1</v>
      </c>
      <c r="FZ130" s="379">
        <f t="shared" si="252"/>
        <v>0.67244179569467599</v>
      </c>
      <c r="GB130" s="331">
        <v>2008</v>
      </c>
      <c r="GC130" s="389">
        <f t="shared" si="231"/>
        <v>0.8447799475842116</v>
      </c>
      <c r="GD130" s="389">
        <f t="shared" si="232"/>
        <v>1.3351598534144595</v>
      </c>
      <c r="GE130" s="389">
        <f t="shared" si="233"/>
        <v>1.0411920767006657</v>
      </c>
      <c r="GF130" s="389">
        <f t="shared" si="234"/>
        <v>0.74159123492020329</v>
      </c>
      <c r="GG130" s="389">
        <f t="shared" si="235"/>
        <v>0.67244179569467599</v>
      </c>
    </row>
    <row r="131" spans="1:189" x14ac:dyDescent="0.2">
      <c r="A131" s="330" t="s">
        <v>595</v>
      </c>
      <c r="B131" s="330">
        <f t="shared" si="238"/>
        <v>1986</v>
      </c>
      <c r="D131" s="384">
        <f t="shared" si="257"/>
        <v>1037.8308479999998</v>
      </c>
      <c r="E131" s="384">
        <f t="shared" si="257"/>
        <v>1093.4281223695382</v>
      </c>
      <c r="F131" s="384">
        <f t="shared" si="257"/>
        <v>535.04876454602697</v>
      </c>
      <c r="G131" s="384">
        <f t="shared" si="257"/>
        <v>0</v>
      </c>
      <c r="H131" s="384">
        <f t="shared" si="334"/>
        <v>2666.3077349155651</v>
      </c>
      <c r="J131" s="390">
        <f t="shared" si="259"/>
        <v>279133.43742000003</v>
      </c>
      <c r="K131" s="390">
        <f t="shared" si="259"/>
        <v>420361.83319000003</v>
      </c>
      <c r="L131" s="390">
        <f t="shared" si="259"/>
        <v>1135057.3624</v>
      </c>
      <c r="M131" s="390"/>
      <c r="N131" s="390">
        <f t="shared" si="335"/>
        <v>1834552.63301</v>
      </c>
      <c r="P131" s="399">
        <f t="shared" si="260"/>
        <v>83325.412939999995</v>
      </c>
      <c r="Q131" s="399">
        <f t="shared" si="260"/>
        <v>243384.23500074801</v>
      </c>
      <c r="R131" s="390">
        <f t="shared" si="260"/>
        <v>611682.95232000004</v>
      </c>
      <c r="S131" s="399"/>
      <c r="T131" s="390">
        <f t="shared" si="336"/>
        <v>938392.60026074806</v>
      </c>
      <c r="U131" s="390">
        <f t="shared" si="262"/>
        <v>901233.75098632311</v>
      </c>
      <c r="W131" s="393">
        <f t="shared" si="263"/>
        <v>3.7180455970898985</v>
      </c>
      <c r="X131" s="393">
        <f t="shared" si="264"/>
        <v>2.6011593727999509</v>
      </c>
      <c r="Y131" s="393">
        <f t="shared" si="265"/>
        <v>0.47138477954515312</v>
      </c>
      <c r="Z131" s="384"/>
      <c r="AA131" s="384">
        <f t="shared" si="323"/>
        <v>2.8413563088356484</v>
      </c>
      <c r="AB131" s="404"/>
      <c r="AD131" s="393">
        <f t="shared" si="296"/>
        <v>12.455153972621885</v>
      </c>
      <c r="AE131" s="393">
        <f t="shared" si="297"/>
        <v>4.4926004445858121</v>
      </c>
      <c r="AF131" s="393">
        <f t="shared" si="298"/>
        <v>0.8747158352487775</v>
      </c>
      <c r="AG131" s="384"/>
      <c r="AH131" s="393">
        <f t="shared" si="299"/>
        <v>2.9585085245614913</v>
      </c>
      <c r="AJ131" s="394">
        <f t="shared" si="266"/>
        <v>0.94951018178574709</v>
      </c>
      <c r="AK131" s="394">
        <f t="shared" si="267"/>
        <v>1.0675949262890767</v>
      </c>
      <c r="AL131" s="394">
        <f t="shared" si="268"/>
        <v>0.97153767586421935</v>
      </c>
      <c r="AM131" s="395"/>
      <c r="AN131" s="394">
        <f t="shared" si="269"/>
        <v>0.91464415605664051</v>
      </c>
      <c r="AO131" s="389"/>
      <c r="AP131" s="389">
        <f t="shared" si="300"/>
        <v>3.3499196412143224</v>
      </c>
      <c r="AQ131" s="389">
        <f t="shared" si="301"/>
        <v>1.7271530885667599</v>
      </c>
      <c r="AR131" s="389">
        <f t="shared" si="302"/>
        <v>1.8556302053129612</v>
      </c>
      <c r="AS131" s="389"/>
      <c r="AT131" s="389">
        <f t="shared" si="270"/>
        <v>1.9549947777723726</v>
      </c>
      <c r="AV131" s="389">
        <f t="shared" si="271"/>
        <v>9.2457048849765633E-2</v>
      </c>
      <c r="AW131" s="389">
        <f t="shared" si="271"/>
        <v>0.27005672472250936</v>
      </c>
      <c r="AX131" s="389">
        <f t="shared" si="271"/>
        <v>0.67871731573586258</v>
      </c>
      <c r="AY131" s="402"/>
      <c r="AZ131" s="402">
        <f t="shared" si="272"/>
        <v>511510.31776128552</v>
      </c>
      <c r="BC131" s="379">
        <f t="shared" si="273"/>
        <v>0.94951018178574709</v>
      </c>
      <c r="BD131" s="379">
        <f t="shared" si="274"/>
        <v>1.0675949262890767</v>
      </c>
      <c r="BE131" s="379">
        <f t="shared" si="275"/>
        <v>0.97153767586421935</v>
      </c>
      <c r="BF131" s="379" t="e">
        <f t="shared" si="276"/>
        <v>#DIV/0!</v>
      </c>
      <c r="BG131" s="379"/>
      <c r="BH131" s="379"/>
      <c r="BI131" s="379"/>
      <c r="BJ131" s="379"/>
      <c r="BK131" s="379"/>
      <c r="BL131" s="379"/>
      <c r="BM131" s="379"/>
      <c r="BN131" s="379"/>
      <c r="BO131" s="379"/>
      <c r="BP131" s="379"/>
      <c r="BQ131" s="379"/>
      <c r="BR131" s="387">
        <f t="shared" si="303"/>
        <v>0.94951018178574709</v>
      </c>
      <c r="BS131" s="396">
        <f>Mining!BZ131</f>
        <v>0.99222853500884589</v>
      </c>
      <c r="BT131" s="387">
        <f t="shared" si="277"/>
        <v>0.97153767586421935</v>
      </c>
      <c r="BU131" s="387">
        <v>1</v>
      </c>
      <c r="BV131" s="387"/>
      <c r="BW131" s="387">
        <v>1</v>
      </c>
      <c r="BX131" s="396">
        <f>Mining!BW131</f>
        <v>1.0759566860063738</v>
      </c>
      <c r="BY131" s="387">
        <v>1</v>
      </c>
      <c r="BZ131" s="387">
        <v>1</v>
      </c>
      <c r="CB131" s="396">
        <f t="shared" si="304"/>
        <v>9.2457048849765633E-2</v>
      </c>
      <c r="CC131" s="396">
        <f t="shared" si="305"/>
        <v>0.27005672472250936</v>
      </c>
      <c r="CD131" s="396">
        <f t="shared" si="306"/>
        <v>0.67871731573586258</v>
      </c>
      <c r="CE131" s="396"/>
      <c r="CG131" s="396">
        <v>1</v>
      </c>
      <c r="CH131" s="396">
        <v>1</v>
      </c>
      <c r="CI131" s="396">
        <v>1</v>
      </c>
      <c r="CJ131" s="396">
        <v>1</v>
      </c>
      <c r="CL131" s="388">
        <f t="shared" si="307"/>
        <v>1.0381247649650716</v>
      </c>
      <c r="CM131" s="388">
        <f t="shared" si="278"/>
        <v>0.90937908335588979</v>
      </c>
      <c r="CN131" s="388">
        <f t="shared" si="279"/>
        <v>0.92914033735182133</v>
      </c>
      <c r="CO131" s="388">
        <f t="shared" si="280"/>
        <v>0.97753705738570484</v>
      </c>
      <c r="CP131" s="388">
        <f t="shared" si="281"/>
        <v>1.0308135854773306</v>
      </c>
      <c r="CQ131" s="388">
        <v>1</v>
      </c>
      <c r="CR131" s="388">
        <f t="shared" si="282"/>
        <v>0.97129305252103537</v>
      </c>
      <c r="CS131" s="388">
        <f t="shared" si="283"/>
        <v>0.94404894717298526</v>
      </c>
      <c r="CT131" s="388">
        <f t="shared" si="284"/>
        <v>0.94404894717298526</v>
      </c>
      <c r="CU131" s="388"/>
      <c r="CV131" s="388">
        <f t="shared" si="308"/>
        <v>0.93625613916989825</v>
      </c>
      <c r="CY131" s="334"/>
      <c r="DA131" s="379">
        <f t="shared" si="285"/>
        <v>0.38923895933297631</v>
      </c>
      <c r="DB131" s="379">
        <f t="shared" si="286"/>
        <v>0.41009074385937833</v>
      </c>
      <c r="DC131" s="379">
        <f t="shared" si="287"/>
        <v>0.20067029680764534</v>
      </c>
      <c r="DD131" s="379">
        <f t="shared" si="288"/>
        <v>0</v>
      </c>
      <c r="DF131" s="379">
        <f t="shared" ref="DF131:DH150" si="337">(DA131-DA130)/LN(DA131/DA130)</f>
        <v>0.39184886961586396</v>
      </c>
      <c r="DG131" s="379">
        <f t="shared" si="337"/>
        <v>0.41449330628122233</v>
      </c>
      <c r="DH131" s="379">
        <f t="shared" si="337"/>
        <v>0.19355110346237095</v>
      </c>
      <c r="DI131" s="379"/>
      <c r="DJ131" s="379">
        <f t="shared" si="290"/>
        <v>0.99989327935945727</v>
      </c>
      <c r="DK131" s="379"/>
      <c r="DL131" s="379">
        <f t="shared" ref="DL131:DO150" si="338">DF131/$DJ131</f>
        <v>0.39189069244158409</v>
      </c>
      <c r="DM131" s="379">
        <f t="shared" si="338"/>
        <v>0.41453754599365977</v>
      </c>
      <c r="DN131" s="379">
        <f t="shared" si="338"/>
        <v>0.19357176156475611</v>
      </c>
      <c r="DO131" s="379">
        <f t="shared" si="338"/>
        <v>0</v>
      </c>
      <c r="DR131" s="379">
        <f t="shared" si="324"/>
        <v>-5.1809025474234355E-2</v>
      </c>
      <c r="DS131" s="379">
        <f t="shared" si="325"/>
        <v>-7.801820197097558E-3</v>
      </c>
      <c r="DT131" s="379">
        <f t="shared" si="309"/>
        <v>-2.8875229790291255E-2</v>
      </c>
      <c r="DU131" s="379">
        <f t="shared" si="310"/>
        <v>0</v>
      </c>
      <c r="DW131" s="379">
        <f t="shared" si="326"/>
        <v>2.5093423430528283E-2</v>
      </c>
      <c r="DX131" s="379">
        <f t="shared" si="292"/>
        <v>-0.2075446925155856</v>
      </c>
      <c r="DY131" s="379">
        <f t="shared" si="293"/>
        <v>1.3977760226621614E-2</v>
      </c>
      <c r="DZ131" s="379">
        <f t="shared" si="294"/>
        <v>0</v>
      </c>
      <c r="EA131" s="379"/>
      <c r="EC131" s="379">
        <f t="shared" si="327"/>
        <v>-8.1628347654038508E-2</v>
      </c>
      <c r="ED131" s="379">
        <f t="shared" si="311"/>
        <v>2.5824214695716066E-2</v>
      </c>
      <c r="EE131" s="379">
        <f t="shared" si="312"/>
        <v>-7.412209109233227E-3</v>
      </c>
      <c r="EF131" s="379"/>
      <c r="EH131" s="379">
        <f t="shared" si="313"/>
        <v>0</v>
      </c>
      <c r="EI131" s="379">
        <f t="shared" si="314"/>
        <v>7.3210206288436372E-2</v>
      </c>
      <c r="EJ131" s="379">
        <f t="shared" si="315"/>
        <v>0</v>
      </c>
      <c r="EK131" s="379">
        <f t="shared" si="316"/>
        <v>0</v>
      </c>
      <c r="EM131" s="379">
        <f t="shared" si="328"/>
        <v>0</v>
      </c>
      <c r="EN131" s="379">
        <f t="shared" si="317"/>
        <v>7.3210206288436372E-2</v>
      </c>
      <c r="EO131" s="379">
        <f t="shared" si="318"/>
        <v>0</v>
      </c>
      <c r="EP131" s="379">
        <v>1</v>
      </c>
      <c r="ER131" s="379">
        <f t="shared" si="319"/>
        <v>0</v>
      </c>
      <c r="ES131" s="379">
        <f t="shared" si="320"/>
        <v>0</v>
      </c>
      <c r="ET131" s="379">
        <f t="shared" si="321"/>
        <v>0</v>
      </c>
      <c r="EU131" s="379">
        <f t="shared" si="322"/>
        <v>0</v>
      </c>
      <c r="EX131" s="379">
        <f t="shared" si="239"/>
        <v>0.97129305252103537</v>
      </c>
      <c r="EY131" s="379">
        <f t="shared" si="240"/>
        <v>0.79548544163824475</v>
      </c>
      <c r="EZ131" s="379">
        <f t="shared" si="329"/>
        <v>0.97129305252103537</v>
      </c>
      <c r="FA131" s="379"/>
      <c r="FB131" s="379">
        <f t="shared" si="254"/>
        <v>0.92914033735182133</v>
      </c>
      <c r="FC131" s="379">
        <f t="shared" si="242"/>
        <v>1.0914588500874867</v>
      </c>
      <c r="FD131" s="379">
        <f t="shared" si="330"/>
        <v>0.92914033735182133</v>
      </c>
      <c r="FE131" s="379"/>
      <c r="FF131" s="379">
        <f t="shared" si="255"/>
        <v>0.97753705738570484</v>
      </c>
      <c r="FG131" s="379">
        <f t="shared" si="244"/>
        <v>0.94922502383896301</v>
      </c>
      <c r="FH131" s="379">
        <f t="shared" si="331"/>
        <v>0.97753705738570484</v>
      </c>
      <c r="FI131" s="379"/>
      <c r="FJ131" s="379">
        <f t="shared" si="245"/>
        <v>1.0308135854773306</v>
      </c>
      <c r="FK131" s="379">
        <f t="shared" si="246"/>
        <v>1.0140412247270096</v>
      </c>
      <c r="FL131" s="379">
        <f t="shared" si="332"/>
        <v>1.0308135854773306</v>
      </c>
      <c r="FN131" s="379">
        <f t="shared" si="256"/>
        <v>0.92914033735182133</v>
      </c>
      <c r="FO131" s="379">
        <f t="shared" si="248"/>
        <v>1.0914588500874867</v>
      </c>
      <c r="FP131" s="379">
        <f t="shared" si="333"/>
        <v>0.92914033735182133</v>
      </c>
      <c r="FR131" s="336"/>
      <c r="GB131" s="331">
        <v>2012</v>
      </c>
      <c r="GC131" s="389">
        <f t="shared" si="231"/>
        <v>0.85745296174068431</v>
      </c>
      <c r="GD131" s="389">
        <f t="shared" si="232"/>
        <v>1.2954138766802035</v>
      </c>
      <c r="GE131" s="389">
        <f t="shared" si="233"/>
        <v>1.0350317370619369</v>
      </c>
      <c r="GF131" s="389">
        <f t="shared" si="234"/>
        <v>0.60321488514718002</v>
      </c>
      <c r="GG131" s="389">
        <f t="shared" si="235"/>
        <v>0.71339791695757637</v>
      </c>
    </row>
    <row r="132" spans="1:189" x14ac:dyDescent="0.2">
      <c r="A132" s="330" t="s">
        <v>595</v>
      </c>
      <c r="B132" s="330">
        <f t="shared" si="238"/>
        <v>1987</v>
      </c>
      <c r="D132" s="384">
        <f t="shared" si="257"/>
        <v>993.43278666666663</v>
      </c>
      <c r="E132" s="384">
        <f t="shared" si="257"/>
        <v>1088.7846539795676</v>
      </c>
      <c r="F132" s="384">
        <f t="shared" si="257"/>
        <v>532.47772039433062</v>
      </c>
      <c r="G132" s="384">
        <f t="shared" si="257"/>
        <v>0</v>
      </c>
      <c r="H132" s="384">
        <f t="shared" si="334"/>
        <v>2614.6951610405649</v>
      </c>
      <c r="J132" s="390">
        <f t="shared" si="259"/>
        <v>290290.98492000002</v>
      </c>
      <c r="K132" s="390">
        <f t="shared" si="259"/>
        <v>424505.08615000005</v>
      </c>
      <c r="L132" s="390">
        <f t="shared" si="259"/>
        <v>1163694.9194000002</v>
      </c>
      <c r="M132" s="390"/>
      <c r="N132" s="390">
        <f t="shared" si="335"/>
        <v>1878490.9904700003</v>
      </c>
      <c r="P132" s="399">
        <f t="shared" si="260"/>
        <v>84129.683539999998</v>
      </c>
      <c r="Q132" s="399">
        <f t="shared" si="260"/>
        <v>248543.1716061453</v>
      </c>
      <c r="R132" s="390">
        <f t="shared" si="260"/>
        <v>630078.59988000011</v>
      </c>
      <c r="S132" s="399"/>
      <c r="T132" s="390">
        <f t="shared" si="336"/>
        <v>962751.45502614544</v>
      </c>
      <c r="U132" s="390">
        <f t="shared" si="262"/>
        <v>927719.39884486026</v>
      </c>
      <c r="W132" s="393">
        <f t="shared" si="263"/>
        <v>3.4221964796476279</v>
      </c>
      <c r="X132" s="393">
        <f t="shared" si="264"/>
        <v>2.564833000834394</v>
      </c>
      <c r="Y132" s="393">
        <f t="shared" si="265"/>
        <v>0.45757501516709853</v>
      </c>
      <c r="Z132" s="384"/>
      <c r="AA132" s="384">
        <f t="shared" si="323"/>
        <v>2.7158568781072971</v>
      </c>
      <c r="AB132" s="403"/>
      <c r="AC132" s="395"/>
      <c r="AD132" s="393">
        <f t="shared" si="296"/>
        <v>11.808350452124698</v>
      </c>
      <c r="AE132" s="393">
        <f t="shared" si="297"/>
        <v>4.3806661311336024</v>
      </c>
      <c r="AF132" s="393">
        <f t="shared" si="298"/>
        <v>0.8450972949973895</v>
      </c>
      <c r="AG132" s="384"/>
      <c r="AH132" s="393">
        <f t="shared" si="299"/>
        <v>2.8184116493588736</v>
      </c>
      <c r="AJ132" s="394">
        <f t="shared" si="266"/>
        <v>0.87395657655195658</v>
      </c>
      <c r="AK132" s="394">
        <f t="shared" si="267"/>
        <v>1.0526854782919812</v>
      </c>
      <c r="AL132" s="394">
        <f t="shared" si="268"/>
        <v>0.9430753517284387</v>
      </c>
      <c r="AM132" s="395"/>
      <c r="AN132" s="394">
        <f t="shared" si="269"/>
        <v>0.87424537870260988</v>
      </c>
      <c r="AO132" s="389"/>
      <c r="AP132" s="389">
        <f t="shared" si="300"/>
        <v>3.4505179706515752</v>
      </c>
      <c r="AQ132" s="389">
        <f t="shared" si="301"/>
        <v>1.7079732402493573</v>
      </c>
      <c r="AR132" s="389">
        <f t="shared" si="302"/>
        <v>1.8469043697431218</v>
      </c>
      <c r="AS132" s="389"/>
      <c r="AT132" s="389">
        <f t="shared" si="270"/>
        <v>1.9511692043290509</v>
      </c>
      <c r="AV132" s="389">
        <f t="shared" si="271"/>
        <v>9.0684406992839819E-2</v>
      </c>
      <c r="AW132" s="389">
        <f t="shared" si="271"/>
        <v>0.26790770131099567</v>
      </c>
      <c r="AX132" s="389">
        <f t="shared" si="271"/>
        <v>0.67916937024765855</v>
      </c>
      <c r="AY132" s="402"/>
      <c r="AZ132" s="402">
        <f t="shared" si="272"/>
        <v>512513.21401614178</v>
      </c>
      <c r="BC132" s="379">
        <f t="shared" si="273"/>
        <v>0.87395657655195658</v>
      </c>
      <c r="BD132" s="379">
        <f t="shared" si="274"/>
        <v>1.0526854782919812</v>
      </c>
      <c r="BE132" s="379">
        <f t="shared" si="275"/>
        <v>0.9430753517284387</v>
      </c>
      <c r="BF132" s="379" t="e">
        <f t="shared" si="276"/>
        <v>#DIV/0!</v>
      </c>
      <c r="BG132" s="379"/>
      <c r="BH132" s="379"/>
      <c r="BI132" s="379"/>
      <c r="BJ132" s="379"/>
      <c r="BK132" s="379"/>
      <c r="BL132" s="379"/>
      <c r="BM132" s="379"/>
      <c r="BN132" s="379"/>
      <c r="BO132" s="379"/>
      <c r="BP132" s="379"/>
      <c r="BQ132" s="379"/>
      <c r="BR132" s="387">
        <f t="shared" si="303"/>
        <v>0.87395657655195658</v>
      </c>
      <c r="BS132" s="396">
        <f>Mining!BZ132</f>
        <v>0.97879103731241157</v>
      </c>
      <c r="BT132" s="387">
        <f t="shared" si="277"/>
        <v>0.9430753517284387</v>
      </c>
      <c r="BU132" s="387">
        <v>1</v>
      </c>
      <c r="BV132" s="387"/>
      <c r="BW132" s="387">
        <v>1</v>
      </c>
      <c r="BX132" s="396">
        <f>Mining!BW132</f>
        <v>1.075495624870525</v>
      </c>
      <c r="BY132" s="387">
        <v>1</v>
      </c>
      <c r="BZ132" s="387">
        <v>1</v>
      </c>
      <c r="CB132" s="396">
        <f t="shared" si="304"/>
        <v>9.0684406992839819E-2</v>
      </c>
      <c r="CC132" s="396">
        <f t="shared" si="305"/>
        <v>0.26790770131099567</v>
      </c>
      <c r="CD132" s="396">
        <f t="shared" si="306"/>
        <v>0.67916937024765855</v>
      </c>
      <c r="CE132" s="396"/>
      <c r="CG132" s="396">
        <v>1</v>
      </c>
      <c r="CH132" s="396">
        <v>1</v>
      </c>
      <c r="CI132" s="396">
        <v>1</v>
      </c>
      <c r="CJ132" s="396">
        <v>1</v>
      </c>
      <c r="CL132" s="388">
        <f t="shared" si="307"/>
        <v>1.0686333948604791</v>
      </c>
      <c r="CM132" s="388">
        <f t="shared" si="278"/>
        <v>0.86631644997319091</v>
      </c>
      <c r="CN132" s="388">
        <f t="shared" si="279"/>
        <v>0.93455562302990725</v>
      </c>
      <c r="CO132" s="388">
        <f t="shared" si="280"/>
        <v>0.96721812378774685</v>
      </c>
      <c r="CP132" s="388">
        <f t="shared" si="281"/>
        <v>1.0306310209639753</v>
      </c>
      <c r="CQ132" s="388">
        <v>1</v>
      </c>
      <c r="CR132" s="388">
        <f t="shared" si="282"/>
        <v>0.92991610716426498</v>
      </c>
      <c r="CS132" s="388">
        <f t="shared" si="283"/>
        <v>0.92577468895832915</v>
      </c>
      <c r="CT132" s="388">
        <f t="shared" si="284"/>
        <v>0.92577468895832948</v>
      </c>
      <c r="CU132" s="388"/>
      <c r="CV132" s="388">
        <f t="shared" si="308"/>
        <v>0.9316071022954765</v>
      </c>
      <c r="CY132" s="334"/>
      <c r="DA132" s="379">
        <f t="shared" si="285"/>
        <v>0.37994210624205699</v>
      </c>
      <c r="DB132" s="379">
        <f t="shared" si="286"/>
        <v>0.41640978657958205</v>
      </c>
      <c r="DC132" s="379">
        <f t="shared" si="287"/>
        <v>0.2036481071783609</v>
      </c>
      <c r="DD132" s="379">
        <f t="shared" si="288"/>
        <v>0</v>
      </c>
      <c r="DF132" s="379">
        <f t="shared" si="337"/>
        <v>0.38457180402766639</v>
      </c>
      <c r="DG132" s="379">
        <f t="shared" si="337"/>
        <v>0.41324221301183683</v>
      </c>
      <c r="DH132" s="379">
        <f t="shared" si="337"/>
        <v>0.20215554667136137</v>
      </c>
      <c r="DI132" s="379"/>
      <c r="DJ132" s="379">
        <f t="shared" si="290"/>
        <v>0.99996956371086454</v>
      </c>
      <c r="DK132" s="379"/>
      <c r="DL132" s="379">
        <f t="shared" si="338"/>
        <v>0.38458350932255286</v>
      </c>
      <c r="DM132" s="379">
        <f t="shared" si="338"/>
        <v>0.41325479095414092</v>
      </c>
      <c r="DN132" s="379">
        <f t="shared" si="338"/>
        <v>0.20216169972330628</v>
      </c>
      <c r="DO132" s="379">
        <f t="shared" si="338"/>
        <v>0</v>
      </c>
      <c r="DR132" s="379">
        <f t="shared" si="324"/>
        <v>-8.2915562665634129E-2</v>
      </c>
      <c r="DS132" s="379">
        <f t="shared" si="325"/>
        <v>-1.3635284070449604E-2</v>
      </c>
      <c r="DT132" s="379">
        <f t="shared" si="309"/>
        <v>-2.9733863357904067E-2</v>
      </c>
      <c r="DU132" s="379">
        <f t="shared" si="310"/>
        <v>0</v>
      </c>
      <c r="DW132" s="379">
        <f t="shared" si="326"/>
        <v>2.9587998342621866E-2</v>
      </c>
      <c r="DX132" s="379">
        <f t="shared" si="292"/>
        <v>-1.116701151285995E-2</v>
      </c>
      <c r="DY132" s="379">
        <f t="shared" si="293"/>
        <v>-4.7134478005844164E-3</v>
      </c>
      <c r="DZ132" s="379">
        <f t="shared" si="294"/>
        <v>0</v>
      </c>
      <c r="EA132" s="379"/>
      <c r="EC132" s="379">
        <f t="shared" si="327"/>
        <v>-1.9358776071271604E-2</v>
      </c>
      <c r="ED132" s="379">
        <f t="shared" si="311"/>
        <v>-7.9895053981682354E-3</v>
      </c>
      <c r="EE132" s="379">
        <f t="shared" si="312"/>
        <v>6.6582069499989609E-4</v>
      </c>
      <c r="EF132" s="379"/>
      <c r="EH132" s="379">
        <f t="shared" si="313"/>
        <v>0</v>
      </c>
      <c r="EI132" s="379">
        <f t="shared" si="314"/>
        <v>-4.2860456685562561E-4</v>
      </c>
      <c r="EJ132" s="379">
        <f t="shared" si="315"/>
        <v>0</v>
      </c>
      <c r="EK132" s="379">
        <f t="shared" si="316"/>
        <v>0</v>
      </c>
      <c r="EM132" s="379">
        <f t="shared" si="328"/>
        <v>0</v>
      </c>
      <c r="EN132" s="379">
        <f t="shared" si="317"/>
        <v>-4.2860456685562561E-4</v>
      </c>
      <c r="EO132" s="379">
        <f t="shared" si="318"/>
        <v>0</v>
      </c>
      <c r="EP132" s="379">
        <v>1</v>
      </c>
      <c r="ER132" s="379">
        <f t="shared" si="319"/>
        <v>0</v>
      </c>
      <c r="ES132" s="379">
        <f t="shared" si="320"/>
        <v>0</v>
      </c>
      <c r="ET132" s="379">
        <f t="shared" si="321"/>
        <v>0</v>
      </c>
      <c r="EU132" s="379">
        <f t="shared" si="322"/>
        <v>0</v>
      </c>
      <c r="EX132" s="379">
        <f t="shared" si="239"/>
        <v>0.95740014277938612</v>
      </c>
      <c r="EY132" s="379">
        <f t="shared" si="240"/>
        <v>0.76159787540337853</v>
      </c>
      <c r="EZ132" s="379">
        <f t="shared" si="329"/>
        <v>0.92991610716426498</v>
      </c>
      <c r="FA132" s="379"/>
      <c r="FB132" s="379">
        <f t="shared" si="254"/>
        <v>1.005828275299639</v>
      </c>
      <c r="FC132" s="379">
        <f t="shared" si="242"/>
        <v>1.097820172744024</v>
      </c>
      <c r="FD132" s="379">
        <f t="shared" si="330"/>
        <v>0.93455562302990725</v>
      </c>
      <c r="FE132" s="379"/>
      <c r="FF132" s="379">
        <f t="shared" si="255"/>
        <v>0.98944394637523558</v>
      </c>
      <c r="FG132" s="379">
        <f t="shared" si="244"/>
        <v>0.93920495358535061</v>
      </c>
      <c r="FH132" s="379">
        <f t="shared" si="331"/>
        <v>0.96721812378774685</v>
      </c>
      <c r="FI132" s="379"/>
      <c r="FJ132" s="379">
        <f t="shared" si="245"/>
        <v>0.99982289279465519</v>
      </c>
      <c r="FK132" s="379">
        <f t="shared" si="246"/>
        <v>1.0138616307195938</v>
      </c>
      <c r="FL132" s="379">
        <f t="shared" si="332"/>
        <v>1.0306310209639753</v>
      </c>
      <c r="FN132" s="379">
        <f t="shared" si="256"/>
        <v>1.005828275299639</v>
      </c>
      <c r="FO132" s="379">
        <f t="shared" si="248"/>
        <v>1.097820172744024</v>
      </c>
      <c r="FP132" s="379">
        <f t="shared" si="333"/>
        <v>0.93455562302990725</v>
      </c>
      <c r="FR132" s="336"/>
      <c r="GB132" s="331">
        <v>2010</v>
      </c>
      <c r="GC132" s="389">
        <f t="shared" si="231"/>
        <v>0.81278578112499245</v>
      </c>
      <c r="GD132" s="389">
        <f t="shared" si="232"/>
        <v>1.2062759256296207</v>
      </c>
      <c r="GE132" s="389">
        <f t="shared" si="233"/>
        <v>1.0248160901114309</v>
      </c>
      <c r="GF132" s="389">
        <f t="shared" si="234"/>
        <v>0.70335897816229587</v>
      </c>
      <c r="GG132" s="389">
        <f t="shared" si="235"/>
        <v>0.68153918119781109</v>
      </c>
    </row>
    <row r="133" spans="1:189" x14ac:dyDescent="0.2">
      <c r="A133" s="330" t="s">
        <v>595</v>
      </c>
      <c r="B133" s="330">
        <f t="shared" si="238"/>
        <v>1988</v>
      </c>
      <c r="D133" s="384">
        <f t="shared" si="257"/>
        <v>981.18086933333336</v>
      </c>
      <c r="E133" s="384">
        <f t="shared" si="257"/>
        <v>1137.3668292168331</v>
      </c>
      <c r="F133" s="384">
        <f t="shared" si="257"/>
        <v>541.32113679284726</v>
      </c>
      <c r="G133" s="384">
        <f t="shared" si="257"/>
        <v>0</v>
      </c>
      <c r="H133" s="384">
        <f t="shared" si="334"/>
        <v>2659.8688353430134</v>
      </c>
      <c r="J133" s="390">
        <f t="shared" si="259"/>
        <v>278390.95334999997</v>
      </c>
      <c r="K133" s="390">
        <f t="shared" si="259"/>
        <v>446645.93082000001</v>
      </c>
      <c r="L133" s="390">
        <f t="shared" si="259"/>
        <v>1153303.7308</v>
      </c>
      <c r="M133" s="390"/>
      <c r="N133" s="390">
        <f t="shared" si="335"/>
        <v>1878340.61497</v>
      </c>
      <c r="P133" s="399">
        <f t="shared" si="260"/>
        <v>74804.61275</v>
      </c>
      <c r="Q133" s="399">
        <f t="shared" si="260"/>
        <v>278424.60066775489</v>
      </c>
      <c r="R133" s="390">
        <f t="shared" si="260"/>
        <v>651423.97071000002</v>
      </c>
      <c r="S133" s="399"/>
      <c r="T133" s="390">
        <f t="shared" si="336"/>
        <v>1004653.1841277549</v>
      </c>
      <c r="U133" s="390">
        <f t="shared" si="262"/>
        <v>945843.55228115118</v>
      </c>
      <c r="W133" s="393">
        <f t="shared" si="263"/>
        <v>3.5244710991013011</v>
      </c>
      <c r="X133" s="393">
        <f t="shared" si="264"/>
        <v>2.5464618632676994</v>
      </c>
      <c r="Y133" s="393">
        <f t="shared" si="265"/>
        <v>0.46936563399249104</v>
      </c>
      <c r="Z133" s="384"/>
      <c r="AA133" s="384">
        <f t="shared" si="323"/>
        <v>2.6475493009583455</v>
      </c>
      <c r="AB133" s="404"/>
      <c r="AD133" s="393">
        <f t="shared" si="296"/>
        <v>13.116582430718264</v>
      </c>
      <c r="AE133" s="393">
        <f t="shared" si="297"/>
        <v>4.0850083882280837</v>
      </c>
      <c r="AF133" s="393">
        <f t="shared" si="298"/>
        <v>0.83098129809815025</v>
      </c>
      <c r="AG133" s="384"/>
      <c r="AH133" s="393">
        <f t="shared" si="299"/>
        <v>2.8121657423450612</v>
      </c>
      <c r="AJ133" s="394">
        <f t="shared" si="266"/>
        <v>0.90007535050823451</v>
      </c>
      <c r="AK133" s="394">
        <f t="shared" si="267"/>
        <v>1.0451454046381128</v>
      </c>
      <c r="AL133" s="394">
        <f t="shared" si="268"/>
        <v>0.9673761584317776</v>
      </c>
      <c r="AM133" s="395"/>
      <c r="AN133" s="394">
        <f t="shared" si="269"/>
        <v>0.85225689170455399</v>
      </c>
      <c r="AO133" s="389"/>
      <c r="AP133" s="389">
        <f t="shared" si="300"/>
        <v>3.7215746879192282</v>
      </c>
      <c r="AQ133" s="389">
        <f t="shared" si="301"/>
        <v>1.6041898946745163</v>
      </c>
      <c r="AR133" s="389">
        <f t="shared" si="302"/>
        <v>1.7704348974800408</v>
      </c>
      <c r="AS133" s="389"/>
      <c r="AT133" s="389">
        <f t="shared" si="270"/>
        <v>1.8696408319262783</v>
      </c>
      <c r="AV133" s="389">
        <f t="shared" si="271"/>
        <v>7.9087722879316508E-2</v>
      </c>
      <c r="AW133" s="389">
        <f t="shared" si="271"/>
        <v>0.29436644146514562</v>
      </c>
      <c r="AX133" s="389">
        <f t="shared" si="271"/>
        <v>0.68872274821657276</v>
      </c>
      <c r="AY133" s="402"/>
      <c r="AZ133" s="402">
        <f t="shared" si="272"/>
        <v>534862.0884417179</v>
      </c>
      <c r="BC133" s="379">
        <f t="shared" si="273"/>
        <v>0.90007535050823451</v>
      </c>
      <c r="BD133" s="379">
        <f t="shared" si="274"/>
        <v>1.0451454046381128</v>
      </c>
      <c r="BE133" s="379">
        <f t="shared" si="275"/>
        <v>0.9673761584317776</v>
      </c>
      <c r="BF133" s="379" t="e">
        <f t="shared" si="276"/>
        <v>#DIV/0!</v>
      </c>
      <c r="BG133" s="379"/>
      <c r="BH133" s="379"/>
      <c r="BI133" s="379"/>
      <c r="BJ133" s="379"/>
      <c r="BK133" s="379"/>
      <c r="BL133" s="379"/>
      <c r="BM133" s="379"/>
      <c r="BN133" s="379"/>
      <c r="BO133" s="379"/>
      <c r="BP133" s="379"/>
      <c r="BQ133" s="379"/>
      <c r="BR133" s="387">
        <f t="shared" si="303"/>
        <v>0.90007535050823451</v>
      </c>
      <c r="BS133" s="396">
        <f>Mining!BZ133</f>
        <v>0.96189400696169203</v>
      </c>
      <c r="BT133" s="387">
        <f t="shared" si="277"/>
        <v>0.9673761584317776</v>
      </c>
      <c r="BU133" s="387">
        <v>1</v>
      </c>
      <c r="BV133" s="387"/>
      <c r="BW133" s="387">
        <v>1</v>
      </c>
      <c r="BX133" s="396">
        <f>Mining!BW133</f>
        <v>1.0865494504320543</v>
      </c>
      <c r="BY133" s="387">
        <v>1</v>
      </c>
      <c r="BZ133" s="387">
        <v>1</v>
      </c>
      <c r="CB133" s="396">
        <f t="shared" si="304"/>
        <v>7.9087722879316508E-2</v>
      </c>
      <c r="CC133" s="396">
        <f t="shared" si="305"/>
        <v>0.29436644146514562</v>
      </c>
      <c r="CD133" s="396">
        <f t="shared" si="306"/>
        <v>0.68872274821657276</v>
      </c>
      <c r="CE133" s="396"/>
      <c r="CG133" s="396">
        <v>1</v>
      </c>
      <c r="CH133" s="396">
        <v>1</v>
      </c>
      <c r="CI133" s="396">
        <v>1</v>
      </c>
      <c r="CJ133" s="396">
        <v>1</v>
      </c>
      <c r="CL133" s="388">
        <f t="shared" si="307"/>
        <v>1.0895104786421825</v>
      </c>
      <c r="CM133" s="388">
        <f t="shared" si="278"/>
        <v>0.86439659841697858</v>
      </c>
      <c r="CN133" s="388">
        <f t="shared" si="279"/>
        <v>0.92826828825045959</v>
      </c>
      <c r="CO133" s="388">
        <f t="shared" si="280"/>
        <v>0.95889766866042847</v>
      </c>
      <c r="CP133" s="388">
        <f t="shared" si="281"/>
        <v>1.0350879749470003</v>
      </c>
      <c r="CQ133" s="388">
        <v>1</v>
      </c>
      <c r="CR133" s="388">
        <f t="shared" si="282"/>
        <v>0.9381882921171264</v>
      </c>
      <c r="CS133" s="388">
        <f t="shared" si="283"/>
        <v>0.94176915167795727</v>
      </c>
      <c r="CT133" s="388">
        <f t="shared" si="284"/>
        <v>0.94176915167795672</v>
      </c>
      <c r="CU133" s="388"/>
      <c r="CV133" s="388">
        <f t="shared" si="308"/>
        <v>0.92134660566523574</v>
      </c>
      <c r="CY133" s="334"/>
      <c r="DA133" s="379">
        <f t="shared" si="285"/>
        <v>0.36888317810859328</v>
      </c>
      <c r="DB133" s="379">
        <f t="shared" si="286"/>
        <v>0.42760259983652904</v>
      </c>
      <c r="DC133" s="379">
        <f t="shared" si="287"/>
        <v>0.20351422205487782</v>
      </c>
      <c r="DD133" s="379">
        <f t="shared" si="288"/>
        <v>0</v>
      </c>
      <c r="DF133" s="379">
        <f t="shared" si="337"/>
        <v>0.37438542020335863</v>
      </c>
      <c r="DG133" s="379">
        <f t="shared" si="337"/>
        <v>0.42198145325825465</v>
      </c>
      <c r="DH133" s="379">
        <f t="shared" si="337"/>
        <v>0.20358115727914505</v>
      </c>
      <c r="DI133" s="379"/>
      <c r="DJ133" s="379">
        <f t="shared" si="290"/>
        <v>0.99994803074075833</v>
      </c>
      <c r="DK133" s="379"/>
      <c r="DL133" s="379">
        <f t="shared" si="338"/>
        <v>0.37440487774751163</v>
      </c>
      <c r="DM133" s="379">
        <f t="shared" si="338"/>
        <v>0.42200338446154256</v>
      </c>
      <c r="DN133" s="379">
        <f t="shared" si="338"/>
        <v>0.20359173779094578</v>
      </c>
      <c r="DO133" s="379">
        <f t="shared" si="338"/>
        <v>0</v>
      </c>
      <c r="DR133" s="379">
        <f t="shared" si="324"/>
        <v>2.9447791764412583E-2</v>
      </c>
      <c r="DS133" s="379">
        <f t="shared" si="325"/>
        <v>-1.7413909992632495E-2</v>
      </c>
      <c r="DT133" s="379">
        <f t="shared" si="309"/>
        <v>2.5441229256186686E-2</v>
      </c>
      <c r="DU133" s="379">
        <f t="shared" si="310"/>
        <v>0</v>
      </c>
      <c r="DW133" s="379">
        <f t="shared" si="326"/>
        <v>7.5622525726952466E-2</v>
      </c>
      <c r="DX133" s="379">
        <f t="shared" si="292"/>
        <v>-6.2688537304268849E-2</v>
      </c>
      <c r="DY133" s="379">
        <f t="shared" si="293"/>
        <v>-4.2285702688624499E-2</v>
      </c>
      <c r="DZ133" s="379">
        <f t="shared" si="294"/>
        <v>0</v>
      </c>
      <c r="EA133" s="379"/>
      <c r="EC133" s="379">
        <f t="shared" si="327"/>
        <v>-0.13682777124527137</v>
      </c>
      <c r="ED133" s="379">
        <f t="shared" si="311"/>
        <v>9.41828676700006E-2</v>
      </c>
      <c r="EE133" s="379">
        <f t="shared" si="312"/>
        <v>1.3968255494915118E-2</v>
      </c>
      <c r="EF133" s="379"/>
      <c r="EH133" s="379">
        <f t="shared" si="313"/>
        <v>0</v>
      </c>
      <c r="EI133" s="379">
        <f t="shared" si="314"/>
        <v>1.0225431470223666E-2</v>
      </c>
      <c r="EJ133" s="379">
        <f t="shared" si="315"/>
        <v>0</v>
      </c>
      <c r="EK133" s="379">
        <f t="shared" si="316"/>
        <v>0</v>
      </c>
      <c r="EM133" s="379">
        <f t="shared" si="328"/>
        <v>0</v>
      </c>
      <c r="EN133" s="379">
        <f t="shared" si="317"/>
        <v>1.0225431470223666E-2</v>
      </c>
      <c r="EO133" s="379">
        <f t="shared" si="318"/>
        <v>0</v>
      </c>
      <c r="EP133" s="379">
        <v>1</v>
      </c>
      <c r="ER133" s="379">
        <f t="shared" si="319"/>
        <v>0</v>
      </c>
      <c r="ES133" s="379">
        <f t="shared" si="320"/>
        <v>0</v>
      </c>
      <c r="ET133" s="379">
        <f t="shared" si="321"/>
        <v>0</v>
      </c>
      <c r="EU133" s="379">
        <f t="shared" si="322"/>
        <v>0</v>
      </c>
      <c r="EX133" s="379">
        <f t="shared" si="239"/>
        <v>1.0088956249807168</v>
      </c>
      <c r="EY133" s="379">
        <f t="shared" si="240"/>
        <v>0.76837276448907765</v>
      </c>
      <c r="EZ133" s="379">
        <f t="shared" si="329"/>
        <v>0.9381882921171264</v>
      </c>
      <c r="FA133" s="379"/>
      <c r="FB133" s="379">
        <f t="shared" si="254"/>
        <v>0.99327238034365073</v>
      </c>
      <c r="FC133" s="379">
        <f t="shared" si="242"/>
        <v>1.0904344561707346</v>
      </c>
      <c r="FD133" s="379">
        <f t="shared" si="330"/>
        <v>0.92826828825045959</v>
      </c>
      <c r="FE133" s="379"/>
      <c r="FF133" s="379">
        <f t="shared" si="255"/>
        <v>0.9913975400970213</v>
      </c>
      <c r="FG133" s="379">
        <f t="shared" si="244"/>
        <v>0.93112548063145362</v>
      </c>
      <c r="FH133" s="379">
        <f t="shared" si="331"/>
        <v>0.95889766866042847</v>
      </c>
      <c r="FI133" s="379"/>
      <c r="FJ133" s="379">
        <f t="shared" si="245"/>
        <v>1.0043244904261239</v>
      </c>
      <c r="FK133" s="379">
        <f t="shared" si="246"/>
        <v>1.0182460656350552</v>
      </c>
      <c r="FL133" s="379">
        <f t="shared" si="332"/>
        <v>1.0350879749470003</v>
      </c>
      <c r="FN133" s="379">
        <f t="shared" si="256"/>
        <v>0.99327238034365073</v>
      </c>
      <c r="FO133" s="379">
        <f t="shared" si="248"/>
        <v>1.0904344561707346</v>
      </c>
      <c r="FP133" s="379">
        <f t="shared" si="333"/>
        <v>0.92826828825045959</v>
      </c>
      <c r="FR133" s="336"/>
    </row>
    <row r="134" spans="1:189" x14ac:dyDescent="0.2">
      <c r="A134" s="330" t="s">
        <v>595</v>
      </c>
      <c r="B134" s="330">
        <f t="shared" si="238"/>
        <v>1989</v>
      </c>
      <c r="D134" s="384">
        <f t="shared" si="257"/>
        <v>962.21357066666667</v>
      </c>
      <c r="E134" s="384">
        <f t="shared" si="257"/>
        <v>1096.5159193538952</v>
      </c>
      <c r="F134" s="384">
        <f t="shared" si="257"/>
        <v>548.02714646019308</v>
      </c>
      <c r="G134" s="384">
        <f t="shared" si="257"/>
        <v>0</v>
      </c>
      <c r="H134" s="384">
        <f t="shared" si="334"/>
        <v>2606.7566364807553</v>
      </c>
      <c r="J134" s="390">
        <f t="shared" si="259"/>
        <v>295180.01936999999</v>
      </c>
      <c r="K134" s="390">
        <f t="shared" si="259"/>
        <v>428383.51416000008</v>
      </c>
      <c r="L134" s="390">
        <f t="shared" si="259"/>
        <v>1138979.5793999999</v>
      </c>
      <c r="M134" s="390"/>
      <c r="N134" s="390">
        <f t="shared" si="335"/>
        <v>1862543.1129300001</v>
      </c>
      <c r="P134" s="399">
        <f t="shared" si="260"/>
        <v>84992.04035000001</v>
      </c>
      <c r="Q134" s="399">
        <f t="shared" si="260"/>
        <v>262025.66377908734</v>
      </c>
      <c r="R134" s="390">
        <f t="shared" si="260"/>
        <v>656681.45121000009</v>
      </c>
      <c r="S134" s="399"/>
      <c r="T134" s="390">
        <f t="shared" si="336"/>
        <v>1003699.1553390874</v>
      </c>
      <c r="U134" s="390">
        <f t="shared" si="262"/>
        <v>962024.68890554272</v>
      </c>
      <c r="W134" s="393">
        <f t="shared" si="263"/>
        <v>3.2597517024367377</v>
      </c>
      <c r="X134" s="393">
        <f t="shared" si="264"/>
        <v>2.5596594712660896</v>
      </c>
      <c r="Y134" s="393">
        <f t="shared" si="265"/>
        <v>0.4811562528178836</v>
      </c>
      <c r="Z134" s="384"/>
      <c r="AA134" s="384">
        <f t="shared" si="323"/>
        <v>2.5971493774945889</v>
      </c>
      <c r="AB134" s="404"/>
      <c r="AD134" s="393">
        <f t="shared" si="296"/>
        <v>11.321219807222413</v>
      </c>
      <c r="AE134" s="393">
        <f t="shared" si="297"/>
        <v>4.1847653529020841</v>
      </c>
      <c r="AF134" s="393">
        <f t="shared" si="298"/>
        <v>0.83454031699905518</v>
      </c>
      <c r="AG134" s="384"/>
      <c r="AH134" s="393">
        <f t="shared" si="299"/>
        <v>2.7096566923312113</v>
      </c>
      <c r="AJ134" s="394">
        <f t="shared" si="266"/>
        <v>0.83247161734102515</v>
      </c>
      <c r="AK134" s="394">
        <f t="shared" si="267"/>
        <v>1.0505621043934481</v>
      </c>
      <c r="AL134" s="394">
        <f t="shared" si="268"/>
        <v>0.99167696513511649</v>
      </c>
      <c r="AM134" s="395"/>
      <c r="AN134" s="394">
        <f t="shared" si="269"/>
        <v>0.83603295128621302</v>
      </c>
      <c r="AO134" s="389"/>
      <c r="AP134" s="389">
        <f t="shared" si="300"/>
        <v>3.4730313351043107</v>
      </c>
      <c r="AQ134" s="389">
        <f t="shared" si="301"/>
        <v>1.6348914376614967</v>
      </c>
      <c r="AR134" s="389">
        <f t="shared" si="302"/>
        <v>1.7344476188589126</v>
      </c>
      <c r="AS134" s="389"/>
      <c r="AT134" s="389">
        <f t="shared" si="270"/>
        <v>1.8556786692729286</v>
      </c>
      <c r="AV134" s="389">
        <f t="shared" si="271"/>
        <v>8.8347046941895102E-2</v>
      </c>
      <c r="AW134" s="389">
        <f t="shared" si="271"/>
        <v>0.27236895975838576</v>
      </c>
      <c r="AX134" s="389">
        <f t="shared" si="271"/>
        <v>0.68260353271918672</v>
      </c>
      <c r="AY134" s="402"/>
      <c r="AZ134" s="402">
        <f t="shared" si="272"/>
        <v>538886.40127108269</v>
      </c>
      <c r="BC134" s="379">
        <f t="shared" si="273"/>
        <v>0.83247161734102515</v>
      </c>
      <c r="BD134" s="379">
        <f t="shared" si="274"/>
        <v>1.0505621043934481</v>
      </c>
      <c r="BE134" s="379">
        <f t="shared" si="275"/>
        <v>0.99167696513511649</v>
      </c>
      <c r="BF134" s="379" t="e">
        <f t="shared" si="276"/>
        <v>#DIV/0!</v>
      </c>
      <c r="BG134" s="379"/>
      <c r="BH134" s="379"/>
      <c r="BI134" s="379"/>
      <c r="BJ134" s="379"/>
      <c r="BK134" s="379"/>
      <c r="BL134" s="379"/>
      <c r="BM134" s="379"/>
      <c r="BN134" s="379"/>
      <c r="BO134" s="379"/>
      <c r="BP134" s="379"/>
      <c r="BQ134" s="379"/>
      <c r="BR134" s="387">
        <f t="shared" si="303"/>
        <v>0.83247161734102515</v>
      </c>
      <c r="BS134" s="396">
        <f>Mining!BZ134</f>
        <v>0.94946052397268632</v>
      </c>
      <c r="BT134" s="387">
        <f t="shared" si="277"/>
        <v>0.99167696513511649</v>
      </c>
      <c r="BU134" s="387">
        <v>1</v>
      </c>
      <c r="BV134" s="387"/>
      <c r="BW134" s="387">
        <v>1</v>
      </c>
      <c r="BX134" s="396">
        <f>Mining!BW134</f>
        <v>1.1064831847855428</v>
      </c>
      <c r="BY134" s="387">
        <v>1</v>
      </c>
      <c r="BZ134" s="387">
        <v>1</v>
      </c>
      <c r="CB134" s="396">
        <f t="shared" si="304"/>
        <v>8.8347046941895102E-2</v>
      </c>
      <c r="CC134" s="396">
        <f t="shared" si="305"/>
        <v>0.27236895975838576</v>
      </c>
      <c r="CD134" s="396">
        <f t="shared" si="306"/>
        <v>0.68260353271918672</v>
      </c>
      <c r="CE134" s="396"/>
      <c r="CG134" s="396">
        <v>1</v>
      </c>
      <c r="CH134" s="396">
        <v>1</v>
      </c>
      <c r="CI134" s="396">
        <v>1</v>
      </c>
      <c r="CJ134" s="396">
        <v>1</v>
      </c>
      <c r="CL134" s="388">
        <f t="shared" si="307"/>
        <v>1.1081494151408215</v>
      </c>
      <c r="CM134" s="388">
        <f t="shared" si="278"/>
        <v>0.8328876184145988</v>
      </c>
      <c r="CN134" s="388">
        <f t="shared" si="279"/>
        <v>0.90832945296212608</v>
      </c>
      <c r="CO134" s="388">
        <f t="shared" si="280"/>
        <v>0.96473425694385917</v>
      </c>
      <c r="CP134" s="388">
        <f t="shared" si="281"/>
        <v>1.0430998187610547</v>
      </c>
      <c r="CQ134" s="388">
        <v>1</v>
      </c>
      <c r="CR134" s="388">
        <f t="shared" si="282"/>
        <v>0.91119103713369565</v>
      </c>
      <c r="CS134" s="388">
        <f t="shared" si="283"/>
        <v>0.9229639272241692</v>
      </c>
      <c r="CT134" s="388">
        <f t="shared" si="284"/>
        <v>0.92296392722416942</v>
      </c>
      <c r="CU134" s="388"/>
      <c r="CV134" s="388">
        <f t="shared" si="308"/>
        <v>0.91406476191270092</v>
      </c>
      <c r="CY134" s="334"/>
      <c r="DA134" s="379">
        <f t="shared" si="285"/>
        <v>0.36912290054268376</v>
      </c>
      <c r="DB134" s="379">
        <f t="shared" si="286"/>
        <v>0.42064376244736201</v>
      </c>
      <c r="DC134" s="379">
        <f t="shared" si="287"/>
        <v>0.21023333700995411</v>
      </c>
      <c r="DD134" s="379">
        <f t="shared" si="288"/>
        <v>0</v>
      </c>
      <c r="DF134" s="379">
        <f t="shared" si="337"/>
        <v>0.36900302634762977</v>
      </c>
      <c r="DG134" s="379">
        <f t="shared" si="337"/>
        <v>0.42411366616117824</v>
      </c>
      <c r="DH134" s="379">
        <f t="shared" si="337"/>
        <v>0.20685559224234512</v>
      </c>
      <c r="DI134" s="379"/>
      <c r="DJ134" s="379">
        <f t="shared" si="290"/>
        <v>0.99997228475115318</v>
      </c>
      <c r="DK134" s="379"/>
      <c r="DL134" s="379">
        <f t="shared" si="338"/>
        <v>0.36901325364178222</v>
      </c>
      <c r="DM134" s="379">
        <f t="shared" si="338"/>
        <v>0.42412542090276084</v>
      </c>
      <c r="DN134" s="379">
        <f t="shared" si="338"/>
        <v>0.20686132545545691</v>
      </c>
      <c r="DO134" s="379">
        <f t="shared" si="338"/>
        <v>0</v>
      </c>
      <c r="DR134" s="379">
        <f t="shared" si="324"/>
        <v>-7.8079354617325236E-2</v>
      </c>
      <c r="DS134" s="379">
        <f t="shared" si="325"/>
        <v>-1.3010310928759502E-2</v>
      </c>
      <c r="DT134" s="379">
        <f t="shared" si="309"/>
        <v>2.4809999177769538E-2</v>
      </c>
      <c r="DU134" s="379">
        <f t="shared" si="310"/>
        <v>0</v>
      </c>
      <c r="DW134" s="379">
        <f t="shared" si="326"/>
        <v>-6.911908571138424E-2</v>
      </c>
      <c r="DX134" s="379">
        <f t="shared" si="292"/>
        <v>1.895751252284977E-2</v>
      </c>
      <c r="DY134" s="379">
        <f t="shared" si="293"/>
        <v>-2.0536233787051529E-2</v>
      </c>
      <c r="DZ134" s="379">
        <f t="shared" si="294"/>
        <v>0</v>
      </c>
      <c r="EA134" s="379"/>
      <c r="EC134" s="379">
        <f t="shared" si="327"/>
        <v>0.11071512106228974</v>
      </c>
      <c r="ED134" s="379">
        <f t="shared" si="311"/>
        <v>-7.7667773946865734E-2</v>
      </c>
      <c r="EE134" s="379">
        <f t="shared" si="312"/>
        <v>-8.9245808204045183E-3</v>
      </c>
      <c r="EF134" s="379"/>
      <c r="EH134" s="379">
        <f t="shared" si="313"/>
        <v>0</v>
      </c>
      <c r="EI134" s="379">
        <f t="shared" si="314"/>
        <v>1.8179650442127309E-2</v>
      </c>
      <c r="EJ134" s="379">
        <f t="shared" si="315"/>
        <v>0</v>
      </c>
      <c r="EK134" s="379">
        <f t="shared" si="316"/>
        <v>0</v>
      </c>
      <c r="EM134" s="379">
        <f t="shared" si="328"/>
        <v>0</v>
      </c>
      <c r="EN134" s="379">
        <f t="shared" si="317"/>
        <v>1.8179650442127309E-2</v>
      </c>
      <c r="EO134" s="379">
        <f t="shared" si="318"/>
        <v>0</v>
      </c>
      <c r="EP134" s="379">
        <v>1</v>
      </c>
      <c r="ER134" s="379">
        <f t="shared" si="319"/>
        <v>0</v>
      </c>
      <c r="ES134" s="379">
        <f t="shared" si="320"/>
        <v>0</v>
      </c>
      <c r="ET134" s="379">
        <f t="shared" si="321"/>
        <v>0</v>
      </c>
      <c r="EU134" s="379">
        <f t="shared" si="322"/>
        <v>0</v>
      </c>
      <c r="EX134" s="379">
        <f t="shared" si="239"/>
        <v>0.97122405469108075</v>
      </c>
      <c r="EY134" s="379">
        <f t="shared" si="240"/>
        <v>0.74626211184127689</v>
      </c>
      <c r="EZ134" s="379">
        <f t="shared" si="329"/>
        <v>0.91119103713369565</v>
      </c>
      <c r="FA134" s="379"/>
      <c r="FB134" s="379">
        <f t="shared" si="254"/>
        <v>0.97852039594510665</v>
      </c>
      <c r="FC134" s="379">
        <f t="shared" si="242"/>
        <v>1.0670123558043743</v>
      </c>
      <c r="FD134" s="379">
        <f t="shared" si="330"/>
        <v>0.90832945296212608</v>
      </c>
      <c r="FE134" s="379"/>
      <c r="FF134" s="379">
        <f t="shared" si="255"/>
        <v>1.0060867686659249</v>
      </c>
      <c r="FG134" s="379">
        <f t="shared" si="244"/>
        <v>0.93679302603100545</v>
      </c>
      <c r="FH134" s="379">
        <f t="shared" si="331"/>
        <v>0.96473425694385917</v>
      </c>
      <c r="FI134" s="379"/>
      <c r="FJ134" s="379">
        <f t="shared" si="245"/>
        <v>1.0077402539764455</v>
      </c>
      <c r="FK134" s="379">
        <f t="shared" si="246"/>
        <v>1.0261275487935868</v>
      </c>
      <c r="FL134" s="379">
        <f t="shared" si="332"/>
        <v>1.0430998187610547</v>
      </c>
      <c r="FN134" s="379">
        <f t="shared" si="256"/>
        <v>0.97852039594510665</v>
      </c>
      <c r="FO134" s="379">
        <f t="shared" si="248"/>
        <v>1.0670123558043743</v>
      </c>
      <c r="FP134" s="379">
        <f t="shared" si="333"/>
        <v>0.90832945296212608</v>
      </c>
      <c r="FR134" s="336"/>
    </row>
    <row r="135" spans="1:189" x14ac:dyDescent="0.2">
      <c r="A135" s="330" t="s">
        <v>595</v>
      </c>
      <c r="B135" s="330">
        <f t="shared" si="238"/>
        <v>1990</v>
      </c>
      <c r="D135" s="384">
        <f t="shared" ref="D135:G154" si="339">D217+D299</f>
        <v>902.46548800000005</v>
      </c>
      <c r="E135" s="384">
        <f t="shared" si="339"/>
        <v>1119.0043331587572</v>
      </c>
      <c r="F135" s="384">
        <f t="shared" si="339"/>
        <v>549.79218762854839</v>
      </c>
      <c r="G135" s="384">
        <f t="shared" si="339"/>
        <v>0</v>
      </c>
      <c r="H135" s="384">
        <f t="shared" si="334"/>
        <v>2571.2620087873056</v>
      </c>
      <c r="J135" s="390">
        <f t="shared" ref="J135:L154" si="340">J56</f>
        <v>308289.12336000003</v>
      </c>
      <c r="K135" s="390">
        <f t="shared" si="340"/>
        <v>447895.95319999999</v>
      </c>
      <c r="L135" s="390">
        <f t="shared" si="340"/>
        <v>1115317.3278000001</v>
      </c>
      <c r="M135" s="390"/>
      <c r="N135" s="390">
        <f t="shared" si="335"/>
        <v>1871502.40436</v>
      </c>
      <c r="P135" s="399">
        <f t="shared" ref="P135:R154" si="341">P56</f>
        <v>91733.019490000006</v>
      </c>
      <c r="Q135" s="399">
        <f t="shared" si="341"/>
        <v>262764.05106530141</v>
      </c>
      <c r="R135" s="390">
        <f t="shared" si="341"/>
        <v>646100.07993000001</v>
      </c>
      <c r="S135" s="399"/>
      <c r="T135" s="390">
        <f t="shared" si="336"/>
        <v>1000597.1504853014</v>
      </c>
      <c r="U135" s="390">
        <f t="shared" si="262"/>
        <v>965413.77476681885</v>
      </c>
      <c r="W135" s="393">
        <f t="shared" si="263"/>
        <v>2.9273348283071257</v>
      </c>
      <c r="X135" s="393">
        <f t="shared" si="264"/>
        <v>2.4983577662714129</v>
      </c>
      <c r="Y135" s="393">
        <f t="shared" si="265"/>
        <v>0.49294687164327616</v>
      </c>
      <c r="Z135" s="384"/>
      <c r="AA135" s="384">
        <f t="shared" si="323"/>
        <v>2.5697274947667132</v>
      </c>
      <c r="AB135" s="403"/>
      <c r="AC135" s="395"/>
      <c r="AD135" s="393">
        <f t="shared" si="296"/>
        <v>9.8379568558558077</v>
      </c>
      <c r="AE135" s="393">
        <f t="shared" si="297"/>
        <v>4.2585898969896201</v>
      </c>
      <c r="AF135" s="393">
        <f t="shared" si="298"/>
        <v>0.85093966818285205</v>
      </c>
      <c r="AG135" s="384"/>
      <c r="AH135" s="393">
        <f t="shared" si="299"/>
        <v>2.6633782073477823</v>
      </c>
      <c r="AJ135" s="394">
        <f t="shared" si="266"/>
        <v>0.74757938072335095</v>
      </c>
      <c r="AK135" s="394">
        <f t="shared" si="267"/>
        <v>1.0254020200443144</v>
      </c>
      <c r="AL135" s="394">
        <f t="shared" si="268"/>
        <v>1.0159777718384555</v>
      </c>
      <c r="AM135" s="395"/>
      <c r="AN135" s="394">
        <f t="shared" si="269"/>
        <v>0.82720573566840128</v>
      </c>
      <c r="AO135" s="389"/>
      <c r="AP135" s="389">
        <f t="shared" si="300"/>
        <v>3.3607214182414133</v>
      </c>
      <c r="AQ135" s="389">
        <f t="shared" si="301"/>
        <v>1.7045556703214706</v>
      </c>
      <c r="AR135" s="389">
        <f t="shared" si="302"/>
        <v>1.726229979604454</v>
      </c>
      <c r="AS135" s="389"/>
      <c r="AT135" s="389">
        <f t="shared" si="270"/>
        <v>1.8703855027493326</v>
      </c>
      <c r="AV135" s="389">
        <f t="shared" ref="AV135:AX154" si="342">AV56</f>
        <v>9.5019381210048229E-2</v>
      </c>
      <c r="AW135" s="389">
        <f t="shared" si="342"/>
        <v>0.27217764852046794</v>
      </c>
      <c r="AX135" s="389">
        <f t="shared" si="342"/>
        <v>0.66924680050898977</v>
      </c>
      <c r="AY135" s="402"/>
      <c r="AZ135" s="402">
        <f t="shared" si="272"/>
        <v>534649.13972551213</v>
      </c>
      <c r="BC135" s="379">
        <f t="shared" si="273"/>
        <v>0.74757938072335095</v>
      </c>
      <c r="BD135" s="379">
        <f t="shared" si="274"/>
        <v>1.0254020200443144</v>
      </c>
      <c r="BE135" s="379">
        <f t="shared" si="275"/>
        <v>1.0159777718384555</v>
      </c>
      <c r="BF135" s="379" t="e">
        <f t="shared" si="276"/>
        <v>#DIV/0!</v>
      </c>
      <c r="BG135" s="379"/>
      <c r="BH135" s="379"/>
      <c r="BI135" s="379"/>
      <c r="BJ135" s="379"/>
      <c r="BK135" s="379"/>
      <c r="BL135" s="379"/>
      <c r="BM135" s="379"/>
      <c r="BN135" s="379"/>
      <c r="BO135" s="379"/>
      <c r="BP135" s="379"/>
      <c r="BQ135" s="379"/>
      <c r="BR135" s="387">
        <f t="shared" si="303"/>
        <v>0.74757938072335095</v>
      </c>
      <c r="BS135" s="396">
        <f>Mining!BZ135</f>
        <v>0.93148634027220001</v>
      </c>
      <c r="BT135" s="387">
        <f t="shared" si="277"/>
        <v>1.0159777718384555</v>
      </c>
      <c r="BU135" s="387">
        <v>1</v>
      </c>
      <c r="BV135" s="387"/>
      <c r="BW135" s="387">
        <v>1</v>
      </c>
      <c r="BX135" s="396">
        <f>Mining!BW135</f>
        <v>1.100823464297576</v>
      </c>
      <c r="BY135" s="387">
        <v>1</v>
      </c>
      <c r="BZ135" s="387">
        <v>1</v>
      </c>
      <c r="CB135" s="396">
        <f t="shared" si="304"/>
        <v>9.5019381210048229E-2</v>
      </c>
      <c r="CC135" s="396">
        <f t="shared" si="305"/>
        <v>0.27217764852046794</v>
      </c>
      <c r="CD135" s="396">
        <f t="shared" si="306"/>
        <v>0.66924680050898977</v>
      </c>
      <c r="CE135" s="396"/>
      <c r="CG135" s="396">
        <v>1</v>
      </c>
      <c r="CH135" s="396">
        <v>1</v>
      </c>
      <c r="CI135" s="396">
        <v>1</v>
      </c>
      <c r="CJ135" s="396">
        <v>1</v>
      </c>
      <c r="CL135" s="388">
        <f t="shared" si="307"/>
        <v>1.1120532791043418</v>
      </c>
      <c r="CM135" s="388">
        <f t="shared" si="278"/>
        <v>0.81866265137328609</v>
      </c>
      <c r="CN135" s="388">
        <f t="shared" si="279"/>
        <v>0.9128962255032036</v>
      </c>
      <c r="CO135" s="388">
        <f t="shared" si="280"/>
        <v>0.98591882826908506</v>
      </c>
      <c r="CP135" s="388">
        <f t="shared" si="281"/>
        <v>1.040813236854979</v>
      </c>
      <c r="CQ135" s="388">
        <v>1</v>
      </c>
      <c r="CR135" s="388">
        <f t="shared" si="282"/>
        <v>0.8739158153410278</v>
      </c>
      <c r="CS135" s="388">
        <f t="shared" si="283"/>
        <v>0.91039648593991707</v>
      </c>
      <c r="CT135" s="388">
        <f t="shared" si="284"/>
        <v>0.9103964859399174</v>
      </c>
      <c r="CU135" s="388"/>
      <c r="CV135" s="388">
        <f t="shared" si="308"/>
        <v>0.93677518703997753</v>
      </c>
      <c r="CY135" s="334"/>
      <c r="DA135" s="379">
        <f t="shared" si="285"/>
        <v>0.35098153549339511</v>
      </c>
      <c r="DB135" s="379">
        <f t="shared" si="286"/>
        <v>0.43519654136161628</v>
      </c>
      <c r="DC135" s="379">
        <f t="shared" si="287"/>
        <v>0.21382192314498866</v>
      </c>
      <c r="DD135" s="379">
        <f t="shared" si="288"/>
        <v>0</v>
      </c>
      <c r="DF135" s="379">
        <f t="shared" si="337"/>
        <v>0.35997603350270724</v>
      </c>
      <c r="DG135" s="379">
        <f t="shared" si="337"/>
        <v>0.42787890594911437</v>
      </c>
      <c r="DH135" s="379">
        <f t="shared" si="337"/>
        <v>0.21202256855302548</v>
      </c>
      <c r="DI135" s="379"/>
      <c r="DJ135" s="379">
        <f t="shared" si="290"/>
        <v>0.99987750800484709</v>
      </c>
      <c r="DK135" s="379"/>
      <c r="DL135" s="379">
        <f t="shared" si="338"/>
        <v>0.36002013308710429</v>
      </c>
      <c r="DM135" s="379">
        <f t="shared" si="338"/>
        <v>0.42793132411079315</v>
      </c>
      <c r="DN135" s="379">
        <f t="shared" si="338"/>
        <v>0.21204854280210259</v>
      </c>
      <c r="DO135" s="379">
        <f t="shared" si="338"/>
        <v>0</v>
      </c>
      <c r="DR135" s="379">
        <f t="shared" si="324"/>
        <v>-0.10755863341517195</v>
      </c>
      <c r="DS135" s="379">
        <f t="shared" si="325"/>
        <v>-1.9112428086450611E-2</v>
      </c>
      <c r="DT135" s="379">
        <f t="shared" si="309"/>
        <v>2.4209335519443334E-2</v>
      </c>
      <c r="DU135" s="379">
        <f t="shared" si="310"/>
        <v>0</v>
      </c>
      <c r="DW135" s="379">
        <f t="shared" si="326"/>
        <v>-3.2872137471604258E-2</v>
      </c>
      <c r="DX135" s="379">
        <f t="shared" si="292"/>
        <v>4.1728069694440081E-2</v>
      </c>
      <c r="DY135" s="379">
        <f t="shared" si="293"/>
        <v>-4.7491593574085812E-3</v>
      </c>
      <c r="DZ135" s="379">
        <f t="shared" si="294"/>
        <v>0</v>
      </c>
      <c r="EA135" s="379"/>
      <c r="EC135" s="379">
        <f t="shared" si="327"/>
        <v>7.2808109862982556E-2</v>
      </c>
      <c r="ED135" s="379">
        <f t="shared" si="311"/>
        <v>-7.026441552670787E-4</v>
      </c>
      <c r="EE135" s="379">
        <f t="shared" si="312"/>
        <v>-1.9761310168469406E-2</v>
      </c>
      <c r="EF135" s="379"/>
      <c r="EH135" s="379">
        <f t="shared" si="313"/>
        <v>0</v>
      </c>
      <c r="EI135" s="379">
        <f t="shared" si="314"/>
        <v>-5.128179986861485E-3</v>
      </c>
      <c r="EJ135" s="379">
        <f t="shared" si="315"/>
        <v>0</v>
      </c>
      <c r="EK135" s="379">
        <f t="shared" si="316"/>
        <v>0</v>
      </c>
      <c r="EM135" s="379">
        <f t="shared" si="328"/>
        <v>0</v>
      </c>
      <c r="EN135" s="379">
        <f t="shared" si="317"/>
        <v>-5.128179986861485E-3</v>
      </c>
      <c r="EO135" s="379">
        <f t="shared" si="318"/>
        <v>0</v>
      </c>
      <c r="EP135" s="379">
        <v>1</v>
      </c>
      <c r="ER135" s="379">
        <f t="shared" si="319"/>
        <v>0</v>
      </c>
      <c r="ES135" s="379">
        <f t="shared" si="320"/>
        <v>0</v>
      </c>
      <c r="ET135" s="379">
        <f t="shared" si="321"/>
        <v>0</v>
      </c>
      <c r="EU135" s="379">
        <f t="shared" si="322"/>
        <v>0</v>
      </c>
      <c r="EX135" s="379">
        <f t="shared" si="239"/>
        <v>0.95909175982467598</v>
      </c>
      <c r="EY135" s="379">
        <f t="shared" si="240"/>
        <v>0.7157338421363294</v>
      </c>
      <c r="EZ135" s="379">
        <f t="shared" si="329"/>
        <v>0.8739158153410278</v>
      </c>
      <c r="FA135" s="379"/>
      <c r="FB135" s="379">
        <f t="shared" si="254"/>
        <v>1.0050276609727726</v>
      </c>
      <c r="FC135" s="379">
        <f t="shared" si="242"/>
        <v>1.072376932183118</v>
      </c>
      <c r="FD135" s="379">
        <f t="shared" si="330"/>
        <v>0.9128962255032036</v>
      </c>
      <c r="FE135" s="379"/>
      <c r="FF135" s="379">
        <f t="shared" si="255"/>
        <v>1.0219589707453072</v>
      </c>
      <c r="FG135" s="379">
        <f t="shared" si="244"/>
        <v>0.95736403668402803</v>
      </c>
      <c r="FH135" s="379">
        <f t="shared" si="331"/>
        <v>0.98591882826908506</v>
      </c>
      <c r="FI135" s="379"/>
      <c r="FJ135" s="379">
        <f t="shared" si="245"/>
        <v>0.99780789732204944</v>
      </c>
      <c r="FK135" s="379">
        <f t="shared" si="246"/>
        <v>1.0238781718459575</v>
      </c>
      <c r="FL135" s="379">
        <f t="shared" si="332"/>
        <v>1.040813236854979</v>
      </c>
      <c r="FN135" s="379">
        <f t="shared" si="256"/>
        <v>1.0050276609727726</v>
      </c>
      <c r="FO135" s="379">
        <f t="shared" si="248"/>
        <v>1.072376932183118</v>
      </c>
      <c r="FP135" s="379">
        <f t="shared" si="333"/>
        <v>0.9128962255032036</v>
      </c>
      <c r="FR135" s="336"/>
    </row>
    <row r="136" spans="1:189" x14ac:dyDescent="0.2">
      <c r="A136" s="330" t="s">
        <v>595</v>
      </c>
      <c r="B136" s="330">
        <f t="shared" si="238"/>
        <v>1991</v>
      </c>
      <c r="D136" s="384">
        <f t="shared" si="339"/>
        <v>807.64433333333329</v>
      </c>
      <c r="E136" s="384">
        <f t="shared" si="339"/>
        <v>1131.5142477659772</v>
      </c>
      <c r="F136" s="384">
        <f t="shared" si="339"/>
        <v>514.74108630242335</v>
      </c>
      <c r="G136" s="384">
        <f t="shared" si="339"/>
        <v>0</v>
      </c>
      <c r="H136" s="384">
        <f t="shared" si="334"/>
        <v>2453.899667401734</v>
      </c>
      <c r="J136" s="390">
        <f t="shared" si="340"/>
        <v>312606.07992000005</v>
      </c>
      <c r="K136" s="390">
        <f t="shared" si="340"/>
        <v>455775.08176000003</v>
      </c>
      <c r="L136" s="390">
        <f t="shared" si="340"/>
        <v>1019819.4031999999</v>
      </c>
      <c r="M136" s="390"/>
      <c r="N136" s="390">
        <f t="shared" si="335"/>
        <v>1788200.56488</v>
      </c>
      <c r="P136" s="399">
        <f t="shared" si="341"/>
        <v>92252.816600000006</v>
      </c>
      <c r="Q136" s="399">
        <f t="shared" si="341"/>
        <v>270750.07781238056</v>
      </c>
      <c r="R136" s="390">
        <f t="shared" si="341"/>
        <v>597913.88760000002</v>
      </c>
      <c r="S136" s="399"/>
      <c r="T136" s="390">
        <f t="shared" si="336"/>
        <v>960916.78201238066</v>
      </c>
      <c r="U136" s="390">
        <f t="shared" si="262"/>
        <v>930794.04460512253</v>
      </c>
      <c r="W136" s="393">
        <f t="shared" si="263"/>
        <v>2.5835848539478823</v>
      </c>
      <c r="X136" s="393">
        <f t="shared" si="264"/>
        <v>2.4826154238107399</v>
      </c>
      <c r="Y136" s="393">
        <f t="shared" si="265"/>
        <v>0.50473749046866867</v>
      </c>
      <c r="Z136" s="384"/>
      <c r="AA136" s="384">
        <f t="shared" si="323"/>
        <v>2.5537067447846042</v>
      </c>
      <c r="AB136" s="404"/>
      <c r="AD136" s="393">
        <f t="shared" si="296"/>
        <v>8.7546848226348164</v>
      </c>
      <c r="AE136" s="393">
        <f t="shared" si="297"/>
        <v>4.1791834628763187</v>
      </c>
      <c r="AF136" s="393">
        <f t="shared" si="298"/>
        <v>0.86089501678673386</v>
      </c>
      <c r="AG136" s="384"/>
      <c r="AH136" s="393">
        <f t="shared" si="299"/>
        <v>2.6363508464891066</v>
      </c>
      <c r="AJ136" s="394">
        <f t="shared" si="266"/>
        <v>0.65979291008454044</v>
      </c>
      <c r="AK136" s="394">
        <f t="shared" si="267"/>
        <v>1.0189408838622476</v>
      </c>
      <c r="AL136" s="394">
        <f t="shared" si="268"/>
        <v>1.0402785785417943</v>
      </c>
      <c r="AM136" s="395"/>
      <c r="AN136" s="394">
        <f t="shared" si="269"/>
        <v>0.8220485910676999</v>
      </c>
      <c r="AO136" s="389"/>
      <c r="AP136" s="389">
        <f t="shared" si="300"/>
        <v>3.38858033219118</v>
      </c>
      <c r="AQ136" s="389">
        <f t="shared" si="301"/>
        <v>1.6833793195650888</v>
      </c>
      <c r="AR136" s="389">
        <f t="shared" si="302"/>
        <v>1.7056292291411896</v>
      </c>
      <c r="AS136" s="389"/>
      <c r="AT136" s="389">
        <f t="shared" si="270"/>
        <v>1.8609317667811951</v>
      </c>
      <c r="AV136" s="389">
        <f t="shared" si="342"/>
        <v>9.911195407265104E-2</v>
      </c>
      <c r="AW136" s="389">
        <f t="shared" si="342"/>
        <v>0.29088075861856511</v>
      </c>
      <c r="AX136" s="389">
        <f t="shared" si="342"/>
        <v>0.64236969613794348</v>
      </c>
      <c r="AY136" s="402"/>
      <c r="AZ136" s="402">
        <f t="shared" si="272"/>
        <v>537365.2155606295</v>
      </c>
      <c r="BC136" s="379">
        <f t="shared" si="273"/>
        <v>0.65979291008454044</v>
      </c>
      <c r="BD136" s="379">
        <f t="shared" si="274"/>
        <v>1.0189408838622476</v>
      </c>
      <c r="BE136" s="379">
        <f t="shared" si="275"/>
        <v>1.0402785785417943</v>
      </c>
      <c r="BF136" s="379" t="e">
        <f t="shared" si="276"/>
        <v>#DIV/0!</v>
      </c>
      <c r="BG136" s="379"/>
      <c r="BH136" s="379"/>
      <c r="BI136" s="379"/>
      <c r="BJ136" s="379"/>
      <c r="BK136" s="379"/>
      <c r="BL136" s="379"/>
      <c r="BM136" s="379"/>
      <c r="BN136" s="379"/>
      <c r="BO136" s="379"/>
      <c r="BP136" s="379"/>
      <c r="BQ136" s="379"/>
      <c r="BR136" s="387">
        <f t="shared" si="303"/>
        <v>0.65979291008454044</v>
      </c>
      <c r="BS136" s="396">
        <f>Mining!BZ136</f>
        <v>0.91768140706110601</v>
      </c>
      <c r="BT136" s="387">
        <f t="shared" si="277"/>
        <v>1.0402785785417943</v>
      </c>
      <c r="BU136" s="387">
        <v>1</v>
      </c>
      <c r="BV136" s="387"/>
      <c r="BW136" s="387">
        <v>1</v>
      </c>
      <c r="BX136" s="396">
        <f>Mining!BW136</f>
        <v>1.1103427355310895</v>
      </c>
      <c r="BY136" s="387">
        <v>1</v>
      </c>
      <c r="BZ136" s="387">
        <v>1</v>
      </c>
      <c r="CB136" s="396">
        <f t="shared" si="304"/>
        <v>9.911195407265104E-2</v>
      </c>
      <c r="CC136" s="396">
        <f t="shared" si="305"/>
        <v>0.29088075861856511</v>
      </c>
      <c r="CD136" s="396">
        <f t="shared" si="306"/>
        <v>0.64236969613794348</v>
      </c>
      <c r="CE136" s="396"/>
      <c r="CG136" s="396">
        <v>1</v>
      </c>
      <c r="CH136" s="396">
        <v>1</v>
      </c>
      <c r="CI136" s="396">
        <v>1</v>
      </c>
      <c r="CJ136" s="396">
        <v>1</v>
      </c>
      <c r="CL136" s="388">
        <f t="shared" si="307"/>
        <v>1.0721750575020854</v>
      </c>
      <c r="CM136" s="388">
        <f t="shared" si="278"/>
        <v>0.81035504757929866</v>
      </c>
      <c r="CN136" s="388">
        <f t="shared" si="279"/>
        <v>0.908035668184351</v>
      </c>
      <c r="CO136" s="388">
        <f t="shared" si="280"/>
        <v>1.0214842705755265</v>
      </c>
      <c r="CP136" s="388">
        <f t="shared" si="281"/>
        <v>1.0448370584389857</v>
      </c>
      <c r="CQ136" s="388">
        <v>1</v>
      </c>
      <c r="CR136" s="388">
        <f t="shared" si="282"/>
        <v>0.83616537948083136</v>
      </c>
      <c r="CS136" s="388">
        <f t="shared" si="283"/>
        <v>0.8688424697354391</v>
      </c>
      <c r="CT136" s="388">
        <f t="shared" si="284"/>
        <v>0.86884246973543966</v>
      </c>
      <c r="CU136" s="388"/>
      <c r="CV136" s="388">
        <f t="shared" si="308"/>
        <v>0.96913250352752134</v>
      </c>
      <c r="CY136" s="334"/>
      <c r="DA136" s="379">
        <f t="shared" si="285"/>
        <v>0.32912687672699042</v>
      </c>
      <c r="DB136" s="379">
        <f t="shared" si="286"/>
        <v>0.46110860309299445</v>
      </c>
      <c r="DC136" s="379">
        <f t="shared" si="287"/>
        <v>0.2097645201800151</v>
      </c>
      <c r="DD136" s="379">
        <f t="shared" si="288"/>
        <v>0</v>
      </c>
      <c r="DF136" s="379">
        <f t="shared" si="337"/>
        <v>0.33993712730054665</v>
      </c>
      <c r="DG136" s="379">
        <f t="shared" si="337"/>
        <v>0.44802769201607023</v>
      </c>
      <c r="DH136" s="379">
        <f t="shared" si="337"/>
        <v>0.21178674407023082</v>
      </c>
      <c r="DI136" s="379"/>
      <c r="DJ136" s="379">
        <f t="shared" si="290"/>
        <v>0.99975156338684767</v>
      </c>
      <c r="DK136" s="379"/>
      <c r="DL136" s="379">
        <f t="shared" si="338"/>
        <v>0.34002160111552643</v>
      </c>
      <c r="DM136" s="379">
        <f t="shared" si="338"/>
        <v>0.44813902615795032</v>
      </c>
      <c r="DN136" s="379">
        <f t="shared" si="338"/>
        <v>0.21183937272652331</v>
      </c>
      <c r="DO136" s="379">
        <f t="shared" si="338"/>
        <v>0</v>
      </c>
      <c r="DR136" s="379">
        <f t="shared" si="324"/>
        <v>-0.1249144813898156</v>
      </c>
      <c r="DS136" s="379">
        <f t="shared" si="325"/>
        <v>-1.4931246454130543E-2</v>
      </c>
      <c r="DT136" s="379">
        <f t="shared" si="309"/>
        <v>2.3637070461420048E-2</v>
      </c>
      <c r="DU136" s="379">
        <f t="shared" si="310"/>
        <v>0</v>
      </c>
      <c r="DW136" s="379">
        <f t="shared" si="326"/>
        <v>8.2553938758967299E-3</v>
      </c>
      <c r="DX136" s="379">
        <f t="shared" si="292"/>
        <v>-1.2501200055820625E-2</v>
      </c>
      <c r="DY136" s="379">
        <f t="shared" si="293"/>
        <v>-1.2005736048592409E-2</v>
      </c>
      <c r="DZ136" s="379">
        <f t="shared" si="294"/>
        <v>0</v>
      </c>
      <c r="EA136" s="379"/>
      <c r="EC136" s="379">
        <f t="shared" si="327"/>
        <v>4.2169176894829963E-2</v>
      </c>
      <c r="ED136" s="379">
        <f t="shared" si="311"/>
        <v>6.6458446331050317E-2</v>
      </c>
      <c r="EE136" s="379">
        <f t="shared" si="312"/>
        <v>-4.0988913044038948E-2</v>
      </c>
      <c r="EF136" s="379"/>
      <c r="EH136" s="379">
        <f t="shared" si="313"/>
        <v>0</v>
      </c>
      <c r="EI136" s="379">
        <f t="shared" si="314"/>
        <v>8.6102347660247363E-3</v>
      </c>
      <c r="EJ136" s="379">
        <f t="shared" si="315"/>
        <v>0</v>
      </c>
      <c r="EK136" s="379">
        <f t="shared" si="316"/>
        <v>0</v>
      </c>
      <c r="EM136" s="379">
        <f t="shared" si="328"/>
        <v>0</v>
      </c>
      <c r="EN136" s="379">
        <f t="shared" si="317"/>
        <v>8.6102347660247363E-3</v>
      </c>
      <c r="EO136" s="379">
        <f t="shared" si="318"/>
        <v>0</v>
      </c>
      <c r="EP136" s="379">
        <v>1</v>
      </c>
      <c r="ER136" s="379">
        <f t="shared" si="319"/>
        <v>0</v>
      </c>
      <c r="ES136" s="379">
        <f t="shared" si="320"/>
        <v>0</v>
      </c>
      <c r="ET136" s="379">
        <f t="shared" si="321"/>
        <v>0</v>
      </c>
      <c r="EU136" s="379">
        <f t="shared" si="322"/>
        <v>0</v>
      </c>
      <c r="EX136" s="379">
        <f t="shared" si="239"/>
        <v>0.95680312085270469</v>
      </c>
      <c r="EY136" s="379">
        <f t="shared" si="240"/>
        <v>0.68481637385593708</v>
      </c>
      <c r="EZ136" s="379">
        <f t="shared" si="329"/>
        <v>0.83616537948083136</v>
      </c>
      <c r="FA136" s="379"/>
      <c r="FB136" s="379">
        <f t="shared" si="254"/>
        <v>0.99467567376984889</v>
      </c>
      <c r="FC136" s="379">
        <f t="shared" si="242"/>
        <v>1.0666672475544865</v>
      </c>
      <c r="FD136" s="379">
        <f t="shared" si="330"/>
        <v>0.908035668184351</v>
      </c>
      <c r="FE136" s="379"/>
      <c r="FF136" s="379">
        <f t="shared" si="255"/>
        <v>1.0360733980188628</v>
      </c>
      <c r="FG136" s="379">
        <f t="shared" si="244"/>
        <v>0.99189941062827613</v>
      </c>
      <c r="FH136" s="379">
        <f t="shared" si="331"/>
        <v>1.0214842705755265</v>
      </c>
      <c r="FI136" s="379"/>
      <c r="FJ136" s="379">
        <f t="shared" si="245"/>
        <v>1.0038660361355181</v>
      </c>
      <c r="FK136" s="379">
        <f t="shared" si="246"/>
        <v>1.0278365218566821</v>
      </c>
      <c r="FL136" s="379">
        <f t="shared" si="332"/>
        <v>1.0448370584389857</v>
      </c>
      <c r="FN136" s="379">
        <f t="shared" si="256"/>
        <v>0.99467567376984889</v>
      </c>
      <c r="FO136" s="379">
        <f t="shared" si="248"/>
        <v>1.0666672475544865</v>
      </c>
      <c r="FP136" s="379">
        <f t="shared" si="333"/>
        <v>0.908035668184351</v>
      </c>
      <c r="FR136" s="336"/>
    </row>
    <row r="137" spans="1:189" x14ac:dyDescent="0.2">
      <c r="A137" s="330" t="s">
        <v>595</v>
      </c>
      <c r="B137" s="330">
        <f t="shared" si="238"/>
        <v>1992</v>
      </c>
      <c r="D137" s="384">
        <f t="shared" si="339"/>
        <v>812.30057599999998</v>
      </c>
      <c r="E137" s="384">
        <f t="shared" si="339"/>
        <v>1079.976005006823</v>
      </c>
      <c r="F137" s="384">
        <f t="shared" si="339"/>
        <v>545.11536680044719</v>
      </c>
      <c r="G137" s="384">
        <f t="shared" si="339"/>
        <v>0</v>
      </c>
      <c r="H137" s="384">
        <f t="shared" si="334"/>
        <v>2437.3919478072703</v>
      </c>
      <c r="J137" s="390">
        <f t="shared" si="340"/>
        <v>328892.04197999998</v>
      </c>
      <c r="K137" s="390">
        <f t="shared" si="340"/>
        <v>435030.36745999998</v>
      </c>
      <c r="L137" s="390">
        <f t="shared" si="340"/>
        <v>1055345.0179999999</v>
      </c>
      <c r="M137" s="390"/>
      <c r="N137" s="390">
        <f t="shared" si="335"/>
        <v>1819267.4274399998</v>
      </c>
      <c r="P137" s="399">
        <f t="shared" si="341"/>
        <v>106556.91816</v>
      </c>
      <c r="Q137" s="399">
        <f t="shared" si="341"/>
        <v>257396.31486382248</v>
      </c>
      <c r="R137" s="390">
        <f t="shared" si="341"/>
        <v>605999.33918999997</v>
      </c>
      <c r="S137" s="399"/>
      <c r="T137" s="390">
        <f t="shared" si="336"/>
        <v>969952.57221382251</v>
      </c>
      <c r="U137" s="390">
        <f t="shared" si="262"/>
        <v>953520.49448877946</v>
      </c>
      <c r="W137" s="393">
        <f t="shared" si="263"/>
        <v>2.4698091541217533</v>
      </c>
      <c r="X137" s="393">
        <f t="shared" si="264"/>
        <v>2.4825301537280025</v>
      </c>
      <c r="Y137" s="393">
        <f t="shared" si="265"/>
        <v>0.51652810929406145</v>
      </c>
      <c r="Z137" s="384"/>
      <c r="AA137" s="384">
        <f t="shared" si="323"/>
        <v>2.5128980711336846</v>
      </c>
      <c r="AB137" s="404"/>
      <c r="AD137" s="393">
        <f t="shared" si="296"/>
        <v>7.6231613115939991</v>
      </c>
      <c r="AE137" s="393">
        <f t="shared" si="297"/>
        <v>4.195771045044653</v>
      </c>
      <c r="AF137" s="393">
        <f t="shared" si="298"/>
        <v>0.89953128914144942</v>
      </c>
      <c r="AG137" s="384"/>
      <c r="AH137" s="393">
        <f t="shared" si="299"/>
        <v>2.5562029991962087</v>
      </c>
      <c r="AJ137" s="394">
        <f t="shared" si="266"/>
        <v>0.63073700353265083</v>
      </c>
      <c r="AK137" s="394">
        <f t="shared" si="267"/>
        <v>1.0189058864266247</v>
      </c>
      <c r="AL137" s="394">
        <f t="shared" si="268"/>
        <v>1.0645793852451337</v>
      </c>
      <c r="AM137" s="395"/>
      <c r="AN137" s="394">
        <f t="shared" si="269"/>
        <v>0.80891211298673305</v>
      </c>
      <c r="AO137" s="389"/>
      <c r="AP137" s="389">
        <f t="shared" si="300"/>
        <v>3.086538609216849</v>
      </c>
      <c r="AQ137" s="389">
        <f t="shared" si="301"/>
        <v>1.6901188647170655</v>
      </c>
      <c r="AR137" s="389">
        <f t="shared" si="302"/>
        <v>1.7414953280487255</v>
      </c>
      <c r="AS137" s="389"/>
      <c r="AT137" s="389">
        <f t="shared" si="270"/>
        <v>1.8756251383381546</v>
      </c>
      <c r="AV137" s="389">
        <f t="shared" si="342"/>
        <v>0.11175105178743897</v>
      </c>
      <c r="AW137" s="389">
        <f t="shared" si="342"/>
        <v>0.26994313845537526</v>
      </c>
      <c r="AX137" s="389">
        <f t="shared" si="342"/>
        <v>0.63553887167878909</v>
      </c>
      <c r="AY137" s="402"/>
      <c r="AZ137" s="402">
        <f t="shared" si="272"/>
        <v>533155.57547177165</v>
      </c>
      <c r="BC137" s="379">
        <f t="shared" si="273"/>
        <v>0.63073700353265083</v>
      </c>
      <c r="BD137" s="379">
        <f t="shared" si="274"/>
        <v>1.0189058864266247</v>
      </c>
      <c r="BE137" s="379">
        <f t="shared" si="275"/>
        <v>1.0645793852451337</v>
      </c>
      <c r="BF137" s="379" t="e">
        <f t="shared" si="276"/>
        <v>#DIV/0!</v>
      </c>
      <c r="BG137" s="379"/>
      <c r="BH137" s="379"/>
      <c r="BI137" s="379"/>
      <c r="BJ137" s="379"/>
      <c r="BK137" s="379"/>
      <c r="BL137" s="379"/>
      <c r="BM137" s="379"/>
      <c r="BN137" s="379"/>
      <c r="BO137" s="379"/>
      <c r="BP137" s="379"/>
      <c r="BQ137" s="379"/>
      <c r="BR137" s="387">
        <f t="shared" si="303"/>
        <v>0.63073700353265083</v>
      </c>
      <c r="BS137" s="396">
        <f>Mining!BZ137</f>
        <v>0.90504799943175995</v>
      </c>
      <c r="BT137" s="387">
        <f t="shared" si="277"/>
        <v>1.0645793852451337</v>
      </c>
      <c r="BU137" s="387">
        <v>1</v>
      </c>
      <c r="BV137" s="387"/>
      <c r="BW137" s="387">
        <v>1</v>
      </c>
      <c r="BX137" s="396">
        <f>Mining!BW137</f>
        <v>1.1258031475306844</v>
      </c>
      <c r="BY137" s="387">
        <v>1</v>
      </c>
      <c r="BZ137" s="387">
        <v>1</v>
      </c>
      <c r="CB137" s="396">
        <f t="shared" si="304"/>
        <v>0.11175105178743897</v>
      </c>
      <c r="CC137" s="396">
        <f t="shared" si="305"/>
        <v>0.26994313845537526</v>
      </c>
      <c r="CD137" s="396">
        <f t="shared" si="306"/>
        <v>0.63553887167878909</v>
      </c>
      <c r="CE137" s="396"/>
      <c r="CG137" s="396">
        <v>1</v>
      </c>
      <c r="CH137" s="396">
        <v>1</v>
      </c>
      <c r="CI137" s="396">
        <v>1</v>
      </c>
      <c r="CJ137" s="396">
        <v>1</v>
      </c>
      <c r="CL137" s="388">
        <f t="shared" si="307"/>
        <v>1.098353493915659</v>
      </c>
      <c r="CM137" s="388">
        <f t="shared" si="278"/>
        <v>0.78571939914392142</v>
      </c>
      <c r="CN137" s="388">
        <f t="shared" si="279"/>
        <v>0.88596208432754553</v>
      </c>
      <c r="CO137" s="388">
        <f t="shared" si="280"/>
        <v>1.0252372137736336</v>
      </c>
      <c r="CP137" s="388">
        <f t="shared" si="281"/>
        <v>1.0513894442158565</v>
      </c>
      <c r="CQ137" s="388">
        <v>1</v>
      </c>
      <c r="CR137" s="388">
        <f t="shared" si="282"/>
        <v>0.82274332121345073</v>
      </c>
      <c r="CS137" s="388">
        <f t="shared" si="283"/>
        <v>0.86299764728703798</v>
      </c>
      <c r="CT137" s="388">
        <f t="shared" si="284"/>
        <v>0.86299764728703832</v>
      </c>
      <c r="CU137" s="388"/>
      <c r="CV137" s="388">
        <f t="shared" si="308"/>
        <v>0.95499942556212603</v>
      </c>
      <c r="CY137" s="334"/>
      <c r="DA137" s="379">
        <f t="shared" si="285"/>
        <v>0.33326629175531775</v>
      </c>
      <c r="DB137" s="379">
        <f t="shared" si="286"/>
        <v>0.44308672061479176</v>
      </c>
      <c r="DC137" s="379">
        <f t="shared" si="287"/>
        <v>0.22364698762989046</v>
      </c>
      <c r="DD137" s="379">
        <f t="shared" si="288"/>
        <v>0</v>
      </c>
      <c r="DF137" s="379">
        <f t="shared" si="337"/>
        <v>0.3311922728703941</v>
      </c>
      <c r="DG137" s="379">
        <f t="shared" si="337"/>
        <v>0.45203778860646032</v>
      </c>
      <c r="DH137" s="379">
        <f t="shared" si="337"/>
        <v>0.21663162279454398</v>
      </c>
      <c r="DI137" s="379"/>
      <c r="DJ137" s="379">
        <f t="shared" si="290"/>
        <v>0.99986168427139832</v>
      </c>
      <c r="DK137" s="379"/>
      <c r="DL137" s="379">
        <f t="shared" si="338"/>
        <v>0.33123808830791901</v>
      </c>
      <c r="DM137" s="379">
        <f t="shared" si="338"/>
        <v>0.452100321191787</v>
      </c>
      <c r="DN137" s="379">
        <f t="shared" si="338"/>
        <v>0.21666159050029402</v>
      </c>
      <c r="DO137" s="379">
        <f t="shared" si="338"/>
        <v>0</v>
      </c>
      <c r="DR137" s="379">
        <f t="shared" si="324"/>
        <v>-4.5037030659230891E-2</v>
      </c>
      <c r="DS137" s="379">
        <f t="shared" si="325"/>
        <v>-1.3862298913014319E-2</v>
      </c>
      <c r="DT137" s="379">
        <f t="shared" si="309"/>
        <v>2.3091236452266909E-2</v>
      </c>
      <c r="DU137" s="379">
        <f t="shared" si="310"/>
        <v>0</v>
      </c>
      <c r="DW137" s="379">
        <f t="shared" si="326"/>
        <v>-9.3360780779931582E-2</v>
      </c>
      <c r="DX137" s="379">
        <f t="shared" si="292"/>
        <v>3.9955878142293863E-3</v>
      </c>
      <c r="DY137" s="379">
        <f t="shared" si="293"/>
        <v>2.0810036100349063E-2</v>
      </c>
      <c r="DZ137" s="379">
        <f t="shared" si="294"/>
        <v>0</v>
      </c>
      <c r="EA137" s="379"/>
      <c r="EC137" s="379">
        <f t="shared" si="327"/>
        <v>0.12002358499256782</v>
      </c>
      <c r="ED137" s="379">
        <f t="shared" si="311"/>
        <v>-7.470208049182081E-2</v>
      </c>
      <c r="EE137" s="379">
        <f t="shared" si="312"/>
        <v>-1.0690732795723724E-2</v>
      </c>
      <c r="EF137" s="379"/>
      <c r="EH137" s="379">
        <f t="shared" si="313"/>
        <v>0</v>
      </c>
      <c r="EI137" s="379">
        <f t="shared" si="314"/>
        <v>1.3827951447702373E-2</v>
      </c>
      <c r="EJ137" s="379">
        <f t="shared" si="315"/>
        <v>0</v>
      </c>
      <c r="EK137" s="379">
        <f t="shared" si="316"/>
        <v>0</v>
      </c>
      <c r="EM137" s="379">
        <f t="shared" si="328"/>
        <v>0</v>
      </c>
      <c r="EN137" s="379">
        <f t="shared" si="317"/>
        <v>1.3827951447702373E-2</v>
      </c>
      <c r="EO137" s="379">
        <f t="shared" si="318"/>
        <v>0</v>
      </c>
      <c r="EP137" s="379">
        <v>1</v>
      </c>
      <c r="ER137" s="379">
        <f t="shared" si="319"/>
        <v>0</v>
      </c>
      <c r="ES137" s="379">
        <f t="shared" si="320"/>
        <v>0</v>
      </c>
      <c r="ET137" s="379">
        <f t="shared" si="321"/>
        <v>0</v>
      </c>
      <c r="EU137" s="379">
        <f t="shared" si="322"/>
        <v>0</v>
      </c>
      <c r="EX137" s="379">
        <f t="shared" si="239"/>
        <v>0.98394808180683779</v>
      </c>
      <c r="EY137" s="379">
        <f t="shared" si="240"/>
        <v>0.67382375744546363</v>
      </c>
      <c r="EZ137" s="379">
        <f t="shared" si="329"/>
        <v>0.82274332121345073</v>
      </c>
      <c r="FA137" s="379"/>
      <c r="FB137" s="379">
        <f t="shared" si="254"/>
        <v>0.97569084053609656</v>
      </c>
      <c r="FC137" s="379">
        <f t="shared" si="242"/>
        <v>1.0407374633387616</v>
      </c>
      <c r="FD137" s="379">
        <f t="shared" si="330"/>
        <v>0.88596208432754553</v>
      </c>
      <c r="FE137" s="379"/>
      <c r="FF137" s="379">
        <f t="shared" si="255"/>
        <v>1.0036740097779406</v>
      </c>
      <c r="FG137" s="379">
        <f t="shared" si="244"/>
        <v>0.99554365876165796</v>
      </c>
      <c r="FH137" s="379">
        <f t="shared" si="331"/>
        <v>1.0252372137736336</v>
      </c>
      <c r="FI137" s="379"/>
      <c r="FJ137" s="379">
        <f t="shared" si="245"/>
        <v>1.0062712034608154</v>
      </c>
      <c r="FK137" s="379">
        <f t="shared" si="246"/>
        <v>1.0342822938097023</v>
      </c>
      <c r="FL137" s="379">
        <f t="shared" si="332"/>
        <v>1.0513894442158565</v>
      </c>
      <c r="FN137" s="379">
        <f t="shared" si="256"/>
        <v>0.97569084053609656</v>
      </c>
      <c r="FO137" s="379">
        <f t="shared" si="248"/>
        <v>1.0407374633387616</v>
      </c>
      <c r="FP137" s="379">
        <f t="shared" si="333"/>
        <v>0.88596208432754553</v>
      </c>
      <c r="FR137" s="336"/>
    </row>
    <row r="138" spans="1:189" x14ac:dyDescent="0.2">
      <c r="A138" s="330" t="s">
        <v>595</v>
      </c>
      <c r="B138" s="330">
        <f t="shared" si="238"/>
        <v>1993</v>
      </c>
      <c r="D138" s="384">
        <f t="shared" si="339"/>
        <v>809.42296152380959</v>
      </c>
      <c r="E138" s="384">
        <f t="shared" si="339"/>
        <v>1077.5008079479928</v>
      </c>
      <c r="F138" s="384">
        <f t="shared" si="339"/>
        <v>547.18442184103287</v>
      </c>
      <c r="G138" s="384">
        <f t="shared" si="339"/>
        <v>0</v>
      </c>
      <c r="H138" s="384">
        <f t="shared" si="334"/>
        <v>2434.1081913128355</v>
      </c>
      <c r="J138" s="390">
        <f t="shared" si="340"/>
        <v>321207.53472000005</v>
      </c>
      <c r="K138" s="390">
        <f t="shared" si="340"/>
        <v>455184.13751000003</v>
      </c>
      <c r="L138" s="390">
        <f t="shared" si="340"/>
        <v>1080920.0220000001</v>
      </c>
      <c r="M138" s="390"/>
      <c r="N138" s="390">
        <f t="shared" si="335"/>
        <v>1857311.6942300003</v>
      </c>
      <c r="P138" s="399">
        <f t="shared" si="341"/>
        <v>94445.198680000016</v>
      </c>
      <c r="Q138" s="399">
        <f t="shared" si="341"/>
        <v>280498.73344906321</v>
      </c>
      <c r="R138" s="390">
        <f t="shared" si="341"/>
        <v>621799.45163999998</v>
      </c>
      <c r="S138" s="399"/>
      <c r="T138" s="390">
        <f t="shared" si="336"/>
        <v>996743.38376906328</v>
      </c>
      <c r="U138" s="390">
        <f t="shared" si="262"/>
        <v>952198.80020599847</v>
      </c>
      <c r="W138" s="393">
        <f t="shared" si="263"/>
        <v>2.5199376541069998</v>
      </c>
      <c r="X138" s="393">
        <f t="shared" si="264"/>
        <v>2.3671756530055288</v>
      </c>
      <c r="Y138" s="393">
        <f t="shared" si="265"/>
        <v>0.50622100683137572</v>
      </c>
      <c r="Z138" s="384"/>
      <c r="AA138" s="384">
        <f t="shared" si="323"/>
        <v>2.4420610469552884</v>
      </c>
      <c r="AB138" s="403"/>
      <c r="AC138" s="395"/>
      <c r="AD138" s="393">
        <f t="shared" si="296"/>
        <v>8.5702923265194553</v>
      </c>
      <c r="AE138" s="393">
        <f t="shared" si="297"/>
        <v>3.8413749491801545</v>
      </c>
      <c r="AF138" s="393">
        <f t="shared" si="298"/>
        <v>0.88000145448477074</v>
      </c>
      <c r="AG138" s="384"/>
      <c r="AH138" s="393">
        <f t="shared" si="299"/>
        <v>2.5563025187452886</v>
      </c>
      <c r="AJ138" s="394">
        <f t="shared" si="266"/>
        <v>0.6435387618464522</v>
      </c>
      <c r="AK138" s="394">
        <f t="shared" si="267"/>
        <v>0.97156089058219131</v>
      </c>
      <c r="AL138" s="394">
        <f t="shared" si="268"/>
        <v>1.0433361487088277</v>
      </c>
      <c r="AM138" s="395"/>
      <c r="AN138" s="394">
        <f t="shared" si="269"/>
        <v>0.78610938669867969</v>
      </c>
      <c r="AO138" s="389"/>
      <c r="AP138" s="389">
        <f t="shared" si="300"/>
        <v>3.4009937954423499</v>
      </c>
      <c r="AQ138" s="389">
        <f t="shared" si="301"/>
        <v>1.622767175854855</v>
      </c>
      <c r="AR138" s="389">
        <f t="shared" si="302"/>
        <v>1.7383740354692605</v>
      </c>
      <c r="AS138" s="389"/>
      <c r="AT138" s="389">
        <f t="shared" si="270"/>
        <v>1.8633800078078302</v>
      </c>
      <c r="AV138" s="389">
        <f t="shared" si="342"/>
        <v>9.9186428988954578E-2</v>
      </c>
      <c r="AW138" s="389">
        <f t="shared" si="342"/>
        <v>0.29458001143078544</v>
      </c>
      <c r="AX138" s="389">
        <f t="shared" si="342"/>
        <v>0.65301431959952061</v>
      </c>
      <c r="AY138" s="402"/>
      <c r="AZ138" s="402">
        <f t="shared" si="272"/>
        <v>536659.18696661771</v>
      </c>
      <c r="BC138" s="379">
        <f t="shared" si="273"/>
        <v>0.6435387618464522</v>
      </c>
      <c r="BD138" s="379">
        <f t="shared" si="274"/>
        <v>0.97156089058219131</v>
      </c>
      <c r="BE138" s="379">
        <f t="shared" si="275"/>
        <v>1.0433361487088277</v>
      </c>
      <c r="BF138" s="379" t="e">
        <f t="shared" si="276"/>
        <v>#DIV/0!</v>
      </c>
      <c r="BG138" s="379"/>
      <c r="BH138" s="379"/>
      <c r="BI138" s="379"/>
      <c r="BJ138" s="379"/>
      <c r="BK138" s="379"/>
      <c r="BL138" s="379"/>
      <c r="BM138" s="379"/>
      <c r="BN138" s="379"/>
      <c r="BO138" s="379"/>
      <c r="BP138" s="379"/>
      <c r="BQ138" s="379"/>
      <c r="BR138" s="387">
        <f t="shared" si="303"/>
        <v>0.6435387618464522</v>
      </c>
      <c r="BS138" s="396">
        <f>Mining!BZ138</f>
        <v>0.89019655147541144</v>
      </c>
      <c r="BT138" s="387">
        <f t="shared" si="277"/>
        <v>1.0433361487088277</v>
      </c>
      <c r="BU138" s="387">
        <v>1</v>
      </c>
      <c r="BV138" s="387"/>
      <c r="BW138" s="387">
        <v>1</v>
      </c>
      <c r="BX138" s="396">
        <f>Mining!BW138</f>
        <v>1.0914004204711045</v>
      </c>
      <c r="BY138" s="387">
        <v>1</v>
      </c>
      <c r="BZ138" s="387">
        <v>1</v>
      </c>
      <c r="CB138" s="396">
        <f t="shared" si="304"/>
        <v>9.9186428988954578E-2</v>
      </c>
      <c r="CC138" s="396">
        <f t="shared" si="305"/>
        <v>0.29458001143078544</v>
      </c>
      <c r="CD138" s="396">
        <f t="shared" si="306"/>
        <v>0.65301431959952061</v>
      </c>
      <c r="CE138" s="396"/>
      <c r="CG138" s="396">
        <v>1</v>
      </c>
      <c r="CH138" s="396">
        <v>1</v>
      </c>
      <c r="CI138" s="396">
        <v>1</v>
      </c>
      <c r="CJ138" s="396">
        <v>1</v>
      </c>
      <c r="CL138" s="388">
        <f t="shared" si="307"/>
        <v>1.0968310436466073</v>
      </c>
      <c r="CM138" s="388">
        <f t="shared" si="278"/>
        <v>0.78574998921846984</v>
      </c>
      <c r="CN138" s="388">
        <f t="shared" si="279"/>
        <v>0.89834928704320993</v>
      </c>
      <c r="CO138" s="388">
        <f t="shared" si="280"/>
        <v>1.0304349895836207</v>
      </c>
      <c r="CP138" s="388">
        <f t="shared" si="281"/>
        <v>1.0370372569905739</v>
      </c>
      <c r="CQ138" s="388">
        <v>1</v>
      </c>
      <c r="CR138" s="388">
        <f t="shared" si="282"/>
        <v>0.81851039586371388</v>
      </c>
      <c r="CS138" s="388">
        <f t="shared" si="283"/>
        <v>0.86183498071980402</v>
      </c>
      <c r="CT138" s="388">
        <f t="shared" si="284"/>
        <v>0.86183498071980469</v>
      </c>
      <c r="CU138" s="388"/>
      <c r="CV138" s="388">
        <f t="shared" si="308"/>
        <v>0.95997557659524302</v>
      </c>
      <c r="CY138" s="334"/>
      <c r="DA138" s="379">
        <f t="shared" si="285"/>
        <v>0.33253368293676688</v>
      </c>
      <c r="DB138" s="379">
        <f t="shared" si="286"/>
        <v>0.4426675904520263</v>
      </c>
      <c r="DC138" s="379">
        <f t="shared" si="287"/>
        <v>0.22479872661120667</v>
      </c>
      <c r="DD138" s="379">
        <f t="shared" si="288"/>
        <v>0</v>
      </c>
      <c r="DF138" s="379">
        <f t="shared" si="337"/>
        <v>0.33289985299241381</v>
      </c>
      <c r="DG138" s="379">
        <f t="shared" si="337"/>
        <v>0.44287712247871769</v>
      </c>
      <c r="DH138" s="379">
        <f t="shared" si="337"/>
        <v>0.22422236411958632</v>
      </c>
      <c r="DI138" s="379"/>
      <c r="DJ138" s="379">
        <f t="shared" si="290"/>
        <v>0.99999933959071774</v>
      </c>
      <c r="DK138" s="379"/>
      <c r="DL138" s="379">
        <f t="shared" si="338"/>
        <v>0.332900072842712</v>
      </c>
      <c r="DM138" s="379">
        <f t="shared" si="338"/>
        <v>0.44287741495907346</v>
      </c>
      <c r="DN138" s="379">
        <f t="shared" si="338"/>
        <v>0.22422251219821468</v>
      </c>
      <c r="DO138" s="379">
        <f t="shared" si="338"/>
        <v>0</v>
      </c>
      <c r="DR138" s="379">
        <f t="shared" si="324"/>
        <v>2.0093278666553499E-2</v>
      </c>
      <c r="DS138" s="379">
        <f t="shared" si="325"/>
        <v>-1.6545697641546557E-2</v>
      </c>
      <c r="DT138" s="379">
        <f t="shared" si="309"/>
        <v>-2.0156363395614146E-2</v>
      </c>
      <c r="DU138" s="379">
        <f t="shared" si="310"/>
        <v>0</v>
      </c>
      <c r="DW138" s="379">
        <f t="shared" si="326"/>
        <v>9.7017409855466516E-2</v>
      </c>
      <c r="DX138" s="379">
        <f t="shared" si="292"/>
        <v>-4.0666035326161164E-2</v>
      </c>
      <c r="DY138" s="379">
        <f t="shared" si="293"/>
        <v>-1.7939141332417596E-3</v>
      </c>
      <c r="DZ138" s="379">
        <f t="shared" si="294"/>
        <v>0</v>
      </c>
      <c r="EA138" s="379"/>
      <c r="EC138" s="379">
        <f t="shared" si="327"/>
        <v>-0.11927244503211712</v>
      </c>
      <c r="ED138" s="379">
        <f t="shared" si="311"/>
        <v>8.7339313359056245E-2</v>
      </c>
      <c r="EE138" s="379">
        <f t="shared" si="312"/>
        <v>2.7125802140587327E-2</v>
      </c>
      <c r="EF138" s="379"/>
      <c r="EH138" s="379">
        <f t="shared" si="313"/>
        <v>0</v>
      </c>
      <c r="EI138" s="379">
        <f t="shared" si="314"/>
        <v>-3.10350288323974E-2</v>
      </c>
      <c r="EJ138" s="379">
        <f t="shared" si="315"/>
        <v>0</v>
      </c>
      <c r="EK138" s="379">
        <f t="shared" si="316"/>
        <v>0</v>
      </c>
      <c r="EM138" s="379">
        <f t="shared" si="328"/>
        <v>0</v>
      </c>
      <c r="EN138" s="379">
        <f t="shared" si="317"/>
        <v>-3.10350288323974E-2</v>
      </c>
      <c r="EO138" s="379">
        <f t="shared" si="318"/>
        <v>0</v>
      </c>
      <c r="EP138" s="379">
        <v>1</v>
      </c>
      <c r="ER138" s="379">
        <f t="shared" si="319"/>
        <v>0</v>
      </c>
      <c r="ES138" s="379">
        <f t="shared" si="320"/>
        <v>0</v>
      </c>
      <c r="ET138" s="379">
        <f t="shared" si="321"/>
        <v>0</v>
      </c>
      <c r="EU138" s="379">
        <f t="shared" si="322"/>
        <v>0</v>
      </c>
      <c r="EX138" s="379">
        <f t="shared" si="239"/>
        <v>0.99485510822075862</v>
      </c>
      <c r="EY138" s="379">
        <f t="shared" si="240"/>
        <v>0.67035700713512492</v>
      </c>
      <c r="EZ138" s="379">
        <f t="shared" si="329"/>
        <v>0.81851039586371388</v>
      </c>
      <c r="FA138" s="379"/>
      <c r="FB138" s="379">
        <f t="shared" si="254"/>
        <v>1.0139816397730681</v>
      </c>
      <c r="FC138" s="379">
        <f t="shared" si="242"/>
        <v>1.0552886796495009</v>
      </c>
      <c r="FD138" s="379">
        <f t="shared" si="330"/>
        <v>0.89834928704320993</v>
      </c>
      <c r="FE138" s="379"/>
      <c r="FF138" s="379">
        <f t="shared" si="255"/>
        <v>1.0050698274898309</v>
      </c>
      <c r="FG138" s="379">
        <f t="shared" si="244"/>
        <v>1.0005908933701746</v>
      </c>
      <c r="FH138" s="379">
        <f t="shared" si="331"/>
        <v>1.0304349895836207</v>
      </c>
      <c r="FI138" s="379"/>
      <c r="FJ138" s="379">
        <f t="shared" si="245"/>
        <v>0.98634931394428571</v>
      </c>
      <c r="FK138" s="379">
        <f t="shared" si="246"/>
        <v>1.0201636309239219</v>
      </c>
      <c r="FL138" s="379">
        <f t="shared" si="332"/>
        <v>1.0370372569905739</v>
      </c>
      <c r="FN138" s="379">
        <f t="shared" si="256"/>
        <v>1.0139816397730681</v>
      </c>
      <c r="FO138" s="379">
        <f t="shared" si="248"/>
        <v>1.0552886796495009</v>
      </c>
      <c r="FP138" s="379">
        <f t="shared" si="333"/>
        <v>0.89834928704320993</v>
      </c>
      <c r="FR138" s="336"/>
    </row>
    <row r="139" spans="1:189" x14ac:dyDescent="0.2">
      <c r="A139" s="330" t="s">
        <v>595</v>
      </c>
      <c r="B139" s="330">
        <f t="shared" si="238"/>
        <v>1994</v>
      </c>
      <c r="D139" s="384">
        <f t="shared" si="339"/>
        <v>754.42296152380948</v>
      </c>
      <c r="E139" s="384">
        <f t="shared" si="339"/>
        <v>1088.8332023132148</v>
      </c>
      <c r="F139" s="384">
        <f t="shared" si="339"/>
        <v>556.82100679958057</v>
      </c>
      <c r="G139" s="384">
        <f t="shared" si="339"/>
        <v>0</v>
      </c>
      <c r="H139" s="384">
        <f t="shared" si="334"/>
        <v>2400.0771706366049</v>
      </c>
      <c r="J139" s="390">
        <f t="shared" si="340"/>
        <v>350736.49133999995</v>
      </c>
      <c r="K139" s="390">
        <f t="shared" si="340"/>
        <v>458996.95226000005</v>
      </c>
      <c r="L139" s="390">
        <f t="shared" si="340"/>
        <v>1122817.8962000001</v>
      </c>
      <c r="M139" s="390"/>
      <c r="N139" s="390">
        <f t="shared" si="335"/>
        <v>1932551.3398000002</v>
      </c>
      <c r="P139" s="399">
        <f t="shared" si="341"/>
        <v>114336.00212999999</v>
      </c>
      <c r="Q139" s="399">
        <f t="shared" si="341"/>
        <v>304718.44013219909</v>
      </c>
      <c r="R139" s="390">
        <f t="shared" si="341"/>
        <v>651816.89820000005</v>
      </c>
      <c r="S139" s="399"/>
      <c r="T139" s="390">
        <f t="shared" si="336"/>
        <v>1070871.3404621992</v>
      </c>
      <c r="U139" s="390">
        <f t="shared" si="262"/>
        <v>1033039.5763862157</v>
      </c>
      <c r="W139" s="393">
        <f t="shared" si="263"/>
        <v>2.1509679778158031</v>
      </c>
      <c r="X139" s="393">
        <f t="shared" si="264"/>
        <v>2.3722013772684973</v>
      </c>
      <c r="Y139" s="393">
        <f t="shared" si="265"/>
        <v>0.49591390436869004</v>
      </c>
      <c r="Z139" s="384"/>
      <c r="AA139" s="384">
        <f t="shared" si="323"/>
        <v>2.2412376538162904</v>
      </c>
      <c r="AB139" s="404"/>
      <c r="AD139" s="393">
        <f t="shared" si="296"/>
        <v>6.5982975394402086</v>
      </c>
      <c r="AE139" s="393">
        <f t="shared" si="297"/>
        <v>3.5732435550695101</v>
      </c>
      <c r="AF139" s="393">
        <f t="shared" si="298"/>
        <v>0.85425985171180474</v>
      </c>
      <c r="AG139" s="384"/>
      <c r="AH139" s="393">
        <f t="shared" si="299"/>
        <v>2.3233158007678343</v>
      </c>
      <c r="AJ139" s="394">
        <f t="shared" si="266"/>
        <v>0.54931171291437553</v>
      </c>
      <c r="AK139" s="394">
        <f t="shared" si="267"/>
        <v>0.97362360068760778</v>
      </c>
      <c r="AL139" s="394">
        <f t="shared" si="268"/>
        <v>1.022092912172522</v>
      </c>
      <c r="AM139" s="395"/>
      <c r="AN139" s="394">
        <f t="shared" si="269"/>
        <v>0.72146351938423492</v>
      </c>
      <c r="AO139" s="389"/>
      <c r="AP139" s="389">
        <f t="shared" si="300"/>
        <v>3.0675945004724992</v>
      </c>
      <c r="AQ139" s="389">
        <f t="shared" si="301"/>
        <v>1.5062985753696716</v>
      </c>
      <c r="AR139" s="389">
        <f t="shared" si="302"/>
        <v>1.722597096363526</v>
      </c>
      <c r="AS139" s="389"/>
      <c r="AT139" s="389">
        <f t="shared" si="270"/>
        <v>1.8046531518584585</v>
      </c>
      <c r="AV139" s="389">
        <f t="shared" si="342"/>
        <v>0.11067920798346446</v>
      </c>
      <c r="AW139" s="389">
        <f t="shared" si="342"/>
        <v>0.2949726681316186</v>
      </c>
      <c r="AX139" s="389">
        <f t="shared" si="342"/>
        <v>0.63096991935215996</v>
      </c>
      <c r="AY139" s="402"/>
      <c r="AZ139" s="402">
        <f t="shared" si="272"/>
        <v>554123.10059148213</v>
      </c>
      <c r="BC139" s="379">
        <f t="shared" si="273"/>
        <v>0.54931171291437553</v>
      </c>
      <c r="BD139" s="379">
        <f t="shared" si="274"/>
        <v>0.97362360068760778</v>
      </c>
      <c r="BE139" s="379">
        <f t="shared" si="275"/>
        <v>1.022092912172522</v>
      </c>
      <c r="BF139" s="379" t="e">
        <f t="shared" si="276"/>
        <v>#DIV/0!</v>
      </c>
      <c r="BG139" s="379"/>
      <c r="BH139" s="379"/>
      <c r="BI139" s="379"/>
      <c r="BJ139" s="379"/>
      <c r="BK139" s="379"/>
      <c r="BL139" s="379"/>
      <c r="BM139" s="379"/>
      <c r="BN139" s="379"/>
      <c r="BO139" s="379"/>
      <c r="BP139" s="379"/>
      <c r="BQ139" s="379"/>
      <c r="BR139" s="387">
        <f t="shared" si="303"/>
        <v>0.54931171291437553</v>
      </c>
      <c r="BS139" s="396">
        <f>Mining!BZ139</f>
        <v>0.87082746713479786</v>
      </c>
      <c r="BT139" s="387">
        <f t="shared" si="277"/>
        <v>1.022092912172522</v>
      </c>
      <c r="BU139" s="387">
        <v>1</v>
      </c>
      <c r="BV139" s="387"/>
      <c r="BW139" s="387">
        <v>1</v>
      </c>
      <c r="BX139" s="396">
        <f>Mining!BW139</f>
        <v>1.1180442021322896</v>
      </c>
      <c r="BY139" s="387">
        <v>1</v>
      </c>
      <c r="BZ139" s="387">
        <v>1</v>
      </c>
      <c r="CB139" s="396">
        <f t="shared" si="304"/>
        <v>0.11067920798346446</v>
      </c>
      <c r="CC139" s="396">
        <f t="shared" si="305"/>
        <v>0.2949726681316186</v>
      </c>
      <c r="CD139" s="396">
        <f t="shared" si="306"/>
        <v>0.63096991935215996</v>
      </c>
      <c r="CE139" s="396"/>
      <c r="CG139" s="396">
        <v>1</v>
      </c>
      <c r="CH139" s="396">
        <v>1</v>
      </c>
      <c r="CI139" s="396">
        <v>1</v>
      </c>
      <c r="CJ139" s="396">
        <v>1</v>
      </c>
      <c r="CL139" s="388">
        <f t="shared" si="307"/>
        <v>1.1899509602940206</v>
      </c>
      <c r="CM139" s="388">
        <f t="shared" si="278"/>
        <v>0.71413510412705761</v>
      </c>
      <c r="CN139" s="388">
        <f t="shared" si="279"/>
        <v>0.83859705050768329</v>
      </c>
      <c r="CO139" s="388">
        <f t="shared" si="280"/>
        <v>1.059915230650579</v>
      </c>
      <c r="CP139" s="388">
        <f t="shared" si="281"/>
        <v>1.0483087279200423</v>
      </c>
      <c r="CQ139" s="388">
        <v>1</v>
      </c>
      <c r="CR139" s="388">
        <f t="shared" si="282"/>
        <v>0.7664198014222976</v>
      </c>
      <c r="CS139" s="388">
        <f t="shared" si="283"/>
        <v>0.84978575293566216</v>
      </c>
      <c r="CT139" s="388">
        <f t="shared" si="284"/>
        <v>0.84978575293566261</v>
      </c>
      <c r="CU139" s="388"/>
      <c r="CV139" s="388">
        <f t="shared" si="308"/>
        <v>0.93178060222581394</v>
      </c>
      <c r="CY139" s="334"/>
      <c r="DA139" s="379">
        <f t="shared" si="285"/>
        <v>0.31433279344251402</v>
      </c>
      <c r="DB139" s="379">
        <f t="shared" si="286"/>
        <v>0.45366591359410696</v>
      </c>
      <c r="DC139" s="379">
        <f t="shared" si="287"/>
        <v>0.23200129296337893</v>
      </c>
      <c r="DD139" s="379">
        <f t="shared" si="288"/>
        <v>0</v>
      </c>
      <c r="DF139" s="379">
        <f t="shared" si="337"/>
        <v>0.32334786705639912</v>
      </c>
      <c r="DG139" s="379">
        <f t="shared" si="337"/>
        <v>0.44814425891300341</v>
      </c>
      <c r="DH139" s="379">
        <f t="shared" si="337"/>
        <v>0.22838108086159697</v>
      </c>
      <c r="DI139" s="379"/>
      <c r="DJ139" s="379">
        <f t="shared" si="290"/>
        <v>0.99987320683099945</v>
      </c>
      <c r="DK139" s="379"/>
      <c r="DL139" s="379">
        <f t="shared" si="338"/>
        <v>0.32338887055611643</v>
      </c>
      <c r="DM139" s="379">
        <f t="shared" si="338"/>
        <v>0.44820108774926865</v>
      </c>
      <c r="DN139" s="379">
        <f t="shared" si="338"/>
        <v>0.22841004169461498</v>
      </c>
      <c r="DO139" s="379">
        <f t="shared" si="338"/>
        <v>0</v>
      </c>
      <c r="DR139" s="379">
        <f t="shared" si="324"/>
        <v>-0.15831619772369507</v>
      </c>
      <c r="DS139" s="379">
        <f t="shared" si="325"/>
        <v>-2.1998411420326266E-2</v>
      </c>
      <c r="DT139" s="379">
        <f t="shared" si="309"/>
        <v>-2.0571014567833792E-2</v>
      </c>
      <c r="DU139" s="379">
        <f t="shared" si="310"/>
        <v>0</v>
      </c>
      <c r="DW139" s="379">
        <f t="shared" si="326"/>
        <v>-0.10317397756166254</v>
      </c>
      <c r="DX139" s="379">
        <f t="shared" si="292"/>
        <v>-7.4477458342685904E-2</v>
      </c>
      <c r="DY139" s="379">
        <f t="shared" si="293"/>
        <v>-9.1171222115033757E-3</v>
      </c>
      <c r="DZ139" s="379">
        <f t="shared" si="294"/>
        <v>0</v>
      </c>
      <c r="EA139" s="379"/>
      <c r="EC139" s="379">
        <f t="shared" si="327"/>
        <v>0.10963479859395363</v>
      </c>
      <c r="ED139" s="379">
        <f t="shared" si="311"/>
        <v>1.3320497811460902E-3</v>
      </c>
      <c r="EE139" s="379">
        <f t="shared" si="312"/>
        <v>-3.4340867964892052E-2</v>
      </c>
      <c r="EF139" s="379"/>
      <c r="EH139" s="379">
        <f t="shared" si="313"/>
        <v>0</v>
      </c>
      <c r="EI139" s="379">
        <f t="shared" si="314"/>
        <v>2.4119249713906013E-2</v>
      </c>
      <c r="EJ139" s="379">
        <f t="shared" si="315"/>
        <v>0</v>
      </c>
      <c r="EK139" s="379">
        <f t="shared" si="316"/>
        <v>0</v>
      </c>
      <c r="EM139" s="379">
        <f t="shared" si="328"/>
        <v>0</v>
      </c>
      <c r="EN139" s="379">
        <f t="shared" si="317"/>
        <v>2.4119249713906013E-2</v>
      </c>
      <c r="EO139" s="379">
        <f t="shared" si="318"/>
        <v>0</v>
      </c>
      <c r="EP139" s="379">
        <v>1</v>
      </c>
      <c r="ER139" s="379">
        <f t="shared" si="319"/>
        <v>0</v>
      </c>
      <c r="ES139" s="379">
        <f t="shared" si="320"/>
        <v>0</v>
      </c>
      <c r="ET139" s="379">
        <f t="shared" si="321"/>
        <v>0</v>
      </c>
      <c r="EU139" s="379">
        <f t="shared" si="322"/>
        <v>0</v>
      </c>
      <c r="EX139" s="379">
        <f t="shared" si="239"/>
        <v>0.93635927569808208</v>
      </c>
      <c r="EY139" s="379">
        <f t="shared" si="240"/>
        <v>0.62769500166017966</v>
      </c>
      <c r="EZ139" s="379">
        <f t="shared" si="329"/>
        <v>0.7664198014222976</v>
      </c>
      <c r="FA139" s="379"/>
      <c r="FB139" s="379">
        <f t="shared" si="254"/>
        <v>0.93348663220717565</v>
      </c>
      <c r="FC139" s="379">
        <f t="shared" si="242"/>
        <v>0.98509787557236961</v>
      </c>
      <c r="FD139" s="379">
        <f t="shared" si="330"/>
        <v>0.83859705050768329</v>
      </c>
      <c r="FE139" s="379"/>
      <c r="FF139" s="379">
        <f t="shared" si="255"/>
        <v>1.028609510900703</v>
      </c>
      <c r="FG139" s="379">
        <f t="shared" si="244"/>
        <v>1.0292173094411927</v>
      </c>
      <c r="FH139" s="379">
        <f t="shared" si="331"/>
        <v>1.059915230650579</v>
      </c>
      <c r="FI139" s="379"/>
      <c r="FJ139" s="379">
        <f t="shared" si="245"/>
        <v>1.0108689160909972</v>
      </c>
      <c r="FK139" s="379">
        <f t="shared" si="246"/>
        <v>1.0312517038275211</v>
      </c>
      <c r="FL139" s="379">
        <f t="shared" si="332"/>
        <v>1.0483087279200423</v>
      </c>
      <c r="FN139" s="379">
        <f t="shared" si="256"/>
        <v>0.93348663220717565</v>
      </c>
      <c r="FO139" s="379">
        <f t="shared" si="248"/>
        <v>0.98509787557236961</v>
      </c>
      <c r="FP139" s="379">
        <f t="shared" si="333"/>
        <v>0.83859705050768329</v>
      </c>
      <c r="FR139" s="336"/>
    </row>
    <row r="140" spans="1:189" x14ac:dyDescent="0.2">
      <c r="A140" s="330" t="s">
        <v>595</v>
      </c>
      <c r="B140" s="330">
        <f t="shared" si="238"/>
        <v>1995</v>
      </c>
      <c r="D140" s="384">
        <f t="shared" si="339"/>
        <v>759.73540723809526</v>
      </c>
      <c r="E140" s="384">
        <f t="shared" si="339"/>
        <v>1066.550398969187</v>
      </c>
      <c r="F140" s="384">
        <f t="shared" si="339"/>
        <v>547.9093068181902</v>
      </c>
      <c r="G140" s="384">
        <f t="shared" si="339"/>
        <v>0</v>
      </c>
      <c r="H140" s="384">
        <f t="shared" si="334"/>
        <v>2374.1951130254724</v>
      </c>
      <c r="J140" s="390">
        <f t="shared" si="340"/>
        <v>336552.20550000004</v>
      </c>
      <c r="K140" s="390">
        <f t="shared" si="340"/>
        <v>451928.16644999996</v>
      </c>
      <c r="L140" s="390">
        <f t="shared" si="340"/>
        <v>1128298.2542000001</v>
      </c>
      <c r="M140" s="390"/>
      <c r="N140" s="390">
        <f t="shared" si="335"/>
        <v>1916778.6261500001</v>
      </c>
      <c r="P140" s="399">
        <f t="shared" si="341"/>
        <v>91031.516799999998</v>
      </c>
      <c r="Q140" s="399">
        <f t="shared" si="341"/>
        <v>312480.47871785908</v>
      </c>
      <c r="R140" s="390">
        <f t="shared" si="341"/>
        <v>655397.51913000003</v>
      </c>
      <c r="S140" s="399"/>
      <c r="T140" s="390">
        <f t="shared" si="336"/>
        <v>1058909.5146478591</v>
      </c>
      <c r="U140" s="390">
        <f t="shared" si="262"/>
        <v>1003978.0424159823</v>
      </c>
      <c r="W140" s="393">
        <f t="shared" si="263"/>
        <v>2.2574073050847834</v>
      </c>
      <c r="X140" s="393">
        <f t="shared" si="264"/>
        <v>2.3599998365828503</v>
      </c>
      <c r="Y140" s="393">
        <f t="shared" si="265"/>
        <v>0.48560680190600458</v>
      </c>
      <c r="Z140" s="384"/>
      <c r="AA140" s="384">
        <f t="shared" si="323"/>
        <v>2.2421133063621705</v>
      </c>
      <c r="AB140" s="404"/>
      <c r="AD140" s="393">
        <f t="shared" si="296"/>
        <v>8.3458502499443732</v>
      </c>
      <c r="AE140" s="393">
        <f t="shared" si="297"/>
        <v>3.4131744912365649</v>
      </c>
      <c r="AF140" s="393">
        <f t="shared" si="298"/>
        <v>0.8359953933690597</v>
      </c>
      <c r="AG140" s="384"/>
      <c r="AH140" s="393">
        <f t="shared" si="299"/>
        <v>2.3647878865081418</v>
      </c>
      <c r="AJ140" s="394">
        <f t="shared" si="266"/>
        <v>0.57649406513281665</v>
      </c>
      <c r="AK140" s="394">
        <f t="shared" si="267"/>
        <v>0.96861571725488882</v>
      </c>
      <c r="AL140" s="394">
        <f t="shared" si="268"/>
        <v>1.0008496756362169</v>
      </c>
      <c r="AM140" s="395"/>
      <c r="AN140" s="394">
        <f t="shared" si="269"/>
        <v>0.72174539550140293</v>
      </c>
      <c r="AO140" s="389"/>
      <c r="AP140" s="389">
        <f t="shared" si="300"/>
        <v>3.6970954382691343</v>
      </c>
      <c r="AQ140" s="389">
        <f t="shared" si="301"/>
        <v>1.4462604777882757</v>
      </c>
      <c r="AR140" s="389">
        <f t="shared" si="302"/>
        <v>1.7215479480266369</v>
      </c>
      <c r="AS140" s="389"/>
      <c r="AT140" s="389">
        <f t="shared" si="270"/>
        <v>1.8101439260250918</v>
      </c>
      <c r="AV140" s="389">
        <f t="shared" si="342"/>
        <v>9.0670824414586682E-2</v>
      </c>
      <c r="AW140" s="389">
        <f t="shared" si="342"/>
        <v>0.31124234347387025</v>
      </c>
      <c r="AX140" s="389">
        <f t="shared" si="342"/>
        <v>0.65280065045331592</v>
      </c>
      <c r="AY140" s="402"/>
      <c r="AZ140" s="402">
        <f t="shared" si="272"/>
        <v>552442.25921631954</v>
      </c>
      <c r="BC140" s="379">
        <f t="shared" si="273"/>
        <v>0.57649406513281665</v>
      </c>
      <c r="BD140" s="379">
        <f t="shared" si="274"/>
        <v>0.96861571725488882</v>
      </c>
      <c r="BE140" s="379">
        <f t="shared" si="275"/>
        <v>1.0008496756362169</v>
      </c>
      <c r="BF140" s="379" t="e">
        <f t="shared" si="276"/>
        <v>#DIV/0!</v>
      </c>
      <c r="BG140" s="379"/>
      <c r="BH140" s="379"/>
      <c r="BI140" s="379"/>
      <c r="BJ140" s="379"/>
      <c r="BK140" s="379"/>
      <c r="BL140" s="379"/>
      <c r="BM140" s="379"/>
      <c r="BN140" s="379"/>
      <c r="BO140" s="379"/>
      <c r="BP140" s="379"/>
      <c r="BQ140" s="379"/>
      <c r="BR140" s="387">
        <f t="shared" si="303"/>
        <v>0.57649406513281665</v>
      </c>
      <c r="BS140" s="396">
        <f>Mining!BZ140</f>
        <v>0.86099897681670878</v>
      </c>
      <c r="BT140" s="387">
        <f t="shared" si="277"/>
        <v>1.0008496756362169</v>
      </c>
      <c r="BU140" s="387">
        <v>1</v>
      </c>
      <c r="BV140" s="387"/>
      <c r="BW140" s="387">
        <v>1</v>
      </c>
      <c r="BX140" s="396">
        <f>Mining!BW140</f>
        <v>1.1249905555475348</v>
      </c>
      <c r="BY140" s="387">
        <v>1</v>
      </c>
      <c r="BZ140" s="387">
        <v>1</v>
      </c>
      <c r="CB140" s="396">
        <f t="shared" si="304"/>
        <v>9.0670824414586682E-2</v>
      </c>
      <c r="CC140" s="396">
        <f t="shared" si="305"/>
        <v>0.31124234347387025</v>
      </c>
      <c r="CD140" s="396">
        <f t="shared" si="306"/>
        <v>0.65280065045331592</v>
      </c>
      <c r="CE140" s="396"/>
      <c r="CG140" s="396">
        <v>1</v>
      </c>
      <c r="CH140" s="396">
        <v>1</v>
      </c>
      <c r="CI140" s="396">
        <v>1</v>
      </c>
      <c r="CJ140" s="396">
        <v>1</v>
      </c>
      <c r="CL140" s="388">
        <f t="shared" si="307"/>
        <v>1.1564751854582966</v>
      </c>
      <c r="CM140" s="388">
        <f t="shared" si="278"/>
        <v>0.72688269197487954</v>
      </c>
      <c r="CN140" s="388">
        <f t="shared" si="279"/>
        <v>0.87342852369043</v>
      </c>
      <c r="CO140" s="388">
        <f t="shared" si="280"/>
        <v>1.0274246558211522</v>
      </c>
      <c r="CP140" s="388">
        <f t="shared" si="281"/>
        <v>1.0512440554226743</v>
      </c>
      <c r="CQ140" s="388">
        <v>1</v>
      </c>
      <c r="CR140" s="388">
        <f t="shared" si="282"/>
        <v>0.77051912127480404</v>
      </c>
      <c r="CS140" s="388">
        <f t="shared" si="283"/>
        <v>0.84062179600807463</v>
      </c>
      <c r="CT140" s="388">
        <f t="shared" si="284"/>
        <v>0.84062179600807474</v>
      </c>
      <c r="CU140" s="388"/>
      <c r="CV140" s="388">
        <f t="shared" si="308"/>
        <v>0.9433674932975975</v>
      </c>
      <c r="CY140" s="334"/>
      <c r="DA140" s="379">
        <f t="shared" si="285"/>
        <v>0.31999703944717206</v>
      </c>
      <c r="DB140" s="379">
        <f t="shared" si="286"/>
        <v>0.44922609482169551</v>
      </c>
      <c r="DC140" s="379">
        <f t="shared" si="287"/>
        <v>0.2307768657311324</v>
      </c>
      <c r="DD140" s="379">
        <f t="shared" si="288"/>
        <v>0</v>
      </c>
      <c r="DF140" s="379">
        <f t="shared" si="337"/>
        <v>0.31715648645480693</v>
      </c>
      <c r="DG140" s="379">
        <f t="shared" si="337"/>
        <v>0.45144236550809641</v>
      </c>
      <c r="DH140" s="379">
        <f t="shared" si="337"/>
        <v>0.23138853941078277</v>
      </c>
      <c r="DI140" s="379"/>
      <c r="DJ140" s="379">
        <f t="shared" si="290"/>
        <v>0.99998739137368609</v>
      </c>
      <c r="DK140" s="379"/>
      <c r="DL140" s="379">
        <f t="shared" si="338"/>
        <v>0.31716048541284902</v>
      </c>
      <c r="DM140" s="379">
        <f t="shared" si="338"/>
        <v>0.45144805764795543</v>
      </c>
      <c r="DN140" s="379">
        <f t="shared" si="338"/>
        <v>0.23139145693919555</v>
      </c>
      <c r="DO140" s="379">
        <f t="shared" si="338"/>
        <v>0</v>
      </c>
      <c r="DR140" s="379">
        <f t="shared" si="324"/>
        <v>4.8298981535597835E-2</v>
      </c>
      <c r="DS140" s="379">
        <f t="shared" si="325"/>
        <v>-1.1350555216896556E-2</v>
      </c>
      <c r="DT140" s="379">
        <f t="shared" si="309"/>
        <v>-2.1003084889226184E-2</v>
      </c>
      <c r="DU140" s="379">
        <f t="shared" si="310"/>
        <v>0</v>
      </c>
      <c r="DW140" s="379">
        <f t="shared" si="326"/>
        <v>0.1866537905508098</v>
      </c>
      <c r="DX140" s="379">
        <f t="shared" si="292"/>
        <v>-4.0674122647983542E-2</v>
      </c>
      <c r="DY140" s="379">
        <f t="shared" si="293"/>
        <v>-6.0923588049742895E-4</v>
      </c>
      <c r="DZ140" s="379">
        <f t="shared" si="294"/>
        <v>0</v>
      </c>
      <c r="EA140" s="379"/>
      <c r="EC140" s="379">
        <f t="shared" si="327"/>
        <v>-0.19940036488906862</v>
      </c>
      <c r="ED140" s="379">
        <f t="shared" si="311"/>
        <v>5.3689146549398513E-2</v>
      </c>
      <c r="EE140" s="379">
        <f t="shared" si="312"/>
        <v>3.4013610040895349E-2</v>
      </c>
      <c r="EF140" s="379"/>
      <c r="EH140" s="379">
        <f t="shared" si="313"/>
        <v>0</v>
      </c>
      <c r="EI140" s="379">
        <f t="shared" si="314"/>
        <v>6.1937298099809896E-3</v>
      </c>
      <c r="EJ140" s="379">
        <f t="shared" si="315"/>
        <v>0</v>
      </c>
      <c r="EK140" s="379">
        <f t="shared" si="316"/>
        <v>0</v>
      </c>
      <c r="EM140" s="379">
        <f t="shared" si="328"/>
        <v>0</v>
      </c>
      <c r="EN140" s="379">
        <f t="shared" si="317"/>
        <v>6.1937298099809896E-3</v>
      </c>
      <c r="EO140" s="379">
        <f t="shared" si="318"/>
        <v>0</v>
      </c>
      <c r="EP140" s="379">
        <v>1</v>
      </c>
      <c r="ER140" s="379">
        <f t="shared" si="319"/>
        <v>0</v>
      </c>
      <c r="ES140" s="379">
        <f t="shared" si="320"/>
        <v>0</v>
      </c>
      <c r="ET140" s="379">
        <f t="shared" si="321"/>
        <v>0</v>
      </c>
      <c r="EU140" s="379">
        <f t="shared" si="322"/>
        <v>0</v>
      </c>
      <c r="EX140" s="379">
        <f t="shared" si="239"/>
        <v>1.0053486611970346</v>
      </c>
      <c r="EY140" s="379">
        <f t="shared" si="240"/>
        <v>0.63105232955913204</v>
      </c>
      <c r="EZ140" s="379">
        <f t="shared" si="329"/>
        <v>0.77051912127480404</v>
      </c>
      <c r="FA140" s="379"/>
      <c r="FB140" s="379">
        <f t="shared" si="254"/>
        <v>1.0415354110316268</v>
      </c>
      <c r="FC140" s="379">
        <f t="shared" si="242"/>
        <v>1.0260143207406505</v>
      </c>
      <c r="FD140" s="379">
        <f t="shared" si="330"/>
        <v>0.87342852369043</v>
      </c>
      <c r="FE140" s="379"/>
      <c r="FF140" s="379">
        <f t="shared" si="255"/>
        <v>0.9693460628832703</v>
      </c>
      <c r="FG140" s="379">
        <f t="shared" si="244"/>
        <v>0.99766774675813263</v>
      </c>
      <c r="FH140" s="379">
        <f t="shared" si="331"/>
        <v>1.0274246558211522</v>
      </c>
      <c r="FI140" s="379"/>
      <c r="FJ140" s="379">
        <f t="shared" si="245"/>
        <v>1.0028000601582856</v>
      </c>
      <c r="FK140" s="379">
        <f t="shared" si="246"/>
        <v>1.0341392706365726</v>
      </c>
      <c r="FL140" s="379">
        <f t="shared" si="332"/>
        <v>1.0512440554226743</v>
      </c>
      <c r="FN140" s="379">
        <f t="shared" si="256"/>
        <v>1.0415354110316268</v>
      </c>
      <c r="FO140" s="379">
        <f t="shared" si="248"/>
        <v>1.0260143207406505</v>
      </c>
      <c r="FP140" s="379">
        <f t="shared" si="333"/>
        <v>0.87342852369043</v>
      </c>
      <c r="FR140" s="336"/>
    </row>
    <row r="141" spans="1:189" x14ac:dyDescent="0.2">
      <c r="A141" s="330" t="s">
        <v>595</v>
      </c>
      <c r="B141" s="330">
        <f t="shared" si="238"/>
        <v>1996</v>
      </c>
      <c r="D141" s="384">
        <f t="shared" si="339"/>
        <v>790.45148342857146</v>
      </c>
      <c r="E141" s="384">
        <f t="shared" si="339"/>
        <v>1077.5418012208993</v>
      </c>
      <c r="F141" s="384">
        <f t="shared" si="339"/>
        <v>570.81146302867126</v>
      </c>
      <c r="G141" s="384">
        <f t="shared" si="339"/>
        <v>0</v>
      </c>
      <c r="H141" s="384">
        <f t="shared" si="334"/>
        <v>2438.8047476781421</v>
      </c>
      <c r="J141" s="390">
        <f t="shared" si="340"/>
        <v>343011.41118</v>
      </c>
      <c r="K141" s="390">
        <f t="shared" si="340"/>
        <v>469960.60674999998</v>
      </c>
      <c r="L141" s="390">
        <f t="shared" si="340"/>
        <v>1200950.6080000002</v>
      </c>
      <c r="M141" s="390"/>
      <c r="N141" s="390">
        <f t="shared" si="335"/>
        <v>2013922.6259300001</v>
      </c>
      <c r="P141" s="399">
        <f t="shared" si="341"/>
        <v>105326.68202000002</v>
      </c>
      <c r="Q141" s="399">
        <f t="shared" si="341"/>
        <v>297629.78288493189</v>
      </c>
      <c r="R141" s="390">
        <f t="shared" si="341"/>
        <v>684916.88858999999</v>
      </c>
      <c r="S141" s="399"/>
      <c r="T141" s="390">
        <f t="shared" si="336"/>
        <v>1087873.3534949319</v>
      </c>
      <c r="U141" s="390">
        <f t="shared" si="262"/>
        <v>1045324.1703894705</v>
      </c>
      <c r="W141" s="393">
        <f t="shared" si="263"/>
        <v>2.3044466092522242</v>
      </c>
      <c r="X141" s="393">
        <f t="shared" si="264"/>
        <v>2.2928343051401923</v>
      </c>
      <c r="Y141" s="393">
        <f t="shared" si="265"/>
        <v>0.47529969944331896</v>
      </c>
      <c r="Z141" s="384"/>
      <c r="AA141" s="384">
        <f t="shared" si="323"/>
        <v>2.2418094347500754</v>
      </c>
      <c r="AB141" s="404"/>
      <c r="AD141" s="393">
        <f t="shared" si="296"/>
        <v>7.5047601260094394</v>
      </c>
      <c r="AE141" s="393">
        <f t="shared" si="297"/>
        <v>3.6204098621322887</v>
      </c>
      <c r="AF141" s="393">
        <f t="shared" si="298"/>
        <v>0.83340252304738582</v>
      </c>
      <c r="AG141" s="384"/>
      <c r="AH141" s="393">
        <f t="shared" si="299"/>
        <v>2.3330607066796167</v>
      </c>
      <c r="AJ141" s="394">
        <f t="shared" si="266"/>
        <v>0.58850690819371421</v>
      </c>
      <c r="AK141" s="394">
        <f t="shared" si="267"/>
        <v>0.94104894017098195</v>
      </c>
      <c r="AL141" s="394">
        <f t="shared" si="268"/>
        <v>0.97960643909991119</v>
      </c>
      <c r="AM141" s="395"/>
      <c r="AN141" s="394">
        <f t="shared" si="269"/>
        <v>0.72164757799314816</v>
      </c>
      <c r="AO141" s="389"/>
      <c r="AP141" s="389">
        <f t="shared" si="300"/>
        <v>3.2566430898760017</v>
      </c>
      <c r="AQ141" s="389">
        <f t="shared" si="301"/>
        <v>1.5790106829856263</v>
      </c>
      <c r="AR141" s="389">
        <f t="shared" si="302"/>
        <v>1.7534253104377817</v>
      </c>
      <c r="AS141" s="389"/>
      <c r="AT141" s="389">
        <f t="shared" si="270"/>
        <v>1.8512473161145244</v>
      </c>
      <c r="AV141" s="389">
        <f t="shared" si="342"/>
        <v>0.10075982647637148</v>
      </c>
      <c r="AW141" s="389">
        <f t="shared" si="342"/>
        <v>0.28472486460734947</v>
      </c>
      <c r="AX141" s="389">
        <f t="shared" si="342"/>
        <v>0.6552196036324418</v>
      </c>
      <c r="AY141" s="402"/>
      <c r="AZ141" s="402">
        <f t="shared" si="272"/>
        <v>540176.34018713504</v>
      </c>
      <c r="BC141" s="379">
        <f t="shared" si="273"/>
        <v>0.58850690819371421</v>
      </c>
      <c r="BD141" s="379">
        <f t="shared" si="274"/>
        <v>0.94104894017098195</v>
      </c>
      <c r="BE141" s="379">
        <f t="shared" si="275"/>
        <v>0.97960643909991119</v>
      </c>
      <c r="BF141" s="379" t="e">
        <f t="shared" si="276"/>
        <v>#DIV/0!</v>
      </c>
      <c r="BG141" s="379"/>
      <c r="BH141" s="379"/>
      <c r="BI141" s="379"/>
      <c r="BJ141" s="379"/>
      <c r="BK141" s="379"/>
      <c r="BL141" s="379"/>
      <c r="BM141" s="379"/>
      <c r="BN141" s="379"/>
      <c r="BO141" s="379"/>
      <c r="BP141" s="379"/>
      <c r="BQ141" s="379"/>
      <c r="BR141" s="387">
        <f t="shared" si="303"/>
        <v>0.58850690819371421</v>
      </c>
      <c r="BS141" s="396">
        <f>Mining!BZ141</f>
        <v>0.83989442795636682</v>
      </c>
      <c r="BT141" s="387">
        <f t="shared" si="277"/>
        <v>0.97960643909991119</v>
      </c>
      <c r="BU141" s="387">
        <v>1</v>
      </c>
      <c r="BV141" s="387"/>
      <c r="BW141" s="387">
        <v>1</v>
      </c>
      <c r="BX141" s="396">
        <f>Mining!BW141</f>
        <v>1.1204371750158457</v>
      </c>
      <c r="BY141" s="387">
        <v>1</v>
      </c>
      <c r="BZ141" s="387">
        <v>1</v>
      </c>
      <c r="CB141" s="396">
        <f t="shared" si="304"/>
        <v>0.10075982647637148</v>
      </c>
      <c r="CC141" s="396">
        <f t="shared" si="305"/>
        <v>0.28472486460734947</v>
      </c>
      <c r="CD141" s="396">
        <f t="shared" si="306"/>
        <v>0.6552196036324418</v>
      </c>
      <c r="CE141" s="396"/>
      <c r="CG141" s="396">
        <v>1</v>
      </c>
      <c r="CH141" s="396">
        <v>1</v>
      </c>
      <c r="CI141" s="396">
        <v>1</v>
      </c>
      <c r="CJ141" s="396">
        <v>1</v>
      </c>
      <c r="CL141" s="388">
        <f t="shared" si="307"/>
        <v>1.2041014969870407</v>
      </c>
      <c r="CM141" s="388">
        <f t="shared" si="278"/>
        <v>0.71713046937000879</v>
      </c>
      <c r="CN141" s="388">
        <f t="shared" si="279"/>
        <v>0.87564637744603935</v>
      </c>
      <c r="CO141" s="388">
        <f t="shared" si="280"/>
        <v>1.0224684951872063</v>
      </c>
      <c r="CP141" s="388">
        <f t="shared" si="281"/>
        <v>1.0493462541315064</v>
      </c>
      <c r="CQ141" s="388">
        <v>1</v>
      </c>
      <c r="CR141" s="388">
        <f t="shared" si="282"/>
        <v>0.76330950092439176</v>
      </c>
      <c r="CS141" s="388">
        <f t="shared" si="283"/>
        <v>0.86349787170344627</v>
      </c>
      <c r="CT141" s="388">
        <f t="shared" si="284"/>
        <v>0.86349787170344672</v>
      </c>
      <c r="CU141" s="388"/>
      <c r="CV141" s="388">
        <f t="shared" si="308"/>
        <v>0.93950156326043488</v>
      </c>
      <c r="CY141" s="334"/>
      <c r="DA141" s="379">
        <f t="shared" si="285"/>
        <v>0.32411429581688278</v>
      </c>
      <c r="DB141" s="379">
        <f t="shared" si="286"/>
        <v>0.44183192699078111</v>
      </c>
      <c r="DC141" s="379">
        <f t="shared" si="287"/>
        <v>0.23405377719233605</v>
      </c>
      <c r="DD141" s="379">
        <f t="shared" si="288"/>
        <v>0</v>
      </c>
      <c r="DF141" s="379">
        <f t="shared" si="337"/>
        <v>0.32205128123074422</v>
      </c>
      <c r="DG141" s="379">
        <f t="shared" si="337"/>
        <v>0.44551878435148362</v>
      </c>
      <c r="DH141" s="379">
        <f t="shared" si="337"/>
        <v>0.23241147120960451</v>
      </c>
      <c r="DI141" s="379"/>
      <c r="DJ141" s="379">
        <f t="shared" si="290"/>
        <v>0.99998153679183233</v>
      </c>
      <c r="DK141" s="379"/>
      <c r="DL141" s="379">
        <f t="shared" si="338"/>
        <v>0.32205722744037635</v>
      </c>
      <c r="DM141" s="379">
        <f t="shared" si="338"/>
        <v>0.44552701020941743</v>
      </c>
      <c r="DN141" s="379">
        <f t="shared" si="338"/>
        <v>0.23241576235020622</v>
      </c>
      <c r="DO141" s="379">
        <f t="shared" si="338"/>
        <v>0</v>
      </c>
      <c r="DR141" s="379">
        <f t="shared" si="324"/>
        <v>2.0623620274763256E-2</v>
      </c>
      <c r="DS141" s="379">
        <f t="shared" si="325"/>
        <v>-2.4817113126317954E-2</v>
      </c>
      <c r="DT141" s="379">
        <f t="shared" si="309"/>
        <v>-2.1453695598895674E-2</v>
      </c>
      <c r="DU141" s="379">
        <f t="shared" si="310"/>
        <v>0</v>
      </c>
      <c r="DW141" s="379">
        <f t="shared" si="326"/>
        <v>-0.12685055686561236</v>
      </c>
      <c r="DX141" s="379">
        <f t="shared" si="292"/>
        <v>8.7817256619061784E-2</v>
      </c>
      <c r="DY141" s="379">
        <f t="shared" si="293"/>
        <v>1.8347339251907527E-2</v>
      </c>
      <c r="DZ141" s="379">
        <f t="shared" si="294"/>
        <v>0</v>
      </c>
      <c r="EA141" s="379"/>
      <c r="EC141" s="379">
        <f t="shared" si="327"/>
        <v>0.1055040952446782</v>
      </c>
      <c r="ED141" s="379">
        <f t="shared" si="311"/>
        <v>-8.9048521556077787E-2</v>
      </c>
      <c r="EE141" s="379">
        <f t="shared" si="312"/>
        <v>3.698652110594741E-3</v>
      </c>
      <c r="EF141" s="379"/>
      <c r="EH141" s="379">
        <f t="shared" si="313"/>
        <v>0</v>
      </c>
      <c r="EI141" s="379">
        <f t="shared" si="314"/>
        <v>-4.0556965705307382E-3</v>
      </c>
      <c r="EJ141" s="379">
        <f t="shared" si="315"/>
        <v>0</v>
      </c>
      <c r="EK141" s="379">
        <f t="shared" si="316"/>
        <v>0</v>
      </c>
      <c r="EM141" s="379">
        <f t="shared" si="328"/>
        <v>0</v>
      </c>
      <c r="EN141" s="379">
        <f t="shared" si="317"/>
        <v>-4.0556965705307382E-3</v>
      </c>
      <c r="EO141" s="379">
        <f t="shared" si="318"/>
        <v>0</v>
      </c>
      <c r="EP141" s="379">
        <v>1</v>
      </c>
      <c r="ER141" s="379">
        <f t="shared" si="319"/>
        <v>0</v>
      </c>
      <c r="ES141" s="379">
        <f t="shared" si="320"/>
        <v>0</v>
      </c>
      <c r="ET141" s="379">
        <f t="shared" si="321"/>
        <v>0</v>
      </c>
      <c r="EU141" s="379">
        <f t="shared" si="322"/>
        <v>0</v>
      </c>
      <c r="EX141" s="379">
        <f t="shared" si="239"/>
        <v>0.99064316491135995</v>
      </c>
      <c r="EY141" s="379">
        <f t="shared" si="240"/>
        <v>0.62514767697914508</v>
      </c>
      <c r="EZ141" s="379">
        <f t="shared" si="329"/>
        <v>0.76330950092439176</v>
      </c>
      <c r="FA141" s="379"/>
      <c r="FB141" s="379">
        <f t="shared" si="254"/>
        <v>1.0025392504314359</v>
      </c>
      <c r="FC141" s="379">
        <f t="shared" si="242"/>
        <v>1.0286196280472506</v>
      </c>
      <c r="FD141" s="379">
        <f t="shared" si="330"/>
        <v>0.87564637744603935</v>
      </c>
      <c r="FE141" s="379"/>
      <c r="FF141" s="379">
        <f t="shared" si="255"/>
        <v>0.99517613227805524</v>
      </c>
      <c r="FG141" s="379">
        <f t="shared" si="244"/>
        <v>0.99285512951732069</v>
      </c>
      <c r="FH141" s="379">
        <f t="shared" si="331"/>
        <v>1.0224684951872063</v>
      </c>
      <c r="FI141" s="379"/>
      <c r="FJ141" s="379">
        <f t="shared" si="245"/>
        <v>0.99819470913402231</v>
      </c>
      <c r="FK141" s="379">
        <f t="shared" si="246"/>
        <v>1.0322723484571437</v>
      </c>
      <c r="FL141" s="379">
        <f t="shared" si="332"/>
        <v>1.0493462541315064</v>
      </c>
      <c r="FN141" s="379">
        <f t="shared" si="256"/>
        <v>1.0025392504314359</v>
      </c>
      <c r="FO141" s="379">
        <f t="shared" si="248"/>
        <v>1.0286196280472506</v>
      </c>
      <c r="FP141" s="379">
        <f t="shared" si="333"/>
        <v>0.87564637744603935</v>
      </c>
      <c r="FR141" s="336"/>
    </row>
    <row r="142" spans="1:189" x14ac:dyDescent="0.2">
      <c r="A142" s="330" t="s">
        <v>595</v>
      </c>
      <c r="B142" s="330">
        <f t="shared" si="238"/>
        <v>1997</v>
      </c>
      <c r="D142" s="384">
        <f t="shared" si="339"/>
        <v>843.80401104761904</v>
      </c>
      <c r="E142" s="384">
        <f t="shared" si="339"/>
        <v>1099.6188096954011</v>
      </c>
      <c r="F142" s="384">
        <f t="shared" si="339"/>
        <v>574.91231620498706</v>
      </c>
      <c r="G142" s="384">
        <f t="shared" si="339"/>
        <v>0</v>
      </c>
      <c r="H142" s="384">
        <f t="shared" si="334"/>
        <v>2518.3351369480069</v>
      </c>
      <c r="J142" s="390">
        <f t="shared" si="340"/>
        <v>367172.57313000003</v>
      </c>
      <c r="K142" s="390">
        <f t="shared" si="340"/>
        <v>482632.16244999995</v>
      </c>
      <c r="L142" s="390">
        <f t="shared" si="340"/>
        <v>1236390.2564000001</v>
      </c>
      <c r="M142" s="390"/>
      <c r="N142" s="390">
        <f t="shared" si="335"/>
        <v>2086194.9919799999</v>
      </c>
      <c r="P142" s="399">
        <f t="shared" si="341"/>
        <v>118101.18005000001</v>
      </c>
      <c r="Q142" s="399">
        <f t="shared" si="341"/>
        <v>306138.3282303125</v>
      </c>
      <c r="R142" s="390">
        <f t="shared" si="341"/>
        <v>691353.15156000003</v>
      </c>
      <c r="S142" s="399"/>
      <c r="T142" s="390">
        <f t="shared" si="336"/>
        <v>1115592.6598403126</v>
      </c>
      <c r="U142" s="390">
        <f t="shared" si="262"/>
        <v>1079410.5760054095</v>
      </c>
      <c r="W142" s="393">
        <f t="shared" si="263"/>
        <v>2.2981128569994369</v>
      </c>
      <c r="X142" s="393">
        <f t="shared" si="264"/>
        <v>2.2783786395696746</v>
      </c>
      <c r="Y142" s="393">
        <f t="shared" si="265"/>
        <v>0.46499259698063328</v>
      </c>
      <c r="Z142" s="384"/>
      <c r="AA142" s="384">
        <f t="shared" si="323"/>
        <v>2.257396653459951</v>
      </c>
      <c r="AB142" s="403"/>
      <c r="AC142" s="395"/>
      <c r="AD142" s="393">
        <f t="shared" si="296"/>
        <v>7.14475512175561</v>
      </c>
      <c r="AE142" s="393">
        <f t="shared" si="297"/>
        <v>3.5919017917552001</v>
      </c>
      <c r="AF142" s="393">
        <f t="shared" si="298"/>
        <v>0.83157546169816299</v>
      </c>
      <c r="AG142" s="384"/>
      <c r="AH142" s="393">
        <f t="shared" si="299"/>
        <v>2.3330650939771655</v>
      </c>
      <c r="AJ142" s="394">
        <f t="shared" si="266"/>
        <v>0.58688940187328686</v>
      </c>
      <c r="AK142" s="394">
        <f t="shared" si="267"/>
        <v>0.93511589532159844</v>
      </c>
      <c r="AL142" s="394">
        <f t="shared" si="268"/>
        <v>0.95836320256360541</v>
      </c>
      <c r="AM142" s="395"/>
      <c r="AN142" s="394">
        <f t="shared" si="269"/>
        <v>0.72666516711346751</v>
      </c>
      <c r="AO142" s="389"/>
      <c r="AP142" s="389">
        <f t="shared" si="300"/>
        <v>3.1089661676077385</v>
      </c>
      <c r="AQ142" s="389">
        <f t="shared" si="301"/>
        <v>1.5765166199212679</v>
      </c>
      <c r="AR142" s="389">
        <f t="shared" si="302"/>
        <v>1.7883627978120213</v>
      </c>
      <c r="AS142" s="389"/>
      <c r="AT142" s="389">
        <f t="shared" si="270"/>
        <v>1.8700329135175744</v>
      </c>
      <c r="AV142" s="389">
        <f t="shared" si="342"/>
        <v>0.10941265786653562</v>
      </c>
      <c r="AW142" s="389">
        <f t="shared" si="342"/>
        <v>0.28361620224552836</v>
      </c>
      <c r="AX142" s="389">
        <f t="shared" si="342"/>
        <v>0.64049136346106661</v>
      </c>
      <c r="AY142" s="402"/>
      <c r="AZ142" s="402">
        <f t="shared" si="272"/>
        <v>534749.94625574653</v>
      </c>
      <c r="BC142" s="379">
        <f t="shared" si="273"/>
        <v>0.58688940187328686</v>
      </c>
      <c r="BD142" s="379">
        <f t="shared" si="274"/>
        <v>0.93511589532159844</v>
      </c>
      <c r="BE142" s="379">
        <f t="shared" si="275"/>
        <v>0.95836320256360541</v>
      </c>
      <c r="BF142" s="379" t="e">
        <f t="shared" si="276"/>
        <v>#DIV/0!</v>
      </c>
      <c r="BG142" s="379"/>
      <c r="BH142" s="379"/>
      <c r="BI142" s="379"/>
      <c r="BJ142" s="379"/>
      <c r="BK142" s="379"/>
      <c r="BL142" s="379"/>
      <c r="BM142" s="379"/>
      <c r="BN142" s="379"/>
      <c r="BO142" s="379"/>
      <c r="BP142" s="379"/>
      <c r="BQ142" s="379"/>
      <c r="BR142" s="387">
        <f t="shared" si="303"/>
        <v>0.58688940187328686</v>
      </c>
      <c r="BS142" s="396">
        <f>Mining!BZ142</f>
        <v>0.83331641025914716</v>
      </c>
      <c r="BT142" s="387">
        <f t="shared" si="277"/>
        <v>0.95836320256360541</v>
      </c>
      <c r="BU142" s="387">
        <v>1</v>
      </c>
      <c r="BV142" s="387"/>
      <c r="BW142" s="387">
        <v>1</v>
      </c>
      <c r="BX142" s="396">
        <f>Mining!BW142</f>
        <v>1.1221618629000631</v>
      </c>
      <c r="BY142" s="387">
        <v>1</v>
      </c>
      <c r="BZ142" s="387">
        <v>1</v>
      </c>
      <c r="CB142" s="396">
        <f t="shared" si="304"/>
        <v>0.10941265786653562</v>
      </c>
      <c r="CC142" s="396">
        <f t="shared" si="305"/>
        <v>0.28361620224552836</v>
      </c>
      <c r="CD142" s="396">
        <f t="shared" si="306"/>
        <v>0.64049136346106661</v>
      </c>
      <c r="CE142" s="396"/>
      <c r="CG142" s="396">
        <v>1</v>
      </c>
      <c r="CH142" s="396">
        <v>1</v>
      </c>
      <c r="CI142" s="396">
        <v>1</v>
      </c>
      <c r="CJ142" s="396">
        <v>1</v>
      </c>
      <c r="CL142" s="388">
        <f t="shared" si="307"/>
        <v>1.2433653858281142</v>
      </c>
      <c r="CM142" s="388">
        <f t="shared" si="278"/>
        <v>0.71713181792675285</v>
      </c>
      <c r="CN142" s="388">
        <f t="shared" si="279"/>
        <v>0.86569648939517974</v>
      </c>
      <c r="CO142" s="388">
        <f t="shared" si="280"/>
        <v>1.0433149199735299</v>
      </c>
      <c r="CP142" s="388">
        <f t="shared" si="281"/>
        <v>1.050055456977061</v>
      </c>
      <c r="CQ142" s="388">
        <v>1</v>
      </c>
      <c r="CR142" s="388">
        <f t="shared" si="282"/>
        <v>0.756146038458679</v>
      </c>
      <c r="CS142" s="388">
        <f t="shared" si="283"/>
        <v>0.89165687948611372</v>
      </c>
      <c r="CT142" s="388">
        <f t="shared" si="284"/>
        <v>0.89165687948611394</v>
      </c>
      <c r="CU142" s="388"/>
      <c r="CV142" s="388">
        <f t="shared" si="308"/>
        <v>0.94840385514489678</v>
      </c>
      <c r="CY142" s="334"/>
      <c r="DA142" s="379">
        <f t="shared" si="285"/>
        <v>0.33506422503806732</v>
      </c>
      <c r="DB142" s="379">
        <f t="shared" si="286"/>
        <v>0.43664514446954783</v>
      </c>
      <c r="DC142" s="379">
        <f t="shared" si="287"/>
        <v>0.22829063049238493</v>
      </c>
      <c r="DD142" s="379">
        <f t="shared" si="288"/>
        <v>0</v>
      </c>
      <c r="DF142" s="379">
        <f t="shared" si="337"/>
        <v>0.32955894244576089</v>
      </c>
      <c r="DG142" s="379">
        <f t="shared" si="337"/>
        <v>0.43923343163887424</v>
      </c>
      <c r="DH142" s="379">
        <f t="shared" si="337"/>
        <v>0.2311602303598127</v>
      </c>
      <c r="DI142" s="379"/>
      <c r="DJ142" s="379">
        <f t="shared" si="290"/>
        <v>0.99995260444444789</v>
      </c>
      <c r="DK142" s="379"/>
      <c r="DL142" s="379">
        <f t="shared" si="338"/>
        <v>0.32957456281526137</v>
      </c>
      <c r="DM142" s="379">
        <f t="shared" si="338"/>
        <v>0.43925425033809762</v>
      </c>
      <c r="DN142" s="379">
        <f t="shared" si="338"/>
        <v>0.23117118684664095</v>
      </c>
      <c r="DO142" s="379">
        <f t="shared" si="338"/>
        <v>0</v>
      </c>
      <c r="DR142" s="379">
        <f t="shared" si="324"/>
        <v>-2.752275683745821E-3</v>
      </c>
      <c r="DS142" s="379">
        <f t="shared" si="325"/>
        <v>-7.8627886415597488E-3</v>
      </c>
      <c r="DT142" s="379">
        <f t="shared" si="309"/>
        <v>-2.1924066279368448E-2</v>
      </c>
      <c r="DU142" s="379">
        <f t="shared" si="310"/>
        <v>0</v>
      </c>
      <c r="DW142" s="379">
        <f t="shared" si="326"/>
        <v>-4.6406688877976658E-2</v>
      </c>
      <c r="DX142" s="379">
        <f t="shared" si="292"/>
        <v>-1.5807586778967227E-3</v>
      </c>
      <c r="DY142" s="379">
        <f t="shared" si="293"/>
        <v>1.9729368091969488E-2</v>
      </c>
      <c r="DZ142" s="379">
        <f t="shared" si="294"/>
        <v>0</v>
      </c>
      <c r="EA142" s="379"/>
      <c r="EC142" s="379">
        <f t="shared" si="327"/>
        <v>8.2386856579038756E-2</v>
      </c>
      <c r="ED142" s="379">
        <f t="shared" si="311"/>
        <v>-3.9014029874723799E-3</v>
      </c>
      <c r="EE142" s="379">
        <f t="shared" si="312"/>
        <v>-2.273481497698274E-2</v>
      </c>
      <c r="EF142" s="379"/>
      <c r="EH142" s="379">
        <f t="shared" si="313"/>
        <v>0</v>
      </c>
      <c r="EI142" s="379">
        <f t="shared" si="314"/>
        <v>1.5381155481474556E-3</v>
      </c>
      <c r="EJ142" s="379">
        <f t="shared" si="315"/>
        <v>0</v>
      </c>
      <c r="EK142" s="379">
        <f t="shared" si="316"/>
        <v>0</v>
      </c>
      <c r="EM142" s="379">
        <f t="shared" si="328"/>
        <v>0</v>
      </c>
      <c r="EN142" s="379">
        <f t="shared" si="317"/>
        <v>1.5381155481474556E-3</v>
      </c>
      <c r="EO142" s="379">
        <f t="shared" si="318"/>
        <v>0</v>
      </c>
      <c r="EP142" s="379">
        <v>1</v>
      </c>
      <c r="ER142" s="379">
        <f t="shared" si="319"/>
        <v>0</v>
      </c>
      <c r="ES142" s="379">
        <f t="shared" si="320"/>
        <v>0</v>
      </c>
      <c r="ET142" s="379">
        <f t="shared" si="321"/>
        <v>0</v>
      </c>
      <c r="EU142" s="379">
        <f t="shared" si="322"/>
        <v>0</v>
      </c>
      <c r="EX142" s="379">
        <f t="shared" si="239"/>
        <v>0.99061525834928343</v>
      </c>
      <c r="EY142" s="379">
        <f t="shared" si="240"/>
        <v>0.61928082753715019</v>
      </c>
      <c r="EZ142" s="379">
        <f t="shared" si="329"/>
        <v>0.756146038458679</v>
      </c>
      <c r="FA142" s="379"/>
      <c r="FB142" s="379">
        <f t="shared" si="254"/>
        <v>0.98863709334368521</v>
      </c>
      <c r="FC142" s="379">
        <f t="shared" si="242"/>
        <v>1.0169315192288964</v>
      </c>
      <c r="FD142" s="379">
        <f t="shared" si="330"/>
        <v>0.86569648939517974</v>
      </c>
      <c r="FE142" s="379"/>
      <c r="FF142" s="379">
        <f t="shared" si="255"/>
        <v>1.0203883296986151</v>
      </c>
      <c r="FG142" s="379">
        <f t="shared" si="244"/>
        <v>1.0130977872408811</v>
      </c>
      <c r="FH142" s="379">
        <f t="shared" si="331"/>
        <v>1.0433149199735299</v>
      </c>
      <c r="FI142" s="379"/>
      <c r="FJ142" s="379">
        <f t="shared" si="245"/>
        <v>1.0006758520771979</v>
      </c>
      <c r="FK142" s="379">
        <f t="shared" si="246"/>
        <v>1.0329700118680825</v>
      </c>
      <c r="FL142" s="379">
        <f t="shared" si="332"/>
        <v>1.050055456977061</v>
      </c>
      <c r="FN142" s="379">
        <f t="shared" si="256"/>
        <v>0.98863709334368521</v>
      </c>
      <c r="FO142" s="379">
        <f t="shared" si="248"/>
        <v>1.0169315192288964</v>
      </c>
      <c r="FP142" s="379">
        <f t="shared" si="333"/>
        <v>0.86569648939517974</v>
      </c>
      <c r="FR142" s="336"/>
    </row>
    <row r="143" spans="1:189" x14ac:dyDescent="0.2">
      <c r="A143" s="330" t="s">
        <v>595</v>
      </c>
      <c r="B143" s="330">
        <f t="shared" si="238"/>
        <v>1998</v>
      </c>
      <c r="D143" s="384">
        <f t="shared" si="339"/>
        <v>878.9083580952381</v>
      </c>
      <c r="E143" s="384">
        <f t="shared" si="339"/>
        <v>1094.6023372180282</v>
      </c>
      <c r="F143" s="384">
        <f t="shared" si="339"/>
        <v>609.05580901476003</v>
      </c>
      <c r="G143" s="384">
        <f t="shared" si="339"/>
        <v>0</v>
      </c>
      <c r="H143" s="384">
        <f t="shared" si="334"/>
        <v>2582.5665043280264</v>
      </c>
      <c r="J143" s="390">
        <f t="shared" si="340"/>
        <v>369355.39515</v>
      </c>
      <c r="K143" s="390">
        <f t="shared" si="340"/>
        <v>476550.53995999997</v>
      </c>
      <c r="L143" s="390">
        <f t="shared" si="340"/>
        <v>1317843.4204000002</v>
      </c>
      <c r="M143" s="390"/>
      <c r="N143" s="390">
        <f t="shared" si="335"/>
        <v>2163749.3555100001</v>
      </c>
      <c r="P143" s="399">
        <f t="shared" si="341"/>
        <v>113962.16524</v>
      </c>
      <c r="Q143" s="399">
        <f t="shared" si="341"/>
        <v>316459.97395500302</v>
      </c>
      <c r="R143" s="390">
        <f t="shared" si="341"/>
        <v>723019.78674000001</v>
      </c>
      <c r="S143" s="399"/>
      <c r="T143" s="390">
        <f t="shared" si="336"/>
        <v>1153441.925935003</v>
      </c>
      <c r="U143" s="390">
        <f t="shared" si="262"/>
        <v>1113243.0950547389</v>
      </c>
      <c r="W143" s="393">
        <f t="shared" si="263"/>
        <v>2.379573629182544</v>
      </c>
      <c r="X143" s="393">
        <f t="shared" si="264"/>
        <v>2.2969281229015195</v>
      </c>
      <c r="Y143" s="393">
        <f t="shared" si="265"/>
        <v>0.46216098178787851</v>
      </c>
      <c r="Z143" s="384"/>
      <c r="AA143" s="384">
        <f t="shared" si="323"/>
        <v>2.2390086975853136</v>
      </c>
      <c r="AB143" s="404"/>
      <c r="AD143" s="393">
        <f t="shared" si="296"/>
        <v>7.7122820213558629</v>
      </c>
      <c r="AE143" s="393">
        <f t="shared" si="297"/>
        <v>3.4588966292895802</v>
      </c>
      <c r="AF143" s="393">
        <f t="shared" si="298"/>
        <v>0.84237778852624723</v>
      </c>
      <c r="AG143" s="384"/>
      <c r="AH143" s="393">
        <f t="shared" si="299"/>
        <v>2.3198585428468701</v>
      </c>
      <c r="AJ143" s="394">
        <f t="shared" si="266"/>
        <v>0.6076927596009406</v>
      </c>
      <c r="AK143" s="394">
        <f t="shared" si="267"/>
        <v>0.94272916750224323</v>
      </c>
      <c r="AL143" s="394">
        <f t="shared" si="268"/>
        <v>0.95252716168429385</v>
      </c>
      <c r="AM143" s="395"/>
      <c r="AN143" s="394">
        <f t="shared" si="269"/>
        <v>0.72074600930483057</v>
      </c>
      <c r="AO143" s="389"/>
      <c r="AP143" s="389">
        <f t="shared" si="300"/>
        <v>3.2410352538682599</v>
      </c>
      <c r="AQ143" s="389">
        <f t="shared" si="301"/>
        <v>1.5058793502516055</v>
      </c>
      <c r="AR143" s="389">
        <f t="shared" si="302"/>
        <v>1.8226934373981392</v>
      </c>
      <c r="AS143" s="389"/>
      <c r="AT143" s="389">
        <f t="shared" si="270"/>
        <v>1.8759066294178806</v>
      </c>
      <c r="AV143" s="389">
        <f t="shared" si="342"/>
        <v>0.10236952355352036</v>
      </c>
      <c r="AW143" s="389">
        <f t="shared" si="342"/>
        <v>0.28426852621928228</v>
      </c>
      <c r="AX143" s="389">
        <f t="shared" si="342"/>
        <v>0.64947161132353459</v>
      </c>
      <c r="AY143" s="402"/>
      <c r="AZ143" s="402">
        <f t="shared" si="272"/>
        <v>533075.5722689213</v>
      </c>
      <c r="BC143" s="379">
        <f t="shared" si="273"/>
        <v>0.6076927596009406</v>
      </c>
      <c r="BD143" s="379">
        <f t="shared" si="274"/>
        <v>0.94272916750224323</v>
      </c>
      <c r="BE143" s="379">
        <f t="shared" si="275"/>
        <v>0.95252716168429385</v>
      </c>
      <c r="BF143" s="379" t="e">
        <f t="shared" si="276"/>
        <v>#DIV/0!</v>
      </c>
      <c r="BG143" s="379"/>
      <c r="BH143" s="379"/>
      <c r="BI143" s="379"/>
      <c r="BJ143" s="379"/>
      <c r="BK143" s="379"/>
      <c r="BL143" s="379"/>
      <c r="BM143" s="379"/>
      <c r="BN143" s="379"/>
      <c r="BO143" s="379"/>
      <c r="BP143" s="379"/>
      <c r="BQ143" s="379"/>
      <c r="BR143" s="387">
        <f t="shared" si="303"/>
        <v>0.6076927596009406</v>
      </c>
      <c r="BS143" s="396">
        <f>Mining!BZ143</f>
        <v>0.83237778286408237</v>
      </c>
      <c r="BT143" s="387">
        <f t="shared" si="277"/>
        <v>0.95252716168429385</v>
      </c>
      <c r="BU143" s="387">
        <v>1</v>
      </c>
      <c r="BV143" s="387"/>
      <c r="BW143" s="387">
        <v>1</v>
      </c>
      <c r="BX143" s="396">
        <f>Mining!BW143</f>
        <v>1.1325736785747194</v>
      </c>
      <c r="BY143" s="387">
        <v>1</v>
      </c>
      <c r="BZ143" s="387">
        <v>1</v>
      </c>
      <c r="CB143" s="396">
        <f t="shared" si="304"/>
        <v>0.10236952355352036</v>
      </c>
      <c r="CC143" s="396">
        <f t="shared" si="305"/>
        <v>0.28426852621928228</v>
      </c>
      <c r="CD143" s="396">
        <f t="shared" si="306"/>
        <v>0.64947161132353459</v>
      </c>
      <c r="CE143" s="396"/>
      <c r="CG143" s="396">
        <v>1</v>
      </c>
      <c r="CH143" s="396">
        <v>1</v>
      </c>
      <c r="CI143" s="396">
        <v>1</v>
      </c>
      <c r="CJ143" s="396">
        <v>1</v>
      </c>
      <c r="CL143" s="388">
        <f t="shared" si="307"/>
        <v>1.282336824534025</v>
      </c>
      <c r="CM143" s="388">
        <f t="shared" si="278"/>
        <v>0.71307242067930343</v>
      </c>
      <c r="CN143" s="388">
        <f t="shared" si="279"/>
        <v>0.86460600338086058</v>
      </c>
      <c r="CO143" s="388">
        <f t="shared" si="280"/>
        <v>1.0244463433459834</v>
      </c>
      <c r="CP143" s="388">
        <f t="shared" si="281"/>
        <v>1.05423614437042</v>
      </c>
      <c r="CQ143" s="388">
        <v>1</v>
      </c>
      <c r="CR143" s="388">
        <f t="shared" si="282"/>
        <v>0.76363930631597821</v>
      </c>
      <c r="CS143" s="388">
        <f t="shared" si="283"/>
        <v>0.91439902359668801</v>
      </c>
      <c r="CT143" s="388">
        <f t="shared" si="284"/>
        <v>0.91439902359668834</v>
      </c>
      <c r="CU143" s="388"/>
      <c r="CV143" s="388">
        <f t="shared" si="308"/>
        <v>0.93378171445806701</v>
      </c>
      <c r="CY143" s="334"/>
      <c r="DA143" s="379">
        <f t="shared" si="285"/>
        <v>0.34032361088177537</v>
      </c>
      <c r="DB143" s="379">
        <f t="shared" si="286"/>
        <v>0.42384284601524302</v>
      </c>
      <c r="DC143" s="379">
        <f t="shared" si="287"/>
        <v>0.23583354310298155</v>
      </c>
      <c r="DD143" s="379">
        <f t="shared" si="288"/>
        <v>0</v>
      </c>
      <c r="DF143" s="379">
        <f t="shared" si="337"/>
        <v>0.33768709186057827</v>
      </c>
      <c r="DG143" s="379">
        <f t="shared" si="337"/>
        <v>0.43021224803941271</v>
      </c>
      <c r="DH143" s="379">
        <f t="shared" si="337"/>
        <v>0.23204165421312026</v>
      </c>
      <c r="DI143" s="379"/>
      <c r="DJ143" s="379">
        <f t="shared" si="290"/>
        <v>0.99994099411311121</v>
      </c>
      <c r="DK143" s="379"/>
      <c r="DL143" s="379">
        <f t="shared" si="338"/>
        <v>0.33770701856271712</v>
      </c>
      <c r="DM143" s="379">
        <f t="shared" si="338"/>
        <v>0.43023763459261477</v>
      </c>
      <c r="DN143" s="379">
        <f t="shared" si="338"/>
        <v>0.23205534684466811</v>
      </c>
      <c r="DO143" s="379">
        <f t="shared" si="338"/>
        <v>0</v>
      </c>
      <c r="DR143" s="379">
        <f t="shared" si="324"/>
        <v>3.4833035045805788E-2</v>
      </c>
      <c r="DS143" s="379">
        <f t="shared" si="325"/>
        <v>-1.1270105860847004E-3</v>
      </c>
      <c r="DT143" s="379">
        <f t="shared" si="309"/>
        <v>-6.1082091718304638E-3</v>
      </c>
      <c r="DU143" s="379">
        <f t="shared" si="310"/>
        <v>0</v>
      </c>
      <c r="DW143" s="379">
        <f t="shared" si="326"/>
        <v>4.1602552630921268E-2</v>
      </c>
      <c r="DX143" s="379">
        <f t="shared" si="292"/>
        <v>-4.5840728784326344E-2</v>
      </c>
      <c r="DY143" s="379">
        <f t="shared" si="293"/>
        <v>1.9014754536274232E-2</v>
      </c>
      <c r="DZ143" s="379">
        <f t="shared" si="294"/>
        <v>0</v>
      </c>
      <c r="EA143" s="379"/>
      <c r="EC143" s="379">
        <f t="shared" si="327"/>
        <v>-6.6537539154332304E-2</v>
      </c>
      <c r="ED143" s="379">
        <f t="shared" si="311"/>
        <v>2.2973826481631058E-3</v>
      </c>
      <c r="EE143" s="379">
        <f t="shared" si="312"/>
        <v>1.3923489458395027E-2</v>
      </c>
      <c r="EF143" s="379"/>
      <c r="EH143" s="379">
        <f t="shared" si="313"/>
        <v>0</v>
      </c>
      <c r="EI143" s="379">
        <f t="shared" si="314"/>
        <v>9.2355750730693312E-3</v>
      </c>
      <c r="EJ143" s="379">
        <f t="shared" si="315"/>
        <v>0</v>
      </c>
      <c r="EK143" s="379">
        <f t="shared" si="316"/>
        <v>0</v>
      </c>
      <c r="EM143" s="379">
        <f t="shared" si="328"/>
        <v>0</v>
      </c>
      <c r="EN143" s="379">
        <f t="shared" si="317"/>
        <v>9.2355750730693312E-3</v>
      </c>
      <c r="EO143" s="379">
        <f t="shared" si="318"/>
        <v>0</v>
      </c>
      <c r="EP143" s="379">
        <v>1</v>
      </c>
      <c r="ER143" s="379">
        <f t="shared" si="319"/>
        <v>0</v>
      </c>
      <c r="ES143" s="379">
        <f t="shared" si="320"/>
        <v>0</v>
      </c>
      <c r="ET143" s="379">
        <f t="shared" si="321"/>
        <v>0</v>
      </c>
      <c r="EU143" s="379">
        <f t="shared" si="322"/>
        <v>0</v>
      </c>
      <c r="EX143" s="379">
        <f t="shared" si="239"/>
        <v>1.0099098156654678</v>
      </c>
      <c r="EY143" s="379">
        <f t="shared" si="240"/>
        <v>0.62541778638320167</v>
      </c>
      <c r="EZ143" s="379">
        <f t="shared" si="329"/>
        <v>0.76363930631597821</v>
      </c>
      <c r="FA143" s="379"/>
      <c r="FB143" s="379">
        <f t="shared" si="254"/>
        <v>0.99874033679508056</v>
      </c>
      <c r="FC143" s="379">
        <f t="shared" si="242"/>
        <v>1.0156505280122008</v>
      </c>
      <c r="FD143" s="379">
        <f t="shared" si="330"/>
        <v>0.86460600338086058</v>
      </c>
      <c r="FE143" s="379"/>
      <c r="FF143" s="379">
        <f t="shared" si="255"/>
        <v>0.98191478309538105</v>
      </c>
      <c r="FG143" s="379">
        <f t="shared" si="244"/>
        <v>0.99477569401304022</v>
      </c>
      <c r="FH143" s="379">
        <f t="shared" si="331"/>
        <v>1.0244463433459834</v>
      </c>
      <c r="FI143" s="379"/>
      <c r="FJ143" s="379">
        <f t="shared" si="245"/>
        <v>1.0039813967591715</v>
      </c>
      <c r="FK143" s="379">
        <f t="shared" si="246"/>
        <v>1.0370826753256555</v>
      </c>
      <c r="FL143" s="379">
        <f t="shared" si="332"/>
        <v>1.05423614437042</v>
      </c>
      <c r="FN143" s="379">
        <f t="shared" si="256"/>
        <v>0.99874033679508056</v>
      </c>
      <c r="FO143" s="379">
        <f t="shared" si="248"/>
        <v>1.0156505280122008</v>
      </c>
      <c r="FP143" s="379">
        <f t="shared" si="333"/>
        <v>0.86460600338086058</v>
      </c>
      <c r="FR143" s="336"/>
    </row>
    <row r="144" spans="1:189" x14ac:dyDescent="0.2">
      <c r="A144" s="330" t="s">
        <v>595</v>
      </c>
      <c r="B144" s="330">
        <f t="shared" si="238"/>
        <v>1999</v>
      </c>
      <c r="D144" s="384">
        <f t="shared" si="339"/>
        <v>914.56962209523806</v>
      </c>
      <c r="E144" s="384">
        <f t="shared" si="339"/>
        <v>1038.0887329834909</v>
      </c>
      <c r="F144" s="384">
        <f t="shared" si="339"/>
        <v>629.86528697946142</v>
      </c>
      <c r="G144" s="384">
        <f t="shared" si="339"/>
        <v>0</v>
      </c>
      <c r="H144" s="384">
        <f t="shared" si="334"/>
        <v>2582.5236420581905</v>
      </c>
      <c r="J144" s="390">
        <f t="shared" si="340"/>
        <v>377782.38647999993</v>
      </c>
      <c r="K144" s="390">
        <f t="shared" si="340"/>
        <v>452490.52017999999</v>
      </c>
      <c r="L144" s="390">
        <f t="shared" si="340"/>
        <v>1371271.5380000002</v>
      </c>
      <c r="M144" s="390"/>
      <c r="N144" s="390">
        <f t="shared" si="335"/>
        <v>2201544.44466</v>
      </c>
      <c r="P144" s="399">
        <f t="shared" si="341"/>
        <v>116824.77282</v>
      </c>
      <c r="Q144" s="399">
        <f t="shared" si="341"/>
        <v>305648.33814417385</v>
      </c>
      <c r="R144" s="390">
        <f t="shared" si="341"/>
        <v>752832.46826999995</v>
      </c>
      <c r="S144" s="399"/>
      <c r="T144" s="390">
        <f t="shared" si="336"/>
        <v>1175305.5792341738</v>
      </c>
      <c r="U144" s="390">
        <f t="shared" si="262"/>
        <v>1145336.1228106003</v>
      </c>
      <c r="W144" s="393">
        <f t="shared" si="263"/>
        <v>2.4208900542367031</v>
      </c>
      <c r="X144" s="393">
        <f t="shared" si="264"/>
        <v>2.2941668094406507</v>
      </c>
      <c r="Y144" s="393">
        <f t="shared" si="265"/>
        <v>0.45932936659512386</v>
      </c>
      <c r="Z144" s="384"/>
      <c r="AA144" s="384">
        <f t="shared" si="323"/>
        <v>2.1973210096909064</v>
      </c>
      <c r="AB144" s="404"/>
      <c r="AD144" s="393">
        <f t="shared" si="296"/>
        <v>7.8285589607298336</v>
      </c>
      <c r="AE144" s="393">
        <f t="shared" si="297"/>
        <v>3.396349999108538</v>
      </c>
      <c r="AF144" s="393">
        <f t="shared" si="298"/>
        <v>0.83666062972401334</v>
      </c>
      <c r="AG144" s="384"/>
      <c r="AH144" s="393">
        <f t="shared" si="299"/>
        <v>2.2548172458935465</v>
      </c>
      <c r="AJ144" s="394">
        <f t="shared" si="266"/>
        <v>0.61824410041682987</v>
      </c>
      <c r="AK144" s="394">
        <f t="shared" si="267"/>
        <v>0.94159584046678979</v>
      </c>
      <c r="AL144" s="394">
        <f t="shared" si="268"/>
        <v>0.94669112080498252</v>
      </c>
      <c r="AM144" s="395"/>
      <c r="AN144" s="394">
        <f t="shared" si="269"/>
        <v>0.70732657296255863</v>
      </c>
      <c r="AO144" s="389"/>
      <c r="AP144" s="389">
        <f t="shared" si="300"/>
        <v>3.2337523742680445</v>
      </c>
      <c r="AQ144" s="389">
        <f t="shared" si="301"/>
        <v>1.4804285307992118</v>
      </c>
      <c r="AR144" s="389">
        <f t="shared" si="302"/>
        <v>1.8214829936216299</v>
      </c>
      <c r="AS144" s="389"/>
      <c r="AT144" s="389">
        <f t="shared" si="270"/>
        <v>1.8731676966040789</v>
      </c>
      <c r="AV144" s="389">
        <f t="shared" si="342"/>
        <v>0.10200042633189423</v>
      </c>
      <c r="AW144" s="389">
        <f t="shared" si="342"/>
        <v>0.26686344039697918</v>
      </c>
      <c r="AX144" s="389">
        <f t="shared" si="342"/>
        <v>0.65730264965588003</v>
      </c>
      <c r="AY144" s="402"/>
      <c r="AZ144" s="402">
        <f t="shared" si="272"/>
        <v>533855.0316733144</v>
      </c>
      <c r="BC144" s="379">
        <f t="shared" si="273"/>
        <v>0.61824410041682987</v>
      </c>
      <c r="BD144" s="379">
        <f t="shared" si="274"/>
        <v>0.94159584046678979</v>
      </c>
      <c r="BE144" s="379">
        <f t="shared" si="275"/>
        <v>0.94669112080498252</v>
      </c>
      <c r="BF144" s="379" t="e">
        <f t="shared" si="276"/>
        <v>#DIV/0!</v>
      </c>
      <c r="BG144" s="379"/>
      <c r="BH144" s="379"/>
      <c r="BI144" s="379"/>
      <c r="BJ144" s="379"/>
      <c r="BK144" s="379"/>
      <c r="BL144" s="379"/>
      <c r="BM144" s="379"/>
      <c r="BN144" s="379"/>
      <c r="BO144" s="379"/>
      <c r="BP144" s="379"/>
      <c r="BQ144" s="379"/>
      <c r="BR144" s="387">
        <f t="shared" si="303"/>
        <v>0.61824410041682987</v>
      </c>
      <c r="BS144" s="396">
        <f>Mining!BZ144</f>
        <v>0.81957458431987573</v>
      </c>
      <c r="BT144" s="387">
        <f t="shared" si="277"/>
        <v>0.94669112080498252</v>
      </c>
      <c r="BU144" s="387">
        <v>1</v>
      </c>
      <c r="BV144" s="387"/>
      <c r="BW144" s="387">
        <v>1</v>
      </c>
      <c r="BX144" s="396">
        <f>Mining!BW144</f>
        <v>1.148883650715173</v>
      </c>
      <c r="BY144" s="387">
        <v>1</v>
      </c>
      <c r="BZ144" s="387">
        <v>1</v>
      </c>
      <c r="CB144" s="396">
        <f t="shared" si="304"/>
        <v>0.10200042633189423</v>
      </c>
      <c r="CC144" s="396">
        <f t="shared" si="305"/>
        <v>0.26686344039697918</v>
      </c>
      <c r="CD144" s="396">
        <f t="shared" si="306"/>
        <v>0.65730264965588003</v>
      </c>
      <c r="CE144" s="396"/>
      <c r="CG144" s="396">
        <v>1</v>
      </c>
      <c r="CH144" s="396">
        <v>1</v>
      </c>
      <c r="CI144" s="396">
        <v>1</v>
      </c>
      <c r="CJ144" s="396">
        <v>1</v>
      </c>
      <c r="CL144" s="388">
        <f t="shared" si="307"/>
        <v>1.3193045555578675</v>
      </c>
      <c r="CM144" s="388">
        <f t="shared" si="278"/>
        <v>0.6930801865813947</v>
      </c>
      <c r="CN144" s="388">
        <f t="shared" si="279"/>
        <v>0.85773547471503397</v>
      </c>
      <c r="CO144" s="388">
        <f t="shared" si="280"/>
        <v>0.99968673846813472</v>
      </c>
      <c r="CP144" s="388">
        <f t="shared" si="281"/>
        <v>1.0604780713068811</v>
      </c>
      <c r="CQ144" s="388">
        <v>1</v>
      </c>
      <c r="CR144" s="388">
        <f t="shared" si="282"/>
        <v>0.76219217869366884</v>
      </c>
      <c r="CS144" s="388">
        <f t="shared" si="283"/>
        <v>0.91438384752373059</v>
      </c>
      <c r="CT144" s="388">
        <f t="shared" si="284"/>
        <v>0.91438384752373081</v>
      </c>
      <c r="CU144" s="388"/>
      <c r="CV144" s="388">
        <f t="shared" si="308"/>
        <v>0.90932471620119959</v>
      </c>
      <c r="CY144" s="334"/>
      <c r="DA144" s="379">
        <f t="shared" si="285"/>
        <v>0.35413794754899308</v>
      </c>
      <c r="DB144" s="379">
        <f t="shared" si="286"/>
        <v>0.40196678786497642</v>
      </c>
      <c r="DC144" s="379">
        <f t="shared" si="287"/>
        <v>0.24389526458603047</v>
      </c>
      <c r="DD144" s="379">
        <f t="shared" si="288"/>
        <v>0</v>
      </c>
      <c r="DF144" s="379">
        <f t="shared" si="337"/>
        <v>0.3471849748949235</v>
      </c>
      <c r="DG144" s="379">
        <f t="shared" si="337"/>
        <v>0.41280821446912963</v>
      </c>
      <c r="DH144" s="379">
        <f t="shared" si="337"/>
        <v>0.23984182294489889</v>
      </c>
      <c r="DI144" s="379"/>
      <c r="DJ144" s="379">
        <f t="shared" si="290"/>
        <v>0.999835012308952</v>
      </c>
      <c r="DK144" s="379"/>
      <c r="DL144" s="379">
        <f t="shared" si="338"/>
        <v>0.34724226559455823</v>
      </c>
      <c r="DM144" s="379">
        <f t="shared" si="338"/>
        <v>0.41287633398216173</v>
      </c>
      <c r="DN144" s="379">
        <f t="shared" si="338"/>
        <v>0.2398814004232801</v>
      </c>
      <c r="DO144" s="379">
        <f t="shared" si="338"/>
        <v>0</v>
      </c>
      <c r="DR144" s="379">
        <f t="shared" si="324"/>
        <v>1.7213939324685745E-2</v>
      </c>
      <c r="DS144" s="379">
        <f t="shared" si="325"/>
        <v>-1.5500997681560495E-2</v>
      </c>
      <c r="DT144" s="379">
        <f t="shared" si="309"/>
        <v>-6.1457488085048468E-3</v>
      </c>
      <c r="DU144" s="379">
        <f t="shared" si="310"/>
        <v>0</v>
      </c>
      <c r="DW144" s="379">
        <f t="shared" si="326"/>
        <v>-2.24961283362396E-3</v>
      </c>
      <c r="DX144" s="379">
        <f t="shared" si="292"/>
        <v>-1.7045419751325619E-2</v>
      </c>
      <c r="DY144" s="379">
        <f t="shared" si="293"/>
        <v>-6.6431680459900382E-4</v>
      </c>
      <c r="DZ144" s="379">
        <f t="shared" si="294"/>
        <v>0</v>
      </c>
      <c r="EA144" s="379"/>
      <c r="EC144" s="379">
        <f t="shared" si="327"/>
        <v>-3.6120537596829555E-3</v>
      </c>
      <c r="ED144" s="379">
        <f t="shared" si="311"/>
        <v>-6.3182237927184234E-2</v>
      </c>
      <c r="EE144" s="379">
        <f t="shared" si="312"/>
        <v>1.1985439735866884E-2</v>
      </c>
      <c r="EF144" s="379"/>
      <c r="EH144" s="379">
        <f t="shared" si="313"/>
        <v>0</v>
      </c>
      <c r="EI144" s="379">
        <f t="shared" si="314"/>
        <v>1.4298097791872723E-2</v>
      </c>
      <c r="EJ144" s="379">
        <f t="shared" si="315"/>
        <v>0</v>
      </c>
      <c r="EK144" s="379">
        <f t="shared" si="316"/>
        <v>0</v>
      </c>
      <c r="EM144" s="379">
        <f t="shared" si="328"/>
        <v>0</v>
      </c>
      <c r="EN144" s="379">
        <f t="shared" si="317"/>
        <v>1.4298097791872723E-2</v>
      </c>
      <c r="EO144" s="379">
        <f t="shared" si="318"/>
        <v>0</v>
      </c>
      <c r="EP144" s="379">
        <v>1</v>
      </c>
      <c r="ER144" s="379">
        <f t="shared" si="319"/>
        <v>0</v>
      </c>
      <c r="ES144" s="379">
        <f t="shared" si="320"/>
        <v>0</v>
      </c>
      <c r="ET144" s="379">
        <f t="shared" si="321"/>
        <v>0</v>
      </c>
      <c r="EU144" s="379">
        <f t="shared" si="322"/>
        <v>0</v>
      </c>
      <c r="EX144" s="379">
        <f t="shared" si="239"/>
        <v>0.99810495922572295</v>
      </c>
      <c r="EY144" s="379">
        <f t="shared" si="240"/>
        <v>0.62423259417704746</v>
      </c>
      <c r="EZ144" s="379">
        <f t="shared" si="329"/>
        <v>0.76219217869366884</v>
      </c>
      <c r="FA144" s="379"/>
      <c r="FB144" s="379">
        <f t="shared" si="254"/>
        <v>0.9920535727962092</v>
      </c>
      <c r="FC144" s="379">
        <f t="shared" si="242"/>
        <v>1.00757973502686</v>
      </c>
      <c r="FD144" s="379">
        <f t="shared" si="330"/>
        <v>0.85773547471503397</v>
      </c>
      <c r="FE144" s="379"/>
      <c r="FF144" s="379">
        <f t="shared" si="255"/>
        <v>0.97583123309613229</v>
      </c>
      <c r="FG144" s="379">
        <f t="shared" si="244"/>
        <v>0.97073319214280585</v>
      </c>
      <c r="FH144" s="379">
        <f t="shared" si="331"/>
        <v>0.99968673846813472</v>
      </c>
      <c r="FI144" s="379"/>
      <c r="FJ144" s="379">
        <f t="shared" si="245"/>
        <v>1.0059208052861712</v>
      </c>
      <c r="FK144" s="379">
        <f t="shared" si="246"/>
        <v>1.0432230399119202</v>
      </c>
      <c r="FL144" s="379">
        <f t="shared" si="332"/>
        <v>1.0604780713068811</v>
      </c>
      <c r="FN144" s="379">
        <f t="shared" si="256"/>
        <v>0.9920535727962092</v>
      </c>
      <c r="FO144" s="379">
        <f t="shared" si="248"/>
        <v>1.00757973502686</v>
      </c>
      <c r="FP144" s="379">
        <f t="shared" si="333"/>
        <v>0.85773547471503397</v>
      </c>
      <c r="FR144" s="336"/>
    </row>
    <row r="145" spans="1:174" x14ac:dyDescent="0.2">
      <c r="A145" s="330" t="s">
        <v>595</v>
      </c>
      <c r="B145" s="330">
        <f t="shared" si="238"/>
        <v>2000</v>
      </c>
      <c r="D145" s="384">
        <f t="shared" si="339"/>
        <v>939.1667177142856</v>
      </c>
      <c r="E145" s="384">
        <f t="shared" si="339"/>
        <v>1054.5169204365886</v>
      </c>
      <c r="F145" s="384">
        <f t="shared" si="339"/>
        <v>651.77023776318015</v>
      </c>
      <c r="G145" s="384">
        <f t="shared" si="339"/>
        <v>0</v>
      </c>
      <c r="H145" s="384">
        <f t="shared" si="334"/>
        <v>2645.4538759140542</v>
      </c>
      <c r="J145" s="390">
        <f t="shared" si="340"/>
        <v>382740.39486</v>
      </c>
      <c r="K145" s="390">
        <f t="shared" si="340"/>
        <v>475849.22902999993</v>
      </c>
      <c r="L145" s="390">
        <f t="shared" si="340"/>
        <v>1427762.2085999998</v>
      </c>
      <c r="M145" s="390"/>
      <c r="N145" s="390">
        <f t="shared" si="335"/>
        <v>2286351.8324899999</v>
      </c>
      <c r="P145" s="399">
        <f t="shared" si="341"/>
        <v>138243.69041000001</v>
      </c>
      <c r="Q145" s="399">
        <f t="shared" si="341"/>
        <v>271295.68509155762</v>
      </c>
      <c r="R145" s="390">
        <f t="shared" si="341"/>
        <v>783314.78679000004</v>
      </c>
      <c r="S145" s="399"/>
      <c r="T145" s="390">
        <f t="shared" si="336"/>
        <v>1192854.1622915575</v>
      </c>
      <c r="U145" s="390">
        <f t="shared" si="262"/>
        <v>1179948.0529703486</v>
      </c>
      <c r="W145" s="393">
        <f t="shared" si="263"/>
        <v>2.4537956545135953</v>
      </c>
      <c r="X145" s="393">
        <f t="shared" si="264"/>
        <v>2.2160736134556323</v>
      </c>
      <c r="Y145" s="393">
        <f t="shared" si="265"/>
        <v>0.45649775140236909</v>
      </c>
      <c r="Z145" s="384"/>
      <c r="AA145" s="384">
        <f t="shared" si="323"/>
        <v>2.2177513056851388</v>
      </c>
      <c r="AB145" s="404"/>
      <c r="AD145" s="393">
        <f t="shared" si="296"/>
        <v>6.7935593655589361</v>
      </c>
      <c r="AE145" s="393">
        <f t="shared" si="297"/>
        <v>3.8869653237599682</v>
      </c>
      <c r="AF145" s="393">
        <f t="shared" si="298"/>
        <v>0.83206681241664615</v>
      </c>
      <c r="AG145" s="384"/>
      <c r="AH145" s="393">
        <f t="shared" si="299"/>
        <v>2.2420087640761022</v>
      </c>
      <c r="AJ145" s="394">
        <f t="shared" si="266"/>
        <v>0.62664749453473301</v>
      </c>
      <c r="AK145" s="394">
        <f t="shared" si="267"/>
        <v>0.90954401746697089</v>
      </c>
      <c r="AL145" s="394">
        <f t="shared" si="268"/>
        <v>0.94085507992567097</v>
      </c>
      <c r="AM145" s="395"/>
      <c r="AN145" s="394">
        <f t="shared" si="269"/>
        <v>0.71390316836508649</v>
      </c>
      <c r="AO145" s="389"/>
      <c r="AP145" s="389">
        <f t="shared" si="300"/>
        <v>2.7685921413474799</v>
      </c>
      <c r="AQ145" s="389">
        <f t="shared" si="301"/>
        <v>1.7539874578890151</v>
      </c>
      <c r="AR145" s="389">
        <f t="shared" si="302"/>
        <v>1.8227183153926221</v>
      </c>
      <c r="AS145" s="389"/>
      <c r="AT145" s="389">
        <f t="shared" si="270"/>
        <v>1.9167069242544752</v>
      </c>
      <c r="AV145" s="389">
        <f t="shared" si="342"/>
        <v>0.11716082759914007</v>
      </c>
      <c r="AW145" s="389">
        <f t="shared" si="342"/>
        <v>0.2299217193575683</v>
      </c>
      <c r="AX145" s="389">
        <f t="shared" si="342"/>
        <v>0.66385531534046627</v>
      </c>
      <c r="AY145" s="402"/>
      <c r="AZ145" s="402">
        <f t="shared" si="272"/>
        <v>521728.17207772192</v>
      </c>
      <c r="BC145" s="379">
        <f t="shared" si="273"/>
        <v>0.62664749453473301</v>
      </c>
      <c r="BD145" s="379">
        <f t="shared" si="274"/>
        <v>0.90954401746697089</v>
      </c>
      <c r="BE145" s="379">
        <f t="shared" si="275"/>
        <v>0.94085507992567097</v>
      </c>
      <c r="BF145" s="379" t="e">
        <f t="shared" si="276"/>
        <v>#DIV/0!</v>
      </c>
      <c r="BG145" s="379"/>
      <c r="BH145" s="379"/>
      <c r="BI145" s="379"/>
      <c r="BJ145" s="379"/>
      <c r="BK145" s="379"/>
      <c r="BL145" s="379"/>
      <c r="BM145" s="379"/>
      <c r="BN145" s="379"/>
      <c r="BO145" s="379"/>
      <c r="BP145" s="379"/>
      <c r="BQ145" s="379"/>
      <c r="BR145" s="387">
        <f t="shared" si="303"/>
        <v>0.62664749453473301</v>
      </c>
      <c r="BS145" s="396">
        <f>Mining!BZ145</f>
        <v>0.80308775447079883</v>
      </c>
      <c r="BT145" s="387">
        <f t="shared" si="277"/>
        <v>0.94085507992567097</v>
      </c>
      <c r="BU145" s="387">
        <v>1</v>
      </c>
      <c r="BV145" s="387"/>
      <c r="BW145" s="387">
        <v>1</v>
      </c>
      <c r="BX145" s="396">
        <f>Mining!BW145</f>
        <v>1.1325586928745062</v>
      </c>
      <c r="BY145" s="387">
        <v>1</v>
      </c>
      <c r="BZ145" s="387">
        <v>1</v>
      </c>
      <c r="CB145" s="396">
        <f t="shared" si="304"/>
        <v>0.11716082759914007</v>
      </c>
      <c r="CC145" s="396">
        <f t="shared" si="305"/>
        <v>0.2299217193575683</v>
      </c>
      <c r="CD145" s="396">
        <f t="shared" si="306"/>
        <v>0.66385531534046627</v>
      </c>
      <c r="CE145" s="396"/>
      <c r="CG145" s="396">
        <v>1</v>
      </c>
      <c r="CH145" s="396">
        <v>1</v>
      </c>
      <c r="CI145" s="396">
        <v>1</v>
      </c>
      <c r="CJ145" s="396">
        <v>1</v>
      </c>
      <c r="CL145" s="388">
        <f t="shared" si="307"/>
        <v>1.3591737923932081</v>
      </c>
      <c r="CM145" s="388">
        <f t="shared" si="278"/>
        <v>0.68914314690155998</v>
      </c>
      <c r="CN145" s="388">
        <f t="shared" si="279"/>
        <v>0.86893474073866861</v>
      </c>
      <c r="CO145" s="388">
        <f t="shared" si="280"/>
        <v>0.99164475003236985</v>
      </c>
      <c r="CP145" s="388">
        <f t="shared" si="281"/>
        <v>1.0544202936170781</v>
      </c>
      <c r="CQ145" s="388">
        <v>1</v>
      </c>
      <c r="CR145" s="388">
        <f t="shared" si="282"/>
        <v>0.75849445088384937</v>
      </c>
      <c r="CS145" s="388">
        <f t="shared" si="283"/>
        <v>0.93666530447598229</v>
      </c>
      <c r="CT145" s="388">
        <f t="shared" si="284"/>
        <v>0.93666530447598306</v>
      </c>
      <c r="CU145" s="388"/>
      <c r="CV145" s="388">
        <f t="shared" si="308"/>
        <v>0.9085671570814039</v>
      </c>
      <c r="CY145" s="334"/>
      <c r="DA145" s="379">
        <f t="shared" si="285"/>
        <v>0.35501156390027244</v>
      </c>
      <c r="DB145" s="379">
        <f t="shared" si="286"/>
        <v>0.3986147443497699</v>
      </c>
      <c r="DC145" s="379">
        <f t="shared" si="287"/>
        <v>0.24637369174995774</v>
      </c>
      <c r="DD145" s="379">
        <f t="shared" si="288"/>
        <v>0</v>
      </c>
      <c r="DF145" s="379">
        <f t="shared" si="337"/>
        <v>0.35457457635346451</v>
      </c>
      <c r="DG145" s="379">
        <f t="shared" si="337"/>
        <v>0.40028842692270999</v>
      </c>
      <c r="DH145" s="379">
        <f t="shared" si="337"/>
        <v>0.2451323899798051</v>
      </c>
      <c r="DI145" s="379"/>
      <c r="DJ145" s="379">
        <f t="shared" si="290"/>
        <v>0.99999539325597964</v>
      </c>
      <c r="DK145" s="379"/>
      <c r="DL145" s="379">
        <f t="shared" si="338"/>
        <v>0.35457620979529875</v>
      </c>
      <c r="DM145" s="379">
        <f t="shared" si="338"/>
        <v>0.40029027095752212</v>
      </c>
      <c r="DN145" s="379">
        <f t="shared" si="338"/>
        <v>0.24513351924717908</v>
      </c>
      <c r="DO145" s="379">
        <f t="shared" si="338"/>
        <v>0</v>
      </c>
      <c r="DR145" s="379">
        <f t="shared" si="324"/>
        <v>1.3500808895227897E-2</v>
      </c>
      <c r="DS145" s="379">
        <f t="shared" si="325"/>
        <v>-2.0321414773317753E-2</v>
      </c>
      <c r="DT145" s="379">
        <f t="shared" si="309"/>
        <v>-6.1837527197721957E-3</v>
      </c>
      <c r="DU145" s="379">
        <f t="shared" si="310"/>
        <v>0</v>
      </c>
      <c r="DW145" s="379">
        <f t="shared" si="326"/>
        <v>-0.15530424995874151</v>
      </c>
      <c r="DX145" s="379">
        <f t="shared" si="292"/>
        <v>0.16956014964559379</v>
      </c>
      <c r="DY145" s="379">
        <f t="shared" si="293"/>
        <v>6.7796573984716627E-4</v>
      </c>
      <c r="DZ145" s="379">
        <f t="shared" si="294"/>
        <v>0</v>
      </c>
      <c r="EA145" s="379"/>
      <c r="EC145" s="379">
        <f t="shared" si="327"/>
        <v>0.13857059277157033</v>
      </c>
      <c r="ED145" s="379">
        <f t="shared" si="311"/>
        <v>-0.14899816800153087</v>
      </c>
      <c r="EE145" s="379">
        <f t="shared" si="312"/>
        <v>9.919660766976415E-3</v>
      </c>
      <c r="EF145" s="379"/>
      <c r="EH145" s="379">
        <f t="shared" si="313"/>
        <v>0</v>
      </c>
      <c r="EI145" s="379">
        <f t="shared" si="314"/>
        <v>-1.4311329424957275E-2</v>
      </c>
      <c r="EJ145" s="379">
        <f t="shared" si="315"/>
        <v>0</v>
      </c>
      <c r="EK145" s="379">
        <f t="shared" si="316"/>
        <v>0</v>
      </c>
      <c r="EM145" s="379">
        <f t="shared" si="328"/>
        <v>0</v>
      </c>
      <c r="EN145" s="379">
        <f t="shared" si="317"/>
        <v>-1.4311329424957275E-2</v>
      </c>
      <c r="EO145" s="379">
        <f t="shared" si="318"/>
        <v>0</v>
      </c>
      <c r="EP145" s="379">
        <v>1</v>
      </c>
      <c r="ER145" s="379">
        <f t="shared" si="319"/>
        <v>0</v>
      </c>
      <c r="ES145" s="379">
        <f t="shared" si="320"/>
        <v>0</v>
      </c>
      <c r="ET145" s="379">
        <f t="shared" si="321"/>
        <v>0</v>
      </c>
      <c r="EU145" s="379">
        <f t="shared" si="322"/>
        <v>0</v>
      </c>
      <c r="EX145" s="379">
        <f t="shared" si="239"/>
        <v>0.99514856237942895</v>
      </c>
      <c r="EY145" s="379">
        <f t="shared" si="240"/>
        <v>0.6212041686856703</v>
      </c>
      <c r="EZ145" s="379">
        <f t="shared" si="329"/>
        <v>0.75849445088384937</v>
      </c>
      <c r="FA145" s="379"/>
      <c r="FB145" s="379">
        <f t="shared" si="254"/>
        <v>1.0130567830686441</v>
      </c>
      <c r="FC145" s="379">
        <f t="shared" si="242"/>
        <v>1.0207354850514676</v>
      </c>
      <c r="FD145" s="379">
        <f t="shared" si="330"/>
        <v>0.86893474073866861</v>
      </c>
      <c r="FE145" s="379"/>
      <c r="FF145" s="379">
        <f t="shared" si="255"/>
        <v>0.99195549152918849</v>
      </c>
      <c r="FG145" s="379">
        <f t="shared" si="244"/>
        <v>0.9629241207557151</v>
      </c>
      <c r="FH145" s="379">
        <f t="shared" si="331"/>
        <v>0.99164475003236985</v>
      </c>
      <c r="FI145" s="379"/>
      <c r="FJ145" s="379">
        <f t="shared" si="245"/>
        <v>0.99428769169895448</v>
      </c>
      <c r="FK145" s="379">
        <f t="shared" si="246"/>
        <v>1.0372638282811895</v>
      </c>
      <c r="FL145" s="379">
        <f t="shared" si="332"/>
        <v>1.0544202936170781</v>
      </c>
      <c r="FN145" s="379">
        <f t="shared" si="256"/>
        <v>1.0130567830686441</v>
      </c>
      <c r="FO145" s="379">
        <f t="shared" si="248"/>
        <v>1.0207354850514676</v>
      </c>
      <c r="FP145" s="379">
        <f t="shared" si="333"/>
        <v>0.86893474073866861</v>
      </c>
      <c r="FR145" s="336"/>
    </row>
    <row r="146" spans="1:174" x14ac:dyDescent="0.2">
      <c r="A146" s="330" t="s">
        <v>595</v>
      </c>
      <c r="B146" s="330">
        <f t="shared" si="238"/>
        <v>2001</v>
      </c>
      <c r="D146" s="384">
        <f t="shared" si="339"/>
        <v>932.51733638095243</v>
      </c>
      <c r="E146" s="384">
        <f t="shared" si="339"/>
        <v>1062.6988028457263</v>
      </c>
      <c r="F146" s="384">
        <f t="shared" si="339"/>
        <v>652.04174452800339</v>
      </c>
      <c r="G146" s="384">
        <f t="shared" si="339"/>
        <v>0</v>
      </c>
      <c r="H146" s="384">
        <f t="shared" si="334"/>
        <v>2647.2578837546821</v>
      </c>
      <c r="J146" s="390">
        <f t="shared" si="340"/>
        <v>377664.72506999999</v>
      </c>
      <c r="K146" s="390">
        <f t="shared" si="340"/>
        <v>495697.57270999998</v>
      </c>
      <c r="L146" s="390">
        <f t="shared" si="340"/>
        <v>1437272.2416000001</v>
      </c>
      <c r="M146" s="390"/>
      <c r="N146" s="390">
        <f t="shared" si="335"/>
        <v>2310634.53938</v>
      </c>
      <c r="P146" s="399">
        <f t="shared" si="341"/>
        <v>128096.47633999999</v>
      </c>
      <c r="Q146" s="399">
        <f t="shared" si="341"/>
        <v>307356.28145971749</v>
      </c>
      <c r="R146" s="390">
        <f t="shared" si="341"/>
        <v>767199.22551000002</v>
      </c>
      <c r="S146" s="399"/>
      <c r="T146" s="390">
        <f t="shared" si="336"/>
        <v>1202651.9833097174</v>
      </c>
      <c r="U146" s="390">
        <f t="shared" si="262"/>
        <v>1186379.5097955843</v>
      </c>
      <c r="W146" s="393">
        <f t="shared" si="263"/>
        <v>2.4691671593318936</v>
      </c>
      <c r="X146" s="393">
        <f t="shared" si="264"/>
        <v>2.143845080854252</v>
      </c>
      <c r="Y146" s="393">
        <f t="shared" si="265"/>
        <v>0.45366613620961438</v>
      </c>
      <c r="Z146" s="384"/>
      <c r="AA146" s="384">
        <f t="shared" si="323"/>
        <v>2.2011836512083791</v>
      </c>
      <c r="AB146" s="404"/>
      <c r="AD146" s="393">
        <f t="shared" si="296"/>
        <v>7.2798047458059569</v>
      </c>
      <c r="AE146" s="393">
        <f t="shared" si="297"/>
        <v>3.4575470453985333</v>
      </c>
      <c r="AF146" s="393">
        <f t="shared" si="298"/>
        <v>0.84989885657738373</v>
      </c>
      <c r="AG146" s="384"/>
      <c r="AH146" s="393">
        <f t="shared" si="299"/>
        <v>2.2313752571559586</v>
      </c>
      <c r="AJ146" s="394">
        <f t="shared" si="266"/>
        <v>0.6305730516461806</v>
      </c>
      <c r="AK146" s="394">
        <f t="shared" si="267"/>
        <v>0.87989923070577569</v>
      </c>
      <c r="AL146" s="394">
        <f t="shared" si="268"/>
        <v>0.93501903904635963</v>
      </c>
      <c r="AM146" s="395"/>
      <c r="AN146" s="394">
        <f t="shared" si="269"/>
        <v>0.70856997298244062</v>
      </c>
      <c r="AO146" s="389"/>
      <c r="AP146" s="389">
        <f t="shared" si="300"/>
        <v>2.9482834802386257</v>
      </c>
      <c r="AQ146" s="389">
        <f t="shared" si="301"/>
        <v>1.6127784028222854</v>
      </c>
      <c r="AR146" s="389">
        <f t="shared" si="302"/>
        <v>1.873401580462448</v>
      </c>
      <c r="AS146" s="389"/>
      <c r="AT146" s="389">
        <f t="shared" si="270"/>
        <v>1.9212827746070786</v>
      </c>
      <c r="AV146" s="389">
        <f t="shared" si="342"/>
        <v>0.10797259669637357</v>
      </c>
      <c r="AW146" s="389">
        <f t="shared" si="342"/>
        <v>0.25907079389180926</v>
      </c>
      <c r="AX146" s="389">
        <f t="shared" si="342"/>
        <v>0.6466726870916627</v>
      </c>
      <c r="AY146" s="402"/>
      <c r="AZ146" s="402">
        <f t="shared" si="272"/>
        <v>520485.59078166401</v>
      </c>
      <c r="BC146" s="379">
        <f t="shared" si="273"/>
        <v>0.6305730516461806</v>
      </c>
      <c r="BD146" s="379">
        <f t="shared" si="274"/>
        <v>0.87989923070577569</v>
      </c>
      <c r="BE146" s="379">
        <f t="shared" si="275"/>
        <v>0.93501903904635963</v>
      </c>
      <c r="BF146" s="379" t="e">
        <f t="shared" si="276"/>
        <v>#DIV/0!</v>
      </c>
      <c r="BG146" s="379"/>
      <c r="BH146" s="379">
        <f t="shared" ref="BH146:BH156" si="343">W146/W$164</f>
        <v>0.6305730516461806</v>
      </c>
      <c r="BI146" s="379">
        <f t="shared" ref="BI146:BI156" si="344">X146/X$164</f>
        <v>0.87989923070577569</v>
      </c>
      <c r="BJ146" s="379">
        <f t="shared" ref="BJ146:BJ156" si="345">Y146/Y$164</f>
        <v>0.93501903904635963</v>
      </c>
      <c r="BK146" s="379" t="e">
        <f t="shared" ref="BK146:BK156" si="346">Z146/Z$164</f>
        <v>#DIV/0!</v>
      </c>
      <c r="BL146" s="379"/>
      <c r="BM146" s="379">
        <f t="shared" ref="BM146:BP155" si="347">BR146*BW146*CB146*CG146</f>
        <v>6.8084609792994605E-2</v>
      </c>
      <c r="BN146" s="379">
        <f t="shared" si="347"/>
        <v>0.22795619224373739</v>
      </c>
      <c r="BO146" s="379">
        <f t="shared" si="347"/>
        <v>0.60465127446197364</v>
      </c>
      <c r="BP146" s="379">
        <f t="shared" si="347"/>
        <v>0</v>
      </c>
      <c r="BQ146" s="379"/>
      <c r="BR146" s="387">
        <f t="shared" si="303"/>
        <v>0.6305730516461806</v>
      </c>
      <c r="BS146" s="396">
        <f>Mining!BZ146</f>
        <v>0.79034829690491759</v>
      </c>
      <c r="BT146" s="387">
        <f t="shared" si="277"/>
        <v>0.93501903904635963</v>
      </c>
      <c r="BU146" s="387">
        <v>1</v>
      </c>
      <c r="BV146" s="387"/>
      <c r="BW146" s="387">
        <v>1</v>
      </c>
      <c r="BX146" s="396">
        <f>Mining!BW146</f>
        <v>1.1133056579631384</v>
      </c>
      <c r="BY146" s="387">
        <v>1</v>
      </c>
      <c r="BZ146" s="387">
        <v>1</v>
      </c>
      <c r="CB146" s="396">
        <f t="shared" si="304"/>
        <v>0.10797259669637357</v>
      </c>
      <c r="CC146" s="396">
        <f t="shared" si="305"/>
        <v>0.25907079389180926</v>
      </c>
      <c r="CD146" s="396">
        <f t="shared" si="306"/>
        <v>0.6466726870916627</v>
      </c>
      <c r="CE146" s="396"/>
      <c r="CG146" s="396">
        <v>1</v>
      </c>
      <c r="CH146" s="396">
        <v>1</v>
      </c>
      <c r="CI146" s="396">
        <v>1</v>
      </c>
      <c r="CJ146" s="396">
        <v>1</v>
      </c>
      <c r="CL146" s="388">
        <f t="shared" si="307"/>
        <v>1.3665821418894113</v>
      </c>
      <c r="CM146" s="388">
        <f t="shared" si="278"/>
        <v>0.68587464566331124</v>
      </c>
      <c r="CN146" s="388">
        <f t="shared" si="279"/>
        <v>0.86496327746978519</v>
      </c>
      <c r="CO146" s="388">
        <f t="shared" si="280"/>
        <v>1.0040241709867184</v>
      </c>
      <c r="CP146" s="388">
        <f t="shared" si="281"/>
        <v>1.0472130763673664</v>
      </c>
      <c r="CQ146" s="388">
        <v>1</v>
      </c>
      <c r="CR146" s="388">
        <f t="shared" si="282"/>
        <v>0.75416757197761364</v>
      </c>
      <c r="CS146" s="388">
        <f t="shared" si="283"/>
        <v>0.93730404233820852</v>
      </c>
      <c r="CT146" s="388">
        <f t="shared" si="284"/>
        <v>0.93730404233820885</v>
      </c>
      <c r="CU146" s="388"/>
      <c r="CV146" s="388">
        <f t="shared" si="308"/>
        <v>0.90944595226333891</v>
      </c>
      <c r="CY146" s="334"/>
      <c r="DA146" s="379">
        <f t="shared" si="285"/>
        <v>0.35225783710136177</v>
      </c>
      <c r="DB146" s="379">
        <f t="shared" si="286"/>
        <v>0.4014338041515132</v>
      </c>
      <c r="DC146" s="379">
        <f t="shared" si="287"/>
        <v>0.24630835874712509</v>
      </c>
      <c r="DD146" s="379">
        <f t="shared" si="288"/>
        <v>0</v>
      </c>
      <c r="DF146" s="379">
        <f t="shared" si="337"/>
        <v>0.35363291357164822</v>
      </c>
      <c r="DG146" s="379">
        <f t="shared" si="337"/>
        <v>0.40002261870017192</v>
      </c>
      <c r="DH146" s="379">
        <f t="shared" si="337"/>
        <v>0.2463410238046338</v>
      </c>
      <c r="DI146" s="379"/>
      <c r="DJ146" s="379">
        <f t="shared" si="290"/>
        <v>0.99999655607645388</v>
      </c>
      <c r="DK146" s="379"/>
      <c r="DL146" s="379">
        <f t="shared" si="338"/>
        <v>0.35363413146056027</v>
      </c>
      <c r="DM146" s="379">
        <f t="shared" si="338"/>
        <v>0.40002399635223196</v>
      </c>
      <c r="DN146" s="379">
        <f t="shared" si="338"/>
        <v>0.24634187218720782</v>
      </c>
      <c r="DO146" s="379">
        <f t="shared" si="338"/>
        <v>0</v>
      </c>
      <c r="DR146" s="379">
        <f t="shared" si="324"/>
        <v>6.2448388721844921E-3</v>
      </c>
      <c r="DS146" s="379">
        <f t="shared" si="325"/>
        <v>-1.5990260792783845E-2</v>
      </c>
      <c r="DT146" s="379">
        <f t="shared" si="309"/>
        <v>-6.2222295721837146E-3</v>
      </c>
      <c r="DU146" s="379">
        <f t="shared" si="310"/>
        <v>0</v>
      </c>
      <c r="DW146" s="379">
        <f t="shared" si="326"/>
        <v>6.2884191119308652E-2</v>
      </c>
      <c r="DX146" s="379">
        <f t="shared" si="292"/>
        <v>-8.3933335650000773E-2</v>
      </c>
      <c r="DY146" s="379">
        <f t="shared" si="293"/>
        <v>2.7426838732047366E-2</v>
      </c>
      <c r="DZ146" s="379">
        <f t="shared" si="294"/>
        <v>0</v>
      </c>
      <c r="EA146" s="379"/>
      <c r="EC146" s="379">
        <f t="shared" si="327"/>
        <v>-8.1670125136169128E-2</v>
      </c>
      <c r="ED146" s="379">
        <f t="shared" si="311"/>
        <v>0.11936245946829979</v>
      </c>
      <c r="EE146" s="379">
        <f t="shared" si="312"/>
        <v>-2.6223953867965354E-2</v>
      </c>
      <c r="EF146" s="379"/>
      <c r="EH146" s="379">
        <f t="shared" si="313"/>
        <v>0</v>
      </c>
      <c r="EI146" s="379">
        <f t="shared" si="314"/>
        <v>-1.7145743075298571E-2</v>
      </c>
      <c r="EJ146" s="379">
        <f t="shared" si="315"/>
        <v>0</v>
      </c>
      <c r="EK146" s="379">
        <f t="shared" si="316"/>
        <v>0</v>
      </c>
      <c r="EM146" s="379">
        <f t="shared" si="328"/>
        <v>0</v>
      </c>
      <c r="EN146" s="379">
        <f t="shared" si="317"/>
        <v>-1.7145743075298571E-2</v>
      </c>
      <c r="EO146" s="379">
        <f t="shared" si="318"/>
        <v>0</v>
      </c>
      <c r="EP146" s="379">
        <v>1</v>
      </c>
      <c r="ER146" s="379">
        <f t="shared" si="319"/>
        <v>0</v>
      </c>
      <c r="ES146" s="379">
        <f t="shared" si="320"/>
        <v>0</v>
      </c>
      <c r="ET146" s="379">
        <f t="shared" si="321"/>
        <v>0</v>
      </c>
      <c r="EU146" s="379">
        <f t="shared" si="322"/>
        <v>0</v>
      </c>
      <c r="EX146" s="379">
        <f t="shared" si="239"/>
        <v>0.99429543762489792</v>
      </c>
      <c r="EY146" s="379">
        <f t="shared" si="240"/>
        <v>0.61766047075772945</v>
      </c>
      <c r="EZ146" s="379">
        <f t="shared" si="329"/>
        <v>0.75416757197761364</v>
      </c>
      <c r="FA146" s="379"/>
      <c r="FB146" s="379">
        <f t="shared" si="254"/>
        <v>0.99542950341068492</v>
      </c>
      <c r="FC146" s="379">
        <f t="shared" si="242"/>
        <v>1.016070216998447</v>
      </c>
      <c r="FD146" s="379">
        <f t="shared" si="330"/>
        <v>0.86496327746978519</v>
      </c>
      <c r="FE146" s="379"/>
      <c r="FF146" s="379">
        <f t="shared" si="255"/>
        <v>1.0124837256022829</v>
      </c>
      <c r="FG146" s="379">
        <f t="shared" si="244"/>
        <v>0.97494500125504902</v>
      </c>
      <c r="FH146" s="379">
        <f t="shared" si="331"/>
        <v>1.0040241709867184</v>
      </c>
      <c r="FJ146" s="379">
        <f t="shared" si="245"/>
        <v>0.99316475859451814</v>
      </c>
      <c r="FK146" s="379">
        <f t="shared" si="246"/>
        <v>1.0301738796137132</v>
      </c>
      <c r="FL146" s="379">
        <f t="shared" si="332"/>
        <v>1.0472130763673664</v>
      </c>
      <c r="FN146" s="379">
        <f t="shared" si="256"/>
        <v>0.99542950341068492</v>
      </c>
      <c r="FO146" s="379">
        <f t="shared" si="248"/>
        <v>1.016070216998447</v>
      </c>
      <c r="FP146" s="379">
        <f t="shared" si="333"/>
        <v>0.86496327746978519</v>
      </c>
      <c r="FR146" s="336"/>
    </row>
    <row r="147" spans="1:174" x14ac:dyDescent="0.2">
      <c r="A147" s="330" t="s">
        <v>595</v>
      </c>
      <c r="B147" s="330">
        <f t="shared" si="238"/>
        <v>2002</v>
      </c>
      <c r="D147" s="384">
        <f t="shared" si="339"/>
        <v>959.09904761904761</v>
      </c>
      <c r="E147" s="384">
        <f t="shared" si="339"/>
        <v>966.72953883467403</v>
      </c>
      <c r="F147" s="384">
        <f t="shared" si="339"/>
        <v>639.68287034590571</v>
      </c>
      <c r="G147" s="384">
        <f t="shared" si="339"/>
        <v>0</v>
      </c>
      <c r="H147" s="384">
        <f t="shared" ref="H147:H154" si="348">SUM(D147:G147)</f>
        <v>2565.511456799627</v>
      </c>
      <c r="J147" s="390">
        <f t="shared" si="340"/>
        <v>376135.12674000004</v>
      </c>
      <c r="K147" s="390">
        <f t="shared" si="340"/>
        <v>448798.63157000003</v>
      </c>
      <c r="L147" s="390">
        <f t="shared" si="340"/>
        <v>1418886.1777999999</v>
      </c>
      <c r="M147" s="390"/>
      <c r="N147" s="390">
        <f t="shared" ref="N147:N155" si="349">SUM(J147:M147)</f>
        <v>2243819.9361100001</v>
      </c>
      <c r="P147" s="399">
        <f t="shared" si="341"/>
        <v>133544.66495999999</v>
      </c>
      <c r="Q147" s="399">
        <f t="shared" si="341"/>
        <v>307420.4495730924</v>
      </c>
      <c r="R147" s="390">
        <f t="shared" si="341"/>
        <v>742306.43888999999</v>
      </c>
      <c r="S147" s="399"/>
      <c r="T147" s="390">
        <f t="shared" ref="T147:T155" si="350">SUM(P147:S147)</f>
        <v>1183271.5534230922</v>
      </c>
      <c r="U147" s="390">
        <f t="shared" si="262"/>
        <v>1170167.7210314982</v>
      </c>
      <c r="W147" s="393">
        <f t="shared" si="263"/>
        <v>2.549878964859392</v>
      </c>
      <c r="X147" s="393">
        <f t="shared" si="264"/>
        <v>2.1540385171247816</v>
      </c>
      <c r="Y147" s="393">
        <f t="shared" si="265"/>
        <v>0.45083452101685967</v>
      </c>
      <c r="Z147" s="384"/>
      <c r="AA147" s="384">
        <f t="shared" si="323"/>
        <v>2.1681510464591547</v>
      </c>
      <c r="AB147" s="404"/>
      <c r="AD147" s="393">
        <f t="shared" si="296"/>
        <v>7.181859701443873</v>
      </c>
      <c r="AE147" s="393">
        <f t="shared" si="297"/>
        <v>3.1446494212637734</v>
      </c>
      <c r="AF147" s="393">
        <f t="shared" si="298"/>
        <v>0.86175039960915423</v>
      </c>
      <c r="AG147" s="384"/>
      <c r="AH147" s="393">
        <f t="shared" si="299"/>
        <v>2.1924305470827199</v>
      </c>
      <c r="AJ147" s="394">
        <f t="shared" si="266"/>
        <v>0.65118513913608511</v>
      </c>
      <c r="AK147" s="394">
        <f t="shared" si="267"/>
        <v>0.8840829270058429</v>
      </c>
      <c r="AL147" s="394">
        <f t="shared" si="268"/>
        <v>0.92918299816704819</v>
      </c>
      <c r="AM147" s="395"/>
      <c r="AN147" s="394">
        <f t="shared" si="269"/>
        <v>0.69793664311837023</v>
      </c>
      <c r="AO147" s="389"/>
      <c r="AP147" s="389">
        <f t="shared" si="300"/>
        <v>2.8165492560310219</v>
      </c>
      <c r="AQ147" s="389">
        <f t="shared" si="301"/>
        <v>1.4598854181406482</v>
      </c>
      <c r="AR147" s="389">
        <f t="shared" si="302"/>
        <v>1.9114561095842255</v>
      </c>
      <c r="AS147" s="389"/>
      <c r="AT147" s="389">
        <f t="shared" si="270"/>
        <v>1.8962848634523852</v>
      </c>
      <c r="AV147" s="389">
        <f t="shared" si="342"/>
        <v>0.11412437940287817</v>
      </c>
      <c r="AW147" s="389">
        <f t="shared" si="342"/>
        <v>0.26271486048350617</v>
      </c>
      <c r="AX147" s="389">
        <f t="shared" si="342"/>
        <v>0.63435901157456287</v>
      </c>
      <c r="AY147" s="402"/>
      <c r="AZ147" s="402">
        <f t="shared" si="272"/>
        <v>527346.92939508858</v>
      </c>
      <c r="BC147" s="379">
        <f t="shared" si="273"/>
        <v>0.65118513913608511</v>
      </c>
      <c r="BD147" s="379">
        <f t="shared" si="274"/>
        <v>0.8840829270058429</v>
      </c>
      <c r="BE147" s="379">
        <f t="shared" si="275"/>
        <v>0.92918299816704819</v>
      </c>
      <c r="BF147" s="379" t="e">
        <f t="shared" si="276"/>
        <v>#DIV/0!</v>
      </c>
      <c r="BG147" s="379"/>
      <c r="BH147" s="379">
        <f t="shared" si="343"/>
        <v>0.65118513913608511</v>
      </c>
      <c r="BI147" s="379">
        <f t="shared" si="344"/>
        <v>0.8840829270058429</v>
      </c>
      <c r="BJ147" s="379">
        <f t="shared" si="345"/>
        <v>0.92918299816704819</v>
      </c>
      <c r="BK147" s="379" t="e">
        <f t="shared" si="346"/>
        <v>#DIV/0!</v>
      </c>
      <c r="BL147" s="379"/>
      <c r="BM147" s="379">
        <f t="shared" si="347"/>
        <v>7.4316099880282593E-2</v>
      </c>
      <c r="BN147" s="379">
        <f t="shared" si="347"/>
        <v>0.23226172282418964</v>
      </c>
      <c r="BO147" s="379">
        <f t="shared" si="347"/>
        <v>0.58943560828913755</v>
      </c>
      <c r="BP147" s="379">
        <f t="shared" si="347"/>
        <v>0</v>
      </c>
      <c r="BQ147" s="379"/>
      <c r="BR147" s="387">
        <f t="shared" si="303"/>
        <v>0.65118513913608511</v>
      </c>
      <c r="BS147" s="396">
        <f>Mining!BZ147</f>
        <v>0.7765377308456981</v>
      </c>
      <c r="BT147" s="387">
        <f t="shared" si="277"/>
        <v>0.92918299816704819</v>
      </c>
      <c r="BU147" s="387">
        <v>1</v>
      </c>
      <c r="BV147" s="387"/>
      <c r="BW147" s="387">
        <v>1</v>
      </c>
      <c r="BX147" s="396">
        <f>Mining!BW147</f>
        <v>1.1384932011520172</v>
      </c>
      <c r="BY147" s="387">
        <v>1</v>
      </c>
      <c r="BZ147" s="387">
        <v>1</v>
      </c>
      <c r="CB147" s="396">
        <f t="shared" si="304"/>
        <v>0.11412437940287817</v>
      </c>
      <c r="CC147" s="396">
        <f t="shared" si="305"/>
        <v>0.26271486048350617</v>
      </c>
      <c r="CD147" s="396">
        <f t="shared" si="306"/>
        <v>0.63435901157456287</v>
      </c>
      <c r="CE147" s="396"/>
      <c r="CG147" s="396">
        <v>1</v>
      </c>
      <c r="CH147" s="396">
        <v>1</v>
      </c>
      <c r="CI147" s="396">
        <v>1</v>
      </c>
      <c r="CJ147" s="396">
        <v>1</v>
      </c>
      <c r="CL147" s="388">
        <f t="shared" si="307"/>
        <v>1.3479078974084857</v>
      </c>
      <c r="CM147" s="388">
        <f t="shared" si="278"/>
        <v>0.67390391634009184</v>
      </c>
      <c r="CN147" s="388">
        <f t="shared" si="279"/>
        <v>0.82247984068476321</v>
      </c>
      <c r="CO147" s="388">
        <f t="shared" si="280"/>
        <v>1.0251114675857929</v>
      </c>
      <c r="CP147" s="388">
        <f t="shared" si="281"/>
        <v>1.056368534566394</v>
      </c>
      <c r="CQ147" s="388">
        <v>1</v>
      </c>
      <c r="CR147" s="388">
        <f t="shared" si="282"/>
        <v>0.75663455216239794</v>
      </c>
      <c r="CS147" s="388">
        <f t="shared" si="283"/>
        <v>0.90836041092931707</v>
      </c>
      <c r="CT147" s="388">
        <f t="shared" si="284"/>
        <v>0.9083604109293173</v>
      </c>
      <c r="CU147" s="388"/>
      <c r="CV147" s="388">
        <f t="shared" si="308"/>
        <v>0.89065971731548743</v>
      </c>
      <c r="CX147" s="405">
        <f t="shared" ref="CX147:CX155" si="351">H147/H130</f>
        <v>0.90836041092931719</v>
      </c>
      <c r="CY147" s="334"/>
      <c r="DA147" s="379">
        <f t="shared" si="285"/>
        <v>0.37384321363175099</v>
      </c>
      <c r="DB147" s="379">
        <f t="shared" si="286"/>
        <v>0.37681747094617557</v>
      </c>
      <c r="DC147" s="379">
        <f t="shared" si="287"/>
        <v>0.24933931542207358</v>
      </c>
      <c r="DD147" s="379">
        <f t="shared" si="288"/>
        <v>0</v>
      </c>
      <c r="DF147" s="379">
        <f t="shared" si="337"/>
        <v>0.36294355257604521</v>
      </c>
      <c r="DG147" s="379">
        <f t="shared" si="337"/>
        <v>0.38899583251199144</v>
      </c>
      <c r="DH147" s="379">
        <f t="shared" si="337"/>
        <v>0.24782074793126802</v>
      </c>
      <c r="DI147" s="379"/>
      <c r="DJ147" s="379">
        <f t="shared" si="290"/>
        <v>0.99976013301930466</v>
      </c>
      <c r="DK147" s="379"/>
      <c r="DL147" s="379">
        <f t="shared" si="338"/>
        <v>0.36303063163755606</v>
      </c>
      <c r="DM147" s="379">
        <f t="shared" si="338"/>
        <v>0.3890891621545387</v>
      </c>
      <c r="DN147" s="379">
        <f t="shared" si="338"/>
        <v>0.24788020620790524</v>
      </c>
      <c r="DO147" s="379">
        <f t="shared" si="338"/>
        <v>0</v>
      </c>
      <c r="DR147" s="379">
        <f t="shared" si="324"/>
        <v>3.2164981958448205E-2</v>
      </c>
      <c r="DS147" s="379">
        <f t="shared" si="325"/>
        <v>-1.7628498135708551E-2</v>
      </c>
      <c r="DT147" s="379">
        <f t="shared" si="309"/>
        <v>-6.2611882493468548E-3</v>
      </c>
      <c r="DU147" s="379">
        <f t="shared" si="310"/>
        <v>0</v>
      </c>
      <c r="DW147" s="379">
        <f t="shared" si="326"/>
        <v>-4.5710662310669614E-2</v>
      </c>
      <c r="DX147" s="379">
        <f t="shared" si="292"/>
        <v>-9.9600455783148412E-2</v>
      </c>
      <c r="DY147" s="379">
        <f t="shared" si="293"/>
        <v>2.0109507222088954E-2</v>
      </c>
      <c r="DZ147" s="379">
        <f t="shared" si="294"/>
        <v>0</v>
      </c>
      <c r="EA147" s="379"/>
      <c r="EC147" s="379">
        <f t="shared" si="327"/>
        <v>5.541144039313349E-2</v>
      </c>
      <c r="ED147" s="379">
        <f t="shared" si="311"/>
        <v>1.3967903517867079E-2</v>
      </c>
      <c r="EE147" s="379">
        <f t="shared" si="312"/>
        <v>-1.9225214798207949E-2</v>
      </c>
      <c r="EF147" s="379"/>
      <c r="EH147" s="379">
        <f t="shared" si="313"/>
        <v>0</v>
      </c>
      <c r="EI147" s="379">
        <f t="shared" si="314"/>
        <v>2.2371974849919315E-2</v>
      </c>
      <c r="EJ147" s="379">
        <f t="shared" si="315"/>
        <v>0</v>
      </c>
      <c r="EK147" s="379">
        <f t="shared" si="316"/>
        <v>0</v>
      </c>
      <c r="EM147" s="379">
        <f t="shared" si="328"/>
        <v>0</v>
      </c>
      <c r="EN147" s="379">
        <f t="shared" si="317"/>
        <v>2.2371974849919315E-2</v>
      </c>
      <c r="EO147" s="379">
        <f t="shared" si="318"/>
        <v>0</v>
      </c>
      <c r="EP147" s="379">
        <v>1</v>
      </c>
      <c r="ER147" s="379">
        <f t="shared" si="319"/>
        <v>0</v>
      </c>
      <c r="ES147" s="379">
        <f t="shared" si="320"/>
        <v>0</v>
      </c>
      <c r="ET147" s="379">
        <f t="shared" si="321"/>
        <v>0</v>
      </c>
      <c r="EU147" s="379">
        <f t="shared" si="322"/>
        <v>0</v>
      </c>
      <c r="EX147" s="379">
        <f t="shared" si="239"/>
        <v>1.0032711300199706</v>
      </c>
      <c r="EY147" s="379">
        <f t="shared" si="240"/>
        <v>0.61968091846577422</v>
      </c>
      <c r="EZ147" s="379">
        <f t="shared" si="329"/>
        <v>0.75663455216239794</v>
      </c>
      <c r="FA147" s="379"/>
      <c r="FB147" s="379">
        <f t="shared" si="254"/>
        <v>0.95088411509296011</v>
      </c>
      <c r="FC147" s="379">
        <f t="shared" si="242"/>
        <v>0.96616502916288027</v>
      </c>
      <c r="FD147" s="379">
        <f t="shared" si="330"/>
        <v>0.82247984068476321</v>
      </c>
      <c r="FE147" s="379"/>
      <c r="FF147" s="379">
        <f t="shared" si="255"/>
        <v>1.0210027778298909</v>
      </c>
      <c r="FG147" s="379">
        <f t="shared" si="244"/>
        <v>0.99542155451277148</v>
      </c>
      <c r="FH147" s="379">
        <f t="shared" si="331"/>
        <v>1.0251114675857929</v>
      </c>
      <c r="FJ147" s="379">
        <f t="shared" si="245"/>
        <v>1.0087426889576157</v>
      </c>
      <c r="FK147" s="379">
        <f t="shared" si="246"/>
        <v>1.039180369415436</v>
      </c>
      <c r="FL147" s="379">
        <f t="shared" si="332"/>
        <v>1.056368534566394</v>
      </c>
      <c r="FN147" s="379">
        <f t="shared" si="256"/>
        <v>0.95088411509296011</v>
      </c>
      <c r="FO147" s="379">
        <f t="shared" si="248"/>
        <v>0.96616502916288027</v>
      </c>
      <c r="FP147" s="379">
        <f t="shared" si="333"/>
        <v>0.82247984068476321</v>
      </c>
      <c r="FR147" s="336"/>
    </row>
    <row r="148" spans="1:174" x14ac:dyDescent="0.2">
      <c r="A148" s="330" t="s">
        <v>595</v>
      </c>
      <c r="B148" s="330">
        <f t="shared" si="238"/>
        <v>2003</v>
      </c>
      <c r="D148" s="384">
        <f t="shared" si="339"/>
        <v>760.09946532172307</v>
      </c>
      <c r="E148" s="384">
        <f t="shared" si="339"/>
        <v>950.49682457174038</v>
      </c>
      <c r="F148" s="384">
        <f t="shared" si="339"/>
        <v>670.13877681296754</v>
      </c>
      <c r="G148" s="384">
        <f t="shared" si="339"/>
        <v>0</v>
      </c>
      <c r="H148" s="384">
        <f t="shared" si="348"/>
        <v>2380.7350667064311</v>
      </c>
      <c r="J148" s="390">
        <f t="shared" si="340"/>
        <v>387138.49722000002</v>
      </c>
      <c r="K148" s="390">
        <f t="shared" si="340"/>
        <v>454850.73980000004</v>
      </c>
      <c r="L148" s="390">
        <f t="shared" si="340"/>
        <v>1467145.5656000001</v>
      </c>
      <c r="M148" s="390"/>
      <c r="N148" s="390">
        <f t="shared" si="349"/>
        <v>2309134.8026200002</v>
      </c>
      <c r="P148" s="399">
        <f t="shared" si="341"/>
        <v>145087.43745999999</v>
      </c>
      <c r="Q148" s="399">
        <f t="shared" si="341"/>
        <v>270336.43767980667</v>
      </c>
      <c r="R148" s="390">
        <f t="shared" si="341"/>
        <v>754398.64404000004</v>
      </c>
      <c r="S148" s="399"/>
      <c r="T148" s="390">
        <f t="shared" si="350"/>
        <v>1169822.5191798066</v>
      </c>
      <c r="U148" s="390">
        <f t="shared" si="262"/>
        <v>1171316.9745078515</v>
      </c>
      <c r="W148" s="393">
        <f t="shared" si="263"/>
        <v>1.9633786636563291</v>
      </c>
      <c r="X148" s="393">
        <f t="shared" si="264"/>
        <v>2.089689520983693</v>
      </c>
      <c r="Y148" s="393">
        <f t="shared" si="265"/>
        <v>0.45676365898901744</v>
      </c>
      <c r="Z148" s="384"/>
      <c r="AA148" s="384">
        <f t="shared" si="323"/>
        <v>2.0351250105662415</v>
      </c>
      <c r="AB148" s="404"/>
      <c r="AD148" s="393">
        <f t="shared" si="296"/>
        <v>5.2389061288044276</v>
      </c>
      <c r="AE148" s="393">
        <f t="shared" si="297"/>
        <v>3.5159774713667455</v>
      </c>
      <c r="AF148" s="393">
        <f t="shared" si="298"/>
        <v>0.88830856485133758</v>
      </c>
      <c r="AG148" s="384"/>
      <c r="AH148" s="393">
        <f t="shared" si="299"/>
        <v>2.0325284432138764</v>
      </c>
      <c r="AJ148" s="394">
        <f t="shared" si="266"/>
        <v>0.50140537095664417</v>
      </c>
      <c r="AK148" s="394">
        <f t="shared" si="267"/>
        <v>0.85767214168050065</v>
      </c>
      <c r="AL148" s="394">
        <f t="shared" si="268"/>
        <v>0.94140312315900643</v>
      </c>
      <c r="AM148" s="395"/>
      <c r="AN148" s="394">
        <f t="shared" si="269"/>
        <v>0.65511502093938578</v>
      </c>
      <c r="AO148" s="389"/>
      <c r="AP148" s="389">
        <f t="shared" si="300"/>
        <v>2.6683116332985928</v>
      </c>
      <c r="AQ148" s="389">
        <f t="shared" si="301"/>
        <v>1.6825358198243952</v>
      </c>
      <c r="AR148" s="389">
        <f t="shared" si="302"/>
        <v>1.9447881795532609</v>
      </c>
      <c r="AS148" s="389"/>
      <c r="AT148" s="389">
        <f t="shared" si="270"/>
        <v>1.9739189191185988</v>
      </c>
      <c r="AV148" s="389">
        <f t="shared" si="342"/>
        <v>0.12386692980434344</v>
      </c>
      <c r="AW148" s="389">
        <f t="shared" si="342"/>
        <v>0.23079699480441071</v>
      </c>
      <c r="AX148" s="389">
        <f t="shared" si="342"/>
        <v>0.64406019929573144</v>
      </c>
      <c r="AY148" s="402"/>
      <c r="AZ148" s="402">
        <f t="shared" si="272"/>
        <v>506606.4215274473</v>
      </c>
      <c r="BC148" s="379">
        <f t="shared" si="273"/>
        <v>0.50140537095664417</v>
      </c>
      <c r="BD148" s="379">
        <f t="shared" si="274"/>
        <v>0.85767214168050065</v>
      </c>
      <c r="BE148" s="379">
        <f t="shared" si="275"/>
        <v>0.94140312315900643</v>
      </c>
      <c r="BF148" s="379" t="e">
        <f t="shared" si="276"/>
        <v>#DIV/0!</v>
      </c>
      <c r="BG148" s="379"/>
      <c r="BH148" s="379">
        <f t="shared" si="343"/>
        <v>0.50140537095664417</v>
      </c>
      <c r="BI148" s="379">
        <f t="shared" si="344"/>
        <v>0.85767214168050065</v>
      </c>
      <c r="BJ148" s="379">
        <f t="shared" si="345"/>
        <v>0.94140312315900643</v>
      </c>
      <c r="BK148" s="379" t="e">
        <f t="shared" si="346"/>
        <v>#DIV/0!</v>
      </c>
      <c r="BL148" s="379"/>
      <c r="BM148" s="379">
        <f t="shared" si="347"/>
        <v>6.2107543887807426E-2</v>
      </c>
      <c r="BN148" s="379">
        <f t="shared" si="347"/>
        <v>0.19794815282732214</v>
      </c>
      <c r="BO148" s="379">
        <f t="shared" si="347"/>
        <v>0.60632028311941366</v>
      </c>
      <c r="BP148" s="379">
        <f t="shared" si="347"/>
        <v>0</v>
      </c>
      <c r="BQ148" s="379"/>
      <c r="BR148" s="387">
        <f t="shared" si="303"/>
        <v>0.50140537095664417</v>
      </c>
      <c r="BS148" s="396">
        <f>Mining!BZ148</f>
        <v>0.75683438201449127</v>
      </c>
      <c r="BT148" s="387">
        <f t="shared" si="277"/>
        <v>0.94140312315900643</v>
      </c>
      <c r="BU148" s="387">
        <v>1</v>
      </c>
      <c r="BV148" s="387"/>
      <c r="BW148" s="387">
        <v>1</v>
      </c>
      <c r="BX148" s="396">
        <f>Mining!BW148</f>
        <v>1.1332362298308982</v>
      </c>
      <c r="BY148" s="387">
        <v>1</v>
      </c>
      <c r="BZ148" s="387">
        <v>1</v>
      </c>
      <c r="CB148" s="396">
        <f t="shared" si="304"/>
        <v>0.12386692980434344</v>
      </c>
      <c r="CC148" s="396">
        <f t="shared" si="305"/>
        <v>0.23079699480441071</v>
      </c>
      <c r="CD148" s="396">
        <f t="shared" si="306"/>
        <v>0.64406019929573144</v>
      </c>
      <c r="CE148" s="396"/>
      <c r="CG148" s="396">
        <v>1</v>
      </c>
      <c r="CH148" s="396">
        <v>1</v>
      </c>
      <c r="CI148" s="396">
        <v>1</v>
      </c>
      <c r="CJ148" s="396">
        <v>1</v>
      </c>
      <c r="CL148" s="388">
        <f t="shared" si="307"/>
        <v>1.3492317143358021</v>
      </c>
      <c r="CM148" s="388">
        <f t="shared" si="278"/>
        <v>0.62475360041714545</v>
      </c>
      <c r="CN148" s="388">
        <f t="shared" si="279"/>
        <v>0.85689804266757041</v>
      </c>
      <c r="CO148" s="388">
        <f t="shared" si="280"/>
        <v>1.0069106203607026</v>
      </c>
      <c r="CP148" s="388">
        <f t="shared" si="281"/>
        <v>1.0544714768240691</v>
      </c>
      <c r="CQ148" s="388">
        <v>1</v>
      </c>
      <c r="CR148" s="388">
        <f t="shared" si="282"/>
        <v>0.68667914628411741</v>
      </c>
      <c r="CS148" s="388">
        <f t="shared" si="283"/>
        <v>0.84293737132828916</v>
      </c>
      <c r="CT148" s="388">
        <f t="shared" si="284"/>
        <v>0.84293737132828983</v>
      </c>
      <c r="CU148" s="388"/>
      <c r="CV148" s="388">
        <f t="shared" si="308"/>
        <v>0.90981880518423308</v>
      </c>
      <c r="CX148" s="405">
        <f t="shared" si="351"/>
        <v>0.89289583326428101</v>
      </c>
      <c r="CY148" s="334"/>
      <c r="DA148" s="379">
        <f t="shared" si="285"/>
        <v>0.31927091592482981</v>
      </c>
      <c r="DB148" s="379">
        <f t="shared" si="286"/>
        <v>0.39924510621279741</v>
      </c>
      <c r="DC148" s="379">
        <f t="shared" si="287"/>
        <v>0.28148397786237273</v>
      </c>
      <c r="DD148" s="379">
        <f t="shared" si="288"/>
        <v>0</v>
      </c>
      <c r="DF148" s="379">
        <f t="shared" si="337"/>
        <v>0.34583975267219857</v>
      </c>
      <c r="DG148" s="379">
        <f t="shared" si="337"/>
        <v>0.38792324082856922</v>
      </c>
      <c r="DH148" s="379">
        <f t="shared" si="337"/>
        <v>0.26508690213452318</v>
      </c>
      <c r="DI148" s="379"/>
      <c r="DJ148" s="379">
        <f t="shared" si="290"/>
        <v>0.99884989563529092</v>
      </c>
      <c r="DK148" s="379"/>
      <c r="DL148" s="379">
        <f t="shared" si="338"/>
        <v>0.34623796246405647</v>
      </c>
      <c r="DM148" s="379">
        <f t="shared" si="338"/>
        <v>0.38836990675344801</v>
      </c>
      <c r="DN148" s="379">
        <f t="shared" si="338"/>
        <v>0.26539213078249557</v>
      </c>
      <c r="DO148" s="379">
        <f t="shared" si="338"/>
        <v>0</v>
      </c>
      <c r="DR148" s="379">
        <f t="shared" si="324"/>
        <v>-0.26137909610423016</v>
      </c>
      <c r="DS148" s="379">
        <f t="shared" si="325"/>
        <v>-2.5700784837530508E-2</v>
      </c>
      <c r="DT148" s="379">
        <f t="shared" si="309"/>
        <v>1.3065743081608329E-2</v>
      </c>
      <c r="DU148" s="379">
        <f t="shared" si="310"/>
        <v>0</v>
      </c>
      <c r="DW148" s="379">
        <f t="shared" si="326"/>
        <v>-5.406654226557784E-2</v>
      </c>
      <c r="DX148" s="379">
        <f t="shared" si="292"/>
        <v>0.14194412003826451</v>
      </c>
      <c r="DY148" s="379">
        <f t="shared" si="293"/>
        <v>1.7287753377980299E-2</v>
      </c>
      <c r="DZ148" s="379">
        <f t="shared" si="294"/>
        <v>0</v>
      </c>
      <c r="EA148" s="379"/>
      <c r="EC148" s="379">
        <f t="shared" si="327"/>
        <v>8.1918941603092335E-2</v>
      </c>
      <c r="ED148" s="379">
        <f t="shared" si="311"/>
        <v>-0.1295307495866197</v>
      </c>
      <c r="EE148" s="379">
        <f t="shared" si="312"/>
        <v>1.5177140419640304E-2</v>
      </c>
      <c r="EF148" s="379"/>
      <c r="EH148" s="379">
        <f t="shared" si="313"/>
        <v>0</v>
      </c>
      <c r="EI148" s="379">
        <f t="shared" si="314"/>
        <v>-4.6281750221782939E-3</v>
      </c>
      <c r="EJ148" s="379">
        <f t="shared" si="315"/>
        <v>0</v>
      </c>
      <c r="EK148" s="379">
        <f t="shared" si="316"/>
        <v>0</v>
      </c>
      <c r="EM148" s="379">
        <f t="shared" si="328"/>
        <v>0</v>
      </c>
      <c r="EN148" s="379">
        <f t="shared" si="317"/>
        <v>-4.6281750221782939E-3</v>
      </c>
      <c r="EO148" s="379">
        <f t="shared" si="318"/>
        <v>0</v>
      </c>
      <c r="EP148" s="379">
        <v>1</v>
      </c>
      <c r="ER148" s="379">
        <f t="shared" si="319"/>
        <v>0</v>
      </c>
      <c r="ES148" s="379">
        <f t="shared" si="320"/>
        <v>0</v>
      </c>
      <c r="ET148" s="379">
        <f t="shared" si="321"/>
        <v>0</v>
      </c>
      <c r="EU148" s="379">
        <f t="shared" si="322"/>
        <v>0</v>
      </c>
      <c r="EX148" s="379">
        <f t="shared" si="239"/>
        <v>0.90754399772207883</v>
      </c>
      <c r="EY148" s="379">
        <f t="shared" si="240"/>
        <v>0.56238769805651834</v>
      </c>
      <c r="EZ148" s="379">
        <f t="shared" si="329"/>
        <v>0.68667914628411741</v>
      </c>
      <c r="FA148" s="379"/>
      <c r="FB148" s="379">
        <f t="shared" si="254"/>
        <v>1.0418468639354761</v>
      </c>
      <c r="FC148" s="379">
        <f t="shared" si="242"/>
        <v>1.0065960056774745</v>
      </c>
      <c r="FD148" s="379">
        <f t="shared" si="330"/>
        <v>0.85689804266757041</v>
      </c>
      <c r="FE148" s="379"/>
      <c r="FF148" s="379">
        <f t="shared" si="255"/>
        <v>0.98224500671331438</v>
      </c>
      <c r="FG148" s="379">
        <f t="shared" si="244"/>
        <v>0.97774785149497501</v>
      </c>
      <c r="FH148" s="379">
        <f t="shared" si="331"/>
        <v>1.0069106203607026</v>
      </c>
      <c r="FJ148" s="379">
        <f t="shared" si="245"/>
        <v>0.99820417053305777</v>
      </c>
      <c r="FK148" s="379">
        <f t="shared" si="246"/>
        <v>1.0373141786865718</v>
      </c>
      <c r="FL148" s="379">
        <f t="shared" si="332"/>
        <v>1.0544714768240691</v>
      </c>
      <c r="FN148" s="379">
        <f t="shared" si="256"/>
        <v>1.0418468639354761</v>
      </c>
      <c r="FO148" s="379">
        <f t="shared" si="248"/>
        <v>1.0065960056774745</v>
      </c>
      <c r="FP148" s="379">
        <f t="shared" si="333"/>
        <v>0.85689804266757041</v>
      </c>
      <c r="FR148" s="336"/>
    </row>
    <row r="149" spans="1:174" x14ac:dyDescent="0.2">
      <c r="A149" s="330" t="s">
        <v>595</v>
      </c>
      <c r="B149" s="330">
        <f t="shared" si="238"/>
        <v>2004</v>
      </c>
      <c r="D149" s="384">
        <f t="shared" si="339"/>
        <v>839.67313863248864</v>
      </c>
      <c r="E149" s="384">
        <f t="shared" si="339"/>
        <v>948.36674006738485</v>
      </c>
      <c r="F149" s="384">
        <f t="shared" si="339"/>
        <v>706.47208496030964</v>
      </c>
      <c r="G149" s="384">
        <f t="shared" si="339"/>
        <v>0</v>
      </c>
      <c r="H149" s="384">
        <f t="shared" si="348"/>
        <v>2494.511963660183</v>
      </c>
      <c r="J149" s="390">
        <f t="shared" si="340"/>
        <v>398081.00835000002</v>
      </c>
      <c r="K149" s="390">
        <f t="shared" si="340"/>
        <v>466603.52841999999</v>
      </c>
      <c r="L149" s="390">
        <f t="shared" si="340"/>
        <v>1526870.7220000003</v>
      </c>
      <c r="M149" s="390"/>
      <c r="N149" s="390">
        <f t="shared" si="349"/>
        <v>2391555.2587700002</v>
      </c>
      <c r="P149" s="399">
        <f t="shared" si="341"/>
        <v>159781.7592</v>
      </c>
      <c r="Q149" s="399">
        <f t="shared" si="341"/>
        <v>272551.98511888308</v>
      </c>
      <c r="R149" s="390">
        <f t="shared" si="341"/>
        <v>781328.01257999986</v>
      </c>
      <c r="S149" s="399"/>
      <c r="T149" s="390">
        <f t="shared" si="350"/>
        <v>1213661.7568988828</v>
      </c>
      <c r="U149" s="390">
        <f t="shared" si="262"/>
        <v>1214419.5495456469</v>
      </c>
      <c r="W149" s="393">
        <f t="shared" si="263"/>
        <v>2.1093021797569222</v>
      </c>
      <c r="X149" s="393">
        <f t="shared" si="264"/>
        <v>2.0324894311852253</v>
      </c>
      <c r="Y149" s="393">
        <f t="shared" si="265"/>
        <v>0.46269279696117555</v>
      </c>
      <c r="Z149" s="384"/>
      <c r="AA149" s="384">
        <f t="shared" si="323"/>
        <v>2.0553601112340361</v>
      </c>
      <c r="AB149" s="404"/>
      <c r="AD149" s="393">
        <f t="shared" si="296"/>
        <v>5.2551251334106519</v>
      </c>
      <c r="AE149" s="393">
        <f t="shared" si="297"/>
        <v>3.4795811142366899</v>
      </c>
      <c r="AF149" s="393">
        <f t="shared" si="298"/>
        <v>0.90419397946259383</v>
      </c>
      <c r="AG149" s="384"/>
      <c r="AH149" s="393">
        <f t="shared" si="299"/>
        <v>2.0540775752444529</v>
      </c>
      <c r="AJ149" s="394">
        <f t="shared" si="266"/>
        <v>0.53867114962486085</v>
      </c>
      <c r="AK149" s="394">
        <f t="shared" si="267"/>
        <v>0.83419548496707896</v>
      </c>
      <c r="AL149" s="394">
        <f t="shared" si="268"/>
        <v>0.95362324815096533</v>
      </c>
      <c r="AM149" s="395"/>
      <c r="AN149" s="394">
        <f t="shared" si="269"/>
        <v>0.66162878217216847</v>
      </c>
      <c r="AO149" s="389"/>
      <c r="AP149" s="389">
        <f t="shared" si="300"/>
        <v>2.4914045905059732</v>
      </c>
      <c r="AQ149" s="389">
        <f t="shared" si="301"/>
        <v>1.711979930054351</v>
      </c>
      <c r="AR149" s="389">
        <f t="shared" si="302"/>
        <v>1.9541993854260595</v>
      </c>
      <c r="AS149" s="389"/>
      <c r="AT149" s="389">
        <f t="shared" si="270"/>
        <v>1.9705286462027447</v>
      </c>
      <c r="AV149" s="389">
        <f t="shared" si="342"/>
        <v>0.13157047682555789</v>
      </c>
      <c r="AW149" s="389">
        <f t="shared" si="342"/>
        <v>0.22442983993534482</v>
      </c>
      <c r="AX149" s="389">
        <f t="shared" si="342"/>
        <v>0.64337568748157881</v>
      </c>
      <c r="AY149" s="402"/>
      <c r="AZ149" s="402">
        <f t="shared" si="272"/>
        <v>507478.03231738019</v>
      </c>
      <c r="BC149" s="379">
        <f t="shared" si="273"/>
        <v>0.53867114962486085</v>
      </c>
      <c r="BD149" s="379">
        <f t="shared" si="274"/>
        <v>0.83419548496707896</v>
      </c>
      <c r="BE149" s="379">
        <f t="shared" si="275"/>
        <v>0.95362324815096533</v>
      </c>
      <c r="BF149" s="379" t="e">
        <f t="shared" si="276"/>
        <v>#DIV/0!</v>
      </c>
      <c r="BG149" s="379"/>
      <c r="BH149" s="379">
        <f t="shared" si="343"/>
        <v>0.53867114962486085</v>
      </c>
      <c r="BI149" s="379">
        <f t="shared" si="344"/>
        <v>0.83419548496707896</v>
      </c>
      <c r="BJ149" s="379">
        <f t="shared" si="345"/>
        <v>0.95362324815096533</v>
      </c>
      <c r="BK149" s="379" t="e">
        <f t="shared" si="346"/>
        <v>#DIV/0!</v>
      </c>
      <c r="BL149" s="379"/>
      <c r="BM149" s="379">
        <f t="shared" si="347"/>
        <v>7.0873220008314378E-2</v>
      </c>
      <c r="BN149" s="379">
        <f t="shared" si="347"/>
        <v>0.1872183591659487</v>
      </c>
      <c r="BO149" s="379">
        <f t="shared" si="347"/>
        <v>0.6135380128775435</v>
      </c>
      <c r="BP149" s="379">
        <f t="shared" si="347"/>
        <v>0</v>
      </c>
      <c r="BQ149" s="379"/>
      <c r="BR149" s="387">
        <f t="shared" si="303"/>
        <v>0.53867114962486085</v>
      </c>
      <c r="BS149" s="396">
        <f>Mining!BZ149</f>
        <v>0.7414221542141326</v>
      </c>
      <c r="BT149" s="387">
        <f t="shared" si="277"/>
        <v>0.95362324815096533</v>
      </c>
      <c r="BU149" s="387">
        <v>1</v>
      </c>
      <c r="BV149" s="387"/>
      <c r="BW149" s="387">
        <v>1</v>
      </c>
      <c r="BX149" s="396">
        <f>Mining!BW149</f>
        <v>1.1251288894264029</v>
      </c>
      <c r="BY149" s="387">
        <v>1</v>
      </c>
      <c r="BZ149" s="387">
        <v>1</v>
      </c>
      <c r="CB149" s="396">
        <f t="shared" si="304"/>
        <v>0.13157047682555789</v>
      </c>
      <c r="CC149" s="396">
        <f t="shared" si="305"/>
        <v>0.22442983993534482</v>
      </c>
      <c r="CD149" s="396">
        <f t="shared" si="306"/>
        <v>0.64337568748157881</v>
      </c>
      <c r="CE149" s="396"/>
      <c r="CG149" s="396">
        <v>1</v>
      </c>
      <c r="CH149" s="396">
        <v>1</v>
      </c>
      <c r="CI149" s="396">
        <v>1</v>
      </c>
      <c r="CJ149" s="396">
        <v>1</v>
      </c>
      <c r="CL149" s="388">
        <f t="shared" si="307"/>
        <v>1.3988812647787701</v>
      </c>
      <c r="CM149" s="388">
        <f t="shared" si="278"/>
        <v>0.63137731969001298</v>
      </c>
      <c r="CN149" s="388">
        <f t="shared" si="279"/>
        <v>0.84467180437422784</v>
      </c>
      <c r="CO149" s="388">
        <f t="shared" si="280"/>
        <v>1.0155895756172484</v>
      </c>
      <c r="CP149" s="388">
        <f t="shared" si="281"/>
        <v>1.0515252286792469</v>
      </c>
      <c r="CQ149" s="388">
        <v>1</v>
      </c>
      <c r="CR149" s="388">
        <f t="shared" si="282"/>
        <v>0.69994360227940466</v>
      </c>
      <c r="CS149" s="388">
        <f t="shared" si="283"/>
        <v>0.88322190352059415</v>
      </c>
      <c r="CT149" s="388">
        <f t="shared" si="284"/>
        <v>0.88322190352059515</v>
      </c>
      <c r="CU149" s="388"/>
      <c r="CV149" s="388">
        <f t="shared" si="308"/>
        <v>0.90204027529346287</v>
      </c>
      <c r="CX149" s="405">
        <f t="shared" si="351"/>
        <v>0.95403548407052052</v>
      </c>
      <c r="CY149" s="334"/>
      <c r="DA149" s="379">
        <f t="shared" si="285"/>
        <v>0.33660818262841324</v>
      </c>
      <c r="DB149" s="379">
        <f t="shared" si="286"/>
        <v>0.380181275489195</v>
      </c>
      <c r="DC149" s="379">
        <f t="shared" si="287"/>
        <v>0.28321054188239181</v>
      </c>
      <c r="DD149" s="379">
        <f t="shared" si="288"/>
        <v>0</v>
      </c>
      <c r="DF149" s="379">
        <f t="shared" si="337"/>
        <v>0.32786315388477288</v>
      </c>
      <c r="DG149" s="379">
        <f t="shared" si="337"/>
        <v>0.38963546539245553</v>
      </c>
      <c r="DH149" s="379">
        <f t="shared" si="337"/>
        <v>0.28234638003657248</v>
      </c>
      <c r="DI149" s="379"/>
      <c r="DJ149" s="379">
        <f t="shared" si="290"/>
        <v>0.99984499931380078</v>
      </c>
      <c r="DK149" s="379"/>
      <c r="DL149" s="379">
        <f t="shared" si="338"/>
        <v>0.32791398077680761</v>
      </c>
      <c r="DM149" s="379">
        <f t="shared" si="338"/>
        <v>0.38969586851948507</v>
      </c>
      <c r="DN149" s="379">
        <f t="shared" si="338"/>
        <v>0.28239015070370743</v>
      </c>
      <c r="DO149" s="379">
        <f t="shared" si="338"/>
        <v>0</v>
      </c>
      <c r="DR149" s="379">
        <f t="shared" si="324"/>
        <v>7.1690375114947524E-2</v>
      </c>
      <c r="DS149" s="379">
        <f t="shared" si="325"/>
        <v>-2.0574275621323419E-2</v>
      </c>
      <c r="DT149" s="379">
        <f t="shared" si="309"/>
        <v>1.2897228836794906E-2</v>
      </c>
      <c r="DU149" s="379">
        <f t="shared" si="310"/>
        <v>0</v>
      </c>
      <c r="DW149" s="379">
        <f t="shared" si="326"/>
        <v>-6.8599281308354021E-2</v>
      </c>
      <c r="DX149" s="379">
        <f t="shared" si="292"/>
        <v>1.7348482598587397E-2</v>
      </c>
      <c r="DY149" s="379">
        <f t="shared" si="293"/>
        <v>4.8275220134809107E-3</v>
      </c>
      <c r="DZ149" s="379">
        <f t="shared" si="294"/>
        <v>0</v>
      </c>
      <c r="EA149" s="379"/>
      <c r="EC149" s="379">
        <f t="shared" si="327"/>
        <v>6.0334810860243483E-2</v>
      </c>
      <c r="ED149" s="379">
        <f t="shared" si="311"/>
        <v>-2.7975372424142171E-2</v>
      </c>
      <c r="EE149" s="379">
        <f t="shared" si="312"/>
        <v>-1.063372375563738E-3</v>
      </c>
      <c r="EF149" s="379"/>
      <c r="EH149" s="379">
        <f t="shared" si="313"/>
        <v>0</v>
      </c>
      <c r="EI149" s="379">
        <f t="shared" si="314"/>
        <v>-7.1798622493778868E-3</v>
      </c>
      <c r="EJ149" s="379">
        <f t="shared" si="315"/>
        <v>0</v>
      </c>
      <c r="EK149" s="379">
        <f t="shared" si="316"/>
        <v>0</v>
      </c>
      <c r="EM149" s="379">
        <f t="shared" si="328"/>
        <v>0</v>
      </c>
      <c r="EN149" s="379">
        <f t="shared" si="317"/>
        <v>-7.1798622493778868E-3</v>
      </c>
      <c r="EO149" s="379">
        <f t="shared" si="318"/>
        <v>0</v>
      </c>
      <c r="EP149" s="379">
        <v>1</v>
      </c>
      <c r="ER149" s="379">
        <f t="shared" si="319"/>
        <v>0</v>
      </c>
      <c r="ES149" s="379">
        <f t="shared" si="320"/>
        <v>0</v>
      </c>
      <c r="ET149" s="379">
        <f t="shared" si="321"/>
        <v>0</v>
      </c>
      <c r="EU149" s="379">
        <f t="shared" si="322"/>
        <v>0</v>
      </c>
      <c r="EX149" s="379">
        <f t="shared" si="239"/>
        <v>1.0193168178574612</v>
      </c>
      <c r="EY149" s="379">
        <f t="shared" si="240"/>
        <v>0.57325123878515294</v>
      </c>
      <c r="EZ149" s="379">
        <f t="shared" si="329"/>
        <v>0.69994360227940466</v>
      </c>
      <c r="FA149" s="379"/>
      <c r="FB149" s="379">
        <f t="shared" si="254"/>
        <v>0.9857319801370048</v>
      </c>
      <c r="FC149" s="379">
        <f t="shared" si="242"/>
        <v>0.99223387387445672</v>
      </c>
      <c r="FD149" s="379">
        <f t="shared" si="330"/>
        <v>0.84467180437422784</v>
      </c>
      <c r="FE149" s="379"/>
      <c r="FF149" s="379">
        <f t="shared" si="255"/>
        <v>1.0086193899250331</v>
      </c>
      <c r="FG149" s="379">
        <f t="shared" si="244"/>
        <v>0.9861754414753735</v>
      </c>
      <c r="FH149" s="379">
        <f t="shared" si="331"/>
        <v>1.0155895756172484</v>
      </c>
      <c r="FJ149" s="379">
        <f t="shared" si="245"/>
        <v>0.99720594799425422</v>
      </c>
      <c r="FK149" s="379">
        <f t="shared" si="246"/>
        <v>1.034415868925024</v>
      </c>
      <c r="FL149" s="379">
        <f t="shared" si="332"/>
        <v>1.0515252286792469</v>
      </c>
      <c r="FN149" s="379">
        <f t="shared" si="256"/>
        <v>0.9857319801370048</v>
      </c>
      <c r="FO149" s="379">
        <f t="shared" si="248"/>
        <v>0.99223387387445672</v>
      </c>
      <c r="FP149" s="379">
        <f t="shared" si="333"/>
        <v>0.84467180437422784</v>
      </c>
      <c r="FR149" s="336"/>
    </row>
    <row r="150" spans="1:174" x14ac:dyDescent="0.2">
      <c r="A150" s="330" t="s">
        <v>595</v>
      </c>
      <c r="B150" s="330">
        <f t="shared" si="238"/>
        <v>2005</v>
      </c>
      <c r="D150" s="384">
        <f t="shared" si="339"/>
        <v>780.92766976757775</v>
      </c>
      <c r="E150" s="384">
        <f t="shared" si="339"/>
        <v>961.33722704542117</v>
      </c>
      <c r="F150" s="384">
        <f t="shared" si="339"/>
        <v>734.21769582486115</v>
      </c>
      <c r="G150" s="384">
        <f t="shared" si="339"/>
        <v>0</v>
      </c>
      <c r="H150" s="384">
        <f t="shared" si="348"/>
        <v>2476.4825926378599</v>
      </c>
      <c r="J150" s="390">
        <f t="shared" si="340"/>
        <v>400795.33536000008</v>
      </c>
      <c r="K150" s="390">
        <f t="shared" si="340"/>
        <v>481214.07330999995</v>
      </c>
      <c r="L150" s="390">
        <f t="shared" si="340"/>
        <v>1566759.1316</v>
      </c>
      <c r="M150" s="390"/>
      <c r="N150" s="390">
        <f t="shared" si="349"/>
        <v>2448768.5402699998</v>
      </c>
      <c r="P150" s="399">
        <f t="shared" si="341"/>
        <v>168782.14296999999</v>
      </c>
      <c r="Q150" s="399">
        <f t="shared" si="341"/>
        <v>271416.40936111379</v>
      </c>
      <c r="R150" s="390">
        <f t="shared" si="341"/>
        <v>784797.94971000007</v>
      </c>
      <c r="S150" s="399"/>
      <c r="T150" s="390">
        <f t="shared" si="350"/>
        <v>1224996.5020411138</v>
      </c>
      <c r="U150" s="390">
        <f t="shared" si="262"/>
        <v>1229465.1174454477</v>
      </c>
      <c r="W150" s="393">
        <f t="shared" si="263"/>
        <v>1.9484450063924457</v>
      </c>
      <c r="X150" s="393">
        <f t="shared" si="264"/>
        <v>1.9977329848915788</v>
      </c>
      <c r="Y150" s="393">
        <f t="shared" si="265"/>
        <v>0.46862193493333337</v>
      </c>
      <c r="Z150" s="384"/>
      <c r="AA150" s="384">
        <f t="shared" si="323"/>
        <v>2.0216242156704078</v>
      </c>
      <c r="AB150" s="404"/>
      <c r="AD150" s="393">
        <f t="shared" si="296"/>
        <v>4.6268382189363662</v>
      </c>
      <c r="AE150" s="393">
        <f t="shared" si="297"/>
        <v>3.5419274365478111</v>
      </c>
      <c r="AF150" s="393">
        <f t="shared" si="298"/>
        <v>0.93554996683690439</v>
      </c>
      <c r="AG150" s="384"/>
      <c r="AH150" s="393">
        <f t="shared" si="299"/>
        <v>2.0142764178486288</v>
      </c>
      <c r="AJ150" s="394">
        <f t="shared" si="266"/>
        <v>0.49759163084693325</v>
      </c>
      <c r="AK150" s="394">
        <f t="shared" si="267"/>
        <v>0.81993038221830195</v>
      </c>
      <c r="AL150" s="394">
        <f t="shared" si="268"/>
        <v>0.96584337314292368</v>
      </c>
      <c r="AM150" s="395"/>
      <c r="AN150" s="394">
        <f t="shared" si="269"/>
        <v>0.65076906013355718</v>
      </c>
      <c r="AO150" s="389"/>
      <c r="AP150" s="389">
        <f t="shared" si="300"/>
        <v>2.3746311565154086</v>
      </c>
      <c r="AQ150" s="389">
        <f t="shared" si="301"/>
        <v>1.7729733970128343</v>
      </c>
      <c r="AR150" s="389">
        <f t="shared" si="302"/>
        <v>1.9963853526617286</v>
      </c>
      <c r="AS150" s="389"/>
      <c r="AT150" s="389">
        <f t="shared" si="270"/>
        <v>1.999000434850069</v>
      </c>
      <c r="AV150" s="389">
        <f t="shared" si="342"/>
        <v>0.13728095297302242</v>
      </c>
      <c r="AW150" s="389">
        <f t="shared" si="342"/>
        <v>0.22075974788536995</v>
      </c>
      <c r="AX150" s="389">
        <f t="shared" si="342"/>
        <v>0.63832469793094571</v>
      </c>
      <c r="AY150" s="402"/>
      <c r="AZ150" s="402">
        <f t="shared" si="272"/>
        <v>500250.01624124363</v>
      </c>
      <c r="BC150" s="379">
        <f t="shared" si="273"/>
        <v>0.49759163084693325</v>
      </c>
      <c r="BD150" s="379">
        <f t="shared" si="274"/>
        <v>0.81993038221830195</v>
      </c>
      <c r="BE150" s="379">
        <f t="shared" si="275"/>
        <v>0.96584337314292368</v>
      </c>
      <c r="BF150" s="379" t="e">
        <f t="shared" si="276"/>
        <v>#DIV/0!</v>
      </c>
      <c r="BG150" s="379"/>
      <c r="BH150" s="379">
        <f t="shared" si="343"/>
        <v>0.49759163084693325</v>
      </c>
      <c r="BI150" s="379">
        <f t="shared" si="344"/>
        <v>0.81993038221830195</v>
      </c>
      <c r="BJ150" s="379">
        <f t="shared" si="345"/>
        <v>0.96584337314292368</v>
      </c>
      <c r="BK150" s="379" t="e">
        <f t="shared" si="346"/>
        <v>#DIV/0!</v>
      </c>
      <c r="BL150" s="379"/>
      <c r="BM150" s="379">
        <f t="shared" si="347"/>
        <v>6.8309853274067384E-2</v>
      </c>
      <c r="BN150" s="379">
        <f t="shared" si="347"/>
        <v>0.18100762446206722</v>
      </c>
      <c r="BO150" s="379">
        <f t="shared" si="347"/>
        <v>0.61652167941006242</v>
      </c>
      <c r="BP150" s="379">
        <f t="shared" si="347"/>
        <v>0</v>
      </c>
      <c r="BQ150" s="379"/>
      <c r="BR150" s="387">
        <f t="shared" si="303"/>
        <v>0.49759163084693325</v>
      </c>
      <c r="BS150" s="396">
        <f>Mining!BZ150</f>
        <v>0.72604282161765943</v>
      </c>
      <c r="BT150" s="387">
        <f t="shared" si="277"/>
        <v>0.96584337314292368</v>
      </c>
      <c r="BU150" s="387">
        <v>1</v>
      </c>
      <c r="BV150" s="387"/>
      <c r="BW150" s="387">
        <v>1</v>
      </c>
      <c r="BX150" s="396">
        <f>Mining!BW150</f>
        <v>1.1293140814910279</v>
      </c>
      <c r="BY150" s="387">
        <v>1</v>
      </c>
      <c r="BZ150" s="387">
        <v>1</v>
      </c>
      <c r="CB150" s="396">
        <f t="shared" si="304"/>
        <v>0.13728095297302242</v>
      </c>
      <c r="CC150" s="396">
        <f t="shared" si="305"/>
        <v>0.22075974788536995</v>
      </c>
      <c r="CD150" s="396">
        <f t="shared" si="306"/>
        <v>0.63832469793094571</v>
      </c>
      <c r="CE150" s="396"/>
      <c r="CG150" s="396">
        <v>1</v>
      </c>
      <c r="CH150" s="396">
        <v>1</v>
      </c>
      <c r="CI150" s="396">
        <v>1</v>
      </c>
      <c r="CJ150" s="396">
        <v>1</v>
      </c>
      <c r="CL150" s="388">
        <f t="shared" si="307"/>
        <v>1.4162121477185767</v>
      </c>
      <c r="CM150" s="388">
        <f t="shared" si="278"/>
        <v>0.61914333769245133</v>
      </c>
      <c r="CN150" s="388">
        <f t="shared" si="279"/>
        <v>0.8480540444809288</v>
      </c>
      <c r="CO150" s="388">
        <f t="shared" si="280"/>
        <v>1.020912252731248</v>
      </c>
      <c r="CP150" s="388">
        <f t="shared" si="281"/>
        <v>1.0530264263466336</v>
      </c>
      <c r="CQ150" s="388">
        <v>1</v>
      </c>
      <c r="CR150" s="388">
        <f t="shared" si="282"/>
        <v>0.67910978488331109</v>
      </c>
      <c r="CS150" s="388">
        <f t="shared" si="283"/>
        <v>0.87683831601907392</v>
      </c>
      <c r="CT150" s="388">
        <f t="shared" si="284"/>
        <v>0.87683831601907447</v>
      </c>
      <c r="CU150" s="388"/>
      <c r="CV150" s="388">
        <f t="shared" si="308"/>
        <v>0.91169844916729625</v>
      </c>
      <c r="CX150" s="405">
        <f t="shared" si="351"/>
        <v>0.93105440378547677</v>
      </c>
      <c r="CY150" s="334"/>
      <c r="DA150" s="379">
        <f t="shared" si="285"/>
        <v>0.31533743547769572</v>
      </c>
      <c r="DB150" s="379">
        <f t="shared" si="286"/>
        <v>0.38818654728416219</v>
      </c>
      <c r="DC150" s="379">
        <f t="shared" si="287"/>
        <v>0.29647601723814215</v>
      </c>
      <c r="DD150" s="379">
        <f t="shared" si="288"/>
        <v>0</v>
      </c>
      <c r="DF150" s="379">
        <f t="shared" si="337"/>
        <v>0.32585711095990461</v>
      </c>
      <c r="DG150" s="379">
        <f t="shared" si="337"/>
        <v>0.384170010442</v>
      </c>
      <c r="DH150" s="379">
        <f t="shared" si="337"/>
        <v>0.28979267824413102</v>
      </c>
      <c r="DI150" s="379"/>
      <c r="DJ150" s="379">
        <f t="shared" si="290"/>
        <v>0.99981979964603562</v>
      </c>
      <c r="DK150" s="379"/>
      <c r="DL150" s="379">
        <f t="shared" si="338"/>
        <v>0.32591584110983518</v>
      </c>
      <c r="DM150" s="379">
        <f t="shared" si="338"/>
        <v>0.38423925049094548</v>
      </c>
      <c r="DN150" s="379">
        <f t="shared" si="338"/>
        <v>0.28984490839921934</v>
      </c>
      <c r="DO150" s="379">
        <f t="shared" si="338"/>
        <v>0</v>
      </c>
      <c r="DR150" s="379">
        <f t="shared" si="324"/>
        <v>-7.9325550455666402E-2</v>
      </c>
      <c r="DS150" s="379">
        <f t="shared" si="325"/>
        <v>-2.0961175834840813E-2</v>
      </c>
      <c r="DT150" s="379">
        <f t="shared" si="309"/>
        <v>1.2733006096017154E-2</v>
      </c>
      <c r="DU150" s="379">
        <f t="shared" si="310"/>
        <v>0</v>
      </c>
      <c r="DW150" s="379">
        <f t="shared" si="326"/>
        <v>-4.8004521102795648E-2</v>
      </c>
      <c r="DX150" s="379">
        <f t="shared" si="292"/>
        <v>3.500746792287425E-2</v>
      </c>
      <c r="DY150" s="379">
        <f t="shared" si="293"/>
        <v>2.135763367159707E-2</v>
      </c>
      <c r="DZ150" s="379">
        <f t="shared" si="294"/>
        <v>0</v>
      </c>
      <c r="EA150" s="379"/>
      <c r="EC150" s="379">
        <f t="shared" si="327"/>
        <v>4.2486924043499893E-2</v>
      </c>
      <c r="ED150" s="379">
        <f t="shared" si="311"/>
        <v>-1.6488144806661637E-2</v>
      </c>
      <c r="EE150" s="379">
        <f t="shared" si="312"/>
        <v>-7.8817417177406025E-3</v>
      </c>
      <c r="EF150" s="379"/>
      <c r="EH150" s="379">
        <f t="shared" si="313"/>
        <v>0</v>
      </c>
      <c r="EI150" s="379">
        <f t="shared" si="314"/>
        <v>3.7128434175755036E-3</v>
      </c>
      <c r="EJ150" s="379">
        <f t="shared" si="315"/>
        <v>0</v>
      </c>
      <c r="EK150" s="379">
        <f t="shared" si="316"/>
        <v>0</v>
      </c>
      <c r="EM150" s="379">
        <f t="shared" si="328"/>
        <v>0</v>
      </c>
      <c r="EN150" s="379">
        <f t="shared" si="317"/>
        <v>3.7128434175755036E-3</v>
      </c>
      <c r="EO150" s="379">
        <f t="shared" si="318"/>
        <v>0</v>
      </c>
      <c r="EP150" s="379">
        <v>1</v>
      </c>
      <c r="ER150" s="379">
        <f t="shared" si="319"/>
        <v>0</v>
      </c>
      <c r="ES150" s="379">
        <f t="shared" si="320"/>
        <v>0</v>
      </c>
      <c r="ET150" s="379">
        <f t="shared" si="321"/>
        <v>0</v>
      </c>
      <c r="EU150" s="379">
        <f t="shared" si="322"/>
        <v>0</v>
      </c>
      <c r="EX150" s="379">
        <f t="shared" si="239"/>
        <v>0.97023500560867026</v>
      </c>
      <c r="EY150" s="379">
        <f t="shared" si="240"/>
        <v>0.55618841887789006</v>
      </c>
      <c r="EZ150" s="379">
        <f t="shared" si="329"/>
        <v>0.67910978488331109</v>
      </c>
      <c r="FA150" s="379"/>
      <c r="FB150" s="379">
        <f t="shared" si="254"/>
        <v>1.0040042062362986</v>
      </c>
      <c r="FC150" s="379">
        <f t="shared" si="242"/>
        <v>0.99620698294009158</v>
      </c>
      <c r="FD150" s="379">
        <f t="shared" si="330"/>
        <v>0.8480540444809288</v>
      </c>
      <c r="FE150" s="379"/>
      <c r="FF150" s="379">
        <f t="shared" si="255"/>
        <v>1.0052409725757223</v>
      </c>
      <c r="FG150" s="379">
        <f t="shared" si="244"/>
        <v>0.99134395991899682</v>
      </c>
      <c r="FH150" s="379">
        <f t="shared" si="331"/>
        <v>1.020912252731248</v>
      </c>
      <c r="FJ150" s="379">
        <f t="shared" si="245"/>
        <v>1.0014276382786098</v>
      </c>
      <c r="FK150" s="379">
        <f t="shared" si="246"/>
        <v>1.0358926406155029</v>
      </c>
      <c r="FL150" s="379">
        <f t="shared" si="332"/>
        <v>1.0530264263466336</v>
      </c>
      <c r="FN150" s="379">
        <f t="shared" si="256"/>
        <v>1.0040042062362986</v>
      </c>
      <c r="FO150" s="379">
        <f t="shared" si="248"/>
        <v>0.99620698294009158</v>
      </c>
      <c r="FP150" s="379">
        <f t="shared" si="333"/>
        <v>0.8480540444809288</v>
      </c>
      <c r="FR150" s="336"/>
    </row>
    <row r="151" spans="1:174" x14ac:dyDescent="0.2">
      <c r="A151" s="330" t="s">
        <v>595</v>
      </c>
      <c r="B151" s="330">
        <f t="shared" si="238"/>
        <v>2006</v>
      </c>
      <c r="D151" s="384">
        <f t="shared" si="339"/>
        <v>759.27157145247224</v>
      </c>
      <c r="E151" s="384">
        <f t="shared" si="339"/>
        <v>972.36752640762916</v>
      </c>
      <c r="F151" s="384">
        <f t="shared" si="339"/>
        <v>726.74539745375421</v>
      </c>
      <c r="G151" s="384">
        <f t="shared" si="339"/>
        <v>0</v>
      </c>
      <c r="H151" s="384">
        <f t="shared" si="348"/>
        <v>2458.3844953138555</v>
      </c>
      <c r="J151" s="390">
        <f t="shared" si="340"/>
        <v>403379.82909000001</v>
      </c>
      <c r="K151" s="390">
        <f t="shared" si="340"/>
        <v>502226.83547000005</v>
      </c>
      <c r="L151" s="390">
        <f t="shared" si="340"/>
        <v>1531437.6869999999</v>
      </c>
      <c r="M151" s="390"/>
      <c r="N151" s="390">
        <f t="shared" si="349"/>
        <v>2437044.3515599999</v>
      </c>
      <c r="P151" s="399">
        <f t="shared" si="341"/>
        <v>165515.91069999998</v>
      </c>
      <c r="Q151" s="399">
        <f t="shared" si="341"/>
        <v>305498.38265958912</v>
      </c>
      <c r="R151" s="390">
        <f t="shared" si="341"/>
        <v>768400.14474000013</v>
      </c>
      <c r="S151" s="399"/>
      <c r="T151" s="390">
        <f t="shared" si="350"/>
        <v>1239414.4380995892</v>
      </c>
      <c r="U151" s="390">
        <f t="shared" si="262"/>
        <v>1257091.8737540555</v>
      </c>
      <c r="W151" s="393">
        <f t="shared" si="263"/>
        <v>1.8822745132431187</v>
      </c>
      <c r="X151" s="393">
        <f t="shared" si="264"/>
        <v>1.9361122459688087</v>
      </c>
      <c r="Y151" s="393">
        <f t="shared" si="265"/>
        <v>0.47455107290549148</v>
      </c>
      <c r="Z151" s="384"/>
      <c r="AA151" s="384">
        <f t="shared" si="323"/>
        <v>1.9835048065789274</v>
      </c>
      <c r="AB151" s="404"/>
      <c r="AD151" s="393">
        <f t="shared" si="296"/>
        <v>4.5873026239070338</v>
      </c>
      <c r="AE151" s="393">
        <f t="shared" si="297"/>
        <v>3.1828892773259598</v>
      </c>
      <c r="AF151" s="393">
        <f t="shared" si="298"/>
        <v>0.94579029224371047</v>
      </c>
      <c r="AG151" s="384"/>
      <c r="AH151" s="393">
        <f t="shared" si="299"/>
        <v>1.9556124310726613</v>
      </c>
      <c r="AJ151" s="394">
        <f t="shared" si="266"/>
        <v>0.48069308688387735</v>
      </c>
      <c r="AK151" s="394">
        <f t="shared" si="267"/>
        <v>0.79463935664099572</v>
      </c>
      <c r="AL151" s="394">
        <f t="shared" si="268"/>
        <v>0.97806349813488258</v>
      </c>
      <c r="AM151" s="395"/>
      <c r="AN151" s="394">
        <f t="shared" si="269"/>
        <v>0.63849826725572112</v>
      </c>
      <c r="AO151" s="389"/>
      <c r="AP151" s="389">
        <f t="shared" si="300"/>
        <v>2.4371060605836976</v>
      </c>
      <c r="AQ151" s="389">
        <f t="shared" si="301"/>
        <v>1.6439590648491964</v>
      </c>
      <c r="AR151" s="389">
        <f t="shared" si="302"/>
        <v>1.9930210808564919</v>
      </c>
      <c r="AS151" s="389"/>
      <c r="AT151" s="389">
        <f t="shared" si="270"/>
        <v>1.9662868824545505</v>
      </c>
      <c r="AV151" s="389">
        <f t="shared" si="342"/>
        <v>0.13166572321060319</v>
      </c>
      <c r="AW151" s="389">
        <f t="shared" si="342"/>
        <v>0.24301993278126824</v>
      </c>
      <c r="AX151" s="389">
        <f t="shared" si="342"/>
        <v>0.6112521771740721</v>
      </c>
      <c r="AY151" s="402"/>
      <c r="AZ151" s="402">
        <f t="shared" si="272"/>
        <v>508572.78707554733</v>
      </c>
      <c r="BC151" s="379">
        <f t="shared" si="273"/>
        <v>0.48069308688387735</v>
      </c>
      <c r="BD151" s="379">
        <f t="shared" si="274"/>
        <v>0.79463935664099572</v>
      </c>
      <c r="BE151" s="379">
        <f t="shared" si="275"/>
        <v>0.97806349813488258</v>
      </c>
      <c r="BF151" s="379" t="e">
        <f t="shared" si="276"/>
        <v>#DIV/0!</v>
      </c>
      <c r="BG151" s="379"/>
      <c r="BH151" s="379">
        <f t="shared" si="343"/>
        <v>0.48069308688387735</v>
      </c>
      <c r="BI151" s="379">
        <f t="shared" si="344"/>
        <v>0.79463935664099572</v>
      </c>
      <c r="BJ151" s="379">
        <f t="shared" si="345"/>
        <v>0.97806349813488258</v>
      </c>
      <c r="BK151" s="379" t="e">
        <f t="shared" si="346"/>
        <v>#DIV/0!</v>
      </c>
      <c r="BL151" s="379"/>
      <c r="BM151" s="379">
        <f t="shared" si="347"/>
        <v>6.329080292690302E-2</v>
      </c>
      <c r="BN151" s="379">
        <f t="shared" si="347"/>
        <v>0.19311320303624493</v>
      </c>
      <c r="BO151" s="379">
        <f t="shared" si="347"/>
        <v>0.59784344264943601</v>
      </c>
      <c r="BP151" s="379">
        <f t="shared" si="347"/>
        <v>0</v>
      </c>
      <c r="BQ151" s="379"/>
      <c r="BR151" s="387">
        <f t="shared" si="303"/>
        <v>0.48069308688387735</v>
      </c>
      <c r="BS151" s="396">
        <f>Mining!BZ151</f>
        <v>0.70297655495262601</v>
      </c>
      <c r="BT151" s="387">
        <f t="shared" si="277"/>
        <v>0.97806349813488258</v>
      </c>
      <c r="BU151" s="387">
        <v>1</v>
      </c>
      <c r="BV151" s="387"/>
      <c r="BW151" s="387">
        <v>1</v>
      </c>
      <c r="BX151" s="396">
        <f>Mining!BW151</f>
        <v>1.1303924021968934</v>
      </c>
      <c r="BY151" s="387">
        <v>1</v>
      </c>
      <c r="BZ151" s="387">
        <v>1</v>
      </c>
      <c r="CB151" s="396">
        <f t="shared" si="304"/>
        <v>0.13166572321060319</v>
      </c>
      <c r="CC151" s="396">
        <f t="shared" si="305"/>
        <v>0.24301993278126824</v>
      </c>
      <c r="CD151" s="396">
        <f t="shared" si="306"/>
        <v>0.6112521771740721</v>
      </c>
      <c r="CE151" s="396"/>
      <c r="CG151" s="396">
        <v>1</v>
      </c>
      <c r="CH151" s="396">
        <v>1</v>
      </c>
      <c r="CI151" s="396">
        <v>1</v>
      </c>
      <c r="CJ151" s="396">
        <v>1</v>
      </c>
      <c r="CL151" s="388">
        <f t="shared" si="307"/>
        <v>1.4480352123433013</v>
      </c>
      <c r="CM151" s="388">
        <f t="shared" si="278"/>
        <v>0.6011113455324022</v>
      </c>
      <c r="CN151" s="388">
        <f t="shared" si="279"/>
        <v>0.82960091109987466</v>
      </c>
      <c r="CO151" s="388">
        <f t="shared" si="280"/>
        <v>1.033010663233807</v>
      </c>
      <c r="CP151" s="388">
        <f t="shared" si="281"/>
        <v>1.053420314839556</v>
      </c>
      <c r="CQ151" s="388">
        <v>1</v>
      </c>
      <c r="CR151" s="388">
        <f t="shared" si="282"/>
        <v>0.66585430326274353</v>
      </c>
      <c r="CS151" s="388">
        <f t="shared" si="283"/>
        <v>0.87043039486997864</v>
      </c>
      <c r="CT151" s="388">
        <f t="shared" si="284"/>
        <v>0.87043039486997964</v>
      </c>
      <c r="CU151" s="388"/>
      <c r="CV151" s="388">
        <f t="shared" si="308"/>
        <v>0.90276708070655109</v>
      </c>
      <c r="CX151" s="405">
        <f t="shared" si="351"/>
        <v>0.94308170579083694</v>
      </c>
      <c r="CY151" s="334"/>
      <c r="DA151" s="379">
        <f t="shared" si="285"/>
        <v>0.30884980478024776</v>
      </c>
      <c r="DB151" s="379">
        <f t="shared" si="286"/>
        <v>0.39553110111992046</v>
      </c>
      <c r="DC151" s="379">
        <f t="shared" si="287"/>
        <v>0.29561909409983184</v>
      </c>
      <c r="DD151" s="379">
        <f t="shared" si="288"/>
        <v>0</v>
      </c>
      <c r="DF151" s="379">
        <f t="shared" ref="DF151:DH155" si="352">(DA151-DA150)/LN(DA151/DA150)</f>
        <v>0.31208238136333549</v>
      </c>
      <c r="DG151" s="379">
        <f t="shared" si="352"/>
        <v>0.39184735243995955</v>
      </c>
      <c r="DH151" s="379">
        <f t="shared" si="352"/>
        <v>0.2960473489686174</v>
      </c>
      <c r="DI151" s="379"/>
      <c r="DJ151" s="379">
        <f t="shared" si="290"/>
        <v>0.99997708277191244</v>
      </c>
      <c r="DK151" s="379"/>
      <c r="DL151" s="379">
        <f t="shared" ref="DL151:DO155" si="353">DF151/$DJ151</f>
        <v>0.31208953359036051</v>
      </c>
      <c r="DM151" s="379">
        <f t="shared" si="353"/>
        <v>0.39185633270091363</v>
      </c>
      <c r="DN151" s="379">
        <f t="shared" si="353"/>
        <v>0.29605413370872585</v>
      </c>
      <c r="DO151" s="379">
        <f t="shared" si="353"/>
        <v>0</v>
      </c>
      <c r="DR151" s="379">
        <f t="shared" si="324"/>
        <v>-3.4550728801962041E-2</v>
      </c>
      <c r="DS151" s="379">
        <f t="shared" si="325"/>
        <v>-3.2285454771528208E-2</v>
      </c>
      <c r="DT151" s="379">
        <f t="shared" si="309"/>
        <v>1.2572912982594163E-2</v>
      </c>
      <c r="DU151" s="379">
        <f t="shared" si="310"/>
        <v>0</v>
      </c>
      <c r="DW151" s="379">
        <f t="shared" si="326"/>
        <v>2.5969171751682289E-2</v>
      </c>
      <c r="DX151" s="379">
        <f t="shared" si="292"/>
        <v>-7.5550625877395916E-2</v>
      </c>
      <c r="DY151" s="379">
        <f t="shared" si="293"/>
        <v>-1.6866030868551069E-3</v>
      </c>
      <c r="DZ151" s="379">
        <f t="shared" si="294"/>
        <v>0</v>
      </c>
      <c r="EA151" s="379"/>
      <c r="EC151" s="379">
        <f t="shared" si="327"/>
        <v>-4.1763266817109679E-2</v>
      </c>
      <c r="ED151" s="379">
        <f t="shared" si="311"/>
        <v>9.6068471342644221E-2</v>
      </c>
      <c r="EE151" s="379">
        <f t="shared" si="312"/>
        <v>-4.3337482187904813E-2</v>
      </c>
      <c r="EF151" s="379"/>
      <c r="EH151" s="379">
        <f t="shared" si="313"/>
        <v>0</v>
      </c>
      <c r="EI151" s="379">
        <f t="shared" si="314"/>
        <v>9.5439013473605852E-4</v>
      </c>
      <c r="EJ151" s="379">
        <f t="shared" si="315"/>
        <v>0</v>
      </c>
      <c r="EK151" s="379">
        <f t="shared" si="316"/>
        <v>0</v>
      </c>
      <c r="EM151" s="379">
        <f t="shared" si="328"/>
        <v>0</v>
      </c>
      <c r="EN151" s="379">
        <f t="shared" si="317"/>
        <v>9.5439013473605852E-4</v>
      </c>
      <c r="EO151" s="379">
        <f t="shared" si="318"/>
        <v>0</v>
      </c>
      <c r="EP151" s="379">
        <v>1</v>
      </c>
      <c r="ER151" s="379">
        <f t="shared" si="319"/>
        <v>0</v>
      </c>
      <c r="ES151" s="379">
        <f t="shared" si="320"/>
        <v>0</v>
      </c>
      <c r="ET151" s="379">
        <f t="shared" si="321"/>
        <v>0</v>
      </c>
      <c r="EU151" s="379">
        <f t="shared" si="322"/>
        <v>0</v>
      </c>
      <c r="EX151" s="379">
        <f t="shared" si="239"/>
        <v>0.98048109169440834</v>
      </c>
      <c r="EY151" s="379">
        <f t="shared" si="240"/>
        <v>0.54533222812918047</v>
      </c>
      <c r="EZ151" s="379">
        <f t="shared" si="329"/>
        <v>0.66585430326274353</v>
      </c>
      <c r="FA151" s="379"/>
      <c r="FB151" s="379">
        <f t="shared" si="254"/>
        <v>0.97824061626597303</v>
      </c>
      <c r="FC151" s="379">
        <f t="shared" si="242"/>
        <v>0.97453013291978086</v>
      </c>
      <c r="FD151" s="379">
        <f t="shared" si="330"/>
        <v>0.82960091109987466</v>
      </c>
      <c r="FE151" s="379"/>
      <c r="FF151" s="379">
        <f t="shared" si="255"/>
        <v>1.011850588011058</v>
      </c>
      <c r="FG151" s="379">
        <f t="shared" si="244"/>
        <v>1.0030919687652475</v>
      </c>
      <c r="FH151" s="379">
        <f t="shared" si="331"/>
        <v>1.033010663233807</v>
      </c>
      <c r="FJ151" s="379">
        <f t="shared" si="245"/>
        <v>1.0003740537588304</v>
      </c>
      <c r="FK151" s="379">
        <f t="shared" si="246"/>
        <v>1.0362801201514698</v>
      </c>
      <c r="FL151" s="379">
        <f t="shared" si="332"/>
        <v>1.053420314839556</v>
      </c>
      <c r="FN151" s="379">
        <f t="shared" si="256"/>
        <v>0.97824061626597303</v>
      </c>
      <c r="FO151" s="379">
        <f t="shared" si="248"/>
        <v>0.97453013291978086</v>
      </c>
      <c r="FP151" s="379">
        <f t="shared" si="333"/>
        <v>0.82960091109987466</v>
      </c>
      <c r="FR151" s="336"/>
    </row>
    <row r="152" spans="1:174" x14ac:dyDescent="0.2">
      <c r="A152" s="330" t="s">
        <v>595</v>
      </c>
      <c r="B152" s="330">
        <f t="shared" si="238"/>
        <v>2007</v>
      </c>
      <c r="D152" s="384">
        <f t="shared" si="339"/>
        <v>856.63793073330726</v>
      </c>
      <c r="E152" s="384">
        <f t="shared" si="339"/>
        <v>941.85329630952629</v>
      </c>
      <c r="F152" s="384">
        <f t="shared" si="339"/>
        <v>696.42554902361542</v>
      </c>
      <c r="G152" s="384">
        <f t="shared" si="339"/>
        <v>0</v>
      </c>
      <c r="H152" s="384">
        <f t="shared" si="348"/>
        <v>2494.9167760664491</v>
      </c>
      <c r="J152" s="390">
        <f t="shared" si="340"/>
        <v>404787.70872</v>
      </c>
      <c r="K152" s="390">
        <f t="shared" si="340"/>
        <v>501474.68304999999</v>
      </c>
      <c r="L152" s="390">
        <f t="shared" si="340"/>
        <v>1449436.4872000001</v>
      </c>
      <c r="M152" s="390"/>
      <c r="N152" s="390">
        <f t="shared" si="349"/>
        <v>2355698.87897</v>
      </c>
      <c r="P152" s="399">
        <f t="shared" si="341"/>
        <v>144581.04485999999</v>
      </c>
      <c r="Q152" s="399">
        <f t="shared" si="341"/>
        <v>325316.9807274543</v>
      </c>
      <c r="R152" s="390">
        <f t="shared" si="341"/>
        <v>744697.20897000004</v>
      </c>
      <c r="S152" s="399"/>
      <c r="T152" s="390">
        <f t="shared" si="350"/>
        <v>1214595.2345574545</v>
      </c>
      <c r="U152" s="390">
        <f t="shared" si="262"/>
        <v>1238681.0414093982</v>
      </c>
      <c r="W152" s="393">
        <f t="shared" si="263"/>
        <v>2.1162646796814215</v>
      </c>
      <c r="X152" s="393">
        <f t="shared" si="264"/>
        <v>1.8781671899787968</v>
      </c>
      <c r="Y152" s="393">
        <f t="shared" si="265"/>
        <v>0.48048021087764942</v>
      </c>
      <c r="Z152" s="384"/>
      <c r="AA152" s="384">
        <f t="shared" si="323"/>
        <v>2.054113753357091</v>
      </c>
      <c r="AB152" s="404"/>
      <c r="AD152" s="393">
        <f t="shared" si="296"/>
        <v>5.9249670768585379</v>
      </c>
      <c r="AE152" s="393">
        <f t="shared" si="297"/>
        <v>2.8951863939085212</v>
      </c>
      <c r="AF152" s="393">
        <f t="shared" si="298"/>
        <v>0.93517948051242228</v>
      </c>
      <c r="AG152" s="384"/>
      <c r="AH152" s="393">
        <f t="shared" si="299"/>
        <v>2.0141720851944895</v>
      </c>
      <c r="AJ152" s="394">
        <f t="shared" si="266"/>
        <v>0.54044922479805646</v>
      </c>
      <c r="AK152" s="394">
        <f t="shared" si="267"/>
        <v>0.77085694314286257</v>
      </c>
      <c r="AL152" s="394">
        <f t="shared" si="268"/>
        <v>0.99028362312684115</v>
      </c>
      <c r="AM152" s="395"/>
      <c r="AN152" s="394">
        <f t="shared" si="269"/>
        <v>0.66122757450069192</v>
      </c>
      <c r="AO152" s="389"/>
      <c r="AP152" s="389">
        <f t="shared" si="300"/>
        <v>2.7997287549827989</v>
      </c>
      <c r="AQ152" s="389">
        <f t="shared" si="301"/>
        <v>1.5414955651212316</v>
      </c>
      <c r="AR152" s="389">
        <f t="shared" si="302"/>
        <v>1.9463433859309527</v>
      </c>
      <c r="AS152" s="389"/>
      <c r="AT152" s="389">
        <f t="shared" si="270"/>
        <v>1.9394929371909762</v>
      </c>
      <c r="AV152" s="389">
        <f t="shared" si="342"/>
        <v>0.11672177100207536</v>
      </c>
      <c r="AW152" s="389">
        <f t="shared" si="342"/>
        <v>0.26263175898559127</v>
      </c>
      <c r="AX152" s="389">
        <f t="shared" si="342"/>
        <v>0.60120174934030424</v>
      </c>
      <c r="AY152" s="402"/>
      <c r="AZ152" s="402">
        <f t="shared" si="272"/>
        <v>515598.68088425673</v>
      </c>
      <c r="BC152" s="379">
        <f t="shared" si="273"/>
        <v>0.54044922479805646</v>
      </c>
      <c r="BD152" s="379">
        <f t="shared" si="274"/>
        <v>0.77085694314286257</v>
      </c>
      <c r="BE152" s="379">
        <f t="shared" si="275"/>
        <v>0.99028362312684115</v>
      </c>
      <c r="BF152" s="379" t="e">
        <f t="shared" si="276"/>
        <v>#DIV/0!</v>
      </c>
      <c r="BG152" s="379"/>
      <c r="BH152" s="379">
        <f t="shared" si="343"/>
        <v>0.54044922479805646</v>
      </c>
      <c r="BI152" s="379">
        <f t="shared" si="344"/>
        <v>0.77085694314286257</v>
      </c>
      <c r="BJ152" s="379">
        <f t="shared" si="345"/>
        <v>0.99028362312684115</v>
      </c>
      <c r="BK152" s="379" t="e">
        <f t="shared" si="346"/>
        <v>#DIV/0!</v>
      </c>
      <c r="BL152" s="379"/>
      <c r="BM152" s="379">
        <f t="shared" si="347"/>
        <v>6.3082190655127893E-2</v>
      </c>
      <c r="BN152" s="379">
        <f t="shared" si="347"/>
        <v>0.20245151490386576</v>
      </c>
      <c r="BO152" s="379">
        <f t="shared" si="347"/>
        <v>0.59536024656691144</v>
      </c>
      <c r="BP152" s="379">
        <f t="shared" si="347"/>
        <v>0</v>
      </c>
      <c r="BQ152" s="379"/>
      <c r="BR152" s="387">
        <f t="shared" si="303"/>
        <v>0.54044922479805646</v>
      </c>
      <c r="BS152" s="396">
        <f>Mining!BZ152</f>
        <v>0.68968193173758185</v>
      </c>
      <c r="BT152" s="387">
        <f t="shared" si="277"/>
        <v>0.99028362312684115</v>
      </c>
      <c r="BU152" s="387">
        <v>1</v>
      </c>
      <c r="BV152" s="387"/>
      <c r="BW152" s="387">
        <v>1</v>
      </c>
      <c r="BX152" s="396">
        <f>Mining!BW152</f>
        <v>1.1176991996887147</v>
      </c>
      <c r="BY152" s="387">
        <v>1</v>
      </c>
      <c r="BZ152" s="387">
        <v>1</v>
      </c>
      <c r="CB152" s="396">
        <f t="shared" si="304"/>
        <v>0.11672177100207536</v>
      </c>
      <c r="CC152" s="396">
        <f t="shared" si="305"/>
        <v>0.26263175898559127</v>
      </c>
      <c r="CD152" s="396">
        <f t="shared" si="306"/>
        <v>0.60120174934030424</v>
      </c>
      <c r="CE152" s="396"/>
      <c r="CG152" s="396">
        <v>1</v>
      </c>
      <c r="CH152" s="396">
        <v>1</v>
      </c>
      <c r="CI152" s="396">
        <v>1</v>
      </c>
      <c r="CJ152" s="396">
        <v>1</v>
      </c>
      <c r="CL152" s="388">
        <f t="shared" si="307"/>
        <v>1.4268279051605739</v>
      </c>
      <c r="CM152" s="388">
        <f t="shared" si="278"/>
        <v>0.61911126817749218</v>
      </c>
      <c r="CN152" s="388">
        <f t="shared" si="279"/>
        <v>0.84089274247220958</v>
      </c>
      <c r="CO152" s="388">
        <f t="shared" si="280"/>
        <v>1.0186215921325243</v>
      </c>
      <c r="CP152" s="388">
        <f t="shared" si="281"/>
        <v>1.0488311256607734</v>
      </c>
      <c r="CQ152" s="388">
        <v>1</v>
      </c>
      <c r="CR152" s="388">
        <f t="shared" si="282"/>
        <v>0.68914349200161573</v>
      </c>
      <c r="CS152" s="388">
        <f t="shared" si="283"/>
        <v>0.88336523383499621</v>
      </c>
      <c r="CT152" s="388">
        <f t="shared" si="284"/>
        <v>0.88336523383499743</v>
      </c>
      <c r="CU152" s="388"/>
      <c r="CV152" s="388">
        <f t="shared" si="308"/>
        <v>0.89837787828378668</v>
      </c>
      <c r="CX152" s="405">
        <f t="shared" si="351"/>
        <v>0.97030826401201198</v>
      </c>
      <c r="CY152" s="334"/>
      <c r="DA152" s="379">
        <f t="shared" si="285"/>
        <v>0.3433533089965049</v>
      </c>
      <c r="DB152" s="379">
        <f t="shared" si="286"/>
        <v>0.37750890344105054</v>
      </c>
      <c r="DC152" s="379">
        <f t="shared" si="287"/>
        <v>0.27913778756244451</v>
      </c>
      <c r="DD152" s="379">
        <f t="shared" si="288"/>
        <v>0</v>
      </c>
      <c r="DF152" s="379">
        <f t="shared" si="352"/>
        <v>0.32579710633209202</v>
      </c>
      <c r="DG152" s="379">
        <f t="shared" si="352"/>
        <v>0.38644996565101847</v>
      </c>
      <c r="DH152" s="379">
        <f t="shared" si="352"/>
        <v>0.28729965591030371</v>
      </c>
      <c r="DI152" s="379"/>
      <c r="DJ152" s="379">
        <f t="shared" si="290"/>
        <v>0.99954672789341414</v>
      </c>
      <c r="DK152" s="379"/>
      <c r="DL152" s="379">
        <f t="shared" si="353"/>
        <v>0.32594484803999391</v>
      </c>
      <c r="DM152" s="379">
        <f t="shared" si="353"/>
        <v>0.38662521207535505</v>
      </c>
      <c r="DN152" s="379">
        <f t="shared" si="353"/>
        <v>0.2874299398846511</v>
      </c>
      <c r="DO152" s="379">
        <f t="shared" si="353"/>
        <v>0</v>
      </c>
      <c r="DR152" s="379">
        <f t="shared" si="324"/>
        <v>0.11717169805327918</v>
      </c>
      <c r="DS152" s="379">
        <f t="shared" si="325"/>
        <v>-1.9093018441869263E-2</v>
      </c>
      <c r="DT152" s="379">
        <f t="shared" si="309"/>
        <v>1.2416795660226073E-2</v>
      </c>
      <c r="DU152" s="379">
        <f t="shared" si="310"/>
        <v>0</v>
      </c>
      <c r="DW152" s="379">
        <f t="shared" si="326"/>
        <v>0.1387112446104419</v>
      </c>
      <c r="DX152" s="379">
        <f t="shared" si="292"/>
        <v>-6.4354305246435026E-2</v>
      </c>
      <c r="DY152" s="379">
        <f t="shared" si="293"/>
        <v>-2.3699193114057167E-2</v>
      </c>
      <c r="DZ152" s="379">
        <f t="shared" si="294"/>
        <v>0</v>
      </c>
      <c r="EA152" s="379"/>
      <c r="EC152" s="379">
        <f t="shared" si="327"/>
        <v>-0.12047323353730709</v>
      </c>
      <c r="ED152" s="379">
        <f t="shared" si="311"/>
        <v>7.7609427212270918E-2</v>
      </c>
      <c r="EE152" s="379">
        <f t="shared" si="312"/>
        <v>-1.6579034999446667E-2</v>
      </c>
      <c r="EF152" s="379"/>
      <c r="EH152" s="379">
        <f t="shared" si="313"/>
        <v>0</v>
      </c>
      <c r="EI152" s="379">
        <f t="shared" si="314"/>
        <v>-1.1292544650166787E-2</v>
      </c>
      <c r="EJ152" s="379">
        <f t="shared" si="315"/>
        <v>0</v>
      </c>
      <c r="EK152" s="379">
        <f t="shared" si="316"/>
        <v>0</v>
      </c>
      <c r="EM152" s="379">
        <f t="shared" si="328"/>
        <v>0</v>
      </c>
      <c r="EN152" s="379">
        <f t="shared" si="317"/>
        <v>-1.1292544650166787E-2</v>
      </c>
      <c r="EO152" s="379">
        <f t="shared" si="318"/>
        <v>0</v>
      </c>
      <c r="EP152" s="379">
        <v>1</v>
      </c>
      <c r="ER152" s="379">
        <f t="shared" si="319"/>
        <v>0</v>
      </c>
      <c r="ES152" s="379">
        <f t="shared" si="320"/>
        <v>0</v>
      </c>
      <c r="ET152" s="379">
        <f t="shared" si="321"/>
        <v>0</v>
      </c>
      <c r="EU152" s="379">
        <f t="shared" si="322"/>
        <v>0</v>
      </c>
      <c r="EX152" s="379">
        <f t="shared" si="239"/>
        <v>1.0349764034335336</v>
      </c>
      <c r="EY152" s="379">
        <f t="shared" si="240"/>
        <v>0.56440598814553444</v>
      </c>
      <c r="EZ152" s="379">
        <f t="shared" si="329"/>
        <v>0.68914349200161573</v>
      </c>
      <c r="FA152" s="379"/>
      <c r="FB152" s="379">
        <f t="shared" si="254"/>
        <v>1.0136111607656799</v>
      </c>
      <c r="FC152" s="379">
        <f t="shared" si="242"/>
        <v>0.98779461922995138</v>
      </c>
      <c r="FD152" s="379">
        <f t="shared" si="330"/>
        <v>0.84089274247220958</v>
      </c>
      <c r="FE152" s="379"/>
      <c r="FF152" s="379">
        <f t="shared" si="255"/>
        <v>0.98607074291349706</v>
      </c>
      <c r="FG152" s="379">
        <f t="shared" si="244"/>
        <v>0.98911964285091003</v>
      </c>
      <c r="FH152" s="379">
        <f t="shared" si="331"/>
        <v>1.0186215921325243</v>
      </c>
      <c r="FJ152" s="379">
        <f t="shared" si="245"/>
        <v>0.9956435345757676</v>
      </c>
      <c r="FK152" s="379">
        <f t="shared" si="246"/>
        <v>1.0317656016382104</v>
      </c>
      <c r="FL152" s="379">
        <f t="shared" si="332"/>
        <v>1.0488311256607734</v>
      </c>
      <c r="FN152" s="379">
        <f t="shared" si="256"/>
        <v>1.0136111607656799</v>
      </c>
      <c r="FO152" s="379">
        <f t="shared" si="248"/>
        <v>0.98779461922995138</v>
      </c>
      <c r="FP152" s="379">
        <f t="shared" si="333"/>
        <v>0.84089274247220958</v>
      </c>
      <c r="FR152" s="336"/>
    </row>
    <row r="153" spans="1:174" x14ac:dyDescent="0.2">
      <c r="A153" s="330" t="s">
        <v>595</v>
      </c>
      <c r="B153" s="330">
        <f t="shared" si="238"/>
        <v>2008</v>
      </c>
      <c r="D153" s="384">
        <f t="shared" si="339"/>
        <v>760.30846604051953</v>
      </c>
      <c r="E153" s="384">
        <f t="shared" si="339"/>
        <v>1008.3973974084795</v>
      </c>
      <c r="F153" s="384">
        <f t="shared" si="339"/>
        <v>617.2332505031294</v>
      </c>
      <c r="G153" s="384">
        <f t="shared" si="339"/>
        <v>0</v>
      </c>
      <c r="H153" s="384">
        <f t="shared" si="348"/>
        <v>2385.9391139521285</v>
      </c>
      <c r="J153" s="390">
        <f t="shared" si="340"/>
        <v>396137.56644000002</v>
      </c>
      <c r="K153" s="390">
        <f t="shared" si="340"/>
        <v>520964.17082999996</v>
      </c>
      <c r="L153" s="390">
        <f t="shared" si="340"/>
        <v>1341000.6194000002</v>
      </c>
      <c r="M153" s="390"/>
      <c r="N153" s="390">
        <f t="shared" si="349"/>
        <v>2258102.3566700001</v>
      </c>
      <c r="P153" s="399">
        <f t="shared" si="341"/>
        <v>148472.82093000002</v>
      </c>
      <c r="Q153" s="399">
        <f t="shared" si="341"/>
        <v>311125.61831799208</v>
      </c>
      <c r="R153" s="390">
        <f t="shared" si="341"/>
        <v>672105.23873999994</v>
      </c>
      <c r="S153" s="399"/>
      <c r="T153" s="390">
        <f t="shared" si="350"/>
        <v>1131703.6779879921</v>
      </c>
      <c r="U153" s="390">
        <f t="shared" si="262"/>
        <v>1159100.6817947824</v>
      </c>
      <c r="W153" s="393">
        <f t="shared" si="263"/>
        <v>1.9193041267790938</v>
      </c>
      <c r="X153" s="393">
        <f t="shared" si="264"/>
        <v>1.9356367555985685</v>
      </c>
      <c r="Y153" s="393">
        <f t="shared" si="265"/>
        <v>0.46027812483732944</v>
      </c>
      <c r="Z153" s="384"/>
      <c r="AA153" s="384">
        <f t="shared" si="323"/>
        <v>2.1082719446436622</v>
      </c>
      <c r="AB153" s="404"/>
      <c r="AD153" s="393">
        <f t="shared" si="296"/>
        <v>5.1208595706481495</v>
      </c>
      <c r="AE153" s="393">
        <f t="shared" si="297"/>
        <v>3.2411262140998849</v>
      </c>
      <c r="AF153" s="393">
        <f t="shared" si="298"/>
        <v>0.9183580411607275</v>
      </c>
      <c r="AG153" s="384"/>
      <c r="AH153" s="393">
        <f t="shared" si="299"/>
        <v>2.0584399193499539</v>
      </c>
      <c r="AJ153" s="394">
        <f t="shared" si="266"/>
        <v>0.49014966673527011</v>
      </c>
      <c r="AK153" s="394">
        <f t="shared" si="267"/>
        <v>0.794444200930017</v>
      </c>
      <c r="AL153" s="394">
        <f t="shared" si="268"/>
        <v>0.94864653900596663</v>
      </c>
      <c r="AM153" s="395"/>
      <c r="AN153" s="394">
        <f t="shared" si="269"/>
        <v>0.67866131662195339</v>
      </c>
      <c r="AO153" s="389"/>
      <c r="AP153" s="389">
        <f t="shared" si="300"/>
        <v>2.6680813630311886</v>
      </c>
      <c r="AQ153" s="389">
        <f t="shared" si="301"/>
        <v>1.6744496118527219</v>
      </c>
      <c r="AR153" s="389">
        <f t="shared" si="302"/>
        <v>1.9952241733957956</v>
      </c>
      <c r="AS153" s="389"/>
      <c r="AT153" s="389">
        <f t="shared" si="270"/>
        <v>1.9953123777812443</v>
      </c>
      <c r="AV153" s="389">
        <f t="shared" si="342"/>
        <v>0.12809311845119506</v>
      </c>
      <c r="AW153" s="389">
        <f t="shared" si="342"/>
        <v>0.26841983893602483</v>
      </c>
      <c r="AX153" s="389">
        <f t="shared" si="342"/>
        <v>0.57985061116459213</v>
      </c>
      <c r="AY153" s="402"/>
      <c r="AZ153" s="402">
        <f t="shared" si="272"/>
        <v>501174.65873287682</v>
      </c>
      <c r="BC153" s="379">
        <f t="shared" si="273"/>
        <v>0.49014966673527011</v>
      </c>
      <c r="BD153" s="379">
        <f t="shared" si="274"/>
        <v>0.794444200930017</v>
      </c>
      <c r="BE153" s="379">
        <f t="shared" si="275"/>
        <v>0.94864653900596663</v>
      </c>
      <c r="BF153" s="379" t="e">
        <f t="shared" si="276"/>
        <v>#DIV/0!</v>
      </c>
      <c r="BG153" s="379"/>
      <c r="BH153" s="379">
        <f t="shared" si="343"/>
        <v>0.49014966673527011</v>
      </c>
      <c r="BI153" s="379">
        <f t="shared" si="344"/>
        <v>0.794444200930017</v>
      </c>
      <c r="BJ153" s="379">
        <f t="shared" si="345"/>
        <v>0.94864653900596663</v>
      </c>
      <c r="BK153" s="379" t="e">
        <f t="shared" si="346"/>
        <v>#DIV/0!</v>
      </c>
      <c r="BL153" s="379"/>
      <c r="BM153" s="379">
        <f t="shared" si="347"/>
        <v>6.2784799319934734E-2</v>
      </c>
      <c r="BN153" s="379">
        <f t="shared" si="347"/>
        <v>0.21324458445729391</v>
      </c>
      <c r="BO153" s="379">
        <f t="shared" si="347"/>
        <v>0.55007327542178486</v>
      </c>
      <c r="BP153" s="379">
        <f t="shared" si="347"/>
        <v>0</v>
      </c>
      <c r="BQ153" s="379"/>
      <c r="BR153" s="387">
        <f t="shared" si="303"/>
        <v>0.49014966673527011</v>
      </c>
      <c r="BS153" s="396">
        <f>Mining!BZ153</f>
        <v>0.72389663301177132</v>
      </c>
      <c r="BT153" s="387">
        <f t="shared" si="277"/>
        <v>0.94864653900596663</v>
      </c>
      <c r="BU153" s="387">
        <v>1</v>
      </c>
      <c r="BV153" s="387"/>
      <c r="BW153" s="387">
        <v>1</v>
      </c>
      <c r="BX153" s="396">
        <f>Mining!BW153</f>
        <v>1.0974553060493344</v>
      </c>
      <c r="BY153" s="387">
        <v>1</v>
      </c>
      <c r="BZ153" s="387">
        <v>1</v>
      </c>
      <c r="CB153" s="396">
        <f t="shared" si="304"/>
        <v>0.12809311845119506</v>
      </c>
      <c r="CC153" s="396">
        <f t="shared" si="305"/>
        <v>0.26841983893602483</v>
      </c>
      <c r="CD153" s="396">
        <f t="shared" si="306"/>
        <v>0.57985061116459213</v>
      </c>
      <c r="CE153" s="396"/>
      <c r="CG153" s="396">
        <v>1</v>
      </c>
      <c r="CH153" s="396">
        <v>1</v>
      </c>
      <c r="CI153" s="396">
        <v>1</v>
      </c>
      <c r="CJ153" s="396">
        <v>1</v>
      </c>
      <c r="CL153" s="388">
        <f t="shared" si="307"/>
        <v>1.3351598534144595</v>
      </c>
      <c r="CM153" s="388">
        <f t="shared" si="278"/>
        <v>0.63271820630602549</v>
      </c>
      <c r="CN153" s="388">
        <f t="shared" si="279"/>
        <v>0.86115691654901272</v>
      </c>
      <c r="CO153" s="388">
        <f t="shared" si="280"/>
        <v>1.0494034400506651</v>
      </c>
      <c r="CP153" s="388">
        <f t="shared" si="281"/>
        <v>1.0411920767006657</v>
      </c>
      <c r="CQ153" s="388">
        <v>1</v>
      </c>
      <c r="CR153" s="388">
        <f t="shared" si="282"/>
        <v>0.67244179569467599</v>
      </c>
      <c r="CS153" s="388">
        <f t="shared" si="283"/>
        <v>0.8447799475842116</v>
      </c>
      <c r="CT153" s="388">
        <f t="shared" si="284"/>
        <v>0.84477994758421271</v>
      </c>
      <c r="CU153" s="388"/>
      <c r="CV153" s="388">
        <f t="shared" si="308"/>
        <v>0.94092635281896109</v>
      </c>
      <c r="CX153" s="405">
        <f t="shared" si="351"/>
        <v>0.97230508062232057</v>
      </c>
      <c r="CY153" s="334"/>
      <c r="DA153" s="379">
        <f t="shared" si="285"/>
        <v>0.31866214087128392</v>
      </c>
      <c r="DB153" s="379">
        <f t="shared" si="286"/>
        <v>0.42264171433031461</v>
      </c>
      <c r="DC153" s="379">
        <f t="shared" si="287"/>
        <v>0.25869614479840142</v>
      </c>
      <c r="DD153" s="379">
        <f t="shared" si="288"/>
        <v>0</v>
      </c>
      <c r="DF153" s="379">
        <f t="shared" si="352"/>
        <v>0.33085418367849706</v>
      </c>
      <c r="DG153" s="379">
        <f t="shared" si="352"/>
        <v>0.39965065931291788</v>
      </c>
      <c r="DH153" s="379">
        <f t="shared" si="352"/>
        <v>0.26878742748140649</v>
      </c>
      <c r="DI153" s="379"/>
      <c r="DJ153" s="379">
        <f t="shared" si="290"/>
        <v>0.99929227047282143</v>
      </c>
      <c r="DK153" s="379"/>
      <c r="DL153" s="379">
        <f t="shared" si="353"/>
        <v>0.33108850478944596</v>
      </c>
      <c r="DM153" s="379">
        <f t="shared" si="353"/>
        <v>0.39993370420429714</v>
      </c>
      <c r="DN153" s="379">
        <f t="shared" si="353"/>
        <v>0.26897779100625691</v>
      </c>
      <c r="DO153" s="379">
        <f t="shared" si="353"/>
        <v>0</v>
      </c>
      <c r="DR153" s="379">
        <f t="shared" si="324"/>
        <v>-9.7689904713789605E-2</v>
      </c>
      <c r="DS153" s="379">
        <f t="shared" si="325"/>
        <v>4.8418087293215804E-2</v>
      </c>
      <c r="DT153" s="379">
        <f t="shared" si="309"/>
        <v>-4.295511713829727E-2</v>
      </c>
      <c r="DU153" s="379">
        <f t="shared" si="310"/>
        <v>0</v>
      </c>
      <c r="DW153" s="379">
        <f t="shared" si="326"/>
        <v>-4.8162915791077392E-2</v>
      </c>
      <c r="DX153" s="379">
        <f t="shared" si="292"/>
        <v>8.2731429990069674E-2</v>
      </c>
      <c r="DY153" s="379">
        <f t="shared" si="293"/>
        <v>2.4803986136020924E-2</v>
      </c>
      <c r="DZ153" s="379">
        <f t="shared" si="294"/>
        <v>0</v>
      </c>
      <c r="EA153" s="379"/>
      <c r="EC153" s="379">
        <f t="shared" si="327"/>
        <v>9.2964410147581528E-2</v>
      </c>
      <c r="ED153" s="379">
        <f t="shared" si="311"/>
        <v>2.1799422829698094E-2</v>
      </c>
      <c r="EE153" s="379">
        <f t="shared" si="312"/>
        <v>-3.6160064215464943E-2</v>
      </c>
      <c r="EF153" s="379"/>
      <c r="EH153" s="379">
        <f t="shared" si="313"/>
        <v>0</v>
      </c>
      <c r="EI153" s="379">
        <f t="shared" si="314"/>
        <v>-1.8278144654592231E-2</v>
      </c>
      <c r="EJ153" s="379">
        <f t="shared" si="315"/>
        <v>0</v>
      </c>
      <c r="EK153" s="379">
        <f t="shared" si="316"/>
        <v>0</v>
      </c>
      <c r="EM153" s="379">
        <f t="shared" si="328"/>
        <v>0</v>
      </c>
      <c r="EN153" s="379">
        <f t="shared" si="317"/>
        <v>-1.8278144654592231E-2</v>
      </c>
      <c r="EO153" s="379">
        <f t="shared" si="318"/>
        <v>0</v>
      </c>
      <c r="EP153" s="379">
        <v>1</v>
      </c>
      <c r="ER153" s="379">
        <f t="shared" si="319"/>
        <v>0</v>
      </c>
      <c r="ES153" s="379">
        <f t="shared" si="320"/>
        <v>0</v>
      </c>
      <c r="ET153" s="379">
        <f t="shared" si="321"/>
        <v>0</v>
      </c>
      <c r="EU153" s="379">
        <f t="shared" si="322"/>
        <v>0</v>
      </c>
      <c r="EX153" s="379">
        <f t="shared" si="239"/>
        <v>0.9757645591944436</v>
      </c>
      <c r="EY153" s="379">
        <f t="shared" si="240"/>
        <v>0.55072736022953173</v>
      </c>
      <c r="EZ153" s="379">
        <f t="shared" si="329"/>
        <v>0.67244179569467599</v>
      </c>
      <c r="FA153" s="379"/>
      <c r="FB153" s="379">
        <f t="shared" si="254"/>
        <v>1.024098405246342</v>
      </c>
      <c r="FC153" s="379">
        <f t="shared" si="242"/>
        <v>1.0115988942643108</v>
      </c>
      <c r="FD153" s="379">
        <f t="shared" si="330"/>
        <v>0.86115691654901272</v>
      </c>
      <c r="FE153" s="379"/>
      <c r="FF153" s="379">
        <f t="shared" si="255"/>
        <v>1.0302191197947195</v>
      </c>
      <c r="FG153" s="379">
        <f t="shared" si="244"/>
        <v>1.0190099678295319</v>
      </c>
      <c r="FH153" s="379">
        <f t="shared" si="331"/>
        <v>1.0494034400506651</v>
      </c>
      <c r="FJ153" s="379">
        <f t="shared" si="245"/>
        <v>0.99271660730387368</v>
      </c>
      <c r="FK153" s="379">
        <f t="shared" si="246"/>
        <v>1.0242508475911243</v>
      </c>
      <c r="FL153" s="379">
        <f t="shared" si="332"/>
        <v>1.0411920767006657</v>
      </c>
      <c r="FN153" s="379">
        <f t="shared" si="256"/>
        <v>1.024098405246342</v>
      </c>
      <c r="FO153" s="379">
        <f t="shared" si="248"/>
        <v>1.0115988942643108</v>
      </c>
      <c r="FP153" s="379">
        <f t="shared" si="333"/>
        <v>0.86115691654901272</v>
      </c>
      <c r="FR153" s="336"/>
    </row>
    <row r="154" spans="1:174" x14ac:dyDescent="0.2">
      <c r="A154" s="330" t="s">
        <v>595</v>
      </c>
      <c r="B154" s="330">
        <f t="shared" si="238"/>
        <v>2009</v>
      </c>
      <c r="D154" s="384">
        <f t="shared" si="339"/>
        <v>919.10849802276402</v>
      </c>
      <c r="E154" s="384">
        <f t="shared" si="339"/>
        <v>990.45714731570365</v>
      </c>
      <c r="F154" s="384">
        <f t="shared" si="339"/>
        <v>512.16626915783195</v>
      </c>
      <c r="G154" s="384">
        <f t="shared" si="339"/>
        <v>0</v>
      </c>
      <c r="H154" s="384">
        <f t="shared" si="348"/>
        <v>2421.7319144962994</v>
      </c>
      <c r="J154" s="390">
        <f t="shared" si="340"/>
        <v>415287.97524</v>
      </c>
      <c r="K154" s="390">
        <f t="shared" si="340"/>
        <v>494746.16994000005</v>
      </c>
      <c r="L154" s="390">
        <f t="shared" si="340"/>
        <v>1163813.1232</v>
      </c>
      <c r="M154" s="390"/>
      <c r="N154" s="390">
        <f t="shared" si="349"/>
        <v>2073847.26838</v>
      </c>
      <c r="P154" s="399">
        <f t="shared" si="341"/>
        <v>170704.94546000002</v>
      </c>
      <c r="Q154" s="399">
        <f t="shared" si="341"/>
        <v>352518.69687761011</v>
      </c>
      <c r="R154" s="390">
        <f t="shared" si="341"/>
        <v>577193.88024000009</v>
      </c>
      <c r="S154" s="399"/>
      <c r="T154" s="390">
        <f t="shared" si="350"/>
        <v>1100417.5225776103</v>
      </c>
      <c r="U154" s="390">
        <f t="shared" si="262"/>
        <v>1124595.7581982107</v>
      </c>
      <c r="W154" s="393">
        <f t="shared" si="263"/>
        <v>2.2131835083633229</v>
      </c>
      <c r="X154" s="393">
        <f t="shared" si="264"/>
        <v>2.0019501059216296</v>
      </c>
      <c r="Y154" s="393">
        <f t="shared" si="265"/>
        <v>0.44007603879700946</v>
      </c>
      <c r="Z154" s="384"/>
      <c r="AA154" s="384">
        <f t="shared" si="323"/>
        <v>2.2007391420155247</v>
      </c>
      <c r="AB154" s="404"/>
      <c r="AD154" s="393">
        <f t="shared" si="296"/>
        <v>5.3841937358407206</v>
      </c>
      <c r="AE154" s="393">
        <f t="shared" si="297"/>
        <v>2.8096584836167637</v>
      </c>
      <c r="AF154" s="393">
        <f t="shared" si="298"/>
        <v>0.88733835664520677</v>
      </c>
      <c r="AG154" s="384"/>
      <c r="AH154" s="393">
        <f t="shared" si="299"/>
        <v>2.1534243721284492</v>
      </c>
      <c r="AJ154" s="394">
        <f t="shared" si="266"/>
        <v>0.56520024310515893</v>
      </c>
      <c r="AK154" s="394">
        <f t="shared" si="267"/>
        <v>0.82166121696157368</v>
      </c>
      <c r="AL154" s="394">
        <f t="shared" si="268"/>
        <v>0.90700945488509199</v>
      </c>
      <c r="AM154" s="395"/>
      <c r="AN154" s="394">
        <f t="shared" si="269"/>
        <v>0.70842688366474627</v>
      </c>
      <c r="AO154" s="389"/>
      <c r="AP154" s="389">
        <f t="shared" si="300"/>
        <v>2.4327823316478621</v>
      </c>
      <c r="AQ154" s="389">
        <f t="shared" si="301"/>
        <v>1.4034607932065783</v>
      </c>
      <c r="AR154" s="389">
        <f t="shared" si="302"/>
        <v>2.0163296303766782</v>
      </c>
      <c r="AS154" s="389"/>
      <c r="AT154" s="389">
        <f t="shared" si="270"/>
        <v>1.8846003683422221</v>
      </c>
      <c r="AV154" s="389">
        <f t="shared" si="342"/>
        <v>0.15179227221477137</v>
      </c>
      <c r="AW154" s="389">
        <f t="shared" si="342"/>
        <v>0.31346258805244265</v>
      </c>
      <c r="AX154" s="389">
        <f t="shared" si="342"/>
        <v>0.51324564940984718</v>
      </c>
      <c r="AY154" s="402"/>
      <c r="AZ154" s="402">
        <f t="shared" si="272"/>
        <v>530616.47275366087</v>
      </c>
      <c r="BC154" s="379">
        <f t="shared" si="273"/>
        <v>0.56520024310515893</v>
      </c>
      <c r="BD154" s="379">
        <f t="shared" si="274"/>
        <v>0.82166121696157368</v>
      </c>
      <c r="BE154" s="379">
        <f t="shared" si="275"/>
        <v>0.90700945488509199</v>
      </c>
      <c r="BF154" s="379" t="e">
        <f t="shared" si="276"/>
        <v>#DIV/0!</v>
      </c>
      <c r="BG154" s="379"/>
      <c r="BH154" s="379">
        <f t="shared" si="343"/>
        <v>0.56520024310515893</v>
      </c>
      <c r="BI154" s="379">
        <f t="shared" si="344"/>
        <v>0.82166121696157368</v>
      </c>
      <c r="BJ154" s="379">
        <f t="shared" si="345"/>
        <v>0.90700945488509199</v>
      </c>
      <c r="BK154" s="379" t="e">
        <f t="shared" si="346"/>
        <v>#DIV/0!</v>
      </c>
      <c r="BL154" s="379"/>
      <c r="BM154" s="379">
        <f t="shared" si="347"/>
        <v>8.5793029157273243E-2</v>
      </c>
      <c r="BN154" s="379">
        <f t="shared" si="347"/>
        <v>0.25756005157109424</v>
      </c>
      <c r="BO154" s="379">
        <f t="shared" si="347"/>
        <v>0.4655186566933705</v>
      </c>
      <c r="BP154" s="379">
        <f t="shared" si="347"/>
        <v>0</v>
      </c>
      <c r="BQ154" s="379"/>
      <c r="BR154" s="387">
        <f t="shared" si="303"/>
        <v>0.56520024310515893</v>
      </c>
      <c r="BS154" s="396">
        <f>Mining!BZ154</f>
        <v>0.75944057557841549</v>
      </c>
      <c r="BT154" s="387">
        <f t="shared" si="277"/>
        <v>0.90700945488509199</v>
      </c>
      <c r="BU154" s="387">
        <v>1</v>
      </c>
      <c r="BV154" s="387"/>
      <c r="BW154" s="387">
        <v>1</v>
      </c>
      <c r="BX154" s="396">
        <f>Mining!BW154</f>
        <v>1.0819295720876754</v>
      </c>
      <c r="BY154" s="387">
        <v>1</v>
      </c>
      <c r="BZ154" s="387">
        <v>1</v>
      </c>
      <c r="CB154" s="396">
        <f t="shared" si="304"/>
        <v>0.15179227221477137</v>
      </c>
      <c r="CC154" s="396">
        <f t="shared" si="305"/>
        <v>0.31346258805244265</v>
      </c>
      <c r="CD154" s="396">
        <f t="shared" si="306"/>
        <v>0.51324564940984718</v>
      </c>
      <c r="CE154" s="396"/>
      <c r="CG154" s="396">
        <v>1</v>
      </c>
      <c r="CH154" s="396">
        <v>1</v>
      </c>
      <c r="CI154" s="396">
        <v>1</v>
      </c>
      <c r="CJ154" s="396">
        <v>1</v>
      </c>
      <c r="CL154" s="388">
        <f t="shared" si="307"/>
        <v>1.2954138766802035</v>
      </c>
      <c r="CM154" s="388">
        <f t="shared" si="278"/>
        <v>0.66191429409271574</v>
      </c>
      <c r="CN154" s="388">
        <f t="shared" si="279"/>
        <v>0.77666909629982062</v>
      </c>
      <c r="CO154" s="388">
        <f t="shared" si="280"/>
        <v>1.154197771058338</v>
      </c>
      <c r="CP154" s="388">
        <f t="shared" si="281"/>
        <v>1.0350317370619369</v>
      </c>
      <c r="CQ154" s="388">
        <v>1</v>
      </c>
      <c r="CR154" s="388">
        <f t="shared" si="282"/>
        <v>0.71339791695757637</v>
      </c>
      <c r="CS154" s="388">
        <f t="shared" si="283"/>
        <v>0.85745296174068431</v>
      </c>
      <c r="CT154" s="388">
        <f t="shared" si="284"/>
        <v>0.85745296174068519</v>
      </c>
      <c r="CU154" s="388"/>
      <c r="CV154" s="388">
        <f t="shared" si="308"/>
        <v>0.92783323073829083</v>
      </c>
      <c r="CW154" s="379"/>
      <c r="CX154" s="405">
        <f t="shared" si="351"/>
        <v>0.99357508613866596</v>
      </c>
      <c r="CY154" s="334"/>
      <c r="DA154" s="379">
        <f t="shared" si="285"/>
        <v>0.37952528623050796</v>
      </c>
      <c r="DB154" s="379">
        <f t="shared" si="286"/>
        <v>0.40898711429902873</v>
      </c>
      <c r="DC154" s="379">
        <f t="shared" si="287"/>
        <v>0.21148759947046342</v>
      </c>
      <c r="DD154" s="379">
        <f t="shared" si="288"/>
        <v>0</v>
      </c>
      <c r="DF154" s="379">
        <f t="shared" si="352"/>
        <v>0.34820764319945041</v>
      </c>
      <c r="DG154" s="379">
        <f t="shared" si="352"/>
        <v>0.41577704557892115</v>
      </c>
      <c r="DH154" s="379">
        <f t="shared" si="352"/>
        <v>0.23429974570355094</v>
      </c>
      <c r="DI154" s="379"/>
      <c r="DJ154" s="379">
        <f t="shared" si="290"/>
        <v>0.9982844344819225</v>
      </c>
      <c r="DK154" s="379"/>
      <c r="DL154" s="379">
        <f t="shared" si="353"/>
        <v>0.34880604281900779</v>
      </c>
      <c r="DM154" s="379">
        <f t="shared" si="353"/>
        <v>0.41649156414493838</v>
      </c>
      <c r="DN154" s="379">
        <f t="shared" si="353"/>
        <v>0.23470239303605386</v>
      </c>
      <c r="DO154" s="379">
        <f t="shared" si="353"/>
        <v>0</v>
      </c>
      <c r="DR154" s="379">
        <f t="shared" si="324"/>
        <v>0.14246929414909951</v>
      </c>
      <c r="DS154" s="379">
        <f t="shared" si="325"/>
        <v>4.793346736210425E-2</v>
      </c>
      <c r="DT154" s="379">
        <f t="shared" si="309"/>
        <v>-4.4883398556986982E-2</v>
      </c>
      <c r="DU154" s="379">
        <f t="shared" si="310"/>
        <v>0</v>
      </c>
      <c r="DW154" s="379">
        <f t="shared" si="326"/>
        <v>-9.2324028680918727E-2</v>
      </c>
      <c r="DX154" s="379">
        <f t="shared" si="292"/>
        <v>-0.17654333992614984</v>
      </c>
      <c r="DY154" s="379">
        <f t="shared" si="293"/>
        <v>1.052243232857783E-2</v>
      </c>
      <c r="DZ154" s="379">
        <f t="shared" si="294"/>
        <v>0</v>
      </c>
      <c r="EA154" s="379"/>
      <c r="EC154" s="379">
        <f t="shared" si="327"/>
        <v>0.1697554686610874</v>
      </c>
      <c r="ED154" s="379">
        <f t="shared" si="311"/>
        <v>0.15512769867111484</v>
      </c>
      <c r="EE154" s="379">
        <f t="shared" si="312"/>
        <v>-0.12201592409536881</v>
      </c>
      <c r="EF154" s="379"/>
      <c r="EH154" s="379">
        <f t="shared" si="313"/>
        <v>0</v>
      </c>
      <c r="EI154" s="379">
        <f t="shared" si="314"/>
        <v>-1.4248053906675875E-2</v>
      </c>
      <c r="EJ154" s="379">
        <f t="shared" si="315"/>
        <v>0</v>
      </c>
      <c r="EK154" s="379">
        <f t="shared" si="316"/>
        <v>0</v>
      </c>
      <c r="EM154" s="379">
        <f t="shared" si="328"/>
        <v>0</v>
      </c>
      <c r="EN154" s="379">
        <f t="shared" si="317"/>
        <v>-1.4248053906675875E-2</v>
      </c>
      <c r="EO154" s="379">
        <f t="shared" si="318"/>
        <v>0</v>
      </c>
      <c r="EP154" s="379">
        <v>1</v>
      </c>
      <c r="ER154" s="379">
        <f t="shared" si="319"/>
        <v>0</v>
      </c>
      <c r="ES154" s="379">
        <f t="shared" si="320"/>
        <v>0</v>
      </c>
      <c r="ET154" s="379">
        <f t="shared" si="321"/>
        <v>0</v>
      </c>
      <c r="EU154" s="379">
        <f t="shared" si="322"/>
        <v>0</v>
      </c>
      <c r="EX154" s="379">
        <f t="shared" si="239"/>
        <v>1.0609065669699933</v>
      </c>
      <c r="EY154" s="379">
        <f t="shared" si="240"/>
        <v>0.5842702730775593</v>
      </c>
      <c r="EZ154" s="379">
        <f t="shared" si="329"/>
        <v>0.71339791695757637</v>
      </c>
      <c r="FA154" s="379"/>
      <c r="FB154" s="379">
        <f t="shared" si="254"/>
        <v>0.90189033075671343</v>
      </c>
      <c r="FC154" s="379">
        <f t="shared" si="242"/>
        <v>0.91235126134116484</v>
      </c>
      <c r="FD154" s="379">
        <f t="shared" si="330"/>
        <v>0.77666909629982062</v>
      </c>
      <c r="FE154" s="379"/>
      <c r="FF154" s="379">
        <f t="shared" si="255"/>
        <v>1.0998608609503067</v>
      </c>
      <c r="FG154" s="379">
        <f t="shared" si="244"/>
        <v>1.1207691805339333</v>
      </c>
      <c r="FH154" s="379">
        <f t="shared" si="331"/>
        <v>1.154197771058338</v>
      </c>
      <c r="FJ154" s="379">
        <f t="shared" si="245"/>
        <v>0.99408337829629878</v>
      </c>
      <c r="FK154" s="379">
        <f t="shared" si="246"/>
        <v>1.0181907427962322</v>
      </c>
      <c r="FL154" s="379">
        <f t="shared" si="332"/>
        <v>1.0350317370619369</v>
      </c>
      <c r="FN154" s="379">
        <f t="shared" si="256"/>
        <v>0.90189033075671343</v>
      </c>
      <c r="FO154" s="379">
        <f t="shared" si="248"/>
        <v>0.91235126134116484</v>
      </c>
      <c r="FP154" s="379">
        <f t="shared" si="333"/>
        <v>0.77666909629982062</v>
      </c>
      <c r="FR154" s="336"/>
    </row>
    <row r="155" spans="1:174" x14ac:dyDescent="0.2">
      <c r="A155" s="330" t="s">
        <v>595</v>
      </c>
      <c r="B155" s="330">
        <f t="shared" si="238"/>
        <v>2010</v>
      </c>
      <c r="D155" s="384">
        <f t="shared" ref="D155:G159" si="354">D237+D319</f>
        <v>816.99935201908283</v>
      </c>
      <c r="E155" s="384">
        <f t="shared" si="354"/>
        <v>1026.8480330114189</v>
      </c>
      <c r="F155" s="384">
        <f t="shared" si="354"/>
        <v>451.7295779358675</v>
      </c>
      <c r="G155" s="384">
        <f t="shared" si="354"/>
        <v>0</v>
      </c>
      <c r="H155" s="384">
        <f>SUM(D155:G155)</f>
        <v>2295.5769629663691</v>
      </c>
      <c r="J155" s="390">
        <f t="shared" ref="J155:L159" si="355">J76</f>
        <v>416131.89155999996</v>
      </c>
      <c r="K155" s="390">
        <f t="shared" si="355"/>
        <v>515269.88231000002</v>
      </c>
      <c r="L155" s="390">
        <f t="shared" si="355"/>
        <v>1075869.496</v>
      </c>
      <c r="M155" s="390"/>
      <c r="N155" s="390">
        <f t="shared" si="349"/>
        <v>2007271.26987</v>
      </c>
      <c r="P155" s="399">
        <f t="shared" ref="P155:R159" si="356">P76</f>
        <v>165054.1998</v>
      </c>
      <c r="Q155" s="399">
        <f t="shared" si="356"/>
        <v>312543.55285765196</v>
      </c>
      <c r="R155" s="390">
        <f t="shared" si="356"/>
        <v>547486.34831999999</v>
      </c>
      <c r="S155" s="399"/>
      <c r="T155" s="390">
        <f t="shared" si="350"/>
        <v>1025084.100977652</v>
      </c>
      <c r="U155" s="390">
        <f t="shared" si="262"/>
        <v>1047211.8707391202</v>
      </c>
      <c r="W155" s="393">
        <f t="shared" si="263"/>
        <v>1.9633182858355469</v>
      </c>
      <c r="X155" s="393">
        <f t="shared" si="264"/>
        <v>1.9928353436998283</v>
      </c>
      <c r="Y155" s="393">
        <f t="shared" si="265"/>
        <v>0.41987395275668965</v>
      </c>
      <c r="Z155" s="384"/>
      <c r="AA155" s="384">
        <f t="shared" si="323"/>
        <v>2.2394035384774886</v>
      </c>
      <c r="AB155" s="404"/>
      <c r="AD155" s="393">
        <f t="shared" si="296"/>
        <v>4.9498852680456471</v>
      </c>
      <c r="AE155" s="393">
        <f t="shared" si="297"/>
        <v>3.2854558144704304</v>
      </c>
      <c r="AF155" s="393">
        <f t="shared" si="298"/>
        <v>0.82509742813137021</v>
      </c>
      <c r="AG155" s="384"/>
      <c r="AH155" s="393">
        <f t="shared" si="299"/>
        <v>2.1920845505180866</v>
      </c>
      <c r="AJ155" s="394">
        <f t="shared" si="266"/>
        <v>0.50138995173864653</v>
      </c>
      <c r="AK155" s="394">
        <f t="shared" si="267"/>
        <v>0.81792024130122731</v>
      </c>
      <c r="AL155" s="394">
        <f t="shared" si="268"/>
        <v>0.8653723707642178</v>
      </c>
      <c r="AM155" s="395"/>
      <c r="AN155" s="394">
        <f t="shared" si="269"/>
        <v>0.72087311019445743</v>
      </c>
      <c r="AO155" s="389"/>
      <c r="AP155" s="389">
        <f t="shared" si="300"/>
        <v>2.5211832965428123</v>
      </c>
      <c r="AQ155" s="389">
        <f t="shared" si="301"/>
        <v>1.6486338547020991</v>
      </c>
      <c r="AR155" s="389">
        <f t="shared" si="302"/>
        <v>1.9651074393021499</v>
      </c>
      <c r="AS155" s="389"/>
      <c r="AT155" s="389">
        <f t="shared" si="270"/>
        <v>1.9581527681051809</v>
      </c>
      <c r="AV155" s="389">
        <f t="shared" ref="AV155:AX159" si="357">AV76</f>
        <v>0.15761299543282015</v>
      </c>
      <c r="AW155" s="389">
        <f t="shared" si="357"/>
        <v>0.29845302711958305</v>
      </c>
      <c r="AX155" s="389">
        <f t="shared" si="357"/>
        <v>0.52280380276207639</v>
      </c>
      <c r="AY155" s="402"/>
      <c r="AZ155" s="402">
        <f t="shared" si="272"/>
        <v>510685.38486282475</v>
      </c>
      <c r="BC155" s="379">
        <f t="shared" si="273"/>
        <v>0.50138995173864653</v>
      </c>
      <c r="BD155" s="379">
        <f t="shared" si="274"/>
        <v>0.81792024130122731</v>
      </c>
      <c r="BE155" s="379">
        <f t="shared" si="275"/>
        <v>0.8653723707642178</v>
      </c>
      <c r="BF155" s="379" t="e">
        <f t="shared" si="276"/>
        <v>#DIV/0!</v>
      </c>
      <c r="BG155" s="379"/>
      <c r="BH155" s="379">
        <f t="shared" si="343"/>
        <v>0.50138995173864653</v>
      </c>
      <c r="BI155" s="379">
        <f t="shared" si="344"/>
        <v>0.81792024130122731</v>
      </c>
      <c r="BJ155" s="379">
        <f t="shared" si="345"/>
        <v>0.8653723707642178</v>
      </c>
      <c r="BK155" s="379" t="e">
        <f t="shared" si="346"/>
        <v>#DIV/0!</v>
      </c>
      <c r="BL155" s="379"/>
      <c r="BM155" s="379">
        <f t="shared" si="347"/>
        <v>7.9025572173445205E-2</v>
      </c>
      <c r="BN155" s="379">
        <f t="shared" si="347"/>
        <v>0.2441107719587309</v>
      </c>
      <c r="BO155" s="379">
        <f t="shared" si="347"/>
        <v>0.45241996624076658</v>
      </c>
      <c r="BP155" s="379">
        <f t="shared" si="347"/>
        <v>0</v>
      </c>
      <c r="BQ155" s="379"/>
      <c r="BR155" s="387">
        <f t="shared" si="303"/>
        <v>0.50138995173864653</v>
      </c>
      <c r="BS155" s="396">
        <f>Mining!BZ155</f>
        <v>0.77370406785641177</v>
      </c>
      <c r="BT155" s="387">
        <f t="shared" si="277"/>
        <v>0.8653723707642178</v>
      </c>
      <c r="BU155" s="387">
        <v>1</v>
      </c>
      <c r="BV155" s="387"/>
      <c r="BW155" s="387">
        <v>1</v>
      </c>
      <c r="BX155" s="396">
        <f>Mining!BW155</f>
        <v>1.0571486893785089</v>
      </c>
      <c r="BY155" s="387">
        <v>1</v>
      </c>
      <c r="BZ155" s="387">
        <v>1</v>
      </c>
      <c r="CB155" s="396">
        <f t="shared" si="304"/>
        <v>0.15761299543282015</v>
      </c>
      <c r="CC155" s="396">
        <f t="shared" si="305"/>
        <v>0.29845302711958305</v>
      </c>
      <c r="CD155" s="396">
        <f t="shared" si="306"/>
        <v>0.52280380276207639</v>
      </c>
      <c r="CE155" s="396"/>
      <c r="CG155" s="396">
        <v>1</v>
      </c>
      <c r="CH155" s="396">
        <v>1</v>
      </c>
      <c r="CI155" s="396">
        <v>1</v>
      </c>
      <c r="CJ155" s="396">
        <v>1</v>
      </c>
      <c r="CK155" s="405">
        <f>CL155*CM155</f>
        <v>0.81278578112499344</v>
      </c>
      <c r="CL155" s="388">
        <f t="shared" si="307"/>
        <v>1.2062759256296207</v>
      </c>
      <c r="CM155" s="388">
        <f t="shared" si="278"/>
        <v>0.67379756476591912</v>
      </c>
      <c r="CN155" s="388">
        <f t="shared" si="279"/>
        <v>0.83866499757787427</v>
      </c>
      <c r="CO155" s="388">
        <f t="shared" si="280"/>
        <v>1.1502815546123843</v>
      </c>
      <c r="CP155" s="388">
        <f t="shared" si="281"/>
        <v>1.0248160901114309</v>
      </c>
      <c r="CQ155" s="388">
        <v>1</v>
      </c>
      <c r="CR155" s="388">
        <f t="shared" si="282"/>
        <v>0.68153918119781109</v>
      </c>
      <c r="CS155" s="388">
        <f t="shared" si="283"/>
        <v>0.81278578112499245</v>
      </c>
      <c r="CT155" s="388">
        <f t="shared" si="284"/>
        <v>0.81278578112499344</v>
      </c>
      <c r="CU155" s="388"/>
      <c r="CV155" s="388">
        <f t="shared" si="308"/>
        <v>0.98864098111235976</v>
      </c>
      <c r="CX155" s="405">
        <f t="shared" si="351"/>
        <v>0.94308748113955054</v>
      </c>
      <c r="CY155" s="334"/>
      <c r="DA155" s="379">
        <f t="shared" si="285"/>
        <v>0.35590152941914327</v>
      </c>
      <c r="DB155" s="379">
        <f t="shared" si="286"/>
        <v>0.44731588161806385</v>
      </c>
      <c r="DC155" s="379">
        <f t="shared" si="287"/>
        <v>0.19678258896279291</v>
      </c>
      <c r="DD155" s="379">
        <f t="shared" si="288"/>
        <v>0</v>
      </c>
      <c r="DF155" s="379">
        <f t="shared" si="352"/>
        <v>0.36758689726892979</v>
      </c>
      <c r="DG155" s="379">
        <f t="shared" si="352"/>
        <v>0.42786540761163488</v>
      </c>
      <c r="DH155" s="379">
        <f t="shared" si="352"/>
        <v>0.20404678987114616</v>
      </c>
      <c r="DI155" s="379"/>
      <c r="DJ155" s="379">
        <f t="shared" si="290"/>
        <v>0.99949909475171084</v>
      </c>
      <c r="DK155" s="379"/>
      <c r="DL155" s="379">
        <f t="shared" si="353"/>
        <v>0.36777111575097859</v>
      </c>
      <c r="DM155" s="379">
        <f t="shared" si="353"/>
        <v>0.42807983504769703</v>
      </c>
      <c r="DN155" s="379">
        <f t="shared" si="353"/>
        <v>0.20414904920132435</v>
      </c>
      <c r="DO155" s="379">
        <f t="shared" si="353"/>
        <v>0</v>
      </c>
      <c r="DR155" s="379">
        <f t="shared" si="324"/>
        <v>-0.1197959358188206</v>
      </c>
      <c r="DS155" s="379">
        <f t="shared" si="325"/>
        <v>1.8607381736153714E-2</v>
      </c>
      <c r="DT155" s="379">
        <f t="shared" si="309"/>
        <v>-4.6992973678608163E-2</v>
      </c>
      <c r="DU155" s="379">
        <f t="shared" si="310"/>
        <v>0</v>
      </c>
      <c r="DW155" s="379">
        <f t="shared" si="326"/>
        <v>3.5692758637482488E-2</v>
      </c>
      <c r="DX155" s="379">
        <f t="shared" si="292"/>
        <v>0.16100579669670689</v>
      </c>
      <c r="DY155" s="379">
        <f t="shared" si="293"/>
        <v>-2.5731923658413376E-2</v>
      </c>
      <c r="DZ155" s="379">
        <f t="shared" si="294"/>
        <v>0</v>
      </c>
      <c r="EA155" s="379"/>
      <c r="EC155" s="379">
        <f t="shared" si="327"/>
        <v>3.7629676364742709E-2</v>
      </c>
      <c r="ED155" s="379">
        <f t="shared" si="311"/>
        <v>-4.9067459229667286E-2</v>
      </c>
      <c r="EE155" s="379">
        <f t="shared" si="312"/>
        <v>1.8451676249359211E-2</v>
      </c>
      <c r="EF155" s="379"/>
      <c r="EH155" s="379">
        <f t="shared" si="313"/>
        <v>0</v>
      </c>
      <c r="EI155" s="379">
        <f t="shared" si="314"/>
        <v>-2.3170719694566817E-2</v>
      </c>
      <c r="EJ155" s="379">
        <f t="shared" si="315"/>
        <v>0</v>
      </c>
      <c r="EK155" s="379">
        <f t="shared" si="316"/>
        <v>0</v>
      </c>
      <c r="EM155" s="379">
        <f t="shared" si="328"/>
        <v>0</v>
      </c>
      <c r="EN155" s="379">
        <f t="shared" si="317"/>
        <v>-2.3170719694566817E-2</v>
      </c>
      <c r="EO155" s="379">
        <f t="shared" si="318"/>
        <v>0</v>
      </c>
      <c r="EP155" s="379">
        <v>1</v>
      </c>
      <c r="ER155" s="379">
        <f t="shared" si="319"/>
        <v>0</v>
      </c>
      <c r="ES155" s="379">
        <f t="shared" si="320"/>
        <v>0</v>
      </c>
      <c r="ET155" s="379">
        <f t="shared" si="321"/>
        <v>0</v>
      </c>
      <c r="EU155" s="379">
        <f t="shared" si="322"/>
        <v>0</v>
      </c>
      <c r="EX155" s="379">
        <f t="shared" si="239"/>
        <v>0.95534226411028356</v>
      </c>
      <c r="EY155" s="379">
        <f t="shared" si="240"/>
        <v>0.55817808553424919</v>
      </c>
      <c r="EZ155" s="379">
        <f t="shared" si="329"/>
        <v>0.68153918119781109</v>
      </c>
      <c r="FA155" s="379"/>
      <c r="FB155" s="379">
        <f t="shared" si="254"/>
        <v>1.0798227991475551</v>
      </c>
      <c r="FC155" s="379">
        <f t="shared" si="242"/>
        <v>0.98517769282721923</v>
      </c>
      <c r="FD155" s="379">
        <f t="shared" si="330"/>
        <v>0.83866499757787427</v>
      </c>
      <c r="FE155" s="379"/>
      <c r="FF155" s="379">
        <f t="shared" si="255"/>
        <v>0.99660697971859491</v>
      </c>
      <c r="FG155" s="379">
        <f t="shared" si="244"/>
        <v>1.1169663879736078</v>
      </c>
      <c r="FH155" s="379">
        <f t="shared" si="331"/>
        <v>1.1502815546123843</v>
      </c>
      <c r="FJ155" s="379">
        <f t="shared" si="245"/>
        <v>0.9901301123581927</v>
      </c>
      <c r="FK155" s="379">
        <f t="shared" si="246"/>
        <v>1.0081413145669051</v>
      </c>
      <c r="FL155" s="379">
        <f t="shared" si="332"/>
        <v>1.0248160901114309</v>
      </c>
      <c r="FN155" s="379">
        <f t="shared" si="256"/>
        <v>1.0798227991475551</v>
      </c>
      <c r="FO155" s="379">
        <f t="shared" si="248"/>
        <v>0.98517769282721923</v>
      </c>
      <c r="FP155" s="379">
        <f t="shared" si="333"/>
        <v>0.83866499757787427</v>
      </c>
      <c r="FR155" s="336"/>
    </row>
    <row r="156" spans="1:174" x14ac:dyDescent="0.2">
      <c r="A156" s="330" t="s">
        <v>595</v>
      </c>
      <c r="B156" s="330">
        <f t="shared" si="238"/>
        <v>2011</v>
      </c>
      <c r="D156" s="384">
        <f t="shared" si="354"/>
        <v>775.80526884774986</v>
      </c>
      <c r="E156" s="384">
        <f t="shared" si="354"/>
        <v>1141.0234256084766</v>
      </c>
      <c r="F156" s="384">
        <f t="shared" si="354"/>
        <v>418.60497626642308</v>
      </c>
      <c r="G156" s="384">
        <f t="shared" si="354"/>
        <v>0</v>
      </c>
      <c r="H156" s="384">
        <f>SUM(D156:G156)</f>
        <v>2335.4336707226494</v>
      </c>
      <c r="J156" s="390">
        <f t="shared" si="355"/>
        <v>402191.04311999999</v>
      </c>
      <c r="K156" s="390">
        <f t="shared" si="355"/>
        <v>564081.38355999999</v>
      </c>
      <c r="L156" s="390">
        <f t="shared" si="355"/>
        <v>1047371.6344</v>
      </c>
      <c r="M156" s="390"/>
      <c r="N156" s="390">
        <f>SUM(J156:M156)</f>
        <v>2013644.0610799999</v>
      </c>
      <c r="P156" s="399">
        <f t="shared" si="356"/>
        <v>157495.54555000001</v>
      </c>
      <c r="Q156" s="399">
        <f t="shared" si="356"/>
        <v>323718.61726691585</v>
      </c>
      <c r="R156" s="390">
        <f t="shared" si="356"/>
        <v>538664.84946000006</v>
      </c>
      <c r="S156" s="399"/>
      <c r="T156" s="390">
        <f>SUM(P156:S156)</f>
        <v>1019879.0122769159</v>
      </c>
      <c r="U156" s="390">
        <f t="shared" si="262"/>
        <v>1044251.1814755228</v>
      </c>
      <c r="W156" s="393">
        <f t="shared" ref="W156:Y159" si="358">D156/J156*1000</f>
        <v>1.9289471561311629</v>
      </c>
      <c r="X156" s="393">
        <f t="shared" si="358"/>
        <v>2.0227992961003447</v>
      </c>
      <c r="Y156" s="393">
        <f t="shared" si="358"/>
        <v>0.39967186671636967</v>
      </c>
      <c r="Z156" s="384"/>
      <c r="AA156" s="384">
        <f>H156/T156*1000</f>
        <v>2.2899124725674187</v>
      </c>
      <c r="AB156" s="404"/>
      <c r="AD156" s="393">
        <f t="shared" ref="AD156:AF159" si="359">D156/P156*1000</f>
        <v>4.925887053748168</v>
      </c>
      <c r="AE156" s="393">
        <f t="shared" si="359"/>
        <v>3.5247383522204658</v>
      </c>
      <c r="AF156" s="393">
        <f t="shared" si="359"/>
        <v>0.77711582013577751</v>
      </c>
      <c r="AG156" s="384"/>
      <c r="AH156" s="393">
        <f t="shared" si="299"/>
        <v>2.2364673482319555</v>
      </c>
      <c r="AJ156" s="394">
        <f t="shared" si="266"/>
        <v>0.49261229241157023</v>
      </c>
      <c r="AK156" s="394">
        <f t="shared" si="267"/>
        <v>0.83021835878255823</v>
      </c>
      <c r="AL156" s="394">
        <f t="shared" si="268"/>
        <v>0.82373528664334317</v>
      </c>
      <c r="AM156" s="395"/>
      <c r="AN156" s="394">
        <f t="shared" si="269"/>
        <v>0.73713214157688045</v>
      </c>
      <c r="AO156" s="389"/>
      <c r="AP156" s="389">
        <f t="shared" ref="AP156:AR159" si="360">J156/P156</f>
        <v>2.5536661479249054</v>
      </c>
      <c r="AQ156" s="389">
        <f t="shared" si="360"/>
        <v>1.7425052297653234</v>
      </c>
      <c r="AR156" s="389">
        <f t="shared" si="360"/>
        <v>1.9443845935927833</v>
      </c>
      <c r="AS156" s="389"/>
      <c r="AT156" s="389">
        <f>N156/T156</f>
        <v>1.9743950378824526</v>
      </c>
      <c r="AV156" s="389">
        <f t="shared" si="357"/>
        <v>0.15082151530579016</v>
      </c>
      <c r="AW156" s="389">
        <f t="shared" si="357"/>
        <v>0.31000071918472977</v>
      </c>
      <c r="AX156" s="389">
        <f t="shared" si="357"/>
        <v>0.51583839119901087</v>
      </c>
      <c r="AY156" s="402"/>
      <c r="AZ156" s="402">
        <f>T156/N156*1000000</f>
        <v>506484.25508225767</v>
      </c>
      <c r="BC156" s="379">
        <f t="shared" si="273"/>
        <v>0.49261229241157023</v>
      </c>
      <c r="BD156" s="379">
        <f t="shared" si="274"/>
        <v>0.83021835878255823</v>
      </c>
      <c r="BE156" s="379">
        <f t="shared" si="275"/>
        <v>0.82373528664334317</v>
      </c>
      <c r="BF156" s="379" t="e">
        <f t="shared" si="276"/>
        <v>#DIV/0!</v>
      </c>
      <c r="BG156" s="379"/>
      <c r="BH156" s="379">
        <f t="shared" si="343"/>
        <v>0.49261229241157023</v>
      </c>
      <c r="BI156" s="379">
        <f t="shared" si="344"/>
        <v>0.83021835878255823</v>
      </c>
      <c r="BJ156" s="379">
        <f t="shared" si="345"/>
        <v>0.82373528664334317</v>
      </c>
      <c r="BK156" s="379" t="e">
        <f t="shared" si="346"/>
        <v>#DIV/0!</v>
      </c>
      <c r="BL156" s="379"/>
      <c r="BM156" s="379">
        <f>BR156*BW156*CB156*CG156</f>
        <v>7.429653239977202E-2</v>
      </c>
      <c r="BN156" s="379">
        <f>BS156*BX156*CC156*CH156</f>
        <v>0.25736828830295888</v>
      </c>
      <c r="BO156" s="379">
        <f>BT156*BY156*CD156*CI156</f>
        <v>0.42491428503595818</v>
      </c>
      <c r="BP156" s="379">
        <f>BU156*BZ156*CE156*CJ156</f>
        <v>0</v>
      </c>
      <c r="BQ156" s="379"/>
      <c r="BR156" s="387">
        <f>AJ156</f>
        <v>0.49261229241157023</v>
      </c>
      <c r="BS156" s="396">
        <f>Mining!BZ156</f>
        <v>0.7964236176155437</v>
      </c>
      <c r="BT156" s="387">
        <f>AL156</f>
        <v>0.82373528664334317</v>
      </c>
      <c r="BU156" s="387">
        <v>1</v>
      </c>
      <c r="BV156" s="387"/>
      <c r="BW156" s="387">
        <v>1</v>
      </c>
      <c r="BX156" s="396">
        <f>Mining!BW156</f>
        <v>1.0424331227998911</v>
      </c>
      <c r="BY156" s="387">
        <v>1</v>
      </c>
      <c r="BZ156" s="387">
        <v>1</v>
      </c>
      <c r="CB156" s="396">
        <f t="shared" ref="CB156:CD159" si="361">AV156</f>
        <v>0.15082151530579016</v>
      </c>
      <c r="CC156" s="396">
        <f t="shared" si="361"/>
        <v>0.31000071918472977</v>
      </c>
      <c r="CD156" s="396">
        <f t="shared" si="361"/>
        <v>0.51583839119901087</v>
      </c>
      <c r="CE156" s="396"/>
      <c r="CG156" s="396">
        <v>1</v>
      </c>
      <c r="CH156" s="396">
        <v>1</v>
      </c>
      <c r="CI156" s="396">
        <v>1</v>
      </c>
      <c r="CJ156" s="396">
        <v>1</v>
      </c>
      <c r="CK156" s="405">
        <f>CL156*CM156</f>
        <v>0.82689768670227259</v>
      </c>
      <c r="CL156" s="388">
        <f t="shared" si="307"/>
        <v>1.2028655286681855</v>
      </c>
      <c r="CM156" s="388">
        <f t="shared" si="278"/>
        <v>0.68743984011065218</v>
      </c>
      <c r="CN156" s="388">
        <f>FD156</f>
        <v>0.86275862772657685</v>
      </c>
      <c r="CO156" s="388">
        <f>FH156</f>
        <v>1.1503793917699037</v>
      </c>
      <c r="CP156" s="388">
        <f>FL156</f>
        <v>1.0181162349429982</v>
      </c>
      <c r="CQ156" s="388">
        <v>1</v>
      </c>
      <c r="CR156" s="388">
        <f>EZ156</f>
        <v>0.68031011932352214</v>
      </c>
      <c r="CS156" s="388">
        <f>CL156*CN156*CO156*CP156*CQ156*CR156</f>
        <v>0.82689768670227137</v>
      </c>
      <c r="CT156" s="388">
        <f>CL156*CM156</f>
        <v>0.82689768670227259</v>
      </c>
      <c r="CU156" s="388"/>
      <c r="CV156" s="388">
        <f>CN156*CO156*CP156</f>
        <v>1.0104801039770195</v>
      </c>
      <c r="CX156" s="405">
        <f>H156/H139</f>
        <v>0.97306607441426174</v>
      </c>
      <c r="CY156" s="334"/>
      <c r="DA156" s="379">
        <f t="shared" ref="DA156:DD159" si="362">D156/$H156</f>
        <v>0.33218895427147527</v>
      </c>
      <c r="DB156" s="379">
        <f t="shared" si="362"/>
        <v>0.48857025567136386</v>
      </c>
      <c r="DC156" s="379">
        <f t="shared" si="362"/>
        <v>0.17924079005716093</v>
      </c>
      <c r="DD156" s="379">
        <f t="shared" si="362"/>
        <v>0</v>
      </c>
      <c r="DF156" s="379">
        <f t="shared" ref="DF156:DH158" si="363">(DA156-DA155)/LN(DA156/DA155)</f>
        <v>0.34390900385165324</v>
      </c>
      <c r="DG156" s="379">
        <f t="shared" si="363"/>
        <v>0.4676398255336095</v>
      </c>
      <c r="DH156" s="379">
        <f t="shared" si="363"/>
        <v>0.18787522038287333</v>
      </c>
      <c r="DI156" s="379"/>
      <c r="DJ156" s="379">
        <f>SUM(DF156:DI156)</f>
        <v>0.99942404976813604</v>
      </c>
      <c r="DK156" s="379"/>
      <c r="DL156" s="379">
        <f t="shared" ref="DL156:DO159" si="364">DF156/$DJ156</f>
        <v>0.34410719246894178</v>
      </c>
      <c r="DM156" s="379">
        <f t="shared" si="364"/>
        <v>0.46790931801381086</v>
      </c>
      <c r="DN156" s="379">
        <f t="shared" si="364"/>
        <v>0.18798348951724739</v>
      </c>
      <c r="DO156" s="379">
        <f t="shared" si="364"/>
        <v>0</v>
      </c>
      <c r="DR156" s="379">
        <f>LN(AJ156/AJ155)</f>
        <v>-1.7661705594254323E-2</v>
      </c>
      <c r="DS156" s="379">
        <f>LN(BS156/BS155)</f>
        <v>2.8941768011485406E-2</v>
      </c>
      <c r="DT156" s="379">
        <f>LN(AL156/AL155)</f>
        <v>-4.9310676509085632E-2</v>
      </c>
      <c r="DU156" s="379">
        <f>LN(BU156/BU155)</f>
        <v>0</v>
      </c>
      <c r="DW156" s="379">
        <f t="shared" ref="DW156:DY158" si="365">LN(AP156/AP155)</f>
        <v>1.2801678296800937E-2</v>
      </c>
      <c r="DX156" s="379">
        <f t="shared" si="365"/>
        <v>5.5376886836669671E-2</v>
      </c>
      <c r="DY156" s="379">
        <f t="shared" si="365"/>
        <v>-1.0601397634639098E-2</v>
      </c>
      <c r="DZ156" s="379">
        <f>M156/$N156</f>
        <v>0</v>
      </c>
      <c r="EA156" s="379"/>
      <c r="EC156" s="379">
        <f t="shared" ref="EC156:EE158" si="366">LN(AV156/AV155)</f>
        <v>-4.4045512515949771E-2</v>
      </c>
      <c r="ED156" s="379">
        <f t="shared" si="366"/>
        <v>3.7962060060928247E-2</v>
      </c>
      <c r="EE156" s="379">
        <f t="shared" si="366"/>
        <v>-1.3412734485888372E-2</v>
      </c>
      <c r="EF156" s="379"/>
      <c r="EH156" s="379">
        <f t="shared" ref="EH156:EK158" si="367">LN(BW156/BW155)</f>
        <v>0</v>
      </c>
      <c r="EI156" s="379">
        <f t="shared" si="367"/>
        <v>-1.4017846277664807E-2</v>
      </c>
      <c r="EJ156" s="379">
        <f t="shared" si="367"/>
        <v>0</v>
      </c>
      <c r="EK156" s="379">
        <f t="shared" si="367"/>
        <v>0</v>
      </c>
      <c r="EM156" s="379">
        <f t="shared" ref="EM156:EO158" si="368">LN(BW156/BW155)</f>
        <v>0</v>
      </c>
      <c r="EN156" s="379">
        <f t="shared" si="368"/>
        <v>-1.4017846277664807E-2</v>
      </c>
      <c r="EO156" s="379">
        <f t="shared" si="368"/>
        <v>0</v>
      </c>
      <c r="EP156" s="379">
        <v>1</v>
      </c>
      <c r="ER156" s="379">
        <f t="shared" ref="ER156:EU158" si="369">LN(CG156/CG155)</f>
        <v>0</v>
      </c>
      <c r="ES156" s="379">
        <f t="shared" si="369"/>
        <v>0</v>
      </c>
      <c r="ET156" s="379">
        <f t="shared" si="369"/>
        <v>0</v>
      </c>
      <c r="EU156" s="379">
        <f t="shared" si="369"/>
        <v>0</v>
      </c>
      <c r="EX156" s="379">
        <f>EXP(SUMPRODUCT($DL156:$DO156,DR156:DU156))</f>
        <v>0.99819663798033031</v>
      </c>
      <c r="EY156" s="379">
        <f>IF(ISERR(EX156),EY155,EX156*EY155)</f>
        <v>0.55717148837458474</v>
      </c>
      <c r="EZ156" s="379">
        <f t="shared" si="329"/>
        <v>0.68031011932352214</v>
      </c>
      <c r="FA156" s="379"/>
      <c r="FB156" s="379">
        <f>EXP(SUMPRODUCT($DL156:$DO156,DW156:DZ156))</f>
        <v>1.0287285509926929</v>
      </c>
      <c r="FC156" s="379">
        <f>IF(ISERR(FB156),FC155,FB156*FC155)</f>
        <v>1.0134804204124694</v>
      </c>
      <c r="FD156" s="379">
        <f t="shared" si="330"/>
        <v>0.86275862772657685</v>
      </c>
      <c r="FE156" s="379"/>
      <c r="FF156" s="379">
        <f>EXP(SUMPRODUCT($DL156:$DO156,EC156:EF156))</f>
        <v>1.0000850549651319</v>
      </c>
      <c r="FG156" s="379">
        <f>IF(ISERR(FF156),FG155,FF156*FG155)</f>
        <v>1.1170613915107903</v>
      </c>
      <c r="FH156" s="379">
        <f t="shared" si="331"/>
        <v>1.1503793917699037</v>
      </c>
      <c r="FJ156" s="379">
        <f>EXP(SUMPRODUCT($DL156:$DO156,EM156:EP156))</f>
        <v>0.99346238292598998</v>
      </c>
      <c r="FK156" s="379">
        <f>IF(ISERR(FJ156),FK155,FJ156*FK155)</f>
        <v>1.0015504726957776</v>
      </c>
      <c r="FL156" s="379">
        <f t="shared" si="332"/>
        <v>1.0181162349429982</v>
      </c>
      <c r="FN156" s="379">
        <f>EXP(SUMPRODUCT($DL156:$DO156,DW156:DZ156))</f>
        <v>1.0287285509926929</v>
      </c>
      <c r="FO156" s="379">
        <f>IF(ISERR(FN156),FO155,FN156*FO155)</f>
        <v>1.0134804204124694</v>
      </c>
      <c r="FP156" s="379">
        <f t="shared" si="333"/>
        <v>0.86275862772657685</v>
      </c>
      <c r="FR156" s="336"/>
    </row>
    <row r="157" spans="1:174" x14ac:dyDescent="0.2">
      <c r="A157" s="330" t="s">
        <v>595</v>
      </c>
      <c r="B157" s="330">
        <f t="shared" si="238"/>
        <v>2012</v>
      </c>
      <c r="D157" s="384">
        <f t="shared" si="354"/>
        <v>799.78062961432101</v>
      </c>
      <c r="E157" s="384">
        <f t="shared" si="354"/>
        <v>1187.1475286199538</v>
      </c>
      <c r="F157" s="384">
        <f t="shared" si="354"/>
        <v>407.77063691886951</v>
      </c>
      <c r="G157" s="384">
        <f t="shared" si="354"/>
        <v>0</v>
      </c>
      <c r="H157" s="384">
        <f>SUM(D157:G157)</f>
        <v>2394.6987951531446</v>
      </c>
      <c r="J157" s="390">
        <f t="shared" si="355"/>
        <v>405729</v>
      </c>
      <c r="K157" s="390">
        <f t="shared" si="355"/>
        <v>613049</v>
      </c>
      <c r="L157" s="390">
        <f t="shared" si="355"/>
        <v>1074580</v>
      </c>
      <c r="M157" s="390"/>
      <c r="N157" s="390">
        <f>SUM(J157:M157)</f>
        <v>2093358</v>
      </c>
      <c r="P157" s="399">
        <f t="shared" si="356"/>
        <v>148939</v>
      </c>
      <c r="Q157" s="399">
        <f t="shared" si="356"/>
        <v>358798</v>
      </c>
      <c r="R157" s="390">
        <f t="shared" si="356"/>
        <v>553419</v>
      </c>
      <c r="S157" s="399"/>
      <c r="T157" s="390">
        <f>SUM(P157:S157)</f>
        <v>1061156</v>
      </c>
      <c r="U157" s="390">
        <f t="shared" si="262"/>
        <v>1091790</v>
      </c>
      <c r="W157" s="393">
        <f t="shared" si="358"/>
        <v>1.9712187928748524</v>
      </c>
      <c r="X157" s="393">
        <f t="shared" si="358"/>
        <v>1.9364643423608126</v>
      </c>
      <c r="Y157" s="393">
        <f t="shared" si="358"/>
        <v>0.37946978067604975</v>
      </c>
      <c r="Z157" s="384"/>
      <c r="AA157" s="384">
        <f>H157/T157*1000</f>
        <v>2.256688738652135</v>
      </c>
      <c r="AB157" s="404"/>
      <c r="AD157" s="393">
        <f t="shared" si="359"/>
        <v>5.3698536287629226</v>
      </c>
      <c r="AE157" s="393">
        <f t="shared" si="359"/>
        <v>3.3086793366182472</v>
      </c>
      <c r="AF157" s="393">
        <f t="shared" si="359"/>
        <v>0.73682081193249505</v>
      </c>
      <c r="AG157" s="384"/>
      <c r="AH157" s="393">
        <f t="shared" si="299"/>
        <v>2.1933694164199569</v>
      </c>
      <c r="AJ157" s="394">
        <f t="shared" si="266"/>
        <v>0.50340757408328973</v>
      </c>
      <c r="AK157" s="394">
        <f t="shared" si="267"/>
        <v>0.79478386771002085</v>
      </c>
      <c r="AL157" s="394">
        <f t="shared" si="268"/>
        <v>0.78209820252246876</v>
      </c>
      <c r="AM157" s="395"/>
      <c r="AN157" s="394">
        <f t="shared" si="269"/>
        <v>0.72643728645663419</v>
      </c>
      <c r="AO157" s="389"/>
      <c r="AP157" s="389">
        <f t="shared" si="360"/>
        <v>2.7241286701266962</v>
      </c>
      <c r="AQ157" s="389">
        <f t="shared" si="360"/>
        <v>1.7086187771392261</v>
      </c>
      <c r="AR157" s="389">
        <f t="shared" si="360"/>
        <v>1.9417114338322321</v>
      </c>
      <c r="AS157" s="389"/>
      <c r="AT157" s="389">
        <f>N157/T157</f>
        <v>1.9727146621231939</v>
      </c>
      <c r="AV157" s="389">
        <f t="shared" si="357"/>
        <v>0.13641725972943514</v>
      </c>
      <c r="AW157" s="389">
        <f t="shared" si="357"/>
        <v>0.32863279568415171</v>
      </c>
      <c r="AX157" s="389">
        <f t="shared" si="357"/>
        <v>0.50689143516610335</v>
      </c>
      <c r="AY157" s="402"/>
      <c r="AZ157" s="402">
        <f>T157/N157*1000000</f>
        <v>506915.68284067989</v>
      </c>
      <c r="BC157" s="379"/>
      <c r="BD157" s="379"/>
      <c r="BE157" s="379"/>
      <c r="BF157" s="379"/>
      <c r="BG157" s="379"/>
      <c r="BH157" s="379"/>
      <c r="BI157" s="379"/>
      <c r="BJ157" s="379"/>
      <c r="BK157" s="379"/>
      <c r="BL157" s="379"/>
      <c r="BM157" s="379"/>
      <c r="BN157" s="379"/>
      <c r="BO157" s="379"/>
      <c r="BP157" s="379"/>
      <c r="BQ157" s="379"/>
      <c r="BR157" s="387">
        <f>AJ157</f>
        <v>0.50340757408328973</v>
      </c>
      <c r="BS157" s="396">
        <f>Mining!BZ157</f>
        <v>0.80426235247893596</v>
      </c>
      <c r="BT157" s="387">
        <f>AL157</f>
        <v>0.78209820252246876</v>
      </c>
      <c r="BU157" s="387">
        <v>1</v>
      </c>
      <c r="BV157" s="387"/>
      <c r="BW157" s="387">
        <v>1</v>
      </c>
      <c r="BX157" s="396">
        <f>Mining!BW157</f>
        <v>0.98821468549447766</v>
      </c>
      <c r="BY157" s="387">
        <v>1</v>
      </c>
      <c r="BZ157" s="387">
        <v>1</v>
      </c>
      <c r="CB157" s="396">
        <f t="shared" si="361"/>
        <v>0.13641725972943514</v>
      </c>
      <c r="CC157" s="396">
        <f t="shared" si="361"/>
        <v>0.32863279568415171</v>
      </c>
      <c r="CD157" s="396">
        <f t="shared" si="361"/>
        <v>0.50689143516610335</v>
      </c>
      <c r="CE157" s="396"/>
      <c r="CG157" s="396">
        <v>1</v>
      </c>
      <c r="CH157" s="396">
        <v>1</v>
      </c>
      <c r="CI157" s="396">
        <v>1</v>
      </c>
      <c r="CJ157" s="396">
        <v>1</v>
      </c>
      <c r="CK157" s="405"/>
      <c r="CL157" s="388">
        <f t="shared" si="307"/>
        <v>1.2576251565154886</v>
      </c>
      <c r="CM157" s="388">
        <f t="shared" si="278"/>
        <v>0.67419250369084627</v>
      </c>
      <c r="CN157" s="388">
        <f>FD157</f>
        <v>0.87284106761319813</v>
      </c>
      <c r="CO157" s="388">
        <f>FH157</f>
        <v>1.1414788168701555</v>
      </c>
      <c r="CP157" s="388">
        <f>FL157</f>
        <v>0.99170053708434769</v>
      </c>
      <c r="CQ157" s="388">
        <v>1</v>
      </c>
      <c r="CR157" s="388">
        <f>EZ157</f>
        <v>0.6823392324345956</v>
      </c>
      <c r="CS157" s="388">
        <f>CL157*CN157*CO157*CP157*CQ157*CR157</f>
        <v>0.84788145297576833</v>
      </c>
      <c r="CT157" s="388">
        <f>CL157*CM157</f>
        <v>0.84788145297576967</v>
      </c>
      <c r="CU157" s="388"/>
      <c r="CV157" s="388">
        <f>CN157*CO157*CP157</f>
        <v>0.98806058869767355</v>
      </c>
      <c r="CX157" s="405"/>
      <c r="CY157" s="334"/>
      <c r="DA157" s="379">
        <f t="shared" si="362"/>
        <v>0.33397963503095757</v>
      </c>
      <c r="DB157" s="379">
        <f t="shared" si="362"/>
        <v>0.4957398112124719</v>
      </c>
      <c r="DC157" s="379">
        <f t="shared" si="362"/>
        <v>0.17028055375657045</v>
      </c>
      <c r="DD157" s="379">
        <f t="shared" si="362"/>
        <v>0</v>
      </c>
      <c r="DF157" s="379">
        <f t="shared" si="363"/>
        <v>0.33308349241590901</v>
      </c>
      <c r="DG157" s="379">
        <f t="shared" si="363"/>
        <v>0.49214632967135652</v>
      </c>
      <c r="DH157" s="379">
        <f t="shared" si="363"/>
        <v>0.17472238148912994</v>
      </c>
      <c r="DI157" s="379"/>
      <c r="DJ157" s="379">
        <f>SUM(DF157:DI157)</f>
        <v>0.99995220357639547</v>
      </c>
      <c r="DK157" s="379"/>
      <c r="DL157" s="379">
        <f t="shared" si="364"/>
        <v>0.33309941337657317</v>
      </c>
      <c r="DM157" s="379">
        <f t="shared" si="364"/>
        <v>0.49216985363016602</v>
      </c>
      <c r="DN157" s="379">
        <f t="shared" si="364"/>
        <v>0.17473073299326081</v>
      </c>
      <c r="DO157" s="379">
        <f t="shared" si="364"/>
        <v>0</v>
      </c>
      <c r="DR157" s="379">
        <f>LN(AJ157/AJ156)</f>
        <v>2.167768892322805E-2</v>
      </c>
      <c r="DS157" s="379">
        <f>LN(BS157/BS156)</f>
        <v>9.7942977857819365E-3</v>
      </c>
      <c r="DT157" s="379">
        <f>LN(AL157/AL156)</f>
        <v>-5.1868912888511587E-2</v>
      </c>
      <c r="DU157" s="379">
        <f>LN(BU157/BU156)</f>
        <v>0</v>
      </c>
      <c r="DW157" s="379">
        <f t="shared" si="365"/>
        <v>6.4618591170521641E-2</v>
      </c>
      <c r="DX157" s="379">
        <f t="shared" si="365"/>
        <v>-1.963855349243172E-2</v>
      </c>
      <c r="DY157" s="379">
        <f t="shared" si="365"/>
        <v>-1.3757561127214668E-3</v>
      </c>
      <c r="DZ157" s="379">
        <f>M157/$N157</f>
        <v>0</v>
      </c>
      <c r="EA157" s="379"/>
      <c r="EC157" s="379">
        <f t="shared" si="366"/>
        <v>-0.10037884482842119</v>
      </c>
      <c r="ED157" s="379">
        <f t="shared" si="366"/>
        <v>5.8366387468944216E-2</v>
      </c>
      <c r="EE157" s="379">
        <f t="shared" si="366"/>
        <v>-1.7496672235491891E-2</v>
      </c>
      <c r="EF157" s="379"/>
      <c r="EH157" s="379">
        <f t="shared" si="367"/>
        <v>0</v>
      </c>
      <c r="EI157" s="379">
        <f t="shared" si="367"/>
        <v>-5.3412833669969212E-2</v>
      </c>
      <c r="EJ157" s="379">
        <f t="shared" si="367"/>
        <v>0</v>
      </c>
      <c r="EK157" s="379">
        <f t="shared" si="367"/>
        <v>0</v>
      </c>
      <c r="EM157" s="379">
        <f t="shared" si="368"/>
        <v>0</v>
      </c>
      <c r="EN157" s="379">
        <f t="shared" si="368"/>
        <v>-5.3412833669969212E-2</v>
      </c>
      <c r="EO157" s="379">
        <f t="shared" si="368"/>
        <v>0</v>
      </c>
      <c r="EP157" s="379">
        <v>1</v>
      </c>
      <c r="ER157" s="379">
        <f t="shared" si="369"/>
        <v>0</v>
      </c>
      <c r="ES157" s="379">
        <f t="shared" si="369"/>
        <v>0</v>
      </c>
      <c r="ET157" s="379">
        <f t="shared" si="369"/>
        <v>0</v>
      </c>
      <c r="EU157" s="379">
        <f t="shared" si="369"/>
        <v>0</v>
      </c>
      <c r="EX157" s="379">
        <f>EXP(SUMPRODUCT($DL157:$DO157,DR157:DU157))</f>
        <v>1.0029826296176385</v>
      </c>
      <c r="EY157" s="379">
        <f>IF(ISERR(EX157),EY156,EX157*EY156)</f>
        <v>0.55883332455791446</v>
      </c>
      <c r="EZ157" s="379">
        <f t="shared" si="329"/>
        <v>0.6823392324345956</v>
      </c>
      <c r="FA157" s="379"/>
      <c r="FB157" s="379">
        <f>EXP(SUMPRODUCT($DL157:$DO157,DW157:DZ157))</f>
        <v>1.0116862811481691</v>
      </c>
      <c r="FC157" s="379">
        <f>IF(ISERR(FB157),FC156,FB157*FC156)</f>
        <v>1.025324237543574</v>
      </c>
      <c r="FD157" s="379">
        <f t="shared" si="330"/>
        <v>0.87284106761319813</v>
      </c>
      <c r="FE157" s="379"/>
      <c r="FF157" s="379">
        <f>EXP(SUMPRODUCT($DL157:$DO157,EC157:EF157))</f>
        <v>0.99226292215991962</v>
      </c>
      <c r="FG157" s="379">
        <f>IF(ISERR(FF157),FG156,FF157*FG156)</f>
        <v>1.1084186005725227</v>
      </c>
      <c r="FH157" s="379">
        <f t="shared" si="331"/>
        <v>1.1414788168701555</v>
      </c>
      <c r="FJ157" s="379">
        <f>EXP(SUMPRODUCT($DL157:$DO157,EM157:EP157))</f>
        <v>0.97405433981697631</v>
      </c>
      <c r="FK157" s="379">
        <f>IF(ISERR(FJ157),FK156,FJ157*FK156)</f>
        <v>0.97556458447506622</v>
      </c>
      <c r="FL157" s="379">
        <f t="shared" si="332"/>
        <v>0.99170053708434769</v>
      </c>
      <c r="FN157" s="379">
        <f>EXP(SUMPRODUCT($DL157:$DO157,DW157:DZ157))</f>
        <v>1.0116862811481691</v>
      </c>
      <c r="FO157" s="379">
        <f>IF(ISERR(FN157),FO156,FN157*FO156)</f>
        <v>1.025324237543574</v>
      </c>
      <c r="FP157" s="379">
        <f t="shared" si="333"/>
        <v>0.87284106761319813</v>
      </c>
      <c r="FR157" s="336"/>
    </row>
    <row r="158" spans="1:174" x14ac:dyDescent="0.2">
      <c r="A158" s="330" t="s">
        <v>595</v>
      </c>
      <c r="B158" s="330">
        <f t="shared" si="238"/>
        <v>2013</v>
      </c>
      <c r="D158" s="384">
        <f t="shared" si="354"/>
        <v>872.85054291427321</v>
      </c>
      <c r="E158" s="384">
        <f t="shared" si="354"/>
        <v>1297.086593210631</v>
      </c>
      <c r="F158" s="384">
        <f t="shared" si="354"/>
        <v>532.74237731350945</v>
      </c>
      <c r="G158" s="384">
        <f t="shared" si="354"/>
        <v>0</v>
      </c>
      <c r="H158" s="384">
        <f>SUM(D158:G158)</f>
        <v>2702.6795134384138</v>
      </c>
      <c r="J158" s="390">
        <f t="shared" si="355"/>
        <v>431362.95821999997</v>
      </c>
      <c r="K158" s="390">
        <f t="shared" si="355"/>
        <v>642065.41458999994</v>
      </c>
      <c r="L158" s="390">
        <f t="shared" si="355"/>
        <v>1124891.8356000001</v>
      </c>
      <c r="M158" s="390"/>
      <c r="N158" s="390">
        <f>SUM(J158:M158)</f>
        <v>2198320.20841</v>
      </c>
      <c r="P158" s="399">
        <f t="shared" si="356"/>
        <v>179818.52287000002</v>
      </c>
      <c r="Q158" s="399">
        <f t="shared" si="356"/>
        <v>373573.54437946284</v>
      </c>
      <c r="R158" s="390">
        <f t="shared" si="356"/>
        <v>567171.46214999992</v>
      </c>
      <c r="S158" s="399"/>
      <c r="T158" s="390">
        <f>SUM(P158:S158)</f>
        <v>1120563.5293994627</v>
      </c>
      <c r="U158" s="390">
        <f t="shared" si="262"/>
        <v>1149423.771501513</v>
      </c>
      <c r="W158" s="393">
        <f t="shared" si="358"/>
        <v>2.0234712468498737</v>
      </c>
      <c r="X158" s="393">
        <f t="shared" si="358"/>
        <v>2.0201782618035953</v>
      </c>
      <c r="Y158" s="393">
        <f t="shared" si="358"/>
        <v>0.47359431409629954</v>
      </c>
      <c r="Z158" s="384"/>
      <c r="AA158" s="384">
        <f>H158/T158*1000</f>
        <v>2.4118931613693029</v>
      </c>
      <c r="AB158" s="404"/>
      <c r="AD158" s="393">
        <f t="shared" si="359"/>
        <v>4.8540635802313945</v>
      </c>
      <c r="AE158" s="393">
        <f t="shared" si="359"/>
        <v>3.4721050586309619</v>
      </c>
      <c r="AF158" s="393">
        <f t="shared" si="359"/>
        <v>0.93929686676057578</v>
      </c>
      <c r="AG158" s="384"/>
      <c r="AH158" s="393">
        <f t="shared" si="299"/>
        <v>2.3513342776162136</v>
      </c>
      <c r="AJ158" s="394">
        <f t="shared" si="266"/>
        <v>0.51675174530900214</v>
      </c>
      <c r="AK158" s="394">
        <f t="shared" si="267"/>
        <v>0.82914260658294292</v>
      </c>
      <c r="AL158" s="394">
        <f t="shared" si="268"/>
        <v>0.9760915905337465</v>
      </c>
      <c r="AM158" s="395"/>
      <c r="AN158" s="394">
        <f t="shared" si="269"/>
        <v>0.77639822158855165</v>
      </c>
      <c r="AO158" s="389"/>
      <c r="AP158" s="389">
        <f t="shared" si="360"/>
        <v>2.3988794443153907</v>
      </c>
      <c r="AQ158" s="389">
        <f t="shared" si="360"/>
        <v>1.7187122167778897</v>
      </c>
      <c r="AR158" s="389">
        <f t="shared" si="360"/>
        <v>1.983336452324006</v>
      </c>
      <c r="AS158" s="389"/>
      <c r="AT158" s="389">
        <f>N158/T158</f>
        <v>1.9617988188390652</v>
      </c>
      <c r="AV158" s="389">
        <f t="shared" si="357"/>
        <v>0.1564423212120451</v>
      </c>
      <c r="AW158" s="389">
        <f t="shared" si="357"/>
        <v>0.32500941223049268</v>
      </c>
      <c r="AX158" s="389">
        <f t="shared" si="357"/>
        <v>0.49343982281582155</v>
      </c>
      <c r="AY158" s="402"/>
      <c r="AZ158" s="402">
        <f>T158/N158*1000000</f>
        <v>509736.26367650204</v>
      </c>
      <c r="BC158" s="379"/>
      <c r="BD158" s="379"/>
      <c r="BE158" s="379"/>
      <c r="BF158" s="379"/>
      <c r="BG158" s="379"/>
      <c r="BH158" s="379"/>
      <c r="BI158" s="379"/>
      <c r="BJ158" s="379"/>
      <c r="BK158" s="379"/>
      <c r="BL158" s="379"/>
      <c r="BM158" s="379"/>
      <c r="BN158" s="379"/>
      <c r="BO158" s="379"/>
      <c r="BP158" s="379"/>
      <c r="BQ158" s="379"/>
      <c r="BR158" s="387">
        <f>AJ158</f>
        <v>0.51675174530900214</v>
      </c>
      <c r="BS158" s="396">
        <f>Mining!BZ158</f>
        <v>0.86551376451716544</v>
      </c>
      <c r="BT158" s="387">
        <f>AL158</f>
        <v>0.9760915905337465</v>
      </c>
      <c r="BU158" s="387">
        <v>1</v>
      </c>
      <c r="BV158" s="387"/>
      <c r="BW158" s="387">
        <v>1</v>
      </c>
      <c r="BX158" s="396">
        <f>Mining!BW158</f>
        <v>0.9579773778011339</v>
      </c>
      <c r="BY158" s="387">
        <v>1</v>
      </c>
      <c r="BZ158" s="387">
        <v>1</v>
      </c>
      <c r="CB158" s="396">
        <f t="shared" si="361"/>
        <v>0.1564423212120451</v>
      </c>
      <c r="CC158" s="396">
        <f t="shared" si="361"/>
        <v>0.32500941223049268</v>
      </c>
      <c r="CD158" s="396">
        <f t="shared" si="361"/>
        <v>0.49343982281582155</v>
      </c>
      <c r="CE158" s="396"/>
      <c r="CG158" s="396">
        <v>1</v>
      </c>
      <c r="CH158" s="396">
        <v>1</v>
      </c>
      <c r="CI158" s="396">
        <v>1</v>
      </c>
      <c r="CJ158" s="396">
        <v>1</v>
      </c>
      <c r="CK158" s="405"/>
      <c r="CL158" s="388">
        <f t="shared" si="307"/>
        <v>1.3240130890896724</v>
      </c>
      <c r="CM158" s="388">
        <f t="shared" si="278"/>
        <v>0.72274735471950236</v>
      </c>
      <c r="CN158" s="388">
        <f>FD158</f>
        <v>0.84281049905804351</v>
      </c>
      <c r="CO158" s="388">
        <f>FH158</f>
        <v>1.1817357541949851</v>
      </c>
      <c r="CP158" s="388">
        <f>FL158</f>
        <v>0.97677529713533984</v>
      </c>
      <c r="CQ158" s="388">
        <v>1</v>
      </c>
      <c r="CR158" s="388">
        <f>EZ158</f>
        <v>0.74291911119541176</v>
      </c>
      <c r="CS158" s="388">
        <f>CL158*CN158*CO158*CP158*CQ158*CR158</f>
        <v>0.95692695775355618</v>
      </c>
      <c r="CT158" s="388">
        <f>CL158*CM158</f>
        <v>0.95692695775355752</v>
      </c>
      <c r="CU158" s="388"/>
      <c r="CV158" s="388">
        <f>CN158*CO158*CP158</f>
        <v>0.97284797742858897</v>
      </c>
      <c r="CX158" s="405"/>
      <c r="CY158" s="334"/>
      <c r="DA158" s="379">
        <f t="shared" si="362"/>
        <v>0.32295747186236368</v>
      </c>
      <c r="DB158" s="379">
        <f t="shared" si="362"/>
        <v>0.47992615726769849</v>
      </c>
      <c r="DC158" s="379">
        <f t="shared" si="362"/>
        <v>0.1971163708699378</v>
      </c>
      <c r="DD158" s="379">
        <f t="shared" si="362"/>
        <v>0</v>
      </c>
      <c r="DF158" s="379">
        <f t="shared" si="363"/>
        <v>0.32843772928788567</v>
      </c>
      <c r="DG158" s="379">
        <f t="shared" si="363"/>
        <v>0.48779026313470492</v>
      </c>
      <c r="DH158" s="379">
        <f t="shared" si="363"/>
        <v>0.18337130091032072</v>
      </c>
      <c r="DI158" s="379"/>
      <c r="DJ158" s="379">
        <f>SUM(DF158:DI158)</f>
        <v>0.99959929333291131</v>
      </c>
      <c r="DK158" s="379"/>
      <c r="DL158" s="379">
        <f t="shared" si="364"/>
        <v>0.32856938923275247</v>
      </c>
      <c r="DM158" s="379">
        <f t="shared" si="364"/>
        <v>0.4879858022991308</v>
      </c>
      <c r="DN158" s="379">
        <f t="shared" si="364"/>
        <v>0.1834448084681167</v>
      </c>
      <c r="DO158" s="379">
        <f t="shared" si="364"/>
        <v>0</v>
      </c>
      <c r="DR158" s="379">
        <f>LN(AJ158/AJ157)</f>
        <v>2.6162447586049107E-2</v>
      </c>
      <c r="DS158" s="379">
        <f>LN(BS158/BS157)</f>
        <v>7.3397753028462548E-2</v>
      </c>
      <c r="DT158" s="379">
        <f>LN(AL158/AL157)</f>
        <v>0.2215761134359191</v>
      </c>
      <c r="DU158" s="379">
        <f>LN(BU158/BU157)</f>
        <v>0</v>
      </c>
      <c r="DW158" s="379">
        <f t="shared" si="365"/>
        <v>-0.12714689277994948</v>
      </c>
      <c r="DX158" s="379">
        <f t="shared" si="365"/>
        <v>5.889987769875594E-3</v>
      </c>
      <c r="DY158" s="379">
        <f t="shared" si="365"/>
        <v>2.1210736919728357E-2</v>
      </c>
      <c r="DZ158" s="379">
        <f>M158/$N158</f>
        <v>0</v>
      </c>
      <c r="EA158" s="379"/>
      <c r="EC158" s="379">
        <f t="shared" si="366"/>
        <v>0.13696911248167987</v>
      </c>
      <c r="ED158" s="379">
        <f t="shared" si="366"/>
        <v>-1.1086862276593756E-2</v>
      </c>
      <c r="EE158" s="379">
        <f t="shared" si="366"/>
        <v>-2.6895936984044001E-2</v>
      </c>
      <c r="EF158" s="379"/>
      <c r="EH158" s="379">
        <f t="shared" si="367"/>
        <v>0</v>
      </c>
      <c r="EI158" s="379">
        <f t="shared" si="367"/>
        <v>-3.1075803448010236E-2</v>
      </c>
      <c r="EJ158" s="379">
        <f t="shared" si="367"/>
        <v>0</v>
      </c>
      <c r="EK158" s="379">
        <f t="shared" si="367"/>
        <v>0</v>
      </c>
      <c r="EM158" s="379">
        <f t="shared" si="368"/>
        <v>0</v>
      </c>
      <c r="EN158" s="379">
        <f t="shared" si="368"/>
        <v>-3.1075803448010236E-2</v>
      </c>
      <c r="EO158" s="379">
        <f t="shared" si="368"/>
        <v>0</v>
      </c>
      <c r="EP158" s="379">
        <v>1</v>
      </c>
      <c r="ER158" s="379">
        <f t="shared" si="369"/>
        <v>0</v>
      </c>
      <c r="ES158" s="379">
        <f t="shared" si="369"/>
        <v>0</v>
      </c>
      <c r="ET158" s="379">
        <f t="shared" si="369"/>
        <v>0</v>
      </c>
      <c r="EU158" s="379">
        <f t="shared" si="369"/>
        <v>0</v>
      </c>
      <c r="EX158" s="379">
        <f>EXP(SUMPRODUCT($DL158:$DO158,DR158:DU158))</f>
        <v>1.0887826404831895</v>
      </c>
      <c r="EY158" s="379">
        <f>IF(ISERR(EX158),EY157,EX158*EY157)</f>
        <v>0.60844802270216536</v>
      </c>
      <c r="EZ158" s="379">
        <f t="shared" ref="EZ158:EZ159" si="370">EY158/EY$164</f>
        <v>0.74291911119541176</v>
      </c>
      <c r="FA158" s="379"/>
      <c r="FB158" s="379">
        <f>EXP(SUMPRODUCT($DL158:$DO158,DW158:DZ158))</f>
        <v>0.96559445966804258</v>
      </c>
      <c r="FC158" s="379">
        <f>IF(ISERR(FB158),FC157,FB158*FC157)</f>
        <v>0.99004740313543516</v>
      </c>
      <c r="FD158" s="379">
        <f t="shared" ref="FD158:FD159" si="371">FC158/FC$164</f>
        <v>0.84281049905804351</v>
      </c>
      <c r="FE158" s="379"/>
      <c r="FF158" s="379">
        <f>EXP(SUMPRODUCT($DL158:$DO158,EC158:EF158))</f>
        <v>1.0352673538307182</v>
      </c>
      <c r="FG158" s="379">
        <f>IF(ISERR(FF158),FG157,FF158*FG157)</f>
        <v>1.1475095915514635</v>
      </c>
      <c r="FH158" s="379">
        <f t="shared" ref="FH158:FH159" si="372">FG158/FG$164</f>
        <v>1.1817357541949851</v>
      </c>
      <c r="FJ158" s="379">
        <f>EXP(SUMPRODUCT($DL158:$DO158,EM158:EP158))</f>
        <v>0.98494985190500262</v>
      </c>
      <c r="FK158" s="379">
        <f>IF(ISERR(FJ158),FK157,FJ158*FK157)</f>
        <v>0.9608821930024819</v>
      </c>
      <c r="FL158" s="379">
        <f t="shared" ref="FL158:FL159" si="373">FK158/FK$164</f>
        <v>0.97677529713533984</v>
      </c>
      <c r="FN158" s="379">
        <f>EXP(SUMPRODUCT($DL158:$DO158,DW158:DZ158))</f>
        <v>0.96559445966804258</v>
      </c>
      <c r="FO158" s="379">
        <f>IF(ISERR(FN158),FO157,FN158*FO157)</f>
        <v>0.99004740313543516</v>
      </c>
      <c r="FP158" s="379">
        <f t="shared" ref="FP158:FP159" si="374">FO158/FO$164</f>
        <v>0.84281049905804351</v>
      </c>
      <c r="FR158" s="336"/>
    </row>
    <row r="159" spans="1:174" x14ac:dyDescent="0.2">
      <c r="A159" s="330" t="s">
        <v>595</v>
      </c>
      <c r="B159" s="330">
        <f>B158+1</f>
        <v>2014</v>
      </c>
      <c r="D159" s="384">
        <f t="shared" si="354"/>
        <v>918.90346204215371</v>
      </c>
      <c r="E159" s="384">
        <f t="shared" si="354"/>
        <v>1518.992971449248</v>
      </c>
      <c r="F159" s="384">
        <f t="shared" si="354"/>
        <v>671.60210328163168</v>
      </c>
      <c r="G159" s="384">
        <f t="shared" si="354"/>
        <v>0</v>
      </c>
      <c r="H159" s="384">
        <f>SUM(D159:G159)</f>
        <v>3109.4985367730333</v>
      </c>
      <c r="J159" s="390">
        <f t="shared" si="355"/>
        <v>442589.47964999999</v>
      </c>
      <c r="K159" s="390">
        <f t="shared" si="355"/>
        <v>710662.88919000002</v>
      </c>
      <c r="L159" s="390">
        <f t="shared" si="355"/>
        <v>1182983.6303999999</v>
      </c>
      <c r="M159" s="390"/>
      <c r="N159" s="390">
        <f>SUM(J159:M159)</f>
        <v>2336235.9992399998</v>
      </c>
      <c r="P159" s="399">
        <f t="shared" si="356"/>
        <v>181611.74842999998</v>
      </c>
      <c r="Q159" s="399">
        <f t="shared" si="356"/>
        <v>405277.33955357905</v>
      </c>
      <c r="R159" s="390">
        <f t="shared" si="356"/>
        <v>577747.29924000008</v>
      </c>
      <c r="S159" s="399"/>
      <c r="T159" s="390">
        <f>SUM(P159:S159)</f>
        <v>1164636.387223579</v>
      </c>
      <c r="U159" s="390">
        <f t="shared" si="262"/>
        <v>1202742.9263069802</v>
      </c>
      <c r="W159" s="393">
        <f t="shared" si="358"/>
        <v>2.0761981571925818</v>
      </c>
      <c r="X159" s="393">
        <f t="shared" si="358"/>
        <v>2.1374311147449494</v>
      </c>
      <c r="Y159" s="393">
        <f t="shared" si="358"/>
        <v>0.56771884751654944</v>
      </c>
      <c r="Z159" s="384"/>
      <c r="AA159" s="384">
        <f>H159/T159*1000</f>
        <v>2.6699307791557891</v>
      </c>
      <c r="AB159" s="404"/>
      <c r="AD159" s="393">
        <f t="shared" si="359"/>
        <v>5.0597137574298161</v>
      </c>
      <c r="AE159" s="393">
        <f t="shared" si="359"/>
        <v>3.7480333174375073</v>
      </c>
      <c r="AF159" s="393">
        <f t="shared" si="359"/>
        <v>1.1624495764239715</v>
      </c>
      <c r="AG159" s="384"/>
      <c r="AH159" s="393">
        <f t="shared" si="299"/>
        <v>2.5853392846971404</v>
      </c>
      <c r="AJ159" s="394">
        <f t="shared" si="266"/>
        <v>0.53021708265281819</v>
      </c>
      <c r="AK159" s="394">
        <f t="shared" si="267"/>
        <v>0.8772667439203502</v>
      </c>
      <c r="AL159" s="394">
        <f t="shared" si="268"/>
        <v>1.1700849785450245</v>
      </c>
      <c r="AM159" s="395"/>
      <c r="AN159" s="394">
        <f t="shared" si="269"/>
        <v>0.859461580596807</v>
      </c>
      <c r="AO159" s="389"/>
      <c r="AP159" s="389">
        <f t="shared" si="360"/>
        <v>2.4370090783008496</v>
      </c>
      <c r="AQ159" s="389">
        <f t="shared" si="360"/>
        <v>1.7535223903039068</v>
      </c>
      <c r="AR159" s="389">
        <f t="shared" si="360"/>
        <v>2.0475796805215021</v>
      </c>
      <c r="AS159" s="389"/>
      <c r="AT159" s="389">
        <f>N159/T159</f>
        <v>2.005978883082506</v>
      </c>
      <c r="AV159" s="389">
        <f t="shared" si="357"/>
        <v>0.15099797675604587</v>
      </c>
      <c r="AW159" s="389">
        <f t="shared" si="357"/>
        <v>0.33696090052924471</v>
      </c>
      <c r="AX159" s="389">
        <f t="shared" si="357"/>
        <v>0.48035809365678167</v>
      </c>
      <c r="AY159" s="402"/>
      <c r="AZ159" s="402">
        <f>T159/N159*1000000</f>
        <v>498509.73429158976</v>
      </c>
      <c r="BC159" s="379"/>
      <c r="BD159" s="379"/>
      <c r="BE159" s="379"/>
      <c r="BF159" s="379"/>
      <c r="BG159" s="379"/>
      <c r="BH159" s="379"/>
      <c r="BI159" s="379"/>
      <c r="BJ159" s="379"/>
      <c r="BK159" s="379"/>
      <c r="BL159" s="379"/>
      <c r="BM159" s="379"/>
      <c r="BN159" s="379"/>
      <c r="BO159" s="379"/>
      <c r="BP159" s="379"/>
      <c r="BQ159" s="379"/>
      <c r="BR159" s="387">
        <f>AJ159</f>
        <v>0.53021708265281819</v>
      </c>
      <c r="BS159" s="396">
        <f>Mining!BZ159</f>
        <v>0.93401649119585817</v>
      </c>
      <c r="BT159" s="387">
        <f>AL159</f>
        <v>1.1700849785450245</v>
      </c>
      <c r="BU159" s="387">
        <v>1</v>
      </c>
      <c r="BV159" s="387"/>
      <c r="BW159" s="387">
        <v>1</v>
      </c>
      <c r="BX159" s="396">
        <f>Mining!BW159</f>
        <v>0.9392411720666195</v>
      </c>
      <c r="BY159" s="387">
        <v>1</v>
      </c>
      <c r="BZ159" s="387">
        <v>1</v>
      </c>
      <c r="CB159" s="396">
        <f t="shared" si="361"/>
        <v>0.15099797675604587</v>
      </c>
      <c r="CC159" s="396">
        <f t="shared" si="361"/>
        <v>0.33696090052924471</v>
      </c>
      <c r="CD159" s="396">
        <f t="shared" si="361"/>
        <v>0.48035809365678167</v>
      </c>
      <c r="CE159" s="396"/>
      <c r="CG159" s="396">
        <v>1</v>
      </c>
      <c r="CH159" s="396">
        <v>1</v>
      </c>
      <c r="CI159" s="396">
        <v>1</v>
      </c>
      <c r="CJ159" s="396">
        <v>1</v>
      </c>
      <c r="CK159" s="405"/>
      <c r="CL159" s="388">
        <f t="shared" si="307"/>
        <v>1.3854310452969094</v>
      </c>
      <c r="CM159" s="388">
        <f t="shared" si="278"/>
        <v>0.79467523901433723</v>
      </c>
      <c r="CN159" s="388">
        <f>FD159</f>
        <v>0.86084269221803478</v>
      </c>
      <c r="CO159" s="388">
        <f>FH159</f>
        <v>1.1829109718592139</v>
      </c>
      <c r="CP159" s="388">
        <f>FL159</f>
        <v>0.96747474109967557</v>
      </c>
      <c r="CQ159" s="388">
        <v>1</v>
      </c>
      <c r="CR159" s="388">
        <f>EZ159</f>
        <v>0.80662966333209885</v>
      </c>
      <c r="CS159" s="388">
        <f>CL159*CN159*CO159*CP159*CQ159*CR159</f>
        <v>1.1009677470592025</v>
      </c>
      <c r="CT159" s="388">
        <f>CL159*CM159</f>
        <v>1.1009677470592045</v>
      </c>
      <c r="CU159" s="388"/>
      <c r="CV159" s="388">
        <f>CN159*CO159*CP159</f>
        <v>0.98517978589036681</v>
      </c>
      <c r="CX159" s="405"/>
      <c r="CY159" s="334"/>
      <c r="DA159" s="379">
        <f t="shared" si="362"/>
        <v>0.29551500062636171</v>
      </c>
      <c r="DB159" s="379">
        <f t="shared" si="362"/>
        <v>0.48850094427946711</v>
      </c>
      <c r="DC159" s="379">
        <f t="shared" si="362"/>
        <v>0.21598405509417123</v>
      </c>
      <c r="DD159" s="379">
        <f t="shared" si="362"/>
        <v>0</v>
      </c>
      <c r="DF159" s="379">
        <f>(DA159-DA158)/LN(DA159/DA158)</f>
        <v>0.30903318624215614</v>
      </c>
      <c r="DG159" s="379">
        <f>(DB159-DB158)/LN(DB159/DB158)</f>
        <v>0.48420089648956827</v>
      </c>
      <c r="DH159" s="379">
        <f>(DC159-DC158)/LN(DC159/DC158)</f>
        <v>0.20640650791154011</v>
      </c>
      <c r="DI159" s="379"/>
      <c r="DJ159" s="379">
        <f>SUM(DF159:DI159)</f>
        <v>0.99964059064326449</v>
      </c>
      <c r="DK159" s="379"/>
      <c r="DL159" s="379">
        <f t="shared" si="364"/>
        <v>0.30914429559457424</v>
      </c>
      <c r="DM159" s="379">
        <f t="shared" si="364"/>
        <v>0.4843749853914866</v>
      </c>
      <c r="DN159" s="379">
        <f t="shared" si="364"/>
        <v>0.20648071901393919</v>
      </c>
      <c r="DO159" s="379">
        <f t="shared" si="364"/>
        <v>0</v>
      </c>
      <c r="DR159" s="379">
        <f>LN(AJ159/AJ158)</f>
        <v>2.5723936569251656E-2</v>
      </c>
      <c r="DS159" s="379">
        <f>LN(BS159/BS158)</f>
        <v>7.6170816565971203E-2</v>
      </c>
      <c r="DT159" s="379">
        <f>LN(AL159/AL158)</f>
        <v>0.18127523161922265</v>
      </c>
      <c r="DU159" s="379">
        <f>LN(BU159/BU158)</f>
        <v>0</v>
      </c>
      <c r="DW159" s="379">
        <f>LN(AP159/AP158)</f>
        <v>1.5769769710316014E-2</v>
      </c>
      <c r="DX159" s="379">
        <f>LN(AQ159/AQ158)</f>
        <v>2.0051260212581957E-2</v>
      </c>
      <c r="DY159" s="379">
        <f>LN(AR159/AR158)</f>
        <v>3.1877948504965607E-2</v>
      </c>
      <c r="DZ159" s="379">
        <f>M159/$N159</f>
        <v>0</v>
      </c>
      <c r="EA159" s="379"/>
      <c r="EC159" s="379">
        <f>LN(AV159/AV158)</f>
        <v>-3.5420949733089707E-2</v>
      </c>
      <c r="ED159" s="379">
        <f>LN(AW159/AW158)</f>
        <v>3.6112758833263557E-2</v>
      </c>
      <c r="EE159" s="379">
        <f>LN(AX159/AX158)</f>
        <v>-2.6869057642700655E-2</v>
      </c>
      <c r="EF159" s="379"/>
      <c r="EH159" s="379">
        <f>LN(BW159/BW158)</f>
        <v>0</v>
      </c>
      <c r="EI159" s="379">
        <f>LN(BX159/BX158)</f>
        <v>-1.9751878213473784E-2</v>
      </c>
      <c r="EJ159" s="379">
        <f>LN(BY159/BY158)</f>
        <v>0</v>
      </c>
      <c r="EK159" s="379">
        <f>LN(BZ159/BZ158)</f>
        <v>0</v>
      </c>
      <c r="EM159" s="379">
        <f>LN(BW159/BW158)</f>
        <v>0</v>
      </c>
      <c r="EN159" s="379">
        <f>LN(BX159/BX158)</f>
        <v>-1.9751878213473784E-2</v>
      </c>
      <c r="EO159" s="379">
        <f>LN(BY159/BY158)</f>
        <v>0</v>
      </c>
      <c r="EP159" s="379">
        <v>1</v>
      </c>
      <c r="ER159" s="379">
        <f>LN(CG159/CG158)</f>
        <v>0</v>
      </c>
      <c r="ES159" s="379">
        <f>LN(CH159/CH158)</f>
        <v>0</v>
      </c>
      <c r="ET159" s="379">
        <f>LN(CI159/CI158)</f>
        <v>0</v>
      </c>
      <c r="EU159" s="379">
        <f>LN(CJ159/CJ158)</f>
        <v>0</v>
      </c>
      <c r="EX159" s="379">
        <f>EXP(SUMPRODUCT($DL159:$DO159,DR159:DU159))</f>
        <v>1.0857570510390722</v>
      </c>
      <c r="EY159" s="379">
        <f>IF(ISERR(EX159),EY158,EX159*EY158)</f>
        <v>0.66062673083965751</v>
      </c>
      <c r="EZ159" s="379">
        <f t="shared" si="370"/>
        <v>0.80662966333209885</v>
      </c>
      <c r="FA159" s="379"/>
      <c r="FB159" s="379">
        <f>EXP(SUMPRODUCT($DL159:$DO159,DW159:DZ159))</f>
        <v>1.021395311496647</v>
      </c>
      <c r="FC159" s="379">
        <f>IF(ISERR(FB159),FC158,FB159*FC158)</f>
        <v>1.0112297757219642</v>
      </c>
      <c r="FD159" s="379">
        <f t="shared" si="371"/>
        <v>0.86084269221803478</v>
      </c>
      <c r="FE159" s="379"/>
      <c r="FF159" s="379">
        <f>EXP(SUMPRODUCT($DL159:$DO159,EC159:EF159))</f>
        <v>1.0009944843084058</v>
      </c>
      <c r="FG159" s="379">
        <f>IF(ISERR(FF159),FG158,FF159*FG158)</f>
        <v>1.1486507718340064</v>
      </c>
      <c r="FH159" s="379">
        <f t="shared" si="372"/>
        <v>1.1829109718592139</v>
      </c>
      <c r="FJ159" s="379">
        <f>EXP(SUMPRODUCT($DL159:$DO159,EM159:EP159))</f>
        <v>0.99047830543735016</v>
      </c>
      <c r="FK159" s="379">
        <f>IF(ISERR(FJ159),FK158,FJ159*FK158)</f>
        <v>0.95173296625002313</v>
      </c>
      <c r="FL159" s="379">
        <f t="shared" si="373"/>
        <v>0.96747474109967557</v>
      </c>
      <c r="FN159" s="379">
        <f>EXP(SUMPRODUCT($DL159:$DO159,DW159:DZ159))</f>
        <v>1.021395311496647</v>
      </c>
      <c r="FO159" s="379">
        <f>IF(ISERR(FN159),FO158,FN159*FO158)</f>
        <v>1.0112297757219642</v>
      </c>
      <c r="FP159" s="379">
        <f t="shared" si="374"/>
        <v>0.86084269221803478</v>
      </c>
      <c r="FR159" s="336"/>
    </row>
    <row r="160" spans="1:174" x14ac:dyDescent="0.2">
      <c r="A160" s="330" t="s">
        <v>595</v>
      </c>
      <c r="B160" s="330">
        <f t="shared" ref="B160:B162" si="375">B159+1</f>
        <v>2015</v>
      </c>
      <c r="D160" s="384">
        <f t="shared" ref="D160:G160" si="376">D242+D324</f>
        <v>1045.1292190965221</v>
      </c>
      <c r="E160" s="384">
        <f t="shared" si="376"/>
        <v>1543.9055045725372</v>
      </c>
      <c r="F160" s="384">
        <f t="shared" si="376"/>
        <v>837.71967941553203</v>
      </c>
      <c r="G160" s="384">
        <f t="shared" si="376"/>
        <v>0</v>
      </c>
      <c r="H160" s="384">
        <f t="shared" ref="H160:H162" si="377">SUM(D160:G160)</f>
        <v>3426.7544030845916</v>
      </c>
      <c r="J160" s="390">
        <f t="shared" ref="J160:L160" si="378">J81</f>
        <v>449381.38311</v>
      </c>
      <c r="K160" s="390">
        <f t="shared" si="378"/>
        <v>664267.43862000003</v>
      </c>
      <c r="L160" s="390">
        <f t="shared" si="378"/>
        <v>1265737.0362</v>
      </c>
      <c r="M160" s="390"/>
      <c r="N160" s="390">
        <f t="shared" ref="N160:N162" si="379">SUM(J160:M160)</f>
        <v>2379385.8579299999</v>
      </c>
      <c r="P160" s="399">
        <f t="shared" ref="P160:R160" si="380">P81</f>
        <v>194396.67218999998</v>
      </c>
      <c r="Q160" s="399">
        <f t="shared" si="380"/>
        <v>442211.70030634367</v>
      </c>
      <c r="R160" s="390">
        <f t="shared" si="380"/>
        <v>604610.25750000007</v>
      </c>
      <c r="S160" s="399"/>
      <c r="T160" s="390">
        <f t="shared" ref="T160:T162" si="381">SUM(P160:S160)</f>
        <v>1241218.6299963437</v>
      </c>
      <c r="U160" s="390">
        <f t="shared" si="262"/>
        <v>1275168.1198087076</v>
      </c>
      <c r="W160" s="393">
        <f t="shared" ref="W160:W162" si="382">D160/J160*1000</f>
        <v>2.3257065343107337</v>
      </c>
      <c r="X160" s="393">
        <f t="shared" ref="X160:X162" si="383">E160/K160*1000</f>
        <v>2.3242227675346614</v>
      </c>
      <c r="Y160" s="393">
        <f t="shared" ref="Y160:Y162" si="384">F160/L160*1000</f>
        <v>0.6618433809367994</v>
      </c>
      <c r="Z160" s="384"/>
      <c r="AA160" s="384">
        <f t="shared" ref="AA160:AA162" si="385">H160/T160*1000</f>
        <v>2.760798396246023</v>
      </c>
      <c r="AB160" s="404"/>
      <c r="AD160" s="393">
        <f t="shared" ref="AD160:AD162" si="386">D160/P160*1000</f>
        <v>5.3762711435462771</v>
      </c>
      <c r="AE160" s="393">
        <f t="shared" ref="AE160:AE162" si="387">E160/Q160*1000</f>
        <v>3.4913266734077624</v>
      </c>
      <c r="AF160" s="393">
        <f t="shared" ref="AF160:AF162" si="388">F160/R160*1000</f>
        <v>1.3855532039423462</v>
      </c>
      <c r="AG160" s="384"/>
      <c r="AH160" s="393">
        <f t="shared" si="299"/>
        <v>2.6872961689150845</v>
      </c>
      <c r="AJ160" s="394">
        <f t="shared" ref="AJ160:AJ162" si="389">W160/W$164</f>
        <v>0.59393624325158878</v>
      </c>
      <c r="AK160" s="394">
        <f t="shared" ref="AK160:AK162" si="390">X160/X$164</f>
        <v>0.95393171988327596</v>
      </c>
      <c r="AL160" s="394">
        <f t="shared" ref="AL160:AL162" si="391">Y160/Y$164</f>
        <v>1.3640783665563025</v>
      </c>
      <c r="AM160" s="395"/>
      <c r="AN160" s="394">
        <f t="shared" ref="AN160:AN162" si="392">AA160/AA$164</f>
        <v>0.88871223623894746</v>
      </c>
      <c r="AO160" s="389"/>
      <c r="AP160" s="389">
        <f t="shared" ref="AP160:AP162" si="393">J160/P160</f>
        <v>2.3116722012133124</v>
      </c>
      <c r="AQ160" s="389">
        <f t="shared" ref="AQ160:AQ162" si="394">K160/Q160</f>
        <v>1.5021480394115001</v>
      </c>
      <c r="AR160" s="389">
        <f t="shared" ref="AR160:AR162" si="395">L160/R160</f>
        <v>2.0934759549626065</v>
      </c>
      <c r="AS160" s="389"/>
      <c r="AT160" s="389">
        <f t="shared" ref="AT160:AT162" si="396">N160/T160</f>
        <v>1.9169756241388425</v>
      </c>
      <c r="AV160" s="389">
        <f t="shared" ref="AV160:AX160" si="397">AV81</f>
        <v>0.15244787661344772</v>
      </c>
      <c r="AW160" s="389">
        <f t="shared" si="397"/>
        <v>0.34678697925155261</v>
      </c>
      <c r="AX160" s="389">
        <f t="shared" si="397"/>
        <v>0.4741416038464793</v>
      </c>
      <c r="AY160" s="402"/>
      <c r="AZ160" s="402">
        <f t="shared" ref="AZ160:AZ162" si="398">T160/N160*1000000</f>
        <v>521655.04214443371</v>
      </c>
      <c r="BC160" s="379"/>
      <c r="BD160" s="379"/>
      <c r="BE160" s="379"/>
      <c r="BF160" s="379"/>
      <c r="BG160" s="379"/>
      <c r="BH160" s="379"/>
      <c r="BI160" s="379"/>
      <c r="BJ160" s="379"/>
      <c r="BK160" s="379"/>
      <c r="BL160" s="379"/>
      <c r="BM160" s="379"/>
      <c r="BN160" s="379"/>
      <c r="BO160" s="379"/>
      <c r="BP160" s="379"/>
      <c r="BQ160" s="379"/>
      <c r="BR160" s="387">
        <f t="shared" ref="BR160:BR162" si="399">AJ160</f>
        <v>0.59393624325158878</v>
      </c>
      <c r="BS160" s="396">
        <f>Mining!BZ160</f>
        <v>1.0157894559175378</v>
      </c>
      <c r="BT160" s="387">
        <f t="shared" ref="BT160:BT162" si="400">AL160</f>
        <v>1.3640783665563025</v>
      </c>
      <c r="BU160" s="387">
        <v>1</v>
      </c>
      <c r="BV160" s="387"/>
      <c r="BW160" s="387">
        <v>1</v>
      </c>
      <c r="BX160" s="396">
        <f>Mining!BW160</f>
        <v>0.93910378211359968</v>
      </c>
      <c r="BY160" s="387">
        <v>1</v>
      </c>
      <c r="BZ160" s="387">
        <v>1</v>
      </c>
      <c r="CB160" s="396">
        <f t="shared" ref="CB160:CB162" si="401">AV160</f>
        <v>0.15244787661344772</v>
      </c>
      <c r="CC160" s="396">
        <f t="shared" ref="CC160:CC162" si="402">AW160</f>
        <v>0.34678697925155261</v>
      </c>
      <c r="CD160" s="396">
        <f t="shared" ref="CD160:CD162" si="403">AX160</f>
        <v>0.4741416038464793</v>
      </c>
      <c r="CE160" s="396"/>
      <c r="CG160" s="396">
        <v>1</v>
      </c>
      <c r="CH160" s="396">
        <v>1</v>
      </c>
      <c r="CI160" s="396">
        <v>1</v>
      </c>
      <c r="CJ160" s="396">
        <v>1</v>
      </c>
      <c r="CK160" s="405"/>
      <c r="CL160" s="388">
        <f t="shared" si="307"/>
        <v>1.4688571119519205</v>
      </c>
      <c r="CM160" s="388">
        <f t="shared" ref="CM160:CM162" si="404">AH160/AH$164</f>
        <v>0.82601449565064489</v>
      </c>
      <c r="CN160" s="388">
        <f t="shared" ref="CN160:CN162" si="405">FD160</f>
        <v>0.79195040905765079</v>
      </c>
      <c r="CO160" s="388">
        <f t="shared" ref="CO160:CO162" si="406">FH160</f>
        <v>1.1988329709763699</v>
      </c>
      <c r="CP160" s="388">
        <f t="shared" ref="CP160:CP162" si="407">FL160</f>
        <v>0.96740828973178805</v>
      </c>
      <c r="CQ160" s="388">
        <v>1</v>
      </c>
      <c r="CR160" s="388">
        <f t="shared" ref="CR160:CR162" si="408">EZ160</f>
        <v>0.89933438427912382</v>
      </c>
      <c r="CS160" s="388">
        <f t="shared" ref="CS160:CS162" si="409">CL160*CN160*CO160*CP160*CQ160*CR160</f>
        <v>1.2132972665118267</v>
      </c>
      <c r="CT160" s="388">
        <f t="shared" ref="CT160:CT162" si="410">CL160*CM160</f>
        <v>1.2132972665118285</v>
      </c>
      <c r="CU160" s="388"/>
      <c r="CV160" s="388">
        <f t="shared" ref="CV160:CV162" si="411">CN160*CO160*CP160</f>
        <v>0.91847316202943707</v>
      </c>
      <c r="CX160" s="405"/>
      <c r="CY160" s="334"/>
      <c r="DA160" s="379">
        <f t="shared" ref="DA160:DA162" si="412">D160/$H160</f>
        <v>0.30499099035394817</v>
      </c>
      <c r="DB160" s="379">
        <f t="shared" ref="DB160:DB162" si="413">E160/$H160</f>
        <v>0.4505445453525328</v>
      </c>
      <c r="DC160" s="379">
        <f t="shared" ref="DC160:DC162" si="414">F160/$H160</f>
        <v>0.24446446429351895</v>
      </c>
      <c r="DD160" s="379">
        <f t="shared" ref="DD160:DD162" si="415">G160/$H160</f>
        <v>0</v>
      </c>
      <c r="DF160" s="379">
        <f t="shared" ref="DF160:DF162" si="416">(DA160-DA159)/LN(DA160/DA159)</f>
        <v>0.30022807196843659</v>
      </c>
      <c r="DG160" s="379">
        <f t="shared" ref="DG160:DG162" si="417">(DB160-DB159)/LN(DB160/DB159)</f>
        <v>0.4692669324957443</v>
      </c>
      <c r="DH160" s="379">
        <f t="shared" ref="DH160:DH162" si="418">(DC160-DC159)/LN(DC160/DC159)</f>
        <v>0.2299303567994431</v>
      </c>
      <c r="DI160" s="379"/>
      <c r="DJ160" s="379">
        <f t="shared" ref="DJ160:DJ162" si="419">SUM(DF160:DI160)</f>
        <v>0.99942536126362391</v>
      </c>
      <c r="DK160" s="379"/>
      <c r="DL160" s="379">
        <f t="shared" ref="DL160:DL162" si="420">DF160/$DJ160</f>
        <v>0.30040069384355333</v>
      </c>
      <c r="DM160" s="379">
        <f t="shared" ref="DM160:DM162" si="421">DG160/$DJ160</f>
        <v>0.4695367464984343</v>
      </c>
      <c r="DN160" s="379">
        <f t="shared" ref="DN160:DN162" si="422">DH160/$DJ160</f>
        <v>0.23006255965801242</v>
      </c>
      <c r="DO160" s="379">
        <f t="shared" ref="DO160:DO162" si="423">DI160/$DJ160</f>
        <v>0</v>
      </c>
      <c r="DR160" s="379">
        <f t="shared" ref="DR160:DR162" si="424">LN(AJ160/AJ159)</f>
        <v>0.11348546641049485</v>
      </c>
      <c r="DS160" s="379">
        <f t="shared" ref="DS160:DS162" si="425">LN(BS160/BS159)</f>
        <v>8.392728363644672E-2</v>
      </c>
      <c r="DT160" s="379">
        <f t="shared" ref="DT160:DT162" si="426">LN(AL160/AL159)</f>
        <v>0.1534026338506993</v>
      </c>
      <c r="DU160" s="379">
        <f t="shared" ref="DU160:DU162" si="427">LN(BU160/BU159)</f>
        <v>0</v>
      </c>
      <c r="DW160" s="379">
        <f t="shared" ref="DW160:DW162" si="428">LN(AP160/AP159)</f>
        <v>-5.2800340555335779E-2</v>
      </c>
      <c r="DX160" s="379">
        <f t="shared" ref="DX160:DX162" si="429">LN(AQ160/AQ159)</f>
        <v>-0.15473044942739844</v>
      </c>
      <c r="DY160" s="379">
        <f t="shared" ref="DY160:DY162" si="430">LN(AR160/AR159)</f>
        <v>2.2167368849229274E-2</v>
      </c>
      <c r="DZ160" s="379">
        <f t="shared" ref="DZ160:DZ162" si="431">M160/$N160</f>
        <v>0</v>
      </c>
      <c r="EA160" s="379"/>
      <c r="EC160" s="379">
        <f t="shared" ref="EC160:EC162" si="432">LN(AV160/AV159)</f>
        <v>9.5563071657516676E-3</v>
      </c>
      <c r="ED160" s="379">
        <f t="shared" ref="ED160:ED162" si="433">LN(AW160/AW159)</f>
        <v>2.8743797337936201E-2</v>
      </c>
      <c r="EE160" s="379">
        <f t="shared" ref="EE160:EE162" si="434">LN(AX160/AX159)</f>
        <v>-1.3025834840031572E-2</v>
      </c>
      <c r="EF160" s="379"/>
      <c r="EH160" s="379">
        <f t="shared" ref="EH160:EH162" si="435">LN(BW160/BW159)</f>
        <v>0</v>
      </c>
      <c r="EI160" s="379">
        <f t="shared" ref="EI160:EI162" si="436">LN(BX160/BX159)</f>
        <v>-1.4628830871457014E-4</v>
      </c>
      <c r="EJ160" s="379">
        <f t="shared" ref="EJ160:EJ162" si="437">LN(BY160/BY159)</f>
        <v>0</v>
      </c>
      <c r="EK160" s="379">
        <f t="shared" ref="EK160:EK162" si="438">LN(BZ160/BZ159)</f>
        <v>0</v>
      </c>
      <c r="EM160" s="379">
        <f t="shared" ref="EM160:EM162" si="439">LN(BW160/BW159)</f>
        <v>0</v>
      </c>
      <c r="EN160" s="379">
        <f t="shared" ref="EN160:EN162" si="440">LN(BX160/BX159)</f>
        <v>-1.4628830871457014E-4</v>
      </c>
      <c r="EO160" s="379">
        <f t="shared" ref="EO160:EO162" si="441">LN(BY160/BY159)</f>
        <v>0</v>
      </c>
      <c r="EP160" s="379">
        <v>1</v>
      </c>
      <c r="ER160" s="379">
        <f t="shared" ref="ER160:ER162" si="442">LN(CG160/CG159)</f>
        <v>0</v>
      </c>
      <c r="ES160" s="379">
        <f t="shared" ref="ES160:ES162" si="443">LN(CH160/CH159)</f>
        <v>0</v>
      </c>
      <c r="ET160" s="379">
        <f t="shared" ref="ET160:ET162" si="444">LN(CI160/CI159)</f>
        <v>0</v>
      </c>
      <c r="EU160" s="379">
        <f t="shared" ref="EU160:EU162" si="445">LN(CJ160/CJ159)</f>
        <v>0</v>
      </c>
      <c r="EX160" s="379">
        <f t="shared" ref="EX160:EX162" si="446">EXP(SUMPRODUCT($DL160:$DO160,DR160:DU160))</f>
        <v>1.1149284797735703</v>
      </c>
      <c r="EY160" s="379">
        <f t="shared" ref="EY160:EY162" si="447">IF(ISERR(EX160),EY159,EX160*EY159)</f>
        <v>0.736551556712843</v>
      </c>
      <c r="EZ160" s="379">
        <f t="shared" ref="EZ160:EZ162" si="448">EY160/EY$164</f>
        <v>0.89933438427912382</v>
      </c>
      <c r="FA160" s="379"/>
      <c r="FB160" s="379">
        <f t="shared" ref="FB160:FB162" si="449">EXP(SUMPRODUCT($DL160:$DO160,DW160:DZ160))</f>
        <v>0.91997111227966977</v>
      </c>
      <c r="FC160" s="379">
        <f t="shared" ref="FC160:FC162" si="450">IF(ISERR(FB160),FC159,FB160*FC159)</f>
        <v>0.93030218154125632</v>
      </c>
      <c r="FD160" s="379">
        <f t="shared" ref="FD160:FD162" si="451">FC160/FC$164</f>
        <v>0.79195040905765079</v>
      </c>
      <c r="FE160" s="379"/>
      <c r="FF160" s="379">
        <f t="shared" ref="FF160:FF162" si="452">EXP(SUMPRODUCT($DL160:$DO160,EC160:EF160))</f>
        <v>1.0134600147398505</v>
      </c>
      <c r="FG160" s="379">
        <f t="shared" ref="FG160:FG162" si="453">IF(ISERR(FF160),FG159,FF160*FG159)</f>
        <v>1.1641116281538328</v>
      </c>
      <c r="FH160" s="379">
        <f t="shared" ref="FH160:FH162" si="454">FG160/FG$164</f>
        <v>1.1988329709763699</v>
      </c>
      <c r="FJ160" s="379">
        <f t="shared" ref="FJ160:FJ162" si="455">EXP(SUMPRODUCT($DL160:$DO160,EM160:EP160))</f>
        <v>0.99993131462242402</v>
      </c>
      <c r="FK160" s="379">
        <f t="shared" ref="FK160:FK162" si="456">IF(ISERR(FJ160),FK159,FJ160*FK159)</f>
        <v>0.95166759611188478</v>
      </c>
      <c r="FL160" s="379">
        <f t="shared" ref="FL160:FL162" si="457">FK160/FK$164</f>
        <v>0.96740828973178805</v>
      </c>
      <c r="FN160" s="379">
        <f t="shared" ref="FN160:FN162" si="458">EXP(SUMPRODUCT($DL160:$DO160,DW160:DZ160))</f>
        <v>0.91997111227966977</v>
      </c>
      <c r="FO160" s="379">
        <f t="shared" ref="FO160:FO162" si="459">IF(ISERR(FN160),FO159,FN160*FO159)</f>
        <v>0.93030218154125632</v>
      </c>
      <c r="FP160" s="379">
        <f t="shared" ref="FP160:FP162" si="460">FO160/FO$164</f>
        <v>0.79195040905765079</v>
      </c>
      <c r="FR160" s="336"/>
    </row>
    <row r="161" spans="1:182" x14ac:dyDescent="0.2">
      <c r="A161" s="330" t="s">
        <v>595</v>
      </c>
      <c r="B161" s="330">
        <f t="shared" si="375"/>
        <v>2016</v>
      </c>
      <c r="D161" s="384">
        <f t="shared" ref="D161:G161" si="461">D243+D325</f>
        <v>1074.359234708018</v>
      </c>
      <c r="E161" s="384">
        <f t="shared" si="461"/>
        <v>1462.0268823712363</v>
      </c>
      <c r="F161" s="384">
        <f t="shared" si="461"/>
        <v>1009.6510839922096</v>
      </c>
      <c r="G161" s="384">
        <f t="shared" si="461"/>
        <v>0</v>
      </c>
      <c r="H161" s="384">
        <f t="shared" si="377"/>
        <v>3546.0372010714636</v>
      </c>
      <c r="J161" s="390">
        <f t="shared" ref="J161:L161" si="462">J82</f>
        <v>470698.38477000006</v>
      </c>
      <c r="K161" s="390">
        <f t="shared" si="462"/>
        <v>584217.39457</v>
      </c>
      <c r="L161" s="390">
        <f t="shared" si="462"/>
        <v>1335573.9904</v>
      </c>
      <c r="M161" s="390"/>
      <c r="N161" s="390">
        <f t="shared" si="379"/>
        <v>2390489.7697400004</v>
      </c>
      <c r="P161" s="399">
        <f t="shared" ref="P161:R161" si="463">P82</f>
        <v>205786.03752000001</v>
      </c>
      <c r="Q161" s="399">
        <f t="shared" si="463"/>
        <v>439452.21508354286</v>
      </c>
      <c r="R161" s="390">
        <f t="shared" si="463"/>
        <v>625225.11525000003</v>
      </c>
      <c r="S161" s="399"/>
      <c r="T161" s="390">
        <f t="shared" si="381"/>
        <v>1270463.3678535428</v>
      </c>
      <c r="U161" s="390">
        <f t="shared" si="262"/>
        <v>1295745.5221469104</v>
      </c>
      <c r="W161" s="393">
        <f t="shared" si="382"/>
        <v>2.2824791192623022</v>
      </c>
      <c r="X161" s="393">
        <f t="shared" si="383"/>
        <v>2.5025391163632302</v>
      </c>
      <c r="Y161" s="393">
        <f t="shared" si="384"/>
        <v>0.75596791435704913</v>
      </c>
      <c r="Z161" s="384"/>
      <c r="AA161" s="384">
        <f t="shared" si="385"/>
        <v>2.7911369117730009</v>
      </c>
      <c r="AB161" s="404"/>
      <c r="AD161" s="393">
        <f t="shared" si="386"/>
        <v>5.2207586464830138</v>
      </c>
      <c r="AE161" s="393">
        <f t="shared" si="387"/>
        <v>3.3269302831783314</v>
      </c>
      <c r="AF161" s="393">
        <f t="shared" si="388"/>
        <v>1.6148600869760239</v>
      </c>
      <c r="AG161" s="384"/>
      <c r="AH161" s="393">
        <f t="shared" si="299"/>
        <v>2.7366771796332836</v>
      </c>
      <c r="AJ161" s="394">
        <f t="shared" si="389"/>
        <v>0.58289687602250218</v>
      </c>
      <c r="AK161" s="394">
        <f t="shared" si="390"/>
        <v>1.0271181733064874</v>
      </c>
      <c r="AL161" s="394">
        <f t="shared" si="391"/>
        <v>1.5580717545675802</v>
      </c>
      <c r="AM161" s="395"/>
      <c r="AN161" s="394">
        <f t="shared" si="392"/>
        <v>0.89847832782129999</v>
      </c>
      <c r="AO161" s="389"/>
      <c r="AP161" s="389">
        <f t="shared" si="393"/>
        <v>2.2873193460671675</v>
      </c>
      <c r="AQ161" s="389">
        <f t="shared" si="394"/>
        <v>1.3294218905209894</v>
      </c>
      <c r="AR161" s="389">
        <f t="shared" si="395"/>
        <v>2.1361489771023718</v>
      </c>
      <c r="AS161" s="389"/>
      <c r="AT161" s="389">
        <f t="shared" si="396"/>
        <v>1.8815888991579115</v>
      </c>
      <c r="AV161" s="389">
        <f t="shared" ref="AV161:AX161" si="464">AV82</f>
        <v>0.15881670744965012</v>
      </c>
      <c r="AW161" s="389">
        <f t="shared" si="464"/>
        <v>0.33915009357348036</v>
      </c>
      <c r="AX161" s="389">
        <f t="shared" si="464"/>
        <v>0.48252153263402331</v>
      </c>
      <c r="AY161" s="402"/>
      <c r="AZ161" s="402">
        <f t="shared" si="398"/>
        <v>531465.72051288211</v>
      </c>
      <c r="BC161" s="379"/>
      <c r="BD161" s="379"/>
      <c r="BE161" s="379"/>
      <c r="BF161" s="379"/>
      <c r="BG161" s="379"/>
      <c r="BH161" s="379"/>
      <c r="BI161" s="379"/>
      <c r="BJ161" s="379"/>
      <c r="BK161" s="379"/>
      <c r="BL161" s="379"/>
      <c r="BM161" s="379"/>
      <c r="BN161" s="379"/>
      <c r="BO161" s="379"/>
      <c r="BP161" s="379"/>
      <c r="BQ161" s="379"/>
      <c r="BR161" s="387">
        <f t="shared" si="399"/>
        <v>0.58289687602250218</v>
      </c>
      <c r="BS161" s="396">
        <f>Mining!BZ161</f>
        <v>1.0945687728798874</v>
      </c>
      <c r="BT161" s="387">
        <f t="shared" si="400"/>
        <v>1.5580717545675802</v>
      </c>
      <c r="BU161" s="387">
        <v>1</v>
      </c>
      <c r="BV161" s="387"/>
      <c r="BW161" s="387">
        <v>1</v>
      </c>
      <c r="BX161" s="396">
        <f>Mining!BW161</f>
        <v>0.93837701088810221</v>
      </c>
      <c r="BY161" s="387">
        <v>1</v>
      </c>
      <c r="BZ161" s="387">
        <v>1</v>
      </c>
      <c r="CB161" s="396">
        <f t="shared" si="401"/>
        <v>0.15881670744965012</v>
      </c>
      <c r="CC161" s="396">
        <f t="shared" si="402"/>
        <v>0.33915009357348036</v>
      </c>
      <c r="CD161" s="396">
        <f t="shared" si="403"/>
        <v>0.48252153263402331</v>
      </c>
      <c r="CE161" s="396"/>
      <c r="CG161" s="396">
        <v>1</v>
      </c>
      <c r="CH161" s="396">
        <v>1</v>
      </c>
      <c r="CI161" s="396">
        <v>1</v>
      </c>
      <c r="CJ161" s="396">
        <v>1</v>
      </c>
      <c r="CK161" s="405"/>
      <c r="CL161" s="388">
        <f t="shared" si="307"/>
        <v>1.4925600757419026</v>
      </c>
      <c r="CM161" s="388">
        <f t="shared" si="404"/>
        <v>0.84119310943164094</v>
      </c>
      <c r="CN161" s="388">
        <f t="shared" si="405"/>
        <v>0.75287833831338613</v>
      </c>
      <c r="CO161" s="388">
        <f t="shared" si="406"/>
        <v>1.207825846383205</v>
      </c>
      <c r="CP161" s="388">
        <f t="shared" si="407"/>
        <v>0.96708517834794594</v>
      </c>
      <c r="CQ161" s="388">
        <v>1</v>
      </c>
      <c r="CR161" s="388">
        <f t="shared" si="408"/>
        <v>0.95653718669927046</v>
      </c>
      <c r="CS161" s="388">
        <f t="shared" si="409"/>
        <v>1.2555312511268553</v>
      </c>
      <c r="CT161" s="388">
        <f t="shared" si="410"/>
        <v>1.2555312511268566</v>
      </c>
      <c r="CU161" s="388"/>
      <c r="CV161" s="388">
        <f t="shared" si="411"/>
        <v>0.87941495754530041</v>
      </c>
      <c r="CX161" s="405"/>
      <c r="CY161" s="334"/>
      <c r="DA161" s="379">
        <f t="shared" si="412"/>
        <v>0.30297460906033125</v>
      </c>
      <c r="DB161" s="379">
        <f t="shared" si="413"/>
        <v>0.41229879989117801</v>
      </c>
      <c r="DC161" s="379">
        <f t="shared" si="414"/>
        <v>0.2847265910484908</v>
      </c>
      <c r="DD161" s="379">
        <f t="shared" si="415"/>
        <v>0</v>
      </c>
      <c r="DF161" s="379">
        <f t="shared" si="416"/>
        <v>0.30398168511407581</v>
      </c>
      <c r="DG161" s="379">
        <f t="shared" si="417"/>
        <v>0.43113898241093035</v>
      </c>
      <c r="DH161" s="379">
        <f t="shared" si="418"/>
        <v>0.26408419731137373</v>
      </c>
      <c r="DI161" s="379"/>
      <c r="DJ161" s="379">
        <f t="shared" si="419"/>
        <v>0.99920486483637982</v>
      </c>
      <c r="DK161" s="379"/>
      <c r="DL161" s="379">
        <f t="shared" si="420"/>
        <v>0.30422358398330346</v>
      </c>
      <c r="DM161" s="379">
        <f t="shared" si="421"/>
        <v>0.43148206897644509</v>
      </c>
      <c r="DN161" s="379">
        <f t="shared" si="422"/>
        <v>0.26429434704025145</v>
      </c>
      <c r="DO161" s="379">
        <f t="shared" si="423"/>
        <v>0</v>
      </c>
      <c r="DR161" s="379">
        <f t="shared" si="424"/>
        <v>-1.8761693342691236E-2</v>
      </c>
      <c r="DS161" s="379">
        <f t="shared" si="425"/>
        <v>7.4694371727625372E-2</v>
      </c>
      <c r="DT161" s="379">
        <f t="shared" si="426"/>
        <v>0.13296999069339779</v>
      </c>
      <c r="DU161" s="379">
        <f t="shared" si="427"/>
        <v>0</v>
      </c>
      <c r="DW161" s="379">
        <f t="shared" si="428"/>
        <v>-1.059061862402449E-2</v>
      </c>
      <c r="DX161" s="379">
        <f t="shared" si="429"/>
        <v>-0.12215193105411477</v>
      </c>
      <c r="DY161" s="379">
        <f t="shared" si="430"/>
        <v>2.0178843657538418E-2</v>
      </c>
      <c r="DZ161" s="379">
        <f t="shared" si="431"/>
        <v>0</v>
      </c>
      <c r="EA161" s="379"/>
      <c r="EC161" s="379">
        <f t="shared" si="432"/>
        <v>4.0928008994572919E-2</v>
      </c>
      <c r="ED161" s="379">
        <f t="shared" si="433"/>
        <v>-2.2267935492858399E-2</v>
      </c>
      <c r="EE161" s="379">
        <f t="shared" si="434"/>
        <v>1.7519527631415777E-2</v>
      </c>
      <c r="EF161" s="379"/>
      <c r="EH161" s="379">
        <f t="shared" si="435"/>
        <v>0</v>
      </c>
      <c r="EI161" s="379">
        <f t="shared" si="436"/>
        <v>-7.7419834547201713E-4</v>
      </c>
      <c r="EJ161" s="379">
        <f t="shared" si="437"/>
        <v>0</v>
      </c>
      <c r="EK161" s="379">
        <f t="shared" si="438"/>
        <v>0</v>
      </c>
      <c r="EM161" s="379">
        <f t="shared" si="439"/>
        <v>0</v>
      </c>
      <c r="EN161" s="379">
        <f t="shared" si="440"/>
        <v>-7.7419834547201713E-4</v>
      </c>
      <c r="EO161" s="379">
        <f t="shared" si="441"/>
        <v>0</v>
      </c>
      <c r="EP161" s="379">
        <v>1</v>
      </c>
      <c r="ER161" s="379">
        <f t="shared" si="442"/>
        <v>0</v>
      </c>
      <c r="ES161" s="379">
        <f t="shared" si="443"/>
        <v>0</v>
      </c>
      <c r="ET161" s="379">
        <f t="shared" si="444"/>
        <v>0</v>
      </c>
      <c r="EU161" s="379">
        <f t="shared" si="445"/>
        <v>0</v>
      </c>
      <c r="EX161" s="379">
        <f t="shared" si="446"/>
        <v>1.0636057104232686</v>
      </c>
      <c r="EY161" s="379">
        <f t="shared" si="447"/>
        <v>0.78340044174092782</v>
      </c>
      <c r="EZ161" s="379">
        <f t="shared" si="448"/>
        <v>0.95653718669927046</v>
      </c>
      <c r="FA161" s="379"/>
      <c r="FB161" s="379">
        <f t="shared" si="449"/>
        <v>0.95066348814598511</v>
      </c>
      <c r="FC161" s="379">
        <f t="shared" si="450"/>
        <v>0.88440431693383026</v>
      </c>
      <c r="FD161" s="379">
        <f t="shared" si="451"/>
        <v>0.75287833831338613</v>
      </c>
      <c r="FE161" s="379"/>
      <c r="FF161" s="379">
        <f t="shared" si="452"/>
        <v>1.0075013580912036</v>
      </c>
      <c r="FG161" s="379">
        <f t="shared" si="453"/>
        <v>1.1728440463347487</v>
      </c>
      <c r="FH161" s="379">
        <f t="shared" si="454"/>
        <v>1.207825846383205</v>
      </c>
      <c r="FJ161" s="379">
        <f t="shared" si="455"/>
        <v>0.9996660030854897</v>
      </c>
      <c r="FK161" s="379">
        <f t="shared" si="456"/>
        <v>0.95134974207114398</v>
      </c>
      <c r="FL161" s="379">
        <f t="shared" si="457"/>
        <v>0.96708517834794594</v>
      </c>
      <c r="FN161" s="379">
        <f t="shared" si="458"/>
        <v>0.95066348814598511</v>
      </c>
      <c r="FO161" s="379">
        <f t="shared" si="459"/>
        <v>0.88440431693383026</v>
      </c>
      <c r="FP161" s="379">
        <f t="shared" si="460"/>
        <v>0.75287833831338613</v>
      </c>
      <c r="FR161" s="336"/>
    </row>
    <row r="162" spans="1:182" x14ac:dyDescent="0.2">
      <c r="A162" s="330" t="s">
        <v>595</v>
      </c>
      <c r="B162" s="330">
        <f t="shared" si="375"/>
        <v>2017</v>
      </c>
      <c r="D162" s="384">
        <f t="shared" ref="D162:G162" si="465">D244+D326</f>
        <v>967.7848157854005</v>
      </c>
      <c r="E162" s="384">
        <f t="shared" si="465"/>
        <v>1645.47168540076</v>
      </c>
      <c r="F162" s="384">
        <f t="shared" si="465"/>
        <v>1153.7408286185855</v>
      </c>
      <c r="G162" s="384">
        <f t="shared" si="465"/>
        <v>0</v>
      </c>
      <c r="H162" s="384">
        <f t="shared" si="377"/>
        <v>3766.9973298047462</v>
      </c>
      <c r="J162" s="390">
        <f t="shared" ref="J162:L162" si="466">J83</f>
        <v>477445.65804000001</v>
      </c>
      <c r="K162" s="390">
        <f t="shared" si="466"/>
        <v>643729.93076000002</v>
      </c>
      <c r="L162" s="390">
        <f t="shared" si="466"/>
        <v>1357194.54</v>
      </c>
      <c r="M162" s="390"/>
      <c r="N162" s="390">
        <f t="shared" si="379"/>
        <v>2478370.1288000001</v>
      </c>
      <c r="P162" s="399">
        <f t="shared" ref="P162:R162" si="467">P83</f>
        <v>202291.92858000001</v>
      </c>
      <c r="Q162" s="399">
        <f t="shared" si="467"/>
        <v>463077.04393028107</v>
      </c>
      <c r="R162" s="390">
        <f t="shared" si="467"/>
        <v>639641.68019999994</v>
      </c>
      <c r="S162" s="399"/>
      <c r="T162" s="390">
        <f t="shared" si="381"/>
        <v>1305010.6527102808</v>
      </c>
      <c r="U162" s="390">
        <f t="shared" si="262"/>
        <v>1331368.9214900695</v>
      </c>
      <c r="W162" s="393">
        <f t="shared" si="382"/>
        <v>2.0270051669510005</v>
      </c>
      <c r="X162" s="393">
        <f t="shared" si="383"/>
        <v>2.5561522103812759</v>
      </c>
      <c r="Y162" s="393">
        <f t="shared" si="384"/>
        <v>0.85009244777729909</v>
      </c>
      <c r="Z162" s="384"/>
      <c r="AA162" s="384">
        <f t="shared" si="385"/>
        <v>2.8865644291725481</v>
      </c>
      <c r="AB162" s="404"/>
      <c r="AD162" s="393">
        <f t="shared" si="386"/>
        <v>4.7841000013140533</v>
      </c>
      <c r="AE162" s="393">
        <f t="shared" si="387"/>
        <v>3.5533432437831989</v>
      </c>
      <c r="AF162" s="393">
        <f t="shared" si="388"/>
        <v>1.8037299074347994</v>
      </c>
      <c r="AG162" s="384"/>
      <c r="AH162" s="393">
        <f t="shared" si="299"/>
        <v>2.8294166019653808</v>
      </c>
      <c r="AJ162" s="394">
        <f t="shared" si="389"/>
        <v>0.51765423373471253</v>
      </c>
      <c r="AK162" s="394">
        <f t="shared" si="390"/>
        <v>1.0491226178456596</v>
      </c>
      <c r="AL162" s="394">
        <f t="shared" si="391"/>
        <v>1.7520651425788585</v>
      </c>
      <c r="AM162" s="395"/>
      <c r="AN162" s="394">
        <f t="shared" si="392"/>
        <v>0.92919683392525854</v>
      </c>
      <c r="AO162" s="389"/>
      <c r="AP162" s="389">
        <f t="shared" si="393"/>
        <v>2.3601814535629653</v>
      </c>
      <c r="AQ162" s="389">
        <f t="shared" si="394"/>
        <v>1.3901141056279984</v>
      </c>
      <c r="AR162" s="389">
        <f t="shared" si="395"/>
        <v>2.1218044133328511</v>
      </c>
      <c r="AS162" s="389"/>
      <c r="AT162" s="389">
        <f t="shared" si="396"/>
        <v>1.89911869581513</v>
      </c>
      <c r="AV162" s="389">
        <f t="shared" ref="AV162:AX162" si="468">AV83</f>
        <v>0.15194280511940647</v>
      </c>
      <c r="AW162" s="389">
        <f t="shared" si="468"/>
        <v>0.3478202295814482</v>
      </c>
      <c r="AX162" s="389">
        <f t="shared" si="468"/>
        <v>0.48043909533663465</v>
      </c>
      <c r="AY162" s="402"/>
      <c r="AZ162" s="402">
        <f t="shared" si="398"/>
        <v>526560.03134695336</v>
      </c>
      <c r="BC162" s="379"/>
      <c r="BD162" s="379"/>
      <c r="BE162" s="379"/>
      <c r="BF162" s="379"/>
      <c r="BG162" s="379"/>
      <c r="BH162" s="379"/>
      <c r="BI162" s="379"/>
      <c r="BJ162" s="379"/>
      <c r="BK162" s="379"/>
      <c r="BL162" s="379"/>
      <c r="BM162" s="379"/>
      <c r="BN162" s="379"/>
      <c r="BO162" s="379"/>
      <c r="BP162" s="379"/>
      <c r="BQ162" s="379"/>
      <c r="BR162" s="387">
        <f t="shared" si="399"/>
        <v>0.51765423373471253</v>
      </c>
      <c r="BS162" s="396">
        <f>Mining!BZ162</f>
        <v>1.1319564500698178</v>
      </c>
      <c r="BT162" s="387">
        <f t="shared" si="400"/>
        <v>1.7520651425788585</v>
      </c>
      <c r="BU162" s="387">
        <v>1</v>
      </c>
      <c r="BV162" s="387"/>
      <c r="BW162" s="387">
        <v>1</v>
      </c>
      <c r="BX162" s="396">
        <f>Mining!BW162</f>
        <v>0.92682242128745385</v>
      </c>
      <c r="BY162" s="387">
        <v>1</v>
      </c>
      <c r="BZ162" s="387">
        <v>1</v>
      </c>
      <c r="CB162" s="396">
        <f t="shared" si="401"/>
        <v>0.15194280511940647</v>
      </c>
      <c r="CC162" s="396">
        <f t="shared" si="402"/>
        <v>0.3478202295814482</v>
      </c>
      <c r="CD162" s="396">
        <f t="shared" si="403"/>
        <v>0.48043909533663465</v>
      </c>
      <c r="CE162" s="396"/>
      <c r="CG162" s="396">
        <v>1</v>
      </c>
      <c r="CH162" s="396">
        <v>1</v>
      </c>
      <c r="CI162" s="396">
        <v>1</v>
      </c>
      <c r="CJ162" s="396">
        <v>1</v>
      </c>
      <c r="CK162" s="405"/>
      <c r="CL162" s="388">
        <f t="shared" si="307"/>
        <v>1.5335944167548758</v>
      </c>
      <c r="CM162" s="388">
        <f t="shared" si="404"/>
        <v>0.86969912527413962</v>
      </c>
      <c r="CN162" s="388">
        <f t="shared" si="405"/>
        <v>0.77250802497338578</v>
      </c>
      <c r="CO162" s="388">
        <f t="shared" si="406"/>
        <v>1.2042986915872873</v>
      </c>
      <c r="CP162" s="388">
        <f t="shared" si="407"/>
        <v>0.96200844723505807</v>
      </c>
      <c r="CQ162" s="388">
        <v>1</v>
      </c>
      <c r="CR162" s="388">
        <f t="shared" si="408"/>
        <v>0.97174638475236763</v>
      </c>
      <c r="CS162" s="388">
        <f t="shared" si="409"/>
        <v>1.3337657227770179</v>
      </c>
      <c r="CT162" s="388">
        <f t="shared" si="410"/>
        <v>1.3337657227770199</v>
      </c>
      <c r="CU162" s="388"/>
      <c r="CV162" s="388">
        <f t="shared" si="411"/>
        <v>0.89498570709451697</v>
      </c>
      <c r="CX162" s="405"/>
      <c r="CY162" s="334"/>
      <c r="DA162" s="379">
        <f t="shared" si="412"/>
        <v>0.25691146848664304</v>
      </c>
      <c r="DB162" s="379">
        <f t="shared" si="413"/>
        <v>0.4368125436091162</v>
      </c>
      <c r="DC162" s="379">
        <f t="shared" si="414"/>
        <v>0.30627598790424071</v>
      </c>
      <c r="DD162" s="379">
        <f t="shared" si="415"/>
        <v>0</v>
      </c>
      <c r="DF162" s="379">
        <f t="shared" si="416"/>
        <v>0.27931027420776611</v>
      </c>
      <c r="DG162" s="379">
        <f t="shared" si="417"/>
        <v>0.42443769404429699</v>
      </c>
      <c r="DH162" s="379">
        <f t="shared" si="418"/>
        <v>0.29537028574522423</v>
      </c>
      <c r="DI162" s="379"/>
      <c r="DJ162" s="379">
        <f t="shared" si="419"/>
        <v>0.99911825399728738</v>
      </c>
      <c r="DK162" s="379"/>
      <c r="DL162" s="379">
        <f t="shared" si="420"/>
        <v>0.27955677227425019</v>
      </c>
      <c r="DM162" s="379">
        <f t="shared" si="421"/>
        <v>0.42481227056577164</v>
      </c>
      <c r="DN162" s="379">
        <f t="shared" si="422"/>
        <v>0.29563095715997817</v>
      </c>
      <c r="DO162" s="379">
        <f t="shared" si="423"/>
        <v>0</v>
      </c>
      <c r="DR162" s="379">
        <f t="shared" si="424"/>
        <v>-0.11870276872799841</v>
      </c>
      <c r="DS162" s="379">
        <f t="shared" si="425"/>
        <v>3.3587036389647627E-2</v>
      </c>
      <c r="DT162" s="379">
        <f t="shared" si="426"/>
        <v>0.11734617170891523</v>
      </c>
      <c r="DU162" s="379">
        <f t="shared" si="427"/>
        <v>0</v>
      </c>
      <c r="DW162" s="379">
        <f t="shared" si="428"/>
        <v>3.1357962532777436E-2</v>
      </c>
      <c r="DX162" s="379">
        <f t="shared" si="429"/>
        <v>4.4641655196631706E-2</v>
      </c>
      <c r="DY162" s="379">
        <f t="shared" si="430"/>
        <v>-6.7377994646480909E-3</v>
      </c>
      <c r="DZ162" s="379">
        <f t="shared" si="431"/>
        <v>0</v>
      </c>
      <c r="EA162" s="379"/>
      <c r="EC162" s="379">
        <f t="shared" si="432"/>
        <v>-4.4246585993666702E-2</v>
      </c>
      <c r="ED162" s="379">
        <f t="shared" si="433"/>
        <v>2.5243001339759322E-2</v>
      </c>
      <c r="EE162" s="379">
        <f t="shared" si="434"/>
        <v>-4.325079308803742E-3</v>
      </c>
      <c r="EF162" s="379"/>
      <c r="EH162" s="379">
        <f t="shared" si="435"/>
        <v>0</v>
      </c>
      <c r="EI162" s="379">
        <f t="shared" si="436"/>
        <v>-1.2389814419441907E-2</v>
      </c>
      <c r="EJ162" s="379">
        <f t="shared" si="437"/>
        <v>0</v>
      </c>
      <c r="EK162" s="379">
        <f t="shared" si="438"/>
        <v>0</v>
      </c>
      <c r="EM162" s="379">
        <f t="shared" si="439"/>
        <v>0</v>
      </c>
      <c r="EN162" s="379">
        <f t="shared" si="440"/>
        <v>-1.2389814419441907E-2</v>
      </c>
      <c r="EO162" s="379">
        <f t="shared" si="441"/>
        <v>0</v>
      </c>
      <c r="EP162" s="379">
        <v>1</v>
      </c>
      <c r="ER162" s="379">
        <f t="shared" si="442"/>
        <v>0</v>
      </c>
      <c r="ES162" s="379">
        <f t="shared" si="443"/>
        <v>0</v>
      </c>
      <c r="ET162" s="379">
        <f t="shared" si="444"/>
        <v>0</v>
      </c>
      <c r="EU162" s="379">
        <f t="shared" si="445"/>
        <v>0</v>
      </c>
      <c r="EX162" s="379">
        <f t="shared" si="446"/>
        <v>1.0159002684522698</v>
      </c>
      <c r="EY162" s="379">
        <f t="shared" si="447"/>
        <v>0.79585671907023525</v>
      </c>
      <c r="EZ162" s="379">
        <f t="shared" si="448"/>
        <v>0.97174638475236763</v>
      </c>
      <c r="FA162" s="379"/>
      <c r="FB162" s="379">
        <f t="shared" si="449"/>
        <v>1.0260728535555619</v>
      </c>
      <c r="FC162" s="379">
        <f t="shared" si="450"/>
        <v>0.90746326117315279</v>
      </c>
      <c r="FD162" s="379">
        <f t="shared" si="451"/>
        <v>0.77250802497338578</v>
      </c>
      <c r="FE162" s="379"/>
      <c r="FF162" s="379">
        <f t="shared" si="452"/>
        <v>0.99707974886737227</v>
      </c>
      <c r="FG162" s="379">
        <f t="shared" si="453"/>
        <v>1.1694190471800439</v>
      </c>
      <c r="FH162" s="379">
        <f t="shared" si="454"/>
        <v>1.2042986915872873</v>
      </c>
      <c r="FJ162" s="379">
        <f t="shared" si="455"/>
        <v>0.99475048193628579</v>
      </c>
      <c r="FK162" s="379">
        <f t="shared" si="456"/>
        <v>0.94635561441523164</v>
      </c>
      <c r="FL162" s="379">
        <f t="shared" si="457"/>
        <v>0.96200844723505807</v>
      </c>
      <c r="FN162" s="379">
        <f t="shared" si="458"/>
        <v>1.0260728535555619</v>
      </c>
      <c r="FO162" s="379">
        <f t="shared" si="459"/>
        <v>0.90746326117315279</v>
      </c>
      <c r="FP162" s="379">
        <f t="shared" si="460"/>
        <v>0.77250802497338578</v>
      </c>
      <c r="FR162" s="336"/>
    </row>
    <row r="163" spans="1:182" ht="17.25" hidden="1" customHeight="1" x14ac:dyDescent="0.2">
      <c r="A163" s="330"/>
      <c r="B163" s="330"/>
      <c r="D163" s="384"/>
      <c r="E163" s="384"/>
      <c r="F163" s="384"/>
      <c r="G163" s="384"/>
      <c r="H163" s="384"/>
      <c r="J163" s="385"/>
      <c r="K163" s="385"/>
      <c r="L163" s="385"/>
      <c r="M163" s="385"/>
      <c r="N163" s="385"/>
      <c r="W163" s="386"/>
      <c r="X163" s="386"/>
      <c r="Y163" s="386"/>
      <c r="Z163" s="386"/>
      <c r="AA163" s="386"/>
      <c r="AD163" s="341"/>
      <c r="AV163" s="402"/>
      <c r="AW163" s="402"/>
      <c r="AX163" s="402"/>
      <c r="AY163" s="402"/>
      <c r="AZ163" s="402"/>
      <c r="BC163" s="379"/>
      <c r="BD163" s="379"/>
      <c r="BE163" s="379"/>
      <c r="BF163" s="379"/>
      <c r="BG163" s="379"/>
      <c r="BH163" s="379"/>
      <c r="BI163" s="379"/>
      <c r="BJ163" s="379"/>
      <c r="BK163" s="379"/>
      <c r="BL163" s="379"/>
      <c r="BM163" s="379"/>
      <c r="BN163" s="379"/>
      <c r="BO163" s="379"/>
      <c r="BP163" s="379"/>
      <c r="BQ163" s="379"/>
      <c r="BR163" s="379"/>
      <c r="BS163" s="379"/>
      <c r="BT163" s="379"/>
      <c r="BU163" s="379"/>
      <c r="BV163" s="387"/>
      <c r="BW163" s="379"/>
      <c r="CL163" s="387"/>
      <c r="CM163" s="387"/>
      <c r="CN163" s="387"/>
      <c r="CO163" s="387"/>
      <c r="CP163" s="387"/>
      <c r="CQ163" s="387"/>
      <c r="CR163" s="387"/>
      <c r="CS163" s="387"/>
      <c r="CT163" s="387"/>
      <c r="CU163" s="387"/>
      <c r="CV163" s="387"/>
      <c r="CY163" s="334"/>
      <c r="DA163" s="379"/>
      <c r="DB163" s="379"/>
      <c r="DC163" s="379"/>
      <c r="DD163" s="379"/>
      <c r="DF163" s="379"/>
      <c r="DG163" s="379"/>
      <c r="DH163" s="379"/>
      <c r="DI163" s="379"/>
      <c r="DJ163" s="379"/>
      <c r="DK163" s="379"/>
      <c r="DL163" s="379"/>
      <c r="DM163" s="379"/>
      <c r="DN163" s="379"/>
      <c r="DO163" s="379"/>
      <c r="DR163" s="379"/>
      <c r="DS163" s="379"/>
      <c r="DT163" s="379"/>
      <c r="DU163" s="379"/>
      <c r="DW163" s="379"/>
      <c r="DX163" s="379"/>
      <c r="DY163" s="379"/>
      <c r="DZ163" s="379"/>
      <c r="EA163" s="379"/>
      <c r="EC163" s="379"/>
      <c r="ED163" s="379"/>
      <c r="EE163" s="379"/>
      <c r="EF163" s="379"/>
      <c r="EX163" s="379"/>
      <c r="EY163" s="379"/>
      <c r="EZ163" s="379"/>
      <c r="FA163" s="379"/>
      <c r="FB163" s="379"/>
      <c r="FC163" s="379"/>
      <c r="FD163" s="379"/>
      <c r="FE163" s="379"/>
      <c r="FF163" s="379"/>
      <c r="FG163" s="379"/>
      <c r="FH163" s="379"/>
      <c r="FI163" s="379"/>
      <c r="FJ163" s="379"/>
      <c r="FK163" s="379"/>
      <c r="FL163" s="379"/>
      <c r="FR163" s="336"/>
    </row>
    <row r="164" spans="1:182" hidden="1" x14ac:dyDescent="0.2">
      <c r="A164" s="397" t="s">
        <v>22</v>
      </c>
      <c r="B164" s="398">
        <v>1985</v>
      </c>
      <c r="D164" s="399"/>
      <c r="E164" s="399"/>
      <c r="F164" s="399"/>
      <c r="G164" s="399"/>
      <c r="H164" s="406">
        <f>H235/H153</f>
        <v>0.23434230399564063</v>
      </c>
      <c r="J164" s="385"/>
      <c r="K164" s="385"/>
      <c r="L164" s="385"/>
      <c r="M164" s="385"/>
      <c r="N164" s="395">
        <v>1562222.2958830725</v>
      </c>
      <c r="P164" s="399"/>
      <c r="Q164" s="399"/>
      <c r="R164" s="399"/>
      <c r="S164" s="399"/>
      <c r="T164" s="395">
        <f>T130</f>
        <v>909163.99036883446</v>
      </c>
      <c r="U164" s="395">
        <f>U130</f>
        <v>868136.26011190063</v>
      </c>
      <c r="W164" s="395">
        <f>W130</f>
        <v>3.9157511614012996</v>
      </c>
      <c r="X164" s="395">
        <f>X130</f>
        <v>2.4364665930377654</v>
      </c>
      <c r="Y164" s="395">
        <f>Y130</f>
        <v>0.48519454392320771</v>
      </c>
      <c r="Z164" s="395"/>
      <c r="AA164" s="395">
        <f>AA130</f>
        <v>3.1065155667595974</v>
      </c>
      <c r="AD164" s="395">
        <f t="shared" ref="AD164:AN164" si="469">AD130</f>
        <v>12.792385524247099</v>
      </c>
      <c r="AE164" s="395">
        <f t="shared" si="469"/>
        <v>5.1787722154520912</v>
      </c>
      <c r="AF164" s="395">
        <f t="shared" si="469"/>
        <v>0.8878444364429352</v>
      </c>
      <c r="AG164" s="395">
        <f t="shared" si="469"/>
        <v>0</v>
      </c>
      <c r="AH164" s="395">
        <f t="shared" si="469"/>
        <v>3.2533280990405902</v>
      </c>
      <c r="AI164" s="395">
        <f t="shared" si="469"/>
        <v>0</v>
      </c>
      <c r="AJ164" s="395">
        <f t="shared" si="469"/>
        <v>1</v>
      </c>
      <c r="AK164" s="395">
        <f t="shared" si="469"/>
        <v>1</v>
      </c>
      <c r="AL164" s="395">
        <f t="shared" si="469"/>
        <v>1</v>
      </c>
      <c r="AM164" s="395">
        <f t="shared" si="469"/>
        <v>0</v>
      </c>
      <c r="AN164" s="395">
        <f t="shared" si="469"/>
        <v>1</v>
      </c>
      <c r="AV164" s="402"/>
      <c r="AW164" s="402"/>
      <c r="AX164" s="402"/>
      <c r="AY164" s="402"/>
      <c r="AZ164" s="402"/>
      <c r="BC164" s="379"/>
      <c r="BD164" s="379"/>
      <c r="BE164" s="379"/>
      <c r="BF164" s="379"/>
      <c r="BG164" s="379"/>
      <c r="BH164" s="379"/>
      <c r="BI164" s="379"/>
      <c r="BJ164" s="379"/>
      <c r="BK164" s="379"/>
      <c r="BL164" s="379"/>
      <c r="BM164" s="379"/>
      <c r="BN164" s="379"/>
      <c r="BO164" s="379"/>
      <c r="BP164" s="379"/>
      <c r="BQ164" s="379"/>
      <c r="BR164" s="379"/>
      <c r="BS164" s="379"/>
      <c r="BT164" s="379"/>
      <c r="BU164" s="379"/>
      <c r="BV164" s="387"/>
      <c r="BW164" s="379"/>
      <c r="CL164" s="387"/>
      <c r="CM164" s="387"/>
      <c r="CN164" s="387"/>
      <c r="CO164" s="387"/>
      <c r="CP164" s="387"/>
      <c r="CQ164" s="387"/>
      <c r="CR164" s="387"/>
      <c r="CS164" s="387"/>
      <c r="CT164" s="387"/>
      <c r="CU164" s="387"/>
      <c r="CV164" s="387"/>
      <c r="CY164" s="334"/>
      <c r="DA164" s="379"/>
      <c r="DB164" s="379"/>
      <c r="DC164" s="379"/>
      <c r="DD164" s="379"/>
      <c r="DF164" s="379"/>
      <c r="DG164" s="379"/>
      <c r="DH164" s="379"/>
      <c r="DI164" s="379"/>
      <c r="DJ164" s="379"/>
      <c r="DK164" s="379"/>
      <c r="DL164" s="379"/>
      <c r="DM164" s="379"/>
      <c r="DN164" s="379"/>
      <c r="DO164" s="379"/>
      <c r="DR164" s="379"/>
      <c r="DS164" s="379"/>
      <c r="DT164" s="379"/>
      <c r="DU164" s="379"/>
      <c r="DW164" s="379"/>
      <c r="DX164" s="379"/>
      <c r="DY164" s="379"/>
      <c r="DZ164" s="379"/>
      <c r="EA164" s="379"/>
      <c r="EC164" s="379"/>
      <c r="ED164" s="379"/>
      <c r="EE164" s="379"/>
      <c r="EF164" s="379"/>
      <c r="EX164" s="379"/>
      <c r="EY164" s="379">
        <f>EY130</f>
        <v>0.81899632615874896</v>
      </c>
      <c r="EZ164" s="379"/>
      <c r="FA164" s="379"/>
      <c r="FB164" s="379"/>
      <c r="FC164" s="379">
        <f>FC130</f>
        <v>1.1746975200735505</v>
      </c>
      <c r="FD164" s="379"/>
      <c r="FE164" s="379"/>
      <c r="FF164" s="379"/>
      <c r="FG164" s="379">
        <f>FG130</f>
        <v>0.97103738080021373</v>
      </c>
      <c r="FH164" s="379"/>
      <c r="FI164" s="379"/>
      <c r="FJ164" s="379"/>
      <c r="FK164" s="379">
        <f>FK130</f>
        <v>0.98372900688677445</v>
      </c>
      <c r="FL164" s="379"/>
      <c r="FM164" s="379"/>
      <c r="FN164" s="379"/>
      <c r="FO164" s="379">
        <f>FO130</f>
        <v>1.1746975200735505</v>
      </c>
      <c r="FR164" s="336"/>
    </row>
    <row r="165" spans="1:182" hidden="1" x14ac:dyDescent="0.2">
      <c r="A165" s="397" t="s">
        <v>56</v>
      </c>
      <c r="B165" s="398">
        <v>1996</v>
      </c>
      <c r="D165" s="399"/>
      <c r="E165" s="399"/>
      <c r="F165" s="399"/>
      <c r="G165" s="399"/>
      <c r="H165" s="384"/>
      <c r="J165" s="385"/>
      <c r="K165" s="385"/>
      <c r="L165" s="385"/>
      <c r="M165" s="385"/>
      <c r="N165" s="385"/>
      <c r="P165" s="399"/>
      <c r="Q165" s="399"/>
      <c r="R165" s="399"/>
      <c r="S165" s="399"/>
      <c r="T165" s="384"/>
      <c r="U165" s="384"/>
      <c r="AV165" s="402"/>
      <c r="AW165" s="402"/>
      <c r="AX165" s="402"/>
      <c r="AY165" s="402"/>
      <c r="AZ165" s="402"/>
      <c r="BC165" s="379"/>
      <c r="BD165" s="379"/>
      <c r="BE165" s="379"/>
      <c r="BF165" s="379"/>
      <c r="BG165" s="379"/>
      <c r="BH165" s="379"/>
      <c r="BI165" s="379"/>
      <c r="BJ165" s="379"/>
      <c r="BK165" s="379"/>
      <c r="BL165" s="379"/>
      <c r="BM165" s="379"/>
      <c r="BN165" s="379"/>
      <c r="BO165" s="379"/>
      <c r="BP165" s="379"/>
      <c r="BQ165" s="379"/>
      <c r="BR165" s="379"/>
      <c r="BS165" s="379"/>
      <c r="BT165" s="379"/>
      <c r="BU165" s="379"/>
      <c r="BV165" s="387"/>
      <c r="BW165" s="379"/>
      <c r="CL165" s="387"/>
      <c r="CM165" s="387"/>
      <c r="CN165" s="387"/>
      <c r="CO165" s="387"/>
      <c r="CP165" s="387"/>
      <c r="CQ165" s="387"/>
      <c r="CR165" s="387"/>
      <c r="CS165" s="387"/>
      <c r="CT165" s="387"/>
      <c r="CU165" s="387"/>
      <c r="CV165" s="387"/>
      <c r="CY165" s="334"/>
      <c r="DA165" s="379"/>
      <c r="DB165" s="379"/>
      <c r="DC165" s="379"/>
      <c r="DD165" s="379"/>
      <c r="DF165" s="379"/>
      <c r="DG165" s="379"/>
      <c r="DH165" s="379"/>
      <c r="DI165" s="379"/>
      <c r="DJ165" s="379"/>
      <c r="DK165" s="379"/>
      <c r="DL165" s="379"/>
      <c r="DM165" s="379"/>
      <c r="DN165" s="379"/>
      <c r="DO165" s="379"/>
      <c r="DR165" s="379"/>
      <c r="DS165" s="379"/>
      <c r="DT165" s="379"/>
      <c r="DU165" s="379"/>
      <c r="DW165" s="379"/>
      <c r="DX165" s="379"/>
      <c r="DY165" s="379"/>
      <c r="DZ165" s="379"/>
      <c r="EA165" s="379"/>
      <c r="EC165" s="379"/>
      <c r="ED165" s="379"/>
      <c r="EE165" s="379"/>
      <c r="EF165" s="379"/>
      <c r="EX165" s="379"/>
      <c r="EY165" s="379"/>
      <c r="EZ165" s="379"/>
      <c r="FA165" s="379"/>
      <c r="FB165" s="379"/>
      <c r="FC165" s="379"/>
      <c r="FD165" s="379"/>
      <c r="FE165" s="379"/>
      <c r="FF165" s="379"/>
      <c r="FG165" s="379"/>
      <c r="FH165" s="379"/>
      <c r="FI165" s="379"/>
      <c r="FJ165" s="379"/>
      <c r="FK165" s="379"/>
      <c r="FL165" s="379"/>
      <c r="FR165" s="336"/>
    </row>
    <row r="166" spans="1:182" x14ac:dyDescent="0.2">
      <c r="A166" s="407"/>
      <c r="B166" s="408"/>
      <c r="D166" s="399"/>
      <c r="E166" s="399"/>
      <c r="F166" s="399"/>
      <c r="G166" s="399"/>
      <c r="H166" s="384"/>
      <c r="J166" s="385"/>
      <c r="K166" s="385"/>
      <c r="L166" s="385"/>
      <c r="M166" s="385"/>
      <c r="N166" s="385"/>
      <c r="P166" s="399"/>
      <c r="Q166" s="399"/>
      <c r="R166" s="399"/>
      <c r="S166" s="399"/>
      <c r="T166" s="384"/>
      <c r="U166" s="384"/>
      <c r="AV166" s="402"/>
      <c r="AW166" s="402"/>
      <c r="AX166" s="402"/>
      <c r="AY166" s="402"/>
      <c r="AZ166" s="402"/>
      <c r="BC166" s="379"/>
      <c r="BD166" s="379"/>
      <c r="BE166" s="379"/>
      <c r="BF166" s="379"/>
      <c r="BG166" s="379"/>
      <c r="BH166" s="379"/>
      <c r="BI166" s="379"/>
      <c r="BJ166" s="379"/>
      <c r="BK166" s="379"/>
      <c r="BL166" s="379"/>
      <c r="BM166" s="379"/>
      <c r="BN166" s="379"/>
      <c r="BO166" s="379"/>
      <c r="BP166" s="379"/>
      <c r="BQ166" s="379"/>
      <c r="BR166" s="379"/>
      <c r="BS166" s="379"/>
      <c r="BT166" s="379"/>
      <c r="BU166" s="379"/>
      <c r="BV166" s="387"/>
      <c r="BW166" s="379"/>
      <c r="CL166" s="387"/>
      <c r="CM166" s="387"/>
      <c r="CN166" s="387"/>
      <c r="CO166" s="387"/>
      <c r="CP166" s="387"/>
      <c r="CQ166" s="387"/>
      <c r="CR166" s="387"/>
      <c r="CS166" s="387"/>
      <c r="CT166" s="387"/>
      <c r="CU166" s="387"/>
      <c r="CV166" s="387"/>
      <c r="CY166" s="334"/>
      <c r="DA166" s="379"/>
      <c r="DB166" s="379"/>
      <c r="DC166" s="379"/>
      <c r="DD166" s="379"/>
      <c r="DF166" s="379"/>
      <c r="DG166" s="379"/>
      <c r="DH166" s="379"/>
      <c r="DI166" s="379"/>
      <c r="DJ166" s="379"/>
      <c r="DK166" s="379"/>
      <c r="DL166" s="379"/>
      <c r="DM166" s="379"/>
      <c r="DN166" s="379"/>
      <c r="DO166" s="379"/>
      <c r="DR166" s="379"/>
      <c r="DS166" s="379"/>
      <c r="DT166" s="379"/>
      <c r="DU166" s="379"/>
      <c r="DW166" s="379"/>
      <c r="DX166" s="379"/>
      <c r="DY166" s="379"/>
      <c r="DZ166" s="379"/>
      <c r="EA166" s="379"/>
      <c r="EC166" s="379"/>
      <c r="ED166" s="379"/>
      <c r="EE166" s="379"/>
      <c r="EF166" s="379"/>
      <c r="EX166" s="379"/>
      <c r="EY166" s="379"/>
      <c r="EZ166" s="379"/>
      <c r="FA166" s="379"/>
      <c r="FB166" s="379"/>
      <c r="FC166" s="379"/>
      <c r="FD166" s="379"/>
      <c r="FE166" s="379"/>
      <c r="FF166" s="379"/>
      <c r="FG166" s="379"/>
      <c r="FH166" s="379"/>
      <c r="FI166" s="379"/>
      <c r="FJ166" s="379"/>
      <c r="FK166" s="379"/>
      <c r="FL166" s="379"/>
      <c r="FR166" s="336"/>
    </row>
    <row r="167" spans="1:182" x14ac:dyDescent="0.2">
      <c r="A167" s="407"/>
      <c r="B167" s="408"/>
      <c r="D167" s="399"/>
      <c r="E167" s="399"/>
      <c r="F167" s="399"/>
      <c r="G167" s="399"/>
      <c r="H167" s="820">
        <f>H161/H129</f>
        <v>1.1901880060389405</v>
      </c>
      <c r="J167" s="385"/>
      <c r="K167" s="385"/>
      <c r="L167" s="385"/>
      <c r="M167" s="385"/>
      <c r="N167" s="385"/>
      <c r="P167" s="399"/>
      <c r="Q167" s="399"/>
      <c r="R167" s="399"/>
      <c r="S167" s="399"/>
      <c r="T167" s="384"/>
      <c r="U167" s="384"/>
      <c r="AV167" s="402"/>
      <c r="AW167" s="402"/>
      <c r="AX167" s="402"/>
      <c r="AY167" s="402"/>
      <c r="AZ167" s="402"/>
      <c r="BC167" s="379"/>
      <c r="BD167" s="379"/>
      <c r="BE167" s="379"/>
      <c r="BF167" s="379"/>
      <c r="BG167" s="379"/>
      <c r="BH167" s="379"/>
      <c r="BI167" s="379"/>
      <c r="BJ167" s="379"/>
      <c r="BK167" s="379"/>
      <c r="BL167" s="379"/>
      <c r="BM167" s="379"/>
      <c r="BN167" s="379"/>
      <c r="BO167" s="379"/>
      <c r="BP167" s="379"/>
      <c r="BQ167" s="379"/>
      <c r="BR167" s="379"/>
      <c r="BS167" s="379"/>
      <c r="BT167" s="379"/>
      <c r="BU167" s="379"/>
      <c r="BV167" s="387"/>
      <c r="BW167" s="379"/>
      <c r="CL167" s="387"/>
      <c r="CM167" s="387"/>
      <c r="CN167" s="387"/>
      <c r="CO167" s="387"/>
      <c r="CP167" s="387"/>
      <c r="CQ167" s="387"/>
      <c r="CR167" s="387"/>
      <c r="CS167" s="387"/>
      <c r="CT167" s="387"/>
      <c r="CU167" s="387"/>
      <c r="CV167" s="387"/>
      <c r="CY167" s="334"/>
      <c r="DA167" s="379"/>
      <c r="DB167" s="379"/>
      <c r="DC167" s="379"/>
      <c r="DD167" s="379"/>
      <c r="DF167" s="379"/>
      <c r="DG167" s="379"/>
      <c r="DH167" s="379"/>
      <c r="DI167" s="379"/>
      <c r="DJ167" s="379"/>
      <c r="DK167" s="379"/>
      <c r="DL167" s="379"/>
      <c r="DM167" s="379"/>
      <c r="DN167" s="379"/>
      <c r="DO167" s="379"/>
      <c r="DR167" s="379"/>
      <c r="DS167" s="379"/>
      <c r="DT167" s="379"/>
      <c r="DU167" s="379"/>
      <c r="DW167" s="379"/>
      <c r="DX167" s="379"/>
      <c r="DY167" s="379"/>
      <c r="DZ167" s="379"/>
      <c r="EA167" s="379"/>
      <c r="EC167" s="379"/>
      <c r="ED167" s="379"/>
      <c r="EE167" s="379"/>
      <c r="EF167" s="379"/>
      <c r="EX167" s="379"/>
      <c r="EY167" s="379"/>
      <c r="EZ167" s="379"/>
      <c r="FA167" s="379"/>
      <c r="FB167" s="379"/>
      <c r="FC167" s="379"/>
      <c r="FD167" s="379"/>
      <c r="FE167" s="379"/>
      <c r="FF167" s="379"/>
      <c r="FG167" s="379"/>
      <c r="FH167" s="379"/>
      <c r="FI167" s="379"/>
      <c r="FJ167" s="379"/>
      <c r="FK167" s="379"/>
      <c r="FL167" s="379"/>
      <c r="FR167" s="336"/>
    </row>
    <row r="168" spans="1:182" x14ac:dyDescent="0.2">
      <c r="A168" s="407"/>
      <c r="B168" s="408"/>
      <c r="D168" s="399"/>
      <c r="E168" s="399"/>
      <c r="F168" s="399"/>
      <c r="G168" s="399"/>
      <c r="H168" s="384"/>
      <c r="J168" s="385"/>
      <c r="K168" s="385"/>
      <c r="L168" s="385"/>
      <c r="M168" s="385"/>
      <c r="N168" s="385"/>
      <c r="P168" s="399"/>
      <c r="Q168" s="399"/>
      <c r="R168" s="399"/>
      <c r="S168" s="399"/>
      <c r="T168" s="384"/>
      <c r="U168" s="384"/>
      <c r="AV168" s="402"/>
      <c r="AW168" s="402"/>
      <c r="AX168" s="402"/>
      <c r="AY168" s="402"/>
      <c r="AZ168" s="402"/>
      <c r="BC168" s="379"/>
      <c r="BD168" s="379"/>
      <c r="BE168" s="379"/>
      <c r="BF168" s="379"/>
      <c r="BG168" s="379"/>
      <c r="BH168" s="379"/>
      <c r="BI168" s="379"/>
      <c r="BJ168" s="379"/>
      <c r="BK168" s="379"/>
      <c r="BL168" s="379"/>
      <c r="BM168" s="379"/>
      <c r="BN168" s="379"/>
      <c r="BO168" s="379"/>
      <c r="BP168" s="379"/>
      <c r="BQ168" s="379"/>
      <c r="BR168" s="379"/>
      <c r="BS168" s="379"/>
      <c r="BT168" s="379"/>
      <c r="BU168" s="379"/>
      <c r="BV168" s="387"/>
      <c r="BW168" s="379"/>
      <c r="CL168" s="387"/>
      <c r="CM168" s="387"/>
      <c r="CN168" s="387"/>
      <c r="CO168" s="387"/>
      <c r="CP168" s="387"/>
      <c r="CQ168" s="387"/>
      <c r="CR168" s="387"/>
      <c r="CS168" s="387"/>
      <c r="CT168" s="387"/>
      <c r="CU168" s="387"/>
      <c r="CV168" s="387"/>
      <c r="CY168" s="334"/>
      <c r="DA168" s="379"/>
      <c r="DB168" s="379"/>
      <c r="DC168" s="379"/>
      <c r="DD168" s="379"/>
      <c r="DF168" s="379"/>
      <c r="DG168" s="379"/>
      <c r="DH168" s="379"/>
      <c r="DI168" s="379"/>
      <c r="DJ168" s="379"/>
      <c r="DK168" s="379"/>
      <c r="DL168" s="379"/>
      <c r="DM168" s="379"/>
      <c r="DN168" s="379"/>
      <c r="DO168" s="379"/>
      <c r="DR168" s="379"/>
      <c r="DS168" s="379"/>
      <c r="DT168" s="379"/>
      <c r="DU168" s="379"/>
      <c r="DW168" s="379"/>
      <c r="DX168" s="379"/>
      <c r="DY168" s="379"/>
      <c r="DZ168" s="379"/>
      <c r="EA168" s="379"/>
      <c r="EC168" s="379"/>
      <c r="ED168" s="379"/>
      <c r="EE168" s="379"/>
      <c r="EF168" s="379"/>
      <c r="EX168" s="379"/>
      <c r="EY168" s="379"/>
      <c r="EZ168" s="379"/>
      <c r="FA168" s="379"/>
      <c r="FB168" s="379"/>
      <c r="FC168" s="379"/>
      <c r="FD168" s="379"/>
      <c r="FE168" s="379"/>
      <c r="FF168" s="379"/>
      <c r="FG168" s="379"/>
      <c r="FH168" s="379"/>
      <c r="FI168" s="379"/>
      <c r="FJ168" s="379"/>
      <c r="FK168" s="379"/>
      <c r="FL168" s="379"/>
      <c r="FR168" s="336"/>
    </row>
    <row r="169" spans="1:182" x14ac:dyDescent="0.2">
      <c r="A169" s="407"/>
      <c r="B169" s="408"/>
      <c r="D169" s="384"/>
      <c r="E169" s="384"/>
      <c r="F169" s="384"/>
      <c r="G169" s="384"/>
      <c r="H169" s="384"/>
      <c r="J169" s="385"/>
      <c r="K169" s="385"/>
      <c r="L169" s="385"/>
      <c r="M169" s="385"/>
      <c r="N169" s="385"/>
      <c r="W169" s="386"/>
      <c r="X169" s="386"/>
      <c r="Y169" s="386"/>
      <c r="Z169" s="386"/>
      <c r="AA169" s="386"/>
      <c r="AD169" s="341"/>
      <c r="AV169" s="402"/>
      <c r="AW169" s="402"/>
      <c r="AX169" s="402"/>
      <c r="AY169" s="402"/>
      <c r="AZ169" s="402"/>
      <c r="BC169" s="379"/>
      <c r="BD169" s="379"/>
      <c r="BE169" s="379"/>
      <c r="BF169" s="379"/>
      <c r="BG169" s="379"/>
      <c r="BH169" s="379"/>
      <c r="BI169" s="379"/>
      <c r="BJ169" s="379"/>
      <c r="BK169" s="379"/>
      <c r="BL169" s="379"/>
      <c r="BM169" s="379"/>
      <c r="BN169" s="379"/>
      <c r="BO169" s="379"/>
      <c r="BP169" s="379"/>
      <c r="BQ169" s="379"/>
      <c r="BR169" s="379"/>
      <c r="BS169" s="379"/>
      <c r="BT169" s="379"/>
      <c r="BU169" s="379"/>
      <c r="BV169" s="387"/>
      <c r="BW169" s="379"/>
      <c r="CL169" s="387"/>
      <c r="CM169" s="387"/>
      <c r="CN169" s="387"/>
      <c r="CO169" s="387"/>
      <c r="CP169" s="387"/>
      <c r="CQ169" s="387"/>
      <c r="CR169" s="387"/>
      <c r="CS169" s="387"/>
      <c r="CT169" s="387"/>
      <c r="CU169" s="387"/>
      <c r="CV169" s="387"/>
      <c r="CY169" s="334"/>
      <c r="DA169" s="379"/>
      <c r="DB169" s="379"/>
      <c r="DC169" s="379"/>
      <c r="DD169" s="379"/>
      <c r="DF169" s="379"/>
      <c r="DG169" s="379"/>
      <c r="DH169" s="379"/>
      <c r="DI169" s="379"/>
      <c r="DJ169" s="379"/>
      <c r="DK169" s="379"/>
      <c r="DL169" s="379"/>
      <c r="DM169" s="379"/>
      <c r="DN169" s="379"/>
      <c r="DO169" s="379"/>
      <c r="DR169" s="379"/>
      <c r="DS169" s="379"/>
      <c r="DT169" s="379"/>
      <c r="DU169" s="379"/>
      <c r="DW169" s="379"/>
      <c r="DX169" s="379"/>
      <c r="DY169" s="379"/>
      <c r="DZ169" s="379"/>
      <c r="EA169" s="379"/>
      <c r="EC169" s="379"/>
      <c r="ED169" s="379"/>
      <c r="EE169" s="379"/>
      <c r="EF169" s="379"/>
      <c r="EX169" s="379"/>
      <c r="EY169" s="379"/>
      <c r="EZ169" s="379"/>
      <c r="FA169" s="379"/>
      <c r="FB169" s="379"/>
      <c r="FC169" s="379"/>
      <c r="FD169" s="379"/>
      <c r="FE169" s="379"/>
      <c r="FF169" s="379"/>
      <c r="FG169" s="379"/>
      <c r="FH169" s="379"/>
      <c r="FI169" s="379"/>
      <c r="FJ169" s="379"/>
      <c r="FK169" s="379"/>
      <c r="FL169" s="379"/>
      <c r="FR169" s="336"/>
    </row>
    <row r="170" spans="1:182" x14ac:dyDescent="0.2">
      <c r="A170" s="407"/>
      <c r="B170" s="408"/>
      <c r="D170" s="384"/>
      <c r="E170" s="384"/>
      <c r="F170" s="384"/>
      <c r="G170" s="384"/>
      <c r="H170" s="384"/>
      <c r="J170" s="385"/>
      <c r="K170" s="385"/>
      <c r="L170" s="385"/>
      <c r="M170" s="385"/>
      <c r="N170" s="385"/>
      <c r="W170" s="386"/>
      <c r="X170" s="386"/>
      <c r="Y170" s="386"/>
      <c r="Z170" s="386"/>
      <c r="AA170" s="386"/>
      <c r="AD170" s="341"/>
      <c r="AV170" s="402"/>
      <c r="AW170" s="402"/>
      <c r="AX170" s="402"/>
      <c r="AY170" s="402"/>
      <c r="AZ170" s="402"/>
      <c r="BC170" s="379"/>
      <c r="BD170" s="379"/>
      <c r="BE170" s="379"/>
      <c r="BF170" s="379"/>
      <c r="BG170" s="379"/>
      <c r="BH170" s="379"/>
      <c r="BI170" s="379"/>
      <c r="BJ170" s="379"/>
      <c r="BK170" s="379"/>
      <c r="BL170" s="379"/>
      <c r="BM170" s="379"/>
      <c r="BN170" s="379"/>
      <c r="BO170" s="379"/>
      <c r="BP170" s="379"/>
      <c r="BQ170" s="379"/>
      <c r="BR170" s="379"/>
      <c r="BS170" s="379"/>
      <c r="BT170" s="379"/>
      <c r="BU170" s="379"/>
      <c r="BV170" s="387"/>
      <c r="BW170" s="379"/>
      <c r="CL170" s="387"/>
      <c r="CM170" s="387"/>
      <c r="CN170" s="387"/>
      <c r="CO170" s="387"/>
      <c r="CP170" s="387"/>
      <c r="CQ170" s="387"/>
      <c r="CR170" s="387"/>
      <c r="CS170" s="387"/>
      <c r="CT170" s="387"/>
      <c r="CU170" s="387"/>
      <c r="CV170" s="387"/>
      <c r="CY170" s="334"/>
      <c r="DA170" s="379"/>
      <c r="DB170" s="379"/>
      <c r="DC170" s="379"/>
      <c r="DD170" s="379"/>
      <c r="DF170" s="379"/>
      <c r="DG170" s="379"/>
      <c r="DH170" s="379"/>
      <c r="DI170" s="379"/>
      <c r="DJ170" s="379"/>
      <c r="DK170" s="379"/>
      <c r="DL170" s="379"/>
      <c r="DM170" s="379"/>
      <c r="DN170" s="379"/>
      <c r="DO170" s="379"/>
      <c r="DR170" s="379"/>
      <c r="DS170" s="379"/>
      <c r="DT170" s="379"/>
      <c r="DU170" s="379"/>
      <c r="DW170" s="379"/>
      <c r="DX170" s="379"/>
      <c r="DY170" s="379"/>
      <c r="DZ170" s="379"/>
      <c r="EA170" s="379"/>
      <c r="EC170" s="379"/>
      <c r="ED170" s="379"/>
      <c r="EE170" s="379"/>
      <c r="EF170" s="379"/>
      <c r="EX170" s="379"/>
      <c r="EY170" s="379"/>
      <c r="EZ170" s="379"/>
      <c r="FA170" s="379"/>
      <c r="FB170" s="379"/>
      <c r="FC170" s="379"/>
      <c r="FD170" s="379"/>
      <c r="FE170" s="379"/>
      <c r="FF170" s="379"/>
      <c r="FG170" s="379"/>
      <c r="FH170" s="379"/>
      <c r="FI170" s="379"/>
      <c r="FJ170" s="379"/>
      <c r="FK170" s="379"/>
      <c r="FL170" s="379"/>
      <c r="FR170" s="336"/>
    </row>
    <row r="171" spans="1:182" x14ac:dyDescent="0.2">
      <c r="A171" s="330"/>
      <c r="B171" s="330"/>
      <c r="D171" s="400" t="s">
        <v>230</v>
      </c>
      <c r="E171" s="356"/>
      <c r="F171" s="356"/>
      <c r="G171" s="356"/>
      <c r="H171" s="356"/>
      <c r="J171" s="341" t="str">
        <f>J3</f>
        <v>Activity (Gross Output)</v>
      </c>
      <c r="P171" s="341" t="s">
        <v>1416</v>
      </c>
      <c r="W171" s="341" t="s">
        <v>601</v>
      </c>
      <c r="AD171" s="341" t="s">
        <v>650</v>
      </c>
      <c r="AJ171" s="341" t="s">
        <v>670</v>
      </c>
      <c r="AP171" s="341" t="s">
        <v>669</v>
      </c>
      <c r="AU171" s="341"/>
      <c r="AV171" s="409" t="s">
        <v>652</v>
      </c>
      <c r="AW171" s="402"/>
      <c r="AX171" s="402"/>
      <c r="AY171" s="402"/>
      <c r="AZ171" s="402"/>
      <c r="BG171" s="343"/>
      <c r="BH171" s="343"/>
      <c r="BI171" s="343"/>
      <c r="BJ171" s="343"/>
      <c r="BK171" s="343"/>
      <c r="BL171" s="343"/>
      <c r="BM171" s="343"/>
      <c r="BN171" s="343"/>
      <c r="BO171" s="343"/>
      <c r="BP171" s="343"/>
      <c r="BV171" s="343"/>
      <c r="CY171" s="334"/>
      <c r="FR171" s="336"/>
    </row>
    <row r="172" spans="1:182" ht="24.75" customHeight="1" x14ac:dyDescent="0.2">
      <c r="A172" s="373" t="s">
        <v>115</v>
      </c>
      <c r="B172" s="330"/>
      <c r="D172" s="356"/>
      <c r="E172" s="356"/>
      <c r="F172" s="356"/>
      <c r="G172" s="356"/>
      <c r="H172" s="356"/>
      <c r="AV172" s="402"/>
      <c r="AW172" s="402"/>
      <c r="AX172" s="402"/>
      <c r="AY172" s="402"/>
      <c r="AZ172" s="402"/>
      <c r="BG172" s="343"/>
      <c r="BH172" s="343"/>
      <c r="BI172" s="343"/>
      <c r="BJ172" s="343"/>
      <c r="BK172" s="343"/>
      <c r="BL172" s="343"/>
      <c r="BM172" s="343"/>
      <c r="BN172" s="343"/>
      <c r="BO172" s="343"/>
      <c r="BP172" s="343"/>
      <c r="BR172" s="343"/>
      <c r="BS172" s="343"/>
      <c r="BT172" s="343"/>
      <c r="BU172" s="343"/>
      <c r="BV172" s="343"/>
      <c r="CY172" s="334"/>
      <c r="DA172" s="372"/>
      <c r="DB172" s="372"/>
      <c r="DC172" s="372"/>
      <c r="DD172" s="372"/>
      <c r="DE172" s="372"/>
      <c r="DF172" s="372"/>
      <c r="DG172" s="372"/>
      <c r="DH172" s="372"/>
      <c r="DI172" s="372"/>
      <c r="DJ172" s="372"/>
      <c r="DK172" s="372"/>
      <c r="DL172" s="372"/>
      <c r="DM172" s="372"/>
      <c r="DN172" s="372"/>
      <c r="DO172" s="372"/>
      <c r="DP172" s="372"/>
      <c r="FR172" s="336"/>
    </row>
    <row r="173" spans="1:182" ht="49.5" customHeight="1" x14ac:dyDescent="0.2">
      <c r="A173" s="330"/>
      <c r="B173" s="330"/>
      <c r="D173" s="347" t="s">
        <v>630</v>
      </c>
      <c r="E173" s="347" t="s">
        <v>631</v>
      </c>
      <c r="F173" s="347" t="s">
        <v>632</v>
      </c>
      <c r="G173" s="347" t="s">
        <v>633</v>
      </c>
      <c r="H173" s="349" t="s">
        <v>213</v>
      </c>
      <c r="J173" s="347" t="s">
        <v>618</v>
      </c>
      <c r="K173" s="347" t="s">
        <v>618</v>
      </c>
      <c r="L173" s="347" t="s">
        <v>619</v>
      </c>
      <c r="M173" s="347" t="s">
        <v>620</v>
      </c>
      <c r="N173" s="349" t="s">
        <v>213</v>
      </c>
      <c r="P173" s="375" t="str">
        <f>J173</f>
        <v>Single-Family Attached</v>
      </c>
      <c r="Q173" s="375" t="str">
        <f>K173</f>
        <v>Single-Family Attached</v>
      </c>
      <c r="R173" s="375" t="str">
        <f>L173</f>
        <v>Mobile Home</v>
      </c>
      <c r="S173" s="375" t="str">
        <f>M173</f>
        <v>Multi-Family (2-4 units)</v>
      </c>
      <c r="T173" s="375" t="s">
        <v>213</v>
      </c>
      <c r="U173" s="375"/>
      <c r="W173" s="375" t="str">
        <f>D173</f>
        <v>Northeast</v>
      </c>
      <c r="X173" s="375" t="str">
        <f>E173</f>
        <v>Midwest</v>
      </c>
      <c r="Y173" s="375" t="str">
        <f>F173</f>
        <v>South</v>
      </c>
      <c r="Z173" s="375" t="str">
        <f>G173</f>
        <v>West</v>
      </c>
      <c r="AA173" s="375" t="s">
        <v>213</v>
      </c>
      <c r="AD173" s="349" t="str">
        <f>J173</f>
        <v>Single-Family Attached</v>
      </c>
      <c r="AE173" s="349" t="str">
        <f>K173</f>
        <v>Single-Family Attached</v>
      </c>
      <c r="AF173" s="349" t="str">
        <f>L173</f>
        <v>Mobile Home</v>
      </c>
      <c r="AG173" s="349" t="str">
        <f>M173</f>
        <v>Multi-Family (2-4 units)</v>
      </c>
      <c r="AH173" s="349" t="s">
        <v>213</v>
      </c>
      <c r="AJ173" s="349" t="str">
        <f>AJ5</f>
        <v>Agriculture - Farms</v>
      </c>
      <c r="AK173" s="349" t="str">
        <f>AK5</f>
        <v>Mining</v>
      </c>
      <c r="AL173" s="349" t="str">
        <f>AL5</f>
        <v>Construction</v>
      </c>
      <c r="AM173" s="349" t="str">
        <f>AM5</f>
        <v>Not Used</v>
      </c>
      <c r="AN173" s="349" t="str">
        <f>AN5</f>
        <v>Total</v>
      </c>
      <c r="AP173" s="349" t="str">
        <f>AP5</f>
        <v>Agriculture - Farms</v>
      </c>
      <c r="AQ173" s="349" t="str">
        <f>AQ5</f>
        <v>Mining</v>
      </c>
      <c r="AR173" s="349" t="str">
        <f>AR5</f>
        <v>Construction</v>
      </c>
      <c r="AS173" s="349" t="str">
        <f>AS5</f>
        <v>Not Used</v>
      </c>
      <c r="AT173" s="349" t="str">
        <f>AT5</f>
        <v>Total</v>
      </c>
      <c r="AV173" s="410" t="str">
        <f>AJ173</f>
        <v>Agriculture - Farms</v>
      </c>
      <c r="AW173" s="410" t="str">
        <f>AK173</f>
        <v>Mining</v>
      </c>
      <c r="AX173" s="410" t="str">
        <f>AL173</f>
        <v>Construction</v>
      </c>
      <c r="AY173" s="410" t="str">
        <f>AM173</f>
        <v>Not Used</v>
      </c>
      <c r="AZ173" s="410" t="str">
        <f>AN173</f>
        <v>Total</v>
      </c>
      <c r="BC173" s="375" t="str">
        <f>D173</f>
        <v>Northeast</v>
      </c>
      <c r="BD173" s="375" t="str">
        <f>E173</f>
        <v>Midwest</v>
      </c>
      <c r="BE173" s="375" t="str">
        <f>F173</f>
        <v>South</v>
      </c>
      <c r="BF173" s="375" t="str">
        <f>G173</f>
        <v>West</v>
      </c>
      <c r="BG173" s="376"/>
      <c r="BH173" s="376"/>
      <c r="BI173" s="376"/>
      <c r="BJ173" s="376"/>
      <c r="BK173" s="376"/>
      <c r="BL173" s="376"/>
      <c r="BM173" s="376"/>
      <c r="BN173" s="376"/>
      <c r="BO173" s="376"/>
      <c r="BP173" s="376"/>
      <c r="BQ173" s="376"/>
      <c r="BR173" s="355"/>
      <c r="BS173" s="355"/>
      <c r="BT173" s="355"/>
      <c r="BU173" s="355"/>
      <c r="BV173" s="376"/>
      <c r="CY173" s="334"/>
      <c r="DA173" s="372"/>
      <c r="DB173" s="372"/>
      <c r="DC173" s="372"/>
      <c r="DD173" s="372"/>
      <c r="DE173" s="372"/>
      <c r="DF173" s="372"/>
      <c r="DG173" s="372"/>
      <c r="DH173" s="372"/>
      <c r="DI173" s="372"/>
      <c r="DJ173" s="372"/>
      <c r="DK173" s="372"/>
      <c r="DL173" s="372"/>
      <c r="DM173" s="372"/>
      <c r="DN173" s="372"/>
      <c r="DO173" s="372"/>
      <c r="DP173" s="372"/>
      <c r="DR173" s="375" t="s">
        <v>618</v>
      </c>
      <c r="DS173" s="375" t="s">
        <v>618</v>
      </c>
      <c r="DT173" s="375" t="s">
        <v>619</v>
      </c>
      <c r="DU173" s="375" t="s">
        <v>620</v>
      </c>
      <c r="FR173" s="336"/>
      <c r="FT173" s="361"/>
      <c r="FU173" s="350" t="s">
        <v>645</v>
      </c>
      <c r="FV173" s="350" t="s">
        <v>613</v>
      </c>
      <c r="FW173" s="350" t="s">
        <v>614</v>
      </c>
      <c r="FX173" s="350" t="s">
        <v>615</v>
      </c>
      <c r="FY173" s="350" t="s">
        <v>616</v>
      </c>
      <c r="FZ173" s="350" t="s">
        <v>653</v>
      </c>
    </row>
    <row r="174" spans="1:182" ht="38.25" x14ac:dyDescent="0.2">
      <c r="A174" s="401" t="s">
        <v>621</v>
      </c>
      <c r="B174" s="330"/>
      <c r="D174" s="366" t="str">
        <f>D5</f>
        <v>Agriculture - Farms</v>
      </c>
      <c r="E174" s="366" t="str">
        <f>E5</f>
        <v>Mining</v>
      </c>
      <c r="F174" s="366" t="str">
        <f>F5</f>
        <v>Construction</v>
      </c>
      <c r="G174" s="366" t="str">
        <f>G5</f>
        <v>Not Used</v>
      </c>
      <c r="H174" s="366" t="str">
        <f>H5</f>
        <v>Total</v>
      </c>
      <c r="J174" s="377"/>
      <c r="K174" s="377"/>
      <c r="L174" s="377"/>
      <c r="M174" s="377"/>
      <c r="N174" s="377"/>
      <c r="P174" s="377"/>
      <c r="Q174" s="377"/>
      <c r="R174" s="377"/>
      <c r="S174" s="377"/>
      <c r="T174" s="377"/>
      <c r="U174" s="377"/>
      <c r="W174" s="366" t="s">
        <v>67</v>
      </c>
      <c r="X174" s="366" t="s">
        <v>67</v>
      </c>
      <c r="Y174" s="366" t="s">
        <v>67</v>
      </c>
      <c r="Z174" s="366" t="s">
        <v>67</v>
      </c>
      <c r="AA174" s="366" t="s">
        <v>67</v>
      </c>
      <c r="AD174" s="366" t="s">
        <v>67</v>
      </c>
      <c r="AE174" s="366" t="s">
        <v>67</v>
      </c>
      <c r="AF174" s="366" t="s">
        <v>67</v>
      </c>
      <c r="AG174" s="366" t="s">
        <v>67</v>
      </c>
      <c r="AH174" s="366" t="s">
        <v>67</v>
      </c>
      <c r="AJ174" s="366" t="s">
        <v>67</v>
      </c>
      <c r="AK174" s="366" t="s">
        <v>67</v>
      </c>
      <c r="AL174" s="366" t="s">
        <v>67</v>
      </c>
      <c r="AM174" s="366" t="s">
        <v>67</v>
      </c>
      <c r="AN174" s="366" t="s">
        <v>67</v>
      </c>
      <c r="AP174" s="378"/>
      <c r="AQ174" s="378"/>
      <c r="AR174" s="378"/>
      <c r="AS174" s="378"/>
      <c r="AT174" s="378"/>
      <c r="AV174" s="411"/>
      <c r="AW174" s="411"/>
      <c r="AX174" s="411"/>
      <c r="AY174" s="411"/>
      <c r="AZ174" s="411"/>
      <c r="BC174" s="366" t="s">
        <v>67</v>
      </c>
      <c r="BD174" s="366" t="s">
        <v>67</v>
      </c>
      <c r="BE174" s="366" t="s">
        <v>67</v>
      </c>
      <c r="BF174" s="366" t="s">
        <v>67</v>
      </c>
      <c r="BG174" s="348"/>
      <c r="BH174" s="348"/>
      <c r="BI174" s="348"/>
      <c r="BJ174" s="348"/>
      <c r="BK174" s="348"/>
      <c r="BL174" s="348"/>
      <c r="BM174" s="348"/>
      <c r="BN174" s="348"/>
      <c r="BO174" s="348"/>
      <c r="BP174" s="348"/>
      <c r="BQ174" s="348"/>
      <c r="BR174" s="348"/>
      <c r="BS174" s="348"/>
      <c r="BT174" s="348"/>
      <c r="BU174" s="348"/>
      <c r="BV174" s="348"/>
      <c r="BW174" s="348"/>
      <c r="CY174" s="334"/>
      <c r="DA174" s="372"/>
      <c r="DB174" s="372"/>
      <c r="DC174" s="372"/>
      <c r="DD174" s="372"/>
      <c r="DE174" s="372"/>
      <c r="DF174" s="372"/>
      <c r="DG174" s="372"/>
      <c r="DH174" s="372"/>
      <c r="DI174" s="372"/>
      <c r="DJ174" s="372"/>
      <c r="DK174" s="372"/>
      <c r="DL174" s="372"/>
      <c r="DM174" s="372"/>
      <c r="DN174" s="372"/>
      <c r="DO174" s="372"/>
      <c r="DP174" s="372"/>
      <c r="FR174" s="336"/>
      <c r="FT174" s="331">
        <v>1978</v>
      </c>
      <c r="FU174" s="379">
        <f t="shared" ref="FU174:FU198" si="470">CM205</f>
        <v>1.1183129115100987</v>
      </c>
      <c r="FV174" s="379">
        <f t="shared" ref="FV174:FZ197" si="471">CN205</f>
        <v>0.9495480014186527</v>
      </c>
      <c r="FW174" s="379">
        <f t="shared" si="471"/>
        <v>1.0741735678424316</v>
      </c>
      <c r="FX174" s="379">
        <f t="shared" si="471"/>
        <v>1.026359619367216</v>
      </c>
      <c r="FY174" s="379">
        <f t="shared" si="471"/>
        <v>1</v>
      </c>
      <c r="FZ174" s="379">
        <f t="shared" si="471"/>
        <v>1.0682487579787732</v>
      </c>
    </row>
    <row r="175" spans="1:182" x14ac:dyDescent="0.2">
      <c r="A175" s="330"/>
      <c r="B175" s="330"/>
      <c r="D175" s="365" t="s">
        <v>263</v>
      </c>
      <c r="E175" s="365" t="s">
        <v>264</v>
      </c>
      <c r="F175" s="365" t="s">
        <v>264</v>
      </c>
      <c r="G175" s="365" t="s">
        <v>264</v>
      </c>
      <c r="H175" s="365" t="s">
        <v>264</v>
      </c>
      <c r="J175" s="366" t="str">
        <f>J7</f>
        <v>Million 2012$</v>
      </c>
      <c r="K175" s="366" t="str">
        <f>K7</f>
        <v>Million 2012$</v>
      </c>
      <c r="L175" s="366" t="str">
        <f>L7</f>
        <v>Million 2012$</v>
      </c>
      <c r="M175" s="366" t="str">
        <f>M7</f>
        <v>Million 2012$</v>
      </c>
      <c r="N175" s="366" t="str">
        <f>N7</f>
        <v>Million 2012$</v>
      </c>
      <c r="P175" s="366" t="str">
        <f>P7</f>
        <v>Million 2012$</v>
      </c>
      <c r="Q175" s="366" t="str">
        <f>Q7</f>
        <v>Million 2012$</v>
      </c>
      <c r="R175" s="366" t="str">
        <f>R7</f>
        <v>Million 2012$</v>
      </c>
      <c r="S175" s="366"/>
      <c r="T175" s="366" t="str">
        <f>T7</f>
        <v>Million 2012$</v>
      </c>
      <c r="U175" s="366"/>
      <c r="W175" s="366" t="str">
        <f>W7</f>
        <v>MMBtu/$</v>
      </c>
      <c r="X175" s="366" t="str">
        <f>X7</f>
        <v>MMBtu/$</v>
      </c>
      <c r="Y175" s="366" t="str">
        <f>Y7</f>
        <v>MMBtu/$</v>
      </c>
      <c r="Z175" s="366" t="str">
        <f>Z7</f>
        <v>MMBtu/$</v>
      </c>
      <c r="AA175" s="366" t="str">
        <f>AA7</f>
        <v>MMBtu/$</v>
      </c>
      <c r="AD175" s="366" t="str">
        <f>AD7</f>
        <v>MMBtu/$</v>
      </c>
      <c r="AE175" s="366" t="str">
        <f>AE7</f>
        <v>MMBtu/$</v>
      </c>
      <c r="AF175" s="366" t="str">
        <f>AF7</f>
        <v>MMBtu/$</v>
      </c>
      <c r="AG175" s="366" t="str">
        <f>AG7</f>
        <v>MMBtu/$</v>
      </c>
      <c r="AH175" s="366" t="str">
        <f>AH7</f>
        <v>MMBtu/$</v>
      </c>
      <c r="AJ175" s="366" t="str">
        <f>AJ7</f>
        <v>1985 = 1</v>
      </c>
      <c r="AK175" s="366" t="str">
        <f>AK7</f>
        <v>1985 = 1</v>
      </c>
      <c r="AL175" s="366" t="str">
        <f>AL7</f>
        <v>1985 = 1</v>
      </c>
      <c r="AM175" s="366" t="str">
        <f>AM7</f>
        <v>1985 = 1</v>
      </c>
      <c r="AN175" s="366" t="str">
        <f>AN7</f>
        <v>1985 = 1</v>
      </c>
      <c r="AP175" s="366" t="str">
        <f>AP7</f>
        <v>GO/VA</v>
      </c>
      <c r="AQ175" s="366" t="str">
        <f>AQ7</f>
        <v>GO/VA</v>
      </c>
      <c r="AR175" s="366" t="str">
        <f>AR7</f>
        <v>GO/VA</v>
      </c>
      <c r="AS175" s="366" t="str">
        <f>AS7</f>
        <v>GO/VA</v>
      </c>
      <c r="AT175" s="366" t="str">
        <f>AT7</f>
        <v>GO/VA</v>
      </c>
      <c r="AV175" s="725" t="s">
        <v>1419</v>
      </c>
      <c r="AW175" s="725" t="s">
        <v>1419</v>
      </c>
      <c r="AX175" s="725" t="s">
        <v>1419</v>
      </c>
      <c r="AY175" s="412"/>
      <c r="AZ175" s="726" t="s">
        <v>1420</v>
      </c>
      <c r="BC175" s="377" t="s">
        <v>594</v>
      </c>
      <c r="BD175" s="377" t="s">
        <v>594</v>
      </c>
      <c r="BE175" s="377" t="s">
        <v>594</v>
      </c>
      <c r="BF175" s="377" t="s">
        <v>594</v>
      </c>
      <c r="BG175" s="376"/>
      <c r="BH175" s="376"/>
      <c r="BI175" s="376"/>
      <c r="BJ175" s="376"/>
      <c r="BK175" s="376"/>
      <c r="BL175" s="376"/>
      <c r="BM175" s="376"/>
      <c r="BN175" s="376"/>
      <c r="BO175" s="376"/>
      <c r="BP175" s="376"/>
      <c r="BQ175" s="376"/>
      <c r="BR175" s="376"/>
      <c r="BS175" s="376"/>
      <c r="BT175" s="376"/>
      <c r="BU175" s="376"/>
      <c r="BV175" s="376"/>
      <c r="CY175" s="334"/>
      <c r="FR175" s="336"/>
      <c r="FT175" s="331">
        <f>FT174+1</f>
        <v>1979</v>
      </c>
      <c r="FU175" s="379">
        <f t="shared" si="470"/>
        <v>1.1822590322829187</v>
      </c>
      <c r="FV175" s="379">
        <f t="shared" si="471"/>
        <v>1.0812963151418324</v>
      </c>
      <c r="FW175" s="379">
        <f t="shared" si="471"/>
        <v>0.99393637094875709</v>
      </c>
      <c r="FX175" s="379">
        <f t="shared" si="471"/>
        <v>1.0462594362029745</v>
      </c>
      <c r="FY175" s="379">
        <f t="shared" si="471"/>
        <v>1</v>
      </c>
      <c r="FZ175" s="379">
        <f t="shared" si="471"/>
        <v>1.0514047791619157</v>
      </c>
    </row>
    <row r="176" spans="1:182" x14ac:dyDescent="0.2">
      <c r="A176" s="373" t="s">
        <v>115</v>
      </c>
      <c r="B176" s="330">
        <v>1949</v>
      </c>
      <c r="D176" s="384"/>
      <c r="E176" s="384"/>
      <c r="F176" s="384"/>
      <c r="G176" s="384"/>
      <c r="H176" s="384"/>
      <c r="J176" s="385"/>
      <c r="K176" s="385"/>
      <c r="L176" s="385"/>
      <c r="M176" s="385"/>
      <c r="N176" s="385"/>
      <c r="W176" s="386"/>
      <c r="X176" s="386"/>
      <c r="Y176" s="386"/>
      <c r="Z176" s="386"/>
      <c r="AA176" s="386"/>
      <c r="AV176" s="402"/>
      <c r="AW176" s="402"/>
      <c r="AX176" s="402"/>
      <c r="AY176" s="402"/>
      <c r="AZ176" s="402"/>
      <c r="BC176" s="379"/>
      <c r="BD176" s="379"/>
      <c r="BE176" s="379"/>
      <c r="BF176" s="379"/>
      <c r="BG176" s="387"/>
      <c r="BH176" s="387"/>
      <c r="BI176" s="387"/>
      <c r="BJ176" s="387"/>
      <c r="BK176" s="387"/>
      <c r="BL176" s="387"/>
      <c r="BM176" s="387"/>
      <c r="BN176" s="387"/>
      <c r="BO176" s="387"/>
      <c r="BP176" s="387"/>
      <c r="BQ176" s="387"/>
      <c r="BR176" s="387"/>
      <c r="BS176" s="387"/>
      <c r="BT176" s="387"/>
      <c r="BU176" s="387"/>
      <c r="BV176" s="387"/>
      <c r="BW176" s="387"/>
      <c r="CK176" s="343"/>
      <c r="CL176" s="387"/>
      <c r="CM176" s="387"/>
      <c r="CN176" s="387"/>
      <c r="CO176" s="387"/>
      <c r="CP176" s="387"/>
      <c r="CQ176" s="387"/>
      <c r="CR176" s="387"/>
      <c r="CS176" s="387"/>
      <c r="CT176" s="387"/>
      <c r="CU176" s="387"/>
      <c r="CV176" s="387"/>
      <c r="CW176" s="343"/>
      <c r="CY176" s="334"/>
      <c r="DA176" s="379"/>
      <c r="DB176" s="379"/>
      <c r="DC176" s="379"/>
      <c r="DD176" s="379"/>
      <c r="DF176" s="379"/>
      <c r="DG176" s="379"/>
      <c r="DH176" s="379"/>
      <c r="DI176" s="379"/>
      <c r="DJ176" s="379"/>
      <c r="DK176" s="379"/>
      <c r="DL176" s="379"/>
      <c r="DM176" s="379"/>
      <c r="DN176" s="379"/>
      <c r="DO176" s="379"/>
      <c r="DW176" s="379"/>
      <c r="DX176" s="379"/>
      <c r="DY176" s="379"/>
      <c r="DZ176" s="379"/>
      <c r="EA176" s="379"/>
      <c r="EC176" s="379"/>
      <c r="ED176" s="379"/>
      <c r="EE176" s="379"/>
      <c r="EF176" s="379"/>
      <c r="EX176" s="379"/>
      <c r="EY176" s="379">
        <v>1</v>
      </c>
      <c r="EZ176" s="379">
        <f t="shared" ref="EZ176:EZ207" si="472">EY176/EY$247</f>
        <v>0.90235181254390984</v>
      </c>
      <c r="FA176" s="379"/>
      <c r="FB176" s="379"/>
      <c r="FC176" s="379">
        <v>1</v>
      </c>
      <c r="FD176" s="379">
        <f t="shared" ref="FD176:FD207" si="473">FC176/FC$247</f>
        <v>0.70160107207437339</v>
      </c>
      <c r="FE176" s="379"/>
      <c r="FF176" s="379"/>
      <c r="FG176" s="379">
        <v>1</v>
      </c>
      <c r="FH176" s="379">
        <f t="shared" ref="FH176:FH207" si="474">FG176/FG$247</f>
        <v>1.302469694320038</v>
      </c>
      <c r="FI176" s="379"/>
      <c r="FJ176" s="379"/>
      <c r="FK176" s="379">
        <v>1</v>
      </c>
      <c r="FL176" s="379">
        <f t="shared" ref="FL176:FL207" si="475">FK176/FK$247</f>
        <v>1.0723554872160701</v>
      </c>
      <c r="FN176" s="379"/>
      <c r="FO176" s="379">
        <v>1</v>
      </c>
      <c r="FP176" s="379">
        <f t="shared" ref="FP176:FP207" si="476">FO176/FO$247</f>
        <v>0.70160107207437339</v>
      </c>
      <c r="FR176" s="336"/>
      <c r="FT176" s="331">
        <f t="shared" ref="FT176:FT204" si="477">FT175+1</f>
        <v>1980</v>
      </c>
      <c r="FU176" s="379">
        <f t="shared" si="470"/>
        <v>1.1925240891356408</v>
      </c>
      <c r="FV176" s="379">
        <f t="shared" si="471"/>
        <v>1.102245758050842</v>
      </c>
      <c r="FW176" s="379">
        <f t="shared" si="471"/>
        <v>1.026838762225263</v>
      </c>
      <c r="FX176" s="379">
        <f t="shared" si="471"/>
        <v>0.99994965403295322</v>
      </c>
      <c r="FY176" s="379">
        <f t="shared" si="471"/>
        <v>1</v>
      </c>
      <c r="FZ176" s="379">
        <f t="shared" si="471"/>
        <v>1.0536790264194948</v>
      </c>
    </row>
    <row r="177" spans="1:182" x14ac:dyDescent="0.2">
      <c r="A177" s="373" t="s">
        <v>115</v>
      </c>
      <c r="B177" s="330">
        <f t="shared" ref="B177:B240" si="478">B176+1</f>
        <v>1950</v>
      </c>
      <c r="D177" s="384"/>
      <c r="E177" s="384"/>
      <c r="F177" s="384"/>
      <c r="G177" s="384"/>
      <c r="H177" s="384"/>
      <c r="J177" s="385"/>
      <c r="K177" s="385"/>
      <c r="L177" s="385"/>
      <c r="M177" s="385"/>
      <c r="N177" s="385"/>
      <c r="W177" s="386"/>
      <c r="X177" s="386"/>
      <c r="Y177" s="386"/>
      <c r="Z177" s="386"/>
      <c r="AA177" s="386"/>
      <c r="AV177" s="402"/>
      <c r="AW177" s="402"/>
      <c r="AX177" s="402"/>
      <c r="AY177" s="402"/>
      <c r="AZ177" s="402"/>
      <c r="BC177" s="379"/>
      <c r="BD177" s="379"/>
      <c r="BE177" s="379"/>
      <c r="BF177" s="379"/>
      <c r="BG177" s="379"/>
      <c r="BH177" s="379"/>
      <c r="BI177" s="379"/>
      <c r="BJ177" s="379"/>
      <c r="BK177" s="379"/>
      <c r="BL177" s="379"/>
      <c r="BM177" s="379"/>
      <c r="BN177" s="379"/>
      <c r="BO177" s="379"/>
      <c r="BP177" s="379"/>
      <c r="BQ177" s="387"/>
      <c r="BR177" s="379"/>
      <c r="BS177" s="379"/>
      <c r="BT177" s="379"/>
      <c r="BU177" s="379"/>
      <c r="BV177" s="387"/>
      <c r="BW177" s="379"/>
      <c r="CK177" s="343"/>
      <c r="CL177" s="387"/>
      <c r="CM177" s="387"/>
      <c r="CN177" s="387"/>
      <c r="CO177" s="387"/>
      <c r="CP177" s="387"/>
      <c r="CQ177" s="387"/>
      <c r="CR177" s="387"/>
      <c r="CS177" s="387"/>
      <c r="CT177" s="387"/>
      <c r="CU177" s="387"/>
      <c r="CV177" s="387"/>
      <c r="CW177" s="343"/>
      <c r="CY177" s="334"/>
      <c r="DA177" s="379"/>
      <c r="DB177" s="379"/>
      <c r="DC177" s="379"/>
      <c r="DD177" s="379"/>
      <c r="DF177" s="379"/>
      <c r="DG177" s="379"/>
      <c r="DH177" s="379"/>
      <c r="DI177" s="379"/>
      <c r="DJ177" s="379"/>
      <c r="DK177" s="379"/>
      <c r="DL177" s="379"/>
      <c r="DM177" s="379"/>
      <c r="DN177" s="379"/>
      <c r="DO177" s="379"/>
      <c r="DR177" s="379"/>
      <c r="DS177" s="379"/>
      <c r="DT177" s="379"/>
      <c r="DU177" s="379"/>
      <c r="DW177" s="379"/>
      <c r="DX177" s="379"/>
      <c r="DY177" s="379"/>
      <c r="DZ177" s="379"/>
      <c r="EA177" s="379"/>
      <c r="EC177" s="379"/>
      <c r="ED177" s="379"/>
      <c r="EE177" s="379"/>
      <c r="EF177" s="379"/>
      <c r="EH177" s="379"/>
      <c r="EI177" s="379"/>
      <c r="EJ177" s="379"/>
      <c r="EK177" s="379"/>
      <c r="EM177" s="379"/>
      <c r="EN177" s="379"/>
      <c r="EO177" s="379"/>
      <c r="EP177" s="379"/>
      <c r="ER177" s="379"/>
      <c r="ES177" s="379"/>
      <c r="ET177" s="379"/>
      <c r="EU177" s="379"/>
      <c r="EX177" s="379">
        <f t="shared" ref="EX177:EX237" si="479">EXP(SUMPRODUCT($DL177:$DO177,DR177:DU177))</f>
        <v>1</v>
      </c>
      <c r="EY177" s="379">
        <f t="shared" ref="EY177:EY237" si="480">IF(ISERR(EX177),EY176,EX177*EY176)</f>
        <v>1</v>
      </c>
      <c r="EZ177" s="379">
        <f t="shared" si="472"/>
        <v>0.90235181254390984</v>
      </c>
      <c r="FA177" s="379"/>
      <c r="FB177" s="379">
        <f>EXP(SUMPRODUCT($DL177:$DO177,DW177:DZ177))</f>
        <v>1</v>
      </c>
      <c r="FC177" s="379">
        <f t="shared" ref="FC177:FC237" si="481">IF(ISERR(FB177),FC176,FB177*FC176)</f>
        <v>1</v>
      </c>
      <c r="FD177" s="379">
        <f t="shared" si="473"/>
        <v>0.70160107207437339</v>
      </c>
      <c r="FE177" s="379"/>
      <c r="FF177" s="379">
        <f>EXP(SUMPRODUCT($DL177:$DO177,EC177:EF177))</f>
        <v>1</v>
      </c>
      <c r="FG177" s="379">
        <f t="shared" ref="FG177:FG237" si="482">IF(ISERR(FF177),FG176,FF177*FG176)</f>
        <v>1</v>
      </c>
      <c r="FH177" s="379">
        <f t="shared" si="474"/>
        <v>1.302469694320038</v>
      </c>
      <c r="FI177" s="379"/>
      <c r="FJ177" s="379">
        <f t="shared" ref="FJ177:FJ237" si="483">EXP(SUMPRODUCT($DL177:$DO177,EM177:EP177))</f>
        <v>1</v>
      </c>
      <c r="FK177" s="379">
        <f t="shared" ref="FK177:FK237" si="484">IF(ISERR(FJ177),FK176,FJ177*FK176)</f>
        <v>1</v>
      </c>
      <c r="FL177" s="379">
        <f t="shared" si="475"/>
        <v>1.0723554872160701</v>
      </c>
      <c r="FN177" s="379">
        <f>EXP(SUMPRODUCT($DL177:$DO177,DW177:DZ177))</f>
        <v>1</v>
      </c>
      <c r="FO177" s="379">
        <f t="shared" ref="FO177:FO237" si="485">IF(ISERR(FN177),FO176,FN177*FO176)</f>
        <v>1</v>
      </c>
      <c r="FP177" s="379">
        <f t="shared" si="476"/>
        <v>0.70160107207437339</v>
      </c>
      <c r="FR177" s="336"/>
      <c r="FT177" s="331">
        <f t="shared" si="477"/>
        <v>1981</v>
      </c>
      <c r="FU177" s="379">
        <f t="shared" si="470"/>
        <v>1.1914169088498354</v>
      </c>
      <c r="FV177" s="379">
        <f t="shared" si="471"/>
        <v>1.1265905662899831</v>
      </c>
      <c r="FW177" s="379">
        <f t="shared" si="471"/>
        <v>1.0484936524930184</v>
      </c>
      <c r="FX177" s="379">
        <f t="shared" si="471"/>
        <v>0.97013427688098297</v>
      </c>
      <c r="FY177" s="379">
        <f t="shared" si="471"/>
        <v>1</v>
      </c>
      <c r="FZ177" s="379">
        <f t="shared" si="471"/>
        <v>1.0396807288614862</v>
      </c>
    </row>
    <row r="178" spans="1:182" x14ac:dyDescent="0.2">
      <c r="A178" s="373" t="s">
        <v>115</v>
      </c>
      <c r="B178" s="330">
        <f t="shared" si="478"/>
        <v>1951</v>
      </c>
      <c r="D178" s="384"/>
      <c r="E178" s="384"/>
      <c r="F178" s="384"/>
      <c r="G178" s="384"/>
      <c r="H178" s="384"/>
      <c r="J178" s="385"/>
      <c r="K178" s="385"/>
      <c r="L178" s="385"/>
      <c r="M178" s="385"/>
      <c r="N178" s="385"/>
      <c r="W178" s="386"/>
      <c r="X178" s="386"/>
      <c r="Y178" s="386"/>
      <c r="Z178" s="386"/>
      <c r="AA178" s="386"/>
      <c r="AV178" s="402"/>
      <c r="AW178" s="402"/>
      <c r="AX178" s="402"/>
      <c r="AY178" s="402"/>
      <c r="AZ178" s="402"/>
      <c r="BC178" s="379"/>
      <c r="BD178" s="379"/>
      <c r="BE178" s="379"/>
      <c r="BF178" s="379"/>
      <c r="BG178" s="379"/>
      <c r="BH178" s="379"/>
      <c r="BI178" s="379"/>
      <c r="BJ178" s="379"/>
      <c r="BK178" s="379"/>
      <c r="BL178" s="379"/>
      <c r="BM178" s="379"/>
      <c r="BN178" s="379"/>
      <c r="BO178" s="379"/>
      <c r="BP178" s="379"/>
      <c r="BQ178" s="379"/>
      <c r="BR178" s="379"/>
      <c r="BS178" s="379"/>
      <c r="BT178" s="379"/>
      <c r="BU178" s="379"/>
      <c r="BV178" s="387"/>
      <c r="BW178" s="379"/>
      <c r="CK178" s="343"/>
      <c r="CL178" s="387"/>
      <c r="CM178" s="387"/>
      <c r="CN178" s="387"/>
      <c r="CO178" s="387"/>
      <c r="CP178" s="387"/>
      <c r="CQ178" s="387"/>
      <c r="CR178" s="387"/>
      <c r="CS178" s="387"/>
      <c r="CT178" s="387"/>
      <c r="CU178" s="387"/>
      <c r="CV178" s="387"/>
      <c r="CW178" s="343"/>
      <c r="CY178" s="334"/>
      <c r="DA178" s="379"/>
      <c r="DB178" s="379"/>
      <c r="DC178" s="379"/>
      <c r="DD178" s="379"/>
      <c r="DF178" s="379"/>
      <c r="DG178" s="379"/>
      <c r="DH178" s="379"/>
      <c r="DI178" s="379"/>
      <c r="DJ178" s="379"/>
      <c r="DK178" s="379"/>
      <c r="DL178" s="379"/>
      <c r="DM178" s="379"/>
      <c r="DN178" s="379"/>
      <c r="DO178" s="379"/>
      <c r="DR178" s="379"/>
      <c r="DS178" s="379"/>
      <c r="DT178" s="379"/>
      <c r="DU178" s="379"/>
      <c r="DW178" s="379"/>
      <c r="DX178" s="379"/>
      <c r="DY178" s="379"/>
      <c r="DZ178" s="379"/>
      <c r="EA178" s="379"/>
      <c r="EC178" s="379"/>
      <c r="ED178" s="379"/>
      <c r="EE178" s="379"/>
      <c r="EF178" s="379"/>
      <c r="EH178" s="379"/>
      <c r="EI178" s="379"/>
      <c r="EJ178" s="379"/>
      <c r="EK178" s="379"/>
      <c r="EM178" s="379"/>
      <c r="EN178" s="379"/>
      <c r="EO178" s="379"/>
      <c r="EP178" s="379"/>
      <c r="ER178" s="379"/>
      <c r="ES178" s="379"/>
      <c r="ET178" s="379"/>
      <c r="EU178" s="379"/>
      <c r="EX178" s="379">
        <f t="shared" si="479"/>
        <v>1</v>
      </c>
      <c r="EY178" s="379">
        <f t="shared" si="480"/>
        <v>1</v>
      </c>
      <c r="EZ178" s="379">
        <f t="shared" si="472"/>
        <v>0.90235181254390984</v>
      </c>
      <c r="FA178" s="379"/>
      <c r="FB178" s="379">
        <f t="shared" ref="FB178:FB237" si="486">EXP(SUMPRODUCT($DL178:$DO178,DW178:DZ178))</f>
        <v>1</v>
      </c>
      <c r="FC178" s="379">
        <f t="shared" si="481"/>
        <v>1</v>
      </c>
      <c r="FD178" s="379">
        <f t="shared" si="473"/>
        <v>0.70160107207437339</v>
      </c>
      <c r="FE178" s="379"/>
      <c r="FF178" s="379">
        <f t="shared" ref="FF178:FF237" si="487">EXP(SUMPRODUCT($DL178:$DO178,EC178:EF178))</f>
        <v>1</v>
      </c>
      <c r="FG178" s="379">
        <f t="shared" si="482"/>
        <v>1</v>
      </c>
      <c r="FH178" s="379">
        <f t="shared" si="474"/>
        <v>1.302469694320038</v>
      </c>
      <c r="FI178" s="379"/>
      <c r="FJ178" s="379">
        <f t="shared" si="483"/>
        <v>1</v>
      </c>
      <c r="FK178" s="379">
        <f t="shared" si="484"/>
        <v>1</v>
      </c>
      <c r="FL178" s="379">
        <f t="shared" si="475"/>
        <v>1.0723554872160701</v>
      </c>
      <c r="FN178" s="379">
        <f t="shared" ref="FN178:FN237" si="488">EXP(SUMPRODUCT($DL178:$DO178,DW178:DZ178))</f>
        <v>1</v>
      </c>
      <c r="FO178" s="379">
        <f t="shared" si="485"/>
        <v>1</v>
      </c>
      <c r="FP178" s="379">
        <f t="shared" si="476"/>
        <v>0.70160107207437339</v>
      </c>
      <c r="FR178" s="336"/>
      <c r="FT178" s="331">
        <f t="shared" si="477"/>
        <v>1982</v>
      </c>
      <c r="FU178" s="379">
        <f t="shared" si="470"/>
        <v>1.11362915387401</v>
      </c>
      <c r="FV178" s="379">
        <f t="shared" si="471"/>
        <v>1.0998891485473901</v>
      </c>
      <c r="FW178" s="379">
        <f t="shared" si="471"/>
        <v>1.0476067650650007</v>
      </c>
      <c r="FX178" s="379">
        <f t="shared" si="471"/>
        <v>0.95464095263158022</v>
      </c>
      <c r="FY178" s="379">
        <f t="shared" si="471"/>
        <v>1</v>
      </c>
      <c r="FZ178" s="379">
        <f t="shared" si="471"/>
        <v>1.0124027572213599</v>
      </c>
    </row>
    <row r="179" spans="1:182" x14ac:dyDescent="0.2">
      <c r="A179" s="373" t="s">
        <v>115</v>
      </c>
      <c r="B179" s="330">
        <f t="shared" si="478"/>
        <v>1952</v>
      </c>
      <c r="D179" s="384"/>
      <c r="E179" s="384"/>
      <c r="F179" s="384"/>
      <c r="G179" s="384"/>
      <c r="H179" s="384"/>
      <c r="J179" s="385"/>
      <c r="K179" s="385"/>
      <c r="L179" s="385"/>
      <c r="M179" s="385"/>
      <c r="N179" s="385"/>
      <c r="W179" s="386"/>
      <c r="X179" s="386"/>
      <c r="Y179" s="386"/>
      <c r="Z179" s="386"/>
      <c r="AA179" s="386"/>
      <c r="AV179" s="402"/>
      <c r="AW179" s="402"/>
      <c r="AX179" s="402"/>
      <c r="AY179" s="402"/>
      <c r="AZ179" s="402"/>
      <c r="BC179" s="379"/>
      <c r="BD179" s="379"/>
      <c r="BE179" s="379"/>
      <c r="BF179" s="379"/>
      <c r="BG179" s="379"/>
      <c r="BH179" s="379"/>
      <c r="BI179" s="379"/>
      <c r="BJ179" s="379"/>
      <c r="BK179" s="379"/>
      <c r="BL179" s="379"/>
      <c r="BM179" s="379"/>
      <c r="BN179" s="379"/>
      <c r="BO179" s="379"/>
      <c r="BP179" s="379"/>
      <c r="BQ179" s="379"/>
      <c r="BR179" s="379"/>
      <c r="BS179" s="379"/>
      <c r="BT179" s="379"/>
      <c r="BU179" s="379"/>
      <c r="BV179" s="387"/>
      <c r="BW179" s="379"/>
      <c r="CK179" s="343"/>
      <c r="CL179" s="387"/>
      <c r="CM179" s="387"/>
      <c r="CN179" s="387"/>
      <c r="CO179" s="387"/>
      <c r="CP179" s="387"/>
      <c r="CQ179" s="387"/>
      <c r="CR179" s="387"/>
      <c r="CS179" s="387"/>
      <c r="CT179" s="387"/>
      <c r="CU179" s="387"/>
      <c r="CV179" s="387"/>
      <c r="CW179" s="343"/>
      <c r="CY179" s="334"/>
      <c r="DA179" s="379"/>
      <c r="DB179" s="379"/>
      <c r="DC179" s="379"/>
      <c r="DD179" s="379"/>
      <c r="DF179" s="379"/>
      <c r="DG179" s="379"/>
      <c r="DH179" s="379"/>
      <c r="DI179" s="379"/>
      <c r="DJ179" s="379"/>
      <c r="DK179" s="379"/>
      <c r="DL179" s="379"/>
      <c r="DM179" s="379"/>
      <c r="DN179" s="379"/>
      <c r="DO179" s="379"/>
      <c r="DR179" s="379"/>
      <c r="DS179" s="379"/>
      <c r="DT179" s="379"/>
      <c r="DU179" s="379"/>
      <c r="DW179" s="379"/>
      <c r="DX179" s="379"/>
      <c r="DY179" s="379"/>
      <c r="DZ179" s="379"/>
      <c r="EA179" s="379"/>
      <c r="EC179" s="379"/>
      <c r="ED179" s="379"/>
      <c r="EE179" s="379"/>
      <c r="EF179" s="379"/>
      <c r="EH179" s="379"/>
      <c r="EI179" s="379"/>
      <c r="EJ179" s="379"/>
      <c r="EK179" s="379"/>
      <c r="EM179" s="379"/>
      <c r="EN179" s="379"/>
      <c r="EO179" s="379"/>
      <c r="EP179" s="379"/>
      <c r="ER179" s="379"/>
      <c r="ES179" s="379"/>
      <c r="ET179" s="379"/>
      <c r="EU179" s="379"/>
      <c r="EX179" s="379">
        <f t="shared" si="479"/>
        <v>1</v>
      </c>
      <c r="EY179" s="379">
        <f t="shared" si="480"/>
        <v>1</v>
      </c>
      <c r="EZ179" s="379">
        <f t="shared" si="472"/>
        <v>0.90235181254390984</v>
      </c>
      <c r="FA179" s="379"/>
      <c r="FB179" s="379">
        <f t="shared" si="486"/>
        <v>1</v>
      </c>
      <c r="FC179" s="379">
        <f t="shared" si="481"/>
        <v>1</v>
      </c>
      <c r="FD179" s="379">
        <f t="shared" si="473"/>
        <v>0.70160107207437339</v>
      </c>
      <c r="FE179" s="379"/>
      <c r="FF179" s="379">
        <f t="shared" si="487"/>
        <v>1</v>
      </c>
      <c r="FG179" s="379">
        <f t="shared" si="482"/>
        <v>1</v>
      </c>
      <c r="FH179" s="379">
        <f t="shared" si="474"/>
        <v>1.302469694320038</v>
      </c>
      <c r="FI179" s="379"/>
      <c r="FJ179" s="379">
        <f t="shared" si="483"/>
        <v>1</v>
      </c>
      <c r="FK179" s="379">
        <f t="shared" si="484"/>
        <v>1</v>
      </c>
      <c r="FL179" s="379">
        <f t="shared" si="475"/>
        <v>1.0723554872160701</v>
      </c>
      <c r="FN179" s="379">
        <f t="shared" si="488"/>
        <v>1</v>
      </c>
      <c r="FO179" s="379">
        <f t="shared" si="485"/>
        <v>1</v>
      </c>
      <c r="FP179" s="379">
        <f t="shared" si="476"/>
        <v>0.70160107207437339</v>
      </c>
      <c r="FR179" s="336"/>
      <c r="FT179" s="331">
        <f t="shared" si="477"/>
        <v>1983</v>
      </c>
      <c r="FU179" s="379">
        <f t="shared" si="470"/>
        <v>1.1303631931495943</v>
      </c>
      <c r="FV179" s="379">
        <f t="shared" si="471"/>
        <v>1.1420976540925647</v>
      </c>
      <c r="FW179" s="379">
        <f t="shared" si="471"/>
        <v>0.97703943061186727</v>
      </c>
      <c r="FX179" s="379">
        <f t="shared" si="471"/>
        <v>0.98715731066931212</v>
      </c>
      <c r="FY179" s="379">
        <f t="shared" si="471"/>
        <v>1</v>
      </c>
      <c r="FZ179" s="379">
        <f t="shared" si="471"/>
        <v>1.0261629044382408</v>
      </c>
    </row>
    <row r="180" spans="1:182" x14ac:dyDescent="0.2">
      <c r="A180" s="373" t="s">
        <v>115</v>
      </c>
      <c r="B180" s="330">
        <f t="shared" si="478"/>
        <v>1953</v>
      </c>
      <c r="D180" s="384"/>
      <c r="E180" s="384"/>
      <c r="F180" s="384"/>
      <c r="G180" s="384"/>
      <c r="H180" s="384"/>
      <c r="J180" s="385"/>
      <c r="K180" s="385"/>
      <c r="L180" s="385"/>
      <c r="M180" s="385"/>
      <c r="N180" s="385"/>
      <c r="W180" s="386"/>
      <c r="X180" s="386"/>
      <c r="Y180" s="386"/>
      <c r="Z180" s="386"/>
      <c r="AA180" s="386"/>
      <c r="AV180" s="402"/>
      <c r="AW180" s="402"/>
      <c r="AX180" s="402"/>
      <c r="AY180" s="402"/>
      <c r="AZ180" s="402"/>
      <c r="BC180" s="379"/>
      <c r="BD180" s="379"/>
      <c r="BE180" s="379"/>
      <c r="BF180" s="379"/>
      <c r="BG180" s="379"/>
      <c r="BH180" s="379"/>
      <c r="BI180" s="379"/>
      <c r="BJ180" s="379"/>
      <c r="BK180" s="379"/>
      <c r="BL180" s="379"/>
      <c r="BM180" s="379"/>
      <c r="BN180" s="379"/>
      <c r="BO180" s="379"/>
      <c r="BP180" s="379"/>
      <c r="BQ180" s="379"/>
      <c r="BR180" s="379"/>
      <c r="BS180" s="379"/>
      <c r="BT180" s="379"/>
      <c r="BU180" s="379"/>
      <c r="BV180" s="387"/>
      <c r="BW180" s="379"/>
      <c r="CK180" s="343"/>
      <c r="CL180" s="387"/>
      <c r="CM180" s="387"/>
      <c r="CN180" s="387"/>
      <c r="CO180" s="387"/>
      <c r="CP180" s="387"/>
      <c r="CQ180" s="387"/>
      <c r="CR180" s="387"/>
      <c r="CS180" s="387"/>
      <c r="CT180" s="387"/>
      <c r="CU180" s="387"/>
      <c r="CV180" s="387"/>
      <c r="CW180" s="343"/>
      <c r="CY180" s="334"/>
      <c r="DA180" s="379"/>
      <c r="DB180" s="379"/>
      <c r="DC180" s="379"/>
      <c r="DD180" s="379"/>
      <c r="DF180" s="379"/>
      <c r="DG180" s="379"/>
      <c r="DH180" s="379"/>
      <c r="DI180" s="379"/>
      <c r="DJ180" s="379"/>
      <c r="DK180" s="379"/>
      <c r="DL180" s="379"/>
      <c r="DM180" s="379"/>
      <c r="DN180" s="379"/>
      <c r="DO180" s="379"/>
      <c r="DR180" s="379"/>
      <c r="DS180" s="379"/>
      <c r="DT180" s="379"/>
      <c r="DU180" s="379"/>
      <c r="DW180" s="379"/>
      <c r="DX180" s="379"/>
      <c r="DY180" s="379"/>
      <c r="DZ180" s="379"/>
      <c r="EA180" s="379"/>
      <c r="EC180" s="379"/>
      <c r="ED180" s="379"/>
      <c r="EE180" s="379"/>
      <c r="EF180" s="379"/>
      <c r="EH180" s="379"/>
      <c r="EI180" s="379"/>
      <c r="EJ180" s="379"/>
      <c r="EK180" s="379"/>
      <c r="EM180" s="379"/>
      <c r="EN180" s="379"/>
      <c r="EO180" s="379"/>
      <c r="EP180" s="379"/>
      <c r="ER180" s="379"/>
      <c r="ES180" s="379"/>
      <c r="ET180" s="379"/>
      <c r="EU180" s="379"/>
      <c r="EX180" s="379">
        <f t="shared" si="479"/>
        <v>1</v>
      </c>
      <c r="EY180" s="379">
        <f t="shared" si="480"/>
        <v>1</v>
      </c>
      <c r="EZ180" s="379">
        <f t="shared" si="472"/>
        <v>0.90235181254390984</v>
      </c>
      <c r="FA180" s="379"/>
      <c r="FB180" s="379">
        <f t="shared" si="486"/>
        <v>1</v>
      </c>
      <c r="FC180" s="379">
        <f t="shared" si="481"/>
        <v>1</v>
      </c>
      <c r="FD180" s="379">
        <f t="shared" si="473"/>
        <v>0.70160107207437339</v>
      </c>
      <c r="FE180" s="379"/>
      <c r="FF180" s="379">
        <f t="shared" si="487"/>
        <v>1</v>
      </c>
      <c r="FG180" s="379">
        <f t="shared" si="482"/>
        <v>1</v>
      </c>
      <c r="FH180" s="379">
        <f t="shared" si="474"/>
        <v>1.302469694320038</v>
      </c>
      <c r="FI180" s="379"/>
      <c r="FJ180" s="379">
        <f t="shared" si="483"/>
        <v>1</v>
      </c>
      <c r="FK180" s="379">
        <f t="shared" si="484"/>
        <v>1</v>
      </c>
      <c r="FL180" s="379">
        <f t="shared" si="475"/>
        <v>1.0723554872160701</v>
      </c>
      <c r="FN180" s="379">
        <f t="shared" si="488"/>
        <v>1</v>
      </c>
      <c r="FO180" s="379">
        <f t="shared" si="485"/>
        <v>1</v>
      </c>
      <c r="FP180" s="379">
        <f t="shared" si="476"/>
        <v>0.70160107207437339</v>
      </c>
      <c r="FR180" s="336"/>
      <c r="FT180" s="331">
        <f t="shared" si="477"/>
        <v>1984</v>
      </c>
      <c r="FU180" s="379">
        <f t="shared" si="470"/>
        <v>1.1217786594280443</v>
      </c>
      <c r="FV180" s="379">
        <f t="shared" si="471"/>
        <v>1.1031302995566024</v>
      </c>
      <c r="FW180" s="379">
        <f t="shared" si="471"/>
        <v>0.99728098490705941</v>
      </c>
      <c r="FX180" s="379">
        <f t="shared" si="471"/>
        <v>0.98948420598589226</v>
      </c>
      <c r="FY180" s="379">
        <f t="shared" si="471"/>
        <v>1</v>
      </c>
      <c r="FZ180" s="379">
        <f t="shared" si="471"/>
        <v>1.0305141404142339</v>
      </c>
    </row>
    <row r="181" spans="1:182" x14ac:dyDescent="0.2">
      <c r="A181" s="373" t="s">
        <v>115</v>
      </c>
      <c r="B181" s="330">
        <f t="shared" si="478"/>
        <v>1954</v>
      </c>
      <c r="D181" s="384"/>
      <c r="E181" s="384"/>
      <c r="F181" s="384"/>
      <c r="G181" s="384"/>
      <c r="H181" s="384"/>
      <c r="J181" s="385"/>
      <c r="K181" s="385"/>
      <c r="L181" s="385"/>
      <c r="M181" s="385"/>
      <c r="N181" s="385"/>
      <c r="W181" s="386"/>
      <c r="X181" s="386"/>
      <c r="Y181" s="386"/>
      <c r="Z181" s="386"/>
      <c r="AA181" s="386"/>
      <c r="AV181" s="402"/>
      <c r="AW181" s="402"/>
      <c r="AX181" s="402"/>
      <c r="AY181" s="402"/>
      <c r="AZ181" s="402"/>
      <c r="BC181" s="379"/>
      <c r="BD181" s="379"/>
      <c r="BE181" s="379"/>
      <c r="BF181" s="379"/>
      <c r="BG181" s="379"/>
      <c r="BH181" s="379"/>
      <c r="BI181" s="379"/>
      <c r="BJ181" s="379"/>
      <c r="BK181" s="379"/>
      <c r="BL181" s="379"/>
      <c r="BM181" s="379"/>
      <c r="BN181" s="379"/>
      <c r="BO181" s="379"/>
      <c r="BP181" s="379"/>
      <c r="BQ181" s="379"/>
      <c r="BR181" s="379"/>
      <c r="BS181" s="379"/>
      <c r="BT181" s="379"/>
      <c r="BU181" s="379"/>
      <c r="BV181" s="387"/>
      <c r="BW181" s="379"/>
      <c r="CK181" s="343"/>
      <c r="CL181" s="387"/>
      <c r="CM181" s="387"/>
      <c r="CN181" s="387"/>
      <c r="CO181" s="387"/>
      <c r="CP181" s="387"/>
      <c r="CQ181" s="387"/>
      <c r="CR181" s="387"/>
      <c r="CS181" s="387"/>
      <c r="CT181" s="387"/>
      <c r="CU181" s="387"/>
      <c r="CV181" s="387"/>
      <c r="CW181" s="343"/>
      <c r="CY181" s="334"/>
      <c r="DA181" s="379"/>
      <c r="DB181" s="379"/>
      <c r="DC181" s="379"/>
      <c r="DD181" s="379"/>
      <c r="DF181" s="379"/>
      <c r="DG181" s="379"/>
      <c r="DH181" s="379"/>
      <c r="DI181" s="379"/>
      <c r="DJ181" s="379"/>
      <c r="DK181" s="379"/>
      <c r="DL181" s="379"/>
      <c r="DM181" s="379"/>
      <c r="DN181" s="379"/>
      <c r="DO181" s="379"/>
      <c r="DR181" s="379"/>
      <c r="DS181" s="379"/>
      <c r="DT181" s="379"/>
      <c r="DU181" s="379"/>
      <c r="DW181" s="379"/>
      <c r="DX181" s="379"/>
      <c r="DY181" s="379"/>
      <c r="DZ181" s="379"/>
      <c r="EA181" s="379"/>
      <c r="EC181" s="379"/>
      <c r="ED181" s="379"/>
      <c r="EE181" s="379"/>
      <c r="EF181" s="379"/>
      <c r="EH181" s="379"/>
      <c r="EI181" s="379"/>
      <c r="EJ181" s="379"/>
      <c r="EK181" s="379"/>
      <c r="EM181" s="379"/>
      <c r="EN181" s="379"/>
      <c r="EO181" s="379"/>
      <c r="EP181" s="379"/>
      <c r="ER181" s="379"/>
      <c r="ES181" s="379"/>
      <c r="ET181" s="379"/>
      <c r="EU181" s="379"/>
      <c r="EX181" s="379">
        <f t="shared" si="479"/>
        <v>1</v>
      </c>
      <c r="EY181" s="379">
        <f t="shared" si="480"/>
        <v>1</v>
      </c>
      <c r="EZ181" s="379">
        <f t="shared" si="472"/>
        <v>0.90235181254390984</v>
      </c>
      <c r="FA181" s="379"/>
      <c r="FB181" s="379">
        <f t="shared" si="486"/>
        <v>1</v>
      </c>
      <c r="FC181" s="379">
        <f t="shared" si="481"/>
        <v>1</v>
      </c>
      <c r="FD181" s="379">
        <f t="shared" si="473"/>
        <v>0.70160107207437339</v>
      </c>
      <c r="FE181" s="379"/>
      <c r="FF181" s="379">
        <f t="shared" si="487"/>
        <v>1</v>
      </c>
      <c r="FG181" s="379">
        <f t="shared" si="482"/>
        <v>1</v>
      </c>
      <c r="FH181" s="379">
        <f t="shared" si="474"/>
        <v>1.302469694320038</v>
      </c>
      <c r="FI181" s="379"/>
      <c r="FJ181" s="379">
        <f t="shared" si="483"/>
        <v>1</v>
      </c>
      <c r="FK181" s="379">
        <f t="shared" si="484"/>
        <v>1</v>
      </c>
      <c r="FL181" s="379">
        <f t="shared" si="475"/>
        <v>1.0723554872160701</v>
      </c>
      <c r="FN181" s="379">
        <f t="shared" si="488"/>
        <v>1</v>
      </c>
      <c r="FO181" s="379">
        <f t="shared" si="485"/>
        <v>1</v>
      </c>
      <c r="FP181" s="379">
        <f t="shared" si="476"/>
        <v>0.70160107207437339</v>
      </c>
      <c r="FR181" s="336"/>
      <c r="FT181" s="331">
        <f t="shared" si="477"/>
        <v>1985</v>
      </c>
      <c r="FU181" s="379">
        <f t="shared" si="470"/>
        <v>1</v>
      </c>
      <c r="FV181" s="379">
        <f t="shared" si="471"/>
        <v>1</v>
      </c>
      <c r="FW181" s="379">
        <f t="shared" si="471"/>
        <v>1</v>
      </c>
      <c r="FX181" s="379">
        <f t="shared" si="471"/>
        <v>1</v>
      </c>
      <c r="FY181" s="379">
        <f t="shared" si="471"/>
        <v>1</v>
      </c>
      <c r="FZ181" s="379">
        <f t="shared" si="471"/>
        <v>1</v>
      </c>
    </row>
    <row r="182" spans="1:182" x14ac:dyDescent="0.2">
      <c r="A182" s="373" t="s">
        <v>115</v>
      </c>
      <c r="B182" s="330">
        <f t="shared" si="478"/>
        <v>1955</v>
      </c>
      <c r="D182" s="384"/>
      <c r="E182" s="384"/>
      <c r="F182" s="384"/>
      <c r="G182" s="384"/>
      <c r="H182" s="384"/>
      <c r="J182" s="385"/>
      <c r="K182" s="385"/>
      <c r="L182" s="385"/>
      <c r="M182" s="385"/>
      <c r="N182" s="385"/>
      <c r="W182" s="386"/>
      <c r="X182" s="386"/>
      <c r="Y182" s="386"/>
      <c r="Z182" s="386"/>
      <c r="AA182" s="386"/>
      <c r="AV182" s="402"/>
      <c r="AW182" s="402"/>
      <c r="AX182" s="402"/>
      <c r="AY182" s="402"/>
      <c r="AZ182" s="402"/>
      <c r="BC182" s="379"/>
      <c r="BD182" s="379"/>
      <c r="BE182" s="379"/>
      <c r="BF182" s="379"/>
      <c r="BG182" s="379"/>
      <c r="BH182" s="379"/>
      <c r="BI182" s="379"/>
      <c r="BJ182" s="379"/>
      <c r="BK182" s="379"/>
      <c r="BL182" s="379"/>
      <c r="BM182" s="379"/>
      <c r="BN182" s="379"/>
      <c r="BO182" s="379"/>
      <c r="BP182" s="379"/>
      <c r="BQ182" s="379"/>
      <c r="BR182" s="379"/>
      <c r="BS182" s="379"/>
      <c r="BT182" s="379"/>
      <c r="BU182" s="379"/>
      <c r="BV182" s="387"/>
      <c r="BW182" s="379"/>
      <c r="CK182" s="343"/>
      <c r="CL182" s="387"/>
      <c r="CM182" s="387"/>
      <c r="CN182" s="387"/>
      <c r="CO182" s="387"/>
      <c r="CP182" s="387"/>
      <c r="CQ182" s="387"/>
      <c r="CR182" s="387"/>
      <c r="CS182" s="387"/>
      <c r="CT182" s="387"/>
      <c r="CU182" s="387"/>
      <c r="CV182" s="387"/>
      <c r="CW182" s="343"/>
      <c r="CY182" s="334"/>
      <c r="DA182" s="379"/>
      <c r="DB182" s="379"/>
      <c r="DC182" s="379"/>
      <c r="DD182" s="379"/>
      <c r="DF182" s="379"/>
      <c r="DG182" s="379"/>
      <c r="DH182" s="379"/>
      <c r="DI182" s="379"/>
      <c r="DJ182" s="379"/>
      <c r="DK182" s="379"/>
      <c r="DL182" s="379"/>
      <c r="DM182" s="379"/>
      <c r="DN182" s="379"/>
      <c r="DO182" s="379"/>
      <c r="DR182" s="379"/>
      <c r="DS182" s="379"/>
      <c r="DT182" s="379"/>
      <c r="DU182" s="379"/>
      <c r="DW182" s="379"/>
      <c r="DX182" s="379"/>
      <c r="DY182" s="379"/>
      <c r="DZ182" s="379"/>
      <c r="EA182" s="379"/>
      <c r="EC182" s="379"/>
      <c r="ED182" s="379"/>
      <c r="EE182" s="379"/>
      <c r="EF182" s="379"/>
      <c r="EH182" s="379"/>
      <c r="EI182" s="379"/>
      <c r="EJ182" s="379"/>
      <c r="EK182" s="379"/>
      <c r="EM182" s="379"/>
      <c r="EN182" s="379"/>
      <c r="EO182" s="379"/>
      <c r="EP182" s="379"/>
      <c r="ER182" s="379"/>
      <c r="ES182" s="379"/>
      <c r="ET182" s="379"/>
      <c r="EU182" s="379"/>
      <c r="EX182" s="379">
        <f t="shared" si="479"/>
        <v>1</v>
      </c>
      <c r="EY182" s="379">
        <f t="shared" si="480"/>
        <v>1</v>
      </c>
      <c r="EZ182" s="379">
        <f t="shared" si="472"/>
        <v>0.90235181254390984</v>
      </c>
      <c r="FA182" s="379"/>
      <c r="FB182" s="379">
        <f t="shared" si="486"/>
        <v>1</v>
      </c>
      <c r="FC182" s="379">
        <f t="shared" si="481"/>
        <v>1</v>
      </c>
      <c r="FD182" s="379">
        <f t="shared" si="473"/>
        <v>0.70160107207437339</v>
      </c>
      <c r="FE182" s="379"/>
      <c r="FF182" s="379">
        <f t="shared" si="487"/>
        <v>1</v>
      </c>
      <c r="FG182" s="379">
        <f t="shared" si="482"/>
        <v>1</v>
      </c>
      <c r="FH182" s="379">
        <f t="shared" si="474"/>
        <v>1.302469694320038</v>
      </c>
      <c r="FI182" s="379"/>
      <c r="FJ182" s="379">
        <f t="shared" si="483"/>
        <v>1</v>
      </c>
      <c r="FK182" s="379">
        <f t="shared" si="484"/>
        <v>1</v>
      </c>
      <c r="FL182" s="379">
        <f t="shared" si="475"/>
        <v>1.0723554872160701</v>
      </c>
      <c r="FN182" s="379">
        <f t="shared" si="488"/>
        <v>1</v>
      </c>
      <c r="FO182" s="379">
        <f t="shared" si="485"/>
        <v>1</v>
      </c>
      <c r="FP182" s="379">
        <f t="shared" si="476"/>
        <v>0.70160107207437339</v>
      </c>
      <c r="FR182" s="336"/>
      <c r="FT182" s="331">
        <f t="shared" si="477"/>
        <v>1986</v>
      </c>
      <c r="FU182" s="379">
        <f t="shared" si="470"/>
        <v>0.93475831891412264</v>
      </c>
      <c r="FV182" s="379">
        <f t="shared" si="471"/>
        <v>0.88312631732747038</v>
      </c>
      <c r="FW182" s="379">
        <f t="shared" si="471"/>
        <v>0.99734424403659327</v>
      </c>
      <c r="FX182" s="379">
        <f t="shared" si="471"/>
        <v>1.0716846561202582</v>
      </c>
      <c r="FY182" s="379">
        <f t="shared" si="471"/>
        <v>1</v>
      </c>
      <c r="FZ182" s="379">
        <f t="shared" si="471"/>
        <v>0.99029460606383468</v>
      </c>
    </row>
    <row r="183" spans="1:182" x14ac:dyDescent="0.2">
      <c r="A183" s="373" t="s">
        <v>115</v>
      </c>
      <c r="B183" s="330">
        <f t="shared" si="478"/>
        <v>1956</v>
      </c>
      <c r="D183" s="384"/>
      <c r="E183" s="384"/>
      <c r="F183" s="384"/>
      <c r="G183" s="384"/>
      <c r="H183" s="384"/>
      <c r="J183" s="385"/>
      <c r="K183" s="385"/>
      <c r="L183" s="385"/>
      <c r="M183" s="385"/>
      <c r="N183" s="385"/>
      <c r="W183" s="386"/>
      <c r="X183" s="386"/>
      <c r="Y183" s="386"/>
      <c r="Z183" s="386"/>
      <c r="AA183" s="386"/>
      <c r="AV183" s="402"/>
      <c r="AW183" s="402"/>
      <c r="AX183" s="402"/>
      <c r="AY183" s="402"/>
      <c r="AZ183" s="402"/>
      <c r="BC183" s="379"/>
      <c r="BD183" s="379"/>
      <c r="BE183" s="379"/>
      <c r="BF183" s="379"/>
      <c r="BG183" s="379"/>
      <c r="BH183" s="379"/>
      <c r="BI183" s="379"/>
      <c r="BJ183" s="379"/>
      <c r="BK183" s="379"/>
      <c r="BL183" s="379"/>
      <c r="BM183" s="379"/>
      <c r="BN183" s="379"/>
      <c r="BO183" s="379"/>
      <c r="BP183" s="379"/>
      <c r="BQ183" s="379"/>
      <c r="BR183" s="379"/>
      <c r="BS183" s="379"/>
      <c r="BT183" s="379"/>
      <c r="BU183" s="379"/>
      <c r="BV183" s="387"/>
      <c r="BW183" s="379"/>
      <c r="CK183" s="343"/>
      <c r="CL183" s="387"/>
      <c r="CM183" s="387"/>
      <c r="CN183" s="387"/>
      <c r="CO183" s="387"/>
      <c r="CP183" s="387"/>
      <c r="CQ183" s="387"/>
      <c r="CR183" s="387"/>
      <c r="CS183" s="387"/>
      <c r="CT183" s="387"/>
      <c r="CU183" s="387"/>
      <c r="CV183" s="387"/>
      <c r="CW183" s="343"/>
      <c r="CY183" s="334"/>
      <c r="DA183" s="379"/>
      <c r="DB183" s="379"/>
      <c r="DC183" s="379"/>
      <c r="DD183" s="379"/>
      <c r="DF183" s="379"/>
      <c r="DG183" s="379"/>
      <c r="DH183" s="379"/>
      <c r="DI183" s="379"/>
      <c r="DJ183" s="379"/>
      <c r="DK183" s="379"/>
      <c r="DL183" s="379"/>
      <c r="DM183" s="379"/>
      <c r="DN183" s="379"/>
      <c r="DO183" s="379"/>
      <c r="DR183" s="379"/>
      <c r="DS183" s="379"/>
      <c r="DT183" s="379"/>
      <c r="DU183" s="379"/>
      <c r="DW183" s="379"/>
      <c r="DX183" s="379"/>
      <c r="DY183" s="379"/>
      <c r="DZ183" s="379"/>
      <c r="EA183" s="379"/>
      <c r="EC183" s="379"/>
      <c r="ED183" s="379"/>
      <c r="EE183" s="379"/>
      <c r="EF183" s="379"/>
      <c r="EH183" s="379"/>
      <c r="EI183" s="379"/>
      <c r="EJ183" s="379"/>
      <c r="EK183" s="379"/>
      <c r="EM183" s="379"/>
      <c r="EN183" s="379"/>
      <c r="EO183" s="379"/>
      <c r="EP183" s="379"/>
      <c r="ER183" s="379"/>
      <c r="ES183" s="379"/>
      <c r="ET183" s="379"/>
      <c r="EU183" s="379"/>
      <c r="EX183" s="379">
        <f t="shared" si="479"/>
        <v>1</v>
      </c>
      <c r="EY183" s="379">
        <f t="shared" si="480"/>
        <v>1</v>
      </c>
      <c r="EZ183" s="379">
        <f t="shared" si="472"/>
        <v>0.90235181254390984</v>
      </c>
      <c r="FA183" s="379"/>
      <c r="FB183" s="379">
        <f t="shared" si="486"/>
        <v>1</v>
      </c>
      <c r="FC183" s="379">
        <f t="shared" si="481"/>
        <v>1</v>
      </c>
      <c r="FD183" s="379">
        <f t="shared" si="473"/>
        <v>0.70160107207437339</v>
      </c>
      <c r="FE183" s="379"/>
      <c r="FF183" s="379">
        <f t="shared" si="487"/>
        <v>1</v>
      </c>
      <c r="FG183" s="379">
        <f t="shared" si="482"/>
        <v>1</v>
      </c>
      <c r="FH183" s="379">
        <f t="shared" si="474"/>
        <v>1.302469694320038</v>
      </c>
      <c r="FI183" s="379"/>
      <c r="FJ183" s="379">
        <f t="shared" si="483"/>
        <v>1</v>
      </c>
      <c r="FK183" s="379">
        <f t="shared" si="484"/>
        <v>1</v>
      </c>
      <c r="FL183" s="379">
        <f t="shared" si="475"/>
        <v>1.0723554872160701</v>
      </c>
      <c r="FN183" s="379">
        <f t="shared" si="488"/>
        <v>1</v>
      </c>
      <c r="FO183" s="379">
        <f t="shared" si="485"/>
        <v>1</v>
      </c>
      <c r="FP183" s="379">
        <f t="shared" si="476"/>
        <v>0.70160107207437339</v>
      </c>
      <c r="FR183" s="336"/>
      <c r="FT183" s="331">
        <f t="shared" si="477"/>
        <v>1987</v>
      </c>
      <c r="FU183" s="379">
        <f t="shared" si="470"/>
        <v>0.95019287149068488</v>
      </c>
      <c r="FV183" s="379">
        <f t="shared" si="471"/>
        <v>0.88254354504395949</v>
      </c>
      <c r="FW183" s="379">
        <f t="shared" si="471"/>
        <v>0.98800751993231883</v>
      </c>
      <c r="FX183" s="379">
        <f t="shared" si="471"/>
        <v>1.0717624322414487</v>
      </c>
      <c r="FY183" s="379">
        <f t="shared" si="471"/>
        <v>1</v>
      </c>
      <c r="FZ183" s="379">
        <f t="shared" si="471"/>
        <v>1.0167562367741771</v>
      </c>
    </row>
    <row r="184" spans="1:182" x14ac:dyDescent="0.2">
      <c r="A184" s="373" t="s">
        <v>115</v>
      </c>
      <c r="B184" s="330">
        <f t="shared" si="478"/>
        <v>1957</v>
      </c>
      <c r="D184" s="384"/>
      <c r="E184" s="384"/>
      <c r="F184" s="384"/>
      <c r="G184" s="384"/>
      <c r="H184" s="384"/>
      <c r="J184" s="385"/>
      <c r="K184" s="385"/>
      <c r="L184" s="385"/>
      <c r="M184" s="385"/>
      <c r="N184" s="385"/>
      <c r="W184" s="386"/>
      <c r="X184" s="386"/>
      <c r="Y184" s="386"/>
      <c r="Z184" s="386"/>
      <c r="AA184" s="386"/>
      <c r="AV184" s="402"/>
      <c r="AW184" s="402"/>
      <c r="AX184" s="402"/>
      <c r="AY184" s="402"/>
      <c r="AZ184" s="402"/>
      <c r="BC184" s="379"/>
      <c r="BD184" s="379"/>
      <c r="BE184" s="379"/>
      <c r="BF184" s="379"/>
      <c r="BG184" s="379"/>
      <c r="BH184" s="379"/>
      <c r="BI184" s="379"/>
      <c r="BJ184" s="379"/>
      <c r="BK184" s="379"/>
      <c r="BL184" s="379"/>
      <c r="BM184" s="379"/>
      <c r="BN184" s="379"/>
      <c r="BO184" s="379"/>
      <c r="BP184" s="379"/>
      <c r="BQ184" s="379"/>
      <c r="BR184" s="379"/>
      <c r="BS184" s="379"/>
      <c r="BT184" s="379"/>
      <c r="BU184" s="379"/>
      <c r="BV184" s="387"/>
      <c r="BW184" s="379"/>
      <c r="CK184" s="343"/>
      <c r="CL184" s="387"/>
      <c r="CM184" s="387"/>
      <c r="CN184" s="387"/>
      <c r="CO184" s="387"/>
      <c r="CP184" s="387"/>
      <c r="CQ184" s="387"/>
      <c r="CR184" s="387"/>
      <c r="CS184" s="387"/>
      <c r="CT184" s="387"/>
      <c r="CU184" s="387"/>
      <c r="CV184" s="387"/>
      <c r="CW184" s="343"/>
      <c r="CY184" s="334"/>
      <c r="DA184" s="379"/>
      <c r="DB184" s="379"/>
      <c r="DC184" s="379"/>
      <c r="DD184" s="379"/>
      <c r="DF184" s="379"/>
      <c r="DG184" s="379"/>
      <c r="DH184" s="379"/>
      <c r="DI184" s="379"/>
      <c r="DJ184" s="379"/>
      <c r="DK184" s="379"/>
      <c r="DL184" s="379"/>
      <c r="DM184" s="379"/>
      <c r="DN184" s="379"/>
      <c r="DO184" s="379"/>
      <c r="DR184" s="379"/>
      <c r="DS184" s="379"/>
      <c r="DT184" s="379"/>
      <c r="DU184" s="379"/>
      <c r="DW184" s="379"/>
      <c r="DX184" s="379"/>
      <c r="DY184" s="379"/>
      <c r="DZ184" s="379"/>
      <c r="EA184" s="379"/>
      <c r="EC184" s="379"/>
      <c r="ED184" s="379"/>
      <c r="EE184" s="379"/>
      <c r="EF184" s="379"/>
      <c r="EH184" s="379"/>
      <c r="EI184" s="379"/>
      <c r="EJ184" s="379"/>
      <c r="EK184" s="379"/>
      <c r="EM184" s="379"/>
      <c r="EN184" s="379"/>
      <c r="EO184" s="379"/>
      <c r="EP184" s="379"/>
      <c r="ER184" s="379"/>
      <c r="ES184" s="379"/>
      <c r="ET184" s="379"/>
      <c r="EU184" s="379"/>
      <c r="EX184" s="379">
        <f t="shared" si="479"/>
        <v>1</v>
      </c>
      <c r="EY184" s="379">
        <f t="shared" si="480"/>
        <v>1</v>
      </c>
      <c r="EZ184" s="379">
        <f t="shared" si="472"/>
        <v>0.90235181254390984</v>
      </c>
      <c r="FA184" s="379"/>
      <c r="FB184" s="379">
        <f t="shared" si="486"/>
        <v>1</v>
      </c>
      <c r="FC184" s="379">
        <f t="shared" si="481"/>
        <v>1</v>
      </c>
      <c r="FD184" s="379">
        <f t="shared" si="473"/>
        <v>0.70160107207437339</v>
      </c>
      <c r="FE184" s="379"/>
      <c r="FF184" s="379">
        <f t="shared" si="487"/>
        <v>1</v>
      </c>
      <c r="FG184" s="379">
        <f t="shared" si="482"/>
        <v>1</v>
      </c>
      <c r="FH184" s="379">
        <f t="shared" si="474"/>
        <v>1.302469694320038</v>
      </c>
      <c r="FI184" s="379"/>
      <c r="FJ184" s="379">
        <f t="shared" si="483"/>
        <v>1</v>
      </c>
      <c r="FK184" s="379">
        <f t="shared" si="484"/>
        <v>1</v>
      </c>
      <c r="FL184" s="379">
        <f t="shared" si="475"/>
        <v>1.0723554872160701</v>
      </c>
      <c r="FN184" s="379">
        <f t="shared" si="488"/>
        <v>1</v>
      </c>
      <c r="FO184" s="379">
        <f t="shared" si="485"/>
        <v>1</v>
      </c>
      <c r="FP184" s="379">
        <f t="shared" si="476"/>
        <v>0.70160107207437339</v>
      </c>
      <c r="FR184" s="336"/>
      <c r="FT184" s="331">
        <f t="shared" si="477"/>
        <v>1988</v>
      </c>
      <c r="FU184" s="379">
        <f t="shared" si="470"/>
        <v>0.99264418271946575</v>
      </c>
      <c r="FV184" s="379">
        <f t="shared" si="471"/>
        <v>0.86062124803444628</v>
      </c>
      <c r="FW184" s="379">
        <f t="shared" si="471"/>
        <v>1.0129753216168715</v>
      </c>
      <c r="FX184" s="379">
        <f t="shared" si="471"/>
        <v>1.0801274659471727</v>
      </c>
      <c r="FY184" s="379">
        <f t="shared" si="471"/>
        <v>1</v>
      </c>
      <c r="FZ184" s="379">
        <f t="shared" si="471"/>
        <v>1.0541627425487285</v>
      </c>
    </row>
    <row r="185" spans="1:182" x14ac:dyDescent="0.2">
      <c r="A185" s="373" t="s">
        <v>115</v>
      </c>
      <c r="B185" s="330">
        <f t="shared" si="478"/>
        <v>1958</v>
      </c>
      <c r="D185" s="384"/>
      <c r="E185" s="384"/>
      <c r="F185" s="384"/>
      <c r="G185" s="384"/>
      <c r="H185" s="384"/>
      <c r="J185" s="385"/>
      <c r="K185" s="385"/>
      <c r="L185" s="385"/>
      <c r="M185" s="385"/>
      <c r="N185" s="385"/>
      <c r="W185" s="386"/>
      <c r="X185" s="386"/>
      <c r="Y185" s="386"/>
      <c r="Z185" s="386"/>
      <c r="AA185" s="386"/>
      <c r="AV185" s="402"/>
      <c r="AW185" s="402"/>
      <c r="AX185" s="402"/>
      <c r="AY185" s="402"/>
      <c r="AZ185" s="402"/>
      <c r="BC185" s="379"/>
      <c r="BD185" s="379"/>
      <c r="BE185" s="379"/>
      <c r="BF185" s="379"/>
      <c r="BG185" s="379"/>
      <c r="BH185" s="379"/>
      <c r="BI185" s="379"/>
      <c r="BJ185" s="379"/>
      <c r="BK185" s="379"/>
      <c r="BL185" s="379"/>
      <c r="BM185" s="379"/>
      <c r="BN185" s="379"/>
      <c r="BO185" s="379"/>
      <c r="BP185" s="379"/>
      <c r="BQ185" s="379"/>
      <c r="BR185" s="379"/>
      <c r="BS185" s="379"/>
      <c r="BT185" s="379"/>
      <c r="BU185" s="379"/>
      <c r="BV185" s="387"/>
      <c r="BW185" s="379"/>
      <c r="CK185" s="343"/>
      <c r="CL185" s="387"/>
      <c r="CM185" s="387"/>
      <c r="CN185" s="387"/>
      <c r="CO185" s="387"/>
      <c r="CP185" s="387"/>
      <c r="CQ185" s="387"/>
      <c r="CR185" s="387"/>
      <c r="CS185" s="387"/>
      <c r="CT185" s="387"/>
      <c r="CU185" s="387"/>
      <c r="CV185" s="387"/>
      <c r="CW185" s="343"/>
      <c r="CY185" s="334"/>
      <c r="DA185" s="379"/>
      <c r="DB185" s="379"/>
      <c r="DC185" s="379"/>
      <c r="DD185" s="379"/>
      <c r="DF185" s="379"/>
      <c r="DG185" s="379"/>
      <c r="DH185" s="379"/>
      <c r="DI185" s="379"/>
      <c r="DJ185" s="379"/>
      <c r="DK185" s="379"/>
      <c r="DL185" s="379"/>
      <c r="DM185" s="379"/>
      <c r="DN185" s="379"/>
      <c r="DO185" s="379"/>
      <c r="DR185" s="379"/>
      <c r="DS185" s="379"/>
      <c r="DT185" s="379"/>
      <c r="DU185" s="379"/>
      <c r="DW185" s="379"/>
      <c r="DX185" s="379"/>
      <c r="DY185" s="379"/>
      <c r="DZ185" s="379"/>
      <c r="EA185" s="379"/>
      <c r="EC185" s="379"/>
      <c r="ED185" s="379"/>
      <c r="EE185" s="379"/>
      <c r="EF185" s="379"/>
      <c r="EH185" s="379"/>
      <c r="EI185" s="379"/>
      <c r="EJ185" s="379"/>
      <c r="EK185" s="379"/>
      <c r="EM185" s="379"/>
      <c r="EN185" s="379"/>
      <c r="EO185" s="379"/>
      <c r="EP185" s="379"/>
      <c r="ER185" s="379"/>
      <c r="ES185" s="379"/>
      <c r="ET185" s="379"/>
      <c r="EU185" s="379"/>
      <c r="EX185" s="379">
        <f t="shared" si="479"/>
        <v>1</v>
      </c>
      <c r="EY185" s="379">
        <f t="shared" si="480"/>
        <v>1</v>
      </c>
      <c r="EZ185" s="379">
        <f t="shared" si="472"/>
        <v>0.90235181254390984</v>
      </c>
      <c r="FA185" s="379"/>
      <c r="FB185" s="379">
        <f t="shared" si="486"/>
        <v>1</v>
      </c>
      <c r="FC185" s="379">
        <f t="shared" si="481"/>
        <v>1</v>
      </c>
      <c r="FD185" s="379">
        <f t="shared" si="473"/>
        <v>0.70160107207437339</v>
      </c>
      <c r="FE185" s="379"/>
      <c r="FF185" s="379">
        <f t="shared" si="487"/>
        <v>1</v>
      </c>
      <c r="FG185" s="379">
        <f t="shared" si="482"/>
        <v>1</v>
      </c>
      <c r="FH185" s="379">
        <f t="shared" si="474"/>
        <v>1.302469694320038</v>
      </c>
      <c r="FI185" s="379"/>
      <c r="FJ185" s="379">
        <f t="shared" si="483"/>
        <v>1</v>
      </c>
      <c r="FK185" s="379">
        <f t="shared" si="484"/>
        <v>1</v>
      </c>
      <c r="FL185" s="379">
        <f t="shared" si="475"/>
        <v>1.0723554872160701</v>
      </c>
      <c r="FN185" s="379">
        <f t="shared" si="488"/>
        <v>1</v>
      </c>
      <c r="FO185" s="379">
        <f t="shared" si="485"/>
        <v>1</v>
      </c>
      <c r="FP185" s="379">
        <f t="shared" si="476"/>
        <v>0.70160107207437339</v>
      </c>
      <c r="FR185" s="336"/>
      <c r="FT185" s="331">
        <f t="shared" si="477"/>
        <v>1989</v>
      </c>
      <c r="FU185" s="379">
        <f t="shared" si="470"/>
        <v>1.0097286744468452</v>
      </c>
      <c r="FV185" s="379">
        <f t="shared" si="471"/>
        <v>0.85265448389428222</v>
      </c>
      <c r="FW185" s="379">
        <f t="shared" si="471"/>
        <v>0.99343417732942652</v>
      </c>
      <c r="FX185" s="379">
        <f t="shared" si="471"/>
        <v>1.0970770156532992</v>
      </c>
      <c r="FY185" s="379">
        <f t="shared" si="471"/>
        <v>1</v>
      </c>
      <c r="FZ185" s="379">
        <f t="shared" si="471"/>
        <v>1.0865642100519006</v>
      </c>
    </row>
    <row r="186" spans="1:182" x14ac:dyDescent="0.2">
      <c r="A186" s="373" t="s">
        <v>115</v>
      </c>
      <c r="B186" s="330">
        <f t="shared" si="478"/>
        <v>1959</v>
      </c>
      <c r="D186" s="384"/>
      <c r="E186" s="384"/>
      <c r="F186" s="384"/>
      <c r="G186" s="384"/>
      <c r="H186" s="384"/>
      <c r="J186" s="385"/>
      <c r="K186" s="385"/>
      <c r="L186" s="385"/>
      <c r="M186" s="385"/>
      <c r="N186" s="385"/>
      <c r="W186" s="386"/>
      <c r="X186" s="386"/>
      <c r="Y186" s="386"/>
      <c r="Z186" s="386"/>
      <c r="AA186" s="386"/>
      <c r="AV186" s="402"/>
      <c r="AW186" s="402"/>
      <c r="AX186" s="402"/>
      <c r="AY186" s="402"/>
      <c r="AZ186" s="402"/>
      <c r="BC186" s="379"/>
      <c r="BD186" s="379"/>
      <c r="BE186" s="379"/>
      <c r="BF186" s="379"/>
      <c r="BG186" s="379"/>
      <c r="BH186" s="379"/>
      <c r="BI186" s="379"/>
      <c r="BJ186" s="379"/>
      <c r="BK186" s="379"/>
      <c r="BL186" s="379"/>
      <c r="BM186" s="379"/>
      <c r="BN186" s="379"/>
      <c r="BO186" s="379"/>
      <c r="BP186" s="379"/>
      <c r="BQ186" s="379"/>
      <c r="BR186" s="379"/>
      <c r="BS186" s="379"/>
      <c r="BT186" s="379"/>
      <c r="BU186" s="379"/>
      <c r="BV186" s="387"/>
      <c r="BW186" s="379"/>
      <c r="CK186" s="343"/>
      <c r="CL186" s="387"/>
      <c r="CM186" s="387"/>
      <c r="CN186" s="387"/>
      <c r="CO186" s="387"/>
      <c r="CP186" s="387"/>
      <c r="CQ186" s="387"/>
      <c r="CR186" s="387"/>
      <c r="CS186" s="387"/>
      <c r="CT186" s="387"/>
      <c r="CU186" s="387"/>
      <c r="CV186" s="387"/>
      <c r="CW186" s="343"/>
      <c r="CY186" s="334"/>
      <c r="DA186" s="379"/>
      <c r="DB186" s="379"/>
      <c r="DC186" s="379"/>
      <c r="DD186" s="379"/>
      <c r="DF186" s="379"/>
      <c r="DG186" s="379"/>
      <c r="DH186" s="379"/>
      <c r="DI186" s="379"/>
      <c r="DJ186" s="379"/>
      <c r="DK186" s="379"/>
      <c r="DL186" s="379"/>
      <c r="DM186" s="379"/>
      <c r="DN186" s="379"/>
      <c r="DO186" s="379"/>
      <c r="DR186" s="379"/>
      <c r="DS186" s="379"/>
      <c r="DT186" s="379"/>
      <c r="DU186" s="379"/>
      <c r="DW186" s="379"/>
      <c r="DX186" s="379"/>
      <c r="DY186" s="379"/>
      <c r="DZ186" s="379"/>
      <c r="EA186" s="379"/>
      <c r="EC186" s="379"/>
      <c r="ED186" s="379"/>
      <c r="EE186" s="379"/>
      <c r="EF186" s="379"/>
      <c r="EH186" s="379"/>
      <c r="EI186" s="379"/>
      <c r="EJ186" s="379"/>
      <c r="EK186" s="379"/>
      <c r="EM186" s="379"/>
      <c r="EN186" s="379"/>
      <c r="EO186" s="379"/>
      <c r="EP186" s="379"/>
      <c r="ER186" s="379"/>
      <c r="ES186" s="379"/>
      <c r="ET186" s="379"/>
      <c r="EU186" s="379"/>
      <c r="EX186" s="379">
        <f t="shared" si="479"/>
        <v>1</v>
      </c>
      <c r="EY186" s="379">
        <f t="shared" si="480"/>
        <v>1</v>
      </c>
      <c r="EZ186" s="379">
        <f t="shared" si="472"/>
        <v>0.90235181254390984</v>
      </c>
      <c r="FA186" s="379"/>
      <c r="FB186" s="379">
        <f t="shared" si="486"/>
        <v>1</v>
      </c>
      <c r="FC186" s="379">
        <f t="shared" si="481"/>
        <v>1</v>
      </c>
      <c r="FD186" s="379">
        <f t="shared" si="473"/>
        <v>0.70160107207437339</v>
      </c>
      <c r="FE186" s="379"/>
      <c r="FF186" s="379">
        <f t="shared" si="487"/>
        <v>1</v>
      </c>
      <c r="FG186" s="379">
        <f t="shared" si="482"/>
        <v>1</v>
      </c>
      <c r="FH186" s="379">
        <f t="shared" si="474"/>
        <v>1.302469694320038</v>
      </c>
      <c r="FI186" s="379"/>
      <c r="FJ186" s="379">
        <f t="shared" si="483"/>
        <v>1</v>
      </c>
      <c r="FK186" s="379">
        <f t="shared" si="484"/>
        <v>1</v>
      </c>
      <c r="FL186" s="379">
        <f t="shared" si="475"/>
        <v>1.0723554872160701</v>
      </c>
      <c r="FN186" s="379">
        <f t="shared" si="488"/>
        <v>1</v>
      </c>
      <c r="FO186" s="379">
        <f t="shared" si="485"/>
        <v>1</v>
      </c>
      <c r="FP186" s="379">
        <f t="shared" si="476"/>
        <v>0.70160107207437339</v>
      </c>
      <c r="FR186" s="336"/>
      <c r="FT186" s="331">
        <f t="shared" si="477"/>
        <v>1990</v>
      </c>
      <c r="FU186" s="379">
        <f t="shared" si="470"/>
        <v>1.0238031746101053</v>
      </c>
      <c r="FV186" s="379">
        <f t="shared" si="471"/>
        <v>0.86637064934525743</v>
      </c>
      <c r="FW186" s="379">
        <f t="shared" si="471"/>
        <v>1.0086491649477585</v>
      </c>
      <c r="FX186" s="379">
        <f t="shared" si="471"/>
        <v>1.0910458037839943</v>
      </c>
      <c r="FY186" s="379">
        <f t="shared" si="471"/>
        <v>1</v>
      </c>
      <c r="FZ186" s="379">
        <f t="shared" si="471"/>
        <v>1.0738153906643837</v>
      </c>
    </row>
    <row r="187" spans="1:182" x14ac:dyDescent="0.2">
      <c r="A187" s="373" t="s">
        <v>115</v>
      </c>
      <c r="B187" s="330">
        <f t="shared" si="478"/>
        <v>1960</v>
      </c>
      <c r="D187" s="384"/>
      <c r="E187" s="384"/>
      <c r="F187" s="384"/>
      <c r="G187" s="384"/>
      <c r="H187" s="384"/>
      <c r="J187" s="385"/>
      <c r="K187" s="385"/>
      <c r="L187" s="385"/>
      <c r="M187" s="385"/>
      <c r="N187" s="385"/>
      <c r="W187" s="386"/>
      <c r="X187" s="386"/>
      <c r="Y187" s="386"/>
      <c r="Z187" s="386"/>
      <c r="AA187" s="386"/>
      <c r="AV187" s="402"/>
      <c r="AW187" s="402"/>
      <c r="AX187" s="402"/>
      <c r="AY187" s="402"/>
      <c r="AZ187" s="402"/>
      <c r="BC187" s="379"/>
      <c r="BD187" s="379"/>
      <c r="BE187" s="379"/>
      <c r="BF187" s="379"/>
      <c r="BG187" s="379"/>
      <c r="BH187" s="379"/>
      <c r="BI187" s="379"/>
      <c r="BJ187" s="379"/>
      <c r="BK187" s="379"/>
      <c r="BL187" s="379"/>
      <c r="BM187" s="379"/>
      <c r="BN187" s="379"/>
      <c r="BO187" s="379"/>
      <c r="BP187" s="379"/>
      <c r="BQ187" s="379"/>
      <c r="BR187" s="379"/>
      <c r="BS187" s="379"/>
      <c r="BT187" s="379"/>
      <c r="BU187" s="379"/>
      <c r="BV187" s="387"/>
      <c r="BW187" s="379"/>
      <c r="CK187" s="343"/>
      <c r="CL187" s="387"/>
      <c r="CM187" s="387"/>
      <c r="CN187" s="387"/>
      <c r="CO187" s="387"/>
      <c r="CP187" s="387"/>
      <c r="CQ187" s="387"/>
      <c r="CR187" s="387"/>
      <c r="CS187" s="387"/>
      <c r="CT187" s="387"/>
      <c r="CU187" s="387"/>
      <c r="CV187" s="387"/>
      <c r="CW187" s="343"/>
      <c r="CY187" s="334"/>
      <c r="DA187" s="379"/>
      <c r="DB187" s="379"/>
      <c r="DC187" s="379"/>
      <c r="DD187" s="379"/>
      <c r="DF187" s="379"/>
      <c r="DG187" s="379"/>
      <c r="DH187" s="379"/>
      <c r="DI187" s="379"/>
      <c r="DJ187" s="379"/>
      <c r="DK187" s="379"/>
      <c r="DL187" s="379"/>
      <c r="DM187" s="379"/>
      <c r="DN187" s="379"/>
      <c r="DO187" s="379"/>
      <c r="DR187" s="379"/>
      <c r="DS187" s="379"/>
      <c r="DT187" s="379"/>
      <c r="DU187" s="379"/>
      <c r="DW187" s="379"/>
      <c r="DX187" s="379"/>
      <c r="DY187" s="379"/>
      <c r="DZ187" s="379"/>
      <c r="EA187" s="379"/>
      <c r="EC187" s="379"/>
      <c r="ED187" s="379"/>
      <c r="EE187" s="379"/>
      <c r="EF187" s="379"/>
      <c r="EH187" s="379"/>
      <c r="EI187" s="379"/>
      <c r="EJ187" s="379"/>
      <c r="EK187" s="379"/>
      <c r="EM187" s="379"/>
      <c r="EN187" s="379"/>
      <c r="EO187" s="379"/>
      <c r="EP187" s="379"/>
      <c r="ER187" s="379"/>
      <c r="ES187" s="379"/>
      <c r="ET187" s="379"/>
      <c r="EU187" s="379"/>
      <c r="EX187" s="379">
        <f t="shared" si="479"/>
        <v>1</v>
      </c>
      <c r="EY187" s="379">
        <f t="shared" si="480"/>
        <v>1</v>
      </c>
      <c r="EZ187" s="379">
        <f t="shared" si="472"/>
        <v>0.90235181254390984</v>
      </c>
      <c r="FA187" s="379"/>
      <c r="FB187" s="379">
        <f t="shared" si="486"/>
        <v>1</v>
      </c>
      <c r="FC187" s="379">
        <f t="shared" si="481"/>
        <v>1</v>
      </c>
      <c r="FD187" s="379">
        <f t="shared" si="473"/>
        <v>0.70160107207437339</v>
      </c>
      <c r="FE187" s="379"/>
      <c r="FF187" s="379">
        <f t="shared" si="487"/>
        <v>1</v>
      </c>
      <c r="FG187" s="379">
        <f t="shared" si="482"/>
        <v>1</v>
      </c>
      <c r="FH187" s="379">
        <f t="shared" si="474"/>
        <v>1.302469694320038</v>
      </c>
      <c r="FI187" s="379"/>
      <c r="FJ187" s="379">
        <f t="shared" si="483"/>
        <v>1</v>
      </c>
      <c r="FK187" s="379">
        <f t="shared" si="484"/>
        <v>1</v>
      </c>
      <c r="FL187" s="379">
        <f t="shared" si="475"/>
        <v>1.0723554872160701</v>
      </c>
      <c r="FN187" s="379">
        <f t="shared" si="488"/>
        <v>1</v>
      </c>
      <c r="FO187" s="379">
        <f t="shared" si="485"/>
        <v>1</v>
      </c>
      <c r="FP187" s="379">
        <f t="shared" si="476"/>
        <v>0.70160107207437339</v>
      </c>
      <c r="FR187" s="336"/>
      <c r="FT187" s="331">
        <f t="shared" si="477"/>
        <v>1991</v>
      </c>
      <c r="FU187" s="379">
        <f t="shared" si="470"/>
        <v>1.0806517918301606</v>
      </c>
      <c r="FV187" s="379">
        <f t="shared" si="471"/>
        <v>0.85998070031428664</v>
      </c>
      <c r="FW187" s="379">
        <f t="shared" si="471"/>
        <v>1.0551135379833818</v>
      </c>
      <c r="FX187" s="379">
        <f t="shared" si="471"/>
        <v>1.1000509785418433</v>
      </c>
      <c r="FY187" s="379">
        <f t="shared" si="471"/>
        <v>1</v>
      </c>
      <c r="FZ187" s="379">
        <f t="shared" si="471"/>
        <v>1.0826424855356092</v>
      </c>
    </row>
    <row r="188" spans="1:182" x14ac:dyDescent="0.2">
      <c r="A188" s="373" t="s">
        <v>115</v>
      </c>
      <c r="B188" s="330">
        <f t="shared" si="478"/>
        <v>1961</v>
      </c>
      <c r="D188" s="384"/>
      <c r="E188" s="384"/>
      <c r="F188" s="384"/>
      <c r="G188" s="384"/>
      <c r="H188" s="384"/>
      <c r="J188" s="385"/>
      <c r="K188" s="385"/>
      <c r="L188" s="385"/>
      <c r="M188" s="385"/>
      <c r="N188" s="385"/>
      <c r="W188" s="386"/>
      <c r="X188" s="386"/>
      <c r="Y188" s="386"/>
      <c r="Z188" s="386"/>
      <c r="AA188" s="386"/>
      <c r="AV188" s="402"/>
      <c r="AW188" s="402"/>
      <c r="AX188" s="402"/>
      <c r="AY188" s="402"/>
      <c r="AZ188" s="402"/>
      <c r="BC188" s="379"/>
      <c r="BD188" s="379"/>
      <c r="BE188" s="379"/>
      <c r="BF188" s="379"/>
      <c r="BG188" s="379"/>
      <c r="BH188" s="379"/>
      <c r="BI188" s="379"/>
      <c r="BJ188" s="379"/>
      <c r="BK188" s="379"/>
      <c r="BL188" s="379"/>
      <c r="BM188" s="379"/>
      <c r="BN188" s="379"/>
      <c r="BO188" s="379"/>
      <c r="BP188" s="379"/>
      <c r="BQ188" s="379"/>
      <c r="BR188" s="379"/>
      <c r="BS188" s="379"/>
      <c r="BT188" s="379"/>
      <c r="BU188" s="379"/>
      <c r="BV188" s="387"/>
      <c r="BW188" s="379"/>
      <c r="CK188" s="343"/>
      <c r="CL188" s="387"/>
      <c r="CM188" s="387"/>
      <c r="CN188" s="387"/>
      <c r="CO188" s="387"/>
      <c r="CP188" s="387"/>
      <c r="CQ188" s="387"/>
      <c r="CR188" s="387"/>
      <c r="CS188" s="387"/>
      <c r="CT188" s="387"/>
      <c r="CU188" s="387"/>
      <c r="CV188" s="387"/>
      <c r="CW188" s="343"/>
      <c r="CY188" s="334"/>
      <c r="DA188" s="379"/>
      <c r="DB188" s="379"/>
      <c r="DC188" s="379"/>
      <c r="DD188" s="379"/>
      <c r="DF188" s="379"/>
      <c r="DG188" s="379"/>
      <c r="DH188" s="379"/>
      <c r="DI188" s="379"/>
      <c r="DJ188" s="379"/>
      <c r="DK188" s="379"/>
      <c r="DL188" s="379"/>
      <c r="DM188" s="379"/>
      <c r="DN188" s="379"/>
      <c r="DO188" s="379"/>
      <c r="DR188" s="379"/>
      <c r="DS188" s="379"/>
      <c r="DT188" s="379"/>
      <c r="DU188" s="379"/>
      <c r="DW188" s="379"/>
      <c r="DX188" s="379"/>
      <c r="DY188" s="379"/>
      <c r="DZ188" s="379"/>
      <c r="EA188" s="379"/>
      <c r="EC188" s="379"/>
      <c r="ED188" s="379"/>
      <c r="EE188" s="379"/>
      <c r="EF188" s="379"/>
      <c r="EH188" s="379"/>
      <c r="EI188" s="379"/>
      <c r="EJ188" s="379"/>
      <c r="EK188" s="379"/>
      <c r="EM188" s="379"/>
      <c r="EN188" s="379"/>
      <c r="EO188" s="379"/>
      <c r="EP188" s="379"/>
      <c r="ER188" s="379"/>
      <c r="ES188" s="379"/>
      <c r="ET188" s="379"/>
      <c r="EU188" s="379"/>
      <c r="EX188" s="379">
        <f t="shared" si="479"/>
        <v>1</v>
      </c>
      <c r="EY188" s="379">
        <f t="shared" si="480"/>
        <v>1</v>
      </c>
      <c r="EZ188" s="379">
        <f t="shared" si="472"/>
        <v>0.90235181254390984</v>
      </c>
      <c r="FA188" s="379"/>
      <c r="FB188" s="379">
        <f t="shared" si="486"/>
        <v>1</v>
      </c>
      <c r="FC188" s="379">
        <f t="shared" si="481"/>
        <v>1</v>
      </c>
      <c r="FD188" s="379">
        <f t="shared" si="473"/>
        <v>0.70160107207437339</v>
      </c>
      <c r="FE188" s="379"/>
      <c r="FF188" s="379">
        <f t="shared" si="487"/>
        <v>1</v>
      </c>
      <c r="FG188" s="379">
        <f t="shared" si="482"/>
        <v>1</v>
      </c>
      <c r="FH188" s="379">
        <f t="shared" si="474"/>
        <v>1.302469694320038</v>
      </c>
      <c r="FI188" s="379"/>
      <c r="FJ188" s="379">
        <f t="shared" si="483"/>
        <v>1</v>
      </c>
      <c r="FK188" s="379">
        <f t="shared" si="484"/>
        <v>1</v>
      </c>
      <c r="FL188" s="379">
        <f t="shared" si="475"/>
        <v>1.0723554872160701</v>
      </c>
      <c r="FN188" s="379">
        <f t="shared" si="488"/>
        <v>1</v>
      </c>
      <c r="FO188" s="379">
        <f t="shared" si="485"/>
        <v>1</v>
      </c>
      <c r="FP188" s="379">
        <f t="shared" si="476"/>
        <v>0.70160107207437339</v>
      </c>
      <c r="FR188" s="336"/>
      <c r="FT188" s="331">
        <f t="shared" si="477"/>
        <v>1992</v>
      </c>
      <c r="FU188" s="379">
        <f t="shared" si="470"/>
        <v>1.0720596583111979</v>
      </c>
      <c r="FV188" s="379">
        <f t="shared" si="471"/>
        <v>0.84535673501778663</v>
      </c>
      <c r="FW188" s="379">
        <f t="shared" si="471"/>
        <v>1.0361910392953089</v>
      </c>
      <c r="FX188" s="379">
        <f t="shared" si="471"/>
        <v>1.115757748693015</v>
      </c>
      <c r="FY188" s="379">
        <f t="shared" si="471"/>
        <v>1</v>
      </c>
      <c r="FZ188" s="379">
        <f t="shared" si="471"/>
        <v>1.096905446271641</v>
      </c>
    </row>
    <row r="189" spans="1:182" x14ac:dyDescent="0.2">
      <c r="A189" s="373" t="s">
        <v>115</v>
      </c>
      <c r="B189" s="330">
        <f t="shared" si="478"/>
        <v>1962</v>
      </c>
      <c r="D189" s="384"/>
      <c r="E189" s="384"/>
      <c r="F189" s="384"/>
      <c r="G189" s="384"/>
      <c r="H189" s="384"/>
      <c r="J189" s="385"/>
      <c r="K189" s="385"/>
      <c r="L189" s="385"/>
      <c r="M189" s="385"/>
      <c r="N189" s="385"/>
      <c r="W189" s="386"/>
      <c r="X189" s="386"/>
      <c r="Y189" s="386"/>
      <c r="Z189" s="386"/>
      <c r="AA189" s="386"/>
      <c r="AV189" s="402"/>
      <c r="AW189" s="402"/>
      <c r="AX189" s="402"/>
      <c r="AY189" s="402"/>
      <c r="AZ189" s="402"/>
      <c r="BC189" s="379"/>
      <c r="BD189" s="379"/>
      <c r="BE189" s="379"/>
      <c r="BF189" s="379"/>
      <c r="BG189" s="379"/>
      <c r="BH189" s="379"/>
      <c r="BI189" s="379"/>
      <c r="BJ189" s="379"/>
      <c r="BK189" s="379"/>
      <c r="BL189" s="379"/>
      <c r="BM189" s="379"/>
      <c r="BN189" s="379"/>
      <c r="BO189" s="379"/>
      <c r="BP189" s="379"/>
      <c r="BQ189" s="379"/>
      <c r="BR189" s="379"/>
      <c r="BS189" s="379"/>
      <c r="BT189" s="379"/>
      <c r="BU189" s="379"/>
      <c r="BV189" s="387"/>
      <c r="BW189" s="379"/>
      <c r="CK189" s="343"/>
      <c r="CL189" s="387"/>
      <c r="CM189" s="387"/>
      <c r="CN189" s="387"/>
      <c r="CO189" s="387"/>
      <c r="CP189" s="387"/>
      <c r="CQ189" s="387"/>
      <c r="CR189" s="387"/>
      <c r="CS189" s="387"/>
      <c r="CT189" s="387"/>
      <c r="CU189" s="387"/>
      <c r="CV189" s="387"/>
      <c r="CW189" s="343"/>
      <c r="CY189" s="334"/>
      <c r="DA189" s="379"/>
      <c r="DB189" s="379"/>
      <c r="DC189" s="379"/>
      <c r="DD189" s="379"/>
      <c r="DF189" s="379"/>
      <c r="DG189" s="379"/>
      <c r="DH189" s="379"/>
      <c r="DI189" s="379"/>
      <c r="DJ189" s="379"/>
      <c r="DK189" s="379"/>
      <c r="DL189" s="379"/>
      <c r="DM189" s="379"/>
      <c r="DN189" s="379"/>
      <c r="DO189" s="379"/>
      <c r="DR189" s="379"/>
      <c r="DS189" s="379"/>
      <c r="DT189" s="379"/>
      <c r="DU189" s="379"/>
      <c r="DW189" s="379"/>
      <c r="DX189" s="379"/>
      <c r="DY189" s="379"/>
      <c r="DZ189" s="379"/>
      <c r="EA189" s="379"/>
      <c r="EC189" s="379"/>
      <c r="ED189" s="379"/>
      <c r="EE189" s="379"/>
      <c r="EF189" s="379"/>
      <c r="EH189" s="379"/>
      <c r="EI189" s="379"/>
      <c r="EJ189" s="379"/>
      <c r="EK189" s="379"/>
      <c r="EM189" s="379"/>
      <c r="EN189" s="379"/>
      <c r="EO189" s="379"/>
      <c r="EP189" s="379"/>
      <c r="ER189" s="379"/>
      <c r="ES189" s="379"/>
      <c r="ET189" s="379"/>
      <c r="EU189" s="379"/>
      <c r="EX189" s="379">
        <f t="shared" si="479"/>
        <v>1</v>
      </c>
      <c r="EY189" s="379">
        <f t="shared" si="480"/>
        <v>1</v>
      </c>
      <c r="EZ189" s="379">
        <f t="shared" si="472"/>
        <v>0.90235181254390984</v>
      </c>
      <c r="FA189" s="379"/>
      <c r="FB189" s="379">
        <f t="shared" si="486"/>
        <v>1</v>
      </c>
      <c r="FC189" s="379">
        <f t="shared" si="481"/>
        <v>1</v>
      </c>
      <c r="FD189" s="379">
        <f t="shared" si="473"/>
        <v>0.70160107207437339</v>
      </c>
      <c r="FE189" s="379"/>
      <c r="FF189" s="379">
        <f t="shared" si="487"/>
        <v>1</v>
      </c>
      <c r="FG189" s="379">
        <f t="shared" si="482"/>
        <v>1</v>
      </c>
      <c r="FH189" s="379">
        <f t="shared" si="474"/>
        <v>1.302469694320038</v>
      </c>
      <c r="FI189" s="379"/>
      <c r="FJ189" s="379">
        <f t="shared" si="483"/>
        <v>1</v>
      </c>
      <c r="FK189" s="379">
        <f t="shared" si="484"/>
        <v>1</v>
      </c>
      <c r="FL189" s="379">
        <f t="shared" si="475"/>
        <v>1.0723554872160701</v>
      </c>
      <c r="FN189" s="379">
        <f t="shared" si="488"/>
        <v>1</v>
      </c>
      <c r="FO189" s="379">
        <f t="shared" si="485"/>
        <v>1</v>
      </c>
      <c r="FP189" s="379">
        <f t="shared" si="476"/>
        <v>0.70160107207437339</v>
      </c>
      <c r="FR189" s="336"/>
      <c r="FT189" s="331">
        <f t="shared" si="477"/>
        <v>1993</v>
      </c>
      <c r="FU189" s="379">
        <f t="shared" si="470"/>
        <v>1.0665459874962027</v>
      </c>
      <c r="FV189" s="379">
        <f t="shared" si="471"/>
        <v>0.84492907252148686</v>
      </c>
      <c r="FW189" s="379">
        <f t="shared" si="471"/>
        <v>1.0643185739939378</v>
      </c>
      <c r="FX189" s="379">
        <f t="shared" si="471"/>
        <v>1.0815447080751435</v>
      </c>
      <c r="FY189" s="379">
        <f t="shared" si="471"/>
        <v>1</v>
      </c>
      <c r="FZ189" s="379">
        <f t="shared" si="471"/>
        <v>1.0965873066641465</v>
      </c>
    </row>
    <row r="190" spans="1:182" x14ac:dyDescent="0.2">
      <c r="A190" s="373" t="s">
        <v>115</v>
      </c>
      <c r="B190" s="330">
        <f t="shared" si="478"/>
        <v>1963</v>
      </c>
      <c r="D190" s="384"/>
      <c r="E190" s="384"/>
      <c r="F190" s="384"/>
      <c r="G190" s="384"/>
      <c r="H190" s="384"/>
      <c r="J190" s="385"/>
      <c r="K190" s="385"/>
      <c r="L190" s="385"/>
      <c r="M190" s="385"/>
      <c r="N190" s="385"/>
      <c r="W190" s="386"/>
      <c r="X190" s="386"/>
      <c r="Y190" s="386"/>
      <c r="Z190" s="386"/>
      <c r="AA190" s="386"/>
      <c r="AV190" s="402"/>
      <c r="AW190" s="402"/>
      <c r="AX190" s="402"/>
      <c r="AY190" s="402"/>
      <c r="AZ190" s="402"/>
      <c r="BC190" s="379"/>
      <c r="BD190" s="379"/>
      <c r="BE190" s="379"/>
      <c r="BF190" s="379"/>
      <c r="BG190" s="379"/>
      <c r="BH190" s="379"/>
      <c r="BI190" s="379"/>
      <c r="BJ190" s="379"/>
      <c r="BK190" s="379"/>
      <c r="BL190" s="379"/>
      <c r="BM190" s="379"/>
      <c r="BN190" s="379"/>
      <c r="BO190" s="379"/>
      <c r="BP190" s="379"/>
      <c r="BQ190" s="379"/>
      <c r="BR190" s="379"/>
      <c r="BS190" s="379"/>
      <c r="BT190" s="379"/>
      <c r="BU190" s="379"/>
      <c r="BV190" s="387"/>
      <c r="BW190" s="379"/>
      <c r="CK190" s="343"/>
      <c r="CL190" s="387"/>
      <c r="CM190" s="387"/>
      <c r="CN190" s="387"/>
      <c r="CO190" s="387"/>
      <c r="CP190" s="387"/>
      <c r="CQ190" s="387"/>
      <c r="CR190" s="387"/>
      <c r="CS190" s="387"/>
      <c r="CT190" s="387"/>
      <c r="CU190" s="387"/>
      <c r="CV190" s="387"/>
      <c r="CW190" s="343"/>
      <c r="CY190" s="334"/>
      <c r="DA190" s="379"/>
      <c r="DB190" s="379"/>
      <c r="DC190" s="379"/>
      <c r="DD190" s="379"/>
      <c r="DF190" s="379"/>
      <c r="DG190" s="379"/>
      <c r="DH190" s="379"/>
      <c r="DI190" s="379"/>
      <c r="DJ190" s="379"/>
      <c r="DK190" s="379"/>
      <c r="DL190" s="379"/>
      <c r="DM190" s="379"/>
      <c r="DN190" s="379"/>
      <c r="DO190" s="379"/>
      <c r="DR190" s="379"/>
      <c r="DS190" s="379"/>
      <c r="DT190" s="379"/>
      <c r="DU190" s="379"/>
      <c r="DW190" s="379"/>
      <c r="DX190" s="379"/>
      <c r="DY190" s="379"/>
      <c r="DZ190" s="379"/>
      <c r="EA190" s="379"/>
      <c r="EC190" s="379"/>
      <c r="ED190" s="379"/>
      <c r="EE190" s="379"/>
      <c r="EF190" s="379"/>
      <c r="EH190" s="379"/>
      <c r="EI190" s="379"/>
      <c r="EJ190" s="379"/>
      <c r="EK190" s="379"/>
      <c r="EM190" s="379"/>
      <c r="EN190" s="379"/>
      <c r="EO190" s="379"/>
      <c r="EP190" s="379"/>
      <c r="ER190" s="379"/>
      <c r="ES190" s="379"/>
      <c r="ET190" s="379"/>
      <c r="EU190" s="379"/>
      <c r="EX190" s="379">
        <f t="shared" si="479"/>
        <v>1</v>
      </c>
      <c r="EY190" s="379">
        <f t="shared" si="480"/>
        <v>1</v>
      </c>
      <c r="EZ190" s="379">
        <f t="shared" si="472"/>
        <v>0.90235181254390984</v>
      </c>
      <c r="FA190" s="379"/>
      <c r="FB190" s="379">
        <f t="shared" si="486"/>
        <v>1</v>
      </c>
      <c r="FC190" s="379">
        <f t="shared" si="481"/>
        <v>1</v>
      </c>
      <c r="FD190" s="379">
        <f t="shared" si="473"/>
        <v>0.70160107207437339</v>
      </c>
      <c r="FE190" s="379"/>
      <c r="FF190" s="379">
        <f t="shared" si="487"/>
        <v>1</v>
      </c>
      <c r="FG190" s="379">
        <f t="shared" si="482"/>
        <v>1</v>
      </c>
      <c r="FH190" s="379">
        <f t="shared" si="474"/>
        <v>1.302469694320038</v>
      </c>
      <c r="FI190" s="379"/>
      <c r="FJ190" s="379">
        <f t="shared" si="483"/>
        <v>1</v>
      </c>
      <c r="FK190" s="379">
        <f t="shared" si="484"/>
        <v>1</v>
      </c>
      <c r="FL190" s="379">
        <f t="shared" si="475"/>
        <v>1.0723554872160701</v>
      </c>
      <c r="FN190" s="379">
        <f t="shared" si="488"/>
        <v>1</v>
      </c>
      <c r="FO190" s="379">
        <f t="shared" si="485"/>
        <v>1</v>
      </c>
      <c r="FP190" s="379">
        <f t="shared" si="476"/>
        <v>0.70160107207437339</v>
      </c>
      <c r="FR190" s="336"/>
      <c r="FT190" s="331">
        <f t="shared" si="477"/>
        <v>1994</v>
      </c>
      <c r="FU190" s="379">
        <f t="shared" si="470"/>
        <v>1.0051372260541922</v>
      </c>
      <c r="FV190" s="379">
        <f t="shared" si="471"/>
        <v>0.78686229805118968</v>
      </c>
      <c r="FW190" s="379">
        <f t="shared" si="471"/>
        <v>1.0884941265808235</v>
      </c>
      <c r="FX190" s="379">
        <f t="shared" si="471"/>
        <v>1.1058741243898018</v>
      </c>
      <c r="FY190" s="379">
        <f t="shared" si="471"/>
        <v>1</v>
      </c>
      <c r="FZ190" s="379">
        <f t="shared" si="471"/>
        <v>1.0611941188403511</v>
      </c>
    </row>
    <row r="191" spans="1:182" x14ac:dyDescent="0.2">
      <c r="A191" s="373" t="s">
        <v>115</v>
      </c>
      <c r="B191" s="330">
        <f t="shared" si="478"/>
        <v>1964</v>
      </c>
      <c r="D191" s="384"/>
      <c r="E191" s="384"/>
      <c r="F191" s="384"/>
      <c r="G191" s="384"/>
      <c r="H191" s="384"/>
      <c r="J191" s="385"/>
      <c r="K191" s="385"/>
      <c r="L191" s="385"/>
      <c r="M191" s="385"/>
      <c r="N191" s="385"/>
      <c r="W191" s="386"/>
      <c r="X191" s="386"/>
      <c r="Y191" s="386"/>
      <c r="Z191" s="386"/>
      <c r="AA191" s="386"/>
      <c r="AV191" s="402"/>
      <c r="AW191" s="402"/>
      <c r="AX191" s="402"/>
      <c r="AY191" s="402"/>
      <c r="AZ191" s="402"/>
      <c r="BC191" s="379"/>
      <c r="BD191" s="379"/>
      <c r="BE191" s="379"/>
      <c r="BF191" s="379"/>
      <c r="BG191" s="379"/>
      <c r="BH191" s="379"/>
      <c r="BI191" s="379"/>
      <c r="BJ191" s="379"/>
      <c r="BK191" s="379"/>
      <c r="BL191" s="379"/>
      <c r="BM191" s="379"/>
      <c r="BN191" s="379"/>
      <c r="BO191" s="379"/>
      <c r="BP191" s="379"/>
      <c r="BQ191" s="379"/>
      <c r="BR191" s="379"/>
      <c r="BS191" s="379"/>
      <c r="BT191" s="379"/>
      <c r="BU191" s="379"/>
      <c r="BV191" s="387"/>
      <c r="BW191" s="379"/>
      <c r="CK191" s="343"/>
      <c r="CL191" s="387"/>
      <c r="CM191" s="387"/>
      <c r="CN191" s="387"/>
      <c r="CO191" s="387"/>
      <c r="CP191" s="387"/>
      <c r="CQ191" s="387"/>
      <c r="CR191" s="387"/>
      <c r="CS191" s="387"/>
      <c r="CT191" s="387"/>
      <c r="CU191" s="387"/>
      <c r="CV191" s="387"/>
      <c r="CW191" s="343"/>
      <c r="CY191" s="334"/>
      <c r="DA191" s="379"/>
      <c r="DB191" s="379"/>
      <c r="DC191" s="379"/>
      <c r="DD191" s="379"/>
      <c r="DF191" s="379"/>
      <c r="DG191" s="379"/>
      <c r="DH191" s="379"/>
      <c r="DI191" s="379"/>
      <c r="DJ191" s="379"/>
      <c r="DK191" s="379"/>
      <c r="DL191" s="379"/>
      <c r="DM191" s="379"/>
      <c r="DN191" s="379"/>
      <c r="DO191" s="379"/>
      <c r="DR191" s="379"/>
      <c r="DS191" s="379"/>
      <c r="DT191" s="379"/>
      <c r="DU191" s="379"/>
      <c r="DW191" s="379"/>
      <c r="DX191" s="379"/>
      <c r="DY191" s="379"/>
      <c r="DZ191" s="379"/>
      <c r="EA191" s="379"/>
      <c r="EC191" s="379"/>
      <c r="ED191" s="379"/>
      <c r="EE191" s="379"/>
      <c r="EF191" s="379"/>
      <c r="EH191" s="379"/>
      <c r="EI191" s="379"/>
      <c r="EJ191" s="379"/>
      <c r="EK191" s="379"/>
      <c r="EM191" s="379"/>
      <c r="EN191" s="379"/>
      <c r="EO191" s="379"/>
      <c r="EP191" s="379"/>
      <c r="ER191" s="379"/>
      <c r="ES191" s="379"/>
      <c r="ET191" s="379"/>
      <c r="EU191" s="379"/>
      <c r="EX191" s="379">
        <f t="shared" si="479"/>
        <v>1</v>
      </c>
      <c r="EY191" s="379">
        <f t="shared" si="480"/>
        <v>1</v>
      </c>
      <c r="EZ191" s="379">
        <f t="shared" si="472"/>
        <v>0.90235181254390984</v>
      </c>
      <c r="FA191" s="379"/>
      <c r="FB191" s="379">
        <f t="shared" si="486"/>
        <v>1</v>
      </c>
      <c r="FC191" s="379">
        <f t="shared" si="481"/>
        <v>1</v>
      </c>
      <c r="FD191" s="379">
        <f t="shared" si="473"/>
        <v>0.70160107207437339</v>
      </c>
      <c r="FE191" s="379"/>
      <c r="FF191" s="379">
        <f t="shared" si="487"/>
        <v>1</v>
      </c>
      <c r="FG191" s="379">
        <f t="shared" si="482"/>
        <v>1</v>
      </c>
      <c r="FH191" s="379">
        <f t="shared" si="474"/>
        <v>1.302469694320038</v>
      </c>
      <c r="FI191" s="379"/>
      <c r="FJ191" s="379">
        <f t="shared" si="483"/>
        <v>1</v>
      </c>
      <c r="FK191" s="379">
        <f t="shared" si="484"/>
        <v>1</v>
      </c>
      <c r="FL191" s="379">
        <f t="shared" si="475"/>
        <v>1.0723554872160701</v>
      </c>
      <c r="FN191" s="379">
        <f t="shared" si="488"/>
        <v>1</v>
      </c>
      <c r="FO191" s="379">
        <f t="shared" si="485"/>
        <v>1</v>
      </c>
      <c r="FP191" s="379">
        <f t="shared" si="476"/>
        <v>0.70160107207437339</v>
      </c>
      <c r="FR191" s="336"/>
      <c r="FT191" s="331">
        <f t="shared" si="477"/>
        <v>1995</v>
      </c>
      <c r="FU191" s="379">
        <f t="shared" si="470"/>
        <v>1.0634381185693866</v>
      </c>
      <c r="FV191" s="379">
        <f t="shared" si="471"/>
        <v>0.80564355742557991</v>
      </c>
      <c r="FW191" s="379">
        <f t="shared" si="471"/>
        <v>1.0734712482036193</v>
      </c>
      <c r="FX191" s="379">
        <f t="shared" si="471"/>
        <v>1.1149084106574223</v>
      </c>
      <c r="FY191" s="379">
        <f t="shared" si="471"/>
        <v>1</v>
      </c>
      <c r="FZ191" s="379">
        <f t="shared" si="471"/>
        <v>1.1029089891229837</v>
      </c>
    </row>
    <row r="192" spans="1:182" x14ac:dyDescent="0.2">
      <c r="A192" s="373" t="s">
        <v>115</v>
      </c>
      <c r="B192" s="330">
        <f t="shared" si="478"/>
        <v>1965</v>
      </c>
      <c r="D192" s="384"/>
      <c r="E192" s="384"/>
      <c r="F192" s="384"/>
      <c r="G192" s="384"/>
      <c r="H192" s="384"/>
      <c r="J192" s="385"/>
      <c r="K192" s="385"/>
      <c r="L192" s="385"/>
      <c r="M192" s="385"/>
      <c r="N192" s="385"/>
      <c r="W192" s="386"/>
      <c r="X192" s="386"/>
      <c r="Y192" s="386"/>
      <c r="Z192" s="386"/>
      <c r="AA192" s="386"/>
      <c r="AV192" s="402"/>
      <c r="AW192" s="402"/>
      <c r="AX192" s="402"/>
      <c r="AY192" s="402"/>
      <c r="AZ192" s="402"/>
      <c r="BC192" s="379"/>
      <c r="BD192" s="379"/>
      <c r="BE192" s="379"/>
      <c r="BF192" s="379"/>
      <c r="BG192" s="379"/>
      <c r="BH192" s="379"/>
      <c r="BI192" s="379"/>
      <c r="BJ192" s="379"/>
      <c r="BK192" s="379"/>
      <c r="BL192" s="379"/>
      <c r="BM192" s="379"/>
      <c r="BN192" s="379"/>
      <c r="BO192" s="379"/>
      <c r="BP192" s="379"/>
      <c r="BQ192" s="379"/>
      <c r="BR192" s="379"/>
      <c r="BS192" s="379"/>
      <c r="BT192" s="379"/>
      <c r="BU192" s="379"/>
      <c r="BV192" s="387"/>
      <c r="BW192" s="379"/>
      <c r="CK192" s="343"/>
      <c r="CL192" s="387"/>
      <c r="CM192" s="387"/>
      <c r="CN192" s="387"/>
      <c r="CO192" s="387"/>
      <c r="CP192" s="387"/>
      <c r="CQ192" s="387"/>
      <c r="CR192" s="387"/>
      <c r="CS192" s="387"/>
      <c r="CT192" s="387"/>
      <c r="CU192" s="387"/>
      <c r="CV192" s="387"/>
      <c r="CW192" s="343"/>
      <c r="CY192" s="334"/>
      <c r="DA192" s="379"/>
      <c r="DB192" s="379"/>
      <c r="DC192" s="379"/>
      <c r="DD192" s="379"/>
      <c r="DF192" s="379"/>
      <c r="DG192" s="379"/>
      <c r="DH192" s="379"/>
      <c r="DI192" s="379"/>
      <c r="DJ192" s="379"/>
      <c r="DK192" s="379"/>
      <c r="DL192" s="379"/>
      <c r="DM192" s="379"/>
      <c r="DN192" s="379"/>
      <c r="DO192" s="379"/>
      <c r="DR192" s="379"/>
      <c r="DS192" s="379"/>
      <c r="DT192" s="379"/>
      <c r="DU192" s="379"/>
      <c r="DW192" s="379"/>
      <c r="DX192" s="379"/>
      <c r="DY192" s="379"/>
      <c r="DZ192" s="379"/>
      <c r="EA192" s="379"/>
      <c r="EC192" s="379"/>
      <c r="ED192" s="379"/>
      <c r="EE192" s="379"/>
      <c r="EF192" s="379"/>
      <c r="EH192" s="379"/>
      <c r="EI192" s="379"/>
      <c r="EJ192" s="379"/>
      <c r="EK192" s="379"/>
      <c r="EM192" s="379"/>
      <c r="EN192" s="379"/>
      <c r="EO192" s="379"/>
      <c r="EP192" s="379"/>
      <c r="ER192" s="379"/>
      <c r="ES192" s="379"/>
      <c r="ET192" s="379"/>
      <c r="EU192" s="379"/>
      <c r="EX192" s="379">
        <f t="shared" si="479"/>
        <v>1</v>
      </c>
      <c r="EY192" s="379">
        <f t="shared" si="480"/>
        <v>1</v>
      </c>
      <c r="EZ192" s="379">
        <f t="shared" si="472"/>
        <v>0.90235181254390984</v>
      </c>
      <c r="FA192" s="379"/>
      <c r="FB192" s="379">
        <f t="shared" si="486"/>
        <v>1</v>
      </c>
      <c r="FC192" s="379">
        <f t="shared" si="481"/>
        <v>1</v>
      </c>
      <c r="FD192" s="379">
        <f t="shared" si="473"/>
        <v>0.70160107207437339</v>
      </c>
      <c r="FE192" s="379"/>
      <c r="FF192" s="379">
        <f t="shared" si="487"/>
        <v>1</v>
      </c>
      <c r="FG192" s="379">
        <f t="shared" si="482"/>
        <v>1</v>
      </c>
      <c r="FH192" s="379">
        <f t="shared" si="474"/>
        <v>1.302469694320038</v>
      </c>
      <c r="FI192" s="379"/>
      <c r="FJ192" s="379">
        <f t="shared" si="483"/>
        <v>1</v>
      </c>
      <c r="FK192" s="379">
        <f t="shared" si="484"/>
        <v>1</v>
      </c>
      <c r="FL192" s="379">
        <f t="shared" si="475"/>
        <v>1.0723554872160701</v>
      </c>
      <c r="FN192" s="379">
        <f t="shared" si="488"/>
        <v>1</v>
      </c>
      <c r="FO192" s="379">
        <f t="shared" si="485"/>
        <v>1</v>
      </c>
      <c r="FP192" s="379">
        <f t="shared" si="476"/>
        <v>0.70160107207437339</v>
      </c>
      <c r="FR192" s="336"/>
      <c r="FT192" s="331">
        <f t="shared" si="477"/>
        <v>1996</v>
      </c>
      <c r="FU192" s="379">
        <f t="shared" si="470"/>
        <v>1.0613742063937637</v>
      </c>
      <c r="FV192" s="379">
        <f t="shared" si="471"/>
        <v>0.82088684235172504</v>
      </c>
      <c r="FW192" s="379">
        <f t="shared" si="471"/>
        <v>1.0504272090214035</v>
      </c>
      <c r="FX192" s="379">
        <f t="shared" si="471"/>
        <v>1.1102371430070677</v>
      </c>
      <c r="FY192" s="379">
        <f t="shared" si="471"/>
        <v>1</v>
      </c>
      <c r="FZ192" s="379">
        <f t="shared" si="471"/>
        <v>1.108673123099764</v>
      </c>
    </row>
    <row r="193" spans="1:182" x14ac:dyDescent="0.2">
      <c r="A193" s="373" t="s">
        <v>115</v>
      </c>
      <c r="B193" s="330">
        <f t="shared" si="478"/>
        <v>1966</v>
      </c>
      <c r="D193" s="384"/>
      <c r="E193" s="384"/>
      <c r="F193" s="384"/>
      <c r="G193" s="384"/>
      <c r="H193" s="384"/>
      <c r="J193" s="385"/>
      <c r="K193" s="385"/>
      <c r="L193" s="385"/>
      <c r="M193" s="385"/>
      <c r="N193" s="385"/>
      <c r="W193" s="386"/>
      <c r="X193" s="386"/>
      <c r="Y193" s="386"/>
      <c r="Z193" s="386"/>
      <c r="AA193" s="386"/>
      <c r="AV193" s="402"/>
      <c r="AW193" s="402"/>
      <c r="AX193" s="402"/>
      <c r="AY193" s="402"/>
      <c r="AZ193" s="402"/>
      <c r="BC193" s="379"/>
      <c r="BD193" s="379"/>
      <c r="BE193" s="379"/>
      <c r="BF193" s="379"/>
      <c r="BG193" s="379"/>
      <c r="BH193" s="379"/>
      <c r="BI193" s="379"/>
      <c r="BJ193" s="379"/>
      <c r="BK193" s="379"/>
      <c r="BL193" s="379"/>
      <c r="BM193" s="379"/>
      <c r="BN193" s="379"/>
      <c r="BO193" s="379"/>
      <c r="BP193" s="379"/>
      <c r="BQ193" s="379"/>
      <c r="BR193" s="379"/>
      <c r="BS193" s="379"/>
      <c r="BT193" s="379"/>
      <c r="BU193" s="379"/>
      <c r="BV193" s="387"/>
      <c r="BW193" s="379"/>
      <c r="CK193" s="343"/>
      <c r="CL193" s="387"/>
      <c r="CM193" s="387"/>
      <c r="CN193" s="387"/>
      <c r="CO193" s="387"/>
      <c r="CP193" s="387"/>
      <c r="CQ193" s="387"/>
      <c r="CR193" s="387"/>
      <c r="CS193" s="387"/>
      <c r="CT193" s="387"/>
      <c r="CU193" s="387"/>
      <c r="CV193" s="387"/>
      <c r="CW193" s="343"/>
      <c r="CY193" s="334"/>
      <c r="DA193" s="379"/>
      <c r="DB193" s="379"/>
      <c r="DC193" s="379"/>
      <c r="DD193" s="379"/>
      <c r="DF193" s="379"/>
      <c r="DG193" s="379"/>
      <c r="DH193" s="379"/>
      <c r="DI193" s="379"/>
      <c r="DJ193" s="379"/>
      <c r="DK193" s="379"/>
      <c r="DL193" s="379"/>
      <c r="DM193" s="379"/>
      <c r="DN193" s="379"/>
      <c r="DO193" s="379"/>
      <c r="DR193" s="379"/>
      <c r="DS193" s="379"/>
      <c r="DT193" s="379"/>
      <c r="DU193" s="379"/>
      <c r="DW193" s="379"/>
      <c r="DX193" s="379"/>
      <c r="DY193" s="379"/>
      <c r="DZ193" s="379"/>
      <c r="EA193" s="379"/>
      <c r="EC193" s="379"/>
      <c r="ED193" s="379"/>
      <c r="EE193" s="379"/>
      <c r="EF193" s="379"/>
      <c r="EH193" s="379"/>
      <c r="EI193" s="379"/>
      <c r="EJ193" s="379"/>
      <c r="EK193" s="379"/>
      <c r="EM193" s="379"/>
      <c r="EN193" s="379"/>
      <c r="EO193" s="379"/>
      <c r="EP193" s="379"/>
      <c r="ER193" s="379"/>
      <c r="ES193" s="379"/>
      <c r="ET193" s="379"/>
      <c r="EU193" s="379"/>
      <c r="EX193" s="379">
        <f t="shared" si="479"/>
        <v>1</v>
      </c>
      <c r="EY193" s="379">
        <f t="shared" si="480"/>
        <v>1</v>
      </c>
      <c r="EZ193" s="379">
        <f t="shared" si="472"/>
        <v>0.90235181254390984</v>
      </c>
      <c r="FA193" s="379"/>
      <c r="FB193" s="379">
        <f t="shared" si="486"/>
        <v>1</v>
      </c>
      <c r="FC193" s="379">
        <f t="shared" si="481"/>
        <v>1</v>
      </c>
      <c r="FD193" s="379">
        <f t="shared" si="473"/>
        <v>0.70160107207437339</v>
      </c>
      <c r="FE193" s="379"/>
      <c r="FF193" s="379">
        <f t="shared" si="487"/>
        <v>1</v>
      </c>
      <c r="FG193" s="379">
        <f t="shared" si="482"/>
        <v>1</v>
      </c>
      <c r="FH193" s="379">
        <f t="shared" si="474"/>
        <v>1.302469694320038</v>
      </c>
      <c r="FI193" s="379"/>
      <c r="FJ193" s="379">
        <f t="shared" si="483"/>
        <v>1</v>
      </c>
      <c r="FK193" s="379">
        <f t="shared" si="484"/>
        <v>1</v>
      </c>
      <c r="FL193" s="379">
        <f t="shared" si="475"/>
        <v>1.0723554872160701</v>
      </c>
      <c r="FN193" s="379">
        <f t="shared" si="488"/>
        <v>1</v>
      </c>
      <c r="FO193" s="379">
        <f t="shared" si="485"/>
        <v>1</v>
      </c>
      <c r="FP193" s="379">
        <f t="shared" si="476"/>
        <v>0.70160107207437339</v>
      </c>
      <c r="FR193" s="336"/>
      <c r="FT193" s="331">
        <f t="shared" si="477"/>
        <v>1997</v>
      </c>
      <c r="FU193" s="379">
        <f t="shared" si="470"/>
        <v>0.97791433905102143</v>
      </c>
      <c r="FV193" s="379">
        <f t="shared" si="471"/>
        <v>0.8134998237502411</v>
      </c>
      <c r="FW193" s="379">
        <f t="shared" si="471"/>
        <v>1.0654471471481546</v>
      </c>
      <c r="FX193" s="379">
        <f t="shared" si="471"/>
        <v>1.1110501230798422</v>
      </c>
      <c r="FY193" s="379">
        <f t="shared" si="471"/>
        <v>1</v>
      </c>
      <c r="FZ193" s="379">
        <f t="shared" si="471"/>
        <v>1.0154949974851248</v>
      </c>
    </row>
    <row r="194" spans="1:182" x14ac:dyDescent="0.2">
      <c r="A194" s="373" t="s">
        <v>115</v>
      </c>
      <c r="B194" s="330">
        <f t="shared" si="478"/>
        <v>1967</v>
      </c>
      <c r="D194" s="384"/>
      <c r="E194" s="384"/>
      <c r="F194" s="384"/>
      <c r="G194" s="384"/>
      <c r="H194" s="384"/>
      <c r="J194" s="385"/>
      <c r="K194" s="385"/>
      <c r="L194" s="385"/>
      <c r="M194" s="385"/>
      <c r="N194" s="385"/>
      <c r="W194" s="386"/>
      <c r="X194" s="386"/>
      <c r="Y194" s="386"/>
      <c r="Z194" s="386"/>
      <c r="AA194" s="386"/>
      <c r="AV194" s="402"/>
      <c r="AW194" s="402"/>
      <c r="AX194" s="402"/>
      <c r="AY194" s="402"/>
      <c r="AZ194" s="402"/>
      <c r="BC194" s="379"/>
      <c r="BD194" s="379"/>
      <c r="BE194" s="379"/>
      <c r="BF194" s="379"/>
      <c r="BG194" s="379"/>
      <c r="BH194" s="379"/>
      <c r="BI194" s="379"/>
      <c r="BJ194" s="379"/>
      <c r="BK194" s="379"/>
      <c r="BL194" s="379"/>
      <c r="BM194" s="379"/>
      <c r="BN194" s="379"/>
      <c r="BO194" s="379"/>
      <c r="BP194" s="379"/>
      <c r="BQ194" s="379"/>
      <c r="BR194" s="379"/>
      <c r="BS194" s="379"/>
      <c r="BT194" s="379"/>
      <c r="BU194" s="379"/>
      <c r="BV194" s="387"/>
      <c r="BW194" s="379"/>
      <c r="CK194" s="343"/>
      <c r="CL194" s="387"/>
      <c r="CM194" s="387"/>
      <c r="CN194" s="387"/>
      <c r="CO194" s="387"/>
      <c r="CP194" s="387"/>
      <c r="CQ194" s="387"/>
      <c r="CR194" s="387"/>
      <c r="CS194" s="387"/>
      <c r="CT194" s="387"/>
      <c r="CU194" s="387"/>
      <c r="CV194" s="387"/>
      <c r="CW194" s="343"/>
      <c r="CY194" s="334"/>
      <c r="DA194" s="379"/>
      <c r="DB194" s="379"/>
      <c r="DC194" s="379"/>
      <c r="DD194" s="379"/>
      <c r="DF194" s="379"/>
      <c r="DG194" s="379"/>
      <c r="DH194" s="379"/>
      <c r="DI194" s="379"/>
      <c r="DJ194" s="379"/>
      <c r="DK194" s="379"/>
      <c r="DL194" s="379"/>
      <c r="DM194" s="379"/>
      <c r="DN194" s="379"/>
      <c r="DO194" s="379"/>
      <c r="DR194" s="379"/>
      <c r="DS194" s="379"/>
      <c r="DT194" s="379"/>
      <c r="DU194" s="379"/>
      <c r="DW194" s="379"/>
      <c r="DX194" s="379"/>
      <c r="DY194" s="379"/>
      <c r="DZ194" s="379"/>
      <c r="EA194" s="379"/>
      <c r="EC194" s="379"/>
      <c r="ED194" s="379"/>
      <c r="EE194" s="379"/>
      <c r="EF194" s="379"/>
      <c r="EH194" s="379"/>
      <c r="EI194" s="379"/>
      <c r="EJ194" s="379"/>
      <c r="EK194" s="379"/>
      <c r="EM194" s="379"/>
      <c r="EN194" s="379"/>
      <c r="EO194" s="379"/>
      <c r="EP194" s="379"/>
      <c r="ER194" s="379"/>
      <c r="ES194" s="379"/>
      <c r="ET194" s="379"/>
      <c r="EU194" s="379"/>
      <c r="EX194" s="379">
        <f t="shared" si="479"/>
        <v>1</v>
      </c>
      <c r="EY194" s="379">
        <f t="shared" si="480"/>
        <v>1</v>
      </c>
      <c r="EZ194" s="379">
        <f t="shared" si="472"/>
        <v>0.90235181254390984</v>
      </c>
      <c r="FA194" s="379"/>
      <c r="FB194" s="379">
        <f t="shared" si="486"/>
        <v>1</v>
      </c>
      <c r="FC194" s="379">
        <f t="shared" si="481"/>
        <v>1</v>
      </c>
      <c r="FD194" s="379">
        <f t="shared" si="473"/>
        <v>0.70160107207437339</v>
      </c>
      <c r="FE194" s="379"/>
      <c r="FF194" s="379">
        <f t="shared" si="487"/>
        <v>1</v>
      </c>
      <c r="FG194" s="379">
        <f t="shared" si="482"/>
        <v>1</v>
      </c>
      <c r="FH194" s="379">
        <f t="shared" si="474"/>
        <v>1.302469694320038</v>
      </c>
      <c r="FI194" s="379"/>
      <c r="FJ194" s="379">
        <f t="shared" si="483"/>
        <v>1</v>
      </c>
      <c r="FK194" s="379">
        <f t="shared" si="484"/>
        <v>1</v>
      </c>
      <c r="FL194" s="379">
        <f t="shared" si="475"/>
        <v>1.0723554872160701</v>
      </c>
      <c r="FN194" s="379">
        <f t="shared" si="488"/>
        <v>1</v>
      </c>
      <c r="FO194" s="379">
        <f t="shared" si="485"/>
        <v>1</v>
      </c>
      <c r="FP194" s="379">
        <f t="shared" si="476"/>
        <v>0.70160107207437339</v>
      </c>
      <c r="FR194" s="336"/>
      <c r="FT194" s="331">
        <f t="shared" si="477"/>
        <v>1998</v>
      </c>
      <c r="FU194" s="379">
        <f t="shared" si="470"/>
        <v>0.99261442742362338</v>
      </c>
      <c r="FV194" s="379">
        <f t="shared" si="471"/>
        <v>0.80177563726014378</v>
      </c>
      <c r="FW194" s="379">
        <f t="shared" si="471"/>
        <v>1.053807942291531</v>
      </c>
      <c r="FX194" s="379">
        <f t="shared" si="471"/>
        <v>1.1192698409190902</v>
      </c>
      <c r="FY194" s="379">
        <f t="shared" si="471"/>
        <v>1</v>
      </c>
      <c r="FZ194" s="379">
        <f t="shared" si="471"/>
        <v>1.0496184559083483</v>
      </c>
    </row>
    <row r="195" spans="1:182" x14ac:dyDescent="0.2">
      <c r="A195" s="373" t="s">
        <v>115</v>
      </c>
      <c r="B195" s="330">
        <f t="shared" si="478"/>
        <v>1968</v>
      </c>
      <c r="D195" s="384"/>
      <c r="E195" s="384"/>
      <c r="F195" s="384"/>
      <c r="G195" s="384"/>
      <c r="H195" s="384"/>
      <c r="J195" s="385"/>
      <c r="K195" s="385"/>
      <c r="L195" s="385"/>
      <c r="M195" s="385"/>
      <c r="N195" s="385"/>
      <c r="W195" s="386"/>
      <c r="X195" s="386"/>
      <c r="Y195" s="386"/>
      <c r="Z195" s="386"/>
      <c r="AA195" s="386"/>
      <c r="AV195" s="402"/>
      <c r="AW195" s="402"/>
      <c r="AX195" s="402"/>
      <c r="AY195" s="402"/>
      <c r="AZ195" s="402"/>
      <c r="BC195" s="379"/>
      <c r="BD195" s="379"/>
      <c r="BE195" s="379"/>
      <c r="BF195" s="379"/>
      <c r="BG195" s="379"/>
      <c r="BH195" s="379"/>
      <c r="BI195" s="379"/>
      <c r="BJ195" s="379"/>
      <c r="BK195" s="379"/>
      <c r="BL195" s="379"/>
      <c r="BM195" s="379"/>
      <c r="BN195" s="379"/>
      <c r="BO195" s="379"/>
      <c r="BP195" s="379"/>
      <c r="BQ195" s="379"/>
      <c r="BR195" s="379"/>
      <c r="BS195" s="379"/>
      <c r="BT195" s="379"/>
      <c r="BU195" s="379"/>
      <c r="BV195" s="387"/>
      <c r="BW195" s="379"/>
      <c r="CK195" s="343"/>
      <c r="CL195" s="387"/>
      <c r="CM195" s="387"/>
      <c r="CN195" s="387"/>
      <c r="CO195" s="387"/>
      <c r="CP195" s="387"/>
      <c r="CQ195" s="387"/>
      <c r="CR195" s="387"/>
      <c r="CS195" s="387"/>
      <c r="CT195" s="387"/>
      <c r="CU195" s="387"/>
      <c r="CV195" s="387"/>
      <c r="CW195" s="343"/>
      <c r="CY195" s="334"/>
      <c r="DA195" s="379"/>
      <c r="DB195" s="379"/>
      <c r="DC195" s="379"/>
      <c r="DD195" s="379"/>
      <c r="DF195" s="379"/>
      <c r="DG195" s="379"/>
      <c r="DH195" s="379"/>
      <c r="DI195" s="379"/>
      <c r="DJ195" s="379"/>
      <c r="DK195" s="379"/>
      <c r="DL195" s="379"/>
      <c r="DM195" s="379"/>
      <c r="DN195" s="379"/>
      <c r="DO195" s="379"/>
      <c r="DR195" s="379"/>
      <c r="DS195" s="379"/>
      <c r="DT195" s="379"/>
      <c r="DU195" s="379"/>
      <c r="DW195" s="379"/>
      <c r="DX195" s="379"/>
      <c r="DY195" s="379"/>
      <c r="DZ195" s="379"/>
      <c r="EA195" s="379"/>
      <c r="EC195" s="379"/>
      <c r="ED195" s="379"/>
      <c r="EE195" s="379"/>
      <c r="EF195" s="379"/>
      <c r="EH195" s="379"/>
      <c r="EI195" s="379"/>
      <c r="EJ195" s="379"/>
      <c r="EK195" s="379"/>
      <c r="EM195" s="379"/>
      <c r="EN195" s="379"/>
      <c r="EO195" s="379"/>
      <c r="EP195" s="379"/>
      <c r="ER195" s="379"/>
      <c r="ES195" s="379"/>
      <c r="ET195" s="379"/>
      <c r="EU195" s="379"/>
      <c r="EX195" s="379">
        <f t="shared" si="479"/>
        <v>1</v>
      </c>
      <c r="EY195" s="379">
        <f t="shared" si="480"/>
        <v>1</v>
      </c>
      <c r="EZ195" s="379">
        <f t="shared" si="472"/>
        <v>0.90235181254390984</v>
      </c>
      <c r="FA195" s="379"/>
      <c r="FB195" s="379">
        <f t="shared" si="486"/>
        <v>1</v>
      </c>
      <c r="FC195" s="379">
        <f t="shared" si="481"/>
        <v>1</v>
      </c>
      <c r="FD195" s="379">
        <f t="shared" si="473"/>
        <v>0.70160107207437339</v>
      </c>
      <c r="FE195" s="379"/>
      <c r="FF195" s="379">
        <f t="shared" si="487"/>
        <v>1</v>
      </c>
      <c r="FG195" s="379">
        <f t="shared" si="482"/>
        <v>1</v>
      </c>
      <c r="FH195" s="379">
        <f t="shared" si="474"/>
        <v>1.302469694320038</v>
      </c>
      <c r="FI195" s="379"/>
      <c r="FJ195" s="379">
        <f t="shared" si="483"/>
        <v>1</v>
      </c>
      <c r="FK195" s="379">
        <f t="shared" si="484"/>
        <v>1</v>
      </c>
      <c r="FL195" s="379">
        <f t="shared" si="475"/>
        <v>1.0723554872160701</v>
      </c>
      <c r="FN195" s="379">
        <f t="shared" si="488"/>
        <v>1</v>
      </c>
      <c r="FO195" s="379">
        <f t="shared" si="485"/>
        <v>1</v>
      </c>
      <c r="FP195" s="379">
        <f t="shared" si="476"/>
        <v>0.70160107207437339</v>
      </c>
      <c r="FR195" s="336"/>
      <c r="FT195" s="331">
        <f t="shared" si="477"/>
        <v>1999</v>
      </c>
      <c r="FU195" s="379">
        <f t="shared" si="470"/>
        <v>0.92340161121784625</v>
      </c>
      <c r="FV195" s="379">
        <f t="shared" si="471"/>
        <v>0.79333536269417038</v>
      </c>
      <c r="FW195" s="379">
        <f t="shared" si="471"/>
        <v>1.017243447661675</v>
      </c>
      <c r="FX195" s="379">
        <f t="shared" si="471"/>
        <v>1.1359396704472335</v>
      </c>
      <c r="FY195" s="379">
        <f t="shared" si="471"/>
        <v>1</v>
      </c>
      <c r="FZ195" s="379">
        <f t="shared" si="471"/>
        <v>1.0072879693121135</v>
      </c>
    </row>
    <row r="196" spans="1:182" x14ac:dyDescent="0.2">
      <c r="A196" s="373" t="s">
        <v>115</v>
      </c>
      <c r="B196" s="330">
        <f t="shared" si="478"/>
        <v>1969</v>
      </c>
      <c r="D196" s="384"/>
      <c r="E196" s="384"/>
      <c r="F196" s="384"/>
      <c r="G196" s="384"/>
      <c r="H196" s="384"/>
      <c r="J196" s="385"/>
      <c r="K196" s="385"/>
      <c r="L196" s="385"/>
      <c r="M196" s="385"/>
      <c r="N196" s="385"/>
      <c r="W196" s="386"/>
      <c r="X196" s="386"/>
      <c r="Y196" s="386"/>
      <c r="Z196" s="386"/>
      <c r="AA196" s="386"/>
      <c r="AV196" s="402"/>
      <c r="AW196" s="402"/>
      <c r="AX196" s="402"/>
      <c r="AY196" s="402"/>
      <c r="AZ196" s="402"/>
      <c r="BC196" s="379"/>
      <c r="BD196" s="379"/>
      <c r="BE196" s="379"/>
      <c r="BF196" s="379"/>
      <c r="BG196" s="379"/>
      <c r="BH196" s="379"/>
      <c r="BI196" s="379"/>
      <c r="BJ196" s="379"/>
      <c r="BK196" s="379"/>
      <c r="BL196" s="379"/>
      <c r="BM196" s="379"/>
      <c r="BN196" s="379"/>
      <c r="BO196" s="379"/>
      <c r="BP196" s="379"/>
      <c r="BQ196" s="379"/>
      <c r="BR196" s="379"/>
      <c r="BS196" s="379"/>
      <c r="BT196" s="379"/>
      <c r="BU196" s="379"/>
      <c r="BV196" s="387"/>
      <c r="BW196" s="379"/>
      <c r="CK196" s="343"/>
      <c r="CL196" s="387"/>
      <c r="CM196" s="387"/>
      <c r="CN196" s="387"/>
      <c r="CO196" s="387"/>
      <c r="CP196" s="388">
        <f>FL196</f>
        <v>1.0723554872160701</v>
      </c>
      <c r="CQ196" s="387"/>
      <c r="CR196" s="387"/>
      <c r="CS196" s="387"/>
      <c r="CT196" s="387"/>
      <c r="CU196" s="387"/>
      <c r="CV196" s="387"/>
      <c r="CW196" s="343"/>
      <c r="CY196" s="334"/>
      <c r="DA196" s="379" t="e">
        <f t="shared" ref="DA196" si="489">D196/$H196</f>
        <v>#DIV/0!</v>
      </c>
      <c r="DB196" s="379" t="e">
        <f t="shared" ref="DB196" si="490">E196/$H196</f>
        <v>#DIV/0!</v>
      </c>
      <c r="DC196" s="379" t="e">
        <f t="shared" ref="DC196" si="491">F196/$H196</f>
        <v>#DIV/0!</v>
      </c>
      <c r="DD196" s="379" t="e">
        <f t="shared" ref="DD196" si="492">G196/$H196</f>
        <v>#DIV/0!</v>
      </c>
      <c r="DF196" s="379"/>
      <c r="DG196" s="379"/>
      <c r="DH196" s="379"/>
      <c r="DI196" s="379"/>
      <c r="DJ196" s="379"/>
      <c r="DK196" s="379"/>
      <c r="DL196" s="379"/>
      <c r="DM196" s="379"/>
      <c r="DN196" s="379"/>
      <c r="DO196" s="379"/>
      <c r="DR196" s="379"/>
      <c r="DS196" s="379"/>
      <c r="DT196" s="379"/>
      <c r="DU196" s="379"/>
      <c r="DW196" s="379"/>
      <c r="DX196" s="379"/>
      <c r="DY196" s="379"/>
      <c r="DZ196" s="379"/>
      <c r="EA196" s="379"/>
      <c r="EC196" s="379"/>
      <c r="ED196" s="379"/>
      <c r="EE196" s="379"/>
      <c r="EF196" s="379"/>
      <c r="EH196" s="379"/>
      <c r="EI196" s="379"/>
      <c r="EJ196" s="379"/>
      <c r="EK196" s="379"/>
      <c r="EM196" s="379"/>
      <c r="EN196" s="379"/>
      <c r="EO196" s="379"/>
      <c r="EP196" s="379"/>
      <c r="ER196" s="379"/>
      <c r="ES196" s="379"/>
      <c r="ET196" s="379"/>
      <c r="EU196" s="379"/>
      <c r="EX196" s="379">
        <f t="shared" si="479"/>
        <v>1</v>
      </c>
      <c r="EY196" s="379">
        <f t="shared" si="480"/>
        <v>1</v>
      </c>
      <c r="EZ196" s="379">
        <f t="shared" si="472"/>
        <v>0.90235181254390984</v>
      </c>
      <c r="FA196" s="379"/>
      <c r="FB196" s="379">
        <f t="shared" si="486"/>
        <v>1</v>
      </c>
      <c r="FC196" s="379">
        <f t="shared" si="481"/>
        <v>1</v>
      </c>
      <c r="FD196" s="379">
        <f t="shared" si="473"/>
        <v>0.70160107207437339</v>
      </c>
      <c r="FE196" s="379"/>
      <c r="FF196" s="379">
        <f t="shared" si="487"/>
        <v>1</v>
      </c>
      <c r="FG196" s="379">
        <f t="shared" si="482"/>
        <v>1</v>
      </c>
      <c r="FH196" s="379">
        <f t="shared" si="474"/>
        <v>1.302469694320038</v>
      </c>
      <c r="FI196" s="379"/>
      <c r="FJ196" s="379">
        <f t="shared" si="483"/>
        <v>1</v>
      </c>
      <c r="FK196" s="379">
        <f t="shared" si="484"/>
        <v>1</v>
      </c>
      <c r="FL196" s="379">
        <f t="shared" si="475"/>
        <v>1.0723554872160701</v>
      </c>
      <c r="FN196" s="379">
        <f t="shared" si="488"/>
        <v>1</v>
      </c>
      <c r="FO196" s="379">
        <f t="shared" si="485"/>
        <v>1</v>
      </c>
      <c r="FP196" s="379">
        <f t="shared" si="476"/>
        <v>0.70160107207437339</v>
      </c>
      <c r="FR196" s="336"/>
      <c r="FT196" s="331">
        <f t="shared" si="477"/>
        <v>2000</v>
      </c>
      <c r="FU196" s="379">
        <f t="shared" si="470"/>
        <v>0.93455197240853372</v>
      </c>
      <c r="FV196" s="379">
        <f t="shared" si="471"/>
        <v>0.84649166317785496</v>
      </c>
      <c r="FW196" s="379">
        <f t="shared" si="471"/>
        <v>0.96352681094456205</v>
      </c>
      <c r="FX196" s="379">
        <f t="shared" si="471"/>
        <v>1.1207686582340441</v>
      </c>
      <c r="FY196" s="379">
        <f t="shared" si="471"/>
        <v>1</v>
      </c>
      <c r="FZ196" s="379">
        <f t="shared" si="471"/>
        <v>1.0223532732587706</v>
      </c>
    </row>
    <row r="197" spans="1:182" x14ac:dyDescent="0.2">
      <c r="A197" s="373" t="s">
        <v>115</v>
      </c>
      <c r="B197" s="330">
        <f t="shared" si="478"/>
        <v>1970</v>
      </c>
      <c r="D197" s="384">
        <f>NonManufacturing_Data!L12</f>
        <v>40.236578666666666</v>
      </c>
      <c r="E197" s="384">
        <f>Mining!H194</f>
        <v>211.08702249660834</v>
      </c>
      <c r="F197" s="384">
        <f>NonManufacturing_Data!N12</f>
        <v>34.759215403515491</v>
      </c>
      <c r="G197" s="384"/>
      <c r="H197" s="384">
        <f t="shared" ref="H197:H211" si="493">SUM(D197:G197)</f>
        <v>286.08281656679048</v>
      </c>
      <c r="J197" s="390">
        <f t="shared" ref="J197:L216" si="494">J36</f>
        <v>202706.26569</v>
      </c>
      <c r="K197" s="390">
        <f t="shared" si="494"/>
        <v>413284.83373000001</v>
      </c>
      <c r="L197" s="390">
        <f t="shared" si="494"/>
        <v>777394.15519999992</v>
      </c>
      <c r="M197" s="390"/>
      <c r="N197" s="390">
        <f>SUM(J197:M197)</f>
        <v>1393385.2546199998</v>
      </c>
      <c r="P197" s="384">
        <f t="shared" ref="P197:R216" si="495">P36</f>
        <v>46358.753140000001</v>
      </c>
      <c r="Q197" s="384">
        <f t="shared" si="495"/>
        <v>344191.78821514657</v>
      </c>
      <c r="R197" s="384">
        <f t="shared" si="495"/>
        <v>514801.42218000005</v>
      </c>
      <c r="S197" s="399"/>
      <c r="T197" s="384">
        <f>SUM(P197:S197)</f>
        <v>905351.96353514655</v>
      </c>
      <c r="U197" s="384">
        <f t="shared" ref="U197:U244" si="496">U36</f>
        <v>758007.34288384661</v>
      </c>
      <c r="W197" s="393">
        <f t="shared" ref="W197" si="497">D197/J197*1000</f>
        <v>0.19849696569419678</v>
      </c>
      <c r="X197" s="393">
        <f t="shared" ref="X197" si="498">E197/K197*1000</f>
        <v>0.5107543400310498</v>
      </c>
      <c r="Y197" s="393">
        <f t="shared" ref="Y197" si="499">F197/L197*1000</f>
        <v>4.4712473294287888E-2</v>
      </c>
      <c r="Z197" s="384"/>
      <c r="AA197" s="384">
        <f>H197/N197*1000</f>
        <v>0.20531494474929707</v>
      </c>
      <c r="AD197" s="393">
        <f>D197/P197*1000</f>
        <v>0.86793919036508993</v>
      </c>
      <c r="AE197" s="393">
        <f>E197/Q197*1000</f>
        <v>0.6132831453975961</v>
      </c>
      <c r="AF197" s="393">
        <f>F197/R197*1000</f>
        <v>6.7519656912217979E-2</v>
      </c>
      <c r="AG197" s="406"/>
      <c r="AH197" s="393">
        <f>H197/U197*1000</f>
        <v>0.37741430772739681</v>
      </c>
      <c r="AJ197" s="394">
        <f>W197/W$247</f>
        <v>0.68777126158403556</v>
      </c>
      <c r="AK197" s="394">
        <f>X197/X$247</f>
        <v>1.049714724548106</v>
      </c>
      <c r="AL197" s="394">
        <f>Y197/Y$247</f>
        <v>0.93149752865683288</v>
      </c>
      <c r="AM197" s="395"/>
      <c r="AN197" s="394">
        <f>AA197/AA$247</f>
        <v>1.0286039314849842</v>
      </c>
      <c r="AP197" s="389">
        <f>J197/P197</f>
        <v>4.3725564636702394</v>
      </c>
      <c r="AQ197" s="389">
        <f>K197/Q197</f>
        <v>1.2007399591755075</v>
      </c>
      <c r="AR197" s="389">
        <f>L197/R197</f>
        <v>1.510085484822504</v>
      </c>
      <c r="AS197" s="389"/>
      <c r="AT197" s="389">
        <f>N197/T197</f>
        <v>1.5390536617154058</v>
      </c>
      <c r="AV197" s="389">
        <f t="shared" ref="AV197:AX216" si="500">AV36</f>
        <v>6.1158712478467103E-2</v>
      </c>
      <c r="AW197" s="389">
        <f t="shared" si="500"/>
        <v>0.4540744775712402</v>
      </c>
      <c r="AX197" s="389">
        <f t="shared" si="500"/>
        <v>0.67915096999117819</v>
      </c>
      <c r="AY197" s="402"/>
      <c r="AZ197" s="389">
        <f t="shared" ref="AZ197:AZ244" si="501">T197/$T197</f>
        <v>1</v>
      </c>
      <c r="BC197" s="379">
        <f t="shared" ref="BC197:BC238" si="502">AJ197/AJ$247</f>
        <v>0.68777126158403556</v>
      </c>
      <c r="BD197" s="379">
        <f t="shared" ref="BD197:BD238" si="503">AK197/AK$247</f>
        <v>1.049714724548106</v>
      </c>
      <c r="BE197" s="379">
        <f t="shared" ref="BE197:BE238" si="504">AL197/AL$247</f>
        <v>0.93149752865683288</v>
      </c>
      <c r="BF197" s="379" t="e">
        <f t="shared" ref="BF197:BF238" si="505">AM197/AM$247</f>
        <v>#DIV/0!</v>
      </c>
      <c r="BG197" s="379"/>
      <c r="BH197" s="379"/>
      <c r="BI197" s="379"/>
      <c r="BJ197" s="379"/>
      <c r="BK197" s="379"/>
      <c r="BL197" s="379"/>
      <c r="BM197" s="379"/>
      <c r="BN197" s="379">
        <f>0.987*BO197</f>
        <v>1.0360684331289807</v>
      </c>
      <c r="BO197" s="379">
        <f>X197/X$212</f>
        <v>1.049714724548106</v>
      </c>
      <c r="BP197" s="379">
        <f>AE197/AE$212</f>
        <v>0.59299892297199808</v>
      </c>
      <c r="BQ197" s="379">
        <f>BS197*BX197</f>
        <v>1.0497147245481062</v>
      </c>
      <c r="BR197" s="387">
        <f>AJ197</f>
        <v>0.68777126158403556</v>
      </c>
      <c r="BS197" s="396">
        <f>Mining!BZ194</f>
        <v>0.94700257066060645</v>
      </c>
      <c r="BT197" s="387">
        <f t="shared" ref="BT197:BT237" si="506">AL197</f>
        <v>0.93149752865683288</v>
      </c>
      <c r="BU197" s="387">
        <v>1</v>
      </c>
      <c r="BV197" s="387"/>
      <c r="BW197" s="387">
        <v>1</v>
      </c>
      <c r="BX197" s="396">
        <f>Mining!BW194</f>
        <v>1.1084602693484245</v>
      </c>
      <c r="BY197" s="387">
        <v>1</v>
      </c>
      <c r="BZ197" s="387">
        <v>1</v>
      </c>
      <c r="CB197" s="664">
        <f>AV197</f>
        <v>6.1158712478467103E-2</v>
      </c>
      <c r="CC197" s="664">
        <f>AW197</f>
        <v>0.4540744775712402</v>
      </c>
      <c r="CD197" s="664">
        <f>AX197</f>
        <v>0.67915096999117819</v>
      </c>
      <c r="CE197" s="664"/>
      <c r="CG197" s="664">
        <v>1</v>
      </c>
      <c r="CH197" s="664">
        <v>1</v>
      </c>
      <c r="CI197" s="664">
        <v>1</v>
      </c>
      <c r="CJ197" s="664">
        <v>1</v>
      </c>
      <c r="CK197" s="343"/>
      <c r="CL197" s="388">
        <f>T197/T$212</f>
        <v>0.9958071075470758</v>
      </c>
      <c r="CM197" s="388">
        <f>AH197/AH$212</f>
        <v>0.88424486081944886</v>
      </c>
      <c r="CN197" s="388">
        <f t="shared" ref="CN197:CN237" si="507">FD197</f>
        <v>0.70160107207437339</v>
      </c>
      <c r="CO197" s="388">
        <f t="shared" ref="CO197:CO237" si="508">FH197</f>
        <v>1.302469694320038</v>
      </c>
      <c r="CP197" s="388">
        <f t="shared" ref="CP197:CP237" si="509">FL197</f>
        <v>1.0723554872160701</v>
      </c>
      <c r="CQ197" s="388">
        <v>1</v>
      </c>
      <c r="CR197" s="388">
        <f t="shared" ref="CR197:CR237" si="510">EZ197</f>
        <v>0.90235181254390984</v>
      </c>
      <c r="CS197" s="388">
        <f t="shared" ref="CS197:CS237" si="511">CL197*CN197*CO197*CP197*CQ197*CR197</f>
        <v>0.88053731721598227</v>
      </c>
      <c r="CT197" s="388">
        <f t="shared" ref="CT197:CT237" si="512">CL197*CM197</f>
        <v>0.88053731721598194</v>
      </c>
      <c r="CU197" s="388"/>
      <c r="CV197" s="388">
        <f>CN197*CO197*CP197</f>
        <v>0.97993360076108937</v>
      </c>
      <c r="CW197" s="343"/>
      <c r="CY197" s="334"/>
      <c r="DA197" s="379">
        <f t="shared" ref="DA197:DA244" si="513">D197/$H197</f>
        <v>0.14064661117901436</v>
      </c>
      <c r="DB197" s="379">
        <f t="shared" ref="DB197:DB244" si="514">E197/$H197</f>
        <v>0.73785285334439787</v>
      </c>
      <c r="DC197" s="379">
        <f t="shared" ref="DC197:DC244" si="515">F197/$H197</f>
        <v>0.12150053547658782</v>
      </c>
      <c r="DD197" s="379">
        <f t="shared" ref="DD197:DD244" si="516">G197/$H197</f>
        <v>0</v>
      </c>
      <c r="DF197" s="379" t="e">
        <f t="shared" ref="DF197:DH197" si="517">(DA197-DA196)/LN(DA197/DA196)</f>
        <v>#DIV/0!</v>
      </c>
      <c r="DG197" s="379" t="e">
        <f t="shared" si="517"/>
        <v>#DIV/0!</v>
      </c>
      <c r="DH197" s="379" t="e">
        <f t="shared" si="517"/>
        <v>#DIV/0!</v>
      </c>
      <c r="DI197" s="379"/>
      <c r="DJ197" s="379" t="e">
        <f t="shared" ref="DJ197" si="518">SUM(DF197:DI197)</f>
        <v>#DIV/0!</v>
      </c>
      <c r="DK197" s="379"/>
      <c r="DL197" s="379" t="e">
        <f t="shared" ref="DL197:DO197" si="519">DF197/$DJ197</f>
        <v>#DIV/0!</v>
      </c>
      <c r="DM197" s="379" t="e">
        <f t="shared" si="519"/>
        <v>#DIV/0!</v>
      </c>
      <c r="DN197" s="379" t="e">
        <f t="shared" si="519"/>
        <v>#DIV/0!</v>
      </c>
      <c r="DO197" s="379" t="e">
        <f t="shared" si="519"/>
        <v>#DIV/0!</v>
      </c>
      <c r="DR197" s="379"/>
      <c r="DS197" s="379"/>
      <c r="DT197" s="379"/>
      <c r="DU197" s="379"/>
      <c r="DW197" s="379" t="e">
        <f>LN(AP197/AP196)</f>
        <v>#DIV/0!</v>
      </c>
      <c r="DX197" s="379" t="e">
        <f>LN(AQ197/AQ196)</f>
        <v>#DIV/0!</v>
      </c>
      <c r="DY197" s="379" t="e">
        <f>LN(AR197/AR196)</f>
        <v>#DIV/0!</v>
      </c>
      <c r="DZ197" s="379">
        <f>M197/$N197</f>
        <v>0</v>
      </c>
      <c r="EA197" s="379"/>
      <c r="EC197" s="379"/>
      <c r="ED197" s="379"/>
      <c r="EE197" s="379"/>
      <c r="EF197" s="379"/>
      <c r="EH197" s="379"/>
      <c r="EI197" s="379"/>
      <c r="EJ197" s="379"/>
      <c r="EK197" s="379"/>
      <c r="EM197" s="379"/>
      <c r="EN197" s="379"/>
      <c r="EO197" s="379"/>
      <c r="EP197" s="379"/>
      <c r="ER197" s="379"/>
      <c r="ES197" s="379"/>
      <c r="ET197" s="379"/>
      <c r="EU197" s="379"/>
      <c r="EX197" s="379" t="e">
        <f t="shared" si="479"/>
        <v>#DIV/0!</v>
      </c>
      <c r="EY197" s="379">
        <f t="shared" si="480"/>
        <v>1</v>
      </c>
      <c r="EZ197" s="379">
        <f t="shared" si="472"/>
        <v>0.90235181254390984</v>
      </c>
      <c r="FA197" s="379"/>
      <c r="FB197" s="379" t="e">
        <f t="shared" si="486"/>
        <v>#DIV/0!</v>
      </c>
      <c r="FC197" s="379">
        <f t="shared" si="481"/>
        <v>1</v>
      </c>
      <c r="FD197" s="379">
        <f t="shared" si="473"/>
        <v>0.70160107207437339</v>
      </c>
      <c r="FE197" s="379"/>
      <c r="FF197" s="379" t="e">
        <f t="shared" si="487"/>
        <v>#DIV/0!</v>
      </c>
      <c r="FG197" s="379">
        <f t="shared" si="482"/>
        <v>1</v>
      </c>
      <c r="FH197" s="379">
        <f t="shared" si="474"/>
        <v>1.302469694320038</v>
      </c>
      <c r="FI197" s="379"/>
      <c r="FJ197" s="379" t="e">
        <f t="shared" si="483"/>
        <v>#DIV/0!</v>
      </c>
      <c r="FK197" s="379">
        <f t="shared" si="484"/>
        <v>1</v>
      </c>
      <c r="FL197" s="379">
        <f t="shared" si="475"/>
        <v>1.0723554872160701</v>
      </c>
      <c r="FN197" s="379" t="e">
        <f t="shared" si="488"/>
        <v>#DIV/0!</v>
      </c>
      <c r="FO197" s="379">
        <f t="shared" si="485"/>
        <v>1</v>
      </c>
      <c r="FP197" s="379">
        <f t="shared" si="476"/>
        <v>0.70160107207437339</v>
      </c>
      <c r="FR197" s="336"/>
      <c r="FT197" s="331">
        <f t="shared" si="477"/>
        <v>2001</v>
      </c>
      <c r="FU197" s="379">
        <f t="shared" si="470"/>
        <v>0.97825774373019048</v>
      </c>
      <c r="FV197" s="379">
        <f t="shared" si="471"/>
        <v>0.82524461091169055</v>
      </c>
      <c r="FW197" s="379">
        <f t="shared" si="471"/>
        <v>1.0036353832577072</v>
      </c>
      <c r="FX197" s="379">
        <f t="shared" si="471"/>
        <v>1.1036433912280628</v>
      </c>
      <c r="FY197" s="379">
        <f t="shared" si="471"/>
        <v>1</v>
      </c>
      <c r="FZ197" s="379">
        <f t="shared" si="471"/>
        <v>1.0702022665754956</v>
      </c>
    </row>
    <row r="198" spans="1:182" x14ac:dyDescent="0.2">
      <c r="A198" s="373" t="s">
        <v>115</v>
      </c>
      <c r="B198" s="330">
        <f t="shared" si="478"/>
        <v>1971</v>
      </c>
      <c r="D198" s="384">
        <f>NonManufacturing_Data!L13</f>
        <v>43.52119733333334</v>
      </c>
      <c r="E198" s="384">
        <f>Mining!H195</f>
        <v>210.28396335722408</v>
      </c>
      <c r="F198" s="384">
        <f>NonManufacturing_Data!N13</f>
        <v>38.578481731649759</v>
      </c>
      <c r="G198" s="384"/>
      <c r="H198" s="384">
        <f t="shared" si="493"/>
        <v>292.38364242220717</v>
      </c>
      <c r="J198" s="390">
        <f t="shared" si="494"/>
        <v>210569.29371</v>
      </c>
      <c r="K198" s="390">
        <f t="shared" si="494"/>
        <v>404729.37784999999</v>
      </c>
      <c r="L198" s="390">
        <f t="shared" si="494"/>
        <v>862812.51940000011</v>
      </c>
      <c r="M198" s="390"/>
      <c r="N198" s="390">
        <f t="shared" ref="N198:N237" si="520">SUM(J198:M198)</f>
        <v>1478111.19096</v>
      </c>
      <c r="P198" s="384">
        <f t="shared" si="495"/>
        <v>48798.373960000004</v>
      </c>
      <c r="Q198" s="384">
        <f t="shared" si="495"/>
        <v>336219.60996565758</v>
      </c>
      <c r="R198" s="384">
        <f t="shared" si="495"/>
        <v>515897.19180000003</v>
      </c>
      <c r="S198" s="399"/>
      <c r="T198" s="384">
        <f t="shared" ref="T198:T237" si="521">SUM(P198:S198)</f>
        <v>900915.17572565761</v>
      </c>
      <c r="U198" s="384">
        <f t="shared" si="496"/>
        <v>762348.62973730511</v>
      </c>
      <c r="W198" s="393">
        <f t="shared" ref="W198:W244" si="522">D198/J198*1000</f>
        <v>0.20668349390615118</v>
      </c>
      <c r="X198" s="393">
        <f t="shared" ref="X198:X244" si="523">E198/K198*1000</f>
        <v>0.51956683864732722</v>
      </c>
      <c r="Y198" s="393">
        <f t="shared" ref="Y198:Y244" si="524">F198/L198*1000</f>
        <v>4.4712473294287888E-2</v>
      </c>
      <c r="Z198" s="384"/>
      <c r="AA198" s="384">
        <f t="shared" ref="AA198:AA244" si="525">H198/N198*1000</f>
        <v>0.19780896336513801</v>
      </c>
      <c r="AD198" s="393">
        <f t="shared" ref="AD198:AD237" si="526">D198/P198*1000</f>
        <v>0.89185753133921297</v>
      </c>
      <c r="AE198" s="393">
        <f t="shared" ref="AE198:AE237" si="527">E198/Q198*1000</f>
        <v>0.62543634316482333</v>
      </c>
      <c r="AF198" s="393">
        <f t="shared" ref="AF198:AF237" si="528">F198/R198*1000</f>
        <v>7.4779398579486039E-2</v>
      </c>
      <c r="AG198" s="384"/>
      <c r="AH198" s="393">
        <f t="shared" ref="AH198:AH244" si="529">H198/U198*1000</f>
        <v>0.38353009504714214</v>
      </c>
      <c r="AJ198" s="394">
        <f t="shared" ref="AJ198:AJ244" si="530">W198/W$247</f>
        <v>0.71613672710456866</v>
      </c>
      <c r="AK198" s="394">
        <f t="shared" ref="AK198:AK244" si="531">X198/X$247</f>
        <v>1.0678263857373262</v>
      </c>
      <c r="AL198" s="394">
        <f t="shared" ref="AL198:AL244" si="532">Y198/Y$247</f>
        <v>0.93149752865683288</v>
      </c>
      <c r="AM198" s="395"/>
      <c r="AN198" s="394">
        <f t="shared" ref="AN198:AN244" si="533">AA198/AA$247</f>
        <v>0.99099984002039754</v>
      </c>
      <c r="AP198" s="389">
        <f t="shared" ref="AP198:AP244" si="534">J198/P198</f>
        <v>4.3150883241028382</v>
      </c>
      <c r="AQ198" s="389">
        <f t="shared" ref="AQ198:AQ244" si="535">K198/Q198</f>
        <v>1.2037649377183568</v>
      </c>
      <c r="AR198" s="389">
        <f t="shared" ref="AR198:AR244" si="536">L198/R198</f>
        <v>1.6724505058645291</v>
      </c>
      <c r="AS198" s="389"/>
      <c r="AT198" s="389">
        <f t="shared" ref="AT198:AT244" si="537">N198/T198</f>
        <v>1.6406774253407708</v>
      </c>
      <c r="AV198" s="389">
        <f t="shared" si="500"/>
        <v>6.4010574763957079E-2</v>
      </c>
      <c r="AW198" s="389">
        <f t="shared" si="500"/>
        <v>0.44103130359336284</v>
      </c>
      <c r="AX198" s="389">
        <f t="shared" si="500"/>
        <v>0.67672082256876509</v>
      </c>
      <c r="AY198" s="402"/>
      <c r="AZ198" s="389">
        <f t="shared" si="501"/>
        <v>1</v>
      </c>
      <c r="BC198" s="379">
        <f t="shared" si="502"/>
        <v>0.71613672710456866</v>
      </c>
      <c r="BD198" s="379">
        <f t="shared" si="503"/>
        <v>1.0678263857373262</v>
      </c>
      <c r="BE198" s="379">
        <f t="shared" si="504"/>
        <v>0.93149752865683288</v>
      </c>
      <c r="BF198" s="379" t="e">
        <f t="shared" si="505"/>
        <v>#DIV/0!</v>
      </c>
      <c r="BG198" s="379"/>
      <c r="BH198" s="379"/>
      <c r="BI198" s="379"/>
      <c r="BJ198" s="379"/>
      <c r="BK198" s="379"/>
      <c r="BL198" s="379"/>
      <c r="BM198" s="379"/>
      <c r="BN198" s="379"/>
      <c r="BO198" s="379">
        <f t="shared" ref="BO198:BO214" si="538">X198/X$212</f>
        <v>1.0678263857373262</v>
      </c>
      <c r="BP198" s="379">
        <f t="shared" ref="BP198:BP214" si="539">AE198/AE$212</f>
        <v>0.60475015605367555</v>
      </c>
      <c r="BQ198" s="379">
        <f t="shared" ref="BQ198:BQ214" si="540">BS198*BX198</f>
        <v>1.067826385737326</v>
      </c>
      <c r="BR198" s="387">
        <f t="shared" ref="BR198:BR237" si="541">AJ198</f>
        <v>0.71613672710456866</v>
      </c>
      <c r="BS198" s="396">
        <f>Mining!BZ195</f>
        <v>0.98522712487127651</v>
      </c>
      <c r="BT198" s="387">
        <f t="shared" si="506"/>
        <v>0.93149752865683288</v>
      </c>
      <c r="BU198" s="387">
        <v>1</v>
      </c>
      <c r="BV198" s="387"/>
      <c r="BW198" s="387">
        <v>1</v>
      </c>
      <c r="BX198" s="396">
        <f>Mining!BW195</f>
        <v>1.0838377860098416</v>
      </c>
      <c r="BY198" s="387">
        <v>1</v>
      </c>
      <c r="BZ198" s="387">
        <v>1</v>
      </c>
      <c r="CB198" s="664">
        <f t="shared" ref="CB198:CB237" si="542">AV198</f>
        <v>6.4010574763957079E-2</v>
      </c>
      <c r="CC198" s="664">
        <f t="shared" ref="CC198:CC237" si="543">AW198</f>
        <v>0.44103130359336284</v>
      </c>
      <c r="CD198" s="664">
        <f t="shared" ref="CD198:CD237" si="544">AX198</f>
        <v>0.67672082256876509</v>
      </c>
      <c r="CE198" s="664"/>
      <c r="CG198" s="664">
        <v>1</v>
      </c>
      <c r="CH198" s="664">
        <v>1</v>
      </c>
      <c r="CI198" s="664">
        <v>1</v>
      </c>
      <c r="CJ198" s="664">
        <v>1</v>
      </c>
      <c r="CK198" s="343"/>
      <c r="CL198" s="388">
        <f t="shared" ref="CL198:CL200" si="545">T198/T$212</f>
        <v>0.99092703326290954</v>
      </c>
      <c r="CM198" s="388">
        <f t="shared" ref="CM198:CM238" si="546">AH198/AH$212</f>
        <v>0.89857355317855148</v>
      </c>
      <c r="CN198" s="388">
        <f t="shared" si="507"/>
        <v>0.7106779595890651</v>
      </c>
      <c r="CO198" s="388">
        <f t="shared" si="508"/>
        <v>1.2829590052988913</v>
      </c>
      <c r="CP198" s="388">
        <f t="shared" si="509"/>
        <v>1.0549470958947704</v>
      </c>
      <c r="CQ198" s="388">
        <v>1</v>
      </c>
      <c r="CR198" s="388">
        <f t="shared" si="510"/>
        <v>0.93419454090882248</v>
      </c>
      <c r="CS198" s="388">
        <f t="shared" si="511"/>
        <v>0.89042082521973309</v>
      </c>
      <c r="CT198" s="388">
        <f t="shared" si="512"/>
        <v>0.89042082521973331</v>
      </c>
      <c r="CU198" s="388"/>
      <c r="CV198" s="388">
        <f t="shared" ref="CV198:CV237" si="547">CN198*CO198*CP198</f>
        <v>0.96186983955652572</v>
      </c>
      <c r="CW198" s="343"/>
      <c r="CY198" s="334"/>
      <c r="DA198" s="379">
        <f t="shared" si="513"/>
        <v>0.14884963116537128</v>
      </c>
      <c r="DB198" s="379">
        <f t="shared" si="514"/>
        <v>0.71920563549711269</v>
      </c>
      <c r="DC198" s="379">
        <f t="shared" si="515"/>
        <v>0.13194473333751602</v>
      </c>
      <c r="DD198" s="379">
        <f t="shared" si="516"/>
        <v>0</v>
      </c>
      <c r="DF198" s="379">
        <f t="shared" ref="DF198:DF244" si="548">(DA198-DA197)/LN(DA198/DA197)</f>
        <v>0.14470937343257945</v>
      </c>
      <c r="DG198" s="379">
        <f t="shared" ref="DG198:DG244" si="549">(DB198-DB197)/LN(DB198/DB197)</f>
        <v>0.72848946862996622</v>
      </c>
      <c r="DH198" s="379">
        <f t="shared" ref="DH198:DH244" si="550">(DC198-DC197)/LN(DC198/DC197)</f>
        <v>0.12665086959666277</v>
      </c>
      <c r="DI198" s="379"/>
      <c r="DJ198" s="379">
        <f t="shared" ref="DJ198:DJ244" si="551">SUM(DF198:DI198)</f>
        <v>0.99984971165920844</v>
      </c>
      <c r="DK198" s="379"/>
      <c r="DL198" s="379">
        <f t="shared" ref="DL198:DL244" si="552">DF198/$DJ198</f>
        <v>0.14473112483319153</v>
      </c>
      <c r="DM198" s="379">
        <f t="shared" ref="DM198:DM244" si="553">DG198/$DJ198</f>
        <v>0.72859896856005357</v>
      </c>
      <c r="DN198" s="379">
        <f t="shared" ref="DN198:DN244" si="554">DH198/$DJ198</f>
        <v>0.12666990660675492</v>
      </c>
      <c r="DO198" s="379">
        <f t="shared" ref="DO198:DO244" si="555">DI198/$DJ198</f>
        <v>0</v>
      </c>
      <c r="DR198" s="379">
        <f>LN(AJ198/AJ197)</f>
        <v>4.0414794347884808E-2</v>
      </c>
      <c r="DS198" s="379">
        <f>LN(BS198/BS197)</f>
        <v>3.957039050430268E-2</v>
      </c>
      <c r="DT198" s="379">
        <f>LN(AL198/AL197)</f>
        <v>0</v>
      </c>
      <c r="DU198" s="379">
        <f t="shared" ref="DU198" si="556">LN(BU198/BU197)</f>
        <v>0</v>
      </c>
      <c r="DW198" s="379">
        <f t="shared" ref="DW198:DW244" si="557">LN(AP198/AP197)</f>
        <v>-1.3230047776926926E-2</v>
      </c>
      <c r="DX198" s="379">
        <f t="shared" ref="DX198:DX244" si="558">LN(AQ198/AQ197)</f>
        <v>2.5160939722906066E-3</v>
      </c>
      <c r="DY198" s="379">
        <f t="shared" ref="DY198:DY244" si="559">LN(AR198/AR197)</f>
        <v>0.10212365798661428</v>
      </c>
      <c r="DZ198" s="379">
        <f t="shared" ref="DZ198:DZ237" si="560">M198/$N198</f>
        <v>0</v>
      </c>
      <c r="EA198" s="379"/>
      <c r="EC198" s="379">
        <f>LN(AV198/AV197)</f>
        <v>4.5575971250963597E-2</v>
      </c>
      <c r="ED198" s="379">
        <f t="shared" ref="ED198:EE198" si="561">LN(AW198/AW197)</f>
        <v>-2.914537596820899E-2</v>
      </c>
      <c r="EE198" s="379">
        <f t="shared" si="561"/>
        <v>-3.5846309923182489E-3</v>
      </c>
      <c r="EF198" s="379"/>
      <c r="EH198" s="379">
        <f t="shared" ref="EH198:EK237" si="562">LN(BW198/BW197)</f>
        <v>0</v>
      </c>
      <c r="EI198" s="379">
        <f t="shared" si="562"/>
        <v>-2.2463659699885039E-2</v>
      </c>
      <c r="EJ198" s="379">
        <f t="shared" si="562"/>
        <v>0</v>
      </c>
      <c r="EK198" s="379">
        <f t="shared" si="562"/>
        <v>0</v>
      </c>
      <c r="EM198" s="379">
        <f>LN(BW198/BW197)</f>
        <v>0</v>
      </c>
      <c r="EN198" s="379">
        <f>LN(BX198/BX197)</f>
        <v>-2.2463659699885039E-2</v>
      </c>
      <c r="EO198" s="379">
        <f>LN(BY198/BY197)</f>
        <v>0</v>
      </c>
      <c r="EP198" s="379">
        <v>1</v>
      </c>
      <c r="ER198" s="379">
        <f t="shared" ref="ER198:EU228" si="563">LN(CG198/CG197)</f>
        <v>0</v>
      </c>
      <c r="ES198" s="379">
        <f t="shared" si="563"/>
        <v>0</v>
      </c>
      <c r="ET198" s="379">
        <f t="shared" si="563"/>
        <v>0</v>
      </c>
      <c r="EU198" s="379">
        <f t="shared" si="563"/>
        <v>0</v>
      </c>
      <c r="EX198" s="379">
        <f t="shared" si="479"/>
        <v>1.035288595780776</v>
      </c>
      <c r="EY198" s="379">
        <f t="shared" si="480"/>
        <v>1.035288595780776</v>
      </c>
      <c r="EZ198" s="379">
        <f t="shared" si="472"/>
        <v>0.93419454090882248</v>
      </c>
      <c r="FA198" s="379"/>
      <c r="FB198" s="379">
        <f t="shared" si="486"/>
        <v>1.0129373911699633</v>
      </c>
      <c r="FC198" s="379">
        <f t="shared" si="481"/>
        <v>1.0129373911699633</v>
      </c>
      <c r="FD198" s="379">
        <f t="shared" si="473"/>
        <v>0.7106779595890651</v>
      </c>
      <c r="FE198" s="379"/>
      <c r="FF198" s="379">
        <f t="shared" si="487"/>
        <v>0.98502023570588138</v>
      </c>
      <c r="FG198" s="379">
        <f t="shared" si="482"/>
        <v>0.98502023570588138</v>
      </c>
      <c r="FH198" s="379">
        <f t="shared" si="474"/>
        <v>1.2829590052988913</v>
      </c>
      <c r="FI198" s="379"/>
      <c r="FJ198" s="379">
        <f t="shared" si="483"/>
        <v>0.983766212297292</v>
      </c>
      <c r="FK198" s="379">
        <f t="shared" si="484"/>
        <v>0.983766212297292</v>
      </c>
      <c r="FL198" s="379">
        <f t="shared" si="475"/>
        <v>1.0549470958947704</v>
      </c>
      <c r="FN198" s="379">
        <f t="shared" si="488"/>
        <v>1.0129373911699633</v>
      </c>
      <c r="FO198" s="379">
        <f t="shared" si="485"/>
        <v>1.0129373911699633</v>
      </c>
      <c r="FP198" s="379">
        <f t="shared" si="476"/>
        <v>0.7106779595890651</v>
      </c>
      <c r="FR198" s="336"/>
      <c r="FT198" s="331">
        <f t="shared" si="477"/>
        <v>2002</v>
      </c>
      <c r="FU198" s="379">
        <f t="shared" si="470"/>
        <v>0.94713242440677592</v>
      </c>
      <c r="FV198" s="379">
        <f>CN229</f>
        <v>0.77818498811432113</v>
      </c>
      <c r="FW198" s="379">
        <f>CO229</f>
        <v>1.0201990467763349</v>
      </c>
      <c r="FX198" s="379">
        <f>CP229</f>
        <v>1.1264786346547553</v>
      </c>
      <c r="FY198" s="379">
        <f>CQ229</f>
        <v>1</v>
      </c>
      <c r="FZ198" s="379">
        <f>CR229</f>
        <v>1.0590585811711066</v>
      </c>
    </row>
    <row r="199" spans="1:182" x14ac:dyDescent="0.2">
      <c r="A199" s="373" t="s">
        <v>115</v>
      </c>
      <c r="B199" s="330">
        <f t="shared" si="478"/>
        <v>1972</v>
      </c>
      <c r="D199" s="384">
        <f>NonManufacturing_Data!L14</f>
        <v>45.984661333333335</v>
      </c>
      <c r="E199" s="384">
        <f>Mining!H196</f>
        <v>214.0369330628499</v>
      </c>
      <c r="F199" s="384">
        <f>NonManufacturing_Data!N14</f>
        <v>42.134449789835891</v>
      </c>
      <c r="G199" s="384"/>
      <c r="H199" s="384">
        <f t="shared" si="493"/>
        <v>302.15604418601913</v>
      </c>
      <c r="J199" s="390">
        <f t="shared" si="494"/>
        <v>216066.92165999999</v>
      </c>
      <c r="K199" s="390">
        <f t="shared" si="494"/>
        <v>404671.68283999996</v>
      </c>
      <c r="L199" s="390">
        <f t="shared" si="494"/>
        <v>942342.18519999995</v>
      </c>
      <c r="M199" s="390"/>
      <c r="N199" s="390">
        <f t="shared" si="520"/>
        <v>1563080.7896999998</v>
      </c>
      <c r="P199" s="384">
        <f t="shared" si="495"/>
        <v>48796.884569999995</v>
      </c>
      <c r="Q199" s="384">
        <f t="shared" si="495"/>
        <v>337520.35547103907</v>
      </c>
      <c r="R199" s="384">
        <f t="shared" si="495"/>
        <v>522217.23677999998</v>
      </c>
      <c r="S199" s="399"/>
      <c r="T199" s="384">
        <f t="shared" si="521"/>
        <v>908534.4768210391</v>
      </c>
      <c r="U199" s="384">
        <f t="shared" si="496"/>
        <v>772148.80057262501</v>
      </c>
      <c r="W199" s="393">
        <f t="shared" si="522"/>
        <v>0.21282601233007883</v>
      </c>
      <c r="X199" s="393">
        <f t="shared" si="523"/>
        <v>0.52891502454713712</v>
      </c>
      <c r="Y199" s="393">
        <f t="shared" si="524"/>
        <v>4.4712473294287888E-2</v>
      </c>
      <c r="Z199" s="384"/>
      <c r="AA199" s="384">
        <f t="shared" si="525"/>
        <v>0.19330801464459912</v>
      </c>
      <c r="AD199" s="393">
        <f t="shared" si="526"/>
        <v>0.94236879543749408</v>
      </c>
      <c r="AE199" s="393">
        <f t="shared" si="527"/>
        <v>0.63414525848120396</v>
      </c>
      <c r="AF199" s="393">
        <f t="shared" si="528"/>
        <v>8.0683759214149262E-2</v>
      </c>
      <c r="AG199" s="384"/>
      <c r="AH199" s="393">
        <f t="shared" si="529"/>
        <v>0.39131841422526387</v>
      </c>
      <c r="AJ199" s="394">
        <f t="shared" si="530"/>
        <v>0.73741991211927749</v>
      </c>
      <c r="AK199" s="394">
        <f t="shared" si="531"/>
        <v>1.0870390044421363</v>
      </c>
      <c r="AL199" s="394">
        <f t="shared" si="532"/>
        <v>0.93149752865683288</v>
      </c>
      <c r="AM199" s="395"/>
      <c r="AN199" s="394">
        <f t="shared" si="533"/>
        <v>0.96845061178466552</v>
      </c>
      <c r="AP199" s="389">
        <f t="shared" si="534"/>
        <v>4.4278835332212276</v>
      </c>
      <c r="AQ199" s="389">
        <f t="shared" si="535"/>
        <v>1.1989548964394914</v>
      </c>
      <c r="AR199" s="389">
        <f t="shared" si="536"/>
        <v>1.8045022623353018</v>
      </c>
      <c r="AS199" s="389"/>
      <c r="AT199" s="389">
        <f t="shared" si="537"/>
        <v>1.7204419090062684</v>
      </c>
      <c r="AV199" s="389">
        <f t="shared" si="500"/>
        <v>6.3196218829598985E-2</v>
      </c>
      <c r="AW199" s="389">
        <f t="shared" si="500"/>
        <v>0.43711827981955576</v>
      </c>
      <c r="AX199" s="389">
        <f t="shared" si="500"/>
        <v>0.67631683995717407</v>
      </c>
      <c r="AY199" s="402"/>
      <c r="AZ199" s="389">
        <f t="shared" si="501"/>
        <v>1</v>
      </c>
      <c r="BC199" s="379">
        <f t="shared" si="502"/>
        <v>0.73741991211927749</v>
      </c>
      <c r="BD199" s="379">
        <f t="shared" si="503"/>
        <v>1.0870390044421363</v>
      </c>
      <c r="BE199" s="379">
        <f t="shared" si="504"/>
        <v>0.93149752865683288</v>
      </c>
      <c r="BF199" s="379" t="e">
        <f t="shared" si="505"/>
        <v>#DIV/0!</v>
      </c>
      <c r="BG199" s="379"/>
      <c r="BH199" s="379"/>
      <c r="BI199" s="379"/>
      <c r="BJ199" s="379"/>
      <c r="BK199" s="379"/>
      <c r="BL199" s="379"/>
      <c r="BM199" s="379"/>
      <c r="BN199" s="379"/>
      <c r="BO199" s="379">
        <f t="shared" si="538"/>
        <v>1.0870390044421363</v>
      </c>
      <c r="BP199" s="379">
        <f t="shared" si="539"/>
        <v>0.61317102566606307</v>
      </c>
      <c r="BQ199" s="379">
        <f t="shared" si="540"/>
        <v>1.0870390044421363</v>
      </c>
      <c r="BR199" s="387">
        <f t="shared" si="541"/>
        <v>0.73741991211927749</v>
      </c>
      <c r="BS199" s="396">
        <f>Mining!BZ196</f>
        <v>1.004112091963808</v>
      </c>
      <c r="BT199" s="387">
        <f t="shared" si="506"/>
        <v>0.93149752865683288</v>
      </c>
      <c r="BU199" s="387">
        <v>1</v>
      </c>
      <c r="BV199" s="387"/>
      <c r="BW199" s="387">
        <v>1</v>
      </c>
      <c r="BX199" s="396">
        <f>Mining!BW196</f>
        <v>1.0825873058815003</v>
      </c>
      <c r="BY199" s="387">
        <v>1</v>
      </c>
      <c r="BZ199" s="387">
        <v>1</v>
      </c>
      <c r="CB199" s="664">
        <f t="shared" si="542"/>
        <v>6.3196218829598985E-2</v>
      </c>
      <c r="CC199" s="664">
        <f t="shared" si="543"/>
        <v>0.43711827981955576</v>
      </c>
      <c r="CD199" s="664">
        <f t="shared" si="544"/>
        <v>0.67631683995717407</v>
      </c>
      <c r="CE199" s="664"/>
      <c r="CG199" s="664">
        <v>1</v>
      </c>
      <c r="CH199" s="664">
        <v>1</v>
      </c>
      <c r="CI199" s="664">
        <v>1</v>
      </c>
      <c r="CJ199" s="664">
        <v>1</v>
      </c>
      <c r="CK199" s="343"/>
      <c r="CL199" s="388">
        <f t="shared" si="545"/>
        <v>0.99930759075979247</v>
      </c>
      <c r="CM199" s="388">
        <f t="shared" si="546"/>
        <v>0.91682082432506551</v>
      </c>
      <c r="CN199" s="388">
        <f t="shared" si="507"/>
        <v>0.71878014141629454</v>
      </c>
      <c r="CO199" s="388">
        <f t="shared" si="508"/>
        <v>1.2722657508267292</v>
      </c>
      <c r="CP199" s="388">
        <f t="shared" si="509"/>
        <v>1.0540781394704417</v>
      </c>
      <c r="CQ199" s="388">
        <v>1</v>
      </c>
      <c r="CR199" s="388">
        <f t="shared" si="510"/>
        <v>0.95112534908220625</v>
      </c>
      <c r="CS199" s="388">
        <f t="shared" si="511"/>
        <v>0.91618600911468762</v>
      </c>
      <c r="CT199" s="388">
        <f t="shared" si="512"/>
        <v>0.91618600911468817</v>
      </c>
      <c r="CU199" s="388"/>
      <c r="CV199" s="388">
        <f t="shared" si="547"/>
        <v>0.9639326984710862</v>
      </c>
      <c r="CW199" s="343"/>
      <c r="CY199" s="334"/>
      <c r="DA199" s="379">
        <f t="shared" si="513"/>
        <v>0.15218845433726744</v>
      </c>
      <c r="DB199" s="379">
        <f t="shared" si="514"/>
        <v>0.70836555210883145</v>
      </c>
      <c r="DC199" s="379">
        <f t="shared" si="515"/>
        <v>0.13944599355390114</v>
      </c>
      <c r="DD199" s="379">
        <f t="shared" si="516"/>
        <v>0</v>
      </c>
      <c r="DF199" s="379">
        <f t="shared" si="548"/>
        <v>0.15051287071616651</v>
      </c>
      <c r="DG199" s="379">
        <f t="shared" si="549"/>
        <v>0.71377187478896797</v>
      </c>
      <c r="DH199" s="379">
        <f t="shared" si="550"/>
        <v>0.1356608005029937</v>
      </c>
      <c r="DI199" s="379"/>
      <c r="DJ199" s="379">
        <f t="shared" si="551"/>
        <v>0.99994554600812813</v>
      </c>
      <c r="DK199" s="379"/>
      <c r="DL199" s="379">
        <f t="shared" si="552"/>
        <v>0.15052106718913577</v>
      </c>
      <c r="DM199" s="379">
        <f t="shared" si="553"/>
        <v>0.71381074463345429</v>
      </c>
      <c r="DN199" s="379">
        <f t="shared" si="554"/>
        <v>0.13566818817741</v>
      </c>
      <c r="DO199" s="379">
        <f t="shared" si="555"/>
        <v>0</v>
      </c>
      <c r="DR199" s="379">
        <f t="shared" ref="DR199:DR244" si="564">LN(AJ199/AJ198)</f>
        <v>2.9286380207249239E-2</v>
      </c>
      <c r="DS199" s="379">
        <f t="shared" ref="DS199:DS244" si="565">LN(BS199/BS198)</f>
        <v>1.8986741184639448E-2</v>
      </c>
      <c r="DT199" s="379">
        <f t="shared" ref="DT199:DT244" si="566">LN(AL199/AL198)</f>
        <v>0</v>
      </c>
      <c r="DU199" s="379">
        <f t="shared" ref="DU199:DU244" si="567">LN(BU199/BU198)</f>
        <v>0</v>
      </c>
      <c r="DW199" s="379">
        <f t="shared" si="557"/>
        <v>2.5803918745432759E-2</v>
      </c>
      <c r="DX199" s="379">
        <f t="shared" si="558"/>
        <v>-4.003835683358996E-3</v>
      </c>
      <c r="DY199" s="379">
        <f t="shared" si="559"/>
        <v>7.5994879142312455E-2</v>
      </c>
      <c r="DZ199" s="379">
        <f t="shared" si="560"/>
        <v>0</v>
      </c>
      <c r="EA199" s="379"/>
      <c r="EC199" s="379">
        <f t="shared" ref="EC199:EC244" si="568">LN(AV199/AV198)</f>
        <v>-1.280382967999346E-2</v>
      </c>
      <c r="ED199" s="379">
        <f t="shared" ref="ED199:ED244" si="569">LN(AW199/AW198)</f>
        <v>-8.912034457003554E-3</v>
      </c>
      <c r="EE199" s="379">
        <f t="shared" ref="EE199:EE244" si="570">LN(AX199/AX198)</f>
        <v>-5.9714911829055763E-4</v>
      </c>
      <c r="EF199" s="379"/>
      <c r="EH199" s="379">
        <f t="shared" si="562"/>
        <v>0</v>
      </c>
      <c r="EI199" s="379">
        <f t="shared" si="562"/>
        <v>-1.1544181904981964E-3</v>
      </c>
      <c r="EJ199" s="379">
        <f t="shared" si="562"/>
        <v>0</v>
      </c>
      <c r="EK199" s="379">
        <f t="shared" si="562"/>
        <v>0</v>
      </c>
      <c r="EM199" s="379">
        <f t="shared" ref="EM199:EM237" si="571">LN(BW199/BW198)</f>
        <v>0</v>
      </c>
      <c r="EN199" s="379">
        <f t="shared" ref="EN199:EN237" si="572">LN(BX199/BX198)</f>
        <v>-1.1544181904981964E-3</v>
      </c>
      <c r="EO199" s="379">
        <f t="shared" ref="EO199:EO237" si="573">LN(BY199/BY198)</f>
        <v>0</v>
      </c>
      <c r="EP199" s="379">
        <v>1</v>
      </c>
      <c r="ER199" s="379">
        <f t="shared" si="563"/>
        <v>0</v>
      </c>
      <c r="ES199" s="379">
        <f t="shared" si="563"/>
        <v>0</v>
      </c>
      <c r="ET199" s="379">
        <f t="shared" si="563"/>
        <v>0</v>
      </c>
      <c r="EU199" s="379">
        <f t="shared" si="563"/>
        <v>0</v>
      </c>
      <c r="EX199" s="379">
        <f t="shared" si="479"/>
        <v>1.0181234287206526</v>
      </c>
      <c r="EY199" s="379">
        <f t="shared" si="480"/>
        <v>1.0540515748517134</v>
      </c>
      <c r="EZ199" s="379">
        <f t="shared" si="472"/>
        <v>0.95112534908220625</v>
      </c>
      <c r="FA199" s="379"/>
      <c r="FB199" s="379">
        <f t="shared" si="486"/>
        <v>1.0114006375432192</v>
      </c>
      <c r="FC199" s="379">
        <f t="shared" si="481"/>
        <v>1.024485523220666</v>
      </c>
      <c r="FD199" s="379">
        <f t="shared" si="473"/>
        <v>0.71878014141629454</v>
      </c>
      <c r="FE199" s="379"/>
      <c r="FF199" s="379">
        <f t="shared" si="487"/>
        <v>0.99166516277761285</v>
      </c>
      <c r="FG199" s="379">
        <f t="shared" si="482"/>
        <v>0.97681025238051544</v>
      </c>
      <c r="FH199" s="379">
        <f t="shared" si="474"/>
        <v>1.2722657508267292</v>
      </c>
      <c r="FI199" s="379"/>
      <c r="FJ199" s="379">
        <f t="shared" si="483"/>
        <v>0.99917630331633678</v>
      </c>
      <c r="FK199" s="379">
        <f t="shared" si="484"/>
        <v>0.98295588733072281</v>
      </c>
      <c r="FL199" s="379">
        <f t="shared" si="475"/>
        <v>1.0540781394704417</v>
      </c>
      <c r="FN199" s="379">
        <f t="shared" si="488"/>
        <v>1.0114006375432192</v>
      </c>
      <c r="FO199" s="379">
        <f t="shared" si="485"/>
        <v>1.024485523220666</v>
      </c>
      <c r="FP199" s="379">
        <f t="shared" si="476"/>
        <v>0.71878014141629454</v>
      </c>
      <c r="FR199" s="336"/>
      <c r="FT199" s="331">
        <f t="shared" si="477"/>
        <v>2003</v>
      </c>
      <c r="FU199" s="379">
        <f t="shared" ref="FU199:FZ204" si="574">CM230</f>
        <v>0.9948595094416236</v>
      </c>
      <c r="FV199" s="379">
        <f t="shared" si="574"/>
        <v>0.82843149949725525</v>
      </c>
      <c r="FW199" s="379">
        <f t="shared" si="574"/>
        <v>0.97893894966966055</v>
      </c>
      <c r="FX199" s="379">
        <f t="shared" si="574"/>
        <v>1.1218425909246645</v>
      </c>
      <c r="FY199" s="379">
        <f t="shared" si="574"/>
        <v>1</v>
      </c>
      <c r="FZ199" s="379">
        <f t="shared" si="574"/>
        <v>1.0934970590712449</v>
      </c>
    </row>
    <row r="200" spans="1:182" x14ac:dyDescent="0.2">
      <c r="A200" s="373" t="s">
        <v>115</v>
      </c>
      <c r="B200" s="330">
        <f t="shared" si="478"/>
        <v>1973</v>
      </c>
      <c r="D200" s="384">
        <f>NonManufacturing_Data!L15</f>
        <v>50.090434666666667</v>
      </c>
      <c r="E200" s="384">
        <f>Mining!H197</f>
        <v>230.20038943492705</v>
      </c>
      <c r="F200" s="384">
        <f>NonManufacturing_Data!N15</f>
        <v>42.640386064024526</v>
      </c>
      <c r="G200" s="384"/>
      <c r="H200" s="384">
        <f t="shared" si="493"/>
        <v>322.93121016561827</v>
      </c>
      <c r="J200" s="390">
        <f t="shared" si="494"/>
        <v>219868.60239000001</v>
      </c>
      <c r="K200" s="390">
        <f t="shared" si="494"/>
        <v>415503.69024000003</v>
      </c>
      <c r="L200" s="390">
        <f t="shared" si="494"/>
        <v>953657.51260000002</v>
      </c>
      <c r="M200" s="390"/>
      <c r="N200" s="390">
        <f t="shared" si="520"/>
        <v>1589029.8052300001</v>
      </c>
      <c r="P200" s="384">
        <f t="shared" si="495"/>
        <v>48239.852710000006</v>
      </c>
      <c r="Q200" s="384">
        <f t="shared" si="495"/>
        <v>338436.42321975849</v>
      </c>
      <c r="R200" s="384">
        <f t="shared" si="495"/>
        <v>541066.68792000005</v>
      </c>
      <c r="S200" s="399"/>
      <c r="T200" s="384">
        <f t="shared" si="521"/>
        <v>927742.9638497585</v>
      </c>
      <c r="U200" s="384">
        <f t="shared" si="496"/>
        <v>779967.42853984004</v>
      </c>
      <c r="W200" s="393">
        <f t="shared" si="522"/>
        <v>0.22781986205477814</v>
      </c>
      <c r="X200" s="393">
        <f t="shared" si="523"/>
        <v>0.55402730431096892</v>
      </c>
      <c r="Y200" s="393">
        <f t="shared" si="524"/>
        <v>4.4712473294287895E-2</v>
      </c>
      <c r="Z200" s="384"/>
      <c r="AA200" s="384">
        <f t="shared" si="525"/>
        <v>0.20322539520828964</v>
      </c>
      <c r="AD200" s="393">
        <f t="shared" si="526"/>
        <v>1.0383620979896366</v>
      </c>
      <c r="AE200" s="393">
        <f t="shared" si="527"/>
        <v>0.68018798699290695</v>
      </c>
      <c r="AF200" s="393">
        <f t="shared" si="528"/>
        <v>7.8808004661948733E-2</v>
      </c>
      <c r="AG200" s="384"/>
      <c r="AH200" s="393">
        <f t="shared" si="529"/>
        <v>0.41403166125817675</v>
      </c>
      <c r="AJ200" s="394">
        <f t="shared" si="530"/>
        <v>0.7893720359469284</v>
      </c>
      <c r="AK200" s="394">
        <f t="shared" si="531"/>
        <v>1.1386503717257959</v>
      </c>
      <c r="AL200" s="394">
        <f t="shared" si="532"/>
        <v>0.93149752865683311</v>
      </c>
      <c r="AM200" s="395"/>
      <c r="AN200" s="394">
        <f t="shared" si="533"/>
        <v>1.01813553194623</v>
      </c>
      <c r="AP200" s="389">
        <f t="shared" si="534"/>
        <v>4.5578207651621163</v>
      </c>
      <c r="AQ200" s="389">
        <f t="shared" si="535"/>
        <v>1.2277156409084229</v>
      </c>
      <c r="AR200" s="389">
        <f t="shared" si="536"/>
        <v>1.7625507795833921</v>
      </c>
      <c r="AS200" s="389"/>
      <c r="AT200" s="389">
        <f t="shared" si="537"/>
        <v>1.7127910069359817</v>
      </c>
      <c r="AV200" s="389">
        <f t="shared" si="500"/>
        <v>6.1848547701932606E-2</v>
      </c>
      <c r="AW200" s="389">
        <f t="shared" si="500"/>
        <v>0.4339109696584868</v>
      </c>
      <c r="AX200" s="389">
        <f t="shared" si="500"/>
        <v>0.69370420881923134</v>
      </c>
      <c r="AY200" s="402"/>
      <c r="AZ200" s="389">
        <f t="shared" si="501"/>
        <v>1</v>
      </c>
      <c r="BC200" s="379">
        <f t="shared" si="502"/>
        <v>0.7893720359469284</v>
      </c>
      <c r="BD200" s="379">
        <f t="shared" si="503"/>
        <v>1.1386503717257959</v>
      </c>
      <c r="BE200" s="379">
        <f t="shared" si="504"/>
        <v>0.93149752865683311</v>
      </c>
      <c r="BF200" s="379" t="e">
        <f t="shared" si="505"/>
        <v>#DIV/0!</v>
      </c>
      <c r="BG200" s="379"/>
      <c r="BH200" s="379"/>
      <c r="BI200" s="379"/>
      <c r="BJ200" s="379"/>
      <c r="BK200" s="379"/>
      <c r="BL200" s="379"/>
      <c r="BM200" s="379"/>
      <c r="BN200" s="379"/>
      <c r="BO200" s="379">
        <f t="shared" si="538"/>
        <v>1.1386503717257959</v>
      </c>
      <c r="BP200" s="379">
        <f t="shared" si="539"/>
        <v>0.6576908997617894</v>
      </c>
      <c r="BQ200" s="379">
        <f t="shared" si="540"/>
        <v>1.1386503717257961</v>
      </c>
      <c r="BR200" s="387">
        <f t="shared" si="541"/>
        <v>0.7893720359469284</v>
      </c>
      <c r="BS200" s="396">
        <f>Mining!BZ197</f>
        <v>1.0240629768128047</v>
      </c>
      <c r="BT200" s="387">
        <f t="shared" si="506"/>
        <v>0.93149752865683311</v>
      </c>
      <c r="BU200" s="387">
        <v>1</v>
      </c>
      <c r="BV200" s="387"/>
      <c r="BW200" s="387">
        <v>1</v>
      </c>
      <c r="BX200" s="396">
        <f>Mining!BW197</f>
        <v>1.111894871221321</v>
      </c>
      <c r="BY200" s="387">
        <v>1</v>
      </c>
      <c r="BZ200" s="387">
        <v>1</v>
      </c>
      <c r="CB200" s="664">
        <f t="shared" si="542"/>
        <v>6.1848547701932606E-2</v>
      </c>
      <c r="CC200" s="664">
        <f t="shared" si="543"/>
        <v>0.4339109696584868</v>
      </c>
      <c r="CD200" s="664">
        <f t="shared" si="544"/>
        <v>0.69370420881923134</v>
      </c>
      <c r="CE200" s="664"/>
      <c r="CG200" s="664">
        <v>1</v>
      </c>
      <c r="CH200" s="664">
        <v>1</v>
      </c>
      <c r="CI200" s="664">
        <v>1</v>
      </c>
      <c r="CJ200" s="664">
        <v>1</v>
      </c>
      <c r="CK200" s="343"/>
      <c r="CL200" s="388">
        <f t="shared" si="545"/>
        <v>1.0204352280531774</v>
      </c>
      <c r="CM200" s="388">
        <f t="shared" si="546"/>
        <v>0.97003574371249468</v>
      </c>
      <c r="CN200" s="388">
        <f t="shared" si="507"/>
        <v>0.73190645228270579</v>
      </c>
      <c r="CO200" s="388">
        <f t="shared" si="508"/>
        <v>1.2657930752341353</v>
      </c>
      <c r="CP200" s="388">
        <f t="shared" si="509"/>
        <v>1.0742780706247188</v>
      </c>
      <c r="CQ200" s="388">
        <v>1</v>
      </c>
      <c r="CR200" s="388">
        <f t="shared" si="510"/>
        <v>0.97465908570855364</v>
      </c>
      <c r="CS200" s="388">
        <f t="shared" si="511"/>
        <v>0.98985864535499313</v>
      </c>
      <c r="CT200" s="388">
        <f t="shared" si="512"/>
        <v>0.98985864535499313</v>
      </c>
      <c r="CU200" s="388"/>
      <c r="CV200" s="388">
        <f t="shared" si="547"/>
        <v>0.99525645216481218</v>
      </c>
      <c r="CW200" s="343"/>
      <c r="CY200" s="334"/>
      <c r="DA200" s="379">
        <f t="shared" si="513"/>
        <v>0.15511177950554028</v>
      </c>
      <c r="DB200" s="379">
        <f t="shared" si="514"/>
        <v>0.71284652021359796</v>
      </c>
      <c r="DC200" s="379">
        <f t="shared" si="515"/>
        <v>0.13204170028086171</v>
      </c>
      <c r="DD200" s="379">
        <f t="shared" si="516"/>
        <v>0</v>
      </c>
      <c r="DF200" s="379">
        <f t="shared" si="548"/>
        <v>0.15364548191230537</v>
      </c>
      <c r="DG200" s="379">
        <f t="shared" si="549"/>
        <v>0.71060368146590935</v>
      </c>
      <c r="DH200" s="379">
        <f t="shared" si="550"/>
        <v>0.13571018398121112</v>
      </c>
      <c r="DI200" s="379"/>
      <c r="DJ200" s="379">
        <f t="shared" si="551"/>
        <v>0.99995934735942593</v>
      </c>
      <c r="DK200" s="379"/>
      <c r="DL200" s="379">
        <f t="shared" si="552"/>
        <v>0.15365172826078793</v>
      </c>
      <c r="DM200" s="379">
        <f t="shared" si="553"/>
        <v>0.71063257055638041</v>
      </c>
      <c r="DN200" s="379">
        <f t="shared" si="554"/>
        <v>0.13571570118283158</v>
      </c>
      <c r="DO200" s="379">
        <f t="shared" si="555"/>
        <v>0</v>
      </c>
      <c r="DR200" s="379">
        <f t="shared" si="564"/>
        <v>6.8080249580439345E-2</v>
      </c>
      <c r="DS200" s="379">
        <f t="shared" si="565"/>
        <v>1.9674365100039858E-2</v>
      </c>
      <c r="DT200" s="379">
        <f t="shared" si="566"/>
        <v>2.2204460492503128E-16</v>
      </c>
      <c r="DU200" s="379">
        <f t="shared" si="567"/>
        <v>0</v>
      </c>
      <c r="DW200" s="379">
        <f t="shared" si="557"/>
        <v>2.8922894761247625E-2</v>
      </c>
      <c r="DX200" s="379">
        <f t="shared" si="558"/>
        <v>2.3704982442642179E-2</v>
      </c>
      <c r="DY200" s="379">
        <f t="shared" si="559"/>
        <v>-2.3522732418170097E-2</v>
      </c>
      <c r="DZ200" s="379">
        <f t="shared" si="560"/>
        <v>0</v>
      </c>
      <c r="EA200" s="379"/>
      <c r="EC200" s="379">
        <f t="shared" si="568"/>
        <v>-2.1555853125785285E-2</v>
      </c>
      <c r="ED200" s="379">
        <f t="shared" si="569"/>
        <v>-7.3644476547882146E-3</v>
      </c>
      <c r="EE200" s="379">
        <f t="shared" si="570"/>
        <v>2.5383993176796075E-2</v>
      </c>
      <c r="EF200" s="379"/>
      <c r="EH200" s="379">
        <f t="shared" si="562"/>
        <v>0</v>
      </c>
      <c r="EI200" s="379">
        <f t="shared" si="562"/>
        <v>2.6711821363751439E-2</v>
      </c>
      <c r="EJ200" s="379">
        <f t="shared" si="562"/>
        <v>0</v>
      </c>
      <c r="EK200" s="379">
        <f t="shared" si="562"/>
        <v>0</v>
      </c>
      <c r="EM200" s="379">
        <f t="shared" si="571"/>
        <v>0</v>
      </c>
      <c r="EN200" s="379">
        <f t="shared" si="572"/>
        <v>2.6711821363751439E-2</v>
      </c>
      <c r="EO200" s="379">
        <f t="shared" si="573"/>
        <v>0</v>
      </c>
      <c r="EP200" s="379">
        <v>1</v>
      </c>
      <c r="ER200" s="379">
        <f t="shared" si="563"/>
        <v>0</v>
      </c>
      <c r="ES200" s="379">
        <f t="shared" si="563"/>
        <v>0</v>
      </c>
      <c r="ET200" s="379">
        <f t="shared" si="563"/>
        <v>0</v>
      </c>
      <c r="EU200" s="379">
        <f t="shared" si="563"/>
        <v>0</v>
      </c>
      <c r="EX200" s="379">
        <f t="shared" si="479"/>
        <v>1.024743044278082</v>
      </c>
      <c r="EY200" s="379">
        <f t="shared" si="480"/>
        <v>1.0801320196396516</v>
      </c>
      <c r="EZ200" s="379">
        <f t="shared" si="472"/>
        <v>0.97465908570855364</v>
      </c>
      <c r="FA200" s="379"/>
      <c r="FB200" s="379">
        <f t="shared" si="486"/>
        <v>1.0182619275492879</v>
      </c>
      <c r="FC200" s="379">
        <f t="shared" si="481"/>
        <v>1.043194603621016</v>
      </c>
      <c r="FD200" s="379">
        <f t="shared" si="473"/>
        <v>0.73190645228270579</v>
      </c>
      <c r="FE200" s="379"/>
      <c r="FF200" s="379">
        <f t="shared" si="487"/>
        <v>0.99491248146199962</v>
      </c>
      <c r="FG200" s="379">
        <f t="shared" si="482"/>
        <v>0.97184071211342071</v>
      </c>
      <c r="FH200" s="379">
        <f t="shared" si="474"/>
        <v>1.2657930752341353</v>
      </c>
      <c r="FI200" s="379"/>
      <c r="FJ200" s="379">
        <f t="shared" si="483"/>
        <v>1.0191635993555708</v>
      </c>
      <c r="FK200" s="379">
        <f t="shared" si="484"/>
        <v>1.0017928601397283</v>
      </c>
      <c r="FL200" s="379">
        <f t="shared" si="475"/>
        <v>1.0742780706247188</v>
      </c>
      <c r="FN200" s="379">
        <f t="shared" si="488"/>
        <v>1.0182619275492879</v>
      </c>
      <c r="FO200" s="379">
        <f t="shared" si="485"/>
        <v>1.043194603621016</v>
      </c>
      <c r="FP200" s="379">
        <f t="shared" si="476"/>
        <v>0.73190645228270579</v>
      </c>
      <c r="FR200" s="336"/>
      <c r="FT200" s="331">
        <f t="shared" si="477"/>
        <v>2004</v>
      </c>
      <c r="FU200" s="379">
        <f t="shared" si="574"/>
        <v>1.0110777737628802</v>
      </c>
      <c r="FV200" s="379">
        <f t="shared" si="574"/>
        <v>0.82299133910043865</v>
      </c>
      <c r="FW200" s="379">
        <f t="shared" si="574"/>
        <v>0.97958634761530694</v>
      </c>
      <c r="FX200" s="379">
        <f t="shared" si="574"/>
        <v>1.1139510845705198</v>
      </c>
      <c r="FY200" s="379">
        <f t="shared" si="574"/>
        <v>1</v>
      </c>
      <c r="FZ200" s="379">
        <f t="shared" si="574"/>
        <v>1.125849797935452</v>
      </c>
    </row>
    <row r="201" spans="1:182" x14ac:dyDescent="0.2">
      <c r="A201" s="373" t="s">
        <v>115</v>
      </c>
      <c r="B201" s="330">
        <f t="shared" si="478"/>
        <v>1974</v>
      </c>
      <c r="D201" s="384">
        <f>NonManufacturing_Data!L16</f>
        <v>55.017362666666664</v>
      </c>
      <c r="E201" s="384">
        <f>Mining!H198</f>
        <v>230.83670134549718</v>
      </c>
      <c r="F201" s="384">
        <f>NonManufacturing_Data!N16</f>
        <v>37.540183262018594</v>
      </c>
      <c r="G201" s="384"/>
      <c r="H201" s="384">
        <f t="shared" si="493"/>
        <v>323.39424727418248</v>
      </c>
      <c r="J201" s="390">
        <f t="shared" si="494"/>
        <v>207173.34198</v>
      </c>
      <c r="K201" s="390">
        <f t="shared" si="494"/>
        <v>429586.26864999998</v>
      </c>
      <c r="L201" s="390">
        <f t="shared" si="494"/>
        <v>839590.8456</v>
      </c>
      <c r="M201" s="390"/>
      <c r="N201" s="390">
        <f t="shared" si="520"/>
        <v>1476350.4562300001</v>
      </c>
      <c r="P201" s="384">
        <f t="shared" si="495"/>
        <v>47170.470690000002</v>
      </c>
      <c r="Q201" s="384">
        <f t="shared" si="495"/>
        <v>279176.5709422878</v>
      </c>
      <c r="R201" s="384">
        <f t="shared" si="495"/>
        <v>512183.75031000003</v>
      </c>
      <c r="S201" s="399"/>
      <c r="T201" s="384">
        <f t="shared" si="521"/>
        <v>838530.79194228782</v>
      </c>
      <c r="U201" s="384">
        <f t="shared" si="496"/>
        <v>735399.60125740152</v>
      </c>
      <c r="W201" s="393">
        <f t="shared" si="522"/>
        <v>0.26556197887649996</v>
      </c>
      <c r="X201" s="393">
        <f t="shared" si="523"/>
        <v>0.53734655456031</v>
      </c>
      <c r="Y201" s="393">
        <f t="shared" si="524"/>
        <v>4.4712473294287895E-2</v>
      </c>
      <c r="Z201" s="384"/>
      <c r="AA201" s="384">
        <f t="shared" si="525"/>
        <v>0.21904978313888976</v>
      </c>
      <c r="AD201" s="393">
        <f t="shared" si="526"/>
        <v>1.1663517845356199</v>
      </c>
      <c r="AE201" s="393">
        <f t="shared" si="527"/>
        <v>0.8268484012335563</v>
      </c>
      <c r="AF201" s="393">
        <f t="shared" si="528"/>
        <v>7.329436601473073E-2</v>
      </c>
      <c r="AG201" s="384"/>
      <c r="AH201" s="393">
        <f t="shared" si="529"/>
        <v>0.43975309032155613</v>
      </c>
      <c r="AJ201" s="394">
        <f t="shared" si="530"/>
        <v>0.920144530178998</v>
      </c>
      <c r="AK201" s="394">
        <f t="shared" si="531"/>
        <v>1.1043676897055035</v>
      </c>
      <c r="AL201" s="394">
        <f t="shared" si="532"/>
        <v>0.93149752865683311</v>
      </c>
      <c r="AM201" s="395"/>
      <c r="AN201" s="394">
        <f t="shared" si="533"/>
        <v>1.0974138702018019</v>
      </c>
      <c r="AP201" s="389">
        <f t="shared" si="534"/>
        <v>4.392013455653732</v>
      </c>
      <c r="AQ201" s="389">
        <f t="shared" si="535"/>
        <v>1.5387618925185713</v>
      </c>
      <c r="AR201" s="389">
        <f t="shared" si="536"/>
        <v>1.6392375687277003</v>
      </c>
      <c r="AS201" s="389"/>
      <c r="AT201" s="389">
        <f t="shared" si="537"/>
        <v>1.760639526200739</v>
      </c>
      <c r="AV201" s="389">
        <f t="shared" si="500"/>
        <v>6.4142638382380074E-2</v>
      </c>
      <c r="AW201" s="389">
        <f t="shared" si="500"/>
        <v>0.3796256762513141</v>
      </c>
      <c r="AX201" s="389">
        <f t="shared" si="500"/>
        <v>0.69646998643221669</v>
      </c>
      <c r="AY201" s="402"/>
      <c r="AZ201" s="389">
        <f t="shared" si="501"/>
        <v>1</v>
      </c>
      <c r="BC201" s="379">
        <f t="shared" si="502"/>
        <v>0.920144530178998</v>
      </c>
      <c r="BD201" s="379">
        <f t="shared" si="503"/>
        <v>1.1043676897055035</v>
      </c>
      <c r="BE201" s="379">
        <f t="shared" si="504"/>
        <v>0.93149752865683311</v>
      </c>
      <c r="BF201" s="379" t="e">
        <f t="shared" si="505"/>
        <v>#DIV/0!</v>
      </c>
      <c r="BG201" s="379"/>
      <c r="BH201" s="379"/>
      <c r="BI201" s="379"/>
      <c r="BJ201" s="379"/>
      <c r="BK201" s="379"/>
      <c r="BL201" s="379"/>
      <c r="BM201" s="379"/>
      <c r="BN201" s="379"/>
      <c r="BO201" s="379">
        <f t="shared" si="538"/>
        <v>1.1043676897055035</v>
      </c>
      <c r="BP201" s="379">
        <f t="shared" si="539"/>
        <v>0.79950054892628608</v>
      </c>
      <c r="BQ201" s="379">
        <f t="shared" si="540"/>
        <v>1.1043676897055035</v>
      </c>
      <c r="BR201" s="387">
        <f t="shared" si="541"/>
        <v>0.920144530178998</v>
      </c>
      <c r="BS201" s="396">
        <f>Mining!BZ198</f>
        <v>0.99568561280522905</v>
      </c>
      <c r="BT201" s="387">
        <f t="shared" si="506"/>
        <v>0.93149752865683311</v>
      </c>
      <c r="BU201" s="387">
        <v>1</v>
      </c>
      <c r="BV201" s="387"/>
      <c r="BW201" s="387">
        <v>1</v>
      </c>
      <c r="BX201" s="396">
        <f>Mining!BW198</f>
        <v>1.1091530052283023</v>
      </c>
      <c r="BY201" s="387">
        <v>1</v>
      </c>
      <c r="BZ201" s="387">
        <v>1</v>
      </c>
      <c r="CB201" s="664">
        <f t="shared" si="542"/>
        <v>6.4142638382380074E-2</v>
      </c>
      <c r="CC201" s="664">
        <f t="shared" si="543"/>
        <v>0.3796256762513141</v>
      </c>
      <c r="CD201" s="664">
        <f t="shared" si="544"/>
        <v>0.69646998643221669</v>
      </c>
      <c r="CE201" s="664"/>
      <c r="CG201" s="664">
        <v>1</v>
      </c>
      <c r="CH201" s="664">
        <v>1</v>
      </c>
      <c r="CI201" s="664">
        <v>1</v>
      </c>
      <c r="CJ201" s="664">
        <v>1</v>
      </c>
      <c r="CK201" s="343"/>
      <c r="CL201" s="388">
        <f>T201/U$212</f>
        <v>0.96589767121834458</v>
      </c>
      <c r="CM201" s="388">
        <f t="shared" si="546"/>
        <v>1.0302985397871285</v>
      </c>
      <c r="CN201" s="388">
        <f t="shared" si="507"/>
        <v>0.84705944967340907</v>
      </c>
      <c r="CO201" s="388">
        <f t="shared" si="508"/>
        <v>1.1580608737760711</v>
      </c>
      <c r="CP201" s="388">
        <f t="shared" si="509"/>
        <v>1.0723872004199502</v>
      </c>
      <c r="CQ201" s="388">
        <v>1</v>
      </c>
      <c r="CR201" s="388">
        <f t="shared" si="510"/>
        <v>0.97941371662919663</v>
      </c>
      <c r="CS201" s="388">
        <f t="shared" si="511"/>
        <v>0.99516296024004813</v>
      </c>
      <c r="CT201" s="388">
        <f t="shared" si="512"/>
        <v>0.99516296024004836</v>
      </c>
      <c r="CU201" s="388"/>
      <c r="CV201" s="388">
        <f t="shared" si="547"/>
        <v>1.0519543705524768</v>
      </c>
      <c r="CW201" s="343"/>
      <c r="CY201" s="334"/>
      <c r="DA201" s="379">
        <f t="shared" si="513"/>
        <v>0.17012474133475058</v>
      </c>
      <c r="DB201" s="379">
        <f t="shared" si="514"/>
        <v>0.71379346816205891</v>
      </c>
      <c r="DC201" s="379">
        <f t="shared" si="515"/>
        <v>0.11608179050319037</v>
      </c>
      <c r="DD201" s="379">
        <f t="shared" si="516"/>
        <v>0</v>
      </c>
      <c r="DF201" s="379">
        <f t="shared" si="548"/>
        <v>0.16250269466102407</v>
      </c>
      <c r="DG201" s="379">
        <f t="shared" si="549"/>
        <v>0.71331988943000446</v>
      </c>
      <c r="DH201" s="379">
        <f t="shared" si="550"/>
        <v>0.1238904594721959</v>
      </c>
      <c r="DI201" s="379"/>
      <c r="DJ201" s="379">
        <f t="shared" si="551"/>
        <v>0.99971304356322443</v>
      </c>
      <c r="DK201" s="379"/>
      <c r="DL201" s="379">
        <f t="shared" si="552"/>
        <v>0.16254933924021267</v>
      </c>
      <c r="DM201" s="379">
        <f t="shared" si="553"/>
        <v>0.71352463991822701</v>
      </c>
      <c r="DN201" s="379">
        <f t="shared" si="554"/>
        <v>0.12392602084156037</v>
      </c>
      <c r="DO201" s="379">
        <f t="shared" si="555"/>
        <v>0</v>
      </c>
      <c r="DR201" s="379">
        <f t="shared" si="564"/>
        <v>0.15329301756401956</v>
      </c>
      <c r="DS201" s="379">
        <f t="shared" si="565"/>
        <v>-2.8101746539341759E-2</v>
      </c>
      <c r="DT201" s="379">
        <f t="shared" si="566"/>
        <v>0</v>
      </c>
      <c r="DU201" s="379">
        <f t="shared" si="567"/>
        <v>0</v>
      </c>
      <c r="DW201" s="379">
        <f t="shared" si="557"/>
        <v>-3.7056839041856388E-2</v>
      </c>
      <c r="DX201" s="379">
        <f t="shared" si="558"/>
        <v>0.22582288704260869</v>
      </c>
      <c r="DY201" s="379">
        <f t="shared" si="559"/>
        <v>-7.2530829779717074E-2</v>
      </c>
      <c r="DZ201" s="379">
        <f t="shared" si="560"/>
        <v>0</v>
      </c>
      <c r="EA201" s="379"/>
      <c r="EC201" s="379">
        <f t="shared" si="568"/>
        <v>3.6420710569802041E-2</v>
      </c>
      <c r="ED201" s="379">
        <f t="shared" si="569"/>
        <v>-0.13365366928979505</v>
      </c>
      <c r="EE201" s="379">
        <f t="shared" si="570"/>
        <v>3.9790427294569769E-3</v>
      </c>
      <c r="EF201" s="379"/>
      <c r="EH201" s="379">
        <f t="shared" si="562"/>
        <v>0</v>
      </c>
      <c r="EI201" s="379">
        <f t="shared" si="562"/>
        <v>-2.4689853964283475E-3</v>
      </c>
      <c r="EJ201" s="379">
        <f t="shared" si="562"/>
        <v>0</v>
      </c>
      <c r="EK201" s="379">
        <f t="shared" si="562"/>
        <v>0</v>
      </c>
      <c r="EM201" s="379">
        <f t="shared" si="571"/>
        <v>0</v>
      </c>
      <c r="EN201" s="379">
        <f t="shared" si="572"/>
        <v>-2.4689853964283475E-3</v>
      </c>
      <c r="EO201" s="379">
        <f t="shared" si="573"/>
        <v>0</v>
      </c>
      <c r="EP201" s="379">
        <v>1</v>
      </c>
      <c r="ER201" s="379">
        <f t="shared" si="563"/>
        <v>0</v>
      </c>
      <c r="ES201" s="379">
        <f t="shared" si="563"/>
        <v>0</v>
      </c>
      <c r="ET201" s="379">
        <f t="shared" si="563"/>
        <v>0</v>
      </c>
      <c r="EU201" s="379">
        <f t="shared" si="563"/>
        <v>0</v>
      </c>
      <c r="EX201" s="379">
        <f t="shared" si="479"/>
        <v>1.0048782502419156</v>
      </c>
      <c r="EY201" s="379">
        <f t="shared" si="480"/>
        <v>1.0854011739257594</v>
      </c>
      <c r="EZ201" s="379">
        <f t="shared" si="472"/>
        <v>0.97941371662919663</v>
      </c>
      <c r="FA201" s="379"/>
      <c r="FB201" s="379">
        <f t="shared" si="486"/>
        <v>1.1573329447111149</v>
      </c>
      <c r="FC201" s="379">
        <f t="shared" si="481"/>
        <v>1.2073234825154548</v>
      </c>
      <c r="FD201" s="379">
        <f t="shared" si="473"/>
        <v>0.84705944967340907</v>
      </c>
      <c r="FE201" s="379"/>
      <c r="FF201" s="379">
        <f t="shared" si="487"/>
        <v>0.91488956325808879</v>
      </c>
      <c r="FG201" s="379">
        <f t="shared" si="482"/>
        <v>0.88912692466187748</v>
      </c>
      <c r="FH201" s="379">
        <f t="shared" si="474"/>
        <v>1.1580608737760711</v>
      </c>
      <c r="FI201" s="379"/>
      <c r="FJ201" s="379">
        <f t="shared" si="483"/>
        <v>0.99823986893480099</v>
      </c>
      <c r="FK201" s="379">
        <f t="shared" si="484"/>
        <v>1.0000295734057019</v>
      </c>
      <c r="FL201" s="379">
        <f t="shared" si="475"/>
        <v>1.0723872004199502</v>
      </c>
      <c r="FN201" s="379">
        <f t="shared" si="488"/>
        <v>1.1573329447111149</v>
      </c>
      <c r="FO201" s="379">
        <f t="shared" si="485"/>
        <v>1.2073234825154548</v>
      </c>
      <c r="FP201" s="379">
        <f t="shared" si="476"/>
        <v>0.84705944967340907</v>
      </c>
      <c r="FR201" s="336"/>
      <c r="FT201" s="331">
        <f t="shared" si="477"/>
        <v>2005</v>
      </c>
      <c r="FU201" s="379">
        <f t="shared" si="574"/>
        <v>1.0593127413612726</v>
      </c>
      <c r="FV201" s="379">
        <f t="shared" si="574"/>
        <v>0.83275911068525388</v>
      </c>
      <c r="FW201" s="379">
        <f t="shared" si="574"/>
        <v>0.97924934733241564</v>
      </c>
      <c r="FX201" s="379">
        <f t="shared" si="574"/>
        <v>1.1159695280803492</v>
      </c>
      <c r="FY201" s="379">
        <f t="shared" si="574"/>
        <v>1</v>
      </c>
      <c r="FZ201" s="379">
        <f t="shared" si="574"/>
        <v>1.1640166066230184</v>
      </c>
    </row>
    <row r="202" spans="1:182" x14ac:dyDescent="0.2">
      <c r="A202" s="373" t="s">
        <v>115</v>
      </c>
      <c r="B202" s="330">
        <f t="shared" si="478"/>
        <v>1975</v>
      </c>
      <c r="D202" s="384">
        <f>NonManufacturing_Data!L17</f>
        <v>66.513528000000008</v>
      </c>
      <c r="E202" s="384">
        <f>Mining!H199</f>
        <v>212.61689558170588</v>
      </c>
      <c r="F202" s="384">
        <f>NonManufacturing_Data!N17</f>
        <v>33.58398261465949</v>
      </c>
      <c r="G202" s="384"/>
      <c r="H202" s="384">
        <f t="shared" si="493"/>
        <v>312.71440619636536</v>
      </c>
      <c r="J202" s="390">
        <f t="shared" si="494"/>
        <v>220517.76879</v>
      </c>
      <c r="K202" s="390">
        <f t="shared" si="494"/>
        <v>418283.07558000006</v>
      </c>
      <c r="L202" s="390">
        <f t="shared" si="494"/>
        <v>751109.92839999986</v>
      </c>
      <c r="M202" s="390"/>
      <c r="N202" s="390">
        <f t="shared" si="520"/>
        <v>1389910.7727699999</v>
      </c>
      <c r="P202" s="384">
        <f t="shared" si="495"/>
        <v>56126.172759999994</v>
      </c>
      <c r="Q202" s="384">
        <f t="shared" si="495"/>
        <v>246061.00678404601</v>
      </c>
      <c r="R202" s="384">
        <f t="shared" si="495"/>
        <v>473737.73238000006</v>
      </c>
      <c r="S202" s="399"/>
      <c r="T202" s="384">
        <f t="shared" si="521"/>
        <v>775924.911924046</v>
      </c>
      <c r="U202" s="384">
        <f t="shared" si="496"/>
        <v>727136.53513708129</v>
      </c>
      <c r="W202" s="393">
        <f t="shared" si="522"/>
        <v>0.30162434694022827</v>
      </c>
      <c r="X202" s="393">
        <f t="shared" si="523"/>
        <v>0.50830862636956287</v>
      </c>
      <c r="Y202" s="393">
        <f t="shared" si="524"/>
        <v>4.4712473294287895E-2</v>
      </c>
      <c r="Z202" s="384"/>
      <c r="AA202" s="384">
        <f t="shared" si="525"/>
        <v>0.22498883548700491</v>
      </c>
      <c r="AD202" s="393">
        <f t="shared" si="526"/>
        <v>1.1850715045976354</v>
      </c>
      <c r="AE202" s="393">
        <f t="shared" si="527"/>
        <v>0.86408203542915607</v>
      </c>
      <c r="AF202" s="393">
        <f t="shared" si="528"/>
        <v>7.0891508780475843E-2</v>
      </c>
      <c r="AG202" s="384"/>
      <c r="AH202" s="393">
        <f t="shared" si="529"/>
        <v>0.43006284388861271</v>
      </c>
      <c r="AJ202" s="394">
        <f t="shared" si="530"/>
        <v>1.0450968703427721</v>
      </c>
      <c r="AK202" s="394">
        <f t="shared" si="531"/>
        <v>1.0446882344308899</v>
      </c>
      <c r="AL202" s="394">
        <f t="shared" si="532"/>
        <v>0.93149752865683311</v>
      </c>
      <c r="AM202" s="395"/>
      <c r="AN202" s="394">
        <f t="shared" si="533"/>
        <v>1.1271678299148942</v>
      </c>
      <c r="AP202" s="389">
        <f t="shared" si="534"/>
        <v>3.9289650076970619</v>
      </c>
      <c r="AQ202" s="389">
        <f t="shared" si="535"/>
        <v>1.6999161348108427</v>
      </c>
      <c r="AR202" s="389">
        <f t="shared" si="536"/>
        <v>1.5854973692437713</v>
      </c>
      <c r="AS202" s="389"/>
      <c r="AT202" s="389">
        <f t="shared" si="537"/>
        <v>1.7912954609531289</v>
      </c>
      <c r="AV202" s="389">
        <f t="shared" si="500"/>
        <v>7.7187942082182645E-2</v>
      </c>
      <c r="AW202" s="389">
        <f t="shared" si="500"/>
        <v>0.33839725401455462</v>
      </c>
      <c r="AX202" s="389">
        <f t="shared" si="500"/>
        <v>0.6515113867723481</v>
      </c>
      <c r="AY202" s="402"/>
      <c r="AZ202" s="389">
        <f t="shared" si="501"/>
        <v>1</v>
      </c>
      <c r="BC202" s="379">
        <f t="shared" si="502"/>
        <v>1.0450968703427721</v>
      </c>
      <c r="BD202" s="379">
        <f t="shared" si="503"/>
        <v>1.0446882344308899</v>
      </c>
      <c r="BE202" s="379">
        <f t="shared" si="504"/>
        <v>0.93149752865683311</v>
      </c>
      <c r="BF202" s="379" t="e">
        <f t="shared" si="505"/>
        <v>#DIV/0!</v>
      </c>
      <c r="BG202" s="379"/>
      <c r="BH202" s="379"/>
      <c r="BI202" s="379"/>
      <c r="BJ202" s="379"/>
      <c r="BK202" s="379"/>
      <c r="BL202" s="379"/>
      <c r="BM202" s="379"/>
      <c r="BN202" s="379"/>
      <c r="BO202" s="379">
        <f t="shared" si="538"/>
        <v>1.0446882344308899</v>
      </c>
      <c r="BP202" s="379">
        <f t="shared" si="539"/>
        <v>0.83550268781110693</v>
      </c>
      <c r="BQ202" s="379">
        <f t="shared" si="540"/>
        <v>1.0446882344308901</v>
      </c>
      <c r="BR202" s="387">
        <f t="shared" si="541"/>
        <v>1.0450968703427721</v>
      </c>
      <c r="BS202" s="396">
        <f>Mining!BZ199</f>
        <v>0.96343380997263861</v>
      </c>
      <c r="BT202" s="387">
        <f t="shared" si="506"/>
        <v>0.93149752865683311</v>
      </c>
      <c r="BU202" s="387">
        <v>1</v>
      </c>
      <c r="BV202" s="387"/>
      <c r="BW202" s="387">
        <v>1</v>
      </c>
      <c r="BX202" s="396">
        <f>Mining!BW199</f>
        <v>1.0843383568410985</v>
      </c>
      <c r="BY202" s="387">
        <v>1</v>
      </c>
      <c r="BZ202" s="387">
        <v>1</v>
      </c>
      <c r="CB202" s="664">
        <f t="shared" si="542"/>
        <v>7.7187942082182645E-2</v>
      </c>
      <c r="CC202" s="664">
        <f t="shared" si="543"/>
        <v>0.33839725401455462</v>
      </c>
      <c r="CD202" s="664">
        <f t="shared" si="544"/>
        <v>0.6515113867723481</v>
      </c>
      <c r="CE202" s="664"/>
      <c r="CG202" s="664">
        <v>1</v>
      </c>
      <c r="CH202" s="664">
        <v>1</v>
      </c>
      <c r="CI202" s="664">
        <v>1</v>
      </c>
      <c r="CJ202" s="664">
        <v>1</v>
      </c>
      <c r="CK202" s="343"/>
      <c r="CL202" s="388">
        <f t="shared" ref="CL202:CL244" si="575">T202/U$212</f>
        <v>0.89378240211281024</v>
      </c>
      <c r="CM202" s="388">
        <f t="shared" si="546"/>
        <v>1.0075952388444593</v>
      </c>
      <c r="CN202" s="388">
        <f t="shared" si="507"/>
        <v>0.88558455898040611</v>
      </c>
      <c r="CO202" s="388">
        <f t="shared" si="508"/>
        <v>1.0990379646634278</v>
      </c>
      <c r="CP202" s="388">
        <f t="shared" si="509"/>
        <v>1.0555979054569353</v>
      </c>
      <c r="CQ202" s="388">
        <v>1</v>
      </c>
      <c r="CR202" s="388">
        <f t="shared" si="510"/>
        <v>0.9807196036434479</v>
      </c>
      <c r="CS202" s="388">
        <f t="shared" si="511"/>
        <v>0.90057089293183168</v>
      </c>
      <c r="CT202" s="388">
        <f t="shared" si="512"/>
        <v>0.90057089293183168</v>
      </c>
      <c r="CU202" s="388"/>
      <c r="CV202" s="388">
        <f t="shared" si="547"/>
        <v>1.0274039950880622</v>
      </c>
      <c r="CW202" s="343"/>
      <c r="CY202" s="334"/>
      <c r="DA202" s="379">
        <f t="shared" si="513"/>
        <v>0.21269735797919592</v>
      </c>
      <c r="DB202" s="379">
        <f t="shared" si="514"/>
        <v>0.6799075813865626</v>
      </c>
      <c r="DC202" s="379">
        <f t="shared" si="515"/>
        <v>0.10739506063424152</v>
      </c>
      <c r="DD202" s="379">
        <f t="shared" si="516"/>
        <v>0</v>
      </c>
      <c r="DF202" s="379">
        <f t="shared" si="548"/>
        <v>0.19061936604314333</v>
      </c>
      <c r="DG202" s="379">
        <f t="shared" si="549"/>
        <v>0.69671318848424857</v>
      </c>
      <c r="DH202" s="379">
        <f t="shared" si="550"/>
        <v>0.11168212614785004</v>
      </c>
      <c r="DI202" s="379"/>
      <c r="DJ202" s="379">
        <f t="shared" si="551"/>
        <v>0.99901468067524191</v>
      </c>
      <c r="DK202" s="379"/>
      <c r="DL202" s="379">
        <f t="shared" si="552"/>
        <v>0.1908073722343121</v>
      </c>
      <c r="DM202" s="379">
        <f t="shared" si="553"/>
        <v>0.69740035052671556</v>
      </c>
      <c r="DN202" s="379">
        <f t="shared" si="554"/>
        <v>0.11179227723897232</v>
      </c>
      <c r="DO202" s="379">
        <f t="shared" si="555"/>
        <v>0</v>
      </c>
      <c r="DR202" s="379">
        <f t="shared" si="564"/>
        <v>0.12733410327010516</v>
      </c>
      <c r="DS202" s="379">
        <f t="shared" si="565"/>
        <v>-3.2927769953714103E-2</v>
      </c>
      <c r="DT202" s="379">
        <f t="shared" si="566"/>
        <v>0</v>
      </c>
      <c r="DU202" s="379">
        <f t="shared" si="567"/>
        <v>0</v>
      </c>
      <c r="DW202" s="379">
        <f t="shared" si="557"/>
        <v>-0.11141173349938596</v>
      </c>
      <c r="DX202" s="379">
        <f t="shared" si="558"/>
        <v>9.9600790206471793E-2</v>
      </c>
      <c r="DY202" s="379">
        <f t="shared" si="559"/>
        <v>-3.3333080885477456E-2</v>
      </c>
      <c r="DZ202" s="379">
        <f t="shared" si="560"/>
        <v>0</v>
      </c>
      <c r="EA202" s="379"/>
      <c r="EC202" s="379">
        <f t="shared" si="568"/>
        <v>0.18513392602496076</v>
      </c>
      <c r="ED202" s="379">
        <f t="shared" si="569"/>
        <v>-0.1149651916460309</v>
      </c>
      <c r="EE202" s="379">
        <f t="shared" si="570"/>
        <v>-6.6729826115906485E-2</v>
      </c>
      <c r="EF202" s="379"/>
      <c r="EH202" s="379">
        <f t="shared" si="562"/>
        <v>0</v>
      </c>
      <c r="EI202" s="379">
        <f t="shared" si="562"/>
        <v>-2.2626674074126871E-2</v>
      </c>
      <c r="EJ202" s="379">
        <f t="shared" si="562"/>
        <v>0</v>
      </c>
      <c r="EK202" s="379">
        <f t="shared" si="562"/>
        <v>0</v>
      </c>
      <c r="EM202" s="379">
        <f t="shared" si="571"/>
        <v>0</v>
      </c>
      <c r="EN202" s="379">
        <f t="shared" si="572"/>
        <v>-2.2626674074126871E-2</v>
      </c>
      <c r="EO202" s="379">
        <f t="shared" si="573"/>
        <v>0</v>
      </c>
      <c r="EP202" s="379">
        <v>1</v>
      </c>
      <c r="ER202" s="379">
        <f t="shared" si="563"/>
        <v>0</v>
      </c>
      <c r="ES202" s="379">
        <f t="shared" si="563"/>
        <v>0</v>
      </c>
      <c r="ET202" s="379">
        <f t="shared" si="563"/>
        <v>0</v>
      </c>
      <c r="EU202" s="379">
        <f t="shared" si="563"/>
        <v>0</v>
      </c>
      <c r="EX202" s="379">
        <f t="shared" si="479"/>
        <v>1.0013333354353517</v>
      </c>
      <c r="EY202" s="379">
        <f t="shared" si="480"/>
        <v>1.0868483777725271</v>
      </c>
      <c r="EZ202" s="379">
        <f t="shared" si="472"/>
        <v>0.9807196036434479</v>
      </c>
      <c r="FA202" s="379"/>
      <c r="FB202" s="379">
        <f t="shared" si="486"/>
        <v>1.0454809982013078</v>
      </c>
      <c r="FC202" s="379">
        <f t="shared" si="481"/>
        <v>1.2622337596521369</v>
      </c>
      <c r="FD202" s="379">
        <f t="shared" si="473"/>
        <v>0.88558455898040611</v>
      </c>
      <c r="FE202" s="379"/>
      <c r="FF202" s="379">
        <f t="shared" si="487"/>
        <v>0.94903298224713506</v>
      </c>
      <c r="FG202" s="379">
        <f t="shared" si="482"/>
        <v>0.84381077690808537</v>
      </c>
      <c r="FH202" s="379">
        <f t="shared" si="474"/>
        <v>1.0990379646634278</v>
      </c>
      <c r="FI202" s="379"/>
      <c r="FJ202" s="379">
        <f t="shared" si="483"/>
        <v>0.98434399911110471</v>
      </c>
      <c r="FK202" s="379">
        <f t="shared" si="484"/>
        <v>0.98437310951554058</v>
      </c>
      <c r="FL202" s="379">
        <f t="shared" si="475"/>
        <v>1.0555979054569353</v>
      </c>
      <c r="FN202" s="379">
        <f t="shared" si="488"/>
        <v>1.0454809982013078</v>
      </c>
      <c r="FO202" s="379">
        <f t="shared" si="485"/>
        <v>1.2622337596521369</v>
      </c>
      <c r="FP202" s="379">
        <f t="shared" si="476"/>
        <v>0.88558455898040611</v>
      </c>
      <c r="FR202" s="336"/>
      <c r="FT202" s="331">
        <f t="shared" si="477"/>
        <v>2006</v>
      </c>
      <c r="FU202" s="379">
        <f t="shared" si="574"/>
        <v>1.0737584317411797</v>
      </c>
      <c r="FV202" s="379">
        <f t="shared" si="574"/>
        <v>0.80922406047853335</v>
      </c>
      <c r="FW202" s="379">
        <f t="shared" si="574"/>
        <v>0.9983698516714905</v>
      </c>
      <c r="FX202" s="379">
        <f t="shared" si="574"/>
        <v>1.1157335173502507</v>
      </c>
      <c r="FY202" s="379">
        <f t="shared" si="574"/>
        <v>1</v>
      </c>
      <c r="FZ202" s="379">
        <f t="shared" si="574"/>
        <v>1.1912032302232241</v>
      </c>
    </row>
    <row r="203" spans="1:182" x14ac:dyDescent="0.2">
      <c r="A203" s="373" t="s">
        <v>115</v>
      </c>
      <c r="B203" s="330">
        <f t="shared" si="478"/>
        <v>1976</v>
      </c>
      <c r="D203" s="384">
        <f>NonManufacturing_Data!L18</f>
        <v>81.294312000000005</v>
      </c>
      <c r="E203" s="384">
        <f>Mining!H200</f>
        <v>216.5075726171267</v>
      </c>
      <c r="F203" s="384">
        <f>NonManufacturing_Data!N18</f>
        <v>36.173722897543328</v>
      </c>
      <c r="G203" s="384"/>
      <c r="H203" s="384">
        <f t="shared" si="493"/>
        <v>333.97560751467</v>
      </c>
      <c r="J203" s="390">
        <f t="shared" si="494"/>
        <v>224562.88691999999</v>
      </c>
      <c r="K203" s="390">
        <f t="shared" si="494"/>
        <v>429266.13272999995</v>
      </c>
      <c r="L203" s="390">
        <f t="shared" si="494"/>
        <v>809029.79039999994</v>
      </c>
      <c r="M203" s="390"/>
      <c r="N203" s="390">
        <f t="shared" si="520"/>
        <v>1462858.81005</v>
      </c>
      <c r="P203" s="384">
        <f t="shared" si="495"/>
        <v>53413.993569999999</v>
      </c>
      <c r="Q203" s="384">
        <f t="shared" si="495"/>
        <v>251144.83514147013</v>
      </c>
      <c r="R203" s="384">
        <f t="shared" si="495"/>
        <v>526605.84944999998</v>
      </c>
      <c r="S203" s="399"/>
      <c r="T203" s="384">
        <f t="shared" si="521"/>
        <v>831164.6781614701</v>
      </c>
      <c r="U203" s="384">
        <f t="shared" si="496"/>
        <v>755382.85757648654</v>
      </c>
      <c r="W203" s="393">
        <f t="shared" si="522"/>
        <v>0.3620113417448223</v>
      </c>
      <c r="X203" s="393">
        <f t="shared" si="523"/>
        <v>0.50436676949147008</v>
      </c>
      <c r="Y203" s="393">
        <f t="shared" si="524"/>
        <v>4.4712473294287888E-2</v>
      </c>
      <c r="Z203" s="384"/>
      <c r="AA203" s="384">
        <f t="shared" si="525"/>
        <v>0.22830337775609036</v>
      </c>
      <c r="AD203" s="393">
        <f t="shared" si="526"/>
        <v>1.5219665590714977</v>
      </c>
      <c r="AE203" s="393">
        <f t="shared" si="527"/>
        <v>0.86208252100891414</v>
      </c>
      <c r="AF203" s="393">
        <f t="shared" si="528"/>
        <v>6.8692216266348069E-2</v>
      </c>
      <c r="AG203" s="384"/>
      <c r="AH203" s="393">
        <f t="shared" si="529"/>
        <v>0.44212759684032571</v>
      </c>
      <c r="AJ203" s="394">
        <f t="shared" si="530"/>
        <v>1.2543315024933153</v>
      </c>
      <c r="AK203" s="394">
        <f t="shared" si="531"/>
        <v>1.0365868344374141</v>
      </c>
      <c r="AL203" s="394">
        <f t="shared" si="532"/>
        <v>0.93149752865683288</v>
      </c>
      <c r="AM203" s="395"/>
      <c r="AN203" s="394">
        <f t="shared" si="533"/>
        <v>1.1437733001753152</v>
      </c>
      <c r="AP203" s="389">
        <f t="shared" si="534"/>
        <v>4.2041957904852456</v>
      </c>
      <c r="AQ203" s="389">
        <f t="shared" si="535"/>
        <v>1.7092373509819301</v>
      </c>
      <c r="AR203" s="389">
        <f t="shared" si="536"/>
        <v>1.536309919923925</v>
      </c>
      <c r="AS203" s="389"/>
      <c r="AT203" s="389">
        <f t="shared" si="537"/>
        <v>1.7600107998884558</v>
      </c>
      <c r="AV203" s="389">
        <f t="shared" si="500"/>
        <v>7.0711153998608639E-2</v>
      </c>
      <c r="AW203" s="389">
        <f t="shared" si="500"/>
        <v>0.33247356969050673</v>
      </c>
      <c r="AX203" s="389">
        <f t="shared" si="500"/>
        <v>0.69713767550871164</v>
      </c>
      <c r="AY203" s="402"/>
      <c r="AZ203" s="389">
        <f t="shared" si="501"/>
        <v>1</v>
      </c>
      <c r="BC203" s="379">
        <f t="shared" si="502"/>
        <v>1.2543315024933153</v>
      </c>
      <c r="BD203" s="379">
        <f t="shared" si="503"/>
        <v>1.0365868344374141</v>
      </c>
      <c r="BE203" s="379">
        <f t="shared" si="504"/>
        <v>0.93149752865683288</v>
      </c>
      <c r="BF203" s="379" t="e">
        <f t="shared" si="505"/>
        <v>#DIV/0!</v>
      </c>
      <c r="BG203" s="379"/>
      <c r="BH203" s="379"/>
      <c r="BI203" s="379"/>
      <c r="BJ203" s="379"/>
      <c r="BK203" s="379"/>
      <c r="BL203" s="379"/>
      <c r="BM203" s="379"/>
      <c r="BN203" s="379"/>
      <c r="BO203" s="379">
        <f t="shared" si="538"/>
        <v>1.0365868344374141</v>
      </c>
      <c r="BP203" s="379">
        <f t="shared" si="539"/>
        <v>0.83356930694687048</v>
      </c>
      <c r="BQ203" s="379">
        <f t="shared" si="540"/>
        <v>1.0365868344374143</v>
      </c>
      <c r="BR203" s="387">
        <f t="shared" si="541"/>
        <v>1.2543315024933153</v>
      </c>
      <c r="BS203" s="396">
        <f>Mining!BZ200</f>
        <v>0.96684870758765662</v>
      </c>
      <c r="BT203" s="387">
        <f t="shared" si="506"/>
        <v>0.93149752865683288</v>
      </c>
      <c r="BU203" s="387">
        <v>1</v>
      </c>
      <c r="BV203" s="387"/>
      <c r="BW203" s="387">
        <v>1</v>
      </c>
      <c r="BX203" s="396">
        <f>Mining!BW200</f>
        <v>1.0721293065838173</v>
      </c>
      <c r="BY203" s="387">
        <v>1</v>
      </c>
      <c r="BZ203" s="387">
        <v>1</v>
      </c>
      <c r="CB203" s="664">
        <f t="shared" si="542"/>
        <v>7.0711153998608639E-2</v>
      </c>
      <c r="CC203" s="664">
        <f t="shared" si="543"/>
        <v>0.33247356969050673</v>
      </c>
      <c r="CD203" s="664">
        <f t="shared" si="544"/>
        <v>0.69713767550871164</v>
      </c>
      <c r="CE203" s="664"/>
      <c r="CG203" s="664">
        <v>1</v>
      </c>
      <c r="CH203" s="664">
        <v>1</v>
      </c>
      <c r="CI203" s="664">
        <v>1</v>
      </c>
      <c r="CJ203" s="664">
        <v>1</v>
      </c>
      <c r="CK203" s="343"/>
      <c r="CL203" s="388">
        <f t="shared" si="575"/>
        <v>0.95741269700488607</v>
      </c>
      <c r="CM203" s="388">
        <f t="shared" si="546"/>
        <v>1.0358617766417335</v>
      </c>
      <c r="CN203" s="388">
        <f t="shared" si="507"/>
        <v>0.89955909579839743</v>
      </c>
      <c r="CO203" s="388">
        <f t="shared" si="508"/>
        <v>1.0725530551619071</v>
      </c>
      <c r="CP203" s="388">
        <f t="shared" si="509"/>
        <v>1.0476876639950128</v>
      </c>
      <c r="CQ203" s="388">
        <v>1</v>
      </c>
      <c r="CR203" s="388">
        <f t="shared" si="510"/>
        <v>1.0247584166518555</v>
      </c>
      <c r="CS203" s="388">
        <f t="shared" si="511"/>
        <v>0.99174721729883475</v>
      </c>
      <c r="CT203" s="388">
        <f t="shared" si="512"/>
        <v>0.99174721729883497</v>
      </c>
      <c r="CU203" s="388"/>
      <c r="CV203" s="388">
        <f t="shared" si="547"/>
        <v>1.0108351000679314</v>
      </c>
      <c r="CW203" s="343"/>
      <c r="CY203" s="334"/>
      <c r="DA203" s="379">
        <f t="shared" si="513"/>
        <v>0.24341392057031927</v>
      </c>
      <c r="DB203" s="379">
        <f t="shared" si="514"/>
        <v>0.64827360964562819</v>
      </c>
      <c r="DC203" s="379">
        <f t="shared" si="515"/>
        <v>0.10831246978405266</v>
      </c>
      <c r="DD203" s="379">
        <f t="shared" si="516"/>
        <v>0</v>
      </c>
      <c r="DF203" s="379">
        <f t="shared" si="548"/>
        <v>0.2277104563247184</v>
      </c>
      <c r="DG203" s="379">
        <f t="shared" si="549"/>
        <v>0.6639650027631353</v>
      </c>
      <c r="DH203" s="379">
        <f t="shared" si="550"/>
        <v>0.10785311491226494</v>
      </c>
      <c r="DI203" s="379"/>
      <c r="DJ203" s="379">
        <f t="shared" si="551"/>
        <v>0.99952857400011863</v>
      </c>
      <c r="DK203" s="379"/>
      <c r="DL203" s="379">
        <f t="shared" si="552"/>
        <v>0.22781785558507842</v>
      </c>
      <c r="DM203" s="379">
        <f t="shared" si="553"/>
        <v>0.6642781607592706</v>
      </c>
      <c r="DN203" s="379">
        <f t="shared" si="554"/>
        <v>0.10790398365565099</v>
      </c>
      <c r="DO203" s="379">
        <f t="shared" si="555"/>
        <v>0</v>
      </c>
      <c r="DR203" s="379">
        <f t="shared" si="564"/>
        <v>0.18249318331699674</v>
      </c>
      <c r="DS203" s="379">
        <f t="shared" si="565"/>
        <v>3.5382397618825266E-3</v>
      </c>
      <c r="DT203" s="379">
        <f t="shared" si="566"/>
        <v>-2.2204460492503131E-16</v>
      </c>
      <c r="DU203" s="379">
        <f t="shared" si="567"/>
        <v>0</v>
      </c>
      <c r="DW203" s="379">
        <f t="shared" si="557"/>
        <v>6.7706989981164603E-2</v>
      </c>
      <c r="DX203" s="379">
        <f t="shared" si="558"/>
        <v>5.4683600709591763E-3</v>
      </c>
      <c r="DY203" s="379">
        <f t="shared" si="559"/>
        <v>-3.151477057890574E-2</v>
      </c>
      <c r="DZ203" s="379">
        <f t="shared" si="560"/>
        <v>0</v>
      </c>
      <c r="EA203" s="379"/>
      <c r="EC203" s="379">
        <f t="shared" si="568"/>
        <v>-8.7639928542077777E-2</v>
      </c>
      <c r="ED203" s="379">
        <f t="shared" si="569"/>
        <v>-1.7660145801116578E-2</v>
      </c>
      <c r="EE203" s="379">
        <f t="shared" si="570"/>
        <v>6.7688042902190868E-2</v>
      </c>
      <c r="EF203" s="379"/>
      <c r="EH203" s="379">
        <f t="shared" si="562"/>
        <v>0</v>
      </c>
      <c r="EI203" s="379">
        <f t="shared" si="562"/>
        <v>-1.1323314432379645E-2</v>
      </c>
      <c r="EJ203" s="379">
        <f t="shared" si="562"/>
        <v>0</v>
      </c>
      <c r="EK203" s="379">
        <f t="shared" si="562"/>
        <v>0</v>
      </c>
      <c r="EM203" s="379">
        <f t="shared" si="571"/>
        <v>0</v>
      </c>
      <c r="EN203" s="379">
        <f t="shared" si="572"/>
        <v>-1.1323314432379645E-2</v>
      </c>
      <c r="EO203" s="379">
        <f t="shared" si="573"/>
        <v>0</v>
      </c>
      <c r="EP203" s="379">
        <v>1</v>
      </c>
      <c r="ER203" s="379">
        <f t="shared" si="563"/>
        <v>0</v>
      </c>
      <c r="ES203" s="379">
        <f t="shared" si="563"/>
        <v>0</v>
      </c>
      <c r="ET203" s="379">
        <f t="shared" si="563"/>
        <v>0</v>
      </c>
      <c r="EU203" s="379">
        <f t="shared" si="563"/>
        <v>0</v>
      </c>
      <c r="EX203" s="379">
        <f t="shared" si="479"/>
        <v>1.0449045913274295</v>
      </c>
      <c r="EY203" s="379">
        <f t="shared" si="480"/>
        <v>1.1356528600112821</v>
      </c>
      <c r="EZ203" s="379">
        <f t="shared" si="472"/>
        <v>1.0247584166518555</v>
      </c>
      <c r="FA203" s="379"/>
      <c r="FB203" s="379">
        <f t="shared" si="486"/>
        <v>1.0157800140893158</v>
      </c>
      <c r="FC203" s="379">
        <f t="shared" si="481"/>
        <v>1.2821518261634577</v>
      </c>
      <c r="FD203" s="379">
        <f t="shared" si="473"/>
        <v>0.89955909579839743</v>
      </c>
      <c r="FE203" s="379"/>
      <c r="FF203" s="379">
        <f t="shared" si="487"/>
        <v>0.97590173374071609</v>
      </c>
      <c r="FG203" s="379">
        <f t="shared" si="482"/>
        <v>0.82347640013370116</v>
      </c>
      <c r="FH203" s="379">
        <f t="shared" si="474"/>
        <v>1.0725530551619071</v>
      </c>
      <c r="FI203" s="379"/>
      <c r="FJ203" s="379">
        <f t="shared" si="483"/>
        <v>0.99250638768698718</v>
      </c>
      <c r="FK203" s="379">
        <f t="shared" si="484"/>
        <v>0.97699659906147618</v>
      </c>
      <c r="FL203" s="379">
        <f t="shared" si="475"/>
        <v>1.0476876639950128</v>
      </c>
      <c r="FN203" s="379">
        <f t="shared" si="488"/>
        <v>1.0157800140893158</v>
      </c>
      <c r="FO203" s="379">
        <f t="shared" si="485"/>
        <v>1.2821518261634577</v>
      </c>
      <c r="FP203" s="379">
        <f t="shared" si="476"/>
        <v>0.89955909579839743</v>
      </c>
      <c r="FR203" s="336"/>
      <c r="FT203" s="331">
        <f t="shared" si="477"/>
        <v>2007</v>
      </c>
      <c r="FU203" s="379">
        <f t="shared" si="574"/>
        <v>1.0977362297521731</v>
      </c>
      <c r="FV203" s="379">
        <f t="shared" si="574"/>
        <v>0.80385713800215208</v>
      </c>
      <c r="FW203" s="379">
        <f t="shared" si="574"/>
        <v>1.0008423916357401</v>
      </c>
      <c r="FX203" s="379">
        <f t="shared" si="574"/>
        <v>1.107488964834628</v>
      </c>
      <c r="FY203" s="379">
        <f t="shared" si="574"/>
        <v>1</v>
      </c>
      <c r="FZ203" s="379">
        <f t="shared" si="574"/>
        <v>1.2320094124782921</v>
      </c>
    </row>
    <row r="204" spans="1:182" x14ac:dyDescent="0.2">
      <c r="A204" s="373" t="s">
        <v>115</v>
      </c>
      <c r="B204" s="330">
        <f t="shared" si="478"/>
        <v>1977</v>
      </c>
      <c r="D204" s="384">
        <f>NonManufacturing_Data!L19</f>
        <v>97.541931047619045</v>
      </c>
      <c r="E204" s="384">
        <f>Mining!H201</f>
        <v>219.35849603024002</v>
      </c>
      <c r="F204" s="384">
        <f>NonManufacturing_Data!N19</f>
        <v>39.032527105921602</v>
      </c>
      <c r="G204" s="384"/>
      <c r="H204" s="384">
        <f t="shared" si="493"/>
        <v>355.93295418378062</v>
      </c>
      <c r="J204" s="390">
        <f t="shared" si="494"/>
        <v>234568.16406000001</v>
      </c>
      <c r="K204" s="390">
        <f t="shared" si="494"/>
        <v>446213.35937000008</v>
      </c>
      <c r="L204" s="390">
        <f t="shared" si="494"/>
        <v>872967.30040000007</v>
      </c>
      <c r="M204" s="390"/>
      <c r="N204" s="390">
        <f t="shared" si="520"/>
        <v>1553748.8238300001</v>
      </c>
      <c r="P204" s="384">
        <f t="shared" si="495"/>
        <v>56222.983110000008</v>
      </c>
      <c r="Q204" s="384">
        <f t="shared" si="495"/>
        <v>259080.73433862976</v>
      </c>
      <c r="R204" s="384">
        <f t="shared" si="495"/>
        <v>538648.24689000007</v>
      </c>
      <c r="S204" s="399"/>
      <c r="T204" s="384">
        <f t="shared" si="521"/>
        <v>853951.96433862986</v>
      </c>
      <c r="U204" s="384">
        <f t="shared" si="496"/>
        <v>773357.38088766427</v>
      </c>
      <c r="W204" s="393">
        <f t="shared" si="522"/>
        <v>0.41583618748309287</v>
      </c>
      <c r="X204" s="393">
        <f t="shared" si="523"/>
        <v>0.49160001919249569</v>
      </c>
      <c r="Y204" s="393">
        <f t="shared" si="524"/>
        <v>4.4712473294287895E-2</v>
      </c>
      <c r="Z204" s="384"/>
      <c r="AA204" s="384">
        <f t="shared" si="525"/>
        <v>0.22908011174316051</v>
      </c>
      <c r="AD204" s="393">
        <f t="shared" si="526"/>
        <v>1.7349120529015456</v>
      </c>
      <c r="AE204" s="393">
        <f t="shared" si="527"/>
        <v>0.84668007673441648</v>
      </c>
      <c r="AF204" s="393">
        <f t="shared" si="528"/>
        <v>7.2463852488677302E-2</v>
      </c>
      <c r="AG204" s="384"/>
      <c r="AH204" s="393">
        <f t="shared" si="529"/>
        <v>0.46024381867958464</v>
      </c>
      <c r="AJ204" s="394">
        <f t="shared" si="530"/>
        <v>1.4408289732657802</v>
      </c>
      <c r="AK204" s="394">
        <f t="shared" si="531"/>
        <v>1.0103482991512576</v>
      </c>
      <c r="AL204" s="394">
        <f t="shared" si="532"/>
        <v>0.93149752865683311</v>
      </c>
      <c r="AM204" s="395"/>
      <c r="AN204" s="394">
        <f t="shared" si="533"/>
        <v>1.1476646468758389</v>
      </c>
      <c r="AP204" s="389">
        <f t="shared" si="534"/>
        <v>4.1721045573314468</v>
      </c>
      <c r="AQ204" s="389">
        <f t="shared" si="535"/>
        <v>1.7222946372646137</v>
      </c>
      <c r="AR204" s="389">
        <f t="shared" si="536"/>
        <v>1.6206630309116608</v>
      </c>
      <c r="AS204" s="389"/>
      <c r="AT204" s="389">
        <f t="shared" si="537"/>
        <v>1.8194803557051948</v>
      </c>
      <c r="AV204" s="389">
        <f t="shared" si="500"/>
        <v>7.2699872658442757E-2</v>
      </c>
      <c r="AW204" s="389">
        <f t="shared" si="500"/>
        <v>0.33500777356162986</v>
      </c>
      <c r="AX204" s="389">
        <f t="shared" si="500"/>
        <v>0.69650624692006735</v>
      </c>
      <c r="AY204" s="402"/>
      <c r="AZ204" s="389">
        <f t="shared" si="501"/>
        <v>1</v>
      </c>
      <c r="BC204" s="379">
        <f t="shared" si="502"/>
        <v>1.4408289732657802</v>
      </c>
      <c r="BD204" s="379">
        <f t="shared" si="503"/>
        <v>1.0103482991512576</v>
      </c>
      <c r="BE204" s="379">
        <f t="shared" si="504"/>
        <v>0.93149752865683311</v>
      </c>
      <c r="BF204" s="379" t="e">
        <f t="shared" si="505"/>
        <v>#DIV/0!</v>
      </c>
      <c r="BG204" s="379"/>
      <c r="BH204" s="379"/>
      <c r="BI204" s="379"/>
      <c r="BJ204" s="379"/>
      <c r="BK204" s="379"/>
      <c r="BL204" s="379"/>
      <c r="BM204" s="379"/>
      <c r="BN204" s="379"/>
      <c r="BO204" s="379">
        <f t="shared" si="538"/>
        <v>1.0103482991512576</v>
      </c>
      <c r="BP204" s="379">
        <f t="shared" si="539"/>
        <v>0.81867629556304722</v>
      </c>
      <c r="BQ204" s="379">
        <f t="shared" si="540"/>
        <v>1.0103482991512576</v>
      </c>
      <c r="BR204" s="387">
        <f t="shared" si="541"/>
        <v>1.4408289732657802</v>
      </c>
      <c r="BS204" s="396">
        <f>Mining!BZ201</f>
        <v>0.9642898372228712</v>
      </c>
      <c r="BT204" s="387">
        <f t="shared" si="506"/>
        <v>0.93149752865683311</v>
      </c>
      <c r="BU204" s="387">
        <v>1</v>
      </c>
      <c r="BV204" s="387"/>
      <c r="BW204" s="387">
        <v>1</v>
      </c>
      <c r="BX204" s="396">
        <f>Mining!BW201</f>
        <v>1.0477641266665565</v>
      </c>
      <c r="BY204" s="387">
        <v>1</v>
      </c>
      <c r="BZ204" s="387">
        <v>1</v>
      </c>
      <c r="CB204" s="664">
        <f t="shared" si="542"/>
        <v>7.2699872658442757E-2</v>
      </c>
      <c r="CC204" s="664">
        <f t="shared" si="543"/>
        <v>0.33500777356162986</v>
      </c>
      <c r="CD204" s="664">
        <f t="shared" si="544"/>
        <v>0.69650624692006735</v>
      </c>
      <c r="CE204" s="664"/>
      <c r="CG204" s="664">
        <v>1</v>
      </c>
      <c r="CH204" s="664">
        <v>1</v>
      </c>
      <c r="CI204" s="664">
        <v>1</v>
      </c>
      <c r="CJ204" s="664">
        <v>1</v>
      </c>
      <c r="CK204" s="343"/>
      <c r="CL204" s="388">
        <f t="shared" si="575"/>
        <v>0.98366121031341047</v>
      </c>
      <c r="CM204" s="388">
        <f t="shared" si="546"/>
        <v>1.0783063149934704</v>
      </c>
      <c r="CN204" s="388">
        <f t="shared" si="507"/>
        <v>0.90738303593396941</v>
      </c>
      <c r="CO204" s="388">
        <f t="shared" si="508"/>
        <v>1.0853648986368325</v>
      </c>
      <c r="CP204" s="388">
        <f t="shared" si="509"/>
        <v>1.0325662427738327</v>
      </c>
      <c r="CQ204" s="388">
        <v>1</v>
      </c>
      <c r="CR204" s="388">
        <f t="shared" si="510"/>
        <v>1.0603708935417664</v>
      </c>
      <c r="CS204" s="388">
        <f t="shared" si="511"/>
        <v>1.060688094895071</v>
      </c>
      <c r="CT204" s="388">
        <f t="shared" si="512"/>
        <v>1.0606880948950708</v>
      </c>
      <c r="CU204" s="388"/>
      <c r="CV204" s="388">
        <f t="shared" si="547"/>
        <v>1.0169142906137283</v>
      </c>
      <c r="CW204" s="343"/>
      <c r="CY204" s="334"/>
      <c r="DA204" s="379">
        <f t="shared" si="513"/>
        <v>0.27404579964027365</v>
      </c>
      <c r="DB204" s="379">
        <f t="shared" si="514"/>
        <v>0.61629161742910032</v>
      </c>
      <c r="DC204" s="379">
        <f t="shared" si="515"/>
        <v>0.10966258293062615</v>
      </c>
      <c r="DD204" s="379">
        <f t="shared" si="516"/>
        <v>0</v>
      </c>
      <c r="DF204" s="379">
        <f t="shared" si="548"/>
        <v>0.25842735976524767</v>
      </c>
      <c r="DG204" s="379">
        <f t="shared" si="549"/>
        <v>0.63214778164313978</v>
      </c>
      <c r="DH204" s="379">
        <f t="shared" si="550"/>
        <v>0.1089861326013921</v>
      </c>
      <c r="DI204" s="379"/>
      <c r="DJ204" s="379">
        <f t="shared" si="551"/>
        <v>0.99956127400977957</v>
      </c>
      <c r="DK204" s="379"/>
      <c r="DL204" s="379">
        <f t="shared" si="552"/>
        <v>0.25854078832861949</v>
      </c>
      <c r="DM204" s="379">
        <f t="shared" si="553"/>
        <v>0.63242524303413028</v>
      </c>
      <c r="DN204" s="379">
        <f t="shared" si="554"/>
        <v>0.10903396863725015</v>
      </c>
      <c r="DO204" s="379">
        <f t="shared" si="555"/>
        <v>0</v>
      </c>
      <c r="DR204" s="379">
        <f t="shared" si="564"/>
        <v>0.13861586049903141</v>
      </c>
      <c r="DS204" s="379">
        <f t="shared" si="565"/>
        <v>-2.6501173302831767E-3</v>
      </c>
      <c r="DT204" s="379">
        <f t="shared" si="566"/>
        <v>2.2204460492503128E-16</v>
      </c>
      <c r="DU204" s="379">
        <f t="shared" si="567"/>
        <v>0</v>
      </c>
      <c r="DW204" s="379">
        <f t="shared" si="557"/>
        <v>-7.6624258526679324E-3</v>
      </c>
      <c r="DX204" s="379">
        <f t="shared" si="558"/>
        <v>7.610215696948459E-3</v>
      </c>
      <c r="DY204" s="379">
        <f t="shared" si="559"/>
        <v>5.3451958696990771E-2</v>
      </c>
      <c r="DZ204" s="379">
        <f t="shared" si="560"/>
        <v>0</v>
      </c>
      <c r="EA204" s="379"/>
      <c r="EC204" s="379">
        <f t="shared" si="568"/>
        <v>2.7736307290355217E-2</v>
      </c>
      <c r="ED204" s="379">
        <f t="shared" si="569"/>
        <v>7.5933689335965435E-3</v>
      </c>
      <c r="EE204" s="379">
        <f t="shared" si="570"/>
        <v>-9.061548960802115E-4</v>
      </c>
      <c r="EF204" s="379"/>
      <c r="EH204" s="379">
        <f t="shared" si="562"/>
        <v>0</v>
      </c>
      <c r="EI204" s="379">
        <f t="shared" si="562"/>
        <v>-2.2988186595503932E-2</v>
      </c>
      <c r="EJ204" s="379">
        <f t="shared" si="562"/>
        <v>0</v>
      </c>
      <c r="EK204" s="379">
        <f t="shared" si="562"/>
        <v>0</v>
      </c>
      <c r="EM204" s="379">
        <f t="shared" si="571"/>
        <v>0</v>
      </c>
      <c r="EN204" s="379">
        <f t="shared" si="572"/>
        <v>-2.2988186595503932E-2</v>
      </c>
      <c r="EO204" s="379">
        <f t="shared" si="573"/>
        <v>0</v>
      </c>
      <c r="EP204" s="379">
        <v>1</v>
      </c>
      <c r="ER204" s="379">
        <f t="shared" si="563"/>
        <v>0</v>
      </c>
      <c r="ES204" s="379">
        <f t="shared" si="563"/>
        <v>0</v>
      </c>
      <c r="ET204" s="379">
        <f t="shared" si="563"/>
        <v>0</v>
      </c>
      <c r="EU204" s="379">
        <f t="shared" si="563"/>
        <v>0</v>
      </c>
      <c r="EX204" s="379">
        <f t="shared" si="479"/>
        <v>1.0347520706453583</v>
      </c>
      <c r="EY204" s="379">
        <f t="shared" si="480"/>
        <v>1.1751191484309973</v>
      </c>
      <c r="EZ204" s="379">
        <f t="shared" si="472"/>
        <v>1.0603708935417664</v>
      </c>
      <c r="FA204" s="379"/>
      <c r="FB204" s="379">
        <f t="shared" si="486"/>
        <v>1.0086975276800774</v>
      </c>
      <c r="FC204" s="379">
        <f t="shared" si="481"/>
        <v>1.2933033771615761</v>
      </c>
      <c r="FD204" s="379">
        <f t="shared" si="473"/>
        <v>0.90738303593396941</v>
      </c>
      <c r="FE204" s="379"/>
      <c r="FF204" s="379">
        <f t="shared" si="487"/>
        <v>1.0119451838892868</v>
      </c>
      <c r="FG204" s="379">
        <f t="shared" si="482"/>
        <v>0.83331297716178609</v>
      </c>
      <c r="FH204" s="379">
        <f t="shared" si="474"/>
        <v>1.0853648986368325</v>
      </c>
      <c r="FI204" s="379"/>
      <c r="FJ204" s="379">
        <f t="shared" si="483"/>
        <v>0.98556686144082339</v>
      </c>
      <c r="FK204" s="379">
        <f t="shared" si="484"/>
        <v>0.9628954717753776</v>
      </c>
      <c r="FL204" s="379">
        <f t="shared" si="475"/>
        <v>1.0325662427738327</v>
      </c>
      <c r="FN204" s="379">
        <f t="shared" si="488"/>
        <v>1.0086975276800774</v>
      </c>
      <c r="FO204" s="379">
        <f t="shared" si="485"/>
        <v>1.2933033771615761</v>
      </c>
      <c r="FP204" s="379">
        <f t="shared" si="476"/>
        <v>0.90738303593396941</v>
      </c>
      <c r="FR204" s="336"/>
      <c r="FT204" s="331">
        <f t="shared" si="477"/>
        <v>2008</v>
      </c>
      <c r="FU204" s="379">
        <f t="shared" si="574"/>
        <v>1.1301681792911036</v>
      </c>
      <c r="FV204" s="379">
        <f t="shared" si="574"/>
        <v>0.83273766485559453</v>
      </c>
      <c r="FW204" s="379">
        <f t="shared" si="574"/>
        <v>1.0190915194797121</v>
      </c>
      <c r="FX204" s="379">
        <f t="shared" si="574"/>
        <v>1.0944694281963121</v>
      </c>
      <c r="FY204" s="379">
        <f t="shared" si="574"/>
        <v>1</v>
      </c>
      <c r="FZ204" s="379">
        <f t="shared" si="574"/>
        <v>1.2167967594927236</v>
      </c>
    </row>
    <row r="205" spans="1:182" x14ac:dyDescent="0.2">
      <c r="A205" s="373" t="s">
        <v>115</v>
      </c>
      <c r="B205" s="330">
        <f t="shared" si="478"/>
        <v>1978</v>
      </c>
      <c r="D205" s="384">
        <f>NonManufacturing_Data!L20</f>
        <v>97.717405333333346</v>
      </c>
      <c r="E205" s="384">
        <f>Mining!H202</f>
        <v>231.63923433067774</v>
      </c>
      <c r="F205" s="384">
        <f>NonManufacturing_Data!N20</f>
        <v>43.411058915500497</v>
      </c>
      <c r="G205" s="384"/>
      <c r="H205" s="384">
        <f t="shared" si="493"/>
        <v>372.7676985795116</v>
      </c>
      <c r="J205" s="390">
        <f t="shared" si="494"/>
        <v>245149.57638000001</v>
      </c>
      <c r="K205" s="390">
        <f t="shared" si="494"/>
        <v>464067.42215000006</v>
      </c>
      <c r="L205" s="390">
        <f t="shared" si="494"/>
        <v>943072.8996</v>
      </c>
      <c r="M205" s="390"/>
      <c r="N205" s="390">
        <f t="shared" si="520"/>
        <v>1652289.8981300001</v>
      </c>
      <c r="P205" s="384">
        <f t="shared" si="495"/>
        <v>54087.197849999997</v>
      </c>
      <c r="Q205" s="384">
        <f t="shared" si="495"/>
        <v>261570.15166552211</v>
      </c>
      <c r="R205" s="384">
        <f t="shared" si="495"/>
        <v>557470.02708000003</v>
      </c>
      <c r="S205" s="399"/>
      <c r="T205" s="384">
        <f t="shared" si="521"/>
        <v>873127.37659552216</v>
      </c>
      <c r="U205" s="384">
        <f t="shared" si="496"/>
        <v>780960.588430073</v>
      </c>
      <c r="W205" s="393">
        <f t="shared" si="522"/>
        <v>0.39860319881550244</v>
      </c>
      <c r="X205" s="393">
        <f t="shared" si="523"/>
        <v>0.49914995811924329</v>
      </c>
      <c r="Y205" s="393">
        <f t="shared" si="524"/>
        <v>4.6031498661358097E-2</v>
      </c>
      <c r="Z205" s="384"/>
      <c r="AA205" s="384">
        <f t="shared" si="525"/>
        <v>0.22560671647354144</v>
      </c>
      <c r="AD205" s="393">
        <f t="shared" si="526"/>
        <v>1.8066642240245647</v>
      </c>
      <c r="AE205" s="393">
        <f t="shared" si="527"/>
        <v>0.88557212226141935</v>
      </c>
      <c r="AF205" s="393">
        <f t="shared" si="528"/>
        <v>7.7871556867165473E-2</v>
      </c>
      <c r="AG205" s="384"/>
      <c r="AH205" s="393">
        <f t="shared" si="529"/>
        <v>0.47731947565864796</v>
      </c>
      <c r="AJ205" s="394">
        <f t="shared" si="530"/>
        <v>1.381118466783622</v>
      </c>
      <c r="AK205" s="394">
        <f t="shared" si="531"/>
        <v>1.0258651170022113</v>
      </c>
      <c r="AL205" s="394">
        <f t="shared" si="532"/>
        <v>0.95897686001868221</v>
      </c>
      <c r="AM205" s="395"/>
      <c r="AN205" s="394">
        <f t="shared" si="533"/>
        <v>1.1302633416065411</v>
      </c>
      <c r="AP205" s="389">
        <f t="shared" si="534"/>
        <v>4.5324880216548324</v>
      </c>
      <c r="AQ205" s="389">
        <f t="shared" si="535"/>
        <v>1.7741604659212704</v>
      </c>
      <c r="AR205" s="389">
        <f t="shared" si="536"/>
        <v>1.6917015333358252</v>
      </c>
      <c r="AS205" s="389"/>
      <c r="AT205" s="389">
        <f t="shared" si="537"/>
        <v>1.8923812749665121</v>
      </c>
      <c r="AV205" s="389">
        <f t="shared" si="500"/>
        <v>6.9257269382477865E-2</v>
      </c>
      <c r="AW205" s="389">
        <f t="shared" si="500"/>
        <v>0.33493386931515179</v>
      </c>
      <c r="AX205" s="389">
        <f t="shared" si="500"/>
        <v>0.71382606925229719</v>
      </c>
      <c r="AY205" s="402"/>
      <c r="AZ205" s="389">
        <f t="shared" si="501"/>
        <v>1</v>
      </c>
      <c r="BC205" s="379">
        <f t="shared" si="502"/>
        <v>1.381118466783622</v>
      </c>
      <c r="BD205" s="379">
        <f t="shared" si="503"/>
        <v>1.0258651170022113</v>
      </c>
      <c r="BE205" s="379">
        <f t="shared" si="504"/>
        <v>0.95897686001868221</v>
      </c>
      <c r="BF205" s="379" t="e">
        <f t="shared" si="505"/>
        <v>#DIV/0!</v>
      </c>
      <c r="BG205" s="379"/>
      <c r="BH205" s="379"/>
      <c r="BI205" s="379"/>
      <c r="BJ205" s="379"/>
      <c r="BK205" s="379"/>
      <c r="BL205" s="379"/>
      <c r="BM205" s="379"/>
      <c r="BN205" s="379"/>
      <c r="BO205" s="379">
        <f t="shared" si="538"/>
        <v>1.0258651170022113</v>
      </c>
      <c r="BP205" s="379">
        <f t="shared" si="539"/>
        <v>0.85628199414251616</v>
      </c>
      <c r="BQ205" s="379">
        <f t="shared" si="540"/>
        <v>1.0258651170022113</v>
      </c>
      <c r="BR205" s="387">
        <f t="shared" si="541"/>
        <v>1.381118466783622</v>
      </c>
      <c r="BS205" s="396">
        <f>Mining!BZ202</f>
        <v>0.98868387404188829</v>
      </c>
      <c r="BT205" s="387">
        <f t="shared" si="506"/>
        <v>0.95897686001868221</v>
      </c>
      <c r="BU205" s="387">
        <v>1</v>
      </c>
      <c r="BV205" s="387"/>
      <c r="BW205" s="387">
        <v>1</v>
      </c>
      <c r="BX205" s="396">
        <f>Mining!BW202</f>
        <v>1.0376068063174941</v>
      </c>
      <c r="BY205" s="387">
        <v>1</v>
      </c>
      <c r="BZ205" s="387">
        <v>1</v>
      </c>
      <c r="CB205" s="664">
        <f t="shared" si="542"/>
        <v>6.9257269382477865E-2</v>
      </c>
      <c r="CC205" s="664">
        <f t="shared" si="543"/>
        <v>0.33493386931515179</v>
      </c>
      <c r="CD205" s="664">
        <f t="shared" si="544"/>
        <v>0.71382606925229719</v>
      </c>
      <c r="CE205" s="664"/>
      <c r="CG205" s="664">
        <v>1</v>
      </c>
      <c r="CH205" s="664">
        <v>1</v>
      </c>
      <c r="CI205" s="664">
        <v>1</v>
      </c>
      <c r="CJ205" s="664">
        <v>1</v>
      </c>
      <c r="CK205" s="343"/>
      <c r="CL205" s="388">
        <f t="shared" si="575"/>
        <v>1.0057492316735834</v>
      </c>
      <c r="CM205" s="388">
        <f t="shared" si="546"/>
        <v>1.1183129115100987</v>
      </c>
      <c r="CN205" s="388">
        <f t="shared" si="507"/>
        <v>0.9495480014186527</v>
      </c>
      <c r="CO205" s="388">
        <f t="shared" si="508"/>
        <v>1.0741735678424316</v>
      </c>
      <c r="CP205" s="388">
        <f t="shared" si="509"/>
        <v>1.026359619367216</v>
      </c>
      <c r="CQ205" s="388">
        <v>1</v>
      </c>
      <c r="CR205" s="388">
        <f t="shared" si="510"/>
        <v>1.0682487579787732</v>
      </c>
      <c r="CS205" s="388">
        <f t="shared" si="511"/>
        <v>1.1247423515219295</v>
      </c>
      <c r="CT205" s="388">
        <f t="shared" si="512"/>
        <v>1.1247423515219299</v>
      </c>
      <c r="CU205" s="388"/>
      <c r="CV205" s="388">
        <f t="shared" si="547"/>
        <v>1.0468656323327268</v>
      </c>
      <c r="CW205" s="343"/>
      <c r="CY205" s="334"/>
      <c r="DA205" s="379">
        <f t="shared" si="513"/>
        <v>0.26214021683128791</v>
      </c>
      <c r="DB205" s="379">
        <f t="shared" si="514"/>
        <v>0.62140371929588989</v>
      </c>
      <c r="DC205" s="379">
        <f t="shared" si="515"/>
        <v>0.11645606387282209</v>
      </c>
      <c r="DD205" s="379">
        <f t="shared" si="516"/>
        <v>0</v>
      </c>
      <c r="DF205" s="379">
        <f t="shared" si="548"/>
        <v>0.2680489434467106</v>
      </c>
      <c r="DG205" s="379">
        <f t="shared" si="549"/>
        <v>0.61884414922715747</v>
      </c>
      <c r="DH205" s="379">
        <f t="shared" si="550"/>
        <v>0.11302529812489433</v>
      </c>
      <c r="DI205" s="379"/>
      <c r="DJ205" s="379">
        <f t="shared" si="551"/>
        <v>0.99991839079876244</v>
      </c>
      <c r="DK205" s="379"/>
      <c r="DL205" s="379">
        <f t="shared" si="552"/>
        <v>0.26807082049224606</v>
      </c>
      <c r="DM205" s="379">
        <f t="shared" si="553"/>
        <v>0.61889465672574306</v>
      </c>
      <c r="DN205" s="379">
        <f t="shared" si="554"/>
        <v>0.11303452278201084</v>
      </c>
      <c r="DO205" s="379">
        <f t="shared" si="555"/>
        <v>0</v>
      </c>
      <c r="DR205" s="379">
        <f t="shared" si="564"/>
        <v>-4.2324969747612851E-2</v>
      </c>
      <c r="DS205" s="379">
        <f t="shared" si="565"/>
        <v>2.4982728065322715E-2</v>
      </c>
      <c r="DT205" s="379">
        <f t="shared" si="566"/>
        <v>2.9073408351408155E-2</v>
      </c>
      <c r="DU205" s="379">
        <f t="shared" si="567"/>
        <v>0</v>
      </c>
      <c r="DW205" s="379">
        <f t="shared" si="557"/>
        <v>8.2850422370468274E-2</v>
      </c>
      <c r="DX205" s="379">
        <f t="shared" si="558"/>
        <v>2.9669840943756496E-2</v>
      </c>
      <c r="DY205" s="379">
        <f t="shared" si="559"/>
        <v>4.2899503032962867E-2</v>
      </c>
      <c r="DZ205" s="379">
        <f t="shared" si="560"/>
        <v>0</v>
      </c>
      <c r="EA205" s="379"/>
      <c r="EC205" s="379">
        <f t="shared" si="568"/>
        <v>-4.851152034434033E-2</v>
      </c>
      <c r="ED205" s="379">
        <f t="shared" si="569"/>
        <v>-2.2062890869269832E-4</v>
      </c>
      <c r="EE205" s="379">
        <f t="shared" si="570"/>
        <v>2.4562569980940731E-2</v>
      </c>
      <c r="EF205" s="379"/>
      <c r="EH205" s="379">
        <f t="shared" si="562"/>
        <v>0</v>
      </c>
      <c r="EI205" s="379">
        <f t="shared" si="562"/>
        <v>-9.7415769197995213E-3</v>
      </c>
      <c r="EJ205" s="379">
        <f t="shared" si="562"/>
        <v>0</v>
      </c>
      <c r="EK205" s="379">
        <f t="shared" si="562"/>
        <v>0</v>
      </c>
      <c r="EM205" s="379">
        <f t="shared" si="571"/>
        <v>0</v>
      </c>
      <c r="EN205" s="379">
        <f t="shared" si="572"/>
        <v>-9.7415769197995213E-3</v>
      </c>
      <c r="EO205" s="379">
        <f t="shared" si="573"/>
        <v>0</v>
      </c>
      <c r="EP205" s="379">
        <v>1</v>
      </c>
      <c r="ER205" s="379">
        <f t="shared" si="563"/>
        <v>0</v>
      </c>
      <c r="ES205" s="379">
        <f t="shared" si="563"/>
        <v>0</v>
      </c>
      <c r="ET205" s="379">
        <f t="shared" si="563"/>
        <v>0</v>
      </c>
      <c r="EU205" s="379">
        <f t="shared" si="563"/>
        <v>0</v>
      </c>
      <c r="EX205" s="379">
        <f t="shared" si="479"/>
        <v>1.0074293480564087</v>
      </c>
      <c r="EY205" s="379">
        <f t="shared" si="480"/>
        <v>1.1838495175924417</v>
      </c>
      <c r="EZ205" s="379">
        <f t="shared" si="472"/>
        <v>1.0682487579787732</v>
      </c>
      <c r="FA205" s="379"/>
      <c r="FB205" s="379">
        <f t="shared" si="486"/>
        <v>1.046468761057763</v>
      </c>
      <c r="FC205" s="379">
        <f t="shared" si="481"/>
        <v>1.3534015827700954</v>
      </c>
      <c r="FD205" s="379">
        <f t="shared" si="473"/>
        <v>0.9495480014186527</v>
      </c>
      <c r="FE205" s="379"/>
      <c r="FF205" s="379">
        <f t="shared" si="487"/>
        <v>0.98968887716153653</v>
      </c>
      <c r="FG205" s="379">
        <f t="shared" si="482"/>
        <v>0.82472058469138521</v>
      </c>
      <c r="FH205" s="379">
        <f t="shared" si="474"/>
        <v>1.0741735678424316</v>
      </c>
      <c r="FI205" s="379"/>
      <c r="FJ205" s="379">
        <f t="shared" si="483"/>
        <v>0.99398912810674156</v>
      </c>
      <c r="FK205" s="379">
        <f t="shared" si="484"/>
        <v>0.95710763044793712</v>
      </c>
      <c r="FL205" s="379">
        <f t="shared" si="475"/>
        <v>1.026359619367216</v>
      </c>
      <c r="FN205" s="379">
        <f t="shared" si="488"/>
        <v>1.046468761057763</v>
      </c>
      <c r="FO205" s="379">
        <f t="shared" si="485"/>
        <v>1.3534015827700954</v>
      </c>
      <c r="FP205" s="379">
        <f t="shared" si="476"/>
        <v>0.9495480014186527</v>
      </c>
      <c r="FR205" s="336"/>
    </row>
    <row r="206" spans="1:182" x14ac:dyDescent="0.2">
      <c r="A206" s="373" t="s">
        <v>115</v>
      </c>
      <c r="B206" s="330">
        <f t="shared" si="478"/>
        <v>1979</v>
      </c>
      <c r="D206" s="384">
        <f>NonManufacturing_Data!L21</f>
        <v>95.25394133333333</v>
      </c>
      <c r="E206" s="384">
        <f>Mining!H203</f>
        <v>246.28809060373115</v>
      </c>
      <c r="F206" s="384">
        <f>NonManufacturing_Data!N21</f>
        <v>45.519988736947298</v>
      </c>
      <c r="G206" s="384"/>
      <c r="H206" s="384">
        <f t="shared" si="493"/>
        <v>387.06202067401182</v>
      </c>
      <c r="J206" s="390">
        <f t="shared" si="494"/>
        <v>259820.73702</v>
      </c>
      <c r="K206" s="390">
        <f t="shared" si="494"/>
        <v>477016.03295999998</v>
      </c>
      <c r="L206" s="390">
        <f t="shared" si="494"/>
        <v>961340.75960000011</v>
      </c>
      <c r="M206" s="390"/>
      <c r="N206" s="390">
        <f t="shared" si="520"/>
        <v>1698177.5295800001</v>
      </c>
      <c r="P206" s="384">
        <f t="shared" si="495"/>
        <v>59238.997860000003</v>
      </c>
      <c r="Q206" s="384">
        <f t="shared" si="495"/>
        <v>216489.54068576641</v>
      </c>
      <c r="R206" s="384">
        <f t="shared" si="495"/>
        <v>558599.00184000004</v>
      </c>
      <c r="S206" s="399"/>
      <c r="T206" s="384">
        <f t="shared" si="521"/>
        <v>834327.54038576642</v>
      </c>
      <c r="U206" s="384">
        <f t="shared" si="496"/>
        <v>767047.22501193685</v>
      </c>
      <c r="W206" s="393">
        <f t="shared" si="522"/>
        <v>0.36661408333239021</v>
      </c>
      <c r="X206" s="393">
        <f t="shared" si="523"/>
        <v>0.51630987972344222</v>
      </c>
      <c r="Y206" s="393">
        <f t="shared" si="524"/>
        <v>4.7350524028428272E-2</v>
      </c>
      <c r="Z206" s="384"/>
      <c r="AA206" s="384">
        <f t="shared" si="525"/>
        <v>0.22792788971229735</v>
      </c>
      <c r="AD206" s="393">
        <f t="shared" si="526"/>
        <v>1.6079600394059286</v>
      </c>
      <c r="AE206" s="393">
        <f t="shared" si="527"/>
        <v>1.1376442936853803</v>
      </c>
      <c r="AF206" s="393">
        <f t="shared" si="528"/>
        <v>8.1489563330773049E-2</v>
      </c>
      <c r="AG206" s="384"/>
      <c r="AH206" s="393">
        <f t="shared" si="529"/>
        <v>0.50461302518627627</v>
      </c>
      <c r="AJ206" s="394">
        <f t="shared" si="530"/>
        <v>1.270279521534089</v>
      </c>
      <c r="AK206" s="394">
        <f t="shared" si="531"/>
        <v>1.0611326046537577</v>
      </c>
      <c r="AL206" s="394">
        <f t="shared" si="532"/>
        <v>0.98645619138053064</v>
      </c>
      <c r="AM206" s="395"/>
      <c r="AN206" s="394">
        <f t="shared" si="533"/>
        <v>1.1418921488614511</v>
      </c>
      <c r="AP206" s="389">
        <f t="shared" si="534"/>
        <v>4.3859745506505092</v>
      </c>
      <c r="AQ206" s="389">
        <f t="shared" si="535"/>
        <v>2.2034137605399913</v>
      </c>
      <c r="AR206" s="389">
        <f t="shared" si="536"/>
        <v>1.7209854590383922</v>
      </c>
      <c r="AS206" s="389"/>
      <c r="AT206" s="389">
        <f t="shared" si="537"/>
        <v>2.035384722880917</v>
      </c>
      <c r="AV206" s="389">
        <f t="shared" si="500"/>
        <v>7.7229922654472968E-2</v>
      </c>
      <c r="AW206" s="389">
        <f t="shared" si="500"/>
        <v>0.28223756455464316</v>
      </c>
      <c r="AX206" s="389">
        <f t="shared" si="500"/>
        <v>0.72824590667322608</v>
      </c>
      <c r="AY206" s="402"/>
      <c r="AZ206" s="389">
        <f t="shared" si="501"/>
        <v>1</v>
      </c>
      <c r="BC206" s="379">
        <f t="shared" si="502"/>
        <v>1.270279521534089</v>
      </c>
      <c r="BD206" s="379">
        <f t="shared" si="503"/>
        <v>1.0611326046537577</v>
      </c>
      <c r="BE206" s="379">
        <f t="shared" si="504"/>
        <v>0.98645619138053064</v>
      </c>
      <c r="BF206" s="379" t="e">
        <f t="shared" si="505"/>
        <v>#DIV/0!</v>
      </c>
      <c r="BG206" s="379"/>
      <c r="BH206" s="379"/>
      <c r="BI206" s="379"/>
      <c r="BJ206" s="379"/>
      <c r="BK206" s="379"/>
      <c r="BL206" s="379"/>
      <c r="BM206" s="379"/>
      <c r="BN206" s="379"/>
      <c r="BO206" s="379">
        <f t="shared" si="538"/>
        <v>1.0611326046537577</v>
      </c>
      <c r="BP206" s="379">
        <f t="shared" si="539"/>
        <v>1.1000169268361477</v>
      </c>
      <c r="BQ206" s="379">
        <f t="shared" si="540"/>
        <v>1.0611326046537575</v>
      </c>
      <c r="BR206" s="387">
        <f t="shared" si="541"/>
        <v>1.270279521534089</v>
      </c>
      <c r="BS206" s="396">
        <f>Mining!BZ203</f>
        <v>0.99191799152434434</v>
      </c>
      <c r="BT206" s="387">
        <f t="shared" si="506"/>
        <v>0.98645619138053064</v>
      </c>
      <c r="BU206" s="387">
        <v>1</v>
      </c>
      <c r="BV206" s="387"/>
      <c r="BW206" s="387">
        <v>1</v>
      </c>
      <c r="BX206" s="396">
        <f>Mining!BW203</f>
        <v>1.0697785640756921</v>
      </c>
      <c r="BY206" s="387">
        <v>1</v>
      </c>
      <c r="BZ206" s="387">
        <v>1</v>
      </c>
      <c r="CB206" s="664">
        <f t="shared" si="542"/>
        <v>7.7229922654472968E-2</v>
      </c>
      <c r="CC206" s="664">
        <f t="shared" si="543"/>
        <v>0.28223756455464316</v>
      </c>
      <c r="CD206" s="664">
        <f t="shared" si="544"/>
        <v>0.72824590667322608</v>
      </c>
      <c r="CE206" s="664"/>
      <c r="CG206" s="664">
        <v>1</v>
      </c>
      <c r="CH206" s="664">
        <v>1</v>
      </c>
      <c r="CI206" s="664">
        <v>1</v>
      </c>
      <c r="CJ206" s="664">
        <v>1</v>
      </c>
      <c r="CK206" s="343"/>
      <c r="CL206" s="388">
        <f t="shared" si="575"/>
        <v>0.96105597556566025</v>
      </c>
      <c r="CM206" s="388">
        <f t="shared" si="546"/>
        <v>1.1822590322829187</v>
      </c>
      <c r="CN206" s="388">
        <f t="shared" si="507"/>
        <v>1.0812963151418324</v>
      </c>
      <c r="CO206" s="388">
        <f t="shared" si="508"/>
        <v>0.99393637094875709</v>
      </c>
      <c r="CP206" s="388">
        <f t="shared" si="509"/>
        <v>1.0462594362029745</v>
      </c>
      <c r="CQ206" s="388">
        <v>1</v>
      </c>
      <c r="CR206" s="388">
        <f t="shared" si="510"/>
        <v>1.0514047791619157</v>
      </c>
      <c r="CS206" s="388">
        <f t="shared" si="511"/>
        <v>1.1362171076419731</v>
      </c>
      <c r="CT206" s="388">
        <f t="shared" si="512"/>
        <v>1.1362171076419738</v>
      </c>
      <c r="CU206" s="388"/>
      <c r="CV206" s="388">
        <f t="shared" si="547"/>
        <v>1.12445658961652</v>
      </c>
      <c r="CW206" s="343"/>
      <c r="CY206" s="334"/>
      <c r="DA206" s="379">
        <f t="shared" si="513"/>
        <v>0.2460947761484388</v>
      </c>
      <c r="DB206" s="379">
        <f t="shared" si="514"/>
        <v>0.63630136114841884</v>
      </c>
      <c r="DC206" s="379">
        <f t="shared" si="515"/>
        <v>0.11760386270314226</v>
      </c>
      <c r="DD206" s="379">
        <f t="shared" si="516"/>
        <v>0</v>
      </c>
      <c r="DF206" s="379">
        <f t="shared" si="548"/>
        <v>0.25403304584663733</v>
      </c>
      <c r="DG206" s="379">
        <f t="shared" si="549"/>
        <v>0.62882312844659882</v>
      </c>
      <c r="DH206" s="379">
        <f t="shared" si="550"/>
        <v>0.1170290251730982</v>
      </c>
      <c r="DI206" s="379"/>
      <c r="DJ206" s="379">
        <f t="shared" si="551"/>
        <v>0.99988519946633436</v>
      </c>
      <c r="DK206" s="379"/>
      <c r="DL206" s="379">
        <f t="shared" si="552"/>
        <v>0.2540622123241964</v>
      </c>
      <c r="DM206" s="379">
        <f t="shared" si="553"/>
        <v>0.62889532596563946</v>
      </c>
      <c r="DN206" s="379">
        <f t="shared" si="554"/>
        <v>0.11704246171016407</v>
      </c>
      <c r="DO206" s="379">
        <f t="shared" si="555"/>
        <v>0</v>
      </c>
      <c r="DR206" s="379">
        <f t="shared" si="564"/>
        <v>-8.3656682132389082E-2</v>
      </c>
      <c r="DS206" s="379">
        <f t="shared" si="565"/>
        <v>3.2657955272259592E-3</v>
      </c>
      <c r="DT206" s="379">
        <f t="shared" si="566"/>
        <v>2.8251971036938273E-2</v>
      </c>
      <c r="DU206" s="379">
        <f t="shared" si="567"/>
        <v>0</v>
      </c>
      <c r="DW206" s="379">
        <f t="shared" si="557"/>
        <v>-3.2859173301954044E-2</v>
      </c>
      <c r="DX206" s="379">
        <f t="shared" si="558"/>
        <v>0.21668053295091455</v>
      </c>
      <c r="DY206" s="379">
        <f t="shared" si="559"/>
        <v>1.7162221172297411E-2</v>
      </c>
      <c r="DZ206" s="379">
        <f t="shared" si="560"/>
        <v>0</v>
      </c>
      <c r="EA206" s="379"/>
      <c r="EC206" s="379">
        <f t="shared" si="568"/>
        <v>0.10895886849445216</v>
      </c>
      <c r="ED206" s="379">
        <f t="shared" si="569"/>
        <v>-0.17118396351476847</v>
      </c>
      <c r="EE206" s="379">
        <f t="shared" si="570"/>
        <v>1.9999442875157109E-2</v>
      </c>
      <c r="EF206" s="379"/>
      <c r="EH206" s="379">
        <f t="shared" si="562"/>
        <v>0</v>
      </c>
      <c r="EI206" s="379">
        <f t="shared" si="562"/>
        <v>3.0534763922506699E-2</v>
      </c>
      <c r="EJ206" s="379">
        <f t="shared" si="562"/>
        <v>0</v>
      </c>
      <c r="EK206" s="379">
        <f t="shared" si="562"/>
        <v>0</v>
      </c>
      <c r="EM206" s="379">
        <f t="shared" si="571"/>
        <v>0</v>
      </c>
      <c r="EN206" s="379">
        <f t="shared" si="572"/>
        <v>3.0534763922506699E-2</v>
      </c>
      <c r="EO206" s="379">
        <f t="shared" si="573"/>
        <v>0</v>
      </c>
      <c r="EP206" s="379">
        <v>1</v>
      </c>
      <c r="ER206" s="379">
        <f t="shared" si="563"/>
        <v>0</v>
      </c>
      <c r="ES206" s="379">
        <f t="shared" si="563"/>
        <v>0</v>
      </c>
      <c r="ET206" s="379">
        <f t="shared" si="563"/>
        <v>0</v>
      </c>
      <c r="EU206" s="379">
        <f t="shared" si="563"/>
        <v>0</v>
      </c>
      <c r="EX206" s="379">
        <f t="shared" si="479"/>
        <v>0.9842321568913146</v>
      </c>
      <c r="EY206" s="379">
        <f t="shared" si="480"/>
        <v>1.1651827641347512</v>
      </c>
      <c r="EZ206" s="379">
        <f t="shared" si="472"/>
        <v>1.0514047791619157</v>
      </c>
      <c r="FA206" s="379"/>
      <c r="FB206" s="379">
        <f t="shared" si="486"/>
        <v>1.1387484503430516</v>
      </c>
      <c r="FC206" s="379">
        <f t="shared" si="481"/>
        <v>1.5411839550712794</v>
      </c>
      <c r="FD206" s="379">
        <f t="shared" si="473"/>
        <v>1.0812963151418324</v>
      </c>
      <c r="FE206" s="379"/>
      <c r="FF206" s="379">
        <f t="shared" si="487"/>
        <v>0.92530332220440159</v>
      </c>
      <c r="FG206" s="379">
        <f t="shared" si="482"/>
        <v>0.76311669690529527</v>
      </c>
      <c r="FH206" s="379">
        <f t="shared" si="474"/>
        <v>0.99393637094875709</v>
      </c>
      <c r="FI206" s="379"/>
      <c r="FJ206" s="379">
        <f t="shared" si="483"/>
        <v>1.0193887371056427</v>
      </c>
      <c r="FK206" s="379">
        <f t="shared" si="484"/>
        <v>0.97566473867649683</v>
      </c>
      <c r="FL206" s="379">
        <f t="shared" si="475"/>
        <v>1.0462594362029745</v>
      </c>
      <c r="FN206" s="379">
        <f t="shared" si="488"/>
        <v>1.1387484503430516</v>
      </c>
      <c r="FO206" s="379">
        <f t="shared" si="485"/>
        <v>1.5411839550712794</v>
      </c>
      <c r="FP206" s="379">
        <f t="shared" si="476"/>
        <v>1.0812963151418324</v>
      </c>
      <c r="FR206" s="336"/>
    </row>
    <row r="207" spans="1:182" x14ac:dyDescent="0.2">
      <c r="A207" s="373" t="s">
        <v>115</v>
      </c>
      <c r="B207" s="330">
        <f t="shared" si="478"/>
        <v>1980</v>
      </c>
      <c r="D207" s="384">
        <f>NonManufacturing_Data!L22</f>
        <v>90.32701333333334</v>
      </c>
      <c r="E207" s="384">
        <f>Mining!H204</f>
        <v>248.50844910581924</v>
      </c>
      <c r="F207" s="384">
        <f>NonManufacturing_Data!N22</f>
        <v>42.286618735061303</v>
      </c>
      <c r="G207" s="384"/>
      <c r="H207" s="384">
        <f t="shared" si="493"/>
        <v>381.12208117421392</v>
      </c>
      <c r="J207" s="390">
        <f t="shared" si="494"/>
        <v>248837.65299000003</v>
      </c>
      <c r="K207" s="390">
        <f t="shared" si="494"/>
        <v>515223.53725000005</v>
      </c>
      <c r="L207" s="390">
        <f t="shared" si="494"/>
        <v>868851.6590000001</v>
      </c>
      <c r="M207" s="390"/>
      <c r="N207" s="390">
        <f t="shared" si="520"/>
        <v>1632912.8492400004</v>
      </c>
      <c r="P207" s="384">
        <f t="shared" si="495"/>
        <v>57551.518989999997</v>
      </c>
      <c r="Q207" s="384">
        <f t="shared" si="495"/>
        <v>223875.60077200545</v>
      </c>
      <c r="R207" s="384">
        <f t="shared" si="495"/>
        <v>529212.45293999999</v>
      </c>
      <c r="S207" s="399"/>
      <c r="T207" s="384">
        <f t="shared" si="521"/>
        <v>810639.57270200551</v>
      </c>
      <c r="U207" s="384">
        <f t="shared" si="496"/>
        <v>748774.65369528753</v>
      </c>
      <c r="W207" s="393">
        <f t="shared" si="522"/>
        <v>0.36299576148535401</v>
      </c>
      <c r="X207" s="393">
        <f t="shared" si="523"/>
        <v>0.48233132056083916</v>
      </c>
      <c r="Y207" s="393">
        <f t="shared" si="524"/>
        <v>4.8669549395498474E-2</v>
      </c>
      <c r="Z207" s="384"/>
      <c r="AA207" s="384">
        <f t="shared" si="525"/>
        <v>0.23340013605233001</v>
      </c>
      <c r="AD207" s="393">
        <f t="shared" si="526"/>
        <v>1.5694983367689797</v>
      </c>
      <c r="AE207" s="393">
        <f t="shared" si="527"/>
        <v>1.1100291780295426</v>
      </c>
      <c r="AF207" s="393">
        <f t="shared" si="528"/>
        <v>7.9904806661561287E-2</v>
      </c>
      <c r="AG207" s="384"/>
      <c r="AH207" s="393">
        <f t="shared" si="529"/>
        <v>0.50899436738855064</v>
      </c>
      <c r="AJ207" s="394">
        <f t="shared" si="530"/>
        <v>1.2577424141135805</v>
      </c>
      <c r="AK207" s="394">
        <f t="shared" si="531"/>
        <v>0.99129904461049867</v>
      </c>
      <c r="AL207" s="394">
        <f t="shared" si="532"/>
        <v>1.0139355227423799</v>
      </c>
      <c r="AM207" s="395"/>
      <c r="AN207" s="394">
        <f t="shared" si="533"/>
        <v>1.1693074649081472</v>
      </c>
      <c r="AP207" s="389">
        <f t="shared" si="534"/>
        <v>4.3237373636174121</v>
      </c>
      <c r="AQ207" s="389">
        <f t="shared" si="535"/>
        <v>2.3013831586529294</v>
      </c>
      <c r="AR207" s="389">
        <f t="shared" si="536"/>
        <v>1.641782339348139</v>
      </c>
      <c r="AS207" s="389"/>
      <c r="AT207" s="389">
        <f t="shared" si="537"/>
        <v>2.0143512656274751</v>
      </c>
      <c r="AV207" s="389">
        <f t="shared" si="500"/>
        <v>7.6860933668062542E-2</v>
      </c>
      <c r="AW207" s="389">
        <f t="shared" si="500"/>
        <v>0.29898928825535703</v>
      </c>
      <c r="AX207" s="389">
        <f t="shared" si="500"/>
        <v>0.70677132342591553</v>
      </c>
      <c r="AY207" s="402"/>
      <c r="AZ207" s="389">
        <f t="shared" si="501"/>
        <v>1</v>
      </c>
      <c r="BC207" s="379">
        <f t="shared" si="502"/>
        <v>1.2577424141135805</v>
      </c>
      <c r="BD207" s="379">
        <f t="shared" si="503"/>
        <v>0.99129904461049867</v>
      </c>
      <c r="BE207" s="379">
        <f t="shared" si="504"/>
        <v>1.0139355227423799</v>
      </c>
      <c r="BF207" s="379" t="e">
        <f t="shared" si="505"/>
        <v>#DIV/0!</v>
      </c>
      <c r="BG207" s="379"/>
      <c r="BH207" s="379"/>
      <c r="BI207" s="379"/>
      <c r="BJ207" s="379"/>
      <c r="BK207" s="379"/>
      <c r="BL207" s="379"/>
      <c r="BM207" s="379"/>
      <c r="BN207" s="379"/>
      <c r="BO207" s="379">
        <f t="shared" si="538"/>
        <v>0.99129904461049867</v>
      </c>
      <c r="BP207" s="379">
        <f t="shared" si="539"/>
        <v>1.0733151758349158</v>
      </c>
      <c r="BQ207" s="379">
        <f t="shared" si="540"/>
        <v>0.99129904461049867</v>
      </c>
      <c r="BR207" s="387">
        <f t="shared" si="541"/>
        <v>1.2577424141135805</v>
      </c>
      <c r="BS207" s="396">
        <f>Mining!BZ204</f>
        <v>0.99410255261560843</v>
      </c>
      <c r="BT207" s="387">
        <f t="shared" si="506"/>
        <v>1.0139355227423799</v>
      </c>
      <c r="BU207" s="387">
        <v>1</v>
      </c>
      <c r="BV207" s="387"/>
      <c r="BW207" s="387">
        <v>1</v>
      </c>
      <c r="BX207" s="396">
        <f>Mining!BW204</f>
        <v>0.99717986036980455</v>
      </c>
      <c r="BY207" s="387">
        <v>1</v>
      </c>
      <c r="BZ207" s="387">
        <v>1</v>
      </c>
      <c r="CB207" s="664">
        <f t="shared" si="542"/>
        <v>7.6860933668062542E-2</v>
      </c>
      <c r="CC207" s="664">
        <f t="shared" si="543"/>
        <v>0.29898928825535703</v>
      </c>
      <c r="CD207" s="664">
        <f t="shared" si="544"/>
        <v>0.70677132342591553</v>
      </c>
      <c r="CE207" s="664"/>
      <c r="CG207" s="664">
        <v>1</v>
      </c>
      <c r="CH207" s="664">
        <v>1</v>
      </c>
      <c r="CI207" s="664">
        <v>1</v>
      </c>
      <c r="CJ207" s="664">
        <v>1</v>
      </c>
      <c r="CK207" s="343"/>
      <c r="CL207" s="388">
        <f t="shared" si="575"/>
        <v>0.93376997361856084</v>
      </c>
      <c r="CM207" s="388">
        <f t="shared" si="546"/>
        <v>1.1925240891356408</v>
      </c>
      <c r="CN207" s="388">
        <f t="shared" si="507"/>
        <v>1.102245758050842</v>
      </c>
      <c r="CO207" s="388">
        <f t="shared" si="508"/>
        <v>1.026838762225263</v>
      </c>
      <c r="CP207" s="388">
        <f t="shared" si="509"/>
        <v>0.99994965403295322</v>
      </c>
      <c r="CQ207" s="388">
        <v>1</v>
      </c>
      <c r="CR207" s="388">
        <f t="shared" si="510"/>
        <v>1.0536790264194948</v>
      </c>
      <c r="CS207" s="388">
        <f t="shared" si="511"/>
        <v>1.113543187251685</v>
      </c>
      <c r="CT207" s="388">
        <f t="shared" si="512"/>
        <v>1.1135431872516857</v>
      </c>
      <c r="CU207" s="388"/>
      <c r="CV207" s="388">
        <f t="shared" si="547"/>
        <v>1.1317716868560577</v>
      </c>
      <c r="CW207" s="343"/>
      <c r="CY207" s="334"/>
      <c r="DA207" s="379">
        <f t="shared" si="513"/>
        <v>0.23700283398705557</v>
      </c>
      <c r="DB207" s="379">
        <f t="shared" si="514"/>
        <v>0.6520442172759443</v>
      </c>
      <c r="DC207" s="379">
        <f t="shared" si="515"/>
        <v>0.11095294873699998</v>
      </c>
      <c r="DD207" s="379">
        <f t="shared" si="516"/>
        <v>0</v>
      </c>
      <c r="DF207" s="379">
        <f t="shared" si="548"/>
        <v>0.24152028384010948</v>
      </c>
      <c r="DG207" s="379">
        <f t="shared" si="549"/>
        <v>0.64414072646543663</v>
      </c>
      <c r="DH207" s="379">
        <f t="shared" si="550"/>
        <v>0.11424614193310546</v>
      </c>
      <c r="DI207" s="379"/>
      <c r="DJ207" s="379">
        <f t="shared" si="551"/>
        <v>0.99990715223865156</v>
      </c>
      <c r="DK207" s="379"/>
      <c r="DL207" s="379">
        <f t="shared" si="552"/>
        <v>0.24154271054005316</v>
      </c>
      <c r="DM207" s="379">
        <f t="shared" si="553"/>
        <v>0.64420053904334629</v>
      </c>
      <c r="DN207" s="379">
        <f t="shared" si="554"/>
        <v>0.11425675041660059</v>
      </c>
      <c r="DO207" s="379">
        <f t="shared" si="555"/>
        <v>0</v>
      </c>
      <c r="DR207" s="379">
        <f t="shared" si="564"/>
        <v>-9.9185928930088704E-3</v>
      </c>
      <c r="DS207" s="379">
        <f t="shared" si="565"/>
        <v>2.1999389470238172E-3</v>
      </c>
      <c r="DT207" s="379">
        <f t="shared" si="566"/>
        <v>2.7475678742927733E-2</v>
      </c>
      <c r="DU207" s="379">
        <f t="shared" si="567"/>
        <v>0</v>
      </c>
      <c r="DW207" s="379">
        <f t="shared" si="557"/>
        <v>-1.4291688860251842E-2</v>
      </c>
      <c r="DX207" s="379">
        <f t="shared" si="558"/>
        <v>4.3502448466335171E-2</v>
      </c>
      <c r="DY207" s="379">
        <f t="shared" si="559"/>
        <v>-4.7114624068199884E-2</v>
      </c>
      <c r="DZ207" s="379">
        <f t="shared" si="560"/>
        <v>0</v>
      </c>
      <c r="EA207" s="379"/>
      <c r="EC207" s="379">
        <f t="shared" si="568"/>
        <v>-4.7892483759896434E-3</v>
      </c>
      <c r="ED207" s="379">
        <f t="shared" si="569"/>
        <v>5.7658603722064952E-2</v>
      </c>
      <c r="EE207" s="379">
        <f t="shared" si="570"/>
        <v>-2.9931607832382131E-2</v>
      </c>
      <c r="EF207" s="379"/>
      <c r="EH207" s="379">
        <f t="shared" si="562"/>
        <v>0</v>
      </c>
      <c r="EI207" s="379">
        <f t="shared" si="562"/>
        <v>-7.0275801311027813E-2</v>
      </c>
      <c r="EJ207" s="379">
        <f t="shared" si="562"/>
        <v>0</v>
      </c>
      <c r="EK207" s="379">
        <f t="shared" si="562"/>
        <v>0</v>
      </c>
      <c r="EM207" s="379">
        <f t="shared" si="571"/>
        <v>0</v>
      </c>
      <c r="EN207" s="379">
        <f t="shared" si="572"/>
        <v>-7.0275801311027813E-2</v>
      </c>
      <c r="EO207" s="379">
        <f t="shared" si="573"/>
        <v>0</v>
      </c>
      <c r="EP207" s="379">
        <v>1</v>
      </c>
      <c r="ER207" s="379">
        <f t="shared" si="563"/>
        <v>0</v>
      </c>
      <c r="ES207" s="379">
        <f t="shared" si="563"/>
        <v>0</v>
      </c>
      <c r="ET207" s="379">
        <f t="shared" si="563"/>
        <v>0</v>
      </c>
      <c r="EU207" s="379">
        <f t="shared" si="563"/>
        <v>0</v>
      </c>
      <c r="EX207" s="379">
        <f t="shared" si="479"/>
        <v>1.0021630558493293</v>
      </c>
      <c r="EY207" s="379">
        <f t="shared" si="480"/>
        <v>1.1677031195282506</v>
      </c>
      <c r="EZ207" s="379">
        <f t="shared" si="472"/>
        <v>1.0536790264194948</v>
      </c>
      <c r="FA207" s="379"/>
      <c r="FB207" s="379">
        <f t="shared" si="486"/>
        <v>1.0193743774168524</v>
      </c>
      <c r="FC207" s="379">
        <f t="shared" si="481"/>
        <v>1.5710434346856277</v>
      </c>
      <c r="FD207" s="379">
        <f t="shared" si="473"/>
        <v>1.102245758050842</v>
      </c>
      <c r="FE207" s="379"/>
      <c r="FF207" s="379">
        <f t="shared" si="487"/>
        <v>1.0331031162941537</v>
      </c>
      <c r="FG207" s="379">
        <f t="shared" si="482"/>
        <v>0.78837823766896176</v>
      </c>
      <c r="FH207" s="379">
        <f t="shared" si="474"/>
        <v>1.026838762225263</v>
      </c>
      <c r="FI207" s="379"/>
      <c r="FJ207" s="379">
        <f t="shared" si="483"/>
        <v>0.95573776391629406</v>
      </c>
      <c r="FK207" s="379">
        <f t="shared" si="484"/>
        <v>0.93247963567465042</v>
      </c>
      <c r="FL207" s="379">
        <f t="shared" si="475"/>
        <v>0.99994965403295322</v>
      </c>
      <c r="FN207" s="379">
        <f t="shared" si="488"/>
        <v>1.0193743774168524</v>
      </c>
      <c r="FO207" s="379">
        <f t="shared" si="485"/>
        <v>1.5710434346856277</v>
      </c>
      <c r="FP207" s="379">
        <f t="shared" si="476"/>
        <v>1.102245758050842</v>
      </c>
      <c r="FR207" s="336"/>
    </row>
    <row r="208" spans="1:182" x14ac:dyDescent="0.2">
      <c r="A208" s="373" t="s">
        <v>115</v>
      </c>
      <c r="B208" s="330">
        <f t="shared" si="478"/>
        <v>1981</v>
      </c>
      <c r="D208" s="384">
        <f>NonManufacturing_Data!L23</f>
        <v>91.96932266666667</v>
      </c>
      <c r="E208" s="384">
        <f>Mining!H205</f>
        <v>244.49928939741571</v>
      </c>
      <c r="F208" s="384">
        <f>NonManufacturing_Data!N23</f>
        <v>42.772477591909158</v>
      </c>
      <c r="G208" s="384"/>
      <c r="H208" s="384">
        <f t="shared" si="493"/>
        <v>379.24108965599152</v>
      </c>
      <c r="J208" s="390">
        <f t="shared" si="494"/>
        <v>267586.39007999998</v>
      </c>
      <c r="K208" s="390">
        <f t="shared" si="494"/>
        <v>533823.61765999999</v>
      </c>
      <c r="L208" s="390">
        <f t="shared" si="494"/>
        <v>855645.07079999999</v>
      </c>
      <c r="M208" s="390"/>
      <c r="N208" s="390">
        <f t="shared" si="520"/>
        <v>1657055.0785400001</v>
      </c>
      <c r="P208" s="384">
        <f t="shared" si="495"/>
        <v>76030.380720000001</v>
      </c>
      <c r="Q208" s="384">
        <f t="shared" si="495"/>
        <v>209331.39736780836</v>
      </c>
      <c r="R208" s="384">
        <f t="shared" si="495"/>
        <v>499986.39555000002</v>
      </c>
      <c r="S208" s="399"/>
      <c r="T208" s="384">
        <f t="shared" si="521"/>
        <v>785348.1736378083</v>
      </c>
      <c r="U208" s="384">
        <f t="shared" si="496"/>
        <v>745771.54802468268</v>
      </c>
      <c r="W208" s="393">
        <f t="shared" si="522"/>
        <v>0.34369955302723249</v>
      </c>
      <c r="X208" s="393">
        <f t="shared" si="523"/>
        <v>0.45801512205318134</v>
      </c>
      <c r="Y208" s="393">
        <f t="shared" si="524"/>
        <v>4.9988574762568662E-2</v>
      </c>
      <c r="Z208" s="384"/>
      <c r="AA208" s="384">
        <f t="shared" si="525"/>
        <v>0.22886450460665053</v>
      </c>
      <c r="AD208" s="393">
        <f t="shared" si="526"/>
        <v>1.209639117885857</v>
      </c>
      <c r="AE208" s="393">
        <f t="shared" si="527"/>
        <v>1.1680010379322847</v>
      </c>
      <c r="AF208" s="393">
        <f t="shared" si="528"/>
        <v>8.5547282831282143E-2</v>
      </c>
      <c r="AG208" s="384"/>
      <c r="AH208" s="393">
        <f t="shared" si="529"/>
        <v>0.5085217995517306</v>
      </c>
      <c r="AJ208" s="394">
        <f t="shared" si="530"/>
        <v>1.1908830664725862</v>
      </c>
      <c r="AK208" s="394">
        <f t="shared" si="531"/>
        <v>0.94132380285930506</v>
      </c>
      <c r="AL208" s="394">
        <f t="shared" si="532"/>
        <v>1.0414148541042285</v>
      </c>
      <c r="AM208" s="395"/>
      <c r="AN208" s="394">
        <f t="shared" si="533"/>
        <v>1.1465844802638021</v>
      </c>
      <c r="AP208" s="389">
        <f t="shared" si="534"/>
        <v>3.5194666598533901</v>
      </c>
      <c r="AQ208" s="389">
        <f t="shared" si="535"/>
        <v>2.550136407497622</v>
      </c>
      <c r="AR208" s="389">
        <f t="shared" si="536"/>
        <v>1.7113367051892778</v>
      </c>
      <c r="AS208" s="389"/>
      <c r="AT208" s="389">
        <f t="shared" si="537"/>
        <v>2.1099623506658984</v>
      </c>
      <c r="AV208" s="389">
        <f t="shared" si="500"/>
        <v>0.10194862075575406</v>
      </c>
      <c r="AW208" s="389">
        <f t="shared" si="500"/>
        <v>0.28069104797878419</v>
      </c>
      <c r="AX208" s="389">
        <f t="shared" si="500"/>
        <v>0.67042835956173008</v>
      </c>
      <c r="AY208" s="402"/>
      <c r="AZ208" s="389">
        <f t="shared" si="501"/>
        <v>1</v>
      </c>
      <c r="BC208" s="379">
        <f t="shared" si="502"/>
        <v>1.1908830664725862</v>
      </c>
      <c r="BD208" s="379">
        <f t="shared" si="503"/>
        <v>0.94132380285930506</v>
      </c>
      <c r="BE208" s="379">
        <f t="shared" si="504"/>
        <v>1.0414148541042285</v>
      </c>
      <c r="BF208" s="379" t="e">
        <f t="shared" si="505"/>
        <v>#DIV/0!</v>
      </c>
      <c r="BG208" s="379"/>
      <c r="BH208" s="379"/>
      <c r="BI208" s="379"/>
      <c r="BJ208" s="379"/>
      <c r="BK208" s="379"/>
      <c r="BL208" s="379"/>
      <c r="BM208" s="379"/>
      <c r="BN208" s="379"/>
      <c r="BO208" s="379">
        <f t="shared" si="538"/>
        <v>0.94132380285930506</v>
      </c>
      <c r="BP208" s="379">
        <f t="shared" si="539"/>
        <v>1.129369627588555</v>
      </c>
      <c r="BQ208" s="379">
        <f t="shared" si="540"/>
        <v>0.94132380285930495</v>
      </c>
      <c r="BR208" s="387">
        <f t="shared" si="541"/>
        <v>1.1908830664725862</v>
      </c>
      <c r="BS208" s="396">
        <f>Mining!BZ205</f>
        <v>0.98910200452128583</v>
      </c>
      <c r="BT208" s="387">
        <f t="shared" si="506"/>
        <v>1.0414148541042285</v>
      </c>
      <c r="BU208" s="387">
        <v>1</v>
      </c>
      <c r="BV208" s="387"/>
      <c r="BW208" s="387">
        <v>1</v>
      </c>
      <c r="BX208" s="396">
        <f>Mining!BW205</f>
        <v>0.95169537475044852</v>
      </c>
      <c r="BY208" s="387">
        <v>1</v>
      </c>
      <c r="BZ208" s="387">
        <v>1</v>
      </c>
      <c r="CB208" s="664">
        <f t="shared" si="542"/>
        <v>0.10194862075575406</v>
      </c>
      <c r="CC208" s="664">
        <f t="shared" si="543"/>
        <v>0.28069104797878419</v>
      </c>
      <c r="CD208" s="664">
        <f t="shared" si="544"/>
        <v>0.67042835956173008</v>
      </c>
      <c r="CE208" s="664"/>
      <c r="CG208" s="664">
        <v>1</v>
      </c>
      <c r="CH208" s="664">
        <v>1</v>
      </c>
      <c r="CI208" s="664">
        <v>1</v>
      </c>
      <c r="CJ208" s="664">
        <v>1</v>
      </c>
      <c r="CK208" s="343"/>
      <c r="CL208" s="388">
        <f t="shared" si="575"/>
        <v>0.90463699043808954</v>
      </c>
      <c r="CM208" s="388">
        <f t="shared" si="546"/>
        <v>1.1914169088498354</v>
      </c>
      <c r="CN208" s="388">
        <f t="shared" si="507"/>
        <v>1.1265905662899831</v>
      </c>
      <c r="CO208" s="388">
        <f t="shared" si="508"/>
        <v>1.0484936524930184</v>
      </c>
      <c r="CP208" s="388">
        <f t="shared" si="509"/>
        <v>0.97013427688098297</v>
      </c>
      <c r="CQ208" s="388">
        <v>1</v>
      </c>
      <c r="CR208" s="388">
        <f t="shared" si="510"/>
        <v>1.0396807288614862</v>
      </c>
      <c r="CS208" s="388">
        <f t="shared" si="511"/>
        <v>1.0777998067789669</v>
      </c>
      <c r="CT208" s="388">
        <f t="shared" si="512"/>
        <v>1.0777998067789667</v>
      </c>
      <c r="CU208" s="388"/>
      <c r="CV208" s="388">
        <f t="shared" si="547"/>
        <v>1.1459449769300905</v>
      </c>
      <c r="CW208" s="343"/>
      <c r="CY208" s="334"/>
      <c r="DA208" s="379">
        <f t="shared" si="513"/>
        <v>0.24250885564665942</v>
      </c>
      <c r="DB208" s="379">
        <f t="shared" si="514"/>
        <v>0.64470674741284051</v>
      </c>
      <c r="DC208" s="379">
        <f t="shared" si="515"/>
        <v>0.11278439694050016</v>
      </c>
      <c r="DD208" s="379">
        <f t="shared" si="516"/>
        <v>0</v>
      </c>
      <c r="DF208" s="379">
        <f t="shared" si="548"/>
        <v>0.23974530724250159</v>
      </c>
      <c r="DG208" s="379">
        <f t="shared" si="549"/>
        <v>0.64836856262411391</v>
      </c>
      <c r="DH208" s="379">
        <f t="shared" si="550"/>
        <v>0.11186617417791549</v>
      </c>
      <c r="DI208" s="379"/>
      <c r="DJ208" s="379">
        <f t="shared" si="551"/>
        <v>0.999980044044531</v>
      </c>
      <c r="DK208" s="379"/>
      <c r="DL208" s="379">
        <f t="shared" si="552"/>
        <v>0.23975009168465494</v>
      </c>
      <c r="DM208" s="379">
        <f t="shared" si="553"/>
        <v>0.64838150169648867</v>
      </c>
      <c r="DN208" s="379">
        <f t="shared" si="554"/>
        <v>0.11186840661885636</v>
      </c>
      <c r="DO208" s="379">
        <f t="shared" si="555"/>
        <v>0</v>
      </c>
      <c r="DR208" s="379">
        <f t="shared" si="564"/>
        <v>-5.4623274466426515E-2</v>
      </c>
      <c r="DS208" s="379">
        <f t="shared" si="565"/>
        <v>-5.0429076251361461E-3</v>
      </c>
      <c r="DT208" s="379">
        <f t="shared" si="566"/>
        <v>2.6740909128299652E-2</v>
      </c>
      <c r="DU208" s="379">
        <f t="shared" si="567"/>
        <v>0</v>
      </c>
      <c r="DW208" s="379">
        <f t="shared" si="557"/>
        <v>-0.20581069767031873</v>
      </c>
      <c r="DX208" s="379">
        <f t="shared" si="558"/>
        <v>0.10263653536596236</v>
      </c>
      <c r="DY208" s="379">
        <f t="shared" si="559"/>
        <v>4.1492320097826253E-2</v>
      </c>
      <c r="DZ208" s="379">
        <f t="shared" si="560"/>
        <v>0</v>
      </c>
      <c r="EA208" s="379"/>
      <c r="EC208" s="379">
        <f t="shared" si="568"/>
        <v>0.2824712355860583</v>
      </c>
      <c r="ED208" s="379">
        <f t="shared" si="569"/>
        <v>-6.3153156431649357E-2</v>
      </c>
      <c r="EE208" s="379">
        <f t="shared" si="570"/>
        <v>-5.279031649793138E-2</v>
      </c>
      <c r="EF208" s="379"/>
      <c r="EH208" s="379">
        <f t="shared" si="562"/>
        <v>0</v>
      </c>
      <c r="EI208" s="379">
        <f t="shared" si="562"/>
        <v>-4.6686156186390909E-2</v>
      </c>
      <c r="EJ208" s="379">
        <f t="shared" si="562"/>
        <v>0</v>
      </c>
      <c r="EK208" s="379">
        <f t="shared" si="562"/>
        <v>0</v>
      </c>
      <c r="EM208" s="379">
        <f t="shared" si="571"/>
        <v>0</v>
      </c>
      <c r="EN208" s="379">
        <f t="shared" si="572"/>
        <v>-4.6686156186390909E-2</v>
      </c>
      <c r="EO208" s="379">
        <f t="shared" si="573"/>
        <v>0</v>
      </c>
      <c r="EP208" s="379">
        <v>1</v>
      </c>
      <c r="ER208" s="379">
        <f t="shared" si="563"/>
        <v>0</v>
      </c>
      <c r="ES208" s="379">
        <f t="shared" si="563"/>
        <v>0</v>
      </c>
      <c r="ET208" s="379">
        <f t="shared" si="563"/>
        <v>0</v>
      </c>
      <c r="EU208" s="379">
        <f t="shared" si="563"/>
        <v>0</v>
      </c>
      <c r="EX208" s="379">
        <f t="shared" si="479"/>
        <v>0.98671483705471852</v>
      </c>
      <c r="EY208" s="379">
        <f t="shared" si="480"/>
        <v>1.1521899933136042</v>
      </c>
      <c r="EZ208" s="379">
        <f t="shared" ref="EZ208:EZ239" si="576">EY208/EY$247</f>
        <v>1.0396807288614862</v>
      </c>
      <c r="FA208" s="379"/>
      <c r="FB208" s="379">
        <f t="shared" si="486"/>
        <v>1.0220865519883615</v>
      </c>
      <c r="FC208" s="379">
        <f t="shared" si="481"/>
        <v>1.6057423671817859</v>
      </c>
      <c r="FD208" s="379">
        <f t="shared" ref="FD208:FD239" si="577">FC208/FC$247</f>
        <v>1.1265905662899831</v>
      </c>
      <c r="FE208" s="379"/>
      <c r="FF208" s="379">
        <f t="shared" si="487"/>
        <v>1.0210888905487236</v>
      </c>
      <c r="FG208" s="379">
        <f t="shared" si="482"/>
        <v>0.80500426003415815</v>
      </c>
      <c r="FH208" s="379">
        <f t="shared" ref="FH208:FH239" si="578">FG208/FG$247</f>
        <v>1.0484936524930184</v>
      </c>
      <c r="FI208" s="379"/>
      <c r="FJ208" s="379">
        <f t="shared" si="483"/>
        <v>0.97018312168845677</v>
      </c>
      <c r="FK208" s="379">
        <f t="shared" si="484"/>
        <v>0.90467600384974722</v>
      </c>
      <c r="FL208" s="379">
        <f t="shared" ref="FL208:FL239" si="579">FK208/FK$247</f>
        <v>0.97013427688098297</v>
      </c>
      <c r="FN208" s="379">
        <f t="shared" si="488"/>
        <v>1.0220865519883615</v>
      </c>
      <c r="FO208" s="379">
        <f t="shared" si="485"/>
        <v>1.6057423671817859</v>
      </c>
      <c r="FP208" s="379">
        <f t="shared" ref="FP208:FP239" si="580">FO208/FO$247</f>
        <v>1.1265905662899831</v>
      </c>
      <c r="FR208" s="336"/>
    </row>
    <row r="209" spans="1:174" x14ac:dyDescent="0.2">
      <c r="A209" s="373" t="s">
        <v>115</v>
      </c>
      <c r="B209" s="330">
        <f t="shared" si="478"/>
        <v>1982</v>
      </c>
      <c r="D209" s="384">
        <f>NonManufacturing_Data!L24</f>
        <v>92.790477333333328</v>
      </c>
      <c r="E209" s="384">
        <f>Mining!H206</f>
        <v>209.63054667908293</v>
      </c>
      <c r="F209" s="384">
        <f>NonManufacturing_Data!N24</f>
        <v>40.94480358030831</v>
      </c>
      <c r="G209" s="384"/>
      <c r="H209" s="384">
        <f t="shared" si="493"/>
        <v>343.36582759272454</v>
      </c>
      <c r="J209" s="390">
        <f t="shared" si="494"/>
        <v>271834.37270999997</v>
      </c>
      <c r="K209" s="390">
        <f t="shared" si="494"/>
        <v>490887.23679000011</v>
      </c>
      <c r="L209" s="390">
        <f t="shared" si="494"/>
        <v>798026.09119999991</v>
      </c>
      <c r="M209" s="390"/>
      <c r="N209" s="390">
        <f t="shared" si="520"/>
        <v>1560747.7006999999</v>
      </c>
      <c r="P209" s="384">
        <f t="shared" si="495"/>
        <v>79710.663410000008</v>
      </c>
      <c r="Q209" s="384">
        <f t="shared" si="495"/>
        <v>197204.47481846731</v>
      </c>
      <c r="R209" s="384">
        <f t="shared" si="495"/>
        <v>469282.70942999999</v>
      </c>
      <c r="S209" s="399"/>
      <c r="T209" s="384">
        <f t="shared" si="521"/>
        <v>746197.84765846725</v>
      </c>
      <c r="U209" s="384">
        <f t="shared" si="496"/>
        <v>722388.23363432242</v>
      </c>
      <c r="W209" s="393">
        <f t="shared" si="522"/>
        <v>0.34134931652784262</v>
      </c>
      <c r="X209" s="393">
        <f t="shared" si="523"/>
        <v>0.42704419868378485</v>
      </c>
      <c r="Y209" s="393">
        <f t="shared" si="524"/>
        <v>5.1307600129638864E-2</v>
      </c>
      <c r="Z209" s="384"/>
      <c r="AA209" s="384">
        <f t="shared" si="525"/>
        <v>0.22000085435892294</v>
      </c>
      <c r="AD209" s="393">
        <f t="shared" si="526"/>
        <v>1.1640911436912269</v>
      </c>
      <c r="AE209" s="393">
        <f t="shared" si="527"/>
        <v>1.0630111049561841</v>
      </c>
      <c r="AF209" s="393">
        <f t="shared" si="528"/>
        <v>8.7249759595960125E-2</v>
      </c>
      <c r="AG209" s="384"/>
      <c r="AH209" s="393">
        <f t="shared" si="529"/>
        <v>0.47532034937121986</v>
      </c>
      <c r="AJ209" s="394">
        <f t="shared" si="530"/>
        <v>1.1827397423842148</v>
      </c>
      <c r="AK209" s="394">
        <f t="shared" si="531"/>
        <v>0.87767160894602347</v>
      </c>
      <c r="AL209" s="394">
        <f t="shared" si="532"/>
        <v>1.0688941854660776</v>
      </c>
      <c r="AM209" s="395"/>
      <c r="AN209" s="394">
        <f t="shared" si="533"/>
        <v>1.1021786261100621</v>
      </c>
      <c r="AP209" s="389">
        <f t="shared" si="534"/>
        <v>3.4102635843311435</v>
      </c>
      <c r="AQ209" s="389">
        <f t="shared" si="535"/>
        <v>2.4892297055727397</v>
      </c>
      <c r="AR209" s="389">
        <f t="shared" si="536"/>
        <v>1.7005231072103597</v>
      </c>
      <c r="AS209" s="389"/>
      <c r="AT209" s="389">
        <f t="shared" si="537"/>
        <v>2.0916003786362434</v>
      </c>
      <c r="AV209" s="389">
        <f t="shared" si="500"/>
        <v>0.1103432471608474</v>
      </c>
      <c r="AW209" s="389">
        <f t="shared" si="500"/>
        <v>0.2729895998254776</v>
      </c>
      <c r="AX209" s="389">
        <f t="shared" si="500"/>
        <v>0.64962673473936161</v>
      </c>
      <c r="AY209" s="402"/>
      <c r="AZ209" s="389">
        <f t="shared" si="501"/>
        <v>1</v>
      </c>
      <c r="BC209" s="379">
        <f t="shared" si="502"/>
        <v>1.1827397423842148</v>
      </c>
      <c r="BD209" s="379">
        <f t="shared" si="503"/>
        <v>0.87767160894602347</v>
      </c>
      <c r="BE209" s="379">
        <f t="shared" si="504"/>
        <v>1.0688941854660776</v>
      </c>
      <c r="BF209" s="379" t="e">
        <f t="shared" si="505"/>
        <v>#DIV/0!</v>
      </c>
      <c r="BG209" s="379"/>
      <c r="BH209" s="379"/>
      <c r="BI209" s="379"/>
      <c r="BJ209" s="379"/>
      <c r="BK209" s="379"/>
      <c r="BL209" s="379"/>
      <c r="BM209" s="379"/>
      <c r="BN209" s="379"/>
      <c r="BO209" s="379">
        <f t="shared" si="538"/>
        <v>0.87767160894602347</v>
      </c>
      <c r="BP209" s="379">
        <f t="shared" si="539"/>
        <v>1.0278522165118704</v>
      </c>
      <c r="BQ209" s="379">
        <f t="shared" si="540"/>
        <v>0.87767160894602325</v>
      </c>
      <c r="BR209" s="387">
        <f t="shared" si="541"/>
        <v>1.1827397423842148</v>
      </c>
      <c r="BS209" s="396">
        <f>Mining!BZ206</f>
        <v>0.94617682344518728</v>
      </c>
      <c r="BT209" s="387">
        <f t="shared" si="506"/>
        <v>1.0688941854660776</v>
      </c>
      <c r="BU209" s="387">
        <v>1</v>
      </c>
      <c r="BV209" s="387"/>
      <c r="BW209" s="387">
        <v>1</v>
      </c>
      <c r="BX209" s="396">
        <f>Mining!BW206</f>
        <v>0.92759787303843999</v>
      </c>
      <c r="BY209" s="387">
        <v>1</v>
      </c>
      <c r="BZ209" s="387">
        <v>1</v>
      </c>
      <c r="CB209" s="664">
        <f t="shared" si="542"/>
        <v>0.1103432471608474</v>
      </c>
      <c r="CC209" s="664">
        <f t="shared" si="543"/>
        <v>0.2729895998254776</v>
      </c>
      <c r="CD209" s="664">
        <f t="shared" si="544"/>
        <v>0.64962673473936161</v>
      </c>
      <c r="CE209" s="664"/>
      <c r="CG209" s="664">
        <v>1</v>
      </c>
      <c r="CH209" s="664">
        <v>1</v>
      </c>
      <c r="CI209" s="664">
        <v>1</v>
      </c>
      <c r="CJ209" s="664">
        <v>1</v>
      </c>
      <c r="CK209" s="343"/>
      <c r="CL209" s="388">
        <f t="shared" si="575"/>
        <v>0.85954000765073924</v>
      </c>
      <c r="CM209" s="388">
        <f t="shared" si="546"/>
        <v>1.11362915387401</v>
      </c>
      <c r="CN209" s="388">
        <f t="shared" si="507"/>
        <v>1.0998891485473901</v>
      </c>
      <c r="CO209" s="388">
        <f t="shared" si="508"/>
        <v>1.0476067650650007</v>
      </c>
      <c r="CP209" s="388">
        <f t="shared" si="509"/>
        <v>0.95464095263158022</v>
      </c>
      <c r="CQ209" s="388">
        <v>1</v>
      </c>
      <c r="CR209" s="388">
        <f t="shared" si="510"/>
        <v>1.0124027572213599</v>
      </c>
      <c r="CS209" s="388">
        <f t="shared" si="511"/>
        <v>0.95720881144095249</v>
      </c>
      <c r="CT209" s="388">
        <f t="shared" si="512"/>
        <v>0.95720881144095282</v>
      </c>
      <c r="CU209" s="388"/>
      <c r="CV209" s="388">
        <f t="shared" si="547"/>
        <v>1.0999862909604037</v>
      </c>
      <c r="CW209" s="343"/>
      <c r="CY209" s="334"/>
      <c r="DA209" s="379">
        <f t="shared" si="513"/>
        <v>0.270237949955214</v>
      </c>
      <c r="DB209" s="379">
        <f t="shared" si="514"/>
        <v>0.6105166263887255</v>
      </c>
      <c r="DC209" s="379">
        <f t="shared" si="515"/>
        <v>0.11924542365606063</v>
      </c>
      <c r="DD209" s="379">
        <f t="shared" si="516"/>
        <v>0</v>
      </c>
      <c r="DF209" s="379">
        <f t="shared" si="548"/>
        <v>0.25612327829380793</v>
      </c>
      <c r="DG209" s="379">
        <f t="shared" si="549"/>
        <v>0.62745644285348601</v>
      </c>
      <c r="DH209" s="379">
        <f t="shared" si="550"/>
        <v>0.11598491882194133</v>
      </c>
      <c r="DI209" s="379"/>
      <c r="DJ209" s="379">
        <f t="shared" si="551"/>
        <v>0.99956463996923528</v>
      </c>
      <c r="DK209" s="379"/>
      <c r="DL209" s="379">
        <f t="shared" si="552"/>
        <v>0.25623483269845454</v>
      </c>
      <c r="DM209" s="379">
        <f t="shared" si="553"/>
        <v>0.62772973128861176</v>
      </c>
      <c r="DN209" s="379">
        <f t="shared" si="554"/>
        <v>0.11603543601293372</v>
      </c>
      <c r="DO209" s="379">
        <f t="shared" si="555"/>
        <v>0</v>
      </c>
      <c r="DR209" s="379">
        <f t="shared" si="564"/>
        <v>-6.8615417811527385E-3</v>
      </c>
      <c r="DS209" s="379">
        <f t="shared" si="565"/>
        <v>-4.436799680892544E-2</v>
      </c>
      <c r="DT209" s="379">
        <f t="shared" si="566"/>
        <v>2.6044417310386356E-2</v>
      </c>
      <c r="DU209" s="379">
        <f t="shared" si="567"/>
        <v>0</v>
      </c>
      <c r="DW209" s="379">
        <f t="shared" si="557"/>
        <v>-3.1519875277083012E-2</v>
      </c>
      <c r="DX209" s="379">
        <f t="shared" si="558"/>
        <v>-2.417354345119295E-2</v>
      </c>
      <c r="DY209" s="379">
        <f t="shared" si="559"/>
        <v>-6.3388502353150262E-3</v>
      </c>
      <c r="DZ209" s="379">
        <f t="shared" si="560"/>
        <v>0</v>
      </c>
      <c r="EA209" s="379"/>
      <c r="EC209" s="379">
        <f t="shared" si="568"/>
        <v>7.9126967799097045E-2</v>
      </c>
      <c r="ED209" s="379">
        <f t="shared" si="569"/>
        <v>-2.7820892502456496E-2</v>
      </c>
      <c r="EE209" s="379">
        <f t="shared" si="570"/>
        <v>-3.1518907026605425E-2</v>
      </c>
      <c r="EF209" s="379"/>
      <c r="EH209" s="379">
        <f t="shared" si="562"/>
        <v>0</v>
      </c>
      <c r="EI209" s="379">
        <f t="shared" si="562"/>
        <v>-2.5646686673610544E-2</v>
      </c>
      <c r="EJ209" s="379">
        <f t="shared" si="562"/>
        <v>0</v>
      </c>
      <c r="EK209" s="379">
        <f t="shared" si="562"/>
        <v>0</v>
      </c>
      <c r="EM209" s="379">
        <f t="shared" si="571"/>
        <v>0</v>
      </c>
      <c r="EN209" s="379">
        <f t="shared" si="572"/>
        <v>-2.5646686673610544E-2</v>
      </c>
      <c r="EO209" s="379">
        <f t="shared" si="573"/>
        <v>0</v>
      </c>
      <c r="EP209" s="379">
        <v>1</v>
      </c>
      <c r="ER209" s="379">
        <f t="shared" si="563"/>
        <v>0</v>
      </c>
      <c r="ES209" s="379">
        <f t="shared" si="563"/>
        <v>0</v>
      </c>
      <c r="ET209" s="379">
        <f t="shared" si="563"/>
        <v>0</v>
      </c>
      <c r="EU209" s="379">
        <f t="shared" si="563"/>
        <v>0</v>
      </c>
      <c r="EX209" s="379">
        <f t="shared" si="479"/>
        <v>0.97376312661869069</v>
      </c>
      <c r="EY209" s="379">
        <f t="shared" si="480"/>
        <v>1.1219601303478235</v>
      </c>
      <c r="EZ209" s="379">
        <f t="shared" si="576"/>
        <v>1.0124027572213599</v>
      </c>
      <c r="FA209" s="379"/>
      <c r="FB209" s="379">
        <f t="shared" si="486"/>
        <v>0.97629891591359197</v>
      </c>
      <c r="FC209" s="379">
        <f t="shared" si="481"/>
        <v>1.5676845323161024</v>
      </c>
      <c r="FD209" s="379">
        <f t="shared" si="577"/>
        <v>1.0998891485473901</v>
      </c>
      <c r="FE209" s="379"/>
      <c r="FF209" s="379">
        <f t="shared" si="487"/>
        <v>0.99915413181004098</v>
      </c>
      <c r="FG209" s="379">
        <f t="shared" si="482"/>
        <v>0.80432333253781374</v>
      </c>
      <c r="FH209" s="379">
        <f t="shared" si="578"/>
        <v>1.0476067650650007</v>
      </c>
      <c r="FI209" s="379"/>
      <c r="FJ209" s="379">
        <f t="shared" si="483"/>
        <v>0.98402971153723751</v>
      </c>
      <c r="FK209" s="379">
        <f t="shared" si="484"/>
        <v>0.89022806710292757</v>
      </c>
      <c r="FL209" s="379">
        <f t="shared" si="579"/>
        <v>0.95464095263158022</v>
      </c>
      <c r="FN209" s="379">
        <f t="shared" si="488"/>
        <v>0.97629891591359197</v>
      </c>
      <c r="FO209" s="379">
        <f t="shared" si="485"/>
        <v>1.5676845323161024</v>
      </c>
      <c r="FP209" s="379">
        <f t="shared" si="580"/>
        <v>1.0998891485473901</v>
      </c>
      <c r="FR209" s="336"/>
    </row>
    <row r="210" spans="1:174" x14ac:dyDescent="0.2">
      <c r="A210" s="373" t="s">
        <v>115</v>
      </c>
      <c r="B210" s="330">
        <f t="shared" si="478"/>
        <v>1983</v>
      </c>
      <c r="D210" s="384">
        <f>NonManufacturing_Data!L25</f>
        <v>85.400085333333337</v>
      </c>
      <c r="E210" s="384">
        <f>Mining!H207</f>
        <v>207.30115903066996</v>
      </c>
      <c r="F210" s="384">
        <f>NonManufacturing_Data!N25</f>
        <v>44.324442206188863</v>
      </c>
      <c r="G210" s="384"/>
      <c r="H210" s="384">
        <f t="shared" si="493"/>
        <v>337.02568657019214</v>
      </c>
      <c r="J210" s="390">
        <f t="shared" si="494"/>
        <v>235752.89274000001</v>
      </c>
      <c r="K210" s="390">
        <f t="shared" si="494"/>
        <v>459115.65485000005</v>
      </c>
      <c r="L210" s="390">
        <f t="shared" si="494"/>
        <v>882864.18220000016</v>
      </c>
      <c r="M210" s="390"/>
      <c r="N210" s="390">
        <f t="shared" si="520"/>
        <v>1577732.7297900002</v>
      </c>
      <c r="P210" s="384">
        <f t="shared" si="495"/>
        <v>55091.046709999995</v>
      </c>
      <c r="Q210" s="384">
        <f t="shared" si="495"/>
        <v>192445.38383306417</v>
      </c>
      <c r="R210" s="384">
        <f t="shared" si="495"/>
        <v>501773.93892000004</v>
      </c>
      <c r="S210" s="399"/>
      <c r="T210" s="384">
        <f t="shared" si="521"/>
        <v>749310.36946306424</v>
      </c>
      <c r="U210" s="384">
        <f t="shared" si="496"/>
        <v>698552.70501027582</v>
      </c>
      <c r="W210" s="393">
        <f t="shared" si="522"/>
        <v>0.36224406131685005</v>
      </c>
      <c r="X210" s="393">
        <f t="shared" si="523"/>
        <v>0.45152274125437603</v>
      </c>
      <c r="Y210" s="393">
        <f t="shared" si="524"/>
        <v>5.0205278569278054E-2</v>
      </c>
      <c r="Z210" s="384"/>
      <c r="AA210" s="384">
        <f t="shared" si="525"/>
        <v>0.21361392852327465</v>
      </c>
      <c r="AD210" s="393">
        <f t="shared" si="526"/>
        <v>1.5501626930938619</v>
      </c>
      <c r="AE210" s="393">
        <f t="shared" si="527"/>
        <v>1.0771947598934997</v>
      </c>
      <c r="AF210" s="393">
        <f t="shared" si="528"/>
        <v>8.8335480917146034E-2</v>
      </c>
      <c r="AG210" s="384"/>
      <c r="AH210" s="393">
        <f t="shared" si="529"/>
        <v>0.48246278935421832</v>
      </c>
      <c r="AJ210" s="394">
        <f t="shared" si="530"/>
        <v>1.2551378515127527</v>
      </c>
      <c r="AK210" s="394">
        <f t="shared" si="531"/>
        <v>0.92798050415827971</v>
      </c>
      <c r="AL210" s="394">
        <f t="shared" si="532"/>
        <v>1.0459294569773852</v>
      </c>
      <c r="AM210" s="395"/>
      <c r="AN210" s="394">
        <f t="shared" si="533"/>
        <v>1.0701808724508106</v>
      </c>
      <c r="AP210" s="389">
        <f t="shared" si="534"/>
        <v>4.2793322475974431</v>
      </c>
      <c r="AQ210" s="389">
        <f t="shared" si="535"/>
        <v>2.3856932585520352</v>
      </c>
      <c r="AR210" s="389">
        <f t="shared" si="536"/>
        <v>1.7594859232829925</v>
      </c>
      <c r="AS210" s="389"/>
      <c r="AT210" s="389">
        <f t="shared" si="537"/>
        <v>2.1055797358317108</v>
      </c>
      <c r="AV210" s="389">
        <f t="shared" si="500"/>
        <v>7.8864552831685905E-2</v>
      </c>
      <c r="AW210" s="389">
        <f t="shared" si="500"/>
        <v>0.2754915734385901</v>
      </c>
      <c r="AX210" s="389">
        <f t="shared" si="500"/>
        <v>0.71830505460947125</v>
      </c>
      <c r="AY210" s="402"/>
      <c r="AZ210" s="389">
        <f t="shared" si="501"/>
        <v>1</v>
      </c>
      <c r="BC210" s="379">
        <f t="shared" si="502"/>
        <v>1.2551378515127527</v>
      </c>
      <c r="BD210" s="379">
        <f t="shared" si="503"/>
        <v>0.92798050415827971</v>
      </c>
      <c r="BE210" s="379">
        <f t="shared" si="504"/>
        <v>1.0459294569773852</v>
      </c>
      <c r="BF210" s="379" t="e">
        <f t="shared" si="505"/>
        <v>#DIV/0!</v>
      </c>
      <c r="BG210" s="379"/>
      <c r="BH210" s="379"/>
      <c r="BI210" s="379"/>
      <c r="BJ210" s="379"/>
      <c r="BK210" s="379"/>
      <c r="BL210" s="379"/>
      <c r="BM210" s="379"/>
      <c r="BN210" s="379"/>
      <c r="BO210" s="379">
        <f t="shared" si="538"/>
        <v>0.92798050415827971</v>
      </c>
      <c r="BP210" s="379">
        <f t="shared" si="539"/>
        <v>1.0415667497821133</v>
      </c>
      <c r="BQ210" s="379">
        <f t="shared" si="540"/>
        <v>0.92798050415827982</v>
      </c>
      <c r="BR210" s="387">
        <f t="shared" si="541"/>
        <v>1.2551378515127527</v>
      </c>
      <c r="BS210" s="396">
        <f>Mining!BZ207</f>
        <v>0.94720999892382596</v>
      </c>
      <c r="BT210" s="387">
        <f t="shared" si="506"/>
        <v>1.0459294569773852</v>
      </c>
      <c r="BU210" s="387">
        <v>1</v>
      </c>
      <c r="BV210" s="387"/>
      <c r="BW210" s="387">
        <v>1</v>
      </c>
      <c r="BX210" s="396">
        <f>Mining!BW207</f>
        <v>0.97969880513572094</v>
      </c>
      <c r="BY210" s="387">
        <v>1</v>
      </c>
      <c r="BZ210" s="387">
        <v>1</v>
      </c>
      <c r="CB210" s="664">
        <f t="shared" si="542"/>
        <v>7.8864552831685905E-2</v>
      </c>
      <c r="CC210" s="664">
        <f t="shared" si="543"/>
        <v>0.2754915734385901</v>
      </c>
      <c r="CD210" s="664">
        <f t="shared" si="544"/>
        <v>0.71830505460947125</v>
      </c>
      <c r="CE210" s="664"/>
      <c r="CG210" s="664">
        <v>1</v>
      </c>
      <c r="CH210" s="664">
        <v>1</v>
      </c>
      <c r="CI210" s="664">
        <v>1</v>
      </c>
      <c r="CJ210" s="664">
        <v>1</v>
      </c>
      <c r="CK210" s="343"/>
      <c r="CL210" s="388">
        <f t="shared" si="575"/>
        <v>0.86312529943914562</v>
      </c>
      <c r="CM210" s="388">
        <f t="shared" si="546"/>
        <v>1.1303631931495943</v>
      </c>
      <c r="CN210" s="388">
        <f t="shared" si="507"/>
        <v>1.1420976540925647</v>
      </c>
      <c r="CO210" s="388">
        <f t="shared" si="508"/>
        <v>0.97703943061186727</v>
      </c>
      <c r="CP210" s="388">
        <f t="shared" si="509"/>
        <v>0.98715731066931212</v>
      </c>
      <c r="CQ210" s="388">
        <v>1</v>
      </c>
      <c r="CR210" s="388">
        <f t="shared" si="510"/>
        <v>1.0261629044382408</v>
      </c>
      <c r="CS210" s="388">
        <f t="shared" si="511"/>
        <v>0.97564506956223263</v>
      </c>
      <c r="CT210" s="388">
        <f t="shared" si="512"/>
        <v>0.9756450695622324</v>
      </c>
      <c r="CU210" s="388"/>
      <c r="CV210" s="388">
        <f t="shared" si="547"/>
        <v>1.1015436128714835</v>
      </c>
      <c r="CW210" s="343"/>
      <c r="CY210" s="334"/>
      <c r="DA210" s="379">
        <f t="shared" si="513"/>
        <v>0.25339340215407324</v>
      </c>
      <c r="DB210" s="379">
        <f t="shared" si="514"/>
        <v>0.61509008746576788</v>
      </c>
      <c r="DC210" s="379">
        <f t="shared" si="515"/>
        <v>0.13151651038015894</v>
      </c>
      <c r="DD210" s="379">
        <f t="shared" si="516"/>
        <v>0</v>
      </c>
      <c r="DF210" s="379">
        <f t="shared" si="548"/>
        <v>0.26172533987611202</v>
      </c>
      <c r="DG210" s="379">
        <f t="shared" si="549"/>
        <v>0.61280051253684187</v>
      </c>
      <c r="DH210" s="379">
        <f t="shared" si="550"/>
        <v>0.12528082167039784</v>
      </c>
      <c r="DI210" s="379"/>
      <c r="DJ210" s="379">
        <f t="shared" si="551"/>
        <v>0.99980667408335178</v>
      </c>
      <c r="DK210" s="379"/>
      <c r="DL210" s="379">
        <f t="shared" si="552"/>
        <v>0.26177594795120612</v>
      </c>
      <c r="DM210" s="379">
        <f t="shared" si="553"/>
        <v>0.61291900566544322</v>
      </c>
      <c r="DN210" s="379">
        <f t="shared" si="554"/>
        <v>0.12530504638335055</v>
      </c>
      <c r="DO210" s="379">
        <f t="shared" si="555"/>
        <v>0</v>
      </c>
      <c r="DR210" s="379">
        <f t="shared" si="564"/>
        <v>5.9411845585864265E-2</v>
      </c>
      <c r="DS210" s="379">
        <f t="shared" si="565"/>
        <v>1.0913518241273293E-3</v>
      </c>
      <c r="DT210" s="379">
        <f t="shared" si="566"/>
        <v>-2.1718719926558869E-2</v>
      </c>
      <c r="DU210" s="379">
        <f t="shared" si="567"/>
        <v>0</v>
      </c>
      <c r="DW210" s="379">
        <f t="shared" si="557"/>
        <v>0.2270073947393709</v>
      </c>
      <c r="DX210" s="379">
        <f t="shared" si="558"/>
        <v>-4.2483550876786916E-2</v>
      </c>
      <c r="DY210" s="379">
        <f t="shared" si="559"/>
        <v>3.4085763487132069E-2</v>
      </c>
      <c r="DZ210" s="379">
        <f t="shared" si="560"/>
        <v>0</v>
      </c>
      <c r="EA210" s="379"/>
      <c r="EC210" s="379">
        <f t="shared" si="568"/>
        <v>-0.33586407621831965</v>
      </c>
      <c r="ED210" s="379">
        <f t="shared" si="569"/>
        <v>9.1233431134727649E-3</v>
      </c>
      <c r="EE210" s="379">
        <f t="shared" si="570"/>
        <v>0.10049640226641998</v>
      </c>
      <c r="EF210" s="379"/>
      <c r="EH210" s="379">
        <f t="shared" si="562"/>
        <v>0</v>
      </c>
      <c r="EI210" s="379">
        <f t="shared" si="562"/>
        <v>5.4646870321276922E-2</v>
      </c>
      <c r="EJ210" s="379">
        <f t="shared" si="562"/>
        <v>0</v>
      </c>
      <c r="EK210" s="379">
        <f t="shared" si="562"/>
        <v>0</v>
      </c>
      <c r="EM210" s="379">
        <f t="shared" si="571"/>
        <v>0</v>
      </c>
      <c r="EN210" s="379">
        <f t="shared" si="572"/>
        <v>5.4646870321276922E-2</v>
      </c>
      <c r="EO210" s="379">
        <f t="shared" si="573"/>
        <v>0</v>
      </c>
      <c r="EP210" s="379">
        <v>1</v>
      </c>
      <c r="ER210" s="379">
        <f t="shared" si="563"/>
        <v>0</v>
      </c>
      <c r="ES210" s="379">
        <f t="shared" si="563"/>
        <v>0</v>
      </c>
      <c r="ET210" s="379">
        <f t="shared" si="563"/>
        <v>0</v>
      </c>
      <c r="EU210" s="379">
        <f t="shared" si="563"/>
        <v>0</v>
      </c>
      <c r="EX210" s="379">
        <f t="shared" si="479"/>
        <v>1.0135915742215547</v>
      </c>
      <c r="EY210" s="379">
        <f t="shared" si="480"/>
        <v>1.1372093347330712</v>
      </c>
      <c r="EZ210" s="379">
        <f t="shared" si="576"/>
        <v>1.0261629044382408</v>
      </c>
      <c r="FA210" s="379"/>
      <c r="FB210" s="379">
        <f t="shared" si="486"/>
        <v>1.03837523590529</v>
      </c>
      <c r="FC210" s="379">
        <f t="shared" si="481"/>
        <v>1.6278447960688072</v>
      </c>
      <c r="FD210" s="379">
        <f t="shared" si="577"/>
        <v>1.1420976540925647</v>
      </c>
      <c r="FE210" s="379"/>
      <c r="FF210" s="379">
        <f t="shared" si="487"/>
        <v>0.93263948190640511</v>
      </c>
      <c r="FG210" s="379">
        <f t="shared" si="482"/>
        <v>0.75014369614329979</v>
      </c>
      <c r="FH210" s="379">
        <f t="shared" si="578"/>
        <v>0.97703943061186727</v>
      </c>
      <c r="FI210" s="379"/>
      <c r="FJ210" s="379">
        <f t="shared" si="483"/>
        <v>1.0340613483510179</v>
      </c>
      <c r="FK210" s="379">
        <f t="shared" si="484"/>
        <v>0.92055043540837378</v>
      </c>
      <c r="FL210" s="379">
        <f t="shared" si="579"/>
        <v>0.98715731066931212</v>
      </c>
      <c r="FN210" s="379">
        <f t="shared" si="488"/>
        <v>1.03837523590529</v>
      </c>
      <c r="FO210" s="379">
        <f t="shared" si="485"/>
        <v>1.6278447960688072</v>
      </c>
      <c r="FP210" s="379">
        <f t="shared" si="580"/>
        <v>1.1420976540925647</v>
      </c>
      <c r="FR210" s="336"/>
    </row>
    <row r="211" spans="1:174" x14ac:dyDescent="0.2">
      <c r="A211" s="373" t="s">
        <v>115</v>
      </c>
      <c r="B211" s="330">
        <f t="shared" si="478"/>
        <v>1984</v>
      </c>
      <c r="D211" s="384">
        <f>NonManufacturing_Data!L26</f>
        <v>92.164294095238105</v>
      </c>
      <c r="E211" s="384">
        <f>Mining!H208</f>
        <v>237.97346117676415</v>
      </c>
      <c r="F211" s="384">
        <f>NonManufacturing_Data!N26</f>
        <v>49.580156790088402</v>
      </c>
      <c r="G211" s="384"/>
      <c r="H211" s="384">
        <f t="shared" si="493"/>
        <v>379.71791206209065</v>
      </c>
      <c r="J211" s="390">
        <f t="shared" si="494"/>
        <v>270613.12841999996</v>
      </c>
      <c r="K211" s="390">
        <f t="shared" si="494"/>
        <v>506415.64030000003</v>
      </c>
      <c r="L211" s="390">
        <f t="shared" si="494"/>
        <v>1009718.3512</v>
      </c>
      <c r="M211" s="390"/>
      <c r="N211" s="390">
        <f t="shared" si="520"/>
        <v>1786747.11992</v>
      </c>
      <c r="P211" s="384">
        <f t="shared" si="495"/>
        <v>73502.885890000005</v>
      </c>
      <c r="Q211" s="384">
        <f t="shared" si="495"/>
        <v>212938.4523945656</v>
      </c>
      <c r="R211" s="384">
        <f t="shared" si="495"/>
        <v>554315.53878000006</v>
      </c>
      <c r="S211" s="399"/>
      <c r="T211" s="384">
        <f t="shared" si="521"/>
        <v>840756.87706456566</v>
      </c>
      <c r="U211" s="384">
        <f t="shared" si="496"/>
        <v>793063.74150084332</v>
      </c>
      <c r="W211" s="393">
        <f t="shared" si="522"/>
        <v>0.34057584210103903</v>
      </c>
      <c r="X211" s="393">
        <f t="shared" si="523"/>
        <v>0.46991728185130488</v>
      </c>
      <c r="Y211" s="393">
        <f t="shared" si="524"/>
        <v>4.9102957008917238E-2</v>
      </c>
      <c r="Z211" s="384"/>
      <c r="AA211" s="384">
        <f t="shared" si="525"/>
        <v>0.21251911242990679</v>
      </c>
      <c r="AD211" s="393">
        <f t="shared" si="526"/>
        <v>1.2538867417146811</v>
      </c>
      <c r="AE211" s="393">
        <f t="shared" si="527"/>
        <v>1.1175692248190561</v>
      </c>
      <c r="AF211" s="393">
        <f t="shared" si="528"/>
        <v>8.9443923760842037E-2</v>
      </c>
      <c r="AG211" s="384"/>
      <c r="AH211" s="393">
        <f t="shared" si="529"/>
        <v>0.47879872977610699</v>
      </c>
      <c r="AJ211" s="394">
        <f t="shared" si="530"/>
        <v>1.1800597342517718</v>
      </c>
      <c r="AK211" s="394">
        <f t="shared" si="531"/>
        <v>0.96578541074942159</v>
      </c>
      <c r="AL211" s="394">
        <f t="shared" si="532"/>
        <v>1.0229647284886925</v>
      </c>
      <c r="AM211" s="395"/>
      <c r="AN211" s="394">
        <f t="shared" si="533"/>
        <v>1.0646959714891864</v>
      </c>
      <c r="AP211" s="389">
        <f t="shared" si="534"/>
        <v>3.681666714759789</v>
      </c>
      <c r="AQ211" s="389">
        <f t="shared" si="535"/>
        <v>2.3782254196232913</v>
      </c>
      <c r="AR211" s="389">
        <f t="shared" si="536"/>
        <v>1.8215588064197183</v>
      </c>
      <c r="AS211" s="389"/>
      <c r="AT211" s="389">
        <f t="shared" si="537"/>
        <v>2.1251650371963442</v>
      </c>
      <c r="AV211" s="389">
        <f t="shared" si="500"/>
        <v>9.2682191914231965E-2</v>
      </c>
      <c r="AW211" s="389">
        <f t="shared" si="500"/>
        <v>0.26850105641141475</v>
      </c>
      <c r="AX211" s="389">
        <f t="shared" si="500"/>
        <v>0.69895458558095058</v>
      </c>
      <c r="AY211" s="402"/>
      <c r="AZ211" s="389">
        <f t="shared" si="501"/>
        <v>1</v>
      </c>
      <c r="BC211" s="379">
        <f t="shared" si="502"/>
        <v>1.1800597342517718</v>
      </c>
      <c r="BD211" s="379">
        <f t="shared" si="503"/>
        <v>0.96578541074942159</v>
      </c>
      <c r="BE211" s="379">
        <f t="shared" si="504"/>
        <v>1.0229647284886925</v>
      </c>
      <c r="BF211" s="379" t="e">
        <f t="shared" si="505"/>
        <v>#DIV/0!</v>
      </c>
      <c r="BG211" s="379"/>
      <c r="BH211" s="379"/>
      <c r="BI211" s="379"/>
      <c r="BJ211" s="379"/>
      <c r="BK211" s="379"/>
      <c r="BL211" s="379"/>
      <c r="BM211" s="379"/>
      <c r="BN211" s="379"/>
      <c r="BO211" s="379">
        <f t="shared" si="538"/>
        <v>0.96578541074942159</v>
      </c>
      <c r="BP211" s="379">
        <f t="shared" si="539"/>
        <v>1.08060583702281</v>
      </c>
      <c r="BQ211" s="379">
        <f t="shared" si="540"/>
        <v>0.96578541074942159</v>
      </c>
      <c r="BR211" s="387">
        <f t="shared" si="541"/>
        <v>1.1800597342517718</v>
      </c>
      <c r="BS211" s="396">
        <f>Mining!BZ208</f>
        <v>0.98206742588482254</v>
      </c>
      <c r="BT211" s="387">
        <f t="shared" si="506"/>
        <v>1.0229647284886925</v>
      </c>
      <c r="BU211" s="387">
        <v>1</v>
      </c>
      <c r="BV211" s="387"/>
      <c r="BW211" s="387">
        <v>1</v>
      </c>
      <c r="BX211" s="396">
        <f>Mining!BW208</f>
        <v>0.98342067488825302</v>
      </c>
      <c r="BY211" s="387">
        <v>1</v>
      </c>
      <c r="BZ211" s="387">
        <v>1</v>
      </c>
      <c r="CB211" s="664">
        <f t="shared" si="542"/>
        <v>9.2682191914231965E-2</v>
      </c>
      <c r="CC211" s="664">
        <f t="shared" si="543"/>
        <v>0.26850105641141475</v>
      </c>
      <c r="CD211" s="664">
        <f t="shared" si="544"/>
        <v>0.69895458558095058</v>
      </c>
      <c r="CE211" s="664"/>
      <c r="CG211" s="664">
        <v>1</v>
      </c>
      <c r="CH211" s="664">
        <v>1</v>
      </c>
      <c r="CI211" s="664">
        <v>1</v>
      </c>
      <c r="CJ211" s="664">
        <v>1</v>
      </c>
      <c r="CK211" s="343"/>
      <c r="CL211" s="388">
        <f t="shared" si="575"/>
        <v>0.96846188288022228</v>
      </c>
      <c r="CM211" s="388">
        <f t="shared" si="546"/>
        <v>1.1217786594280443</v>
      </c>
      <c r="CN211" s="388">
        <f t="shared" si="507"/>
        <v>1.1031302995566024</v>
      </c>
      <c r="CO211" s="388">
        <f t="shared" si="508"/>
        <v>0.99728098490705941</v>
      </c>
      <c r="CP211" s="388">
        <f t="shared" si="509"/>
        <v>0.98948420598589226</v>
      </c>
      <c r="CQ211" s="388">
        <v>1</v>
      </c>
      <c r="CR211" s="388">
        <f t="shared" si="510"/>
        <v>1.0305141404142339</v>
      </c>
      <c r="CS211" s="388">
        <f t="shared" si="511"/>
        <v>1.0863998726845356</v>
      </c>
      <c r="CT211" s="388">
        <f t="shared" si="512"/>
        <v>1.0863998726845354</v>
      </c>
      <c r="CU211" s="388"/>
      <c r="CV211" s="388">
        <f t="shared" si="547"/>
        <v>1.0885621219880834</v>
      </c>
      <c r="CW211" s="343"/>
      <c r="CY211" s="334"/>
      <c r="DA211" s="379">
        <f t="shared" si="513"/>
        <v>0.24271779436143007</v>
      </c>
      <c r="DB211" s="379">
        <f t="shared" si="514"/>
        <v>0.62671118116190216</v>
      </c>
      <c r="DC211" s="379">
        <f t="shared" si="515"/>
        <v>0.13057102447666774</v>
      </c>
      <c r="DD211" s="379">
        <f t="shared" si="516"/>
        <v>0</v>
      </c>
      <c r="DF211" s="379">
        <f t="shared" si="548"/>
        <v>0.24801730621127219</v>
      </c>
      <c r="DG211" s="379">
        <f t="shared" si="549"/>
        <v>0.62088250836295467</v>
      </c>
      <c r="DH211" s="379">
        <f t="shared" si="550"/>
        <v>0.13104319894996147</v>
      </c>
      <c r="DI211" s="379"/>
      <c r="DJ211" s="379">
        <f t="shared" si="551"/>
        <v>0.99994301352418824</v>
      </c>
      <c r="DK211" s="379"/>
      <c r="DL211" s="379">
        <f t="shared" si="552"/>
        <v>0.24803144064896529</v>
      </c>
      <c r="DM211" s="379">
        <f t="shared" si="553"/>
        <v>0.6209178922854045</v>
      </c>
      <c r="DN211" s="379">
        <f t="shared" si="554"/>
        <v>0.13105066706563032</v>
      </c>
      <c r="DO211" s="379">
        <f t="shared" si="555"/>
        <v>0</v>
      </c>
      <c r="DR211" s="379">
        <f t="shared" si="564"/>
        <v>-6.1680348950829599E-2</v>
      </c>
      <c r="DS211" s="379">
        <f t="shared" si="565"/>
        <v>3.6139147424231348E-2</v>
      </c>
      <c r="DT211" s="379">
        <f t="shared" si="566"/>
        <v>-2.2200914750888798E-2</v>
      </c>
      <c r="DU211" s="379">
        <f t="shared" si="567"/>
        <v>0</v>
      </c>
      <c r="DW211" s="379">
        <f t="shared" si="557"/>
        <v>-0.15043141923847725</v>
      </c>
      <c r="DX211" s="379">
        <f t="shared" si="558"/>
        <v>-3.1351689859502917E-3</v>
      </c>
      <c r="DY211" s="379">
        <f t="shared" si="559"/>
        <v>3.4670944216780859E-2</v>
      </c>
      <c r="DZ211" s="379">
        <f t="shared" si="560"/>
        <v>0</v>
      </c>
      <c r="EA211" s="379"/>
      <c r="EC211" s="379">
        <f t="shared" si="568"/>
        <v>0.1614444897566531</v>
      </c>
      <c r="ED211" s="379">
        <f t="shared" si="569"/>
        <v>-2.5702193261050655E-2</v>
      </c>
      <c r="EE211" s="379">
        <f t="shared" si="570"/>
        <v>-2.7308576395293663E-2</v>
      </c>
      <c r="EF211" s="379"/>
      <c r="EH211" s="379">
        <f t="shared" si="562"/>
        <v>0</v>
      </c>
      <c r="EI211" s="379">
        <f t="shared" si="562"/>
        <v>3.791795914345389E-3</v>
      </c>
      <c r="EJ211" s="379">
        <f t="shared" si="562"/>
        <v>0</v>
      </c>
      <c r="EK211" s="379">
        <f t="shared" si="562"/>
        <v>0</v>
      </c>
      <c r="EM211" s="379">
        <f t="shared" si="571"/>
        <v>0</v>
      </c>
      <c r="EN211" s="379">
        <f t="shared" si="572"/>
        <v>3.791795914345389E-3</v>
      </c>
      <c r="EO211" s="379">
        <f t="shared" si="573"/>
        <v>0</v>
      </c>
      <c r="EP211" s="379">
        <v>1</v>
      </c>
      <c r="ER211" s="379">
        <f t="shared" si="563"/>
        <v>0</v>
      </c>
      <c r="ES211" s="379">
        <f t="shared" si="563"/>
        <v>0</v>
      </c>
      <c r="ET211" s="379">
        <f t="shared" si="563"/>
        <v>0</v>
      </c>
      <c r="EU211" s="379">
        <f t="shared" si="563"/>
        <v>0</v>
      </c>
      <c r="EX211" s="379">
        <f t="shared" si="479"/>
        <v>1.0042402974782794</v>
      </c>
      <c r="EY211" s="379">
        <f t="shared" si="480"/>
        <v>1.1420314406074155</v>
      </c>
      <c r="EZ211" s="379">
        <f t="shared" si="576"/>
        <v>1.0305141404142339</v>
      </c>
      <c r="FA211" s="379"/>
      <c r="FB211" s="379">
        <f t="shared" si="486"/>
        <v>0.96588089083597384</v>
      </c>
      <c r="FC211" s="379">
        <f t="shared" si="481"/>
        <v>1.5723041817696437</v>
      </c>
      <c r="FD211" s="379">
        <f t="shared" si="577"/>
        <v>1.1031302995566024</v>
      </c>
      <c r="FE211" s="379"/>
      <c r="FF211" s="379">
        <f t="shared" si="487"/>
        <v>1.0207172337789028</v>
      </c>
      <c r="FG211" s="379">
        <f t="shared" si="482"/>
        <v>0.76568459846407078</v>
      </c>
      <c r="FH211" s="379">
        <f t="shared" si="578"/>
        <v>0.99728098490705941</v>
      </c>
      <c r="FI211" s="379"/>
      <c r="FJ211" s="379">
        <f t="shared" si="483"/>
        <v>1.0023571676889091</v>
      </c>
      <c r="FK211" s="379">
        <f t="shared" si="484"/>
        <v>0.9227203271507296</v>
      </c>
      <c r="FL211" s="379">
        <f t="shared" si="579"/>
        <v>0.98948420598589226</v>
      </c>
      <c r="FN211" s="379">
        <f t="shared" si="488"/>
        <v>0.96588089083597384</v>
      </c>
      <c r="FO211" s="379">
        <f t="shared" si="485"/>
        <v>1.5723041817696437</v>
      </c>
      <c r="FP211" s="379">
        <f t="shared" si="580"/>
        <v>1.1031302995566024</v>
      </c>
      <c r="FR211" s="336"/>
    </row>
    <row r="212" spans="1:174" x14ac:dyDescent="0.2">
      <c r="A212" s="373" t="s">
        <v>115</v>
      </c>
      <c r="B212" s="330">
        <f t="shared" si="478"/>
        <v>1985</v>
      </c>
      <c r="D212" s="384">
        <f>NonManufacturing_Data!L27</f>
        <v>82.115466666666663</v>
      </c>
      <c r="E212" s="384">
        <f>Mining!H209</f>
        <v>236.2842115127344</v>
      </c>
      <c r="F212" s="384">
        <f>NonManufacturing_Data!N27</f>
        <v>52.13913990267033</v>
      </c>
      <c r="G212" s="384"/>
      <c r="H212" s="384">
        <f t="shared" ref="H212:H228" si="581">SUM(D212:G212)</f>
        <v>370.53881808207137</v>
      </c>
      <c r="J212" s="390">
        <f t="shared" si="494"/>
        <v>284521.51854000002</v>
      </c>
      <c r="K212" s="390">
        <f t="shared" si="494"/>
        <v>485617.05024000007</v>
      </c>
      <c r="L212" s="390">
        <f t="shared" si="494"/>
        <v>1086217.7014000001</v>
      </c>
      <c r="M212" s="390"/>
      <c r="N212" s="390">
        <f t="shared" si="520"/>
        <v>1856356.2701800002</v>
      </c>
      <c r="P212" s="384">
        <f t="shared" si="495"/>
        <v>87092.080249999999</v>
      </c>
      <c r="Q212" s="384">
        <f t="shared" si="495"/>
        <v>228469.15652883443</v>
      </c>
      <c r="R212" s="384">
        <f t="shared" si="495"/>
        <v>593602.75358999998</v>
      </c>
      <c r="S212" s="399"/>
      <c r="T212" s="384">
        <f t="shared" si="521"/>
        <v>909163.99036883446</v>
      </c>
      <c r="U212" s="384">
        <f t="shared" si="496"/>
        <v>868136.26011190063</v>
      </c>
      <c r="W212" s="393">
        <f t="shared" si="522"/>
        <v>0.28860898496548093</v>
      </c>
      <c r="X212" s="393">
        <f t="shared" si="523"/>
        <v>0.48656490005027375</v>
      </c>
      <c r="Y212" s="393">
        <f t="shared" si="524"/>
        <v>4.8000635448556435E-2</v>
      </c>
      <c r="Z212" s="384"/>
      <c r="AA212" s="384">
        <f t="shared" si="525"/>
        <v>0.19960544429660709</v>
      </c>
      <c r="AD212" s="393">
        <f t="shared" si="526"/>
        <v>0.94285802372560346</v>
      </c>
      <c r="AE212" s="393">
        <f t="shared" si="527"/>
        <v>1.0342061707699861</v>
      </c>
      <c r="AF212" s="393">
        <f t="shared" si="528"/>
        <v>8.7835070823614664E-2</v>
      </c>
      <c r="AG212" s="384"/>
      <c r="AH212" s="393">
        <f t="shared" si="529"/>
        <v>0.42682103617502376</v>
      </c>
      <c r="AJ212" s="394">
        <f t="shared" si="530"/>
        <v>1</v>
      </c>
      <c r="AK212" s="394">
        <f t="shared" si="531"/>
        <v>1</v>
      </c>
      <c r="AL212" s="394">
        <f t="shared" si="532"/>
        <v>1</v>
      </c>
      <c r="AM212" s="395"/>
      <c r="AN212" s="394">
        <f t="shared" si="533"/>
        <v>1</v>
      </c>
      <c r="AP212" s="389">
        <f t="shared" si="534"/>
        <v>3.266904610881654</v>
      </c>
      <c r="AQ212" s="389">
        <f t="shared" si="535"/>
        <v>2.1255256403886262</v>
      </c>
      <c r="AR212" s="389">
        <f t="shared" si="536"/>
        <v>1.8298730840292701</v>
      </c>
      <c r="AS212" s="389"/>
      <c r="AT212" s="389">
        <f t="shared" si="537"/>
        <v>2.0418277558781268</v>
      </c>
      <c r="AV212" s="389">
        <f t="shared" si="500"/>
        <v>0.10032074946250263</v>
      </c>
      <c r="AW212" s="389">
        <f t="shared" si="500"/>
        <v>0.26317200078635733</v>
      </c>
      <c r="AX212" s="389">
        <f t="shared" si="500"/>
        <v>0.68376680120870204</v>
      </c>
      <c r="AY212" s="402"/>
      <c r="AZ212" s="389">
        <f t="shared" si="501"/>
        <v>1</v>
      </c>
      <c r="BC212" s="379">
        <f t="shared" si="502"/>
        <v>1</v>
      </c>
      <c r="BD212" s="379">
        <f t="shared" si="503"/>
        <v>1</v>
      </c>
      <c r="BE212" s="379">
        <f t="shared" si="504"/>
        <v>1</v>
      </c>
      <c r="BF212" s="379" t="e">
        <f t="shared" si="505"/>
        <v>#DIV/0!</v>
      </c>
      <c r="BG212" s="379"/>
      <c r="BH212" s="379"/>
      <c r="BI212" s="379"/>
      <c r="BJ212" s="379"/>
      <c r="BK212" s="379"/>
      <c r="BL212" s="379"/>
      <c r="BM212" s="379"/>
      <c r="BN212" s="379"/>
      <c r="BO212" s="379">
        <f t="shared" si="538"/>
        <v>1</v>
      </c>
      <c r="BP212" s="379">
        <f t="shared" si="539"/>
        <v>1</v>
      </c>
      <c r="BQ212" s="379">
        <f t="shared" si="540"/>
        <v>1</v>
      </c>
      <c r="BR212" s="387">
        <f t="shared" si="541"/>
        <v>1</v>
      </c>
      <c r="BS212" s="396">
        <f>Mining!BZ209</f>
        <v>1</v>
      </c>
      <c r="BT212" s="387">
        <f t="shared" si="506"/>
        <v>1</v>
      </c>
      <c r="BU212" s="387">
        <v>1</v>
      </c>
      <c r="BV212" s="387"/>
      <c r="BW212" s="387">
        <v>1</v>
      </c>
      <c r="BX212" s="396">
        <f>Mining!BW209</f>
        <v>1</v>
      </c>
      <c r="BY212" s="387">
        <v>1</v>
      </c>
      <c r="BZ212" s="387">
        <v>1</v>
      </c>
      <c r="CB212" s="664">
        <f t="shared" si="542"/>
        <v>0.10032074946250263</v>
      </c>
      <c r="CC212" s="664">
        <f t="shared" si="543"/>
        <v>0.26317200078635733</v>
      </c>
      <c r="CD212" s="664">
        <f t="shared" si="544"/>
        <v>0.68376680120870204</v>
      </c>
      <c r="CE212" s="664"/>
      <c r="CG212" s="664">
        <v>1</v>
      </c>
      <c r="CH212" s="664">
        <v>1</v>
      </c>
      <c r="CI212" s="664">
        <v>1</v>
      </c>
      <c r="CJ212" s="664">
        <v>1</v>
      </c>
      <c r="CL212" s="388">
        <f t="shared" si="575"/>
        <v>1.047259551457562</v>
      </c>
      <c r="CM212" s="388">
        <f t="shared" si="546"/>
        <v>1</v>
      </c>
      <c r="CN212" s="388">
        <f t="shared" si="507"/>
        <v>1</v>
      </c>
      <c r="CO212" s="388">
        <f t="shared" si="508"/>
        <v>1</v>
      </c>
      <c r="CP212" s="388">
        <f t="shared" si="509"/>
        <v>1</v>
      </c>
      <c r="CQ212" s="388">
        <v>1</v>
      </c>
      <c r="CR212" s="388">
        <f t="shared" si="510"/>
        <v>1</v>
      </c>
      <c r="CS212" s="388">
        <f t="shared" si="511"/>
        <v>1.047259551457562</v>
      </c>
      <c r="CT212" s="388">
        <f t="shared" si="512"/>
        <v>1.047259551457562</v>
      </c>
      <c r="CU212" s="388"/>
      <c r="CV212" s="388">
        <f t="shared" si="547"/>
        <v>1</v>
      </c>
      <c r="CY212" s="334"/>
      <c r="DA212" s="379">
        <f t="shared" si="513"/>
        <v>0.22161096937616601</v>
      </c>
      <c r="DB212" s="379">
        <f t="shared" si="514"/>
        <v>0.63767734980036384</v>
      </c>
      <c r="DC212" s="379">
        <f t="shared" si="515"/>
        <v>0.14071168082347024</v>
      </c>
      <c r="DD212" s="379">
        <f t="shared" si="516"/>
        <v>0</v>
      </c>
      <c r="DF212" s="379">
        <f t="shared" si="548"/>
        <v>0.23200438610792579</v>
      </c>
      <c r="DG212" s="379">
        <f t="shared" si="549"/>
        <v>0.63217841338292335</v>
      </c>
      <c r="DH212" s="379">
        <f t="shared" si="550"/>
        <v>0.13557815212532476</v>
      </c>
      <c r="DI212" s="379"/>
      <c r="DJ212" s="379">
        <f t="shared" si="551"/>
        <v>0.99976095161617384</v>
      </c>
      <c r="DK212" s="379"/>
      <c r="DL212" s="379">
        <f t="shared" si="552"/>
        <v>0.2320598596423242</v>
      </c>
      <c r="DM212" s="379">
        <f t="shared" si="553"/>
        <v>0.63232957074485541</v>
      </c>
      <c r="DN212" s="379">
        <f t="shared" si="554"/>
        <v>0.13561056961282045</v>
      </c>
      <c r="DO212" s="379">
        <f t="shared" si="555"/>
        <v>0</v>
      </c>
      <c r="DR212" s="379">
        <f t="shared" si="564"/>
        <v>-0.16556505944357494</v>
      </c>
      <c r="DS212" s="379">
        <f t="shared" si="565"/>
        <v>1.809531118761289E-2</v>
      </c>
      <c r="DT212" s="379">
        <f t="shared" si="566"/>
        <v>-2.2705007869415084E-2</v>
      </c>
      <c r="DU212" s="379">
        <f t="shared" si="567"/>
        <v>0</v>
      </c>
      <c r="DW212" s="379">
        <f t="shared" si="557"/>
        <v>-0.11952262684531756</v>
      </c>
      <c r="DX212" s="379">
        <f t="shared" si="558"/>
        <v>-0.11233545559124299</v>
      </c>
      <c r="DY212" s="379">
        <f t="shared" si="559"/>
        <v>4.5539899020561004E-3</v>
      </c>
      <c r="DZ212" s="379">
        <f t="shared" si="560"/>
        <v>0</v>
      </c>
      <c r="EA212" s="379"/>
      <c r="EC212" s="379">
        <f t="shared" si="568"/>
        <v>7.9196197943143948E-2</v>
      </c>
      <c r="ED212" s="379">
        <f t="shared" si="569"/>
        <v>-2.0047034632978144E-2</v>
      </c>
      <c r="EE212" s="379">
        <f t="shared" si="570"/>
        <v>-2.1968843980585052E-2</v>
      </c>
      <c r="EF212" s="379"/>
      <c r="EH212" s="379">
        <f t="shared" si="562"/>
        <v>0</v>
      </c>
      <c r="EI212" s="379">
        <f t="shared" si="562"/>
        <v>1.6718300340557109E-2</v>
      </c>
      <c r="EJ212" s="379">
        <f t="shared" si="562"/>
        <v>0</v>
      </c>
      <c r="EK212" s="379">
        <f t="shared" si="562"/>
        <v>0</v>
      </c>
      <c r="EM212" s="379">
        <f t="shared" si="571"/>
        <v>0</v>
      </c>
      <c r="EN212" s="379">
        <f t="shared" si="572"/>
        <v>1.6718300340557109E-2</v>
      </c>
      <c r="EO212" s="379">
        <f t="shared" si="573"/>
        <v>0</v>
      </c>
      <c r="EP212" s="379">
        <v>1</v>
      </c>
      <c r="ER212" s="379">
        <f t="shared" si="563"/>
        <v>0</v>
      </c>
      <c r="ES212" s="379">
        <f t="shared" si="563"/>
        <v>0</v>
      </c>
      <c r="ET212" s="379">
        <f t="shared" si="563"/>
        <v>0</v>
      </c>
      <c r="EU212" s="379">
        <f t="shared" si="563"/>
        <v>0</v>
      </c>
      <c r="EX212" s="379">
        <f t="shared" si="479"/>
        <v>0.97038940154477826</v>
      </c>
      <c r="EY212" s="379">
        <f t="shared" si="480"/>
        <v>1.1082152061963508</v>
      </c>
      <c r="EZ212" s="379">
        <f t="shared" si="576"/>
        <v>1</v>
      </c>
      <c r="FA212" s="379"/>
      <c r="FB212" s="379">
        <f t="shared" si="486"/>
        <v>0.90651122573819687</v>
      </c>
      <c r="FC212" s="379">
        <f t="shared" si="481"/>
        <v>1.4253113910492925</v>
      </c>
      <c r="FD212" s="379">
        <f t="shared" si="577"/>
        <v>1</v>
      </c>
      <c r="FE212" s="379"/>
      <c r="FF212" s="379">
        <f t="shared" si="487"/>
        <v>1.002726428292618</v>
      </c>
      <c r="FG212" s="379">
        <f t="shared" si="482"/>
        <v>0.76777218261654512</v>
      </c>
      <c r="FH212" s="379">
        <f t="shared" si="578"/>
        <v>1</v>
      </c>
      <c r="FI212" s="379"/>
      <c r="FJ212" s="379">
        <f t="shared" si="483"/>
        <v>1.0106275511529061</v>
      </c>
      <c r="FK212" s="379">
        <f t="shared" si="484"/>
        <v>0.93252658462735027</v>
      </c>
      <c r="FL212" s="379">
        <f t="shared" si="579"/>
        <v>1</v>
      </c>
      <c r="FN212" s="379">
        <f t="shared" si="488"/>
        <v>0.90651122573819687</v>
      </c>
      <c r="FO212" s="379">
        <f t="shared" si="485"/>
        <v>1.4253113910492925</v>
      </c>
      <c r="FP212" s="379">
        <f t="shared" si="580"/>
        <v>1</v>
      </c>
      <c r="FR212" s="336"/>
    </row>
    <row r="213" spans="1:174" x14ac:dyDescent="0.2">
      <c r="A213" s="373" t="s">
        <v>115</v>
      </c>
      <c r="B213" s="330">
        <f t="shared" si="478"/>
        <v>1986</v>
      </c>
      <c r="D213" s="384">
        <f>NonManufacturing_Data!L28</f>
        <v>78.830848000000003</v>
      </c>
      <c r="E213" s="384">
        <f>Mining!H210</f>
        <v>227.50617356446799</v>
      </c>
      <c r="F213" s="384">
        <f>NonManufacturing_Data!N28</f>
        <v>53.232276462942622</v>
      </c>
      <c r="G213" s="384"/>
      <c r="H213" s="384">
        <f t="shared" si="581"/>
        <v>359.56929802741058</v>
      </c>
      <c r="J213" s="390">
        <f t="shared" si="494"/>
        <v>279133.43742000003</v>
      </c>
      <c r="K213" s="390">
        <f t="shared" si="494"/>
        <v>420361.83319000003</v>
      </c>
      <c r="L213" s="390">
        <f t="shared" si="494"/>
        <v>1135057.3624</v>
      </c>
      <c r="M213" s="390"/>
      <c r="N213" s="390">
        <f t="shared" si="520"/>
        <v>1834552.63301</v>
      </c>
      <c r="P213" s="384">
        <f t="shared" si="495"/>
        <v>83325.412939999995</v>
      </c>
      <c r="Q213" s="384">
        <f t="shared" si="495"/>
        <v>243384.23500074801</v>
      </c>
      <c r="R213" s="384">
        <f t="shared" si="495"/>
        <v>611682.95232000004</v>
      </c>
      <c r="S213" s="399"/>
      <c r="T213" s="384">
        <f t="shared" si="521"/>
        <v>938392.60026074806</v>
      </c>
      <c r="U213" s="384">
        <f t="shared" si="496"/>
        <v>901233.75098632311</v>
      </c>
      <c r="W213" s="393">
        <f t="shared" si="522"/>
        <v>0.28241277264603248</v>
      </c>
      <c r="X213" s="393">
        <f t="shared" si="523"/>
        <v>0.5412151047063235</v>
      </c>
      <c r="Y213" s="393">
        <f t="shared" si="524"/>
        <v>4.6898313888195632E-2</v>
      </c>
      <c r="Z213" s="384"/>
      <c r="AA213" s="384">
        <f t="shared" si="525"/>
        <v>0.19599835488909118</v>
      </c>
      <c r="AD213" s="393">
        <f t="shared" si="526"/>
        <v>0.94606009401673918</v>
      </c>
      <c r="AE213" s="393">
        <f t="shared" si="527"/>
        <v>0.93476133967250907</v>
      </c>
      <c r="AF213" s="393">
        <f t="shared" si="528"/>
        <v>8.7025927829184155E-2</v>
      </c>
      <c r="AG213" s="384"/>
      <c r="AH213" s="393">
        <f t="shared" si="529"/>
        <v>0.39897451425214914</v>
      </c>
      <c r="AJ213" s="394">
        <f t="shared" si="530"/>
        <v>0.97853077124335008</v>
      </c>
      <c r="AK213" s="394">
        <f t="shared" si="531"/>
        <v>1.1123184279227767</v>
      </c>
      <c r="AL213" s="394">
        <f t="shared" si="532"/>
        <v>0.97703527151130753</v>
      </c>
      <c r="AM213" s="395"/>
      <c r="AN213" s="394">
        <f t="shared" si="533"/>
        <v>0.98192890268986899</v>
      </c>
      <c r="AP213" s="389">
        <f t="shared" si="534"/>
        <v>3.3499196412143224</v>
      </c>
      <c r="AQ213" s="389">
        <f t="shared" si="535"/>
        <v>1.7271530885667599</v>
      </c>
      <c r="AR213" s="389">
        <f t="shared" si="536"/>
        <v>1.8556302053129612</v>
      </c>
      <c r="AS213" s="389"/>
      <c r="AT213" s="389">
        <f t="shared" si="537"/>
        <v>1.9549947777723726</v>
      </c>
      <c r="AV213" s="389">
        <f t="shared" si="500"/>
        <v>9.2457048849765633E-2</v>
      </c>
      <c r="AW213" s="389">
        <f t="shared" si="500"/>
        <v>0.27005672472250936</v>
      </c>
      <c r="AX213" s="389">
        <f t="shared" si="500"/>
        <v>0.67871731573586258</v>
      </c>
      <c r="AY213" s="402"/>
      <c r="AZ213" s="389">
        <f t="shared" si="501"/>
        <v>1</v>
      </c>
      <c r="BC213" s="379">
        <f t="shared" si="502"/>
        <v>0.97853077124335008</v>
      </c>
      <c r="BD213" s="379">
        <f t="shared" si="503"/>
        <v>1.1123184279227767</v>
      </c>
      <c r="BE213" s="379">
        <f t="shared" si="504"/>
        <v>0.97703527151130753</v>
      </c>
      <c r="BF213" s="379" t="e">
        <f t="shared" si="505"/>
        <v>#DIV/0!</v>
      </c>
      <c r="BG213" s="379"/>
      <c r="BH213" s="379"/>
      <c r="BI213" s="379"/>
      <c r="BJ213" s="379"/>
      <c r="BK213" s="379"/>
      <c r="BL213" s="379"/>
      <c r="BM213" s="379"/>
      <c r="BN213" s="379"/>
      <c r="BO213" s="379">
        <f t="shared" si="538"/>
        <v>1.1123184279227767</v>
      </c>
      <c r="BP213" s="379">
        <f t="shared" si="539"/>
        <v>0.9038442876206797</v>
      </c>
      <c r="BQ213" s="379">
        <f t="shared" si="540"/>
        <v>1.1123184279227769</v>
      </c>
      <c r="BR213" s="387">
        <f t="shared" si="541"/>
        <v>0.97853077124335008</v>
      </c>
      <c r="BS213" s="396">
        <f>Mining!BZ210</f>
        <v>0.9974605890346997</v>
      </c>
      <c r="BT213" s="387">
        <f t="shared" si="506"/>
        <v>0.97703527151130753</v>
      </c>
      <c r="BU213" s="387">
        <v>1</v>
      </c>
      <c r="BV213" s="387"/>
      <c r="BW213" s="387">
        <v>1</v>
      </c>
      <c r="BX213" s="396">
        <f>Mining!BW210</f>
        <v>1.1151502527024468</v>
      </c>
      <c r="BY213" s="387">
        <v>1</v>
      </c>
      <c r="BZ213" s="387">
        <v>1</v>
      </c>
      <c r="CB213" s="664">
        <f t="shared" si="542"/>
        <v>9.2457048849765633E-2</v>
      </c>
      <c r="CC213" s="664">
        <f t="shared" si="543"/>
        <v>0.27005672472250936</v>
      </c>
      <c r="CD213" s="664">
        <f t="shared" si="544"/>
        <v>0.67871731573586258</v>
      </c>
      <c r="CE213" s="664"/>
      <c r="CG213" s="664">
        <v>1</v>
      </c>
      <c r="CH213" s="664">
        <v>1</v>
      </c>
      <c r="CI213" s="664">
        <v>1</v>
      </c>
      <c r="CJ213" s="664">
        <v>1</v>
      </c>
      <c r="CL213" s="388">
        <f t="shared" si="575"/>
        <v>1.0809277798623358</v>
      </c>
      <c r="CM213" s="388">
        <f t="shared" si="546"/>
        <v>0.93475831891412264</v>
      </c>
      <c r="CN213" s="388">
        <f t="shared" si="507"/>
        <v>0.88312631732747038</v>
      </c>
      <c r="CO213" s="388">
        <f t="shared" si="508"/>
        <v>0.99734424403659327</v>
      </c>
      <c r="CP213" s="388">
        <f t="shared" si="509"/>
        <v>1.0716846561202582</v>
      </c>
      <c r="CQ213" s="388">
        <v>1</v>
      </c>
      <c r="CR213" s="388">
        <f t="shared" si="510"/>
        <v>0.99029460606383468</v>
      </c>
      <c r="CS213" s="388">
        <f t="shared" si="511"/>
        <v>1.010406234371692</v>
      </c>
      <c r="CT213" s="388">
        <f t="shared" si="512"/>
        <v>1.0104062343716917</v>
      </c>
      <c r="CU213" s="388"/>
      <c r="CV213" s="388">
        <f t="shared" si="547"/>
        <v>0.94391942881477042</v>
      </c>
      <c r="CY213" s="334"/>
      <c r="DA213" s="379">
        <f t="shared" si="513"/>
        <v>0.21923687153620827</v>
      </c>
      <c r="DB213" s="379">
        <f t="shared" si="514"/>
        <v>0.63271857417349575</v>
      </c>
      <c r="DC213" s="379">
        <f t="shared" si="515"/>
        <v>0.14804455429029603</v>
      </c>
      <c r="DD213" s="379">
        <f t="shared" si="516"/>
        <v>0</v>
      </c>
      <c r="DF213" s="379">
        <f t="shared" si="548"/>
        <v>0.22042178956822392</v>
      </c>
      <c r="DG213" s="379">
        <f t="shared" si="549"/>
        <v>0.63519473601682253</v>
      </c>
      <c r="DH213" s="379">
        <f t="shared" si="550"/>
        <v>0.14434707621652626</v>
      </c>
      <c r="DI213" s="379"/>
      <c r="DJ213" s="379">
        <f t="shared" si="551"/>
        <v>0.99996360180157273</v>
      </c>
      <c r="DK213" s="379"/>
      <c r="DL213" s="379">
        <f t="shared" si="552"/>
        <v>0.22042981281629009</v>
      </c>
      <c r="DM213" s="379">
        <f t="shared" si="553"/>
        <v>0.63521785680241893</v>
      </c>
      <c r="DN213" s="379">
        <f t="shared" si="554"/>
        <v>0.14435233038129092</v>
      </c>
      <c r="DO213" s="379">
        <f t="shared" si="555"/>
        <v>0</v>
      </c>
      <c r="DR213" s="379">
        <f t="shared" si="564"/>
        <v>-2.1703045278839019E-2</v>
      </c>
      <c r="DS213" s="379">
        <f t="shared" si="565"/>
        <v>-2.5426407382982807E-3</v>
      </c>
      <c r="DT213" s="379">
        <f t="shared" si="566"/>
        <v>-2.323252573706221E-2</v>
      </c>
      <c r="DU213" s="379">
        <f t="shared" si="567"/>
        <v>0</v>
      </c>
      <c r="DW213" s="379">
        <f t="shared" si="557"/>
        <v>2.5093423430528283E-2</v>
      </c>
      <c r="DX213" s="379">
        <f t="shared" si="558"/>
        <v>-0.2075446925155856</v>
      </c>
      <c r="DY213" s="379">
        <f t="shared" si="559"/>
        <v>1.3977760226621614E-2</v>
      </c>
      <c r="DZ213" s="379">
        <f t="shared" si="560"/>
        <v>0</v>
      </c>
      <c r="EA213" s="379"/>
      <c r="EC213" s="379">
        <f t="shared" si="568"/>
        <v>-8.1628347654038508E-2</v>
      </c>
      <c r="ED213" s="379">
        <f t="shared" si="569"/>
        <v>2.5824214695716066E-2</v>
      </c>
      <c r="EE213" s="379">
        <f t="shared" si="570"/>
        <v>-7.412209109233227E-3</v>
      </c>
      <c r="EF213" s="379"/>
      <c r="EH213" s="379">
        <f t="shared" si="562"/>
        <v>0</v>
      </c>
      <c r="EI213" s="379">
        <f t="shared" si="562"/>
        <v>0.10898915162028446</v>
      </c>
      <c r="EJ213" s="379">
        <f t="shared" si="562"/>
        <v>0</v>
      </c>
      <c r="EK213" s="379">
        <f t="shared" si="562"/>
        <v>0</v>
      </c>
      <c r="EM213" s="379">
        <f t="shared" si="571"/>
        <v>0</v>
      </c>
      <c r="EN213" s="379">
        <f t="shared" si="572"/>
        <v>0.10898915162028446</v>
      </c>
      <c r="EO213" s="379">
        <f t="shared" si="573"/>
        <v>0</v>
      </c>
      <c r="EP213" s="379">
        <v>1</v>
      </c>
      <c r="ER213" s="379">
        <f t="shared" si="563"/>
        <v>0</v>
      </c>
      <c r="ES213" s="379">
        <f t="shared" si="563"/>
        <v>0</v>
      </c>
      <c r="ET213" s="379">
        <f t="shared" si="563"/>
        <v>0</v>
      </c>
      <c r="EU213" s="379">
        <f t="shared" si="563"/>
        <v>0</v>
      </c>
      <c r="EX213" s="379">
        <f t="shared" si="479"/>
        <v>0.99029460606383457</v>
      </c>
      <c r="EY213" s="379">
        <f t="shared" si="480"/>
        <v>1.0974595410541665</v>
      </c>
      <c r="EZ213" s="379">
        <f t="shared" si="576"/>
        <v>0.99029460606383468</v>
      </c>
      <c r="FA213" s="379"/>
      <c r="FB213" s="379">
        <f t="shared" si="486"/>
        <v>0.88312631732747038</v>
      </c>
      <c r="FC213" s="379">
        <f t="shared" si="481"/>
        <v>1.2587299998222556</v>
      </c>
      <c r="FD213" s="379">
        <f t="shared" si="577"/>
        <v>0.88312631732747038</v>
      </c>
      <c r="FE213" s="379"/>
      <c r="FF213" s="379">
        <f t="shared" si="487"/>
        <v>0.99734424403659316</v>
      </c>
      <c r="FG213" s="379">
        <f t="shared" si="482"/>
        <v>0.76573316706402339</v>
      </c>
      <c r="FH213" s="379">
        <f t="shared" si="578"/>
        <v>0.99734424403659327</v>
      </c>
      <c r="FI213" s="379"/>
      <c r="FJ213" s="379">
        <f t="shared" si="483"/>
        <v>1.0716846561202582</v>
      </c>
      <c r="FK213" s="379">
        <f t="shared" si="484"/>
        <v>0.99937443216936073</v>
      </c>
      <c r="FL213" s="379">
        <f t="shared" si="579"/>
        <v>1.0716846561202582</v>
      </c>
      <c r="FN213" s="379">
        <f t="shared" si="488"/>
        <v>0.88312631732747038</v>
      </c>
      <c r="FO213" s="379">
        <f t="shared" si="485"/>
        <v>1.2587299998222556</v>
      </c>
      <c r="FP213" s="379">
        <f t="shared" si="580"/>
        <v>0.88312631732747038</v>
      </c>
      <c r="FR213" s="336"/>
    </row>
    <row r="214" spans="1:174" x14ac:dyDescent="0.2">
      <c r="A214" s="373" t="s">
        <v>115</v>
      </c>
      <c r="B214" s="330">
        <f t="shared" si="478"/>
        <v>1987</v>
      </c>
      <c r="D214" s="384">
        <f>NonManufacturing_Data!L29</f>
        <v>94.432786666666672</v>
      </c>
      <c r="E214" s="384">
        <f>Mining!H211</f>
        <v>228.52266842653205</v>
      </c>
      <c r="F214" s="384">
        <f>NonManufacturing_Data!N29</f>
        <v>53.292563600782771</v>
      </c>
      <c r="G214" s="384"/>
      <c r="H214" s="384">
        <f t="shared" si="581"/>
        <v>376.24801869398152</v>
      </c>
      <c r="J214" s="390">
        <f t="shared" si="494"/>
        <v>290290.98492000002</v>
      </c>
      <c r="K214" s="390">
        <f t="shared" si="494"/>
        <v>424505.08615000005</v>
      </c>
      <c r="L214" s="390">
        <f t="shared" si="494"/>
        <v>1163694.9194000002</v>
      </c>
      <c r="M214" s="390"/>
      <c r="N214" s="390">
        <f t="shared" si="520"/>
        <v>1878490.9904700003</v>
      </c>
      <c r="P214" s="384">
        <f t="shared" si="495"/>
        <v>84129.683539999998</v>
      </c>
      <c r="Q214" s="384">
        <f t="shared" si="495"/>
        <v>248543.1716061453</v>
      </c>
      <c r="R214" s="384">
        <f t="shared" si="495"/>
        <v>630078.59988000011</v>
      </c>
      <c r="S214" s="399"/>
      <c r="T214" s="384">
        <f t="shared" si="521"/>
        <v>962751.45502614544</v>
      </c>
      <c r="U214" s="384">
        <f t="shared" si="496"/>
        <v>927719.39884486026</v>
      </c>
      <c r="W214" s="393">
        <f t="shared" si="522"/>
        <v>0.3253038901386861</v>
      </c>
      <c r="X214" s="393">
        <f t="shared" si="523"/>
        <v>0.5383272801254092</v>
      </c>
      <c r="Y214" s="393">
        <f t="shared" si="524"/>
        <v>4.5795992327834815E-2</v>
      </c>
      <c r="Z214" s="384"/>
      <c r="AA214" s="384">
        <f t="shared" si="525"/>
        <v>0.20029269270002933</v>
      </c>
      <c r="AD214" s="393">
        <f t="shared" si="526"/>
        <v>1.122466918846402</v>
      </c>
      <c r="AE214" s="393">
        <f t="shared" si="527"/>
        <v>0.91944858895041859</v>
      </c>
      <c r="AF214" s="393">
        <f t="shared" si="528"/>
        <v>8.4580818347000611E-2</v>
      </c>
      <c r="AG214" s="384"/>
      <c r="AH214" s="393">
        <f t="shared" si="529"/>
        <v>0.40556230597577531</v>
      </c>
      <c r="AJ214" s="394">
        <f t="shared" si="530"/>
        <v>1.1271440152065746</v>
      </c>
      <c r="AK214" s="394">
        <f t="shared" si="531"/>
        <v>1.1063833007062103</v>
      </c>
      <c r="AL214" s="394">
        <f t="shared" si="532"/>
        <v>0.95407054302261485</v>
      </c>
      <c r="AM214" s="395"/>
      <c r="AN214" s="394">
        <f t="shared" si="533"/>
        <v>1.0034430343613323</v>
      </c>
      <c r="AP214" s="389">
        <f t="shared" si="534"/>
        <v>3.4505179706515752</v>
      </c>
      <c r="AQ214" s="389">
        <f t="shared" si="535"/>
        <v>1.7079732402493573</v>
      </c>
      <c r="AR214" s="389">
        <f t="shared" si="536"/>
        <v>1.8469043697431218</v>
      </c>
      <c r="AS214" s="389"/>
      <c r="AT214" s="389">
        <f t="shared" si="537"/>
        <v>1.9511692043290509</v>
      </c>
      <c r="AV214" s="389">
        <f t="shared" si="500"/>
        <v>9.0684406992839819E-2</v>
      </c>
      <c r="AW214" s="389">
        <f t="shared" si="500"/>
        <v>0.26790770131099567</v>
      </c>
      <c r="AX214" s="389">
        <f t="shared" si="500"/>
        <v>0.67916937024765855</v>
      </c>
      <c r="AY214" s="402"/>
      <c r="AZ214" s="389">
        <f t="shared" si="501"/>
        <v>1</v>
      </c>
      <c r="BC214" s="379">
        <f t="shared" si="502"/>
        <v>1.1271440152065746</v>
      </c>
      <c r="BD214" s="379">
        <f t="shared" si="503"/>
        <v>1.1063833007062103</v>
      </c>
      <c r="BE214" s="379">
        <f t="shared" si="504"/>
        <v>0.95407054302261485</v>
      </c>
      <c r="BF214" s="379" t="e">
        <f t="shared" si="505"/>
        <v>#DIV/0!</v>
      </c>
      <c r="BG214" s="379"/>
      <c r="BH214" s="379"/>
      <c r="BI214" s="379"/>
      <c r="BJ214" s="379"/>
      <c r="BK214" s="379"/>
      <c r="BL214" s="379"/>
      <c r="BM214" s="379"/>
      <c r="BN214" s="379"/>
      <c r="BO214" s="379">
        <f t="shared" si="538"/>
        <v>1.1063833007062103</v>
      </c>
      <c r="BP214" s="379">
        <f t="shared" si="539"/>
        <v>0.88903800319221815</v>
      </c>
      <c r="BQ214" s="379">
        <f t="shared" si="540"/>
        <v>1.1063833007062105</v>
      </c>
      <c r="BR214" s="387">
        <f t="shared" si="541"/>
        <v>1.1271440152065746</v>
      </c>
      <c r="BS214" s="396">
        <f>Mining!BZ211</f>
        <v>0.99202224574077991</v>
      </c>
      <c r="BT214" s="387">
        <f t="shared" si="506"/>
        <v>0.95407054302261485</v>
      </c>
      <c r="BU214" s="387">
        <v>1</v>
      </c>
      <c r="BV214" s="387"/>
      <c r="BW214" s="387">
        <v>1</v>
      </c>
      <c r="BX214" s="396">
        <f>Mining!BW211</f>
        <v>1.1152807363508597</v>
      </c>
      <c r="BY214" s="387">
        <v>1</v>
      </c>
      <c r="BZ214" s="387">
        <v>1</v>
      </c>
      <c r="CB214" s="664">
        <f t="shared" si="542"/>
        <v>9.0684406992839819E-2</v>
      </c>
      <c r="CC214" s="664">
        <f t="shared" si="543"/>
        <v>0.26790770131099567</v>
      </c>
      <c r="CD214" s="664">
        <f t="shared" si="544"/>
        <v>0.67916937024765855</v>
      </c>
      <c r="CE214" s="664"/>
      <c r="CG214" s="664">
        <v>1</v>
      </c>
      <c r="CH214" s="664">
        <v>1</v>
      </c>
      <c r="CI214" s="664">
        <v>1</v>
      </c>
      <c r="CJ214" s="664">
        <v>1</v>
      </c>
      <c r="CL214" s="388">
        <f t="shared" si="575"/>
        <v>1.1089865718799135</v>
      </c>
      <c r="CM214" s="388">
        <f t="shared" si="546"/>
        <v>0.95019287149068488</v>
      </c>
      <c r="CN214" s="388">
        <f t="shared" si="507"/>
        <v>0.88254354504395949</v>
      </c>
      <c r="CO214" s="388">
        <f t="shared" si="508"/>
        <v>0.98800751993231883</v>
      </c>
      <c r="CP214" s="388">
        <f t="shared" si="509"/>
        <v>1.0717624322414487</v>
      </c>
      <c r="CQ214" s="388">
        <v>1</v>
      </c>
      <c r="CR214" s="388">
        <f t="shared" si="510"/>
        <v>1.0167562367741771</v>
      </c>
      <c r="CS214" s="388">
        <f t="shared" si="511"/>
        <v>1.0537511351791859</v>
      </c>
      <c r="CT214" s="388">
        <f t="shared" si="512"/>
        <v>1.0537511351791857</v>
      </c>
      <c r="CU214" s="388"/>
      <c r="CV214" s="388">
        <f t="shared" si="547"/>
        <v>0.93453360512970618</v>
      </c>
      <c r="CY214" s="334"/>
      <c r="DA214" s="379">
        <f t="shared" si="513"/>
        <v>0.25098547228091284</v>
      </c>
      <c r="DB214" s="379">
        <f t="shared" si="514"/>
        <v>0.60737241678978582</v>
      </c>
      <c r="DC214" s="379">
        <f t="shared" si="515"/>
        <v>0.14164211092930132</v>
      </c>
      <c r="DD214" s="379">
        <f t="shared" si="516"/>
        <v>0</v>
      </c>
      <c r="DF214" s="379">
        <f t="shared" si="548"/>
        <v>0.23475346810156725</v>
      </c>
      <c r="DG214" s="379">
        <f t="shared" si="549"/>
        <v>0.61995914438845201</v>
      </c>
      <c r="DH214" s="379">
        <f t="shared" si="550"/>
        <v>0.14481974584824617</v>
      </c>
      <c r="DI214" s="379"/>
      <c r="DJ214" s="379">
        <f t="shared" si="551"/>
        <v>0.99953235833826548</v>
      </c>
      <c r="DK214" s="379"/>
      <c r="DL214" s="379">
        <f t="shared" si="552"/>
        <v>0.23486329996544353</v>
      </c>
      <c r="DM214" s="379">
        <f t="shared" si="553"/>
        <v>0.62024919875444706</v>
      </c>
      <c r="DN214" s="379">
        <f t="shared" si="554"/>
        <v>0.14488750128010935</v>
      </c>
      <c r="DO214" s="379">
        <f t="shared" si="555"/>
        <v>0</v>
      </c>
      <c r="DR214" s="379">
        <f t="shared" si="564"/>
        <v>0.14139005851373676</v>
      </c>
      <c r="DS214" s="379">
        <f t="shared" si="565"/>
        <v>-5.4671060684904375E-3</v>
      </c>
      <c r="DT214" s="379">
        <f t="shared" si="566"/>
        <v>-2.3785140062395963E-2</v>
      </c>
      <c r="DU214" s="379">
        <f t="shared" si="567"/>
        <v>0</v>
      </c>
      <c r="DW214" s="379">
        <f t="shared" si="557"/>
        <v>2.9587998342621866E-2</v>
      </c>
      <c r="DX214" s="379">
        <f t="shared" si="558"/>
        <v>-1.116701151285995E-2</v>
      </c>
      <c r="DY214" s="379">
        <f t="shared" si="559"/>
        <v>-4.7134478005844164E-3</v>
      </c>
      <c r="DZ214" s="379">
        <f t="shared" si="560"/>
        <v>0</v>
      </c>
      <c r="EA214" s="379"/>
      <c r="EC214" s="379">
        <f t="shared" si="568"/>
        <v>-1.9358776071271604E-2</v>
      </c>
      <c r="ED214" s="379">
        <f t="shared" si="569"/>
        <v>-7.9895053981682354E-3</v>
      </c>
      <c r="EE214" s="379">
        <f t="shared" si="570"/>
        <v>6.6582069499989609E-4</v>
      </c>
      <c r="EF214" s="379"/>
      <c r="EH214" s="379">
        <f t="shared" si="562"/>
        <v>0</v>
      </c>
      <c r="EI214" s="379">
        <f t="shared" si="562"/>
        <v>1.1700308075173529E-4</v>
      </c>
      <c r="EJ214" s="379">
        <f t="shared" si="562"/>
        <v>0</v>
      </c>
      <c r="EK214" s="379">
        <f t="shared" si="562"/>
        <v>0</v>
      </c>
      <c r="EM214" s="379">
        <f t="shared" si="571"/>
        <v>0</v>
      </c>
      <c r="EN214" s="379">
        <f t="shared" si="572"/>
        <v>1.1700308075173529E-4</v>
      </c>
      <c r="EO214" s="379">
        <f t="shared" si="573"/>
        <v>0</v>
      </c>
      <c r="EP214" s="379">
        <v>1</v>
      </c>
      <c r="ER214" s="379">
        <f t="shared" si="563"/>
        <v>0</v>
      </c>
      <c r="ES214" s="379">
        <f t="shared" si="563"/>
        <v>0</v>
      </c>
      <c r="ET214" s="379">
        <f t="shared" si="563"/>
        <v>0</v>
      </c>
      <c r="EU214" s="379">
        <f t="shared" si="563"/>
        <v>0</v>
      </c>
      <c r="EX214" s="379">
        <f t="shared" si="479"/>
        <v>1.0267209682334035</v>
      </c>
      <c r="EY214" s="379">
        <f t="shared" si="480"/>
        <v>1.1267847225881205</v>
      </c>
      <c r="EZ214" s="379">
        <f t="shared" si="576"/>
        <v>1.0167562367741771</v>
      </c>
      <c r="FA214" s="379"/>
      <c r="FB214" s="379">
        <f t="shared" si="486"/>
        <v>0.99934010314031352</v>
      </c>
      <c r="FC214" s="379">
        <f t="shared" si="481"/>
        <v>1.2578993678481798</v>
      </c>
      <c r="FD214" s="379">
        <f t="shared" si="577"/>
        <v>0.88254354504395949</v>
      </c>
      <c r="FE214" s="379"/>
      <c r="FF214" s="379">
        <f t="shared" si="487"/>
        <v>0.99063841380736761</v>
      </c>
      <c r="FG214" s="379">
        <f t="shared" si="482"/>
        <v>0.75856469001999616</v>
      </c>
      <c r="FH214" s="379">
        <f t="shared" si="578"/>
        <v>0.98800751993231883</v>
      </c>
      <c r="FI214" s="379"/>
      <c r="FJ214" s="379">
        <f t="shared" si="483"/>
        <v>1.0000725737004317</v>
      </c>
      <c r="FK214" s="379">
        <f t="shared" si="484"/>
        <v>0.99944696047002002</v>
      </c>
      <c r="FL214" s="379">
        <f t="shared" si="579"/>
        <v>1.0717624322414487</v>
      </c>
      <c r="FN214" s="379">
        <f t="shared" si="488"/>
        <v>0.99934010314031352</v>
      </c>
      <c r="FO214" s="379">
        <f t="shared" si="485"/>
        <v>1.2578993678481798</v>
      </c>
      <c r="FP214" s="379">
        <f t="shared" si="580"/>
        <v>0.88254354504395949</v>
      </c>
      <c r="FR214" s="336"/>
    </row>
    <row r="215" spans="1:174" x14ac:dyDescent="0.2">
      <c r="A215" s="373" t="s">
        <v>115</v>
      </c>
      <c r="B215" s="330">
        <f t="shared" si="478"/>
        <v>1988</v>
      </c>
      <c r="D215" s="384">
        <f>NonManufacturing_Data!L30</f>
        <v>100.18086933333333</v>
      </c>
      <c r="E215" s="384">
        <f>Mining!H212</f>
        <v>243.80681479411882</v>
      </c>
      <c r="F215" s="384">
        <f>NonManufacturing_Data!N30</f>
        <v>56.748653896960548</v>
      </c>
      <c r="G215" s="384"/>
      <c r="H215" s="384">
        <f t="shared" si="581"/>
        <v>400.7363380244127</v>
      </c>
      <c r="J215" s="390">
        <f t="shared" si="494"/>
        <v>278390.95334999997</v>
      </c>
      <c r="K215" s="390">
        <f t="shared" si="494"/>
        <v>446645.93082000001</v>
      </c>
      <c r="L215" s="390">
        <f t="shared" si="494"/>
        <v>1153303.7308</v>
      </c>
      <c r="M215" s="390"/>
      <c r="N215" s="390">
        <f t="shared" si="520"/>
        <v>1878340.61497</v>
      </c>
      <c r="P215" s="384">
        <f t="shared" si="495"/>
        <v>74804.61275</v>
      </c>
      <c r="Q215" s="384">
        <f t="shared" si="495"/>
        <v>278424.60066775489</v>
      </c>
      <c r="R215" s="384">
        <f t="shared" si="495"/>
        <v>651423.97071000002</v>
      </c>
      <c r="S215" s="399"/>
      <c r="T215" s="384">
        <f t="shared" si="521"/>
        <v>1004653.1841277549</v>
      </c>
      <c r="U215" s="384">
        <f t="shared" si="496"/>
        <v>945843.55228115118</v>
      </c>
      <c r="W215" s="393">
        <f t="shared" si="522"/>
        <v>0.35985677022838986</v>
      </c>
      <c r="X215" s="393">
        <f t="shared" si="523"/>
        <v>0.5458614933455509</v>
      </c>
      <c r="Y215" s="393">
        <f t="shared" si="524"/>
        <v>4.9205298120033228E-2</v>
      </c>
      <c r="Z215" s="384"/>
      <c r="AA215" s="384">
        <f t="shared" si="525"/>
        <v>0.21334593674364705</v>
      </c>
      <c r="AD215" s="393">
        <f t="shared" si="526"/>
        <v>1.3392338473583412</v>
      </c>
      <c r="AE215" s="393">
        <f t="shared" si="527"/>
        <v>0.87566549151687356</v>
      </c>
      <c r="AF215" s="393">
        <f t="shared" si="528"/>
        <v>8.7114776932615878E-2</v>
      </c>
      <c r="AG215" s="384"/>
      <c r="AH215" s="393">
        <f t="shared" si="529"/>
        <v>0.42368141862143199</v>
      </c>
      <c r="AJ215" s="394">
        <f t="shared" si="530"/>
        <v>1.2468661371420247</v>
      </c>
      <c r="AK215" s="394">
        <f t="shared" si="531"/>
        <v>1.1218677987030103</v>
      </c>
      <c r="AL215" s="394">
        <f t="shared" si="532"/>
        <v>1.0250968067447328</v>
      </c>
      <c r="AM215" s="395"/>
      <c r="AN215" s="394">
        <f t="shared" si="533"/>
        <v>1.0688382648853105</v>
      </c>
      <c r="AP215" s="389">
        <f t="shared" si="534"/>
        <v>3.7215746879192282</v>
      </c>
      <c r="AQ215" s="389">
        <f t="shared" si="535"/>
        <v>1.6041898946745163</v>
      </c>
      <c r="AR215" s="389">
        <f t="shared" si="536"/>
        <v>1.7704348974800408</v>
      </c>
      <c r="AS215" s="389"/>
      <c r="AT215" s="389">
        <f t="shared" si="537"/>
        <v>1.8696408319262783</v>
      </c>
      <c r="AV215" s="389">
        <f t="shared" si="500"/>
        <v>7.9087722879316508E-2</v>
      </c>
      <c r="AW215" s="389">
        <f t="shared" si="500"/>
        <v>0.29436644146514562</v>
      </c>
      <c r="AX215" s="389">
        <f t="shared" si="500"/>
        <v>0.68872274821657276</v>
      </c>
      <c r="AY215" s="402"/>
      <c r="AZ215" s="389">
        <f t="shared" si="501"/>
        <v>1</v>
      </c>
      <c r="BC215" s="379">
        <f t="shared" si="502"/>
        <v>1.2468661371420247</v>
      </c>
      <c r="BD215" s="379">
        <f t="shared" si="503"/>
        <v>1.1218677987030103</v>
      </c>
      <c r="BE215" s="379">
        <f t="shared" si="504"/>
        <v>1.0250968067447328</v>
      </c>
      <c r="BF215" s="379" t="e">
        <f t="shared" si="505"/>
        <v>#DIV/0!</v>
      </c>
      <c r="BG215" s="379"/>
      <c r="BH215" s="379"/>
      <c r="BI215" s="379"/>
      <c r="BJ215" s="379"/>
      <c r="BK215" s="379"/>
      <c r="BL215" s="379"/>
      <c r="BM215" s="379"/>
      <c r="BN215" s="379"/>
      <c r="BO215" s="379"/>
      <c r="BP215" s="379"/>
      <c r="BQ215" s="379"/>
      <c r="BR215" s="387">
        <f t="shared" si="541"/>
        <v>1.2468661371420247</v>
      </c>
      <c r="BS215" s="396">
        <f>Mining!BZ212</f>
        <v>0.99312293016912734</v>
      </c>
      <c r="BT215" s="387">
        <f t="shared" si="506"/>
        <v>1.0250968067447328</v>
      </c>
      <c r="BU215" s="387">
        <v>1</v>
      </c>
      <c r="BV215" s="387"/>
      <c r="BW215" s="387">
        <v>1</v>
      </c>
      <c r="BX215" s="396">
        <f>Mining!BW212</f>
        <v>1.1296363870200423</v>
      </c>
      <c r="BY215" s="387">
        <v>1</v>
      </c>
      <c r="BZ215" s="387">
        <v>1</v>
      </c>
      <c r="CB215" s="664">
        <f t="shared" si="542"/>
        <v>7.9087722879316508E-2</v>
      </c>
      <c r="CC215" s="664">
        <f t="shared" si="543"/>
        <v>0.29436644146514562</v>
      </c>
      <c r="CD215" s="664">
        <f t="shared" si="544"/>
        <v>0.68872274821657276</v>
      </c>
      <c r="CE215" s="664"/>
      <c r="CG215" s="664">
        <v>1</v>
      </c>
      <c r="CH215" s="664">
        <v>1</v>
      </c>
      <c r="CI215" s="664">
        <v>1</v>
      </c>
      <c r="CJ215" s="664">
        <v>1</v>
      </c>
      <c r="CL215" s="388">
        <f t="shared" si="575"/>
        <v>1.1572528764070489</v>
      </c>
      <c r="CM215" s="388">
        <f t="shared" si="546"/>
        <v>0.99264418271946575</v>
      </c>
      <c r="CN215" s="388">
        <f t="shared" si="507"/>
        <v>0.86062124803444628</v>
      </c>
      <c r="CO215" s="388">
        <f t="shared" si="508"/>
        <v>1.0129753216168715</v>
      </c>
      <c r="CP215" s="388">
        <f t="shared" si="509"/>
        <v>1.0801274659471727</v>
      </c>
      <c r="CQ215" s="388">
        <v>1</v>
      </c>
      <c r="CR215" s="388">
        <f t="shared" si="510"/>
        <v>1.0541627425487285</v>
      </c>
      <c r="CS215" s="388">
        <f t="shared" si="511"/>
        <v>1.1487403357008263</v>
      </c>
      <c r="CT215" s="388">
        <f t="shared" si="512"/>
        <v>1.1487403357008259</v>
      </c>
      <c r="CU215" s="388"/>
      <c r="CV215" s="388">
        <f t="shared" si="547"/>
        <v>0.94164225565350146</v>
      </c>
      <c r="CY215" s="334"/>
      <c r="DA215" s="379">
        <f t="shared" si="513"/>
        <v>0.24999197683747451</v>
      </c>
      <c r="DB215" s="379">
        <f t="shared" si="514"/>
        <v>0.6083970722397184</v>
      </c>
      <c r="DC215" s="379">
        <f t="shared" si="515"/>
        <v>0.14161095092280712</v>
      </c>
      <c r="DD215" s="379">
        <f t="shared" si="516"/>
        <v>0</v>
      </c>
      <c r="DF215" s="379">
        <f t="shared" si="548"/>
        <v>0.25048839618970969</v>
      </c>
      <c r="DG215" s="379">
        <f t="shared" si="549"/>
        <v>0.60788460058408289</v>
      </c>
      <c r="DH215" s="379">
        <f t="shared" si="550"/>
        <v>0.14162653035471684</v>
      </c>
      <c r="DI215" s="379"/>
      <c r="DJ215" s="379">
        <f t="shared" si="551"/>
        <v>0.99999952712850937</v>
      </c>
      <c r="DK215" s="379"/>
      <c r="DL215" s="379">
        <f t="shared" si="552"/>
        <v>0.25048851463858701</v>
      </c>
      <c r="DM215" s="379">
        <f t="shared" si="553"/>
        <v>0.60788488803551599</v>
      </c>
      <c r="DN215" s="379">
        <f t="shared" si="554"/>
        <v>0.14162659732589702</v>
      </c>
      <c r="DO215" s="379">
        <f t="shared" si="555"/>
        <v>0</v>
      </c>
      <c r="DR215" s="379">
        <f t="shared" si="564"/>
        <v>0.10094629977940954</v>
      </c>
      <c r="DS215" s="379">
        <f t="shared" si="565"/>
        <v>1.1089209539912233E-3</v>
      </c>
      <c r="DT215" s="379">
        <f t="shared" si="566"/>
        <v>7.1804719534741671E-2</v>
      </c>
      <c r="DU215" s="379">
        <f t="shared" si="567"/>
        <v>0</v>
      </c>
      <c r="DW215" s="379">
        <f t="shared" si="557"/>
        <v>7.5622525726952466E-2</v>
      </c>
      <c r="DX215" s="379">
        <f t="shared" si="558"/>
        <v>-6.2688537304268849E-2</v>
      </c>
      <c r="DY215" s="379">
        <f t="shared" si="559"/>
        <v>-4.2285702688624499E-2</v>
      </c>
      <c r="DZ215" s="379">
        <f t="shared" si="560"/>
        <v>0</v>
      </c>
      <c r="EA215" s="379"/>
      <c r="EC215" s="379">
        <f t="shared" si="568"/>
        <v>-0.13682777124527137</v>
      </c>
      <c r="ED215" s="379">
        <f t="shared" si="569"/>
        <v>9.41828676700006E-2</v>
      </c>
      <c r="EE215" s="379">
        <f t="shared" si="570"/>
        <v>1.3968255494915118E-2</v>
      </c>
      <c r="EF215" s="379"/>
      <c r="EH215" s="379">
        <f t="shared" si="562"/>
        <v>0</v>
      </c>
      <c r="EI215" s="379">
        <f t="shared" si="562"/>
        <v>1.2789644842277544E-2</v>
      </c>
      <c r="EJ215" s="379">
        <f t="shared" si="562"/>
        <v>0</v>
      </c>
      <c r="EK215" s="379">
        <f t="shared" si="562"/>
        <v>0</v>
      </c>
      <c r="EM215" s="379">
        <f t="shared" si="571"/>
        <v>0</v>
      </c>
      <c r="EN215" s="379">
        <f t="shared" si="572"/>
        <v>1.2789644842277544E-2</v>
      </c>
      <c r="EO215" s="379">
        <f t="shared" si="573"/>
        <v>0</v>
      </c>
      <c r="EP215" s="379">
        <v>1</v>
      </c>
      <c r="ER215" s="379">
        <f t="shared" si="563"/>
        <v>0</v>
      </c>
      <c r="ES215" s="379">
        <f t="shared" si="563"/>
        <v>0</v>
      </c>
      <c r="ET215" s="379">
        <f t="shared" si="563"/>
        <v>0</v>
      </c>
      <c r="EU215" s="379">
        <f t="shared" si="563"/>
        <v>0</v>
      </c>
      <c r="EX215" s="379">
        <f t="shared" si="479"/>
        <v>1.0367900431014119</v>
      </c>
      <c r="EY215" s="379">
        <f t="shared" si="480"/>
        <v>1.1682391810981498</v>
      </c>
      <c r="EZ215" s="379">
        <f t="shared" si="576"/>
        <v>1.0541627425487285</v>
      </c>
      <c r="FA215" s="379"/>
      <c r="FB215" s="379">
        <f t="shared" si="486"/>
        <v>0.97516009591524322</v>
      </c>
      <c r="FC215" s="379">
        <f t="shared" si="481"/>
        <v>1.2266532682025548</v>
      </c>
      <c r="FD215" s="379">
        <f t="shared" si="577"/>
        <v>0.86062124803444628</v>
      </c>
      <c r="FE215" s="379"/>
      <c r="FF215" s="379">
        <f t="shared" si="487"/>
        <v>1.0252708619933004</v>
      </c>
      <c r="FG215" s="379">
        <f t="shared" si="482"/>
        <v>0.77773427361448222</v>
      </c>
      <c r="FH215" s="379">
        <f t="shared" si="578"/>
        <v>1.0129753216168715</v>
      </c>
      <c r="FI215" s="379"/>
      <c r="FJ215" s="379">
        <f t="shared" si="483"/>
        <v>1.0078049327482301</v>
      </c>
      <c r="FK215" s="379">
        <f t="shared" si="484"/>
        <v>1.0072475767819116</v>
      </c>
      <c r="FL215" s="379">
        <f t="shared" si="579"/>
        <v>1.0801274659471727</v>
      </c>
      <c r="FN215" s="379">
        <f t="shared" si="488"/>
        <v>0.97516009591524322</v>
      </c>
      <c r="FO215" s="379">
        <f t="shared" si="485"/>
        <v>1.2266532682025548</v>
      </c>
      <c r="FP215" s="379">
        <f t="shared" si="580"/>
        <v>0.86062124803444628</v>
      </c>
      <c r="FR215" s="336"/>
    </row>
    <row r="216" spans="1:174" x14ac:dyDescent="0.2">
      <c r="A216" s="373" t="s">
        <v>115</v>
      </c>
      <c r="B216" s="330">
        <f t="shared" si="478"/>
        <v>1989</v>
      </c>
      <c r="D216" s="384">
        <f>NonManufacturing_Data!L31</f>
        <v>109.21357066666667</v>
      </c>
      <c r="E216" s="384">
        <f>Mining!H213</f>
        <v>245.46655855949143</v>
      </c>
      <c r="F216" s="384">
        <f>NonManufacturing_Data!N31</f>
        <v>59.926959434251174</v>
      </c>
      <c r="G216" s="384"/>
      <c r="H216" s="384">
        <f t="shared" si="581"/>
        <v>414.60708866040926</v>
      </c>
      <c r="J216" s="390">
        <f t="shared" si="494"/>
        <v>295180.01936999999</v>
      </c>
      <c r="K216" s="390">
        <f t="shared" si="494"/>
        <v>428383.51416000008</v>
      </c>
      <c r="L216" s="390">
        <f t="shared" si="494"/>
        <v>1138979.5793999999</v>
      </c>
      <c r="M216" s="390"/>
      <c r="N216" s="390">
        <f t="shared" si="520"/>
        <v>1862543.1129300001</v>
      </c>
      <c r="P216" s="384">
        <f t="shared" si="495"/>
        <v>84992.04035000001</v>
      </c>
      <c r="Q216" s="384">
        <f t="shared" si="495"/>
        <v>262025.66377908734</v>
      </c>
      <c r="R216" s="384">
        <f t="shared" si="495"/>
        <v>656681.45121000009</v>
      </c>
      <c r="S216" s="399"/>
      <c r="T216" s="384">
        <f t="shared" si="521"/>
        <v>1003699.1553390874</v>
      </c>
      <c r="U216" s="384">
        <f t="shared" si="496"/>
        <v>962024.68890554272</v>
      </c>
      <c r="W216" s="393">
        <f t="shared" si="522"/>
        <v>0.36998971305632466</v>
      </c>
      <c r="X216" s="393">
        <f t="shared" si="523"/>
        <v>0.57300654774452953</v>
      </c>
      <c r="Y216" s="393">
        <f t="shared" si="524"/>
        <v>5.2614603912231633E-2</v>
      </c>
      <c r="Z216" s="384"/>
      <c r="AA216" s="384">
        <f t="shared" si="525"/>
        <v>0.22260268005725967</v>
      </c>
      <c r="AD216" s="393">
        <f t="shared" si="526"/>
        <v>1.2849858671108683</v>
      </c>
      <c r="AE216" s="393">
        <f t="shared" si="527"/>
        <v>0.93680349863150492</v>
      </c>
      <c r="AF216" s="393">
        <f t="shared" si="528"/>
        <v>9.1257274472774985E-2</v>
      </c>
      <c r="AG216" s="384"/>
      <c r="AH216" s="393">
        <f t="shared" si="529"/>
        <v>0.4309734390830357</v>
      </c>
      <c r="AJ216" s="394">
        <f t="shared" si="530"/>
        <v>1.2819757260868967</v>
      </c>
      <c r="AK216" s="394">
        <f t="shared" si="531"/>
        <v>1.1776569737877194</v>
      </c>
      <c r="AL216" s="394">
        <f t="shared" si="532"/>
        <v>1.0961230704668505</v>
      </c>
      <c r="AM216" s="395"/>
      <c r="AN216" s="394">
        <f t="shared" si="533"/>
        <v>1.1152134694606799</v>
      </c>
      <c r="AP216" s="389">
        <f t="shared" si="534"/>
        <v>3.4730313351043107</v>
      </c>
      <c r="AQ216" s="389">
        <f t="shared" si="535"/>
        <v>1.6348914376614967</v>
      </c>
      <c r="AR216" s="389">
        <f t="shared" si="536"/>
        <v>1.7344476188589126</v>
      </c>
      <c r="AS216" s="389"/>
      <c r="AT216" s="389">
        <f t="shared" si="537"/>
        <v>1.8556786692729286</v>
      </c>
      <c r="AV216" s="389">
        <f t="shared" si="500"/>
        <v>8.8347046941895102E-2</v>
      </c>
      <c r="AW216" s="389">
        <f t="shared" si="500"/>
        <v>0.27236895975838576</v>
      </c>
      <c r="AX216" s="389">
        <f t="shared" si="500"/>
        <v>0.68260353271918672</v>
      </c>
      <c r="AY216" s="402"/>
      <c r="AZ216" s="389">
        <f t="shared" si="501"/>
        <v>1</v>
      </c>
      <c r="BC216" s="379">
        <f t="shared" si="502"/>
        <v>1.2819757260868967</v>
      </c>
      <c r="BD216" s="379">
        <f t="shared" si="503"/>
        <v>1.1776569737877194</v>
      </c>
      <c r="BE216" s="379">
        <f t="shared" si="504"/>
        <v>1.0961230704668505</v>
      </c>
      <c r="BF216" s="379" t="e">
        <f t="shared" si="505"/>
        <v>#DIV/0!</v>
      </c>
      <c r="BG216" s="379"/>
      <c r="BH216" s="379"/>
      <c r="BI216" s="379"/>
      <c r="BJ216" s="379"/>
      <c r="BK216" s="379"/>
      <c r="BL216" s="379"/>
      <c r="BM216" s="379"/>
      <c r="BN216" s="379"/>
      <c r="BO216" s="379"/>
      <c r="BP216" s="379"/>
      <c r="BQ216" s="379"/>
      <c r="BR216" s="387">
        <f t="shared" si="541"/>
        <v>1.2819757260868967</v>
      </c>
      <c r="BS216" s="396">
        <f>Mining!BZ213</f>
        <v>1.0158148458601117</v>
      </c>
      <c r="BT216" s="387">
        <f t="shared" si="506"/>
        <v>1.0961230704668505</v>
      </c>
      <c r="BU216" s="387">
        <v>1</v>
      </c>
      <c r="BV216" s="387"/>
      <c r="BW216" s="387">
        <v>1</v>
      </c>
      <c r="BX216" s="396">
        <f>Mining!BW213</f>
        <v>1.1593224676595197</v>
      </c>
      <c r="BY216" s="387">
        <v>1</v>
      </c>
      <c r="BZ216" s="387">
        <v>1</v>
      </c>
      <c r="CB216" s="664">
        <f t="shared" si="542"/>
        <v>8.8347046941895102E-2</v>
      </c>
      <c r="CC216" s="664">
        <f t="shared" si="543"/>
        <v>0.27236895975838576</v>
      </c>
      <c r="CD216" s="664">
        <f t="shared" si="544"/>
        <v>0.68260353271918672</v>
      </c>
      <c r="CE216" s="664"/>
      <c r="CG216" s="664">
        <v>1</v>
      </c>
      <c r="CH216" s="664">
        <v>1</v>
      </c>
      <c r="CI216" s="664">
        <v>1</v>
      </c>
      <c r="CJ216" s="664">
        <v>1</v>
      </c>
      <c r="CL216" s="388">
        <f t="shared" si="575"/>
        <v>1.1561539374126741</v>
      </c>
      <c r="CM216" s="388">
        <f t="shared" si="546"/>
        <v>1.0097286744468452</v>
      </c>
      <c r="CN216" s="388">
        <f t="shared" si="507"/>
        <v>0.85265448389428222</v>
      </c>
      <c r="CO216" s="388">
        <f t="shared" si="508"/>
        <v>0.99343417732942652</v>
      </c>
      <c r="CP216" s="388">
        <f t="shared" si="509"/>
        <v>1.0970770156532992</v>
      </c>
      <c r="CQ216" s="388">
        <v>1</v>
      </c>
      <c r="CR216" s="388">
        <f t="shared" si="510"/>
        <v>1.0865642100519006</v>
      </c>
      <c r="CS216" s="388">
        <f t="shared" si="511"/>
        <v>1.1674017826802006</v>
      </c>
      <c r="CT216" s="388">
        <f t="shared" si="512"/>
        <v>1.1674017826802003</v>
      </c>
      <c r="CU216" s="388"/>
      <c r="CV216" s="388">
        <f t="shared" si="547"/>
        <v>0.92928578459124367</v>
      </c>
      <c r="CY216" s="334"/>
      <c r="DA216" s="379">
        <f t="shared" si="513"/>
        <v>0.2634146247222508</v>
      </c>
      <c r="DB216" s="379">
        <f t="shared" si="514"/>
        <v>0.59204621742621688</v>
      </c>
      <c r="DC216" s="379">
        <f t="shared" si="515"/>
        <v>0.14453915785153237</v>
      </c>
      <c r="DD216" s="379">
        <f t="shared" si="516"/>
        <v>0</v>
      </c>
      <c r="DF216" s="379">
        <f t="shared" si="548"/>
        <v>0.25664480252944633</v>
      </c>
      <c r="DG216" s="379">
        <f t="shared" si="549"/>
        <v>0.60018452470086159</v>
      </c>
      <c r="DH216" s="379">
        <f t="shared" si="550"/>
        <v>0.14307006013473403</v>
      </c>
      <c r="DI216" s="379"/>
      <c r="DJ216" s="379">
        <f t="shared" si="551"/>
        <v>0.99989938736504191</v>
      </c>
      <c r="DK216" s="379"/>
      <c r="DL216" s="379">
        <f t="shared" si="552"/>
        <v>0.25667062683752878</v>
      </c>
      <c r="DM216" s="379">
        <f t="shared" si="553"/>
        <v>0.60024491692357351</v>
      </c>
      <c r="DN216" s="379">
        <f t="shared" si="554"/>
        <v>0.14308445623889776</v>
      </c>
      <c r="DO216" s="379">
        <f t="shared" si="555"/>
        <v>0</v>
      </c>
      <c r="DR216" s="379">
        <f t="shared" si="564"/>
        <v>2.7769110895315828E-2</v>
      </c>
      <c r="DS216" s="379">
        <f t="shared" si="565"/>
        <v>2.2591920075004393E-2</v>
      </c>
      <c r="DT216" s="379">
        <f t="shared" si="566"/>
        <v>6.6992419058369834E-2</v>
      </c>
      <c r="DU216" s="379">
        <f t="shared" si="567"/>
        <v>0</v>
      </c>
      <c r="DW216" s="379">
        <f t="shared" si="557"/>
        <v>-6.911908571138424E-2</v>
      </c>
      <c r="DX216" s="379">
        <f t="shared" si="558"/>
        <v>1.895751252284977E-2</v>
      </c>
      <c r="DY216" s="379">
        <f t="shared" si="559"/>
        <v>-2.0536233787051529E-2</v>
      </c>
      <c r="DZ216" s="379">
        <f t="shared" si="560"/>
        <v>0</v>
      </c>
      <c r="EA216" s="379"/>
      <c r="EC216" s="379">
        <f t="shared" si="568"/>
        <v>0.11071512106228974</v>
      </c>
      <c r="ED216" s="379">
        <f t="shared" si="569"/>
        <v>-7.7667773946865734E-2</v>
      </c>
      <c r="EE216" s="379">
        <f t="shared" si="570"/>
        <v>-8.9245808204045183E-3</v>
      </c>
      <c r="EF216" s="379"/>
      <c r="EH216" s="379">
        <f t="shared" si="562"/>
        <v>0</v>
      </c>
      <c r="EI216" s="379">
        <f t="shared" si="562"/>
        <v>2.5939955330156913E-2</v>
      </c>
      <c r="EJ216" s="379">
        <f t="shared" si="562"/>
        <v>0</v>
      </c>
      <c r="EK216" s="379">
        <f t="shared" si="562"/>
        <v>0</v>
      </c>
      <c r="EM216" s="379">
        <f t="shared" si="571"/>
        <v>0</v>
      </c>
      <c r="EN216" s="379">
        <f t="shared" si="572"/>
        <v>2.5939955330156913E-2</v>
      </c>
      <c r="EO216" s="379">
        <f t="shared" si="573"/>
        <v>0</v>
      </c>
      <c r="EP216" s="379">
        <v>1</v>
      </c>
      <c r="ER216" s="379">
        <f t="shared" si="563"/>
        <v>0</v>
      </c>
      <c r="ES216" s="379">
        <f t="shared" si="563"/>
        <v>0</v>
      </c>
      <c r="ET216" s="379">
        <f t="shared" si="563"/>
        <v>0</v>
      </c>
      <c r="EU216" s="379">
        <f t="shared" si="563"/>
        <v>0</v>
      </c>
      <c r="EX216" s="379">
        <f t="shared" si="479"/>
        <v>1.0307366843802814</v>
      </c>
      <c r="EY216" s="379">
        <f t="shared" si="480"/>
        <v>1.2041469800882421</v>
      </c>
      <c r="EZ216" s="379">
        <f t="shared" si="576"/>
        <v>1.0865642100519006</v>
      </c>
      <c r="FA216" s="379"/>
      <c r="FB216" s="379">
        <f t="shared" si="486"/>
        <v>0.99074300784653035</v>
      </c>
      <c r="FC216" s="379">
        <f t="shared" si="481"/>
        <v>1.2152981485237759</v>
      </c>
      <c r="FD216" s="379">
        <f t="shared" si="577"/>
        <v>0.85265448389428222</v>
      </c>
      <c r="FE216" s="379"/>
      <c r="FF216" s="379">
        <f t="shared" si="487"/>
        <v>0.98070916055856694</v>
      </c>
      <c r="FG216" s="379">
        <f t="shared" si="482"/>
        <v>0.76273112661408571</v>
      </c>
      <c r="FH216" s="379">
        <f t="shared" si="578"/>
        <v>0.99343417732942652</v>
      </c>
      <c r="FI216" s="379"/>
      <c r="FJ216" s="379">
        <f t="shared" si="483"/>
        <v>1.0156921754519623</v>
      </c>
      <c r="FK216" s="379">
        <f t="shared" si="484"/>
        <v>1.0230534824803372</v>
      </c>
      <c r="FL216" s="379">
        <f t="shared" si="579"/>
        <v>1.0970770156532992</v>
      </c>
      <c r="FN216" s="379">
        <f t="shared" si="488"/>
        <v>0.99074300784653035</v>
      </c>
      <c r="FO216" s="379">
        <f t="shared" si="485"/>
        <v>1.2152981485237759</v>
      </c>
      <c r="FP216" s="379">
        <f t="shared" si="580"/>
        <v>0.85265448389428222</v>
      </c>
      <c r="FR216" s="336"/>
    </row>
    <row r="217" spans="1:174" x14ac:dyDescent="0.2">
      <c r="A217" s="373" t="s">
        <v>115</v>
      </c>
      <c r="B217" s="330">
        <f t="shared" si="478"/>
        <v>1990</v>
      </c>
      <c r="D217" s="384">
        <f>NonManufacturing_Data!L32</f>
        <v>103.46548800000001</v>
      </c>
      <c r="E217" s="384">
        <f>Mining!H214</f>
        <v>255.91729254840357</v>
      </c>
      <c r="F217" s="384">
        <f>NonManufacturing_Data!N32</f>
        <v>62.484437264453398</v>
      </c>
      <c r="G217" s="384"/>
      <c r="H217" s="384">
        <f t="shared" si="581"/>
        <v>421.86721781285695</v>
      </c>
      <c r="J217" s="390">
        <f t="shared" ref="J217:L236" si="582">J56</f>
        <v>308289.12336000003</v>
      </c>
      <c r="K217" s="390">
        <f t="shared" si="582"/>
        <v>447895.95319999999</v>
      </c>
      <c r="L217" s="390">
        <f t="shared" si="582"/>
        <v>1115317.3278000001</v>
      </c>
      <c r="M217" s="390"/>
      <c r="N217" s="390">
        <f t="shared" si="520"/>
        <v>1871502.40436</v>
      </c>
      <c r="P217" s="384">
        <f t="shared" ref="P217:R236" si="583">P56</f>
        <v>91733.019490000006</v>
      </c>
      <c r="Q217" s="384">
        <f t="shared" si="583"/>
        <v>262764.05106530141</v>
      </c>
      <c r="R217" s="384">
        <f t="shared" si="583"/>
        <v>646100.07993000001</v>
      </c>
      <c r="S217" s="399"/>
      <c r="T217" s="384">
        <f t="shared" si="521"/>
        <v>1000597.1504853014</v>
      </c>
      <c r="U217" s="384">
        <f t="shared" si="496"/>
        <v>965413.77476681885</v>
      </c>
      <c r="W217" s="393">
        <f t="shared" si="522"/>
        <v>0.33561186613508814</v>
      </c>
      <c r="X217" s="393">
        <f t="shared" si="523"/>
        <v>0.57137665727943798</v>
      </c>
      <c r="Y217" s="393">
        <f t="shared" si="524"/>
        <v>5.6023909704430032E-2</v>
      </c>
      <c r="Z217" s="384"/>
      <c r="AA217" s="384">
        <f t="shared" si="525"/>
        <v>0.22541633760664251</v>
      </c>
      <c r="AD217" s="393">
        <f t="shared" si="526"/>
        <v>1.1278979867361607</v>
      </c>
      <c r="AE217" s="393">
        <f t="shared" si="527"/>
        <v>0.97394332105499359</v>
      </c>
      <c r="AF217" s="393">
        <f t="shared" si="528"/>
        <v>9.6710152506440036E-2</v>
      </c>
      <c r="AG217" s="384"/>
      <c r="AH217" s="393">
        <f t="shared" si="529"/>
        <v>0.43698073182636388</v>
      </c>
      <c r="AJ217" s="394">
        <f t="shared" si="530"/>
        <v>1.1628600758054326</v>
      </c>
      <c r="AK217" s="394">
        <f t="shared" si="531"/>
        <v>1.1743071833179934</v>
      </c>
      <c r="AL217" s="394">
        <f t="shared" si="532"/>
        <v>1.1671493341889683</v>
      </c>
      <c r="AM217" s="395"/>
      <c r="AN217" s="394">
        <f t="shared" si="533"/>
        <v>1.1293095656833954</v>
      </c>
      <c r="AP217" s="389">
        <f t="shared" si="534"/>
        <v>3.3607214182414133</v>
      </c>
      <c r="AQ217" s="389">
        <f t="shared" si="535"/>
        <v>1.7045556703214706</v>
      </c>
      <c r="AR217" s="389">
        <f t="shared" si="536"/>
        <v>1.726229979604454</v>
      </c>
      <c r="AS217" s="389"/>
      <c r="AT217" s="389">
        <f t="shared" si="537"/>
        <v>1.8703855027493326</v>
      </c>
      <c r="AV217" s="389">
        <f t="shared" ref="AV217:AX236" si="584">AV56</f>
        <v>9.5019381210048229E-2</v>
      </c>
      <c r="AW217" s="389">
        <f t="shared" si="584"/>
        <v>0.27217764852046794</v>
      </c>
      <c r="AX217" s="389">
        <f t="shared" si="584"/>
        <v>0.66924680050898977</v>
      </c>
      <c r="AY217" s="402"/>
      <c r="AZ217" s="389">
        <f t="shared" si="501"/>
        <v>1</v>
      </c>
      <c r="BC217" s="379">
        <f t="shared" si="502"/>
        <v>1.1628600758054326</v>
      </c>
      <c r="BD217" s="379">
        <f t="shared" si="503"/>
        <v>1.1743071833179934</v>
      </c>
      <c r="BE217" s="379">
        <f t="shared" si="504"/>
        <v>1.1671493341889683</v>
      </c>
      <c r="BF217" s="379" t="e">
        <f t="shared" si="505"/>
        <v>#DIV/0!</v>
      </c>
      <c r="BG217" s="379"/>
      <c r="BH217" s="379"/>
      <c r="BI217" s="379"/>
      <c r="BJ217" s="379"/>
      <c r="BK217" s="379"/>
      <c r="BL217" s="379"/>
      <c r="BM217" s="379"/>
      <c r="BN217" s="379"/>
      <c r="BO217" s="379"/>
      <c r="BP217" s="379"/>
      <c r="BQ217" s="379"/>
      <c r="BR217" s="387">
        <f t="shared" si="541"/>
        <v>1.1628600758054326</v>
      </c>
      <c r="BS217" s="396">
        <f>Mining!BZ214</f>
        <v>1.0222843488353572</v>
      </c>
      <c r="BT217" s="387">
        <f t="shared" si="506"/>
        <v>1.1671493341889683</v>
      </c>
      <c r="BU217" s="387">
        <v>1</v>
      </c>
      <c r="BV217" s="387"/>
      <c r="BW217" s="387">
        <v>1</v>
      </c>
      <c r="BX217" s="396">
        <f>Mining!BW214</f>
        <v>1.1487089523143228</v>
      </c>
      <c r="BY217" s="387">
        <v>1</v>
      </c>
      <c r="BZ217" s="387">
        <v>1</v>
      </c>
      <c r="CB217" s="664">
        <f t="shared" si="542"/>
        <v>9.5019381210048229E-2</v>
      </c>
      <c r="CC217" s="664">
        <f t="shared" si="543"/>
        <v>0.27217764852046794</v>
      </c>
      <c r="CD217" s="664">
        <f t="shared" si="544"/>
        <v>0.66924680050898977</v>
      </c>
      <c r="CE217" s="664"/>
      <c r="CG217" s="664">
        <v>1</v>
      </c>
      <c r="CH217" s="664">
        <v>1</v>
      </c>
      <c r="CI217" s="664">
        <v>1</v>
      </c>
      <c r="CJ217" s="664">
        <v>1</v>
      </c>
      <c r="CL217" s="388">
        <f t="shared" si="575"/>
        <v>1.1525807600253062</v>
      </c>
      <c r="CM217" s="388">
        <f t="shared" si="546"/>
        <v>1.0238031746101053</v>
      </c>
      <c r="CN217" s="388">
        <f t="shared" si="507"/>
        <v>0.86637064934525743</v>
      </c>
      <c r="CO217" s="388">
        <f t="shared" si="508"/>
        <v>1.0086491649477585</v>
      </c>
      <c r="CP217" s="388">
        <f t="shared" si="509"/>
        <v>1.0910458037839943</v>
      </c>
      <c r="CQ217" s="388">
        <v>1</v>
      </c>
      <c r="CR217" s="388">
        <f t="shared" si="510"/>
        <v>1.0738153906643837</v>
      </c>
      <c r="CS217" s="388">
        <f t="shared" si="511"/>
        <v>1.1800158411084363</v>
      </c>
      <c r="CT217" s="388">
        <f t="shared" si="512"/>
        <v>1.1800158411084365</v>
      </c>
      <c r="CU217" s="388"/>
      <c r="CV217" s="388">
        <f t="shared" si="547"/>
        <v>0.95342568518846127</v>
      </c>
      <c r="CY217" s="334"/>
      <c r="DA217" s="379">
        <f t="shared" si="513"/>
        <v>0.24525605126752933</v>
      </c>
      <c r="DB217" s="379">
        <f t="shared" si="514"/>
        <v>0.60662995782225049</v>
      </c>
      <c r="DC217" s="379">
        <f t="shared" si="515"/>
        <v>0.14811399091022023</v>
      </c>
      <c r="DD217" s="379">
        <f t="shared" si="516"/>
        <v>0</v>
      </c>
      <c r="DF217" s="379">
        <f t="shared" si="548"/>
        <v>0.25422726351336528</v>
      </c>
      <c r="DG217" s="379">
        <f t="shared" si="549"/>
        <v>0.59930851418252551</v>
      </c>
      <c r="DH217" s="379">
        <f t="shared" si="550"/>
        <v>0.14631929617458561</v>
      </c>
      <c r="DI217" s="379"/>
      <c r="DJ217" s="379">
        <f t="shared" si="551"/>
        <v>0.99985507387047634</v>
      </c>
      <c r="DK217" s="379"/>
      <c r="DL217" s="379">
        <f t="shared" si="552"/>
        <v>0.25426411302714308</v>
      </c>
      <c r="DM217" s="379">
        <f t="shared" si="553"/>
        <v>0.59939538223532718</v>
      </c>
      <c r="DN217" s="379">
        <f t="shared" si="554"/>
        <v>0.14634050473752977</v>
      </c>
      <c r="DO217" s="379">
        <f t="shared" si="555"/>
        <v>0</v>
      </c>
      <c r="DR217" s="379">
        <f t="shared" si="564"/>
        <v>-9.751987076226426E-2</v>
      </c>
      <c r="DS217" s="379">
        <f t="shared" si="565"/>
        <v>6.3485866843684654E-3</v>
      </c>
      <c r="DT217" s="379">
        <f t="shared" si="566"/>
        <v>6.2784836496258573E-2</v>
      </c>
      <c r="DU217" s="379">
        <f t="shared" si="567"/>
        <v>0</v>
      </c>
      <c r="DW217" s="379">
        <f t="shared" si="557"/>
        <v>-3.2872137471604258E-2</v>
      </c>
      <c r="DX217" s="379">
        <f t="shared" si="558"/>
        <v>4.1728069694440081E-2</v>
      </c>
      <c r="DY217" s="379">
        <f t="shared" si="559"/>
        <v>-4.7491593574085812E-3</v>
      </c>
      <c r="DZ217" s="379">
        <f t="shared" si="560"/>
        <v>0</v>
      </c>
      <c r="EA217" s="379"/>
      <c r="EC217" s="379">
        <f t="shared" si="568"/>
        <v>7.2808109862982556E-2</v>
      </c>
      <c r="ED217" s="379">
        <f t="shared" si="569"/>
        <v>-7.026441552670787E-4</v>
      </c>
      <c r="EE217" s="379">
        <f t="shared" si="570"/>
        <v>-1.9761310168469406E-2</v>
      </c>
      <c r="EF217" s="379"/>
      <c r="EH217" s="379">
        <f t="shared" si="562"/>
        <v>0</v>
      </c>
      <c r="EI217" s="379">
        <f t="shared" si="562"/>
        <v>-9.1970933035019613E-3</v>
      </c>
      <c r="EJ217" s="379">
        <f t="shared" si="562"/>
        <v>0</v>
      </c>
      <c r="EK217" s="379">
        <f t="shared" si="562"/>
        <v>0</v>
      </c>
      <c r="EM217" s="379">
        <f t="shared" si="571"/>
        <v>0</v>
      </c>
      <c r="EN217" s="379">
        <f t="shared" si="572"/>
        <v>-9.1970933035019613E-3</v>
      </c>
      <c r="EO217" s="379">
        <f t="shared" si="573"/>
        <v>0</v>
      </c>
      <c r="EP217" s="379">
        <v>1</v>
      </c>
      <c r="ER217" s="379">
        <f t="shared" si="563"/>
        <v>0</v>
      </c>
      <c r="ES217" s="379">
        <f t="shared" si="563"/>
        <v>0</v>
      </c>
      <c r="ET217" s="379">
        <f t="shared" si="563"/>
        <v>0</v>
      </c>
      <c r="EU217" s="379">
        <f t="shared" si="563"/>
        <v>0</v>
      </c>
      <c r="EX217" s="379">
        <f t="shared" si="479"/>
        <v>0.98826685135625092</v>
      </c>
      <c r="EY217" s="379">
        <f t="shared" si="480"/>
        <v>1.1900185445819451</v>
      </c>
      <c r="EZ217" s="379">
        <f t="shared" si="576"/>
        <v>1.0738153906643837</v>
      </c>
      <c r="FA217" s="379"/>
      <c r="FB217" s="379">
        <f t="shared" si="486"/>
        <v>1.0160864285710787</v>
      </c>
      <c r="FC217" s="379">
        <f t="shared" si="481"/>
        <v>1.2348479553825678</v>
      </c>
      <c r="FD217" s="379">
        <f t="shared" si="577"/>
        <v>0.86637064934525743</v>
      </c>
      <c r="FE217" s="379"/>
      <c r="FF217" s="379">
        <f t="shared" si="487"/>
        <v>1.0153155467826094</v>
      </c>
      <c r="FG217" s="379">
        <f t="shared" si="482"/>
        <v>0.77441277086629612</v>
      </c>
      <c r="FH217" s="379">
        <f t="shared" si="578"/>
        <v>1.0086491649477585</v>
      </c>
      <c r="FI217" s="379"/>
      <c r="FJ217" s="379">
        <f t="shared" si="483"/>
        <v>0.99450247176519935</v>
      </c>
      <c r="FK217" s="379">
        <f t="shared" si="484"/>
        <v>1.0174292170746904</v>
      </c>
      <c r="FL217" s="379">
        <f t="shared" si="579"/>
        <v>1.0910458037839943</v>
      </c>
      <c r="FN217" s="379">
        <f t="shared" si="488"/>
        <v>1.0160864285710787</v>
      </c>
      <c r="FO217" s="379">
        <f t="shared" si="485"/>
        <v>1.2348479553825678</v>
      </c>
      <c r="FP217" s="379">
        <f t="shared" si="580"/>
        <v>0.86637064934525743</v>
      </c>
      <c r="FR217" s="336"/>
    </row>
    <row r="218" spans="1:174" x14ac:dyDescent="0.2">
      <c r="A218" s="373" t="s">
        <v>115</v>
      </c>
      <c r="B218" s="330">
        <f t="shared" si="478"/>
        <v>1991</v>
      </c>
      <c r="D218" s="384">
        <f>NonManufacturing_Data!L33</f>
        <v>102.64433333333334</v>
      </c>
      <c r="E218" s="384">
        <f>Mining!H215</f>
        <v>266.06854265305668</v>
      </c>
      <c r="F218" s="384">
        <f>NonManufacturing_Data!N33</f>
        <v>60.611146358028606</v>
      </c>
      <c r="G218" s="384"/>
      <c r="H218" s="384">
        <f t="shared" si="581"/>
        <v>429.32402234441861</v>
      </c>
      <c r="J218" s="390">
        <f t="shared" si="582"/>
        <v>312606.07992000005</v>
      </c>
      <c r="K218" s="390">
        <f t="shared" si="582"/>
        <v>455775.08176000003</v>
      </c>
      <c r="L218" s="390">
        <f t="shared" si="582"/>
        <v>1019819.4031999999</v>
      </c>
      <c r="M218" s="390"/>
      <c r="N218" s="390">
        <f t="shared" si="520"/>
        <v>1788200.56488</v>
      </c>
      <c r="P218" s="384">
        <f t="shared" si="583"/>
        <v>92252.816600000006</v>
      </c>
      <c r="Q218" s="384">
        <f t="shared" si="583"/>
        <v>270750.07781238056</v>
      </c>
      <c r="R218" s="384">
        <f t="shared" si="583"/>
        <v>597913.88760000002</v>
      </c>
      <c r="S218" s="399"/>
      <c r="T218" s="384">
        <f t="shared" si="521"/>
        <v>960916.78201238066</v>
      </c>
      <c r="U218" s="384">
        <f t="shared" si="496"/>
        <v>930794.04460512253</v>
      </c>
      <c r="W218" s="393">
        <f t="shared" si="522"/>
        <v>0.32835040623522532</v>
      </c>
      <c r="X218" s="393">
        <f t="shared" si="523"/>
        <v>0.58377158669056384</v>
      </c>
      <c r="Y218" s="393">
        <f t="shared" si="524"/>
        <v>5.9433215496628437E-2</v>
      </c>
      <c r="Z218" s="384"/>
      <c r="AA218" s="384">
        <f t="shared" si="525"/>
        <v>0.24008717521752326</v>
      </c>
      <c r="AD218" s="393">
        <f t="shared" si="526"/>
        <v>1.1126417286356689</v>
      </c>
      <c r="AE218" s="393">
        <f t="shared" si="527"/>
        <v>0.98270901638459351</v>
      </c>
      <c r="AF218" s="393">
        <f t="shared" si="528"/>
        <v>0.10137102953289658</v>
      </c>
      <c r="AG218" s="384"/>
      <c r="AH218" s="393">
        <f t="shared" si="529"/>
        <v>0.46124491753334523</v>
      </c>
      <c r="AJ218" s="394">
        <f t="shared" si="530"/>
        <v>1.1376998754023464</v>
      </c>
      <c r="AK218" s="394">
        <f t="shared" si="531"/>
        <v>1.1997815432848655</v>
      </c>
      <c r="AL218" s="394">
        <f t="shared" si="532"/>
        <v>1.238175597911086</v>
      </c>
      <c r="AM218" s="395"/>
      <c r="AN218" s="394">
        <f t="shared" si="533"/>
        <v>1.2028087513523011</v>
      </c>
      <c r="AP218" s="389">
        <f t="shared" si="534"/>
        <v>3.38858033219118</v>
      </c>
      <c r="AQ218" s="389">
        <f t="shared" si="535"/>
        <v>1.6833793195650888</v>
      </c>
      <c r="AR218" s="389">
        <f t="shared" si="536"/>
        <v>1.7056292291411896</v>
      </c>
      <c r="AS218" s="389"/>
      <c r="AT218" s="389">
        <f t="shared" si="537"/>
        <v>1.8609317667811951</v>
      </c>
      <c r="AV218" s="389">
        <f t="shared" si="584"/>
        <v>9.911195407265104E-2</v>
      </c>
      <c r="AW218" s="389">
        <f t="shared" si="584"/>
        <v>0.29088075861856511</v>
      </c>
      <c r="AX218" s="389">
        <f t="shared" si="584"/>
        <v>0.64236969613794348</v>
      </c>
      <c r="AY218" s="402"/>
      <c r="AZ218" s="389">
        <f t="shared" si="501"/>
        <v>1</v>
      </c>
      <c r="BC218" s="379">
        <f t="shared" si="502"/>
        <v>1.1376998754023464</v>
      </c>
      <c r="BD218" s="379">
        <f t="shared" si="503"/>
        <v>1.1997815432848655</v>
      </c>
      <c r="BE218" s="379">
        <f t="shared" si="504"/>
        <v>1.238175597911086</v>
      </c>
      <c r="BF218" s="379" t="e">
        <f t="shared" si="505"/>
        <v>#DIV/0!</v>
      </c>
      <c r="BG218" s="379"/>
      <c r="BH218" s="379"/>
      <c r="BI218" s="379"/>
      <c r="BJ218" s="379"/>
      <c r="BK218" s="379"/>
      <c r="BL218" s="379"/>
      <c r="BM218" s="379"/>
      <c r="BN218" s="379"/>
      <c r="BO218" s="379"/>
      <c r="BP218" s="379"/>
      <c r="BQ218" s="379"/>
      <c r="BR218" s="387">
        <f t="shared" si="541"/>
        <v>1.1376998754023464</v>
      </c>
      <c r="BS218" s="396">
        <f>Mining!BZ215</f>
        <v>1.030553480576528</v>
      </c>
      <c r="BT218" s="387">
        <f t="shared" si="506"/>
        <v>1.238175597911086</v>
      </c>
      <c r="BU218" s="387">
        <v>1</v>
      </c>
      <c r="BV218" s="387"/>
      <c r="BW218" s="387">
        <v>1</v>
      </c>
      <c r="BX218" s="396">
        <f>Mining!BW215</f>
        <v>1.1642108497015267</v>
      </c>
      <c r="BY218" s="387">
        <v>1</v>
      </c>
      <c r="BZ218" s="387">
        <v>1</v>
      </c>
      <c r="CB218" s="664">
        <f t="shared" si="542"/>
        <v>9.911195407265104E-2</v>
      </c>
      <c r="CC218" s="664">
        <f t="shared" si="543"/>
        <v>0.29088075861856511</v>
      </c>
      <c r="CD218" s="664">
        <f t="shared" si="544"/>
        <v>0.64236969613794348</v>
      </c>
      <c r="CE218" s="664"/>
      <c r="CG218" s="664">
        <v>1</v>
      </c>
      <c r="CH218" s="664">
        <v>1</v>
      </c>
      <c r="CI218" s="664">
        <v>1</v>
      </c>
      <c r="CJ218" s="664">
        <v>1</v>
      </c>
      <c r="CL218" s="388">
        <f t="shared" si="575"/>
        <v>1.1068732250493958</v>
      </c>
      <c r="CM218" s="388">
        <f t="shared" si="546"/>
        <v>1.0806517918301606</v>
      </c>
      <c r="CN218" s="388">
        <f t="shared" si="507"/>
        <v>0.85998070031428664</v>
      </c>
      <c r="CO218" s="388">
        <f t="shared" si="508"/>
        <v>1.0551135379833818</v>
      </c>
      <c r="CP218" s="388">
        <f t="shared" si="509"/>
        <v>1.1000509785418433</v>
      </c>
      <c r="CQ218" s="388">
        <v>1</v>
      </c>
      <c r="CR218" s="388">
        <f t="shared" si="510"/>
        <v>1.0826424855356092</v>
      </c>
      <c r="CS218" s="388">
        <f t="shared" si="511"/>
        <v>1.1961445339784587</v>
      </c>
      <c r="CT218" s="388">
        <f t="shared" si="512"/>
        <v>1.1961445339784582</v>
      </c>
      <c r="CU218" s="388"/>
      <c r="CV218" s="388">
        <f t="shared" si="547"/>
        <v>0.99816126400723748</v>
      </c>
      <c r="CY218" s="334"/>
      <c r="DA218" s="379">
        <f t="shared" si="513"/>
        <v>0.23908360117568378</v>
      </c>
      <c r="DB218" s="379">
        <f t="shared" si="514"/>
        <v>0.61973830674587149</v>
      </c>
      <c r="DC218" s="379">
        <f t="shared" si="515"/>
        <v>0.14117809207844476</v>
      </c>
      <c r="DD218" s="379">
        <f t="shared" si="516"/>
        <v>0</v>
      </c>
      <c r="DF218" s="379">
        <f t="shared" si="548"/>
        <v>0.24215671531546859</v>
      </c>
      <c r="DG218" s="379">
        <f t="shared" si="549"/>
        <v>0.61316077958598714</v>
      </c>
      <c r="DH218" s="379">
        <f t="shared" si="550"/>
        <v>0.14461832206489625</v>
      </c>
      <c r="DI218" s="379"/>
      <c r="DJ218" s="379">
        <f t="shared" si="551"/>
        <v>0.99993581696635192</v>
      </c>
      <c r="DK218" s="379"/>
      <c r="DL218" s="379">
        <f t="shared" si="552"/>
        <v>0.24217225866569517</v>
      </c>
      <c r="DM218" s="379">
        <f t="shared" si="553"/>
        <v>0.61320013663098949</v>
      </c>
      <c r="DN218" s="379">
        <f t="shared" si="554"/>
        <v>0.14462760470331537</v>
      </c>
      <c r="DO218" s="379">
        <f t="shared" si="555"/>
        <v>0</v>
      </c>
      <c r="DR218" s="379">
        <f t="shared" si="564"/>
        <v>-2.1873982100974042E-2</v>
      </c>
      <c r="DS218" s="379">
        <f t="shared" si="565"/>
        <v>8.0563367919386127E-3</v>
      </c>
      <c r="DT218" s="379">
        <f t="shared" si="566"/>
        <v>5.9074694906951414E-2</v>
      </c>
      <c r="DU218" s="379">
        <f t="shared" si="567"/>
        <v>0</v>
      </c>
      <c r="DW218" s="379">
        <f t="shared" si="557"/>
        <v>8.2553938758967299E-3</v>
      </c>
      <c r="DX218" s="379">
        <f t="shared" si="558"/>
        <v>-1.2501200055820625E-2</v>
      </c>
      <c r="DY218" s="379">
        <f t="shared" si="559"/>
        <v>-1.2005736048592409E-2</v>
      </c>
      <c r="DZ218" s="379">
        <f t="shared" si="560"/>
        <v>0</v>
      </c>
      <c r="EA218" s="379"/>
      <c r="EC218" s="379">
        <f t="shared" si="568"/>
        <v>4.2169176894829963E-2</v>
      </c>
      <c r="ED218" s="379">
        <f t="shared" si="569"/>
        <v>6.6458446331050317E-2</v>
      </c>
      <c r="EE218" s="379">
        <f t="shared" si="570"/>
        <v>-4.0988913044038948E-2</v>
      </c>
      <c r="EF218" s="379"/>
      <c r="EH218" s="379">
        <f t="shared" si="562"/>
        <v>0</v>
      </c>
      <c r="EI218" s="379">
        <f t="shared" si="562"/>
        <v>1.3404813690245468E-2</v>
      </c>
      <c r="EJ218" s="379">
        <f t="shared" si="562"/>
        <v>0</v>
      </c>
      <c r="EK218" s="379">
        <f t="shared" si="562"/>
        <v>0</v>
      </c>
      <c r="EM218" s="379">
        <f t="shared" si="571"/>
        <v>0</v>
      </c>
      <c r="EN218" s="379">
        <f t="shared" si="572"/>
        <v>1.3404813690245468E-2</v>
      </c>
      <c r="EO218" s="379">
        <f t="shared" si="573"/>
        <v>0</v>
      </c>
      <c r="EP218" s="379">
        <v>1</v>
      </c>
      <c r="ER218" s="379">
        <f t="shared" si="563"/>
        <v>0</v>
      </c>
      <c r="ES218" s="379">
        <f t="shared" si="563"/>
        <v>0</v>
      </c>
      <c r="ET218" s="379">
        <f t="shared" si="563"/>
        <v>0</v>
      </c>
      <c r="EU218" s="379">
        <f t="shared" si="563"/>
        <v>0</v>
      </c>
      <c r="EX218" s="379">
        <f t="shared" si="479"/>
        <v>1.0082203095131315</v>
      </c>
      <c r="EY218" s="379">
        <f t="shared" si="480"/>
        <v>1.1998008653447749</v>
      </c>
      <c r="EZ218" s="379">
        <f t="shared" si="576"/>
        <v>1.0826424855356092</v>
      </c>
      <c r="FA218" s="379"/>
      <c r="FB218" s="379">
        <f t="shared" si="486"/>
        <v>0.99262446271027305</v>
      </c>
      <c r="FC218" s="379">
        <f t="shared" si="481"/>
        <v>1.2257402882405006</v>
      </c>
      <c r="FD218" s="379">
        <f t="shared" si="577"/>
        <v>0.85998070031428664</v>
      </c>
      <c r="FE218" s="379"/>
      <c r="FF218" s="379">
        <f t="shared" si="487"/>
        <v>1.046065941112468</v>
      </c>
      <c r="FG218" s="379">
        <f t="shared" si="482"/>
        <v>0.81008682396576603</v>
      </c>
      <c r="FH218" s="379">
        <f t="shared" si="578"/>
        <v>1.0551135379833818</v>
      </c>
      <c r="FI218" s="379"/>
      <c r="FJ218" s="379">
        <f t="shared" si="483"/>
        <v>1.0082537091720778</v>
      </c>
      <c r="FK218" s="379">
        <f t="shared" si="484"/>
        <v>1.0258267819355997</v>
      </c>
      <c r="FL218" s="379">
        <f t="shared" si="579"/>
        <v>1.1000509785418433</v>
      </c>
      <c r="FN218" s="379">
        <f t="shared" si="488"/>
        <v>0.99262446271027305</v>
      </c>
      <c r="FO218" s="379">
        <f t="shared" si="485"/>
        <v>1.2257402882405006</v>
      </c>
      <c r="FP218" s="379">
        <f t="shared" si="580"/>
        <v>0.85998070031428664</v>
      </c>
      <c r="FR218" s="336"/>
    </row>
    <row r="219" spans="1:174" x14ac:dyDescent="0.2">
      <c r="A219" s="373" t="s">
        <v>115</v>
      </c>
      <c r="B219" s="330">
        <f t="shared" si="478"/>
        <v>1992</v>
      </c>
      <c r="D219" s="384">
        <f>NonManufacturing_Data!L34</f>
        <v>107.30057600000001</v>
      </c>
      <c r="E219" s="384">
        <f>Mining!H216</f>
        <v>262.68851520000004</v>
      </c>
      <c r="F219" s="384">
        <f>NonManufacturing_Data!N34</f>
        <v>66.32054176072235</v>
      </c>
      <c r="G219" s="384"/>
      <c r="H219" s="384">
        <f t="shared" si="581"/>
        <v>436.30963296072241</v>
      </c>
      <c r="J219" s="390">
        <f t="shared" si="582"/>
        <v>328892.04197999998</v>
      </c>
      <c r="K219" s="390">
        <f t="shared" si="582"/>
        <v>435030.36745999998</v>
      </c>
      <c r="L219" s="390">
        <f t="shared" si="582"/>
        <v>1055345.0179999999</v>
      </c>
      <c r="M219" s="390"/>
      <c r="N219" s="390">
        <f t="shared" si="520"/>
        <v>1819267.4274399998</v>
      </c>
      <c r="P219" s="384">
        <f t="shared" si="583"/>
        <v>106556.91816</v>
      </c>
      <c r="Q219" s="384">
        <f t="shared" si="583"/>
        <v>257396.31486382248</v>
      </c>
      <c r="R219" s="384">
        <f t="shared" si="583"/>
        <v>605999.33918999997</v>
      </c>
      <c r="S219" s="399"/>
      <c r="T219" s="384">
        <f t="shared" si="521"/>
        <v>969952.57221382251</v>
      </c>
      <c r="U219" s="384">
        <f t="shared" si="496"/>
        <v>953520.49448877946</v>
      </c>
      <c r="W219" s="393">
        <f t="shared" si="522"/>
        <v>0.32624862357273143</v>
      </c>
      <c r="X219" s="393">
        <f t="shared" si="523"/>
        <v>0.60383948995044268</v>
      </c>
      <c r="Y219" s="393">
        <f t="shared" si="524"/>
        <v>6.284252128882685E-2</v>
      </c>
      <c r="Z219" s="384"/>
      <c r="AA219" s="384">
        <f t="shared" si="525"/>
        <v>0.23982710094176743</v>
      </c>
      <c r="AD219" s="393">
        <f t="shared" si="526"/>
        <v>1.0069789728610898</v>
      </c>
      <c r="AE219" s="393">
        <f t="shared" si="527"/>
        <v>1.020560513226374</v>
      </c>
      <c r="AF219" s="393">
        <f t="shared" si="528"/>
        <v>0.10943995722729453</v>
      </c>
      <c r="AG219" s="384"/>
      <c r="AH219" s="393">
        <f t="shared" si="529"/>
        <v>0.45757761420182741</v>
      </c>
      <c r="AJ219" s="394">
        <f t="shared" si="530"/>
        <v>1.1304174179184074</v>
      </c>
      <c r="AK219" s="394">
        <f t="shared" si="531"/>
        <v>1.2410255854626004</v>
      </c>
      <c r="AL219" s="394">
        <f t="shared" si="532"/>
        <v>1.309201861633204</v>
      </c>
      <c r="AM219" s="395"/>
      <c r="AN219" s="394">
        <f t="shared" si="533"/>
        <v>1.2015058095579412</v>
      </c>
      <c r="AP219" s="389">
        <f t="shared" si="534"/>
        <v>3.086538609216849</v>
      </c>
      <c r="AQ219" s="389">
        <f t="shared" si="535"/>
        <v>1.6901188647170655</v>
      </c>
      <c r="AR219" s="389">
        <f t="shared" si="536"/>
        <v>1.7414953280487255</v>
      </c>
      <c r="AS219" s="389"/>
      <c r="AT219" s="389">
        <f t="shared" si="537"/>
        <v>1.8756251383381546</v>
      </c>
      <c r="AV219" s="389">
        <f t="shared" si="584"/>
        <v>0.11175105178743897</v>
      </c>
      <c r="AW219" s="389">
        <f t="shared" si="584"/>
        <v>0.26994313845537526</v>
      </c>
      <c r="AX219" s="389">
        <f t="shared" si="584"/>
        <v>0.63553887167878909</v>
      </c>
      <c r="AY219" s="402"/>
      <c r="AZ219" s="389">
        <f t="shared" si="501"/>
        <v>1</v>
      </c>
      <c r="BC219" s="379">
        <f t="shared" si="502"/>
        <v>1.1304174179184074</v>
      </c>
      <c r="BD219" s="379">
        <f t="shared" si="503"/>
        <v>1.2410255854626004</v>
      </c>
      <c r="BE219" s="379">
        <f t="shared" si="504"/>
        <v>1.309201861633204</v>
      </c>
      <c r="BF219" s="379" t="e">
        <f t="shared" si="505"/>
        <v>#DIV/0!</v>
      </c>
      <c r="BG219" s="379"/>
      <c r="BH219" s="379"/>
      <c r="BI219" s="379"/>
      <c r="BJ219" s="379"/>
      <c r="BK219" s="379"/>
      <c r="BL219" s="379"/>
      <c r="BM219" s="379"/>
      <c r="BN219" s="379"/>
      <c r="BO219" s="379"/>
      <c r="BP219" s="379"/>
      <c r="BQ219" s="379"/>
      <c r="BR219" s="387">
        <f t="shared" si="541"/>
        <v>1.1304174179184074</v>
      </c>
      <c r="BS219" s="396">
        <f>Mining!BZ216</f>
        <v>1.0415280669100846</v>
      </c>
      <c r="BT219" s="387">
        <f t="shared" si="506"/>
        <v>1.309201861633204</v>
      </c>
      <c r="BU219" s="387">
        <v>1</v>
      </c>
      <c r="BV219" s="387"/>
      <c r="BW219" s="387">
        <v>1</v>
      </c>
      <c r="BX219" s="396">
        <f>Mining!BW216</f>
        <v>1.1915431037248641</v>
      </c>
      <c r="BY219" s="387">
        <v>1</v>
      </c>
      <c r="BZ219" s="387">
        <v>1</v>
      </c>
      <c r="CB219" s="664">
        <f t="shared" si="542"/>
        <v>0.11175105178743897</v>
      </c>
      <c r="CC219" s="664">
        <f t="shared" si="543"/>
        <v>0.26994313845537526</v>
      </c>
      <c r="CD219" s="664">
        <f t="shared" si="544"/>
        <v>0.63553887167878909</v>
      </c>
      <c r="CE219" s="664"/>
      <c r="CG219" s="664">
        <v>1</v>
      </c>
      <c r="CH219" s="664">
        <v>1</v>
      </c>
      <c r="CI219" s="664">
        <v>1</v>
      </c>
      <c r="CJ219" s="664">
        <v>1</v>
      </c>
      <c r="CL219" s="388">
        <f t="shared" si="575"/>
        <v>1.1172814876881172</v>
      </c>
      <c r="CM219" s="388">
        <f t="shared" si="546"/>
        <v>1.0720596583111979</v>
      </c>
      <c r="CN219" s="388">
        <f t="shared" si="507"/>
        <v>0.84535673501778663</v>
      </c>
      <c r="CO219" s="388">
        <f t="shared" si="508"/>
        <v>1.0361910392953089</v>
      </c>
      <c r="CP219" s="388">
        <f t="shared" si="509"/>
        <v>1.115757748693015</v>
      </c>
      <c r="CQ219" s="388">
        <v>1</v>
      </c>
      <c r="CR219" s="388">
        <f t="shared" si="510"/>
        <v>1.096905446271641</v>
      </c>
      <c r="CS219" s="388">
        <f t="shared" si="511"/>
        <v>1.1977924099283497</v>
      </c>
      <c r="CT219" s="388">
        <f t="shared" si="512"/>
        <v>1.1977924099283497</v>
      </c>
      <c r="CU219" s="388"/>
      <c r="CV219" s="388">
        <f t="shared" si="547"/>
        <v>0.97734919810554921</v>
      </c>
      <c r="CY219" s="334"/>
      <c r="DA219" s="379">
        <f t="shared" si="513"/>
        <v>0.24592758879027421</v>
      </c>
      <c r="DB219" s="379">
        <f t="shared" si="514"/>
        <v>0.6020690247369529</v>
      </c>
      <c r="DC219" s="379">
        <f t="shared" si="515"/>
        <v>0.15200338647277284</v>
      </c>
      <c r="DD219" s="379">
        <f t="shared" si="516"/>
        <v>0</v>
      </c>
      <c r="DF219" s="379">
        <f t="shared" si="548"/>
        <v>0.2424894982224475</v>
      </c>
      <c r="DG219" s="379">
        <f t="shared" si="549"/>
        <v>0.61086107570120685</v>
      </c>
      <c r="DH219" s="379">
        <f t="shared" si="550"/>
        <v>0.14652409702944602</v>
      </c>
      <c r="DI219" s="379"/>
      <c r="DJ219" s="379">
        <f t="shared" si="551"/>
        <v>0.99987467095310034</v>
      </c>
      <c r="DK219" s="379"/>
      <c r="DL219" s="379">
        <f t="shared" si="552"/>
        <v>0.24251989300949259</v>
      </c>
      <c r="DM219" s="379">
        <f t="shared" si="553"/>
        <v>0.61093764393383621</v>
      </c>
      <c r="DN219" s="379">
        <f t="shared" si="554"/>
        <v>0.14654246305667123</v>
      </c>
      <c r="DO219" s="379">
        <f t="shared" si="555"/>
        <v>0</v>
      </c>
      <c r="DR219" s="379">
        <f t="shared" si="564"/>
        <v>-6.4216101442128816E-3</v>
      </c>
      <c r="DS219" s="379">
        <f t="shared" si="565"/>
        <v>1.0592912202718461E-2</v>
      </c>
      <c r="DT219" s="379">
        <f t="shared" si="566"/>
        <v>5.5778681409436849E-2</v>
      </c>
      <c r="DU219" s="379">
        <f t="shared" si="567"/>
        <v>0</v>
      </c>
      <c r="DW219" s="379">
        <f t="shared" si="557"/>
        <v>-9.3360780779931582E-2</v>
      </c>
      <c r="DX219" s="379">
        <f t="shared" si="558"/>
        <v>3.9955878142293863E-3</v>
      </c>
      <c r="DY219" s="379">
        <f t="shared" si="559"/>
        <v>2.0810036100349063E-2</v>
      </c>
      <c r="DZ219" s="379">
        <f t="shared" si="560"/>
        <v>0</v>
      </c>
      <c r="EA219" s="379"/>
      <c r="EC219" s="379">
        <f t="shared" si="568"/>
        <v>0.12002358499256782</v>
      </c>
      <c r="ED219" s="379">
        <f t="shared" si="569"/>
        <v>-7.470208049182081E-2</v>
      </c>
      <c r="EE219" s="379">
        <f t="shared" si="570"/>
        <v>-1.0690732795723724E-2</v>
      </c>
      <c r="EF219" s="379"/>
      <c r="EH219" s="379">
        <f t="shared" si="562"/>
        <v>0</v>
      </c>
      <c r="EI219" s="379">
        <f t="shared" si="562"/>
        <v>2.3205717659620005E-2</v>
      </c>
      <c r="EJ219" s="379">
        <f t="shared" si="562"/>
        <v>0</v>
      </c>
      <c r="EK219" s="379">
        <f t="shared" si="562"/>
        <v>0</v>
      </c>
      <c r="EM219" s="379">
        <f t="shared" si="571"/>
        <v>0</v>
      </c>
      <c r="EN219" s="379">
        <f t="shared" si="572"/>
        <v>2.3205717659620005E-2</v>
      </c>
      <c r="EO219" s="379">
        <f t="shared" si="573"/>
        <v>0</v>
      </c>
      <c r="EP219" s="379">
        <v>1</v>
      </c>
      <c r="ER219" s="379">
        <f t="shared" si="563"/>
        <v>0</v>
      </c>
      <c r="ES219" s="379">
        <f t="shared" si="563"/>
        <v>0</v>
      </c>
      <c r="ET219" s="379">
        <f t="shared" si="563"/>
        <v>0</v>
      </c>
      <c r="EU219" s="379">
        <f t="shared" si="563"/>
        <v>0</v>
      </c>
      <c r="EX219" s="379">
        <f t="shared" si="479"/>
        <v>1.0131742111792108</v>
      </c>
      <c r="EY219" s="379">
        <f t="shared" si="480"/>
        <v>1.215607295317827</v>
      </c>
      <c r="EZ219" s="379">
        <f t="shared" si="576"/>
        <v>1.096905446271641</v>
      </c>
      <c r="FA219" s="379"/>
      <c r="FB219" s="379">
        <f t="shared" si="486"/>
        <v>0.98299500757266345</v>
      </c>
      <c r="FC219" s="379">
        <f t="shared" si="481"/>
        <v>1.2048965839210897</v>
      </c>
      <c r="FD219" s="379">
        <f t="shared" si="577"/>
        <v>0.84535673501778663</v>
      </c>
      <c r="FE219" s="379"/>
      <c r="FF219" s="379">
        <f t="shared" si="487"/>
        <v>0.98206591233371987</v>
      </c>
      <c r="FG219" s="379">
        <f t="shared" si="482"/>
        <v>0.79555865584746555</v>
      </c>
      <c r="FH219" s="379">
        <f t="shared" si="578"/>
        <v>1.0361910392953089</v>
      </c>
      <c r="FI219" s="379"/>
      <c r="FJ219" s="379">
        <f t="shared" si="483"/>
        <v>1.0142782202439307</v>
      </c>
      <c r="FK219" s="379">
        <f t="shared" si="484"/>
        <v>1.0404737626601988</v>
      </c>
      <c r="FL219" s="379">
        <f t="shared" si="579"/>
        <v>1.115757748693015</v>
      </c>
      <c r="FN219" s="379">
        <f t="shared" si="488"/>
        <v>0.98299500757266345</v>
      </c>
      <c r="FO219" s="379">
        <f t="shared" si="485"/>
        <v>1.2048965839210897</v>
      </c>
      <c r="FP219" s="379">
        <f t="shared" si="580"/>
        <v>0.84535673501778663</v>
      </c>
      <c r="FR219" s="336"/>
    </row>
    <row r="220" spans="1:174" x14ac:dyDescent="0.2">
      <c r="A220" s="373" t="s">
        <v>115</v>
      </c>
      <c r="B220" s="330">
        <f t="shared" si="478"/>
        <v>1993</v>
      </c>
      <c r="D220" s="384">
        <f>NonManufacturing_Data!L35</f>
        <v>108.42296152380953</v>
      </c>
      <c r="E220" s="384">
        <f>Mining!H217</f>
        <v>256.88220689941494</v>
      </c>
      <c r="F220" s="384">
        <f>NonManufacturing_Data!N35</f>
        <v>68.158829117031004</v>
      </c>
      <c r="G220" s="384"/>
      <c r="H220" s="384">
        <f t="shared" si="581"/>
        <v>433.46399754025549</v>
      </c>
      <c r="J220" s="390">
        <f t="shared" si="582"/>
        <v>321207.53472000005</v>
      </c>
      <c r="K220" s="390">
        <f t="shared" si="582"/>
        <v>455184.13751000003</v>
      </c>
      <c r="L220" s="390">
        <f t="shared" si="582"/>
        <v>1080920.0220000001</v>
      </c>
      <c r="M220" s="390"/>
      <c r="N220" s="390">
        <f t="shared" si="520"/>
        <v>1857311.6942300003</v>
      </c>
      <c r="P220" s="384">
        <f t="shared" si="583"/>
        <v>94445.198680000016</v>
      </c>
      <c r="Q220" s="384">
        <f t="shared" si="583"/>
        <v>280498.73344906321</v>
      </c>
      <c r="R220" s="384">
        <f t="shared" si="583"/>
        <v>621799.45163999998</v>
      </c>
      <c r="S220" s="399"/>
      <c r="T220" s="384">
        <f t="shared" si="521"/>
        <v>996743.38376906328</v>
      </c>
      <c r="U220" s="384">
        <f t="shared" si="496"/>
        <v>952198.80020599847</v>
      </c>
      <c r="W220" s="393">
        <f t="shared" si="522"/>
        <v>0.33754800184971673</v>
      </c>
      <c r="X220" s="393">
        <f t="shared" si="523"/>
        <v>0.56434788853724371</v>
      </c>
      <c r="Y220" s="393">
        <f t="shared" si="524"/>
        <v>6.3056311040402754E-2</v>
      </c>
      <c r="Z220" s="384"/>
      <c r="AA220" s="384">
        <f t="shared" si="525"/>
        <v>0.23338247365096138</v>
      </c>
      <c r="AD220" s="393">
        <f t="shared" si="526"/>
        <v>1.1479986599548493</v>
      </c>
      <c r="AE220" s="393">
        <f t="shared" si="527"/>
        <v>0.91580522928123353</v>
      </c>
      <c r="AF220" s="393">
        <f t="shared" si="528"/>
        <v>0.10961545388510983</v>
      </c>
      <c r="AG220" s="384"/>
      <c r="AH220" s="393">
        <f t="shared" si="529"/>
        <v>0.45522426351144318</v>
      </c>
      <c r="AJ220" s="394">
        <f t="shared" si="530"/>
        <v>1.1695685839097807</v>
      </c>
      <c r="AK220" s="394">
        <f t="shared" si="531"/>
        <v>1.1598614870882242</v>
      </c>
      <c r="AL220" s="394">
        <f t="shared" si="532"/>
        <v>1.3136557558281055</v>
      </c>
      <c r="AM220" s="395"/>
      <c r="AN220" s="394">
        <f t="shared" si="533"/>
        <v>1.1692189783368971</v>
      </c>
      <c r="AP220" s="389">
        <f t="shared" si="534"/>
        <v>3.4009937954423499</v>
      </c>
      <c r="AQ220" s="389">
        <f t="shared" si="535"/>
        <v>1.622767175854855</v>
      </c>
      <c r="AR220" s="389">
        <f t="shared" si="536"/>
        <v>1.7383740354692605</v>
      </c>
      <c r="AS220" s="389"/>
      <c r="AT220" s="389">
        <f t="shared" si="537"/>
        <v>1.8633800078078302</v>
      </c>
      <c r="AV220" s="389">
        <f t="shared" si="584"/>
        <v>9.9186428988954578E-2</v>
      </c>
      <c r="AW220" s="389">
        <f t="shared" si="584"/>
        <v>0.29458001143078544</v>
      </c>
      <c r="AX220" s="389">
        <f t="shared" si="584"/>
        <v>0.65301431959952061</v>
      </c>
      <c r="AY220" s="402"/>
      <c r="AZ220" s="389">
        <f t="shared" si="501"/>
        <v>1</v>
      </c>
      <c r="BC220" s="379">
        <f t="shared" si="502"/>
        <v>1.1695685839097807</v>
      </c>
      <c r="BD220" s="379">
        <f t="shared" si="503"/>
        <v>1.1598614870882242</v>
      </c>
      <c r="BE220" s="379">
        <f t="shared" si="504"/>
        <v>1.3136557558281055</v>
      </c>
      <c r="BF220" s="379" t="e">
        <f t="shared" si="505"/>
        <v>#DIV/0!</v>
      </c>
      <c r="BG220" s="379"/>
      <c r="BH220" s="379"/>
      <c r="BI220" s="379"/>
      <c r="BJ220" s="379"/>
      <c r="BK220" s="379"/>
      <c r="BL220" s="379"/>
      <c r="BM220" s="379"/>
      <c r="BN220" s="379"/>
      <c r="BO220" s="379"/>
      <c r="BP220" s="379"/>
      <c r="BQ220" s="379"/>
      <c r="BR220" s="387">
        <f t="shared" si="541"/>
        <v>1.1695685839097807</v>
      </c>
      <c r="BS220" s="396">
        <f>Mining!BZ217</f>
        <v>1.0255068680396484</v>
      </c>
      <c r="BT220" s="387">
        <f t="shared" si="506"/>
        <v>1.3136557558281055</v>
      </c>
      <c r="BU220" s="387">
        <v>1</v>
      </c>
      <c r="BV220" s="387"/>
      <c r="BW220" s="387">
        <v>1</v>
      </c>
      <c r="BX220" s="396">
        <f>Mining!BW217</f>
        <v>1.1310128905381267</v>
      </c>
      <c r="BY220" s="387">
        <v>1</v>
      </c>
      <c r="BZ220" s="387">
        <v>1</v>
      </c>
      <c r="CB220" s="664">
        <f t="shared" si="542"/>
        <v>9.9186428988954578E-2</v>
      </c>
      <c r="CC220" s="664">
        <f t="shared" si="543"/>
        <v>0.29458001143078544</v>
      </c>
      <c r="CD220" s="664">
        <f t="shared" si="544"/>
        <v>0.65301431959952061</v>
      </c>
      <c r="CE220" s="664"/>
      <c r="CG220" s="664">
        <v>1</v>
      </c>
      <c r="CH220" s="664">
        <v>1</v>
      </c>
      <c r="CI220" s="664">
        <v>1</v>
      </c>
      <c r="CJ220" s="664">
        <v>1</v>
      </c>
      <c r="CL220" s="388">
        <f t="shared" si="575"/>
        <v>1.1481416334811145</v>
      </c>
      <c r="CM220" s="388">
        <f t="shared" si="546"/>
        <v>1.0665459874962027</v>
      </c>
      <c r="CN220" s="388">
        <f t="shared" si="507"/>
        <v>0.84492907252148686</v>
      </c>
      <c r="CO220" s="388">
        <f t="shared" si="508"/>
        <v>1.0643185739939378</v>
      </c>
      <c r="CP220" s="388">
        <f t="shared" si="509"/>
        <v>1.0815447080751435</v>
      </c>
      <c r="CQ220" s="388">
        <v>1</v>
      </c>
      <c r="CR220" s="388">
        <f t="shared" si="510"/>
        <v>1.0965873066641465</v>
      </c>
      <c r="CS220" s="388">
        <f t="shared" si="511"/>
        <v>1.2245458522666184</v>
      </c>
      <c r="CT220" s="388">
        <f t="shared" si="512"/>
        <v>1.2245458522666184</v>
      </c>
      <c r="CU220" s="388"/>
      <c r="CV220" s="388">
        <f t="shared" si="547"/>
        <v>0.9726047173942487</v>
      </c>
      <c r="CY220" s="334"/>
      <c r="DA220" s="379">
        <f t="shared" si="513"/>
        <v>0.25013141146454815</v>
      </c>
      <c r="DB220" s="379">
        <f t="shared" si="514"/>
        <v>0.59262639655686389</v>
      </c>
      <c r="DC220" s="379">
        <f t="shared" si="515"/>
        <v>0.15724219197858788</v>
      </c>
      <c r="DD220" s="379">
        <f t="shared" si="516"/>
        <v>0</v>
      </c>
      <c r="DF220" s="379">
        <f t="shared" si="548"/>
        <v>0.24802356250590446</v>
      </c>
      <c r="DG220" s="379">
        <f t="shared" si="549"/>
        <v>0.59733527167282119</v>
      </c>
      <c r="DH220" s="379">
        <f t="shared" si="550"/>
        <v>0.15460799667584205</v>
      </c>
      <c r="DI220" s="379"/>
      <c r="DJ220" s="379">
        <f t="shared" si="551"/>
        <v>0.99996683085456772</v>
      </c>
      <c r="DK220" s="379"/>
      <c r="DL220" s="379">
        <f t="shared" si="552"/>
        <v>0.24803178950840249</v>
      </c>
      <c r="DM220" s="379">
        <f t="shared" si="553"/>
        <v>0.59735508543052451</v>
      </c>
      <c r="DN220" s="379">
        <f t="shared" si="554"/>
        <v>0.15461312506107294</v>
      </c>
      <c r="DO220" s="379">
        <f t="shared" si="555"/>
        <v>0</v>
      </c>
      <c r="DR220" s="379">
        <f t="shared" si="564"/>
        <v>3.4047988208201159E-2</v>
      </c>
      <c r="DS220" s="379">
        <f t="shared" si="565"/>
        <v>-1.5501934133830489E-2</v>
      </c>
      <c r="DT220" s="379">
        <f t="shared" si="566"/>
        <v>3.3962182668971744E-3</v>
      </c>
      <c r="DU220" s="379">
        <f t="shared" si="567"/>
        <v>0</v>
      </c>
      <c r="DW220" s="379">
        <f t="shared" si="557"/>
        <v>9.7017409855466516E-2</v>
      </c>
      <c r="DX220" s="379">
        <f t="shared" si="558"/>
        <v>-4.0666035326161164E-2</v>
      </c>
      <c r="DY220" s="379">
        <f t="shared" si="559"/>
        <v>-1.7939141332417596E-3</v>
      </c>
      <c r="DZ220" s="379">
        <f t="shared" si="560"/>
        <v>0</v>
      </c>
      <c r="EA220" s="379"/>
      <c r="EC220" s="379">
        <f t="shared" si="568"/>
        <v>-0.11927244503211712</v>
      </c>
      <c r="ED220" s="379">
        <f t="shared" si="569"/>
        <v>8.7339313359056245E-2</v>
      </c>
      <c r="EE220" s="379">
        <f t="shared" si="570"/>
        <v>2.7125802140587327E-2</v>
      </c>
      <c r="EF220" s="379"/>
      <c r="EH220" s="379">
        <f t="shared" si="562"/>
        <v>0</v>
      </c>
      <c r="EI220" s="379">
        <f t="shared" si="562"/>
        <v>-5.2135598381193388E-2</v>
      </c>
      <c r="EJ220" s="379">
        <f t="shared" si="562"/>
        <v>0</v>
      </c>
      <c r="EK220" s="379">
        <f t="shared" si="562"/>
        <v>0</v>
      </c>
      <c r="EM220" s="379">
        <f t="shared" si="571"/>
        <v>0</v>
      </c>
      <c r="EN220" s="379">
        <f t="shared" si="572"/>
        <v>-5.2135598381193388E-2</v>
      </c>
      <c r="EO220" s="379">
        <f t="shared" si="573"/>
        <v>0</v>
      </c>
      <c r="EP220" s="379">
        <v>1</v>
      </c>
      <c r="ER220" s="379">
        <f t="shared" si="563"/>
        <v>0</v>
      </c>
      <c r="ES220" s="379">
        <f t="shared" si="563"/>
        <v>0</v>
      </c>
      <c r="ET220" s="379">
        <f t="shared" si="563"/>
        <v>0</v>
      </c>
      <c r="EU220" s="379">
        <f t="shared" si="563"/>
        <v>0</v>
      </c>
      <c r="EX220" s="379">
        <f t="shared" si="479"/>
        <v>0.99970996624314723</v>
      </c>
      <c r="EY220" s="379">
        <f t="shared" si="480"/>
        <v>1.2152547281671082</v>
      </c>
      <c r="EZ220" s="379">
        <f t="shared" si="576"/>
        <v>1.0965873066641465</v>
      </c>
      <c r="FA220" s="379"/>
      <c r="FB220" s="379">
        <f t="shared" si="486"/>
        <v>0.99949410411180928</v>
      </c>
      <c r="FC220" s="379">
        <f t="shared" si="481"/>
        <v>1.204287031693589</v>
      </c>
      <c r="FD220" s="379">
        <f t="shared" si="577"/>
        <v>0.84492907252148686</v>
      </c>
      <c r="FE220" s="379"/>
      <c r="FF220" s="379">
        <f t="shared" si="487"/>
        <v>1.0271451244335772</v>
      </c>
      <c r="FG220" s="379">
        <f t="shared" si="482"/>
        <v>0.81715419455465443</v>
      </c>
      <c r="FH220" s="379">
        <f t="shared" si="578"/>
        <v>1.0643185739939378</v>
      </c>
      <c r="FI220" s="379"/>
      <c r="FJ220" s="379">
        <f t="shared" si="483"/>
        <v>0.96933649740909422</v>
      </c>
      <c r="FK220" s="379">
        <f t="shared" si="484"/>
        <v>1.0085691927430982</v>
      </c>
      <c r="FL220" s="379">
        <f t="shared" si="579"/>
        <v>1.0815447080751435</v>
      </c>
      <c r="FN220" s="379">
        <f t="shared" si="488"/>
        <v>0.99949410411180928</v>
      </c>
      <c r="FO220" s="379">
        <f t="shared" si="485"/>
        <v>1.204287031693589</v>
      </c>
      <c r="FP220" s="379">
        <f t="shared" si="580"/>
        <v>0.84492907252148686</v>
      </c>
      <c r="FR220" s="336"/>
    </row>
    <row r="221" spans="1:174" x14ac:dyDescent="0.2">
      <c r="A221" s="373" t="s">
        <v>115</v>
      </c>
      <c r="B221" s="330">
        <f t="shared" si="478"/>
        <v>1994</v>
      </c>
      <c r="D221" s="384">
        <f>NonManufacturing_Data!L36</f>
        <v>108.42296152380952</v>
      </c>
      <c r="E221" s="384">
        <f>Mining!H218</f>
        <v>263.72438065413297</v>
      </c>
      <c r="F221" s="384">
        <f>NonManufacturing_Data!N36</f>
        <v>71.04080146361143</v>
      </c>
      <c r="G221" s="384"/>
      <c r="H221" s="384">
        <f t="shared" si="581"/>
        <v>443.18814364155395</v>
      </c>
      <c r="J221" s="390">
        <f t="shared" si="582"/>
        <v>350736.49133999995</v>
      </c>
      <c r="K221" s="390">
        <f t="shared" si="582"/>
        <v>458996.95226000005</v>
      </c>
      <c r="L221" s="390">
        <f t="shared" si="582"/>
        <v>1122817.8962000001</v>
      </c>
      <c r="M221" s="390"/>
      <c r="N221" s="390">
        <f t="shared" si="520"/>
        <v>1932551.3398000002</v>
      </c>
      <c r="P221" s="384">
        <f t="shared" si="583"/>
        <v>114336.00212999999</v>
      </c>
      <c r="Q221" s="384">
        <f t="shared" si="583"/>
        <v>304718.44013219909</v>
      </c>
      <c r="R221" s="384">
        <f t="shared" si="583"/>
        <v>651816.89820000005</v>
      </c>
      <c r="S221" s="399"/>
      <c r="T221" s="384">
        <f t="shared" si="521"/>
        <v>1070871.3404621992</v>
      </c>
      <c r="U221" s="384">
        <f t="shared" si="496"/>
        <v>1033039.5763862157</v>
      </c>
      <c r="W221" s="393">
        <f t="shared" si="522"/>
        <v>0.3091294011340997</v>
      </c>
      <c r="X221" s="393">
        <f t="shared" si="523"/>
        <v>0.57456673591319529</v>
      </c>
      <c r="Y221" s="393">
        <f t="shared" si="524"/>
        <v>6.3270100791978659E-2</v>
      </c>
      <c r="Z221" s="384"/>
      <c r="AA221" s="384">
        <f t="shared" si="525"/>
        <v>0.22932800516824536</v>
      </c>
      <c r="AD221" s="393">
        <f t="shared" si="526"/>
        <v>0.94828365085332145</v>
      </c>
      <c r="AE221" s="393">
        <f t="shared" si="527"/>
        <v>0.86546905576084843</v>
      </c>
      <c r="AF221" s="393">
        <f t="shared" si="528"/>
        <v>0.10898889191089005</v>
      </c>
      <c r="AG221" s="384"/>
      <c r="AH221" s="393">
        <f t="shared" si="529"/>
        <v>0.42901371232253938</v>
      </c>
      <c r="AJ221" s="394">
        <f t="shared" si="530"/>
        <v>1.0711010995415584</v>
      </c>
      <c r="AK221" s="394">
        <f t="shared" si="531"/>
        <v>1.1808635104049405</v>
      </c>
      <c r="AL221" s="394">
        <f t="shared" si="532"/>
        <v>1.318109650023007</v>
      </c>
      <c r="AM221" s="395"/>
      <c r="AN221" s="394">
        <f t="shared" si="533"/>
        <v>1.1489065640287424</v>
      </c>
      <c r="AP221" s="389">
        <f t="shared" si="534"/>
        <v>3.0675945004724992</v>
      </c>
      <c r="AQ221" s="389">
        <f t="shared" si="535"/>
        <v>1.5062985753696716</v>
      </c>
      <c r="AR221" s="389">
        <f t="shared" si="536"/>
        <v>1.722597096363526</v>
      </c>
      <c r="AS221" s="389"/>
      <c r="AT221" s="389">
        <f t="shared" si="537"/>
        <v>1.8046531518584585</v>
      </c>
      <c r="AV221" s="389">
        <f t="shared" si="584"/>
        <v>0.11067920798346446</v>
      </c>
      <c r="AW221" s="389">
        <f t="shared" si="584"/>
        <v>0.2949726681316186</v>
      </c>
      <c r="AX221" s="389">
        <f t="shared" si="584"/>
        <v>0.63096991935215996</v>
      </c>
      <c r="AY221" s="402"/>
      <c r="AZ221" s="389">
        <f t="shared" si="501"/>
        <v>1</v>
      </c>
      <c r="BC221" s="379">
        <f t="shared" si="502"/>
        <v>1.0711010995415584</v>
      </c>
      <c r="BD221" s="379">
        <f t="shared" si="503"/>
        <v>1.1808635104049405</v>
      </c>
      <c r="BE221" s="379">
        <f t="shared" si="504"/>
        <v>1.318109650023007</v>
      </c>
      <c r="BF221" s="379" t="e">
        <f t="shared" si="505"/>
        <v>#DIV/0!</v>
      </c>
      <c r="BG221" s="379"/>
      <c r="BH221" s="379"/>
      <c r="BI221" s="379"/>
      <c r="BJ221" s="379"/>
      <c r="BK221" s="379"/>
      <c r="BL221" s="379"/>
      <c r="BM221" s="379"/>
      <c r="BN221" s="379"/>
      <c r="BO221" s="379"/>
      <c r="BP221" s="379"/>
      <c r="BQ221" s="379"/>
      <c r="BR221" s="387">
        <f t="shared" si="541"/>
        <v>1.0711010995415584</v>
      </c>
      <c r="BS221" s="396">
        <f>Mining!BZ218</f>
        <v>1.0056883869334945</v>
      </c>
      <c r="BT221" s="387">
        <f t="shared" si="506"/>
        <v>1.318109650023007</v>
      </c>
      <c r="BU221" s="387">
        <v>1</v>
      </c>
      <c r="BV221" s="387"/>
      <c r="BW221" s="387">
        <v>1</v>
      </c>
      <c r="BX221" s="396">
        <f>Mining!BW218</f>
        <v>1.1741842957992021</v>
      </c>
      <c r="BY221" s="387">
        <v>1</v>
      </c>
      <c r="BZ221" s="387">
        <v>1</v>
      </c>
      <c r="CB221" s="664">
        <f t="shared" si="542"/>
        <v>0.11067920798346446</v>
      </c>
      <c r="CC221" s="664">
        <f t="shared" si="543"/>
        <v>0.2949726681316186</v>
      </c>
      <c r="CD221" s="664">
        <f t="shared" si="544"/>
        <v>0.63096991935215996</v>
      </c>
      <c r="CE221" s="664"/>
      <c r="CG221" s="664">
        <v>1</v>
      </c>
      <c r="CH221" s="664">
        <v>1</v>
      </c>
      <c r="CI221" s="664">
        <v>1</v>
      </c>
      <c r="CJ221" s="664">
        <v>1</v>
      </c>
      <c r="CL221" s="388">
        <f t="shared" si="575"/>
        <v>1.2335291009779576</v>
      </c>
      <c r="CM221" s="388">
        <f t="shared" si="546"/>
        <v>1.0051372260541922</v>
      </c>
      <c r="CN221" s="388">
        <f t="shared" si="507"/>
        <v>0.78686229805118968</v>
      </c>
      <c r="CO221" s="388">
        <f t="shared" si="508"/>
        <v>1.0884941265808235</v>
      </c>
      <c r="CP221" s="388">
        <f t="shared" si="509"/>
        <v>1.1058741243898018</v>
      </c>
      <c r="CQ221" s="388">
        <v>1</v>
      </c>
      <c r="CR221" s="388">
        <f t="shared" si="510"/>
        <v>1.0611941188403511</v>
      </c>
      <c r="CS221" s="388">
        <f t="shared" si="511"/>
        <v>1.2398660188141066</v>
      </c>
      <c r="CT221" s="388">
        <f t="shared" si="512"/>
        <v>1.239866018814106</v>
      </c>
      <c r="CU221" s="388"/>
      <c r="CV221" s="388">
        <f t="shared" si="547"/>
        <v>0.94717564695193002</v>
      </c>
      <c r="CY221" s="334"/>
      <c r="DA221" s="379">
        <f t="shared" si="513"/>
        <v>0.24464319066148327</v>
      </c>
      <c r="DB221" s="379">
        <f t="shared" si="514"/>
        <v>0.59506190415470717</v>
      </c>
      <c r="DC221" s="379">
        <f t="shared" si="515"/>
        <v>0.16029490518380948</v>
      </c>
      <c r="DD221" s="379">
        <f t="shared" si="516"/>
        <v>0</v>
      </c>
      <c r="DF221" s="379">
        <f t="shared" si="548"/>
        <v>0.24737715450476525</v>
      </c>
      <c r="DG221" s="379">
        <f t="shared" si="549"/>
        <v>0.59384331796792811</v>
      </c>
      <c r="DH221" s="379">
        <f t="shared" si="550"/>
        <v>0.15876365713823118</v>
      </c>
      <c r="DI221" s="379"/>
      <c r="DJ221" s="379">
        <f t="shared" si="551"/>
        <v>0.99998412961092453</v>
      </c>
      <c r="DK221" s="379"/>
      <c r="DL221" s="379">
        <f t="shared" si="552"/>
        <v>0.24738108053876331</v>
      </c>
      <c r="DM221" s="379">
        <f t="shared" si="553"/>
        <v>0.59385274264200738</v>
      </c>
      <c r="DN221" s="379">
        <f t="shared" si="554"/>
        <v>0.15876617681922933</v>
      </c>
      <c r="DO221" s="379">
        <f t="shared" si="555"/>
        <v>0</v>
      </c>
      <c r="DR221" s="379">
        <f t="shared" si="564"/>
        <v>-8.7947764768855366E-2</v>
      </c>
      <c r="DS221" s="379">
        <f t="shared" si="565"/>
        <v>-1.9514726612970833E-2</v>
      </c>
      <c r="DT221" s="379">
        <f t="shared" si="566"/>
        <v>3.384722997811737E-3</v>
      </c>
      <c r="DU221" s="379">
        <f t="shared" si="567"/>
        <v>0</v>
      </c>
      <c r="DW221" s="379">
        <f t="shared" si="557"/>
        <v>-0.10317397756166254</v>
      </c>
      <c r="DX221" s="379">
        <f t="shared" si="558"/>
        <v>-7.4477458342685904E-2</v>
      </c>
      <c r="DY221" s="379">
        <f t="shared" si="559"/>
        <v>-9.1171222115033757E-3</v>
      </c>
      <c r="DZ221" s="379">
        <f t="shared" si="560"/>
        <v>0</v>
      </c>
      <c r="EA221" s="379"/>
      <c r="EC221" s="379">
        <f t="shared" si="568"/>
        <v>0.10963479859395363</v>
      </c>
      <c r="ED221" s="379">
        <f t="shared" si="569"/>
        <v>1.3320497811460902E-3</v>
      </c>
      <c r="EE221" s="379">
        <f t="shared" si="570"/>
        <v>-3.4340867964892052E-2</v>
      </c>
      <c r="EF221" s="379"/>
      <c r="EH221" s="379">
        <f t="shared" si="562"/>
        <v>0</v>
      </c>
      <c r="EI221" s="379">
        <f t="shared" si="562"/>
        <v>3.7460095636632107E-2</v>
      </c>
      <c r="EJ221" s="379">
        <f t="shared" si="562"/>
        <v>0</v>
      </c>
      <c r="EK221" s="379">
        <f t="shared" si="562"/>
        <v>0</v>
      </c>
      <c r="EM221" s="379">
        <f t="shared" si="571"/>
        <v>0</v>
      </c>
      <c r="EN221" s="379">
        <f t="shared" si="572"/>
        <v>3.7460095636632107E-2</v>
      </c>
      <c r="EO221" s="379">
        <f t="shared" si="573"/>
        <v>0</v>
      </c>
      <c r="EP221" s="379">
        <v>1</v>
      </c>
      <c r="ER221" s="379">
        <f t="shared" si="563"/>
        <v>0</v>
      </c>
      <c r="ES221" s="379">
        <f t="shared" si="563"/>
        <v>0</v>
      </c>
      <c r="ET221" s="379">
        <f t="shared" si="563"/>
        <v>0</v>
      </c>
      <c r="EU221" s="379">
        <f t="shared" si="563"/>
        <v>0</v>
      </c>
      <c r="EX221" s="379">
        <f t="shared" si="479"/>
        <v>0.96772424082541797</v>
      </c>
      <c r="EY221" s="379">
        <f t="shared" si="480"/>
        <v>1.1760314592250145</v>
      </c>
      <c r="EZ221" s="379">
        <f t="shared" si="576"/>
        <v>1.0611941188403511</v>
      </c>
      <c r="FA221" s="379"/>
      <c r="FB221" s="379">
        <f t="shared" si="486"/>
        <v>0.93127615517239692</v>
      </c>
      <c r="FC221" s="379">
        <f t="shared" si="481"/>
        <v>1.1215237965995841</v>
      </c>
      <c r="FD221" s="379">
        <f t="shared" si="577"/>
        <v>0.78686229805118968</v>
      </c>
      <c r="FE221" s="379"/>
      <c r="FF221" s="379">
        <f t="shared" si="487"/>
        <v>1.0227145829994915</v>
      </c>
      <c r="FG221" s="379">
        <f t="shared" si="482"/>
        <v>0.83571551133024868</v>
      </c>
      <c r="FH221" s="379">
        <f t="shared" si="578"/>
        <v>1.0884941265808235</v>
      </c>
      <c r="FI221" s="379"/>
      <c r="FJ221" s="379">
        <f t="shared" si="483"/>
        <v>1.0224950629715142</v>
      </c>
      <c r="FK221" s="379">
        <f t="shared" si="484"/>
        <v>1.0312570202449833</v>
      </c>
      <c r="FL221" s="379">
        <f t="shared" si="579"/>
        <v>1.1058741243898018</v>
      </c>
      <c r="FN221" s="379">
        <f t="shared" si="488"/>
        <v>0.93127615517239692</v>
      </c>
      <c r="FO221" s="379">
        <f t="shared" si="485"/>
        <v>1.1215237965995841</v>
      </c>
      <c r="FP221" s="379">
        <f t="shared" si="580"/>
        <v>0.78686229805118968</v>
      </c>
      <c r="FR221" s="336"/>
    </row>
    <row r="222" spans="1:174" x14ac:dyDescent="0.2">
      <c r="A222" s="373" t="s">
        <v>115</v>
      </c>
      <c r="B222" s="330">
        <f t="shared" si="478"/>
        <v>1995</v>
      </c>
      <c r="D222" s="384">
        <f>NonManufacturing_Data!L37</f>
        <v>120.73540723809523</v>
      </c>
      <c r="E222" s="384">
        <f>Mining!H219</f>
        <v>263.33921410810126</v>
      </c>
      <c r="F222" s="384">
        <f>NonManufacturing_Data!N37</f>
        <v>71.628762870116518</v>
      </c>
      <c r="G222" s="384"/>
      <c r="H222" s="384">
        <f t="shared" si="581"/>
        <v>455.70338421631305</v>
      </c>
      <c r="J222" s="390">
        <f t="shared" si="582"/>
        <v>336552.20550000004</v>
      </c>
      <c r="K222" s="390">
        <f t="shared" si="582"/>
        <v>451928.16644999996</v>
      </c>
      <c r="L222" s="390">
        <f t="shared" si="582"/>
        <v>1128298.2542000001</v>
      </c>
      <c r="M222" s="390"/>
      <c r="N222" s="390">
        <f t="shared" si="520"/>
        <v>1916778.6261500001</v>
      </c>
      <c r="P222" s="384">
        <f t="shared" si="583"/>
        <v>91031.516799999998</v>
      </c>
      <c r="Q222" s="384">
        <f t="shared" si="583"/>
        <v>312480.47871785908</v>
      </c>
      <c r="R222" s="384">
        <f t="shared" si="583"/>
        <v>655397.51913000003</v>
      </c>
      <c r="S222" s="399"/>
      <c r="T222" s="384">
        <f t="shared" si="521"/>
        <v>1058909.5146478591</v>
      </c>
      <c r="U222" s="384">
        <f t="shared" si="496"/>
        <v>1003978.0424159823</v>
      </c>
      <c r="W222" s="393">
        <f t="shared" si="522"/>
        <v>0.35874198791454726</v>
      </c>
      <c r="X222" s="393">
        <f t="shared" si="523"/>
        <v>0.58270148589474202</v>
      </c>
      <c r="Y222" s="393">
        <f t="shared" si="524"/>
        <v>6.3483890543554578E-2</v>
      </c>
      <c r="Z222" s="384"/>
      <c r="AA222" s="384">
        <f t="shared" si="525"/>
        <v>0.23774439990059204</v>
      </c>
      <c r="AD222" s="393">
        <f t="shared" si="526"/>
        <v>1.3263033670344733</v>
      </c>
      <c r="AE222" s="393">
        <f t="shared" si="527"/>
        <v>0.84273812939806769</v>
      </c>
      <c r="AF222" s="393">
        <f t="shared" si="528"/>
        <v>0.10929056149800399</v>
      </c>
      <c r="AG222" s="384"/>
      <c r="AH222" s="393">
        <f t="shared" si="529"/>
        <v>0.45389775967580337</v>
      </c>
      <c r="AJ222" s="394">
        <f t="shared" si="530"/>
        <v>1.2430035328160507</v>
      </c>
      <c r="AK222" s="394">
        <f t="shared" si="531"/>
        <v>1.1975822461392818</v>
      </c>
      <c r="AL222" s="394">
        <f t="shared" si="532"/>
        <v>1.3225635442179084</v>
      </c>
      <c r="AM222" s="395"/>
      <c r="AN222" s="394">
        <f t="shared" si="533"/>
        <v>1.1910717202047441</v>
      </c>
      <c r="AP222" s="389">
        <f t="shared" si="534"/>
        <v>3.6970954382691343</v>
      </c>
      <c r="AQ222" s="389">
        <f t="shared" si="535"/>
        <v>1.4462604777882757</v>
      </c>
      <c r="AR222" s="389">
        <f t="shared" si="536"/>
        <v>1.7215479480266369</v>
      </c>
      <c r="AS222" s="389"/>
      <c r="AT222" s="389">
        <f t="shared" si="537"/>
        <v>1.8101439260250918</v>
      </c>
      <c r="AV222" s="389">
        <f t="shared" si="584"/>
        <v>9.0670824414586682E-2</v>
      </c>
      <c r="AW222" s="389">
        <f t="shared" si="584"/>
        <v>0.31124234347387025</v>
      </c>
      <c r="AX222" s="389">
        <f t="shared" si="584"/>
        <v>0.65280065045331592</v>
      </c>
      <c r="AY222" s="402"/>
      <c r="AZ222" s="389">
        <f t="shared" si="501"/>
        <v>1</v>
      </c>
      <c r="BC222" s="379">
        <f t="shared" si="502"/>
        <v>1.2430035328160507</v>
      </c>
      <c r="BD222" s="379">
        <f t="shared" si="503"/>
        <v>1.1975822461392818</v>
      </c>
      <c r="BE222" s="379">
        <f t="shared" si="504"/>
        <v>1.3225635442179084</v>
      </c>
      <c r="BF222" s="379" t="e">
        <f t="shared" si="505"/>
        <v>#DIV/0!</v>
      </c>
      <c r="BG222" s="379"/>
      <c r="BH222" s="379"/>
      <c r="BI222" s="379"/>
      <c r="BJ222" s="379"/>
      <c r="BK222" s="379"/>
      <c r="BL222" s="379"/>
      <c r="BM222" s="379"/>
      <c r="BN222" s="379"/>
      <c r="BO222" s="379"/>
      <c r="BP222" s="379"/>
      <c r="BQ222" s="379"/>
      <c r="BR222" s="387">
        <f t="shared" si="541"/>
        <v>1.2430035328160507</v>
      </c>
      <c r="BS222" s="396">
        <f>Mining!BZ219</f>
        <v>1.0058765948810855</v>
      </c>
      <c r="BT222" s="387">
        <f t="shared" si="506"/>
        <v>1.3225635442179084</v>
      </c>
      <c r="BU222" s="387">
        <v>1</v>
      </c>
      <c r="BV222" s="387"/>
      <c r="BW222" s="387">
        <v>1</v>
      </c>
      <c r="BX222" s="396">
        <f>Mining!BW219</f>
        <v>1.1905856565644213</v>
      </c>
      <c r="BY222" s="387">
        <v>1</v>
      </c>
      <c r="BZ222" s="387">
        <v>1</v>
      </c>
      <c r="CB222" s="664">
        <f t="shared" si="542"/>
        <v>9.0670824414586682E-2</v>
      </c>
      <c r="CC222" s="664">
        <f t="shared" si="543"/>
        <v>0.31124234347387025</v>
      </c>
      <c r="CD222" s="664">
        <f t="shared" si="544"/>
        <v>0.65280065045331592</v>
      </c>
      <c r="CE222" s="664"/>
      <c r="CG222" s="664">
        <v>1</v>
      </c>
      <c r="CH222" s="664">
        <v>1</v>
      </c>
      <c r="CI222" s="664">
        <v>1</v>
      </c>
      <c r="CJ222" s="664">
        <v>1</v>
      </c>
      <c r="CL222" s="388">
        <f t="shared" si="575"/>
        <v>1.21975035867223</v>
      </c>
      <c r="CM222" s="388">
        <f t="shared" si="546"/>
        <v>1.0634381185693866</v>
      </c>
      <c r="CN222" s="388">
        <f t="shared" si="507"/>
        <v>0.80564355742557991</v>
      </c>
      <c r="CO222" s="388">
        <f t="shared" si="508"/>
        <v>1.0734712482036193</v>
      </c>
      <c r="CP222" s="388">
        <f t="shared" si="509"/>
        <v>1.1149084106574223</v>
      </c>
      <c r="CQ222" s="388">
        <v>1</v>
      </c>
      <c r="CR222" s="388">
        <f t="shared" si="510"/>
        <v>1.1029089891229837</v>
      </c>
      <c r="CS222" s="388">
        <f t="shared" si="511"/>
        <v>1.2971290265507309</v>
      </c>
      <c r="CT222" s="388">
        <f t="shared" si="512"/>
        <v>1.2971290265507309</v>
      </c>
      <c r="CU222" s="388"/>
      <c r="CV222" s="388">
        <f t="shared" si="547"/>
        <v>0.96421203295751212</v>
      </c>
      <c r="CY222" s="334"/>
      <c r="DA222" s="379">
        <f t="shared" si="513"/>
        <v>0.26494296821106034</v>
      </c>
      <c r="DB222" s="379">
        <f t="shared" si="514"/>
        <v>0.57787416821793791</v>
      </c>
      <c r="DC222" s="379">
        <f t="shared" si="515"/>
        <v>0.15718286357100172</v>
      </c>
      <c r="DD222" s="379">
        <f t="shared" si="516"/>
        <v>0</v>
      </c>
      <c r="DF222" s="379">
        <f t="shared" si="548"/>
        <v>0.2546582460074665</v>
      </c>
      <c r="DG222" s="379">
        <f t="shared" si="549"/>
        <v>0.58642605674808868</v>
      </c>
      <c r="DH222" s="379">
        <f t="shared" si="550"/>
        <v>0.15873380000503859</v>
      </c>
      <c r="DI222" s="379"/>
      <c r="DJ222" s="379">
        <f t="shared" si="551"/>
        <v>0.9998181027605938</v>
      </c>
      <c r="DK222" s="379"/>
      <c r="DL222" s="379">
        <f t="shared" si="552"/>
        <v>0.25470457606671715</v>
      </c>
      <c r="DM222" s="379">
        <f t="shared" si="553"/>
        <v>0.58653274543530465</v>
      </c>
      <c r="DN222" s="379">
        <f t="shared" si="554"/>
        <v>0.15876267849797809</v>
      </c>
      <c r="DO222" s="379">
        <f t="shared" si="555"/>
        <v>0</v>
      </c>
      <c r="DR222" s="379">
        <f t="shared" si="564"/>
        <v>0.14884347035200438</v>
      </c>
      <c r="DS222" s="379">
        <f t="shared" si="565"/>
        <v>1.8712589435761039E-4</v>
      </c>
      <c r="DT222" s="379">
        <f t="shared" si="566"/>
        <v>3.373305282978177E-3</v>
      </c>
      <c r="DU222" s="379">
        <f t="shared" si="567"/>
        <v>0</v>
      </c>
      <c r="DW222" s="379">
        <f t="shared" si="557"/>
        <v>0.1866537905508098</v>
      </c>
      <c r="DX222" s="379">
        <f t="shared" si="558"/>
        <v>-4.0674122647983542E-2</v>
      </c>
      <c r="DY222" s="379">
        <f t="shared" si="559"/>
        <v>-6.0923588049742895E-4</v>
      </c>
      <c r="DZ222" s="379">
        <f t="shared" si="560"/>
        <v>0</v>
      </c>
      <c r="EA222" s="379"/>
      <c r="EC222" s="379">
        <f t="shared" si="568"/>
        <v>-0.19940036488906862</v>
      </c>
      <c r="ED222" s="379">
        <f t="shared" si="569"/>
        <v>5.3689146549398513E-2</v>
      </c>
      <c r="EE222" s="379">
        <f t="shared" si="570"/>
        <v>3.4013610040895349E-2</v>
      </c>
      <c r="EF222" s="379"/>
      <c r="EH222" s="379">
        <f t="shared" si="562"/>
        <v>0</v>
      </c>
      <c r="EI222" s="379">
        <f t="shared" si="562"/>
        <v>1.3871644256337436E-2</v>
      </c>
      <c r="EJ222" s="379">
        <f t="shared" si="562"/>
        <v>0</v>
      </c>
      <c r="EK222" s="379">
        <f t="shared" si="562"/>
        <v>0</v>
      </c>
      <c r="EM222" s="379">
        <f t="shared" si="571"/>
        <v>0</v>
      </c>
      <c r="EN222" s="379">
        <f t="shared" si="572"/>
        <v>1.3871644256337436E-2</v>
      </c>
      <c r="EO222" s="379">
        <f t="shared" si="573"/>
        <v>0</v>
      </c>
      <c r="EP222" s="379">
        <v>1</v>
      </c>
      <c r="ER222" s="379">
        <f t="shared" si="563"/>
        <v>0</v>
      </c>
      <c r="ES222" s="379">
        <f t="shared" si="563"/>
        <v>0</v>
      </c>
      <c r="ET222" s="379">
        <f t="shared" si="563"/>
        <v>0</v>
      </c>
      <c r="EU222" s="379">
        <f t="shared" si="563"/>
        <v>0</v>
      </c>
      <c r="EX222" s="379">
        <f t="shared" si="479"/>
        <v>1.0393093681372996</v>
      </c>
      <c r="EY222" s="379">
        <f t="shared" si="480"/>
        <v>1.2222605127967363</v>
      </c>
      <c r="EZ222" s="379">
        <f t="shared" si="576"/>
        <v>1.1029089891229837</v>
      </c>
      <c r="FA222" s="379"/>
      <c r="FB222" s="379">
        <f t="shared" si="486"/>
        <v>1.0238685465308295</v>
      </c>
      <c r="FC222" s="379">
        <f t="shared" si="481"/>
        <v>1.1482929395241539</v>
      </c>
      <c r="FD222" s="379">
        <f t="shared" si="577"/>
        <v>0.80564355742557991</v>
      </c>
      <c r="FE222" s="379"/>
      <c r="FF222" s="379">
        <f t="shared" si="487"/>
        <v>0.98619847548062212</v>
      </c>
      <c r="FG222" s="379">
        <f t="shared" si="482"/>
        <v>0.82418136320939983</v>
      </c>
      <c r="FH222" s="379">
        <f t="shared" si="578"/>
        <v>1.0734712482036193</v>
      </c>
      <c r="FI222" s="379"/>
      <c r="FJ222" s="379">
        <f t="shared" si="483"/>
        <v>1.0081693621980761</v>
      </c>
      <c r="FK222" s="379">
        <f t="shared" si="484"/>
        <v>1.0396817323626732</v>
      </c>
      <c r="FL222" s="379">
        <f t="shared" si="579"/>
        <v>1.1149084106574223</v>
      </c>
      <c r="FN222" s="379">
        <f t="shared" si="488"/>
        <v>1.0238685465308295</v>
      </c>
      <c r="FO222" s="379">
        <f t="shared" si="485"/>
        <v>1.1482929395241539</v>
      </c>
      <c r="FP222" s="379">
        <f t="shared" si="580"/>
        <v>0.80564355742557991</v>
      </c>
      <c r="FR222" s="336"/>
    </row>
    <row r="223" spans="1:174" x14ac:dyDescent="0.2">
      <c r="A223" s="373" t="s">
        <v>115</v>
      </c>
      <c r="B223" s="330">
        <f t="shared" si="478"/>
        <v>1996</v>
      </c>
      <c r="D223" s="384">
        <f>NonManufacturing_Data!L38</f>
        <v>130.45148342857144</v>
      </c>
      <c r="E223" s="384">
        <f>Mining!H220</f>
        <v>266.60019961462808</v>
      </c>
      <c r="F223" s="384">
        <f>NonManufacturing_Data!N38</f>
        <v>76.497767878626576</v>
      </c>
      <c r="G223" s="384"/>
      <c r="H223" s="384">
        <f t="shared" si="581"/>
        <v>473.54945092182612</v>
      </c>
      <c r="J223" s="390">
        <f t="shared" si="582"/>
        <v>343011.41118</v>
      </c>
      <c r="K223" s="390">
        <f t="shared" si="582"/>
        <v>469960.60674999998</v>
      </c>
      <c r="L223" s="390">
        <f t="shared" si="582"/>
        <v>1200950.6080000002</v>
      </c>
      <c r="M223" s="390"/>
      <c r="N223" s="390">
        <f t="shared" si="520"/>
        <v>2013922.6259300001</v>
      </c>
      <c r="P223" s="384">
        <f t="shared" si="583"/>
        <v>105326.68202000002</v>
      </c>
      <c r="Q223" s="384">
        <f t="shared" si="583"/>
        <v>297629.78288493189</v>
      </c>
      <c r="R223" s="384">
        <f t="shared" si="583"/>
        <v>684916.88858999999</v>
      </c>
      <c r="S223" s="399"/>
      <c r="T223" s="384">
        <f t="shared" si="521"/>
        <v>1087873.3534949319</v>
      </c>
      <c r="U223" s="384">
        <f t="shared" si="496"/>
        <v>1045324.1703894705</v>
      </c>
      <c r="W223" s="393">
        <f t="shared" si="522"/>
        <v>0.38031237205725266</v>
      </c>
      <c r="X223" s="393">
        <f t="shared" si="523"/>
        <v>0.56728201424858704</v>
      </c>
      <c r="Y223" s="393">
        <f t="shared" si="524"/>
        <v>6.3697680295130468E-2</v>
      </c>
      <c r="Z223" s="384"/>
      <c r="AA223" s="384">
        <f t="shared" si="525"/>
        <v>0.23513785724669928</v>
      </c>
      <c r="AD223" s="393">
        <f t="shared" si="526"/>
        <v>1.238541658454603</v>
      </c>
      <c r="AE223" s="393">
        <f t="shared" si="527"/>
        <v>0.89574436076412323</v>
      </c>
      <c r="AF223" s="393">
        <f t="shared" si="528"/>
        <v>0.11168912484565571</v>
      </c>
      <c r="AG223" s="384"/>
      <c r="AH223" s="393">
        <f t="shared" si="529"/>
        <v>0.45301683854242975</v>
      </c>
      <c r="AJ223" s="394">
        <f t="shared" si="530"/>
        <v>1.3177426617634234</v>
      </c>
      <c r="AK223" s="394">
        <f t="shared" si="531"/>
        <v>1.1658917735125844</v>
      </c>
      <c r="AL223" s="394">
        <f t="shared" si="532"/>
        <v>1.3270174384128097</v>
      </c>
      <c r="AM223" s="395"/>
      <c r="AN223" s="394">
        <f t="shared" si="533"/>
        <v>1.1780132454568333</v>
      </c>
      <c r="AP223" s="389">
        <f t="shared" si="534"/>
        <v>3.2566430898760017</v>
      </c>
      <c r="AQ223" s="389">
        <f t="shared" si="535"/>
        <v>1.5790106829856263</v>
      </c>
      <c r="AR223" s="389">
        <f t="shared" si="536"/>
        <v>1.7534253104377817</v>
      </c>
      <c r="AS223" s="389"/>
      <c r="AT223" s="389">
        <f t="shared" si="537"/>
        <v>1.8512473161145244</v>
      </c>
      <c r="AV223" s="389">
        <f t="shared" si="584"/>
        <v>0.10075982647637148</v>
      </c>
      <c r="AW223" s="389">
        <f t="shared" si="584"/>
        <v>0.28472486460734947</v>
      </c>
      <c r="AX223" s="389">
        <f t="shared" si="584"/>
        <v>0.6552196036324418</v>
      </c>
      <c r="AY223" s="402"/>
      <c r="AZ223" s="389">
        <f t="shared" si="501"/>
        <v>1</v>
      </c>
      <c r="BC223" s="379">
        <f t="shared" si="502"/>
        <v>1.3177426617634234</v>
      </c>
      <c r="BD223" s="379">
        <f t="shared" si="503"/>
        <v>1.1658917735125844</v>
      </c>
      <c r="BE223" s="379">
        <f t="shared" si="504"/>
        <v>1.3270174384128097</v>
      </c>
      <c r="BF223" s="379" t="e">
        <f t="shared" si="505"/>
        <v>#DIV/0!</v>
      </c>
      <c r="BG223" s="379"/>
      <c r="BH223" s="379"/>
      <c r="BI223" s="379"/>
      <c r="BJ223" s="379"/>
      <c r="BK223" s="379"/>
      <c r="BL223" s="379"/>
      <c r="BM223" s="379"/>
      <c r="BN223" s="379"/>
      <c r="BO223" s="379"/>
      <c r="BP223" s="379"/>
      <c r="BQ223" s="379"/>
      <c r="BR223" s="387">
        <f t="shared" si="541"/>
        <v>1.3177426617634234</v>
      </c>
      <c r="BS223" s="396">
        <f>Mining!BZ220</f>
        <v>0.98649330385947598</v>
      </c>
      <c r="BT223" s="387">
        <f t="shared" si="506"/>
        <v>1.3270174384128097</v>
      </c>
      <c r="BU223" s="387">
        <v>1</v>
      </c>
      <c r="BV223" s="387"/>
      <c r="BW223" s="387">
        <v>1</v>
      </c>
      <c r="BX223" s="396">
        <f>Mining!BW220</f>
        <v>1.1818547261813579</v>
      </c>
      <c r="BY223" s="387">
        <v>1</v>
      </c>
      <c r="BZ223" s="387">
        <v>1</v>
      </c>
      <c r="CB223" s="664">
        <f t="shared" si="542"/>
        <v>0.10075982647637148</v>
      </c>
      <c r="CC223" s="664">
        <f t="shared" si="543"/>
        <v>0.28472486460734947</v>
      </c>
      <c r="CD223" s="664">
        <f t="shared" si="544"/>
        <v>0.6552196036324418</v>
      </c>
      <c r="CE223" s="664"/>
      <c r="CG223" s="664">
        <v>1</v>
      </c>
      <c r="CH223" s="664">
        <v>1</v>
      </c>
      <c r="CI223" s="664">
        <v>1</v>
      </c>
      <c r="CJ223" s="664">
        <v>1</v>
      </c>
      <c r="CL223" s="388">
        <f t="shared" si="575"/>
        <v>1.253113599188574</v>
      </c>
      <c r="CM223" s="388">
        <f t="shared" si="546"/>
        <v>1.0613742063937637</v>
      </c>
      <c r="CN223" s="388">
        <f t="shared" si="507"/>
        <v>0.82088684235172504</v>
      </c>
      <c r="CO223" s="388">
        <f t="shared" si="508"/>
        <v>1.0504272090214035</v>
      </c>
      <c r="CP223" s="388">
        <f t="shared" si="509"/>
        <v>1.1102371430070677</v>
      </c>
      <c r="CQ223" s="388">
        <v>1</v>
      </c>
      <c r="CR223" s="388">
        <f t="shared" si="510"/>
        <v>1.108673123099764</v>
      </c>
      <c r="CS223" s="388">
        <f t="shared" si="511"/>
        <v>1.3300224518600057</v>
      </c>
      <c r="CT223" s="388">
        <f t="shared" si="512"/>
        <v>1.3300224518600057</v>
      </c>
      <c r="CU223" s="388"/>
      <c r="CV223" s="388">
        <f t="shared" si="547"/>
        <v>0.95733736507136036</v>
      </c>
      <c r="CY223" s="334"/>
      <c r="DA223" s="379">
        <f t="shared" si="513"/>
        <v>0.27547594696737693</v>
      </c>
      <c r="DB223" s="379">
        <f t="shared" si="514"/>
        <v>0.56298280801647183</v>
      </c>
      <c r="DC223" s="379">
        <f t="shared" si="515"/>
        <v>0.16154124501615119</v>
      </c>
      <c r="DD223" s="379">
        <f t="shared" si="516"/>
        <v>0</v>
      </c>
      <c r="DF223" s="379">
        <f t="shared" si="548"/>
        <v>0.27017523880103772</v>
      </c>
      <c r="DG223" s="379">
        <f t="shared" si="549"/>
        <v>0.57039609102607991</v>
      </c>
      <c r="DH223" s="379">
        <f t="shared" si="550"/>
        <v>0.15935212070964083</v>
      </c>
      <c r="DI223" s="379"/>
      <c r="DJ223" s="379">
        <f t="shared" si="551"/>
        <v>0.99992345053675846</v>
      </c>
      <c r="DK223" s="379"/>
      <c r="DL223" s="379">
        <f t="shared" si="552"/>
        <v>0.27019592215384863</v>
      </c>
      <c r="DM223" s="379">
        <f t="shared" si="553"/>
        <v>0.57043975788335755</v>
      </c>
      <c r="DN223" s="379">
        <f t="shared" si="554"/>
        <v>0.15936431996279385</v>
      </c>
      <c r="DO223" s="379">
        <f t="shared" si="555"/>
        <v>0</v>
      </c>
      <c r="DR223" s="379">
        <f t="shared" si="564"/>
        <v>5.838951328180926E-2</v>
      </c>
      <c r="DS223" s="379">
        <f t="shared" si="565"/>
        <v>-1.9458136366785977E-2</v>
      </c>
      <c r="DT223" s="379">
        <f t="shared" si="566"/>
        <v>3.3619643401900166E-3</v>
      </c>
      <c r="DU223" s="379">
        <f t="shared" si="567"/>
        <v>0</v>
      </c>
      <c r="DW223" s="379">
        <f t="shared" si="557"/>
        <v>-0.12685055686561236</v>
      </c>
      <c r="DX223" s="379">
        <f t="shared" si="558"/>
        <v>8.7817256619061784E-2</v>
      </c>
      <c r="DY223" s="379">
        <f t="shared" si="559"/>
        <v>1.8347339251907527E-2</v>
      </c>
      <c r="DZ223" s="379">
        <f t="shared" si="560"/>
        <v>0</v>
      </c>
      <c r="EA223" s="379"/>
      <c r="EC223" s="379">
        <f t="shared" si="568"/>
        <v>0.1055040952446782</v>
      </c>
      <c r="ED223" s="379">
        <f t="shared" si="569"/>
        <v>-8.9048521556077787E-2</v>
      </c>
      <c r="EE223" s="379">
        <f t="shared" si="570"/>
        <v>3.698652110594741E-3</v>
      </c>
      <c r="EF223" s="379"/>
      <c r="EH223" s="379">
        <f t="shared" si="562"/>
        <v>0</v>
      </c>
      <c r="EI223" s="379">
        <f t="shared" si="562"/>
        <v>-7.3603280930673804E-3</v>
      </c>
      <c r="EJ223" s="379">
        <f t="shared" si="562"/>
        <v>0</v>
      </c>
      <c r="EK223" s="379">
        <f t="shared" si="562"/>
        <v>0</v>
      </c>
      <c r="EM223" s="379">
        <f t="shared" si="571"/>
        <v>0</v>
      </c>
      <c r="EN223" s="379">
        <f t="shared" si="572"/>
        <v>-7.3603280930673804E-3</v>
      </c>
      <c r="EO223" s="379">
        <f t="shared" si="573"/>
        <v>0</v>
      </c>
      <c r="EP223" s="379">
        <v>1</v>
      </c>
      <c r="ER223" s="379">
        <f t="shared" si="563"/>
        <v>0</v>
      </c>
      <c r="ES223" s="379">
        <f t="shared" si="563"/>
        <v>0</v>
      </c>
      <c r="ET223" s="379">
        <f t="shared" si="563"/>
        <v>0</v>
      </c>
      <c r="EU223" s="379">
        <f t="shared" si="563"/>
        <v>0</v>
      </c>
      <c r="EX223" s="379">
        <f t="shared" si="479"/>
        <v>1.0052263006590993</v>
      </c>
      <c r="EY223" s="379">
        <f t="shared" si="480"/>
        <v>1.228648413720357</v>
      </c>
      <c r="EZ223" s="379">
        <f t="shared" si="576"/>
        <v>1.108673123099764</v>
      </c>
      <c r="FA223" s="379"/>
      <c r="FB223" s="379">
        <f t="shared" si="486"/>
        <v>1.0189206315691952</v>
      </c>
      <c r="FC223" s="379">
        <f t="shared" si="481"/>
        <v>1.1700193671663985</v>
      </c>
      <c r="FD223" s="379">
        <f t="shared" si="577"/>
        <v>0.82088684235172504</v>
      </c>
      <c r="FE223" s="379"/>
      <c r="FF223" s="379">
        <f t="shared" si="487"/>
        <v>0.97853315659755358</v>
      </c>
      <c r="FG223" s="379">
        <f t="shared" si="482"/>
        <v>0.80648879095016879</v>
      </c>
      <c r="FH223" s="379">
        <f t="shared" si="578"/>
        <v>1.0504272090214035</v>
      </c>
      <c r="FI223" s="379"/>
      <c r="FJ223" s="379">
        <f t="shared" si="483"/>
        <v>0.99581017812252393</v>
      </c>
      <c r="FK223" s="379">
        <f t="shared" si="484"/>
        <v>1.0353256510948079</v>
      </c>
      <c r="FL223" s="379">
        <f t="shared" si="579"/>
        <v>1.1102371430070677</v>
      </c>
      <c r="FN223" s="379">
        <f t="shared" si="488"/>
        <v>1.0189206315691952</v>
      </c>
      <c r="FO223" s="379">
        <f t="shared" si="485"/>
        <v>1.1700193671663985</v>
      </c>
      <c r="FP223" s="379">
        <f t="shared" si="580"/>
        <v>0.82088684235172504</v>
      </c>
      <c r="FR223" s="336"/>
    </row>
    <row r="224" spans="1:174" x14ac:dyDescent="0.2">
      <c r="A224" s="373" t="s">
        <v>115</v>
      </c>
      <c r="B224" s="330">
        <f t="shared" si="478"/>
        <v>1997</v>
      </c>
      <c r="D224" s="384">
        <f>NonManufacturing_Data!L39</f>
        <v>98.702011047619052</v>
      </c>
      <c r="E224" s="384">
        <f>Mining!H221</f>
        <v>272.81841223600003</v>
      </c>
      <c r="F224" s="384">
        <f>NonManufacturing_Data!N39</f>
        <v>79.01951883794824</v>
      </c>
      <c r="G224" s="384"/>
      <c r="H224" s="384">
        <f t="shared" si="581"/>
        <v>450.53994212156732</v>
      </c>
      <c r="J224" s="390">
        <f t="shared" si="582"/>
        <v>367172.57313000003</v>
      </c>
      <c r="K224" s="390">
        <f t="shared" si="582"/>
        <v>482632.16244999995</v>
      </c>
      <c r="L224" s="390">
        <f t="shared" si="582"/>
        <v>1236390.2564000001</v>
      </c>
      <c r="M224" s="390"/>
      <c r="N224" s="390">
        <f t="shared" si="520"/>
        <v>2086194.9919799999</v>
      </c>
      <c r="P224" s="384">
        <f t="shared" si="583"/>
        <v>118101.18005000001</v>
      </c>
      <c r="Q224" s="384">
        <f t="shared" si="583"/>
        <v>306138.3282303125</v>
      </c>
      <c r="R224" s="384">
        <f t="shared" si="583"/>
        <v>691353.15156000003</v>
      </c>
      <c r="S224" s="399"/>
      <c r="T224" s="384">
        <f t="shared" si="521"/>
        <v>1115592.6598403126</v>
      </c>
      <c r="U224" s="384">
        <f t="shared" si="496"/>
        <v>1079410.5760054095</v>
      </c>
      <c r="W224" s="393">
        <f t="shared" si="522"/>
        <v>0.26881640479359253</v>
      </c>
      <c r="X224" s="393">
        <f t="shared" si="523"/>
        <v>0.56527192645240187</v>
      </c>
      <c r="Y224" s="393">
        <f t="shared" si="524"/>
        <v>6.3911470046706401E-2</v>
      </c>
      <c r="Z224" s="384"/>
      <c r="AA224" s="384">
        <f t="shared" si="525"/>
        <v>0.21596252692274059</v>
      </c>
      <c r="AD224" s="393">
        <f t="shared" si="526"/>
        <v>0.8357411078012259</v>
      </c>
      <c r="AE224" s="393">
        <f t="shared" si="527"/>
        <v>0.89116058682712407</v>
      </c>
      <c r="AF224" s="393">
        <f t="shared" si="528"/>
        <v>0.11429689538500704</v>
      </c>
      <c r="AG224" s="384"/>
      <c r="AH224" s="393">
        <f t="shared" si="529"/>
        <v>0.41739441148417045</v>
      </c>
      <c r="AJ224" s="394">
        <f t="shared" si="530"/>
        <v>0.93142077619566943</v>
      </c>
      <c r="AK224" s="394">
        <f t="shared" si="531"/>
        <v>1.1617605922539744</v>
      </c>
      <c r="AL224" s="394">
        <f t="shared" si="532"/>
        <v>1.3314713326077117</v>
      </c>
      <c r="AM224" s="395"/>
      <c r="AN224" s="394">
        <f t="shared" si="533"/>
        <v>1.0819470765628387</v>
      </c>
      <c r="AP224" s="389">
        <f t="shared" si="534"/>
        <v>3.1089661676077385</v>
      </c>
      <c r="AQ224" s="389">
        <f t="shared" si="535"/>
        <v>1.5765166199212679</v>
      </c>
      <c r="AR224" s="389">
        <f t="shared" si="536"/>
        <v>1.7883627978120213</v>
      </c>
      <c r="AS224" s="389"/>
      <c r="AT224" s="389">
        <f t="shared" si="537"/>
        <v>1.8700329135175744</v>
      </c>
      <c r="AV224" s="389">
        <f t="shared" si="584"/>
        <v>0.10941265786653562</v>
      </c>
      <c r="AW224" s="389">
        <f t="shared" si="584"/>
        <v>0.28361620224552836</v>
      </c>
      <c r="AX224" s="389">
        <f t="shared" si="584"/>
        <v>0.64049136346106661</v>
      </c>
      <c r="AY224" s="402"/>
      <c r="AZ224" s="389">
        <f t="shared" si="501"/>
        <v>1</v>
      </c>
      <c r="BC224" s="379">
        <f t="shared" si="502"/>
        <v>0.93142077619566943</v>
      </c>
      <c r="BD224" s="379">
        <f t="shared" si="503"/>
        <v>1.1617605922539744</v>
      </c>
      <c r="BE224" s="379">
        <f t="shared" si="504"/>
        <v>1.3314713326077117</v>
      </c>
      <c r="BF224" s="379" t="e">
        <f t="shared" si="505"/>
        <v>#DIV/0!</v>
      </c>
      <c r="BG224" s="379"/>
      <c r="BH224" s="379"/>
      <c r="BI224" s="379"/>
      <c r="BJ224" s="379"/>
      <c r="BK224" s="379"/>
      <c r="BL224" s="379"/>
      <c r="BM224" s="379"/>
      <c r="BN224" s="379"/>
      <c r="BO224" s="379"/>
      <c r="BP224" s="379"/>
      <c r="BQ224" s="379"/>
      <c r="BR224" s="387">
        <f t="shared" si="541"/>
        <v>0.93142077619566943</v>
      </c>
      <c r="BS224" s="396">
        <f>Mining!BZ221</f>
        <v>0.98176823321253603</v>
      </c>
      <c r="BT224" s="387">
        <f t="shared" si="506"/>
        <v>1.3314713326077117</v>
      </c>
      <c r="BU224" s="387">
        <v>1</v>
      </c>
      <c r="BV224" s="387"/>
      <c r="BW224" s="387">
        <v>1</v>
      </c>
      <c r="BX224" s="396">
        <f>Mining!BW221</f>
        <v>1.1833348777770778</v>
      </c>
      <c r="BY224" s="387">
        <v>1</v>
      </c>
      <c r="BZ224" s="387">
        <v>1</v>
      </c>
      <c r="CB224" s="664">
        <f t="shared" si="542"/>
        <v>0.10941265786653562</v>
      </c>
      <c r="CC224" s="664">
        <f t="shared" si="543"/>
        <v>0.28361620224552836</v>
      </c>
      <c r="CD224" s="664">
        <f t="shared" si="544"/>
        <v>0.64049136346106661</v>
      </c>
      <c r="CE224" s="664"/>
      <c r="CG224" s="664">
        <v>1</v>
      </c>
      <c r="CH224" s="664">
        <v>1</v>
      </c>
      <c r="CI224" s="664">
        <v>1</v>
      </c>
      <c r="CJ224" s="664">
        <v>1</v>
      </c>
      <c r="CL224" s="388">
        <f t="shared" si="575"/>
        <v>1.2850432715441644</v>
      </c>
      <c r="CM224" s="388">
        <f t="shared" si="546"/>
        <v>0.97791433905102143</v>
      </c>
      <c r="CN224" s="388">
        <f t="shared" si="507"/>
        <v>0.8134998237502411</v>
      </c>
      <c r="CO224" s="388">
        <f t="shared" si="508"/>
        <v>1.0654471471481546</v>
      </c>
      <c r="CP224" s="388">
        <f t="shared" si="509"/>
        <v>1.1110501230798422</v>
      </c>
      <c r="CQ224" s="388">
        <v>1</v>
      </c>
      <c r="CR224" s="388">
        <f t="shared" si="510"/>
        <v>1.0154949974851248</v>
      </c>
      <c r="CS224" s="388">
        <f t="shared" si="511"/>
        <v>1.2566622415440738</v>
      </c>
      <c r="CT224" s="388">
        <f t="shared" si="512"/>
        <v>1.2566622415440738</v>
      </c>
      <c r="CU224" s="388"/>
      <c r="CV224" s="388">
        <f t="shared" si="547"/>
        <v>0.96299276852454019</v>
      </c>
      <c r="CY224" s="334"/>
      <c r="DA224" s="379">
        <f t="shared" si="513"/>
        <v>0.21907494057649321</v>
      </c>
      <c r="DB224" s="379">
        <f t="shared" si="514"/>
        <v>0.60553657229881419</v>
      </c>
      <c r="DC224" s="379">
        <f t="shared" si="515"/>
        <v>0.17538848712469257</v>
      </c>
      <c r="DD224" s="379">
        <f t="shared" si="516"/>
        <v>0</v>
      </c>
      <c r="DF224" s="379">
        <f t="shared" si="548"/>
        <v>0.2461996588452954</v>
      </c>
      <c r="DG224" s="379">
        <f t="shared" si="549"/>
        <v>0.58400131993194249</v>
      </c>
      <c r="DH224" s="379">
        <f t="shared" si="550"/>
        <v>0.16836997360557027</v>
      </c>
      <c r="DI224" s="379"/>
      <c r="DJ224" s="379">
        <f t="shared" si="551"/>
        <v>0.99857095238280813</v>
      </c>
      <c r="DK224" s="379"/>
      <c r="DL224" s="379">
        <f t="shared" si="552"/>
        <v>0.24655199338395464</v>
      </c>
      <c r="DM224" s="379">
        <f t="shared" si="553"/>
        <v>0.58483707996751555</v>
      </c>
      <c r="DN224" s="379">
        <f t="shared" si="554"/>
        <v>0.16861092664852986</v>
      </c>
      <c r="DO224" s="379">
        <f t="shared" si="555"/>
        <v>0</v>
      </c>
      <c r="DR224" s="379">
        <f t="shared" si="564"/>
        <v>-0.34696431024218299</v>
      </c>
      <c r="DS224" s="379">
        <f t="shared" si="565"/>
        <v>-4.8012722241280942E-3</v>
      </c>
      <c r="DT224" s="379">
        <f t="shared" si="566"/>
        <v>3.3506993977258271E-3</v>
      </c>
      <c r="DU224" s="379">
        <f t="shared" si="567"/>
        <v>0</v>
      </c>
      <c r="DW224" s="379">
        <f t="shared" si="557"/>
        <v>-4.6406688877976658E-2</v>
      </c>
      <c r="DX224" s="379">
        <f t="shared" si="558"/>
        <v>-1.5807586778967227E-3</v>
      </c>
      <c r="DY224" s="379">
        <f t="shared" si="559"/>
        <v>1.9729368091969488E-2</v>
      </c>
      <c r="DZ224" s="379">
        <f t="shared" si="560"/>
        <v>0</v>
      </c>
      <c r="EA224" s="379"/>
      <c r="EC224" s="379">
        <f t="shared" si="568"/>
        <v>8.2386856579038756E-2</v>
      </c>
      <c r="ED224" s="379">
        <f t="shared" si="569"/>
        <v>-3.9014029874723799E-3</v>
      </c>
      <c r="EE224" s="379">
        <f t="shared" si="570"/>
        <v>-2.273481497698274E-2</v>
      </c>
      <c r="EF224" s="379"/>
      <c r="EH224" s="379">
        <f t="shared" si="562"/>
        <v>0</v>
      </c>
      <c r="EI224" s="379">
        <f t="shared" si="562"/>
        <v>1.2516136435476938E-3</v>
      </c>
      <c r="EJ224" s="379">
        <f t="shared" si="562"/>
        <v>0</v>
      </c>
      <c r="EK224" s="379">
        <f t="shared" si="562"/>
        <v>0</v>
      </c>
      <c r="EM224" s="379">
        <f t="shared" si="571"/>
        <v>0</v>
      </c>
      <c r="EN224" s="379">
        <f t="shared" si="572"/>
        <v>1.2516136435476938E-3</v>
      </c>
      <c r="EO224" s="379">
        <f t="shared" si="573"/>
        <v>0</v>
      </c>
      <c r="EP224" s="379">
        <v>1</v>
      </c>
      <c r="ER224" s="379">
        <f t="shared" si="563"/>
        <v>0</v>
      </c>
      <c r="ES224" s="379">
        <f t="shared" si="563"/>
        <v>0</v>
      </c>
      <c r="ET224" s="379">
        <f t="shared" si="563"/>
        <v>0</v>
      </c>
      <c r="EU224" s="379">
        <f t="shared" si="563"/>
        <v>0</v>
      </c>
      <c r="EX224" s="379">
        <f t="shared" si="479"/>
        <v>0.91595527692227241</v>
      </c>
      <c r="EY224" s="379">
        <f t="shared" si="480"/>
        <v>1.1253869980293403</v>
      </c>
      <c r="EZ224" s="379">
        <f t="shared" si="576"/>
        <v>1.0154949974851248</v>
      </c>
      <c r="FA224" s="379"/>
      <c r="FB224" s="379">
        <f t="shared" si="486"/>
        <v>0.99100117309674352</v>
      </c>
      <c r="FC224" s="379">
        <f t="shared" si="481"/>
        <v>1.1594905654078105</v>
      </c>
      <c r="FD224" s="379">
        <f t="shared" si="577"/>
        <v>0.8134998237502411</v>
      </c>
      <c r="FE224" s="379"/>
      <c r="FF224" s="379">
        <f t="shared" si="487"/>
        <v>1.0142988852514054</v>
      </c>
      <c r="FG224" s="379">
        <f t="shared" si="482"/>
        <v>0.81802068162850994</v>
      </c>
      <c r="FH224" s="379">
        <f t="shared" si="578"/>
        <v>1.0654471471481546</v>
      </c>
      <c r="FI224" s="379"/>
      <c r="FJ224" s="379">
        <f t="shared" si="483"/>
        <v>1.00073225803865</v>
      </c>
      <c r="FK224" s="379">
        <f t="shared" si="484"/>
        <v>1.0360837766254425</v>
      </c>
      <c r="FL224" s="379">
        <f t="shared" si="579"/>
        <v>1.1110501230798422</v>
      </c>
      <c r="FN224" s="379">
        <f t="shared" si="488"/>
        <v>0.99100117309674352</v>
      </c>
      <c r="FO224" s="379">
        <f t="shared" si="485"/>
        <v>1.1594905654078105</v>
      </c>
      <c r="FP224" s="379">
        <f t="shared" si="580"/>
        <v>0.8134998237502411</v>
      </c>
      <c r="FR224" s="336"/>
    </row>
    <row r="225" spans="1:174" x14ac:dyDescent="0.2">
      <c r="A225" s="373" t="s">
        <v>115</v>
      </c>
      <c r="B225" s="330">
        <f t="shared" si="478"/>
        <v>1998</v>
      </c>
      <c r="D225" s="384">
        <f>NonManufacturing_Data!L40</f>
        <v>107.5933580952381</v>
      </c>
      <c r="E225" s="384">
        <f>Mining!H222</f>
        <v>275.53207006901897</v>
      </c>
      <c r="F225" s="384">
        <f>NonManufacturing_Data!N40</f>
        <v>88.520847224451828</v>
      </c>
      <c r="G225" s="384"/>
      <c r="H225" s="384">
        <f t="shared" si="581"/>
        <v>471.64627538870889</v>
      </c>
      <c r="J225" s="390">
        <f t="shared" si="582"/>
        <v>369355.39515</v>
      </c>
      <c r="K225" s="390">
        <f t="shared" si="582"/>
        <v>476550.53995999997</v>
      </c>
      <c r="L225" s="390">
        <f t="shared" si="582"/>
        <v>1317843.4204000002</v>
      </c>
      <c r="M225" s="390"/>
      <c r="N225" s="390">
        <f t="shared" si="520"/>
        <v>2163749.3555100001</v>
      </c>
      <c r="P225" s="384">
        <f t="shared" si="583"/>
        <v>113962.16524</v>
      </c>
      <c r="Q225" s="384">
        <f t="shared" si="583"/>
        <v>316459.97395500302</v>
      </c>
      <c r="R225" s="384">
        <f t="shared" si="583"/>
        <v>723019.78674000001</v>
      </c>
      <c r="S225" s="399"/>
      <c r="T225" s="384">
        <f t="shared" si="521"/>
        <v>1153441.925935003</v>
      </c>
      <c r="U225" s="384">
        <f t="shared" si="496"/>
        <v>1113243.0950547389</v>
      </c>
      <c r="W225" s="393">
        <f t="shared" si="522"/>
        <v>0.29130035599329218</v>
      </c>
      <c r="X225" s="393">
        <f t="shared" si="523"/>
        <v>0.57818016551223761</v>
      </c>
      <c r="Y225" s="393">
        <f t="shared" si="524"/>
        <v>6.7170990008496925E-2</v>
      </c>
      <c r="Z225" s="384"/>
      <c r="AA225" s="384">
        <f t="shared" si="525"/>
        <v>0.2179763909288564</v>
      </c>
      <c r="AD225" s="393">
        <f t="shared" si="526"/>
        <v>0.94411472323863421</v>
      </c>
      <c r="AE225" s="393">
        <f t="shared" si="527"/>
        <v>0.87066957196993411</v>
      </c>
      <c r="AF225" s="393">
        <f t="shared" si="528"/>
        <v>0.12243212267202332</v>
      </c>
      <c r="AG225" s="384"/>
      <c r="AH225" s="393">
        <f t="shared" si="529"/>
        <v>0.42366871843522885</v>
      </c>
      <c r="AJ225" s="394">
        <f t="shared" si="530"/>
        <v>1.0093253196123924</v>
      </c>
      <c r="AK225" s="394">
        <f t="shared" si="531"/>
        <v>1.1882899186778533</v>
      </c>
      <c r="AL225" s="394">
        <f t="shared" si="532"/>
        <v>1.3993770995070653</v>
      </c>
      <c r="AM225" s="395"/>
      <c r="AN225" s="394">
        <f t="shared" si="533"/>
        <v>1.0920363003974516</v>
      </c>
      <c r="AP225" s="389">
        <f t="shared" si="534"/>
        <v>3.2410352538682599</v>
      </c>
      <c r="AQ225" s="389">
        <f t="shared" si="535"/>
        <v>1.5058793502516055</v>
      </c>
      <c r="AR225" s="389">
        <f t="shared" si="536"/>
        <v>1.8226934373981392</v>
      </c>
      <c r="AS225" s="389"/>
      <c r="AT225" s="389">
        <f t="shared" si="537"/>
        <v>1.8759066294178806</v>
      </c>
      <c r="AV225" s="389">
        <f t="shared" si="584"/>
        <v>0.10236952355352036</v>
      </c>
      <c r="AW225" s="389">
        <f t="shared" si="584"/>
        <v>0.28426852621928228</v>
      </c>
      <c r="AX225" s="389">
        <f t="shared" si="584"/>
        <v>0.64947161132353459</v>
      </c>
      <c r="AY225" s="402"/>
      <c r="AZ225" s="389">
        <f t="shared" si="501"/>
        <v>1</v>
      </c>
      <c r="BC225" s="379">
        <f t="shared" si="502"/>
        <v>1.0093253196123924</v>
      </c>
      <c r="BD225" s="379">
        <f t="shared" si="503"/>
        <v>1.1882899186778533</v>
      </c>
      <c r="BE225" s="379">
        <f t="shared" si="504"/>
        <v>1.3993770995070653</v>
      </c>
      <c r="BF225" s="379" t="e">
        <f t="shared" si="505"/>
        <v>#DIV/0!</v>
      </c>
      <c r="BG225" s="379"/>
      <c r="BH225" s="379"/>
      <c r="BI225" s="379"/>
      <c r="BJ225" s="379"/>
      <c r="BK225" s="379"/>
      <c r="BL225" s="379"/>
      <c r="BM225" s="379"/>
      <c r="BN225" s="379"/>
      <c r="BO225" s="379"/>
      <c r="BP225" s="379"/>
      <c r="BQ225" s="379"/>
      <c r="BR225" s="387">
        <f t="shared" si="541"/>
        <v>1.0093253196123924</v>
      </c>
      <c r="BS225" s="396">
        <f>Mining!BZ222</f>
        <v>0.99182200833714307</v>
      </c>
      <c r="BT225" s="387">
        <f t="shared" si="506"/>
        <v>1.3993770995070653</v>
      </c>
      <c r="BU225" s="387">
        <v>1</v>
      </c>
      <c r="BV225" s="387"/>
      <c r="BW225" s="387">
        <v>1</v>
      </c>
      <c r="BX225" s="396">
        <f>Mining!BW222</f>
        <v>1.1980878713007201</v>
      </c>
      <c r="BY225" s="387">
        <v>1</v>
      </c>
      <c r="BZ225" s="387">
        <v>1</v>
      </c>
      <c r="CB225" s="664">
        <f t="shared" si="542"/>
        <v>0.10236952355352036</v>
      </c>
      <c r="CC225" s="664">
        <f t="shared" si="543"/>
        <v>0.28426852621928228</v>
      </c>
      <c r="CD225" s="664">
        <f t="shared" si="544"/>
        <v>0.64947161132353459</v>
      </c>
      <c r="CE225" s="664"/>
      <c r="CG225" s="664">
        <v>1</v>
      </c>
      <c r="CH225" s="664">
        <v>1</v>
      </c>
      <c r="CI225" s="664">
        <v>1</v>
      </c>
      <c r="CJ225" s="664">
        <v>1</v>
      </c>
      <c r="CL225" s="388">
        <f t="shared" si="575"/>
        <v>1.3286415726793017</v>
      </c>
      <c r="CM225" s="388">
        <f t="shared" si="546"/>
        <v>0.99261442742362338</v>
      </c>
      <c r="CN225" s="388">
        <f t="shared" si="507"/>
        <v>0.80177563726014378</v>
      </c>
      <c r="CO225" s="388">
        <f t="shared" si="508"/>
        <v>1.053807942291531</v>
      </c>
      <c r="CP225" s="388">
        <f t="shared" si="509"/>
        <v>1.1192698409190902</v>
      </c>
      <c r="CQ225" s="388">
        <v>1</v>
      </c>
      <c r="CR225" s="388">
        <f t="shared" si="510"/>
        <v>1.0496184559083483</v>
      </c>
      <c r="CS225" s="388">
        <f t="shared" si="511"/>
        <v>1.3188287939162875</v>
      </c>
      <c r="CT225" s="388">
        <f t="shared" si="512"/>
        <v>1.3188287939162875</v>
      </c>
      <c r="CU225" s="388"/>
      <c r="CV225" s="388">
        <f t="shared" si="547"/>
        <v>0.94569071440784325</v>
      </c>
      <c r="CY225" s="334"/>
      <c r="DA225" s="379">
        <f t="shared" si="513"/>
        <v>0.22812298900603989</v>
      </c>
      <c r="DB225" s="379">
        <f t="shared" si="514"/>
        <v>0.58419218903390735</v>
      </c>
      <c r="DC225" s="379">
        <f t="shared" si="515"/>
        <v>0.18768482196005273</v>
      </c>
      <c r="DD225" s="379">
        <f t="shared" si="516"/>
        <v>0</v>
      </c>
      <c r="DF225" s="379">
        <f t="shared" si="548"/>
        <v>0.2235684502942831</v>
      </c>
      <c r="DG225" s="379">
        <f t="shared" si="549"/>
        <v>0.59480055354022598</v>
      </c>
      <c r="DH225" s="379">
        <f t="shared" si="550"/>
        <v>0.18146722589838418</v>
      </c>
      <c r="DI225" s="379"/>
      <c r="DJ225" s="379">
        <f t="shared" si="551"/>
        <v>0.99983622973289321</v>
      </c>
      <c r="DK225" s="379"/>
      <c r="DL225" s="379">
        <f t="shared" si="552"/>
        <v>0.22360507015634903</v>
      </c>
      <c r="DM225" s="379">
        <f t="shared" si="553"/>
        <v>0.59489798014133499</v>
      </c>
      <c r="DN225" s="379">
        <f t="shared" si="554"/>
        <v>0.181496949702316</v>
      </c>
      <c r="DO225" s="379">
        <f t="shared" si="555"/>
        <v>0</v>
      </c>
      <c r="DR225" s="379">
        <f t="shared" si="564"/>
        <v>8.0326249524584295E-2</v>
      </c>
      <c r="DS225" s="379">
        <f t="shared" si="565"/>
        <v>1.0188398666403992E-2</v>
      </c>
      <c r="DT225" s="379">
        <f t="shared" si="566"/>
        <v>4.9742612795542387E-2</v>
      </c>
      <c r="DU225" s="379">
        <f t="shared" si="567"/>
        <v>0</v>
      </c>
      <c r="DW225" s="379">
        <f t="shared" si="557"/>
        <v>4.1602552630921268E-2</v>
      </c>
      <c r="DX225" s="379">
        <f t="shared" si="558"/>
        <v>-4.5840728784326344E-2</v>
      </c>
      <c r="DY225" s="379">
        <f t="shared" si="559"/>
        <v>1.9014754536274232E-2</v>
      </c>
      <c r="DZ225" s="379">
        <f t="shared" si="560"/>
        <v>0</v>
      </c>
      <c r="EA225" s="379"/>
      <c r="EC225" s="379">
        <f t="shared" si="568"/>
        <v>-6.6537539154332304E-2</v>
      </c>
      <c r="ED225" s="379">
        <f t="shared" si="569"/>
        <v>2.2973826481631058E-3</v>
      </c>
      <c r="EE225" s="379">
        <f t="shared" si="570"/>
        <v>1.3923489458395027E-2</v>
      </c>
      <c r="EF225" s="379"/>
      <c r="EH225" s="379">
        <f t="shared" si="562"/>
        <v>0</v>
      </c>
      <c r="EI225" s="379">
        <f t="shared" si="562"/>
        <v>1.2390225352461638E-2</v>
      </c>
      <c r="EJ225" s="379">
        <f t="shared" si="562"/>
        <v>0</v>
      </c>
      <c r="EK225" s="379">
        <f t="shared" si="562"/>
        <v>0</v>
      </c>
      <c r="EM225" s="379">
        <f t="shared" si="571"/>
        <v>0</v>
      </c>
      <c r="EN225" s="379">
        <f t="shared" si="572"/>
        <v>1.2390225352461638E-2</v>
      </c>
      <c r="EO225" s="379">
        <f t="shared" si="573"/>
        <v>0</v>
      </c>
      <c r="EP225" s="379">
        <v>1</v>
      </c>
      <c r="ER225" s="379">
        <f t="shared" si="563"/>
        <v>0</v>
      </c>
      <c r="ES225" s="379">
        <f t="shared" si="563"/>
        <v>0</v>
      </c>
      <c r="ET225" s="379">
        <f t="shared" si="563"/>
        <v>0</v>
      </c>
      <c r="EU225" s="379">
        <f t="shared" si="563"/>
        <v>0</v>
      </c>
      <c r="EX225" s="379">
        <f t="shared" si="479"/>
        <v>1.0336027833792687</v>
      </c>
      <c r="EY225" s="379">
        <f t="shared" si="480"/>
        <v>1.1632031335419657</v>
      </c>
      <c r="EZ225" s="379">
        <f t="shared" si="576"/>
        <v>1.0496184559083483</v>
      </c>
      <c r="FA225" s="379"/>
      <c r="FB225" s="379">
        <f t="shared" si="486"/>
        <v>0.98558796677293814</v>
      </c>
      <c r="FC225" s="379">
        <f t="shared" si="481"/>
        <v>1.1427799488526884</v>
      </c>
      <c r="FD225" s="379">
        <f t="shared" si="577"/>
        <v>0.80177563726014378</v>
      </c>
      <c r="FE225" s="379"/>
      <c r="FF225" s="379">
        <f t="shared" si="487"/>
        <v>0.98907575576341078</v>
      </c>
      <c r="FG225" s="379">
        <f t="shared" si="482"/>
        <v>0.8090844239118189</v>
      </c>
      <c r="FH225" s="379">
        <f t="shared" si="578"/>
        <v>1.053807942291531</v>
      </c>
      <c r="FI225" s="379"/>
      <c r="FJ225" s="379">
        <f t="shared" si="483"/>
        <v>1.0073981521341835</v>
      </c>
      <c r="FK225" s="379">
        <f t="shared" si="484"/>
        <v>1.0437488820286769</v>
      </c>
      <c r="FL225" s="379">
        <f t="shared" si="579"/>
        <v>1.1192698409190902</v>
      </c>
      <c r="FN225" s="379">
        <f t="shared" si="488"/>
        <v>0.98558796677293814</v>
      </c>
      <c r="FO225" s="379">
        <f t="shared" si="485"/>
        <v>1.1427799488526884</v>
      </c>
      <c r="FP225" s="379">
        <f t="shared" si="580"/>
        <v>0.80177563726014378</v>
      </c>
      <c r="FR225" s="336"/>
    </row>
    <row r="226" spans="1:174" x14ac:dyDescent="0.2">
      <c r="A226" s="373" t="s">
        <v>115</v>
      </c>
      <c r="B226" s="330">
        <f t="shared" si="478"/>
        <v>1999</v>
      </c>
      <c r="D226" s="384">
        <f>NonManufacturing_Data!L41</f>
        <v>90.949622095238098</v>
      </c>
      <c r="E226" s="384">
        <f>Mining!H223</f>
        <v>263.87918054781761</v>
      </c>
      <c r="F226" s="384">
        <f>NonManufacturing_Data!N41</f>
        <v>96.579353729080452</v>
      </c>
      <c r="G226" s="384"/>
      <c r="H226" s="384">
        <f t="shared" si="581"/>
        <v>451.4081563721362</v>
      </c>
      <c r="J226" s="390">
        <f t="shared" si="582"/>
        <v>377782.38647999993</v>
      </c>
      <c r="K226" s="390">
        <f t="shared" si="582"/>
        <v>452490.52017999999</v>
      </c>
      <c r="L226" s="390">
        <f t="shared" si="582"/>
        <v>1371271.5380000002</v>
      </c>
      <c r="M226" s="390"/>
      <c r="N226" s="390">
        <f t="shared" si="520"/>
        <v>2201544.44466</v>
      </c>
      <c r="P226" s="384">
        <f t="shared" si="583"/>
        <v>116824.77282</v>
      </c>
      <c r="Q226" s="384">
        <f t="shared" si="583"/>
        <v>305648.33814417385</v>
      </c>
      <c r="R226" s="384">
        <f t="shared" si="583"/>
        <v>752832.46826999995</v>
      </c>
      <c r="S226" s="399"/>
      <c r="T226" s="384">
        <f t="shared" si="521"/>
        <v>1175305.5792341738</v>
      </c>
      <c r="U226" s="384">
        <f t="shared" si="496"/>
        <v>1145336.1228106003</v>
      </c>
      <c r="W226" s="393">
        <f t="shared" si="522"/>
        <v>0.24074606268085777</v>
      </c>
      <c r="X226" s="393">
        <f t="shared" si="523"/>
        <v>0.58317062740418713</v>
      </c>
      <c r="Y226" s="393">
        <f t="shared" si="524"/>
        <v>7.0430509970287478E-2</v>
      </c>
      <c r="Z226" s="384"/>
      <c r="AA226" s="384">
        <f t="shared" si="525"/>
        <v>0.20504158227060018</v>
      </c>
      <c r="AD226" s="393">
        <f t="shared" si="526"/>
        <v>0.77851315178990732</v>
      </c>
      <c r="AE226" s="393">
        <f t="shared" si="527"/>
        <v>0.8633424351332355</v>
      </c>
      <c r="AF226" s="393">
        <f t="shared" si="528"/>
        <v>0.12828797614297729</v>
      </c>
      <c r="AG226" s="384"/>
      <c r="AH226" s="393">
        <f t="shared" si="529"/>
        <v>0.3941272325056876</v>
      </c>
      <c r="AJ226" s="394">
        <f t="shared" si="530"/>
        <v>0.8341599715256689</v>
      </c>
      <c r="AK226" s="394">
        <f t="shared" si="531"/>
        <v>1.1985464371637404</v>
      </c>
      <c r="AL226" s="394">
        <f t="shared" si="532"/>
        <v>1.4672828664064195</v>
      </c>
      <c r="AM226" s="395"/>
      <c r="AN226" s="394">
        <f t="shared" si="533"/>
        <v>1.0272344173434227</v>
      </c>
      <c r="AP226" s="389">
        <f t="shared" si="534"/>
        <v>3.2337523742680445</v>
      </c>
      <c r="AQ226" s="389">
        <f t="shared" si="535"/>
        <v>1.4804285307992118</v>
      </c>
      <c r="AR226" s="389">
        <f t="shared" si="536"/>
        <v>1.8214829936216299</v>
      </c>
      <c r="AS226" s="389"/>
      <c r="AT226" s="389">
        <f t="shared" si="537"/>
        <v>1.8731676966040789</v>
      </c>
      <c r="AV226" s="389">
        <f t="shared" si="584"/>
        <v>0.10200042633189423</v>
      </c>
      <c r="AW226" s="389">
        <f t="shared" si="584"/>
        <v>0.26686344039697918</v>
      </c>
      <c r="AX226" s="389">
        <f t="shared" si="584"/>
        <v>0.65730264965588003</v>
      </c>
      <c r="AY226" s="402"/>
      <c r="AZ226" s="389">
        <f t="shared" si="501"/>
        <v>1</v>
      </c>
      <c r="BC226" s="379">
        <f t="shared" si="502"/>
        <v>0.8341599715256689</v>
      </c>
      <c r="BD226" s="379">
        <f t="shared" si="503"/>
        <v>1.1985464371637404</v>
      </c>
      <c r="BE226" s="379">
        <f t="shared" si="504"/>
        <v>1.4672828664064195</v>
      </c>
      <c r="BF226" s="379" t="e">
        <f t="shared" si="505"/>
        <v>#DIV/0!</v>
      </c>
      <c r="BG226" s="379"/>
      <c r="BH226" s="379"/>
      <c r="BI226" s="379"/>
      <c r="BJ226" s="379"/>
      <c r="BK226" s="379"/>
      <c r="BL226" s="379"/>
      <c r="BM226" s="379"/>
      <c r="BN226" s="379"/>
      <c r="BO226" s="379"/>
      <c r="BP226" s="379"/>
      <c r="BQ226" s="379"/>
      <c r="BR226" s="387">
        <f t="shared" si="541"/>
        <v>0.8341599715256689</v>
      </c>
      <c r="BS226" s="396">
        <f>Mining!BZ223</f>
        <v>0.97540636192155716</v>
      </c>
      <c r="BT226" s="387">
        <f t="shared" si="506"/>
        <v>1.4672828664064195</v>
      </c>
      <c r="BU226" s="387">
        <v>1</v>
      </c>
      <c r="BV226" s="387"/>
      <c r="BW226" s="387">
        <v>1</v>
      </c>
      <c r="BX226" s="396">
        <f>Mining!BW223</f>
        <v>1.2287662700934163</v>
      </c>
      <c r="BY226" s="387">
        <v>1</v>
      </c>
      <c r="BZ226" s="387">
        <v>1</v>
      </c>
      <c r="CB226" s="664">
        <f t="shared" si="542"/>
        <v>0.10200042633189423</v>
      </c>
      <c r="CC226" s="664">
        <f t="shared" si="543"/>
        <v>0.26686344039697918</v>
      </c>
      <c r="CD226" s="664">
        <f t="shared" si="544"/>
        <v>0.65730264965588003</v>
      </c>
      <c r="CE226" s="664"/>
      <c r="CG226" s="664">
        <v>1</v>
      </c>
      <c r="CH226" s="664">
        <v>1</v>
      </c>
      <c r="CI226" s="664">
        <v>1</v>
      </c>
      <c r="CJ226" s="664">
        <v>1</v>
      </c>
      <c r="CL226" s="388">
        <f t="shared" si="575"/>
        <v>1.3538261598273522</v>
      </c>
      <c r="CM226" s="388">
        <f t="shared" si="546"/>
        <v>0.92340161121784625</v>
      </c>
      <c r="CN226" s="388">
        <f t="shared" si="507"/>
        <v>0.79333536269417038</v>
      </c>
      <c r="CO226" s="388">
        <f t="shared" si="508"/>
        <v>1.017243447661675</v>
      </c>
      <c r="CP226" s="388">
        <f t="shared" si="509"/>
        <v>1.1359396704472335</v>
      </c>
      <c r="CQ226" s="388">
        <v>1</v>
      </c>
      <c r="CR226" s="388">
        <f t="shared" si="510"/>
        <v>1.0072879693121135</v>
      </c>
      <c r="CS226" s="388">
        <f t="shared" si="511"/>
        <v>1.2501252572934465</v>
      </c>
      <c r="CT226" s="388">
        <f t="shared" si="512"/>
        <v>1.2501252572934465</v>
      </c>
      <c r="CU226" s="388"/>
      <c r="CV226" s="388">
        <f t="shared" si="547"/>
        <v>0.91672057976473798</v>
      </c>
      <c r="CY226" s="334"/>
      <c r="DA226" s="379">
        <f t="shared" si="513"/>
        <v>0.20147979342282901</v>
      </c>
      <c r="DB226" s="379">
        <f t="shared" si="514"/>
        <v>0.5845689246480481</v>
      </c>
      <c r="DC226" s="379">
        <f t="shared" si="515"/>
        <v>0.21395128192912277</v>
      </c>
      <c r="DD226" s="379">
        <f t="shared" si="516"/>
        <v>0</v>
      </c>
      <c r="DF226" s="379">
        <f t="shared" si="548"/>
        <v>0.21452571429780329</v>
      </c>
      <c r="DG226" s="379">
        <f t="shared" si="549"/>
        <v>0.584380536601671</v>
      </c>
      <c r="DH226" s="379">
        <f t="shared" si="550"/>
        <v>0.20053142616482869</v>
      </c>
      <c r="DI226" s="379"/>
      <c r="DJ226" s="379">
        <f t="shared" si="551"/>
        <v>0.99943767706430298</v>
      </c>
      <c r="DK226" s="379"/>
      <c r="DL226" s="379">
        <f t="shared" si="552"/>
        <v>0.21464641489996669</v>
      </c>
      <c r="DM226" s="379">
        <f t="shared" si="553"/>
        <v>0.58470933206980991</v>
      </c>
      <c r="DN226" s="379">
        <f t="shared" si="554"/>
        <v>0.20064425303022337</v>
      </c>
      <c r="DO226" s="379">
        <f t="shared" si="555"/>
        <v>0</v>
      </c>
      <c r="DR226" s="379">
        <f t="shared" si="564"/>
        <v>-0.19061218989386766</v>
      </c>
      <c r="DS226" s="379">
        <f t="shared" si="565"/>
        <v>-1.6689498479827983E-2</v>
      </c>
      <c r="DT226" s="379">
        <f t="shared" si="566"/>
        <v>4.7385091522360319E-2</v>
      </c>
      <c r="DU226" s="379">
        <f t="shared" si="567"/>
        <v>0</v>
      </c>
      <c r="DW226" s="379">
        <f t="shared" si="557"/>
        <v>-2.24961283362396E-3</v>
      </c>
      <c r="DX226" s="379">
        <f t="shared" si="558"/>
        <v>-1.7045419751325619E-2</v>
      </c>
      <c r="DY226" s="379">
        <f t="shared" si="559"/>
        <v>-6.6431680459900382E-4</v>
      </c>
      <c r="DZ226" s="379">
        <f t="shared" si="560"/>
        <v>0</v>
      </c>
      <c r="EA226" s="379"/>
      <c r="EC226" s="379">
        <f t="shared" si="568"/>
        <v>-3.6120537596829555E-3</v>
      </c>
      <c r="ED226" s="379">
        <f t="shared" si="569"/>
        <v>-6.3182237927184234E-2</v>
      </c>
      <c r="EE226" s="379">
        <f t="shared" si="570"/>
        <v>1.1985439735866884E-2</v>
      </c>
      <c r="EF226" s="379"/>
      <c r="EH226" s="379">
        <f t="shared" si="562"/>
        <v>0</v>
      </c>
      <c r="EI226" s="379">
        <f t="shared" si="562"/>
        <v>2.5283788231726306E-2</v>
      </c>
      <c r="EJ226" s="379">
        <f t="shared" si="562"/>
        <v>0</v>
      </c>
      <c r="EK226" s="379">
        <f t="shared" si="562"/>
        <v>0</v>
      </c>
      <c r="EM226" s="379">
        <f t="shared" si="571"/>
        <v>0</v>
      </c>
      <c r="EN226" s="379">
        <f t="shared" si="572"/>
        <v>2.5283788231726306E-2</v>
      </c>
      <c r="EO226" s="379">
        <f t="shared" si="573"/>
        <v>0</v>
      </c>
      <c r="EP226" s="379">
        <v>1</v>
      </c>
      <c r="ER226" s="379">
        <f t="shared" si="563"/>
        <v>0</v>
      </c>
      <c r="ES226" s="379">
        <f t="shared" si="563"/>
        <v>0</v>
      </c>
      <c r="ET226" s="379">
        <f t="shared" si="563"/>
        <v>0</v>
      </c>
      <c r="EU226" s="379">
        <f t="shared" si="563"/>
        <v>0</v>
      </c>
      <c r="EX226" s="379">
        <f t="shared" si="479"/>
        <v>0.95967059615048234</v>
      </c>
      <c r="EY226" s="379">
        <f t="shared" si="480"/>
        <v>1.1162918446103274</v>
      </c>
      <c r="EZ226" s="379">
        <f t="shared" si="576"/>
        <v>1.0072879693121135</v>
      </c>
      <c r="FA226" s="379"/>
      <c r="FB226" s="379">
        <f t="shared" si="486"/>
        <v>0.98947302191069841</v>
      </c>
      <c r="FC226" s="379">
        <f t="shared" si="481"/>
        <v>1.130749929370223</v>
      </c>
      <c r="FD226" s="379">
        <f t="shared" si="577"/>
        <v>0.79333536269417038</v>
      </c>
      <c r="FE226" s="379"/>
      <c r="FF226" s="379">
        <f t="shared" si="487"/>
        <v>0.96530250611857649</v>
      </c>
      <c r="FG226" s="379">
        <f t="shared" si="482"/>
        <v>0.78101122206358353</v>
      </c>
      <c r="FH226" s="379">
        <f t="shared" si="578"/>
        <v>1.017243447661675</v>
      </c>
      <c r="FI226" s="379"/>
      <c r="FJ226" s="379">
        <f t="shared" si="483"/>
        <v>1.0148934858411398</v>
      </c>
      <c r="FK226" s="379">
        <f t="shared" si="484"/>
        <v>1.0592939412248765</v>
      </c>
      <c r="FL226" s="379">
        <f t="shared" si="579"/>
        <v>1.1359396704472335</v>
      </c>
      <c r="FN226" s="379">
        <f t="shared" si="488"/>
        <v>0.98947302191069841</v>
      </c>
      <c r="FO226" s="379">
        <f t="shared" si="485"/>
        <v>1.130749929370223</v>
      </c>
      <c r="FP226" s="379">
        <f t="shared" si="580"/>
        <v>0.79333536269417038</v>
      </c>
      <c r="FR226" s="336"/>
    </row>
    <row r="227" spans="1:174" x14ac:dyDescent="0.2">
      <c r="A227" s="373" t="s">
        <v>115</v>
      </c>
      <c r="B227" s="330">
        <f t="shared" si="478"/>
        <v>2000</v>
      </c>
      <c r="D227" s="384">
        <f>NonManufacturing_Data!L42</f>
        <v>101.55671771428572</v>
      </c>
      <c r="E227" s="384">
        <f>Mining!H224</f>
        <v>263.89672207523137</v>
      </c>
      <c r="F227" s="384">
        <f>NonManufacturing_Data!N42</f>
        <v>105.2118398876238</v>
      </c>
      <c r="G227" s="384"/>
      <c r="H227" s="384">
        <f t="shared" si="581"/>
        <v>470.66527967714092</v>
      </c>
      <c r="J227" s="390">
        <f t="shared" si="582"/>
        <v>382740.39486</v>
      </c>
      <c r="K227" s="390">
        <f t="shared" si="582"/>
        <v>475849.22902999993</v>
      </c>
      <c r="L227" s="390">
        <f t="shared" si="582"/>
        <v>1427762.2085999998</v>
      </c>
      <c r="M227" s="390"/>
      <c r="N227" s="390">
        <f t="shared" si="520"/>
        <v>2286351.8324899999</v>
      </c>
      <c r="P227" s="384">
        <f t="shared" si="583"/>
        <v>138243.69041000001</v>
      </c>
      <c r="Q227" s="384">
        <f t="shared" si="583"/>
        <v>271295.68509155762</v>
      </c>
      <c r="R227" s="384">
        <f t="shared" si="583"/>
        <v>783314.78679000004</v>
      </c>
      <c r="S227" s="399"/>
      <c r="T227" s="384">
        <f t="shared" si="521"/>
        <v>1192854.1622915575</v>
      </c>
      <c r="U227" s="384">
        <f t="shared" si="496"/>
        <v>1179948.0529703486</v>
      </c>
      <c r="W227" s="393">
        <f t="shared" si="522"/>
        <v>0.26534099634671032</v>
      </c>
      <c r="X227" s="393">
        <f t="shared" si="523"/>
        <v>0.55458053933001961</v>
      </c>
      <c r="Y227" s="393">
        <f t="shared" si="524"/>
        <v>7.3690029932078016E-2</v>
      </c>
      <c r="Z227" s="384"/>
      <c r="AA227" s="384">
        <f t="shared" si="525"/>
        <v>0.20585864038456098</v>
      </c>
      <c r="AD227" s="393">
        <f t="shared" si="526"/>
        <v>0.73462099726281249</v>
      </c>
      <c r="AE227" s="393">
        <f t="shared" si="527"/>
        <v>0.97272731037417992</v>
      </c>
      <c r="AF227" s="393">
        <f t="shared" si="528"/>
        <v>0.13431616721902914</v>
      </c>
      <c r="AG227" s="384"/>
      <c r="AH227" s="393">
        <f t="shared" si="529"/>
        <v>0.39888644122282257</v>
      </c>
      <c r="AJ227" s="394">
        <f t="shared" si="530"/>
        <v>0.91937884878548193</v>
      </c>
      <c r="AK227" s="394">
        <f t="shared" si="531"/>
        <v>1.139787393773612</v>
      </c>
      <c r="AL227" s="394">
        <f t="shared" si="532"/>
        <v>1.5351886333057734</v>
      </c>
      <c r="AM227" s="395"/>
      <c r="AN227" s="394">
        <f t="shared" si="533"/>
        <v>1.031327783217485</v>
      </c>
      <c r="AP227" s="389">
        <f t="shared" si="534"/>
        <v>2.7685921413474799</v>
      </c>
      <c r="AQ227" s="389">
        <f t="shared" si="535"/>
        <v>1.7539874578890151</v>
      </c>
      <c r="AR227" s="389">
        <f t="shared" si="536"/>
        <v>1.8227183153926221</v>
      </c>
      <c r="AS227" s="389"/>
      <c r="AT227" s="389">
        <f t="shared" si="537"/>
        <v>1.9167069242544752</v>
      </c>
      <c r="AV227" s="389">
        <f t="shared" si="584"/>
        <v>0.11716082759914007</v>
      </c>
      <c r="AW227" s="389">
        <f t="shared" si="584"/>
        <v>0.2299217193575683</v>
      </c>
      <c r="AX227" s="389">
        <f t="shared" si="584"/>
        <v>0.66385531534046627</v>
      </c>
      <c r="AY227" s="402"/>
      <c r="AZ227" s="389">
        <f t="shared" si="501"/>
        <v>1</v>
      </c>
      <c r="BC227" s="379">
        <f t="shared" si="502"/>
        <v>0.91937884878548193</v>
      </c>
      <c r="BD227" s="379">
        <f t="shared" si="503"/>
        <v>1.139787393773612</v>
      </c>
      <c r="BE227" s="379">
        <f t="shared" si="504"/>
        <v>1.5351886333057734</v>
      </c>
      <c r="BF227" s="379" t="e">
        <f t="shared" si="505"/>
        <v>#DIV/0!</v>
      </c>
      <c r="BG227" s="379"/>
      <c r="BH227" s="379"/>
      <c r="BI227" s="379"/>
      <c r="BJ227" s="379"/>
      <c r="BK227" s="379"/>
      <c r="BL227" s="379"/>
      <c r="BM227" s="379"/>
      <c r="BN227" s="379"/>
      <c r="BO227" s="379"/>
      <c r="BP227" s="379"/>
      <c r="BQ227" s="379"/>
      <c r="BR227" s="387">
        <f t="shared" si="541"/>
        <v>0.91937884878548193</v>
      </c>
      <c r="BS227" s="396">
        <f>Mining!BZ224</f>
        <v>0.94962326702595656</v>
      </c>
      <c r="BT227" s="387">
        <f t="shared" si="506"/>
        <v>1.5351886333057734</v>
      </c>
      <c r="BU227" s="387">
        <v>1</v>
      </c>
      <c r="BV227" s="387"/>
      <c r="BW227" s="387">
        <v>1</v>
      </c>
      <c r="BX227" s="396">
        <f>Mining!BW224</f>
        <v>1.2002521772062453</v>
      </c>
      <c r="BY227" s="387">
        <v>1</v>
      </c>
      <c r="BZ227" s="387">
        <v>1</v>
      </c>
      <c r="CB227" s="664">
        <f t="shared" si="542"/>
        <v>0.11716082759914007</v>
      </c>
      <c r="CC227" s="664">
        <f t="shared" si="543"/>
        <v>0.2299217193575683</v>
      </c>
      <c r="CD227" s="664">
        <f t="shared" si="544"/>
        <v>0.66385531534046627</v>
      </c>
      <c r="CE227" s="664"/>
      <c r="CG227" s="664">
        <v>1</v>
      </c>
      <c r="CH227" s="664">
        <v>1</v>
      </c>
      <c r="CI227" s="664">
        <v>1</v>
      </c>
      <c r="CJ227" s="664">
        <v>1</v>
      </c>
      <c r="CL227" s="388">
        <f t="shared" si="575"/>
        <v>1.3740402481723337</v>
      </c>
      <c r="CM227" s="388">
        <f t="shared" si="546"/>
        <v>0.93455197240853372</v>
      </c>
      <c r="CN227" s="388">
        <f t="shared" si="507"/>
        <v>0.84649166317785496</v>
      </c>
      <c r="CO227" s="388">
        <f t="shared" si="508"/>
        <v>0.96352681094456205</v>
      </c>
      <c r="CP227" s="388">
        <f t="shared" si="509"/>
        <v>1.1207686582340441</v>
      </c>
      <c r="CQ227" s="388">
        <v>1</v>
      </c>
      <c r="CR227" s="388">
        <f t="shared" si="510"/>
        <v>1.0223532732587706</v>
      </c>
      <c r="CS227" s="388">
        <f t="shared" si="511"/>
        <v>1.284112024098166</v>
      </c>
      <c r="CT227" s="388">
        <f t="shared" si="512"/>
        <v>1.2841120240981656</v>
      </c>
      <c r="CU227" s="388"/>
      <c r="CV227" s="388">
        <f t="shared" si="547"/>
        <v>0.91411843327857856</v>
      </c>
      <c r="CY227" s="334"/>
      <c r="DA227" s="379">
        <f t="shared" si="513"/>
        <v>0.21577269898461579</v>
      </c>
      <c r="DB227" s="379">
        <f t="shared" si="514"/>
        <v>0.56068873883421955</v>
      </c>
      <c r="DC227" s="379">
        <f t="shared" si="515"/>
        <v>0.22353856218116461</v>
      </c>
      <c r="DD227" s="379">
        <f t="shared" si="516"/>
        <v>0</v>
      </c>
      <c r="DF227" s="379">
        <f t="shared" si="548"/>
        <v>0.20854462052350209</v>
      </c>
      <c r="DG227" s="379">
        <f t="shared" si="549"/>
        <v>0.57254583303776374</v>
      </c>
      <c r="DH227" s="379">
        <f t="shared" si="550"/>
        <v>0.2187099011596646</v>
      </c>
      <c r="DI227" s="379"/>
      <c r="DJ227" s="379">
        <f t="shared" si="551"/>
        <v>0.99980035472093043</v>
      </c>
      <c r="DK227" s="379"/>
      <c r="DL227" s="379">
        <f t="shared" si="552"/>
        <v>0.20858626378634579</v>
      </c>
      <c r="DM227" s="379">
        <f t="shared" si="553"/>
        <v>0.57266016193560543</v>
      </c>
      <c r="DN227" s="379">
        <f t="shared" si="554"/>
        <v>0.21875357427804881</v>
      </c>
      <c r="DO227" s="379">
        <f t="shared" si="555"/>
        <v>0</v>
      </c>
      <c r="DR227" s="379">
        <f t="shared" si="564"/>
        <v>9.7273081307375872E-2</v>
      </c>
      <c r="DS227" s="379">
        <f t="shared" si="565"/>
        <v>-2.6788820708427412E-2</v>
      </c>
      <c r="DT227" s="379">
        <f t="shared" si="566"/>
        <v>4.5240961426308617E-2</v>
      </c>
      <c r="DU227" s="379">
        <f t="shared" si="567"/>
        <v>0</v>
      </c>
      <c r="DW227" s="379">
        <f t="shared" si="557"/>
        <v>-0.15530424995874151</v>
      </c>
      <c r="DX227" s="379">
        <f t="shared" si="558"/>
        <v>0.16956014964559379</v>
      </c>
      <c r="DY227" s="379">
        <f t="shared" si="559"/>
        <v>6.7796573984716627E-4</v>
      </c>
      <c r="DZ227" s="379">
        <f t="shared" si="560"/>
        <v>0</v>
      </c>
      <c r="EA227" s="379"/>
      <c r="EC227" s="379">
        <f t="shared" si="568"/>
        <v>0.13857059277157033</v>
      </c>
      <c r="ED227" s="379">
        <f t="shared" si="569"/>
        <v>-0.14899816800153087</v>
      </c>
      <c r="EE227" s="379">
        <f t="shared" si="570"/>
        <v>9.919660766976415E-3</v>
      </c>
      <c r="EF227" s="379"/>
      <c r="EH227" s="379">
        <f t="shared" si="562"/>
        <v>0</v>
      </c>
      <c r="EI227" s="379">
        <f t="shared" si="562"/>
        <v>-2.3478951178381943E-2</v>
      </c>
      <c r="EJ227" s="379">
        <f t="shared" si="562"/>
        <v>0</v>
      </c>
      <c r="EK227" s="379">
        <f t="shared" si="562"/>
        <v>0</v>
      </c>
      <c r="EM227" s="379">
        <f t="shared" si="571"/>
        <v>0</v>
      </c>
      <c r="EN227" s="379">
        <f t="shared" si="572"/>
        <v>-2.3478951178381943E-2</v>
      </c>
      <c r="EO227" s="379">
        <f t="shared" si="573"/>
        <v>0</v>
      </c>
      <c r="EP227" s="379">
        <v>1</v>
      </c>
      <c r="ER227" s="379">
        <f t="shared" si="563"/>
        <v>0</v>
      </c>
      <c r="ES227" s="379">
        <f t="shared" si="563"/>
        <v>0</v>
      </c>
      <c r="ET227" s="379">
        <f t="shared" si="563"/>
        <v>0</v>
      </c>
      <c r="EU227" s="379">
        <f t="shared" si="563"/>
        <v>0</v>
      </c>
      <c r="EX227" s="379">
        <f t="shared" si="479"/>
        <v>1.0149563028703157</v>
      </c>
      <c r="EY227" s="379">
        <f t="shared" si="480"/>
        <v>1.1329874435299827</v>
      </c>
      <c r="EZ227" s="379">
        <f t="shared" si="576"/>
        <v>1.0223532732587706</v>
      </c>
      <c r="FA227" s="379"/>
      <c r="FB227" s="379">
        <f t="shared" si="486"/>
        <v>1.0670035687091592</v>
      </c>
      <c r="FC227" s="379">
        <f t="shared" si="481"/>
        <v>1.2065142099556576</v>
      </c>
      <c r="FD227" s="379">
        <f t="shared" si="577"/>
        <v>0.84649166317785496</v>
      </c>
      <c r="FE227" s="379"/>
      <c r="FF227" s="379">
        <f t="shared" si="487"/>
        <v>0.94719392212297771</v>
      </c>
      <c r="FG227" s="379">
        <f t="shared" si="482"/>
        <v>0.73976908264846564</v>
      </c>
      <c r="FH227" s="379">
        <f t="shared" si="578"/>
        <v>0.96352681094456205</v>
      </c>
      <c r="FI227" s="379"/>
      <c r="FJ227" s="379">
        <f t="shared" si="483"/>
        <v>0.98664452645868383</v>
      </c>
      <c r="FK227" s="379">
        <f t="shared" si="484"/>
        <v>1.0451465690203712</v>
      </c>
      <c r="FL227" s="379">
        <f t="shared" si="579"/>
        <v>1.1207686582340441</v>
      </c>
      <c r="FN227" s="379">
        <f t="shared" si="488"/>
        <v>1.0670035687091592</v>
      </c>
      <c r="FO227" s="379">
        <f t="shared" si="485"/>
        <v>1.2065142099556576</v>
      </c>
      <c r="FP227" s="379">
        <f t="shared" si="580"/>
        <v>0.84649166317785496</v>
      </c>
      <c r="FR227" s="336"/>
    </row>
    <row r="228" spans="1:174" x14ac:dyDescent="0.2">
      <c r="A228" s="373" t="s">
        <v>115</v>
      </c>
      <c r="B228" s="330">
        <f t="shared" si="478"/>
        <v>2001</v>
      </c>
      <c r="D228" s="384">
        <f>NonManufacturing_Data!L43</f>
        <v>120.19533638095238</v>
      </c>
      <c r="E228" s="384">
        <f>Mining!H225</f>
        <v>264.56927926303632</v>
      </c>
      <c r="F228" s="384">
        <f>NonManufacturing_Data!N43</f>
        <v>110.59745206607151</v>
      </c>
      <c r="G228" s="384"/>
      <c r="H228" s="384">
        <f t="shared" si="581"/>
        <v>495.36206771006022</v>
      </c>
      <c r="J228" s="390">
        <f t="shared" si="582"/>
        <v>377664.72506999999</v>
      </c>
      <c r="K228" s="390">
        <f t="shared" si="582"/>
        <v>495697.57270999998</v>
      </c>
      <c r="L228" s="390">
        <f t="shared" si="582"/>
        <v>1437272.2416000001</v>
      </c>
      <c r="M228" s="390"/>
      <c r="N228" s="390">
        <f t="shared" si="520"/>
        <v>2310634.53938</v>
      </c>
      <c r="P228" s="384">
        <f t="shared" si="583"/>
        <v>128096.47633999999</v>
      </c>
      <c r="Q228" s="384">
        <f t="shared" si="583"/>
        <v>307356.28145971749</v>
      </c>
      <c r="R228" s="384">
        <f t="shared" si="583"/>
        <v>767199.22551000002</v>
      </c>
      <c r="S228" s="399"/>
      <c r="T228" s="384">
        <f t="shared" si="521"/>
        <v>1202651.9833097174</v>
      </c>
      <c r="U228" s="384">
        <f t="shared" si="496"/>
        <v>1186379.5097955843</v>
      </c>
      <c r="W228" s="393">
        <f t="shared" si="522"/>
        <v>0.31825936711106451</v>
      </c>
      <c r="X228" s="393">
        <f t="shared" si="523"/>
        <v>0.53373123821572233</v>
      </c>
      <c r="Y228" s="393">
        <f t="shared" si="524"/>
        <v>7.6949549893868555E-2</v>
      </c>
      <c r="Z228" s="384"/>
      <c r="AA228" s="384">
        <f t="shared" si="525"/>
        <v>0.21438356402435585</v>
      </c>
      <c r="AD228" s="393">
        <f t="shared" si="526"/>
        <v>0.93831883448475184</v>
      </c>
      <c r="AE228" s="393">
        <f t="shared" si="527"/>
        <v>0.86079021390591337</v>
      </c>
      <c r="AF228" s="393">
        <f t="shared" si="528"/>
        <v>0.14415740838704735</v>
      </c>
      <c r="AG228" s="384"/>
      <c r="AH228" s="393">
        <f t="shared" si="529"/>
        <v>0.41754098382516075</v>
      </c>
      <c r="AJ228" s="394">
        <f t="shared" si="530"/>
        <v>1.1027354784159957</v>
      </c>
      <c r="AK228" s="394">
        <f t="shared" si="531"/>
        <v>1.0969374037473216</v>
      </c>
      <c r="AL228" s="394">
        <f t="shared" si="532"/>
        <v>1.6030944002051275</v>
      </c>
      <c r="AM228" s="395"/>
      <c r="AN228" s="394">
        <f t="shared" si="533"/>
        <v>1.0740366565642816</v>
      </c>
      <c r="AP228" s="389">
        <f t="shared" si="534"/>
        <v>2.9482834802386257</v>
      </c>
      <c r="AQ228" s="389">
        <f t="shared" si="535"/>
        <v>1.6127784028222854</v>
      </c>
      <c r="AR228" s="389">
        <f t="shared" si="536"/>
        <v>1.873401580462448</v>
      </c>
      <c r="AS228" s="389"/>
      <c r="AT228" s="389">
        <f t="shared" si="537"/>
        <v>1.9212827746070786</v>
      </c>
      <c r="AV228" s="389">
        <f t="shared" si="584"/>
        <v>0.10797259669637357</v>
      </c>
      <c r="AW228" s="389">
        <f t="shared" si="584"/>
        <v>0.25907079389180926</v>
      </c>
      <c r="AX228" s="389">
        <f t="shared" si="584"/>
        <v>0.6466726870916627</v>
      </c>
      <c r="AY228" s="402"/>
      <c r="AZ228" s="389">
        <f t="shared" si="501"/>
        <v>1</v>
      </c>
      <c r="BC228" s="379">
        <f t="shared" si="502"/>
        <v>1.1027354784159957</v>
      </c>
      <c r="BD228" s="379">
        <f t="shared" si="503"/>
        <v>1.0969374037473216</v>
      </c>
      <c r="BE228" s="379">
        <f t="shared" si="504"/>
        <v>1.6030944002051275</v>
      </c>
      <c r="BF228" s="379" t="e">
        <f t="shared" si="505"/>
        <v>#DIV/0!</v>
      </c>
      <c r="BG228" s="379"/>
      <c r="BH228" s="379">
        <f t="shared" ref="BH228:BH238" si="585">W228/W$247</f>
        <v>1.1027354784159957</v>
      </c>
      <c r="BI228" s="379">
        <f t="shared" ref="BI228:BI238" si="586">X228/X$247</f>
        <v>1.0969374037473216</v>
      </c>
      <c r="BJ228" s="379">
        <f t="shared" ref="BJ228:BJ238" si="587">Y228/Y$247</f>
        <v>1.6030944002051275</v>
      </c>
      <c r="BK228" s="379" t="e">
        <f t="shared" ref="BK228:BK238" si="588">Z228/Z$247</f>
        <v>#DIV/0!</v>
      </c>
      <c r="BL228" s="379"/>
      <c r="BM228" s="379">
        <f t="shared" ref="BM228:BP237" si="589">BR228*BW228*CB228*CG228</f>
        <v>0.11906521307379288</v>
      </c>
      <c r="BN228" s="379">
        <f t="shared" si="589"/>
        <v>0.28418444403843879</v>
      </c>
      <c r="BO228" s="379">
        <f t="shared" si="589"/>
        <v>1.036677363442247</v>
      </c>
      <c r="BP228" s="379">
        <f t="shared" si="589"/>
        <v>0</v>
      </c>
      <c r="BQ228" s="379"/>
      <c r="BR228" s="387">
        <f t="shared" si="541"/>
        <v>1.1027354784159957</v>
      </c>
      <c r="BS228" s="396">
        <f>Mining!BZ225</f>
        <v>0.93999110095750582</v>
      </c>
      <c r="BT228" s="387">
        <f t="shared" si="506"/>
        <v>1.6030944002051275</v>
      </c>
      <c r="BU228" s="387">
        <v>1</v>
      </c>
      <c r="BV228" s="387"/>
      <c r="BW228" s="387">
        <v>1</v>
      </c>
      <c r="BX228" s="396">
        <f>Mining!BW225</f>
        <v>1.1669657325797504</v>
      </c>
      <c r="BY228" s="387">
        <v>1</v>
      </c>
      <c r="BZ228" s="387">
        <v>1</v>
      </c>
      <c r="CB228" s="664">
        <f t="shared" si="542"/>
        <v>0.10797259669637357</v>
      </c>
      <c r="CC228" s="664">
        <f t="shared" si="543"/>
        <v>0.25907079389180926</v>
      </c>
      <c r="CD228" s="664">
        <f t="shared" si="544"/>
        <v>0.6466726870916627</v>
      </c>
      <c r="CE228" s="664"/>
      <c r="CG228" s="664">
        <v>1</v>
      </c>
      <c r="CH228" s="664">
        <v>1</v>
      </c>
      <c r="CI228" s="664">
        <v>1</v>
      </c>
      <c r="CJ228" s="664">
        <v>1</v>
      </c>
      <c r="CL228" s="388">
        <f t="shared" si="575"/>
        <v>1.3853262887034559</v>
      </c>
      <c r="CM228" s="388">
        <f t="shared" si="546"/>
        <v>0.97825774373019048</v>
      </c>
      <c r="CN228" s="388">
        <f t="shared" si="507"/>
        <v>0.82524461091169055</v>
      </c>
      <c r="CO228" s="388">
        <f t="shared" si="508"/>
        <v>1.0036353832577072</v>
      </c>
      <c r="CP228" s="388">
        <f t="shared" si="509"/>
        <v>1.1036433912280628</v>
      </c>
      <c r="CQ228" s="388">
        <v>1</v>
      </c>
      <c r="CR228" s="388">
        <f t="shared" si="510"/>
        <v>1.0702022665754956</v>
      </c>
      <c r="CS228" s="388">
        <f t="shared" si="511"/>
        <v>1.355206169517162</v>
      </c>
      <c r="CT228" s="388">
        <f t="shared" si="512"/>
        <v>1.3552061695171611</v>
      </c>
      <c r="CU228" s="388"/>
      <c r="CV228" s="388">
        <f t="shared" si="547"/>
        <v>0.91408677993225096</v>
      </c>
      <c r="CY228" s="334"/>
      <c r="DA228" s="379">
        <f t="shared" si="513"/>
        <v>0.24264138135684579</v>
      </c>
      <c r="DB228" s="379">
        <f t="shared" si="514"/>
        <v>0.53409273036604621</v>
      </c>
      <c r="DC228" s="379">
        <f t="shared" si="515"/>
        <v>0.223265888277108</v>
      </c>
      <c r="DD228" s="379">
        <f t="shared" si="516"/>
        <v>0</v>
      </c>
      <c r="DF228" s="379">
        <f t="shared" si="548"/>
        <v>0.22894432694675204</v>
      </c>
      <c r="DG228" s="379">
        <f t="shared" si="549"/>
        <v>0.54728303288942115</v>
      </c>
      <c r="DH228" s="379">
        <f t="shared" si="550"/>
        <v>0.22340219749474985</v>
      </c>
      <c r="DI228" s="379"/>
      <c r="DJ228" s="379">
        <f t="shared" si="551"/>
        <v>0.99962955733092307</v>
      </c>
      <c r="DK228" s="379"/>
      <c r="DL228" s="379">
        <f t="shared" si="552"/>
        <v>0.22902916912345861</v>
      </c>
      <c r="DM228" s="379">
        <f t="shared" si="553"/>
        <v>0.54748584500712738</v>
      </c>
      <c r="DN228" s="379">
        <f t="shared" si="554"/>
        <v>0.22348498586941393</v>
      </c>
      <c r="DO228" s="379">
        <f t="shared" si="555"/>
        <v>0</v>
      </c>
      <c r="DR228" s="379">
        <f t="shared" si="564"/>
        <v>0.1818508927262584</v>
      </c>
      <c r="DS228" s="379">
        <f t="shared" si="565"/>
        <v>-1.019493676540675E-2</v>
      </c>
      <c r="DT228" s="379">
        <f t="shared" si="566"/>
        <v>4.3282499967369097E-2</v>
      </c>
      <c r="DU228" s="379">
        <f t="shared" si="567"/>
        <v>0</v>
      </c>
      <c r="DW228" s="379">
        <f t="shared" si="557"/>
        <v>6.2884191119308652E-2</v>
      </c>
      <c r="DX228" s="379">
        <f t="shared" si="558"/>
        <v>-8.3933335650000773E-2</v>
      </c>
      <c r="DY228" s="379">
        <f t="shared" si="559"/>
        <v>2.7426838732047366E-2</v>
      </c>
      <c r="DZ228" s="379">
        <f t="shared" si="560"/>
        <v>0</v>
      </c>
      <c r="EA228" s="379"/>
      <c r="EC228" s="379">
        <f t="shared" si="568"/>
        <v>-8.1670125136169128E-2</v>
      </c>
      <c r="ED228" s="379">
        <f t="shared" si="569"/>
        <v>0.11936245946829979</v>
      </c>
      <c r="EE228" s="379">
        <f t="shared" si="570"/>
        <v>-2.6223953867965354E-2</v>
      </c>
      <c r="EF228" s="379"/>
      <c r="EH228" s="379">
        <f t="shared" si="562"/>
        <v>0</v>
      </c>
      <c r="EI228" s="379">
        <f t="shared" si="562"/>
        <v>-2.8124693199474634E-2</v>
      </c>
      <c r="EJ228" s="379">
        <f t="shared" si="562"/>
        <v>0</v>
      </c>
      <c r="EK228" s="379">
        <f t="shared" si="562"/>
        <v>0</v>
      </c>
      <c r="EM228" s="379">
        <f t="shared" si="571"/>
        <v>0</v>
      </c>
      <c r="EN228" s="379">
        <f t="shared" si="572"/>
        <v>-2.8124693199474634E-2</v>
      </c>
      <c r="EO228" s="379">
        <f t="shared" si="573"/>
        <v>0</v>
      </c>
      <c r="EP228" s="379">
        <v>1</v>
      </c>
      <c r="ER228" s="379">
        <f t="shared" si="563"/>
        <v>0</v>
      </c>
      <c r="ES228" s="379">
        <f t="shared" si="563"/>
        <v>0</v>
      </c>
      <c r="ET228" s="379">
        <f t="shared" si="563"/>
        <v>0</v>
      </c>
      <c r="EU228" s="379">
        <f t="shared" si="563"/>
        <v>0</v>
      </c>
      <c r="EX228" s="379">
        <f t="shared" si="479"/>
        <v>1.0468027975928569</v>
      </c>
      <c r="EY228" s="379">
        <f t="shared" si="480"/>
        <v>1.1860144255247649</v>
      </c>
      <c r="EZ228" s="379">
        <f t="shared" si="576"/>
        <v>1.0702022665754956</v>
      </c>
      <c r="FA228" s="379"/>
      <c r="FB228" s="379">
        <f t="shared" si="486"/>
        <v>0.97489986825576069</v>
      </c>
      <c r="FC228" s="379">
        <f t="shared" si="481"/>
        <v>1.1762305443344738</v>
      </c>
      <c r="FD228" s="379">
        <f t="shared" si="577"/>
        <v>0.82524461091169055</v>
      </c>
      <c r="FE228" s="379"/>
      <c r="FF228" s="379">
        <f t="shared" si="487"/>
        <v>1.0416268357637355</v>
      </c>
      <c r="FG228" s="379">
        <f t="shared" si="482"/>
        <v>0.77056332875496258</v>
      </c>
      <c r="FH228" s="379">
        <f t="shared" si="578"/>
        <v>1.0036353832577072</v>
      </c>
      <c r="FJ228" s="379">
        <f t="shared" si="483"/>
        <v>0.98472006967703307</v>
      </c>
      <c r="FK228" s="379">
        <f t="shared" si="484"/>
        <v>1.029176802268452</v>
      </c>
      <c r="FL228" s="379">
        <f t="shared" si="579"/>
        <v>1.1036433912280628</v>
      </c>
      <c r="FN228" s="379">
        <f t="shared" si="488"/>
        <v>0.97489986825576069</v>
      </c>
      <c r="FO228" s="379">
        <f t="shared" si="485"/>
        <v>1.1762305443344738</v>
      </c>
      <c r="FP228" s="379">
        <f t="shared" si="580"/>
        <v>0.82524461091169055</v>
      </c>
      <c r="FR228" s="336"/>
    </row>
    <row r="229" spans="1:174" x14ac:dyDescent="0.2">
      <c r="A229" s="373" t="s">
        <v>115</v>
      </c>
      <c r="B229" s="330">
        <f t="shared" si="478"/>
        <v>2002</v>
      </c>
      <c r="D229" s="384">
        <f>NonManufacturing_Data!L44</f>
        <v>115.68304761904763</v>
      </c>
      <c r="E229" s="384">
        <f>Mining!H226</f>
        <v>243.55678412195454</v>
      </c>
      <c r="F229" s="384">
        <f>NonManufacturing_Data!N44</f>
        <v>113.80754055238933</v>
      </c>
      <c r="G229" s="384"/>
      <c r="H229" s="384">
        <f t="shared" ref="H229:H237" si="590">SUM(D229:G229)</f>
        <v>473.0473722933915</v>
      </c>
      <c r="J229" s="390">
        <f t="shared" si="582"/>
        <v>376135.12674000004</v>
      </c>
      <c r="K229" s="390">
        <f t="shared" si="582"/>
        <v>448798.63157000003</v>
      </c>
      <c r="L229" s="390">
        <f t="shared" si="582"/>
        <v>1418886.1777999999</v>
      </c>
      <c r="M229" s="390"/>
      <c r="N229" s="390">
        <f t="shared" si="520"/>
        <v>2243819.9361100001</v>
      </c>
      <c r="P229" s="384">
        <f t="shared" si="583"/>
        <v>133544.66495999999</v>
      </c>
      <c r="Q229" s="384">
        <f t="shared" si="583"/>
        <v>307420.4495730924</v>
      </c>
      <c r="R229" s="384">
        <f t="shared" si="583"/>
        <v>742306.43888999999</v>
      </c>
      <c r="S229" s="399"/>
      <c r="T229" s="384">
        <f t="shared" si="521"/>
        <v>1183271.5534230922</v>
      </c>
      <c r="U229" s="384">
        <f t="shared" si="496"/>
        <v>1170167.7210314982</v>
      </c>
      <c r="W229" s="393">
        <f t="shared" si="522"/>
        <v>0.30755715006381862</v>
      </c>
      <c r="X229" s="393">
        <f t="shared" si="523"/>
        <v>0.5426861112965905</v>
      </c>
      <c r="Y229" s="393">
        <f t="shared" si="524"/>
        <v>8.0209069855659093E-2</v>
      </c>
      <c r="Z229" s="384"/>
      <c r="AA229" s="384">
        <f t="shared" si="525"/>
        <v>0.21082234125858171</v>
      </c>
      <c r="AD229" s="393">
        <f t="shared" si="526"/>
        <v>0.86624986219926958</v>
      </c>
      <c r="AE229" s="393">
        <f t="shared" si="527"/>
        <v>0.79225954050934533</v>
      </c>
      <c r="AF229" s="393">
        <f t="shared" si="528"/>
        <v>0.15331611661966751</v>
      </c>
      <c r="AG229" s="384"/>
      <c r="AH229" s="393">
        <f t="shared" si="529"/>
        <v>0.40425604278026245</v>
      </c>
      <c r="AJ229" s="394">
        <f t="shared" si="530"/>
        <v>1.0656534137376352</v>
      </c>
      <c r="AK229" s="394">
        <f t="shared" si="531"/>
        <v>1.1153416763940804</v>
      </c>
      <c r="AL229" s="394">
        <f t="shared" si="532"/>
        <v>1.6710001671044814</v>
      </c>
      <c r="AM229" s="395"/>
      <c r="AN229" s="394">
        <f t="shared" si="533"/>
        <v>1.0561953457807829</v>
      </c>
      <c r="AP229" s="389">
        <f t="shared" si="534"/>
        <v>2.8165492560310219</v>
      </c>
      <c r="AQ229" s="389">
        <f t="shared" si="535"/>
        <v>1.4598854181406482</v>
      </c>
      <c r="AR229" s="389">
        <f t="shared" si="536"/>
        <v>1.9114561095842255</v>
      </c>
      <c r="AS229" s="389"/>
      <c r="AT229" s="389">
        <f t="shared" si="537"/>
        <v>1.8962848634523852</v>
      </c>
      <c r="AV229" s="389">
        <f t="shared" si="584"/>
        <v>0.11412437940287817</v>
      </c>
      <c r="AW229" s="389">
        <f t="shared" si="584"/>
        <v>0.26271486048350617</v>
      </c>
      <c r="AX229" s="389">
        <f t="shared" si="584"/>
        <v>0.63435901157456287</v>
      </c>
      <c r="AY229" s="402"/>
      <c r="AZ229" s="389">
        <f t="shared" si="501"/>
        <v>1</v>
      </c>
      <c r="BC229" s="379">
        <f t="shared" si="502"/>
        <v>1.0656534137376352</v>
      </c>
      <c r="BD229" s="379">
        <f t="shared" si="503"/>
        <v>1.1153416763940804</v>
      </c>
      <c r="BE229" s="379">
        <f t="shared" si="504"/>
        <v>1.6710001671044814</v>
      </c>
      <c r="BF229" s="379" t="e">
        <f t="shared" si="505"/>
        <v>#DIV/0!</v>
      </c>
      <c r="BG229" s="379"/>
      <c r="BH229" s="379">
        <f t="shared" si="585"/>
        <v>1.0656534137376352</v>
      </c>
      <c r="BI229" s="379">
        <f t="shared" si="586"/>
        <v>1.1153416763940804</v>
      </c>
      <c r="BJ229" s="379">
        <f t="shared" si="587"/>
        <v>1.6710001671044814</v>
      </c>
      <c r="BK229" s="379" t="e">
        <f t="shared" si="588"/>
        <v>#DIV/0!</v>
      </c>
      <c r="BL229" s="379"/>
      <c r="BM229" s="379">
        <f t="shared" si="589"/>
        <v>0.12161703450136618</v>
      </c>
      <c r="BN229" s="379">
        <f t="shared" si="589"/>
        <v>0.29301683290531078</v>
      </c>
      <c r="BO229" s="379">
        <f t="shared" si="589"/>
        <v>1.0600140143453283</v>
      </c>
      <c r="BP229" s="379">
        <f t="shared" si="589"/>
        <v>0</v>
      </c>
      <c r="BQ229" s="379"/>
      <c r="BR229" s="387">
        <f t="shared" si="541"/>
        <v>1.0656534137376352</v>
      </c>
      <c r="BS229" s="396">
        <f>Mining!BZ226</f>
        <v>0.91916327663804998</v>
      </c>
      <c r="BT229" s="387">
        <f t="shared" si="506"/>
        <v>1.6710001671044814</v>
      </c>
      <c r="BU229" s="387">
        <v>1</v>
      </c>
      <c r="BV229" s="387"/>
      <c r="BW229" s="387">
        <v>1</v>
      </c>
      <c r="BX229" s="396">
        <f>Mining!BW226</f>
        <v>1.2134315031313878</v>
      </c>
      <c r="BY229" s="387">
        <v>1</v>
      </c>
      <c r="BZ229" s="387">
        <v>1</v>
      </c>
      <c r="CB229" s="664">
        <f t="shared" si="542"/>
        <v>0.11412437940287817</v>
      </c>
      <c r="CC229" s="664">
        <f t="shared" si="543"/>
        <v>0.26271486048350617</v>
      </c>
      <c r="CD229" s="664">
        <f t="shared" si="544"/>
        <v>0.63435901157456287</v>
      </c>
      <c r="CE229" s="664"/>
      <c r="CG229" s="664">
        <v>1</v>
      </c>
      <c r="CH229" s="664">
        <v>1</v>
      </c>
      <c r="CI229" s="664">
        <v>1</v>
      </c>
      <c r="CJ229" s="664">
        <v>1</v>
      </c>
      <c r="CL229" s="388">
        <f t="shared" si="575"/>
        <v>1.3630021089898623</v>
      </c>
      <c r="CM229" s="388">
        <f t="shared" si="546"/>
        <v>0.94713242440677592</v>
      </c>
      <c r="CN229" s="388">
        <f t="shared" si="507"/>
        <v>0.77818498811432113</v>
      </c>
      <c r="CO229" s="388">
        <f t="shared" si="508"/>
        <v>1.0201990467763349</v>
      </c>
      <c r="CP229" s="388">
        <f t="shared" si="509"/>
        <v>1.1264786346547553</v>
      </c>
      <c r="CQ229" s="388">
        <v>1</v>
      </c>
      <c r="CR229" s="388">
        <f t="shared" si="510"/>
        <v>1.0590585811711066</v>
      </c>
      <c r="CS229" s="388">
        <f t="shared" si="511"/>
        <v>1.2909434919591176</v>
      </c>
      <c r="CT229" s="388">
        <f t="shared" si="512"/>
        <v>1.290943491959117</v>
      </c>
      <c r="CU229" s="388"/>
      <c r="CV229" s="388">
        <f t="shared" si="547"/>
        <v>0.8943154243266106</v>
      </c>
      <c r="CY229" s="334"/>
      <c r="DA229" s="379">
        <f t="shared" si="513"/>
        <v>0.24454854713218693</v>
      </c>
      <c r="DB229" s="379">
        <f t="shared" si="514"/>
        <v>0.5148676398753923</v>
      </c>
      <c r="DC229" s="379">
        <f t="shared" si="515"/>
        <v>0.24058381299242074</v>
      </c>
      <c r="DD229" s="379">
        <f t="shared" si="516"/>
        <v>0</v>
      </c>
      <c r="DF229" s="379">
        <f t="shared" si="548"/>
        <v>0.24359371993302678</v>
      </c>
      <c r="DG229" s="379">
        <f t="shared" si="549"/>
        <v>0.52442145439583232</v>
      </c>
      <c r="DH229" s="379">
        <f t="shared" si="550"/>
        <v>0.23181704916471621</v>
      </c>
      <c r="DI229" s="379"/>
      <c r="DJ229" s="379">
        <f t="shared" si="551"/>
        <v>0.99983222349357537</v>
      </c>
      <c r="DK229" s="379"/>
      <c r="DL229" s="379">
        <f t="shared" si="552"/>
        <v>0.24363459609440369</v>
      </c>
      <c r="DM229" s="379">
        <f t="shared" si="553"/>
        <v>0.52450945475973865</v>
      </c>
      <c r="DN229" s="379">
        <f t="shared" si="554"/>
        <v>0.23185594914585766</v>
      </c>
      <c r="DO229" s="379">
        <f t="shared" si="555"/>
        <v>0</v>
      </c>
      <c r="DR229" s="379">
        <f t="shared" si="564"/>
        <v>-3.4205746345215185E-2</v>
      </c>
      <c r="DS229" s="379">
        <f t="shared" si="565"/>
        <v>-2.2406633854440288E-2</v>
      </c>
      <c r="DT229" s="379">
        <f t="shared" si="566"/>
        <v>4.148658801244999E-2</v>
      </c>
      <c r="DU229" s="379">
        <f t="shared" si="567"/>
        <v>0</v>
      </c>
      <c r="DW229" s="379">
        <f t="shared" si="557"/>
        <v>-4.5710662310669614E-2</v>
      </c>
      <c r="DX229" s="379">
        <f t="shared" si="558"/>
        <v>-9.9600455783148412E-2</v>
      </c>
      <c r="DY229" s="379">
        <f t="shared" si="559"/>
        <v>2.0109507222088954E-2</v>
      </c>
      <c r="DZ229" s="379">
        <f t="shared" si="560"/>
        <v>0</v>
      </c>
      <c r="EA229" s="379"/>
      <c r="EC229" s="379">
        <f t="shared" si="568"/>
        <v>5.541144039313349E-2</v>
      </c>
      <c r="ED229" s="379">
        <f t="shared" si="569"/>
        <v>1.3967903517867079E-2</v>
      </c>
      <c r="EE229" s="379">
        <f t="shared" si="570"/>
        <v>-1.9225214798207949E-2</v>
      </c>
      <c r="EF229" s="379"/>
      <c r="EH229" s="379">
        <f t="shared" si="562"/>
        <v>0</v>
      </c>
      <c r="EI229" s="379">
        <f t="shared" si="562"/>
        <v>3.9045309693367482E-2</v>
      </c>
      <c r="EJ229" s="379">
        <f t="shared" si="562"/>
        <v>0</v>
      </c>
      <c r="EK229" s="379">
        <f t="shared" si="562"/>
        <v>0</v>
      </c>
      <c r="EM229" s="379">
        <f t="shared" si="571"/>
        <v>0</v>
      </c>
      <c r="EN229" s="379">
        <f t="shared" si="572"/>
        <v>3.9045309693367482E-2</v>
      </c>
      <c r="EO229" s="379">
        <f t="shared" si="573"/>
        <v>0</v>
      </c>
      <c r="EP229" s="379">
        <v>1</v>
      </c>
      <c r="ER229" s="379">
        <f t="shared" ref="ER229:EU237" si="591">LN(CG229/CG228)</f>
        <v>0</v>
      </c>
      <c r="ES229" s="379">
        <f t="shared" si="591"/>
        <v>0</v>
      </c>
      <c r="ET229" s="379">
        <f t="shared" si="591"/>
        <v>0</v>
      </c>
      <c r="EU229" s="379">
        <f t="shared" si="591"/>
        <v>0</v>
      </c>
      <c r="EX229" s="379">
        <f t="shared" si="479"/>
        <v>0.98958730909807624</v>
      </c>
      <c r="EY229" s="379">
        <f t="shared" si="480"/>
        <v>1.1736648239065528</v>
      </c>
      <c r="EZ229" s="379">
        <f t="shared" si="576"/>
        <v>1.0590585811711066</v>
      </c>
      <c r="FA229" s="379"/>
      <c r="FB229" s="379">
        <f t="shared" si="486"/>
        <v>0.94297494079315436</v>
      </c>
      <c r="FC229" s="379">
        <f t="shared" si="481"/>
        <v>1.1091559279029002</v>
      </c>
      <c r="FD229" s="379">
        <f t="shared" si="577"/>
        <v>0.77818498811432113</v>
      </c>
      <c r="FE229" s="379"/>
      <c r="FF229" s="379">
        <f t="shared" si="487"/>
        <v>1.0165036663662292</v>
      </c>
      <c r="FG229" s="379">
        <f t="shared" si="482"/>
        <v>0.78328044884678549</v>
      </c>
      <c r="FH229" s="379">
        <f t="shared" si="578"/>
        <v>1.0201990467763349</v>
      </c>
      <c r="FJ229" s="379">
        <f t="shared" si="483"/>
        <v>1.0206907807433006</v>
      </c>
      <c r="FK229" s="379">
        <f t="shared" si="484"/>
        <v>1.0504712738302797</v>
      </c>
      <c r="FL229" s="379">
        <f t="shared" si="579"/>
        <v>1.1264786346547553</v>
      </c>
      <c r="FN229" s="379">
        <f t="shared" si="488"/>
        <v>0.94297494079315436</v>
      </c>
      <c r="FO229" s="379">
        <f t="shared" si="485"/>
        <v>1.1091559279029002</v>
      </c>
      <c r="FP229" s="379">
        <f t="shared" si="580"/>
        <v>0.77818498811432113</v>
      </c>
      <c r="FR229" s="336"/>
    </row>
    <row r="230" spans="1:174" x14ac:dyDescent="0.2">
      <c r="A230" s="373" t="s">
        <v>115</v>
      </c>
      <c r="B230" s="330">
        <f t="shared" si="478"/>
        <v>2003</v>
      </c>
      <c r="D230" s="384">
        <f>NonManufacturing_Data!L45</f>
        <v>119.06721288497278</v>
      </c>
      <c r="E230" s="384">
        <f>Mining!H227</f>
        <v>242.99168943278758</v>
      </c>
      <c r="F230" s="384">
        <f>NonManufacturing_Data!N45</f>
        <v>135.31387157477437</v>
      </c>
      <c r="G230" s="384"/>
      <c r="H230" s="384">
        <f t="shared" si="590"/>
        <v>497.37277389253472</v>
      </c>
      <c r="J230" s="390">
        <f t="shared" si="582"/>
        <v>387138.49722000002</v>
      </c>
      <c r="K230" s="390">
        <f t="shared" si="582"/>
        <v>454850.73980000004</v>
      </c>
      <c r="L230" s="390">
        <f t="shared" si="582"/>
        <v>1467145.5656000001</v>
      </c>
      <c r="M230" s="390"/>
      <c r="N230" s="390">
        <f t="shared" si="520"/>
        <v>2309134.8026200002</v>
      </c>
      <c r="P230" s="384">
        <f t="shared" si="583"/>
        <v>145087.43745999999</v>
      </c>
      <c r="Q230" s="384">
        <f t="shared" si="583"/>
        <v>270336.43767980667</v>
      </c>
      <c r="R230" s="384">
        <f t="shared" si="583"/>
        <v>754398.64404000004</v>
      </c>
      <c r="S230" s="399"/>
      <c r="T230" s="384">
        <f t="shared" si="521"/>
        <v>1169822.5191798066</v>
      </c>
      <c r="U230" s="384">
        <f t="shared" si="496"/>
        <v>1171316.9745078515</v>
      </c>
      <c r="W230" s="393">
        <f t="shared" si="522"/>
        <v>0.30755715006381862</v>
      </c>
      <c r="X230" s="393">
        <f t="shared" si="523"/>
        <v>0.53422291791727583</v>
      </c>
      <c r="Y230" s="393">
        <f t="shared" si="524"/>
        <v>9.2229342982362322E-2</v>
      </c>
      <c r="Z230" s="384"/>
      <c r="AA230" s="384">
        <f t="shared" si="525"/>
        <v>0.2153935635668405</v>
      </c>
      <c r="AD230" s="393">
        <f t="shared" si="526"/>
        <v>0.82065832141944828</v>
      </c>
      <c r="AE230" s="393">
        <f t="shared" si="527"/>
        <v>0.89884919516692419</v>
      </c>
      <c r="AF230" s="393">
        <f t="shared" si="528"/>
        <v>0.17936653604006172</v>
      </c>
      <c r="AG230" s="384"/>
      <c r="AH230" s="393">
        <f t="shared" si="529"/>
        <v>0.42462696666844962</v>
      </c>
      <c r="AJ230" s="394">
        <f t="shared" si="530"/>
        <v>1.0656534137376352</v>
      </c>
      <c r="AK230" s="394">
        <f t="shared" si="531"/>
        <v>1.0979479158115966</v>
      </c>
      <c r="AL230" s="394">
        <f t="shared" si="532"/>
        <v>1.9214192087354129</v>
      </c>
      <c r="AM230" s="395"/>
      <c r="AN230" s="394">
        <f t="shared" si="533"/>
        <v>1.0790966364964114</v>
      </c>
      <c r="AP230" s="389">
        <f t="shared" si="534"/>
        <v>2.6683116332985928</v>
      </c>
      <c r="AQ230" s="389">
        <f t="shared" si="535"/>
        <v>1.6825358198243952</v>
      </c>
      <c r="AR230" s="389">
        <f t="shared" si="536"/>
        <v>1.9447881795532609</v>
      </c>
      <c r="AS230" s="389"/>
      <c r="AT230" s="389">
        <f t="shared" si="537"/>
        <v>1.9739189191185988</v>
      </c>
      <c r="AV230" s="389">
        <f t="shared" si="584"/>
        <v>0.12386692980434344</v>
      </c>
      <c r="AW230" s="389">
        <f t="shared" si="584"/>
        <v>0.23079699480441071</v>
      </c>
      <c r="AX230" s="389">
        <f t="shared" si="584"/>
        <v>0.64406019929573144</v>
      </c>
      <c r="AY230" s="402"/>
      <c r="AZ230" s="389">
        <f t="shared" si="501"/>
        <v>1</v>
      </c>
      <c r="BC230" s="379">
        <f t="shared" si="502"/>
        <v>1.0656534137376352</v>
      </c>
      <c r="BD230" s="379">
        <f t="shared" si="503"/>
        <v>1.0979479158115966</v>
      </c>
      <c r="BE230" s="379">
        <f t="shared" si="504"/>
        <v>1.9214192087354129</v>
      </c>
      <c r="BF230" s="379" t="e">
        <f t="shared" si="505"/>
        <v>#DIV/0!</v>
      </c>
      <c r="BG230" s="379"/>
      <c r="BH230" s="379">
        <f t="shared" si="585"/>
        <v>1.0656534137376352</v>
      </c>
      <c r="BI230" s="379">
        <f t="shared" si="586"/>
        <v>1.0979479158115966</v>
      </c>
      <c r="BJ230" s="379">
        <f t="shared" si="587"/>
        <v>1.9214192087354129</v>
      </c>
      <c r="BK230" s="379" t="e">
        <f t="shared" si="588"/>
        <v>#DIV/0!</v>
      </c>
      <c r="BL230" s="379"/>
      <c r="BM230" s="379">
        <f t="shared" si="589"/>
        <v>0.13199921659519862</v>
      </c>
      <c r="BN230" s="379">
        <f t="shared" si="589"/>
        <v>0.25340307942108264</v>
      </c>
      <c r="BO230" s="379">
        <f t="shared" si="589"/>
        <v>1.2375096385087767</v>
      </c>
      <c r="BP230" s="379">
        <f t="shared" si="589"/>
        <v>0</v>
      </c>
      <c r="BQ230" s="379"/>
      <c r="BR230" s="387">
        <f t="shared" si="541"/>
        <v>1.0656534137376352</v>
      </c>
      <c r="BS230" s="396">
        <f>Mining!BZ227</f>
        <v>0.91229556788738997</v>
      </c>
      <c r="BT230" s="387">
        <f t="shared" si="506"/>
        <v>1.9214192087354129</v>
      </c>
      <c r="BU230" s="387">
        <v>1</v>
      </c>
      <c r="BV230" s="387"/>
      <c r="BW230" s="387">
        <v>1</v>
      </c>
      <c r="BX230" s="396">
        <f>Mining!BW227</f>
        <v>1.2035002190727764</v>
      </c>
      <c r="BY230" s="387">
        <v>1</v>
      </c>
      <c r="BZ230" s="387">
        <v>1</v>
      </c>
      <c r="CB230" s="664">
        <f t="shared" si="542"/>
        <v>0.12386692980434344</v>
      </c>
      <c r="CC230" s="664">
        <f t="shared" si="543"/>
        <v>0.23079699480441071</v>
      </c>
      <c r="CD230" s="664">
        <f t="shared" si="544"/>
        <v>0.64406019929573144</v>
      </c>
      <c r="CE230" s="664"/>
      <c r="CG230" s="664">
        <v>1</v>
      </c>
      <c r="CH230" s="664">
        <v>1</v>
      </c>
      <c r="CI230" s="664">
        <v>1</v>
      </c>
      <c r="CJ230" s="664">
        <v>1</v>
      </c>
      <c r="CL230" s="388">
        <f t="shared" si="575"/>
        <v>1.347510261844171</v>
      </c>
      <c r="CM230" s="388">
        <f t="shared" si="546"/>
        <v>0.9948595094416236</v>
      </c>
      <c r="CN230" s="388">
        <f t="shared" si="507"/>
        <v>0.82843149949725525</v>
      </c>
      <c r="CO230" s="388">
        <f t="shared" si="508"/>
        <v>0.97893894966966055</v>
      </c>
      <c r="CP230" s="388">
        <f t="shared" si="509"/>
        <v>1.1218425909246645</v>
      </c>
      <c r="CQ230" s="388">
        <v>1</v>
      </c>
      <c r="CR230" s="388">
        <f t="shared" si="510"/>
        <v>1.0934970590712449</v>
      </c>
      <c r="CS230" s="388">
        <f t="shared" si="511"/>
        <v>1.3405833980658466</v>
      </c>
      <c r="CT230" s="388">
        <f t="shared" si="512"/>
        <v>1.3405833980658457</v>
      </c>
      <c r="CU230" s="388"/>
      <c r="CV230" s="388">
        <f t="shared" si="547"/>
        <v>0.90979623693419176</v>
      </c>
      <c r="CY230" s="334"/>
      <c r="DA230" s="379">
        <f t="shared" si="513"/>
        <v>0.23939230117710289</v>
      </c>
      <c r="DB230" s="379">
        <f t="shared" si="514"/>
        <v>0.48855044382724855</v>
      </c>
      <c r="DC230" s="379">
        <f t="shared" si="515"/>
        <v>0.27205725499564853</v>
      </c>
      <c r="DD230" s="379">
        <f t="shared" si="516"/>
        <v>0</v>
      </c>
      <c r="DF230" s="379">
        <f t="shared" si="548"/>
        <v>0.2419612674993265</v>
      </c>
      <c r="DG230" s="379">
        <f t="shared" si="549"/>
        <v>0.50159398148722223</v>
      </c>
      <c r="DH230" s="379">
        <f t="shared" si="550"/>
        <v>0.25599815924942854</v>
      </c>
      <c r="DI230" s="379"/>
      <c r="DJ230" s="379">
        <f t="shared" si="551"/>
        <v>0.99955340823597716</v>
      </c>
      <c r="DK230" s="379"/>
      <c r="DL230" s="379">
        <f t="shared" si="552"/>
        <v>0.24206937368793771</v>
      </c>
      <c r="DM230" s="379">
        <f t="shared" si="553"/>
        <v>0.50181808931294702</v>
      </c>
      <c r="DN230" s="379">
        <f t="shared" si="554"/>
        <v>0.25611253699911535</v>
      </c>
      <c r="DO230" s="379">
        <f t="shared" si="555"/>
        <v>0</v>
      </c>
      <c r="DR230" s="379">
        <f t="shared" si="564"/>
        <v>0</v>
      </c>
      <c r="DS230" s="379">
        <f t="shared" si="565"/>
        <v>-7.4997491332005487E-3</v>
      </c>
      <c r="DT230" s="379">
        <f t="shared" si="566"/>
        <v>0.1396417345876208</v>
      </c>
      <c r="DU230" s="379">
        <f t="shared" si="567"/>
        <v>0</v>
      </c>
      <c r="DW230" s="379">
        <f t="shared" si="557"/>
        <v>-5.406654226557784E-2</v>
      </c>
      <c r="DX230" s="379">
        <f t="shared" si="558"/>
        <v>0.14194412003826451</v>
      </c>
      <c r="DY230" s="379">
        <f t="shared" si="559"/>
        <v>1.7287753377980299E-2</v>
      </c>
      <c r="DZ230" s="379">
        <f t="shared" si="560"/>
        <v>0</v>
      </c>
      <c r="EA230" s="379"/>
      <c r="EC230" s="379">
        <f t="shared" si="568"/>
        <v>8.1918941603092335E-2</v>
      </c>
      <c r="ED230" s="379">
        <f t="shared" si="569"/>
        <v>-0.1295307495866197</v>
      </c>
      <c r="EE230" s="379">
        <f t="shared" si="570"/>
        <v>1.5177140419640304E-2</v>
      </c>
      <c r="EF230" s="379"/>
      <c r="EH230" s="379">
        <f t="shared" si="562"/>
        <v>0</v>
      </c>
      <c r="EI230" s="379">
        <f t="shared" si="562"/>
        <v>-8.2181386110897047E-3</v>
      </c>
      <c r="EJ230" s="379">
        <f t="shared" si="562"/>
        <v>0</v>
      </c>
      <c r="EK230" s="379">
        <f t="shared" si="562"/>
        <v>0</v>
      </c>
      <c r="EM230" s="379">
        <f t="shared" si="571"/>
        <v>0</v>
      </c>
      <c r="EN230" s="379">
        <f t="shared" si="572"/>
        <v>-8.2181386110897047E-3</v>
      </c>
      <c r="EO230" s="379">
        <f t="shared" si="573"/>
        <v>0</v>
      </c>
      <c r="EP230" s="379">
        <v>1</v>
      </c>
      <c r="ER230" s="379">
        <f t="shared" si="591"/>
        <v>0</v>
      </c>
      <c r="ES230" s="379">
        <f t="shared" si="591"/>
        <v>0</v>
      </c>
      <c r="ET230" s="379">
        <f t="shared" si="591"/>
        <v>0</v>
      </c>
      <c r="EU230" s="379">
        <f t="shared" si="591"/>
        <v>0</v>
      </c>
      <c r="EX230" s="379">
        <f t="shared" si="479"/>
        <v>1.0325180103465628</v>
      </c>
      <c r="EY230" s="379">
        <f t="shared" si="480"/>
        <v>1.2118300687937429</v>
      </c>
      <c r="EZ230" s="379">
        <f t="shared" si="576"/>
        <v>1.0934970590712449</v>
      </c>
      <c r="FA230" s="379"/>
      <c r="FB230" s="379">
        <f t="shared" si="486"/>
        <v>1.0645688520729373</v>
      </c>
      <c r="FC230" s="379">
        <f t="shared" si="481"/>
        <v>1.1807728529374841</v>
      </c>
      <c r="FD230" s="379">
        <f t="shared" si="577"/>
        <v>0.82843149949725525</v>
      </c>
      <c r="FE230" s="379"/>
      <c r="FF230" s="379">
        <f t="shared" si="487"/>
        <v>0.95955681664568326</v>
      </c>
      <c r="FG230" s="379">
        <f t="shared" si="482"/>
        <v>0.75160209403622347</v>
      </c>
      <c r="FH230" s="379">
        <f t="shared" si="578"/>
        <v>0.97893894966966055</v>
      </c>
      <c r="FJ230" s="379">
        <f t="shared" si="483"/>
        <v>0.99588448143846808</v>
      </c>
      <c r="FK230" s="379">
        <f t="shared" si="484"/>
        <v>1.0461480398044751</v>
      </c>
      <c r="FL230" s="379">
        <f t="shared" si="579"/>
        <v>1.1218425909246645</v>
      </c>
      <c r="FN230" s="379">
        <f t="shared" si="488"/>
        <v>1.0645688520729373</v>
      </c>
      <c r="FO230" s="379">
        <f t="shared" si="485"/>
        <v>1.1807728529374841</v>
      </c>
      <c r="FP230" s="379">
        <f t="shared" si="580"/>
        <v>0.82843149949725525</v>
      </c>
      <c r="FR230" s="336"/>
    </row>
    <row r="231" spans="1:174" x14ac:dyDescent="0.2">
      <c r="A231" s="373" t="s">
        <v>115</v>
      </c>
      <c r="B231" s="330">
        <f t="shared" si="478"/>
        <v>2004</v>
      </c>
      <c r="D231" s="384">
        <f>NonManufacturing_Data!L46</f>
        <v>122.43266042265719</v>
      </c>
      <c r="E231" s="384">
        <f>Mining!H228</f>
        <v>242.47351460183296</v>
      </c>
      <c r="F231" s="384">
        <f>NonManufacturing_Data!N46</f>
        <v>159.17568661667181</v>
      </c>
      <c r="G231" s="384"/>
      <c r="H231" s="384">
        <f t="shared" si="590"/>
        <v>524.08186164116194</v>
      </c>
      <c r="J231" s="390">
        <f t="shared" si="582"/>
        <v>398081.00835000002</v>
      </c>
      <c r="K231" s="390">
        <f t="shared" si="582"/>
        <v>466603.52841999999</v>
      </c>
      <c r="L231" s="390">
        <f t="shared" si="582"/>
        <v>1526870.7220000003</v>
      </c>
      <c r="M231" s="390"/>
      <c r="N231" s="390">
        <f t="shared" si="520"/>
        <v>2391555.2587700002</v>
      </c>
      <c r="P231" s="384">
        <f t="shared" si="583"/>
        <v>159781.7592</v>
      </c>
      <c r="Q231" s="384">
        <f t="shared" si="583"/>
        <v>272551.98511888308</v>
      </c>
      <c r="R231" s="384">
        <f t="shared" si="583"/>
        <v>781328.01257999986</v>
      </c>
      <c r="S231" s="399"/>
      <c r="T231" s="384">
        <f t="shared" si="521"/>
        <v>1213661.7568988828</v>
      </c>
      <c r="U231" s="384">
        <f t="shared" si="496"/>
        <v>1214419.5495456469</v>
      </c>
      <c r="W231" s="393">
        <f t="shared" si="522"/>
        <v>0.30755715006381867</v>
      </c>
      <c r="X231" s="393">
        <f t="shared" si="523"/>
        <v>0.51965641027810072</v>
      </c>
      <c r="Y231" s="393">
        <f t="shared" si="524"/>
        <v>0.10424961610906558</v>
      </c>
      <c r="Z231" s="384"/>
      <c r="AA231" s="384">
        <f t="shared" si="525"/>
        <v>0.21913851236316498</v>
      </c>
      <c r="AD231" s="393">
        <f t="shared" si="526"/>
        <v>0.76624929551193222</v>
      </c>
      <c r="AE231" s="393">
        <f t="shared" si="527"/>
        <v>0.88964134492019808</v>
      </c>
      <c r="AF231" s="393">
        <f t="shared" si="528"/>
        <v>0.20372453573123858</v>
      </c>
      <c r="AG231" s="384"/>
      <c r="AH231" s="393">
        <f t="shared" si="529"/>
        <v>0.43154926305100877</v>
      </c>
      <c r="AJ231" s="394">
        <f t="shared" si="530"/>
        <v>1.0656534137376354</v>
      </c>
      <c r="AK231" s="394">
        <f t="shared" si="531"/>
        <v>1.0680104755283577</v>
      </c>
      <c r="AL231" s="394">
        <f t="shared" si="532"/>
        <v>2.1718382503663451</v>
      </c>
      <c r="AM231" s="395"/>
      <c r="AN231" s="394">
        <f t="shared" si="533"/>
        <v>1.0978583932687347</v>
      </c>
      <c r="AP231" s="389">
        <f t="shared" si="534"/>
        <v>2.4914045905059732</v>
      </c>
      <c r="AQ231" s="389">
        <f t="shared" si="535"/>
        <v>1.711979930054351</v>
      </c>
      <c r="AR231" s="389">
        <f t="shared" si="536"/>
        <v>1.9541993854260595</v>
      </c>
      <c r="AS231" s="389"/>
      <c r="AT231" s="389">
        <f t="shared" si="537"/>
        <v>1.9705286462027447</v>
      </c>
      <c r="AV231" s="389">
        <f t="shared" si="584"/>
        <v>0.13157047682555789</v>
      </c>
      <c r="AW231" s="389">
        <f t="shared" si="584"/>
        <v>0.22442983993534482</v>
      </c>
      <c r="AX231" s="389">
        <f t="shared" si="584"/>
        <v>0.64337568748157881</v>
      </c>
      <c r="AY231" s="402"/>
      <c r="AZ231" s="389">
        <f t="shared" si="501"/>
        <v>1</v>
      </c>
      <c r="BC231" s="379">
        <f t="shared" si="502"/>
        <v>1.0656534137376354</v>
      </c>
      <c r="BD231" s="379">
        <f t="shared" si="503"/>
        <v>1.0680104755283577</v>
      </c>
      <c r="BE231" s="379">
        <f t="shared" si="504"/>
        <v>2.1718382503663451</v>
      </c>
      <c r="BF231" s="379" t="e">
        <f t="shared" si="505"/>
        <v>#DIV/0!</v>
      </c>
      <c r="BG231" s="379"/>
      <c r="BH231" s="379">
        <f t="shared" si="585"/>
        <v>1.0656534137376354</v>
      </c>
      <c r="BI231" s="379">
        <f t="shared" si="586"/>
        <v>1.0680104755283577</v>
      </c>
      <c r="BJ231" s="379">
        <f t="shared" si="587"/>
        <v>2.1718382503663451</v>
      </c>
      <c r="BK231" s="379" t="e">
        <f t="shared" si="588"/>
        <v>#DIV/0!</v>
      </c>
      <c r="BL231" s="379"/>
      <c r="BM231" s="379">
        <f t="shared" si="589"/>
        <v>0.14020852777624421</v>
      </c>
      <c r="BN231" s="379">
        <f t="shared" si="589"/>
        <v>0.23969342007210087</v>
      </c>
      <c r="BO231" s="379">
        <f t="shared" si="589"/>
        <v>1.3973079274282365</v>
      </c>
      <c r="BP231" s="379">
        <f t="shared" si="589"/>
        <v>0</v>
      </c>
      <c r="BQ231" s="379"/>
      <c r="BR231" s="387">
        <f t="shared" si="541"/>
        <v>1.0656534137376354</v>
      </c>
      <c r="BS231" s="396">
        <f>Mining!BZ228</f>
        <v>0.9006878643002999</v>
      </c>
      <c r="BT231" s="387">
        <f t="shared" si="506"/>
        <v>2.1718382503663451</v>
      </c>
      <c r="BU231" s="387">
        <v>1</v>
      </c>
      <c r="BV231" s="387"/>
      <c r="BW231" s="387">
        <v>1</v>
      </c>
      <c r="BX231" s="396">
        <f>Mining!BW228</f>
        <v>1.1857720280910444</v>
      </c>
      <c r="BY231" s="387">
        <v>1</v>
      </c>
      <c r="BZ231" s="387">
        <v>1</v>
      </c>
      <c r="CB231" s="664">
        <f t="shared" si="542"/>
        <v>0.13157047682555789</v>
      </c>
      <c r="CC231" s="664">
        <f t="shared" si="543"/>
        <v>0.22442983993534482</v>
      </c>
      <c r="CD231" s="664">
        <f t="shared" si="544"/>
        <v>0.64337568748157881</v>
      </c>
      <c r="CE231" s="664"/>
      <c r="CG231" s="664">
        <v>1</v>
      </c>
      <c r="CH231" s="664">
        <v>1</v>
      </c>
      <c r="CI231" s="664">
        <v>1</v>
      </c>
      <c r="CJ231" s="664">
        <v>1</v>
      </c>
      <c r="CL231" s="388">
        <f t="shared" si="575"/>
        <v>1.3980083688042759</v>
      </c>
      <c r="CM231" s="388">
        <f t="shared" si="546"/>
        <v>1.0110777737628802</v>
      </c>
      <c r="CN231" s="388">
        <f t="shared" si="507"/>
        <v>0.82299133910043865</v>
      </c>
      <c r="CO231" s="388">
        <f t="shared" si="508"/>
        <v>0.97958634761530694</v>
      </c>
      <c r="CP231" s="388">
        <f t="shared" si="509"/>
        <v>1.1139510845705198</v>
      </c>
      <c r="CQ231" s="388">
        <v>1</v>
      </c>
      <c r="CR231" s="388">
        <f t="shared" si="510"/>
        <v>1.125849797935452</v>
      </c>
      <c r="CS231" s="388">
        <f t="shared" si="511"/>
        <v>1.4134951892325032</v>
      </c>
      <c r="CT231" s="388">
        <f t="shared" si="512"/>
        <v>1.4134951892325029</v>
      </c>
      <c r="CU231" s="388"/>
      <c r="CV231" s="388">
        <f t="shared" si="547"/>
        <v>0.89805742792418941</v>
      </c>
      <c r="CY231" s="334"/>
      <c r="DA231" s="379">
        <f t="shared" si="513"/>
        <v>0.23361361913816175</v>
      </c>
      <c r="DB231" s="379">
        <f t="shared" si="514"/>
        <v>0.46266343552231964</v>
      </c>
      <c r="DC231" s="379">
        <f t="shared" si="515"/>
        <v>0.30372294533951866</v>
      </c>
      <c r="DD231" s="379">
        <f t="shared" si="516"/>
        <v>0</v>
      </c>
      <c r="DF231" s="379">
        <f t="shared" si="548"/>
        <v>0.236491193393252</v>
      </c>
      <c r="DG231" s="379">
        <f t="shared" si="549"/>
        <v>0.47548949857842254</v>
      </c>
      <c r="DH231" s="379">
        <f t="shared" si="550"/>
        <v>0.28759961722163896</v>
      </c>
      <c r="DI231" s="379"/>
      <c r="DJ231" s="379">
        <f t="shared" si="551"/>
        <v>0.99958030919331353</v>
      </c>
      <c r="DK231" s="379"/>
      <c r="DL231" s="379">
        <f t="shared" si="552"/>
        <v>0.23659048824611836</v>
      </c>
      <c r="DM231" s="379">
        <f t="shared" si="553"/>
        <v>0.47568914093771469</v>
      </c>
      <c r="DN231" s="379">
        <f t="shared" si="554"/>
        <v>0.28772037081616691</v>
      </c>
      <c r="DO231" s="379">
        <f t="shared" si="555"/>
        <v>0</v>
      </c>
      <c r="DR231" s="379">
        <f t="shared" si="564"/>
        <v>2.2204460492503128E-16</v>
      </c>
      <c r="DS231" s="379">
        <f t="shared" si="565"/>
        <v>-1.28052600974726E-2</v>
      </c>
      <c r="DT231" s="379">
        <f t="shared" si="566"/>
        <v>0.12250984472967667</v>
      </c>
      <c r="DU231" s="379">
        <f t="shared" si="567"/>
        <v>0</v>
      </c>
      <c r="DW231" s="379">
        <f t="shared" si="557"/>
        <v>-6.8599281308354021E-2</v>
      </c>
      <c r="DX231" s="379">
        <f t="shared" si="558"/>
        <v>1.7348482598587397E-2</v>
      </c>
      <c r="DY231" s="379">
        <f t="shared" si="559"/>
        <v>4.8275220134809107E-3</v>
      </c>
      <c r="DZ231" s="379">
        <f t="shared" si="560"/>
        <v>0</v>
      </c>
      <c r="EA231" s="379"/>
      <c r="EC231" s="379">
        <f t="shared" si="568"/>
        <v>6.0334810860243483E-2</v>
      </c>
      <c r="ED231" s="379">
        <f t="shared" si="569"/>
        <v>-2.7975372424142171E-2</v>
      </c>
      <c r="EE231" s="379">
        <f t="shared" si="570"/>
        <v>-1.063372375563738E-3</v>
      </c>
      <c r="EF231" s="379"/>
      <c r="EH231" s="379">
        <f t="shared" si="562"/>
        <v>0</v>
      </c>
      <c r="EI231" s="379">
        <f t="shared" si="562"/>
        <v>-1.4840097319151665E-2</v>
      </c>
      <c r="EJ231" s="379">
        <f t="shared" si="562"/>
        <v>0</v>
      </c>
      <c r="EK231" s="379">
        <f t="shared" si="562"/>
        <v>0</v>
      </c>
      <c r="EM231" s="379">
        <f t="shared" si="571"/>
        <v>0</v>
      </c>
      <c r="EN231" s="379">
        <f t="shared" si="572"/>
        <v>-1.4840097319151665E-2</v>
      </c>
      <c r="EO231" s="379">
        <f t="shared" si="573"/>
        <v>0</v>
      </c>
      <c r="EP231" s="379">
        <v>1</v>
      </c>
      <c r="ER231" s="379">
        <f t="shared" si="591"/>
        <v>0</v>
      </c>
      <c r="ES231" s="379">
        <f t="shared" si="591"/>
        <v>0</v>
      </c>
      <c r="ET231" s="379">
        <f t="shared" si="591"/>
        <v>0</v>
      </c>
      <c r="EU231" s="379">
        <f t="shared" si="591"/>
        <v>0</v>
      </c>
      <c r="EX231" s="379">
        <f t="shared" si="479"/>
        <v>1.0295864891412565</v>
      </c>
      <c r="EY231" s="379">
        <f t="shared" si="480"/>
        <v>1.247683865965157</v>
      </c>
      <c r="EZ231" s="379">
        <f t="shared" si="576"/>
        <v>1.125849797935452</v>
      </c>
      <c r="FA231" s="379"/>
      <c r="FB231" s="379">
        <f t="shared" si="486"/>
        <v>0.99343318017226778</v>
      </c>
      <c r="FC231" s="379">
        <f t="shared" si="481"/>
        <v>1.1730189303547662</v>
      </c>
      <c r="FD231" s="379">
        <f t="shared" si="577"/>
        <v>0.82299133910043865</v>
      </c>
      <c r="FE231" s="379"/>
      <c r="FF231" s="379">
        <f t="shared" si="487"/>
        <v>1.0006613261693846</v>
      </c>
      <c r="FG231" s="379">
        <f t="shared" si="482"/>
        <v>0.75209914816997392</v>
      </c>
      <c r="FH231" s="379">
        <f t="shared" si="578"/>
        <v>0.97958634761530694</v>
      </c>
      <c r="FJ231" s="379">
        <f t="shared" si="483"/>
        <v>0.99296558499562726</v>
      </c>
      <c r="FK231" s="379">
        <f t="shared" si="484"/>
        <v>1.0387890003364795</v>
      </c>
      <c r="FL231" s="379">
        <f t="shared" si="579"/>
        <v>1.1139510845705198</v>
      </c>
      <c r="FN231" s="379">
        <f t="shared" si="488"/>
        <v>0.99343318017226778</v>
      </c>
      <c r="FO231" s="379">
        <f t="shared" si="485"/>
        <v>1.1730189303547662</v>
      </c>
      <c r="FP231" s="379">
        <f t="shared" si="580"/>
        <v>0.82299133910043865</v>
      </c>
      <c r="FR231" s="336"/>
    </row>
    <row r="232" spans="1:174" x14ac:dyDescent="0.2">
      <c r="A232" s="373" t="s">
        <v>115</v>
      </c>
      <c r="B232" s="330">
        <f t="shared" si="478"/>
        <v>2005</v>
      </c>
      <c r="D232" s="384">
        <f>NonManufacturing_Data!L47</f>
        <v>123.26747110219405</v>
      </c>
      <c r="E232" s="384">
        <f>Mining!H229</f>
        <v>250.4522411728602</v>
      </c>
      <c r="F232" s="384">
        <f>NonManufacturing_Data!N47</f>
        <v>182.16691069026129</v>
      </c>
      <c r="G232" s="384"/>
      <c r="H232" s="384">
        <f t="shared" si="590"/>
        <v>555.8866229653155</v>
      </c>
      <c r="J232" s="390">
        <f t="shared" si="582"/>
        <v>400795.33536000008</v>
      </c>
      <c r="K232" s="390">
        <f t="shared" si="582"/>
        <v>481214.07330999995</v>
      </c>
      <c r="L232" s="390">
        <f t="shared" si="582"/>
        <v>1566759.1316</v>
      </c>
      <c r="M232" s="390"/>
      <c r="N232" s="390">
        <f t="shared" si="520"/>
        <v>2448768.5402699998</v>
      </c>
      <c r="P232" s="384">
        <f t="shared" si="583"/>
        <v>168782.14296999999</v>
      </c>
      <c r="Q232" s="384">
        <f t="shared" si="583"/>
        <v>271416.40936111379</v>
      </c>
      <c r="R232" s="384">
        <f t="shared" si="583"/>
        <v>784797.94971000007</v>
      </c>
      <c r="S232" s="399"/>
      <c r="T232" s="384">
        <f t="shared" si="521"/>
        <v>1224996.5020411138</v>
      </c>
      <c r="U232" s="384">
        <f t="shared" si="496"/>
        <v>1229465.1174454477</v>
      </c>
      <c r="W232" s="393">
        <f t="shared" si="522"/>
        <v>0.30755715006381862</v>
      </c>
      <c r="X232" s="393">
        <f t="shared" si="523"/>
        <v>0.52045909515933442</v>
      </c>
      <c r="Y232" s="393">
        <f t="shared" si="524"/>
        <v>0.11626988923576878</v>
      </c>
      <c r="Z232" s="384"/>
      <c r="AA232" s="384">
        <f t="shared" si="525"/>
        <v>0.22700660100118067</v>
      </c>
      <c r="AD232" s="393">
        <f t="shared" si="526"/>
        <v>0.73033479095062859</v>
      </c>
      <c r="AE232" s="393">
        <f t="shared" si="527"/>
        <v>0.9227601299508712</v>
      </c>
      <c r="AF232" s="393">
        <f t="shared" si="528"/>
        <v>0.23211950382589039</v>
      </c>
      <c r="AG232" s="384"/>
      <c r="AH232" s="393">
        <f t="shared" si="529"/>
        <v>0.45213696190122332</v>
      </c>
      <c r="AJ232" s="394">
        <f t="shared" si="530"/>
        <v>1.0656534137376352</v>
      </c>
      <c r="AK232" s="394">
        <f t="shared" si="531"/>
        <v>1.0696601729914315</v>
      </c>
      <c r="AL232" s="394">
        <f t="shared" si="532"/>
        <v>2.4222572919972762</v>
      </c>
      <c r="AM232" s="395"/>
      <c r="AN232" s="394">
        <f t="shared" si="533"/>
        <v>1.1372765998499337</v>
      </c>
      <c r="AP232" s="389">
        <f t="shared" si="534"/>
        <v>2.3746311565154086</v>
      </c>
      <c r="AQ232" s="389">
        <f t="shared" si="535"/>
        <v>1.7729733970128343</v>
      </c>
      <c r="AR232" s="389">
        <f t="shared" si="536"/>
        <v>1.9963853526617286</v>
      </c>
      <c r="AS232" s="389"/>
      <c r="AT232" s="389">
        <f t="shared" si="537"/>
        <v>1.999000434850069</v>
      </c>
      <c r="AV232" s="389">
        <f t="shared" si="584"/>
        <v>0.13728095297302242</v>
      </c>
      <c r="AW232" s="389">
        <f t="shared" si="584"/>
        <v>0.22075974788536995</v>
      </c>
      <c r="AX232" s="389">
        <f t="shared" si="584"/>
        <v>0.63832469793094571</v>
      </c>
      <c r="AY232" s="402"/>
      <c r="AZ232" s="389">
        <f t="shared" si="501"/>
        <v>1</v>
      </c>
      <c r="BC232" s="379">
        <f t="shared" si="502"/>
        <v>1.0656534137376352</v>
      </c>
      <c r="BD232" s="379">
        <f t="shared" si="503"/>
        <v>1.0696601729914315</v>
      </c>
      <c r="BE232" s="379">
        <f t="shared" si="504"/>
        <v>2.4222572919972762</v>
      </c>
      <c r="BF232" s="379" t="e">
        <f t="shared" si="505"/>
        <v>#DIV/0!</v>
      </c>
      <c r="BG232" s="379"/>
      <c r="BH232" s="379">
        <f t="shared" si="585"/>
        <v>1.0656534137376352</v>
      </c>
      <c r="BI232" s="379">
        <f t="shared" si="586"/>
        <v>1.0696601729914315</v>
      </c>
      <c r="BJ232" s="379">
        <f t="shared" si="587"/>
        <v>2.4222572919972762</v>
      </c>
      <c r="BK232" s="379" t="e">
        <f t="shared" si="588"/>
        <v>#DIV/0!</v>
      </c>
      <c r="BL232" s="379"/>
      <c r="BM232" s="379">
        <f t="shared" si="589"/>
        <v>0.14629391617685711</v>
      </c>
      <c r="BN232" s="379">
        <f t="shared" si="589"/>
        <v>0.23613791011260971</v>
      </c>
      <c r="BO232" s="379">
        <f t="shared" si="589"/>
        <v>1.5461866542251919</v>
      </c>
      <c r="BP232" s="379">
        <f t="shared" si="589"/>
        <v>0</v>
      </c>
      <c r="BQ232" s="379"/>
      <c r="BR232" s="387">
        <f t="shared" si="541"/>
        <v>1.0656534137376352</v>
      </c>
      <c r="BS232" s="396">
        <f>Mining!BZ229</f>
        <v>0.89851027027840757</v>
      </c>
      <c r="BT232" s="387">
        <f t="shared" si="506"/>
        <v>2.4222572919972762</v>
      </c>
      <c r="BU232" s="387">
        <v>1</v>
      </c>
      <c r="BV232" s="387"/>
      <c r="BW232" s="387">
        <v>1</v>
      </c>
      <c r="BX232" s="396">
        <f>Mining!BW229</f>
        <v>1.1904818546592604</v>
      </c>
      <c r="BY232" s="387">
        <v>1</v>
      </c>
      <c r="BZ232" s="387">
        <v>1</v>
      </c>
      <c r="CB232" s="664">
        <f t="shared" si="542"/>
        <v>0.13728095297302242</v>
      </c>
      <c r="CC232" s="664">
        <f t="shared" si="543"/>
        <v>0.22075974788536995</v>
      </c>
      <c r="CD232" s="664">
        <f t="shared" si="544"/>
        <v>0.63832469793094571</v>
      </c>
      <c r="CE232" s="664"/>
      <c r="CG232" s="664">
        <v>1</v>
      </c>
      <c r="CH232" s="664">
        <v>1</v>
      </c>
      <c r="CI232" s="664">
        <v>1</v>
      </c>
      <c r="CJ232" s="664">
        <v>1</v>
      </c>
      <c r="CL232" s="388">
        <f t="shared" si="575"/>
        <v>1.4110647813319246</v>
      </c>
      <c r="CM232" s="388">
        <f t="shared" si="546"/>
        <v>1.0593127413612726</v>
      </c>
      <c r="CN232" s="388">
        <f t="shared" si="507"/>
        <v>0.83275911068525388</v>
      </c>
      <c r="CO232" s="388">
        <f t="shared" si="508"/>
        <v>0.97924934733241564</v>
      </c>
      <c r="CP232" s="388">
        <f t="shared" si="509"/>
        <v>1.1159695280803492</v>
      </c>
      <c r="CQ232" s="388">
        <v>1</v>
      </c>
      <c r="CR232" s="388">
        <f t="shared" si="510"/>
        <v>1.1640166066230184</v>
      </c>
      <c r="CS232" s="388">
        <f t="shared" si="511"/>
        <v>1.4947589017510665</v>
      </c>
      <c r="CT232" s="388">
        <f t="shared" si="512"/>
        <v>1.4947589017510658</v>
      </c>
      <c r="CU232" s="388"/>
      <c r="CV232" s="388">
        <f t="shared" si="547"/>
        <v>0.91004950903105541</v>
      </c>
      <c r="CY232" s="334"/>
      <c r="DA232" s="379">
        <f t="shared" si="513"/>
        <v>0.22174930284279445</v>
      </c>
      <c r="DB232" s="379">
        <f t="shared" si="514"/>
        <v>0.45054554440768968</v>
      </c>
      <c r="DC232" s="379">
        <f t="shared" si="515"/>
        <v>0.32770515274951595</v>
      </c>
      <c r="DD232" s="379">
        <f t="shared" si="516"/>
        <v>0</v>
      </c>
      <c r="DF232" s="379">
        <f t="shared" si="548"/>
        <v>0.22762993158214528</v>
      </c>
      <c r="DG232" s="379">
        <f t="shared" si="549"/>
        <v>0.45657768883770489</v>
      </c>
      <c r="DH232" s="379">
        <f t="shared" si="550"/>
        <v>0.31556217963177607</v>
      </c>
      <c r="DI232" s="379"/>
      <c r="DJ232" s="379">
        <f t="shared" si="551"/>
        <v>0.99976980005162619</v>
      </c>
      <c r="DK232" s="379"/>
      <c r="DL232" s="379">
        <f t="shared" si="552"/>
        <v>0.2276823440459903</v>
      </c>
      <c r="DM232" s="379">
        <f t="shared" si="553"/>
        <v>0.45668281719864723</v>
      </c>
      <c r="DN232" s="379">
        <f t="shared" si="554"/>
        <v>0.31563483875536252</v>
      </c>
      <c r="DO232" s="379">
        <f t="shared" si="555"/>
        <v>0</v>
      </c>
      <c r="DR232" s="379">
        <f t="shared" si="564"/>
        <v>-2.2204460492503131E-16</v>
      </c>
      <c r="DS232" s="379">
        <f t="shared" si="565"/>
        <v>-2.4206284381153836E-3</v>
      </c>
      <c r="DT232" s="379">
        <f t="shared" si="566"/>
        <v>0.10912594176828225</v>
      </c>
      <c r="DU232" s="379">
        <f t="shared" si="567"/>
        <v>0</v>
      </c>
      <c r="DW232" s="379">
        <f t="shared" si="557"/>
        <v>-4.8004521102795648E-2</v>
      </c>
      <c r="DX232" s="379">
        <f t="shared" si="558"/>
        <v>3.500746792287425E-2</v>
      </c>
      <c r="DY232" s="379">
        <f t="shared" si="559"/>
        <v>2.135763367159707E-2</v>
      </c>
      <c r="DZ232" s="379">
        <f t="shared" si="560"/>
        <v>0</v>
      </c>
      <c r="EA232" s="379"/>
      <c r="EC232" s="379">
        <f t="shared" si="568"/>
        <v>4.2486924043499893E-2</v>
      </c>
      <c r="ED232" s="379">
        <f t="shared" si="569"/>
        <v>-1.6488144806661637E-2</v>
      </c>
      <c r="EE232" s="379">
        <f t="shared" si="570"/>
        <v>-7.8817417177406025E-3</v>
      </c>
      <c r="EF232" s="379"/>
      <c r="EH232" s="379">
        <f t="shared" si="562"/>
        <v>0</v>
      </c>
      <c r="EI232" s="379">
        <f t="shared" si="562"/>
        <v>3.9640820956894337E-3</v>
      </c>
      <c r="EJ232" s="379">
        <f t="shared" si="562"/>
        <v>0</v>
      </c>
      <c r="EK232" s="379">
        <f t="shared" si="562"/>
        <v>0</v>
      </c>
      <c r="EM232" s="379">
        <f t="shared" si="571"/>
        <v>0</v>
      </c>
      <c r="EN232" s="379">
        <f t="shared" si="572"/>
        <v>3.9640820956894337E-3</v>
      </c>
      <c r="EO232" s="379">
        <f t="shared" si="573"/>
        <v>0</v>
      </c>
      <c r="EP232" s="379">
        <v>1</v>
      </c>
      <c r="ER232" s="379">
        <f t="shared" si="591"/>
        <v>0</v>
      </c>
      <c r="ES232" s="379">
        <f t="shared" si="591"/>
        <v>0</v>
      </c>
      <c r="ET232" s="379">
        <f t="shared" si="591"/>
        <v>0</v>
      </c>
      <c r="EU232" s="379">
        <f t="shared" si="591"/>
        <v>0</v>
      </c>
      <c r="EX232" s="379">
        <f t="shared" si="479"/>
        <v>1.0339004445864408</v>
      </c>
      <c r="EY232" s="379">
        <f t="shared" si="480"/>
        <v>1.289980903724705</v>
      </c>
      <c r="EZ232" s="379">
        <f t="shared" si="576"/>
        <v>1.1640166066230184</v>
      </c>
      <c r="FA232" s="379"/>
      <c r="FB232" s="379">
        <f t="shared" si="486"/>
        <v>1.0118686201430647</v>
      </c>
      <c r="FC232" s="379">
        <f t="shared" si="481"/>
        <v>1.1869410464597709</v>
      </c>
      <c r="FD232" s="379">
        <f t="shared" si="577"/>
        <v>0.83275911068525388</v>
      </c>
      <c r="FE232" s="379"/>
      <c r="FF232" s="379">
        <f t="shared" si="487"/>
        <v>0.99965597695015684</v>
      </c>
      <c r="FG232" s="379">
        <f t="shared" si="482"/>
        <v>0.75184040872723601</v>
      </c>
      <c r="FH232" s="379">
        <f t="shared" si="578"/>
        <v>0.97924934733241564</v>
      </c>
      <c r="FJ232" s="379">
        <f t="shared" si="483"/>
        <v>1.0018119678123996</v>
      </c>
      <c r="FK232" s="379">
        <f t="shared" si="484"/>
        <v>1.0406712525689639</v>
      </c>
      <c r="FL232" s="379">
        <f t="shared" si="579"/>
        <v>1.1159695280803492</v>
      </c>
      <c r="FN232" s="379">
        <f t="shared" si="488"/>
        <v>1.0118686201430647</v>
      </c>
      <c r="FO232" s="379">
        <f t="shared" si="485"/>
        <v>1.1869410464597709</v>
      </c>
      <c r="FP232" s="379">
        <f t="shared" si="580"/>
        <v>0.83275911068525388</v>
      </c>
      <c r="FR232" s="336"/>
    </row>
    <row r="233" spans="1:174" x14ac:dyDescent="0.2">
      <c r="A233" s="373" t="s">
        <v>115</v>
      </c>
      <c r="B233" s="330">
        <f t="shared" si="478"/>
        <v>2006</v>
      </c>
      <c r="D233" s="384">
        <f>NonManufacturing_Data!L48</f>
        <v>124.06235062815065</v>
      </c>
      <c r="E233" s="384">
        <f>Mining!H230</f>
        <v>255.59784269876798</v>
      </c>
      <c r="F233" s="384">
        <f>NonManufacturing_Data!N48</f>
        <v>196.46838951323863</v>
      </c>
      <c r="G233" s="384"/>
      <c r="H233" s="384">
        <f t="shared" si="590"/>
        <v>576.12858284015726</v>
      </c>
      <c r="J233" s="390">
        <f t="shared" si="582"/>
        <v>403379.82909000001</v>
      </c>
      <c r="K233" s="390">
        <f t="shared" si="582"/>
        <v>502226.83547000005</v>
      </c>
      <c r="L233" s="390">
        <f t="shared" si="582"/>
        <v>1531437.6869999999</v>
      </c>
      <c r="M233" s="390"/>
      <c r="N233" s="390">
        <f t="shared" si="520"/>
        <v>2437044.3515599999</v>
      </c>
      <c r="P233" s="384">
        <f t="shared" si="583"/>
        <v>165515.91069999998</v>
      </c>
      <c r="Q233" s="384">
        <f t="shared" si="583"/>
        <v>305498.38265958912</v>
      </c>
      <c r="R233" s="384">
        <f t="shared" si="583"/>
        <v>768400.14474000013</v>
      </c>
      <c r="S233" s="399"/>
      <c r="T233" s="384">
        <f t="shared" si="521"/>
        <v>1239414.4380995892</v>
      </c>
      <c r="U233" s="384">
        <f t="shared" si="496"/>
        <v>1257091.8737540555</v>
      </c>
      <c r="W233" s="393">
        <f t="shared" si="522"/>
        <v>0.30755715006381867</v>
      </c>
      <c r="X233" s="393">
        <f t="shared" si="523"/>
        <v>0.50892908273125492</v>
      </c>
      <c r="Y233" s="393">
        <f t="shared" si="524"/>
        <v>0.12829016236247207</v>
      </c>
      <c r="Z233" s="384"/>
      <c r="AA233" s="384">
        <f t="shared" si="525"/>
        <v>0.2364046359974393</v>
      </c>
      <c r="AD233" s="393">
        <f t="shared" si="526"/>
        <v>0.74954939439638213</v>
      </c>
      <c r="AE233" s="393">
        <f t="shared" si="527"/>
        <v>0.83665857892143303</v>
      </c>
      <c r="AF233" s="393">
        <f t="shared" si="528"/>
        <v>0.25568499805490891</v>
      </c>
      <c r="AG233" s="384"/>
      <c r="AH233" s="393">
        <f t="shared" si="529"/>
        <v>0.45830268643743882</v>
      </c>
      <c r="AJ233" s="394">
        <f t="shared" si="530"/>
        <v>1.0656534137376354</v>
      </c>
      <c r="AK233" s="394">
        <f t="shared" si="531"/>
        <v>1.0459634114147371</v>
      </c>
      <c r="AL233" s="394">
        <f t="shared" si="532"/>
        <v>2.6726763336282091</v>
      </c>
      <c r="AM233" s="395"/>
      <c r="AN233" s="394">
        <f t="shared" si="533"/>
        <v>1.1843596592793824</v>
      </c>
      <c r="AP233" s="389">
        <f t="shared" si="534"/>
        <v>2.4371060605836976</v>
      </c>
      <c r="AQ233" s="389">
        <f t="shared" si="535"/>
        <v>1.6439590648491964</v>
      </c>
      <c r="AR233" s="389">
        <f t="shared" si="536"/>
        <v>1.9930210808564919</v>
      </c>
      <c r="AS233" s="389"/>
      <c r="AT233" s="389">
        <f t="shared" si="537"/>
        <v>1.9662868824545505</v>
      </c>
      <c r="AV233" s="389">
        <f t="shared" si="584"/>
        <v>0.13166572321060319</v>
      </c>
      <c r="AW233" s="389">
        <f t="shared" si="584"/>
        <v>0.24301993278126824</v>
      </c>
      <c r="AX233" s="389">
        <f t="shared" si="584"/>
        <v>0.6112521771740721</v>
      </c>
      <c r="AY233" s="402"/>
      <c r="AZ233" s="389">
        <f t="shared" si="501"/>
        <v>1</v>
      </c>
      <c r="BC233" s="379">
        <f t="shared" si="502"/>
        <v>1.0656534137376354</v>
      </c>
      <c r="BD233" s="379">
        <f t="shared" si="503"/>
        <v>1.0459634114147371</v>
      </c>
      <c r="BE233" s="379">
        <f t="shared" si="504"/>
        <v>2.6726763336282091</v>
      </c>
      <c r="BF233" s="379" t="e">
        <f t="shared" si="505"/>
        <v>#DIV/0!</v>
      </c>
      <c r="BG233" s="379"/>
      <c r="BH233" s="379">
        <f t="shared" si="585"/>
        <v>1.0656534137376354</v>
      </c>
      <c r="BI233" s="379">
        <f t="shared" si="586"/>
        <v>1.0459634114147371</v>
      </c>
      <c r="BJ233" s="379">
        <f t="shared" si="587"/>
        <v>2.6726763336282091</v>
      </c>
      <c r="BK233" s="379" t="e">
        <f t="shared" si="588"/>
        <v>#DIV/0!</v>
      </c>
      <c r="BL233" s="379"/>
      <c r="BM233" s="379">
        <f t="shared" si="589"/>
        <v>0.14031002741161391</v>
      </c>
      <c r="BN233" s="379">
        <f t="shared" si="589"/>
        <v>0.25418995793367549</v>
      </c>
      <c r="BO233" s="379">
        <f t="shared" si="589"/>
        <v>1.6336792278118595</v>
      </c>
      <c r="BP233" s="379">
        <f t="shared" si="589"/>
        <v>0</v>
      </c>
      <c r="BQ233" s="379"/>
      <c r="BR233" s="387">
        <f t="shared" si="541"/>
        <v>1.0656534137376354</v>
      </c>
      <c r="BS233" s="396">
        <f>Mining!BZ230</f>
        <v>0.87902080380846348</v>
      </c>
      <c r="BT233" s="387">
        <f t="shared" si="506"/>
        <v>2.6726763336282091</v>
      </c>
      <c r="BU233" s="387">
        <v>1</v>
      </c>
      <c r="BV233" s="387"/>
      <c r="BW233" s="387">
        <v>1</v>
      </c>
      <c r="BX233" s="396">
        <f>Mining!BW230</f>
        <v>1.1899188356896389</v>
      </c>
      <c r="BY233" s="387">
        <v>1</v>
      </c>
      <c r="BZ233" s="387">
        <v>1</v>
      </c>
      <c r="CB233" s="664">
        <f t="shared" si="542"/>
        <v>0.13166572321060319</v>
      </c>
      <c r="CC233" s="664">
        <f t="shared" si="543"/>
        <v>0.24301993278126824</v>
      </c>
      <c r="CD233" s="664">
        <f t="shared" si="544"/>
        <v>0.6112521771740721</v>
      </c>
      <c r="CE233" s="664"/>
      <c r="CG233" s="664">
        <v>1</v>
      </c>
      <c r="CH233" s="664">
        <v>1</v>
      </c>
      <c r="CI233" s="664">
        <v>1</v>
      </c>
      <c r="CJ233" s="664">
        <v>1</v>
      </c>
      <c r="CL233" s="388">
        <f t="shared" si="575"/>
        <v>1.4276726996057414</v>
      </c>
      <c r="CM233" s="388">
        <f t="shared" si="546"/>
        <v>1.0737584317411797</v>
      </c>
      <c r="CN233" s="388">
        <f t="shared" si="507"/>
        <v>0.80922406047853335</v>
      </c>
      <c r="CO233" s="388">
        <f t="shared" si="508"/>
        <v>0.9983698516714905</v>
      </c>
      <c r="CP233" s="388">
        <f t="shared" si="509"/>
        <v>1.1157335173502507</v>
      </c>
      <c r="CQ233" s="388">
        <v>1</v>
      </c>
      <c r="CR233" s="388">
        <f t="shared" si="510"/>
        <v>1.1912032302232241</v>
      </c>
      <c r="CS233" s="388">
        <f t="shared" si="511"/>
        <v>1.5329755989683571</v>
      </c>
      <c r="CT233" s="388">
        <f t="shared" si="512"/>
        <v>1.5329755989683571</v>
      </c>
      <c r="CU233" s="388"/>
      <c r="CV233" s="388">
        <f t="shared" si="547"/>
        <v>0.90140658159562248</v>
      </c>
      <c r="CY233" s="334"/>
      <c r="DA233" s="379">
        <f t="shared" si="513"/>
        <v>0.21533795462213834</v>
      </c>
      <c r="DB233" s="379">
        <f t="shared" si="514"/>
        <v>0.44364721749915637</v>
      </c>
      <c r="DC233" s="379">
        <f t="shared" si="515"/>
        <v>0.3410148278787053</v>
      </c>
      <c r="DD233" s="379">
        <f t="shared" si="516"/>
        <v>0</v>
      </c>
      <c r="DF233" s="379">
        <f t="shared" si="548"/>
        <v>0.21852795385136858</v>
      </c>
      <c r="DG233" s="379">
        <f t="shared" si="549"/>
        <v>0.44708751119002377</v>
      </c>
      <c r="DH233" s="379">
        <f t="shared" si="550"/>
        <v>0.3343158347696028</v>
      </c>
      <c r="DI233" s="379"/>
      <c r="DJ233" s="379">
        <f t="shared" si="551"/>
        <v>0.99993129981099516</v>
      </c>
      <c r="DK233" s="379"/>
      <c r="DL233" s="379">
        <f t="shared" si="552"/>
        <v>0.21854296779456175</v>
      </c>
      <c r="DM233" s="379">
        <f t="shared" si="553"/>
        <v>0.44711822829681525</v>
      </c>
      <c r="DN233" s="379">
        <f t="shared" si="554"/>
        <v>0.33433880390862297</v>
      </c>
      <c r="DO233" s="379">
        <f t="shared" si="555"/>
        <v>0</v>
      </c>
      <c r="DR233" s="379">
        <f t="shared" si="564"/>
        <v>2.2204460492503128E-16</v>
      </c>
      <c r="DS233" s="379">
        <f t="shared" si="565"/>
        <v>-2.1929571638000259E-2</v>
      </c>
      <c r="DT233" s="379">
        <f t="shared" si="566"/>
        <v>9.838047181654179E-2</v>
      </c>
      <c r="DU233" s="379">
        <f t="shared" si="567"/>
        <v>0</v>
      </c>
      <c r="DW233" s="379">
        <f t="shared" si="557"/>
        <v>2.5969171751682289E-2</v>
      </c>
      <c r="DX233" s="379">
        <f t="shared" si="558"/>
        <v>-7.5550625877395916E-2</v>
      </c>
      <c r="DY233" s="379">
        <f t="shared" si="559"/>
        <v>-1.6866030868551069E-3</v>
      </c>
      <c r="DZ233" s="379">
        <f t="shared" si="560"/>
        <v>0</v>
      </c>
      <c r="EA233" s="379"/>
      <c r="EC233" s="379">
        <f t="shared" si="568"/>
        <v>-4.1763266817109679E-2</v>
      </c>
      <c r="ED233" s="379">
        <f t="shared" si="569"/>
        <v>9.6068471342644221E-2</v>
      </c>
      <c r="EE233" s="379">
        <f t="shared" si="570"/>
        <v>-4.3337482187904813E-2</v>
      </c>
      <c r="EF233" s="379"/>
      <c r="EH233" s="379">
        <f t="shared" si="562"/>
        <v>0</v>
      </c>
      <c r="EI233" s="379">
        <f t="shared" si="562"/>
        <v>-4.7304555271150136E-4</v>
      </c>
      <c r="EJ233" s="379">
        <f t="shared" si="562"/>
        <v>0</v>
      </c>
      <c r="EK233" s="379">
        <f t="shared" si="562"/>
        <v>0</v>
      </c>
      <c r="EM233" s="379">
        <f t="shared" si="571"/>
        <v>0</v>
      </c>
      <c r="EN233" s="379">
        <f t="shared" si="572"/>
        <v>-4.7304555271150136E-4</v>
      </c>
      <c r="EO233" s="379">
        <f t="shared" si="573"/>
        <v>0</v>
      </c>
      <c r="EP233" s="379">
        <v>1</v>
      </c>
      <c r="ER233" s="379">
        <f t="shared" si="591"/>
        <v>0</v>
      </c>
      <c r="ES233" s="379">
        <f t="shared" si="591"/>
        <v>0</v>
      </c>
      <c r="ET233" s="379">
        <f t="shared" si="591"/>
        <v>0</v>
      </c>
      <c r="EU233" s="379">
        <f t="shared" si="591"/>
        <v>0</v>
      </c>
      <c r="EX233" s="379">
        <f t="shared" si="479"/>
        <v>1.0233558726271768</v>
      </c>
      <c r="EY233" s="379">
        <f t="shared" si="480"/>
        <v>1.3201095334035895</v>
      </c>
      <c r="EZ233" s="379">
        <f t="shared" si="576"/>
        <v>1.1912032302232241</v>
      </c>
      <c r="FA233" s="379"/>
      <c r="FB233" s="379">
        <f t="shared" si="486"/>
        <v>0.97173846565622779</v>
      </c>
      <c r="FC233" s="379">
        <f t="shared" si="481"/>
        <v>1.1533962713112151</v>
      </c>
      <c r="FD233" s="379">
        <f t="shared" si="577"/>
        <v>0.80922406047853335</v>
      </c>
      <c r="FE233" s="379"/>
      <c r="FF233" s="379">
        <f t="shared" si="487"/>
        <v>1.0195256748356905</v>
      </c>
      <c r="FG233" s="379">
        <f t="shared" si="482"/>
        <v>0.76652060007637668</v>
      </c>
      <c r="FH233" s="379">
        <f t="shared" si="578"/>
        <v>0.9983698516714905</v>
      </c>
      <c r="FJ233" s="379">
        <f t="shared" si="483"/>
        <v>0.99978851507665778</v>
      </c>
      <c r="FK233" s="379">
        <f t="shared" si="484"/>
        <v>1.0404511662888898</v>
      </c>
      <c r="FL233" s="379">
        <f t="shared" si="579"/>
        <v>1.1157335173502507</v>
      </c>
      <c r="FN233" s="379">
        <f t="shared" si="488"/>
        <v>0.97173846565622779</v>
      </c>
      <c r="FO233" s="379">
        <f t="shared" si="485"/>
        <v>1.1533962713112151</v>
      </c>
      <c r="FP233" s="379">
        <f t="shared" si="580"/>
        <v>0.80922406047853335</v>
      </c>
      <c r="FR233" s="336"/>
    </row>
    <row r="234" spans="1:174" x14ac:dyDescent="0.2">
      <c r="A234" s="373" t="s">
        <v>115</v>
      </c>
      <c r="B234" s="330">
        <f t="shared" si="478"/>
        <v>2007</v>
      </c>
      <c r="D234" s="384">
        <f>NonManufacturing_Data!L49</f>
        <v>124.49535407478635</v>
      </c>
      <c r="E234" s="384">
        <f>Mining!H231</f>
        <v>252.50137503999997</v>
      </c>
      <c r="F234" s="384">
        <f>NonManufacturing_Data!N49</f>
        <v>203.37106473293244</v>
      </c>
      <c r="G234" s="384"/>
      <c r="H234" s="384">
        <f t="shared" si="590"/>
        <v>580.36779384771876</v>
      </c>
      <c r="J234" s="390">
        <f t="shared" si="582"/>
        <v>404787.70872</v>
      </c>
      <c r="K234" s="390">
        <f t="shared" si="582"/>
        <v>501474.68304999999</v>
      </c>
      <c r="L234" s="390">
        <f t="shared" si="582"/>
        <v>1449436.4872000001</v>
      </c>
      <c r="M234" s="390"/>
      <c r="N234" s="390">
        <f t="shared" si="520"/>
        <v>2355698.87897</v>
      </c>
      <c r="P234" s="384">
        <f t="shared" si="583"/>
        <v>144581.04485999999</v>
      </c>
      <c r="Q234" s="384">
        <f t="shared" si="583"/>
        <v>325316.9807274543</v>
      </c>
      <c r="R234" s="384">
        <f t="shared" si="583"/>
        <v>744697.20897000004</v>
      </c>
      <c r="S234" s="399"/>
      <c r="T234" s="384">
        <f t="shared" si="521"/>
        <v>1214595.2345574545</v>
      </c>
      <c r="U234" s="384">
        <f t="shared" si="496"/>
        <v>1238681.0414093982</v>
      </c>
      <c r="W234" s="393">
        <f t="shared" si="522"/>
        <v>0.30755715006381867</v>
      </c>
      <c r="X234" s="393">
        <f t="shared" si="523"/>
        <v>0.50351769206826358</v>
      </c>
      <c r="Y234" s="393">
        <f t="shared" si="524"/>
        <v>0.14031043548917529</v>
      </c>
      <c r="Z234" s="384"/>
      <c r="AA234" s="384">
        <f t="shared" si="525"/>
        <v>0.24636756379553798</v>
      </c>
      <c r="AD234" s="393">
        <f t="shared" si="526"/>
        <v>0.86107659683423288</v>
      </c>
      <c r="AE234" s="393">
        <f t="shared" si="527"/>
        <v>0.77617028928330623</v>
      </c>
      <c r="AF234" s="393">
        <f t="shared" si="528"/>
        <v>0.27309228809144792</v>
      </c>
      <c r="AG234" s="384"/>
      <c r="AH234" s="393">
        <f t="shared" si="529"/>
        <v>0.46853691502968647</v>
      </c>
      <c r="AJ234" s="394">
        <f t="shared" si="530"/>
        <v>1.0656534137376354</v>
      </c>
      <c r="AK234" s="394">
        <f t="shared" si="531"/>
        <v>1.0348417898953217</v>
      </c>
      <c r="AL234" s="394">
        <f t="shared" si="532"/>
        <v>2.9230953752591411</v>
      </c>
      <c r="AM234" s="395"/>
      <c r="AN234" s="394">
        <f t="shared" si="533"/>
        <v>1.2342727657740835</v>
      </c>
      <c r="AP234" s="389">
        <f t="shared" si="534"/>
        <v>2.7997287549827989</v>
      </c>
      <c r="AQ234" s="389">
        <f t="shared" si="535"/>
        <v>1.5414955651212316</v>
      </c>
      <c r="AR234" s="389">
        <f t="shared" si="536"/>
        <v>1.9463433859309527</v>
      </c>
      <c r="AS234" s="389"/>
      <c r="AT234" s="389">
        <f t="shared" si="537"/>
        <v>1.9394929371909762</v>
      </c>
      <c r="AV234" s="389">
        <f t="shared" si="584"/>
        <v>0.11672177100207536</v>
      </c>
      <c r="AW234" s="389">
        <f t="shared" si="584"/>
        <v>0.26263175898559127</v>
      </c>
      <c r="AX234" s="389">
        <f t="shared" si="584"/>
        <v>0.60120174934030424</v>
      </c>
      <c r="AY234" s="402"/>
      <c r="AZ234" s="389">
        <f t="shared" si="501"/>
        <v>1</v>
      </c>
      <c r="BC234" s="379">
        <f t="shared" si="502"/>
        <v>1.0656534137376354</v>
      </c>
      <c r="BD234" s="379">
        <f t="shared" si="503"/>
        <v>1.0348417898953217</v>
      </c>
      <c r="BE234" s="379">
        <f t="shared" si="504"/>
        <v>2.9230953752591411</v>
      </c>
      <c r="BF234" s="379" t="e">
        <f t="shared" si="505"/>
        <v>#DIV/0!</v>
      </c>
      <c r="BG234" s="379"/>
      <c r="BH234" s="379">
        <f t="shared" si="585"/>
        <v>1.0656534137376354</v>
      </c>
      <c r="BI234" s="379">
        <f t="shared" si="586"/>
        <v>1.0348417898953217</v>
      </c>
      <c r="BJ234" s="379">
        <f t="shared" si="587"/>
        <v>2.9230953752591411</v>
      </c>
      <c r="BK234" s="379" t="e">
        <f t="shared" si="588"/>
        <v>#DIV/0!</v>
      </c>
      <c r="BL234" s="379"/>
      <c r="BM234" s="379">
        <f t="shared" si="589"/>
        <v>0.12438495372586415</v>
      </c>
      <c r="BN234" s="379">
        <f t="shared" si="589"/>
        <v>0.27178231955200605</v>
      </c>
      <c r="BO234" s="379">
        <f t="shared" si="589"/>
        <v>1.7573700530943488</v>
      </c>
      <c r="BP234" s="379">
        <f t="shared" si="589"/>
        <v>0</v>
      </c>
      <c r="BQ234" s="379"/>
      <c r="BR234" s="387">
        <f t="shared" si="541"/>
        <v>1.0656534137376354</v>
      </c>
      <c r="BS234" s="396">
        <f>Mining!BZ231</f>
        <v>0.88447973361813859</v>
      </c>
      <c r="BT234" s="387">
        <f t="shared" si="506"/>
        <v>2.9230953752591411</v>
      </c>
      <c r="BU234" s="387">
        <v>1</v>
      </c>
      <c r="BV234" s="387"/>
      <c r="BW234" s="387">
        <v>1</v>
      </c>
      <c r="BX234" s="396">
        <f>Mining!BW231</f>
        <v>1.1700005670702003</v>
      </c>
      <c r="BY234" s="387">
        <v>1</v>
      </c>
      <c r="BZ234" s="387">
        <v>1</v>
      </c>
      <c r="CB234" s="664">
        <f t="shared" si="542"/>
        <v>0.11672177100207536</v>
      </c>
      <c r="CC234" s="664">
        <f t="shared" si="543"/>
        <v>0.26263175898559127</v>
      </c>
      <c r="CD234" s="664">
        <f t="shared" si="544"/>
        <v>0.60120174934030424</v>
      </c>
      <c r="CE234" s="664"/>
      <c r="CG234" s="664">
        <v>1</v>
      </c>
      <c r="CH234" s="664">
        <v>1</v>
      </c>
      <c r="CI234" s="664">
        <v>1</v>
      </c>
      <c r="CJ234" s="664">
        <v>1</v>
      </c>
      <c r="CL234" s="388">
        <f t="shared" si="575"/>
        <v>1.3990836350976701</v>
      </c>
      <c r="CM234" s="388">
        <f t="shared" si="546"/>
        <v>1.0977362297521731</v>
      </c>
      <c r="CN234" s="388">
        <f t="shared" si="507"/>
        <v>0.80385713800215208</v>
      </c>
      <c r="CO234" s="388">
        <f t="shared" si="508"/>
        <v>1.0008423916357401</v>
      </c>
      <c r="CP234" s="388">
        <f t="shared" si="509"/>
        <v>1.107488964834628</v>
      </c>
      <c r="CQ234" s="388">
        <v>1</v>
      </c>
      <c r="CR234" s="388">
        <f t="shared" si="510"/>
        <v>1.2320094124782921</v>
      </c>
      <c r="CS234" s="388">
        <f t="shared" si="511"/>
        <v>1.5358247947000814</v>
      </c>
      <c r="CT234" s="388">
        <f t="shared" si="512"/>
        <v>1.5358247947000816</v>
      </c>
      <c r="CU234" s="388"/>
      <c r="CV234" s="388">
        <f t="shared" si="547"/>
        <v>0.89101285966962129</v>
      </c>
      <c r="CY234" s="334"/>
      <c r="DA234" s="379">
        <f t="shared" si="513"/>
        <v>0.21451113482608647</v>
      </c>
      <c r="DB234" s="379">
        <f t="shared" si="514"/>
        <v>0.43507130774085162</v>
      </c>
      <c r="DC234" s="379">
        <f t="shared" si="515"/>
        <v>0.35041755743306191</v>
      </c>
      <c r="DD234" s="379">
        <f t="shared" si="516"/>
        <v>0</v>
      </c>
      <c r="DF234" s="379">
        <f t="shared" si="548"/>
        <v>0.21492427965758065</v>
      </c>
      <c r="DG234" s="379">
        <f t="shared" si="549"/>
        <v>0.43934531274219552</v>
      </c>
      <c r="DH234" s="379">
        <f t="shared" si="550"/>
        <v>0.34569488045304231</v>
      </c>
      <c r="DI234" s="379"/>
      <c r="DJ234" s="379">
        <f t="shared" si="551"/>
        <v>0.99996447285281842</v>
      </c>
      <c r="DK234" s="379"/>
      <c r="DL234" s="379">
        <f t="shared" si="552"/>
        <v>0.21493191557537933</v>
      </c>
      <c r="DM234" s="379">
        <f t="shared" si="553"/>
        <v>0.43936092198233662</v>
      </c>
      <c r="DN234" s="379">
        <f t="shared" si="554"/>
        <v>0.34570716244228411</v>
      </c>
      <c r="DO234" s="379">
        <f t="shared" si="555"/>
        <v>0</v>
      </c>
      <c r="DR234" s="379">
        <f t="shared" si="564"/>
        <v>0</v>
      </c>
      <c r="DS234" s="379">
        <f t="shared" si="565"/>
        <v>6.191035534211688E-3</v>
      </c>
      <c r="DT234" s="379">
        <f t="shared" si="566"/>
        <v>8.9562772315523398E-2</v>
      </c>
      <c r="DU234" s="379">
        <f t="shared" si="567"/>
        <v>0</v>
      </c>
      <c r="DW234" s="379">
        <f t="shared" si="557"/>
        <v>0.1387112446104419</v>
      </c>
      <c r="DX234" s="379">
        <f t="shared" si="558"/>
        <v>-6.4354305246435026E-2</v>
      </c>
      <c r="DY234" s="379">
        <f t="shared" si="559"/>
        <v>-2.3699193114057167E-2</v>
      </c>
      <c r="DZ234" s="379">
        <f t="shared" si="560"/>
        <v>0</v>
      </c>
      <c r="EA234" s="379"/>
      <c r="EC234" s="379">
        <f t="shared" si="568"/>
        <v>-0.12047323353730709</v>
      </c>
      <c r="ED234" s="379">
        <f t="shared" si="569"/>
        <v>7.7609427212270918E-2</v>
      </c>
      <c r="EE234" s="379">
        <f t="shared" si="570"/>
        <v>-1.6579034999446667E-2</v>
      </c>
      <c r="EF234" s="379"/>
      <c r="EH234" s="379">
        <f t="shared" si="562"/>
        <v>0</v>
      </c>
      <c r="EI234" s="379">
        <f t="shared" si="562"/>
        <v>-1.6880866009593959E-2</v>
      </c>
      <c r="EJ234" s="379">
        <f t="shared" si="562"/>
        <v>0</v>
      </c>
      <c r="EK234" s="379">
        <f t="shared" si="562"/>
        <v>0</v>
      </c>
      <c r="EM234" s="379">
        <f t="shared" si="571"/>
        <v>0</v>
      </c>
      <c r="EN234" s="379">
        <f t="shared" si="572"/>
        <v>-1.6880866009593959E-2</v>
      </c>
      <c r="EO234" s="379">
        <f t="shared" si="573"/>
        <v>0</v>
      </c>
      <c r="EP234" s="379">
        <v>1</v>
      </c>
      <c r="ER234" s="379">
        <f t="shared" si="591"/>
        <v>0</v>
      </c>
      <c r="ES234" s="379">
        <f t="shared" si="591"/>
        <v>0</v>
      </c>
      <c r="ET234" s="379">
        <f t="shared" si="591"/>
        <v>0</v>
      </c>
      <c r="EU234" s="379">
        <f t="shared" si="591"/>
        <v>0</v>
      </c>
      <c r="EX234" s="379">
        <f t="shared" si="479"/>
        <v>1.0342562723301389</v>
      </c>
      <c r="EY234" s="379">
        <f t="shared" si="480"/>
        <v>1.3653315650854756</v>
      </c>
      <c r="EZ234" s="379">
        <f t="shared" si="576"/>
        <v>1.2320094124782921</v>
      </c>
      <c r="FA234" s="379"/>
      <c r="FB234" s="379">
        <f t="shared" si="486"/>
        <v>0.99336781648186834</v>
      </c>
      <c r="FC234" s="379">
        <f t="shared" si="481"/>
        <v>1.1457467355707505</v>
      </c>
      <c r="FD234" s="379">
        <f t="shared" si="577"/>
        <v>0.80385713800215208</v>
      </c>
      <c r="FE234" s="379"/>
      <c r="FF234" s="379">
        <f t="shared" si="487"/>
        <v>1.0024765771523549</v>
      </c>
      <c r="FG234" s="379">
        <f t="shared" si="482"/>
        <v>0.76841894748133521</v>
      </c>
      <c r="FH234" s="379">
        <f t="shared" si="578"/>
        <v>1.0008423916357401</v>
      </c>
      <c r="FJ234" s="379">
        <f t="shared" si="483"/>
        <v>0.99261064368201224</v>
      </c>
      <c r="FK234" s="379">
        <f t="shared" si="484"/>
        <v>1.0327629018897153</v>
      </c>
      <c r="FL234" s="379">
        <f t="shared" si="579"/>
        <v>1.107488964834628</v>
      </c>
      <c r="FN234" s="379">
        <f t="shared" si="488"/>
        <v>0.99336781648186834</v>
      </c>
      <c r="FO234" s="379">
        <f t="shared" si="485"/>
        <v>1.1457467355707505</v>
      </c>
      <c r="FP234" s="379">
        <f t="shared" si="580"/>
        <v>0.80385713800215208</v>
      </c>
      <c r="FR234" s="336"/>
    </row>
    <row r="235" spans="1:174" x14ac:dyDescent="0.2">
      <c r="A235" s="373" t="s">
        <v>115</v>
      </c>
      <c r="B235" s="330">
        <f t="shared" si="478"/>
        <v>2008</v>
      </c>
      <c r="D235" s="384">
        <f>NonManufacturing_Data!L50</f>
        <v>121.83494096750302</v>
      </c>
      <c r="E235" s="384">
        <f>Mining!H232</f>
        <v>263.98797121434905</v>
      </c>
      <c r="F235" s="384">
        <f>NonManufacturing_Data!N50</f>
        <v>173.30355697500707</v>
      </c>
      <c r="G235" s="384"/>
      <c r="H235" s="384">
        <f t="shared" si="590"/>
        <v>559.12646915685912</v>
      </c>
      <c r="J235" s="390">
        <f t="shared" si="582"/>
        <v>396137.56644000002</v>
      </c>
      <c r="K235" s="390">
        <f t="shared" si="582"/>
        <v>520964.17082999996</v>
      </c>
      <c r="L235" s="390">
        <f t="shared" si="582"/>
        <v>1341000.6194000002</v>
      </c>
      <c r="M235" s="390"/>
      <c r="N235" s="390">
        <f t="shared" si="520"/>
        <v>2258102.3566700001</v>
      </c>
      <c r="P235" s="384">
        <f t="shared" si="583"/>
        <v>148472.82093000002</v>
      </c>
      <c r="Q235" s="384">
        <f t="shared" si="583"/>
        <v>311125.61831799208</v>
      </c>
      <c r="R235" s="384">
        <f t="shared" si="583"/>
        <v>672105.23873999994</v>
      </c>
      <c r="S235" s="399"/>
      <c r="T235" s="384">
        <f t="shared" si="521"/>
        <v>1131703.6779879921</v>
      </c>
      <c r="U235" s="384">
        <f t="shared" si="496"/>
        <v>1159100.6817947824</v>
      </c>
      <c r="W235" s="393">
        <f t="shared" si="522"/>
        <v>0.30755715006381867</v>
      </c>
      <c r="X235" s="393">
        <f t="shared" si="523"/>
        <v>0.50672961020287344</v>
      </c>
      <c r="Y235" s="393">
        <f t="shared" si="524"/>
        <v>0.1292345092670783</v>
      </c>
      <c r="Z235" s="384"/>
      <c r="AA235" s="384">
        <f t="shared" si="525"/>
        <v>0.24760900120639218</v>
      </c>
      <c r="AD235" s="393">
        <f t="shared" si="526"/>
        <v>0.82058750015226112</v>
      </c>
      <c r="AE235" s="393">
        <f t="shared" si="527"/>
        <v>0.84849319911848253</v>
      </c>
      <c r="AF235" s="393">
        <f t="shared" si="528"/>
        <v>0.25785181692661757</v>
      </c>
      <c r="AG235" s="384"/>
      <c r="AH235" s="393">
        <f t="shared" si="529"/>
        <v>0.48237955333706889</v>
      </c>
      <c r="AJ235" s="394">
        <f t="shared" si="530"/>
        <v>1.0656534137376354</v>
      </c>
      <c r="AK235" s="394">
        <f t="shared" si="531"/>
        <v>1.0414430020548464</v>
      </c>
      <c r="AL235" s="394">
        <f t="shared" si="532"/>
        <v>2.6923499670245485</v>
      </c>
      <c r="AM235" s="395"/>
      <c r="AN235" s="394">
        <f t="shared" si="533"/>
        <v>1.2404922224388499</v>
      </c>
      <c r="AP235" s="389">
        <f t="shared" si="534"/>
        <v>2.6680813630311886</v>
      </c>
      <c r="AQ235" s="389">
        <f t="shared" si="535"/>
        <v>1.6744496118527219</v>
      </c>
      <c r="AR235" s="389">
        <f t="shared" si="536"/>
        <v>1.9952241733957956</v>
      </c>
      <c r="AS235" s="389"/>
      <c r="AT235" s="389">
        <f t="shared" si="537"/>
        <v>1.9953123777812443</v>
      </c>
      <c r="AV235" s="389">
        <f t="shared" si="584"/>
        <v>0.12809311845119506</v>
      </c>
      <c r="AW235" s="389">
        <f t="shared" si="584"/>
        <v>0.26841983893602483</v>
      </c>
      <c r="AX235" s="389">
        <f t="shared" si="584"/>
        <v>0.57985061116459213</v>
      </c>
      <c r="AY235" s="402"/>
      <c r="AZ235" s="389">
        <f t="shared" si="501"/>
        <v>1</v>
      </c>
      <c r="BC235" s="379">
        <f t="shared" si="502"/>
        <v>1.0656534137376354</v>
      </c>
      <c r="BD235" s="379">
        <f t="shared" si="503"/>
        <v>1.0414430020548464</v>
      </c>
      <c r="BE235" s="379">
        <f t="shared" si="504"/>
        <v>2.6923499670245485</v>
      </c>
      <c r="BF235" s="379" t="e">
        <f t="shared" si="505"/>
        <v>#DIV/0!</v>
      </c>
      <c r="BG235" s="379"/>
      <c r="BH235" s="379">
        <f t="shared" si="585"/>
        <v>1.0656534137376354</v>
      </c>
      <c r="BI235" s="379">
        <f t="shared" si="586"/>
        <v>1.0414430020548464</v>
      </c>
      <c r="BJ235" s="379">
        <f t="shared" si="587"/>
        <v>2.6923499670245485</v>
      </c>
      <c r="BK235" s="379" t="e">
        <f t="shared" si="588"/>
        <v>#DIV/0!</v>
      </c>
      <c r="BL235" s="379"/>
      <c r="BM235" s="379">
        <f t="shared" si="589"/>
        <v>0.1365028689538153</v>
      </c>
      <c r="BN235" s="379">
        <f t="shared" si="589"/>
        <v>0.27954396287261213</v>
      </c>
      <c r="BO235" s="379">
        <f t="shared" si="589"/>
        <v>1.5611607738481539</v>
      </c>
      <c r="BP235" s="379">
        <f t="shared" si="589"/>
        <v>0</v>
      </c>
      <c r="BQ235" s="379"/>
      <c r="BR235" s="387">
        <f t="shared" si="541"/>
        <v>1.0656534137376354</v>
      </c>
      <c r="BS235" s="396">
        <f>Mining!BZ232</f>
        <v>0.91362969972812358</v>
      </c>
      <c r="BT235" s="387">
        <f t="shared" si="506"/>
        <v>2.6923499670245485</v>
      </c>
      <c r="BU235" s="387">
        <v>1</v>
      </c>
      <c r="BV235" s="387"/>
      <c r="BW235" s="387">
        <v>1</v>
      </c>
      <c r="BX235" s="396">
        <f>Mining!BW232</f>
        <v>1.1398961771544396</v>
      </c>
      <c r="BY235" s="387">
        <v>1</v>
      </c>
      <c r="BZ235" s="387">
        <v>1</v>
      </c>
      <c r="CB235" s="664">
        <f t="shared" si="542"/>
        <v>0.12809311845119506</v>
      </c>
      <c r="CC235" s="664">
        <f t="shared" si="543"/>
        <v>0.26841983893602483</v>
      </c>
      <c r="CD235" s="664">
        <f t="shared" si="544"/>
        <v>0.57985061116459213</v>
      </c>
      <c r="CE235" s="664"/>
      <c r="CG235" s="664">
        <v>1</v>
      </c>
      <c r="CH235" s="664">
        <v>1</v>
      </c>
      <c r="CI235" s="664">
        <v>1</v>
      </c>
      <c r="CJ235" s="664">
        <v>1</v>
      </c>
      <c r="CL235" s="388">
        <f t="shared" si="575"/>
        <v>1.303601439066856</v>
      </c>
      <c r="CM235" s="388">
        <f t="shared" si="546"/>
        <v>1.1301681792911036</v>
      </c>
      <c r="CN235" s="388">
        <f t="shared" si="507"/>
        <v>0.83273766485559453</v>
      </c>
      <c r="CO235" s="388">
        <f t="shared" si="508"/>
        <v>1.0190915194797121</v>
      </c>
      <c r="CP235" s="388">
        <f t="shared" si="509"/>
        <v>1.0944694281963121</v>
      </c>
      <c r="CQ235" s="388">
        <v>1</v>
      </c>
      <c r="CR235" s="388">
        <f t="shared" si="510"/>
        <v>1.2167967594927236</v>
      </c>
      <c r="CS235" s="388">
        <f t="shared" si="511"/>
        <v>1.4732888649114513</v>
      </c>
      <c r="CT235" s="388">
        <f t="shared" si="512"/>
        <v>1.4732888649114511</v>
      </c>
      <c r="CU235" s="388"/>
      <c r="CV235" s="388">
        <f t="shared" si="547"/>
        <v>0.92880603968921227</v>
      </c>
      <c r="CY235" s="334"/>
      <c r="DA235" s="379">
        <f t="shared" si="513"/>
        <v>0.21790229525571442</v>
      </c>
      <c r="DB235" s="379">
        <f t="shared" si="514"/>
        <v>0.47214357712742988</v>
      </c>
      <c r="DC235" s="379">
        <f t="shared" si="515"/>
        <v>0.30995412761685576</v>
      </c>
      <c r="DD235" s="379">
        <f t="shared" si="516"/>
        <v>0</v>
      </c>
      <c r="DF235" s="379">
        <f t="shared" si="548"/>
        <v>0.21620228249368273</v>
      </c>
      <c r="DG235" s="379">
        <f t="shared" si="549"/>
        <v>0.4533548441233915</v>
      </c>
      <c r="DH235" s="379">
        <f t="shared" si="550"/>
        <v>0.32977220384704786</v>
      </c>
      <c r="DI235" s="379"/>
      <c r="DJ235" s="379">
        <f t="shared" si="551"/>
        <v>0.99932933046412209</v>
      </c>
      <c r="DK235" s="379"/>
      <c r="DL235" s="379">
        <f t="shared" si="552"/>
        <v>0.21634738009067656</v>
      </c>
      <c r="DM235" s="379">
        <f t="shared" si="553"/>
        <v>0.45365909946107386</v>
      </c>
      <c r="DN235" s="379">
        <f t="shared" si="554"/>
        <v>0.32999352044824959</v>
      </c>
      <c r="DO235" s="379">
        <f t="shared" si="555"/>
        <v>0</v>
      </c>
      <c r="DR235" s="379">
        <f t="shared" si="564"/>
        <v>0</v>
      </c>
      <c r="DS235" s="379">
        <f t="shared" si="565"/>
        <v>3.2425746306600528E-2</v>
      </c>
      <c r="DT235" s="379">
        <f t="shared" si="566"/>
        <v>-8.2228708891287541E-2</v>
      </c>
      <c r="DU235" s="379">
        <f t="shared" si="567"/>
        <v>0</v>
      </c>
      <c r="DW235" s="379">
        <f t="shared" si="557"/>
        <v>-4.8162915791077392E-2</v>
      </c>
      <c r="DX235" s="379">
        <f t="shared" si="558"/>
        <v>8.2731429990069674E-2</v>
      </c>
      <c r="DY235" s="379">
        <f t="shared" si="559"/>
        <v>2.4803986136020924E-2</v>
      </c>
      <c r="DZ235" s="379">
        <f t="shared" si="560"/>
        <v>0</v>
      </c>
      <c r="EA235" s="379"/>
      <c r="EC235" s="379">
        <f t="shared" si="568"/>
        <v>9.2964410147581528E-2</v>
      </c>
      <c r="ED235" s="379">
        <f t="shared" si="569"/>
        <v>2.1799422829698094E-2</v>
      </c>
      <c r="EE235" s="379">
        <f t="shared" si="570"/>
        <v>-3.6160064215464943E-2</v>
      </c>
      <c r="EF235" s="379"/>
      <c r="EH235" s="379">
        <f t="shared" si="562"/>
        <v>0</v>
      </c>
      <c r="EI235" s="379">
        <f t="shared" si="562"/>
        <v>-2.6067047897439813E-2</v>
      </c>
      <c r="EJ235" s="379">
        <f t="shared" si="562"/>
        <v>0</v>
      </c>
      <c r="EK235" s="379">
        <f t="shared" si="562"/>
        <v>0</v>
      </c>
      <c r="EM235" s="379">
        <f t="shared" si="571"/>
        <v>0</v>
      </c>
      <c r="EN235" s="379">
        <f t="shared" si="572"/>
        <v>-2.6067047897439813E-2</v>
      </c>
      <c r="EO235" s="379">
        <f t="shared" si="573"/>
        <v>0</v>
      </c>
      <c r="EP235" s="379">
        <v>1</v>
      </c>
      <c r="ER235" s="379">
        <f t="shared" si="591"/>
        <v>0</v>
      </c>
      <c r="ES235" s="379">
        <f t="shared" si="591"/>
        <v>0</v>
      </c>
      <c r="ET235" s="379">
        <f t="shared" si="591"/>
        <v>0</v>
      </c>
      <c r="EU235" s="379">
        <f t="shared" si="591"/>
        <v>0</v>
      </c>
      <c r="EX235" s="379">
        <f t="shared" si="479"/>
        <v>0.98765216171931103</v>
      </c>
      <c r="EY235" s="379">
        <f t="shared" si="480"/>
        <v>1.3484726717202802</v>
      </c>
      <c r="EZ235" s="379">
        <f t="shared" si="576"/>
        <v>1.2167967594927236</v>
      </c>
      <c r="FA235" s="379"/>
      <c r="FB235" s="379">
        <f t="shared" si="486"/>
        <v>1.0359274372125624</v>
      </c>
      <c r="FC235" s="379">
        <f t="shared" si="481"/>
        <v>1.1869104794744669</v>
      </c>
      <c r="FD235" s="379">
        <f t="shared" si="577"/>
        <v>0.83273766485559453</v>
      </c>
      <c r="FE235" s="379"/>
      <c r="FF235" s="379">
        <f t="shared" si="487"/>
        <v>1.0182337678704299</v>
      </c>
      <c r="FG235" s="379">
        <f t="shared" si="482"/>
        <v>0.78243012019694991</v>
      </c>
      <c r="FH235" s="379">
        <f t="shared" si="578"/>
        <v>1.0190915194797121</v>
      </c>
      <c r="FJ235" s="379">
        <f t="shared" si="483"/>
        <v>0.98824409357409704</v>
      </c>
      <c r="FK235" s="379">
        <f t="shared" si="484"/>
        <v>1.0206218378549559</v>
      </c>
      <c r="FL235" s="379">
        <f t="shared" si="579"/>
        <v>1.0944694281963121</v>
      </c>
      <c r="FN235" s="379">
        <f t="shared" si="488"/>
        <v>1.0359274372125624</v>
      </c>
      <c r="FO235" s="379">
        <f t="shared" si="485"/>
        <v>1.1869104794744669</v>
      </c>
      <c r="FP235" s="379">
        <f t="shared" si="580"/>
        <v>0.83273766485559453</v>
      </c>
      <c r="FR235" s="336"/>
    </row>
    <row r="236" spans="1:174" x14ac:dyDescent="0.2">
      <c r="A236" s="373" t="s">
        <v>115</v>
      </c>
      <c r="B236" s="330">
        <f t="shared" si="478"/>
        <v>2009</v>
      </c>
      <c r="D236" s="384">
        <f>NonManufacturing_Data!L51</f>
        <v>127.72478612058806</v>
      </c>
      <c r="E236" s="384">
        <f>Mining!H233</f>
        <v>261.421036292888</v>
      </c>
      <c r="F236" s="384">
        <f>NonManufacturing_Data!N51</f>
        <v>137.5145095664663</v>
      </c>
      <c r="G236" s="384"/>
      <c r="H236" s="384">
        <f t="shared" si="590"/>
        <v>526.66033197994238</v>
      </c>
      <c r="J236" s="390">
        <f t="shared" si="582"/>
        <v>415287.97524</v>
      </c>
      <c r="K236" s="390">
        <f t="shared" si="582"/>
        <v>494746.16994000005</v>
      </c>
      <c r="L236" s="390">
        <f t="shared" si="582"/>
        <v>1163813.1232</v>
      </c>
      <c r="M236" s="390"/>
      <c r="N236" s="390">
        <f t="shared" si="520"/>
        <v>2073847.26838</v>
      </c>
      <c r="O236" s="389">
        <f>N236/N212</f>
        <v>1.117160160306357</v>
      </c>
      <c r="P236" s="384">
        <f t="shared" si="583"/>
        <v>170704.94546000002</v>
      </c>
      <c r="Q236" s="384">
        <f t="shared" si="583"/>
        <v>352518.69687761011</v>
      </c>
      <c r="R236" s="384">
        <f t="shared" si="583"/>
        <v>577193.88024000009</v>
      </c>
      <c r="S236" s="399"/>
      <c r="T236" s="384">
        <f t="shared" si="521"/>
        <v>1100417.5225776103</v>
      </c>
      <c r="U236" s="384">
        <f t="shared" si="496"/>
        <v>1124595.7581982107</v>
      </c>
      <c r="V236" s="389">
        <f>T236/T212</f>
        <v>1.2103619745555332</v>
      </c>
      <c r="W236" s="393">
        <f t="shared" si="522"/>
        <v>0.30755715006381862</v>
      </c>
      <c r="X236" s="393">
        <f t="shared" si="523"/>
        <v>0.5283942598779322</v>
      </c>
      <c r="Y236" s="393">
        <f t="shared" si="524"/>
        <v>0.11815858304498135</v>
      </c>
      <c r="Z236" s="384"/>
      <c r="AA236" s="384">
        <f t="shared" si="525"/>
        <v>0.25395328769381686</v>
      </c>
      <c r="AD236" s="393">
        <f t="shared" si="526"/>
        <v>0.74821960064722803</v>
      </c>
      <c r="AE236" s="393">
        <f t="shared" si="527"/>
        <v>0.74158062709408568</v>
      </c>
      <c r="AF236" s="393">
        <f t="shared" si="528"/>
        <v>0.23824665207691928</v>
      </c>
      <c r="AG236" s="384"/>
      <c r="AH236" s="393">
        <f t="shared" si="529"/>
        <v>0.46831079358127736</v>
      </c>
      <c r="AJ236" s="394">
        <f t="shared" si="530"/>
        <v>1.0656534137376352</v>
      </c>
      <c r="AK236" s="394">
        <f t="shared" si="531"/>
        <v>1.0859687162459448</v>
      </c>
      <c r="AL236" s="394">
        <f t="shared" si="532"/>
        <v>2.4616045587899573</v>
      </c>
      <c r="AM236" s="395"/>
      <c r="AN236" s="394">
        <f t="shared" si="533"/>
        <v>1.2722763579356617</v>
      </c>
      <c r="AP236" s="389">
        <f t="shared" si="534"/>
        <v>2.4327823316478621</v>
      </c>
      <c r="AQ236" s="389">
        <f t="shared" si="535"/>
        <v>1.4034607932065783</v>
      </c>
      <c r="AR236" s="389">
        <f t="shared" si="536"/>
        <v>2.0163296303766782</v>
      </c>
      <c r="AS236" s="389"/>
      <c r="AT236" s="389">
        <f t="shared" si="537"/>
        <v>1.8846003683422221</v>
      </c>
      <c r="AV236" s="389">
        <f t="shared" si="584"/>
        <v>0.15179227221477137</v>
      </c>
      <c r="AW236" s="389">
        <f t="shared" si="584"/>
        <v>0.31346258805244265</v>
      </c>
      <c r="AX236" s="389">
        <f t="shared" si="584"/>
        <v>0.51324564940984718</v>
      </c>
      <c r="AY236" s="402"/>
      <c r="AZ236" s="389">
        <f t="shared" si="501"/>
        <v>1</v>
      </c>
      <c r="BA236" s="389">
        <f>AZ236/AZ212</f>
        <v>1</v>
      </c>
      <c r="BC236" s="379">
        <f t="shared" si="502"/>
        <v>1.0656534137376352</v>
      </c>
      <c r="BD236" s="379">
        <f t="shared" si="503"/>
        <v>1.0859687162459448</v>
      </c>
      <c r="BE236" s="379">
        <f t="shared" si="504"/>
        <v>2.4616045587899573</v>
      </c>
      <c r="BF236" s="379" t="e">
        <f t="shared" si="505"/>
        <v>#DIV/0!</v>
      </c>
      <c r="BG236" s="379"/>
      <c r="BH236" s="379">
        <f t="shared" si="585"/>
        <v>1.0656534137376352</v>
      </c>
      <c r="BI236" s="379">
        <f t="shared" si="586"/>
        <v>1.0859687162459448</v>
      </c>
      <c r="BJ236" s="379">
        <f t="shared" si="587"/>
        <v>2.4616045587899573</v>
      </c>
      <c r="BK236" s="379" t="e">
        <f t="shared" si="588"/>
        <v>#DIV/0!</v>
      </c>
      <c r="BL236" s="379"/>
      <c r="BM236" s="379">
        <f t="shared" si="589"/>
        <v>0.16175795306466351</v>
      </c>
      <c r="BN236" s="379">
        <f t="shared" si="589"/>
        <v>0.34041056433844258</v>
      </c>
      <c r="BO236" s="379">
        <f t="shared" si="589"/>
        <v>1.263407830366392</v>
      </c>
      <c r="BP236" s="379">
        <f t="shared" si="589"/>
        <v>0</v>
      </c>
      <c r="BQ236" s="379"/>
      <c r="BR236" s="387">
        <f t="shared" si="541"/>
        <v>1.0656534137376352</v>
      </c>
      <c r="BS236" s="396">
        <f>Mining!BZ233</f>
        <v>0.95202625823636666</v>
      </c>
      <c r="BT236" s="387">
        <f t="shared" si="506"/>
        <v>2.4616045587899573</v>
      </c>
      <c r="BU236" s="387">
        <v>1</v>
      </c>
      <c r="BV236" s="387"/>
      <c r="BW236" s="387">
        <v>1</v>
      </c>
      <c r="BX236" s="396">
        <f>Mining!BW233</f>
        <v>1.1406919786621297</v>
      </c>
      <c r="BY236" s="387">
        <v>1</v>
      </c>
      <c r="BZ236" s="387">
        <v>1</v>
      </c>
      <c r="CB236" s="664">
        <f t="shared" si="542"/>
        <v>0.15179227221477137</v>
      </c>
      <c r="CC236" s="664">
        <f t="shared" si="543"/>
        <v>0.31346258805244265</v>
      </c>
      <c r="CD236" s="664">
        <f t="shared" si="544"/>
        <v>0.51324564940984718</v>
      </c>
      <c r="CE236" s="664"/>
      <c r="CG236" s="664">
        <v>1</v>
      </c>
      <c r="CH236" s="664">
        <v>1</v>
      </c>
      <c r="CI236" s="664">
        <v>1</v>
      </c>
      <c r="CJ236" s="664">
        <v>1</v>
      </c>
      <c r="CL236" s="388">
        <f t="shared" si="575"/>
        <v>1.2675631385743169</v>
      </c>
      <c r="CM236" s="388">
        <f t="shared" si="546"/>
        <v>1.0972064492839106</v>
      </c>
      <c r="CN236" s="388">
        <f t="shared" si="507"/>
        <v>0.75062146724626966</v>
      </c>
      <c r="CO236" s="388">
        <f t="shared" si="508"/>
        <v>1.1033896351971586</v>
      </c>
      <c r="CP236" s="388">
        <f t="shared" si="509"/>
        <v>1.0948396779671734</v>
      </c>
      <c r="CQ236" s="388">
        <v>1</v>
      </c>
      <c r="CR236" s="388">
        <f t="shared" si="510"/>
        <v>1.2100071667856878</v>
      </c>
      <c r="CS236" s="388">
        <f t="shared" si="511"/>
        <v>1.3907784505182956</v>
      </c>
      <c r="CT236" s="388">
        <f t="shared" si="512"/>
        <v>1.3907784505182959</v>
      </c>
      <c r="CU236" s="388"/>
      <c r="CV236" s="388">
        <f t="shared" si="547"/>
        <v>0.90677681868494575</v>
      </c>
      <c r="CY236" s="334"/>
      <c r="DA236" s="379">
        <f t="shared" si="513"/>
        <v>0.24251833366757611</v>
      </c>
      <c r="DB236" s="379">
        <f t="shared" si="514"/>
        <v>0.49637502659464411</v>
      </c>
      <c r="DC236" s="379">
        <f t="shared" si="515"/>
        <v>0.26110663973777976</v>
      </c>
      <c r="DD236" s="379">
        <f t="shared" si="516"/>
        <v>0</v>
      </c>
      <c r="DF236" s="379">
        <f t="shared" si="548"/>
        <v>0.22999080072258102</v>
      </c>
      <c r="DG236" s="379">
        <f t="shared" si="549"/>
        <v>0.48415824353973935</v>
      </c>
      <c r="DH236" s="379">
        <f t="shared" si="550"/>
        <v>0.28483263231456241</v>
      </c>
      <c r="DI236" s="379"/>
      <c r="DJ236" s="379">
        <f t="shared" si="551"/>
        <v>0.99898167657688286</v>
      </c>
      <c r="DK236" s="379"/>
      <c r="DL236" s="379">
        <f t="shared" si="552"/>
        <v>0.23022524448162954</v>
      </c>
      <c r="DM236" s="379">
        <f t="shared" si="553"/>
        <v>0.48465177579508678</v>
      </c>
      <c r="DN236" s="379">
        <f t="shared" si="554"/>
        <v>0.2851229797232836</v>
      </c>
      <c r="DO236" s="379">
        <f t="shared" si="555"/>
        <v>0</v>
      </c>
      <c r="DR236" s="379">
        <f t="shared" si="564"/>
        <v>-2.2204460492503131E-16</v>
      </c>
      <c r="DS236" s="379">
        <f t="shared" si="565"/>
        <v>4.1167269759704639E-2</v>
      </c>
      <c r="DT236" s="379">
        <f t="shared" si="566"/>
        <v>-8.9601008956189443E-2</v>
      </c>
      <c r="DU236" s="379">
        <f t="shared" si="567"/>
        <v>0</v>
      </c>
      <c r="DW236" s="379">
        <f t="shared" si="557"/>
        <v>-9.2324028680918727E-2</v>
      </c>
      <c r="DX236" s="379">
        <f t="shared" si="558"/>
        <v>-0.17654333992614984</v>
      </c>
      <c r="DY236" s="379">
        <f t="shared" si="559"/>
        <v>1.052243232857783E-2</v>
      </c>
      <c r="DZ236" s="379">
        <f t="shared" si="560"/>
        <v>0</v>
      </c>
      <c r="EA236" s="379"/>
      <c r="EC236" s="379">
        <f t="shared" si="568"/>
        <v>0.1697554686610874</v>
      </c>
      <c r="ED236" s="379">
        <f t="shared" si="569"/>
        <v>0.15512769867111484</v>
      </c>
      <c r="EE236" s="379">
        <f t="shared" si="570"/>
        <v>-0.12201592409536881</v>
      </c>
      <c r="EF236" s="379"/>
      <c r="EH236" s="379">
        <f t="shared" si="562"/>
        <v>0</v>
      </c>
      <c r="EI236" s="379">
        <f t="shared" si="562"/>
        <v>6.9789149606885111E-4</v>
      </c>
      <c r="EJ236" s="379">
        <f t="shared" si="562"/>
        <v>0</v>
      </c>
      <c r="EK236" s="379">
        <f t="shared" si="562"/>
        <v>0</v>
      </c>
      <c r="EM236" s="379">
        <f t="shared" si="571"/>
        <v>0</v>
      </c>
      <c r="EN236" s="379">
        <f t="shared" si="572"/>
        <v>6.9789149606885111E-4</v>
      </c>
      <c r="EO236" s="379">
        <f t="shared" si="573"/>
        <v>0</v>
      </c>
      <c r="EP236" s="379">
        <v>1</v>
      </c>
      <c r="ER236" s="379">
        <f t="shared" si="591"/>
        <v>0</v>
      </c>
      <c r="ES236" s="379">
        <f t="shared" si="591"/>
        <v>0</v>
      </c>
      <c r="ET236" s="379">
        <f t="shared" si="591"/>
        <v>0</v>
      </c>
      <c r="EU236" s="379">
        <f t="shared" si="591"/>
        <v>0</v>
      </c>
      <c r="EX236" s="379">
        <f t="shared" si="479"/>
        <v>0.99442010947673276</v>
      </c>
      <c r="EY236" s="379">
        <f t="shared" si="480"/>
        <v>1.3409483418384633</v>
      </c>
      <c r="EZ236" s="379">
        <f t="shared" si="576"/>
        <v>1.2100071667856878</v>
      </c>
      <c r="FA236" s="379"/>
      <c r="FB236" s="379">
        <f t="shared" si="486"/>
        <v>0.9013900762810283</v>
      </c>
      <c r="FC236" s="379">
        <f t="shared" si="481"/>
        <v>1.0698693276322415</v>
      </c>
      <c r="FD236" s="379">
        <f t="shared" si="577"/>
        <v>0.75062146724626966</v>
      </c>
      <c r="FE236" s="379"/>
      <c r="FF236" s="379">
        <f t="shared" si="487"/>
        <v>1.0827188864847823</v>
      </c>
      <c r="FG236" s="379">
        <f t="shared" si="482"/>
        <v>0.84715186849179602</v>
      </c>
      <c r="FH236" s="379">
        <f t="shared" si="578"/>
        <v>1.1033896351971586</v>
      </c>
      <c r="FJ236" s="379">
        <f t="shared" si="483"/>
        <v>1.0003382915605705</v>
      </c>
      <c r="FK236" s="379">
        <f t="shared" si="484"/>
        <v>1.0209671056092362</v>
      </c>
      <c r="FL236" s="379">
        <f t="shared" si="579"/>
        <v>1.0948396779671734</v>
      </c>
      <c r="FN236" s="379">
        <f t="shared" si="488"/>
        <v>0.9013900762810283</v>
      </c>
      <c r="FO236" s="379">
        <f t="shared" si="485"/>
        <v>1.0698693276322415</v>
      </c>
      <c r="FP236" s="379">
        <f t="shared" si="580"/>
        <v>0.75062146724626966</v>
      </c>
      <c r="FR236" s="336"/>
    </row>
    <row r="237" spans="1:174" x14ac:dyDescent="0.2">
      <c r="A237" s="373" t="s">
        <v>115</v>
      </c>
      <c r="B237" s="330">
        <f t="shared" si="478"/>
        <v>2010</v>
      </c>
      <c r="D237" s="384">
        <f>NonManufacturing_Data!L52</f>
        <v>127.98433861885961</v>
      </c>
      <c r="E237" s="384">
        <f>Mining!H234</f>
        <v>260.49038844998273</v>
      </c>
      <c r="F237" s="384">
        <f>NonManufacturing_Data!N52</f>
        <v>115.20696402637762</v>
      </c>
      <c r="G237" s="384"/>
      <c r="H237" s="384">
        <f t="shared" si="590"/>
        <v>503.68169109522</v>
      </c>
      <c r="J237" s="390">
        <f t="shared" ref="J237:L241" si="592">J76</f>
        <v>416131.89155999996</v>
      </c>
      <c r="K237" s="390">
        <f t="shared" si="592"/>
        <v>515269.88231000002</v>
      </c>
      <c r="L237" s="390">
        <f t="shared" si="592"/>
        <v>1075869.496</v>
      </c>
      <c r="M237" s="390"/>
      <c r="N237" s="390">
        <f t="shared" si="520"/>
        <v>2007271.26987</v>
      </c>
      <c r="P237" s="384">
        <f t="shared" ref="P237:R241" si="593">P76</f>
        <v>165054.1998</v>
      </c>
      <c r="Q237" s="384">
        <f t="shared" si="593"/>
        <v>312543.55285765196</v>
      </c>
      <c r="R237" s="384">
        <f t="shared" si="593"/>
        <v>547486.34831999999</v>
      </c>
      <c r="S237" s="399"/>
      <c r="T237" s="384">
        <f t="shared" si="521"/>
        <v>1025084.100977652</v>
      </c>
      <c r="U237" s="384">
        <f t="shared" si="496"/>
        <v>1047211.8707391202</v>
      </c>
      <c r="W237" s="393">
        <f t="shared" si="522"/>
        <v>0.30755715006381867</v>
      </c>
      <c r="X237" s="393">
        <f t="shared" si="523"/>
        <v>0.50554165378768401</v>
      </c>
      <c r="Y237" s="393">
        <f t="shared" si="524"/>
        <v>0.10708265682288441</v>
      </c>
      <c r="Z237" s="384"/>
      <c r="AA237" s="384">
        <f t="shared" si="525"/>
        <v>0.25092856090539306</v>
      </c>
      <c r="AD237" s="393">
        <f t="shared" si="526"/>
        <v>0.77540794947321068</v>
      </c>
      <c r="AE237" s="393">
        <f t="shared" si="527"/>
        <v>0.83345308539646357</v>
      </c>
      <c r="AF237" s="393">
        <f t="shared" si="528"/>
        <v>0.21042892554288925</v>
      </c>
      <c r="AG237" s="384"/>
      <c r="AH237" s="393">
        <f t="shared" si="529"/>
        <v>0.48097400838258486</v>
      </c>
      <c r="AJ237" s="394">
        <f t="shared" si="530"/>
        <v>1.0656534137376354</v>
      </c>
      <c r="AK237" s="394">
        <f t="shared" si="531"/>
        <v>1.039001485177927</v>
      </c>
      <c r="AL237" s="394">
        <f t="shared" si="532"/>
        <v>2.2308591505553661</v>
      </c>
      <c r="AM237" s="395"/>
      <c r="AN237" s="394">
        <f t="shared" si="533"/>
        <v>1.2571228294380663</v>
      </c>
      <c r="AP237" s="389">
        <f t="shared" si="534"/>
        <v>2.5211832965428123</v>
      </c>
      <c r="AQ237" s="389">
        <f t="shared" si="535"/>
        <v>1.6486338547020991</v>
      </c>
      <c r="AR237" s="389">
        <f t="shared" si="536"/>
        <v>1.9651074393021499</v>
      </c>
      <c r="AS237" s="389"/>
      <c r="AT237" s="389">
        <f t="shared" si="537"/>
        <v>1.9581527681051809</v>
      </c>
      <c r="AV237" s="389">
        <f t="shared" ref="AV237:AX241" si="594">AV76</f>
        <v>0.15761299543282015</v>
      </c>
      <c r="AW237" s="389">
        <f t="shared" si="594"/>
        <v>0.29845302711958305</v>
      </c>
      <c r="AX237" s="389">
        <f t="shared" si="594"/>
        <v>0.52280380276207639</v>
      </c>
      <c r="AY237" s="402"/>
      <c r="AZ237" s="389">
        <f t="shared" si="501"/>
        <v>1</v>
      </c>
      <c r="BC237" s="379">
        <f t="shared" si="502"/>
        <v>1.0656534137376354</v>
      </c>
      <c r="BD237" s="379">
        <f t="shared" si="503"/>
        <v>1.039001485177927</v>
      </c>
      <c r="BE237" s="379">
        <f t="shared" si="504"/>
        <v>2.2308591505553661</v>
      </c>
      <c r="BF237" s="379" t="e">
        <f t="shared" si="505"/>
        <v>#DIV/0!</v>
      </c>
      <c r="BG237" s="379"/>
      <c r="BH237" s="379">
        <f t="shared" si="585"/>
        <v>1.0656534137376354</v>
      </c>
      <c r="BI237" s="379">
        <f t="shared" si="586"/>
        <v>1.039001485177927</v>
      </c>
      <c r="BJ237" s="379">
        <f t="shared" si="587"/>
        <v>2.2308591505553661</v>
      </c>
      <c r="BK237" s="379" t="e">
        <f t="shared" si="588"/>
        <v>#DIV/0!</v>
      </c>
      <c r="BL237" s="379"/>
      <c r="BM237" s="379">
        <f t="shared" si="589"/>
        <v>0.16796082663239914</v>
      </c>
      <c r="BN237" s="379">
        <f t="shared" si="589"/>
        <v>0.31009313843309499</v>
      </c>
      <c r="BO237" s="379">
        <f t="shared" si="589"/>
        <v>1.166301647336921</v>
      </c>
      <c r="BP237" s="379">
        <f t="shared" si="589"/>
        <v>0</v>
      </c>
      <c r="BQ237" s="379"/>
      <c r="BR237" s="387">
        <f t="shared" si="541"/>
        <v>1.0656534137376354</v>
      </c>
      <c r="BS237" s="396">
        <f>Mining!BZ234</f>
        <v>0.94097230542870547</v>
      </c>
      <c r="BT237" s="387">
        <f t="shared" si="506"/>
        <v>2.2308591505553661</v>
      </c>
      <c r="BU237" s="387">
        <v>1</v>
      </c>
      <c r="BV237" s="387"/>
      <c r="BW237" s="387">
        <v>1</v>
      </c>
      <c r="BX237" s="396">
        <f>Mining!BW234</f>
        <v>1.1041786024771045</v>
      </c>
      <c r="BY237" s="387">
        <v>1</v>
      </c>
      <c r="BZ237" s="387">
        <v>1</v>
      </c>
      <c r="CB237" s="664">
        <f t="shared" si="542"/>
        <v>0.15761299543282015</v>
      </c>
      <c r="CC237" s="664">
        <f t="shared" si="543"/>
        <v>0.29845302711958305</v>
      </c>
      <c r="CD237" s="664">
        <f t="shared" si="544"/>
        <v>0.52280380276207639</v>
      </c>
      <c r="CE237" s="664"/>
      <c r="CG237" s="664">
        <v>1</v>
      </c>
      <c r="CH237" s="664">
        <v>1</v>
      </c>
      <c r="CI237" s="664">
        <v>1</v>
      </c>
      <c r="CJ237" s="664">
        <v>1</v>
      </c>
      <c r="CK237" s="405">
        <f>CL237*CM237</f>
        <v>1.3305996157932245</v>
      </c>
      <c r="CL237" s="388">
        <f t="shared" si="575"/>
        <v>1.1807871046021292</v>
      </c>
      <c r="CM237" s="388">
        <f t="shared" si="546"/>
        <v>1.1268751247428088</v>
      </c>
      <c r="CN237" s="388">
        <f t="shared" si="507"/>
        <v>0.81655278882446158</v>
      </c>
      <c r="CO237" s="388">
        <f t="shared" si="508"/>
        <v>1.0913044464242079</v>
      </c>
      <c r="CP237" s="388">
        <f t="shared" si="509"/>
        <v>1.0769310668558056</v>
      </c>
      <c r="CQ237" s="388">
        <v>1</v>
      </c>
      <c r="CR237" s="388">
        <f t="shared" si="510"/>
        <v>1.1742422311075853</v>
      </c>
      <c r="CS237" s="388">
        <f t="shared" si="511"/>
        <v>1.3305996157932243</v>
      </c>
      <c r="CT237" s="388">
        <f t="shared" si="512"/>
        <v>1.3305996157932245</v>
      </c>
      <c r="CU237" s="388"/>
      <c r="CV237" s="388">
        <f t="shared" si="547"/>
        <v>0.95966155439657597</v>
      </c>
      <c r="CY237" s="334"/>
      <c r="DA237" s="379">
        <f t="shared" si="513"/>
        <v>0.25409765906036164</v>
      </c>
      <c r="DB237" s="379">
        <f t="shared" si="514"/>
        <v>0.51717263711445405</v>
      </c>
      <c r="DC237" s="379">
        <f t="shared" si="515"/>
        <v>0.22872970382518426</v>
      </c>
      <c r="DD237" s="379">
        <f t="shared" si="516"/>
        <v>0</v>
      </c>
      <c r="DF237" s="379">
        <f t="shared" si="548"/>
        <v>0.24826299169824262</v>
      </c>
      <c r="DG237" s="379">
        <f t="shared" si="549"/>
        <v>0.50670269736399609</v>
      </c>
      <c r="DH237" s="379">
        <f t="shared" si="550"/>
        <v>0.24456108311297148</v>
      </c>
      <c r="DI237" s="379"/>
      <c r="DJ237" s="379">
        <f t="shared" si="551"/>
        <v>0.99952677217521013</v>
      </c>
      <c r="DK237" s="379"/>
      <c r="DL237" s="379">
        <f t="shared" si="552"/>
        <v>0.24838053227725232</v>
      </c>
      <c r="DM237" s="379">
        <f t="shared" si="553"/>
        <v>0.5069425967063288</v>
      </c>
      <c r="DN237" s="379">
        <f t="shared" si="554"/>
        <v>0.24467687101641897</v>
      </c>
      <c r="DO237" s="379">
        <f t="shared" si="555"/>
        <v>0</v>
      </c>
      <c r="DR237" s="379">
        <f t="shared" si="564"/>
        <v>2.2204460492503128E-16</v>
      </c>
      <c r="DS237" s="379">
        <f t="shared" si="565"/>
        <v>-1.1678908440075086E-2</v>
      </c>
      <c r="DT237" s="379">
        <f t="shared" si="566"/>
        <v>-9.8426616403897729E-2</v>
      </c>
      <c r="DU237" s="379">
        <f t="shared" si="567"/>
        <v>0</v>
      </c>
      <c r="DW237" s="379">
        <f t="shared" si="557"/>
        <v>3.5692758637482488E-2</v>
      </c>
      <c r="DX237" s="379">
        <f t="shared" si="558"/>
        <v>0.16100579669670689</v>
      </c>
      <c r="DY237" s="379">
        <f t="shared" si="559"/>
        <v>-2.5731923658413376E-2</v>
      </c>
      <c r="DZ237" s="379">
        <f t="shared" si="560"/>
        <v>0</v>
      </c>
      <c r="EA237" s="379"/>
      <c r="EC237" s="379">
        <f t="shared" si="568"/>
        <v>3.7629676364742709E-2</v>
      </c>
      <c r="ED237" s="379">
        <f t="shared" si="569"/>
        <v>-4.9067459229667286E-2</v>
      </c>
      <c r="EE237" s="379">
        <f t="shared" si="570"/>
        <v>1.8451676249359211E-2</v>
      </c>
      <c r="EF237" s="379"/>
      <c r="EH237" s="379">
        <f t="shared" si="562"/>
        <v>0</v>
      </c>
      <c r="EI237" s="379">
        <f t="shared" si="562"/>
        <v>-3.2533364707170401E-2</v>
      </c>
      <c r="EJ237" s="379">
        <f t="shared" si="562"/>
        <v>0</v>
      </c>
      <c r="EK237" s="379">
        <f t="shared" si="562"/>
        <v>0</v>
      </c>
      <c r="EM237" s="379">
        <f t="shared" si="571"/>
        <v>0</v>
      </c>
      <c r="EN237" s="379">
        <f t="shared" si="572"/>
        <v>-3.2533364707170401E-2</v>
      </c>
      <c r="EO237" s="379">
        <f t="shared" si="573"/>
        <v>0</v>
      </c>
      <c r="EP237" s="379">
        <v>1</v>
      </c>
      <c r="ER237" s="379">
        <f t="shared" si="591"/>
        <v>0</v>
      </c>
      <c r="ES237" s="379">
        <f t="shared" si="591"/>
        <v>0</v>
      </c>
      <c r="ET237" s="379">
        <f t="shared" si="591"/>
        <v>0</v>
      </c>
      <c r="EU237" s="379">
        <f t="shared" si="591"/>
        <v>0</v>
      </c>
      <c r="EX237" s="379">
        <f t="shared" si="479"/>
        <v>0.97044237698764213</v>
      </c>
      <c r="EY237" s="379">
        <f t="shared" si="480"/>
        <v>1.3013130962713557</v>
      </c>
      <c r="EZ237" s="379">
        <f t="shared" si="576"/>
        <v>1.1742422311075853</v>
      </c>
      <c r="FA237" s="379"/>
      <c r="FB237" s="379">
        <f t="shared" si="486"/>
        <v>1.0878356461347525</v>
      </c>
      <c r="FC237" s="379">
        <f t="shared" si="481"/>
        <v>1.1638419913045726</v>
      </c>
      <c r="FD237" s="379">
        <f t="shared" si="577"/>
        <v>0.81655278882446158</v>
      </c>
      <c r="FE237" s="379"/>
      <c r="FF237" s="379">
        <f t="shared" si="487"/>
        <v>0.98904721560956899</v>
      </c>
      <c r="FG237" s="379">
        <f t="shared" si="482"/>
        <v>0.83787319673025462</v>
      </c>
      <c r="FH237" s="379">
        <f t="shared" si="578"/>
        <v>1.0913044464242079</v>
      </c>
      <c r="FJ237" s="379">
        <f t="shared" si="483"/>
        <v>0.9836427090908697</v>
      </c>
      <c r="FK237" s="379">
        <f t="shared" si="484"/>
        <v>1.0042668496541332</v>
      </c>
      <c r="FL237" s="379">
        <f t="shared" si="579"/>
        <v>1.0769310668558056</v>
      </c>
      <c r="FN237" s="379">
        <f t="shared" si="488"/>
        <v>1.0878356461347525</v>
      </c>
      <c r="FO237" s="379">
        <f t="shared" si="485"/>
        <v>1.1638419913045726</v>
      </c>
      <c r="FP237" s="379">
        <f t="shared" si="580"/>
        <v>0.81655278882446158</v>
      </c>
      <c r="FR237" s="336"/>
    </row>
    <row r="238" spans="1:174" x14ac:dyDescent="0.2">
      <c r="A238" s="373" t="s">
        <v>115</v>
      </c>
      <c r="B238" s="330">
        <f t="shared" si="478"/>
        <v>2011</v>
      </c>
      <c r="D238" s="384">
        <f>NonManufacturing_Data!L53</f>
        <v>123.6967310031816</v>
      </c>
      <c r="E238" s="384">
        <f>Mining!H235</f>
        <v>283.13814580879648</v>
      </c>
      <c r="F238" s="384">
        <f>NonManufacturing_Data!N53</f>
        <v>100.55472634274724</v>
      </c>
      <c r="G238" s="384"/>
      <c r="H238" s="384">
        <f>SUM(D238:G238)</f>
        <v>507.38960315472531</v>
      </c>
      <c r="J238" s="390">
        <f t="shared" si="592"/>
        <v>402191.04311999999</v>
      </c>
      <c r="K238" s="390">
        <f t="shared" si="592"/>
        <v>564081.38355999999</v>
      </c>
      <c r="L238" s="390">
        <f t="shared" si="592"/>
        <v>1047371.6344</v>
      </c>
      <c r="M238" s="390"/>
      <c r="N238" s="390">
        <f>SUM(J238:M238)</f>
        <v>2013644.0610799999</v>
      </c>
      <c r="P238" s="384">
        <f t="shared" si="593"/>
        <v>157495.54555000001</v>
      </c>
      <c r="Q238" s="384">
        <f t="shared" si="593"/>
        <v>323718.61726691585</v>
      </c>
      <c r="R238" s="384">
        <f t="shared" si="593"/>
        <v>538664.84946000006</v>
      </c>
      <c r="S238" s="399"/>
      <c r="T238" s="384">
        <f>SUM(P238:S238)</f>
        <v>1019879.0122769159</v>
      </c>
      <c r="U238" s="384">
        <f t="shared" si="496"/>
        <v>1044251.1814755228</v>
      </c>
      <c r="W238" s="393">
        <f t="shared" si="522"/>
        <v>0.30755715006381867</v>
      </c>
      <c r="X238" s="393">
        <f t="shared" si="523"/>
        <v>0.50194555973797661</v>
      </c>
      <c r="Y238" s="393">
        <f t="shared" si="524"/>
        <v>9.6006730600787446E-2</v>
      </c>
      <c r="Z238" s="384"/>
      <c r="AA238" s="384">
        <f t="shared" si="525"/>
        <v>0.25197581487295795</v>
      </c>
      <c r="AD238" s="393">
        <f t="shared" ref="AD238:AF241" si="595">D238/P238*1000</f>
        <v>0.78539828267023393</v>
      </c>
      <c r="AE238" s="393">
        <f t="shared" si="595"/>
        <v>0.87464276290090681</v>
      </c>
      <c r="AF238" s="393">
        <f t="shared" si="595"/>
        <v>0.18667400786138394</v>
      </c>
      <c r="AG238" s="384"/>
      <c r="AH238" s="393">
        <f t="shared" si="529"/>
        <v>0.48588846453377793</v>
      </c>
      <c r="AJ238" s="394">
        <f t="shared" si="530"/>
        <v>1.0656534137376354</v>
      </c>
      <c r="AK238" s="394">
        <f t="shared" si="531"/>
        <v>1.0316107053470434</v>
      </c>
      <c r="AL238" s="394">
        <f t="shared" si="532"/>
        <v>2.0001137423207744</v>
      </c>
      <c r="AM238" s="395"/>
      <c r="AN238" s="394">
        <f t="shared" si="533"/>
        <v>1.2623694496956217</v>
      </c>
      <c r="AP238" s="389">
        <f t="shared" si="534"/>
        <v>2.5536661479249054</v>
      </c>
      <c r="AQ238" s="389">
        <f t="shared" si="535"/>
        <v>1.7425052297653234</v>
      </c>
      <c r="AR238" s="389">
        <f t="shared" si="536"/>
        <v>1.9443845935927833</v>
      </c>
      <c r="AS238" s="389"/>
      <c r="AT238" s="389">
        <f t="shared" si="537"/>
        <v>1.9743950378824526</v>
      </c>
      <c r="AV238" s="389">
        <f t="shared" si="594"/>
        <v>0.15082151530579016</v>
      </c>
      <c r="AW238" s="389">
        <f t="shared" si="594"/>
        <v>0.31000071918472977</v>
      </c>
      <c r="AX238" s="389">
        <f t="shared" si="594"/>
        <v>0.51583839119901087</v>
      </c>
      <c r="AY238" s="402"/>
      <c r="AZ238" s="389">
        <f t="shared" si="501"/>
        <v>1</v>
      </c>
      <c r="BC238" s="379">
        <f t="shared" si="502"/>
        <v>1.0656534137376354</v>
      </c>
      <c r="BD238" s="379">
        <f t="shared" si="503"/>
        <v>1.0316107053470434</v>
      </c>
      <c r="BE238" s="379">
        <f t="shared" si="504"/>
        <v>2.0001137423207744</v>
      </c>
      <c r="BF238" s="379" t="e">
        <f t="shared" si="505"/>
        <v>#DIV/0!</v>
      </c>
      <c r="BG238" s="379"/>
      <c r="BH238" s="379">
        <f t="shared" si="585"/>
        <v>1.0656534137376354</v>
      </c>
      <c r="BI238" s="379">
        <f t="shared" si="586"/>
        <v>1.0316107053470434</v>
      </c>
      <c r="BJ238" s="379">
        <f t="shared" si="587"/>
        <v>2.0001137423207744</v>
      </c>
      <c r="BK238" s="379" t="e">
        <f t="shared" si="588"/>
        <v>#DIV/0!</v>
      </c>
      <c r="BL238" s="379"/>
      <c r="BM238" s="379">
        <f>BR238*BW238*CB238*CG238</f>
        <v>0.16072346265069831</v>
      </c>
      <c r="BN238" s="379">
        <f>BS238*BX238*CC238*CH238</f>
        <v>0.31980006057624977</v>
      </c>
      <c r="BO238" s="379">
        <f>BT238*BY238*CD238*CI238</f>
        <v>1.0317354550537812</v>
      </c>
      <c r="BP238" s="379">
        <f>BU238*BZ238*CE238*CJ238</f>
        <v>0</v>
      </c>
      <c r="BQ238" s="379"/>
      <c r="BR238" s="387">
        <f>AJ238</f>
        <v>1.0656534137376354</v>
      </c>
      <c r="BS238" s="396">
        <f>Mining!BZ235</f>
        <v>0.95045775824060386</v>
      </c>
      <c r="BT238" s="387">
        <f>AL238</f>
        <v>2.0001137423207744</v>
      </c>
      <c r="BU238" s="387">
        <v>1</v>
      </c>
      <c r="BV238" s="387"/>
      <c r="BW238" s="387">
        <v>1</v>
      </c>
      <c r="BX238" s="396">
        <f>Mining!BW235</f>
        <v>1.0853830129775173</v>
      </c>
      <c r="BY238" s="387">
        <v>1</v>
      </c>
      <c r="BZ238" s="387">
        <v>1</v>
      </c>
      <c r="CB238" s="664">
        <f t="shared" ref="CB238:CD241" si="596">AV238</f>
        <v>0.15082151530579016</v>
      </c>
      <c r="CC238" s="664">
        <f t="shared" si="596"/>
        <v>0.31000071918472977</v>
      </c>
      <c r="CD238" s="664">
        <f t="shared" si="596"/>
        <v>0.51583839119901087</v>
      </c>
      <c r="CE238" s="664"/>
      <c r="CG238" s="664">
        <v>1</v>
      </c>
      <c r="CH238" s="664">
        <v>1</v>
      </c>
      <c r="CI238" s="664">
        <v>1</v>
      </c>
      <c r="CJ238" s="664">
        <v>1</v>
      </c>
      <c r="CK238" s="405">
        <f>CL238*CM238</f>
        <v>1.3373698600606452</v>
      </c>
      <c r="CL238" s="388">
        <f t="shared" si="575"/>
        <v>1.1747913998494384</v>
      </c>
      <c r="CM238" s="388">
        <f t="shared" si="546"/>
        <v>1.1383892155084239</v>
      </c>
      <c r="CN238" s="388">
        <f>FD238</f>
        <v>0.8420130590576943</v>
      </c>
      <c r="CO238" s="388">
        <f>FH238</f>
        <v>1.0985105801438932</v>
      </c>
      <c r="CP238" s="388">
        <f>FL238</f>
        <v>1.0670350261581723</v>
      </c>
      <c r="CQ238" s="388">
        <v>1</v>
      </c>
      <c r="CR238" s="388">
        <f>EZ238</f>
        <v>1.1534241117044177</v>
      </c>
      <c r="CS238" s="388">
        <f>CL238*CN238*CO238*CP238*CQ238*CR238</f>
        <v>1.3373698600606454</v>
      </c>
      <c r="CT238" s="388">
        <f>CL238*CM238</f>
        <v>1.3373698600606452</v>
      </c>
      <c r="CU238" s="388"/>
      <c r="CV238" s="388">
        <f>CN238*CO238*CP238</f>
        <v>0.98696498881597294</v>
      </c>
      <c r="CY238" s="334"/>
      <c r="DA238" s="379">
        <f t="shared" si="513"/>
        <v>0.24379043290223085</v>
      </c>
      <c r="DB238" s="379">
        <f t="shared" si="514"/>
        <v>0.55802906494017235</v>
      </c>
      <c r="DC238" s="379">
        <f t="shared" si="515"/>
        <v>0.19818050215759683</v>
      </c>
      <c r="DD238" s="379">
        <f t="shared" si="516"/>
        <v>0</v>
      </c>
      <c r="DF238" s="379">
        <f t="shared" si="548"/>
        <v>0.24890847873334737</v>
      </c>
      <c r="DG238" s="379">
        <f t="shared" si="549"/>
        <v>0.53734200177902902</v>
      </c>
      <c r="DH238" s="379">
        <f t="shared" si="550"/>
        <v>0.21309025986678162</v>
      </c>
      <c r="DI238" s="379"/>
      <c r="DJ238" s="379">
        <f t="shared" si="551"/>
        <v>0.9993407403791581</v>
      </c>
      <c r="DK238" s="379"/>
      <c r="DL238" s="379">
        <f t="shared" si="552"/>
        <v>0.24907268229543955</v>
      </c>
      <c r="DM238" s="379">
        <f t="shared" si="553"/>
        <v>0.53769648335877618</v>
      </c>
      <c r="DN238" s="379">
        <f t="shared" si="554"/>
        <v>0.21323083434578421</v>
      </c>
      <c r="DO238" s="379">
        <f t="shared" si="555"/>
        <v>0</v>
      </c>
      <c r="DR238" s="379">
        <f t="shared" si="564"/>
        <v>0</v>
      </c>
      <c r="DS238" s="379">
        <f t="shared" si="565"/>
        <v>1.0030011169395022E-2</v>
      </c>
      <c r="DT238" s="379">
        <f t="shared" si="566"/>
        <v>-0.10918273047897409</v>
      </c>
      <c r="DU238" s="379">
        <f t="shared" si="567"/>
        <v>0</v>
      </c>
      <c r="DW238" s="379">
        <f t="shared" si="557"/>
        <v>1.2801678296800937E-2</v>
      </c>
      <c r="DX238" s="379">
        <f t="shared" si="558"/>
        <v>5.5376886836669671E-2</v>
      </c>
      <c r="DY238" s="379">
        <f t="shared" si="559"/>
        <v>-1.0601397634639098E-2</v>
      </c>
      <c r="DZ238" s="379">
        <f>M238/$N238</f>
        <v>0</v>
      </c>
      <c r="EA238" s="379"/>
      <c r="EC238" s="379">
        <f t="shared" si="568"/>
        <v>-4.4045512515949771E-2</v>
      </c>
      <c r="ED238" s="379">
        <f t="shared" si="569"/>
        <v>3.7962060060928247E-2</v>
      </c>
      <c r="EE238" s="379">
        <f t="shared" si="570"/>
        <v>-1.3412734485888372E-2</v>
      </c>
      <c r="EF238" s="379"/>
      <c r="EH238" s="379">
        <f t="shared" ref="EH238:EK241" si="597">LN(BW238/BW237)</f>
        <v>0</v>
      </c>
      <c r="EI238" s="379">
        <f t="shared" si="597"/>
        <v>-1.7168780323853484E-2</v>
      </c>
      <c r="EJ238" s="379">
        <f t="shared" si="597"/>
        <v>0</v>
      </c>
      <c r="EK238" s="379">
        <f t="shared" si="597"/>
        <v>0</v>
      </c>
      <c r="EM238" s="379">
        <f t="shared" ref="EM238:EO241" si="598">LN(BW238/BW237)</f>
        <v>0</v>
      </c>
      <c r="EN238" s="379">
        <f t="shared" si="598"/>
        <v>-1.7168780323853484E-2</v>
      </c>
      <c r="EO238" s="379">
        <f t="shared" si="598"/>
        <v>0</v>
      </c>
      <c r="EP238" s="379">
        <v>1</v>
      </c>
      <c r="ER238" s="379">
        <f t="shared" ref="ER238:EU241" si="599">LN(CG238/CG237)</f>
        <v>0</v>
      </c>
      <c r="ES238" s="379">
        <f t="shared" si="599"/>
        <v>0</v>
      </c>
      <c r="ET238" s="379">
        <f t="shared" si="599"/>
        <v>0</v>
      </c>
      <c r="EU238" s="379">
        <f t="shared" si="599"/>
        <v>0</v>
      </c>
      <c r="EX238" s="379">
        <f>EXP(SUMPRODUCT($DL238:$DO238,DR238:DU238))</f>
        <v>0.98227101797937266</v>
      </c>
      <c r="EY238" s="379">
        <f>IF(ISERR(EX238),EY237,EX238*EY237)</f>
        <v>1.278242139784354</v>
      </c>
      <c r="EZ238" s="379">
        <f t="shared" si="576"/>
        <v>1.1534241117044177</v>
      </c>
      <c r="FA238" s="379"/>
      <c r="FB238" s="379">
        <f>EXP(SUMPRODUCT($DL238:$DO238,DW238:DZ238))</f>
        <v>1.0311801889377981</v>
      </c>
      <c r="FC238" s="379">
        <f>IF(ISERR(FB238),FC237,FB238*FC237)</f>
        <v>1.2001308044871923</v>
      </c>
      <c r="FD238" s="379">
        <f t="shared" si="577"/>
        <v>0.8420130590576943</v>
      </c>
      <c r="FE238" s="379"/>
      <c r="FF238" s="379">
        <f>EXP(SUMPRODUCT($DL238:$DO238,EC238:EF238))</f>
        <v>1.0066032295051093</v>
      </c>
      <c r="FG238" s="379">
        <f>IF(ISERR(FF238),FG237,FF238*FG237)</f>
        <v>0.84340586574444409</v>
      </c>
      <c r="FH238" s="379">
        <f t="shared" si="578"/>
        <v>1.0985105801438932</v>
      </c>
      <c r="FJ238" s="379">
        <f>EXP(SUMPRODUCT($DL238:$DO238,EM238:EP238))</f>
        <v>0.9908108875282744</v>
      </c>
      <c r="FK238" s="379">
        <f>IF(ISERR(FJ238),FK237,FJ238*FK237)</f>
        <v>0.99503852862103581</v>
      </c>
      <c r="FL238" s="379">
        <f t="shared" si="579"/>
        <v>1.0670350261581723</v>
      </c>
      <c r="FN238" s="379">
        <f>EXP(SUMPRODUCT($DL238:$DO238,DW238:DZ238))</f>
        <v>1.0311801889377981</v>
      </c>
      <c r="FO238" s="379">
        <f>IF(ISERR(FN238),FO237,FN238*FO237)</f>
        <v>1.2001308044871923</v>
      </c>
      <c r="FP238" s="379">
        <f t="shared" si="580"/>
        <v>0.8420130590576943</v>
      </c>
      <c r="FR238" s="336"/>
    </row>
    <row r="239" spans="1:174" x14ac:dyDescent="0.2">
      <c r="A239" s="373" t="s">
        <v>115</v>
      </c>
      <c r="B239" s="330">
        <f t="shared" si="478"/>
        <v>2012</v>
      </c>
      <c r="D239" s="384">
        <f>NonManufacturing_Data!L54</f>
        <v>124.78485493824306</v>
      </c>
      <c r="E239" s="384">
        <f>Mining!H236</f>
        <v>288.57160609442394</v>
      </c>
      <c r="F239" s="384">
        <f>NonManufacturing_Data!N54</f>
        <v>91.264943769253236</v>
      </c>
      <c r="G239" s="384"/>
      <c r="H239" s="384">
        <f>SUM(D239:G239)</f>
        <v>504.62140480192022</v>
      </c>
      <c r="J239" s="390">
        <f t="shared" si="592"/>
        <v>405729</v>
      </c>
      <c r="K239" s="390">
        <f t="shared" si="592"/>
        <v>613049</v>
      </c>
      <c r="L239" s="390">
        <f t="shared" si="592"/>
        <v>1074580</v>
      </c>
      <c r="M239" s="390"/>
      <c r="N239" s="390">
        <f>SUM(J239:M239)</f>
        <v>2093358</v>
      </c>
      <c r="P239" s="384">
        <f t="shared" si="593"/>
        <v>148939</v>
      </c>
      <c r="Q239" s="384">
        <f t="shared" si="593"/>
        <v>358798</v>
      </c>
      <c r="R239" s="384">
        <f t="shared" si="593"/>
        <v>553419</v>
      </c>
      <c r="S239" s="399"/>
      <c r="T239" s="384">
        <f>SUM(P239:S239)</f>
        <v>1061156</v>
      </c>
      <c r="U239" s="384">
        <f t="shared" si="496"/>
        <v>1091790</v>
      </c>
      <c r="W239" s="393">
        <f t="shared" si="522"/>
        <v>0.30755715006381862</v>
      </c>
      <c r="X239" s="393">
        <f t="shared" si="523"/>
        <v>0.47071540136991324</v>
      </c>
      <c r="Y239" s="393">
        <f t="shared" si="524"/>
        <v>8.4930804378690508E-2</v>
      </c>
      <c r="Z239" s="384"/>
      <c r="AA239" s="384">
        <f t="shared" si="525"/>
        <v>0.24105834014149527</v>
      </c>
      <c r="AD239" s="393">
        <f t="shared" si="595"/>
        <v>0.83782525019130683</v>
      </c>
      <c r="AE239" s="393">
        <f t="shared" si="595"/>
        <v>0.80427317346926108</v>
      </c>
      <c r="AF239" s="393">
        <f t="shared" si="595"/>
        <v>0.16491111394667193</v>
      </c>
      <c r="AG239" s="384"/>
      <c r="AH239" s="393">
        <f t="shared" si="529"/>
        <v>0.46219639747746383</v>
      </c>
      <c r="AJ239" s="394">
        <f t="shared" si="530"/>
        <v>1.0656534137376352</v>
      </c>
      <c r="AK239" s="394">
        <f t="shared" si="531"/>
        <v>0.96742572536834681</v>
      </c>
      <c r="AL239" s="394">
        <f t="shared" si="532"/>
        <v>1.7693683340861837</v>
      </c>
      <c r="AM239" s="395"/>
      <c r="AN239" s="394">
        <f t="shared" si="533"/>
        <v>1.2076741743741746</v>
      </c>
      <c r="AP239" s="389">
        <f t="shared" si="534"/>
        <v>2.7241286701266962</v>
      </c>
      <c r="AQ239" s="389">
        <f t="shared" si="535"/>
        <v>1.7086187771392261</v>
      </c>
      <c r="AR239" s="389">
        <f t="shared" si="536"/>
        <v>1.9417114338322321</v>
      </c>
      <c r="AS239" s="389"/>
      <c r="AT239" s="389">
        <f t="shared" si="537"/>
        <v>1.9727146621231939</v>
      </c>
      <c r="AV239" s="389">
        <f t="shared" si="594"/>
        <v>0.13641725972943514</v>
      </c>
      <c r="AW239" s="389">
        <f t="shared" si="594"/>
        <v>0.32863279568415171</v>
      </c>
      <c r="AX239" s="389">
        <f t="shared" si="594"/>
        <v>0.50689143516610335</v>
      </c>
      <c r="AY239" s="402"/>
      <c r="AZ239" s="389">
        <f t="shared" si="501"/>
        <v>1</v>
      </c>
      <c r="BC239" s="379"/>
      <c r="BD239" s="379"/>
      <c r="BE239" s="379"/>
      <c r="BF239" s="379"/>
      <c r="BG239" s="379"/>
      <c r="BH239" s="379"/>
      <c r="BI239" s="379"/>
      <c r="BJ239" s="379"/>
      <c r="BK239" s="379"/>
      <c r="BL239" s="379"/>
      <c r="BM239" s="379"/>
      <c r="BN239" s="379"/>
      <c r="BO239" s="379"/>
      <c r="BP239" s="379"/>
      <c r="BQ239" s="379"/>
      <c r="BR239" s="387">
        <f>AJ239</f>
        <v>1.0656534137376352</v>
      </c>
      <c r="BS239" s="396">
        <f>Mining!BZ236</f>
        <v>0.94777464481414919</v>
      </c>
      <c r="BT239" s="387">
        <f>AL239</f>
        <v>1.7693683340861837</v>
      </c>
      <c r="BU239" s="387">
        <v>1</v>
      </c>
      <c r="BV239" s="387"/>
      <c r="BW239" s="387">
        <v>1</v>
      </c>
      <c r="BX239" s="396">
        <f>Mining!BW236</f>
        <v>1.0207339167192544</v>
      </c>
      <c r="BY239" s="387">
        <v>1</v>
      </c>
      <c r="BZ239" s="387">
        <v>1</v>
      </c>
      <c r="CB239" s="664">
        <f t="shared" si="596"/>
        <v>0.13641725972943514</v>
      </c>
      <c r="CC239" s="664">
        <f t="shared" si="596"/>
        <v>0.32863279568415171</v>
      </c>
      <c r="CD239" s="664">
        <f t="shared" si="596"/>
        <v>0.50689143516610335</v>
      </c>
      <c r="CE239" s="664"/>
      <c r="CG239" s="664">
        <v>1</v>
      </c>
      <c r="CH239" s="664">
        <v>1</v>
      </c>
      <c r="CI239" s="664">
        <v>1</v>
      </c>
      <c r="CJ239" s="664">
        <v>1</v>
      </c>
      <c r="CK239" s="405"/>
      <c r="CL239" s="388">
        <f t="shared" si="575"/>
        <v>1.2223380692141803</v>
      </c>
      <c r="CM239" s="388">
        <f>AH239/AH$212</f>
        <v>1.0828810164078555</v>
      </c>
      <c r="CN239" s="388">
        <f>FD239</f>
        <v>0.84582087295336705</v>
      </c>
      <c r="CO239" s="388">
        <f>FH239</f>
        <v>1.1040311288892506</v>
      </c>
      <c r="CP239" s="388">
        <f>FL239</f>
        <v>1.0306462889839203</v>
      </c>
      <c r="CQ239" s="388">
        <v>1</v>
      </c>
      <c r="CR239" s="388">
        <f>EZ239</f>
        <v>1.1251524736964529</v>
      </c>
      <c r="CS239" s="388">
        <f>CL239*CN239*CO239*CP239*CQ239*CR239</f>
        <v>1.3236466907846673</v>
      </c>
      <c r="CT239" s="388">
        <f>CL239*CM239</f>
        <v>1.3236466907846671</v>
      </c>
      <c r="CU239" s="388"/>
      <c r="CV239" s="388">
        <f>CN239*CO239*CP239</f>
        <v>0.96243046318004977</v>
      </c>
      <c r="CY239" s="334"/>
      <c r="DA239" s="379">
        <f t="shared" si="513"/>
        <v>0.24728410993034478</v>
      </c>
      <c r="DB239" s="379">
        <f t="shared" si="514"/>
        <v>0.57185764089356728</v>
      </c>
      <c r="DC239" s="379">
        <f t="shared" si="515"/>
        <v>0.18085824917608795</v>
      </c>
      <c r="DD239" s="379">
        <f t="shared" si="516"/>
        <v>0</v>
      </c>
      <c r="DF239" s="379">
        <f t="shared" si="548"/>
        <v>0.24553312881916708</v>
      </c>
      <c r="DG239" s="379">
        <f t="shared" si="549"/>
        <v>0.56491514401901888</v>
      </c>
      <c r="DH239" s="379">
        <f t="shared" si="550"/>
        <v>0.18938736289033459</v>
      </c>
      <c r="DI239" s="379"/>
      <c r="DJ239" s="379">
        <f t="shared" si="551"/>
        <v>0.99983563572852052</v>
      </c>
      <c r="DK239" s="379"/>
      <c r="DL239" s="379">
        <f t="shared" si="552"/>
        <v>0.24557349232732814</v>
      </c>
      <c r="DM239" s="379">
        <f t="shared" si="553"/>
        <v>0.56500801114915145</v>
      </c>
      <c r="DN239" s="379">
        <f t="shared" si="554"/>
        <v>0.18941849652352041</v>
      </c>
      <c r="DO239" s="379">
        <f t="shared" si="555"/>
        <v>0</v>
      </c>
      <c r="DR239" s="379">
        <f t="shared" si="564"/>
        <v>-2.2204460492503131E-16</v>
      </c>
      <c r="DS239" s="379">
        <f t="shared" si="565"/>
        <v>-2.8269617661419275E-3</v>
      </c>
      <c r="DT239" s="379">
        <f t="shared" si="566"/>
        <v>-0.12258144060959325</v>
      </c>
      <c r="DU239" s="379">
        <f t="shared" si="567"/>
        <v>0</v>
      </c>
      <c r="DW239" s="379">
        <f t="shared" si="557"/>
        <v>6.4618591170521641E-2</v>
      </c>
      <c r="DX239" s="379">
        <f t="shared" si="558"/>
        <v>-1.963855349243172E-2</v>
      </c>
      <c r="DY239" s="379">
        <f t="shared" si="559"/>
        <v>-1.3757561127214668E-3</v>
      </c>
      <c r="DZ239" s="379">
        <f>M239/$N239</f>
        <v>0</v>
      </c>
      <c r="EA239" s="379"/>
      <c r="EC239" s="379">
        <f t="shared" si="568"/>
        <v>-0.10037884482842119</v>
      </c>
      <c r="ED239" s="379">
        <f t="shared" si="569"/>
        <v>5.8366387468944216E-2</v>
      </c>
      <c r="EE239" s="379">
        <f t="shared" si="570"/>
        <v>-1.7496672235491891E-2</v>
      </c>
      <c r="EF239" s="379"/>
      <c r="EH239" s="379">
        <f t="shared" si="597"/>
        <v>0</v>
      </c>
      <c r="EI239" s="379">
        <f t="shared" si="597"/>
        <v>-6.141103729587935E-2</v>
      </c>
      <c r="EJ239" s="379">
        <f t="shared" si="597"/>
        <v>0</v>
      </c>
      <c r="EK239" s="379">
        <f t="shared" si="597"/>
        <v>0</v>
      </c>
      <c r="EM239" s="379">
        <f t="shared" si="598"/>
        <v>0</v>
      </c>
      <c r="EN239" s="379">
        <f t="shared" si="598"/>
        <v>-6.141103729587935E-2</v>
      </c>
      <c r="EO239" s="379">
        <f t="shared" si="598"/>
        <v>0</v>
      </c>
      <c r="EP239" s="379">
        <v>1</v>
      </c>
      <c r="ER239" s="379">
        <f t="shared" si="599"/>
        <v>0</v>
      </c>
      <c r="ES239" s="379">
        <f t="shared" si="599"/>
        <v>0</v>
      </c>
      <c r="ET239" s="379">
        <f t="shared" si="599"/>
        <v>0</v>
      </c>
      <c r="EU239" s="379">
        <f t="shared" si="599"/>
        <v>0</v>
      </c>
      <c r="EX239" s="379">
        <f>EXP(SUMPRODUCT($DL239:$DO239,DR239:DU239))</f>
        <v>0.97548894832258393</v>
      </c>
      <c r="EY239" s="379">
        <f>IF(ISERR(EX239),EY238,EX239*EY238)</f>
        <v>1.2469110806398487</v>
      </c>
      <c r="EZ239" s="379">
        <f t="shared" si="576"/>
        <v>1.1251524736964529</v>
      </c>
      <c r="FA239" s="379"/>
      <c r="FB239" s="379">
        <f>EXP(SUMPRODUCT($DL239:$DO239,DW239:DZ239))</f>
        <v>1.0045222741556219</v>
      </c>
      <c r="FC239" s="379">
        <f>IF(ISERR(FB239),FC238,FB239*FC238)</f>
        <v>1.2055581250076906</v>
      </c>
      <c r="FD239" s="379">
        <f t="shared" si="577"/>
        <v>0.84582087295336705</v>
      </c>
      <c r="FE239" s="379"/>
      <c r="FF239" s="379">
        <f>EXP(SUMPRODUCT($DL239:$DO239,EC239:EF239))</f>
        <v>1.0050254852753755</v>
      </c>
      <c r="FG239" s="379">
        <f>IF(ISERR(FF239),FG238,FF239*FG238)</f>
        <v>0.84764438950390808</v>
      </c>
      <c r="FH239" s="379">
        <f t="shared" si="578"/>
        <v>1.1040311288892506</v>
      </c>
      <c r="FJ239" s="379">
        <f>EXP(SUMPRODUCT($DL239:$DO239,EM239:EP239))</f>
        <v>0.96589733581167569</v>
      </c>
      <c r="FK239" s="379">
        <f>IF(ISERR(FJ239),FK238,FJ239*FK238)</f>
        <v>0.96110506382502825</v>
      </c>
      <c r="FL239" s="379">
        <f t="shared" si="579"/>
        <v>1.0306462889839203</v>
      </c>
      <c r="FN239" s="379">
        <f>EXP(SUMPRODUCT($DL239:$DO239,DW239:DZ239))</f>
        <v>1.0045222741556219</v>
      </c>
      <c r="FO239" s="379">
        <f>IF(ISERR(FN239),FO238,FN239*FO238)</f>
        <v>1.2055581250076906</v>
      </c>
      <c r="FP239" s="379">
        <f t="shared" si="580"/>
        <v>0.84582087295336705</v>
      </c>
      <c r="FR239" s="336"/>
    </row>
    <row r="240" spans="1:174" x14ac:dyDescent="0.2">
      <c r="A240" s="373" t="s">
        <v>115</v>
      </c>
      <c r="B240" s="330">
        <f t="shared" si="478"/>
        <v>2013</v>
      </c>
      <c r="D240" s="384">
        <f>NonManufacturing_Data!L55</f>
        <v>132.66876207324125</v>
      </c>
      <c r="E240" s="384">
        <f>Mining!H237</f>
        <v>301.02800797458178</v>
      </c>
      <c r="F240" s="384">
        <f>NonManufacturing_Data!N55</f>
        <v>118.50150194144868</v>
      </c>
      <c r="G240" s="384"/>
      <c r="H240" s="384">
        <f>SUM(D240:G240)</f>
        <v>552.19827198927169</v>
      </c>
      <c r="J240" s="390">
        <f t="shared" si="592"/>
        <v>431362.95821999997</v>
      </c>
      <c r="K240" s="390">
        <f t="shared" si="592"/>
        <v>642065.41458999994</v>
      </c>
      <c r="L240" s="390">
        <f t="shared" si="592"/>
        <v>1124891.8356000001</v>
      </c>
      <c r="M240" s="390"/>
      <c r="N240" s="390">
        <f>SUM(J240:M240)</f>
        <v>2198320.20841</v>
      </c>
      <c r="P240" s="384">
        <f t="shared" si="593"/>
        <v>179818.52287000002</v>
      </c>
      <c r="Q240" s="384">
        <f t="shared" si="593"/>
        <v>373573.54437946284</v>
      </c>
      <c r="R240" s="384">
        <f t="shared" si="593"/>
        <v>567171.46214999992</v>
      </c>
      <c r="S240" s="399"/>
      <c r="T240" s="384">
        <f>SUM(P240:S240)</f>
        <v>1120563.5293994627</v>
      </c>
      <c r="U240" s="384">
        <f t="shared" si="496"/>
        <v>1149423.771501513</v>
      </c>
      <c r="W240" s="393">
        <f t="shared" si="522"/>
        <v>0.30755715006381862</v>
      </c>
      <c r="X240" s="393">
        <f t="shared" si="523"/>
        <v>0.46884320683556446</v>
      </c>
      <c r="Y240" s="393">
        <f t="shared" si="524"/>
        <v>0.10534479688728632</v>
      </c>
      <c r="Z240" s="384"/>
      <c r="AA240" s="384">
        <f t="shared" si="525"/>
        <v>0.25119100933374278</v>
      </c>
      <c r="AD240" s="393">
        <f t="shared" si="595"/>
        <v>0.73779252524031835</v>
      </c>
      <c r="AE240" s="393">
        <f t="shared" si="595"/>
        <v>0.80580654734160762</v>
      </c>
      <c r="AF240" s="393">
        <f t="shared" si="595"/>
        <v>0.20893417572922343</v>
      </c>
      <c r="AG240" s="384"/>
      <c r="AH240" s="393">
        <f t="shared" si="529"/>
        <v>0.48041313019646803</v>
      </c>
      <c r="AJ240" s="394">
        <f t="shared" si="530"/>
        <v>1.0656534137376352</v>
      </c>
      <c r="AK240" s="394">
        <f t="shared" si="531"/>
        <v>0.96357794569053745</v>
      </c>
      <c r="AL240" s="394">
        <f t="shared" si="532"/>
        <v>2.1946542145298711</v>
      </c>
      <c r="AM240" s="395"/>
      <c r="AN240" s="394">
        <f t="shared" si="533"/>
        <v>1.2584376654600724</v>
      </c>
      <c r="AP240" s="389">
        <f t="shared" si="534"/>
        <v>2.3988794443153907</v>
      </c>
      <c r="AQ240" s="389">
        <f t="shared" si="535"/>
        <v>1.7187122167778897</v>
      </c>
      <c r="AR240" s="389">
        <f t="shared" si="536"/>
        <v>1.983336452324006</v>
      </c>
      <c r="AS240" s="389"/>
      <c r="AT240" s="389">
        <f t="shared" si="537"/>
        <v>1.9617988188390652</v>
      </c>
      <c r="AV240" s="389">
        <f t="shared" si="594"/>
        <v>0.1564423212120451</v>
      </c>
      <c r="AW240" s="389">
        <f t="shared" si="594"/>
        <v>0.32500941223049268</v>
      </c>
      <c r="AX240" s="389">
        <f t="shared" si="594"/>
        <v>0.49343982281582155</v>
      </c>
      <c r="AY240" s="402"/>
      <c r="AZ240" s="389">
        <f t="shared" si="501"/>
        <v>1</v>
      </c>
      <c r="BC240" s="379"/>
      <c r="BD240" s="379"/>
      <c r="BE240" s="379"/>
      <c r="BF240" s="379"/>
      <c r="BG240" s="379"/>
      <c r="BH240" s="379"/>
      <c r="BI240" s="379"/>
      <c r="BJ240" s="379"/>
      <c r="BK240" s="379"/>
      <c r="BL240" s="379"/>
      <c r="BM240" s="379"/>
      <c r="BN240" s="379"/>
      <c r="BO240" s="379"/>
      <c r="BP240" s="379"/>
      <c r="BQ240" s="379"/>
      <c r="BR240" s="387">
        <f>AJ240</f>
        <v>1.0656534137376352</v>
      </c>
      <c r="BS240" s="396">
        <f>Mining!BZ237</f>
        <v>0.96460504920138368</v>
      </c>
      <c r="BT240" s="387">
        <f>AL240</f>
        <v>2.1946542145298711</v>
      </c>
      <c r="BU240" s="387">
        <v>1</v>
      </c>
      <c r="BV240" s="387"/>
      <c r="BW240" s="387">
        <v>1</v>
      </c>
      <c r="BX240" s="396">
        <f>Mining!BW237</f>
        <v>0.99893520823709481</v>
      </c>
      <c r="BY240" s="387">
        <v>1</v>
      </c>
      <c r="BZ240" s="387">
        <v>1</v>
      </c>
      <c r="CB240" s="664">
        <f t="shared" si="596"/>
        <v>0.1564423212120451</v>
      </c>
      <c r="CC240" s="664">
        <f t="shared" si="596"/>
        <v>0.32500941223049268</v>
      </c>
      <c r="CD240" s="664">
        <f t="shared" si="596"/>
        <v>0.49343982281582155</v>
      </c>
      <c r="CE240" s="664"/>
      <c r="CG240" s="664">
        <v>1</v>
      </c>
      <c r="CH240" s="664">
        <v>1</v>
      </c>
      <c r="CI240" s="664">
        <v>1</v>
      </c>
      <c r="CJ240" s="664">
        <v>1</v>
      </c>
      <c r="CK240" s="405"/>
      <c r="CL240" s="388">
        <f t="shared" si="575"/>
        <v>1.2907691809290684</v>
      </c>
      <c r="CM240" s="388">
        <f>AH240/AH$212</f>
        <v>1.1255610419339035</v>
      </c>
      <c r="CN240" s="388">
        <f>FD240</f>
        <v>0.8261477784581196</v>
      </c>
      <c r="CO240" s="388">
        <f>FH240</f>
        <v>1.1284804453790256</v>
      </c>
      <c r="CP240" s="388">
        <f>FL240</f>
        <v>1.0182898221554764</v>
      </c>
      <c r="CQ240" s="388">
        <v>1</v>
      </c>
      <c r="CR240" s="388">
        <f>EZ240</f>
        <v>1.185620971418871</v>
      </c>
      <c r="CS240" s="388">
        <f>CL240*CN240*CO240*CP240*CQ240*CR240</f>
        <v>1.4528395041826938</v>
      </c>
      <c r="CT240" s="388">
        <f>CL240*CM240</f>
        <v>1.4528395041826936</v>
      </c>
      <c r="CU240" s="388"/>
      <c r="CV240" s="388">
        <f>CN240*CO240*CP240</f>
        <v>0.94934306078181829</v>
      </c>
      <c r="CY240" s="334"/>
      <c r="DA240" s="379">
        <f t="shared" si="513"/>
        <v>0.2402556632336198</v>
      </c>
      <c r="DB240" s="379">
        <f t="shared" si="514"/>
        <v>0.54514478448137971</v>
      </c>
      <c r="DC240" s="379">
        <f t="shared" si="515"/>
        <v>0.21459955228500058</v>
      </c>
      <c r="DD240" s="379">
        <f t="shared" si="516"/>
        <v>0</v>
      </c>
      <c r="DF240" s="379">
        <f t="shared" si="548"/>
        <v>0.24375299845521262</v>
      </c>
      <c r="DG240" s="379">
        <f t="shared" si="549"/>
        <v>0.55839472447366234</v>
      </c>
      <c r="DH240" s="379">
        <f t="shared" si="550"/>
        <v>0.19724815237636834</v>
      </c>
      <c r="DI240" s="379"/>
      <c r="DJ240" s="379">
        <f t="shared" si="551"/>
        <v>0.99939587530524321</v>
      </c>
      <c r="DK240" s="379"/>
      <c r="DL240" s="379">
        <f t="shared" si="552"/>
        <v>0.24390034467649138</v>
      </c>
      <c r="DM240" s="379">
        <f t="shared" si="553"/>
        <v>0.5587322684347813</v>
      </c>
      <c r="DN240" s="379">
        <f t="shared" si="554"/>
        <v>0.19736738688872743</v>
      </c>
      <c r="DO240" s="379">
        <f t="shared" si="555"/>
        <v>0</v>
      </c>
      <c r="DR240" s="379">
        <f t="shared" si="564"/>
        <v>0</v>
      </c>
      <c r="DS240" s="379">
        <f t="shared" si="565"/>
        <v>1.760198456873438E-2</v>
      </c>
      <c r="DT240" s="379">
        <f t="shared" si="566"/>
        <v>0.2154018913800394</v>
      </c>
      <c r="DU240" s="379">
        <f t="shared" si="567"/>
        <v>0</v>
      </c>
      <c r="DW240" s="379">
        <f t="shared" si="557"/>
        <v>-0.12714689277994948</v>
      </c>
      <c r="DX240" s="379">
        <f t="shared" si="558"/>
        <v>5.889987769875594E-3</v>
      </c>
      <c r="DY240" s="379">
        <f t="shared" si="559"/>
        <v>2.1210736919728357E-2</v>
      </c>
      <c r="DZ240" s="379">
        <f>M240/$N240</f>
        <v>0</v>
      </c>
      <c r="EA240" s="379"/>
      <c r="EC240" s="379">
        <f t="shared" si="568"/>
        <v>0.13696911248167987</v>
      </c>
      <c r="ED240" s="379">
        <f t="shared" si="569"/>
        <v>-1.1086862276593756E-2</v>
      </c>
      <c r="EE240" s="379">
        <f t="shared" si="570"/>
        <v>-2.6895936984044001E-2</v>
      </c>
      <c r="EF240" s="379"/>
      <c r="EH240" s="379">
        <f t="shared" si="597"/>
        <v>0</v>
      </c>
      <c r="EI240" s="379">
        <f t="shared" si="597"/>
        <v>-2.1587253813047533E-2</v>
      </c>
      <c r="EJ240" s="379">
        <f t="shared" si="597"/>
        <v>0</v>
      </c>
      <c r="EK240" s="379">
        <f t="shared" si="597"/>
        <v>0</v>
      </c>
      <c r="EM240" s="379">
        <f t="shared" si="598"/>
        <v>0</v>
      </c>
      <c r="EN240" s="379">
        <f t="shared" si="598"/>
        <v>-2.1587253813047533E-2</v>
      </c>
      <c r="EO240" s="379">
        <f t="shared" si="598"/>
        <v>0</v>
      </c>
      <c r="EP240" s="379">
        <v>1</v>
      </c>
      <c r="ER240" s="379">
        <f t="shared" si="599"/>
        <v>0</v>
      </c>
      <c r="ES240" s="379">
        <f t="shared" si="599"/>
        <v>0</v>
      </c>
      <c r="ET240" s="379">
        <f t="shared" si="599"/>
        <v>0</v>
      </c>
      <c r="EU240" s="379">
        <f t="shared" si="599"/>
        <v>0</v>
      </c>
      <c r="EX240" s="379">
        <f>EXP(SUMPRODUCT($DL240:$DO240,DR240:DU240))</f>
        <v>1.0537424919164613</v>
      </c>
      <c r="EY240" s="379">
        <f>IF(ISERR(EX240),EY239,EX240*EY239)</f>
        <v>1.3139231893116818</v>
      </c>
      <c r="EZ240" s="379">
        <f t="shared" ref="EZ240:EZ241" si="600">EY240/EY$247</f>
        <v>1.185620971418871</v>
      </c>
      <c r="FA240" s="379"/>
      <c r="FB240" s="379">
        <f>EXP(SUMPRODUCT($DL240:$DO240,DW240:DZ240))</f>
        <v>0.97674082642752169</v>
      </c>
      <c r="FC240" s="379">
        <f>IF(ISERR(FB240),FC239,FB240*FC239)</f>
        <v>1.1775178393264252</v>
      </c>
      <c r="FD240" s="379">
        <f t="shared" ref="FD240:FD241" si="601">FC240/FC$247</f>
        <v>0.8261477784581196</v>
      </c>
      <c r="FE240" s="379"/>
      <c r="FF240" s="379">
        <f>EXP(SUMPRODUCT($DL240:$DO240,EC240:EF240))</f>
        <v>1.0221454955843257</v>
      </c>
      <c r="FG240" s="379">
        <f>IF(ISERR(FF240),FG239,FF240*FG239)</f>
        <v>0.86641589458874535</v>
      </c>
      <c r="FH240" s="379">
        <f t="shared" ref="FH240:FH241" si="602">FG240/FG$247</f>
        <v>1.1284804453790256</v>
      </c>
      <c r="FJ240" s="379">
        <f>EXP(SUMPRODUCT($DL240:$DO240,EM240:EP240))</f>
        <v>0.98801095297143537</v>
      </c>
      <c r="FK240" s="379">
        <f>IF(ISERR(FJ240),FK239,FJ240*FK239)</f>
        <v>0.94958233001543835</v>
      </c>
      <c r="FL240" s="379">
        <f t="shared" ref="FL240:FL241" si="603">FK240/FK$247</f>
        <v>1.0182898221554764</v>
      </c>
      <c r="FN240" s="379">
        <f>EXP(SUMPRODUCT($DL240:$DO240,DW240:DZ240))</f>
        <v>0.97674082642752169</v>
      </c>
      <c r="FO240" s="379">
        <f>IF(ISERR(FN240),FO239,FN240*FO239)</f>
        <v>1.1775178393264252</v>
      </c>
      <c r="FP240" s="379">
        <f t="shared" ref="FP240:FP241" si="604">FO240/FO$247</f>
        <v>0.8261477784581196</v>
      </c>
      <c r="FR240" s="336"/>
    </row>
    <row r="241" spans="1:182" x14ac:dyDescent="0.2">
      <c r="A241" s="373" t="s">
        <v>115</v>
      </c>
      <c r="B241" s="330">
        <f>B240+1</f>
        <v>2014</v>
      </c>
      <c r="D241" s="384">
        <f>NonManufacturing_Data!L56</f>
        <v>136.12155900938245</v>
      </c>
      <c r="E241" s="384">
        <f>Mining!H238</f>
        <v>333.75357183494651</v>
      </c>
      <c r="F241" s="384">
        <f>NonManufacturing_Data!N56</f>
        <v>148.77058923424966</v>
      </c>
      <c r="G241" s="384"/>
      <c r="H241" s="384">
        <f>SUM(D241:G241)</f>
        <v>618.64572007857862</v>
      </c>
      <c r="J241" s="390">
        <f t="shared" si="592"/>
        <v>442589.47964999999</v>
      </c>
      <c r="K241" s="390">
        <f t="shared" si="592"/>
        <v>710662.88919000002</v>
      </c>
      <c r="L241" s="390">
        <f t="shared" si="592"/>
        <v>1182983.6303999999</v>
      </c>
      <c r="M241" s="390"/>
      <c r="N241" s="390">
        <f>SUM(J241:M241)</f>
        <v>2336235.9992399998</v>
      </c>
      <c r="P241" s="384">
        <f t="shared" si="593"/>
        <v>181611.74842999998</v>
      </c>
      <c r="Q241" s="384">
        <f t="shared" si="593"/>
        <v>405277.33955357905</v>
      </c>
      <c r="R241" s="384">
        <f t="shared" si="593"/>
        <v>577747.29924000008</v>
      </c>
      <c r="S241" s="399"/>
      <c r="T241" s="384">
        <f>SUM(P241:S241)</f>
        <v>1164636.387223579</v>
      </c>
      <c r="U241" s="384">
        <f t="shared" si="496"/>
        <v>1202742.9263069802</v>
      </c>
      <c r="W241" s="393">
        <f t="shared" si="522"/>
        <v>0.30755715006381867</v>
      </c>
      <c r="X241" s="393">
        <f t="shared" si="523"/>
        <v>0.46963697825188599</v>
      </c>
      <c r="Y241" s="393">
        <f t="shared" si="524"/>
        <v>0.12575878939588214</v>
      </c>
      <c r="Z241" s="384"/>
      <c r="AA241" s="384">
        <f t="shared" si="525"/>
        <v>0.26480446336749802</v>
      </c>
      <c r="AD241" s="393">
        <f t="shared" si="595"/>
        <v>0.74951956680186271</v>
      </c>
      <c r="AE241" s="393">
        <f t="shared" si="595"/>
        <v>0.82351895667935104</v>
      </c>
      <c r="AF241" s="393">
        <f t="shared" si="595"/>
        <v>0.25750114181399114</v>
      </c>
      <c r="AG241" s="384"/>
      <c r="AH241" s="393">
        <f t="shared" si="529"/>
        <v>0.51436238496794084</v>
      </c>
      <c r="AJ241" s="394">
        <f t="shared" si="530"/>
        <v>1.0656534137376354</v>
      </c>
      <c r="AK241" s="394">
        <f t="shared" si="531"/>
        <v>0.96520932398403847</v>
      </c>
      <c r="AL241" s="394">
        <f t="shared" si="532"/>
        <v>2.6199400949735594</v>
      </c>
      <c r="AM241" s="395"/>
      <c r="AN241" s="394">
        <f t="shared" si="533"/>
        <v>1.3266394827087349</v>
      </c>
      <c r="AP241" s="389">
        <f t="shared" si="534"/>
        <v>2.4370090783008496</v>
      </c>
      <c r="AQ241" s="389">
        <f t="shared" si="535"/>
        <v>1.7535223903039068</v>
      </c>
      <c r="AR241" s="389">
        <f t="shared" si="536"/>
        <v>2.0475796805215021</v>
      </c>
      <c r="AS241" s="389"/>
      <c r="AT241" s="389">
        <f t="shared" si="537"/>
        <v>2.005978883082506</v>
      </c>
      <c r="AV241" s="389">
        <f t="shared" si="594"/>
        <v>0.15099797675604587</v>
      </c>
      <c r="AW241" s="389">
        <f t="shared" si="594"/>
        <v>0.33696090052924471</v>
      </c>
      <c r="AX241" s="389">
        <f t="shared" si="594"/>
        <v>0.48035809365678167</v>
      </c>
      <c r="AY241" s="402"/>
      <c r="AZ241" s="389">
        <f t="shared" si="501"/>
        <v>1</v>
      </c>
      <c r="BC241" s="379"/>
      <c r="BD241" s="379"/>
      <c r="BE241" s="379"/>
      <c r="BF241" s="379"/>
      <c r="BG241" s="379"/>
      <c r="BH241" s="379"/>
      <c r="BI241" s="379"/>
      <c r="BJ241" s="379"/>
      <c r="BK241" s="379"/>
      <c r="BL241" s="379"/>
      <c r="BM241" s="379"/>
      <c r="BN241" s="379"/>
      <c r="BO241" s="379"/>
      <c r="BP241" s="379"/>
      <c r="BQ241" s="379"/>
      <c r="BR241" s="387">
        <f>AJ241</f>
        <v>1.0656534137376354</v>
      </c>
      <c r="BS241" s="396">
        <f>Mining!BZ238</f>
        <v>0.98690550120251808</v>
      </c>
      <c r="BT241" s="387">
        <f>AL241</f>
        <v>2.6199400949735594</v>
      </c>
      <c r="BU241" s="387">
        <v>1</v>
      </c>
      <c r="BV241" s="387"/>
      <c r="BW241" s="387">
        <v>1</v>
      </c>
      <c r="BX241" s="396">
        <f>Mining!BW238</f>
        <v>0.97801595270059438</v>
      </c>
      <c r="BY241" s="387">
        <v>1</v>
      </c>
      <c r="BZ241" s="387">
        <v>1</v>
      </c>
      <c r="CB241" s="664">
        <f t="shared" si="596"/>
        <v>0.15099797675604587</v>
      </c>
      <c r="CC241" s="664">
        <f t="shared" si="596"/>
        <v>0.33696090052924471</v>
      </c>
      <c r="CD241" s="664">
        <f t="shared" si="596"/>
        <v>0.48035809365678167</v>
      </c>
      <c r="CE241" s="664"/>
      <c r="CG241" s="664">
        <v>1</v>
      </c>
      <c r="CH241" s="664">
        <v>1</v>
      </c>
      <c r="CI241" s="664">
        <v>1</v>
      </c>
      <c r="CJ241" s="664">
        <v>1</v>
      </c>
      <c r="CK241" s="405"/>
      <c r="CL241" s="388">
        <f t="shared" si="575"/>
        <v>1.3415363932310123</v>
      </c>
      <c r="CM241" s="388">
        <f>AH241/AH$212</f>
        <v>1.2051008300280204</v>
      </c>
      <c r="CN241" s="388">
        <f>FD241</f>
        <v>0.84431783745885269</v>
      </c>
      <c r="CO241" s="388">
        <f>FH241</f>
        <v>1.1345143967950471</v>
      </c>
      <c r="CP241" s="388">
        <f>FL241</f>
        <v>1.006664634673307</v>
      </c>
      <c r="CQ241" s="388">
        <v>1</v>
      </c>
      <c r="CR241" s="388">
        <f>EZ241</f>
        <v>1.2497484250448661</v>
      </c>
      <c r="CS241" s="388">
        <f>CL241*CN241*CO241*CP241*CQ241*CR241</f>
        <v>1.6166866209954893</v>
      </c>
      <c r="CT241" s="388">
        <f>CL241*CM241</f>
        <v>1.6166866209954895</v>
      </c>
      <c r="CU241" s="388"/>
      <c r="CV241" s="388">
        <f>CN241*CO241*CP241</f>
        <v>0.96427473392075458</v>
      </c>
      <c r="CY241" s="334"/>
      <c r="DA241" s="379">
        <f t="shared" si="513"/>
        <v>0.22003152142084273</v>
      </c>
      <c r="DB241" s="379">
        <f t="shared" si="514"/>
        <v>0.53949063414284038</v>
      </c>
      <c r="DC241" s="379">
        <f t="shared" si="515"/>
        <v>0.24047784443631687</v>
      </c>
      <c r="DD241" s="379">
        <f t="shared" si="516"/>
        <v>0</v>
      </c>
      <c r="DF241" s="379">
        <f t="shared" si="548"/>
        <v>0.22999541429605699</v>
      </c>
      <c r="DG241" s="379">
        <f t="shared" si="549"/>
        <v>0.54231279680922617</v>
      </c>
      <c r="DH241" s="379">
        <f t="shared" si="550"/>
        <v>0.2272932219960356</v>
      </c>
      <c r="DI241" s="379"/>
      <c r="DJ241" s="379">
        <f t="shared" si="551"/>
        <v>0.99960143310131877</v>
      </c>
      <c r="DK241" s="379"/>
      <c r="DL241" s="379">
        <f t="shared" si="552"/>
        <v>0.23008711940566501</v>
      </c>
      <c r="DM241" s="379">
        <f t="shared" si="553"/>
        <v>0.54252903092252547</v>
      </c>
      <c r="DN241" s="379">
        <f t="shared" si="554"/>
        <v>0.2273838496718095</v>
      </c>
      <c r="DO241" s="379">
        <f t="shared" si="555"/>
        <v>0</v>
      </c>
      <c r="DR241" s="379">
        <f t="shared" si="564"/>
        <v>2.2204460492503128E-16</v>
      </c>
      <c r="DS241" s="379">
        <f t="shared" si="565"/>
        <v>2.2855549263335651E-2</v>
      </c>
      <c r="DT241" s="379">
        <f t="shared" si="566"/>
        <v>0.17712695212402443</v>
      </c>
      <c r="DU241" s="379">
        <f t="shared" si="567"/>
        <v>0</v>
      </c>
      <c r="DW241" s="379">
        <f t="shared" si="557"/>
        <v>1.5769769710316014E-2</v>
      </c>
      <c r="DX241" s="379">
        <f t="shared" si="558"/>
        <v>2.0051260212581957E-2</v>
      </c>
      <c r="DY241" s="379">
        <f t="shared" si="559"/>
        <v>3.1877948504965607E-2</v>
      </c>
      <c r="DZ241" s="379">
        <f>M241/$N241</f>
        <v>0</v>
      </c>
      <c r="EA241" s="379"/>
      <c r="EC241" s="379">
        <f t="shared" si="568"/>
        <v>-3.5420949733089707E-2</v>
      </c>
      <c r="ED241" s="379">
        <f t="shared" si="569"/>
        <v>3.6112758833263557E-2</v>
      </c>
      <c r="EE241" s="379">
        <f t="shared" si="570"/>
        <v>-2.6869057642700655E-2</v>
      </c>
      <c r="EF241" s="379"/>
      <c r="EH241" s="379">
        <f t="shared" si="597"/>
        <v>0</v>
      </c>
      <c r="EI241" s="379">
        <f t="shared" si="597"/>
        <v>-2.1163938469162008E-2</v>
      </c>
      <c r="EJ241" s="379">
        <f t="shared" si="597"/>
        <v>0</v>
      </c>
      <c r="EK241" s="379">
        <f t="shared" si="597"/>
        <v>0</v>
      </c>
      <c r="EM241" s="379">
        <f t="shared" si="598"/>
        <v>0</v>
      </c>
      <c r="EN241" s="379">
        <f t="shared" si="598"/>
        <v>-2.1163938469162008E-2</v>
      </c>
      <c r="EO241" s="379">
        <f t="shared" si="598"/>
        <v>0</v>
      </c>
      <c r="EP241" s="379">
        <v>1</v>
      </c>
      <c r="ER241" s="379">
        <f t="shared" si="599"/>
        <v>0</v>
      </c>
      <c r="ES241" s="379">
        <f t="shared" si="599"/>
        <v>0</v>
      </c>
      <c r="ET241" s="379">
        <f t="shared" si="599"/>
        <v>0</v>
      </c>
      <c r="EU241" s="379">
        <f t="shared" si="599"/>
        <v>0</v>
      </c>
      <c r="EX241" s="379">
        <f>EXP(SUMPRODUCT($DL241:$DO241,DR241:DU241))</f>
        <v>1.0540876512577639</v>
      </c>
      <c r="EY241" s="379">
        <f>IF(ISERR(EX241),EY240,EX241*EY240)</f>
        <v>1.384990208554661</v>
      </c>
      <c r="EZ241" s="379">
        <f t="shared" si="600"/>
        <v>1.2497484250448661</v>
      </c>
      <c r="FA241" s="379"/>
      <c r="FB241" s="379">
        <f>EXP(SUMPRODUCT($DL241:$DO241,DW241:DZ241))</f>
        <v>1.0219937152583582</v>
      </c>
      <c r="FC241" s="379">
        <f>IF(ISERR(FB241),FC240,FB241*FC240)</f>
        <v>1.2034158313962078</v>
      </c>
      <c r="FD241" s="379">
        <f t="shared" si="601"/>
        <v>0.84431783745885269</v>
      </c>
      <c r="FE241" s="379"/>
      <c r="FF241" s="379">
        <f>EXP(SUMPRODUCT($DL241:$DO241,EC241:EF241))</f>
        <v>1.0053469702915365</v>
      </c>
      <c r="FG241" s="379">
        <f>IF(ISERR(FF241),FG240,FF241*FG240)</f>
        <v>0.87104859463722639</v>
      </c>
      <c r="FH241" s="379">
        <f t="shared" si="602"/>
        <v>1.1345143967950471</v>
      </c>
      <c r="FJ241" s="379">
        <f>EXP(SUMPRODUCT($DL241:$DO241,EM241:EP241))</f>
        <v>0.98858361614813972</v>
      </c>
      <c r="FK241" s="379">
        <f>IF(ISERR(FJ241),FK240,FJ241*FK240)</f>
        <v>0.93874153363703827</v>
      </c>
      <c r="FL241" s="379">
        <f t="shared" si="603"/>
        <v>1.006664634673307</v>
      </c>
      <c r="FN241" s="379">
        <f>EXP(SUMPRODUCT($DL241:$DO241,DW241:DZ241))</f>
        <v>1.0219937152583582</v>
      </c>
      <c r="FO241" s="379">
        <f>IF(ISERR(FN241),FO240,FN241*FO240)</f>
        <v>1.2034158313962078</v>
      </c>
      <c r="FP241" s="379">
        <f t="shared" si="604"/>
        <v>0.84431783745885269</v>
      </c>
      <c r="FR241" s="336"/>
    </row>
    <row r="242" spans="1:182" x14ac:dyDescent="0.2">
      <c r="A242" s="373" t="s">
        <v>115</v>
      </c>
      <c r="B242" s="330">
        <f t="shared" ref="B242:B244" si="605">B241+1</f>
        <v>2015</v>
      </c>
      <c r="D242" s="384">
        <f>NonManufacturing_Data!L57</f>
        <v>138.21045748104865</v>
      </c>
      <c r="E242" s="384">
        <f>Mining!H239</f>
        <v>325.05996816233471</v>
      </c>
      <c r="F242" s="384">
        <f>NonManufacturing_Data!N57</f>
        <v>185.01630374088288</v>
      </c>
      <c r="G242" s="384"/>
      <c r="H242" s="384">
        <f t="shared" ref="H242:H244" si="606">SUM(D242:G242)</f>
        <v>648.28672938426621</v>
      </c>
      <c r="J242" s="390">
        <f t="shared" ref="J242:L242" si="607">J81</f>
        <v>449381.38311</v>
      </c>
      <c r="K242" s="390">
        <f t="shared" si="607"/>
        <v>664267.43862000003</v>
      </c>
      <c r="L242" s="390">
        <f t="shared" si="607"/>
        <v>1265737.0362</v>
      </c>
      <c r="M242" s="390"/>
      <c r="N242" s="390">
        <f t="shared" ref="N242:N244" si="608">SUM(J242:M242)</f>
        <v>2379385.8579299999</v>
      </c>
      <c r="P242" s="384">
        <f t="shared" ref="P242:R242" si="609">P81</f>
        <v>194396.67218999998</v>
      </c>
      <c r="Q242" s="384">
        <f t="shared" si="609"/>
        <v>442211.70030634367</v>
      </c>
      <c r="R242" s="384">
        <f t="shared" si="609"/>
        <v>604610.25750000007</v>
      </c>
      <c r="S242" s="399"/>
      <c r="T242" s="384">
        <f t="shared" ref="T242:T244" si="610">SUM(P242:S242)</f>
        <v>1241218.6299963437</v>
      </c>
      <c r="U242" s="384">
        <f t="shared" si="496"/>
        <v>1275168.1198087076</v>
      </c>
      <c r="W242" s="393">
        <f t="shared" si="522"/>
        <v>0.30755715006381867</v>
      </c>
      <c r="X242" s="393">
        <f t="shared" si="523"/>
        <v>0.48935104938703478</v>
      </c>
      <c r="Y242" s="393">
        <f t="shared" si="524"/>
        <v>0.14617278190447794</v>
      </c>
      <c r="Z242" s="384"/>
      <c r="AA242" s="384">
        <f t="shared" si="525"/>
        <v>0.27245968837868856</v>
      </c>
      <c r="AD242" s="393">
        <f t="shared" ref="AD242:AD244" si="611">D242/P242*1000</f>
        <v>0.71097131408692082</v>
      </c>
      <c r="AE242" s="393">
        <f t="shared" ref="AE242:AE244" si="612">E242/Q242*1000</f>
        <v>0.73507771942069444</v>
      </c>
      <c r="AF242" s="393">
        <f t="shared" ref="AF242:AF244" si="613">F242/R242*1000</f>
        <v>0.30600920418701771</v>
      </c>
      <c r="AG242" s="384"/>
      <c r="AH242" s="393">
        <f t="shared" si="529"/>
        <v>0.50839314386366408</v>
      </c>
      <c r="AJ242" s="394">
        <f t="shared" si="530"/>
        <v>1.0656534137376354</v>
      </c>
      <c r="AK242" s="394">
        <f t="shared" si="531"/>
        <v>1.005726161785351</v>
      </c>
      <c r="AL242" s="394">
        <f t="shared" si="532"/>
        <v>3.0452259754172468</v>
      </c>
      <c r="AM242" s="395"/>
      <c r="AN242" s="394">
        <f t="shared" si="533"/>
        <v>1.3649912673414983</v>
      </c>
      <c r="AP242" s="389">
        <f t="shared" si="534"/>
        <v>2.3116722012133124</v>
      </c>
      <c r="AQ242" s="389">
        <f t="shared" si="535"/>
        <v>1.5021480394115001</v>
      </c>
      <c r="AR242" s="389">
        <f t="shared" si="536"/>
        <v>2.0934759549626065</v>
      </c>
      <c r="AS242" s="389"/>
      <c r="AT242" s="389">
        <f t="shared" si="537"/>
        <v>1.9169756241388425</v>
      </c>
      <c r="AV242" s="389">
        <f t="shared" ref="AV242:AX242" si="614">AV81</f>
        <v>0.15244787661344772</v>
      </c>
      <c r="AW242" s="389">
        <f t="shared" si="614"/>
        <v>0.34678697925155261</v>
      </c>
      <c r="AX242" s="389">
        <f t="shared" si="614"/>
        <v>0.4741416038464793</v>
      </c>
      <c r="AY242" s="402"/>
      <c r="AZ242" s="389">
        <f t="shared" si="501"/>
        <v>1</v>
      </c>
      <c r="BC242" s="379"/>
      <c r="BD242" s="379"/>
      <c r="BE242" s="379"/>
      <c r="BF242" s="379"/>
      <c r="BG242" s="379"/>
      <c r="BH242" s="379"/>
      <c r="BI242" s="379"/>
      <c r="BJ242" s="379"/>
      <c r="BK242" s="379"/>
      <c r="BL242" s="379"/>
      <c r="BM242" s="379"/>
      <c r="BN242" s="379"/>
      <c r="BO242" s="379"/>
      <c r="BP242" s="379"/>
      <c r="BQ242" s="379"/>
      <c r="BR242" s="387">
        <f t="shared" ref="BR242:BR244" si="615">AJ242</f>
        <v>1.0656534137376354</v>
      </c>
      <c r="BS242" s="396">
        <f>Mining!BZ239</f>
        <v>1.0183156674429625</v>
      </c>
      <c r="BT242" s="387">
        <f t="shared" ref="BT242:BT244" si="616">AL242</f>
        <v>3.0452259754172468</v>
      </c>
      <c r="BU242" s="387">
        <v>1</v>
      </c>
      <c r="BV242" s="387"/>
      <c r="BW242" s="387">
        <v>1</v>
      </c>
      <c r="BX242" s="396">
        <f>Mining!BW239</f>
        <v>0.98763693218113369</v>
      </c>
      <c r="BY242" s="387">
        <v>1</v>
      </c>
      <c r="BZ242" s="387">
        <v>1</v>
      </c>
      <c r="CB242" s="664">
        <f t="shared" ref="CB242:CB244" si="617">AV242</f>
        <v>0.15244787661344772</v>
      </c>
      <c r="CC242" s="664">
        <f t="shared" ref="CC242:CC244" si="618">AW242</f>
        <v>0.34678697925155261</v>
      </c>
      <c r="CD242" s="664">
        <f t="shared" ref="CD242:CD244" si="619">AX242</f>
        <v>0.4741416038464793</v>
      </c>
      <c r="CE242" s="664"/>
      <c r="CG242" s="664">
        <v>1</v>
      </c>
      <c r="CH242" s="664">
        <v>1</v>
      </c>
      <c r="CI242" s="664">
        <v>1</v>
      </c>
      <c r="CJ242" s="664">
        <v>1</v>
      </c>
      <c r="CK242" s="405"/>
      <c r="CL242" s="388">
        <f t="shared" si="575"/>
        <v>1.429750935453789</v>
      </c>
      <c r="CM242" s="388">
        <f t="shared" ref="CM242:CM244" si="620">AH242/AH$212</f>
        <v>1.1911154811385412</v>
      </c>
      <c r="CN242" s="388">
        <f t="shared" ref="CN242:CN244" si="621">FD242</f>
        <v>0.77459202096711732</v>
      </c>
      <c r="CO242" s="388">
        <f t="shared" ref="CO242:CO244" si="622">FH242</f>
        <v>1.1500704283412426</v>
      </c>
      <c r="CP242" s="388">
        <f t="shared" ref="CP242:CP244" si="623">FL242</f>
        <v>1.0118087671861991</v>
      </c>
      <c r="CQ242" s="388">
        <v>1</v>
      </c>
      <c r="CR242" s="388">
        <f t="shared" ref="CR242:CR244" si="624">EZ242</f>
        <v>1.3214720302031724</v>
      </c>
      <c r="CS242" s="388">
        <f t="shared" ref="CS242:CS244" si="625">CL242*CN242*CO242*CP242*CQ242*CR242</f>
        <v>1.702998473391319</v>
      </c>
      <c r="CT242" s="388">
        <f t="shared" ref="CT242:CT244" si="626">CL242*CM242</f>
        <v>1.702998473391319</v>
      </c>
      <c r="CU242" s="388"/>
      <c r="CV242" s="388">
        <f t="shared" ref="CV242:CV244" si="627">CN242*CO242*CP242</f>
        <v>0.90135504491563889</v>
      </c>
      <c r="CY242" s="334"/>
      <c r="DA242" s="379">
        <f t="shared" si="513"/>
        <v>0.21319340843567636</v>
      </c>
      <c r="DB242" s="379">
        <f t="shared" si="514"/>
        <v>0.50141388590673786</v>
      </c>
      <c r="DC242" s="379">
        <f t="shared" si="515"/>
        <v>0.28539270565758584</v>
      </c>
      <c r="DD242" s="379">
        <f t="shared" si="516"/>
        <v>0</v>
      </c>
      <c r="DF242" s="379">
        <f t="shared" si="548"/>
        <v>0.21659447469847634</v>
      </c>
      <c r="DG242" s="379">
        <f t="shared" si="549"/>
        <v>0.52022003307801634</v>
      </c>
      <c r="DH242" s="379">
        <f t="shared" si="550"/>
        <v>0.26229465978297201</v>
      </c>
      <c r="DI242" s="379"/>
      <c r="DJ242" s="379">
        <f t="shared" si="551"/>
        <v>0.99910916755946477</v>
      </c>
      <c r="DK242" s="379"/>
      <c r="DL242" s="379">
        <f t="shared" si="552"/>
        <v>0.21678759612180729</v>
      </c>
      <c r="DM242" s="379">
        <f t="shared" si="553"/>
        <v>0.52068387516527714</v>
      </c>
      <c r="DN242" s="379">
        <f t="shared" si="554"/>
        <v>0.26252852871291543</v>
      </c>
      <c r="DO242" s="379">
        <f t="shared" si="555"/>
        <v>0</v>
      </c>
      <c r="DR242" s="379">
        <f t="shared" si="564"/>
        <v>0</v>
      </c>
      <c r="DS242" s="379">
        <f t="shared" si="565"/>
        <v>3.1330943553303091E-2</v>
      </c>
      <c r="DT242" s="379">
        <f t="shared" si="566"/>
        <v>0.15042365737027619</v>
      </c>
      <c r="DU242" s="379">
        <f t="shared" si="567"/>
        <v>0</v>
      </c>
      <c r="DW242" s="379">
        <f t="shared" si="557"/>
        <v>-5.2800340555335779E-2</v>
      </c>
      <c r="DX242" s="379">
        <f t="shared" si="558"/>
        <v>-0.15473044942739844</v>
      </c>
      <c r="DY242" s="379">
        <f t="shared" si="559"/>
        <v>2.2167368849229274E-2</v>
      </c>
      <c r="DZ242" s="379">
        <f t="shared" ref="DZ242:DZ244" si="628">M242/$N242</f>
        <v>0</v>
      </c>
      <c r="EA242" s="379"/>
      <c r="EC242" s="379">
        <f t="shared" si="568"/>
        <v>9.5563071657516676E-3</v>
      </c>
      <c r="ED242" s="379">
        <f t="shared" si="569"/>
        <v>2.8743797337936201E-2</v>
      </c>
      <c r="EE242" s="379">
        <f t="shared" si="570"/>
        <v>-1.3025834840031572E-2</v>
      </c>
      <c r="EF242" s="379"/>
      <c r="EH242" s="379">
        <f t="shared" ref="EH242:EH244" si="629">LN(BW242/BW241)</f>
        <v>0</v>
      </c>
      <c r="EI242" s="379">
        <f t="shared" ref="EI242:EI244" si="630">LN(BX242/BX241)</f>
        <v>9.789171205402002E-3</v>
      </c>
      <c r="EJ242" s="379">
        <f t="shared" ref="EJ242:EJ244" si="631">LN(BY242/BY241)</f>
        <v>0</v>
      </c>
      <c r="EK242" s="379">
        <f t="shared" ref="EK242:EK244" si="632">LN(BZ242/BZ241)</f>
        <v>0</v>
      </c>
      <c r="EM242" s="379">
        <f t="shared" ref="EM242:EM244" si="633">LN(BW242/BW241)</f>
        <v>0</v>
      </c>
      <c r="EN242" s="379">
        <f t="shared" ref="EN242:EN244" si="634">LN(BX242/BX241)</f>
        <v>9.789171205402002E-3</v>
      </c>
      <c r="EO242" s="379">
        <f t="shared" ref="EO242:EO244" si="635">LN(BY242/BY241)</f>
        <v>0</v>
      </c>
      <c r="EP242" s="379">
        <v>1</v>
      </c>
      <c r="ER242" s="379">
        <f t="shared" ref="ER242:ER244" si="636">LN(CG242/CG241)</f>
        <v>0</v>
      </c>
      <c r="ES242" s="379">
        <f t="shared" ref="ES242:ES244" si="637">LN(CH242/CH241)</f>
        <v>0</v>
      </c>
      <c r="ET242" s="379">
        <f t="shared" ref="ET242:ET244" si="638">LN(CI242/CI241)</f>
        <v>0</v>
      </c>
      <c r="EU242" s="379">
        <f t="shared" ref="EU242:EU244" si="639">LN(CJ242/CJ241)</f>
        <v>0</v>
      </c>
      <c r="EX242" s="379">
        <f t="shared" ref="EX242:EX244" si="640">EXP(SUMPRODUCT($DL242:$DO242,DR242:DU242))</f>
        <v>1.0573904345234373</v>
      </c>
      <c r="EY242" s="379">
        <f t="shared" ref="EY242:EY244" si="641">IF(ISERR(EX242),EY241,EX242*EY241)</f>
        <v>1.4644753984343191</v>
      </c>
      <c r="EZ242" s="379">
        <f t="shared" ref="EZ242:EZ244" si="642">EY242/EY$247</f>
        <v>1.3214720302031724</v>
      </c>
      <c r="FA242" s="379"/>
      <c r="FB242" s="379">
        <f t="shared" ref="FB242:FB244" si="643">EXP(SUMPRODUCT($DL242:$DO242,DW242:DZ242))</f>
        <v>0.91741757262692736</v>
      </c>
      <c r="FC242" s="379">
        <f t="shared" ref="FC242:FC244" si="644">IF(ISERR(FB242),FC241,FB242*FC241)</f>
        <v>1.1040348309003247</v>
      </c>
      <c r="FD242" s="379">
        <f t="shared" ref="FD242:FD244" si="645">FC242/FC$247</f>
        <v>0.77459202096711732</v>
      </c>
      <c r="FE242" s="379"/>
      <c r="FF242" s="379">
        <f t="shared" ref="FF242:FF244" si="646">EXP(SUMPRODUCT($DL242:$DO242,EC242:EF242))</f>
        <v>1.0137116211042723</v>
      </c>
      <c r="FG242" s="379">
        <f t="shared" ref="FG242:FG244" si="647">IF(ISERR(FF242),FG241,FF242*FG241)</f>
        <v>0.88299208293030085</v>
      </c>
      <c r="FH242" s="379">
        <f t="shared" ref="FH242:FH244" si="648">FG242/FG$247</f>
        <v>1.1500704283412426</v>
      </c>
      <c r="FJ242" s="379">
        <f t="shared" ref="FJ242:FJ244" si="649">EXP(SUMPRODUCT($DL242:$DO242,EM242:EP242))</f>
        <v>1.0051100757250317</v>
      </c>
      <c r="FK242" s="379">
        <f t="shared" ref="FK242:FK244" si="650">IF(ISERR(FJ242),FK241,FJ242*FK241)</f>
        <v>0.94353857396015595</v>
      </c>
      <c r="FL242" s="379">
        <f t="shared" ref="FL242:FL244" si="651">FK242/FK$247</f>
        <v>1.0118087671861991</v>
      </c>
      <c r="FN242" s="379">
        <f t="shared" ref="FN242:FN244" si="652">EXP(SUMPRODUCT($DL242:$DO242,DW242:DZ242))</f>
        <v>0.91741757262692736</v>
      </c>
      <c r="FO242" s="379">
        <f t="shared" ref="FO242:FO244" si="653">IF(ISERR(FN242),FO241,FN242*FO241)</f>
        <v>1.1040348309003247</v>
      </c>
      <c r="FP242" s="379">
        <f t="shared" ref="FP242:FP244" si="654">FO242/FO$247</f>
        <v>0.77459202096711732</v>
      </c>
      <c r="FR242" s="336"/>
    </row>
    <row r="243" spans="1:182" x14ac:dyDescent="0.2">
      <c r="A243" s="373" t="s">
        <v>115</v>
      </c>
      <c r="B243" s="330">
        <f t="shared" si="605"/>
        <v>2016</v>
      </c>
      <c r="D243" s="384">
        <f>NonManufacturing_Data!L58</f>
        <v>144.76665375950395</v>
      </c>
      <c r="E243" s="384">
        <f>Mining!H240</f>
        <v>294.20402569908504</v>
      </c>
      <c r="F243" s="384">
        <f>NonManufacturing_Data!N58</f>
        <v>222.4889630507335</v>
      </c>
      <c r="G243" s="384"/>
      <c r="H243" s="384">
        <f t="shared" si="606"/>
        <v>661.45964250932252</v>
      </c>
      <c r="J243" s="390">
        <f t="shared" ref="J243:L243" si="655">J82</f>
        <v>470698.38477000006</v>
      </c>
      <c r="K243" s="390">
        <f t="shared" si="655"/>
        <v>584217.39457</v>
      </c>
      <c r="L243" s="390">
        <f t="shared" si="655"/>
        <v>1335573.9904</v>
      </c>
      <c r="M243" s="390"/>
      <c r="N243" s="390">
        <f t="shared" si="608"/>
        <v>2390489.7697400004</v>
      </c>
      <c r="P243" s="384">
        <f t="shared" ref="P243:R243" si="656">P82</f>
        <v>205786.03752000001</v>
      </c>
      <c r="Q243" s="384">
        <f t="shared" si="656"/>
        <v>439452.21508354286</v>
      </c>
      <c r="R243" s="384">
        <f t="shared" si="656"/>
        <v>625225.11525000003</v>
      </c>
      <c r="S243" s="399"/>
      <c r="T243" s="384">
        <f t="shared" si="610"/>
        <v>1270463.3678535428</v>
      </c>
      <c r="U243" s="384">
        <f t="shared" si="496"/>
        <v>1295745.5221469104</v>
      </c>
      <c r="W243" s="393">
        <f t="shared" si="522"/>
        <v>0.30755715006381867</v>
      </c>
      <c r="X243" s="393">
        <f t="shared" si="523"/>
        <v>0.5035865560210292</v>
      </c>
      <c r="Y243" s="393">
        <f t="shared" si="524"/>
        <v>0.16658677441307373</v>
      </c>
      <c r="Z243" s="384"/>
      <c r="AA243" s="384">
        <f t="shared" si="525"/>
        <v>0.2767046531143556</v>
      </c>
      <c r="AD243" s="393">
        <f t="shared" si="611"/>
        <v>0.70348141936225539</v>
      </c>
      <c r="AE243" s="393">
        <f t="shared" si="612"/>
        <v>0.66947899134643074</v>
      </c>
      <c r="AF243" s="393">
        <f t="shared" si="613"/>
        <v>0.35585416776127099</v>
      </c>
      <c r="AG243" s="384"/>
      <c r="AH243" s="393">
        <f t="shared" si="529"/>
        <v>0.51048576375811461</v>
      </c>
      <c r="AJ243" s="394">
        <f t="shared" si="530"/>
        <v>1.0656534137376354</v>
      </c>
      <c r="AK243" s="394">
        <f t="shared" si="531"/>
        <v>1.0349833207635748</v>
      </c>
      <c r="AL243" s="394">
        <f t="shared" si="532"/>
        <v>3.4705118558609342</v>
      </c>
      <c r="AM243" s="395"/>
      <c r="AN243" s="394">
        <f t="shared" si="533"/>
        <v>1.3862580456632316</v>
      </c>
      <c r="AP243" s="389">
        <f t="shared" si="534"/>
        <v>2.2873193460671675</v>
      </c>
      <c r="AQ243" s="389">
        <f t="shared" si="535"/>
        <v>1.3294218905209894</v>
      </c>
      <c r="AR243" s="389">
        <f t="shared" si="536"/>
        <v>2.1361489771023718</v>
      </c>
      <c r="AS243" s="389"/>
      <c r="AT243" s="389">
        <f t="shared" si="537"/>
        <v>1.8815888991579115</v>
      </c>
      <c r="AV243" s="389">
        <f t="shared" ref="AV243:AX243" si="657">AV82</f>
        <v>0.15881670744965012</v>
      </c>
      <c r="AW243" s="389">
        <f t="shared" si="657"/>
        <v>0.33915009357348036</v>
      </c>
      <c r="AX243" s="389">
        <f t="shared" si="657"/>
        <v>0.48252153263402331</v>
      </c>
      <c r="AY243" s="402"/>
      <c r="AZ243" s="389">
        <f t="shared" si="501"/>
        <v>1</v>
      </c>
      <c r="BC243" s="379"/>
      <c r="BD243" s="379"/>
      <c r="BE243" s="379"/>
      <c r="BF243" s="379"/>
      <c r="BG243" s="379"/>
      <c r="BH243" s="379"/>
      <c r="BI243" s="379"/>
      <c r="BJ243" s="379"/>
      <c r="BK243" s="379"/>
      <c r="BL243" s="379"/>
      <c r="BM243" s="379"/>
      <c r="BN243" s="379"/>
      <c r="BO243" s="379"/>
      <c r="BP243" s="379"/>
      <c r="BQ243" s="379"/>
      <c r="BR243" s="387">
        <f t="shared" si="615"/>
        <v>1.0656534137376354</v>
      </c>
      <c r="BS243" s="396">
        <f>Mining!BZ240</f>
        <v>1.0378089558148182</v>
      </c>
      <c r="BT243" s="387">
        <f t="shared" si="616"/>
        <v>3.4705118558609342</v>
      </c>
      <c r="BU243" s="387">
        <v>1</v>
      </c>
      <c r="BV243" s="387"/>
      <c r="BW243" s="387">
        <v>1</v>
      </c>
      <c r="BX243" s="396">
        <f>Mining!BW240</f>
        <v>0.99727730712342444</v>
      </c>
      <c r="BY243" s="387">
        <v>1</v>
      </c>
      <c r="BZ243" s="387">
        <v>1</v>
      </c>
      <c r="CB243" s="664">
        <f t="shared" si="617"/>
        <v>0.15881670744965012</v>
      </c>
      <c r="CC243" s="664">
        <f t="shared" si="618"/>
        <v>0.33915009357348036</v>
      </c>
      <c r="CD243" s="664">
        <f t="shared" si="619"/>
        <v>0.48252153263402331</v>
      </c>
      <c r="CE243" s="664"/>
      <c r="CG243" s="664">
        <v>1</v>
      </c>
      <c r="CH243" s="664">
        <v>1</v>
      </c>
      <c r="CI243" s="664">
        <v>1</v>
      </c>
      <c r="CJ243" s="664">
        <v>1</v>
      </c>
      <c r="CK243" s="405"/>
      <c r="CL243" s="388">
        <f t="shared" si="575"/>
        <v>1.4634377415473732</v>
      </c>
      <c r="CM243" s="388">
        <f t="shared" si="620"/>
        <v>1.1960182851643306</v>
      </c>
      <c r="CN243" s="388">
        <f t="shared" si="621"/>
        <v>0.73400697158518047</v>
      </c>
      <c r="CO243" s="388">
        <f t="shared" si="622"/>
        <v>1.1544001862960269</v>
      </c>
      <c r="CP243" s="388">
        <f t="shared" si="623"/>
        <v>1.0164696415650942</v>
      </c>
      <c r="CQ243" s="388">
        <v>1</v>
      </c>
      <c r="CR243" s="388">
        <f t="shared" si="624"/>
        <v>1.388630928866246</v>
      </c>
      <c r="CS243" s="388">
        <f t="shared" si="625"/>
        <v>1.7502982980902497</v>
      </c>
      <c r="CT243" s="388">
        <f t="shared" si="626"/>
        <v>1.7502982980902502</v>
      </c>
      <c r="CU243" s="388"/>
      <c r="CV243" s="388">
        <f t="shared" si="627"/>
        <v>0.86129313433975219</v>
      </c>
      <c r="CY243" s="334"/>
      <c r="DA243" s="379">
        <f t="shared" si="513"/>
        <v>0.21885938983414793</v>
      </c>
      <c r="DB243" s="379">
        <f t="shared" si="514"/>
        <v>0.44478000892539499</v>
      </c>
      <c r="DC243" s="379">
        <f t="shared" si="515"/>
        <v>0.33636060124045702</v>
      </c>
      <c r="DD243" s="379">
        <f t="shared" si="516"/>
        <v>0</v>
      </c>
      <c r="DF243" s="379">
        <f t="shared" si="548"/>
        <v>0.21601401453062127</v>
      </c>
      <c r="DG243" s="379">
        <f t="shared" si="549"/>
        <v>0.47253144211839965</v>
      </c>
      <c r="DH243" s="379">
        <f t="shared" si="550"/>
        <v>0.31017905688234731</v>
      </c>
      <c r="DI243" s="379"/>
      <c r="DJ243" s="379">
        <f t="shared" si="551"/>
        <v>0.99872451353136826</v>
      </c>
      <c r="DK243" s="379"/>
      <c r="DL243" s="379">
        <f t="shared" si="552"/>
        <v>0.216289889357799</v>
      </c>
      <c r="DM243" s="379">
        <f t="shared" si="553"/>
        <v>0.47313491930581136</v>
      </c>
      <c r="DN243" s="379">
        <f t="shared" si="554"/>
        <v>0.31057519133638961</v>
      </c>
      <c r="DO243" s="379">
        <f t="shared" si="555"/>
        <v>0</v>
      </c>
      <c r="DR243" s="379">
        <f t="shared" si="564"/>
        <v>0</v>
      </c>
      <c r="DS243" s="379">
        <f t="shared" si="565"/>
        <v>1.8961761571169702E-2</v>
      </c>
      <c r="DT243" s="379">
        <f t="shared" si="566"/>
        <v>0.13072698160606572</v>
      </c>
      <c r="DU243" s="379">
        <f t="shared" si="567"/>
        <v>0</v>
      </c>
      <c r="DW243" s="379">
        <f t="shared" si="557"/>
        <v>-1.059061862402449E-2</v>
      </c>
      <c r="DX243" s="379">
        <f t="shared" si="558"/>
        <v>-0.12215193105411477</v>
      </c>
      <c r="DY243" s="379">
        <f t="shared" si="559"/>
        <v>2.0178843657538418E-2</v>
      </c>
      <c r="DZ243" s="379">
        <f t="shared" si="628"/>
        <v>0</v>
      </c>
      <c r="EA243" s="379"/>
      <c r="EC243" s="379">
        <f t="shared" si="568"/>
        <v>4.0928008994572919E-2</v>
      </c>
      <c r="ED243" s="379">
        <f t="shared" si="569"/>
        <v>-2.2267935492858399E-2</v>
      </c>
      <c r="EE243" s="379">
        <f t="shared" si="570"/>
        <v>1.7519527631415777E-2</v>
      </c>
      <c r="EF243" s="379"/>
      <c r="EH243" s="379">
        <f t="shared" si="629"/>
        <v>0</v>
      </c>
      <c r="EI243" s="379">
        <f t="shared" si="630"/>
        <v>9.7137201737303325E-3</v>
      </c>
      <c r="EJ243" s="379">
        <f t="shared" si="631"/>
        <v>0</v>
      </c>
      <c r="EK243" s="379">
        <f t="shared" si="632"/>
        <v>0</v>
      </c>
      <c r="EM243" s="379">
        <f t="shared" si="633"/>
        <v>0</v>
      </c>
      <c r="EN243" s="379">
        <f t="shared" si="634"/>
        <v>9.7137201737303325E-3</v>
      </c>
      <c r="EO243" s="379">
        <f t="shared" si="635"/>
        <v>0</v>
      </c>
      <c r="EP243" s="379">
        <v>1</v>
      </c>
      <c r="ER243" s="379">
        <f t="shared" si="636"/>
        <v>0</v>
      </c>
      <c r="ES243" s="379">
        <f t="shared" si="637"/>
        <v>0</v>
      </c>
      <c r="ET243" s="379">
        <f t="shared" si="638"/>
        <v>0</v>
      </c>
      <c r="EU243" s="379">
        <f t="shared" si="639"/>
        <v>0</v>
      </c>
      <c r="EX243" s="379">
        <f t="shared" si="640"/>
        <v>1.0508212789435643</v>
      </c>
      <c r="EY243" s="379">
        <f t="shared" si="641"/>
        <v>1.5389019111641369</v>
      </c>
      <c r="EZ243" s="379">
        <f t="shared" si="642"/>
        <v>1.388630928866246</v>
      </c>
      <c r="FA243" s="379"/>
      <c r="FB243" s="379">
        <f t="shared" si="643"/>
        <v>0.94760461212695624</v>
      </c>
      <c r="FC243" s="379">
        <f t="shared" si="644"/>
        <v>1.046188497709952</v>
      </c>
      <c r="FD243" s="379">
        <f t="shared" si="645"/>
        <v>0.73400697158518047</v>
      </c>
      <c r="FE243" s="379"/>
      <c r="FF243" s="379">
        <f t="shared" si="646"/>
        <v>1.0037647763546351</v>
      </c>
      <c r="FG243" s="379">
        <f t="shared" si="647"/>
        <v>0.88631635064544689</v>
      </c>
      <c r="FH243" s="379">
        <f t="shared" si="648"/>
        <v>1.1544001862960269</v>
      </c>
      <c r="FJ243" s="379">
        <f t="shared" si="649"/>
        <v>1.004606477557866</v>
      </c>
      <c r="FK243" s="379">
        <f t="shared" si="650"/>
        <v>0.94788496322608429</v>
      </c>
      <c r="FL243" s="379">
        <f t="shared" si="651"/>
        <v>1.0164696415650942</v>
      </c>
      <c r="FN243" s="379">
        <f t="shared" si="652"/>
        <v>0.94760461212695624</v>
      </c>
      <c r="FO243" s="379">
        <f t="shared" si="653"/>
        <v>1.046188497709952</v>
      </c>
      <c r="FP243" s="379">
        <f t="shared" si="654"/>
        <v>0.73400697158518047</v>
      </c>
      <c r="FR243" s="336"/>
    </row>
    <row r="244" spans="1:182" x14ac:dyDescent="0.2">
      <c r="A244" s="373" t="s">
        <v>115</v>
      </c>
      <c r="B244" s="330">
        <f t="shared" si="605"/>
        <v>2017</v>
      </c>
      <c r="D244" s="384">
        <f>NonManufacturing_Data!L59</f>
        <v>146.84182589712691</v>
      </c>
      <c r="E244" s="384">
        <f>Mining!H241</f>
        <v>308.52890580000002</v>
      </c>
      <c r="F244" s="384">
        <f>NonManufacturing_Data!N59</f>
        <v>253.79641984190249</v>
      </c>
      <c r="G244" s="384"/>
      <c r="H244" s="384">
        <f t="shared" si="606"/>
        <v>709.16715153902942</v>
      </c>
      <c r="J244" s="390">
        <f t="shared" ref="J244:L244" si="658">J83</f>
        <v>477445.65804000001</v>
      </c>
      <c r="K244" s="390">
        <f t="shared" si="658"/>
        <v>643729.93076000002</v>
      </c>
      <c r="L244" s="390">
        <f t="shared" si="658"/>
        <v>1357194.54</v>
      </c>
      <c r="M244" s="390"/>
      <c r="N244" s="390">
        <f t="shared" si="608"/>
        <v>2478370.1288000001</v>
      </c>
      <c r="P244" s="384">
        <f t="shared" ref="P244:R244" si="659">P83</f>
        <v>202291.92858000001</v>
      </c>
      <c r="Q244" s="384">
        <f t="shared" si="659"/>
        <v>463077.04393028107</v>
      </c>
      <c r="R244" s="384">
        <f t="shared" si="659"/>
        <v>639641.68019999994</v>
      </c>
      <c r="S244" s="399"/>
      <c r="T244" s="384">
        <f t="shared" si="610"/>
        <v>1305010.6527102808</v>
      </c>
      <c r="U244" s="384">
        <f t="shared" si="496"/>
        <v>1331368.9214900695</v>
      </c>
      <c r="W244" s="393">
        <f t="shared" si="522"/>
        <v>0.30755715006381862</v>
      </c>
      <c r="X244" s="393">
        <f t="shared" si="523"/>
        <v>0.47928314508499681</v>
      </c>
      <c r="Y244" s="393">
        <f t="shared" si="524"/>
        <v>0.18700076692166953</v>
      </c>
      <c r="Z244" s="384"/>
      <c r="AA244" s="384">
        <f t="shared" si="525"/>
        <v>0.28614255122676147</v>
      </c>
      <c r="AD244" s="393">
        <f t="shared" si="611"/>
        <v>0.72589068149130653</v>
      </c>
      <c r="AE244" s="393">
        <f t="shared" si="612"/>
        <v>0.66625826057240456</v>
      </c>
      <c r="AF244" s="393">
        <f t="shared" si="613"/>
        <v>0.39677905255102625</v>
      </c>
      <c r="AG244" s="384"/>
      <c r="AH244" s="393">
        <f t="shared" si="529"/>
        <v>0.53266013656479883</v>
      </c>
      <c r="AJ244" s="394">
        <f t="shared" si="530"/>
        <v>1.0656534137376352</v>
      </c>
      <c r="AK244" s="394">
        <f t="shared" si="531"/>
        <v>0.98503436034016312</v>
      </c>
      <c r="AL244" s="394">
        <f t="shared" si="532"/>
        <v>3.8957977363046217</v>
      </c>
      <c r="AM244" s="395"/>
      <c r="AN244" s="394">
        <f t="shared" si="533"/>
        <v>1.4335408146561528</v>
      </c>
      <c r="AP244" s="389">
        <f t="shared" si="534"/>
        <v>2.3601814535629653</v>
      </c>
      <c r="AQ244" s="389">
        <f t="shared" si="535"/>
        <v>1.3901141056279984</v>
      </c>
      <c r="AR244" s="389">
        <f t="shared" si="536"/>
        <v>2.1218044133328511</v>
      </c>
      <c r="AS244" s="389"/>
      <c r="AT244" s="389">
        <f t="shared" si="537"/>
        <v>1.89911869581513</v>
      </c>
      <c r="AV244" s="389">
        <f t="shared" ref="AV244:AX244" si="660">AV83</f>
        <v>0.15194280511940647</v>
      </c>
      <c r="AW244" s="389">
        <f t="shared" si="660"/>
        <v>0.3478202295814482</v>
      </c>
      <c r="AX244" s="389">
        <f t="shared" si="660"/>
        <v>0.48043909533663465</v>
      </c>
      <c r="AY244" s="402"/>
      <c r="AZ244" s="389">
        <f t="shared" si="501"/>
        <v>1</v>
      </c>
      <c r="BC244" s="379"/>
      <c r="BD244" s="379"/>
      <c r="BE244" s="379"/>
      <c r="BF244" s="379"/>
      <c r="BG244" s="379"/>
      <c r="BH244" s="379"/>
      <c r="BI244" s="379"/>
      <c r="BJ244" s="379"/>
      <c r="BK244" s="379"/>
      <c r="BL244" s="379"/>
      <c r="BM244" s="379"/>
      <c r="BN244" s="379"/>
      <c r="BO244" s="379"/>
      <c r="BP244" s="379"/>
      <c r="BQ244" s="379"/>
      <c r="BR244" s="387">
        <f t="shared" si="615"/>
        <v>1.0656534137376352</v>
      </c>
      <c r="BS244" s="396">
        <f>Mining!BZ241</f>
        <v>1.0068106893578956</v>
      </c>
      <c r="BT244" s="387">
        <f t="shared" si="616"/>
        <v>3.8957977363046217</v>
      </c>
      <c r="BU244" s="387">
        <v>1</v>
      </c>
      <c r="BV244" s="387"/>
      <c r="BW244" s="387">
        <v>1</v>
      </c>
      <c r="BX244" s="396">
        <f>Mining!BW241</f>
        <v>0.97837097952185959</v>
      </c>
      <c r="BY244" s="387">
        <v>1</v>
      </c>
      <c r="BZ244" s="387">
        <v>1</v>
      </c>
      <c r="CB244" s="664">
        <f t="shared" si="617"/>
        <v>0.15194280511940647</v>
      </c>
      <c r="CC244" s="664">
        <f t="shared" si="618"/>
        <v>0.3478202295814482</v>
      </c>
      <c r="CD244" s="664">
        <f t="shared" si="619"/>
        <v>0.48043909533663465</v>
      </c>
      <c r="CE244" s="664"/>
      <c r="CG244" s="664">
        <v>1</v>
      </c>
      <c r="CH244" s="664">
        <v>1</v>
      </c>
      <c r="CI244" s="664">
        <v>1</v>
      </c>
      <c r="CJ244" s="664">
        <v>1</v>
      </c>
      <c r="CK244" s="405"/>
      <c r="CL244" s="388">
        <f t="shared" si="575"/>
        <v>1.5032325139167302</v>
      </c>
      <c r="CM244" s="388">
        <f t="shared" si="620"/>
        <v>1.2479706748717379</v>
      </c>
      <c r="CN244" s="388">
        <f t="shared" si="621"/>
        <v>0.75182161286709615</v>
      </c>
      <c r="CO244" s="388">
        <f t="shared" si="622"/>
        <v>1.154611733650462</v>
      </c>
      <c r="CP244" s="388">
        <f t="shared" si="623"/>
        <v>1.0079456566672589</v>
      </c>
      <c r="CQ244" s="388">
        <v>1</v>
      </c>
      <c r="CR244" s="388">
        <f t="shared" si="624"/>
        <v>1.4263184154390838</v>
      </c>
      <c r="CS244" s="388">
        <f t="shared" si="625"/>
        <v>1.8759900948818009</v>
      </c>
      <c r="CT244" s="388">
        <f t="shared" si="626"/>
        <v>1.8759900948818009</v>
      </c>
      <c r="CU244" s="388"/>
      <c r="CV244" s="388">
        <f t="shared" si="627"/>
        <v>0.87495937888985142</v>
      </c>
      <c r="CY244" s="334"/>
      <c r="DA244" s="379">
        <f t="shared" si="513"/>
        <v>0.2070623626298142</v>
      </c>
      <c r="DB244" s="379">
        <f t="shared" si="514"/>
        <v>0.43505808909850496</v>
      </c>
      <c r="DC244" s="379">
        <f t="shared" si="515"/>
        <v>0.35787954827168084</v>
      </c>
      <c r="DD244" s="379">
        <f t="shared" si="516"/>
        <v>0</v>
      </c>
      <c r="DF244" s="379">
        <f t="shared" si="548"/>
        <v>0.21290640678531064</v>
      </c>
      <c r="DG244" s="379">
        <f t="shared" si="549"/>
        <v>0.43990114442949618</v>
      </c>
      <c r="DH244" s="379">
        <f t="shared" si="550"/>
        <v>0.34700887793606205</v>
      </c>
      <c r="DI244" s="379"/>
      <c r="DJ244" s="379">
        <f t="shared" si="551"/>
        <v>0.99981642915086888</v>
      </c>
      <c r="DK244" s="379"/>
      <c r="DL244" s="379">
        <f t="shared" si="552"/>
        <v>0.2129454973710817</v>
      </c>
      <c r="DM244" s="379">
        <f t="shared" si="553"/>
        <v>0.43998191228273625</v>
      </c>
      <c r="DN244" s="379">
        <f t="shared" si="554"/>
        <v>0.34707259034618204</v>
      </c>
      <c r="DO244" s="379">
        <f t="shared" si="555"/>
        <v>0</v>
      </c>
      <c r="DR244" s="379">
        <f t="shared" si="564"/>
        <v>-2.2204460492503131E-16</v>
      </c>
      <c r="DS244" s="379">
        <f t="shared" si="565"/>
        <v>-3.0324116145763417E-2</v>
      </c>
      <c r="DT244" s="379">
        <f t="shared" si="566"/>
        <v>0.11559637672567875</v>
      </c>
      <c r="DU244" s="379">
        <f t="shared" si="567"/>
        <v>0</v>
      </c>
      <c r="DW244" s="379">
        <f t="shared" si="557"/>
        <v>3.1357962532777436E-2</v>
      </c>
      <c r="DX244" s="379">
        <f t="shared" si="558"/>
        <v>4.4641655196631706E-2</v>
      </c>
      <c r="DY244" s="379">
        <f t="shared" si="559"/>
        <v>-6.7377994646480909E-3</v>
      </c>
      <c r="DZ244" s="379">
        <f t="shared" si="628"/>
        <v>0</v>
      </c>
      <c r="EA244" s="379"/>
      <c r="EC244" s="379">
        <f t="shared" si="568"/>
        <v>-4.4246585993666702E-2</v>
      </c>
      <c r="ED244" s="379">
        <f t="shared" si="569"/>
        <v>2.5243001339759322E-2</v>
      </c>
      <c r="EE244" s="379">
        <f t="shared" si="570"/>
        <v>-4.325079308803742E-3</v>
      </c>
      <c r="EF244" s="379"/>
      <c r="EH244" s="379">
        <f t="shared" si="629"/>
        <v>0</v>
      </c>
      <c r="EI244" s="379">
        <f t="shared" si="630"/>
        <v>-1.9139950061834644E-2</v>
      </c>
      <c r="EJ244" s="379">
        <f t="shared" si="631"/>
        <v>0</v>
      </c>
      <c r="EK244" s="379">
        <f t="shared" si="632"/>
        <v>0</v>
      </c>
      <c r="EM244" s="379">
        <f t="shared" si="633"/>
        <v>0</v>
      </c>
      <c r="EN244" s="379">
        <f t="shared" si="634"/>
        <v>-1.9139950061834644E-2</v>
      </c>
      <c r="EO244" s="379">
        <f t="shared" si="635"/>
        <v>0</v>
      </c>
      <c r="EP244" s="379">
        <v>1</v>
      </c>
      <c r="ER244" s="379">
        <f t="shared" si="636"/>
        <v>0</v>
      </c>
      <c r="ES244" s="379">
        <f t="shared" si="637"/>
        <v>0</v>
      </c>
      <c r="ET244" s="379">
        <f t="shared" si="638"/>
        <v>0</v>
      </c>
      <c r="EU244" s="379">
        <f t="shared" si="639"/>
        <v>0</v>
      </c>
      <c r="EX244" s="379">
        <f t="shared" si="640"/>
        <v>1.0271400310834269</v>
      </c>
      <c r="EY244" s="379">
        <f t="shared" si="641"/>
        <v>1.5806677568674765</v>
      </c>
      <c r="EZ244" s="379">
        <f t="shared" si="642"/>
        <v>1.4263184154390838</v>
      </c>
      <c r="FA244" s="379"/>
      <c r="FB244" s="379">
        <f t="shared" si="643"/>
        <v>1.0242703979274785</v>
      </c>
      <c r="FC244" s="379">
        <f t="shared" si="644"/>
        <v>1.0715799088565234</v>
      </c>
      <c r="FD244" s="379">
        <f t="shared" si="645"/>
        <v>0.75182161286709615</v>
      </c>
      <c r="FE244" s="379"/>
      <c r="FF244" s="379">
        <f t="shared" si="646"/>
        <v>1.0001832530494592</v>
      </c>
      <c r="FG244" s="379">
        <f t="shared" si="647"/>
        <v>0.88647877081948823</v>
      </c>
      <c r="FH244" s="379">
        <f t="shared" si="648"/>
        <v>1.154611733650462</v>
      </c>
      <c r="FJ244" s="379">
        <f t="shared" si="649"/>
        <v>0.99161412741780397</v>
      </c>
      <c r="FK244" s="379">
        <f t="shared" si="650"/>
        <v>0.93993612070189081</v>
      </c>
      <c r="FL244" s="379">
        <f t="shared" si="651"/>
        <v>1.0079456566672589</v>
      </c>
      <c r="FN244" s="379">
        <f t="shared" si="652"/>
        <v>1.0242703979274785</v>
      </c>
      <c r="FO244" s="379">
        <f t="shared" si="653"/>
        <v>1.0715799088565234</v>
      </c>
      <c r="FP244" s="379">
        <f t="shared" si="654"/>
        <v>0.75182161286709615</v>
      </c>
      <c r="FR244" s="336"/>
    </row>
    <row r="245" spans="1:182" hidden="1" x14ac:dyDescent="0.2">
      <c r="A245" s="373"/>
      <c r="B245" s="330"/>
      <c r="D245" s="384"/>
      <c r="E245" s="384"/>
      <c r="F245" s="384"/>
      <c r="G245" s="384"/>
      <c r="H245" s="384"/>
      <c r="J245" s="390"/>
      <c r="K245" s="390"/>
      <c r="L245" s="390"/>
      <c r="M245" s="390"/>
      <c r="N245" s="390"/>
      <c r="P245" s="384"/>
      <c r="Q245" s="384"/>
      <c r="R245" s="384"/>
      <c r="S245" s="399"/>
      <c r="T245" s="384"/>
      <c r="U245" s="384"/>
      <c r="W245" s="393"/>
      <c r="X245" s="393"/>
      <c r="Y245" s="393"/>
      <c r="Z245" s="384"/>
      <c r="AA245" s="393"/>
      <c r="AD245" s="393"/>
      <c r="AE245" s="393"/>
      <c r="AF245" s="393"/>
      <c r="AG245" s="384"/>
      <c r="AH245" s="393"/>
      <c r="AJ245" s="394"/>
      <c r="AK245" s="394"/>
      <c r="AL245" s="394"/>
      <c r="AM245" s="395"/>
      <c r="AN245" s="394"/>
      <c r="AP245" s="389"/>
      <c r="AQ245" s="389"/>
      <c r="AR245" s="389"/>
      <c r="AS245" s="389"/>
      <c r="AT245" s="389"/>
      <c r="AV245" s="389"/>
      <c r="AW245" s="389"/>
      <c r="AX245" s="389"/>
      <c r="AY245" s="402"/>
      <c r="AZ245" s="402"/>
      <c r="BC245" s="379"/>
      <c r="BD245" s="379"/>
      <c r="BE245" s="379"/>
      <c r="BF245" s="379"/>
      <c r="BG245" s="379"/>
      <c r="BH245" s="379"/>
      <c r="BI245" s="379"/>
      <c r="BJ245" s="379"/>
      <c r="BK245" s="379"/>
      <c r="BL245" s="379"/>
      <c r="BM245" s="379"/>
      <c r="BN245" s="379"/>
      <c r="BO245" s="379"/>
      <c r="BP245" s="379"/>
      <c r="BQ245" s="379"/>
      <c r="BR245" s="387"/>
      <c r="BS245" s="396"/>
      <c r="BT245" s="387"/>
      <c r="BU245" s="387"/>
      <c r="BV245" s="387"/>
      <c r="BW245" s="387"/>
      <c r="BX245" s="396"/>
      <c r="BY245" s="387"/>
      <c r="BZ245" s="387"/>
      <c r="CB245" s="664"/>
      <c r="CC245" s="664"/>
      <c r="CD245" s="664"/>
      <c r="CE245" s="664"/>
      <c r="CG245" s="664"/>
      <c r="CH245" s="664"/>
      <c r="CI245" s="664"/>
      <c r="CJ245" s="664"/>
      <c r="CK245" s="405"/>
      <c r="CL245" s="388"/>
      <c r="CM245" s="388"/>
      <c r="CN245" s="388"/>
      <c r="CO245" s="388"/>
      <c r="CP245" s="388"/>
      <c r="CQ245" s="388"/>
      <c r="CR245" s="388"/>
      <c r="CS245" s="388"/>
      <c r="CT245" s="388"/>
      <c r="CU245" s="388"/>
      <c r="CV245" s="388"/>
      <c r="CY245" s="334"/>
      <c r="DA245" s="379"/>
      <c r="DB245" s="379"/>
      <c r="DC245" s="379"/>
      <c r="DD245" s="379"/>
      <c r="DF245" s="379"/>
      <c r="DG245" s="379"/>
      <c r="DH245" s="379"/>
      <c r="DI245" s="379"/>
      <c r="DJ245" s="379"/>
      <c r="DL245" s="379"/>
      <c r="DM245" s="379"/>
      <c r="DN245" s="379"/>
      <c r="DO245" s="379"/>
      <c r="DR245" s="379"/>
      <c r="DS245" s="379"/>
      <c r="DT245" s="379"/>
      <c r="DU245" s="379"/>
      <c r="DW245" s="379"/>
      <c r="DX245" s="379"/>
      <c r="DY245" s="379"/>
      <c r="DZ245" s="379"/>
      <c r="EA245" s="379"/>
      <c r="EC245" s="379"/>
      <c r="ED245" s="379"/>
      <c r="EE245" s="379"/>
      <c r="EF245" s="379"/>
      <c r="EH245" s="379"/>
      <c r="EI245" s="379"/>
      <c r="EJ245" s="379"/>
      <c r="EK245" s="379"/>
      <c r="EM245" s="379"/>
      <c r="EN245" s="379"/>
      <c r="EO245" s="379"/>
      <c r="EP245" s="379"/>
      <c r="ER245" s="379"/>
      <c r="ES245" s="379"/>
      <c r="ET245" s="379"/>
      <c r="EU245" s="379"/>
      <c r="EX245" s="379"/>
      <c r="EY245" s="379"/>
      <c r="EZ245" s="379"/>
      <c r="FA245" s="379"/>
      <c r="FB245" s="379"/>
      <c r="FC245" s="379"/>
      <c r="FD245" s="379"/>
      <c r="FE245" s="379"/>
      <c r="FF245" s="379"/>
      <c r="FG245" s="379"/>
      <c r="FH245" s="379"/>
      <c r="FJ245" s="379"/>
      <c r="FK245" s="379"/>
      <c r="FL245" s="379"/>
      <c r="FN245" s="379"/>
      <c r="FO245" s="379"/>
      <c r="FP245" s="379"/>
      <c r="FR245" s="336"/>
    </row>
    <row r="246" spans="1:182" hidden="1" x14ac:dyDescent="0.2">
      <c r="A246" s="373"/>
      <c r="B246" s="330"/>
      <c r="D246" s="399"/>
      <c r="E246" s="399"/>
      <c r="F246" s="399"/>
      <c r="G246" s="399"/>
      <c r="H246" s="384"/>
      <c r="J246" s="385"/>
      <c r="K246" s="385"/>
      <c r="L246" s="385"/>
      <c r="M246" s="385"/>
      <c r="N246" s="385"/>
      <c r="P246" s="399"/>
      <c r="Q246" s="399"/>
      <c r="R246" s="399"/>
      <c r="S246" s="399"/>
      <c r="T246" s="384"/>
      <c r="U246" s="384"/>
      <c r="AV246" s="402"/>
      <c r="AW246" s="402"/>
      <c r="AX246" s="402"/>
      <c r="AY246" s="402"/>
      <c r="AZ246" s="402"/>
      <c r="BV246" s="343"/>
      <c r="CY246" s="334"/>
      <c r="FR246" s="336"/>
    </row>
    <row r="247" spans="1:182" hidden="1" x14ac:dyDescent="0.2">
      <c r="A247" s="397" t="s">
        <v>22</v>
      </c>
      <c r="B247" s="398">
        <v>1985</v>
      </c>
      <c r="C247" s="331">
        <f>MATCH(B247,B176:B237)</f>
        <v>37</v>
      </c>
      <c r="D247" s="399"/>
      <c r="E247" s="399"/>
      <c r="F247" s="399"/>
      <c r="G247" s="399"/>
      <c r="H247" s="395">
        <v>382.71637108243272</v>
      </c>
      <c r="J247" s="385"/>
      <c r="K247" s="385"/>
      <c r="L247" s="385"/>
      <c r="M247" s="385"/>
      <c r="N247" s="395">
        <f>N212</f>
        <v>1856356.2701800002</v>
      </c>
      <c r="P247" s="399"/>
      <c r="Q247" s="399"/>
      <c r="R247" s="399"/>
      <c r="S247" s="399"/>
      <c r="T247" s="384">
        <f>T212</f>
        <v>909163.99036883446</v>
      </c>
      <c r="U247" s="384">
        <f>U212</f>
        <v>868136.26011190063</v>
      </c>
      <c r="W247" s="395">
        <f>W212</f>
        <v>0.28860898496548093</v>
      </c>
      <c r="X247" s="395">
        <f>X212</f>
        <v>0.48656490005027375</v>
      </c>
      <c r="Y247" s="415">
        <f>Y212</f>
        <v>4.8000635448556435E-2</v>
      </c>
      <c r="Z247" s="395">
        <f>Z212</f>
        <v>0</v>
      </c>
      <c r="AA247" s="395">
        <f>AA212</f>
        <v>0.19960544429660709</v>
      </c>
      <c r="AD247" s="395">
        <f>AD212</f>
        <v>0.94285802372560346</v>
      </c>
      <c r="AE247" s="395">
        <f>AE212</f>
        <v>1.0342061707699861</v>
      </c>
      <c r="AF247" s="395">
        <f>AF212</f>
        <v>8.7835070823614664E-2</v>
      </c>
      <c r="AG247" s="395">
        <f>AG212</f>
        <v>0</v>
      </c>
      <c r="AH247" s="395">
        <f>AH212</f>
        <v>0.42682103617502376</v>
      </c>
      <c r="AJ247" s="395">
        <v>1</v>
      </c>
      <c r="AK247" s="395">
        <v>1</v>
      </c>
      <c r="AL247" s="395">
        <v>1</v>
      </c>
      <c r="AM247" s="395">
        <v>0</v>
      </c>
      <c r="AN247" s="395">
        <v>1</v>
      </c>
      <c r="AV247" s="402"/>
      <c r="AW247" s="402"/>
      <c r="AX247" s="402"/>
      <c r="AY247" s="402"/>
      <c r="AZ247" s="402"/>
      <c r="BV247" s="343"/>
      <c r="CS247" s="821">
        <f>1.45</f>
        <v>1.45</v>
      </c>
      <c r="CY247" s="334"/>
      <c r="EY247" s="379">
        <f>EY212</f>
        <v>1.1082152061963508</v>
      </c>
      <c r="FC247" s="379">
        <f>FC212</f>
        <v>1.4253113910492925</v>
      </c>
      <c r="FG247" s="379">
        <f>FG212</f>
        <v>0.76777218261654512</v>
      </c>
      <c r="FK247" s="379">
        <f>FK212</f>
        <v>0.93252658462735027</v>
      </c>
      <c r="FO247" s="389">
        <f>FO212</f>
        <v>1.4253113910492925</v>
      </c>
      <c r="FR247" s="336"/>
    </row>
    <row r="248" spans="1:182" hidden="1" x14ac:dyDescent="0.2">
      <c r="A248" s="397" t="s">
        <v>56</v>
      </c>
      <c r="B248" s="398">
        <v>1996</v>
      </c>
      <c r="C248" s="331">
        <f>MATCH(B248,B176:B237)</f>
        <v>48</v>
      </c>
      <c r="D248" s="399"/>
      <c r="E248" s="399"/>
      <c r="F248" s="399"/>
      <c r="G248" s="399"/>
      <c r="H248" s="384"/>
      <c r="J248" s="385"/>
      <c r="K248" s="385"/>
      <c r="L248" s="385"/>
      <c r="M248" s="385"/>
      <c r="N248" s="385"/>
      <c r="P248" s="399"/>
      <c r="Q248" s="399"/>
      <c r="R248" s="399"/>
      <c r="S248" s="399"/>
      <c r="T248" s="384"/>
      <c r="U248" s="384"/>
      <c r="AV248" s="402"/>
      <c r="AW248" s="402"/>
      <c r="AX248" s="402"/>
      <c r="AY248" s="402"/>
      <c r="AZ248" s="402"/>
      <c r="BV248" s="343"/>
      <c r="CS248" s="821">
        <f>CS247*CM244</f>
        <v>1.8095574785640198</v>
      </c>
      <c r="CY248" s="334"/>
      <c r="FR248" s="336"/>
    </row>
    <row r="249" spans="1:182" x14ac:dyDescent="0.2">
      <c r="A249" s="373"/>
      <c r="B249" s="330"/>
      <c r="D249" s="399"/>
      <c r="E249" s="399"/>
      <c r="F249" s="399"/>
      <c r="G249" s="399"/>
      <c r="H249" s="384"/>
      <c r="J249" s="385"/>
      <c r="K249" s="385"/>
      <c r="L249" s="385"/>
      <c r="M249" s="385"/>
      <c r="N249" s="385"/>
      <c r="P249" s="399"/>
      <c r="Q249" s="399"/>
      <c r="R249" s="399"/>
      <c r="S249" s="399"/>
      <c r="T249" s="384"/>
      <c r="U249" s="384"/>
      <c r="AV249" s="402"/>
      <c r="AW249" s="402"/>
      <c r="AX249" s="402"/>
      <c r="AY249" s="402"/>
      <c r="AZ249" s="402"/>
      <c r="BV249" s="343"/>
      <c r="CS249" s="821">
        <f>CS248*CO244</f>
        <v>2.0893362974649619</v>
      </c>
      <c r="CY249" s="334"/>
      <c r="FR249" s="336"/>
    </row>
    <row r="250" spans="1:182" x14ac:dyDescent="0.2">
      <c r="A250" s="373"/>
      <c r="B250" s="330"/>
      <c r="D250" s="399"/>
      <c r="E250" s="399"/>
      <c r="F250" s="399"/>
      <c r="G250" s="399"/>
      <c r="H250" s="820">
        <f>H244/H212</f>
        <v>1.9138808592571119</v>
      </c>
      <c r="J250" s="385"/>
      <c r="K250" s="385"/>
      <c r="L250" s="385"/>
      <c r="M250" s="385"/>
      <c r="N250" s="385"/>
      <c r="P250" s="399"/>
      <c r="Q250" s="399"/>
      <c r="R250" s="399"/>
      <c r="S250" s="399"/>
      <c r="T250" s="384"/>
      <c r="U250" s="384"/>
      <c r="AH250" s="820">
        <f>AH244/AH212</f>
        <v>1.2479706748717379</v>
      </c>
      <c r="AV250" s="402"/>
      <c r="AW250" s="402"/>
      <c r="AX250" s="402"/>
      <c r="AY250" s="402"/>
      <c r="AZ250" s="402"/>
      <c r="BV250" s="343"/>
      <c r="CN250" s="379"/>
      <c r="CS250" s="821"/>
      <c r="CY250" s="334"/>
      <c r="FR250" s="336"/>
    </row>
    <row r="251" spans="1:182" x14ac:dyDescent="0.2">
      <c r="A251" s="373"/>
      <c r="B251" s="330"/>
      <c r="D251" s="399"/>
      <c r="E251" s="399"/>
      <c r="F251" s="399"/>
      <c r="G251" s="399"/>
      <c r="H251" s="384"/>
      <c r="J251" s="385"/>
      <c r="K251" s="385"/>
      <c r="L251" s="385"/>
      <c r="M251" s="385"/>
      <c r="N251" s="385"/>
      <c r="P251" s="399"/>
      <c r="Q251" s="399"/>
      <c r="R251" s="399"/>
      <c r="S251" s="399"/>
      <c r="T251" s="384"/>
      <c r="U251" s="384"/>
      <c r="AV251" s="402"/>
      <c r="AW251" s="402"/>
      <c r="AX251" s="402"/>
      <c r="AY251" s="402"/>
      <c r="AZ251" s="402"/>
      <c r="BV251" s="343"/>
      <c r="CS251" s="821"/>
      <c r="CY251" s="334"/>
      <c r="FR251" s="336"/>
    </row>
    <row r="252" spans="1:182" x14ac:dyDescent="0.2">
      <c r="A252" s="330"/>
      <c r="B252" s="330"/>
      <c r="D252" s="356"/>
      <c r="E252" s="356"/>
      <c r="F252" s="356"/>
      <c r="G252" s="356"/>
      <c r="H252" s="356"/>
      <c r="AV252" s="402"/>
      <c r="AW252" s="402"/>
      <c r="AX252" s="402"/>
      <c r="AY252" s="402"/>
      <c r="AZ252" s="402"/>
      <c r="BV252" s="343"/>
      <c r="CS252" s="821"/>
      <c r="CY252" s="334"/>
      <c r="FR252" s="336"/>
    </row>
    <row r="253" spans="1:182" x14ac:dyDescent="0.2">
      <c r="A253" s="330"/>
      <c r="B253" s="330"/>
      <c r="D253" s="413" t="s">
        <v>230</v>
      </c>
      <c r="E253" s="356"/>
      <c r="F253" s="356"/>
      <c r="G253" s="356"/>
      <c r="H253" s="356"/>
      <c r="O253" s="414" t="s">
        <v>217</v>
      </c>
      <c r="V253" s="415">
        <f>1.33*1.35</f>
        <v>1.7955000000000003</v>
      </c>
      <c r="AD253" s="341" t="s">
        <v>644</v>
      </c>
      <c r="AJ253" s="341" t="s">
        <v>602</v>
      </c>
      <c r="AP253" s="341" t="s">
        <v>669</v>
      </c>
      <c r="AV253" s="341" t="s">
        <v>666</v>
      </c>
      <c r="AW253" s="402"/>
      <c r="AX253" s="402"/>
      <c r="AY253" s="402"/>
      <c r="AZ253" s="402"/>
      <c r="BV253" s="343"/>
      <c r="CL253" s="341"/>
      <c r="CM253" s="341"/>
      <c r="CN253" s="341"/>
      <c r="CQ253" s="341"/>
      <c r="CY253" s="334"/>
      <c r="FR253" s="336"/>
    </row>
    <row r="254" spans="1:182" x14ac:dyDescent="0.2">
      <c r="A254" s="330"/>
      <c r="B254" s="330"/>
      <c r="D254" s="356"/>
      <c r="E254" s="356"/>
      <c r="F254" s="356"/>
      <c r="G254" s="356"/>
      <c r="H254" s="356"/>
      <c r="AV254" s="402"/>
      <c r="AW254" s="402"/>
      <c r="AX254" s="402"/>
      <c r="AY254" s="402"/>
      <c r="AZ254" s="402"/>
      <c r="BV254" s="343"/>
      <c r="CY254" s="334"/>
      <c r="FR254" s="336"/>
    </row>
    <row r="255" spans="1:182" ht="63.75" x14ac:dyDescent="0.2">
      <c r="A255" s="330"/>
      <c r="B255" s="330"/>
      <c r="D255" s="347" t="str">
        <f>D5</f>
        <v>Agriculture - Farms</v>
      </c>
      <c r="E255" s="347" t="str">
        <f>E5</f>
        <v>Mining</v>
      </c>
      <c r="F255" s="347" t="str">
        <f>F5</f>
        <v>Construction</v>
      </c>
      <c r="G255" s="347" t="str">
        <f>G5</f>
        <v>Not Used</v>
      </c>
      <c r="H255" s="347" t="str">
        <f>H5</f>
        <v>Total</v>
      </c>
      <c r="J255" s="347" t="str">
        <f>J5</f>
        <v>Agriculture - Farms</v>
      </c>
      <c r="K255" s="347" t="str">
        <f>K5</f>
        <v>Mining</v>
      </c>
      <c r="L255" s="347" t="str">
        <f>L5</f>
        <v>Construction</v>
      </c>
      <c r="M255" s="347" t="str">
        <f>M5</f>
        <v>Not Used</v>
      </c>
      <c r="N255" s="347" t="str">
        <f>N5</f>
        <v>Total</v>
      </c>
      <c r="P255" s="375" t="str">
        <f>J255</f>
        <v>Agriculture - Farms</v>
      </c>
      <c r="Q255" s="375" t="str">
        <f>K255</f>
        <v>Mining</v>
      </c>
      <c r="R255" s="375" t="str">
        <f>L255</f>
        <v>Construction</v>
      </c>
      <c r="S255" s="375" t="str">
        <f>M255</f>
        <v>Not Used</v>
      </c>
      <c r="T255" s="375" t="s">
        <v>213</v>
      </c>
      <c r="U255" s="375"/>
      <c r="W255" s="375" t="str">
        <f>D255</f>
        <v>Agriculture - Farms</v>
      </c>
      <c r="X255" s="375" t="str">
        <f>E255</f>
        <v>Mining</v>
      </c>
      <c r="Y255" s="375" t="str">
        <f>F255</f>
        <v>Construction</v>
      </c>
      <c r="Z255" s="375" t="str">
        <f>G255</f>
        <v>Not Used</v>
      </c>
      <c r="AA255" s="375" t="s">
        <v>213</v>
      </c>
      <c r="AD255" s="349" t="str">
        <f>J255</f>
        <v>Agriculture - Farms</v>
      </c>
      <c r="AE255" s="349" t="str">
        <f>K255</f>
        <v>Mining</v>
      </c>
      <c r="AF255" s="349" t="str">
        <f>L255</f>
        <v>Construction</v>
      </c>
      <c r="AG255" s="349" t="str">
        <f>M255</f>
        <v>Not Used</v>
      </c>
      <c r="AH255" s="349" t="s">
        <v>213</v>
      </c>
      <c r="AJ255" s="349" t="str">
        <f>AD255</f>
        <v>Agriculture - Farms</v>
      </c>
      <c r="AK255" s="349" t="str">
        <f>AE255</f>
        <v>Mining</v>
      </c>
      <c r="AL255" s="349" t="str">
        <f>AF255</f>
        <v>Construction</v>
      </c>
      <c r="AM255" s="349" t="str">
        <f>AG255</f>
        <v>Not Used</v>
      </c>
      <c r="AN255" s="349" t="str">
        <f>AH255</f>
        <v>Total</v>
      </c>
      <c r="AP255" s="349" t="str">
        <f>AD255</f>
        <v>Agriculture - Farms</v>
      </c>
      <c r="AQ255" s="349" t="str">
        <f>AE255</f>
        <v>Mining</v>
      </c>
      <c r="AR255" s="349" t="str">
        <f>AF255</f>
        <v>Construction</v>
      </c>
      <c r="AS255" s="349" t="str">
        <f>AG255</f>
        <v>Not Used</v>
      </c>
      <c r="AT255" s="349" t="str">
        <f>AH255</f>
        <v>Total</v>
      </c>
      <c r="AV255" s="410" t="str">
        <f>AV5</f>
        <v>Agriculture - Farms</v>
      </c>
      <c r="AW255" s="410" t="str">
        <f>AW5</f>
        <v>Mining</v>
      </c>
      <c r="AX255" s="410" t="str">
        <f>AX5</f>
        <v>Construction</v>
      </c>
      <c r="AY255" s="410" t="str">
        <f>AY5</f>
        <v>Not Used</v>
      </c>
      <c r="AZ255" s="410" t="str">
        <f>AZ5</f>
        <v>Total</v>
      </c>
      <c r="BC255" s="349" t="str">
        <f>D255</f>
        <v>Agriculture - Farms</v>
      </c>
      <c r="BD255" s="349" t="str">
        <f>E255</f>
        <v>Mining</v>
      </c>
      <c r="BE255" s="349" t="str">
        <f>F255</f>
        <v>Construction</v>
      </c>
      <c r="BF255" s="349" t="str">
        <f>G255</f>
        <v>Not Used</v>
      </c>
      <c r="BG255" s="349"/>
      <c r="BH255" s="349"/>
      <c r="BI255" s="349"/>
      <c r="BJ255" s="349"/>
      <c r="BK255" s="349"/>
      <c r="BL255" s="349"/>
      <c r="BR255" s="349" t="str">
        <f>D255</f>
        <v>Agriculture - Farms</v>
      </c>
      <c r="BS255" s="349" t="str">
        <f>E255</f>
        <v>Mining</v>
      </c>
      <c r="BT255" s="349" t="str">
        <f>F255</f>
        <v>Construction</v>
      </c>
      <c r="BU255" s="349" t="str">
        <f>G255</f>
        <v>Not Used</v>
      </c>
      <c r="BV255" s="343"/>
      <c r="BW255" s="349" t="str">
        <f>D255</f>
        <v>Agriculture - Farms</v>
      </c>
      <c r="BX255" s="349" t="str">
        <f>E255</f>
        <v>Mining</v>
      </c>
      <c r="BY255" s="349" t="str">
        <f>F255</f>
        <v>Construction</v>
      </c>
      <c r="BZ255" s="349" t="str">
        <f>G255</f>
        <v>Not Used</v>
      </c>
      <c r="CB255" s="349" t="str">
        <f>D255</f>
        <v>Agriculture - Farms</v>
      </c>
      <c r="CC255" s="349" t="str">
        <f>E255</f>
        <v>Mining</v>
      </c>
      <c r="CD255" s="349" t="str">
        <f>F255</f>
        <v>Construction</v>
      </c>
      <c r="CE255" s="349" t="str">
        <f>G255</f>
        <v>Not Used</v>
      </c>
      <c r="CG255" s="349" t="str">
        <f>D255</f>
        <v>Agriculture - Farms</v>
      </c>
      <c r="CH255" s="349" t="str">
        <f>E255</f>
        <v>Mining</v>
      </c>
      <c r="CI255" s="349" t="str">
        <f>F255</f>
        <v>Construction</v>
      </c>
      <c r="CJ255" s="349" t="str">
        <f>G255</f>
        <v>Not Used</v>
      </c>
      <c r="CY255" s="334"/>
      <c r="FR255" s="336"/>
      <c r="FT255" s="361"/>
      <c r="FU255" s="350" t="s">
        <v>645</v>
      </c>
      <c r="FV255" s="350" t="s">
        <v>613</v>
      </c>
      <c r="FW255" s="350" t="s">
        <v>614</v>
      </c>
      <c r="FX255" s="350" t="s">
        <v>615</v>
      </c>
      <c r="FY255" s="350" t="s">
        <v>616</v>
      </c>
      <c r="FZ255" s="350" t="s">
        <v>653</v>
      </c>
    </row>
    <row r="256" spans="1:182" ht="25.5" x14ac:dyDescent="0.2">
      <c r="A256" s="401" t="s">
        <v>621</v>
      </c>
      <c r="B256" s="330"/>
      <c r="D256" s="366" t="s">
        <v>218</v>
      </c>
      <c r="E256" s="366" t="s">
        <v>218</v>
      </c>
      <c r="F256" s="366" t="s">
        <v>218</v>
      </c>
      <c r="G256" s="366" t="s">
        <v>218</v>
      </c>
      <c r="H256" s="366" t="s">
        <v>218</v>
      </c>
      <c r="J256" s="366"/>
      <c r="K256" s="366"/>
      <c r="L256" s="366"/>
      <c r="M256" s="366"/>
      <c r="N256" s="366"/>
      <c r="P256" s="366"/>
      <c r="Q256" s="366"/>
      <c r="R256" s="366"/>
      <c r="S256" s="366"/>
      <c r="T256" s="366"/>
      <c r="U256" s="366"/>
      <c r="W256" s="366" t="s">
        <v>218</v>
      </c>
      <c r="X256" s="366" t="s">
        <v>218</v>
      </c>
      <c r="Y256" s="366" t="s">
        <v>218</v>
      </c>
      <c r="Z256" s="366" t="s">
        <v>218</v>
      </c>
      <c r="AA256" s="377"/>
      <c r="AD256" s="366" t="s">
        <v>218</v>
      </c>
      <c r="AE256" s="366" t="s">
        <v>218</v>
      </c>
      <c r="AF256" s="366" t="s">
        <v>218</v>
      </c>
      <c r="AG256" s="366" t="s">
        <v>218</v>
      </c>
      <c r="AH256" s="377"/>
      <c r="AJ256" s="366" t="s">
        <v>218</v>
      </c>
      <c r="AK256" s="366" t="s">
        <v>218</v>
      </c>
      <c r="AL256" s="366" t="s">
        <v>218</v>
      </c>
      <c r="AM256" s="366" t="s">
        <v>218</v>
      </c>
      <c r="AN256" s="377"/>
      <c r="AP256" s="378"/>
      <c r="AQ256" s="378"/>
      <c r="AR256" s="378"/>
      <c r="AS256" s="378"/>
      <c r="AT256" s="378"/>
      <c r="AV256" s="727"/>
      <c r="AW256" s="411"/>
      <c r="AX256" s="411"/>
      <c r="AY256" s="411"/>
      <c r="AZ256" s="411"/>
      <c r="BC256" s="366" t="s">
        <v>218</v>
      </c>
      <c r="BD256" s="366" t="s">
        <v>218</v>
      </c>
      <c r="BE256" s="366" t="s">
        <v>218</v>
      </c>
      <c r="BF256" s="366" t="s">
        <v>218</v>
      </c>
      <c r="BG256" s="366"/>
      <c r="BH256" s="366"/>
      <c r="BI256" s="366"/>
      <c r="BJ256" s="366"/>
      <c r="BK256" s="366"/>
      <c r="BL256" s="366"/>
      <c r="BR256" s="366" t="s">
        <v>218</v>
      </c>
      <c r="BS256" s="366" t="s">
        <v>218</v>
      </c>
      <c r="BT256" s="366" t="s">
        <v>218</v>
      </c>
      <c r="BU256" s="366" t="s">
        <v>218</v>
      </c>
      <c r="BV256" s="343"/>
      <c r="BW256" s="366" t="s">
        <v>218</v>
      </c>
      <c r="BX256" s="366" t="s">
        <v>218</v>
      </c>
      <c r="BY256" s="366" t="s">
        <v>218</v>
      </c>
      <c r="BZ256" s="366" t="s">
        <v>218</v>
      </c>
      <c r="CB256" s="366" t="s">
        <v>218</v>
      </c>
      <c r="CC256" s="366" t="s">
        <v>218</v>
      </c>
      <c r="CD256" s="366" t="s">
        <v>218</v>
      </c>
      <c r="CE256" s="366" t="s">
        <v>218</v>
      </c>
      <c r="CG256" s="366" t="s">
        <v>218</v>
      </c>
      <c r="CH256" s="366" t="s">
        <v>218</v>
      </c>
      <c r="CI256" s="366" t="s">
        <v>218</v>
      </c>
      <c r="CJ256" s="366" t="s">
        <v>218</v>
      </c>
      <c r="CY256" s="334"/>
      <c r="FR256" s="336"/>
      <c r="FT256" s="331">
        <v>1978</v>
      </c>
      <c r="FU256" s="379">
        <f t="shared" ref="FU256:FZ271" si="661">CM287</f>
        <v>1.2632362217083777</v>
      </c>
      <c r="FV256" s="379">
        <f t="shared" si="661"/>
        <v>1.052569981576023</v>
      </c>
      <c r="FW256" s="379">
        <f t="shared" si="661"/>
        <v>0.94863724466741661</v>
      </c>
      <c r="FX256" s="379">
        <f t="shared" si="661"/>
        <v>1.0041497177871876</v>
      </c>
      <c r="FY256" s="379">
        <f t="shared" si="661"/>
        <v>1</v>
      </c>
      <c r="FZ256" s="379">
        <f t="shared" si="661"/>
        <v>1.259896727144225</v>
      </c>
    </row>
    <row r="257" spans="1:182" ht="25.5" x14ac:dyDescent="0.2">
      <c r="A257" s="330"/>
      <c r="B257" s="330"/>
      <c r="D257" s="365" t="s">
        <v>263</v>
      </c>
      <c r="E257" s="365" t="s">
        <v>264</v>
      </c>
      <c r="F257" s="365" t="s">
        <v>264</v>
      </c>
      <c r="G257" s="365" t="s">
        <v>264</v>
      </c>
      <c r="H257" s="365" t="s">
        <v>264</v>
      </c>
      <c r="J257" s="366" t="str">
        <f>J7</f>
        <v>Million 2012$</v>
      </c>
      <c r="K257" s="366" t="str">
        <f>K7</f>
        <v>Million 2012$</v>
      </c>
      <c r="L257" s="366" t="str">
        <f>L7</f>
        <v>Million 2012$</v>
      </c>
      <c r="M257" s="366" t="str">
        <f>M7</f>
        <v>Million 2012$</v>
      </c>
      <c r="N257" s="366" t="str">
        <f>N7</f>
        <v>Million 2012$</v>
      </c>
      <c r="P257" s="366" t="str">
        <f>P7</f>
        <v>Million 2012$</v>
      </c>
      <c r="Q257" s="366" t="str">
        <f>Q7</f>
        <v>Million 2012$</v>
      </c>
      <c r="R257" s="366" t="str">
        <f>R7</f>
        <v>Million 2012$</v>
      </c>
      <c r="S257" s="366"/>
      <c r="T257" s="366" t="str">
        <f>T7</f>
        <v>Million 2012$</v>
      </c>
      <c r="U257" s="366"/>
      <c r="W257" s="380" t="s">
        <v>637</v>
      </c>
      <c r="X257" s="380" t="s">
        <v>637</v>
      </c>
      <c r="Y257" s="380" t="s">
        <v>637</v>
      </c>
      <c r="Z257" s="380" t="s">
        <v>637</v>
      </c>
      <c r="AA257" s="380" t="s">
        <v>637</v>
      </c>
      <c r="AD257" s="380" t="s">
        <v>638</v>
      </c>
      <c r="AE257" s="380" t="s">
        <v>638</v>
      </c>
      <c r="AF257" s="380" t="s">
        <v>638</v>
      </c>
      <c r="AG257" s="380" t="s">
        <v>638</v>
      </c>
      <c r="AH257" s="380" t="s">
        <v>638</v>
      </c>
      <c r="AJ257" s="366" t="s">
        <v>638</v>
      </c>
      <c r="AK257" s="366" t="s">
        <v>638</v>
      </c>
      <c r="AL257" s="366" t="s">
        <v>638</v>
      </c>
      <c r="AM257" s="366" t="s">
        <v>638</v>
      </c>
      <c r="AN257" s="366" t="s">
        <v>638</v>
      </c>
      <c r="AP257" s="366" t="str">
        <f>AP7</f>
        <v>GO/VA</v>
      </c>
      <c r="AQ257" s="366" t="str">
        <f>AQ7</f>
        <v>GO/VA</v>
      </c>
      <c r="AR257" s="366" t="str">
        <f>AR7</f>
        <v>GO/VA</v>
      </c>
      <c r="AS257" s="366" t="str">
        <f>AS7</f>
        <v>GO/VA</v>
      </c>
      <c r="AT257" s="366" t="str">
        <f>AT7</f>
        <v>GO/VA</v>
      </c>
      <c r="AV257" s="412" t="str">
        <f>AV7</f>
        <v>Share</v>
      </c>
      <c r="AW257" s="412" t="str">
        <f>AW7</f>
        <v>Share</v>
      </c>
      <c r="AX257" s="412" t="str">
        <f>AX7</f>
        <v>Share</v>
      </c>
      <c r="AY257" s="412">
        <f>AY7</f>
        <v>0</v>
      </c>
      <c r="AZ257" s="412" t="str">
        <f>AZ7</f>
        <v>Sum</v>
      </c>
      <c r="BC257" s="365" t="s">
        <v>805</v>
      </c>
      <c r="BD257" s="365" t="s">
        <v>805</v>
      </c>
      <c r="BE257" s="365" t="s">
        <v>805</v>
      </c>
      <c r="BF257" s="365" t="s">
        <v>805</v>
      </c>
      <c r="BG257" s="365"/>
      <c r="BH257" s="365"/>
      <c r="BI257" s="365"/>
      <c r="BJ257" s="365"/>
      <c r="BK257" s="365"/>
      <c r="BL257" s="365"/>
      <c r="BR257" s="365" t="s">
        <v>805</v>
      </c>
      <c r="BS257" s="365" t="s">
        <v>805</v>
      </c>
      <c r="BT257" s="365" t="s">
        <v>805</v>
      </c>
      <c r="BU257" s="365" t="s">
        <v>805</v>
      </c>
      <c r="BV257" s="355"/>
      <c r="BW257" s="365" t="s">
        <v>805</v>
      </c>
      <c r="BX257" s="365" t="s">
        <v>805</v>
      </c>
      <c r="BY257" s="365" t="s">
        <v>805</v>
      </c>
      <c r="BZ257" s="365" t="s">
        <v>805</v>
      </c>
      <c r="CB257" s="365" t="s">
        <v>805</v>
      </c>
      <c r="CC257" s="365" t="s">
        <v>805</v>
      </c>
      <c r="CD257" s="365" t="s">
        <v>805</v>
      </c>
      <c r="CE257" s="365" t="s">
        <v>805</v>
      </c>
      <c r="CG257" s="365" t="s">
        <v>805</v>
      </c>
      <c r="CH257" s="365" t="s">
        <v>805</v>
      </c>
      <c r="CI257" s="365" t="s">
        <v>805</v>
      </c>
      <c r="CJ257" s="365" t="s">
        <v>805</v>
      </c>
      <c r="CY257" s="334"/>
      <c r="FR257" s="336"/>
      <c r="FT257" s="331">
        <f>FT256+1</f>
        <v>1979</v>
      </c>
      <c r="FU257" s="379">
        <f t="shared" si="661"/>
        <v>1.1644362922521001</v>
      </c>
      <c r="FV257" s="379">
        <f t="shared" si="661"/>
        <v>1.1322164026845924</v>
      </c>
      <c r="FW257" s="379">
        <f t="shared" si="661"/>
        <v>0.93362698153858037</v>
      </c>
      <c r="FX257" s="379">
        <f t="shared" si="661"/>
        <v>1.0160640867125974</v>
      </c>
      <c r="FY257" s="379">
        <f t="shared" si="661"/>
        <v>1</v>
      </c>
      <c r="FZ257" s="379">
        <f t="shared" si="661"/>
        <v>1.0841560431437121</v>
      </c>
    </row>
    <row r="258" spans="1:182" x14ac:dyDescent="0.2">
      <c r="A258" s="373" t="s">
        <v>218</v>
      </c>
      <c r="B258" s="330">
        <v>1949</v>
      </c>
      <c r="D258" s="384"/>
      <c r="E258" s="384"/>
      <c r="F258" s="384"/>
      <c r="G258" s="384"/>
      <c r="H258" s="384"/>
      <c r="J258" s="385"/>
      <c r="K258" s="385"/>
      <c r="L258" s="385"/>
      <c r="M258" s="385"/>
      <c r="N258" s="385"/>
      <c r="W258" s="386"/>
      <c r="X258" s="386"/>
      <c r="Y258" s="386"/>
      <c r="Z258" s="386"/>
      <c r="AA258" s="386"/>
      <c r="AV258" s="402"/>
      <c r="AW258" s="402"/>
      <c r="AX258" s="402"/>
      <c r="AY258" s="402"/>
      <c r="AZ258" s="402"/>
      <c r="BC258" s="379"/>
      <c r="BD258" s="379"/>
      <c r="BE258" s="379"/>
      <c r="BF258" s="379"/>
      <c r="BG258" s="379"/>
      <c r="BH258" s="379"/>
      <c r="BI258" s="379"/>
      <c r="BJ258" s="379"/>
      <c r="BK258" s="379"/>
      <c r="BL258" s="379"/>
      <c r="BM258" s="379"/>
      <c r="BN258" s="379"/>
      <c r="BO258" s="379"/>
      <c r="BP258" s="379"/>
      <c r="BQ258" s="379"/>
      <c r="BR258" s="379"/>
      <c r="BS258" s="379"/>
      <c r="BT258" s="379"/>
      <c r="BU258" s="379"/>
      <c r="BV258" s="387"/>
      <c r="BW258" s="387"/>
      <c r="CL258" s="387"/>
      <c r="CM258" s="387"/>
      <c r="CN258" s="387"/>
      <c r="CO258" s="387"/>
      <c r="CP258" s="387"/>
      <c r="CQ258" s="387"/>
      <c r="CR258" s="387"/>
      <c r="CS258" s="387"/>
      <c r="CT258" s="387"/>
      <c r="CU258" s="387"/>
      <c r="CV258" s="387"/>
      <c r="CY258" s="334"/>
      <c r="DA258" s="379"/>
      <c r="DB258" s="379"/>
      <c r="DC258" s="379"/>
      <c r="DD258" s="379"/>
      <c r="DF258" s="379"/>
      <c r="DG258" s="379"/>
      <c r="DH258" s="379"/>
      <c r="DI258" s="379"/>
      <c r="DJ258" s="379"/>
      <c r="DK258" s="379"/>
      <c r="DL258" s="379"/>
      <c r="DM258" s="379"/>
      <c r="DN258" s="379"/>
      <c r="DO258" s="379"/>
      <c r="DW258" s="379"/>
      <c r="DX258" s="379"/>
      <c r="DY258" s="379"/>
      <c r="DZ258" s="379"/>
      <c r="EA258" s="379"/>
      <c r="EC258" s="379"/>
      <c r="ED258" s="379"/>
      <c r="EE258" s="379"/>
      <c r="EF258" s="379"/>
      <c r="EX258" s="379"/>
      <c r="EY258" s="379"/>
      <c r="EZ258" s="379"/>
      <c r="FA258" s="379"/>
      <c r="FB258" s="379"/>
      <c r="FC258" s="379"/>
      <c r="FD258" s="379"/>
      <c r="FE258" s="379"/>
      <c r="FF258" s="379"/>
      <c r="FG258" s="379"/>
      <c r="FH258" s="379"/>
      <c r="FI258" s="379"/>
      <c r="FJ258" s="379"/>
      <c r="FK258" s="379"/>
      <c r="FL258" s="379"/>
      <c r="FN258" s="379"/>
      <c r="FO258" s="379"/>
      <c r="FP258" s="379"/>
      <c r="FR258" s="336"/>
      <c r="FT258" s="331">
        <f t="shared" ref="FT258:FT279" si="662">FT257+1</f>
        <v>1980</v>
      </c>
      <c r="FU258" s="379">
        <f t="shared" si="661"/>
        <v>1.2428730348801029</v>
      </c>
      <c r="FV258" s="379">
        <f t="shared" si="661"/>
        <v>1.1360834146782013</v>
      </c>
      <c r="FW258" s="379">
        <f t="shared" si="661"/>
        <v>0.94887246175739004</v>
      </c>
      <c r="FX258" s="379">
        <f t="shared" si="661"/>
        <v>1.0018828609770316</v>
      </c>
      <c r="FY258" s="379">
        <f t="shared" si="661"/>
        <v>1</v>
      </c>
      <c r="FZ258" s="379">
        <f t="shared" si="661"/>
        <v>1.150778544144996</v>
      </c>
    </row>
    <row r="259" spans="1:182" x14ac:dyDescent="0.2">
      <c r="A259" s="373" t="s">
        <v>218</v>
      </c>
      <c r="B259" s="330">
        <f t="shared" ref="B259:B322" si="663">B258+1</f>
        <v>1950</v>
      </c>
      <c r="D259" s="384"/>
      <c r="E259" s="384"/>
      <c r="F259" s="384"/>
      <c r="G259" s="384"/>
      <c r="H259" s="384"/>
      <c r="J259" s="385"/>
      <c r="K259" s="385"/>
      <c r="L259" s="385"/>
      <c r="M259" s="385"/>
      <c r="N259" s="385"/>
      <c r="W259" s="386"/>
      <c r="X259" s="386"/>
      <c r="Y259" s="386"/>
      <c r="Z259" s="386"/>
      <c r="AA259" s="386"/>
      <c r="AV259" s="402"/>
      <c r="AW259" s="402"/>
      <c r="AX259" s="402"/>
      <c r="AY259" s="402"/>
      <c r="AZ259" s="402"/>
      <c r="BC259" s="379"/>
      <c r="BD259" s="379"/>
      <c r="BE259" s="379"/>
      <c r="BF259" s="379"/>
      <c r="BG259" s="379"/>
      <c r="BH259" s="379"/>
      <c r="BI259" s="379"/>
      <c r="BJ259" s="379"/>
      <c r="BK259" s="379"/>
      <c r="BL259" s="379"/>
      <c r="BM259" s="379"/>
      <c r="BN259" s="379"/>
      <c r="BO259" s="379"/>
      <c r="BP259" s="379"/>
      <c r="BQ259" s="379"/>
      <c r="BR259" s="379"/>
      <c r="BS259" s="379"/>
      <c r="BT259" s="379"/>
      <c r="BU259" s="379"/>
      <c r="BV259" s="387"/>
      <c r="BW259" s="379"/>
      <c r="CL259" s="387"/>
      <c r="CM259" s="387"/>
      <c r="CN259" s="387"/>
      <c r="CO259" s="387"/>
      <c r="CP259" s="387"/>
      <c r="CQ259" s="387"/>
      <c r="CR259" s="387"/>
      <c r="CS259" s="387"/>
      <c r="CT259" s="387"/>
      <c r="CU259" s="387"/>
      <c r="CV259" s="387"/>
      <c r="CY259" s="334"/>
      <c r="DA259" s="379"/>
      <c r="DB259" s="379"/>
      <c r="DC259" s="379"/>
      <c r="DD259" s="379"/>
      <c r="DF259" s="379"/>
      <c r="DG259" s="379"/>
      <c r="DH259" s="379"/>
      <c r="DI259" s="379"/>
      <c r="DJ259" s="379"/>
      <c r="DK259" s="379"/>
      <c r="DL259" s="379"/>
      <c r="DM259" s="379"/>
      <c r="DN259" s="379"/>
      <c r="DO259" s="379"/>
      <c r="DR259" s="379"/>
      <c r="DS259" s="379"/>
      <c r="DT259" s="379"/>
      <c r="DU259" s="379"/>
      <c r="DW259" s="379"/>
      <c r="DX259" s="379"/>
      <c r="DY259" s="379"/>
      <c r="DZ259" s="379"/>
      <c r="EA259" s="379"/>
      <c r="EC259" s="379"/>
      <c r="ED259" s="379"/>
      <c r="EE259" s="379"/>
      <c r="EF259" s="379"/>
      <c r="EH259" s="379"/>
      <c r="EI259" s="379"/>
      <c r="EJ259" s="379"/>
      <c r="EK259" s="379"/>
      <c r="EM259" s="379"/>
      <c r="EN259" s="379"/>
      <c r="EO259" s="379"/>
      <c r="EP259" s="379"/>
      <c r="ER259" s="379"/>
      <c r="ES259" s="379"/>
      <c r="ET259" s="379"/>
      <c r="EU259" s="379"/>
      <c r="EX259" s="379"/>
      <c r="EY259" s="379"/>
      <c r="EZ259" s="379"/>
      <c r="FA259" s="379"/>
      <c r="FB259" s="379"/>
      <c r="FC259" s="379"/>
      <c r="FD259" s="379"/>
      <c r="FE259" s="379"/>
      <c r="FF259" s="379">
        <f>EXP(SUMPRODUCT($DL259:$DO259,EC259:EF259))</f>
        <v>1</v>
      </c>
      <c r="FG259" s="379"/>
      <c r="FH259" s="379"/>
      <c r="FI259" s="379"/>
      <c r="FJ259" s="379"/>
      <c r="FK259" s="379"/>
      <c r="FL259" s="379"/>
      <c r="FN259" s="379"/>
      <c r="FO259" s="379"/>
      <c r="FP259" s="379"/>
      <c r="FR259" s="336"/>
      <c r="FT259" s="331">
        <f t="shared" si="662"/>
        <v>1981</v>
      </c>
      <c r="FU259" s="379">
        <f t="shared" si="661"/>
        <v>1.2531364300923822</v>
      </c>
      <c r="FV259" s="379">
        <f t="shared" si="661"/>
        <v>1.0887332323690182</v>
      </c>
      <c r="FW259" s="379">
        <f t="shared" si="661"/>
        <v>1.0383905168110037</v>
      </c>
      <c r="FX259" s="379">
        <f t="shared" si="661"/>
        <v>0.99247218544859384</v>
      </c>
      <c r="FY259" s="379">
        <f t="shared" si="661"/>
        <v>1</v>
      </c>
      <c r="FZ259" s="379">
        <f t="shared" si="661"/>
        <v>1.1168576379545085</v>
      </c>
    </row>
    <row r="260" spans="1:182" x14ac:dyDescent="0.2">
      <c r="A260" s="373" t="s">
        <v>218</v>
      </c>
      <c r="B260" s="330">
        <f t="shared" si="663"/>
        <v>1951</v>
      </c>
      <c r="D260" s="384"/>
      <c r="E260" s="384"/>
      <c r="F260" s="384"/>
      <c r="G260" s="384"/>
      <c r="H260" s="384"/>
      <c r="J260" s="385"/>
      <c r="K260" s="385"/>
      <c r="L260" s="385"/>
      <c r="M260" s="385"/>
      <c r="N260" s="385"/>
      <c r="W260" s="386"/>
      <c r="X260" s="386"/>
      <c r="Y260" s="386"/>
      <c r="Z260" s="386"/>
      <c r="AA260" s="386"/>
      <c r="AV260" s="402"/>
      <c r="AW260" s="402"/>
      <c r="AX260" s="402"/>
      <c r="AY260" s="402"/>
      <c r="AZ260" s="402"/>
      <c r="BC260" s="379"/>
      <c r="BD260" s="379"/>
      <c r="BE260" s="379"/>
      <c r="BF260" s="379"/>
      <c r="BG260" s="379"/>
      <c r="BH260" s="379"/>
      <c r="BI260" s="379"/>
      <c r="BJ260" s="379"/>
      <c r="BK260" s="379"/>
      <c r="BL260" s="379"/>
      <c r="BM260" s="379"/>
      <c r="BN260" s="379"/>
      <c r="BO260" s="379"/>
      <c r="BP260" s="379"/>
      <c r="BQ260" s="379"/>
      <c r="BR260" s="379"/>
      <c r="BS260" s="379"/>
      <c r="BT260" s="379"/>
      <c r="BU260" s="379"/>
      <c r="BV260" s="387"/>
      <c r="BW260" s="379"/>
      <c r="CL260" s="387"/>
      <c r="CM260" s="387"/>
      <c r="CN260" s="387"/>
      <c r="CO260" s="387"/>
      <c r="CP260" s="387"/>
      <c r="CQ260" s="387"/>
      <c r="CR260" s="387"/>
      <c r="CS260" s="387"/>
      <c r="CT260" s="387"/>
      <c r="CU260" s="387"/>
      <c r="CV260" s="387"/>
      <c r="CY260" s="334"/>
      <c r="DA260" s="379"/>
      <c r="DB260" s="379"/>
      <c r="DC260" s="379"/>
      <c r="DD260" s="379"/>
      <c r="DF260" s="379"/>
      <c r="DG260" s="379"/>
      <c r="DH260" s="379"/>
      <c r="DI260" s="379"/>
      <c r="DJ260" s="379"/>
      <c r="DK260" s="379"/>
      <c r="DL260" s="379"/>
      <c r="DM260" s="379"/>
      <c r="DN260" s="379"/>
      <c r="DO260" s="379"/>
      <c r="DR260" s="379"/>
      <c r="DS260" s="379"/>
      <c r="DT260" s="379"/>
      <c r="DU260" s="379"/>
      <c r="DW260" s="379"/>
      <c r="DX260" s="379"/>
      <c r="DY260" s="379"/>
      <c r="DZ260" s="379"/>
      <c r="EA260" s="379"/>
      <c r="EC260" s="379"/>
      <c r="ED260" s="379"/>
      <c r="EE260" s="379"/>
      <c r="EF260" s="379"/>
      <c r="EH260" s="379"/>
      <c r="EI260" s="379"/>
      <c r="EJ260" s="379"/>
      <c r="EK260" s="379"/>
      <c r="EM260" s="379"/>
      <c r="EN260" s="379"/>
      <c r="EO260" s="379"/>
      <c r="EP260" s="379"/>
      <c r="ER260" s="379"/>
      <c r="ES260" s="379"/>
      <c r="ET260" s="379"/>
      <c r="EU260" s="379"/>
      <c r="EX260" s="379"/>
      <c r="EY260" s="379"/>
      <c r="EZ260" s="379"/>
      <c r="FA260" s="379"/>
      <c r="FB260" s="379"/>
      <c r="FC260" s="379"/>
      <c r="FD260" s="379"/>
      <c r="FE260" s="379"/>
      <c r="FF260" s="379">
        <f t="shared" ref="FF260:FF317" si="664">EXP(SUMPRODUCT($DL260:$DO260,EC260:EF260))</f>
        <v>1</v>
      </c>
      <c r="FG260" s="379"/>
      <c r="FH260" s="379"/>
      <c r="FI260" s="379"/>
      <c r="FJ260" s="379"/>
      <c r="FK260" s="379"/>
      <c r="FL260" s="379"/>
      <c r="FN260" s="379"/>
      <c r="FO260" s="379"/>
      <c r="FP260" s="379"/>
      <c r="FR260" s="336"/>
      <c r="FT260" s="331">
        <f t="shared" si="662"/>
        <v>1982</v>
      </c>
      <c r="FU260" s="379">
        <f t="shared" si="661"/>
        <v>1.1815151629448581</v>
      </c>
      <c r="FV260" s="379">
        <f t="shared" si="661"/>
        <v>1.062143589845872</v>
      </c>
      <c r="FW260" s="379">
        <f t="shared" si="661"/>
        <v>1.0599784053805699</v>
      </c>
      <c r="FX260" s="379">
        <f t="shared" si="661"/>
        <v>0.98508263038140753</v>
      </c>
      <c r="FY260" s="379">
        <f t="shared" si="661"/>
        <v>1</v>
      </c>
      <c r="FZ260" s="379">
        <f t="shared" si="661"/>
        <v>1.0653354727986482</v>
      </c>
    </row>
    <row r="261" spans="1:182" x14ac:dyDescent="0.2">
      <c r="A261" s="373" t="s">
        <v>218</v>
      </c>
      <c r="B261" s="330">
        <f t="shared" si="663"/>
        <v>1952</v>
      </c>
      <c r="D261" s="384"/>
      <c r="E261" s="384"/>
      <c r="F261" s="384"/>
      <c r="G261" s="384"/>
      <c r="H261" s="384"/>
      <c r="J261" s="385"/>
      <c r="K261" s="385"/>
      <c r="L261" s="385"/>
      <c r="M261" s="385"/>
      <c r="N261" s="385"/>
      <c r="W261" s="386"/>
      <c r="X261" s="386"/>
      <c r="Y261" s="386"/>
      <c r="Z261" s="386"/>
      <c r="AA261" s="386"/>
      <c r="AV261" s="402"/>
      <c r="AW261" s="402"/>
      <c r="AX261" s="402"/>
      <c r="AY261" s="402"/>
      <c r="AZ261" s="402"/>
      <c r="BC261" s="379"/>
      <c r="BD261" s="379"/>
      <c r="BE261" s="379"/>
      <c r="BF261" s="379"/>
      <c r="BG261" s="379"/>
      <c r="BH261" s="379"/>
      <c r="BI261" s="379"/>
      <c r="BJ261" s="379"/>
      <c r="BK261" s="379"/>
      <c r="BL261" s="379"/>
      <c r="BM261" s="379"/>
      <c r="BN261" s="379"/>
      <c r="BO261" s="379"/>
      <c r="BP261" s="379"/>
      <c r="BQ261" s="379"/>
      <c r="BR261" s="379"/>
      <c r="BS261" s="379"/>
      <c r="BT261" s="379"/>
      <c r="BU261" s="379"/>
      <c r="BV261" s="387"/>
      <c r="BW261" s="379"/>
      <c r="CL261" s="387"/>
      <c r="CM261" s="387"/>
      <c r="CN261" s="387"/>
      <c r="CO261" s="387"/>
      <c r="CP261" s="387"/>
      <c r="CQ261" s="387"/>
      <c r="CR261" s="387"/>
      <c r="CS261" s="387"/>
      <c r="CT261" s="387"/>
      <c r="CU261" s="387"/>
      <c r="CV261" s="387"/>
      <c r="CY261" s="334"/>
      <c r="DA261" s="379"/>
      <c r="DB261" s="379"/>
      <c r="DC261" s="379"/>
      <c r="DD261" s="379"/>
      <c r="DF261" s="379"/>
      <c r="DG261" s="379"/>
      <c r="DH261" s="379"/>
      <c r="DI261" s="379"/>
      <c r="DJ261" s="379"/>
      <c r="DK261" s="379"/>
      <c r="DL261" s="379"/>
      <c r="DM261" s="379"/>
      <c r="DN261" s="379"/>
      <c r="DO261" s="379"/>
      <c r="DR261" s="379"/>
      <c r="DS261" s="379"/>
      <c r="DT261" s="379"/>
      <c r="DU261" s="379"/>
      <c r="DW261" s="379"/>
      <c r="DX261" s="379"/>
      <c r="DY261" s="379"/>
      <c r="DZ261" s="379"/>
      <c r="EA261" s="379"/>
      <c r="EC261" s="379"/>
      <c r="ED261" s="379"/>
      <c r="EE261" s="379"/>
      <c r="EF261" s="379"/>
      <c r="EH261" s="379"/>
      <c r="EI261" s="379"/>
      <c r="EJ261" s="379"/>
      <c r="EK261" s="379"/>
      <c r="EM261" s="379"/>
      <c r="EN261" s="379"/>
      <c r="EO261" s="379"/>
      <c r="EP261" s="379"/>
      <c r="ER261" s="379"/>
      <c r="ES261" s="379"/>
      <c r="ET261" s="379"/>
      <c r="EU261" s="379"/>
      <c r="EX261" s="379"/>
      <c r="EY261" s="379"/>
      <c r="EZ261" s="379"/>
      <c r="FA261" s="379"/>
      <c r="FB261" s="379"/>
      <c r="FC261" s="379"/>
      <c r="FD261" s="379"/>
      <c r="FE261" s="379"/>
      <c r="FF261" s="379">
        <f t="shared" si="664"/>
        <v>1</v>
      </c>
      <c r="FG261" s="379"/>
      <c r="FH261" s="379"/>
      <c r="FI261" s="379"/>
      <c r="FJ261" s="379"/>
      <c r="FK261" s="379"/>
      <c r="FL261" s="379"/>
      <c r="FN261" s="379"/>
      <c r="FO261" s="379"/>
      <c r="FP261" s="379"/>
      <c r="FR261" s="336"/>
      <c r="FT261" s="331">
        <f t="shared" si="662"/>
        <v>1983</v>
      </c>
      <c r="FU261" s="379">
        <f t="shared" si="661"/>
        <v>1.30371294155025</v>
      </c>
      <c r="FV261" s="379">
        <f t="shared" si="661"/>
        <v>1.1744835268105869</v>
      </c>
      <c r="FW261" s="379">
        <f t="shared" si="661"/>
        <v>0.91778609820978274</v>
      </c>
      <c r="FX261" s="379">
        <f t="shared" si="661"/>
        <v>0.99518865912384635</v>
      </c>
      <c r="FY261" s="379">
        <f t="shared" si="661"/>
        <v>1</v>
      </c>
      <c r="FZ261" s="379">
        <f t="shared" si="661"/>
        <v>1.2153130279026489</v>
      </c>
    </row>
    <row r="262" spans="1:182" x14ac:dyDescent="0.2">
      <c r="A262" s="373" t="s">
        <v>218</v>
      </c>
      <c r="B262" s="330">
        <f t="shared" si="663"/>
        <v>1953</v>
      </c>
      <c r="D262" s="384"/>
      <c r="E262" s="384"/>
      <c r="F262" s="384"/>
      <c r="G262" s="384"/>
      <c r="H262" s="384"/>
      <c r="J262" s="385"/>
      <c r="K262" s="385"/>
      <c r="L262" s="385"/>
      <c r="M262" s="385"/>
      <c r="N262" s="385"/>
      <c r="W262" s="386"/>
      <c r="X262" s="386"/>
      <c r="Y262" s="386"/>
      <c r="Z262" s="386"/>
      <c r="AA262" s="386"/>
      <c r="AV262" s="402"/>
      <c r="AW262" s="402"/>
      <c r="AX262" s="402"/>
      <c r="AY262" s="402"/>
      <c r="AZ262" s="402"/>
      <c r="BC262" s="379"/>
      <c r="BD262" s="379"/>
      <c r="BE262" s="379"/>
      <c r="BF262" s="379"/>
      <c r="BG262" s="379"/>
      <c r="BH262" s="379"/>
      <c r="BI262" s="379"/>
      <c r="BJ262" s="379"/>
      <c r="BK262" s="379"/>
      <c r="BL262" s="379"/>
      <c r="BM262" s="379"/>
      <c r="BN262" s="379"/>
      <c r="BO262" s="379"/>
      <c r="BP262" s="379"/>
      <c r="BQ262" s="379"/>
      <c r="BR262" s="379"/>
      <c r="BS262" s="379"/>
      <c r="BT262" s="379"/>
      <c r="BU262" s="379"/>
      <c r="BV262" s="387"/>
      <c r="BW262" s="379"/>
      <c r="CL262" s="387"/>
      <c r="CM262" s="387"/>
      <c r="CN262" s="387"/>
      <c r="CO262" s="387"/>
      <c r="CP262" s="387"/>
      <c r="CQ262" s="387"/>
      <c r="CR262" s="387"/>
      <c r="CS262" s="387"/>
      <c r="CT262" s="387"/>
      <c r="CU262" s="387"/>
      <c r="CV262" s="387"/>
      <c r="CY262" s="334"/>
      <c r="DA262" s="379"/>
      <c r="DB262" s="379"/>
      <c r="DC262" s="379"/>
      <c r="DD262" s="379"/>
      <c r="DF262" s="379"/>
      <c r="DG262" s="379"/>
      <c r="DH262" s="379"/>
      <c r="DI262" s="379"/>
      <c r="DJ262" s="379"/>
      <c r="DK262" s="379"/>
      <c r="DL262" s="379"/>
      <c r="DM262" s="379"/>
      <c r="DN262" s="379"/>
      <c r="DO262" s="379"/>
      <c r="DR262" s="379"/>
      <c r="DS262" s="379"/>
      <c r="DT262" s="379"/>
      <c r="DU262" s="379"/>
      <c r="DW262" s="379"/>
      <c r="DX262" s="379"/>
      <c r="DY262" s="379"/>
      <c r="DZ262" s="379"/>
      <c r="EA262" s="379"/>
      <c r="EC262" s="379"/>
      <c r="ED262" s="379"/>
      <c r="EE262" s="379"/>
      <c r="EF262" s="379"/>
      <c r="EH262" s="379"/>
      <c r="EI262" s="379"/>
      <c r="EJ262" s="379"/>
      <c r="EK262" s="379"/>
      <c r="EM262" s="379"/>
      <c r="EN262" s="379"/>
      <c r="EO262" s="379"/>
      <c r="EP262" s="379"/>
      <c r="ER262" s="379"/>
      <c r="ES262" s="379"/>
      <c r="ET262" s="379"/>
      <c r="EU262" s="379"/>
      <c r="EX262" s="379"/>
      <c r="EY262" s="379"/>
      <c r="EZ262" s="379"/>
      <c r="FA262" s="379"/>
      <c r="FB262" s="379"/>
      <c r="FC262" s="379"/>
      <c r="FD262" s="379"/>
      <c r="FE262" s="379"/>
      <c r="FF262" s="379">
        <f t="shared" si="664"/>
        <v>1</v>
      </c>
      <c r="FG262" s="379"/>
      <c r="FH262" s="379"/>
      <c r="FI262" s="379"/>
      <c r="FJ262" s="379"/>
      <c r="FK262" s="379"/>
      <c r="FL262" s="379"/>
      <c r="FN262" s="379"/>
      <c r="FO262" s="379"/>
      <c r="FP262" s="379"/>
      <c r="FR262" s="336"/>
      <c r="FT262" s="331">
        <f t="shared" si="662"/>
        <v>1984</v>
      </c>
      <c r="FU262" s="379">
        <f t="shared" si="661"/>
        <v>1.1597404817125547</v>
      </c>
      <c r="FV262" s="379">
        <f t="shared" si="661"/>
        <v>1.0985036967398207</v>
      </c>
      <c r="FW262" s="379">
        <f t="shared" si="661"/>
        <v>0.97749498174516558</v>
      </c>
      <c r="FX262" s="379">
        <f t="shared" si="661"/>
        <v>0.99702207541847088</v>
      </c>
      <c r="FY262" s="379">
        <f t="shared" si="661"/>
        <v>1</v>
      </c>
      <c r="FZ262" s="379">
        <f t="shared" si="661"/>
        <v>1.0832781497137709</v>
      </c>
    </row>
    <row r="263" spans="1:182" x14ac:dyDescent="0.2">
      <c r="A263" s="373" t="s">
        <v>218</v>
      </c>
      <c r="B263" s="330">
        <f t="shared" si="663"/>
        <v>1954</v>
      </c>
      <c r="D263" s="384"/>
      <c r="E263" s="384"/>
      <c r="F263" s="384"/>
      <c r="G263" s="384"/>
      <c r="H263" s="384"/>
      <c r="J263" s="385"/>
      <c r="K263" s="385"/>
      <c r="L263" s="385"/>
      <c r="M263" s="385"/>
      <c r="N263" s="385"/>
      <c r="W263" s="386"/>
      <c r="X263" s="386"/>
      <c r="Y263" s="386"/>
      <c r="Z263" s="386"/>
      <c r="AA263" s="386"/>
      <c r="AV263" s="402"/>
      <c r="AW263" s="402"/>
      <c r="AX263" s="402"/>
      <c r="AY263" s="402"/>
      <c r="AZ263" s="402"/>
      <c r="BC263" s="379"/>
      <c r="BD263" s="379"/>
      <c r="BE263" s="379"/>
      <c r="BF263" s="379"/>
      <c r="BG263" s="379"/>
      <c r="BH263" s="379"/>
      <c r="BI263" s="379"/>
      <c r="BJ263" s="379"/>
      <c r="BK263" s="379"/>
      <c r="BL263" s="379"/>
      <c r="BM263" s="379"/>
      <c r="BN263" s="379"/>
      <c r="BO263" s="379"/>
      <c r="BP263" s="379"/>
      <c r="BQ263" s="379"/>
      <c r="BR263" s="379"/>
      <c r="BS263" s="379"/>
      <c r="BT263" s="379"/>
      <c r="BU263" s="379"/>
      <c r="BV263" s="387"/>
      <c r="BW263" s="379"/>
      <c r="CL263" s="387"/>
      <c r="CM263" s="387"/>
      <c r="CN263" s="387"/>
      <c r="CO263" s="387"/>
      <c r="CP263" s="387"/>
      <c r="CQ263" s="387"/>
      <c r="CR263" s="387"/>
      <c r="CS263" s="387"/>
      <c r="CT263" s="387"/>
      <c r="CU263" s="387"/>
      <c r="CV263" s="387"/>
      <c r="CY263" s="334"/>
      <c r="DA263" s="379"/>
      <c r="DB263" s="379"/>
      <c r="DC263" s="379"/>
      <c r="DD263" s="379"/>
      <c r="DF263" s="379"/>
      <c r="DG263" s="379"/>
      <c r="DH263" s="379"/>
      <c r="DI263" s="379"/>
      <c r="DJ263" s="379"/>
      <c r="DK263" s="379"/>
      <c r="DL263" s="379"/>
      <c r="DM263" s="379"/>
      <c r="DN263" s="379"/>
      <c r="DO263" s="379"/>
      <c r="DR263" s="379"/>
      <c r="DS263" s="379"/>
      <c r="DT263" s="379"/>
      <c r="DU263" s="379"/>
      <c r="DW263" s="379"/>
      <c r="DX263" s="379"/>
      <c r="DY263" s="379"/>
      <c r="DZ263" s="379"/>
      <c r="EA263" s="379"/>
      <c r="EC263" s="379"/>
      <c r="ED263" s="379"/>
      <c r="EE263" s="379"/>
      <c r="EF263" s="379"/>
      <c r="EH263" s="379"/>
      <c r="EI263" s="379"/>
      <c r="EJ263" s="379"/>
      <c r="EK263" s="379"/>
      <c r="EM263" s="379"/>
      <c r="EN263" s="379"/>
      <c r="EO263" s="379"/>
      <c r="EP263" s="379"/>
      <c r="ER263" s="379"/>
      <c r="ES263" s="379"/>
      <c r="ET263" s="379"/>
      <c r="EU263" s="379"/>
      <c r="EX263" s="379"/>
      <c r="EY263" s="379"/>
      <c r="EZ263" s="379"/>
      <c r="FA263" s="379"/>
      <c r="FB263" s="379"/>
      <c r="FC263" s="379"/>
      <c r="FD263" s="379"/>
      <c r="FE263" s="379"/>
      <c r="FF263" s="379">
        <f t="shared" si="664"/>
        <v>1</v>
      </c>
      <c r="FG263" s="379"/>
      <c r="FH263" s="379"/>
      <c r="FI263" s="379"/>
      <c r="FJ263" s="379"/>
      <c r="FK263" s="379"/>
      <c r="FL263" s="379"/>
      <c r="FN263" s="379"/>
      <c r="FO263" s="379"/>
      <c r="FP263" s="379"/>
      <c r="FR263" s="336"/>
      <c r="FT263" s="331">
        <f t="shared" si="662"/>
        <v>1985</v>
      </c>
      <c r="FU263" s="379">
        <f t="shared" si="661"/>
        <v>1</v>
      </c>
      <c r="FV263" s="379">
        <f t="shared" si="661"/>
        <v>1</v>
      </c>
      <c r="FW263" s="379">
        <f t="shared" si="661"/>
        <v>1</v>
      </c>
      <c r="FX263" s="379">
        <f t="shared" si="661"/>
        <v>1</v>
      </c>
      <c r="FY263" s="379">
        <f t="shared" si="661"/>
        <v>1</v>
      </c>
      <c r="FZ263" s="379">
        <f t="shared" si="661"/>
        <v>1</v>
      </c>
    </row>
    <row r="264" spans="1:182" x14ac:dyDescent="0.2">
      <c r="A264" s="373" t="s">
        <v>218</v>
      </c>
      <c r="B264" s="330">
        <f t="shared" si="663"/>
        <v>1955</v>
      </c>
      <c r="D264" s="384"/>
      <c r="E264" s="384"/>
      <c r="F264" s="384"/>
      <c r="G264" s="384"/>
      <c r="H264" s="384"/>
      <c r="J264" s="385"/>
      <c r="K264" s="385"/>
      <c r="L264" s="385"/>
      <c r="M264" s="385"/>
      <c r="N264" s="385"/>
      <c r="W264" s="386"/>
      <c r="X264" s="386"/>
      <c r="Y264" s="386"/>
      <c r="Z264" s="386"/>
      <c r="AA264" s="386"/>
      <c r="AV264" s="402"/>
      <c r="AW264" s="402"/>
      <c r="AX264" s="402"/>
      <c r="AY264" s="402"/>
      <c r="AZ264" s="402"/>
      <c r="BC264" s="379"/>
      <c r="BD264" s="379"/>
      <c r="BE264" s="379"/>
      <c r="BF264" s="379"/>
      <c r="BG264" s="379"/>
      <c r="BH264" s="379"/>
      <c r="BI264" s="379"/>
      <c r="BJ264" s="379"/>
      <c r="BK264" s="379"/>
      <c r="BL264" s="379"/>
      <c r="BM264" s="379"/>
      <c r="BN264" s="379"/>
      <c r="BO264" s="379"/>
      <c r="BP264" s="379"/>
      <c r="BQ264" s="379"/>
      <c r="BR264" s="379"/>
      <c r="BS264" s="379"/>
      <c r="BT264" s="379"/>
      <c r="BU264" s="379"/>
      <c r="BV264" s="387"/>
      <c r="BW264" s="379"/>
      <c r="CL264" s="387"/>
      <c r="CM264" s="387"/>
      <c r="CN264" s="387"/>
      <c r="CO264" s="387"/>
      <c r="CP264" s="387"/>
      <c r="CQ264" s="387"/>
      <c r="CR264" s="387"/>
      <c r="CS264" s="387"/>
      <c r="CT264" s="387"/>
      <c r="CU264" s="387"/>
      <c r="CV264" s="387"/>
      <c r="CY264" s="334"/>
      <c r="DA264" s="379"/>
      <c r="DB264" s="379"/>
      <c r="DC264" s="379"/>
      <c r="DD264" s="379"/>
      <c r="DF264" s="379"/>
      <c r="DG264" s="379"/>
      <c r="DH264" s="379"/>
      <c r="DI264" s="379"/>
      <c r="DJ264" s="379"/>
      <c r="DK264" s="379"/>
      <c r="DL264" s="379"/>
      <c r="DM264" s="379"/>
      <c r="DN264" s="379"/>
      <c r="DO264" s="379"/>
      <c r="DR264" s="379"/>
      <c r="DS264" s="379"/>
      <c r="DT264" s="379"/>
      <c r="DU264" s="379"/>
      <c r="DW264" s="379"/>
      <c r="DX264" s="379"/>
      <c r="DY264" s="379"/>
      <c r="DZ264" s="379"/>
      <c r="EA264" s="379"/>
      <c r="EC264" s="379"/>
      <c r="ED264" s="379"/>
      <c r="EE264" s="379"/>
      <c r="EF264" s="379"/>
      <c r="EH264" s="379"/>
      <c r="EI264" s="379"/>
      <c r="EJ264" s="379"/>
      <c r="EK264" s="379"/>
      <c r="EM264" s="379"/>
      <c r="EN264" s="379"/>
      <c r="EO264" s="379"/>
      <c r="EP264" s="379"/>
      <c r="ER264" s="379"/>
      <c r="ES264" s="379"/>
      <c r="ET264" s="379"/>
      <c r="EU264" s="379"/>
      <c r="EX264" s="379"/>
      <c r="EY264" s="379"/>
      <c r="EZ264" s="379"/>
      <c r="FA264" s="379"/>
      <c r="FB264" s="379"/>
      <c r="FC264" s="379"/>
      <c r="FD264" s="379"/>
      <c r="FE264" s="379"/>
      <c r="FF264" s="379">
        <f t="shared" si="664"/>
        <v>1</v>
      </c>
      <c r="FG264" s="379"/>
      <c r="FH264" s="379"/>
      <c r="FI264" s="379"/>
      <c r="FJ264" s="379"/>
      <c r="FK264" s="379"/>
      <c r="FL264" s="379"/>
      <c r="FN264" s="379"/>
      <c r="FO264" s="379"/>
      <c r="FP264" s="379"/>
      <c r="FR264" s="336"/>
      <c r="FT264" s="331">
        <f t="shared" si="662"/>
        <v>1986</v>
      </c>
      <c r="FU264" s="379">
        <f t="shared" si="661"/>
        <v>0.90554665294713166</v>
      </c>
      <c r="FV264" s="379">
        <f t="shared" si="661"/>
        <v>0.93641219833410305</v>
      </c>
      <c r="FW264" s="379">
        <f t="shared" si="661"/>
        <v>0.9745321670085082</v>
      </c>
      <c r="FX264" s="379">
        <f t="shared" si="661"/>
        <v>1.0246810943629419</v>
      </c>
      <c r="FY264" s="379">
        <f t="shared" si="661"/>
        <v>1</v>
      </c>
      <c r="FZ264" s="379">
        <f t="shared" si="661"/>
        <v>0.96840910727628471</v>
      </c>
    </row>
    <row r="265" spans="1:182" x14ac:dyDescent="0.2">
      <c r="A265" s="373" t="s">
        <v>218</v>
      </c>
      <c r="B265" s="330">
        <f t="shared" si="663"/>
        <v>1956</v>
      </c>
      <c r="D265" s="384"/>
      <c r="E265" s="384"/>
      <c r="F265" s="384"/>
      <c r="G265" s="384"/>
      <c r="H265" s="384"/>
      <c r="J265" s="385"/>
      <c r="K265" s="385"/>
      <c r="L265" s="385"/>
      <c r="M265" s="385"/>
      <c r="N265" s="385"/>
      <c r="W265" s="386"/>
      <c r="X265" s="386"/>
      <c r="Y265" s="386"/>
      <c r="Z265" s="386"/>
      <c r="AA265" s="386"/>
      <c r="AV265" s="402"/>
      <c r="AW265" s="402"/>
      <c r="AX265" s="402"/>
      <c r="AY265" s="402"/>
      <c r="AZ265" s="402"/>
      <c r="BC265" s="379"/>
      <c r="BD265" s="379"/>
      <c r="BE265" s="379"/>
      <c r="BF265" s="379"/>
      <c r="BG265" s="379"/>
      <c r="BH265" s="379"/>
      <c r="BI265" s="379"/>
      <c r="BJ265" s="379"/>
      <c r="BK265" s="379"/>
      <c r="BL265" s="379"/>
      <c r="BM265" s="379"/>
      <c r="BN265" s="379"/>
      <c r="BO265" s="379"/>
      <c r="BP265" s="379"/>
      <c r="BQ265" s="379"/>
      <c r="BR265" s="379"/>
      <c r="BS265" s="379"/>
      <c r="BT265" s="379"/>
      <c r="BU265" s="379"/>
      <c r="BV265" s="387"/>
      <c r="BW265" s="379"/>
      <c r="CL265" s="387"/>
      <c r="CM265" s="387"/>
      <c r="CN265" s="387"/>
      <c r="CO265" s="387"/>
      <c r="CP265" s="387"/>
      <c r="CQ265" s="387"/>
      <c r="CR265" s="387"/>
      <c r="CS265" s="387"/>
      <c r="CT265" s="387"/>
      <c r="CU265" s="387"/>
      <c r="CV265" s="387"/>
      <c r="CY265" s="334"/>
      <c r="DA265" s="379"/>
      <c r="DB265" s="379"/>
      <c r="DC265" s="379"/>
      <c r="DD265" s="379"/>
      <c r="DF265" s="379"/>
      <c r="DG265" s="379"/>
      <c r="DH265" s="379"/>
      <c r="DI265" s="379"/>
      <c r="DJ265" s="379"/>
      <c r="DK265" s="379"/>
      <c r="DL265" s="379"/>
      <c r="DM265" s="379"/>
      <c r="DN265" s="379"/>
      <c r="DO265" s="379"/>
      <c r="DR265" s="379"/>
      <c r="DS265" s="379"/>
      <c r="DT265" s="379"/>
      <c r="DU265" s="379"/>
      <c r="DW265" s="379"/>
      <c r="DX265" s="379"/>
      <c r="DY265" s="379"/>
      <c r="DZ265" s="379"/>
      <c r="EA265" s="379"/>
      <c r="EC265" s="379"/>
      <c r="ED265" s="379"/>
      <c r="EE265" s="379"/>
      <c r="EF265" s="379"/>
      <c r="EH265" s="379"/>
      <c r="EI265" s="379"/>
      <c r="EJ265" s="379"/>
      <c r="EK265" s="379"/>
      <c r="EM265" s="379"/>
      <c r="EN265" s="379"/>
      <c r="EO265" s="379"/>
      <c r="EP265" s="379"/>
      <c r="ER265" s="379"/>
      <c r="ES265" s="379"/>
      <c r="ET265" s="379"/>
      <c r="EU265" s="379"/>
      <c r="EX265" s="379"/>
      <c r="EY265" s="379"/>
      <c r="EZ265" s="379"/>
      <c r="FA265" s="379"/>
      <c r="FB265" s="379"/>
      <c r="FC265" s="379"/>
      <c r="FD265" s="379"/>
      <c r="FE265" s="379"/>
      <c r="FF265" s="379">
        <f t="shared" si="664"/>
        <v>1</v>
      </c>
      <c r="FG265" s="379"/>
      <c r="FH265" s="379"/>
      <c r="FI265" s="379"/>
      <c r="FJ265" s="379"/>
      <c r="FK265" s="379"/>
      <c r="FL265" s="379"/>
      <c r="FN265" s="379"/>
      <c r="FO265" s="379"/>
      <c r="FP265" s="379"/>
      <c r="FR265" s="336"/>
      <c r="FT265" s="331">
        <f t="shared" si="662"/>
        <v>1987</v>
      </c>
      <c r="FU265" s="379">
        <f t="shared" si="661"/>
        <v>0.85365056223737334</v>
      </c>
      <c r="FV265" s="379">
        <f t="shared" si="661"/>
        <v>0.94285140380871624</v>
      </c>
      <c r="FW265" s="379">
        <f t="shared" si="661"/>
        <v>0.96405869975516489</v>
      </c>
      <c r="FX265" s="379">
        <f t="shared" si="661"/>
        <v>1.0244582285916382</v>
      </c>
      <c r="FY265" s="379">
        <f t="shared" si="661"/>
        <v>1</v>
      </c>
      <c r="FZ265" s="379">
        <f t="shared" si="661"/>
        <v>0.91672514842169883</v>
      </c>
    </row>
    <row r="266" spans="1:182" x14ac:dyDescent="0.2">
      <c r="A266" s="373" t="s">
        <v>218</v>
      </c>
      <c r="B266" s="330">
        <f t="shared" si="663"/>
        <v>1957</v>
      </c>
      <c r="D266" s="384"/>
      <c r="E266" s="384"/>
      <c r="F266" s="384"/>
      <c r="G266" s="384"/>
      <c r="H266" s="384"/>
      <c r="J266" s="385"/>
      <c r="K266" s="385"/>
      <c r="L266" s="385"/>
      <c r="M266" s="385"/>
      <c r="N266" s="385"/>
      <c r="W266" s="386"/>
      <c r="X266" s="386"/>
      <c r="Y266" s="386"/>
      <c r="Z266" s="386"/>
      <c r="AA266" s="386"/>
      <c r="AV266" s="402"/>
      <c r="AW266" s="402"/>
      <c r="AX266" s="402"/>
      <c r="AY266" s="402"/>
      <c r="AZ266" s="402"/>
      <c r="BC266" s="379"/>
      <c r="BD266" s="379"/>
      <c r="BE266" s="379"/>
      <c r="BF266" s="379"/>
      <c r="BG266" s="379"/>
      <c r="BH266" s="379"/>
      <c r="BI266" s="379"/>
      <c r="BJ266" s="379"/>
      <c r="BK266" s="379"/>
      <c r="BL266" s="379"/>
      <c r="BM266" s="379"/>
      <c r="BN266" s="379"/>
      <c r="BO266" s="379"/>
      <c r="BP266" s="379"/>
      <c r="BQ266" s="379"/>
      <c r="BR266" s="379"/>
      <c r="BS266" s="379"/>
      <c r="BT266" s="379"/>
      <c r="BU266" s="379"/>
      <c r="BV266" s="387"/>
      <c r="BW266" s="379"/>
      <c r="CL266" s="387"/>
      <c r="CM266" s="387"/>
      <c r="CN266" s="387"/>
      <c r="CO266" s="387"/>
      <c r="CP266" s="387"/>
      <c r="CQ266" s="387"/>
      <c r="CR266" s="387"/>
      <c r="CS266" s="387"/>
      <c r="CT266" s="387"/>
      <c r="CU266" s="387"/>
      <c r="CV266" s="387"/>
      <c r="CY266" s="334"/>
      <c r="DA266" s="379"/>
      <c r="DB266" s="379"/>
      <c r="DC266" s="379"/>
      <c r="DD266" s="379"/>
      <c r="DF266" s="379"/>
      <c r="DG266" s="379"/>
      <c r="DH266" s="379"/>
      <c r="DI266" s="379"/>
      <c r="DJ266" s="379"/>
      <c r="DK266" s="379"/>
      <c r="DL266" s="379"/>
      <c r="DM266" s="379"/>
      <c r="DN266" s="379"/>
      <c r="DO266" s="379"/>
      <c r="DR266" s="379"/>
      <c r="DS266" s="379"/>
      <c r="DT266" s="379"/>
      <c r="DU266" s="379"/>
      <c r="DW266" s="379"/>
      <c r="DX266" s="379"/>
      <c r="DY266" s="379"/>
      <c r="DZ266" s="379"/>
      <c r="EA266" s="379"/>
      <c r="EC266" s="379"/>
      <c r="ED266" s="379"/>
      <c r="EE266" s="379"/>
      <c r="EF266" s="379"/>
      <c r="EH266" s="379"/>
      <c r="EI266" s="379"/>
      <c r="EJ266" s="379"/>
      <c r="EK266" s="379"/>
      <c r="EM266" s="379"/>
      <c r="EN266" s="379"/>
      <c r="EO266" s="379"/>
      <c r="EP266" s="379"/>
      <c r="ER266" s="379"/>
      <c r="ES266" s="379"/>
      <c r="ET266" s="379"/>
      <c r="EU266" s="379"/>
      <c r="EX266" s="379"/>
      <c r="EY266" s="379"/>
      <c r="EZ266" s="379"/>
      <c r="FA266" s="379"/>
      <c r="FB266" s="379"/>
      <c r="FC266" s="379"/>
      <c r="FD266" s="379"/>
      <c r="FE266" s="379"/>
      <c r="FF266" s="379">
        <f t="shared" si="664"/>
        <v>1</v>
      </c>
      <c r="FG266" s="379"/>
      <c r="FH266" s="379"/>
      <c r="FI266" s="379"/>
      <c r="FJ266" s="379"/>
      <c r="FK266" s="379"/>
      <c r="FL266" s="379"/>
      <c r="FN266" s="379"/>
      <c r="FO266" s="379"/>
      <c r="FP266" s="379"/>
      <c r="FR266" s="336"/>
      <c r="FT266" s="331">
        <f t="shared" si="662"/>
        <v>1988</v>
      </c>
      <c r="FU266" s="379">
        <f t="shared" si="661"/>
        <v>0.8450303751592747</v>
      </c>
      <c r="FV266" s="379">
        <f t="shared" si="661"/>
        <v>0.93948731341187985</v>
      </c>
      <c r="FW266" s="379">
        <f t="shared" si="661"/>
        <v>0.95023955946847194</v>
      </c>
      <c r="FX266" s="379">
        <f t="shared" si="661"/>
        <v>1.0282741516483789</v>
      </c>
      <c r="FY266" s="379">
        <f t="shared" si="661"/>
        <v>1</v>
      </c>
      <c r="FZ266" s="379">
        <f t="shared" si="661"/>
        <v>0.92053302730221598</v>
      </c>
    </row>
    <row r="267" spans="1:182" x14ac:dyDescent="0.2">
      <c r="A267" s="373" t="s">
        <v>218</v>
      </c>
      <c r="B267" s="330">
        <f t="shared" si="663"/>
        <v>1958</v>
      </c>
      <c r="D267" s="384"/>
      <c r="E267" s="384"/>
      <c r="F267" s="384"/>
      <c r="G267" s="384"/>
      <c r="H267" s="384"/>
      <c r="J267" s="385"/>
      <c r="K267" s="385"/>
      <c r="L267" s="385"/>
      <c r="M267" s="385"/>
      <c r="N267" s="385"/>
      <c r="W267" s="386"/>
      <c r="X267" s="386"/>
      <c r="Y267" s="386"/>
      <c r="Z267" s="386"/>
      <c r="AA267" s="386"/>
      <c r="AV267" s="402"/>
      <c r="AW267" s="402"/>
      <c r="AX267" s="402"/>
      <c r="AY267" s="402"/>
      <c r="AZ267" s="402"/>
      <c r="BC267" s="379"/>
      <c r="BD267" s="379"/>
      <c r="BE267" s="379"/>
      <c r="BF267" s="379"/>
      <c r="BG267" s="379"/>
      <c r="BH267" s="379"/>
      <c r="BI267" s="379"/>
      <c r="BJ267" s="379"/>
      <c r="BK267" s="379"/>
      <c r="BL267" s="379"/>
      <c r="BM267" s="379"/>
      <c r="BN267" s="379"/>
      <c r="BO267" s="379"/>
      <c r="BP267" s="379"/>
      <c r="BQ267" s="379"/>
      <c r="BR267" s="379"/>
      <c r="BS267" s="379"/>
      <c r="BT267" s="379"/>
      <c r="BU267" s="379"/>
      <c r="BV267" s="387"/>
      <c r="BW267" s="379"/>
      <c r="CL267" s="387"/>
      <c r="CM267" s="387"/>
      <c r="CN267" s="387"/>
      <c r="CO267" s="387"/>
      <c r="CP267" s="387"/>
      <c r="CQ267" s="387"/>
      <c r="CR267" s="387"/>
      <c r="CS267" s="387"/>
      <c r="CT267" s="387"/>
      <c r="CU267" s="387"/>
      <c r="CV267" s="387"/>
      <c r="CY267" s="334"/>
      <c r="DA267" s="379"/>
      <c r="DB267" s="379"/>
      <c r="DC267" s="379"/>
      <c r="DD267" s="379"/>
      <c r="DF267" s="379"/>
      <c r="DG267" s="379"/>
      <c r="DH267" s="379"/>
      <c r="DI267" s="379"/>
      <c r="DJ267" s="379"/>
      <c r="DK267" s="379"/>
      <c r="DL267" s="379"/>
      <c r="DM267" s="379"/>
      <c r="DN267" s="379"/>
      <c r="DO267" s="379"/>
      <c r="DR267" s="379"/>
      <c r="DS267" s="379"/>
      <c r="DT267" s="379"/>
      <c r="DU267" s="379"/>
      <c r="DW267" s="379"/>
      <c r="DX267" s="379"/>
      <c r="DY267" s="379"/>
      <c r="DZ267" s="379"/>
      <c r="EA267" s="379"/>
      <c r="EC267" s="379"/>
      <c r="ED267" s="379"/>
      <c r="EE267" s="379"/>
      <c r="EF267" s="379"/>
      <c r="EH267" s="379"/>
      <c r="EI267" s="379"/>
      <c r="EJ267" s="379"/>
      <c r="EK267" s="379"/>
      <c r="EM267" s="379"/>
      <c r="EN267" s="379"/>
      <c r="EO267" s="379"/>
      <c r="EP267" s="379"/>
      <c r="ER267" s="379"/>
      <c r="ES267" s="379"/>
      <c r="ET267" s="379"/>
      <c r="EU267" s="379"/>
      <c r="EX267" s="379"/>
      <c r="EY267" s="379"/>
      <c r="EZ267" s="379"/>
      <c r="FA267" s="379"/>
      <c r="FB267" s="379"/>
      <c r="FC267" s="379"/>
      <c r="FD267" s="379"/>
      <c r="FE267" s="379"/>
      <c r="FF267" s="379">
        <f t="shared" si="664"/>
        <v>1</v>
      </c>
      <c r="FG267" s="379"/>
      <c r="FH267" s="379"/>
      <c r="FI267" s="379"/>
      <c r="FJ267" s="379"/>
      <c r="FK267" s="379"/>
      <c r="FL267" s="379"/>
      <c r="FN267" s="379"/>
      <c r="FO267" s="379"/>
      <c r="FP267" s="379"/>
      <c r="FR267" s="336"/>
      <c r="FT267" s="331">
        <f t="shared" si="662"/>
        <v>1989</v>
      </c>
      <c r="FU267" s="379">
        <f t="shared" si="661"/>
        <v>0.80618346339386227</v>
      </c>
      <c r="FV267" s="379">
        <f t="shared" si="661"/>
        <v>0.91722161702517313</v>
      </c>
      <c r="FW267" s="379">
        <f t="shared" si="661"/>
        <v>0.9605028601355885</v>
      </c>
      <c r="FX267" s="379">
        <f t="shared" si="661"/>
        <v>1.0347420860718499</v>
      </c>
      <c r="FY267" s="379">
        <f t="shared" si="661"/>
        <v>1</v>
      </c>
      <c r="FZ267" s="379">
        <f t="shared" si="661"/>
        <v>0.88435946448665748</v>
      </c>
    </row>
    <row r="268" spans="1:182" x14ac:dyDescent="0.2">
      <c r="A268" s="373" t="s">
        <v>218</v>
      </c>
      <c r="B268" s="330">
        <f t="shared" si="663"/>
        <v>1959</v>
      </c>
      <c r="D268" s="384"/>
      <c r="E268" s="384"/>
      <c r="F268" s="384"/>
      <c r="G268" s="384"/>
      <c r="H268" s="384"/>
      <c r="J268" s="385"/>
      <c r="K268" s="385"/>
      <c r="L268" s="385"/>
      <c r="M268" s="385"/>
      <c r="N268" s="385"/>
      <c r="W268" s="386"/>
      <c r="X268" s="386"/>
      <c r="Y268" s="386"/>
      <c r="Z268" s="386"/>
      <c r="AA268" s="386"/>
      <c r="AV268" s="402"/>
      <c r="AW268" s="402"/>
      <c r="AX268" s="402"/>
      <c r="AY268" s="402"/>
      <c r="AZ268" s="402"/>
      <c r="BC268" s="379"/>
      <c r="BD268" s="379"/>
      <c r="BE268" s="379"/>
      <c r="BF268" s="379"/>
      <c r="BG268" s="379"/>
      <c r="BH268" s="379"/>
      <c r="BI268" s="379"/>
      <c r="BJ268" s="379"/>
      <c r="BK268" s="379"/>
      <c r="BL268" s="379"/>
      <c r="BM268" s="379"/>
      <c r="BN268" s="379"/>
      <c r="BO268" s="379"/>
      <c r="BP268" s="379"/>
      <c r="BQ268" s="379"/>
      <c r="BR268" s="379"/>
      <c r="BS268" s="379"/>
      <c r="BT268" s="379"/>
      <c r="BU268" s="379"/>
      <c r="BV268" s="387"/>
      <c r="BW268" s="379"/>
      <c r="CL268" s="387"/>
      <c r="CM268" s="387"/>
      <c r="CN268" s="387"/>
      <c r="CO268" s="387"/>
      <c r="CP268" s="387"/>
      <c r="CQ268" s="387"/>
      <c r="CR268" s="387"/>
      <c r="CS268" s="387"/>
      <c r="CT268" s="387"/>
      <c r="CU268" s="387"/>
      <c r="CV268" s="387"/>
      <c r="CY268" s="334"/>
      <c r="DA268" s="379"/>
      <c r="DB268" s="379"/>
      <c r="DC268" s="379"/>
      <c r="DD268" s="379"/>
      <c r="DF268" s="379"/>
      <c r="DG268" s="379"/>
      <c r="DH268" s="379"/>
      <c r="DI268" s="379"/>
      <c r="DJ268" s="379"/>
      <c r="DK268" s="379"/>
      <c r="DL268" s="379"/>
      <c r="DM268" s="379"/>
      <c r="DN268" s="379"/>
      <c r="DO268" s="379"/>
      <c r="DR268" s="379"/>
      <c r="DS268" s="379"/>
      <c r="DT268" s="379"/>
      <c r="DU268" s="379"/>
      <c r="DW268" s="379"/>
      <c r="DX268" s="379"/>
      <c r="DY268" s="379"/>
      <c r="DZ268" s="379"/>
      <c r="EA268" s="379"/>
      <c r="EC268" s="379"/>
      <c r="ED268" s="379"/>
      <c r="EE268" s="379"/>
      <c r="EF268" s="379"/>
      <c r="EH268" s="379"/>
      <c r="EI268" s="379"/>
      <c r="EJ268" s="379"/>
      <c r="EK268" s="379"/>
      <c r="EM268" s="379"/>
      <c r="EN268" s="379"/>
      <c r="EO268" s="379"/>
      <c r="EP268" s="379"/>
      <c r="ER268" s="379"/>
      <c r="ES268" s="379"/>
      <c r="ET268" s="379"/>
      <c r="EU268" s="379"/>
      <c r="EX268" s="379"/>
      <c r="EY268" s="379"/>
      <c r="EZ268" s="379"/>
      <c r="FA268" s="379"/>
      <c r="FB268" s="379"/>
      <c r="FC268" s="379"/>
      <c r="FD268" s="379"/>
      <c r="FE268" s="379"/>
      <c r="FF268" s="379">
        <f t="shared" si="664"/>
        <v>1</v>
      </c>
      <c r="FG268" s="379"/>
      <c r="FH268" s="379"/>
      <c r="FI268" s="379"/>
      <c r="FJ268" s="379"/>
      <c r="FK268" s="379"/>
      <c r="FL268" s="379"/>
      <c r="FN268" s="379"/>
      <c r="FO268" s="379"/>
      <c r="FP268" s="379"/>
      <c r="FR268" s="336"/>
      <c r="FT268" s="331">
        <f t="shared" si="662"/>
        <v>1990</v>
      </c>
      <c r="FU268" s="379">
        <f t="shared" si="661"/>
        <v>0.78768509188307279</v>
      </c>
      <c r="FV268" s="379">
        <f t="shared" si="661"/>
        <v>0.91989132049197275</v>
      </c>
      <c r="FW268" s="379">
        <f t="shared" si="661"/>
        <v>0.98282902311930298</v>
      </c>
      <c r="FX268" s="379">
        <f t="shared" si="661"/>
        <v>1.0331344103268001</v>
      </c>
      <c r="FY268" s="379">
        <f t="shared" si="661"/>
        <v>1</v>
      </c>
      <c r="FZ268" s="379">
        <f t="shared" si="661"/>
        <v>0.84329845608172527</v>
      </c>
    </row>
    <row r="269" spans="1:182" x14ac:dyDescent="0.2">
      <c r="A269" s="373" t="s">
        <v>218</v>
      </c>
      <c r="B269" s="330">
        <f t="shared" si="663"/>
        <v>1960</v>
      </c>
      <c r="D269" s="384"/>
      <c r="E269" s="384"/>
      <c r="F269" s="384"/>
      <c r="G269" s="384"/>
      <c r="H269" s="384"/>
      <c r="J269" s="385"/>
      <c r="K269" s="385"/>
      <c r="L269" s="385"/>
      <c r="M269" s="385"/>
      <c r="N269" s="385"/>
      <c r="W269" s="386"/>
      <c r="X269" s="386"/>
      <c r="Y269" s="386"/>
      <c r="Z269" s="386"/>
      <c r="AA269" s="386"/>
      <c r="AV269" s="402"/>
      <c r="AW269" s="402"/>
      <c r="AX269" s="402"/>
      <c r="AY269" s="402"/>
      <c r="AZ269" s="402"/>
      <c r="BC269" s="379"/>
      <c r="BD269" s="379"/>
      <c r="BE269" s="379"/>
      <c r="BF269" s="379"/>
      <c r="BG269" s="379"/>
      <c r="BH269" s="379"/>
      <c r="BI269" s="379"/>
      <c r="BJ269" s="379"/>
      <c r="BK269" s="379"/>
      <c r="BL269" s="379"/>
      <c r="BM269" s="379"/>
      <c r="BN269" s="379"/>
      <c r="BO269" s="379"/>
      <c r="BP269" s="379"/>
      <c r="BQ269" s="379"/>
      <c r="BR269" s="379"/>
      <c r="BS269" s="379"/>
      <c r="BT269" s="379"/>
      <c r="BU269" s="379"/>
      <c r="BV269" s="387"/>
      <c r="BW269" s="379"/>
      <c r="CL269" s="387"/>
      <c r="CM269" s="387"/>
      <c r="CN269" s="387"/>
      <c r="CO269" s="387"/>
      <c r="CP269" s="387"/>
      <c r="CQ269" s="387"/>
      <c r="CR269" s="387"/>
      <c r="CS269" s="387"/>
      <c r="CT269" s="387"/>
      <c r="CU269" s="387"/>
      <c r="CV269" s="387"/>
      <c r="CY269" s="334"/>
      <c r="DA269" s="379"/>
      <c r="DB269" s="379"/>
      <c r="DC269" s="379"/>
      <c r="DD269" s="379"/>
      <c r="DF269" s="379"/>
      <c r="DG269" s="379"/>
      <c r="DH269" s="379"/>
      <c r="DI269" s="379"/>
      <c r="DJ269" s="379"/>
      <c r="DK269" s="379"/>
      <c r="DL269" s="379"/>
      <c r="DM269" s="379"/>
      <c r="DN269" s="379"/>
      <c r="DO269" s="379"/>
      <c r="DR269" s="379"/>
      <c r="DS269" s="379"/>
      <c r="DT269" s="379"/>
      <c r="DU269" s="379"/>
      <c r="DW269" s="379"/>
      <c r="DX269" s="379"/>
      <c r="DY269" s="379"/>
      <c r="DZ269" s="379"/>
      <c r="EA269" s="379"/>
      <c r="EC269" s="379"/>
      <c r="ED269" s="379"/>
      <c r="EE269" s="379"/>
      <c r="EF269" s="379"/>
      <c r="EH269" s="379"/>
      <c r="EI269" s="379"/>
      <c r="EJ269" s="379"/>
      <c r="EK269" s="379"/>
      <c r="EM269" s="379"/>
      <c r="EN269" s="379"/>
      <c r="EO269" s="379"/>
      <c r="EP269" s="379"/>
      <c r="ER269" s="379"/>
      <c r="ES269" s="379"/>
      <c r="ET269" s="379"/>
      <c r="EU269" s="379"/>
      <c r="EX269" s="379"/>
      <c r="EY269" s="379"/>
      <c r="EZ269" s="379"/>
      <c r="FA269" s="379"/>
      <c r="FB269" s="379"/>
      <c r="FC269" s="379"/>
      <c r="FD269" s="379"/>
      <c r="FE269" s="379"/>
      <c r="FF269" s="379">
        <f t="shared" si="664"/>
        <v>1</v>
      </c>
      <c r="FG269" s="379"/>
      <c r="FH269" s="379"/>
      <c r="FI269" s="379"/>
      <c r="FJ269" s="379"/>
      <c r="FK269" s="379"/>
      <c r="FL269" s="379"/>
      <c r="FN269" s="379"/>
      <c r="FO269" s="379"/>
      <c r="FP269" s="379"/>
      <c r="FR269" s="336"/>
      <c r="FT269" s="331">
        <f t="shared" si="662"/>
        <v>1991</v>
      </c>
      <c r="FU269" s="379">
        <f t="shared" si="661"/>
        <v>0.76953847295559119</v>
      </c>
      <c r="FV269" s="379">
        <f t="shared" si="661"/>
        <v>0.9153782002536901</v>
      </c>
      <c r="FW269" s="379">
        <f t="shared" si="661"/>
        <v>1.0162897645170881</v>
      </c>
      <c r="FX269" s="379">
        <f t="shared" si="661"/>
        <v>1.0362060177002024</v>
      </c>
      <c r="FY269" s="379">
        <f t="shared" si="661"/>
        <v>1</v>
      </c>
      <c r="FZ269" s="379">
        <f t="shared" si="661"/>
        <v>0.79829996453426444</v>
      </c>
    </row>
    <row r="270" spans="1:182" x14ac:dyDescent="0.2">
      <c r="A270" s="373" t="s">
        <v>218</v>
      </c>
      <c r="B270" s="330">
        <f t="shared" si="663"/>
        <v>1961</v>
      </c>
      <c r="D270" s="384"/>
      <c r="E270" s="384"/>
      <c r="F270" s="384"/>
      <c r="G270" s="384"/>
      <c r="H270" s="384"/>
      <c r="J270" s="385"/>
      <c r="K270" s="385"/>
      <c r="L270" s="385"/>
      <c r="M270" s="385"/>
      <c r="N270" s="385"/>
      <c r="W270" s="386"/>
      <c r="X270" s="386"/>
      <c r="Y270" s="386"/>
      <c r="Z270" s="386"/>
      <c r="AA270" s="386"/>
      <c r="AV270" s="402"/>
      <c r="AW270" s="402"/>
      <c r="AX270" s="402"/>
      <c r="AY270" s="402"/>
      <c r="AZ270" s="402"/>
      <c r="BC270" s="379"/>
      <c r="BD270" s="379"/>
      <c r="BE270" s="379"/>
      <c r="BF270" s="379"/>
      <c r="BG270" s="379"/>
      <c r="BH270" s="379"/>
      <c r="BI270" s="379"/>
      <c r="BJ270" s="379"/>
      <c r="BK270" s="379"/>
      <c r="BL270" s="379"/>
      <c r="BM270" s="379"/>
      <c r="BN270" s="379"/>
      <c r="BO270" s="379"/>
      <c r="BP270" s="379"/>
      <c r="BQ270" s="379"/>
      <c r="BR270" s="379"/>
      <c r="BS270" s="379"/>
      <c r="BT270" s="379"/>
      <c r="BU270" s="379"/>
      <c r="BV270" s="387"/>
      <c r="BW270" s="379"/>
      <c r="CL270" s="387"/>
      <c r="CM270" s="387"/>
      <c r="CN270" s="387"/>
      <c r="CO270" s="387"/>
      <c r="CP270" s="387"/>
      <c r="CQ270" s="387"/>
      <c r="CR270" s="387"/>
      <c r="CS270" s="387"/>
      <c r="CT270" s="387"/>
      <c r="CU270" s="387"/>
      <c r="CV270" s="387"/>
      <c r="CY270" s="334"/>
      <c r="DA270" s="379"/>
      <c r="DB270" s="379"/>
      <c r="DC270" s="379"/>
      <c r="DD270" s="379"/>
      <c r="DF270" s="379"/>
      <c r="DG270" s="379"/>
      <c r="DH270" s="379"/>
      <c r="DI270" s="379"/>
      <c r="DJ270" s="379"/>
      <c r="DK270" s="379"/>
      <c r="DL270" s="379"/>
      <c r="DM270" s="379"/>
      <c r="DN270" s="379"/>
      <c r="DO270" s="379"/>
      <c r="DR270" s="379"/>
      <c r="DS270" s="379"/>
      <c r="DT270" s="379"/>
      <c r="DU270" s="379"/>
      <c r="DW270" s="379"/>
      <c r="DX270" s="379"/>
      <c r="DY270" s="379"/>
      <c r="DZ270" s="379"/>
      <c r="EA270" s="379"/>
      <c r="EC270" s="379"/>
      <c r="ED270" s="379"/>
      <c r="EE270" s="379"/>
      <c r="EF270" s="379"/>
      <c r="EH270" s="379"/>
      <c r="EI270" s="379"/>
      <c r="EJ270" s="379"/>
      <c r="EK270" s="379"/>
      <c r="EM270" s="379"/>
      <c r="EN270" s="379"/>
      <c r="EO270" s="379"/>
      <c r="EP270" s="379"/>
      <c r="ER270" s="379"/>
      <c r="ES270" s="379"/>
      <c r="ET270" s="379"/>
      <c r="EU270" s="379"/>
      <c r="EX270" s="379"/>
      <c r="EY270" s="379"/>
      <c r="EZ270" s="379"/>
      <c r="FA270" s="379"/>
      <c r="FB270" s="379"/>
      <c r="FC270" s="379"/>
      <c r="FD270" s="379"/>
      <c r="FE270" s="379"/>
      <c r="FF270" s="379">
        <f t="shared" si="664"/>
        <v>1</v>
      </c>
      <c r="FG270" s="379"/>
      <c r="FH270" s="379"/>
      <c r="FI270" s="379"/>
      <c r="FJ270" s="379"/>
      <c r="FK270" s="379"/>
      <c r="FL270" s="379"/>
      <c r="FN270" s="379"/>
      <c r="FO270" s="379"/>
      <c r="FP270" s="379"/>
      <c r="FR270" s="336"/>
      <c r="FT270" s="331">
        <f t="shared" si="662"/>
        <v>1992</v>
      </c>
      <c r="FU270" s="379">
        <f t="shared" si="661"/>
        <v>0.74248014893221426</v>
      </c>
      <c r="FV270" s="379">
        <f t="shared" si="661"/>
        <v>0.89169490564646836</v>
      </c>
      <c r="FW270" s="379">
        <f t="shared" si="661"/>
        <v>1.0248089849713264</v>
      </c>
      <c r="FX270" s="379">
        <f t="shared" si="661"/>
        <v>1.040928675283368</v>
      </c>
      <c r="FY270" s="379">
        <f t="shared" si="661"/>
        <v>1</v>
      </c>
      <c r="FZ270" s="379">
        <f t="shared" si="661"/>
        <v>0.78055707462793622</v>
      </c>
    </row>
    <row r="271" spans="1:182" x14ac:dyDescent="0.2">
      <c r="A271" s="373" t="s">
        <v>218</v>
      </c>
      <c r="B271" s="330">
        <f t="shared" si="663"/>
        <v>1962</v>
      </c>
      <c r="D271" s="384"/>
      <c r="E271" s="384"/>
      <c r="F271" s="384"/>
      <c r="G271" s="384"/>
      <c r="H271" s="384"/>
      <c r="J271" s="385"/>
      <c r="K271" s="385"/>
      <c r="L271" s="385"/>
      <c r="M271" s="385"/>
      <c r="N271" s="385"/>
      <c r="W271" s="386"/>
      <c r="X271" s="386"/>
      <c r="Y271" s="386"/>
      <c r="Z271" s="386"/>
      <c r="AA271" s="386"/>
      <c r="AV271" s="402"/>
      <c r="AW271" s="402"/>
      <c r="AX271" s="402"/>
      <c r="AY271" s="402"/>
      <c r="AZ271" s="402"/>
      <c r="BC271" s="379"/>
      <c r="BD271" s="379"/>
      <c r="BE271" s="379"/>
      <c r="BF271" s="379"/>
      <c r="BG271" s="379"/>
      <c r="BH271" s="379"/>
      <c r="BI271" s="379"/>
      <c r="BJ271" s="379"/>
      <c r="BK271" s="379"/>
      <c r="BL271" s="379"/>
      <c r="BM271" s="379"/>
      <c r="BN271" s="379"/>
      <c r="BO271" s="379"/>
      <c r="BP271" s="379"/>
      <c r="BQ271" s="379"/>
      <c r="BR271" s="379"/>
      <c r="BS271" s="379"/>
      <c r="BT271" s="379"/>
      <c r="BU271" s="379"/>
      <c r="BV271" s="387"/>
      <c r="BW271" s="379"/>
      <c r="CL271" s="387"/>
      <c r="CM271" s="387"/>
      <c r="CN271" s="387"/>
      <c r="CO271" s="387"/>
      <c r="CP271" s="387"/>
      <c r="CQ271" s="387"/>
      <c r="CR271" s="387"/>
      <c r="CS271" s="387"/>
      <c r="CT271" s="387"/>
      <c r="CU271" s="387"/>
      <c r="CV271" s="387"/>
      <c r="CY271" s="334"/>
      <c r="DA271" s="379"/>
      <c r="DB271" s="379"/>
      <c r="DC271" s="379"/>
      <c r="DD271" s="379"/>
      <c r="DF271" s="379"/>
      <c r="DG271" s="379"/>
      <c r="DH271" s="379"/>
      <c r="DI271" s="379"/>
      <c r="DJ271" s="379"/>
      <c r="DK271" s="379"/>
      <c r="DL271" s="379"/>
      <c r="DM271" s="379"/>
      <c r="DN271" s="379"/>
      <c r="DO271" s="379"/>
      <c r="DR271" s="379"/>
      <c r="DS271" s="379"/>
      <c r="DT271" s="379"/>
      <c r="DU271" s="379"/>
      <c r="DW271" s="379"/>
      <c r="DX271" s="379"/>
      <c r="DY271" s="379"/>
      <c r="DZ271" s="379"/>
      <c r="EA271" s="379"/>
      <c r="EC271" s="379"/>
      <c r="ED271" s="379"/>
      <c r="EE271" s="379"/>
      <c r="EF271" s="379"/>
      <c r="EH271" s="379"/>
      <c r="EI271" s="379"/>
      <c r="EJ271" s="379"/>
      <c r="EK271" s="379"/>
      <c r="EM271" s="379"/>
      <c r="EN271" s="379"/>
      <c r="EO271" s="379"/>
      <c r="EP271" s="379"/>
      <c r="ER271" s="379"/>
      <c r="ES271" s="379"/>
      <c r="ET271" s="379"/>
      <c r="EU271" s="379"/>
      <c r="EX271" s="379"/>
      <c r="EY271" s="379"/>
      <c r="EZ271" s="379"/>
      <c r="FA271" s="379"/>
      <c r="FB271" s="379"/>
      <c r="FC271" s="379"/>
      <c r="FD271" s="379"/>
      <c r="FE271" s="379"/>
      <c r="FF271" s="379">
        <f t="shared" si="664"/>
        <v>1</v>
      </c>
      <c r="FG271" s="379"/>
      <c r="FH271" s="379"/>
      <c r="FI271" s="379"/>
      <c r="FJ271" s="379"/>
      <c r="FK271" s="379"/>
      <c r="FL271" s="379"/>
      <c r="FN271" s="379"/>
      <c r="FO271" s="379"/>
      <c r="FP271" s="379"/>
      <c r="FR271" s="336"/>
      <c r="FT271" s="331">
        <f t="shared" si="662"/>
        <v>1993</v>
      </c>
      <c r="FU271" s="379">
        <f t="shared" si="661"/>
        <v>0.74334795862980485</v>
      </c>
      <c r="FV271" s="379">
        <f t="shared" si="661"/>
        <v>0.9069949840378333</v>
      </c>
      <c r="FW271" s="379">
        <f t="shared" si="661"/>
        <v>1.0251518127928139</v>
      </c>
      <c r="FX271" s="379">
        <f t="shared" si="661"/>
        <v>1.0306092937193532</v>
      </c>
      <c r="FY271" s="379">
        <f t="shared" si="661"/>
        <v>1</v>
      </c>
      <c r="FZ271" s="379">
        <f t="shared" si="661"/>
        <v>0.77572007245211405</v>
      </c>
    </row>
    <row r="272" spans="1:182" x14ac:dyDescent="0.2">
      <c r="A272" s="373" t="s">
        <v>218</v>
      </c>
      <c r="B272" s="330">
        <f t="shared" si="663"/>
        <v>1963</v>
      </c>
      <c r="D272" s="384"/>
      <c r="E272" s="384"/>
      <c r="F272" s="384"/>
      <c r="G272" s="384"/>
      <c r="H272" s="384"/>
      <c r="J272" s="385"/>
      <c r="K272" s="385"/>
      <c r="L272" s="385"/>
      <c r="M272" s="385"/>
      <c r="N272" s="385"/>
      <c r="W272" s="386"/>
      <c r="X272" s="386"/>
      <c r="Y272" s="386"/>
      <c r="Z272" s="386"/>
      <c r="AA272" s="386"/>
      <c r="AV272" s="402"/>
      <c r="AW272" s="402"/>
      <c r="AX272" s="402"/>
      <c r="AY272" s="402"/>
      <c r="AZ272" s="402"/>
      <c r="BC272" s="379"/>
      <c r="BD272" s="379"/>
      <c r="BE272" s="379"/>
      <c r="BF272" s="379"/>
      <c r="BG272" s="379"/>
      <c r="BH272" s="379"/>
      <c r="BI272" s="379"/>
      <c r="BJ272" s="379"/>
      <c r="BK272" s="379"/>
      <c r="BL272" s="379"/>
      <c r="BM272" s="379"/>
      <c r="BN272" s="379"/>
      <c r="BO272" s="379"/>
      <c r="BP272" s="379"/>
      <c r="BQ272" s="379"/>
      <c r="BR272" s="379"/>
      <c r="BS272" s="379"/>
      <c r="BT272" s="379"/>
      <c r="BU272" s="379"/>
      <c r="BV272" s="387"/>
      <c r="BW272" s="379"/>
      <c r="CL272" s="387"/>
      <c r="CM272" s="387"/>
      <c r="CN272" s="387"/>
      <c r="CO272" s="387"/>
      <c r="CP272" s="387"/>
      <c r="CQ272" s="387"/>
      <c r="CR272" s="387"/>
      <c r="CS272" s="387"/>
      <c r="CT272" s="387"/>
      <c r="CU272" s="387"/>
      <c r="CV272" s="387"/>
      <c r="CY272" s="334"/>
      <c r="DA272" s="379"/>
      <c r="DB272" s="379"/>
      <c r="DC272" s="379"/>
      <c r="DD272" s="379"/>
      <c r="DF272" s="379"/>
      <c r="DG272" s="379"/>
      <c r="DH272" s="379"/>
      <c r="DI272" s="379"/>
      <c r="DJ272" s="379"/>
      <c r="DK272" s="379"/>
      <c r="DL272" s="379"/>
      <c r="DM272" s="379"/>
      <c r="DN272" s="379"/>
      <c r="DO272" s="379"/>
      <c r="DR272" s="379"/>
      <c r="DS272" s="379"/>
      <c r="DT272" s="379"/>
      <c r="DU272" s="379"/>
      <c r="DW272" s="379"/>
      <c r="DX272" s="379"/>
      <c r="DY272" s="379"/>
      <c r="DZ272" s="379"/>
      <c r="EA272" s="379"/>
      <c r="EC272" s="379"/>
      <c r="ED272" s="379"/>
      <c r="EE272" s="379"/>
      <c r="EF272" s="379"/>
      <c r="EH272" s="379"/>
      <c r="EI272" s="379"/>
      <c r="EJ272" s="379"/>
      <c r="EK272" s="379"/>
      <c r="EM272" s="379"/>
      <c r="EN272" s="379"/>
      <c r="EO272" s="379"/>
      <c r="EP272" s="379"/>
      <c r="ER272" s="379"/>
      <c r="ES272" s="379"/>
      <c r="ET272" s="379"/>
      <c r="EU272" s="379"/>
      <c r="EX272" s="379"/>
      <c r="EY272" s="379"/>
      <c r="EZ272" s="379"/>
      <c r="FA272" s="379"/>
      <c r="FB272" s="379"/>
      <c r="FC272" s="379"/>
      <c r="FD272" s="379"/>
      <c r="FE272" s="379"/>
      <c r="FF272" s="379">
        <f t="shared" si="664"/>
        <v>1</v>
      </c>
      <c r="FG272" s="379"/>
      <c r="FH272" s="379"/>
      <c r="FI272" s="379"/>
      <c r="FJ272" s="379"/>
      <c r="FK272" s="379"/>
      <c r="FL272" s="379"/>
      <c r="FN272" s="379"/>
      <c r="FO272" s="379"/>
      <c r="FP272" s="379"/>
      <c r="FR272" s="336"/>
      <c r="FT272" s="331">
        <f t="shared" si="662"/>
        <v>1994</v>
      </c>
      <c r="FU272" s="379">
        <f t="shared" ref="FU272:FZ279" si="665">CM303</f>
        <v>0.67019188217588077</v>
      </c>
      <c r="FV272" s="379">
        <f t="shared" si="665"/>
        <v>0.84711367181468866</v>
      </c>
      <c r="FW272" s="379">
        <f t="shared" si="665"/>
        <v>1.0558212170582753</v>
      </c>
      <c r="FX272" s="379">
        <f t="shared" si="665"/>
        <v>1.0391751822981847</v>
      </c>
      <c r="FY272" s="379">
        <f t="shared" si="665"/>
        <v>1</v>
      </c>
      <c r="FZ272" s="379">
        <f t="shared" si="665"/>
        <v>0.72107148352756234</v>
      </c>
    </row>
    <row r="273" spans="1:182" x14ac:dyDescent="0.2">
      <c r="A273" s="373" t="s">
        <v>218</v>
      </c>
      <c r="B273" s="330">
        <f t="shared" si="663"/>
        <v>1964</v>
      </c>
      <c r="D273" s="384"/>
      <c r="E273" s="384"/>
      <c r="F273" s="384"/>
      <c r="G273" s="384"/>
      <c r="H273" s="384"/>
      <c r="J273" s="385"/>
      <c r="K273" s="385"/>
      <c r="L273" s="385"/>
      <c r="M273" s="385"/>
      <c r="N273" s="385"/>
      <c r="W273" s="386"/>
      <c r="X273" s="386"/>
      <c r="Y273" s="386"/>
      <c r="Z273" s="386"/>
      <c r="AA273" s="386"/>
      <c r="AV273" s="402"/>
      <c r="AW273" s="402"/>
      <c r="AX273" s="402"/>
      <c r="AY273" s="402"/>
      <c r="AZ273" s="402"/>
      <c r="BC273" s="379"/>
      <c r="BD273" s="379"/>
      <c r="BE273" s="379"/>
      <c r="BF273" s="379"/>
      <c r="BG273" s="379"/>
      <c r="BH273" s="379"/>
      <c r="BI273" s="379"/>
      <c r="BJ273" s="379"/>
      <c r="BK273" s="379"/>
      <c r="BL273" s="379"/>
      <c r="BM273" s="379"/>
      <c r="BN273" s="379"/>
      <c r="BO273" s="379"/>
      <c r="BP273" s="379"/>
      <c r="BQ273" s="379"/>
      <c r="BR273" s="379"/>
      <c r="BS273" s="379"/>
      <c r="BT273" s="379"/>
      <c r="BU273" s="379"/>
      <c r="BV273" s="387"/>
      <c r="BW273" s="379"/>
      <c r="CL273" s="387"/>
      <c r="CM273" s="387"/>
      <c r="CN273" s="387"/>
      <c r="CO273" s="387"/>
      <c r="CP273" s="387"/>
      <c r="CQ273" s="387"/>
      <c r="CR273" s="387"/>
      <c r="CS273" s="387"/>
      <c r="CT273" s="387"/>
      <c r="CU273" s="387"/>
      <c r="CV273" s="387"/>
      <c r="CY273" s="334"/>
      <c r="DA273" s="379"/>
      <c r="DB273" s="379"/>
      <c r="DC273" s="379"/>
      <c r="DD273" s="379"/>
      <c r="DF273" s="379"/>
      <c r="DG273" s="379"/>
      <c r="DH273" s="379"/>
      <c r="DI273" s="379"/>
      <c r="DJ273" s="379"/>
      <c r="DK273" s="379"/>
      <c r="DL273" s="379"/>
      <c r="DM273" s="379"/>
      <c r="DN273" s="379"/>
      <c r="DO273" s="379"/>
      <c r="DR273" s="379"/>
      <c r="DS273" s="379"/>
      <c r="DT273" s="379"/>
      <c r="DU273" s="379"/>
      <c r="DW273" s="379"/>
      <c r="DX273" s="379"/>
      <c r="DY273" s="379"/>
      <c r="DZ273" s="379"/>
      <c r="EA273" s="379"/>
      <c r="EC273" s="379"/>
      <c r="ED273" s="379"/>
      <c r="EE273" s="379"/>
      <c r="EF273" s="379"/>
      <c r="EH273" s="379"/>
      <c r="EI273" s="379"/>
      <c r="EJ273" s="379"/>
      <c r="EK273" s="379"/>
      <c r="EM273" s="379"/>
      <c r="EN273" s="379"/>
      <c r="EO273" s="379"/>
      <c r="EP273" s="379"/>
      <c r="ER273" s="379"/>
      <c r="ES273" s="379"/>
      <c r="ET273" s="379"/>
      <c r="EU273" s="379"/>
      <c r="EX273" s="379"/>
      <c r="EY273" s="379"/>
      <c r="EZ273" s="379"/>
      <c r="FA273" s="379"/>
      <c r="FB273" s="379"/>
      <c r="FC273" s="379"/>
      <c r="FD273" s="379"/>
      <c r="FE273" s="379"/>
      <c r="FF273" s="379">
        <f t="shared" si="664"/>
        <v>1</v>
      </c>
      <c r="FG273" s="379"/>
      <c r="FH273" s="379"/>
      <c r="FI273" s="379"/>
      <c r="FJ273" s="379"/>
      <c r="FK273" s="379"/>
      <c r="FL273" s="379"/>
      <c r="FN273" s="379"/>
      <c r="FO273" s="379"/>
      <c r="FP273" s="379"/>
      <c r="FR273" s="336"/>
      <c r="FT273" s="331">
        <f t="shared" si="662"/>
        <v>1995</v>
      </c>
      <c r="FU273" s="379">
        <f t="shared" si="665"/>
        <v>0.67606062335292427</v>
      </c>
      <c r="FV273" s="379">
        <f t="shared" si="665"/>
        <v>0.88579671717332598</v>
      </c>
      <c r="FW273" s="379">
        <f t="shared" si="665"/>
        <v>1.0193860855358869</v>
      </c>
      <c r="FX273" s="379">
        <f t="shared" si="665"/>
        <v>1.0407956975889083</v>
      </c>
      <c r="FY273" s="379">
        <f t="shared" si="665"/>
        <v>1</v>
      </c>
      <c r="FZ273" s="379">
        <f t="shared" si="665"/>
        <v>0.71936182260717096</v>
      </c>
    </row>
    <row r="274" spans="1:182" x14ac:dyDescent="0.2">
      <c r="A274" s="373" t="s">
        <v>218</v>
      </c>
      <c r="B274" s="330">
        <f t="shared" si="663"/>
        <v>1965</v>
      </c>
      <c r="D274" s="384"/>
      <c r="E274" s="384"/>
      <c r="F274" s="384"/>
      <c r="G274" s="384"/>
      <c r="H274" s="384"/>
      <c r="J274" s="385"/>
      <c r="K274" s="385"/>
      <c r="L274" s="385"/>
      <c r="M274" s="385"/>
      <c r="N274" s="385"/>
      <c r="W274" s="386"/>
      <c r="X274" s="386"/>
      <c r="Y274" s="386"/>
      <c r="Z274" s="386"/>
      <c r="AA274" s="386"/>
      <c r="AV274" s="402"/>
      <c r="AW274" s="402"/>
      <c r="AX274" s="402"/>
      <c r="AY274" s="402"/>
      <c r="AZ274" s="402"/>
      <c r="BC274" s="379"/>
      <c r="BD274" s="379"/>
      <c r="BE274" s="379"/>
      <c r="BF274" s="379"/>
      <c r="BG274" s="379"/>
      <c r="BH274" s="379"/>
      <c r="BI274" s="379"/>
      <c r="BJ274" s="379"/>
      <c r="BK274" s="379"/>
      <c r="BL274" s="379"/>
      <c r="BM274" s="379"/>
      <c r="BN274" s="379"/>
      <c r="BO274" s="379"/>
      <c r="BP274" s="379"/>
      <c r="BQ274" s="379"/>
      <c r="BR274" s="379"/>
      <c r="BS274" s="379"/>
      <c r="BT274" s="379"/>
      <c r="BU274" s="379"/>
      <c r="BV274" s="387"/>
      <c r="BW274" s="379"/>
      <c r="CL274" s="387"/>
      <c r="CM274" s="387"/>
      <c r="CN274" s="387"/>
      <c r="CO274" s="387"/>
      <c r="CP274" s="387"/>
      <c r="CQ274" s="387"/>
      <c r="CR274" s="387"/>
      <c r="CS274" s="387"/>
      <c r="CT274" s="387"/>
      <c r="CU274" s="387"/>
      <c r="CV274" s="387"/>
      <c r="CY274" s="334"/>
      <c r="DA274" s="379"/>
      <c r="DB274" s="379"/>
      <c r="DC274" s="379"/>
      <c r="DD274" s="379"/>
      <c r="DF274" s="379"/>
      <c r="DG274" s="379"/>
      <c r="DH274" s="379"/>
      <c r="DI274" s="379"/>
      <c r="DJ274" s="379"/>
      <c r="DK274" s="379"/>
      <c r="DL274" s="379"/>
      <c r="DM274" s="379"/>
      <c r="DN274" s="379"/>
      <c r="DO274" s="379"/>
      <c r="DR274" s="379"/>
      <c r="DS274" s="379"/>
      <c r="DT274" s="379"/>
      <c r="DU274" s="379"/>
      <c r="DW274" s="379"/>
      <c r="DX274" s="379"/>
      <c r="DY274" s="379"/>
      <c r="DZ274" s="379"/>
      <c r="EA274" s="379"/>
      <c r="EC274" s="379"/>
      <c r="ED274" s="379"/>
      <c r="EE274" s="379"/>
      <c r="EF274" s="379"/>
      <c r="EH274" s="379"/>
      <c r="EI274" s="379"/>
      <c r="EJ274" s="379"/>
      <c r="EK274" s="379"/>
      <c r="EM274" s="379"/>
      <c r="EN274" s="379"/>
      <c r="EO274" s="379"/>
      <c r="EP274" s="379"/>
      <c r="ER274" s="379"/>
      <c r="ES274" s="379"/>
      <c r="ET274" s="379"/>
      <c r="EU274" s="379"/>
      <c r="EX274" s="379"/>
      <c r="EY274" s="379"/>
      <c r="EZ274" s="379"/>
      <c r="FA274" s="379"/>
      <c r="FB274" s="379"/>
      <c r="FC274" s="379"/>
      <c r="FD274" s="379"/>
      <c r="FE274" s="379"/>
      <c r="FF274" s="379">
        <f t="shared" si="664"/>
        <v>1</v>
      </c>
      <c r="FG274" s="379"/>
      <c r="FH274" s="379"/>
      <c r="FI274" s="379"/>
      <c r="FJ274" s="379"/>
      <c r="FK274" s="379"/>
      <c r="FL274" s="379"/>
      <c r="FN274" s="379"/>
      <c r="FO274" s="379"/>
      <c r="FP274" s="379"/>
      <c r="FR274" s="336"/>
      <c r="FT274" s="331">
        <f t="shared" si="662"/>
        <v>1996</v>
      </c>
      <c r="FU274" s="379">
        <f t="shared" si="665"/>
        <v>0.66514741563432078</v>
      </c>
      <c r="FV274" s="379">
        <f t="shared" si="665"/>
        <v>0.88461075668262223</v>
      </c>
      <c r="FW274" s="379">
        <f t="shared" si="665"/>
        <v>1.0185684889214957</v>
      </c>
      <c r="FX274" s="379">
        <f t="shared" si="665"/>
        <v>1.039511329480401</v>
      </c>
      <c r="FY274" s="379">
        <f t="shared" si="665"/>
        <v>1</v>
      </c>
      <c r="FZ274" s="379">
        <f t="shared" si="665"/>
        <v>0.71014368363240232</v>
      </c>
    </row>
    <row r="275" spans="1:182" x14ac:dyDescent="0.2">
      <c r="A275" s="373" t="s">
        <v>218</v>
      </c>
      <c r="B275" s="330">
        <f t="shared" si="663"/>
        <v>1966</v>
      </c>
      <c r="D275" s="384"/>
      <c r="E275" s="384"/>
      <c r="F275" s="384"/>
      <c r="G275" s="384"/>
      <c r="H275" s="384"/>
      <c r="J275" s="385"/>
      <c r="K275" s="385"/>
      <c r="L275" s="385"/>
      <c r="M275" s="385"/>
      <c r="N275" s="385"/>
      <c r="W275" s="386"/>
      <c r="X275" s="386"/>
      <c r="Y275" s="386"/>
      <c r="Z275" s="386"/>
      <c r="AA275" s="386"/>
      <c r="AV275" s="402"/>
      <c r="AW275" s="402"/>
      <c r="AX275" s="402"/>
      <c r="AY275" s="402"/>
      <c r="AZ275" s="402"/>
      <c r="BC275" s="379"/>
      <c r="BD275" s="379"/>
      <c r="BE275" s="379"/>
      <c r="BF275" s="379"/>
      <c r="BG275" s="379"/>
      <c r="BH275" s="379"/>
      <c r="BI275" s="379"/>
      <c r="BJ275" s="379"/>
      <c r="BK275" s="379"/>
      <c r="BL275" s="379"/>
      <c r="BM275" s="379"/>
      <c r="BN275" s="379"/>
      <c r="BO275" s="379"/>
      <c r="BP275" s="379"/>
      <c r="BQ275" s="379"/>
      <c r="BR275" s="379"/>
      <c r="BS275" s="379"/>
      <c r="BT275" s="379"/>
      <c r="BU275" s="379"/>
      <c r="BV275" s="387"/>
      <c r="BW275" s="379"/>
      <c r="CL275" s="387"/>
      <c r="CM275" s="387"/>
      <c r="CN275" s="387"/>
      <c r="CO275" s="387"/>
      <c r="CP275" s="387"/>
      <c r="CQ275" s="387"/>
      <c r="CR275" s="387"/>
      <c r="CS275" s="387"/>
      <c r="CT275" s="387"/>
      <c r="CU275" s="387"/>
      <c r="CV275" s="387"/>
      <c r="CY275" s="334"/>
      <c r="DA275" s="379"/>
      <c r="DB275" s="379"/>
      <c r="DC275" s="379"/>
      <c r="DD275" s="379"/>
      <c r="DF275" s="379"/>
      <c r="DG275" s="379"/>
      <c r="DH275" s="379"/>
      <c r="DI275" s="379"/>
      <c r="DJ275" s="379"/>
      <c r="DK275" s="379"/>
      <c r="DL275" s="379"/>
      <c r="DM275" s="379"/>
      <c r="DN275" s="379"/>
      <c r="DO275" s="379"/>
      <c r="DR275" s="379"/>
      <c r="DS275" s="379"/>
      <c r="DT275" s="379"/>
      <c r="DU275" s="379"/>
      <c r="DW275" s="379"/>
      <c r="DX275" s="379"/>
      <c r="DY275" s="379"/>
      <c r="DZ275" s="379"/>
      <c r="EA275" s="379"/>
      <c r="EC275" s="379"/>
      <c r="ED275" s="379"/>
      <c r="EE275" s="379"/>
      <c r="EF275" s="379"/>
      <c r="EH275" s="379"/>
      <c r="EI275" s="379"/>
      <c r="EJ275" s="379"/>
      <c r="EK275" s="379"/>
      <c r="EM275" s="379"/>
      <c r="EN275" s="379"/>
      <c r="EO275" s="379"/>
      <c r="EP275" s="379"/>
      <c r="ER275" s="379"/>
      <c r="ES275" s="379"/>
      <c r="ET275" s="379"/>
      <c r="EU275" s="379"/>
      <c r="EX275" s="379"/>
      <c r="EY275" s="379"/>
      <c r="EZ275" s="379"/>
      <c r="FA275" s="379"/>
      <c r="FB275" s="379"/>
      <c r="FC275" s="379"/>
      <c r="FD275" s="379"/>
      <c r="FE275" s="379"/>
      <c r="FF275" s="379">
        <f t="shared" si="664"/>
        <v>1</v>
      </c>
      <c r="FG275" s="379"/>
      <c r="FH275" s="379"/>
      <c r="FI275" s="379"/>
      <c r="FJ275" s="379"/>
      <c r="FK275" s="379"/>
      <c r="FL275" s="379"/>
      <c r="FN275" s="379"/>
      <c r="FO275" s="379"/>
      <c r="FP275" s="379"/>
      <c r="FR275" s="336"/>
      <c r="FT275" s="331">
        <f t="shared" si="662"/>
        <v>1997</v>
      </c>
      <c r="FU275" s="379">
        <f t="shared" si="665"/>
        <v>0.67775195316542092</v>
      </c>
      <c r="FV275" s="379">
        <f t="shared" si="665"/>
        <v>0.87410643558136569</v>
      </c>
      <c r="FW275" s="379">
        <f t="shared" si="665"/>
        <v>1.0407064830121182</v>
      </c>
      <c r="FX275" s="379">
        <f t="shared" si="665"/>
        <v>1.0402010561557427</v>
      </c>
      <c r="FY275" s="379">
        <f t="shared" si="665"/>
        <v>1</v>
      </c>
      <c r="FZ275" s="379">
        <f t="shared" si="665"/>
        <v>0.7162438562292075</v>
      </c>
    </row>
    <row r="276" spans="1:182" x14ac:dyDescent="0.2">
      <c r="A276" s="373" t="s">
        <v>218</v>
      </c>
      <c r="B276" s="330">
        <f t="shared" si="663"/>
        <v>1967</v>
      </c>
      <c r="D276" s="384"/>
      <c r="E276" s="384"/>
      <c r="F276" s="384"/>
      <c r="G276" s="384"/>
      <c r="H276" s="384"/>
      <c r="J276" s="385"/>
      <c r="K276" s="385"/>
      <c r="L276" s="385"/>
      <c r="M276" s="385"/>
      <c r="N276" s="385"/>
      <c r="W276" s="386"/>
      <c r="X276" s="386"/>
      <c r="Y276" s="386"/>
      <c r="Z276" s="386"/>
      <c r="AA276" s="386"/>
      <c r="AV276" s="402"/>
      <c r="AW276" s="402"/>
      <c r="AX276" s="402"/>
      <c r="AY276" s="402"/>
      <c r="AZ276" s="402"/>
      <c r="BC276" s="379"/>
      <c r="BD276" s="379"/>
      <c r="BE276" s="379"/>
      <c r="BF276" s="379"/>
      <c r="BG276" s="379"/>
      <c r="BH276" s="379"/>
      <c r="BI276" s="379"/>
      <c r="BJ276" s="379"/>
      <c r="BK276" s="379"/>
      <c r="BL276" s="379"/>
      <c r="BM276" s="379"/>
      <c r="BN276" s="379"/>
      <c r="BO276" s="379"/>
      <c r="BP276" s="379"/>
      <c r="BQ276" s="379"/>
      <c r="BR276" s="379"/>
      <c r="BS276" s="379"/>
      <c r="BT276" s="379"/>
      <c r="BU276" s="379"/>
      <c r="BV276" s="387"/>
      <c r="BW276" s="379"/>
      <c r="CL276" s="387"/>
      <c r="CM276" s="387"/>
      <c r="CN276" s="387"/>
      <c r="CO276" s="387"/>
      <c r="CP276" s="387"/>
      <c r="CQ276" s="387"/>
      <c r="CR276" s="387"/>
      <c r="CS276" s="387"/>
      <c r="CT276" s="387"/>
      <c r="CU276" s="387"/>
      <c r="CV276" s="387"/>
      <c r="CY276" s="334"/>
      <c r="DA276" s="379"/>
      <c r="DB276" s="379"/>
      <c r="DC276" s="379"/>
      <c r="DD276" s="379"/>
      <c r="DF276" s="379"/>
      <c r="DG276" s="379"/>
      <c r="DH276" s="379"/>
      <c r="DI276" s="379"/>
      <c r="DJ276" s="379"/>
      <c r="DK276" s="379"/>
      <c r="DL276" s="379"/>
      <c r="DM276" s="379"/>
      <c r="DN276" s="379"/>
      <c r="DO276" s="379"/>
      <c r="DR276" s="379"/>
      <c r="DS276" s="379"/>
      <c r="DT276" s="379"/>
      <c r="DU276" s="379"/>
      <c r="DW276" s="379"/>
      <c r="DX276" s="379"/>
      <c r="DY276" s="379"/>
      <c r="DZ276" s="379"/>
      <c r="EA276" s="379"/>
      <c r="EC276" s="379"/>
      <c r="ED276" s="379"/>
      <c r="EE276" s="379"/>
      <c r="EF276" s="379"/>
      <c r="EH276" s="379"/>
      <c r="EI276" s="379"/>
      <c r="EJ276" s="379"/>
      <c r="EK276" s="379"/>
      <c r="EM276" s="379"/>
      <c r="EN276" s="379"/>
      <c r="EO276" s="379"/>
      <c r="EP276" s="379"/>
      <c r="ER276" s="379"/>
      <c r="ES276" s="379"/>
      <c r="ET276" s="379"/>
      <c r="EU276" s="379"/>
      <c r="EX276" s="379"/>
      <c r="EY276" s="379"/>
      <c r="EZ276" s="379"/>
      <c r="FA276" s="379"/>
      <c r="FB276" s="379"/>
      <c r="FC276" s="379"/>
      <c r="FD276" s="379"/>
      <c r="FE276" s="379"/>
      <c r="FF276" s="379">
        <f t="shared" si="664"/>
        <v>1</v>
      </c>
      <c r="FG276" s="379"/>
      <c r="FH276" s="379"/>
      <c r="FI276" s="379"/>
      <c r="FJ276" s="379"/>
      <c r="FK276" s="379"/>
      <c r="FL276" s="379"/>
      <c r="FN276" s="379"/>
      <c r="FO276" s="379"/>
      <c r="FP276" s="379"/>
      <c r="FR276" s="336"/>
      <c r="FT276" s="331">
        <f t="shared" si="662"/>
        <v>1998</v>
      </c>
      <c r="FU276" s="379">
        <f t="shared" si="665"/>
        <v>0.67085975100633499</v>
      </c>
      <c r="FV276" s="379">
        <f t="shared" si="665"/>
        <v>0.87556161467300342</v>
      </c>
      <c r="FW276" s="379">
        <f t="shared" si="665"/>
        <v>1.0202482956446908</v>
      </c>
      <c r="FX276" s="379">
        <f t="shared" si="665"/>
        <v>1.0435599608522887</v>
      </c>
      <c r="FY276" s="379">
        <f t="shared" si="665"/>
        <v>1</v>
      </c>
      <c r="FZ276" s="379">
        <f t="shared" si="665"/>
        <v>0.7196506755756138</v>
      </c>
    </row>
    <row r="277" spans="1:182" x14ac:dyDescent="0.2">
      <c r="A277" s="373" t="s">
        <v>218</v>
      </c>
      <c r="B277" s="330">
        <f t="shared" si="663"/>
        <v>1968</v>
      </c>
      <c r="D277" s="384"/>
      <c r="E277" s="384"/>
      <c r="F277" s="384"/>
      <c r="G277" s="384"/>
      <c r="H277" s="384"/>
      <c r="J277" s="385"/>
      <c r="K277" s="385"/>
      <c r="L277" s="385"/>
      <c r="M277" s="385"/>
      <c r="N277" s="385"/>
      <c r="W277" s="386"/>
      <c r="X277" s="386"/>
      <c r="Y277" s="386"/>
      <c r="Z277" s="386"/>
      <c r="AA277" s="386"/>
      <c r="AV277" s="402"/>
      <c r="AW277" s="402"/>
      <c r="AX277" s="402"/>
      <c r="AY277" s="402"/>
      <c r="AZ277" s="402"/>
      <c r="BC277" s="379"/>
      <c r="BD277" s="379"/>
      <c r="BE277" s="379"/>
      <c r="BF277" s="379"/>
      <c r="BG277" s="379"/>
      <c r="BH277" s="379"/>
      <c r="BI277" s="379"/>
      <c r="BJ277" s="379"/>
      <c r="BK277" s="379"/>
      <c r="BL277" s="379"/>
      <c r="BM277" s="379"/>
      <c r="BN277" s="379"/>
      <c r="BO277" s="379"/>
      <c r="BP277" s="379"/>
      <c r="BQ277" s="379"/>
      <c r="BR277" s="379"/>
      <c r="BS277" s="379"/>
      <c r="BT277" s="379"/>
      <c r="BU277" s="379"/>
      <c r="BV277" s="387"/>
      <c r="BW277" s="379"/>
      <c r="CL277" s="387"/>
      <c r="CM277" s="387"/>
      <c r="CN277" s="387"/>
      <c r="CO277" s="387"/>
      <c r="CP277" s="387"/>
      <c r="CQ277" s="387"/>
      <c r="CR277" s="387"/>
      <c r="CS277" s="387"/>
      <c r="CT277" s="387"/>
      <c r="CU277" s="387"/>
      <c r="CV277" s="387"/>
      <c r="CY277" s="334"/>
      <c r="DA277" s="379"/>
      <c r="DB277" s="379"/>
      <c r="DC277" s="379"/>
      <c r="DD277" s="379"/>
      <c r="DF277" s="379"/>
      <c r="DG277" s="379"/>
      <c r="DH277" s="379"/>
      <c r="DI277" s="379"/>
      <c r="DJ277" s="379"/>
      <c r="DK277" s="379"/>
      <c r="DL277" s="379"/>
      <c r="DM277" s="379"/>
      <c r="DN277" s="379"/>
      <c r="DO277" s="379"/>
      <c r="DR277" s="379"/>
      <c r="DS277" s="379"/>
      <c r="DT277" s="379"/>
      <c r="DU277" s="379"/>
      <c r="DW277" s="379"/>
      <c r="DX277" s="379"/>
      <c r="DY277" s="379"/>
      <c r="DZ277" s="379"/>
      <c r="EA277" s="379"/>
      <c r="EC277" s="379"/>
      <c r="ED277" s="379"/>
      <c r="EE277" s="379"/>
      <c r="EF277" s="379"/>
      <c r="EH277" s="379"/>
      <c r="EI277" s="379"/>
      <c r="EJ277" s="379"/>
      <c r="EK277" s="379"/>
      <c r="EM277" s="379"/>
      <c r="EN277" s="379"/>
      <c r="EO277" s="379"/>
      <c r="EP277" s="379"/>
      <c r="ER277" s="379"/>
      <c r="ES277" s="379"/>
      <c r="ET277" s="379"/>
      <c r="EU277" s="379"/>
      <c r="EX277" s="379"/>
      <c r="EY277" s="379"/>
      <c r="EZ277" s="379"/>
      <c r="FA277" s="379"/>
      <c r="FB277" s="379"/>
      <c r="FC277" s="379"/>
      <c r="FD277" s="379"/>
      <c r="FE277" s="379"/>
      <c r="FF277" s="379">
        <f t="shared" si="664"/>
        <v>1</v>
      </c>
      <c r="FG277" s="379"/>
      <c r="FH277" s="379"/>
      <c r="FI277" s="379"/>
      <c r="FJ277" s="379"/>
      <c r="FK277" s="379"/>
      <c r="FL277" s="379"/>
      <c r="FN277" s="379"/>
      <c r="FO277" s="379"/>
      <c r="FP277" s="379"/>
      <c r="FR277" s="336"/>
      <c r="FT277" s="331">
        <f t="shared" si="662"/>
        <v>1999</v>
      </c>
      <c r="FU277" s="379">
        <f t="shared" si="665"/>
        <v>0.6583001464363778</v>
      </c>
      <c r="FV277" s="379">
        <f t="shared" si="665"/>
        <v>0.86909497912088174</v>
      </c>
      <c r="FW277" s="379">
        <f t="shared" si="665"/>
        <v>0.99793668385910383</v>
      </c>
      <c r="FX277" s="379">
        <f t="shared" si="665"/>
        <v>1.047714401880103</v>
      </c>
      <c r="FY277" s="379">
        <f t="shared" si="665"/>
        <v>1</v>
      </c>
      <c r="FZ277" s="379">
        <f t="shared" si="665"/>
        <v>0.72445399140551847</v>
      </c>
    </row>
    <row r="278" spans="1:182" x14ac:dyDescent="0.2">
      <c r="A278" s="373" t="s">
        <v>218</v>
      </c>
      <c r="B278" s="330">
        <f t="shared" si="663"/>
        <v>1969</v>
      </c>
      <c r="D278" s="384"/>
      <c r="E278" s="384"/>
      <c r="F278" s="384"/>
      <c r="G278" s="384"/>
      <c r="H278" s="384"/>
      <c r="I278" s="346"/>
      <c r="J278" s="385"/>
      <c r="K278" s="385"/>
      <c r="L278" s="385"/>
      <c r="M278" s="385"/>
      <c r="N278" s="385"/>
      <c r="W278" s="386"/>
      <c r="X278" s="386"/>
      <c r="Y278" s="386"/>
      <c r="Z278" s="386"/>
      <c r="AA278" s="386"/>
      <c r="AV278" s="402"/>
      <c r="AW278" s="402"/>
      <c r="AX278" s="402"/>
      <c r="AY278" s="402"/>
      <c r="AZ278" s="402"/>
      <c r="BC278" s="379"/>
      <c r="BD278" s="379"/>
      <c r="BE278" s="379"/>
      <c r="BF278" s="379"/>
      <c r="BG278" s="379"/>
      <c r="BH278" s="379"/>
      <c r="BI278" s="379"/>
      <c r="BJ278" s="379"/>
      <c r="BK278" s="379"/>
      <c r="BL278" s="379"/>
      <c r="BM278" s="379"/>
      <c r="BN278" s="379"/>
      <c r="BO278" s="379"/>
      <c r="BP278" s="379"/>
      <c r="BQ278" s="379"/>
      <c r="BR278" s="379"/>
      <c r="BS278" s="379"/>
      <c r="BT278" s="379"/>
      <c r="BU278" s="379"/>
      <c r="BV278" s="387"/>
      <c r="BW278" s="379"/>
      <c r="CL278" s="387"/>
      <c r="CM278" s="387"/>
      <c r="CN278" s="387"/>
      <c r="CO278" s="387"/>
      <c r="CP278" s="388">
        <f>FL278</f>
        <v>0</v>
      </c>
      <c r="CQ278" s="387"/>
      <c r="CR278" s="387"/>
      <c r="CS278" s="387"/>
      <c r="CT278" s="387"/>
      <c r="CU278" s="387"/>
      <c r="CV278" s="387"/>
      <c r="CY278" s="334"/>
      <c r="DA278" s="379"/>
      <c r="DB278" s="379"/>
      <c r="DC278" s="379"/>
      <c r="DD278" s="379"/>
      <c r="DF278" s="379"/>
      <c r="DG278" s="379"/>
      <c r="DH278" s="379"/>
      <c r="DI278" s="379"/>
      <c r="DJ278" s="379"/>
      <c r="DK278" s="379"/>
      <c r="DL278" s="379"/>
      <c r="DM278" s="379"/>
      <c r="DN278" s="379"/>
      <c r="DO278" s="379"/>
      <c r="DR278" s="379"/>
      <c r="DS278" s="379"/>
      <c r="DT278" s="379"/>
      <c r="DU278" s="379"/>
      <c r="DW278" s="379"/>
      <c r="DX278" s="379"/>
      <c r="DY278" s="379"/>
      <c r="DZ278" s="379"/>
      <c r="EA278" s="379"/>
      <c r="EC278" s="379"/>
      <c r="ED278" s="379"/>
      <c r="EE278" s="379"/>
      <c r="EF278" s="379"/>
      <c r="EH278" s="379"/>
      <c r="EI278" s="379"/>
      <c r="EJ278" s="379"/>
      <c r="EK278" s="379"/>
      <c r="EM278" s="379"/>
      <c r="EN278" s="379"/>
      <c r="EO278" s="379"/>
      <c r="EP278" s="379"/>
      <c r="ER278" s="379"/>
      <c r="ES278" s="379"/>
      <c r="ET278" s="379"/>
      <c r="EU278" s="379"/>
      <c r="EX278" s="379"/>
      <c r="EY278" s="379"/>
      <c r="EZ278" s="379"/>
      <c r="FA278" s="379"/>
      <c r="FB278" s="379"/>
      <c r="FC278" s="379"/>
      <c r="FD278" s="379"/>
      <c r="FE278" s="379"/>
      <c r="FF278" s="379">
        <f t="shared" si="664"/>
        <v>1</v>
      </c>
      <c r="FG278" s="379"/>
      <c r="FH278" s="379"/>
      <c r="FI278" s="379"/>
      <c r="FJ278" s="379"/>
      <c r="FK278" s="379"/>
      <c r="FL278" s="379"/>
      <c r="FN278" s="379"/>
      <c r="FO278" s="379"/>
      <c r="FP278" s="379"/>
      <c r="FR278" s="336"/>
      <c r="FT278" s="331">
        <f t="shared" si="662"/>
        <v>2000</v>
      </c>
      <c r="FU278" s="379">
        <f t="shared" si="665"/>
        <v>0.65208481063715673</v>
      </c>
      <c r="FV278" s="379">
        <f t="shared" si="665"/>
        <v>0.87072404208789445</v>
      </c>
      <c r="FW278" s="379">
        <f t="shared" si="665"/>
        <v>0.99973604877413402</v>
      </c>
      <c r="FX278" s="379">
        <f t="shared" si="665"/>
        <v>1.0434513322608958</v>
      </c>
      <c r="FY278" s="379">
        <f t="shared" si="665"/>
        <v>1</v>
      </c>
      <c r="FZ278" s="379">
        <f t="shared" si="665"/>
        <v>0.71790337936115811</v>
      </c>
    </row>
    <row r="279" spans="1:182" x14ac:dyDescent="0.2">
      <c r="A279" s="373" t="s">
        <v>218</v>
      </c>
      <c r="B279" s="330">
        <f t="shared" si="663"/>
        <v>1970</v>
      </c>
      <c r="D279" s="384">
        <f>NonManufacturing_Data!Q12</f>
        <v>1102</v>
      </c>
      <c r="E279" s="384">
        <f>NonManufacturing_Data!R12</f>
        <v>876.39360056669716</v>
      </c>
      <c r="F279" s="384">
        <f>NonManufacturing_Data!S12</f>
        <v>418.90152332934434</v>
      </c>
      <c r="G279" s="384"/>
      <c r="H279" s="384">
        <f t="shared" ref="H279:H288" si="666">SUM(D279:G279)</f>
        <v>2397.2951238960413</v>
      </c>
      <c r="I279" s="389"/>
      <c r="J279" s="390">
        <f t="shared" ref="J279:L298" si="667">J36</f>
        <v>202706.26569</v>
      </c>
      <c r="K279" s="390">
        <f t="shared" si="667"/>
        <v>413284.83373000001</v>
      </c>
      <c r="L279" s="390">
        <f t="shared" si="667"/>
        <v>777394.15519999992</v>
      </c>
      <c r="M279" s="390"/>
      <c r="N279" s="390">
        <f>SUM(J279:M279)</f>
        <v>1393385.2546199998</v>
      </c>
      <c r="P279" s="384">
        <f t="shared" ref="P279:R298" si="668">P36</f>
        <v>46358.753140000001</v>
      </c>
      <c r="Q279" s="384">
        <f t="shared" si="668"/>
        <v>344191.78821514657</v>
      </c>
      <c r="R279" s="384">
        <f t="shared" si="668"/>
        <v>514801.42218000005</v>
      </c>
      <c r="S279" s="399"/>
      <c r="T279" s="384">
        <f>SUM(P279:S279)</f>
        <v>905351.96353514655</v>
      </c>
      <c r="U279" s="384">
        <f t="shared" ref="U279:U326" si="669">U115</f>
        <v>758007.34288384661</v>
      </c>
      <c r="W279" s="393">
        <f t="shared" ref="W279:W317" si="670">D279/J279*1000</f>
        <v>5.4364377748702433</v>
      </c>
      <c r="X279" s="393">
        <f t="shared" ref="X279:X317" si="671">E279/K279*1000</f>
        <v>2.1205559194055672</v>
      </c>
      <c r="Y279" s="393">
        <f t="shared" ref="Y279:Y317" si="672">F279/L279*1000</f>
        <v>0.5388534510162013</v>
      </c>
      <c r="Z279" s="384"/>
      <c r="AA279" s="384">
        <f>H279/N279*1000</f>
        <v>1.720482627433735</v>
      </c>
      <c r="AD279" s="393">
        <f>D279/P279*1000</f>
        <v>23.771131131849934</v>
      </c>
      <c r="AE279" s="393">
        <f>E279/Q279*1000</f>
        <v>2.5462362280964213</v>
      </c>
      <c r="AF279" s="393">
        <f>F279/R279*1000</f>
        <v>0.81371477482607968</v>
      </c>
      <c r="AG279" s="384"/>
      <c r="AH279" s="393">
        <f>H279/U279*1000</f>
        <v>3.1626278378458812</v>
      </c>
      <c r="AJ279" s="394">
        <f t="shared" ref="AJ279:AJ321" si="673">W279/W$329</f>
        <v>1.4988212511185082</v>
      </c>
      <c r="AK279" s="394">
        <f t="shared" ref="AK279:AK321" si="674">X279/X$329</f>
        <v>1.0875194000968387</v>
      </c>
      <c r="AL279" s="394">
        <f t="shared" ref="AL279:AL321" si="675">Y279/Y$329</f>
        <v>1.2325273535860446</v>
      </c>
      <c r="AM279" s="395"/>
      <c r="AN279" s="394">
        <f t="shared" ref="AN279:AN321" si="676">AA279/AA$329</f>
        <v>1.3015883413089744</v>
      </c>
      <c r="AP279" s="389">
        <f>J279/P279</f>
        <v>4.3725564636702394</v>
      </c>
      <c r="AQ279" s="389">
        <f>K279/Q279</f>
        <v>1.2007399591755075</v>
      </c>
      <c r="AR279" s="389">
        <f>L279/R279</f>
        <v>1.510085484822504</v>
      </c>
      <c r="AS279" s="389"/>
      <c r="AT279" s="389">
        <f t="shared" ref="AT279:AT319" si="677">N279/T279</f>
        <v>1.5390536617154058</v>
      </c>
      <c r="AV279" s="389">
        <f>AV36</f>
        <v>6.1158712478467103E-2</v>
      </c>
      <c r="AW279" s="389">
        <f t="shared" ref="AW279:AX279" si="678">AW36</f>
        <v>0.4540744775712402</v>
      </c>
      <c r="AX279" s="389">
        <f t="shared" si="678"/>
        <v>0.67915096999117819</v>
      </c>
      <c r="AY279" s="389"/>
      <c r="AZ279" s="389">
        <f t="shared" ref="AZ279:AZ317" si="679">T279/$T279</f>
        <v>1</v>
      </c>
      <c r="BC279" s="379">
        <f t="shared" ref="BC279:BC323" si="680">AJ279/AJ$329</f>
        <v>1.4988212511185082</v>
      </c>
      <c r="BD279" s="379">
        <f t="shared" ref="BD279:BD323" si="681">AK279/AK$329</f>
        <v>1.0875194000968387</v>
      </c>
      <c r="BE279" s="379">
        <f t="shared" ref="BE279:BE323" si="682">AL279/AL$329</f>
        <v>1.2325273535860446</v>
      </c>
      <c r="BF279" s="379" t="e">
        <f t="shared" ref="BF279:BF323" si="683">AM279/AM$329</f>
        <v>#DIV/0!</v>
      </c>
      <c r="BG279" s="379"/>
      <c r="BH279" s="379"/>
      <c r="BI279" s="379"/>
      <c r="BJ279" s="379"/>
      <c r="BK279" s="379"/>
      <c r="BL279" s="379"/>
      <c r="BM279" s="379"/>
      <c r="BN279" s="379">
        <f>0.987*BO279</f>
        <v>1.0733816478955798</v>
      </c>
      <c r="BO279" s="379">
        <f>X279/X$294</f>
        <v>1.0875194000968387</v>
      </c>
      <c r="BP279" s="379">
        <f>AE279/AE$294</f>
        <v>0.61435532710680241</v>
      </c>
      <c r="BQ279" s="379">
        <f>BS279*BX279</f>
        <v>1.0875194000968393</v>
      </c>
      <c r="BR279" s="387">
        <f>AJ279</f>
        <v>1.4988212511185082</v>
      </c>
      <c r="BS279" s="396">
        <f>Mining!BZ275</f>
        <v>1.0681987261497599</v>
      </c>
      <c r="BT279" s="387">
        <f t="shared" ref="BT279:BT317" si="684">AL279</f>
        <v>1.2325273535860446</v>
      </c>
      <c r="BU279" s="387">
        <v>1</v>
      </c>
      <c r="BV279" s="387"/>
      <c r="BW279" s="387">
        <v>1</v>
      </c>
      <c r="BX279" s="396">
        <f>Mining!BW275</f>
        <v>1.018087153143048</v>
      </c>
      <c r="BY279" s="387">
        <v>1</v>
      </c>
      <c r="BZ279" s="387">
        <v>1</v>
      </c>
      <c r="CB279" s="664">
        <f>AV279</f>
        <v>6.1158712478467103E-2</v>
      </c>
      <c r="CC279" s="664">
        <f>AW279</f>
        <v>0.4540744775712402</v>
      </c>
      <c r="CD279" s="664">
        <f>AX279</f>
        <v>0.67915096999117819</v>
      </c>
      <c r="CE279" s="664"/>
      <c r="CG279" s="664">
        <v>1</v>
      </c>
      <c r="CH279" s="664">
        <v>1</v>
      </c>
      <c r="CI279" s="664">
        <v>1</v>
      </c>
      <c r="CJ279" s="664">
        <v>1</v>
      </c>
      <c r="CL279" s="388">
        <f>T279/U$329</f>
        <v>1.0428685047880029</v>
      </c>
      <c r="CM279" s="388">
        <f t="shared" ref="CM279:CM323" si="685">AH279/AH$329</f>
        <v>1.1189173660296992</v>
      </c>
      <c r="CN279" s="388">
        <f t="shared" ref="CN279:CN317" si="686">FD279</f>
        <v>0.87396031231633309</v>
      </c>
      <c r="CO279" s="388">
        <f t="shared" ref="CO279:CO317" si="687">FH279</f>
        <v>0.99765299409286001</v>
      </c>
      <c r="CP279" s="388">
        <f t="shared" ref="CP279:CP317" si="688">FL279</f>
        <v>1.0089191468635894</v>
      </c>
      <c r="CQ279" s="388">
        <v>1</v>
      </c>
      <c r="CR279" s="388">
        <f t="shared" ref="CR279:CR317" si="689">EZ279</f>
        <v>1.2719511399301757</v>
      </c>
      <c r="CS279" s="388">
        <f t="shared" ref="CS279:CS317" si="690">CL279*CN279*CO279*CP279*CQ279*CR279</f>
        <v>1.1668836804927238</v>
      </c>
      <c r="CT279" s="388">
        <f t="shared" ref="CT279:CT317" si="691">CL279*CM279</f>
        <v>1.166883680492723</v>
      </c>
      <c r="CU279" s="388"/>
      <c r="CV279" s="388">
        <f>CN279*CO279*CP279</f>
        <v>0.87968580781422423</v>
      </c>
      <c r="CW279" s="379">
        <f>CS279/CT279</f>
        <v>1.0000000000000007</v>
      </c>
      <c r="CY279" s="334"/>
      <c r="DA279" s="379">
        <f t="shared" ref="DA279:DA317" si="692">D279/$H279</f>
        <v>0.45968474595194991</v>
      </c>
      <c r="DB279" s="379">
        <f t="shared" ref="DB279:DB317" si="693">E279/$H279</f>
        <v>0.36557601599856338</v>
      </c>
      <c r="DC279" s="379">
        <f t="shared" ref="DC279:DC317" si="694">F279/$H279</f>
        <v>0.17473923804948682</v>
      </c>
      <c r="DD279" s="379">
        <f t="shared" ref="DD279:DD317" si="695">G279/$H279</f>
        <v>0</v>
      </c>
      <c r="DF279" s="379" t="e">
        <f t="shared" ref="DF279:DH294" si="696">(DA279-DA278)/LN(DA279/DA278)</f>
        <v>#DIV/0!</v>
      </c>
      <c r="DG279" s="379" t="e">
        <f t="shared" si="696"/>
        <v>#DIV/0!</v>
      </c>
      <c r="DH279" s="379" t="e">
        <f t="shared" si="696"/>
        <v>#DIV/0!</v>
      </c>
      <c r="DI279" s="379"/>
      <c r="DJ279" s="379" t="e">
        <f t="shared" ref="DJ279:DJ317" si="697">SUM(DF279:DI279)</f>
        <v>#DIV/0!</v>
      </c>
      <c r="DK279" s="379"/>
      <c r="DL279" s="379" t="e">
        <f t="shared" ref="DL279:DO294" si="698">DF279/$DJ279</f>
        <v>#DIV/0!</v>
      </c>
      <c r="DM279" s="379" t="e">
        <f t="shared" si="698"/>
        <v>#DIV/0!</v>
      </c>
      <c r="DN279" s="379" t="e">
        <f t="shared" si="698"/>
        <v>#DIV/0!</v>
      </c>
      <c r="DO279" s="379" t="e">
        <f t="shared" si="698"/>
        <v>#DIV/0!</v>
      </c>
      <c r="DR279" s="379"/>
      <c r="DS279" s="379"/>
      <c r="DT279" s="379"/>
      <c r="DU279" s="379"/>
      <c r="DW279" s="379" t="e">
        <f>LN(AP279/AP278)</f>
        <v>#DIV/0!</v>
      </c>
      <c r="DX279" s="379" t="e">
        <f t="shared" ref="DX279:DX317" si="699">LN(AQ279/AQ278)</f>
        <v>#DIV/0!</v>
      </c>
      <c r="DY279" s="379" t="e">
        <f t="shared" ref="DY279:DY317" si="700">LN(AR279/AR278)</f>
        <v>#DIV/0!</v>
      </c>
      <c r="DZ279" s="379">
        <f t="shared" ref="DZ279:DZ317" si="701">M279/$N279</f>
        <v>0</v>
      </c>
      <c r="EA279" s="379"/>
      <c r="EC279" s="379"/>
      <c r="ED279" s="379"/>
      <c r="EE279" s="379"/>
      <c r="EF279" s="379"/>
      <c r="EH279" s="379"/>
      <c r="EI279" s="379"/>
      <c r="EJ279" s="379"/>
      <c r="EK279" s="379"/>
      <c r="EM279" s="379"/>
      <c r="EN279" s="379"/>
      <c r="EO279" s="379"/>
      <c r="EP279" s="379"/>
      <c r="ER279" s="379"/>
      <c r="ES279" s="379"/>
      <c r="ET279" s="379"/>
      <c r="EU279" s="379"/>
      <c r="EX279" s="379"/>
      <c r="EY279" s="416">
        <v>1</v>
      </c>
      <c r="EZ279" s="379">
        <f t="shared" ref="EZ279:EZ323" si="702">EY279/EY$329</f>
        <v>1.2719511399301757</v>
      </c>
      <c r="FA279" s="379"/>
      <c r="FB279" s="379"/>
      <c r="FC279" s="416">
        <v>1</v>
      </c>
      <c r="FD279" s="379">
        <f t="shared" ref="FD279:FD323" si="703">FC279/FC$329</f>
        <v>0.87396031231633309</v>
      </c>
      <c r="FE279" s="379"/>
      <c r="FF279" s="379" t="e">
        <f t="shared" si="664"/>
        <v>#DIV/0!</v>
      </c>
      <c r="FG279" s="416">
        <v>1</v>
      </c>
      <c r="FH279" s="379">
        <f t="shared" ref="FH279:FH323" si="704">FG279/FG$329</f>
        <v>0.99765299409286001</v>
      </c>
      <c r="FI279" s="379"/>
      <c r="FJ279" s="379"/>
      <c r="FK279" s="416">
        <v>1</v>
      </c>
      <c r="FL279" s="379">
        <f t="shared" ref="FL279:FL323" si="705">FK279/FK$329</f>
        <v>1.0089191468635894</v>
      </c>
      <c r="FN279" s="379"/>
      <c r="FO279" s="416">
        <v>1</v>
      </c>
      <c r="FP279" s="379">
        <f t="shared" ref="FP279:FP323" si="706">FO279/FO$329</f>
        <v>1.0748496367101894</v>
      </c>
      <c r="FR279" s="336"/>
      <c r="FT279" s="331">
        <f t="shared" si="662"/>
        <v>2001</v>
      </c>
      <c r="FU279" s="379">
        <f t="shared" si="665"/>
        <v>0.64172288729110694</v>
      </c>
      <c r="FV279" s="379">
        <f t="shared" si="665"/>
        <v>0.87077124440447784</v>
      </c>
      <c r="FW279" s="379">
        <f t="shared" si="665"/>
        <v>1.00584805012201</v>
      </c>
      <c r="FX279" s="379">
        <f t="shared" si="665"/>
        <v>1.0382941199244413</v>
      </c>
      <c r="FY279" s="379">
        <f t="shared" si="665"/>
        <v>1</v>
      </c>
      <c r="FZ279" s="379">
        <f t="shared" si="665"/>
        <v>0.7056521630572542</v>
      </c>
    </row>
    <row r="280" spans="1:182" x14ac:dyDescent="0.2">
      <c r="A280" s="373" t="s">
        <v>218</v>
      </c>
      <c r="B280" s="330">
        <f t="shared" si="663"/>
        <v>1971</v>
      </c>
      <c r="D280" s="384">
        <f>NonManufacturing_Data!Q13</f>
        <v>1085</v>
      </c>
      <c r="E280" s="384">
        <f>NonManufacturing_Data!R13</f>
        <v>878.53842990685996</v>
      </c>
      <c r="F280" s="384">
        <f>NonManufacturing_Data!S13</f>
        <v>464.92950365867324</v>
      </c>
      <c r="G280" s="384"/>
      <c r="H280" s="384">
        <f t="shared" si="666"/>
        <v>2428.4679335655333</v>
      </c>
      <c r="I280" s="389"/>
      <c r="J280" s="390">
        <f t="shared" si="667"/>
        <v>210569.29371</v>
      </c>
      <c r="K280" s="390">
        <f t="shared" si="667"/>
        <v>404729.37784999999</v>
      </c>
      <c r="L280" s="390">
        <f t="shared" si="667"/>
        <v>862812.51940000011</v>
      </c>
      <c r="M280" s="390"/>
      <c r="N280" s="390">
        <f t="shared" ref="N280:N317" si="707">SUM(J280:M280)</f>
        <v>1478111.19096</v>
      </c>
      <c r="P280" s="384">
        <f t="shared" si="668"/>
        <v>48798.373960000004</v>
      </c>
      <c r="Q280" s="384">
        <f t="shared" si="668"/>
        <v>336219.60996565758</v>
      </c>
      <c r="R280" s="384">
        <f t="shared" si="668"/>
        <v>515897.19180000003</v>
      </c>
      <c r="S280" s="399"/>
      <c r="T280" s="384">
        <f t="shared" ref="T280:T317" si="708">SUM(P280:S280)</f>
        <v>900915.17572565761</v>
      </c>
      <c r="U280" s="384">
        <f t="shared" si="669"/>
        <v>762348.62973730511</v>
      </c>
      <c r="W280" s="393">
        <f t="shared" si="670"/>
        <v>5.1526981018147993</v>
      </c>
      <c r="X280" s="393">
        <f t="shared" si="671"/>
        <v>2.170681146433759</v>
      </c>
      <c r="Y280" s="393">
        <f t="shared" si="672"/>
        <v>0.5388534510162013</v>
      </c>
      <c r="Z280" s="384"/>
      <c r="AA280" s="384">
        <f t="shared" ref="AA280:AA326" si="709">H280/N280*1000</f>
        <v>1.6429534857849888</v>
      </c>
      <c r="AD280" s="393">
        <f t="shared" ref="AD280:AD317" si="710">D280/P280*1000</f>
        <v>22.2343474167679</v>
      </c>
      <c r="AE280" s="393">
        <f t="shared" ref="AE280:AE317" si="711">E280/Q280*1000</f>
        <v>2.6129898550432449</v>
      </c>
      <c r="AF280" s="393">
        <f t="shared" ref="AF280:AF317" si="712">F280/R280*1000</f>
        <v>0.90120572673889332</v>
      </c>
      <c r="AG280" s="384"/>
      <c r="AH280" s="393">
        <f t="shared" ref="AH280:AH326" si="713">H280/U280*1000</f>
        <v>3.1855083603971979</v>
      </c>
      <c r="AJ280" s="394">
        <f t="shared" si="673"/>
        <v>1.4205944656070952</v>
      </c>
      <c r="AK280" s="394">
        <f t="shared" si="674"/>
        <v>1.1132259406924281</v>
      </c>
      <c r="AL280" s="394">
        <f t="shared" si="675"/>
        <v>1.2325273535860446</v>
      </c>
      <c r="AM280" s="395"/>
      <c r="AN280" s="394">
        <f t="shared" si="676"/>
        <v>1.242935597437786</v>
      </c>
      <c r="AP280" s="389">
        <f t="shared" ref="AP280:AP319" si="714">J280/P280</f>
        <v>4.3150883241028382</v>
      </c>
      <c r="AQ280" s="389">
        <f t="shared" ref="AQ280:AQ319" si="715">K280/Q280</f>
        <v>1.2037649377183568</v>
      </c>
      <c r="AR280" s="389">
        <f t="shared" ref="AR280:AR319" si="716">L280/R280</f>
        <v>1.6724505058645291</v>
      </c>
      <c r="AS280" s="389"/>
      <c r="AT280" s="389">
        <f t="shared" si="677"/>
        <v>1.6406774253407708</v>
      </c>
      <c r="AV280" s="389">
        <f t="shared" ref="AV280:AX280" si="717">AV37</f>
        <v>6.4010574763957079E-2</v>
      </c>
      <c r="AW280" s="389">
        <f t="shared" si="717"/>
        <v>0.44103130359336284</v>
      </c>
      <c r="AX280" s="389">
        <f t="shared" si="717"/>
        <v>0.67672082256876509</v>
      </c>
      <c r="AY280" s="389"/>
      <c r="AZ280" s="389">
        <f t="shared" si="679"/>
        <v>1</v>
      </c>
      <c r="BC280" s="379">
        <f t="shared" si="680"/>
        <v>1.4205944656070952</v>
      </c>
      <c r="BD280" s="379">
        <f t="shared" si="681"/>
        <v>1.1132259406924281</v>
      </c>
      <c r="BE280" s="379">
        <f t="shared" si="682"/>
        <v>1.2325273535860446</v>
      </c>
      <c r="BF280" s="379" t="e">
        <f t="shared" si="683"/>
        <v>#DIV/0!</v>
      </c>
      <c r="BG280" s="379"/>
      <c r="BH280" s="379"/>
      <c r="BI280" s="379"/>
      <c r="BJ280" s="379"/>
      <c r="BK280" s="379"/>
      <c r="BL280" s="379"/>
      <c r="BM280" s="379"/>
      <c r="BN280" s="379"/>
      <c r="BO280" s="379"/>
      <c r="BP280" s="379"/>
      <c r="BQ280" s="379">
        <f t="shared" ref="BQ280:BQ317" si="718">CG280*CL280*CQ280</f>
        <v>1.0377578003820873</v>
      </c>
      <c r="BR280" s="387">
        <f t="shared" ref="BR280:BR317" si="719">AJ280</f>
        <v>1.4205944656070952</v>
      </c>
      <c r="BS280" s="396">
        <f>Mining!BZ276</f>
        <v>1.115905732381931</v>
      </c>
      <c r="BT280" s="387">
        <f t="shared" si="684"/>
        <v>1.2325273535860446</v>
      </c>
      <c r="BU280" s="387">
        <v>1</v>
      </c>
      <c r="BV280" s="387"/>
      <c r="BW280" s="387">
        <v>1</v>
      </c>
      <c r="BX280" s="396">
        <f>Mining!BW276</f>
        <v>0.99759855011786502</v>
      </c>
      <c r="BY280" s="387">
        <v>1</v>
      </c>
      <c r="BZ280" s="387">
        <v>1</v>
      </c>
      <c r="CB280" s="664">
        <f t="shared" ref="CB280:CB319" si="720">AV280</f>
        <v>6.4010574763957079E-2</v>
      </c>
      <c r="CC280" s="664">
        <f t="shared" ref="CC280:CC319" si="721">AW280</f>
        <v>0.44103130359336284</v>
      </c>
      <c r="CD280" s="664">
        <f t="shared" ref="CD280:CD319" si="722">AX280</f>
        <v>0.67672082256876509</v>
      </c>
      <c r="CE280" s="664"/>
      <c r="CG280" s="664">
        <v>1</v>
      </c>
      <c r="CH280" s="664">
        <v>1</v>
      </c>
      <c r="CI280" s="664">
        <v>1</v>
      </c>
      <c r="CJ280" s="664">
        <v>1</v>
      </c>
      <c r="CL280" s="388">
        <f t="shared" ref="CL280:CL326" si="723">T280/U$329</f>
        <v>1.0377578003820873</v>
      </c>
      <c r="CM280" s="388">
        <f t="shared" si="685"/>
        <v>1.1270123475890659</v>
      </c>
      <c r="CN280" s="388">
        <f t="shared" si="686"/>
        <v>0.88593321147402138</v>
      </c>
      <c r="CO280" s="388">
        <f t="shared" si="687"/>
        <v>1.0070767595821291</v>
      </c>
      <c r="CP280" s="388">
        <f t="shared" si="688"/>
        <v>1.0014861981364955</v>
      </c>
      <c r="CQ280" s="388">
        <v>1</v>
      </c>
      <c r="CR280" s="388">
        <f t="shared" si="689"/>
        <v>1.2613050927323974</v>
      </c>
      <c r="CS280" s="388">
        <f t="shared" si="690"/>
        <v>1.1695658548374817</v>
      </c>
      <c r="CT280" s="388">
        <f t="shared" si="691"/>
        <v>1.1695658548374814</v>
      </c>
      <c r="CU280" s="388"/>
      <c r="CV280" s="388">
        <f t="shared" ref="CV280:CV317" si="724">CN280*CO280*CP280</f>
        <v>0.89352873787862908</v>
      </c>
      <c r="CW280" s="379">
        <f t="shared" ref="CW280:CW293" si="725">CS280/CT280</f>
        <v>1.0000000000000002</v>
      </c>
      <c r="CY280" s="334"/>
      <c r="DA280" s="379">
        <f t="shared" si="692"/>
        <v>0.44678374583558023</v>
      </c>
      <c r="DB280" s="379">
        <f t="shared" si="693"/>
        <v>0.36176653509151729</v>
      </c>
      <c r="DC280" s="379">
        <f t="shared" si="694"/>
        <v>0.19144971907290242</v>
      </c>
      <c r="DD280" s="379">
        <f t="shared" si="695"/>
        <v>0</v>
      </c>
      <c r="DF280" s="379">
        <f t="shared" si="696"/>
        <v>0.45320364273502162</v>
      </c>
      <c r="DG280" s="379">
        <f t="shared" si="696"/>
        <v>0.36366795014013215</v>
      </c>
      <c r="DH280" s="379">
        <f t="shared" si="696"/>
        <v>0.18296731497298535</v>
      </c>
      <c r="DI280" s="379"/>
      <c r="DJ280" s="379">
        <f t="shared" si="697"/>
        <v>0.99983890784813911</v>
      </c>
      <c r="DK280" s="379"/>
      <c r="DL280" s="379">
        <f t="shared" si="698"/>
        <v>0.45327666204789924</v>
      </c>
      <c r="DM280" s="379">
        <f t="shared" si="698"/>
        <v>0.36372654363173468</v>
      </c>
      <c r="DN280" s="379">
        <f t="shared" si="698"/>
        <v>0.18299679432036606</v>
      </c>
      <c r="DO280" s="379">
        <f t="shared" si="698"/>
        <v>0</v>
      </c>
      <c r="DR280" s="379">
        <f>LN(AJ280/AJ279)</f>
        <v>-5.3603544831910557E-2</v>
      </c>
      <c r="DS280" s="379">
        <f>LN(BS280/BS279)</f>
        <v>4.3692594797108297E-2</v>
      </c>
      <c r="DT280" s="379">
        <f t="shared" ref="DT280:DT317" si="726">LN(AL280/AL279)</f>
        <v>0</v>
      </c>
      <c r="DU280" s="379">
        <f t="shared" ref="DU280:DU317" si="727">LN(BU280/BU279)</f>
        <v>0</v>
      </c>
      <c r="DW280" s="379">
        <f>LN(AP280/AP279)</f>
        <v>-1.3230047776926926E-2</v>
      </c>
      <c r="DX280" s="379">
        <f t="shared" si="699"/>
        <v>2.5160939722906066E-3</v>
      </c>
      <c r="DY280" s="379">
        <f t="shared" si="700"/>
        <v>0.10212365798661428</v>
      </c>
      <c r="DZ280" s="379">
        <f t="shared" si="701"/>
        <v>0</v>
      </c>
      <c r="EA280" s="379"/>
      <c r="EC280" s="379">
        <f>LN(AV280/AV279)</f>
        <v>4.5575971250963597E-2</v>
      </c>
      <c r="ED280" s="379">
        <f t="shared" ref="ED280:ED317" si="728">LN(AW280/AW279)</f>
        <v>-2.914537596820899E-2</v>
      </c>
      <c r="EE280" s="379">
        <f t="shared" ref="EE280:EE317" si="729">LN(AX280/AX279)</f>
        <v>-3.5846309923182489E-3</v>
      </c>
      <c r="EF280" s="379"/>
      <c r="EH280" s="379">
        <f t="shared" ref="EH280:EH317" si="730">LN(BW280/BW279)</f>
        <v>0</v>
      </c>
      <c r="EI280" s="379">
        <f t="shared" ref="EI280:EI317" si="731">LN(BX280/BX279)</f>
        <v>-2.0329864576213778E-2</v>
      </c>
      <c r="EJ280" s="379">
        <f t="shared" ref="EJ280:EJ317" si="732">LN(BY280/BY279)</f>
        <v>0</v>
      </c>
      <c r="EK280" s="379">
        <f t="shared" ref="EK280:EK317" si="733">LN(BZ280/BZ279)</f>
        <v>0</v>
      </c>
      <c r="EM280" s="379">
        <f>LN(BW280/BW279)</f>
        <v>0</v>
      </c>
      <c r="EN280" s="379">
        <f t="shared" ref="EN280:EN317" si="734">LN(BX280/BX279)</f>
        <v>-2.0329864576213778E-2</v>
      </c>
      <c r="EO280" s="379">
        <f t="shared" ref="EO280:EO317" si="735">LN(BY280/BY279)</f>
        <v>0</v>
      </c>
      <c r="EP280" s="379">
        <v>1</v>
      </c>
      <c r="ER280" s="379">
        <f t="shared" ref="ER280:ER317" si="736">LN(CG280/CG279)</f>
        <v>0</v>
      </c>
      <c r="ES280" s="379">
        <f t="shared" ref="ES280:ES317" si="737">LN(CH280/CH279)</f>
        <v>0</v>
      </c>
      <c r="ET280" s="379">
        <f t="shared" ref="ET280:ET317" si="738">LN(CI280/CI279)</f>
        <v>0</v>
      </c>
      <c r="EU280" s="379">
        <f t="shared" ref="EU280:EU317" si="739">LN(CJ280/CJ279)</f>
        <v>0</v>
      </c>
      <c r="EX280" s="379">
        <f t="shared" ref="EX280:EX317" si="740">EXP(SUMPRODUCT($DL280:$DO280,DR280:DU280))</f>
        <v>0.99163014453655618</v>
      </c>
      <c r="EY280" s="379">
        <f t="shared" ref="EY280:EY317" si="741">IF(ISERR(EX280),EY279,EX280*EY279)</f>
        <v>0.99163014453655618</v>
      </c>
      <c r="EZ280" s="379">
        <f t="shared" si="702"/>
        <v>1.2613050927323974</v>
      </c>
      <c r="FA280" s="379"/>
      <c r="FB280" s="379">
        <f t="shared" ref="FB280:FB317" si="742">EXP(SUMPRODUCT($DL280:$DO280,DW280:DZ280))</f>
        <v>1.0136995913761295</v>
      </c>
      <c r="FC280" s="379">
        <f t="shared" ref="FC280:FC317" si="743">IF(ISERR(FB280),FC279,FB280*FC279)</f>
        <v>1.0136995913761295</v>
      </c>
      <c r="FD280" s="379">
        <f t="shared" si="703"/>
        <v>0.88593321147402138</v>
      </c>
      <c r="FE280" s="379"/>
      <c r="FF280" s="379">
        <f t="shared" si="664"/>
        <v>1.0094459351548759</v>
      </c>
      <c r="FG280" s="379">
        <f t="shared" ref="FG280:FG317" si="744">IF(ISERR(FF280),FG279,FF280*FG279)</f>
        <v>1.0094459351548759</v>
      </c>
      <c r="FH280" s="379">
        <f t="shared" si="704"/>
        <v>1.0070767595821291</v>
      </c>
      <c r="FI280" s="379"/>
      <c r="FJ280" s="379">
        <f t="shared" ref="FJ280:FJ317" si="745">EXP(SUMPRODUCT($DL280:$DO280,EM280:EP280))</f>
        <v>0.99263276076165219</v>
      </c>
      <c r="FK280" s="379">
        <f t="shared" ref="FK280:FK317" si="746">IF(ISERR(FJ280),FK279,FJ280*FK279)</f>
        <v>0.99263276076165219</v>
      </c>
      <c r="FL280" s="379">
        <f t="shared" si="705"/>
        <v>1.0014861981364955</v>
      </c>
      <c r="FN280" s="379">
        <f t="shared" ref="FN280:FN317" si="747">EXP(SUMPRODUCT($DL280:$DO280,DW280:DZ280))</f>
        <v>1.0136995913761295</v>
      </c>
      <c r="FO280" s="379">
        <f t="shared" ref="FO280:FO317" si="748">IF(ISERR(FN280),FO279,FN280*FO279)</f>
        <v>1.0136995913761295</v>
      </c>
      <c r="FP280" s="379">
        <f t="shared" si="706"/>
        <v>1.0895746375239004</v>
      </c>
      <c r="FR280" s="336"/>
    </row>
    <row r="281" spans="1:182" x14ac:dyDescent="0.2">
      <c r="A281" s="373" t="s">
        <v>218</v>
      </c>
      <c r="B281" s="330">
        <f t="shared" si="663"/>
        <v>1972</v>
      </c>
      <c r="D281" s="384">
        <f>NonManufacturing_Data!Q14</f>
        <v>1077</v>
      </c>
      <c r="E281" s="384">
        <f>NonManufacturing_Data!R14</f>
        <v>893.39333827911491</v>
      </c>
      <c r="F281" s="384">
        <f>NonManufacturing_Data!S14</f>
        <v>507.7843385331683</v>
      </c>
      <c r="G281" s="384"/>
      <c r="H281" s="384">
        <f t="shared" si="666"/>
        <v>2478.1776768122832</v>
      </c>
      <c r="I281" s="389"/>
      <c r="J281" s="390">
        <f t="shared" si="667"/>
        <v>216066.92165999999</v>
      </c>
      <c r="K281" s="390">
        <f t="shared" si="667"/>
        <v>404671.68283999996</v>
      </c>
      <c r="L281" s="390">
        <f t="shared" si="667"/>
        <v>942342.18519999995</v>
      </c>
      <c r="M281" s="390"/>
      <c r="N281" s="390">
        <f t="shared" si="707"/>
        <v>1563080.7896999998</v>
      </c>
      <c r="P281" s="384">
        <f t="shared" si="668"/>
        <v>48796.884569999995</v>
      </c>
      <c r="Q281" s="384">
        <f t="shared" si="668"/>
        <v>337520.35547103907</v>
      </c>
      <c r="R281" s="384">
        <f t="shared" si="668"/>
        <v>522217.23677999998</v>
      </c>
      <c r="S281" s="399"/>
      <c r="T281" s="384">
        <f t="shared" si="708"/>
        <v>908534.4768210391</v>
      </c>
      <c r="U281" s="384">
        <f t="shared" si="669"/>
        <v>772148.80057262501</v>
      </c>
      <c r="W281" s="393">
        <f t="shared" si="670"/>
        <v>4.9845667801698621</v>
      </c>
      <c r="X281" s="393">
        <f t="shared" si="671"/>
        <v>2.2076991698782806</v>
      </c>
      <c r="Y281" s="393">
        <f t="shared" si="672"/>
        <v>0.5388534510162013</v>
      </c>
      <c r="Z281" s="384"/>
      <c r="AA281" s="384">
        <f t="shared" si="709"/>
        <v>1.5854443949041921</v>
      </c>
      <c r="AD281" s="393">
        <f t="shared" si="710"/>
        <v>22.07108116615569</v>
      </c>
      <c r="AE281" s="393">
        <f t="shared" si="711"/>
        <v>2.6469317295909653</v>
      </c>
      <c r="AF281" s="393">
        <f t="shared" si="712"/>
        <v>0.97236227142592013</v>
      </c>
      <c r="AG281" s="384"/>
      <c r="AH281" s="393">
        <f t="shared" si="713"/>
        <v>3.2094560983251781</v>
      </c>
      <c r="AJ281" s="394">
        <f t="shared" si="673"/>
        <v>1.3742408038352398</v>
      </c>
      <c r="AK281" s="394">
        <f t="shared" si="674"/>
        <v>1.1322104995436004</v>
      </c>
      <c r="AL281" s="394">
        <f t="shared" si="675"/>
        <v>1.2325273535860446</v>
      </c>
      <c r="AM281" s="395"/>
      <c r="AN281" s="394">
        <f t="shared" si="676"/>
        <v>1.1994285250523042</v>
      </c>
      <c r="AP281" s="389">
        <f t="shared" si="714"/>
        <v>4.4278835332212276</v>
      </c>
      <c r="AQ281" s="389">
        <f t="shared" si="715"/>
        <v>1.1989548964394914</v>
      </c>
      <c r="AR281" s="389">
        <f t="shared" si="716"/>
        <v>1.8045022623353018</v>
      </c>
      <c r="AS281" s="389"/>
      <c r="AT281" s="389">
        <f t="shared" si="677"/>
        <v>1.7204419090062684</v>
      </c>
      <c r="AV281" s="389">
        <f t="shared" ref="AV281:AX281" si="749">AV38</f>
        <v>6.3196218829598985E-2</v>
      </c>
      <c r="AW281" s="389">
        <f t="shared" si="749"/>
        <v>0.43711827981955576</v>
      </c>
      <c r="AX281" s="389">
        <f t="shared" si="749"/>
        <v>0.67631683995717407</v>
      </c>
      <c r="AY281" s="389"/>
      <c r="AZ281" s="389">
        <f t="shared" si="679"/>
        <v>1</v>
      </c>
      <c r="BC281" s="379">
        <f t="shared" si="680"/>
        <v>1.3742408038352398</v>
      </c>
      <c r="BD281" s="379">
        <f t="shared" si="681"/>
        <v>1.1322104995436004</v>
      </c>
      <c r="BE281" s="379">
        <f t="shared" si="682"/>
        <v>1.2325273535860446</v>
      </c>
      <c r="BF281" s="379" t="e">
        <f t="shared" si="683"/>
        <v>#DIV/0!</v>
      </c>
      <c r="BG281" s="379"/>
      <c r="BH281" s="379"/>
      <c r="BI281" s="379"/>
      <c r="BJ281" s="379"/>
      <c r="BK281" s="379"/>
      <c r="BL281" s="379"/>
      <c r="BM281" s="379"/>
      <c r="BN281" s="379"/>
      <c r="BO281" s="379"/>
      <c r="BP281" s="379"/>
      <c r="BQ281" s="379">
        <f t="shared" si="718"/>
        <v>1.0465344192672372</v>
      </c>
      <c r="BR281" s="387">
        <f t="shared" si="719"/>
        <v>1.3742408038352398</v>
      </c>
      <c r="BS281" s="396">
        <f>Mining!BZ277</f>
        <v>1.1341971093955936</v>
      </c>
      <c r="BT281" s="387">
        <f t="shared" si="684"/>
        <v>1.2325273535860446</v>
      </c>
      <c r="BU281" s="387">
        <v>1</v>
      </c>
      <c r="BV281" s="387"/>
      <c r="BW281" s="387">
        <v>1</v>
      </c>
      <c r="BX281" s="396">
        <f>Mining!BW277</f>
        <v>0.99824844391196621</v>
      </c>
      <c r="BY281" s="387">
        <v>1</v>
      </c>
      <c r="BZ281" s="387">
        <v>1</v>
      </c>
      <c r="CB281" s="664">
        <f t="shared" si="720"/>
        <v>6.3196218829598985E-2</v>
      </c>
      <c r="CC281" s="664">
        <f t="shared" si="721"/>
        <v>0.43711827981955576</v>
      </c>
      <c r="CD281" s="664">
        <f t="shared" si="722"/>
        <v>0.67631683995717407</v>
      </c>
      <c r="CE281" s="664"/>
      <c r="CG281" s="664">
        <v>1</v>
      </c>
      <c r="CH281" s="664">
        <v>1</v>
      </c>
      <c r="CI281" s="664">
        <v>1</v>
      </c>
      <c r="CJ281" s="664">
        <v>1</v>
      </c>
      <c r="CL281" s="388">
        <f t="shared" si="723"/>
        <v>1.0465344192672372</v>
      </c>
      <c r="CM281" s="388">
        <f t="shared" si="685"/>
        <v>1.135484903077288</v>
      </c>
      <c r="CN281" s="388">
        <f t="shared" si="686"/>
        <v>0.90834439807784118</v>
      </c>
      <c r="CO281" s="388">
        <f t="shared" si="687"/>
        <v>0.99807386997682757</v>
      </c>
      <c r="CP281" s="388">
        <f t="shared" si="688"/>
        <v>1.0017217877711886</v>
      </c>
      <c r="CQ281" s="388">
        <v>1</v>
      </c>
      <c r="CR281" s="388">
        <f t="shared" si="689"/>
        <v>1.2503195348647187</v>
      </c>
      <c r="CS281" s="388">
        <f t="shared" si="690"/>
        <v>1.1883240336287051</v>
      </c>
      <c r="CT281" s="388">
        <f t="shared" si="691"/>
        <v>1.1883240336287046</v>
      </c>
      <c r="CU281" s="388"/>
      <c r="CV281" s="388">
        <f t="shared" si="724"/>
        <v>0.90815577251629909</v>
      </c>
      <c r="CW281" s="379">
        <f t="shared" si="725"/>
        <v>1.0000000000000004</v>
      </c>
      <c r="CY281" s="334"/>
      <c r="DA281" s="379">
        <f t="shared" si="692"/>
        <v>0.43459353624125979</v>
      </c>
      <c r="DB281" s="379">
        <f t="shared" si="693"/>
        <v>0.36050415054512963</v>
      </c>
      <c r="DC281" s="379">
        <f t="shared" si="694"/>
        <v>0.2049023132136106</v>
      </c>
      <c r="DD281" s="379">
        <f t="shared" si="695"/>
        <v>0</v>
      </c>
      <c r="DF281" s="379">
        <f t="shared" si="696"/>
        <v>0.44066053941571109</v>
      </c>
      <c r="DG281" s="379">
        <f t="shared" si="696"/>
        <v>0.36113497508544923</v>
      </c>
      <c r="DH281" s="379">
        <f t="shared" si="696"/>
        <v>0.19809989361315783</v>
      </c>
      <c r="DI281" s="379"/>
      <c r="DJ281" s="379">
        <f t="shared" si="697"/>
        <v>0.99989540811431821</v>
      </c>
      <c r="DK281" s="379"/>
      <c r="DL281" s="379">
        <f t="shared" si="698"/>
        <v>0.44070663375356783</v>
      </c>
      <c r="DM281" s="379">
        <f t="shared" si="698"/>
        <v>0.36117275082451483</v>
      </c>
      <c r="DN281" s="379">
        <f t="shared" si="698"/>
        <v>0.19812061542191725</v>
      </c>
      <c r="DO281" s="379">
        <f t="shared" si="698"/>
        <v>0</v>
      </c>
      <c r="DR281" s="379">
        <f t="shared" ref="DR281:DR326" si="750">LN(AJ281/AJ280)</f>
        <v>-3.3173985793949416E-2</v>
      </c>
      <c r="DS281" s="379">
        <f t="shared" ref="DS281:DS317" si="751">LN(BS281/BS280)</f>
        <v>1.6258616810582625E-2</v>
      </c>
      <c r="DT281" s="379">
        <f t="shared" si="726"/>
        <v>0</v>
      </c>
      <c r="DU281" s="379">
        <f t="shared" si="727"/>
        <v>0</v>
      </c>
      <c r="DW281" s="379">
        <f t="shared" ref="DW281:DW317" si="752">LN(AP281/AP280)</f>
        <v>2.5803918745432759E-2</v>
      </c>
      <c r="DX281" s="379">
        <f t="shared" si="699"/>
        <v>-4.003835683358996E-3</v>
      </c>
      <c r="DY281" s="379">
        <f t="shared" si="700"/>
        <v>7.5994879142312455E-2</v>
      </c>
      <c r="DZ281" s="379">
        <f t="shared" si="701"/>
        <v>0</v>
      </c>
      <c r="EA281" s="379"/>
      <c r="EC281" s="379">
        <f t="shared" ref="EC281:EC317" si="753">LN(AV281/AV280)</f>
        <v>-1.280382967999346E-2</v>
      </c>
      <c r="ED281" s="379">
        <f t="shared" si="728"/>
        <v>-8.912034457003554E-3</v>
      </c>
      <c r="EE281" s="379">
        <f t="shared" si="729"/>
        <v>-5.9714911829055763E-4</v>
      </c>
      <c r="EF281" s="379"/>
      <c r="EH281" s="379">
        <f t="shared" si="730"/>
        <v>0</v>
      </c>
      <c r="EI281" s="379">
        <f t="shared" si="731"/>
        <v>6.5124613160690524E-4</v>
      </c>
      <c r="EJ281" s="379">
        <f t="shared" si="732"/>
        <v>0</v>
      </c>
      <c r="EK281" s="379">
        <f t="shared" si="733"/>
        <v>0</v>
      </c>
      <c r="EM281" s="379">
        <f t="shared" ref="EM281:EM317" si="754">LN(BW281/BW280)</f>
        <v>0</v>
      </c>
      <c r="EN281" s="379">
        <f t="shared" si="734"/>
        <v>6.5124613160690524E-4</v>
      </c>
      <c r="EO281" s="379">
        <f t="shared" si="735"/>
        <v>0</v>
      </c>
      <c r="EP281" s="379">
        <v>1</v>
      </c>
      <c r="ER281" s="379">
        <f t="shared" si="736"/>
        <v>0</v>
      </c>
      <c r="ES281" s="379">
        <f t="shared" si="737"/>
        <v>0</v>
      </c>
      <c r="ET281" s="379">
        <f t="shared" si="738"/>
        <v>0</v>
      </c>
      <c r="EU281" s="379">
        <f t="shared" si="739"/>
        <v>0</v>
      </c>
      <c r="EX281" s="379">
        <f t="shared" si="740"/>
        <v>0.99129032465580502</v>
      </c>
      <c r="EY281" s="379">
        <f t="shared" si="741"/>
        <v>0.98299336791612568</v>
      </c>
      <c r="EZ281" s="379">
        <f t="shared" si="702"/>
        <v>1.2503195348647187</v>
      </c>
      <c r="FA281" s="379"/>
      <c r="FB281" s="379">
        <f t="shared" si="742"/>
        <v>1.0252966999245146</v>
      </c>
      <c r="FC281" s="379">
        <f t="shared" si="743"/>
        <v>1.0393428457527745</v>
      </c>
      <c r="FD281" s="379">
        <f t="shared" si="703"/>
        <v>0.90834439807784118</v>
      </c>
      <c r="FE281" s="379"/>
      <c r="FF281" s="379">
        <f t="shared" si="664"/>
        <v>0.99106037397880475</v>
      </c>
      <c r="FG281" s="379">
        <f t="shared" si="744"/>
        <v>1.0004218660059756</v>
      </c>
      <c r="FH281" s="379">
        <f t="shared" si="704"/>
        <v>0.99807386997682757</v>
      </c>
      <c r="FI281" s="379"/>
      <c r="FJ281" s="379">
        <f t="shared" si="745"/>
        <v>1.0002352400214116</v>
      </c>
      <c r="FK281" s="379">
        <f t="shared" si="746"/>
        <v>0.99286626771354769</v>
      </c>
      <c r="FL281" s="379">
        <f t="shared" si="705"/>
        <v>1.0017217877711886</v>
      </c>
      <c r="FN281" s="379">
        <f t="shared" si="747"/>
        <v>1.0252966999245146</v>
      </c>
      <c r="FO281" s="379">
        <f t="shared" si="748"/>
        <v>1.0393428457527745</v>
      </c>
      <c r="FP281" s="379">
        <f t="shared" si="706"/>
        <v>1.1171372801747042</v>
      </c>
      <c r="FR281" s="336"/>
    </row>
    <row r="282" spans="1:182" x14ac:dyDescent="0.2">
      <c r="A282" s="373" t="s">
        <v>218</v>
      </c>
      <c r="B282" s="330">
        <f t="shared" si="663"/>
        <v>1973</v>
      </c>
      <c r="D282" s="384">
        <f>NonManufacturing_Data!Q15</f>
        <v>1096</v>
      </c>
      <c r="E282" s="384">
        <f>NonManufacturing_Data!R15</f>
        <v>963.8849983403037</v>
      </c>
      <c r="F282" s="384">
        <f>NonManufacturing_Data!S15</f>
        <v>513.88164175203656</v>
      </c>
      <c r="G282" s="384"/>
      <c r="H282" s="384">
        <f t="shared" si="666"/>
        <v>2573.7666400923404</v>
      </c>
      <c r="I282" s="389"/>
      <c r="J282" s="390">
        <f t="shared" si="667"/>
        <v>219868.60239000001</v>
      </c>
      <c r="K282" s="390">
        <f t="shared" si="667"/>
        <v>415503.69024000003</v>
      </c>
      <c r="L282" s="390">
        <f t="shared" si="667"/>
        <v>953657.51260000002</v>
      </c>
      <c r="M282" s="390"/>
      <c r="N282" s="390">
        <f t="shared" si="707"/>
        <v>1589029.8052300001</v>
      </c>
      <c r="P282" s="384">
        <f t="shared" si="668"/>
        <v>48239.852710000006</v>
      </c>
      <c r="Q282" s="384">
        <f t="shared" si="668"/>
        <v>338436.42321975849</v>
      </c>
      <c r="R282" s="384">
        <f t="shared" si="668"/>
        <v>541066.68792000005</v>
      </c>
      <c r="S282" s="399"/>
      <c r="T282" s="384">
        <f t="shared" si="708"/>
        <v>927742.9638497585</v>
      </c>
      <c r="U282" s="384">
        <f t="shared" si="669"/>
        <v>779967.42853984004</v>
      </c>
      <c r="W282" s="393">
        <f t="shared" si="670"/>
        <v>4.9847954100146126</v>
      </c>
      <c r="X282" s="393">
        <f t="shared" si="671"/>
        <v>2.3197988874263711</v>
      </c>
      <c r="Y282" s="393">
        <f t="shared" si="672"/>
        <v>0.5388534510162013</v>
      </c>
      <c r="Z282" s="384"/>
      <c r="AA282" s="384">
        <f t="shared" si="709"/>
        <v>1.6197094803516332</v>
      </c>
      <c r="AD282" s="393">
        <f t="shared" si="710"/>
        <v>22.719804029849406</v>
      </c>
      <c r="AE282" s="393">
        <f t="shared" si="711"/>
        <v>2.8480533778553134</v>
      </c>
      <c r="AF282" s="393">
        <f t="shared" si="712"/>
        <v>0.94975657016980697</v>
      </c>
      <c r="AG282" s="384"/>
      <c r="AH282" s="393">
        <f t="shared" si="713"/>
        <v>3.2998386162235427</v>
      </c>
      <c r="AJ282" s="394">
        <f t="shared" si="673"/>
        <v>1.3743038368881586</v>
      </c>
      <c r="AK282" s="394">
        <f t="shared" si="674"/>
        <v>1.1897004324726497</v>
      </c>
      <c r="AL282" s="394">
        <f t="shared" si="675"/>
        <v>1.2325273535860446</v>
      </c>
      <c r="AM282" s="395"/>
      <c r="AN282" s="394">
        <f t="shared" si="676"/>
        <v>1.2253509232336035</v>
      </c>
      <c r="AP282" s="389">
        <f t="shared" si="714"/>
        <v>4.5578207651621163</v>
      </c>
      <c r="AQ282" s="389">
        <f t="shared" si="715"/>
        <v>1.2277156409084229</v>
      </c>
      <c r="AR282" s="389">
        <f t="shared" si="716"/>
        <v>1.7625507795833921</v>
      </c>
      <c r="AS282" s="389"/>
      <c r="AT282" s="389">
        <f t="shared" si="677"/>
        <v>1.7127910069359817</v>
      </c>
      <c r="AV282" s="389">
        <f t="shared" ref="AV282:AX282" si="755">AV39</f>
        <v>6.1848547701932606E-2</v>
      </c>
      <c r="AW282" s="389">
        <f t="shared" si="755"/>
        <v>0.4339109696584868</v>
      </c>
      <c r="AX282" s="389">
        <f t="shared" si="755"/>
        <v>0.69370420881923134</v>
      </c>
      <c r="AY282" s="389"/>
      <c r="AZ282" s="389">
        <f t="shared" si="679"/>
        <v>1</v>
      </c>
      <c r="BC282" s="379">
        <f t="shared" si="680"/>
        <v>1.3743038368881586</v>
      </c>
      <c r="BD282" s="379">
        <f t="shared" si="681"/>
        <v>1.1897004324726497</v>
      </c>
      <c r="BE282" s="379">
        <f t="shared" si="682"/>
        <v>1.2325273535860446</v>
      </c>
      <c r="BF282" s="379" t="e">
        <f t="shared" si="683"/>
        <v>#DIV/0!</v>
      </c>
      <c r="BG282" s="379"/>
      <c r="BH282" s="379"/>
      <c r="BI282" s="379"/>
      <c r="BJ282" s="379"/>
      <c r="BK282" s="379"/>
      <c r="BL282" s="379"/>
      <c r="BM282" s="379"/>
      <c r="BN282" s="379"/>
      <c r="BO282" s="379"/>
      <c r="BP282" s="379"/>
      <c r="BQ282" s="379">
        <f t="shared" si="718"/>
        <v>1.0686605392224657</v>
      </c>
      <c r="BR282" s="387">
        <f t="shared" si="719"/>
        <v>1.3743038368881586</v>
      </c>
      <c r="BS282" s="396">
        <f>Mining!BZ278</f>
        <v>1.1574075861809026</v>
      </c>
      <c r="BT282" s="387">
        <f t="shared" si="684"/>
        <v>1.2325273535860446</v>
      </c>
      <c r="BU282" s="387">
        <v>1</v>
      </c>
      <c r="BV282" s="387"/>
      <c r="BW282" s="387">
        <v>1</v>
      </c>
      <c r="BX282" s="396">
        <f>Mining!BW278</f>
        <v>1.0279010148864711</v>
      </c>
      <c r="BY282" s="387">
        <v>1</v>
      </c>
      <c r="BZ282" s="387">
        <v>1</v>
      </c>
      <c r="CB282" s="664">
        <f t="shared" si="720"/>
        <v>6.1848547701932606E-2</v>
      </c>
      <c r="CC282" s="664">
        <f t="shared" si="721"/>
        <v>0.4339109696584868</v>
      </c>
      <c r="CD282" s="664">
        <f t="shared" si="722"/>
        <v>0.69370420881923134</v>
      </c>
      <c r="CE282" s="664"/>
      <c r="CG282" s="664">
        <v>1</v>
      </c>
      <c r="CH282" s="664">
        <v>1</v>
      </c>
      <c r="CI282" s="664">
        <v>1</v>
      </c>
      <c r="CJ282" s="664">
        <v>1</v>
      </c>
      <c r="CL282" s="388">
        <f t="shared" si="723"/>
        <v>1.0686605392224657</v>
      </c>
      <c r="CM282" s="388">
        <f t="shared" si="685"/>
        <v>1.167461655969861</v>
      </c>
      <c r="CN282" s="388">
        <f t="shared" si="686"/>
        <v>0.92336077974514585</v>
      </c>
      <c r="CO282" s="388">
        <f t="shared" si="687"/>
        <v>0.9912648853658389</v>
      </c>
      <c r="CP282" s="388">
        <f t="shared" si="688"/>
        <v>1.0125554938601291</v>
      </c>
      <c r="CQ282" s="388">
        <v>1</v>
      </c>
      <c r="CR282" s="388">
        <f t="shared" si="689"/>
        <v>1.2596869942742703</v>
      </c>
      <c r="CS282" s="388">
        <f t="shared" si="690"/>
        <v>1.2476202027903045</v>
      </c>
      <c r="CT282" s="388">
        <f t="shared" si="691"/>
        <v>1.2476202027903045</v>
      </c>
      <c r="CU282" s="388"/>
      <c r="CV282" s="388">
        <f t="shared" si="724"/>
        <v>0.92678709971317752</v>
      </c>
      <c r="CW282" s="379">
        <f t="shared" si="725"/>
        <v>1</v>
      </c>
      <c r="CY282" s="334"/>
      <c r="DA282" s="379">
        <f t="shared" si="692"/>
        <v>0.42583503217707347</v>
      </c>
      <c r="DB282" s="379">
        <f t="shared" si="693"/>
        <v>0.37450364898105987</v>
      </c>
      <c r="DC282" s="379">
        <f t="shared" si="694"/>
        <v>0.19966131884186664</v>
      </c>
      <c r="DD282" s="379">
        <f t="shared" si="695"/>
        <v>0</v>
      </c>
      <c r="DF282" s="379">
        <f t="shared" si="696"/>
        <v>0.43019942465428923</v>
      </c>
      <c r="DG282" s="379">
        <f t="shared" si="696"/>
        <v>0.36745945467465857</v>
      </c>
      <c r="DH282" s="379">
        <f t="shared" si="696"/>
        <v>0.20227049961617236</v>
      </c>
      <c r="DI282" s="379"/>
      <c r="DJ282" s="379">
        <f t="shared" si="697"/>
        <v>0.99992937894512024</v>
      </c>
      <c r="DK282" s="379"/>
      <c r="DL282" s="379">
        <f t="shared" si="698"/>
        <v>0.43022980793716648</v>
      </c>
      <c r="DM282" s="379">
        <f t="shared" si="698"/>
        <v>0.36748540688174547</v>
      </c>
      <c r="DN282" s="379">
        <f t="shared" si="698"/>
        <v>0.20228478518108797</v>
      </c>
      <c r="DO282" s="379">
        <f t="shared" si="698"/>
        <v>0</v>
      </c>
      <c r="DR282" s="379">
        <f t="shared" si="750"/>
        <v>4.586649384983563E-5</v>
      </c>
      <c r="DS282" s="379">
        <f t="shared" si="751"/>
        <v>2.0257656628208762E-2</v>
      </c>
      <c r="DT282" s="379">
        <f t="shared" si="726"/>
        <v>0</v>
      </c>
      <c r="DU282" s="379">
        <f t="shared" si="727"/>
        <v>0</v>
      </c>
      <c r="DW282" s="379">
        <f t="shared" si="752"/>
        <v>2.8922894761247625E-2</v>
      </c>
      <c r="DX282" s="379">
        <f t="shared" si="699"/>
        <v>2.3704982442642179E-2</v>
      </c>
      <c r="DY282" s="379">
        <f t="shared" si="700"/>
        <v>-2.3522732418170097E-2</v>
      </c>
      <c r="DZ282" s="379">
        <f t="shared" si="701"/>
        <v>0</v>
      </c>
      <c r="EA282" s="379"/>
      <c r="EC282" s="379">
        <f t="shared" si="753"/>
        <v>-2.1555853125785285E-2</v>
      </c>
      <c r="ED282" s="379">
        <f t="shared" si="728"/>
        <v>-7.3644476547882146E-3</v>
      </c>
      <c r="EE282" s="379">
        <f t="shared" si="729"/>
        <v>2.5383993176796075E-2</v>
      </c>
      <c r="EF282" s="379"/>
      <c r="EH282" s="379">
        <f t="shared" si="730"/>
        <v>0</v>
      </c>
      <c r="EI282" s="379">
        <f t="shared" si="731"/>
        <v>2.9271965231928539E-2</v>
      </c>
      <c r="EJ282" s="379">
        <f t="shared" si="732"/>
        <v>0</v>
      </c>
      <c r="EK282" s="379">
        <f t="shared" si="733"/>
        <v>0</v>
      </c>
      <c r="EM282" s="379">
        <f t="shared" si="754"/>
        <v>0</v>
      </c>
      <c r="EN282" s="379">
        <f t="shared" si="734"/>
        <v>2.9271965231928539E-2</v>
      </c>
      <c r="EO282" s="379">
        <f t="shared" si="735"/>
        <v>0</v>
      </c>
      <c r="EP282" s="379">
        <v>1</v>
      </c>
      <c r="ER282" s="379">
        <f t="shared" si="736"/>
        <v>0</v>
      </c>
      <c r="ES282" s="379">
        <f t="shared" si="737"/>
        <v>0</v>
      </c>
      <c r="ET282" s="379">
        <f t="shared" si="738"/>
        <v>0</v>
      </c>
      <c r="EU282" s="379">
        <f t="shared" si="739"/>
        <v>0</v>
      </c>
      <c r="EX282" s="379">
        <f t="shared" si="740"/>
        <v>1.0074920523500941</v>
      </c>
      <c r="EY282" s="379">
        <f t="shared" si="741"/>
        <v>0.99035800568834864</v>
      </c>
      <c r="EZ282" s="379">
        <f t="shared" si="702"/>
        <v>1.2596869942742703</v>
      </c>
      <c r="FA282" s="379"/>
      <c r="FB282" s="379">
        <f t="shared" si="742"/>
        <v>1.0165315949535012</v>
      </c>
      <c r="FC282" s="379">
        <f t="shared" si="743"/>
        <v>1.0565248406965786</v>
      </c>
      <c r="FD282" s="379">
        <f t="shared" si="703"/>
        <v>0.92336077974514585</v>
      </c>
      <c r="FE282" s="379"/>
      <c r="FF282" s="379">
        <f t="shared" si="664"/>
        <v>0.99317787508939914</v>
      </c>
      <c r="FG282" s="379">
        <f t="shared" si="744"/>
        <v>0.9935968630727865</v>
      </c>
      <c r="FH282" s="379">
        <f t="shared" si="704"/>
        <v>0.9912648853658389</v>
      </c>
      <c r="FI282" s="379"/>
      <c r="FJ282" s="379">
        <f t="shared" si="745"/>
        <v>1.0108150848081734</v>
      </c>
      <c r="FK282" s="379">
        <f t="shared" si="746"/>
        <v>1.0036042006020442</v>
      </c>
      <c r="FL282" s="379">
        <f t="shared" si="705"/>
        <v>1.0125554938601291</v>
      </c>
      <c r="FN282" s="379">
        <f t="shared" si="747"/>
        <v>1.0165315949535012</v>
      </c>
      <c r="FO282" s="379">
        <f t="shared" si="748"/>
        <v>1.0565248406965786</v>
      </c>
      <c r="FP282" s="379">
        <f t="shared" si="706"/>
        <v>1.1356053411980083</v>
      </c>
      <c r="FR282" s="336"/>
    </row>
    <row r="283" spans="1:182" x14ac:dyDescent="0.2">
      <c r="A283" s="373" t="s">
        <v>218</v>
      </c>
      <c r="B283" s="330">
        <f t="shared" si="663"/>
        <v>1974</v>
      </c>
      <c r="D283" s="384">
        <f>NonManufacturing_Data!Q16</f>
        <v>1107</v>
      </c>
      <c r="E283" s="384">
        <f>NonManufacturing_Data!R16</f>
        <v>980.32018831833568</v>
      </c>
      <c r="F283" s="384">
        <f>NonManufacturing_Data!S16</f>
        <v>452.41642459317069</v>
      </c>
      <c r="G283" s="384"/>
      <c r="H283" s="384">
        <f t="shared" si="666"/>
        <v>2539.7366129115062</v>
      </c>
      <c r="I283" s="389"/>
      <c r="J283" s="390">
        <f t="shared" si="667"/>
        <v>207173.34198</v>
      </c>
      <c r="K283" s="390">
        <f t="shared" si="667"/>
        <v>429586.26864999998</v>
      </c>
      <c r="L283" s="390">
        <f t="shared" si="667"/>
        <v>839590.8456</v>
      </c>
      <c r="M283" s="390"/>
      <c r="N283" s="390">
        <f t="shared" si="707"/>
        <v>1476350.4562300001</v>
      </c>
      <c r="P283" s="384">
        <f t="shared" si="668"/>
        <v>47170.470690000002</v>
      </c>
      <c r="Q283" s="384">
        <f t="shared" si="668"/>
        <v>279176.5709422878</v>
      </c>
      <c r="R283" s="384">
        <f t="shared" si="668"/>
        <v>512183.75031000003</v>
      </c>
      <c r="S283" s="399"/>
      <c r="T283" s="384">
        <f t="shared" si="708"/>
        <v>838530.79194228782</v>
      </c>
      <c r="U283" s="384">
        <f t="shared" si="669"/>
        <v>735399.60125740152</v>
      </c>
      <c r="W283" s="393">
        <f t="shared" si="670"/>
        <v>5.3433515597140246</v>
      </c>
      <c r="X283" s="393">
        <f t="shared" si="671"/>
        <v>2.282010063773801</v>
      </c>
      <c r="Y283" s="393">
        <f t="shared" si="672"/>
        <v>0.5388534510162013</v>
      </c>
      <c r="Z283" s="384"/>
      <c r="AA283" s="384">
        <f t="shared" si="709"/>
        <v>1.7202803048518458</v>
      </c>
      <c r="AD283" s="393">
        <f t="shared" si="710"/>
        <v>23.46807194855235</v>
      </c>
      <c r="AE283" s="393">
        <f t="shared" si="711"/>
        <v>3.5114701244790001</v>
      </c>
      <c r="AF283" s="393">
        <f t="shared" si="712"/>
        <v>0.88330882094432883</v>
      </c>
      <c r="AG283" s="384"/>
      <c r="AH283" s="393">
        <f t="shared" si="713"/>
        <v>3.4535463557078518</v>
      </c>
      <c r="AJ283" s="394">
        <f t="shared" si="673"/>
        <v>1.4731574611074727</v>
      </c>
      <c r="AK283" s="394">
        <f t="shared" si="674"/>
        <v>1.1703205715348026</v>
      </c>
      <c r="AL283" s="394">
        <f t="shared" si="675"/>
        <v>1.2325273535860446</v>
      </c>
      <c r="AM283" s="395"/>
      <c r="AN283" s="394">
        <f t="shared" si="676"/>
        <v>1.3014352791916526</v>
      </c>
      <c r="AP283" s="389">
        <f t="shared" si="714"/>
        <v>4.392013455653732</v>
      </c>
      <c r="AQ283" s="389">
        <f t="shared" si="715"/>
        <v>1.5387618925185713</v>
      </c>
      <c r="AR283" s="389">
        <f t="shared" si="716"/>
        <v>1.6392375687277003</v>
      </c>
      <c r="AS283" s="389"/>
      <c r="AT283" s="389">
        <f t="shared" si="677"/>
        <v>1.760639526200739</v>
      </c>
      <c r="AV283" s="389">
        <f t="shared" ref="AV283:AX283" si="756">AV40</f>
        <v>6.4142638382380074E-2</v>
      </c>
      <c r="AW283" s="389">
        <f t="shared" si="756"/>
        <v>0.3796256762513141</v>
      </c>
      <c r="AX283" s="389">
        <f t="shared" si="756"/>
        <v>0.69646998643221669</v>
      </c>
      <c r="AY283" s="389"/>
      <c r="AZ283" s="389">
        <f t="shared" si="679"/>
        <v>1</v>
      </c>
      <c r="BC283" s="379">
        <f t="shared" si="680"/>
        <v>1.4731574611074727</v>
      </c>
      <c r="BD283" s="379">
        <f t="shared" si="681"/>
        <v>1.1703205715348026</v>
      </c>
      <c r="BE283" s="379">
        <f t="shared" si="682"/>
        <v>1.2325273535860446</v>
      </c>
      <c r="BF283" s="379" t="e">
        <f t="shared" si="683"/>
        <v>#DIV/0!</v>
      </c>
      <c r="BG283" s="379"/>
      <c r="BH283" s="379"/>
      <c r="BI283" s="379"/>
      <c r="BJ283" s="379"/>
      <c r="BK283" s="379"/>
      <c r="BL283" s="379"/>
      <c r="BM283" s="379"/>
      <c r="BN283" s="379"/>
      <c r="BO283" s="379"/>
      <c r="BP283" s="379"/>
      <c r="BQ283" s="379">
        <f t="shared" si="718"/>
        <v>0.96589767121834458</v>
      </c>
      <c r="BR283" s="387">
        <f t="shared" si="719"/>
        <v>1.4731574611074727</v>
      </c>
      <c r="BS283" s="396">
        <f>Mining!BZ279</f>
        <v>1.1275405099064757</v>
      </c>
      <c r="BT283" s="387">
        <f t="shared" si="684"/>
        <v>1.2325273535860446</v>
      </c>
      <c r="BU283" s="387">
        <v>1</v>
      </c>
      <c r="BV283" s="387"/>
      <c r="BW283" s="387">
        <v>1</v>
      </c>
      <c r="BX283" s="396">
        <f>Mining!BW279</f>
        <v>1.0379410418095543</v>
      </c>
      <c r="BY283" s="387">
        <v>1</v>
      </c>
      <c r="BZ283" s="387">
        <v>1</v>
      </c>
      <c r="CB283" s="664">
        <f t="shared" si="720"/>
        <v>6.4142638382380074E-2</v>
      </c>
      <c r="CC283" s="664">
        <f t="shared" si="721"/>
        <v>0.3796256762513141</v>
      </c>
      <c r="CD283" s="664">
        <f t="shared" si="722"/>
        <v>0.69646998643221669</v>
      </c>
      <c r="CE283" s="664"/>
      <c r="CG283" s="664">
        <v>1</v>
      </c>
      <c r="CH283" s="664">
        <v>1</v>
      </c>
      <c r="CI283" s="664">
        <v>1</v>
      </c>
      <c r="CJ283" s="664">
        <v>1</v>
      </c>
      <c r="CL283" s="388">
        <f t="shared" si="723"/>
        <v>0.96589767121834458</v>
      </c>
      <c r="CM283" s="388">
        <f t="shared" si="685"/>
        <v>1.2218424645316757</v>
      </c>
      <c r="CN283" s="388">
        <f t="shared" si="686"/>
        <v>0.97676396603710791</v>
      </c>
      <c r="CO283" s="388">
        <f t="shared" si="687"/>
        <v>0.95776024790865932</v>
      </c>
      <c r="CP283" s="388">
        <f t="shared" si="688"/>
        <v>1.0163055439490265</v>
      </c>
      <c r="CQ283" s="388">
        <v>1</v>
      </c>
      <c r="CR283" s="388">
        <f t="shared" si="689"/>
        <v>1.2851223686225559</v>
      </c>
      <c r="CS283" s="388">
        <f t="shared" si="690"/>
        <v>1.1801747910868283</v>
      </c>
      <c r="CT283" s="388">
        <f t="shared" si="691"/>
        <v>1.1801747910868283</v>
      </c>
      <c r="CU283" s="388"/>
      <c r="CV283" s="388">
        <f t="shared" si="724"/>
        <v>0.95075962753748811</v>
      </c>
      <c r="CW283" s="379">
        <f t="shared" si="725"/>
        <v>1</v>
      </c>
      <c r="CY283" s="334"/>
      <c r="DA283" s="379">
        <f t="shared" si="692"/>
        <v>0.43587196970435294</v>
      </c>
      <c r="DB283" s="379">
        <f t="shared" si="693"/>
        <v>0.38599285584756565</v>
      </c>
      <c r="DC283" s="379">
        <f t="shared" si="694"/>
        <v>0.17813517444808147</v>
      </c>
      <c r="DD283" s="379">
        <f t="shared" si="695"/>
        <v>0</v>
      </c>
      <c r="DF283" s="379">
        <f t="shared" si="696"/>
        <v>0.43083401563236517</v>
      </c>
      <c r="DG283" s="379">
        <f t="shared" si="696"/>
        <v>0.38021932177303858</v>
      </c>
      <c r="DH283" s="379">
        <f t="shared" si="696"/>
        <v>0.18869364939726074</v>
      </c>
      <c r="DI283" s="379"/>
      <c r="DJ283" s="379">
        <f t="shared" si="697"/>
        <v>0.99974698680266449</v>
      </c>
      <c r="DK283" s="379"/>
      <c r="DL283" s="379">
        <f t="shared" si="698"/>
        <v>0.43094304991129273</v>
      </c>
      <c r="DM283" s="379">
        <f t="shared" si="698"/>
        <v>0.38031554662548667</v>
      </c>
      <c r="DN283" s="379">
        <f t="shared" si="698"/>
        <v>0.18874140346322058</v>
      </c>
      <c r="DO283" s="379">
        <f t="shared" si="698"/>
        <v>0</v>
      </c>
      <c r="DR283" s="379">
        <f t="shared" si="750"/>
        <v>6.9460727547040746E-2</v>
      </c>
      <c r="DS283" s="379">
        <f t="shared" si="751"/>
        <v>-2.6143943925487918E-2</v>
      </c>
      <c r="DT283" s="379">
        <f t="shared" si="726"/>
        <v>0</v>
      </c>
      <c r="DU283" s="379">
        <f t="shared" si="727"/>
        <v>0</v>
      </c>
      <c r="DW283" s="379">
        <f t="shared" si="752"/>
        <v>-3.7056839041856388E-2</v>
      </c>
      <c r="DX283" s="379">
        <f t="shared" si="699"/>
        <v>0.22582288704260869</v>
      </c>
      <c r="DY283" s="379">
        <f t="shared" si="700"/>
        <v>-7.2530829779717074E-2</v>
      </c>
      <c r="DZ283" s="379">
        <f t="shared" si="701"/>
        <v>0</v>
      </c>
      <c r="EA283" s="379"/>
      <c r="EC283" s="379">
        <f t="shared" si="753"/>
        <v>3.6420710569802041E-2</v>
      </c>
      <c r="ED283" s="379">
        <f t="shared" si="728"/>
        <v>-0.13365366928979505</v>
      </c>
      <c r="EE283" s="379">
        <f t="shared" si="729"/>
        <v>3.9790427294569769E-3</v>
      </c>
      <c r="EF283" s="379"/>
      <c r="EH283" s="379">
        <f t="shared" si="730"/>
        <v>0</v>
      </c>
      <c r="EI283" s="379">
        <f t="shared" si="731"/>
        <v>9.7201099564644799E-3</v>
      </c>
      <c r="EJ283" s="379">
        <f t="shared" si="732"/>
        <v>0</v>
      </c>
      <c r="EK283" s="379">
        <f t="shared" si="733"/>
        <v>0</v>
      </c>
      <c r="EM283" s="379">
        <f t="shared" si="754"/>
        <v>0</v>
      </c>
      <c r="EN283" s="379">
        <f t="shared" si="734"/>
        <v>9.7201099564644799E-3</v>
      </c>
      <c r="EO283" s="379">
        <f t="shared" si="735"/>
        <v>0</v>
      </c>
      <c r="EP283" s="379">
        <v>1</v>
      </c>
      <c r="ER283" s="379">
        <f t="shared" si="736"/>
        <v>0</v>
      </c>
      <c r="ES283" s="379">
        <f t="shared" si="737"/>
        <v>0</v>
      </c>
      <c r="ET283" s="379">
        <f t="shared" si="738"/>
        <v>0</v>
      </c>
      <c r="EU283" s="379">
        <f t="shared" si="739"/>
        <v>0</v>
      </c>
      <c r="EX283" s="379">
        <f t="shared" si="740"/>
        <v>1.0201918210348273</v>
      </c>
      <c r="EY283" s="379">
        <f t="shared" si="741"/>
        <v>1.0103551372996162</v>
      </c>
      <c r="EZ283" s="379">
        <f t="shared" si="702"/>
        <v>1.2851223686225559</v>
      </c>
      <c r="FA283" s="379"/>
      <c r="FB283" s="379">
        <f t="shared" si="742"/>
        <v>1.0578356666900035</v>
      </c>
      <c r="FC283" s="379">
        <f t="shared" si="743"/>
        <v>1.117629659232815</v>
      </c>
      <c r="FD283" s="379">
        <f t="shared" si="703"/>
        <v>0.97676396603710791</v>
      </c>
      <c r="FE283" s="379"/>
      <c r="FF283" s="379">
        <f t="shared" si="664"/>
        <v>0.96620011668746419</v>
      </c>
      <c r="FG283" s="379">
        <f t="shared" si="744"/>
        <v>0.96001340504122468</v>
      </c>
      <c r="FH283" s="379">
        <f t="shared" si="704"/>
        <v>0.95776024790865932</v>
      </c>
      <c r="FI283" s="379"/>
      <c r="FJ283" s="379">
        <f t="shared" si="745"/>
        <v>1.0037035501872607</v>
      </c>
      <c r="FK283" s="379">
        <f t="shared" si="746"/>
        <v>1.0073210991271195</v>
      </c>
      <c r="FL283" s="379">
        <f t="shared" si="705"/>
        <v>1.0163055439490265</v>
      </c>
      <c r="FN283" s="379">
        <f t="shared" si="747"/>
        <v>1.0578356666900035</v>
      </c>
      <c r="FO283" s="379">
        <f t="shared" si="748"/>
        <v>1.117629659232815</v>
      </c>
      <c r="FP283" s="379">
        <f t="shared" si="706"/>
        <v>1.2012838332029241</v>
      </c>
      <c r="FR283" s="336"/>
    </row>
    <row r="284" spans="1:182" x14ac:dyDescent="0.2">
      <c r="A284" s="373" t="s">
        <v>218</v>
      </c>
      <c r="B284" s="330">
        <f t="shared" si="663"/>
        <v>1975</v>
      </c>
      <c r="D284" s="384">
        <f>NonManufacturing_Data!Q17</f>
        <v>1106</v>
      </c>
      <c r="E284" s="384">
        <f>NonManufacturing_Data!R17</f>
        <v>901.59884384121096</v>
      </c>
      <c r="F284" s="384">
        <f>NonManufacturing_Data!S17</f>
        <v>404.73817701087182</v>
      </c>
      <c r="G284" s="384"/>
      <c r="H284" s="384">
        <f t="shared" si="666"/>
        <v>2412.3370208520828</v>
      </c>
      <c r="I284" s="389"/>
      <c r="J284" s="390">
        <f t="shared" si="667"/>
        <v>220517.76879</v>
      </c>
      <c r="K284" s="390">
        <f t="shared" si="667"/>
        <v>418283.07558000006</v>
      </c>
      <c r="L284" s="390">
        <f t="shared" si="667"/>
        <v>751109.92839999986</v>
      </c>
      <c r="M284" s="390"/>
      <c r="N284" s="390">
        <f t="shared" si="707"/>
        <v>1389910.7727699999</v>
      </c>
      <c r="P284" s="384">
        <f t="shared" si="668"/>
        <v>56126.172759999994</v>
      </c>
      <c r="Q284" s="384">
        <f t="shared" si="668"/>
        <v>246061.00678404601</v>
      </c>
      <c r="R284" s="384">
        <f t="shared" si="668"/>
        <v>473737.73238000006</v>
      </c>
      <c r="S284" s="399"/>
      <c r="T284" s="384">
        <f t="shared" si="708"/>
        <v>775924.911924046</v>
      </c>
      <c r="U284" s="384">
        <f t="shared" si="669"/>
        <v>727136.53513708129</v>
      </c>
      <c r="W284" s="393">
        <f t="shared" si="670"/>
        <v>5.0154688489218682</v>
      </c>
      <c r="X284" s="393">
        <f t="shared" si="671"/>
        <v>2.1554753143933332</v>
      </c>
      <c r="Y284" s="393">
        <f t="shared" si="672"/>
        <v>0.5388534510162013</v>
      </c>
      <c r="Z284" s="384"/>
      <c r="AA284" s="384">
        <f t="shared" si="709"/>
        <v>1.7356056720421378</v>
      </c>
      <c r="AD284" s="393">
        <f t="shared" si="710"/>
        <v>19.705601604608681</v>
      </c>
      <c r="AE284" s="393">
        <f t="shared" si="711"/>
        <v>3.6641272651237009</v>
      </c>
      <c r="AF284" s="393">
        <f t="shared" si="712"/>
        <v>0.85435072899411457</v>
      </c>
      <c r="AG284" s="384"/>
      <c r="AH284" s="393">
        <f t="shared" si="713"/>
        <v>3.3175846684657428</v>
      </c>
      <c r="AJ284" s="394">
        <f t="shared" si="673"/>
        <v>1.3827604777958487</v>
      </c>
      <c r="AK284" s="394">
        <f t="shared" si="674"/>
        <v>1.10542768496748</v>
      </c>
      <c r="AL284" s="394">
        <f t="shared" si="675"/>
        <v>1.2325273535860446</v>
      </c>
      <c r="AM284" s="395"/>
      <c r="AN284" s="394">
        <f t="shared" si="676"/>
        <v>1.3130293045791197</v>
      </c>
      <c r="AP284" s="389">
        <f t="shared" si="714"/>
        <v>3.9289650076970619</v>
      </c>
      <c r="AQ284" s="389">
        <f t="shared" si="715"/>
        <v>1.6999161348108427</v>
      </c>
      <c r="AR284" s="389">
        <f t="shared" si="716"/>
        <v>1.5854973692437713</v>
      </c>
      <c r="AS284" s="389"/>
      <c r="AT284" s="389">
        <f t="shared" si="677"/>
        <v>1.7912954609531289</v>
      </c>
      <c r="AV284" s="389">
        <f t="shared" ref="AV284:AX284" si="757">AV41</f>
        <v>7.7187942082182645E-2</v>
      </c>
      <c r="AW284" s="389">
        <f t="shared" si="757"/>
        <v>0.33839725401455462</v>
      </c>
      <c r="AX284" s="389">
        <f t="shared" si="757"/>
        <v>0.6515113867723481</v>
      </c>
      <c r="AY284" s="389"/>
      <c r="AZ284" s="389">
        <f t="shared" si="679"/>
        <v>1</v>
      </c>
      <c r="BC284" s="379">
        <f t="shared" si="680"/>
        <v>1.3827604777958487</v>
      </c>
      <c r="BD284" s="379">
        <f t="shared" si="681"/>
        <v>1.10542768496748</v>
      </c>
      <c r="BE284" s="379">
        <f t="shared" si="682"/>
        <v>1.2325273535860446</v>
      </c>
      <c r="BF284" s="379" t="e">
        <f t="shared" si="683"/>
        <v>#DIV/0!</v>
      </c>
      <c r="BG284" s="379"/>
      <c r="BH284" s="379"/>
      <c r="BI284" s="379"/>
      <c r="BJ284" s="379"/>
      <c r="BK284" s="379"/>
      <c r="BL284" s="379"/>
      <c r="BM284" s="379"/>
      <c r="BN284" s="379"/>
      <c r="BO284" s="379"/>
      <c r="BP284" s="379"/>
      <c r="BQ284" s="379">
        <f t="shared" si="718"/>
        <v>0.89378240211281024</v>
      </c>
      <c r="BR284" s="387">
        <f t="shared" si="719"/>
        <v>1.3827604777958487</v>
      </c>
      <c r="BS284" s="396">
        <f>Mining!BZ280</f>
        <v>1.0770879111402507</v>
      </c>
      <c r="BT284" s="387">
        <f t="shared" si="684"/>
        <v>1.2325273535860446</v>
      </c>
      <c r="BU284" s="387">
        <v>1</v>
      </c>
      <c r="BV284" s="387"/>
      <c r="BW284" s="387">
        <v>1</v>
      </c>
      <c r="BX284" s="396">
        <f>Mining!BW280</f>
        <v>1.0263114770244042</v>
      </c>
      <c r="BY284" s="387">
        <v>1</v>
      </c>
      <c r="BZ284" s="387">
        <v>1</v>
      </c>
      <c r="CB284" s="664">
        <f t="shared" si="720"/>
        <v>7.7187942082182645E-2</v>
      </c>
      <c r="CC284" s="664">
        <f t="shared" si="721"/>
        <v>0.33839725401455462</v>
      </c>
      <c r="CD284" s="664">
        <f t="shared" si="722"/>
        <v>0.6515113867723481</v>
      </c>
      <c r="CE284" s="664"/>
      <c r="CG284" s="664">
        <v>1</v>
      </c>
      <c r="CH284" s="664">
        <v>1</v>
      </c>
      <c r="CI284" s="664">
        <v>1</v>
      </c>
      <c r="CJ284" s="664">
        <v>1</v>
      </c>
      <c r="CL284" s="388">
        <f t="shared" si="723"/>
        <v>0.89378240211281024</v>
      </c>
      <c r="CM284" s="388">
        <f t="shared" si="685"/>
        <v>1.1737400949928327</v>
      </c>
      <c r="CN284" s="388">
        <f t="shared" si="686"/>
        <v>0.95958461403949691</v>
      </c>
      <c r="CO284" s="388">
        <f t="shared" si="687"/>
        <v>0.98453169337051061</v>
      </c>
      <c r="CP284" s="388">
        <f t="shared" si="688"/>
        <v>1.011964396206682</v>
      </c>
      <c r="CQ284" s="388">
        <v>1</v>
      </c>
      <c r="CR284" s="388">
        <f t="shared" si="689"/>
        <v>1.2277041678448841</v>
      </c>
      <c r="CS284" s="388">
        <f t="shared" si="690"/>
        <v>1.0490682415588124</v>
      </c>
      <c r="CT284" s="388">
        <f t="shared" si="691"/>
        <v>1.0490682415588122</v>
      </c>
      <c r="CU284" s="388"/>
      <c r="CV284" s="388">
        <f t="shared" si="724"/>
        <v>0.95604472619264624</v>
      </c>
      <c r="CW284" s="379">
        <f t="shared" si="725"/>
        <v>1.0000000000000002</v>
      </c>
      <c r="CY284" s="334"/>
      <c r="DA284" s="379">
        <f t="shared" si="692"/>
        <v>0.4584765687546179</v>
      </c>
      <c r="DB284" s="379">
        <f t="shared" si="693"/>
        <v>0.37374497677888691</v>
      </c>
      <c r="DC284" s="379">
        <f t="shared" si="694"/>
        <v>0.1677784544664952</v>
      </c>
      <c r="DD284" s="379">
        <f t="shared" si="695"/>
        <v>0</v>
      </c>
      <c r="DF284" s="379">
        <f t="shared" si="696"/>
        <v>0.44707903138314764</v>
      </c>
      <c r="DG284" s="379">
        <f t="shared" si="696"/>
        <v>0.37983600563160802</v>
      </c>
      <c r="DH284" s="379">
        <f t="shared" si="696"/>
        <v>0.17290512173589315</v>
      </c>
      <c r="DI284" s="379"/>
      <c r="DJ284" s="379">
        <f t="shared" si="697"/>
        <v>0.99982015875064878</v>
      </c>
      <c r="DK284" s="379"/>
      <c r="DL284" s="379">
        <f t="shared" si="698"/>
        <v>0.44715944909713246</v>
      </c>
      <c r="DM284" s="379">
        <f t="shared" si="698"/>
        <v>0.37990432810060759</v>
      </c>
      <c r="DN284" s="379">
        <f t="shared" si="698"/>
        <v>0.17293622280225998</v>
      </c>
      <c r="DO284" s="379">
        <f t="shared" si="698"/>
        <v>0</v>
      </c>
      <c r="DR284" s="379">
        <f t="shared" si="750"/>
        <v>-6.3326182637724521E-2</v>
      </c>
      <c r="DS284" s="379">
        <f t="shared" si="751"/>
        <v>-4.5777699927180421E-2</v>
      </c>
      <c r="DT284" s="379">
        <f t="shared" si="726"/>
        <v>0</v>
      </c>
      <c r="DU284" s="379">
        <f t="shared" si="727"/>
        <v>0</v>
      </c>
      <c r="DW284" s="379">
        <f t="shared" si="752"/>
        <v>-0.11141173349938596</v>
      </c>
      <c r="DX284" s="379">
        <f t="shared" si="699"/>
        <v>9.9600790206471793E-2</v>
      </c>
      <c r="DY284" s="379">
        <f t="shared" si="700"/>
        <v>-3.3333080885477456E-2</v>
      </c>
      <c r="DZ284" s="379">
        <f t="shared" si="701"/>
        <v>0</v>
      </c>
      <c r="EA284" s="379"/>
      <c r="EC284" s="379">
        <f t="shared" si="753"/>
        <v>0.18513392602496076</v>
      </c>
      <c r="ED284" s="379">
        <f t="shared" si="728"/>
        <v>-0.1149651916460309</v>
      </c>
      <c r="EE284" s="379">
        <f t="shared" si="729"/>
        <v>-6.6729826115906485E-2</v>
      </c>
      <c r="EF284" s="379"/>
      <c r="EH284" s="379">
        <f t="shared" si="730"/>
        <v>0</v>
      </c>
      <c r="EI284" s="379">
        <f t="shared" si="731"/>
        <v>-1.126769881163469E-2</v>
      </c>
      <c r="EJ284" s="379">
        <f t="shared" si="732"/>
        <v>0</v>
      </c>
      <c r="EK284" s="379">
        <f t="shared" si="733"/>
        <v>0</v>
      </c>
      <c r="EM284" s="379">
        <f t="shared" si="754"/>
        <v>0</v>
      </c>
      <c r="EN284" s="379">
        <f t="shared" si="734"/>
        <v>-1.126769881163469E-2</v>
      </c>
      <c r="EO284" s="379">
        <f t="shared" si="735"/>
        <v>0</v>
      </c>
      <c r="EP284" s="379">
        <v>1</v>
      </c>
      <c r="ER284" s="379">
        <f t="shared" si="736"/>
        <v>0</v>
      </c>
      <c r="ES284" s="379">
        <f t="shared" si="737"/>
        <v>0</v>
      </c>
      <c r="ET284" s="379">
        <f t="shared" si="738"/>
        <v>0</v>
      </c>
      <c r="EU284" s="379">
        <f t="shared" si="739"/>
        <v>0</v>
      </c>
      <c r="EX284" s="379">
        <f t="shared" si="740"/>
        <v>0.9553208300006365</v>
      </c>
      <c r="EY284" s="379">
        <f t="shared" si="741"/>
        <v>0.96521330836047647</v>
      </c>
      <c r="EZ284" s="379">
        <f t="shared" si="702"/>
        <v>1.2277041678448841</v>
      </c>
      <c r="FA284" s="379"/>
      <c r="FB284" s="379">
        <f t="shared" si="742"/>
        <v>0.98241197198611807</v>
      </c>
      <c r="FC284" s="379">
        <f t="shared" si="743"/>
        <v>1.097972757477083</v>
      </c>
      <c r="FD284" s="379">
        <f t="shared" si="703"/>
        <v>0.95958461403949691</v>
      </c>
      <c r="FE284" s="379"/>
      <c r="FF284" s="379">
        <f t="shared" si="664"/>
        <v>1.0279521367902966</v>
      </c>
      <c r="FG284" s="379">
        <f t="shared" si="744"/>
        <v>0.98684783105945539</v>
      </c>
      <c r="FH284" s="379">
        <f t="shared" si="704"/>
        <v>0.98453169337051061</v>
      </c>
      <c r="FI284" s="379"/>
      <c r="FJ284" s="379">
        <f t="shared" si="745"/>
        <v>0.99572850136635471</v>
      </c>
      <c r="FK284" s="379">
        <f t="shared" si="746"/>
        <v>1.0030183284285559</v>
      </c>
      <c r="FL284" s="379">
        <f t="shared" si="705"/>
        <v>1.011964396206682</v>
      </c>
      <c r="FN284" s="379">
        <f t="shared" si="747"/>
        <v>0.98241197198611807</v>
      </c>
      <c r="FO284" s="379">
        <f t="shared" si="748"/>
        <v>1.097972757477083</v>
      </c>
      <c r="FP284" s="379">
        <f t="shared" si="706"/>
        <v>1.1801556194919276</v>
      </c>
      <c r="FR284" s="336"/>
    </row>
    <row r="285" spans="1:182" x14ac:dyDescent="0.2">
      <c r="A285" s="373" t="s">
        <v>218</v>
      </c>
      <c r="B285" s="330">
        <f t="shared" si="663"/>
        <v>1976</v>
      </c>
      <c r="D285" s="384">
        <f>NonManufacturing_Data!Q18</f>
        <v>1119</v>
      </c>
      <c r="E285" s="384">
        <f>NonManufacturing_Data!R18</f>
        <v>920.93029091121286</v>
      </c>
      <c r="F285" s="384">
        <f>NonManufacturing_Data!S18</f>
        <v>435.94849453195394</v>
      </c>
      <c r="G285" s="384"/>
      <c r="H285" s="384">
        <f t="shared" si="666"/>
        <v>2475.8787854431671</v>
      </c>
      <c r="I285" s="389"/>
      <c r="J285" s="390">
        <f t="shared" si="667"/>
        <v>224562.88691999999</v>
      </c>
      <c r="K285" s="390">
        <f t="shared" si="667"/>
        <v>429266.13272999995</v>
      </c>
      <c r="L285" s="390">
        <f t="shared" si="667"/>
        <v>809029.79039999994</v>
      </c>
      <c r="M285" s="390"/>
      <c r="N285" s="390">
        <f t="shared" si="707"/>
        <v>1462858.81005</v>
      </c>
      <c r="P285" s="384">
        <f t="shared" si="668"/>
        <v>53413.993569999999</v>
      </c>
      <c r="Q285" s="384">
        <f t="shared" si="668"/>
        <v>251144.83514147013</v>
      </c>
      <c r="R285" s="384">
        <f t="shared" si="668"/>
        <v>526605.84944999998</v>
      </c>
      <c r="S285" s="399"/>
      <c r="T285" s="384">
        <f t="shared" si="708"/>
        <v>831164.6781614701</v>
      </c>
      <c r="U285" s="384">
        <f t="shared" si="669"/>
        <v>755382.85757648654</v>
      </c>
      <c r="W285" s="393">
        <f t="shared" si="670"/>
        <v>4.9830139581285362</v>
      </c>
      <c r="X285" s="393">
        <f t="shared" si="671"/>
        <v>2.1453597679704681</v>
      </c>
      <c r="Y285" s="393">
        <f t="shared" si="672"/>
        <v>0.53885345101620119</v>
      </c>
      <c r="Z285" s="384"/>
      <c r="AA285" s="384">
        <f t="shared" si="709"/>
        <v>1.6924933345813069</v>
      </c>
      <c r="AD285" s="393">
        <f t="shared" si="710"/>
        <v>20.949566306693214</v>
      </c>
      <c r="AE285" s="393">
        <f t="shared" si="711"/>
        <v>3.666929046709051</v>
      </c>
      <c r="AF285" s="393">
        <f t="shared" si="712"/>
        <v>0.82784590218143084</v>
      </c>
      <c r="AG285" s="384"/>
      <c r="AH285" s="393">
        <f t="shared" si="713"/>
        <v>3.2776475672039873</v>
      </c>
      <c r="AJ285" s="394">
        <f t="shared" si="673"/>
        <v>1.3738126921247551</v>
      </c>
      <c r="AK285" s="394">
        <f t="shared" si="674"/>
        <v>1.100239963730433</v>
      </c>
      <c r="AL285" s="394">
        <f t="shared" si="675"/>
        <v>1.2325273535860444</v>
      </c>
      <c r="AM285" s="395"/>
      <c r="AN285" s="394">
        <f t="shared" si="676"/>
        <v>1.2804137379289084</v>
      </c>
      <c r="AP285" s="389">
        <f t="shared" si="714"/>
        <v>4.2041957904852456</v>
      </c>
      <c r="AQ285" s="389">
        <f t="shared" si="715"/>
        <v>1.7092373509819301</v>
      </c>
      <c r="AR285" s="389">
        <f t="shared" si="716"/>
        <v>1.536309919923925</v>
      </c>
      <c r="AS285" s="389"/>
      <c r="AT285" s="389">
        <f t="shared" si="677"/>
        <v>1.7600107998884558</v>
      </c>
      <c r="AV285" s="389">
        <f t="shared" ref="AV285:AX285" si="758">AV42</f>
        <v>7.0711153998608639E-2</v>
      </c>
      <c r="AW285" s="389">
        <f t="shared" si="758"/>
        <v>0.33247356969050673</v>
      </c>
      <c r="AX285" s="389">
        <f t="shared" si="758"/>
        <v>0.69713767550871164</v>
      </c>
      <c r="AY285" s="389"/>
      <c r="AZ285" s="389">
        <f t="shared" si="679"/>
        <v>1</v>
      </c>
      <c r="BC285" s="379">
        <f t="shared" si="680"/>
        <v>1.3738126921247551</v>
      </c>
      <c r="BD285" s="379">
        <f t="shared" si="681"/>
        <v>1.100239963730433</v>
      </c>
      <c r="BE285" s="379">
        <f t="shared" si="682"/>
        <v>1.2325273535860444</v>
      </c>
      <c r="BF285" s="379" t="e">
        <f t="shared" si="683"/>
        <v>#DIV/0!</v>
      </c>
      <c r="BH285" s="379"/>
      <c r="BI285" s="379"/>
      <c r="BJ285" s="379"/>
      <c r="BK285" s="379"/>
      <c r="BL285" s="379"/>
      <c r="BM285" s="379"/>
      <c r="BN285" s="379"/>
      <c r="BO285" s="379"/>
      <c r="BP285" s="379"/>
      <c r="BQ285" s="379">
        <f t="shared" si="718"/>
        <v>0.95741269700488607</v>
      </c>
      <c r="BR285" s="387">
        <f t="shared" si="719"/>
        <v>1.3738126921247551</v>
      </c>
      <c r="BS285" s="396">
        <f>Mining!BZ281</f>
        <v>1.0780929032816617</v>
      </c>
      <c r="BT285" s="387">
        <f t="shared" si="684"/>
        <v>1.2325273535860444</v>
      </c>
      <c r="BU285" s="387">
        <v>1</v>
      </c>
      <c r="BV285" s="387"/>
      <c r="BW285" s="387">
        <v>1</v>
      </c>
      <c r="BX285" s="396">
        <f>Mining!BW281</f>
        <v>1.020542812573348</v>
      </c>
      <c r="BY285" s="387">
        <v>1</v>
      </c>
      <c r="BZ285" s="387">
        <v>1</v>
      </c>
      <c r="CB285" s="664">
        <f t="shared" si="720"/>
        <v>7.0711153998608639E-2</v>
      </c>
      <c r="CC285" s="664">
        <f t="shared" si="721"/>
        <v>0.33247356969050673</v>
      </c>
      <c r="CD285" s="664">
        <f t="shared" si="722"/>
        <v>0.69713767550871164</v>
      </c>
      <c r="CE285" s="664"/>
      <c r="CG285" s="664">
        <v>1</v>
      </c>
      <c r="CH285" s="664">
        <v>1</v>
      </c>
      <c r="CI285" s="664">
        <v>1</v>
      </c>
      <c r="CJ285" s="664">
        <v>1</v>
      </c>
      <c r="CL285" s="388">
        <f t="shared" si="723"/>
        <v>0.95741269700488607</v>
      </c>
      <c r="CM285" s="388">
        <f t="shared" si="685"/>
        <v>1.1596106057067643</v>
      </c>
      <c r="CN285" s="388">
        <f t="shared" si="686"/>
        <v>0.98628392017700572</v>
      </c>
      <c r="CO285" s="388">
        <f t="shared" si="687"/>
        <v>0.95081602610715354</v>
      </c>
      <c r="CP285" s="388">
        <f t="shared" si="688"/>
        <v>1.0098397657609564</v>
      </c>
      <c r="CQ285" s="388">
        <v>1</v>
      </c>
      <c r="CR285" s="388">
        <f t="shared" si="689"/>
        <v>1.2245069780649818</v>
      </c>
      <c r="CS285" s="388">
        <f t="shared" si="690"/>
        <v>1.1102259174851827</v>
      </c>
      <c r="CT285" s="388">
        <f t="shared" si="691"/>
        <v>1.1102259174851827</v>
      </c>
      <c r="CU285" s="388"/>
      <c r="CV285" s="388">
        <f t="shared" si="724"/>
        <v>0.94700203957941564</v>
      </c>
      <c r="CW285" s="379">
        <f t="shared" si="725"/>
        <v>1</v>
      </c>
      <c r="CY285" s="334"/>
      <c r="DA285" s="379">
        <f t="shared" si="692"/>
        <v>0.45196073676107124</v>
      </c>
      <c r="DB285" s="379">
        <f t="shared" si="693"/>
        <v>0.37196097657356519</v>
      </c>
      <c r="DC285" s="379">
        <f t="shared" si="694"/>
        <v>0.17607828666536349</v>
      </c>
      <c r="DD285" s="379">
        <f t="shared" si="695"/>
        <v>0</v>
      </c>
      <c r="DF285" s="379">
        <f t="shared" si="696"/>
        <v>0.45521088055024439</v>
      </c>
      <c r="DG285" s="379">
        <f t="shared" si="696"/>
        <v>0.37285226534544252</v>
      </c>
      <c r="DH285" s="379">
        <f t="shared" si="696"/>
        <v>0.17189497588330188</v>
      </c>
      <c r="DI285" s="379"/>
      <c r="DJ285" s="379">
        <f t="shared" si="697"/>
        <v>0.9999581217789888</v>
      </c>
      <c r="DK285" s="379"/>
      <c r="DL285" s="379">
        <f t="shared" si="698"/>
        <v>0.4552299447704824</v>
      </c>
      <c r="DM285" s="379">
        <f t="shared" si="698"/>
        <v>0.37286788038894542</v>
      </c>
      <c r="DN285" s="379">
        <f t="shared" si="698"/>
        <v>0.17190217484057216</v>
      </c>
      <c r="DO285" s="379">
        <f t="shared" si="698"/>
        <v>0</v>
      </c>
      <c r="DR285" s="379">
        <f t="shared" si="750"/>
        <v>-6.4919859155090761E-3</v>
      </c>
      <c r="DS285" s="379">
        <f t="shared" si="751"/>
        <v>9.32629139541989E-4</v>
      </c>
      <c r="DT285" s="379">
        <f t="shared" si="726"/>
        <v>-2.2204460492503131E-16</v>
      </c>
      <c r="DU285" s="379">
        <f t="shared" si="727"/>
        <v>0</v>
      </c>
      <c r="DW285" s="379">
        <f t="shared" si="752"/>
        <v>6.7706989981164603E-2</v>
      </c>
      <c r="DX285" s="379">
        <f t="shared" si="699"/>
        <v>5.4683600709591763E-3</v>
      </c>
      <c r="DY285" s="379">
        <f t="shared" si="700"/>
        <v>-3.151477057890574E-2</v>
      </c>
      <c r="DZ285" s="379">
        <f t="shared" si="701"/>
        <v>0</v>
      </c>
      <c r="EA285" s="379"/>
      <c r="EC285" s="379">
        <f t="shared" si="753"/>
        <v>-8.7639928542077777E-2</v>
      </c>
      <c r="ED285" s="379">
        <f t="shared" si="728"/>
        <v>-1.7660145801116578E-2</v>
      </c>
      <c r="EE285" s="379">
        <f t="shared" si="729"/>
        <v>6.7688042902190868E-2</v>
      </c>
      <c r="EF285" s="379"/>
      <c r="EH285" s="379">
        <f t="shared" si="730"/>
        <v>0</v>
      </c>
      <c r="EI285" s="379">
        <f t="shared" si="731"/>
        <v>-5.6366295868444018E-3</v>
      </c>
      <c r="EJ285" s="379">
        <f t="shared" si="732"/>
        <v>0</v>
      </c>
      <c r="EK285" s="379">
        <f t="shared" si="733"/>
        <v>0</v>
      </c>
      <c r="EM285" s="379">
        <f t="shared" si="754"/>
        <v>0</v>
      </c>
      <c r="EN285" s="379">
        <f t="shared" si="734"/>
        <v>-5.6366295868444018E-3</v>
      </c>
      <c r="EO285" s="379">
        <f t="shared" si="735"/>
        <v>0</v>
      </c>
      <c r="EP285" s="379">
        <v>1</v>
      </c>
      <c r="ER285" s="379">
        <f t="shared" si="736"/>
        <v>0</v>
      </c>
      <c r="ES285" s="379">
        <f t="shared" si="737"/>
        <v>0</v>
      </c>
      <c r="ET285" s="379">
        <f t="shared" si="738"/>
        <v>0</v>
      </c>
      <c r="EU285" s="379">
        <f t="shared" si="739"/>
        <v>0</v>
      </c>
      <c r="EX285" s="379">
        <f t="shared" si="740"/>
        <v>0.99739579789362875</v>
      </c>
      <c r="EY285" s="379">
        <f t="shared" si="741"/>
        <v>0.96269969782974651</v>
      </c>
      <c r="EZ285" s="379">
        <f t="shared" si="702"/>
        <v>1.2245069780649818</v>
      </c>
      <c r="FA285" s="379"/>
      <c r="FB285" s="379">
        <f t="shared" si="742"/>
        <v>1.0278238164168916</v>
      </c>
      <c r="FC285" s="379">
        <f t="shared" si="743"/>
        <v>1.1285225499118736</v>
      </c>
      <c r="FD285" s="379">
        <f t="shared" si="703"/>
        <v>0.98628392017700572</v>
      </c>
      <c r="FE285" s="379"/>
      <c r="FF285" s="379">
        <f t="shared" si="664"/>
        <v>0.96575461461486056</v>
      </c>
      <c r="FG285" s="379">
        <f t="shared" si="744"/>
        <v>0.95305284676833535</v>
      </c>
      <c r="FH285" s="379">
        <f t="shared" si="704"/>
        <v>0.95081602610715354</v>
      </c>
      <c r="FI285" s="379"/>
      <c r="FJ285" s="379">
        <f t="shared" si="745"/>
        <v>0.99790048893647865</v>
      </c>
      <c r="FK285" s="379">
        <f t="shared" si="746"/>
        <v>1.0009124803511054</v>
      </c>
      <c r="FL285" s="379">
        <f t="shared" si="705"/>
        <v>1.0098397657609564</v>
      </c>
      <c r="FN285" s="379">
        <f t="shared" si="747"/>
        <v>1.0278238164168916</v>
      </c>
      <c r="FO285" s="379">
        <f t="shared" si="748"/>
        <v>1.1285225499118736</v>
      </c>
      <c r="FP285" s="379">
        <f t="shared" si="706"/>
        <v>1.2129920527920339</v>
      </c>
      <c r="FR285" s="336"/>
    </row>
    <row r="286" spans="1:182" x14ac:dyDescent="0.2">
      <c r="A286" s="373" t="s">
        <v>218</v>
      </c>
      <c r="B286" s="330">
        <f t="shared" si="663"/>
        <v>1977</v>
      </c>
      <c r="D286" s="384">
        <f>NonManufacturing_Data!Q19</f>
        <v>1073</v>
      </c>
      <c r="E286" s="384">
        <f>NonManufacturing_Data!R19</f>
        <v>952.35943661855993</v>
      </c>
      <c r="F286" s="384">
        <f>NonManufacturing_Data!S19</f>
        <v>470.40144244483696</v>
      </c>
      <c r="G286" s="384"/>
      <c r="H286" s="384">
        <f t="shared" si="666"/>
        <v>2495.7608790633967</v>
      </c>
      <c r="I286" s="389"/>
      <c r="J286" s="390">
        <f t="shared" si="667"/>
        <v>234568.16406000001</v>
      </c>
      <c r="K286" s="390">
        <f t="shared" si="667"/>
        <v>446213.35937000008</v>
      </c>
      <c r="L286" s="390">
        <f t="shared" si="667"/>
        <v>872967.30040000007</v>
      </c>
      <c r="M286" s="390"/>
      <c r="N286" s="390">
        <f t="shared" si="707"/>
        <v>1553748.8238300001</v>
      </c>
      <c r="P286" s="384">
        <f t="shared" si="668"/>
        <v>56222.983110000008</v>
      </c>
      <c r="Q286" s="384">
        <f t="shared" si="668"/>
        <v>259080.73433862976</v>
      </c>
      <c r="R286" s="384">
        <f t="shared" si="668"/>
        <v>538648.24689000007</v>
      </c>
      <c r="S286" s="399"/>
      <c r="T286" s="384">
        <f t="shared" si="708"/>
        <v>853951.96433862986</v>
      </c>
      <c r="U286" s="384">
        <f t="shared" si="669"/>
        <v>773357.38088766427</v>
      </c>
      <c r="W286" s="393">
        <f t="shared" si="670"/>
        <v>4.5743632956326419</v>
      </c>
      <c r="X286" s="393">
        <f t="shared" si="671"/>
        <v>2.134314037489101</v>
      </c>
      <c r="Y286" s="393">
        <f t="shared" si="672"/>
        <v>0.5388534510162013</v>
      </c>
      <c r="Z286" s="384"/>
      <c r="AA286" s="384">
        <f t="shared" si="709"/>
        <v>1.6062833585362473</v>
      </c>
      <c r="AD286" s="393">
        <f t="shared" si="710"/>
        <v>19.084721952598645</v>
      </c>
      <c r="AE286" s="393">
        <f t="shared" si="711"/>
        <v>3.6759176210060636</v>
      </c>
      <c r="AF286" s="393">
        <f t="shared" si="712"/>
        <v>0.87329986714112495</v>
      </c>
      <c r="AG286" s="384"/>
      <c r="AH286" s="393">
        <f t="shared" si="713"/>
        <v>3.227176646583171</v>
      </c>
      <c r="AJ286" s="394">
        <f t="shared" si="673"/>
        <v>1.261148053514572</v>
      </c>
      <c r="AK286" s="394">
        <f t="shared" si="674"/>
        <v>1.094575200977987</v>
      </c>
      <c r="AL286" s="394">
        <f t="shared" si="675"/>
        <v>1.2325273535860446</v>
      </c>
      <c r="AM286" s="395"/>
      <c r="AN286" s="394">
        <f t="shared" si="676"/>
        <v>1.2151937246980005</v>
      </c>
      <c r="AP286" s="389">
        <f t="shared" si="714"/>
        <v>4.1721045573314468</v>
      </c>
      <c r="AQ286" s="389">
        <f t="shared" si="715"/>
        <v>1.7222946372646137</v>
      </c>
      <c r="AR286" s="389">
        <f t="shared" si="716"/>
        <v>1.6206630309116608</v>
      </c>
      <c r="AS286" s="389"/>
      <c r="AT286" s="389">
        <f t="shared" si="677"/>
        <v>1.8194803557051948</v>
      </c>
      <c r="AV286" s="389">
        <f t="shared" ref="AV286:AX286" si="759">AV43</f>
        <v>7.2699872658442757E-2</v>
      </c>
      <c r="AW286" s="389">
        <f t="shared" si="759"/>
        <v>0.33500777356162986</v>
      </c>
      <c r="AX286" s="389">
        <f t="shared" si="759"/>
        <v>0.69650624692006735</v>
      </c>
      <c r="AY286" s="389"/>
      <c r="AZ286" s="389">
        <f t="shared" si="679"/>
        <v>1</v>
      </c>
      <c r="BC286" s="379">
        <f t="shared" si="680"/>
        <v>1.261148053514572</v>
      </c>
      <c r="BD286" s="379">
        <f t="shared" si="681"/>
        <v>1.094575200977987</v>
      </c>
      <c r="BE286" s="379">
        <f t="shared" si="682"/>
        <v>1.2325273535860446</v>
      </c>
      <c r="BF286" s="379" t="e">
        <f t="shared" si="683"/>
        <v>#DIV/0!</v>
      </c>
      <c r="BG286" s="379"/>
      <c r="BH286" s="379"/>
      <c r="BI286" s="379"/>
      <c r="BJ286" s="379"/>
      <c r="BK286" s="379"/>
      <c r="BL286" s="379"/>
      <c r="BM286" s="379"/>
      <c r="BN286" s="379"/>
      <c r="BO286" s="379"/>
      <c r="BP286" s="379"/>
      <c r="BQ286" s="379">
        <f t="shared" si="718"/>
        <v>0.98366121031341047</v>
      </c>
      <c r="BR286" s="387">
        <f t="shared" si="719"/>
        <v>1.261148053514572</v>
      </c>
      <c r="BS286" s="396">
        <f>Mining!BZ282</f>
        <v>1.0872342932457968</v>
      </c>
      <c r="BT286" s="387">
        <f t="shared" si="684"/>
        <v>1.2325273535860446</v>
      </c>
      <c r="BU286" s="387">
        <v>1</v>
      </c>
      <c r="BV286" s="387"/>
      <c r="BW286" s="387">
        <v>1</v>
      </c>
      <c r="BX286" s="396">
        <f>Mining!BW282</f>
        <v>1.0067519096645445</v>
      </c>
      <c r="BY286" s="387">
        <v>1</v>
      </c>
      <c r="BZ286" s="387">
        <v>1</v>
      </c>
      <c r="CB286" s="664">
        <f t="shared" si="720"/>
        <v>7.2699872658442757E-2</v>
      </c>
      <c r="CC286" s="664">
        <f t="shared" si="721"/>
        <v>0.33500777356162986</v>
      </c>
      <c r="CD286" s="664">
        <f t="shared" si="722"/>
        <v>0.69650624692006735</v>
      </c>
      <c r="CE286" s="664"/>
      <c r="CG286" s="664">
        <v>1</v>
      </c>
      <c r="CH286" s="664">
        <v>1</v>
      </c>
      <c r="CI286" s="664">
        <v>1</v>
      </c>
      <c r="CJ286" s="664">
        <v>1</v>
      </c>
      <c r="CL286" s="388">
        <f t="shared" si="723"/>
        <v>0.98366121031341047</v>
      </c>
      <c r="CM286" s="388">
        <f t="shared" si="685"/>
        <v>1.141754318954858</v>
      </c>
      <c r="CN286" s="388">
        <f t="shared" si="686"/>
        <v>0.99542975415326029</v>
      </c>
      <c r="CO286" s="388">
        <f t="shared" si="687"/>
        <v>0.96511444202939312</v>
      </c>
      <c r="CP286" s="388">
        <f t="shared" si="688"/>
        <v>1.0046757097278738</v>
      </c>
      <c r="CQ286" s="388">
        <v>1</v>
      </c>
      <c r="CR286" s="388">
        <f t="shared" si="689"/>
        <v>1.1829253213716842</v>
      </c>
      <c r="CS286" s="388">
        <f t="shared" si="690"/>
        <v>1.1230994352636996</v>
      </c>
      <c r="CT286" s="388">
        <f t="shared" si="691"/>
        <v>1.1230994352636994</v>
      </c>
      <c r="CU286" s="388"/>
      <c r="CV286" s="388">
        <f t="shared" si="724"/>
        <v>0.9651956030756994</v>
      </c>
      <c r="CW286" s="379">
        <f t="shared" si="725"/>
        <v>1.0000000000000002</v>
      </c>
      <c r="CY286" s="334"/>
      <c r="DA286" s="379">
        <f t="shared" si="692"/>
        <v>0.42992900842434589</v>
      </c>
      <c r="DB286" s="379">
        <f t="shared" si="693"/>
        <v>0.38159081849858917</v>
      </c>
      <c r="DC286" s="379">
        <f t="shared" si="694"/>
        <v>0.18848017307706502</v>
      </c>
      <c r="DD286" s="379">
        <f t="shared" si="695"/>
        <v>0</v>
      </c>
      <c r="DF286" s="379">
        <f t="shared" si="696"/>
        <v>0.44085312305367202</v>
      </c>
      <c r="DG286" s="379">
        <f t="shared" si="696"/>
        <v>0.37675538625095539</v>
      </c>
      <c r="DH286" s="379">
        <f t="shared" si="696"/>
        <v>0.18220889168650942</v>
      </c>
      <c r="DI286" s="379"/>
      <c r="DJ286" s="379">
        <f t="shared" si="697"/>
        <v>0.99981740099113692</v>
      </c>
      <c r="DK286" s="379"/>
      <c r="DL286" s="379">
        <f t="shared" si="698"/>
        <v>0.44093363709878064</v>
      </c>
      <c r="DM286" s="379">
        <f t="shared" si="698"/>
        <v>0.37682419397529093</v>
      </c>
      <c r="DN286" s="379">
        <f t="shared" si="698"/>
        <v>0.18224216892592834</v>
      </c>
      <c r="DO286" s="379">
        <f t="shared" si="698"/>
        <v>0</v>
      </c>
      <c r="DR286" s="379">
        <f t="shared" si="750"/>
        <v>-8.5567401756088735E-2</v>
      </c>
      <c r="DS286" s="379">
        <f t="shared" si="751"/>
        <v>8.4434761526562263E-3</v>
      </c>
      <c r="DT286" s="379">
        <f t="shared" si="726"/>
        <v>2.2204460492503128E-16</v>
      </c>
      <c r="DU286" s="379">
        <f t="shared" si="727"/>
        <v>0</v>
      </c>
      <c r="DW286" s="379">
        <f t="shared" si="752"/>
        <v>-7.6624258526679324E-3</v>
      </c>
      <c r="DX286" s="379">
        <f t="shared" si="699"/>
        <v>7.610215696948459E-3</v>
      </c>
      <c r="DY286" s="379">
        <f t="shared" si="700"/>
        <v>5.3451958696990771E-2</v>
      </c>
      <c r="DZ286" s="379">
        <f t="shared" si="701"/>
        <v>0</v>
      </c>
      <c r="EA286" s="379"/>
      <c r="EC286" s="379">
        <f t="shared" si="753"/>
        <v>2.7736307290355217E-2</v>
      </c>
      <c r="ED286" s="379">
        <f t="shared" si="728"/>
        <v>7.5933689335965435E-3</v>
      </c>
      <c r="EE286" s="379">
        <f t="shared" si="729"/>
        <v>-9.061548960802115E-4</v>
      </c>
      <c r="EF286" s="379"/>
      <c r="EH286" s="379">
        <f t="shared" si="730"/>
        <v>0</v>
      </c>
      <c r="EI286" s="379">
        <f t="shared" si="731"/>
        <v>-1.3605437325568875E-2</v>
      </c>
      <c r="EJ286" s="379">
        <f t="shared" si="732"/>
        <v>0</v>
      </c>
      <c r="EK286" s="379">
        <f t="shared" si="733"/>
        <v>0</v>
      </c>
      <c r="EM286" s="379">
        <f t="shared" si="754"/>
        <v>0</v>
      </c>
      <c r="EN286" s="379">
        <f t="shared" si="734"/>
        <v>-1.3605437325568875E-2</v>
      </c>
      <c r="EO286" s="379">
        <f t="shared" si="735"/>
        <v>0</v>
      </c>
      <c r="EP286" s="379">
        <v>1</v>
      </c>
      <c r="ER286" s="379">
        <f t="shared" si="736"/>
        <v>0</v>
      </c>
      <c r="ES286" s="379">
        <f t="shared" si="737"/>
        <v>0</v>
      </c>
      <c r="ET286" s="379">
        <f t="shared" si="738"/>
        <v>0</v>
      </c>
      <c r="EU286" s="379">
        <f t="shared" si="739"/>
        <v>0</v>
      </c>
      <c r="EX286" s="379">
        <f t="shared" si="740"/>
        <v>0.96604212353366348</v>
      </c>
      <c r="EY286" s="379">
        <f t="shared" si="741"/>
        <v>0.93000846041666452</v>
      </c>
      <c r="EZ286" s="379">
        <f t="shared" si="702"/>
        <v>1.1829253213716842</v>
      </c>
      <c r="FA286" s="379"/>
      <c r="FB286" s="379">
        <f t="shared" si="742"/>
        <v>1.0092730235068754</v>
      </c>
      <c r="FC286" s="379">
        <f t="shared" si="743"/>
        <v>1.1389873660452454</v>
      </c>
      <c r="FD286" s="379">
        <f t="shared" si="703"/>
        <v>0.99542975415326029</v>
      </c>
      <c r="FE286" s="379"/>
      <c r="FF286" s="379">
        <f t="shared" si="664"/>
        <v>1.0150380468246634</v>
      </c>
      <c r="FG286" s="379">
        <f t="shared" si="744"/>
        <v>0.96738490010441625</v>
      </c>
      <c r="FH286" s="379">
        <f t="shared" si="704"/>
        <v>0.96511444202939312</v>
      </c>
      <c r="FI286" s="379"/>
      <c r="FJ286" s="379">
        <f t="shared" si="745"/>
        <v>0.99488626195147778</v>
      </c>
      <c r="FK286" s="379">
        <f t="shared" si="746"/>
        <v>0.99579407611709314</v>
      </c>
      <c r="FL286" s="379">
        <f t="shared" si="705"/>
        <v>1.0046757097278738</v>
      </c>
      <c r="FN286" s="379">
        <f t="shared" si="747"/>
        <v>1.0092730235068754</v>
      </c>
      <c r="FO286" s="379">
        <f t="shared" si="748"/>
        <v>1.1389873660452454</v>
      </c>
      <c r="FP286" s="379">
        <f t="shared" si="706"/>
        <v>1.2242401566112275</v>
      </c>
      <c r="FR286" s="336"/>
    </row>
    <row r="287" spans="1:182" x14ac:dyDescent="0.2">
      <c r="A287" s="373" t="s">
        <v>218</v>
      </c>
      <c r="B287" s="330">
        <f t="shared" si="663"/>
        <v>1978</v>
      </c>
      <c r="D287" s="384">
        <f>NonManufacturing_Data!Q20</f>
        <v>1289</v>
      </c>
      <c r="E287" s="384">
        <f>NonManufacturing_Data!R20</f>
        <v>1003.2617438371367</v>
      </c>
      <c r="F287" s="384">
        <f>NonManufacturing_Data!S20</f>
        <v>496.19404156473195</v>
      </c>
      <c r="G287" s="384"/>
      <c r="H287" s="384">
        <f t="shared" si="666"/>
        <v>2788.4557854018685</v>
      </c>
      <c r="I287" s="389"/>
      <c r="J287" s="390">
        <f t="shared" si="667"/>
        <v>245149.57638000001</v>
      </c>
      <c r="K287" s="390">
        <f t="shared" si="667"/>
        <v>464067.42215000006</v>
      </c>
      <c r="L287" s="390">
        <f t="shared" si="667"/>
        <v>943072.8996</v>
      </c>
      <c r="M287" s="390"/>
      <c r="N287" s="390">
        <f t="shared" si="707"/>
        <v>1652289.8981300001</v>
      </c>
      <c r="P287" s="384">
        <f t="shared" si="668"/>
        <v>54087.197849999997</v>
      </c>
      <c r="Q287" s="384">
        <f t="shared" si="668"/>
        <v>261570.15166552211</v>
      </c>
      <c r="R287" s="384">
        <f t="shared" si="668"/>
        <v>557470.02708000003</v>
      </c>
      <c r="S287" s="399"/>
      <c r="T287" s="384">
        <f t="shared" si="708"/>
        <v>873127.37659552216</v>
      </c>
      <c r="U287" s="384">
        <f t="shared" si="669"/>
        <v>780960.588430073</v>
      </c>
      <c r="W287" s="393">
        <f t="shared" si="670"/>
        <v>5.2580143887418123</v>
      </c>
      <c r="X287" s="393">
        <f t="shared" si="671"/>
        <v>2.1618878980754084</v>
      </c>
      <c r="Y287" s="393">
        <f t="shared" si="672"/>
        <v>0.52614600819850765</v>
      </c>
      <c r="Z287" s="384"/>
      <c r="AA287" s="384">
        <f t="shared" si="709"/>
        <v>1.6876310800893588</v>
      </c>
      <c r="AD287" s="393">
        <f t="shared" si="710"/>
        <v>23.831887234661021</v>
      </c>
      <c r="AE287" s="393">
        <f t="shared" si="711"/>
        <v>3.8355360405190217</v>
      </c>
      <c r="AF287" s="393">
        <f t="shared" si="712"/>
        <v>0.89008200882793898</v>
      </c>
      <c r="AG287" s="384"/>
      <c r="AH287" s="393">
        <f t="shared" si="713"/>
        <v>3.5705461027263428</v>
      </c>
      <c r="AJ287" s="394">
        <f t="shared" si="673"/>
        <v>1.4496300759592931</v>
      </c>
      <c r="AK287" s="394">
        <f t="shared" si="674"/>
        <v>1.1087163552143633</v>
      </c>
      <c r="AL287" s="394">
        <f t="shared" si="675"/>
        <v>1.2034614343877894</v>
      </c>
      <c r="AM287" s="395"/>
      <c r="AN287" s="394">
        <f t="shared" si="676"/>
        <v>1.2767353202231531</v>
      </c>
      <c r="AP287" s="389">
        <f t="shared" si="714"/>
        <v>4.5324880216548324</v>
      </c>
      <c r="AQ287" s="389">
        <f t="shared" si="715"/>
        <v>1.7741604659212704</v>
      </c>
      <c r="AR287" s="389">
        <f t="shared" si="716"/>
        <v>1.6917015333358252</v>
      </c>
      <c r="AS287" s="389"/>
      <c r="AT287" s="389">
        <f t="shared" si="677"/>
        <v>1.8923812749665121</v>
      </c>
      <c r="AV287" s="389">
        <f t="shared" ref="AV287:AX287" si="760">AV44</f>
        <v>6.9257269382477865E-2</v>
      </c>
      <c r="AW287" s="389">
        <f t="shared" si="760"/>
        <v>0.33493386931515179</v>
      </c>
      <c r="AX287" s="389">
        <f t="shared" si="760"/>
        <v>0.71382606925229719</v>
      </c>
      <c r="AY287" s="389"/>
      <c r="AZ287" s="389">
        <f t="shared" si="679"/>
        <v>1</v>
      </c>
      <c r="BC287" s="379">
        <f t="shared" si="680"/>
        <v>1.4496300759592931</v>
      </c>
      <c r="BD287" s="379">
        <f t="shared" si="681"/>
        <v>1.1087163552143633</v>
      </c>
      <c r="BE287" s="379">
        <f t="shared" si="682"/>
        <v>1.2034614343877894</v>
      </c>
      <c r="BF287" s="379" t="e">
        <f t="shared" si="683"/>
        <v>#DIV/0!</v>
      </c>
      <c r="BG287" s="379"/>
      <c r="BH287" s="379"/>
      <c r="BI287" s="379"/>
      <c r="BJ287" s="379"/>
      <c r="BK287" s="379"/>
      <c r="BL287" s="379"/>
      <c r="BM287" s="379"/>
      <c r="BN287" s="379"/>
      <c r="BO287" s="379"/>
      <c r="BP287" s="379"/>
      <c r="BQ287" s="379">
        <f t="shared" si="718"/>
        <v>1.0057492316735834</v>
      </c>
      <c r="BR287" s="387">
        <f t="shared" si="719"/>
        <v>1.4496300759592931</v>
      </c>
      <c r="BS287" s="396">
        <f>Mining!BZ283</f>
        <v>1.1028374038125157</v>
      </c>
      <c r="BT287" s="387">
        <f t="shared" si="684"/>
        <v>1.2034614343877894</v>
      </c>
      <c r="BU287" s="387">
        <v>1</v>
      </c>
      <c r="BV287" s="387"/>
      <c r="BW287" s="387">
        <v>1</v>
      </c>
      <c r="BX287" s="396">
        <f>Mining!BW283</f>
        <v>1.0053307508264813</v>
      </c>
      <c r="BY287" s="387">
        <v>1</v>
      </c>
      <c r="BZ287" s="387">
        <v>1</v>
      </c>
      <c r="CB287" s="664">
        <f t="shared" si="720"/>
        <v>6.9257269382477865E-2</v>
      </c>
      <c r="CC287" s="664">
        <f t="shared" si="721"/>
        <v>0.33493386931515179</v>
      </c>
      <c r="CD287" s="664">
        <f t="shared" si="722"/>
        <v>0.71382606925229719</v>
      </c>
      <c r="CE287" s="664"/>
      <c r="CG287" s="664">
        <v>1</v>
      </c>
      <c r="CH287" s="664">
        <v>1</v>
      </c>
      <c r="CI287" s="664">
        <v>1</v>
      </c>
      <c r="CJ287" s="664">
        <v>1</v>
      </c>
      <c r="CL287" s="388">
        <f t="shared" si="723"/>
        <v>1.0057492316735834</v>
      </c>
      <c r="CM287" s="388">
        <f t="shared" si="685"/>
        <v>1.2632362217083777</v>
      </c>
      <c r="CN287" s="388">
        <f t="shared" si="686"/>
        <v>1.052569981576023</v>
      </c>
      <c r="CO287" s="388">
        <f t="shared" si="687"/>
        <v>0.94863724466741661</v>
      </c>
      <c r="CP287" s="388">
        <f t="shared" si="688"/>
        <v>1.0041497177871876</v>
      </c>
      <c r="CQ287" s="388">
        <v>1</v>
      </c>
      <c r="CR287" s="388">
        <f t="shared" si="689"/>
        <v>1.259896727144225</v>
      </c>
      <c r="CS287" s="388">
        <f t="shared" si="690"/>
        <v>1.2704988594054416</v>
      </c>
      <c r="CT287" s="388">
        <f t="shared" si="691"/>
        <v>1.2704988594054414</v>
      </c>
      <c r="CU287" s="388"/>
      <c r="CV287" s="388">
        <f t="shared" si="724"/>
        <v>1.0026506097620576</v>
      </c>
      <c r="CW287" s="379">
        <f t="shared" si="725"/>
        <v>1.0000000000000002</v>
      </c>
      <c r="CY287" s="334"/>
      <c r="DA287" s="379">
        <f t="shared" si="692"/>
        <v>0.46226302269097341</v>
      </c>
      <c r="DB287" s="379">
        <f t="shared" si="693"/>
        <v>0.35979116078849638</v>
      </c>
      <c r="DC287" s="379">
        <f t="shared" si="694"/>
        <v>0.17794581652053024</v>
      </c>
      <c r="DD287" s="379">
        <f t="shared" si="695"/>
        <v>0</v>
      </c>
      <c r="DF287" s="379">
        <f t="shared" si="696"/>
        <v>0.44590064377093863</v>
      </c>
      <c r="DG287" s="379">
        <f t="shared" si="696"/>
        <v>0.37058413184124078</v>
      </c>
      <c r="DH287" s="379">
        <f t="shared" si="696"/>
        <v>0.18316250841581824</v>
      </c>
      <c r="DI287" s="379"/>
      <c r="DJ287" s="379">
        <f t="shared" si="697"/>
        <v>0.99964728402799763</v>
      </c>
      <c r="DK287" s="379"/>
      <c r="DL287" s="379">
        <f t="shared" si="698"/>
        <v>0.4460579755433518</v>
      </c>
      <c r="DM287" s="379">
        <f t="shared" si="698"/>
        <v>0.37071488890361615</v>
      </c>
      <c r="DN287" s="379">
        <f t="shared" si="698"/>
        <v>0.18322713555303205</v>
      </c>
      <c r="DO287" s="379">
        <f t="shared" si="698"/>
        <v>0</v>
      </c>
      <c r="DR287" s="379">
        <f t="shared" si="750"/>
        <v>0.13928594415782997</v>
      </c>
      <c r="DS287" s="379">
        <f t="shared" si="751"/>
        <v>1.4249190645839302E-2</v>
      </c>
      <c r="DT287" s="379">
        <f t="shared" si="726"/>
        <v>-2.3864887086736643E-2</v>
      </c>
      <c r="DU287" s="379">
        <f t="shared" si="727"/>
        <v>0</v>
      </c>
      <c r="DW287" s="379">
        <f t="shared" si="752"/>
        <v>8.2850422370468274E-2</v>
      </c>
      <c r="DX287" s="379">
        <f t="shared" si="699"/>
        <v>2.9669840943756496E-2</v>
      </c>
      <c r="DY287" s="379">
        <f t="shared" si="700"/>
        <v>4.2899503032962867E-2</v>
      </c>
      <c r="DZ287" s="379">
        <f t="shared" si="701"/>
        <v>0</v>
      </c>
      <c r="EA287" s="379"/>
      <c r="EC287" s="379">
        <f t="shared" si="753"/>
        <v>-4.851152034434033E-2</v>
      </c>
      <c r="ED287" s="379">
        <f t="shared" si="728"/>
        <v>-2.2062890869269832E-4</v>
      </c>
      <c r="EE287" s="379">
        <f t="shared" si="729"/>
        <v>2.4562569980940731E-2</v>
      </c>
      <c r="EF287" s="379"/>
      <c r="EH287" s="379">
        <f t="shared" si="730"/>
        <v>0</v>
      </c>
      <c r="EI287" s="379">
        <f t="shared" si="731"/>
        <v>-1.4126249406118897E-3</v>
      </c>
      <c r="EJ287" s="379">
        <f t="shared" si="732"/>
        <v>0</v>
      </c>
      <c r="EK287" s="379">
        <f t="shared" si="733"/>
        <v>0</v>
      </c>
      <c r="EM287" s="379">
        <f t="shared" si="754"/>
        <v>0</v>
      </c>
      <c r="EN287" s="379">
        <f t="shared" si="734"/>
        <v>-1.4126249406118897E-3</v>
      </c>
      <c r="EO287" s="379">
        <f t="shared" si="735"/>
        <v>0</v>
      </c>
      <c r="EP287" s="379">
        <v>1</v>
      </c>
      <c r="ER287" s="379">
        <f t="shared" si="736"/>
        <v>0</v>
      </c>
      <c r="ES287" s="379">
        <f t="shared" si="737"/>
        <v>0</v>
      </c>
      <c r="ET287" s="379">
        <f t="shared" si="738"/>
        <v>0</v>
      </c>
      <c r="EU287" s="379">
        <f t="shared" si="739"/>
        <v>0</v>
      </c>
      <c r="EX287" s="379">
        <f t="shared" si="740"/>
        <v>1.0650686940095992</v>
      </c>
      <c r="EY287" s="379">
        <f t="shared" si="741"/>
        <v>0.99052289635385493</v>
      </c>
      <c r="EZ287" s="379">
        <f t="shared" si="702"/>
        <v>1.259896727144225</v>
      </c>
      <c r="FA287" s="379"/>
      <c r="FB287" s="379">
        <f t="shared" si="742"/>
        <v>1.0574025712857738</v>
      </c>
      <c r="FC287" s="379">
        <f t="shared" si="743"/>
        <v>1.2043681695182533</v>
      </c>
      <c r="FD287" s="379">
        <f t="shared" si="703"/>
        <v>1.052569981576023</v>
      </c>
      <c r="FE287" s="379"/>
      <c r="FF287" s="379">
        <f t="shared" si="664"/>
        <v>0.98292720879056661</v>
      </c>
      <c r="FG287" s="379">
        <f t="shared" si="744"/>
        <v>0.95086893968577502</v>
      </c>
      <c r="FH287" s="379">
        <f t="shared" si="704"/>
        <v>0.94863724466741661</v>
      </c>
      <c r="FI287" s="379"/>
      <c r="FJ287" s="379">
        <f t="shared" si="745"/>
        <v>0.99947645599909196</v>
      </c>
      <c r="FK287" s="379">
        <f t="shared" si="746"/>
        <v>0.99527273410240225</v>
      </c>
      <c r="FL287" s="379">
        <f t="shared" si="705"/>
        <v>1.0041497177871876</v>
      </c>
      <c r="FN287" s="379">
        <f t="shared" si="747"/>
        <v>1.0574025712857738</v>
      </c>
      <c r="FO287" s="379">
        <f t="shared" si="748"/>
        <v>1.2043681695182533</v>
      </c>
      <c r="FP287" s="379">
        <f t="shared" si="706"/>
        <v>1.2945146894720103</v>
      </c>
      <c r="FR287" s="336"/>
    </row>
    <row r="288" spans="1:182" x14ac:dyDescent="0.2">
      <c r="A288" s="373" t="s">
        <v>218</v>
      </c>
      <c r="B288" s="330">
        <f t="shared" si="663"/>
        <v>1979</v>
      </c>
      <c r="D288" s="384">
        <f>NonManufacturing_Data!Q21</f>
        <v>988</v>
      </c>
      <c r="E288" s="384">
        <f>NonManufacturing_Data!R21</f>
        <v>1042.9834497397244</v>
      </c>
      <c r="F288" s="384">
        <f>NonManufacturing_Data!S21</f>
        <v>493.58942045112593</v>
      </c>
      <c r="G288" s="384"/>
      <c r="H288" s="384">
        <f t="shared" si="666"/>
        <v>2524.5728701908502</v>
      </c>
      <c r="I288" s="389"/>
      <c r="J288" s="390">
        <f t="shared" si="667"/>
        <v>259820.73702</v>
      </c>
      <c r="K288" s="390">
        <f t="shared" si="667"/>
        <v>477016.03295999998</v>
      </c>
      <c r="L288" s="390">
        <f t="shared" si="667"/>
        <v>961340.75960000011</v>
      </c>
      <c r="M288" s="390"/>
      <c r="N288" s="390">
        <f t="shared" si="707"/>
        <v>1698177.5295800001</v>
      </c>
      <c r="P288" s="384">
        <f t="shared" si="668"/>
        <v>59238.997860000003</v>
      </c>
      <c r="Q288" s="384">
        <f t="shared" si="668"/>
        <v>216489.54068576641</v>
      </c>
      <c r="R288" s="384">
        <f t="shared" si="668"/>
        <v>558599.00184000004</v>
      </c>
      <c r="S288" s="399"/>
      <c r="T288" s="384">
        <f t="shared" si="708"/>
        <v>834327.54038576642</v>
      </c>
      <c r="U288" s="384">
        <f t="shared" si="669"/>
        <v>767047.22501193685</v>
      </c>
      <c r="W288" s="393">
        <f t="shared" si="670"/>
        <v>3.802621805063803</v>
      </c>
      <c r="X288" s="393">
        <f t="shared" si="671"/>
        <v>2.1864746207119281</v>
      </c>
      <c r="Y288" s="393">
        <f t="shared" si="672"/>
        <v>0.51343856538081389</v>
      </c>
      <c r="Z288" s="384"/>
      <c r="AA288" s="384">
        <f t="shared" si="709"/>
        <v>1.4866366008359782</v>
      </c>
      <c r="AD288" s="393">
        <f t="shared" si="710"/>
        <v>16.678202462758538</v>
      </c>
      <c r="AE288" s="393">
        <f t="shared" si="711"/>
        <v>4.8177082663481192</v>
      </c>
      <c r="AF288" s="393">
        <f t="shared" si="712"/>
        <v>0.88362030512991352</v>
      </c>
      <c r="AG288" s="384"/>
      <c r="AH288" s="393">
        <f t="shared" si="713"/>
        <v>3.2912874043075542</v>
      </c>
      <c r="AJ288" s="394">
        <f t="shared" si="673"/>
        <v>1.0483795837306871</v>
      </c>
      <c r="AK288" s="394">
        <f t="shared" si="674"/>
        <v>1.1213255666043229</v>
      </c>
      <c r="AL288" s="394">
        <f t="shared" si="675"/>
        <v>1.1743955151895338</v>
      </c>
      <c r="AM288" s="395"/>
      <c r="AN288" s="394">
        <f t="shared" si="676"/>
        <v>1.1246779459188927</v>
      </c>
      <c r="AP288" s="389">
        <f t="shared" si="714"/>
        <v>4.3859745506505092</v>
      </c>
      <c r="AQ288" s="389">
        <f t="shared" si="715"/>
        <v>2.2034137605399913</v>
      </c>
      <c r="AR288" s="389">
        <f t="shared" si="716"/>
        <v>1.7209854590383922</v>
      </c>
      <c r="AS288" s="389"/>
      <c r="AT288" s="389">
        <f t="shared" si="677"/>
        <v>2.035384722880917</v>
      </c>
      <c r="AV288" s="389">
        <f t="shared" ref="AV288:AX288" si="761">AV45</f>
        <v>7.7229922654472968E-2</v>
      </c>
      <c r="AW288" s="389">
        <f t="shared" si="761"/>
        <v>0.28223756455464316</v>
      </c>
      <c r="AX288" s="389">
        <f t="shared" si="761"/>
        <v>0.72824590667322608</v>
      </c>
      <c r="AY288" s="389"/>
      <c r="AZ288" s="389">
        <f t="shared" si="679"/>
        <v>1</v>
      </c>
      <c r="BC288" s="379">
        <f t="shared" si="680"/>
        <v>1.0483795837306871</v>
      </c>
      <c r="BD288" s="379">
        <f t="shared" si="681"/>
        <v>1.1213255666043229</v>
      </c>
      <c r="BE288" s="379">
        <f t="shared" si="682"/>
        <v>1.1743955151895338</v>
      </c>
      <c r="BF288" s="379" t="e">
        <f t="shared" si="683"/>
        <v>#DIV/0!</v>
      </c>
      <c r="BG288" s="379"/>
      <c r="BH288" s="379"/>
      <c r="BI288" s="379"/>
      <c r="BJ288" s="379"/>
      <c r="BK288" s="379"/>
      <c r="BL288" s="379"/>
      <c r="BM288" s="379"/>
      <c r="BN288" s="379"/>
      <c r="BO288" s="379"/>
      <c r="BP288" s="379"/>
      <c r="BQ288" s="379">
        <f t="shared" si="718"/>
        <v>0.96105597556566025</v>
      </c>
      <c r="BR288" s="387">
        <f t="shared" si="719"/>
        <v>1.0483795837306871</v>
      </c>
      <c r="BS288" s="396">
        <f>Mining!BZ284</f>
        <v>1.0818560909970232</v>
      </c>
      <c r="BT288" s="387">
        <f t="shared" si="684"/>
        <v>1.1743955151895338</v>
      </c>
      <c r="BU288" s="387">
        <v>1</v>
      </c>
      <c r="BV288" s="387"/>
      <c r="BW288" s="387">
        <v>1</v>
      </c>
      <c r="BX288" s="396">
        <f>Mining!BW284</f>
        <v>1.0364831107720858</v>
      </c>
      <c r="BY288" s="387">
        <v>1</v>
      </c>
      <c r="BZ288" s="387">
        <v>1</v>
      </c>
      <c r="CB288" s="664">
        <f t="shared" si="720"/>
        <v>7.7229922654472968E-2</v>
      </c>
      <c r="CC288" s="664">
        <f t="shared" si="721"/>
        <v>0.28223756455464316</v>
      </c>
      <c r="CD288" s="664">
        <f t="shared" si="722"/>
        <v>0.72824590667322608</v>
      </c>
      <c r="CE288" s="664"/>
      <c r="CG288" s="664">
        <v>1</v>
      </c>
      <c r="CH288" s="664">
        <v>1</v>
      </c>
      <c r="CI288" s="664">
        <v>1</v>
      </c>
      <c r="CJ288" s="664">
        <v>1</v>
      </c>
      <c r="CL288" s="388">
        <f t="shared" si="723"/>
        <v>0.96105597556566025</v>
      </c>
      <c r="CM288" s="388">
        <f t="shared" si="685"/>
        <v>1.1644362922521001</v>
      </c>
      <c r="CN288" s="388">
        <f t="shared" si="686"/>
        <v>1.1322164026845924</v>
      </c>
      <c r="CO288" s="388">
        <f t="shared" si="687"/>
        <v>0.93362698153858037</v>
      </c>
      <c r="CP288" s="388">
        <f t="shared" si="688"/>
        <v>1.0160640867125974</v>
      </c>
      <c r="CQ288" s="388">
        <v>1</v>
      </c>
      <c r="CR288" s="388">
        <f t="shared" si="689"/>
        <v>1.0841560431437121</v>
      </c>
      <c r="CS288" s="388">
        <f t="shared" si="690"/>
        <v>1.1190884568344026</v>
      </c>
      <c r="CT288" s="388">
        <f t="shared" si="691"/>
        <v>1.1190884568344024</v>
      </c>
      <c r="CU288" s="388"/>
      <c r="CV288" s="388">
        <f t="shared" si="724"/>
        <v>1.0740486110058483</v>
      </c>
      <c r="CW288" s="379">
        <f t="shared" si="725"/>
        <v>1.0000000000000002</v>
      </c>
      <c r="CY288" s="334"/>
      <c r="DA288" s="379">
        <f t="shared" si="692"/>
        <v>0.3913533301676137</v>
      </c>
      <c r="DB288" s="379">
        <f t="shared" si="693"/>
        <v>0.41313263802160638</v>
      </c>
      <c r="DC288" s="379">
        <f t="shared" si="694"/>
        <v>0.19551403181077995</v>
      </c>
      <c r="DD288" s="379">
        <f t="shared" si="695"/>
        <v>0</v>
      </c>
      <c r="DF288" s="379">
        <f t="shared" si="696"/>
        <v>0.4258246216367324</v>
      </c>
      <c r="DG288" s="379">
        <f t="shared" si="696"/>
        <v>0.38584757925910901</v>
      </c>
      <c r="DH288" s="379">
        <f t="shared" si="696"/>
        <v>0.18659210277491323</v>
      </c>
      <c r="DI288" s="379"/>
      <c r="DJ288" s="379">
        <f t="shared" si="697"/>
        <v>0.99826430367075469</v>
      </c>
      <c r="DK288" s="379"/>
      <c r="DL288" s="379">
        <f t="shared" si="698"/>
        <v>0.42656500895696348</v>
      </c>
      <c r="DM288" s="379">
        <f t="shared" si="698"/>
        <v>0.38651845792771972</v>
      </c>
      <c r="DN288" s="379">
        <f t="shared" si="698"/>
        <v>0.18691653311531675</v>
      </c>
      <c r="DO288" s="379">
        <f t="shared" si="698"/>
        <v>0</v>
      </c>
      <c r="DR288" s="379">
        <f t="shared" si="750"/>
        <v>-0.32406268531854371</v>
      </c>
      <c r="DS288" s="379">
        <f t="shared" si="751"/>
        <v>-1.9208147920497E-2</v>
      </c>
      <c r="DT288" s="379">
        <f t="shared" si="726"/>
        <v>-2.4448373119817957E-2</v>
      </c>
      <c r="DU288" s="379">
        <f t="shared" si="727"/>
        <v>0</v>
      </c>
      <c r="DW288" s="379">
        <f t="shared" si="752"/>
        <v>-3.2859173301954044E-2</v>
      </c>
      <c r="DX288" s="379">
        <f t="shared" si="699"/>
        <v>0.21668053295091455</v>
      </c>
      <c r="DY288" s="379">
        <f t="shared" si="700"/>
        <v>1.7162221172297411E-2</v>
      </c>
      <c r="DZ288" s="379">
        <f t="shared" si="701"/>
        <v>0</v>
      </c>
      <c r="EA288" s="379"/>
      <c r="EC288" s="379">
        <f t="shared" si="753"/>
        <v>0.10895886849445216</v>
      </c>
      <c r="ED288" s="379">
        <f t="shared" si="728"/>
        <v>-0.17118396351476847</v>
      </c>
      <c r="EE288" s="379">
        <f t="shared" si="729"/>
        <v>1.9999442875157109E-2</v>
      </c>
      <c r="EF288" s="379"/>
      <c r="EH288" s="379">
        <f t="shared" si="730"/>
        <v>0</v>
      </c>
      <c r="EI288" s="379">
        <f t="shared" si="731"/>
        <v>3.0516765613775108E-2</v>
      </c>
      <c r="EJ288" s="379">
        <f t="shared" si="732"/>
        <v>0</v>
      </c>
      <c r="EK288" s="379">
        <f t="shared" si="733"/>
        <v>0</v>
      </c>
      <c r="EM288" s="379">
        <f t="shared" si="754"/>
        <v>0</v>
      </c>
      <c r="EN288" s="379">
        <f t="shared" si="734"/>
        <v>3.0516765613775108E-2</v>
      </c>
      <c r="EO288" s="379">
        <f t="shared" si="735"/>
        <v>0</v>
      </c>
      <c r="EP288" s="379">
        <v>1</v>
      </c>
      <c r="ER288" s="379">
        <f t="shared" si="736"/>
        <v>0</v>
      </c>
      <c r="ES288" s="379">
        <f t="shared" si="737"/>
        <v>0</v>
      </c>
      <c r="ET288" s="379">
        <f t="shared" si="738"/>
        <v>0</v>
      </c>
      <c r="EU288" s="379">
        <f t="shared" si="739"/>
        <v>0</v>
      </c>
      <c r="EX288" s="379">
        <f t="shared" si="740"/>
        <v>0.86051183385573216</v>
      </c>
      <c r="EY288" s="379">
        <f t="shared" si="741"/>
        <v>0.852356674017547</v>
      </c>
      <c r="EZ288" s="379">
        <f t="shared" si="702"/>
        <v>1.0841560431437121</v>
      </c>
      <c r="FA288" s="379"/>
      <c r="FB288" s="379">
        <f t="shared" si="742"/>
        <v>1.0756685279864375</v>
      </c>
      <c r="FC288" s="379">
        <f t="shared" si="743"/>
        <v>1.2955009360594198</v>
      </c>
      <c r="FD288" s="379">
        <f t="shared" si="703"/>
        <v>1.1322164026845924</v>
      </c>
      <c r="FE288" s="379"/>
      <c r="FF288" s="379">
        <f t="shared" si="664"/>
        <v>0.98417702529263573</v>
      </c>
      <c r="FG288" s="379">
        <f t="shared" si="744"/>
        <v>0.93582336450310877</v>
      </c>
      <c r="FH288" s="379">
        <f t="shared" si="704"/>
        <v>0.93362698153858037</v>
      </c>
      <c r="FI288" s="379"/>
      <c r="FJ288" s="379">
        <f t="shared" si="745"/>
        <v>1.0118651319762009</v>
      </c>
      <c r="FK288" s="379">
        <f t="shared" si="746"/>
        <v>1.0070817764448414</v>
      </c>
      <c r="FL288" s="379">
        <f t="shared" si="705"/>
        <v>1.0160640867125974</v>
      </c>
      <c r="FN288" s="379">
        <f t="shared" si="747"/>
        <v>1.0756685279864375</v>
      </c>
      <c r="FO288" s="379">
        <f t="shared" si="748"/>
        <v>1.2955009360594198</v>
      </c>
      <c r="FP288" s="379">
        <f t="shared" si="706"/>
        <v>1.3924687104811777</v>
      </c>
      <c r="FR288" s="336"/>
    </row>
    <row r="289" spans="1:174" x14ac:dyDescent="0.2">
      <c r="A289" s="373" t="s">
        <v>218</v>
      </c>
      <c r="B289" s="330">
        <f t="shared" si="663"/>
        <v>1980</v>
      </c>
      <c r="D289" s="384">
        <f>NonManufacturing_Data!Q22</f>
        <v>1134</v>
      </c>
      <c r="E289" s="384">
        <f>NonManufacturing_Data!R22</f>
        <v>1061.3763633547583</v>
      </c>
      <c r="F289" s="384">
        <f>NonManufacturing_Data!S22</f>
        <v>435.06106655189922</v>
      </c>
      <c r="G289" s="384"/>
      <c r="H289" s="384">
        <f t="shared" ref="H289:H310" si="762">SUM(D289:G289)</f>
        <v>2630.4374299066576</v>
      </c>
      <c r="I289" s="389"/>
      <c r="J289" s="390">
        <f t="shared" si="667"/>
        <v>248837.65299000003</v>
      </c>
      <c r="K289" s="390">
        <f t="shared" si="667"/>
        <v>515223.53725000005</v>
      </c>
      <c r="L289" s="390">
        <f t="shared" si="667"/>
        <v>868851.6590000001</v>
      </c>
      <c r="M289" s="390"/>
      <c r="N289" s="390">
        <f t="shared" si="707"/>
        <v>1632912.8492400004</v>
      </c>
      <c r="P289" s="384">
        <f t="shared" si="668"/>
        <v>57551.518989999997</v>
      </c>
      <c r="Q289" s="384">
        <f t="shared" si="668"/>
        <v>223875.60077200545</v>
      </c>
      <c r="R289" s="384">
        <f t="shared" si="668"/>
        <v>529212.45293999999</v>
      </c>
      <c r="S289" s="399"/>
      <c r="T289" s="384">
        <f t="shared" si="708"/>
        <v>810639.57270200551</v>
      </c>
      <c r="U289" s="384">
        <f t="shared" si="669"/>
        <v>748774.65369528753</v>
      </c>
      <c r="W289" s="393">
        <f t="shared" si="670"/>
        <v>4.5571881360156201</v>
      </c>
      <c r="X289" s="393">
        <f t="shared" si="671"/>
        <v>2.0600308150125342</v>
      </c>
      <c r="Y289" s="393">
        <f t="shared" si="672"/>
        <v>0.50073112256312002</v>
      </c>
      <c r="Z289" s="384"/>
      <c r="AA289" s="384">
        <f t="shared" si="709"/>
        <v>1.6108866012848946</v>
      </c>
      <c r="AD289" s="393">
        <f t="shared" si="710"/>
        <v>19.704084616724728</v>
      </c>
      <c r="AE289" s="393">
        <f t="shared" si="711"/>
        <v>4.7409202239759134</v>
      </c>
      <c r="AF289" s="393">
        <f t="shared" si="712"/>
        <v>0.8220915137860989</v>
      </c>
      <c r="AG289" s="384"/>
      <c r="AH289" s="393">
        <f t="shared" si="713"/>
        <v>3.512989411333773</v>
      </c>
      <c r="AJ289" s="394">
        <f t="shared" si="673"/>
        <v>1.2564128766779423</v>
      </c>
      <c r="AK289" s="394">
        <f t="shared" si="674"/>
        <v>1.0564793201734755</v>
      </c>
      <c r="AL289" s="394">
        <f t="shared" si="675"/>
        <v>1.1453295959912779</v>
      </c>
      <c r="AM289" s="395"/>
      <c r="AN289" s="394">
        <f t="shared" si="676"/>
        <v>1.2186761935112957</v>
      </c>
      <c r="AP289" s="389">
        <f t="shared" si="714"/>
        <v>4.3237373636174121</v>
      </c>
      <c r="AQ289" s="389">
        <f t="shared" si="715"/>
        <v>2.3013831586529294</v>
      </c>
      <c r="AR289" s="389">
        <f t="shared" si="716"/>
        <v>1.641782339348139</v>
      </c>
      <c r="AS289" s="389"/>
      <c r="AT289" s="389">
        <f t="shared" si="677"/>
        <v>2.0143512656274751</v>
      </c>
      <c r="AV289" s="389">
        <f t="shared" ref="AV289:AX289" si="763">AV46</f>
        <v>7.6860933668062542E-2</v>
      </c>
      <c r="AW289" s="389">
        <f t="shared" si="763"/>
        <v>0.29898928825535703</v>
      </c>
      <c r="AX289" s="389">
        <f t="shared" si="763"/>
        <v>0.70677132342591553</v>
      </c>
      <c r="AY289" s="389"/>
      <c r="AZ289" s="389">
        <f t="shared" si="679"/>
        <v>1</v>
      </c>
      <c r="BC289" s="379">
        <f t="shared" si="680"/>
        <v>1.2564128766779423</v>
      </c>
      <c r="BD289" s="379">
        <f t="shared" si="681"/>
        <v>1.0564793201734755</v>
      </c>
      <c r="BE289" s="379">
        <f t="shared" si="682"/>
        <v>1.1453295959912779</v>
      </c>
      <c r="BF289" s="379" t="e">
        <f t="shared" si="683"/>
        <v>#DIV/0!</v>
      </c>
      <c r="BG289" s="379"/>
      <c r="BH289" s="379"/>
      <c r="BI289" s="379"/>
      <c r="BJ289" s="379"/>
      <c r="BK289" s="379"/>
      <c r="BL289" s="379"/>
      <c r="BM289" s="379"/>
      <c r="BN289" s="379"/>
      <c r="BO289" s="379"/>
      <c r="BP289" s="379"/>
      <c r="BQ289" s="379">
        <f t="shared" si="718"/>
        <v>0.93376997361856084</v>
      </c>
      <c r="BR289" s="387">
        <f t="shared" si="719"/>
        <v>1.2564128766779423</v>
      </c>
      <c r="BS289" s="396">
        <f>Mining!BZ285</f>
        <v>1.0549642017265632</v>
      </c>
      <c r="BT289" s="387">
        <f t="shared" si="684"/>
        <v>1.1453295959912779</v>
      </c>
      <c r="BU289" s="387">
        <v>1</v>
      </c>
      <c r="BV289" s="387"/>
      <c r="BW289" s="387">
        <v>1</v>
      </c>
      <c r="BX289" s="396">
        <f>Mining!BW285</f>
        <v>1.0014361799617777</v>
      </c>
      <c r="BY289" s="387">
        <v>1</v>
      </c>
      <c r="BZ289" s="387">
        <v>1</v>
      </c>
      <c r="CB289" s="664">
        <f t="shared" si="720"/>
        <v>7.6860933668062542E-2</v>
      </c>
      <c r="CC289" s="664">
        <f t="shared" si="721"/>
        <v>0.29898928825535703</v>
      </c>
      <c r="CD289" s="664">
        <f t="shared" si="722"/>
        <v>0.70677132342591553</v>
      </c>
      <c r="CE289" s="664"/>
      <c r="CG289" s="664">
        <v>1</v>
      </c>
      <c r="CH289" s="664">
        <v>1</v>
      </c>
      <c r="CI289" s="664">
        <v>1</v>
      </c>
      <c r="CJ289" s="664">
        <v>1</v>
      </c>
      <c r="CL289" s="388">
        <f t="shared" si="723"/>
        <v>0.93376997361856084</v>
      </c>
      <c r="CM289" s="388">
        <f t="shared" si="685"/>
        <v>1.2428730348801029</v>
      </c>
      <c r="CN289" s="388">
        <f t="shared" si="686"/>
        <v>1.1360834146782013</v>
      </c>
      <c r="CO289" s="388">
        <f t="shared" si="687"/>
        <v>0.94887246175739004</v>
      </c>
      <c r="CP289" s="388">
        <f t="shared" si="688"/>
        <v>1.0018828609770316</v>
      </c>
      <c r="CQ289" s="388">
        <v>1</v>
      </c>
      <c r="CR289" s="388">
        <f t="shared" si="689"/>
        <v>1.150778544144996</v>
      </c>
      <c r="CS289" s="388">
        <f t="shared" si="690"/>
        <v>1.1605575209912142</v>
      </c>
      <c r="CT289" s="388">
        <f t="shared" si="691"/>
        <v>1.1605575209912145</v>
      </c>
      <c r="CU289" s="388"/>
      <c r="CV289" s="388">
        <f t="shared" si="724"/>
        <v>1.0800279873166483</v>
      </c>
      <c r="CW289" s="379">
        <f t="shared" si="725"/>
        <v>0.99999999999999978</v>
      </c>
      <c r="CY289" s="334"/>
      <c r="DA289" s="379">
        <f t="shared" si="692"/>
        <v>0.43110700414578595</v>
      </c>
      <c r="DB289" s="379">
        <f t="shared" si="693"/>
        <v>0.403498046099664</v>
      </c>
      <c r="DC289" s="379">
        <f t="shared" si="694"/>
        <v>0.16539494975454999</v>
      </c>
      <c r="DD289" s="379">
        <f t="shared" si="695"/>
        <v>0</v>
      </c>
      <c r="DF289" s="379">
        <f t="shared" si="696"/>
        <v>0.41090971798964093</v>
      </c>
      <c r="DG289" s="379">
        <f t="shared" si="696"/>
        <v>0.4082963965713533</v>
      </c>
      <c r="DH289" s="379">
        <f t="shared" si="696"/>
        <v>0.1800347866037558</v>
      </c>
      <c r="DI289" s="379"/>
      <c r="DJ289" s="379">
        <f t="shared" si="697"/>
        <v>0.99924090116475006</v>
      </c>
      <c r="DK289" s="379"/>
      <c r="DL289" s="379">
        <f t="shared" si="698"/>
        <v>0.41122187603676974</v>
      </c>
      <c r="DM289" s="379">
        <f t="shared" si="698"/>
        <v>0.40860656934221645</v>
      </c>
      <c r="DN289" s="379">
        <f t="shared" si="698"/>
        <v>0.18017155462101378</v>
      </c>
      <c r="DO289" s="379">
        <f t="shared" si="698"/>
        <v>0</v>
      </c>
      <c r="DR289" s="379">
        <f t="shared" si="750"/>
        <v>0.18101501896076885</v>
      </c>
      <c r="DS289" s="379">
        <f t="shared" si="751"/>
        <v>-2.5171334463652082E-2</v>
      </c>
      <c r="DT289" s="379">
        <f t="shared" si="726"/>
        <v>-2.5061107716484451E-2</v>
      </c>
      <c r="DU289" s="379">
        <f t="shared" si="727"/>
        <v>0</v>
      </c>
      <c r="DW289" s="379">
        <f t="shared" si="752"/>
        <v>-1.4291688860251842E-2</v>
      </c>
      <c r="DX289" s="379">
        <f t="shared" si="699"/>
        <v>4.3502448466335171E-2</v>
      </c>
      <c r="DY289" s="379">
        <f t="shared" si="700"/>
        <v>-4.7114624068199884E-2</v>
      </c>
      <c r="DZ289" s="379">
        <f t="shared" si="701"/>
        <v>0</v>
      </c>
      <c r="EA289" s="379"/>
      <c r="EC289" s="379">
        <f t="shared" si="753"/>
        <v>-4.7892483759896434E-3</v>
      </c>
      <c r="ED289" s="379">
        <f t="shared" si="728"/>
        <v>5.7658603722064952E-2</v>
      </c>
      <c r="EE289" s="379">
        <f t="shared" si="729"/>
        <v>-2.9931607832382131E-2</v>
      </c>
      <c r="EF289" s="379"/>
      <c r="EH289" s="379">
        <f t="shared" si="730"/>
        <v>0</v>
      </c>
      <c r="EI289" s="379">
        <f t="shared" si="731"/>
        <v>-3.4398208639823458E-2</v>
      </c>
      <c r="EJ289" s="379">
        <f t="shared" si="732"/>
        <v>0</v>
      </c>
      <c r="EK289" s="379">
        <f t="shared" si="733"/>
        <v>0</v>
      </c>
      <c r="EM289" s="379">
        <f t="shared" si="754"/>
        <v>0</v>
      </c>
      <c r="EN289" s="379">
        <f t="shared" si="734"/>
        <v>-3.4398208639823458E-2</v>
      </c>
      <c r="EO289" s="379">
        <f t="shared" si="735"/>
        <v>0</v>
      </c>
      <c r="EP289" s="379">
        <v>1</v>
      </c>
      <c r="ER289" s="379">
        <f t="shared" si="736"/>
        <v>0</v>
      </c>
      <c r="ES289" s="379">
        <f t="shared" si="737"/>
        <v>0</v>
      </c>
      <c r="ET289" s="379">
        <f t="shared" si="738"/>
        <v>0</v>
      </c>
      <c r="EU289" s="379">
        <f t="shared" si="739"/>
        <v>0</v>
      </c>
      <c r="EX289" s="379">
        <f t="shared" si="740"/>
        <v>1.0614510258210614</v>
      </c>
      <c r="EY289" s="379">
        <f t="shared" si="741"/>
        <v>0.90473486600135333</v>
      </c>
      <c r="EZ289" s="379">
        <f t="shared" si="702"/>
        <v>1.150778544144996</v>
      </c>
      <c r="FA289" s="379"/>
      <c r="FB289" s="379">
        <f t="shared" si="742"/>
        <v>1.0034154354100857</v>
      </c>
      <c r="FC289" s="379">
        <f t="shared" si="743"/>
        <v>1.2999256358302365</v>
      </c>
      <c r="FD289" s="379">
        <f t="shared" si="703"/>
        <v>1.1360834146782013</v>
      </c>
      <c r="FE289" s="379"/>
      <c r="FF289" s="379">
        <f t="shared" si="664"/>
        <v>1.0163293055152345</v>
      </c>
      <c r="FG289" s="379">
        <f t="shared" si="744"/>
        <v>0.95110471013037468</v>
      </c>
      <c r="FH289" s="379">
        <f t="shared" si="704"/>
        <v>0.94887246175739004</v>
      </c>
      <c r="FI289" s="379"/>
      <c r="FJ289" s="379">
        <f t="shared" si="745"/>
        <v>0.98604298102745858</v>
      </c>
      <c r="FK289" s="379">
        <f t="shared" si="746"/>
        <v>0.99302591698410003</v>
      </c>
      <c r="FL289" s="379">
        <f t="shared" si="705"/>
        <v>1.0018828609770316</v>
      </c>
      <c r="FN289" s="379">
        <f t="shared" si="747"/>
        <v>1.0034154354100857</v>
      </c>
      <c r="FO289" s="379">
        <f t="shared" si="748"/>
        <v>1.2999256358302365</v>
      </c>
      <c r="FP289" s="379">
        <f t="shared" si="706"/>
        <v>1.3972245974223916</v>
      </c>
      <c r="FR289" s="336"/>
    </row>
    <row r="290" spans="1:174" x14ac:dyDescent="0.2">
      <c r="A290" s="373" t="s">
        <v>218</v>
      </c>
      <c r="B290" s="330">
        <f t="shared" si="663"/>
        <v>1981</v>
      </c>
      <c r="D290" s="384">
        <f>NonManufacturing_Data!Q23</f>
        <v>1179</v>
      </c>
      <c r="E290" s="384">
        <f>NonManufacturing_Data!R23</f>
        <v>1044.9469992419256</v>
      </c>
      <c r="F290" s="384">
        <f>NonManufacturing_Data!S23</f>
        <v>417.5750560078518</v>
      </c>
      <c r="G290" s="384"/>
      <c r="H290" s="384">
        <f t="shared" si="762"/>
        <v>2641.5220552497772</v>
      </c>
      <c r="I290" s="389"/>
      <c r="J290" s="390">
        <f t="shared" si="667"/>
        <v>267586.39007999998</v>
      </c>
      <c r="K290" s="390">
        <f t="shared" si="667"/>
        <v>533823.61765999999</v>
      </c>
      <c r="L290" s="390">
        <f t="shared" si="667"/>
        <v>855645.07079999999</v>
      </c>
      <c r="M290" s="390"/>
      <c r="N290" s="390">
        <f t="shared" si="707"/>
        <v>1657055.0785400001</v>
      </c>
      <c r="P290" s="384">
        <f t="shared" si="668"/>
        <v>76030.380720000001</v>
      </c>
      <c r="Q290" s="384">
        <f t="shared" si="668"/>
        <v>209331.39736780836</v>
      </c>
      <c r="R290" s="384">
        <f t="shared" si="668"/>
        <v>499986.39555000002</v>
      </c>
      <c r="S290" s="399"/>
      <c r="T290" s="384">
        <f t="shared" si="708"/>
        <v>785348.1736378083</v>
      </c>
      <c r="U290" s="384">
        <f t="shared" si="669"/>
        <v>745771.54802468268</v>
      </c>
      <c r="W290" s="393">
        <f t="shared" si="670"/>
        <v>4.4060536847465066</v>
      </c>
      <c r="X290" s="393">
        <f t="shared" si="671"/>
        <v>1.9574761488118861</v>
      </c>
      <c r="Y290" s="393">
        <f t="shared" si="672"/>
        <v>0.48802367974542632</v>
      </c>
      <c r="Z290" s="384"/>
      <c r="AA290" s="384">
        <f t="shared" si="709"/>
        <v>1.5941063694618844</v>
      </c>
      <c r="AD290" s="393">
        <f t="shared" si="710"/>
        <v>15.506959044989509</v>
      </c>
      <c r="AE290" s="393">
        <f t="shared" si="711"/>
        <v>4.9918311938934243</v>
      </c>
      <c r="AF290" s="393">
        <f t="shared" si="712"/>
        <v>0.83517283614988513</v>
      </c>
      <c r="AG290" s="384"/>
      <c r="AH290" s="393">
        <f t="shared" si="713"/>
        <v>3.541998970390261</v>
      </c>
      <c r="AJ290" s="394">
        <f t="shared" si="673"/>
        <v>1.2147452375512002</v>
      </c>
      <c r="AK290" s="394">
        <f t="shared" si="674"/>
        <v>1.0038845321544334</v>
      </c>
      <c r="AL290" s="394">
        <f t="shared" si="675"/>
        <v>1.1162636767930225</v>
      </c>
      <c r="AM290" s="395"/>
      <c r="AN290" s="394">
        <f t="shared" si="676"/>
        <v>1.2059815264701821</v>
      </c>
      <c r="AP290" s="389">
        <f t="shared" si="714"/>
        <v>3.5194666598533901</v>
      </c>
      <c r="AQ290" s="389">
        <f t="shared" si="715"/>
        <v>2.550136407497622</v>
      </c>
      <c r="AR290" s="389">
        <f t="shared" si="716"/>
        <v>1.7113367051892778</v>
      </c>
      <c r="AS290" s="389"/>
      <c r="AT290" s="389">
        <f t="shared" si="677"/>
        <v>2.1099623506658984</v>
      </c>
      <c r="AV290" s="389">
        <f t="shared" ref="AV290:AX290" si="764">AV47</f>
        <v>0.10194862075575406</v>
      </c>
      <c r="AW290" s="389">
        <f t="shared" si="764"/>
        <v>0.28069104797878419</v>
      </c>
      <c r="AX290" s="389">
        <f t="shared" si="764"/>
        <v>0.67042835956173008</v>
      </c>
      <c r="AY290" s="389"/>
      <c r="AZ290" s="389">
        <f t="shared" si="679"/>
        <v>1</v>
      </c>
      <c r="BC290" s="379">
        <f t="shared" si="680"/>
        <v>1.2147452375512002</v>
      </c>
      <c r="BD290" s="379">
        <f t="shared" si="681"/>
        <v>1.0038845321544334</v>
      </c>
      <c r="BE290" s="379">
        <f t="shared" si="682"/>
        <v>1.1162636767930225</v>
      </c>
      <c r="BF290" s="379" t="e">
        <f t="shared" si="683"/>
        <v>#DIV/0!</v>
      </c>
      <c r="BG290" s="379"/>
      <c r="BH290" s="379"/>
      <c r="BI290" s="379"/>
      <c r="BJ290" s="379"/>
      <c r="BK290" s="379"/>
      <c r="BL290" s="379"/>
      <c r="BM290" s="379"/>
      <c r="BN290" s="379"/>
      <c r="BO290" s="379"/>
      <c r="BP290" s="379"/>
      <c r="BQ290" s="379">
        <f t="shared" si="718"/>
        <v>0.90463699043808954</v>
      </c>
      <c r="BR290" s="387">
        <f t="shared" si="719"/>
        <v>1.2147452375512002</v>
      </c>
      <c r="BS290" s="396">
        <f>Mining!BZ286</f>
        <v>1.0264037141250719</v>
      </c>
      <c r="BT290" s="387">
        <f t="shared" si="684"/>
        <v>1.1162636767930225</v>
      </c>
      <c r="BU290" s="387">
        <v>1</v>
      </c>
      <c r="BV290" s="387"/>
      <c r="BW290" s="387">
        <v>1</v>
      </c>
      <c r="BX290" s="396">
        <f>Mining!BW286</f>
        <v>0.97806011254564307</v>
      </c>
      <c r="BY290" s="387">
        <v>1</v>
      </c>
      <c r="BZ290" s="387">
        <v>1</v>
      </c>
      <c r="CB290" s="664">
        <f t="shared" si="720"/>
        <v>0.10194862075575406</v>
      </c>
      <c r="CC290" s="664">
        <f t="shared" si="721"/>
        <v>0.28069104797878419</v>
      </c>
      <c r="CD290" s="664">
        <f t="shared" si="722"/>
        <v>0.67042835956173008</v>
      </c>
      <c r="CE290" s="664"/>
      <c r="CG290" s="664">
        <v>1</v>
      </c>
      <c r="CH290" s="664">
        <v>1</v>
      </c>
      <c r="CI290" s="664">
        <v>1</v>
      </c>
      <c r="CJ290" s="664">
        <v>1</v>
      </c>
      <c r="CL290" s="388">
        <f t="shared" si="723"/>
        <v>0.90463699043808954</v>
      </c>
      <c r="CM290" s="388">
        <f t="shared" si="685"/>
        <v>1.2531364300923822</v>
      </c>
      <c r="CN290" s="388">
        <f t="shared" si="686"/>
        <v>1.0887332323690182</v>
      </c>
      <c r="CO290" s="388">
        <f t="shared" si="687"/>
        <v>1.0383905168110037</v>
      </c>
      <c r="CP290" s="388">
        <f t="shared" si="688"/>
        <v>0.99247218544859384</v>
      </c>
      <c r="CQ290" s="388">
        <v>1</v>
      </c>
      <c r="CR290" s="388">
        <f t="shared" si="689"/>
        <v>1.1168576379545085</v>
      </c>
      <c r="CS290" s="388">
        <f t="shared" si="690"/>
        <v>1.1336335687271042</v>
      </c>
      <c r="CT290" s="388">
        <f t="shared" si="691"/>
        <v>1.133633568727104</v>
      </c>
      <c r="CU290" s="388"/>
      <c r="CV290" s="388">
        <f t="shared" si="724"/>
        <v>1.1220198416581226</v>
      </c>
      <c r="CW290" s="379">
        <f t="shared" si="725"/>
        <v>1.0000000000000002</v>
      </c>
      <c r="CY290" s="334"/>
      <c r="DA290" s="379">
        <f t="shared" si="692"/>
        <v>0.4463335816775969</v>
      </c>
      <c r="DB290" s="379">
        <f t="shared" si="693"/>
        <v>0.39558518815513638</v>
      </c>
      <c r="DC290" s="379">
        <f t="shared" si="694"/>
        <v>0.15808123016726686</v>
      </c>
      <c r="DD290" s="379">
        <f t="shared" si="695"/>
        <v>0</v>
      </c>
      <c r="DF290" s="379">
        <f t="shared" si="696"/>
        <v>0.43867625055934367</v>
      </c>
      <c r="DG290" s="379">
        <f t="shared" si="696"/>
        <v>0.39952855737852916</v>
      </c>
      <c r="DH290" s="379">
        <f t="shared" si="696"/>
        <v>0.16171052595912677</v>
      </c>
      <c r="DI290" s="379"/>
      <c r="DJ290" s="379">
        <f t="shared" si="697"/>
        <v>0.99991533389699949</v>
      </c>
      <c r="DK290" s="379"/>
      <c r="DL290" s="379">
        <f t="shared" si="698"/>
        <v>0.43871339471280812</v>
      </c>
      <c r="DM290" s="379">
        <f t="shared" si="698"/>
        <v>0.39956238676872247</v>
      </c>
      <c r="DN290" s="379">
        <f t="shared" si="698"/>
        <v>0.16172421851846952</v>
      </c>
      <c r="DO290" s="379">
        <f t="shared" si="698"/>
        <v>0</v>
      </c>
      <c r="DR290" s="379">
        <f t="shared" si="750"/>
        <v>-3.3726363719431218E-2</v>
      </c>
      <c r="DS290" s="379">
        <f t="shared" si="751"/>
        <v>-2.7445681432661795E-2</v>
      </c>
      <c r="DT290" s="379">
        <f t="shared" si="726"/>
        <v>-2.5705346764668086E-2</v>
      </c>
      <c r="DU290" s="379">
        <f t="shared" si="727"/>
        <v>0</v>
      </c>
      <c r="DW290" s="379">
        <f t="shared" si="752"/>
        <v>-0.20581069767031873</v>
      </c>
      <c r="DX290" s="379">
        <f t="shared" si="699"/>
        <v>0.10263653536596236</v>
      </c>
      <c r="DY290" s="379">
        <f t="shared" si="700"/>
        <v>4.1492320097826253E-2</v>
      </c>
      <c r="DZ290" s="379">
        <f t="shared" si="701"/>
        <v>0</v>
      </c>
      <c r="EA290" s="379"/>
      <c r="EC290" s="379">
        <f t="shared" si="753"/>
        <v>0.2824712355860583</v>
      </c>
      <c r="ED290" s="379">
        <f t="shared" si="728"/>
        <v>-6.3153156431649357E-2</v>
      </c>
      <c r="EE290" s="379">
        <f t="shared" si="729"/>
        <v>-5.279031649793138E-2</v>
      </c>
      <c r="EF290" s="379"/>
      <c r="EH290" s="379">
        <f t="shared" si="730"/>
        <v>0</v>
      </c>
      <c r="EI290" s="379">
        <f t="shared" si="731"/>
        <v>-2.3619295707306941E-2</v>
      </c>
      <c r="EJ290" s="379">
        <f t="shared" si="732"/>
        <v>0</v>
      </c>
      <c r="EK290" s="379">
        <f t="shared" si="733"/>
        <v>0</v>
      </c>
      <c r="EM290" s="379">
        <f t="shared" si="754"/>
        <v>0</v>
      </c>
      <c r="EN290" s="379">
        <f t="shared" si="734"/>
        <v>-2.3619295707306941E-2</v>
      </c>
      <c r="EO290" s="379">
        <f t="shared" si="735"/>
        <v>0</v>
      </c>
      <c r="EP290" s="379">
        <v>1</v>
      </c>
      <c r="ER290" s="379">
        <f t="shared" si="736"/>
        <v>0</v>
      </c>
      <c r="ES290" s="379">
        <f t="shared" si="737"/>
        <v>0</v>
      </c>
      <c r="ET290" s="379">
        <f t="shared" si="738"/>
        <v>0</v>
      </c>
      <c r="EU290" s="379">
        <f t="shared" si="739"/>
        <v>0</v>
      </c>
      <c r="EX290" s="379">
        <f t="shared" si="740"/>
        <v>0.9705235152644508</v>
      </c>
      <c r="EY290" s="379">
        <f t="shared" si="741"/>
        <v>0.87806646253394527</v>
      </c>
      <c r="EZ290" s="379">
        <f t="shared" si="702"/>
        <v>1.1168576379545085</v>
      </c>
      <c r="FA290" s="379"/>
      <c r="FB290" s="379">
        <f t="shared" si="742"/>
        <v>0.95832156187000128</v>
      </c>
      <c r="FC290" s="379">
        <f t="shared" si="743"/>
        <v>1.2457467656436867</v>
      </c>
      <c r="FD290" s="379">
        <f t="shared" si="703"/>
        <v>1.0887332323690182</v>
      </c>
      <c r="FE290" s="379"/>
      <c r="FF290" s="379">
        <f t="shared" si="664"/>
        <v>1.0943415039022408</v>
      </c>
      <c r="FG290" s="379">
        <f t="shared" si="744"/>
        <v>1.0408333588525791</v>
      </c>
      <c r="FH290" s="379">
        <f t="shared" si="704"/>
        <v>1.0383905168110037</v>
      </c>
      <c r="FI290" s="379"/>
      <c r="FJ290" s="379">
        <f t="shared" si="745"/>
        <v>0.99060701016557906</v>
      </c>
      <c r="FK290" s="379">
        <f t="shared" si="746"/>
        <v>0.98369843464055184</v>
      </c>
      <c r="FL290" s="379">
        <f t="shared" si="705"/>
        <v>0.99247218544859384</v>
      </c>
      <c r="FN290" s="379">
        <f t="shared" si="747"/>
        <v>0.95832156187000128</v>
      </c>
      <c r="FO290" s="379">
        <f t="shared" si="748"/>
        <v>1.2457467656436867</v>
      </c>
      <c r="FP290" s="379">
        <f t="shared" si="706"/>
        <v>1.3389904584850101</v>
      </c>
      <c r="FR290" s="336"/>
    </row>
    <row r="291" spans="1:174" x14ac:dyDescent="0.2">
      <c r="A291" s="373" t="s">
        <v>218</v>
      </c>
      <c r="B291" s="330">
        <f t="shared" si="663"/>
        <v>1982</v>
      </c>
      <c r="D291" s="384">
        <f>NonManufacturing_Data!Q24</f>
        <v>1133</v>
      </c>
      <c r="E291" s="384">
        <f>NonManufacturing_Data!R24</f>
        <v>900.1447792737747</v>
      </c>
      <c r="F291" s="384">
        <f>NonManufacturing_Data!S24</f>
        <v>379.31475863933144</v>
      </c>
      <c r="G291" s="384"/>
      <c r="H291" s="384">
        <f t="shared" si="762"/>
        <v>2412.459537913106</v>
      </c>
      <c r="I291" s="389"/>
      <c r="J291" s="390">
        <f t="shared" si="667"/>
        <v>271834.37270999997</v>
      </c>
      <c r="K291" s="390">
        <f t="shared" si="667"/>
        <v>490887.23679000011</v>
      </c>
      <c r="L291" s="390">
        <f t="shared" si="667"/>
        <v>798026.09119999991</v>
      </c>
      <c r="M291" s="390"/>
      <c r="N291" s="390">
        <f t="shared" si="707"/>
        <v>1560747.7006999999</v>
      </c>
      <c r="P291" s="384">
        <f t="shared" si="668"/>
        <v>79710.663410000008</v>
      </c>
      <c r="Q291" s="384">
        <f t="shared" si="668"/>
        <v>197204.47481846731</v>
      </c>
      <c r="R291" s="384">
        <f t="shared" si="668"/>
        <v>469282.70942999999</v>
      </c>
      <c r="S291" s="399"/>
      <c r="T291" s="384">
        <f t="shared" si="708"/>
        <v>746197.84765846725</v>
      </c>
      <c r="U291" s="384">
        <f t="shared" si="669"/>
        <v>722388.23363432242</v>
      </c>
      <c r="W291" s="393">
        <f t="shared" si="670"/>
        <v>4.1679791584293646</v>
      </c>
      <c r="X291" s="393">
        <f t="shared" si="671"/>
        <v>1.8337098865311374</v>
      </c>
      <c r="Y291" s="393">
        <f t="shared" si="672"/>
        <v>0.47531623692773251</v>
      </c>
      <c r="Z291" s="384"/>
      <c r="AA291" s="384">
        <f t="shared" si="709"/>
        <v>1.5457075713333492</v>
      </c>
      <c r="AD291" s="393">
        <f t="shared" si="710"/>
        <v>14.213907544242829</v>
      </c>
      <c r="AE291" s="393">
        <f t="shared" si="711"/>
        <v>4.5645251209557252</v>
      </c>
      <c r="AF291" s="393">
        <f t="shared" si="712"/>
        <v>0.80828624412788319</v>
      </c>
      <c r="AG291" s="384"/>
      <c r="AH291" s="393">
        <f t="shared" si="713"/>
        <v>3.3395609529464023</v>
      </c>
      <c r="AJ291" s="394">
        <f t="shared" si="673"/>
        <v>1.149108293991661</v>
      </c>
      <c r="AK291" s="394">
        <f t="shared" si="674"/>
        <v>0.94041145413934468</v>
      </c>
      <c r="AL291" s="394">
        <f t="shared" si="675"/>
        <v>1.0871977575947667</v>
      </c>
      <c r="AM291" s="395"/>
      <c r="AN291" s="394">
        <f t="shared" si="676"/>
        <v>1.1693666194824657</v>
      </c>
      <c r="AP291" s="389">
        <f t="shared" si="714"/>
        <v>3.4102635843311435</v>
      </c>
      <c r="AQ291" s="389">
        <f t="shared" si="715"/>
        <v>2.4892297055727397</v>
      </c>
      <c r="AR291" s="389">
        <f t="shared" si="716"/>
        <v>1.7005231072103597</v>
      </c>
      <c r="AS291" s="389"/>
      <c r="AT291" s="389">
        <f t="shared" si="677"/>
        <v>2.0916003786362434</v>
      </c>
      <c r="AV291" s="389">
        <f t="shared" ref="AV291:AX291" si="765">AV48</f>
        <v>0.1103432471608474</v>
      </c>
      <c r="AW291" s="389">
        <f t="shared" si="765"/>
        <v>0.2729895998254776</v>
      </c>
      <c r="AX291" s="389">
        <f t="shared" si="765"/>
        <v>0.64962673473936161</v>
      </c>
      <c r="AY291" s="389"/>
      <c r="AZ291" s="389">
        <f t="shared" si="679"/>
        <v>1</v>
      </c>
      <c r="BC291" s="379">
        <f t="shared" si="680"/>
        <v>1.149108293991661</v>
      </c>
      <c r="BD291" s="379">
        <f t="shared" si="681"/>
        <v>0.94041145413934468</v>
      </c>
      <c r="BE291" s="379">
        <f t="shared" si="682"/>
        <v>1.0871977575947667</v>
      </c>
      <c r="BF291" s="379" t="e">
        <f t="shared" si="683"/>
        <v>#DIV/0!</v>
      </c>
      <c r="BG291" s="379"/>
      <c r="BH291" s="379"/>
      <c r="BI291" s="379"/>
      <c r="BJ291" s="379"/>
      <c r="BK291" s="379"/>
      <c r="BL291" s="379"/>
      <c r="BM291" s="379"/>
      <c r="BN291" s="379"/>
      <c r="BO291" s="379"/>
      <c r="BP291" s="379"/>
      <c r="BQ291" s="379">
        <f t="shared" si="718"/>
        <v>0.85954000765073924</v>
      </c>
      <c r="BR291" s="387">
        <f t="shared" si="719"/>
        <v>1.149108293991661</v>
      </c>
      <c r="BS291" s="396">
        <f>Mining!BZ287</f>
        <v>0.98038693181114134</v>
      </c>
      <c r="BT291" s="387">
        <f t="shared" si="684"/>
        <v>1.0871977575947667</v>
      </c>
      <c r="BU291" s="387">
        <v>1</v>
      </c>
      <c r="BV291" s="387"/>
      <c r="BW291" s="387">
        <v>1</v>
      </c>
      <c r="BX291" s="396">
        <f>Mining!BW287</f>
        <v>0.95922479546116923</v>
      </c>
      <c r="BY291" s="387">
        <v>1</v>
      </c>
      <c r="BZ291" s="387">
        <v>1</v>
      </c>
      <c r="CB291" s="664">
        <f t="shared" si="720"/>
        <v>0.1103432471608474</v>
      </c>
      <c r="CC291" s="664">
        <f t="shared" si="721"/>
        <v>0.2729895998254776</v>
      </c>
      <c r="CD291" s="664">
        <f t="shared" si="722"/>
        <v>0.64962673473936161</v>
      </c>
      <c r="CE291" s="664"/>
      <c r="CG291" s="664">
        <v>1</v>
      </c>
      <c r="CH291" s="664">
        <v>1</v>
      </c>
      <c r="CI291" s="664">
        <v>1</v>
      </c>
      <c r="CJ291" s="664">
        <v>1</v>
      </c>
      <c r="CL291" s="388">
        <f t="shared" si="723"/>
        <v>0.85954000765073924</v>
      </c>
      <c r="CM291" s="388">
        <f t="shared" si="685"/>
        <v>1.1815151629448581</v>
      </c>
      <c r="CN291" s="388">
        <f t="shared" si="686"/>
        <v>1.062143589845872</v>
      </c>
      <c r="CO291" s="388">
        <f t="shared" si="687"/>
        <v>1.0599784053805699</v>
      </c>
      <c r="CP291" s="388">
        <f t="shared" si="688"/>
        <v>0.98508263038140753</v>
      </c>
      <c r="CQ291" s="388">
        <v>1</v>
      </c>
      <c r="CR291" s="388">
        <f t="shared" si="689"/>
        <v>1.0653354727986482</v>
      </c>
      <c r="CS291" s="388">
        <f t="shared" si="690"/>
        <v>1.0155595521970879</v>
      </c>
      <c r="CT291" s="388">
        <f t="shared" si="691"/>
        <v>1.0155595521970877</v>
      </c>
      <c r="CU291" s="388"/>
      <c r="CV291" s="388">
        <f t="shared" si="724"/>
        <v>1.1090545589747471</v>
      </c>
      <c r="CW291" s="379">
        <f t="shared" si="725"/>
        <v>1.0000000000000002</v>
      </c>
      <c r="CY291" s="334"/>
      <c r="DA291" s="379">
        <f t="shared" si="692"/>
        <v>0.46964518251779663</v>
      </c>
      <c r="DB291" s="379">
        <f t="shared" si="693"/>
        <v>0.37312326492010034</v>
      </c>
      <c r="DC291" s="379">
        <f t="shared" si="694"/>
        <v>0.15723155256210308</v>
      </c>
      <c r="DD291" s="379">
        <f t="shared" si="695"/>
        <v>0</v>
      </c>
      <c r="DF291" s="379">
        <f t="shared" si="696"/>
        <v>0.45789048522219306</v>
      </c>
      <c r="DG291" s="379">
        <f t="shared" si="696"/>
        <v>0.3842448107762792</v>
      </c>
      <c r="DH291" s="379">
        <f t="shared" si="696"/>
        <v>0.15765600975766278</v>
      </c>
      <c r="DI291" s="379"/>
      <c r="DJ291" s="379">
        <f t="shared" si="697"/>
        <v>0.99979130575613506</v>
      </c>
      <c r="DK291" s="379"/>
      <c r="DL291" s="379">
        <f t="shared" si="698"/>
        <v>0.45798606427757815</v>
      </c>
      <c r="DM291" s="379">
        <f t="shared" si="698"/>
        <v>0.38432501719514112</v>
      </c>
      <c r="DN291" s="379">
        <f t="shared" si="698"/>
        <v>0.1576889185272807</v>
      </c>
      <c r="DO291" s="379">
        <f t="shared" si="698"/>
        <v>0</v>
      </c>
      <c r="DR291" s="379">
        <f t="shared" si="750"/>
        <v>-5.5548128707763322E-2</v>
      </c>
      <c r="DS291" s="379">
        <f t="shared" si="751"/>
        <v>-4.5869109769945578E-2</v>
      </c>
      <c r="DT291" s="379">
        <f t="shared" si="726"/>
        <v>-2.6383584277801343E-2</v>
      </c>
      <c r="DU291" s="379">
        <f t="shared" si="727"/>
        <v>0</v>
      </c>
      <c r="DW291" s="379">
        <f t="shared" si="752"/>
        <v>-3.1519875277083012E-2</v>
      </c>
      <c r="DX291" s="379">
        <f t="shared" si="699"/>
        <v>-2.417354345119295E-2</v>
      </c>
      <c r="DY291" s="379">
        <f t="shared" si="700"/>
        <v>-6.3388502353150262E-3</v>
      </c>
      <c r="DZ291" s="379">
        <f t="shared" si="701"/>
        <v>0</v>
      </c>
      <c r="EA291" s="379"/>
      <c r="EC291" s="379">
        <f t="shared" si="753"/>
        <v>7.9126967799097045E-2</v>
      </c>
      <c r="ED291" s="379">
        <f t="shared" si="728"/>
        <v>-2.7820892502456496E-2</v>
      </c>
      <c r="EE291" s="379">
        <f t="shared" si="729"/>
        <v>-3.1518907026605425E-2</v>
      </c>
      <c r="EF291" s="379"/>
      <c r="EH291" s="379">
        <f t="shared" si="730"/>
        <v>0</v>
      </c>
      <c r="EI291" s="379">
        <f t="shared" si="731"/>
        <v>-1.9445679390162757E-2</v>
      </c>
      <c r="EJ291" s="379">
        <f t="shared" si="732"/>
        <v>0</v>
      </c>
      <c r="EK291" s="379">
        <f t="shared" si="733"/>
        <v>0</v>
      </c>
      <c r="EM291" s="379">
        <f t="shared" si="754"/>
        <v>0</v>
      </c>
      <c r="EN291" s="379">
        <f t="shared" si="734"/>
        <v>-1.9445679390162757E-2</v>
      </c>
      <c r="EO291" s="379">
        <f t="shared" si="735"/>
        <v>0</v>
      </c>
      <c r="EP291" s="379">
        <v>1</v>
      </c>
      <c r="ER291" s="379">
        <f t="shared" si="736"/>
        <v>0</v>
      </c>
      <c r="ES291" s="379">
        <f t="shared" si="737"/>
        <v>0</v>
      </c>
      <c r="ET291" s="379">
        <f t="shared" si="738"/>
        <v>0</v>
      </c>
      <c r="EU291" s="379">
        <f t="shared" si="739"/>
        <v>0</v>
      </c>
      <c r="EX291" s="379">
        <f t="shared" si="740"/>
        <v>0.95386863696413293</v>
      </c>
      <c r="EY291" s="379">
        <f t="shared" si="741"/>
        <v>0.83756005978117232</v>
      </c>
      <c r="EZ291" s="379">
        <f t="shared" si="702"/>
        <v>1.0653354727986482</v>
      </c>
      <c r="FA291" s="379"/>
      <c r="FB291" s="379">
        <f t="shared" si="742"/>
        <v>0.9755774493396433</v>
      </c>
      <c r="FC291" s="379">
        <f t="shared" si="743"/>
        <v>1.2153224521497783</v>
      </c>
      <c r="FD291" s="379">
        <f t="shared" si="703"/>
        <v>1.062143589845872</v>
      </c>
      <c r="FE291" s="379"/>
      <c r="FF291" s="379">
        <f t="shared" si="664"/>
        <v>1.0207897589780235</v>
      </c>
      <c r="FG291" s="379">
        <f t="shared" si="744"/>
        <v>1.0624720335194109</v>
      </c>
      <c r="FH291" s="379">
        <f t="shared" si="704"/>
        <v>1.0599784053805699</v>
      </c>
      <c r="FI291" s="379"/>
      <c r="FJ291" s="379">
        <f t="shared" si="745"/>
        <v>0.99255439580521221</v>
      </c>
      <c r="FK291" s="379">
        <f t="shared" si="746"/>
        <v>0.97637420544918596</v>
      </c>
      <c r="FL291" s="379">
        <f t="shared" si="705"/>
        <v>0.98508263038140753</v>
      </c>
      <c r="FN291" s="379">
        <f t="shared" si="747"/>
        <v>0.9755774493396433</v>
      </c>
      <c r="FO291" s="379">
        <f t="shared" si="748"/>
        <v>1.2153224521497783</v>
      </c>
      <c r="FP291" s="379">
        <f t="shared" si="706"/>
        <v>1.3062888961789259</v>
      </c>
      <c r="FR291" s="336"/>
    </row>
    <row r="292" spans="1:174" x14ac:dyDescent="0.2">
      <c r="A292" s="373" t="s">
        <v>218</v>
      </c>
      <c r="B292" s="330">
        <f t="shared" si="663"/>
        <v>1983</v>
      </c>
      <c r="D292" s="384">
        <f>NonManufacturing_Data!Q25</f>
        <v>1292</v>
      </c>
      <c r="E292" s="384">
        <f>NonManufacturing_Data!R25</f>
        <v>873.71373615222626</v>
      </c>
      <c r="F292" s="384">
        <f>NonManufacturing_Data!S25</f>
        <v>408.42073469048756</v>
      </c>
      <c r="G292" s="384"/>
      <c r="H292" s="384">
        <f t="shared" si="762"/>
        <v>2574.1344708427141</v>
      </c>
      <c r="I292" s="389"/>
      <c r="J292" s="390">
        <f t="shared" si="667"/>
        <v>235752.89274000001</v>
      </c>
      <c r="K292" s="390">
        <f t="shared" si="667"/>
        <v>459115.65485000005</v>
      </c>
      <c r="L292" s="390">
        <f t="shared" si="667"/>
        <v>882864.18220000016</v>
      </c>
      <c r="M292" s="390"/>
      <c r="N292" s="390">
        <f t="shared" si="707"/>
        <v>1577732.7297900002</v>
      </c>
      <c r="P292" s="384">
        <f t="shared" si="668"/>
        <v>55091.046709999995</v>
      </c>
      <c r="Q292" s="384">
        <f t="shared" si="668"/>
        <v>192445.38383306417</v>
      </c>
      <c r="R292" s="384">
        <f t="shared" si="668"/>
        <v>501773.93892000004</v>
      </c>
      <c r="S292" s="399"/>
      <c r="T292" s="384">
        <f t="shared" si="708"/>
        <v>749310.36946306424</v>
      </c>
      <c r="U292" s="384">
        <f t="shared" si="669"/>
        <v>698552.70501027582</v>
      </c>
      <c r="W292" s="393">
        <f t="shared" si="670"/>
        <v>5.480314514846194</v>
      </c>
      <c r="X292" s="393">
        <f t="shared" si="671"/>
        <v>1.903036254421953</v>
      </c>
      <c r="Y292" s="393">
        <f t="shared" si="672"/>
        <v>0.46260879411003869</v>
      </c>
      <c r="Z292" s="384"/>
      <c r="AA292" s="384">
        <f t="shared" si="709"/>
        <v>1.6315402616926995</v>
      </c>
      <c r="AD292" s="393">
        <f t="shared" si="710"/>
        <v>23.452086630357655</v>
      </c>
      <c r="AE292" s="393">
        <f t="shared" si="711"/>
        <v>4.5400607629545693</v>
      </c>
      <c r="AF292" s="393">
        <f t="shared" si="712"/>
        <v>0.8139536612235333</v>
      </c>
      <c r="AG292" s="384"/>
      <c r="AH292" s="393">
        <f t="shared" si="713"/>
        <v>3.6849538372410255</v>
      </c>
      <c r="AJ292" s="394">
        <f t="shared" si="673"/>
        <v>1.5109180308535297</v>
      </c>
      <c r="AK292" s="394">
        <f t="shared" si="674"/>
        <v>0.97596523007591462</v>
      </c>
      <c r="AL292" s="394">
        <f t="shared" si="675"/>
        <v>1.058131838396511</v>
      </c>
      <c r="AM292" s="395"/>
      <c r="AN292" s="394">
        <f t="shared" si="676"/>
        <v>1.2343012066113999</v>
      </c>
      <c r="AP292" s="389">
        <f t="shared" si="714"/>
        <v>4.2793322475974431</v>
      </c>
      <c r="AQ292" s="389">
        <f t="shared" si="715"/>
        <v>2.3856932585520352</v>
      </c>
      <c r="AR292" s="389">
        <f t="shared" si="716"/>
        <v>1.7594859232829925</v>
      </c>
      <c r="AS292" s="389"/>
      <c r="AT292" s="389">
        <f t="shared" si="677"/>
        <v>2.1055797358317108</v>
      </c>
      <c r="AV292" s="389">
        <f t="shared" ref="AV292:AX292" si="766">AV49</f>
        <v>7.8864552831685905E-2</v>
      </c>
      <c r="AW292" s="389">
        <f t="shared" si="766"/>
        <v>0.2754915734385901</v>
      </c>
      <c r="AX292" s="389">
        <f t="shared" si="766"/>
        <v>0.71830505460947125</v>
      </c>
      <c r="AY292" s="389"/>
      <c r="AZ292" s="389">
        <f t="shared" si="679"/>
        <v>1</v>
      </c>
      <c r="BC292" s="379">
        <f t="shared" si="680"/>
        <v>1.5109180308535297</v>
      </c>
      <c r="BD292" s="379">
        <f t="shared" si="681"/>
        <v>0.97596523007591462</v>
      </c>
      <c r="BE292" s="379">
        <f t="shared" si="682"/>
        <v>1.058131838396511</v>
      </c>
      <c r="BF292" s="379" t="e">
        <f t="shared" si="683"/>
        <v>#DIV/0!</v>
      </c>
      <c r="BG292" s="379"/>
      <c r="BH292" s="379"/>
      <c r="BI292" s="379"/>
      <c r="BJ292" s="379"/>
      <c r="BK292" s="379"/>
      <c r="BL292" s="379"/>
      <c r="BM292" s="379"/>
      <c r="BN292" s="379"/>
      <c r="BO292" s="379"/>
      <c r="BP292" s="379"/>
      <c r="BQ292" s="379">
        <f t="shared" si="718"/>
        <v>0.86312529943914562</v>
      </c>
      <c r="BR292" s="387">
        <f t="shared" si="719"/>
        <v>1.5109180308535297</v>
      </c>
      <c r="BS292" s="396">
        <f>Mining!BZ288</f>
        <v>0.98870821534229436</v>
      </c>
      <c r="BT292" s="387">
        <f t="shared" si="684"/>
        <v>1.058131838396511</v>
      </c>
      <c r="BU292" s="387">
        <v>1</v>
      </c>
      <c r="BV292" s="387"/>
      <c r="BW292" s="387">
        <v>1</v>
      </c>
      <c r="BX292" s="396">
        <f>Mining!BW288</f>
        <v>0.98711148034512142</v>
      </c>
      <c r="BY292" s="387">
        <v>1</v>
      </c>
      <c r="BZ292" s="387">
        <v>1</v>
      </c>
      <c r="CB292" s="664">
        <f t="shared" si="720"/>
        <v>7.8864552831685905E-2</v>
      </c>
      <c r="CC292" s="664">
        <f t="shared" si="721"/>
        <v>0.2754915734385901</v>
      </c>
      <c r="CD292" s="664">
        <f t="shared" si="722"/>
        <v>0.71830505460947125</v>
      </c>
      <c r="CE292" s="664"/>
      <c r="CG292" s="664">
        <v>1</v>
      </c>
      <c r="CH292" s="664">
        <v>1</v>
      </c>
      <c r="CI292" s="664">
        <v>1</v>
      </c>
      <c r="CJ292" s="664">
        <v>1</v>
      </c>
      <c r="CL292" s="388">
        <f t="shared" si="723"/>
        <v>0.86312529943914562</v>
      </c>
      <c r="CM292" s="388">
        <f t="shared" si="685"/>
        <v>1.30371294155025</v>
      </c>
      <c r="CN292" s="388">
        <f t="shared" si="686"/>
        <v>1.1744835268105869</v>
      </c>
      <c r="CO292" s="388">
        <f t="shared" si="687"/>
        <v>0.91778609820978274</v>
      </c>
      <c r="CP292" s="388">
        <f t="shared" si="688"/>
        <v>0.99518865912384635</v>
      </c>
      <c r="CQ292" s="388">
        <v>1</v>
      </c>
      <c r="CR292" s="388">
        <f t="shared" si="689"/>
        <v>1.2153130279026489</v>
      </c>
      <c r="CS292" s="388">
        <f t="shared" si="690"/>
        <v>1.1252676230582492</v>
      </c>
      <c r="CT292" s="388">
        <f t="shared" si="691"/>
        <v>1.1252676230582488</v>
      </c>
      <c r="CU292" s="388"/>
      <c r="CV292" s="388">
        <f t="shared" si="724"/>
        <v>1.072738390536436</v>
      </c>
      <c r="CW292" s="379">
        <f t="shared" si="725"/>
        <v>1.0000000000000004</v>
      </c>
      <c r="CY292" s="334"/>
      <c r="DA292" s="379">
        <f t="shared" si="692"/>
        <v>0.50191628084488848</v>
      </c>
      <c r="DB292" s="379">
        <f t="shared" si="693"/>
        <v>0.33942039394165446</v>
      </c>
      <c r="DC292" s="379">
        <f t="shared" si="694"/>
        <v>0.158663325213457</v>
      </c>
      <c r="DD292" s="379">
        <f t="shared" si="695"/>
        <v>0</v>
      </c>
      <c r="DF292" s="379">
        <f t="shared" si="696"/>
        <v>0.48560202787999424</v>
      </c>
      <c r="DG292" s="379">
        <f t="shared" si="696"/>
        <v>0.35600598327167232</v>
      </c>
      <c r="DH292" s="379">
        <f t="shared" si="696"/>
        <v>0.15794635731270629</v>
      </c>
      <c r="DI292" s="379"/>
      <c r="DJ292" s="379">
        <f t="shared" si="697"/>
        <v>0.99955436846437284</v>
      </c>
      <c r="DK292" s="379"/>
      <c r="DL292" s="379">
        <f t="shared" si="698"/>
        <v>0.48581852393485142</v>
      </c>
      <c r="DM292" s="379">
        <f t="shared" si="698"/>
        <v>0.3561647014945355</v>
      </c>
      <c r="DN292" s="379">
        <f t="shared" si="698"/>
        <v>0.15801677457061303</v>
      </c>
      <c r="DO292" s="379">
        <f t="shared" si="698"/>
        <v>0</v>
      </c>
      <c r="DR292" s="379">
        <f t="shared" si="750"/>
        <v>0.27373118847137284</v>
      </c>
      <c r="DS292" s="379">
        <f t="shared" si="751"/>
        <v>8.4519359861151798E-3</v>
      </c>
      <c r="DT292" s="379">
        <f t="shared" si="726"/>
        <v>-2.7098584668274302E-2</v>
      </c>
      <c r="DU292" s="379">
        <f t="shared" si="727"/>
        <v>0</v>
      </c>
      <c r="DW292" s="379">
        <f t="shared" si="752"/>
        <v>0.2270073947393709</v>
      </c>
      <c r="DX292" s="379">
        <f t="shared" si="699"/>
        <v>-4.2483550876786916E-2</v>
      </c>
      <c r="DY292" s="379">
        <f t="shared" si="700"/>
        <v>3.4085763487132069E-2</v>
      </c>
      <c r="DZ292" s="379">
        <f t="shared" si="701"/>
        <v>0</v>
      </c>
      <c r="EA292" s="379"/>
      <c r="EC292" s="379">
        <f t="shared" si="753"/>
        <v>-0.33586407621831965</v>
      </c>
      <c r="ED292" s="379">
        <f t="shared" si="728"/>
        <v>9.1233431134727649E-3</v>
      </c>
      <c r="EE292" s="379">
        <f t="shared" si="729"/>
        <v>0.10049640226641998</v>
      </c>
      <c r="EF292" s="379"/>
      <c r="EH292" s="379">
        <f t="shared" si="730"/>
        <v>0</v>
      </c>
      <c r="EI292" s="379">
        <f t="shared" si="731"/>
        <v>2.8657528206825381E-2</v>
      </c>
      <c r="EJ292" s="379">
        <f t="shared" si="732"/>
        <v>0</v>
      </c>
      <c r="EK292" s="379">
        <f t="shared" si="733"/>
        <v>0</v>
      </c>
      <c r="EM292" s="379">
        <f t="shared" si="754"/>
        <v>0</v>
      </c>
      <c r="EN292" s="379">
        <f t="shared" si="734"/>
        <v>2.8657528206825381E-2</v>
      </c>
      <c r="EO292" s="379">
        <f t="shared" si="735"/>
        <v>0</v>
      </c>
      <c r="EP292" s="379">
        <v>1</v>
      </c>
      <c r="ER292" s="379">
        <f t="shared" si="736"/>
        <v>0</v>
      </c>
      <c r="ES292" s="379">
        <f t="shared" si="737"/>
        <v>0</v>
      </c>
      <c r="ET292" s="379">
        <f t="shared" si="738"/>
        <v>0</v>
      </c>
      <c r="EU292" s="379">
        <f t="shared" si="739"/>
        <v>0</v>
      </c>
      <c r="EX292" s="379">
        <f t="shared" si="740"/>
        <v>1.1407796501040259</v>
      </c>
      <c r="EY292" s="379">
        <f t="shared" si="741"/>
        <v>0.95547147193827275</v>
      </c>
      <c r="EZ292" s="379">
        <f t="shared" si="702"/>
        <v>1.2153130279026489</v>
      </c>
      <c r="FA292" s="379"/>
      <c r="FB292" s="379">
        <f t="shared" si="742"/>
        <v>1.1057671844359731</v>
      </c>
      <c r="FC292" s="379">
        <f t="shared" si="743"/>
        <v>1.3438636860954829</v>
      </c>
      <c r="FD292" s="379">
        <f t="shared" si="703"/>
        <v>1.1744835268105869</v>
      </c>
      <c r="FE292" s="379"/>
      <c r="FF292" s="379">
        <f t="shared" si="664"/>
        <v>0.86585358112108424</v>
      </c>
      <c r="FG292" s="379">
        <f t="shared" si="744"/>
        <v>0.91994521506378257</v>
      </c>
      <c r="FH292" s="379">
        <f t="shared" si="704"/>
        <v>0.91778609820978274</v>
      </c>
      <c r="FI292" s="379"/>
      <c r="FJ292" s="379">
        <f t="shared" si="745"/>
        <v>1.0102590670373772</v>
      </c>
      <c r="FK292" s="379">
        <f t="shared" si="746"/>
        <v>0.98639089387645507</v>
      </c>
      <c r="FL292" s="379">
        <f t="shared" si="705"/>
        <v>0.99518865912384635</v>
      </c>
      <c r="FN292" s="379">
        <f t="shared" si="747"/>
        <v>1.1057671844359731</v>
      </c>
      <c r="FO292" s="379">
        <f t="shared" si="748"/>
        <v>1.3438636860954829</v>
      </c>
      <c r="FP292" s="379">
        <f t="shared" si="706"/>
        <v>1.4444513947877458</v>
      </c>
      <c r="FR292" s="336"/>
    </row>
    <row r="293" spans="1:174" x14ac:dyDescent="0.2">
      <c r="A293" s="373" t="s">
        <v>218</v>
      </c>
      <c r="B293" s="330">
        <f t="shared" si="663"/>
        <v>1984</v>
      </c>
      <c r="D293" s="384">
        <f>NonManufacturing_Data!Q26</f>
        <v>1168</v>
      </c>
      <c r="E293" s="384">
        <f>NonManufacturing_Data!R26</f>
        <v>977.40092242758396</v>
      </c>
      <c r="F293" s="384">
        <f>NonManufacturing_Data!S26</f>
        <v>454.27365062955852</v>
      </c>
      <c r="G293" s="384"/>
      <c r="H293" s="384">
        <f t="shared" si="762"/>
        <v>2599.6745730571429</v>
      </c>
      <c r="I293" s="389"/>
      <c r="J293" s="390">
        <f t="shared" si="667"/>
        <v>270613.12841999996</v>
      </c>
      <c r="K293" s="390">
        <f t="shared" si="667"/>
        <v>506415.64030000003</v>
      </c>
      <c r="L293" s="390">
        <f t="shared" si="667"/>
        <v>1009718.3512</v>
      </c>
      <c r="M293" s="390"/>
      <c r="N293" s="390">
        <f t="shared" si="707"/>
        <v>1786747.11992</v>
      </c>
      <c r="P293" s="384">
        <f t="shared" si="668"/>
        <v>73502.885890000005</v>
      </c>
      <c r="Q293" s="384">
        <f t="shared" si="668"/>
        <v>212938.4523945656</v>
      </c>
      <c r="R293" s="384">
        <f t="shared" si="668"/>
        <v>554315.53878000006</v>
      </c>
      <c r="S293" s="399"/>
      <c r="T293" s="384">
        <f t="shared" si="708"/>
        <v>840756.87706456566</v>
      </c>
      <c r="U293" s="384">
        <f t="shared" si="669"/>
        <v>793063.74150084332</v>
      </c>
      <c r="W293" s="393">
        <f t="shared" si="670"/>
        <v>4.3161246714801944</v>
      </c>
      <c r="X293" s="393">
        <f t="shared" si="671"/>
        <v>1.9300369985582846</v>
      </c>
      <c r="Y293" s="393">
        <f t="shared" si="672"/>
        <v>0.44990135129234493</v>
      </c>
      <c r="Z293" s="384"/>
      <c r="AA293" s="384">
        <f t="shared" si="709"/>
        <v>1.454976221354447</v>
      </c>
      <c r="AD293" s="393">
        <f t="shared" si="710"/>
        <v>15.890532539742159</v>
      </c>
      <c r="AE293" s="393">
        <f t="shared" si="711"/>
        <v>4.590063050784754</v>
      </c>
      <c r="AF293" s="393">
        <f t="shared" si="712"/>
        <v>0.81952176846670222</v>
      </c>
      <c r="AG293" s="384"/>
      <c r="AH293" s="393">
        <f t="shared" si="713"/>
        <v>3.2780146626516506</v>
      </c>
      <c r="AJ293" s="394">
        <f t="shared" si="673"/>
        <v>1.1899518854045579</v>
      </c>
      <c r="AK293" s="394">
        <f t="shared" si="674"/>
        <v>0.98981246362283415</v>
      </c>
      <c r="AL293" s="394">
        <f t="shared" si="675"/>
        <v>1.0290659191982554</v>
      </c>
      <c r="AM293" s="395"/>
      <c r="AN293" s="394">
        <f t="shared" si="676"/>
        <v>1.1007260732539268</v>
      </c>
      <c r="AP293" s="389">
        <f t="shared" si="714"/>
        <v>3.681666714759789</v>
      </c>
      <c r="AQ293" s="389">
        <f t="shared" si="715"/>
        <v>2.3782254196232913</v>
      </c>
      <c r="AR293" s="389">
        <f t="shared" si="716"/>
        <v>1.8215588064197183</v>
      </c>
      <c r="AS293" s="389"/>
      <c r="AT293" s="389">
        <f t="shared" si="677"/>
        <v>2.1251650371963442</v>
      </c>
      <c r="AV293" s="389">
        <f t="shared" ref="AV293:AX293" si="767">AV50</f>
        <v>9.2682191914231965E-2</v>
      </c>
      <c r="AW293" s="389">
        <f t="shared" si="767"/>
        <v>0.26850105641141475</v>
      </c>
      <c r="AX293" s="389">
        <f t="shared" si="767"/>
        <v>0.69895458558095058</v>
      </c>
      <c r="AY293" s="389"/>
      <c r="AZ293" s="389">
        <f t="shared" si="679"/>
        <v>1</v>
      </c>
      <c r="BC293" s="379">
        <f t="shared" si="680"/>
        <v>1.1899518854045579</v>
      </c>
      <c r="BD293" s="379">
        <f t="shared" si="681"/>
        <v>0.98981246362283415</v>
      </c>
      <c r="BE293" s="379">
        <f t="shared" si="682"/>
        <v>1.0290659191982554</v>
      </c>
      <c r="BF293" s="379" t="e">
        <f t="shared" si="683"/>
        <v>#DIV/0!</v>
      </c>
      <c r="BG293" s="379"/>
      <c r="BH293" s="379"/>
      <c r="BI293" s="379"/>
      <c r="BJ293" s="379"/>
      <c r="BK293" s="379"/>
      <c r="BL293" s="379"/>
      <c r="BM293" s="379"/>
      <c r="BN293" s="379"/>
      <c r="BO293" s="379"/>
      <c r="BP293" s="379"/>
      <c r="BQ293" s="379">
        <f t="shared" si="718"/>
        <v>0.96846188288022228</v>
      </c>
      <c r="BR293" s="387">
        <f t="shared" si="719"/>
        <v>1.1899518854045579</v>
      </c>
      <c r="BS293" s="396">
        <f>Mining!BZ289</f>
        <v>0.99759003168414417</v>
      </c>
      <c r="BT293" s="387">
        <f t="shared" si="684"/>
        <v>1.0290659191982554</v>
      </c>
      <c r="BU293" s="387">
        <v>1</v>
      </c>
      <c r="BV293" s="387"/>
      <c r="BW293" s="387">
        <v>1</v>
      </c>
      <c r="BX293" s="396">
        <f>Mining!BW289</f>
        <v>0.99220364296525754</v>
      </c>
      <c r="BY293" s="387">
        <v>1</v>
      </c>
      <c r="BZ293" s="387">
        <v>1</v>
      </c>
      <c r="CB293" s="664">
        <f t="shared" si="720"/>
        <v>9.2682191914231965E-2</v>
      </c>
      <c r="CC293" s="664">
        <f t="shared" si="721"/>
        <v>0.26850105641141475</v>
      </c>
      <c r="CD293" s="664">
        <f t="shared" si="722"/>
        <v>0.69895458558095058</v>
      </c>
      <c r="CE293" s="664"/>
      <c r="CG293" s="664">
        <v>1</v>
      </c>
      <c r="CH293" s="664">
        <v>1</v>
      </c>
      <c r="CI293" s="664">
        <v>1</v>
      </c>
      <c r="CJ293" s="664">
        <v>1</v>
      </c>
      <c r="CL293" s="388">
        <f t="shared" si="723"/>
        <v>0.96846188288022228</v>
      </c>
      <c r="CM293" s="388">
        <f t="shared" si="685"/>
        <v>1.1597404817125547</v>
      </c>
      <c r="CN293" s="388">
        <f t="shared" si="686"/>
        <v>1.0985036967398207</v>
      </c>
      <c r="CO293" s="388">
        <f t="shared" si="687"/>
        <v>0.97749498174516558</v>
      </c>
      <c r="CP293" s="388">
        <f t="shared" si="688"/>
        <v>0.99702207541847088</v>
      </c>
      <c r="CQ293" s="388">
        <v>1</v>
      </c>
      <c r="CR293" s="388">
        <f t="shared" si="689"/>
        <v>1.0832781497137709</v>
      </c>
      <c r="CS293" s="388">
        <f t="shared" si="690"/>
        <v>1.1231644505717571</v>
      </c>
      <c r="CT293" s="388">
        <f t="shared" si="691"/>
        <v>1.1231644505717568</v>
      </c>
      <c r="CU293" s="388"/>
      <c r="CV293" s="388">
        <f t="shared" si="724"/>
        <v>1.0705842096224198</v>
      </c>
      <c r="CW293" s="379">
        <f t="shared" si="725"/>
        <v>1.0000000000000002</v>
      </c>
      <c r="CY293" s="334"/>
      <c r="DA293" s="379">
        <f t="shared" si="692"/>
        <v>0.44928700388313042</v>
      </c>
      <c r="DB293" s="379">
        <f t="shared" si="693"/>
        <v>0.37597048975179553</v>
      </c>
      <c r="DC293" s="379">
        <f t="shared" si="694"/>
        <v>0.17474250636507388</v>
      </c>
      <c r="DD293" s="379">
        <f t="shared" si="695"/>
        <v>0</v>
      </c>
      <c r="DF293" s="379">
        <f t="shared" si="696"/>
        <v>0.47511592326956659</v>
      </c>
      <c r="DG293" s="379">
        <f t="shared" si="696"/>
        <v>0.35738399423878159</v>
      </c>
      <c r="DH293" s="379">
        <f t="shared" si="696"/>
        <v>0.16657359360839927</v>
      </c>
      <c r="DI293" s="379"/>
      <c r="DJ293" s="379">
        <f t="shared" si="697"/>
        <v>0.99907351111674747</v>
      </c>
      <c r="DK293" s="379"/>
      <c r="DL293" s="379">
        <f t="shared" si="698"/>
        <v>0.47555652109972374</v>
      </c>
      <c r="DM293" s="379">
        <f t="shared" si="698"/>
        <v>0.35771541359284342</v>
      </c>
      <c r="DN293" s="379">
        <f t="shared" si="698"/>
        <v>0.16672806530743281</v>
      </c>
      <c r="DO293" s="379">
        <f t="shared" si="698"/>
        <v>0</v>
      </c>
      <c r="DR293" s="379">
        <f t="shared" si="750"/>
        <v>-0.2388045596692818</v>
      </c>
      <c r="DS293" s="379">
        <f t="shared" si="751"/>
        <v>8.9431439132994367E-3</v>
      </c>
      <c r="DT293" s="379">
        <f t="shared" si="726"/>
        <v>-2.7853420416366882E-2</v>
      </c>
      <c r="DU293" s="379">
        <f t="shared" si="727"/>
        <v>0</v>
      </c>
      <c r="DW293" s="379">
        <f t="shared" si="752"/>
        <v>-0.15043141923847725</v>
      </c>
      <c r="DX293" s="379">
        <f t="shared" si="699"/>
        <v>-3.1351689859502917E-3</v>
      </c>
      <c r="DY293" s="379">
        <f t="shared" si="700"/>
        <v>3.4670944216780859E-2</v>
      </c>
      <c r="DZ293" s="379">
        <f t="shared" si="701"/>
        <v>0</v>
      </c>
      <c r="EA293" s="379"/>
      <c r="EC293" s="379">
        <f t="shared" si="753"/>
        <v>0.1614444897566531</v>
      </c>
      <c r="ED293" s="379">
        <f t="shared" si="728"/>
        <v>-2.5702193261050655E-2</v>
      </c>
      <c r="EE293" s="379">
        <f t="shared" si="729"/>
        <v>-2.7308576395293663E-2</v>
      </c>
      <c r="EF293" s="379"/>
      <c r="EH293" s="379">
        <f t="shared" si="730"/>
        <v>0</v>
      </c>
      <c r="EI293" s="379">
        <f t="shared" si="731"/>
        <v>5.145389730780655E-3</v>
      </c>
      <c r="EJ293" s="379">
        <f t="shared" si="732"/>
        <v>0</v>
      </c>
      <c r="EK293" s="379">
        <f t="shared" si="733"/>
        <v>0</v>
      </c>
      <c r="EM293" s="379">
        <f t="shared" si="754"/>
        <v>0</v>
      </c>
      <c r="EN293" s="379">
        <f t="shared" si="734"/>
        <v>5.145389730780655E-3</v>
      </c>
      <c r="EO293" s="379">
        <f t="shared" si="735"/>
        <v>0</v>
      </c>
      <c r="EP293" s="379">
        <v>1</v>
      </c>
      <c r="ER293" s="379">
        <f t="shared" si="736"/>
        <v>0</v>
      </c>
      <c r="ES293" s="379">
        <f t="shared" si="737"/>
        <v>0</v>
      </c>
      <c r="ET293" s="379">
        <f t="shared" si="738"/>
        <v>0</v>
      </c>
      <c r="EU293" s="379">
        <f t="shared" si="739"/>
        <v>0</v>
      </c>
      <c r="EX293" s="379">
        <f t="shared" si="740"/>
        <v>0.89135730864603668</v>
      </c>
      <c r="EY293" s="379">
        <f t="shared" si="741"/>
        <v>0.85166647971496601</v>
      </c>
      <c r="EZ293" s="379">
        <f t="shared" si="702"/>
        <v>1.0832781497137709</v>
      </c>
      <c r="FA293" s="379"/>
      <c r="FB293" s="379">
        <f t="shared" si="742"/>
        <v>0.93530787930496051</v>
      </c>
      <c r="FC293" s="379">
        <f t="shared" si="743"/>
        <v>1.2569262943169133</v>
      </c>
      <c r="FD293" s="379">
        <f t="shared" si="703"/>
        <v>1.0985036967398207</v>
      </c>
      <c r="FE293" s="379"/>
      <c r="FF293" s="379">
        <f t="shared" si="664"/>
        <v>1.0650575157456077</v>
      </c>
      <c r="FG293" s="379">
        <f t="shared" si="744"/>
        <v>0.97979456537789111</v>
      </c>
      <c r="FH293" s="379">
        <f t="shared" si="704"/>
        <v>0.97749498174516558</v>
      </c>
      <c r="FI293" s="379"/>
      <c r="FJ293" s="379">
        <f t="shared" si="745"/>
        <v>1.0018422801323306</v>
      </c>
      <c r="FK293" s="379">
        <f t="shared" si="746"/>
        <v>0.98820810222295541</v>
      </c>
      <c r="FL293" s="379">
        <f t="shared" si="705"/>
        <v>0.99702207541847088</v>
      </c>
      <c r="FN293" s="379">
        <f t="shared" si="747"/>
        <v>0.93530787930496051</v>
      </c>
      <c r="FO293" s="379">
        <f t="shared" si="748"/>
        <v>1.2569262943169133</v>
      </c>
      <c r="FP293" s="379">
        <f t="shared" si="706"/>
        <v>1.3510067708180189</v>
      </c>
      <c r="FR293" s="336"/>
    </row>
    <row r="294" spans="1:174" x14ac:dyDescent="0.2">
      <c r="A294" s="373" t="s">
        <v>218</v>
      </c>
      <c r="B294" s="330">
        <f t="shared" si="663"/>
        <v>1985</v>
      </c>
      <c r="D294" s="384">
        <f>NonManufacturing_Data!Q27</f>
        <v>1032</v>
      </c>
      <c r="E294" s="384">
        <f>NonManufacturing_Data!R27</f>
        <v>946.90550840656806</v>
      </c>
      <c r="F294" s="384">
        <f>NonManufacturing_Data!S27</f>
        <v>474.88776232941774</v>
      </c>
      <c r="G294" s="384"/>
      <c r="H294" s="384">
        <f t="shared" si="762"/>
        <v>2453.793270735986</v>
      </c>
      <c r="I294" s="389"/>
      <c r="J294" s="390">
        <f t="shared" si="667"/>
        <v>284521.51854000002</v>
      </c>
      <c r="K294" s="390">
        <f t="shared" si="667"/>
        <v>485617.05024000007</v>
      </c>
      <c r="L294" s="390">
        <f t="shared" si="667"/>
        <v>1086217.7014000001</v>
      </c>
      <c r="M294" s="390"/>
      <c r="N294" s="390">
        <f t="shared" si="707"/>
        <v>1856356.2701800002</v>
      </c>
      <c r="P294" s="384">
        <f t="shared" si="668"/>
        <v>87092.080249999999</v>
      </c>
      <c r="Q294" s="384">
        <f t="shared" si="668"/>
        <v>228469.15652883443</v>
      </c>
      <c r="R294" s="384">
        <f t="shared" si="668"/>
        <v>593602.75358999998</v>
      </c>
      <c r="S294" s="399"/>
      <c r="T294" s="384">
        <f t="shared" si="708"/>
        <v>909163.99036883446</v>
      </c>
      <c r="U294" s="384">
        <f t="shared" si="669"/>
        <v>868136.26011190063</v>
      </c>
      <c r="W294" s="393">
        <f t="shared" si="670"/>
        <v>3.6271421764358194</v>
      </c>
      <c r="X294" s="393">
        <f t="shared" si="671"/>
        <v>1.9499016929874919</v>
      </c>
      <c r="Y294" s="393">
        <f t="shared" si="672"/>
        <v>0.43719390847465123</v>
      </c>
      <c r="Z294" s="384"/>
      <c r="AA294" s="384">
        <f t="shared" si="709"/>
        <v>1.3218331578657883</v>
      </c>
      <c r="AD294" s="393">
        <f t="shared" si="710"/>
        <v>11.849527500521496</v>
      </c>
      <c r="AE294" s="393">
        <f t="shared" si="711"/>
        <v>4.1445660446821053</v>
      </c>
      <c r="AF294" s="393">
        <f t="shared" si="712"/>
        <v>0.80000936561932057</v>
      </c>
      <c r="AG294" s="384"/>
      <c r="AH294" s="393">
        <f t="shared" si="713"/>
        <v>2.8265070628655669</v>
      </c>
      <c r="AJ294" s="394">
        <f t="shared" si="673"/>
        <v>1</v>
      </c>
      <c r="AK294" s="394">
        <f t="shared" si="674"/>
        <v>1</v>
      </c>
      <c r="AL294" s="394">
        <f t="shared" si="675"/>
        <v>1</v>
      </c>
      <c r="AM294" s="395"/>
      <c r="AN294" s="394">
        <f t="shared" si="676"/>
        <v>1</v>
      </c>
      <c r="AP294" s="389">
        <f t="shared" si="714"/>
        <v>3.266904610881654</v>
      </c>
      <c r="AQ294" s="389">
        <f t="shared" si="715"/>
        <v>2.1255256403886262</v>
      </c>
      <c r="AR294" s="389">
        <f t="shared" si="716"/>
        <v>1.8298730840292701</v>
      </c>
      <c r="AS294" s="389"/>
      <c r="AT294" s="389">
        <f t="shared" si="677"/>
        <v>2.0418277558781268</v>
      </c>
      <c r="AV294" s="389">
        <f t="shared" ref="AV294:AX294" si="768">AV51</f>
        <v>0.10032074946250263</v>
      </c>
      <c r="AW294" s="389">
        <f t="shared" si="768"/>
        <v>0.26317200078635733</v>
      </c>
      <c r="AX294" s="389">
        <f t="shared" si="768"/>
        <v>0.68376680120870204</v>
      </c>
      <c r="AY294" s="389"/>
      <c r="AZ294" s="389">
        <f t="shared" si="679"/>
        <v>1</v>
      </c>
      <c r="BC294" s="379">
        <f t="shared" si="680"/>
        <v>1</v>
      </c>
      <c r="BD294" s="379">
        <f t="shared" si="681"/>
        <v>1</v>
      </c>
      <c r="BE294" s="379">
        <f t="shared" si="682"/>
        <v>1</v>
      </c>
      <c r="BF294" s="379" t="e">
        <f t="shared" si="683"/>
        <v>#DIV/0!</v>
      </c>
      <c r="BG294" s="379"/>
      <c r="BH294" s="379"/>
      <c r="BI294" s="379"/>
      <c r="BJ294" s="379"/>
      <c r="BK294" s="379"/>
      <c r="BL294" s="379"/>
      <c r="BM294" s="379"/>
      <c r="BN294" s="379"/>
      <c r="BO294" s="379"/>
      <c r="BP294" s="379"/>
      <c r="BQ294" s="379">
        <f t="shared" si="718"/>
        <v>1.047259551457562</v>
      </c>
      <c r="BR294" s="387">
        <f t="shared" si="719"/>
        <v>1</v>
      </c>
      <c r="BS294" s="396">
        <f>Mining!BZ290</f>
        <v>1</v>
      </c>
      <c r="BT294" s="387">
        <f t="shared" si="684"/>
        <v>1</v>
      </c>
      <c r="BU294" s="387">
        <v>1</v>
      </c>
      <c r="BV294" s="387"/>
      <c r="BW294" s="387">
        <v>1</v>
      </c>
      <c r="BX294" s="396">
        <f>Mining!BW290</f>
        <v>1</v>
      </c>
      <c r="BY294" s="387">
        <v>1</v>
      </c>
      <c r="BZ294" s="387">
        <v>1</v>
      </c>
      <c r="CB294" s="664">
        <f t="shared" si="720"/>
        <v>0.10032074946250263</v>
      </c>
      <c r="CC294" s="664">
        <f t="shared" si="721"/>
        <v>0.26317200078635733</v>
      </c>
      <c r="CD294" s="664">
        <f t="shared" si="722"/>
        <v>0.68376680120870204</v>
      </c>
      <c r="CE294" s="664"/>
      <c r="CG294" s="664">
        <v>1</v>
      </c>
      <c r="CH294" s="664">
        <v>1</v>
      </c>
      <c r="CI294" s="664">
        <v>1</v>
      </c>
      <c r="CJ294" s="664">
        <v>1</v>
      </c>
      <c r="CL294" s="388">
        <f t="shared" si="723"/>
        <v>1.047259551457562</v>
      </c>
      <c r="CM294" s="388">
        <f t="shared" si="685"/>
        <v>1</v>
      </c>
      <c r="CN294" s="388">
        <f t="shared" si="686"/>
        <v>1</v>
      </c>
      <c r="CO294" s="388">
        <f t="shared" si="687"/>
        <v>1</v>
      </c>
      <c r="CP294" s="388">
        <f t="shared" si="688"/>
        <v>1</v>
      </c>
      <c r="CQ294" s="388">
        <v>1</v>
      </c>
      <c r="CR294" s="388">
        <f t="shared" si="689"/>
        <v>1</v>
      </c>
      <c r="CS294" s="388">
        <f t="shared" si="690"/>
        <v>1.047259551457562</v>
      </c>
      <c r="CT294" s="388">
        <f t="shared" si="691"/>
        <v>1.047259551457562</v>
      </c>
      <c r="CU294" s="388"/>
      <c r="CV294" s="388">
        <f t="shared" si="724"/>
        <v>1</v>
      </c>
      <c r="CW294" s="379">
        <f>CS294/CT294</f>
        <v>1</v>
      </c>
      <c r="CY294" s="334"/>
      <c r="DA294" s="379">
        <f t="shared" si="692"/>
        <v>0.42057332714522605</v>
      </c>
      <c r="DB294" s="379">
        <f t="shared" si="693"/>
        <v>0.38589457380105824</v>
      </c>
      <c r="DC294" s="379">
        <f t="shared" si="694"/>
        <v>0.19353209905371566</v>
      </c>
      <c r="DD294" s="379">
        <f t="shared" si="695"/>
        <v>0</v>
      </c>
      <c r="DF294" s="379">
        <f t="shared" si="696"/>
        <v>0.4347721487795615</v>
      </c>
      <c r="DG294" s="379">
        <f t="shared" si="696"/>
        <v>0.38091098555045466</v>
      </c>
      <c r="DH294" s="379">
        <f t="shared" si="696"/>
        <v>0.18397741558736047</v>
      </c>
      <c r="DI294" s="379"/>
      <c r="DJ294" s="379">
        <f t="shared" si="697"/>
        <v>0.99966054991737663</v>
      </c>
      <c r="DK294" s="379"/>
      <c r="DL294" s="379">
        <f t="shared" si="698"/>
        <v>0.43491978233560985</v>
      </c>
      <c r="DM294" s="379">
        <f t="shared" si="698"/>
        <v>0.38104032972186158</v>
      </c>
      <c r="DN294" s="379">
        <f t="shared" si="698"/>
        <v>0.18403988794252857</v>
      </c>
      <c r="DO294" s="379">
        <f t="shared" si="698"/>
        <v>0</v>
      </c>
      <c r="DR294" s="379">
        <f t="shared" si="750"/>
        <v>-0.17391287387288046</v>
      </c>
      <c r="DS294" s="379">
        <f t="shared" si="751"/>
        <v>2.4128769636031916E-3</v>
      </c>
      <c r="DT294" s="379">
        <f t="shared" si="726"/>
        <v>-2.8651516217225406E-2</v>
      </c>
      <c r="DU294" s="379">
        <f t="shared" si="727"/>
        <v>0</v>
      </c>
      <c r="DW294" s="379">
        <f t="shared" si="752"/>
        <v>-0.11952262684531756</v>
      </c>
      <c r="DX294" s="379">
        <f t="shared" si="699"/>
        <v>-0.11233545559124299</v>
      </c>
      <c r="DY294" s="379">
        <f t="shared" si="700"/>
        <v>4.5539899020561004E-3</v>
      </c>
      <c r="DZ294" s="379">
        <f t="shared" si="701"/>
        <v>0</v>
      </c>
      <c r="EA294" s="379"/>
      <c r="EC294" s="379">
        <f t="shared" si="753"/>
        <v>7.9196197943143948E-2</v>
      </c>
      <c r="ED294" s="379">
        <f t="shared" si="728"/>
        <v>-2.0047034632978144E-2</v>
      </c>
      <c r="EE294" s="379">
        <f t="shared" si="729"/>
        <v>-2.1968843980585052E-2</v>
      </c>
      <c r="EF294" s="379"/>
      <c r="EH294" s="379">
        <f t="shared" si="730"/>
        <v>0</v>
      </c>
      <c r="EI294" s="379">
        <f t="shared" si="731"/>
        <v>7.8269075181619015E-3</v>
      </c>
      <c r="EJ294" s="379">
        <f t="shared" si="732"/>
        <v>0</v>
      </c>
      <c r="EK294" s="379">
        <f t="shared" si="733"/>
        <v>0</v>
      </c>
      <c r="EM294" s="379">
        <f t="shared" si="754"/>
        <v>0</v>
      </c>
      <c r="EN294" s="379">
        <f t="shared" si="734"/>
        <v>7.8269075181619015E-3</v>
      </c>
      <c r="EO294" s="379">
        <f t="shared" si="735"/>
        <v>0</v>
      </c>
      <c r="EP294" s="379">
        <v>1</v>
      </c>
      <c r="ER294" s="379">
        <f t="shared" si="736"/>
        <v>0</v>
      </c>
      <c r="ES294" s="379">
        <f t="shared" si="737"/>
        <v>0</v>
      </c>
      <c r="ET294" s="379">
        <f t="shared" si="738"/>
        <v>0</v>
      </c>
      <c r="EU294" s="379">
        <f t="shared" si="739"/>
        <v>0</v>
      </c>
      <c r="EX294" s="379">
        <f t="shared" si="740"/>
        <v>0.92312394583443314</v>
      </c>
      <c r="EY294" s="379">
        <f t="shared" si="741"/>
        <v>0.78619372128940068</v>
      </c>
      <c r="EZ294" s="379">
        <f t="shared" si="702"/>
        <v>1</v>
      </c>
      <c r="FA294" s="379"/>
      <c r="FB294" s="379">
        <f t="shared" si="742"/>
        <v>0.91032920778312931</v>
      </c>
      <c r="FC294" s="379">
        <f t="shared" si="743"/>
        <v>1.1442167177473002</v>
      </c>
      <c r="FD294" s="379">
        <f t="shared" si="703"/>
        <v>1</v>
      </c>
      <c r="FE294" s="379"/>
      <c r="FF294" s="379">
        <f t="shared" si="664"/>
        <v>1.0230231547732913</v>
      </c>
      <c r="FG294" s="379">
        <f t="shared" si="744"/>
        <v>1.0023525273026159</v>
      </c>
      <c r="FH294" s="379">
        <f t="shared" si="704"/>
        <v>1</v>
      </c>
      <c r="FI294" s="379"/>
      <c r="FJ294" s="379">
        <f t="shared" si="745"/>
        <v>1.0029868191035582</v>
      </c>
      <c r="FK294" s="379">
        <f t="shared" si="746"/>
        <v>0.99115970106096596</v>
      </c>
      <c r="FL294" s="379">
        <f t="shared" si="705"/>
        <v>1</v>
      </c>
      <c r="FN294" s="379">
        <f t="shared" si="747"/>
        <v>0.91032920778312931</v>
      </c>
      <c r="FO294" s="379">
        <f t="shared" si="748"/>
        <v>1.1442167177473002</v>
      </c>
      <c r="FP294" s="379">
        <f t="shared" si="706"/>
        <v>1.229860923388411</v>
      </c>
      <c r="FR294" s="336"/>
    </row>
    <row r="295" spans="1:174" x14ac:dyDescent="0.2">
      <c r="A295" s="373" t="s">
        <v>218</v>
      </c>
      <c r="B295" s="330">
        <f t="shared" si="663"/>
        <v>1986</v>
      </c>
      <c r="D295" s="384">
        <f>NonManufacturing_Data!Q28</f>
        <v>958.99999999999989</v>
      </c>
      <c r="E295" s="384">
        <f>NonManufacturing_Data!R28</f>
        <v>865.9219488050702</v>
      </c>
      <c r="F295" s="384">
        <f>NonManufacturing_Data!S28</f>
        <v>481.81648808308432</v>
      </c>
      <c r="G295" s="384"/>
      <c r="H295" s="384">
        <f t="shared" si="762"/>
        <v>2306.7384368881544</v>
      </c>
      <c r="I295" s="389"/>
      <c r="J295" s="390">
        <f t="shared" si="667"/>
        <v>279133.43742000003</v>
      </c>
      <c r="K295" s="390">
        <f t="shared" si="667"/>
        <v>420361.83319000003</v>
      </c>
      <c r="L295" s="390">
        <f t="shared" si="667"/>
        <v>1135057.3624</v>
      </c>
      <c r="M295" s="390"/>
      <c r="N295" s="390">
        <f t="shared" si="707"/>
        <v>1834552.63301</v>
      </c>
      <c r="P295" s="384">
        <f t="shared" si="668"/>
        <v>83325.412939999995</v>
      </c>
      <c r="Q295" s="384">
        <f t="shared" si="668"/>
        <v>243384.23500074801</v>
      </c>
      <c r="R295" s="384">
        <f t="shared" si="668"/>
        <v>611682.95232000004</v>
      </c>
      <c r="S295" s="399"/>
      <c r="T295" s="384">
        <f t="shared" si="708"/>
        <v>938392.60026074806</v>
      </c>
      <c r="U295" s="384">
        <f t="shared" si="669"/>
        <v>901233.75098632311</v>
      </c>
      <c r="W295" s="393">
        <f t="shared" si="670"/>
        <v>3.4356328244438661</v>
      </c>
      <c r="X295" s="393">
        <f t="shared" si="671"/>
        <v>2.059944268093628</v>
      </c>
      <c r="Y295" s="393">
        <f t="shared" si="672"/>
        <v>0.42448646565695747</v>
      </c>
      <c r="Z295" s="384"/>
      <c r="AA295" s="384">
        <f t="shared" si="709"/>
        <v>1.2573847135164644</v>
      </c>
      <c r="AD295" s="393">
        <f t="shared" si="710"/>
        <v>11.509093878605144</v>
      </c>
      <c r="AE295" s="393">
        <f t="shared" si="711"/>
        <v>3.5578391049133025</v>
      </c>
      <c r="AF295" s="393">
        <f t="shared" si="712"/>
        <v>0.78768990741959333</v>
      </c>
      <c r="AG295" s="384"/>
      <c r="AH295" s="393">
        <f t="shared" si="713"/>
        <v>2.559534010309342</v>
      </c>
      <c r="AJ295" s="394">
        <f t="shared" si="673"/>
        <v>0.94720103522930044</v>
      </c>
      <c r="AK295" s="394">
        <f t="shared" si="674"/>
        <v>1.0564349349005062</v>
      </c>
      <c r="AL295" s="394">
        <f t="shared" si="675"/>
        <v>0.97093408080174437</v>
      </c>
      <c r="AM295" s="395"/>
      <c r="AN295" s="394">
        <f t="shared" si="676"/>
        <v>0.9512431323379863</v>
      </c>
      <c r="AP295" s="389">
        <f t="shared" si="714"/>
        <v>3.3499196412143224</v>
      </c>
      <c r="AQ295" s="389">
        <f t="shared" si="715"/>
        <v>1.7271530885667599</v>
      </c>
      <c r="AR295" s="389">
        <f t="shared" si="716"/>
        <v>1.8556302053129612</v>
      </c>
      <c r="AS295" s="389"/>
      <c r="AT295" s="389">
        <f t="shared" si="677"/>
        <v>1.9549947777723726</v>
      </c>
      <c r="AV295" s="389">
        <f t="shared" ref="AV295:AX295" si="769">AV52</f>
        <v>9.2457048849765633E-2</v>
      </c>
      <c r="AW295" s="389">
        <f t="shared" si="769"/>
        <v>0.27005672472250936</v>
      </c>
      <c r="AX295" s="389">
        <f t="shared" si="769"/>
        <v>0.67871731573586258</v>
      </c>
      <c r="AY295" s="389"/>
      <c r="AZ295" s="389">
        <f t="shared" si="679"/>
        <v>1</v>
      </c>
      <c r="BC295" s="379">
        <f t="shared" si="680"/>
        <v>0.94720103522930044</v>
      </c>
      <c r="BD295" s="379">
        <f t="shared" si="681"/>
        <v>1.0564349349005062</v>
      </c>
      <c r="BE295" s="379">
        <f t="shared" si="682"/>
        <v>0.97093408080174437</v>
      </c>
      <c r="BF295" s="379" t="e">
        <f t="shared" si="683"/>
        <v>#DIV/0!</v>
      </c>
      <c r="BG295" s="379"/>
      <c r="BH295" s="379"/>
      <c r="BI295" s="379"/>
      <c r="BJ295" s="379"/>
      <c r="BK295" s="379"/>
      <c r="BL295" s="379"/>
      <c r="BM295" s="379"/>
      <c r="BN295" s="379"/>
      <c r="BO295" s="379"/>
      <c r="BP295" s="379"/>
      <c r="BQ295" s="379">
        <f t="shared" si="718"/>
        <v>1.0809277798623358</v>
      </c>
      <c r="BR295" s="387">
        <f t="shared" si="719"/>
        <v>0.94720103522930044</v>
      </c>
      <c r="BS295" s="396">
        <f>Mining!BZ291</f>
        <v>0.99089214854688579</v>
      </c>
      <c r="BT295" s="387">
        <f t="shared" si="684"/>
        <v>0.97093408080174437</v>
      </c>
      <c r="BU295" s="387">
        <v>1</v>
      </c>
      <c r="BV295" s="387"/>
      <c r="BW295" s="387">
        <v>1</v>
      </c>
      <c r="BX295" s="396">
        <f>Mining!BW291</f>
        <v>1.0661452272578174</v>
      </c>
      <c r="BY295" s="387">
        <v>1</v>
      </c>
      <c r="BZ295" s="387">
        <v>1</v>
      </c>
      <c r="CB295" s="664">
        <f t="shared" si="720"/>
        <v>9.2457048849765633E-2</v>
      </c>
      <c r="CC295" s="664">
        <f t="shared" si="721"/>
        <v>0.27005672472250936</v>
      </c>
      <c r="CD295" s="664">
        <f t="shared" si="722"/>
        <v>0.67871731573586258</v>
      </c>
      <c r="CE295" s="664"/>
      <c r="CG295" s="664">
        <v>1</v>
      </c>
      <c r="CH295" s="664">
        <v>1</v>
      </c>
      <c r="CI295" s="664">
        <v>1</v>
      </c>
      <c r="CJ295" s="664">
        <v>1</v>
      </c>
      <c r="CL295" s="388">
        <f t="shared" si="723"/>
        <v>1.0809277798623358</v>
      </c>
      <c r="CM295" s="388">
        <f t="shared" si="685"/>
        <v>0.90554665294713166</v>
      </c>
      <c r="CN295" s="388">
        <f t="shared" si="686"/>
        <v>0.93641219833410305</v>
      </c>
      <c r="CO295" s="388">
        <f t="shared" si="687"/>
        <v>0.9745321670085082</v>
      </c>
      <c r="CP295" s="388">
        <f t="shared" si="688"/>
        <v>1.0246810943629419</v>
      </c>
      <c r="CQ295" s="388">
        <v>1</v>
      </c>
      <c r="CR295" s="388">
        <f t="shared" si="689"/>
        <v>0.96840910727628471</v>
      </c>
      <c r="CS295" s="388">
        <f t="shared" si="690"/>
        <v>0.97883053313191259</v>
      </c>
      <c r="CT295" s="388">
        <f t="shared" si="691"/>
        <v>0.97883053313191215</v>
      </c>
      <c r="CU295" s="388"/>
      <c r="CV295" s="388">
        <f t="shared" si="724"/>
        <v>0.93508688233430837</v>
      </c>
      <c r="CW295" s="379">
        <f t="shared" ref="CW295:CW319" si="770">CS295/CT295</f>
        <v>1.0000000000000004</v>
      </c>
      <c r="CY295" s="334"/>
      <c r="DA295" s="379">
        <f t="shared" si="692"/>
        <v>0.41573850969150794</v>
      </c>
      <c r="DB295" s="379">
        <f t="shared" si="693"/>
        <v>0.3753880088690158</v>
      </c>
      <c r="DC295" s="379">
        <f t="shared" si="694"/>
        <v>0.20887348143947623</v>
      </c>
      <c r="DD295" s="379">
        <f t="shared" si="695"/>
        <v>0</v>
      </c>
      <c r="DF295" s="379">
        <f t="shared" ref="DF295:DH311" si="771">(DA295-DA294)/LN(DA295/DA294)</f>
        <v>0.41815125993510882</v>
      </c>
      <c r="DG295" s="379">
        <f t="shared" si="771"/>
        <v>0.38061712301773276</v>
      </c>
      <c r="DH295" s="379">
        <f t="shared" si="771"/>
        <v>0.2011052728345398</v>
      </c>
      <c r="DI295" s="379"/>
      <c r="DJ295" s="379">
        <f t="shared" si="697"/>
        <v>0.99987365578738141</v>
      </c>
      <c r="DK295" s="379"/>
      <c r="DL295" s="379">
        <f t="shared" ref="DL295:DO314" si="772">DF295/$DJ295</f>
        <v>0.4182040976025343</v>
      </c>
      <c r="DM295" s="379">
        <f t="shared" si="772"/>
        <v>0.38066521786495522</v>
      </c>
      <c r="DN295" s="379">
        <f t="shared" si="772"/>
        <v>0.20113068453251048</v>
      </c>
      <c r="DO295" s="379">
        <f t="shared" si="772"/>
        <v>0</v>
      </c>
      <c r="DR295" s="379">
        <f t="shared" si="750"/>
        <v>-5.4243921916653927E-2</v>
      </c>
      <c r="DS295" s="379">
        <f t="shared" si="751"/>
        <v>-9.1495815061622861E-3</v>
      </c>
      <c r="DT295" s="379">
        <f t="shared" si="726"/>
        <v>-2.9496700944073192E-2</v>
      </c>
      <c r="DU295" s="379">
        <f t="shared" si="727"/>
        <v>0</v>
      </c>
      <c r="DW295" s="379">
        <f t="shared" si="752"/>
        <v>2.5093423430528283E-2</v>
      </c>
      <c r="DX295" s="379">
        <f t="shared" si="699"/>
        <v>-0.2075446925155856</v>
      </c>
      <c r="DY295" s="379">
        <f t="shared" si="700"/>
        <v>1.3977760226621614E-2</v>
      </c>
      <c r="DZ295" s="379">
        <f t="shared" si="701"/>
        <v>0</v>
      </c>
      <c r="EA295" s="379"/>
      <c r="EC295" s="379">
        <f t="shared" si="753"/>
        <v>-8.1628347654038508E-2</v>
      </c>
      <c r="ED295" s="379">
        <f t="shared" si="728"/>
        <v>2.5824214695716066E-2</v>
      </c>
      <c r="EE295" s="379">
        <f t="shared" si="729"/>
        <v>-7.412209109233227E-3</v>
      </c>
      <c r="EF295" s="379"/>
      <c r="EH295" s="379">
        <f t="shared" si="730"/>
        <v>0</v>
      </c>
      <c r="EI295" s="379">
        <f t="shared" si="731"/>
        <v>6.4049552165929599E-2</v>
      </c>
      <c r="EJ295" s="379">
        <f t="shared" si="732"/>
        <v>0</v>
      </c>
      <c r="EK295" s="379">
        <f t="shared" si="733"/>
        <v>0</v>
      </c>
      <c r="EM295" s="379">
        <f t="shared" si="754"/>
        <v>0</v>
      </c>
      <c r="EN295" s="379">
        <f t="shared" si="734"/>
        <v>6.4049552165929599E-2</v>
      </c>
      <c r="EO295" s="379">
        <f t="shared" si="735"/>
        <v>0</v>
      </c>
      <c r="EP295" s="379">
        <v>1</v>
      </c>
      <c r="ER295" s="379">
        <f t="shared" si="736"/>
        <v>0</v>
      </c>
      <c r="ES295" s="379">
        <f t="shared" si="737"/>
        <v>0</v>
      </c>
      <c r="ET295" s="379">
        <f t="shared" si="738"/>
        <v>0</v>
      </c>
      <c r="EU295" s="379">
        <f t="shared" si="739"/>
        <v>0</v>
      </c>
      <c r="EX295" s="379">
        <f t="shared" si="740"/>
        <v>0.96840910727628471</v>
      </c>
      <c r="EY295" s="379">
        <f t="shared" si="741"/>
        <v>0.76135715978008867</v>
      </c>
      <c r="EZ295" s="379">
        <f t="shared" si="702"/>
        <v>0.96840910727628471</v>
      </c>
      <c r="FA295" s="379"/>
      <c r="FB295" s="379">
        <f t="shared" si="742"/>
        <v>0.93641219833410294</v>
      </c>
      <c r="FC295" s="379">
        <f t="shared" si="743"/>
        <v>1.0714584920363812</v>
      </c>
      <c r="FD295" s="379">
        <f t="shared" si="703"/>
        <v>0.93641219833410305</v>
      </c>
      <c r="FE295" s="379"/>
      <c r="FF295" s="379">
        <f t="shared" si="664"/>
        <v>0.9745321670085082</v>
      </c>
      <c r="FG295" s="379">
        <f t="shared" si="744"/>
        <v>0.97682478053867317</v>
      </c>
      <c r="FH295" s="379">
        <f t="shared" si="704"/>
        <v>0.9745321670085082</v>
      </c>
      <c r="FI295" s="379"/>
      <c r="FJ295" s="379">
        <f t="shared" si="745"/>
        <v>1.0246810943629419</v>
      </c>
      <c r="FK295" s="379">
        <f t="shared" si="746"/>
        <v>1.0156226071715968</v>
      </c>
      <c r="FL295" s="379">
        <f t="shared" si="705"/>
        <v>1.0246810943629419</v>
      </c>
      <c r="FN295" s="379">
        <f t="shared" si="747"/>
        <v>0.93641219833410294</v>
      </c>
      <c r="FO295" s="379">
        <f t="shared" si="748"/>
        <v>1.0714584920363812</v>
      </c>
      <c r="FP295" s="379">
        <f t="shared" si="706"/>
        <v>1.1516567709153518</v>
      </c>
      <c r="FR295" s="336"/>
    </row>
    <row r="296" spans="1:174" x14ac:dyDescent="0.2">
      <c r="A296" s="373" t="s">
        <v>218</v>
      </c>
      <c r="B296" s="330">
        <f t="shared" si="663"/>
        <v>1987</v>
      </c>
      <c r="D296" s="384">
        <f>NonManufacturing_Data!Q29</f>
        <v>899</v>
      </c>
      <c r="E296" s="384">
        <f>NonManufacturing_Data!R29</f>
        <v>860.26198555303552</v>
      </c>
      <c r="F296" s="384">
        <f>NonManufacturing_Data!S29</f>
        <v>479.18515679354783</v>
      </c>
      <c r="G296" s="384"/>
      <c r="H296" s="384">
        <f t="shared" si="762"/>
        <v>2238.4471423465834</v>
      </c>
      <c r="I296" s="389"/>
      <c r="J296" s="390">
        <f t="shared" si="667"/>
        <v>290290.98492000002</v>
      </c>
      <c r="K296" s="390">
        <f t="shared" si="667"/>
        <v>424505.08615000005</v>
      </c>
      <c r="L296" s="390">
        <f t="shared" si="667"/>
        <v>1163694.9194000002</v>
      </c>
      <c r="M296" s="390"/>
      <c r="N296" s="390">
        <f t="shared" si="707"/>
        <v>1878490.9904700003</v>
      </c>
      <c r="P296" s="384">
        <f t="shared" si="668"/>
        <v>84129.683539999998</v>
      </c>
      <c r="Q296" s="384">
        <f t="shared" si="668"/>
        <v>248543.1716061453</v>
      </c>
      <c r="R296" s="384">
        <f t="shared" si="668"/>
        <v>630078.59988000011</v>
      </c>
      <c r="S296" s="399"/>
      <c r="T296" s="384">
        <f t="shared" si="708"/>
        <v>962751.45502614544</v>
      </c>
      <c r="U296" s="384">
        <f t="shared" si="669"/>
        <v>927719.39884486026</v>
      </c>
      <c r="W296" s="393">
        <f t="shared" si="670"/>
        <v>3.0968925895089416</v>
      </c>
      <c r="X296" s="393">
        <f t="shared" si="671"/>
        <v>2.0265057207089847</v>
      </c>
      <c r="Y296" s="393">
        <f t="shared" si="672"/>
        <v>0.41177902283926371</v>
      </c>
      <c r="Z296" s="384"/>
      <c r="AA296" s="384">
        <f t="shared" si="709"/>
        <v>1.1916198447065864</v>
      </c>
      <c r="AD296" s="393">
        <f t="shared" si="710"/>
        <v>10.685883533278295</v>
      </c>
      <c r="AE296" s="393">
        <f t="shared" si="711"/>
        <v>3.4612175421831837</v>
      </c>
      <c r="AF296" s="393">
        <f t="shared" si="712"/>
        <v>0.76051647665038891</v>
      </c>
      <c r="AG296" s="384"/>
      <c r="AH296" s="393">
        <f t="shared" si="713"/>
        <v>2.412849343383098</v>
      </c>
      <c r="AJ296" s="394">
        <f t="shared" si="673"/>
        <v>0.8538106417852297</v>
      </c>
      <c r="AK296" s="394">
        <f t="shared" si="674"/>
        <v>1.0392860973437721</v>
      </c>
      <c r="AL296" s="394">
        <f t="shared" si="675"/>
        <v>0.94186816160348885</v>
      </c>
      <c r="AM296" s="395"/>
      <c r="AN296" s="394">
        <f t="shared" si="676"/>
        <v>0.90149035649140297</v>
      </c>
      <c r="AP296" s="389">
        <f t="shared" si="714"/>
        <v>3.4505179706515752</v>
      </c>
      <c r="AQ296" s="389">
        <f t="shared" si="715"/>
        <v>1.7079732402493573</v>
      </c>
      <c r="AR296" s="389">
        <f t="shared" si="716"/>
        <v>1.8469043697431218</v>
      </c>
      <c r="AS296" s="389"/>
      <c r="AT296" s="389">
        <f t="shared" si="677"/>
        <v>1.9511692043290509</v>
      </c>
      <c r="AV296" s="389">
        <f t="shared" ref="AV296:AX296" si="773">AV53</f>
        <v>9.0684406992839819E-2</v>
      </c>
      <c r="AW296" s="389">
        <f t="shared" si="773"/>
        <v>0.26790770131099567</v>
      </c>
      <c r="AX296" s="389">
        <f t="shared" si="773"/>
        <v>0.67916937024765855</v>
      </c>
      <c r="AY296" s="389"/>
      <c r="AZ296" s="389">
        <f t="shared" si="679"/>
        <v>1</v>
      </c>
      <c r="BC296" s="379">
        <f t="shared" si="680"/>
        <v>0.8538106417852297</v>
      </c>
      <c r="BD296" s="379">
        <f t="shared" si="681"/>
        <v>1.0392860973437721</v>
      </c>
      <c r="BE296" s="379">
        <f t="shared" si="682"/>
        <v>0.94186816160348885</v>
      </c>
      <c r="BF296" s="379" t="e">
        <f t="shared" si="683"/>
        <v>#DIV/0!</v>
      </c>
      <c r="BG296" s="379"/>
      <c r="BH296" s="379"/>
      <c r="BI296" s="379"/>
      <c r="BJ296" s="379"/>
      <c r="BK296" s="379"/>
      <c r="BL296" s="379"/>
      <c r="BM296" s="379"/>
      <c r="BN296" s="379"/>
      <c r="BO296" s="379"/>
      <c r="BP296" s="379"/>
      <c r="BQ296" s="379">
        <f t="shared" si="718"/>
        <v>1.1089865718799135</v>
      </c>
      <c r="BR296" s="387">
        <f t="shared" si="719"/>
        <v>0.8538106417852297</v>
      </c>
      <c r="BS296" s="396">
        <f>Mining!BZ292</f>
        <v>0.97536562141154182</v>
      </c>
      <c r="BT296" s="387">
        <f t="shared" si="684"/>
        <v>0.94186816160348885</v>
      </c>
      <c r="BU296" s="387">
        <v>1</v>
      </c>
      <c r="BV296" s="387"/>
      <c r="BW296" s="387">
        <v>1</v>
      </c>
      <c r="BX296" s="396">
        <f>Mining!BW292</f>
        <v>1.0655348871531121</v>
      </c>
      <c r="BY296" s="387">
        <v>1</v>
      </c>
      <c r="BZ296" s="387">
        <v>1</v>
      </c>
      <c r="CB296" s="664">
        <f t="shared" si="720"/>
        <v>9.0684406992839819E-2</v>
      </c>
      <c r="CC296" s="664">
        <f t="shared" si="721"/>
        <v>0.26790770131099567</v>
      </c>
      <c r="CD296" s="664">
        <f t="shared" si="722"/>
        <v>0.67916937024765855</v>
      </c>
      <c r="CE296" s="664"/>
      <c r="CG296" s="664">
        <v>1</v>
      </c>
      <c r="CH296" s="664">
        <v>1</v>
      </c>
      <c r="CI296" s="664">
        <v>1</v>
      </c>
      <c r="CJ296" s="664">
        <v>1</v>
      </c>
      <c r="CL296" s="388">
        <f t="shared" si="723"/>
        <v>1.1089865718799135</v>
      </c>
      <c r="CM296" s="388">
        <f t="shared" si="685"/>
        <v>0.85365056223737334</v>
      </c>
      <c r="CN296" s="388">
        <f t="shared" si="686"/>
        <v>0.94285140380871624</v>
      </c>
      <c r="CO296" s="388">
        <f t="shared" si="687"/>
        <v>0.96405869975516489</v>
      </c>
      <c r="CP296" s="388">
        <f t="shared" si="688"/>
        <v>1.0244582285916382</v>
      </c>
      <c r="CQ296" s="388">
        <v>1</v>
      </c>
      <c r="CR296" s="388">
        <f t="shared" si="689"/>
        <v>0.91672514842169883</v>
      </c>
      <c r="CS296" s="388">
        <f t="shared" si="690"/>
        <v>0.94668701059898519</v>
      </c>
      <c r="CT296" s="388">
        <f t="shared" si="691"/>
        <v>0.94668701059898541</v>
      </c>
      <c r="CU296" s="388"/>
      <c r="CV296" s="388">
        <f t="shared" si="724"/>
        <v>0.93119575011886668</v>
      </c>
      <c r="CW296" s="379">
        <f t="shared" si="770"/>
        <v>0.99999999999999978</v>
      </c>
      <c r="CY296" s="334"/>
      <c r="DA296" s="379">
        <f t="shared" si="692"/>
        <v>0.40161770318041579</v>
      </c>
      <c r="DB296" s="379">
        <f t="shared" si="693"/>
        <v>0.38431194968991561</v>
      </c>
      <c r="DC296" s="379">
        <f t="shared" si="694"/>
        <v>0.2140703471296686</v>
      </c>
      <c r="DD296" s="379">
        <f t="shared" si="695"/>
        <v>0</v>
      </c>
      <c r="DF296" s="379">
        <f t="shared" si="771"/>
        <v>0.40863744422811776</v>
      </c>
      <c r="DG296" s="379">
        <f t="shared" si="771"/>
        <v>0.37983250754618997</v>
      </c>
      <c r="DH296" s="379">
        <f t="shared" si="771"/>
        <v>0.21146127122411093</v>
      </c>
      <c r="DI296" s="379"/>
      <c r="DJ296" s="379">
        <f t="shared" si="697"/>
        <v>0.99993122299841863</v>
      </c>
      <c r="DK296" s="379"/>
      <c r="DL296" s="379">
        <f t="shared" si="772"/>
        <v>0.40866555101936647</v>
      </c>
      <c r="DM296" s="379">
        <f t="shared" si="772"/>
        <v>0.37985863308399831</v>
      </c>
      <c r="DN296" s="379">
        <f t="shared" si="772"/>
        <v>0.21147581589663528</v>
      </c>
      <c r="DO296" s="379">
        <f t="shared" si="772"/>
        <v>0</v>
      </c>
      <c r="DR296" s="379">
        <f t="shared" si="750"/>
        <v>-0.10380191879349485</v>
      </c>
      <c r="DS296" s="379">
        <f t="shared" si="751"/>
        <v>-1.5793300452144696E-2</v>
      </c>
      <c r="DT296" s="379">
        <f t="shared" si="726"/>
        <v>-3.0393269091370068E-2</v>
      </c>
      <c r="DU296" s="379">
        <f t="shared" si="727"/>
        <v>0</v>
      </c>
      <c r="DW296" s="379">
        <f t="shared" si="752"/>
        <v>2.9587998342621866E-2</v>
      </c>
      <c r="DX296" s="379">
        <f t="shared" si="699"/>
        <v>-1.116701151285995E-2</v>
      </c>
      <c r="DY296" s="379">
        <f t="shared" si="700"/>
        <v>-4.7134478005844164E-3</v>
      </c>
      <c r="DZ296" s="379">
        <f t="shared" si="701"/>
        <v>0</v>
      </c>
      <c r="EA296" s="379"/>
      <c r="EC296" s="379">
        <f t="shared" si="753"/>
        <v>-1.9358776071271604E-2</v>
      </c>
      <c r="ED296" s="379">
        <f t="shared" si="728"/>
        <v>-7.9895053981682354E-3</v>
      </c>
      <c r="EE296" s="379">
        <f t="shared" si="729"/>
        <v>6.6582069499989609E-4</v>
      </c>
      <c r="EF296" s="379"/>
      <c r="EH296" s="379">
        <f t="shared" si="730"/>
        <v>0</v>
      </c>
      <c r="EI296" s="379">
        <f t="shared" si="731"/>
        <v>-5.7263762724753351E-4</v>
      </c>
      <c r="EJ296" s="379">
        <f t="shared" si="732"/>
        <v>0</v>
      </c>
      <c r="EK296" s="379">
        <f t="shared" si="733"/>
        <v>0</v>
      </c>
      <c r="EM296" s="379">
        <f t="shared" si="754"/>
        <v>0</v>
      </c>
      <c r="EN296" s="379">
        <f t="shared" si="734"/>
        <v>-5.7263762724753351E-4</v>
      </c>
      <c r="EO296" s="379">
        <f t="shared" si="735"/>
        <v>0</v>
      </c>
      <c r="EP296" s="379">
        <v>1</v>
      </c>
      <c r="ER296" s="379">
        <f t="shared" si="736"/>
        <v>0</v>
      </c>
      <c r="ES296" s="379">
        <f t="shared" si="737"/>
        <v>0</v>
      </c>
      <c r="ET296" s="379">
        <f t="shared" si="738"/>
        <v>0</v>
      </c>
      <c r="EU296" s="379">
        <f t="shared" si="739"/>
        <v>0</v>
      </c>
      <c r="EX296" s="379">
        <f t="shared" si="740"/>
        <v>0.94663003634904841</v>
      </c>
      <c r="EY296" s="379">
        <f t="shared" si="741"/>
        <v>0.72072355583723358</v>
      </c>
      <c r="EZ296" s="379">
        <f t="shared" si="702"/>
        <v>0.91672514842169883</v>
      </c>
      <c r="FA296" s="379"/>
      <c r="FB296" s="379">
        <f t="shared" si="742"/>
        <v>1.006876464751387</v>
      </c>
      <c r="FC296" s="379">
        <f t="shared" si="743"/>
        <v>1.0788263385894437</v>
      </c>
      <c r="FD296" s="379">
        <f t="shared" si="703"/>
        <v>0.94285140380871624</v>
      </c>
      <c r="FE296" s="379"/>
      <c r="FF296" s="379">
        <f t="shared" si="664"/>
        <v>0.98925282550139593</v>
      </c>
      <c r="FG296" s="379">
        <f t="shared" si="744"/>
        <v>0.96632667416766338</v>
      </c>
      <c r="FH296" s="379">
        <f t="shared" si="704"/>
        <v>0.96405869975516489</v>
      </c>
      <c r="FI296" s="379"/>
      <c r="FJ296" s="379">
        <f t="shared" si="745"/>
        <v>0.99978250230971411</v>
      </c>
      <c r="FK296" s="379">
        <f t="shared" si="746"/>
        <v>1.0154017116003349</v>
      </c>
      <c r="FL296" s="379">
        <f t="shared" si="705"/>
        <v>1.0244582285916382</v>
      </c>
      <c r="FN296" s="379">
        <f t="shared" si="747"/>
        <v>1.006876464751387</v>
      </c>
      <c r="FO296" s="379">
        <f t="shared" si="748"/>
        <v>1.0788263385894437</v>
      </c>
      <c r="FP296" s="379">
        <f t="shared" si="706"/>
        <v>1.1595760981062473</v>
      </c>
      <c r="FR296" s="336"/>
    </row>
    <row r="297" spans="1:174" x14ac:dyDescent="0.2">
      <c r="A297" s="373" t="s">
        <v>218</v>
      </c>
      <c r="B297" s="330">
        <f t="shared" si="663"/>
        <v>1988</v>
      </c>
      <c r="D297" s="384">
        <f>NonManufacturing_Data!Q30</f>
        <v>881</v>
      </c>
      <c r="E297" s="384">
        <f>NonManufacturing_Data!R30</f>
        <v>893.5600144227144</v>
      </c>
      <c r="F297" s="384">
        <f>NonManufacturing_Data!S30</f>
        <v>484.57248289588671</v>
      </c>
      <c r="G297" s="384"/>
      <c r="H297" s="384">
        <f t="shared" si="762"/>
        <v>2259.1324973186011</v>
      </c>
      <c r="I297" s="389"/>
      <c r="J297" s="390">
        <f t="shared" si="667"/>
        <v>278390.95334999997</v>
      </c>
      <c r="K297" s="390">
        <f t="shared" si="667"/>
        <v>446645.93082000001</v>
      </c>
      <c r="L297" s="390">
        <f t="shared" si="667"/>
        <v>1153303.7308</v>
      </c>
      <c r="M297" s="390"/>
      <c r="N297" s="390">
        <f t="shared" si="707"/>
        <v>1878340.61497</v>
      </c>
      <c r="P297" s="384">
        <f t="shared" si="668"/>
        <v>74804.61275</v>
      </c>
      <c r="Q297" s="384">
        <f t="shared" si="668"/>
        <v>278424.60066775489</v>
      </c>
      <c r="R297" s="384">
        <f t="shared" si="668"/>
        <v>651423.97071000002</v>
      </c>
      <c r="S297" s="399"/>
      <c r="T297" s="384">
        <f t="shared" si="708"/>
        <v>1004653.1841277549</v>
      </c>
      <c r="U297" s="384">
        <f t="shared" si="669"/>
        <v>945843.55228115118</v>
      </c>
      <c r="W297" s="393">
        <f t="shared" si="670"/>
        <v>3.1646143288729109</v>
      </c>
      <c r="X297" s="393">
        <f t="shared" si="671"/>
        <v>2.0006003699221484</v>
      </c>
      <c r="Y297" s="393">
        <f t="shared" si="672"/>
        <v>0.42016033587245782</v>
      </c>
      <c r="Z297" s="384"/>
      <c r="AA297" s="384">
        <f t="shared" si="709"/>
        <v>1.2027278116193441</v>
      </c>
      <c r="AD297" s="393">
        <f t="shared" si="710"/>
        <v>11.77734858335992</v>
      </c>
      <c r="AE297" s="393">
        <f t="shared" si="711"/>
        <v>3.2093428967112101</v>
      </c>
      <c r="AF297" s="393">
        <f t="shared" si="712"/>
        <v>0.74386652116553442</v>
      </c>
      <c r="AG297" s="384"/>
      <c r="AH297" s="393">
        <f t="shared" si="713"/>
        <v>2.3884843237236297</v>
      </c>
      <c r="AJ297" s="394">
        <f t="shared" si="673"/>
        <v>0.87248146748484845</v>
      </c>
      <c r="AK297" s="394">
        <f t="shared" si="674"/>
        <v>1.0260006322969952</v>
      </c>
      <c r="AL297" s="394">
        <f t="shared" si="675"/>
        <v>0.96103886108197911</v>
      </c>
      <c r="AM297" s="395"/>
      <c r="AN297" s="394">
        <f t="shared" si="676"/>
        <v>0.90989381259072821</v>
      </c>
      <c r="AP297" s="389">
        <f t="shared" si="714"/>
        <v>3.7215746879192282</v>
      </c>
      <c r="AQ297" s="389">
        <f t="shared" si="715"/>
        <v>1.6041898946745163</v>
      </c>
      <c r="AR297" s="389">
        <f t="shared" si="716"/>
        <v>1.7704348974800408</v>
      </c>
      <c r="AS297" s="389"/>
      <c r="AT297" s="389">
        <f t="shared" si="677"/>
        <v>1.8696408319262783</v>
      </c>
      <c r="AV297" s="389">
        <f t="shared" ref="AV297:AX297" si="774">AV54</f>
        <v>7.9087722879316508E-2</v>
      </c>
      <c r="AW297" s="389">
        <f t="shared" si="774"/>
        <v>0.29436644146514562</v>
      </c>
      <c r="AX297" s="389">
        <f t="shared" si="774"/>
        <v>0.68872274821657276</v>
      </c>
      <c r="AY297" s="389"/>
      <c r="AZ297" s="389">
        <f t="shared" si="679"/>
        <v>1</v>
      </c>
      <c r="BC297" s="379">
        <f t="shared" si="680"/>
        <v>0.87248146748484845</v>
      </c>
      <c r="BD297" s="379">
        <f t="shared" si="681"/>
        <v>1.0260006322969952</v>
      </c>
      <c r="BE297" s="379">
        <f t="shared" si="682"/>
        <v>0.96103886108197911</v>
      </c>
      <c r="BF297" s="379" t="e">
        <f t="shared" si="683"/>
        <v>#DIV/0!</v>
      </c>
      <c r="BG297" s="379"/>
      <c r="BH297" s="379"/>
      <c r="BI297" s="379"/>
      <c r="BJ297" s="379"/>
      <c r="BK297" s="379"/>
      <c r="BL297" s="379"/>
      <c r="BM297" s="379"/>
      <c r="BN297" s="379"/>
      <c r="BO297" s="379"/>
      <c r="BP297" s="379"/>
      <c r="BQ297" s="379">
        <f t="shared" si="718"/>
        <v>1.1572528764070489</v>
      </c>
      <c r="BR297" s="387">
        <f t="shared" si="719"/>
        <v>0.87248146748484845</v>
      </c>
      <c r="BS297" s="396">
        <f>Mining!BZ293</f>
        <v>0.95375957070556505</v>
      </c>
      <c r="BT297" s="387">
        <f t="shared" si="684"/>
        <v>0.96103886108197911</v>
      </c>
      <c r="BU297" s="387">
        <v>1</v>
      </c>
      <c r="BV297" s="387"/>
      <c r="BW297" s="387">
        <v>1</v>
      </c>
      <c r="BX297" s="396">
        <f>Mining!BW293</f>
        <v>1.0757434722652255</v>
      </c>
      <c r="BY297" s="387">
        <v>1</v>
      </c>
      <c r="BZ297" s="387">
        <v>1</v>
      </c>
      <c r="CB297" s="664">
        <f t="shared" si="720"/>
        <v>7.9087722879316508E-2</v>
      </c>
      <c r="CC297" s="664">
        <f t="shared" si="721"/>
        <v>0.29436644146514562</v>
      </c>
      <c r="CD297" s="664">
        <f t="shared" si="722"/>
        <v>0.68872274821657276</v>
      </c>
      <c r="CE297" s="664"/>
      <c r="CG297" s="664">
        <v>1</v>
      </c>
      <c r="CH297" s="664">
        <v>1</v>
      </c>
      <c r="CI297" s="664">
        <v>1</v>
      </c>
      <c r="CJ297" s="664">
        <v>1</v>
      </c>
      <c r="CL297" s="388">
        <f t="shared" si="723"/>
        <v>1.1572528764070489</v>
      </c>
      <c r="CM297" s="388">
        <f t="shared" si="685"/>
        <v>0.8450303751592747</v>
      </c>
      <c r="CN297" s="388">
        <f t="shared" si="686"/>
        <v>0.93948731341187985</v>
      </c>
      <c r="CO297" s="388">
        <f t="shared" si="687"/>
        <v>0.95023955946847194</v>
      </c>
      <c r="CP297" s="388">
        <f t="shared" si="688"/>
        <v>1.0282741516483789</v>
      </c>
      <c r="CQ297" s="388">
        <v>1</v>
      </c>
      <c r="CR297" s="388">
        <f t="shared" si="689"/>
        <v>0.92053302730221598</v>
      </c>
      <c r="CS297" s="388">
        <f t="shared" si="690"/>
        <v>0.97791383230439821</v>
      </c>
      <c r="CT297" s="388">
        <f t="shared" si="691"/>
        <v>0.97791383230439832</v>
      </c>
      <c r="CU297" s="388"/>
      <c r="CV297" s="388">
        <f t="shared" si="724"/>
        <v>0.91797942072299676</v>
      </c>
      <c r="CW297" s="379">
        <f t="shared" si="770"/>
        <v>0.99999999999999989</v>
      </c>
      <c r="CY297" s="334"/>
      <c r="DA297" s="379">
        <f t="shared" si="692"/>
        <v>0.38997270016064678</v>
      </c>
      <c r="DB297" s="379">
        <f t="shared" si="693"/>
        <v>0.39553236274689263</v>
      </c>
      <c r="DC297" s="379">
        <f t="shared" si="694"/>
        <v>0.21449493709246059</v>
      </c>
      <c r="DD297" s="379">
        <f t="shared" si="695"/>
        <v>0</v>
      </c>
      <c r="DF297" s="379">
        <f t="shared" si="771"/>
        <v>0.39576664862057898</v>
      </c>
      <c r="DG297" s="379">
        <f t="shared" si="771"/>
        <v>0.38989524815099175</v>
      </c>
      <c r="DH297" s="379">
        <f t="shared" si="771"/>
        <v>0.21428257200247183</v>
      </c>
      <c r="DI297" s="379"/>
      <c r="DJ297" s="379">
        <f t="shared" si="697"/>
        <v>0.99994446877404253</v>
      </c>
      <c r="DK297" s="379"/>
      <c r="DL297" s="379">
        <f t="shared" si="772"/>
        <v>0.39578862724827008</v>
      </c>
      <c r="DM297" s="379">
        <f t="shared" si="772"/>
        <v>0.38991690071450996</v>
      </c>
      <c r="DN297" s="379">
        <f t="shared" si="772"/>
        <v>0.21429447203721996</v>
      </c>
      <c r="DO297" s="379">
        <f t="shared" si="772"/>
        <v>0</v>
      </c>
      <c r="DR297" s="379">
        <f t="shared" si="750"/>
        <v>2.16319748739623E-2</v>
      </c>
      <c r="DS297" s="379">
        <f t="shared" si="751"/>
        <v>-2.2400779659716173E-2</v>
      </c>
      <c r="DT297" s="379">
        <f t="shared" si="726"/>
        <v>2.0149537376631745E-2</v>
      </c>
      <c r="DU297" s="379">
        <f t="shared" si="727"/>
        <v>0</v>
      </c>
      <c r="DW297" s="379">
        <f t="shared" si="752"/>
        <v>7.5622525726952466E-2</v>
      </c>
      <c r="DX297" s="379">
        <f t="shared" si="699"/>
        <v>-6.2688537304268849E-2</v>
      </c>
      <c r="DY297" s="379">
        <f t="shared" si="700"/>
        <v>-4.2285702688624499E-2</v>
      </c>
      <c r="DZ297" s="379">
        <f t="shared" si="701"/>
        <v>0</v>
      </c>
      <c r="EA297" s="379"/>
      <c r="EC297" s="379">
        <f t="shared" si="753"/>
        <v>-0.13682777124527137</v>
      </c>
      <c r="ED297" s="379">
        <f t="shared" si="728"/>
        <v>9.41828676700006E-2</v>
      </c>
      <c r="EE297" s="379">
        <f t="shared" si="729"/>
        <v>1.3968255494915118E-2</v>
      </c>
      <c r="EF297" s="379"/>
      <c r="EH297" s="379">
        <f t="shared" si="730"/>
        <v>0</v>
      </c>
      <c r="EI297" s="379">
        <f t="shared" si="731"/>
        <v>9.5351101016035375E-3</v>
      </c>
      <c r="EJ297" s="379">
        <f t="shared" si="732"/>
        <v>0</v>
      </c>
      <c r="EK297" s="379">
        <f t="shared" si="733"/>
        <v>0</v>
      </c>
      <c r="EM297" s="379">
        <f t="shared" si="754"/>
        <v>0</v>
      </c>
      <c r="EN297" s="379">
        <f t="shared" si="734"/>
        <v>9.5351101016035375E-3</v>
      </c>
      <c r="EO297" s="379">
        <f t="shared" si="735"/>
        <v>0</v>
      </c>
      <c r="EP297" s="379">
        <v>1</v>
      </c>
      <c r="ER297" s="379">
        <f t="shared" si="736"/>
        <v>0</v>
      </c>
      <c r="ES297" s="379">
        <f t="shared" si="737"/>
        <v>0</v>
      </c>
      <c r="ET297" s="379">
        <f t="shared" si="738"/>
        <v>0</v>
      </c>
      <c r="EU297" s="379">
        <f t="shared" si="739"/>
        <v>0</v>
      </c>
      <c r="EX297" s="379">
        <f t="shared" si="740"/>
        <v>1.004153784683526</v>
      </c>
      <c r="EY297" s="379">
        <f t="shared" si="741"/>
        <v>0.7237172863045267</v>
      </c>
      <c r="EZ297" s="379">
        <f t="shared" si="702"/>
        <v>0.92053302730221598</v>
      </c>
      <c r="FA297" s="379"/>
      <c r="FB297" s="379">
        <f t="shared" si="742"/>
        <v>0.99643200361876016</v>
      </c>
      <c r="FC297" s="379">
        <f t="shared" si="743"/>
        <v>1.0749770901173703</v>
      </c>
      <c r="FD297" s="379">
        <f t="shared" si="703"/>
        <v>0.93948731341187985</v>
      </c>
      <c r="FE297" s="379"/>
      <c r="FF297" s="379">
        <f t="shared" si="664"/>
        <v>0.98566566507806785</v>
      </c>
      <c r="FG297" s="379">
        <f t="shared" si="744"/>
        <v>0.95247502397614725</v>
      </c>
      <c r="FH297" s="379">
        <f t="shared" si="704"/>
        <v>0.95023955946847194</v>
      </c>
      <c r="FI297" s="379"/>
      <c r="FJ297" s="379">
        <f t="shared" si="745"/>
        <v>1.0037248205444027</v>
      </c>
      <c r="FK297" s="379">
        <f t="shared" si="746"/>
        <v>1.0191839007565255</v>
      </c>
      <c r="FL297" s="379">
        <f t="shared" si="705"/>
        <v>1.0282741516483789</v>
      </c>
      <c r="FN297" s="379">
        <f t="shared" si="747"/>
        <v>0.99643200361876016</v>
      </c>
      <c r="FO297" s="379">
        <f t="shared" si="748"/>
        <v>1.0749770901173703</v>
      </c>
      <c r="FP297" s="379">
        <f t="shared" si="706"/>
        <v>1.1554387347844319</v>
      </c>
      <c r="FR297" s="336"/>
    </row>
    <row r="298" spans="1:174" x14ac:dyDescent="0.2">
      <c r="A298" s="373" t="s">
        <v>218</v>
      </c>
      <c r="B298" s="330">
        <f t="shared" si="663"/>
        <v>1989</v>
      </c>
      <c r="D298" s="384">
        <f>NonManufacturing_Data!Q31</f>
        <v>853</v>
      </c>
      <c r="E298" s="384">
        <f>NonManufacturing_Data!R31</f>
        <v>851.04936079440392</v>
      </c>
      <c r="F298" s="384">
        <f>NonManufacturing_Data!S31</f>
        <v>488.10018702594192</v>
      </c>
      <c r="G298" s="384"/>
      <c r="H298" s="384">
        <f t="shared" si="762"/>
        <v>2192.149547820346</v>
      </c>
      <c r="I298" s="389"/>
      <c r="J298" s="390">
        <f t="shared" si="667"/>
        <v>295180.01936999999</v>
      </c>
      <c r="K298" s="390">
        <f t="shared" si="667"/>
        <v>428383.51416000008</v>
      </c>
      <c r="L298" s="390">
        <f t="shared" si="667"/>
        <v>1138979.5793999999</v>
      </c>
      <c r="M298" s="390"/>
      <c r="N298" s="390">
        <f t="shared" si="707"/>
        <v>1862543.1129300001</v>
      </c>
      <c r="P298" s="384">
        <f t="shared" si="668"/>
        <v>84992.04035000001</v>
      </c>
      <c r="Q298" s="384">
        <f t="shared" si="668"/>
        <v>262025.66377908734</v>
      </c>
      <c r="R298" s="384">
        <f t="shared" si="668"/>
        <v>656681.45121000009</v>
      </c>
      <c r="S298" s="399"/>
      <c r="T298" s="384">
        <f t="shared" si="708"/>
        <v>1003699.1553390874</v>
      </c>
      <c r="U298" s="384">
        <f t="shared" si="669"/>
        <v>962024.68890554272</v>
      </c>
      <c r="W298" s="393">
        <f t="shared" si="670"/>
        <v>2.8897619893804127</v>
      </c>
      <c r="X298" s="393">
        <f t="shared" si="671"/>
        <v>1.9866529235215602</v>
      </c>
      <c r="Y298" s="393">
        <f t="shared" si="672"/>
        <v>0.428541648905652</v>
      </c>
      <c r="Z298" s="384"/>
      <c r="AA298" s="384">
        <f t="shared" si="709"/>
        <v>1.1769658015442317</v>
      </c>
      <c r="AD298" s="393">
        <f t="shared" si="710"/>
        <v>10.036233940111545</v>
      </c>
      <c r="AE298" s="393">
        <f t="shared" si="711"/>
        <v>3.2479618542705793</v>
      </c>
      <c r="AF298" s="393">
        <f t="shared" si="712"/>
        <v>0.74328304252628019</v>
      </c>
      <c r="AG298" s="384"/>
      <c r="AH298" s="393">
        <f t="shared" si="713"/>
        <v>2.2786832532481758</v>
      </c>
      <c r="AJ298" s="394">
        <f t="shared" si="673"/>
        <v>0.79670491224582018</v>
      </c>
      <c r="AK298" s="394">
        <f t="shared" si="674"/>
        <v>1.0188477350762031</v>
      </c>
      <c r="AL298" s="394">
        <f t="shared" si="675"/>
        <v>0.98020956056046948</v>
      </c>
      <c r="AM298" s="395"/>
      <c r="AN298" s="394">
        <f t="shared" si="676"/>
        <v>0.89040420460063419</v>
      </c>
      <c r="AP298" s="389">
        <f t="shared" si="714"/>
        <v>3.4730313351043107</v>
      </c>
      <c r="AQ298" s="389">
        <f t="shared" si="715"/>
        <v>1.6348914376614967</v>
      </c>
      <c r="AR298" s="389">
        <f t="shared" si="716"/>
        <v>1.7344476188589126</v>
      </c>
      <c r="AS298" s="389"/>
      <c r="AT298" s="389">
        <f t="shared" si="677"/>
        <v>1.8556786692729286</v>
      </c>
      <c r="AV298" s="389">
        <f t="shared" ref="AV298:AX298" si="775">AV55</f>
        <v>8.8347046941895102E-2</v>
      </c>
      <c r="AW298" s="389">
        <f t="shared" si="775"/>
        <v>0.27236895975838576</v>
      </c>
      <c r="AX298" s="389">
        <f t="shared" si="775"/>
        <v>0.68260353271918672</v>
      </c>
      <c r="AY298" s="389"/>
      <c r="AZ298" s="389">
        <f t="shared" si="679"/>
        <v>1</v>
      </c>
      <c r="BC298" s="379">
        <f t="shared" si="680"/>
        <v>0.79670491224582018</v>
      </c>
      <c r="BD298" s="379">
        <f t="shared" si="681"/>
        <v>1.0188477350762031</v>
      </c>
      <c r="BE298" s="379">
        <f t="shared" si="682"/>
        <v>0.98020956056046948</v>
      </c>
      <c r="BF298" s="379" t="e">
        <f t="shared" si="683"/>
        <v>#DIV/0!</v>
      </c>
      <c r="BG298" s="379"/>
      <c r="BH298" s="379"/>
      <c r="BI298" s="379"/>
      <c r="BJ298" s="379"/>
      <c r="BK298" s="379"/>
      <c r="BL298" s="379"/>
      <c r="BM298" s="379"/>
      <c r="BN298" s="379"/>
      <c r="BO298" s="379"/>
      <c r="BP298" s="379"/>
      <c r="BQ298" s="379">
        <f t="shared" si="718"/>
        <v>1.1561539374126741</v>
      </c>
      <c r="BR298" s="387">
        <f t="shared" si="719"/>
        <v>0.79670491224582018</v>
      </c>
      <c r="BS298" s="396">
        <f>Mining!BZ294</f>
        <v>0.93207648786894715</v>
      </c>
      <c r="BT298" s="387">
        <f t="shared" si="684"/>
        <v>0.98020956056046948</v>
      </c>
      <c r="BU298" s="387">
        <v>1</v>
      </c>
      <c r="BV298" s="387"/>
      <c r="BW298" s="387">
        <v>1</v>
      </c>
      <c r="BX298" s="396">
        <f>Mining!BW294</f>
        <v>1.0930945564410124</v>
      </c>
      <c r="BY298" s="387">
        <v>1</v>
      </c>
      <c r="BZ298" s="387">
        <v>1</v>
      </c>
      <c r="CB298" s="664">
        <f t="shared" si="720"/>
        <v>8.8347046941895102E-2</v>
      </c>
      <c r="CC298" s="664">
        <f t="shared" si="721"/>
        <v>0.27236895975838576</v>
      </c>
      <c r="CD298" s="664">
        <f t="shared" si="722"/>
        <v>0.68260353271918672</v>
      </c>
      <c r="CE298" s="664"/>
      <c r="CG298" s="664">
        <v>1</v>
      </c>
      <c r="CH298" s="664">
        <v>1</v>
      </c>
      <c r="CI298" s="664">
        <v>1</v>
      </c>
      <c r="CJ298" s="664">
        <v>1</v>
      </c>
      <c r="CL298" s="388">
        <f t="shared" si="723"/>
        <v>1.1561539374126741</v>
      </c>
      <c r="CM298" s="388">
        <f t="shared" si="685"/>
        <v>0.80618346339386227</v>
      </c>
      <c r="CN298" s="388">
        <f t="shared" si="686"/>
        <v>0.91722161702517313</v>
      </c>
      <c r="CO298" s="388">
        <f t="shared" si="687"/>
        <v>0.9605028601355885</v>
      </c>
      <c r="CP298" s="388">
        <f t="shared" si="688"/>
        <v>1.0347420860718499</v>
      </c>
      <c r="CQ298" s="388">
        <v>1</v>
      </c>
      <c r="CR298" s="388">
        <f t="shared" si="689"/>
        <v>0.88435946448665748</v>
      </c>
      <c r="CS298" s="388">
        <f t="shared" si="690"/>
        <v>0.93207218547980009</v>
      </c>
      <c r="CT298" s="388">
        <f t="shared" si="691"/>
        <v>0.93207218547980031</v>
      </c>
      <c r="CU298" s="388"/>
      <c r="CV298" s="388">
        <f t="shared" si="724"/>
        <v>0.91160155543970578</v>
      </c>
      <c r="CW298" s="379">
        <f t="shared" si="770"/>
        <v>0.99999999999999978</v>
      </c>
      <c r="CY298" s="334"/>
      <c r="DA298" s="379">
        <f t="shared" si="692"/>
        <v>0.38911578858665813</v>
      </c>
      <c r="DB298" s="379">
        <f t="shared" si="693"/>
        <v>0.38822595914617331</v>
      </c>
      <c r="DC298" s="379">
        <f t="shared" si="694"/>
        <v>0.22265825226716848</v>
      </c>
      <c r="DD298" s="379">
        <f t="shared" si="695"/>
        <v>0</v>
      </c>
      <c r="DF298" s="379">
        <f t="shared" si="771"/>
        <v>0.38954408728886286</v>
      </c>
      <c r="DG298" s="379">
        <f t="shared" si="771"/>
        <v>0.39186780864372922</v>
      </c>
      <c r="DH298" s="379">
        <f t="shared" si="771"/>
        <v>0.2185511856187202</v>
      </c>
      <c r="DI298" s="379"/>
      <c r="DJ298" s="379">
        <f t="shared" si="697"/>
        <v>0.9999630815513123</v>
      </c>
      <c r="DK298" s="379"/>
      <c r="DL298" s="379">
        <f t="shared" si="772"/>
        <v>0.38955846918321824</v>
      </c>
      <c r="DM298" s="379">
        <f t="shared" si="772"/>
        <v>0.39188227632943951</v>
      </c>
      <c r="DN298" s="379">
        <f t="shared" si="772"/>
        <v>0.2185592544873422</v>
      </c>
      <c r="DO298" s="379">
        <f t="shared" si="772"/>
        <v>0</v>
      </c>
      <c r="DR298" s="379">
        <f t="shared" si="750"/>
        <v>-9.0857051037681547E-2</v>
      </c>
      <c r="DS298" s="379">
        <f t="shared" si="751"/>
        <v>-2.2996737517046943E-2</v>
      </c>
      <c r="DT298" s="379">
        <f t="shared" si="726"/>
        <v>1.9751539787955574E-2</v>
      </c>
      <c r="DU298" s="379">
        <f t="shared" si="727"/>
        <v>0</v>
      </c>
      <c r="DW298" s="379">
        <f t="shared" si="752"/>
        <v>-6.911908571138424E-2</v>
      </c>
      <c r="DX298" s="379">
        <f t="shared" si="699"/>
        <v>1.895751252284977E-2</v>
      </c>
      <c r="DY298" s="379">
        <f t="shared" si="700"/>
        <v>-2.0536233787051529E-2</v>
      </c>
      <c r="DZ298" s="379">
        <f t="shared" si="701"/>
        <v>0</v>
      </c>
      <c r="EA298" s="379"/>
      <c r="EC298" s="379">
        <f t="shared" si="753"/>
        <v>0.11071512106228974</v>
      </c>
      <c r="ED298" s="379">
        <f t="shared" si="728"/>
        <v>-7.7667773946865734E-2</v>
      </c>
      <c r="EE298" s="379">
        <f t="shared" si="729"/>
        <v>-8.9245808204045183E-3</v>
      </c>
      <c r="EF298" s="379"/>
      <c r="EH298" s="379">
        <f t="shared" si="730"/>
        <v>0</v>
      </c>
      <c r="EI298" s="379">
        <f t="shared" si="731"/>
        <v>1.6000691737250137E-2</v>
      </c>
      <c r="EJ298" s="379">
        <f t="shared" si="732"/>
        <v>0</v>
      </c>
      <c r="EK298" s="379">
        <f t="shared" si="733"/>
        <v>0</v>
      </c>
      <c r="EM298" s="379">
        <f t="shared" si="754"/>
        <v>0</v>
      </c>
      <c r="EN298" s="379">
        <f t="shared" si="734"/>
        <v>1.6000691737250137E-2</v>
      </c>
      <c r="EO298" s="379">
        <f t="shared" si="735"/>
        <v>0</v>
      </c>
      <c r="EP298" s="379">
        <v>1</v>
      </c>
      <c r="ER298" s="379">
        <f t="shared" si="736"/>
        <v>0</v>
      </c>
      <c r="ES298" s="379">
        <f t="shared" si="737"/>
        <v>0</v>
      </c>
      <c r="ET298" s="379">
        <f t="shared" si="738"/>
        <v>0</v>
      </c>
      <c r="EU298" s="379">
        <f t="shared" si="739"/>
        <v>0</v>
      </c>
      <c r="EX298" s="379">
        <f t="shared" si="740"/>
        <v>0.96070367738833717</v>
      </c>
      <c r="EY298" s="379">
        <f t="shared" si="741"/>
        <v>0.69527785834226685</v>
      </c>
      <c r="EZ298" s="379">
        <f t="shared" si="702"/>
        <v>0.88435946448665748</v>
      </c>
      <c r="FA298" s="379"/>
      <c r="FB298" s="379">
        <f t="shared" si="742"/>
        <v>0.97630016279214482</v>
      </c>
      <c r="FC298" s="379">
        <f t="shared" si="743"/>
        <v>1.0495003080794147</v>
      </c>
      <c r="FD298" s="379">
        <f t="shared" si="703"/>
        <v>0.91722161702517313</v>
      </c>
      <c r="FE298" s="379"/>
      <c r="FF298" s="379">
        <f t="shared" si="664"/>
        <v>1.0108007507842101</v>
      </c>
      <c r="FG298" s="379">
        <f t="shared" si="744"/>
        <v>0.96276246933829812</v>
      </c>
      <c r="FH298" s="379">
        <f t="shared" si="704"/>
        <v>0.9605028601355885</v>
      </c>
      <c r="FI298" s="379"/>
      <c r="FJ298" s="379">
        <f t="shared" si="745"/>
        <v>1.0062900875346352</v>
      </c>
      <c r="FK298" s="379">
        <f t="shared" si="746"/>
        <v>1.0255946567061751</v>
      </c>
      <c r="FL298" s="379">
        <f t="shared" si="705"/>
        <v>1.0347420860718499</v>
      </c>
      <c r="FN298" s="379">
        <f t="shared" si="747"/>
        <v>0.97630016279214482</v>
      </c>
      <c r="FO298" s="379">
        <f t="shared" si="748"/>
        <v>1.0495003080794147</v>
      </c>
      <c r="FP298" s="379">
        <f t="shared" si="706"/>
        <v>1.1280550248663908</v>
      </c>
      <c r="FR298" s="336"/>
    </row>
    <row r="299" spans="1:174" x14ac:dyDescent="0.2">
      <c r="A299" s="373" t="s">
        <v>218</v>
      </c>
      <c r="B299" s="330">
        <f t="shared" si="663"/>
        <v>1990</v>
      </c>
      <c r="D299" s="384">
        <f>NonManufacturing_Data!Q32</f>
        <v>799</v>
      </c>
      <c r="E299" s="384">
        <f>NonManufacturing_Data!R32</f>
        <v>863.0870406103536</v>
      </c>
      <c r="F299" s="384">
        <f>NonManufacturing_Data!S32</f>
        <v>487.307750364095</v>
      </c>
      <c r="G299" s="384"/>
      <c r="H299" s="384">
        <f t="shared" si="762"/>
        <v>2149.3947909744484</v>
      </c>
      <c r="I299" s="389"/>
      <c r="J299" s="390">
        <f t="shared" ref="J299:L318" si="776">J56</f>
        <v>308289.12336000003</v>
      </c>
      <c r="K299" s="390">
        <f t="shared" si="776"/>
        <v>447895.95319999999</v>
      </c>
      <c r="L299" s="390">
        <f t="shared" si="776"/>
        <v>1115317.3278000001</v>
      </c>
      <c r="M299" s="390"/>
      <c r="N299" s="390">
        <f t="shared" si="707"/>
        <v>1871502.40436</v>
      </c>
      <c r="P299" s="384">
        <f t="shared" ref="P299:R318" si="777">P56</f>
        <v>91733.019490000006</v>
      </c>
      <c r="Q299" s="384">
        <f t="shared" si="777"/>
        <v>262764.05106530141</v>
      </c>
      <c r="R299" s="384">
        <f t="shared" si="777"/>
        <v>646100.07993000001</v>
      </c>
      <c r="S299" s="399"/>
      <c r="T299" s="384">
        <f t="shared" si="708"/>
        <v>1000597.1504853014</v>
      </c>
      <c r="U299" s="384">
        <f t="shared" si="669"/>
        <v>965413.77476681885</v>
      </c>
      <c r="W299" s="393">
        <f t="shared" si="670"/>
        <v>2.5917229621720375</v>
      </c>
      <c r="X299" s="393">
        <f t="shared" si="671"/>
        <v>1.9269811089919746</v>
      </c>
      <c r="Y299" s="393">
        <f t="shared" si="672"/>
        <v>0.43692296193884617</v>
      </c>
      <c r="Z299" s="384"/>
      <c r="AA299" s="384">
        <f t="shared" si="709"/>
        <v>1.1484862567993759</v>
      </c>
      <c r="AD299" s="393">
        <f t="shared" si="710"/>
        <v>8.7100588691196474</v>
      </c>
      <c r="AE299" s="393">
        <f t="shared" si="711"/>
        <v>3.2846465759346262</v>
      </c>
      <c r="AF299" s="393">
        <f t="shared" si="712"/>
        <v>0.75422951567641194</v>
      </c>
      <c r="AG299" s="384"/>
      <c r="AH299" s="393">
        <f t="shared" si="713"/>
        <v>2.2263974755214182</v>
      </c>
      <c r="AJ299" s="394">
        <f t="shared" si="673"/>
        <v>0.71453580700792163</v>
      </c>
      <c r="AK299" s="394">
        <f t="shared" si="674"/>
        <v>0.98824526175963257</v>
      </c>
      <c r="AL299" s="394">
        <f t="shared" si="675"/>
        <v>0.99938026003895986</v>
      </c>
      <c r="AM299" s="395"/>
      <c r="AN299" s="394">
        <f t="shared" si="676"/>
        <v>0.86885871334450737</v>
      </c>
      <c r="AP299" s="389">
        <f t="shared" si="714"/>
        <v>3.3607214182414133</v>
      </c>
      <c r="AQ299" s="389">
        <f t="shared" si="715"/>
        <v>1.7045556703214706</v>
      </c>
      <c r="AR299" s="389">
        <f t="shared" si="716"/>
        <v>1.726229979604454</v>
      </c>
      <c r="AS299" s="389"/>
      <c r="AT299" s="389">
        <f t="shared" si="677"/>
        <v>1.8703855027493326</v>
      </c>
      <c r="AV299" s="389">
        <f t="shared" ref="AV299:AX299" si="778">AV56</f>
        <v>9.5019381210048229E-2</v>
      </c>
      <c r="AW299" s="389">
        <f t="shared" si="778"/>
        <v>0.27217764852046794</v>
      </c>
      <c r="AX299" s="389">
        <f t="shared" si="778"/>
        <v>0.66924680050898977</v>
      </c>
      <c r="AY299" s="389"/>
      <c r="AZ299" s="389">
        <f t="shared" si="679"/>
        <v>1</v>
      </c>
      <c r="BC299" s="379">
        <f t="shared" si="680"/>
        <v>0.71453580700792163</v>
      </c>
      <c r="BD299" s="379">
        <f t="shared" si="681"/>
        <v>0.98824526175963257</v>
      </c>
      <c r="BE299" s="379">
        <f t="shared" si="682"/>
        <v>0.99938026003895986</v>
      </c>
      <c r="BF299" s="379" t="e">
        <f t="shared" si="683"/>
        <v>#DIV/0!</v>
      </c>
      <c r="BG299" s="379"/>
      <c r="BH299" s="379"/>
      <c r="BI299" s="379"/>
      <c r="BJ299" s="379"/>
      <c r="BK299" s="379"/>
      <c r="BL299" s="379"/>
      <c r="BM299" s="379"/>
      <c r="BN299" s="379"/>
      <c r="BO299" s="379"/>
      <c r="BP299" s="379"/>
      <c r="BQ299" s="379">
        <f t="shared" si="718"/>
        <v>1.1525807600253062</v>
      </c>
      <c r="BR299" s="387">
        <f t="shared" si="719"/>
        <v>0.71453580700792163</v>
      </c>
      <c r="BS299" s="396">
        <f>Mining!BZ295</f>
        <v>0.90764717014766105</v>
      </c>
      <c r="BT299" s="387">
        <f t="shared" si="684"/>
        <v>0.99938026003895986</v>
      </c>
      <c r="BU299" s="387">
        <v>1</v>
      </c>
      <c r="BV299" s="387"/>
      <c r="BW299" s="387">
        <v>1</v>
      </c>
      <c r="BX299" s="396">
        <f>Mining!BW295</f>
        <v>1.0887989234835151</v>
      </c>
      <c r="BY299" s="387">
        <v>1</v>
      </c>
      <c r="BZ299" s="387">
        <v>1</v>
      </c>
      <c r="CB299" s="664">
        <f t="shared" si="720"/>
        <v>9.5019381210048229E-2</v>
      </c>
      <c r="CC299" s="664">
        <f t="shared" si="721"/>
        <v>0.27217764852046794</v>
      </c>
      <c r="CD299" s="664">
        <f t="shared" si="722"/>
        <v>0.66924680050898977</v>
      </c>
      <c r="CE299" s="664"/>
      <c r="CG299" s="664">
        <v>1</v>
      </c>
      <c r="CH299" s="664">
        <v>1</v>
      </c>
      <c r="CI299" s="664">
        <v>1</v>
      </c>
      <c r="CJ299" s="664">
        <v>1</v>
      </c>
      <c r="CL299" s="388">
        <f t="shared" si="723"/>
        <v>1.1525807600253062</v>
      </c>
      <c r="CM299" s="388">
        <f t="shared" si="685"/>
        <v>0.78768509188307279</v>
      </c>
      <c r="CN299" s="388">
        <f t="shared" si="686"/>
        <v>0.91989132049197275</v>
      </c>
      <c r="CO299" s="388">
        <f t="shared" si="687"/>
        <v>0.98282902311930298</v>
      </c>
      <c r="CP299" s="388">
        <f t="shared" si="688"/>
        <v>1.0331344103268001</v>
      </c>
      <c r="CQ299" s="388">
        <v>1</v>
      </c>
      <c r="CR299" s="388">
        <f t="shared" si="689"/>
        <v>0.84329845608172527</v>
      </c>
      <c r="CS299" s="388">
        <f t="shared" si="690"/>
        <v>0.90787068186319508</v>
      </c>
      <c r="CT299" s="388">
        <f t="shared" si="691"/>
        <v>0.90787068186319519</v>
      </c>
      <c r="CU299" s="388"/>
      <c r="CV299" s="388">
        <f t="shared" si="724"/>
        <v>0.93405257201933856</v>
      </c>
      <c r="CW299" s="379">
        <f t="shared" si="770"/>
        <v>0.99999999999999989</v>
      </c>
      <c r="CY299" s="334"/>
      <c r="DA299" s="379">
        <f t="shared" si="692"/>
        <v>0.37173254692674018</v>
      </c>
      <c r="DB299" s="379">
        <f t="shared" si="693"/>
        <v>0.4015488658642673</v>
      </c>
      <c r="DC299" s="379">
        <f t="shared" si="694"/>
        <v>0.22671858720899266</v>
      </c>
      <c r="DD299" s="379">
        <f t="shared" si="695"/>
        <v>0</v>
      </c>
      <c r="DF299" s="379">
        <f t="shared" si="771"/>
        <v>0.38035796552108087</v>
      </c>
      <c r="DG299" s="379">
        <f t="shared" si="771"/>
        <v>0.39484995176124005</v>
      </c>
      <c r="DH299" s="379">
        <f t="shared" si="771"/>
        <v>0.22468230509319098</v>
      </c>
      <c r="DI299" s="379"/>
      <c r="DJ299" s="379">
        <f t="shared" si="697"/>
        <v>0.99989022237551195</v>
      </c>
      <c r="DK299" s="379"/>
      <c r="DL299" s="379">
        <f t="shared" si="772"/>
        <v>0.38039972489923624</v>
      </c>
      <c r="DM299" s="379">
        <f t="shared" si="772"/>
        <v>0.39489330220988289</v>
      </c>
      <c r="DN299" s="379">
        <f t="shared" si="772"/>
        <v>0.22470697289088085</v>
      </c>
      <c r="DO299" s="379">
        <f t="shared" si="772"/>
        <v>0</v>
      </c>
      <c r="DR299" s="379">
        <f t="shared" si="750"/>
        <v>-0.10885125121739303</v>
      </c>
      <c r="DS299" s="379">
        <f t="shared" si="751"/>
        <v>-2.6559155894740064E-2</v>
      </c>
      <c r="DT299" s="379">
        <f t="shared" si="726"/>
        <v>1.9368960791626592E-2</v>
      </c>
      <c r="DU299" s="379">
        <f t="shared" si="727"/>
        <v>0</v>
      </c>
      <c r="DW299" s="379">
        <f t="shared" si="752"/>
        <v>-3.2872137471604258E-2</v>
      </c>
      <c r="DX299" s="379">
        <f t="shared" si="699"/>
        <v>4.1728069694440081E-2</v>
      </c>
      <c r="DY299" s="379">
        <f t="shared" si="700"/>
        <v>-4.7491593574085812E-3</v>
      </c>
      <c r="DZ299" s="379">
        <f t="shared" si="701"/>
        <v>0</v>
      </c>
      <c r="EA299" s="379"/>
      <c r="EC299" s="379">
        <f t="shared" si="753"/>
        <v>7.2808109862982556E-2</v>
      </c>
      <c r="ED299" s="379">
        <f t="shared" si="728"/>
        <v>-7.026441552670787E-4</v>
      </c>
      <c r="EE299" s="379">
        <f t="shared" si="729"/>
        <v>-1.9761310168469406E-2</v>
      </c>
      <c r="EF299" s="379"/>
      <c r="EH299" s="379">
        <f t="shared" si="730"/>
        <v>0</v>
      </c>
      <c r="EI299" s="379">
        <f t="shared" si="731"/>
        <v>-3.9375327412050267E-3</v>
      </c>
      <c r="EJ299" s="379">
        <f t="shared" si="732"/>
        <v>0</v>
      </c>
      <c r="EK299" s="379">
        <f t="shared" si="733"/>
        <v>0</v>
      </c>
      <c r="EM299" s="379">
        <f t="shared" si="754"/>
        <v>0</v>
      </c>
      <c r="EN299" s="379">
        <f t="shared" si="734"/>
        <v>-3.9375327412050267E-3</v>
      </c>
      <c r="EO299" s="379">
        <f t="shared" si="735"/>
        <v>0</v>
      </c>
      <c r="EP299" s="379">
        <v>1</v>
      </c>
      <c r="ER299" s="379">
        <f t="shared" si="736"/>
        <v>0</v>
      </c>
      <c r="ES299" s="379">
        <f t="shared" si="737"/>
        <v>0</v>
      </c>
      <c r="ET299" s="379">
        <f t="shared" si="738"/>
        <v>0</v>
      </c>
      <c r="EU299" s="379">
        <f t="shared" si="739"/>
        <v>0</v>
      </c>
      <c r="EX299" s="379">
        <f t="shared" si="740"/>
        <v>0.95356977557902112</v>
      </c>
      <c r="EY299" s="379">
        <f t="shared" si="741"/>
        <v>0.66299595134449785</v>
      </c>
      <c r="EZ299" s="379">
        <f t="shared" si="702"/>
        <v>0.84329845608172527</v>
      </c>
      <c r="FA299" s="379"/>
      <c r="FB299" s="379">
        <f t="shared" si="742"/>
        <v>1.0029106416783529</v>
      </c>
      <c r="FC299" s="379">
        <f t="shared" si="743"/>
        <v>1.0525550274175548</v>
      </c>
      <c r="FD299" s="379">
        <f t="shared" si="703"/>
        <v>0.91989132049197275</v>
      </c>
      <c r="FE299" s="379"/>
      <c r="FF299" s="379">
        <f t="shared" si="664"/>
        <v>1.023244244145783</v>
      </c>
      <c r="FG299" s="379">
        <f t="shared" si="744"/>
        <v>0.98514115522999446</v>
      </c>
      <c r="FH299" s="379">
        <f t="shared" si="704"/>
        <v>0.98282902311930298</v>
      </c>
      <c r="FI299" s="379"/>
      <c r="FJ299" s="379">
        <f t="shared" si="745"/>
        <v>0.99844630293220893</v>
      </c>
      <c r="FK299" s="379">
        <f t="shared" si="746"/>
        <v>1.0240011932953086</v>
      </c>
      <c r="FL299" s="379">
        <f t="shared" si="705"/>
        <v>1.0331344103268001</v>
      </c>
      <c r="FN299" s="379">
        <f t="shared" si="747"/>
        <v>1.0029106416783529</v>
      </c>
      <c r="FO299" s="379">
        <f t="shared" si="748"/>
        <v>1.0525550274175548</v>
      </c>
      <c r="FP299" s="379">
        <f t="shared" si="706"/>
        <v>1.1313383888372421</v>
      </c>
      <c r="FR299" s="336"/>
    </row>
    <row r="300" spans="1:174" x14ac:dyDescent="0.2">
      <c r="A300" s="373" t="s">
        <v>218</v>
      </c>
      <c r="B300" s="330">
        <f t="shared" si="663"/>
        <v>1991</v>
      </c>
      <c r="D300" s="384">
        <f>NonManufacturing_Data!Q33</f>
        <v>705</v>
      </c>
      <c r="E300" s="384">
        <f>NonManufacturing_Data!R33</f>
        <v>865.44570511292056</v>
      </c>
      <c r="F300" s="384">
        <f>NonManufacturing_Data!S33</f>
        <v>454.12993994439478</v>
      </c>
      <c r="G300" s="384"/>
      <c r="H300" s="384">
        <f t="shared" si="762"/>
        <v>2024.5756450573153</v>
      </c>
      <c r="I300" s="389"/>
      <c r="J300" s="390">
        <f t="shared" si="776"/>
        <v>312606.07992000005</v>
      </c>
      <c r="K300" s="390">
        <f t="shared" si="776"/>
        <v>455775.08176000003</v>
      </c>
      <c r="L300" s="390">
        <f t="shared" si="776"/>
        <v>1019819.4031999999</v>
      </c>
      <c r="M300" s="390"/>
      <c r="N300" s="390">
        <f t="shared" si="707"/>
        <v>1788200.56488</v>
      </c>
      <c r="P300" s="384">
        <f t="shared" si="777"/>
        <v>92252.816600000006</v>
      </c>
      <c r="Q300" s="384">
        <f t="shared" si="777"/>
        <v>270750.07781238056</v>
      </c>
      <c r="R300" s="384">
        <f t="shared" si="777"/>
        <v>597913.88760000002</v>
      </c>
      <c r="S300" s="399"/>
      <c r="T300" s="384">
        <f t="shared" si="708"/>
        <v>960916.78201238066</v>
      </c>
      <c r="U300" s="384">
        <f t="shared" si="669"/>
        <v>930794.04460512253</v>
      </c>
      <c r="W300" s="393">
        <f t="shared" si="670"/>
        <v>2.2552344477126569</v>
      </c>
      <c r="X300" s="393">
        <f t="shared" si="671"/>
        <v>1.8988438371201763</v>
      </c>
      <c r="Y300" s="393">
        <f t="shared" si="672"/>
        <v>0.44530427497204023</v>
      </c>
      <c r="Z300" s="384"/>
      <c r="AA300" s="384">
        <f t="shared" si="709"/>
        <v>1.1321860001722892</v>
      </c>
      <c r="AD300" s="393">
        <f t="shared" si="710"/>
        <v>7.6420430939991482</v>
      </c>
      <c r="AE300" s="393">
        <f t="shared" si="711"/>
        <v>3.1964744464917247</v>
      </c>
      <c r="AF300" s="393">
        <f t="shared" si="712"/>
        <v>0.75952398725383741</v>
      </c>
      <c r="AG300" s="384"/>
      <c r="AH300" s="393">
        <f t="shared" si="713"/>
        <v>2.1751059289557615</v>
      </c>
      <c r="AJ300" s="394">
        <f t="shared" si="673"/>
        <v>0.62176621097570095</v>
      </c>
      <c r="AK300" s="394">
        <f t="shared" si="674"/>
        <v>0.97381516409215041</v>
      </c>
      <c r="AL300" s="394">
        <f t="shared" si="675"/>
        <v>1.01855095951745</v>
      </c>
      <c r="AM300" s="395"/>
      <c r="AN300" s="394">
        <f t="shared" si="676"/>
        <v>0.85652715960030801</v>
      </c>
      <c r="AP300" s="389">
        <f t="shared" si="714"/>
        <v>3.38858033219118</v>
      </c>
      <c r="AQ300" s="389">
        <f t="shared" si="715"/>
        <v>1.6833793195650888</v>
      </c>
      <c r="AR300" s="389">
        <f t="shared" si="716"/>
        <v>1.7056292291411896</v>
      </c>
      <c r="AS300" s="389"/>
      <c r="AT300" s="389">
        <f t="shared" si="677"/>
        <v>1.8609317667811951</v>
      </c>
      <c r="AV300" s="389">
        <f t="shared" ref="AV300:AX300" si="779">AV57</f>
        <v>9.911195407265104E-2</v>
      </c>
      <c r="AW300" s="389">
        <f t="shared" si="779"/>
        <v>0.29088075861856511</v>
      </c>
      <c r="AX300" s="389">
        <f t="shared" si="779"/>
        <v>0.64236969613794348</v>
      </c>
      <c r="AY300" s="389"/>
      <c r="AZ300" s="389">
        <f t="shared" si="679"/>
        <v>1</v>
      </c>
      <c r="BC300" s="379">
        <f t="shared" si="680"/>
        <v>0.62176621097570095</v>
      </c>
      <c r="BD300" s="379">
        <f t="shared" si="681"/>
        <v>0.97381516409215041</v>
      </c>
      <c r="BE300" s="379">
        <f t="shared" si="682"/>
        <v>1.01855095951745</v>
      </c>
      <c r="BF300" s="379" t="e">
        <f t="shared" si="683"/>
        <v>#DIV/0!</v>
      </c>
      <c r="BG300" s="379"/>
      <c r="BH300" s="379"/>
      <c r="BI300" s="379"/>
      <c r="BJ300" s="379"/>
      <c r="BK300" s="379"/>
      <c r="BL300" s="379"/>
      <c r="BM300" s="379"/>
      <c r="BN300" s="379"/>
      <c r="BO300" s="379"/>
      <c r="BP300" s="379"/>
      <c r="BQ300" s="379">
        <f t="shared" si="718"/>
        <v>1.1068732250493958</v>
      </c>
      <c r="BR300" s="387">
        <f t="shared" si="719"/>
        <v>0.62176621097570095</v>
      </c>
      <c r="BS300" s="396">
        <f>Mining!BZ296</f>
        <v>0.88801086259782025</v>
      </c>
      <c r="BT300" s="387">
        <f t="shared" si="684"/>
        <v>1.01855095951745</v>
      </c>
      <c r="BU300" s="387">
        <v>1</v>
      </c>
      <c r="BV300" s="387"/>
      <c r="BW300" s="387">
        <v>1</v>
      </c>
      <c r="BX300" s="396">
        <f>Mining!BW296</f>
        <v>1.0966252836629888</v>
      </c>
      <c r="BY300" s="387">
        <v>1</v>
      </c>
      <c r="BZ300" s="387">
        <v>1</v>
      </c>
      <c r="CB300" s="664">
        <f t="shared" si="720"/>
        <v>9.911195407265104E-2</v>
      </c>
      <c r="CC300" s="664">
        <f t="shared" si="721"/>
        <v>0.29088075861856511</v>
      </c>
      <c r="CD300" s="664">
        <f t="shared" si="722"/>
        <v>0.64236969613794348</v>
      </c>
      <c r="CE300" s="664"/>
      <c r="CG300" s="664">
        <v>1</v>
      </c>
      <c r="CH300" s="664">
        <v>1</v>
      </c>
      <c r="CI300" s="664">
        <v>1</v>
      </c>
      <c r="CJ300" s="664">
        <v>1</v>
      </c>
      <c r="CL300" s="388">
        <f t="shared" si="723"/>
        <v>1.1068732250493958</v>
      </c>
      <c r="CM300" s="388">
        <f t="shared" si="685"/>
        <v>0.76953847295559119</v>
      </c>
      <c r="CN300" s="388">
        <f t="shared" si="686"/>
        <v>0.9153782002536901</v>
      </c>
      <c r="CO300" s="388">
        <f t="shared" si="687"/>
        <v>1.0162897645170881</v>
      </c>
      <c r="CP300" s="388">
        <f t="shared" si="688"/>
        <v>1.0362060177002024</v>
      </c>
      <c r="CQ300" s="388">
        <v>1</v>
      </c>
      <c r="CR300" s="388">
        <f t="shared" si="689"/>
        <v>0.79829996453426444</v>
      </c>
      <c r="CS300" s="388">
        <f t="shared" si="690"/>
        <v>0.85178153135994239</v>
      </c>
      <c r="CT300" s="388">
        <f t="shared" si="691"/>
        <v>0.8517815313599425</v>
      </c>
      <c r="CU300" s="388"/>
      <c r="CV300" s="388">
        <f t="shared" si="724"/>
        <v>0.96397157352317675</v>
      </c>
      <c r="CW300" s="379">
        <f t="shared" si="770"/>
        <v>0.99999999999999989</v>
      </c>
      <c r="CY300" s="334"/>
      <c r="DA300" s="379">
        <f t="shared" si="692"/>
        <v>0.34822112066849525</v>
      </c>
      <c r="DB300" s="379">
        <f t="shared" si="693"/>
        <v>0.42747017491086137</v>
      </c>
      <c r="DC300" s="379">
        <f t="shared" si="694"/>
        <v>0.22430870442064338</v>
      </c>
      <c r="DD300" s="379">
        <f t="shared" si="695"/>
        <v>0</v>
      </c>
      <c r="DF300" s="379">
        <f t="shared" si="771"/>
        <v>0.35984882915746036</v>
      </c>
      <c r="DG300" s="379">
        <f t="shared" si="771"/>
        <v>0.4143744029591121</v>
      </c>
      <c r="DH300" s="379">
        <f t="shared" si="771"/>
        <v>0.22551149975870061</v>
      </c>
      <c r="DI300" s="379"/>
      <c r="DJ300" s="379">
        <f t="shared" si="697"/>
        <v>0.99973473187527317</v>
      </c>
      <c r="DK300" s="379"/>
      <c r="DL300" s="379">
        <f t="shared" si="772"/>
        <v>0.35994431090982149</v>
      </c>
      <c r="DM300" s="379">
        <f t="shared" si="772"/>
        <v>0.41448435244601406</v>
      </c>
      <c r="DN300" s="379">
        <f t="shared" si="772"/>
        <v>0.22557133664416432</v>
      </c>
      <c r="DO300" s="379">
        <f t="shared" si="772"/>
        <v>0</v>
      </c>
      <c r="DR300" s="379">
        <f t="shared" si="750"/>
        <v>-0.13906895540580322</v>
      </c>
      <c r="DS300" s="379">
        <f t="shared" si="751"/>
        <v>-2.1871748379772189E-2</v>
      </c>
      <c r="DT300" s="379">
        <f t="shared" si="726"/>
        <v>1.9000921402775837E-2</v>
      </c>
      <c r="DU300" s="379">
        <f t="shared" si="727"/>
        <v>0</v>
      </c>
      <c r="DW300" s="379">
        <f t="shared" si="752"/>
        <v>8.2553938758967299E-3</v>
      </c>
      <c r="DX300" s="379">
        <f t="shared" si="699"/>
        <v>-1.2501200055820625E-2</v>
      </c>
      <c r="DY300" s="379">
        <f t="shared" si="700"/>
        <v>-1.2005736048592409E-2</v>
      </c>
      <c r="DZ300" s="379">
        <f t="shared" si="701"/>
        <v>0</v>
      </c>
      <c r="EA300" s="379"/>
      <c r="EC300" s="379">
        <f t="shared" si="753"/>
        <v>4.2169176894829963E-2</v>
      </c>
      <c r="ED300" s="379">
        <f t="shared" si="728"/>
        <v>6.6458446331050317E-2</v>
      </c>
      <c r="EE300" s="379">
        <f t="shared" si="729"/>
        <v>-4.0988913044038948E-2</v>
      </c>
      <c r="EF300" s="379"/>
      <c r="EH300" s="379">
        <f t="shared" si="730"/>
        <v>0</v>
      </c>
      <c r="EI300" s="379">
        <f t="shared" si="731"/>
        <v>7.1623564991350136E-3</v>
      </c>
      <c r="EJ300" s="379">
        <f t="shared" si="732"/>
        <v>0</v>
      </c>
      <c r="EK300" s="379">
        <f t="shared" si="733"/>
        <v>0</v>
      </c>
      <c r="EM300" s="379">
        <f t="shared" si="754"/>
        <v>0</v>
      </c>
      <c r="EN300" s="379">
        <f t="shared" si="734"/>
        <v>7.1623564991350136E-3</v>
      </c>
      <c r="EO300" s="379">
        <f t="shared" si="735"/>
        <v>0</v>
      </c>
      <c r="EP300" s="379">
        <v>1</v>
      </c>
      <c r="ER300" s="379">
        <f t="shared" si="736"/>
        <v>0</v>
      </c>
      <c r="ES300" s="379">
        <f t="shared" si="737"/>
        <v>0</v>
      </c>
      <c r="ET300" s="379">
        <f t="shared" si="738"/>
        <v>0</v>
      </c>
      <c r="EU300" s="379">
        <f t="shared" si="739"/>
        <v>0</v>
      </c>
      <c r="EX300" s="379">
        <f t="shared" si="740"/>
        <v>0.9466398981013906</v>
      </c>
      <c r="EY300" s="379">
        <f t="shared" si="741"/>
        <v>0.62761841982238997</v>
      </c>
      <c r="EZ300" s="379">
        <f t="shared" si="702"/>
        <v>0.79829996453426444</v>
      </c>
      <c r="FA300" s="379"/>
      <c r="FB300" s="379">
        <f t="shared" si="742"/>
        <v>0.99509385496118286</v>
      </c>
      <c r="FC300" s="379">
        <f t="shared" si="743"/>
        <v>1.0473910397917081</v>
      </c>
      <c r="FD300" s="379">
        <f t="shared" si="703"/>
        <v>0.9153782002536901</v>
      </c>
      <c r="FE300" s="379"/>
      <c r="FF300" s="379">
        <f t="shared" si="664"/>
        <v>1.0340453330240365</v>
      </c>
      <c r="FG300" s="379">
        <f t="shared" si="744"/>
        <v>1.0186806139354836</v>
      </c>
      <c r="FH300" s="379">
        <f t="shared" si="704"/>
        <v>1.0162897645170881</v>
      </c>
      <c r="FI300" s="379"/>
      <c r="FJ300" s="379">
        <f t="shared" si="745"/>
        <v>1.0029730956037275</v>
      </c>
      <c r="FK300" s="379">
        <f t="shared" si="746"/>
        <v>1.0270456467413065</v>
      </c>
      <c r="FL300" s="379">
        <f t="shared" si="705"/>
        <v>1.0362060177002024</v>
      </c>
      <c r="FN300" s="379">
        <f t="shared" si="747"/>
        <v>0.99509385496118286</v>
      </c>
      <c r="FO300" s="379">
        <f t="shared" si="748"/>
        <v>1.0473910397917081</v>
      </c>
      <c r="FP300" s="379">
        <f t="shared" si="706"/>
        <v>1.1257878786136251</v>
      </c>
      <c r="FR300" s="336"/>
    </row>
    <row r="301" spans="1:174" x14ac:dyDescent="0.2">
      <c r="A301" s="373" t="s">
        <v>218</v>
      </c>
      <c r="B301" s="330">
        <f t="shared" si="663"/>
        <v>1992</v>
      </c>
      <c r="D301" s="384">
        <f>NonManufacturing_Data!Q34</f>
        <v>705</v>
      </c>
      <c r="E301" s="384">
        <f>NonManufacturing_Data!R34</f>
        <v>817.28748980682303</v>
      </c>
      <c r="F301" s="384">
        <f>NonManufacturing_Data!S34</f>
        <v>478.7948250397248</v>
      </c>
      <c r="G301" s="384"/>
      <c r="H301" s="384">
        <f t="shared" si="762"/>
        <v>2001.0823148465479</v>
      </c>
      <c r="I301" s="389"/>
      <c r="J301" s="390">
        <f t="shared" si="776"/>
        <v>328892.04197999998</v>
      </c>
      <c r="K301" s="390">
        <f t="shared" si="776"/>
        <v>435030.36745999998</v>
      </c>
      <c r="L301" s="390">
        <f t="shared" si="776"/>
        <v>1055345.0179999999</v>
      </c>
      <c r="M301" s="390"/>
      <c r="N301" s="390">
        <f t="shared" si="707"/>
        <v>1819267.4274399998</v>
      </c>
      <c r="P301" s="384">
        <f t="shared" si="777"/>
        <v>106556.91816</v>
      </c>
      <c r="Q301" s="384">
        <f t="shared" si="777"/>
        <v>257396.31486382248</v>
      </c>
      <c r="R301" s="384">
        <f t="shared" si="777"/>
        <v>605999.33918999997</v>
      </c>
      <c r="S301" s="399"/>
      <c r="T301" s="384">
        <f t="shared" si="708"/>
        <v>969952.57221382251</v>
      </c>
      <c r="U301" s="384">
        <f t="shared" si="669"/>
        <v>953520.49448877946</v>
      </c>
      <c r="W301" s="393">
        <f t="shared" si="670"/>
        <v>2.143560530549022</v>
      </c>
      <c r="X301" s="393">
        <f t="shared" si="671"/>
        <v>1.8786906637775596</v>
      </c>
      <c r="Y301" s="393">
        <f t="shared" si="672"/>
        <v>0.45368558800523456</v>
      </c>
      <c r="Z301" s="384"/>
      <c r="AA301" s="384">
        <f t="shared" si="709"/>
        <v>1.0999385162754169</v>
      </c>
      <c r="AD301" s="393">
        <f t="shared" si="710"/>
        <v>6.6161823387329086</v>
      </c>
      <c r="AE301" s="393">
        <f t="shared" si="711"/>
        <v>3.1752105318182795</v>
      </c>
      <c r="AF301" s="393">
        <f t="shared" si="712"/>
        <v>0.79009133191415493</v>
      </c>
      <c r="AG301" s="384"/>
      <c r="AH301" s="393">
        <f t="shared" si="713"/>
        <v>2.0986253849943814</v>
      </c>
      <c r="AJ301" s="394">
        <f t="shared" si="673"/>
        <v>0.59097780739749595</v>
      </c>
      <c r="AK301" s="394">
        <f t="shared" si="674"/>
        <v>0.96347968235217629</v>
      </c>
      <c r="AL301" s="394">
        <f t="shared" si="675"/>
        <v>1.0377216589959408</v>
      </c>
      <c r="AM301" s="395"/>
      <c r="AN301" s="394">
        <f t="shared" si="676"/>
        <v>0.83213112769191</v>
      </c>
      <c r="AP301" s="389">
        <f t="shared" si="714"/>
        <v>3.086538609216849</v>
      </c>
      <c r="AQ301" s="389">
        <f t="shared" si="715"/>
        <v>1.6901188647170655</v>
      </c>
      <c r="AR301" s="389">
        <f t="shared" si="716"/>
        <v>1.7414953280487255</v>
      </c>
      <c r="AS301" s="389"/>
      <c r="AT301" s="389">
        <f t="shared" si="677"/>
        <v>1.8756251383381546</v>
      </c>
      <c r="AV301" s="389">
        <f t="shared" ref="AV301:AX301" si="780">AV58</f>
        <v>0.11175105178743897</v>
      </c>
      <c r="AW301" s="389">
        <f t="shared" si="780"/>
        <v>0.26994313845537526</v>
      </c>
      <c r="AX301" s="389">
        <f t="shared" si="780"/>
        <v>0.63553887167878909</v>
      </c>
      <c r="AY301" s="389"/>
      <c r="AZ301" s="389">
        <f t="shared" si="679"/>
        <v>1</v>
      </c>
      <c r="BC301" s="379">
        <f t="shared" si="680"/>
        <v>0.59097780739749595</v>
      </c>
      <c r="BD301" s="379">
        <f t="shared" si="681"/>
        <v>0.96347968235217629</v>
      </c>
      <c r="BE301" s="379">
        <f t="shared" si="682"/>
        <v>1.0377216589959408</v>
      </c>
      <c r="BF301" s="379" t="e">
        <f t="shared" si="683"/>
        <v>#DIV/0!</v>
      </c>
      <c r="BG301" s="379"/>
      <c r="BH301" s="379"/>
      <c r="BI301" s="379"/>
      <c r="BJ301" s="379"/>
      <c r="BK301" s="379"/>
      <c r="BL301" s="379"/>
      <c r="BM301" s="379"/>
      <c r="BN301" s="379"/>
      <c r="BO301" s="379"/>
      <c r="BP301" s="379"/>
      <c r="BQ301" s="379">
        <f t="shared" si="718"/>
        <v>1.1172814876881172</v>
      </c>
      <c r="BR301" s="387">
        <f t="shared" si="719"/>
        <v>0.59097780739749595</v>
      </c>
      <c r="BS301" s="396">
        <f>Mining!BZ297</f>
        <v>0.86907863253337969</v>
      </c>
      <c r="BT301" s="387">
        <f t="shared" si="684"/>
        <v>1.0377216589959408</v>
      </c>
      <c r="BU301" s="387">
        <v>1</v>
      </c>
      <c r="BV301" s="387"/>
      <c r="BW301" s="387">
        <v>1</v>
      </c>
      <c r="BX301" s="396">
        <f>Mining!BW297</f>
        <v>1.1086219891790638</v>
      </c>
      <c r="BY301" s="387">
        <v>1</v>
      </c>
      <c r="BZ301" s="387">
        <v>1</v>
      </c>
      <c r="CB301" s="664">
        <f t="shared" si="720"/>
        <v>0.11175105178743897</v>
      </c>
      <c r="CC301" s="664">
        <f t="shared" si="721"/>
        <v>0.26994313845537526</v>
      </c>
      <c r="CD301" s="664">
        <f t="shared" si="722"/>
        <v>0.63553887167878909</v>
      </c>
      <c r="CE301" s="664"/>
      <c r="CG301" s="664">
        <v>1</v>
      </c>
      <c r="CH301" s="664">
        <v>1</v>
      </c>
      <c r="CI301" s="664">
        <v>1</v>
      </c>
      <c r="CJ301" s="664">
        <v>1</v>
      </c>
      <c r="CL301" s="388">
        <f t="shared" si="723"/>
        <v>1.1172814876881172</v>
      </c>
      <c r="CM301" s="388">
        <f t="shared" si="685"/>
        <v>0.74248014893221426</v>
      </c>
      <c r="CN301" s="388">
        <f t="shared" si="686"/>
        <v>0.89169490564646836</v>
      </c>
      <c r="CO301" s="388">
        <f t="shared" si="687"/>
        <v>1.0248089849713264</v>
      </c>
      <c r="CP301" s="388">
        <f t="shared" si="688"/>
        <v>1.040928675283368</v>
      </c>
      <c r="CQ301" s="388">
        <v>1</v>
      </c>
      <c r="CR301" s="388">
        <f t="shared" si="689"/>
        <v>0.78055707462793622</v>
      </c>
      <c r="CS301" s="388">
        <f t="shared" si="690"/>
        <v>0.82955932537787891</v>
      </c>
      <c r="CT301" s="388">
        <f t="shared" si="691"/>
        <v>0.82955932537787913</v>
      </c>
      <c r="CU301" s="388"/>
      <c r="CV301" s="388">
        <f t="shared" si="724"/>
        <v>0.95121826842211099</v>
      </c>
      <c r="CW301" s="379">
        <f t="shared" si="770"/>
        <v>0.99999999999999978</v>
      </c>
      <c r="CY301" s="334"/>
      <c r="DA301" s="379">
        <f t="shared" si="692"/>
        <v>0.35230934518256568</v>
      </c>
      <c r="DB301" s="379">
        <f t="shared" si="693"/>
        <v>0.40842272391453138</v>
      </c>
      <c r="DC301" s="379">
        <f t="shared" si="694"/>
        <v>0.23926793090290291</v>
      </c>
      <c r="DD301" s="379">
        <f t="shared" si="695"/>
        <v>0</v>
      </c>
      <c r="DF301" s="379">
        <f t="shared" si="771"/>
        <v>0.35026125647903811</v>
      </c>
      <c r="DG301" s="379">
        <f t="shared" si="771"/>
        <v>0.41787410050300133</v>
      </c>
      <c r="DH301" s="379">
        <f t="shared" si="771"/>
        <v>0.23170784170860331</v>
      </c>
      <c r="DI301" s="379"/>
      <c r="DJ301" s="379">
        <f t="shared" si="697"/>
        <v>0.99984319869064286</v>
      </c>
      <c r="DK301" s="379"/>
      <c r="DL301" s="379">
        <f t="shared" si="772"/>
        <v>0.35031618651577279</v>
      </c>
      <c r="DM301" s="379">
        <f t="shared" si="772"/>
        <v>0.41793963398484241</v>
      </c>
      <c r="DN301" s="379">
        <f t="shared" si="772"/>
        <v>0.23174417949938472</v>
      </c>
      <c r="DO301" s="379">
        <f t="shared" si="772"/>
        <v>0</v>
      </c>
      <c r="DR301" s="379">
        <f t="shared" si="750"/>
        <v>-5.078568971889158E-2</v>
      </c>
      <c r="DS301" s="379">
        <f t="shared" si="751"/>
        <v>-2.1550368171358868E-2</v>
      </c>
      <c r="DT301" s="379">
        <f t="shared" si="726"/>
        <v>1.8646608204855024E-2</v>
      </c>
      <c r="DU301" s="379">
        <f t="shared" si="727"/>
        <v>0</v>
      </c>
      <c r="DW301" s="379">
        <f t="shared" si="752"/>
        <v>-9.3360780779931582E-2</v>
      </c>
      <c r="DX301" s="379">
        <f t="shared" si="699"/>
        <v>3.9955878142293863E-3</v>
      </c>
      <c r="DY301" s="379">
        <f t="shared" si="700"/>
        <v>2.0810036100349063E-2</v>
      </c>
      <c r="DZ301" s="379">
        <f t="shared" si="701"/>
        <v>0</v>
      </c>
      <c r="EA301" s="379"/>
      <c r="EC301" s="379">
        <f t="shared" si="753"/>
        <v>0.12002358499256782</v>
      </c>
      <c r="ED301" s="379">
        <f t="shared" si="728"/>
        <v>-7.470208049182081E-2</v>
      </c>
      <c r="EE301" s="379">
        <f t="shared" si="729"/>
        <v>-1.0690732795723724E-2</v>
      </c>
      <c r="EF301" s="379"/>
      <c r="EH301" s="379">
        <f t="shared" si="730"/>
        <v>0</v>
      </c>
      <c r="EI301" s="379">
        <f t="shared" si="731"/>
        <v>1.0880252759846273E-2</v>
      </c>
      <c r="EJ301" s="379">
        <f t="shared" si="732"/>
        <v>0</v>
      </c>
      <c r="EK301" s="379">
        <f t="shared" si="733"/>
        <v>0</v>
      </c>
      <c r="EM301" s="379">
        <f t="shared" si="754"/>
        <v>0</v>
      </c>
      <c r="EN301" s="379">
        <f t="shared" si="734"/>
        <v>1.0880252759846273E-2</v>
      </c>
      <c r="EO301" s="379">
        <f t="shared" si="735"/>
        <v>0</v>
      </c>
      <c r="EP301" s="379">
        <v>1</v>
      </c>
      <c r="ER301" s="379">
        <f t="shared" si="736"/>
        <v>0</v>
      </c>
      <c r="ES301" s="379">
        <f t="shared" si="737"/>
        <v>0</v>
      </c>
      <c r="ET301" s="379">
        <f t="shared" si="738"/>
        <v>0</v>
      </c>
      <c r="EU301" s="379">
        <f t="shared" si="739"/>
        <v>0</v>
      </c>
      <c r="EX301" s="379">
        <f t="shared" si="740"/>
        <v>0.97777415671478884</v>
      </c>
      <c r="EY301" s="379">
        <f t="shared" si="741"/>
        <v>0.61366907118050562</v>
      </c>
      <c r="EZ301" s="379">
        <f t="shared" si="702"/>
        <v>0.78055707462793622</v>
      </c>
      <c r="FA301" s="379"/>
      <c r="FB301" s="379">
        <f t="shared" si="742"/>
        <v>0.97412731196716484</v>
      </c>
      <c r="FC301" s="379">
        <f t="shared" si="743"/>
        <v>1.0202922181707905</v>
      </c>
      <c r="FD301" s="379">
        <f t="shared" si="703"/>
        <v>0.89169490564646836</v>
      </c>
      <c r="FE301" s="379"/>
      <c r="FF301" s="379">
        <f t="shared" si="664"/>
        <v>1.0083826687542077</v>
      </c>
      <c r="FG301" s="379">
        <f t="shared" si="744"/>
        <v>1.0272198760884377</v>
      </c>
      <c r="FH301" s="379">
        <f t="shared" si="704"/>
        <v>1.0248089849713264</v>
      </c>
      <c r="FI301" s="379"/>
      <c r="FJ301" s="379">
        <f t="shared" si="745"/>
        <v>1.0045576434632637</v>
      </c>
      <c r="FK301" s="379">
        <f t="shared" si="746"/>
        <v>1.0317265546196503</v>
      </c>
      <c r="FL301" s="379">
        <f t="shared" si="705"/>
        <v>1.040928675283368</v>
      </c>
      <c r="FN301" s="379">
        <f t="shared" si="747"/>
        <v>0.97412731196716484</v>
      </c>
      <c r="FO301" s="379">
        <f t="shared" si="748"/>
        <v>1.0202922181707905</v>
      </c>
      <c r="FP301" s="379">
        <f t="shared" si="706"/>
        <v>1.0966607200391074</v>
      </c>
      <c r="FR301" s="336"/>
    </row>
    <row r="302" spans="1:174" x14ac:dyDescent="0.2">
      <c r="A302" s="373" t="s">
        <v>218</v>
      </c>
      <c r="B302" s="330">
        <f t="shared" si="663"/>
        <v>1993</v>
      </c>
      <c r="D302" s="384">
        <f>NonManufacturing_Data!Q35</f>
        <v>701</v>
      </c>
      <c r="E302" s="384">
        <f>NonManufacturing_Data!R35</f>
        <v>820.61860104857783</v>
      </c>
      <c r="F302" s="384">
        <f>NonManufacturing_Data!S35</f>
        <v>479.02559272400191</v>
      </c>
      <c r="G302" s="384"/>
      <c r="H302" s="384">
        <f t="shared" si="762"/>
        <v>2000.6441937725797</v>
      </c>
      <c r="I302" s="389"/>
      <c r="J302" s="390">
        <f t="shared" si="776"/>
        <v>321207.53472000005</v>
      </c>
      <c r="K302" s="390">
        <f t="shared" si="776"/>
        <v>455184.13751000003</v>
      </c>
      <c r="L302" s="390">
        <f t="shared" si="776"/>
        <v>1080920.0220000001</v>
      </c>
      <c r="M302" s="390"/>
      <c r="N302" s="390">
        <f t="shared" si="707"/>
        <v>1857311.6942300003</v>
      </c>
      <c r="P302" s="384">
        <f t="shared" si="777"/>
        <v>94445.198680000016</v>
      </c>
      <c r="Q302" s="384">
        <f t="shared" si="777"/>
        <v>280498.73344906321</v>
      </c>
      <c r="R302" s="384">
        <f t="shared" si="777"/>
        <v>621799.45163999998</v>
      </c>
      <c r="S302" s="399"/>
      <c r="T302" s="384">
        <f t="shared" si="708"/>
        <v>996743.38376906328</v>
      </c>
      <c r="U302" s="384">
        <f t="shared" si="669"/>
        <v>952198.80020599847</v>
      </c>
      <c r="W302" s="393">
        <f t="shared" si="670"/>
        <v>2.1823896522572825</v>
      </c>
      <c r="X302" s="393">
        <f t="shared" si="671"/>
        <v>1.8028277644682851</v>
      </c>
      <c r="Y302" s="393">
        <f t="shared" si="672"/>
        <v>0.44316469579097301</v>
      </c>
      <c r="Z302" s="384"/>
      <c r="AA302" s="384">
        <f t="shared" si="709"/>
        <v>1.0771720223309109</v>
      </c>
      <c r="AD302" s="393">
        <f t="shared" si="710"/>
        <v>7.422293666564606</v>
      </c>
      <c r="AE302" s="393">
        <f t="shared" si="711"/>
        <v>2.9255697198989208</v>
      </c>
      <c r="AF302" s="393">
        <f t="shared" si="712"/>
        <v>0.770386000599661</v>
      </c>
      <c r="AG302" s="384"/>
      <c r="AH302" s="393">
        <f t="shared" si="713"/>
        <v>2.1010782552338445</v>
      </c>
      <c r="AJ302" s="394">
        <f t="shared" si="673"/>
        <v>0.60168296308742697</v>
      </c>
      <c r="AK302" s="394">
        <f t="shared" si="674"/>
        <v>0.92457367002237367</v>
      </c>
      <c r="AL302" s="394">
        <f t="shared" si="675"/>
        <v>1.0136570688671156</v>
      </c>
      <c r="AM302" s="395"/>
      <c r="AN302" s="394">
        <f t="shared" si="676"/>
        <v>0.81490770292833059</v>
      </c>
      <c r="AP302" s="389">
        <f t="shared" si="714"/>
        <v>3.4009937954423499</v>
      </c>
      <c r="AQ302" s="389">
        <f t="shared" si="715"/>
        <v>1.622767175854855</v>
      </c>
      <c r="AR302" s="389">
        <f t="shared" si="716"/>
        <v>1.7383740354692605</v>
      </c>
      <c r="AS302" s="389"/>
      <c r="AT302" s="389">
        <f t="shared" si="677"/>
        <v>1.8633800078078302</v>
      </c>
      <c r="AV302" s="389">
        <f t="shared" ref="AV302:AX302" si="781">AV59</f>
        <v>9.9186428988954578E-2</v>
      </c>
      <c r="AW302" s="389">
        <f t="shared" si="781"/>
        <v>0.29458001143078544</v>
      </c>
      <c r="AX302" s="389">
        <f t="shared" si="781"/>
        <v>0.65301431959952061</v>
      </c>
      <c r="AY302" s="389"/>
      <c r="AZ302" s="389">
        <f t="shared" si="679"/>
        <v>1</v>
      </c>
      <c r="BC302" s="379">
        <f t="shared" si="680"/>
        <v>0.60168296308742697</v>
      </c>
      <c r="BD302" s="379">
        <f t="shared" si="681"/>
        <v>0.92457367002237367</v>
      </c>
      <c r="BE302" s="379">
        <f t="shared" si="682"/>
        <v>1.0136570688671156</v>
      </c>
      <c r="BF302" s="379" t="e">
        <f t="shared" si="683"/>
        <v>#DIV/0!</v>
      </c>
      <c r="BG302" s="379"/>
      <c r="BH302" s="379"/>
      <c r="BI302" s="379"/>
      <c r="BJ302" s="379"/>
      <c r="BK302" s="379"/>
      <c r="BL302" s="379"/>
      <c r="BM302" s="379"/>
      <c r="BN302" s="379"/>
      <c r="BO302" s="379"/>
      <c r="BP302" s="379"/>
      <c r="BQ302" s="379">
        <f t="shared" si="718"/>
        <v>1.1481416334811145</v>
      </c>
      <c r="BR302" s="387">
        <f t="shared" si="719"/>
        <v>0.60168296308742697</v>
      </c>
      <c r="BS302" s="396">
        <f>Mining!BZ298</f>
        <v>0.85453438374826463</v>
      </c>
      <c r="BT302" s="387">
        <f t="shared" si="684"/>
        <v>1.0136570688671156</v>
      </c>
      <c r="BU302" s="387">
        <v>1</v>
      </c>
      <c r="BV302" s="387"/>
      <c r="BW302" s="387">
        <v>1</v>
      </c>
      <c r="BX302" s="396">
        <f>Mining!BW298</f>
        <v>1.0819619287487228</v>
      </c>
      <c r="BY302" s="387">
        <v>1</v>
      </c>
      <c r="BZ302" s="387">
        <v>1</v>
      </c>
      <c r="CB302" s="664">
        <f t="shared" si="720"/>
        <v>9.9186428988954578E-2</v>
      </c>
      <c r="CC302" s="664">
        <f t="shared" si="721"/>
        <v>0.29458001143078544</v>
      </c>
      <c r="CD302" s="664">
        <f t="shared" si="722"/>
        <v>0.65301431959952061</v>
      </c>
      <c r="CE302" s="664"/>
      <c r="CG302" s="664">
        <v>1</v>
      </c>
      <c r="CH302" s="664">
        <v>1</v>
      </c>
      <c r="CI302" s="664">
        <v>1</v>
      </c>
      <c r="CJ302" s="664">
        <v>1</v>
      </c>
      <c r="CL302" s="388">
        <f t="shared" si="723"/>
        <v>1.1481416334811145</v>
      </c>
      <c r="CM302" s="388">
        <f t="shared" si="685"/>
        <v>0.74334795862980485</v>
      </c>
      <c r="CN302" s="388">
        <f t="shared" si="686"/>
        <v>0.9069949840378333</v>
      </c>
      <c r="CO302" s="388">
        <f t="shared" si="687"/>
        <v>1.0251518127928139</v>
      </c>
      <c r="CP302" s="388">
        <f t="shared" si="688"/>
        <v>1.0306092937193532</v>
      </c>
      <c r="CQ302" s="388">
        <v>1</v>
      </c>
      <c r="CR302" s="388">
        <f t="shared" si="689"/>
        <v>0.77572007245211405</v>
      </c>
      <c r="CS302" s="388">
        <f t="shared" si="690"/>
        <v>0.85346873946607604</v>
      </c>
      <c r="CT302" s="388">
        <f t="shared" si="691"/>
        <v>0.85346873946607604</v>
      </c>
      <c r="CU302" s="388"/>
      <c r="CV302" s="388">
        <f t="shared" si="724"/>
        <v>0.95826830454447509</v>
      </c>
      <c r="CW302" s="379">
        <f t="shared" si="770"/>
        <v>1</v>
      </c>
      <c r="CY302" s="334"/>
      <c r="DA302" s="379">
        <f t="shared" si="692"/>
        <v>0.35038714139276139</v>
      </c>
      <c r="DB302" s="379">
        <f t="shared" si="693"/>
        <v>0.41017718373058215</v>
      </c>
      <c r="DC302" s="379">
        <f t="shared" si="694"/>
        <v>0.23943567487665648</v>
      </c>
      <c r="DD302" s="379">
        <f t="shared" si="695"/>
        <v>0</v>
      </c>
      <c r="DF302" s="379">
        <f t="shared" si="771"/>
        <v>0.35134736693140839</v>
      </c>
      <c r="DG302" s="379">
        <f t="shared" si="771"/>
        <v>0.40929932711571726</v>
      </c>
      <c r="DH302" s="379">
        <f t="shared" si="771"/>
        <v>0.23935179309319193</v>
      </c>
      <c r="DI302" s="379"/>
      <c r="DJ302" s="379">
        <f t="shared" si="697"/>
        <v>0.99999848714031758</v>
      </c>
      <c r="DK302" s="379"/>
      <c r="DL302" s="379">
        <f t="shared" si="772"/>
        <v>0.35134789847147851</v>
      </c>
      <c r="DM302" s="379">
        <f t="shared" si="772"/>
        <v>0.4092999463291041</v>
      </c>
      <c r="DN302" s="379">
        <f t="shared" si="772"/>
        <v>0.23935215519941744</v>
      </c>
      <c r="DO302" s="379">
        <f t="shared" si="772"/>
        <v>0</v>
      </c>
      <c r="DR302" s="379">
        <f t="shared" si="750"/>
        <v>1.795220142975339E-2</v>
      </c>
      <c r="DS302" s="379">
        <f t="shared" si="751"/>
        <v>-1.6876867213591381E-2</v>
      </c>
      <c r="DT302" s="379">
        <f t="shared" si="726"/>
        <v>-2.3462945944219205E-2</v>
      </c>
      <c r="DU302" s="379">
        <f t="shared" si="727"/>
        <v>0</v>
      </c>
      <c r="DW302" s="379">
        <f t="shared" si="752"/>
        <v>9.7017409855466516E-2</v>
      </c>
      <c r="DX302" s="379">
        <f t="shared" si="699"/>
        <v>-4.0666035326161164E-2</v>
      </c>
      <c r="DY302" s="379">
        <f t="shared" si="700"/>
        <v>-1.7939141332417596E-3</v>
      </c>
      <c r="DZ302" s="379">
        <f t="shared" si="701"/>
        <v>0</v>
      </c>
      <c r="EA302" s="379"/>
      <c r="EC302" s="379">
        <f t="shared" si="753"/>
        <v>-0.11927244503211712</v>
      </c>
      <c r="ED302" s="379">
        <f t="shared" si="728"/>
        <v>8.7339313359056245E-2</v>
      </c>
      <c r="EE302" s="379">
        <f t="shared" si="729"/>
        <v>2.7125802140587327E-2</v>
      </c>
      <c r="EF302" s="379"/>
      <c r="EH302" s="379">
        <f t="shared" si="730"/>
        <v>0</v>
      </c>
      <c r="EI302" s="379">
        <f t="shared" si="731"/>
        <v>-2.4341799089395946E-2</v>
      </c>
      <c r="EJ302" s="379">
        <f t="shared" si="732"/>
        <v>0</v>
      </c>
      <c r="EK302" s="379">
        <f t="shared" si="733"/>
        <v>0</v>
      </c>
      <c r="EM302" s="379">
        <f t="shared" si="754"/>
        <v>0</v>
      </c>
      <c r="EN302" s="379">
        <f t="shared" si="734"/>
        <v>-2.4341799089395946E-2</v>
      </c>
      <c r="EO302" s="379">
        <f t="shared" si="735"/>
        <v>0</v>
      </c>
      <c r="EP302" s="379">
        <v>1</v>
      </c>
      <c r="ER302" s="379">
        <f t="shared" si="736"/>
        <v>0</v>
      </c>
      <c r="ES302" s="379">
        <f t="shared" si="737"/>
        <v>0</v>
      </c>
      <c r="ET302" s="379">
        <f t="shared" si="738"/>
        <v>0</v>
      </c>
      <c r="EU302" s="379">
        <f t="shared" si="739"/>
        <v>0</v>
      </c>
      <c r="EX302" s="379">
        <f t="shared" si="740"/>
        <v>0.99380314094503874</v>
      </c>
      <c r="EY302" s="379">
        <f t="shared" si="741"/>
        <v>0.60986625044001108</v>
      </c>
      <c r="EZ302" s="379">
        <f t="shared" si="702"/>
        <v>0.77572007245211405</v>
      </c>
      <c r="FA302" s="379"/>
      <c r="FB302" s="379">
        <f t="shared" si="742"/>
        <v>1.0171584230149577</v>
      </c>
      <c r="FC302" s="379">
        <f t="shared" si="743"/>
        <v>1.0377988236490345</v>
      </c>
      <c r="FD302" s="379">
        <f t="shared" si="703"/>
        <v>0.9069949840378333</v>
      </c>
      <c r="FE302" s="379"/>
      <c r="FF302" s="379">
        <f t="shared" si="664"/>
        <v>1.0003345285087415</v>
      </c>
      <c r="FG302" s="379">
        <f t="shared" si="744"/>
        <v>1.0275635104217351</v>
      </c>
      <c r="FH302" s="379">
        <f t="shared" si="704"/>
        <v>1.0251518127928139</v>
      </c>
      <c r="FI302" s="379"/>
      <c r="FJ302" s="379">
        <f t="shared" si="745"/>
        <v>0.99008637017209122</v>
      </c>
      <c r="FK302" s="379">
        <f t="shared" si="746"/>
        <v>1.0214983994735274</v>
      </c>
      <c r="FL302" s="379">
        <f t="shared" si="705"/>
        <v>1.0306092937193532</v>
      </c>
      <c r="FN302" s="379">
        <f t="shared" si="747"/>
        <v>1.0171584230149577</v>
      </c>
      <c r="FO302" s="379">
        <f t="shared" si="748"/>
        <v>1.0377988236490345</v>
      </c>
      <c r="FP302" s="379">
        <f t="shared" si="706"/>
        <v>1.1154776885774267</v>
      </c>
      <c r="FR302" s="336"/>
    </row>
    <row r="303" spans="1:174" x14ac:dyDescent="0.2">
      <c r="A303" s="373" t="s">
        <v>218</v>
      </c>
      <c r="B303" s="330">
        <f t="shared" si="663"/>
        <v>1994</v>
      </c>
      <c r="D303" s="384">
        <f>NonManufacturing_Data!Q36</f>
        <v>646</v>
      </c>
      <c r="E303" s="384">
        <f>NonManufacturing_Data!R36</f>
        <v>825.10882165908185</v>
      </c>
      <c r="F303" s="384">
        <f>NonManufacturing_Data!S36</f>
        <v>485.78020533596919</v>
      </c>
      <c r="G303" s="384"/>
      <c r="H303" s="384">
        <f t="shared" si="762"/>
        <v>1956.8890269950512</v>
      </c>
      <c r="I303" s="389"/>
      <c r="J303" s="390">
        <f t="shared" si="776"/>
        <v>350736.49133999995</v>
      </c>
      <c r="K303" s="390">
        <f t="shared" si="776"/>
        <v>458996.95226000005</v>
      </c>
      <c r="L303" s="390">
        <f t="shared" si="776"/>
        <v>1122817.8962000001</v>
      </c>
      <c r="M303" s="390"/>
      <c r="N303" s="390">
        <f t="shared" si="707"/>
        <v>1932551.3398000002</v>
      </c>
      <c r="P303" s="384">
        <f t="shared" si="777"/>
        <v>114336.00212999999</v>
      </c>
      <c r="Q303" s="384">
        <f t="shared" si="777"/>
        <v>304718.44013219909</v>
      </c>
      <c r="R303" s="384">
        <f t="shared" si="777"/>
        <v>651816.89820000005</v>
      </c>
      <c r="S303" s="399"/>
      <c r="T303" s="384">
        <f t="shared" si="708"/>
        <v>1070871.3404621992</v>
      </c>
      <c r="U303" s="384">
        <f t="shared" si="669"/>
        <v>1033039.5763862157</v>
      </c>
      <c r="W303" s="393">
        <f t="shared" si="670"/>
        <v>1.8418385766817031</v>
      </c>
      <c r="X303" s="393">
        <f t="shared" si="671"/>
        <v>1.7976346413553019</v>
      </c>
      <c r="Y303" s="393">
        <f t="shared" si="672"/>
        <v>0.43264380357671145</v>
      </c>
      <c r="Z303" s="384"/>
      <c r="AA303" s="384">
        <f t="shared" si="709"/>
        <v>1.0125935527268164</v>
      </c>
      <c r="AD303" s="393">
        <f t="shared" si="710"/>
        <v>5.650013888586888</v>
      </c>
      <c r="AE303" s="393">
        <f t="shared" si="711"/>
        <v>2.7077744993086617</v>
      </c>
      <c r="AF303" s="393">
        <f t="shared" si="712"/>
        <v>0.74527095980091473</v>
      </c>
      <c r="AG303" s="384"/>
      <c r="AH303" s="393">
        <f t="shared" si="713"/>
        <v>1.8943020884452948</v>
      </c>
      <c r="AJ303" s="394">
        <f t="shared" si="673"/>
        <v>0.50779332242541708</v>
      </c>
      <c r="AK303" s="394">
        <f t="shared" si="674"/>
        <v>0.92191039569851441</v>
      </c>
      <c r="AL303" s="394">
        <f t="shared" si="675"/>
        <v>0.98959247873829059</v>
      </c>
      <c r="AM303" s="395"/>
      <c r="AN303" s="394">
        <f t="shared" si="676"/>
        <v>0.76605246789370496</v>
      </c>
      <c r="AP303" s="389">
        <f t="shared" si="714"/>
        <v>3.0675945004724992</v>
      </c>
      <c r="AQ303" s="389">
        <f t="shared" si="715"/>
        <v>1.5062985753696716</v>
      </c>
      <c r="AR303" s="389">
        <f t="shared" si="716"/>
        <v>1.722597096363526</v>
      </c>
      <c r="AS303" s="389"/>
      <c r="AT303" s="389">
        <f t="shared" si="677"/>
        <v>1.8046531518584585</v>
      </c>
      <c r="AV303" s="389">
        <f t="shared" ref="AV303:AX303" si="782">AV60</f>
        <v>0.11067920798346446</v>
      </c>
      <c r="AW303" s="389">
        <f t="shared" si="782"/>
        <v>0.2949726681316186</v>
      </c>
      <c r="AX303" s="389">
        <f t="shared" si="782"/>
        <v>0.63096991935215996</v>
      </c>
      <c r="AY303" s="389"/>
      <c r="AZ303" s="389">
        <f t="shared" si="679"/>
        <v>1</v>
      </c>
      <c r="BC303" s="379">
        <f t="shared" si="680"/>
        <v>0.50779332242541708</v>
      </c>
      <c r="BD303" s="379">
        <f t="shared" si="681"/>
        <v>0.92191039569851441</v>
      </c>
      <c r="BE303" s="379">
        <f t="shared" si="682"/>
        <v>0.98959247873829059</v>
      </c>
      <c r="BF303" s="379" t="e">
        <f t="shared" si="683"/>
        <v>#DIV/0!</v>
      </c>
      <c r="BG303" s="379"/>
      <c r="BH303" s="379"/>
      <c r="BI303" s="379"/>
      <c r="BJ303" s="379"/>
      <c r="BK303" s="379"/>
      <c r="BL303" s="379"/>
      <c r="BM303" s="379"/>
      <c r="BN303" s="379"/>
      <c r="BO303" s="379"/>
      <c r="BP303" s="379"/>
      <c r="BQ303" s="379">
        <f t="shared" si="718"/>
        <v>1.2335291009779576</v>
      </c>
      <c r="BR303" s="387">
        <f t="shared" si="719"/>
        <v>0.50779332242541708</v>
      </c>
      <c r="BS303" s="396">
        <f>Mining!BZ299</f>
        <v>0.83528467103096848</v>
      </c>
      <c r="BT303" s="387">
        <f t="shared" si="684"/>
        <v>0.98959247873829059</v>
      </c>
      <c r="BU303" s="387">
        <v>1</v>
      </c>
      <c r="BV303" s="387"/>
      <c r="BW303" s="387">
        <v>1</v>
      </c>
      <c r="BX303" s="396">
        <f>Mining!BW299</f>
        <v>1.1037080263434336</v>
      </c>
      <c r="BY303" s="387">
        <v>1</v>
      </c>
      <c r="BZ303" s="387">
        <v>1</v>
      </c>
      <c r="CB303" s="664">
        <f t="shared" si="720"/>
        <v>0.11067920798346446</v>
      </c>
      <c r="CC303" s="664">
        <f t="shared" si="721"/>
        <v>0.2949726681316186</v>
      </c>
      <c r="CD303" s="664">
        <f t="shared" si="722"/>
        <v>0.63096991935215996</v>
      </c>
      <c r="CE303" s="664"/>
      <c r="CG303" s="664">
        <v>1</v>
      </c>
      <c r="CH303" s="664">
        <v>1</v>
      </c>
      <c r="CI303" s="664">
        <v>1</v>
      </c>
      <c r="CJ303" s="664">
        <v>1</v>
      </c>
      <c r="CL303" s="388">
        <f t="shared" si="723"/>
        <v>1.2335291009779576</v>
      </c>
      <c r="CM303" s="388">
        <f t="shared" si="685"/>
        <v>0.67019188217588077</v>
      </c>
      <c r="CN303" s="388">
        <f t="shared" si="686"/>
        <v>0.84711367181468866</v>
      </c>
      <c r="CO303" s="388">
        <f t="shared" si="687"/>
        <v>1.0558212170582753</v>
      </c>
      <c r="CP303" s="388">
        <f t="shared" si="688"/>
        <v>1.0391751822981847</v>
      </c>
      <c r="CQ303" s="388">
        <v>1</v>
      </c>
      <c r="CR303" s="388">
        <f t="shared" si="689"/>
        <v>0.72107148352756234</v>
      </c>
      <c r="CS303" s="388">
        <f t="shared" si="690"/>
        <v>0.8267011899031389</v>
      </c>
      <c r="CT303" s="388">
        <f t="shared" si="691"/>
        <v>0.82670118990313957</v>
      </c>
      <c r="CU303" s="388"/>
      <c r="CV303" s="388">
        <f t="shared" si="724"/>
        <v>0.92943889404310742</v>
      </c>
      <c r="CW303" s="379">
        <f t="shared" si="770"/>
        <v>0.99999999999999922</v>
      </c>
      <c r="CY303" s="334"/>
      <c r="DA303" s="379">
        <f t="shared" si="692"/>
        <v>0.33011580681812147</v>
      </c>
      <c r="DB303" s="379">
        <f t="shared" si="693"/>
        <v>0.42164313370702372</v>
      </c>
      <c r="DC303" s="379">
        <f t="shared" si="694"/>
        <v>0.24824105947485478</v>
      </c>
      <c r="DD303" s="379">
        <f t="shared" si="695"/>
        <v>0</v>
      </c>
      <c r="DF303" s="379">
        <f t="shared" si="771"/>
        <v>0.34015080731425873</v>
      </c>
      <c r="DG303" s="379">
        <f t="shared" si="771"/>
        <v>0.41588381595624258</v>
      </c>
      <c r="DH303" s="379">
        <f t="shared" si="771"/>
        <v>0.24381186685488024</v>
      </c>
      <c r="DI303" s="379"/>
      <c r="DJ303" s="379">
        <f t="shared" si="697"/>
        <v>0.99984649012538152</v>
      </c>
      <c r="DK303" s="379"/>
      <c r="DL303" s="379">
        <f t="shared" si="772"/>
        <v>0.34020303183902117</v>
      </c>
      <c r="DM303" s="379">
        <f t="shared" si="772"/>
        <v>0.41594766803060979</v>
      </c>
      <c r="DN303" s="379">
        <f t="shared" si="772"/>
        <v>0.24384930013036907</v>
      </c>
      <c r="DO303" s="379">
        <f t="shared" si="772"/>
        <v>0</v>
      </c>
      <c r="DR303" s="379">
        <f t="shared" si="750"/>
        <v>-0.16965614802084369</v>
      </c>
      <c r="DS303" s="379">
        <f t="shared" si="751"/>
        <v>-2.2784150047541727E-2</v>
      </c>
      <c r="DT303" s="379">
        <f t="shared" si="726"/>
        <v>-2.4026709821803601E-2</v>
      </c>
      <c r="DU303" s="379">
        <f t="shared" si="727"/>
        <v>0</v>
      </c>
      <c r="DW303" s="379">
        <f t="shared" si="752"/>
        <v>-0.10317397756166254</v>
      </c>
      <c r="DX303" s="379">
        <f t="shared" si="699"/>
        <v>-7.4477458342685904E-2</v>
      </c>
      <c r="DY303" s="379">
        <f t="shared" si="700"/>
        <v>-9.1171222115033757E-3</v>
      </c>
      <c r="DZ303" s="379">
        <f t="shared" si="701"/>
        <v>0</v>
      </c>
      <c r="EA303" s="379"/>
      <c r="EC303" s="379">
        <f t="shared" si="753"/>
        <v>0.10963479859395363</v>
      </c>
      <c r="ED303" s="379">
        <f t="shared" si="728"/>
        <v>1.3320497811460902E-3</v>
      </c>
      <c r="EE303" s="379">
        <f t="shared" si="729"/>
        <v>-3.4340867964892052E-2</v>
      </c>
      <c r="EF303" s="379"/>
      <c r="EH303" s="379">
        <f t="shared" si="730"/>
        <v>0</v>
      </c>
      <c r="EI303" s="379">
        <f t="shared" si="731"/>
        <v>1.9899450179105507E-2</v>
      </c>
      <c r="EJ303" s="379">
        <f t="shared" si="732"/>
        <v>0</v>
      </c>
      <c r="EK303" s="379">
        <f t="shared" si="733"/>
        <v>0</v>
      </c>
      <c r="EM303" s="379">
        <f t="shared" si="754"/>
        <v>0</v>
      </c>
      <c r="EN303" s="379">
        <f t="shared" si="734"/>
        <v>1.9899450179105507E-2</v>
      </c>
      <c r="EO303" s="379">
        <f t="shared" si="735"/>
        <v>0</v>
      </c>
      <c r="EP303" s="379">
        <v>1</v>
      </c>
      <c r="ER303" s="379">
        <f t="shared" si="736"/>
        <v>0</v>
      </c>
      <c r="ES303" s="379">
        <f t="shared" si="737"/>
        <v>0</v>
      </c>
      <c r="ET303" s="379">
        <f t="shared" si="738"/>
        <v>0</v>
      </c>
      <c r="EU303" s="379">
        <f t="shared" si="739"/>
        <v>0</v>
      </c>
      <c r="EX303" s="379">
        <f t="shared" si="740"/>
        <v>0.92955114755274659</v>
      </c>
      <c r="EY303" s="379">
        <f t="shared" si="741"/>
        <v>0.566901872950203</v>
      </c>
      <c r="EZ303" s="379">
        <f t="shared" si="702"/>
        <v>0.72107148352756234</v>
      </c>
      <c r="FA303" s="379"/>
      <c r="FB303" s="379">
        <f t="shared" si="742"/>
        <v>0.9339783424638578</v>
      </c>
      <c r="FC303" s="379">
        <f t="shared" si="743"/>
        <v>0.96928162512266669</v>
      </c>
      <c r="FD303" s="379">
        <f t="shared" si="703"/>
        <v>0.84711367181468866</v>
      </c>
      <c r="FE303" s="379"/>
      <c r="FF303" s="379">
        <f t="shared" si="664"/>
        <v>1.0299169390159972</v>
      </c>
      <c r="FG303" s="379">
        <f t="shared" si="744"/>
        <v>1.0583050652980861</v>
      </c>
      <c r="FH303" s="379">
        <f t="shared" si="704"/>
        <v>1.0558212170582753</v>
      </c>
      <c r="FI303" s="379"/>
      <c r="FJ303" s="379">
        <f t="shared" si="745"/>
        <v>1.0083114800448949</v>
      </c>
      <c r="FK303" s="379">
        <f t="shared" si="746"/>
        <v>1.0299885630366437</v>
      </c>
      <c r="FL303" s="379">
        <f t="shared" si="705"/>
        <v>1.0391751822981847</v>
      </c>
      <c r="FN303" s="379">
        <f t="shared" si="747"/>
        <v>0.9339783424638578</v>
      </c>
      <c r="FO303" s="379">
        <f t="shared" si="748"/>
        <v>0.96928162512266669</v>
      </c>
      <c r="FP303" s="379">
        <f t="shared" si="706"/>
        <v>1.0418320026329604</v>
      </c>
      <c r="FR303" s="336"/>
    </row>
    <row r="304" spans="1:174" x14ac:dyDescent="0.2">
      <c r="A304" s="373" t="s">
        <v>218</v>
      </c>
      <c r="B304" s="330">
        <f t="shared" si="663"/>
        <v>1995</v>
      </c>
      <c r="D304" s="384">
        <f>NonManufacturing_Data!Q37</f>
        <v>639</v>
      </c>
      <c r="E304" s="384">
        <f>NonManufacturing_Data!R37</f>
        <v>803.2111848610856</v>
      </c>
      <c r="F304" s="384">
        <f>NonManufacturing_Data!S37</f>
        <v>476.28054394807367</v>
      </c>
      <c r="G304" s="384"/>
      <c r="H304" s="384">
        <f t="shared" si="762"/>
        <v>1918.4917288091594</v>
      </c>
      <c r="I304" s="389"/>
      <c r="J304" s="390">
        <f t="shared" si="776"/>
        <v>336552.20550000004</v>
      </c>
      <c r="K304" s="390">
        <f t="shared" si="776"/>
        <v>451928.16644999996</v>
      </c>
      <c r="L304" s="390">
        <f t="shared" si="776"/>
        <v>1128298.2542000001</v>
      </c>
      <c r="M304" s="390"/>
      <c r="N304" s="390">
        <f t="shared" si="707"/>
        <v>1916778.6261500001</v>
      </c>
      <c r="P304" s="384">
        <f t="shared" si="777"/>
        <v>91031.516799999998</v>
      </c>
      <c r="Q304" s="384">
        <f t="shared" si="777"/>
        <v>312480.47871785908</v>
      </c>
      <c r="R304" s="384">
        <f t="shared" si="777"/>
        <v>655397.51913000003</v>
      </c>
      <c r="S304" s="399"/>
      <c r="T304" s="384">
        <f t="shared" si="708"/>
        <v>1058909.5146478591</v>
      </c>
      <c r="U304" s="384">
        <f t="shared" si="669"/>
        <v>1003978.0424159823</v>
      </c>
      <c r="W304" s="393">
        <f t="shared" si="670"/>
        <v>1.8986653171702359</v>
      </c>
      <c r="X304" s="393">
        <f t="shared" si="671"/>
        <v>1.7772983506881077</v>
      </c>
      <c r="Y304" s="393">
        <f t="shared" si="672"/>
        <v>0.42212291136244995</v>
      </c>
      <c r="Z304" s="384"/>
      <c r="AA304" s="384">
        <f t="shared" si="709"/>
        <v>1.0008937404850973</v>
      </c>
      <c r="AD304" s="393">
        <f t="shared" si="710"/>
        <v>7.0195468829098981</v>
      </c>
      <c r="AE304" s="393">
        <f t="shared" si="711"/>
        <v>2.5704363618384973</v>
      </c>
      <c r="AF304" s="393">
        <f t="shared" si="712"/>
        <v>0.72670483187105561</v>
      </c>
      <c r="AG304" s="384"/>
      <c r="AH304" s="393">
        <f t="shared" si="713"/>
        <v>1.9108901268323384</v>
      </c>
      <c r="AJ304" s="394">
        <f t="shared" si="673"/>
        <v>0.5234604062408007</v>
      </c>
      <c r="AK304" s="394">
        <f t="shared" si="674"/>
        <v>0.91148100290382617</v>
      </c>
      <c r="AL304" s="394">
        <f t="shared" si="675"/>
        <v>0.96552788860946559</v>
      </c>
      <c r="AM304" s="395"/>
      <c r="AN304" s="394">
        <f t="shared" si="676"/>
        <v>0.75720126593066039</v>
      </c>
      <c r="AP304" s="389">
        <f t="shared" si="714"/>
        <v>3.6970954382691343</v>
      </c>
      <c r="AQ304" s="389">
        <f t="shared" si="715"/>
        <v>1.4462604777882757</v>
      </c>
      <c r="AR304" s="389">
        <f t="shared" si="716"/>
        <v>1.7215479480266369</v>
      </c>
      <c r="AS304" s="389"/>
      <c r="AT304" s="389">
        <f t="shared" si="677"/>
        <v>1.8101439260250918</v>
      </c>
      <c r="AV304" s="389">
        <f t="shared" ref="AV304:AX304" si="783">AV61</f>
        <v>9.0670824414586682E-2</v>
      </c>
      <c r="AW304" s="389">
        <f t="shared" si="783"/>
        <v>0.31124234347387025</v>
      </c>
      <c r="AX304" s="389">
        <f t="shared" si="783"/>
        <v>0.65280065045331592</v>
      </c>
      <c r="AY304" s="389"/>
      <c r="AZ304" s="389">
        <f t="shared" si="679"/>
        <v>1</v>
      </c>
      <c r="BC304" s="379">
        <f t="shared" si="680"/>
        <v>0.5234604062408007</v>
      </c>
      <c r="BD304" s="379">
        <f t="shared" si="681"/>
        <v>0.91148100290382617</v>
      </c>
      <c r="BE304" s="379">
        <f t="shared" si="682"/>
        <v>0.96552788860946559</v>
      </c>
      <c r="BF304" s="379" t="e">
        <f t="shared" si="683"/>
        <v>#DIV/0!</v>
      </c>
      <c r="BG304" s="379"/>
      <c r="BH304" s="379"/>
      <c r="BI304" s="379"/>
      <c r="BJ304" s="379"/>
      <c r="BK304" s="379"/>
      <c r="BL304" s="379"/>
      <c r="BM304" s="379"/>
      <c r="BN304" s="379"/>
      <c r="BO304" s="379"/>
      <c r="BP304" s="379"/>
      <c r="BQ304" s="379">
        <f t="shared" si="718"/>
        <v>1.21975035867223</v>
      </c>
      <c r="BR304" s="387">
        <f t="shared" si="719"/>
        <v>0.5234604062408007</v>
      </c>
      <c r="BS304" s="396">
        <f>Mining!BZ300</f>
        <v>0.82277819610500691</v>
      </c>
      <c r="BT304" s="387">
        <f t="shared" si="684"/>
        <v>0.96552788860946559</v>
      </c>
      <c r="BU304" s="387">
        <v>1</v>
      </c>
      <c r="BV304" s="387"/>
      <c r="BW304" s="387">
        <v>1</v>
      </c>
      <c r="BX304" s="396">
        <f>Mining!BW300</f>
        <v>1.1078088933551402</v>
      </c>
      <c r="BY304" s="387">
        <v>1</v>
      </c>
      <c r="BZ304" s="387">
        <v>1</v>
      </c>
      <c r="CB304" s="664">
        <f t="shared" si="720"/>
        <v>9.0670824414586682E-2</v>
      </c>
      <c r="CC304" s="664">
        <f t="shared" si="721"/>
        <v>0.31124234347387025</v>
      </c>
      <c r="CD304" s="664">
        <f t="shared" si="722"/>
        <v>0.65280065045331592</v>
      </c>
      <c r="CE304" s="664"/>
      <c r="CG304" s="664">
        <v>1</v>
      </c>
      <c r="CH304" s="664">
        <v>1</v>
      </c>
      <c r="CI304" s="664">
        <v>1</v>
      </c>
      <c r="CJ304" s="664">
        <v>1</v>
      </c>
      <c r="CL304" s="388">
        <f t="shared" si="723"/>
        <v>1.21975035867223</v>
      </c>
      <c r="CM304" s="388">
        <f t="shared" si="685"/>
        <v>0.67606062335292427</v>
      </c>
      <c r="CN304" s="388">
        <f t="shared" si="686"/>
        <v>0.88579671717332598</v>
      </c>
      <c r="CO304" s="388">
        <f t="shared" si="687"/>
        <v>1.0193860855358869</v>
      </c>
      <c r="CP304" s="388">
        <f t="shared" si="688"/>
        <v>1.0407956975889083</v>
      </c>
      <c r="CQ304" s="388">
        <v>1</v>
      </c>
      <c r="CR304" s="388">
        <f t="shared" si="689"/>
        <v>0.71936182260717096</v>
      </c>
      <c r="CS304" s="388">
        <f t="shared" si="690"/>
        <v>0.82462518781890004</v>
      </c>
      <c r="CT304" s="388">
        <f t="shared" si="691"/>
        <v>0.82462518781890082</v>
      </c>
      <c r="CU304" s="388"/>
      <c r="CV304" s="388">
        <f t="shared" si="724"/>
        <v>0.93980609215914257</v>
      </c>
      <c r="CW304" s="379">
        <f t="shared" si="770"/>
        <v>0.99999999999999911</v>
      </c>
      <c r="CY304" s="334"/>
      <c r="DA304" s="379">
        <f t="shared" si="692"/>
        <v>0.33307414903302096</v>
      </c>
      <c r="DB304" s="379">
        <f t="shared" si="693"/>
        <v>0.41866804677842029</v>
      </c>
      <c r="DC304" s="379">
        <f t="shared" si="694"/>
        <v>0.24825780418855864</v>
      </c>
      <c r="DD304" s="379">
        <f t="shared" si="695"/>
        <v>0</v>
      </c>
      <c r="DF304" s="379">
        <f t="shared" si="771"/>
        <v>0.331592778496626</v>
      </c>
      <c r="DG304" s="379">
        <f t="shared" si="771"/>
        <v>0.42015383470818146</v>
      </c>
      <c r="DH304" s="379">
        <f t="shared" si="771"/>
        <v>0.24824943173768332</v>
      </c>
      <c r="DI304" s="379"/>
      <c r="DJ304" s="379">
        <f t="shared" si="697"/>
        <v>0.99999604494249072</v>
      </c>
      <c r="DK304" s="379"/>
      <c r="DL304" s="379">
        <f t="shared" si="772"/>
        <v>0.33159408997032158</v>
      </c>
      <c r="DM304" s="379">
        <f t="shared" si="772"/>
        <v>0.42015549644733274</v>
      </c>
      <c r="DN304" s="379">
        <f t="shared" si="772"/>
        <v>0.24825041358234573</v>
      </c>
      <c r="DO304" s="379">
        <f t="shared" si="772"/>
        <v>0</v>
      </c>
      <c r="DR304" s="379">
        <f t="shared" si="750"/>
        <v>3.0386875497357687E-2</v>
      </c>
      <c r="DS304" s="379">
        <f t="shared" si="751"/>
        <v>-1.5085932341688285E-2</v>
      </c>
      <c r="DT304" s="379">
        <f t="shared" si="726"/>
        <v>-2.4618234146075817E-2</v>
      </c>
      <c r="DU304" s="379">
        <f t="shared" si="727"/>
        <v>0</v>
      </c>
      <c r="DW304" s="379">
        <f t="shared" si="752"/>
        <v>0.1866537905508098</v>
      </c>
      <c r="DX304" s="379">
        <f t="shared" si="699"/>
        <v>-4.0674122647983542E-2</v>
      </c>
      <c r="DY304" s="379">
        <f t="shared" si="700"/>
        <v>-6.0923588049742895E-4</v>
      </c>
      <c r="DZ304" s="379">
        <f t="shared" si="701"/>
        <v>0</v>
      </c>
      <c r="EA304" s="379"/>
      <c r="EC304" s="379">
        <f t="shared" si="753"/>
        <v>-0.19940036488906862</v>
      </c>
      <c r="ED304" s="379">
        <f t="shared" si="728"/>
        <v>5.3689146549398513E-2</v>
      </c>
      <c r="EE304" s="379">
        <f t="shared" si="729"/>
        <v>3.4013610040895349E-2</v>
      </c>
      <c r="EF304" s="379"/>
      <c r="EH304" s="379">
        <f t="shared" si="730"/>
        <v>0</v>
      </c>
      <c r="EI304" s="379">
        <f t="shared" si="731"/>
        <v>3.7086505425172095E-3</v>
      </c>
      <c r="EJ304" s="379">
        <f t="shared" si="732"/>
        <v>0</v>
      </c>
      <c r="EK304" s="379">
        <f t="shared" si="733"/>
        <v>0</v>
      </c>
      <c r="EM304" s="379">
        <f t="shared" si="754"/>
        <v>0</v>
      </c>
      <c r="EN304" s="379">
        <f t="shared" si="734"/>
        <v>3.7086505425172095E-3</v>
      </c>
      <c r="EO304" s="379">
        <f t="shared" si="735"/>
        <v>0</v>
      </c>
      <c r="EP304" s="379">
        <v>1</v>
      </c>
      <c r="ER304" s="379">
        <f t="shared" si="736"/>
        <v>0</v>
      </c>
      <c r="ES304" s="379">
        <f t="shared" si="737"/>
        <v>0</v>
      </c>
      <c r="ET304" s="379">
        <f t="shared" si="738"/>
        <v>0</v>
      </c>
      <c r="EU304" s="379">
        <f t="shared" si="739"/>
        <v>0</v>
      </c>
      <c r="EX304" s="379">
        <f t="shared" si="740"/>
        <v>0.9976289993995775</v>
      </c>
      <c r="EY304" s="379">
        <f t="shared" si="741"/>
        <v>0.56555774826905747</v>
      </c>
      <c r="EZ304" s="379">
        <f t="shared" si="702"/>
        <v>0.71936182260717096</v>
      </c>
      <c r="FA304" s="379"/>
      <c r="FB304" s="379">
        <f t="shared" si="742"/>
        <v>1.0456645272596892</v>
      </c>
      <c r="FC304" s="379">
        <f t="shared" si="743"/>
        <v>1.0135434123153966</v>
      </c>
      <c r="FD304" s="379">
        <f t="shared" si="703"/>
        <v>0.88579671717332598</v>
      </c>
      <c r="FE304" s="379"/>
      <c r="FF304" s="379">
        <f t="shared" si="664"/>
        <v>0.96549119213203194</v>
      </c>
      <c r="FG304" s="379">
        <f t="shared" si="744"/>
        <v>1.021784219134017</v>
      </c>
      <c r="FH304" s="379">
        <f t="shared" si="704"/>
        <v>1.0193860855358869</v>
      </c>
      <c r="FI304" s="379"/>
      <c r="FJ304" s="379">
        <f t="shared" si="745"/>
        <v>1.0015594245497086</v>
      </c>
      <c r="FK304" s="379">
        <f t="shared" si="746"/>
        <v>1.031594752487762</v>
      </c>
      <c r="FL304" s="379">
        <f t="shared" si="705"/>
        <v>1.0407956975889083</v>
      </c>
      <c r="FN304" s="379">
        <f t="shared" si="747"/>
        <v>1.0456645272596892</v>
      </c>
      <c r="FO304" s="379">
        <f t="shared" si="748"/>
        <v>1.0135434123153966</v>
      </c>
      <c r="FP304" s="379">
        <f t="shared" si="706"/>
        <v>1.0894067685172097</v>
      </c>
      <c r="FR304" s="336"/>
    </row>
    <row r="305" spans="1:174" x14ac:dyDescent="0.2">
      <c r="A305" s="373" t="s">
        <v>218</v>
      </c>
      <c r="B305" s="330">
        <f t="shared" si="663"/>
        <v>1996</v>
      </c>
      <c r="D305" s="384">
        <f>NonManufacturing_Data!Q38</f>
        <v>660</v>
      </c>
      <c r="E305" s="384">
        <f>NonManufacturing_Data!R38</f>
        <v>810.94160160627109</v>
      </c>
      <c r="F305" s="384">
        <f>NonManufacturing_Data!S38</f>
        <v>494.31369515004468</v>
      </c>
      <c r="G305" s="384"/>
      <c r="H305" s="384">
        <f t="shared" si="762"/>
        <v>1965.2552967563156</v>
      </c>
      <c r="I305" s="389"/>
      <c r="J305" s="390">
        <f t="shared" si="776"/>
        <v>343011.41118</v>
      </c>
      <c r="K305" s="390">
        <f t="shared" si="776"/>
        <v>469960.60674999998</v>
      </c>
      <c r="L305" s="390">
        <f t="shared" si="776"/>
        <v>1200950.6080000002</v>
      </c>
      <c r="M305" s="390"/>
      <c r="N305" s="390">
        <f t="shared" si="707"/>
        <v>2013922.6259300001</v>
      </c>
      <c r="P305" s="384">
        <f t="shared" si="777"/>
        <v>105326.68202000002</v>
      </c>
      <c r="Q305" s="384">
        <f t="shared" si="777"/>
        <v>297629.78288493189</v>
      </c>
      <c r="R305" s="384">
        <f t="shared" si="777"/>
        <v>684916.88858999999</v>
      </c>
      <c r="S305" s="399"/>
      <c r="T305" s="384">
        <f t="shared" si="708"/>
        <v>1087873.3534949319</v>
      </c>
      <c r="U305" s="384">
        <f t="shared" si="669"/>
        <v>1045324.1703894705</v>
      </c>
      <c r="W305" s="393">
        <f t="shared" si="670"/>
        <v>1.9241342371949715</v>
      </c>
      <c r="X305" s="393">
        <f t="shared" si="671"/>
        <v>1.7255522908916048</v>
      </c>
      <c r="Y305" s="393">
        <f t="shared" si="672"/>
        <v>0.41160201914818845</v>
      </c>
      <c r="Z305" s="384"/>
      <c r="AA305" s="384">
        <f t="shared" si="709"/>
        <v>0.97583455861358592</v>
      </c>
      <c r="AD305" s="393">
        <f t="shared" si="710"/>
        <v>6.266218467554836</v>
      </c>
      <c r="AE305" s="393">
        <f t="shared" si="711"/>
        <v>2.7246655013681651</v>
      </c>
      <c r="AF305" s="393">
        <f t="shared" si="712"/>
        <v>0.72171339820173008</v>
      </c>
      <c r="AG305" s="384"/>
      <c r="AH305" s="393">
        <f t="shared" si="713"/>
        <v>1.8800438681371865</v>
      </c>
      <c r="AJ305" s="394">
        <f t="shared" si="673"/>
        <v>0.53048216573790485</v>
      </c>
      <c r="AK305" s="394">
        <f t="shared" si="674"/>
        <v>0.88494322411087512</v>
      </c>
      <c r="AL305" s="394">
        <f t="shared" si="675"/>
        <v>0.94146329848064059</v>
      </c>
      <c r="AM305" s="395"/>
      <c r="AN305" s="394">
        <f t="shared" si="676"/>
        <v>0.7382433651378163</v>
      </c>
      <c r="AP305" s="389">
        <f t="shared" si="714"/>
        <v>3.2566430898760017</v>
      </c>
      <c r="AQ305" s="389">
        <f t="shared" si="715"/>
        <v>1.5790106829856263</v>
      </c>
      <c r="AR305" s="389">
        <f t="shared" si="716"/>
        <v>1.7534253104377817</v>
      </c>
      <c r="AS305" s="389"/>
      <c r="AT305" s="389">
        <f t="shared" si="677"/>
        <v>1.8512473161145244</v>
      </c>
      <c r="AV305" s="389">
        <f t="shared" ref="AV305:AX305" si="784">AV62</f>
        <v>0.10075982647637148</v>
      </c>
      <c r="AW305" s="389">
        <f t="shared" si="784"/>
        <v>0.28472486460734947</v>
      </c>
      <c r="AX305" s="389">
        <f t="shared" si="784"/>
        <v>0.6552196036324418</v>
      </c>
      <c r="AY305" s="389"/>
      <c r="AZ305" s="389">
        <f t="shared" si="679"/>
        <v>1</v>
      </c>
      <c r="BC305" s="379">
        <f t="shared" si="680"/>
        <v>0.53048216573790485</v>
      </c>
      <c r="BD305" s="379">
        <f t="shared" si="681"/>
        <v>0.88494322411087512</v>
      </c>
      <c r="BE305" s="379">
        <f t="shared" si="682"/>
        <v>0.94146329848064059</v>
      </c>
      <c r="BF305" s="379" t="e">
        <f t="shared" si="683"/>
        <v>#DIV/0!</v>
      </c>
      <c r="BG305" s="379"/>
      <c r="BH305" s="379"/>
      <c r="BI305" s="379"/>
      <c r="BJ305" s="379"/>
      <c r="BK305" s="379"/>
      <c r="BL305" s="379"/>
      <c r="BM305" s="379"/>
      <c r="BN305" s="379"/>
      <c r="BO305" s="379"/>
      <c r="BP305" s="379"/>
      <c r="BQ305" s="379">
        <f t="shared" si="718"/>
        <v>1.253113599188574</v>
      </c>
      <c r="BR305" s="387">
        <f t="shared" si="719"/>
        <v>0.53048216573790485</v>
      </c>
      <c r="BS305" s="396">
        <f>Mining!BZ301</f>
        <v>0.80119961296052866</v>
      </c>
      <c r="BT305" s="387">
        <f t="shared" si="684"/>
        <v>0.94146329848064059</v>
      </c>
      <c r="BU305" s="387">
        <v>1</v>
      </c>
      <c r="BV305" s="387"/>
      <c r="BW305" s="387">
        <v>1</v>
      </c>
      <c r="BX305" s="396">
        <f>Mining!BW301</f>
        <v>1.1045227803354818</v>
      </c>
      <c r="BY305" s="387">
        <v>1</v>
      </c>
      <c r="BZ305" s="387">
        <v>1</v>
      </c>
      <c r="CB305" s="664">
        <f t="shared" si="720"/>
        <v>0.10075982647637148</v>
      </c>
      <c r="CC305" s="664">
        <f t="shared" si="721"/>
        <v>0.28472486460734947</v>
      </c>
      <c r="CD305" s="664">
        <f t="shared" si="722"/>
        <v>0.6552196036324418</v>
      </c>
      <c r="CE305" s="664"/>
      <c r="CG305" s="664">
        <v>1</v>
      </c>
      <c r="CH305" s="664">
        <v>1</v>
      </c>
      <c r="CI305" s="664">
        <v>1</v>
      </c>
      <c r="CJ305" s="664">
        <v>1</v>
      </c>
      <c r="CL305" s="388">
        <f t="shared" si="723"/>
        <v>1.253113599188574</v>
      </c>
      <c r="CM305" s="388">
        <f t="shared" si="685"/>
        <v>0.66514741563432078</v>
      </c>
      <c r="CN305" s="388">
        <f t="shared" si="686"/>
        <v>0.88461075668262223</v>
      </c>
      <c r="CO305" s="388">
        <f t="shared" si="687"/>
        <v>1.0185684889214957</v>
      </c>
      <c r="CP305" s="388">
        <f t="shared" si="688"/>
        <v>1.039511329480401</v>
      </c>
      <c r="CQ305" s="388">
        <v>1</v>
      </c>
      <c r="CR305" s="388">
        <f t="shared" si="689"/>
        <v>0.71014368363240232</v>
      </c>
      <c r="CS305" s="388">
        <f t="shared" si="690"/>
        <v>0.83350527199650126</v>
      </c>
      <c r="CT305" s="388">
        <f t="shared" si="691"/>
        <v>0.83350527199650215</v>
      </c>
      <c r="CU305" s="388"/>
      <c r="CV305" s="388">
        <f t="shared" si="724"/>
        <v>0.93663779734275021</v>
      </c>
      <c r="CW305" s="379">
        <f t="shared" si="770"/>
        <v>0.99999999999999889</v>
      </c>
      <c r="CY305" s="334"/>
      <c r="DA305" s="379">
        <f t="shared" si="692"/>
        <v>0.33583423033604859</v>
      </c>
      <c r="DB305" s="379">
        <f t="shared" si="693"/>
        <v>0.41263931609534027</v>
      </c>
      <c r="DC305" s="379">
        <f t="shared" si="694"/>
        <v>0.2515264535686112</v>
      </c>
      <c r="DD305" s="379">
        <f t="shared" si="695"/>
        <v>0</v>
      </c>
      <c r="DF305" s="379">
        <f t="shared" si="771"/>
        <v>0.33445229154630718</v>
      </c>
      <c r="DG305" s="379">
        <f t="shared" si="771"/>
        <v>0.41564639450045898</v>
      </c>
      <c r="DH305" s="379">
        <f t="shared" si="771"/>
        <v>0.24988856594435377</v>
      </c>
      <c r="DI305" s="379"/>
      <c r="DJ305" s="379">
        <f t="shared" si="697"/>
        <v>0.99998725199111993</v>
      </c>
      <c r="DK305" s="379"/>
      <c r="DL305" s="379">
        <f t="shared" si="772"/>
        <v>0.33445655520144291</v>
      </c>
      <c r="DM305" s="379">
        <f t="shared" si="772"/>
        <v>0.41565169323193529</v>
      </c>
      <c r="DN305" s="379">
        <f t="shared" si="772"/>
        <v>0.2498917515666218</v>
      </c>
      <c r="DO305" s="379">
        <f t="shared" si="772"/>
        <v>0</v>
      </c>
      <c r="DR305" s="379">
        <f t="shared" si="750"/>
        <v>1.3324944980313978E-2</v>
      </c>
      <c r="DS305" s="379">
        <f t="shared" si="751"/>
        <v>-2.6576537081555156E-2</v>
      </c>
      <c r="DT305" s="379">
        <f t="shared" si="726"/>
        <v>-2.5239621225318292E-2</v>
      </c>
      <c r="DU305" s="379">
        <f t="shared" si="727"/>
        <v>0</v>
      </c>
      <c r="DW305" s="379">
        <f t="shared" si="752"/>
        <v>-0.12685055686561236</v>
      </c>
      <c r="DX305" s="379">
        <f t="shared" si="699"/>
        <v>8.7817256619061784E-2</v>
      </c>
      <c r="DY305" s="379">
        <f t="shared" si="700"/>
        <v>1.8347339251907527E-2</v>
      </c>
      <c r="DZ305" s="379">
        <f t="shared" si="701"/>
        <v>0</v>
      </c>
      <c r="EA305" s="379"/>
      <c r="EC305" s="379">
        <f t="shared" si="753"/>
        <v>0.1055040952446782</v>
      </c>
      <c r="ED305" s="379">
        <f t="shared" si="728"/>
        <v>-8.9048521556077787E-2</v>
      </c>
      <c r="EE305" s="379">
        <f t="shared" si="729"/>
        <v>3.698652110594741E-3</v>
      </c>
      <c r="EF305" s="379"/>
      <c r="EH305" s="379">
        <f t="shared" si="730"/>
        <v>0</v>
      </c>
      <c r="EI305" s="379">
        <f t="shared" si="731"/>
        <v>-2.9707258413893462E-3</v>
      </c>
      <c r="EJ305" s="379">
        <f t="shared" si="732"/>
        <v>0</v>
      </c>
      <c r="EK305" s="379">
        <f t="shared" si="733"/>
        <v>0</v>
      </c>
      <c r="EM305" s="379">
        <f t="shared" si="754"/>
        <v>0</v>
      </c>
      <c r="EN305" s="379">
        <f t="shared" si="734"/>
        <v>-2.9707258413893462E-3</v>
      </c>
      <c r="EO305" s="379">
        <f t="shared" si="735"/>
        <v>0</v>
      </c>
      <c r="EP305" s="379">
        <v>1</v>
      </c>
      <c r="ER305" s="379">
        <f t="shared" si="736"/>
        <v>0</v>
      </c>
      <c r="ES305" s="379">
        <f t="shared" si="737"/>
        <v>0</v>
      </c>
      <c r="ET305" s="379">
        <f t="shared" si="738"/>
        <v>0</v>
      </c>
      <c r="EU305" s="379">
        <f t="shared" si="739"/>
        <v>0</v>
      </c>
      <c r="EX305" s="379">
        <f t="shared" si="740"/>
        <v>0.9871856711253324</v>
      </c>
      <c r="EY305" s="379">
        <f t="shared" si="741"/>
        <v>0.55831050528512127</v>
      </c>
      <c r="EZ305" s="379">
        <f t="shared" si="702"/>
        <v>0.71014368363240232</v>
      </c>
      <c r="FA305" s="379"/>
      <c r="FB305" s="379">
        <f t="shared" si="742"/>
        <v>0.99866113695421188</v>
      </c>
      <c r="FC305" s="379">
        <f t="shared" si="743"/>
        <v>1.0121864164953456</v>
      </c>
      <c r="FD305" s="379">
        <f t="shared" si="703"/>
        <v>0.88461075668262223</v>
      </c>
      <c r="FE305" s="379"/>
      <c r="FF305" s="379">
        <f t="shared" si="664"/>
        <v>0.99919795195756334</v>
      </c>
      <c r="FG305" s="379">
        <f t="shared" si="744"/>
        <v>1.0209646991012677</v>
      </c>
      <c r="FH305" s="379">
        <f t="shared" si="704"/>
        <v>1.0185684889214957</v>
      </c>
      <c r="FI305" s="379"/>
      <c r="FJ305" s="379">
        <f t="shared" si="745"/>
        <v>0.99876597480996243</v>
      </c>
      <c r="FK305" s="379">
        <f t="shared" si="746"/>
        <v>1.0303217385772816</v>
      </c>
      <c r="FL305" s="379">
        <f t="shared" si="705"/>
        <v>1.039511329480401</v>
      </c>
      <c r="FN305" s="379">
        <f t="shared" si="747"/>
        <v>0.99866113695421188</v>
      </c>
      <c r="FO305" s="379">
        <f t="shared" si="748"/>
        <v>1.0121864164953456</v>
      </c>
      <c r="FP305" s="379">
        <f t="shared" si="706"/>
        <v>1.0879482020530107</v>
      </c>
      <c r="FR305" s="336"/>
    </row>
    <row r="306" spans="1:174" x14ac:dyDescent="0.2">
      <c r="A306" s="373" t="s">
        <v>218</v>
      </c>
      <c r="B306" s="330">
        <f t="shared" si="663"/>
        <v>1997</v>
      </c>
      <c r="D306" s="384">
        <f>NonManufacturing_Data!Q39</f>
        <v>745.10199999999998</v>
      </c>
      <c r="E306" s="384">
        <f>NonManufacturing_Data!R39</f>
        <v>826.80039745940098</v>
      </c>
      <c r="F306" s="384">
        <f>NonManufacturing_Data!S39</f>
        <v>495.89279736703884</v>
      </c>
      <c r="G306" s="384"/>
      <c r="H306" s="384">
        <f t="shared" si="762"/>
        <v>2067.7951948264399</v>
      </c>
      <c r="I306" s="389"/>
      <c r="J306" s="390">
        <f t="shared" si="776"/>
        <v>367172.57313000003</v>
      </c>
      <c r="K306" s="390">
        <f t="shared" si="776"/>
        <v>482632.16244999995</v>
      </c>
      <c r="L306" s="390">
        <f t="shared" si="776"/>
        <v>1236390.2564000001</v>
      </c>
      <c r="M306" s="390"/>
      <c r="N306" s="390">
        <f t="shared" si="707"/>
        <v>2086194.9919799999</v>
      </c>
      <c r="P306" s="384">
        <f t="shared" si="777"/>
        <v>118101.18005000001</v>
      </c>
      <c r="Q306" s="384">
        <f t="shared" si="777"/>
        <v>306138.3282303125</v>
      </c>
      <c r="R306" s="384">
        <f t="shared" si="777"/>
        <v>691353.15156000003</v>
      </c>
      <c r="S306" s="399"/>
      <c r="T306" s="384">
        <f t="shared" si="708"/>
        <v>1115592.6598403126</v>
      </c>
      <c r="U306" s="384">
        <f t="shared" si="669"/>
        <v>1079410.5760054095</v>
      </c>
      <c r="W306" s="393">
        <f t="shared" si="670"/>
        <v>2.0292964522058443</v>
      </c>
      <c r="X306" s="393">
        <f t="shared" si="671"/>
        <v>1.7131067131172728</v>
      </c>
      <c r="Y306" s="393">
        <f t="shared" si="672"/>
        <v>0.40108112693392689</v>
      </c>
      <c r="Z306" s="384"/>
      <c r="AA306" s="384">
        <f t="shared" si="709"/>
        <v>0.99118021219287045</v>
      </c>
      <c r="AD306" s="393">
        <f t="shared" si="710"/>
        <v>6.3090140139543838</v>
      </c>
      <c r="AE306" s="393">
        <f t="shared" si="711"/>
        <v>2.7007412049280757</v>
      </c>
      <c r="AF306" s="393">
        <f t="shared" si="712"/>
        <v>0.71727856631315601</v>
      </c>
      <c r="AG306" s="384"/>
      <c r="AH306" s="393">
        <f t="shared" si="713"/>
        <v>1.9156706824929952</v>
      </c>
      <c r="AJ306" s="394">
        <f t="shared" si="673"/>
        <v>0.55947529859441991</v>
      </c>
      <c r="AK306" s="394">
        <f t="shared" si="674"/>
        <v>0.87856055475934292</v>
      </c>
      <c r="AL306" s="394">
        <f t="shared" si="675"/>
        <v>0.91739870835181547</v>
      </c>
      <c r="AM306" s="395"/>
      <c r="AN306" s="394">
        <f t="shared" si="676"/>
        <v>0.74985273768832894</v>
      </c>
      <c r="AP306" s="389">
        <f t="shared" si="714"/>
        <v>3.1089661676077385</v>
      </c>
      <c r="AQ306" s="389">
        <f t="shared" si="715"/>
        <v>1.5765166199212679</v>
      </c>
      <c r="AR306" s="389">
        <f t="shared" si="716"/>
        <v>1.7883627978120213</v>
      </c>
      <c r="AS306" s="389"/>
      <c r="AT306" s="389">
        <f t="shared" si="677"/>
        <v>1.8700329135175744</v>
      </c>
      <c r="AV306" s="389">
        <f t="shared" ref="AV306:AX306" si="785">AV63</f>
        <v>0.10941265786653562</v>
      </c>
      <c r="AW306" s="389">
        <f t="shared" si="785"/>
        <v>0.28361620224552836</v>
      </c>
      <c r="AX306" s="389">
        <f t="shared" si="785"/>
        <v>0.64049136346106661</v>
      </c>
      <c r="AY306" s="389"/>
      <c r="AZ306" s="389">
        <f t="shared" si="679"/>
        <v>1</v>
      </c>
      <c r="BC306" s="379">
        <f t="shared" si="680"/>
        <v>0.55947529859441991</v>
      </c>
      <c r="BD306" s="379">
        <f t="shared" si="681"/>
        <v>0.87856055475934292</v>
      </c>
      <c r="BE306" s="379">
        <f t="shared" si="682"/>
        <v>0.91739870835181547</v>
      </c>
      <c r="BF306" s="379" t="e">
        <f t="shared" si="683"/>
        <v>#DIV/0!</v>
      </c>
      <c r="BG306" s="379"/>
      <c r="BH306" s="379"/>
      <c r="BI306" s="379"/>
      <c r="BJ306" s="379"/>
      <c r="BK306" s="379"/>
      <c r="BL306" s="379"/>
      <c r="BM306" s="379"/>
      <c r="BN306" s="379"/>
      <c r="BO306" s="379"/>
      <c r="BP306" s="379"/>
      <c r="BQ306" s="379">
        <f t="shared" si="718"/>
        <v>1.2850432715441644</v>
      </c>
      <c r="BR306" s="387">
        <f t="shared" si="719"/>
        <v>0.55947529859441991</v>
      </c>
      <c r="BS306" s="396">
        <f>Mining!BZ302</f>
        <v>0.79412347014126261</v>
      </c>
      <c r="BT306" s="387">
        <f t="shared" si="684"/>
        <v>0.91739870835181547</v>
      </c>
      <c r="BU306" s="387">
        <v>1</v>
      </c>
      <c r="BV306" s="387"/>
      <c r="BW306" s="387">
        <v>1</v>
      </c>
      <c r="BX306" s="396">
        <f>Mining!BW302</f>
        <v>1.1063274009557482</v>
      </c>
      <c r="BY306" s="387">
        <v>1</v>
      </c>
      <c r="BZ306" s="387">
        <v>1</v>
      </c>
      <c r="CB306" s="664">
        <f t="shared" si="720"/>
        <v>0.10941265786653562</v>
      </c>
      <c r="CC306" s="664">
        <f t="shared" si="721"/>
        <v>0.28361620224552836</v>
      </c>
      <c r="CD306" s="664">
        <f t="shared" si="722"/>
        <v>0.64049136346106661</v>
      </c>
      <c r="CE306" s="664"/>
      <c r="CG306" s="664">
        <v>1</v>
      </c>
      <c r="CH306" s="664">
        <v>1</v>
      </c>
      <c r="CI306" s="664">
        <v>1</v>
      </c>
      <c r="CJ306" s="664">
        <v>1</v>
      </c>
      <c r="CL306" s="388">
        <f t="shared" si="723"/>
        <v>1.2850432715441644</v>
      </c>
      <c r="CM306" s="388">
        <f t="shared" si="685"/>
        <v>0.67775195316542092</v>
      </c>
      <c r="CN306" s="388">
        <f t="shared" si="686"/>
        <v>0.87410643558136569</v>
      </c>
      <c r="CO306" s="388">
        <f t="shared" si="687"/>
        <v>1.0407064830121182</v>
      </c>
      <c r="CP306" s="388">
        <f t="shared" si="688"/>
        <v>1.0402010561557427</v>
      </c>
      <c r="CQ306" s="388">
        <v>1</v>
      </c>
      <c r="CR306" s="388">
        <f t="shared" si="689"/>
        <v>0.7162438562292075</v>
      </c>
      <c r="CS306" s="388">
        <f t="shared" si="690"/>
        <v>0.87094058719113854</v>
      </c>
      <c r="CT306" s="388">
        <f t="shared" si="691"/>
        <v>0.87094058719113976</v>
      </c>
      <c r="CU306" s="388"/>
      <c r="CV306" s="388">
        <f t="shared" si="724"/>
        <v>0.94625866214555054</v>
      </c>
      <c r="CW306" s="379">
        <f t="shared" si="770"/>
        <v>0.99999999999999856</v>
      </c>
      <c r="CY306" s="334"/>
      <c r="DA306" s="379">
        <f t="shared" si="692"/>
        <v>0.36033645975395545</v>
      </c>
      <c r="DB306" s="379">
        <f t="shared" si="693"/>
        <v>0.39984636753583247</v>
      </c>
      <c r="DC306" s="379">
        <f t="shared" si="694"/>
        <v>0.23981717271021202</v>
      </c>
      <c r="DD306" s="379">
        <f t="shared" si="695"/>
        <v>0</v>
      </c>
      <c r="DF306" s="379">
        <f t="shared" si="771"/>
        <v>0.34794156859748793</v>
      </c>
      <c r="DG306" s="379">
        <f t="shared" si="771"/>
        <v>0.40620926781804539</v>
      </c>
      <c r="DH306" s="379">
        <f t="shared" si="771"/>
        <v>0.24562529850028511</v>
      </c>
      <c r="DI306" s="379"/>
      <c r="DJ306" s="379">
        <f t="shared" si="697"/>
        <v>0.99977613491581852</v>
      </c>
      <c r="DK306" s="379"/>
      <c r="DL306" s="379">
        <f t="shared" si="772"/>
        <v>0.34801947800722882</v>
      </c>
      <c r="DM306" s="379">
        <f t="shared" si="772"/>
        <v>0.4063002242519505</v>
      </c>
      <c r="DN306" s="379">
        <f t="shared" si="772"/>
        <v>0.24568029774082059</v>
      </c>
      <c r="DO306" s="379">
        <f t="shared" si="772"/>
        <v>0</v>
      </c>
      <c r="DR306" s="379">
        <f t="shared" si="750"/>
        <v>5.3213038052982886E-2</v>
      </c>
      <c r="DS306" s="379">
        <f t="shared" si="751"/>
        <v>-8.8711676029204437E-3</v>
      </c>
      <c r="DT306" s="379">
        <f t="shared" si="726"/>
        <v>-2.589319115543225E-2</v>
      </c>
      <c r="DU306" s="379">
        <f t="shared" si="727"/>
        <v>0</v>
      </c>
      <c r="DW306" s="379">
        <f t="shared" si="752"/>
        <v>-4.6406688877976658E-2</v>
      </c>
      <c r="DX306" s="379">
        <f t="shared" si="699"/>
        <v>-1.5807586778967227E-3</v>
      </c>
      <c r="DY306" s="379">
        <f t="shared" si="700"/>
        <v>1.9729368091969488E-2</v>
      </c>
      <c r="DZ306" s="379">
        <f t="shared" si="701"/>
        <v>0</v>
      </c>
      <c r="EA306" s="379"/>
      <c r="EC306" s="379">
        <f t="shared" si="753"/>
        <v>8.2386856579038756E-2</v>
      </c>
      <c r="ED306" s="379">
        <f t="shared" si="728"/>
        <v>-3.9014029874723799E-3</v>
      </c>
      <c r="EE306" s="379">
        <f t="shared" si="729"/>
        <v>-2.273481497698274E-2</v>
      </c>
      <c r="EF306" s="379"/>
      <c r="EH306" s="379">
        <f t="shared" si="730"/>
        <v>0</v>
      </c>
      <c r="EI306" s="379">
        <f t="shared" si="731"/>
        <v>1.6325131719270331E-3</v>
      </c>
      <c r="EJ306" s="379">
        <f t="shared" si="732"/>
        <v>0</v>
      </c>
      <c r="EK306" s="379">
        <f t="shared" si="733"/>
        <v>0</v>
      </c>
      <c r="EM306" s="379">
        <f t="shared" si="754"/>
        <v>0</v>
      </c>
      <c r="EN306" s="379">
        <f t="shared" si="734"/>
        <v>1.6325131719270331E-3</v>
      </c>
      <c r="EO306" s="379">
        <f t="shared" si="735"/>
        <v>0</v>
      </c>
      <c r="EP306" s="379">
        <v>1</v>
      </c>
      <c r="ER306" s="379">
        <f t="shared" si="736"/>
        <v>0</v>
      </c>
      <c r="ES306" s="379">
        <f t="shared" si="737"/>
        <v>0</v>
      </c>
      <c r="ET306" s="379">
        <f t="shared" si="738"/>
        <v>0</v>
      </c>
      <c r="EU306" s="379">
        <f t="shared" si="739"/>
        <v>0</v>
      </c>
      <c r="EX306" s="379">
        <f t="shared" si="740"/>
        <v>1.0085900540093558</v>
      </c>
      <c r="EY306" s="379">
        <f t="shared" si="741"/>
        <v>0.56310642267951116</v>
      </c>
      <c r="EZ306" s="379">
        <f t="shared" si="702"/>
        <v>0.7162438562292075</v>
      </c>
      <c r="FA306" s="379"/>
      <c r="FB306" s="379">
        <f t="shared" si="742"/>
        <v>0.98812548793703492</v>
      </c>
      <c r="FC306" s="379">
        <f t="shared" si="743"/>
        <v>1.0001671966827022</v>
      </c>
      <c r="FD306" s="379">
        <f t="shared" si="703"/>
        <v>0.87410643558136569</v>
      </c>
      <c r="FE306" s="379"/>
      <c r="FF306" s="379">
        <f t="shared" si="664"/>
        <v>1.0217344187763586</v>
      </c>
      <c r="FG306" s="379">
        <f t="shared" si="744"/>
        <v>1.0431547734274136</v>
      </c>
      <c r="FH306" s="379">
        <f t="shared" si="704"/>
        <v>1.0407064830121182</v>
      </c>
      <c r="FI306" s="379"/>
      <c r="FJ306" s="379">
        <f t="shared" si="745"/>
        <v>1.0006635104936148</v>
      </c>
      <c r="FK306" s="379">
        <f t="shared" si="746"/>
        <v>1.031005367862627</v>
      </c>
      <c r="FL306" s="379">
        <f t="shared" si="705"/>
        <v>1.0402010561557427</v>
      </c>
      <c r="FN306" s="379">
        <f t="shared" si="747"/>
        <v>0.98812548793703492</v>
      </c>
      <c r="FO306" s="379">
        <f t="shared" si="748"/>
        <v>1.0001671966827022</v>
      </c>
      <c r="FP306" s="379">
        <f t="shared" si="706"/>
        <v>1.0750293480038511</v>
      </c>
      <c r="FR306" s="336"/>
    </row>
    <row r="307" spans="1:174" x14ac:dyDescent="0.2">
      <c r="A307" s="373" t="s">
        <v>218</v>
      </c>
      <c r="B307" s="330">
        <f t="shared" si="663"/>
        <v>1998</v>
      </c>
      <c r="D307" s="384">
        <f>NonManufacturing_Data!Q40</f>
        <v>771.31499999999994</v>
      </c>
      <c r="E307" s="384">
        <f>NonManufacturing_Data!R40</f>
        <v>819.07026714900928</v>
      </c>
      <c r="F307" s="384">
        <f>NonManufacturing_Data!S40</f>
        <v>520.53496179030822</v>
      </c>
      <c r="G307" s="384"/>
      <c r="H307" s="384">
        <f t="shared" si="762"/>
        <v>2110.9202289393174</v>
      </c>
      <c r="I307" s="389"/>
      <c r="J307" s="390">
        <f t="shared" si="776"/>
        <v>369355.39515</v>
      </c>
      <c r="K307" s="390">
        <f t="shared" si="776"/>
        <v>476550.53995999997</v>
      </c>
      <c r="L307" s="390">
        <f t="shared" si="776"/>
        <v>1317843.4204000002</v>
      </c>
      <c r="M307" s="390"/>
      <c r="N307" s="390">
        <f t="shared" si="707"/>
        <v>2163749.3555100001</v>
      </c>
      <c r="P307" s="384">
        <f t="shared" si="777"/>
        <v>113962.16524</v>
      </c>
      <c r="Q307" s="384">
        <f t="shared" si="777"/>
        <v>316459.97395500302</v>
      </c>
      <c r="R307" s="384">
        <f t="shared" si="777"/>
        <v>723019.78674000001</v>
      </c>
      <c r="S307" s="399"/>
      <c r="T307" s="384">
        <f t="shared" si="708"/>
        <v>1153441.925935003</v>
      </c>
      <c r="U307" s="384">
        <f t="shared" si="669"/>
        <v>1113243.0950547389</v>
      </c>
      <c r="W307" s="393">
        <f t="shared" si="670"/>
        <v>2.0882732731892513</v>
      </c>
      <c r="X307" s="393">
        <f t="shared" si="671"/>
        <v>1.7187479573892819</v>
      </c>
      <c r="Y307" s="393">
        <f t="shared" si="672"/>
        <v>0.3949899917793816</v>
      </c>
      <c r="Z307" s="384"/>
      <c r="AA307" s="384">
        <f t="shared" si="709"/>
        <v>0.97558445185152665</v>
      </c>
      <c r="AD307" s="393">
        <f t="shared" si="710"/>
        <v>6.7681672981172278</v>
      </c>
      <c r="AE307" s="393">
        <f t="shared" si="711"/>
        <v>2.5882270573196458</v>
      </c>
      <c r="AF307" s="393">
        <f t="shared" si="712"/>
        <v>0.71994566585422382</v>
      </c>
      <c r="AG307" s="384"/>
      <c r="AH307" s="393">
        <f t="shared" si="713"/>
        <v>1.8961898244116413</v>
      </c>
      <c r="AJ307" s="394">
        <f t="shared" si="673"/>
        <v>0.57573515776579653</v>
      </c>
      <c r="AK307" s="394">
        <f t="shared" si="674"/>
        <v>0.88145364639175539</v>
      </c>
      <c r="AL307" s="394">
        <f t="shared" si="675"/>
        <v>0.90346636611997388</v>
      </c>
      <c r="AM307" s="395"/>
      <c r="AN307" s="394">
        <f t="shared" si="676"/>
        <v>0.73805415308743694</v>
      </c>
      <c r="AP307" s="389">
        <f t="shared" si="714"/>
        <v>3.2410352538682599</v>
      </c>
      <c r="AQ307" s="389">
        <f t="shared" si="715"/>
        <v>1.5058793502516055</v>
      </c>
      <c r="AR307" s="389">
        <f t="shared" si="716"/>
        <v>1.8226934373981392</v>
      </c>
      <c r="AS307" s="389"/>
      <c r="AT307" s="389">
        <f t="shared" si="677"/>
        <v>1.8759066294178806</v>
      </c>
      <c r="AV307" s="389">
        <f t="shared" ref="AV307:AX307" si="786">AV64</f>
        <v>0.10236952355352036</v>
      </c>
      <c r="AW307" s="389">
        <f t="shared" si="786"/>
        <v>0.28426852621928228</v>
      </c>
      <c r="AX307" s="389">
        <f t="shared" si="786"/>
        <v>0.64947161132353459</v>
      </c>
      <c r="AY307" s="389"/>
      <c r="AZ307" s="389">
        <f t="shared" si="679"/>
        <v>1</v>
      </c>
      <c r="BC307" s="379">
        <f t="shared" si="680"/>
        <v>0.57573515776579653</v>
      </c>
      <c r="BD307" s="379">
        <f t="shared" si="681"/>
        <v>0.88145364639175539</v>
      </c>
      <c r="BE307" s="379">
        <f t="shared" si="682"/>
        <v>0.90346636611997388</v>
      </c>
      <c r="BF307" s="379" t="e">
        <f t="shared" si="683"/>
        <v>#DIV/0!</v>
      </c>
      <c r="BG307" s="379"/>
      <c r="BH307" s="379"/>
      <c r="BI307" s="379"/>
      <c r="BJ307" s="379"/>
      <c r="BK307" s="379"/>
      <c r="BL307" s="379"/>
      <c r="BM307" s="379"/>
      <c r="BN307" s="379"/>
      <c r="BO307" s="379"/>
      <c r="BP307" s="379"/>
      <c r="BQ307" s="379">
        <f t="shared" si="718"/>
        <v>1.3286415726793017</v>
      </c>
      <c r="BR307" s="387">
        <f t="shared" si="719"/>
        <v>0.57573515776579653</v>
      </c>
      <c r="BS307" s="396">
        <f>Mining!BZ303</f>
        <v>0.79024454235632879</v>
      </c>
      <c r="BT307" s="387">
        <f t="shared" si="684"/>
        <v>0.90346636611997388</v>
      </c>
      <c r="BU307" s="387">
        <v>1</v>
      </c>
      <c r="BV307" s="387"/>
      <c r="BW307" s="387">
        <v>1</v>
      </c>
      <c r="BX307" s="396">
        <f>Mining!BW303</f>
        <v>1.1154188344831355</v>
      </c>
      <c r="BY307" s="387">
        <v>1</v>
      </c>
      <c r="BZ307" s="387">
        <v>1</v>
      </c>
      <c r="CB307" s="664">
        <f t="shared" si="720"/>
        <v>0.10236952355352036</v>
      </c>
      <c r="CC307" s="664">
        <f t="shared" si="721"/>
        <v>0.28426852621928228</v>
      </c>
      <c r="CD307" s="664">
        <f t="shared" si="722"/>
        <v>0.64947161132353459</v>
      </c>
      <c r="CE307" s="664"/>
      <c r="CG307" s="664">
        <v>1</v>
      </c>
      <c r="CH307" s="664">
        <v>1</v>
      </c>
      <c r="CI307" s="664">
        <v>1</v>
      </c>
      <c r="CJ307" s="664">
        <v>1</v>
      </c>
      <c r="CL307" s="388">
        <f t="shared" si="723"/>
        <v>1.3286415726793017</v>
      </c>
      <c r="CM307" s="388">
        <f t="shared" si="685"/>
        <v>0.67085975100633499</v>
      </c>
      <c r="CN307" s="388">
        <f t="shared" si="686"/>
        <v>0.87556161467300342</v>
      </c>
      <c r="CO307" s="388">
        <f t="shared" si="687"/>
        <v>1.0202482956446908</v>
      </c>
      <c r="CP307" s="388">
        <f t="shared" si="688"/>
        <v>1.0435599608522887</v>
      </c>
      <c r="CQ307" s="388">
        <v>1</v>
      </c>
      <c r="CR307" s="388">
        <f t="shared" si="689"/>
        <v>0.7196506755756138</v>
      </c>
      <c r="CS307" s="388">
        <f t="shared" si="690"/>
        <v>0.89133215462430038</v>
      </c>
      <c r="CT307" s="388">
        <f t="shared" si="691"/>
        <v>0.89133215462430171</v>
      </c>
      <c r="CU307" s="388"/>
      <c r="CV307" s="388">
        <f t="shared" si="724"/>
        <v>0.93220193320842171</v>
      </c>
      <c r="CW307" s="379">
        <f t="shared" si="770"/>
        <v>0.99999999999999856</v>
      </c>
      <c r="CY307" s="334"/>
      <c r="DA307" s="379">
        <f t="shared" si="692"/>
        <v>0.36539277487883359</v>
      </c>
      <c r="DB307" s="379">
        <f t="shared" si="693"/>
        <v>0.38801573641679998</v>
      </c>
      <c r="DC307" s="379">
        <f t="shared" si="694"/>
        <v>0.2465914887043664</v>
      </c>
      <c r="DD307" s="379">
        <f t="shared" si="695"/>
        <v>0</v>
      </c>
      <c r="DF307" s="379">
        <f t="shared" si="771"/>
        <v>0.36285874583054228</v>
      </c>
      <c r="DG307" s="379">
        <f t="shared" si="771"/>
        <v>0.39390144183496928</v>
      </c>
      <c r="DH307" s="379">
        <f t="shared" si="771"/>
        <v>0.24318860533930736</v>
      </c>
      <c r="DI307" s="379"/>
      <c r="DJ307" s="379">
        <f t="shared" si="697"/>
        <v>0.99994879300481898</v>
      </c>
      <c r="DK307" s="379"/>
      <c r="DL307" s="379">
        <f t="shared" si="772"/>
        <v>0.36287732768811248</v>
      </c>
      <c r="DM307" s="379">
        <f t="shared" si="772"/>
        <v>0.39392161337712717</v>
      </c>
      <c r="DN307" s="379">
        <f t="shared" si="772"/>
        <v>0.24320105893476027</v>
      </c>
      <c r="DO307" s="379">
        <f t="shared" si="772"/>
        <v>0</v>
      </c>
      <c r="DR307" s="379">
        <f t="shared" si="750"/>
        <v>2.8648381706268506E-2</v>
      </c>
      <c r="DS307" s="379">
        <f t="shared" si="751"/>
        <v>-4.8965082662162712E-3</v>
      </c>
      <c r="DT307" s="379">
        <f t="shared" si="726"/>
        <v>-1.5303291087534006E-2</v>
      </c>
      <c r="DU307" s="379">
        <f t="shared" si="727"/>
        <v>0</v>
      </c>
      <c r="DW307" s="379">
        <f t="shared" si="752"/>
        <v>4.1602552630921268E-2</v>
      </c>
      <c r="DX307" s="379">
        <f t="shared" si="699"/>
        <v>-4.5840728784326344E-2</v>
      </c>
      <c r="DY307" s="379">
        <f t="shared" si="700"/>
        <v>1.9014754536274232E-2</v>
      </c>
      <c r="DZ307" s="379">
        <f t="shared" si="701"/>
        <v>0</v>
      </c>
      <c r="EA307" s="379"/>
      <c r="EC307" s="379">
        <f t="shared" si="753"/>
        <v>-6.6537539154332304E-2</v>
      </c>
      <c r="ED307" s="379">
        <f t="shared" si="728"/>
        <v>2.2973826481631058E-3</v>
      </c>
      <c r="EE307" s="379">
        <f t="shared" si="729"/>
        <v>1.3923489458395027E-2</v>
      </c>
      <c r="EF307" s="379"/>
      <c r="EH307" s="379">
        <f t="shared" si="730"/>
        <v>0</v>
      </c>
      <c r="EI307" s="379">
        <f t="shared" si="731"/>
        <v>8.1840888280954351E-3</v>
      </c>
      <c r="EJ307" s="379">
        <f t="shared" si="732"/>
        <v>0</v>
      </c>
      <c r="EK307" s="379">
        <f t="shared" si="733"/>
        <v>0</v>
      </c>
      <c r="EM307" s="379">
        <f t="shared" si="754"/>
        <v>0</v>
      </c>
      <c r="EN307" s="379">
        <f t="shared" si="734"/>
        <v>8.1840888280954351E-3</v>
      </c>
      <c r="EO307" s="379">
        <f t="shared" si="735"/>
        <v>0</v>
      </c>
      <c r="EP307" s="379">
        <v>1</v>
      </c>
      <c r="ER307" s="379">
        <f t="shared" si="736"/>
        <v>0</v>
      </c>
      <c r="ES307" s="379">
        <f t="shared" si="737"/>
        <v>0</v>
      </c>
      <c r="ET307" s="379">
        <f t="shared" si="738"/>
        <v>0</v>
      </c>
      <c r="EU307" s="379">
        <f t="shared" si="739"/>
        <v>0</v>
      </c>
      <c r="EX307" s="379">
        <f t="shared" si="740"/>
        <v>1.0047565076011151</v>
      </c>
      <c r="EY307" s="379">
        <f t="shared" si="741"/>
        <v>0.56578484265922302</v>
      </c>
      <c r="EZ307" s="379">
        <f t="shared" si="702"/>
        <v>0.7196506755756138</v>
      </c>
      <c r="FA307" s="379"/>
      <c r="FB307" s="379">
        <f t="shared" si="742"/>
        <v>1.0016647619013008</v>
      </c>
      <c r="FC307" s="379">
        <f t="shared" si="743"/>
        <v>1.0018322369266703</v>
      </c>
      <c r="FD307" s="379">
        <f t="shared" si="703"/>
        <v>0.87556161467300342</v>
      </c>
      <c r="FE307" s="379"/>
      <c r="FF307" s="379">
        <f t="shared" si="664"/>
        <v>0.98034201986691272</v>
      </c>
      <c r="FG307" s="379">
        <f t="shared" si="744"/>
        <v>1.0226484576156423</v>
      </c>
      <c r="FH307" s="379">
        <f t="shared" si="704"/>
        <v>1.0202482956446908</v>
      </c>
      <c r="FI307" s="379"/>
      <c r="FJ307" s="379">
        <f t="shared" si="745"/>
        <v>1.0032290917959259</v>
      </c>
      <c r="FK307" s="379">
        <f t="shared" si="746"/>
        <v>1.0343345788375478</v>
      </c>
      <c r="FL307" s="379">
        <f t="shared" si="705"/>
        <v>1.0435599608522887</v>
      </c>
      <c r="FN307" s="379">
        <f t="shared" si="747"/>
        <v>1.0016647619013008</v>
      </c>
      <c r="FO307" s="379">
        <f t="shared" si="748"/>
        <v>1.0018322369266703</v>
      </c>
      <c r="FP307" s="379">
        <f t="shared" si="706"/>
        <v>1.076819015905188</v>
      </c>
      <c r="FR307" s="336"/>
    </row>
    <row r="308" spans="1:174" x14ac:dyDescent="0.2">
      <c r="A308" s="373" t="s">
        <v>218</v>
      </c>
      <c r="B308" s="330">
        <f t="shared" si="663"/>
        <v>1999</v>
      </c>
      <c r="D308" s="384">
        <f>NonManufacturing_Data!Q41</f>
        <v>823.62</v>
      </c>
      <c r="E308" s="384">
        <f>NonManufacturing_Data!R41</f>
        <v>774.20955243567334</v>
      </c>
      <c r="F308" s="384">
        <f>NonManufacturing_Data!S41</f>
        <v>533.28593325038094</v>
      </c>
      <c r="G308" s="384"/>
      <c r="H308" s="384">
        <f t="shared" si="762"/>
        <v>2131.1154856860544</v>
      </c>
      <c r="I308" s="389"/>
      <c r="J308" s="390">
        <f t="shared" si="776"/>
        <v>377782.38647999993</v>
      </c>
      <c r="K308" s="390">
        <f t="shared" si="776"/>
        <v>452490.52017999999</v>
      </c>
      <c r="L308" s="390">
        <f t="shared" si="776"/>
        <v>1371271.5380000002</v>
      </c>
      <c r="M308" s="390"/>
      <c r="N308" s="390">
        <f t="shared" si="707"/>
        <v>2201544.44466</v>
      </c>
      <c r="P308" s="384">
        <f t="shared" si="777"/>
        <v>116824.77282</v>
      </c>
      <c r="Q308" s="384">
        <f t="shared" si="777"/>
        <v>305648.33814417385</v>
      </c>
      <c r="R308" s="384">
        <f t="shared" si="777"/>
        <v>752832.46826999995</v>
      </c>
      <c r="S308" s="399"/>
      <c r="T308" s="384">
        <f t="shared" si="708"/>
        <v>1175305.5792341738</v>
      </c>
      <c r="U308" s="384">
        <f t="shared" si="669"/>
        <v>1145336.1228106003</v>
      </c>
      <c r="W308" s="393">
        <f t="shared" si="670"/>
        <v>2.1801439915558452</v>
      </c>
      <c r="X308" s="393">
        <f t="shared" si="671"/>
        <v>1.7109961820364636</v>
      </c>
      <c r="Y308" s="393">
        <f t="shared" si="672"/>
        <v>0.38889885662483636</v>
      </c>
      <c r="Z308" s="384"/>
      <c r="AA308" s="384">
        <f t="shared" si="709"/>
        <v>0.96800929495437804</v>
      </c>
      <c r="AD308" s="393">
        <f t="shared" si="710"/>
        <v>7.0500458089399256</v>
      </c>
      <c r="AE308" s="393">
        <f t="shared" si="711"/>
        <v>2.5330075639753025</v>
      </c>
      <c r="AF308" s="393">
        <f t="shared" si="712"/>
        <v>0.70837265358103596</v>
      </c>
      <c r="AG308" s="384"/>
      <c r="AH308" s="393">
        <f t="shared" si="713"/>
        <v>1.8606900133878588</v>
      </c>
      <c r="AJ308" s="394">
        <f t="shared" si="673"/>
        <v>0.60106383635012217</v>
      </c>
      <c r="AK308" s="394">
        <f t="shared" si="674"/>
        <v>0.87747817656130378</v>
      </c>
      <c r="AL308" s="394">
        <f t="shared" si="675"/>
        <v>0.88953402388813241</v>
      </c>
      <c r="AM308" s="395"/>
      <c r="AN308" s="394">
        <f t="shared" si="676"/>
        <v>0.73232335654017877</v>
      </c>
      <c r="AP308" s="389">
        <f t="shared" si="714"/>
        <v>3.2337523742680445</v>
      </c>
      <c r="AQ308" s="389">
        <f t="shared" si="715"/>
        <v>1.4804285307992118</v>
      </c>
      <c r="AR308" s="389">
        <f t="shared" si="716"/>
        <v>1.8214829936216299</v>
      </c>
      <c r="AS308" s="389"/>
      <c r="AT308" s="389">
        <f t="shared" si="677"/>
        <v>1.8731676966040789</v>
      </c>
      <c r="AV308" s="389">
        <f t="shared" ref="AV308:AX308" si="787">AV65</f>
        <v>0.10200042633189423</v>
      </c>
      <c r="AW308" s="389">
        <f t="shared" si="787"/>
        <v>0.26686344039697918</v>
      </c>
      <c r="AX308" s="389">
        <f t="shared" si="787"/>
        <v>0.65730264965588003</v>
      </c>
      <c r="AY308" s="389"/>
      <c r="AZ308" s="389">
        <f t="shared" si="679"/>
        <v>1</v>
      </c>
      <c r="BC308" s="379">
        <f t="shared" si="680"/>
        <v>0.60106383635012217</v>
      </c>
      <c r="BD308" s="379">
        <f t="shared" si="681"/>
        <v>0.87747817656130378</v>
      </c>
      <c r="BE308" s="379">
        <f t="shared" si="682"/>
        <v>0.88953402388813241</v>
      </c>
      <c r="BF308" s="379" t="e">
        <f t="shared" si="683"/>
        <v>#DIV/0!</v>
      </c>
      <c r="BG308" s="379"/>
      <c r="BH308" s="379"/>
      <c r="BI308" s="379"/>
      <c r="BJ308" s="379"/>
      <c r="BK308" s="379"/>
      <c r="BL308" s="379"/>
      <c r="BM308" s="379"/>
      <c r="BN308" s="379"/>
      <c r="BO308" s="379"/>
      <c r="BP308" s="379"/>
      <c r="BQ308" s="379">
        <f t="shared" si="718"/>
        <v>1.3538261598273522</v>
      </c>
      <c r="BR308" s="387">
        <f t="shared" si="719"/>
        <v>0.60106383635012217</v>
      </c>
      <c r="BS308" s="396">
        <f>Mining!BZ304</f>
        <v>0.77840286478041232</v>
      </c>
      <c r="BT308" s="387">
        <f t="shared" si="684"/>
        <v>0.88953402388813241</v>
      </c>
      <c r="BU308" s="387">
        <v>1</v>
      </c>
      <c r="BV308" s="387"/>
      <c r="BW308" s="387">
        <v>1</v>
      </c>
      <c r="BX308" s="396">
        <f>Mining!BW304</f>
        <v>1.1272802507077624</v>
      </c>
      <c r="BY308" s="387">
        <v>1</v>
      </c>
      <c r="BZ308" s="387">
        <v>1</v>
      </c>
      <c r="CB308" s="664">
        <f t="shared" si="720"/>
        <v>0.10200042633189423</v>
      </c>
      <c r="CC308" s="664">
        <f t="shared" si="721"/>
        <v>0.26686344039697918</v>
      </c>
      <c r="CD308" s="664">
        <f t="shared" si="722"/>
        <v>0.65730264965588003</v>
      </c>
      <c r="CE308" s="664"/>
      <c r="CG308" s="664">
        <v>1</v>
      </c>
      <c r="CH308" s="664">
        <v>1</v>
      </c>
      <c r="CI308" s="664">
        <v>1</v>
      </c>
      <c r="CJ308" s="664">
        <v>1</v>
      </c>
      <c r="CL308" s="388">
        <f t="shared" si="723"/>
        <v>1.3538261598273522</v>
      </c>
      <c r="CM308" s="388">
        <f t="shared" si="685"/>
        <v>0.6583001464363778</v>
      </c>
      <c r="CN308" s="388">
        <f t="shared" si="686"/>
        <v>0.86909497912088174</v>
      </c>
      <c r="CO308" s="388">
        <f t="shared" si="687"/>
        <v>0.99793668385910383</v>
      </c>
      <c r="CP308" s="388">
        <f t="shared" si="688"/>
        <v>1.047714401880103</v>
      </c>
      <c r="CQ308" s="388">
        <v>1</v>
      </c>
      <c r="CR308" s="388">
        <f t="shared" si="689"/>
        <v>0.72445399140551847</v>
      </c>
      <c r="CS308" s="388">
        <f t="shared" si="690"/>
        <v>0.89122395926374387</v>
      </c>
      <c r="CT308" s="388">
        <f t="shared" si="691"/>
        <v>0.89122395926374498</v>
      </c>
      <c r="CU308" s="388"/>
      <c r="CV308" s="388">
        <f t="shared" si="724"/>
        <v>0.90868454621832373</v>
      </c>
      <c r="CW308" s="379">
        <f t="shared" si="770"/>
        <v>0.99999999999999878</v>
      </c>
      <c r="CY308" s="334"/>
      <c r="DA308" s="379">
        <f t="shared" si="692"/>
        <v>0.38647365923243621</v>
      </c>
      <c r="DB308" s="379">
        <f t="shared" si="693"/>
        <v>0.36328840817673369</v>
      </c>
      <c r="DC308" s="379">
        <f t="shared" si="694"/>
        <v>0.25023793259083005</v>
      </c>
      <c r="DD308" s="379">
        <f t="shared" si="695"/>
        <v>0</v>
      </c>
      <c r="DF308" s="379">
        <f t="shared" si="771"/>
        <v>0.37583468517413554</v>
      </c>
      <c r="DG308" s="379">
        <f t="shared" si="771"/>
        <v>0.37551639322701308</v>
      </c>
      <c r="DH308" s="379">
        <f t="shared" si="771"/>
        <v>0.24841025011464971</v>
      </c>
      <c r="DI308" s="379"/>
      <c r="DJ308" s="379">
        <f t="shared" si="697"/>
        <v>0.99976132851579824</v>
      </c>
      <c r="DK308" s="379"/>
      <c r="DL308" s="379">
        <f t="shared" si="772"/>
        <v>0.3759244076104476</v>
      </c>
      <c r="DM308" s="379">
        <f t="shared" si="772"/>
        <v>0.37560603967797818</v>
      </c>
      <c r="DN308" s="379">
        <f t="shared" si="772"/>
        <v>0.24846955271157434</v>
      </c>
      <c r="DO308" s="379">
        <f t="shared" si="772"/>
        <v>0</v>
      </c>
      <c r="DR308" s="379">
        <f t="shared" si="750"/>
        <v>4.3053386371301704E-2</v>
      </c>
      <c r="DS308" s="379">
        <f t="shared" si="751"/>
        <v>-1.5098233637834035E-2</v>
      </c>
      <c r="DT308" s="379">
        <f t="shared" si="726"/>
        <v>-1.5541126178922757E-2</v>
      </c>
      <c r="DU308" s="379">
        <f t="shared" si="727"/>
        <v>0</v>
      </c>
      <c r="DW308" s="379">
        <f t="shared" si="752"/>
        <v>-2.24961283362396E-3</v>
      </c>
      <c r="DX308" s="379">
        <f t="shared" si="699"/>
        <v>-1.7045419751325619E-2</v>
      </c>
      <c r="DY308" s="379">
        <f t="shared" si="700"/>
        <v>-6.6431680459900382E-4</v>
      </c>
      <c r="DZ308" s="379">
        <f t="shared" si="701"/>
        <v>0</v>
      </c>
      <c r="EA308" s="379"/>
      <c r="EC308" s="379">
        <f t="shared" si="753"/>
        <v>-3.6120537596829555E-3</v>
      </c>
      <c r="ED308" s="379">
        <f t="shared" si="728"/>
        <v>-6.3182237927184234E-2</v>
      </c>
      <c r="EE308" s="379">
        <f t="shared" si="729"/>
        <v>1.1985439735866884E-2</v>
      </c>
      <c r="EF308" s="379"/>
      <c r="EH308" s="379">
        <f t="shared" si="730"/>
        <v>0</v>
      </c>
      <c r="EI308" s="379">
        <f t="shared" si="731"/>
        <v>1.05779031191282E-2</v>
      </c>
      <c r="EJ308" s="379">
        <f t="shared" si="732"/>
        <v>0</v>
      </c>
      <c r="EK308" s="379">
        <f t="shared" si="733"/>
        <v>0</v>
      </c>
      <c r="EM308" s="379">
        <f t="shared" si="754"/>
        <v>0</v>
      </c>
      <c r="EN308" s="379">
        <f t="shared" si="734"/>
        <v>1.05779031191282E-2</v>
      </c>
      <c r="EO308" s="379">
        <f t="shared" si="735"/>
        <v>0</v>
      </c>
      <c r="EP308" s="379">
        <v>1</v>
      </c>
      <c r="ER308" s="379">
        <f t="shared" si="736"/>
        <v>0</v>
      </c>
      <c r="ES308" s="379">
        <f t="shared" si="737"/>
        <v>0</v>
      </c>
      <c r="ET308" s="379">
        <f t="shared" si="738"/>
        <v>0</v>
      </c>
      <c r="EU308" s="379">
        <f t="shared" si="739"/>
        <v>0</v>
      </c>
      <c r="EX308" s="379">
        <f t="shared" si="740"/>
        <v>1.0066745102768961</v>
      </c>
      <c r="EY308" s="379">
        <f t="shared" si="741"/>
        <v>0.5695611794060641</v>
      </c>
      <c r="EZ308" s="379">
        <f t="shared" si="702"/>
        <v>0.72445399140551847</v>
      </c>
      <c r="FA308" s="379"/>
      <c r="FB308" s="379">
        <f t="shared" si="742"/>
        <v>0.99261429984623439</v>
      </c>
      <c r="FC308" s="379">
        <f t="shared" si="743"/>
        <v>0.99443300442035365</v>
      </c>
      <c r="FD308" s="379">
        <f t="shared" si="703"/>
        <v>0.86909497912088174</v>
      </c>
      <c r="FE308" s="379"/>
      <c r="FF308" s="379">
        <f t="shared" si="664"/>
        <v>0.97813119425846407</v>
      </c>
      <c r="FG308" s="379">
        <f t="shared" si="744"/>
        <v>1.0002843571541644</v>
      </c>
      <c r="FH308" s="379">
        <f t="shared" si="704"/>
        <v>0.99793668385910383</v>
      </c>
      <c r="FI308" s="379"/>
      <c r="FJ308" s="379">
        <f t="shared" si="745"/>
        <v>1.003981027620513</v>
      </c>
      <c r="FK308" s="379">
        <f t="shared" si="746"/>
        <v>1.0384522933647518</v>
      </c>
      <c r="FL308" s="379">
        <f t="shared" si="705"/>
        <v>1.047714401880103</v>
      </c>
      <c r="FN308" s="379">
        <f t="shared" si="747"/>
        <v>0.99261429984623439</v>
      </c>
      <c r="FO308" s="379">
        <f t="shared" si="748"/>
        <v>0.99443300442035365</v>
      </c>
      <c r="FP308" s="379">
        <f t="shared" si="706"/>
        <v>1.0688659535338394</v>
      </c>
      <c r="FR308" s="336"/>
    </row>
    <row r="309" spans="1:174" x14ac:dyDescent="0.2">
      <c r="A309" s="373" t="s">
        <v>218</v>
      </c>
      <c r="B309" s="330">
        <f t="shared" si="663"/>
        <v>2000</v>
      </c>
      <c r="D309" s="384">
        <f>NonManufacturing_Data!Q42</f>
        <v>837.6099999999999</v>
      </c>
      <c r="E309" s="384">
        <f>NonManufacturing_Data!R42</f>
        <v>790.62019836135721</v>
      </c>
      <c r="F309" s="384">
        <f>NonManufacturing_Data!S42</f>
        <v>546.55839787555635</v>
      </c>
      <c r="G309" s="384"/>
      <c r="H309" s="384">
        <f t="shared" si="762"/>
        <v>2174.7885962369132</v>
      </c>
      <c r="I309" s="389"/>
      <c r="J309" s="390">
        <f t="shared" si="776"/>
        <v>382740.39486</v>
      </c>
      <c r="K309" s="390">
        <f t="shared" si="776"/>
        <v>475849.22902999993</v>
      </c>
      <c r="L309" s="390">
        <f t="shared" si="776"/>
        <v>1427762.2085999998</v>
      </c>
      <c r="M309" s="390"/>
      <c r="N309" s="390">
        <f t="shared" si="707"/>
        <v>2286351.8324899999</v>
      </c>
      <c r="P309" s="384">
        <f t="shared" si="777"/>
        <v>138243.69041000001</v>
      </c>
      <c r="Q309" s="384">
        <f t="shared" si="777"/>
        <v>271295.68509155762</v>
      </c>
      <c r="R309" s="384">
        <f t="shared" si="777"/>
        <v>783314.78679000004</v>
      </c>
      <c r="S309" s="399"/>
      <c r="T309" s="384">
        <f t="shared" si="708"/>
        <v>1192854.1622915575</v>
      </c>
      <c r="U309" s="384">
        <f t="shared" si="669"/>
        <v>1179948.0529703486</v>
      </c>
      <c r="W309" s="393">
        <f t="shared" si="670"/>
        <v>2.1884546581668851</v>
      </c>
      <c r="X309" s="393">
        <f t="shared" si="671"/>
        <v>1.6614930741256126</v>
      </c>
      <c r="Y309" s="393">
        <f t="shared" si="672"/>
        <v>0.38280772147029107</v>
      </c>
      <c r="Z309" s="384"/>
      <c r="AA309" s="384">
        <f t="shared" si="709"/>
        <v>0.95120469445352751</v>
      </c>
      <c r="AD309" s="393">
        <f t="shared" si="710"/>
        <v>6.0589383682961238</v>
      </c>
      <c r="AE309" s="393">
        <f t="shared" si="711"/>
        <v>2.9142380133857881</v>
      </c>
      <c r="AF309" s="393">
        <f t="shared" si="712"/>
        <v>0.69775064519761698</v>
      </c>
      <c r="AG309" s="384"/>
      <c r="AH309" s="393">
        <f t="shared" si="713"/>
        <v>1.8431223228532791</v>
      </c>
      <c r="AJ309" s="394">
        <f t="shared" si="673"/>
        <v>0.60335508003641358</v>
      </c>
      <c r="AK309" s="394">
        <f t="shared" si="674"/>
        <v>0.85209068749512118</v>
      </c>
      <c r="AL309" s="394">
        <f t="shared" si="675"/>
        <v>0.87560168165629071</v>
      </c>
      <c r="AM309" s="395"/>
      <c r="AN309" s="394">
        <f t="shared" si="676"/>
        <v>0.71961025398192324</v>
      </c>
      <c r="AP309" s="389">
        <f t="shared" si="714"/>
        <v>2.7685921413474799</v>
      </c>
      <c r="AQ309" s="389">
        <f t="shared" si="715"/>
        <v>1.7539874578890151</v>
      </c>
      <c r="AR309" s="389">
        <f t="shared" si="716"/>
        <v>1.8227183153926221</v>
      </c>
      <c r="AS309" s="389"/>
      <c r="AT309" s="389">
        <f t="shared" si="677"/>
        <v>1.9167069242544752</v>
      </c>
      <c r="AV309" s="389">
        <f t="shared" ref="AV309:AX309" si="788">AV66</f>
        <v>0.11716082759914007</v>
      </c>
      <c r="AW309" s="389">
        <f t="shared" si="788"/>
        <v>0.2299217193575683</v>
      </c>
      <c r="AX309" s="389">
        <f t="shared" si="788"/>
        <v>0.66385531534046627</v>
      </c>
      <c r="AY309" s="389"/>
      <c r="AZ309" s="389">
        <f t="shared" si="679"/>
        <v>1</v>
      </c>
      <c r="BC309" s="379">
        <f t="shared" si="680"/>
        <v>0.60335508003641358</v>
      </c>
      <c r="BD309" s="379">
        <f t="shared" si="681"/>
        <v>0.85209068749512118</v>
      </c>
      <c r="BE309" s="379">
        <f t="shared" si="682"/>
        <v>0.87560168165629071</v>
      </c>
      <c r="BF309" s="379" t="e">
        <f t="shared" si="683"/>
        <v>#DIV/0!</v>
      </c>
      <c r="BG309" s="379"/>
      <c r="BH309" s="379"/>
      <c r="BI309" s="379"/>
      <c r="BJ309" s="379"/>
      <c r="BK309" s="379"/>
      <c r="BL309" s="379"/>
      <c r="BM309" s="379"/>
      <c r="BN309" s="379"/>
      <c r="BO309" s="379"/>
      <c r="BP309" s="379"/>
      <c r="BQ309" s="379">
        <f t="shared" si="718"/>
        <v>1.3740402481723337</v>
      </c>
      <c r="BR309" s="387">
        <f t="shared" si="719"/>
        <v>0.60335508003641358</v>
      </c>
      <c r="BS309" s="396">
        <f>Mining!BZ305</f>
        <v>0.76441001747621062</v>
      </c>
      <c r="BT309" s="387">
        <f t="shared" si="684"/>
        <v>0.87560168165629071</v>
      </c>
      <c r="BU309" s="387">
        <v>1</v>
      </c>
      <c r="BV309" s="387"/>
      <c r="BW309" s="387">
        <v>1</v>
      </c>
      <c r="BX309" s="396">
        <f>Mining!BW305</f>
        <v>1.1147037166106197</v>
      </c>
      <c r="BY309" s="387">
        <v>1</v>
      </c>
      <c r="BZ309" s="387">
        <v>1</v>
      </c>
      <c r="CB309" s="664">
        <f t="shared" si="720"/>
        <v>0.11716082759914007</v>
      </c>
      <c r="CC309" s="664">
        <f t="shared" si="721"/>
        <v>0.2299217193575683</v>
      </c>
      <c r="CD309" s="664">
        <f t="shared" si="722"/>
        <v>0.66385531534046627</v>
      </c>
      <c r="CE309" s="664"/>
      <c r="CG309" s="664">
        <v>1</v>
      </c>
      <c r="CH309" s="664">
        <v>1</v>
      </c>
      <c r="CI309" s="664">
        <v>1</v>
      </c>
      <c r="CJ309" s="664">
        <v>1</v>
      </c>
      <c r="CL309" s="388">
        <f t="shared" si="723"/>
        <v>1.3740402481723337</v>
      </c>
      <c r="CM309" s="388">
        <f t="shared" si="685"/>
        <v>0.65208481063715673</v>
      </c>
      <c r="CN309" s="388">
        <f t="shared" si="686"/>
        <v>0.87072404208789445</v>
      </c>
      <c r="CO309" s="388">
        <f t="shared" si="687"/>
        <v>0.99973604877413402</v>
      </c>
      <c r="CP309" s="388">
        <f t="shared" si="688"/>
        <v>1.0434513322608958</v>
      </c>
      <c r="CQ309" s="388">
        <v>1</v>
      </c>
      <c r="CR309" s="388">
        <f t="shared" si="689"/>
        <v>0.71790337936115811</v>
      </c>
      <c r="CS309" s="388">
        <f t="shared" si="690"/>
        <v>0.8959907750372873</v>
      </c>
      <c r="CT309" s="388">
        <f t="shared" si="691"/>
        <v>0.89599077503728808</v>
      </c>
      <c r="CU309" s="388"/>
      <c r="CV309" s="388">
        <f t="shared" si="724"/>
        <v>0.90831834670764178</v>
      </c>
      <c r="CW309" s="379">
        <f t="shared" si="770"/>
        <v>0.99999999999999911</v>
      </c>
      <c r="CY309" s="334"/>
      <c r="DA309" s="379">
        <f t="shared" si="692"/>
        <v>0.38514548101334345</v>
      </c>
      <c r="DB309" s="379">
        <f t="shared" si="693"/>
        <v>0.3635388744126144</v>
      </c>
      <c r="DC309" s="379">
        <f t="shared" si="694"/>
        <v>0.25131564457404226</v>
      </c>
      <c r="DD309" s="379">
        <f t="shared" si="695"/>
        <v>0</v>
      </c>
      <c r="DF309" s="379">
        <f t="shared" si="771"/>
        <v>0.38580918909320128</v>
      </c>
      <c r="DG309" s="379">
        <f t="shared" si="771"/>
        <v>0.36341362690943929</v>
      </c>
      <c r="DH309" s="379">
        <f t="shared" si="771"/>
        <v>0.250776402626807</v>
      </c>
      <c r="DI309" s="379"/>
      <c r="DJ309" s="379">
        <f t="shared" si="697"/>
        <v>0.99999921862944763</v>
      </c>
      <c r="DK309" s="379"/>
      <c r="DL309" s="379">
        <f t="shared" si="772"/>
        <v>0.38580949055337604</v>
      </c>
      <c r="DM309" s="379">
        <f t="shared" si="772"/>
        <v>0.36341391087036756</v>
      </c>
      <c r="DN309" s="379">
        <f t="shared" si="772"/>
        <v>0.25077659857625634</v>
      </c>
      <c r="DO309" s="379">
        <f t="shared" si="772"/>
        <v>0</v>
      </c>
      <c r="DR309" s="379">
        <f t="shared" si="750"/>
        <v>3.8047334181163369E-3</v>
      </c>
      <c r="DS309" s="379">
        <f t="shared" si="751"/>
        <v>-1.8139893911009976E-2</v>
      </c>
      <c r="DT309" s="379">
        <f t="shared" si="726"/>
        <v>-1.5786470728431676E-2</v>
      </c>
      <c r="DU309" s="379">
        <f t="shared" si="727"/>
        <v>0</v>
      </c>
      <c r="DW309" s="379">
        <f t="shared" si="752"/>
        <v>-0.15530424995874151</v>
      </c>
      <c r="DX309" s="379">
        <f t="shared" si="699"/>
        <v>0.16956014964559379</v>
      </c>
      <c r="DY309" s="379">
        <f t="shared" si="700"/>
        <v>6.7796573984716627E-4</v>
      </c>
      <c r="DZ309" s="379">
        <f t="shared" si="701"/>
        <v>0</v>
      </c>
      <c r="EA309" s="379"/>
      <c r="EC309" s="379">
        <f t="shared" si="753"/>
        <v>0.13857059277157033</v>
      </c>
      <c r="ED309" s="379">
        <f t="shared" si="728"/>
        <v>-0.14899816800153087</v>
      </c>
      <c r="EE309" s="379">
        <f t="shared" si="729"/>
        <v>9.919660766976415E-3</v>
      </c>
      <c r="EF309" s="379"/>
      <c r="EH309" s="379">
        <f t="shared" si="730"/>
        <v>0</v>
      </c>
      <c r="EI309" s="379">
        <f t="shared" si="731"/>
        <v>-1.1219229217261761E-2</v>
      </c>
      <c r="EJ309" s="379">
        <f t="shared" si="732"/>
        <v>0</v>
      </c>
      <c r="EK309" s="379">
        <f t="shared" si="733"/>
        <v>0</v>
      </c>
      <c r="EM309" s="379">
        <f t="shared" si="754"/>
        <v>0</v>
      </c>
      <c r="EN309" s="379">
        <f t="shared" si="734"/>
        <v>-1.1219229217261761E-2</v>
      </c>
      <c r="EO309" s="379">
        <f t="shared" si="735"/>
        <v>0</v>
      </c>
      <c r="EP309" s="379">
        <v>1</v>
      </c>
      <c r="ER309" s="379">
        <f t="shared" si="736"/>
        <v>0</v>
      </c>
      <c r="ES309" s="379">
        <f t="shared" si="737"/>
        <v>0</v>
      </c>
      <c r="ET309" s="379">
        <f t="shared" si="738"/>
        <v>0</v>
      </c>
      <c r="EU309" s="379">
        <f t="shared" si="739"/>
        <v>0</v>
      </c>
      <c r="EX309" s="379">
        <f t="shared" si="740"/>
        <v>0.99095786327072122</v>
      </c>
      <c r="EY309" s="379">
        <f t="shared" si="741"/>
        <v>0.5644111293461852</v>
      </c>
      <c r="EZ309" s="379">
        <f t="shared" si="702"/>
        <v>0.71790337936115811</v>
      </c>
      <c r="FA309" s="379"/>
      <c r="FB309" s="379">
        <f t="shared" si="742"/>
        <v>1.0018744360583702</v>
      </c>
      <c r="FC309" s="379">
        <f t="shared" si="743"/>
        <v>0.9962970055014726</v>
      </c>
      <c r="FD309" s="379">
        <f t="shared" si="703"/>
        <v>0.87072404208789445</v>
      </c>
      <c r="FE309" s="379"/>
      <c r="FF309" s="379">
        <f t="shared" si="664"/>
        <v>1.0018030852499298</v>
      </c>
      <c r="FG309" s="379">
        <f t="shared" si="744"/>
        <v>1.0020879551242845</v>
      </c>
      <c r="FH309" s="379">
        <f t="shared" si="704"/>
        <v>0.99973604877413402</v>
      </c>
      <c r="FI309" s="379"/>
      <c r="FJ309" s="379">
        <f t="shared" si="745"/>
        <v>0.99593107662588443</v>
      </c>
      <c r="FK309" s="379">
        <f t="shared" si="746"/>
        <v>1.0342269105553761</v>
      </c>
      <c r="FL309" s="379">
        <f t="shared" si="705"/>
        <v>1.0434513322608958</v>
      </c>
      <c r="FN309" s="379">
        <f t="shared" si="747"/>
        <v>1.0018744360583702</v>
      </c>
      <c r="FO309" s="379">
        <f t="shared" si="748"/>
        <v>0.9962970055014726</v>
      </c>
      <c r="FP309" s="379">
        <f t="shared" si="706"/>
        <v>1.0708694744187075</v>
      </c>
      <c r="FR309" s="336"/>
    </row>
    <row r="310" spans="1:174" x14ac:dyDescent="0.2">
      <c r="A310" s="373" t="s">
        <v>218</v>
      </c>
      <c r="B310" s="330">
        <f t="shared" si="663"/>
        <v>2001</v>
      </c>
      <c r="D310" s="384">
        <f>NonManufacturing_Data!Q43</f>
        <v>812.322</v>
      </c>
      <c r="E310" s="384">
        <f>NonManufacturing_Data!R43</f>
        <v>798.1295235826899</v>
      </c>
      <c r="F310" s="384">
        <f>NonManufacturing_Data!S43</f>
        <v>541.44429246193192</v>
      </c>
      <c r="G310" s="384"/>
      <c r="H310" s="384">
        <f t="shared" si="762"/>
        <v>2151.8958160446218</v>
      </c>
      <c r="I310" s="389"/>
      <c r="J310" s="390">
        <f t="shared" si="776"/>
        <v>377664.72506999999</v>
      </c>
      <c r="K310" s="390">
        <f t="shared" si="776"/>
        <v>495697.57270999998</v>
      </c>
      <c r="L310" s="390">
        <f t="shared" si="776"/>
        <v>1437272.2416000001</v>
      </c>
      <c r="M310" s="390"/>
      <c r="N310" s="390">
        <f t="shared" si="707"/>
        <v>2310634.53938</v>
      </c>
      <c r="P310" s="384">
        <f t="shared" si="777"/>
        <v>128096.47633999999</v>
      </c>
      <c r="Q310" s="384">
        <f t="shared" si="777"/>
        <v>307356.28145971749</v>
      </c>
      <c r="R310" s="384">
        <f t="shared" si="777"/>
        <v>767199.22551000002</v>
      </c>
      <c r="S310" s="399"/>
      <c r="T310" s="384">
        <f t="shared" si="708"/>
        <v>1202651.9833097174</v>
      </c>
      <c r="U310" s="384">
        <f t="shared" si="669"/>
        <v>1186379.5097955843</v>
      </c>
      <c r="W310" s="393">
        <f t="shared" si="670"/>
        <v>2.1509077922208291</v>
      </c>
      <c r="X310" s="393">
        <f t="shared" si="671"/>
        <v>1.6101138426385295</v>
      </c>
      <c r="Y310" s="393">
        <f t="shared" si="672"/>
        <v>0.37671658631574584</v>
      </c>
      <c r="Z310" s="384"/>
      <c r="AA310" s="384">
        <f t="shared" si="709"/>
        <v>0.93130080909377744</v>
      </c>
      <c r="AD310" s="393">
        <f t="shared" si="710"/>
        <v>6.3414859113212048</v>
      </c>
      <c r="AE310" s="393">
        <f t="shared" si="711"/>
        <v>2.5967568314926202</v>
      </c>
      <c r="AF310" s="393">
        <f t="shared" si="712"/>
        <v>0.70574144819033646</v>
      </c>
      <c r="AG310" s="384"/>
      <c r="AH310" s="393">
        <f t="shared" si="713"/>
        <v>1.8138342733307979</v>
      </c>
      <c r="AJ310" s="394">
        <f t="shared" si="673"/>
        <v>0.59300344116491199</v>
      </c>
      <c r="AK310" s="394">
        <f t="shared" si="674"/>
        <v>0.82574103526810871</v>
      </c>
      <c r="AL310" s="394">
        <f t="shared" si="675"/>
        <v>0.86166933942444923</v>
      </c>
      <c r="AM310" s="395"/>
      <c r="AN310" s="394">
        <f t="shared" si="676"/>
        <v>0.70455246454661613</v>
      </c>
      <c r="AP310" s="389">
        <f t="shared" si="714"/>
        <v>2.9482834802386257</v>
      </c>
      <c r="AQ310" s="389">
        <f t="shared" si="715"/>
        <v>1.6127784028222854</v>
      </c>
      <c r="AR310" s="389">
        <f t="shared" si="716"/>
        <v>1.873401580462448</v>
      </c>
      <c r="AS310" s="389"/>
      <c r="AT310" s="389">
        <f t="shared" si="677"/>
        <v>1.9212827746070786</v>
      </c>
      <c r="AV310" s="389">
        <f t="shared" ref="AV310:AX310" si="789">AV67</f>
        <v>0.10797259669637357</v>
      </c>
      <c r="AW310" s="389">
        <f t="shared" si="789"/>
        <v>0.25907079389180926</v>
      </c>
      <c r="AX310" s="389">
        <f t="shared" si="789"/>
        <v>0.6466726870916627</v>
      </c>
      <c r="AY310" s="389"/>
      <c r="AZ310" s="389">
        <f t="shared" si="679"/>
        <v>1</v>
      </c>
      <c r="BC310" s="379">
        <f t="shared" si="680"/>
        <v>0.59300344116491199</v>
      </c>
      <c r="BD310" s="379">
        <f t="shared" si="681"/>
        <v>0.82574103526810871</v>
      </c>
      <c r="BE310" s="379">
        <f t="shared" si="682"/>
        <v>0.86166933942444923</v>
      </c>
      <c r="BF310" s="379" t="e">
        <f t="shared" si="683"/>
        <v>#DIV/0!</v>
      </c>
      <c r="BG310" s="379"/>
      <c r="BH310" s="379">
        <f t="shared" ref="BH310:BH323" si="790">W310/W$329</f>
        <v>0.59300344116491199</v>
      </c>
      <c r="BI310" s="379">
        <f t="shared" ref="BI310:BI323" si="791">X310/X$329</f>
        <v>0.82574103526810871</v>
      </c>
      <c r="BJ310" s="379">
        <f t="shared" ref="BJ310:BJ323" si="792">Y310/Y$329</f>
        <v>0.86166933942444923</v>
      </c>
      <c r="BK310" s="379" t="e">
        <f t="shared" ref="BK310:BK323" si="793">Z310/Z$329</f>
        <v>#DIV/0!</v>
      </c>
      <c r="BL310" s="379"/>
      <c r="BM310" s="379">
        <f t="shared" ref="BM310:BP317" si="794">BR310*BW310*CB310*CG310</f>
        <v>6.4028121392460738E-2</v>
      </c>
      <c r="BN310" s="379">
        <f t="shared" si="794"/>
        <v>0.21392538555595339</v>
      </c>
      <c r="BO310" s="379">
        <f t="shared" si="794"/>
        <v>0.5572180271101066</v>
      </c>
      <c r="BP310" s="379">
        <f t="shared" si="794"/>
        <v>0</v>
      </c>
      <c r="BQ310" s="379">
        <f t="shared" si="718"/>
        <v>1.3853262887034559</v>
      </c>
      <c r="BR310" s="387">
        <f t="shared" si="719"/>
        <v>0.59300344116491199</v>
      </c>
      <c r="BS310" s="396">
        <f>Mining!BZ306</f>
        <v>0.75083450031518728</v>
      </c>
      <c r="BT310" s="387">
        <f t="shared" si="684"/>
        <v>0.86166933942444923</v>
      </c>
      <c r="BU310" s="387">
        <v>1</v>
      </c>
      <c r="BV310" s="387"/>
      <c r="BW310" s="387">
        <v>1</v>
      </c>
      <c r="BX310" s="396">
        <f>Mining!BW306</f>
        <v>1.0997643754002739</v>
      </c>
      <c r="BY310" s="387">
        <v>1</v>
      </c>
      <c r="BZ310" s="387">
        <v>1</v>
      </c>
      <c r="CB310" s="664">
        <f t="shared" si="720"/>
        <v>0.10797259669637357</v>
      </c>
      <c r="CC310" s="664">
        <f t="shared" si="721"/>
        <v>0.25907079389180926</v>
      </c>
      <c r="CD310" s="664">
        <f t="shared" si="722"/>
        <v>0.6466726870916627</v>
      </c>
      <c r="CE310" s="664"/>
      <c r="CG310" s="664">
        <v>1</v>
      </c>
      <c r="CH310" s="664">
        <v>1</v>
      </c>
      <c r="CI310" s="664">
        <v>1</v>
      </c>
      <c r="CJ310" s="664">
        <v>1</v>
      </c>
      <c r="CL310" s="388">
        <f t="shared" si="723"/>
        <v>1.3853262887034559</v>
      </c>
      <c r="CM310" s="388">
        <f t="shared" si="685"/>
        <v>0.64172288729110694</v>
      </c>
      <c r="CN310" s="388">
        <f t="shared" si="686"/>
        <v>0.87077124440447784</v>
      </c>
      <c r="CO310" s="388">
        <f t="shared" si="687"/>
        <v>1.00584805012201</v>
      </c>
      <c r="CP310" s="388">
        <f t="shared" si="688"/>
        <v>1.0382941199244413</v>
      </c>
      <c r="CQ310" s="388">
        <v>1</v>
      </c>
      <c r="CR310" s="388">
        <f t="shared" si="689"/>
        <v>0.7056521630572542</v>
      </c>
      <c r="CS310" s="388">
        <f t="shared" si="690"/>
        <v>0.88899558582705407</v>
      </c>
      <c r="CT310" s="388">
        <f t="shared" si="691"/>
        <v>0.88899558582705529</v>
      </c>
      <c r="CU310" s="388"/>
      <c r="CV310" s="388">
        <f t="shared" si="724"/>
        <v>0.90940398242503362</v>
      </c>
      <c r="CW310" s="379">
        <f t="shared" si="770"/>
        <v>0.99999999999999867</v>
      </c>
      <c r="CY310" s="334"/>
      <c r="DA310" s="379">
        <f t="shared" si="692"/>
        <v>0.3774913236706417</v>
      </c>
      <c r="DB310" s="379">
        <f t="shared" si="693"/>
        <v>0.37089598745060243</v>
      </c>
      <c r="DC310" s="379">
        <f t="shared" si="694"/>
        <v>0.25161268887875587</v>
      </c>
      <c r="DD310" s="379">
        <f t="shared" si="695"/>
        <v>0</v>
      </c>
      <c r="DF310" s="379">
        <f t="shared" si="771"/>
        <v>0.3813055985848931</v>
      </c>
      <c r="DG310" s="379">
        <f t="shared" si="771"/>
        <v>0.36720514743683264</v>
      </c>
      <c r="DH310" s="379">
        <f t="shared" si="771"/>
        <v>0.25146413748589186</v>
      </c>
      <c r="DI310" s="379"/>
      <c r="DJ310" s="379">
        <f t="shared" si="697"/>
        <v>0.99997488350761765</v>
      </c>
      <c r="DL310" s="379">
        <f t="shared" si="772"/>
        <v>0.38131517588460351</v>
      </c>
      <c r="DM310" s="379">
        <f t="shared" si="772"/>
        <v>0.36721437057377382</v>
      </c>
      <c r="DN310" s="379">
        <f t="shared" si="772"/>
        <v>0.25147045354162262</v>
      </c>
      <c r="DO310" s="379">
        <f t="shared" si="772"/>
        <v>0</v>
      </c>
      <c r="DR310" s="379">
        <f t="shared" si="750"/>
        <v>-1.7305677244301029E-2</v>
      </c>
      <c r="DS310" s="379">
        <f t="shared" si="751"/>
        <v>-1.7919062236800978E-2</v>
      </c>
      <c r="DT310" s="379">
        <f t="shared" si="726"/>
        <v>-1.6039686106635562E-2</v>
      </c>
      <c r="DU310" s="379">
        <f t="shared" si="727"/>
        <v>0</v>
      </c>
      <c r="DW310" s="379">
        <f t="shared" si="752"/>
        <v>6.2884191119308652E-2</v>
      </c>
      <c r="DX310" s="379">
        <f t="shared" si="699"/>
        <v>-8.3933335650000773E-2</v>
      </c>
      <c r="DY310" s="379">
        <f t="shared" si="700"/>
        <v>2.7426838732047366E-2</v>
      </c>
      <c r="DZ310" s="379">
        <f t="shared" si="701"/>
        <v>0</v>
      </c>
      <c r="EA310" s="379"/>
      <c r="EC310" s="379">
        <f t="shared" si="753"/>
        <v>-8.1670125136169128E-2</v>
      </c>
      <c r="ED310" s="379">
        <f t="shared" si="728"/>
        <v>0.11936245946829979</v>
      </c>
      <c r="EE310" s="379">
        <f t="shared" si="729"/>
        <v>-2.6223953867965354E-2</v>
      </c>
      <c r="EF310" s="379"/>
      <c r="EH310" s="379">
        <f t="shared" si="730"/>
        <v>0</v>
      </c>
      <c r="EI310" s="379">
        <f t="shared" si="731"/>
        <v>-1.3492691910274898E-2</v>
      </c>
      <c r="EJ310" s="379">
        <f t="shared" si="732"/>
        <v>0</v>
      </c>
      <c r="EK310" s="379">
        <f t="shared" si="733"/>
        <v>0</v>
      </c>
      <c r="EM310" s="379">
        <f t="shared" si="754"/>
        <v>0</v>
      </c>
      <c r="EN310" s="379">
        <f t="shared" si="734"/>
        <v>-1.3492691910274898E-2</v>
      </c>
      <c r="EO310" s="379">
        <f t="shared" si="735"/>
        <v>0</v>
      </c>
      <c r="EP310" s="379">
        <v>1</v>
      </c>
      <c r="ER310" s="379">
        <f t="shared" si="736"/>
        <v>0</v>
      </c>
      <c r="ES310" s="379">
        <f t="shared" si="737"/>
        <v>0</v>
      </c>
      <c r="ET310" s="379">
        <f t="shared" si="738"/>
        <v>0</v>
      </c>
      <c r="EU310" s="379">
        <f t="shared" si="739"/>
        <v>0</v>
      </c>
      <c r="EX310" s="379">
        <f t="shared" si="740"/>
        <v>0.98293472818750904</v>
      </c>
      <c r="EY310" s="379">
        <f t="shared" si="741"/>
        <v>0.55477930000989761</v>
      </c>
      <c r="EZ310" s="379">
        <f t="shared" si="702"/>
        <v>0.7056521630572542</v>
      </c>
      <c r="FA310" s="379"/>
      <c r="FB310" s="379">
        <f t="shared" si="742"/>
        <v>1.0000542104206405</v>
      </c>
      <c r="FC310" s="379">
        <f t="shared" si="743"/>
        <v>0.99635101518122371</v>
      </c>
      <c r="FD310" s="379">
        <f t="shared" si="703"/>
        <v>0.87077124440447784</v>
      </c>
      <c r="FE310" s="379"/>
      <c r="FF310" s="379">
        <f t="shared" si="664"/>
        <v>1.0061136150440615</v>
      </c>
      <c r="FG310" s="379">
        <f t="shared" si="744"/>
        <v>1.008214335122205</v>
      </c>
      <c r="FH310" s="379">
        <f t="shared" si="704"/>
        <v>1.00584805012201</v>
      </c>
      <c r="FJ310" s="379">
        <f t="shared" si="745"/>
        <v>0.99505754396299451</v>
      </c>
      <c r="FK310" s="379">
        <f t="shared" si="746"/>
        <v>1.0291152895176681</v>
      </c>
      <c r="FL310" s="379">
        <f t="shared" si="705"/>
        <v>1.0382941199244413</v>
      </c>
      <c r="FN310" s="379">
        <f t="shared" si="747"/>
        <v>1.0000542104206405</v>
      </c>
      <c r="FO310" s="379">
        <f t="shared" si="748"/>
        <v>0.99635101518122371</v>
      </c>
      <c r="FP310" s="379">
        <f t="shared" si="706"/>
        <v>1.0709275267033667</v>
      </c>
      <c r="FR310" s="336"/>
    </row>
    <row r="311" spans="1:174" x14ac:dyDescent="0.2">
      <c r="A311" s="373" t="s">
        <v>218</v>
      </c>
      <c r="B311" s="330">
        <f t="shared" si="663"/>
        <v>2002</v>
      </c>
      <c r="D311" s="384">
        <f>NonManufacturing_Data!Q44</f>
        <v>843.41599999999994</v>
      </c>
      <c r="E311" s="384">
        <f>NonManufacturing_Data!R44</f>
        <v>723.17275471271944</v>
      </c>
      <c r="F311" s="384">
        <f>NonManufacturing_Data!S44</f>
        <v>525.87532979351636</v>
      </c>
      <c r="G311" s="384"/>
      <c r="H311" s="384">
        <f t="shared" ref="H311:H316" si="795">SUM(D311:G311)</f>
        <v>2092.4640845062358</v>
      </c>
      <c r="I311" s="389"/>
      <c r="J311" s="390">
        <f t="shared" si="776"/>
        <v>376135.12674000004</v>
      </c>
      <c r="K311" s="390">
        <f t="shared" si="776"/>
        <v>448798.63157000003</v>
      </c>
      <c r="L311" s="390">
        <f t="shared" si="776"/>
        <v>1418886.1777999999</v>
      </c>
      <c r="M311" s="390"/>
      <c r="N311" s="390">
        <f t="shared" si="707"/>
        <v>2243819.9361100001</v>
      </c>
      <c r="P311" s="384">
        <f t="shared" si="777"/>
        <v>133544.66495999999</v>
      </c>
      <c r="Q311" s="384">
        <f t="shared" si="777"/>
        <v>307420.4495730924</v>
      </c>
      <c r="R311" s="384">
        <f t="shared" si="777"/>
        <v>742306.43888999999</v>
      </c>
      <c r="S311" s="399"/>
      <c r="T311" s="384">
        <f t="shared" si="708"/>
        <v>1183271.5534230922</v>
      </c>
      <c r="U311" s="384">
        <f t="shared" si="669"/>
        <v>1170167.7210314982</v>
      </c>
      <c r="W311" s="393">
        <f t="shared" si="670"/>
        <v>2.2423218147955737</v>
      </c>
      <c r="X311" s="393">
        <f t="shared" si="671"/>
        <v>1.6113524058281909</v>
      </c>
      <c r="Y311" s="393">
        <f t="shared" si="672"/>
        <v>0.37062545116120055</v>
      </c>
      <c r="Z311" s="384"/>
      <c r="AA311" s="384">
        <f t="shared" si="709"/>
        <v>0.93254545555640156</v>
      </c>
      <c r="AD311" s="393">
        <f t="shared" si="710"/>
        <v>6.315609839244603</v>
      </c>
      <c r="AE311" s="393">
        <f t="shared" si="711"/>
        <v>2.3523898807544281</v>
      </c>
      <c r="AF311" s="393">
        <f t="shared" si="712"/>
        <v>0.70843428298948663</v>
      </c>
      <c r="AG311" s="384"/>
      <c r="AH311" s="393">
        <f t="shared" si="713"/>
        <v>1.7881745043024577</v>
      </c>
      <c r="AJ311" s="394">
        <f t="shared" si="673"/>
        <v>0.6182062091095013</v>
      </c>
      <c r="AK311" s="394">
        <f t="shared" si="674"/>
        <v>0.8263762279006992</v>
      </c>
      <c r="AL311" s="394">
        <f t="shared" si="675"/>
        <v>0.84773699719260764</v>
      </c>
      <c r="AM311" s="395"/>
      <c r="AN311" s="394">
        <f t="shared" si="676"/>
        <v>0.70549407087205718</v>
      </c>
      <c r="AP311" s="389">
        <f t="shared" si="714"/>
        <v>2.8165492560310219</v>
      </c>
      <c r="AQ311" s="389">
        <f t="shared" si="715"/>
        <v>1.4598854181406482</v>
      </c>
      <c r="AR311" s="389">
        <f t="shared" si="716"/>
        <v>1.9114561095842255</v>
      </c>
      <c r="AS311" s="389"/>
      <c r="AT311" s="389">
        <f t="shared" si="677"/>
        <v>1.8962848634523852</v>
      </c>
      <c r="AV311" s="389">
        <f t="shared" ref="AV311:AX311" si="796">AV68</f>
        <v>0.11412437940287817</v>
      </c>
      <c r="AW311" s="389">
        <f t="shared" si="796"/>
        <v>0.26271486048350617</v>
      </c>
      <c r="AX311" s="389">
        <f t="shared" si="796"/>
        <v>0.63435901157456287</v>
      </c>
      <c r="AY311" s="389"/>
      <c r="AZ311" s="389">
        <f t="shared" si="679"/>
        <v>1</v>
      </c>
      <c r="BC311" s="379">
        <f t="shared" si="680"/>
        <v>0.6182062091095013</v>
      </c>
      <c r="BD311" s="379">
        <f t="shared" si="681"/>
        <v>0.8263762279006992</v>
      </c>
      <c r="BE311" s="379">
        <f t="shared" si="682"/>
        <v>0.84773699719260764</v>
      </c>
      <c r="BF311" s="379" t="e">
        <f t="shared" si="683"/>
        <v>#DIV/0!</v>
      </c>
      <c r="BG311" s="379"/>
      <c r="BH311" s="379">
        <f t="shared" si="790"/>
        <v>0.6182062091095013</v>
      </c>
      <c r="BI311" s="379">
        <f t="shared" si="791"/>
        <v>0.8263762279006992</v>
      </c>
      <c r="BJ311" s="379">
        <f t="shared" si="792"/>
        <v>0.84773699719260764</v>
      </c>
      <c r="BK311" s="379" t="e">
        <f t="shared" si="793"/>
        <v>#DIV/0!</v>
      </c>
      <c r="BL311" s="379"/>
      <c r="BM311" s="379">
        <f t="shared" si="794"/>
        <v>7.055239995762777E-2</v>
      </c>
      <c r="BN311" s="379">
        <f t="shared" si="794"/>
        <v>0.21710131541981828</v>
      </c>
      <c r="BO311" s="379">
        <f t="shared" si="794"/>
        <v>0.5377696036142906</v>
      </c>
      <c r="BP311" s="379">
        <f t="shared" si="794"/>
        <v>0</v>
      </c>
      <c r="BQ311" s="379">
        <f t="shared" si="718"/>
        <v>1.3630021089898623</v>
      </c>
      <c r="BR311" s="387">
        <f t="shared" si="719"/>
        <v>0.6182062091095013</v>
      </c>
      <c r="BS311" s="396">
        <f>Mining!BZ307</f>
        <v>0.73889376742377688</v>
      </c>
      <c r="BT311" s="387">
        <f t="shared" si="684"/>
        <v>0.84773699719260764</v>
      </c>
      <c r="BU311" s="387">
        <v>1</v>
      </c>
      <c r="BV311" s="387"/>
      <c r="BW311" s="387">
        <v>1</v>
      </c>
      <c r="BX311" s="396">
        <f>Mining!BW307</f>
        <v>1.1183965332146977</v>
      </c>
      <c r="BY311" s="387">
        <v>1</v>
      </c>
      <c r="BZ311" s="387">
        <v>1</v>
      </c>
      <c r="CB311" s="664">
        <f t="shared" si="720"/>
        <v>0.11412437940287817</v>
      </c>
      <c r="CC311" s="664">
        <f t="shared" si="721"/>
        <v>0.26271486048350617</v>
      </c>
      <c r="CD311" s="664">
        <f t="shared" si="722"/>
        <v>0.63435901157456287</v>
      </c>
      <c r="CE311" s="664"/>
      <c r="CG311" s="664">
        <v>1</v>
      </c>
      <c r="CH311" s="664">
        <v>1</v>
      </c>
      <c r="CI311" s="664">
        <v>1</v>
      </c>
      <c r="CJ311" s="664">
        <v>1</v>
      </c>
      <c r="CL311" s="388">
        <f t="shared" si="723"/>
        <v>1.3630021089898623</v>
      </c>
      <c r="CM311" s="388">
        <f t="shared" si="685"/>
        <v>0.63264462622271755</v>
      </c>
      <c r="CN311" s="388">
        <f t="shared" si="686"/>
        <v>0.82958141239218997</v>
      </c>
      <c r="CO311" s="388">
        <f t="shared" si="687"/>
        <v>1.0280081874946754</v>
      </c>
      <c r="CP311" s="388">
        <f t="shared" si="688"/>
        <v>1.0445612947651237</v>
      </c>
      <c r="CQ311" s="388">
        <v>1</v>
      </c>
      <c r="CR311" s="388">
        <f t="shared" si="689"/>
        <v>0.71018305816744942</v>
      </c>
      <c r="CS311" s="388">
        <f t="shared" si="690"/>
        <v>0.86229595978266627</v>
      </c>
      <c r="CT311" s="388">
        <f t="shared" si="691"/>
        <v>0.86229595978266715</v>
      </c>
      <c r="CU311" s="388"/>
      <c r="CV311" s="388">
        <f t="shared" si="724"/>
        <v>0.89081909086255584</v>
      </c>
      <c r="CW311" s="379">
        <f t="shared" si="770"/>
        <v>0.999999999999999</v>
      </c>
      <c r="CY311" s="334"/>
      <c r="DA311" s="379">
        <f t="shared" si="692"/>
        <v>0.40307310708227662</v>
      </c>
      <c r="DB311" s="379">
        <f t="shared" si="693"/>
        <v>0.34560820425425287</v>
      </c>
      <c r="DC311" s="379">
        <f t="shared" si="694"/>
        <v>0.2513186886634704</v>
      </c>
      <c r="DD311" s="379">
        <f t="shared" si="695"/>
        <v>0</v>
      </c>
      <c r="DF311" s="379">
        <f t="shared" si="771"/>
        <v>0.39014244147961946</v>
      </c>
      <c r="DG311" s="379">
        <f t="shared" si="771"/>
        <v>0.35810329827506737</v>
      </c>
      <c r="DH311" s="379">
        <f t="shared" si="771"/>
        <v>0.25146566012699872</v>
      </c>
      <c r="DI311" s="379"/>
      <c r="DJ311" s="379">
        <f t="shared" si="697"/>
        <v>0.99971139988168556</v>
      </c>
      <c r="DL311" s="379">
        <f t="shared" si="772"/>
        <v>0.39025506913874569</v>
      </c>
      <c r="DM311" s="379">
        <f t="shared" si="772"/>
        <v>0.35820667676436257</v>
      </c>
      <c r="DN311" s="379">
        <f t="shared" si="772"/>
        <v>0.25153825409689168</v>
      </c>
      <c r="DO311" s="379">
        <f t="shared" si="772"/>
        <v>0</v>
      </c>
      <c r="DR311" s="379">
        <f t="shared" si="750"/>
        <v>4.1621871542761077E-2</v>
      </c>
      <c r="DS311" s="379">
        <f t="shared" si="751"/>
        <v>-1.6031096241733874E-2</v>
      </c>
      <c r="DT311" s="379">
        <f t="shared" si="726"/>
        <v>-1.6301157249151668E-2</v>
      </c>
      <c r="DU311" s="379">
        <f t="shared" si="727"/>
        <v>0</v>
      </c>
      <c r="DW311" s="379">
        <f t="shared" si="752"/>
        <v>-4.5710662310669614E-2</v>
      </c>
      <c r="DX311" s="379">
        <f t="shared" si="699"/>
        <v>-9.9600455783148412E-2</v>
      </c>
      <c r="DY311" s="379">
        <f t="shared" si="700"/>
        <v>2.0109507222088954E-2</v>
      </c>
      <c r="DZ311" s="379">
        <f t="shared" si="701"/>
        <v>0</v>
      </c>
      <c r="EA311" s="379"/>
      <c r="EC311" s="379">
        <f t="shared" si="753"/>
        <v>5.541144039313349E-2</v>
      </c>
      <c r="ED311" s="379">
        <f t="shared" si="728"/>
        <v>1.3967903517867079E-2</v>
      </c>
      <c r="EE311" s="379">
        <f t="shared" si="729"/>
        <v>-1.9225214798207949E-2</v>
      </c>
      <c r="EF311" s="379"/>
      <c r="EH311" s="379">
        <f t="shared" si="730"/>
        <v>0</v>
      </c>
      <c r="EI311" s="379">
        <f t="shared" si="731"/>
        <v>1.680004004257513E-2</v>
      </c>
      <c r="EJ311" s="379">
        <f t="shared" si="732"/>
        <v>0</v>
      </c>
      <c r="EK311" s="379">
        <f t="shared" si="733"/>
        <v>0</v>
      </c>
      <c r="EM311" s="379">
        <f t="shared" si="754"/>
        <v>0</v>
      </c>
      <c r="EN311" s="379">
        <f t="shared" si="734"/>
        <v>1.680004004257513E-2</v>
      </c>
      <c r="EO311" s="379">
        <f t="shared" si="735"/>
        <v>0</v>
      </c>
      <c r="EP311" s="379">
        <v>1</v>
      </c>
      <c r="ER311" s="379">
        <f t="shared" si="736"/>
        <v>0</v>
      </c>
      <c r="ES311" s="379">
        <f t="shared" si="737"/>
        <v>0</v>
      </c>
      <c r="ET311" s="379">
        <f t="shared" si="738"/>
        <v>0</v>
      </c>
      <c r="EU311" s="379">
        <f t="shared" si="739"/>
        <v>0</v>
      </c>
      <c r="EX311" s="379">
        <f t="shared" si="740"/>
        <v>1.0064208619308486</v>
      </c>
      <c r="EY311" s="379">
        <f t="shared" si="741"/>
        <v>0.55834146129735396</v>
      </c>
      <c r="EZ311" s="379">
        <f t="shared" si="702"/>
        <v>0.71018305816744942</v>
      </c>
      <c r="FA311" s="379"/>
      <c r="FB311" s="379">
        <f t="shared" si="742"/>
        <v>0.95269729877166809</v>
      </c>
      <c r="FC311" s="379">
        <f t="shared" si="743"/>
        <v>0.94922092079156106</v>
      </c>
      <c r="FD311" s="379">
        <f t="shared" si="703"/>
        <v>0.82958141239218997</v>
      </c>
      <c r="FE311" s="379"/>
      <c r="FF311" s="379">
        <f t="shared" si="664"/>
        <v>1.0220312972421404</v>
      </c>
      <c r="FG311" s="379">
        <f t="shared" si="744"/>
        <v>1.0304266048230692</v>
      </c>
      <c r="FH311" s="379">
        <f t="shared" si="704"/>
        <v>1.0280081874946754</v>
      </c>
      <c r="FJ311" s="379">
        <f t="shared" si="745"/>
        <v>1.0060360303698324</v>
      </c>
      <c r="FK311" s="379">
        <f t="shared" si="746"/>
        <v>1.0353270606592555</v>
      </c>
      <c r="FL311" s="379">
        <f t="shared" si="705"/>
        <v>1.0445612947651237</v>
      </c>
      <c r="FN311" s="379">
        <f t="shared" si="747"/>
        <v>0.95269729877166809</v>
      </c>
      <c r="FO311" s="379">
        <f t="shared" si="748"/>
        <v>0.94922092079156106</v>
      </c>
      <c r="FP311" s="379">
        <f t="shared" si="706"/>
        <v>1.020269761870521</v>
      </c>
      <c r="FR311" s="336"/>
    </row>
    <row r="312" spans="1:174" x14ac:dyDescent="0.2">
      <c r="A312" s="373" t="s">
        <v>218</v>
      </c>
      <c r="B312" s="330">
        <f t="shared" si="663"/>
        <v>2003</v>
      </c>
      <c r="D312" s="384">
        <f>NonManufacturing_Data!Q45</f>
        <v>641.03225243675024</v>
      </c>
      <c r="E312" s="384">
        <f>NonManufacturing_Data!R45</f>
        <v>707.50513513895282</v>
      </c>
      <c r="F312" s="384">
        <f>NonManufacturing_Data!S45</f>
        <v>534.8249052381932</v>
      </c>
      <c r="G312" s="384"/>
      <c r="H312" s="384">
        <f t="shared" si="795"/>
        <v>1883.3622928138964</v>
      </c>
      <c r="I312" s="389"/>
      <c r="J312" s="390">
        <f t="shared" si="776"/>
        <v>387138.49722000002</v>
      </c>
      <c r="K312" s="390">
        <f t="shared" si="776"/>
        <v>454850.73980000004</v>
      </c>
      <c r="L312" s="390">
        <f t="shared" si="776"/>
        <v>1467145.5656000001</v>
      </c>
      <c r="M312" s="390"/>
      <c r="N312" s="390">
        <f t="shared" si="707"/>
        <v>2309134.8026200002</v>
      </c>
      <c r="P312" s="384">
        <f t="shared" si="777"/>
        <v>145087.43745999999</v>
      </c>
      <c r="Q312" s="384">
        <f t="shared" si="777"/>
        <v>270336.43767980667</v>
      </c>
      <c r="R312" s="384">
        <f t="shared" si="777"/>
        <v>754398.64404000004</v>
      </c>
      <c r="S312" s="399"/>
      <c r="T312" s="384">
        <f t="shared" si="708"/>
        <v>1169822.5191798066</v>
      </c>
      <c r="U312" s="384">
        <f t="shared" si="669"/>
        <v>1171316.9745078515</v>
      </c>
      <c r="W312" s="393">
        <f t="shared" si="670"/>
        <v>1.6558215135925101</v>
      </c>
      <c r="X312" s="393">
        <f t="shared" si="671"/>
        <v>1.555466603066417</v>
      </c>
      <c r="Y312" s="393">
        <f t="shared" si="672"/>
        <v>0.36453431600665509</v>
      </c>
      <c r="Z312" s="384"/>
      <c r="AA312" s="384">
        <f t="shared" si="709"/>
        <v>0.81561383539713139</v>
      </c>
      <c r="AD312" s="393">
        <f t="shared" si="710"/>
        <v>4.4182478073849794</v>
      </c>
      <c r="AE312" s="393">
        <f t="shared" si="711"/>
        <v>2.6171282761998209</v>
      </c>
      <c r="AF312" s="393">
        <f t="shared" si="712"/>
        <v>0.70894202881127588</v>
      </c>
      <c r="AG312" s="384"/>
      <c r="AH312" s="393">
        <f t="shared" si="713"/>
        <v>1.6079014765454267</v>
      </c>
      <c r="AJ312" s="394">
        <f t="shared" si="673"/>
        <v>0.45650857701409131</v>
      </c>
      <c r="AK312" s="394">
        <f t="shared" si="674"/>
        <v>0.79771539696611515</v>
      </c>
      <c r="AL312" s="394">
        <f t="shared" si="675"/>
        <v>0.83380465496076561</v>
      </c>
      <c r="AM312" s="395"/>
      <c r="AN312" s="394">
        <f t="shared" si="676"/>
        <v>0.61703236187084998</v>
      </c>
      <c r="AP312" s="389">
        <f t="shared" si="714"/>
        <v>2.6683116332985928</v>
      </c>
      <c r="AQ312" s="389">
        <f t="shared" si="715"/>
        <v>1.6825358198243952</v>
      </c>
      <c r="AR312" s="389">
        <f t="shared" si="716"/>
        <v>1.9447881795532609</v>
      </c>
      <c r="AS312" s="389"/>
      <c r="AT312" s="389">
        <f t="shared" si="677"/>
        <v>1.9739189191185988</v>
      </c>
      <c r="AV312" s="389">
        <f t="shared" ref="AV312:AX312" si="797">AV69</f>
        <v>0.12386692980434344</v>
      </c>
      <c r="AW312" s="389">
        <f t="shared" si="797"/>
        <v>0.23079699480441071</v>
      </c>
      <c r="AX312" s="389">
        <f t="shared" si="797"/>
        <v>0.64406019929573144</v>
      </c>
      <c r="AY312" s="389"/>
      <c r="AZ312" s="389">
        <f t="shared" si="679"/>
        <v>1</v>
      </c>
      <c r="BC312" s="379">
        <f t="shared" si="680"/>
        <v>0.45650857701409131</v>
      </c>
      <c r="BD312" s="379">
        <f t="shared" si="681"/>
        <v>0.79771539696611515</v>
      </c>
      <c r="BE312" s="379">
        <f t="shared" si="682"/>
        <v>0.83380465496076561</v>
      </c>
      <c r="BF312" s="379" t="e">
        <f t="shared" si="683"/>
        <v>#DIV/0!</v>
      </c>
      <c r="BG312" s="379"/>
      <c r="BH312" s="379">
        <f t="shared" si="790"/>
        <v>0.45650857701409131</v>
      </c>
      <c r="BI312" s="379">
        <f t="shared" si="791"/>
        <v>0.79771539696611515</v>
      </c>
      <c r="BJ312" s="379">
        <f t="shared" si="792"/>
        <v>0.83380465496076561</v>
      </c>
      <c r="BK312" s="379" t="e">
        <f t="shared" si="793"/>
        <v>#DIV/0!</v>
      </c>
      <c r="BL312" s="379"/>
      <c r="BM312" s="379">
        <f t="shared" si="794"/>
        <v>5.6546315864085157E-2</v>
      </c>
      <c r="BN312" s="379">
        <f t="shared" si="794"/>
        <v>0.18411031632898689</v>
      </c>
      <c r="BO312" s="379">
        <f t="shared" si="794"/>
        <v>0.53702039224773934</v>
      </c>
      <c r="BP312" s="379">
        <f t="shared" si="794"/>
        <v>0</v>
      </c>
      <c r="BQ312" s="379">
        <f t="shared" si="718"/>
        <v>1.347510261844171</v>
      </c>
      <c r="BR312" s="387">
        <f t="shared" si="719"/>
        <v>0.45650857701409131</v>
      </c>
      <c r="BS312" s="396">
        <f>Mining!BZ308</f>
        <v>0.71570151606117371</v>
      </c>
      <c r="BT312" s="387">
        <f t="shared" si="684"/>
        <v>0.83380465496076561</v>
      </c>
      <c r="BU312" s="387">
        <v>1</v>
      </c>
      <c r="BV312" s="387"/>
      <c r="BW312" s="387">
        <v>1</v>
      </c>
      <c r="BX312" s="396">
        <f>Mining!BW308</f>
        <v>1.1145922972977624</v>
      </c>
      <c r="BY312" s="387">
        <v>1</v>
      </c>
      <c r="BZ312" s="387">
        <v>1</v>
      </c>
      <c r="CB312" s="664">
        <f t="shared" si="720"/>
        <v>0.12386692980434344</v>
      </c>
      <c r="CC312" s="664">
        <f t="shared" si="721"/>
        <v>0.23079699480441071</v>
      </c>
      <c r="CD312" s="664">
        <f t="shared" si="722"/>
        <v>0.64406019929573144</v>
      </c>
      <c r="CE312" s="664"/>
      <c r="CG312" s="664">
        <v>1</v>
      </c>
      <c r="CH312" s="664">
        <v>1</v>
      </c>
      <c r="CI312" s="664">
        <v>1</v>
      </c>
      <c r="CJ312" s="664">
        <v>1</v>
      </c>
      <c r="CL312" s="388">
        <f t="shared" si="723"/>
        <v>1.347510261844171</v>
      </c>
      <c r="CM312" s="388">
        <f t="shared" si="685"/>
        <v>0.56886518971415745</v>
      </c>
      <c r="CN312" s="388">
        <f t="shared" si="686"/>
        <v>0.85980355391211982</v>
      </c>
      <c r="CO312" s="388">
        <f t="shared" si="687"/>
        <v>1.0154735213049733</v>
      </c>
      <c r="CP312" s="388">
        <f t="shared" si="688"/>
        <v>1.0432774488090739</v>
      </c>
      <c r="CQ312" s="388">
        <v>1</v>
      </c>
      <c r="CR312" s="388">
        <f t="shared" si="689"/>
        <v>0.62451331129901466</v>
      </c>
      <c r="CS312" s="388">
        <f t="shared" si="690"/>
        <v>0.76655168074575719</v>
      </c>
      <c r="CT312" s="388">
        <f t="shared" si="691"/>
        <v>0.7665516807457583</v>
      </c>
      <c r="CU312" s="388"/>
      <c r="CV312" s="388">
        <f t="shared" si="724"/>
        <v>0.91089361815345848</v>
      </c>
      <c r="CW312" s="379">
        <f t="shared" si="770"/>
        <v>0.99999999999999856</v>
      </c>
      <c r="CY312" s="334"/>
      <c r="DA312" s="379">
        <f t="shared" si="692"/>
        <v>0.34036587377938632</v>
      </c>
      <c r="DB312" s="379">
        <f t="shared" si="693"/>
        <v>0.37566066700946987</v>
      </c>
      <c r="DC312" s="379">
        <f t="shared" si="694"/>
        <v>0.28397345921114375</v>
      </c>
      <c r="DD312" s="379">
        <f t="shared" si="695"/>
        <v>0</v>
      </c>
      <c r="DF312" s="379">
        <f t="shared" ref="DF312:DH315" si="798">(DA312-DA311)/LN(DA312/DA311)</f>
        <v>0.37083627846842998</v>
      </c>
      <c r="DG312" s="379">
        <f t="shared" si="798"/>
        <v>0.36042564409604216</v>
      </c>
      <c r="DH312" s="379">
        <f t="shared" si="798"/>
        <v>0.26731373382308776</v>
      </c>
      <c r="DI312" s="379"/>
      <c r="DJ312" s="379">
        <f t="shared" si="697"/>
        <v>0.99857565638755985</v>
      </c>
      <c r="DL312" s="379">
        <f t="shared" si="772"/>
        <v>0.37136523016189343</v>
      </c>
      <c r="DM312" s="379">
        <f t="shared" si="772"/>
        <v>0.36093974631818626</v>
      </c>
      <c r="DN312" s="379">
        <f t="shared" si="772"/>
        <v>0.26769502351992036</v>
      </c>
      <c r="DO312" s="379">
        <f t="shared" si="772"/>
        <v>0</v>
      </c>
      <c r="DR312" s="379">
        <f t="shared" si="750"/>
        <v>-0.30321458500152365</v>
      </c>
      <c r="DS312" s="379">
        <f t="shared" si="751"/>
        <v>-3.1890955786569253E-2</v>
      </c>
      <c r="DT312" s="379">
        <f t="shared" si="726"/>
        <v>-1.6571294609365139E-2</v>
      </c>
      <c r="DU312" s="379">
        <f t="shared" si="727"/>
        <v>0</v>
      </c>
      <c r="DW312" s="379">
        <f t="shared" si="752"/>
        <v>-5.406654226557784E-2</v>
      </c>
      <c r="DX312" s="379">
        <f t="shared" si="699"/>
        <v>0.14194412003826451</v>
      </c>
      <c r="DY312" s="379">
        <f t="shared" si="700"/>
        <v>1.7287753377980299E-2</v>
      </c>
      <c r="DZ312" s="379">
        <f t="shared" si="701"/>
        <v>0</v>
      </c>
      <c r="EA312" s="379"/>
      <c r="EC312" s="379">
        <f t="shared" si="753"/>
        <v>8.1918941603092335E-2</v>
      </c>
      <c r="ED312" s="379">
        <f t="shared" si="728"/>
        <v>-0.1295307495866197</v>
      </c>
      <c r="EE312" s="379">
        <f t="shared" si="729"/>
        <v>1.5177140419640304E-2</v>
      </c>
      <c r="EF312" s="379"/>
      <c r="EH312" s="379">
        <f t="shared" si="730"/>
        <v>0</v>
      </c>
      <c r="EI312" s="379">
        <f t="shared" si="731"/>
        <v>-3.4073073232330558E-3</v>
      </c>
      <c r="EJ312" s="379">
        <f t="shared" si="732"/>
        <v>0</v>
      </c>
      <c r="EK312" s="379">
        <f t="shared" si="733"/>
        <v>0</v>
      </c>
      <c r="EM312" s="379">
        <f t="shared" si="754"/>
        <v>0</v>
      </c>
      <c r="EN312" s="379">
        <f t="shared" si="734"/>
        <v>-3.4073073232330558E-3</v>
      </c>
      <c r="EO312" s="379">
        <f t="shared" si="735"/>
        <v>0</v>
      </c>
      <c r="EP312" s="379">
        <v>1</v>
      </c>
      <c r="ER312" s="379">
        <f t="shared" si="736"/>
        <v>0</v>
      </c>
      <c r="ES312" s="379">
        <f t="shared" si="737"/>
        <v>0</v>
      </c>
      <c r="ET312" s="379">
        <f t="shared" si="738"/>
        <v>0</v>
      </c>
      <c r="EU312" s="379">
        <f t="shared" si="739"/>
        <v>0</v>
      </c>
      <c r="EX312" s="379">
        <f t="shared" si="740"/>
        <v>0.87936948666517578</v>
      </c>
      <c r="EY312" s="379">
        <f t="shared" si="741"/>
        <v>0.49098844420493826</v>
      </c>
      <c r="EZ312" s="379">
        <f t="shared" si="702"/>
        <v>0.62451331129901466</v>
      </c>
      <c r="FA312" s="379"/>
      <c r="FB312" s="379">
        <f t="shared" si="742"/>
        <v>1.0364305914627245</v>
      </c>
      <c r="FC312" s="379">
        <f t="shared" si="743"/>
        <v>0.98380160036478959</v>
      </c>
      <c r="FD312" s="379">
        <f t="shared" si="703"/>
        <v>0.85980355391211982</v>
      </c>
      <c r="FE312" s="379"/>
      <c r="FF312" s="379">
        <f t="shared" si="664"/>
        <v>0.98780684206392366</v>
      </c>
      <c r="FG312" s="379">
        <f t="shared" si="744"/>
        <v>1.0178624504889267</v>
      </c>
      <c r="FH312" s="379">
        <f t="shared" si="704"/>
        <v>1.0154735213049733</v>
      </c>
      <c r="FJ312" s="379">
        <f t="shared" si="745"/>
        <v>0.99877092329336381</v>
      </c>
      <c r="FK312" s="379">
        <f t="shared" si="746"/>
        <v>1.034054564285249</v>
      </c>
      <c r="FL312" s="379">
        <f t="shared" si="705"/>
        <v>1.0432774488090739</v>
      </c>
      <c r="FN312" s="379">
        <f t="shared" si="747"/>
        <v>1.0364305914627245</v>
      </c>
      <c r="FO312" s="379">
        <f t="shared" si="748"/>
        <v>0.98380160036478959</v>
      </c>
      <c r="FP312" s="379">
        <f t="shared" si="706"/>
        <v>1.057438792746997</v>
      </c>
      <c r="FR312" s="336"/>
    </row>
    <row r="313" spans="1:174" x14ac:dyDescent="0.2">
      <c r="A313" s="373" t="s">
        <v>218</v>
      </c>
      <c r="B313" s="330">
        <f t="shared" si="663"/>
        <v>2004</v>
      </c>
      <c r="D313" s="384">
        <f>NonManufacturing_Data!Q46</f>
        <v>717.24047820983151</v>
      </c>
      <c r="E313" s="384">
        <f>NonManufacturing_Data!R46</f>
        <v>705.89322546555184</v>
      </c>
      <c r="F313" s="384">
        <f>NonManufacturing_Data!S46</f>
        <v>547.29639834363786</v>
      </c>
      <c r="G313" s="384"/>
      <c r="H313" s="384">
        <f t="shared" si="795"/>
        <v>1970.4301020190214</v>
      </c>
      <c r="I313" s="389"/>
      <c r="J313" s="390">
        <f t="shared" si="776"/>
        <v>398081.00835000002</v>
      </c>
      <c r="K313" s="390">
        <f t="shared" si="776"/>
        <v>466603.52841999999</v>
      </c>
      <c r="L313" s="390">
        <f t="shared" si="776"/>
        <v>1526870.7220000003</v>
      </c>
      <c r="M313" s="390"/>
      <c r="N313" s="390">
        <f t="shared" si="707"/>
        <v>2391555.2587700002</v>
      </c>
      <c r="P313" s="384">
        <f t="shared" si="777"/>
        <v>159781.7592</v>
      </c>
      <c r="Q313" s="384">
        <f t="shared" si="777"/>
        <v>272551.98511888308</v>
      </c>
      <c r="R313" s="384">
        <f t="shared" si="777"/>
        <v>781328.01257999986</v>
      </c>
      <c r="S313" s="399"/>
      <c r="T313" s="384">
        <f t="shared" si="708"/>
        <v>1213661.7568988828</v>
      </c>
      <c r="U313" s="384">
        <f t="shared" si="669"/>
        <v>1214419.5495456469</v>
      </c>
      <c r="W313" s="393">
        <f t="shared" si="670"/>
        <v>1.8017450296931039</v>
      </c>
      <c r="X313" s="393">
        <f t="shared" si="671"/>
        <v>1.5128330209071243</v>
      </c>
      <c r="Y313" s="393">
        <f t="shared" si="672"/>
        <v>0.35844318085210997</v>
      </c>
      <c r="Z313" s="384"/>
      <c r="AA313" s="384">
        <f t="shared" si="709"/>
        <v>0.82391159258951541</v>
      </c>
      <c r="AD313" s="393">
        <f t="shared" si="710"/>
        <v>4.4888758378987195</v>
      </c>
      <c r="AE313" s="393">
        <f t="shared" si="711"/>
        <v>2.5899397693164916</v>
      </c>
      <c r="AF313" s="393">
        <f t="shared" si="712"/>
        <v>0.70046944373135522</v>
      </c>
      <c r="AG313" s="384"/>
      <c r="AH313" s="393">
        <f t="shared" si="713"/>
        <v>1.6225283121934444</v>
      </c>
      <c r="AJ313" s="394">
        <f t="shared" si="673"/>
        <v>0.49673956576567768</v>
      </c>
      <c r="AK313" s="394">
        <f t="shared" si="674"/>
        <v>0.77585091922725391</v>
      </c>
      <c r="AL313" s="394">
        <f t="shared" si="675"/>
        <v>0.81987231272892436</v>
      </c>
      <c r="AM313" s="395"/>
      <c r="AN313" s="394">
        <f t="shared" si="676"/>
        <v>0.62330982369952848</v>
      </c>
      <c r="AP313" s="389">
        <f t="shared" si="714"/>
        <v>2.4914045905059732</v>
      </c>
      <c r="AQ313" s="389">
        <f t="shared" si="715"/>
        <v>1.711979930054351</v>
      </c>
      <c r="AR313" s="389">
        <f t="shared" si="716"/>
        <v>1.9541993854260595</v>
      </c>
      <c r="AS313" s="389"/>
      <c r="AT313" s="389">
        <f t="shared" si="677"/>
        <v>1.9705286462027447</v>
      </c>
      <c r="AV313" s="389">
        <f t="shared" ref="AV313:AX313" si="799">AV70</f>
        <v>0.13157047682555789</v>
      </c>
      <c r="AW313" s="389">
        <f t="shared" si="799"/>
        <v>0.22442983993534482</v>
      </c>
      <c r="AX313" s="389">
        <f t="shared" si="799"/>
        <v>0.64337568748157881</v>
      </c>
      <c r="AY313" s="389"/>
      <c r="AZ313" s="389">
        <f t="shared" si="679"/>
        <v>1</v>
      </c>
      <c r="BC313" s="379">
        <f t="shared" si="680"/>
        <v>0.49673956576567768</v>
      </c>
      <c r="BD313" s="379">
        <f t="shared" si="681"/>
        <v>0.77585091922725391</v>
      </c>
      <c r="BE313" s="379">
        <f t="shared" si="682"/>
        <v>0.81987231272892436</v>
      </c>
      <c r="BF313" s="379" t="e">
        <f t="shared" si="683"/>
        <v>#DIV/0!</v>
      </c>
      <c r="BG313" s="379"/>
      <c r="BH313" s="379">
        <f t="shared" si="790"/>
        <v>0.49673956576567768</v>
      </c>
      <c r="BI313" s="379">
        <f t="shared" si="791"/>
        <v>0.77585091922725391</v>
      </c>
      <c r="BJ313" s="379">
        <f t="shared" si="792"/>
        <v>0.81987231272892436</v>
      </c>
      <c r="BK313" s="379" t="e">
        <f t="shared" si="793"/>
        <v>#DIV/0!</v>
      </c>
      <c r="BL313" s="379"/>
      <c r="BM313" s="379">
        <f t="shared" si="794"/>
        <v>6.5356261525910786E-2</v>
      </c>
      <c r="BN313" s="379">
        <f t="shared" si="794"/>
        <v>0.17412409761586278</v>
      </c>
      <c r="BO313" s="379">
        <f t="shared" si="794"/>
        <v>0.52748591284908364</v>
      </c>
      <c r="BP313" s="379">
        <f t="shared" si="794"/>
        <v>0</v>
      </c>
      <c r="BQ313" s="379">
        <f t="shared" si="718"/>
        <v>1.3980083688042759</v>
      </c>
      <c r="BR313" s="387">
        <f t="shared" si="719"/>
        <v>0.49673956576567768</v>
      </c>
      <c r="BS313" s="396">
        <f>Mining!BZ309</f>
        <v>0.69925850226054775</v>
      </c>
      <c r="BT313" s="387">
        <f t="shared" si="684"/>
        <v>0.81987231272892436</v>
      </c>
      <c r="BU313" s="387">
        <v>1</v>
      </c>
      <c r="BV313" s="387"/>
      <c r="BW313" s="387">
        <v>1</v>
      </c>
      <c r="BX313" s="396">
        <f>Mining!BW309</f>
        <v>1.1095337657234057</v>
      </c>
      <c r="BY313" s="387">
        <v>1</v>
      </c>
      <c r="BZ313" s="387">
        <v>1</v>
      </c>
      <c r="CB313" s="664">
        <f t="shared" si="720"/>
        <v>0.13157047682555789</v>
      </c>
      <c r="CC313" s="664">
        <f t="shared" si="721"/>
        <v>0.22442983993534482</v>
      </c>
      <c r="CD313" s="664">
        <f t="shared" si="722"/>
        <v>0.64337568748157881</v>
      </c>
      <c r="CE313" s="664"/>
      <c r="CG313" s="664">
        <v>1</v>
      </c>
      <c r="CH313" s="664">
        <v>1</v>
      </c>
      <c r="CI313" s="664">
        <v>1</v>
      </c>
      <c r="CJ313" s="664">
        <v>1</v>
      </c>
      <c r="CL313" s="388">
        <f t="shared" si="723"/>
        <v>1.3980083688042759</v>
      </c>
      <c r="CM313" s="388">
        <f t="shared" si="685"/>
        <v>0.57404006998959844</v>
      </c>
      <c r="CN313" s="388">
        <f t="shared" si="686"/>
        <v>0.84578960624507593</v>
      </c>
      <c r="CO313" s="388">
        <f t="shared" si="687"/>
        <v>1.026377825770201</v>
      </c>
      <c r="CP313" s="388">
        <f t="shared" si="688"/>
        <v>1.041537433005528</v>
      </c>
      <c r="CQ313" s="388">
        <v>1</v>
      </c>
      <c r="CR313" s="388">
        <f t="shared" si="689"/>
        <v>0.6348888804777737</v>
      </c>
      <c r="CS313" s="388">
        <f t="shared" si="690"/>
        <v>0.80251282187444983</v>
      </c>
      <c r="CT313" s="388">
        <f t="shared" si="691"/>
        <v>0.80251282187445094</v>
      </c>
      <c r="CU313" s="388"/>
      <c r="CV313" s="388">
        <f t="shared" si="724"/>
        <v>0.90415833012796598</v>
      </c>
      <c r="CW313" s="379">
        <f t="shared" si="770"/>
        <v>0.99999999999999867</v>
      </c>
      <c r="CY313" s="334"/>
      <c r="DA313" s="379">
        <f t="shared" si="692"/>
        <v>0.3640019899588946</v>
      </c>
      <c r="DB313" s="379">
        <f t="shared" si="693"/>
        <v>0.35824322047366769</v>
      </c>
      <c r="DC313" s="379">
        <f t="shared" si="694"/>
        <v>0.2777547895674376</v>
      </c>
      <c r="DD313" s="379">
        <f t="shared" si="695"/>
        <v>0</v>
      </c>
      <c r="DF313" s="379">
        <f t="shared" si="798"/>
        <v>0.35205170128568142</v>
      </c>
      <c r="DG313" s="379">
        <f t="shared" si="798"/>
        <v>0.36688303984576665</v>
      </c>
      <c r="DH313" s="379">
        <f t="shared" si="798"/>
        <v>0.28085264994526138</v>
      </c>
      <c r="DI313" s="379"/>
      <c r="DJ313" s="379">
        <f t="shared" si="697"/>
        <v>0.99978739107670944</v>
      </c>
      <c r="DL313" s="379">
        <f t="shared" si="772"/>
        <v>0.35212656653585461</v>
      </c>
      <c r="DM313" s="379">
        <f t="shared" si="772"/>
        <v>0.36696105904141901</v>
      </c>
      <c r="DN313" s="379">
        <f t="shared" si="772"/>
        <v>0.28091237442272637</v>
      </c>
      <c r="DO313" s="379">
        <f t="shared" si="772"/>
        <v>0</v>
      </c>
      <c r="DR313" s="379">
        <f t="shared" si="750"/>
        <v>8.4458387711797561E-2</v>
      </c>
      <c r="DS313" s="379">
        <f t="shared" si="751"/>
        <v>-2.3242711911467713E-2</v>
      </c>
      <c r="DT313" s="379">
        <f t="shared" si="726"/>
        <v>-1.6850536308612048E-2</v>
      </c>
      <c r="DU313" s="379">
        <f t="shared" si="727"/>
        <v>0</v>
      </c>
      <c r="DW313" s="379">
        <f t="shared" si="752"/>
        <v>-6.8599281308354021E-2</v>
      </c>
      <c r="DX313" s="379">
        <f t="shared" si="699"/>
        <v>1.7348482598587397E-2</v>
      </c>
      <c r="DY313" s="379">
        <f t="shared" si="700"/>
        <v>4.8275220134809107E-3</v>
      </c>
      <c r="DZ313" s="379">
        <f t="shared" si="701"/>
        <v>0</v>
      </c>
      <c r="EA313" s="379"/>
      <c r="EC313" s="379">
        <f t="shared" si="753"/>
        <v>6.0334810860243483E-2</v>
      </c>
      <c r="ED313" s="379">
        <f t="shared" si="728"/>
        <v>-2.7975372424142171E-2</v>
      </c>
      <c r="EE313" s="379">
        <f t="shared" si="729"/>
        <v>-1.063372375563738E-3</v>
      </c>
      <c r="EF313" s="379"/>
      <c r="EH313" s="379">
        <f t="shared" si="730"/>
        <v>0</v>
      </c>
      <c r="EI313" s="379">
        <f t="shared" si="731"/>
        <v>-4.548789190356557E-3</v>
      </c>
      <c r="EJ313" s="379">
        <f t="shared" si="732"/>
        <v>0</v>
      </c>
      <c r="EK313" s="379">
        <f t="shared" si="733"/>
        <v>0</v>
      </c>
      <c r="EM313" s="379">
        <f t="shared" si="754"/>
        <v>0</v>
      </c>
      <c r="EN313" s="379">
        <f t="shared" si="734"/>
        <v>-4.548789190356557E-3</v>
      </c>
      <c r="EO313" s="379">
        <f t="shared" si="735"/>
        <v>0</v>
      </c>
      <c r="EP313" s="379">
        <v>1</v>
      </c>
      <c r="ER313" s="379">
        <f t="shared" si="736"/>
        <v>0</v>
      </c>
      <c r="ES313" s="379">
        <f t="shared" si="737"/>
        <v>0</v>
      </c>
      <c r="ET313" s="379">
        <f t="shared" si="738"/>
        <v>0</v>
      </c>
      <c r="EU313" s="379">
        <f t="shared" si="739"/>
        <v>0</v>
      </c>
      <c r="EX313" s="379">
        <f t="shared" si="740"/>
        <v>1.0166138479213156</v>
      </c>
      <c r="EY313" s="379">
        <f t="shared" si="741"/>
        <v>0.49914565154808244</v>
      </c>
      <c r="EZ313" s="379">
        <f t="shared" si="702"/>
        <v>0.6348888804777737</v>
      </c>
      <c r="FA313" s="379"/>
      <c r="FB313" s="379">
        <f t="shared" si="742"/>
        <v>0.9837009889023135</v>
      </c>
      <c r="FC313" s="379">
        <f t="shared" si="743"/>
        <v>0.96776660716252216</v>
      </c>
      <c r="FD313" s="379">
        <f t="shared" si="703"/>
        <v>0.84578960624507593</v>
      </c>
      <c r="FE313" s="379"/>
      <c r="FF313" s="379">
        <f t="shared" si="664"/>
        <v>1.0107381475109414</v>
      </c>
      <c r="FG313" s="379">
        <f t="shared" si="744"/>
        <v>1.028792407628125</v>
      </c>
      <c r="FH313" s="379">
        <f t="shared" si="704"/>
        <v>1.026377825770201</v>
      </c>
      <c r="FJ313" s="379">
        <f t="shared" si="745"/>
        <v>0.99833216388839585</v>
      </c>
      <c r="FK313" s="379">
        <f t="shared" si="746"/>
        <v>1.032329930741565</v>
      </c>
      <c r="FL313" s="379">
        <f t="shared" si="705"/>
        <v>1.041537433005528</v>
      </c>
      <c r="FN313" s="379">
        <f t="shared" si="747"/>
        <v>0.9837009889023135</v>
      </c>
      <c r="FO313" s="379">
        <f t="shared" si="748"/>
        <v>0.96776660716252216</v>
      </c>
      <c r="FP313" s="379">
        <f t="shared" si="706"/>
        <v>1.0402035861288896</v>
      </c>
      <c r="FR313" s="336"/>
    </row>
    <row r="314" spans="1:174" x14ac:dyDescent="0.2">
      <c r="A314" s="373" t="s">
        <v>218</v>
      </c>
      <c r="B314" s="330">
        <f t="shared" si="663"/>
        <v>2005</v>
      </c>
      <c r="D314" s="384">
        <f>NonManufacturing_Data!Q47</f>
        <v>657.66019866538375</v>
      </c>
      <c r="E314" s="384">
        <f>NonManufacturing_Data!R47</f>
        <v>710.88498587256095</v>
      </c>
      <c r="F314" s="384">
        <f>NonManufacturing_Data!S47</f>
        <v>552.05078513459989</v>
      </c>
      <c r="G314" s="384"/>
      <c r="H314" s="384">
        <f t="shared" si="795"/>
        <v>1920.5959696725447</v>
      </c>
      <c r="I314" s="389"/>
      <c r="J314" s="390">
        <f t="shared" si="776"/>
        <v>400795.33536000008</v>
      </c>
      <c r="K314" s="390">
        <f t="shared" si="776"/>
        <v>481214.07330999995</v>
      </c>
      <c r="L314" s="390">
        <f t="shared" si="776"/>
        <v>1566759.1316</v>
      </c>
      <c r="M314" s="390"/>
      <c r="N314" s="390">
        <f t="shared" si="707"/>
        <v>2448768.5402699998</v>
      </c>
      <c r="P314" s="384">
        <f t="shared" si="777"/>
        <v>168782.14296999999</v>
      </c>
      <c r="Q314" s="384">
        <f t="shared" si="777"/>
        <v>271416.40936111379</v>
      </c>
      <c r="R314" s="384">
        <f t="shared" si="777"/>
        <v>784797.94971000007</v>
      </c>
      <c r="S314" s="399"/>
      <c r="T314" s="384">
        <f t="shared" si="708"/>
        <v>1224996.5020411138</v>
      </c>
      <c r="U314" s="384">
        <f t="shared" si="669"/>
        <v>1229465.1174454477</v>
      </c>
      <c r="W314" s="393">
        <f t="shared" si="670"/>
        <v>1.6408878563286271</v>
      </c>
      <c r="X314" s="393">
        <f t="shared" si="671"/>
        <v>1.4772738897322442</v>
      </c>
      <c r="Y314" s="393">
        <f t="shared" si="672"/>
        <v>0.35235204569756468</v>
      </c>
      <c r="Z314" s="384"/>
      <c r="AA314" s="384">
        <f t="shared" si="709"/>
        <v>0.7843109457216324</v>
      </c>
      <c r="AD314" s="393">
        <f t="shared" si="710"/>
        <v>3.8965034279857371</v>
      </c>
      <c r="AE314" s="393">
        <f t="shared" si="711"/>
        <v>2.6191673065969399</v>
      </c>
      <c r="AF314" s="393">
        <f t="shared" si="712"/>
        <v>0.70343046301101408</v>
      </c>
      <c r="AG314" s="384"/>
      <c r="AH314" s="393">
        <f t="shared" si="713"/>
        <v>1.5621394559474053</v>
      </c>
      <c r="AJ314" s="394">
        <f t="shared" si="673"/>
        <v>0.45239138046169219</v>
      </c>
      <c r="AK314" s="394">
        <f t="shared" si="674"/>
        <v>0.75761454797696837</v>
      </c>
      <c r="AL314" s="394">
        <f t="shared" si="675"/>
        <v>0.80593997049708266</v>
      </c>
      <c r="AM314" s="395"/>
      <c r="AN314" s="394">
        <f t="shared" si="676"/>
        <v>0.59335093922743543</v>
      </c>
      <c r="AP314" s="389">
        <f t="shared" si="714"/>
        <v>2.3746311565154086</v>
      </c>
      <c r="AQ314" s="389">
        <f t="shared" si="715"/>
        <v>1.7729733970128343</v>
      </c>
      <c r="AR314" s="389">
        <f t="shared" si="716"/>
        <v>1.9963853526617286</v>
      </c>
      <c r="AS314" s="389"/>
      <c r="AT314" s="389">
        <f t="shared" si="677"/>
        <v>1.999000434850069</v>
      </c>
      <c r="AV314" s="389">
        <f t="shared" ref="AV314:AX314" si="800">AV71</f>
        <v>0.13728095297302242</v>
      </c>
      <c r="AW314" s="389">
        <f t="shared" si="800"/>
        <v>0.22075974788536995</v>
      </c>
      <c r="AX314" s="389">
        <f t="shared" si="800"/>
        <v>0.63832469793094571</v>
      </c>
      <c r="AY314" s="389"/>
      <c r="AZ314" s="389">
        <f t="shared" si="679"/>
        <v>1</v>
      </c>
      <c r="BC314" s="379">
        <f t="shared" si="680"/>
        <v>0.45239138046169219</v>
      </c>
      <c r="BD314" s="379">
        <f t="shared" si="681"/>
        <v>0.75761454797696837</v>
      </c>
      <c r="BE314" s="379">
        <f t="shared" si="682"/>
        <v>0.80593997049708266</v>
      </c>
      <c r="BF314" s="379" t="e">
        <f t="shared" si="683"/>
        <v>#DIV/0!</v>
      </c>
      <c r="BG314" s="379"/>
      <c r="BH314" s="379">
        <f t="shared" si="790"/>
        <v>0.45239138046169219</v>
      </c>
      <c r="BI314" s="379">
        <f t="shared" si="791"/>
        <v>0.75761454797696837</v>
      </c>
      <c r="BJ314" s="379">
        <f t="shared" si="792"/>
        <v>0.80593997049708266</v>
      </c>
      <c r="BK314" s="379" t="e">
        <f t="shared" si="793"/>
        <v>#DIV/0!</v>
      </c>
      <c r="BL314" s="379"/>
      <c r="BM314" s="379">
        <f t="shared" si="794"/>
        <v>6.2104719826562259E-2</v>
      </c>
      <c r="BN314" s="379">
        <f t="shared" si="794"/>
        <v>0.16725079660568407</v>
      </c>
      <c r="BO314" s="379">
        <f t="shared" si="794"/>
        <v>0.51445138821802561</v>
      </c>
      <c r="BP314" s="379">
        <f t="shared" si="794"/>
        <v>0</v>
      </c>
      <c r="BQ314" s="379">
        <f t="shared" si="718"/>
        <v>1.4110647813319246</v>
      </c>
      <c r="BR314" s="387">
        <f t="shared" si="719"/>
        <v>0.45239138046169219</v>
      </c>
      <c r="BS314" s="396">
        <f>Mining!BZ310</f>
        <v>0.68035157430747373</v>
      </c>
      <c r="BT314" s="387">
        <f t="shared" si="684"/>
        <v>0.80593997049708266</v>
      </c>
      <c r="BU314" s="387">
        <v>1</v>
      </c>
      <c r="BV314" s="387"/>
      <c r="BW314" s="387">
        <v>1</v>
      </c>
      <c r="BX314" s="396">
        <f>Mining!BW310</f>
        <v>1.1135633054838454</v>
      </c>
      <c r="BY314" s="387">
        <v>1</v>
      </c>
      <c r="BZ314" s="387">
        <v>1</v>
      </c>
      <c r="CB314" s="664">
        <f t="shared" si="720"/>
        <v>0.13728095297302242</v>
      </c>
      <c r="CC314" s="664">
        <f t="shared" si="721"/>
        <v>0.22075974788536995</v>
      </c>
      <c r="CD314" s="664">
        <f t="shared" si="722"/>
        <v>0.63832469793094571</v>
      </c>
      <c r="CE314" s="664"/>
      <c r="CG314" s="664">
        <v>1</v>
      </c>
      <c r="CH314" s="664">
        <v>1</v>
      </c>
      <c r="CI314" s="664">
        <v>1</v>
      </c>
      <c r="CJ314" s="664">
        <v>1</v>
      </c>
      <c r="CL314" s="388">
        <f t="shared" si="723"/>
        <v>1.4110647813319246</v>
      </c>
      <c r="CM314" s="388">
        <f t="shared" si="685"/>
        <v>0.55267488147143651</v>
      </c>
      <c r="CN314" s="388">
        <f t="shared" si="686"/>
        <v>0.84734134632876823</v>
      </c>
      <c r="CO314" s="388">
        <f t="shared" si="687"/>
        <v>1.0333520617557022</v>
      </c>
      <c r="CP314" s="388">
        <f t="shared" si="688"/>
        <v>1.0429135421008651</v>
      </c>
      <c r="CQ314" s="388">
        <v>1</v>
      </c>
      <c r="CR314" s="388">
        <f t="shared" si="689"/>
        <v>0.60522200675862481</v>
      </c>
      <c r="CS314" s="388">
        <f t="shared" si="690"/>
        <v>0.77986006077113879</v>
      </c>
      <c r="CT314" s="388">
        <f t="shared" si="691"/>
        <v>0.7798600607711399</v>
      </c>
      <c r="CU314" s="388"/>
      <c r="CV314" s="388">
        <f t="shared" si="724"/>
        <v>0.91317710740788394</v>
      </c>
      <c r="CW314" s="379">
        <f t="shared" si="770"/>
        <v>0.99999999999999856</v>
      </c>
      <c r="CY314" s="334"/>
      <c r="DA314" s="379">
        <f t="shared" si="692"/>
        <v>0.34242506443326165</v>
      </c>
      <c r="DB314" s="379">
        <f t="shared" si="693"/>
        <v>0.37013770574232979</v>
      </c>
      <c r="DC314" s="379">
        <f t="shared" si="694"/>
        <v>0.2874372298244085</v>
      </c>
      <c r="DD314" s="379">
        <f t="shared" si="695"/>
        <v>0</v>
      </c>
      <c r="DF314" s="379">
        <f t="shared" si="798"/>
        <v>0.35310365984996939</v>
      </c>
      <c r="DG314" s="379">
        <f t="shared" si="798"/>
        <v>0.36415808791415832</v>
      </c>
      <c r="DH314" s="379">
        <f t="shared" si="798"/>
        <v>0.28256836216369791</v>
      </c>
      <c r="DI314" s="379"/>
      <c r="DJ314" s="379">
        <f t="shared" si="697"/>
        <v>0.99983010992782551</v>
      </c>
      <c r="DL314" s="379">
        <f t="shared" si="772"/>
        <v>0.35316365884946072</v>
      </c>
      <c r="DM314" s="379">
        <f t="shared" si="772"/>
        <v>0.3642199652703455</v>
      </c>
      <c r="DN314" s="379">
        <f t="shared" si="772"/>
        <v>0.28261637588019389</v>
      </c>
      <c r="DO314" s="379">
        <f t="shared" si="772"/>
        <v>0</v>
      </c>
      <c r="DR314" s="379">
        <f t="shared" si="750"/>
        <v>-9.3518185063741016E-2</v>
      </c>
      <c r="DS314" s="379">
        <f t="shared" si="751"/>
        <v>-2.7410805521039298E-2</v>
      </c>
      <c r="DT314" s="379">
        <f t="shared" si="726"/>
        <v>-1.7139350507514552E-2</v>
      </c>
      <c r="DU314" s="379">
        <f t="shared" si="727"/>
        <v>0</v>
      </c>
      <c r="DW314" s="379">
        <f t="shared" si="752"/>
        <v>-4.8004521102795648E-2</v>
      </c>
      <c r="DX314" s="379">
        <f t="shared" si="699"/>
        <v>3.500746792287425E-2</v>
      </c>
      <c r="DY314" s="379">
        <f t="shared" si="700"/>
        <v>2.135763367159707E-2</v>
      </c>
      <c r="DZ314" s="379">
        <f t="shared" si="701"/>
        <v>0</v>
      </c>
      <c r="EA314" s="379"/>
      <c r="EC314" s="379">
        <f t="shared" si="753"/>
        <v>4.2486924043499893E-2</v>
      </c>
      <c r="ED314" s="379">
        <f t="shared" si="728"/>
        <v>-1.6488144806661637E-2</v>
      </c>
      <c r="EE314" s="379">
        <f t="shared" si="729"/>
        <v>-7.8817417177406025E-3</v>
      </c>
      <c r="EF314" s="379"/>
      <c r="EH314" s="379">
        <f t="shared" si="730"/>
        <v>0</v>
      </c>
      <c r="EI314" s="379">
        <f t="shared" si="731"/>
        <v>3.6251625946341131E-3</v>
      </c>
      <c r="EJ314" s="379">
        <f t="shared" si="732"/>
        <v>0</v>
      </c>
      <c r="EK314" s="379">
        <f t="shared" si="733"/>
        <v>0</v>
      </c>
      <c r="EM314" s="379">
        <f t="shared" si="754"/>
        <v>0</v>
      </c>
      <c r="EN314" s="379">
        <f t="shared" si="734"/>
        <v>3.6251625946341131E-3</v>
      </c>
      <c r="EO314" s="379">
        <f t="shared" si="735"/>
        <v>0</v>
      </c>
      <c r="EP314" s="379">
        <v>1</v>
      </c>
      <c r="ER314" s="379">
        <f t="shared" si="736"/>
        <v>0</v>
      </c>
      <c r="ES314" s="379">
        <f t="shared" si="737"/>
        <v>0</v>
      </c>
      <c r="ET314" s="379">
        <f t="shared" si="738"/>
        <v>0</v>
      </c>
      <c r="EU314" s="379">
        <f t="shared" si="739"/>
        <v>0</v>
      </c>
      <c r="EX314" s="379">
        <f t="shared" si="740"/>
        <v>0.95327233689016</v>
      </c>
      <c r="EY314" s="379">
        <f t="shared" si="741"/>
        <v>0.47582174169980207</v>
      </c>
      <c r="EZ314" s="379">
        <f t="shared" si="702"/>
        <v>0.60522200675862481</v>
      </c>
      <c r="FA314" s="379"/>
      <c r="FB314" s="379">
        <f t="shared" si="742"/>
        <v>1.0018346644038123</v>
      </c>
      <c r="FC314" s="379">
        <f t="shared" si="743"/>
        <v>0.96954213410788148</v>
      </c>
      <c r="FD314" s="379">
        <f t="shared" si="703"/>
        <v>0.84734134632876823</v>
      </c>
      <c r="FE314" s="379"/>
      <c r="FF314" s="379">
        <f t="shared" si="664"/>
        <v>1.0067949986938463</v>
      </c>
      <c r="FG314" s="379">
        <f t="shared" si="744"/>
        <v>1.035783050694197</v>
      </c>
      <c r="FH314" s="379">
        <f t="shared" si="704"/>
        <v>1.0333520617557022</v>
      </c>
      <c r="FJ314" s="379">
        <f t="shared" si="745"/>
        <v>1.0013212286488504</v>
      </c>
      <c r="FK314" s="379">
        <f t="shared" si="746"/>
        <v>1.0336938746211266</v>
      </c>
      <c r="FL314" s="379">
        <f t="shared" si="705"/>
        <v>1.0429135421008651</v>
      </c>
      <c r="FN314" s="379">
        <f t="shared" si="747"/>
        <v>1.0018346644038123</v>
      </c>
      <c r="FO314" s="379">
        <f t="shared" si="748"/>
        <v>0.96954213410788148</v>
      </c>
      <c r="FP314" s="379">
        <f t="shared" si="706"/>
        <v>1.0421120106210782</v>
      </c>
      <c r="FR314" s="336"/>
    </row>
    <row r="315" spans="1:174" x14ac:dyDescent="0.2">
      <c r="A315" s="373" t="s">
        <v>218</v>
      </c>
      <c r="B315" s="330">
        <f t="shared" si="663"/>
        <v>2006</v>
      </c>
      <c r="D315" s="384">
        <f>NonManufacturing_Data!Q48</f>
        <v>635.20922082432162</v>
      </c>
      <c r="E315" s="384">
        <f>NonManufacturing_Data!R48</f>
        <v>716.76968370886118</v>
      </c>
      <c r="F315" s="384">
        <f>NonManufacturing_Data!S48</f>
        <v>530.27700794051555</v>
      </c>
      <c r="G315" s="384"/>
      <c r="H315" s="384">
        <f t="shared" si="795"/>
        <v>1882.2559124736981</v>
      </c>
      <c r="I315" s="389"/>
      <c r="J315" s="390">
        <f t="shared" si="776"/>
        <v>403379.82909000001</v>
      </c>
      <c r="K315" s="390">
        <f t="shared" si="776"/>
        <v>502226.83547000005</v>
      </c>
      <c r="L315" s="390">
        <f t="shared" si="776"/>
        <v>1531437.6869999999</v>
      </c>
      <c r="M315" s="390"/>
      <c r="N315" s="390">
        <f t="shared" si="707"/>
        <v>2437044.3515599999</v>
      </c>
      <c r="P315" s="384">
        <f t="shared" si="777"/>
        <v>165515.91069999998</v>
      </c>
      <c r="Q315" s="384">
        <f t="shared" si="777"/>
        <v>305498.38265958912</v>
      </c>
      <c r="R315" s="384">
        <f t="shared" si="777"/>
        <v>768400.14474000013</v>
      </c>
      <c r="S315" s="399"/>
      <c r="T315" s="384">
        <f t="shared" si="708"/>
        <v>1239414.4380995892</v>
      </c>
      <c r="U315" s="384">
        <f t="shared" si="669"/>
        <v>1257091.8737540555</v>
      </c>
      <c r="W315" s="393">
        <f t="shared" si="670"/>
        <v>1.5747173631793001</v>
      </c>
      <c r="X315" s="393">
        <f t="shared" si="671"/>
        <v>1.427183163237554</v>
      </c>
      <c r="Y315" s="393">
        <f t="shared" si="672"/>
        <v>0.34626091054301944</v>
      </c>
      <c r="Z315" s="384"/>
      <c r="AA315" s="384">
        <f t="shared" si="709"/>
        <v>0.77235193166215022</v>
      </c>
      <c r="AD315" s="393">
        <f t="shared" si="710"/>
        <v>3.837753229510652</v>
      </c>
      <c r="AE315" s="393">
        <f t="shared" si="711"/>
        <v>2.3462306984045269</v>
      </c>
      <c r="AF315" s="393">
        <f t="shared" si="712"/>
        <v>0.69010529418880173</v>
      </c>
      <c r="AG315" s="384"/>
      <c r="AH315" s="393">
        <f t="shared" si="713"/>
        <v>1.4973097446352224</v>
      </c>
      <c r="AJ315" s="394">
        <f t="shared" si="673"/>
        <v>0.43414823201848757</v>
      </c>
      <c r="AK315" s="394">
        <f t="shared" si="674"/>
        <v>0.73192570085465791</v>
      </c>
      <c r="AL315" s="394">
        <f t="shared" si="675"/>
        <v>0.79200762826524118</v>
      </c>
      <c r="AM315" s="395"/>
      <c r="AN315" s="394">
        <f t="shared" si="676"/>
        <v>0.58430364457582373</v>
      </c>
      <c r="AP315" s="389">
        <f t="shared" si="714"/>
        <v>2.4371060605836976</v>
      </c>
      <c r="AQ315" s="389">
        <f t="shared" si="715"/>
        <v>1.6439590648491964</v>
      </c>
      <c r="AR315" s="389">
        <f t="shared" si="716"/>
        <v>1.9930210808564919</v>
      </c>
      <c r="AS315" s="389"/>
      <c r="AT315" s="389">
        <f t="shared" si="677"/>
        <v>1.9662868824545505</v>
      </c>
      <c r="AV315" s="389">
        <f t="shared" ref="AV315:AX315" si="801">AV72</f>
        <v>0.13166572321060319</v>
      </c>
      <c r="AW315" s="389">
        <f t="shared" si="801"/>
        <v>0.24301993278126824</v>
      </c>
      <c r="AX315" s="389">
        <f t="shared" si="801"/>
        <v>0.6112521771740721</v>
      </c>
      <c r="AY315" s="389"/>
      <c r="AZ315" s="389">
        <f t="shared" si="679"/>
        <v>1</v>
      </c>
      <c r="BC315" s="379">
        <f t="shared" si="680"/>
        <v>0.43414823201848757</v>
      </c>
      <c r="BD315" s="379">
        <f t="shared" si="681"/>
        <v>0.73192570085465791</v>
      </c>
      <c r="BE315" s="379">
        <f t="shared" si="682"/>
        <v>0.79200762826524118</v>
      </c>
      <c r="BF315" s="379" t="e">
        <f t="shared" si="683"/>
        <v>#DIV/0!</v>
      </c>
      <c r="BG315" s="379"/>
      <c r="BH315" s="379">
        <f t="shared" si="790"/>
        <v>0.43414823201848757</v>
      </c>
      <c r="BI315" s="379">
        <f t="shared" si="791"/>
        <v>0.73192570085465791</v>
      </c>
      <c r="BJ315" s="379">
        <f t="shared" si="792"/>
        <v>0.79200762826524118</v>
      </c>
      <c r="BK315" s="379" t="e">
        <f t="shared" si="793"/>
        <v>#DIV/0!</v>
      </c>
      <c r="BL315" s="379"/>
      <c r="BM315" s="379">
        <f t="shared" si="794"/>
        <v>5.7162440949318917E-2</v>
      </c>
      <c r="BN315" s="379">
        <f t="shared" si="794"/>
        <v>0.17787253462258162</v>
      </c>
      <c r="BO315" s="379">
        <f t="shared" si="794"/>
        <v>0.48411638711560184</v>
      </c>
      <c r="BP315" s="379">
        <f t="shared" si="794"/>
        <v>0</v>
      </c>
      <c r="BQ315" s="379">
        <f t="shared" si="718"/>
        <v>1.4276726996057414</v>
      </c>
      <c r="BR315" s="387">
        <f t="shared" si="719"/>
        <v>0.43414823201848757</v>
      </c>
      <c r="BS315" s="396">
        <f>Mining!BZ311</f>
        <v>0.65632346354673876</v>
      </c>
      <c r="BT315" s="387">
        <f t="shared" si="684"/>
        <v>0.79200762826524118</v>
      </c>
      <c r="BU315" s="387">
        <v>1</v>
      </c>
      <c r="BV315" s="387"/>
      <c r="BW315" s="387">
        <v>1</v>
      </c>
      <c r="BX315" s="396">
        <f>Mining!BW311</f>
        <v>1.115190514292097</v>
      </c>
      <c r="BY315" s="387">
        <v>1</v>
      </c>
      <c r="BZ315" s="387">
        <v>1</v>
      </c>
      <c r="CB315" s="664">
        <f t="shared" si="720"/>
        <v>0.13166572321060319</v>
      </c>
      <c r="CC315" s="664">
        <f t="shared" si="721"/>
        <v>0.24301993278126824</v>
      </c>
      <c r="CD315" s="664">
        <f t="shared" si="722"/>
        <v>0.6112521771740721</v>
      </c>
      <c r="CE315" s="664"/>
      <c r="CG315" s="664">
        <v>1</v>
      </c>
      <c r="CH315" s="664">
        <v>1</v>
      </c>
      <c r="CI315" s="664">
        <v>1</v>
      </c>
      <c r="CJ315" s="664">
        <v>1</v>
      </c>
      <c r="CL315" s="388">
        <f t="shared" si="723"/>
        <v>1.4276726996057414</v>
      </c>
      <c r="CM315" s="388">
        <f t="shared" si="685"/>
        <v>0.5297385470239091</v>
      </c>
      <c r="CN315" s="388">
        <f t="shared" si="686"/>
        <v>0.83054801437969783</v>
      </c>
      <c r="CO315" s="388">
        <f t="shared" si="687"/>
        <v>1.0432565149129596</v>
      </c>
      <c r="CP315" s="388">
        <f t="shared" si="688"/>
        <v>1.0434854723897369</v>
      </c>
      <c r="CQ315" s="388">
        <v>1</v>
      </c>
      <c r="CR315" s="388">
        <f t="shared" si="689"/>
        <v>0.58589436239483916</v>
      </c>
      <c r="CS315" s="388">
        <f t="shared" si="690"/>
        <v>0.75629326151484644</v>
      </c>
      <c r="CT315" s="388">
        <f t="shared" si="691"/>
        <v>0.75629326151484733</v>
      </c>
      <c r="CU315" s="388"/>
      <c r="CV315" s="388">
        <f t="shared" si="724"/>
        <v>0.90415368541626839</v>
      </c>
      <c r="CW315" s="379">
        <f t="shared" si="770"/>
        <v>0.99999999999999878</v>
      </c>
      <c r="CY315" s="334"/>
      <c r="DA315" s="379">
        <f t="shared" si="692"/>
        <v>0.33747229407797003</v>
      </c>
      <c r="DB315" s="379">
        <f t="shared" si="693"/>
        <v>0.38080352355853048</v>
      </c>
      <c r="DC315" s="379">
        <f t="shared" si="694"/>
        <v>0.28172418236349966</v>
      </c>
      <c r="DD315" s="379">
        <f t="shared" si="695"/>
        <v>0</v>
      </c>
      <c r="DF315" s="379">
        <f t="shared" si="798"/>
        <v>0.33994266602410639</v>
      </c>
      <c r="DG315" s="379">
        <f t="shared" si="798"/>
        <v>0.3754453650512965</v>
      </c>
      <c r="DH315" s="379">
        <f t="shared" si="798"/>
        <v>0.28457114823462609</v>
      </c>
      <c r="DI315" s="379"/>
      <c r="DJ315" s="379">
        <f t="shared" si="697"/>
        <v>0.99995917931002887</v>
      </c>
      <c r="DL315" s="379">
        <f t="shared" ref="DL315:DO317" si="802">DF315/$DJ315</f>
        <v>0.33995654328476349</v>
      </c>
      <c r="DM315" s="379">
        <f t="shared" si="802"/>
        <v>0.37546069161578527</v>
      </c>
      <c r="DN315" s="379">
        <f t="shared" si="802"/>
        <v>0.28458276509945135</v>
      </c>
      <c r="DO315" s="379">
        <f t="shared" si="802"/>
        <v>0</v>
      </c>
      <c r="DR315" s="379">
        <f t="shared" si="750"/>
        <v>-4.1161666930712319E-2</v>
      </c>
      <c r="DS315" s="379">
        <f t="shared" si="751"/>
        <v>-3.5955933508533176E-2</v>
      </c>
      <c r="DT315" s="379">
        <f t="shared" si="726"/>
        <v>-1.7438238025448236E-2</v>
      </c>
      <c r="DU315" s="379">
        <f t="shared" si="727"/>
        <v>0</v>
      </c>
      <c r="DW315" s="379">
        <f t="shared" si="752"/>
        <v>2.5969171751682289E-2</v>
      </c>
      <c r="DX315" s="379">
        <f t="shared" si="699"/>
        <v>-7.5550625877395916E-2</v>
      </c>
      <c r="DY315" s="379">
        <f t="shared" si="700"/>
        <v>-1.6866030868551069E-3</v>
      </c>
      <c r="DZ315" s="379">
        <f t="shared" si="701"/>
        <v>0</v>
      </c>
      <c r="EA315" s="379"/>
      <c r="EC315" s="379">
        <f t="shared" si="753"/>
        <v>-4.1763266817109679E-2</v>
      </c>
      <c r="ED315" s="379">
        <f t="shared" si="728"/>
        <v>9.6068471342644221E-2</v>
      </c>
      <c r="EE315" s="379">
        <f t="shared" si="729"/>
        <v>-4.3337482187904813E-2</v>
      </c>
      <c r="EF315" s="379"/>
      <c r="EH315" s="379">
        <f t="shared" si="730"/>
        <v>0</v>
      </c>
      <c r="EI315" s="379">
        <f t="shared" si="731"/>
        <v>1.4601963509270467E-3</v>
      </c>
      <c r="EJ315" s="379">
        <f t="shared" si="732"/>
        <v>0</v>
      </c>
      <c r="EK315" s="379">
        <f t="shared" si="733"/>
        <v>0</v>
      </c>
      <c r="EM315" s="379">
        <f t="shared" si="754"/>
        <v>0</v>
      </c>
      <c r="EN315" s="379">
        <f t="shared" si="734"/>
        <v>1.4601963509270467E-3</v>
      </c>
      <c r="EO315" s="379">
        <f t="shared" si="735"/>
        <v>0</v>
      </c>
      <c r="EP315" s="379">
        <v>1</v>
      </c>
      <c r="ER315" s="379">
        <f t="shared" si="736"/>
        <v>0</v>
      </c>
      <c r="ES315" s="379">
        <f t="shared" si="737"/>
        <v>0</v>
      </c>
      <c r="ET315" s="379">
        <f t="shared" si="738"/>
        <v>0</v>
      </c>
      <c r="EU315" s="379">
        <f t="shared" si="739"/>
        <v>0</v>
      </c>
      <c r="EX315" s="379">
        <f t="shared" si="740"/>
        <v>0.96806519897169907</v>
      </c>
      <c r="EY315" s="379">
        <f t="shared" si="741"/>
        <v>0.46062646905367927</v>
      </c>
      <c r="EZ315" s="379">
        <f t="shared" si="702"/>
        <v>0.58589436239483916</v>
      </c>
      <c r="FA315" s="379"/>
      <c r="FB315" s="379">
        <f t="shared" si="742"/>
        <v>0.98018114892914188</v>
      </c>
      <c r="FC315" s="379">
        <f t="shared" si="743"/>
        <v>0.95032692294507537</v>
      </c>
      <c r="FD315" s="379">
        <f t="shared" si="703"/>
        <v>0.83054801437969783</v>
      </c>
      <c r="FE315" s="379"/>
      <c r="FF315" s="379">
        <f t="shared" si="664"/>
        <v>1.0095847809510625</v>
      </c>
      <c r="FG315" s="379">
        <f t="shared" si="744"/>
        <v>1.0457108043479242</v>
      </c>
      <c r="FH315" s="379">
        <f t="shared" si="704"/>
        <v>1.0432565149129596</v>
      </c>
      <c r="FJ315" s="379">
        <f t="shared" si="745"/>
        <v>1.0005483966463027</v>
      </c>
      <c r="FK315" s="379">
        <f t="shared" si="746"/>
        <v>1.0342607488752724</v>
      </c>
      <c r="FL315" s="379">
        <f t="shared" si="705"/>
        <v>1.0434854723897369</v>
      </c>
      <c r="FN315" s="379">
        <f t="shared" si="747"/>
        <v>0.98018114892914188</v>
      </c>
      <c r="FO315" s="379">
        <f t="shared" si="748"/>
        <v>0.95032692294507537</v>
      </c>
      <c r="FP315" s="379">
        <f t="shared" si="706"/>
        <v>1.0214585478834264</v>
      </c>
      <c r="FR315" s="336"/>
    </row>
    <row r="316" spans="1:174" x14ac:dyDescent="0.2">
      <c r="A316" s="373" t="s">
        <v>218</v>
      </c>
      <c r="B316" s="330">
        <f>B315+1</f>
        <v>2007</v>
      </c>
      <c r="D316" s="384">
        <f>NonManufacturing_Data!Q49</f>
        <v>732.14257665852097</v>
      </c>
      <c r="E316" s="384">
        <f>NonManufacturing_Data!R49</f>
        <v>689.35192126952631</v>
      </c>
      <c r="F316" s="384">
        <f>NonManufacturing_Data!S49</f>
        <v>493.05448429068298</v>
      </c>
      <c r="G316" s="384"/>
      <c r="H316" s="384">
        <f t="shared" si="795"/>
        <v>1914.5489822187301</v>
      </c>
      <c r="I316" s="389"/>
      <c r="J316" s="390">
        <f t="shared" si="776"/>
        <v>404787.70872</v>
      </c>
      <c r="K316" s="390">
        <f t="shared" si="776"/>
        <v>501474.68304999999</v>
      </c>
      <c r="L316" s="390">
        <f t="shared" si="776"/>
        <v>1449436.4872000001</v>
      </c>
      <c r="M316" s="390"/>
      <c r="N316" s="390">
        <f t="shared" si="707"/>
        <v>2355698.87897</v>
      </c>
      <c r="P316" s="384">
        <f t="shared" si="777"/>
        <v>144581.04485999999</v>
      </c>
      <c r="Q316" s="384">
        <f t="shared" si="777"/>
        <v>325316.9807274543</v>
      </c>
      <c r="R316" s="384">
        <f t="shared" si="777"/>
        <v>744697.20897000004</v>
      </c>
      <c r="S316" s="399"/>
      <c r="T316" s="384">
        <f t="shared" si="708"/>
        <v>1214595.2345574545</v>
      </c>
      <c r="U316" s="384">
        <f t="shared" si="669"/>
        <v>1238681.0414093982</v>
      </c>
      <c r="W316" s="393">
        <f t="shared" si="670"/>
        <v>1.8087075296176027</v>
      </c>
      <c r="X316" s="393">
        <f t="shared" si="671"/>
        <v>1.3746494979105333</v>
      </c>
      <c r="Y316" s="393">
        <f t="shared" si="672"/>
        <v>0.34016977538847409</v>
      </c>
      <c r="Z316" s="384"/>
      <c r="AA316" s="384">
        <f t="shared" si="709"/>
        <v>0.81273077782158765</v>
      </c>
      <c r="AD316" s="393">
        <f t="shared" si="710"/>
        <v>5.0638904800243045</v>
      </c>
      <c r="AE316" s="393">
        <f t="shared" si="711"/>
        <v>2.1190161046252149</v>
      </c>
      <c r="AF316" s="393">
        <f t="shared" si="712"/>
        <v>0.66208719242097436</v>
      </c>
      <c r="AG316" s="384"/>
      <c r="AH316" s="393">
        <f t="shared" si="713"/>
        <v>1.5456351701648026</v>
      </c>
      <c r="AJ316" s="394">
        <f t="shared" si="673"/>
        <v>0.49865912104799648</v>
      </c>
      <c r="AK316" s="394">
        <f t="shared" si="674"/>
        <v>0.70498400142645101</v>
      </c>
      <c r="AL316" s="394">
        <f t="shared" si="675"/>
        <v>0.77807528603339937</v>
      </c>
      <c r="AM316" s="395"/>
      <c r="AN316" s="394">
        <f t="shared" si="676"/>
        <v>0.61485125636718818</v>
      </c>
      <c r="AP316" s="389">
        <f t="shared" si="714"/>
        <v>2.7997287549827989</v>
      </c>
      <c r="AQ316" s="389">
        <f t="shared" si="715"/>
        <v>1.5414955651212316</v>
      </c>
      <c r="AR316" s="389">
        <f t="shared" si="716"/>
        <v>1.9463433859309527</v>
      </c>
      <c r="AS316" s="389"/>
      <c r="AT316" s="389">
        <f t="shared" si="677"/>
        <v>1.9394929371909762</v>
      </c>
      <c r="AV316" s="389">
        <f t="shared" ref="AV316:AX316" si="803">AV73</f>
        <v>0.11672177100207536</v>
      </c>
      <c r="AW316" s="389">
        <f t="shared" si="803"/>
        <v>0.26263175898559127</v>
      </c>
      <c r="AX316" s="389">
        <f t="shared" si="803"/>
        <v>0.60120174934030424</v>
      </c>
      <c r="AY316" s="389"/>
      <c r="AZ316" s="389">
        <f t="shared" si="679"/>
        <v>1</v>
      </c>
      <c r="BC316" s="379">
        <f t="shared" si="680"/>
        <v>0.49865912104799648</v>
      </c>
      <c r="BD316" s="379">
        <f t="shared" si="681"/>
        <v>0.70498400142645101</v>
      </c>
      <c r="BE316" s="379">
        <f t="shared" si="682"/>
        <v>0.77807528603339937</v>
      </c>
      <c r="BF316" s="379" t="e">
        <f t="shared" si="683"/>
        <v>#DIV/0!</v>
      </c>
      <c r="BG316" s="379"/>
      <c r="BH316" s="379">
        <f t="shared" si="790"/>
        <v>0.49865912104799648</v>
      </c>
      <c r="BI316" s="379">
        <f t="shared" si="791"/>
        <v>0.70498400142645101</v>
      </c>
      <c r="BJ316" s="379">
        <f t="shared" si="792"/>
        <v>0.77807528603339937</v>
      </c>
      <c r="BK316" s="379" t="e">
        <f t="shared" si="793"/>
        <v>#DIV/0!</v>
      </c>
      <c r="BL316" s="379"/>
      <c r="BM316" s="379">
        <f t="shared" si="794"/>
        <v>5.8204375735060418E-2</v>
      </c>
      <c r="BN316" s="379">
        <f t="shared" si="794"/>
        <v>0.18515118835132946</v>
      </c>
      <c r="BO316" s="379">
        <f t="shared" si="794"/>
        <v>0.46778022308173728</v>
      </c>
      <c r="BP316" s="379">
        <f t="shared" si="794"/>
        <v>0</v>
      </c>
      <c r="BQ316" s="379">
        <f t="shared" si="718"/>
        <v>1.3990836350976701</v>
      </c>
      <c r="BR316" s="387">
        <f t="shared" si="719"/>
        <v>0.49865912104799648</v>
      </c>
      <c r="BS316" s="396">
        <f>Mining!BZ312</f>
        <v>0.63805372481516576</v>
      </c>
      <c r="BT316" s="387">
        <f t="shared" si="684"/>
        <v>0.77807528603339937</v>
      </c>
      <c r="BU316" s="387">
        <v>1</v>
      </c>
      <c r="BV316" s="387"/>
      <c r="BW316" s="387">
        <v>1</v>
      </c>
      <c r="BX316" s="396">
        <f>Mining!BW312</f>
        <v>1.104897556441151</v>
      </c>
      <c r="BY316" s="387">
        <v>1</v>
      </c>
      <c r="BZ316" s="387">
        <v>1</v>
      </c>
      <c r="CB316" s="664">
        <f t="shared" si="720"/>
        <v>0.11672177100207536</v>
      </c>
      <c r="CC316" s="664">
        <f t="shared" si="721"/>
        <v>0.26263175898559127</v>
      </c>
      <c r="CD316" s="664">
        <f t="shared" si="722"/>
        <v>0.60120174934030424</v>
      </c>
      <c r="CE316" s="664"/>
      <c r="CG316" s="664">
        <v>1</v>
      </c>
      <c r="CH316" s="664">
        <v>1</v>
      </c>
      <c r="CI316" s="664">
        <v>1</v>
      </c>
      <c r="CJ316" s="664">
        <v>1</v>
      </c>
      <c r="CL316" s="388">
        <f t="shared" si="723"/>
        <v>1.3990836350976701</v>
      </c>
      <c r="CM316" s="388">
        <f t="shared" si="685"/>
        <v>0.54683577142659179</v>
      </c>
      <c r="CN316" s="388">
        <f t="shared" si="686"/>
        <v>0.84703758598468004</v>
      </c>
      <c r="CO316" s="388">
        <f t="shared" si="687"/>
        <v>1.0235738762080622</v>
      </c>
      <c r="CP316" s="388">
        <f t="shared" si="688"/>
        <v>1.0399056454739792</v>
      </c>
      <c r="CQ316" s="388">
        <v>1</v>
      </c>
      <c r="CR316" s="388">
        <f t="shared" si="689"/>
        <v>0.60651438439264549</v>
      </c>
      <c r="CS316" s="388">
        <f t="shared" si="690"/>
        <v>0.76506897888895375</v>
      </c>
      <c r="CT316" s="388">
        <f t="shared" si="691"/>
        <v>0.76506897888895464</v>
      </c>
      <c r="CU316" s="388"/>
      <c r="CV316" s="388">
        <f t="shared" si="724"/>
        <v>0.90160396109019625</v>
      </c>
      <c r="CW316" s="379">
        <f t="shared" si="770"/>
        <v>0.99999999999999889</v>
      </c>
      <c r="CY316" s="334"/>
      <c r="DA316" s="379">
        <f t="shared" si="692"/>
        <v>0.38240994796072364</v>
      </c>
      <c r="DB316" s="379">
        <f t="shared" si="693"/>
        <v>0.36005969430494855</v>
      </c>
      <c r="DC316" s="379">
        <f t="shared" si="694"/>
        <v>0.25753035773432792</v>
      </c>
      <c r="DD316" s="379">
        <f t="shared" si="695"/>
        <v>0</v>
      </c>
      <c r="DF316" s="379">
        <f t="shared" ref="DF316:DH317" si="804">(DA316-DA315)/LN(DA316/DA315)</f>
        <v>0.35947310571811403</v>
      </c>
      <c r="DG316" s="379">
        <f t="shared" si="804"/>
        <v>0.37033478573989548</v>
      </c>
      <c r="DH316" s="379">
        <f t="shared" si="804"/>
        <v>0.2694462622460676</v>
      </c>
      <c r="DI316" s="379"/>
      <c r="DJ316" s="379">
        <f t="shared" si="697"/>
        <v>0.99925415370407711</v>
      </c>
      <c r="DL316" s="379">
        <f t="shared" si="802"/>
        <v>0.35974141752186278</v>
      </c>
      <c r="DM316" s="379">
        <f t="shared" si="802"/>
        <v>0.37061120473417397</v>
      </c>
      <c r="DN316" s="379">
        <f t="shared" si="802"/>
        <v>0.26964737774396325</v>
      </c>
      <c r="DO316" s="379">
        <f t="shared" si="802"/>
        <v>0</v>
      </c>
      <c r="DR316" s="379">
        <f t="shared" si="750"/>
        <v>0.13853671394787434</v>
      </c>
      <c r="DS316" s="379">
        <f t="shared" si="751"/>
        <v>-2.8231264118972692E-2</v>
      </c>
      <c r="DT316" s="379">
        <f t="shared" si="726"/>
        <v>-1.7747735239006801E-2</v>
      </c>
      <c r="DU316" s="379">
        <f t="shared" si="727"/>
        <v>0</v>
      </c>
      <c r="DW316" s="379">
        <f t="shared" si="752"/>
        <v>0.1387112446104419</v>
      </c>
      <c r="DX316" s="379">
        <f t="shared" si="699"/>
        <v>-6.4354305246435026E-2</v>
      </c>
      <c r="DY316" s="379">
        <f t="shared" si="700"/>
        <v>-2.3699193114057167E-2</v>
      </c>
      <c r="DZ316" s="379">
        <f t="shared" si="701"/>
        <v>0</v>
      </c>
      <c r="EA316" s="379"/>
      <c r="EC316" s="379">
        <f t="shared" si="753"/>
        <v>-0.12047323353730709</v>
      </c>
      <c r="ED316" s="379">
        <f t="shared" si="728"/>
        <v>7.7609427212270918E-2</v>
      </c>
      <c r="EE316" s="379">
        <f t="shared" si="729"/>
        <v>-1.6579034999446667E-2</v>
      </c>
      <c r="EF316" s="379"/>
      <c r="EH316" s="379">
        <f t="shared" si="730"/>
        <v>0</v>
      </c>
      <c r="EI316" s="379">
        <f t="shared" si="731"/>
        <v>-9.2726335833792552E-3</v>
      </c>
      <c r="EJ316" s="379">
        <f t="shared" si="732"/>
        <v>0</v>
      </c>
      <c r="EK316" s="379">
        <f t="shared" si="733"/>
        <v>0</v>
      </c>
      <c r="EM316" s="379">
        <f t="shared" si="754"/>
        <v>0</v>
      </c>
      <c r="EN316" s="379">
        <f t="shared" si="734"/>
        <v>-9.2726335833792552E-3</v>
      </c>
      <c r="EO316" s="379">
        <f t="shared" si="735"/>
        <v>0</v>
      </c>
      <c r="EP316" s="379">
        <v>1</v>
      </c>
      <c r="ER316" s="379">
        <f t="shared" si="736"/>
        <v>0</v>
      </c>
      <c r="ES316" s="379">
        <f t="shared" si="737"/>
        <v>0</v>
      </c>
      <c r="ET316" s="379">
        <f t="shared" si="738"/>
        <v>0</v>
      </c>
      <c r="EU316" s="379">
        <f t="shared" si="739"/>
        <v>0</v>
      </c>
      <c r="EX316" s="379">
        <f t="shared" si="740"/>
        <v>1.0351940952521239</v>
      </c>
      <c r="EY316" s="379">
        <f t="shared" si="741"/>
        <v>0.47683780088120398</v>
      </c>
      <c r="EZ316" s="379">
        <f t="shared" si="702"/>
        <v>0.60651438439264549</v>
      </c>
      <c r="FA316" s="379"/>
      <c r="FB316" s="379">
        <f t="shared" si="742"/>
        <v>1.0198538450751671</v>
      </c>
      <c r="FC316" s="379">
        <f t="shared" si="743"/>
        <v>0.96919456644398716</v>
      </c>
      <c r="FD316" s="379">
        <f t="shared" si="703"/>
        <v>0.84703758598468004</v>
      </c>
      <c r="FE316" s="379"/>
      <c r="FF316" s="379">
        <f t="shared" si="664"/>
        <v>0.98113346197839035</v>
      </c>
      <c r="FG316" s="379">
        <f t="shared" si="744"/>
        <v>1.025981861698086</v>
      </c>
      <c r="FH316" s="379">
        <f t="shared" si="704"/>
        <v>1.0235738762080622</v>
      </c>
      <c r="FJ316" s="379">
        <f t="shared" si="745"/>
        <v>0.9965693562483825</v>
      </c>
      <c r="FK316" s="379">
        <f t="shared" si="746"/>
        <v>1.0307125686996002</v>
      </c>
      <c r="FL316" s="379">
        <f t="shared" si="705"/>
        <v>1.0399056454739792</v>
      </c>
      <c r="FN316" s="379">
        <f t="shared" si="747"/>
        <v>1.0198538450751671</v>
      </c>
      <c r="FO316" s="379">
        <f t="shared" si="748"/>
        <v>0.96919456644398716</v>
      </c>
      <c r="FP316" s="379">
        <f t="shared" si="706"/>
        <v>1.0417384276438091</v>
      </c>
      <c r="FR316" s="336"/>
    </row>
    <row r="317" spans="1:174" x14ac:dyDescent="0.2">
      <c r="A317" s="373" t="s">
        <v>218</v>
      </c>
      <c r="B317" s="330">
        <f t="shared" si="663"/>
        <v>2008</v>
      </c>
      <c r="D317" s="384">
        <f>NonManufacturing_Data!Q50</f>
        <v>638.4735250730165</v>
      </c>
      <c r="E317" s="384">
        <f>NonManufacturing_Data!R50</f>
        <v>744.40942619413045</v>
      </c>
      <c r="F317" s="384">
        <f>NonManufacturing_Data!S50</f>
        <v>443.92969352812236</v>
      </c>
      <c r="G317" s="384"/>
      <c r="H317" s="384">
        <f>SUM(D317:G317)</f>
        <v>1826.8126447952691</v>
      </c>
      <c r="I317" s="389"/>
      <c r="J317" s="390">
        <f t="shared" si="776"/>
        <v>396137.56644000002</v>
      </c>
      <c r="K317" s="390">
        <f t="shared" si="776"/>
        <v>520964.17082999996</v>
      </c>
      <c r="L317" s="390">
        <f t="shared" si="776"/>
        <v>1341000.6194000002</v>
      </c>
      <c r="M317" s="390"/>
      <c r="N317" s="390">
        <f t="shared" si="707"/>
        <v>2258102.3566700001</v>
      </c>
      <c r="P317" s="384">
        <f t="shared" si="777"/>
        <v>148472.82093000002</v>
      </c>
      <c r="Q317" s="384">
        <f t="shared" si="777"/>
        <v>311125.61831799208</v>
      </c>
      <c r="R317" s="384">
        <f t="shared" si="777"/>
        <v>672105.23873999994</v>
      </c>
      <c r="S317" s="399"/>
      <c r="T317" s="384">
        <f t="shared" si="708"/>
        <v>1131703.6779879921</v>
      </c>
      <c r="U317" s="384">
        <f t="shared" si="669"/>
        <v>1159100.6817947824</v>
      </c>
      <c r="W317" s="393">
        <f t="shared" si="670"/>
        <v>1.6117469767152752</v>
      </c>
      <c r="X317" s="393">
        <f t="shared" si="671"/>
        <v>1.428907145395695</v>
      </c>
      <c r="Y317" s="393">
        <f t="shared" si="672"/>
        <v>0.33104361557025119</v>
      </c>
      <c r="Z317" s="384"/>
      <c r="AA317" s="384">
        <f t="shared" si="709"/>
        <v>0.80900347116649329</v>
      </c>
      <c r="AD317" s="393">
        <f t="shared" si="710"/>
        <v>4.3002720704958888</v>
      </c>
      <c r="AE317" s="393">
        <f t="shared" si="711"/>
        <v>2.3926330149814024</v>
      </c>
      <c r="AF317" s="393">
        <f t="shared" si="712"/>
        <v>0.66050622423410987</v>
      </c>
      <c r="AG317" s="384"/>
      <c r="AH317" s="393">
        <f t="shared" si="713"/>
        <v>1.5760603660128847</v>
      </c>
      <c r="AJ317" s="394">
        <f t="shared" si="673"/>
        <v>0.44435726484232962</v>
      </c>
      <c r="AK317" s="394">
        <f t="shared" si="674"/>
        <v>0.73280983884189133</v>
      </c>
      <c r="AL317" s="394">
        <f t="shared" si="675"/>
        <v>0.75720088764559101</v>
      </c>
      <c r="AM317" s="395"/>
      <c r="AN317" s="394">
        <f t="shared" si="676"/>
        <v>0.61203145521988422</v>
      </c>
      <c r="AP317" s="389">
        <f t="shared" si="714"/>
        <v>2.6680813630311886</v>
      </c>
      <c r="AQ317" s="389">
        <f t="shared" si="715"/>
        <v>1.6744496118527219</v>
      </c>
      <c r="AR317" s="389">
        <f t="shared" si="716"/>
        <v>1.9952241733957956</v>
      </c>
      <c r="AS317" s="389"/>
      <c r="AT317" s="389">
        <f t="shared" si="677"/>
        <v>1.9953123777812443</v>
      </c>
      <c r="AV317" s="389">
        <f t="shared" ref="AV317:AX317" si="805">AV74</f>
        <v>0.12809311845119506</v>
      </c>
      <c r="AW317" s="389">
        <f t="shared" si="805"/>
        <v>0.26841983893602483</v>
      </c>
      <c r="AX317" s="389">
        <f t="shared" si="805"/>
        <v>0.57985061116459213</v>
      </c>
      <c r="AY317" s="389"/>
      <c r="AZ317" s="389">
        <f t="shared" si="679"/>
        <v>1</v>
      </c>
      <c r="BC317" s="379">
        <f t="shared" si="680"/>
        <v>0.44435726484232962</v>
      </c>
      <c r="BD317" s="379">
        <f t="shared" si="681"/>
        <v>0.73280983884189133</v>
      </c>
      <c r="BE317" s="379">
        <f t="shared" si="682"/>
        <v>0.75720088764559101</v>
      </c>
      <c r="BF317" s="379" t="e">
        <f t="shared" si="683"/>
        <v>#DIV/0!</v>
      </c>
      <c r="BG317" s="379"/>
      <c r="BH317" s="379">
        <f t="shared" si="790"/>
        <v>0.44435726484232962</v>
      </c>
      <c r="BI317" s="379">
        <f t="shared" si="791"/>
        <v>0.73280983884189133</v>
      </c>
      <c r="BJ317" s="379">
        <f t="shared" si="792"/>
        <v>0.75720088764559101</v>
      </c>
      <c r="BK317" s="379" t="e">
        <f t="shared" si="793"/>
        <v>#DIV/0!</v>
      </c>
      <c r="BL317" s="379"/>
      <c r="BM317" s="379">
        <f t="shared" si="794"/>
        <v>5.6919107760097586E-2</v>
      </c>
      <c r="BN317" s="379">
        <f t="shared" si="794"/>
        <v>0.19670069891267483</v>
      </c>
      <c r="BO317" s="379">
        <f t="shared" si="794"/>
        <v>0.43906339747566764</v>
      </c>
      <c r="BP317" s="379">
        <f t="shared" si="794"/>
        <v>0</v>
      </c>
      <c r="BQ317" s="379">
        <f t="shared" si="718"/>
        <v>1.303601439066856</v>
      </c>
      <c r="BR317" s="387">
        <f t="shared" si="719"/>
        <v>0.44435726484232962</v>
      </c>
      <c r="BS317" s="396">
        <f>Mining!BZ313</f>
        <v>0.67357642263321693</v>
      </c>
      <c r="BT317" s="387">
        <f t="shared" si="684"/>
        <v>0.75720088764559101</v>
      </c>
      <c r="BU317" s="387">
        <v>1</v>
      </c>
      <c r="BV317" s="387"/>
      <c r="BW317" s="387">
        <v>1</v>
      </c>
      <c r="BX317" s="396">
        <f>Mining!BW313</f>
        <v>1.0879386721659778</v>
      </c>
      <c r="BY317" s="387">
        <v>1</v>
      </c>
      <c r="BZ317" s="387">
        <v>1</v>
      </c>
      <c r="CB317" s="664">
        <f t="shared" si="720"/>
        <v>0.12809311845119506</v>
      </c>
      <c r="CC317" s="664">
        <f t="shared" si="721"/>
        <v>0.26841983893602483</v>
      </c>
      <c r="CD317" s="664">
        <f t="shared" si="722"/>
        <v>0.57985061116459213</v>
      </c>
      <c r="CE317" s="664"/>
      <c r="CG317" s="664">
        <v>1</v>
      </c>
      <c r="CH317" s="664">
        <v>1</v>
      </c>
      <c r="CI317" s="664">
        <v>1</v>
      </c>
      <c r="CJ317" s="664">
        <v>1</v>
      </c>
      <c r="CL317" s="388">
        <f t="shared" si="723"/>
        <v>1.303601439066856</v>
      </c>
      <c r="CM317" s="388">
        <f t="shared" si="685"/>
        <v>0.55760000982097124</v>
      </c>
      <c r="CN317" s="388">
        <f t="shared" si="686"/>
        <v>0.86442417090072821</v>
      </c>
      <c r="CO317" s="388">
        <f t="shared" si="687"/>
        <v>1.0582676692422772</v>
      </c>
      <c r="CP317" s="388">
        <f t="shared" si="688"/>
        <v>1.033753744720658</v>
      </c>
      <c r="CQ317" s="388">
        <v>1</v>
      </c>
      <c r="CR317" s="388">
        <f t="shared" si="689"/>
        <v>0.58963498880870358</v>
      </c>
      <c r="CS317" s="388">
        <f t="shared" si="690"/>
        <v>0.72688817522631055</v>
      </c>
      <c r="CT317" s="388">
        <f t="shared" si="691"/>
        <v>0.72688817522631111</v>
      </c>
      <c r="CU317" s="388"/>
      <c r="CV317" s="388">
        <f t="shared" si="724"/>
        <v>0.9456698133663064</v>
      </c>
      <c r="CW317" s="379">
        <f t="shared" si="770"/>
        <v>0.99999999999999922</v>
      </c>
      <c r="CY317" s="334"/>
      <c r="DA317" s="379">
        <f t="shared" si="692"/>
        <v>0.34950137163330741</v>
      </c>
      <c r="DB317" s="379">
        <f t="shared" si="693"/>
        <v>0.40749084385583306</v>
      </c>
      <c r="DC317" s="379">
        <f t="shared" si="694"/>
        <v>0.24300778451085966</v>
      </c>
      <c r="DD317" s="379">
        <f t="shared" si="695"/>
        <v>0</v>
      </c>
      <c r="DF317" s="379">
        <f t="shared" si="804"/>
        <v>0.36570891796314953</v>
      </c>
      <c r="DG317" s="379">
        <f t="shared" si="804"/>
        <v>0.38328626556712353</v>
      </c>
      <c r="DH317" s="379">
        <f t="shared" si="804"/>
        <v>0.25019882922341868</v>
      </c>
      <c r="DI317" s="379"/>
      <c r="DJ317" s="379">
        <f t="shared" si="697"/>
        <v>0.9991940127536918</v>
      </c>
      <c r="DL317" s="379">
        <f t="shared" si="802"/>
        <v>0.36600391244868208</v>
      </c>
      <c r="DM317" s="379">
        <f t="shared" si="802"/>
        <v>0.3835954385983758</v>
      </c>
      <c r="DN317" s="379">
        <f t="shared" si="802"/>
        <v>0.25040064895294206</v>
      </c>
      <c r="DO317" s="379">
        <f t="shared" si="802"/>
        <v>0</v>
      </c>
      <c r="DR317" s="379">
        <f t="shared" si="750"/>
        <v>-0.11529384874326952</v>
      </c>
      <c r="DS317" s="379">
        <f t="shared" si="751"/>
        <v>5.417897231273789E-2</v>
      </c>
      <c r="DT317" s="379">
        <f t="shared" si="726"/>
        <v>-2.7194696568958229E-2</v>
      </c>
      <c r="DU317" s="379">
        <f t="shared" si="727"/>
        <v>0</v>
      </c>
      <c r="DW317" s="379">
        <f t="shared" si="752"/>
        <v>-4.8162915791077392E-2</v>
      </c>
      <c r="DX317" s="379">
        <f t="shared" si="699"/>
        <v>8.2731429990069674E-2</v>
      </c>
      <c r="DY317" s="379">
        <f t="shared" si="700"/>
        <v>2.4803986136020924E-2</v>
      </c>
      <c r="DZ317" s="379">
        <f t="shared" si="701"/>
        <v>0</v>
      </c>
      <c r="EA317" s="379"/>
      <c r="EC317" s="379">
        <f t="shared" si="753"/>
        <v>9.2964410147581528E-2</v>
      </c>
      <c r="ED317" s="379">
        <f t="shared" si="728"/>
        <v>2.1799422829698094E-2</v>
      </c>
      <c r="EE317" s="379">
        <f t="shared" si="729"/>
        <v>-3.6160064215464943E-2</v>
      </c>
      <c r="EF317" s="379"/>
      <c r="EH317" s="379">
        <f t="shared" si="730"/>
        <v>0</v>
      </c>
      <c r="EI317" s="379">
        <f t="shared" si="731"/>
        <v>-1.546784221839255E-2</v>
      </c>
      <c r="EJ317" s="379">
        <f t="shared" si="732"/>
        <v>0</v>
      </c>
      <c r="EK317" s="379">
        <f t="shared" si="733"/>
        <v>0</v>
      </c>
      <c r="EM317" s="379">
        <f t="shared" si="754"/>
        <v>0</v>
      </c>
      <c r="EN317" s="379">
        <f t="shared" si="734"/>
        <v>-1.546784221839255E-2</v>
      </c>
      <c r="EO317" s="379">
        <f t="shared" si="735"/>
        <v>0</v>
      </c>
      <c r="EP317" s="379">
        <v>1</v>
      </c>
      <c r="ER317" s="379">
        <f t="shared" si="736"/>
        <v>0</v>
      </c>
      <c r="ES317" s="379">
        <f t="shared" si="737"/>
        <v>0</v>
      </c>
      <c r="ET317" s="379">
        <f t="shared" si="738"/>
        <v>0</v>
      </c>
      <c r="EU317" s="379">
        <f t="shared" si="739"/>
        <v>0</v>
      </c>
      <c r="EX317" s="379">
        <f t="shared" si="740"/>
        <v>0.97216983468439133</v>
      </c>
      <c r="EY317" s="379">
        <f t="shared" si="741"/>
        <v>0.46356732605394879</v>
      </c>
      <c r="EZ317" s="379">
        <f t="shared" si="702"/>
        <v>0.58963498880870358</v>
      </c>
      <c r="FA317" s="379"/>
      <c r="FB317" s="379">
        <f t="shared" si="742"/>
        <v>1.020526344053359</v>
      </c>
      <c r="FC317" s="379">
        <f t="shared" si="743"/>
        <v>0.9890885875694625</v>
      </c>
      <c r="FD317" s="379">
        <f t="shared" si="703"/>
        <v>0.86442417090072821</v>
      </c>
      <c r="FE317" s="379"/>
      <c r="FF317" s="379">
        <f t="shared" si="664"/>
        <v>1.0338947621081751</v>
      </c>
      <c r="FG317" s="379">
        <f t="shared" si="744"/>
        <v>1.0607572728276453</v>
      </c>
      <c r="FH317" s="379">
        <f t="shared" si="704"/>
        <v>1.0582676692422772</v>
      </c>
      <c r="FJ317" s="379">
        <f t="shared" si="745"/>
        <v>0.9940841740978168</v>
      </c>
      <c r="FK317" s="379">
        <f t="shared" si="746"/>
        <v>1.0246150525879814</v>
      </c>
      <c r="FL317" s="379">
        <f t="shared" si="705"/>
        <v>1.033753744720658</v>
      </c>
      <c r="FN317" s="379">
        <f t="shared" si="747"/>
        <v>1.020526344053359</v>
      </c>
      <c r="FO317" s="379">
        <f t="shared" si="748"/>
        <v>0.9890885875694625</v>
      </c>
      <c r="FP317" s="379">
        <f t="shared" si="706"/>
        <v>1.0631215090232311</v>
      </c>
      <c r="FR317" s="336"/>
    </row>
    <row r="318" spans="1:174" x14ac:dyDescent="0.2">
      <c r="A318" s="373" t="s">
        <v>218</v>
      </c>
      <c r="B318" s="330">
        <f t="shared" si="663"/>
        <v>2009</v>
      </c>
      <c r="D318" s="384">
        <f>NonManufacturing_Data!Q51</f>
        <v>791.38371190217595</v>
      </c>
      <c r="E318" s="384">
        <f>NonManufacturing_Data!R51</f>
        <v>729.0361110228157</v>
      </c>
      <c r="F318" s="384">
        <f>NonManufacturing_Data!S51</f>
        <v>374.6517595913657</v>
      </c>
      <c r="G318" s="384"/>
      <c r="H318" s="384">
        <f t="shared" ref="H318:H320" si="806">SUM(D318:G318)</f>
        <v>1895.0715825163575</v>
      </c>
      <c r="I318" s="389"/>
      <c r="J318" s="390">
        <f t="shared" si="776"/>
        <v>415287.97524</v>
      </c>
      <c r="K318" s="390">
        <f t="shared" si="776"/>
        <v>494746.16994000005</v>
      </c>
      <c r="L318" s="390">
        <f t="shared" si="776"/>
        <v>1163813.1232</v>
      </c>
      <c r="M318" s="390"/>
      <c r="N318" s="390">
        <f t="shared" ref="N318:N321" si="807">SUM(J318:M318)</f>
        <v>2073847.26838</v>
      </c>
      <c r="P318" s="384">
        <f t="shared" si="777"/>
        <v>170704.94546000002</v>
      </c>
      <c r="Q318" s="384">
        <f t="shared" si="777"/>
        <v>352518.69687761011</v>
      </c>
      <c r="R318" s="384">
        <f t="shared" si="777"/>
        <v>577193.88024000009</v>
      </c>
      <c r="S318" s="399"/>
      <c r="T318" s="384">
        <f t="shared" ref="T318:T321" si="808">SUM(P318:S318)</f>
        <v>1100417.5225776103</v>
      </c>
      <c r="U318" s="384">
        <f t="shared" si="669"/>
        <v>1124595.7581982107</v>
      </c>
      <c r="W318" s="393">
        <f t="shared" ref="W318:W321" si="809">D318/J318*1000</f>
        <v>1.9056263582995043</v>
      </c>
      <c r="X318" s="393">
        <f t="shared" ref="X318:X321" si="810">E318/K318*1000</f>
        <v>1.4735558460436975</v>
      </c>
      <c r="Y318" s="393">
        <f t="shared" ref="Y318:Y321" si="811">F318/L318*1000</f>
        <v>0.32191745575202813</v>
      </c>
      <c r="Z318" s="384"/>
      <c r="AA318" s="384">
        <f t="shared" si="709"/>
        <v>0.91379515329337901</v>
      </c>
      <c r="AD318" s="393">
        <f t="shared" ref="AD318:AD321" si="812">D318/P318*1000</f>
        <v>4.6359741351934929</v>
      </c>
      <c r="AE318" s="393">
        <f t="shared" ref="AE318:AE321" si="813">E318/Q318*1000</f>
        <v>2.0680778565226783</v>
      </c>
      <c r="AF318" s="393">
        <f t="shared" ref="AF318:AF321" si="814">F318/R318*1000</f>
        <v>0.64909170456828758</v>
      </c>
      <c r="AG318" s="384"/>
      <c r="AH318" s="393">
        <f t="shared" si="713"/>
        <v>1.6851135785471725</v>
      </c>
      <c r="AJ318" s="394">
        <f t="shared" si="673"/>
        <v>0.52537955933452052</v>
      </c>
      <c r="AK318" s="394">
        <f t="shared" si="674"/>
        <v>0.75570776277753093</v>
      </c>
      <c r="AL318" s="394">
        <f t="shared" si="675"/>
        <v>0.73632648925778232</v>
      </c>
      <c r="AM318" s="395"/>
      <c r="AN318" s="394">
        <f t="shared" si="676"/>
        <v>0.69130899603757767</v>
      </c>
      <c r="AP318" s="389">
        <f t="shared" si="714"/>
        <v>2.4327823316478621</v>
      </c>
      <c r="AQ318" s="389">
        <f t="shared" si="715"/>
        <v>1.4034607932065783</v>
      </c>
      <c r="AR318" s="389">
        <f t="shared" si="716"/>
        <v>2.0163296303766782</v>
      </c>
      <c r="AS318" s="389"/>
      <c r="AT318" s="389">
        <f t="shared" si="677"/>
        <v>1.8846003683422221</v>
      </c>
      <c r="AV318" s="389">
        <f t="shared" ref="AV318:AX318" si="815">AV75</f>
        <v>0.15179227221477137</v>
      </c>
      <c r="AW318" s="389">
        <f t="shared" si="815"/>
        <v>0.31346258805244265</v>
      </c>
      <c r="AX318" s="389">
        <f t="shared" si="815"/>
        <v>0.51324564940984718</v>
      </c>
      <c r="AY318" s="389"/>
      <c r="AZ318" s="389">
        <f t="shared" ref="AZ318:AZ321" si="816">T318/$T318</f>
        <v>1</v>
      </c>
      <c r="BC318" s="379">
        <f t="shared" si="680"/>
        <v>0.52537955933452052</v>
      </c>
      <c r="BD318" s="379">
        <f t="shared" si="681"/>
        <v>0.75570776277753093</v>
      </c>
      <c r="BE318" s="379">
        <f t="shared" si="682"/>
        <v>0.73632648925778232</v>
      </c>
      <c r="BF318" s="379" t="e">
        <f t="shared" si="683"/>
        <v>#DIV/0!</v>
      </c>
      <c r="BG318" s="379"/>
      <c r="BH318" s="379">
        <f t="shared" si="790"/>
        <v>0.52537955933452052</v>
      </c>
      <c r="BI318" s="379">
        <f t="shared" si="791"/>
        <v>0.75570776277753093</v>
      </c>
      <c r="BJ318" s="379">
        <f t="shared" si="792"/>
        <v>0.73632648925778232</v>
      </c>
      <c r="BK318" s="379" t="e">
        <f t="shared" si="793"/>
        <v>#DIV/0!</v>
      </c>
      <c r="BL318" s="379"/>
      <c r="BM318" s="379">
        <f t="shared" ref="BM318:BM323" si="817">BR318*BW318*CB318*CG318</f>
        <v>7.974855708658217E-2</v>
      </c>
      <c r="BN318" s="379">
        <f t="shared" ref="BN318:BN323" si="818">BS318*BX318*CC318*CH318</f>
        <v>0.23688611113156632</v>
      </c>
      <c r="BO318" s="379">
        <f t="shared" ref="BO318:BO323" si="819">BT318*BY318*CD318*CI318</f>
        <v>0.37791636715678334</v>
      </c>
      <c r="BP318" s="379">
        <f t="shared" ref="BP318:BP323" si="820">BU318*BZ318*CE318*CJ318</f>
        <v>0</v>
      </c>
      <c r="BQ318" s="379">
        <f t="shared" ref="BQ318:BQ323" si="821">CG318*CL318*CQ318</f>
        <v>1.2675631385743169</v>
      </c>
      <c r="BR318" s="387">
        <f t="shared" ref="BR318:BR321" si="822">AJ318</f>
        <v>0.52537955933452052</v>
      </c>
      <c r="BS318" s="396">
        <f>Mining!BZ314</f>
        <v>0.70835537189012898</v>
      </c>
      <c r="BT318" s="387">
        <f t="shared" ref="BT318:BT321" si="823">AL318</f>
        <v>0.73632648925778232</v>
      </c>
      <c r="BU318" s="387">
        <v>1</v>
      </c>
      <c r="BV318" s="387"/>
      <c r="BW318" s="387">
        <v>1</v>
      </c>
      <c r="BX318" s="396">
        <f>Mining!BW314</f>
        <v>1.0668483543239748</v>
      </c>
      <c r="BY318" s="387">
        <v>1</v>
      </c>
      <c r="BZ318" s="387">
        <v>1</v>
      </c>
      <c r="CB318" s="664">
        <f t="shared" si="720"/>
        <v>0.15179227221477137</v>
      </c>
      <c r="CC318" s="664">
        <f t="shared" si="721"/>
        <v>0.31346258805244265</v>
      </c>
      <c r="CD318" s="664">
        <f t="shared" si="722"/>
        <v>0.51324564940984718</v>
      </c>
      <c r="CE318" s="664"/>
      <c r="CG318" s="664">
        <v>1</v>
      </c>
      <c r="CH318" s="664">
        <v>1</v>
      </c>
      <c r="CI318" s="664">
        <v>1</v>
      </c>
      <c r="CJ318" s="664">
        <v>1</v>
      </c>
      <c r="CL318" s="388">
        <f t="shared" si="723"/>
        <v>1.2675631385743169</v>
      </c>
      <c r="CM318" s="388">
        <f t="shared" si="685"/>
        <v>0.59618233426198208</v>
      </c>
      <c r="CN318" s="388">
        <f t="shared" ref="CN318:CN323" si="824">FD318</f>
        <v>0.77973319093682691</v>
      </c>
      <c r="CO318" s="388">
        <f t="shared" ref="CO318:CO323" si="825">FH318</f>
        <v>1.1692915577639422</v>
      </c>
      <c r="CP318" s="388">
        <f t="shared" ref="CP318:CP323" si="826">FL318</f>
        <v>1.0257561421744326</v>
      </c>
      <c r="CQ318" s="388">
        <v>1</v>
      </c>
      <c r="CR318" s="388">
        <f t="shared" ref="CR318:CR323" si="827">EZ318</f>
        <v>0.63747938000978244</v>
      </c>
      <c r="CS318" s="388">
        <f t="shared" ref="CS318:CS323" si="828">CL318*CN318*CO318*CP318*CQ318*CR318</f>
        <v>0.75569875077967941</v>
      </c>
      <c r="CT318" s="388">
        <f t="shared" ref="CT318:CT323" si="829">CL318*CM318</f>
        <v>0.75569875077968052</v>
      </c>
      <c r="CU318" s="388"/>
      <c r="CV318" s="388">
        <f t="shared" ref="CV318:CV323" si="830">CN318*CO318*CP318</f>
        <v>0.93521822502373742</v>
      </c>
      <c r="CW318" s="379">
        <f t="shared" si="770"/>
        <v>0.99999999999999856</v>
      </c>
      <c r="CY318" s="334"/>
      <c r="DA318" s="379">
        <f t="shared" ref="DA318:DA323" si="831">D318/$H318</f>
        <v>0.41760095988107354</v>
      </c>
      <c r="DB318" s="379">
        <f t="shared" ref="DB318:DB323" si="832">E318/$H318</f>
        <v>0.38470109401079733</v>
      </c>
      <c r="DC318" s="379">
        <f t="shared" ref="DC318:DC323" si="833">F318/$H318</f>
        <v>0.19769794610812907</v>
      </c>
      <c r="DD318" s="379">
        <f t="shared" ref="DD318:DD323" si="834">G318/$H318</f>
        <v>0</v>
      </c>
      <c r="DF318" s="379">
        <f t="shared" ref="DF318:DF323" si="835">(DA318-DA317)/LN(DA318/DA317)</f>
        <v>0.38254144808844476</v>
      </c>
      <c r="DG318" s="379">
        <f t="shared" ref="DG318:DG323" si="836">(DB318-DB317)/LN(DB318/DB317)</f>
        <v>0.39598667568749218</v>
      </c>
      <c r="DH318" s="379">
        <f t="shared" ref="DH318:DH323" si="837">(DC318-DC317)/LN(DC318/DC317)</f>
        <v>0.21957426543586778</v>
      </c>
      <c r="DI318" s="379"/>
      <c r="DJ318" s="379">
        <f t="shared" ref="DJ318:DJ323" si="838">SUM(DF318:DI318)</f>
        <v>0.99810238921180472</v>
      </c>
      <c r="DL318" s="379">
        <f t="shared" ref="DL318:DL323" si="839">DF318/$DJ318</f>
        <v>0.38326874298992047</v>
      </c>
      <c r="DM318" s="379">
        <f t="shared" ref="DM318:DM323" si="840">DG318/$DJ318</f>
        <v>0.39673953290523672</v>
      </c>
      <c r="DN318" s="379">
        <f t="shared" ref="DN318:DN323" si="841">DH318/$DJ318</f>
        <v>0.2199917241048428</v>
      </c>
      <c r="DO318" s="379">
        <f t="shared" ref="DO318:DO323" si="842">DI318/$DJ318</f>
        <v>0</v>
      </c>
      <c r="DR318" s="379">
        <f t="shared" si="750"/>
        <v>0.16749208211526473</v>
      </c>
      <c r="DS318" s="379">
        <f t="shared" ref="DS318:DS323" si="843">LN(BS318/BS317)</f>
        <v>5.0344445176593387E-2</v>
      </c>
      <c r="DT318" s="379">
        <f t="shared" ref="DT318:DT323" si="844">LN(AL318/AL317)</f>
        <v>-2.7954971705388139E-2</v>
      </c>
      <c r="DU318" s="379">
        <f t="shared" ref="DU318:DU323" si="845">LN(BU318/BU317)</f>
        <v>0</v>
      </c>
      <c r="DW318" s="379">
        <f t="shared" ref="DW318:DW323" si="846">LN(AP318/AP317)</f>
        <v>-9.2324028680918727E-2</v>
      </c>
      <c r="DX318" s="379">
        <f t="shared" ref="DX318:DX323" si="847">LN(AQ318/AQ317)</f>
        <v>-0.17654333992614984</v>
      </c>
      <c r="DY318" s="379">
        <f t="shared" ref="DY318:DY323" si="848">LN(AR318/AR317)</f>
        <v>1.052243232857783E-2</v>
      </c>
      <c r="DZ318" s="379">
        <f t="shared" ref="DZ318:DZ323" si="849">M318/$N318</f>
        <v>0</v>
      </c>
      <c r="EA318" s="379"/>
      <c r="EC318" s="379">
        <f t="shared" ref="EC318:EC323" si="850">LN(AV318/AV317)</f>
        <v>0.1697554686610874</v>
      </c>
      <c r="ED318" s="379">
        <f t="shared" ref="ED318:ED323" si="851">LN(AW318/AW317)</f>
        <v>0.15512769867111484</v>
      </c>
      <c r="EE318" s="379">
        <f t="shared" ref="EE318:EE323" si="852">LN(AX318/AX317)</f>
        <v>-0.12201592409536881</v>
      </c>
      <c r="EF318" s="379"/>
      <c r="EH318" s="379">
        <f t="shared" ref="EH318:EH323" si="853">LN(BW318/BW317)</f>
        <v>0</v>
      </c>
      <c r="EI318" s="379">
        <f t="shared" ref="EI318:EI323" si="854">LN(BX318/BX317)</f>
        <v>-1.9575940539119225E-2</v>
      </c>
      <c r="EJ318" s="379">
        <f t="shared" ref="EJ318:EJ323" si="855">LN(BY318/BY317)</f>
        <v>0</v>
      </c>
      <c r="EK318" s="379">
        <f t="shared" ref="EK318:EK323" si="856">LN(BZ318/BZ317)</f>
        <v>0</v>
      </c>
      <c r="EM318" s="379">
        <f t="shared" ref="EM318:EM323" si="857">LN(BW318/BW317)</f>
        <v>0</v>
      </c>
      <c r="EN318" s="379">
        <f t="shared" ref="EN318:EN323" si="858">LN(BX318/BX317)</f>
        <v>-1.9575940539119225E-2</v>
      </c>
      <c r="EO318" s="379">
        <f t="shared" ref="EO318:EO323" si="859">LN(BY318/BY317)</f>
        <v>0</v>
      </c>
      <c r="EP318" s="379">
        <v>1</v>
      </c>
      <c r="ER318" s="379">
        <f t="shared" ref="ER318:ER323" si="860">LN(CG318/CG317)</f>
        <v>0</v>
      </c>
      <c r="ES318" s="379">
        <f t="shared" ref="ES318:ES323" si="861">LN(CH318/CH317)</f>
        <v>0</v>
      </c>
      <c r="ET318" s="379">
        <f t="shared" ref="ET318:ET323" si="862">LN(CI318/CI317)</f>
        <v>0</v>
      </c>
      <c r="EU318" s="379">
        <f t="shared" ref="EU318:EU323" si="863">LN(CJ318/CJ317)</f>
        <v>0</v>
      </c>
      <c r="EX318" s="379">
        <f t="shared" ref="EX318:EX323" si="864">EXP(SUMPRODUCT($DL318:$DO318,DR318:DU318))</f>
        <v>1.0811423882726896</v>
      </c>
      <c r="EY318" s="379">
        <f t="shared" ref="EY318:EY323" si="865">IF(ISERR(EX318),EY317,EX318*EY317)</f>
        <v>0.5011822860151508</v>
      </c>
      <c r="EZ318" s="379">
        <f t="shared" si="702"/>
        <v>0.63747938000978244</v>
      </c>
      <c r="FA318" s="379"/>
      <c r="FB318" s="379">
        <f t="shared" ref="FB318:FB323" si="866">EXP(SUMPRODUCT($DL318:$DO318,DW318:DZ318))</f>
        <v>0.90202613159734601</v>
      </c>
      <c r="FC318" s="379">
        <f t="shared" ref="FC318:FC323" si="867">IF(ISERR(FB318),FC317,FB318*FC317)</f>
        <v>0.89218375245236503</v>
      </c>
      <c r="FD318" s="379">
        <f t="shared" si="703"/>
        <v>0.77973319093682691</v>
      </c>
      <c r="FE318" s="379"/>
      <c r="FF318" s="379">
        <f t="shared" ref="FF318:FF323" si="868">EXP(SUMPRODUCT($DL318:$DO318,EC318:EF318))</f>
        <v>1.1049109707765696</v>
      </c>
      <c r="FG318" s="379">
        <f t="shared" ref="FG318:FG323" si="869">IF(ISERR(FF318),FG317,FF318*FG317)</f>
        <v>1.1720423480783002</v>
      </c>
      <c r="FH318" s="379">
        <f t="shared" si="704"/>
        <v>1.1692915577639422</v>
      </c>
      <c r="FJ318" s="379">
        <f t="shared" ref="FJ318:FJ323" si="870">EXP(SUMPRODUCT($DL318:$DO318,EM318:EP318))</f>
        <v>0.99226353221251307</v>
      </c>
      <c r="FK318" s="379">
        <f t="shared" ref="FK318:FK323" si="871">IF(ISERR(FJ318),FK317,FJ318*FK317)</f>
        <v>1.0166881512390602</v>
      </c>
      <c r="FL318" s="379">
        <f t="shared" si="705"/>
        <v>1.0257561421744326</v>
      </c>
      <c r="FN318" s="379">
        <f t="shared" ref="FN318:FN323" si="872">EXP(SUMPRODUCT($DL318:$DO318,DW318:DZ318))</f>
        <v>0.90202613159734601</v>
      </c>
      <c r="FO318" s="379">
        <f t="shared" ref="FO318:FO323" si="873">IF(ISERR(FN318),FO317,FN318*FO317)</f>
        <v>0.89218375245236503</v>
      </c>
      <c r="FP318" s="379">
        <f t="shared" si="706"/>
        <v>0.95896338220215815</v>
      </c>
      <c r="FR318" s="336"/>
    </row>
    <row r="319" spans="1:174" x14ac:dyDescent="0.2">
      <c r="A319" s="373" t="s">
        <v>218</v>
      </c>
      <c r="B319" s="330">
        <f t="shared" si="663"/>
        <v>2010</v>
      </c>
      <c r="D319" s="384">
        <f>NonManufacturing_Data!Q52</f>
        <v>689.01501340022321</v>
      </c>
      <c r="E319" s="384">
        <f>NonManufacturing_Data!R52</f>
        <v>766.35764456143613</v>
      </c>
      <c r="F319" s="384">
        <f>NonManufacturing_Data!S52</f>
        <v>336.52261390948985</v>
      </c>
      <c r="G319" s="384"/>
      <c r="H319" s="384">
        <f t="shared" si="806"/>
        <v>1791.8952718711491</v>
      </c>
      <c r="I319" s="389"/>
      <c r="J319" s="390">
        <f t="shared" ref="J319:L321" si="874">J76</f>
        <v>416131.89155999996</v>
      </c>
      <c r="K319" s="390">
        <f t="shared" si="874"/>
        <v>515269.88231000002</v>
      </c>
      <c r="L319" s="390">
        <f t="shared" si="874"/>
        <v>1075869.496</v>
      </c>
      <c r="M319" s="390"/>
      <c r="N319" s="390">
        <f t="shared" si="807"/>
        <v>2007271.26987</v>
      </c>
      <c r="P319" s="384">
        <f t="shared" ref="P319:R321" si="875">P76</f>
        <v>165054.1998</v>
      </c>
      <c r="Q319" s="384">
        <f t="shared" si="875"/>
        <v>312543.55285765196</v>
      </c>
      <c r="R319" s="384">
        <f t="shared" si="875"/>
        <v>547486.34831999999</v>
      </c>
      <c r="S319" s="399"/>
      <c r="T319" s="384">
        <f t="shared" si="808"/>
        <v>1025084.100977652</v>
      </c>
      <c r="U319" s="384">
        <f t="shared" si="669"/>
        <v>1047211.8707391202</v>
      </c>
      <c r="W319" s="393">
        <f t="shared" si="809"/>
        <v>1.6557611357717281</v>
      </c>
      <c r="X319" s="393">
        <f t="shared" si="810"/>
        <v>1.4872936899121441</v>
      </c>
      <c r="Y319" s="393">
        <f t="shared" si="811"/>
        <v>0.31279129593380517</v>
      </c>
      <c r="Z319" s="384"/>
      <c r="AA319" s="384">
        <f t="shared" si="709"/>
        <v>0.8927020970051549</v>
      </c>
      <c r="AD319" s="393">
        <f t="shared" si="812"/>
        <v>4.1744773185724373</v>
      </c>
      <c r="AE319" s="393">
        <f t="shared" si="813"/>
        <v>2.4520027290739668</v>
      </c>
      <c r="AF319" s="393">
        <f t="shared" si="814"/>
        <v>0.61466850258848094</v>
      </c>
      <c r="AG319" s="384"/>
      <c r="AH319" s="393">
        <f t="shared" si="713"/>
        <v>1.711110542135502</v>
      </c>
      <c r="AJ319" s="394">
        <f t="shared" si="673"/>
        <v>0.45649193090047213</v>
      </c>
      <c r="AK319" s="394">
        <f t="shared" si="674"/>
        <v>0.76275316610112032</v>
      </c>
      <c r="AL319" s="394">
        <f t="shared" si="675"/>
        <v>0.71545209086997374</v>
      </c>
      <c r="AM319" s="395"/>
      <c r="AN319" s="394">
        <f t="shared" si="676"/>
        <v>0.67535156891244741</v>
      </c>
      <c r="AP319" s="389">
        <f t="shared" si="714"/>
        <v>2.5211832965428123</v>
      </c>
      <c r="AQ319" s="389">
        <f t="shared" si="715"/>
        <v>1.6486338547020991</v>
      </c>
      <c r="AR319" s="389">
        <f t="shared" si="716"/>
        <v>1.9651074393021499</v>
      </c>
      <c r="AS319" s="389"/>
      <c r="AT319" s="389">
        <f t="shared" si="677"/>
        <v>1.9581527681051809</v>
      </c>
      <c r="AV319" s="389">
        <f t="shared" ref="AV319:AX319" si="876">AV76</f>
        <v>0.15761299543282015</v>
      </c>
      <c r="AW319" s="389">
        <f t="shared" si="876"/>
        <v>0.29845302711958305</v>
      </c>
      <c r="AX319" s="389">
        <f t="shared" si="876"/>
        <v>0.52280380276207639</v>
      </c>
      <c r="AY319" s="389"/>
      <c r="AZ319" s="389">
        <f t="shared" si="816"/>
        <v>1</v>
      </c>
      <c r="BC319" s="379">
        <f t="shared" si="680"/>
        <v>0.45649193090047213</v>
      </c>
      <c r="BD319" s="379">
        <f t="shared" si="681"/>
        <v>0.76275316610112032</v>
      </c>
      <c r="BE319" s="379">
        <f t="shared" si="682"/>
        <v>0.71545209086997374</v>
      </c>
      <c r="BF319" s="379" t="e">
        <f t="shared" si="683"/>
        <v>#DIV/0!</v>
      </c>
      <c r="BG319" s="379"/>
      <c r="BH319" s="379">
        <f t="shared" si="790"/>
        <v>0.45649193090047213</v>
      </c>
      <c r="BI319" s="379">
        <f t="shared" si="791"/>
        <v>0.76275316610112032</v>
      </c>
      <c r="BJ319" s="379">
        <f t="shared" si="792"/>
        <v>0.71545209086997374</v>
      </c>
      <c r="BK319" s="379" t="e">
        <f t="shared" si="793"/>
        <v>#DIV/0!</v>
      </c>
      <c r="BL319" s="379"/>
      <c r="BM319" s="379">
        <f t="shared" si="817"/>
        <v>7.1949060620135369E-2</v>
      </c>
      <c r="BN319" s="379">
        <f t="shared" si="818"/>
        <v>0.22764599136792563</v>
      </c>
      <c r="BO319" s="379">
        <f t="shared" si="819"/>
        <v>0.3740410738009009</v>
      </c>
      <c r="BP319" s="379">
        <f t="shared" si="820"/>
        <v>0</v>
      </c>
      <c r="BQ319" s="379">
        <f t="shared" si="821"/>
        <v>1.1807871046021292</v>
      </c>
      <c r="BR319" s="387">
        <f t="shared" si="822"/>
        <v>0.45649193090047213</v>
      </c>
      <c r="BS319" s="396">
        <f>Mining!BZ315</f>
        <v>0.72932853484276283</v>
      </c>
      <c r="BT319" s="387">
        <f t="shared" si="823"/>
        <v>0.71545209086997374</v>
      </c>
      <c r="BU319" s="387">
        <v>1</v>
      </c>
      <c r="BV319" s="387"/>
      <c r="BW319" s="387">
        <v>1</v>
      </c>
      <c r="BX319" s="396">
        <f>Mining!BW315</f>
        <v>1.0458293206168932</v>
      </c>
      <c r="BY319" s="387">
        <v>1</v>
      </c>
      <c r="BZ319" s="387">
        <v>1</v>
      </c>
      <c r="CB319" s="664">
        <f t="shared" si="720"/>
        <v>0.15761299543282015</v>
      </c>
      <c r="CC319" s="664">
        <f t="shared" si="721"/>
        <v>0.29845302711958305</v>
      </c>
      <c r="CD319" s="664">
        <f t="shared" si="722"/>
        <v>0.52280380276207639</v>
      </c>
      <c r="CE319" s="664"/>
      <c r="CG319" s="664">
        <v>1</v>
      </c>
      <c r="CH319" s="664">
        <v>1</v>
      </c>
      <c r="CI319" s="664">
        <v>1</v>
      </c>
      <c r="CJ319" s="664">
        <v>1</v>
      </c>
      <c r="CK319" s="405"/>
      <c r="CL319" s="388">
        <f t="shared" si="723"/>
        <v>1.1807871046021292</v>
      </c>
      <c r="CM319" s="388">
        <f t="shared" si="685"/>
        <v>0.60537989259462366</v>
      </c>
      <c r="CN319" s="388">
        <f t="shared" si="824"/>
        <v>0.84023895195658749</v>
      </c>
      <c r="CO319" s="388">
        <f t="shared" si="825"/>
        <v>1.1678028245722809</v>
      </c>
      <c r="CP319" s="388">
        <f t="shared" si="826"/>
        <v>1.0175010750638733</v>
      </c>
      <c r="CQ319" s="388">
        <v>1</v>
      </c>
      <c r="CR319" s="388">
        <f t="shared" si="827"/>
        <v>0.60634637161844485</v>
      </c>
      <c r="CS319" s="388">
        <f t="shared" si="828"/>
        <v>0.71482477056115279</v>
      </c>
      <c r="CT319" s="388">
        <f t="shared" si="829"/>
        <v>0.71482477056115368</v>
      </c>
      <c r="CU319" s="388"/>
      <c r="CV319" s="388">
        <f t="shared" si="830"/>
        <v>0.99840606117384334</v>
      </c>
      <c r="CW319" s="379">
        <f t="shared" si="770"/>
        <v>0.99999999999999878</v>
      </c>
      <c r="CY319" s="334"/>
      <c r="DA319" s="379">
        <f t="shared" si="831"/>
        <v>0.38451745713952007</v>
      </c>
      <c r="DB319" s="379">
        <f t="shared" si="832"/>
        <v>0.42767993006710892</v>
      </c>
      <c r="DC319" s="379">
        <f t="shared" si="833"/>
        <v>0.1878026127933711</v>
      </c>
      <c r="DD319" s="379">
        <f t="shared" si="834"/>
        <v>0</v>
      </c>
      <c r="DF319" s="379">
        <f t="shared" si="835"/>
        <v>0.4008316828535633</v>
      </c>
      <c r="DG319" s="379">
        <f t="shared" si="836"/>
        <v>0.40581126449118043</v>
      </c>
      <c r="DH319" s="379">
        <f t="shared" si="837"/>
        <v>0.19270793846942771</v>
      </c>
      <c r="DI319" s="379"/>
      <c r="DJ319" s="379">
        <f t="shared" si="838"/>
        <v>0.99935088581417142</v>
      </c>
      <c r="DL319" s="379">
        <f t="shared" si="839"/>
        <v>0.40109203738485272</v>
      </c>
      <c r="DM319" s="379">
        <f t="shared" si="840"/>
        <v>0.40607485343905597</v>
      </c>
      <c r="DN319" s="379">
        <f t="shared" si="841"/>
        <v>0.19283310917609134</v>
      </c>
      <c r="DO319" s="379">
        <f t="shared" si="842"/>
        <v>0</v>
      </c>
      <c r="DR319" s="379">
        <f t="shared" si="750"/>
        <v>-0.14054994766889078</v>
      </c>
      <c r="DS319" s="379">
        <f t="shared" si="843"/>
        <v>2.917839010583383E-2</v>
      </c>
      <c r="DT319" s="379">
        <f t="shared" si="844"/>
        <v>-2.8758982099884162E-2</v>
      </c>
      <c r="DU319" s="379">
        <f t="shared" si="845"/>
        <v>0</v>
      </c>
      <c r="DW319" s="379">
        <f t="shared" si="846"/>
        <v>3.5692758637482488E-2</v>
      </c>
      <c r="DX319" s="379">
        <f t="shared" si="847"/>
        <v>0.16100579669670689</v>
      </c>
      <c r="DY319" s="379">
        <f t="shared" si="848"/>
        <v>-2.5731923658413376E-2</v>
      </c>
      <c r="DZ319" s="379">
        <f t="shared" si="849"/>
        <v>0</v>
      </c>
      <c r="EA319" s="379"/>
      <c r="EC319" s="379">
        <f t="shared" si="850"/>
        <v>3.7629676364742709E-2</v>
      </c>
      <c r="ED319" s="379">
        <f t="shared" si="851"/>
        <v>-4.9067459229667286E-2</v>
      </c>
      <c r="EE319" s="379">
        <f t="shared" si="852"/>
        <v>1.8451676249359211E-2</v>
      </c>
      <c r="EF319" s="379"/>
      <c r="EH319" s="379">
        <f t="shared" si="853"/>
        <v>0</v>
      </c>
      <c r="EI319" s="379">
        <f t="shared" si="854"/>
        <v>-1.9898659889328461E-2</v>
      </c>
      <c r="EJ319" s="379">
        <f t="shared" si="855"/>
        <v>0</v>
      </c>
      <c r="EK319" s="379">
        <f t="shared" si="856"/>
        <v>0</v>
      </c>
      <c r="EM319" s="379">
        <f t="shared" si="857"/>
        <v>0</v>
      </c>
      <c r="EN319" s="379">
        <f t="shared" si="858"/>
        <v>-1.9898659889328461E-2</v>
      </c>
      <c r="EO319" s="379">
        <f t="shared" si="859"/>
        <v>0</v>
      </c>
      <c r="EP319" s="379">
        <v>1</v>
      </c>
      <c r="ER319" s="379">
        <f t="shared" si="860"/>
        <v>0</v>
      </c>
      <c r="ES319" s="379">
        <f t="shared" si="861"/>
        <v>0</v>
      </c>
      <c r="ET319" s="379">
        <f t="shared" si="862"/>
        <v>0</v>
      </c>
      <c r="EU319" s="379">
        <f t="shared" si="863"/>
        <v>0</v>
      </c>
      <c r="EX319" s="379">
        <f t="shared" si="864"/>
        <v>0.95116232874722972</v>
      </c>
      <c r="EY319" s="379">
        <f t="shared" si="865"/>
        <v>0.47670571029303099</v>
      </c>
      <c r="EZ319" s="379">
        <f t="shared" si="702"/>
        <v>0.60634637161844485</v>
      </c>
      <c r="FA319" s="379"/>
      <c r="FB319" s="379">
        <f t="shared" si="866"/>
        <v>1.0775980318948133</v>
      </c>
      <c r="FC319" s="379">
        <f t="shared" si="867"/>
        <v>0.96141545573119791</v>
      </c>
      <c r="FD319" s="379">
        <f t="shared" si="703"/>
        <v>0.84023895195658749</v>
      </c>
      <c r="FE319" s="379"/>
      <c r="FF319" s="379">
        <f t="shared" si="868"/>
        <v>0.99872680754275844</v>
      </c>
      <c r="FG319" s="379">
        <f t="shared" si="869"/>
        <v>1.1705501126011593</v>
      </c>
      <c r="FH319" s="379">
        <f t="shared" si="704"/>
        <v>1.1678028245722809</v>
      </c>
      <c r="FJ319" s="379">
        <f t="shared" si="870"/>
        <v>0.99195221283973045</v>
      </c>
      <c r="FK319" s="379">
        <f t="shared" si="871"/>
        <v>1.0085060613895203</v>
      </c>
      <c r="FL319" s="379">
        <f t="shared" si="705"/>
        <v>1.0175010750638733</v>
      </c>
      <c r="FN319" s="379">
        <f t="shared" si="872"/>
        <v>1.0775980318948133</v>
      </c>
      <c r="FO319" s="379">
        <f t="shared" si="873"/>
        <v>0.96141545573119791</v>
      </c>
      <c r="FP319" s="379">
        <f t="shared" si="706"/>
        <v>1.0333770533202393</v>
      </c>
      <c r="FR319" s="336"/>
    </row>
    <row r="320" spans="1:174" x14ac:dyDescent="0.2">
      <c r="A320" s="373" t="s">
        <v>218</v>
      </c>
      <c r="B320" s="330">
        <f t="shared" si="663"/>
        <v>2011</v>
      </c>
      <c r="D320" s="384">
        <f>NonManufacturing_Data!Q53</f>
        <v>652.10853784456822</v>
      </c>
      <c r="E320" s="384">
        <f>NonManufacturing_Data!R53</f>
        <v>857.88527979968012</v>
      </c>
      <c r="F320" s="384">
        <f>NonManufacturing_Data!S53</f>
        <v>318.05024992367584</v>
      </c>
      <c r="G320" s="384"/>
      <c r="H320" s="384">
        <f t="shared" si="806"/>
        <v>1828.0440675679242</v>
      </c>
      <c r="I320" s="389"/>
      <c r="J320" s="390">
        <f t="shared" si="874"/>
        <v>402191.04311999999</v>
      </c>
      <c r="K320" s="390">
        <f t="shared" si="874"/>
        <v>564081.38355999999</v>
      </c>
      <c r="L320" s="390">
        <f t="shared" si="874"/>
        <v>1047371.6344</v>
      </c>
      <c r="M320" s="390"/>
      <c r="N320" s="390">
        <f t="shared" si="807"/>
        <v>2013644.0610799999</v>
      </c>
      <c r="P320" s="384">
        <f t="shared" si="875"/>
        <v>157495.54555000001</v>
      </c>
      <c r="Q320" s="384">
        <f t="shared" si="875"/>
        <v>323718.61726691585</v>
      </c>
      <c r="R320" s="384">
        <f t="shared" si="875"/>
        <v>538664.84946000006</v>
      </c>
      <c r="S320" s="399"/>
      <c r="T320" s="384">
        <f t="shared" si="808"/>
        <v>1019879.0122769159</v>
      </c>
      <c r="U320" s="384">
        <f t="shared" si="669"/>
        <v>1044251.1814755228</v>
      </c>
      <c r="W320" s="393">
        <f t="shared" si="809"/>
        <v>1.6213900060673441</v>
      </c>
      <c r="X320" s="393">
        <f t="shared" si="810"/>
        <v>1.5208537363623682</v>
      </c>
      <c r="Y320" s="393">
        <f t="shared" si="811"/>
        <v>0.30366513611558221</v>
      </c>
      <c r="Z320" s="384"/>
      <c r="AA320" s="384">
        <f t="shared" si="709"/>
        <v>0.90782879799892202</v>
      </c>
      <c r="AD320" s="393">
        <f t="shared" si="812"/>
        <v>4.1404887710779334</v>
      </c>
      <c r="AE320" s="393">
        <f t="shared" si="813"/>
        <v>2.6500955893195588</v>
      </c>
      <c r="AF320" s="393">
        <f t="shared" si="814"/>
        <v>0.59044181227439363</v>
      </c>
      <c r="AG320" s="384"/>
      <c r="AH320" s="393">
        <f t="shared" si="713"/>
        <v>1.7505788836981779</v>
      </c>
      <c r="AJ320" s="394">
        <f t="shared" si="673"/>
        <v>0.4470158397983145</v>
      </c>
      <c r="AK320" s="394">
        <f t="shared" si="674"/>
        <v>0.77996431401227773</v>
      </c>
      <c r="AL320" s="394">
        <f t="shared" si="675"/>
        <v>0.69457769248216528</v>
      </c>
      <c r="AM320" s="395"/>
      <c r="AN320" s="394">
        <f t="shared" si="676"/>
        <v>0.68679529833000152</v>
      </c>
      <c r="AP320" s="389">
        <f t="shared" ref="AP320:AR321" si="877">J320/P320</f>
        <v>2.5536661479249054</v>
      </c>
      <c r="AQ320" s="389">
        <f t="shared" si="877"/>
        <v>1.7425052297653234</v>
      </c>
      <c r="AR320" s="389">
        <f t="shared" si="877"/>
        <v>1.9443845935927833</v>
      </c>
      <c r="AS320" s="389"/>
      <c r="AT320" s="389">
        <f>N320/T320</f>
        <v>1.9743950378824526</v>
      </c>
      <c r="AV320" s="389">
        <f t="shared" ref="AV320:AX320" si="878">AV77</f>
        <v>0.15082151530579016</v>
      </c>
      <c r="AW320" s="389">
        <f t="shared" si="878"/>
        <v>0.31000071918472977</v>
      </c>
      <c r="AX320" s="389">
        <f t="shared" si="878"/>
        <v>0.51583839119901087</v>
      </c>
      <c r="AY320" s="389"/>
      <c r="AZ320" s="389">
        <f t="shared" si="816"/>
        <v>1</v>
      </c>
      <c r="BC320" s="379">
        <f t="shared" si="680"/>
        <v>0.4470158397983145</v>
      </c>
      <c r="BD320" s="379">
        <f t="shared" si="681"/>
        <v>0.77996431401227773</v>
      </c>
      <c r="BE320" s="379">
        <f t="shared" si="682"/>
        <v>0.69457769248216528</v>
      </c>
      <c r="BF320" s="379" t="e">
        <f t="shared" si="683"/>
        <v>#DIV/0!</v>
      </c>
      <c r="BG320" s="379"/>
      <c r="BH320" s="379">
        <f t="shared" si="790"/>
        <v>0.4470158397983145</v>
      </c>
      <c r="BI320" s="379">
        <f t="shared" si="791"/>
        <v>0.77996431401227773</v>
      </c>
      <c r="BJ320" s="379">
        <f t="shared" si="792"/>
        <v>0.69457769248216528</v>
      </c>
      <c r="BK320" s="379" t="e">
        <f t="shared" si="793"/>
        <v>#DIV/0!</v>
      </c>
      <c r="BL320" s="379"/>
      <c r="BM320" s="379">
        <f t="shared" si="817"/>
        <v>6.7419606324072137E-2</v>
      </c>
      <c r="BN320" s="379">
        <f t="shared" si="818"/>
        <v>0.24178949828223065</v>
      </c>
      <c r="BO320" s="379">
        <f t="shared" si="819"/>
        <v>0.35828983945272147</v>
      </c>
      <c r="BP320" s="379">
        <f t="shared" si="820"/>
        <v>0</v>
      </c>
      <c r="BQ320" s="379">
        <f t="shared" si="821"/>
        <v>1.1747913998494384</v>
      </c>
      <c r="BR320" s="387">
        <f t="shared" si="822"/>
        <v>0.4470158397983145</v>
      </c>
      <c r="BS320" s="396">
        <f>Mining!BZ316</f>
        <v>0.75551507205895096</v>
      </c>
      <c r="BT320" s="387">
        <f t="shared" si="823"/>
        <v>0.69457769248216528</v>
      </c>
      <c r="BU320" s="387">
        <v>1</v>
      </c>
      <c r="BV320" s="387"/>
      <c r="BW320" s="387">
        <v>1</v>
      </c>
      <c r="BX320" s="396">
        <f>Mining!BW316</f>
        <v>1.0323610247598336</v>
      </c>
      <c r="BY320" s="387">
        <v>1</v>
      </c>
      <c r="BZ320" s="387">
        <v>1</v>
      </c>
      <c r="CB320" s="664">
        <f t="shared" ref="CB320:CD323" si="879">AV320</f>
        <v>0.15082151530579016</v>
      </c>
      <c r="CC320" s="664">
        <f t="shared" si="879"/>
        <v>0.31000071918472977</v>
      </c>
      <c r="CD320" s="664">
        <f t="shared" si="879"/>
        <v>0.51583839119901087</v>
      </c>
      <c r="CE320" s="664"/>
      <c r="CG320" s="664">
        <v>1</v>
      </c>
      <c r="CH320" s="664">
        <v>1</v>
      </c>
      <c r="CI320" s="664">
        <v>1</v>
      </c>
      <c r="CJ320" s="664">
        <v>1</v>
      </c>
      <c r="CK320" s="405"/>
      <c r="CL320" s="388">
        <f t="shared" si="723"/>
        <v>1.1747913998494384</v>
      </c>
      <c r="CM320" s="388">
        <f t="shared" si="685"/>
        <v>0.61934353771732931</v>
      </c>
      <c r="CN320" s="388">
        <f t="shared" si="824"/>
        <v>0.86380403635382241</v>
      </c>
      <c r="CO320" s="388">
        <f t="shared" si="825"/>
        <v>1.1657849396622462</v>
      </c>
      <c r="CP320" s="388">
        <f t="shared" si="826"/>
        <v>1.0116041310203054</v>
      </c>
      <c r="CQ320" s="388">
        <v>1</v>
      </c>
      <c r="CR320" s="388">
        <f t="shared" si="827"/>
        <v>0.60797727529351031</v>
      </c>
      <c r="CS320" s="388">
        <f t="shared" si="828"/>
        <v>0.72759946166264422</v>
      </c>
      <c r="CT320" s="388">
        <f t="shared" si="829"/>
        <v>0.72759946166264478</v>
      </c>
      <c r="CU320" s="388"/>
      <c r="CV320" s="388">
        <f t="shared" si="830"/>
        <v>1.0186952093206629</v>
      </c>
      <c r="CW320" s="379">
        <f>CS320/CT320</f>
        <v>0.99999999999999922</v>
      </c>
      <c r="CY320" s="334"/>
      <c r="DA320" s="379">
        <f t="shared" si="831"/>
        <v>0.35672473624344836</v>
      </c>
      <c r="DB320" s="379">
        <f t="shared" si="832"/>
        <v>0.4692913562751429</v>
      </c>
      <c r="DC320" s="379">
        <f t="shared" si="833"/>
        <v>0.17398390748140874</v>
      </c>
      <c r="DD320" s="379">
        <f t="shared" si="834"/>
        <v>0</v>
      </c>
      <c r="DF320" s="379">
        <f t="shared" si="835"/>
        <v>0.37044735115596555</v>
      </c>
      <c r="DG320" s="379">
        <f t="shared" si="836"/>
        <v>0.44816372546600852</v>
      </c>
      <c r="DH320" s="379">
        <f t="shared" si="837"/>
        <v>0.18080525659886743</v>
      </c>
      <c r="DI320" s="379"/>
      <c r="DJ320" s="379">
        <f t="shared" si="838"/>
        <v>0.99941633322084145</v>
      </c>
      <c r="DL320" s="379">
        <f t="shared" si="839"/>
        <v>0.37066369524111792</v>
      </c>
      <c r="DM320" s="379">
        <f t="shared" si="840"/>
        <v>0.44842545650790117</v>
      </c>
      <c r="DN320" s="379">
        <f t="shared" si="841"/>
        <v>0.18091084825098092</v>
      </c>
      <c r="DO320" s="379">
        <f t="shared" si="842"/>
        <v>0</v>
      </c>
      <c r="DR320" s="379">
        <f t="shared" si="750"/>
        <v>-2.0976994090542548E-2</v>
      </c>
      <c r="DS320" s="379">
        <f t="shared" si="843"/>
        <v>3.527543572512655E-2</v>
      </c>
      <c r="DT320" s="379">
        <f t="shared" si="844"/>
        <v>-2.9610613640361026E-2</v>
      </c>
      <c r="DU320" s="379">
        <f t="shared" si="845"/>
        <v>0</v>
      </c>
      <c r="DW320" s="379">
        <f t="shared" si="846"/>
        <v>1.2801678296800937E-2</v>
      </c>
      <c r="DX320" s="379">
        <f t="shared" si="847"/>
        <v>5.5376886836669671E-2</v>
      </c>
      <c r="DY320" s="379">
        <f t="shared" si="848"/>
        <v>-1.0601397634639098E-2</v>
      </c>
      <c r="DZ320" s="379">
        <f t="shared" si="849"/>
        <v>0</v>
      </c>
      <c r="EA320" s="379"/>
      <c r="EC320" s="379">
        <f t="shared" si="850"/>
        <v>-4.4045512515949771E-2</v>
      </c>
      <c r="ED320" s="379">
        <f t="shared" si="851"/>
        <v>3.7962060060928247E-2</v>
      </c>
      <c r="EE320" s="379">
        <f t="shared" si="852"/>
        <v>-1.3412734485888372E-2</v>
      </c>
      <c r="EF320" s="379"/>
      <c r="EH320" s="379">
        <f t="shared" si="853"/>
        <v>0</v>
      </c>
      <c r="EI320" s="379">
        <f t="shared" si="854"/>
        <v>-1.2961742845397443E-2</v>
      </c>
      <c r="EJ320" s="379">
        <f t="shared" si="855"/>
        <v>0</v>
      </c>
      <c r="EK320" s="379">
        <f t="shared" si="856"/>
        <v>0</v>
      </c>
      <c r="EM320" s="379">
        <f t="shared" si="857"/>
        <v>0</v>
      </c>
      <c r="EN320" s="379">
        <f t="shared" si="858"/>
        <v>-1.2961742845397443E-2</v>
      </c>
      <c r="EO320" s="379">
        <f t="shared" si="859"/>
        <v>0</v>
      </c>
      <c r="EP320" s="379">
        <v>1</v>
      </c>
      <c r="ER320" s="379">
        <f t="shared" si="860"/>
        <v>0</v>
      </c>
      <c r="ES320" s="379">
        <f t="shared" si="861"/>
        <v>0</v>
      </c>
      <c r="ET320" s="379">
        <f t="shared" si="862"/>
        <v>0</v>
      </c>
      <c r="EU320" s="379">
        <f t="shared" si="863"/>
        <v>0</v>
      </c>
      <c r="EX320" s="379">
        <f t="shared" si="864"/>
        <v>1.0026897228241216</v>
      </c>
      <c r="EY320" s="379">
        <f t="shared" si="865"/>
        <v>0.47798791652239525</v>
      </c>
      <c r="EZ320" s="379">
        <f t="shared" si="702"/>
        <v>0.60797727529351031</v>
      </c>
      <c r="FA320" s="379"/>
      <c r="FB320" s="379">
        <f t="shared" si="866"/>
        <v>1.0280456938378792</v>
      </c>
      <c r="FC320" s="379">
        <f t="shared" si="867"/>
        <v>0.98837901925364025</v>
      </c>
      <c r="FD320" s="379">
        <f t="shared" si="703"/>
        <v>0.86380403635382241</v>
      </c>
      <c r="FE320" s="379"/>
      <c r="FF320" s="379">
        <f t="shared" si="868"/>
        <v>0.99827206710963901</v>
      </c>
      <c r="FG320" s="379">
        <f t="shared" si="869"/>
        <v>1.16852748056178</v>
      </c>
      <c r="FH320" s="379">
        <f t="shared" si="704"/>
        <v>1.1657849396622462</v>
      </c>
      <c r="FJ320" s="379">
        <f t="shared" si="870"/>
        <v>0.99420448372184989</v>
      </c>
      <c r="FK320" s="379">
        <f t="shared" si="871"/>
        <v>1.0026612480941242</v>
      </c>
      <c r="FL320" s="379">
        <f t="shared" si="705"/>
        <v>1.0116041310203054</v>
      </c>
      <c r="FN320" s="379">
        <f t="shared" si="872"/>
        <v>1.0280456938378792</v>
      </c>
      <c r="FO320" s="379">
        <f t="shared" si="873"/>
        <v>0.98837901925364025</v>
      </c>
      <c r="FP320" s="379">
        <f t="shared" si="706"/>
        <v>1.0623588297767486</v>
      </c>
      <c r="FR320" s="336"/>
    </row>
    <row r="321" spans="1:174" x14ac:dyDescent="0.2">
      <c r="A321" s="373" t="s">
        <v>218</v>
      </c>
      <c r="B321" s="330">
        <f t="shared" si="663"/>
        <v>2012</v>
      </c>
      <c r="D321" s="384">
        <f>NonManufacturing_Data!Q54</f>
        <v>674.99577467607799</v>
      </c>
      <c r="E321" s="384">
        <f>NonManufacturing_Data!R54</f>
        <v>898.57592252553002</v>
      </c>
      <c r="F321" s="384">
        <f>NonManufacturing_Data!S54</f>
        <v>316.50569314961626</v>
      </c>
      <c r="G321" s="384"/>
      <c r="H321" s="384">
        <f t="shared" ref="H321:H326" si="880">SUM(D321:G321)</f>
        <v>1890.0773903512243</v>
      </c>
      <c r="I321" s="389"/>
      <c r="J321" s="390">
        <f t="shared" si="874"/>
        <v>405729</v>
      </c>
      <c r="K321" s="390">
        <f t="shared" si="874"/>
        <v>613049</v>
      </c>
      <c r="L321" s="390">
        <f t="shared" si="874"/>
        <v>1074580</v>
      </c>
      <c r="M321" s="390"/>
      <c r="N321" s="390">
        <f t="shared" si="807"/>
        <v>2093358</v>
      </c>
      <c r="P321" s="384">
        <f t="shared" si="875"/>
        <v>148939</v>
      </c>
      <c r="Q321" s="384">
        <f t="shared" si="875"/>
        <v>358798</v>
      </c>
      <c r="R321" s="384">
        <f t="shared" si="875"/>
        <v>553419</v>
      </c>
      <c r="S321" s="399"/>
      <c r="T321" s="384">
        <f t="shared" si="808"/>
        <v>1061156</v>
      </c>
      <c r="U321" s="384">
        <f t="shared" si="669"/>
        <v>1091790</v>
      </c>
      <c r="W321" s="393">
        <f t="shared" si="809"/>
        <v>1.6636616428110338</v>
      </c>
      <c r="X321" s="393">
        <f t="shared" si="810"/>
        <v>1.4657489409908995</v>
      </c>
      <c r="Y321" s="393">
        <f t="shared" si="811"/>
        <v>0.2945389762973592</v>
      </c>
      <c r="Z321" s="384"/>
      <c r="AA321" s="384">
        <f t="shared" si="709"/>
        <v>0.90289257277122414</v>
      </c>
      <c r="AD321" s="393">
        <f t="shared" si="812"/>
        <v>4.5320283785716162</v>
      </c>
      <c r="AE321" s="393">
        <f t="shared" si="813"/>
        <v>2.5044061631489862</v>
      </c>
      <c r="AF321" s="393">
        <f t="shared" si="814"/>
        <v>0.57190969798582314</v>
      </c>
      <c r="AG321" s="384"/>
      <c r="AH321" s="393">
        <f t="shared" si="713"/>
        <v>1.731173018942493</v>
      </c>
      <c r="AJ321" s="394">
        <f t="shared" si="673"/>
        <v>0.45867009394316516</v>
      </c>
      <c r="AK321" s="394">
        <f t="shared" si="674"/>
        <v>0.75170401988070989</v>
      </c>
      <c r="AL321" s="394">
        <f t="shared" si="675"/>
        <v>0.6737032940943567</v>
      </c>
      <c r="AM321" s="395"/>
      <c r="AN321" s="394">
        <f t="shared" si="676"/>
        <v>0.68306091990385598</v>
      </c>
      <c r="AP321" s="389">
        <f t="shared" si="877"/>
        <v>2.7241286701266962</v>
      </c>
      <c r="AQ321" s="389">
        <f t="shared" si="877"/>
        <v>1.7086187771392261</v>
      </c>
      <c r="AR321" s="389">
        <f t="shared" si="877"/>
        <v>1.9417114338322321</v>
      </c>
      <c r="AS321" s="389"/>
      <c r="AT321" s="389">
        <f>N321/T321</f>
        <v>1.9727146621231939</v>
      </c>
      <c r="AV321" s="389">
        <f t="shared" ref="AV321:AX321" si="881">AV78</f>
        <v>0.13641725972943514</v>
      </c>
      <c r="AW321" s="389">
        <f t="shared" si="881"/>
        <v>0.32863279568415171</v>
      </c>
      <c r="AX321" s="389">
        <f t="shared" si="881"/>
        <v>0.50689143516610335</v>
      </c>
      <c r="AY321" s="389"/>
      <c r="AZ321" s="389">
        <f t="shared" si="816"/>
        <v>1</v>
      </c>
      <c r="BA321" s="379">
        <f>AK321</f>
        <v>0.75170401988070989</v>
      </c>
      <c r="BB321" s="379">
        <f>BS321*BX321</f>
        <v>0.75170401988071023</v>
      </c>
      <c r="BC321" s="379">
        <f t="shared" si="680"/>
        <v>0.45867009394316516</v>
      </c>
      <c r="BD321" s="379">
        <f t="shared" si="681"/>
        <v>0.75170401988070989</v>
      </c>
      <c r="BE321" s="379">
        <f t="shared" si="682"/>
        <v>0.6737032940943567</v>
      </c>
      <c r="BF321" s="379" t="e">
        <f t="shared" si="683"/>
        <v>#DIV/0!</v>
      </c>
      <c r="BG321" s="379"/>
      <c r="BH321" s="379">
        <f t="shared" si="790"/>
        <v>0.45867009394316516</v>
      </c>
      <c r="BI321" s="379">
        <f t="shared" si="791"/>
        <v>0.75170401988070989</v>
      </c>
      <c r="BJ321" s="379">
        <f t="shared" si="792"/>
        <v>0.6737032940943567</v>
      </c>
      <c r="BK321" s="379" t="e">
        <f t="shared" si="793"/>
        <v>#DIV/0!</v>
      </c>
      <c r="BL321" s="379"/>
      <c r="BM321" s="379">
        <f t="shared" si="817"/>
        <v>6.2570517335569176E-2</v>
      </c>
      <c r="BN321" s="379">
        <f t="shared" si="818"/>
        <v>0.24703459358041296</v>
      </c>
      <c r="BO321" s="379">
        <f t="shared" si="819"/>
        <v>0.34149442961961984</v>
      </c>
      <c r="BP321" s="379">
        <f t="shared" si="820"/>
        <v>0</v>
      </c>
      <c r="BQ321" s="379">
        <f t="shared" si="821"/>
        <v>1.2223380692141803</v>
      </c>
      <c r="BR321" s="387">
        <f t="shared" si="822"/>
        <v>0.45867009394316516</v>
      </c>
      <c r="BS321" s="396">
        <f>Mining!BZ317</f>
        <v>0.76609457745385423</v>
      </c>
      <c r="BT321" s="387">
        <f t="shared" si="823"/>
        <v>0.6737032940943567</v>
      </c>
      <c r="BU321" s="387">
        <v>1</v>
      </c>
      <c r="BV321" s="387"/>
      <c r="BW321" s="387">
        <v>1</v>
      </c>
      <c r="BX321" s="396">
        <f>Mining!BW317</f>
        <v>0.98121569059923175</v>
      </c>
      <c r="BY321" s="387">
        <v>1</v>
      </c>
      <c r="BZ321" s="387">
        <v>1</v>
      </c>
      <c r="CB321" s="664">
        <f t="shared" si="879"/>
        <v>0.13641725972943514</v>
      </c>
      <c r="CC321" s="664">
        <f t="shared" si="879"/>
        <v>0.32863279568415171</v>
      </c>
      <c r="CD321" s="664">
        <f t="shared" si="879"/>
        <v>0.50689143516610335</v>
      </c>
      <c r="CE321" s="664"/>
      <c r="CG321" s="664">
        <v>1</v>
      </c>
      <c r="CH321" s="664">
        <v>1</v>
      </c>
      <c r="CI321" s="664">
        <v>1</v>
      </c>
      <c r="CJ321" s="664">
        <v>1</v>
      </c>
      <c r="CK321" s="405"/>
      <c r="CL321" s="388">
        <f t="shared" si="723"/>
        <v>1.2223380692141803</v>
      </c>
      <c r="CM321" s="388">
        <f t="shared" si="685"/>
        <v>0.61247786771401047</v>
      </c>
      <c r="CN321" s="388">
        <f t="shared" si="824"/>
        <v>0.87559114166516772</v>
      </c>
      <c r="CO321" s="388">
        <f t="shared" si="825"/>
        <v>1.1527485470820362</v>
      </c>
      <c r="CP321" s="388">
        <f t="shared" si="826"/>
        <v>0.98761335477541967</v>
      </c>
      <c r="CQ321" s="388">
        <v>1</v>
      </c>
      <c r="CR321" s="388">
        <f t="shared" si="827"/>
        <v>0.61442305473847303</v>
      </c>
      <c r="CS321" s="388">
        <f t="shared" si="828"/>
        <v>0.74865501425796099</v>
      </c>
      <c r="CT321" s="388">
        <f t="shared" si="829"/>
        <v>0.74865501425796166</v>
      </c>
      <c r="CU321" s="388"/>
      <c r="CV321" s="388">
        <f t="shared" si="830"/>
        <v>0.99683412429032126</v>
      </c>
      <c r="CW321" s="379">
        <f>CS321/CT321</f>
        <v>0.99999999999999911</v>
      </c>
      <c r="CY321" s="334"/>
      <c r="DA321" s="379">
        <f t="shared" si="831"/>
        <v>0.35712599818499846</v>
      </c>
      <c r="DB321" s="379">
        <f t="shared" si="832"/>
        <v>0.47541752899258366</v>
      </c>
      <c r="DC321" s="379">
        <f t="shared" si="833"/>
        <v>0.16745647282241785</v>
      </c>
      <c r="DD321" s="379">
        <f t="shared" si="834"/>
        <v>0</v>
      </c>
      <c r="DF321" s="379">
        <f t="shared" si="835"/>
        <v>0.35692532962206847</v>
      </c>
      <c r="DG321" s="379">
        <f t="shared" si="836"/>
        <v>0.47234782147370302</v>
      </c>
      <c r="DH321" s="379">
        <f t="shared" si="837"/>
        <v>0.17069939025097608</v>
      </c>
      <c r="DI321" s="379"/>
      <c r="DJ321" s="379">
        <f t="shared" si="838"/>
        <v>0.99997254134674751</v>
      </c>
      <c r="DL321" s="379">
        <f t="shared" si="839"/>
        <v>0.35693513058005272</v>
      </c>
      <c r="DM321" s="379">
        <f t="shared" si="840"/>
        <v>0.47236079186489693</v>
      </c>
      <c r="DN321" s="379">
        <f t="shared" si="841"/>
        <v>0.17070407755505046</v>
      </c>
      <c r="DO321" s="379">
        <f t="shared" si="842"/>
        <v>0</v>
      </c>
      <c r="DR321" s="379">
        <f t="shared" si="750"/>
        <v>2.5737172280921011E-2</v>
      </c>
      <c r="DS321" s="379">
        <f t="shared" si="843"/>
        <v>1.390590008578258E-2</v>
      </c>
      <c r="DT321" s="379">
        <f t="shared" si="844"/>
        <v>-3.0514226651103159E-2</v>
      </c>
      <c r="DU321" s="379">
        <f t="shared" si="845"/>
        <v>0</v>
      </c>
      <c r="DW321" s="379">
        <f t="shared" si="846"/>
        <v>6.4618591170521641E-2</v>
      </c>
      <c r="DX321" s="379">
        <f t="shared" si="847"/>
        <v>-1.963855349243172E-2</v>
      </c>
      <c r="DY321" s="379">
        <f t="shared" si="848"/>
        <v>-1.3757561127214668E-3</v>
      </c>
      <c r="DZ321" s="379">
        <f t="shared" si="849"/>
        <v>0</v>
      </c>
      <c r="EA321" s="379"/>
      <c r="EC321" s="379">
        <f t="shared" si="850"/>
        <v>-0.10037884482842119</v>
      </c>
      <c r="ED321" s="379">
        <f t="shared" si="851"/>
        <v>5.8366387468944216E-2</v>
      </c>
      <c r="EE321" s="379">
        <f t="shared" si="852"/>
        <v>-1.7496672235491891E-2</v>
      </c>
      <c r="EF321" s="379"/>
      <c r="EH321" s="379">
        <f t="shared" si="853"/>
        <v>0</v>
      </c>
      <c r="EI321" s="379">
        <f t="shared" si="854"/>
        <v>-5.0811411567915216E-2</v>
      </c>
      <c r="EJ321" s="379">
        <f t="shared" si="855"/>
        <v>0</v>
      </c>
      <c r="EK321" s="379">
        <f t="shared" si="856"/>
        <v>0</v>
      </c>
      <c r="EM321" s="379">
        <f t="shared" si="857"/>
        <v>0</v>
      </c>
      <c r="EN321" s="379">
        <f t="shared" si="858"/>
        <v>-5.0811411567915216E-2</v>
      </c>
      <c r="EO321" s="379">
        <f t="shared" si="859"/>
        <v>0</v>
      </c>
      <c r="EP321" s="379">
        <v>1</v>
      </c>
      <c r="ER321" s="379">
        <f t="shared" si="860"/>
        <v>0</v>
      </c>
      <c r="ES321" s="379">
        <f t="shared" si="861"/>
        <v>0</v>
      </c>
      <c r="ET321" s="379">
        <f t="shared" si="862"/>
        <v>0</v>
      </c>
      <c r="EU321" s="379">
        <f t="shared" si="863"/>
        <v>0</v>
      </c>
      <c r="EX321" s="379">
        <f t="shared" si="864"/>
        <v>1.0106020071915531</v>
      </c>
      <c r="EY321" s="379">
        <f t="shared" si="865"/>
        <v>0.4830555478508412</v>
      </c>
      <c r="EZ321" s="379">
        <f t="shared" si="702"/>
        <v>0.61442305473847303</v>
      </c>
      <c r="FA321" s="379"/>
      <c r="FB321" s="379">
        <f t="shared" si="866"/>
        <v>1.013645577949716</v>
      </c>
      <c r="FC321" s="379">
        <f t="shared" si="867"/>
        <v>1.0018660222047295</v>
      </c>
      <c r="FD321" s="379">
        <f t="shared" si="703"/>
        <v>0.87559114166516772</v>
      </c>
      <c r="FE321" s="379"/>
      <c r="FF321" s="379">
        <f t="shared" si="868"/>
        <v>0.9888174978620099</v>
      </c>
      <c r="FG321" s="379">
        <f t="shared" si="869"/>
        <v>1.1554604195120977</v>
      </c>
      <c r="FH321" s="379">
        <f t="shared" si="704"/>
        <v>1.1527485470820362</v>
      </c>
      <c r="FJ321" s="379">
        <f t="shared" si="870"/>
        <v>0.97628442242452229</v>
      </c>
      <c r="FK321" s="379">
        <f t="shared" si="871"/>
        <v>0.97888255748302266</v>
      </c>
      <c r="FL321" s="379">
        <f t="shared" si="705"/>
        <v>0.98761335477541967</v>
      </c>
      <c r="FN321" s="379">
        <f t="shared" si="872"/>
        <v>1.013645577949716</v>
      </c>
      <c r="FO321" s="379">
        <f t="shared" si="873"/>
        <v>1.0018660222047295</v>
      </c>
      <c r="FP321" s="379">
        <f t="shared" si="706"/>
        <v>1.076855329999036</v>
      </c>
      <c r="FR321" s="336"/>
    </row>
    <row r="322" spans="1:174" x14ac:dyDescent="0.2">
      <c r="A322" s="373" t="s">
        <v>218</v>
      </c>
      <c r="B322" s="330">
        <f t="shared" si="663"/>
        <v>2013</v>
      </c>
      <c r="D322" s="384">
        <f>NonManufacturing_Data!Q55</f>
        <v>740.18178084103192</v>
      </c>
      <c r="E322" s="384">
        <f>NonManufacturing_Data!R55</f>
        <v>996.05858523604923</v>
      </c>
      <c r="F322" s="384">
        <f>NonManufacturing_Data!S55</f>
        <v>414.24087537206083</v>
      </c>
      <c r="G322" s="384"/>
      <c r="H322" s="384">
        <f t="shared" si="880"/>
        <v>2150.4812414491416</v>
      </c>
      <c r="I322" s="389"/>
      <c r="J322" s="390">
        <f t="shared" ref="J322:L322" si="882">J79</f>
        <v>431362.95821999997</v>
      </c>
      <c r="K322" s="390">
        <f t="shared" si="882"/>
        <v>642065.41458999994</v>
      </c>
      <c r="L322" s="390">
        <f t="shared" si="882"/>
        <v>1124891.8356000001</v>
      </c>
      <c r="M322" s="390"/>
      <c r="N322" s="390">
        <f t="shared" ref="N322:N326" si="883">SUM(J322:M322)</f>
        <v>2198320.20841</v>
      </c>
      <c r="P322" s="384">
        <f t="shared" ref="P322:R322" si="884">P79</f>
        <v>179818.52287000002</v>
      </c>
      <c r="Q322" s="384">
        <f t="shared" si="884"/>
        <v>373573.54437946284</v>
      </c>
      <c r="R322" s="384">
        <f t="shared" si="884"/>
        <v>567171.46214999992</v>
      </c>
      <c r="S322" s="399"/>
      <c r="T322" s="384">
        <f t="shared" ref="T322:T326" si="885">SUM(P322:S322)</f>
        <v>1120563.5293994627</v>
      </c>
      <c r="U322" s="384">
        <f t="shared" si="669"/>
        <v>1149423.771501513</v>
      </c>
      <c r="W322" s="393">
        <f t="shared" ref="W322:W326" si="886">D322/J322*1000</f>
        <v>1.7159140967860547</v>
      </c>
      <c r="X322" s="393">
        <f t="shared" ref="X322:X326" si="887">E322/K322*1000</f>
        <v>1.5513350549680309</v>
      </c>
      <c r="Y322" s="393">
        <f t="shared" ref="Y322:Y326" si="888">F322/L322*1000</f>
        <v>0.36824951720901333</v>
      </c>
      <c r="Z322" s="384"/>
      <c r="AA322" s="384">
        <f t="shared" si="709"/>
        <v>0.97823839912955213</v>
      </c>
      <c r="AD322" s="393">
        <f t="shared" ref="AD322:AD326" si="889">D322/P322*1000</f>
        <v>4.1162710549910759</v>
      </c>
      <c r="AE322" s="393">
        <f t="shared" ref="AE322:AE326" si="890">E322/Q322*1000</f>
        <v>2.6662985112893542</v>
      </c>
      <c r="AF322" s="393">
        <f t="shared" ref="AF322:AF326" si="891">F322/R322*1000</f>
        <v>0.73036269103135254</v>
      </c>
      <c r="AG322" s="384"/>
      <c r="AH322" s="393">
        <f t="shared" si="713"/>
        <v>1.8709211474197454</v>
      </c>
      <c r="AJ322" s="394">
        <f t="shared" ref="AJ322:AJ326" si="892">W322/W$329</f>
        <v>0.47307605087379928</v>
      </c>
      <c r="AK322" s="394">
        <f t="shared" ref="AK322:AK326" si="893">X322/X$329</f>
        <v>0.79559654753219511</v>
      </c>
      <c r="AL322" s="394">
        <f t="shared" ref="AL322:AL326" si="894">Y322/Y$329</f>
        <v>0.84230248882885494</v>
      </c>
      <c r="AM322" s="395"/>
      <c r="AN322" s="394">
        <f t="shared" ref="AN322:AN326" si="895">AA322/AA$329</f>
        <v>0.74006193089376049</v>
      </c>
      <c r="AP322" s="389">
        <f t="shared" ref="AP322:AP326" si="896">J322/P322</f>
        <v>2.3988794443153907</v>
      </c>
      <c r="AQ322" s="389">
        <f t="shared" ref="AQ322:AQ326" si="897">K322/Q322</f>
        <v>1.7187122167778897</v>
      </c>
      <c r="AR322" s="389">
        <f t="shared" ref="AR322:AR326" si="898">L322/R322</f>
        <v>1.983336452324006</v>
      </c>
      <c r="AS322" s="389"/>
      <c r="AT322" s="389">
        <f t="shared" ref="AT322:AT326" si="899">N322/T322</f>
        <v>1.9617988188390652</v>
      </c>
      <c r="AV322" s="389">
        <f t="shared" ref="AV322:AX322" si="900">AV79</f>
        <v>0.1564423212120451</v>
      </c>
      <c r="AW322" s="389">
        <f t="shared" si="900"/>
        <v>0.32500941223049268</v>
      </c>
      <c r="AX322" s="389">
        <f t="shared" si="900"/>
        <v>0.49343982281582155</v>
      </c>
      <c r="AY322" s="389"/>
      <c r="AZ322" s="389">
        <f t="shared" ref="AZ322:AZ326" si="901">T322/$T322</f>
        <v>1</v>
      </c>
      <c r="BA322" s="379">
        <f>AK322</f>
        <v>0.79559654753219511</v>
      </c>
      <c r="BB322" s="379">
        <f>BS322*BX322</f>
        <v>0.79559654753219544</v>
      </c>
      <c r="BC322" s="379">
        <f t="shared" si="680"/>
        <v>0.47307605087379928</v>
      </c>
      <c r="BD322" s="379">
        <f t="shared" si="681"/>
        <v>0.79559654753219511</v>
      </c>
      <c r="BE322" s="379">
        <f t="shared" si="682"/>
        <v>0.84230248882885494</v>
      </c>
      <c r="BF322" s="379" t="e">
        <f t="shared" si="683"/>
        <v>#DIV/0!</v>
      </c>
      <c r="BG322" s="379"/>
      <c r="BH322" s="379">
        <f t="shared" si="790"/>
        <v>0.47307605087379928</v>
      </c>
      <c r="BI322" s="379">
        <f t="shared" si="791"/>
        <v>0.79559654753219511</v>
      </c>
      <c r="BJ322" s="379">
        <f t="shared" si="792"/>
        <v>0.84230248882885494</v>
      </c>
      <c r="BK322" s="379" t="e">
        <f t="shared" si="793"/>
        <v>#DIV/0!</v>
      </c>
      <c r="BL322" s="379"/>
      <c r="BM322" s="379">
        <f t="shared" si="817"/>
        <v>7.4009115508524695E-2</v>
      </c>
      <c r="BN322" s="379">
        <f t="shared" si="818"/>
        <v>0.25857636628604808</v>
      </c>
      <c r="BO322" s="379">
        <f t="shared" si="819"/>
        <v>0.4156255908450357</v>
      </c>
      <c r="BP322" s="379">
        <f t="shared" si="820"/>
        <v>0</v>
      </c>
      <c r="BQ322" s="379">
        <f t="shared" si="821"/>
        <v>1.2907691809290684</v>
      </c>
      <c r="BR322" s="387">
        <f t="shared" ref="BR322:BR326" si="902">AJ322</f>
        <v>0.47307605087379928</v>
      </c>
      <c r="BS322" s="396">
        <f>Mining!BZ318</f>
        <v>0.83891724253509936</v>
      </c>
      <c r="BT322" s="387">
        <f t="shared" ref="BT322:BT326" si="903">AL322</f>
        <v>0.84230248882885494</v>
      </c>
      <c r="BU322" s="387">
        <v>1</v>
      </c>
      <c r="BV322" s="387"/>
      <c r="BW322" s="387">
        <v>1</v>
      </c>
      <c r="BX322" s="396">
        <f>Mining!BW318</f>
        <v>0.94836118176329953</v>
      </c>
      <c r="BY322" s="387">
        <v>1</v>
      </c>
      <c r="BZ322" s="387">
        <v>1</v>
      </c>
      <c r="CB322" s="664">
        <f t="shared" si="879"/>
        <v>0.1564423212120451</v>
      </c>
      <c r="CC322" s="664">
        <f t="shared" si="879"/>
        <v>0.32500941223049268</v>
      </c>
      <c r="CD322" s="664">
        <f t="shared" si="879"/>
        <v>0.49343982281582155</v>
      </c>
      <c r="CE322" s="664"/>
      <c r="CG322" s="664">
        <v>1</v>
      </c>
      <c r="CH322" s="664">
        <v>1</v>
      </c>
      <c r="CI322" s="664">
        <v>1</v>
      </c>
      <c r="CJ322" s="664">
        <v>1</v>
      </c>
      <c r="CK322" s="405"/>
      <c r="CL322" s="388">
        <f t="shared" si="723"/>
        <v>1.2907691809290684</v>
      </c>
      <c r="CM322" s="388">
        <f t="shared" si="685"/>
        <v>0.66191985578234136</v>
      </c>
      <c r="CN322" s="388">
        <f t="shared" si="824"/>
        <v>0.84292830969251198</v>
      </c>
      <c r="CO322" s="388">
        <f t="shared" si="825"/>
        <v>1.1973965733033936</v>
      </c>
      <c r="CP322" s="388">
        <f t="shared" si="826"/>
        <v>0.97194924788693504</v>
      </c>
      <c r="CQ322" s="388">
        <v>1</v>
      </c>
      <c r="CR322" s="388">
        <f t="shared" si="827"/>
        <v>0.67473489365415007</v>
      </c>
      <c r="CS322" s="388">
        <f t="shared" si="828"/>
        <v>0.85438575008885931</v>
      </c>
      <c r="CT322" s="388">
        <f t="shared" si="829"/>
        <v>0.85438575008885986</v>
      </c>
      <c r="CU322" s="388"/>
      <c r="CV322" s="388">
        <f t="shared" si="830"/>
        <v>0.98100729932254283</v>
      </c>
      <c r="CW322" s="379">
        <f>CS322/CT322</f>
        <v>0.99999999999999933</v>
      </c>
      <c r="CY322" s="334"/>
      <c r="DA322" s="379">
        <f t="shared" si="831"/>
        <v>0.34419355378438304</v>
      </c>
      <c r="DB322" s="379">
        <f t="shared" si="832"/>
        <v>0.46317938796101132</v>
      </c>
      <c r="DC322" s="379">
        <f t="shared" si="833"/>
        <v>0.1926270582546058</v>
      </c>
      <c r="DD322" s="379">
        <f t="shared" si="834"/>
        <v>0</v>
      </c>
      <c r="DF322" s="379">
        <f t="shared" si="835"/>
        <v>0.35062002632373629</v>
      </c>
      <c r="DG322" s="379">
        <f t="shared" si="836"/>
        <v>0.46927186223797679</v>
      </c>
      <c r="DH322" s="379">
        <f t="shared" si="837"/>
        <v>0.17974813643540136</v>
      </c>
      <c r="DI322" s="379"/>
      <c r="DJ322" s="379">
        <f t="shared" si="838"/>
        <v>0.99964002499711435</v>
      </c>
      <c r="DL322" s="379">
        <f t="shared" si="839"/>
        <v>0.35074628621913018</v>
      </c>
      <c r="DM322" s="379">
        <f t="shared" si="840"/>
        <v>0.46944084920902546</v>
      </c>
      <c r="DN322" s="379">
        <f t="shared" si="841"/>
        <v>0.17981286457184448</v>
      </c>
      <c r="DO322" s="379">
        <f t="shared" si="842"/>
        <v>0</v>
      </c>
      <c r="DR322" s="379">
        <f t="shared" si="750"/>
        <v>3.0924957598857473E-2</v>
      </c>
      <c r="DS322" s="379">
        <f t="shared" si="843"/>
        <v>9.0806432004343116E-2</v>
      </c>
      <c r="DT322" s="379">
        <f t="shared" si="844"/>
        <v>0.22334940260654809</v>
      </c>
      <c r="DU322" s="379">
        <f t="shared" si="845"/>
        <v>0</v>
      </c>
      <c r="DW322" s="379">
        <f t="shared" si="846"/>
        <v>-0.12714689277994948</v>
      </c>
      <c r="DX322" s="379">
        <f t="shared" si="847"/>
        <v>5.889987769875594E-3</v>
      </c>
      <c r="DY322" s="379">
        <f t="shared" si="848"/>
        <v>2.1210736919728357E-2</v>
      </c>
      <c r="DZ322" s="379">
        <f t="shared" si="849"/>
        <v>0</v>
      </c>
      <c r="EA322" s="379"/>
      <c r="EC322" s="379">
        <f t="shared" si="850"/>
        <v>0.13696911248167987</v>
      </c>
      <c r="ED322" s="379">
        <f t="shared" si="851"/>
        <v>-1.1086862276593756E-2</v>
      </c>
      <c r="EE322" s="379">
        <f t="shared" si="852"/>
        <v>-2.6895936984044001E-2</v>
      </c>
      <c r="EF322" s="379"/>
      <c r="EH322" s="379">
        <f t="shared" si="853"/>
        <v>0</v>
      </c>
      <c r="EI322" s="379">
        <f t="shared" si="854"/>
        <v>-3.4056880374255416E-2</v>
      </c>
      <c r="EJ322" s="379">
        <f t="shared" si="855"/>
        <v>0</v>
      </c>
      <c r="EK322" s="379">
        <f t="shared" si="856"/>
        <v>0</v>
      </c>
      <c r="EM322" s="379">
        <f t="shared" si="857"/>
        <v>0</v>
      </c>
      <c r="EN322" s="379">
        <f t="shared" si="858"/>
        <v>-3.4056880374255416E-2</v>
      </c>
      <c r="EO322" s="379">
        <f t="shared" si="859"/>
        <v>0</v>
      </c>
      <c r="EP322" s="379">
        <v>1</v>
      </c>
      <c r="ER322" s="379">
        <f t="shared" si="860"/>
        <v>0</v>
      </c>
      <c r="ES322" s="379">
        <f t="shared" si="861"/>
        <v>0</v>
      </c>
      <c r="ET322" s="379">
        <f t="shared" si="862"/>
        <v>0</v>
      </c>
      <c r="EU322" s="379">
        <f t="shared" si="863"/>
        <v>0</v>
      </c>
      <c r="EX322" s="379">
        <f t="shared" si="864"/>
        <v>1.0981601169593946</v>
      </c>
      <c r="EY322" s="379">
        <f t="shared" si="865"/>
        <v>0.53047233692576423</v>
      </c>
      <c r="EZ322" s="379">
        <f t="shared" si="702"/>
        <v>0.67473489365415007</v>
      </c>
      <c r="FA322" s="379"/>
      <c r="FB322" s="379">
        <f t="shared" si="866"/>
        <v>0.96269625123143798</v>
      </c>
      <c r="FC322" s="379">
        <f t="shared" si="867"/>
        <v>0.96449266381264576</v>
      </c>
      <c r="FD322" s="379">
        <f t="shared" si="703"/>
        <v>0.84292830969251198</v>
      </c>
      <c r="FE322" s="379"/>
      <c r="FF322" s="379">
        <f t="shared" si="868"/>
        <v>1.0387318000394581</v>
      </c>
      <c r="FG322" s="379">
        <f t="shared" si="869"/>
        <v>1.2002134814341485</v>
      </c>
      <c r="FH322" s="379">
        <f t="shared" si="704"/>
        <v>1.1973965733033936</v>
      </c>
      <c r="FJ322" s="379">
        <f t="shared" si="870"/>
        <v>0.98413943390625114</v>
      </c>
      <c r="FK322" s="379">
        <f t="shared" si="871"/>
        <v>0.96335692598204525</v>
      </c>
      <c r="FL322" s="379">
        <f t="shared" si="705"/>
        <v>0.97194924788693504</v>
      </c>
      <c r="FN322" s="379">
        <f t="shared" si="872"/>
        <v>0.96269625123143798</v>
      </c>
      <c r="FO322" s="379">
        <f t="shared" si="873"/>
        <v>0.96449266381264576</v>
      </c>
      <c r="FP322" s="379">
        <f t="shared" si="706"/>
        <v>1.0366845893086651</v>
      </c>
      <c r="FR322" s="336"/>
    </row>
    <row r="323" spans="1:174" x14ac:dyDescent="0.2">
      <c r="A323" s="373" t="s">
        <v>218</v>
      </c>
      <c r="B323" s="330">
        <f>B322+1</f>
        <v>2014</v>
      </c>
      <c r="D323" s="384">
        <f>NonManufacturing_Data!Q56</f>
        <v>782.7819030327712</v>
      </c>
      <c r="E323" s="384">
        <f>NonManufacturing_Data!R56</f>
        <v>1185.2393996143014</v>
      </c>
      <c r="F323" s="384">
        <f>NonManufacturing_Data!S56</f>
        <v>522.83151404738203</v>
      </c>
      <c r="G323" s="384"/>
      <c r="H323" s="384">
        <f t="shared" si="880"/>
        <v>2490.8528166944548</v>
      </c>
      <c r="I323" s="389"/>
      <c r="J323" s="390">
        <f t="shared" ref="J323:L323" si="904">J80</f>
        <v>442589.47964999999</v>
      </c>
      <c r="K323" s="390">
        <f t="shared" si="904"/>
        <v>710662.88919000002</v>
      </c>
      <c r="L323" s="390">
        <f t="shared" si="904"/>
        <v>1182983.6303999999</v>
      </c>
      <c r="M323" s="390"/>
      <c r="N323" s="390">
        <f t="shared" si="883"/>
        <v>2336235.9992399998</v>
      </c>
      <c r="P323" s="384">
        <f t="shared" ref="P323:R323" si="905">P80</f>
        <v>181611.74842999998</v>
      </c>
      <c r="Q323" s="384">
        <f t="shared" si="905"/>
        <v>405277.33955357905</v>
      </c>
      <c r="R323" s="384">
        <f t="shared" si="905"/>
        <v>577747.29924000008</v>
      </c>
      <c r="S323" s="399"/>
      <c r="T323" s="384">
        <f t="shared" si="885"/>
        <v>1164636.387223579</v>
      </c>
      <c r="U323" s="384">
        <f t="shared" si="669"/>
        <v>1202742.9263069802</v>
      </c>
      <c r="W323" s="393">
        <f t="shared" si="886"/>
        <v>1.768641007128763</v>
      </c>
      <c r="X323" s="393">
        <f t="shared" si="887"/>
        <v>1.6677941364930629</v>
      </c>
      <c r="Y323" s="393">
        <f t="shared" si="888"/>
        <v>0.44196005812066735</v>
      </c>
      <c r="Z323" s="384"/>
      <c r="AA323" s="384">
        <f t="shared" si="709"/>
        <v>1.0661820199263916</v>
      </c>
      <c r="AD323" s="393">
        <f t="shared" si="889"/>
        <v>4.3101941906279535</v>
      </c>
      <c r="AE323" s="393">
        <f t="shared" si="890"/>
        <v>2.9245143607581561</v>
      </c>
      <c r="AF323" s="393">
        <f t="shared" si="891"/>
        <v>0.90494843460998042</v>
      </c>
      <c r="AG323" s="384"/>
      <c r="AH323" s="393">
        <f t="shared" si="713"/>
        <v>2.0709768997291995</v>
      </c>
      <c r="AJ323" s="394">
        <f t="shared" si="892"/>
        <v>0.48761281501975839</v>
      </c>
      <c r="AK323" s="394">
        <f t="shared" si="893"/>
        <v>0.85532216444091336</v>
      </c>
      <c r="AL323" s="394">
        <f t="shared" si="894"/>
        <v>1.0109016835633529</v>
      </c>
      <c r="AM323" s="395"/>
      <c r="AN323" s="394">
        <f t="shared" si="895"/>
        <v>0.80659348994379354</v>
      </c>
      <c r="AP323" s="389">
        <f t="shared" si="896"/>
        <v>2.4370090783008496</v>
      </c>
      <c r="AQ323" s="389">
        <f t="shared" si="897"/>
        <v>1.7535223903039068</v>
      </c>
      <c r="AR323" s="389">
        <f t="shared" si="898"/>
        <v>2.0475796805215021</v>
      </c>
      <c r="AS323" s="389"/>
      <c r="AT323" s="389">
        <f t="shared" si="899"/>
        <v>2.005978883082506</v>
      </c>
      <c r="AV323" s="389">
        <f t="shared" ref="AV323:AX323" si="906">AV80</f>
        <v>0.15099797675604587</v>
      </c>
      <c r="AW323" s="389">
        <f t="shared" si="906"/>
        <v>0.33696090052924471</v>
      </c>
      <c r="AX323" s="389">
        <f t="shared" si="906"/>
        <v>0.48035809365678167</v>
      </c>
      <c r="AY323" s="389"/>
      <c r="AZ323" s="389">
        <f t="shared" si="901"/>
        <v>1</v>
      </c>
      <c r="BA323" s="379">
        <f>AK323</f>
        <v>0.85532216444091336</v>
      </c>
      <c r="BB323" s="379">
        <f>BS323*BX323</f>
        <v>0.85532216444091358</v>
      </c>
      <c r="BC323" s="379">
        <f t="shared" si="680"/>
        <v>0.48761281501975839</v>
      </c>
      <c r="BD323" s="379">
        <f t="shared" si="681"/>
        <v>0.85532216444091336</v>
      </c>
      <c r="BE323" s="379">
        <f t="shared" si="682"/>
        <v>1.0109016835633529</v>
      </c>
      <c r="BF323" s="379" t="e">
        <f t="shared" si="683"/>
        <v>#DIV/0!</v>
      </c>
      <c r="BG323" s="379"/>
      <c r="BH323" s="379">
        <f t="shared" si="790"/>
        <v>0.48761281501975839</v>
      </c>
      <c r="BI323" s="379">
        <f t="shared" si="791"/>
        <v>0.85532216444091336</v>
      </c>
      <c r="BJ323" s="379">
        <f t="shared" si="792"/>
        <v>1.0109016835633529</v>
      </c>
      <c r="BK323" s="379" t="e">
        <f t="shared" si="793"/>
        <v>#DIV/0!</v>
      </c>
      <c r="BL323" s="379"/>
      <c r="BM323" s="379">
        <f t="shared" si="817"/>
        <v>7.3628548508303568E-2</v>
      </c>
      <c r="BN323" s="379">
        <f t="shared" si="818"/>
        <v>0.28821012677263297</v>
      </c>
      <c r="BO323" s="379">
        <f t="shared" si="819"/>
        <v>0.48559480559092333</v>
      </c>
      <c r="BP323" s="379">
        <f t="shared" si="820"/>
        <v>0</v>
      </c>
      <c r="BQ323" s="379">
        <f t="shared" si="821"/>
        <v>1.3415363932310123</v>
      </c>
      <c r="BR323" s="387">
        <f t="shared" si="902"/>
        <v>0.48761281501975839</v>
      </c>
      <c r="BS323" s="396">
        <f>Mining!BZ319</f>
        <v>0.91952457361966844</v>
      </c>
      <c r="BT323" s="387">
        <f t="shared" si="903"/>
        <v>1.0109016835633529</v>
      </c>
      <c r="BU323" s="387">
        <v>1</v>
      </c>
      <c r="BV323" s="387"/>
      <c r="BW323" s="387">
        <v>1</v>
      </c>
      <c r="BX323" s="396">
        <f>Mining!BW319</f>
        <v>0.93017869122733188</v>
      </c>
      <c r="BY323" s="387">
        <v>1</v>
      </c>
      <c r="BZ323" s="387">
        <v>1</v>
      </c>
      <c r="CB323" s="664">
        <f t="shared" si="879"/>
        <v>0.15099797675604587</v>
      </c>
      <c r="CC323" s="664">
        <f t="shared" si="879"/>
        <v>0.33696090052924471</v>
      </c>
      <c r="CD323" s="664">
        <f t="shared" si="879"/>
        <v>0.48035809365678167</v>
      </c>
      <c r="CE323" s="664"/>
      <c r="CG323" s="664">
        <v>1</v>
      </c>
      <c r="CH323" s="664">
        <v>1</v>
      </c>
      <c r="CI323" s="664">
        <v>1</v>
      </c>
      <c r="CJ323" s="664">
        <v>1</v>
      </c>
      <c r="CK323" s="405"/>
      <c r="CL323" s="388">
        <f t="shared" si="723"/>
        <v>1.3415363932310123</v>
      </c>
      <c r="CM323" s="388">
        <f t="shared" si="685"/>
        <v>0.73269829286384436</v>
      </c>
      <c r="CN323" s="388">
        <f t="shared" si="824"/>
        <v>0.8608357741835948</v>
      </c>
      <c r="CO323" s="388">
        <f t="shared" si="825"/>
        <v>1.1972722693363791</v>
      </c>
      <c r="CP323" s="388">
        <f t="shared" si="826"/>
        <v>0.96315236790398362</v>
      </c>
      <c r="CQ323" s="388">
        <v>1</v>
      </c>
      <c r="CR323" s="388">
        <f t="shared" si="827"/>
        <v>0.73810296921658669</v>
      </c>
      <c r="CS323" s="388">
        <f t="shared" si="828"/>
        <v>0.98294142513508065</v>
      </c>
      <c r="CT323" s="388">
        <f t="shared" si="829"/>
        <v>0.98294142513508165</v>
      </c>
      <c r="CU323" s="388"/>
      <c r="CV323" s="388">
        <f t="shared" si="830"/>
        <v>0.99267761196181148</v>
      </c>
      <c r="CW323" s="379">
        <f>CS323/CT323</f>
        <v>0.999999999999999</v>
      </c>
      <c r="CX323" s="379">
        <f>H323/H294</f>
        <v>1.0151029617696168</v>
      </c>
      <c r="CY323" s="334"/>
      <c r="DA323" s="379">
        <f t="shared" si="831"/>
        <v>0.31426260828673952</v>
      </c>
      <c r="DB323" s="379">
        <f t="shared" si="832"/>
        <v>0.47583678636909643</v>
      </c>
      <c r="DC323" s="379">
        <f t="shared" si="833"/>
        <v>0.20990060534416399</v>
      </c>
      <c r="DD323" s="379">
        <f t="shared" si="834"/>
        <v>0</v>
      </c>
      <c r="DF323" s="379">
        <f t="shared" si="835"/>
        <v>0.32900119788333815</v>
      </c>
      <c r="DG323" s="379">
        <f t="shared" si="836"/>
        <v>0.46947965004436243</v>
      </c>
      <c r="DH323" s="379">
        <f t="shared" si="837"/>
        <v>0.20114022866195358</v>
      </c>
      <c r="DI323" s="379"/>
      <c r="DJ323" s="379">
        <f t="shared" si="838"/>
        <v>0.99962107658965416</v>
      </c>
      <c r="DL323" s="379">
        <f t="shared" si="839"/>
        <v>0.32912591139611758</v>
      </c>
      <c r="DM323" s="379">
        <f t="shared" si="840"/>
        <v>0.46965761430927139</v>
      </c>
      <c r="DN323" s="379">
        <f t="shared" si="841"/>
        <v>0.20121647429461106</v>
      </c>
      <c r="DO323" s="379">
        <f t="shared" si="842"/>
        <v>0</v>
      </c>
      <c r="DR323" s="379">
        <f t="shared" si="750"/>
        <v>3.0265519434700693E-2</v>
      </c>
      <c r="DS323" s="379">
        <f t="shared" si="843"/>
        <v>9.1744705283738348E-2</v>
      </c>
      <c r="DT323" s="379">
        <f t="shared" si="844"/>
        <v>0.18245876745108464</v>
      </c>
      <c r="DU323" s="379">
        <f t="shared" si="845"/>
        <v>0</v>
      </c>
      <c r="DW323" s="379">
        <f t="shared" si="846"/>
        <v>1.5769769710316014E-2</v>
      </c>
      <c r="DX323" s="379">
        <f t="shared" si="847"/>
        <v>2.0051260212581957E-2</v>
      </c>
      <c r="DY323" s="379">
        <f t="shared" si="848"/>
        <v>3.1877948504965607E-2</v>
      </c>
      <c r="DZ323" s="379">
        <f t="shared" si="849"/>
        <v>0</v>
      </c>
      <c r="EA323" s="379"/>
      <c r="EC323" s="379">
        <f t="shared" si="850"/>
        <v>-3.5420949733089707E-2</v>
      </c>
      <c r="ED323" s="379">
        <f t="shared" si="851"/>
        <v>3.6112758833263557E-2</v>
      </c>
      <c r="EE323" s="379">
        <f t="shared" si="852"/>
        <v>-2.6869057642700655E-2</v>
      </c>
      <c r="EF323" s="379"/>
      <c r="EH323" s="379">
        <f t="shared" si="853"/>
        <v>0</v>
      </c>
      <c r="EI323" s="379">
        <f t="shared" si="854"/>
        <v>-1.9358714321437893E-2</v>
      </c>
      <c r="EJ323" s="379">
        <f t="shared" si="855"/>
        <v>0</v>
      </c>
      <c r="EK323" s="379">
        <f t="shared" si="856"/>
        <v>0</v>
      </c>
      <c r="EM323" s="379">
        <f t="shared" si="857"/>
        <v>0</v>
      </c>
      <c r="EN323" s="379">
        <f t="shared" si="858"/>
        <v>-1.9358714321437893E-2</v>
      </c>
      <c r="EO323" s="379">
        <f t="shared" si="859"/>
        <v>0</v>
      </c>
      <c r="EP323" s="379">
        <v>1</v>
      </c>
      <c r="ER323" s="379">
        <f t="shared" si="860"/>
        <v>0</v>
      </c>
      <c r="ES323" s="379">
        <f t="shared" si="861"/>
        <v>0</v>
      </c>
      <c r="ET323" s="379">
        <f t="shared" si="862"/>
        <v>0</v>
      </c>
      <c r="EU323" s="379">
        <f t="shared" si="863"/>
        <v>0</v>
      </c>
      <c r="EX323" s="379">
        <f t="shared" si="864"/>
        <v>1.0939155157950335</v>
      </c>
      <c r="EY323" s="379">
        <f t="shared" si="865"/>
        <v>0.58029192006314423</v>
      </c>
      <c r="EZ323" s="379">
        <f t="shared" si="702"/>
        <v>0.73810296921658669</v>
      </c>
      <c r="FA323" s="379"/>
      <c r="FB323" s="379">
        <f t="shared" si="866"/>
        <v>1.0212443505398641</v>
      </c>
      <c r="FC323" s="379">
        <f t="shared" si="867"/>
        <v>0.98498268405580891</v>
      </c>
      <c r="FD323" s="379">
        <f t="shared" si="703"/>
        <v>0.8608357741835948</v>
      </c>
      <c r="FE323" s="379"/>
      <c r="FF323" s="379">
        <f t="shared" si="868"/>
        <v>0.99989618813867875</v>
      </c>
      <c r="FG323" s="379">
        <f t="shared" si="869"/>
        <v>1.200088885038658</v>
      </c>
      <c r="FH323" s="379">
        <f t="shared" si="704"/>
        <v>1.1972722693363791</v>
      </c>
      <c r="FJ323" s="379">
        <f t="shared" si="870"/>
        <v>0.99094923937430235</v>
      </c>
      <c r="FK323" s="379">
        <f t="shared" si="871"/>
        <v>0.95463781304787387</v>
      </c>
      <c r="FL323" s="379">
        <f t="shared" si="705"/>
        <v>0.96315236790398362</v>
      </c>
      <c r="FN323" s="379">
        <f t="shared" si="872"/>
        <v>1.0212443505398641</v>
      </c>
      <c r="FO323" s="379">
        <f t="shared" si="873"/>
        <v>0.98498268405580891</v>
      </c>
      <c r="FP323" s="379">
        <f t="shared" si="706"/>
        <v>1.0587082801232135</v>
      </c>
      <c r="FR323" s="336"/>
    </row>
    <row r="324" spans="1:174" x14ac:dyDescent="0.2">
      <c r="A324" s="373" t="s">
        <v>218</v>
      </c>
      <c r="B324" s="330">
        <f t="shared" ref="B324:B326" si="907">B323+1</f>
        <v>2015</v>
      </c>
      <c r="D324" s="384">
        <f>NonManufacturing_Data!Q57</f>
        <v>906.9187616154735</v>
      </c>
      <c r="E324" s="384">
        <f>NonManufacturing_Data!R57</f>
        <v>1218.8455364102026</v>
      </c>
      <c r="F324" s="384">
        <f>NonManufacturing_Data!S57</f>
        <v>652.70337567464912</v>
      </c>
      <c r="G324" s="384"/>
      <c r="H324" s="384">
        <f t="shared" si="880"/>
        <v>2778.4676737003251</v>
      </c>
      <c r="I324" s="389"/>
      <c r="J324" s="390">
        <f t="shared" ref="J324:L324" si="908">J81</f>
        <v>449381.38311</v>
      </c>
      <c r="K324" s="390">
        <f t="shared" si="908"/>
        <v>664267.43862000003</v>
      </c>
      <c r="L324" s="390">
        <f t="shared" si="908"/>
        <v>1265737.0362</v>
      </c>
      <c r="M324" s="390"/>
      <c r="N324" s="390">
        <f t="shared" si="883"/>
        <v>2379385.8579299999</v>
      </c>
      <c r="P324" s="384">
        <f t="shared" ref="P324:R324" si="909">P81</f>
        <v>194396.67218999998</v>
      </c>
      <c r="Q324" s="384">
        <f t="shared" si="909"/>
        <v>442211.70030634367</v>
      </c>
      <c r="R324" s="384">
        <f t="shared" si="909"/>
        <v>604610.25750000007</v>
      </c>
      <c r="S324" s="399"/>
      <c r="T324" s="384">
        <f t="shared" si="885"/>
        <v>1241218.6299963437</v>
      </c>
      <c r="U324" s="384">
        <f t="shared" si="669"/>
        <v>1275168.1198087076</v>
      </c>
      <c r="W324" s="393">
        <f t="shared" si="886"/>
        <v>2.0181493842469149</v>
      </c>
      <c r="X324" s="393">
        <f t="shared" si="887"/>
        <v>1.8348717181476266</v>
      </c>
      <c r="Y324" s="393">
        <f t="shared" si="888"/>
        <v>0.51567059903232149</v>
      </c>
      <c r="Z324" s="384"/>
      <c r="AA324" s="384">
        <f t="shared" si="709"/>
        <v>1.1677247153673156</v>
      </c>
      <c r="AD324" s="393">
        <f t="shared" si="889"/>
        <v>4.6652998294593573</v>
      </c>
      <c r="AE324" s="393">
        <f t="shared" si="890"/>
        <v>2.7562489539870683</v>
      </c>
      <c r="AF324" s="393">
        <f t="shared" si="891"/>
        <v>1.0795439997553284</v>
      </c>
      <c r="AG324" s="384"/>
      <c r="AH324" s="393">
        <f t="shared" si="713"/>
        <v>2.1789030250514205</v>
      </c>
      <c r="AJ324" s="394">
        <f t="shared" si="892"/>
        <v>0.55640206147916493</v>
      </c>
      <c r="AK324" s="394">
        <f t="shared" si="893"/>
        <v>0.94100729526337035</v>
      </c>
      <c r="AL324" s="394">
        <f t="shared" si="894"/>
        <v>1.1795008782978511</v>
      </c>
      <c r="AM324" s="395"/>
      <c r="AN324" s="394">
        <f t="shared" si="895"/>
        <v>0.8834130906904365</v>
      </c>
      <c r="AP324" s="389">
        <f t="shared" si="896"/>
        <v>2.3116722012133124</v>
      </c>
      <c r="AQ324" s="389">
        <f t="shared" si="897"/>
        <v>1.5021480394115001</v>
      </c>
      <c r="AR324" s="389">
        <f t="shared" si="898"/>
        <v>2.0934759549626065</v>
      </c>
      <c r="AS324" s="389"/>
      <c r="AT324" s="389">
        <f t="shared" si="899"/>
        <v>1.9169756241388425</v>
      </c>
      <c r="AV324" s="389">
        <f t="shared" ref="AV324:AX324" si="910">AV81</f>
        <v>0.15244787661344772</v>
      </c>
      <c r="AW324" s="389">
        <f t="shared" si="910"/>
        <v>0.34678697925155261</v>
      </c>
      <c r="AX324" s="389">
        <f t="shared" si="910"/>
        <v>0.4741416038464793</v>
      </c>
      <c r="AY324" s="389"/>
      <c r="AZ324" s="389">
        <f t="shared" si="901"/>
        <v>1</v>
      </c>
      <c r="BA324" s="379">
        <f t="shared" ref="BA324:BA326" si="911">AK324</f>
        <v>0.94100729526337035</v>
      </c>
      <c r="BB324" s="379">
        <f t="shared" ref="BB324:BB326" si="912">BS324*BX324</f>
        <v>0.94100729526337101</v>
      </c>
      <c r="BC324" s="379">
        <f t="shared" ref="BC324:BC326" si="913">AJ324/AJ$329</f>
        <v>0.55640206147916493</v>
      </c>
      <c r="BD324" s="379">
        <f t="shared" ref="BD324:BD326" si="914">AK324/AK$329</f>
        <v>0.94100729526337035</v>
      </c>
      <c r="BE324" s="379">
        <f t="shared" ref="BE324:BE326" si="915">AL324/AL$329</f>
        <v>1.1795008782978511</v>
      </c>
      <c r="BF324" s="379" t="e">
        <f t="shared" ref="BF324:BF326" si="916">AM324/AM$329</f>
        <v>#DIV/0!</v>
      </c>
      <c r="BG324" s="379"/>
      <c r="BH324" s="379">
        <f t="shared" ref="BH324:BH326" si="917">W324/W$329</f>
        <v>0.55640206147916493</v>
      </c>
      <c r="BI324" s="379">
        <f t="shared" ref="BI324:BI326" si="918">X324/X$329</f>
        <v>0.94100729526337035</v>
      </c>
      <c r="BJ324" s="379">
        <f t="shared" ref="BJ324:BJ326" si="919">Y324/Y$329</f>
        <v>1.1795008782978511</v>
      </c>
      <c r="BK324" s="379" t="e">
        <f t="shared" ref="BK324:BK326" si="920">Z324/Z$329</f>
        <v>#DIV/0!</v>
      </c>
      <c r="BL324" s="379"/>
      <c r="BM324" s="379">
        <f t="shared" ref="BM324:BM326" si="921">BR324*BW324*CB324*CG324</f>
        <v>8.4822312815843681E-2</v>
      </c>
      <c r="BN324" s="379">
        <f t="shared" ref="BN324:BN326" si="922">BS324*BX324*CC324*CH324</f>
        <v>0.32632907737805827</v>
      </c>
      <c r="BO324" s="379">
        <f t="shared" ref="BO324:BO326" si="923">BT324*BY324*CD324*CI324</f>
        <v>0.55925043817447406</v>
      </c>
      <c r="BP324" s="379">
        <f t="shared" ref="BP324:BP326" si="924">BU324*BZ324*CE324*CJ324</f>
        <v>0</v>
      </c>
      <c r="BQ324" s="379">
        <f t="shared" ref="BQ324:BQ326" si="925">CG324*CL324*CQ324</f>
        <v>1.429750935453789</v>
      </c>
      <c r="BR324" s="387">
        <f t="shared" si="902"/>
        <v>0.55640206147916493</v>
      </c>
      <c r="BS324" s="396">
        <f>Mining!BZ320</f>
        <v>1.0145573945268229</v>
      </c>
      <c r="BT324" s="387">
        <f t="shared" si="903"/>
        <v>1.1795008782978511</v>
      </c>
      <c r="BU324" s="387">
        <v>1</v>
      </c>
      <c r="BV324" s="387"/>
      <c r="BW324" s="387">
        <v>1</v>
      </c>
      <c r="BX324" s="396">
        <f>Mining!BW320</f>
        <v>0.92750523562271725</v>
      </c>
      <c r="BY324" s="387">
        <v>1</v>
      </c>
      <c r="BZ324" s="387">
        <v>1</v>
      </c>
      <c r="CB324" s="664">
        <f t="shared" ref="CB324:CB326" si="926">AV324</f>
        <v>0.15244787661344772</v>
      </c>
      <c r="CC324" s="664">
        <f t="shared" ref="CC324:CC326" si="927">AW324</f>
        <v>0.34678697925155261</v>
      </c>
      <c r="CD324" s="664">
        <f t="shared" ref="CD324:CD326" si="928">AX324</f>
        <v>0.4741416038464793</v>
      </c>
      <c r="CE324" s="664"/>
      <c r="CG324" s="664">
        <v>1</v>
      </c>
      <c r="CH324" s="664">
        <v>1</v>
      </c>
      <c r="CI324" s="664">
        <v>1</v>
      </c>
      <c r="CJ324" s="664">
        <v>1</v>
      </c>
      <c r="CK324" s="405"/>
      <c r="CL324" s="388">
        <f t="shared" si="723"/>
        <v>1.429750935453789</v>
      </c>
      <c r="CM324" s="388">
        <f t="shared" ref="CM324:CM326" si="929">AH324/AH$329</f>
        <v>0.77088186110612689</v>
      </c>
      <c r="CN324" s="388">
        <f t="shared" ref="CN324:CN326" si="930">FD324</f>
        <v>0.79247503200031133</v>
      </c>
      <c r="CO324" s="388">
        <f t="shared" ref="CO324:CO326" si="931">FH324</f>
        <v>1.2133143646112372</v>
      </c>
      <c r="CP324" s="388">
        <f t="shared" ref="CP324:CP326" si="932">FL324</f>
        <v>0.96188562350134554</v>
      </c>
      <c r="CQ324" s="388">
        <v>1</v>
      </c>
      <c r="CR324" s="388">
        <f t="shared" ref="CR324:CR326" si="933">EZ324</f>
        <v>0.8334997342485182</v>
      </c>
      <c r="CS324" s="388">
        <f t="shared" ref="CS324:CS326" si="934">CL324*CN324*CO324*CP324*CQ324*CR324</f>
        <v>1.1021690620408418</v>
      </c>
      <c r="CT324" s="388">
        <f t="shared" ref="CT324:CT326" si="935">CL324*CM324</f>
        <v>1.1021690620408426</v>
      </c>
      <c r="CU324" s="388"/>
      <c r="CV324" s="388">
        <f t="shared" ref="CV324:CV326" si="936">CN324*CO324*CP324</f>
        <v>0.92487355356046019</v>
      </c>
      <c r="CW324" s="379"/>
      <c r="CX324" s="379"/>
      <c r="CY324" s="334"/>
      <c r="DA324" s="379">
        <f t="shared" ref="DA324:DA326" si="937">D324/$H324</f>
        <v>0.32640968624538702</v>
      </c>
      <c r="DB324" s="379">
        <f t="shared" ref="DB324:DB326" si="938">E324/$H324</f>
        <v>0.43867544256398017</v>
      </c>
      <c r="DC324" s="379">
        <f t="shared" ref="DC324:DC326" si="939">F324/$H324</f>
        <v>0.23491487119063284</v>
      </c>
      <c r="DD324" s="379">
        <f t="shared" ref="DD324:DD326" si="940">G324/$H324</f>
        <v>0</v>
      </c>
      <c r="DF324" s="379">
        <f t="shared" ref="DF324:DF326" si="941">(DA324-DA323)/LN(DA324/DA323)</f>
        <v>0.32029775903668817</v>
      </c>
      <c r="DG324" s="379">
        <f t="shared" ref="DG324:DG326" si="942">(DB324-DB323)/LN(DB324/DB323)</f>
        <v>0.45700432740660696</v>
      </c>
      <c r="DH324" s="379">
        <f t="shared" ref="DH324:DH326" si="943">(DC324-DC323)/LN(DC324/DC323)</f>
        <v>0.22217309338960692</v>
      </c>
      <c r="DI324" s="379"/>
      <c r="DJ324" s="379">
        <f t="shared" ref="DJ324:DJ326" si="944">SUM(DF324:DI324)</f>
        <v>0.99947517983290202</v>
      </c>
      <c r="DL324" s="379">
        <f t="shared" ref="DL324:DL326" si="945">DF324/$DJ324</f>
        <v>0.3204659460280318</v>
      </c>
      <c r="DM324" s="379">
        <f t="shared" ref="DM324:DM326" si="946">DG324/$DJ324</f>
        <v>0.45724429843571657</v>
      </c>
      <c r="DN324" s="379">
        <f t="shared" ref="DN324:DN326" si="947">DH324/$DJ324</f>
        <v>0.22228975553625163</v>
      </c>
      <c r="DO324" s="379">
        <f t="shared" ref="DO324:DO326" si="948">DI324/$DJ324</f>
        <v>0</v>
      </c>
      <c r="DR324" s="379">
        <f t="shared" si="750"/>
        <v>0.13196948598264621</v>
      </c>
      <c r="DS324" s="379">
        <f t="shared" ref="DS324:DS326" si="949">LN(BS324/BS323)</f>
        <v>9.8350963198642324E-2</v>
      </c>
      <c r="DT324" s="379">
        <f t="shared" ref="DT324:DT326" si="950">LN(AL324/AL323)</f>
        <v>0.15424867591418401</v>
      </c>
      <c r="DU324" s="379">
        <f t="shared" ref="DU324:DU326" si="951">LN(BU324/BU323)</f>
        <v>0</v>
      </c>
      <c r="DW324" s="379">
        <f t="shared" ref="DW324:DW326" si="952">LN(AP324/AP323)</f>
        <v>-5.2800340555335779E-2</v>
      </c>
      <c r="DX324" s="379">
        <f t="shared" ref="DX324:DX326" si="953">LN(AQ324/AQ323)</f>
        <v>-0.15473044942739844</v>
      </c>
      <c r="DY324" s="379">
        <f t="shared" ref="DY324:DY326" si="954">LN(AR324/AR323)</f>
        <v>2.2167368849229274E-2</v>
      </c>
      <c r="DZ324" s="379">
        <f t="shared" ref="DZ324:DZ326" si="955">M324/$N324</f>
        <v>0</v>
      </c>
      <c r="EA324" s="379"/>
      <c r="EC324" s="379">
        <f t="shared" ref="EC324:EC326" si="956">LN(AV324/AV323)</f>
        <v>9.5563071657516676E-3</v>
      </c>
      <c r="ED324" s="379">
        <f t="shared" ref="ED324:ED326" si="957">LN(AW324/AW323)</f>
        <v>2.8743797337936201E-2</v>
      </c>
      <c r="EE324" s="379">
        <f t="shared" ref="EE324:EE326" si="958">LN(AX324/AX323)</f>
        <v>-1.3025834840031572E-2</v>
      </c>
      <c r="EF324" s="379"/>
      <c r="EH324" s="379">
        <f t="shared" ref="EH324:EH326" si="959">LN(BW324/BW323)</f>
        <v>0</v>
      </c>
      <c r="EI324" s="379">
        <f t="shared" ref="EI324:EI326" si="960">LN(BX324/BX323)</f>
        <v>-2.878269453318716E-3</v>
      </c>
      <c r="EJ324" s="379">
        <f t="shared" ref="EJ324:EJ326" si="961">LN(BY324/BY323)</f>
        <v>0</v>
      </c>
      <c r="EK324" s="379">
        <f t="shared" ref="EK324:EK326" si="962">LN(BZ324/BZ323)</f>
        <v>0</v>
      </c>
      <c r="EM324" s="379">
        <f t="shared" ref="EM324:EM326" si="963">LN(BW324/BW323)</f>
        <v>0</v>
      </c>
      <c r="EN324" s="379">
        <f t="shared" ref="EN324:EN326" si="964">LN(BX324/BX323)</f>
        <v>-2.878269453318716E-3</v>
      </c>
      <c r="EO324" s="379">
        <f t="shared" ref="EO324:EO326" si="965">LN(BY324/BY323)</f>
        <v>0</v>
      </c>
      <c r="EP324" s="379">
        <v>1</v>
      </c>
      <c r="ER324" s="379">
        <f t="shared" ref="ER324:ER326" si="966">LN(CG324/CG323)</f>
        <v>0</v>
      </c>
      <c r="ES324" s="379">
        <f t="shared" ref="ES324:ES326" si="967">LN(CH324/CH323)</f>
        <v>0</v>
      </c>
      <c r="ET324" s="379">
        <f t="shared" ref="ET324:ET326" si="968">LN(CI324/CI323)</f>
        <v>0</v>
      </c>
      <c r="EU324" s="379">
        <f t="shared" ref="EU324:EU326" si="969">LN(CJ324/CJ323)</f>
        <v>0</v>
      </c>
      <c r="EX324" s="379">
        <f t="shared" ref="EX324:EX326" si="970">EXP(SUMPRODUCT($DL324:$DO324,DR324:DU324))</f>
        <v>1.1292458762673512</v>
      </c>
      <c r="EY324" s="379">
        <f t="shared" ref="EY324:EY326" si="971">IF(ISERR(EX324),EY323,EX324*EY323)</f>
        <v>0.65529225776256905</v>
      </c>
      <c r="EZ324" s="379">
        <f t="shared" ref="EZ324:EZ326" si="972">EY324/EY$329</f>
        <v>0.8334997342485182</v>
      </c>
      <c r="FA324" s="379"/>
      <c r="FB324" s="379">
        <f t="shared" ref="FB324:FB326" si="973">EXP(SUMPRODUCT($DL324:$DO324,DW324:DZ324))</f>
        <v>0.92058793996088761</v>
      </c>
      <c r="FC324" s="379">
        <f t="shared" ref="FC324:FC326" si="974">IF(ISERR(FB324),FC323,FB324*FC323)</f>
        <v>0.90676318001208289</v>
      </c>
      <c r="FD324" s="379">
        <f t="shared" ref="FD324:FD326" si="975">FC324/FC$329</f>
        <v>0.79247503200031133</v>
      </c>
      <c r="FE324" s="379"/>
      <c r="FF324" s="379">
        <f t="shared" ref="FF324:FF326" si="976">EXP(SUMPRODUCT($DL324:$DO324,EC324:EF324))</f>
        <v>1.0133988698191012</v>
      </c>
      <c r="FG324" s="379">
        <f t="shared" ref="FG324:FG326" si="977">IF(ISERR(FF324),FG323,FF324*FG323)</f>
        <v>1.2161687197806412</v>
      </c>
      <c r="FH324" s="379">
        <f t="shared" ref="FH324:FH326" si="978">FG324/FG$329</f>
        <v>1.2133143646112372</v>
      </c>
      <c r="FJ324" s="379">
        <f t="shared" ref="FJ324:FJ326" si="979">EXP(SUMPRODUCT($DL324:$DO324,EM324:EP324))</f>
        <v>0.99868479334646221</v>
      </c>
      <c r="FK324" s="379">
        <f t="shared" ref="FK324:FK326" si="980">IF(ISERR(FJ324),FK323,FJ324*FK323)</f>
        <v>0.95338226704443452</v>
      </c>
      <c r="FL324" s="379">
        <f t="shared" ref="FL324:FL326" si="981">FK324/FK$329</f>
        <v>0.96188562350134554</v>
      </c>
      <c r="FN324" s="379">
        <f t="shared" ref="FN324:FN326" si="982">EXP(SUMPRODUCT($DL324:$DO324,DW324:DZ324))</f>
        <v>0.92058793996088761</v>
      </c>
      <c r="FO324" s="379">
        <f t="shared" ref="FO324:FO326" si="983">IF(ISERR(FN324),FO323,FN324*FO323)</f>
        <v>0.90676318001208289</v>
      </c>
      <c r="FP324" s="379">
        <f t="shared" ref="FP324:FP326" si="984">FO324/FO$329</f>
        <v>0.97463407461816343</v>
      </c>
      <c r="FR324" s="336"/>
    </row>
    <row r="325" spans="1:174" x14ac:dyDescent="0.2">
      <c r="A325" s="373" t="s">
        <v>218</v>
      </c>
      <c r="B325" s="330">
        <f t="shared" si="907"/>
        <v>2016</v>
      </c>
      <c r="D325" s="384">
        <f>NonManufacturing_Data!Q58</f>
        <v>929.59258094851407</v>
      </c>
      <c r="E325" s="384">
        <f>NonManufacturing_Data!R58</f>
        <v>1167.8228566721514</v>
      </c>
      <c r="F325" s="384">
        <f>NonManufacturing_Data!S58</f>
        <v>787.16212094147613</v>
      </c>
      <c r="G325" s="384"/>
      <c r="H325" s="384">
        <f t="shared" si="880"/>
        <v>2884.5775585621413</v>
      </c>
      <c r="I325" s="389"/>
      <c r="J325" s="390">
        <f t="shared" ref="J325:L325" si="985">J82</f>
        <v>470698.38477000006</v>
      </c>
      <c r="K325" s="390">
        <f t="shared" si="985"/>
        <v>584217.39457</v>
      </c>
      <c r="L325" s="390">
        <f t="shared" si="985"/>
        <v>1335573.9904</v>
      </c>
      <c r="M325" s="390"/>
      <c r="N325" s="390">
        <f t="shared" si="883"/>
        <v>2390489.7697400004</v>
      </c>
      <c r="P325" s="384">
        <f t="shared" ref="P325:R325" si="986">P82</f>
        <v>205786.03752000001</v>
      </c>
      <c r="Q325" s="384">
        <f t="shared" si="986"/>
        <v>439452.21508354286</v>
      </c>
      <c r="R325" s="384">
        <f t="shared" si="986"/>
        <v>625225.11525000003</v>
      </c>
      <c r="S325" s="399"/>
      <c r="T325" s="384">
        <f t="shared" si="885"/>
        <v>1270463.3678535428</v>
      </c>
      <c r="U325" s="384">
        <f t="shared" si="669"/>
        <v>1295745.5221469104</v>
      </c>
      <c r="W325" s="393">
        <f t="shared" si="886"/>
        <v>1.9749219691984838</v>
      </c>
      <c r="X325" s="393">
        <f t="shared" si="887"/>
        <v>1.9989525603422011</v>
      </c>
      <c r="Y325" s="393">
        <f t="shared" si="888"/>
        <v>0.58938113994397545</v>
      </c>
      <c r="Z325" s="384"/>
      <c r="AA325" s="384">
        <f t="shared" si="709"/>
        <v>1.206688936751183</v>
      </c>
      <c r="AD325" s="393">
        <f t="shared" si="889"/>
        <v>4.5172772271207586</v>
      </c>
      <c r="AE325" s="393">
        <f t="shared" si="890"/>
        <v>2.6574512918319009</v>
      </c>
      <c r="AF325" s="393">
        <f t="shared" si="891"/>
        <v>1.2590059192147531</v>
      </c>
      <c r="AG325" s="384"/>
      <c r="AH325" s="393">
        <f t="shared" si="713"/>
        <v>2.2261914158751694</v>
      </c>
      <c r="AJ325" s="394">
        <f t="shared" si="892"/>
        <v>0.54448430007205406</v>
      </c>
      <c r="AK325" s="394">
        <f t="shared" si="893"/>
        <v>1.0251555591397827</v>
      </c>
      <c r="AL325" s="394">
        <f t="shared" si="894"/>
        <v>1.3481000730323491</v>
      </c>
      <c r="AM325" s="395"/>
      <c r="AN325" s="394">
        <f t="shared" si="895"/>
        <v>0.91289050329126609</v>
      </c>
      <c r="AP325" s="389">
        <f t="shared" si="896"/>
        <v>2.2873193460671675</v>
      </c>
      <c r="AQ325" s="389">
        <f t="shared" si="897"/>
        <v>1.3294218905209894</v>
      </c>
      <c r="AR325" s="389">
        <f t="shared" si="898"/>
        <v>2.1361489771023718</v>
      </c>
      <c r="AS325" s="389"/>
      <c r="AT325" s="389">
        <f t="shared" si="899"/>
        <v>1.8815888991579115</v>
      </c>
      <c r="AV325" s="389">
        <f t="shared" ref="AV325:AX325" si="987">AV82</f>
        <v>0.15881670744965012</v>
      </c>
      <c r="AW325" s="389">
        <f t="shared" si="987"/>
        <v>0.33915009357348036</v>
      </c>
      <c r="AX325" s="389">
        <f t="shared" si="987"/>
        <v>0.48252153263402331</v>
      </c>
      <c r="AY325" s="389"/>
      <c r="AZ325" s="389">
        <f t="shared" si="901"/>
        <v>1</v>
      </c>
      <c r="BA325" s="379">
        <f t="shared" si="911"/>
        <v>1.0251555591397827</v>
      </c>
      <c r="BB325" s="379">
        <f t="shared" si="912"/>
        <v>1.0251555591397832</v>
      </c>
      <c r="BC325" s="379">
        <f t="shared" si="913"/>
        <v>0.54448430007205406</v>
      </c>
      <c r="BD325" s="379">
        <f t="shared" si="914"/>
        <v>1.0251555591397827</v>
      </c>
      <c r="BE325" s="379">
        <f t="shared" si="915"/>
        <v>1.3481000730323491</v>
      </c>
      <c r="BF325" s="379" t="e">
        <f t="shared" si="916"/>
        <v>#DIV/0!</v>
      </c>
      <c r="BG325" s="379"/>
      <c r="BH325" s="379">
        <f t="shared" si="917"/>
        <v>0.54448430007205406</v>
      </c>
      <c r="BI325" s="379">
        <f t="shared" si="918"/>
        <v>1.0251555591397827</v>
      </c>
      <c r="BJ325" s="379">
        <f t="shared" si="919"/>
        <v>1.3481000730323491</v>
      </c>
      <c r="BK325" s="379" t="e">
        <f t="shared" si="920"/>
        <v>#DIV/0!</v>
      </c>
      <c r="BL325" s="379"/>
      <c r="BM325" s="379">
        <f t="shared" si="921"/>
        <v>8.6473203795470924E-2</v>
      </c>
      <c r="BN325" s="379">
        <f t="shared" si="922"/>
        <v>0.34768160380963103</v>
      </c>
      <c r="BO325" s="379">
        <f t="shared" si="923"/>
        <v>0.65048731338360788</v>
      </c>
      <c r="BP325" s="379">
        <f t="shared" si="924"/>
        <v>0</v>
      </c>
      <c r="BQ325" s="379">
        <f t="shared" si="925"/>
        <v>1.4634377415473732</v>
      </c>
      <c r="BR325" s="387">
        <f t="shared" si="902"/>
        <v>0.54448430007205406</v>
      </c>
      <c r="BS325" s="396">
        <f>Mining!BZ321</f>
        <v>1.1091829758746028</v>
      </c>
      <c r="BT325" s="387">
        <f t="shared" si="903"/>
        <v>1.3481000730323491</v>
      </c>
      <c r="BU325" s="387">
        <v>1</v>
      </c>
      <c r="BV325" s="387"/>
      <c r="BW325" s="387">
        <v>1</v>
      </c>
      <c r="BX325" s="396">
        <f>Mining!BW321</f>
        <v>0.92424386367040734</v>
      </c>
      <c r="BY325" s="387">
        <v>1</v>
      </c>
      <c r="BZ325" s="387">
        <v>1</v>
      </c>
      <c r="CB325" s="664">
        <f t="shared" si="926"/>
        <v>0.15881670744965012</v>
      </c>
      <c r="CC325" s="664">
        <f t="shared" si="927"/>
        <v>0.33915009357348036</v>
      </c>
      <c r="CD325" s="664">
        <f t="shared" si="928"/>
        <v>0.48252153263402331</v>
      </c>
      <c r="CE325" s="664"/>
      <c r="CG325" s="664">
        <v>1</v>
      </c>
      <c r="CH325" s="664">
        <v>1</v>
      </c>
      <c r="CI325" s="664">
        <v>1</v>
      </c>
      <c r="CJ325" s="664">
        <v>1</v>
      </c>
      <c r="CK325" s="405"/>
      <c r="CL325" s="388">
        <f t="shared" si="723"/>
        <v>1.4634377415473732</v>
      </c>
      <c r="CM325" s="388">
        <f t="shared" si="929"/>
        <v>0.78761218930697241</v>
      </c>
      <c r="CN325" s="388">
        <f t="shared" si="930"/>
        <v>0.75394040330713452</v>
      </c>
      <c r="CO325" s="388">
        <f t="shared" si="931"/>
        <v>1.2234675129616592</v>
      </c>
      <c r="CP325" s="388">
        <f t="shared" si="932"/>
        <v>0.96045741680242003</v>
      </c>
      <c r="CQ325" s="388">
        <v>1</v>
      </c>
      <c r="CR325" s="388">
        <f t="shared" si="933"/>
        <v>0.88900633291662834</v>
      </c>
      <c r="CS325" s="388">
        <f t="shared" si="934"/>
        <v>1.1526214035345772</v>
      </c>
      <c r="CT325" s="388">
        <f t="shared" si="935"/>
        <v>1.1526214035345779</v>
      </c>
      <c r="CU325" s="388"/>
      <c r="CV325" s="388">
        <f t="shared" si="936"/>
        <v>0.88594665768352265</v>
      </c>
      <c r="CW325" s="379"/>
      <c r="CX325" s="379"/>
      <c r="CY325" s="334"/>
      <c r="DA325" s="379">
        <f t="shared" si="937"/>
        <v>0.32226298724028163</v>
      </c>
      <c r="DB325" s="379">
        <f t="shared" si="938"/>
        <v>0.40485056579801904</v>
      </c>
      <c r="DC325" s="379">
        <f t="shared" si="939"/>
        <v>0.27288644696169939</v>
      </c>
      <c r="DD325" s="379">
        <f t="shared" si="940"/>
        <v>0</v>
      </c>
      <c r="DF325" s="379">
        <f t="shared" si="941"/>
        <v>0.32433191866966121</v>
      </c>
      <c r="DG325" s="379">
        <f t="shared" si="942"/>
        <v>0.42153684769061711</v>
      </c>
      <c r="DH325" s="379">
        <f t="shared" si="943"/>
        <v>0.25342672149425288</v>
      </c>
      <c r="DI325" s="379"/>
      <c r="DJ325" s="379">
        <f t="shared" si="944"/>
        <v>0.99929548785453126</v>
      </c>
      <c r="DL325" s="379">
        <f t="shared" si="945"/>
        <v>0.32456057553706741</v>
      </c>
      <c r="DM325" s="379">
        <f t="shared" si="946"/>
        <v>0.42183403489157029</v>
      </c>
      <c r="DN325" s="379">
        <f t="shared" si="947"/>
        <v>0.25360538957136225</v>
      </c>
      <c r="DO325" s="379">
        <f t="shared" si="948"/>
        <v>0</v>
      </c>
      <c r="DR325" s="379">
        <f t="shared" si="750"/>
        <v>-2.165205677609653E-2</v>
      </c>
      <c r="DS325" s="379">
        <f t="shared" si="949"/>
        <v>8.9171233645710682E-2</v>
      </c>
      <c r="DT325" s="379">
        <f t="shared" si="950"/>
        <v>0.13360488338810961</v>
      </c>
      <c r="DU325" s="379">
        <f t="shared" si="951"/>
        <v>0</v>
      </c>
      <c r="DW325" s="379">
        <f t="shared" si="952"/>
        <v>-1.059061862402449E-2</v>
      </c>
      <c r="DX325" s="379">
        <f t="shared" si="953"/>
        <v>-0.12215193105411477</v>
      </c>
      <c r="DY325" s="379">
        <f t="shared" si="954"/>
        <v>2.0178843657538418E-2</v>
      </c>
      <c r="DZ325" s="379">
        <f t="shared" si="955"/>
        <v>0</v>
      </c>
      <c r="EA325" s="379"/>
      <c r="EC325" s="379">
        <f t="shared" si="956"/>
        <v>4.0928008994572919E-2</v>
      </c>
      <c r="ED325" s="379">
        <f t="shared" si="957"/>
        <v>-2.2267935492858399E-2</v>
      </c>
      <c r="EE325" s="379">
        <f t="shared" si="958"/>
        <v>1.7519527631415777E-2</v>
      </c>
      <c r="EF325" s="379"/>
      <c r="EH325" s="379">
        <f t="shared" si="959"/>
        <v>0</v>
      </c>
      <c r="EI325" s="379">
        <f t="shared" si="960"/>
        <v>-3.5224808002096374E-3</v>
      </c>
      <c r="EJ325" s="379">
        <f t="shared" si="961"/>
        <v>0</v>
      </c>
      <c r="EK325" s="379">
        <f t="shared" si="962"/>
        <v>0</v>
      </c>
      <c r="EM325" s="379">
        <f t="shared" si="963"/>
        <v>0</v>
      </c>
      <c r="EN325" s="379">
        <f t="shared" si="964"/>
        <v>-3.5224808002096374E-3</v>
      </c>
      <c r="EO325" s="379">
        <f t="shared" si="965"/>
        <v>0</v>
      </c>
      <c r="EP325" s="379">
        <v>1</v>
      </c>
      <c r="ER325" s="379">
        <f t="shared" si="966"/>
        <v>0</v>
      </c>
      <c r="ES325" s="379">
        <f t="shared" si="967"/>
        <v>0</v>
      </c>
      <c r="ET325" s="379">
        <f t="shared" si="968"/>
        <v>0</v>
      </c>
      <c r="EU325" s="379">
        <f t="shared" si="969"/>
        <v>0</v>
      </c>
      <c r="EX325" s="379">
        <f t="shared" si="970"/>
        <v>1.0665946207147321</v>
      </c>
      <c r="EY325" s="379">
        <f t="shared" si="971"/>
        <v>0.69893119712556784</v>
      </c>
      <c r="EZ325" s="379">
        <f t="shared" si="972"/>
        <v>0.88900633291662834</v>
      </c>
      <c r="FA325" s="379"/>
      <c r="FB325" s="379">
        <f t="shared" si="973"/>
        <v>0.95137433087839962</v>
      </c>
      <c r="FC325" s="379">
        <f t="shared" si="974"/>
        <v>0.86267121364916521</v>
      </c>
      <c r="FD325" s="379">
        <f t="shared" si="975"/>
        <v>0.75394040330713452</v>
      </c>
      <c r="FE325" s="379"/>
      <c r="FF325" s="379">
        <f t="shared" si="976"/>
        <v>1.0083681102330599</v>
      </c>
      <c r="FG325" s="379">
        <f t="shared" si="977"/>
        <v>1.2263457536897651</v>
      </c>
      <c r="FH325" s="379">
        <f t="shared" si="978"/>
        <v>1.2234675129616592</v>
      </c>
      <c r="FJ325" s="379">
        <f t="shared" si="979"/>
        <v>0.99851520111743974</v>
      </c>
      <c r="FK325" s="379">
        <f t="shared" si="980"/>
        <v>0.95196668611967417</v>
      </c>
      <c r="FL325" s="379">
        <f t="shared" si="981"/>
        <v>0.96045741680242003</v>
      </c>
      <c r="FN325" s="379">
        <f t="shared" si="982"/>
        <v>0.95137433087839962</v>
      </c>
      <c r="FO325" s="379">
        <f t="shared" si="983"/>
        <v>0.86267121364916521</v>
      </c>
      <c r="FP325" s="379">
        <f t="shared" si="984"/>
        <v>0.92724184059114345</v>
      </c>
      <c r="FR325" s="336"/>
    </row>
    <row r="326" spans="1:174" x14ac:dyDescent="0.2">
      <c r="A326" s="373" t="s">
        <v>218</v>
      </c>
      <c r="B326" s="330">
        <f t="shared" si="907"/>
        <v>2017</v>
      </c>
      <c r="D326" s="384">
        <f>NonManufacturing_Data!Q59</f>
        <v>820.94298988827359</v>
      </c>
      <c r="E326" s="384">
        <f>NonManufacturing_Data!R59</f>
        <v>1336.9427796007599</v>
      </c>
      <c r="F326" s="384">
        <f>NonManufacturing_Data!S59</f>
        <v>899.94440877668296</v>
      </c>
      <c r="G326" s="384"/>
      <c r="H326" s="384">
        <f t="shared" si="880"/>
        <v>3057.8301782657163</v>
      </c>
      <c r="I326" s="389"/>
      <c r="J326" s="390">
        <f t="shared" ref="J326:L326" si="988">J83</f>
        <v>477445.65804000001</v>
      </c>
      <c r="K326" s="390">
        <f t="shared" si="988"/>
        <v>643729.93076000002</v>
      </c>
      <c r="L326" s="390">
        <f t="shared" si="988"/>
        <v>1357194.54</v>
      </c>
      <c r="M326" s="390"/>
      <c r="N326" s="390">
        <f t="shared" si="883"/>
        <v>2478370.1288000001</v>
      </c>
      <c r="P326" s="384">
        <f t="shared" ref="P326:R326" si="989">P83</f>
        <v>202291.92858000001</v>
      </c>
      <c r="Q326" s="384">
        <f t="shared" si="989"/>
        <v>463077.04393028107</v>
      </c>
      <c r="R326" s="384">
        <f t="shared" si="989"/>
        <v>639641.68019999994</v>
      </c>
      <c r="S326" s="399"/>
      <c r="T326" s="384">
        <f t="shared" si="885"/>
        <v>1305010.6527102808</v>
      </c>
      <c r="U326" s="384">
        <f t="shared" si="669"/>
        <v>1331368.9214900695</v>
      </c>
      <c r="W326" s="393">
        <f t="shared" si="886"/>
        <v>1.719448016887182</v>
      </c>
      <c r="X326" s="393">
        <f t="shared" si="887"/>
        <v>2.0768690652962793</v>
      </c>
      <c r="Y326" s="393">
        <f t="shared" si="888"/>
        <v>0.66309168085562953</v>
      </c>
      <c r="Z326" s="384"/>
      <c r="AA326" s="384">
        <f t="shared" si="709"/>
        <v>1.2338069050833358</v>
      </c>
      <c r="AD326" s="393">
        <f t="shared" si="889"/>
        <v>4.0582093198227476</v>
      </c>
      <c r="AE326" s="393">
        <f t="shared" si="890"/>
        <v>2.8870849832107948</v>
      </c>
      <c r="AF326" s="393">
        <f t="shared" si="891"/>
        <v>1.406950854883773</v>
      </c>
      <c r="AG326" s="384"/>
      <c r="AH326" s="393">
        <f t="shared" si="713"/>
        <v>2.2967564654005814</v>
      </c>
      <c r="AJ326" s="394">
        <f t="shared" si="892"/>
        <v>0.47405034962726028</v>
      </c>
      <c r="AK326" s="394">
        <f t="shared" si="893"/>
        <v>1.0651147556645575</v>
      </c>
      <c r="AL326" s="394">
        <f t="shared" si="894"/>
        <v>1.5166992677668472</v>
      </c>
      <c r="AM326" s="395"/>
      <c r="AN326" s="394">
        <f t="shared" si="895"/>
        <v>0.93340592777640841</v>
      </c>
      <c r="AP326" s="389">
        <f t="shared" si="896"/>
        <v>2.3601814535629653</v>
      </c>
      <c r="AQ326" s="389">
        <f t="shared" si="897"/>
        <v>1.3901141056279984</v>
      </c>
      <c r="AR326" s="389">
        <f t="shared" si="898"/>
        <v>2.1218044133328511</v>
      </c>
      <c r="AS326" s="389"/>
      <c r="AT326" s="389">
        <f t="shared" si="899"/>
        <v>1.89911869581513</v>
      </c>
      <c r="AV326" s="389">
        <f t="shared" ref="AV326:AX326" si="990">AV83</f>
        <v>0.15194280511940647</v>
      </c>
      <c r="AW326" s="389">
        <f t="shared" si="990"/>
        <v>0.3478202295814482</v>
      </c>
      <c r="AX326" s="389">
        <f t="shared" si="990"/>
        <v>0.48043909533663465</v>
      </c>
      <c r="AY326" s="389"/>
      <c r="AZ326" s="389">
        <f t="shared" si="901"/>
        <v>1</v>
      </c>
      <c r="BA326" s="379">
        <f t="shared" si="911"/>
        <v>1.0651147556645575</v>
      </c>
      <c r="BB326" s="379">
        <f t="shared" si="912"/>
        <v>1.0651147556645579</v>
      </c>
      <c r="BC326" s="379">
        <f t="shared" si="913"/>
        <v>0.47405034962726028</v>
      </c>
      <c r="BD326" s="379">
        <f t="shared" si="914"/>
        <v>1.0651147556645575</v>
      </c>
      <c r="BE326" s="379">
        <f t="shared" si="915"/>
        <v>1.5166992677668472</v>
      </c>
      <c r="BF326" s="379" t="e">
        <f t="shared" si="916"/>
        <v>#DIV/0!</v>
      </c>
      <c r="BG326" s="379"/>
      <c r="BH326" s="379">
        <f t="shared" si="917"/>
        <v>0.47405034962726028</v>
      </c>
      <c r="BI326" s="379">
        <f t="shared" si="918"/>
        <v>1.0651147556645575</v>
      </c>
      <c r="BJ326" s="379">
        <f t="shared" si="919"/>
        <v>1.5166992677668472</v>
      </c>
      <c r="BK326" s="379" t="e">
        <f t="shared" si="920"/>
        <v>#DIV/0!</v>
      </c>
      <c r="BL326" s="379"/>
      <c r="BM326" s="379">
        <f t="shared" si="921"/>
        <v>7.2028539890201304E-2</v>
      </c>
      <c r="BN326" s="379">
        <f t="shared" si="922"/>
        <v>0.37046845884583463</v>
      </c>
      <c r="BO326" s="379">
        <f t="shared" si="923"/>
        <v>0.72868162410364024</v>
      </c>
      <c r="BP326" s="379">
        <f t="shared" si="924"/>
        <v>0</v>
      </c>
      <c r="BQ326" s="379">
        <f t="shared" si="925"/>
        <v>1.5032325139167302</v>
      </c>
      <c r="BR326" s="387">
        <f t="shared" si="902"/>
        <v>0.47405034962726028</v>
      </c>
      <c r="BS326" s="396">
        <f>Mining!BZ322</f>
        <v>1.1648865508051078</v>
      </c>
      <c r="BT326" s="387">
        <f t="shared" si="903"/>
        <v>1.5166992677668472</v>
      </c>
      <c r="BU326" s="387">
        <v>1</v>
      </c>
      <c r="BV326" s="387"/>
      <c r="BW326" s="387">
        <v>1</v>
      </c>
      <c r="BX326" s="396">
        <f>Mining!BW322</f>
        <v>0.91435063348306933</v>
      </c>
      <c r="BY326" s="387">
        <v>1</v>
      </c>
      <c r="BZ326" s="387">
        <v>1</v>
      </c>
      <c r="CB326" s="664">
        <f t="shared" si="926"/>
        <v>0.15194280511940647</v>
      </c>
      <c r="CC326" s="664">
        <f t="shared" si="927"/>
        <v>0.3478202295814482</v>
      </c>
      <c r="CD326" s="664">
        <f t="shared" si="928"/>
        <v>0.48043909533663465</v>
      </c>
      <c r="CE326" s="664"/>
      <c r="CG326" s="664">
        <v>1</v>
      </c>
      <c r="CH326" s="664">
        <v>1</v>
      </c>
      <c r="CI326" s="664">
        <v>1</v>
      </c>
      <c r="CJ326" s="664">
        <v>1</v>
      </c>
      <c r="CK326" s="405"/>
      <c r="CL326" s="388">
        <f t="shared" si="723"/>
        <v>1.5032325139167302</v>
      </c>
      <c r="CM326" s="388">
        <f t="shared" si="929"/>
        <v>0.81257764948660194</v>
      </c>
      <c r="CN326" s="388">
        <f t="shared" si="930"/>
        <v>0.77391083150057438</v>
      </c>
      <c r="CO326" s="388">
        <f t="shared" si="931"/>
        <v>1.219022085220473</v>
      </c>
      <c r="CP326" s="388">
        <f t="shared" si="932"/>
        <v>0.95611242758013382</v>
      </c>
      <c r="CQ326" s="388">
        <v>1</v>
      </c>
      <c r="CR326" s="388">
        <f t="shared" si="933"/>
        <v>0.90085192415657589</v>
      </c>
      <c r="CS326" s="388">
        <f t="shared" si="934"/>
        <v>1.2214931427902909</v>
      </c>
      <c r="CT326" s="388">
        <f t="shared" si="935"/>
        <v>1.2214931427902922</v>
      </c>
      <c r="CU326" s="388"/>
      <c r="CV326" s="388">
        <f t="shared" si="936"/>
        <v>0.90201022798211616</v>
      </c>
      <c r="CW326" s="379"/>
      <c r="CX326" s="379"/>
      <c r="CY326" s="334"/>
      <c r="DA326" s="379">
        <f t="shared" si="937"/>
        <v>0.26847239448525584</v>
      </c>
      <c r="DB326" s="379">
        <f t="shared" si="938"/>
        <v>0.43721943393175039</v>
      </c>
      <c r="DC326" s="379">
        <f t="shared" si="939"/>
        <v>0.29430817158299383</v>
      </c>
      <c r="DD326" s="379">
        <f t="shared" si="940"/>
        <v>0</v>
      </c>
      <c r="DF326" s="379">
        <f t="shared" si="941"/>
        <v>0.29454954301934655</v>
      </c>
      <c r="DG326" s="379">
        <f t="shared" si="942"/>
        <v>0.42082754348061141</v>
      </c>
      <c r="DH326" s="379">
        <f t="shared" si="943"/>
        <v>0.28346241584181225</v>
      </c>
      <c r="DI326" s="379"/>
      <c r="DJ326" s="379">
        <f t="shared" si="944"/>
        <v>0.99883950234177021</v>
      </c>
      <c r="DL326" s="379">
        <f t="shared" si="945"/>
        <v>0.29489176422115643</v>
      </c>
      <c r="DM326" s="379">
        <f t="shared" si="946"/>
        <v>0.4213164802693376</v>
      </c>
      <c r="DN326" s="379">
        <f t="shared" si="947"/>
        <v>0.28379175550950597</v>
      </c>
      <c r="DO326" s="379">
        <f t="shared" si="948"/>
        <v>0</v>
      </c>
      <c r="DR326" s="379">
        <f t="shared" si="750"/>
        <v>-0.13852556940102659</v>
      </c>
      <c r="DS326" s="379">
        <f t="shared" si="949"/>
        <v>4.9000014462536545E-2</v>
      </c>
      <c r="DT326" s="379">
        <f t="shared" si="950"/>
        <v>0.11784019140545687</v>
      </c>
      <c r="DU326" s="379">
        <f t="shared" si="951"/>
        <v>0</v>
      </c>
      <c r="DW326" s="379">
        <f t="shared" si="952"/>
        <v>3.1357962532777436E-2</v>
      </c>
      <c r="DX326" s="379">
        <f t="shared" si="953"/>
        <v>4.4641655196631706E-2</v>
      </c>
      <c r="DY326" s="379">
        <f t="shared" si="954"/>
        <v>-6.7377994646480909E-3</v>
      </c>
      <c r="DZ326" s="379">
        <f t="shared" si="955"/>
        <v>0</v>
      </c>
      <c r="EA326" s="379"/>
      <c r="EC326" s="379">
        <f t="shared" si="956"/>
        <v>-4.4246585993666702E-2</v>
      </c>
      <c r="ED326" s="379">
        <f t="shared" si="957"/>
        <v>2.5243001339759322E-2</v>
      </c>
      <c r="EE326" s="379">
        <f t="shared" si="958"/>
        <v>-4.325079308803742E-3</v>
      </c>
      <c r="EF326" s="379"/>
      <c r="EH326" s="379">
        <f t="shared" si="959"/>
        <v>0</v>
      </c>
      <c r="EI326" s="379">
        <f t="shared" si="960"/>
        <v>-1.0761835397898463E-2</v>
      </c>
      <c r="EJ326" s="379">
        <f t="shared" si="961"/>
        <v>0</v>
      </c>
      <c r="EK326" s="379">
        <f t="shared" si="962"/>
        <v>0</v>
      </c>
      <c r="EM326" s="379">
        <f t="shared" si="963"/>
        <v>0</v>
      </c>
      <c r="EN326" s="379">
        <f t="shared" si="964"/>
        <v>-1.0761835397898463E-2</v>
      </c>
      <c r="EO326" s="379">
        <f t="shared" si="965"/>
        <v>0</v>
      </c>
      <c r="EP326" s="379">
        <v>1</v>
      </c>
      <c r="ER326" s="379">
        <f t="shared" si="966"/>
        <v>0</v>
      </c>
      <c r="ES326" s="379">
        <f t="shared" si="967"/>
        <v>0</v>
      </c>
      <c r="ET326" s="379">
        <f t="shared" si="968"/>
        <v>0</v>
      </c>
      <c r="EU326" s="379">
        <f t="shared" si="969"/>
        <v>0</v>
      </c>
      <c r="EX326" s="379">
        <f t="shared" si="970"/>
        <v>1.0133245296477078</v>
      </c>
      <c r="EY326" s="379">
        <f t="shared" si="971"/>
        <v>0.70824412658337532</v>
      </c>
      <c r="EZ326" s="379">
        <f t="shared" si="972"/>
        <v>0.90085192415657589</v>
      </c>
      <c r="FA326" s="379"/>
      <c r="FB326" s="379">
        <f t="shared" si="973"/>
        <v>1.026488072672376</v>
      </c>
      <c r="FC326" s="379">
        <f t="shared" si="974"/>
        <v>0.88552171144867109</v>
      </c>
      <c r="FD326" s="379">
        <f t="shared" si="975"/>
        <v>0.77391083150057438</v>
      </c>
      <c r="FE326" s="379"/>
      <c r="FF326" s="379">
        <f t="shared" si="976"/>
        <v>0.99636653389314356</v>
      </c>
      <c r="FG326" s="379">
        <f t="shared" si="977"/>
        <v>1.221889867958446</v>
      </c>
      <c r="FH326" s="379">
        <f t="shared" si="978"/>
        <v>1.219022085220473</v>
      </c>
      <c r="FJ326" s="379">
        <f t="shared" si="979"/>
        <v>0.99547612507720373</v>
      </c>
      <c r="FK326" s="379">
        <f t="shared" si="980"/>
        <v>0.94766010790099986</v>
      </c>
      <c r="FL326" s="379">
        <f t="shared" si="981"/>
        <v>0.95611242758013382</v>
      </c>
      <c r="FN326" s="379">
        <f t="shared" si="982"/>
        <v>1.026488072672376</v>
      </c>
      <c r="FO326" s="379">
        <f t="shared" si="983"/>
        <v>0.88552171144867109</v>
      </c>
      <c r="FP326" s="379">
        <f t="shared" si="984"/>
        <v>0.95180268984958927</v>
      </c>
      <c r="FR326" s="336"/>
    </row>
    <row r="327" spans="1:174" hidden="1" x14ac:dyDescent="0.2">
      <c r="A327" s="373"/>
      <c r="B327" s="330"/>
      <c r="D327" s="384"/>
      <c r="E327" s="384"/>
      <c r="F327" s="384"/>
      <c r="G327" s="384"/>
      <c r="H327" s="384"/>
      <c r="I327" s="389"/>
      <c r="J327" s="390"/>
      <c r="K327" s="390"/>
      <c r="L327" s="390"/>
      <c r="M327" s="390"/>
      <c r="N327" s="390"/>
      <c r="P327" s="399"/>
      <c r="Q327" s="399"/>
      <c r="R327" s="399"/>
      <c r="S327" s="399"/>
      <c r="T327" s="384"/>
      <c r="U327" s="384"/>
      <c r="W327" s="393"/>
      <c r="X327" s="393"/>
      <c r="Y327" s="393"/>
      <c r="Z327" s="384"/>
      <c r="AA327" s="384"/>
      <c r="AB327" s="379"/>
      <c r="AD327" s="393"/>
      <c r="AE327" s="393"/>
      <c r="AF327" s="393"/>
      <c r="AG327" s="384"/>
      <c r="AH327" s="393"/>
      <c r="AJ327" s="394"/>
      <c r="AK327" s="394"/>
      <c r="AL327" s="394"/>
      <c r="AM327" s="395"/>
      <c r="AN327" s="394"/>
      <c r="AP327" s="389"/>
      <c r="AQ327" s="389"/>
      <c r="AR327" s="389"/>
      <c r="AS327" s="389"/>
      <c r="AT327" s="389"/>
      <c r="AV327" s="389"/>
      <c r="AW327" s="389"/>
      <c r="AX327" s="389"/>
      <c r="AY327" s="389"/>
      <c r="AZ327" s="389"/>
      <c r="BC327" s="379"/>
      <c r="BD327" s="379"/>
      <c r="BE327" s="379"/>
      <c r="BF327" s="379"/>
      <c r="BG327" s="379"/>
      <c r="BH327" s="379"/>
      <c r="BI327" s="379"/>
      <c r="BJ327" s="379"/>
      <c r="BK327" s="379"/>
      <c r="BL327" s="379"/>
      <c r="BM327" s="379"/>
      <c r="BN327" s="379"/>
      <c r="BO327" s="379"/>
      <c r="BP327" s="379"/>
      <c r="BQ327" s="379"/>
      <c r="BR327" s="387"/>
      <c r="BS327" s="387"/>
      <c r="BT327" s="387"/>
      <c r="BU327" s="387"/>
      <c r="BV327" s="387"/>
      <c r="BW327" s="387"/>
      <c r="BX327" s="387"/>
      <c r="BY327" s="387"/>
      <c r="BZ327" s="387"/>
      <c r="CA327" s="343"/>
      <c r="CB327" s="387"/>
      <c r="CC327" s="387"/>
      <c r="CD327" s="387"/>
      <c r="CE327" s="387"/>
      <c r="CF327" s="343"/>
      <c r="CG327" s="387"/>
      <c r="CH327" s="387"/>
      <c r="CI327" s="387"/>
      <c r="CJ327" s="387"/>
      <c r="CK327" s="724"/>
      <c r="CL327" s="387"/>
      <c r="CM327" s="387"/>
      <c r="CN327" s="387"/>
      <c r="CO327" s="387"/>
      <c r="CP327" s="387"/>
      <c r="CQ327" s="387"/>
      <c r="CR327" s="387"/>
      <c r="CS327" s="387"/>
      <c r="CT327" s="387"/>
      <c r="CU327" s="387"/>
      <c r="CV327" s="387"/>
      <c r="CW327" s="379"/>
      <c r="CY327" s="334"/>
      <c r="DA327" s="379"/>
      <c r="DB327" s="379"/>
      <c r="DC327" s="379"/>
      <c r="DD327" s="379"/>
      <c r="DF327" s="379"/>
      <c r="DG327" s="379"/>
      <c r="DH327" s="379"/>
      <c r="DI327" s="379"/>
      <c r="DJ327" s="379"/>
      <c r="DL327" s="379"/>
      <c r="DM327" s="379"/>
      <c r="DN327" s="379"/>
      <c r="DO327" s="379"/>
      <c r="DR327" s="379"/>
      <c r="DS327" s="379"/>
      <c r="DT327" s="379"/>
      <c r="DU327" s="379"/>
      <c r="DW327" s="379"/>
      <c r="DX327" s="379"/>
      <c r="DY327" s="379"/>
      <c r="DZ327" s="379"/>
      <c r="EA327" s="379"/>
      <c r="EC327" s="379"/>
      <c r="ED327" s="379"/>
      <c r="EE327" s="379"/>
      <c r="EF327" s="379"/>
      <c r="EH327" s="379"/>
      <c r="EI327" s="379"/>
      <c r="EJ327" s="379"/>
      <c r="EK327" s="379"/>
      <c r="EM327" s="379"/>
      <c r="EN327" s="379"/>
      <c r="EO327" s="379"/>
      <c r="EP327" s="379"/>
      <c r="ER327" s="379"/>
      <c r="ES327" s="379"/>
      <c r="ET327" s="379"/>
      <c r="EU327" s="379"/>
      <c r="EX327" s="379"/>
      <c r="EY327" s="379"/>
      <c r="EZ327" s="379"/>
      <c r="FA327" s="379"/>
      <c r="FB327" s="379"/>
      <c r="FC327" s="379"/>
      <c r="FD327" s="379"/>
      <c r="FE327" s="379"/>
      <c r="FF327" s="379"/>
      <c r="FG327" s="379"/>
      <c r="FH327" s="379"/>
      <c r="FJ327" s="379"/>
      <c r="FK327" s="379"/>
      <c r="FL327" s="379"/>
      <c r="FN327" s="379"/>
      <c r="FO327" s="379"/>
      <c r="FP327" s="379"/>
      <c r="FR327" s="336"/>
    </row>
    <row r="328" spans="1:174" hidden="1" x14ac:dyDescent="0.2">
      <c r="A328" s="373"/>
      <c r="B328" s="330"/>
      <c r="D328" s="384"/>
      <c r="E328" s="384"/>
      <c r="F328" s="384"/>
      <c r="G328" s="384"/>
      <c r="H328" s="384"/>
      <c r="J328" s="390"/>
      <c r="K328" s="390"/>
      <c r="L328" s="390"/>
      <c r="M328" s="390"/>
      <c r="N328" s="390"/>
      <c r="P328" s="399"/>
      <c r="Q328" s="399"/>
      <c r="R328" s="399"/>
      <c r="S328" s="399"/>
      <c r="T328" s="384"/>
      <c r="U328" s="384"/>
      <c r="W328" s="399"/>
      <c r="X328" s="399"/>
      <c r="Y328" s="399"/>
      <c r="Z328" s="399"/>
      <c r="AA328" s="399"/>
      <c r="AD328" s="399"/>
      <c r="AE328" s="399"/>
      <c r="AF328" s="399"/>
      <c r="AG328" s="399"/>
      <c r="AH328" s="399"/>
      <c r="AJ328" s="395"/>
      <c r="AK328" s="395"/>
      <c r="AL328" s="395"/>
      <c r="AM328" s="395"/>
      <c r="AN328" s="395"/>
      <c r="AP328" s="389"/>
      <c r="AQ328" s="389"/>
      <c r="AR328" s="389"/>
      <c r="AS328" s="389"/>
      <c r="AT328" s="389"/>
      <c r="AV328" s="402"/>
      <c r="AW328" s="402"/>
      <c r="AX328" s="402"/>
      <c r="AY328" s="402"/>
      <c r="AZ328" s="402"/>
      <c r="BA328" s="379">
        <f>Mining!AO317</f>
        <v>0.75170401988070989</v>
      </c>
      <c r="BC328" s="379"/>
      <c r="BD328" s="379"/>
      <c r="BE328" s="379"/>
      <c r="BF328" s="379"/>
      <c r="BQ328" s="379"/>
      <c r="BR328" s="387"/>
      <c r="BS328" s="387"/>
      <c r="BT328" s="387"/>
      <c r="BU328" s="387"/>
      <c r="BV328" s="387"/>
      <c r="BW328" s="387"/>
      <c r="BX328" s="379">
        <f>BS326*BX326</f>
        <v>1.0651147556645579</v>
      </c>
      <c r="BY328" s="387"/>
      <c r="BZ328" s="387"/>
      <c r="CB328" s="387"/>
      <c r="CC328" s="387"/>
      <c r="CD328" s="387"/>
      <c r="CE328" s="387"/>
      <c r="CF328" s="343"/>
      <c r="CG328" s="387"/>
      <c r="CH328" s="387"/>
      <c r="CI328" s="387"/>
      <c r="CJ328" s="387"/>
      <c r="CK328" s="343"/>
      <c r="CL328" s="387"/>
      <c r="CM328" s="387"/>
      <c r="CN328" s="387"/>
      <c r="CO328" s="387"/>
      <c r="CP328" s="387"/>
      <c r="CQ328" s="387"/>
      <c r="CR328" s="387"/>
      <c r="CS328" s="387"/>
      <c r="CT328" s="387"/>
      <c r="CU328" s="387"/>
      <c r="CV328" s="387"/>
      <c r="CW328" s="379"/>
      <c r="CY328" s="334"/>
      <c r="FB328" s="379">
        <f t="shared" ref="FB328:FB348" si="991">EXP(SUMPRODUCT($DL328:$DO328,DW328:DZ328))</f>
        <v>1</v>
      </c>
      <c r="FR328" s="336"/>
    </row>
    <row r="329" spans="1:174" hidden="1" x14ac:dyDescent="0.2">
      <c r="A329" s="397" t="s">
        <v>22</v>
      </c>
      <c r="B329" s="398">
        <v>1985</v>
      </c>
      <c r="C329" s="331">
        <f>MATCH(B329,B258:B319)</f>
        <v>37</v>
      </c>
      <c r="D329" s="399"/>
      <c r="E329" s="399"/>
      <c r="F329" s="399"/>
      <c r="G329" s="399"/>
      <c r="H329" s="395">
        <v>2469.633360117773</v>
      </c>
      <c r="J329" s="385"/>
      <c r="K329" s="385"/>
      <c r="L329" s="385"/>
      <c r="M329" s="385"/>
      <c r="N329" s="395">
        <f>N294</f>
        <v>1856356.2701800002</v>
      </c>
      <c r="P329" s="399"/>
      <c r="Q329" s="399"/>
      <c r="R329" s="399"/>
      <c r="S329" s="399"/>
      <c r="T329" s="395">
        <f>T294</f>
        <v>909163.99036883446</v>
      </c>
      <c r="U329" s="395">
        <f>U294</f>
        <v>868136.26011190063</v>
      </c>
      <c r="W329" s="395">
        <f>W294</f>
        <v>3.6271421764358194</v>
      </c>
      <c r="X329" s="395">
        <f>X294</f>
        <v>1.9499016929874919</v>
      </c>
      <c r="Y329" s="395">
        <f>Y294</f>
        <v>0.43719390847465123</v>
      </c>
      <c r="Z329" s="395">
        <f>Z294</f>
        <v>0</v>
      </c>
      <c r="AA329" s="395">
        <f>AA294</f>
        <v>1.3218331578657883</v>
      </c>
      <c r="AD329" s="395">
        <f>AD294</f>
        <v>11.849527500521496</v>
      </c>
      <c r="AE329" s="395">
        <f>AE294</f>
        <v>4.1445660446821053</v>
      </c>
      <c r="AF329" s="395">
        <f>AF294</f>
        <v>0.80000936561932057</v>
      </c>
      <c r="AG329" s="395">
        <f>AG294</f>
        <v>0</v>
      </c>
      <c r="AH329" s="395">
        <f>AH294</f>
        <v>2.8265070628655669</v>
      </c>
      <c r="AJ329" s="395">
        <v>1</v>
      </c>
      <c r="AK329" s="395">
        <v>1</v>
      </c>
      <c r="AL329" s="395">
        <v>1</v>
      </c>
      <c r="AM329" s="395">
        <v>0</v>
      </c>
      <c r="AN329" s="395">
        <v>1</v>
      </c>
      <c r="AV329" s="402"/>
      <c r="AW329" s="402"/>
      <c r="AX329" s="402"/>
      <c r="AY329" s="402"/>
      <c r="AZ329" s="402"/>
      <c r="BA329" s="379">
        <f>Mining!AO318</f>
        <v>0.79559654753219511</v>
      </c>
      <c r="BC329" s="379"/>
      <c r="BD329" s="379"/>
      <c r="BE329" s="379"/>
      <c r="BF329" s="379"/>
      <c r="BQ329" s="379"/>
      <c r="BR329" s="387"/>
      <c r="BS329" s="387"/>
      <c r="BT329" s="387"/>
      <c r="BU329" s="387"/>
      <c r="BV329" s="387"/>
      <c r="BW329" s="387"/>
      <c r="BX329" s="387"/>
      <c r="BY329" s="387"/>
      <c r="BZ329" s="387"/>
      <c r="CB329" s="387"/>
      <c r="CC329" s="387"/>
      <c r="CD329" s="387"/>
      <c r="CE329" s="387"/>
      <c r="CF329" s="343"/>
      <c r="CG329" s="387"/>
      <c r="CH329" s="387"/>
      <c r="CI329" s="387"/>
      <c r="CJ329" s="387"/>
      <c r="CK329" s="343"/>
      <c r="CL329" s="387"/>
      <c r="CM329" s="387"/>
      <c r="CN329" s="387"/>
      <c r="CP329" s="387"/>
      <c r="CQ329" s="387"/>
      <c r="CR329" s="387"/>
      <c r="CS329" s="387"/>
      <c r="CT329" s="387"/>
      <c r="CU329" s="387"/>
      <c r="CV329" s="387"/>
      <c r="CW329" s="379"/>
      <c r="CY329" s="334"/>
      <c r="EY329" s="395">
        <f>EY294</f>
        <v>0.78619372128940068</v>
      </c>
      <c r="EZ329" s="379"/>
      <c r="FA329" s="379"/>
      <c r="FB329" s="379">
        <f t="shared" si="991"/>
        <v>1</v>
      </c>
      <c r="FC329" s="395">
        <f>FC294</f>
        <v>1.1442167177473002</v>
      </c>
      <c r="FD329" s="379"/>
      <c r="FE329" s="379"/>
      <c r="FF329" s="379"/>
      <c r="FG329" s="395">
        <f>FG294</f>
        <v>1.0023525273026159</v>
      </c>
      <c r="FH329" s="379"/>
      <c r="FI329" s="379"/>
      <c r="FJ329" s="379"/>
      <c r="FK329" s="395">
        <f>FK294</f>
        <v>0.99115970106096596</v>
      </c>
      <c r="FL329" s="379"/>
      <c r="FO329" s="395">
        <v>0.9303626905998843</v>
      </c>
      <c r="FR329" s="336"/>
    </row>
    <row r="330" spans="1:174" hidden="1" x14ac:dyDescent="0.2">
      <c r="A330" s="397" t="s">
        <v>56</v>
      </c>
      <c r="B330" s="398">
        <v>1996</v>
      </c>
      <c r="C330" s="331">
        <f>MATCH(B330,B258:B319)</f>
        <v>48</v>
      </c>
      <c r="D330" s="399"/>
      <c r="E330" s="399"/>
      <c r="F330" s="399"/>
      <c r="G330" s="399"/>
      <c r="H330" s="384"/>
      <c r="J330" s="385"/>
      <c r="K330" s="385"/>
      <c r="L330" s="385"/>
      <c r="M330" s="385"/>
      <c r="N330" s="385"/>
      <c r="P330" s="399"/>
      <c r="Q330" s="399"/>
      <c r="R330" s="399"/>
      <c r="S330" s="399"/>
      <c r="T330" s="384"/>
      <c r="U330" s="384"/>
      <c r="AV330" s="402"/>
      <c r="AW330" s="402"/>
      <c r="AX330" s="402"/>
      <c r="AY330" s="402"/>
      <c r="AZ330" s="402"/>
      <c r="BA330" s="379">
        <f>Mining!AO319</f>
        <v>0.85532216444091336</v>
      </c>
      <c r="BC330" s="379"/>
      <c r="BD330" s="379"/>
      <c r="BE330" s="379"/>
      <c r="BF330" s="379"/>
      <c r="BQ330" s="379"/>
      <c r="BR330" s="387"/>
      <c r="BS330" s="387"/>
      <c r="BT330" s="387"/>
      <c r="BU330" s="387"/>
      <c r="BV330" s="387"/>
      <c r="BW330" s="387"/>
      <c r="BX330" s="387"/>
      <c r="BY330" s="387"/>
      <c r="BZ330" s="387"/>
      <c r="CB330" s="387"/>
      <c r="CC330" s="387"/>
      <c r="CD330" s="387"/>
      <c r="CE330" s="387"/>
      <c r="CF330" s="343"/>
      <c r="CG330" s="387"/>
      <c r="CH330" s="387"/>
      <c r="CI330" s="387"/>
      <c r="CJ330" s="387"/>
      <c r="CK330" s="343"/>
      <c r="CL330" s="387"/>
      <c r="CM330" s="387"/>
      <c r="CN330" s="387"/>
      <c r="CO330" s="387"/>
      <c r="CP330" s="387"/>
      <c r="CQ330" s="387"/>
      <c r="CR330" s="387"/>
      <c r="CS330" s="387"/>
      <c r="CT330" s="387"/>
      <c r="CU330" s="387"/>
      <c r="CV330" s="387"/>
      <c r="CW330" s="379"/>
      <c r="CY330" s="334"/>
      <c r="FB330" s="379">
        <f t="shared" si="991"/>
        <v>1</v>
      </c>
      <c r="FR330" s="336"/>
    </row>
    <row r="331" spans="1:174" x14ac:dyDescent="0.2">
      <c r="A331" s="752"/>
      <c r="B331" s="343"/>
      <c r="D331" s="384"/>
      <c r="E331" s="384"/>
      <c r="F331" s="384"/>
      <c r="G331" s="384"/>
      <c r="H331" s="384"/>
      <c r="J331" s="390"/>
      <c r="K331" s="390"/>
      <c r="L331" s="390"/>
      <c r="M331" s="390"/>
      <c r="N331" s="390"/>
      <c r="P331" s="399"/>
      <c r="Q331" s="399"/>
      <c r="R331" s="399"/>
      <c r="S331" s="399"/>
      <c r="T331" s="384"/>
      <c r="U331" s="384"/>
      <c r="W331" s="399"/>
      <c r="X331" s="399"/>
      <c r="Y331" s="399"/>
      <c r="Z331" s="399"/>
      <c r="AA331" s="399"/>
      <c r="AD331" s="399"/>
      <c r="AE331" s="399"/>
      <c r="AF331" s="399"/>
      <c r="AG331" s="399"/>
      <c r="AH331" s="399"/>
      <c r="AJ331" s="395"/>
      <c r="AK331" s="395"/>
      <c r="AL331" s="395"/>
      <c r="AM331" s="395"/>
      <c r="AN331" s="395"/>
      <c r="AP331" s="389"/>
      <c r="AQ331" s="389"/>
      <c r="AR331" s="389"/>
      <c r="AS331" s="389"/>
      <c r="AT331" s="389"/>
      <c r="AV331" s="402"/>
      <c r="AW331" s="402"/>
      <c r="AX331" s="402"/>
      <c r="AY331" s="402"/>
      <c r="AZ331" s="402"/>
      <c r="BC331" s="379"/>
      <c r="BD331" s="379"/>
      <c r="BE331" s="379"/>
      <c r="BF331" s="379"/>
      <c r="BQ331" s="379"/>
      <c r="BR331" s="387"/>
      <c r="BS331" s="387"/>
      <c r="BT331" s="387"/>
      <c r="BU331" s="387"/>
      <c r="BV331" s="387"/>
      <c r="BW331" s="387"/>
      <c r="BX331" s="387"/>
      <c r="BY331" s="387"/>
      <c r="BZ331" s="387"/>
      <c r="CB331" s="387"/>
      <c r="CC331" s="387"/>
      <c r="CD331" s="387"/>
      <c r="CE331" s="387"/>
      <c r="CF331" s="343"/>
      <c r="CG331" s="387"/>
      <c r="CH331" s="387"/>
      <c r="CI331" s="387"/>
      <c r="CJ331" s="387"/>
      <c r="CK331" s="343"/>
      <c r="CL331" s="387"/>
      <c r="CM331" s="387"/>
      <c r="CN331" s="387"/>
      <c r="CO331" s="387"/>
      <c r="CP331" s="387"/>
      <c r="CQ331" s="387"/>
      <c r="CR331" s="387"/>
      <c r="CS331" s="387"/>
      <c r="CT331" s="387"/>
      <c r="CU331" s="387"/>
      <c r="CV331" s="387"/>
      <c r="CW331" s="379"/>
      <c r="CY331" s="334"/>
      <c r="FB331" s="379">
        <f t="shared" si="991"/>
        <v>1</v>
      </c>
    </row>
    <row r="332" spans="1:174" x14ac:dyDescent="0.2">
      <c r="A332" s="752"/>
      <c r="B332" s="343"/>
      <c r="D332" s="384"/>
      <c r="E332" s="384"/>
      <c r="F332" s="384"/>
      <c r="G332" s="384"/>
      <c r="H332" s="820">
        <f>H326/H294</f>
        <v>1.2461645464324533</v>
      </c>
      <c r="J332" s="390"/>
      <c r="K332" s="390"/>
      <c r="L332" s="390"/>
      <c r="M332" s="390"/>
      <c r="N332" s="390"/>
      <c r="P332" s="399"/>
      <c r="Q332" s="399"/>
      <c r="R332" s="399"/>
      <c r="S332" s="399"/>
      <c r="T332" s="384"/>
      <c r="U332" s="384"/>
      <c r="W332" s="399"/>
      <c r="X332" s="399"/>
      <c r="Y332" s="399"/>
      <c r="Z332" s="399"/>
      <c r="AA332" s="399"/>
      <c r="AD332" s="399"/>
      <c r="AE332" s="399"/>
      <c r="AF332" s="399"/>
      <c r="AG332" s="399"/>
      <c r="AH332" s="820">
        <f>AH326/AH294</f>
        <v>0.81257764948660194</v>
      </c>
      <c r="AJ332" s="395"/>
      <c r="AK332" s="395"/>
      <c r="AL332" s="395"/>
      <c r="AM332" s="395"/>
      <c r="AN332" s="395"/>
      <c r="AP332" s="389"/>
      <c r="AQ332" s="389"/>
      <c r="AR332" s="389"/>
      <c r="AS332" s="389"/>
      <c r="AT332" s="389"/>
      <c r="AV332" s="402"/>
      <c r="AW332" s="402"/>
      <c r="AX332" s="402"/>
      <c r="AY332" s="402"/>
      <c r="AZ332" s="402"/>
      <c r="BC332" s="379"/>
      <c r="BD332" s="379"/>
      <c r="BE332" s="379"/>
      <c r="BF332" s="379"/>
      <c r="BQ332" s="379"/>
      <c r="BR332" s="387"/>
      <c r="BS332" s="387"/>
      <c r="BT332" s="387"/>
      <c r="BU332" s="387"/>
      <c r="BV332" s="387"/>
      <c r="BW332" s="387"/>
      <c r="BX332" s="387"/>
      <c r="BY332" s="387"/>
      <c r="BZ332" s="387"/>
      <c r="CA332" s="343"/>
      <c r="CB332" s="387"/>
      <c r="CC332" s="387"/>
      <c r="CD332" s="387"/>
      <c r="CE332" s="387"/>
      <c r="CF332" s="343"/>
      <c r="CG332" s="387"/>
      <c r="CH332" s="387"/>
      <c r="CI332" s="387"/>
      <c r="CJ332" s="387"/>
      <c r="CK332" s="343"/>
      <c r="CL332" s="387"/>
      <c r="CM332" s="387"/>
      <c r="CN332" s="387"/>
      <c r="CO332" s="387"/>
      <c r="CP332" s="387"/>
      <c r="CQ332" s="387"/>
      <c r="CR332" s="387"/>
      <c r="CS332" s="387"/>
      <c r="CT332" s="387"/>
      <c r="CU332" s="387"/>
      <c r="CV332" s="387"/>
      <c r="CY332" s="334"/>
      <c r="FB332" s="379">
        <f t="shared" si="991"/>
        <v>1</v>
      </c>
    </row>
    <row r="333" spans="1:174" x14ac:dyDescent="0.2">
      <c r="A333" s="752"/>
      <c r="B333" s="343"/>
      <c r="D333" s="384"/>
      <c r="E333" s="384"/>
      <c r="F333" s="384"/>
      <c r="G333" s="384"/>
      <c r="H333" s="384"/>
      <c r="J333" s="390"/>
      <c r="K333" s="390"/>
      <c r="L333" s="390"/>
      <c r="M333" s="390"/>
      <c r="N333" s="390"/>
      <c r="P333" s="399"/>
      <c r="Q333" s="399"/>
      <c r="R333" s="399"/>
      <c r="S333" s="399"/>
      <c r="T333" s="384"/>
      <c r="U333" s="384"/>
      <c r="W333" s="399"/>
      <c r="X333" s="399"/>
      <c r="Y333" s="399"/>
      <c r="Z333" s="399"/>
      <c r="AA333" s="399"/>
      <c r="AD333" s="399"/>
      <c r="AE333" s="399"/>
      <c r="AF333" s="399"/>
      <c r="AG333" s="399"/>
      <c r="AH333" s="399"/>
      <c r="AJ333" s="395"/>
      <c r="AK333" s="395"/>
      <c r="AL333" s="395"/>
      <c r="AM333" s="395"/>
      <c r="AN333" s="395"/>
      <c r="AP333" s="389"/>
      <c r="AQ333" s="389"/>
      <c r="AR333" s="389"/>
      <c r="AS333" s="389"/>
      <c r="AT333" s="389"/>
      <c r="AV333" s="402"/>
      <c r="AW333" s="402"/>
      <c r="AX333" s="402"/>
      <c r="AY333" s="402"/>
      <c r="AZ333" s="402"/>
      <c r="BC333" s="379"/>
      <c r="BD333" s="379"/>
      <c r="BE333" s="379"/>
      <c r="BF333" s="379"/>
      <c r="BQ333" s="379"/>
      <c r="BR333" s="387"/>
      <c r="BS333" s="387"/>
      <c r="BT333" s="387"/>
      <c r="BU333" s="387"/>
      <c r="BV333" s="387"/>
      <c r="BW333" s="387"/>
      <c r="BX333" s="387"/>
      <c r="BY333" s="387"/>
      <c r="BZ333" s="387"/>
      <c r="CA333" s="343"/>
      <c r="CB333" s="387"/>
      <c r="CC333" s="387"/>
      <c r="CD333" s="387"/>
      <c r="CE333" s="387"/>
      <c r="CF333" s="343"/>
      <c r="CG333" s="387"/>
      <c r="CH333" s="387"/>
      <c r="CI333" s="387"/>
      <c r="CJ333" s="387"/>
      <c r="CK333" s="343"/>
      <c r="CL333" s="387"/>
      <c r="CM333" s="387"/>
      <c r="CN333" s="387"/>
      <c r="CO333" s="387"/>
      <c r="CP333" s="387"/>
      <c r="CQ333" s="387"/>
      <c r="CR333" s="387"/>
      <c r="CS333" s="387"/>
      <c r="CT333" s="387"/>
      <c r="CU333" s="387"/>
      <c r="CV333" s="387"/>
      <c r="CY333" s="334"/>
      <c r="FB333" s="379">
        <f t="shared" si="991"/>
        <v>1</v>
      </c>
    </row>
    <row r="334" spans="1:174" x14ac:dyDescent="0.2">
      <c r="A334" s="752"/>
      <c r="B334" s="343"/>
      <c r="D334" s="384"/>
      <c r="E334" s="384"/>
      <c r="F334" s="384"/>
      <c r="G334" s="384"/>
      <c r="H334" s="384"/>
      <c r="J334" s="390"/>
      <c r="K334" s="390"/>
      <c r="L334" s="390"/>
      <c r="M334" s="390"/>
      <c r="N334" s="390"/>
      <c r="P334" s="399"/>
      <c r="Q334" s="399"/>
      <c r="R334" s="399"/>
      <c r="S334" s="399"/>
      <c r="T334" s="384"/>
      <c r="U334" s="384"/>
      <c r="W334" s="399"/>
      <c r="X334" s="399"/>
      <c r="Y334" s="399"/>
      <c r="Z334" s="399"/>
      <c r="AA334" s="399"/>
      <c r="AD334" s="399"/>
      <c r="AE334" s="399"/>
      <c r="AF334" s="399"/>
      <c r="AG334" s="399"/>
      <c r="AH334" s="399"/>
      <c r="AJ334" s="395"/>
      <c r="AK334" s="395"/>
      <c r="AL334" s="395"/>
      <c r="AM334" s="395"/>
      <c r="AN334" s="395"/>
      <c r="AP334" s="389"/>
      <c r="AQ334" s="389"/>
      <c r="AR334" s="389"/>
      <c r="AS334" s="389"/>
      <c r="AT334" s="389"/>
      <c r="AV334" s="402"/>
      <c r="AW334" s="402"/>
      <c r="AX334" s="402"/>
      <c r="AY334" s="402"/>
      <c r="AZ334" s="402"/>
      <c r="BC334" s="379"/>
      <c r="BD334" s="379"/>
      <c r="BE334" s="379"/>
      <c r="BF334" s="379"/>
      <c r="BQ334" s="379"/>
      <c r="BR334" s="387"/>
      <c r="BS334" s="387"/>
      <c r="BT334" s="387"/>
      <c r="BU334" s="387"/>
      <c r="BV334" s="387"/>
      <c r="BW334" s="387"/>
      <c r="BX334" s="387"/>
      <c r="BY334" s="387"/>
      <c r="BZ334" s="387"/>
      <c r="CA334" s="343"/>
      <c r="CB334" s="387"/>
      <c r="CC334" s="387"/>
      <c r="CD334" s="387"/>
      <c r="CE334" s="387"/>
      <c r="CF334" s="343"/>
      <c r="CG334" s="387"/>
      <c r="CH334" s="387"/>
      <c r="CI334" s="387"/>
      <c r="CJ334" s="387"/>
      <c r="CK334" s="343"/>
      <c r="CL334" s="387"/>
      <c r="CM334" s="387"/>
      <c r="CN334" s="387"/>
      <c r="CO334" s="387"/>
      <c r="CP334" s="387"/>
      <c r="CQ334" s="387"/>
      <c r="CR334" s="387"/>
      <c r="CS334" s="387"/>
      <c r="CT334" s="387"/>
      <c r="CU334" s="387"/>
      <c r="CV334" s="387"/>
      <c r="CY334" s="334"/>
      <c r="FB334" s="379">
        <f t="shared" si="991"/>
        <v>1</v>
      </c>
    </row>
    <row r="335" spans="1:174" x14ac:dyDescent="0.2">
      <c r="A335" s="417" t="s">
        <v>654</v>
      </c>
      <c r="B335" s="357"/>
      <c r="C335" s="357"/>
      <c r="D335" s="358"/>
      <c r="E335" s="358"/>
      <c r="F335" s="358"/>
      <c r="G335" s="358"/>
      <c r="H335" s="358"/>
      <c r="I335" s="357"/>
      <c r="J335" s="665" t="s">
        <v>1441</v>
      </c>
      <c r="BV335" s="343"/>
      <c r="CY335" s="334"/>
      <c r="FB335" s="379">
        <f t="shared" si="991"/>
        <v>1</v>
      </c>
    </row>
    <row r="336" spans="1:174" ht="39.75" customHeight="1" x14ac:dyDescent="0.2">
      <c r="A336" s="330"/>
      <c r="B336" s="330"/>
      <c r="D336" s="347" t="str">
        <f>D5</f>
        <v>Agriculture - Farms</v>
      </c>
      <c r="E336" s="347" t="str">
        <f>E5</f>
        <v>Mining</v>
      </c>
      <c r="F336" s="347" t="str">
        <f>F5</f>
        <v>Construction</v>
      </c>
      <c r="G336" s="347" t="str">
        <f>G5</f>
        <v>Not Used</v>
      </c>
      <c r="H336" s="347" t="str">
        <f>H5</f>
        <v>Total</v>
      </c>
      <c r="I336" s="374"/>
      <c r="J336" s="349" t="str">
        <f>D336</f>
        <v>Agriculture - Farms</v>
      </c>
      <c r="K336" s="349" t="str">
        <f>E336</f>
        <v>Mining</v>
      </c>
      <c r="L336" s="349" t="str">
        <f>F336</f>
        <v>Construction</v>
      </c>
      <c r="M336" s="349" t="str">
        <f>G336</f>
        <v>Not Used</v>
      </c>
      <c r="N336" s="349" t="s">
        <v>213</v>
      </c>
      <c r="O336" s="374"/>
      <c r="P336" s="375" t="str">
        <f>J336</f>
        <v>Agriculture - Farms</v>
      </c>
      <c r="Q336" s="375" t="str">
        <f>K336</f>
        <v>Mining</v>
      </c>
      <c r="R336" s="375" t="str">
        <f>L336</f>
        <v>Construction</v>
      </c>
      <c r="S336" s="349" t="str">
        <f>M336</f>
        <v>Not Used</v>
      </c>
      <c r="T336" s="375" t="s">
        <v>213</v>
      </c>
      <c r="U336" s="375"/>
      <c r="V336" s="374"/>
      <c r="W336" s="349" t="str">
        <f>D336</f>
        <v>Agriculture - Farms</v>
      </c>
      <c r="X336" s="349" t="str">
        <f>E336</f>
        <v>Mining</v>
      </c>
      <c r="Y336" s="349" t="str">
        <f>F336</f>
        <v>Construction</v>
      </c>
      <c r="Z336" s="349" t="str">
        <f>G336</f>
        <v>Not Used</v>
      </c>
      <c r="AA336" s="349" t="s">
        <v>213</v>
      </c>
      <c r="AB336" s="374"/>
      <c r="AC336" s="374"/>
      <c r="AD336" s="349" t="str">
        <f>J336</f>
        <v>Agriculture - Farms</v>
      </c>
      <c r="AE336" s="349" t="str">
        <f>K336</f>
        <v>Mining</v>
      </c>
      <c r="AF336" s="349" t="str">
        <f>L336</f>
        <v>Construction</v>
      </c>
      <c r="AG336" s="349" t="str">
        <f>M336</f>
        <v>Not Used</v>
      </c>
      <c r="AH336" s="349" t="s">
        <v>213</v>
      </c>
      <c r="AI336" s="374"/>
      <c r="AJ336" s="347" t="str">
        <f>AJ5</f>
        <v>Agriculture - Farms</v>
      </c>
      <c r="AK336" s="347" t="str">
        <f>AK5</f>
        <v>Mining</v>
      </c>
      <c r="AL336" s="347" t="str">
        <f>AL5</f>
        <v>Construction</v>
      </c>
      <c r="AM336" s="347" t="str">
        <f>AM5</f>
        <v>Not Used</v>
      </c>
      <c r="AN336" s="347" t="str">
        <f>AN5</f>
        <v>Total</v>
      </c>
      <c r="AO336" s="374"/>
      <c r="AP336" s="347" t="str">
        <f>AP5</f>
        <v>Agriculture - Farms</v>
      </c>
      <c r="AQ336" s="347" t="str">
        <f>AQ5</f>
        <v>Mining</v>
      </c>
      <c r="AR336" s="347" t="str">
        <f>AR5</f>
        <v>Construction</v>
      </c>
      <c r="AS336" s="347" t="str">
        <f>AS5</f>
        <v>Not Used</v>
      </c>
      <c r="AT336" s="347" t="str">
        <f>AT5</f>
        <v>Total</v>
      </c>
      <c r="AU336" s="374"/>
      <c r="AV336" s="347" t="str">
        <f>AV5</f>
        <v>Agriculture - Farms</v>
      </c>
      <c r="AW336" s="347" t="str">
        <f>AW5</f>
        <v>Mining</v>
      </c>
      <c r="AX336" s="347" t="str">
        <f>AX5</f>
        <v>Construction</v>
      </c>
      <c r="AY336" s="347" t="str">
        <f>AY5</f>
        <v>Not Used</v>
      </c>
      <c r="AZ336" s="347" t="str">
        <f>AZ5</f>
        <v>Total</v>
      </c>
      <c r="BA336" s="374"/>
      <c r="BB336" s="374"/>
      <c r="BC336" s="375" t="str">
        <f>D336</f>
        <v>Agriculture - Farms</v>
      </c>
      <c r="BD336" s="375" t="str">
        <f>E336</f>
        <v>Mining</v>
      </c>
      <c r="BE336" s="375" t="str">
        <f>F336</f>
        <v>Construction</v>
      </c>
      <c r="BF336" s="375" t="str">
        <f>G336</f>
        <v>Not Used</v>
      </c>
      <c r="BG336" s="376"/>
      <c r="BH336" s="376"/>
      <c r="BI336" s="376"/>
      <c r="BJ336" s="376"/>
      <c r="BK336" s="376"/>
      <c r="BL336" s="376"/>
      <c r="BM336" s="376"/>
      <c r="BN336" s="376"/>
      <c r="BO336" s="376"/>
      <c r="BP336" s="376"/>
      <c r="BQ336" s="376"/>
      <c r="BR336" s="355"/>
      <c r="BS336" s="355"/>
      <c r="BT336" s="355"/>
      <c r="BU336" s="355"/>
      <c r="BV336" s="376"/>
      <c r="BW336" s="376"/>
      <c r="BX336" s="374"/>
      <c r="BY336" s="374"/>
      <c r="BZ336" s="374"/>
      <c r="CA336" s="374"/>
      <c r="CB336" s="374"/>
      <c r="CC336" s="374"/>
      <c r="CD336" s="374"/>
      <c r="CE336" s="374"/>
      <c r="CF336" s="374"/>
      <c r="CG336" s="374"/>
      <c r="CH336" s="374"/>
      <c r="CI336" s="374"/>
      <c r="CJ336" s="374"/>
      <c r="CK336" s="374"/>
      <c r="CL336" s="361" t="s">
        <v>627</v>
      </c>
      <c r="CM336" s="351" t="s">
        <v>254</v>
      </c>
      <c r="CN336" s="350" t="s">
        <v>613</v>
      </c>
      <c r="CO336" s="350" t="s">
        <v>614</v>
      </c>
      <c r="CP336" s="350" t="s">
        <v>615</v>
      </c>
      <c r="CQ336" s="361" t="s">
        <v>616</v>
      </c>
      <c r="CR336" s="350" t="s">
        <v>617</v>
      </c>
      <c r="CS336" s="353" t="s">
        <v>257</v>
      </c>
      <c r="CT336" s="351" t="s">
        <v>258</v>
      </c>
      <c r="CU336" s="353"/>
      <c r="CV336" s="352" t="s">
        <v>259</v>
      </c>
      <c r="CY336" s="334"/>
      <c r="DA336" s="349" t="str">
        <f>W336</f>
        <v>Agriculture - Farms</v>
      </c>
      <c r="DB336" s="349" t="str">
        <f>E336</f>
        <v>Mining</v>
      </c>
      <c r="DC336" s="349" t="str">
        <f>F336</f>
        <v>Construction</v>
      </c>
      <c r="DD336" s="349" t="str">
        <f>G336</f>
        <v>Not Used</v>
      </c>
      <c r="DE336" s="356"/>
      <c r="DF336" s="349" t="str">
        <f>D336</f>
        <v>Agriculture - Farms</v>
      </c>
      <c r="DG336" s="349" t="str">
        <f>E336</f>
        <v>Mining</v>
      </c>
      <c r="DH336" s="349" t="str">
        <f>F336</f>
        <v>Construction</v>
      </c>
      <c r="DI336" s="349" t="str">
        <f>G336</f>
        <v>Not Used</v>
      </c>
      <c r="DJ336" s="349" t="s">
        <v>213</v>
      </c>
      <c r="DK336" s="354"/>
      <c r="DL336" s="349" t="str">
        <f>D336</f>
        <v>Agriculture - Farms</v>
      </c>
      <c r="DM336" s="349" t="str">
        <f>E336</f>
        <v>Mining</v>
      </c>
      <c r="DN336" s="349" t="str">
        <f>F336</f>
        <v>Construction</v>
      </c>
      <c r="DO336" s="349" t="str">
        <f>G336</f>
        <v>Not Used</v>
      </c>
      <c r="DP336" s="354"/>
      <c r="DQ336" s="354"/>
      <c r="DR336" s="349" t="str">
        <f>D336</f>
        <v>Agriculture - Farms</v>
      </c>
      <c r="DS336" s="349" t="str">
        <f>E336</f>
        <v>Mining</v>
      </c>
      <c r="DT336" s="349" t="str">
        <f>F336</f>
        <v>Construction</v>
      </c>
      <c r="DU336" s="349" t="str">
        <f>G336</f>
        <v>Not Used</v>
      </c>
      <c r="DV336" s="354"/>
      <c r="DW336" s="349" t="str">
        <f>D336</f>
        <v>Agriculture - Farms</v>
      </c>
      <c r="DX336" s="349" t="str">
        <f>E336</f>
        <v>Mining</v>
      </c>
      <c r="DY336" s="349" t="str">
        <f>F336</f>
        <v>Construction</v>
      </c>
      <c r="DZ336" s="349" t="str">
        <f>G336</f>
        <v>Not Used</v>
      </c>
      <c r="EA336" s="349"/>
      <c r="EB336" s="354"/>
      <c r="EC336" s="349" t="str">
        <f>D336</f>
        <v>Agriculture - Farms</v>
      </c>
      <c r="ED336" s="349" t="str">
        <f>E336</f>
        <v>Mining</v>
      </c>
      <c r="EE336" s="349" t="str">
        <f>F336</f>
        <v>Construction</v>
      </c>
      <c r="EF336" s="349" t="str">
        <f>G336</f>
        <v>Not Used</v>
      </c>
      <c r="EG336" s="354"/>
      <c r="EH336" s="354"/>
      <c r="EI336" s="354"/>
      <c r="EJ336" s="354"/>
      <c r="EK336" s="354"/>
      <c r="EL336" s="354"/>
      <c r="EM336" s="349" t="str">
        <f>D336</f>
        <v>Agriculture - Farms</v>
      </c>
      <c r="EN336" s="349" t="str">
        <f>E336</f>
        <v>Mining</v>
      </c>
      <c r="EO336" s="349" t="str">
        <f>F336</f>
        <v>Construction</v>
      </c>
      <c r="EP336" s="349" t="str">
        <f>G336</f>
        <v>Not Used</v>
      </c>
      <c r="EQ336" s="354"/>
      <c r="ER336" s="349" t="s">
        <v>618</v>
      </c>
      <c r="ES336" s="349" t="s">
        <v>618</v>
      </c>
      <c r="ET336" s="349" t="s">
        <v>619</v>
      </c>
      <c r="EU336" s="349" t="s">
        <v>620</v>
      </c>
      <c r="EV336" s="354"/>
      <c r="EW336" s="354"/>
      <c r="EX336" s="358" t="s">
        <v>30</v>
      </c>
      <c r="EY336" s="358" t="s">
        <v>28</v>
      </c>
      <c r="EZ336" s="358" t="s">
        <v>28</v>
      </c>
      <c r="FA336" s="358"/>
      <c r="FB336" s="379">
        <f t="shared" si="991"/>
        <v>1</v>
      </c>
      <c r="FC336" s="358"/>
      <c r="FD336" s="358"/>
      <c r="FE336" s="356"/>
      <c r="FF336" s="358" t="s">
        <v>30</v>
      </c>
      <c r="FG336" s="358" t="s">
        <v>28</v>
      </c>
      <c r="FH336" s="358" t="s">
        <v>28</v>
      </c>
      <c r="FI336" s="356"/>
      <c r="FJ336" s="358" t="s">
        <v>30</v>
      </c>
      <c r="FK336" s="358" t="s">
        <v>28</v>
      </c>
      <c r="FL336" s="358" t="s">
        <v>28</v>
      </c>
      <c r="FM336" s="356"/>
      <c r="FN336" s="358" t="s">
        <v>30</v>
      </c>
      <c r="FO336" s="358" t="s">
        <v>28</v>
      </c>
      <c r="FP336" s="358" t="s">
        <v>28</v>
      </c>
    </row>
    <row r="337" spans="1:194" ht="38.25" x14ac:dyDescent="0.2">
      <c r="A337" s="359" t="s">
        <v>621</v>
      </c>
      <c r="B337" s="330"/>
      <c r="D337" s="366" t="s">
        <v>105</v>
      </c>
      <c r="E337" s="366" t="s">
        <v>105</v>
      </c>
      <c r="F337" s="366" t="s">
        <v>105</v>
      </c>
      <c r="G337" s="366" t="s">
        <v>105</v>
      </c>
      <c r="H337" s="366" t="s">
        <v>105</v>
      </c>
      <c r="I337" s="374"/>
      <c r="J337" s="377"/>
      <c r="K337" s="377"/>
      <c r="L337" s="377"/>
      <c r="M337" s="377"/>
      <c r="N337" s="377"/>
      <c r="O337" s="374"/>
      <c r="P337" s="377"/>
      <c r="Q337" s="377"/>
      <c r="R337" s="377"/>
      <c r="S337" s="377"/>
      <c r="T337" s="377"/>
      <c r="U337" s="377"/>
      <c r="V337" s="374"/>
      <c r="W337" s="366" t="s">
        <v>105</v>
      </c>
      <c r="X337" s="366" t="s">
        <v>105</v>
      </c>
      <c r="Y337" s="366" t="s">
        <v>105</v>
      </c>
      <c r="Z337" s="366" t="s">
        <v>105</v>
      </c>
      <c r="AA337" s="366" t="s">
        <v>105</v>
      </c>
      <c r="AB337" s="374"/>
      <c r="AC337" s="374"/>
      <c r="AD337" s="366" t="s">
        <v>105</v>
      </c>
      <c r="AE337" s="366" t="s">
        <v>105</v>
      </c>
      <c r="AF337" s="366" t="s">
        <v>105</v>
      </c>
      <c r="AG337" s="366" t="s">
        <v>105</v>
      </c>
      <c r="AH337" s="366" t="s">
        <v>105</v>
      </c>
      <c r="AI337" s="374"/>
      <c r="AJ337" s="366" t="s">
        <v>105</v>
      </c>
      <c r="AK337" s="366" t="s">
        <v>105</v>
      </c>
      <c r="AL337" s="366" t="s">
        <v>105</v>
      </c>
      <c r="AM337" s="366" t="s">
        <v>105</v>
      </c>
      <c r="AN337" s="366" t="s">
        <v>105</v>
      </c>
      <c r="AO337" s="374"/>
      <c r="AP337" s="378"/>
      <c r="AQ337" s="378"/>
      <c r="AR337" s="378"/>
      <c r="AS337" s="378"/>
      <c r="AT337" s="378"/>
      <c r="AU337" s="374"/>
      <c r="AV337" s="377"/>
      <c r="AW337" s="377"/>
      <c r="AX337" s="377"/>
      <c r="AY337" s="377"/>
      <c r="AZ337" s="377"/>
      <c r="BA337" s="374"/>
      <c r="BB337" s="374"/>
      <c r="BC337" s="366" t="s">
        <v>105</v>
      </c>
      <c r="BD337" s="366" t="s">
        <v>105</v>
      </c>
      <c r="BE337" s="366" t="s">
        <v>105</v>
      </c>
      <c r="BF337" s="366" t="s">
        <v>105</v>
      </c>
      <c r="BG337" s="348"/>
      <c r="BH337" s="348"/>
      <c r="BI337" s="348"/>
      <c r="BJ337" s="348"/>
      <c r="BK337" s="348"/>
      <c r="BL337" s="348"/>
      <c r="BM337" s="348"/>
      <c r="BN337" s="348"/>
      <c r="BO337" s="348"/>
      <c r="BP337" s="348"/>
      <c r="BQ337" s="348"/>
      <c r="BR337" s="348"/>
      <c r="BS337" s="348"/>
      <c r="BT337" s="348"/>
      <c r="BU337" s="348"/>
      <c r="BV337" s="348"/>
      <c r="BW337" s="348"/>
      <c r="BX337" s="374"/>
      <c r="BY337" s="374"/>
      <c r="BZ337" s="374"/>
      <c r="CA337" s="374"/>
      <c r="CB337" s="374"/>
      <c r="CC337" s="374"/>
      <c r="CD337" s="374"/>
      <c r="CE337" s="374"/>
      <c r="CF337" s="374"/>
      <c r="CG337" s="374"/>
      <c r="CH337" s="374"/>
      <c r="CI337" s="374"/>
      <c r="CJ337" s="374"/>
      <c r="CK337" s="374"/>
      <c r="CL337" s="360"/>
      <c r="CM337" s="361"/>
      <c r="CN337" s="361"/>
      <c r="CO337" s="360"/>
      <c r="CP337" s="360"/>
      <c r="CQ337" s="360"/>
      <c r="CR337" s="360"/>
      <c r="CS337" s="362" t="s">
        <v>622</v>
      </c>
      <c r="CT337" s="363" t="s">
        <v>261</v>
      </c>
      <c r="CU337" s="364"/>
      <c r="CV337" s="362" t="s">
        <v>623</v>
      </c>
      <c r="CY337" s="334"/>
      <c r="EX337" s="331" t="s">
        <v>29</v>
      </c>
      <c r="EY337" s="331" t="s">
        <v>29</v>
      </c>
      <c r="EZ337" s="331" t="s">
        <v>805</v>
      </c>
      <c r="FB337" s="379">
        <f t="shared" si="991"/>
        <v>1</v>
      </c>
      <c r="FF337" s="331" t="s">
        <v>29</v>
      </c>
      <c r="FG337" s="331" t="s">
        <v>29</v>
      </c>
      <c r="FH337" s="331" t="s">
        <v>805</v>
      </c>
      <c r="FJ337" s="331" t="s">
        <v>29</v>
      </c>
      <c r="FK337" s="331" t="s">
        <v>29</v>
      </c>
      <c r="FL337" s="331" t="s">
        <v>805</v>
      </c>
      <c r="FN337" s="331" t="s">
        <v>29</v>
      </c>
      <c r="FO337" s="331" t="s">
        <v>29</v>
      </c>
      <c r="FP337" s="331" t="s">
        <v>805</v>
      </c>
      <c r="GC337" s="383" t="s">
        <v>79</v>
      </c>
      <c r="GD337" s="383" t="s">
        <v>640</v>
      </c>
      <c r="GE337" s="383" t="s">
        <v>641</v>
      </c>
      <c r="GF337" s="383" t="s">
        <v>642</v>
      </c>
      <c r="GG337" s="383" t="s">
        <v>643</v>
      </c>
      <c r="GJ337" s="346" t="s">
        <v>79</v>
      </c>
      <c r="GK337" s="346" t="s">
        <v>634</v>
      </c>
      <c r="GL337" s="346" t="s">
        <v>655</v>
      </c>
    </row>
    <row r="338" spans="1:194" ht="13.5" thickBot="1" x14ac:dyDescent="0.25">
      <c r="A338" s="373"/>
      <c r="B338" s="330"/>
      <c r="D338" s="365" t="s">
        <v>263</v>
      </c>
      <c r="E338" s="365" t="s">
        <v>264</v>
      </c>
      <c r="F338" s="365" t="s">
        <v>264</v>
      </c>
      <c r="G338" s="365" t="s">
        <v>264</v>
      </c>
      <c r="H338" s="365" t="s">
        <v>264</v>
      </c>
      <c r="I338" s="374"/>
      <c r="J338" s="366" t="str">
        <f>J7</f>
        <v>Million 2012$</v>
      </c>
      <c r="K338" s="366" t="str">
        <f>K7</f>
        <v>Million 2012$</v>
      </c>
      <c r="L338" s="366" t="str">
        <f>L7</f>
        <v>Million 2012$</v>
      </c>
      <c r="M338" s="366" t="str">
        <f>M7</f>
        <v>Million 2012$</v>
      </c>
      <c r="N338" s="366" t="str">
        <f>N7</f>
        <v>Million 2012$</v>
      </c>
      <c r="O338" s="374"/>
      <c r="P338" s="366" t="str">
        <f>P7</f>
        <v>Million 2012$</v>
      </c>
      <c r="Q338" s="366" t="str">
        <f>Q7</f>
        <v>Million 2012$</v>
      </c>
      <c r="R338" s="366" t="str">
        <f>R7</f>
        <v>Million 2012$</v>
      </c>
      <c r="S338" s="366"/>
      <c r="T338" s="366" t="str">
        <f>T7</f>
        <v>Million 2012$</v>
      </c>
      <c r="U338" s="366"/>
      <c r="V338" s="374"/>
      <c r="W338" s="366" t="str">
        <f>W7</f>
        <v>MMBtu/$</v>
      </c>
      <c r="X338" s="366" t="str">
        <f>X7</f>
        <v>MMBtu/$</v>
      </c>
      <c r="Y338" s="366" t="str">
        <f>Y7</f>
        <v>MMBtu/$</v>
      </c>
      <c r="Z338" s="366" t="str">
        <f>Z7</f>
        <v>MMBtu/$</v>
      </c>
      <c r="AA338" s="366" t="str">
        <f>AA7</f>
        <v>MMBtu/$</v>
      </c>
      <c r="AB338" s="374"/>
      <c r="AC338" s="374"/>
      <c r="AD338" s="380" t="s">
        <v>638</v>
      </c>
      <c r="AE338" s="380" t="s">
        <v>638</v>
      </c>
      <c r="AF338" s="380" t="s">
        <v>638</v>
      </c>
      <c r="AG338" s="380" t="s">
        <v>638</v>
      </c>
      <c r="AH338" s="380" t="s">
        <v>638</v>
      </c>
      <c r="AI338" s="374"/>
      <c r="AJ338" s="365" t="str">
        <f>AJ7</f>
        <v>1985 = 1</v>
      </c>
      <c r="AK338" s="365" t="str">
        <f>AK7</f>
        <v>1985 = 1</v>
      </c>
      <c r="AL338" s="365" t="str">
        <f>AL7</f>
        <v>1985 = 1</v>
      </c>
      <c r="AM338" s="365" t="str">
        <f>AM7</f>
        <v>1985 = 1</v>
      </c>
      <c r="AN338" s="365" t="str">
        <f>AN7</f>
        <v>1985 = 1</v>
      </c>
      <c r="AO338" s="374"/>
      <c r="AP338" s="366" t="str">
        <f>AP7</f>
        <v>GO/VA</v>
      </c>
      <c r="AQ338" s="366" t="str">
        <f>AQ7</f>
        <v>GO/VA</v>
      </c>
      <c r="AR338" s="366" t="str">
        <f>AR7</f>
        <v>GO/VA</v>
      </c>
      <c r="AS338" s="366" t="str">
        <f>AS7</f>
        <v>GO/VA</v>
      </c>
      <c r="AT338" s="366" t="str">
        <f>AT7</f>
        <v>GO/VA</v>
      </c>
      <c r="AU338" s="374"/>
      <c r="AV338" s="366" t="str">
        <f>AV7</f>
        <v>Share</v>
      </c>
      <c r="AW338" s="366" t="str">
        <f>AW7</f>
        <v>Share</v>
      </c>
      <c r="AX338" s="366" t="str">
        <f>AX7</f>
        <v>Share</v>
      </c>
      <c r="AY338" s="366">
        <f>AY7</f>
        <v>0</v>
      </c>
      <c r="AZ338" s="366" t="str">
        <f>AZ7</f>
        <v>Sum</v>
      </c>
      <c r="BA338" s="374"/>
      <c r="BB338" s="374"/>
      <c r="BC338" s="365" t="s">
        <v>805</v>
      </c>
      <c r="BD338" s="365" t="s">
        <v>805</v>
      </c>
      <c r="BE338" s="365" t="s">
        <v>805</v>
      </c>
      <c r="BF338" s="365" t="s">
        <v>805</v>
      </c>
      <c r="BG338" s="376"/>
      <c r="BH338" s="376"/>
      <c r="BI338" s="376"/>
      <c r="BJ338" s="376"/>
      <c r="BK338" s="376"/>
      <c r="BL338" s="376"/>
      <c r="BM338" s="376"/>
      <c r="BN338" s="376"/>
      <c r="BO338" s="376"/>
      <c r="BP338" s="376"/>
      <c r="BQ338" s="376"/>
      <c r="BR338" s="376"/>
      <c r="BS338" s="376"/>
      <c r="BT338" s="376"/>
      <c r="BU338" s="376"/>
      <c r="BV338" s="376"/>
      <c r="BW338" s="376"/>
      <c r="BX338" s="374"/>
      <c r="BY338" s="374"/>
      <c r="BZ338" s="374"/>
      <c r="CA338" s="374"/>
      <c r="CB338" s="374"/>
      <c r="CC338" s="374"/>
      <c r="CD338" s="374"/>
      <c r="CE338" s="374"/>
      <c r="CF338" s="374"/>
      <c r="CG338" s="374"/>
      <c r="CH338" s="374"/>
      <c r="CI338" s="374"/>
      <c r="CJ338" s="374"/>
      <c r="CK338" s="374"/>
      <c r="CL338" s="368"/>
      <c r="CM338" s="369" t="s">
        <v>656</v>
      </c>
      <c r="CN338" s="369"/>
      <c r="CO338" s="368"/>
      <c r="CP338" s="368"/>
      <c r="CQ338" s="368"/>
      <c r="CR338" s="370" t="s">
        <v>626</v>
      </c>
      <c r="CS338" s="371"/>
      <c r="CT338" s="368"/>
      <c r="CU338" s="371"/>
      <c r="CV338" s="371"/>
      <c r="CY338" s="334"/>
      <c r="EX338" s="381"/>
      <c r="EY338" s="381"/>
      <c r="EZ338" s="381"/>
      <c r="FA338" s="382"/>
      <c r="FB338" s="379">
        <f t="shared" si="991"/>
        <v>1</v>
      </c>
      <c r="FC338" s="382"/>
      <c r="FD338" s="382"/>
      <c r="FF338" s="381"/>
      <c r="FG338" s="381"/>
      <c r="FH338" s="381"/>
      <c r="FJ338" s="381"/>
      <c r="FK338" s="381"/>
      <c r="FL338" s="381"/>
      <c r="GB338" s="331">
        <v>1970</v>
      </c>
      <c r="GC338" s="389">
        <f>CS360</f>
        <v>0.90952747357248287</v>
      </c>
      <c r="GD338" s="389">
        <f>CL360</f>
        <v>0.9958071075470758</v>
      </c>
      <c r="GE338" s="389">
        <f>CP360</f>
        <v>1.0290633672760561</v>
      </c>
      <c r="GF338" s="389">
        <f>CN360*CN360*CQ360</f>
        <v>0.6670315727581182</v>
      </c>
      <c r="GG338" s="389">
        <f>CR360</f>
        <v>1.144670331686676</v>
      </c>
      <c r="GI338" s="331">
        <f t="shared" ref="GI338:GI346" si="992">GI337+1</f>
        <v>1</v>
      </c>
      <c r="GJ338" s="379">
        <f>CS360</f>
        <v>0.90952747357248287</v>
      </c>
      <c r="GK338" s="379">
        <f>GD338</f>
        <v>0.9958071075470758</v>
      </c>
      <c r="GL338" s="379">
        <f>CR367*CP367</f>
        <v>1.158003122482425</v>
      </c>
    </row>
    <row r="339" spans="1:194" x14ac:dyDescent="0.2">
      <c r="A339" s="373" t="s">
        <v>537</v>
      </c>
      <c r="B339" s="330">
        <v>1949</v>
      </c>
      <c r="D339" s="384"/>
      <c r="E339" s="384"/>
      <c r="F339" s="384"/>
      <c r="G339" s="384"/>
      <c r="H339" s="384"/>
      <c r="J339" s="385"/>
      <c r="K339" s="385"/>
      <c r="L339" s="385"/>
      <c r="M339" s="385"/>
      <c r="N339" s="385"/>
      <c r="W339" s="386"/>
      <c r="X339" s="386"/>
      <c r="Y339" s="386"/>
      <c r="Z339" s="386"/>
      <c r="AA339" s="386"/>
      <c r="BC339" s="379"/>
      <c r="BD339" s="379"/>
      <c r="BE339" s="379"/>
      <c r="BF339" s="379"/>
      <c r="BG339" s="387"/>
      <c r="BH339" s="387"/>
      <c r="BI339" s="387"/>
      <c r="BJ339" s="387"/>
      <c r="BK339" s="387"/>
      <c r="BL339" s="387"/>
      <c r="BM339" s="387"/>
      <c r="BN339" s="387"/>
      <c r="BO339" s="387"/>
      <c r="BP339" s="387"/>
      <c r="BQ339" s="387"/>
      <c r="BR339" s="387"/>
      <c r="BS339" s="387"/>
      <c r="BT339" s="387"/>
      <c r="BU339" s="387"/>
      <c r="BV339" s="387"/>
      <c r="BW339" s="387"/>
      <c r="CL339" s="388"/>
      <c r="CM339" s="388"/>
      <c r="CN339" s="388"/>
      <c r="CO339" s="388"/>
      <c r="CP339" s="388"/>
      <c r="CQ339" s="388"/>
      <c r="CR339" s="388"/>
      <c r="CS339" s="388"/>
      <c r="CT339" s="388"/>
      <c r="CU339" s="388"/>
      <c r="CV339" s="388"/>
      <c r="CY339" s="334"/>
      <c r="DA339" s="379"/>
      <c r="DB339" s="379"/>
      <c r="DC339" s="379"/>
      <c r="DD339" s="379"/>
      <c r="DF339" s="379"/>
      <c r="DG339" s="379"/>
      <c r="DH339" s="379"/>
      <c r="DI339" s="379"/>
      <c r="DJ339" s="379"/>
      <c r="DK339" s="379"/>
      <c r="DL339" s="379"/>
      <c r="DM339" s="379"/>
      <c r="DN339" s="379"/>
      <c r="DO339" s="379"/>
      <c r="DW339" s="379"/>
      <c r="DX339" s="379"/>
      <c r="DY339" s="379"/>
      <c r="DZ339" s="379"/>
      <c r="EA339" s="379"/>
      <c r="EC339" s="379"/>
      <c r="ED339" s="379"/>
      <c r="EE339" s="379"/>
      <c r="EF339" s="379"/>
      <c r="EX339" s="379"/>
      <c r="EY339" s="379">
        <v>1</v>
      </c>
      <c r="EZ339" s="379">
        <f t="shared" ref="EZ339:EZ349" si="993">EY339/EY$410</f>
        <v>1.144670331686676</v>
      </c>
      <c r="FA339" s="379"/>
      <c r="FB339" s="379">
        <f t="shared" si="991"/>
        <v>1</v>
      </c>
      <c r="FC339" s="379">
        <v>1</v>
      </c>
      <c r="FD339" s="379">
        <f t="shared" ref="FD339:FD349" si="994">FC339/FC$410</f>
        <v>0.81672000879011053</v>
      </c>
      <c r="FE339" s="379"/>
      <c r="FF339" s="379"/>
      <c r="FG339" s="379">
        <v>1</v>
      </c>
      <c r="FH339" s="379">
        <f t="shared" ref="FH339:FH349" si="995">FG339/FG$410</f>
        <v>0.94939045227285779</v>
      </c>
      <c r="FI339" s="379"/>
      <c r="FJ339" s="379"/>
      <c r="FK339" s="379">
        <v>1</v>
      </c>
      <c r="FL339" s="379">
        <f t="shared" ref="FL339:FL360" si="996">FK339/FK$85</f>
        <v>1.0290633672760561</v>
      </c>
      <c r="FN339" s="379"/>
      <c r="FO339" s="379">
        <v>1</v>
      </c>
      <c r="FP339" s="379">
        <f t="shared" ref="FP339:FP349" si="997">FO339/FO$410</f>
        <v>1</v>
      </c>
      <c r="GB339" s="331">
        <f>GB338+1</f>
        <v>1971</v>
      </c>
      <c r="GC339" s="389">
        <f t="shared" ref="GC339:GC378" si="998">CS361</f>
        <v>0.9236639807558662</v>
      </c>
      <c r="GD339" s="389">
        <f t="shared" ref="GD339:GD378" si="999">CL361</f>
        <v>0.99092703326290954</v>
      </c>
      <c r="GE339" s="389">
        <f t="shared" ref="GE339:GE378" si="1000">CP361</f>
        <v>1.0188974080037023</v>
      </c>
      <c r="GF339" s="389">
        <f t="shared" ref="GF339:GF378" si="1001">CN361*CN361*CQ361</f>
        <v>0.68514058053174209</v>
      </c>
      <c r="GG339" s="389">
        <f t="shared" ref="GG339:GG378" si="1002">CR361</f>
        <v>1.1489835303233302</v>
      </c>
      <c r="GI339" s="331">
        <f t="shared" si="992"/>
        <v>2</v>
      </c>
      <c r="GJ339" s="379">
        <f t="shared" ref="GJ339:GJ370" si="1003">CT368</f>
        <v>1.0931763173582985</v>
      </c>
      <c r="GK339" s="379">
        <f t="shared" ref="GK339:GK370" si="1004">CL368</f>
        <v>0.9603629112513653</v>
      </c>
      <c r="GL339" s="379">
        <f t="shared" ref="GL339:GL370" si="1005">CR368*CP368</f>
        <v>1.2094213285647641</v>
      </c>
    </row>
    <row r="340" spans="1:194" x14ac:dyDescent="0.2">
      <c r="A340" s="373" t="s">
        <v>537</v>
      </c>
      <c r="B340" s="330">
        <f t="shared" ref="B340:B396" si="1006">B339+1</f>
        <v>1950</v>
      </c>
      <c r="D340" s="384"/>
      <c r="E340" s="384"/>
      <c r="F340" s="384"/>
      <c r="G340" s="384"/>
      <c r="H340" s="384"/>
      <c r="J340" s="385"/>
      <c r="K340" s="385"/>
      <c r="L340" s="385"/>
      <c r="M340" s="385"/>
      <c r="N340" s="385"/>
      <c r="W340" s="386"/>
      <c r="X340" s="386"/>
      <c r="Y340" s="386"/>
      <c r="Z340" s="386"/>
      <c r="AA340" s="386"/>
      <c r="BC340" s="379"/>
      <c r="BD340" s="379"/>
      <c r="BE340" s="379"/>
      <c r="BF340" s="379"/>
      <c r="BG340" s="379"/>
      <c r="BH340" s="379"/>
      <c r="BI340" s="379"/>
      <c r="BJ340" s="379"/>
      <c r="BK340" s="379"/>
      <c r="BL340" s="379"/>
      <c r="BM340" s="379"/>
      <c r="BN340" s="379"/>
      <c r="BO340" s="379"/>
      <c r="BP340" s="379"/>
      <c r="BQ340" s="379"/>
      <c r="BR340" s="387"/>
      <c r="BS340" s="387"/>
      <c r="BT340" s="387"/>
      <c r="BU340" s="387"/>
      <c r="BV340" s="387"/>
      <c r="BW340" s="379"/>
      <c r="CL340" s="388"/>
      <c r="CM340" s="388"/>
      <c r="CN340" s="388"/>
      <c r="CO340" s="388"/>
      <c r="CP340" s="388"/>
      <c r="CQ340" s="388"/>
      <c r="CR340" s="388"/>
      <c r="CS340" s="388"/>
      <c r="CT340" s="388"/>
      <c r="CU340" s="388"/>
      <c r="CV340" s="388"/>
      <c r="CY340" s="334"/>
      <c r="DA340" s="379"/>
      <c r="DB340" s="379"/>
      <c r="DC340" s="379"/>
      <c r="DD340" s="379"/>
      <c r="DF340" s="379"/>
      <c r="DG340" s="379"/>
      <c r="DH340" s="379"/>
      <c r="DI340" s="379"/>
      <c r="DJ340" s="379"/>
      <c r="DK340" s="379"/>
      <c r="DL340" s="379"/>
      <c r="DM340" s="379"/>
      <c r="DN340" s="379"/>
      <c r="DO340" s="379"/>
      <c r="DR340" s="379"/>
      <c r="DS340" s="379"/>
      <c r="DT340" s="379"/>
      <c r="DU340" s="379"/>
      <c r="DW340" s="379"/>
      <c r="DX340" s="379"/>
      <c r="DY340" s="379"/>
      <c r="DZ340" s="379"/>
      <c r="EA340" s="379"/>
      <c r="EC340" s="379"/>
      <c r="ED340" s="379"/>
      <c r="EE340" s="379"/>
      <c r="EF340" s="379"/>
      <c r="EH340" s="379"/>
      <c r="EI340" s="379"/>
      <c r="EJ340" s="379"/>
      <c r="EK340" s="379"/>
      <c r="EM340" s="379"/>
      <c r="EN340" s="379"/>
      <c r="EO340" s="379"/>
      <c r="EP340" s="379"/>
      <c r="ER340" s="379"/>
      <c r="ES340" s="379"/>
      <c r="ET340" s="379"/>
      <c r="EU340" s="379"/>
      <c r="EX340" s="379">
        <f t="shared" ref="EX340:EX349" si="1007">EXP(SUMPRODUCT($DL340:$DO340,DR340:DU340))</f>
        <v>1</v>
      </c>
      <c r="EY340" s="379">
        <f t="shared" ref="EY340:EY349" si="1008">IF(ISERR(EX340),EY339,EX340*EY339)</f>
        <v>1</v>
      </c>
      <c r="EZ340" s="379">
        <f t="shared" si="993"/>
        <v>1.144670331686676</v>
      </c>
      <c r="FA340" s="379"/>
      <c r="FB340" s="379">
        <f t="shared" si="991"/>
        <v>1</v>
      </c>
      <c r="FC340" s="379">
        <f t="shared" ref="FC340:FC359" si="1009">IF(ISERR(FB340),FC339,FB340*FC339)</f>
        <v>1</v>
      </c>
      <c r="FD340" s="379">
        <f t="shared" si="994"/>
        <v>0.81672000879011053</v>
      </c>
      <c r="FE340" s="379"/>
      <c r="FF340" s="379">
        <f t="shared" ref="FF340:FF349" si="1010">EXP(SUMPRODUCT($DL340:$DO340,EH340:EK340))</f>
        <v>1</v>
      </c>
      <c r="FG340" s="379">
        <f t="shared" ref="FG340:FG359" si="1011">IF(ISERR(FF340),FG339,FF340*FG339)</f>
        <v>1</v>
      </c>
      <c r="FH340" s="379">
        <f t="shared" si="995"/>
        <v>0.94939045227285779</v>
      </c>
      <c r="FI340" s="379"/>
      <c r="FJ340" s="379">
        <f t="shared" ref="FJ340:FJ360" si="1012">EXP(SUMPRODUCT($DL340:$DO340,EM340:EP340))</f>
        <v>1</v>
      </c>
      <c r="FK340" s="379">
        <f t="shared" ref="FK340:FK359" si="1013">IF(ISERR(FJ340),FK339,FJ340*FK339)</f>
        <v>1</v>
      </c>
      <c r="FL340" s="379">
        <f t="shared" si="996"/>
        <v>1.0290633672760561</v>
      </c>
      <c r="FN340" s="379">
        <f t="shared" ref="FN340:FN360" si="1014">EXP(SUMPRODUCT($DL340:$DO340,ER340:EU340))</f>
        <v>1</v>
      </c>
      <c r="FO340" s="379">
        <f t="shared" ref="FO340:FO359" si="1015">IF(ISERR(FN340),FO339,FN340*FO339)</f>
        <v>1</v>
      </c>
      <c r="FP340" s="379">
        <f t="shared" si="997"/>
        <v>1</v>
      </c>
      <c r="GB340" s="331">
        <f t="shared" ref="GB340:GB345" si="1016">GB339+1</f>
        <v>1972</v>
      </c>
      <c r="GC340" s="389">
        <f t="shared" si="998"/>
        <v>0.94596047504742542</v>
      </c>
      <c r="GD340" s="389">
        <f t="shared" si="999"/>
        <v>0.99930759075979247</v>
      </c>
      <c r="GE340" s="389">
        <f t="shared" si="1000"/>
        <v>1.0188299362273379</v>
      </c>
      <c r="GF340" s="389">
        <f t="shared" si="1001"/>
        <v>0.7146704475503376</v>
      </c>
      <c r="GG340" s="389">
        <f t="shared" si="1002"/>
        <v>1.1476662869684708</v>
      </c>
      <c r="GI340" s="331">
        <f t="shared" si="992"/>
        <v>3</v>
      </c>
      <c r="GJ340" s="379">
        <f t="shared" si="1003"/>
        <v>1.0340642225242274</v>
      </c>
      <c r="GK340" s="379">
        <f t="shared" si="1004"/>
        <v>0.91768652215019209</v>
      </c>
      <c r="GL340" s="379">
        <f t="shared" si="1005"/>
        <v>1.101891003782804</v>
      </c>
    </row>
    <row r="341" spans="1:194" x14ac:dyDescent="0.2">
      <c r="A341" s="373" t="s">
        <v>537</v>
      </c>
      <c r="B341" s="330">
        <f t="shared" si="1006"/>
        <v>1951</v>
      </c>
      <c r="D341" s="384"/>
      <c r="E341" s="384"/>
      <c r="F341" s="384"/>
      <c r="G341" s="384"/>
      <c r="H341" s="384"/>
      <c r="J341" s="385"/>
      <c r="K341" s="385"/>
      <c r="L341" s="385"/>
      <c r="M341" s="385"/>
      <c r="N341" s="385"/>
      <c r="W341" s="386"/>
      <c r="X341" s="386"/>
      <c r="Y341" s="386"/>
      <c r="Z341" s="386"/>
      <c r="AA341" s="386"/>
      <c r="BC341" s="379"/>
      <c r="BD341" s="379"/>
      <c r="BE341" s="379"/>
      <c r="BF341" s="379"/>
      <c r="BG341" s="379"/>
      <c r="BH341" s="379"/>
      <c r="BI341" s="379"/>
      <c r="BJ341" s="379"/>
      <c r="BK341" s="379"/>
      <c r="BL341" s="379"/>
      <c r="BM341" s="379"/>
      <c r="BN341" s="379"/>
      <c r="BO341" s="379"/>
      <c r="BP341" s="379"/>
      <c r="BQ341" s="379"/>
      <c r="BR341" s="379"/>
      <c r="BS341" s="379"/>
      <c r="BT341" s="379"/>
      <c r="BU341" s="379"/>
      <c r="BV341" s="379"/>
      <c r="BW341" s="379"/>
      <c r="CL341" s="388"/>
      <c r="CM341" s="388"/>
      <c r="CN341" s="388"/>
      <c r="CO341" s="388"/>
      <c r="CP341" s="388"/>
      <c r="CQ341" s="388"/>
      <c r="CR341" s="388"/>
      <c r="CS341" s="388"/>
      <c r="CT341" s="388"/>
      <c r="CU341" s="388"/>
      <c r="CV341" s="388"/>
      <c r="CY341" s="334"/>
      <c r="DA341" s="379"/>
      <c r="DB341" s="379"/>
      <c r="DC341" s="379"/>
      <c r="DD341" s="379"/>
      <c r="DF341" s="379"/>
      <c r="DG341" s="379"/>
      <c r="DH341" s="379"/>
      <c r="DI341" s="379"/>
      <c r="DJ341" s="379"/>
      <c r="DK341" s="379"/>
      <c r="DL341" s="379"/>
      <c r="DM341" s="379"/>
      <c r="DN341" s="379"/>
      <c r="DO341" s="379"/>
      <c r="DR341" s="379"/>
      <c r="DS341" s="379"/>
      <c r="DT341" s="379"/>
      <c r="DU341" s="379"/>
      <c r="DW341" s="379"/>
      <c r="DX341" s="379"/>
      <c r="DY341" s="379"/>
      <c r="DZ341" s="379"/>
      <c r="EA341" s="379"/>
      <c r="EC341" s="379"/>
      <c r="ED341" s="379"/>
      <c r="EE341" s="379"/>
      <c r="EF341" s="379"/>
      <c r="EH341" s="379"/>
      <c r="EI341" s="379"/>
      <c r="EJ341" s="379"/>
      <c r="EK341" s="379"/>
      <c r="EM341" s="379"/>
      <c r="EN341" s="379"/>
      <c r="EO341" s="379"/>
      <c r="EP341" s="379"/>
      <c r="ER341" s="379"/>
      <c r="ES341" s="379"/>
      <c r="ET341" s="379"/>
      <c r="EU341" s="379"/>
      <c r="EX341" s="379">
        <f t="shared" si="1007"/>
        <v>1</v>
      </c>
      <c r="EY341" s="379">
        <f t="shared" si="1008"/>
        <v>1</v>
      </c>
      <c r="EZ341" s="379">
        <f t="shared" si="993"/>
        <v>1.144670331686676</v>
      </c>
      <c r="FA341" s="379"/>
      <c r="FB341" s="379">
        <f t="shared" si="991"/>
        <v>1</v>
      </c>
      <c r="FC341" s="379">
        <f t="shared" si="1009"/>
        <v>1</v>
      </c>
      <c r="FD341" s="379">
        <f t="shared" si="994"/>
        <v>0.81672000879011053</v>
      </c>
      <c r="FE341" s="379"/>
      <c r="FF341" s="379">
        <f t="shared" si="1010"/>
        <v>1</v>
      </c>
      <c r="FG341" s="379">
        <f t="shared" si="1011"/>
        <v>1</v>
      </c>
      <c r="FH341" s="379">
        <f t="shared" si="995"/>
        <v>0.94939045227285779</v>
      </c>
      <c r="FI341" s="379"/>
      <c r="FJ341" s="379">
        <f t="shared" si="1012"/>
        <v>1</v>
      </c>
      <c r="FK341" s="379">
        <f t="shared" si="1013"/>
        <v>1</v>
      </c>
      <c r="FL341" s="379">
        <f t="shared" si="996"/>
        <v>1.0290633672760561</v>
      </c>
      <c r="FN341" s="379">
        <f t="shared" si="1014"/>
        <v>1</v>
      </c>
      <c r="FO341" s="379">
        <f t="shared" si="1015"/>
        <v>1</v>
      </c>
      <c r="FP341" s="379">
        <f t="shared" si="997"/>
        <v>1</v>
      </c>
      <c r="GB341" s="331">
        <f t="shared" si="1016"/>
        <v>1973</v>
      </c>
      <c r="GC341" s="389">
        <f t="shared" si="998"/>
        <v>0.99061034469571829</v>
      </c>
      <c r="GD341" s="389">
        <f t="shared" si="999"/>
        <v>1.0204352280531774</v>
      </c>
      <c r="GE341" s="389">
        <f t="shared" si="1000"/>
        <v>1.0322975646983954</v>
      </c>
      <c r="GF341" s="389">
        <f t="shared" si="1001"/>
        <v>0.73922124304862047</v>
      </c>
      <c r="GG341" s="389">
        <f t="shared" si="1002"/>
        <v>1.1619481900739388</v>
      </c>
      <c r="GI341" s="331">
        <f t="shared" si="992"/>
        <v>4</v>
      </c>
      <c r="GJ341" s="379">
        <f t="shared" si="1003"/>
        <v>1.0575951424950809</v>
      </c>
      <c r="GK341" s="379">
        <f t="shared" si="1004"/>
        <v>0.89163185221748709</v>
      </c>
      <c r="GL341" s="379">
        <f t="shared" si="1005"/>
        <v>1.1201650052941479</v>
      </c>
    </row>
    <row r="342" spans="1:194" x14ac:dyDescent="0.2">
      <c r="A342" s="373" t="s">
        <v>537</v>
      </c>
      <c r="B342" s="330">
        <f t="shared" si="1006"/>
        <v>1952</v>
      </c>
      <c r="D342" s="384"/>
      <c r="E342" s="384"/>
      <c r="F342" s="384"/>
      <c r="G342" s="384"/>
      <c r="H342" s="384"/>
      <c r="J342" s="385"/>
      <c r="K342" s="385"/>
      <c r="L342" s="385"/>
      <c r="M342" s="385"/>
      <c r="N342" s="385"/>
      <c r="W342" s="386"/>
      <c r="X342" s="386"/>
      <c r="Y342" s="386"/>
      <c r="Z342" s="386"/>
      <c r="AA342" s="386"/>
      <c r="BC342" s="379"/>
      <c r="BD342" s="379"/>
      <c r="BE342" s="379"/>
      <c r="BF342" s="379"/>
      <c r="BG342" s="379"/>
      <c r="BH342" s="379"/>
      <c r="BI342" s="379"/>
      <c r="BJ342" s="379"/>
      <c r="BK342" s="379"/>
      <c r="BL342" s="379"/>
      <c r="BM342" s="379"/>
      <c r="BN342" s="379"/>
      <c r="BO342" s="379"/>
      <c r="BP342" s="379"/>
      <c r="BQ342" s="379"/>
      <c r="BR342" s="379"/>
      <c r="BS342" s="379"/>
      <c r="BT342" s="379"/>
      <c r="BU342" s="379"/>
      <c r="BV342" s="379"/>
      <c r="BW342" s="379"/>
      <c r="CL342" s="388"/>
      <c r="CM342" s="388"/>
      <c r="CN342" s="388"/>
      <c r="CO342" s="388"/>
      <c r="CP342" s="388"/>
      <c r="CQ342" s="388"/>
      <c r="CR342" s="388"/>
      <c r="CS342" s="388"/>
      <c r="CT342" s="388"/>
      <c r="CU342" s="388"/>
      <c r="CV342" s="388"/>
      <c r="CY342" s="334"/>
      <c r="DA342" s="379"/>
      <c r="DB342" s="379"/>
      <c r="DC342" s="379"/>
      <c r="DD342" s="379"/>
      <c r="DF342" s="379"/>
      <c r="DG342" s="379"/>
      <c r="DH342" s="379"/>
      <c r="DI342" s="379"/>
      <c r="DJ342" s="379"/>
      <c r="DK342" s="379"/>
      <c r="DL342" s="379"/>
      <c r="DM342" s="379"/>
      <c r="DN342" s="379"/>
      <c r="DO342" s="379"/>
      <c r="DR342" s="379"/>
      <c r="DS342" s="379"/>
      <c r="DT342" s="379"/>
      <c r="DU342" s="379"/>
      <c r="DW342" s="379"/>
      <c r="DX342" s="379"/>
      <c r="DY342" s="379"/>
      <c r="DZ342" s="379"/>
      <c r="EA342" s="379"/>
      <c r="EC342" s="379"/>
      <c r="ED342" s="379"/>
      <c r="EE342" s="379"/>
      <c r="EF342" s="379"/>
      <c r="EH342" s="379"/>
      <c r="EI342" s="379"/>
      <c r="EJ342" s="379"/>
      <c r="EK342" s="379"/>
      <c r="EM342" s="379"/>
      <c r="EN342" s="379"/>
      <c r="EO342" s="379"/>
      <c r="EP342" s="379"/>
      <c r="ER342" s="379"/>
      <c r="ES342" s="379"/>
      <c r="ET342" s="379"/>
      <c r="EU342" s="379"/>
      <c r="EX342" s="379">
        <f t="shared" si="1007"/>
        <v>1</v>
      </c>
      <c r="EY342" s="379">
        <f t="shared" si="1008"/>
        <v>1</v>
      </c>
      <c r="EZ342" s="379">
        <f t="shared" si="993"/>
        <v>1.144670331686676</v>
      </c>
      <c r="FA342" s="379"/>
      <c r="FB342" s="379">
        <f t="shared" si="991"/>
        <v>1</v>
      </c>
      <c r="FC342" s="379">
        <f t="shared" si="1009"/>
        <v>1</v>
      </c>
      <c r="FD342" s="379">
        <f t="shared" si="994"/>
        <v>0.81672000879011053</v>
      </c>
      <c r="FE342" s="379"/>
      <c r="FF342" s="379">
        <f t="shared" si="1010"/>
        <v>1</v>
      </c>
      <c r="FG342" s="379">
        <f t="shared" si="1011"/>
        <v>1</v>
      </c>
      <c r="FH342" s="379">
        <f t="shared" si="995"/>
        <v>0.94939045227285779</v>
      </c>
      <c r="FI342" s="379"/>
      <c r="FJ342" s="379">
        <f t="shared" si="1012"/>
        <v>1</v>
      </c>
      <c r="FK342" s="379">
        <f t="shared" si="1013"/>
        <v>1</v>
      </c>
      <c r="FL342" s="379">
        <f t="shared" si="996"/>
        <v>1.0290633672760561</v>
      </c>
      <c r="FN342" s="379">
        <f t="shared" si="1014"/>
        <v>1</v>
      </c>
      <c r="FO342" s="379">
        <f t="shared" si="1015"/>
        <v>1</v>
      </c>
      <c r="FP342" s="379">
        <f t="shared" si="997"/>
        <v>1</v>
      </c>
      <c r="GB342" s="331">
        <f t="shared" si="1016"/>
        <v>1974</v>
      </c>
      <c r="GC342" s="389">
        <f t="shared" si="998"/>
        <v>0.98174812024273928</v>
      </c>
      <c r="GD342" s="389">
        <f t="shared" si="999"/>
        <v>0.92230972720565874</v>
      </c>
      <c r="GE342" s="389">
        <f t="shared" si="1000"/>
        <v>1.034463409495731</v>
      </c>
      <c r="GF342" s="389">
        <f t="shared" si="1001"/>
        <v>0.87197815577196625</v>
      </c>
      <c r="GG342" s="389">
        <f t="shared" si="1002"/>
        <v>1.1801654604737006</v>
      </c>
      <c r="GI342" s="331">
        <f t="shared" si="992"/>
        <v>5</v>
      </c>
      <c r="GJ342" s="379">
        <f t="shared" si="1003"/>
        <v>1.0589327859370099</v>
      </c>
      <c r="GK342" s="379">
        <f t="shared" si="1004"/>
        <v>0.86381354954369027</v>
      </c>
      <c r="GL342" s="379">
        <f t="shared" si="1005"/>
        <v>1.0754524057501702</v>
      </c>
    </row>
    <row r="343" spans="1:194" x14ac:dyDescent="0.2">
      <c r="A343" s="373" t="s">
        <v>537</v>
      </c>
      <c r="B343" s="330">
        <f t="shared" si="1006"/>
        <v>1953</v>
      </c>
      <c r="D343" s="384"/>
      <c r="E343" s="384"/>
      <c r="F343" s="384"/>
      <c r="G343" s="384"/>
      <c r="H343" s="384"/>
      <c r="J343" s="385"/>
      <c r="K343" s="385"/>
      <c r="L343" s="385"/>
      <c r="M343" s="385"/>
      <c r="N343" s="385"/>
      <c r="W343" s="386"/>
      <c r="X343" s="386"/>
      <c r="Y343" s="386"/>
      <c r="Z343" s="386"/>
      <c r="AA343" s="386"/>
      <c r="BC343" s="379"/>
      <c r="BD343" s="379"/>
      <c r="BE343" s="379"/>
      <c r="BF343" s="379"/>
      <c r="BG343" s="379"/>
      <c r="BH343" s="379"/>
      <c r="BI343" s="379"/>
      <c r="BJ343" s="379"/>
      <c r="BK343" s="379"/>
      <c r="BL343" s="379"/>
      <c r="BM343" s="379"/>
      <c r="BN343" s="379"/>
      <c r="BO343" s="379"/>
      <c r="BP343" s="379"/>
      <c r="BQ343" s="379"/>
      <c r="BR343" s="379"/>
      <c r="BS343" s="379"/>
      <c r="BT343" s="379"/>
      <c r="BU343" s="379"/>
      <c r="BV343" s="379"/>
      <c r="BW343" s="379"/>
      <c r="CL343" s="388"/>
      <c r="CM343" s="388"/>
      <c r="CN343" s="388"/>
      <c r="CO343" s="388"/>
      <c r="CP343" s="388"/>
      <c r="CQ343" s="388"/>
      <c r="CR343" s="388"/>
      <c r="CS343" s="388"/>
      <c r="CT343" s="388"/>
      <c r="CU343" s="388"/>
      <c r="CV343" s="388"/>
      <c r="CY343" s="334"/>
      <c r="DA343" s="379"/>
      <c r="DB343" s="379"/>
      <c r="DC343" s="379"/>
      <c r="DD343" s="379"/>
      <c r="DF343" s="379"/>
      <c r="DG343" s="379"/>
      <c r="DH343" s="379"/>
      <c r="DI343" s="379"/>
      <c r="DJ343" s="379"/>
      <c r="DK343" s="379"/>
      <c r="DL343" s="379"/>
      <c r="DM343" s="379"/>
      <c r="DN343" s="379"/>
      <c r="DO343" s="379"/>
      <c r="DR343" s="379"/>
      <c r="DS343" s="379"/>
      <c r="DT343" s="379"/>
      <c r="DU343" s="379"/>
      <c r="DW343" s="379"/>
      <c r="DX343" s="379"/>
      <c r="DY343" s="379"/>
      <c r="DZ343" s="379"/>
      <c r="EA343" s="379"/>
      <c r="EC343" s="379"/>
      <c r="ED343" s="379"/>
      <c r="EE343" s="379"/>
      <c r="EF343" s="379"/>
      <c r="EH343" s="379"/>
      <c r="EI343" s="379"/>
      <c r="EJ343" s="379"/>
      <c r="EK343" s="379"/>
      <c r="EM343" s="379"/>
      <c r="EN343" s="379"/>
      <c r="EO343" s="379"/>
      <c r="EP343" s="379"/>
      <c r="ER343" s="379"/>
      <c r="ES343" s="379"/>
      <c r="ET343" s="379"/>
      <c r="EU343" s="379"/>
      <c r="EX343" s="379">
        <f t="shared" si="1007"/>
        <v>1</v>
      </c>
      <c r="EY343" s="379">
        <f t="shared" si="1008"/>
        <v>1</v>
      </c>
      <c r="EZ343" s="379">
        <f t="shared" si="993"/>
        <v>1.144670331686676</v>
      </c>
      <c r="FA343" s="379"/>
      <c r="FB343" s="379">
        <f t="shared" si="991"/>
        <v>1</v>
      </c>
      <c r="FC343" s="379">
        <f t="shared" si="1009"/>
        <v>1</v>
      </c>
      <c r="FD343" s="379">
        <f t="shared" si="994"/>
        <v>0.81672000879011053</v>
      </c>
      <c r="FE343" s="379"/>
      <c r="FF343" s="379">
        <f t="shared" si="1010"/>
        <v>1</v>
      </c>
      <c r="FG343" s="379">
        <f t="shared" si="1011"/>
        <v>1</v>
      </c>
      <c r="FH343" s="379">
        <f t="shared" si="995"/>
        <v>0.94939045227285779</v>
      </c>
      <c r="FI343" s="379"/>
      <c r="FJ343" s="379">
        <f t="shared" si="1012"/>
        <v>1</v>
      </c>
      <c r="FK343" s="379">
        <f t="shared" si="1013"/>
        <v>1</v>
      </c>
      <c r="FL343" s="379">
        <f t="shared" si="996"/>
        <v>1.0290633672760561</v>
      </c>
      <c r="FN343" s="379">
        <f t="shared" si="1014"/>
        <v>1</v>
      </c>
      <c r="FO343" s="379">
        <f t="shared" si="1015"/>
        <v>1</v>
      </c>
      <c r="FP343" s="379">
        <f t="shared" si="997"/>
        <v>1</v>
      </c>
      <c r="GB343" s="331">
        <f t="shared" si="1016"/>
        <v>1975</v>
      </c>
      <c r="GC343" s="389">
        <f t="shared" si="998"/>
        <v>0.93746122808527743</v>
      </c>
      <c r="GD343" s="389">
        <f t="shared" si="999"/>
        <v>0.8534487948750199</v>
      </c>
      <c r="GE343" s="389">
        <f t="shared" si="1000"/>
        <v>1.0265396807961158</v>
      </c>
      <c r="GF343" s="389">
        <f t="shared" si="1001"/>
        <v>0.87317515570639004</v>
      </c>
      <c r="GG343" s="389">
        <f t="shared" si="1002"/>
        <v>1.1432616706628744</v>
      </c>
      <c r="GI343" s="331">
        <f t="shared" si="992"/>
        <v>6</v>
      </c>
      <c r="GJ343" s="379">
        <f t="shared" si="1003"/>
        <v>0.96443272823660364</v>
      </c>
      <c r="GK343" s="379">
        <f t="shared" si="1004"/>
        <v>0.82075165268671246</v>
      </c>
      <c r="GL343" s="379">
        <f t="shared" si="1005"/>
        <v>1.0221161710423214</v>
      </c>
    </row>
    <row r="344" spans="1:194" x14ac:dyDescent="0.2">
      <c r="A344" s="373" t="s">
        <v>537</v>
      </c>
      <c r="B344" s="330">
        <f t="shared" si="1006"/>
        <v>1954</v>
      </c>
      <c r="D344" s="384"/>
      <c r="E344" s="384"/>
      <c r="F344" s="384"/>
      <c r="G344" s="384"/>
      <c r="H344" s="384"/>
      <c r="J344" s="385"/>
      <c r="K344" s="385"/>
      <c r="L344" s="385"/>
      <c r="M344" s="385"/>
      <c r="N344" s="385"/>
      <c r="W344" s="386"/>
      <c r="X344" s="386"/>
      <c r="Y344" s="386"/>
      <c r="Z344" s="386"/>
      <c r="AA344" s="386"/>
      <c r="BC344" s="379"/>
      <c r="BD344" s="379"/>
      <c r="BE344" s="379"/>
      <c r="BF344" s="379"/>
      <c r="BG344" s="379"/>
      <c r="BH344" s="379"/>
      <c r="BI344" s="379"/>
      <c r="BJ344" s="379"/>
      <c r="BK344" s="379"/>
      <c r="BL344" s="379"/>
      <c r="BM344" s="379"/>
      <c r="BN344" s="379"/>
      <c r="BO344" s="379"/>
      <c r="BP344" s="379"/>
      <c r="BQ344" s="379"/>
      <c r="BR344" s="379"/>
      <c r="BS344" s="379"/>
      <c r="BT344" s="379"/>
      <c r="BU344" s="379"/>
      <c r="BV344" s="379"/>
      <c r="BW344" s="379"/>
      <c r="CL344" s="388"/>
      <c r="CM344" s="388"/>
      <c r="CN344" s="388"/>
      <c r="CO344" s="388"/>
      <c r="CP344" s="388"/>
      <c r="CQ344" s="388"/>
      <c r="CR344" s="388"/>
      <c r="CS344" s="388"/>
      <c r="CT344" s="388"/>
      <c r="CU344" s="388"/>
      <c r="CV344" s="388"/>
      <c r="CY344" s="334"/>
      <c r="DA344" s="379"/>
      <c r="DB344" s="379"/>
      <c r="DC344" s="379"/>
      <c r="DD344" s="379"/>
      <c r="DF344" s="379"/>
      <c r="DG344" s="379"/>
      <c r="DH344" s="379"/>
      <c r="DI344" s="379"/>
      <c r="DJ344" s="379"/>
      <c r="DK344" s="379"/>
      <c r="DL344" s="379"/>
      <c r="DM344" s="379"/>
      <c r="DN344" s="379"/>
      <c r="DO344" s="379"/>
      <c r="DR344" s="379"/>
      <c r="DS344" s="379"/>
      <c r="DT344" s="379"/>
      <c r="DU344" s="379"/>
      <c r="DW344" s="379"/>
      <c r="DX344" s="379"/>
      <c r="DY344" s="379"/>
      <c r="DZ344" s="379"/>
      <c r="EA344" s="379"/>
      <c r="EC344" s="379"/>
      <c r="ED344" s="379"/>
      <c r="EE344" s="379"/>
      <c r="EF344" s="379"/>
      <c r="EH344" s="379"/>
      <c r="EI344" s="379"/>
      <c r="EJ344" s="379"/>
      <c r="EK344" s="379"/>
      <c r="EM344" s="379"/>
      <c r="EN344" s="379"/>
      <c r="EO344" s="379"/>
      <c r="EP344" s="379"/>
      <c r="ER344" s="379"/>
      <c r="ES344" s="379"/>
      <c r="ET344" s="379"/>
      <c r="EU344" s="379"/>
      <c r="EX344" s="379">
        <f t="shared" si="1007"/>
        <v>1</v>
      </c>
      <c r="EY344" s="379">
        <f t="shared" si="1008"/>
        <v>1</v>
      </c>
      <c r="EZ344" s="379">
        <f t="shared" si="993"/>
        <v>1.144670331686676</v>
      </c>
      <c r="FA344" s="379"/>
      <c r="FB344" s="379">
        <f t="shared" si="991"/>
        <v>1</v>
      </c>
      <c r="FC344" s="379">
        <f t="shared" si="1009"/>
        <v>1</v>
      </c>
      <c r="FD344" s="379">
        <f t="shared" si="994"/>
        <v>0.81672000879011053</v>
      </c>
      <c r="FE344" s="379"/>
      <c r="FF344" s="379">
        <f t="shared" si="1010"/>
        <v>1</v>
      </c>
      <c r="FG344" s="379">
        <f t="shared" si="1011"/>
        <v>1</v>
      </c>
      <c r="FH344" s="379">
        <f t="shared" si="995"/>
        <v>0.94939045227285779</v>
      </c>
      <c r="FI344" s="379"/>
      <c r="FJ344" s="379">
        <f t="shared" si="1012"/>
        <v>1</v>
      </c>
      <c r="FK344" s="379">
        <f t="shared" si="1013"/>
        <v>1</v>
      </c>
      <c r="FL344" s="379">
        <f t="shared" si="996"/>
        <v>1.0290633672760561</v>
      </c>
      <c r="FN344" s="379">
        <f t="shared" si="1014"/>
        <v>1</v>
      </c>
      <c r="FO344" s="379">
        <f t="shared" si="1015"/>
        <v>1</v>
      </c>
      <c r="FP344" s="379">
        <f t="shared" si="997"/>
        <v>1</v>
      </c>
      <c r="GB344" s="331">
        <f t="shared" si="1016"/>
        <v>1976</v>
      </c>
      <c r="GC344" s="389">
        <f t="shared" si="998"/>
        <v>0.97380997542078318</v>
      </c>
      <c r="GD344" s="389">
        <f t="shared" si="999"/>
        <v>0.91420765336766008</v>
      </c>
      <c r="GE344" s="389">
        <f t="shared" si="1000"/>
        <v>1.0227064708017273</v>
      </c>
      <c r="GF344" s="389">
        <f t="shared" si="1001"/>
        <v>0.91590084003943117</v>
      </c>
      <c r="GG344" s="389">
        <f t="shared" si="1002"/>
        <v>1.1564614936003577</v>
      </c>
      <c r="GI344" s="331">
        <f t="shared" si="992"/>
        <v>7</v>
      </c>
      <c r="GJ344" s="379">
        <f t="shared" si="1003"/>
        <v>1.0028118580438854</v>
      </c>
      <c r="GK344" s="379">
        <f t="shared" si="1004"/>
        <v>0.82417515145873743</v>
      </c>
      <c r="GL344" s="379">
        <f t="shared" si="1005"/>
        <v>1.1438967416258958</v>
      </c>
    </row>
    <row r="345" spans="1:194" x14ac:dyDescent="0.2">
      <c r="A345" s="373" t="s">
        <v>537</v>
      </c>
      <c r="B345" s="330">
        <f t="shared" si="1006"/>
        <v>1955</v>
      </c>
      <c r="D345" s="384"/>
      <c r="E345" s="384"/>
      <c r="F345" s="384"/>
      <c r="G345" s="384"/>
      <c r="H345" s="384"/>
      <c r="J345" s="385"/>
      <c r="K345" s="385"/>
      <c r="L345" s="385"/>
      <c r="M345" s="385"/>
      <c r="N345" s="385"/>
      <c r="W345" s="386"/>
      <c r="X345" s="386"/>
      <c r="Y345" s="386"/>
      <c r="Z345" s="386"/>
      <c r="AA345" s="386"/>
      <c r="BC345" s="379"/>
      <c r="BD345" s="379"/>
      <c r="BE345" s="379"/>
      <c r="BF345" s="379"/>
      <c r="BG345" s="379"/>
      <c r="BH345" s="379"/>
      <c r="BI345" s="379"/>
      <c r="BJ345" s="379"/>
      <c r="BK345" s="379"/>
      <c r="BL345" s="379"/>
      <c r="BM345" s="379"/>
      <c r="BN345" s="379"/>
      <c r="BO345" s="379"/>
      <c r="BP345" s="379"/>
      <c r="BQ345" s="379"/>
      <c r="BR345" s="379"/>
      <c r="BS345" s="379"/>
      <c r="BT345" s="379"/>
      <c r="BU345" s="379"/>
      <c r="BV345" s="379"/>
      <c r="BW345" s="379"/>
      <c r="CL345" s="388"/>
      <c r="CM345" s="388"/>
      <c r="CN345" s="388"/>
      <c r="CO345" s="388"/>
      <c r="CP345" s="388"/>
      <c r="CQ345" s="388"/>
      <c r="CR345" s="388"/>
      <c r="CS345" s="388"/>
      <c r="CT345" s="388"/>
      <c r="CU345" s="388"/>
      <c r="CV345" s="388"/>
      <c r="CY345" s="334"/>
      <c r="DA345" s="379"/>
      <c r="DB345" s="379"/>
      <c r="DC345" s="379"/>
      <c r="DD345" s="379"/>
      <c r="DF345" s="379"/>
      <c r="DG345" s="379"/>
      <c r="DH345" s="379"/>
      <c r="DI345" s="379"/>
      <c r="DJ345" s="379"/>
      <c r="DK345" s="379"/>
      <c r="DL345" s="379"/>
      <c r="DM345" s="379"/>
      <c r="DN345" s="379"/>
      <c r="DO345" s="379"/>
      <c r="DR345" s="379"/>
      <c r="DS345" s="379"/>
      <c r="DT345" s="379"/>
      <c r="DU345" s="379"/>
      <c r="DW345" s="379"/>
      <c r="DX345" s="379"/>
      <c r="DY345" s="379"/>
      <c r="DZ345" s="379"/>
      <c r="EA345" s="379"/>
      <c r="EC345" s="379"/>
      <c r="ED345" s="379"/>
      <c r="EE345" s="379"/>
      <c r="EF345" s="379"/>
      <c r="EH345" s="379"/>
      <c r="EI345" s="379"/>
      <c r="EJ345" s="379"/>
      <c r="EK345" s="379"/>
      <c r="EM345" s="379"/>
      <c r="EN345" s="379"/>
      <c r="EO345" s="379"/>
      <c r="EP345" s="379"/>
      <c r="ER345" s="379"/>
      <c r="ES345" s="379"/>
      <c r="ET345" s="379"/>
      <c r="EU345" s="379"/>
      <c r="EX345" s="379">
        <f t="shared" si="1007"/>
        <v>1</v>
      </c>
      <c r="EY345" s="379">
        <f t="shared" si="1008"/>
        <v>1</v>
      </c>
      <c r="EZ345" s="379">
        <f t="shared" si="993"/>
        <v>1.144670331686676</v>
      </c>
      <c r="FA345" s="379"/>
      <c r="FB345" s="379">
        <f t="shared" si="991"/>
        <v>1</v>
      </c>
      <c r="FC345" s="379">
        <f t="shared" si="1009"/>
        <v>1</v>
      </c>
      <c r="FD345" s="379">
        <f t="shared" si="994"/>
        <v>0.81672000879011053</v>
      </c>
      <c r="FE345" s="379"/>
      <c r="FF345" s="379">
        <f t="shared" si="1010"/>
        <v>1</v>
      </c>
      <c r="FG345" s="379">
        <f t="shared" si="1011"/>
        <v>1</v>
      </c>
      <c r="FH345" s="379">
        <f t="shared" si="995"/>
        <v>0.94939045227285779</v>
      </c>
      <c r="FI345" s="379"/>
      <c r="FJ345" s="379">
        <f t="shared" si="1012"/>
        <v>1</v>
      </c>
      <c r="FK345" s="379">
        <f t="shared" si="1013"/>
        <v>1</v>
      </c>
      <c r="FL345" s="379">
        <f t="shared" si="996"/>
        <v>1.0290633672760561</v>
      </c>
      <c r="FN345" s="379">
        <f t="shared" si="1014"/>
        <v>1</v>
      </c>
      <c r="FO345" s="379">
        <f t="shared" si="1015"/>
        <v>1</v>
      </c>
      <c r="FP345" s="379">
        <f t="shared" si="997"/>
        <v>1</v>
      </c>
      <c r="GB345" s="331">
        <f t="shared" si="1016"/>
        <v>1977</v>
      </c>
      <c r="GC345" s="389">
        <f t="shared" si="998"/>
        <v>0.99888006560796494</v>
      </c>
      <c r="GD345" s="389">
        <f t="shared" si="999"/>
        <v>0.93927165328247775</v>
      </c>
      <c r="GE345" s="389">
        <f t="shared" si="1000"/>
        <v>1.0144885071419816</v>
      </c>
      <c r="GF345" s="389">
        <f t="shared" si="1001"/>
        <v>0.93262227637507977</v>
      </c>
      <c r="GG345" s="389">
        <f t="shared" si="1002"/>
        <v>1.1414649986964889</v>
      </c>
      <c r="GI345" s="331">
        <f t="shared" si="992"/>
        <v>8</v>
      </c>
      <c r="GJ345" s="379">
        <f t="shared" si="1003"/>
        <v>1.0479574614114422</v>
      </c>
      <c r="GK345" s="379">
        <f t="shared" si="1004"/>
        <v>0.9247582240069615</v>
      </c>
      <c r="GL345" s="379">
        <f t="shared" si="1005"/>
        <v>1.0604201770624653</v>
      </c>
    </row>
    <row r="346" spans="1:194" x14ac:dyDescent="0.2">
      <c r="A346" s="373" t="s">
        <v>537</v>
      </c>
      <c r="B346" s="330">
        <f t="shared" si="1006"/>
        <v>1956</v>
      </c>
      <c r="D346" s="384"/>
      <c r="E346" s="384"/>
      <c r="F346" s="384"/>
      <c r="G346" s="384"/>
      <c r="H346" s="384"/>
      <c r="J346" s="385"/>
      <c r="K346" s="385"/>
      <c r="L346" s="385"/>
      <c r="M346" s="385"/>
      <c r="N346" s="385"/>
      <c r="W346" s="386"/>
      <c r="X346" s="386"/>
      <c r="Y346" s="386"/>
      <c r="Z346" s="386"/>
      <c r="AA346" s="386"/>
      <c r="BC346" s="379"/>
      <c r="BD346" s="379"/>
      <c r="BE346" s="379"/>
      <c r="BF346" s="379"/>
      <c r="BG346" s="379"/>
      <c r="BH346" s="379"/>
      <c r="BI346" s="379"/>
      <c r="BJ346" s="379"/>
      <c r="BK346" s="379"/>
      <c r="BL346" s="379"/>
      <c r="BM346" s="379"/>
      <c r="BN346" s="379"/>
      <c r="BO346" s="379"/>
      <c r="BP346" s="379"/>
      <c r="BQ346" s="379"/>
      <c r="BR346" s="379"/>
      <c r="BS346" s="379"/>
      <c r="BT346" s="379"/>
      <c r="BU346" s="379"/>
      <c r="BV346" s="379"/>
      <c r="BW346" s="379"/>
      <c r="CL346" s="388"/>
      <c r="CM346" s="388"/>
      <c r="CN346" s="388"/>
      <c r="CO346" s="388"/>
      <c r="CP346" s="388"/>
      <c r="CQ346" s="388"/>
      <c r="CR346" s="388"/>
      <c r="CS346" s="388"/>
      <c r="CT346" s="388"/>
      <c r="CU346" s="388"/>
      <c r="CV346" s="388"/>
      <c r="CY346" s="334"/>
      <c r="DA346" s="379"/>
      <c r="DB346" s="379"/>
      <c r="DC346" s="379"/>
      <c r="DD346" s="379"/>
      <c r="DF346" s="379"/>
      <c r="DG346" s="379"/>
      <c r="DH346" s="379"/>
      <c r="DI346" s="379"/>
      <c r="DJ346" s="379"/>
      <c r="DK346" s="379"/>
      <c r="DL346" s="379"/>
      <c r="DM346" s="379"/>
      <c r="DN346" s="379"/>
      <c r="DO346" s="379"/>
      <c r="DR346" s="379"/>
      <c r="DS346" s="379"/>
      <c r="DT346" s="379"/>
      <c r="DU346" s="379"/>
      <c r="DW346" s="379"/>
      <c r="DX346" s="379"/>
      <c r="DY346" s="379"/>
      <c r="DZ346" s="379"/>
      <c r="EA346" s="379"/>
      <c r="EC346" s="379"/>
      <c r="ED346" s="379"/>
      <c r="EE346" s="379"/>
      <c r="EF346" s="379"/>
      <c r="EH346" s="379"/>
      <c r="EI346" s="379"/>
      <c r="EJ346" s="379"/>
      <c r="EK346" s="379"/>
      <c r="EM346" s="379"/>
      <c r="EN346" s="379"/>
      <c r="EO346" s="379"/>
      <c r="EP346" s="379"/>
      <c r="ER346" s="379"/>
      <c r="ES346" s="379"/>
      <c r="ET346" s="379"/>
      <c r="EU346" s="379"/>
      <c r="EX346" s="379">
        <f t="shared" si="1007"/>
        <v>1</v>
      </c>
      <c r="EY346" s="379">
        <f t="shared" si="1008"/>
        <v>1</v>
      </c>
      <c r="EZ346" s="379">
        <f t="shared" si="993"/>
        <v>1.144670331686676</v>
      </c>
      <c r="FA346" s="379"/>
      <c r="FB346" s="379">
        <f t="shared" si="991"/>
        <v>1</v>
      </c>
      <c r="FC346" s="379">
        <f t="shared" si="1009"/>
        <v>1</v>
      </c>
      <c r="FD346" s="379">
        <f t="shared" si="994"/>
        <v>0.81672000879011053</v>
      </c>
      <c r="FE346" s="379"/>
      <c r="FF346" s="379">
        <f t="shared" si="1010"/>
        <v>1</v>
      </c>
      <c r="FG346" s="379">
        <f t="shared" si="1011"/>
        <v>1</v>
      </c>
      <c r="FH346" s="379">
        <f t="shared" si="995"/>
        <v>0.94939045227285779</v>
      </c>
      <c r="FI346" s="379"/>
      <c r="FJ346" s="379">
        <f t="shared" si="1012"/>
        <v>1</v>
      </c>
      <c r="FK346" s="379">
        <f t="shared" si="1013"/>
        <v>1</v>
      </c>
      <c r="FL346" s="379">
        <f t="shared" si="996"/>
        <v>1.0290633672760561</v>
      </c>
      <c r="FN346" s="379">
        <f t="shared" si="1014"/>
        <v>1</v>
      </c>
      <c r="FO346" s="379">
        <f t="shared" si="1015"/>
        <v>1</v>
      </c>
      <c r="FP346" s="379">
        <f t="shared" si="997"/>
        <v>1</v>
      </c>
      <c r="GB346" s="331">
        <v>1978</v>
      </c>
      <c r="GC346" s="389">
        <f t="shared" si="998"/>
        <v>1.0937347617767135</v>
      </c>
      <c r="GD346" s="389">
        <f t="shared" si="999"/>
        <v>0.9603629112513653</v>
      </c>
      <c r="GE346" s="389">
        <f t="shared" si="1000"/>
        <v>1.0122178890140685</v>
      </c>
      <c r="GF346" s="389">
        <f t="shared" si="1001"/>
        <v>1.0360404695977163</v>
      </c>
      <c r="GG346" s="389">
        <f t="shared" si="1002"/>
        <v>1.1948231123861859</v>
      </c>
      <c r="GI346" s="331">
        <f t="shared" si="992"/>
        <v>9</v>
      </c>
      <c r="GJ346" s="379">
        <f t="shared" si="1003"/>
        <v>1</v>
      </c>
      <c r="GK346" s="379">
        <f t="shared" si="1004"/>
        <v>1</v>
      </c>
      <c r="GL346" s="379">
        <f t="shared" si="1005"/>
        <v>1.0005108456975771</v>
      </c>
    </row>
    <row r="347" spans="1:194" x14ac:dyDescent="0.2">
      <c r="A347" s="373" t="s">
        <v>537</v>
      </c>
      <c r="B347" s="330">
        <f t="shared" si="1006"/>
        <v>1957</v>
      </c>
      <c r="D347" s="384"/>
      <c r="E347" s="384"/>
      <c r="F347" s="384"/>
      <c r="G347" s="384"/>
      <c r="H347" s="384"/>
      <c r="J347" s="385"/>
      <c r="K347" s="385"/>
      <c r="L347" s="385"/>
      <c r="M347" s="385"/>
      <c r="N347" s="385"/>
      <c r="W347" s="386"/>
      <c r="X347" s="386"/>
      <c r="Y347" s="386"/>
      <c r="Z347" s="386"/>
      <c r="AA347" s="386"/>
      <c r="BC347" s="379"/>
      <c r="BD347" s="379"/>
      <c r="BE347" s="379"/>
      <c r="BF347" s="379"/>
      <c r="BG347" s="379"/>
      <c r="BH347" s="379"/>
      <c r="BI347" s="379"/>
      <c r="BJ347" s="379"/>
      <c r="BK347" s="379"/>
      <c r="BL347" s="379"/>
      <c r="BM347" s="379"/>
      <c r="BN347" s="379"/>
      <c r="BO347" s="379"/>
      <c r="BP347" s="379"/>
      <c r="BQ347" s="379"/>
      <c r="BR347" s="379"/>
      <c r="BS347" s="379"/>
      <c r="BT347" s="379"/>
      <c r="BU347" s="379"/>
      <c r="BV347" s="379"/>
      <c r="BW347" s="379"/>
      <c r="CL347" s="388"/>
      <c r="CM347" s="388"/>
      <c r="CN347" s="388"/>
      <c r="CO347" s="388"/>
      <c r="CP347" s="388"/>
      <c r="CQ347" s="388"/>
      <c r="CR347" s="388"/>
      <c r="CS347" s="388"/>
      <c r="CT347" s="388"/>
      <c r="CU347" s="388"/>
      <c r="CV347" s="388"/>
      <c r="CY347" s="334"/>
      <c r="DA347" s="379"/>
      <c r="DB347" s="379"/>
      <c r="DC347" s="379"/>
      <c r="DD347" s="379"/>
      <c r="DF347" s="379"/>
      <c r="DG347" s="379"/>
      <c r="DH347" s="379"/>
      <c r="DI347" s="379"/>
      <c r="DJ347" s="379"/>
      <c r="DK347" s="379"/>
      <c r="DL347" s="379"/>
      <c r="DM347" s="379"/>
      <c r="DN347" s="379"/>
      <c r="DO347" s="379"/>
      <c r="DR347" s="379"/>
      <c r="DS347" s="379"/>
      <c r="DT347" s="379"/>
      <c r="DU347" s="379"/>
      <c r="DW347" s="379"/>
      <c r="DX347" s="379"/>
      <c r="DY347" s="379"/>
      <c r="DZ347" s="379"/>
      <c r="EA347" s="379"/>
      <c r="EC347" s="379"/>
      <c r="ED347" s="379"/>
      <c r="EE347" s="379"/>
      <c r="EF347" s="379"/>
      <c r="EH347" s="379"/>
      <c r="EI347" s="379"/>
      <c r="EJ347" s="379"/>
      <c r="EK347" s="379"/>
      <c r="EM347" s="379"/>
      <c r="EN347" s="379"/>
      <c r="EO347" s="379"/>
      <c r="EP347" s="379"/>
      <c r="ER347" s="379"/>
      <c r="ES347" s="379"/>
      <c r="ET347" s="379"/>
      <c r="EU347" s="379"/>
      <c r="EX347" s="379">
        <f t="shared" si="1007"/>
        <v>1</v>
      </c>
      <c r="EY347" s="379">
        <f t="shared" si="1008"/>
        <v>1</v>
      </c>
      <c r="EZ347" s="379">
        <f t="shared" si="993"/>
        <v>1.144670331686676</v>
      </c>
      <c r="FA347" s="379"/>
      <c r="FB347" s="379">
        <f t="shared" si="991"/>
        <v>1</v>
      </c>
      <c r="FC347" s="379">
        <f t="shared" si="1009"/>
        <v>1</v>
      </c>
      <c r="FD347" s="379">
        <f t="shared" si="994"/>
        <v>0.81672000879011053</v>
      </c>
      <c r="FE347" s="379"/>
      <c r="FF347" s="379">
        <f t="shared" si="1010"/>
        <v>1</v>
      </c>
      <c r="FG347" s="379">
        <f t="shared" si="1011"/>
        <v>1</v>
      </c>
      <c r="FH347" s="379">
        <f t="shared" si="995"/>
        <v>0.94939045227285779</v>
      </c>
      <c r="FI347" s="379"/>
      <c r="FJ347" s="379">
        <f t="shared" si="1012"/>
        <v>1</v>
      </c>
      <c r="FK347" s="379">
        <f t="shared" si="1013"/>
        <v>1</v>
      </c>
      <c r="FL347" s="379">
        <f t="shared" si="996"/>
        <v>1.0290633672760561</v>
      </c>
      <c r="FN347" s="379">
        <f t="shared" si="1014"/>
        <v>1</v>
      </c>
      <c r="FO347" s="379">
        <f t="shared" si="1015"/>
        <v>1</v>
      </c>
      <c r="FP347" s="379">
        <f t="shared" si="997"/>
        <v>1</v>
      </c>
      <c r="GB347" s="331">
        <f>GB346+1</f>
        <v>1979</v>
      </c>
      <c r="GC347" s="389">
        <f t="shared" si="998"/>
        <v>1.0345924697833218</v>
      </c>
      <c r="GD347" s="389">
        <f t="shared" si="999"/>
        <v>0.91768652215019209</v>
      </c>
      <c r="GE347" s="389">
        <f t="shared" si="1000"/>
        <v>1.0266533993289209</v>
      </c>
      <c r="GF347" s="389">
        <f t="shared" si="1001"/>
        <v>1.2431536784540935</v>
      </c>
      <c r="GG347" s="389">
        <f t="shared" si="1002"/>
        <v>1.0732843279952735</v>
      </c>
      <c r="GI347" s="331">
        <f>GI346+1</f>
        <v>10</v>
      </c>
      <c r="GJ347" s="379">
        <f t="shared" si="1003"/>
        <v>0.95012131427443958</v>
      </c>
      <c r="GK347" s="379">
        <f t="shared" si="1004"/>
        <v>1.0321488864512287</v>
      </c>
      <c r="GL347" s="379">
        <f t="shared" si="1005"/>
        <v>1.0154214997467046</v>
      </c>
    </row>
    <row r="348" spans="1:194" x14ac:dyDescent="0.2">
      <c r="A348" s="373" t="s">
        <v>537</v>
      </c>
      <c r="B348" s="330">
        <f t="shared" si="1006"/>
        <v>1958</v>
      </c>
      <c r="D348" s="384"/>
      <c r="E348" s="384"/>
      <c r="F348" s="384"/>
      <c r="G348" s="384"/>
      <c r="H348" s="384"/>
      <c r="J348" s="385"/>
      <c r="K348" s="385"/>
      <c r="L348" s="385"/>
      <c r="M348" s="385"/>
      <c r="N348" s="385"/>
      <c r="W348" s="386"/>
      <c r="X348" s="386"/>
      <c r="Y348" s="386"/>
      <c r="Z348" s="386"/>
      <c r="AA348" s="386"/>
      <c r="BC348" s="379"/>
      <c r="BD348" s="379"/>
      <c r="BE348" s="379"/>
      <c r="BF348" s="379"/>
      <c r="BG348" s="379"/>
      <c r="BH348" s="379"/>
      <c r="BI348" s="379"/>
      <c r="BJ348" s="379"/>
      <c r="BK348" s="379"/>
      <c r="BL348" s="379"/>
      <c r="BM348" s="379"/>
      <c r="BN348" s="379"/>
      <c r="BO348" s="379"/>
      <c r="BP348" s="379"/>
      <c r="BQ348" s="379"/>
      <c r="BR348" s="379"/>
      <c r="BS348" s="379"/>
      <c r="BT348" s="379"/>
      <c r="BU348" s="379"/>
      <c r="BV348" s="379"/>
      <c r="BW348" s="379"/>
      <c r="CL348" s="388"/>
      <c r="CM348" s="388"/>
      <c r="CN348" s="388"/>
      <c r="CO348" s="388"/>
      <c r="CP348" s="388"/>
      <c r="CQ348" s="388"/>
      <c r="CR348" s="388"/>
      <c r="CS348" s="388"/>
      <c r="CT348" s="388"/>
      <c r="CU348" s="388"/>
      <c r="CV348" s="388"/>
      <c r="CY348" s="334"/>
      <c r="DA348" s="379"/>
      <c r="DB348" s="379"/>
      <c r="DC348" s="379"/>
      <c r="DD348" s="379"/>
      <c r="DF348" s="379"/>
      <c r="DG348" s="379"/>
      <c r="DH348" s="379"/>
      <c r="DI348" s="379"/>
      <c r="DJ348" s="379"/>
      <c r="DK348" s="379"/>
      <c r="DL348" s="379"/>
      <c r="DM348" s="379"/>
      <c r="DN348" s="379"/>
      <c r="DO348" s="379"/>
      <c r="DR348" s="379"/>
      <c r="DS348" s="379"/>
      <c r="DT348" s="379"/>
      <c r="DU348" s="379"/>
      <c r="DW348" s="379"/>
      <c r="DX348" s="379"/>
      <c r="DY348" s="379"/>
      <c r="DZ348" s="379"/>
      <c r="EA348" s="379"/>
      <c r="EC348" s="379"/>
      <c r="ED348" s="379"/>
      <c r="EE348" s="379"/>
      <c r="EF348" s="379"/>
      <c r="EH348" s="379"/>
      <c r="EI348" s="379"/>
      <c r="EJ348" s="379"/>
      <c r="EK348" s="379"/>
      <c r="EM348" s="379"/>
      <c r="EN348" s="379"/>
      <c r="EO348" s="379"/>
      <c r="EP348" s="379"/>
      <c r="ER348" s="379"/>
      <c r="ES348" s="379"/>
      <c r="ET348" s="379"/>
      <c r="EU348" s="379"/>
      <c r="EX348" s="379">
        <f t="shared" si="1007"/>
        <v>1</v>
      </c>
      <c r="EY348" s="379">
        <f t="shared" si="1008"/>
        <v>1</v>
      </c>
      <c r="EZ348" s="379">
        <f t="shared" si="993"/>
        <v>1.144670331686676</v>
      </c>
      <c r="FA348" s="379"/>
      <c r="FB348" s="379">
        <f t="shared" si="991"/>
        <v>1</v>
      </c>
      <c r="FC348" s="379">
        <f t="shared" si="1009"/>
        <v>1</v>
      </c>
      <c r="FD348" s="379">
        <f t="shared" si="994"/>
        <v>0.81672000879011053</v>
      </c>
      <c r="FE348" s="379"/>
      <c r="FF348" s="379">
        <f t="shared" si="1010"/>
        <v>1</v>
      </c>
      <c r="FG348" s="379">
        <f t="shared" si="1011"/>
        <v>1</v>
      </c>
      <c r="FH348" s="379">
        <f t="shared" si="995"/>
        <v>0.94939045227285779</v>
      </c>
      <c r="FI348" s="379"/>
      <c r="FJ348" s="379">
        <f t="shared" si="1012"/>
        <v>1</v>
      </c>
      <c r="FK348" s="379">
        <f t="shared" si="1013"/>
        <v>1</v>
      </c>
      <c r="FL348" s="379">
        <f t="shared" si="996"/>
        <v>1.0290633672760561</v>
      </c>
      <c r="FN348" s="379">
        <f t="shared" si="1014"/>
        <v>1</v>
      </c>
      <c r="FO348" s="379">
        <f t="shared" si="1015"/>
        <v>1</v>
      </c>
      <c r="FP348" s="379">
        <f t="shared" si="997"/>
        <v>1</v>
      </c>
      <c r="GB348" s="331">
        <f t="shared" ref="GB348:GB375" si="1017">GB347+1</f>
        <v>1980</v>
      </c>
      <c r="GC348" s="389">
        <f t="shared" si="998"/>
        <v>1.0581354104234029</v>
      </c>
      <c r="GD348" s="389">
        <f t="shared" si="999"/>
        <v>0.89163185221748709</v>
      </c>
      <c r="GE348" s="389">
        <f t="shared" si="1000"/>
        <v>1.0019930297162436</v>
      </c>
      <c r="GF348" s="389">
        <f t="shared" si="1001"/>
        <v>1.2646980579220526</v>
      </c>
      <c r="GG348" s="389">
        <f t="shared" si="1002"/>
        <v>1.1179369237841601</v>
      </c>
      <c r="GI348" s="331">
        <f t="shared" ref="GI348:GI367" si="1018">GI347+1</f>
        <v>11</v>
      </c>
      <c r="GJ348" s="379">
        <f t="shared" si="1003"/>
        <v>0.94643317856043829</v>
      </c>
      <c r="GK348" s="379">
        <f t="shared" si="1004"/>
        <v>1.0589414728530673</v>
      </c>
      <c r="GL348" s="379">
        <f t="shared" si="1005"/>
        <v>0.98858207377228424</v>
      </c>
    </row>
    <row r="349" spans="1:194" x14ac:dyDescent="0.2">
      <c r="A349" s="373" t="s">
        <v>537</v>
      </c>
      <c r="B349" s="330">
        <f t="shared" si="1006"/>
        <v>1959</v>
      </c>
      <c r="D349" s="384"/>
      <c r="E349" s="384"/>
      <c r="F349" s="384"/>
      <c r="G349" s="384"/>
      <c r="H349" s="384"/>
      <c r="J349" s="385"/>
      <c r="K349" s="385"/>
      <c r="L349" s="385"/>
      <c r="M349" s="385"/>
      <c r="N349" s="385"/>
      <c r="W349" s="386"/>
      <c r="X349" s="386"/>
      <c r="Y349" s="386"/>
      <c r="Z349" s="386"/>
      <c r="AA349" s="386"/>
      <c r="BC349" s="379"/>
      <c r="BD349" s="379"/>
      <c r="BE349" s="379"/>
      <c r="BF349" s="379"/>
      <c r="BG349" s="379"/>
      <c r="BH349" s="379"/>
      <c r="BI349" s="379"/>
      <c r="BJ349" s="379"/>
      <c r="BK349" s="379"/>
      <c r="BL349" s="379"/>
      <c r="BM349" s="379"/>
      <c r="BN349" s="379"/>
      <c r="BO349" s="379"/>
      <c r="BP349" s="379"/>
      <c r="BQ349" s="379"/>
      <c r="BR349" s="379"/>
      <c r="BS349" s="379"/>
      <c r="BT349" s="379"/>
      <c r="BU349" s="379"/>
      <c r="BV349" s="379"/>
      <c r="BW349" s="379"/>
      <c r="CL349" s="388"/>
      <c r="CM349" s="388"/>
      <c r="CN349" s="388"/>
      <c r="CO349" s="388"/>
      <c r="CP349" s="388"/>
      <c r="CQ349" s="388"/>
      <c r="CR349" s="388"/>
      <c r="CS349" s="388"/>
      <c r="CT349" s="388"/>
      <c r="CU349" s="388"/>
      <c r="CV349" s="388"/>
      <c r="CY349" s="334"/>
      <c r="DA349" s="379"/>
      <c r="DB349" s="379"/>
      <c r="DC349" s="379"/>
      <c r="DD349" s="379"/>
      <c r="DF349" s="379"/>
      <c r="DG349" s="379"/>
      <c r="DH349" s="379"/>
      <c r="DI349" s="379"/>
      <c r="DJ349" s="379"/>
      <c r="DK349" s="379"/>
      <c r="DL349" s="379"/>
      <c r="DM349" s="379"/>
      <c r="DN349" s="379"/>
      <c r="DO349" s="379"/>
      <c r="DR349" s="379"/>
      <c r="DS349" s="379"/>
      <c r="DT349" s="379"/>
      <c r="DU349" s="379"/>
      <c r="DW349" s="379"/>
      <c r="DX349" s="379"/>
      <c r="DY349" s="379"/>
      <c r="DZ349" s="379"/>
      <c r="EA349" s="379"/>
      <c r="EC349" s="379"/>
      <c r="ED349" s="379"/>
      <c r="EE349" s="379"/>
      <c r="EF349" s="379"/>
      <c r="EH349" s="379"/>
      <c r="EI349" s="379"/>
      <c r="EJ349" s="379"/>
      <c r="EK349" s="379"/>
      <c r="EM349" s="379"/>
      <c r="EN349" s="379"/>
      <c r="EO349" s="379"/>
      <c r="EP349" s="379"/>
      <c r="ER349" s="379"/>
      <c r="ES349" s="379"/>
      <c r="ET349" s="379"/>
      <c r="EU349" s="379"/>
      <c r="EX349" s="379">
        <f t="shared" si="1007"/>
        <v>1</v>
      </c>
      <c r="EY349" s="379">
        <f t="shared" si="1008"/>
        <v>1</v>
      </c>
      <c r="EZ349" s="379">
        <f t="shared" si="993"/>
        <v>1.144670331686676</v>
      </c>
      <c r="FA349" s="379"/>
      <c r="FB349" s="379">
        <f>EXP(SUMPRODUCT($DL349:$DO349,EC349:EF349))</f>
        <v>1</v>
      </c>
      <c r="FC349" s="379">
        <f t="shared" si="1009"/>
        <v>1</v>
      </c>
      <c r="FD349" s="379">
        <f t="shared" si="994"/>
        <v>0.81672000879011053</v>
      </c>
      <c r="FE349" s="379"/>
      <c r="FF349" s="379">
        <f t="shared" si="1010"/>
        <v>1</v>
      </c>
      <c r="FG349" s="379">
        <f t="shared" si="1011"/>
        <v>1</v>
      </c>
      <c r="FH349" s="379">
        <f t="shared" si="995"/>
        <v>0.94939045227285779</v>
      </c>
      <c r="FI349" s="379"/>
      <c r="FJ349" s="379">
        <f t="shared" si="1012"/>
        <v>1</v>
      </c>
      <c r="FK349" s="379">
        <f t="shared" si="1013"/>
        <v>1</v>
      </c>
      <c r="FL349" s="379">
        <f t="shared" si="996"/>
        <v>1.0290633672760561</v>
      </c>
      <c r="FN349" s="379">
        <f t="shared" si="1014"/>
        <v>1</v>
      </c>
      <c r="FO349" s="379">
        <f t="shared" si="1015"/>
        <v>1</v>
      </c>
      <c r="FP349" s="379">
        <f t="shared" si="997"/>
        <v>1</v>
      </c>
      <c r="GB349" s="331">
        <f t="shared" si="1017"/>
        <v>1981</v>
      </c>
      <c r="GC349" s="389">
        <f t="shared" si="998"/>
        <v>1.0594737371947287</v>
      </c>
      <c r="GD349" s="389">
        <f t="shared" si="999"/>
        <v>0.86381354954369027</v>
      </c>
      <c r="GE349" s="389">
        <f t="shared" si="1000"/>
        <v>0.98595731811475662</v>
      </c>
      <c r="GF349" s="389">
        <f t="shared" si="1001"/>
        <v>1.2105691388713729</v>
      </c>
      <c r="GG349" s="389">
        <f t="shared" si="1002"/>
        <v>1.0907697381936741</v>
      </c>
      <c r="GI349" s="331">
        <f t="shared" si="1018"/>
        <v>12</v>
      </c>
      <c r="GJ349" s="379">
        <f t="shared" si="1003"/>
        <v>0.97397320488441463</v>
      </c>
      <c r="GK349" s="379">
        <f t="shared" si="1004"/>
        <v>1.1050296698620694</v>
      </c>
      <c r="GL349" s="379">
        <f t="shared" si="1005"/>
        <v>1.0094656860746924</v>
      </c>
    </row>
    <row r="350" spans="1:194" x14ac:dyDescent="0.2">
      <c r="A350" s="373" t="s">
        <v>537</v>
      </c>
      <c r="B350" s="330">
        <f t="shared" si="1006"/>
        <v>1960</v>
      </c>
      <c r="D350" s="384"/>
      <c r="E350" s="384"/>
      <c r="F350" s="384"/>
      <c r="G350" s="384"/>
      <c r="H350" s="384"/>
      <c r="J350" s="385"/>
      <c r="K350" s="385"/>
      <c r="L350" s="385"/>
      <c r="M350" s="385"/>
      <c r="N350" s="385"/>
      <c r="W350" s="386"/>
      <c r="X350" s="386"/>
      <c r="Y350" s="386"/>
      <c r="Z350" s="386"/>
      <c r="AA350" s="386"/>
      <c r="BC350" s="379"/>
      <c r="BD350" s="379"/>
      <c r="BE350" s="379"/>
      <c r="BF350" s="379"/>
      <c r="BG350" s="379"/>
      <c r="BH350" s="379"/>
      <c r="BI350" s="379"/>
      <c r="BJ350" s="379"/>
      <c r="BK350" s="379"/>
      <c r="BL350" s="379"/>
      <c r="BM350" s="379"/>
      <c r="BN350" s="379"/>
      <c r="BO350" s="379"/>
      <c r="BP350" s="379"/>
      <c r="BQ350" s="379"/>
      <c r="BR350" s="379"/>
      <c r="BS350" s="379"/>
      <c r="BT350" s="379"/>
      <c r="BU350" s="379"/>
      <c r="BV350" s="379"/>
      <c r="BW350" s="379"/>
      <c r="CL350" s="388"/>
      <c r="CM350" s="388"/>
      <c r="CN350" s="388"/>
      <c r="CO350" s="388"/>
      <c r="CP350" s="388"/>
      <c r="CQ350" s="388"/>
      <c r="CR350" s="388"/>
      <c r="CS350" s="388"/>
      <c r="CT350" s="388"/>
      <c r="CU350" s="388"/>
      <c r="CV350" s="388"/>
      <c r="CY350" s="334"/>
      <c r="DA350" s="379"/>
      <c r="DB350" s="379"/>
      <c r="DC350" s="379"/>
      <c r="DD350" s="379"/>
      <c r="DF350" s="379"/>
      <c r="DG350" s="379"/>
      <c r="DH350" s="379"/>
      <c r="DI350" s="379"/>
      <c r="DJ350" s="379"/>
      <c r="DK350" s="379"/>
      <c r="DL350" s="379"/>
      <c r="DM350" s="379"/>
      <c r="DN350" s="379"/>
      <c r="DO350" s="379"/>
      <c r="DR350" s="379"/>
      <c r="DS350" s="379"/>
      <c r="DT350" s="379"/>
      <c r="DU350" s="379"/>
      <c r="DW350" s="379"/>
      <c r="DX350" s="379"/>
      <c r="DY350" s="379"/>
      <c r="DZ350" s="379"/>
      <c r="EA350" s="379"/>
      <c r="EC350" s="379"/>
      <c r="ED350" s="379"/>
      <c r="EE350" s="379"/>
      <c r="EF350" s="379"/>
      <c r="EH350" s="379"/>
      <c r="EI350" s="379"/>
      <c r="EJ350" s="379"/>
      <c r="EK350" s="379"/>
      <c r="EM350" s="379"/>
      <c r="EN350" s="379"/>
      <c r="EO350" s="379"/>
      <c r="EP350" s="379"/>
      <c r="ER350" s="379"/>
      <c r="ES350" s="379"/>
      <c r="ET350" s="379"/>
      <c r="EU350" s="379"/>
      <c r="EX350" s="379"/>
      <c r="EY350" s="379"/>
      <c r="EZ350" s="379"/>
      <c r="FA350" s="379"/>
      <c r="FB350" s="379"/>
      <c r="FC350" s="379"/>
      <c r="FD350" s="379"/>
      <c r="FE350" s="379"/>
      <c r="FF350" s="379"/>
      <c r="FG350" s="379"/>
      <c r="FH350" s="379"/>
      <c r="FI350" s="379"/>
      <c r="FJ350" s="379"/>
      <c r="FK350" s="379"/>
      <c r="FL350" s="379"/>
      <c r="FN350" s="379"/>
      <c r="FO350" s="379"/>
      <c r="FP350" s="379"/>
      <c r="GB350" s="331">
        <f t="shared" si="1017"/>
        <v>1982</v>
      </c>
      <c r="GC350" s="389">
        <f t="shared" si="998"/>
        <v>0.96492540454642584</v>
      </c>
      <c r="GD350" s="389">
        <f t="shared" si="999"/>
        <v>0.82075165268671246</v>
      </c>
      <c r="GE350" s="389">
        <f t="shared" si="1000"/>
        <v>0.97592425958120643</v>
      </c>
      <c r="GF350" s="389">
        <f t="shared" si="1001"/>
        <v>1.152704978699155</v>
      </c>
      <c r="GG350" s="389">
        <f t="shared" si="1002"/>
        <v>1.0473314511936993</v>
      </c>
      <c r="GI350" s="331">
        <f t="shared" si="1018"/>
        <v>13</v>
      </c>
      <c r="GJ350" s="379">
        <f t="shared" si="1003"/>
        <v>0.96812989827501039</v>
      </c>
      <c r="GK350" s="379">
        <f t="shared" si="1004"/>
        <v>1.1039803225509419</v>
      </c>
      <c r="GL350" s="379">
        <f t="shared" si="1005"/>
        <v>1.00552734599671</v>
      </c>
    </row>
    <row r="351" spans="1:194" x14ac:dyDescent="0.2">
      <c r="A351" s="373" t="s">
        <v>537</v>
      </c>
      <c r="B351" s="330">
        <f t="shared" si="1006"/>
        <v>1961</v>
      </c>
      <c r="D351" s="384"/>
      <c r="E351" s="384"/>
      <c r="F351" s="384"/>
      <c r="G351" s="384"/>
      <c r="H351" s="384"/>
      <c r="J351" s="385"/>
      <c r="K351" s="385"/>
      <c r="L351" s="385"/>
      <c r="M351" s="385"/>
      <c r="N351" s="385"/>
      <c r="W351" s="386"/>
      <c r="X351" s="386"/>
      <c r="Y351" s="386"/>
      <c r="Z351" s="386"/>
      <c r="AA351" s="386"/>
      <c r="BC351" s="379"/>
      <c r="BD351" s="379"/>
      <c r="BE351" s="379"/>
      <c r="BF351" s="379"/>
      <c r="BG351" s="379"/>
      <c r="BH351" s="379"/>
      <c r="BI351" s="379"/>
      <c r="BJ351" s="379"/>
      <c r="BK351" s="379"/>
      <c r="BL351" s="379"/>
      <c r="BM351" s="379"/>
      <c r="BN351" s="379"/>
      <c r="BO351" s="379"/>
      <c r="BP351" s="379"/>
      <c r="BQ351" s="379"/>
      <c r="BR351" s="379"/>
      <c r="BS351" s="379"/>
      <c r="BT351" s="379"/>
      <c r="BU351" s="379"/>
      <c r="BV351" s="379"/>
      <c r="BW351" s="379"/>
      <c r="CL351" s="388"/>
      <c r="CM351" s="388"/>
      <c r="CN351" s="388"/>
      <c r="CO351" s="388"/>
      <c r="CP351" s="388"/>
      <c r="CQ351" s="388"/>
      <c r="CR351" s="388"/>
      <c r="CS351" s="388"/>
      <c r="CT351" s="388"/>
      <c r="CU351" s="388"/>
      <c r="CV351" s="388"/>
      <c r="CY351" s="334"/>
      <c r="DA351" s="379"/>
      <c r="DB351" s="379"/>
      <c r="DC351" s="379"/>
      <c r="DD351" s="379"/>
      <c r="DF351" s="379"/>
      <c r="DG351" s="379"/>
      <c r="DH351" s="379"/>
      <c r="DI351" s="379"/>
      <c r="DJ351" s="379"/>
      <c r="DK351" s="379"/>
      <c r="DL351" s="379"/>
      <c r="DM351" s="379"/>
      <c r="DN351" s="379"/>
      <c r="DO351" s="379"/>
      <c r="DR351" s="379"/>
      <c r="DS351" s="379"/>
      <c r="DT351" s="379"/>
      <c r="DU351" s="379"/>
      <c r="DW351" s="379"/>
      <c r="DX351" s="379"/>
      <c r="DY351" s="379"/>
      <c r="DZ351" s="379"/>
      <c r="EA351" s="379"/>
      <c r="EC351" s="379"/>
      <c r="ED351" s="379"/>
      <c r="EE351" s="379"/>
      <c r="EF351" s="379"/>
      <c r="EH351" s="379"/>
      <c r="EI351" s="379"/>
      <c r="EJ351" s="379"/>
      <c r="EK351" s="379"/>
      <c r="EM351" s="379"/>
      <c r="EN351" s="379"/>
      <c r="EO351" s="379"/>
      <c r="EP351" s="379"/>
      <c r="ER351" s="379"/>
      <c r="ES351" s="379"/>
      <c r="ET351" s="379"/>
      <c r="EU351" s="379"/>
      <c r="EX351" s="379"/>
      <c r="EY351" s="379"/>
      <c r="EZ351" s="379"/>
      <c r="FA351" s="379"/>
      <c r="FB351" s="379"/>
      <c r="FC351" s="379"/>
      <c r="FD351" s="379"/>
      <c r="FE351" s="379"/>
      <c r="FF351" s="379"/>
      <c r="FG351" s="379"/>
      <c r="FH351" s="379"/>
      <c r="FI351" s="379"/>
      <c r="FJ351" s="379"/>
      <c r="FK351" s="379"/>
      <c r="FL351" s="379"/>
      <c r="FN351" s="379"/>
      <c r="FO351" s="379"/>
      <c r="FP351" s="379"/>
      <c r="GB351" s="331">
        <f t="shared" si="1017"/>
        <v>1983</v>
      </c>
      <c r="GC351" s="389">
        <f t="shared" si="998"/>
        <v>1.0033241401670467</v>
      </c>
      <c r="GD351" s="389">
        <f t="shared" si="999"/>
        <v>0.82417515145873743</v>
      </c>
      <c r="GE351" s="389">
        <f t="shared" si="1000"/>
        <v>0.99306399662916256</v>
      </c>
      <c r="GF351" s="389">
        <f t="shared" si="1001"/>
        <v>1.3557702920738184</v>
      </c>
      <c r="GG351" s="389">
        <f t="shared" si="1002"/>
        <v>1.1518862283888218</v>
      </c>
      <c r="GI351" s="331">
        <f t="shared" si="1018"/>
        <v>14</v>
      </c>
      <c r="GJ351" s="379">
        <f t="shared" si="1003"/>
        <v>0.96297483974531162</v>
      </c>
      <c r="GK351" s="379">
        <f t="shared" si="1004"/>
        <v>1.1005683914948874</v>
      </c>
      <c r="GL351" s="379">
        <f t="shared" si="1005"/>
        <v>0.96921283327450825</v>
      </c>
    </row>
    <row r="352" spans="1:194" x14ac:dyDescent="0.2">
      <c r="A352" s="373" t="s">
        <v>537</v>
      </c>
      <c r="B352" s="330">
        <f t="shared" si="1006"/>
        <v>1962</v>
      </c>
      <c r="D352" s="384"/>
      <c r="E352" s="384"/>
      <c r="F352" s="384"/>
      <c r="G352" s="384"/>
      <c r="H352" s="384"/>
      <c r="J352" s="385"/>
      <c r="K352" s="385"/>
      <c r="L352" s="385"/>
      <c r="M352" s="385"/>
      <c r="N352" s="385"/>
      <c r="W352" s="386"/>
      <c r="X352" s="386"/>
      <c r="Y352" s="386"/>
      <c r="Z352" s="386"/>
      <c r="AA352" s="386"/>
      <c r="BC352" s="379"/>
      <c r="BD352" s="379"/>
      <c r="BE352" s="379"/>
      <c r="BF352" s="379"/>
      <c r="BG352" s="379"/>
      <c r="BH352" s="379"/>
      <c r="BI352" s="379"/>
      <c r="BJ352" s="379"/>
      <c r="BK352" s="379"/>
      <c r="BL352" s="379"/>
      <c r="BM352" s="379"/>
      <c r="BN352" s="379"/>
      <c r="BO352" s="379"/>
      <c r="BP352" s="379"/>
      <c r="BQ352" s="379"/>
      <c r="BR352" s="379"/>
      <c r="BS352" s="379"/>
      <c r="BT352" s="379"/>
      <c r="BU352" s="379"/>
      <c r="BV352" s="379"/>
      <c r="BW352" s="379"/>
      <c r="CL352" s="388"/>
      <c r="CM352" s="388"/>
      <c r="CN352" s="388"/>
      <c r="CO352" s="388"/>
      <c r="CP352" s="388"/>
      <c r="CQ352" s="388"/>
      <c r="CR352" s="388"/>
      <c r="CS352" s="388"/>
      <c r="CT352" s="388"/>
      <c r="CU352" s="388"/>
      <c r="CV352" s="388"/>
      <c r="CY352" s="334"/>
      <c r="DA352" s="379"/>
      <c r="DB352" s="379"/>
      <c r="DC352" s="379"/>
      <c r="DD352" s="379"/>
      <c r="DF352" s="379"/>
      <c r="DG352" s="379"/>
      <c r="DH352" s="379"/>
      <c r="DI352" s="379"/>
      <c r="DJ352" s="379"/>
      <c r="DK352" s="379"/>
      <c r="DL352" s="379"/>
      <c r="DM352" s="379"/>
      <c r="DN352" s="379"/>
      <c r="DO352" s="379"/>
      <c r="DR352" s="379"/>
      <c r="DS352" s="379"/>
      <c r="DT352" s="379"/>
      <c r="DU352" s="379"/>
      <c r="DW352" s="379"/>
      <c r="DX352" s="379"/>
      <c r="DY352" s="379"/>
      <c r="DZ352" s="379"/>
      <c r="EA352" s="379"/>
      <c r="EC352" s="379"/>
      <c r="ED352" s="379"/>
      <c r="EE352" s="379"/>
      <c r="EF352" s="379"/>
      <c r="EH352" s="379"/>
      <c r="EI352" s="379"/>
      <c r="EJ352" s="379"/>
      <c r="EK352" s="379"/>
      <c r="EM352" s="379"/>
      <c r="EN352" s="379"/>
      <c r="EO352" s="379"/>
      <c r="EP352" s="379"/>
      <c r="ER352" s="379"/>
      <c r="ES352" s="379"/>
      <c r="ET352" s="379"/>
      <c r="EU352" s="379"/>
      <c r="EX352" s="379"/>
      <c r="EY352" s="379"/>
      <c r="EZ352" s="379"/>
      <c r="FA352" s="379"/>
      <c r="FB352" s="379"/>
      <c r="FC352" s="379"/>
      <c r="FD352" s="379"/>
      <c r="FE352" s="379"/>
      <c r="FF352" s="379"/>
      <c r="FG352" s="379"/>
      <c r="FH352" s="379"/>
      <c r="FI352" s="379"/>
      <c r="FJ352" s="379"/>
      <c r="FK352" s="379"/>
      <c r="FL352" s="379"/>
      <c r="FN352" s="379"/>
      <c r="FO352" s="379"/>
      <c r="FP352" s="379"/>
      <c r="GB352" s="331">
        <f t="shared" si="1017"/>
        <v>1984</v>
      </c>
      <c r="GC352" s="389">
        <f t="shared" si="998"/>
        <v>1.0484928059718481</v>
      </c>
      <c r="GD352" s="389">
        <f t="shared" si="999"/>
        <v>0.9247582240069615</v>
      </c>
      <c r="GE352" s="389">
        <f t="shared" si="1000"/>
        <v>0.9950531472002675</v>
      </c>
      <c r="GF352" s="389">
        <f t="shared" si="1001"/>
        <v>1.2100415955565558</v>
      </c>
      <c r="GG352" s="389">
        <f t="shared" si="1002"/>
        <v>1.0656919985089417</v>
      </c>
      <c r="GI352" s="331">
        <f t="shared" si="1018"/>
        <v>15</v>
      </c>
      <c r="GJ352" s="379">
        <f t="shared" si="1003"/>
        <v>0.93563631482148968</v>
      </c>
      <c r="GK352" s="379">
        <f t="shared" si="1004"/>
        <v>1.0569234947619854</v>
      </c>
      <c r="GL352" s="379">
        <f t="shared" si="1005"/>
        <v>0.94577093918237454</v>
      </c>
    </row>
    <row r="353" spans="1:194" x14ac:dyDescent="0.2">
      <c r="A353" s="373" t="s">
        <v>537</v>
      </c>
      <c r="B353" s="330">
        <f t="shared" si="1006"/>
        <v>1963</v>
      </c>
      <c r="D353" s="384"/>
      <c r="E353" s="384"/>
      <c r="F353" s="384"/>
      <c r="G353" s="384"/>
      <c r="H353" s="384"/>
      <c r="J353" s="385"/>
      <c r="K353" s="385"/>
      <c r="L353" s="385"/>
      <c r="M353" s="385"/>
      <c r="N353" s="385"/>
      <c r="W353" s="386"/>
      <c r="X353" s="386"/>
      <c r="Y353" s="386"/>
      <c r="Z353" s="386"/>
      <c r="AA353" s="386"/>
      <c r="BC353" s="379"/>
      <c r="BD353" s="379"/>
      <c r="BE353" s="379"/>
      <c r="BF353" s="379"/>
      <c r="BG353" s="379"/>
      <c r="BH353" s="379"/>
      <c r="BI353" s="379"/>
      <c r="BJ353" s="379"/>
      <c r="BK353" s="379"/>
      <c r="BL353" s="379"/>
      <c r="BM353" s="379"/>
      <c r="BN353" s="379"/>
      <c r="BO353" s="379"/>
      <c r="BP353" s="379"/>
      <c r="BQ353" s="379"/>
      <c r="BR353" s="379"/>
      <c r="BS353" s="379"/>
      <c r="BT353" s="379"/>
      <c r="BU353" s="379"/>
      <c r="BV353" s="379"/>
      <c r="BW353" s="379"/>
      <c r="CL353" s="388"/>
      <c r="CM353" s="388"/>
      <c r="CN353" s="388"/>
      <c r="CO353" s="388"/>
      <c r="CP353" s="388"/>
      <c r="CQ353" s="388"/>
      <c r="CR353" s="388"/>
      <c r="CS353" s="388"/>
      <c r="CT353" s="388"/>
      <c r="CU353" s="388"/>
      <c r="CV353" s="388"/>
      <c r="CY353" s="334"/>
      <c r="DA353" s="379"/>
      <c r="DB353" s="379"/>
      <c r="DC353" s="379"/>
      <c r="DD353" s="379"/>
      <c r="DF353" s="379"/>
      <c r="DG353" s="379"/>
      <c r="DH353" s="379"/>
      <c r="DI353" s="379"/>
      <c r="DJ353" s="379"/>
      <c r="DK353" s="379"/>
      <c r="DL353" s="379"/>
      <c r="DM353" s="379"/>
      <c r="DN353" s="379"/>
      <c r="DO353" s="379"/>
      <c r="DR353" s="379"/>
      <c r="DS353" s="379"/>
      <c r="DT353" s="379"/>
      <c r="DU353" s="379"/>
      <c r="DW353" s="379"/>
      <c r="DX353" s="379"/>
      <c r="DY353" s="379"/>
      <c r="DZ353" s="379"/>
      <c r="EA353" s="379"/>
      <c r="EC353" s="379"/>
      <c r="ED353" s="379"/>
      <c r="EE353" s="379"/>
      <c r="EF353" s="379"/>
      <c r="EH353" s="379"/>
      <c r="EI353" s="379"/>
      <c r="EJ353" s="379"/>
      <c r="EK353" s="379"/>
      <c r="EM353" s="379"/>
      <c r="EN353" s="379"/>
      <c r="EO353" s="379"/>
      <c r="EP353" s="379"/>
      <c r="ER353" s="379"/>
      <c r="ES353" s="379"/>
      <c r="ET353" s="379"/>
      <c r="EU353" s="379"/>
      <c r="EX353" s="379"/>
      <c r="EY353" s="379"/>
      <c r="EZ353" s="379"/>
      <c r="FA353" s="379"/>
      <c r="FB353" s="379"/>
      <c r="FC353" s="379"/>
      <c r="FD353" s="379"/>
      <c r="FE353" s="379"/>
      <c r="FF353" s="379"/>
      <c r="FG353" s="379"/>
      <c r="FH353" s="379"/>
      <c r="FI353" s="379"/>
      <c r="FJ353" s="379"/>
      <c r="FK353" s="379"/>
      <c r="FL353" s="379"/>
      <c r="FN353" s="379"/>
      <c r="FO353" s="379"/>
      <c r="FP353" s="379"/>
      <c r="GB353" s="331">
        <f t="shared" si="1017"/>
        <v>1985</v>
      </c>
      <c r="GC353" s="389">
        <f t="shared" si="998"/>
        <v>1.0005108456975771</v>
      </c>
      <c r="GD353" s="389">
        <f t="shared" si="999"/>
        <v>1</v>
      </c>
      <c r="GE353" s="389">
        <f t="shared" si="1000"/>
        <v>1.0005108456975771</v>
      </c>
      <c r="GF353" s="389">
        <f t="shared" si="1001"/>
        <v>1</v>
      </c>
      <c r="GG353" s="389">
        <f t="shared" si="1002"/>
        <v>1</v>
      </c>
      <c r="GI353" s="331">
        <f t="shared" si="1018"/>
        <v>16</v>
      </c>
      <c r="GJ353" s="379">
        <f t="shared" si="1003"/>
        <v>0.93548370494097299</v>
      </c>
      <c r="GK353" s="379">
        <f t="shared" si="1004"/>
        <v>1.0668620650278142</v>
      </c>
      <c r="GL353" s="379">
        <f t="shared" si="1005"/>
        <v>0.94650219354072307</v>
      </c>
    </row>
    <row r="354" spans="1:194" x14ac:dyDescent="0.2">
      <c r="A354" s="373" t="s">
        <v>537</v>
      </c>
      <c r="B354" s="330">
        <f t="shared" si="1006"/>
        <v>1964</v>
      </c>
      <c r="D354" s="384"/>
      <c r="E354" s="384"/>
      <c r="F354" s="384"/>
      <c r="G354" s="384"/>
      <c r="H354" s="384"/>
      <c r="J354" s="385"/>
      <c r="K354" s="385"/>
      <c r="L354" s="385"/>
      <c r="M354" s="385"/>
      <c r="N354" s="385"/>
      <c r="W354" s="386"/>
      <c r="X354" s="386"/>
      <c r="Y354" s="386"/>
      <c r="Z354" s="386"/>
      <c r="AA354" s="386"/>
      <c r="BC354" s="379"/>
      <c r="BD354" s="379"/>
      <c r="BE354" s="379"/>
      <c r="BF354" s="379"/>
      <c r="BG354" s="379"/>
      <c r="BH354" s="379"/>
      <c r="BI354" s="379"/>
      <c r="BJ354" s="379"/>
      <c r="BK354" s="379"/>
      <c r="BL354" s="379"/>
      <c r="BM354" s="379"/>
      <c r="BN354" s="379"/>
      <c r="BO354" s="379"/>
      <c r="BP354" s="379"/>
      <c r="BQ354" s="379"/>
      <c r="BR354" s="379"/>
      <c r="BS354" s="379"/>
      <c r="BT354" s="379"/>
      <c r="BU354" s="379"/>
      <c r="BV354" s="379"/>
      <c r="BW354" s="379"/>
      <c r="CL354" s="388"/>
      <c r="CM354" s="388"/>
      <c r="CN354" s="388"/>
      <c r="CO354" s="388"/>
      <c r="CP354" s="388"/>
      <c r="CQ354" s="388"/>
      <c r="CR354" s="388"/>
      <c r="CS354" s="388"/>
      <c r="CT354" s="388"/>
      <c r="CU354" s="388"/>
      <c r="CV354" s="388"/>
      <c r="CY354" s="334"/>
      <c r="DA354" s="379"/>
      <c r="DB354" s="379"/>
      <c r="DC354" s="379"/>
      <c r="DD354" s="379"/>
      <c r="DF354" s="379"/>
      <c r="DG354" s="379"/>
      <c r="DH354" s="379"/>
      <c r="DI354" s="379"/>
      <c r="DJ354" s="379"/>
      <c r="DK354" s="379"/>
      <c r="DL354" s="379"/>
      <c r="DM354" s="379"/>
      <c r="DN354" s="379"/>
      <c r="DO354" s="379"/>
      <c r="DR354" s="379"/>
      <c r="DS354" s="379"/>
      <c r="DT354" s="379"/>
      <c r="DU354" s="379"/>
      <c r="DW354" s="379"/>
      <c r="DX354" s="379"/>
      <c r="DY354" s="379"/>
      <c r="DZ354" s="379"/>
      <c r="EA354" s="379"/>
      <c r="EC354" s="379"/>
      <c r="ED354" s="379"/>
      <c r="EE354" s="379"/>
      <c r="EF354" s="379"/>
      <c r="EH354" s="379"/>
      <c r="EI354" s="379"/>
      <c r="EJ354" s="379"/>
      <c r="EK354" s="379"/>
      <c r="EM354" s="379"/>
      <c r="EN354" s="379"/>
      <c r="EO354" s="379"/>
      <c r="EP354" s="379"/>
      <c r="ER354" s="379"/>
      <c r="ES354" s="379"/>
      <c r="ET354" s="379"/>
      <c r="EU354" s="379"/>
      <c r="EX354" s="379"/>
      <c r="EY354" s="379"/>
      <c r="EZ354" s="379"/>
      <c r="FA354" s="379"/>
      <c r="FB354" s="379"/>
      <c r="FC354" s="379"/>
      <c r="FD354" s="379"/>
      <c r="FE354" s="379"/>
      <c r="FF354" s="379"/>
      <c r="FG354" s="379"/>
      <c r="FH354" s="379"/>
      <c r="FI354" s="379"/>
      <c r="FJ354" s="379"/>
      <c r="FK354" s="379"/>
      <c r="FL354" s="379"/>
      <c r="FN354" s="379"/>
      <c r="FO354" s="379"/>
      <c r="FP354" s="379"/>
      <c r="GB354" s="331">
        <f t="shared" si="1017"/>
        <v>1986</v>
      </c>
      <c r="GC354" s="389">
        <f t="shared" si="998"/>
        <v>0.950606679660013</v>
      </c>
      <c r="GD354" s="389">
        <f t="shared" si="999"/>
        <v>1.0321488864512287</v>
      </c>
      <c r="GE354" s="389">
        <f t="shared" si="1000"/>
        <v>1.0407245275198731</v>
      </c>
      <c r="GF354" s="389">
        <f t="shared" si="1001"/>
        <v>0.84311026461469607</v>
      </c>
      <c r="GG354" s="389">
        <f t="shared" si="1002"/>
        <v>0.9756871034514123</v>
      </c>
      <c r="GI354" s="331">
        <f t="shared" si="1018"/>
        <v>17</v>
      </c>
      <c r="GJ354" s="379">
        <f t="shared" si="1003"/>
        <v>0.93281899871062968</v>
      </c>
      <c r="GK354" s="379">
        <f t="shared" si="1004"/>
        <v>1.0963295888618501</v>
      </c>
      <c r="GL354" s="379">
        <f t="shared" si="1005"/>
        <v>0.92541459323322417</v>
      </c>
    </row>
    <row r="355" spans="1:194" x14ac:dyDescent="0.2">
      <c r="A355" s="373" t="s">
        <v>537</v>
      </c>
      <c r="B355" s="330">
        <f t="shared" si="1006"/>
        <v>1965</v>
      </c>
      <c r="D355" s="384"/>
      <c r="E355" s="384"/>
      <c r="F355" s="384"/>
      <c r="G355" s="384"/>
      <c r="H355" s="384"/>
      <c r="J355" s="385"/>
      <c r="K355" s="385"/>
      <c r="L355" s="385"/>
      <c r="M355" s="385"/>
      <c r="N355" s="385"/>
      <c r="W355" s="386"/>
      <c r="X355" s="386"/>
      <c r="Y355" s="386"/>
      <c r="Z355" s="386"/>
      <c r="AA355" s="386"/>
      <c r="BC355" s="379"/>
      <c r="BD355" s="379"/>
      <c r="BE355" s="379"/>
      <c r="BF355" s="379"/>
      <c r="BG355" s="379"/>
      <c r="BH355" s="379"/>
      <c r="BI355" s="379"/>
      <c r="BJ355" s="379"/>
      <c r="BK355" s="379"/>
      <c r="BL355" s="379"/>
      <c r="BM355" s="379"/>
      <c r="BN355" s="379"/>
      <c r="BO355" s="379"/>
      <c r="BP355" s="379"/>
      <c r="BQ355" s="379"/>
      <c r="BR355" s="379"/>
      <c r="BS355" s="379"/>
      <c r="BT355" s="379"/>
      <c r="BU355" s="379"/>
      <c r="BV355" s="379"/>
      <c r="BW355" s="379"/>
      <c r="CL355" s="388"/>
      <c r="CM355" s="388"/>
      <c r="CN355" s="388"/>
      <c r="CO355" s="388"/>
      <c r="CP355" s="388"/>
      <c r="CQ355" s="388"/>
      <c r="CR355" s="388"/>
      <c r="CS355" s="388"/>
      <c r="CT355" s="388"/>
      <c r="CU355" s="388"/>
      <c r="CV355" s="388"/>
      <c r="CY355" s="334"/>
      <c r="DA355" s="379"/>
      <c r="DB355" s="379"/>
      <c r="DC355" s="379"/>
      <c r="DD355" s="379"/>
      <c r="DF355" s="379"/>
      <c r="DG355" s="379"/>
      <c r="DH355" s="379"/>
      <c r="DI355" s="379"/>
      <c r="DJ355" s="379"/>
      <c r="DK355" s="379"/>
      <c r="DL355" s="379"/>
      <c r="DM355" s="379"/>
      <c r="DN355" s="379"/>
      <c r="DO355" s="379"/>
      <c r="DR355" s="379"/>
      <c r="DS355" s="379"/>
      <c r="DT355" s="379"/>
      <c r="DU355" s="379"/>
      <c r="DW355" s="379"/>
      <c r="DX355" s="379"/>
      <c r="DY355" s="379"/>
      <c r="DZ355" s="379"/>
      <c r="EA355" s="379"/>
      <c r="EC355" s="379"/>
      <c r="ED355" s="379"/>
      <c r="EE355" s="379"/>
      <c r="EF355" s="379"/>
      <c r="EH355" s="379"/>
      <c r="EI355" s="379"/>
      <c r="EJ355" s="379"/>
      <c r="EK355" s="379"/>
      <c r="EM355" s="379"/>
      <c r="EN355" s="379"/>
      <c r="EO355" s="379"/>
      <c r="EP355" s="379"/>
      <c r="ER355" s="379"/>
      <c r="ES355" s="379"/>
      <c r="ET355" s="379"/>
      <c r="EU355" s="379"/>
      <c r="EX355" s="379"/>
      <c r="EY355" s="379"/>
      <c r="EZ355" s="379"/>
      <c r="FA355" s="379"/>
      <c r="FB355" s="379"/>
      <c r="FC355" s="379"/>
      <c r="FD355" s="379"/>
      <c r="FE355" s="379"/>
      <c r="FF355" s="379"/>
      <c r="FG355" s="379"/>
      <c r="FH355" s="379"/>
      <c r="FI355" s="379"/>
      <c r="FJ355" s="379"/>
      <c r="FK355" s="379"/>
      <c r="FL355" s="379"/>
      <c r="FN355" s="379"/>
      <c r="FO355" s="379"/>
      <c r="FP355" s="379"/>
      <c r="GB355" s="331">
        <f t="shared" si="1017"/>
        <v>1987</v>
      </c>
      <c r="GC355" s="389">
        <f t="shared" si="998"/>
        <v>0.94691665987775009</v>
      </c>
      <c r="GD355" s="389">
        <f t="shared" si="999"/>
        <v>1.0589414728530673</v>
      </c>
      <c r="GE355" s="389">
        <f t="shared" si="1000"/>
        <v>1.0406028736538646</v>
      </c>
      <c r="GF355" s="389">
        <f t="shared" si="1001"/>
        <v>0.85031900817976436</v>
      </c>
      <c r="GG355" s="389">
        <f t="shared" si="1002"/>
        <v>0.95000897921901761</v>
      </c>
      <c r="GI355" s="331">
        <f t="shared" si="1018"/>
        <v>18</v>
      </c>
      <c r="GJ355" s="379">
        <f t="shared" si="1003"/>
        <v>0.92959535587543329</v>
      </c>
      <c r="GK355" s="379">
        <f t="shared" si="1004"/>
        <v>1.1778637867385866</v>
      </c>
      <c r="GL355" s="379">
        <f t="shared" si="1005"/>
        <v>0.88739418906678424</v>
      </c>
    </row>
    <row r="356" spans="1:194" x14ac:dyDescent="0.2">
      <c r="A356" s="373" t="s">
        <v>537</v>
      </c>
      <c r="B356" s="330">
        <f t="shared" si="1006"/>
        <v>1966</v>
      </c>
      <c r="D356" s="384"/>
      <c r="E356" s="384"/>
      <c r="F356" s="384"/>
      <c r="G356" s="384"/>
      <c r="H356" s="384"/>
      <c r="J356" s="385"/>
      <c r="K356" s="385"/>
      <c r="L356" s="385"/>
      <c r="M356" s="385"/>
      <c r="N356" s="385"/>
      <c r="W356" s="386"/>
      <c r="X356" s="386"/>
      <c r="Y356" s="386"/>
      <c r="Z356" s="386"/>
      <c r="AA356" s="386"/>
      <c r="BC356" s="379"/>
      <c r="BD356" s="379"/>
      <c r="BE356" s="379"/>
      <c r="BF356" s="379"/>
      <c r="BG356" s="379"/>
      <c r="BH356" s="379"/>
      <c r="BI356" s="379"/>
      <c r="BJ356" s="379"/>
      <c r="BK356" s="379"/>
      <c r="BL356" s="379"/>
      <c r="BM356" s="379"/>
      <c r="BN356" s="379"/>
      <c r="BO356" s="379"/>
      <c r="BP356" s="379"/>
      <c r="BQ356" s="379"/>
      <c r="BR356" s="379"/>
      <c r="BS356" s="379"/>
      <c r="BT356" s="379"/>
      <c r="BU356" s="379"/>
      <c r="BV356" s="379"/>
      <c r="BW356" s="379"/>
      <c r="CL356" s="388"/>
      <c r="CM356" s="388"/>
      <c r="CN356" s="388"/>
      <c r="CO356" s="388"/>
      <c r="CP356" s="388"/>
      <c r="CQ356" s="388"/>
      <c r="CR356" s="388"/>
      <c r="CS356" s="388"/>
      <c r="CT356" s="388"/>
      <c r="CU356" s="388"/>
      <c r="CV356" s="388"/>
      <c r="CY356" s="334"/>
      <c r="DA356" s="379"/>
      <c r="DB356" s="379"/>
      <c r="DC356" s="379"/>
      <c r="DD356" s="379"/>
      <c r="DF356" s="379"/>
      <c r="DG356" s="379"/>
      <c r="DH356" s="379"/>
      <c r="DI356" s="379"/>
      <c r="DJ356" s="379"/>
      <c r="DK356" s="379"/>
      <c r="DL356" s="379"/>
      <c r="DM356" s="379"/>
      <c r="DN356" s="379"/>
      <c r="DO356" s="379"/>
      <c r="DR356" s="379"/>
      <c r="DS356" s="379"/>
      <c r="DT356" s="379"/>
      <c r="DU356" s="379"/>
      <c r="DW356" s="379"/>
      <c r="DX356" s="379"/>
      <c r="DY356" s="379"/>
      <c r="DZ356" s="379"/>
      <c r="EA356" s="379"/>
      <c r="EC356" s="379"/>
      <c r="ED356" s="379"/>
      <c r="EE356" s="379"/>
      <c r="EF356" s="379"/>
      <c r="EH356" s="379"/>
      <c r="EI356" s="379"/>
      <c r="EJ356" s="379"/>
      <c r="EK356" s="379"/>
      <c r="EM356" s="379"/>
      <c r="EN356" s="379"/>
      <c r="EO356" s="379"/>
      <c r="EP356" s="379"/>
      <c r="ER356" s="379"/>
      <c r="ES356" s="379"/>
      <c r="ET356" s="379"/>
      <c r="EU356" s="379"/>
      <c r="EX356" s="379"/>
      <c r="EY356" s="379"/>
      <c r="EZ356" s="379"/>
      <c r="FA356" s="379"/>
      <c r="FB356" s="379"/>
      <c r="FC356" s="379"/>
      <c r="FD356" s="379"/>
      <c r="FE356" s="379"/>
      <c r="FF356" s="379"/>
      <c r="FG356" s="379"/>
      <c r="FH356" s="379"/>
      <c r="FI356" s="379"/>
      <c r="FJ356" s="379"/>
      <c r="FK356" s="379"/>
      <c r="FL356" s="379"/>
      <c r="FN356" s="379"/>
      <c r="FO356" s="379"/>
      <c r="FP356" s="379"/>
      <c r="GB356" s="331">
        <f t="shared" si="1017"/>
        <v>1988</v>
      </c>
      <c r="GC356" s="389">
        <f t="shared" si="998"/>
        <v>0.97447075490568524</v>
      </c>
      <c r="GD356" s="389">
        <f t="shared" si="999"/>
        <v>1.1050296698620694</v>
      </c>
      <c r="GE356" s="389">
        <f t="shared" si="1000"/>
        <v>1.0460127416307146</v>
      </c>
      <c r="GF356" s="389">
        <f t="shared" si="1001"/>
        <v>0.83118780058161823</v>
      </c>
      <c r="GG356" s="389">
        <f t="shared" si="1002"/>
        <v>0.96506060193966103</v>
      </c>
      <c r="GI356" s="331">
        <f t="shared" si="1018"/>
        <v>19</v>
      </c>
      <c r="GJ356" s="379">
        <f t="shared" si="1003"/>
        <v>0.93032807582879651</v>
      </c>
      <c r="GK356" s="379">
        <f t="shared" si="1004"/>
        <v>1.1647068360222617</v>
      </c>
      <c r="GL356" s="379">
        <f t="shared" si="1005"/>
        <v>0.9050706005414817</v>
      </c>
    </row>
    <row r="357" spans="1:194" x14ac:dyDescent="0.2">
      <c r="A357" s="373" t="s">
        <v>537</v>
      </c>
      <c r="B357" s="330">
        <f t="shared" si="1006"/>
        <v>1967</v>
      </c>
      <c r="D357" s="384"/>
      <c r="E357" s="384"/>
      <c r="F357" s="384"/>
      <c r="G357" s="384"/>
      <c r="H357" s="384"/>
      <c r="J357" s="385"/>
      <c r="K357" s="385"/>
      <c r="L357" s="385"/>
      <c r="M357" s="385"/>
      <c r="N357" s="385"/>
      <c r="W357" s="386"/>
      <c r="X357" s="386"/>
      <c r="Y357" s="386"/>
      <c r="Z357" s="386"/>
      <c r="AA357" s="386"/>
      <c r="BC357" s="379"/>
      <c r="BD357" s="379"/>
      <c r="BE357" s="379"/>
      <c r="BF357" s="379"/>
      <c r="BG357" s="379"/>
      <c r="BH357" s="379"/>
      <c r="BI357" s="379"/>
      <c r="BJ357" s="379"/>
      <c r="BK357" s="379"/>
      <c r="BL357" s="379"/>
      <c r="BM357" s="379"/>
      <c r="BN357" s="379"/>
      <c r="BO357" s="379"/>
      <c r="BP357" s="379"/>
      <c r="BQ357" s="379"/>
      <c r="BR357" s="418" t="s">
        <v>657</v>
      </c>
      <c r="BS357" s="419"/>
      <c r="BT357" s="419"/>
      <c r="BU357" s="419"/>
      <c r="BV357" s="419"/>
      <c r="BW357" s="419"/>
      <c r="BX357" s="357"/>
      <c r="BY357" s="357"/>
      <c r="BZ357" s="357"/>
      <c r="CA357" s="357"/>
      <c r="CB357" s="357"/>
      <c r="CC357" s="357"/>
      <c r="CD357" s="357"/>
      <c r="CE357" s="357"/>
      <c r="CF357" s="357"/>
      <c r="CG357" s="357"/>
      <c r="CL357" s="388"/>
      <c r="CM357" s="388"/>
      <c r="CN357" s="388"/>
      <c r="CO357" s="388"/>
      <c r="CP357" s="388"/>
      <c r="CQ357" s="388"/>
      <c r="CR357" s="388"/>
      <c r="CS357" s="388"/>
      <c r="CT357" s="388"/>
      <c r="CU357" s="388"/>
      <c r="CV357" s="388"/>
      <c r="CY357" s="334"/>
      <c r="DA357" s="379"/>
      <c r="DB357" s="379"/>
      <c r="DC357" s="379"/>
      <c r="DD357" s="379"/>
      <c r="DF357" s="379"/>
      <c r="DG357" s="379"/>
      <c r="DH357" s="379"/>
      <c r="DI357" s="379"/>
      <c r="DJ357" s="379"/>
      <c r="DK357" s="379"/>
      <c r="DL357" s="379"/>
      <c r="DM357" s="379"/>
      <c r="DN357" s="379"/>
      <c r="DO357" s="379"/>
      <c r="DR357" s="379"/>
      <c r="DS357" s="379"/>
      <c r="DT357" s="379"/>
      <c r="DU357" s="379"/>
      <c r="DW357" s="379"/>
      <c r="DX357" s="379"/>
      <c r="DY357" s="379"/>
      <c r="DZ357" s="379"/>
      <c r="EA357" s="379"/>
      <c r="EC357" s="379"/>
      <c r="ED357" s="379"/>
      <c r="EE357" s="379"/>
      <c r="EF357" s="379"/>
      <c r="EH357" s="379"/>
      <c r="EI357" s="379"/>
      <c r="EJ357" s="379"/>
      <c r="EK357" s="379"/>
      <c r="EM357" s="379"/>
      <c r="EN357" s="379"/>
      <c r="EO357" s="379"/>
      <c r="EP357" s="379"/>
      <c r="ER357" s="379"/>
      <c r="ES357" s="379"/>
      <c r="ET357" s="379"/>
      <c r="EU357" s="379"/>
      <c r="EX357" s="379"/>
      <c r="EY357" s="379"/>
      <c r="EZ357" s="379"/>
      <c r="FA357" s="379"/>
      <c r="FB357" s="379"/>
      <c r="FC357" s="379"/>
      <c r="FD357" s="379"/>
      <c r="FE357" s="379"/>
      <c r="FF357" s="379"/>
      <c r="FG357" s="379"/>
      <c r="FH357" s="379"/>
      <c r="FI357" s="379"/>
      <c r="FJ357" s="379"/>
      <c r="FK357" s="379"/>
      <c r="FL357" s="379"/>
      <c r="FN357" s="379"/>
      <c r="FO357" s="379"/>
      <c r="FP357" s="379"/>
      <c r="GB357" s="331">
        <f t="shared" si="1017"/>
        <v>1989</v>
      </c>
      <c r="GC357" s="389">
        <f t="shared" si="998"/>
        <v>0.96862446326824003</v>
      </c>
      <c r="GD357" s="389">
        <f t="shared" si="999"/>
        <v>1.1039803225509419</v>
      </c>
      <c r="GE357" s="389">
        <f t="shared" si="1000"/>
        <v>1.0562745399867723</v>
      </c>
      <c r="GF357" s="389">
        <f t="shared" si="1001"/>
        <v>0.80103570172060856</v>
      </c>
      <c r="GG357" s="389">
        <f t="shared" si="1002"/>
        <v>0.95195643550142017</v>
      </c>
      <c r="GI357" s="331">
        <f t="shared" si="1018"/>
        <v>20</v>
      </c>
      <c r="GJ357" s="379">
        <f t="shared" si="1003"/>
        <v>0.95903211644329434</v>
      </c>
      <c r="GK357" s="379">
        <f t="shared" si="1004"/>
        <v>1.196564497735549</v>
      </c>
      <c r="GL357" s="379">
        <f t="shared" si="1005"/>
        <v>0.89833584171507408</v>
      </c>
    </row>
    <row r="358" spans="1:194" x14ac:dyDescent="0.2">
      <c r="A358" s="373" t="s">
        <v>537</v>
      </c>
      <c r="B358" s="330">
        <f t="shared" si="1006"/>
        <v>1968</v>
      </c>
      <c r="D358" s="384"/>
      <c r="E358" s="384"/>
      <c r="F358" s="384"/>
      <c r="G358" s="384"/>
      <c r="H358" s="384"/>
      <c r="J358" s="385"/>
      <c r="K358" s="385"/>
      <c r="L358" s="385"/>
      <c r="M358" s="385"/>
      <c r="N358" s="385"/>
      <c r="W358" s="386"/>
      <c r="X358" s="386"/>
      <c r="Y358" s="386"/>
      <c r="Z358" s="386"/>
      <c r="AA358" s="386"/>
      <c r="BC358" s="379"/>
      <c r="BD358" s="379"/>
      <c r="BE358" s="379"/>
      <c r="BF358" s="379"/>
      <c r="BG358" s="379"/>
      <c r="BH358" s="379"/>
      <c r="BI358" s="379"/>
      <c r="BJ358" s="379"/>
      <c r="BK358" s="379"/>
      <c r="BL358" s="379"/>
      <c r="BM358" s="379"/>
      <c r="BN358" s="379"/>
      <c r="BO358" s="379"/>
      <c r="BP358" s="379"/>
      <c r="BQ358" s="379"/>
      <c r="BR358" s="379"/>
      <c r="BS358" s="379"/>
      <c r="BT358" s="379"/>
      <c r="BU358" s="379"/>
      <c r="BV358" s="379"/>
      <c r="BW358" s="379"/>
      <c r="CL358" s="388"/>
      <c r="CM358" s="388"/>
      <c r="CN358" s="388"/>
      <c r="CO358" s="388"/>
      <c r="CP358" s="388"/>
      <c r="CQ358" s="388"/>
      <c r="CR358" s="388"/>
      <c r="CS358" s="388"/>
      <c r="CT358" s="388"/>
      <c r="CU358" s="388"/>
      <c r="CV358" s="388"/>
      <c r="CY358" s="334"/>
      <c r="DA358" s="379"/>
      <c r="DB358" s="379"/>
      <c r="DC358" s="379"/>
      <c r="DD358" s="379"/>
      <c r="DF358" s="379"/>
      <c r="DG358" s="379"/>
      <c r="DH358" s="379"/>
      <c r="DI358" s="379"/>
      <c r="DJ358" s="379"/>
      <c r="DK358" s="379"/>
      <c r="DL358" s="379"/>
      <c r="DM358" s="379"/>
      <c r="DN358" s="379"/>
      <c r="DO358" s="379"/>
      <c r="DR358" s="379"/>
      <c r="DS358" s="379"/>
      <c r="DT358" s="379"/>
      <c r="DU358" s="379"/>
      <c r="DW358" s="379"/>
      <c r="DX358" s="379"/>
      <c r="DY358" s="379"/>
      <c r="DZ358" s="379"/>
      <c r="EA358" s="379"/>
      <c r="EC358" s="379"/>
      <c r="ED358" s="379"/>
      <c r="EE358" s="379"/>
      <c r="EF358" s="379"/>
      <c r="EH358" s="379"/>
      <c r="EI358" s="379"/>
      <c r="EJ358" s="379"/>
      <c r="EK358" s="379"/>
      <c r="EM358" s="379"/>
      <c r="EN358" s="379"/>
      <c r="EO358" s="379"/>
      <c r="EP358" s="379"/>
      <c r="ER358" s="379"/>
      <c r="ES358" s="379"/>
      <c r="ET358" s="379"/>
      <c r="EU358" s="379"/>
      <c r="EX358" s="379"/>
      <c r="EY358" s="379"/>
      <c r="EZ358" s="379"/>
      <c r="FA358" s="379"/>
      <c r="FB358" s="379">
        <f>EXP(SUMPRODUCT($DL358:$DO358,EC358:EF358))</f>
        <v>1</v>
      </c>
      <c r="FC358" s="379"/>
      <c r="FD358" s="379"/>
      <c r="FE358" s="379"/>
      <c r="FF358" s="379">
        <f>EXP(SUMPRODUCT($DL358:$DO358,EH358:EK358))</f>
        <v>1</v>
      </c>
      <c r="FG358" s="379"/>
      <c r="FH358" s="379"/>
      <c r="FI358" s="379"/>
      <c r="FJ358" s="379"/>
      <c r="FK358" s="379"/>
      <c r="FL358" s="379"/>
      <c r="FN358" s="379"/>
      <c r="FO358" s="379"/>
      <c r="FP358" s="379"/>
      <c r="GB358" s="331">
        <f t="shared" si="1017"/>
        <v>1990</v>
      </c>
      <c r="GC358" s="389">
        <f t="shared" si="998"/>
        <v>0.96346677129907077</v>
      </c>
      <c r="GD358" s="389">
        <f t="shared" si="999"/>
        <v>1.1005683914948874</v>
      </c>
      <c r="GE358" s="389">
        <f t="shared" si="1000"/>
        <v>1.0530170837660113</v>
      </c>
      <c r="GF358" s="389">
        <f t="shared" si="1001"/>
        <v>0.81389600600636358</v>
      </c>
      <c r="GG358" s="389">
        <f t="shared" si="1002"/>
        <v>0.92041510837432428</v>
      </c>
      <c r="GI358" s="331">
        <f t="shared" si="1018"/>
        <v>21</v>
      </c>
      <c r="GJ358" s="379">
        <f t="shared" si="1003"/>
        <v>0.96638897891714315</v>
      </c>
      <c r="GK358" s="379">
        <f t="shared" si="1004"/>
        <v>1.2270532837400798</v>
      </c>
      <c r="GL358" s="379">
        <f t="shared" si="1005"/>
        <v>0.86991522844043578</v>
      </c>
    </row>
    <row r="359" spans="1:194" x14ac:dyDescent="0.2">
      <c r="A359" s="373" t="s">
        <v>537</v>
      </c>
      <c r="B359" s="330">
        <f t="shared" si="1006"/>
        <v>1969</v>
      </c>
      <c r="D359" s="384"/>
      <c r="E359" s="384"/>
      <c r="F359" s="384"/>
      <c r="G359" s="384"/>
      <c r="H359" s="384"/>
      <c r="J359" s="385"/>
      <c r="K359" s="385"/>
      <c r="L359" s="385"/>
      <c r="M359" s="385"/>
      <c r="N359" s="385"/>
      <c r="W359" s="386"/>
      <c r="X359" s="386"/>
      <c r="Y359" s="386"/>
      <c r="Z359" s="386"/>
      <c r="AA359" s="386"/>
      <c r="BC359" s="379"/>
      <c r="BD359" s="379"/>
      <c r="BE359" s="379"/>
      <c r="BF359" s="379"/>
      <c r="BG359" s="379"/>
      <c r="BH359" s="379"/>
      <c r="BI359" s="379"/>
      <c r="BJ359" s="379"/>
      <c r="BK359" s="379"/>
      <c r="BL359" s="379"/>
      <c r="BM359" s="379"/>
      <c r="BN359" s="379"/>
      <c r="BO359" s="379"/>
      <c r="BP359" s="379"/>
      <c r="BQ359" s="379"/>
      <c r="BR359" s="379"/>
      <c r="BS359" s="379"/>
      <c r="BT359" s="379"/>
      <c r="BU359" s="379"/>
      <c r="BV359" s="379"/>
      <c r="BW359" s="379"/>
      <c r="CL359" s="388"/>
      <c r="CM359" s="388"/>
      <c r="CN359" s="388"/>
      <c r="CO359" s="388"/>
      <c r="CP359" s="388"/>
      <c r="CQ359" s="388"/>
      <c r="CR359" s="388"/>
      <c r="CS359" s="388"/>
      <c r="CT359" s="388"/>
      <c r="CU359" s="388"/>
      <c r="CV359" s="388"/>
      <c r="CY359" s="334"/>
      <c r="DA359" s="379" t="e">
        <f t="shared" ref="DA359:DD362" si="1019">D359/$H359</f>
        <v>#DIV/0!</v>
      </c>
      <c r="DB359" s="379" t="e">
        <f t="shared" si="1019"/>
        <v>#DIV/0!</v>
      </c>
      <c r="DC359" s="379" t="e">
        <f t="shared" si="1019"/>
        <v>#DIV/0!</v>
      </c>
      <c r="DD359" s="379" t="e">
        <f t="shared" si="1019"/>
        <v>#DIV/0!</v>
      </c>
      <c r="DF359" s="379" t="e">
        <f>(DA359-DA358)/LN(DA359/DA358)</f>
        <v>#DIV/0!</v>
      </c>
      <c r="DG359" s="379" t="e">
        <f>(DB359-DB358)/LN(DB359/DB358)</f>
        <v>#DIV/0!</v>
      </c>
      <c r="DH359" s="379" t="e">
        <f>(DC359-DC358)/LN(DC359/DC358)</f>
        <v>#DIV/0!</v>
      </c>
      <c r="DI359" s="379" t="e">
        <f>(DD359-DD358)/LN(DD359/DD358)</f>
        <v>#DIV/0!</v>
      </c>
      <c r="DJ359" s="379" t="e">
        <f>SUM(DF359:DI359)</f>
        <v>#DIV/0!</v>
      </c>
      <c r="DK359" s="379"/>
      <c r="DL359" s="379" t="e">
        <f>DF359/$DJ359</f>
        <v>#DIV/0!</v>
      </c>
      <c r="DM359" s="379" t="e">
        <f>DG359/$DJ359</f>
        <v>#DIV/0!</v>
      </c>
      <c r="DN359" s="379" t="e">
        <f>DH359/$DJ359</f>
        <v>#DIV/0!</v>
      </c>
      <c r="DO359" s="379" t="e">
        <f>DI359/$DJ359</f>
        <v>#DIV/0!</v>
      </c>
      <c r="DR359" s="379"/>
      <c r="DS359" s="379"/>
      <c r="DT359" s="379"/>
      <c r="DU359" s="379"/>
      <c r="DW359" s="379" t="e">
        <f>J359/$N359</f>
        <v>#DIV/0!</v>
      </c>
      <c r="DX359" s="379" t="e">
        <f>K359/$N359</f>
        <v>#DIV/0!</v>
      </c>
      <c r="DY359" s="379" t="e">
        <f>L359/$N359</f>
        <v>#DIV/0!</v>
      </c>
      <c r="DZ359" s="379" t="e">
        <f>M359/$N359</f>
        <v>#DIV/0!</v>
      </c>
      <c r="EA359" s="379"/>
      <c r="EC359" s="379"/>
      <c r="ED359" s="379"/>
      <c r="EE359" s="379"/>
      <c r="EF359" s="379"/>
      <c r="EH359" s="379"/>
      <c r="EI359" s="379"/>
      <c r="EJ359" s="379"/>
      <c r="EK359" s="379"/>
      <c r="EM359" s="379"/>
      <c r="EN359" s="379"/>
      <c r="EO359" s="379"/>
      <c r="EP359" s="379"/>
      <c r="ER359" s="379"/>
      <c r="ES359" s="379"/>
      <c r="ET359" s="379"/>
      <c r="EU359" s="379"/>
      <c r="EX359" s="379" t="e">
        <f t="shared" ref="EX359:EX403" si="1020">EXP(SUMPRODUCT($DL359:$DO359,DR359:DU359))</f>
        <v>#DIV/0!</v>
      </c>
      <c r="EY359" s="379">
        <f t="shared" ref="EY359:EY396" si="1021">IF(ISERR(EX359),EY358,EX359*EY358)</f>
        <v>0</v>
      </c>
      <c r="EZ359" s="379">
        <f t="shared" ref="EZ359:EZ403" si="1022">EY359/EY$410</f>
        <v>0</v>
      </c>
      <c r="FA359" s="379"/>
      <c r="FB359" s="379" t="e">
        <f t="shared" ref="FB359:FB400" si="1023">EXP(SUMPRODUCT($DL359:$DO359,DW359:DZ359))</f>
        <v>#DIV/0!</v>
      </c>
      <c r="FC359" s="379">
        <f t="shared" si="1009"/>
        <v>0</v>
      </c>
      <c r="FD359" s="379">
        <f t="shared" ref="FD359:FD403" si="1024">FC359/FC$410</f>
        <v>0</v>
      </c>
      <c r="FE359" s="379"/>
      <c r="FF359" s="379" t="e">
        <f t="shared" ref="FF359:FF400" si="1025">EXP(SUMPRODUCT($DL359:$DO359,EC359:EF359))</f>
        <v>#DIV/0!</v>
      </c>
      <c r="FG359" s="379">
        <f t="shared" si="1011"/>
        <v>0</v>
      </c>
      <c r="FH359" s="379">
        <f t="shared" ref="FH359:FH403" si="1026">FG359/FG$410</f>
        <v>0</v>
      </c>
      <c r="FI359" s="379"/>
      <c r="FJ359" s="379" t="e">
        <f t="shared" si="1012"/>
        <v>#DIV/0!</v>
      </c>
      <c r="FK359" s="379">
        <f t="shared" si="1013"/>
        <v>0</v>
      </c>
      <c r="FL359" s="379">
        <f t="shared" si="996"/>
        <v>0</v>
      </c>
      <c r="FN359" s="379" t="e">
        <f t="shared" si="1014"/>
        <v>#DIV/0!</v>
      </c>
      <c r="FO359" s="379">
        <f t="shared" si="1015"/>
        <v>0</v>
      </c>
      <c r="FP359" s="379">
        <f>FO359/FO$410</f>
        <v>0</v>
      </c>
      <c r="GB359" s="331">
        <f t="shared" si="1017"/>
        <v>1991</v>
      </c>
      <c r="GC359" s="389">
        <f t="shared" si="998"/>
        <v>0.93611428060741331</v>
      </c>
      <c r="GD359" s="389">
        <f t="shared" si="999"/>
        <v>1.0569234947619854</v>
      </c>
      <c r="GE359" s="389">
        <f t="shared" si="1000"/>
        <v>1.0583746093463633</v>
      </c>
      <c r="GF359" s="389">
        <f t="shared" si="1001"/>
        <v>0.8043268072215557</v>
      </c>
      <c r="GG359" s="389">
        <f t="shared" si="1002"/>
        <v>0.89360698077070166</v>
      </c>
      <c r="GI359" s="331">
        <f t="shared" si="1018"/>
        <v>22</v>
      </c>
      <c r="GJ359" s="379">
        <f t="shared" si="1003"/>
        <v>0.99701786930542757</v>
      </c>
      <c r="GK359" s="379">
        <f t="shared" si="1004"/>
        <v>1.2686841297652678</v>
      </c>
      <c r="GL359" s="379">
        <f t="shared" si="1005"/>
        <v>0.88890992538412261</v>
      </c>
    </row>
    <row r="360" spans="1:194" x14ac:dyDescent="0.2">
      <c r="A360" s="373" t="s">
        <v>537</v>
      </c>
      <c r="B360" s="330">
        <f t="shared" si="1006"/>
        <v>1970</v>
      </c>
      <c r="D360" s="428">
        <f>Conversion_factors!$M32*D197+D279</f>
        <v>1234.0935495511983</v>
      </c>
      <c r="E360" s="428">
        <f>Conversion_factors!$M32*E197+E279</f>
        <v>1569.3758319031313</v>
      </c>
      <c r="F360" s="428">
        <f>Conversion_factors!$M32*F197+F279</f>
        <v>533.01331648905386</v>
      </c>
      <c r="G360" s="384"/>
      <c r="H360" s="384">
        <f t="shared" ref="H360:H400" si="1027">SUM(D360:G360)</f>
        <v>3336.4826979433838</v>
      </c>
      <c r="J360" s="390">
        <f t="shared" ref="J360:L379" si="1028">J36</f>
        <v>202706.26569</v>
      </c>
      <c r="K360" s="390">
        <f t="shared" si="1028"/>
        <v>413284.83373000001</v>
      </c>
      <c r="L360" s="390">
        <f t="shared" si="1028"/>
        <v>777394.15519999992</v>
      </c>
      <c r="M360" s="390"/>
      <c r="N360" s="390">
        <f t="shared" ref="N360:N400" si="1029">SUM(J360:M360)</f>
        <v>1393385.2546199998</v>
      </c>
      <c r="P360" s="392">
        <f t="shared" ref="P360:T369" si="1030">P36</f>
        <v>46358.753140000001</v>
      </c>
      <c r="Q360" s="392">
        <f t="shared" si="1030"/>
        <v>344191.78821514657</v>
      </c>
      <c r="R360" s="392">
        <f t="shared" si="1030"/>
        <v>514801.42218000005</v>
      </c>
      <c r="S360" s="392">
        <f t="shared" si="1030"/>
        <v>0</v>
      </c>
      <c r="T360" s="384">
        <f t="shared" si="1030"/>
        <v>905351.96353514655</v>
      </c>
      <c r="U360" s="392"/>
      <c r="W360" s="393">
        <f>D360/J360*1000</f>
        <v>6.0880878316731737</v>
      </c>
      <c r="X360" s="393">
        <f>E360/K360*1000</f>
        <v>3.797322581956657</v>
      </c>
      <c r="Y360" s="393">
        <f>F360/L360*1000</f>
        <v>0.68564101353698204</v>
      </c>
      <c r="Z360" s="384"/>
      <c r="AA360" s="384">
        <f>H360/T360*1000</f>
        <v>3.6852879679139932</v>
      </c>
      <c r="AD360" s="393">
        <f>D360/P360*1000</f>
        <v>26.620507799774664</v>
      </c>
      <c r="AE360" s="393">
        <f>E360/Q360*1000</f>
        <v>4.5595969620348686</v>
      </c>
      <c r="AF360" s="393">
        <f>F360/R360*1000</f>
        <v>1.0353765423411865</v>
      </c>
      <c r="AG360" s="384"/>
      <c r="AH360" s="393">
        <f>H360/T360*1000</f>
        <v>3.6852879679139932</v>
      </c>
      <c r="AJ360" s="394">
        <f>W360/W$85</f>
        <v>1.3308392580483015</v>
      </c>
      <c r="AK360" s="394">
        <f>X360/X$85</f>
        <v>1.0704956871846925</v>
      </c>
      <c r="AL360" s="394">
        <f>Y360/Y$85</f>
        <v>1.152771336296408</v>
      </c>
      <c r="AM360" s="395"/>
      <c r="AN360" s="394">
        <f>AA360/AA$85</f>
        <v>0.91289073528221565</v>
      </c>
      <c r="AP360" s="389">
        <f t="shared" ref="AP360:AS379" si="1031">AP36</f>
        <v>4.3725564636702394</v>
      </c>
      <c r="AQ360" s="389">
        <f t="shared" si="1031"/>
        <v>1.2007399591755075</v>
      </c>
      <c r="AR360" s="389">
        <f t="shared" si="1031"/>
        <v>1.510085484822504</v>
      </c>
      <c r="AS360" s="389">
        <f t="shared" si="1031"/>
        <v>0</v>
      </c>
      <c r="AT360" s="389">
        <f t="shared" ref="AT360:AT404" si="1032">N360/T360</f>
        <v>1.5390536617154058</v>
      </c>
      <c r="AV360" s="389">
        <f>P360/$T360</f>
        <v>5.1205227367025326E-2</v>
      </c>
      <c r="AW360" s="389">
        <f t="shared" ref="AW360:AW400" si="1033">Q360/$T360</f>
        <v>0.38017456423375257</v>
      </c>
      <c r="AX360" s="389">
        <f t="shared" ref="AX360:AX400" si="1034">R360/$T360</f>
        <v>0.56862020839922223</v>
      </c>
      <c r="AY360" s="389"/>
      <c r="AZ360" s="389">
        <f t="shared" ref="AZ360:AZ400" si="1035">T360/$T360</f>
        <v>1</v>
      </c>
      <c r="BC360" s="379">
        <f t="shared" ref="BC360:BF375" si="1036">AJ360/AJ$85</f>
        <v>1.3308392580483015</v>
      </c>
      <c r="BD360" s="379">
        <f t="shared" si="1036"/>
        <v>1.0704956871846925</v>
      </c>
      <c r="BE360" s="379">
        <f t="shared" si="1036"/>
        <v>1.152771336296408</v>
      </c>
      <c r="BF360" s="379" t="e">
        <f t="shared" si="1036"/>
        <v>#DIV/0!</v>
      </c>
      <c r="BG360" s="379"/>
      <c r="BH360" s="379"/>
      <c r="BI360" s="379"/>
      <c r="BJ360" s="379"/>
      <c r="BK360" s="379"/>
      <c r="BL360" s="379"/>
      <c r="BM360" s="379"/>
      <c r="BN360" s="379"/>
      <c r="BO360" s="379"/>
      <c r="BP360" s="379"/>
      <c r="BQ360" s="379"/>
      <c r="BR360" s="396">
        <v>1.3308392580483015</v>
      </c>
      <c r="BS360" s="396">
        <v>1.0133601319793402</v>
      </c>
      <c r="BT360" s="396">
        <v>1.152771336296408</v>
      </c>
      <c r="BU360" s="396">
        <v>1</v>
      </c>
      <c r="BV360" s="387"/>
      <c r="BW360" s="396">
        <v>1</v>
      </c>
      <c r="BX360" s="396">
        <v>1.0563822804966214</v>
      </c>
      <c r="BY360" s="396">
        <v>1</v>
      </c>
      <c r="BZ360" s="396">
        <v>1</v>
      </c>
      <c r="CB360" s="396">
        <v>6.1158712478467103E-2</v>
      </c>
      <c r="CC360" s="396">
        <v>0.4540744775712402</v>
      </c>
      <c r="CD360" s="396">
        <v>0.67915096999117819</v>
      </c>
      <c r="CE360" s="396"/>
      <c r="CG360" s="396">
        <v>1</v>
      </c>
      <c r="CH360" s="396">
        <v>1</v>
      </c>
      <c r="CI360" s="396">
        <v>1</v>
      </c>
      <c r="CJ360" s="396"/>
      <c r="CK360" s="379">
        <f>CM360*CL360</f>
        <v>0.90906308260790647</v>
      </c>
      <c r="CL360" s="388">
        <f t="shared" ref="CL360:CL404" si="1037">T360/T$410</f>
        <v>0.9958071075470758</v>
      </c>
      <c r="CM360" s="388">
        <f t="shared" ref="CM360:CM404" si="1038">AH360/AH$410</f>
        <v>0.91289073528221565</v>
      </c>
      <c r="CN360" s="388">
        <f t="shared" ref="CN360:CN400" si="1039">FD360</f>
        <v>0.81672000879011053</v>
      </c>
      <c r="CO360" s="388">
        <f t="shared" ref="CO360:CO400" si="1040">FH360</f>
        <v>0.94939045227285779</v>
      </c>
      <c r="CP360" s="388">
        <f>FL360</f>
        <v>1.0290633672760561</v>
      </c>
      <c r="CQ360" s="388">
        <f>1</f>
        <v>1</v>
      </c>
      <c r="CR360" s="388">
        <f t="shared" ref="CR360:CR400" si="1041">EZ360</f>
        <v>1.144670331686676</v>
      </c>
      <c r="CS360" s="388">
        <f t="shared" ref="CS360:CS400" si="1042">CL360*CN360*CO360*CP360*CQ360*CR360</f>
        <v>0.90952747357248287</v>
      </c>
      <c r="CT360" s="388">
        <f t="shared" ref="CT360:CT400" si="1043">CL360*CM360</f>
        <v>0.90906308260790647</v>
      </c>
      <c r="CU360" s="388"/>
      <c r="CV360" s="388">
        <f t="shared" ref="CV360:CV400" si="1044">CN360*CO360*CP360*CQ360</f>
        <v>0.79792151181280058</v>
      </c>
      <c r="CY360" s="334"/>
      <c r="DA360" s="379">
        <f t="shared" si="1019"/>
        <v>0.36987860009341472</v>
      </c>
      <c r="DB360" s="379">
        <f t="shared" si="1019"/>
        <v>0.47036834114874876</v>
      </c>
      <c r="DC360" s="379">
        <f t="shared" si="1019"/>
        <v>0.15975305875783638</v>
      </c>
      <c r="DD360" s="379">
        <f t="shared" si="1019"/>
        <v>0</v>
      </c>
      <c r="DF360" s="379" t="e">
        <f>(DA360-DA359)/LN(DA360/DA359)</f>
        <v>#DIV/0!</v>
      </c>
      <c r="DG360" s="379" t="e">
        <f>(DB360-DB359)/LN(DB360/DB359)</f>
        <v>#DIV/0!</v>
      </c>
      <c r="DH360" s="379" t="e">
        <f>(DC360-DC359)/LN(DC360/DC359)</f>
        <v>#DIV/0!</v>
      </c>
      <c r="DI360" s="379"/>
      <c r="DJ360" s="379" t="e">
        <f>SUM(DF360:DI360)</f>
        <v>#DIV/0!</v>
      </c>
      <c r="DK360" s="379"/>
      <c r="DL360" s="379"/>
      <c r="DM360" s="379"/>
      <c r="DN360" s="379"/>
      <c r="DO360" s="379"/>
      <c r="DR360" s="379"/>
      <c r="DS360" s="379"/>
      <c r="DT360" s="379"/>
      <c r="DU360" s="379"/>
      <c r="DW360" s="379"/>
      <c r="DX360" s="379"/>
      <c r="DY360" s="379"/>
      <c r="DZ360" s="379"/>
      <c r="EA360" s="379"/>
      <c r="EC360" s="379"/>
      <c r="ED360" s="379"/>
      <c r="EE360" s="379"/>
      <c r="EF360" s="379"/>
      <c r="EH360" s="379"/>
      <c r="EI360" s="379"/>
      <c r="EJ360" s="379"/>
      <c r="EK360" s="379"/>
      <c r="EM360" s="379"/>
      <c r="EN360" s="379"/>
      <c r="EO360" s="379"/>
      <c r="EP360" s="379"/>
      <c r="ER360" s="379"/>
      <c r="ES360" s="379"/>
      <c r="ET360" s="379"/>
      <c r="EU360" s="379"/>
      <c r="EX360" s="379">
        <f t="shared" si="1020"/>
        <v>1</v>
      </c>
      <c r="EY360" s="416">
        <v>1</v>
      </c>
      <c r="EZ360" s="379">
        <f t="shared" si="1022"/>
        <v>1.144670331686676</v>
      </c>
      <c r="FA360" s="379"/>
      <c r="FB360" s="379">
        <f t="shared" si="1023"/>
        <v>1</v>
      </c>
      <c r="FC360" s="416">
        <v>1</v>
      </c>
      <c r="FD360" s="379">
        <f t="shared" si="1024"/>
        <v>0.81672000879011053</v>
      </c>
      <c r="FE360" s="379"/>
      <c r="FF360" s="379">
        <f t="shared" si="1025"/>
        <v>1</v>
      </c>
      <c r="FG360" s="416">
        <v>1</v>
      </c>
      <c r="FH360" s="379">
        <f t="shared" si="1026"/>
        <v>0.94939045227285779</v>
      </c>
      <c r="FI360" s="379"/>
      <c r="FJ360" s="379">
        <f t="shared" si="1012"/>
        <v>1</v>
      </c>
      <c r="FK360" s="416">
        <v>1</v>
      </c>
      <c r="FL360" s="379">
        <f t="shared" si="996"/>
        <v>1.0290633672760561</v>
      </c>
      <c r="FN360" s="379">
        <f t="shared" si="1014"/>
        <v>1</v>
      </c>
      <c r="FO360" s="416">
        <v>1</v>
      </c>
      <c r="FP360" s="379">
        <f>FO360/FO$85</f>
        <v>1.0570362736601544</v>
      </c>
      <c r="GB360" s="331">
        <f t="shared" si="1017"/>
        <v>1992</v>
      </c>
      <c r="GC360" s="389">
        <f t="shared" si="998"/>
        <v>0.93596159276679569</v>
      </c>
      <c r="GD360" s="389">
        <f t="shared" si="999"/>
        <v>1.0668620650278142</v>
      </c>
      <c r="GE360" s="389">
        <f t="shared" si="1000"/>
        <v>1.067443461217245</v>
      </c>
      <c r="GF360" s="389">
        <f t="shared" si="1001"/>
        <v>0.76899051797852591</v>
      </c>
      <c r="GG360" s="389">
        <f t="shared" si="1002"/>
        <v>0.88670007164725317</v>
      </c>
      <c r="GI360" s="331">
        <f t="shared" si="1018"/>
        <v>23</v>
      </c>
      <c r="GJ360" s="379">
        <f t="shared" si="1003"/>
        <v>0.98441791185896677</v>
      </c>
      <c r="GK360" s="379">
        <f t="shared" si="1004"/>
        <v>1.2927322151830603</v>
      </c>
      <c r="GL360" s="379">
        <f t="shared" si="1005"/>
        <v>0.8846484742127172</v>
      </c>
    </row>
    <row r="361" spans="1:194" x14ac:dyDescent="0.2">
      <c r="A361" s="373" t="s">
        <v>537</v>
      </c>
      <c r="B361" s="330">
        <f t="shared" si="1006"/>
        <v>1971</v>
      </c>
      <c r="D361" s="428">
        <f>Conversion_factors!$M33*D198+D280</f>
        <v>1227.876696453337</v>
      </c>
      <c r="E361" s="428">
        <f>Conversion_factors!$M33*E198+E280</f>
        <v>1568.8842807224851</v>
      </c>
      <c r="F361" s="428">
        <f>Conversion_factors!$M33*F198+F280</f>
        <v>591.57965029381307</v>
      </c>
      <c r="G361" s="384"/>
      <c r="H361" s="384">
        <f t="shared" si="1027"/>
        <v>3388.3406274696354</v>
      </c>
      <c r="J361" s="390">
        <f t="shared" si="1028"/>
        <v>210569.29371</v>
      </c>
      <c r="K361" s="390">
        <f t="shared" si="1028"/>
        <v>404729.37784999999</v>
      </c>
      <c r="L361" s="390">
        <f t="shared" si="1028"/>
        <v>862812.51940000011</v>
      </c>
      <c r="M361" s="390"/>
      <c r="N361" s="390">
        <f t="shared" si="1029"/>
        <v>1478111.19096</v>
      </c>
      <c r="P361" s="392">
        <f t="shared" si="1030"/>
        <v>48798.373960000004</v>
      </c>
      <c r="Q361" s="392">
        <f t="shared" si="1030"/>
        <v>336219.60996565758</v>
      </c>
      <c r="R361" s="392">
        <f t="shared" si="1030"/>
        <v>515897.19180000003</v>
      </c>
      <c r="S361" s="392">
        <f t="shared" si="1030"/>
        <v>0</v>
      </c>
      <c r="T361" s="384">
        <f t="shared" si="1030"/>
        <v>900915.17572565761</v>
      </c>
      <c r="U361" s="392"/>
      <c r="W361" s="393">
        <f t="shared" ref="W361:W400" si="1045">D361/J361*1000</f>
        <v>5.8312238922375448</v>
      </c>
      <c r="X361" s="393">
        <f t="shared" ref="X361:X400" si="1046">E361/K361*1000</f>
        <v>3.8763785546201244</v>
      </c>
      <c r="Y361" s="393">
        <f t="shared" ref="Y361:Y400" si="1047">F361/L361*1000</f>
        <v>0.68564101353698204</v>
      </c>
      <c r="Z361" s="384"/>
      <c r="AA361" s="384">
        <f t="shared" ref="AA361:AA400" si="1048">H361/T361*1000</f>
        <v>3.7609985032613511</v>
      </c>
      <c r="AD361" s="393">
        <f t="shared" ref="AD361:AD400" si="1049">D361/P361*1000</f>
        <v>25.162246132623739</v>
      </c>
      <c r="AE361" s="393">
        <f t="shared" ref="AE361:AE400" si="1050">E361/Q361*1000</f>
        <v>4.6662485893750674</v>
      </c>
      <c r="AF361" s="393">
        <f t="shared" ref="AF361:AF400" si="1051">F361/R361*1000</f>
        <v>1.146700659931394</v>
      </c>
      <c r="AG361" s="384"/>
      <c r="AH361" s="393">
        <f t="shared" ref="AH361:AH400" si="1052">H361/T361*1000</f>
        <v>3.7609985032613511</v>
      </c>
      <c r="AJ361" s="394">
        <f t="shared" ref="AJ361:AJ400" si="1053">W361/W$85</f>
        <v>1.2746895072514361</v>
      </c>
      <c r="AK361" s="394">
        <f t="shared" ref="AK361:AK400" si="1054">X361/X$85</f>
        <v>1.0927821998408878</v>
      </c>
      <c r="AL361" s="394">
        <f t="shared" ref="AL361:AL400" si="1055">Y361/Y$85</f>
        <v>1.152771336296408</v>
      </c>
      <c r="AM361" s="395"/>
      <c r="AN361" s="394">
        <f t="shared" ref="AN361:AN400" si="1056">AA361/AA$85</f>
        <v>0.93164515742876541</v>
      </c>
      <c r="AP361" s="389">
        <f t="shared" si="1031"/>
        <v>4.3150883241028382</v>
      </c>
      <c r="AQ361" s="389">
        <f t="shared" si="1031"/>
        <v>1.2037649377183568</v>
      </c>
      <c r="AR361" s="389">
        <f t="shared" si="1031"/>
        <v>1.6724505058645291</v>
      </c>
      <c r="AS361" s="389">
        <f t="shared" si="1031"/>
        <v>0</v>
      </c>
      <c r="AT361" s="389">
        <f t="shared" si="1032"/>
        <v>1.6406774253407708</v>
      </c>
      <c r="AV361" s="389">
        <f t="shared" ref="AV361:AV400" si="1057">P361/$T361</f>
        <v>5.4165336842832638E-2</v>
      </c>
      <c r="AW361" s="389">
        <f t="shared" si="1033"/>
        <v>0.37319785372118269</v>
      </c>
      <c r="AX361" s="389">
        <f t="shared" si="1034"/>
        <v>0.57263680943598461</v>
      </c>
      <c r="AY361" s="389"/>
      <c r="AZ361" s="389">
        <f t="shared" si="1035"/>
        <v>1</v>
      </c>
      <c r="BC361" s="379">
        <f t="shared" si="1036"/>
        <v>1.2746895072514361</v>
      </c>
      <c r="BD361" s="379">
        <f t="shared" si="1036"/>
        <v>1.0927821998408878</v>
      </c>
      <c r="BE361" s="379">
        <f t="shared" si="1036"/>
        <v>1.152771336296408</v>
      </c>
      <c r="BF361" s="379" t="e">
        <f t="shared" si="1036"/>
        <v>#DIV/0!</v>
      </c>
      <c r="BG361" s="379"/>
      <c r="BH361" s="379"/>
      <c r="BI361" s="379"/>
      <c r="BJ361" s="379"/>
      <c r="BK361" s="379"/>
      <c r="BL361" s="379"/>
      <c r="BM361" s="379"/>
      <c r="BN361" s="379"/>
      <c r="BO361" s="379"/>
      <c r="BP361" s="379"/>
      <c r="BQ361" s="379"/>
      <c r="BR361" s="396">
        <v>1.2746895072514361</v>
      </c>
      <c r="BS361" s="396">
        <v>1.0566962323974003</v>
      </c>
      <c r="BT361" s="396">
        <v>1.152771336296408</v>
      </c>
      <c r="BU361" s="396">
        <v>1</v>
      </c>
      <c r="BV361" s="387"/>
      <c r="BW361" s="396">
        <v>1</v>
      </c>
      <c r="BX361" s="396">
        <v>1.0341498023151048</v>
      </c>
      <c r="BY361" s="396">
        <v>1</v>
      </c>
      <c r="BZ361" s="396">
        <v>1</v>
      </c>
      <c r="CB361" s="396">
        <v>6.4010574763957079E-2</v>
      </c>
      <c r="CC361" s="396">
        <v>0.44103130359336284</v>
      </c>
      <c r="CD361" s="396">
        <v>0.67672082256876509</v>
      </c>
      <c r="CE361" s="396"/>
      <c r="CG361" s="396">
        <v>1</v>
      </c>
      <c r="CH361" s="396">
        <v>1</v>
      </c>
      <c r="CI361" s="396">
        <v>1</v>
      </c>
      <c r="CJ361" s="396"/>
      <c r="CL361" s="388">
        <f t="shared" si="1037"/>
        <v>0.99092703326290954</v>
      </c>
      <c r="CM361" s="388">
        <f t="shared" si="1038"/>
        <v>0.93164515742876541</v>
      </c>
      <c r="CN361" s="388">
        <f t="shared" si="1039"/>
        <v>0.82773219131053621</v>
      </c>
      <c r="CO361" s="388">
        <f t="shared" si="1040"/>
        <v>0.96191838435363897</v>
      </c>
      <c r="CP361" s="388">
        <f t="shared" ref="CP361:CP404" si="1058">FL361</f>
        <v>1.0188974080037023</v>
      </c>
      <c r="CQ361" s="388">
        <f>1</f>
        <v>1</v>
      </c>
      <c r="CR361" s="388">
        <f t="shared" si="1041"/>
        <v>1.1489835303233302</v>
      </c>
      <c r="CS361" s="388">
        <f t="shared" si="1042"/>
        <v>0.9236639807558662</v>
      </c>
      <c r="CT361" s="388">
        <f t="shared" si="1043"/>
        <v>0.92319237190464287</v>
      </c>
      <c r="CU361" s="388"/>
      <c r="CV361" s="388">
        <f t="shared" si="1044"/>
        <v>0.81125713271695232</v>
      </c>
      <c r="CY361" s="334"/>
      <c r="DA361" s="379">
        <f t="shared" si="1019"/>
        <v>0.36238289813568653</v>
      </c>
      <c r="DB361" s="379">
        <f t="shared" si="1019"/>
        <v>0.46302436892069659</v>
      </c>
      <c r="DC361" s="379">
        <f t="shared" si="1019"/>
        <v>0.17459273294361682</v>
      </c>
      <c r="DD361" s="379">
        <f t="shared" si="1019"/>
        <v>0</v>
      </c>
      <c r="DF361" s="379">
        <f t="shared" ref="DF361:DH362" si="1059">(DA361-DA360)/LN(DA361/DA360)</f>
        <v>0.36611796062346008</v>
      </c>
      <c r="DG361" s="379">
        <f t="shared" si="1059"/>
        <v>0.4666867244298169</v>
      </c>
      <c r="DH361" s="379">
        <f t="shared" si="1059"/>
        <v>0.16706306358562503</v>
      </c>
      <c r="DI361" s="379"/>
      <c r="DJ361" s="379">
        <f>SUM(DF361:DI361)</f>
        <v>0.99986774863890204</v>
      </c>
      <c r="DK361" s="379"/>
      <c r="DL361" s="379">
        <f t="shared" ref="DL361:DO362" si="1060">DF361/$DJ361</f>
        <v>0.36616638662647977</v>
      </c>
      <c r="DM361" s="379">
        <f t="shared" si="1060"/>
        <v>0.46674845254795672</v>
      </c>
      <c r="DN361" s="379">
        <f t="shared" si="1060"/>
        <v>0.16708516082556349</v>
      </c>
      <c r="DO361" s="379">
        <f t="shared" si="1060"/>
        <v>0</v>
      </c>
      <c r="DR361" s="379">
        <f t="shared" ref="DR361:DU362" si="1061">LN(BR361/BR360)</f>
        <v>-4.3107139083210191E-2</v>
      </c>
      <c r="DS361" s="379">
        <f t="shared" si="1061"/>
        <v>4.1875606583881508E-2</v>
      </c>
      <c r="DT361" s="379">
        <f t="shared" si="1061"/>
        <v>0</v>
      </c>
      <c r="DU361" s="379">
        <f t="shared" si="1061"/>
        <v>0</v>
      </c>
      <c r="DW361" s="379">
        <f t="shared" ref="DW361:DY362" si="1062">LN(AP361/AP360)</f>
        <v>-1.3230047776926926E-2</v>
      </c>
      <c r="DX361" s="379">
        <f t="shared" si="1062"/>
        <v>2.5160939722906066E-3</v>
      </c>
      <c r="DY361" s="379">
        <f t="shared" si="1062"/>
        <v>0.10212365798661428</v>
      </c>
      <c r="DZ361" s="379">
        <f>M361/$N361</f>
        <v>0</v>
      </c>
      <c r="EA361" s="379"/>
      <c r="EC361" s="379">
        <f t="shared" ref="EC361:EE365" si="1063">LN(AV361/AV360)</f>
        <v>5.6199538360322383E-2</v>
      </c>
      <c r="ED361" s="379">
        <f t="shared" si="1063"/>
        <v>-1.8521808858850197E-2</v>
      </c>
      <c r="EE361" s="379">
        <f t="shared" si="1063"/>
        <v>7.0389361170403123E-3</v>
      </c>
      <c r="EF361" s="379"/>
      <c r="EH361" s="379">
        <f t="shared" ref="EH361:EK365" si="1064">LN(BW361/BW360)</f>
        <v>0</v>
      </c>
      <c r="EI361" s="379">
        <f t="shared" si="1064"/>
        <v>-2.1270485714719692E-2</v>
      </c>
      <c r="EJ361" s="379">
        <f t="shared" si="1064"/>
        <v>0</v>
      </c>
      <c r="EK361" s="379">
        <f t="shared" si="1064"/>
        <v>0</v>
      </c>
      <c r="EM361" s="379">
        <f>LN(BW361/BW360)</f>
        <v>0</v>
      </c>
      <c r="EN361" s="379">
        <f>LN(BX361/BX360)</f>
        <v>-2.1270485714719692E-2</v>
      </c>
      <c r="EO361" s="379">
        <f>LN(BY361/BY360)</f>
        <v>0</v>
      </c>
      <c r="EP361" s="379">
        <v>1</v>
      </c>
      <c r="ER361" s="379">
        <f t="shared" ref="ER361:EU365" si="1065">LN(CG361/CG360)</f>
        <v>0</v>
      </c>
      <c r="ES361" s="379">
        <f t="shared" si="1065"/>
        <v>0</v>
      </c>
      <c r="ET361" s="379">
        <f t="shared" si="1065"/>
        <v>0</v>
      </c>
      <c r="EU361" s="379" t="e">
        <f t="shared" si="1065"/>
        <v>#DIV/0!</v>
      </c>
      <c r="EX361" s="379">
        <f t="shared" si="1020"/>
        <v>1.0037680706114736</v>
      </c>
      <c r="EY361" s="379">
        <f t="shared" si="1021"/>
        <v>1.0037680706114736</v>
      </c>
      <c r="EZ361" s="379">
        <f t="shared" si="1022"/>
        <v>1.1489835303233302</v>
      </c>
      <c r="FA361" s="379"/>
      <c r="FB361" s="379">
        <f t="shared" si="1023"/>
        <v>1.0134834244317574</v>
      </c>
      <c r="FC361" s="379">
        <f t="shared" ref="FC361:FC400" si="1066">IF(ISERR(FB361),FC360,FB361*FC360)</f>
        <v>1.0134834244317574</v>
      </c>
      <c r="FD361" s="379">
        <f t="shared" si="1024"/>
        <v>0.82773219131053621</v>
      </c>
      <c r="FE361" s="379"/>
      <c r="FF361" s="379">
        <f t="shared" si="1025"/>
        <v>1.0131957637142748</v>
      </c>
      <c r="FG361" s="379">
        <f t="shared" ref="FG361:FG400" si="1067">IF(ISERR(FF361),FG360,FF361*FG360)</f>
        <v>1.0131957637142748</v>
      </c>
      <c r="FH361" s="379">
        <f t="shared" si="1026"/>
        <v>0.96191838435363897</v>
      </c>
      <c r="FI361" s="379"/>
      <c r="FJ361" s="379">
        <f t="shared" ref="FJ361:FJ400" si="1068">EXP(SUMPRODUCT($DL361:$DO361,EM361:EP361))</f>
        <v>0.99012115327818606</v>
      </c>
      <c r="FK361" s="379">
        <f t="shared" ref="FK361:FK400" si="1069">IF(ISERR(FJ361),FK360,FJ361*FK360)</f>
        <v>0.99012115327818606</v>
      </c>
      <c r="FL361" s="379">
        <f t="shared" ref="FL361:FL400" si="1070">FK361/FK$85</f>
        <v>1.0188974080037023</v>
      </c>
      <c r="FN361" s="379" t="e">
        <f t="shared" ref="FN361:FN400" si="1071">EXP(SUMPRODUCT($DL361:$DO361,ER361:EU361))</f>
        <v>#DIV/0!</v>
      </c>
      <c r="FO361" s="379">
        <f t="shared" ref="FO361:FO400" si="1072">IF(ISERR(FN361),FO360,FN361*FO360)</f>
        <v>1</v>
      </c>
      <c r="FP361" s="379">
        <f t="shared" ref="FP361:FP400" si="1073">FO361/FO$85</f>
        <v>1.0570362736601544</v>
      </c>
      <c r="GB361" s="331">
        <f t="shared" si="1017"/>
        <v>1993</v>
      </c>
      <c r="GC361" s="389">
        <f t="shared" si="998"/>
        <v>0.93329552528274018</v>
      </c>
      <c r="GD361" s="389">
        <f t="shared" si="999"/>
        <v>1.0963295888618501</v>
      </c>
      <c r="GE361" s="389">
        <f t="shared" si="1000"/>
        <v>1.0475810328752149</v>
      </c>
      <c r="GF361" s="389">
        <f t="shared" si="1001"/>
        <v>0.78408208554348857</v>
      </c>
      <c r="GG361" s="389">
        <f t="shared" si="1002"/>
        <v>0.8833823486602369</v>
      </c>
      <c r="GI361" s="331">
        <f t="shared" si="1018"/>
        <v>24</v>
      </c>
      <c r="GJ361" s="379">
        <f t="shared" si="1003"/>
        <v>1.0135420694072383</v>
      </c>
      <c r="GK361" s="379">
        <f t="shared" si="1004"/>
        <v>1.3120341048787405</v>
      </c>
      <c r="GL361" s="379">
        <f t="shared" si="1005"/>
        <v>0.87834681886509836</v>
      </c>
    </row>
    <row r="362" spans="1:194" x14ac:dyDescent="0.2">
      <c r="A362" s="373" t="s">
        <v>537</v>
      </c>
      <c r="B362" s="330">
        <f t="shared" si="1006"/>
        <v>1972</v>
      </c>
      <c r="D362" s="428">
        <f>Conversion_factors!$M34*D199+D281</f>
        <v>1227.9640566299408</v>
      </c>
      <c r="E362" s="428">
        <f>Conversion_factors!$M34*E199+E281</f>
        <v>1596.0598959292136</v>
      </c>
      <c r="F362" s="428">
        <f>Conversion_factors!$M34*F199+F281</f>
        <v>646.10845095918239</v>
      </c>
      <c r="G362" s="384"/>
      <c r="H362" s="384">
        <f t="shared" si="1027"/>
        <v>3470.1324035183366</v>
      </c>
      <c r="J362" s="390">
        <f t="shared" si="1028"/>
        <v>216066.92165999999</v>
      </c>
      <c r="K362" s="390">
        <f t="shared" si="1028"/>
        <v>404671.68283999996</v>
      </c>
      <c r="L362" s="390">
        <f t="shared" si="1028"/>
        <v>942342.18519999995</v>
      </c>
      <c r="M362" s="390"/>
      <c r="N362" s="390">
        <f t="shared" si="1029"/>
        <v>1563080.7896999998</v>
      </c>
      <c r="P362" s="392">
        <f t="shared" si="1030"/>
        <v>48796.884569999995</v>
      </c>
      <c r="Q362" s="392">
        <f t="shared" si="1030"/>
        <v>337520.35547103907</v>
      </c>
      <c r="R362" s="392">
        <f t="shared" si="1030"/>
        <v>522217.23677999998</v>
      </c>
      <c r="S362" s="392">
        <f t="shared" si="1030"/>
        <v>0</v>
      </c>
      <c r="T362" s="384">
        <f t="shared" si="1030"/>
        <v>908534.4768210391</v>
      </c>
      <c r="U362" s="392"/>
      <c r="W362" s="393">
        <f t="shared" si="1045"/>
        <v>5.6832579794988174</v>
      </c>
      <c r="X362" s="393">
        <f t="shared" si="1046"/>
        <v>3.9440859432713689</v>
      </c>
      <c r="Y362" s="393">
        <f t="shared" si="1047"/>
        <v>0.68564101353698204</v>
      </c>
      <c r="Z362" s="384"/>
      <c r="AA362" s="384">
        <f t="shared" si="1048"/>
        <v>3.8194834561043023</v>
      </c>
      <c r="AD362" s="393">
        <f t="shared" si="1049"/>
        <v>25.164804422470961</v>
      </c>
      <c r="AE362" s="393">
        <f t="shared" si="1050"/>
        <v>4.7287811536633777</v>
      </c>
      <c r="AF362" s="393">
        <f t="shared" si="1051"/>
        <v>1.2372407600773534</v>
      </c>
      <c r="AG362" s="384"/>
      <c r="AH362" s="393">
        <f t="shared" si="1052"/>
        <v>3.8194834561043023</v>
      </c>
      <c r="AJ362" s="394">
        <f t="shared" si="1053"/>
        <v>1.2423445656260574</v>
      </c>
      <c r="AK362" s="394">
        <f t="shared" si="1054"/>
        <v>1.1118694556579449</v>
      </c>
      <c r="AL362" s="394">
        <f t="shared" si="1055"/>
        <v>1.152771336296408</v>
      </c>
      <c r="AM362" s="395"/>
      <c r="AN362" s="394">
        <f t="shared" si="1056"/>
        <v>0.94613259289339979</v>
      </c>
      <c r="AP362" s="389">
        <f t="shared" si="1031"/>
        <v>4.4278835332212276</v>
      </c>
      <c r="AQ362" s="389">
        <f t="shared" si="1031"/>
        <v>1.1989548964394914</v>
      </c>
      <c r="AR362" s="389">
        <f t="shared" si="1031"/>
        <v>1.8045022623353018</v>
      </c>
      <c r="AS362" s="389">
        <f t="shared" si="1031"/>
        <v>0</v>
      </c>
      <c r="AT362" s="389">
        <f t="shared" si="1032"/>
        <v>1.7204419090062684</v>
      </c>
      <c r="AV362" s="389">
        <f t="shared" si="1057"/>
        <v>5.3709447263619786E-2</v>
      </c>
      <c r="AW362" s="389">
        <f t="shared" si="1033"/>
        <v>0.37149977692868885</v>
      </c>
      <c r="AX362" s="389">
        <f t="shared" si="1034"/>
        <v>0.57479077580769133</v>
      </c>
      <c r="AY362" s="389"/>
      <c r="AZ362" s="389">
        <f t="shared" si="1035"/>
        <v>1</v>
      </c>
      <c r="BC362" s="379">
        <f t="shared" si="1036"/>
        <v>1.2423445656260574</v>
      </c>
      <c r="BD362" s="379">
        <f t="shared" si="1036"/>
        <v>1.1118694556579449</v>
      </c>
      <c r="BE362" s="379">
        <f t="shared" si="1036"/>
        <v>1.152771336296408</v>
      </c>
      <c r="BF362" s="379" t="e">
        <f t="shared" si="1036"/>
        <v>#DIV/0!</v>
      </c>
      <c r="BG362" s="379"/>
      <c r="BH362" s="379"/>
      <c r="BI362" s="379"/>
      <c r="BJ362" s="379"/>
      <c r="BK362" s="379"/>
      <c r="BL362" s="379"/>
      <c r="BM362" s="379"/>
      <c r="BN362" s="379"/>
      <c r="BO362" s="379"/>
      <c r="BP362" s="379"/>
      <c r="BQ362" s="379"/>
      <c r="BR362" s="396">
        <v>1.2423445656260574</v>
      </c>
      <c r="BS362" s="396">
        <v>1.0753074699114316</v>
      </c>
      <c r="BT362" s="396">
        <v>1.152771336296408</v>
      </c>
      <c r="BU362" s="396">
        <v>1</v>
      </c>
      <c r="BV362" s="387"/>
      <c r="BW362" s="396">
        <v>1</v>
      </c>
      <c r="BX362" s="396">
        <v>1.0340014244944518</v>
      </c>
      <c r="BY362" s="396">
        <v>1</v>
      </c>
      <c r="BZ362" s="396">
        <v>1</v>
      </c>
      <c r="CB362" s="396">
        <v>6.3196218829598985E-2</v>
      </c>
      <c r="CC362" s="396">
        <v>0.43711827981955576</v>
      </c>
      <c r="CD362" s="396">
        <v>0.67631683995717407</v>
      </c>
      <c r="CE362" s="396"/>
      <c r="CG362" s="396">
        <v>1</v>
      </c>
      <c r="CH362" s="396">
        <v>1</v>
      </c>
      <c r="CI362" s="396">
        <v>1</v>
      </c>
      <c r="CJ362" s="396"/>
      <c r="CL362" s="388">
        <f t="shared" si="1037"/>
        <v>0.99930759075979247</v>
      </c>
      <c r="CM362" s="388">
        <f t="shared" si="1038"/>
        <v>0.94613259289339979</v>
      </c>
      <c r="CN362" s="388">
        <f t="shared" si="1039"/>
        <v>0.84538183535627121</v>
      </c>
      <c r="CO362" s="388">
        <f t="shared" si="1040"/>
        <v>0.95764285073273148</v>
      </c>
      <c r="CP362" s="388">
        <f t="shared" si="1058"/>
        <v>1.0188299362273379</v>
      </c>
      <c r="CQ362" s="388">
        <f>1</f>
        <v>1</v>
      </c>
      <c r="CR362" s="388">
        <f t="shared" si="1041"/>
        <v>1.1476662869684708</v>
      </c>
      <c r="CS362" s="388">
        <f t="shared" si="1042"/>
        <v>0.94596047504742542</v>
      </c>
      <c r="CT362" s="388">
        <f t="shared" si="1043"/>
        <v>0.94547748194361891</v>
      </c>
      <c r="CU362" s="388"/>
      <c r="CV362" s="388">
        <f t="shared" si="1044"/>
        <v>0.82481809512613335</v>
      </c>
      <c r="CY362" s="334"/>
      <c r="DA362" s="379">
        <f t="shared" si="1019"/>
        <v>0.35386662923435397</v>
      </c>
      <c r="DB362" s="379">
        <f t="shared" si="1019"/>
        <v>0.45994207434591905</v>
      </c>
      <c r="DC362" s="379">
        <f t="shared" si="1019"/>
        <v>0.18619129641972704</v>
      </c>
      <c r="DD362" s="379">
        <f t="shared" si="1019"/>
        <v>0</v>
      </c>
      <c r="DF362" s="379">
        <f t="shared" si="1059"/>
        <v>0.35810788651962</v>
      </c>
      <c r="DG362" s="379">
        <f t="shared" si="1059"/>
        <v>0.46148150604762467</v>
      </c>
      <c r="DH362" s="379">
        <f t="shared" si="1059"/>
        <v>0.18032985202124477</v>
      </c>
      <c r="DI362" s="379"/>
      <c r="DJ362" s="379">
        <f>SUM(DF362:DI362)</f>
        <v>0.99991924458848935</v>
      </c>
      <c r="DK362" s="379"/>
      <c r="DL362" s="379">
        <f t="shared" si="1060"/>
        <v>0.35813680800492753</v>
      </c>
      <c r="DM362" s="379">
        <f t="shared" si="1060"/>
        <v>0.46151877618631548</v>
      </c>
      <c r="DN362" s="379">
        <f t="shared" si="1060"/>
        <v>0.18034441580875704</v>
      </c>
      <c r="DO362" s="379">
        <f t="shared" si="1060"/>
        <v>0</v>
      </c>
      <c r="DR362" s="379">
        <f t="shared" si="1061"/>
        <v>-2.5702252153760496E-2</v>
      </c>
      <c r="DS362" s="379">
        <f t="shared" si="1061"/>
        <v>1.7459360189932532E-2</v>
      </c>
      <c r="DT362" s="379">
        <f t="shared" si="1061"/>
        <v>0</v>
      </c>
      <c r="DU362" s="379">
        <f t="shared" si="1061"/>
        <v>0</v>
      </c>
      <c r="DW362" s="379">
        <f t="shared" si="1062"/>
        <v>2.5803918745432759E-2</v>
      </c>
      <c r="DX362" s="379">
        <f t="shared" si="1062"/>
        <v>-4.003835683358996E-3</v>
      </c>
      <c r="DY362" s="379">
        <f t="shared" si="1062"/>
        <v>7.5994879142312455E-2</v>
      </c>
      <c r="DZ362" s="379">
        <f>M362/$N362</f>
        <v>0</v>
      </c>
      <c r="EA362" s="379"/>
      <c r="EC362" s="379">
        <f t="shared" si="1063"/>
        <v>-8.4522494680900635E-3</v>
      </c>
      <c r="ED362" s="379">
        <f t="shared" si="1063"/>
        <v>-4.5604542450999189E-3</v>
      </c>
      <c r="EE362" s="379">
        <f t="shared" si="1063"/>
        <v>3.7544310936133227E-3</v>
      </c>
      <c r="EF362" s="379"/>
      <c r="EH362" s="379">
        <f t="shared" si="1064"/>
        <v>0</v>
      </c>
      <c r="EI362" s="379">
        <f t="shared" si="1064"/>
        <v>-1.434883667926702E-4</v>
      </c>
      <c r="EJ362" s="379">
        <f t="shared" si="1064"/>
        <v>0</v>
      </c>
      <c r="EK362" s="379">
        <f t="shared" si="1064"/>
        <v>0</v>
      </c>
      <c r="EM362" s="379">
        <f t="shared" ref="EM362:EM403" si="1074">LN(BW362/BW361)</f>
        <v>0</v>
      </c>
      <c r="EN362" s="379">
        <f t="shared" ref="EN362:EN403" si="1075">LN(BX362/BX361)</f>
        <v>-1.434883667926702E-4</v>
      </c>
      <c r="EO362" s="379">
        <f t="shared" ref="EO362:EO403" si="1076">LN(BY362/BY361)</f>
        <v>0</v>
      </c>
      <c r="EP362" s="379">
        <v>1</v>
      </c>
      <c r="ER362" s="379">
        <f t="shared" si="1065"/>
        <v>0</v>
      </c>
      <c r="ES362" s="379">
        <f t="shared" si="1065"/>
        <v>0</v>
      </c>
      <c r="ET362" s="379">
        <f t="shared" si="1065"/>
        <v>0</v>
      </c>
      <c r="EU362" s="379" t="e">
        <f t="shared" si="1065"/>
        <v>#DIV/0!</v>
      </c>
      <c r="EX362" s="379">
        <f t="shared" si="1020"/>
        <v>0.99885355767067552</v>
      </c>
      <c r="EY362" s="379">
        <f t="shared" si="1021"/>
        <v>1.0026173084065002</v>
      </c>
      <c r="EZ362" s="379">
        <f t="shared" si="1022"/>
        <v>1.1476662869684708</v>
      </c>
      <c r="FA362" s="379"/>
      <c r="FB362" s="379">
        <f t="shared" si="1023"/>
        <v>1.0213228919099915</v>
      </c>
      <c r="FC362" s="379">
        <f t="shared" si="1066"/>
        <v>1.0350938219434838</v>
      </c>
      <c r="FD362" s="379">
        <f t="shared" si="1024"/>
        <v>0.84538183535627121</v>
      </c>
      <c r="FE362" s="379"/>
      <c r="FF362" s="379">
        <f t="shared" si="1025"/>
        <v>0.99555520126192376</v>
      </c>
      <c r="FG362" s="379">
        <f t="shared" si="1067"/>
        <v>1.0086923124622933</v>
      </c>
      <c r="FH362" s="379">
        <f t="shared" si="1026"/>
        <v>0.95764285073273148</v>
      </c>
      <c r="FI362" s="379"/>
      <c r="FJ362" s="379">
        <f t="shared" si="1068"/>
        <v>0.99993377961722718</v>
      </c>
      <c r="FK362" s="379">
        <f t="shared" si="1069"/>
        <v>0.99005558707642449</v>
      </c>
      <c r="FL362" s="379">
        <f t="shared" si="1070"/>
        <v>1.0188299362273379</v>
      </c>
      <c r="FN362" s="379" t="e">
        <f t="shared" si="1071"/>
        <v>#DIV/0!</v>
      </c>
      <c r="FO362" s="379">
        <f t="shared" si="1072"/>
        <v>1</v>
      </c>
      <c r="FP362" s="379">
        <f t="shared" si="1073"/>
        <v>1.0570362736601544</v>
      </c>
      <c r="GB362" s="331">
        <f t="shared" si="1017"/>
        <v>1994</v>
      </c>
      <c r="GC362" s="389">
        <f t="shared" si="998"/>
        <v>0.93007023566347036</v>
      </c>
      <c r="GD362" s="389">
        <f t="shared" si="999"/>
        <v>1.1778637867385866</v>
      </c>
      <c r="GE362" s="389">
        <f t="shared" si="1000"/>
        <v>1.0625183054390284</v>
      </c>
      <c r="GF362" s="389">
        <f t="shared" si="1001"/>
        <v>0.68229761825982893</v>
      </c>
      <c r="GG362" s="389">
        <f t="shared" si="1002"/>
        <v>0.83518014186128908</v>
      </c>
      <c r="GI362" s="331">
        <f t="shared" si="1018"/>
        <v>25</v>
      </c>
      <c r="GJ362" s="379">
        <f t="shared" si="1003"/>
        <v>1.029395200601311</v>
      </c>
      <c r="GK362" s="379">
        <f t="shared" si="1004"/>
        <v>1.3228108416632507</v>
      </c>
      <c r="GL362" s="379">
        <f t="shared" si="1005"/>
        <v>0.8783892724142528</v>
      </c>
    </row>
    <row r="363" spans="1:194" x14ac:dyDescent="0.2">
      <c r="A363" s="373" t="s">
        <v>537</v>
      </c>
      <c r="B363" s="330">
        <f t="shared" si="1006"/>
        <v>1973</v>
      </c>
      <c r="D363" s="428">
        <f>Conversion_factors!$M35*D200+D282</f>
        <v>1260.4429902576142</v>
      </c>
      <c r="E363" s="428">
        <f>Conversion_factors!$M35*E200+E282</f>
        <v>1719.6149226074149</v>
      </c>
      <c r="F363" s="428">
        <f>Conversion_factors!$M35*F200+F282</f>
        <v>653.86670350622126</v>
      </c>
      <c r="G363" s="384"/>
      <c r="H363" s="384">
        <f t="shared" si="1027"/>
        <v>3633.9246163712501</v>
      </c>
      <c r="J363" s="390">
        <f t="shared" si="1028"/>
        <v>219868.60239000001</v>
      </c>
      <c r="K363" s="390">
        <f t="shared" si="1028"/>
        <v>415503.69024000003</v>
      </c>
      <c r="L363" s="390">
        <f t="shared" si="1028"/>
        <v>953657.51260000002</v>
      </c>
      <c r="M363" s="390"/>
      <c r="N363" s="390">
        <f t="shared" si="1029"/>
        <v>1589029.8052300001</v>
      </c>
      <c r="P363" s="392">
        <f t="shared" si="1030"/>
        <v>48239.852710000006</v>
      </c>
      <c r="Q363" s="392">
        <f t="shared" si="1030"/>
        <v>338436.42321975849</v>
      </c>
      <c r="R363" s="392">
        <f t="shared" si="1030"/>
        <v>541066.68792000005</v>
      </c>
      <c r="S363" s="392">
        <f t="shared" si="1030"/>
        <v>0</v>
      </c>
      <c r="T363" s="384">
        <f t="shared" si="1030"/>
        <v>927742.9638497585</v>
      </c>
      <c r="U363" s="392"/>
      <c r="W363" s="393">
        <f t="shared" si="1045"/>
        <v>5.7327102485595338</v>
      </c>
      <c r="X363" s="393">
        <f t="shared" si="1046"/>
        <v>4.138627316677125</v>
      </c>
      <c r="Y363" s="393">
        <f t="shared" si="1047"/>
        <v>0.68564101353698204</v>
      </c>
      <c r="Z363" s="384"/>
      <c r="AA363" s="384">
        <f t="shared" si="1048"/>
        <v>3.9169519554122303</v>
      </c>
      <c r="AD363" s="393">
        <f t="shared" si="1049"/>
        <v>26.128665811542319</v>
      </c>
      <c r="AE363" s="393">
        <f t="shared" si="1050"/>
        <v>5.0810574885753637</v>
      </c>
      <c r="AF363" s="393">
        <f t="shared" si="1051"/>
        <v>1.2084771029239549</v>
      </c>
      <c r="AG363" s="384"/>
      <c r="AH363" s="393">
        <f t="shared" si="1052"/>
        <v>3.9169519554122303</v>
      </c>
      <c r="AJ363" s="394">
        <f t="shared" si="1053"/>
        <v>1.253154695651314</v>
      </c>
      <c r="AK363" s="394">
        <f t="shared" si="1054"/>
        <v>1.1667122288791076</v>
      </c>
      <c r="AL363" s="394">
        <f t="shared" si="1055"/>
        <v>1.152771336296408</v>
      </c>
      <c r="AM363" s="395"/>
      <c r="AN363" s="394">
        <f t="shared" si="1056"/>
        <v>0.97027672783611185</v>
      </c>
      <c r="AP363" s="389">
        <f t="shared" si="1031"/>
        <v>4.5578207651621163</v>
      </c>
      <c r="AQ363" s="389">
        <f t="shared" si="1031"/>
        <v>1.2277156409084229</v>
      </c>
      <c r="AR363" s="389">
        <f t="shared" si="1031"/>
        <v>1.7625507795833921</v>
      </c>
      <c r="AS363" s="389">
        <f t="shared" si="1031"/>
        <v>0</v>
      </c>
      <c r="AT363" s="389">
        <f t="shared" si="1032"/>
        <v>1.7127910069359817</v>
      </c>
      <c r="AV363" s="389">
        <f t="shared" si="1057"/>
        <v>5.1997001960353444E-2</v>
      </c>
      <c r="AW363" s="389">
        <f t="shared" si="1033"/>
        <v>0.36479546211310948</v>
      </c>
      <c r="AX363" s="389">
        <f t="shared" si="1034"/>
        <v>0.58320753592653707</v>
      </c>
      <c r="AY363" s="389"/>
      <c r="AZ363" s="389">
        <f t="shared" si="1035"/>
        <v>1</v>
      </c>
      <c r="BC363" s="379">
        <f t="shared" si="1036"/>
        <v>1.253154695651314</v>
      </c>
      <c r="BD363" s="379">
        <f t="shared" si="1036"/>
        <v>1.1667122288791076</v>
      </c>
      <c r="BE363" s="379">
        <f t="shared" si="1036"/>
        <v>1.152771336296408</v>
      </c>
      <c r="BF363" s="379" t="e">
        <f t="shared" si="1036"/>
        <v>#DIV/0!</v>
      </c>
      <c r="BG363" s="379"/>
      <c r="BH363" s="379"/>
      <c r="BI363" s="379"/>
      <c r="BJ363" s="379"/>
      <c r="BK363" s="379"/>
      <c r="BL363" s="379"/>
      <c r="BM363" s="379"/>
      <c r="BN363" s="379"/>
      <c r="BO363" s="379"/>
      <c r="BP363" s="379"/>
      <c r="BQ363" s="379"/>
      <c r="BR363" s="396">
        <v>1.253154695651314</v>
      </c>
      <c r="BS363" s="396">
        <v>1.0970313166098871</v>
      </c>
      <c r="BT363" s="396">
        <v>1.152771336296408</v>
      </c>
      <c r="BU363" s="396">
        <v>1</v>
      </c>
      <c r="BV363" s="387"/>
      <c r="BW363" s="396">
        <v>1</v>
      </c>
      <c r="BX363" s="396">
        <v>1.063517705660904</v>
      </c>
      <c r="BY363" s="396">
        <v>1</v>
      </c>
      <c r="BZ363" s="396">
        <v>1</v>
      </c>
      <c r="CB363" s="396">
        <v>6.1848547701932606E-2</v>
      </c>
      <c r="CC363" s="396">
        <v>0.4339109696584868</v>
      </c>
      <c r="CD363" s="396">
        <v>0.69370420881923134</v>
      </c>
      <c r="CE363" s="396"/>
      <c r="CG363" s="396">
        <v>1</v>
      </c>
      <c r="CH363" s="396">
        <v>1</v>
      </c>
      <c r="CI363" s="396">
        <v>1</v>
      </c>
      <c r="CJ363" s="396"/>
      <c r="CL363" s="388">
        <f t="shared" si="1037"/>
        <v>1.0204352280531774</v>
      </c>
      <c r="CM363" s="388">
        <f t="shared" si="1038"/>
        <v>0.97027672783611185</v>
      </c>
      <c r="CN363" s="388">
        <f t="shared" si="1039"/>
        <v>0.85977976427025804</v>
      </c>
      <c r="CO363" s="388">
        <f t="shared" si="1040"/>
        <v>0.94132269555450376</v>
      </c>
      <c r="CP363" s="388">
        <f t="shared" si="1058"/>
        <v>1.0322975646983954</v>
      </c>
      <c r="CQ363" s="388">
        <f>1</f>
        <v>1</v>
      </c>
      <c r="CR363" s="388">
        <f t="shared" si="1041"/>
        <v>1.1619481900739388</v>
      </c>
      <c r="CS363" s="388">
        <f t="shared" si="1042"/>
        <v>0.99061034469571829</v>
      </c>
      <c r="CT363" s="388">
        <f t="shared" si="1043"/>
        <v>0.99010455404413356</v>
      </c>
      <c r="CU363" s="388"/>
      <c r="CV363" s="388">
        <f t="shared" si="1044"/>
        <v>0.83546959995368841</v>
      </c>
      <c r="CY363" s="334"/>
      <c r="DA363" s="379">
        <f t="shared" ref="DA363:DA400" si="1077">D363/$H363</f>
        <v>0.34685446819099464</v>
      </c>
      <c r="DB363" s="379">
        <f t="shared" ref="DB363:DB400" si="1078">E363/$H363</f>
        <v>0.4732115011027887</v>
      </c>
      <c r="DC363" s="379">
        <f t="shared" ref="DC363:DC400" si="1079">F363/$H363</f>
        <v>0.17993403070621669</v>
      </c>
      <c r="DD363" s="379">
        <f t="shared" ref="DD363:DD400" si="1080">G363/$H363</f>
        <v>0</v>
      </c>
      <c r="DF363" s="379">
        <f t="shared" ref="DF363:DF400" si="1081">(DA363-DA362)/LN(DA363/DA362)</f>
        <v>0.35034885320932996</v>
      </c>
      <c r="DG363" s="379">
        <f t="shared" ref="DG363:DG400" si="1082">(DB363-DB362)/LN(DB363/DB362)</f>
        <v>0.46654533752748589</v>
      </c>
      <c r="DH363" s="379">
        <f t="shared" ref="DH363:DH400" si="1083">(DC363-DC362)/LN(DC363/DC362)</f>
        <v>0.18304483887225906</v>
      </c>
      <c r="DI363" s="379"/>
      <c r="DJ363" s="379">
        <f t="shared" ref="DJ363:DJ400" si="1084">SUM(DF363:DI363)</f>
        <v>0.99993902960907499</v>
      </c>
      <c r="DK363" s="379"/>
      <c r="DL363" s="379">
        <f t="shared" ref="DL363:DL400" si="1085">DF363/$DJ363</f>
        <v>0.35037021541833252</v>
      </c>
      <c r="DM363" s="379">
        <f t="shared" ref="DM363:DM400" si="1086">DG363/$DJ363</f>
        <v>0.46657378471353522</v>
      </c>
      <c r="DN363" s="379">
        <f t="shared" ref="DN363:DN400" si="1087">DH363/$DJ363</f>
        <v>0.18305599986813217</v>
      </c>
      <c r="DO363" s="379">
        <f t="shared" ref="DO363:DO400" si="1088">DI363/$DJ363</f>
        <v>0</v>
      </c>
      <c r="DR363" s="379">
        <f t="shared" ref="DR363:DR400" si="1089">LN(BR363/BR362)</f>
        <v>8.6637554343291685E-3</v>
      </c>
      <c r="DS363" s="379">
        <f t="shared" ref="DS363:DS400" si="1090">LN(BS363/BS362)</f>
        <v>2.0001089181408679E-2</v>
      </c>
      <c r="DT363" s="379">
        <f t="shared" ref="DT363:DT400" si="1091">LN(BT363/BT362)</f>
        <v>0</v>
      </c>
      <c r="DU363" s="379">
        <f t="shared" ref="DU363:DU400" si="1092">LN(BU363/BU362)</f>
        <v>0</v>
      </c>
      <c r="DW363" s="379">
        <f t="shared" ref="DW363:DW400" si="1093">LN(AP363/AP362)</f>
        <v>2.8922894761247625E-2</v>
      </c>
      <c r="DX363" s="379">
        <f t="shared" ref="DX363:DX400" si="1094">LN(AQ363/AQ362)</f>
        <v>2.3704982442642179E-2</v>
      </c>
      <c r="DY363" s="379">
        <f t="shared" ref="DY363:DY400" si="1095">LN(AR363/AR362)</f>
        <v>-2.3522732418170097E-2</v>
      </c>
      <c r="DZ363" s="379">
        <f t="shared" ref="DZ363:DZ400" si="1096">M363/$N363</f>
        <v>0</v>
      </c>
      <c r="EA363" s="379"/>
      <c r="EC363" s="379">
        <f t="shared" si="1063"/>
        <v>-3.2402850427613851E-2</v>
      </c>
      <c r="ED363" s="379">
        <f t="shared" si="1063"/>
        <v>-1.8211444956616914E-2</v>
      </c>
      <c r="EE363" s="379">
        <f t="shared" si="1063"/>
        <v>1.4536995874967068E-2</v>
      </c>
      <c r="EF363" s="379"/>
      <c r="EH363" s="379">
        <f t="shared" si="1064"/>
        <v>0</v>
      </c>
      <c r="EI363" s="379">
        <f t="shared" si="1064"/>
        <v>2.8145850262352452E-2</v>
      </c>
      <c r="EJ363" s="379">
        <f t="shared" si="1064"/>
        <v>0</v>
      </c>
      <c r="EK363" s="379">
        <f t="shared" si="1064"/>
        <v>0</v>
      </c>
      <c r="EM363" s="379">
        <f t="shared" si="1074"/>
        <v>0</v>
      </c>
      <c r="EN363" s="379">
        <f t="shared" si="1075"/>
        <v>2.8145850262352452E-2</v>
      </c>
      <c r="EO363" s="379">
        <f t="shared" si="1076"/>
        <v>0</v>
      </c>
      <c r="EP363" s="379">
        <v>1</v>
      </c>
      <c r="ER363" s="379">
        <f t="shared" si="1065"/>
        <v>0</v>
      </c>
      <c r="ES363" s="379">
        <f t="shared" si="1065"/>
        <v>0</v>
      </c>
      <c r="ET363" s="379">
        <f t="shared" si="1065"/>
        <v>0</v>
      </c>
      <c r="EU363" s="379" t="e">
        <f t="shared" si="1065"/>
        <v>#DIV/0!</v>
      </c>
      <c r="EX363" s="379">
        <f t="shared" si="1020"/>
        <v>1.0124442995909491</v>
      </c>
      <c r="EY363" s="379">
        <f t="shared" si="1021"/>
        <v>1.0150941785673817</v>
      </c>
      <c r="EZ363" s="379">
        <f t="shared" si="1022"/>
        <v>1.1619481900739388</v>
      </c>
      <c r="FA363" s="379"/>
      <c r="FB363" s="379">
        <f t="shared" si="1023"/>
        <v>1.0170312731026674</v>
      </c>
      <c r="FC363" s="379">
        <f t="shared" si="1066"/>
        <v>1.052722787511887</v>
      </c>
      <c r="FD363" s="379">
        <f t="shared" si="1024"/>
        <v>0.85977976427025804</v>
      </c>
      <c r="FE363" s="379"/>
      <c r="FF363" s="379">
        <f t="shared" si="1025"/>
        <v>0.98295799403113537</v>
      </c>
      <c r="FG363" s="379">
        <f t="shared" si="1067"/>
        <v>0.99150217205256308</v>
      </c>
      <c r="FH363" s="379">
        <f t="shared" si="1026"/>
        <v>0.94132269555450376</v>
      </c>
      <c r="FI363" s="379"/>
      <c r="FJ363" s="379">
        <f t="shared" si="1068"/>
        <v>1.013218720801361</v>
      </c>
      <c r="FK363" s="379">
        <f t="shared" si="1069"/>
        <v>1.0031428554598152</v>
      </c>
      <c r="FL363" s="379">
        <f t="shared" si="1070"/>
        <v>1.0322975646983954</v>
      </c>
      <c r="FN363" s="379" t="e">
        <f t="shared" si="1071"/>
        <v>#DIV/0!</v>
      </c>
      <c r="FO363" s="379">
        <f t="shared" si="1072"/>
        <v>1</v>
      </c>
      <c r="FP363" s="379">
        <f t="shared" si="1073"/>
        <v>1.0570362736601544</v>
      </c>
      <c r="GB363" s="331">
        <f t="shared" si="1017"/>
        <v>1995</v>
      </c>
      <c r="GC363" s="389">
        <f t="shared" si="998"/>
        <v>0.93080332992366921</v>
      </c>
      <c r="GD363" s="389">
        <f t="shared" si="999"/>
        <v>1.1647068360222617</v>
      </c>
      <c r="GE363" s="389">
        <f t="shared" si="1000"/>
        <v>1.0672044581954792</v>
      </c>
      <c r="GF363" s="389">
        <f t="shared" si="1001"/>
        <v>0.73259431262743957</v>
      </c>
      <c r="GG363" s="389">
        <f t="shared" si="1002"/>
        <v>0.84807610537146061</v>
      </c>
      <c r="GI363" s="331">
        <f t="shared" si="1018"/>
        <v>26</v>
      </c>
      <c r="GJ363" s="379">
        <f t="shared" si="1003"/>
        <v>0.99324251944462494</v>
      </c>
      <c r="GK363" s="379">
        <f t="shared" si="1004"/>
        <v>1.3014940824295695</v>
      </c>
      <c r="GL363" s="379">
        <f t="shared" si="1005"/>
        <v>0.88844800449256989</v>
      </c>
    </row>
    <row r="364" spans="1:194" x14ac:dyDescent="0.2">
      <c r="A364" s="373" t="s">
        <v>537</v>
      </c>
      <c r="B364" s="330">
        <f t="shared" si="1006"/>
        <v>1974</v>
      </c>
      <c r="D364" s="428">
        <f>Conversion_factors!$M36*D201+D283</f>
        <v>1287.6177106108221</v>
      </c>
      <c r="E364" s="428">
        <f>Conversion_factors!$M36*E201+E283</f>
        <v>1738.1390749593415</v>
      </c>
      <c r="F364" s="428">
        <f>Conversion_factors!$M36*F201+F283</f>
        <v>575.65791833355593</v>
      </c>
      <c r="G364" s="384"/>
      <c r="H364" s="384">
        <f t="shared" si="1027"/>
        <v>3601.4147039037198</v>
      </c>
      <c r="J364" s="390">
        <f t="shared" si="1028"/>
        <v>207173.34198</v>
      </c>
      <c r="K364" s="390">
        <f t="shared" si="1028"/>
        <v>429586.26864999998</v>
      </c>
      <c r="L364" s="390">
        <f t="shared" si="1028"/>
        <v>839590.8456</v>
      </c>
      <c r="M364" s="390"/>
      <c r="N364" s="390">
        <f t="shared" si="1029"/>
        <v>1476350.4562300001</v>
      </c>
      <c r="P364" s="392">
        <f t="shared" si="1030"/>
        <v>47170.470690000002</v>
      </c>
      <c r="Q364" s="392">
        <f t="shared" si="1030"/>
        <v>279176.5709422878</v>
      </c>
      <c r="R364" s="392">
        <f t="shared" si="1030"/>
        <v>512183.75031000003</v>
      </c>
      <c r="S364" s="392">
        <f t="shared" si="1030"/>
        <v>0</v>
      </c>
      <c r="T364" s="384">
        <f t="shared" si="1030"/>
        <v>838530.79194228782</v>
      </c>
      <c r="U364" s="392"/>
      <c r="W364" s="393">
        <f t="shared" si="1045"/>
        <v>6.2151708241262309</v>
      </c>
      <c r="X364" s="393">
        <f t="shared" si="1046"/>
        <v>4.0460768925914357</v>
      </c>
      <c r="Y364" s="393">
        <f t="shared" si="1047"/>
        <v>0.68564101353698215</v>
      </c>
      <c r="Z364" s="384"/>
      <c r="AA364" s="384">
        <f t="shared" si="1048"/>
        <v>4.2949105012133986</v>
      </c>
      <c r="AD364" s="393">
        <f t="shared" si="1049"/>
        <v>27.297113888748903</v>
      </c>
      <c r="AE364" s="393">
        <f t="shared" si="1050"/>
        <v>6.2259489365196581</v>
      </c>
      <c r="AF364" s="393">
        <f t="shared" si="1051"/>
        <v>1.1239285080503589</v>
      </c>
      <c r="AG364" s="384"/>
      <c r="AH364" s="393">
        <f t="shared" si="1052"/>
        <v>4.2949105012133986</v>
      </c>
      <c r="AJ364" s="394">
        <f t="shared" si="1053"/>
        <v>1.3586192507262822</v>
      </c>
      <c r="AK364" s="394">
        <f t="shared" si="1054"/>
        <v>1.1406215221528451</v>
      </c>
      <c r="AL364" s="394">
        <f t="shared" si="1055"/>
        <v>1.152771336296408</v>
      </c>
      <c r="AM364" s="395"/>
      <c r="AN364" s="394">
        <f t="shared" si="1056"/>
        <v>1.0639016650965583</v>
      </c>
      <c r="AP364" s="389">
        <f t="shared" si="1031"/>
        <v>4.392013455653732</v>
      </c>
      <c r="AQ364" s="389">
        <f t="shared" si="1031"/>
        <v>1.5387618925185713</v>
      </c>
      <c r="AR364" s="389">
        <f t="shared" si="1031"/>
        <v>1.6392375687277003</v>
      </c>
      <c r="AS364" s="389">
        <f t="shared" si="1031"/>
        <v>0</v>
      </c>
      <c r="AT364" s="389">
        <f t="shared" si="1032"/>
        <v>1.760639526200739</v>
      </c>
      <c r="AV364" s="389">
        <f t="shared" si="1057"/>
        <v>5.625371321277195E-2</v>
      </c>
      <c r="AW364" s="389">
        <f t="shared" si="1033"/>
        <v>0.33293538367938935</v>
      </c>
      <c r="AX364" s="389">
        <f t="shared" si="1034"/>
        <v>0.6108109031078387</v>
      </c>
      <c r="AY364" s="389"/>
      <c r="AZ364" s="389">
        <f t="shared" si="1035"/>
        <v>1</v>
      </c>
      <c r="BC364" s="379">
        <f t="shared" si="1036"/>
        <v>1.3586192507262822</v>
      </c>
      <c r="BD364" s="379">
        <f t="shared" si="1036"/>
        <v>1.1406215221528451</v>
      </c>
      <c r="BE364" s="379">
        <f t="shared" si="1036"/>
        <v>1.152771336296408</v>
      </c>
      <c r="BF364" s="379" t="e">
        <f t="shared" si="1036"/>
        <v>#DIV/0!</v>
      </c>
      <c r="BG364" s="420" t="s">
        <v>658</v>
      </c>
      <c r="BH364" s="379"/>
      <c r="BI364" s="379"/>
      <c r="BJ364" s="379"/>
      <c r="BK364" s="379"/>
      <c r="BL364" s="379"/>
      <c r="BM364" s="379"/>
      <c r="BN364" s="379"/>
      <c r="BO364" s="379"/>
      <c r="BP364" s="379"/>
      <c r="BQ364" s="379"/>
      <c r="BR364" s="396">
        <v>1.3586192507262822</v>
      </c>
      <c r="BS364" s="396">
        <v>1.0678067534460396</v>
      </c>
      <c r="BT364" s="396">
        <v>1.152771336296408</v>
      </c>
      <c r="BU364" s="396">
        <v>1</v>
      </c>
      <c r="BV364" s="387"/>
      <c r="BW364" s="396">
        <v>1</v>
      </c>
      <c r="BX364" s="396">
        <v>1.0681909610253142</v>
      </c>
      <c r="BY364" s="396">
        <v>1</v>
      </c>
      <c r="BZ364" s="396">
        <v>1</v>
      </c>
      <c r="CB364" s="396">
        <v>6.4142638382380074E-2</v>
      </c>
      <c r="CC364" s="396">
        <v>0.3796256762513141</v>
      </c>
      <c r="CD364" s="396">
        <v>0.69646998643221669</v>
      </c>
      <c r="CE364" s="396"/>
      <c r="CG364" s="396">
        <v>1</v>
      </c>
      <c r="CH364" s="396">
        <v>1</v>
      </c>
      <c r="CI364" s="396">
        <v>1</v>
      </c>
      <c r="CJ364" s="396"/>
      <c r="CL364" s="388">
        <f t="shared" si="1037"/>
        <v>0.92230972720565874</v>
      </c>
      <c r="CM364" s="388">
        <f t="shared" si="1038"/>
        <v>1.0639016650965583</v>
      </c>
      <c r="CN364" s="388">
        <f t="shared" si="1039"/>
        <v>0.93379770602200896</v>
      </c>
      <c r="CO364" s="388">
        <f t="shared" si="1040"/>
        <v>0.93371095208323318</v>
      </c>
      <c r="CP364" s="388">
        <f t="shared" si="1058"/>
        <v>1.034463409495731</v>
      </c>
      <c r="CQ364" s="388">
        <f>1</f>
        <v>1</v>
      </c>
      <c r="CR364" s="388">
        <f t="shared" si="1041"/>
        <v>1.1801654604737006</v>
      </c>
      <c r="CS364" s="388">
        <f t="shared" si="1042"/>
        <v>0.98174812024273928</v>
      </c>
      <c r="CT364" s="388">
        <f t="shared" si="1043"/>
        <v>0.98124685450885274</v>
      </c>
      <c r="CU364" s="388"/>
      <c r="CV364" s="388">
        <f t="shared" si="1044"/>
        <v>0.90194569349416931</v>
      </c>
      <c r="CY364" s="334"/>
      <c r="DA364" s="379">
        <f t="shared" si="1077"/>
        <v>0.35753108610766787</v>
      </c>
      <c r="DB364" s="379">
        <f t="shared" si="1078"/>
        <v>0.48262675028102203</v>
      </c>
      <c r="DC364" s="379">
        <f t="shared" si="1079"/>
        <v>0.15984216361130998</v>
      </c>
      <c r="DD364" s="379">
        <f t="shared" si="1080"/>
        <v>0</v>
      </c>
      <c r="DF364" s="379">
        <f t="shared" si="1081"/>
        <v>0.35216580395878888</v>
      </c>
      <c r="DG364" s="379">
        <f t="shared" si="1082"/>
        <v>0.47790366819326208</v>
      </c>
      <c r="DH364" s="379">
        <f t="shared" si="1083"/>
        <v>0.16968989795508874</v>
      </c>
      <c r="DI364" s="379"/>
      <c r="DJ364" s="379">
        <f t="shared" si="1084"/>
        <v>0.99975937010713967</v>
      </c>
      <c r="DK364" s="379"/>
      <c r="DL364" s="379">
        <f t="shared" si="1085"/>
        <v>0.35225056597473936</v>
      </c>
      <c r="DM364" s="379">
        <f t="shared" si="1086"/>
        <v>0.47801869378033168</v>
      </c>
      <c r="DN364" s="379">
        <f t="shared" si="1087"/>
        <v>0.16973074024492898</v>
      </c>
      <c r="DO364" s="379">
        <f t="shared" si="1088"/>
        <v>0</v>
      </c>
      <c r="DR364" s="379">
        <f t="shared" si="1089"/>
        <v>8.0804798696878885E-2</v>
      </c>
      <c r="DS364" s="379">
        <f t="shared" si="1090"/>
        <v>-2.7000946688111961E-2</v>
      </c>
      <c r="DT364" s="379">
        <f t="shared" si="1091"/>
        <v>0</v>
      </c>
      <c r="DU364" s="379">
        <f t="shared" si="1092"/>
        <v>0</v>
      </c>
      <c r="DW364" s="379">
        <f t="shared" si="1093"/>
        <v>-3.7056839041856388E-2</v>
      </c>
      <c r="DX364" s="379">
        <f t="shared" si="1094"/>
        <v>0.22582288704260869</v>
      </c>
      <c r="DY364" s="379">
        <f t="shared" si="1095"/>
        <v>-7.2530829779717074E-2</v>
      </c>
      <c r="DZ364" s="379">
        <f t="shared" si="1096"/>
        <v>0</v>
      </c>
      <c r="EA364" s="379"/>
      <c r="EC364" s="379">
        <f t="shared" si="1063"/>
        <v>7.8685989266541398E-2</v>
      </c>
      <c r="ED364" s="379">
        <f t="shared" si="1063"/>
        <v>-9.1388390593055618E-2</v>
      </c>
      <c r="EE364" s="379">
        <f t="shared" si="1063"/>
        <v>4.6244321426196583E-2</v>
      </c>
      <c r="EF364" s="379"/>
      <c r="EH364" s="379">
        <f t="shared" si="1064"/>
        <v>0</v>
      </c>
      <c r="EI364" s="379">
        <f t="shared" si="1064"/>
        <v>4.384523011058454E-3</v>
      </c>
      <c r="EJ364" s="379">
        <f t="shared" si="1064"/>
        <v>0</v>
      </c>
      <c r="EK364" s="379">
        <f t="shared" si="1064"/>
        <v>0</v>
      </c>
      <c r="EM364" s="379">
        <f t="shared" si="1074"/>
        <v>0</v>
      </c>
      <c r="EN364" s="379">
        <f t="shared" si="1075"/>
        <v>4.384523011058454E-3</v>
      </c>
      <c r="EO364" s="379">
        <f t="shared" si="1076"/>
        <v>0</v>
      </c>
      <c r="EP364" s="379">
        <v>1</v>
      </c>
      <c r="ER364" s="379">
        <f t="shared" si="1065"/>
        <v>0</v>
      </c>
      <c r="ES364" s="379">
        <f t="shared" si="1065"/>
        <v>0</v>
      </c>
      <c r="ET364" s="379">
        <f t="shared" si="1065"/>
        <v>0</v>
      </c>
      <c r="EU364" s="379" t="e">
        <f t="shared" si="1065"/>
        <v>#DIV/0!</v>
      </c>
      <c r="EX364" s="379">
        <f t="shared" si="1020"/>
        <v>1.0156782122949928</v>
      </c>
      <c r="EY364" s="379">
        <f t="shared" si="1021"/>
        <v>1.0310090405983725</v>
      </c>
      <c r="EZ364" s="379">
        <f t="shared" si="1022"/>
        <v>1.1801654604737006</v>
      </c>
      <c r="FA364" s="379"/>
      <c r="FB364" s="379">
        <f t="shared" si="1023"/>
        <v>1.0860894206024656</v>
      </c>
      <c r="FC364" s="379">
        <f t="shared" si="1066"/>
        <v>1.1433510823437978</v>
      </c>
      <c r="FD364" s="379">
        <f t="shared" si="1024"/>
        <v>0.93379770602200896</v>
      </c>
      <c r="FE364" s="379"/>
      <c r="FF364" s="379">
        <f t="shared" si="1025"/>
        <v>0.99191377886965026</v>
      </c>
      <c r="FG364" s="379">
        <f t="shared" si="1067"/>
        <v>0.98348466623812403</v>
      </c>
      <c r="FH364" s="379">
        <f t="shared" si="1026"/>
        <v>0.93371095208323318</v>
      </c>
      <c r="FI364" s="379"/>
      <c r="FJ364" s="379">
        <f t="shared" si="1068"/>
        <v>1.0020980818626346</v>
      </c>
      <c r="FK364" s="379">
        <f t="shared" si="1069"/>
        <v>1.0052475312904869</v>
      </c>
      <c r="FL364" s="379">
        <f t="shared" si="1070"/>
        <v>1.034463409495731</v>
      </c>
      <c r="FN364" s="379" t="e">
        <f t="shared" si="1071"/>
        <v>#DIV/0!</v>
      </c>
      <c r="FO364" s="379">
        <f t="shared" si="1072"/>
        <v>1</v>
      </c>
      <c r="FP364" s="379">
        <f t="shared" si="1073"/>
        <v>1.0570362736601544</v>
      </c>
      <c r="GB364" s="331">
        <f t="shared" si="1017"/>
        <v>1996</v>
      </c>
      <c r="GC364" s="389">
        <f t="shared" si="998"/>
        <v>0.95952203387381774</v>
      </c>
      <c r="GD364" s="389">
        <f t="shared" si="999"/>
        <v>1.196564497735549</v>
      </c>
      <c r="GE364" s="389">
        <f t="shared" si="1000"/>
        <v>1.0644988022030195</v>
      </c>
      <c r="GF364" s="389">
        <f t="shared" si="1001"/>
        <v>0.74365514563374802</v>
      </c>
      <c r="GG364" s="389">
        <f t="shared" si="1002"/>
        <v>0.84390498125120939</v>
      </c>
      <c r="GI364" s="331">
        <f t="shared" si="1018"/>
        <v>27</v>
      </c>
      <c r="GJ364" s="379">
        <f t="shared" si="1003"/>
        <v>0.95802866997015335</v>
      </c>
      <c r="GK364" s="379">
        <f t="shared" si="1004"/>
        <v>1.2867013339422151</v>
      </c>
      <c r="GL364" s="379">
        <f t="shared" si="1005"/>
        <v>0.83703703402117435</v>
      </c>
    </row>
    <row r="365" spans="1:194" x14ac:dyDescent="0.2">
      <c r="A365" s="373" t="s">
        <v>537</v>
      </c>
      <c r="B365" s="330">
        <f t="shared" si="1006"/>
        <v>1975</v>
      </c>
      <c r="D365" s="428">
        <f>Conversion_factors!$M37*D202+D284</f>
        <v>1324.3587247683072</v>
      </c>
      <c r="E365" s="428">
        <f>Conversion_factors!$M37*E202+E284</f>
        <v>1599.6035291951084</v>
      </c>
      <c r="F365" s="428">
        <f>Conversion_factors!$M37*F202+F284</f>
        <v>514.99177258586599</v>
      </c>
      <c r="G365" s="384"/>
      <c r="H365" s="384">
        <f t="shared" si="1027"/>
        <v>3438.9540265492815</v>
      </c>
      <c r="J365" s="390">
        <f t="shared" si="1028"/>
        <v>220517.76879</v>
      </c>
      <c r="K365" s="390">
        <f t="shared" si="1028"/>
        <v>418283.07558000006</v>
      </c>
      <c r="L365" s="390">
        <f t="shared" si="1028"/>
        <v>751109.92839999986</v>
      </c>
      <c r="M365" s="390"/>
      <c r="N365" s="390">
        <f t="shared" si="1029"/>
        <v>1389910.7727699999</v>
      </c>
      <c r="P365" s="392">
        <f t="shared" si="1030"/>
        <v>56126.172759999994</v>
      </c>
      <c r="Q365" s="392">
        <f t="shared" si="1030"/>
        <v>246061.00678404601</v>
      </c>
      <c r="R365" s="392">
        <f t="shared" si="1030"/>
        <v>473737.73238000006</v>
      </c>
      <c r="S365" s="392">
        <f t="shared" si="1030"/>
        <v>0</v>
      </c>
      <c r="T365" s="384">
        <f t="shared" si="1030"/>
        <v>775924.911924046</v>
      </c>
      <c r="U365" s="392"/>
      <c r="W365" s="393">
        <f t="shared" si="1045"/>
        <v>6.0056780550391817</v>
      </c>
      <c r="X365" s="393">
        <f t="shared" si="1046"/>
        <v>3.8242128897447376</v>
      </c>
      <c r="Y365" s="393">
        <f t="shared" si="1047"/>
        <v>0.68564101353698215</v>
      </c>
      <c r="Z365" s="384"/>
      <c r="AA365" s="384">
        <f t="shared" si="1048"/>
        <v>4.4320706471735436</v>
      </c>
      <c r="AD365" s="393">
        <f t="shared" si="1049"/>
        <v>23.596098925743092</v>
      </c>
      <c r="AE365" s="393">
        <f t="shared" si="1050"/>
        <v>6.5008411942286779</v>
      </c>
      <c r="AF365" s="393">
        <f t="shared" si="1051"/>
        <v>1.0870820232085181</v>
      </c>
      <c r="AG365" s="384"/>
      <c r="AH365" s="393">
        <f t="shared" si="1052"/>
        <v>4.4320706471735436</v>
      </c>
      <c r="AJ365" s="394">
        <f t="shared" si="1053"/>
        <v>1.3128247074991242</v>
      </c>
      <c r="AK365" s="394">
        <f t="shared" si="1054"/>
        <v>1.0780762805877888</v>
      </c>
      <c r="AL365" s="394">
        <f t="shared" si="1055"/>
        <v>1.152771336296408</v>
      </c>
      <c r="AM365" s="395"/>
      <c r="AN365" s="394">
        <f t="shared" si="1056"/>
        <v>1.0978779045620042</v>
      </c>
      <c r="AP365" s="389">
        <f t="shared" si="1031"/>
        <v>3.9289650076970619</v>
      </c>
      <c r="AQ365" s="389">
        <f t="shared" si="1031"/>
        <v>1.6999161348108427</v>
      </c>
      <c r="AR365" s="389">
        <f t="shared" si="1031"/>
        <v>1.5854973692437713</v>
      </c>
      <c r="AS365" s="389">
        <f t="shared" si="1031"/>
        <v>0</v>
      </c>
      <c r="AT365" s="389">
        <f t="shared" si="1032"/>
        <v>1.7912954609531289</v>
      </c>
      <c r="AV365" s="389">
        <f t="shared" si="1057"/>
        <v>7.233454152261333E-2</v>
      </c>
      <c r="AW365" s="389">
        <f t="shared" si="1033"/>
        <v>0.31711961170816555</v>
      </c>
      <c r="AX365" s="389">
        <f t="shared" si="1034"/>
        <v>0.61054584676922119</v>
      </c>
      <c r="AY365" s="389"/>
      <c r="AZ365" s="389">
        <f t="shared" si="1035"/>
        <v>1</v>
      </c>
      <c r="BC365" s="379">
        <f t="shared" si="1036"/>
        <v>1.3128247074991242</v>
      </c>
      <c r="BD365" s="379">
        <f t="shared" si="1036"/>
        <v>1.0780762805877888</v>
      </c>
      <c r="BE365" s="379">
        <f t="shared" si="1036"/>
        <v>1.152771336296408</v>
      </c>
      <c r="BF365" s="379" t="e">
        <f t="shared" si="1036"/>
        <v>#DIV/0!</v>
      </c>
      <c r="BR365" s="396">
        <v>1.3128247074991242</v>
      </c>
      <c r="BS365" s="396">
        <v>1.0257612054721488</v>
      </c>
      <c r="BT365" s="396">
        <v>1.152771336296408</v>
      </c>
      <c r="BU365" s="396">
        <v>1</v>
      </c>
      <c r="BV365" s="387"/>
      <c r="BW365" s="396">
        <v>1</v>
      </c>
      <c r="BX365" s="396">
        <v>1.0510012221524405</v>
      </c>
      <c r="BY365" s="396">
        <v>1</v>
      </c>
      <c r="BZ365" s="396">
        <v>1</v>
      </c>
      <c r="CB365" s="396">
        <v>7.7187942082182645E-2</v>
      </c>
      <c r="CC365" s="396">
        <v>0.33839725401455462</v>
      </c>
      <c r="CD365" s="396">
        <v>0.6515113867723481</v>
      </c>
      <c r="CE365" s="396"/>
      <c r="CG365" s="396">
        <v>1</v>
      </c>
      <c r="CH365" s="396">
        <v>1</v>
      </c>
      <c r="CI365" s="396">
        <v>1</v>
      </c>
      <c r="CJ365" s="396"/>
      <c r="CL365" s="388">
        <f t="shared" si="1037"/>
        <v>0.8534487948750199</v>
      </c>
      <c r="CM365" s="388">
        <f t="shared" si="1038"/>
        <v>1.0978779045620042</v>
      </c>
      <c r="CN365" s="388">
        <f t="shared" si="1039"/>
        <v>0.93443841728943811</v>
      </c>
      <c r="CO365" s="388">
        <f t="shared" si="1040"/>
        <v>1.0016218162611932</v>
      </c>
      <c r="CP365" s="388">
        <f t="shared" si="1058"/>
        <v>1.0265396807961158</v>
      </c>
      <c r="CQ365" s="388">
        <f>1</f>
        <v>1</v>
      </c>
      <c r="CR365" s="388">
        <f t="shared" si="1041"/>
        <v>1.1432616706628744</v>
      </c>
      <c r="CS365" s="388">
        <f t="shared" si="1042"/>
        <v>0.93746122808527743</v>
      </c>
      <c r="CT365" s="388">
        <f t="shared" si="1043"/>
        <v>0.93698257456835454</v>
      </c>
      <c r="CU365" s="388"/>
      <c r="CV365" s="388">
        <f t="shared" si="1044"/>
        <v>0.9607938225805549</v>
      </c>
      <c r="CY365" s="334"/>
      <c r="DA365" s="379">
        <f t="shared" si="1077"/>
        <v>0.38510509723132197</v>
      </c>
      <c r="DB365" s="379">
        <f t="shared" si="1078"/>
        <v>0.4651424580979886</v>
      </c>
      <c r="DC365" s="379">
        <f t="shared" si="1079"/>
        <v>0.14975244467068946</v>
      </c>
      <c r="DD365" s="379">
        <f t="shared" si="1080"/>
        <v>0</v>
      </c>
      <c r="DF365" s="379">
        <f t="shared" si="1081"/>
        <v>0.37114739215544273</v>
      </c>
      <c r="DG365" s="379">
        <f t="shared" si="1082"/>
        <v>0.47383084141362103</v>
      </c>
      <c r="DH365" s="379">
        <f t="shared" si="1083"/>
        <v>0.15474248445358349</v>
      </c>
      <c r="DI365" s="379"/>
      <c r="DJ365" s="379">
        <f t="shared" si="1084"/>
        <v>0.99972071802264728</v>
      </c>
      <c r="DK365" s="379"/>
      <c r="DL365" s="379">
        <f t="shared" si="1085"/>
        <v>0.37125107589001161</v>
      </c>
      <c r="DM365" s="379">
        <f t="shared" si="1086"/>
        <v>0.4739632107963247</v>
      </c>
      <c r="DN365" s="379">
        <f t="shared" si="1087"/>
        <v>0.15478571331366367</v>
      </c>
      <c r="DO365" s="379">
        <f t="shared" si="1088"/>
        <v>0</v>
      </c>
      <c r="DR365" s="379">
        <f t="shared" si="1089"/>
        <v>-3.4287846130696749E-2</v>
      </c>
      <c r="DS365" s="379">
        <f t="shared" si="1090"/>
        <v>-4.0171805244543439E-2</v>
      </c>
      <c r="DT365" s="379">
        <f t="shared" si="1091"/>
        <v>0</v>
      </c>
      <c r="DU365" s="379">
        <f t="shared" si="1092"/>
        <v>0</v>
      </c>
      <c r="DW365" s="379">
        <f t="shared" si="1093"/>
        <v>-0.11141173349938596</v>
      </c>
      <c r="DX365" s="379">
        <f t="shared" si="1094"/>
        <v>9.9600790206471793E-2</v>
      </c>
      <c r="DY365" s="379">
        <f t="shared" si="1095"/>
        <v>-3.3333080885477456E-2</v>
      </c>
      <c r="DZ365" s="379">
        <f t="shared" si="1096"/>
        <v>0</v>
      </c>
      <c r="EA365" s="379"/>
      <c r="EC365" s="379">
        <f t="shared" si="1063"/>
        <v>0.25142971623316829</v>
      </c>
      <c r="ED365" s="379">
        <f t="shared" si="1063"/>
        <v>-4.8669401437823362E-2</v>
      </c>
      <c r="EE365" s="379">
        <f t="shared" si="1063"/>
        <v>-4.3403590769907068E-4</v>
      </c>
      <c r="EF365" s="379"/>
      <c r="EH365" s="379">
        <f t="shared" si="1064"/>
        <v>0</v>
      </c>
      <c r="EI365" s="379">
        <f t="shared" si="1064"/>
        <v>-1.6223272271538448E-2</v>
      </c>
      <c r="EJ365" s="379">
        <f t="shared" si="1064"/>
        <v>0</v>
      </c>
      <c r="EK365" s="379">
        <f t="shared" si="1064"/>
        <v>0</v>
      </c>
      <c r="EM365" s="379">
        <f t="shared" si="1074"/>
        <v>0</v>
      </c>
      <c r="EN365" s="379">
        <f t="shared" si="1075"/>
        <v>-1.6223272271538448E-2</v>
      </c>
      <c r="EO365" s="379">
        <f t="shared" si="1076"/>
        <v>0</v>
      </c>
      <c r="EP365" s="379">
        <v>1</v>
      </c>
      <c r="ER365" s="379">
        <f t="shared" si="1065"/>
        <v>0</v>
      </c>
      <c r="ES365" s="379">
        <f t="shared" si="1065"/>
        <v>0</v>
      </c>
      <c r="ET365" s="379">
        <f t="shared" si="1065"/>
        <v>0</v>
      </c>
      <c r="EU365" s="379" t="e">
        <f t="shared" si="1065"/>
        <v>#DIV/0!</v>
      </c>
      <c r="EX365" s="379">
        <f t="shared" si="1020"/>
        <v>0.96872998655966969</v>
      </c>
      <c r="EY365" s="379">
        <f t="shared" si="1021"/>
        <v>0.99876937404175936</v>
      </c>
      <c r="EZ365" s="379">
        <f t="shared" si="1022"/>
        <v>1.1432616706628744</v>
      </c>
      <c r="FA365" s="379"/>
      <c r="FB365" s="379">
        <f t="shared" si="1023"/>
        <v>1.000686134976877</v>
      </c>
      <c r="FC365" s="379">
        <f t="shared" si="1066"/>
        <v>1.144135575512244</v>
      </c>
      <c r="FD365" s="379">
        <f t="shared" si="1024"/>
        <v>0.93443841728943811</v>
      </c>
      <c r="FE365" s="379"/>
      <c r="FF365" s="379">
        <f t="shared" si="1025"/>
        <v>1.0727322133540811</v>
      </c>
      <c r="FG365" s="379">
        <f t="shared" si="1067"/>
        <v>1.0550156828134225</v>
      </c>
      <c r="FH365" s="379">
        <f t="shared" si="1026"/>
        <v>1.0016218162611932</v>
      </c>
      <c r="FI365" s="379"/>
      <c r="FJ365" s="379">
        <f t="shared" si="1068"/>
        <v>0.99234025232127077</v>
      </c>
      <c r="FK365" s="379">
        <f t="shared" si="1069"/>
        <v>0.99754758884613637</v>
      </c>
      <c r="FL365" s="379">
        <f t="shared" si="1070"/>
        <v>1.0265396807961158</v>
      </c>
      <c r="FN365" s="379" t="e">
        <f t="shared" si="1071"/>
        <v>#DIV/0!</v>
      </c>
      <c r="FO365" s="379">
        <f t="shared" si="1072"/>
        <v>1</v>
      </c>
      <c r="FP365" s="379">
        <f t="shared" si="1073"/>
        <v>1.0570362736601544</v>
      </c>
      <c r="GB365" s="331">
        <f t="shared" si="1017"/>
        <v>1997</v>
      </c>
      <c r="GC365" s="389">
        <f t="shared" si="998"/>
        <v>0.9668826545692093</v>
      </c>
      <c r="GD365" s="389">
        <f t="shared" si="999"/>
        <v>1.2270532837400798</v>
      </c>
      <c r="GE365" s="389">
        <f t="shared" si="1000"/>
        <v>1.0652356433697301</v>
      </c>
      <c r="GF365" s="389">
        <f t="shared" si="1001"/>
        <v>0.72785152111923079</v>
      </c>
      <c r="GG365" s="389">
        <f t="shared" si="1002"/>
        <v>0.81664111960108243</v>
      </c>
      <c r="GI365" s="331">
        <f t="shared" si="1018"/>
        <v>28</v>
      </c>
      <c r="GJ365" s="379">
        <f t="shared" si="1003"/>
        <v>1.0056417697954758</v>
      </c>
      <c r="GK365" s="379">
        <f t="shared" si="1004"/>
        <v>1.3349206191135199</v>
      </c>
      <c r="GL365" s="379">
        <f t="shared" si="1005"/>
        <v>0.85240949654477427</v>
      </c>
    </row>
    <row r="366" spans="1:194" x14ac:dyDescent="0.2">
      <c r="A366" s="373" t="s">
        <v>537</v>
      </c>
      <c r="B366" s="330">
        <f t="shared" si="1006"/>
        <v>1976</v>
      </c>
      <c r="D366" s="428">
        <f>Conversion_factors!$M38*D203+D285</f>
        <v>1385.8828858279312</v>
      </c>
      <c r="E366" s="428">
        <f>Conversion_factors!$M38*E203+E285</f>
        <v>1631.7077655229559</v>
      </c>
      <c r="F366" s="428">
        <f>Conversion_factors!$M38*F203+F285</f>
        <v>554.70400547146801</v>
      </c>
      <c r="G366" s="384"/>
      <c r="H366" s="384">
        <f t="shared" si="1027"/>
        <v>3572.2946568223551</v>
      </c>
      <c r="J366" s="390">
        <f t="shared" si="1028"/>
        <v>224562.88691999999</v>
      </c>
      <c r="K366" s="390">
        <f t="shared" si="1028"/>
        <v>429266.13272999995</v>
      </c>
      <c r="L366" s="390">
        <f t="shared" si="1028"/>
        <v>809029.79039999994</v>
      </c>
      <c r="M366" s="390"/>
      <c r="N366" s="390">
        <f t="shared" si="1029"/>
        <v>1462858.81005</v>
      </c>
      <c r="P366" s="392">
        <f t="shared" si="1030"/>
        <v>53413.993569999999</v>
      </c>
      <c r="Q366" s="392">
        <f t="shared" si="1030"/>
        <v>251144.83514147013</v>
      </c>
      <c r="R366" s="392">
        <f t="shared" si="1030"/>
        <v>526605.84944999998</v>
      </c>
      <c r="S366" s="392">
        <f t="shared" si="1030"/>
        <v>0</v>
      </c>
      <c r="T366" s="384">
        <f t="shared" si="1030"/>
        <v>831164.6781614701</v>
      </c>
      <c r="U366" s="392"/>
      <c r="W366" s="393">
        <f t="shared" si="1045"/>
        <v>6.1714689583664315</v>
      </c>
      <c r="X366" s="393">
        <f t="shared" si="1046"/>
        <v>3.8011565346322542</v>
      </c>
      <c r="Y366" s="393">
        <f t="shared" si="1047"/>
        <v>0.68564101353698192</v>
      </c>
      <c r="Z366" s="384"/>
      <c r="AA366" s="384">
        <f t="shared" si="1048"/>
        <v>4.2979384840128718</v>
      </c>
      <c r="AD366" s="393">
        <f t="shared" si="1049"/>
        <v>25.94606381587452</v>
      </c>
      <c r="AE366" s="393">
        <f t="shared" si="1050"/>
        <v>6.4970787259224876</v>
      </c>
      <c r="AF366" s="393">
        <f t="shared" si="1051"/>
        <v>1.0533570906035594</v>
      </c>
      <c r="AG366" s="384"/>
      <c r="AH366" s="393">
        <f t="shared" si="1052"/>
        <v>4.2979384840128718</v>
      </c>
      <c r="AJ366" s="394">
        <f t="shared" si="1053"/>
        <v>1.3490661430492674</v>
      </c>
      <c r="AK366" s="394">
        <f t="shared" si="1054"/>
        <v>1.071576509189017</v>
      </c>
      <c r="AL366" s="394">
        <f t="shared" si="1055"/>
        <v>1.1527713362964078</v>
      </c>
      <c r="AM366" s="395"/>
      <c r="AN366" s="394">
        <f t="shared" si="1056"/>
        <v>1.0646517333322836</v>
      </c>
      <c r="AP366" s="389">
        <f t="shared" si="1031"/>
        <v>4.2041957904852456</v>
      </c>
      <c r="AQ366" s="389">
        <f t="shared" si="1031"/>
        <v>1.7092373509819301</v>
      </c>
      <c r="AR366" s="389">
        <f t="shared" si="1031"/>
        <v>1.536309919923925</v>
      </c>
      <c r="AS366" s="389">
        <f t="shared" si="1031"/>
        <v>0</v>
      </c>
      <c r="AT366" s="389">
        <f t="shared" si="1032"/>
        <v>1.7600107998884558</v>
      </c>
      <c r="AV366" s="389">
        <f t="shared" si="1057"/>
        <v>6.4264032114732472E-2</v>
      </c>
      <c r="AW366" s="389">
        <f t="shared" si="1033"/>
        <v>0.30216013954900078</v>
      </c>
      <c r="AX366" s="389">
        <f t="shared" si="1034"/>
        <v>0.6335758283362668</v>
      </c>
      <c r="AY366" s="389"/>
      <c r="AZ366" s="389">
        <f t="shared" si="1035"/>
        <v>1</v>
      </c>
      <c r="BC366" s="379">
        <f t="shared" si="1036"/>
        <v>1.3490661430492674</v>
      </c>
      <c r="BD366" s="379">
        <f t="shared" si="1036"/>
        <v>1.071576509189017</v>
      </c>
      <c r="BE366" s="379">
        <f t="shared" si="1036"/>
        <v>1.1527713362964078</v>
      </c>
      <c r="BF366" s="379" t="e">
        <f t="shared" si="1036"/>
        <v>#DIV/0!</v>
      </c>
      <c r="BG366" s="379"/>
      <c r="BH366" s="379"/>
      <c r="BI366" s="379"/>
      <c r="BJ366" s="379"/>
      <c r="BK366" s="379"/>
      <c r="BL366" s="379"/>
      <c r="BM366" s="379"/>
      <c r="BN366" s="379"/>
      <c r="BO366" s="379"/>
      <c r="BP366" s="379"/>
      <c r="BQ366" s="379"/>
      <c r="BR366" s="396">
        <v>1.3490661430492674</v>
      </c>
      <c r="BS366" s="396">
        <v>1.027885340932315</v>
      </c>
      <c r="BT366" s="396">
        <v>1.1527713362964078</v>
      </c>
      <c r="BU366" s="396">
        <v>1</v>
      </c>
      <c r="BV366" s="387"/>
      <c r="BW366" s="396">
        <v>1</v>
      </c>
      <c r="BX366" s="396">
        <v>1.0425058773744873</v>
      </c>
      <c r="BY366" s="396">
        <v>1</v>
      </c>
      <c r="BZ366" s="396">
        <v>1</v>
      </c>
      <c r="CB366" s="396">
        <v>7.0711153998608639E-2</v>
      </c>
      <c r="CC366" s="396">
        <v>0.33247356969050673</v>
      </c>
      <c r="CD366" s="396">
        <v>0.69713767550871164</v>
      </c>
      <c r="CE366" s="396"/>
      <c r="CG366" s="396">
        <v>1</v>
      </c>
      <c r="CH366" s="396">
        <v>1</v>
      </c>
      <c r="CI366" s="396">
        <v>1</v>
      </c>
      <c r="CJ366" s="396"/>
      <c r="CL366" s="388">
        <f t="shared" si="1037"/>
        <v>0.91420765336766008</v>
      </c>
      <c r="CM366" s="388">
        <f t="shared" si="1038"/>
        <v>1.0646517333322836</v>
      </c>
      <c r="CN366" s="388">
        <f t="shared" si="1039"/>
        <v>0.95702708427684069</v>
      </c>
      <c r="CO366" s="388">
        <f t="shared" si="1040"/>
        <v>0.94107222790607403</v>
      </c>
      <c r="CP366" s="388">
        <f t="shared" si="1058"/>
        <v>1.0227064708017273</v>
      </c>
      <c r="CQ366" s="388">
        <f>1</f>
        <v>1</v>
      </c>
      <c r="CR366" s="388">
        <f t="shared" si="1041"/>
        <v>1.1564614936003577</v>
      </c>
      <c r="CS366" s="388">
        <f t="shared" si="1042"/>
        <v>0.97380997542078318</v>
      </c>
      <c r="CT366" s="388">
        <f t="shared" si="1043"/>
        <v>0.97331276278351875</v>
      </c>
      <c r="CU366" s="388"/>
      <c r="CV366" s="388">
        <f t="shared" si="1044"/>
        <v>0.92108177573076833</v>
      </c>
      <c r="CY366" s="334"/>
      <c r="DA366" s="379">
        <f t="shared" si="1077"/>
        <v>0.38795312788131214</v>
      </c>
      <c r="DB366" s="379">
        <f t="shared" si="1078"/>
        <v>0.45676740646428099</v>
      </c>
      <c r="DC366" s="379">
        <f t="shared" si="1079"/>
        <v>0.15527946565440684</v>
      </c>
      <c r="DD366" s="379">
        <f t="shared" si="1080"/>
        <v>0</v>
      </c>
      <c r="DF366" s="379">
        <f t="shared" si="1081"/>
        <v>0.38652736380749858</v>
      </c>
      <c r="DG366" s="379">
        <f t="shared" si="1082"/>
        <v>0.46094225153430551</v>
      </c>
      <c r="DH366" s="379">
        <f t="shared" si="1083"/>
        <v>0.1524992625724283</v>
      </c>
      <c r="DI366" s="379"/>
      <c r="DJ366" s="379">
        <f t="shared" si="1084"/>
        <v>0.99996887791423239</v>
      </c>
      <c r="DK366" s="379"/>
      <c r="DL366" s="379">
        <f t="shared" si="1085"/>
        <v>0.38653939371966251</v>
      </c>
      <c r="DM366" s="379">
        <f t="shared" si="1086"/>
        <v>0.46095659746506695</v>
      </c>
      <c r="DN366" s="379">
        <f t="shared" si="1087"/>
        <v>0.15250400881527054</v>
      </c>
      <c r="DO366" s="379">
        <f t="shared" si="1088"/>
        <v>0</v>
      </c>
      <c r="DR366" s="379">
        <f t="shared" si="1089"/>
        <v>2.7231526118265639E-2</v>
      </c>
      <c r="DS366" s="379">
        <f t="shared" si="1090"/>
        <v>2.0686482991637781E-3</v>
      </c>
      <c r="DT366" s="379">
        <f t="shared" si="1091"/>
        <v>-2.2204460492503131E-16</v>
      </c>
      <c r="DU366" s="379">
        <f t="shared" si="1092"/>
        <v>0</v>
      </c>
      <c r="DW366" s="379">
        <f t="shared" si="1093"/>
        <v>6.7706989981164603E-2</v>
      </c>
      <c r="DX366" s="379">
        <f t="shared" si="1094"/>
        <v>5.4683600709591763E-3</v>
      </c>
      <c r="DY366" s="379">
        <f t="shared" si="1095"/>
        <v>-3.151477057890574E-2</v>
      </c>
      <c r="DZ366" s="379">
        <f t="shared" si="1096"/>
        <v>0</v>
      </c>
      <c r="EA366" s="379"/>
      <c r="EC366" s="379">
        <f t="shared" ref="EC366:EC400" si="1097">LN(AV366/AV365)</f>
        <v>-0.1183016692077689</v>
      </c>
      <c r="ED366" s="379">
        <f t="shared" ref="ED366:ED400" si="1098">LN(AW366/AW365)</f>
        <v>-4.8321886466807636E-2</v>
      </c>
      <c r="EE366" s="379">
        <f t="shared" ref="EE366:EE400" si="1099">LN(AX366/AX365)</f>
        <v>3.7026302236499886E-2</v>
      </c>
      <c r="EF366" s="379"/>
      <c r="EH366" s="379">
        <f t="shared" ref="EH366:EH400" si="1100">LN(BW366/BW365)</f>
        <v>0</v>
      </c>
      <c r="EI366" s="379">
        <f t="shared" ref="EI366:EI400" si="1101">LN(BX366/BX365)</f>
        <v>-8.1159422971499619E-3</v>
      </c>
      <c r="EJ366" s="379">
        <f t="shared" ref="EJ366:EJ400" si="1102">LN(BY366/BY365)</f>
        <v>0</v>
      </c>
      <c r="EK366" s="379">
        <f t="shared" ref="EK366:EK400" si="1103">LN(BZ366/BZ365)</f>
        <v>0</v>
      </c>
      <c r="EM366" s="379">
        <f t="shared" si="1074"/>
        <v>0</v>
      </c>
      <c r="EN366" s="379">
        <f t="shared" si="1075"/>
        <v>-8.1159422971499619E-3</v>
      </c>
      <c r="EO366" s="379">
        <f t="shared" si="1076"/>
        <v>0</v>
      </c>
      <c r="EP366" s="379">
        <v>1</v>
      </c>
      <c r="ER366" s="379">
        <f t="shared" ref="ER366:ER400" si="1104">LN(CG366/CG365)</f>
        <v>0</v>
      </c>
      <c r="ES366" s="379">
        <f t="shared" ref="ES366:ES400" si="1105">LN(CH366/CH365)</f>
        <v>0</v>
      </c>
      <c r="ET366" s="379">
        <f t="shared" ref="ET366:ET400" si="1106">LN(CI366/CI365)</f>
        <v>0</v>
      </c>
      <c r="EU366" s="379" t="e">
        <f t="shared" ref="EU366:EU400" si="1107">LN(CJ366/CJ365)</f>
        <v>#DIV/0!</v>
      </c>
      <c r="EX366" s="379">
        <f t="shared" si="1020"/>
        <v>1.0115457583125567</v>
      </c>
      <c r="EY366" s="379">
        <f t="shared" si="1021"/>
        <v>1.0103009238444289</v>
      </c>
      <c r="EZ366" s="379">
        <f t="shared" si="1022"/>
        <v>1.1564614936003577</v>
      </c>
      <c r="FA366" s="379"/>
      <c r="FB366" s="379">
        <f t="shared" si="1023"/>
        <v>1.0241735213037648</v>
      </c>
      <c r="FC366" s="379">
        <f t="shared" si="1066"/>
        <v>1.1717933612212845</v>
      </c>
      <c r="FD366" s="379">
        <f t="shared" si="1024"/>
        <v>0.95702708427684069</v>
      </c>
      <c r="FE366" s="379"/>
      <c r="FF366" s="379">
        <f t="shared" si="1025"/>
        <v>0.93954845294690592</v>
      </c>
      <c r="FG366" s="379">
        <f t="shared" si="1067"/>
        <v>0.99123835262207471</v>
      </c>
      <c r="FH366" s="379">
        <f t="shared" si="1026"/>
        <v>0.94107222790607403</v>
      </c>
      <c r="FI366" s="379"/>
      <c r="FJ366" s="379">
        <f t="shared" si="1068"/>
        <v>0.99626589203895566</v>
      </c>
      <c r="FK366" s="379">
        <f t="shared" si="1069"/>
        <v>0.99382263845310548</v>
      </c>
      <c r="FL366" s="379">
        <f t="shared" si="1070"/>
        <v>1.0227064708017273</v>
      </c>
      <c r="FN366" s="379" t="e">
        <f t="shared" si="1071"/>
        <v>#DIV/0!</v>
      </c>
      <c r="FO366" s="379">
        <f t="shared" si="1072"/>
        <v>1</v>
      </c>
      <c r="FP366" s="379">
        <f t="shared" si="1073"/>
        <v>1.0570362736601544</v>
      </c>
      <c r="GB366" s="331">
        <f t="shared" si="1017"/>
        <v>1998</v>
      </c>
      <c r="GC366" s="389">
        <f t="shared" si="998"/>
        <v>0.99752719159436976</v>
      </c>
      <c r="GD366" s="389">
        <f t="shared" si="999"/>
        <v>1.2686841297652678</v>
      </c>
      <c r="GE366" s="389">
        <f t="shared" si="1000"/>
        <v>1.0705385622442161</v>
      </c>
      <c r="GF366" s="389">
        <f t="shared" si="1001"/>
        <v>0.72041944744357467</v>
      </c>
      <c r="GG366" s="389">
        <f t="shared" si="1002"/>
        <v>0.83033900574367214</v>
      </c>
      <c r="GI366" s="331">
        <f t="shared" si="1018"/>
        <v>29</v>
      </c>
      <c r="GJ366" s="379">
        <f t="shared" si="1003"/>
        <v>1.0205122876004638</v>
      </c>
      <c r="GK366" s="379">
        <f t="shared" si="1004"/>
        <v>1.3473878365377743</v>
      </c>
      <c r="GL366" s="379">
        <f t="shared" si="1005"/>
        <v>0.84595863602157151</v>
      </c>
    </row>
    <row r="367" spans="1:194" x14ac:dyDescent="0.2">
      <c r="A367" s="373" t="s">
        <v>537</v>
      </c>
      <c r="B367" s="330">
        <f t="shared" si="1006"/>
        <v>1977</v>
      </c>
      <c r="D367" s="428">
        <f>Conversion_factors!$M39*D204+D286</f>
        <v>1393.2225519445647</v>
      </c>
      <c r="E367" s="428">
        <f>Conversion_factors!$M39*E204+E286</f>
        <v>1672.4962704406512</v>
      </c>
      <c r="F367" s="428">
        <f>Conversion_factors!$M39*F204+F286</f>
        <v>598.5421846308991</v>
      </c>
      <c r="G367" s="384"/>
      <c r="H367" s="384">
        <f t="shared" si="1027"/>
        <v>3664.2610070161149</v>
      </c>
      <c r="J367" s="390">
        <f t="shared" si="1028"/>
        <v>234568.16406000001</v>
      </c>
      <c r="K367" s="390">
        <f t="shared" si="1028"/>
        <v>446213.35937000008</v>
      </c>
      <c r="L367" s="390">
        <f t="shared" si="1028"/>
        <v>872967.30040000007</v>
      </c>
      <c r="M367" s="390"/>
      <c r="N367" s="390">
        <f t="shared" si="1029"/>
        <v>1553748.8238300001</v>
      </c>
      <c r="P367" s="392">
        <f t="shared" si="1030"/>
        <v>56222.983110000008</v>
      </c>
      <c r="Q367" s="392">
        <f t="shared" si="1030"/>
        <v>259080.73433862976</v>
      </c>
      <c r="R367" s="392">
        <f t="shared" si="1030"/>
        <v>538648.24689000007</v>
      </c>
      <c r="S367" s="392">
        <f t="shared" si="1030"/>
        <v>0</v>
      </c>
      <c r="T367" s="384">
        <f t="shared" si="1030"/>
        <v>853951.96433862986</v>
      </c>
      <c r="U367" s="392"/>
      <c r="W367" s="393">
        <f t="shared" si="1045"/>
        <v>5.9395210664145939</v>
      </c>
      <c r="X367" s="393">
        <f t="shared" si="1046"/>
        <v>3.7481985586491988</v>
      </c>
      <c r="Y367" s="393">
        <f t="shared" si="1047"/>
        <v>0.68564101353698204</v>
      </c>
      <c r="Z367" s="384"/>
      <c r="AA367" s="384">
        <f t="shared" si="1048"/>
        <v>4.2909451117124817</v>
      </c>
      <c r="AD367" s="393">
        <f t="shared" si="1049"/>
        <v>24.780302909554464</v>
      </c>
      <c r="AE367" s="393">
        <f t="shared" si="1050"/>
        <v>6.4555022769644701</v>
      </c>
      <c r="AF367" s="393">
        <f t="shared" si="1051"/>
        <v>1.1111930431161883</v>
      </c>
      <c r="AG367" s="384"/>
      <c r="AH367" s="393">
        <f t="shared" si="1052"/>
        <v>4.2909451117124817</v>
      </c>
      <c r="AJ367" s="394">
        <f t="shared" si="1053"/>
        <v>1.2983629717143992</v>
      </c>
      <c r="AK367" s="394">
        <f t="shared" si="1054"/>
        <v>1.056647231080998</v>
      </c>
      <c r="AL367" s="394">
        <f t="shared" si="1055"/>
        <v>1.152771336296408</v>
      </c>
      <c r="AM367" s="395"/>
      <c r="AN367" s="394">
        <f t="shared" si="1056"/>
        <v>1.0629193897984839</v>
      </c>
      <c r="AP367" s="389">
        <f t="shared" si="1031"/>
        <v>4.1721045573314468</v>
      </c>
      <c r="AQ367" s="389">
        <f t="shared" si="1031"/>
        <v>1.7222946372646137</v>
      </c>
      <c r="AR367" s="389">
        <f t="shared" si="1031"/>
        <v>1.6206630309116608</v>
      </c>
      <c r="AS367" s="389">
        <f t="shared" si="1031"/>
        <v>0</v>
      </c>
      <c r="AT367" s="389">
        <f t="shared" si="1032"/>
        <v>1.8194803557051948</v>
      </c>
      <c r="AV367" s="389">
        <f t="shared" si="1057"/>
        <v>6.5838578114336535E-2</v>
      </c>
      <c r="AW367" s="389">
        <f t="shared" si="1033"/>
        <v>0.30339029027151782</v>
      </c>
      <c r="AX367" s="389">
        <f t="shared" si="1034"/>
        <v>0.63077113161414555</v>
      </c>
      <c r="AY367" s="389"/>
      <c r="AZ367" s="389">
        <f t="shared" si="1035"/>
        <v>1</v>
      </c>
      <c r="BC367" s="379">
        <f t="shared" si="1036"/>
        <v>1.2983629717143992</v>
      </c>
      <c r="BD367" s="379">
        <f t="shared" si="1036"/>
        <v>1.056647231080998</v>
      </c>
      <c r="BE367" s="379">
        <f t="shared" si="1036"/>
        <v>1.152771336296408</v>
      </c>
      <c r="BF367" s="379" t="e">
        <f t="shared" si="1036"/>
        <v>#DIV/0!</v>
      </c>
      <c r="BG367" s="379"/>
      <c r="BH367" s="379"/>
      <c r="BI367" s="379"/>
      <c r="BJ367" s="379"/>
      <c r="BK367" s="379"/>
      <c r="BL367" s="379"/>
      <c r="BM367" s="379"/>
      <c r="BN367" s="379"/>
      <c r="BO367" s="379"/>
      <c r="BP367" s="379"/>
      <c r="BQ367" s="379"/>
      <c r="BR367" s="396">
        <v>1.2983629717143992</v>
      </c>
      <c r="BS367" s="396">
        <v>1.0316323718988245</v>
      </c>
      <c r="BT367" s="396">
        <v>1.152771336296408</v>
      </c>
      <c r="BU367" s="396">
        <v>1</v>
      </c>
      <c r="BV367" s="387"/>
      <c r="BW367" s="396">
        <v>1</v>
      </c>
      <c r="BX367" s="396">
        <v>1.0242478424132149</v>
      </c>
      <c r="BY367" s="396">
        <v>1</v>
      </c>
      <c r="BZ367" s="396">
        <v>1</v>
      </c>
      <c r="CB367" s="396">
        <v>7.2699872658442757E-2</v>
      </c>
      <c r="CC367" s="396">
        <v>0.33500777356162986</v>
      </c>
      <c r="CD367" s="396">
        <v>0.69650624692006735</v>
      </c>
      <c r="CE367" s="396"/>
      <c r="CG367" s="396">
        <v>1</v>
      </c>
      <c r="CH367" s="396">
        <v>1</v>
      </c>
      <c r="CI367" s="396">
        <v>1</v>
      </c>
      <c r="CJ367" s="396"/>
      <c r="CL367" s="388">
        <f t="shared" si="1037"/>
        <v>0.93927165328247775</v>
      </c>
      <c r="CM367" s="388">
        <f t="shared" si="1038"/>
        <v>1.0629193897984839</v>
      </c>
      <c r="CN367" s="388">
        <f t="shared" si="1039"/>
        <v>0.96572370602314606</v>
      </c>
      <c r="CO367" s="388">
        <f t="shared" si="1040"/>
        <v>0.9509539956712304</v>
      </c>
      <c r="CP367" s="388">
        <f t="shared" si="1058"/>
        <v>1.0144885071419816</v>
      </c>
      <c r="CQ367" s="388">
        <f>1</f>
        <v>1</v>
      </c>
      <c r="CR367" s="388">
        <f t="shared" si="1041"/>
        <v>1.1414649986964889</v>
      </c>
      <c r="CS367" s="388">
        <f t="shared" si="1042"/>
        <v>0.99888006560796494</v>
      </c>
      <c r="CT367" s="388">
        <f t="shared" si="1043"/>
        <v>0.99837005256202438</v>
      </c>
      <c r="CU367" s="388"/>
      <c r="CV367" s="388">
        <f t="shared" si="1044"/>
        <v>0.93166446523552471</v>
      </c>
      <c r="CY367" s="334"/>
      <c r="DA367" s="379">
        <f t="shared" si="1077"/>
        <v>0.38021924455624279</v>
      </c>
      <c r="DB367" s="379">
        <f t="shared" si="1078"/>
        <v>0.45643480833877609</v>
      </c>
      <c r="DC367" s="379">
        <f t="shared" si="1079"/>
        <v>0.1633459471049811</v>
      </c>
      <c r="DD367" s="379">
        <f t="shared" si="1080"/>
        <v>0</v>
      </c>
      <c r="DF367" s="379">
        <f t="shared" si="1081"/>
        <v>0.38407320853949062</v>
      </c>
      <c r="DG367" s="379">
        <f t="shared" si="1082"/>
        <v>0.45660108721220061</v>
      </c>
      <c r="DH367" s="379">
        <f t="shared" si="1083"/>
        <v>0.15927866470926785</v>
      </c>
      <c r="DI367" s="379"/>
      <c r="DJ367" s="379">
        <f t="shared" si="1084"/>
        <v>0.99995296046095916</v>
      </c>
      <c r="DK367" s="379"/>
      <c r="DL367" s="379">
        <f t="shared" si="1085"/>
        <v>0.38409127601606402</v>
      </c>
      <c r="DM367" s="379">
        <f t="shared" si="1086"/>
        <v>0.4566225665272457</v>
      </c>
      <c r="DN367" s="379">
        <f t="shared" si="1087"/>
        <v>0.1592861574566902</v>
      </c>
      <c r="DO367" s="379">
        <f t="shared" si="1088"/>
        <v>0</v>
      </c>
      <c r="DR367" s="379">
        <f t="shared" si="1089"/>
        <v>-3.8308388778918512E-2</v>
      </c>
      <c r="DS367" s="379">
        <f t="shared" si="1090"/>
        <v>3.6387500603124734E-3</v>
      </c>
      <c r="DT367" s="379">
        <f t="shared" si="1091"/>
        <v>2.2204460492503128E-16</v>
      </c>
      <c r="DU367" s="379">
        <f t="shared" si="1092"/>
        <v>0</v>
      </c>
      <c r="DW367" s="379">
        <f t="shared" si="1093"/>
        <v>-7.6624258526679324E-3</v>
      </c>
      <c r="DX367" s="379">
        <f t="shared" si="1094"/>
        <v>7.610215696948459E-3</v>
      </c>
      <c r="DY367" s="379">
        <f t="shared" si="1095"/>
        <v>5.3451958696990771E-2</v>
      </c>
      <c r="DZ367" s="379">
        <f t="shared" si="1096"/>
        <v>0</v>
      </c>
      <c r="EA367" s="379"/>
      <c r="EC367" s="379">
        <f t="shared" si="1097"/>
        <v>2.4205861456627793E-2</v>
      </c>
      <c r="ED367" s="379">
        <f t="shared" si="1098"/>
        <v>4.0629230998689208E-3</v>
      </c>
      <c r="EE367" s="379">
        <f t="shared" si="1099"/>
        <v>-4.4366007298077305E-3</v>
      </c>
      <c r="EF367" s="379"/>
      <c r="EH367" s="379">
        <f t="shared" si="1100"/>
        <v>0</v>
      </c>
      <c r="EI367" s="379">
        <f t="shared" si="1101"/>
        <v>-1.7668781505656577E-2</v>
      </c>
      <c r="EJ367" s="379">
        <f t="shared" si="1102"/>
        <v>0</v>
      </c>
      <c r="EK367" s="379">
        <f t="shared" si="1103"/>
        <v>0</v>
      </c>
      <c r="EM367" s="379">
        <f t="shared" si="1074"/>
        <v>0</v>
      </c>
      <c r="EN367" s="379">
        <f t="shared" si="1075"/>
        <v>-1.7668781505656577E-2</v>
      </c>
      <c r="EO367" s="379">
        <f t="shared" si="1076"/>
        <v>0</v>
      </c>
      <c r="EP367" s="379">
        <v>1</v>
      </c>
      <c r="ER367" s="379">
        <f t="shared" si="1104"/>
        <v>0</v>
      </c>
      <c r="ES367" s="379">
        <f t="shared" si="1105"/>
        <v>0</v>
      </c>
      <c r="ET367" s="379">
        <f t="shared" si="1106"/>
        <v>0</v>
      </c>
      <c r="EU367" s="379" t="e">
        <f t="shared" si="1107"/>
        <v>#DIV/0!</v>
      </c>
      <c r="EX367" s="379">
        <f t="shared" si="1020"/>
        <v>0.98703243040355737</v>
      </c>
      <c r="EY367" s="379">
        <f t="shared" si="1021"/>
        <v>0.997199776301126</v>
      </c>
      <c r="EZ367" s="379">
        <f t="shared" si="1022"/>
        <v>1.1414649986964889</v>
      </c>
      <c r="FA367" s="379"/>
      <c r="FB367" s="379">
        <f t="shared" si="1023"/>
        <v>1.0090871218685278</v>
      </c>
      <c r="FC367" s="379">
        <f t="shared" si="1066"/>
        <v>1.1824415902994341</v>
      </c>
      <c r="FD367" s="379">
        <f t="shared" si="1024"/>
        <v>0.96572370602314606</v>
      </c>
      <c r="FE367" s="379"/>
      <c r="FF367" s="379">
        <f t="shared" si="1025"/>
        <v>1.0105005412678512</v>
      </c>
      <c r="FG367" s="379">
        <f t="shared" si="1067"/>
        <v>1.0016468918500596</v>
      </c>
      <c r="FH367" s="379">
        <f t="shared" si="1026"/>
        <v>0.9509539956712304</v>
      </c>
      <c r="FI367" s="379"/>
      <c r="FJ367" s="379">
        <f t="shared" si="1068"/>
        <v>0.99196449431545752</v>
      </c>
      <c r="FK367" s="379">
        <f t="shared" si="1069"/>
        <v>0.98583677099238853</v>
      </c>
      <c r="FL367" s="379">
        <f t="shared" si="1070"/>
        <v>1.0144885071419816</v>
      </c>
      <c r="FN367" s="379" t="e">
        <f t="shared" si="1071"/>
        <v>#DIV/0!</v>
      </c>
      <c r="FO367" s="379">
        <f t="shared" si="1072"/>
        <v>1</v>
      </c>
      <c r="FP367" s="379">
        <f t="shared" si="1073"/>
        <v>1.0570362736601544</v>
      </c>
      <c r="GB367" s="331">
        <f t="shared" si="1017"/>
        <v>1999</v>
      </c>
      <c r="GC367" s="389">
        <f t="shared" si="998"/>
        <v>0.98492079751385786</v>
      </c>
      <c r="GD367" s="389">
        <f t="shared" si="999"/>
        <v>1.2927322151830603</v>
      </c>
      <c r="GE367" s="389">
        <f t="shared" si="1000"/>
        <v>1.0796485182148001</v>
      </c>
      <c r="GF367" s="389">
        <f t="shared" si="1001"/>
        <v>0.70794853401784108</v>
      </c>
      <c r="GG367" s="389">
        <f t="shared" si="1002"/>
        <v>0.81938562345779375</v>
      </c>
      <c r="GI367" s="331">
        <f t="shared" si="1018"/>
        <v>30</v>
      </c>
      <c r="GJ367" s="379">
        <f t="shared" si="1003"/>
        <v>1.028171921019597</v>
      </c>
      <c r="GK367" s="379">
        <f t="shared" si="1004"/>
        <v>1.3632462913503394</v>
      </c>
      <c r="GL367" s="379">
        <f t="shared" si="1005"/>
        <v>0.84188404315372389</v>
      </c>
    </row>
    <row r="368" spans="1:194" x14ac:dyDescent="0.2">
      <c r="A368" s="373" t="s">
        <v>537</v>
      </c>
      <c r="B368" s="330">
        <f t="shared" si="1006"/>
        <v>1978</v>
      </c>
      <c r="D368" s="428">
        <f>Conversion_factors!$M40*D205+D287</f>
        <v>1609.7986203386245</v>
      </c>
      <c r="E368" s="428">
        <f>Conversion_factors!$M40*E205+E287</f>
        <v>1763.7152836757377</v>
      </c>
      <c r="F368" s="428">
        <f>Conversion_factors!$M40*F205+F287</f>
        <v>638.70916218245873</v>
      </c>
      <c r="G368" s="384"/>
      <c r="H368" s="384">
        <f t="shared" si="1027"/>
        <v>4012.223066196821</v>
      </c>
      <c r="I368" s="379"/>
      <c r="J368" s="390">
        <f t="shared" si="1028"/>
        <v>245149.57638000001</v>
      </c>
      <c r="K368" s="390">
        <f t="shared" si="1028"/>
        <v>464067.42215000006</v>
      </c>
      <c r="L368" s="390">
        <f t="shared" si="1028"/>
        <v>943072.8996</v>
      </c>
      <c r="M368" s="390"/>
      <c r="N368" s="390">
        <f t="shared" si="1029"/>
        <v>1652289.8981300001</v>
      </c>
      <c r="P368" s="392">
        <f t="shared" si="1030"/>
        <v>54087.197849999997</v>
      </c>
      <c r="Q368" s="392">
        <f t="shared" si="1030"/>
        <v>261570.15166552211</v>
      </c>
      <c r="R368" s="392">
        <f t="shared" si="1030"/>
        <v>557470.02708000003</v>
      </c>
      <c r="S368" s="392">
        <f t="shared" si="1030"/>
        <v>0</v>
      </c>
      <c r="T368" s="384">
        <f t="shared" si="1030"/>
        <v>873127.37659552216</v>
      </c>
      <c r="U368" s="392"/>
      <c r="W368" s="393">
        <f t="shared" si="1045"/>
        <v>6.5665976017976764</v>
      </c>
      <c r="X368" s="393">
        <f t="shared" si="1046"/>
        <v>3.8005582798821282</v>
      </c>
      <c r="Y368" s="393">
        <f t="shared" si="1047"/>
        <v>0.67726382812332353</v>
      </c>
      <c r="Z368" s="384"/>
      <c r="AA368" s="384">
        <f t="shared" si="1048"/>
        <v>4.5952322350046879</v>
      </c>
      <c r="AD368" s="393">
        <f t="shared" si="1049"/>
        <v>29.76302497317532</v>
      </c>
      <c r="AE368" s="393">
        <f t="shared" si="1050"/>
        <v>6.7428002485966188</v>
      </c>
      <c r="AF368" s="393">
        <f t="shared" si="1051"/>
        <v>1.1457282565091171</v>
      </c>
      <c r="AG368" s="384"/>
      <c r="AH368" s="393">
        <f t="shared" si="1052"/>
        <v>4.5952322350046879</v>
      </c>
      <c r="AJ368" s="394">
        <f t="shared" si="1053"/>
        <v>1.4354401779181354</v>
      </c>
      <c r="AK368" s="394">
        <f t="shared" si="1054"/>
        <v>1.0714078563774569</v>
      </c>
      <c r="AL368" s="394">
        <f t="shared" si="1055"/>
        <v>1.1386867365816258</v>
      </c>
      <c r="AM368" s="395"/>
      <c r="AN368" s="394">
        <f t="shared" si="1056"/>
        <v>1.1382950180092601</v>
      </c>
      <c r="AP368" s="389">
        <f t="shared" si="1031"/>
        <v>4.5324880216548324</v>
      </c>
      <c r="AQ368" s="389">
        <f t="shared" si="1031"/>
        <v>1.7741604659212704</v>
      </c>
      <c r="AR368" s="389">
        <f t="shared" si="1031"/>
        <v>1.6917015333358252</v>
      </c>
      <c r="AS368" s="389">
        <f t="shared" si="1031"/>
        <v>0</v>
      </c>
      <c r="AT368" s="389">
        <f t="shared" si="1032"/>
        <v>1.8923812749665121</v>
      </c>
      <c r="AV368" s="389">
        <f t="shared" si="1057"/>
        <v>6.1946514677956303E-2</v>
      </c>
      <c r="AW368" s="389">
        <f t="shared" si="1033"/>
        <v>0.2995784563363828</v>
      </c>
      <c r="AX368" s="389">
        <f t="shared" si="1034"/>
        <v>0.63847502898566089</v>
      </c>
      <c r="AY368" s="389"/>
      <c r="AZ368" s="389">
        <f t="shared" si="1035"/>
        <v>1</v>
      </c>
      <c r="BC368" s="379">
        <f t="shared" si="1036"/>
        <v>1.4354401779181354</v>
      </c>
      <c r="BD368" s="379">
        <f t="shared" si="1036"/>
        <v>1.0714078563774569</v>
      </c>
      <c r="BE368" s="379">
        <f t="shared" si="1036"/>
        <v>1.1386867365816258</v>
      </c>
      <c r="BF368" s="379" t="e">
        <f t="shared" si="1036"/>
        <v>#DIV/0!</v>
      </c>
      <c r="BG368" s="379"/>
      <c r="BH368" s="379"/>
      <c r="BI368" s="379"/>
      <c r="BJ368" s="379"/>
      <c r="BK368" s="379"/>
      <c r="BL368" s="379"/>
      <c r="BM368" s="379"/>
      <c r="BN368" s="379"/>
      <c r="BO368" s="379"/>
      <c r="BP368" s="379"/>
      <c r="BQ368" s="379"/>
      <c r="BR368" s="396">
        <v>1.4354401779181354</v>
      </c>
      <c r="BS368" s="396">
        <v>1.05128819239856</v>
      </c>
      <c r="BT368" s="396">
        <v>1.1386867365816258</v>
      </c>
      <c r="BU368" s="396">
        <v>1</v>
      </c>
      <c r="BV368" s="387"/>
      <c r="BW368" s="396">
        <v>1</v>
      </c>
      <c r="BX368" s="396">
        <v>1.0191381051593409</v>
      </c>
      <c r="BY368" s="396">
        <v>1</v>
      </c>
      <c r="BZ368" s="396">
        <v>1</v>
      </c>
      <c r="CB368" s="396">
        <v>6.9257269382477865E-2</v>
      </c>
      <c r="CC368" s="396">
        <v>0.33493386931515179</v>
      </c>
      <c r="CD368" s="396">
        <v>0.71382606925229719</v>
      </c>
      <c r="CE368" s="396"/>
      <c r="CG368" s="396">
        <v>1</v>
      </c>
      <c r="CH368" s="396">
        <v>1</v>
      </c>
      <c r="CI368" s="396">
        <v>1</v>
      </c>
      <c r="CJ368" s="396"/>
      <c r="CL368" s="388">
        <f t="shared" si="1037"/>
        <v>0.9603629112513653</v>
      </c>
      <c r="CM368" s="388">
        <f t="shared" si="1038"/>
        <v>1.1382950180092601</v>
      </c>
      <c r="CN368" s="388">
        <f t="shared" si="1039"/>
        <v>1.017860731926385</v>
      </c>
      <c r="CO368" s="388">
        <f t="shared" si="1040"/>
        <v>0.92514680343139255</v>
      </c>
      <c r="CP368" s="388">
        <f t="shared" si="1058"/>
        <v>1.0122178890140685</v>
      </c>
      <c r="CQ368" s="388">
        <f>1</f>
        <v>1</v>
      </c>
      <c r="CR368" s="388">
        <f t="shared" si="1041"/>
        <v>1.1948231123861859</v>
      </c>
      <c r="CS368" s="388">
        <f t="shared" si="1042"/>
        <v>1.0937347617767135</v>
      </c>
      <c r="CT368" s="388">
        <f t="shared" si="1043"/>
        <v>1.0931763173582985</v>
      </c>
      <c r="CU368" s="388"/>
      <c r="CV368" s="388">
        <f t="shared" si="1044"/>
        <v>0.95317582938894474</v>
      </c>
      <c r="CY368" s="334"/>
      <c r="DA368" s="379">
        <f t="shared" si="1077"/>
        <v>0.40122360940029927</v>
      </c>
      <c r="DB368" s="379">
        <f t="shared" si="1078"/>
        <v>0.43958555009942663</v>
      </c>
      <c r="DC368" s="379">
        <f t="shared" si="1079"/>
        <v>0.15919084050027407</v>
      </c>
      <c r="DD368" s="379">
        <f t="shared" si="1080"/>
        <v>0</v>
      </c>
      <c r="DF368" s="379">
        <f t="shared" si="1081"/>
        <v>0.39062731295760739</v>
      </c>
      <c r="DG368" s="379">
        <f t="shared" si="1082"/>
        <v>0.44795736712318929</v>
      </c>
      <c r="DH368" s="379">
        <f t="shared" si="1083"/>
        <v>0.16125947199086019</v>
      </c>
      <c r="DI368" s="379"/>
      <c r="DJ368" s="379">
        <f t="shared" si="1084"/>
        <v>0.99984415207165689</v>
      </c>
      <c r="DK368" s="379"/>
      <c r="DL368" s="379">
        <f t="shared" si="1085"/>
        <v>0.39068820090434642</v>
      </c>
      <c r="DM368" s="379">
        <f t="shared" si="1086"/>
        <v>0.44802719123278428</v>
      </c>
      <c r="DN368" s="379">
        <f t="shared" si="1087"/>
        <v>0.16128460786286924</v>
      </c>
      <c r="DO368" s="379">
        <f t="shared" si="1088"/>
        <v>0</v>
      </c>
      <c r="DR368" s="379">
        <f t="shared" si="1089"/>
        <v>0.10036732795361862</v>
      </c>
      <c r="DS368" s="379">
        <f t="shared" si="1090"/>
        <v>1.8873887292831536E-2</v>
      </c>
      <c r="DT368" s="379">
        <f t="shared" si="1091"/>
        <v>-1.2293288067446536E-2</v>
      </c>
      <c r="DU368" s="379">
        <f t="shared" si="1092"/>
        <v>0</v>
      </c>
      <c r="DW368" s="379">
        <f t="shared" si="1093"/>
        <v>8.2850422370468274E-2</v>
      </c>
      <c r="DX368" s="379">
        <f t="shared" si="1094"/>
        <v>2.9669840943756496E-2</v>
      </c>
      <c r="DY368" s="379">
        <f t="shared" si="1095"/>
        <v>4.2899503032962867E-2</v>
      </c>
      <c r="DZ368" s="379">
        <f t="shared" si="1096"/>
        <v>0</v>
      </c>
      <c r="EA368" s="379"/>
      <c r="EC368" s="379">
        <f t="shared" si="1097"/>
        <v>-6.0934613809669171E-2</v>
      </c>
      <c r="ED368" s="379">
        <f t="shared" si="1098"/>
        <v>-1.2643722374021529E-2</v>
      </c>
      <c r="EE368" s="379">
        <f t="shared" si="1099"/>
        <v>1.2139476515612004E-2</v>
      </c>
      <c r="EF368" s="379"/>
      <c r="EH368" s="379">
        <f t="shared" si="1100"/>
        <v>0</v>
      </c>
      <c r="EI368" s="379">
        <f t="shared" si="1101"/>
        <v>-5.0012557936728831E-3</v>
      </c>
      <c r="EJ368" s="379">
        <f t="shared" si="1102"/>
        <v>0</v>
      </c>
      <c r="EK368" s="379">
        <f t="shared" si="1103"/>
        <v>0</v>
      </c>
      <c r="EM368" s="379">
        <f t="shared" si="1074"/>
        <v>0</v>
      </c>
      <c r="EN368" s="379">
        <f t="shared" si="1075"/>
        <v>-5.0012557936728831E-3</v>
      </c>
      <c r="EO368" s="379">
        <f t="shared" si="1076"/>
        <v>0</v>
      </c>
      <c r="EP368" s="379">
        <v>1</v>
      </c>
      <c r="ER368" s="379">
        <f t="shared" si="1104"/>
        <v>0</v>
      </c>
      <c r="ES368" s="379">
        <f t="shared" si="1105"/>
        <v>0</v>
      </c>
      <c r="ET368" s="379">
        <f t="shared" si="1106"/>
        <v>0</v>
      </c>
      <c r="EU368" s="379" t="e">
        <f t="shared" si="1107"/>
        <v>#DIV/0!</v>
      </c>
      <c r="EX368" s="379">
        <f t="shared" si="1020"/>
        <v>1.0467452911395705</v>
      </c>
      <c r="EY368" s="379">
        <f t="shared" si="1021"/>
        <v>1.0438141701686368</v>
      </c>
      <c r="EZ368" s="379">
        <f t="shared" si="1022"/>
        <v>1.1948231123861859</v>
      </c>
      <c r="FA368" s="379"/>
      <c r="FB368" s="379">
        <f t="shared" si="1023"/>
        <v>1.0539875179392038</v>
      </c>
      <c r="FC368" s="379">
        <f t="shared" si="1066"/>
        <v>1.2462786768677854</v>
      </c>
      <c r="FD368" s="379">
        <f t="shared" si="1024"/>
        <v>1.017860731926385</v>
      </c>
      <c r="FE368" s="379"/>
      <c r="FF368" s="379">
        <f t="shared" si="1025"/>
        <v>0.97286178684004387</v>
      </c>
      <c r="FG368" s="379">
        <f t="shared" si="1067"/>
        <v>0.97446398498802522</v>
      </c>
      <c r="FH368" s="379">
        <f t="shared" si="1026"/>
        <v>0.92514680343139255</v>
      </c>
      <c r="FI368" s="379"/>
      <c r="FJ368" s="379">
        <f t="shared" si="1068"/>
        <v>0.99776180990525976</v>
      </c>
      <c r="FK368" s="379">
        <f t="shared" si="1069"/>
        <v>0.98363028089652271</v>
      </c>
      <c r="FL368" s="379">
        <f t="shared" si="1070"/>
        <v>1.0122178890140685</v>
      </c>
      <c r="FN368" s="379" t="e">
        <f t="shared" si="1071"/>
        <v>#DIV/0!</v>
      </c>
      <c r="FO368" s="379">
        <f t="shared" si="1072"/>
        <v>1</v>
      </c>
      <c r="FP368" s="379">
        <f t="shared" si="1073"/>
        <v>1.0570362736601544</v>
      </c>
      <c r="GB368" s="331">
        <f t="shared" si="1017"/>
        <v>2000</v>
      </c>
      <c r="GC368" s="389">
        <f t="shared" si="998"/>
        <v>1.0140598330127091</v>
      </c>
      <c r="GD368" s="389">
        <f t="shared" si="999"/>
        <v>1.3120341048787405</v>
      </c>
      <c r="GE368" s="389">
        <f t="shared" si="1000"/>
        <v>1.0711070011237809</v>
      </c>
      <c r="GF368" s="389">
        <f t="shared" si="1001"/>
        <v>0.74850795590082742</v>
      </c>
      <c r="GG368" s="389">
        <f t="shared" si="1002"/>
        <v>0.82003648369729354</v>
      </c>
      <c r="GI368" s="331">
        <v>2007</v>
      </c>
      <c r="GJ368" s="379">
        <f t="shared" si="1003"/>
        <v>1.0407623857212633</v>
      </c>
      <c r="GK368" s="379">
        <f t="shared" si="1004"/>
        <v>1.3359473619986983</v>
      </c>
      <c r="GL368" s="379">
        <f t="shared" si="1005"/>
        <v>0.86640492854319584</v>
      </c>
    </row>
    <row r="369" spans="1:194" x14ac:dyDescent="0.2">
      <c r="A369" s="373" t="s">
        <v>537</v>
      </c>
      <c r="B369" s="330">
        <f t="shared" si="1006"/>
        <v>1979</v>
      </c>
      <c r="D369" s="428">
        <f>Conversion_factors!$M41*D206+D288</f>
        <v>1300.7112601620204</v>
      </c>
      <c r="E369" s="428">
        <f>Conversion_factors!$M41*E206+E288</f>
        <v>1851.5280421999537</v>
      </c>
      <c r="F369" s="428">
        <f>Conversion_factors!$M41*F206+F288</f>
        <v>643.02799318880307</v>
      </c>
      <c r="G369" s="384"/>
      <c r="H369" s="384">
        <f t="shared" si="1027"/>
        <v>3795.2672955507774</v>
      </c>
      <c r="I369" s="379"/>
      <c r="J369" s="390">
        <f t="shared" si="1028"/>
        <v>259820.73702</v>
      </c>
      <c r="K369" s="390">
        <f t="shared" si="1028"/>
        <v>477016.03295999998</v>
      </c>
      <c r="L369" s="390">
        <f t="shared" si="1028"/>
        <v>961340.75960000011</v>
      </c>
      <c r="M369" s="390"/>
      <c r="N369" s="390">
        <f t="shared" si="1029"/>
        <v>1698177.5295800001</v>
      </c>
      <c r="P369" s="392">
        <f t="shared" si="1030"/>
        <v>59238.997860000003</v>
      </c>
      <c r="Q369" s="392">
        <f t="shared" si="1030"/>
        <v>216489.54068576641</v>
      </c>
      <c r="R369" s="392">
        <f t="shared" si="1030"/>
        <v>558599.00184000004</v>
      </c>
      <c r="S369" s="392">
        <f t="shared" si="1030"/>
        <v>0</v>
      </c>
      <c r="T369" s="384">
        <f t="shared" si="1030"/>
        <v>834327.54038576642</v>
      </c>
      <c r="U369" s="392"/>
      <c r="W369" s="393">
        <f t="shared" si="1045"/>
        <v>5.0061872469474853</v>
      </c>
      <c r="X369" s="393">
        <f t="shared" si="1046"/>
        <v>3.8814796867744126</v>
      </c>
      <c r="Y369" s="393">
        <f t="shared" si="1047"/>
        <v>0.6688866427096648</v>
      </c>
      <c r="Z369" s="384"/>
      <c r="AA369" s="384">
        <f t="shared" si="1048"/>
        <v>4.5488937040193669</v>
      </c>
      <c r="AD369" s="393">
        <f t="shared" si="1049"/>
        <v>21.957009860902808</v>
      </c>
      <c r="AE369" s="393">
        <f t="shared" si="1050"/>
        <v>8.5525057530951951</v>
      </c>
      <c r="AF369" s="393">
        <f t="shared" si="1051"/>
        <v>1.1511441858483416</v>
      </c>
      <c r="AG369" s="384"/>
      <c r="AH369" s="393">
        <f t="shared" si="1052"/>
        <v>4.5488937040193669</v>
      </c>
      <c r="AJ369" s="394">
        <f t="shared" si="1053"/>
        <v>1.0943387654030348</v>
      </c>
      <c r="AK369" s="394">
        <f t="shared" si="1054"/>
        <v>1.094220249901968</v>
      </c>
      <c r="AL369" s="394">
        <f t="shared" si="1055"/>
        <v>1.1246021368668433</v>
      </c>
      <c r="AM369" s="395"/>
      <c r="AN369" s="394">
        <f t="shared" si="1056"/>
        <v>1.1268163992442164</v>
      </c>
      <c r="AP369" s="389">
        <f t="shared" si="1031"/>
        <v>4.3859745506505092</v>
      </c>
      <c r="AQ369" s="389">
        <f t="shared" si="1031"/>
        <v>2.2034137605399913</v>
      </c>
      <c r="AR369" s="389">
        <f t="shared" si="1031"/>
        <v>1.7209854590383922</v>
      </c>
      <c r="AS369" s="389">
        <f t="shared" si="1031"/>
        <v>0</v>
      </c>
      <c r="AT369" s="389">
        <f t="shared" si="1032"/>
        <v>2.035384722880917</v>
      </c>
      <c r="AV369" s="389">
        <f t="shared" si="1057"/>
        <v>7.1002088499451638E-2</v>
      </c>
      <c r="AW369" s="389">
        <f t="shared" si="1033"/>
        <v>0.25947787913805237</v>
      </c>
      <c r="AX369" s="389">
        <f t="shared" si="1034"/>
        <v>0.66952003236249602</v>
      </c>
      <c r="AY369" s="389"/>
      <c r="AZ369" s="389">
        <f t="shared" si="1035"/>
        <v>1</v>
      </c>
      <c r="BC369" s="379">
        <f t="shared" si="1036"/>
        <v>1.0943387654030348</v>
      </c>
      <c r="BD369" s="379">
        <f t="shared" si="1036"/>
        <v>1.094220249901968</v>
      </c>
      <c r="BE369" s="379">
        <f t="shared" si="1036"/>
        <v>1.1246021368668433</v>
      </c>
      <c r="BF369" s="379" t="e">
        <f t="shared" si="1036"/>
        <v>#DIV/0!</v>
      </c>
      <c r="BG369" s="379"/>
      <c r="BH369" s="379"/>
      <c r="BI369" s="379"/>
      <c r="BJ369" s="379"/>
      <c r="BK369" s="379"/>
      <c r="BL369" s="379"/>
      <c r="BM369" s="379"/>
      <c r="BN369" s="379"/>
      <c r="BO369" s="379"/>
      <c r="BP369" s="379"/>
      <c r="BQ369" s="379"/>
      <c r="BR369" s="396">
        <v>1.0943387654030348</v>
      </c>
      <c r="BS369" s="396">
        <v>1.0413918368638369</v>
      </c>
      <c r="BT369" s="396">
        <v>1.1246021368668433</v>
      </c>
      <c r="BU369" s="396">
        <v>1</v>
      </c>
      <c r="BV369" s="387"/>
      <c r="BW369" s="396">
        <v>1</v>
      </c>
      <c r="BX369" s="396">
        <v>1.0507286605944834</v>
      </c>
      <c r="BY369" s="396">
        <v>1</v>
      </c>
      <c r="BZ369" s="396">
        <v>1</v>
      </c>
      <c r="CB369" s="396">
        <v>7.7229922654472968E-2</v>
      </c>
      <c r="CC369" s="396">
        <v>0.28223756455464316</v>
      </c>
      <c r="CD369" s="396">
        <v>0.72824590667322608</v>
      </c>
      <c r="CE369" s="396"/>
      <c r="CG369" s="396">
        <v>1</v>
      </c>
      <c r="CH369" s="396">
        <v>1</v>
      </c>
      <c r="CI369" s="396">
        <v>1</v>
      </c>
      <c r="CJ369" s="396"/>
      <c r="CL369" s="388">
        <f t="shared" si="1037"/>
        <v>0.91768652215019209</v>
      </c>
      <c r="CM369" s="388">
        <f t="shared" si="1038"/>
        <v>1.1268163992442164</v>
      </c>
      <c r="CN369" s="388">
        <f t="shared" si="1039"/>
        <v>1.1149680167852769</v>
      </c>
      <c r="CO369" s="388">
        <f t="shared" si="1040"/>
        <v>0.91764333097342732</v>
      </c>
      <c r="CP369" s="388">
        <f t="shared" si="1058"/>
        <v>1.0266533993289209</v>
      </c>
      <c r="CQ369" s="388">
        <f>1</f>
        <v>1</v>
      </c>
      <c r="CR369" s="388">
        <f t="shared" si="1041"/>
        <v>1.0732843279952735</v>
      </c>
      <c r="CS369" s="388">
        <f t="shared" si="1042"/>
        <v>1.0345924697833218</v>
      </c>
      <c r="CT369" s="388">
        <f t="shared" si="1043"/>
        <v>1.0340642225242274</v>
      </c>
      <c r="CU369" s="388"/>
      <c r="CV369" s="388">
        <f t="shared" si="1044"/>
        <v>1.0504132028644455</v>
      </c>
      <c r="CY369" s="334"/>
      <c r="DA369" s="379">
        <f t="shared" si="1077"/>
        <v>0.34271927610654845</v>
      </c>
      <c r="DB369" s="379">
        <f t="shared" si="1078"/>
        <v>0.48785181596313781</v>
      </c>
      <c r="DC369" s="379">
        <f t="shared" si="1079"/>
        <v>0.16942890793031362</v>
      </c>
      <c r="DD369" s="379">
        <f t="shared" si="1080"/>
        <v>0</v>
      </c>
      <c r="DF369" s="379">
        <f t="shared" si="1081"/>
        <v>0.37120336853901065</v>
      </c>
      <c r="DG369" s="379">
        <f t="shared" si="1082"/>
        <v>0.46329972978230444</v>
      </c>
      <c r="DH369" s="379">
        <f t="shared" si="1083"/>
        <v>0.16425669970319837</v>
      </c>
      <c r="DI369" s="379"/>
      <c r="DJ369" s="379">
        <f t="shared" si="1084"/>
        <v>0.99875979802451342</v>
      </c>
      <c r="DK369" s="379"/>
      <c r="DL369" s="379">
        <f t="shared" si="1085"/>
        <v>0.37166430734720052</v>
      </c>
      <c r="DM369" s="379">
        <f t="shared" si="1086"/>
        <v>0.46387502850904022</v>
      </c>
      <c r="DN369" s="379">
        <f t="shared" si="1087"/>
        <v>0.16446066414375929</v>
      </c>
      <c r="DO369" s="379">
        <f t="shared" si="1088"/>
        <v>0</v>
      </c>
      <c r="DR369" s="379">
        <f t="shared" si="1089"/>
        <v>-0.27132123271364078</v>
      </c>
      <c r="DS369" s="379">
        <f t="shared" si="1090"/>
        <v>-9.4581390089124671E-3</v>
      </c>
      <c r="DT369" s="379">
        <f t="shared" si="1091"/>
        <v>-1.244629591946783E-2</v>
      </c>
      <c r="DU369" s="379">
        <f t="shared" si="1092"/>
        <v>0</v>
      </c>
      <c r="DW369" s="379">
        <f t="shared" si="1093"/>
        <v>-3.2859173301954044E-2</v>
      </c>
      <c r="DX369" s="379">
        <f t="shared" si="1094"/>
        <v>0.21668053295091455</v>
      </c>
      <c r="DY369" s="379">
        <f t="shared" si="1095"/>
        <v>1.7162221172297411E-2</v>
      </c>
      <c r="DZ369" s="379">
        <f t="shared" si="1096"/>
        <v>0</v>
      </c>
      <c r="EA369" s="379"/>
      <c r="EC369" s="379">
        <f t="shared" si="1097"/>
        <v>0.13643794584427432</v>
      </c>
      <c r="ED369" s="379">
        <f t="shared" si="1098"/>
        <v>-0.14370488616494612</v>
      </c>
      <c r="EE369" s="379">
        <f t="shared" si="1099"/>
        <v>4.7478520224979656E-2</v>
      </c>
      <c r="EF369" s="379"/>
      <c r="EH369" s="379">
        <f t="shared" si="1100"/>
        <v>0</v>
      </c>
      <c r="EI369" s="379">
        <f t="shared" si="1101"/>
        <v>3.0526610814865213E-2</v>
      </c>
      <c r="EJ369" s="379">
        <f t="shared" si="1102"/>
        <v>0</v>
      </c>
      <c r="EK369" s="379">
        <f t="shared" si="1103"/>
        <v>0</v>
      </c>
      <c r="EM369" s="379">
        <f t="shared" si="1074"/>
        <v>0</v>
      </c>
      <c r="EN369" s="379">
        <f t="shared" si="1075"/>
        <v>3.0526610814865213E-2</v>
      </c>
      <c r="EO369" s="379">
        <f t="shared" si="1076"/>
        <v>0</v>
      </c>
      <c r="EP369" s="379">
        <v>1</v>
      </c>
      <c r="ER369" s="379">
        <f t="shared" si="1104"/>
        <v>0</v>
      </c>
      <c r="ES369" s="379">
        <f t="shared" si="1105"/>
        <v>0</v>
      </c>
      <c r="ET369" s="379">
        <f t="shared" si="1106"/>
        <v>0</v>
      </c>
      <c r="EU369" s="379" t="e">
        <f t="shared" si="1107"/>
        <v>#DIV/0!</v>
      </c>
      <c r="EX369" s="379">
        <f t="shared" si="1020"/>
        <v>0.89827884719422035</v>
      </c>
      <c r="EY369" s="379">
        <f t="shared" si="1021"/>
        <v>0.93763618946407479</v>
      </c>
      <c r="EZ369" s="379">
        <f t="shared" si="1022"/>
        <v>1.0732843279952735</v>
      </c>
      <c r="FA369" s="379"/>
      <c r="FB369" s="379">
        <f t="shared" si="1023"/>
        <v>1.0954033118805049</v>
      </c>
      <c r="FC369" s="379">
        <f t="shared" si="1066"/>
        <v>1.3651777901670257</v>
      </c>
      <c r="FD369" s="379">
        <f t="shared" si="1024"/>
        <v>1.1149680167852769</v>
      </c>
      <c r="FE369" s="379"/>
      <c r="FF369" s="379">
        <f t="shared" si="1025"/>
        <v>0.99188942508352762</v>
      </c>
      <c r="FG369" s="379">
        <f t="shared" si="1067"/>
        <v>0.96656052183437557</v>
      </c>
      <c r="FH369" s="379">
        <f t="shared" si="1026"/>
        <v>0.91764333097342732</v>
      </c>
      <c r="FI369" s="379"/>
      <c r="FJ369" s="379">
        <f t="shared" si="1068"/>
        <v>1.014261267728545</v>
      </c>
      <c r="FK369" s="379">
        <f t="shared" si="1069"/>
        <v>0.99765809567829189</v>
      </c>
      <c r="FL369" s="379">
        <f t="shared" si="1070"/>
        <v>1.0266533993289209</v>
      </c>
      <c r="FN369" s="379" t="e">
        <f t="shared" si="1071"/>
        <v>#DIV/0!</v>
      </c>
      <c r="FO369" s="379">
        <f t="shared" si="1072"/>
        <v>1</v>
      </c>
      <c r="FP369" s="379">
        <f t="shared" si="1073"/>
        <v>1.0570362736601544</v>
      </c>
      <c r="GB369" s="331">
        <f t="shared" si="1017"/>
        <v>2001</v>
      </c>
      <c r="GC369" s="389">
        <f t="shared" si="998"/>
        <v>1.0299210627106457</v>
      </c>
      <c r="GD369" s="389">
        <f t="shared" si="999"/>
        <v>1.3228108416632507</v>
      </c>
      <c r="GE369" s="389">
        <f t="shared" si="1000"/>
        <v>1.0611205094897311</v>
      </c>
      <c r="GF369" s="389">
        <f t="shared" si="1001"/>
        <v>0.73266971312733975</v>
      </c>
      <c r="GG369" s="389">
        <f t="shared" si="1002"/>
        <v>0.82779407669412619</v>
      </c>
      <c r="GI369" s="331">
        <v>2008</v>
      </c>
      <c r="GJ369" s="379">
        <f t="shared" si="1003"/>
        <v>0.99785788692990207</v>
      </c>
      <c r="GK369" s="379">
        <f t="shared" si="1004"/>
        <v>1.2447739791463546</v>
      </c>
      <c r="GL369" s="379">
        <f t="shared" si="1005"/>
        <v>0.84146910774414707</v>
      </c>
    </row>
    <row r="370" spans="1:194" x14ac:dyDescent="0.2">
      <c r="A370" s="373" t="s">
        <v>537</v>
      </c>
      <c r="B370" s="330">
        <f t="shared" si="1006"/>
        <v>1980</v>
      </c>
      <c r="D370" s="428">
        <f>Conversion_factors!$M42*D207+D289</f>
        <v>1430.5365398088124</v>
      </c>
      <c r="E370" s="428">
        <f>Conversion_factors!$M42*E207+E289</f>
        <v>1877.2102196027156</v>
      </c>
      <c r="F370" s="428">
        <f>Conversion_factors!$M42*F207+F289</f>
        <v>573.88473775682462</v>
      </c>
      <c r="G370" s="384"/>
      <c r="H370" s="384">
        <f t="shared" si="1027"/>
        <v>3881.6314971683523</v>
      </c>
      <c r="I370" s="379"/>
      <c r="J370" s="390">
        <f t="shared" si="1028"/>
        <v>248837.65299000003</v>
      </c>
      <c r="K370" s="390">
        <f t="shared" si="1028"/>
        <v>515223.53725000005</v>
      </c>
      <c r="L370" s="390">
        <f t="shared" si="1028"/>
        <v>868851.6590000001</v>
      </c>
      <c r="M370" s="390"/>
      <c r="N370" s="390">
        <f t="shared" si="1029"/>
        <v>1632912.8492400004</v>
      </c>
      <c r="P370" s="392">
        <f t="shared" ref="P370:T379" si="1108">P46</f>
        <v>57551.518989999997</v>
      </c>
      <c r="Q370" s="392">
        <f t="shared" si="1108"/>
        <v>223875.60077200545</v>
      </c>
      <c r="R370" s="392">
        <f t="shared" si="1108"/>
        <v>529212.45293999999</v>
      </c>
      <c r="S370" s="392">
        <f t="shared" si="1108"/>
        <v>0</v>
      </c>
      <c r="T370" s="384">
        <f t="shared" si="1108"/>
        <v>810639.57270200551</v>
      </c>
      <c r="U370" s="392"/>
      <c r="W370" s="393">
        <f t="shared" si="1045"/>
        <v>5.7488749094828551</v>
      </c>
      <c r="X370" s="393">
        <f t="shared" si="1046"/>
        <v>3.6434869214677272</v>
      </c>
      <c r="Y370" s="393">
        <f t="shared" si="1047"/>
        <v>0.66050945729600608</v>
      </c>
      <c r="Z370" s="384"/>
      <c r="AA370" s="384">
        <f t="shared" si="1048"/>
        <v>4.7883567838048986</v>
      </c>
      <c r="AD370" s="393">
        <f t="shared" si="1049"/>
        <v>24.856625244893689</v>
      </c>
      <c r="AE370" s="393">
        <f t="shared" si="1050"/>
        <v>8.3850594398380363</v>
      </c>
      <c r="AF370" s="393">
        <f t="shared" si="1051"/>
        <v>1.0844127619610064</v>
      </c>
      <c r="AG370" s="384"/>
      <c r="AH370" s="393">
        <f t="shared" si="1052"/>
        <v>4.7883567838048986</v>
      </c>
      <c r="AJ370" s="394">
        <f t="shared" si="1053"/>
        <v>1.2566882460770941</v>
      </c>
      <c r="AK370" s="394">
        <f t="shared" si="1054"/>
        <v>1.027128180860341</v>
      </c>
      <c r="AL370" s="394">
        <f t="shared" si="1055"/>
        <v>1.1105175371520608</v>
      </c>
      <c r="AM370" s="395"/>
      <c r="AN370" s="394">
        <f t="shared" si="1056"/>
        <v>1.186134321990453</v>
      </c>
      <c r="AP370" s="389">
        <f t="shared" si="1031"/>
        <v>4.3237373636174121</v>
      </c>
      <c r="AQ370" s="389">
        <f t="shared" si="1031"/>
        <v>2.3013831586529294</v>
      </c>
      <c r="AR370" s="389">
        <f t="shared" si="1031"/>
        <v>1.641782339348139</v>
      </c>
      <c r="AS370" s="389">
        <f t="shared" si="1031"/>
        <v>0</v>
      </c>
      <c r="AT370" s="389">
        <f t="shared" si="1032"/>
        <v>2.0143512656274751</v>
      </c>
      <c r="AV370" s="389">
        <f t="shared" si="1057"/>
        <v>7.0995200491101834E-2</v>
      </c>
      <c r="AW370" s="389">
        <f t="shared" si="1033"/>
        <v>0.27617156663816494</v>
      </c>
      <c r="AX370" s="389">
        <f t="shared" si="1034"/>
        <v>0.65283323287073314</v>
      </c>
      <c r="AY370" s="389"/>
      <c r="AZ370" s="389">
        <f t="shared" si="1035"/>
        <v>1</v>
      </c>
      <c r="BC370" s="379">
        <f t="shared" si="1036"/>
        <v>1.2566882460770941</v>
      </c>
      <c r="BD370" s="379">
        <f t="shared" si="1036"/>
        <v>1.027128180860341</v>
      </c>
      <c r="BE370" s="379">
        <f t="shared" si="1036"/>
        <v>1.1105175371520608</v>
      </c>
      <c r="BF370" s="379" t="e">
        <f t="shared" si="1036"/>
        <v>#DIV/0!</v>
      </c>
      <c r="BG370" s="379"/>
      <c r="BH370" s="379"/>
      <c r="BI370" s="379"/>
      <c r="BJ370" s="379"/>
      <c r="BK370" s="379"/>
      <c r="BL370" s="379"/>
      <c r="BM370" s="379"/>
      <c r="BN370" s="379"/>
      <c r="BO370" s="379"/>
      <c r="BP370" s="379"/>
      <c r="BQ370" s="379"/>
      <c r="BR370" s="396">
        <v>1.2566882460770941</v>
      </c>
      <c r="BS370" s="396">
        <v>1.027694450750168</v>
      </c>
      <c r="BT370" s="396">
        <v>1.1105175371520608</v>
      </c>
      <c r="BU370" s="396">
        <v>1</v>
      </c>
      <c r="BV370" s="387"/>
      <c r="BW370" s="396">
        <v>1</v>
      </c>
      <c r="BX370" s="396">
        <v>0.99944899002868659</v>
      </c>
      <c r="BY370" s="396">
        <v>1</v>
      </c>
      <c r="BZ370" s="396">
        <v>1</v>
      </c>
      <c r="CB370" s="396">
        <v>7.6860933668062542E-2</v>
      </c>
      <c r="CC370" s="396">
        <v>0.29898928825535703</v>
      </c>
      <c r="CD370" s="396">
        <v>0.70677132342591553</v>
      </c>
      <c r="CE370" s="396"/>
      <c r="CG370" s="396">
        <v>1</v>
      </c>
      <c r="CH370" s="396">
        <v>1</v>
      </c>
      <c r="CI370" s="396">
        <v>1</v>
      </c>
      <c r="CJ370" s="396"/>
      <c r="CL370" s="388">
        <f t="shared" si="1037"/>
        <v>0.89163185221748709</v>
      </c>
      <c r="CM370" s="388">
        <f t="shared" si="1038"/>
        <v>1.186134321990453</v>
      </c>
      <c r="CN370" s="388">
        <f t="shared" si="1039"/>
        <v>1.1245879502831482</v>
      </c>
      <c r="CO370" s="388">
        <f t="shared" si="1040"/>
        <v>0.94206365062588659</v>
      </c>
      <c r="CP370" s="388">
        <f t="shared" si="1058"/>
        <v>1.0019930297162436</v>
      </c>
      <c r="CQ370" s="388">
        <f>1</f>
        <v>1</v>
      </c>
      <c r="CR370" s="388">
        <f t="shared" si="1041"/>
        <v>1.1179369237841601</v>
      </c>
      <c r="CS370" s="388">
        <f t="shared" si="1042"/>
        <v>1.0581354104234029</v>
      </c>
      <c r="CT370" s="388">
        <f t="shared" si="1043"/>
        <v>1.0575951424950809</v>
      </c>
      <c r="CU370" s="388"/>
      <c r="CV370" s="388">
        <f t="shared" si="1044"/>
        <v>1.0615449122017855</v>
      </c>
      <c r="CY370" s="334"/>
      <c r="DA370" s="379">
        <f t="shared" si="1077"/>
        <v>0.3685400174778023</v>
      </c>
      <c r="DB370" s="379">
        <f t="shared" si="1078"/>
        <v>0.48361371268038689</v>
      </c>
      <c r="DC370" s="379">
        <f t="shared" si="1079"/>
        <v>0.1478462698418109</v>
      </c>
      <c r="DD370" s="379">
        <f t="shared" si="1080"/>
        <v>0</v>
      </c>
      <c r="DF370" s="379">
        <f t="shared" si="1081"/>
        <v>0.35547336408788049</v>
      </c>
      <c r="DG370" s="379">
        <f t="shared" si="1082"/>
        <v>0.48572968279011935</v>
      </c>
      <c r="DH370" s="379">
        <f t="shared" si="1083"/>
        <v>0.15839259311468498</v>
      </c>
      <c r="DI370" s="379"/>
      <c r="DJ370" s="379">
        <f t="shared" si="1084"/>
        <v>0.99959563999268486</v>
      </c>
      <c r="DK370" s="379"/>
      <c r="DL370" s="379">
        <f t="shared" si="1085"/>
        <v>0.35561716144588412</v>
      </c>
      <c r="DM370" s="379">
        <f t="shared" si="1086"/>
        <v>0.48592617190054366</v>
      </c>
      <c r="DN370" s="379">
        <f t="shared" si="1087"/>
        <v>0.15845666665357216</v>
      </c>
      <c r="DO370" s="379">
        <f t="shared" si="1088"/>
        <v>0</v>
      </c>
      <c r="DR370" s="379">
        <f t="shared" si="1089"/>
        <v>0.13832957093362624</v>
      </c>
      <c r="DS370" s="379">
        <f t="shared" si="1090"/>
        <v>-1.3240227142955995E-2</v>
      </c>
      <c r="DT370" s="379">
        <f t="shared" si="1091"/>
        <v>-1.2603160636775797E-2</v>
      </c>
      <c r="DU370" s="379">
        <f t="shared" si="1092"/>
        <v>0</v>
      </c>
      <c r="DW370" s="379">
        <f t="shared" si="1093"/>
        <v>-1.4291688860251842E-2</v>
      </c>
      <c r="DX370" s="379">
        <f t="shared" si="1094"/>
        <v>4.3502448466335171E-2</v>
      </c>
      <c r="DY370" s="379">
        <f t="shared" si="1095"/>
        <v>-4.7114624068199884E-2</v>
      </c>
      <c r="DZ370" s="379">
        <f t="shared" si="1096"/>
        <v>0</v>
      </c>
      <c r="EA370" s="379"/>
      <c r="EC370" s="379">
        <f t="shared" si="1097"/>
        <v>-9.7016054379282768E-5</v>
      </c>
      <c r="ED370" s="379">
        <f t="shared" si="1098"/>
        <v>6.2350836043675341E-2</v>
      </c>
      <c r="EE370" s="379">
        <f t="shared" si="1099"/>
        <v>-2.5239375510771982E-2</v>
      </c>
      <c r="EF370" s="379"/>
      <c r="EH370" s="379">
        <f t="shared" si="1100"/>
        <v>0</v>
      </c>
      <c r="EI370" s="379">
        <f t="shared" si="1101"/>
        <v>-5.003504779285059E-2</v>
      </c>
      <c r="EJ370" s="379">
        <f t="shared" si="1102"/>
        <v>0</v>
      </c>
      <c r="EK370" s="379">
        <f t="shared" si="1103"/>
        <v>0</v>
      </c>
      <c r="EM370" s="379">
        <f t="shared" si="1074"/>
        <v>0</v>
      </c>
      <c r="EN370" s="379">
        <f t="shared" si="1075"/>
        <v>-5.003504779285059E-2</v>
      </c>
      <c r="EO370" s="379">
        <f t="shared" si="1076"/>
        <v>0</v>
      </c>
      <c r="EP370" s="379">
        <v>1</v>
      </c>
      <c r="ER370" s="379">
        <f t="shared" si="1104"/>
        <v>0</v>
      </c>
      <c r="ES370" s="379">
        <f t="shared" si="1105"/>
        <v>0</v>
      </c>
      <c r="ET370" s="379">
        <f t="shared" si="1106"/>
        <v>0</v>
      </c>
      <c r="EU370" s="379" t="e">
        <f t="shared" si="1107"/>
        <v>#DIV/0!</v>
      </c>
      <c r="EX370" s="379">
        <f t="shared" si="1020"/>
        <v>1.0416036968249511</v>
      </c>
      <c r="EY370" s="379">
        <f t="shared" si="1021"/>
        <v>0.97664532122264058</v>
      </c>
      <c r="EZ370" s="379">
        <f t="shared" si="1022"/>
        <v>1.1179369237841601</v>
      </c>
      <c r="FA370" s="379"/>
      <c r="FB370" s="379">
        <f t="shared" si="1023"/>
        <v>1.0086279905369913</v>
      </c>
      <c r="FC370" s="379">
        <f t="shared" si="1066"/>
        <v>1.3769565312218974</v>
      </c>
      <c r="FD370" s="379">
        <f t="shared" si="1024"/>
        <v>1.1245879502831482</v>
      </c>
      <c r="FE370" s="379"/>
      <c r="FF370" s="379">
        <f t="shared" si="1025"/>
        <v>1.0266119949093451</v>
      </c>
      <c r="FG370" s="379">
        <f t="shared" si="1067"/>
        <v>0.99228262552100588</v>
      </c>
      <c r="FH370" s="379">
        <f t="shared" si="1026"/>
        <v>0.94206365062588659</v>
      </c>
      <c r="FI370" s="379"/>
      <c r="FJ370" s="379">
        <f t="shared" si="1068"/>
        <v>0.97597984906220858</v>
      </c>
      <c r="FK370" s="379">
        <f t="shared" si="1069"/>
        <v>0.97369419763578979</v>
      </c>
      <c r="FL370" s="379">
        <f t="shared" si="1070"/>
        <v>1.0019930297162436</v>
      </c>
      <c r="FN370" s="379" t="e">
        <f t="shared" si="1071"/>
        <v>#DIV/0!</v>
      </c>
      <c r="FO370" s="379">
        <f t="shared" si="1072"/>
        <v>1</v>
      </c>
      <c r="FP370" s="379">
        <f t="shared" si="1073"/>
        <v>1.0570362736601544</v>
      </c>
      <c r="GB370" s="331">
        <f t="shared" si="1017"/>
        <v>2002</v>
      </c>
      <c r="GC370" s="389">
        <f t="shared" si="998"/>
        <v>0.99374991311233452</v>
      </c>
      <c r="GD370" s="389">
        <f t="shared" si="999"/>
        <v>1.3014940824295695</v>
      </c>
      <c r="GE370" s="389">
        <f t="shared" si="1000"/>
        <v>1.0741574689921283</v>
      </c>
      <c r="GF370" s="389">
        <f t="shared" si="1001"/>
        <v>0.65917919393775626</v>
      </c>
      <c r="GG370" s="389">
        <f t="shared" si="1002"/>
        <v>0.82711150845154224</v>
      </c>
      <c r="GI370" s="331">
        <v>2012</v>
      </c>
      <c r="GJ370" s="379">
        <f t="shared" si="1003"/>
        <v>0.98741583848168968</v>
      </c>
      <c r="GK370" s="379">
        <f t="shared" si="1004"/>
        <v>1.2103619745555332</v>
      </c>
      <c r="GL370" s="379">
        <f t="shared" si="1005"/>
        <v>0.86996254897389047</v>
      </c>
    </row>
    <row r="371" spans="1:194" x14ac:dyDescent="0.2">
      <c r="A371" s="373" t="s">
        <v>537</v>
      </c>
      <c r="B371" s="330">
        <f t="shared" si="1006"/>
        <v>1981</v>
      </c>
      <c r="D371" s="428">
        <f>Conversion_factors!$M43*D208+D290</f>
        <v>1480.9281132598817</v>
      </c>
      <c r="E371" s="428">
        <f>Conversion_factors!$M43*E208+E290</f>
        <v>1847.6190968575715</v>
      </c>
      <c r="F371" s="428">
        <f>Conversion_factors!$M43*F208+F290</f>
        <v>557.99376394573596</v>
      </c>
      <c r="G371" s="384"/>
      <c r="H371" s="384">
        <f t="shared" si="1027"/>
        <v>3886.5409740631894</v>
      </c>
      <c r="I371" s="379"/>
      <c r="J371" s="390">
        <f t="shared" si="1028"/>
        <v>267586.39007999998</v>
      </c>
      <c r="K371" s="390">
        <f t="shared" si="1028"/>
        <v>533823.61765999999</v>
      </c>
      <c r="L371" s="390">
        <f t="shared" si="1028"/>
        <v>855645.07079999999</v>
      </c>
      <c r="M371" s="390"/>
      <c r="N371" s="390">
        <f t="shared" si="1029"/>
        <v>1657055.0785400001</v>
      </c>
      <c r="P371" s="392">
        <f t="shared" si="1108"/>
        <v>76030.380720000001</v>
      </c>
      <c r="Q371" s="392">
        <f t="shared" si="1108"/>
        <v>209331.39736780836</v>
      </c>
      <c r="R371" s="392">
        <f t="shared" si="1108"/>
        <v>499986.39555000002</v>
      </c>
      <c r="S371" s="392">
        <f t="shared" si="1108"/>
        <v>0</v>
      </c>
      <c r="T371" s="384">
        <f t="shared" si="1108"/>
        <v>785348.1736378083</v>
      </c>
      <c r="U371" s="392"/>
      <c r="W371" s="393">
        <f t="shared" si="1045"/>
        <v>5.534392510834091</v>
      </c>
      <c r="X371" s="393">
        <f t="shared" si="1046"/>
        <v>3.461104072083875</v>
      </c>
      <c r="Y371" s="393">
        <f t="shared" si="1047"/>
        <v>0.65213227188234735</v>
      </c>
      <c r="Z371" s="384"/>
      <c r="AA371" s="384">
        <f t="shared" si="1048"/>
        <v>4.9488126470841056</v>
      </c>
      <c r="AD371" s="393">
        <f t="shared" si="1049"/>
        <v>19.478109924422874</v>
      </c>
      <c r="AE371" s="393">
        <f t="shared" si="1050"/>
        <v>8.8262875043593638</v>
      </c>
      <c r="AF371" s="393">
        <f t="shared" si="1051"/>
        <v>1.1160178935107345</v>
      </c>
      <c r="AG371" s="384"/>
      <c r="AH371" s="393">
        <f t="shared" si="1052"/>
        <v>4.9488126470841056</v>
      </c>
      <c r="AJ371" s="394">
        <f t="shared" si="1053"/>
        <v>1.2098029835489919</v>
      </c>
      <c r="AK371" s="394">
        <f t="shared" si="1054"/>
        <v>0.97571299306208259</v>
      </c>
      <c r="AL371" s="394">
        <f t="shared" si="1055"/>
        <v>1.0964329374372783</v>
      </c>
      <c r="AM371" s="395"/>
      <c r="AN371" s="394">
        <f t="shared" si="1056"/>
        <v>1.2258811944966497</v>
      </c>
      <c r="AP371" s="389">
        <f t="shared" si="1031"/>
        <v>3.5194666598533901</v>
      </c>
      <c r="AQ371" s="389">
        <f t="shared" si="1031"/>
        <v>2.550136407497622</v>
      </c>
      <c r="AR371" s="389">
        <f t="shared" si="1031"/>
        <v>1.7113367051892778</v>
      </c>
      <c r="AS371" s="389">
        <f t="shared" si="1031"/>
        <v>0</v>
      </c>
      <c r="AT371" s="389">
        <f t="shared" si="1032"/>
        <v>2.1099623506658984</v>
      </c>
      <c r="AV371" s="389">
        <f t="shared" si="1057"/>
        <v>9.6811049254523593E-2</v>
      </c>
      <c r="AW371" s="389">
        <f t="shared" si="1033"/>
        <v>0.26654597845203509</v>
      </c>
      <c r="AX371" s="389">
        <f t="shared" si="1034"/>
        <v>0.63664297229344147</v>
      </c>
      <c r="AY371" s="389"/>
      <c r="AZ371" s="389">
        <f t="shared" si="1035"/>
        <v>1</v>
      </c>
      <c r="BC371" s="379">
        <f t="shared" si="1036"/>
        <v>1.2098029835489919</v>
      </c>
      <c r="BD371" s="379">
        <f t="shared" si="1036"/>
        <v>0.97571299306208259</v>
      </c>
      <c r="BE371" s="379">
        <f t="shared" si="1036"/>
        <v>1.0964329374372783</v>
      </c>
      <c r="BF371" s="379" t="e">
        <f t="shared" si="1036"/>
        <v>#DIV/0!</v>
      </c>
      <c r="BG371" s="379"/>
      <c r="BH371" s="379"/>
      <c r="BI371" s="379"/>
      <c r="BJ371" s="379"/>
      <c r="BK371" s="379"/>
      <c r="BL371" s="379"/>
      <c r="BM371" s="379"/>
      <c r="BN371" s="379"/>
      <c r="BO371" s="379"/>
      <c r="BP371" s="379"/>
      <c r="BQ371" s="379"/>
      <c r="BR371" s="396">
        <v>1.2098029835489919</v>
      </c>
      <c r="BS371" s="396">
        <v>1.0096554940715656</v>
      </c>
      <c r="BT371" s="396">
        <v>1.0964329374372783</v>
      </c>
      <c r="BU371" s="396">
        <v>1</v>
      </c>
      <c r="BV371" s="387"/>
      <c r="BW371" s="396">
        <v>1</v>
      </c>
      <c r="BX371" s="396">
        <v>0.96638209645885698</v>
      </c>
      <c r="BY371" s="396">
        <v>1</v>
      </c>
      <c r="BZ371" s="396">
        <v>1</v>
      </c>
      <c r="CB371" s="396">
        <v>0.10194862075575406</v>
      </c>
      <c r="CC371" s="396">
        <v>0.28069104797878419</v>
      </c>
      <c r="CD371" s="396">
        <v>0.67042835956173008</v>
      </c>
      <c r="CE371" s="396"/>
      <c r="CG371" s="396">
        <v>1</v>
      </c>
      <c r="CH371" s="396">
        <v>1</v>
      </c>
      <c r="CI371" s="396">
        <v>1</v>
      </c>
      <c r="CJ371" s="396"/>
      <c r="CL371" s="388">
        <f t="shared" si="1037"/>
        <v>0.86381354954369027</v>
      </c>
      <c r="CM371" s="388">
        <f t="shared" si="1038"/>
        <v>1.2258811944966497</v>
      </c>
      <c r="CN371" s="388">
        <f t="shared" si="1039"/>
        <v>1.1002586690734923</v>
      </c>
      <c r="CO371" s="388">
        <f t="shared" si="1040"/>
        <v>1.0365355201525113</v>
      </c>
      <c r="CP371" s="388">
        <f t="shared" si="1058"/>
        <v>0.98595731811475662</v>
      </c>
      <c r="CQ371" s="388">
        <f>1</f>
        <v>1</v>
      </c>
      <c r="CR371" s="388">
        <f t="shared" si="1041"/>
        <v>1.0907697381936741</v>
      </c>
      <c r="CS371" s="388">
        <f t="shared" si="1042"/>
        <v>1.0594737371947287</v>
      </c>
      <c r="CT371" s="388">
        <f t="shared" si="1043"/>
        <v>1.0589327859370099</v>
      </c>
      <c r="CU371" s="388"/>
      <c r="CV371" s="388">
        <f t="shared" si="1044"/>
        <v>1.1244421143015089</v>
      </c>
      <c r="CY371" s="334"/>
      <c r="DA371" s="379">
        <f t="shared" si="1077"/>
        <v>0.38104013907040929</v>
      </c>
      <c r="DB371" s="379">
        <f t="shared" si="1078"/>
        <v>0.47538906940326831</v>
      </c>
      <c r="DC371" s="379">
        <f t="shared" si="1079"/>
        <v>0.14357079152632235</v>
      </c>
      <c r="DD371" s="379">
        <f t="shared" si="1080"/>
        <v>0</v>
      </c>
      <c r="DF371" s="379">
        <f t="shared" si="1081"/>
        <v>0.37475533335108768</v>
      </c>
      <c r="DG371" s="379">
        <f t="shared" si="1082"/>
        <v>0.47948963471794537</v>
      </c>
      <c r="DH371" s="379">
        <f t="shared" si="1083"/>
        <v>0.14569807558573594</v>
      </c>
      <c r="DI371" s="379"/>
      <c r="DJ371" s="379">
        <f t="shared" si="1084"/>
        <v>0.99994304365476894</v>
      </c>
      <c r="DK371" s="379"/>
      <c r="DL371" s="379">
        <f t="shared" si="1085"/>
        <v>0.37477667926101621</v>
      </c>
      <c r="DM371" s="379">
        <f t="shared" si="1086"/>
        <v>0.47951694625068014</v>
      </c>
      <c r="DN371" s="379">
        <f t="shared" si="1087"/>
        <v>0.14570637448830367</v>
      </c>
      <c r="DO371" s="379">
        <f t="shared" si="1088"/>
        <v>0</v>
      </c>
      <c r="DR371" s="379">
        <f t="shared" si="1089"/>
        <v>-3.8022361750778146E-2</v>
      </c>
      <c r="DS371" s="379">
        <f t="shared" si="1090"/>
        <v>-1.7708718267184547E-2</v>
      </c>
      <c r="DT371" s="379">
        <f t="shared" si="1091"/>
        <v>-1.2764029912668506E-2</v>
      </c>
      <c r="DU371" s="379">
        <f t="shared" si="1092"/>
        <v>0</v>
      </c>
      <c r="DW371" s="379">
        <f t="shared" si="1093"/>
        <v>-0.20581069767031873</v>
      </c>
      <c r="DX371" s="379">
        <f t="shared" si="1094"/>
        <v>0.10263653536596236</v>
      </c>
      <c r="DY371" s="379">
        <f t="shared" si="1095"/>
        <v>4.1492320097826253E-2</v>
      </c>
      <c r="DZ371" s="379">
        <f t="shared" si="1096"/>
        <v>0</v>
      </c>
      <c r="EA371" s="379"/>
      <c r="EC371" s="379">
        <f t="shared" si="1097"/>
        <v>0.31014885692028044</v>
      </c>
      <c r="ED371" s="379">
        <f t="shared" si="1098"/>
        <v>-3.5475535097427291E-2</v>
      </c>
      <c r="EE371" s="379">
        <f t="shared" si="1099"/>
        <v>-2.51126951637092E-2</v>
      </c>
      <c r="EF371" s="379"/>
      <c r="EH371" s="379">
        <f t="shared" si="1100"/>
        <v>0</v>
      </c>
      <c r="EI371" s="379">
        <f t="shared" si="1101"/>
        <v>-3.364481615535575E-2</v>
      </c>
      <c r="EJ371" s="379">
        <f t="shared" si="1102"/>
        <v>0</v>
      </c>
      <c r="EK371" s="379">
        <f t="shared" si="1103"/>
        <v>0</v>
      </c>
      <c r="EM371" s="379">
        <f t="shared" si="1074"/>
        <v>0</v>
      </c>
      <c r="EN371" s="379">
        <f t="shared" si="1075"/>
        <v>-3.364481615535575E-2</v>
      </c>
      <c r="EO371" s="379">
        <f t="shared" si="1076"/>
        <v>0</v>
      </c>
      <c r="EP371" s="379">
        <v>1</v>
      </c>
      <c r="ER371" s="379">
        <f t="shared" si="1104"/>
        <v>0</v>
      </c>
      <c r="ES371" s="379">
        <f t="shared" si="1105"/>
        <v>0</v>
      </c>
      <c r="ET371" s="379">
        <f t="shared" si="1106"/>
        <v>0</v>
      </c>
      <c r="EU371" s="379" t="e">
        <f t="shared" si="1107"/>
        <v>#DIV/0!</v>
      </c>
      <c r="EX371" s="379">
        <f t="shared" si="1020"/>
        <v>0.97569882073621228</v>
      </c>
      <c r="EY371" s="379">
        <f t="shared" si="1021"/>
        <v>0.9529116881944697</v>
      </c>
      <c r="EZ371" s="379">
        <f t="shared" si="1022"/>
        <v>1.0907697381936741</v>
      </c>
      <c r="FA371" s="379"/>
      <c r="FB371" s="379">
        <f t="shared" si="1023"/>
        <v>0.9783660484682144</v>
      </c>
      <c r="FC371" s="379">
        <f t="shared" si="1066"/>
        <v>1.3471675203640672</v>
      </c>
      <c r="FD371" s="379">
        <f t="shared" si="1024"/>
        <v>1.1002586690734923</v>
      </c>
      <c r="FE371" s="379"/>
      <c r="FF371" s="379">
        <f t="shared" si="1025"/>
        <v>1.1002818328292996</v>
      </c>
      <c r="FG371" s="379">
        <f t="shared" si="1067"/>
        <v>1.0917905458929218</v>
      </c>
      <c r="FH371" s="379">
        <f t="shared" si="1026"/>
        <v>1.0365355201525113</v>
      </c>
      <c r="FI371" s="379"/>
      <c r="FJ371" s="379">
        <f t="shared" si="1068"/>
        <v>0.98399618447842097</v>
      </c>
      <c r="FK371" s="379">
        <f t="shared" si="1069"/>
        <v>0.95811137532239465</v>
      </c>
      <c r="FL371" s="379">
        <f t="shared" si="1070"/>
        <v>0.98595731811475662</v>
      </c>
      <c r="FN371" s="379" t="e">
        <f t="shared" si="1071"/>
        <v>#DIV/0!</v>
      </c>
      <c r="FO371" s="379">
        <f t="shared" si="1072"/>
        <v>1</v>
      </c>
      <c r="FP371" s="379">
        <f t="shared" si="1073"/>
        <v>1.0570362736601544</v>
      </c>
      <c r="GB371" s="331">
        <f t="shared" si="1017"/>
        <v>2003</v>
      </c>
      <c r="GC371" s="389">
        <f t="shared" si="998"/>
        <v>0.95851807479436413</v>
      </c>
      <c r="GD371" s="389">
        <f t="shared" si="999"/>
        <v>1.2867013339422151</v>
      </c>
      <c r="GE371" s="389">
        <f t="shared" si="1000"/>
        <v>1.0714582527970695</v>
      </c>
      <c r="GF371" s="389">
        <f t="shared" si="1001"/>
        <v>0.72504427518672687</v>
      </c>
      <c r="GG371" s="389">
        <f t="shared" si="1002"/>
        <v>0.78121292344901683</v>
      </c>
    </row>
    <row r="372" spans="1:194" x14ac:dyDescent="0.2">
      <c r="A372" s="373" t="s">
        <v>537</v>
      </c>
      <c r="B372" s="330">
        <f t="shared" si="1006"/>
        <v>1982</v>
      </c>
      <c r="D372" s="428">
        <f>Conversion_factors!$M44*D209+D291</f>
        <v>1437.6238999854163</v>
      </c>
      <c r="E372" s="428">
        <f>Conversion_factors!$M44*E209+E291</f>
        <v>1588.3455140976389</v>
      </c>
      <c r="F372" s="428">
        <f>Conversion_factors!$M44*F209+F291</f>
        <v>513.73335534472562</v>
      </c>
      <c r="G372" s="384"/>
      <c r="H372" s="384">
        <f t="shared" si="1027"/>
        <v>3539.7027694277808</v>
      </c>
      <c r="I372" s="379"/>
      <c r="J372" s="390">
        <f t="shared" si="1028"/>
        <v>271834.37270999997</v>
      </c>
      <c r="K372" s="390">
        <f t="shared" si="1028"/>
        <v>490887.23679000011</v>
      </c>
      <c r="L372" s="390">
        <f t="shared" si="1028"/>
        <v>798026.09119999991</v>
      </c>
      <c r="M372" s="390"/>
      <c r="N372" s="390">
        <f t="shared" si="1029"/>
        <v>1560747.7006999999</v>
      </c>
      <c r="P372" s="392">
        <f t="shared" si="1108"/>
        <v>79710.663410000008</v>
      </c>
      <c r="Q372" s="392">
        <f t="shared" si="1108"/>
        <v>197204.47481846731</v>
      </c>
      <c r="R372" s="392">
        <f t="shared" si="1108"/>
        <v>469282.70942999999</v>
      </c>
      <c r="S372" s="392">
        <f t="shared" si="1108"/>
        <v>0</v>
      </c>
      <c r="T372" s="384">
        <f t="shared" si="1108"/>
        <v>746197.84765846725</v>
      </c>
      <c r="U372" s="392"/>
      <c r="W372" s="393">
        <f t="shared" si="1045"/>
        <v>5.2886023413937835</v>
      </c>
      <c r="X372" s="393">
        <f t="shared" si="1046"/>
        <v>3.2356626839274041</v>
      </c>
      <c r="Y372" s="393">
        <f t="shared" si="1047"/>
        <v>0.64375508646868873</v>
      </c>
      <c r="Z372" s="384"/>
      <c r="AA372" s="384">
        <f t="shared" si="1048"/>
        <v>4.7436518083443913</v>
      </c>
      <c r="AD372" s="393">
        <f t="shared" si="1049"/>
        <v>18.035527976863644</v>
      </c>
      <c r="AE372" s="393">
        <f t="shared" si="1050"/>
        <v>8.0543076700453131</v>
      </c>
      <c r="AF372" s="393">
        <f t="shared" si="1051"/>
        <v>1.0947203999242083</v>
      </c>
      <c r="AG372" s="384"/>
      <c r="AH372" s="393">
        <f t="shared" si="1052"/>
        <v>4.7436518083443913</v>
      </c>
      <c r="AJ372" s="394">
        <f t="shared" si="1053"/>
        <v>1.1560739284207568</v>
      </c>
      <c r="AK372" s="394">
        <f t="shared" si="1054"/>
        <v>0.91215925789058205</v>
      </c>
      <c r="AL372" s="394">
        <f t="shared" si="1055"/>
        <v>1.0823483377224961</v>
      </c>
      <c r="AM372" s="395"/>
      <c r="AN372" s="394">
        <f t="shared" si="1056"/>
        <v>1.1750603548339553</v>
      </c>
      <c r="AP372" s="389">
        <f t="shared" si="1031"/>
        <v>3.4102635843311435</v>
      </c>
      <c r="AQ372" s="389">
        <f t="shared" si="1031"/>
        <v>2.4892297055727397</v>
      </c>
      <c r="AR372" s="389">
        <f t="shared" si="1031"/>
        <v>1.7005231072103597</v>
      </c>
      <c r="AS372" s="389">
        <f t="shared" si="1031"/>
        <v>0</v>
      </c>
      <c r="AT372" s="389">
        <f t="shared" si="1032"/>
        <v>2.0916003786362434</v>
      </c>
      <c r="AV372" s="389">
        <f t="shared" si="1057"/>
        <v>0.10682242472305195</v>
      </c>
      <c r="AW372" s="389">
        <f t="shared" si="1033"/>
        <v>0.26427907214860696</v>
      </c>
      <c r="AX372" s="389">
        <f t="shared" si="1034"/>
        <v>0.62889850312834117</v>
      </c>
      <c r="AY372" s="389"/>
      <c r="AZ372" s="389">
        <f t="shared" si="1035"/>
        <v>1</v>
      </c>
      <c r="BC372" s="379">
        <f t="shared" si="1036"/>
        <v>1.1560739284207568</v>
      </c>
      <c r="BD372" s="379">
        <f t="shared" si="1036"/>
        <v>0.91215925789058205</v>
      </c>
      <c r="BE372" s="379">
        <f t="shared" si="1036"/>
        <v>1.0823483377224961</v>
      </c>
      <c r="BF372" s="379" t="e">
        <f t="shared" si="1036"/>
        <v>#DIV/0!</v>
      </c>
      <c r="BG372" s="379"/>
      <c r="BH372" s="379"/>
      <c r="BI372" s="379"/>
      <c r="BJ372" s="379"/>
      <c r="BK372" s="379"/>
      <c r="BL372" s="379"/>
      <c r="BM372" s="379"/>
      <c r="BN372" s="379"/>
      <c r="BO372" s="379"/>
      <c r="BP372" s="379"/>
      <c r="BQ372" s="379"/>
      <c r="BR372" s="396">
        <v>1.1560739284207568</v>
      </c>
      <c r="BS372" s="396">
        <v>0.96501816958094644</v>
      </c>
      <c r="BT372" s="396">
        <v>1.0823483377224961</v>
      </c>
      <c r="BU372" s="396">
        <v>1</v>
      </c>
      <c r="BV372" s="387"/>
      <c r="BW372" s="396">
        <v>1</v>
      </c>
      <c r="BX372" s="396">
        <v>0.94522495704581611</v>
      </c>
      <c r="BY372" s="396">
        <v>1</v>
      </c>
      <c r="BZ372" s="396">
        <v>1</v>
      </c>
      <c r="CB372" s="396">
        <v>0.1103432471608474</v>
      </c>
      <c r="CC372" s="396">
        <v>0.2729895998254776</v>
      </c>
      <c r="CD372" s="396">
        <v>0.64962673473936161</v>
      </c>
      <c r="CE372" s="396"/>
      <c r="CG372" s="396">
        <v>1</v>
      </c>
      <c r="CH372" s="396">
        <v>1</v>
      </c>
      <c r="CI372" s="396">
        <v>1</v>
      </c>
      <c r="CJ372" s="396"/>
      <c r="CL372" s="388">
        <f t="shared" si="1037"/>
        <v>0.82075165268671246</v>
      </c>
      <c r="CM372" s="388">
        <f t="shared" si="1038"/>
        <v>1.1750603548339553</v>
      </c>
      <c r="CN372" s="388">
        <f t="shared" si="1039"/>
        <v>1.0736409915326235</v>
      </c>
      <c r="CO372" s="388">
        <f t="shared" si="1040"/>
        <v>1.0713284322083989</v>
      </c>
      <c r="CP372" s="388">
        <f t="shared" si="1058"/>
        <v>0.97592425958120643</v>
      </c>
      <c r="CQ372" s="388">
        <f>1</f>
        <v>1</v>
      </c>
      <c r="CR372" s="388">
        <f t="shared" si="1041"/>
        <v>1.0473314511936993</v>
      </c>
      <c r="CS372" s="388">
        <f t="shared" si="1042"/>
        <v>0.96492540454642584</v>
      </c>
      <c r="CT372" s="388">
        <f t="shared" si="1043"/>
        <v>0.96443272823660364</v>
      </c>
      <c r="CU372" s="388"/>
      <c r="CV372" s="388">
        <f t="shared" si="1044"/>
        <v>1.1225296710231063</v>
      </c>
      <c r="CY372" s="334"/>
      <c r="DA372" s="379">
        <f t="shared" si="1077"/>
        <v>0.4061425474483607</v>
      </c>
      <c r="DB372" s="379">
        <f t="shared" si="1078"/>
        <v>0.44872284978730198</v>
      </c>
      <c r="DC372" s="379">
        <f t="shared" si="1079"/>
        <v>0.14513460276433732</v>
      </c>
      <c r="DD372" s="379">
        <f t="shared" si="1080"/>
        <v>0</v>
      </c>
      <c r="DF372" s="379">
        <f t="shared" si="1081"/>
        <v>0.39345789226520017</v>
      </c>
      <c r="DG372" s="379">
        <f t="shared" si="1082"/>
        <v>0.4619276841456959</v>
      </c>
      <c r="DH372" s="379">
        <f t="shared" si="1083"/>
        <v>0.14435128536895891</v>
      </c>
      <c r="DI372" s="379"/>
      <c r="DJ372" s="379">
        <f t="shared" si="1084"/>
        <v>0.99973686177985499</v>
      </c>
      <c r="DK372" s="379"/>
      <c r="DL372" s="379">
        <f t="shared" si="1085"/>
        <v>0.39356145332554593</v>
      </c>
      <c r="DM372" s="379">
        <f t="shared" si="1086"/>
        <v>0.46204926696742504</v>
      </c>
      <c r="DN372" s="379">
        <f t="shared" si="1087"/>
        <v>0.14438927970702906</v>
      </c>
      <c r="DO372" s="379">
        <f t="shared" si="1088"/>
        <v>0</v>
      </c>
      <c r="DR372" s="379">
        <f t="shared" si="1089"/>
        <v>-4.5427802711813847E-2</v>
      </c>
      <c r="DS372" s="379">
        <f t="shared" si="1090"/>
        <v>-4.5217526927511208E-2</v>
      </c>
      <c r="DT372" s="379">
        <f t="shared" si="1091"/>
        <v>-1.2929059078997558E-2</v>
      </c>
      <c r="DU372" s="379">
        <f t="shared" si="1092"/>
        <v>0</v>
      </c>
      <c r="DW372" s="379">
        <f t="shared" si="1093"/>
        <v>-3.1519875277083012E-2</v>
      </c>
      <c r="DX372" s="379">
        <f t="shared" si="1094"/>
        <v>-2.417354345119295E-2</v>
      </c>
      <c r="DY372" s="379">
        <f t="shared" si="1095"/>
        <v>-6.3388502353150262E-3</v>
      </c>
      <c r="DZ372" s="379">
        <f t="shared" si="1096"/>
        <v>0</v>
      </c>
      <c r="EA372" s="379"/>
      <c r="EC372" s="379">
        <f t="shared" si="1097"/>
        <v>9.8406740842764379E-2</v>
      </c>
      <c r="ED372" s="379">
        <f t="shared" si="1098"/>
        <v>-8.5411194587891072E-3</v>
      </c>
      <c r="EE372" s="379">
        <f t="shared" si="1099"/>
        <v>-1.2239133982937968E-2</v>
      </c>
      <c r="EF372" s="379"/>
      <c r="EH372" s="379">
        <f t="shared" si="1100"/>
        <v>0</v>
      </c>
      <c r="EI372" s="379">
        <f t="shared" si="1101"/>
        <v>-2.2136352045365047E-2</v>
      </c>
      <c r="EJ372" s="379">
        <f t="shared" si="1102"/>
        <v>0</v>
      </c>
      <c r="EK372" s="379">
        <f t="shared" si="1103"/>
        <v>0</v>
      </c>
      <c r="EM372" s="379">
        <f t="shared" si="1074"/>
        <v>0</v>
      </c>
      <c r="EN372" s="379">
        <f t="shared" si="1075"/>
        <v>-2.2136352045365047E-2</v>
      </c>
      <c r="EO372" s="379">
        <f t="shared" si="1076"/>
        <v>0</v>
      </c>
      <c r="EP372" s="379">
        <v>1</v>
      </c>
      <c r="ER372" s="379">
        <f t="shared" si="1104"/>
        <v>0</v>
      </c>
      <c r="ES372" s="379">
        <f t="shared" si="1105"/>
        <v>0</v>
      </c>
      <c r="ET372" s="379">
        <f t="shared" si="1106"/>
        <v>0</v>
      </c>
      <c r="EU372" s="379" t="e">
        <f t="shared" si="1107"/>
        <v>#DIV/0!</v>
      </c>
      <c r="EX372" s="379">
        <f t="shared" si="1020"/>
        <v>0.96017648319441917</v>
      </c>
      <c r="EY372" s="379">
        <f t="shared" si="1021"/>
        <v>0.91496339356542289</v>
      </c>
      <c r="EZ372" s="379">
        <f t="shared" si="1022"/>
        <v>1.0473314511936993</v>
      </c>
      <c r="FA372" s="379"/>
      <c r="FB372" s="379">
        <f t="shared" si="1023"/>
        <v>0.97580780021185098</v>
      </c>
      <c r="FC372" s="379">
        <f t="shared" si="1066"/>
        <v>1.3145765745633144</v>
      </c>
      <c r="FD372" s="379">
        <f t="shared" si="1024"/>
        <v>1.0736409915326235</v>
      </c>
      <c r="FE372" s="379"/>
      <c r="FF372" s="379">
        <f t="shared" si="1025"/>
        <v>1.033566541020001</v>
      </c>
      <c r="FG372" s="379">
        <f t="shared" si="1067"/>
        <v>1.128438178036886</v>
      </c>
      <c r="FH372" s="379">
        <f t="shared" si="1026"/>
        <v>1.0713284322083989</v>
      </c>
      <c r="FI372" s="379"/>
      <c r="FJ372" s="379">
        <f t="shared" si="1068"/>
        <v>0.98982404374995225</v>
      </c>
      <c r="FK372" s="379">
        <f t="shared" si="1069"/>
        <v>0.94836167588444087</v>
      </c>
      <c r="FL372" s="379">
        <f t="shared" si="1070"/>
        <v>0.97592425958120643</v>
      </c>
      <c r="FN372" s="379" t="e">
        <f t="shared" si="1071"/>
        <v>#DIV/0!</v>
      </c>
      <c r="FO372" s="379">
        <f t="shared" si="1072"/>
        <v>1</v>
      </c>
      <c r="FP372" s="379">
        <f t="shared" si="1073"/>
        <v>1.0570362736601544</v>
      </c>
      <c r="GB372" s="331">
        <f t="shared" si="1017"/>
        <v>2004</v>
      </c>
      <c r="GC372" s="389">
        <f t="shared" si="998"/>
        <v>1.0061554975668796</v>
      </c>
      <c r="GD372" s="389">
        <f t="shared" si="999"/>
        <v>1.3349206191135199</v>
      </c>
      <c r="GE372" s="389">
        <f t="shared" si="1000"/>
        <v>1.0669932674188563</v>
      </c>
      <c r="GF372" s="389">
        <f t="shared" si="1001"/>
        <v>0.70805775193552467</v>
      </c>
      <c r="GG372" s="389">
        <f t="shared" si="1002"/>
        <v>0.79888929253210972</v>
      </c>
    </row>
    <row r="373" spans="1:194" x14ac:dyDescent="0.2">
      <c r="A373" s="373" t="s">
        <v>537</v>
      </c>
      <c r="B373" s="330">
        <f t="shared" si="1006"/>
        <v>1983</v>
      </c>
      <c r="D373" s="428">
        <f>Conversion_factors!$M45*D210+D292</f>
        <v>1572.3618194556043</v>
      </c>
      <c r="E373" s="428">
        <f>Conversion_factors!$M45*E210+E292</f>
        <v>1554.2672730045965</v>
      </c>
      <c r="F373" s="428">
        <f>Conversion_factors!$M45*F210+F292</f>
        <v>553.93442141313346</v>
      </c>
      <c r="G373" s="384"/>
      <c r="H373" s="384">
        <f t="shared" si="1027"/>
        <v>3680.5635138733342</v>
      </c>
      <c r="I373" s="379"/>
      <c r="J373" s="390">
        <f t="shared" si="1028"/>
        <v>235752.89274000001</v>
      </c>
      <c r="K373" s="390">
        <f t="shared" si="1028"/>
        <v>459115.65485000005</v>
      </c>
      <c r="L373" s="390">
        <f t="shared" si="1028"/>
        <v>882864.18220000016</v>
      </c>
      <c r="M373" s="390"/>
      <c r="N373" s="390">
        <f t="shared" si="1029"/>
        <v>1577732.7297900002</v>
      </c>
      <c r="P373" s="392">
        <f t="shared" si="1108"/>
        <v>55091.046709999995</v>
      </c>
      <c r="Q373" s="392">
        <f t="shared" si="1108"/>
        <v>192445.38383306417</v>
      </c>
      <c r="R373" s="392">
        <f t="shared" si="1108"/>
        <v>501773.93892000004</v>
      </c>
      <c r="S373" s="392">
        <f t="shared" si="1108"/>
        <v>0</v>
      </c>
      <c r="T373" s="384">
        <f t="shared" si="1108"/>
        <v>749310.36946306424</v>
      </c>
      <c r="U373" s="392"/>
      <c r="W373" s="393">
        <f t="shared" si="1045"/>
        <v>6.6695335152883279</v>
      </c>
      <c r="X373" s="393">
        <f t="shared" si="1046"/>
        <v>3.3853501978981719</v>
      </c>
      <c r="Y373" s="393">
        <f t="shared" si="1047"/>
        <v>0.62742880794279143</v>
      </c>
      <c r="Z373" s="384"/>
      <c r="AA373" s="384">
        <f t="shared" si="1048"/>
        <v>4.9119345786055613</v>
      </c>
      <c r="AD373" s="393">
        <f t="shared" si="1049"/>
        <v>28.541149848405276</v>
      </c>
      <c r="AE373" s="393">
        <f t="shared" si="1050"/>
        <v>8.0764071449634667</v>
      </c>
      <c r="AF373" s="393">
        <f t="shared" si="1051"/>
        <v>1.1039521554375695</v>
      </c>
      <c r="AG373" s="384"/>
      <c r="AH373" s="393">
        <f t="shared" si="1052"/>
        <v>4.9119345786055613</v>
      </c>
      <c r="AJ373" s="394">
        <f t="shared" si="1053"/>
        <v>1.4579416855382668</v>
      </c>
      <c r="AK373" s="394">
        <f t="shared" si="1054"/>
        <v>0.95435736844681984</v>
      </c>
      <c r="AL373" s="394">
        <f t="shared" si="1055"/>
        <v>1.0548988918149975</v>
      </c>
      <c r="AM373" s="395"/>
      <c r="AN373" s="394">
        <f t="shared" si="1056"/>
        <v>1.2167460475712868</v>
      </c>
      <c r="AP373" s="389">
        <f t="shared" si="1031"/>
        <v>4.2793322475974431</v>
      </c>
      <c r="AQ373" s="389">
        <f t="shared" si="1031"/>
        <v>2.3856932585520352</v>
      </c>
      <c r="AR373" s="389">
        <f t="shared" si="1031"/>
        <v>1.7594859232829925</v>
      </c>
      <c r="AS373" s="389">
        <f t="shared" si="1031"/>
        <v>0</v>
      </c>
      <c r="AT373" s="389">
        <f t="shared" si="1032"/>
        <v>2.1055797358317108</v>
      </c>
      <c r="AV373" s="389">
        <f t="shared" si="1057"/>
        <v>7.3522333274897517E-2</v>
      </c>
      <c r="AW373" s="389">
        <f t="shared" si="1033"/>
        <v>0.25683000219383778</v>
      </c>
      <c r="AX373" s="389">
        <f t="shared" si="1034"/>
        <v>0.66964766453126467</v>
      </c>
      <c r="AY373" s="389"/>
      <c r="AZ373" s="389">
        <f t="shared" si="1035"/>
        <v>1</v>
      </c>
      <c r="BC373" s="379">
        <f t="shared" si="1036"/>
        <v>1.4579416855382668</v>
      </c>
      <c r="BD373" s="379">
        <f t="shared" si="1036"/>
        <v>0.95435736844681984</v>
      </c>
      <c r="BE373" s="379">
        <f t="shared" si="1036"/>
        <v>1.0548988918149975</v>
      </c>
      <c r="BF373" s="379" t="e">
        <f t="shared" si="1036"/>
        <v>#DIV/0!</v>
      </c>
      <c r="BG373" s="379"/>
      <c r="BH373" s="379"/>
      <c r="BI373" s="379"/>
      <c r="BJ373" s="379"/>
      <c r="BK373" s="379"/>
      <c r="BL373" s="379"/>
      <c r="BM373" s="379"/>
      <c r="BN373" s="379"/>
      <c r="BO373" s="379"/>
      <c r="BP373" s="379"/>
      <c r="BQ373" s="379"/>
      <c r="BR373" s="396">
        <v>1.4579416855382668</v>
      </c>
      <c r="BS373" s="396">
        <v>0.97009216316727287</v>
      </c>
      <c r="BT373" s="396">
        <v>1.0548988918149975</v>
      </c>
      <c r="BU373" s="396">
        <v>1</v>
      </c>
      <c r="BV373" s="387"/>
      <c r="BW373" s="396">
        <v>1</v>
      </c>
      <c r="BX373" s="396">
        <v>0.98378010325423115</v>
      </c>
      <c r="BY373" s="396">
        <v>1</v>
      </c>
      <c r="BZ373" s="396">
        <v>1</v>
      </c>
      <c r="CB373" s="396">
        <v>7.8864552831685905E-2</v>
      </c>
      <c r="CC373" s="396">
        <v>0.2754915734385901</v>
      </c>
      <c r="CD373" s="396">
        <v>0.71830505460947125</v>
      </c>
      <c r="CE373" s="396"/>
      <c r="CG373" s="396">
        <v>1</v>
      </c>
      <c r="CH373" s="396">
        <v>1</v>
      </c>
      <c r="CI373" s="396">
        <v>1</v>
      </c>
      <c r="CJ373" s="396"/>
      <c r="CL373" s="388">
        <f t="shared" si="1037"/>
        <v>0.82417515145873743</v>
      </c>
      <c r="CM373" s="388">
        <f t="shared" si="1038"/>
        <v>1.2167460475712868</v>
      </c>
      <c r="CN373" s="388">
        <f t="shared" si="1039"/>
        <v>1.1643754944491997</v>
      </c>
      <c r="CO373" s="388">
        <f t="shared" si="1040"/>
        <v>0.91399088662156847</v>
      </c>
      <c r="CP373" s="388">
        <f t="shared" si="1058"/>
        <v>0.99306399662916256</v>
      </c>
      <c r="CQ373" s="388">
        <f>1</f>
        <v>1</v>
      </c>
      <c r="CR373" s="388">
        <f t="shared" si="1041"/>
        <v>1.1518862283888218</v>
      </c>
      <c r="CS373" s="388">
        <f t="shared" si="1042"/>
        <v>1.0033241401670467</v>
      </c>
      <c r="CT373" s="388">
        <f t="shared" si="1043"/>
        <v>1.0028118580438854</v>
      </c>
      <c r="CU373" s="388"/>
      <c r="CV373" s="388">
        <f t="shared" si="1044"/>
        <v>1.0568470974407793</v>
      </c>
      <c r="CY373" s="334"/>
      <c r="DA373" s="379">
        <f t="shared" si="1077"/>
        <v>0.42720681589349602</v>
      </c>
      <c r="DB373" s="379">
        <f t="shared" si="1078"/>
        <v>0.42229057239360718</v>
      </c>
      <c r="DC373" s="379">
        <f t="shared" si="1079"/>
        <v>0.15050261171289681</v>
      </c>
      <c r="DD373" s="379">
        <f t="shared" si="1080"/>
        <v>0</v>
      </c>
      <c r="DF373" s="379">
        <f t="shared" si="1081"/>
        <v>0.41658592757287344</v>
      </c>
      <c r="DG373" s="379">
        <f t="shared" si="1082"/>
        <v>0.43537299004598595</v>
      </c>
      <c r="DH373" s="379">
        <f t="shared" si="1083"/>
        <v>0.14780236094502031</v>
      </c>
      <c r="DI373" s="379"/>
      <c r="DJ373" s="379">
        <f t="shared" si="1084"/>
        <v>0.99976127856387964</v>
      </c>
      <c r="DK373" s="379"/>
      <c r="DL373" s="379">
        <f t="shared" si="1085"/>
        <v>0.41668539930980708</v>
      </c>
      <c r="DM373" s="379">
        <f t="shared" si="1086"/>
        <v>0.435476947728345</v>
      </c>
      <c r="DN373" s="379">
        <f t="shared" si="1087"/>
        <v>0.14783765296184803</v>
      </c>
      <c r="DO373" s="379">
        <f t="shared" si="1088"/>
        <v>0</v>
      </c>
      <c r="DR373" s="379">
        <f t="shared" si="1089"/>
        <v>0.23199591645871509</v>
      </c>
      <c r="DS373" s="379">
        <f t="shared" si="1090"/>
        <v>5.2441508154108208E-3</v>
      </c>
      <c r="DT373" s="379">
        <f t="shared" si="1091"/>
        <v>-2.5688142165331891E-2</v>
      </c>
      <c r="DU373" s="379">
        <f t="shared" si="1092"/>
        <v>0</v>
      </c>
      <c r="DW373" s="379">
        <f t="shared" si="1093"/>
        <v>0.2270073947393709</v>
      </c>
      <c r="DX373" s="379">
        <f t="shared" si="1094"/>
        <v>-4.2483550876786916E-2</v>
      </c>
      <c r="DY373" s="379">
        <f t="shared" si="1095"/>
        <v>3.4085763487132069E-2</v>
      </c>
      <c r="DZ373" s="379">
        <f t="shared" si="1096"/>
        <v>0</v>
      </c>
      <c r="EA373" s="379"/>
      <c r="EC373" s="379">
        <f t="shared" si="1097"/>
        <v>-0.37357865965786091</v>
      </c>
      <c r="ED373" s="379">
        <f t="shared" si="1098"/>
        <v>-2.8591240326068437E-2</v>
      </c>
      <c r="EE373" s="379">
        <f t="shared" si="1099"/>
        <v>6.2781818826878444E-2</v>
      </c>
      <c r="EF373" s="379"/>
      <c r="EH373" s="379">
        <f t="shared" si="1100"/>
        <v>0</v>
      </c>
      <c r="EI373" s="379">
        <f t="shared" si="1101"/>
        <v>3.9979450827666019E-2</v>
      </c>
      <c r="EJ373" s="379">
        <f t="shared" si="1102"/>
        <v>0</v>
      </c>
      <c r="EK373" s="379">
        <f t="shared" si="1103"/>
        <v>0</v>
      </c>
      <c r="EM373" s="379">
        <f t="shared" si="1074"/>
        <v>0</v>
      </c>
      <c r="EN373" s="379">
        <f t="shared" si="1075"/>
        <v>3.9979450827666019E-2</v>
      </c>
      <c r="EO373" s="379">
        <f t="shared" si="1076"/>
        <v>0</v>
      </c>
      <c r="EP373" s="379">
        <v>1</v>
      </c>
      <c r="ER373" s="379">
        <f t="shared" si="1104"/>
        <v>0</v>
      </c>
      <c r="ES373" s="379">
        <f t="shared" si="1105"/>
        <v>0</v>
      </c>
      <c r="ET373" s="379">
        <f t="shared" si="1106"/>
        <v>0</v>
      </c>
      <c r="EU373" s="379" t="e">
        <f t="shared" si="1107"/>
        <v>#DIV/0!</v>
      </c>
      <c r="EX373" s="379">
        <f t="shared" si="1020"/>
        <v>1.0998296929553255</v>
      </c>
      <c r="EY373" s="379">
        <f t="shared" si="1021"/>
        <v>1.0063039082104217</v>
      </c>
      <c r="EZ373" s="379">
        <f t="shared" si="1022"/>
        <v>1.1518862283888218</v>
      </c>
      <c r="FA373" s="379"/>
      <c r="FB373" s="379">
        <f t="shared" si="1023"/>
        <v>1.0845110270864868</v>
      </c>
      <c r="FC373" s="379">
        <f t="shared" si="1066"/>
        <v>1.4256727910634959</v>
      </c>
      <c r="FD373" s="379">
        <f t="shared" si="1024"/>
        <v>1.1643754944491997</v>
      </c>
      <c r="FE373" s="379"/>
      <c r="FF373" s="379">
        <f t="shared" si="1025"/>
        <v>0.85313789790634031</v>
      </c>
      <c r="FG373" s="379">
        <f t="shared" si="1067"/>
        <v>0.96271337512764943</v>
      </c>
      <c r="FH373" s="379">
        <f t="shared" si="1026"/>
        <v>0.91399088662156847</v>
      </c>
      <c r="FI373" s="379"/>
      <c r="FJ373" s="379">
        <f t="shared" si="1068"/>
        <v>1.0175625688978274</v>
      </c>
      <c r="FK373" s="379">
        <f t="shared" si="1069"/>
        <v>0.96501734315722043</v>
      </c>
      <c r="FL373" s="379">
        <f t="shared" si="1070"/>
        <v>0.99306399662916256</v>
      </c>
      <c r="FN373" s="379" t="e">
        <f t="shared" si="1071"/>
        <v>#DIV/0!</v>
      </c>
      <c r="FO373" s="379">
        <f t="shared" si="1072"/>
        <v>1</v>
      </c>
      <c r="FP373" s="379">
        <f t="shared" si="1073"/>
        <v>1.0570362736601544</v>
      </c>
      <c r="GB373" s="331">
        <f t="shared" si="1017"/>
        <v>2005</v>
      </c>
      <c r="GC373" s="389">
        <f t="shared" si="998"/>
        <v>1.0210336119119092</v>
      </c>
      <c r="GD373" s="389">
        <f t="shared" si="999"/>
        <v>1.3473878365377743</v>
      </c>
      <c r="GE373" s="389">
        <f t="shared" si="1000"/>
        <v>1.0686523115874753</v>
      </c>
      <c r="GF373" s="389">
        <f t="shared" si="1001"/>
        <v>0.71743802823725877</v>
      </c>
      <c r="GG373" s="389">
        <f t="shared" si="1002"/>
        <v>0.79161260107593467</v>
      </c>
    </row>
    <row r="374" spans="1:194" x14ac:dyDescent="0.2">
      <c r="A374" s="373" t="s">
        <v>537</v>
      </c>
      <c r="B374" s="330">
        <f t="shared" si="1006"/>
        <v>1984</v>
      </c>
      <c r="D374" s="428">
        <f>Conversion_factors!$M46*D211+D293</f>
        <v>1470.5681892532814</v>
      </c>
      <c r="E374" s="428">
        <f>Conversion_factors!$M46*E211+E293</f>
        <v>1758.6492349702371</v>
      </c>
      <c r="F374" s="428">
        <f>Conversion_factors!$M46*F211+F293</f>
        <v>617.04143841697578</v>
      </c>
      <c r="G374" s="384"/>
      <c r="H374" s="384">
        <f t="shared" si="1027"/>
        <v>3846.2588626404945</v>
      </c>
      <c r="I374" s="379"/>
      <c r="J374" s="390">
        <f t="shared" si="1028"/>
        <v>270613.12841999996</v>
      </c>
      <c r="K374" s="390">
        <f t="shared" si="1028"/>
        <v>506415.64030000003</v>
      </c>
      <c r="L374" s="390">
        <f t="shared" si="1028"/>
        <v>1009718.3512</v>
      </c>
      <c r="M374" s="390"/>
      <c r="N374" s="390">
        <f t="shared" si="1029"/>
        <v>1786747.11992</v>
      </c>
      <c r="P374" s="392">
        <f t="shared" si="1108"/>
        <v>73502.885890000005</v>
      </c>
      <c r="Q374" s="392">
        <f t="shared" si="1108"/>
        <v>212938.4523945656</v>
      </c>
      <c r="R374" s="392">
        <f t="shared" si="1108"/>
        <v>554315.53878000006</v>
      </c>
      <c r="S374" s="392">
        <f t="shared" si="1108"/>
        <v>0</v>
      </c>
      <c r="T374" s="384">
        <f t="shared" si="1108"/>
        <v>840756.87706456566</v>
      </c>
      <c r="U374" s="392"/>
      <c r="W374" s="393">
        <f t="shared" si="1045"/>
        <v>5.4342085982277766</v>
      </c>
      <c r="X374" s="393">
        <f t="shared" si="1046"/>
        <v>3.4727387841505357</v>
      </c>
      <c r="Y374" s="393">
        <f t="shared" si="1047"/>
        <v>0.61110252941689414</v>
      </c>
      <c r="Z374" s="384"/>
      <c r="AA374" s="384">
        <f t="shared" si="1048"/>
        <v>4.5747575399792089</v>
      </c>
      <c r="AD374" s="393">
        <f t="shared" si="1049"/>
        <v>20.006944917156659</v>
      </c>
      <c r="AE374" s="393">
        <f t="shared" si="1050"/>
        <v>8.2589556521784875</v>
      </c>
      <c r="AF374" s="393">
        <f t="shared" si="1051"/>
        <v>1.1131591940847085</v>
      </c>
      <c r="AG374" s="384"/>
      <c r="AH374" s="393">
        <f t="shared" si="1052"/>
        <v>4.5747575399792089</v>
      </c>
      <c r="AJ374" s="394">
        <f t="shared" si="1053"/>
        <v>1.1879030557543035</v>
      </c>
      <c r="AK374" s="394">
        <f t="shared" si="1054"/>
        <v>0.97899291169427272</v>
      </c>
      <c r="AL374" s="394">
        <f t="shared" si="1055"/>
        <v>1.0274494459074988</v>
      </c>
      <c r="AM374" s="395"/>
      <c r="AN374" s="394">
        <f t="shared" si="1056"/>
        <v>1.1332231865650899</v>
      </c>
      <c r="AP374" s="389">
        <f t="shared" si="1031"/>
        <v>3.681666714759789</v>
      </c>
      <c r="AQ374" s="389">
        <f t="shared" si="1031"/>
        <v>2.3782254196232913</v>
      </c>
      <c r="AR374" s="389">
        <f t="shared" si="1031"/>
        <v>1.8215588064197183</v>
      </c>
      <c r="AS374" s="389">
        <f t="shared" si="1031"/>
        <v>0</v>
      </c>
      <c r="AT374" s="389">
        <f t="shared" si="1032"/>
        <v>2.1251650371963442</v>
      </c>
      <c r="AV374" s="389">
        <f t="shared" si="1057"/>
        <v>8.7424662105208537E-2</v>
      </c>
      <c r="AW374" s="389">
        <f t="shared" si="1033"/>
        <v>0.25326995021203147</v>
      </c>
      <c r="AX374" s="389">
        <f t="shared" si="1034"/>
        <v>0.65930538768276004</v>
      </c>
      <c r="AY374" s="389"/>
      <c r="AZ374" s="389">
        <f t="shared" si="1035"/>
        <v>1</v>
      </c>
      <c r="BC374" s="379">
        <f t="shared" si="1036"/>
        <v>1.1879030557543035</v>
      </c>
      <c r="BD374" s="379">
        <f t="shared" si="1036"/>
        <v>0.97899291169427272</v>
      </c>
      <c r="BE374" s="379">
        <f t="shared" si="1036"/>
        <v>1.0274494459074988</v>
      </c>
      <c r="BF374" s="379" t="e">
        <f t="shared" si="1036"/>
        <v>#DIV/0!</v>
      </c>
      <c r="BG374" s="379"/>
      <c r="BH374" s="379"/>
      <c r="BI374" s="379"/>
      <c r="BJ374" s="379"/>
      <c r="BK374" s="379"/>
      <c r="BL374" s="379"/>
      <c r="BM374" s="379"/>
      <c r="BN374" s="379"/>
      <c r="BO374" s="379"/>
      <c r="BP374" s="379"/>
      <c r="BQ374" s="379"/>
      <c r="BR374" s="396">
        <v>1.1879030557543035</v>
      </c>
      <c r="BS374" s="396">
        <v>0.9906168228046407</v>
      </c>
      <c r="BT374" s="396">
        <v>1.0274494459074988</v>
      </c>
      <c r="BU374" s="396">
        <v>1</v>
      </c>
      <c r="BV374" s="387"/>
      <c r="BW374" s="396">
        <v>1</v>
      </c>
      <c r="BX374" s="396">
        <v>0.98826598656233378</v>
      </c>
      <c r="BY374" s="396">
        <v>1</v>
      </c>
      <c r="BZ374" s="396">
        <v>1</v>
      </c>
      <c r="CB374" s="396">
        <v>9.2682191914231965E-2</v>
      </c>
      <c r="CC374" s="396">
        <v>0.26850105641141475</v>
      </c>
      <c r="CD374" s="396">
        <v>0.69895458558095058</v>
      </c>
      <c r="CE374" s="396"/>
      <c r="CG374" s="396">
        <v>1</v>
      </c>
      <c r="CH374" s="396">
        <v>1</v>
      </c>
      <c r="CI374" s="396">
        <v>1</v>
      </c>
      <c r="CJ374" s="396"/>
      <c r="CL374" s="388">
        <f t="shared" si="1037"/>
        <v>0.9247582240069615</v>
      </c>
      <c r="CM374" s="388">
        <f t="shared" si="1038"/>
        <v>1.1332231865650899</v>
      </c>
      <c r="CN374" s="388">
        <f t="shared" si="1039"/>
        <v>1.1000189069086748</v>
      </c>
      <c r="CO374" s="388">
        <f t="shared" si="1040"/>
        <v>0.97198400965904286</v>
      </c>
      <c r="CP374" s="388">
        <f t="shared" si="1058"/>
        <v>0.9950531472002675</v>
      </c>
      <c r="CQ374" s="388">
        <f>1</f>
        <v>1</v>
      </c>
      <c r="CR374" s="388">
        <f t="shared" si="1041"/>
        <v>1.0656919985089417</v>
      </c>
      <c r="CS374" s="388">
        <f t="shared" si="1042"/>
        <v>1.0484928059718481</v>
      </c>
      <c r="CT374" s="388">
        <f t="shared" si="1043"/>
        <v>1.0479574614114422</v>
      </c>
      <c r="CU374" s="388"/>
      <c r="CV374" s="388">
        <f t="shared" si="1044"/>
        <v>1.0639116089270593</v>
      </c>
      <c r="CY374" s="334"/>
      <c r="DA374" s="379">
        <f t="shared" si="1077"/>
        <v>0.38233728975894304</v>
      </c>
      <c r="DB374" s="379">
        <f t="shared" si="1078"/>
        <v>0.45723631658086245</v>
      </c>
      <c r="DC374" s="379">
        <f t="shared" si="1079"/>
        <v>0.16042639366019446</v>
      </c>
      <c r="DD374" s="379">
        <f t="shared" si="1080"/>
        <v>0</v>
      </c>
      <c r="DF374" s="379">
        <f t="shared" si="1081"/>
        <v>0.40435722545654795</v>
      </c>
      <c r="DG374" s="379">
        <f t="shared" si="1082"/>
        <v>0.43953193374023697</v>
      </c>
      <c r="DH374" s="379">
        <f t="shared" si="1083"/>
        <v>0.15541169952105971</v>
      </c>
      <c r="DI374" s="379"/>
      <c r="DJ374" s="379">
        <f t="shared" si="1084"/>
        <v>0.99930085871784469</v>
      </c>
      <c r="DK374" s="379"/>
      <c r="DL374" s="379">
        <f t="shared" si="1085"/>
        <v>0.40464012607310218</v>
      </c>
      <c r="DM374" s="379">
        <f t="shared" si="1086"/>
        <v>0.43983944365281485</v>
      </c>
      <c r="DN374" s="379">
        <f t="shared" si="1087"/>
        <v>0.15552043027408288</v>
      </c>
      <c r="DO374" s="379">
        <f t="shared" si="1088"/>
        <v>0</v>
      </c>
      <c r="DR374" s="379">
        <f t="shared" si="1089"/>
        <v>-0.20483602187479644</v>
      </c>
      <c r="DS374" s="379">
        <f t="shared" si="1090"/>
        <v>2.0936721891077127E-2</v>
      </c>
      <c r="DT374" s="379">
        <f t="shared" si="1091"/>
        <v>-2.6365460078595949E-2</v>
      </c>
      <c r="DU374" s="379">
        <f t="shared" si="1092"/>
        <v>0</v>
      </c>
      <c r="DW374" s="379">
        <f t="shared" si="1093"/>
        <v>-0.15043141923847725</v>
      </c>
      <c r="DX374" s="379">
        <f t="shared" si="1094"/>
        <v>-3.1351689859502917E-3</v>
      </c>
      <c r="DY374" s="379">
        <f t="shared" si="1095"/>
        <v>3.4670944216780859E-2</v>
      </c>
      <c r="DZ374" s="379">
        <f t="shared" si="1096"/>
        <v>0</v>
      </c>
      <c r="EA374" s="379"/>
      <c r="EC374" s="379">
        <f t="shared" si="1097"/>
        <v>0.17318820382965419</v>
      </c>
      <c r="ED374" s="379">
        <f t="shared" si="1098"/>
        <v>-1.3958479188049499E-2</v>
      </c>
      <c r="EE374" s="379">
        <f t="shared" si="1099"/>
        <v>-1.5564862322292488E-2</v>
      </c>
      <c r="EF374" s="379"/>
      <c r="EH374" s="379">
        <f t="shared" si="1100"/>
        <v>0</v>
      </c>
      <c r="EI374" s="379">
        <f t="shared" si="1101"/>
        <v>4.5494789077956685E-3</v>
      </c>
      <c r="EJ374" s="379">
        <f t="shared" si="1102"/>
        <v>0</v>
      </c>
      <c r="EK374" s="379">
        <f t="shared" si="1103"/>
        <v>0</v>
      </c>
      <c r="EM374" s="379">
        <f t="shared" si="1074"/>
        <v>0</v>
      </c>
      <c r="EN374" s="379">
        <f t="shared" si="1075"/>
        <v>4.5494789077956685E-3</v>
      </c>
      <c r="EO374" s="379">
        <f t="shared" si="1076"/>
        <v>0</v>
      </c>
      <c r="EP374" s="379">
        <v>1</v>
      </c>
      <c r="ER374" s="379">
        <f t="shared" si="1104"/>
        <v>0</v>
      </c>
      <c r="ES374" s="379">
        <f t="shared" si="1105"/>
        <v>0</v>
      </c>
      <c r="ET374" s="379">
        <f t="shared" si="1106"/>
        <v>0</v>
      </c>
      <c r="EU374" s="379" t="e">
        <f t="shared" si="1107"/>
        <v>#DIV/0!</v>
      </c>
      <c r="EX374" s="379">
        <f t="shared" si="1020"/>
        <v>0.92517122980067001</v>
      </c>
      <c r="EY374" s="379">
        <f t="shared" si="1021"/>
        <v>0.93100342431225636</v>
      </c>
      <c r="EZ374" s="379">
        <f t="shared" si="1022"/>
        <v>1.0656919985089417</v>
      </c>
      <c r="FA374" s="379"/>
      <c r="FB374" s="379">
        <f t="shared" si="1023"/>
        <v>0.94472866541135125</v>
      </c>
      <c r="FC374" s="379">
        <f t="shared" si="1066"/>
        <v>1.3468739532146927</v>
      </c>
      <c r="FD374" s="379">
        <f t="shared" si="1024"/>
        <v>1.1000189069086748</v>
      </c>
      <c r="FE374" s="379"/>
      <c r="FF374" s="379">
        <f t="shared" si="1025"/>
        <v>1.0634504390430384</v>
      </c>
      <c r="FG374" s="379">
        <f t="shared" si="1067"/>
        <v>1.023797961452104</v>
      </c>
      <c r="FH374" s="379">
        <f t="shared" si="1026"/>
        <v>0.97198400965904286</v>
      </c>
      <c r="FI374" s="379"/>
      <c r="FJ374" s="379">
        <f t="shared" si="1068"/>
        <v>1.0020030436888829</v>
      </c>
      <c r="FK374" s="379">
        <f t="shared" si="1069"/>
        <v>0.96695031505609408</v>
      </c>
      <c r="FL374" s="379">
        <f t="shared" si="1070"/>
        <v>0.9950531472002675</v>
      </c>
      <c r="FN374" s="379" t="e">
        <f t="shared" si="1071"/>
        <v>#DIV/0!</v>
      </c>
      <c r="FO374" s="379">
        <f t="shared" si="1072"/>
        <v>1</v>
      </c>
      <c r="FP374" s="379">
        <f t="shared" si="1073"/>
        <v>1.0570362736601544</v>
      </c>
      <c r="GB374" s="331">
        <f t="shared" si="1017"/>
        <v>2006</v>
      </c>
      <c r="GC374" s="389">
        <f t="shared" si="998"/>
        <v>1.0286971582218196</v>
      </c>
      <c r="GD374" s="389">
        <f t="shared" si="999"/>
        <v>1.3632462913503394</v>
      </c>
      <c r="GE374" s="389">
        <f t="shared" si="1000"/>
        <v>1.06883703031261</v>
      </c>
      <c r="GF374" s="389">
        <f t="shared" si="1001"/>
        <v>0.68341882616066185</v>
      </c>
      <c r="GG374" s="389">
        <f t="shared" si="1002"/>
        <v>0.78766361875345237</v>
      </c>
    </row>
    <row r="375" spans="1:194" x14ac:dyDescent="0.2">
      <c r="A375" s="373" t="s">
        <v>537</v>
      </c>
      <c r="B375" s="330">
        <f t="shared" si="1006"/>
        <v>1985</v>
      </c>
      <c r="D375" s="428">
        <f>Conversion_factors!$M47*D212+D294</f>
        <v>1301.5786725534658</v>
      </c>
      <c r="E375" s="428">
        <f>Conversion_factors!$M47*E212+E294</f>
        <v>1722.6081460535393</v>
      </c>
      <c r="F375" s="428">
        <f>Conversion_factors!$M47*F212+F294</f>
        <v>646.05649209012836</v>
      </c>
      <c r="G375" s="384"/>
      <c r="H375" s="384">
        <f t="shared" si="1027"/>
        <v>3670.2433106971334</v>
      </c>
      <c r="I375" s="379"/>
      <c r="J375" s="390">
        <f t="shared" si="1028"/>
        <v>284521.51854000002</v>
      </c>
      <c r="K375" s="390">
        <f t="shared" si="1028"/>
        <v>485617.05024000007</v>
      </c>
      <c r="L375" s="390">
        <f t="shared" si="1028"/>
        <v>1086217.7014000001</v>
      </c>
      <c r="M375" s="390"/>
      <c r="N375" s="390">
        <f t="shared" si="1029"/>
        <v>1856356.2701800002</v>
      </c>
      <c r="P375" s="392">
        <f t="shared" si="1108"/>
        <v>87092.080249999999</v>
      </c>
      <c r="Q375" s="392">
        <f t="shared" si="1108"/>
        <v>228469.15652883443</v>
      </c>
      <c r="R375" s="392">
        <f t="shared" si="1108"/>
        <v>593602.75358999998</v>
      </c>
      <c r="S375" s="392">
        <f t="shared" si="1108"/>
        <v>0</v>
      </c>
      <c r="T375" s="384">
        <f t="shared" si="1108"/>
        <v>909163.99036883446</v>
      </c>
      <c r="U375" s="392"/>
      <c r="W375" s="393">
        <f t="shared" si="1045"/>
        <v>4.5746229643100991</v>
      </c>
      <c r="X375" s="393">
        <f t="shared" si="1046"/>
        <v>3.5472563107127262</v>
      </c>
      <c r="Y375" s="393">
        <f t="shared" si="1047"/>
        <v>0.59477625089099684</v>
      </c>
      <c r="Z375" s="384"/>
      <c r="AA375" s="384">
        <f t="shared" si="1048"/>
        <v>4.0369431143089702</v>
      </c>
      <c r="AD375" s="393">
        <f t="shared" si="1049"/>
        <v>14.944856855149762</v>
      </c>
      <c r="AE375" s="393">
        <f t="shared" si="1050"/>
        <v>7.5397842414502625</v>
      </c>
      <c r="AF375" s="393">
        <f t="shared" si="1051"/>
        <v>1.0883650525252753</v>
      </c>
      <c r="AG375" s="384"/>
      <c r="AH375" s="393">
        <f t="shared" si="1052"/>
        <v>4.0369431143089702</v>
      </c>
      <c r="AJ375" s="394">
        <f t="shared" si="1053"/>
        <v>1</v>
      </c>
      <c r="AK375" s="394">
        <f t="shared" si="1054"/>
        <v>1</v>
      </c>
      <c r="AL375" s="394">
        <f t="shared" si="1055"/>
        <v>1</v>
      </c>
      <c r="AM375" s="395"/>
      <c r="AN375" s="394">
        <f t="shared" si="1056"/>
        <v>1</v>
      </c>
      <c r="AP375" s="389">
        <f t="shared" si="1031"/>
        <v>3.266904610881654</v>
      </c>
      <c r="AQ375" s="389">
        <f t="shared" si="1031"/>
        <v>2.1255256403886262</v>
      </c>
      <c r="AR375" s="389">
        <f t="shared" si="1031"/>
        <v>1.8298730840292701</v>
      </c>
      <c r="AS375" s="389">
        <f t="shared" si="1031"/>
        <v>0</v>
      </c>
      <c r="AT375" s="389">
        <f t="shared" si="1032"/>
        <v>2.0418277558781268</v>
      </c>
      <c r="AV375" s="389">
        <f t="shared" si="1057"/>
        <v>9.5793587485430459E-2</v>
      </c>
      <c r="AW375" s="389">
        <f t="shared" si="1033"/>
        <v>0.2512958706560165</v>
      </c>
      <c r="AX375" s="389">
        <f t="shared" si="1034"/>
        <v>0.65291054185855302</v>
      </c>
      <c r="AY375" s="389"/>
      <c r="AZ375" s="389">
        <f t="shared" si="1035"/>
        <v>1</v>
      </c>
      <c r="BC375" s="379">
        <f t="shared" si="1036"/>
        <v>1</v>
      </c>
      <c r="BD375" s="379">
        <f t="shared" si="1036"/>
        <v>1</v>
      </c>
      <c r="BE375" s="379">
        <f t="shared" si="1036"/>
        <v>1</v>
      </c>
      <c r="BF375" s="379" t="e">
        <f t="shared" si="1036"/>
        <v>#DIV/0!</v>
      </c>
      <c r="BG375" s="379"/>
      <c r="BH375" s="379"/>
      <c r="BI375" s="379"/>
      <c r="BJ375" s="379"/>
      <c r="BK375" s="379"/>
      <c r="BL375" s="379"/>
      <c r="BM375" s="379"/>
      <c r="BN375" s="379"/>
      <c r="BO375" s="379"/>
      <c r="BP375" s="379"/>
      <c r="BQ375" s="379"/>
      <c r="BR375" s="396">
        <v>1</v>
      </c>
      <c r="BS375" s="396">
        <v>1</v>
      </c>
      <c r="BT375" s="396">
        <v>1</v>
      </c>
      <c r="BU375" s="396">
        <v>1</v>
      </c>
      <c r="BV375" s="387"/>
      <c r="BW375" s="396">
        <v>1</v>
      </c>
      <c r="BX375" s="396">
        <v>1</v>
      </c>
      <c r="BY375" s="396">
        <v>1</v>
      </c>
      <c r="BZ375" s="396">
        <v>1</v>
      </c>
      <c r="CB375" s="396">
        <v>0.10032074946250263</v>
      </c>
      <c r="CC375" s="396">
        <v>0.26317200078635733</v>
      </c>
      <c r="CD375" s="396">
        <v>0.68376680120870204</v>
      </c>
      <c r="CE375" s="396"/>
      <c r="CG375" s="396">
        <v>1</v>
      </c>
      <c r="CH375" s="396">
        <v>1</v>
      </c>
      <c r="CI375" s="396">
        <v>1</v>
      </c>
      <c r="CJ375" s="396"/>
      <c r="CL375" s="388">
        <f t="shared" si="1037"/>
        <v>1</v>
      </c>
      <c r="CM375" s="388">
        <f t="shared" si="1038"/>
        <v>1</v>
      </c>
      <c r="CN375" s="388">
        <f t="shared" si="1039"/>
        <v>1</v>
      </c>
      <c r="CO375" s="388">
        <f t="shared" si="1040"/>
        <v>1</v>
      </c>
      <c r="CP375" s="388">
        <f t="shared" si="1058"/>
        <v>1.0005108456975771</v>
      </c>
      <c r="CQ375" s="388">
        <f>1</f>
        <v>1</v>
      </c>
      <c r="CR375" s="388">
        <f t="shared" si="1041"/>
        <v>1</v>
      </c>
      <c r="CS375" s="388">
        <f t="shared" si="1042"/>
        <v>1.0005108456975771</v>
      </c>
      <c r="CT375" s="388">
        <f t="shared" si="1043"/>
        <v>1</v>
      </c>
      <c r="CU375" s="388"/>
      <c r="CV375" s="388">
        <f t="shared" si="1044"/>
        <v>1.0005108456975771</v>
      </c>
      <c r="CY375" s="334"/>
      <c r="DA375" s="379">
        <f t="shared" si="1077"/>
        <v>0.35463007827299636</v>
      </c>
      <c r="DB375" s="379">
        <f t="shared" si="1078"/>
        <v>0.46934440041969411</v>
      </c>
      <c r="DC375" s="379">
        <f t="shared" si="1079"/>
        <v>0.17602552130730947</v>
      </c>
      <c r="DD375" s="379">
        <f t="shared" si="1080"/>
        <v>0</v>
      </c>
      <c r="DF375" s="379">
        <f t="shared" si="1081"/>
        <v>0.36831000397272534</v>
      </c>
      <c r="DG375" s="379">
        <f t="shared" si="1082"/>
        <v>0.46326398692286241</v>
      </c>
      <c r="DH375" s="379">
        <f t="shared" si="1083"/>
        <v>0.16810534964765497</v>
      </c>
      <c r="DI375" s="379"/>
      <c r="DJ375" s="379">
        <f t="shared" si="1084"/>
        <v>0.9996793405432427</v>
      </c>
      <c r="DK375" s="379"/>
      <c r="DL375" s="379">
        <f t="shared" si="1085"/>
        <v>0.36842814394121565</v>
      </c>
      <c r="DM375" s="379">
        <f t="shared" si="1086"/>
        <v>0.46341258455047885</v>
      </c>
      <c r="DN375" s="379">
        <f t="shared" si="1087"/>
        <v>0.16815927150830554</v>
      </c>
      <c r="DO375" s="379">
        <f t="shared" si="1088"/>
        <v>0</v>
      </c>
      <c r="DR375" s="379">
        <f t="shared" si="1089"/>
        <v>-0.17218961471033747</v>
      </c>
      <c r="DS375" s="379">
        <f t="shared" si="1090"/>
        <v>9.4274765326270524E-3</v>
      </c>
      <c r="DT375" s="379">
        <f t="shared" si="1091"/>
        <v>-2.7079465114579097E-2</v>
      </c>
      <c r="DU375" s="379">
        <f t="shared" si="1092"/>
        <v>0</v>
      </c>
      <c r="DW375" s="379">
        <f t="shared" si="1093"/>
        <v>-0.11952262684531756</v>
      </c>
      <c r="DX375" s="379">
        <f t="shared" si="1094"/>
        <v>-0.11233545559124299</v>
      </c>
      <c r="DY375" s="379">
        <f t="shared" si="1095"/>
        <v>4.5539899020561004E-3</v>
      </c>
      <c r="DZ375" s="379">
        <f t="shared" si="1096"/>
        <v>0</v>
      </c>
      <c r="EA375" s="379"/>
      <c r="EC375" s="379">
        <f t="shared" si="1097"/>
        <v>9.1418328284325931E-2</v>
      </c>
      <c r="ED375" s="379">
        <f t="shared" si="1098"/>
        <v>-7.8249042917962544E-3</v>
      </c>
      <c r="EE375" s="379">
        <f t="shared" si="1099"/>
        <v>-9.7467136394032827E-3</v>
      </c>
      <c r="EF375" s="379"/>
      <c r="EH375" s="379">
        <f t="shared" si="1100"/>
        <v>0</v>
      </c>
      <c r="EI375" s="379">
        <f t="shared" si="1101"/>
        <v>1.1803400298354258E-2</v>
      </c>
      <c r="EJ375" s="379">
        <f t="shared" si="1102"/>
        <v>0</v>
      </c>
      <c r="EK375" s="379">
        <f t="shared" si="1103"/>
        <v>0</v>
      </c>
      <c r="EM375" s="379">
        <f t="shared" si="1074"/>
        <v>0</v>
      </c>
      <c r="EN375" s="379">
        <f t="shared" si="1075"/>
        <v>1.1803400298354258E-2</v>
      </c>
      <c r="EO375" s="379">
        <f t="shared" si="1076"/>
        <v>0</v>
      </c>
      <c r="EP375" s="379">
        <v>1</v>
      </c>
      <c r="ER375" s="379">
        <f t="shared" si="1104"/>
        <v>0</v>
      </c>
      <c r="ES375" s="379">
        <f t="shared" si="1105"/>
        <v>0</v>
      </c>
      <c r="ET375" s="379">
        <f t="shared" si="1106"/>
        <v>0</v>
      </c>
      <c r="EU375" s="379" t="e">
        <f t="shared" si="1107"/>
        <v>#DIV/0!</v>
      </c>
      <c r="EX375" s="379">
        <f t="shared" si="1020"/>
        <v>0.93835742540916678</v>
      </c>
      <c r="EY375" s="379">
        <f t="shared" si="1021"/>
        <v>0.87361397628476689</v>
      </c>
      <c r="EZ375" s="379">
        <f t="shared" si="1022"/>
        <v>1</v>
      </c>
      <c r="FA375" s="379"/>
      <c r="FB375" s="379">
        <f t="shared" si="1023"/>
        <v>0.9090752838151186</v>
      </c>
      <c r="FC375" s="379">
        <f t="shared" si="1066"/>
        <v>1.2244098212818375</v>
      </c>
      <c r="FD375" s="379">
        <f t="shared" si="1024"/>
        <v>1</v>
      </c>
      <c r="FE375" s="379"/>
      <c r="FF375" s="379">
        <f t="shared" si="1025"/>
        <v>1.028823509504837</v>
      </c>
      <c r="FG375" s="379">
        <f t="shared" si="1067"/>
        <v>1.0533074117250516</v>
      </c>
      <c r="FH375" s="379">
        <f t="shared" si="1026"/>
        <v>1</v>
      </c>
      <c r="FI375" s="379"/>
      <c r="FJ375" s="379">
        <f t="shared" si="1068"/>
        <v>1.0054848311496383</v>
      </c>
      <c r="FK375" s="379">
        <f t="shared" si="1069"/>
        <v>0.97225387426426624</v>
      </c>
      <c r="FL375" s="379">
        <f t="shared" si="1070"/>
        <v>1.0005108456975771</v>
      </c>
      <c r="FN375" s="379" t="e">
        <f t="shared" si="1071"/>
        <v>#DIV/0!</v>
      </c>
      <c r="FO375" s="379">
        <f t="shared" si="1072"/>
        <v>1</v>
      </c>
      <c r="FP375" s="379">
        <f t="shared" si="1073"/>
        <v>1.0570362736601544</v>
      </c>
      <c r="GB375" s="331">
        <f t="shared" si="1017"/>
        <v>2007</v>
      </c>
      <c r="GC375" s="389">
        <f t="shared" si="998"/>
        <v>1.0412940547082095</v>
      </c>
      <c r="GD375" s="389">
        <f t="shared" si="999"/>
        <v>1.3359473619986983</v>
      </c>
      <c r="GE375" s="389">
        <f t="shared" si="1000"/>
        <v>1.0630526631735675</v>
      </c>
      <c r="GF375" s="389">
        <f t="shared" si="1001"/>
        <v>0.69237659162689891</v>
      </c>
      <c r="GG375" s="389">
        <f t="shared" si="1002"/>
        <v>0.81501599926073987</v>
      </c>
    </row>
    <row r="376" spans="1:194" x14ac:dyDescent="0.2">
      <c r="A376" s="373" t="s">
        <v>537</v>
      </c>
      <c r="B376" s="330">
        <f t="shared" si="1006"/>
        <v>1986</v>
      </c>
      <c r="D376" s="428">
        <f>Conversion_factors!$M48*D213+D295</f>
        <v>1217.7955256513271</v>
      </c>
      <c r="E376" s="428">
        <f>Conversion_factors!$M48*E213+E295</f>
        <v>1612.8069725021205</v>
      </c>
      <c r="F376" s="428">
        <f>Conversion_factors!$M48*F213+F295</f>
        <v>656.57389991308276</v>
      </c>
      <c r="G376" s="384"/>
      <c r="H376" s="384">
        <f t="shared" si="1027"/>
        <v>3487.1763980665301</v>
      </c>
      <c r="I376" s="379"/>
      <c r="J376" s="390">
        <f t="shared" si="1028"/>
        <v>279133.43742000003</v>
      </c>
      <c r="K376" s="390">
        <f t="shared" si="1028"/>
        <v>420361.83319000003</v>
      </c>
      <c r="L376" s="390">
        <f t="shared" si="1028"/>
        <v>1135057.3624</v>
      </c>
      <c r="M376" s="390"/>
      <c r="N376" s="390">
        <f t="shared" si="1029"/>
        <v>1834552.63301</v>
      </c>
      <c r="P376" s="392">
        <f t="shared" si="1108"/>
        <v>83325.412939999995</v>
      </c>
      <c r="Q376" s="392">
        <f t="shared" si="1108"/>
        <v>243384.23500074801</v>
      </c>
      <c r="R376" s="392">
        <f t="shared" si="1108"/>
        <v>611682.95232000004</v>
      </c>
      <c r="S376" s="392">
        <f t="shared" si="1108"/>
        <v>0</v>
      </c>
      <c r="T376" s="384">
        <f t="shared" si="1108"/>
        <v>938392.60026074806</v>
      </c>
      <c r="U376" s="392"/>
      <c r="W376" s="393">
        <f t="shared" si="1045"/>
        <v>4.3627719305407435</v>
      </c>
      <c r="X376" s="393">
        <f t="shared" si="1046"/>
        <v>3.8367112453169487</v>
      </c>
      <c r="Y376" s="393">
        <f t="shared" si="1047"/>
        <v>0.57844997236509954</v>
      </c>
      <c r="Z376" s="384"/>
      <c r="AA376" s="384">
        <f t="shared" si="1048"/>
        <v>3.7161166841016859</v>
      </c>
      <c r="AD376" s="393">
        <f t="shared" si="1049"/>
        <v>14.614935380256961</v>
      </c>
      <c r="AE376" s="393">
        <f t="shared" si="1050"/>
        <v>6.6265876772879873</v>
      </c>
      <c r="AF376" s="393">
        <f t="shared" si="1051"/>
        <v>1.0733892409831263</v>
      </c>
      <c r="AG376" s="384"/>
      <c r="AH376" s="393">
        <f t="shared" si="1052"/>
        <v>3.7161166841016859</v>
      </c>
      <c r="AJ376" s="394">
        <f t="shared" si="1053"/>
        <v>0.95368994659840678</v>
      </c>
      <c r="AK376" s="394">
        <f t="shared" si="1054"/>
        <v>1.0815996672498878</v>
      </c>
      <c r="AL376" s="394">
        <f t="shared" si="1055"/>
        <v>0.97255055409250124</v>
      </c>
      <c r="AM376" s="395"/>
      <c r="AN376" s="394">
        <f t="shared" si="1056"/>
        <v>0.92052738393312683</v>
      </c>
      <c r="AP376" s="389">
        <f t="shared" si="1031"/>
        <v>3.3499196412143224</v>
      </c>
      <c r="AQ376" s="389">
        <f t="shared" si="1031"/>
        <v>1.7271530885667599</v>
      </c>
      <c r="AR376" s="389">
        <f t="shared" si="1031"/>
        <v>1.8556302053129612</v>
      </c>
      <c r="AS376" s="389">
        <f t="shared" si="1031"/>
        <v>0</v>
      </c>
      <c r="AT376" s="389">
        <f t="shared" si="1032"/>
        <v>1.9549947777723726</v>
      </c>
      <c r="AV376" s="389">
        <f t="shared" si="1057"/>
        <v>8.8795897278864555E-2</v>
      </c>
      <c r="AW376" s="389">
        <f t="shared" si="1033"/>
        <v>0.25936290944016355</v>
      </c>
      <c r="AX376" s="389">
        <f t="shared" si="1034"/>
        <v>0.6518411932809719</v>
      </c>
      <c r="AY376" s="389"/>
      <c r="AZ376" s="389">
        <f t="shared" si="1035"/>
        <v>1</v>
      </c>
      <c r="BC376" s="379">
        <f t="shared" ref="BC376:BF400" si="1109">AJ376/AJ$85</f>
        <v>0.95368994659840678</v>
      </c>
      <c r="BD376" s="379">
        <f t="shared" si="1109"/>
        <v>1.0815996672498878</v>
      </c>
      <c r="BE376" s="379">
        <f t="shared" si="1109"/>
        <v>0.97255055409250124</v>
      </c>
      <c r="BF376" s="379" t="e">
        <f t="shared" si="1109"/>
        <v>#DIV/0!</v>
      </c>
      <c r="BG376" s="379"/>
      <c r="BH376" s="379"/>
      <c r="BI376" s="379"/>
      <c r="BJ376" s="379"/>
      <c r="BK376" s="379"/>
      <c r="BL376" s="379"/>
      <c r="BM376" s="379"/>
      <c r="BN376" s="379"/>
      <c r="BO376" s="379"/>
      <c r="BP376" s="379"/>
      <c r="BQ376" s="379"/>
      <c r="BR376" s="396">
        <v>0.95368994659840678</v>
      </c>
      <c r="BS376" s="396">
        <v>0.99388790061362275</v>
      </c>
      <c r="BT376" s="396">
        <v>0.97255055409250124</v>
      </c>
      <c r="BU376" s="396">
        <v>1</v>
      </c>
      <c r="BV376" s="387"/>
      <c r="BW376" s="396">
        <v>1</v>
      </c>
      <c r="BX376" s="396">
        <v>1.0882511665371033</v>
      </c>
      <c r="BY376" s="396">
        <v>1</v>
      </c>
      <c r="BZ376" s="396">
        <v>1</v>
      </c>
      <c r="CB376" s="396">
        <v>9.2457048849765633E-2</v>
      </c>
      <c r="CC376" s="396">
        <v>0.27005672472250936</v>
      </c>
      <c r="CD376" s="396">
        <v>0.67871731573586258</v>
      </c>
      <c r="CE376" s="396"/>
      <c r="CG376" s="396">
        <v>1</v>
      </c>
      <c r="CH376" s="396">
        <v>1</v>
      </c>
      <c r="CI376" s="396">
        <v>1</v>
      </c>
      <c r="CJ376" s="396"/>
      <c r="CL376" s="388">
        <f t="shared" si="1037"/>
        <v>1.0321488864512287</v>
      </c>
      <c r="CM376" s="388">
        <f t="shared" si="1038"/>
        <v>0.92052738393312683</v>
      </c>
      <c r="CN376" s="388">
        <f t="shared" si="1039"/>
        <v>0.91821035967511067</v>
      </c>
      <c r="CO376" s="388">
        <f t="shared" si="1040"/>
        <v>0.98780215737897503</v>
      </c>
      <c r="CP376" s="388">
        <f t="shared" si="1058"/>
        <v>1.0407245275198731</v>
      </c>
      <c r="CQ376" s="388">
        <f>1</f>
        <v>1</v>
      </c>
      <c r="CR376" s="388">
        <f t="shared" si="1041"/>
        <v>0.9756871034514123</v>
      </c>
      <c r="CS376" s="388">
        <f t="shared" si="1042"/>
        <v>0.950606679660013</v>
      </c>
      <c r="CT376" s="388">
        <f t="shared" si="1043"/>
        <v>0.95012131427443958</v>
      </c>
      <c r="CU376" s="388"/>
      <c r="CV376" s="388">
        <f t="shared" si="1044"/>
        <v>0.9439477350154144</v>
      </c>
      <c r="CY376" s="334"/>
      <c r="DA376" s="379">
        <f t="shared" si="1077"/>
        <v>0.34922108509524658</v>
      </c>
      <c r="DB376" s="379">
        <f t="shared" si="1078"/>
        <v>0.46249652681646491</v>
      </c>
      <c r="DC376" s="379">
        <f t="shared" si="1079"/>
        <v>0.18828238808828859</v>
      </c>
      <c r="DD376" s="379">
        <f t="shared" si="1080"/>
        <v>0</v>
      </c>
      <c r="DF376" s="379">
        <f t="shared" si="1081"/>
        <v>0.35191865368819103</v>
      </c>
      <c r="DG376" s="379">
        <f t="shared" si="1082"/>
        <v>0.46591207626947201</v>
      </c>
      <c r="DH376" s="379">
        <f t="shared" si="1083"/>
        <v>0.18208520508910969</v>
      </c>
      <c r="DI376" s="379"/>
      <c r="DJ376" s="379">
        <f t="shared" si="1084"/>
        <v>0.99991593504677279</v>
      </c>
      <c r="DK376" s="379"/>
      <c r="DL376" s="379">
        <f t="shared" si="1085"/>
        <v>0.35194824020054188</v>
      </c>
      <c r="DM376" s="379">
        <f t="shared" si="1086"/>
        <v>0.4659512464392101</v>
      </c>
      <c r="DN376" s="379">
        <f t="shared" si="1087"/>
        <v>0.18210051336024796</v>
      </c>
      <c r="DO376" s="379">
        <f t="shared" si="1088"/>
        <v>0</v>
      </c>
      <c r="DR376" s="379">
        <f t="shared" si="1089"/>
        <v>-4.7416663924566574E-2</v>
      </c>
      <c r="DS376" s="379">
        <f t="shared" si="1090"/>
        <v>-6.1308547278921084E-3</v>
      </c>
      <c r="DT376" s="379">
        <f t="shared" si="1091"/>
        <v>-2.7833221197963626E-2</v>
      </c>
      <c r="DU376" s="379">
        <f t="shared" si="1092"/>
        <v>0</v>
      </c>
      <c r="DW376" s="379">
        <f t="shared" si="1093"/>
        <v>2.5093423430528283E-2</v>
      </c>
      <c r="DX376" s="379">
        <f t="shared" si="1094"/>
        <v>-0.2075446925155856</v>
      </c>
      <c r="DY376" s="379">
        <f t="shared" si="1095"/>
        <v>1.3977760226621614E-2</v>
      </c>
      <c r="DZ376" s="379">
        <f t="shared" si="1096"/>
        <v>0</v>
      </c>
      <c r="EA376" s="379"/>
      <c r="EC376" s="379">
        <f t="shared" si="1097"/>
        <v>-7.5855299142508117E-2</v>
      </c>
      <c r="ED376" s="379">
        <f t="shared" si="1098"/>
        <v>3.1597263207246117E-2</v>
      </c>
      <c r="EE376" s="379">
        <f t="shared" si="1099"/>
        <v>-1.6391605977027158E-3</v>
      </c>
      <c r="EF376" s="379"/>
      <c r="EH376" s="379">
        <f t="shared" si="1100"/>
        <v>0</v>
      </c>
      <c r="EI376" s="379">
        <f t="shared" si="1101"/>
        <v>8.4571973388223531E-2</v>
      </c>
      <c r="EJ376" s="379">
        <f t="shared" si="1102"/>
        <v>0</v>
      </c>
      <c r="EK376" s="379">
        <f t="shared" si="1103"/>
        <v>0</v>
      </c>
      <c r="EM376" s="379">
        <f t="shared" si="1074"/>
        <v>0</v>
      </c>
      <c r="EN376" s="379">
        <f t="shared" si="1075"/>
        <v>8.4571973388223531E-2</v>
      </c>
      <c r="EO376" s="379">
        <f t="shared" si="1076"/>
        <v>0</v>
      </c>
      <c r="EP376" s="379">
        <v>1</v>
      </c>
      <c r="ER376" s="379">
        <f t="shared" si="1104"/>
        <v>0</v>
      </c>
      <c r="ES376" s="379">
        <f t="shared" si="1105"/>
        <v>0</v>
      </c>
      <c r="ET376" s="379">
        <f t="shared" si="1106"/>
        <v>0</v>
      </c>
      <c r="EU376" s="379" t="e">
        <f t="shared" si="1107"/>
        <v>#DIV/0!</v>
      </c>
      <c r="EX376" s="379">
        <f t="shared" si="1020"/>
        <v>0.9756871034514123</v>
      </c>
      <c r="EY376" s="379">
        <f t="shared" si="1021"/>
        <v>0.85237389005595499</v>
      </c>
      <c r="EZ376" s="379">
        <f t="shared" si="1022"/>
        <v>0.9756871034514123</v>
      </c>
      <c r="FA376" s="379"/>
      <c r="FB376" s="379">
        <f t="shared" si="1023"/>
        <v>0.91821035967511067</v>
      </c>
      <c r="FC376" s="379">
        <f t="shared" si="1066"/>
        <v>1.1242657823889339</v>
      </c>
      <c r="FD376" s="379">
        <f t="shared" si="1024"/>
        <v>0.91821035967511067</v>
      </c>
      <c r="FE376" s="379"/>
      <c r="FF376" s="379">
        <f t="shared" si="1025"/>
        <v>0.98780215737897503</v>
      </c>
      <c r="FG376" s="379">
        <f t="shared" si="1067"/>
        <v>1.0404593336852703</v>
      </c>
      <c r="FH376" s="379">
        <f t="shared" si="1026"/>
        <v>0.98780215737897503</v>
      </c>
      <c r="FI376" s="379"/>
      <c r="FJ376" s="379">
        <f t="shared" si="1068"/>
        <v>1.0401931493248913</v>
      </c>
      <c r="FK376" s="379">
        <f t="shared" si="1069"/>
        <v>1.011331819414274</v>
      </c>
      <c r="FL376" s="379">
        <f t="shared" si="1070"/>
        <v>1.0407245275198731</v>
      </c>
      <c r="FN376" s="379" t="e">
        <f t="shared" si="1071"/>
        <v>#DIV/0!</v>
      </c>
      <c r="FO376" s="379">
        <f t="shared" si="1072"/>
        <v>1</v>
      </c>
      <c r="FP376" s="379">
        <f t="shared" si="1073"/>
        <v>1.0570362736601544</v>
      </c>
      <c r="GB376" s="331">
        <v>2008</v>
      </c>
      <c r="GC376" s="389">
        <f t="shared" si="998"/>
        <v>0.9983676383382335</v>
      </c>
      <c r="GD376" s="389">
        <f t="shared" si="999"/>
        <v>1.2447739791463546</v>
      </c>
      <c r="GE376" s="389">
        <f t="shared" si="1000"/>
        <v>1.0536544735151609</v>
      </c>
      <c r="GF376" s="389">
        <f t="shared" si="1001"/>
        <v>0.73196636646083135</v>
      </c>
      <c r="GG376" s="389">
        <f t="shared" si="1002"/>
        <v>0.79861959389482839</v>
      </c>
    </row>
    <row r="377" spans="1:194" x14ac:dyDescent="0.2">
      <c r="A377" s="373" t="s">
        <v>537</v>
      </c>
      <c r="B377" s="330">
        <f t="shared" si="1006"/>
        <v>1987</v>
      </c>
      <c r="D377" s="428">
        <f>Conversion_factors!$M49*D214+D296</f>
        <v>1209.0154734364855</v>
      </c>
      <c r="E377" s="428">
        <f>Conversion_factors!$M49*E214+E296</f>
        <v>1610.484082601748</v>
      </c>
      <c r="F377" s="428">
        <f>Conversion_factors!$M49*F214+F296</f>
        <v>654.14048659504078</v>
      </c>
      <c r="G377" s="384"/>
      <c r="H377" s="384">
        <f t="shared" si="1027"/>
        <v>3473.6400426332743</v>
      </c>
      <c r="I377" s="379"/>
      <c r="J377" s="390">
        <f t="shared" si="1028"/>
        <v>290290.98492000002</v>
      </c>
      <c r="K377" s="390">
        <f t="shared" si="1028"/>
        <v>424505.08615000005</v>
      </c>
      <c r="L377" s="390">
        <f t="shared" si="1028"/>
        <v>1163694.9194000002</v>
      </c>
      <c r="M377" s="390"/>
      <c r="N377" s="390">
        <f t="shared" si="1029"/>
        <v>1878490.9904700003</v>
      </c>
      <c r="P377" s="392">
        <f t="shared" si="1108"/>
        <v>84129.683539999998</v>
      </c>
      <c r="Q377" s="392">
        <f t="shared" si="1108"/>
        <v>248543.1716061453</v>
      </c>
      <c r="R377" s="392">
        <f t="shared" si="1108"/>
        <v>630078.59988000011</v>
      </c>
      <c r="S377" s="392">
        <f t="shared" si="1108"/>
        <v>0</v>
      </c>
      <c r="T377" s="384">
        <f t="shared" si="1108"/>
        <v>962751.45502614544</v>
      </c>
      <c r="U377" s="392"/>
      <c r="W377" s="393">
        <f t="shared" si="1045"/>
        <v>4.1648398890846465</v>
      </c>
      <c r="X377" s="393">
        <f t="shared" si="1046"/>
        <v>3.7937921950661364</v>
      </c>
      <c r="Y377" s="393">
        <f t="shared" si="1047"/>
        <v>0.56212369383920224</v>
      </c>
      <c r="Z377" s="384"/>
      <c r="AA377" s="384">
        <f t="shared" si="1048"/>
        <v>3.6080340616456823</v>
      </c>
      <c r="AD377" s="393">
        <f t="shared" si="1049"/>
        <v>14.370854882173083</v>
      </c>
      <c r="AE377" s="393">
        <f t="shared" si="1050"/>
        <v>6.4796955482398308</v>
      </c>
      <c r="AF377" s="393">
        <f t="shared" si="1051"/>
        <v>1.0381887064877671</v>
      </c>
      <c r="AG377" s="384"/>
      <c r="AH377" s="393">
        <f t="shared" si="1052"/>
        <v>3.6080340616456823</v>
      </c>
      <c r="AJ377" s="394">
        <f t="shared" si="1053"/>
        <v>0.91042254663991695</v>
      </c>
      <c r="AK377" s="394">
        <f t="shared" si="1054"/>
        <v>1.0695004428095232</v>
      </c>
      <c r="AL377" s="394">
        <f t="shared" si="1055"/>
        <v>0.94510110818500259</v>
      </c>
      <c r="AM377" s="395"/>
      <c r="AN377" s="394">
        <f t="shared" si="1056"/>
        <v>0.89375400135240524</v>
      </c>
      <c r="AP377" s="389">
        <f t="shared" si="1031"/>
        <v>3.4505179706515752</v>
      </c>
      <c r="AQ377" s="389">
        <f t="shared" si="1031"/>
        <v>1.7079732402493573</v>
      </c>
      <c r="AR377" s="389">
        <f t="shared" si="1031"/>
        <v>1.8469043697431218</v>
      </c>
      <c r="AS377" s="389">
        <f t="shared" si="1031"/>
        <v>0</v>
      </c>
      <c r="AT377" s="389">
        <f t="shared" si="1032"/>
        <v>1.9511692043290509</v>
      </c>
      <c r="AV377" s="389">
        <f t="shared" si="1057"/>
        <v>8.7384634009943188E-2</v>
      </c>
      <c r="AW377" s="389">
        <f t="shared" si="1033"/>
        <v>0.25815922719056872</v>
      </c>
      <c r="AX377" s="389">
        <f t="shared" si="1034"/>
        <v>0.65445613879948805</v>
      </c>
      <c r="AY377" s="389"/>
      <c r="AZ377" s="389">
        <f t="shared" si="1035"/>
        <v>1</v>
      </c>
      <c r="BC377" s="379">
        <f t="shared" si="1109"/>
        <v>0.91042254663991695</v>
      </c>
      <c r="BD377" s="379">
        <f t="shared" si="1109"/>
        <v>1.0695004428095232</v>
      </c>
      <c r="BE377" s="379">
        <f t="shared" si="1109"/>
        <v>0.94510110818500259</v>
      </c>
      <c r="BF377" s="379" t="e">
        <f t="shared" si="1109"/>
        <v>#DIV/0!</v>
      </c>
      <c r="BG377" s="379"/>
      <c r="BH377" s="379"/>
      <c r="BI377" s="379"/>
      <c r="BJ377" s="379"/>
      <c r="BK377" s="379"/>
      <c r="BL377" s="379"/>
      <c r="BM377" s="379"/>
      <c r="BN377" s="379"/>
      <c r="BO377" s="379"/>
      <c r="BP377" s="379"/>
      <c r="BQ377" s="379"/>
      <c r="BR377" s="396">
        <v>0.91042254663991695</v>
      </c>
      <c r="BS377" s="396">
        <v>0.98301798795019768</v>
      </c>
      <c r="BT377" s="396">
        <v>0.94510110818500259</v>
      </c>
      <c r="BU377" s="396">
        <v>1</v>
      </c>
      <c r="BV377" s="387"/>
      <c r="BW377" s="396">
        <v>1</v>
      </c>
      <c r="BX377" s="396">
        <v>1.0879764723732674</v>
      </c>
      <c r="BY377" s="396">
        <v>1</v>
      </c>
      <c r="BZ377" s="396">
        <v>1</v>
      </c>
      <c r="CB377" s="396">
        <v>9.0684406992839819E-2</v>
      </c>
      <c r="CC377" s="396">
        <v>0.26790770131099567</v>
      </c>
      <c r="CD377" s="396">
        <v>0.67916937024765855</v>
      </c>
      <c r="CE377" s="396"/>
      <c r="CG377" s="396">
        <v>1</v>
      </c>
      <c r="CH377" s="396">
        <v>1</v>
      </c>
      <c r="CI377" s="396">
        <v>1</v>
      </c>
      <c r="CJ377" s="396"/>
      <c r="CL377" s="388">
        <f t="shared" si="1037"/>
        <v>1.0589414728530673</v>
      </c>
      <c r="CM377" s="388">
        <f t="shared" si="1038"/>
        <v>0.89375400135240524</v>
      </c>
      <c r="CN377" s="388">
        <f t="shared" si="1039"/>
        <v>0.92212743597605007</v>
      </c>
      <c r="CO377" s="388">
        <f t="shared" si="1040"/>
        <v>0.9809257274078178</v>
      </c>
      <c r="CP377" s="388">
        <f t="shared" si="1058"/>
        <v>1.0406028736538646</v>
      </c>
      <c r="CQ377" s="388">
        <f>1</f>
        <v>1</v>
      </c>
      <c r="CR377" s="388">
        <f t="shared" si="1041"/>
        <v>0.95000897921901761</v>
      </c>
      <c r="CS377" s="388">
        <f t="shared" si="1042"/>
        <v>0.94691665987775009</v>
      </c>
      <c r="CT377" s="388">
        <f t="shared" si="1043"/>
        <v>0.94643317856043829</v>
      </c>
      <c r="CU377" s="388"/>
      <c r="CV377" s="388">
        <f t="shared" si="1044"/>
        <v>0.94126538937958248</v>
      </c>
      <c r="CY377" s="334"/>
      <c r="DA377" s="379">
        <f t="shared" si="1077"/>
        <v>0.348054334530288</v>
      </c>
      <c r="DB377" s="379">
        <f t="shared" si="1078"/>
        <v>0.46363010065397647</v>
      </c>
      <c r="DC377" s="379">
        <f t="shared" si="1079"/>
        <v>0.18831556481573555</v>
      </c>
      <c r="DD377" s="379">
        <f t="shared" si="1080"/>
        <v>0</v>
      </c>
      <c r="DF377" s="379">
        <f t="shared" si="1081"/>
        <v>0.34863738442534647</v>
      </c>
      <c r="DG377" s="379">
        <f t="shared" si="1082"/>
        <v>0.46306308248713579</v>
      </c>
      <c r="DH377" s="379">
        <f t="shared" si="1083"/>
        <v>0.18829897596484615</v>
      </c>
      <c r="DI377" s="379"/>
      <c r="DJ377" s="379">
        <f t="shared" si="1084"/>
        <v>0.99999944287732845</v>
      </c>
      <c r="DK377" s="379"/>
      <c r="DL377" s="379">
        <f t="shared" si="1085"/>
        <v>0.34863757865924572</v>
      </c>
      <c r="DM377" s="379">
        <f t="shared" si="1086"/>
        <v>0.46306334047022113</v>
      </c>
      <c r="DN377" s="379">
        <f t="shared" si="1087"/>
        <v>0.18829908087053315</v>
      </c>
      <c r="DO377" s="379">
        <f t="shared" si="1088"/>
        <v>0</v>
      </c>
      <c r="DR377" s="379">
        <f t="shared" si="1089"/>
        <v>-4.6429786350782362E-2</v>
      </c>
      <c r="DS377" s="379">
        <f t="shared" si="1090"/>
        <v>-1.0997005240731906E-2</v>
      </c>
      <c r="DT377" s="379">
        <f t="shared" si="1091"/>
        <v>-2.8630143225388271E-2</v>
      </c>
      <c r="DU377" s="379">
        <f t="shared" si="1092"/>
        <v>0</v>
      </c>
      <c r="DW377" s="379">
        <f t="shared" si="1093"/>
        <v>2.9587998342621866E-2</v>
      </c>
      <c r="DX377" s="379">
        <f t="shared" si="1094"/>
        <v>-1.116701151285995E-2</v>
      </c>
      <c r="DY377" s="379">
        <f t="shared" si="1095"/>
        <v>-4.7134478005844164E-3</v>
      </c>
      <c r="DZ377" s="379">
        <f t="shared" si="1096"/>
        <v>0</v>
      </c>
      <c r="EA377" s="379"/>
      <c r="EC377" s="379">
        <f t="shared" si="1097"/>
        <v>-1.6020992154706665E-2</v>
      </c>
      <c r="ED377" s="379">
        <f t="shared" si="1098"/>
        <v>-4.651721481603221E-3</v>
      </c>
      <c r="EE377" s="379">
        <f t="shared" si="1099"/>
        <v>4.0036046115646522E-3</v>
      </c>
      <c r="EF377" s="379"/>
      <c r="EH377" s="379">
        <f t="shared" si="1100"/>
        <v>0</v>
      </c>
      <c r="EI377" s="379">
        <f t="shared" si="1101"/>
        <v>-2.5244984521222933E-4</v>
      </c>
      <c r="EJ377" s="379">
        <f t="shared" si="1102"/>
        <v>0</v>
      </c>
      <c r="EK377" s="379">
        <f t="shared" si="1103"/>
        <v>0</v>
      </c>
      <c r="EM377" s="379">
        <f t="shared" si="1074"/>
        <v>0</v>
      </c>
      <c r="EN377" s="379">
        <f t="shared" si="1075"/>
        <v>-2.5244984521222933E-4</v>
      </c>
      <c r="EO377" s="379">
        <f t="shared" si="1076"/>
        <v>0</v>
      </c>
      <c r="EP377" s="379">
        <v>1</v>
      </c>
      <c r="ER377" s="379">
        <f t="shared" si="1104"/>
        <v>0</v>
      </c>
      <c r="ES377" s="379">
        <f t="shared" si="1105"/>
        <v>0</v>
      </c>
      <c r="ET377" s="379">
        <f t="shared" si="1106"/>
        <v>0</v>
      </c>
      <c r="EU377" s="379" t="e">
        <f t="shared" si="1107"/>
        <v>#DIV/0!</v>
      </c>
      <c r="EX377" s="379">
        <f t="shared" si="1020"/>
        <v>0.97368200917941794</v>
      </c>
      <c r="EY377" s="379">
        <f t="shared" si="1021"/>
        <v>0.8299411218417585</v>
      </c>
      <c r="EZ377" s="379">
        <f t="shared" si="1022"/>
        <v>0.95000897921901761</v>
      </c>
      <c r="FA377" s="379"/>
      <c r="FB377" s="379">
        <f t="shared" si="1023"/>
        <v>1.0042659900965674</v>
      </c>
      <c r="FC377" s="379">
        <f t="shared" si="1066"/>
        <v>1.1290618890825146</v>
      </c>
      <c r="FD377" s="379">
        <f t="shared" si="1024"/>
        <v>0.92212743597605007</v>
      </c>
      <c r="FE377" s="379"/>
      <c r="FF377" s="379">
        <f t="shared" si="1025"/>
        <v>0.99303865665833002</v>
      </c>
      <c r="FG377" s="379">
        <f t="shared" si="1067"/>
        <v>1.0332163390304421</v>
      </c>
      <c r="FH377" s="379">
        <f t="shared" si="1026"/>
        <v>0.9809257274078178</v>
      </c>
      <c r="FI377" s="379"/>
      <c r="FJ377" s="379">
        <f t="shared" si="1068"/>
        <v>0.99988310656394497</v>
      </c>
      <c r="FK377" s="379">
        <f t="shared" si="1069"/>
        <v>1.0112136013629109</v>
      </c>
      <c r="FL377" s="379">
        <f t="shared" si="1070"/>
        <v>1.0406028736538646</v>
      </c>
      <c r="FN377" s="379" t="e">
        <f t="shared" si="1071"/>
        <v>#DIV/0!</v>
      </c>
      <c r="FO377" s="379">
        <f t="shared" si="1072"/>
        <v>1</v>
      </c>
      <c r="FP377" s="379">
        <f t="shared" si="1073"/>
        <v>1.0570362736601544</v>
      </c>
      <c r="GB377" s="331">
        <v>2012</v>
      </c>
      <c r="GC377" s="389">
        <f t="shared" si="998"/>
        <v>0.98792025561449748</v>
      </c>
      <c r="GD377" s="389">
        <f t="shared" si="999"/>
        <v>1.2103619745555332</v>
      </c>
      <c r="GE377" s="389">
        <f t="shared" si="1000"/>
        <v>1.0496576086327256</v>
      </c>
      <c r="GF377" s="389">
        <f t="shared" si="1001"/>
        <v>0.59516939847269623</v>
      </c>
      <c r="GG377" s="389">
        <f t="shared" si="1002"/>
        <v>0.82880602381103652</v>
      </c>
    </row>
    <row r="378" spans="1:194" x14ac:dyDescent="0.2">
      <c r="A378" s="373" t="s">
        <v>537</v>
      </c>
      <c r="B378" s="330">
        <f t="shared" si="1006"/>
        <v>1988</v>
      </c>
      <c r="D378" s="428">
        <f>Conversion_factors!$M50*D215+D297</f>
        <v>1209.8859805152283</v>
      </c>
      <c r="E378" s="428">
        <f>Conversion_factors!$M50*E215+E297</f>
        <v>1693.9587719245967</v>
      </c>
      <c r="F378" s="428">
        <f>Conversion_factors!$M50*F215+F297</f>
        <v>670.87388758544603</v>
      </c>
      <c r="G378" s="384"/>
      <c r="H378" s="384">
        <f t="shared" si="1027"/>
        <v>3574.7186400252713</v>
      </c>
      <c r="I378" s="379"/>
      <c r="J378" s="390">
        <f t="shared" si="1028"/>
        <v>278390.95334999997</v>
      </c>
      <c r="K378" s="390">
        <f t="shared" si="1028"/>
        <v>446645.93082000001</v>
      </c>
      <c r="L378" s="390">
        <f t="shared" si="1028"/>
        <v>1153303.7308</v>
      </c>
      <c r="M378" s="390"/>
      <c r="N378" s="390">
        <f t="shared" si="1029"/>
        <v>1878340.61497</v>
      </c>
      <c r="P378" s="392">
        <f t="shared" si="1108"/>
        <v>74804.61275</v>
      </c>
      <c r="Q378" s="392">
        <f t="shared" si="1108"/>
        <v>278424.60066775489</v>
      </c>
      <c r="R378" s="392">
        <f t="shared" si="1108"/>
        <v>651423.97071000002</v>
      </c>
      <c r="S378" s="392">
        <f t="shared" si="1108"/>
        <v>0</v>
      </c>
      <c r="T378" s="384">
        <f t="shared" si="1108"/>
        <v>1004653.1841277549</v>
      </c>
      <c r="U378" s="392"/>
      <c r="W378" s="393">
        <f t="shared" si="1045"/>
        <v>4.3459960388659971</v>
      </c>
      <c r="X378" s="393">
        <f t="shared" si="1046"/>
        <v>3.7926210786576458</v>
      </c>
      <c r="Y378" s="393">
        <f t="shared" si="1047"/>
        <v>0.58169749188280873</v>
      </c>
      <c r="Z378" s="384"/>
      <c r="AA378" s="384">
        <f t="shared" si="1048"/>
        <v>3.5581618577448304</v>
      </c>
      <c r="AD378" s="393">
        <f t="shared" si="1049"/>
        <v>16.173948852040926</v>
      </c>
      <c r="AE378" s="393">
        <f t="shared" si="1050"/>
        <v>6.0840844087121599</v>
      </c>
      <c r="AF378" s="393">
        <f t="shared" si="1051"/>
        <v>1.0298575394059373</v>
      </c>
      <c r="AG378" s="384"/>
      <c r="AH378" s="393">
        <f t="shared" si="1052"/>
        <v>3.5581618577448304</v>
      </c>
      <c r="AJ378" s="394">
        <f t="shared" si="1053"/>
        <v>0.95002278281122099</v>
      </c>
      <c r="AK378" s="394">
        <f t="shared" si="1054"/>
        <v>1.0691702957026017</v>
      </c>
      <c r="AL378" s="394">
        <f t="shared" si="1055"/>
        <v>0.97801062334181021</v>
      </c>
      <c r="AM378" s="395"/>
      <c r="AN378" s="394">
        <f t="shared" si="1056"/>
        <v>0.88140004874800026</v>
      </c>
      <c r="AP378" s="389">
        <f t="shared" si="1031"/>
        <v>3.7215746879192282</v>
      </c>
      <c r="AQ378" s="389">
        <f t="shared" si="1031"/>
        <v>1.6041898946745163</v>
      </c>
      <c r="AR378" s="389">
        <f t="shared" si="1031"/>
        <v>1.7704348974800408</v>
      </c>
      <c r="AS378" s="389">
        <f t="shared" si="1031"/>
        <v>0</v>
      </c>
      <c r="AT378" s="389">
        <f t="shared" si="1032"/>
        <v>1.8696408319262783</v>
      </c>
      <c r="AV378" s="389">
        <f t="shared" si="1057"/>
        <v>7.4458145290153793E-2</v>
      </c>
      <c r="AW378" s="389">
        <f t="shared" si="1033"/>
        <v>0.2771350402970002</v>
      </c>
      <c r="AX378" s="389">
        <f t="shared" si="1034"/>
        <v>0.64840681441284609</v>
      </c>
      <c r="AY378" s="389"/>
      <c r="AZ378" s="389">
        <f t="shared" si="1035"/>
        <v>1</v>
      </c>
      <c r="BC378" s="379">
        <f t="shared" si="1109"/>
        <v>0.95002278281122099</v>
      </c>
      <c r="BD378" s="379">
        <f t="shared" si="1109"/>
        <v>1.0691702957026017</v>
      </c>
      <c r="BE378" s="379">
        <f t="shared" si="1109"/>
        <v>0.97801062334181021</v>
      </c>
      <c r="BF378" s="379" t="e">
        <f t="shared" si="1109"/>
        <v>#DIV/0!</v>
      </c>
      <c r="BG378" s="379"/>
      <c r="BH378" s="379"/>
      <c r="BI378" s="379"/>
      <c r="BJ378" s="379"/>
      <c r="BK378" s="379"/>
      <c r="BL378" s="379"/>
      <c r="BM378" s="379"/>
      <c r="BN378" s="379"/>
      <c r="BO378" s="379"/>
      <c r="BP378" s="379"/>
      <c r="BQ378" s="379"/>
      <c r="BR378" s="396">
        <v>0.95002278281122099</v>
      </c>
      <c r="BS378" s="396">
        <v>0.97190368659650372</v>
      </c>
      <c r="BT378" s="396">
        <v>0.97801062334181021</v>
      </c>
      <c r="BU378" s="396">
        <v>1</v>
      </c>
      <c r="BV378" s="387"/>
      <c r="BW378" s="396">
        <v>1</v>
      </c>
      <c r="BX378" s="396">
        <v>1.1000784444461926</v>
      </c>
      <c r="BY378" s="396">
        <v>1</v>
      </c>
      <c r="BZ378" s="396">
        <v>1</v>
      </c>
      <c r="CB378" s="396">
        <v>7.9087722879316508E-2</v>
      </c>
      <c r="CC378" s="396">
        <v>0.29436644146514562</v>
      </c>
      <c r="CD378" s="396">
        <v>0.68872274821657276</v>
      </c>
      <c r="CE378" s="396"/>
      <c r="CG378" s="396">
        <v>1</v>
      </c>
      <c r="CH378" s="396">
        <v>1</v>
      </c>
      <c r="CI378" s="396">
        <v>1</v>
      </c>
      <c r="CJ378" s="396"/>
      <c r="CL378" s="388">
        <f t="shared" si="1037"/>
        <v>1.1050296698620694</v>
      </c>
      <c r="CM378" s="388">
        <f t="shared" si="1038"/>
        <v>0.88140004874800026</v>
      </c>
      <c r="CN378" s="388">
        <f t="shared" si="1039"/>
        <v>0.91169501511284912</v>
      </c>
      <c r="CO378" s="388">
        <f t="shared" si="1040"/>
        <v>0.95819462397089628</v>
      </c>
      <c r="CP378" s="388">
        <f t="shared" si="1058"/>
        <v>1.0460127416307146</v>
      </c>
      <c r="CQ378" s="388">
        <f>1</f>
        <v>1</v>
      </c>
      <c r="CR378" s="388">
        <f t="shared" si="1041"/>
        <v>0.96506060193966103</v>
      </c>
      <c r="CS378" s="388">
        <f t="shared" si="1042"/>
        <v>0.97447075490568524</v>
      </c>
      <c r="CT378" s="388">
        <f t="shared" si="1043"/>
        <v>0.97397320488441463</v>
      </c>
      <c r="CU378" s="388"/>
      <c r="CV378" s="388">
        <f t="shared" si="1044"/>
        <v>0.91377713109241998</v>
      </c>
      <c r="CY378" s="334"/>
      <c r="DA378" s="379">
        <f t="shared" si="1077"/>
        <v>0.33845628211642276</v>
      </c>
      <c r="DB378" s="379">
        <f t="shared" si="1078"/>
        <v>0.47387191622796399</v>
      </c>
      <c r="DC378" s="379">
        <f t="shared" si="1079"/>
        <v>0.18767180165561317</v>
      </c>
      <c r="DD378" s="379">
        <f t="shared" si="1080"/>
        <v>0</v>
      </c>
      <c r="DF378" s="379">
        <f t="shared" si="1081"/>
        <v>0.34323294221805239</v>
      </c>
      <c r="DG378" s="379">
        <f t="shared" si="1082"/>
        <v>0.4687323599255685</v>
      </c>
      <c r="DH378" s="379">
        <f t="shared" si="1083"/>
        <v>0.18799349952767361</v>
      </c>
      <c r="DI378" s="379"/>
      <c r="DJ378" s="379">
        <f t="shared" si="1084"/>
        <v>0.99995880167129447</v>
      </c>
      <c r="DK378" s="379"/>
      <c r="DL378" s="379">
        <f t="shared" si="1085"/>
        <v>0.3432470834242225</v>
      </c>
      <c r="DM378" s="379">
        <f t="shared" si="1086"/>
        <v>0.46875167171102089</v>
      </c>
      <c r="DN378" s="379">
        <f t="shared" si="1087"/>
        <v>0.18800124486475658</v>
      </c>
      <c r="DO378" s="379">
        <f t="shared" si="1088"/>
        <v>0</v>
      </c>
      <c r="DR378" s="379">
        <f t="shared" si="1089"/>
        <v>4.2577137506785587E-2</v>
      </c>
      <c r="DS378" s="379">
        <f t="shared" si="1090"/>
        <v>-1.137070732628E-2</v>
      </c>
      <c r="DT378" s="379">
        <f t="shared" si="1091"/>
        <v>3.4228617729727032E-2</v>
      </c>
      <c r="DU378" s="379">
        <f t="shared" si="1092"/>
        <v>0</v>
      </c>
      <c r="DW378" s="379">
        <f t="shared" si="1093"/>
        <v>7.5622525726952466E-2</v>
      </c>
      <c r="DX378" s="379">
        <f t="shared" si="1094"/>
        <v>-6.2688537304268849E-2</v>
      </c>
      <c r="DY378" s="379">
        <f t="shared" si="1095"/>
        <v>-4.2285702688624499E-2</v>
      </c>
      <c r="DZ378" s="379">
        <f t="shared" si="1096"/>
        <v>0</v>
      </c>
      <c r="EA378" s="379"/>
      <c r="EC378" s="379">
        <f t="shared" si="1097"/>
        <v>-0.16008229563518528</v>
      </c>
      <c r="ED378" s="379">
        <f t="shared" si="1098"/>
        <v>7.0928343280086709E-2</v>
      </c>
      <c r="EE378" s="379">
        <f t="shared" si="1099"/>
        <v>-9.2862688949987802E-3</v>
      </c>
      <c r="EF378" s="379"/>
      <c r="EH378" s="379">
        <f t="shared" si="1100"/>
        <v>0</v>
      </c>
      <c r="EI378" s="379">
        <f t="shared" si="1101"/>
        <v>1.1061966851555414E-2</v>
      </c>
      <c r="EJ378" s="379">
        <f t="shared" si="1102"/>
        <v>0</v>
      </c>
      <c r="EK378" s="379">
        <f t="shared" si="1103"/>
        <v>0</v>
      </c>
      <c r="EM378" s="379">
        <f t="shared" si="1074"/>
        <v>0</v>
      </c>
      <c r="EN378" s="379">
        <f t="shared" si="1075"/>
        <v>1.1061966851555414E-2</v>
      </c>
      <c r="EO378" s="379">
        <f t="shared" si="1076"/>
        <v>0</v>
      </c>
      <c r="EP378" s="379">
        <v>1</v>
      </c>
      <c r="ER378" s="379">
        <f t="shared" si="1104"/>
        <v>0</v>
      </c>
      <c r="ES378" s="379">
        <f t="shared" si="1105"/>
        <v>0</v>
      </c>
      <c r="ET378" s="379">
        <f t="shared" si="1106"/>
        <v>0</v>
      </c>
      <c r="EU378" s="379" t="e">
        <f t="shared" si="1107"/>
        <v>#DIV/0!</v>
      </c>
      <c r="EX378" s="379">
        <f t="shared" si="1020"/>
        <v>1.0158436636388606</v>
      </c>
      <c r="EY378" s="379">
        <f t="shared" si="1021"/>
        <v>0.84309042981627791</v>
      </c>
      <c r="EZ378" s="379">
        <f t="shared" si="1022"/>
        <v>0.96506060193966103</v>
      </c>
      <c r="FA378" s="379"/>
      <c r="FB378" s="379">
        <f t="shared" si="1023"/>
        <v>0.98868657361641288</v>
      </c>
      <c r="FC378" s="379">
        <f t="shared" si="1066"/>
        <v>1.1162883305178657</v>
      </c>
      <c r="FD378" s="379">
        <f t="shared" si="1024"/>
        <v>0.91169501511284912</v>
      </c>
      <c r="FE378" s="379"/>
      <c r="FF378" s="379">
        <f t="shared" si="1025"/>
        <v>0.97682688627507963</v>
      </c>
      <c r="FG378" s="379">
        <f t="shared" si="1067"/>
        <v>1.0092734993036439</v>
      </c>
      <c r="FH378" s="379">
        <f t="shared" si="1026"/>
        <v>0.95819462397089628</v>
      </c>
      <c r="FI378" s="379"/>
      <c r="FJ378" s="379">
        <f t="shared" si="1068"/>
        <v>1.0051987824691031</v>
      </c>
      <c r="FK378" s="379">
        <f t="shared" si="1069"/>
        <v>1.016470680906195</v>
      </c>
      <c r="FL378" s="379">
        <f t="shared" si="1070"/>
        <v>1.0460127416307146</v>
      </c>
      <c r="FN378" s="379" t="e">
        <f t="shared" si="1071"/>
        <v>#DIV/0!</v>
      </c>
      <c r="FO378" s="379">
        <f t="shared" si="1072"/>
        <v>1</v>
      </c>
      <c r="FP378" s="379">
        <f t="shared" si="1073"/>
        <v>1.0570362736601544</v>
      </c>
      <c r="GB378" s="331">
        <v>2010</v>
      </c>
      <c r="GC378" s="389">
        <f t="shared" si="998"/>
        <v>0.93923012113811311</v>
      </c>
      <c r="GD378" s="389">
        <f t="shared" si="999"/>
        <v>1.1275018718699918</v>
      </c>
      <c r="GE378" s="389">
        <f t="shared" si="1000"/>
        <v>1.0370273394974081</v>
      </c>
      <c r="GF378" s="389">
        <f t="shared" si="1001"/>
        <v>0.69739590872249813</v>
      </c>
      <c r="GG378" s="389">
        <f t="shared" si="1002"/>
        <v>0.79593577829909457</v>
      </c>
    </row>
    <row r="379" spans="1:194" x14ac:dyDescent="0.2">
      <c r="A379" s="373" t="s">
        <v>537</v>
      </c>
      <c r="B379" s="330">
        <f t="shared" si="1006"/>
        <v>1989</v>
      </c>
      <c r="D379" s="428">
        <f>Conversion_factors!$M51*D216+D298</f>
        <v>1211.5396344961096</v>
      </c>
      <c r="E379" s="428">
        <f>Conversion_factors!$M51*E216+E298</f>
        <v>1656.8969276279595</v>
      </c>
      <c r="F379" s="428">
        <f>Conversion_factors!$M51*F216+F298</f>
        <v>684.83572090568396</v>
      </c>
      <c r="G379" s="384"/>
      <c r="H379" s="384">
        <f t="shared" si="1027"/>
        <v>3553.272283029753</v>
      </c>
      <c r="I379" s="379"/>
      <c r="J379" s="390">
        <f t="shared" si="1028"/>
        <v>295180.01936999999</v>
      </c>
      <c r="K379" s="390">
        <f t="shared" si="1028"/>
        <v>428383.51416000008</v>
      </c>
      <c r="L379" s="390">
        <f t="shared" si="1028"/>
        <v>1138979.5793999999</v>
      </c>
      <c r="M379" s="390"/>
      <c r="N379" s="390">
        <f t="shared" si="1029"/>
        <v>1862543.1129300001</v>
      </c>
      <c r="P379" s="392">
        <f t="shared" si="1108"/>
        <v>84992.04035000001</v>
      </c>
      <c r="Q379" s="392">
        <f t="shared" si="1108"/>
        <v>262025.66377908734</v>
      </c>
      <c r="R379" s="392">
        <f t="shared" si="1108"/>
        <v>656681.45121000009</v>
      </c>
      <c r="S379" s="392">
        <f t="shared" si="1108"/>
        <v>0</v>
      </c>
      <c r="T379" s="384">
        <f t="shared" si="1108"/>
        <v>1003699.1553390874</v>
      </c>
      <c r="U379" s="392"/>
      <c r="W379" s="393">
        <f t="shared" si="1045"/>
        <v>4.104409360368928</v>
      </c>
      <c r="X379" s="393">
        <f t="shared" si="1046"/>
        <v>3.8677887286976991</v>
      </c>
      <c r="Y379" s="393">
        <f t="shared" si="1047"/>
        <v>0.60127128992641532</v>
      </c>
      <c r="Z379" s="384"/>
      <c r="AA379" s="384">
        <f t="shared" si="1048"/>
        <v>3.5401766197853619</v>
      </c>
      <c r="AD379" s="393">
        <f t="shared" si="1049"/>
        <v>14.25474232065673</v>
      </c>
      <c r="AE379" s="393">
        <f t="shared" si="1050"/>
        <v>6.3234146752315139</v>
      </c>
      <c r="AF379" s="393">
        <f t="shared" si="1051"/>
        <v>1.0428735571010981</v>
      </c>
      <c r="AG379" s="384"/>
      <c r="AH379" s="393">
        <f t="shared" si="1052"/>
        <v>3.5401766197853619</v>
      </c>
      <c r="AJ379" s="394">
        <f t="shared" si="1053"/>
        <v>0.89721259924377528</v>
      </c>
      <c r="AK379" s="394">
        <f t="shared" si="1054"/>
        <v>1.0903606590301818</v>
      </c>
      <c r="AL379" s="394">
        <f t="shared" si="1055"/>
        <v>1.0109201384986179</v>
      </c>
      <c r="AM379" s="395"/>
      <c r="AN379" s="394">
        <f t="shared" si="1056"/>
        <v>0.87694488615338262</v>
      </c>
      <c r="AP379" s="389">
        <f t="shared" si="1031"/>
        <v>3.4730313351043107</v>
      </c>
      <c r="AQ379" s="389">
        <f t="shared" si="1031"/>
        <v>1.6348914376614967</v>
      </c>
      <c r="AR379" s="389">
        <f t="shared" si="1031"/>
        <v>1.7344476188589126</v>
      </c>
      <c r="AS379" s="389">
        <f t="shared" si="1031"/>
        <v>0</v>
      </c>
      <c r="AT379" s="389">
        <f t="shared" si="1032"/>
        <v>1.8556786692729286</v>
      </c>
      <c r="AV379" s="389">
        <f t="shared" si="1057"/>
        <v>8.4678800313712027E-2</v>
      </c>
      <c r="AW379" s="389">
        <f t="shared" si="1033"/>
        <v>0.26105996242525997</v>
      </c>
      <c r="AX379" s="389">
        <f t="shared" si="1034"/>
        <v>0.65426123726102803</v>
      </c>
      <c r="AY379" s="389"/>
      <c r="AZ379" s="389">
        <f t="shared" si="1035"/>
        <v>1</v>
      </c>
      <c r="BC379" s="379">
        <f t="shared" si="1109"/>
        <v>0.89721259924377528</v>
      </c>
      <c r="BD379" s="379">
        <f t="shared" si="1109"/>
        <v>1.0903606590301818</v>
      </c>
      <c r="BE379" s="379">
        <f t="shared" si="1109"/>
        <v>1.0109201384986179</v>
      </c>
      <c r="BF379" s="379" t="e">
        <f t="shared" si="1109"/>
        <v>#DIV/0!</v>
      </c>
      <c r="BG379" s="379"/>
      <c r="BH379" s="379"/>
      <c r="BI379" s="379"/>
      <c r="BJ379" s="379"/>
      <c r="BK379" s="379"/>
      <c r="BL379" s="379"/>
      <c r="BM379" s="379"/>
      <c r="BN379" s="379"/>
      <c r="BO379" s="379"/>
      <c r="BP379" s="379"/>
      <c r="BQ379" s="379"/>
      <c r="BR379" s="396">
        <v>0.89721259924377528</v>
      </c>
      <c r="BS379" s="396">
        <v>0.97079440863620492</v>
      </c>
      <c r="BT379" s="396">
        <v>1.0109201384986179</v>
      </c>
      <c r="BU379" s="396">
        <v>1</v>
      </c>
      <c r="BV379" s="387"/>
      <c r="BW379" s="396">
        <v>1</v>
      </c>
      <c r="BX379" s="396">
        <v>1.1231633076275607</v>
      </c>
      <c r="BY379" s="396">
        <v>1</v>
      </c>
      <c r="BZ379" s="396">
        <v>1</v>
      </c>
      <c r="CB379" s="396">
        <v>8.8347046941895102E-2</v>
      </c>
      <c r="CC379" s="396">
        <v>0.27236895975838576</v>
      </c>
      <c r="CD379" s="396">
        <v>0.68260353271918672</v>
      </c>
      <c r="CE379" s="396"/>
      <c r="CG379" s="396">
        <v>1</v>
      </c>
      <c r="CH379" s="396">
        <v>1</v>
      </c>
      <c r="CI379" s="396">
        <v>1</v>
      </c>
      <c r="CJ379" s="396"/>
      <c r="CL379" s="388">
        <f t="shared" si="1037"/>
        <v>1.1039803225509419</v>
      </c>
      <c r="CM379" s="388">
        <f t="shared" si="1038"/>
        <v>0.87694488615338262</v>
      </c>
      <c r="CN379" s="388">
        <f t="shared" si="1039"/>
        <v>0.89500597859489661</v>
      </c>
      <c r="CO379" s="388">
        <f t="shared" si="1040"/>
        <v>0.97493189424840188</v>
      </c>
      <c r="CP379" s="388">
        <f t="shared" si="1058"/>
        <v>1.0562745399867723</v>
      </c>
      <c r="CQ379" s="388">
        <f>1</f>
        <v>1</v>
      </c>
      <c r="CR379" s="388">
        <f t="shared" si="1041"/>
        <v>0.95195643550142017</v>
      </c>
      <c r="CS379" s="388">
        <f t="shared" si="1042"/>
        <v>0.96862446326824003</v>
      </c>
      <c r="CT379" s="388">
        <f t="shared" si="1043"/>
        <v>0.96812989827501039</v>
      </c>
      <c r="CU379" s="388"/>
      <c r="CV379" s="388">
        <f t="shared" si="1044"/>
        <v>0.92167334234506304</v>
      </c>
      <c r="CY379" s="334"/>
      <c r="DA379" s="379">
        <f t="shared" si="1077"/>
        <v>0.34096447949749331</v>
      </c>
      <c r="DB379" s="379">
        <f t="shared" si="1078"/>
        <v>0.46630170604746912</v>
      </c>
      <c r="DC379" s="379">
        <f t="shared" si="1079"/>
        <v>0.19273381445503751</v>
      </c>
      <c r="DD379" s="379">
        <f t="shared" si="1080"/>
        <v>0</v>
      </c>
      <c r="DF379" s="379">
        <f t="shared" si="1081"/>
        <v>0.33970883756176201</v>
      </c>
      <c r="DG379" s="379">
        <f t="shared" si="1082"/>
        <v>0.4700766518310292</v>
      </c>
      <c r="DH379" s="379">
        <f t="shared" si="1083"/>
        <v>0.19019158092365337</v>
      </c>
      <c r="DI379" s="379"/>
      <c r="DJ379" s="379">
        <f t="shared" si="1084"/>
        <v>0.99997707031644456</v>
      </c>
      <c r="DK379" s="379"/>
      <c r="DL379" s="379">
        <f t="shared" si="1085"/>
        <v>0.33971662715652123</v>
      </c>
      <c r="DM379" s="379">
        <f t="shared" si="1086"/>
        <v>0.47008743078706056</v>
      </c>
      <c r="DN379" s="379">
        <f t="shared" si="1087"/>
        <v>0.19019594205641827</v>
      </c>
      <c r="DO379" s="379">
        <f t="shared" si="1088"/>
        <v>0</v>
      </c>
      <c r="DR379" s="379">
        <f t="shared" si="1089"/>
        <v>-5.7193120817507569E-2</v>
      </c>
      <c r="DS379" s="379">
        <f t="shared" si="1090"/>
        <v>-1.1419973938071694E-3</v>
      </c>
      <c r="DT379" s="379">
        <f t="shared" si="1091"/>
        <v>3.3095691028911314E-2</v>
      </c>
      <c r="DU379" s="379">
        <f t="shared" si="1092"/>
        <v>0</v>
      </c>
      <c r="DW379" s="379">
        <f t="shared" si="1093"/>
        <v>-6.911908571138424E-2</v>
      </c>
      <c r="DX379" s="379">
        <f t="shared" si="1094"/>
        <v>1.895751252284977E-2</v>
      </c>
      <c r="DY379" s="379">
        <f t="shared" si="1095"/>
        <v>-2.0536233787051529E-2</v>
      </c>
      <c r="DZ379" s="379">
        <f t="shared" si="1096"/>
        <v>0</v>
      </c>
      <c r="EA379" s="379"/>
      <c r="EC379" s="379">
        <f t="shared" si="1097"/>
        <v>0.12862811954798326</v>
      </c>
      <c r="ED379" s="379">
        <f t="shared" si="1098"/>
        <v>-5.975477546117209E-2</v>
      </c>
      <c r="EE379" s="379">
        <f t="shared" si="1099"/>
        <v>8.9884176652893621E-3</v>
      </c>
      <c r="EF379" s="379"/>
      <c r="EH379" s="379">
        <f t="shared" si="1100"/>
        <v>0</v>
      </c>
      <c r="EI379" s="379">
        <f t="shared" si="1101"/>
        <v>2.0767595650736572E-2</v>
      </c>
      <c r="EJ379" s="379">
        <f t="shared" si="1102"/>
        <v>0</v>
      </c>
      <c r="EK379" s="379">
        <f t="shared" si="1103"/>
        <v>0</v>
      </c>
      <c r="EM379" s="379">
        <f t="shared" si="1074"/>
        <v>0</v>
      </c>
      <c r="EN379" s="379">
        <f t="shared" si="1075"/>
        <v>2.0767595650736572E-2</v>
      </c>
      <c r="EO379" s="379">
        <f t="shared" si="1076"/>
        <v>0</v>
      </c>
      <c r="EP379" s="379">
        <v>1</v>
      </c>
      <c r="ER379" s="379">
        <f t="shared" si="1104"/>
        <v>0</v>
      </c>
      <c r="ES379" s="379">
        <f t="shared" si="1105"/>
        <v>0</v>
      </c>
      <c r="ET379" s="379">
        <f t="shared" si="1106"/>
        <v>0</v>
      </c>
      <c r="EU379" s="379" t="e">
        <f t="shared" si="1107"/>
        <v>#DIV/0!</v>
      </c>
      <c r="EX379" s="379">
        <f t="shared" si="1020"/>
        <v>0.98642140564861625</v>
      </c>
      <c r="EY379" s="379">
        <f t="shared" si="1021"/>
        <v>0.83164244686826894</v>
      </c>
      <c r="EZ379" s="379">
        <f t="shared" si="1022"/>
        <v>0.95195643550142017</v>
      </c>
      <c r="FA379" s="379"/>
      <c r="FB379" s="379">
        <f t="shared" si="1023"/>
        <v>0.98169449625005711</v>
      </c>
      <c r="FC379" s="379">
        <f t="shared" si="1066"/>
        <v>1.0958541102975534</v>
      </c>
      <c r="FD379" s="379">
        <f t="shared" si="1024"/>
        <v>0.89500597859489661</v>
      </c>
      <c r="FE379" s="379"/>
      <c r="FF379" s="379">
        <f t="shared" si="1025"/>
        <v>1.0174675059312521</v>
      </c>
      <c r="FG379" s="379">
        <f t="shared" si="1067"/>
        <v>1.0269029901389859</v>
      </c>
      <c r="FH379" s="379">
        <f t="shared" si="1026"/>
        <v>0.97493189424840188</v>
      </c>
      <c r="FI379" s="379"/>
      <c r="FJ379" s="379">
        <f t="shared" si="1068"/>
        <v>1.0098103951774622</v>
      </c>
      <c r="FK379" s="379">
        <f t="shared" si="1069"/>
        <v>1.0264426599721888</v>
      </c>
      <c r="FL379" s="379">
        <f t="shared" si="1070"/>
        <v>1.0562745399867723</v>
      </c>
      <c r="FN379" s="379" t="e">
        <f t="shared" si="1071"/>
        <v>#DIV/0!</v>
      </c>
      <c r="FO379" s="379">
        <f t="shared" si="1072"/>
        <v>1</v>
      </c>
      <c r="FP379" s="379">
        <f t="shared" si="1073"/>
        <v>1.0570362736601544</v>
      </c>
    </row>
    <row r="380" spans="1:194" x14ac:dyDescent="0.2">
      <c r="A380" s="373" t="s">
        <v>537</v>
      </c>
      <c r="B380" s="330">
        <f t="shared" si="1006"/>
        <v>1990</v>
      </c>
      <c r="D380" s="428">
        <f>Conversion_factors!$M52*D217+D299</f>
        <v>1138.6691274173668</v>
      </c>
      <c r="E380" s="428">
        <f>Conversion_factors!$M52*E217+E299</f>
        <v>1703.2435520350255</v>
      </c>
      <c r="F380" s="428">
        <f>Conversion_factors!$M52*F217+F299</f>
        <v>692.43928449248074</v>
      </c>
      <c r="G380" s="384"/>
      <c r="H380" s="384">
        <f t="shared" si="1027"/>
        <v>3534.3519639448732</v>
      </c>
      <c r="I380" s="379"/>
      <c r="J380" s="390">
        <f t="shared" ref="J380:L399" si="1110">J56</f>
        <v>308289.12336000003</v>
      </c>
      <c r="K380" s="390">
        <f t="shared" si="1110"/>
        <v>447895.95319999999</v>
      </c>
      <c r="L380" s="390">
        <f t="shared" si="1110"/>
        <v>1115317.3278000001</v>
      </c>
      <c r="M380" s="390"/>
      <c r="N380" s="390">
        <f t="shared" si="1029"/>
        <v>1871502.40436</v>
      </c>
      <c r="P380" s="392">
        <f t="shared" ref="P380:T389" si="1111">P56</f>
        <v>91733.019490000006</v>
      </c>
      <c r="Q380" s="392">
        <f t="shared" si="1111"/>
        <v>262764.05106530141</v>
      </c>
      <c r="R380" s="392">
        <f t="shared" si="1111"/>
        <v>646100.07993000001</v>
      </c>
      <c r="S380" s="392">
        <f t="shared" si="1111"/>
        <v>0</v>
      </c>
      <c r="T380" s="384">
        <f t="shared" si="1111"/>
        <v>1000597.1504853014</v>
      </c>
      <c r="U380" s="392"/>
      <c r="W380" s="393">
        <f t="shared" si="1045"/>
        <v>3.6935105429837138</v>
      </c>
      <c r="X380" s="393">
        <f t="shared" si="1046"/>
        <v>3.8027661108928847</v>
      </c>
      <c r="Y380" s="393">
        <f t="shared" si="1047"/>
        <v>0.62084508797002191</v>
      </c>
      <c r="Z380" s="384"/>
      <c r="AA380" s="384">
        <f t="shared" si="1048"/>
        <v>3.5322426835122118</v>
      </c>
      <c r="AD380" s="393">
        <f t="shared" si="1049"/>
        <v>12.412859990305838</v>
      </c>
      <c r="AE380" s="393">
        <f t="shared" si="1050"/>
        <v>6.4820265372287924</v>
      </c>
      <c r="AF380" s="393">
        <f t="shared" si="1051"/>
        <v>1.0717214035440161</v>
      </c>
      <c r="AG380" s="384"/>
      <c r="AH380" s="393">
        <f t="shared" si="1052"/>
        <v>3.5322426835122118</v>
      </c>
      <c r="AJ380" s="394">
        <f t="shared" si="1053"/>
        <v>0.80739124771580684</v>
      </c>
      <c r="AK380" s="394">
        <f t="shared" si="1054"/>
        <v>1.0720302616443356</v>
      </c>
      <c r="AL380" s="394">
        <f t="shared" si="1055"/>
        <v>1.0438296536554259</v>
      </c>
      <c r="AM380" s="395"/>
      <c r="AN380" s="394">
        <f t="shared" si="1056"/>
        <v>0.87497955346265732</v>
      </c>
      <c r="AP380" s="389">
        <f t="shared" ref="AP380:AS399" si="1112">AP56</f>
        <v>3.3607214182414133</v>
      </c>
      <c r="AQ380" s="389">
        <f t="shared" si="1112"/>
        <v>1.7045556703214706</v>
      </c>
      <c r="AR380" s="389">
        <f t="shared" si="1112"/>
        <v>1.726229979604454</v>
      </c>
      <c r="AS380" s="389">
        <f t="shared" si="1112"/>
        <v>0</v>
      </c>
      <c r="AT380" s="389">
        <f t="shared" si="1032"/>
        <v>1.8703855027493326</v>
      </c>
      <c r="AV380" s="389">
        <f t="shared" si="1057"/>
        <v>9.1678273764330048E-2</v>
      </c>
      <c r="AW380" s="389">
        <f t="shared" si="1033"/>
        <v>0.26260723502746108</v>
      </c>
      <c r="AX380" s="389">
        <f t="shared" si="1034"/>
        <v>0.6457144912082089</v>
      </c>
      <c r="AY380" s="389"/>
      <c r="AZ380" s="389">
        <f t="shared" si="1035"/>
        <v>1</v>
      </c>
      <c r="BC380" s="379">
        <f t="shared" si="1109"/>
        <v>0.80739124771580684</v>
      </c>
      <c r="BD380" s="379">
        <f t="shared" si="1109"/>
        <v>1.0720302616443356</v>
      </c>
      <c r="BE380" s="379">
        <f t="shared" si="1109"/>
        <v>1.0438296536554259</v>
      </c>
      <c r="BF380" s="379" t="e">
        <f t="shared" si="1109"/>
        <v>#DIV/0!</v>
      </c>
      <c r="BG380" s="379"/>
      <c r="BH380" s="379"/>
      <c r="BI380" s="379"/>
      <c r="BJ380" s="379"/>
      <c r="BK380" s="379"/>
      <c r="BL380" s="379"/>
      <c r="BM380" s="379"/>
      <c r="BN380" s="379"/>
      <c r="BO380" s="379"/>
      <c r="BP380" s="379"/>
      <c r="BQ380" s="379"/>
      <c r="BR380" s="396">
        <v>0.80739124771580684</v>
      </c>
      <c r="BS380" s="396">
        <v>0.9607122320797008</v>
      </c>
      <c r="BT380" s="396">
        <v>1.0438296536554259</v>
      </c>
      <c r="BU380" s="396">
        <v>1</v>
      </c>
      <c r="BV380" s="387"/>
      <c r="BW380" s="396">
        <v>1</v>
      </c>
      <c r="BX380" s="396">
        <v>1.1158703156341199</v>
      </c>
      <c r="BY380" s="396">
        <v>1</v>
      </c>
      <c r="BZ380" s="396">
        <v>1</v>
      </c>
      <c r="CB380" s="396">
        <v>9.5019381210048229E-2</v>
      </c>
      <c r="CC380" s="396">
        <v>0.27217764852046794</v>
      </c>
      <c r="CD380" s="396">
        <v>0.66924680050898977</v>
      </c>
      <c r="CE380" s="396"/>
      <c r="CG380" s="396">
        <v>1</v>
      </c>
      <c r="CH380" s="396">
        <v>1</v>
      </c>
      <c r="CI380" s="396">
        <v>1</v>
      </c>
      <c r="CJ380" s="396"/>
      <c r="CL380" s="388">
        <f t="shared" si="1037"/>
        <v>1.1005683914948874</v>
      </c>
      <c r="CM380" s="388">
        <f t="shared" si="1038"/>
        <v>0.87497955346265732</v>
      </c>
      <c r="CN380" s="388">
        <f t="shared" si="1039"/>
        <v>0.90216185133620208</v>
      </c>
      <c r="CO380" s="388">
        <f t="shared" si="1040"/>
        <v>1.001189049222782</v>
      </c>
      <c r="CP380" s="388">
        <f t="shared" si="1058"/>
        <v>1.0530170837660113</v>
      </c>
      <c r="CQ380" s="388">
        <f>1</f>
        <v>1</v>
      </c>
      <c r="CR380" s="388">
        <f t="shared" si="1041"/>
        <v>0.92041510837432428</v>
      </c>
      <c r="CS380" s="388">
        <f t="shared" si="1042"/>
        <v>0.96346677129907077</v>
      </c>
      <c r="CT380" s="388">
        <f t="shared" si="1043"/>
        <v>0.96297483974531162</v>
      </c>
      <c r="CU380" s="388"/>
      <c r="CV380" s="388">
        <f t="shared" si="1044"/>
        <v>0.95112142884010986</v>
      </c>
      <c r="CY380" s="334"/>
      <c r="DA380" s="379">
        <f t="shared" si="1077"/>
        <v>0.32217196788359448</v>
      </c>
      <c r="DB380" s="379">
        <f t="shared" si="1078"/>
        <v>0.48191113092594978</v>
      </c>
      <c r="DC380" s="379">
        <f t="shared" si="1079"/>
        <v>0.19591690119045568</v>
      </c>
      <c r="DD380" s="379">
        <f t="shared" si="1080"/>
        <v>0</v>
      </c>
      <c r="DF380" s="379">
        <f t="shared" si="1081"/>
        <v>0.33147944503938209</v>
      </c>
      <c r="DG380" s="379">
        <f t="shared" si="1082"/>
        <v>0.47406358848311214</v>
      </c>
      <c r="DH380" s="379">
        <f t="shared" si="1083"/>
        <v>0.19432101278061326</v>
      </c>
      <c r="DI380" s="379"/>
      <c r="DJ380" s="379">
        <f t="shared" si="1084"/>
        <v>0.99986404630310743</v>
      </c>
      <c r="DK380" s="379"/>
      <c r="DL380" s="379">
        <f t="shared" si="1085"/>
        <v>0.33152451702308189</v>
      </c>
      <c r="DM380" s="379">
        <f t="shared" si="1086"/>
        <v>0.47412804794403057</v>
      </c>
      <c r="DN380" s="379">
        <f t="shared" si="1087"/>
        <v>0.19434743503288757</v>
      </c>
      <c r="DO380" s="379">
        <f t="shared" si="1088"/>
        <v>0</v>
      </c>
      <c r="DR380" s="379">
        <f t="shared" si="1089"/>
        <v>-0.10548447712043998</v>
      </c>
      <c r="DS380" s="379">
        <f t="shared" si="1090"/>
        <v>-1.0439796493191399E-2</v>
      </c>
      <c r="DT380" s="379">
        <f t="shared" si="1091"/>
        <v>3.2035364815259357E-2</v>
      </c>
      <c r="DU380" s="379">
        <f t="shared" si="1092"/>
        <v>0</v>
      </c>
      <c r="DW380" s="379">
        <f t="shared" si="1093"/>
        <v>-3.2872137471604258E-2</v>
      </c>
      <c r="DX380" s="379">
        <f t="shared" si="1094"/>
        <v>4.1728069694440081E-2</v>
      </c>
      <c r="DY380" s="379">
        <f t="shared" si="1095"/>
        <v>-4.7491593574085812E-3</v>
      </c>
      <c r="DZ380" s="379">
        <f t="shared" si="1096"/>
        <v>0</v>
      </c>
      <c r="EA380" s="379"/>
      <c r="EC380" s="379">
        <f t="shared" si="1097"/>
        <v>7.9420144991770775E-2</v>
      </c>
      <c r="ED380" s="379">
        <f t="shared" si="1098"/>
        <v>5.9093909735208287E-3</v>
      </c>
      <c r="EE380" s="379">
        <f t="shared" si="1099"/>
        <v>-1.3149275039681526E-2</v>
      </c>
      <c r="EF380" s="379"/>
      <c r="EH380" s="379">
        <f t="shared" si="1100"/>
        <v>0</v>
      </c>
      <c r="EI380" s="379">
        <f t="shared" si="1101"/>
        <v>-6.5144334673898933E-3</v>
      </c>
      <c r="EJ380" s="379">
        <f t="shared" si="1102"/>
        <v>0</v>
      </c>
      <c r="EK380" s="379">
        <f t="shared" si="1103"/>
        <v>0</v>
      </c>
      <c r="EM380" s="379">
        <f t="shared" si="1074"/>
        <v>0</v>
      </c>
      <c r="EN380" s="379">
        <f t="shared" si="1075"/>
        <v>-6.5144334673898933E-3</v>
      </c>
      <c r="EO380" s="379">
        <f t="shared" si="1076"/>
        <v>0</v>
      </c>
      <c r="EP380" s="379">
        <v>1</v>
      </c>
      <c r="ER380" s="379">
        <f t="shared" si="1104"/>
        <v>0</v>
      </c>
      <c r="ES380" s="379">
        <f t="shared" si="1105"/>
        <v>0</v>
      </c>
      <c r="ET380" s="379">
        <f t="shared" si="1106"/>
        <v>0</v>
      </c>
      <c r="EU380" s="379" t="e">
        <f t="shared" si="1107"/>
        <v>#DIV/0!</v>
      </c>
      <c r="EX380" s="379">
        <f t="shared" si="1020"/>
        <v>0.96686683765052506</v>
      </c>
      <c r="EY380" s="379">
        <f t="shared" si="1021"/>
        <v>0.80408750265946805</v>
      </c>
      <c r="EZ380" s="379">
        <f t="shared" si="1022"/>
        <v>0.92041510837432428</v>
      </c>
      <c r="FA380" s="379"/>
      <c r="FB380" s="379">
        <f t="shared" si="1023"/>
        <v>1.0079953351289783</v>
      </c>
      <c r="FC380" s="379">
        <f t="shared" si="1066"/>
        <v>1.1046158311618508</v>
      </c>
      <c r="FD380" s="379">
        <f t="shared" si="1024"/>
        <v>0.90216185133620208</v>
      </c>
      <c r="FE380" s="379"/>
      <c r="FF380" s="379">
        <f t="shared" si="1025"/>
        <v>1.0269322966345484</v>
      </c>
      <c r="FG380" s="379">
        <f t="shared" si="1067"/>
        <v>1.0545598460843137</v>
      </c>
      <c r="FH380" s="379">
        <f t="shared" si="1026"/>
        <v>1.001189049222782</v>
      </c>
      <c r="FI380" s="379"/>
      <c r="FJ380" s="379">
        <f t="shared" si="1068"/>
        <v>0.99691608942803644</v>
      </c>
      <c r="FK380" s="379">
        <f t="shared" si="1069"/>
        <v>1.0232772026015862</v>
      </c>
      <c r="FL380" s="379">
        <f t="shared" si="1070"/>
        <v>1.0530170837660113</v>
      </c>
      <c r="FN380" s="379" t="e">
        <f t="shared" si="1071"/>
        <v>#DIV/0!</v>
      </c>
      <c r="FO380" s="379">
        <f t="shared" si="1072"/>
        <v>1</v>
      </c>
      <c r="FP380" s="379">
        <f t="shared" si="1073"/>
        <v>1.0570362736601544</v>
      </c>
    </row>
    <row r="381" spans="1:194" x14ac:dyDescent="0.2">
      <c r="A381" s="373" t="s">
        <v>537</v>
      </c>
      <c r="B381" s="330">
        <f t="shared" si="1006"/>
        <v>1991</v>
      </c>
      <c r="D381" s="428">
        <f>Conversion_factors!$M53*D218+D300</f>
        <v>1041.9733406918322</v>
      </c>
      <c r="E381" s="428">
        <f>Conversion_factors!$M53*E218+E300</f>
        <v>1738.9279788946305</v>
      </c>
      <c r="F381" s="428">
        <f>Conversion_factors!$M53*F218+F300</f>
        <v>653.11160613242737</v>
      </c>
      <c r="G381" s="384"/>
      <c r="H381" s="384">
        <f t="shared" si="1027"/>
        <v>3434.0129257188901</v>
      </c>
      <c r="I381" s="379"/>
      <c r="J381" s="390">
        <f t="shared" si="1110"/>
        <v>312606.07992000005</v>
      </c>
      <c r="K381" s="390">
        <f t="shared" si="1110"/>
        <v>455775.08176000003</v>
      </c>
      <c r="L381" s="390">
        <f t="shared" si="1110"/>
        <v>1019819.4031999999</v>
      </c>
      <c r="M381" s="390"/>
      <c r="N381" s="390">
        <f t="shared" si="1029"/>
        <v>1788200.56488</v>
      </c>
      <c r="P381" s="392">
        <f t="shared" si="1111"/>
        <v>92252.816600000006</v>
      </c>
      <c r="Q381" s="392">
        <f t="shared" si="1111"/>
        <v>270750.07781238056</v>
      </c>
      <c r="R381" s="392">
        <f t="shared" si="1111"/>
        <v>597913.88760000002</v>
      </c>
      <c r="S381" s="392">
        <f t="shared" si="1111"/>
        <v>0</v>
      </c>
      <c r="T381" s="384">
        <f t="shared" si="1111"/>
        <v>960916.78201238066</v>
      </c>
      <c r="U381" s="392"/>
      <c r="W381" s="393">
        <f t="shared" si="1045"/>
        <v>3.3331832220233419</v>
      </c>
      <c r="X381" s="393">
        <f t="shared" si="1046"/>
        <v>3.8153204255477648</v>
      </c>
      <c r="Y381" s="393">
        <f t="shared" si="1047"/>
        <v>0.64041888601362851</v>
      </c>
      <c r="Z381" s="384"/>
      <c r="AA381" s="384">
        <f t="shared" si="1048"/>
        <v>3.5736839963677993</v>
      </c>
      <c r="AD381" s="393">
        <f t="shared" si="1049"/>
        <v>11.294759109737925</v>
      </c>
      <c r="AE381" s="393">
        <f t="shared" si="1050"/>
        <v>6.4226315018813809</v>
      </c>
      <c r="AF381" s="393">
        <f t="shared" si="1051"/>
        <v>1.0923171708788846</v>
      </c>
      <c r="AG381" s="384"/>
      <c r="AH381" s="393">
        <f t="shared" si="1052"/>
        <v>3.5736839963677993</v>
      </c>
      <c r="AJ381" s="394">
        <f t="shared" si="1053"/>
        <v>0.72862468623707022</v>
      </c>
      <c r="AK381" s="394">
        <f t="shared" si="1054"/>
        <v>1.0755694236205837</v>
      </c>
      <c r="AL381" s="394">
        <f t="shared" si="1055"/>
        <v>1.0767391688122336</v>
      </c>
      <c r="AM381" s="395"/>
      <c r="AN381" s="394">
        <f t="shared" si="1056"/>
        <v>0.88524507162383681</v>
      </c>
      <c r="AP381" s="389">
        <f t="shared" si="1112"/>
        <v>3.38858033219118</v>
      </c>
      <c r="AQ381" s="389">
        <f t="shared" si="1112"/>
        <v>1.6833793195650888</v>
      </c>
      <c r="AR381" s="389">
        <f t="shared" si="1112"/>
        <v>1.7056292291411896</v>
      </c>
      <c r="AS381" s="389">
        <f t="shared" si="1112"/>
        <v>0</v>
      </c>
      <c r="AT381" s="389">
        <f t="shared" si="1032"/>
        <v>1.8609317667811951</v>
      </c>
      <c r="AV381" s="389">
        <f t="shared" si="1057"/>
        <v>9.6005000981251878E-2</v>
      </c>
      <c r="AW381" s="389">
        <f t="shared" si="1033"/>
        <v>0.28176225338199179</v>
      </c>
      <c r="AX381" s="389">
        <f t="shared" si="1034"/>
        <v>0.62223274563675623</v>
      </c>
      <c r="AY381" s="389"/>
      <c r="AZ381" s="389">
        <f t="shared" si="1035"/>
        <v>1</v>
      </c>
      <c r="BC381" s="379">
        <f t="shared" si="1109"/>
        <v>0.72862468623707022</v>
      </c>
      <c r="BD381" s="379">
        <f t="shared" si="1109"/>
        <v>1.0755694236205837</v>
      </c>
      <c r="BE381" s="379">
        <f t="shared" si="1109"/>
        <v>1.0767391688122336</v>
      </c>
      <c r="BF381" s="379" t="e">
        <f t="shared" si="1109"/>
        <v>#DIV/0!</v>
      </c>
      <c r="BG381" s="379"/>
      <c r="BH381" s="379"/>
      <c r="BI381" s="379"/>
      <c r="BJ381" s="379"/>
      <c r="BK381" s="379"/>
      <c r="BL381" s="379"/>
      <c r="BM381" s="379"/>
      <c r="BN381" s="379"/>
      <c r="BO381" s="379"/>
      <c r="BP381" s="379"/>
      <c r="BQ381" s="379"/>
      <c r="BR381" s="396">
        <v>0.72862468623707022</v>
      </c>
      <c r="BS381" s="396">
        <v>0.95403551932334429</v>
      </c>
      <c r="BT381" s="396">
        <v>1.0767391688122336</v>
      </c>
      <c r="BU381" s="396">
        <v>1</v>
      </c>
      <c r="BV381" s="387"/>
      <c r="BW381" s="396">
        <v>1</v>
      </c>
      <c r="BX381" s="396">
        <v>1.1273892867043753</v>
      </c>
      <c r="BY381" s="396">
        <v>1</v>
      </c>
      <c r="BZ381" s="396">
        <v>1</v>
      </c>
      <c r="CB381" s="396">
        <v>9.911195407265104E-2</v>
      </c>
      <c r="CC381" s="396">
        <v>0.29088075861856511</v>
      </c>
      <c r="CD381" s="396">
        <v>0.64236969613794348</v>
      </c>
      <c r="CE381" s="396"/>
      <c r="CG381" s="396">
        <v>1</v>
      </c>
      <c r="CH381" s="396">
        <v>1</v>
      </c>
      <c r="CI381" s="396">
        <v>1</v>
      </c>
      <c r="CJ381" s="396"/>
      <c r="CL381" s="388">
        <f t="shared" si="1037"/>
        <v>1.0569234947619854</v>
      </c>
      <c r="CM381" s="388">
        <f t="shared" si="1038"/>
        <v>0.88524507162383681</v>
      </c>
      <c r="CN381" s="388">
        <f t="shared" si="1039"/>
        <v>0.8968426881128907</v>
      </c>
      <c r="CO381" s="388">
        <f t="shared" si="1040"/>
        <v>1.0441985395219058</v>
      </c>
      <c r="CP381" s="388">
        <f t="shared" si="1058"/>
        <v>1.0583746093463633</v>
      </c>
      <c r="CQ381" s="388">
        <f>1</f>
        <v>1</v>
      </c>
      <c r="CR381" s="388">
        <f t="shared" si="1041"/>
        <v>0.89360698077070166</v>
      </c>
      <c r="CS381" s="388">
        <f t="shared" si="1042"/>
        <v>0.93611428060741331</v>
      </c>
      <c r="CT381" s="388">
        <f t="shared" si="1043"/>
        <v>0.93563631482148968</v>
      </c>
      <c r="CU381" s="388"/>
      <c r="CV381" s="388">
        <f t="shared" si="1044"/>
        <v>0.99114858580905152</v>
      </c>
      <c r="CY381" s="334"/>
      <c r="DA381" s="379">
        <f t="shared" si="1077"/>
        <v>0.30342732052288396</v>
      </c>
      <c r="DB381" s="379">
        <f t="shared" si="1078"/>
        <v>0.50638364400757063</v>
      </c>
      <c r="DC381" s="379">
        <f t="shared" si="1079"/>
        <v>0.19018903546954541</v>
      </c>
      <c r="DD381" s="379">
        <f t="shared" si="1080"/>
        <v>0</v>
      </c>
      <c r="DF381" s="379">
        <f t="shared" si="1081"/>
        <v>0.31270601505753515</v>
      </c>
      <c r="DG381" s="379">
        <f t="shared" si="1082"/>
        <v>0.49404637140827695</v>
      </c>
      <c r="DH381" s="379">
        <f t="shared" si="1083"/>
        <v>0.19303880538996648</v>
      </c>
      <c r="DI381" s="379"/>
      <c r="DJ381" s="379">
        <f t="shared" si="1084"/>
        <v>0.99979119185577869</v>
      </c>
      <c r="DK381" s="379"/>
      <c r="DL381" s="379">
        <f t="shared" si="1085"/>
        <v>0.31277132425731896</v>
      </c>
      <c r="DM381" s="379">
        <f t="shared" si="1086"/>
        <v>0.49414955385958614</v>
      </c>
      <c r="DN381" s="379">
        <f t="shared" si="1087"/>
        <v>0.19307912188309478</v>
      </c>
      <c r="DO381" s="379">
        <f t="shared" si="1088"/>
        <v>0</v>
      </c>
      <c r="DR381" s="379">
        <f t="shared" si="1089"/>
        <v>-0.10264960253334311</v>
      </c>
      <c r="DS381" s="379">
        <f t="shared" si="1090"/>
        <v>-6.9740150499217049E-3</v>
      </c>
      <c r="DT381" s="379">
        <f t="shared" si="1091"/>
        <v>3.1040876602797338E-2</v>
      </c>
      <c r="DU381" s="379">
        <f t="shared" si="1092"/>
        <v>0</v>
      </c>
      <c r="DW381" s="379">
        <f t="shared" si="1093"/>
        <v>8.2553938758967299E-3</v>
      </c>
      <c r="DX381" s="379">
        <f t="shared" si="1094"/>
        <v>-1.2501200055820625E-2</v>
      </c>
      <c r="DY381" s="379">
        <f t="shared" si="1095"/>
        <v>-1.2005736048592409E-2</v>
      </c>
      <c r="DZ381" s="379">
        <f t="shared" si="1096"/>
        <v>0</v>
      </c>
      <c r="EA381" s="379"/>
      <c r="EC381" s="379">
        <f t="shared" si="1097"/>
        <v>4.6114859799659756E-2</v>
      </c>
      <c r="ED381" s="379">
        <f t="shared" si="1098"/>
        <v>7.040412923588045E-2</v>
      </c>
      <c r="EE381" s="379">
        <f t="shared" si="1099"/>
        <v>-3.7043230139208967E-2</v>
      </c>
      <c r="EF381" s="379"/>
      <c r="EH381" s="379">
        <f t="shared" si="1100"/>
        <v>0</v>
      </c>
      <c r="EI381" s="379">
        <f t="shared" si="1101"/>
        <v>1.0269941385164658E-2</v>
      </c>
      <c r="EJ381" s="379">
        <f t="shared" si="1102"/>
        <v>0</v>
      </c>
      <c r="EK381" s="379">
        <f t="shared" si="1103"/>
        <v>0</v>
      </c>
      <c r="EM381" s="379">
        <f t="shared" si="1074"/>
        <v>0</v>
      </c>
      <c r="EN381" s="379">
        <f t="shared" si="1075"/>
        <v>1.0269941385164658E-2</v>
      </c>
      <c r="EO381" s="379">
        <f t="shared" si="1076"/>
        <v>0</v>
      </c>
      <c r="EP381" s="379">
        <v>1</v>
      </c>
      <c r="ER381" s="379">
        <f t="shared" si="1104"/>
        <v>0</v>
      </c>
      <c r="ES381" s="379">
        <f t="shared" si="1105"/>
        <v>0</v>
      </c>
      <c r="ET381" s="379">
        <f t="shared" si="1106"/>
        <v>0</v>
      </c>
      <c r="EU381" s="379" t="e">
        <f t="shared" si="1107"/>
        <v>#DIV/0!</v>
      </c>
      <c r="EX381" s="379">
        <f t="shared" si="1020"/>
        <v>0.97087387271274561</v>
      </c>
      <c r="EY381" s="379">
        <f t="shared" si="1021"/>
        <v>0.78066754770691793</v>
      </c>
      <c r="EZ381" s="379">
        <f t="shared" si="1022"/>
        <v>0.89360698077070166</v>
      </c>
      <c r="FA381" s="379"/>
      <c r="FB381" s="379">
        <f t="shared" si="1023"/>
        <v>0.99410398121419896</v>
      </c>
      <c r="FC381" s="379">
        <f t="shared" si="1066"/>
        <v>1.0981029954702273</v>
      </c>
      <c r="FD381" s="379">
        <f t="shared" si="1024"/>
        <v>0.8968426881128907</v>
      </c>
      <c r="FE381" s="379"/>
      <c r="FF381" s="379">
        <f t="shared" si="1025"/>
        <v>1.042958410634347</v>
      </c>
      <c r="FG381" s="379">
        <f t="shared" si="1067"/>
        <v>1.0998620609908976</v>
      </c>
      <c r="FH381" s="379">
        <f t="shared" si="1026"/>
        <v>1.0441985395219058</v>
      </c>
      <c r="FI381" s="379"/>
      <c r="FJ381" s="379">
        <f t="shared" si="1068"/>
        <v>1.0050877860036149</v>
      </c>
      <c r="FK381" s="379">
        <f t="shared" si="1069"/>
        <v>1.0284834180308007</v>
      </c>
      <c r="FL381" s="379">
        <f t="shared" si="1070"/>
        <v>1.0583746093463633</v>
      </c>
      <c r="FN381" s="379" t="e">
        <f t="shared" si="1071"/>
        <v>#DIV/0!</v>
      </c>
      <c r="FO381" s="379">
        <f t="shared" si="1072"/>
        <v>1</v>
      </c>
      <c r="FP381" s="379">
        <f t="shared" si="1073"/>
        <v>1.0570362736601544</v>
      </c>
    </row>
    <row r="382" spans="1:194" x14ac:dyDescent="0.2">
      <c r="A382" s="373" t="s">
        <v>537</v>
      </c>
      <c r="B382" s="330">
        <f t="shared" si="1006"/>
        <v>1992</v>
      </c>
      <c r="D382" s="428">
        <f>Conversion_factors!$M54*D219+D301</f>
        <v>1057.259422207537</v>
      </c>
      <c r="E382" s="428">
        <f>Conversion_factors!$M54*E219+E301</f>
        <v>1679.6733970819882</v>
      </c>
      <c r="F382" s="428">
        <f>Conversion_factors!$M54*F219+F301</f>
        <v>696.5199910362511</v>
      </c>
      <c r="G382" s="384"/>
      <c r="H382" s="384">
        <f t="shared" si="1027"/>
        <v>3433.4528103257767</v>
      </c>
      <c r="I382" s="379"/>
      <c r="J382" s="390">
        <f t="shared" si="1110"/>
        <v>328892.04197999998</v>
      </c>
      <c r="K382" s="390">
        <f t="shared" si="1110"/>
        <v>435030.36745999998</v>
      </c>
      <c r="L382" s="390">
        <f t="shared" si="1110"/>
        <v>1055345.0179999999</v>
      </c>
      <c r="M382" s="390"/>
      <c r="N382" s="390">
        <f t="shared" si="1029"/>
        <v>1819267.4274399998</v>
      </c>
      <c r="P382" s="392">
        <f t="shared" si="1111"/>
        <v>106556.91816</v>
      </c>
      <c r="Q382" s="392">
        <f t="shared" si="1111"/>
        <v>257396.31486382248</v>
      </c>
      <c r="R382" s="392">
        <f t="shared" si="1111"/>
        <v>605999.33918999997</v>
      </c>
      <c r="S382" s="392">
        <f t="shared" si="1111"/>
        <v>0</v>
      </c>
      <c r="T382" s="384">
        <f t="shared" si="1111"/>
        <v>969952.57221382251</v>
      </c>
      <c r="U382" s="392"/>
      <c r="W382" s="393">
        <f t="shared" si="1045"/>
        <v>3.2146093163051637</v>
      </c>
      <c r="X382" s="393">
        <f t="shared" si="1046"/>
        <v>3.8610486134314064</v>
      </c>
      <c r="Y382" s="393">
        <f t="shared" si="1047"/>
        <v>0.65999268405723521</v>
      </c>
      <c r="Z382" s="384"/>
      <c r="AA382" s="384">
        <f t="shared" si="1048"/>
        <v>3.5398151504348858</v>
      </c>
      <c r="AD382" s="393">
        <f t="shared" si="1049"/>
        <v>9.9220157683240657</v>
      </c>
      <c r="AE382" s="393">
        <f t="shared" si="1050"/>
        <v>6.5256310991500888</v>
      </c>
      <c r="AF382" s="393">
        <f t="shared" si="1051"/>
        <v>1.1493741758320135</v>
      </c>
      <c r="AG382" s="384"/>
      <c r="AH382" s="393">
        <f t="shared" si="1052"/>
        <v>3.5398151504348858</v>
      </c>
      <c r="AJ382" s="394">
        <f t="shared" si="1053"/>
        <v>0.70270475651974529</v>
      </c>
      <c r="AK382" s="394">
        <f t="shared" si="1054"/>
        <v>1.0884605664865621</v>
      </c>
      <c r="AL382" s="394">
        <f t="shared" si="1055"/>
        <v>1.1096486839690418</v>
      </c>
      <c r="AM382" s="395"/>
      <c r="AN382" s="394">
        <f t="shared" si="1056"/>
        <v>0.87685534579072688</v>
      </c>
      <c r="AP382" s="389">
        <f t="shared" si="1112"/>
        <v>3.086538609216849</v>
      </c>
      <c r="AQ382" s="389">
        <f t="shared" si="1112"/>
        <v>1.6901188647170655</v>
      </c>
      <c r="AR382" s="389">
        <f t="shared" si="1112"/>
        <v>1.7414953280487255</v>
      </c>
      <c r="AS382" s="389">
        <f t="shared" si="1112"/>
        <v>0</v>
      </c>
      <c r="AT382" s="389">
        <f t="shared" si="1032"/>
        <v>1.8756251383381546</v>
      </c>
      <c r="AV382" s="389">
        <f t="shared" si="1057"/>
        <v>0.1098578644075289</v>
      </c>
      <c r="AW382" s="389">
        <f t="shared" si="1033"/>
        <v>0.26537000079946216</v>
      </c>
      <c r="AX382" s="389">
        <f t="shared" si="1034"/>
        <v>0.62477213479300886</v>
      </c>
      <c r="AY382" s="389"/>
      <c r="AZ382" s="389">
        <f t="shared" si="1035"/>
        <v>1</v>
      </c>
      <c r="BC382" s="379">
        <f t="shared" si="1109"/>
        <v>0.70270475651974529</v>
      </c>
      <c r="BD382" s="379">
        <f t="shared" si="1109"/>
        <v>1.0884605664865621</v>
      </c>
      <c r="BE382" s="379">
        <f t="shared" si="1109"/>
        <v>1.1096486839690418</v>
      </c>
      <c r="BF382" s="379" t="e">
        <f t="shared" si="1109"/>
        <v>#DIV/0!</v>
      </c>
      <c r="BG382" s="379"/>
      <c r="BH382" s="379"/>
      <c r="BI382" s="379"/>
      <c r="BJ382" s="379"/>
      <c r="BK382" s="379"/>
      <c r="BL382" s="379"/>
      <c r="BM382" s="379"/>
      <c r="BN382" s="379"/>
      <c r="BO382" s="379"/>
      <c r="BP382" s="379"/>
      <c r="BQ382" s="379"/>
      <c r="BR382" s="396">
        <v>0.70270475651974529</v>
      </c>
      <c r="BS382" s="396">
        <v>0.94906339505018911</v>
      </c>
      <c r="BT382" s="396">
        <v>1.1096486839690418</v>
      </c>
      <c r="BU382" s="396">
        <v>1</v>
      </c>
      <c r="BV382" s="387"/>
      <c r="BW382" s="396">
        <v>1</v>
      </c>
      <c r="BX382" s="396">
        <v>1.1468786723451716</v>
      </c>
      <c r="BY382" s="396">
        <v>1</v>
      </c>
      <c r="BZ382" s="396">
        <v>1</v>
      </c>
      <c r="CB382" s="396">
        <v>0.11175105178743897</v>
      </c>
      <c r="CC382" s="396">
        <v>0.26994313845537526</v>
      </c>
      <c r="CD382" s="396">
        <v>0.63553887167878909</v>
      </c>
      <c r="CE382" s="396"/>
      <c r="CG382" s="396">
        <v>1</v>
      </c>
      <c r="CH382" s="396">
        <v>1</v>
      </c>
      <c r="CI382" s="396">
        <v>1</v>
      </c>
      <c r="CJ382" s="396"/>
      <c r="CL382" s="388">
        <f t="shared" si="1037"/>
        <v>1.0668620650278142</v>
      </c>
      <c r="CM382" s="388">
        <f t="shared" si="1038"/>
        <v>0.87685534579072688</v>
      </c>
      <c r="CN382" s="388">
        <f t="shared" si="1039"/>
        <v>0.87692104432413176</v>
      </c>
      <c r="CO382" s="388">
        <f t="shared" si="1040"/>
        <v>1.0569821123487435</v>
      </c>
      <c r="CP382" s="388">
        <f t="shared" si="1058"/>
        <v>1.067443461217245</v>
      </c>
      <c r="CQ382" s="388">
        <f>1</f>
        <v>1</v>
      </c>
      <c r="CR382" s="388">
        <f t="shared" si="1041"/>
        <v>0.88670007164725317</v>
      </c>
      <c r="CS382" s="388">
        <f t="shared" si="1042"/>
        <v>0.93596159276679569</v>
      </c>
      <c r="CT382" s="388">
        <f t="shared" si="1043"/>
        <v>0.93548370494097299</v>
      </c>
      <c r="CU382" s="388"/>
      <c r="CV382" s="388">
        <f t="shared" si="1044"/>
        <v>0.98940251796949241</v>
      </c>
      <c r="CY382" s="334"/>
      <c r="DA382" s="379">
        <f t="shared" si="1077"/>
        <v>0.30792892187943627</v>
      </c>
      <c r="DB382" s="379">
        <f t="shared" si="1078"/>
        <v>0.4892082372678993</v>
      </c>
      <c r="DC382" s="379">
        <f t="shared" si="1079"/>
        <v>0.20286284085266432</v>
      </c>
      <c r="DD382" s="379">
        <f t="shared" si="1080"/>
        <v>0</v>
      </c>
      <c r="DF382" s="379">
        <f t="shared" si="1081"/>
        <v>0.3056725966786964</v>
      </c>
      <c r="DG382" s="379">
        <f t="shared" si="1082"/>
        <v>0.49774655326364575</v>
      </c>
      <c r="DH382" s="379">
        <f t="shared" si="1083"/>
        <v>0.19645780894314274</v>
      </c>
      <c r="DI382" s="379"/>
      <c r="DJ382" s="379">
        <f t="shared" si="1084"/>
        <v>0.999876958885485</v>
      </c>
      <c r="DK382" s="379"/>
      <c r="DL382" s="379">
        <f t="shared" si="1085"/>
        <v>0.30571021160385076</v>
      </c>
      <c r="DM382" s="379">
        <f t="shared" si="1086"/>
        <v>0.49780780409067532</v>
      </c>
      <c r="DN382" s="379">
        <f t="shared" si="1087"/>
        <v>0.19648198430547381</v>
      </c>
      <c r="DO382" s="379">
        <f t="shared" si="1088"/>
        <v>0</v>
      </c>
      <c r="DR382" s="379">
        <f t="shared" si="1089"/>
        <v>-3.6221938647522017E-2</v>
      </c>
      <c r="DS382" s="379">
        <f t="shared" si="1090"/>
        <v>-5.2253044219160959E-3</v>
      </c>
      <c r="DT382" s="379">
        <f t="shared" si="1091"/>
        <v>3.0106278545118624E-2</v>
      </c>
      <c r="DU382" s="379">
        <f t="shared" si="1092"/>
        <v>0</v>
      </c>
      <c r="DW382" s="379">
        <f t="shared" si="1093"/>
        <v>-9.3360780779931582E-2</v>
      </c>
      <c r="DX382" s="379">
        <f t="shared" si="1094"/>
        <v>3.9955878142293863E-3</v>
      </c>
      <c r="DY382" s="379">
        <f t="shared" si="1095"/>
        <v>2.0810036100349063E-2</v>
      </c>
      <c r="DZ382" s="379">
        <f t="shared" si="1096"/>
        <v>0</v>
      </c>
      <c r="EA382" s="379"/>
      <c r="EC382" s="379">
        <f t="shared" si="1097"/>
        <v>0.13478710484197645</v>
      </c>
      <c r="ED382" s="379">
        <f t="shared" si="1098"/>
        <v>-5.9938560642412451E-2</v>
      </c>
      <c r="EE382" s="379">
        <f t="shared" si="1099"/>
        <v>4.0727870536848071E-3</v>
      </c>
      <c r="EF382" s="379"/>
      <c r="EH382" s="379">
        <f t="shared" si="1100"/>
        <v>0</v>
      </c>
      <c r="EI382" s="379">
        <f t="shared" si="1101"/>
        <v>1.7139460337429767E-2</v>
      </c>
      <c r="EJ382" s="379">
        <f t="shared" si="1102"/>
        <v>0</v>
      </c>
      <c r="EK382" s="379">
        <f t="shared" si="1103"/>
        <v>0</v>
      </c>
      <c r="EM382" s="379">
        <f t="shared" si="1074"/>
        <v>0</v>
      </c>
      <c r="EN382" s="379">
        <f t="shared" si="1075"/>
        <v>1.7139460337429767E-2</v>
      </c>
      <c r="EO382" s="379">
        <f t="shared" si="1076"/>
        <v>0</v>
      </c>
      <c r="EP382" s="379">
        <v>1</v>
      </c>
      <c r="ER382" s="379">
        <f t="shared" si="1104"/>
        <v>0</v>
      </c>
      <c r="ES382" s="379">
        <f t="shared" si="1105"/>
        <v>0</v>
      </c>
      <c r="ET382" s="379">
        <f t="shared" si="1106"/>
        <v>0</v>
      </c>
      <c r="EU382" s="379" t="e">
        <f t="shared" si="1107"/>
        <v>#DIV/0!</v>
      </c>
      <c r="EX382" s="379">
        <f t="shared" si="1020"/>
        <v>0.99227075294611999</v>
      </c>
      <c r="EY382" s="379">
        <f t="shared" si="1021"/>
        <v>0.77463357536374455</v>
      </c>
      <c r="EZ382" s="379">
        <f t="shared" si="1022"/>
        <v>0.88670007164725317</v>
      </c>
      <c r="FA382" s="379"/>
      <c r="FB382" s="379">
        <f t="shared" si="1023"/>
        <v>0.97778691396740092</v>
      </c>
      <c r="FC382" s="379">
        <f t="shared" si="1066"/>
        <v>1.0737107391591925</v>
      </c>
      <c r="FD382" s="379">
        <f t="shared" si="1024"/>
        <v>0.87692104432413176</v>
      </c>
      <c r="FE382" s="379"/>
      <c r="FF382" s="379">
        <f t="shared" si="1025"/>
        <v>1.0122424733831661</v>
      </c>
      <c r="FG382" s="379">
        <f t="shared" si="1067"/>
        <v>1.1133270929977328</v>
      </c>
      <c r="FH382" s="379">
        <f t="shared" si="1026"/>
        <v>1.0569821123487435</v>
      </c>
      <c r="FI382" s="379"/>
      <c r="FJ382" s="379">
        <f t="shared" si="1068"/>
        <v>1.0085686597078158</v>
      </c>
      <c r="FK382" s="379">
        <f t="shared" si="1069"/>
        <v>1.037296142455038</v>
      </c>
      <c r="FL382" s="379">
        <f t="shared" si="1070"/>
        <v>1.067443461217245</v>
      </c>
      <c r="FN382" s="379" t="e">
        <f t="shared" si="1071"/>
        <v>#DIV/0!</v>
      </c>
      <c r="FO382" s="379">
        <f t="shared" si="1072"/>
        <v>1</v>
      </c>
      <c r="FP382" s="379">
        <f t="shared" si="1073"/>
        <v>1.0570362736601544</v>
      </c>
    </row>
    <row r="383" spans="1:194" x14ac:dyDescent="0.2">
      <c r="A383" s="373" t="s">
        <v>537</v>
      </c>
      <c r="B383" s="330">
        <f t="shared" si="1006"/>
        <v>1993</v>
      </c>
      <c r="D383" s="428">
        <f>Conversion_factors!$M55*D220+D302</f>
        <v>1056.9441263428741</v>
      </c>
      <c r="E383" s="428">
        <f>Conversion_factors!$M55*E220+E302</f>
        <v>1663.9428510300961</v>
      </c>
      <c r="F383" s="428">
        <f>Conversion_factors!$M55*F220+F302</f>
        <v>702.78571273591683</v>
      </c>
      <c r="G383" s="384"/>
      <c r="H383" s="384">
        <f t="shared" si="1027"/>
        <v>3423.6726901088869</v>
      </c>
      <c r="I383" s="379"/>
      <c r="J383" s="390">
        <f t="shared" si="1110"/>
        <v>321207.53472000005</v>
      </c>
      <c r="K383" s="390">
        <f t="shared" si="1110"/>
        <v>455184.13751000003</v>
      </c>
      <c r="L383" s="390">
        <f t="shared" si="1110"/>
        <v>1080920.0220000001</v>
      </c>
      <c r="M383" s="390"/>
      <c r="N383" s="390">
        <f t="shared" si="1029"/>
        <v>1857311.6942300003</v>
      </c>
      <c r="P383" s="392">
        <f t="shared" si="1111"/>
        <v>94445.198680000016</v>
      </c>
      <c r="Q383" s="392">
        <f t="shared" si="1111"/>
        <v>280498.73344906321</v>
      </c>
      <c r="R383" s="392">
        <f t="shared" si="1111"/>
        <v>621799.45163999998</v>
      </c>
      <c r="S383" s="392">
        <f t="shared" si="1111"/>
        <v>0</v>
      </c>
      <c r="T383" s="384">
        <f t="shared" si="1111"/>
        <v>996743.38376906328</v>
      </c>
      <c r="U383" s="392"/>
      <c r="W383" s="393">
        <f t="shared" si="1045"/>
        <v>3.2905334156131278</v>
      </c>
      <c r="X383" s="393">
        <f t="shared" si="1046"/>
        <v>3.6555378667903176</v>
      </c>
      <c r="Y383" s="393">
        <f t="shared" si="1047"/>
        <v>0.65017364692308088</v>
      </c>
      <c r="Z383" s="384"/>
      <c r="AA383" s="384">
        <f t="shared" si="1048"/>
        <v>3.4348587067241789</v>
      </c>
      <c r="AD383" s="393">
        <f t="shared" si="1049"/>
        <v>11.19108373019597</v>
      </c>
      <c r="AE383" s="393">
        <f t="shared" si="1050"/>
        <v>5.9320868603218049</v>
      </c>
      <c r="AF383" s="393">
        <f t="shared" si="1051"/>
        <v>1.1302449863574422</v>
      </c>
      <c r="AG383" s="384"/>
      <c r="AH383" s="393">
        <f t="shared" si="1052"/>
        <v>3.4348587067241789</v>
      </c>
      <c r="AJ383" s="394">
        <f t="shared" si="1053"/>
        <v>0.71930155584076094</v>
      </c>
      <c r="AK383" s="394">
        <f t="shared" si="1054"/>
        <v>1.0305254389852181</v>
      </c>
      <c r="AL383" s="394">
        <f t="shared" si="1055"/>
        <v>1.0931398924370244</v>
      </c>
      <c r="AM383" s="395"/>
      <c r="AN383" s="394">
        <f t="shared" si="1056"/>
        <v>0.8508563557780392</v>
      </c>
      <c r="AP383" s="389">
        <f t="shared" si="1112"/>
        <v>3.4009937954423499</v>
      </c>
      <c r="AQ383" s="389">
        <f t="shared" si="1112"/>
        <v>1.622767175854855</v>
      </c>
      <c r="AR383" s="389">
        <f t="shared" si="1112"/>
        <v>1.7383740354692605</v>
      </c>
      <c r="AS383" s="389">
        <f t="shared" si="1112"/>
        <v>0</v>
      </c>
      <c r="AT383" s="389">
        <f t="shared" si="1032"/>
        <v>1.8633800078078302</v>
      </c>
      <c r="AV383" s="389">
        <f t="shared" si="1057"/>
        <v>9.4753775362789006E-2</v>
      </c>
      <c r="AW383" s="389">
        <f t="shared" si="1033"/>
        <v>0.28141519473988535</v>
      </c>
      <c r="AX383" s="389">
        <f t="shared" si="1034"/>
        <v>0.62383102989732564</v>
      </c>
      <c r="AY383" s="389"/>
      <c r="AZ383" s="389">
        <f t="shared" si="1035"/>
        <v>1</v>
      </c>
      <c r="BC383" s="379">
        <f t="shared" si="1109"/>
        <v>0.71930155584076094</v>
      </c>
      <c r="BD383" s="379">
        <f t="shared" si="1109"/>
        <v>1.0305254389852181</v>
      </c>
      <c r="BE383" s="379">
        <f t="shared" si="1109"/>
        <v>1.0931398924370244</v>
      </c>
      <c r="BF383" s="379" t="e">
        <f t="shared" si="1109"/>
        <v>#DIV/0!</v>
      </c>
      <c r="BG383" s="379"/>
      <c r="BH383" s="379"/>
      <c r="BI383" s="379"/>
      <c r="BJ383" s="379"/>
      <c r="BK383" s="379"/>
      <c r="BL383" s="379"/>
      <c r="BM383" s="379"/>
      <c r="BN383" s="379"/>
      <c r="BO383" s="379"/>
      <c r="BP383" s="379"/>
      <c r="BQ383" s="379"/>
      <c r="BR383" s="396">
        <v>0.71930155584076094</v>
      </c>
      <c r="BS383" s="396">
        <v>0.93383531912444129</v>
      </c>
      <c r="BT383" s="396">
        <v>1.0931398924370244</v>
      </c>
      <c r="BU383" s="396">
        <v>1</v>
      </c>
      <c r="BV383" s="387"/>
      <c r="BW383" s="396">
        <v>1</v>
      </c>
      <c r="BX383" s="396">
        <v>1.1035408683743437</v>
      </c>
      <c r="BY383" s="396">
        <v>1</v>
      </c>
      <c r="BZ383" s="396">
        <v>1</v>
      </c>
      <c r="CB383" s="396">
        <v>9.9186428988954578E-2</v>
      </c>
      <c r="CC383" s="396">
        <v>0.29458001143078544</v>
      </c>
      <c r="CD383" s="396">
        <v>0.65301431959952061</v>
      </c>
      <c r="CE383" s="396"/>
      <c r="CG383" s="396">
        <v>1</v>
      </c>
      <c r="CH383" s="396">
        <v>1</v>
      </c>
      <c r="CI383" s="396">
        <v>1</v>
      </c>
      <c r="CJ383" s="396"/>
      <c r="CL383" s="388">
        <f t="shared" si="1037"/>
        <v>1.0963295888618501</v>
      </c>
      <c r="CM383" s="388">
        <f t="shared" si="1038"/>
        <v>0.8508563557780392</v>
      </c>
      <c r="CN383" s="388">
        <f t="shared" si="1039"/>
        <v>0.88548409671969186</v>
      </c>
      <c r="CO383" s="388">
        <f t="shared" si="1040"/>
        <v>1.0388693627256205</v>
      </c>
      <c r="CP383" s="388">
        <f t="shared" si="1058"/>
        <v>1.0475810328752149</v>
      </c>
      <c r="CQ383" s="388">
        <f>1</f>
        <v>1</v>
      </c>
      <c r="CR383" s="388">
        <f t="shared" si="1041"/>
        <v>0.8833823486602369</v>
      </c>
      <c r="CS383" s="388">
        <f t="shared" si="1042"/>
        <v>0.93329552528274018</v>
      </c>
      <c r="CT383" s="388">
        <f t="shared" si="1043"/>
        <v>0.93281899871062968</v>
      </c>
      <c r="CU383" s="388"/>
      <c r="CV383" s="388">
        <f t="shared" si="1044"/>
        <v>0.96367220080606975</v>
      </c>
      <c r="CY383" s="334"/>
      <c r="DA383" s="379">
        <f t="shared" si="1077"/>
        <v>0.30871646387121748</v>
      </c>
      <c r="DB383" s="379">
        <f t="shared" si="1078"/>
        <v>0.48601107688748596</v>
      </c>
      <c r="DC383" s="379">
        <f t="shared" si="1079"/>
        <v>0.20527245924129661</v>
      </c>
      <c r="DD383" s="379">
        <f t="shared" si="1080"/>
        <v>0</v>
      </c>
      <c r="DF383" s="379">
        <f t="shared" si="1081"/>
        <v>0.30832252524178511</v>
      </c>
      <c r="DG383" s="379">
        <f t="shared" si="1082"/>
        <v>0.48760791014349814</v>
      </c>
      <c r="DH383" s="379">
        <f t="shared" si="1083"/>
        <v>0.20406527897267041</v>
      </c>
      <c r="DI383" s="379"/>
      <c r="DJ383" s="379">
        <f t="shared" si="1084"/>
        <v>0.99999571435795365</v>
      </c>
      <c r="DK383" s="379"/>
      <c r="DL383" s="379">
        <f t="shared" si="1085"/>
        <v>0.30832384660742601</v>
      </c>
      <c r="DM383" s="379">
        <f t="shared" si="1086"/>
        <v>0.48760999986541576</v>
      </c>
      <c r="DN383" s="379">
        <f t="shared" si="1087"/>
        <v>0.20406615352715821</v>
      </c>
      <c r="DO383" s="379">
        <f t="shared" si="1088"/>
        <v>0</v>
      </c>
      <c r="DR383" s="379">
        <f t="shared" si="1089"/>
        <v>2.3343852769065771E-2</v>
      </c>
      <c r="DS383" s="379">
        <f t="shared" si="1090"/>
        <v>-1.6175493499291458E-2</v>
      </c>
      <c r="DT383" s="379">
        <f t="shared" si="1091"/>
        <v>-1.4989273873125156E-2</v>
      </c>
      <c r="DU383" s="379">
        <f t="shared" si="1092"/>
        <v>0</v>
      </c>
      <c r="DW383" s="379">
        <f t="shared" si="1093"/>
        <v>9.7017409855466516E-2</v>
      </c>
      <c r="DX383" s="379">
        <f t="shared" si="1094"/>
        <v>-4.0666035326161164E-2</v>
      </c>
      <c r="DY383" s="379">
        <f t="shared" si="1095"/>
        <v>-1.7939141332417596E-3</v>
      </c>
      <c r="DZ383" s="379">
        <f t="shared" si="1096"/>
        <v>0</v>
      </c>
      <c r="EA383" s="379"/>
      <c r="EC383" s="379">
        <f t="shared" si="1097"/>
        <v>-0.14790569982141138</v>
      </c>
      <c r="ED383" s="379">
        <f t="shared" si="1098"/>
        <v>5.8706058569762104E-2</v>
      </c>
      <c r="EE383" s="379">
        <f t="shared" si="1099"/>
        <v>-1.5074526487069734E-3</v>
      </c>
      <c r="EF383" s="379"/>
      <c r="EH383" s="379">
        <f t="shared" si="1100"/>
        <v>0</v>
      </c>
      <c r="EI383" s="379">
        <f t="shared" si="1101"/>
        <v>-3.8520073043418188E-2</v>
      </c>
      <c r="EJ383" s="379">
        <f t="shared" si="1102"/>
        <v>0</v>
      </c>
      <c r="EK383" s="379">
        <f t="shared" si="1103"/>
        <v>0</v>
      </c>
      <c r="EM383" s="379">
        <f t="shared" si="1074"/>
        <v>0</v>
      </c>
      <c r="EN383" s="379">
        <f t="shared" si="1075"/>
        <v>-3.8520073043418188E-2</v>
      </c>
      <c r="EO383" s="379">
        <f t="shared" si="1076"/>
        <v>0</v>
      </c>
      <c r="EP383" s="379">
        <v>1</v>
      </c>
      <c r="ER383" s="379">
        <f t="shared" si="1104"/>
        <v>0</v>
      </c>
      <c r="ES383" s="379">
        <f t="shared" si="1105"/>
        <v>0</v>
      </c>
      <c r="ET383" s="379">
        <f t="shared" si="1106"/>
        <v>0</v>
      </c>
      <c r="EU383" s="379" t="e">
        <f t="shared" si="1107"/>
        <v>#DIV/0!</v>
      </c>
      <c r="EX383" s="379">
        <f t="shared" si="1020"/>
        <v>0.9962583481234496</v>
      </c>
      <c r="EY383" s="379">
        <f t="shared" si="1021"/>
        <v>0.77173516619284588</v>
      </c>
      <c r="EZ383" s="379">
        <f t="shared" si="1022"/>
        <v>0.8833823486602369</v>
      </c>
      <c r="FA383" s="379"/>
      <c r="FB383" s="379">
        <f t="shared" si="1023"/>
        <v>1.0097649069445698</v>
      </c>
      <c r="FC383" s="379">
        <f t="shared" si="1066"/>
        <v>1.0841954246124672</v>
      </c>
      <c r="FD383" s="379">
        <f t="shared" si="1024"/>
        <v>0.88548409671969186</v>
      </c>
      <c r="FE383" s="379"/>
      <c r="FF383" s="379">
        <f t="shared" si="1025"/>
        <v>0.98286371225065061</v>
      </c>
      <c r="FG383" s="379">
        <f t="shared" si="1067"/>
        <v>1.094248799572977</v>
      </c>
      <c r="FH383" s="379">
        <f t="shared" si="1026"/>
        <v>1.0388693627256205</v>
      </c>
      <c r="FI383" s="379"/>
      <c r="FJ383" s="379">
        <f t="shared" si="1068"/>
        <v>0.98139252422851486</v>
      </c>
      <c r="FK383" s="379">
        <f t="shared" si="1069"/>
        <v>1.017994679616451</v>
      </c>
      <c r="FL383" s="379">
        <f t="shared" si="1070"/>
        <v>1.0475810328752149</v>
      </c>
      <c r="FN383" s="379" t="e">
        <f t="shared" si="1071"/>
        <v>#DIV/0!</v>
      </c>
      <c r="FO383" s="379">
        <f t="shared" si="1072"/>
        <v>1</v>
      </c>
      <c r="FP383" s="379">
        <f t="shared" si="1073"/>
        <v>1.0570362736601544</v>
      </c>
    </row>
    <row r="384" spans="1:194" x14ac:dyDescent="0.2">
      <c r="A384" s="373" t="s">
        <v>537</v>
      </c>
      <c r="B384" s="330">
        <f t="shared" si="1006"/>
        <v>1994</v>
      </c>
      <c r="D384" s="428">
        <f>Conversion_factors!$M56*D221+D303</f>
        <v>1001.9441263428741</v>
      </c>
      <c r="E384" s="428">
        <f>Conversion_factors!$M56*E221+E303</f>
        <v>1690.8953944288819</v>
      </c>
      <c r="F384" s="428">
        <f>Conversion_factors!$M56*F221+F303</f>
        <v>719.00161578517418</v>
      </c>
      <c r="G384" s="384"/>
      <c r="H384" s="384">
        <f t="shared" si="1027"/>
        <v>3411.84113655693</v>
      </c>
      <c r="I384" s="379"/>
      <c r="J384" s="390">
        <f t="shared" si="1110"/>
        <v>350736.49133999995</v>
      </c>
      <c r="K384" s="390">
        <f t="shared" si="1110"/>
        <v>458996.95226000005</v>
      </c>
      <c r="L384" s="390">
        <f t="shared" si="1110"/>
        <v>1122817.8962000001</v>
      </c>
      <c r="M384" s="390"/>
      <c r="N384" s="390">
        <f t="shared" si="1029"/>
        <v>1932551.3398000002</v>
      </c>
      <c r="P384" s="392">
        <f t="shared" si="1111"/>
        <v>114336.00212999999</v>
      </c>
      <c r="Q384" s="392">
        <f t="shared" si="1111"/>
        <v>304718.44013219909</v>
      </c>
      <c r="R384" s="392">
        <f t="shared" si="1111"/>
        <v>651816.89820000005</v>
      </c>
      <c r="S384" s="392">
        <f t="shared" si="1111"/>
        <v>0</v>
      </c>
      <c r="T384" s="384">
        <f t="shared" si="1111"/>
        <v>1070871.3404621992</v>
      </c>
      <c r="U384" s="392"/>
      <c r="W384" s="393">
        <f t="shared" si="1045"/>
        <v>2.8566862903683465</v>
      </c>
      <c r="X384" s="393">
        <f t="shared" si="1046"/>
        <v>3.6838924226038645</v>
      </c>
      <c r="Y384" s="393">
        <f t="shared" si="1047"/>
        <v>0.64035460978892622</v>
      </c>
      <c r="Z384" s="384"/>
      <c r="AA384" s="384">
        <f t="shared" si="1048"/>
        <v>3.1860420646651573</v>
      </c>
      <c r="AD384" s="393">
        <f t="shared" si="1049"/>
        <v>8.7631551539091248</v>
      </c>
      <c r="AE384" s="393">
        <f t="shared" si="1050"/>
        <v>5.5490419079833293</v>
      </c>
      <c r="AF384" s="393">
        <f t="shared" si="1051"/>
        <v>1.1030729914654032</v>
      </c>
      <c r="AG384" s="384"/>
      <c r="AH384" s="393">
        <f t="shared" si="1052"/>
        <v>3.1860420646651573</v>
      </c>
      <c r="AJ384" s="394">
        <f t="shared" si="1053"/>
        <v>0.62446376732145936</v>
      </c>
      <c r="AK384" s="394">
        <f t="shared" si="1054"/>
        <v>1.0385188156487302</v>
      </c>
      <c r="AL384" s="394">
        <f t="shared" si="1055"/>
        <v>1.0766311009050065</v>
      </c>
      <c r="AM384" s="395"/>
      <c r="AN384" s="394">
        <f t="shared" si="1056"/>
        <v>0.78922144168249764</v>
      </c>
      <c r="AP384" s="389">
        <f t="shared" si="1112"/>
        <v>3.0675945004724992</v>
      </c>
      <c r="AQ384" s="389">
        <f t="shared" si="1112"/>
        <v>1.5062985753696716</v>
      </c>
      <c r="AR384" s="389">
        <f t="shared" si="1112"/>
        <v>1.722597096363526</v>
      </c>
      <c r="AS384" s="389">
        <f t="shared" si="1112"/>
        <v>0</v>
      </c>
      <c r="AT384" s="389">
        <f t="shared" si="1032"/>
        <v>1.8046531518584585</v>
      </c>
      <c r="AV384" s="389">
        <f t="shared" si="1057"/>
        <v>0.10676913071616184</v>
      </c>
      <c r="AW384" s="389">
        <f t="shared" si="1033"/>
        <v>0.28455186782819253</v>
      </c>
      <c r="AX384" s="389">
        <f t="shared" si="1034"/>
        <v>0.60867900145564557</v>
      </c>
      <c r="AY384" s="389"/>
      <c r="AZ384" s="389">
        <f t="shared" si="1035"/>
        <v>1</v>
      </c>
      <c r="BC384" s="379">
        <f t="shared" si="1109"/>
        <v>0.62446376732145936</v>
      </c>
      <c r="BD384" s="379">
        <f t="shared" si="1109"/>
        <v>1.0385188156487302</v>
      </c>
      <c r="BE384" s="379">
        <f t="shared" si="1109"/>
        <v>1.0766311009050065</v>
      </c>
      <c r="BF384" s="379" t="e">
        <f t="shared" si="1109"/>
        <v>#DIV/0!</v>
      </c>
      <c r="BG384" s="379"/>
      <c r="BH384" s="379"/>
      <c r="BI384" s="379"/>
      <c r="BJ384" s="379"/>
      <c r="BK384" s="379"/>
      <c r="BL384" s="379"/>
      <c r="BM384" s="379"/>
      <c r="BN384" s="379"/>
      <c r="BO384" s="379"/>
      <c r="BP384" s="379"/>
      <c r="BQ384" s="379"/>
      <c r="BR384" s="396">
        <v>0.62446376732145936</v>
      </c>
      <c r="BS384" s="396">
        <v>0.91432094180301393</v>
      </c>
      <c r="BT384" s="396">
        <v>1.0766311009050065</v>
      </c>
      <c r="BU384" s="396">
        <v>1</v>
      </c>
      <c r="BV384" s="387"/>
      <c r="BW384" s="396">
        <v>1</v>
      </c>
      <c r="BX384" s="396">
        <v>1.1358361907371406</v>
      </c>
      <c r="BY384" s="396">
        <v>1</v>
      </c>
      <c r="BZ384" s="396">
        <v>1</v>
      </c>
      <c r="CB384" s="396">
        <v>0.11067920798346446</v>
      </c>
      <c r="CC384" s="396">
        <v>0.2949726681316186</v>
      </c>
      <c r="CD384" s="396">
        <v>0.63096991935215996</v>
      </c>
      <c r="CE384" s="396"/>
      <c r="CG384" s="396">
        <v>1</v>
      </c>
      <c r="CH384" s="396">
        <v>1</v>
      </c>
      <c r="CI384" s="396">
        <v>1</v>
      </c>
      <c r="CJ384" s="396"/>
      <c r="CL384" s="388">
        <f t="shared" si="1037"/>
        <v>1.1778637867385866</v>
      </c>
      <c r="CM384" s="388">
        <f t="shared" si="1038"/>
        <v>0.78922144168249764</v>
      </c>
      <c r="CN384" s="388">
        <f t="shared" si="1039"/>
        <v>0.82601308601003953</v>
      </c>
      <c r="CO384" s="388">
        <f t="shared" si="1040"/>
        <v>1.077251651116661</v>
      </c>
      <c r="CP384" s="388">
        <f t="shared" si="1058"/>
        <v>1.0625183054390284</v>
      </c>
      <c r="CQ384" s="388">
        <f>1</f>
        <v>1</v>
      </c>
      <c r="CR384" s="388">
        <f t="shared" si="1041"/>
        <v>0.83518014186128908</v>
      </c>
      <c r="CS384" s="388">
        <f t="shared" si="1042"/>
        <v>0.93007023566347036</v>
      </c>
      <c r="CT384" s="388">
        <f t="shared" si="1043"/>
        <v>0.92959535587543329</v>
      </c>
      <c r="CU384" s="388"/>
      <c r="CV384" s="388">
        <f t="shared" si="1044"/>
        <v>0.94545424691331081</v>
      </c>
      <c r="CY384" s="334"/>
      <c r="DA384" s="379">
        <f t="shared" si="1077"/>
        <v>0.29366669966175191</v>
      </c>
      <c r="DB384" s="379">
        <f t="shared" si="1078"/>
        <v>0.49559616838879378</v>
      </c>
      <c r="DC384" s="379">
        <f t="shared" si="1079"/>
        <v>0.2107371319494544</v>
      </c>
      <c r="DD384" s="379">
        <f t="shared" si="1080"/>
        <v>0</v>
      </c>
      <c r="DF384" s="379">
        <f t="shared" si="1081"/>
        <v>0.30112890485007154</v>
      </c>
      <c r="DG384" s="379">
        <f t="shared" si="1082"/>
        <v>0.49078802299858831</v>
      </c>
      <c r="DH384" s="379">
        <f t="shared" si="1083"/>
        <v>0.20799283111880815</v>
      </c>
      <c r="DI384" s="379"/>
      <c r="DJ384" s="379">
        <f t="shared" si="1084"/>
        <v>0.99990975896746803</v>
      </c>
      <c r="DK384" s="379"/>
      <c r="DL384" s="379">
        <f t="shared" si="1085"/>
        <v>0.30115608148581813</v>
      </c>
      <c r="DM384" s="379">
        <f t="shared" si="1086"/>
        <v>0.49083231621360346</v>
      </c>
      <c r="DN384" s="379">
        <f t="shared" si="1087"/>
        <v>0.20801160230057839</v>
      </c>
      <c r="DO384" s="379">
        <f t="shared" si="1088"/>
        <v>0</v>
      </c>
      <c r="DR384" s="379">
        <f t="shared" si="1089"/>
        <v>-0.14138737068196983</v>
      </c>
      <c r="DS384" s="379">
        <f t="shared" si="1090"/>
        <v>-2.1118455181873868E-2</v>
      </c>
      <c r="DT384" s="379">
        <f t="shared" si="1091"/>
        <v>-1.5217375619654108E-2</v>
      </c>
      <c r="DU384" s="379">
        <f t="shared" si="1092"/>
        <v>0</v>
      </c>
      <c r="DW384" s="379">
        <f t="shared" si="1093"/>
        <v>-0.10317397756166254</v>
      </c>
      <c r="DX384" s="379">
        <f t="shared" si="1094"/>
        <v>-7.4477458342685904E-2</v>
      </c>
      <c r="DY384" s="379">
        <f t="shared" si="1095"/>
        <v>-9.1171222115033757E-3</v>
      </c>
      <c r="DZ384" s="379">
        <f t="shared" si="1096"/>
        <v>0</v>
      </c>
      <c r="EA384" s="379"/>
      <c r="EC384" s="379">
        <f t="shared" si="1097"/>
        <v>0.11938715782202092</v>
      </c>
      <c r="ED384" s="379">
        <f t="shared" si="1098"/>
        <v>1.1084409009213272E-2</v>
      </c>
      <c r="EE384" s="379">
        <f t="shared" si="1099"/>
        <v>-2.4588508736824766E-2</v>
      </c>
      <c r="EF384" s="379"/>
      <c r="EH384" s="379">
        <f t="shared" si="1100"/>
        <v>0</v>
      </c>
      <c r="EI384" s="379">
        <f t="shared" si="1101"/>
        <v>2.8845130349525704E-2</v>
      </c>
      <c r="EJ384" s="379">
        <f t="shared" si="1102"/>
        <v>0</v>
      </c>
      <c r="EK384" s="379">
        <f t="shared" si="1103"/>
        <v>0</v>
      </c>
      <c r="EM384" s="379">
        <f t="shared" si="1074"/>
        <v>0</v>
      </c>
      <c r="EN384" s="379">
        <f t="shared" si="1075"/>
        <v>2.8845130349525704E-2</v>
      </c>
      <c r="EO384" s="379">
        <f t="shared" si="1076"/>
        <v>0</v>
      </c>
      <c r="EP384" s="379">
        <v>1</v>
      </c>
      <c r="ER384" s="379">
        <f t="shared" si="1104"/>
        <v>0</v>
      </c>
      <c r="ES384" s="379">
        <f t="shared" si="1105"/>
        <v>0</v>
      </c>
      <c r="ET384" s="379">
        <f t="shared" si="1106"/>
        <v>0</v>
      </c>
      <c r="EU384" s="379" t="e">
        <f t="shared" si="1107"/>
        <v>#DIV/0!</v>
      </c>
      <c r="EX384" s="379">
        <f t="shared" si="1020"/>
        <v>0.94543449178936767</v>
      </c>
      <c r="EY384" s="379">
        <f t="shared" si="1021"/>
        <v>0.72962504464551647</v>
      </c>
      <c r="EZ384" s="379">
        <f t="shared" si="1022"/>
        <v>0.83518014186128908</v>
      </c>
      <c r="FA384" s="379"/>
      <c r="FB384" s="379">
        <f t="shared" si="1023"/>
        <v>0.93283785566565813</v>
      </c>
      <c r="FC384" s="379">
        <f t="shared" si="1066"/>
        <v>1.0113785350180116</v>
      </c>
      <c r="FD384" s="379">
        <f t="shared" si="1024"/>
        <v>0.82601308601003953</v>
      </c>
      <c r="FE384" s="379"/>
      <c r="FF384" s="379">
        <f t="shared" si="1025"/>
        <v>1.0369462126502018</v>
      </c>
      <c r="FG384" s="379">
        <f t="shared" si="1067"/>
        <v>1.1346771484142284</v>
      </c>
      <c r="FH384" s="379">
        <f t="shared" si="1026"/>
        <v>1.077251651116661</v>
      </c>
      <c r="FI384" s="379"/>
      <c r="FJ384" s="379">
        <f t="shared" si="1068"/>
        <v>1.0142588230361678</v>
      </c>
      <c r="FK384" s="379">
        <f t="shared" si="1069"/>
        <v>1.0325100856048621</v>
      </c>
      <c r="FL384" s="379">
        <f t="shared" si="1070"/>
        <v>1.0625183054390284</v>
      </c>
      <c r="FN384" s="379" t="e">
        <f t="shared" si="1071"/>
        <v>#DIV/0!</v>
      </c>
      <c r="FO384" s="379">
        <f t="shared" si="1072"/>
        <v>1</v>
      </c>
      <c r="FP384" s="379">
        <f t="shared" si="1073"/>
        <v>1.0570362736601544</v>
      </c>
    </row>
    <row r="385" spans="1:172" x14ac:dyDescent="0.2">
      <c r="A385" s="373" t="s">
        <v>537</v>
      </c>
      <c r="B385" s="330">
        <f t="shared" si="1006"/>
        <v>1995</v>
      </c>
      <c r="D385" s="428">
        <f>Conversion_factors!$M57*D222+D304</f>
        <v>1035.3649253260589</v>
      </c>
      <c r="E385" s="428">
        <f>Conversion_factors!$M57*E222+E304</f>
        <v>1667.7332859009407</v>
      </c>
      <c r="F385" s="428">
        <f>Conversion_factors!$M57*F222+F304</f>
        <v>711.43218583737655</v>
      </c>
      <c r="G385" s="384"/>
      <c r="H385" s="384">
        <f t="shared" si="1027"/>
        <v>3414.5303970643758</v>
      </c>
      <c r="I385" s="379"/>
      <c r="J385" s="390">
        <f t="shared" si="1110"/>
        <v>336552.20550000004</v>
      </c>
      <c r="K385" s="390">
        <f t="shared" si="1110"/>
        <v>451928.16644999996</v>
      </c>
      <c r="L385" s="390">
        <f t="shared" si="1110"/>
        <v>1128298.2542000001</v>
      </c>
      <c r="M385" s="390"/>
      <c r="N385" s="390">
        <f t="shared" si="1029"/>
        <v>1916778.6261500001</v>
      </c>
      <c r="P385" s="392">
        <f t="shared" si="1111"/>
        <v>91031.516799999998</v>
      </c>
      <c r="Q385" s="392">
        <f t="shared" si="1111"/>
        <v>312480.47871785908</v>
      </c>
      <c r="R385" s="392">
        <f t="shared" si="1111"/>
        <v>655397.51913000003</v>
      </c>
      <c r="S385" s="392">
        <f t="shared" si="1111"/>
        <v>0</v>
      </c>
      <c r="T385" s="384">
        <f t="shared" si="1111"/>
        <v>1058909.5146478591</v>
      </c>
      <c r="U385" s="392"/>
      <c r="W385" s="393">
        <f t="shared" si="1045"/>
        <v>3.0763872837733013</v>
      </c>
      <c r="X385" s="393">
        <f t="shared" si="1046"/>
        <v>3.6902618816644477</v>
      </c>
      <c r="Y385" s="393">
        <f t="shared" si="1047"/>
        <v>0.630535572654772</v>
      </c>
      <c r="Z385" s="384"/>
      <c r="AA385" s="384">
        <f t="shared" si="1048"/>
        <v>3.2245724019203656</v>
      </c>
      <c r="AD385" s="393">
        <f t="shared" si="1049"/>
        <v>11.373697393187443</v>
      </c>
      <c r="AE385" s="393">
        <f t="shared" si="1050"/>
        <v>5.3370799121398864</v>
      </c>
      <c r="AF385" s="393">
        <f t="shared" si="1051"/>
        <v>1.0854972212616232</v>
      </c>
      <c r="AG385" s="384"/>
      <c r="AH385" s="393">
        <f t="shared" si="1052"/>
        <v>3.2245724019203656</v>
      </c>
      <c r="AJ385" s="394">
        <f t="shared" si="1053"/>
        <v>0.67248980031237449</v>
      </c>
      <c r="AK385" s="394">
        <f t="shared" si="1054"/>
        <v>1.0403144172356094</v>
      </c>
      <c r="AL385" s="394">
        <f t="shared" si="1055"/>
        <v>1.0601223093729892</v>
      </c>
      <c r="AM385" s="395"/>
      <c r="AN385" s="394">
        <f t="shared" si="1056"/>
        <v>0.79876587571691271</v>
      </c>
      <c r="AP385" s="389">
        <f t="shared" si="1112"/>
        <v>3.6970954382691343</v>
      </c>
      <c r="AQ385" s="389">
        <f t="shared" si="1112"/>
        <v>1.4462604777882757</v>
      </c>
      <c r="AR385" s="389">
        <f t="shared" si="1112"/>
        <v>1.7215479480266369</v>
      </c>
      <c r="AS385" s="389">
        <f t="shared" si="1112"/>
        <v>0</v>
      </c>
      <c r="AT385" s="389">
        <f t="shared" si="1032"/>
        <v>1.8101439260250918</v>
      </c>
      <c r="AV385" s="389">
        <f t="shared" si="1057"/>
        <v>8.5967229060428807E-2</v>
      </c>
      <c r="AW385" s="389">
        <f t="shared" si="1033"/>
        <v>0.29509648784464326</v>
      </c>
      <c r="AX385" s="389">
        <f t="shared" si="1034"/>
        <v>0.61893628309492787</v>
      </c>
      <c r="AY385" s="389"/>
      <c r="AZ385" s="389">
        <f t="shared" si="1035"/>
        <v>1</v>
      </c>
      <c r="BC385" s="379">
        <f t="shared" si="1109"/>
        <v>0.67248980031237449</v>
      </c>
      <c r="BD385" s="379">
        <f t="shared" si="1109"/>
        <v>1.0403144172356094</v>
      </c>
      <c r="BE385" s="379">
        <f t="shared" si="1109"/>
        <v>1.0601223093729892</v>
      </c>
      <c r="BF385" s="379" t="e">
        <f t="shared" si="1109"/>
        <v>#DIV/0!</v>
      </c>
      <c r="BG385" s="379"/>
      <c r="BH385" s="379"/>
      <c r="BI385" s="379"/>
      <c r="BJ385" s="379"/>
      <c r="BK385" s="379"/>
      <c r="BL385" s="379"/>
      <c r="BM385" s="379"/>
      <c r="BN385" s="379"/>
      <c r="BO385" s="379"/>
      <c r="BP385" s="379"/>
      <c r="BQ385" s="379"/>
      <c r="BR385" s="396">
        <v>0.67248980031237449</v>
      </c>
      <c r="BS385" s="396">
        <v>0.90774630202573414</v>
      </c>
      <c r="BT385" s="396">
        <v>1.0601223093729892</v>
      </c>
      <c r="BU385" s="396">
        <v>1</v>
      </c>
      <c r="BV385" s="387"/>
      <c r="BW385" s="396">
        <v>1</v>
      </c>
      <c r="BX385" s="396">
        <v>1.1460409311654975</v>
      </c>
      <c r="BY385" s="396">
        <v>1</v>
      </c>
      <c r="BZ385" s="396">
        <v>1</v>
      </c>
      <c r="CB385" s="396">
        <v>9.0670824414586682E-2</v>
      </c>
      <c r="CC385" s="396">
        <v>0.31124234347387025</v>
      </c>
      <c r="CD385" s="396">
        <v>0.65280065045331592</v>
      </c>
      <c r="CE385" s="396"/>
      <c r="CG385" s="396">
        <v>1</v>
      </c>
      <c r="CH385" s="396">
        <v>1</v>
      </c>
      <c r="CI385" s="396">
        <v>1</v>
      </c>
      <c r="CJ385" s="396"/>
      <c r="CL385" s="388">
        <f t="shared" si="1037"/>
        <v>1.1647068360222617</v>
      </c>
      <c r="CM385" s="388">
        <f t="shared" si="1038"/>
        <v>0.79876587571691271</v>
      </c>
      <c r="CN385" s="388">
        <f t="shared" si="1039"/>
        <v>0.85591723468302683</v>
      </c>
      <c r="CO385" s="388">
        <f t="shared" si="1040"/>
        <v>1.0316373911182839</v>
      </c>
      <c r="CP385" s="388">
        <f t="shared" si="1058"/>
        <v>1.0672044581954792</v>
      </c>
      <c r="CQ385" s="388">
        <f>1</f>
        <v>1</v>
      </c>
      <c r="CR385" s="388">
        <f t="shared" si="1041"/>
        <v>0.84807610537146061</v>
      </c>
      <c r="CS385" s="388">
        <f t="shared" si="1042"/>
        <v>0.93080332992366921</v>
      </c>
      <c r="CT385" s="388">
        <f t="shared" si="1043"/>
        <v>0.93032807582879651</v>
      </c>
      <c r="CU385" s="388"/>
      <c r="CV385" s="388">
        <f t="shared" si="1044"/>
        <v>0.942337505757049</v>
      </c>
      <c r="CY385" s="334"/>
      <c r="DA385" s="379">
        <f t="shared" si="1077"/>
        <v>0.30322322689416042</v>
      </c>
      <c r="DB385" s="379">
        <f t="shared" si="1078"/>
        <v>0.48842244524598916</v>
      </c>
      <c r="DC385" s="379">
        <f t="shared" si="1079"/>
        <v>0.20835432785985053</v>
      </c>
      <c r="DD385" s="379">
        <f t="shared" si="1080"/>
        <v>0</v>
      </c>
      <c r="DF385" s="379">
        <f t="shared" si="1081"/>
        <v>0.29841946068182135</v>
      </c>
      <c r="DG385" s="379">
        <f t="shared" si="1082"/>
        <v>0.49200059034387628</v>
      </c>
      <c r="DH385" s="379">
        <f t="shared" si="1083"/>
        <v>0.2095434719232738</v>
      </c>
      <c r="DI385" s="379"/>
      <c r="DJ385" s="379">
        <f t="shared" si="1084"/>
        <v>0.9999635229489714</v>
      </c>
      <c r="DK385" s="379"/>
      <c r="DL385" s="379">
        <f t="shared" si="1085"/>
        <v>0.29843034654080058</v>
      </c>
      <c r="DM385" s="379">
        <f t="shared" si="1086"/>
        <v>0.49201853772918402</v>
      </c>
      <c r="DN385" s="379">
        <f t="shared" si="1087"/>
        <v>0.20955111573001539</v>
      </c>
      <c r="DO385" s="379">
        <f t="shared" si="1088"/>
        <v>0</v>
      </c>
      <c r="DR385" s="379">
        <f t="shared" si="1089"/>
        <v>7.4093635357371859E-2</v>
      </c>
      <c r="DS385" s="379">
        <f t="shared" si="1090"/>
        <v>-7.216713141602678E-3</v>
      </c>
      <c r="DT385" s="379">
        <f t="shared" si="1091"/>
        <v>-1.5452527137249152E-2</v>
      </c>
      <c r="DU385" s="379">
        <f t="shared" si="1092"/>
        <v>0</v>
      </c>
      <c r="DW385" s="379">
        <f t="shared" si="1093"/>
        <v>0.1866537905508098</v>
      </c>
      <c r="DX385" s="379">
        <f t="shared" si="1094"/>
        <v>-4.0674122647983542E-2</v>
      </c>
      <c r="DY385" s="379">
        <f t="shared" si="1095"/>
        <v>-6.0923588049742895E-4</v>
      </c>
      <c r="DZ385" s="379">
        <f t="shared" si="1096"/>
        <v>0</v>
      </c>
      <c r="EA385" s="379"/>
      <c r="EC385" s="379">
        <f t="shared" si="1097"/>
        <v>-0.21670268031250781</v>
      </c>
      <c r="ED385" s="379">
        <f t="shared" si="1098"/>
        <v>3.6386831125959203E-2</v>
      </c>
      <c r="EE385" s="379">
        <f t="shared" si="1099"/>
        <v>1.6711294617455772E-2</v>
      </c>
      <c r="EF385" s="379"/>
      <c r="EH385" s="379">
        <f t="shared" si="1100"/>
        <v>0</v>
      </c>
      <c r="EI385" s="379">
        <f t="shared" si="1101"/>
        <v>8.9442225974114432E-3</v>
      </c>
      <c r="EJ385" s="379">
        <f t="shared" si="1102"/>
        <v>0</v>
      </c>
      <c r="EK385" s="379">
        <f t="shared" si="1103"/>
        <v>0</v>
      </c>
      <c r="EM385" s="379">
        <f t="shared" si="1074"/>
        <v>0</v>
      </c>
      <c r="EN385" s="379">
        <f t="shared" si="1075"/>
        <v>8.9442225974114432E-3</v>
      </c>
      <c r="EO385" s="379">
        <f t="shared" si="1076"/>
        <v>0</v>
      </c>
      <c r="EP385" s="379">
        <v>1</v>
      </c>
      <c r="ER385" s="379">
        <f t="shared" si="1104"/>
        <v>0</v>
      </c>
      <c r="ES385" s="379">
        <f t="shared" si="1105"/>
        <v>0</v>
      </c>
      <c r="ET385" s="379">
        <f t="shared" si="1106"/>
        <v>0</v>
      </c>
      <c r="EU385" s="379" t="e">
        <f t="shared" si="1107"/>
        <v>#DIV/0!</v>
      </c>
      <c r="EX385" s="379">
        <f t="shared" si="1020"/>
        <v>1.0154409364684265</v>
      </c>
      <c r="EY385" s="379">
        <f t="shared" si="1021"/>
        <v>0.74089113860566069</v>
      </c>
      <c r="EZ385" s="379">
        <f t="shared" si="1022"/>
        <v>0.84807610537146061</v>
      </c>
      <c r="FA385" s="379"/>
      <c r="FB385" s="379">
        <f t="shared" si="1023"/>
        <v>1.0362029962714463</v>
      </c>
      <c r="FC385" s="379">
        <f t="shared" si="1066"/>
        <v>1.0479934683502894</v>
      </c>
      <c r="FD385" s="379">
        <f t="shared" si="1024"/>
        <v>0.85591723468302683</v>
      </c>
      <c r="FE385" s="379"/>
      <c r="FF385" s="379">
        <f t="shared" si="1025"/>
        <v>0.95765682052926626</v>
      </c>
      <c r="FG385" s="379">
        <f t="shared" si="1067"/>
        <v>1.0866313102775844</v>
      </c>
      <c r="FH385" s="379">
        <f t="shared" si="1026"/>
        <v>1.0316373911182839</v>
      </c>
      <c r="FI385" s="379"/>
      <c r="FJ385" s="379">
        <f t="shared" si="1068"/>
        <v>1.0044104207263651</v>
      </c>
      <c r="FK385" s="379">
        <f t="shared" si="1069"/>
        <v>1.0370638894865949</v>
      </c>
      <c r="FL385" s="379">
        <f t="shared" si="1070"/>
        <v>1.0672044581954792</v>
      </c>
      <c r="FN385" s="379" t="e">
        <f t="shared" si="1071"/>
        <v>#DIV/0!</v>
      </c>
      <c r="FO385" s="379">
        <f t="shared" si="1072"/>
        <v>1</v>
      </c>
      <c r="FP385" s="379">
        <f t="shared" si="1073"/>
        <v>1.0570362736601544</v>
      </c>
    </row>
    <row r="386" spans="1:172" x14ac:dyDescent="0.2">
      <c r="A386" s="373" t="s">
        <v>537</v>
      </c>
      <c r="B386" s="330">
        <f t="shared" si="1006"/>
        <v>1996</v>
      </c>
      <c r="D386" s="428">
        <f>Conversion_factors!$M58*D223+D305</f>
        <v>1088.2620456638058</v>
      </c>
      <c r="E386" s="428">
        <f>Conversion_factors!$M58*E223+E305</f>
        <v>1686.1692637267702</v>
      </c>
      <c r="F386" s="428">
        <f>Conversion_factors!$M58*F223+F305</f>
        <v>745.44990072913947</v>
      </c>
      <c r="G386" s="384"/>
      <c r="H386" s="384">
        <f t="shared" si="1027"/>
        <v>3519.8812101197154</v>
      </c>
      <c r="I386" s="379"/>
      <c r="J386" s="390">
        <f t="shared" si="1110"/>
        <v>343011.41118</v>
      </c>
      <c r="K386" s="390">
        <f t="shared" si="1110"/>
        <v>469960.60674999998</v>
      </c>
      <c r="L386" s="390">
        <f t="shared" si="1110"/>
        <v>1200950.6080000002</v>
      </c>
      <c r="M386" s="390"/>
      <c r="N386" s="390">
        <f t="shared" si="1029"/>
        <v>2013922.6259300001</v>
      </c>
      <c r="P386" s="392">
        <f t="shared" si="1111"/>
        <v>105326.68202000002</v>
      </c>
      <c r="Q386" s="392">
        <f t="shared" si="1111"/>
        <v>297629.78288493189</v>
      </c>
      <c r="R386" s="392">
        <f t="shared" si="1111"/>
        <v>684916.88858999999</v>
      </c>
      <c r="S386" s="392">
        <f t="shared" si="1111"/>
        <v>0</v>
      </c>
      <c r="T386" s="384">
        <f t="shared" si="1111"/>
        <v>1087873.3534949319</v>
      </c>
      <c r="U386" s="392"/>
      <c r="W386" s="393">
        <f t="shared" si="1045"/>
        <v>3.1726700925781306</v>
      </c>
      <c r="X386" s="393">
        <f t="shared" si="1046"/>
        <v>3.5878948990797945</v>
      </c>
      <c r="Y386" s="393">
        <f t="shared" si="1047"/>
        <v>0.62071653552061767</v>
      </c>
      <c r="Z386" s="384"/>
      <c r="AA386" s="384">
        <f t="shared" si="1048"/>
        <v>3.2355615649667748</v>
      </c>
      <c r="AD386" s="393">
        <f t="shared" si="1049"/>
        <v>10.332254133450824</v>
      </c>
      <c r="AE386" s="393">
        <f t="shared" si="1050"/>
        <v>5.6653243750766311</v>
      </c>
      <c r="AF386" s="393">
        <f t="shared" si="1051"/>
        <v>1.0883800839891034</v>
      </c>
      <c r="AG386" s="384"/>
      <c r="AH386" s="393">
        <f t="shared" si="1052"/>
        <v>3.2355615649667748</v>
      </c>
      <c r="AJ386" s="394">
        <f t="shared" si="1053"/>
        <v>0.69353695754391043</v>
      </c>
      <c r="AK386" s="394">
        <f t="shared" si="1054"/>
        <v>1.011456343947952</v>
      </c>
      <c r="AL386" s="394">
        <f t="shared" si="1055"/>
        <v>1.0436135178409718</v>
      </c>
      <c r="AM386" s="395"/>
      <c r="AN386" s="394">
        <f t="shared" si="1056"/>
        <v>0.80148802530764096</v>
      </c>
      <c r="AP386" s="389">
        <f t="shared" si="1112"/>
        <v>3.2566430898760017</v>
      </c>
      <c r="AQ386" s="389">
        <f t="shared" si="1112"/>
        <v>1.5790106829856263</v>
      </c>
      <c r="AR386" s="389">
        <f t="shared" si="1112"/>
        <v>1.7534253104377817</v>
      </c>
      <c r="AS386" s="389">
        <f t="shared" si="1112"/>
        <v>0</v>
      </c>
      <c r="AT386" s="389">
        <f t="shared" si="1032"/>
        <v>1.8512473161145244</v>
      </c>
      <c r="AV386" s="389">
        <f t="shared" si="1057"/>
        <v>9.6818882162730269E-2</v>
      </c>
      <c r="AW386" s="389">
        <f t="shared" si="1033"/>
        <v>0.27358863228771829</v>
      </c>
      <c r="AX386" s="389">
        <f t="shared" si="1034"/>
        <v>0.62959248554955138</v>
      </c>
      <c r="AY386" s="389"/>
      <c r="AZ386" s="389">
        <f t="shared" si="1035"/>
        <v>1</v>
      </c>
      <c r="BC386" s="379">
        <f t="shared" si="1109"/>
        <v>0.69353695754391043</v>
      </c>
      <c r="BD386" s="379">
        <f t="shared" si="1109"/>
        <v>1.011456343947952</v>
      </c>
      <c r="BE386" s="379">
        <f t="shared" si="1109"/>
        <v>1.0436135178409718</v>
      </c>
      <c r="BF386" s="379" t="e">
        <f t="shared" si="1109"/>
        <v>#DIV/0!</v>
      </c>
      <c r="BG386" s="379"/>
      <c r="BH386" s="379"/>
      <c r="BI386" s="379"/>
      <c r="BJ386" s="379"/>
      <c r="BK386" s="379"/>
      <c r="BL386" s="379"/>
      <c r="BM386" s="379"/>
      <c r="BN386" s="379"/>
      <c r="BO386" s="379"/>
      <c r="BP386" s="379"/>
      <c r="BQ386" s="379"/>
      <c r="BR386" s="396">
        <v>0.69353695754391043</v>
      </c>
      <c r="BS386" s="396">
        <v>0.8872092826294512</v>
      </c>
      <c r="BT386" s="396">
        <v>1.0436135178409718</v>
      </c>
      <c r="BU386" s="396">
        <v>1</v>
      </c>
      <c r="BV386" s="387"/>
      <c r="BW386" s="396">
        <v>1</v>
      </c>
      <c r="BX386" s="396">
        <v>1.1400425623932444</v>
      </c>
      <c r="BY386" s="396">
        <v>1</v>
      </c>
      <c r="BZ386" s="396">
        <v>1</v>
      </c>
      <c r="CB386" s="396">
        <v>0.10075982647637148</v>
      </c>
      <c r="CC386" s="396">
        <v>0.28472486460734947</v>
      </c>
      <c r="CD386" s="396">
        <v>0.6552196036324418</v>
      </c>
      <c r="CE386" s="396"/>
      <c r="CG386" s="396">
        <v>1</v>
      </c>
      <c r="CH386" s="396">
        <v>1</v>
      </c>
      <c r="CI386" s="396">
        <v>1</v>
      </c>
      <c r="CJ386" s="396"/>
      <c r="CL386" s="388">
        <f t="shared" si="1037"/>
        <v>1.196564497735549</v>
      </c>
      <c r="CM386" s="388">
        <f t="shared" si="1038"/>
        <v>0.80148802530764096</v>
      </c>
      <c r="CN386" s="388">
        <f t="shared" si="1039"/>
        <v>0.86235441996533424</v>
      </c>
      <c r="CO386" s="388">
        <f t="shared" si="1040"/>
        <v>1.0351286232652839</v>
      </c>
      <c r="CP386" s="388">
        <f t="shared" si="1058"/>
        <v>1.0644988022030195</v>
      </c>
      <c r="CQ386" s="388">
        <f>1</f>
        <v>1</v>
      </c>
      <c r="CR386" s="388">
        <f t="shared" si="1041"/>
        <v>0.84390498125120939</v>
      </c>
      <c r="CS386" s="388">
        <f t="shared" si="1042"/>
        <v>0.95952203387381774</v>
      </c>
      <c r="CT386" s="388">
        <f t="shared" si="1043"/>
        <v>0.95903211644329434</v>
      </c>
      <c r="CU386" s="388"/>
      <c r="CV386" s="388">
        <f t="shared" si="1044"/>
        <v>0.95022245375077852</v>
      </c>
      <c r="CY386" s="334"/>
      <c r="DA386" s="379">
        <f t="shared" si="1077"/>
        <v>0.30917578767574166</v>
      </c>
      <c r="DB386" s="379">
        <f t="shared" si="1078"/>
        <v>0.47904152528755978</v>
      </c>
      <c r="DC386" s="379">
        <f t="shared" si="1079"/>
        <v>0.21178268703669856</v>
      </c>
      <c r="DD386" s="379">
        <f t="shared" si="1080"/>
        <v>0</v>
      </c>
      <c r="DF386" s="379">
        <f t="shared" si="1081"/>
        <v>0.3061898638248936</v>
      </c>
      <c r="DG386" s="379">
        <f t="shared" si="1082"/>
        <v>0.4837168246908698</v>
      </c>
      <c r="DH386" s="379">
        <f t="shared" si="1083"/>
        <v>0.21006384474105533</v>
      </c>
      <c r="DI386" s="379"/>
      <c r="DJ386" s="379">
        <f t="shared" si="1084"/>
        <v>0.99997053325681873</v>
      </c>
      <c r="DK386" s="379"/>
      <c r="DL386" s="379">
        <f t="shared" si="1085"/>
        <v>0.30619888650884475</v>
      </c>
      <c r="DM386" s="379">
        <f t="shared" si="1086"/>
        <v>0.48373107867033377</v>
      </c>
      <c r="DN386" s="379">
        <f t="shared" si="1087"/>
        <v>0.21007003482082148</v>
      </c>
      <c r="DO386" s="379">
        <f t="shared" si="1088"/>
        <v>0</v>
      </c>
      <c r="DR386" s="379">
        <f t="shared" si="1089"/>
        <v>3.0817585135177097E-2</v>
      </c>
      <c r="DS386" s="379">
        <f t="shared" si="1090"/>
        <v>-2.2884037686682509E-2</v>
      </c>
      <c r="DT386" s="379">
        <f t="shared" si="1091"/>
        <v>-1.5695060385483E-2</v>
      </c>
      <c r="DU386" s="379">
        <f t="shared" si="1092"/>
        <v>0</v>
      </c>
      <c r="DW386" s="379">
        <f t="shared" si="1093"/>
        <v>-0.12685055686561236</v>
      </c>
      <c r="DX386" s="379">
        <f t="shared" si="1094"/>
        <v>8.7817256619061784E-2</v>
      </c>
      <c r="DY386" s="379">
        <f t="shared" si="1095"/>
        <v>1.8347339251907527E-2</v>
      </c>
      <c r="DZ386" s="379">
        <f t="shared" si="1096"/>
        <v>0</v>
      </c>
      <c r="EA386" s="379"/>
      <c r="EC386" s="379">
        <f t="shared" si="1097"/>
        <v>0.11887587272885798</v>
      </c>
      <c r="ED386" s="379">
        <f t="shared" si="1098"/>
        <v>-7.5676744071897784E-2</v>
      </c>
      <c r="EE386" s="379">
        <f t="shared" si="1099"/>
        <v>1.7070429594774571E-2</v>
      </c>
      <c r="EF386" s="379"/>
      <c r="EH386" s="379">
        <f t="shared" si="1100"/>
        <v>0</v>
      </c>
      <c r="EI386" s="379">
        <f t="shared" si="1101"/>
        <v>-5.2477370619020873E-3</v>
      </c>
      <c r="EJ386" s="379">
        <f t="shared" si="1102"/>
        <v>0</v>
      </c>
      <c r="EK386" s="379">
        <f t="shared" si="1103"/>
        <v>0</v>
      </c>
      <c r="EM386" s="379">
        <f t="shared" si="1074"/>
        <v>0</v>
      </c>
      <c r="EN386" s="379">
        <f t="shared" si="1075"/>
        <v>-5.2477370619020873E-3</v>
      </c>
      <c r="EO386" s="379">
        <f t="shared" si="1076"/>
        <v>0</v>
      </c>
      <c r="EP386" s="379">
        <v>1</v>
      </c>
      <c r="ER386" s="379">
        <f t="shared" si="1104"/>
        <v>0</v>
      </c>
      <c r="ES386" s="379">
        <f t="shared" si="1105"/>
        <v>0</v>
      </c>
      <c r="ET386" s="379">
        <f t="shared" si="1106"/>
        <v>0</v>
      </c>
      <c r="EU386" s="379" t="e">
        <f t="shared" si="1107"/>
        <v>#DIV/0!</v>
      </c>
      <c r="EX386" s="379">
        <f t="shared" si="1020"/>
        <v>0.99508166296181133</v>
      </c>
      <c r="EY386" s="379">
        <f t="shared" si="1021"/>
        <v>0.73724718627739072</v>
      </c>
      <c r="EZ386" s="379">
        <f t="shared" si="1022"/>
        <v>0.84390498125120939</v>
      </c>
      <c r="FA386" s="379"/>
      <c r="FB386" s="379">
        <f t="shared" si="1023"/>
        <v>1.0075208034392384</v>
      </c>
      <c r="FC386" s="379">
        <f t="shared" si="1066"/>
        <v>1.0558752212313576</v>
      </c>
      <c r="FD386" s="379">
        <f t="shared" si="1024"/>
        <v>0.86235441996533424</v>
      </c>
      <c r="FE386" s="379"/>
      <c r="FF386" s="379">
        <f t="shared" si="1025"/>
        <v>1.0033841659647635</v>
      </c>
      <c r="FG386" s="379">
        <f t="shared" si="1067"/>
        <v>1.0903086509740723</v>
      </c>
      <c r="FH386" s="379">
        <f t="shared" si="1026"/>
        <v>1.0351286232652839</v>
      </c>
      <c r="FI386" s="379"/>
      <c r="FJ386" s="379">
        <f t="shared" si="1068"/>
        <v>0.99746472574052547</v>
      </c>
      <c r="FK386" s="379">
        <f t="shared" si="1069"/>
        <v>1.0344346481021489</v>
      </c>
      <c r="FL386" s="379">
        <f t="shared" si="1070"/>
        <v>1.0644988022030195</v>
      </c>
      <c r="FN386" s="379" t="e">
        <f t="shared" si="1071"/>
        <v>#DIV/0!</v>
      </c>
      <c r="FO386" s="379">
        <f t="shared" si="1072"/>
        <v>1</v>
      </c>
      <c r="FP386" s="379">
        <f t="shared" si="1073"/>
        <v>1.0570362736601544</v>
      </c>
    </row>
    <row r="387" spans="1:172" x14ac:dyDescent="0.2">
      <c r="A387" s="373" t="s">
        <v>537</v>
      </c>
      <c r="B387" s="330">
        <f t="shared" si="1006"/>
        <v>1997</v>
      </c>
      <c r="D387" s="428">
        <f>Conversion_factors!$M59*D224+D306</f>
        <v>1069.1330041052922</v>
      </c>
      <c r="E387" s="428">
        <f>Conversion_factors!$M59*E224+E306</f>
        <v>1722.4419666326273</v>
      </c>
      <c r="F387" s="428">
        <f>Conversion_factors!$M59*F224+F306</f>
        <v>755.30771466415786</v>
      </c>
      <c r="G387" s="384"/>
      <c r="H387" s="384">
        <f t="shared" si="1027"/>
        <v>3546.8826854020772</v>
      </c>
      <c r="I387" s="379"/>
      <c r="J387" s="390">
        <f t="shared" si="1110"/>
        <v>367172.57313000003</v>
      </c>
      <c r="K387" s="390">
        <f t="shared" si="1110"/>
        <v>482632.16244999995</v>
      </c>
      <c r="L387" s="390">
        <f t="shared" si="1110"/>
        <v>1236390.2564000001</v>
      </c>
      <c r="M387" s="390"/>
      <c r="N387" s="390">
        <f t="shared" si="1029"/>
        <v>2086194.9919799999</v>
      </c>
      <c r="P387" s="392">
        <f t="shared" si="1111"/>
        <v>118101.18005000001</v>
      </c>
      <c r="Q387" s="392">
        <f t="shared" si="1111"/>
        <v>306138.3282303125</v>
      </c>
      <c r="R387" s="392">
        <f t="shared" si="1111"/>
        <v>691353.15156000003</v>
      </c>
      <c r="S387" s="392">
        <f t="shared" si="1111"/>
        <v>0</v>
      </c>
      <c r="T387" s="384">
        <f t="shared" si="1111"/>
        <v>1115592.6598403126</v>
      </c>
      <c r="U387" s="392"/>
      <c r="W387" s="393">
        <f t="shared" si="1045"/>
        <v>2.9117997430781908</v>
      </c>
      <c r="X387" s="393">
        <f t="shared" si="1046"/>
        <v>3.5688503598453614</v>
      </c>
      <c r="Y387" s="393">
        <f t="shared" si="1047"/>
        <v>0.61089749838646323</v>
      </c>
      <c r="Z387" s="384"/>
      <c r="AA387" s="384">
        <f t="shared" si="1048"/>
        <v>3.1793707623621179</v>
      </c>
      <c r="AD387" s="393">
        <f t="shared" si="1049"/>
        <v>9.0526868880790001</v>
      </c>
      <c r="AE387" s="393">
        <f t="shared" si="1050"/>
        <v>5.6263519063082104</v>
      </c>
      <c r="AF387" s="393">
        <f t="shared" si="1051"/>
        <v>1.0925063593907802</v>
      </c>
      <c r="AG387" s="384"/>
      <c r="AH387" s="393">
        <f t="shared" si="1052"/>
        <v>3.1793707623621179</v>
      </c>
      <c r="AJ387" s="394">
        <f t="shared" si="1053"/>
        <v>0.63651141652442622</v>
      </c>
      <c r="AK387" s="394">
        <f t="shared" si="1054"/>
        <v>1.0060875356165895</v>
      </c>
      <c r="AL387" s="394">
        <f t="shared" si="1055"/>
        <v>1.0271047263089543</v>
      </c>
      <c r="AM387" s="395"/>
      <c r="AN387" s="394">
        <f t="shared" si="1056"/>
        <v>0.78756887881149928</v>
      </c>
      <c r="AP387" s="389">
        <f t="shared" si="1112"/>
        <v>3.1089661676077385</v>
      </c>
      <c r="AQ387" s="389">
        <f t="shared" si="1112"/>
        <v>1.5765166199212679</v>
      </c>
      <c r="AR387" s="389">
        <f t="shared" si="1112"/>
        <v>1.7883627978120213</v>
      </c>
      <c r="AS387" s="389">
        <f t="shared" si="1112"/>
        <v>0</v>
      </c>
      <c r="AT387" s="389">
        <f t="shared" si="1032"/>
        <v>1.8700329135175744</v>
      </c>
      <c r="AV387" s="389">
        <f t="shared" si="1057"/>
        <v>0.10586407055322969</v>
      </c>
      <c r="AW387" s="389">
        <f t="shared" si="1033"/>
        <v>0.27441766089975311</v>
      </c>
      <c r="AX387" s="389">
        <f t="shared" si="1034"/>
        <v>0.61971826854701717</v>
      </c>
      <c r="AY387" s="389"/>
      <c r="AZ387" s="389">
        <f t="shared" si="1035"/>
        <v>1</v>
      </c>
      <c r="BC387" s="379">
        <f t="shared" si="1109"/>
        <v>0.63651141652442622</v>
      </c>
      <c r="BD387" s="379">
        <f t="shared" si="1109"/>
        <v>1.0060875356165895</v>
      </c>
      <c r="BE387" s="379">
        <f t="shared" si="1109"/>
        <v>1.0271047263089543</v>
      </c>
      <c r="BF387" s="379" t="e">
        <f t="shared" si="1109"/>
        <v>#DIV/0!</v>
      </c>
      <c r="BG387" s="379"/>
      <c r="BH387" s="379"/>
      <c r="BI387" s="379"/>
      <c r="BJ387" s="379"/>
      <c r="BK387" s="379"/>
      <c r="BL387" s="379"/>
      <c r="BM387" s="379"/>
      <c r="BN387" s="379"/>
      <c r="BO387" s="379"/>
      <c r="BP387" s="379"/>
      <c r="BQ387" s="379"/>
      <c r="BR387" s="396">
        <v>0.63651141652442622</v>
      </c>
      <c r="BS387" s="396">
        <v>0.88123485597718287</v>
      </c>
      <c r="BT387" s="396">
        <v>1.0271047263089543</v>
      </c>
      <c r="BU387" s="396">
        <v>1</v>
      </c>
      <c r="BV387" s="387"/>
      <c r="BW387" s="396">
        <v>1</v>
      </c>
      <c r="BX387" s="396">
        <v>1.1416792343069089</v>
      </c>
      <c r="BY387" s="396">
        <v>1</v>
      </c>
      <c r="BZ387" s="396">
        <v>1</v>
      </c>
      <c r="CB387" s="396">
        <v>0.10941265786653562</v>
      </c>
      <c r="CC387" s="396">
        <v>0.28361620224552836</v>
      </c>
      <c r="CD387" s="396">
        <v>0.64049136346106661</v>
      </c>
      <c r="CE387" s="396"/>
      <c r="CG387" s="396">
        <v>1</v>
      </c>
      <c r="CH387" s="396">
        <v>1</v>
      </c>
      <c r="CI387" s="396">
        <v>1</v>
      </c>
      <c r="CJ387" s="396"/>
      <c r="CL387" s="388">
        <f t="shared" si="1037"/>
        <v>1.2270532837400798</v>
      </c>
      <c r="CM387" s="388">
        <f t="shared" si="1038"/>
        <v>0.78756887881149928</v>
      </c>
      <c r="CN387" s="388">
        <f t="shared" si="1039"/>
        <v>0.85314214590490767</v>
      </c>
      <c r="CO387" s="388">
        <f t="shared" si="1040"/>
        <v>1.0617249342908976</v>
      </c>
      <c r="CP387" s="388">
        <f t="shared" si="1058"/>
        <v>1.0652356433697301</v>
      </c>
      <c r="CQ387" s="388">
        <f>1</f>
        <v>1</v>
      </c>
      <c r="CR387" s="388">
        <f t="shared" si="1041"/>
        <v>0.81664111960108243</v>
      </c>
      <c r="CS387" s="388">
        <f t="shared" si="1042"/>
        <v>0.9668826545692093</v>
      </c>
      <c r="CT387" s="388">
        <f t="shared" si="1043"/>
        <v>0.96638897891714315</v>
      </c>
      <c r="CU387" s="388"/>
      <c r="CV387" s="388">
        <f t="shared" si="1044"/>
        <v>0.96489288387743533</v>
      </c>
      <c r="CY387" s="334"/>
      <c r="DA387" s="379">
        <f t="shared" si="1077"/>
        <v>0.30142891630036944</v>
      </c>
      <c r="DB387" s="379">
        <f t="shared" si="1078"/>
        <v>0.48562135244046561</v>
      </c>
      <c r="DC387" s="379">
        <f t="shared" si="1079"/>
        <v>0.212949731259165</v>
      </c>
      <c r="DD387" s="379">
        <f t="shared" si="1080"/>
        <v>0</v>
      </c>
      <c r="DF387" s="379">
        <f t="shared" si="1081"/>
        <v>0.30528597025150761</v>
      </c>
      <c r="DG387" s="379">
        <f t="shared" si="1082"/>
        <v>0.48232395876163792</v>
      </c>
      <c r="DH387" s="379">
        <f t="shared" si="1083"/>
        <v>0.21236567469576506</v>
      </c>
      <c r="DI387" s="379"/>
      <c r="DJ387" s="379">
        <f t="shared" si="1084"/>
        <v>0.99997560370891059</v>
      </c>
      <c r="DK387" s="379"/>
      <c r="DL387" s="379">
        <f t="shared" si="1085"/>
        <v>0.30529341827860762</v>
      </c>
      <c r="DM387" s="379">
        <f t="shared" si="1086"/>
        <v>0.48233572596441138</v>
      </c>
      <c r="DN387" s="379">
        <f t="shared" si="1087"/>
        <v>0.212370855756981</v>
      </c>
      <c r="DO387" s="379">
        <f t="shared" si="1088"/>
        <v>0</v>
      </c>
      <c r="DR387" s="379">
        <f t="shared" si="1089"/>
        <v>-8.580217542864664E-2</v>
      </c>
      <c r="DS387" s="379">
        <f t="shared" si="1090"/>
        <v>-6.7567295468692135E-3</v>
      </c>
      <c r="DT387" s="379">
        <f t="shared" si="1091"/>
        <v>-1.5945328498469427E-2</v>
      </c>
      <c r="DU387" s="379">
        <f t="shared" si="1092"/>
        <v>0</v>
      </c>
      <c r="DW387" s="379">
        <f t="shared" si="1093"/>
        <v>-4.6406688877976658E-2</v>
      </c>
      <c r="DX387" s="379">
        <f t="shared" si="1094"/>
        <v>-1.5807586778967227E-3</v>
      </c>
      <c r="DY387" s="379">
        <f t="shared" si="1095"/>
        <v>1.9729368091969488E-2</v>
      </c>
      <c r="DZ387" s="379">
        <f t="shared" si="1096"/>
        <v>0</v>
      </c>
      <c r="EA387" s="379"/>
      <c r="EC387" s="379">
        <f t="shared" si="1097"/>
        <v>8.9313878997445348E-2</v>
      </c>
      <c r="ED387" s="379">
        <f t="shared" si="1098"/>
        <v>3.0256194309343726E-3</v>
      </c>
      <c r="EE387" s="379">
        <f t="shared" si="1099"/>
        <v>-1.5807792558576169E-2</v>
      </c>
      <c r="EF387" s="379"/>
      <c r="EH387" s="379">
        <f t="shared" si="1100"/>
        <v>0</v>
      </c>
      <c r="EI387" s="379">
        <f t="shared" si="1101"/>
        <v>1.4345939954018478E-3</v>
      </c>
      <c r="EJ387" s="379">
        <f t="shared" si="1102"/>
        <v>0</v>
      </c>
      <c r="EK387" s="379">
        <f t="shared" si="1103"/>
        <v>0</v>
      </c>
      <c r="EM387" s="379">
        <f t="shared" si="1074"/>
        <v>0</v>
      </c>
      <c r="EN387" s="379">
        <f t="shared" si="1075"/>
        <v>1.4345939954018478E-3</v>
      </c>
      <c r="EO387" s="379">
        <f t="shared" si="1076"/>
        <v>0</v>
      </c>
      <c r="EP387" s="379">
        <v>1</v>
      </c>
      <c r="ER387" s="379">
        <f t="shared" si="1104"/>
        <v>0</v>
      </c>
      <c r="ES387" s="379">
        <f t="shared" si="1105"/>
        <v>0</v>
      </c>
      <c r="ET387" s="379">
        <f t="shared" si="1106"/>
        <v>0</v>
      </c>
      <c r="EU387" s="379" t="e">
        <f t="shared" si="1107"/>
        <v>#DIV/0!</v>
      </c>
      <c r="EX387" s="379">
        <f t="shared" si="1020"/>
        <v>0.96769320924056579</v>
      </c>
      <c r="EY387" s="379">
        <f t="shared" si="1021"/>
        <v>0.71342909569234547</v>
      </c>
      <c r="EZ387" s="379">
        <f t="shared" si="1022"/>
        <v>0.81664111960108243</v>
      </c>
      <c r="FA387" s="379"/>
      <c r="FB387" s="379">
        <f t="shared" si="1023"/>
        <v>0.98931729942220636</v>
      </c>
      <c r="FC387" s="379">
        <f t="shared" si="1066"/>
        <v>1.0445956223954314</v>
      </c>
      <c r="FD387" s="379">
        <f t="shared" si="1024"/>
        <v>0.85314214590490767</v>
      </c>
      <c r="FE387" s="379"/>
      <c r="FF387" s="379">
        <f t="shared" si="1025"/>
        <v>1.0256937258113068</v>
      </c>
      <c r="FG387" s="379">
        <f t="shared" si="1067"/>
        <v>1.1183227425018958</v>
      </c>
      <c r="FH387" s="379">
        <f t="shared" si="1026"/>
        <v>1.0617249342908976</v>
      </c>
      <c r="FI387" s="379"/>
      <c r="FJ387" s="379">
        <f t="shared" si="1068"/>
        <v>1.0006921953929733</v>
      </c>
      <c r="FK387" s="379">
        <f t="shared" si="1069"/>
        <v>1.0351506789998972</v>
      </c>
      <c r="FL387" s="379">
        <f t="shared" si="1070"/>
        <v>1.0652356433697301</v>
      </c>
      <c r="FN387" s="379" t="e">
        <f t="shared" si="1071"/>
        <v>#DIV/0!</v>
      </c>
      <c r="FO387" s="379">
        <f t="shared" si="1072"/>
        <v>1</v>
      </c>
      <c r="FP387" s="379">
        <f t="shared" si="1073"/>
        <v>1.0570362736601544</v>
      </c>
    </row>
    <row r="388" spans="1:172" x14ac:dyDescent="0.2">
      <c r="A388" s="373" t="s">
        <v>537</v>
      </c>
      <c r="B388" s="330">
        <f t="shared" si="1006"/>
        <v>1998</v>
      </c>
      <c r="D388" s="428">
        <f>Conversion_factors!$M60*D225+D307</f>
        <v>1124.5356029909588</v>
      </c>
      <c r="E388" s="428">
        <f>Conversion_factors!$M60*E225+E307</f>
        <v>1723.6205633390246</v>
      </c>
      <c r="F388" s="428">
        <f>Conversion_factors!$M60*F225+F307</f>
        <v>811.14199913377092</v>
      </c>
      <c r="G388" s="384"/>
      <c r="H388" s="384">
        <f t="shared" si="1027"/>
        <v>3659.2981654637542</v>
      </c>
      <c r="I388" s="379"/>
      <c r="J388" s="390">
        <f t="shared" si="1110"/>
        <v>369355.39515</v>
      </c>
      <c r="K388" s="390">
        <f t="shared" si="1110"/>
        <v>476550.53995999997</v>
      </c>
      <c r="L388" s="390">
        <f t="shared" si="1110"/>
        <v>1317843.4204000002</v>
      </c>
      <c r="M388" s="390"/>
      <c r="N388" s="390">
        <f t="shared" si="1029"/>
        <v>2163749.3555100001</v>
      </c>
      <c r="P388" s="392">
        <f t="shared" si="1111"/>
        <v>113962.16524</v>
      </c>
      <c r="Q388" s="392">
        <f t="shared" si="1111"/>
        <v>316459.97395500302</v>
      </c>
      <c r="R388" s="392">
        <f t="shared" si="1111"/>
        <v>723019.78674000001</v>
      </c>
      <c r="S388" s="392">
        <f t="shared" si="1111"/>
        <v>0</v>
      </c>
      <c r="T388" s="384">
        <f t="shared" si="1111"/>
        <v>1153441.925935003</v>
      </c>
      <c r="U388" s="392"/>
      <c r="W388" s="393">
        <f t="shared" si="1045"/>
        <v>3.0445896222370608</v>
      </c>
      <c r="X388" s="393">
        <f t="shared" si="1046"/>
        <v>3.6168683461856941</v>
      </c>
      <c r="Y388" s="393">
        <f t="shared" si="1047"/>
        <v>0.61550711304349648</v>
      </c>
      <c r="Z388" s="384"/>
      <c r="AA388" s="384">
        <f t="shared" si="1048"/>
        <v>3.1725031691538819</v>
      </c>
      <c r="AD388" s="393">
        <f t="shared" si="1049"/>
        <v>9.8676222992317619</v>
      </c>
      <c r="AE388" s="393">
        <f t="shared" si="1050"/>
        <v>5.4465673550997122</v>
      </c>
      <c r="AF388" s="393">
        <f t="shared" si="1051"/>
        <v>1.1218807756162557</v>
      </c>
      <c r="AG388" s="384"/>
      <c r="AH388" s="393">
        <f t="shared" si="1052"/>
        <v>3.1725031691538819</v>
      </c>
      <c r="AJ388" s="394">
        <f t="shared" si="1053"/>
        <v>0.6655389189426274</v>
      </c>
      <c r="AK388" s="394">
        <f t="shared" si="1054"/>
        <v>1.0196241910297656</v>
      </c>
      <c r="AL388" s="394">
        <f t="shared" si="1055"/>
        <v>1.0348548922749421</v>
      </c>
      <c r="AM388" s="395"/>
      <c r="AN388" s="394">
        <f t="shared" si="1056"/>
        <v>0.78586769229145792</v>
      </c>
      <c r="AP388" s="389">
        <f t="shared" si="1112"/>
        <v>3.2410352538682599</v>
      </c>
      <c r="AQ388" s="389">
        <f t="shared" si="1112"/>
        <v>1.5058793502516055</v>
      </c>
      <c r="AR388" s="389">
        <f t="shared" si="1112"/>
        <v>1.8226934373981392</v>
      </c>
      <c r="AS388" s="389">
        <f t="shared" si="1112"/>
        <v>0</v>
      </c>
      <c r="AT388" s="389">
        <f t="shared" si="1032"/>
        <v>1.8759066294178806</v>
      </c>
      <c r="AV388" s="389">
        <f t="shared" si="1057"/>
        <v>9.880182320199607E-2</v>
      </c>
      <c r="AW388" s="389">
        <f t="shared" si="1033"/>
        <v>0.27436142803503027</v>
      </c>
      <c r="AX388" s="389">
        <f t="shared" si="1034"/>
        <v>0.62683674876297368</v>
      </c>
      <c r="AY388" s="389"/>
      <c r="AZ388" s="389">
        <f t="shared" si="1035"/>
        <v>1</v>
      </c>
      <c r="BC388" s="379">
        <f t="shared" si="1109"/>
        <v>0.6655389189426274</v>
      </c>
      <c r="BD388" s="379">
        <f t="shared" si="1109"/>
        <v>1.0196241910297656</v>
      </c>
      <c r="BE388" s="379">
        <f t="shared" si="1109"/>
        <v>1.0348548922749421</v>
      </c>
      <c r="BF388" s="379" t="e">
        <f t="shared" si="1109"/>
        <v>#DIV/0!</v>
      </c>
      <c r="BG388" s="379"/>
      <c r="BH388" s="379"/>
      <c r="BI388" s="379"/>
      <c r="BJ388" s="379"/>
      <c r="BK388" s="379"/>
      <c r="BL388" s="379"/>
      <c r="BM388" s="379"/>
      <c r="BN388" s="379"/>
      <c r="BO388" s="379"/>
      <c r="BP388" s="379"/>
      <c r="BQ388" s="379"/>
      <c r="BR388" s="396">
        <v>0.6655389189426274</v>
      </c>
      <c r="BS388" s="396">
        <v>0.88386777116539239</v>
      </c>
      <c r="BT388" s="396">
        <v>1.0348548922749421</v>
      </c>
      <c r="BU388" s="396">
        <v>1</v>
      </c>
      <c r="BV388" s="387"/>
      <c r="BW388" s="396">
        <v>1</v>
      </c>
      <c r="BX388" s="396">
        <v>1.1535935852546995</v>
      </c>
      <c r="BY388" s="396">
        <v>1</v>
      </c>
      <c r="BZ388" s="396">
        <v>1</v>
      </c>
      <c r="CB388" s="396">
        <v>0.10236952355352036</v>
      </c>
      <c r="CC388" s="396">
        <v>0.28426852621928228</v>
      </c>
      <c r="CD388" s="396">
        <v>0.64947161132353459</v>
      </c>
      <c r="CE388" s="396"/>
      <c r="CG388" s="396">
        <v>1</v>
      </c>
      <c r="CH388" s="396">
        <v>1</v>
      </c>
      <c r="CI388" s="396">
        <v>1</v>
      </c>
      <c r="CJ388" s="396"/>
      <c r="CL388" s="388">
        <f t="shared" si="1037"/>
        <v>1.2686841297652678</v>
      </c>
      <c r="CM388" s="388">
        <f t="shared" si="1038"/>
        <v>0.78586769229145792</v>
      </c>
      <c r="CN388" s="388">
        <f t="shared" si="1039"/>
        <v>0.84877526321375241</v>
      </c>
      <c r="CO388" s="388">
        <f t="shared" si="1040"/>
        <v>1.0421272839265776</v>
      </c>
      <c r="CP388" s="388">
        <f t="shared" si="1058"/>
        <v>1.0705385622442161</v>
      </c>
      <c r="CQ388" s="388">
        <f>1</f>
        <v>1</v>
      </c>
      <c r="CR388" s="388">
        <f t="shared" si="1041"/>
        <v>0.83033900574367214</v>
      </c>
      <c r="CS388" s="388">
        <f t="shared" si="1042"/>
        <v>0.99752719159436976</v>
      </c>
      <c r="CT388" s="388">
        <f t="shared" si="1043"/>
        <v>0.99701786930542757</v>
      </c>
      <c r="CU388" s="388"/>
      <c r="CV388" s="388">
        <f t="shared" si="1044"/>
        <v>0.94692546536065447</v>
      </c>
      <c r="CY388" s="334"/>
      <c r="DA388" s="379">
        <f t="shared" si="1077"/>
        <v>0.30730909375034293</v>
      </c>
      <c r="DB388" s="379">
        <f t="shared" si="1078"/>
        <v>0.4710249029735965</v>
      </c>
      <c r="DC388" s="379">
        <f t="shared" si="1079"/>
        <v>0.22166600327606056</v>
      </c>
      <c r="DD388" s="379">
        <f t="shared" si="1080"/>
        <v>0</v>
      </c>
      <c r="DF388" s="379">
        <f t="shared" si="1081"/>
        <v>0.30435953807716376</v>
      </c>
      <c r="DG388" s="379">
        <f t="shared" si="1082"/>
        <v>0.47828600678167116</v>
      </c>
      <c r="DH388" s="379">
        <f t="shared" si="1083"/>
        <v>0.21727872982422905</v>
      </c>
      <c r="DI388" s="379"/>
      <c r="DJ388" s="379">
        <f t="shared" si="1084"/>
        <v>0.999924274683064</v>
      </c>
      <c r="DK388" s="379"/>
      <c r="DL388" s="379">
        <f t="shared" si="1085"/>
        <v>0.30438258754507541</v>
      </c>
      <c r="DM388" s="379">
        <f t="shared" si="1086"/>
        <v>0.47832222788397522</v>
      </c>
      <c r="DN388" s="379">
        <f t="shared" si="1087"/>
        <v>0.21729518457094935</v>
      </c>
      <c r="DO388" s="379">
        <f t="shared" si="1088"/>
        <v>0</v>
      </c>
      <c r="DR388" s="379">
        <f t="shared" si="1089"/>
        <v>4.4594762634737217E-2</v>
      </c>
      <c r="DS388" s="379">
        <f t="shared" si="1090"/>
        <v>2.9833020476966775E-3</v>
      </c>
      <c r="DT388" s="379">
        <f t="shared" si="1091"/>
        <v>7.5173174032753965E-3</v>
      </c>
      <c r="DU388" s="379">
        <f t="shared" si="1092"/>
        <v>0</v>
      </c>
      <c r="DW388" s="379">
        <f t="shared" si="1093"/>
        <v>4.1602552630921268E-2</v>
      </c>
      <c r="DX388" s="379">
        <f t="shared" si="1094"/>
        <v>-4.5840728784326344E-2</v>
      </c>
      <c r="DY388" s="379">
        <f t="shared" si="1095"/>
        <v>1.9014754536274232E-2</v>
      </c>
      <c r="DZ388" s="379">
        <f t="shared" si="1096"/>
        <v>0</v>
      </c>
      <c r="EA388" s="379"/>
      <c r="EC388" s="379">
        <f t="shared" si="1097"/>
        <v>-6.9039859877044876E-2</v>
      </c>
      <c r="ED388" s="379">
        <f t="shared" si="1098"/>
        <v>-2.0493807454947843E-4</v>
      </c>
      <c r="EE388" s="379">
        <f t="shared" si="1099"/>
        <v>1.1421168735682325E-2</v>
      </c>
      <c r="EF388" s="379"/>
      <c r="EH388" s="379">
        <f t="shared" si="1100"/>
        <v>0</v>
      </c>
      <c r="EI388" s="379">
        <f t="shared" si="1101"/>
        <v>1.0381735763365294E-2</v>
      </c>
      <c r="EJ388" s="379">
        <f t="shared" si="1102"/>
        <v>0</v>
      </c>
      <c r="EK388" s="379">
        <f t="shared" si="1103"/>
        <v>0</v>
      </c>
      <c r="EM388" s="379">
        <f t="shared" si="1074"/>
        <v>0</v>
      </c>
      <c r="EN388" s="379">
        <f t="shared" si="1075"/>
        <v>1.0381735763365294E-2</v>
      </c>
      <c r="EO388" s="379">
        <f t="shared" si="1076"/>
        <v>0</v>
      </c>
      <c r="EP388" s="379">
        <v>1</v>
      </c>
      <c r="ER388" s="379">
        <f t="shared" si="1104"/>
        <v>0</v>
      </c>
      <c r="ES388" s="379">
        <f t="shared" si="1105"/>
        <v>0</v>
      </c>
      <c r="ET388" s="379">
        <f t="shared" si="1106"/>
        <v>0</v>
      </c>
      <c r="EU388" s="379" t="e">
        <f t="shared" si="1107"/>
        <v>#DIV/0!</v>
      </c>
      <c r="EX388" s="379">
        <f t="shared" si="1020"/>
        <v>1.0167734465162384</v>
      </c>
      <c r="EY388" s="379">
        <f t="shared" si="1021"/>
        <v>0.72539576047206933</v>
      </c>
      <c r="EZ388" s="379">
        <f t="shared" si="1022"/>
        <v>0.83033900574367214</v>
      </c>
      <c r="FA388" s="379"/>
      <c r="FB388" s="379">
        <f t="shared" si="1023"/>
        <v>0.99488141253820794</v>
      </c>
      <c r="FC388" s="379">
        <f t="shared" si="1066"/>
        <v>1.0392487683399951</v>
      </c>
      <c r="FD388" s="379">
        <f t="shared" si="1024"/>
        <v>0.84877526321375241</v>
      </c>
      <c r="FE388" s="379"/>
      <c r="FF388" s="379">
        <f t="shared" si="1025"/>
        <v>0.98154168774663964</v>
      </c>
      <c r="FG388" s="379">
        <f t="shared" si="1067"/>
        <v>1.0976803921207614</v>
      </c>
      <c r="FH388" s="379">
        <f t="shared" si="1026"/>
        <v>1.0421272839265776</v>
      </c>
      <c r="FI388" s="379"/>
      <c r="FJ388" s="379">
        <f t="shared" si="1068"/>
        <v>1.0049781650731391</v>
      </c>
      <c r="FK388" s="379">
        <f t="shared" si="1069"/>
        <v>1.0403038299555307</v>
      </c>
      <c r="FL388" s="379">
        <f t="shared" si="1070"/>
        <v>1.0705385622442161</v>
      </c>
      <c r="FN388" s="379" t="e">
        <f t="shared" si="1071"/>
        <v>#DIV/0!</v>
      </c>
      <c r="FO388" s="379">
        <f t="shared" si="1072"/>
        <v>1</v>
      </c>
      <c r="FP388" s="379">
        <f t="shared" si="1073"/>
        <v>1.0570362736601544</v>
      </c>
    </row>
    <row r="389" spans="1:172" x14ac:dyDescent="0.2">
      <c r="A389" s="373" t="s">
        <v>537</v>
      </c>
      <c r="B389" s="330">
        <f t="shared" si="1006"/>
        <v>1999</v>
      </c>
      <c r="D389" s="428">
        <f>Conversion_factors!$M61*D226+D308</f>
        <v>1122.2005158144018</v>
      </c>
      <c r="E389" s="428">
        <f>Conversion_factors!$M61*E226+E308</f>
        <v>1640.5043211829779</v>
      </c>
      <c r="F389" s="428">
        <f>Conversion_factors!$M61*F226+F308</f>
        <v>850.34841893343287</v>
      </c>
      <c r="G389" s="384"/>
      <c r="H389" s="384">
        <f t="shared" si="1027"/>
        <v>3613.0532559308131</v>
      </c>
      <c r="I389" s="379"/>
      <c r="J389" s="390">
        <f t="shared" si="1110"/>
        <v>377782.38647999993</v>
      </c>
      <c r="K389" s="390">
        <f t="shared" si="1110"/>
        <v>452490.52017999999</v>
      </c>
      <c r="L389" s="390">
        <f t="shared" si="1110"/>
        <v>1371271.5380000002</v>
      </c>
      <c r="M389" s="390"/>
      <c r="N389" s="390">
        <f t="shared" si="1029"/>
        <v>2201544.44466</v>
      </c>
      <c r="P389" s="392">
        <f t="shared" si="1111"/>
        <v>116824.77282</v>
      </c>
      <c r="Q389" s="392">
        <f t="shared" si="1111"/>
        <v>305648.33814417385</v>
      </c>
      <c r="R389" s="392">
        <f t="shared" si="1111"/>
        <v>752832.46826999995</v>
      </c>
      <c r="S389" s="392">
        <f t="shared" si="1111"/>
        <v>0</v>
      </c>
      <c r="T389" s="384">
        <f t="shared" si="1111"/>
        <v>1175305.5792341738</v>
      </c>
      <c r="U389" s="392"/>
      <c r="W389" s="393">
        <f t="shared" si="1045"/>
        <v>2.9704945385901729</v>
      </c>
      <c r="X389" s="393">
        <f t="shared" si="1046"/>
        <v>3.6254998679980921</v>
      </c>
      <c r="Y389" s="393">
        <f t="shared" si="1047"/>
        <v>0.62011672770052984</v>
      </c>
      <c r="Z389" s="384"/>
      <c r="AA389" s="384">
        <f t="shared" si="1048"/>
        <v>3.0741394576592325</v>
      </c>
      <c r="AD389" s="393">
        <f t="shared" si="1049"/>
        <v>9.605843766916232</v>
      </c>
      <c r="AE389" s="393">
        <f t="shared" si="1050"/>
        <v>5.3672934429931525</v>
      </c>
      <c r="AF389" s="393">
        <f t="shared" si="1051"/>
        <v>1.1295320735668102</v>
      </c>
      <c r="AG389" s="384"/>
      <c r="AH389" s="393">
        <f t="shared" si="1052"/>
        <v>3.0741394576592325</v>
      </c>
      <c r="AJ389" s="394">
        <f t="shared" si="1053"/>
        <v>0.6493419374154159</v>
      </c>
      <c r="AK389" s="394">
        <f t="shared" si="1054"/>
        <v>1.0220574862462208</v>
      </c>
      <c r="AL389" s="394">
        <f t="shared" si="1055"/>
        <v>1.0426050582409301</v>
      </c>
      <c r="AM389" s="395"/>
      <c r="AN389" s="394">
        <f t="shared" si="1056"/>
        <v>0.76150180238183829</v>
      </c>
      <c r="AP389" s="389">
        <f t="shared" si="1112"/>
        <v>3.2337523742680445</v>
      </c>
      <c r="AQ389" s="389">
        <f t="shared" si="1112"/>
        <v>1.4804285307992118</v>
      </c>
      <c r="AR389" s="389">
        <f t="shared" si="1112"/>
        <v>1.8214829936216299</v>
      </c>
      <c r="AS389" s="389">
        <f t="shared" si="1112"/>
        <v>0</v>
      </c>
      <c r="AT389" s="389">
        <f t="shared" si="1032"/>
        <v>1.8731676966040789</v>
      </c>
      <c r="AV389" s="389">
        <f t="shared" si="1057"/>
        <v>9.9399488000493225E-2</v>
      </c>
      <c r="AW389" s="389">
        <f t="shared" si="1033"/>
        <v>0.26005861245322559</v>
      </c>
      <c r="AX389" s="389">
        <f t="shared" si="1034"/>
        <v>0.64054189954628116</v>
      </c>
      <c r="AY389" s="389"/>
      <c r="AZ389" s="389">
        <f t="shared" si="1035"/>
        <v>1</v>
      </c>
      <c r="BC389" s="379">
        <f t="shared" si="1109"/>
        <v>0.6493419374154159</v>
      </c>
      <c r="BD389" s="379">
        <f t="shared" si="1109"/>
        <v>1.0220574862462208</v>
      </c>
      <c r="BE389" s="379">
        <f t="shared" si="1109"/>
        <v>1.0426050582409301</v>
      </c>
      <c r="BF389" s="379" t="e">
        <f t="shared" si="1109"/>
        <v>#DIV/0!</v>
      </c>
      <c r="BG389" s="379"/>
      <c r="BH389" s="379"/>
      <c r="BI389" s="379"/>
      <c r="BJ389" s="379"/>
      <c r="BK389" s="379"/>
      <c r="BL389" s="379"/>
      <c r="BM389" s="379"/>
      <c r="BN389" s="379"/>
      <c r="BO389" s="379"/>
      <c r="BP389" s="379"/>
      <c r="BQ389" s="379"/>
      <c r="BR389" s="396">
        <v>0.6493419374154159</v>
      </c>
      <c r="BS389" s="396">
        <v>0.86989391455299081</v>
      </c>
      <c r="BT389" s="396">
        <v>1.0426050582409301</v>
      </c>
      <c r="BU389" s="396">
        <v>1</v>
      </c>
      <c r="BV389" s="387"/>
      <c r="BW389" s="396">
        <v>1</v>
      </c>
      <c r="BX389" s="396">
        <v>1.1749219866326133</v>
      </c>
      <c r="BY389" s="396">
        <v>1</v>
      </c>
      <c r="BZ389" s="396">
        <v>1</v>
      </c>
      <c r="CB389" s="396">
        <v>0.10200042633189423</v>
      </c>
      <c r="CC389" s="396">
        <v>0.26686344039697918</v>
      </c>
      <c r="CD389" s="396">
        <v>0.65730264965588003</v>
      </c>
      <c r="CE389" s="396"/>
      <c r="CG389" s="396">
        <v>1</v>
      </c>
      <c r="CH389" s="396">
        <v>1</v>
      </c>
      <c r="CI389" s="396">
        <v>1</v>
      </c>
      <c r="CJ389" s="396"/>
      <c r="CL389" s="388">
        <f t="shared" si="1037"/>
        <v>1.2927322151830603</v>
      </c>
      <c r="CM389" s="388">
        <f t="shared" si="1038"/>
        <v>0.76150180238183829</v>
      </c>
      <c r="CN389" s="388">
        <f t="shared" si="1039"/>
        <v>0.84139677561649895</v>
      </c>
      <c r="CO389" s="388">
        <f t="shared" si="1040"/>
        <v>1.0235785121477028</v>
      </c>
      <c r="CP389" s="388">
        <f t="shared" si="1058"/>
        <v>1.0796485182148001</v>
      </c>
      <c r="CQ389" s="388">
        <f>1</f>
        <v>1</v>
      </c>
      <c r="CR389" s="388">
        <f t="shared" si="1041"/>
        <v>0.81938562345779375</v>
      </c>
      <c r="CS389" s="388">
        <f t="shared" si="1042"/>
        <v>0.98492079751385786</v>
      </c>
      <c r="CT389" s="388">
        <f t="shared" si="1043"/>
        <v>0.98441791185896677</v>
      </c>
      <c r="CU389" s="388"/>
      <c r="CV389" s="388">
        <f t="shared" si="1044"/>
        <v>0.92983180384117015</v>
      </c>
      <c r="CY389" s="334"/>
      <c r="DA389" s="379">
        <f t="shared" si="1077"/>
        <v>0.3105961734641785</v>
      </c>
      <c r="DB389" s="379">
        <f t="shared" si="1078"/>
        <v>0.45404930538737465</v>
      </c>
      <c r="DC389" s="379">
        <f t="shared" si="1079"/>
        <v>0.23535452114844674</v>
      </c>
      <c r="DD389" s="379">
        <f t="shared" si="1080"/>
        <v>0</v>
      </c>
      <c r="DF389" s="379">
        <f t="shared" si="1081"/>
        <v>0.30894971919757086</v>
      </c>
      <c r="DG389" s="379">
        <f t="shared" si="1082"/>
        <v>0.46248518099556934</v>
      </c>
      <c r="DH389" s="379">
        <f t="shared" si="1083"/>
        <v>0.22844191357950247</v>
      </c>
      <c r="DI389" s="379"/>
      <c r="DJ389" s="379">
        <f t="shared" si="1084"/>
        <v>0.9998768137726427</v>
      </c>
      <c r="DK389" s="379"/>
      <c r="DL389" s="379">
        <f t="shared" si="1085"/>
        <v>0.3089877822367641</v>
      </c>
      <c r="DM389" s="379">
        <f t="shared" si="1086"/>
        <v>0.46254215981923119</v>
      </c>
      <c r="DN389" s="379">
        <f t="shared" si="1087"/>
        <v>0.22847005794400468</v>
      </c>
      <c r="DO389" s="379">
        <f t="shared" si="1088"/>
        <v>0</v>
      </c>
      <c r="DR389" s="379">
        <f t="shared" si="1089"/>
        <v>-2.4637670794157122E-2</v>
      </c>
      <c r="DS389" s="379">
        <f t="shared" si="1090"/>
        <v>-1.5936204401513391E-2</v>
      </c>
      <c r="DT389" s="379">
        <f t="shared" si="1091"/>
        <v>7.4612287166345862E-3</v>
      </c>
      <c r="DU389" s="379">
        <f t="shared" si="1092"/>
        <v>0</v>
      </c>
      <c r="DW389" s="379">
        <f t="shared" si="1093"/>
        <v>-2.24961283362396E-3</v>
      </c>
      <c r="DX389" s="379">
        <f t="shared" si="1094"/>
        <v>-1.7045419751325619E-2</v>
      </c>
      <c r="DY389" s="379">
        <f t="shared" si="1095"/>
        <v>-6.6431680459900382E-4</v>
      </c>
      <c r="DZ389" s="379">
        <f t="shared" si="1096"/>
        <v>0</v>
      </c>
      <c r="EA389" s="379"/>
      <c r="EC389" s="379">
        <f t="shared" si="1097"/>
        <v>6.0309047037340295E-3</v>
      </c>
      <c r="ED389" s="379">
        <f t="shared" si="1098"/>
        <v>-5.3539279463767318E-2</v>
      </c>
      <c r="EE389" s="379">
        <f t="shared" si="1099"/>
        <v>2.1628398199284103E-2</v>
      </c>
      <c r="EF389" s="379"/>
      <c r="EH389" s="379">
        <f t="shared" si="1100"/>
        <v>0</v>
      </c>
      <c r="EI389" s="379">
        <f t="shared" si="1101"/>
        <v>1.8319824135804907E-2</v>
      </c>
      <c r="EJ389" s="379">
        <f t="shared" si="1102"/>
        <v>0</v>
      </c>
      <c r="EK389" s="379">
        <f t="shared" si="1103"/>
        <v>0</v>
      </c>
      <c r="EM389" s="379">
        <f t="shared" si="1074"/>
        <v>0</v>
      </c>
      <c r="EN389" s="379">
        <f t="shared" si="1075"/>
        <v>1.8319824135804907E-2</v>
      </c>
      <c r="EO389" s="379">
        <f t="shared" si="1076"/>
        <v>0</v>
      </c>
      <c r="EP389" s="379">
        <v>1</v>
      </c>
      <c r="ER389" s="379">
        <f t="shared" si="1104"/>
        <v>0</v>
      </c>
      <c r="ES389" s="379">
        <f t="shared" si="1105"/>
        <v>0</v>
      </c>
      <c r="ET389" s="379">
        <f t="shared" si="1106"/>
        <v>0</v>
      </c>
      <c r="EU389" s="379" t="e">
        <f t="shared" si="1107"/>
        <v>#DIV/0!</v>
      </c>
      <c r="EX389" s="379">
        <f t="shared" si="1020"/>
        <v>0.98680854180026356</v>
      </c>
      <c r="EY389" s="379">
        <f t="shared" si="1021"/>
        <v>0.715826732619536</v>
      </c>
      <c r="EZ389" s="379">
        <f t="shared" si="1022"/>
        <v>0.81938562345779375</v>
      </c>
      <c r="FA389" s="379"/>
      <c r="FB389" s="379">
        <f t="shared" si="1023"/>
        <v>0.99130690075802164</v>
      </c>
      <c r="FC389" s="379">
        <f t="shared" si="1066"/>
        <v>1.0302144756597118</v>
      </c>
      <c r="FD389" s="379">
        <f t="shared" si="1024"/>
        <v>0.84139677561649895</v>
      </c>
      <c r="FE389" s="379"/>
      <c r="FF389" s="379">
        <f t="shared" si="1025"/>
        <v>0.98220104965586752</v>
      </c>
      <c r="FG389" s="379">
        <f t="shared" si="1067"/>
        <v>1.0781428333276761</v>
      </c>
      <c r="FH389" s="379">
        <f t="shared" si="1026"/>
        <v>1.0235785121477028</v>
      </c>
      <c r="FI389" s="379"/>
      <c r="FJ389" s="379">
        <f t="shared" si="1068"/>
        <v>1.0085096943649432</v>
      </c>
      <c r="FK389" s="379">
        <f t="shared" si="1069"/>
        <v>1.0491564975951322</v>
      </c>
      <c r="FL389" s="379">
        <f t="shared" si="1070"/>
        <v>1.0796485182148001</v>
      </c>
      <c r="FN389" s="379" t="e">
        <f t="shared" si="1071"/>
        <v>#DIV/0!</v>
      </c>
      <c r="FO389" s="379">
        <f t="shared" si="1072"/>
        <v>1</v>
      </c>
      <c r="FP389" s="379">
        <f t="shared" si="1073"/>
        <v>1.0570362736601544</v>
      </c>
    </row>
    <row r="390" spans="1:172" x14ac:dyDescent="0.2">
      <c r="A390" s="373" t="s">
        <v>537</v>
      </c>
      <c r="B390" s="330">
        <f t="shared" si="1006"/>
        <v>2000</v>
      </c>
      <c r="D390" s="428">
        <f>Conversion_factors!$M62*D227+D309</f>
        <v>1171.0127834419848</v>
      </c>
      <c r="E390" s="428">
        <f>Conversion_factors!$M62*E227+E309</f>
        <v>1656.9725545750275</v>
      </c>
      <c r="F390" s="428">
        <f>Conversion_factors!$M62*F227+F309</f>
        <v>891.96066233503382</v>
      </c>
      <c r="G390" s="384"/>
      <c r="H390" s="384">
        <f t="shared" si="1027"/>
        <v>3719.9460003520462</v>
      </c>
      <c r="I390" s="379"/>
      <c r="J390" s="390">
        <f t="shared" si="1110"/>
        <v>382740.39486</v>
      </c>
      <c r="K390" s="390">
        <f t="shared" si="1110"/>
        <v>475849.22902999993</v>
      </c>
      <c r="L390" s="390">
        <f t="shared" si="1110"/>
        <v>1427762.2085999998</v>
      </c>
      <c r="M390" s="390"/>
      <c r="N390" s="390">
        <f t="shared" si="1029"/>
        <v>2286351.8324899999</v>
      </c>
      <c r="P390" s="392">
        <f t="shared" ref="P390:T399" si="1113">P66</f>
        <v>138243.69041000001</v>
      </c>
      <c r="Q390" s="392">
        <f t="shared" si="1113"/>
        <v>271295.68509155762</v>
      </c>
      <c r="R390" s="392">
        <f t="shared" si="1113"/>
        <v>783314.78679000004</v>
      </c>
      <c r="S390" s="392">
        <f t="shared" si="1113"/>
        <v>0</v>
      </c>
      <c r="T390" s="384">
        <f t="shared" si="1113"/>
        <v>1192854.1622915575</v>
      </c>
      <c r="U390" s="392"/>
      <c r="W390" s="393">
        <f t="shared" si="1045"/>
        <v>3.0595484541691023</v>
      </c>
      <c r="X390" s="393">
        <f t="shared" si="1046"/>
        <v>3.4821377307949017</v>
      </c>
      <c r="Y390" s="393">
        <f t="shared" si="1047"/>
        <v>0.62472634235756297</v>
      </c>
      <c r="Z390" s="384"/>
      <c r="AA390" s="384">
        <f t="shared" si="1048"/>
        <v>3.1185253972755276</v>
      </c>
      <c r="AD390" s="393">
        <f t="shared" si="1049"/>
        <v>8.4706418062844069</v>
      </c>
      <c r="AE390" s="393">
        <f t="shared" si="1050"/>
        <v>6.1076259064563736</v>
      </c>
      <c r="AF390" s="393">
        <f t="shared" si="1051"/>
        <v>1.1387001463233717</v>
      </c>
      <c r="AG390" s="384"/>
      <c r="AH390" s="393">
        <f t="shared" si="1052"/>
        <v>3.1185253972755276</v>
      </c>
      <c r="AJ390" s="394">
        <f t="shared" si="1053"/>
        <v>0.66880887846688675</v>
      </c>
      <c r="AK390" s="394">
        <f t="shared" si="1054"/>
        <v>0.98164255012496104</v>
      </c>
      <c r="AL390" s="394">
        <f t="shared" si="1055"/>
        <v>1.0503552242069178</v>
      </c>
      <c r="AM390" s="395"/>
      <c r="AN390" s="394">
        <f t="shared" si="1056"/>
        <v>0.77249674047223871</v>
      </c>
      <c r="AP390" s="389">
        <f t="shared" si="1112"/>
        <v>2.7685921413474799</v>
      </c>
      <c r="AQ390" s="389">
        <f t="shared" si="1112"/>
        <v>1.7539874578890151</v>
      </c>
      <c r="AR390" s="389">
        <f t="shared" si="1112"/>
        <v>1.8227183153926221</v>
      </c>
      <c r="AS390" s="389">
        <f t="shared" si="1112"/>
        <v>0</v>
      </c>
      <c r="AT390" s="389">
        <f t="shared" si="1032"/>
        <v>1.9167069242544752</v>
      </c>
      <c r="AV390" s="389">
        <f t="shared" si="1057"/>
        <v>0.11589320369593553</v>
      </c>
      <c r="AW390" s="389">
        <f t="shared" si="1033"/>
        <v>0.22743407674445243</v>
      </c>
      <c r="AX390" s="389">
        <f t="shared" si="1034"/>
        <v>0.65667271955961215</v>
      </c>
      <c r="AY390" s="389"/>
      <c r="AZ390" s="389">
        <f t="shared" si="1035"/>
        <v>1</v>
      </c>
      <c r="BC390" s="379">
        <f t="shared" si="1109"/>
        <v>0.66880887846688675</v>
      </c>
      <c r="BD390" s="379">
        <f t="shared" si="1109"/>
        <v>0.98164255012496104</v>
      </c>
      <c r="BE390" s="379">
        <f t="shared" si="1109"/>
        <v>1.0503552242069178</v>
      </c>
      <c r="BF390" s="379" t="e">
        <f t="shared" si="1109"/>
        <v>#DIV/0!</v>
      </c>
      <c r="BG390" s="379"/>
      <c r="BH390" s="379"/>
      <c r="BI390" s="379"/>
      <c r="BJ390" s="379"/>
      <c r="BK390" s="379"/>
      <c r="BL390" s="379"/>
      <c r="BM390" s="379"/>
      <c r="BN390" s="379"/>
      <c r="BO390" s="379"/>
      <c r="BP390" s="379"/>
      <c r="BQ390" s="379"/>
      <c r="BR390" s="396">
        <v>0.66880887846688675</v>
      </c>
      <c r="BS390" s="396">
        <v>0.85038278996943795</v>
      </c>
      <c r="BT390" s="396">
        <v>1.0503552242069178</v>
      </c>
      <c r="BU390" s="396">
        <v>1</v>
      </c>
      <c r="BV390" s="387"/>
      <c r="BW390" s="396">
        <v>1</v>
      </c>
      <c r="BX390" s="396">
        <v>1.1543537354045468</v>
      </c>
      <c r="BY390" s="396">
        <v>1</v>
      </c>
      <c r="BZ390" s="396">
        <v>1</v>
      </c>
      <c r="CB390" s="396">
        <v>0.11716082759914007</v>
      </c>
      <c r="CC390" s="396">
        <v>0.2299217193575683</v>
      </c>
      <c r="CD390" s="396">
        <v>0.66385531534046627</v>
      </c>
      <c r="CE390" s="396"/>
      <c r="CG390" s="396">
        <v>1</v>
      </c>
      <c r="CH390" s="396">
        <v>1</v>
      </c>
      <c r="CI390" s="396">
        <v>1</v>
      </c>
      <c r="CJ390" s="396"/>
      <c r="CL390" s="388">
        <f t="shared" si="1037"/>
        <v>1.3120341048787405</v>
      </c>
      <c r="CM390" s="388">
        <f t="shared" si="1038"/>
        <v>0.77249674047223871</v>
      </c>
      <c r="CN390" s="388">
        <f t="shared" si="1039"/>
        <v>0.86516354286390695</v>
      </c>
      <c r="CO390" s="388">
        <f t="shared" si="1040"/>
        <v>1.0170778897179096</v>
      </c>
      <c r="CP390" s="388">
        <f t="shared" si="1058"/>
        <v>1.0711070011237809</v>
      </c>
      <c r="CQ390" s="388">
        <f>1</f>
        <v>1</v>
      </c>
      <c r="CR390" s="388">
        <f t="shared" si="1041"/>
        <v>0.82003648369729354</v>
      </c>
      <c r="CS390" s="388">
        <f t="shared" si="1042"/>
        <v>1.0140598330127091</v>
      </c>
      <c r="CT390" s="388">
        <f t="shared" si="1043"/>
        <v>1.0135420694072383</v>
      </c>
      <c r="CU390" s="388"/>
      <c r="CV390" s="388">
        <f t="shared" si="1044"/>
        <v>0.94250851330878704</v>
      </c>
      <c r="CY390" s="334"/>
      <c r="DA390" s="379">
        <f t="shared" si="1077"/>
        <v>0.3147929521910165</v>
      </c>
      <c r="DB390" s="379">
        <f t="shared" si="1078"/>
        <v>0.445429195589994</v>
      </c>
      <c r="DC390" s="379">
        <f t="shared" si="1079"/>
        <v>0.23977785221898945</v>
      </c>
      <c r="DD390" s="379">
        <f t="shared" si="1080"/>
        <v>0</v>
      </c>
      <c r="DF390" s="379">
        <f t="shared" si="1081"/>
        <v>0.31268986890652006</v>
      </c>
      <c r="DG390" s="379">
        <f t="shared" si="1082"/>
        <v>0.44972548174883836</v>
      </c>
      <c r="DH390" s="379">
        <f t="shared" si="1083"/>
        <v>0.23755932322450793</v>
      </c>
      <c r="DI390" s="379"/>
      <c r="DJ390" s="379">
        <f t="shared" si="1084"/>
        <v>0.99997467387986627</v>
      </c>
      <c r="DK390" s="379"/>
      <c r="DL390" s="379">
        <f t="shared" si="1085"/>
        <v>0.31269778832827283</v>
      </c>
      <c r="DM390" s="379">
        <f t="shared" si="1086"/>
        <v>0.44973687183888311</v>
      </c>
      <c r="DN390" s="379">
        <f t="shared" si="1087"/>
        <v>0.23756533983284414</v>
      </c>
      <c r="DO390" s="379">
        <f t="shared" si="1088"/>
        <v>0</v>
      </c>
      <c r="DR390" s="379">
        <f t="shared" si="1089"/>
        <v>2.9538890815664982E-2</v>
      </c>
      <c r="DS390" s="379">
        <f t="shared" si="1090"/>
        <v>-2.2684677666520325E-2</v>
      </c>
      <c r="DT390" s="379">
        <f t="shared" si="1091"/>
        <v>7.4059708200262808E-3</v>
      </c>
      <c r="DU390" s="379">
        <f t="shared" si="1092"/>
        <v>0</v>
      </c>
      <c r="DW390" s="379">
        <f t="shared" si="1093"/>
        <v>-0.15530424995874151</v>
      </c>
      <c r="DX390" s="379">
        <f t="shared" si="1094"/>
        <v>0.16956014964559379</v>
      </c>
      <c r="DY390" s="379">
        <f t="shared" si="1095"/>
        <v>6.7796573984716627E-4</v>
      </c>
      <c r="DZ390" s="379">
        <f t="shared" si="1096"/>
        <v>0</v>
      </c>
      <c r="EA390" s="379"/>
      <c r="EC390" s="379">
        <f t="shared" si="1097"/>
        <v>0.15352214649822749</v>
      </c>
      <c r="ED390" s="379">
        <f t="shared" si="1098"/>
        <v>-0.13404661427487377</v>
      </c>
      <c r="EE390" s="379">
        <f t="shared" si="1099"/>
        <v>2.4871214493633782E-2</v>
      </c>
      <c r="EF390" s="379"/>
      <c r="EH390" s="379">
        <f t="shared" si="1100"/>
        <v>0</v>
      </c>
      <c r="EI390" s="379">
        <f t="shared" si="1101"/>
        <v>-1.7661100108155036E-2</v>
      </c>
      <c r="EJ390" s="379">
        <f t="shared" si="1102"/>
        <v>0</v>
      </c>
      <c r="EK390" s="379">
        <f t="shared" si="1103"/>
        <v>0</v>
      </c>
      <c r="EM390" s="379">
        <f t="shared" si="1074"/>
        <v>0</v>
      </c>
      <c r="EN390" s="379">
        <f t="shared" si="1075"/>
        <v>-1.7661100108155036E-2</v>
      </c>
      <c r="EO390" s="379">
        <f t="shared" si="1076"/>
        <v>0</v>
      </c>
      <c r="EP390" s="379">
        <v>1</v>
      </c>
      <c r="ER390" s="379">
        <f t="shared" si="1104"/>
        <v>0</v>
      </c>
      <c r="ES390" s="379">
        <f t="shared" si="1105"/>
        <v>0</v>
      </c>
      <c r="ET390" s="379">
        <f t="shared" si="1106"/>
        <v>0</v>
      </c>
      <c r="EU390" s="379" t="e">
        <f t="shared" si="1107"/>
        <v>#DIV/0!</v>
      </c>
      <c r="EX390" s="379">
        <f t="shared" si="1020"/>
        <v>1.0007943271408073</v>
      </c>
      <c r="EY390" s="379">
        <f t="shared" si="1021"/>
        <v>0.71639533322137106</v>
      </c>
      <c r="EZ390" s="379">
        <f t="shared" si="1022"/>
        <v>0.82003648369729354</v>
      </c>
      <c r="FA390" s="379"/>
      <c r="FB390" s="379">
        <f t="shared" si="1023"/>
        <v>1.0282468009578405</v>
      </c>
      <c r="FC390" s="379">
        <f t="shared" si="1066"/>
        <v>1.0593147388975577</v>
      </c>
      <c r="FD390" s="379">
        <f t="shared" si="1024"/>
        <v>0.86516354286390695</v>
      </c>
      <c r="FE390" s="379"/>
      <c r="FF390" s="379">
        <f t="shared" si="1025"/>
        <v>0.99364912182832599</v>
      </c>
      <c r="FG390" s="379">
        <f t="shared" si="1067"/>
        <v>1.0712956795415487</v>
      </c>
      <c r="FH390" s="379">
        <f t="shared" si="1026"/>
        <v>1.0170778897179096</v>
      </c>
      <c r="FI390" s="379"/>
      <c r="FJ390" s="379">
        <f t="shared" si="1068"/>
        <v>0.99208861314871</v>
      </c>
      <c r="FK390" s="379">
        <f t="shared" si="1069"/>
        <v>1.0408562146751126</v>
      </c>
      <c r="FL390" s="379">
        <f t="shared" si="1070"/>
        <v>1.0711070011237809</v>
      </c>
      <c r="FN390" s="379" t="e">
        <f t="shared" si="1071"/>
        <v>#DIV/0!</v>
      </c>
      <c r="FO390" s="379">
        <f t="shared" si="1072"/>
        <v>1</v>
      </c>
      <c r="FP390" s="379">
        <f t="shared" si="1073"/>
        <v>1.0570362736601544</v>
      </c>
    </row>
    <row r="391" spans="1:172" x14ac:dyDescent="0.2">
      <c r="A391" s="373" t="s">
        <v>537</v>
      </c>
      <c r="B391" s="330">
        <f t="shared" si="1006"/>
        <v>2001</v>
      </c>
      <c r="D391" s="428">
        <f>Conversion_factors!$M63*D228+D310</f>
        <v>1206.9139148243421</v>
      </c>
      <c r="E391" s="428">
        <f>Conversion_factors!$M63*E228+E310</f>
        <v>1666.6898325885027</v>
      </c>
      <c r="F391" s="428">
        <f>Conversion_factors!$M63*F228+F310</f>
        <v>904.52710165785015</v>
      </c>
      <c r="G391" s="384"/>
      <c r="H391" s="384">
        <f t="shared" si="1027"/>
        <v>3778.1308490706951</v>
      </c>
      <c r="I391" s="379"/>
      <c r="J391" s="390">
        <f t="shared" si="1110"/>
        <v>377664.72506999999</v>
      </c>
      <c r="K391" s="390">
        <f t="shared" si="1110"/>
        <v>495697.57270999998</v>
      </c>
      <c r="L391" s="390">
        <f t="shared" si="1110"/>
        <v>1437272.2416000001</v>
      </c>
      <c r="M391" s="390"/>
      <c r="N391" s="390">
        <f t="shared" si="1029"/>
        <v>2310634.53938</v>
      </c>
      <c r="P391" s="392">
        <f t="shared" si="1113"/>
        <v>128096.47633999999</v>
      </c>
      <c r="Q391" s="392">
        <f t="shared" si="1113"/>
        <v>307356.28145971749</v>
      </c>
      <c r="R391" s="392">
        <f t="shared" si="1113"/>
        <v>767199.22551000002</v>
      </c>
      <c r="S391" s="392">
        <f t="shared" si="1113"/>
        <v>0</v>
      </c>
      <c r="T391" s="384">
        <f t="shared" si="1113"/>
        <v>1202651.9833097174</v>
      </c>
      <c r="U391" s="392"/>
      <c r="W391" s="393">
        <f t="shared" si="1045"/>
        <v>3.1957284721273376</v>
      </c>
      <c r="X391" s="393">
        <f t="shared" si="1046"/>
        <v>3.3623118698698433</v>
      </c>
      <c r="Y391" s="393">
        <f t="shared" si="1047"/>
        <v>0.62933595701459633</v>
      </c>
      <c r="Z391" s="384"/>
      <c r="AA391" s="384">
        <f t="shared" si="1048"/>
        <v>3.1414997035744445</v>
      </c>
      <c r="AD391" s="393">
        <f t="shared" si="1049"/>
        <v>9.421913461701255</v>
      </c>
      <c r="AE391" s="393">
        <f t="shared" si="1050"/>
        <v>5.4226639672790986</v>
      </c>
      <c r="AF391" s="393">
        <f t="shared" si="1051"/>
        <v>1.1789989765129918</v>
      </c>
      <c r="AG391" s="384"/>
      <c r="AH391" s="393">
        <f t="shared" si="1052"/>
        <v>3.1414997035744445</v>
      </c>
      <c r="AJ391" s="394">
        <f t="shared" si="1053"/>
        <v>0.69857745590390674</v>
      </c>
      <c r="AK391" s="394">
        <f t="shared" si="1054"/>
        <v>0.94786267902763321</v>
      </c>
      <c r="AL391" s="394">
        <f t="shared" si="1055"/>
        <v>1.0581053901729058</v>
      </c>
      <c r="AM391" s="395"/>
      <c r="AN391" s="394">
        <f t="shared" si="1056"/>
        <v>0.77818775608687152</v>
      </c>
      <c r="AP391" s="389">
        <f t="shared" si="1112"/>
        <v>2.9482834802386257</v>
      </c>
      <c r="AQ391" s="389">
        <f t="shared" si="1112"/>
        <v>1.6127784028222854</v>
      </c>
      <c r="AR391" s="389">
        <f t="shared" si="1112"/>
        <v>1.873401580462448</v>
      </c>
      <c r="AS391" s="389">
        <f t="shared" si="1112"/>
        <v>0</v>
      </c>
      <c r="AT391" s="389">
        <f t="shared" si="1032"/>
        <v>1.9212827746070786</v>
      </c>
      <c r="AV391" s="389">
        <f t="shared" si="1057"/>
        <v>0.10651167429789327</v>
      </c>
      <c r="AW391" s="389">
        <f t="shared" si="1033"/>
        <v>0.25556543848526164</v>
      </c>
      <c r="AX391" s="389">
        <f t="shared" si="1034"/>
        <v>0.6379228872168452</v>
      </c>
      <c r="AY391" s="389"/>
      <c r="AZ391" s="389">
        <f t="shared" si="1035"/>
        <v>1</v>
      </c>
      <c r="BC391" s="379">
        <f t="shared" si="1109"/>
        <v>0.69857745590390674</v>
      </c>
      <c r="BD391" s="379">
        <f t="shared" si="1109"/>
        <v>0.94786267902763321</v>
      </c>
      <c r="BE391" s="379">
        <f t="shared" si="1109"/>
        <v>1.0581053901729058</v>
      </c>
      <c r="BF391" s="379" t="e">
        <f t="shared" si="1109"/>
        <v>#DIV/0!</v>
      </c>
      <c r="BG391" s="379"/>
      <c r="BH391" s="379">
        <f t="shared" ref="BH391:BK400" si="1114">W391/W$85</f>
        <v>0.69857745590390674</v>
      </c>
      <c r="BI391" s="379">
        <f t="shared" si="1114"/>
        <v>0.94786267902763321</v>
      </c>
      <c r="BJ391" s="379">
        <f t="shared" si="1114"/>
        <v>1.0581053901729058</v>
      </c>
      <c r="BK391" s="379" t="e">
        <f t="shared" si="1114"/>
        <v>#DIV/0!</v>
      </c>
      <c r="BL391" s="379"/>
      <c r="BM391" s="379">
        <f t="shared" ref="BM391:BP400" si="1115">BR391*BW391*CB391*CG391</f>
        <v>7.5427221907491224E-2</v>
      </c>
      <c r="BN391" s="379">
        <f t="shared" si="1115"/>
        <v>0.2455635367561062</v>
      </c>
      <c r="BO391" s="379">
        <f t="shared" si="1115"/>
        <v>0.68424785588928516</v>
      </c>
      <c r="BP391" s="379">
        <f t="shared" si="1115"/>
        <v>0</v>
      </c>
      <c r="BQ391" s="379"/>
      <c r="BR391" s="396">
        <v>0.69857745590390674</v>
      </c>
      <c r="BS391" s="396">
        <v>0.8386558284298955</v>
      </c>
      <c r="BT391" s="396">
        <v>1.0581053901729058</v>
      </c>
      <c r="BU391" s="396">
        <v>1</v>
      </c>
      <c r="BV391" s="387"/>
      <c r="BW391" s="396">
        <v>1</v>
      </c>
      <c r="BX391" s="396">
        <v>1.1302165285158652</v>
      </c>
      <c r="BY391" s="396">
        <v>1</v>
      </c>
      <c r="BZ391" s="396">
        <v>1</v>
      </c>
      <c r="CB391" s="396">
        <v>0.10797259669637357</v>
      </c>
      <c r="CC391" s="396">
        <v>0.25907079389180926</v>
      </c>
      <c r="CD391" s="396">
        <v>0.6466726870916627</v>
      </c>
      <c r="CE391" s="396"/>
      <c r="CG391" s="396">
        <v>1</v>
      </c>
      <c r="CH391" s="396">
        <v>1</v>
      </c>
      <c r="CI391" s="396">
        <v>1</v>
      </c>
      <c r="CJ391" s="396"/>
      <c r="CL391" s="388">
        <f t="shared" si="1037"/>
        <v>1.3228108416632507</v>
      </c>
      <c r="CM391" s="388">
        <f t="shared" si="1038"/>
        <v>0.77818775608687152</v>
      </c>
      <c r="CN391" s="388">
        <f t="shared" si="1039"/>
        <v>0.85596128015660833</v>
      </c>
      <c r="CO391" s="388">
        <f t="shared" si="1040"/>
        <v>1.0355356419936581</v>
      </c>
      <c r="CP391" s="388">
        <f t="shared" si="1058"/>
        <v>1.0611205094897311</v>
      </c>
      <c r="CQ391" s="388">
        <f>1</f>
        <v>1</v>
      </c>
      <c r="CR391" s="388">
        <f t="shared" si="1041"/>
        <v>0.82779407669412619</v>
      </c>
      <c r="CS391" s="388">
        <f t="shared" si="1042"/>
        <v>1.0299210627106457</v>
      </c>
      <c r="CT391" s="388">
        <f t="shared" si="1043"/>
        <v>1.029395200601311</v>
      </c>
      <c r="CU391" s="388"/>
      <c r="CV391" s="388">
        <f t="shared" si="1044"/>
        <v>0.94055431401892875</v>
      </c>
      <c r="CY391" s="334"/>
      <c r="DA391" s="379">
        <f t="shared" si="1077"/>
        <v>0.31944735718224426</v>
      </c>
      <c r="DB391" s="379">
        <f t="shared" si="1078"/>
        <v>0.44114137365000405</v>
      </c>
      <c r="DC391" s="379">
        <f t="shared" si="1079"/>
        <v>0.23941126916775163</v>
      </c>
      <c r="DD391" s="379">
        <f t="shared" si="1080"/>
        <v>0</v>
      </c>
      <c r="DF391" s="379">
        <f t="shared" si="1081"/>
        <v>0.31711446183997588</v>
      </c>
      <c r="DG391" s="379">
        <f t="shared" si="1082"/>
        <v>0.44328182831839846</v>
      </c>
      <c r="DH391" s="379">
        <f t="shared" si="1083"/>
        <v>0.23959451395359138</v>
      </c>
      <c r="DI391" s="379"/>
      <c r="DJ391" s="379">
        <f t="shared" si="1084"/>
        <v>0.99999080411196561</v>
      </c>
      <c r="DK391" s="379"/>
      <c r="DL391" s="379">
        <f t="shared" si="1085"/>
        <v>0.31711737801587786</v>
      </c>
      <c r="DM391" s="379">
        <f t="shared" si="1086"/>
        <v>0.44328590472594553</v>
      </c>
      <c r="DN391" s="379">
        <f t="shared" si="1087"/>
        <v>0.23959671725817669</v>
      </c>
      <c r="DO391" s="379">
        <f t="shared" si="1088"/>
        <v>0</v>
      </c>
      <c r="DR391" s="379">
        <f t="shared" si="1089"/>
        <v>4.3547724557680606E-2</v>
      </c>
      <c r="DS391" s="379">
        <f t="shared" si="1090"/>
        <v>-1.3886183358823549E-2</v>
      </c>
      <c r="DT391" s="379">
        <f t="shared" si="1091"/>
        <v>7.3515253904783565E-3</v>
      </c>
      <c r="DU391" s="379">
        <f t="shared" si="1092"/>
        <v>0</v>
      </c>
      <c r="DW391" s="379">
        <f t="shared" si="1093"/>
        <v>6.2884191119308652E-2</v>
      </c>
      <c r="DX391" s="379">
        <f t="shared" si="1094"/>
        <v>-8.3933335650000773E-2</v>
      </c>
      <c r="DY391" s="379">
        <f t="shared" si="1095"/>
        <v>2.7426838732047366E-2</v>
      </c>
      <c r="DZ391" s="379">
        <f t="shared" si="1096"/>
        <v>0</v>
      </c>
      <c r="EA391" s="379"/>
      <c r="EC391" s="379">
        <f t="shared" si="1097"/>
        <v>-8.4414512284539792E-2</v>
      </c>
      <c r="ED391" s="379">
        <f t="shared" si="1098"/>
        <v>0.11661807231992943</v>
      </c>
      <c r="EE391" s="379">
        <f t="shared" si="1099"/>
        <v>-2.8968341016335934E-2</v>
      </c>
      <c r="EF391" s="379"/>
      <c r="EH391" s="379">
        <f t="shared" si="1100"/>
        <v>0</v>
      </c>
      <c r="EI391" s="379">
        <f t="shared" si="1101"/>
        <v>-2.1131418405073477E-2</v>
      </c>
      <c r="EJ391" s="379">
        <f t="shared" si="1102"/>
        <v>0</v>
      </c>
      <c r="EK391" s="379">
        <f t="shared" si="1103"/>
        <v>0</v>
      </c>
      <c r="EM391" s="379">
        <f t="shared" si="1074"/>
        <v>0</v>
      </c>
      <c r="EN391" s="379">
        <f t="shared" si="1075"/>
        <v>-2.1131418405073477E-2</v>
      </c>
      <c r="EO391" s="379">
        <f t="shared" si="1076"/>
        <v>0</v>
      </c>
      <c r="EP391" s="379">
        <v>1</v>
      </c>
      <c r="ER391" s="379">
        <f t="shared" si="1104"/>
        <v>0</v>
      </c>
      <c r="ES391" s="379">
        <f t="shared" si="1105"/>
        <v>0</v>
      </c>
      <c r="ET391" s="379">
        <f t="shared" si="1106"/>
        <v>0</v>
      </c>
      <c r="EU391" s="379" t="e">
        <f t="shared" si="1107"/>
        <v>#DIV/0!</v>
      </c>
      <c r="EX391" s="379">
        <f t="shared" si="1020"/>
        <v>1.009460058364545</v>
      </c>
      <c r="EY391" s="379">
        <f t="shared" si="1021"/>
        <v>0.72317247488573289</v>
      </c>
      <c r="EZ391" s="379">
        <f t="shared" si="1022"/>
        <v>0.82779407669412619</v>
      </c>
      <c r="FA391" s="379"/>
      <c r="FB391" s="379">
        <f t="shared" si="1023"/>
        <v>0.98936355700237111</v>
      </c>
      <c r="FC391" s="379">
        <f t="shared" si="1066"/>
        <v>1.0480473980607257</v>
      </c>
      <c r="FD391" s="379">
        <f t="shared" si="1024"/>
        <v>0.85596128015660833</v>
      </c>
      <c r="FE391" s="379"/>
      <c r="FF391" s="379">
        <f t="shared" si="1025"/>
        <v>1.0181478257096592</v>
      </c>
      <c r="FG391" s="379">
        <f t="shared" si="1067"/>
        <v>1.0907373668173796</v>
      </c>
      <c r="FH391" s="379">
        <f t="shared" si="1026"/>
        <v>1.0355356419936581</v>
      </c>
      <c r="FI391" s="379"/>
      <c r="FJ391" s="379">
        <f t="shared" si="1068"/>
        <v>0.9906764761843847</v>
      </c>
      <c r="FK391" s="379">
        <f t="shared" si="1069"/>
        <v>1.0311517669689581</v>
      </c>
      <c r="FL391" s="379">
        <f t="shared" si="1070"/>
        <v>1.0611205094897311</v>
      </c>
      <c r="FN391" s="379" t="e">
        <f t="shared" si="1071"/>
        <v>#DIV/0!</v>
      </c>
      <c r="FO391" s="379">
        <f t="shared" si="1072"/>
        <v>1</v>
      </c>
      <c r="FP391" s="379">
        <f t="shared" si="1073"/>
        <v>1.0570362736601544</v>
      </c>
    </row>
    <row r="392" spans="1:172" x14ac:dyDescent="0.2">
      <c r="A392" s="373" t="s">
        <v>537</v>
      </c>
      <c r="B392" s="330">
        <f t="shared" si="1006"/>
        <v>2002</v>
      </c>
      <c r="D392" s="428">
        <f>Conversion_factors!$M64*D229+D311</f>
        <v>1223.1944227504305</v>
      </c>
      <c r="E392" s="428">
        <f>Conversion_factors!$M64*E229+E311</f>
        <v>1522.750681018777</v>
      </c>
      <c r="F392" s="428">
        <f>Conversion_factors!$M64*F229+F311</f>
        <v>899.49660912239437</v>
      </c>
      <c r="G392" s="384"/>
      <c r="H392" s="384">
        <f t="shared" si="1027"/>
        <v>3645.441712891602</v>
      </c>
      <c r="I392" s="379"/>
      <c r="J392" s="390">
        <f t="shared" si="1110"/>
        <v>376135.12674000004</v>
      </c>
      <c r="K392" s="390">
        <f t="shared" si="1110"/>
        <v>448798.63157000003</v>
      </c>
      <c r="L392" s="390">
        <f t="shared" si="1110"/>
        <v>1418886.1777999999</v>
      </c>
      <c r="M392" s="390"/>
      <c r="N392" s="390">
        <f t="shared" si="1029"/>
        <v>2243819.9361100001</v>
      </c>
      <c r="P392" s="392">
        <f t="shared" si="1113"/>
        <v>133544.66495999999</v>
      </c>
      <c r="Q392" s="392">
        <f t="shared" si="1113"/>
        <v>307420.4495730924</v>
      </c>
      <c r="R392" s="392">
        <f t="shared" si="1113"/>
        <v>742306.43888999999</v>
      </c>
      <c r="S392" s="392">
        <f t="shared" si="1113"/>
        <v>0</v>
      </c>
      <c r="T392" s="384">
        <f t="shared" si="1113"/>
        <v>1183271.5534230922</v>
      </c>
      <c r="U392" s="392"/>
      <c r="W392" s="393">
        <f t="shared" si="1045"/>
        <v>3.2520079508446238</v>
      </c>
      <c r="X392" s="393">
        <f t="shared" si="1046"/>
        <v>3.3929485829576791</v>
      </c>
      <c r="Y392" s="393">
        <f t="shared" si="1047"/>
        <v>0.63394557167162957</v>
      </c>
      <c r="Z392" s="384"/>
      <c r="AA392" s="384">
        <f t="shared" si="1048"/>
        <v>3.080815813027606</v>
      </c>
      <c r="AD392" s="393">
        <f t="shared" si="1049"/>
        <v>9.1594405745583938</v>
      </c>
      <c r="AE392" s="393">
        <f t="shared" si="1050"/>
        <v>4.9533161607608909</v>
      </c>
      <c r="AF392" s="393">
        <f t="shared" si="1051"/>
        <v>1.2117591361156008</v>
      </c>
      <c r="AG392" s="384"/>
      <c r="AH392" s="393">
        <f t="shared" si="1052"/>
        <v>3.080815813027606</v>
      </c>
      <c r="AJ392" s="394">
        <f t="shared" si="1053"/>
        <v>0.71087999518558365</v>
      </c>
      <c r="AK392" s="394">
        <f t="shared" si="1054"/>
        <v>0.95649941412774786</v>
      </c>
      <c r="AL392" s="394">
        <f t="shared" si="1055"/>
        <v>1.0658555561388936</v>
      </c>
      <c r="AM392" s="395"/>
      <c r="AN392" s="394">
        <f t="shared" si="1056"/>
        <v>0.76315561695869205</v>
      </c>
      <c r="AP392" s="389">
        <f t="shared" si="1112"/>
        <v>2.8165492560310219</v>
      </c>
      <c r="AQ392" s="389">
        <f t="shared" si="1112"/>
        <v>1.4598854181406482</v>
      </c>
      <c r="AR392" s="389">
        <f t="shared" si="1112"/>
        <v>1.9114561095842255</v>
      </c>
      <c r="AS392" s="389">
        <f t="shared" si="1112"/>
        <v>0</v>
      </c>
      <c r="AT392" s="389">
        <f t="shared" si="1032"/>
        <v>1.8962848634523852</v>
      </c>
      <c r="AV392" s="389">
        <f t="shared" si="1057"/>
        <v>0.11286053871038136</v>
      </c>
      <c r="AW392" s="389">
        <f t="shared" si="1033"/>
        <v>0.25980549323927737</v>
      </c>
      <c r="AX392" s="389">
        <f t="shared" si="1034"/>
        <v>0.62733396805034136</v>
      </c>
      <c r="AY392" s="389"/>
      <c r="AZ392" s="389">
        <f t="shared" si="1035"/>
        <v>1</v>
      </c>
      <c r="BC392" s="379">
        <f t="shared" si="1109"/>
        <v>0.71087999518558365</v>
      </c>
      <c r="BD392" s="379">
        <f t="shared" si="1109"/>
        <v>0.95649941412774786</v>
      </c>
      <c r="BE392" s="379">
        <f t="shared" si="1109"/>
        <v>1.0658555561388936</v>
      </c>
      <c r="BF392" s="379" t="e">
        <f t="shared" si="1109"/>
        <v>#DIV/0!</v>
      </c>
      <c r="BG392" s="379"/>
      <c r="BH392" s="379">
        <f t="shared" si="1114"/>
        <v>0.71087999518558365</v>
      </c>
      <c r="BI392" s="379">
        <f t="shared" si="1114"/>
        <v>0.95649941412774786</v>
      </c>
      <c r="BJ392" s="379">
        <f t="shared" si="1114"/>
        <v>1.0658555561388936</v>
      </c>
      <c r="BK392" s="379" t="e">
        <f t="shared" si="1114"/>
        <v>#DIV/0!</v>
      </c>
      <c r="BL392" s="379"/>
      <c r="BM392" s="379">
        <f t="shared" si="1115"/>
        <v>8.112873828047576E-2</v>
      </c>
      <c r="BN392" s="379">
        <f t="shared" si="1115"/>
        <v>0.25128661013512671</v>
      </c>
      <c r="BO392" s="379">
        <f t="shared" si="1115"/>
        <v>0.6761350770735246</v>
      </c>
      <c r="BP392" s="379">
        <f t="shared" si="1115"/>
        <v>0</v>
      </c>
      <c r="BQ392" s="379"/>
      <c r="BR392" s="396">
        <v>0.71087999518558365</v>
      </c>
      <c r="BS392" s="396">
        <v>0.82256983709862697</v>
      </c>
      <c r="BT392" s="396">
        <v>1.0658555561388936</v>
      </c>
      <c r="BU392" s="396">
        <v>1</v>
      </c>
      <c r="BV392" s="387"/>
      <c r="BW392" s="396">
        <v>1</v>
      </c>
      <c r="BX392" s="396">
        <v>1.1628184878520689</v>
      </c>
      <c r="BY392" s="396">
        <v>1</v>
      </c>
      <c r="BZ392" s="396">
        <v>1</v>
      </c>
      <c r="CB392" s="396">
        <v>0.11412437940287817</v>
      </c>
      <c r="CC392" s="396">
        <v>0.26271486048350617</v>
      </c>
      <c r="CD392" s="396">
        <v>0.63435901157456287</v>
      </c>
      <c r="CE392" s="396"/>
      <c r="CG392" s="396">
        <v>1</v>
      </c>
      <c r="CH392" s="396">
        <v>1</v>
      </c>
      <c r="CI392" s="396">
        <v>1</v>
      </c>
      <c r="CJ392" s="396"/>
      <c r="CL392" s="388">
        <f t="shared" si="1037"/>
        <v>1.3014940824295695</v>
      </c>
      <c r="CM392" s="388">
        <f t="shared" si="1038"/>
        <v>0.76315561695869205</v>
      </c>
      <c r="CN392" s="388">
        <f t="shared" si="1039"/>
        <v>0.81189851209234043</v>
      </c>
      <c r="CO392" s="388">
        <f t="shared" si="1040"/>
        <v>1.0585250598993723</v>
      </c>
      <c r="CP392" s="388">
        <f t="shared" si="1058"/>
        <v>1.0741574689921283</v>
      </c>
      <c r="CQ392" s="388">
        <f>1</f>
        <v>1</v>
      </c>
      <c r="CR392" s="388">
        <f t="shared" si="1041"/>
        <v>0.82711150845154224</v>
      </c>
      <c r="CS392" s="388">
        <f t="shared" si="1042"/>
        <v>0.99374991311233452</v>
      </c>
      <c r="CT392" s="388">
        <f t="shared" si="1043"/>
        <v>0.99324251944462494</v>
      </c>
      <c r="CU392" s="388"/>
      <c r="CV392" s="388">
        <f t="shared" si="1044"/>
        <v>0.92314695651092049</v>
      </c>
      <c r="CY392" s="334"/>
      <c r="DA392" s="379">
        <f t="shared" si="1077"/>
        <v>0.33554079836876066</v>
      </c>
      <c r="DB392" s="379">
        <f t="shared" si="1078"/>
        <v>0.41771362730441669</v>
      </c>
      <c r="DC392" s="379">
        <f t="shared" si="1079"/>
        <v>0.24674557432682262</v>
      </c>
      <c r="DD392" s="379">
        <f t="shared" si="1080"/>
        <v>0</v>
      </c>
      <c r="DF392" s="379">
        <f t="shared" si="1081"/>
        <v>0.32742816295538463</v>
      </c>
      <c r="DG392" s="379">
        <f t="shared" si="1082"/>
        <v>0.42932096944723258</v>
      </c>
      <c r="DH392" s="379">
        <f t="shared" si="1083"/>
        <v>0.24305997938037155</v>
      </c>
      <c r="DI392" s="379"/>
      <c r="DJ392" s="379">
        <f t="shared" si="1084"/>
        <v>0.99980911178298881</v>
      </c>
      <c r="DK392" s="379"/>
      <c r="DL392" s="379">
        <f t="shared" si="1085"/>
        <v>0.32749067706681773</v>
      </c>
      <c r="DM392" s="379">
        <f t="shared" si="1086"/>
        <v>0.42940293740833385</v>
      </c>
      <c r="DN392" s="379">
        <f t="shared" si="1087"/>
        <v>0.24310638552484842</v>
      </c>
      <c r="DO392" s="379">
        <f t="shared" si="1088"/>
        <v>0</v>
      </c>
      <c r="DR392" s="379">
        <f t="shared" si="1089"/>
        <v>1.7457570955439431E-2</v>
      </c>
      <c r="DS392" s="379">
        <f t="shared" si="1090"/>
        <v>-1.9367018531299046E-2</v>
      </c>
      <c r="DT392" s="379">
        <f t="shared" si="1091"/>
        <v>7.2978746399012806E-3</v>
      </c>
      <c r="DU392" s="379">
        <f t="shared" si="1092"/>
        <v>0</v>
      </c>
      <c r="DW392" s="379">
        <f t="shared" si="1093"/>
        <v>-4.5710662310669614E-2</v>
      </c>
      <c r="DX392" s="379">
        <f t="shared" si="1094"/>
        <v>-9.9600455783148412E-2</v>
      </c>
      <c r="DY392" s="379">
        <f t="shared" si="1095"/>
        <v>2.0109507222088954E-2</v>
      </c>
      <c r="DZ392" s="379">
        <f t="shared" si="1096"/>
        <v>0</v>
      </c>
      <c r="EA392" s="379"/>
      <c r="EC392" s="379">
        <f t="shared" si="1097"/>
        <v>5.7898288829406348E-2</v>
      </c>
      <c r="ED392" s="379">
        <f t="shared" si="1098"/>
        <v>1.6454751954139885E-2</v>
      </c>
      <c r="EE392" s="379">
        <f t="shared" si="1099"/>
        <v>-1.6738366361935261E-2</v>
      </c>
      <c r="EF392" s="379"/>
      <c r="EH392" s="379">
        <f t="shared" si="1100"/>
        <v>0</v>
      </c>
      <c r="EI392" s="379">
        <f t="shared" si="1101"/>
        <v>2.8437556478304968E-2</v>
      </c>
      <c r="EJ392" s="379">
        <f t="shared" si="1102"/>
        <v>0</v>
      </c>
      <c r="EK392" s="379">
        <f t="shared" si="1103"/>
        <v>0</v>
      </c>
      <c r="EM392" s="379">
        <f t="shared" si="1074"/>
        <v>0</v>
      </c>
      <c r="EN392" s="379">
        <f t="shared" si="1075"/>
        <v>2.8437556478304968E-2</v>
      </c>
      <c r="EO392" s="379">
        <f t="shared" si="1076"/>
        <v>0</v>
      </c>
      <c r="EP392" s="379">
        <v>1</v>
      </c>
      <c r="ER392" s="379">
        <f t="shared" si="1104"/>
        <v>0</v>
      </c>
      <c r="ES392" s="379">
        <f t="shared" si="1105"/>
        <v>0</v>
      </c>
      <c r="ET392" s="379">
        <f t="shared" si="1106"/>
        <v>0</v>
      </c>
      <c r="EU392" s="379" t="e">
        <f t="shared" si="1107"/>
        <v>#DIV/0!</v>
      </c>
      <c r="EX392" s="379">
        <f t="shared" si="1020"/>
        <v>0.99917543715061374</v>
      </c>
      <c r="EY392" s="379">
        <f t="shared" si="1021"/>
        <v>0.72257617372924343</v>
      </c>
      <c r="EZ392" s="379">
        <f t="shared" si="1022"/>
        <v>0.82711150845154224</v>
      </c>
      <c r="FA392" s="379"/>
      <c r="FB392" s="379">
        <f t="shared" si="1023"/>
        <v>0.94852247515657939</v>
      </c>
      <c r="FC392" s="379">
        <f t="shared" si="1066"/>
        <v>0.9940965120899723</v>
      </c>
      <c r="FD392" s="379">
        <f t="shared" si="1024"/>
        <v>0.81189851209234043</v>
      </c>
      <c r="FE392" s="379"/>
      <c r="FF392" s="379">
        <f t="shared" si="1025"/>
        <v>1.0222005085807129</v>
      </c>
      <c r="FG392" s="379">
        <f t="shared" si="1067"/>
        <v>1.1149522910887131</v>
      </c>
      <c r="FH392" s="379">
        <f t="shared" si="1026"/>
        <v>1.0585250598993723</v>
      </c>
      <c r="FI392" s="379"/>
      <c r="FJ392" s="379">
        <f t="shared" si="1068"/>
        <v>1.0122860310264539</v>
      </c>
      <c r="FK392" s="379">
        <f t="shared" si="1069"/>
        <v>1.0438205295709213</v>
      </c>
      <c r="FL392" s="379">
        <f t="shared" si="1070"/>
        <v>1.0741574689921283</v>
      </c>
      <c r="FN392" s="379" t="e">
        <f t="shared" si="1071"/>
        <v>#DIV/0!</v>
      </c>
      <c r="FO392" s="379">
        <f t="shared" si="1072"/>
        <v>1</v>
      </c>
      <c r="FP392" s="379">
        <f t="shared" si="1073"/>
        <v>1.0570362736601544</v>
      </c>
    </row>
    <row r="393" spans="1:172" x14ac:dyDescent="0.2">
      <c r="A393" s="373" t="s">
        <v>537</v>
      </c>
      <c r="B393" s="330">
        <f t="shared" si="1006"/>
        <v>2003</v>
      </c>
      <c r="D393" s="428">
        <f>Conversion_factors!$M65*D230+D312</f>
        <v>1031.9206258106483</v>
      </c>
      <c r="E393" s="428">
        <f>Conversion_factors!$M65*E230+E312</f>
        <v>1505.2278996544671</v>
      </c>
      <c r="F393" s="428">
        <f>Conversion_factors!$M65*F230+F312</f>
        <v>979.04979194891212</v>
      </c>
      <c r="G393" s="384"/>
      <c r="H393" s="384">
        <f t="shared" si="1027"/>
        <v>3516.1983174140273</v>
      </c>
      <c r="I393" s="379"/>
      <c r="J393" s="390">
        <f t="shared" si="1110"/>
        <v>387138.49722000002</v>
      </c>
      <c r="K393" s="390">
        <f t="shared" si="1110"/>
        <v>454850.73980000004</v>
      </c>
      <c r="L393" s="390">
        <f t="shared" si="1110"/>
        <v>1467145.5656000001</v>
      </c>
      <c r="M393" s="390"/>
      <c r="N393" s="390">
        <f t="shared" si="1029"/>
        <v>2309134.8026200002</v>
      </c>
      <c r="P393" s="392">
        <f t="shared" si="1113"/>
        <v>145087.43745999999</v>
      </c>
      <c r="Q393" s="392">
        <f t="shared" si="1113"/>
        <v>270336.43767980667</v>
      </c>
      <c r="R393" s="392">
        <f t="shared" si="1113"/>
        <v>754398.64404000004</v>
      </c>
      <c r="S393" s="392">
        <f t="shared" si="1113"/>
        <v>0</v>
      </c>
      <c r="T393" s="384">
        <f t="shared" si="1113"/>
        <v>1169822.5191798066</v>
      </c>
      <c r="U393" s="392"/>
      <c r="W393" s="393">
        <f t="shared" si="1045"/>
        <v>2.6655076496415613</v>
      </c>
      <c r="X393" s="393">
        <f t="shared" si="1046"/>
        <v>3.3092787764098675</v>
      </c>
      <c r="Y393" s="393">
        <f t="shared" si="1047"/>
        <v>0.66731605568294272</v>
      </c>
      <c r="Z393" s="384"/>
      <c r="AA393" s="384">
        <f t="shared" si="1048"/>
        <v>3.0057536590074592</v>
      </c>
      <c r="AD393" s="393">
        <f t="shared" si="1049"/>
        <v>7.1124050701849679</v>
      </c>
      <c r="AE393" s="393">
        <f t="shared" si="1050"/>
        <v>5.567980079094248</v>
      </c>
      <c r="AF393" s="393">
        <f t="shared" si="1051"/>
        <v>1.2977883771182925</v>
      </c>
      <c r="AG393" s="384"/>
      <c r="AH393" s="393">
        <f t="shared" si="1052"/>
        <v>3.0057536590074592</v>
      </c>
      <c r="AJ393" s="394">
        <f t="shared" si="1053"/>
        <v>0.58267264219086257</v>
      </c>
      <c r="AK393" s="394">
        <f t="shared" si="1054"/>
        <v>0.93291222470049151</v>
      </c>
      <c r="AL393" s="394">
        <f t="shared" si="1055"/>
        <v>1.1219615017971525</v>
      </c>
      <c r="AM393" s="395"/>
      <c r="AN393" s="394">
        <f t="shared" si="1056"/>
        <v>0.74456180676748862</v>
      </c>
      <c r="AP393" s="389">
        <f t="shared" si="1112"/>
        <v>2.6683116332985928</v>
      </c>
      <c r="AQ393" s="389">
        <f t="shared" si="1112"/>
        <v>1.6825358198243952</v>
      </c>
      <c r="AR393" s="389">
        <f t="shared" si="1112"/>
        <v>1.9447881795532609</v>
      </c>
      <c r="AS393" s="389">
        <f t="shared" si="1112"/>
        <v>0</v>
      </c>
      <c r="AT393" s="389">
        <f t="shared" si="1032"/>
        <v>1.9739189191185988</v>
      </c>
      <c r="AV393" s="389">
        <f t="shared" si="1057"/>
        <v>0.12402517055469629</v>
      </c>
      <c r="AW393" s="389">
        <f t="shared" si="1033"/>
        <v>0.2310918393581162</v>
      </c>
      <c r="AX393" s="389">
        <f t="shared" si="1034"/>
        <v>0.64488299008718764</v>
      </c>
      <c r="AY393" s="389"/>
      <c r="AZ393" s="389">
        <f t="shared" si="1035"/>
        <v>1</v>
      </c>
      <c r="BC393" s="379">
        <f t="shared" si="1109"/>
        <v>0.58267264219086257</v>
      </c>
      <c r="BD393" s="379">
        <f t="shared" si="1109"/>
        <v>0.93291222470049151</v>
      </c>
      <c r="BE393" s="379">
        <f t="shared" si="1109"/>
        <v>1.1219615017971525</v>
      </c>
      <c r="BF393" s="379" t="e">
        <f t="shared" si="1109"/>
        <v>#DIV/0!</v>
      </c>
      <c r="BG393" s="379"/>
      <c r="BH393" s="379">
        <f t="shared" si="1114"/>
        <v>0.58267264219086257</v>
      </c>
      <c r="BI393" s="379">
        <f t="shared" si="1114"/>
        <v>0.93291222470049151</v>
      </c>
      <c r="BJ393" s="379">
        <f t="shared" si="1114"/>
        <v>1.1219615017971525</v>
      </c>
      <c r="BK393" s="379" t="e">
        <f t="shared" si="1114"/>
        <v>#DIV/0!</v>
      </c>
      <c r="BL393" s="379"/>
      <c r="BM393" s="379">
        <f t="shared" si="1115"/>
        <v>7.2173871269166898E-2</v>
      </c>
      <c r="BN393" s="379">
        <f t="shared" si="1115"/>
        <v>0.21531333787717061</v>
      </c>
      <c r="BO393" s="379">
        <f t="shared" si="1115"/>
        <v>0.72261074844961215</v>
      </c>
      <c r="BP393" s="379">
        <f t="shared" si="1115"/>
        <v>0</v>
      </c>
      <c r="BQ393" s="379"/>
      <c r="BR393" s="396">
        <v>0.58267264219086257</v>
      </c>
      <c r="BS393" s="396">
        <v>0.80706910517984631</v>
      </c>
      <c r="BT393" s="396">
        <v>1.1219615017971525</v>
      </c>
      <c r="BU393" s="396">
        <v>1</v>
      </c>
      <c r="BV393" s="387"/>
      <c r="BW393" s="396">
        <v>1</v>
      </c>
      <c r="BX393" s="396">
        <v>1.1559260771016659</v>
      </c>
      <c r="BY393" s="396">
        <v>1</v>
      </c>
      <c r="BZ393" s="396">
        <v>1</v>
      </c>
      <c r="CB393" s="396">
        <v>0.12386692980434344</v>
      </c>
      <c r="CC393" s="396">
        <v>0.23079699480441071</v>
      </c>
      <c r="CD393" s="396">
        <v>0.64406019929573144</v>
      </c>
      <c r="CE393" s="396"/>
      <c r="CG393" s="396">
        <v>1</v>
      </c>
      <c r="CH393" s="396">
        <v>1</v>
      </c>
      <c r="CI393" s="396">
        <v>1</v>
      </c>
      <c r="CJ393" s="396"/>
      <c r="CL393" s="388">
        <f t="shared" si="1037"/>
        <v>1.2867013339422151</v>
      </c>
      <c r="CM393" s="388">
        <f t="shared" si="1038"/>
        <v>0.74456180676748862</v>
      </c>
      <c r="CN393" s="388">
        <f t="shared" si="1039"/>
        <v>0.85149531718426197</v>
      </c>
      <c r="CO393" s="388">
        <f t="shared" si="1040"/>
        <v>1.0451908961662566</v>
      </c>
      <c r="CP393" s="388">
        <f t="shared" si="1058"/>
        <v>1.0714582527970695</v>
      </c>
      <c r="CQ393" s="388">
        <f>1</f>
        <v>1</v>
      </c>
      <c r="CR393" s="388">
        <f t="shared" si="1041"/>
        <v>0.78121292344901683</v>
      </c>
      <c r="CS393" s="388">
        <f t="shared" si="1042"/>
        <v>0.95851807479436413</v>
      </c>
      <c r="CT393" s="388">
        <f t="shared" si="1043"/>
        <v>0.95802866997015335</v>
      </c>
      <c r="CU393" s="388"/>
      <c r="CV393" s="388">
        <f t="shared" si="1044"/>
        <v>0.95357122316176424</v>
      </c>
      <c r="CY393" s="334"/>
      <c r="DA393" s="379">
        <f t="shared" si="1077"/>
        <v>0.29347622991002675</v>
      </c>
      <c r="DB393" s="379">
        <f t="shared" si="1078"/>
        <v>0.42808390306081495</v>
      </c>
      <c r="DC393" s="379">
        <f t="shared" si="1079"/>
        <v>0.27843986702915835</v>
      </c>
      <c r="DD393" s="379">
        <f t="shared" si="1080"/>
        <v>0</v>
      </c>
      <c r="DF393" s="379">
        <f t="shared" si="1081"/>
        <v>0.31403911958417741</v>
      </c>
      <c r="DG393" s="379">
        <f t="shared" si="1082"/>
        <v>0.42287757277211258</v>
      </c>
      <c r="DH393" s="379">
        <f t="shared" si="1083"/>
        <v>0.26227362524777936</v>
      </c>
      <c r="DI393" s="379"/>
      <c r="DJ393" s="379">
        <f t="shared" si="1084"/>
        <v>0.99919031760406929</v>
      </c>
      <c r="DK393" s="379"/>
      <c r="DL393" s="379">
        <f t="shared" si="1085"/>
        <v>0.31429359757728947</v>
      </c>
      <c r="DM393" s="379">
        <f t="shared" si="1086"/>
        <v>0.42322024675551195</v>
      </c>
      <c r="DN393" s="379">
        <f t="shared" si="1087"/>
        <v>0.26248615566719863</v>
      </c>
      <c r="DO393" s="379">
        <f t="shared" si="1088"/>
        <v>0</v>
      </c>
      <c r="DR393" s="379">
        <f t="shared" si="1089"/>
        <v>-0.19887810944403142</v>
      </c>
      <c r="DS393" s="379">
        <f t="shared" si="1090"/>
        <v>-1.902409056477716E-2</v>
      </c>
      <c r="DT393" s="379">
        <f t="shared" si="1091"/>
        <v>5.1300678633283296E-2</v>
      </c>
      <c r="DU393" s="379">
        <f t="shared" si="1092"/>
        <v>0</v>
      </c>
      <c r="DW393" s="379">
        <f t="shared" si="1093"/>
        <v>-5.406654226557784E-2</v>
      </c>
      <c r="DX393" s="379">
        <f t="shared" si="1094"/>
        <v>0.14194412003826451</v>
      </c>
      <c r="DY393" s="379">
        <f t="shared" si="1095"/>
        <v>1.7287753377980299E-2</v>
      </c>
      <c r="DZ393" s="379">
        <f t="shared" si="1096"/>
        <v>0</v>
      </c>
      <c r="EA393" s="379"/>
      <c r="EC393" s="379">
        <f t="shared" si="1097"/>
        <v>9.4331647558129533E-2</v>
      </c>
      <c r="ED393" s="379">
        <f t="shared" si="1098"/>
        <v>-0.11711804363158274</v>
      </c>
      <c r="EE393" s="379">
        <f t="shared" si="1099"/>
        <v>2.7589846374677485E-2</v>
      </c>
      <c r="EF393" s="379"/>
      <c r="EH393" s="379">
        <f t="shared" si="1100"/>
        <v>0</v>
      </c>
      <c r="EI393" s="379">
        <f t="shared" si="1101"/>
        <v>-5.9449679401807082E-3</v>
      </c>
      <c r="EJ393" s="379">
        <f t="shared" si="1102"/>
        <v>0</v>
      </c>
      <c r="EK393" s="379">
        <f t="shared" si="1103"/>
        <v>0</v>
      </c>
      <c r="EM393" s="379">
        <f t="shared" si="1074"/>
        <v>0</v>
      </c>
      <c r="EN393" s="379">
        <f t="shared" si="1075"/>
        <v>-5.9449679401807082E-3</v>
      </c>
      <c r="EO393" s="379">
        <f t="shared" si="1076"/>
        <v>0</v>
      </c>
      <c r="EP393" s="379">
        <v>1</v>
      </c>
      <c r="ER393" s="379">
        <f t="shared" si="1104"/>
        <v>0</v>
      </c>
      <c r="ES393" s="379">
        <f t="shared" si="1105"/>
        <v>0</v>
      </c>
      <c r="ET393" s="379">
        <f t="shared" si="1106"/>
        <v>0</v>
      </c>
      <c r="EU393" s="379" t="e">
        <f t="shared" si="1107"/>
        <v>#DIV/0!</v>
      </c>
      <c r="EX393" s="379">
        <f t="shared" si="1020"/>
        <v>0.94450737955701591</v>
      </c>
      <c r="EY393" s="379">
        <f t="shared" si="1021"/>
        <v>0.68247852837934275</v>
      </c>
      <c r="EZ393" s="379">
        <f t="shared" si="1022"/>
        <v>0.78121292344901683</v>
      </c>
      <c r="FA393" s="379"/>
      <c r="FB393" s="379">
        <f t="shared" si="1023"/>
        <v>1.0487706338934861</v>
      </c>
      <c r="FC393" s="379">
        <f t="shared" si="1066"/>
        <v>1.0425792291359037</v>
      </c>
      <c r="FD393" s="379">
        <f t="shared" si="1024"/>
        <v>0.85149531718426197</v>
      </c>
      <c r="FE393" s="379"/>
      <c r="FF393" s="379">
        <f t="shared" si="1025"/>
        <v>0.98740307221977019</v>
      </c>
      <c r="FG393" s="379">
        <f t="shared" si="1067"/>
        <v>1.1009073175994668</v>
      </c>
      <c r="FH393" s="379">
        <f t="shared" si="1026"/>
        <v>1.0451908961662566</v>
      </c>
      <c r="FI393" s="379"/>
      <c r="FJ393" s="379">
        <f t="shared" si="1068"/>
        <v>0.99748713175397696</v>
      </c>
      <c r="FK393" s="379">
        <f t="shared" si="1069"/>
        <v>1.0411975461076155</v>
      </c>
      <c r="FL393" s="379">
        <f t="shared" si="1070"/>
        <v>1.0714582527970695</v>
      </c>
      <c r="FN393" s="379" t="e">
        <f t="shared" si="1071"/>
        <v>#DIV/0!</v>
      </c>
      <c r="FO393" s="379">
        <f t="shared" si="1072"/>
        <v>1</v>
      </c>
      <c r="FP393" s="379">
        <f t="shared" si="1073"/>
        <v>1.0570362736601544</v>
      </c>
    </row>
    <row r="394" spans="1:172" x14ac:dyDescent="0.2">
      <c r="A394" s="373" t="s">
        <v>537</v>
      </c>
      <c r="B394" s="330">
        <f t="shared" si="1006"/>
        <v>2004</v>
      </c>
      <c r="D394" s="428">
        <f>Conversion_factors!$M66*D231+D313</f>
        <v>1119.1773533652531</v>
      </c>
      <c r="E394" s="428">
        <f>Conversion_factors!$M66*E231+E313</f>
        <v>1501.9148624255668</v>
      </c>
      <c r="F394" s="428">
        <f>Conversion_factors!$M66*F231+F313</f>
        <v>1069.857762758651</v>
      </c>
      <c r="G394" s="384"/>
      <c r="H394" s="384">
        <f t="shared" si="1027"/>
        <v>3690.9499785494709</v>
      </c>
      <c r="I394" s="379"/>
      <c r="J394" s="390">
        <f t="shared" si="1110"/>
        <v>398081.00835000002</v>
      </c>
      <c r="K394" s="390">
        <f t="shared" si="1110"/>
        <v>466603.52841999999</v>
      </c>
      <c r="L394" s="390">
        <f t="shared" si="1110"/>
        <v>1526870.7220000003</v>
      </c>
      <c r="M394" s="390"/>
      <c r="N394" s="390">
        <f t="shared" si="1029"/>
        <v>2391555.2587700002</v>
      </c>
      <c r="P394" s="392">
        <f t="shared" si="1113"/>
        <v>159781.7592</v>
      </c>
      <c r="Q394" s="392">
        <f t="shared" si="1113"/>
        <v>272551.98511888308</v>
      </c>
      <c r="R394" s="392">
        <f t="shared" si="1113"/>
        <v>781328.01257999986</v>
      </c>
      <c r="S394" s="392">
        <f t="shared" si="1113"/>
        <v>0</v>
      </c>
      <c r="T394" s="384">
        <f t="shared" si="1113"/>
        <v>1213661.7568988828</v>
      </c>
      <c r="U394" s="392"/>
      <c r="W394" s="393">
        <f t="shared" si="1045"/>
        <v>2.8114311657421549</v>
      </c>
      <c r="X394" s="393">
        <f t="shared" si="1046"/>
        <v>3.2188244857712704</v>
      </c>
      <c r="Y394" s="393">
        <f t="shared" si="1047"/>
        <v>0.70068653969425632</v>
      </c>
      <c r="Z394" s="384"/>
      <c r="AA394" s="384">
        <f t="shared" si="1048"/>
        <v>3.041168560819195</v>
      </c>
      <c r="AD394" s="393">
        <f t="shared" si="1049"/>
        <v>7.0044125122215641</v>
      </c>
      <c r="AE394" s="393">
        <f t="shared" si="1050"/>
        <v>5.5105629180079321</v>
      </c>
      <c r="AF394" s="393">
        <f t="shared" si="1051"/>
        <v>1.3692812052468279</v>
      </c>
      <c r="AG394" s="384"/>
      <c r="AH394" s="393">
        <f t="shared" si="1052"/>
        <v>3.041168560819195</v>
      </c>
      <c r="AJ394" s="394">
        <f t="shared" si="1053"/>
        <v>0.61457112152764004</v>
      </c>
      <c r="AK394" s="394">
        <f t="shared" si="1054"/>
        <v>0.90741243480219047</v>
      </c>
      <c r="AL394" s="394">
        <f t="shared" si="1055"/>
        <v>1.178067447455412</v>
      </c>
      <c r="AM394" s="395"/>
      <c r="AN394" s="394">
        <f t="shared" si="1056"/>
        <v>0.75333450948063996</v>
      </c>
      <c r="AP394" s="389">
        <f t="shared" si="1112"/>
        <v>2.4914045905059732</v>
      </c>
      <c r="AQ394" s="389">
        <f t="shared" si="1112"/>
        <v>1.711979930054351</v>
      </c>
      <c r="AR394" s="389">
        <f t="shared" si="1112"/>
        <v>1.9541993854260595</v>
      </c>
      <c r="AS394" s="389">
        <f t="shared" si="1112"/>
        <v>0</v>
      </c>
      <c r="AT394" s="389">
        <f t="shared" si="1032"/>
        <v>1.9705286462027447</v>
      </c>
      <c r="AV394" s="389">
        <f t="shared" si="1057"/>
        <v>0.13165262750658818</v>
      </c>
      <c r="AW394" s="389">
        <f t="shared" si="1033"/>
        <v>0.22456997064429293</v>
      </c>
      <c r="AX394" s="389">
        <f t="shared" si="1034"/>
        <v>0.64377740184911902</v>
      </c>
      <c r="AY394" s="389"/>
      <c r="AZ394" s="389">
        <f t="shared" si="1035"/>
        <v>1</v>
      </c>
      <c r="BC394" s="379">
        <f t="shared" si="1109"/>
        <v>0.61457112152764004</v>
      </c>
      <c r="BD394" s="379">
        <f t="shared" si="1109"/>
        <v>0.90741243480219047</v>
      </c>
      <c r="BE394" s="379">
        <f t="shared" si="1109"/>
        <v>1.178067447455412</v>
      </c>
      <c r="BF394" s="379" t="e">
        <f t="shared" si="1109"/>
        <v>#DIV/0!</v>
      </c>
      <c r="BG394" s="379"/>
      <c r="BH394" s="379">
        <f t="shared" si="1114"/>
        <v>0.61457112152764004</v>
      </c>
      <c r="BI394" s="379">
        <f t="shared" si="1114"/>
        <v>0.90741243480219047</v>
      </c>
      <c r="BJ394" s="379">
        <f t="shared" si="1114"/>
        <v>1.178067447455412</v>
      </c>
      <c r="BK394" s="379" t="e">
        <f t="shared" si="1114"/>
        <v>#DIV/0!</v>
      </c>
      <c r="BL394" s="379"/>
      <c r="BM394" s="379">
        <f t="shared" si="1115"/>
        <v>8.0859415502609486E-2</v>
      </c>
      <c r="BN394" s="379">
        <f t="shared" si="1115"/>
        <v>0.20365042749799714</v>
      </c>
      <c r="BO394" s="379">
        <f t="shared" si="1115"/>
        <v>0.75793995390629443</v>
      </c>
      <c r="BP394" s="379">
        <f t="shared" si="1115"/>
        <v>0</v>
      </c>
      <c r="BQ394" s="379"/>
      <c r="BR394" s="396">
        <v>0.61457112152764004</v>
      </c>
      <c r="BS394" s="396">
        <v>0.79290071102223236</v>
      </c>
      <c r="BT394" s="396">
        <v>1.178067447455412</v>
      </c>
      <c r="BU394" s="396">
        <v>1</v>
      </c>
      <c r="BV394" s="387"/>
      <c r="BW394" s="396">
        <v>1</v>
      </c>
      <c r="BX394" s="396">
        <v>1.1444212650942462</v>
      </c>
      <c r="BY394" s="396">
        <v>1</v>
      </c>
      <c r="BZ394" s="396">
        <v>1</v>
      </c>
      <c r="CB394" s="396">
        <v>0.13157047682555789</v>
      </c>
      <c r="CC394" s="396">
        <v>0.22442983993534482</v>
      </c>
      <c r="CD394" s="396">
        <v>0.64337568748157881</v>
      </c>
      <c r="CE394" s="396"/>
      <c r="CG394" s="396">
        <v>1</v>
      </c>
      <c r="CH394" s="396">
        <v>1</v>
      </c>
      <c r="CI394" s="396">
        <v>1</v>
      </c>
      <c r="CJ394" s="396"/>
      <c r="CL394" s="388">
        <f t="shared" si="1037"/>
        <v>1.3349206191135199</v>
      </c>
      <c r="CM394" s="388">
        <f t="shared" si="1038"/>
        <v>0.75333450948063996</v>
      </c>
      <c r="CN394" s="388">
        <f t="shared" si="1039"/>
        <v>0.84146167585667542</v>
      </c>
      <c r="CO394" s="388">
        <f t="shared" si="1040"/>
        <v>1.0508168856685871</v>
      </c>
      <c r="CP394" s="388">
        <f t="shared" si="1058"/>
        <v>1.0669932674188563</v>
      </c>
      <c r="CQ394" s="388">
        <f>1</f>
        <v>1</v>
      </c>
      <c r="CR394" s="388">
        <f t="shared" si="1041"/>
        <v>0.79888929253210972</v>
      </c>
      <c r="CS394" s="388">
        <f t="shared" si="1042"/>
        <v>1.0061554975668796</v>
      </c>
      <c r="CT394" s="388">
        <f t="shared" si="1043"/>
        <v>1.0056417697954758</v>
      </c>
      <c r="CU394" s="388"/>
      <c r="CV394" s="388">
        <f t="shared" si="1044"/>
        <v>0.94345906775731425</v>
      </c>
      <c r="CY394" s="334"/>
      <c r="DA394" s="379">
        <f t="shared" si="1077"/>
        <v>0.30322203223276561</v>
      </c>
      <c r="DB394" s="379">
        <f t="shared" si="1078"/>
        <v>0.40691823816474842</v>
      </c>
      <c r="DC394" s="379">
        <f t="shared" si="1079"/>
        <v>0.28985972960248596</v>
      </c>
      <c r="DD394" s="379">
        <f t="shared" si="1080"/>
        <v>0</v>
      </c>
      <c r="DF394" s="379">
        <f t="shared" si="1081"/>
        <v>0.29832259967730451</v>
      </c>
      <c r="DG394" s="379">
        <f t="shared" si="1082"/>
        <v>0.41741163727846531</v>
      </c>
      <c r="DH394" s="379">
        <f t="shared" si="1083"/>
        <v>0.28411154756807572</v>
      </c>
      <c r="DI394" s="379"/>
      <c r="DJ394" s="379">
        <f t="shared" si="1084"/>
        <v>0.99984578452384554</v>
      </c>
      <c r="DK394" s="379"/>
      <c r="DL394" s="379">
        <f t="shared" si="1085"/>
        <v>0.29836861273498699</v>
      </c>
      <c r="DM394" s="379">
        <f t="shared" si="1086"/>
        <v>0.41747601854144772</v>
      </c>
      <c r="DN394" s="379">
        <f t="shared" si="1087"/>
        <v>0.28415536872356528</v>
      </c>
      <c r="DO394" s="379">
        <f t="shared" si="1088"/>
        <v>0</v>
      </c>
      <c r="DR394" s="379">
        <f t="shared" si="1089"/>
        <v>5.3299138194793989E-2</v>
      </c>
      <c r="DS394" s="379">
        <f t="shared" si="1090"/>
        <v>-1.7711289782563422E-2</v>
      </c>
      <c r="DT394" s="379">
        <f t="shared" si="1091"/>
        <v>4.8796845106682543E-2</v>
      </c>
      <c r="DU394" s="379">
        <f t="shared" si="1092"/>
        <v>0</v>
      </c>
      <c r="DW394" s="379">
        <f t="shared" si="1093"/>
        <v>-6.8599281308354021E-2</v>
      </c>
      <c r="DX394" s="379">
        <f t="shared" si="1094"/>
        <v>1.7348482598587397E-2</v>
      </c>
      <c r="DY394" s="379">
        <f t="shared" si="1095"/>
        <v>4.8275220134809107E-3</v>
      </c>
      <c r="DZ394" s="379">
        <f t="shared" si="1096"/>
        <v>0</v>
      </c>
      <c r="EA394" s="379"/>
      <c r="EC394" s="379">
        <f t="shared" si="1097"/>
        <v>5.9682310665742255E-2</v>
      </c>
      <c r="ED394" s="379">
        <f t="shared" si="1098"/>
        <v>-2.8627872618643371E-2</v>
      </c>
      <c r="EE394" s="379">
        <f t="shared" si="1099"/>
        <v>-1.7158725700650774E-3</v>
      </c>
      <c r="EF394" s="379"/>
      <c r="EH394" s="379">
        <f t="shared" si="1100"/>
        <v>0</v>
      </c>
      <c r="EI394" s="379">
        <f t="shared" si="1101"/>
        <v>-1.0002757168476756E-2</v>
      </c>
      <c r="EJ394" s="379">
        <f t="shared" si="1102"/>
        <v>0</v>
      </c>
      <c r="EK394" s="379">
        <f t="shared" si="1103"/>
        <v>0</v>
      </c>
      <c r="EM394" s="379">
        <f t="shared" si="1074"/>
        <v>0</v>
      </c>
      <c r="EN394" s="379">
        <f t="shared" si="1075"/>
        <v>-1.0002757168476756E-2</v>
      </c>
      <c r="EO394" s="379">
        <f t="shared" si="1076"/>
        <v>0</v>
      </c>
      <c r="EP394" s="379">
        <v>1</v>
      </c>
      <c r="ER394" s="379">
        <f t="shared" si="1104"/>
        <v>0</v>
      </c>
      <c r="ES394" s="379">
        <f t="shared" si="1105"/>
        <v>0</v>
      </c>
      <c r="ET394" s="379">
        <f t="shared" si="1106"/>
        <v>0</v>
      </c>
      <c r="EU394" s="379" t="e">
        <f t="shared" si="1107"/>
        <v>#DIV/0!</v>
      </c>
      <c r="EX394" s="379">
        <f t="shared" si="1020"/>
        <v>1.0226268262499456</v>
      </c>
      <c r="EY394" s="379">
        <f t="shared" si="1021"/>
        <v>0.6979208514603007</v>
      </c>
      <c r="EZ394" s="379">
        <f t="shared" si="1022"/>
        <v>0.79888929253210972</v>
      </c>
      <c r="FA394" s="379"/>
      <c r="FB394" s="379">
        <f t="shared" si="1023"/>
        <v>0.98821644567492639</v>
      </c>
      <c r="FC394" s="379">
        <f t="shared" si="1066"/>
        <v>1.0302939401511875</v>
      </c>
      <c r="FD394" s="379">
        <f t="shared" si="1024"/>
        <v>0.84146167585667542</v>
      </c>
      <c r="FE394" s="379"/>
      <c r="FF394" s="379">
        <f t="shared" si="1025"/>
        <v>1.0053827387159291</v>
      </c>
      <c r="FG394" s="379">
        <f t="shared" si="1067"/>
        <v>1.106833214040559</v>
      </c>
      <c r="FH394" s="379">
        <f t="shared" si="1026"/>
        <v>1.0508168856685871</v>
      </c>
      <c r="FI394" s="379"/>
      <c r="FJ394" s="379">
        <f t="shared" si="1068"/>
        <v>0.99583279575610417</v>
      </c>
      <c r="FK394" s="379">
        <f t="shared" si="1069"/>
        <v>1.0368586632747419</v>
      </c>
      <c r="FL394" s="379">
        <f t="shared" si="1070"/>
        <v>1.0669932674188563</v>
      </c>
      <c r="FN394" s="379" t="e">
        <f t="shared" si="1071"/>
        <v>#DIV/0!</v>
      </c>
      <c r="FO394" s="379">
        <f t="shared" si="1072"/>
        <v>1</v>
      </c>
      <c r="FP394" s="379">
        <f t="shared" si="1073"/>
        <v>1.0570362736601544</v>
      </c>
    </row>
    <row r="395" spans="1:172" x14ac:dyDescent="0.2">
      <c r="A395" s="373" t="s">
        <v>537</v>
      </c>
      <c r="B395" s="330">
        <f t="shared" si="1006"/>
        <v>2005</v>
      </c>
      <c r="D395" s="428">
        <f>Conversion_factors!$M67*D232+D314</f>
        <v>1062.3376921715058</v>
      </c>
      <c r="E395" s="428">
        <f>Conversion_factors!$M67*E232+E314</f>
        <v>1533.1001598725072</v>
      </c>
      <c r="F395" s="428">
        <f>Conversion_factors!$M67*F232+F314</f>
        <v>1150.0905450058185</v>
      </c>
      <c r="G395" s="384"/>
      <c r="H395" s="384">
        <f t="shared" si="1027"/>
        <v>3745.5283970498317</v>
      </c>
      <c r="I395" s="379"/>
      <c r="J395" s="390">
        <f t="shared" si="1110"/>
        <v>400795.33536000008</v>
      </c>
      <c r="K395" s="390">
        <f t="shared" si="1110"/>
        <v>481214.07330999995</v>
      </c>
      <c r="L395" s="390">
        <f t="shared" si="1110"/>
        <v>1566759.1316</v>
      </c>
      <c r="M395" s="390"/>
      <c r="N395" s="390">
        <f t="shared" si="1029"/>
        <v>2448768.5402699998</v>
      </c>
      <c r="P395" s="392">
        <f t="shared" si="1113"/>
        <v>168782.14296999999</v>
      </c>
      <c r="Q395" s="392">
        <f t="shared" si="1113"/>
        <v>271416.40936111379</v>
      </c>
      <c r="R395" s="392">
        <f t="shared" si="1113"/>
        <v>784797.94971000007</v>
      </c>
      <c r="S395" s="392">
        <f t="shared" si="1113"/>
        <v>0</v>
      </c>
      <c r="T395" s="384">
        <f t="shared" si="1113"/>
        <v>1224996.5020411138</v>
      </c>
      <c r="U395" s="392"/>
      <c r="W395" s="393">
        <f t="shared" si="1045"/>
        <v>2.6505739923776783</v>
      </c>
      <c r="X395" s="393">
        <f t="shared" si="1046"/>
        <v>3.1859005064568806</v>
      </c>
      <c r="Y395" s="393">
        <f t="shared" si="1047"/>
        <v>0.73405702370556936</v>
      </c>
      <c r="Z395" s="384"/>
      <c r="AA395" s="384">
        <f t="shared" si="1048"/>
        <v>3.0575829325299759</v>
      </c>
      <c r="AD395" s="393">
        <f t="shared" si="1049"/>
        <v>6.2941355849494691</v>
      </c>
      <c r="AE395" s="393">
        <f t="shared" si="1050"/>
        <v>5.6485168434777639</v>
      </c>
      <c r="AF395" s="393">
        <f t="shared" si="1051"/>
        <v>1.4654606901442622</v>
      </c>
      <c r="AG395" s="384"/>
      <c r="AH395" s="393">
        <f t="shared" si="1052"/>
        <v>3.0575829325299759</v>
      </c>
      <c r="AJ395" s="394">
        <f t="shared" si="1053"/>
        <v>0.57940818577983344</v>
      </c>
      <c r="AK395" s="394">
        <f t="shared" si="1054"/>
        <v>0.89813090101086024</v>
      </c>
      <c r="AL395" s="394">
        <f t="shared" si="1055"/>
        <v>1.2341733931136705</v>
      </c>
      <c r="AM395" s="395"/>
      <c r="AN395" s="394">
        <f t="shared" si="1056"/>
        <v>0.75740054936428358</v>
      </c>
      <c r="AP395" s="389">
        <f t="shared" si="1112"/>
        <v>2.3746311565154086</v>
      </c>
      <c r="AQ395" s="389">
        <f t="shared" si="1112"/>
        <v>1.7729733970128343</v>
      </c>
      <c r="AR395" s="389">
        <f t="shared" si="1112"/>
        <v>1.9963853526617286</v>
      </c>
      <c r="AS395" s="389">
        <f t="shared" si="1112"/>
        <v>0</v>
      </c>
      <c r="AT395" s="389">
        <f t="shared" si="1032"/>
        <v>1.999000434850069</v>
      </c>
      <c r="AV395" s="389">
        <f t="shared" si="1057"/>
        <v>0.13778173463252491</v>
      </c>
      <c r="AW395" s="389">
        <f t="shared" si="1033"/>
        <v>0.22156504847881142</v>
      </c>
      <c r="AX395" s="389">
        <f t="shared" si="1034"/>
        <v>0.64065321688866372</v>
      </c>
      <c r="AY395" s="389"/>
      <c r="AZ395" s="389">
        <f t="shared" si="1035"/>
        <v>1</v>
      </c>
      <c r="BC395" s="379">
        <f t="shared" si="1109"/>
        <v>0.57940818577983344</v>
      </c>
      <c r="BD395" s="379">
        <f t="shared" si="1109"/>
        <v>0.89813090101086024</v>
      </c>
      <c r="BE395" s="379">
        <f t="shared" si="1109"/>
        <v>1.2341733931136705</v>
      </c>
      <c r="BF395" s="379" t="e">
        <f t="shared" si="1109"/>
        <v>#DIV/0!</v>
      </c>
      <c r="BG395" s="379"/>
      <c r="BH395" s="379">
        <f t="shared" si="1114"/>
        <v>0.57940818577983344</v>
      </c>
      <c r="BI395" s="379">
        <f t="shared" si="1114"/>
        <v>0.89813090101086024</v>
      </c>
      <c r="BJ395" s="379">
        <f t="shared" si="1114"/>
        <v>1.2341733931136705</v>
      </c>
      <c r="BK395" s="379" t="e">
        <f t="shared" si="1114"/>
        <v>#DIV/0!</v>
      </c>
      <c r="BL395" s="379"/>
      <c r="BM395" s="379">
        <f t="shared" si="1115"/>
        <v>7.9541707904225559E-2</v>
      </c>
      <c r="BN395" s="379">
        <f t="shared" si="1115"/>
        <v>0.19827115127521766</v>
      </c>
      <c r="BO395" s="379">
        <f t="shared" si="1115"/>
        <v>0.78780335835369397</v>
      </c>
      <c r="BP395" s="379">
        <f t="shared" si="1115"/>
        <v>0</v>
      </c>
      <c r="BQ395" s="379"/>
      <c r="BR395" s="396">
        <v>0.57940818577983344</v>
      </c>
      <c r="BS395" s="396">
        <v>0.78180907277173528</v>
      </c>
      <c r="BT395" s="396">
        <v>1.2341733931136705</v>
      </c>
      <c r="BU395" s="396">
        <v>1</v>
      </c>
      <c r="BV395" s="387"/>
      <c r="BW395" s="396">
        <v>1</v>
      </c>
      <c r="BX395" s="396">
        <v>1.1487854673094686</v>
      </c>
      <c r="BY395" s="396">
        <v>1</v>
      </c>
      <c r="BZ395" s="396">
        <v>1</v>
      </c>
      <c r="CB395" s="396">
        <v>0.13728095297302242</v>
      </c>
      <c r="CC395" s="396">
        <v>0.22075974788536995</v>
      </c>
      <c r="CD395" s="396">
        <v>0.63832469793094571</v>
      </c>
      <c r="CE395" s="396"/>
      <c r="CG395" s="396">
        <v>1</v>
      </c>
      <c r="CH395" s="396">
        <v>1</v>
      </c>
      <c r="CI395" s="396">
        <v>1</v>
      </c>
      <c r="CJ395" s="396"/>
      <c r="CL395" s="388">
        <f t="shared" si="1037"/>
        <v>1.3473878365377743</v>
      </c>
      <c r="CM395" s="388">
        <f t="shared" si="1038"/>
        <v>0.75740054936428358</v>
      </c>
      <c r="CN395" s="388">
        <f t="shared" si="1039"/>
        <v>0.84701713574003845</v>
      </c>
      <c r="CO395" s="388">
        <f t="shared" si="1040"/>
        <v>1.0575626193221488</v>
      </c>
      <c r="CP395" s="388">
        <f t="shared" si="1058"/>
        <v>1.0686523115874753</v>
      </c>
      <c r="CQ395" s="388">
        <f>1</f>
        <v>1</v>
      </c>
      <c r="CR395" s="388">
        <f t="shared" si="1041"/>
        <v>0.79161260107593467</v>
      </c>
      <c r="CS395" s="388">
        <f t="shared" si="1042"/>
        <v>1.0210336119119092</v>
      </c>
      <c r="CT395" s="388">
        <f t="shared" si="1043"/>
        <v>1.0205122876004638</v>
      </c>
      <c r="CU395" s="388"/>
      <c r="CV395" s="388">
        <f t="shared" si="1044"/>
        <v>0.95727059314910901</v>
      </c>
      <c r="CY395" s="334"/>
      <c r="DA395" s="379">
        <f t="shared" si="1077"/>
        <v>0.28362825736637237</v>
      </c>
      <c r="DB395" s="379">
        <f t="shared" si="1078"/>
        <v>0.40931478748901085</v>
      </c>
      <c r="DC395" s="379">
        <f t="shared" si="1079"/>
        <v>0.30705695514461678</v>
      </c>
      <c r="DD395" s="379">
        <f t="shared" si="1080"/>
        <v>0</v>
      </c>
      <c r="DF395" s="379">
        <f t="shared" si="1081"/>
        <v>0.29331607944578653</v>
      </c>
      <c r="DG395" s="379">
        <f t="shared" si="1082"/>
        <v>0.40811534006908506</v>
      </c>
      <c r="DH395" s="379">
        <f t="shared" si="1083"/>
        <v>0.29837574847555137</v>
      </c>
      <c r="DI395" s="379"/>
      <c r="DJ395" s="379">
        <f t="shared" si="1084"/>
        <v>0.99980716799042302</v>
      </c>
      <c r="DK395" s="379"/>
      <c r="DL395" s="379">
        <f t="shared" si="1085"/>
        <v>0.2933726510836499</v>
      </c>
      <c r="DM395" s="379">
        <f t="shared" si="1086"/>
        <v>0.4081940529486125</v>
      </c>
      <c r="DN395" s="379">
        <f t="shared" si="1087"/>
        <v>0.29843329596773749</v>
      </c>
      <c r="DO395" s="379">
        <f t="shared" si="1088"/>
        <v>0</v>
      </c>
      <c r="DR395" s="379">
        <f t="shared" si="1089"/>
        <v>-5.8917447901728419E-2</v>
      </c>
      <c r="DS395" s="379">
        <f t="shared" si="1090"/>
        <v>-1.408744874484253E-2</v>
      </c>
      <c r="DT395" s="379">
        <f t="shared" si="1091"/>
        <v>4.6526089175478055E-2</v>
      </c>
      <c r="DU395" s="379">
        <f t="shared" si="1092"/>
        <v>0</v>
      </c>
      <c r="DW395" s="379">
        <f t="shared" si="1093"/>
        <v>-4.8004521102795648E-2</v>
      </c>
      <c r="DX395" s="379">
        <f t="shared" si="1094"/>
        <v>3.500746792287425E-2</v>
      </c>
      <c r="DY395" s="379">
        <f t="shared" si="1095"/>
        <v>2.135763367159707E-2</v>
      </c>
      <c r="DZ395" s="379">
        <f t="shared" si="1096"/>
        <v>0</v>
      </c>
      <c r="EA395" s="379"/>
      <c r="EC395" s="379">
        <f t="shared" si="1097"/>
        <v>4.5503955941755429E-2</v>
      </c>
      <c r="ED395" s="379">
        <f t="shared" si="1098"/>
        <v>-1.3471112908406125E-2</v>
      </c>
      <c r="EE395" s="379">
        <f t="shared" si="1099"/>
        <v>-4.8647098194851456E-3</v>
      </c>
      <c r="EF395" s="379"/>
      <c r="EH395" s="379">
        <f t="shared" si="1100"/>
        <v>0</v>
      </c>
      <c r="EI395" s="379">
        <f t="shared" si="1101"/>
        <v>3.8062050161532727E-3</v>
      </c>
      <c r="EJ395" s="379">
        <f t="shared" si="1102"/>
        <v>0</v>
      </c>
      <c r="EK395" s="379">
        <f t="shared" si="1103"/>
        <v>0</v>
      </c>
      <c r="EM395" s="379">
        <f t="shared" si="1074"/>
        <v>0</v>
      </c>
      <c r="EN395" s="379">
        <f t="shared" si="1075"/>
        <v>3.8062050161532727E-3</v>
      </c>
      <c r="EO395" s="379">
        <f t="shared" si="1076"/>
        <v>0</v>
      </c>
      <c r="EP395" s="379">
        <v>1</v>
      </c>
      <c r="ER395" s="379">
        <f t="shared" si="1104"/>
        <v>0</v>
      </c>
      <c r="ES395" s="379">
        <f t="shared" si="1105"/>
        <v>0</v>
      </c>
      <c r="ET395" s="379">
        <f t="shared" si="1106"/>
        <v>0</v>
      </c>
      <c r="EU395" s="379" t="e">
        <f t="shared" si="1107"/>
        <v>#DIV/0!</v>
      </c>
      <c r="EX395" s="379">
        <f t="shared" si="1020"/>
        <v>0.99089148956658157</v>
      </c>
      <c r="EY395" s="379">
        <f t="shared" si="1021"/>
        <v>0.69156383210307426</v>
      </c>
      <c r="EZ395" s="379">
        <f t="shared" si="1022"/>
        <v>0.79161260107593467</v>
      </c>
      <c r="FA395" s="379"/>
      <c r="FB395" s="379">
        <f t="shared" si="1023"/>
        <v>1.006602154373468</v>
      </c>
      <c r="FC395" s="379">
        <f t="shared" si="1066"/>
        <v>1.0370960997941143</v>
      </c>
      <c r="FD395" s="379">
        <f t="shared" si="1024"/>
        <v>0.84701713574003845</v>
      </c>
      <c r="FE395" s="379"/>
      <c r="FF395" s="379">
        <f t="shared" si="1025"/>
        <v>1.006419513947256</v>
      </c>
      <c r="FG395" s="379">
        <f t="shared" si="1067"/>
        <v>1.1139385452953785</v>
      </c>
      <c r="FH395" s="379">
        <f t="shared" si="1026"/>
        <v>1.0575626193221488</v>
      </c>
      <c r="FI395" s="379"/>
      <c r="FJ395" s="379">
        <f t="shared" si="1068"/>
        <v>1.0015548778228307</v>
      </c>
      <c r="FK395" s="379">
        <f t="shared" si="1069"/>
        <v>1.0384708518156776</v>
      </c>
      <c r="FL395" s="379">
        <f t="shared" si="1070"/>
        <v>1.0686523115874753</v>
      </c>
      <c r="FN395" s="379" t="e">
        <f t="shared" si="1071"/>
        <v>#DIV/0!</v>
      </c>
      <c r="FO395" s="379">
        <f t="shared" si="1072"/>
        <v>1</v>
      </c>
      <c r="FP395" s="379">
        <f t="shared" si="1073"/>
        <v>1.0570362736601544</v>
      </c>
    </row>
    <row r="396" spans="1:172" x14ac:dyDescent="0.2">
      <c r="A396" s="373" t="s">
        <v>537</v>
      </c>
      <c r="B396" s="330">
        <f t="shared" si="1006"/>
        <v>2006</v>
      </c>
      <c r="D396" s="428">
        <f>Conversion_factors!$M68*D233+D315</f>
        <v>1042.4962418183304</v>
      </c>
      <c r="E396" s="428">
        <f>Conversion_factors!$M68*E233+E315</f>
        <v>1555.8774661923489</v>
      </c>
      <c r="F396" s="428">
        <f>Conversion_factors!$M68*F233+F315</f>
        <v>1175.2674073581177</v>
      </c>
      <c r="G396" s="384"/>
      <c r="H396" s="384">
        <f t="shared" si="1027"/>
        <v>3773.6411153687968</v>
      </c>
      <c r="I396" s="379"/>
      <c r="J396" s="390">
        <f t="shared" si="1110"/>
        <v>403379.82909000001</v>
      </c>
      <c r="K396" s="390">
        <f t="shared" si="1110"/>
        <v>502226.83547000005</v>
      </c>
      <c r="L396" s="390">
        <f t="shared" si="1110"/>
        <v>1531437.6869999999</v>
      </c>
      <c r="M396" s="390"/>
      <c r="N396" s="390">
        <f t="shared" si="1029"/>
        <v>2437044.3515599999</v>
      </c>
      <c r="P396" s="392">
        <f t="shared" si="1113"/>
        <v>165515.91069999998</v>
      </c>
      <c r="Q396" s="392">
        <f t="shared" si="1113"/>
        <v>305498.38265958912</v>
      </c>
      <c r="R396" s="392">
        <f t="shared" si="1113"/>
        <v>768400.14474000013</v>
      </c>
      <c r="S396" s="392">
        <f t="shared" si="1113"/>
        <v>0</v>
      </c>
      <c r="T396" s="384">
        <f t="shared" si="1113"/>
        <v>1239414.4380995892</v>
      </c>
      <c r="U396" s="392"/>
      <c r="W396" s="393">
        <f t="shared" si="1045"/>
        <v>2.5844034992283516</v>
      </c>
      <c r="X396" s="393">
        <f t="shared" si="1046"/>
        <v>3.0979576484325233</v>
      </c>
      <c r="Y396" s="393">
        <f t="shared" si="1047"/>
        <v>0.76742750771688284</v>
      </c>
      <c r="Z396" s="384"/>
      <c r="AA396" s="384">
        <f t="shared" si="1048"/>
        <v>3.0446967530529752</v>
      </c>
      <c r="AD396" s="393">
        <f t="shared" si="1049"/>
        <v>6.2984654309631303</v>
      </c>
      <c r="AE396" s="393">
        <f t="shared" si="1050"/>
        <v>5.0929155586595458</v>
      </c>
      <c r="AF396" s="393">
        <f t="shared" si="1051"/>
        <v>1.5294992009089057</v>
      </c>
      <c r="AG396" s="384"/>
      <c r="AH396" s="393">
        <f t="shared" si="1052"/>
        <v>3.0446967530529752</v>
      </c>
      <c r="AJ396" s="394">
        <f t="shared" si="1053"/>
        <v>0.56494349794313736</v>
      </c>
      <c r="AK396" s="394">
        <f t="shared" si="1054"/>
        <v>0.87333910410608917</v>
      </c>
      <c r="AL396" s="394">
        <f t="shared" si="1055"/>
        <v>1.2902793387719298</v>
      </c>
      <c r="AM396" s="395"/>
      <c r="AN396" s="394">
        <f t="shared" si="1056"/>
        <v>0.75420848568834875</v>
      </c>
      <c r="AP396" s="389">
        <f t="shared" si="1112"/>
        <v>2.4371060605836976</v>
      </c>
      <c r="AQ396" s="389">
        <f t="shared" si="1112"/>
        <v>1.6439590648491964</v>
      </c>
      <c r="AR396" s="389">
        <f t="shared" si="1112"/>
        <v>1.9930210808564919</v>
      </c>
      <c r="AS396" s="389">
        <f t="shared" si="1112"/>
        <v>0</v>
      </c>
      <c r="AT396" s="389">
        <f t="shared" si="1032"/>
        <v>1.9662868824545505</v>
      </c>
      <c r="AV396" s="389">
        <f t="shared" si="1057"/>
        <v>0.13354363610108314</v>
      </c>
      <c r="AW396" s="389">
        <f t="shared" si="1033"/>
        <v>0.24648606089179814</v>
      </c>
      <c r="AX396" s="389">
        <f t="shared" si="1034"/>
        <v>0.61997030300711875</v>
      </c>
      <c r="AY396" s="389"/>
      <c r="AZ396" s="389">
        <f t="shared" si="1035"/>
        <v>1</v>
      </c>
      <c r="BC396" s="379">
        <f t="shared" si="1109"/>
        <v>0.56494349794313736</v>
      </c>
      <c r="BD396" s="379">
        <f t="shared" si="1109"/>
        <v>0.87333910410608917</v>
      </c>
      <c r="BE396" s="379">
        <f t="shared" si="1109"/>
        <v>1.2902793387719298</v>
      </c>
      <c r="BF396" s="379" t="e">
        <f t="shared" si="1109"/>
        <v>#DIV/0!</v>
      </c>
      <c r="BG396" s="379"/>
      <c r="BH396" s="379">
        <f t="shared" si="1114"/>
        <v>0.56494349794313736</v>
      </c>
      <c r="BI396" s="379">
        <f t="shared" si="1114"/>
        <v>0.87333910410608917</v>
      </c>
      <c r="BJ396" s="379">
        <f t="shared" si="1114"/>
        <v>1.2902793387719298</v>
      </c>
      <c r="BK396" s="379" t="e">
        <f t="shared" si="1114"/>
        <v>#DIV/0!</v>
      </c>
      <c r="BL396" s="379"/>
      <c r="BM396" s="379">
        <f t="shared" si="1115"/>
        <v>7.4383694229811101E-2</v>
      </c>
      <c r="BN396" s="379">
        <f t="shared" si="1115"/>
        <v>0.21223881037511488</v>
      </c>
      <c r="BO396" s="379">
        <f t="shared" si="1115"/>
        <v>0.78868605498706423</v>
      </c>
      <c r="BP396" s="379">
        <f t="shared" si="1115"/>
        <v>0</v>
      </c>
      <c r="BQ396" s="379"/>
      <c r="BR396" s="396">
        <v>0.56494349794313736</v>
      </c>
      <c r="BS396" s="396">
        <v>0.75990842312707751</v>
      </c>
      <c r="BT396" s="396">
        <v>1.2902793387719298</v>
      </c>
      <c r="BU396" s="396">
        <v>1</v>
      </c>
      <c r="BV396" s="387"/>
      <c r="BW396" s="396">
        <v>1</v>
      </c>
      <c r="BX396" s="396">
        <v>1.1492688823111561</v>
      </c>
      <c r="BY396" s="396">
        <v>1</v>
      </c>
      <c r="BZ396" s="396">
        <v>1</v>
      </c>
      <c r="CB396" s="396">
        <v>0.13166572321060319</v>
      </c>
      <c r="CC396" s="396">
        <v>0.24301993278126824</v>
      </c>
      <c r="CD396" s="396">
        <v>0.6112521771740721</v>
      </c>
      <c r="CE396" s="396"/>
      <c r="CG396" s="396">
        <v>1</v>
      </c>
      <c r="CH396" s="396">
        <v>1</v>
      </c>
      <c r="CI396" s="396">
        <v>1</v>
      </c>
      <c r="CJ396" s="396"/>
      <c r="CL396" s="388">
        <f t="shared" si="1037"/>
        <v>1.3632462913503394</v>
      </c>
      <c r="CM396" s="388">
        <f t="shared" si="1038"/>
        <v>0.75420848568834875</v>
      </c>
      <c r="CN396" s="388">
        <f t="shared" si="1039"/>
        <v>0.8266914939447858</v>
      </c>
      <c r="CO396" s="388">
        <f t="shared" si="1040"/>
        <v>1.0842201344061817</v>
      </c>
      <c r="CP396" s="388">
        <f t="shared" si="1058"/>
        <v>1.06883703031261</v>
      </c>
      <c r="CQ396" s="388">
        <f>1</f>
        <v>1</v>
      </c>
      <c r="CR396" s="388">
        <f t="shared" si="1041"/>
        <v>0.78766361875345237</v>
      </c>
      <c r="CS396" s="388">
        <f t="shared" si="1042"/>
        <v>1.0286971582218196</v>
      </c>
      <c r="CT396" s="388">
        <f t="shared" si="1043"/>
        <v>1.028171921019597</v>
      </c>
      <c r="CU396" s="388"/>
      <c r="CV396" s="388">
        <f t="shared" si="1044"/>
        <v>0.95801526423494154</v>
      </c>
      <c r="CY396" s="334"/>
      <c r="DA396" s="379">
        <f t="shared" si="1077"/>
        <v>0.27625738906982616</v>
      </c>
      <c r="DB396" s="379">
        <f t="shared" si="1078"/>
        <v>0.41230138707567415</v>
      </c>
      <c r="DC396" s="379">
        <f t="shared" si="1079"/>
        <v>0.31144122385449979</v>
      </c>
      <c r="DD396" s="379">
        <f t="shared" si="1080"/>
        <v>0</v>
      </c>
      <c r="DF396" s="379">
        <f t="shared" si="1081"/>
        <v>0.27992664961461244</v>
      </c>
      <c r="DG396" s="379">
        <f t="shared" si="1082"/>
        <v>0.41080627787935975</v>
      </c>
      <c r="DH396" s="379">
        <f t="shared" si="1083"/>
        <v>0.30924390972960908</v>
      </c>
      <c r="DI396" s="379"/>
      <c r="DJ396" s="379">
        <f t="shared" si="1084"/>
        <v>0.99997683722358133</v>
      </c>
      <c r="DK396" s="379"/>
      <c r="DL396" s="379">
        <f t="shared" si="1085"/>
        <v>0.27993313364319922</v>
      </c>
      <c r="DM396" s="379">
        <f t="shared" si="1086"/>
        <v>0.41081579351373415</v>
      </c>
      <c r="DN396" s="379">
        <f t="shared" si="1087"/>
        <v>0.30925107284306658</v>
      </c>
      <c r="DO396" s="379">
        <f t="shared" si="1088"/>
        <v>0</v>
      </c>
      <c r="DR396" s="379">
        <f t="shared" si="1089"/>
        <v>-2.5281490758879803E-2</v>
      </c>
      <c r="DS396" s="379">
        <f t="shared" si="1090"/>
        <v>-2.8412628134693876E-2</v>
      </c>
      <c r="DT396" s="379">
        <f t="shared" si="1091"/>
        <v>4.44573079452402E-2</v>
      </c>
      <c r="DU396" s="379">
        <f t="shared" si="1092"/>
        <v>0</v>
      </c>
      <c r="DW396" s="379">
        <f t="shared" si="1093"/>
        <v>2.5969171751682289E-2</v>
      </c>
      <c r="DX396" s="379">
        <f t="shared" si="1094"/>
        <v>-7.5550625877395916E-2</v>
      </c>
      <c r="DY396" s="379">
        <f t="shared" si="1095"/>
        <v>-1.6866030868551069E-3</v>
      </c>
      <c r="DZ396" s="379">
        <f t="shared" si="1096"/>
        <v>0</v>
      </c>
      <c r="EA396" s="379"/>
      <c r="EC396" s="379">
        <f t="shared" si="1097"/>
        <v>-3.1242513344615717E-2</v>
      </c>
      <c r="ED396" s="379">
        <f t="shared" si="1098"/>
        <v>0.10658922481513843</v>
      </c>
      <c r="EE396" s="379">
        <f t="shared" si="1099"/>
        <v>-3.2816728715410734E-2</v>
      </c>
      <c r="EF396" s="379"/>
      <c r="EH396" s="379">
        <f t="shared" si="1100"/>
        <v>0</v>
      </c>
      <c r="EI396" s="379">
        <f t="shared" si="1101"/>
        <v>4.2071677625702487E-4</v>
      </c>
      <c r="EJ396" s="379">
        <f t="shared" si="1102"/>
        <v>0</v>
      </c>
      <c r="EK396" s="379">
        <f t="shared" si="1103"/>
        <v>0</v>
      </c>
      <c r="EM396" s="379">
        <f t="shared" si="1074"/>
        <v>0</v>
      </c>
      <c r="EN396" s="379">
        <f t="shared" si="1075"/>
        <v>4.2071677625702487E-4</v>
      </c>
      <c r="EO396" s="379">
        <f t="shared" si="1076"/>
        <v>0</v>
      </c>
      <c r="EP396" s="379">
        <v>1</v>
      </c>
      <c r="ER396" s="379">
        <f t="shared" si="1104"/>
        <v>0</v>
      </c>
      <c r="ES396" s="379">
        <f t="shared" si="1105"/>
        <v>0</v>
      </c>
      <c r="ET396" s="379">
        <f t="shared" si="1106"/>
        <v>0</v>
      </c>
      <c r="EU396" s="379" t="e">
        <f t="shared" si="1107"/>
        <v>#DIV/0!</v>
      </c>
      <c r="EX396" s="379">
        <f t="shared" si="1020"/>
        <v>0.99501147111969279</v>
      </c>
      <c r="EY396" s="379">
        <f t="shared" si="1021"/>
        <v>0.68811394595405218</v>
      </c>
      <c r="EZ396" s="379">
        <f t="shared" si="1022"/>
        <v>0.78766361875345237</v>
      </c>
      <c r="FA396" s="379"/>
      <c r="FB396" s="379">
        <f t="shared" si="1023"/>
        <v>0.97600326966526596</v>
      </c>
      <c r="FC396" s="379">
        <f t="shared" si="1066"/>
        <v>1.0122091843561505</v>
      </c>
      <c r="FD396" s="379">
        <f t="shared" si="1024"/>
        <v>0.8266914939447858</v>
      </c>
      <c r="FE396" s="379"/>
      <c r="FF396" s="379">
        <f t="shared" si="1025"/>
        <v>1.0252065594953792</v>
      </c>
      <c r="FG396" s="379">
        <f t="shared" si="1067"/>
        <v>1.1420171035115627</v>
      </c>
      <c r="FH396" s="379">
        <f t="shared" si="1026"/>
        <v>1.0842201344061817</v>
      </c>
      <c r="FI396" s="379"/>
      <c r="FJ396" s="379">
        <f t="shared" si="1068"/>
        <v>1.0001728520334741</v>
      </c>
      <c r="FK396" s="379">
        <f t="shared" si="1069"/>
        <v>1.0386503536141174</v>
      </c>
      <c r="FL396" s="379">
        <f t="shared" si="1070"/>
        <v>1.06883703031261</v>
      </c>
      <c r="FN396" s="379" t="e">
        <f t="shared" si="1071"/>
        <v>#DIV/0!</v>
      </c>
      <c r="FO396" s="379">
        <f t="shared" si="1072"/>
        <v>1</v>
      </c>
      <c r="FP396" s="379">
        <f t="shared" si="1073"/>
        <v>1.0570362736601544</v>
      </c>
    </row>
    <row r="397" spans="1:172" x14ac:dyDescent="0.2">
      <c r="A397" s="373" t="s">
        <v>537</v>
      </c>
      <c r="B397" s="330">
        <f t="shared" ref="B397:B403" si="1116">B396+1</f>
        <v>2007</v>
      </c>
      <c r="D397" s="428">
        <f>Conversion_factors!$M69*D234+D316</f>
        <v>1140.8511141961665</v>
      </c>
      <c r="E397" s="428">
        <f>Conversion_factors!$M69*E234+E316</f>
        <v>1518.2942419351582</v>
      </c>
      <c r="F397" s="428">
        <f>Conversion_factors!$M69*F234+F316</f>
        <v>1160.7058280873314</v>
      </c>
      <c r="G397" s="384"/>
      <c r="H397" s="384">
        <f t="shared" si="1027"/>
        <v>3819.8511842186563</v>
      </c>
      <c r="I397" s="379"/>
      <c r="J397" s="390">
        <f t="shared" si="1110"/>
        <v>404787.70872</v>
      </c>
      <c r="K397" s="390">
        <f t="shared" si="1110"/>
        <v>501474.68304999999</v>
      </c>
      <c r="L397" s="390">
        <f t="shared" si="1110"/>
        <v>1449436.4872000001</v>
      </c>
      <c r="M397" s="390"/>
      <c r="N397" s="390">
        <f t="shared" si="1029"/>
        <v>2355698.87897</v>
      </c>
      <c r="P397" s="392">
        <f t="shared" si="1113"/>
        <v>144581.04485999999</v>
      </c>
      <c r="Q397" s="392">
        <f t="shared" si="1113"/>
        <v>325316.9807274543</v>
      </c>
      <c r="R397" s="392">
        <f t="shared" si="1113"/>
        <v>744697.20897000004</v>
      </c>
      <c r="S397" s="392">
        <f t="shared" si="1113"/>
        <v>0</v>
      </c>
      <c r="T397" s="384">
        <f t="shared" si="1113"/>
        <v>1214595.2345574545</v>
      </c>
      <c r="U397" s="392"/>
      <c r="W397" s="393">
        <f t="shared" si="1045"/>
        <v>2.8183936656666537</v>
      </c>
      <c r="X397" s="393">
        <f t="shared" si="1046"/>
        <v>3.0276588096148722</v>
      </c>
      <c r="Y397" s="393">
        <f t="shared" si="1047"/>
        <v>0.80079799172819621</v>
      </c>
      <c r="Z397" s="384"/>
      <c r="AA397" s="384">
        <f t="shared" si="1048"/>
        <v>3.1449581519315308</v>
      </c>
      <c r="AD397" s="393">
        <f t="shared" si="1049"/>
        <v>7.8907377886283072</v>
      </c>
      <c r="AE397" s="393">
        <f t="shared" si="1050"/>
        <v>4.667122627721553</v>
      </c>
      <c r="AF397" s="393">
        <f t="shared" si="1051"/>
        <v>1.5586278746669644</v>
      </c>
      <c r="AG397" s="384"/>
      <c r="AH397" s="393">
        <f t="shared" si="1052"/>
        <v>3.1449581519315308</v>
      </c>
      <c r="AJ397" s="394">
        <f t="shared" si="1053"/>
        <v>0.6160931048645879</v>
      </c>
      <c r="AK397" s="394">
        <f t="shared" si="1054"/>
        <v>0.85352129770587259</v>
      </c>
      <c r="AL397" s="394">
        <f t="shared" si="1055"/>
        <v>1.3463852844301889</v>
      </c>
      <c r="AM397" s="395"/>
      <c r="AN397" s="394">
        <f t="shared" si="1056"/>
        <v>0.77904445588648674</v>
      </c>
      <c r="AP397" s="389">
        <f t="shared" si="1112"/>
        <v>2.7997287549827989</v>
      </c>
      <c r="AQ397" s="389">
        <f t="shared" si="1112"/>
        <v>1.5414955651212316</v>
      </c>
      <c r="AR397" s="389">
        <f t="shared" si="1112"/>
        <v>1.9463433859309527</v>
      </c>
      <c r="AS397" s="389">
        <f t="shared" si="1112"/>
        <v>0</v>
      </c>
      <c r="AT397" s="389">
        <f t="shared" si="1032"/>
        <v>1.9394929371909762</v>
      </c>
      <c r="AV397" s="389">
        <f t="shared" si="1057"/>
        <v>0.11903640056078355</v>
      </c>
      <c r="AW397" s="389">
        <f t="shared" si="1033"/>
        <v>0.26783982965813763</v>
      </c>
      <c r="AX397" s="389">
        <f t="shared" si="1034"/>
        <v>0.61312376978107874</v>
      </c>
      <c r="AY397" s="389"/>
      <c r="AZ397" s="389">
        <f t="shared" si="1035"/>
        <v>1</v>
      </c>
      <c r="BC397" s="379">
        <f t="shared" si="1109"/>
        <v>0.6160931048645879</v>
      </c>
      <c r="BD397" s="379">
        <f t="shared" si="1109"/>
        <v>0.85352129770587259</v>
      </c>
      <c r="BE397" s="379">
        <f t="shared" si="1109"/>
        <v>1.3463852844301889</v>
      </c>
      <c r="BF397" s="379" t="e">
        <f t="shared" si="1109"/>
        <v>#DIV/0!</v>
      </c>
      <c r="BG397" s="379"/>
      <c r="BH397" s="379">
        <f t="shared" si="1114"/>
        <v>0.6160931048645879</v>
      </c>
      <c r="BI397" s="379">
        <f t="shared" si="1114"/>
        <v>0.85352129770587259</v>
      </c>
      <c r="BJ397" s="379">
        <f t="shared" si="1114"/>
        <v>1.3463852844301889</v>
      </c>
      <c r="BK397" s="379" t="e">
        <f t="shared" si="1114"/>
        <v>#DIV/0!</v>
      </c>
      <c r="BL397" s="379"/>
      <c r="BM397" s="379">
        <f t="shared" si="1115"/>
        <v>7.1911478301962026E-2</v>
      </c>
      <c r="BN397" s="379">
        <f t="shared" si="1115"/>
        <v>0.22416179974815786</v>
      </c>
      <c r="BO397" s="379">
        <f t="shared" si="1115"/>
        <v>0.80944918828547263</v>
      </c>
      <c r="BP397" s="379">
        <f t="shared" si="1115"/>
        <v>0</v>
      </c>
      <c r="BQ397" s="379"/>
      <c r="BR397" s="396">
        <v>0.6160931048645879</v>
      </c>
      <c r="BS397" s="396">
        <v>0.75268422529326284</v>
      </c>
      <c r="BT397" s="396">
        <v>1.3463852844301889</v>
      </c>
      <c r="BU397" s="396">
        <v>1</v>
      </c>
      <c r="BV397" s="387"/>
      <c r="BW397" s="396">
        <v>1</v>
      </c>
      <c r="BX397" s="396">
        <v>1.1339699558248633</v>
      </c>
      <c r="BY397" s="396">
        <v>1</v>
      </c>
      <c r="BZ397" s="396">
        <v>1</v>
      </c>
      <c r="CB397" s="396">
        <v>0.11672177100207536</v>
      </c>
      <c r="CC397" s="396">
        <v>0.26263175898559127</v>
      </c>
      <c r="CD397" s="396">
        <v>0.60120174934030424</v>
      </c>
      <c r="CE397" s="396"/>
      <c r="CG397" s="396">
        <v>1</v>
      </c>
      <c r="CH397" s="396">
        <v>1</v>
      </c>
      <c r="CI397" s="396">
        <v>1</v>
      </c>
      <c r="CJ397" s="396"/>
      <c r="CL397" s="388">
        <f t="shared" si="1037"/>
        <v>1.3359473619986983</v>
      </c>
      <c r="CM397" s="388">
        <f t="shared" si="1038"/>
        <v>0.77904445588648674</v>
      </c>
      <c r="CN397" s="388">
        <f t="shared" si="1039"/>
        <v>0.83209169664580773</v>
      </c>
      <c r="CO397" s="388">
        <f t="shared" si="1040"/>
        <v>1.0811649044829792</v>
      </c>
      <c r="CP397" s="388">
        <f t="shared" si="1058"/>
        <v>1.0630526631735675</v>
      </c>
      <c r="CQ397" s="388">
        <f>1</f>
        <v>1</v>
      </c>
      <c r="CR397" s="388">
        <f t="shared" si="1041"/>
        <v>0.81501599926073987</v>
      </c>
      <c r="CS397" s="388">
        <f t="shared" si="1042"/>
        <v>1.0412940547082095</v>
      </c>
      <c r="CT397" s="388">
        <f t="shared" si="1043"/>
        <v>1.0407623857212633</v>
      </c>
      <c r="CU397" s="388"/>
      <c r="CV397" s="388">
        <f t="shared" si="1044"/>
        <v>0.95635230241123004</v>
      </c>
      <c r="CY397" s="334"/>
      <c r="DA397" s="379">
        <f t="shared" si="1077"/>
        <v>0.298663759182421</v>
      </c>
      <c r="DB397" s="379">
        <f t="shared" si="1078"/>
        <v>0.39747471006405777</v>
      </c>
      <c r="DC397" s="379">
        <f t="shared" si="1079"/>
        <v>0.30386153075352113</v>
      </c>
      <c r="DD397" s="379">
        <f t="shared" si="1080"/>
        <v>0</v>
      </c>
      <c r="DF397" s="379">
        <f t="shared" si="1081"/>
        <v>0.28731497475935597</v>
      </c>
      <c r="DG397" s="379">
        <f t="shared" si="1082"/>
        <v>0.40484279943499868</v>
      </c>
      <c r="DH397" s="379">
        <f t="shared" si="1083"/>
        <v>0.30763581475583895</v>
      </c>
      <c r="DI397" s="379"/>
      <c r="DJ397" s="379">
        <f t="shared" si="1084"/>
        <v>0.99979358895019366</v>
      </c>
      <c r="DK397" s="379"/>
      <c r="DL397" s="379">
        <f t="shared" si="1085"/>
        <v>0.28737429198865272</v>
      </c>
      <c r="DM397" s="379">
        <f t="shared" si="1086"/>
        <v>0.40492638071433623</v>
      </c>
      <c r="DN397" s="379">
        <f t="shared" si="1087"/>
        <v>0.30769932729701105</v>
      </c>
      <c r="DO397" s="379">
        <f t="shared" si="1088"/>
        <v>0</v>
      </c>
      <c r="DR397" s="379">
        <f t="shared" si="1089"/>
        <v>8.6672373867792918E-2</v>
      </c>
      <c r="DS397" s="379">
        <f t="shared" si="1090"/>
        <v>-9.552145809198118E-3</v>
      </c>
      <c r="DT397" s="379">
        <f t="shared" si="1091"/>
        <v>4.2564697651654305E-2</v>
      </c>
      <c r="DU397" s="379">
        <f t="shared" si="1092"/>
        <v>0</v>
      </c>
      <c r="DW397" s="379">
        <f t="shared" si="1093"/>
        <v>0.1387112446104419</v>
      </c>
      <c r="DX397" s="379">
        <f t="shared" si="1094"/>
        <v>-6.4354305246435026E-2</v>
      </c>
      <c r="DY397" s="379">
        <f t="shared" si="1095"/>
        <v>-2.3699193114057167E-2</v>
      </c>
      <c r="DZ397" s="379">
        <f t="shared" si="1096"/>
        <v>0</v>
      </c>
      <c r="EA397" s="379"/>
      <c r="EC397" s="379">
        <f t="shared" si="1097"/>
        <v>-0.11499895320987041</v>
      </c>
      <c r="ED397" s="379">
        <f t="shared" si="1098"/>
        <v>8.308370753970773E-2</v>
      </c>
      <c r="EE397" s="379">
        <f t="shared" si="1099"/>
        <v>-1.1104754672010024E-2</v>
      </c>
      <c r="EF397" s="379"/>
      <c r="EH397" s="379">
        <f t="shared" si="1100"/>
        <v>0</v>
      </c>
      <c r="EI397" s="379">
        <f t="shared" si="1101"/>
        <v>-1.3401274712539407E-2</v>
      </c>
      <c r="EJ397" s="379">
        <f t="shared" si="1102"/>
        <v>0</v>
      </c>
      <c r="EK397" s="379">
        <f t="shared" si="1103"/>
        <v>0</v>
      </c>
      <c r="EM397" s="379">
        <f t="shared" si="1074"/>
        <v>0</v>
      </c>
      <c r="EN397" s="379">
        <f t="shared" si="1075"/>
        <v>-1.3401274712539407E-2</v>
      </c>
      <c r="EO397" s="379">
        <f t="shared" si="1076"/>
        <v>0</v>
      </c>
      <c r="EP397" s="379">
        <v>1</v>
      </c>
      <c r="ER397" s="379">
        <f t="shared" si="1104"/>
        <v>0</v>
      </c>
      <c r="ES397" s="379">
        <f t="shared" si="1105"/>
        <v>0</v>
      </c>
      <c r="ET397" s="379">
        <f t="shared" si="1106"/>
        <v>0</v>
      </c>
      <c r="EU397" s="379" t="e">
        <f t="shared" si="1107"/>
        <v>#DIV/0!</v>
      </c>
      <c r="EX397" s="379">
        <f t="shared" si="1020"/>
        <v>1.0347259665878374</v>
      </c>
      <c r="EY397" s="379">
        <f t="shared" ref="EY397:EY403" si="1117">IF(ISERR(EX397),EY396,EX397*EY396)</f>
        <v>0.71200936784987756</v>
      </c>
      <c r="EZ397" s="379">
        <f t="shared" si="1022"/>
        <v>0.81501599926073987</v>
      </c>
      <c r="FA397" s="379"/>
      <c r="FB397" s="379">
        <f t="shared" si="1023"/>
        <v>1.0065323070826013</v>
      </c>
      <c r="FC397" s="379">
        <f t="shared" si="1066"/>
        <v>1.0188212455801944</v>
      </c>
      <c r="FD397" s="379">
        <f t="shared" si="1024"/>
        <v>0.83209169664580773</v>
      </c>
      <c r="FE397" s="379"/>
      <c r="FF397" s="379">
        <f t="shared" si="1025"/>
        <v>0.99718209446011086</v>
      </c>
      <c r="FG397" s="379">
        <f t="shared" si="1067"/>
        <v>1.1387990071889293</v>
      </c>
      <c r="FH397" s="379">
        <f t="shared" si="1026"/>
        <v>1.0811649044829792</v>
      </c>
      <c r="FI397" s="379"/>
      <c r="FJ397" s="379">
        <f t="shared" si="1068"/>
        <v>0.9945881673491882</v>
      </c>
      <c r="FK397" s="379">
        <f t="shared" si="1069"/>
        <v>1.0330293517176512</v>
      </c>
      <c r="FL397" s="379">
        <f t="shared" si="1070"/>
        <v>1.0630526631735675</v>
      </c>
      <c r="FN397" s="379" t="e">
        <f t="shared" si="1071"/>
        <v>#DIV/0!</v>
      </c>
      <c r="FO397" s="379">
        <f t="shared" si="1072"/>
        <v>1</v>
      </c>
      <c r="FP397" s="379">
        <f t="shared" si="1073"/>
        <v>1.0570362736601544</v>
      </c>
    </row>
    <row r="398" spans="1:172" x14ac:dyDescent="0.2">
      <c r="A398" s="373" t="s">
        <v>537</v>
      </c>
      <c r="B398" s="330">
        <f t="shared" si="1116"/>
        <v>2008</v>
      </c>
      <c r="D398" s="428">
        <f>Conversion_factors!$M70*D235+D317</f>
        <v>1038.4481338756943</v>
      </c>
      <c r="E398" s="428">
        <f>Conversion_factors!$M70*E235+E317</f>
        <v>1611.0613462146393</v>
      </c>
      <c r="F398" s="428">
        <f>Conversion_factors!$M70*F235+F317</f>
        <v>1012.8717544405164</v>
      </c>
      <c r="G398" s="384"/>
      <c r="H398" s="384">
        <f t="shared" si="1027"/>
        <v>3662.3812345308497</v>
      </c>
      <c r="I398" s="379"/>
      <c r="J398" s="390">
        <f t="shared" si="1110"/>
        <v>396137.56644000002</v>
      </c>
      <c r="K398" s="390">
        <f t="shared" si="1110"/>
        <v>520964.17082999996</v>
      </c>
      <c r="L398" s="390">
        <f t="shared" si="1110"/>
        <v>1341000.6194000002</v>
      </c>
      <c r="M398" s="390"/>
      <c r="N398" s="390">
        <f t="shared" si="1029"/>
        <v>2258102.3566700001</v>
      </c>
      <c r="P398" s="392">
        <f t="shared" si="1113"/>
        <v>148472.82093000002</v>
      </c>
      <c r="Q398" s="392">
        <f t="shared" si="1113"/>
        <v>311125.61831799208</v>
      </c>
      <c r="R398" s="392">
        <f t="shared" si="1113"/>
        <v>672105.23873999994</v>
      </c>
      <c r="S398" s="392">
        <f t="shared" si="1113"/>
        <v>0</v>
      </c>
      <c r="T398" s="384">
        <f t="shared" si="1113"/>
        <v>1131703.6779879921</v>
      </c>
      <c r="U398" s="392"/>
      <c r="W398" s="393">
        <f t="shared" si="1045"/>
        <v>2.6214331127643264</v>
      </c>
      <c r="X398" s="393">
        <f t="shared" si="1046"/>
        <v>3.092460933825635</v>
      </c>
      <c r="Y398" s="393">
        <f t="shared" si="1047"/>
        <v>0.75531042997855025</v>
      </c>
      <c r="Z398" s="384"/>
      <c r="AA398" s="384">
        <f t="shared" si="1048"/>
        <v>3.2361662383584737</v>
      </c>
      <c r="AD398" s="393">
        <f t="shared" si="1049"/>
        <v>6.9941968325993349</v>
      </c>
      <c r="AE398" s="393">
        <f t="shared" si="1050"/>
        <v>5.1781700103140409</v>
      </c>
      <c r="AF398" s="393">
        <f t="shared" si="1051"/>
        <v>1.5070136283111759</v>
      </c>
      <c r="AG398" s="384"/>
      <c r="AH398" s="393">
        <f t="shared" si="1052"/>
        <v>3.2361662383584737</v>
      </c>
      <c r="AJ398" s="394">
        <f t="shared" si="1053"/>
        <v>0.57303806963240433</v>
      </c>
      <c r="AK398" s="394">
        <f t="shared" si="1054"/>
        <v>0.87178953617938248</v>
      </c>
      <c r="AL398" s="394">
        <f t="shared" si="1055"/>
        <v>1.2699068411811454</v>
      </c>
      <c r="AM398" s="395"/>
      <c r="AN398" s="394">
        <f t="shared" si="1056"/>
        <v>0.80163781027477499</v>
      </c>
      <c r="AP398" s="389">
        <f t="shared" si="1112"/>
        <v>2.6680813630311886</v>
      </c>
      <c r="AQ398" s="389">
        <f t="shared" si="1112"/>
        <v>1.6744496118527219</v>
      </c>
      <c r="AR398" s="389">
        <f t="shared" si="1112"/>
        <v>1.9952241733957956</v>
      </c>
      <c r="AS398" s="389">
        <f t="shared" si="1112"/>
        <v>0</v>
      </c>
      <c r="AT398" s="389">
        <f t="shared" si="1032"/>
        <v>1.9953123777812443</v>
      </c>
      <c r="AV398" s="389">
        <f t="shared" si="1057"/>
        <v>0.13119407828908319</v>
      </c>
      <c r="AW398" s="389">
        <f t="shared" si="1033"/>
        <v>0.27491791744560651</v>
      </c>
      <c r="AX398" s="389">
        <f t="shared" si="1034"/>
        <v>0.5938880042653103</v>
      </c>
      <c r="AY398" s="389"/>
      <c r="AZ398" s="389">
        <f t="shared" si="1035"/>
        <v>1</v>
      </c>
      <c r="BC398" s="379">
        <f t="shared" si="1109"/>
        <v>0.57303806963240433</v>
      </c>
      <c r="BD398" s="379">
        <f t="shared" si="1109"/>
        <v>0.87178953617938248</v>
      </c>
      <c r="BE398" s="379">
        <f t="shared" si="1109"/>
        <v>1.2699068411811454</v>
      </c>
      <c r="BF398" s="379" t="e">
        <f t="shared" si="1109"/>
        <v>#DIV/0!</v>
      </c>
      <c r="BG398" s="379"/>
      <c r="BH398" s="379">
        <f t="shared" si="1114"/>
        <v>0.57303806963240433</v>
      </c>
      <c r="BI398" s="379">
        <f t="shared" si="1114"/>
        <v>0.87178953617938248</v>
      </c>
      <c r="BJ398" s="379">
        <f t="shared" si="1114"/>
        <v>1.2699068411811454</v>
      </c>
      <c r="BK398" s="379" t="e">
        <f t="shared" si="1114"/>
        <v>#DIV/0!</v>
      </c>
      <c r="BL398" s="379"/>
      <c r="BM398" s="379">
        <f t="shared" si="1115"/>
        <v>7.3402233330467734E-2</v>
      </c>
      <c r="BN398" s="379">
        <f t="shared" si="1115"/>
        <v>0.23400560688738167</v>
      </c>
      <c r="BO398" s="379">
        <f t="shared" si="1115"/>
        <v>0.73635625798098381</v>
      </c>
      <c r="BP398" s="379">
        <f t="shared" si="1115"/>
        <v>0</v>
      </c>
      <c r="BQ398" s="379"/>
      <c r="BR398" s="396">
        <v>0.57303806963240433</v>
      </c>
      <c r="BS398" s="396">
        <v>0.78527768852413715</v>
      </c>
      <c r="BT398" s="396">
        <v>1.2699068411811454</v>
      </c>
      <c r="BU398" s="396">
        <v>1</v>
      </c>
      <c r="BV398" s="387"/>
      <c r="BW398" s="396">
        <v>1</v>
      </c>
      <c r="BX398" s="396">
        <v>1.1101672044418289</v>
      </c>
      <c r="BY398" s="396">
        <v>1</v>
      </c>
      <c r="BZ398" s="396">
        <v>1</v>
      </c>
      <c r="CB398" s="396">
        <v>0.12809311845119506</v>
      </c>
      <c r="CC398" s="396">
        <v>0.26841983893602483</v>
      </c>
      <c r="CD398" s="396">
        <v>0.57985061116459213</v>
      </c>
      <c r="CE398" s="396"/>
      <c r="CG398" s="396">
        <v>1</v>
      </c>
      <c r="CH398" s="396">
        <v>1</v>
      </c>
      <c r="CI398" s="396">
        <v>1</v>
      </c>
      <c r="CJ398" s="396"/>
      <c r="CL398" s="388">
        <f t="shared" si="1037"/>
        <v>1.2447739791463546</v>
      </c>
      <c r="CM398" s="388">
        <f t="shared" si="1038"/>
        <v>0.80163781027477499</v>
      </c>
      <c r="CN398" s="388">
        <f t="shared" si="1039"/>
        <v>0.85555032958957555</v>
      </c>
      <c r="CO398" s="388">
        <f t="shared" si="1040"/>
        <v>1.1140796830697628</v>
      </c>
      <c r="CP398" s="388">
        <f t="shared" si="1058"/>
        <v>1.0536544735151609</v>
      </c>
      <c r="CQ398" s="388">
        <f>1</f>
        <v>1</v>
      </c>
      <c r="CR398" s="388">
        <f t="shared" si="1041"/>
        <v>0.79861959389482839</v>
      </c>
      <c r="CS398" s="388">
        <f t="shared" si="1042"/>
        <v>0.9983676383382335</v>
      </c>
      <c r="CT398" s="388">
        <f t="shared" si="1043"/>
        <v>0.99785788692990207</v>
      </c>
      <c r="CU398" s="388"/>
      <c r="CV398" s="388">
        <f t="shared" si="1044"/>
        <v>1.0042920680040215</v>
      </c>
      <c r="CY398" s="334"/>
      <c r="DA398" s="379">
        <f t="shared" si="1077"/>
        <v>0.28354452127611979</v>
      </c>
      <c r="DB398" s="379">
        <f t="shared" si="1078"/>
        <v>0.43989449569714606</v>
      </c>
      <c r="DC398" s="379">
        <f t="shared" si="1079"/>
        <v>0.27656098302673426</v>
      </c>
      <c r="DD398" s="379">
        <f t="shared" si="1080"/>
        <v>0</v>
      </c>
      <c r="DF398" s="379">
        <f t="shared" si="1081"/>
        <v>0.29103869043362052</v>
      </c>
      <c r="DG398" s="379">
        <f t="shared" si="1082"/>
        <v>0.41832620436181106</v>
      </c>
      <c r="DH398" s="379">
        <f t="shared" si="1083"/>
        <v>0.28999711400051126</v>
      </c>
      <c r="DI398" s="379"/>
      <c r="DJ398" s="379">
        <f t="shared" si="1084"/>
        <v>0.99936200879594295</v>
      </c>
      <c r="DK398" s="379"/>
      <c r="DL398" s="379">
        <f t="shared" si="1085"/>
        <v>0.29122448909606979</v>
      </c>
      <c r="DM398" s="379">
        <f t="shared" si="1086"/>
        <v>0.41859326318179857</v>
      </c>
      <c r="DN398" s="379">
        <f t="shared" si="1087"/>
        <v>0.29018224772213147</v>
      </c>
      <c r="DO398" s="379">
        <f t="shared" si="1088"/>
        <v>0</v>
      </c>
      <c r="DR398" s="379">
        <f t="shared" si="1089"/>
        <v>-7.2445942716266726E-2</v>
      </c>
      <c r="DS398" s="379">
        <f t="shared" si="1090"/>
        <v>4.2391614247291383E-2</v>
      </c>
      <c r="DT398" s="379">
        <f t="shared" si="1091"/>
        <v>-5.8479889887800431E-2</v>
      </c>
      <c r="DU398" s="379">
        <f t="shared" si="1092"/>
        <v>0</v>
      </c>
      <c r="DW398" s="379">
        <f t="shared" si="1093"/>
        <v>-4.8162915791077392E-2</v>
      </c>
      <c r="DX398" s="379">
        <f t="shared" si="1094"/>
        <v>8.2731429990069674E-2</v>
      </c>
      <c r="DY398" s="379">
        <f t="shared" si="1095"/>
        <v>2.4803986136020924E-2</v>
      </c>
      <c r="DZ398" s="379">
        <f t="shared" si="1096"/>
        <v>0</v>
      </c>
      <c r="EA398" s="379"/>
      <c r="EC398" s="379">
        <f t="shared" si="1097"/>
        <v>9.724840709660322E-2</v>
      </c>
      <c r="ED398" s="379">
        <f t="shared" si="1098"/>
        <v>2.6083419778719426E-2</v>
      </c>
      <c r="EE398" s="379">
        <f t="shared" si="1099"/>
        <v>-3.1876067266443243E-2</v>
      </c>
      <c r="EF398" s="379"/>
      <c r="EH398" s="379">
        <f t="shared" si="1100"/>
        <v>0</v>
      </c>
      <c r="EI398" s="379">
        <f t="shared" si="1101"/>
        <v>-2.1214072360722445E-2</v>
      </c>
      <c r="EJ398" s="379">
        <f t="shared" si="1102"/>
        <v>0</v>
      </c>
      <c r="EK398" s="379">
        <f t="shared" si="1103"/>
        <v>0</v>
      </c>
      <c r="EM398" s="379">
        <f t="shared" si="1074"/>
        <v>0</v>
      </c>
      <c r="EN398" s="379">
        <f t="shared" si="1075"/>
        <v>-2.1214072360722445E-2</v>
      </c>
      <c r="EO398" s="379">
        <f t="shared" si="1076"/>
        <v>0</v>
      </c>
      <c r="EP398" s="379">
        <v>1</v>
      </c>
      <c r="ER398" s="379">
        <f t="shared" si="1104"/>
        <v>0</v>
      </c>
      <c r="ES398" s="379">
        <f t="shared" si="1105"/>
        <v>0</v>
      </c>
      <c r="ET398" s="379">
        <f t="shared" si="1106"/>
        <v>0</v>
      </c>
      <c r="EU398" s="379" t="e">
        <f t="shared" si="1107"/>
        <v>#DIV/0!</v>
      </c>
      <c r="EX398" s="379">
        <f t="shared" si="1020"/>
        <v>0.97988210614173987</v>
      </c>
      <c r="EY398" s="379">
        <f t="shared" si="1117"/>
        <v>0.69768523896138679</v>
      </c>
      <c r="EZ398" s="379">
        <f t="shared" si="1022"/>
        <v>0.79861959389482839</v>
      </c>
      <c r="FA398" s="379"/>
      <c r="FB398" s="379">
        <f t="shared" si="1023"/>
        <v>1.0281923651423641</v>
      </c>
      <c r="FC398" s="379">
        <f t="shared" si="1066"/>
        <v>1.0475442261503893</v>
      </c>
      <c r="FD398" s="379">
        <f t="shared" si="1024"/>
        <v>0.85555032958957555</v>
      </c>
      <c r="FE398" s="379"/>
      <c r="FF398" s="379">
        <f t="shared" si="1025"/>
        <v>1.0304438096818578</v>
      </c>
      <c r="FG398" s="379">
        <f t="shared" si="1067"/>
        <v>1.1734683874296776</v>
      </c>
      <c r="FH398" s="379">
        <f t="shared" si="1026"/>
        <v>1.1140796830697628</v>
      </c>
      <c r="FI398" s="379"/>
      <c r="FJ398" s="379">
        <f t="shared" si="1068"/>
        <v>0.99115924357844165</v>
      </c>
      <c r="FK398" s="379">
        <f t="shared" si="1069"/>
        <v>1.0238965908427951</v>
      </c>
      <c r="FL398" s="379">
        <f t="shared" si="1070"/>
        <v>1.0536544735151609</v>
      </c>
      <c r="FN398" s="379" t="e">
        <f t="shared" si="1071"/>
        <v>#DIV/0!</v>
      </c>
      <c r="FO398" s="379">
        <f t="shared" si="1072"/>
        <v>1</v>
      </c>
      <c r="FP398" s="379">
        <f t="shared" si="1073"/>
        <v>1.0570362736601544</v>
      </c>
    </row>
    <row r="399" spans="1:172" x14ac:dyDescent="0.2">
      <c r="A399" s="373" t="s">
        <v>537</v>
      </c>
      <c r="B399" s="330">
        <f t="shared" si="1116"/>
        <v>2009</v>
      </c>
      <c r="D399" s="428">
        <f>Conversion_factors!$M71*D236+D318</f>
        <v>1210.6942229698855</v>
      </c>
      <c r="E399" s="428">
        <f>Conversion_factors!$M71*E236+E318</f>
        <v>1587.2609839016743</v>
      </c>
      <c r="F399" s="428">
        <f>Conversion_factors!$M71*F236+F318</f>
        <v>826.10116919226334</v>
      </c>
      <c r="G399" s="384"/>
      <c r="H399" s="384">
        <f>SUM(D399:G399)</f>
        <v>3624.0563760638233</v>
      </c>
      <c r="I399" s="379"/>
      <c r="J399" s="390">
        <f t="shared" si="1110"/>
        <v>415287.97524</v>
      </c>
      <c r="K399" s="390">
        <f t="shared" si="1110"/>
        <v>494746.16994000005</v>
      </c>
      <c r="L399" s="390">
        <f t="shared" si="1110"/>
        <v>1163813.1232</v>
      </c>
      <c r="M399" s="390"/>
      <c r="N399" s="390">
        <f>SUM(J399:M399)</f>
        <v>2073847.26838</v>
      </c>
      <c r="P399" s="392">
        <f t="shared" si="1113"/>
        <v>170704.94546000002</v>
      </c>
      <c r="Q399" s="392">
        <f t="shared" si="1113"/>
        <v>352518.69687761011</v>
      </c>
      <c r="R399" s="392">
        <f t="shared" si="1113"/>
        <v>577193.88024000009</v>
      </c>
      <c r="S399" s="392">
        <f t="shared" si="1113"/>
        <v>0</v>
      </c>
      <c r="T399" s="384">
        <f t="shared" si="1113"/>
        <v>1100417.5225776103</v>
      </c>
      <c r="U399" s="392"/>
      <c r="W399" s="393">
        <f t="shared" si="1045"/>
        <v>2.9153124943485555</v>
      </c>
      <c r="X399" s="393">
        <f t="shared" si="1046"/>
        <v>3.2082329896443018</v>
      </c>
      <c r="Y399" s="393">
        <f t="shared" si="1047"/>
        <v>0.70982286822890439</v>
      </c>
      <c r="Z399" s="384"/>
      <c r="AA399" s="384">
        <f t="shared" si="1048"/>
        <v>3.293346663160051</v>
      </c>
      <c r="AD399" s="393">
        <f t="shared" si="1049"/>
        <v>7.0923207274834237</v>
      </c>
      <c r="AE399" s="393">
        <f t="shared" si="1050"/>
        <v>4.5026292164377049</v>
      </c>
      <c r="AF399" s="393">
        <f t="shared" si="1051"/>
        <v>1.4312368815289005</v>
      </c>
      <c r="AG399" s="384"/>
      <c r="AH399" s="393">
        <f t="shared" si="1052"/>
        <v>3.293346663160051</v>
      </c>
      <c r="AJ399" s="394">
        <f t="shared" si="1053"/>
        <v>0.63727929429222696</v>
      </c>
      <c r="AK399" s="394">
        <f t="shared" si="1054"/>
        <v>0.90442660710911338</v>
      </c>
      <c r="AL399" s="394">
        <f t="shared" si="1055"/>
        <v>1.1934283979321021</v>
      </c>
      <c r="AM399" s="395"/>
      <c r="AN399" s="394">
        <f t="shared" si="1056"/>
        <v>0.81580209824774663</v>
      </c>
      <c r="AP399" s="389">
        <f t="shared" si="1112"/>
        <v>2.4327823316478621</v>
      </c>
      <c r="AQ399" s="389">
        <f t="shared" si="1112"/>
        <v>1.4034607932065783</v>
      </c>
      <c r="AR399" s="389">
        <f t="shared" si="1112"/>
        <v>2.0163296303766782</v>
      </c>
      <c r="AS399" s="389">
        <f t="shared" si="1112"/>
        <v>0</v>
      </c>
      <c r="AT399" s="389">
        <f t="shared" si="1032"/>
        <v>1.8846003683422221</v>
      </c>
      <c r="AV399" s="389">
        <f t="shared" si="1057"/>
        <v>0.15512743295848466</v>
      </c>
      <c r="AW399" s="389">
        <f t="shared" si="1033"/>
        <v>0.32034994867391131</v>
      </c>
      <c r="AX399" s="389">
        <f t="shared" si="1034"/>
        <v>0.52452261836760394</v>
      </c>
      <c r="AY399" s="389"/>
      <c r="AZ399" s="389">
        <f t="shared" si="1035"/>
        <v>1</v>
      </c>
      <c r="BC399" s="379">
        <f>AJ399/AJ$85</f>
        <v>0.63727929429222696</v>
      </c>
      <c r="BD399" s="379">
        <f>AK399/AK$85</f>
        <v>0.90442660710911338</v>
      </c>
      <c r="BE399" s="379">
        <f>AL399/AL$85</f>
        <v>1.1934283979321021</v>
      </c>
      <c r="BF399" s="379" t="e">
        <f>AM399/AM$85</f>
        <v>#DIV/0!</v>
      </c>
      <c r="BG399" s="379"/>
      <c r="BH399" s="379">
        <f>W399/W$85</f>
        <v>0.63727929429222696</v>
      </c>
      <c r="BI399" s="379">
        <f>X399/X$85</f>
        <v>0.90442660710911338</v>
      </c>
      <c r="BJ399" s="379">
        <f>Y399/Y$85</f>
        <v>1.1934283979321021</v>
      </c>
      <c r="BK399" s="379" t="e">
        <f>Z399/Z$85</f>
        <v>#DIV/0!</v>
      </c>
      <c r="BL399" s="379"/>
      <c r="BM399" s="379">
        <f>BR399*BW399*CB399*CG399</f>
        <v>9.673407211604311E-2</v>
      </c>
      <c r="BN399" s="379">
        <f>BS399*BX399*CC399*CH399</f>
        <v>0.28350390496791256</v>
      </c>
      <c r="BO399" s="379">
        <f>BT399*BY399*CD399*CI399</f>
        <v>0.61252193312081527</v>
      </c>
      <c r="BP399" s="379">
        <f>BU399*BZ399*CE399*CJ399</f>
        <v>0</v>
      </c>
      <c r="BQ399" s="379"/>
      <c r="BR399" s="396">
        <v>0.63727929429222696</v>
      </c>
      <c r="BS399" s="396">
        <v>0.82175007910194409</v>
      </c>
      <c r="BT399" s="396">
        <v>1.1934283979321021</v>
      </c>
      <c r="BU399" s="396">
        <v>1</v>
      </c>
      <c r="BV399" s="387"/>
      <c r="BW399" s="396">
        <v>1</v>
      </c>
      <c r="BX399" s="396">
        <v>1.1006103073303302</v>
      </c>
      <c r="BY399" s="396">
        <v>1</v>
      </c>
      <c r="BZ399" s="396">
        <v>1</v>
      </c>
      <c r="CB399" s="396">
        <v>0.15179227221477137</v>
      </c>
      <c r="CC399" s="396">
        <v>0.31346258805244265</v>
      </c>
      <c r="CD399" s="396">
        <v>0.51324564940984718</v>
      </c>
      <c r="CE399" s="396"/>
      <c r="CG399" s="396">
        <v>1</v>
      </c>
      <c r="CH399" s="396">
        <v>1</v>
      </c>
      <c r="CI399" s="396">
        <v>1</v>
      </c>
      <c r="CJ399" s="396"/>
      <c r="CL399" s="388">
        <f t="shared" si="1037"/>
        <v>1.2103619745555332</v>
      </c>
      <c r="CM399" s="388">
        <f t="shared" si="1038"/>
        <v>0.81580209824774663</v>
      </c>
      <c r="CN399" s="388">
        <f>FD399</f>
        <v>0.77147222793351167</v>
      </c>
      <c r="CO399" s="388">
        <f>FH399</f>
        <v>1.2161461383753398</v>
      </c>
      <c r="CP399" s="388">
        <f t="shared" si="1058"/>
        <v>1.0496576086327256</v>
      </c>
      <c r="CQ399" s="388">
        <f>1</f>
        <v>1</v>
      </c>
      <c r="CR399" s="388">
        <f>EZ399</f>
        <v>0.82880602381103652</v>
      </c>
      <c r="CS399" s="388">
        <f>CL399*CN399*CO399*CP399*CQ399*CR399</f>
        <v>0.98792025561449748</v>
      </c>
      <c r="CT399" s="388">
        <f>CL399*CM399</f>
        <v>0.98741583848168968</v>
      </c>
      <c r="CU399" s="388"/>
      <c r="CV399" s="388">
        <f>CN399*CO399*CP399*CQ399</f>
        <v>0.98481287996261535</v>
      </c>
      <c r="CW399" s="379">
        <f>CR399*CP399</f>
        <v>0.86996254897389047</v>
      </c>
      <c r="CY399" s="334"/>
      <c r="DA399" s="379">
        <f t="shared" si="1077"/>
        <v>0.33407157542202759</v>
      </c>
      <c r="DB399" s="379">
        <f t="shared" si="1078"/>
        <v>0.43797910937181322</v>
      </c>
      <c r="DC399" s="379">
        <f t="shared" si="1079"/>
        <v>0.22794931520615916</v>
      </c>
      <c r="DD399" s="379">
        <f t="shared" si="1080"/>
        <v>0</v>
      </c>
      <c r="DF399" s="379">
        <f t="shared" si="1081"/>
        <v>0.30811787967293908</v>
      </c>
      <c r="DG399" s="379">
        <f t="shared" si="1082"/>
        <v>0.43893610602012134</v>
      </c>
      <c r="DH399" s="379">
        <f t="shared" si="1083"/>
        <v>0.25147255083899622</v>
      </c>
      <c r="DI399" s="379"/>
      <c r="DJ399" s="379">
        <f t="shared" si="1084"/>
        <v>0.9985265365320567</v>
      </c>
      <c r="DK399" s="379"/>
      <c r="DL399" s="379">
        <f t="shared" si="1085"/>
        <v>0.30857255005265177</v>
      </c>
      <c r="DM399" s="379">
        <f t="shared" si="1086"/>
        <v>0.43958381671515018</v>
      </c>
      <c r="DN399" s="379">
        <f t="shared" si="1087"/>
        <v>0.25184363323219799</v>
      </c>
      <c r="DO399" s="379">
        <f t="shared" si="1088"/>
        <v>0</v>
      </c>
      <c r="DR399" s="379">
        <f t="shared" si="1089"/>
        <v>0.10625585840117817</v>
      </c>
      <c r="DS399" s="379">
        <f t="shared" si="1090"/>
        <v>4.5398910231842685E-2</v>
      </c>
      <c r="DT399" s="379">
        <f t="shared" si="1091"/>
        <v>-6.2113372736175489E-2</v>
      </c>
      <c r="DU399" s="379">
        <f t="shared" si="1092"/>
        <v>0</v>
      </c>
      <c r="DW399" s="379">
        <f t="shared" si="1093"/>
        <v>-9.2324028680918727E-2</v>
      </c>
      <c r="DX399" s="379">
        <f t="shared" si="1094"/>
        <v>-0.17654333992614984</v>
      </c>
      <c r="DY399" s="379">
        <f t="shared" si="1095"/>
        <v>1.052243232857783E-2</v>
      </c>
      <c r="DZ399" s="379">
        <f t="shared" si="1096"/>
        <v>0</v>
      </c>
      <c r="EA399" s="379"/>
      <c r="EC399" s="379">
        <f t="shared" si="1097"/>
        <v>0.16756918676023064</v>
      </c>
      <c r="ED399" s="379">
        <f t="shared" si="1098"/>
        <v>0.15294141677025794</v>
      </c>
      <c r="EE399" s="379">
        <f t="shared" si="1099"/>
        <v>-0.1242022059962257</v>
      </c>
      <c r="EF399" s="379"/>
      <c r="EH399" s="379">
        <f t="shared" si="1100"/>
        <v>0</v>
      </c>
      <c r="EI399" s="379">
        <f t="shared" si="1101"/>
        <v>-8.6457878205822326E-3</v>
      </c>
      <c r="EJ399" s="379">
        <f t="shared" si="1102"/>
        <v>0</v>
      </c>
      <c r="EK399" s="379">
        <f t="shared" si="1103"/>
        <v>0</v>
      </c>
      <c r="EM399" s="379">
        <f t="shared" si="1074"/>
        <v>0</v>
      </c>
      <c r="EN399" s="379">
        <f t="shared" si="1075"/>
        <v>-8.6457878205822326E-3</v>
      </c>
      <c r="EO399" s="379">
        <f t="shared" si="1076"/>
        <v>0</v>
      </c>
      <c r="EP399" s="379">
        <v>1</v>
      </c>
      <c r="ER399" s="379">
        <f t="shared" si="1104"/>
        <v>0</v>
      </c>
      <c r="ES399" s="379">
        <f t="shared" si="1105"/>
        <v>0</v>
      </c>
      <c r="ET399" s="379">
        <f t="shared" si="1106"/>
        <v>0</v>
      </c>
      <c r="EU399" s="379" t="e">
        <f t="shared" si="1107"/>
        <v>#DIV/0!</v>
      </c>
      <c r="EX399" s="379">
        <f t="shared" si="1020"/>
        <v>1.0377982585788941</v>
      </c>
      <c r="EY399" s="379">
        <f t="shared" si="1117"/>
        <v>0.72405652603032677</v>
      </c>
      <c r="EZ399" s="379">
        <f t="shared" si="1022"/>
        <v>0.82880602381103652</v>
      </c>
      <c r="FA399" s="379"/>
      <c r="FB399" s="379">
        <f t="shared" si="1023"/>
        <v>0.90172629388571712</v>
      </c>
      <c r="FC399" s="379">
        <f t="shared" si="1066"/>
        <v>0.94459817272797209</v>
      </c>
      <c r="FD399" s="379">
        <f t="shared" si="1024"/>
        <v>0.77147222793351167</v>
      </c>
      <c r="FE399" s="379"/>
      <c r="FF399" s="379">
        <f t="shared" si="1025"/>
        <v>1.0916150405187721</v>
      </c>
      <c r="FG399" s="379">
        <f t="shared" si="1067"/>
        <v>1.2809757412915457</v>
      </c>
      <c r="FH399" s="379">
        <f t="shared" si="1026"/>
        <v>1.2161461383753398</v>
      </c>
      <c r="FI399" s="379"/>
      <c r="FJ399" s="379">
        <f t="shared" si="1068"/>
        <v>0.99620666453481554</v>
      </c>
      <c r="FK399" s="379">
        <f t="shared" si="1069"/>
        <v>1.0200126075920697</v>
      </c>
      <c r="FL399" s="379">
        <f t="shared" si="1070"/>
        <v>1.0496576086327256</v>
      </c>
      <c r="FN399" s="379" t="e">
        <f t="shared" si="1071"/>
        <v>#DIV/0!</v>
      </c>
      <c r="FO399" s="379">
        <f t="shared" si="1072"/>
        <v>1</v>
      </c>
      <c r="FP399" s="379">
        <f t="shared" si="1073"/>
        <v>1.0570362736601544</v>
      </c>
    </row>
    <row r="400" spans="1:172" x14ac:dyDescent="0.2">
      <c r="A400" s="373" t="s">
        <v>537</v>
      </c>
      <c r="B400" s="330">
        <f t="shared" si="1116"/>
        <v>2010</v>
      </c>
      <c r="D400" s="428">
        <f>Conversion_factors!$M72*D237+D319</f>
        <v>1109.1776150762221</v>
      </c>
      <c r="E400" s="428">
        <f>Conversion_factors!$M72*E237+E319</f>
        <v>1621.5272731569789</v>
      </c>
      <c r="F400" s="428">
        <f>Conversion_factors!$M72*F237+F319</f>
        <v>714.73809135684564</v>
      </c>
      <c r="G400" s="384"/>
      <c r="H400" s="384">
        <f t="shared" si="1027"/>
        <v>3445.4429795900469</v>
      </c>
      <c r="I400" s="379"/>
      <c r="J400" s="390">
        <f t="shared" ref="J400:L403" si="1118">J76</f>
        <v>416131.89155999996</v>
      </c>
      <c r="K400" s="390">
        <f t="shared" si="1118"/>
        <v>515269.88231000002</v>
      </c>
      <c r="L400" s="390">
        <f t="shared" si="1118"/>
        <v>1075869.496</v>
      </c>
      <c r="M400" s="390"/>
      <c r="N400" s="390">
        <f t="shared" si="1029"/>
        <v>2007271.26987</v>
      </c>
      <c r="P400" s="392">
        <f t="shared" ref="P400:T403" si="1119">P76</f>
        <v>165054.1998</v>
      </c>
      <c r="Q400" s="392">
        <f t="shared" si="1119"/>
        <v>312543.55285765196</v>
      </c>
      <c r="R400" s="392">
        <f t="shared" si="1119"/>
        <v>547486.34831999999</v>
      </c>
      <c r="S400" s="392">
        <f t="shared" si="1119"/>
        <v>0</v>
      </c>
      <c r="T400" s="384">
        <f t="shared" si="1119"/>
        <v>1025084.100977652</v>
      </c>
      <c r="U400" s="392"/>
      <c r="W400" s="393">
        <f t="shared" si="1045"/>
        <v>2.6654472718207791</v>
      </c>
      <c r="X400" s="393">
        <f t="shared" si="1046"/>
        <v>3.1469475100844826</v>
      </c>
      <c r="Y400" s="393">
        <f t="shared" si="1047"/>
        <v>0.66433530647925865</v>
      </c>
      <c r="Z400" s="384"/>
      <c r="AA400" s="384">
        <f t="shared" si="1048"/>
        <v>3.3611320049779616</v>
      </c>
      <c r="AD400" s="393">
        <f t="shared" si="1049"/>
        <v>6.7200811395301558</v>
      </c>
      <c r="AE400" s="393">
        <f t="shared" si="1050"/>
        <v>5.1881642040957541</v>
      </c>
      <c r="AF400" s="393">
        <f t="shared" si="1051"/>
        <v>1.3054902529534651</v>
      </c>
      <c r="AG400" s="384"/>
      <c r="AH400" s="393">
        <f t="shared" si="1052"/>
        <v>3.3611320049779616</v>
      </c>
      <c r="AJ400" s="394">
        <f t="shared" si="1053"/>
        <v>0.58265944376527568</v>
      </c>
      <c r="AK400" s="394">
        <f t="shared" si="1054"/>
        <v>0.8871497389632349</v>
      </c>
      <c r="AL400" s="394">
        <f t="shared" si="1055"/>
        <v>1.116949954683059</v>
      </c>
      <c r="AM400" s="395"/>
      <c r="AN400" s="394">
        <f t="shared" si="1056"/>
        <v>0.83259335338771756</v>
      </c>
      <c r="AP400" s="389">
        <f t="shared" ref="AP400:AS403" si="1120">AP76</f>
        <v>2.5211832965428123</v>
      </c>
      <c r="AQ400" s="389">
        <f t="shared" si="1120"/>
        <v>1.6486338547020991</v>
      </c>
      <c r="AR400" s="389">
        <f t="shared" si="1120"/>
        <v>1.9651074393021499</v>
      </c>
      <c r="AS400" s="389">
        <f t="shared" si="1120"/>
        <v>0</v>
      </c>
      <c r="AT400" s="389">
        <f t="shared" si="1032"/>
        <v>1.9581527681051809</v>
      </c>
      <c r="AV400" s="389">
        <f t="shared" si="1057"/>
        <v>0.16101527634911428</v>
      </c>
      <c r="AW400" s="389">
        <f t="shared" si="1033"/>
        <v>0.30489552277668752</v>
      </c>
      <c r="AX400" s="389">
        <f t="shared" si="1034"/>
        <v>0.53408920087419809</v>
      </c>
      <c r="AY400" s="389"/>
      <c r="AZ400" s="389">
        <f t="shared" si="1035"/>
        <v>1</v>
      </c>
      <c r="BC400" s="379">
        <f t="shared" si="1109"/>
        <v>0.58265944376527568</v>
      </c>
      <c r="BD400" s="379">
        <f t="shared" si="1109"/>
        <v>0.8871497389632349</v>
      </c>
      <c r="BE400" s="379">
        <f t="shared" si="1109"/>
        <v>1.116949954683059</v>
      </c>
      <c r="BF400" s="379" t="e">
        <f t="shared" si="1109"/>
        <v>#DIV/0!</v>
      </c>
      <c r="BG400" s="379"/>
      <c r="BH400" s="379">
        <f t="shared" si="1114"/>
        <v>0.58265944376527568</v>
      </c>
      <c r="BI400" s="379">
        <f t="shared" si="1114"/>
        <v>0.8871497389632349</v>
      </c>
      <c r="BJ400" s="379">
        <f t="shared" si="1114"/>
        <v>1.116949954683059</v>
      </c>
      <c r="BK400" s="379" t="e">
        <f t="shared" si="1114"/>
        <v>#DIV/0!</v>
      </c>
      <c r="BL400" s="379"/>
      <c r="BM400" s="379">
        <f t="shared" si="1115"/>
        <v>9.1834700249065926E-2</v>
      </c>
      <c r="BN400" s="379">
        <f t="shared" si="1115"/>
        <v>0.26477252510192539</v>
      </c>
      <c r="BO400" s="379">
        <f t="shared" si="1115"/>
        <v>0.5839456838032322</v>
      </c>
      <c r="BP400" s="379">
        <f t="shared" si="1115"/>
        <v>0</v>
      </c>
      <c r="BQ400" s="379"/>
      <c r="BR400" s="396">
        <v>0.58265944376527568</v>
      </c>
      <c r="BS400" s="396">
        <v>0.82782075177628156</v>
      </c>
      <c r="BT400" s="396">
        <v>1.116949954683059</v>
      </c>
      <c r="BU400" s="396">
        <v>1</v>
      </c>
      <c r="BV400" s="387"/>
      <c r="BW400" s="396">
        <v>1</v>
      </c>
      <c r="BX400" s="396">
        <v>1.0716688812881887</v>
      </c>
      <c r="BY400" s="396">
        <v>1</v>
      </c>
      <c r="BZ400" s="396">
        <v>1</v>
      </c>
      <c r="CB400" s="396">
        <v>0.15761299543282015</v>
      </c>
      <c r="CC400" s="396">
        <v>0.29845302711958305</v>
      </c>
      <c r="CD400" s="396">
        <v>0.52280380276207639</v>
      </c>
      <c r="CE400" s="396"/>
      <c r="CG400" s="396">
        <v>1</v>
      </c>
      <c r="CH400" s="396">
        <v>1</v>
      </c>
      <c r="CI400" s="396">
        <v>1</v>
      </c>
      <c r="CJ400" s="396"/>
      <c r="CL400" s="388">
        <f t="shared" si="1037"/>
        <v>1.1275018718699918</v>
      </c>
      <c r="CM400" s="388">
        <f t="shared" si="1038"/>
        <v>0.83259335338771756</v>
      </c>
      <c r="CN400" s="388">
        <f t="shared" si="1039"/>
        <v>0.83510233428155267</v>
      </c>
      <c r="CO400" s="388">
        <f t="shared" si="1040"/>
        <v>1.2085004308231537</v>
      </c>
      <c r="CP400" s="388">
        <f t="shared" si="1058"/>
        <v>1.0370273394974081</v>
      </c>
      <c r="CQ400" s="388">
        <f>1</f>
        <v>1</v>
      </c>
      <c r="CR400" s="388">
        <f t="shared" si="1041"/>
        <v>0.79593577829909457</v>
      </c>
      <c r="CS400" s="388">
        <f t="shared" si="1042"/>
        <v>0.93923012113811311</v>
      </c>
      <c r="CT400" s="388">
        <f t="shared" si="1043"/>
        <v>0.93875056445116511</v>
      </c>
      <c r="CU400" s="388"/>
      <c r="CV400" s="388">
        <f t="shared" si="1044"/>
        <v>1.0465903190082473</v>
      </c>
      <c r="CY400" s="334"/>
      <c r="DA400" s="379">
        <f t="shared" si="1077"/>
        <v>0.32192598212964668</v>
      </c>
      <c r="DB400" s="379">
        <f t="shared" si="1078"/>
        <v>0.47062954829393666</v>
      </c>
      <c r="DC400" s="379">
        <f t="shared" si="1079"/>
        <v>0.2074444695764166</v>
      </c>
      <c r="DD400" s="379">
        <f t="shared" si="1080"/>
        <v>0</v>
      </c>
      <c r="DF400" s="379">
        <f t="shared" si="1081"/>
        <v>0.32796129669434104</v>
      </c>
      <c r="DG400" s="379">
        <f t="shared" si="1082"/>
        <v>0.45410871500616051</v>
      </c>
      <c r="DH400" s="379">
        <f t="shared" si="1083"/>
        <v>0.21753585133210743</v>
      </c>
      <c r="DI400" s="379"/>
      <c r="DJ400" s="379">
        <f t="shared" si="1084"/>
        <v>0.9996058630326089</v>
      </c>
      <c r="DK400" s="379"/>
      <c r="DL400" s="379">
        <f t="shared" si="1085"/>
        <v>0.32809060933213269</v>
      </c>
      <c r="DM400" s="379">
        <f t="shared" si="1086"/>
        <v>0.45428776660881459</v>
      </c>
      <c r="DN400" s="379">
        <f t="shared" si="1087"/>
        <v>0.21762162405905278</v>
      </c>
      <c r="DO400" s="379">
        <f t="shared" si="1088"/>
        <v>0</v>
      </c>
      <c r="DR400" s="379">
        <f t="shared" si="1089"/>
        <v>-8.9605140871298283E-2</v>
      </c>
      <c r="DS400" s="379">
        <f t="shared" si="1090"/>
        <v>7.3603387826995234E-3</v>
      </c>
      <c r="DT400" s="379">
        <f t="shared" si="1091"/>
        <v>-6.6228455887405169E-2</v>
      </c>
      <c r="DU400" s="379">
        <f t="shared" si="1092"/>
        <v>0</v>
      </c>
      <c r="DW400" s="379">
        <f t="shared" si="1093"/>
        <v>3.5692758637482488E-2</v>
      </c>
      <c r="DX400" s="379">
        <f t="shared" si="1094"/>
        <v>0.16100579669670689</v>
      </c>
      <c r="DY400" s="379">
        <f t="shared" si="1095"/>
        <v>-2.5731923658413376E-2</v>
      </c>
      <c r="DZ400" s="379">
        <f t="shared" si="1096"/>
        <v>0</v>
      </c>
      <c r="EA400" s="379"/>
      <c r="EC400" s="379">
        <f t="shared" si="1097"/>
        <v>3.7252317379374573E-2</v>
      </c>
      <c r="ED400" s="379">
        <f t="shared" si="1098"/>
        <v>-4.944481821503522E-2</v>
      </c>
      <c r="EE400" s="379">
        <f t="shared" si="1099"/>
        <v>1.8074317263991266E-2</v>
      </c>
      <c r="EF400" s="379"/>
      <c r="EH400" s="379">
        <f t="shared" si="1100"/>
        <v>0</v>
      </c>
      <c r="EI400" s="379">
        <f t="shared" si="1101"/>
        <v>-2.6647715251483649E-2</v>
      </c>
      <c r="EJ400" s="379">
        <f t="shared" si="1102"/>
        <v>0</v>
      </c>
      <c r="EK400" s="379">
        <f t="shared" si="1103"/>
        <v>0</v>
      </c>
      <c r="EM400" s="379">
        <f t="shared" si="1074"/>
        <v>0</v>
      </c>
      <c r="EN400" s="379">
        <f t="shared" si="1075"/>
        <v>-2.6647715251483649E-2</v>
      </c>
      <c r="EO400" s="379">
        <f t="shared" si="1076"/>
        <v>0</v>
      </c>
      <c r="EP400" s="379">
        <v>1</v>
      </c>
      <c r="ER400" s="379">
        <f t="shared" si="1104"/>
        <v>0</v>
      </c>
      <c r="ES400" s="379">
        <f t="shared" si="1105"/>
        <v>0</v>
      </c>
      <c r="ET400" s="379">
        <f t="shared" si="1106"/>
        <v>0</v>
      </c>
      <c r="EU400" s="379" t="e">
        <f t="shared" si="1107"/>
        <v>#DIV/0!</v>
      </c>
      <c r="EX400" s="379">
        <f t="shared" si="1020"/>
        <v>0.96034024299099907</v>
      </c>
      <c r="EY400" s="379">
        <f t="shared" si="1117"/>
        <v>0.69534062014718268</v>
      </c>
      <c r="EZ400" s="379">
        <f t="shared" si="1022"/>
        <v>0.79593577829909457</v>
      </c>
      <c r="FA400" s="379"/>
      <c r="FB400" s="379">
        <f t="shared" si="1023"/>
        <v>1.0824788035707811</v>
      </c>
      <c r="FC400" s="379">
        <f t="shared" si="1066"/>
        <v>1.0225074998697212</v>
      </c>
      <c r="FD400" s="379">
        <f t="shared" si="1024"/>
        <v>0.83510233428155267</v>
      </c>
      <c r="FE400" s="379"/>
      <c r="FF400" s="379">
        <f t="shared" si="1025"/>
        <v>0.99371316710144708</v>
      </c>
      <c r="FG400" s="379">
        <f t="shared" si="1067"/>
        <v>1.2729224608589458</v>
      </c>
      <c r="FH400" s="379">
        <f t="shared" si="1026"/>
        <v>1.2085004308231537</v>
      </c>
      <c r="FI400" s="379"/>
      <c r="FJ400" s="379">
        <f t="shared" si="1068"/>
        <v>0.98796724852805129</v>
      </c>
      <c r="FK400" s="379">
        <f t="shared" si="1069"/>
        <v>1.00773904938666</v>
      </c>
      <c r="FL400" s="379">
        <f t="shared" si="1070"/>
        <v>1.0370273394974081</v>
      </c>
      <c r="FN400" s="379" t="e">
        <f t="shared" si="1071"/>
        <v>#DIV/0!</v>
      </c>
      <c r="FO400" s="379">
        <f t="shared" si="1072"/>
        <v>1</v>
      </c>
      <c r="FP400" s="379">
        <f t="shared" si="1073"/>
        <v>1.0570362736601544</v>
      </c>
    </row>
    <row r="401" spans="1:172" x14ac:dyDescent="0.2">
      <c r="A401" s="373" t="s">
        <v>537</v>
      </c>
      <c r="B401" s="330">
        <f t="shared" si="1116"/>
        <v>2011</v>
      </c>
      <c r="D401" s="428">
        <f>Conversion_factors!$M73*D238+D320</f>
        <v>1058.1952581259384</v>
      </c>
      <c r="E401" s="428">
        <f>Conversion_factors!$M73*E238+E320</f>
        <v>1787.4057294151605</v>
      </c>
      <c r="F401" s="428">
        <f>Conversion_factors!$M73*F238+F320</f>
        <v>648.16357384220873</v>
      </c>
      <c r="G401" s="384"/>
      <c r="H401" s="384">
        <f>SUM(D401:G401)</f>
        <v>3493.7645613833079</v>
      </c>
      <c r="I401" s="379"/>
      <c r="J401" s="390">
        <f t="shared" si="1118"/>
        <v>402191.04311999999</v>
      </c>
      <c r="K401" s="390">
        <f t="shared" si="1118"/>
        <v>564081.38355999999</v>
      </c>
      <c r="L401" s="390">
        <f t="shared" si="1118"/>
        <v>1047371.6344</v>
      </c>
      <c r="M401" s="390"/>
      <c r="N401" s="390">
        <f>SUM(J401:M401)</f>
        <v>2013644.0610799999</v>
      </c>
      <c r="P401" s="392">
        <f t="shared" si="1119"/>
        <v>157495.54555000001</v>
      </c>
      <c r="Q401" s="392">
        <f t="shared" si="1119"/>
        <v>323718.61726691585</v>
      </c>
      <c r="R401" s="392">
        <f t="shared" si="1119"/>
        <v>538664.84946000006</v>
      </c>
      <c r="S401" s="392">
        <f t="shared" si="1119"/>
        <v>0</v>
      </c>
      <c r="T401" s="384">
        <f t="shared" si="1119"/>
        <v>1019879.0122769159</v>
      </c>
      <c r="U401" s="392"/>
      <c r="W401" s="393">
        <f t="shared" ref="W401:Y404" si="1121">D401/J401*1000</f>
        <v>2.6310761421163953</v>
      </c>
      <c r="X401" s="393">
        <f t="shared" si="1121"/>
        <v>3.168701860243254</v>
      </c>
      <c r="Y401" s="393">
        <f t="shared" si="1121"/>
        <v>0.61884774472961301</v>
      </c>
      <c r="Z401" s="384"/>
      <c r="AA401" s="384">
        <f>H401/T401*1000</f>
        <v>3.4256657106644002</v>
      </c>
      <c r="AD401" s="393">
        <f t="shared" ref="AD401:AF404" si="1122">D401/P401*1000</f>
        <v>6.7188900767354962</v>
      </c>
      <c r="AE401" s="393">
        <f t="shared" si="1122"/>
        <v>5.5214795630409794</v>
      </c>
      <c r="AF401" s="393">
        <f t="shared" si="1122"/>
        <v>1.2032780206318991</v>
      </c>
      <c r="AG401" s="384"/>
      <c r="AH401" s="393">
        <f>H401/T401*1000</f>
        <v>3.4256657106644002</v>
      </c>
      <c r="AJ401" s="394">
        <f t="shared" ref="AJ401:AL404" si="1123">W401/W$85</f>
        <v>0.575146009330889</v>
      </c>
      <c r="AK401" s="394">
        <f t="shared" si="1123"/>
        <v>0.8932824647245714</v>
      </c>
      <c r="AL401" s="394">
        <f t="shared" si="1123"/>
        <v>1.0404715114340159</v>
      </c>
      <c r="AM401" s="395"/>
      <c r="AN401" s="394">
        <f>AA401/AA$85</f>
        <v>0.84857913863638712</v>
      </c>
      <c r="AP401" s="389">
        <f t="shared" si="1120"/>
        <v>2.5536661479249054</v>
      </c>
      <c r="AQ401" s="389">
        <f t="shared" si="1120"/>
        <v>1.7425052297653234</v>
      </c>
      <c r="AR401" s="389">
        <f t="shared" si="1120"/>
        <v>1.9443845935927833</v>
      </c>
      <c r="AS401" s="389">
        <f t="shared" si="1120"/>
        <v>0</v>
      </c>
      <c r="AT401" s="389">
        <f t="shared" si="1032"/>
        <v>1.9743950378824526</v>
      </c>
      <c r="AV401" s="389">
        <f t="shared" ref="AV401:AX404" si="1124">P401/$T401</f>
        <v>0.15442571486826231</v>
      </c>
      <c r="AW401" s="389">
        <f t="shared" si="1124"/>
        <v>0.3174088429805047</v>
      </c>
      <c r="AX401" s="389">
        <f t="shared" si="1124"/>
        <v>0.52816544215123296</v>
      </c>
      <c r="AY401" s="389"/>
      <c r="AZ401" s="389">
        <f>T401/$T401</f>
        <v>1</v>
      </c>
      <c r="BC401" s="379">
        <f>AJ401/AJ$85</f>
        <v>0.575146009330889</v>
      </c>
      <c r="BD401" s="379">
        <f>AK401/AK$85</f>
        <v>0.8932824647245714</v>
      </c>
      <c r="BE401" s="379">
        <f>AL401/AL$85</f>
        <v>1.0404715114340159</v>
      </c>
      <c r="BF401" s="379" t="e">
        <f>AM401/AM$85</f>
        <v>#DIV/0!</v>
      </c>
      <c r="BG401" s="379"/>
      <c r="BH401" s="379">
        <f>W401/W$85</f>
        <v>0.575146009330889</v>
      </c>
      <c r="BI401" s="379">
        <f>X401/X$85</f>
        <v>0.8932824647245714</v>
      </c>
      <c r="BJ401" s="379">
        <f>Y401/Y$85</f>
        <v>1.0404715114340159</v>
      </c>
      <c r="BK401" s="379" t="e">
        <f>Z401/Z$85</f>
        <v>#DIV/0!</v>
      </c>
      <c r="BL401" s="379"/>
      <c r="BM401" s="379">
        <f>BR401*BW401*CB401*CG401</f>
        <v>8.6744392649362803E-2</v>
      </c>
      <c r="BN401" s="379">
        <f>BS401*BX401*CC401*CH401</f>
        <v>0.27691820649972515</v>
      </c>
      <c r="BO401" s="379">
        <f>BT401*BY401*CD401*CI401</f>
        <v>0.53671515054652608</v>
      </c>
      <c r="BP401" s="379">
        <f>BU401*BZ401*CE401*CJ401</f>
        <v>0</v>
      </c>
      <c r="BQ401" s="379"/>
      <c r="BR401" s="396">
        <v>0.575146009330889</v>
      </c>
      <c r="BS401" s="396">
        <v>0.84628062236752732</v>
      </c>
      <c r="BT401" s="396">
        <v>1.0404715114340159</v>
      </c>
      <c r="BU401" s="396">
        <v>1</v>
      </c>
      <c r="BV401" s="387"/>
      <c r="BW401" s="396">
        <v>1</v>
      </c>
      <c r="BX401" s="396">
        <v>1.0555393106196302</v>
      </c>
      <c r="BY401" s="396">
        <v>1</v>
      </c>
      <c r="BZ401" s="396">
        <v>1</v>
      </c>
      <c r="CB401" s="396">
        <v>0.15082151530579016</v>
      </c>
      <c r="CC401" s="396">
        <v>0.31000071918472977</v>
      </c>
      <c r="CD401" s="396">
        <v>0.51583839119901087</v>
      </c>
      <c r="CE401" s="396"/>
      <c r="CG401" s="396">
        <v>1</v>
      </c>
      <c r="CH401" s="396">
        <v>1</v>
      </c>
      <c r="CI401" s="396">
        <v>1</v>
      </c>
      <c r="CJ401" s="396"/>
      <c r="CL401" s="388">
        <f t="shared" si="1037"/>
        <v>1.1217767345395697</v>
      </c>
      <c r="CM401" s="388">
        <f t="shared" si="1038"/>
        <v>0.84857913863638712</v>
      </c>
      <c r="CN401" s="388">
        <f>FD401</f>
        <v>0.8597736433558153</v>
      </c>
      <c r="CO401" s="388">
        <f>FH401</f>
        <v>1.2139573751418919</v>
      </c>
      <c r="CP401" s="388">
        <f t="shared" si="1058"/>
        <v>1.0293323164883825</v>
      </c>
      <c r="CQ401" s="388">
        <f>1</f>
        <v>1</v>
      </c>
      <c r="CR401" s="388">
        <f>EZ401</f>
        <v>0.79026178001082126</v>
      </c>
      <c r="CS401" s="388">
        <f>CL401*CN401*CO401*CP401*CQ401*CR401</f>
        <v>0.95240261750218547</v>
      </c>
      <c r="CT401" s="388">
        <f>CL401*CM401</f>
        <v>0.95191633513792717</v>
      </c>
      <c r="CU401" s="388"/>
      <c r="CV401" s="388">
        <f>CN401*CO401*CP401*CQ401</f>
        <v>1.0743435316165577</v>
      </c>
      <c r="CY401" s="334"/>
      <c r="DA401" s="379">
        <f t="shared" ref="DA401:DD403" si="1125">D401/$H401</f>
        <v>0.30288110132611812</v>
      </c>
      <c r="DB401" s="379">
        <f t="shared" si="1125"/>
        <v>0.51159879207987102</v>
      </c>
      <c r="DC401" s="379">
        <f t="shared" si="1125"/>
        <v>0.18552010659401083</v>
      </c>
      <c r="DD401" s="379">
        <f t="shared" si="1125"/>
        <v>0</v>
      </c>
      <c r="DF401" s="379">
        <f t="shared" ref="DF401:DH403" si="1126">(DA401-DA400)/LN(DA401/DA400)</f>
        <v>0.31230676588484108</v>
      </c>
      <c r="DG401" s="379">
        <f t="shared" si="1126"/>
        <v>0.49082922993293554</v>
      </c>
      <c r="DH401" s="379">
        <f t="shared" si="1126"/>
        <v>0.1962782504651793</v>
      </c>
      <c r="DI401" s="379"/>
      <c r="DJ401" s="379">
        <f>SUM(DF401:DI401)</f>
        <v>0.99941424628295594</v>
      </c>
      <c r="DK401" s="379"/>
      <c r="DL401" s="379">
        <f t="shared" ref="DL401:DO403" si="1127">DF401/$DJ401</f>
        <v>0.31248980795138698</v>
      </c>
      <c r="DM401" s="379">
        <f t="shared" si="1127"/>
        <v>0.49111690348465487</v>
      </c>
      <c r="DN401" s="379">
        <f t="shared" si="1127"/>
        <v>0.19639328856395816</v>
      </c>
      <c r="DO401" s="379">
        <f t="shared" si="1127"/>
        <v>0</v>
      </c>
      <c r="DR401" s="379">
        <f t="shared" ref="DR401:DU403" si="1128">LN(BR401/BR400)</f>
        <v>-1.2978933352803626E-2</v>
      </c>
      <c r="DS401" s="379">
        <f t="shared" si="1128"/>
        <v>2.2054361943086603E-2</v>
      </c>
      <c r="DT401" s="379">
        <f t="shared" si="1128"/>
        <v>-7.0927728967628403E-2</v>
      </c>
      <c r="DU401" s="379">
        <f t="shared" si="1128"/>
        <v>0</v>
      </c>
      <c r="DW401" s="379">
        <f t="shared" ref="DW401:DY403" si="1129">LN(AP401/AP400)</f>
        <v>1.2801678296800937E-2</v>
      </c>
      <c r="DX401" s="379">
        <f t="shared" si="1129"/>
        <v>5.5376886836669671E-2</v>
      </c>
      <c r="DY401" s="379">
        <f t="shared" si="1129"/>
        <v>-1.0601397634639098E-2</v>
      </c>
      <c r="DZ401" s="379">
        <f>M401/$N401</f>
        <v>0</v>
      </c>
      <c r="EA401" s="379"/>
      <c r="EC401" s="379">
        <f t="shared" ref="EC401:EE403" si="1130">LN(AV401/AV400)</f>
        <v>-4.1786073841746242E-2</v>
      </c>
      <c r="ED401" s="379">
        <f t="shared" si="1130"/>
        <v>4.0221498735131818E-2</v>
      </c>
      <c r="EE401" s="379">
        <f t="shared" si="1130"/>
        <v>-1.1153295811684612E-2</v>
      </c>
      <c r="EF401" s="379"/>
      <c r="EH401" s="379">
        <f t="shared" ref="EH401:EK403" si="1131">LN(BW401/BW400)</f>
        <v>0</v>
      </c>
      <c r="EI401" s="379">
        <f t="shared" si="1131"/>
        <v>-1.5165304327646342E-2</v>
      </c>
      <c r="EJ401" s="379">
        <f t="shared" si="1131"/>
        <v>0</v>
      </c>
      <c r="EK401" s="379">
        <f t="shared" si="1131"/>
        <v>0</v>
      </c>
      <c r="EM401" s="379">
        <f t="shared" si="1074"/>
        <v>0</v>
      </c>
      <c r="EN401" s="379">
        <f t="shared" si="1075"/>
        <v>-1.5165304327646342E-2</v>
      </c>
      <c r="EO401" s="379">
        <f t="shared" si="1076"/>
        <v>0</v>
      </c>
      <c r="EP401" s="379">
        <v>1</v>
      </c>
      <c r="ER401" s="379">
        <f t="shared" ref="ER401:EU403" si="1132">LN(CG401/CG400)</f>
        <v>0</v>
      </c>
      <c r="ES401" s="379">
        <f t="shared" si="1132"/>
        <v>0</v>
      </c>
      <c r="ET401" s="379">
        <f t="shared" si="1132"/>
        <v>0</v>
      </c>
      <c r="EU401" s="379" t="e">
        <f t="shared" si="1132"/>
        <v>#DIV/0!</v>
      </c>
      <c r="EX401" s="379">
        <f t="shared" si="1020"/>
        <v>0.99287128629850185</v>
      </c>
      <c r="EY401" s="379">
        <f t="shared" si="1117"/>
        <v>0.69038373594113123</v>
      </c>
      <c r="EZ401" s="379">
        <f t="shared" si="1022"/>
        <v>0.79026178001082126</v>
      </c>
      <c r="FA401" s="379"/>
      <c r="FB401" s="379">
        <f>EXP(SUMPRODUCT($DL401:$DO401,DW401:DZ401))</f>
        <v>1.0295428572780696</v>
      </c>
      <c r="FC401" s="379">
        <f>IF(ISERR(FB401),FC400,FB401*FC400)</f>
        <v>1.0527152930041281</v>
      </c>
      <c r="FD401" s="379">
        <f t="shared" si="1024"/>
        <v>0.8597736433558153</v>
      </c>
      <c r="FE401" s="379"/>
      <c r="FF401" s="379">
        <f>EXP(SUMPRODUCT($DL401:$DO401,EC401:EF401))</f>
        <v>1.0045154674169388</v>
      </c>
      <c r="FG401" s="379">
        <f>IF(ISERR(FF401),FG400,FF401*FG400)</f>
        <v>1.2786703007552438</v>
      </c>
      <c r="FH401" s="379">
        <f t="shared" si="1026"/>
        <v>1.2139573751418919</v>
      </c>
      <c r="FI401" s="379"/>
      <c r="FJ401" s="379">
        <f>EXP(SUMPRODUCT($DL401:$DO401,EM401:EP401))</f>
        <v>0.99257972985287457</v>
      </c>
      <c r="FK401" s="379">
        <f>IF(ISERR(FJ401),FK400,FJ401*FK400)</f>
        <v>1.0002613534024036</v>
      </c>
      <c r="FL401" s="379">
        <f>FK401/FK$85</f>
        <v>1.0293323164883825</v>
      </c>
      <c r="FN401" s="379" t="e">
        <f>EXP(SUMPRODUCT($DL401:$DO401,ER401:EU401))</f>
        <v>#DIV/0!</v>
      </c>
      <c r="FO401" s="379">
        <f>IF(ISERR(FN401),FO400,FN401*FO400)</f>
        <v>1</v>
      </c>
      <c r="FP401" s="379">
        <f>FO401/FO$85</f>
        <v>1.0570362736601544</v>
      </c>
    </row>
    <row r="402" spans="1:172" x14ac:dyDescent="0.2">
      <c r="A402" s="373" t="s">
        <v>537</v>
      </c>
      <c r="B402" s="330">
        <f t="shared" si="1116"/>
        <v>2012</v>
      </c>
      <c r="D402" s="428">
        <f>Conversion_factors!$M74*D239+D321</f>
        <v>1084.6547209691232</v>
      </c>
      <c r="E402" s="428">
        <f>Conversion_factors!$M74*E239+E321</f>
        <v>1845.9339984814574</v>
      </c>
      <c r="F402" s="428">
        <f>Conversion_factors!$M74*F239+F321</f>
        <v>616.12138542661296</v>
      </c>
      <c r="G402" s="384"/>
      <c r="H402" s="384">
        <f>SUM(D402:G402)</f>
        <v>3546.7101048771933</v>
      </c>
      <c r="I402" s="379"/>
      <c r="J402" s="390">
        <f t="shared" si="1118"/>
        <v>405729</v>
      </c>
      <c r="K402" s="390">
        <f t="shared" si="1118"/>
        <v>613049</v>
      </c>
      <c r="L402" s="390">
        <f t="shared" si="1118"/>
        <v>1074580</v>
      </c>
      <c r="M402" s="390"/>
      <c r="N402" s="390">
        <f>SUM(J402:M402)</f>
        <v>2093358</v>
      </c>
      <c r="P402" s="392">
        <f t="shared" si="1119"/>
        <v>148939</v>
      </c>
      <c r="Q402" s="392">
        <f t="shared" si="1119"/>
        <v>358798</v>
      </c>
      <c r="R402" s="392">
        <f t="shared" si="1119"/>
        <v>553419</v>
      </c>
      <c r="S402" s="392">
        <f t="shared" si="1119"/>
        <v>0</v>
      </c>
      <c r="T402" s="384">
        <f t="shared" si="1119"/>
        <v>1061156</v>
      </c>
      <c r="U402" s="392"/>
      <c r="W402" s="393">
        <f t="shared" si="1121"/>
        <v>2.6733477788600846</v>
      </c>
      <c r="X402" s="393">
        <f t="shared" si="1121"/>
        <v>3.0110708907142127</v>
      </c>
      <c r="Y402" s="393">
        <f t="shared" si="1121"/>
        <v>0.57336018297996694</v>
      </c>
      <c r="Z402" s="384"/>
      <c r="AA402" s="384">
        <f>H402/T402*1000</f>
        <v>3.3423079216224507</v>
      </c>
      <c r="AD402" s="393">
        <f t="shared" si="1122"/>
        <v>7.2825433296122792</v>
      </c>
      <c r="AE402" s="393">
        <f t="shared" si="1122"/>
        <v>5.1447722631716379</v>
      </c>
      <c r="AF402" s="393">
        <f t="shared" si="1122"/>
        <v>1.1133000229963428</v>
      </c>
      <c r="AG402" s="384"/>
      <c r="AH402" s="393">
        <f>H402/T402*1000</f>
        <v>3.3423079216224507</v>
      </c>
      <c r="AJ402" s="394">
        <f t="shared" si="1123"/>
        <v>0.58438647287804479</v>
      </c>
      <c r="AK402" s="394">
        <f t="shared" si="1123"/>
        <v>0.84884503034662828</v>
      </c>
      <c r="AL402" s="394">
        <f t="shared" si="1123"/>
        <v>0.96399306818497232</v>
      </c>
      <c r="AM402" s="395"/>
      <c r="AN402" s="394">
        <f>AA402/AA$85</f>
        <v>0.82793039856707895</v>
      </c>
      <c r="AP402" s="389">
        <f t="shared" si="1120"/>
        <v>2.7241286701266962</v>
      </c>
      <c r="AQ402" s="389">
        <f t="shared" si="1120"/>
        <v>1.7086187771392261</v>
      </c>
      <c r="AR402" s="389">
        <f t="shared" si="1120"/>
        <v>1.9417114338322321</v>
      </c>
      <c r="AS402" s="389">
        <f t="shared" si="1120"/>
        <v>0</v>
      </c>
      <c r="AT402" s="389">
        <f t="shared" si="1032"/>
        <v>1.9727146621231939</v>
      </c>
      <c r="AV402" s="389">
        <f t="shared" si="1124"/>
        <v>0.14035542370773005</v>
      </c>
      <c r="AW402" s="389">
        <f t="shared" si="1124"/>
        <v>0.33811993712517291</v>
      </c>
      <c r="AX402" s="389">
        <f t="shared" si="1124"/>
        <v>0.52152463916709701</v>
      </c>
      <c r="AY402" s="389"/>
      <c r="AZ402" s="389">
        <f>T402/$T402</f>
        <v>1</v>
      </c>
      <c r="BC402" s="379"/>
      <c r="BD402" s="379"/>
      <c r="BE402" s="379"/>
      <c r="BF402" s="379"/>
      <c r="BG402" s="379"/>
      <c r="BH402" s="379"/>
      <c r="BI402" s="379"/>
      <c r="BJ402" s="379"/>
      <c r="BK402" s="379"/>
      <c r="BL402" s="379"/>
      <c r="BM402" s="379"/>
      <c r="BN402" s="379"/>
      <c r="BO402" s="379"/>
      <c r="BP402" s="379"/>
      <c r="BQ402" s="379"/>
      <c r="BR402" s="396">
        <v>0.58438647287804479</v>
      </c>
      <c r="BS402" s="396">
        <v>0.85074170324099674</v>
      </c>
      <c r="BT402" s="396">
        <v>0.96399306818497232</v>
      </c>
      <c r="BU402" s="396">
        <v>1</v>
      </c>
      <c r="BV402" s="387"/>
      <c r="BW402" s="396">
        <v>1</v>
      </c>
      <c r="BX402" s="396">
        <v>0.99777056551107945</v>
      </c>
      <c r="BY402" s="396">
        <v>1</v>
      </c>
      <c r="BZ402" s="396">
        <v>1</v>
      </c>
      <c r="CB402" s="396">
        <v>0.13641725972943514</v>
      </c>
      <c r="CC402" s="396">
        <v>0.32863279568415171</v>
      </c>
      <c r="CD402" s="396">
        <v>0.50689143516610335</v>
      </c>
      <c r="CE402" s="396"/>
      <c r="CG402" s="396">
        <v>1</v>
      </c>
      <c r="CH402" s="396">
        <v>1</v>
      </c>
      <c r="CI402" s="396">
        <v>1</v>
      </c>
      <c r="CJ402" s="396"/>
      <c r="CL402" s="388">
        <f t="shared" si="1037"/>
        <v>1.1671777712726001</v>
      </c>
      <c r="CM402" s="388">
        <f t="shared" si="1038"/>
        <v>0.82793039856707895</v>
      </c>
      <c r="CN402" s="388">
        <f>FD402</f>
        <v>0.8677950408559032</v>
      </c>
      <c r="CO402" s="388">
        <f>FH402</f>
        <v>1.2154997994012109</v>
      </c>
      <c r="CP402" s="388">
        <f t="shared" si="1058"/>
        <v>0.99986458660408739</v>
      </c>
      <c r="CQ402" s="388">
        <f>1</f>
        <v>1</v>
      </c>
      <c r="CR402" s="388">
        <f>EZ402</f>
        <v>0.78542077987172609</v>
      </c>
      <c r="CS402" s="388">
        <f>CL402*CN402*CO402*CP402*CQ402*CR402</f>
        <v>0.96683560899966881</v>
      </c>
      <c r="CT402" s="388">
        <f>CL402*CM402</f>
        <v>0.96634195736835871</v>
      </c>
      <c r="CU402" s="388"/>
      <c r="CV402" s="388">
        <f>CN402*CO402*CP402*CQ402</f>
        <v>1.054661863395524</v>
      </c>
      <c r="CY402" s="334"/>
      <c r="DA402" s="379">
        <f t="shared" si="1125"/>
        <v>0.30581995395608458</v>
      </c>
      <c r="DB402" s="379">
        <f t="shared" si="1125"/>
        <v>0.52046373791392064</v>
      </c>
      <c r="DC402" s="379">
        <f t="shared" si="1125"/>
        <v>0.17371630812999489</v>
      </c>
      <c r="DD402" s="379">
        <f t="shared" si="1125"/>
        <v>0</v>
      </c>
      <c r="DF402" s="379">
        <f t="shared" si="1126"/>
        <v>0.30434816279430094</v>
      </c>
      <c r="DG402" s="379">
        <f t="shared" si="1126"/>
        <v>0.51601857377444693</v>
      </c>
      <c r="DH402" s="379">
        <f t="shared" si="1126"/>
        <v>0.17955354716002336</v>
      </c>
      <c r="DI402" s="379"/>
      <c r="DJ402" s="379">
        <f>SUM(DF402:DI402)</f>
        <v>0.99992028372877129</v>
      </c>
      <c r="DK402" s="379"/>
      <c r="DL402" s="379">
        <f t="shared" si="1127"/>
        <v>0.30437242622918476</v>
      </c>
      <c r="DM402" s="379">
        <f t="shared" si="1127"/>
        <v>0.51605971213042934</v>
      </c>
      <c r="DN402" s="379">
        <f t="shared" si="1127"/>
        <v>0.17956786164038585</v>
      </c>
      <c r="DO402" s="379">
        <f t="shared" si="1127"/>
        <v>0</v>
      </c>
      <c r="DR402" s="379">
        <f t="shared" si="1128"/>
        <v>1.5938594748833881E-2</v>
      </c>
      <c r="DS402" s="379">
        <f t="shared" si="1128"/>
        <v>5.2575515150141468E-3</v>
      </c>
      <c r="DT402" s="379">
        <f t="shared" si="1128"/>
        <v>-7.6345161865059408E-2</v>
      </c>
      <c r="DU402" s="379">
        <f t="shared" si="1128"/>
        <v>0</v>
      </c>
      <c r="DW402" s="379">
        <f t="shared" si="1129"/>
        <v>6.4618591170521641E-2</v>
      </c>
      <c r="DX402" s="379">
        <f t="shared" si="1129"/>
        <v>-1.963855349243172E-2</v>
      </c>
      <c r="DY402" s="379">
        <f t="shared" si="1129"/>
        <v>-1.3757561127214668E-3</v>
      </c>
      <c r="DZ402" s="379">
        <f>M402/$N402</f>
        <v>0</v>
      </c>
      <c r="EA402" s="379"/>
      <c r="EC402" s="379">
        <f t="shared" si="1130"/>
        <v>-9.5535224577161557E-2</v>
      </c>
      <c r="ED402" s="379">
        <f t="shared" si="1130"/>
        <v>6.3210007720203812E-2</v>
      </c>
      <c r="EE402" s="379">
        <f t="shared" si="1130"/>
        <v>-1.2653051984232172E-2</v>
      </c>
      <c r="EF402" s="379"/>
      <c r="EH402" s="379">
        <f t="shared" si="1131"/>
        <v>0</v>
      </c>
      <c r="EI402" s="379">
        <f t="shared" si="1131"/>
        <v>-5.6283754590440584E-2</v>
      </c>
      <c r="EJ402" s="379">
        <f t="shared" si="1131"/>
        <v>0</v>
      </c>
      <c r="EK402" s="379">
        <f t="shared" si="1131"/>
        <v>0</v>
      </c>
      <c r="EM402" s="379">
        <f t="shared" si="1074"/>
        <v>0</v>
      </c>
      <c r="EN402" s="379">
        <f t="shared" si="1075"/>
        <v>-5.6283754590440584E-2</v>
      </c>
      <c r="EO402" s="379">
        <f t="shared" si="1076"/>
        <v>0</v>
      </c>
      <c r="EP402" s="379">
        <v>1</v>
      </c>
      <c r="ER402" s="379">
        <f t="shared" si="1132"/>
        <v>0</v>
      </c>
      <c r="ES402" s="379">
        <f t="shared" si="1132"/>
        <v>0</v>
      </c>
      <c r="ET402" s="379">
        <f t="shared" si="1132"/>
        <v>0</v>
      </c>
      <c r="EU402" s="379" t="e">
        <f t="shared" si="1132"/>
        <v>#DIV/0!</v>
      </c>
      <c r="EX402" s="379">
        <f t="shared" si="1020"/>
        <v>0.99387418161735119</v>
      </c>
      <c r="EY402" s="379">
        <f t="shared" si="1117"/>
        <v>0.68615457056042128</v>
      </c>
      <c r="EZ402" s="379">
        <f t="shared" si="1022"/>
        <v>0.78542077987172609</v>
      </c>
      <c r="FA402" s="379"/>
      <c r="FB402" s="379">
        <f>EXP(SUMPRODUCT($DL402:$DO402,DW402:DZ402))</f>
        <v>1.0093296620128749</v>
      </c>
      <c r="FC402" s="379">
        <f>IF(ISERR(FB402),FC401,FB402*FC401)</f>
        <v>1.0625367708836413</v>
      </c>
      <c r="FD402" s="379">
        <f t="shared" si="1024"/>
        <v>0.8677950408559032</v>
      </c>
      <c r="FE402" s="379"/>
      <c r="FF402" s="379">
        <f>EXP(SUMPRODUCT($DL402:$DO402,EC402:EF402))</f>
        <v>1.0012705753026447</v>
      </c>
      <c r="FG402" s="379">
        <f>IF(ISERR(FF402),FG401,FF402*FG401)</f>
        <v>1.2802949476596088</v>
      </c>
      <c r="FH402" s="379">
        <f t="shared" si="1026"/>
        <v>1.2154997994012109</v>
      </c>
      <c r="FI402" s="379"/>
      <c r="FJ402" s="379">
        <f>EXP(SUMPRODUCT($DL402:$DO402,EM402:EP402))</f>
        <v>0.97137199579546296</v>
      </c>
      <c r="FK402" s="379">
        <f>IF(ISERR(FJ402),FK401,FJ402*FK401)</f>
        <v>0.97162586717156374</v>
      </c>
      <c r="FL402" s="379">
        <f>FK402/FK$85</f>
        <v>0.99986458660408739</v>
      </c>
      <c r="FN402" s="379" t="e">
        <f>EXP(SUMPRODUCT($DL402:$DO402,ER402:EU402))</f>
        <v>#DIV/0!</v>
      </c>
      <c r="FO402" s="379">
        <f>IF(ISERR(FN402),FO401,FN402*FO401)</f>
        <v>1</v>
      </c>
      <c r="FP402" s="379">
        <f>FO402/FO$85</f>
        <v>1.0570362736601544</v>
      </c>
    </row>
    <row r="403" spans="1:172" x14ac:dyDescent="0.2">
      <c r="A403" s="373" t="s">
        <v>537</v>
      </c>
      <c r="B403" s="330">
        <f t="shared" si="1116"/>
        <v>2013</v>
      </c>
      <c r="D403" s="428">
        <f>Conversion_factors!$M75*D240+D322</f>
        <v>1175.7229793608717</v>
      </c>
      <c r="E403" s="428">
        <f>Conversion_factors!$M75*E240+E322</f>
        <v>1984.3100570400034</v>
      </c>
      <c r="F403" s="428">
        <f>Conversion_factors!$M75*F240+F322</f>
        <v>803.27206384042506</v>
      </c>
      <c r="G403" s="384"/>
      <c r="H403" s="384">
        <f>SUM(D403:G403)</f>
        <v>3963.3051002413004</v>
      </c>
      <c r="I403" s="379"/>
      <c r="J403" s="390">
        <f t="shared" si="1118"/>
        <v>431362.95821999997</v>
      </c>
      <c r="K403" s="390">
        <f t="shared" si="1118"/>
        <v>642065.41458999994</v>
      </c>
      <c r="L403" s="390">
        <f t="shared" si="1118"/>
        <v>1124891.8356000001</v>
      </c>
      <c r="M403" s="390"/>
      <c r="N403" s="390">
        <f>SUM(J403:M403)</f>
        <v>2198320.20841</v>
      </c>
      <c r="P403" s="392">
        <f t="shared" si="1119"/>
        <v>179818.52287000002</v>
      </c>
      <c r="Q403" s="392">
        <f t="shared" si="1119"/>
        <v>373573.54437946284</v>
      </c>
      <c r="R403" s="392">
        <f t="shared" si="1119"/>
        <v>567171.46214999992</v>
      </c>
      <c r="S403" s="392">
        <f t="shared" si="1119"/>
        <v>0</v>
      </c>
      <c r="T403" s="384">
        <f t="shared" si="1119"/>
        <v>1120563.5293994627</v>
      </c>
      <c r="U403" s="392"/>
      <c r="W403" s="393">
        <f t="shared" si="1121"/>
        <v>2.7256002328351054</v>
      </c>
      <c r="X403" s="393">
        <f t="shared" si="1121"/>
        <v>3.0905107360550059</v>
      </c>
      <c r="Y403" s="393">
        <f t="shared" si="1121"/>
        <v>0.7140882691285354</v>
      </c>
      <c r="Z403" s="384"/>
      <c r="AA403" s="384">
        <f>H403/T403*1000</f>
        <v>3.5368856796234764</v>
      </c>
      <c r="AD403" s="393">
        <f t="shared" si="1122"/>
        <v>6.5383863719693762</v>
      </c>
      <c r="AE403" s="393">
        <f t="shared" si="1122"/>
        <v>5.3116985581409679</v>
      </c>
      <c r="AF403" s="393">
        <f t="shared" si="1122"/>
        <v>1.4162772943395794</v>
      </c>
      <c r="AG403" s="384"/>
      <c r="AH403" s="393">
        <f>H403/T403*1000</f>
        <v>3.5368856796234764</v>
      </c>
      <c r="AJ403" s="394">
        <f t="shared" si="1123"/>
        <v>0.59580871562519133</v>
      </c>
      <c r="AK403" s="394">
        <f t="shared" si="1123"/>
        <v>0.87123975978889734</v>
      </c>
      <c r="AL403" s="394">
        <f t="shared" si="1123"/>
        <v>1.2005998357513514</v>
      </c>
      <c r="AM403" s="395"/>
      <c r="AN403" s="394">
        <f>AA403/AA$85</f>
        <v>0.87612968017482407</v>
      </c>
      <c r="AP403" s="389">
        <f t="shared" si="1120"/>
        <v>2.3988794443153907</v>
      </c>
      <c r="AQ403" s="389">
        <f t="shared" si="1120"/>
        <v>1.7187122167778897</v>
      </c>
      <c r="AR403" s="389">
        <f t="shared" si="1120"/>
        <v>1.983336452324006</v>
      </c>
      <c r="AS403" s="389">
        <f t="shared" si="1120"/>
        <v>0</v>
      </c>
      <c r="AT403" s="389">
        <f t="shared" si="1032"/>
        <v>1.9617988188390652</v>
      </c>
      <c r="AV403" s="389">
        <f t="shared" si="1124"/>
        <v>0.16047151112116698</v>
      </c>
      <c r="AW403" s="389">
        <f t="shared" si="1124"/>
        <v>0.33338006688444516</v>
      </c>
      <c r="AX403" s="389">
        <f t="shared" si="1124"/>
        <v>0.50614842199438781</v>
      </c>
      <c r="AY403" s="389"/>
      <c r="AZ403" s="389">
        <f>T403/$T403</f>
        <v>1</v>
      </c>
      <c r="BC403" s="379"/>
      <c r="BD403" s="379"/>
      <c r="BE403" s="379"/>
      <c r="BF403" s="379"/>
      <c r="BG403" s="379"/>
      <c r="BH403" s="379"/>
      <c r="BI403" s="379"/>
      <c r="BJ403" s="379"/>
      <c r="BK403" s="379"/>
      <c r="BL403" s="379"/>
      <c r="BM403" s="379"/>
      <c r="BN403" s="379"/>
      <c r="BO403" s="379"/>
      <c r="BP403" s="379"/>
      <c r="BQ403" s="379"/>
      <c r="BR403" s="396">
        <v>0.59580871562519133</v>
      </c>
      <c r="BS403" s="396">
        <v>0.89774684935989024</v>
      </c>
      <c r="BT403" s="396">
        <v>1.2005998357513514</v>
      </c>
      <c r="BU403" s="396">
        <v>1</v>
      </c>
      <c r="BV403" s="387"/>
      <c r="BW403" s="396">
        <v>1</v>
      </c>
      <c r="BX403" s="396">
        <v>0.97047375928983437</v>
      </c>
      <c r="BY403" s="396">
        <v>1</v>
      </c>
      <c r="BZ403" s="396">
        <v>1</v>
      </c>
      <c r="CB403" s="396">
        <v>0.1564423212120451</v>
      </c>
      <c r="CC403" s="396">
        <v>0.32500941223049268</v>
      </c>
      <c r="CD403" s="396">
        <v>0.49343982281582155</v>
      </c>
      <c r="CE403" s="396"/>
      <c r="CG403" s="396">
        <v>1</v>
      </c>
      <c r="CH403" s="396">
        <v>1</v>
      </c>
      <c r="CI403" s="396">
        <v>1</v>
      </c>
      <c r="CJ403" s="396"/>
      <c r="CL403" s="388">
        <f t="shared" si="1037"/>
        <v>1.2325208007247037</v>
      </c>
      <c r="CM403" s="388">
        <f t="shared" si="1038"/>
        <v>0.87612968017482407</v>
      </c>
      <c r="CN403" s="388">
        <f>FD403</f>
        <v>0.84103532724426766</v>
      </c>
      <c r="CO403" s="388">
        <f>FH403</f>
        <v>1.2494256876272745</v>
      </c>
      <c r="CP403" s="388">
        <f t="shared" si="1058"/>
        <v>0.98579902718795265</v>
      </c>
      <c r="CQ403" s="388">
        <f>1</f>
        <v>1</v>
      </c>
      <c r="CR403" s="388">
        <f>EZ403</f>
        <v>0.84620802458569444</v>
      </c>
      <c r="CS403" s="388">
        <f>CL403*CN403*CO403*CP403*CQ403*CR403</f>
        <v>1.0803996906806599</v>
      </c>
      <c r="CT403" s="388">
        <f>CL403*CM403</f>
        <v>1.0798480549477527</v>
      </c>
      <c r="CU403" s="388"/>
      <c r="CV403" s="388">
        <f>CN403*CO403*CP403*CQ403</f>
        <v>1.0358886016019941</v>
      </c>
      <c r="CY403" s="334"/>
      <c r="DA403" s="379">
        <f t="shared" si="1125"/>
        <v>0.29665215006770218</v>
      </c>
      <c r="DB403" s="379">
        <f t="shared" si="1125"/>
        <v>0.50067052796899014</v>
      </c>
      <c r="DC403" s="379">
        <f t="shared" si="1125"/>
        <v>0.20267732196330759</v>
      </c>
      <c r="DD403" s="379">
        <f t="shared" si="1125"/>
        <v>0</v>
      </c>
      <c r="DF403" s="379">
        <f t="shared" si="1126"/>
        <v>0.30121279953318419</v>
      </c>
      <c r="DG403" s="379">
        <f t="shared" si="1126"/>
        <v>0.51050318274520545</v>
      </c>
      <c r="DH403" s="379">
        <f t="shared" si="1126"/>
        <v>0.1878248336360773</v>
      </c>
      <c r="DI403" s="379"/>
      <c r="DJ403" s="379">
        <f>SUM(DF403:DI403)</f>
        <v>0.99954081591446697</v>
      </c>
      <c r="DK403" s="379"/>
      <c r="DL403" s="379">
        <f t="shared" si="1127"/>
        <v>0.30135117519699134</v>
      </c>
      <c r="DM403" s="379">
        <f t="shared" si="1127"/>
        <v>0.51073770537139362</v>
      </c>
      <c r="DN403" s="379">
        <f t="shared" si="1127"/>
        <v>0.18791111943161498</v>
      </c>
      <c r="DO403" s="379">
        <f t="shared" si="1127"/>
        <v>0</v>
      </c>
      <c r="DR403" s="379">
        <f t="shared" si="1128"/>
        <v>1.9357136030545528E-2</v>
      </c>
      <c r="DS403" s="379">
        <f t="shared" si="1128"/>
        <v>5.3779562569612423E-2</v>
      </c>
      <c r="DT403" s="379">
        <f t="shared" si="1128"/>
        <v>0.21949247010705905</v>
      </c>
      <c r="DU403" s="379">
        <f t="shared" si="1128"/>
        <v>0</v>
      </c>
      <c r="DW403" s="379">
        <f t="shared" si="1129"/>
        <v>-0.12714689277994948</v>
      </c>
      <c r="DX403" s="379">
        <f t="shared" si="1129"/>
        <v>5.889987769875594E-3</v>
      </c>
      <c r="DY403" s="379">
        <f t="shared" si="1129"/>
        <v>2.1210736919728357E-2</v>
      </c>
      <c r="DZ403" s="379">
        <f>M403/$N403</f>
        <v>0</v>
      </c>
      <c r="EA403" s="379"/>
      <c r="EC403" s="379">
        <f t="shared" si="1130"/>
        <v>0.13393847979191284</v>
      </c>
      <c r="ED403" s="379">
        <f t="shared" si="1130"/>
        <v>-1.4117494966360672E-2</v>
      </c>
      <c r="EE403" s="379">
        <f t="shared" si="1130"/>
        <v>-2.9926569673810976E-2</v>
      </c>
      <c r="EF403" s="379"/>
      <c r="EH403" s="379">
        <f t="shared" si="1131"/>
        <v>0</v>
      </c>
      <c r="EI403" s="379">
        <f t="shared" si="1131"/>
        <v>-2.7738991701957875E-2</v>
      </c>
      <c r="EJ403" s="379">
        <f t="shared" si="1131"/>
        <v>0</v>
      </c>
      <c r="EK403" s="379">
        <f t="shared" si="1131"/>
        <v>0</v>
      </c>
      <c r="EM403" s="379">
        <f t="shared" si="1074"/>
        <v>0</v>
      </c>
      <c r="EN403" s="379">
        <f t="shared" si="1075"/>
        <v>-2.7738991701957875E-2</v>
      </c>
      <c r="EO403" s="379">
        <f t="shared" si="1076"/>
        <v>0</v>
      </c>
      <c r="EP403" s="379">
        <v>1</v>
      </c>
      <c r="ER403" s="379">
        <f t="shared" si="1132"/>
        <v>0</v>
      </c>
      <c r="ES403" s="379">
        <f t="shared" si="1132"/>
        <v>0</v>
      </c>
      <c r="ET403" s="379">
        <f t="shared" si="1132"/>
        <v>0</v>
      </c>
      <c r="EU403" s="379" t="e">
        <f t="shared" si="1132"/>
        <v>#DIV/0!</v>
      </c>
      <c r="EX403" s="379">
        <f t="shared" si="1020"/>
        <v>1.0773944951187771</v>
      </c>
      <c r="EY403" s="379">
        <f t="shared" si="1117"/>
        <v>0.73925915712238632</v>
      </c>
      <c r="EZ403" s="379">
        <f t="shared" si="1022"/>
        <v>0.84620802458569444</v>
      </c>
      <c r="FA403" s="379"/>
      <c r="FB403" s="379">
        <f>EXP(SUMPRODUCT($DL403:$DO403,DW403:DZ403))</f>
        <v>0.96916355550356392</v>
      </c>
      <c r="FC403" s="379">
        <f>IF(ISERR(FB403),FC402,FB403*FC402)</f>
        <v>1.0297719147228654</v>
      </c>
      <c r="FD403" s="379">
        <f t="shared" si="1024"/>
        <v>0.84103532724426766</v>
      </c>
      <c r="FE403" s="379"/>
      <c r="FF403" s="379">
        <f>EXP(SUMPRODUCT($DL403:$DO403,EC403:EF403))</f>
        <v>1.0279110603249597</v>
      </c>
      <c r="FG403" s="379">
        <f>IF(ISERR(FF403),FG402,FF403*FG402)</f>
        <v>1.3160293371774774</v>
      </c>
      <c r="FH403" s="379">
        <f t="shared" si="1026"/>
        <v>1.2494256876272745</v>
      </c>
      <c r="FI403" s="379"/>
      <c r="FJ403" s="379">
        <f>EXP(SUMPRODUCT($DL403:$DO403,EM403:EP403))</f>
        <v>0.98593253566074723</v>
      </c>
      <c r="FK403" s="379">
        <f>IF(ISERR(FJ403),FK402,FJ403*FK402)</f>
        <v>0.95795755493403223</v>
      </c>
      <c r="FL403" s="379">
        <f>FK403/FK$85</f>
        <v>0.98579902718795265</v>
      </c>
      <c r="FN403" s="379" t="e">
        <f>EXP(SUMPRODUCT($DL403:$DO403,ER403:EU403))</f>
        <v>#DIV/0!</v>
      </c>
      <c r="FO403" s="379">
        <f>IF(ISERR(FN403),FO402,FN403*FO402)</f>
        <v>1</v>
      </c>
      <c r="FP403" s="379">
        <f>FO403/FO$85</f>
        <v>1.0570362736601544</v>
      </c>
    </row>
    <row r="404" spans="1:172" x14ac:dyDescent="0.2">
      <c r="A404" s="373" t="s">
        <v>537</v>
      </c>
      <c r="B404" s="330">
        <f>B403+1</f>
        <v>2014</v>
      </c>
      <c r="D404" s="428">
        <f>Conversion_factors!$M76*D241+D323</f>
        <v>1229.6583645965397</v>
      </c>
      <c r="E404" s="428">
        <f>Conversion_factors!$M76*E241+E323</f>
        <v>2280.9263451744073</v>
      </c>
      <c r="F404" s="428">
        <f>Conversion_factors!$M76*F241+F323</f>
        <v>1011.2337552910042</v>
      </c>
      <c r="G404" s="384"/>
      <c r="H404" s="384">
        <f>SUM(D404:G404)</f>
        <v>4521.8184650619514</v>
      </c>
      <c r="I404" s="379"/>
      <c r="J404" s="390">
        <f t="shared" ref="J404:L404" si="1133">J80</f>
        <v>442589.47964999999</v>
      </c>
      <c r="K404" s="390">
        <f t="shared" si="1133"/>
        <v>710662.88919000002</v>
      </c>
      <c r="L404" s="390">
        <f t="shared" si="1133"/>
        <v>1182983.6303999999</v>
      </c>
      <c r="M404" s="390"/>
      <c r="N404" s="390">
        <f>SUM(J404:M404)</f>
        <v>2336235.9992399998</v>
      </c>
      <c r="P404" s="392">
        <f t="shared" ref="P404:T404" si="1134">P80</f>
        <v>181611.74842999998</v>
      </c>
      <c r="Q404" s="392">
        <f t="shared" si="1134"/>
        <v>405277.33955357905</v>
      </c>
      <c r="R404" s="392">
        <f t="shared" si="1134"/>
        <v>577747.29924000008</v>
      </c>
      <c r="S404" s="392">
        <f t="shared" si="1134"/>
        <v>0</v>
      </c>
      <c r="T404" s="384">
        <f t="shared" si="1134"/>
        <v>1164636.387223579</v>
      </c>
      <c r="U404" s="392"/>
      <c r="W404" s="393">
        <f t="shared" si="1121"/>
        <v>2.778327143177814</v>
      </c>
      <c r="X404" s="393">
        <f t="shared" si="1121"/>
        <v>3.2095757072304192</v>
      </c>
      <c r="Y404" s="393">
        <f t="shared" si="1121"/>
        <v>0.85481635527710365</v>
      </c>
      <c r="Z404" s="384"/>
      <c r="AA404" s="384">
        <f>H404/T404*1000</f>
        <v>3.8826010544301184</v>
      </c>
      <c r="AD404" s="393">
        <f t="shared" si="1122"/>
        <v>6.7708084704139964</v>
      </c>
      <c r="AE404" s="393">
        <f t="shared" si="1122"/>
        <v>5.6280628660040373</v>
      </c>
      <c r="AF404" s="393">
        <f t="shared" si="1122"/>
        <v>1.7503045996428466</v>
      </c>
      <c r="AG404" s="384"/>
      <c r="AH404" s="393">
        <f>H404/T404*1000</f>
        <v>3.8826010544301184</v>
      </c>
      <c r="AJ404" s="394">
        <f t="shared" si="1123"/>
        <v>0.60733467322958157</v>
      </c>
      <c r="AK404" s="394">
        <f t="shared" si="1123"/>
        <v>0.90480512996410478</v>
      </c>
      <c r="AL404" s="394">
        <f t="shared" si="1123"/>
        <v>1.4372066033177302</v>
      </c>
      <c r="AM404" s="395"/>
      <c r="AN404" s="394">
        <f>AA404/AA$85</f>
        <v>0.9617675910934228</v>
      </c>
      <c r="AP404" s="389">
        <f t="shared" ref="AP404:AS404" si="1135">AP80</f>
        <v>2.4370090783008496</v>
      </c>
      <c r="AQ404" s="389">
        <f t="shared" si="1135"/>
        <v>1.7535223903039068</v>
      </c>
      <c r="AR404" s="389">
        <f t="shared" si="1135"/>
        <v>2.0475796805215021</v>
      </c>
      <c r="AS404" s="389">
        <f t="shared" si="1135"/>
        <v>0</v>
      </c>
      <c r="AT404" s="389">
        <f t="shared" si="1032"/>
        <v>2.005978883082506</v>
      </c>
      <c r="AV404" s="389">
        <f t="shared" si="1124"/>
        <v>0.15593858342598341</v>
      </c>
      <c r="AW404" s="389">
        <f t="shared" si="1124"/>
        <v>0.34798615602225441</v>
      </c>
      <c r="AX404" s="389">
        <f t="shared" si="1124"/>
        <v>0.49607526055176232</v>
      </c>
      <c r="AY404" s="389"/>
      <c r="AZ404" s="389">
        <f>T404/$T404</f>
        <v>1</v>
      </c>
      <c r="BC404" s="379"/>
      <c r="BD404" s="379"/>
      <c r="BE404" s="379"/>
      <c r="BF404" s="379"/>
      <c r="BG404" s="379"/>
      <c r="BH404" s="379"/>
      <c r="BI404" s="379"/>
      <c r="BJ404" s="379"/>
      <c r="BK404" s="379"/>
      <c r="BL404" s="379"/>
      <c r="BM404" s="379"/>
      <c r="BN404" s="379"/>
      <c r="BO404" s="379"/>
      <c r="BP404" s="379"/>
      <c r="BQ404" s="379"/>
      <c r="BR404" s="396">
        <v>0.60733467322958157</v>
      </c>
      <c r="BS404" s="396">
        <v>0.95137767182148947</v>
      </c>
      <c r="BT404" s="396">
        <v>1.4372066033177302</v>
      </c>
      <c r="BU404" s="396">
        <v>1</v>
      </c>
      <c r="BV404" s="387"/>
      <c r="BW404" s="396">
        <v>1</v>
      </c>
      <c r="BX404" s="396">
        <v>0.95104726205291545</v>
      </c>
      <c r="BY404" s="396">
        <v>1</v>
      </c>
      <c r="BZ404" s="396">
        <v>1</v>
      </c>
      <c r="CB404" s="396">
        <v>0.15099797675604587</v>
      </c>
      <c r="CC404" s="396">
        <v>0.33696090052924471</v>
      </c>
      <c r="CD404" s="396">
        <v>0.48035809365678167</v>
      </c>
      <c r="CE404" s="396"/>
      <c r="CG404" s="396">
        <v>1</v>
      </c>
      <c r="CH404" s="396">
        <v>1</v>
      </c>
      <c r="CI404" s="396">
        <v>1</v>
      </c>
      <c r="CJ404" s="396"/>
      <c r="CL404" s="388">
        <f t="shared" si="1037"/>
        <v>1.2809970473545738</v>
      </c>
      <c r="CM404" s="388">
        <f t="shared" si="1038"/>
        <v>0.9617675910934228</v>
      </c>
      <c r="CN404" s="388">
        <f>FD404</f>
        <v>0.85918807071961512</v>
      </c>
      <c r="CO404" s="388">
        <f>FH404</f>
        <v>1.2608846392519013</v>
      </c>
      <c r="CP404" s="388">
        <f t="shared" si="1058"/>
        <v>0.97582876527746398</v>
      </c>
      <c r="CQ404" s="388">
        <f>1</f>
        <v>1</v>
      </c>
      <c r="CR404" s="388">
        <f>EZ404</f>
        <v>0.91023751509483253</v>
      </c>
      <c r="CS404" s="388">
        <f>CL404*CN404*CO404*CP404*CQ404*CR404</f>
        <v>1.2326508172862067</v>
      </c>
      <c r="CT404" s="388">
        <f>CL404*CM404</f>
        <v>1.2320214444319957</v>
      </c>
      <c r="CU404" s="388"/>
      <c r="CV404" s="388">
        <f>CN404*CO404*CP404*CQ404</f>
        <v>1.057151446706907</v>
      </c>
      <c r="CY404" s="334"/>
      <c r="DA404" s="379">
        <f t="shared" ref="DA404:DA407" si="1136">D404/$H404</f>
        <v>0.27193890557472716</v>
      </c>
      <c r="DB404" s="379">
        <f t="shared" ref="DB404:DB407" si="1137">E404/$H404</f>
        <v>0.50442678378136907</v>
      </c>
      <c r="DC404" s="379">
        <f t="shared" ref="DC404:DC407" si="1138">F404/$H404</f>
        <v>0.22363431064390368</v>
      </c>
      <c r="DD404" s="379">
        <f t="shared" ref="DD404:DD407" si="1139">G404/$H404</f>
        <v>0</v>
      </c>
      <c r="DF404" s="379">
        <f t="shared" ref="DF404:DF407" si="1140">(DA404-DA403)/LN(DA404/DA403)</f>
        <v>0.28411641478265737</v>
      </c>
      <c r="DG404" s="379">
        <f t="shared" ref="DG404:DG407" si="1141">(DB404-DB403)/LN(DB404/DB403)</f>
        <v>0.50254631621610613</v>
      </c>
      <c r="DH404" s="379">
        <f t="shared" ref="DH404:DH407" si="1142">(DC404-DC403)/LN(DC404/DC403)</f>
        <v>0.21298400194368447</v>
      </c>
      <c r="DI404" s="379"/>
      <c r="DJ404" s="379">
        <f t="shared" ref="DJ404:DJ407" si="1143">SUM(DF404:DI404)</f>
        <v>0.99964673294244799</v>
      </c>
      <c r="DK404" s="379"/>
      <c r="DL404" s="379">
        <f t="shared" ref="DL404:DL407" si="1144">DF404/$DJ404</f>
        <v>0.28421681922209074</v>
      </c>
      <c r="DM404" s="379">
        <f t="shared" ref="DM404:DM407" si="1145">DG404/$DJ404</f>
        <v>0.50272391201326405</v>
      </c>
      <c r="DN404" s="379">
        <f t="shared" ref="DN404:DN407" si="1146">DH404/$DJ404</f>
        <v>0.21305926876464515</v>
      </c>
      <c r="DO404" s="379">
        <f t="shared" ref="DO404:DO407" si="1147">DI404/$DJ404</f>
        <v>0</v>
      </c>
      <c r="DR404" s="379">
        <f t="shared" ref="DR404:DR407" si="1148">LN(BR404/BR403)</f>
        <v>1.9160326731898391E-2</v>
      </c>
      <c r="DS404" s="379">
        <f t="shared" ref="DS404:DS407" si="1149">LN(BS404/BS403)</f>
        <v>5.8022991347437713E-2</v>
      </c>
      <c r="DT404" s="379">
        <f t="shared" ref="DT404:DT407" si="1150">LN(BT404/BT403)</f>
        <v>0.17988007578774745</v>
      </c>
      <c r="DU404" s="379">
        <f t="shared" ref="DU404:DU407" si="1151">LN(BU404/BU403)</f>
        <v>0</v>
      </c>
      <c r="DW404" s="379">
        <f t="shared" ref="DW404:DW407" si="1152">LN(AP404/AP403)</f>
        <v>1.5769769710316014E-2</v>
      </c>
      <c r="DX404" s="379">
        <f t="shared" ref="DX404:DX407" si="1153">LN(AQ404/AQ403)</f>
        <v>2.0051260212581957E-2</v>
      </c>
      <c r="DY404" s="379">
        <f t="shared" ref="DY404:DY407" si="1154">LN(AR404/AR403)</f>
        <v>3.1877948504965607E-2</v>
      </c>
      <c r="DZ404" s="379">
        <f t="shared" ref="DZ404:DZ407" si="1155">M404/$N404</f>
        <v>0</v>
      </c>
      <c r="EA404" s="379"/>
      <c r="EC404" s="379">
        <f t="shared" ref="EC404:EC407" si="1156">LN(AV404/AV403)</f>
        <v>-2.8654192268601185E-2</v>
      </c>
      <c r="ED404" s="379">
        <f t="shared" ref="ED404:ED407" si="1157">LN(AW404/AW403)</f>
        <v>4.2879516297751996E-2</v>
      </c>
      <c r="EE404" s="379">
        <f t="shared" ref="EE404:EE407" si="1158">LN(AX404/AX403)</f>
        <v>-2.0102300178212042E-2</v>
      </c>
      <c r="EF404" s="379"/>
      <c r="EH404" s="379">
        <f t="shared" ref="EH404:EH407" si="1159">LN(BW404/BW403)</f>
        <v>0</v>
      </c>
      <c r="EI404" s="379">
        <f t="shared" ref="EI404:EI407" si="1160">LN(BX404/BX403)</f>
        <v>-2.0220605375240751E-2</v>
      </c>
      <c r="EJ404" s="379">
        <f t="shared" ref="EJ404:EJ407" si="1161">LN(BY404/BY403)</f>
        <v>0</v>
      </c>
      <c r="EK404" s="379">
        <f t="shared" ref="EK404:EK407" si="1162">LN(BZ404/BZ403)</f>
        <v>0</v>
      </c>
      <c r="EM404" s="379">
        <f t="shared" ref="EM404:EM407" si="1163">LN(BW404/BW403)</f>
        <v>0</v>
      </c>
      <c r="EN404" s="379">
        <f t="shared" ref="EN404:EN407" si="1164">LN(BX404/BX403)</f>
        <v>-2.0220605375240751E-2</v>
      </c>
      <c r="EO404" s="379">
        <f t="shared" ref="EO404:EO407" si="1165">LN(BY404/BY403)</f>
        <v>0</v>
      </c>
      <c r="EP404" s="379">
        <v>1</v>
      </c>
      <c r="ER404" s="379">
        <f t="shared" ref="ER404:ER407" si="1166">LN(CG404/CG403)</f>
        <v>0</v>
      </c>
      <c r="ES404" s="379">
        <f t="shared" ref="ES404:ES407" si="1167">LN(CH404/CH403)</f>
        <v>0</v>
      </c>
      <c r="ET404" s="379">
        <f t="shared" ref="ET404:ET407" si="1168">LN(CI404/CI403)</f>
        <v>0</v>
      </c>
      <c r="EU404" s="379" t="e">
        <f t="shared" ref="EU404:EU407" si="1169">LN(CJ404/CJ403)</f>
        <v>#DIV/0!</v>
      </c>
      <c r="EX404" s="379">
        <f t="shared" ref="EX404:EX407" si="1170">EXP(SUMPRODUCT($DL404:$DO404,DR404:DU404))</f>
        <v>1.0756663712099481</v>
      </c>
      <c r="EY404" s="379">
        <f t="shared" ref="EY404:EY407" si="1171">IF(ISERR(EX404),EY403,EX404*EY403)</f>
        <v>0.79519621492556214</v>
      </c>
      <c r="EZ404" s="379">
        <f t="shared" ref="EZ404:EZ407" si="1172">EY404/EY$410</f>
        <v>0.91023751509483253</v>
      </c>
      <c r="FA404" s="379"/>
      <c r="FB404" s="379">
        <f t="shared" ref="FB404:FB407" si="1173">EXP(SUMPRODUCT($DL404:$DO404,DW404:DZ404))</f>
        <v>1.0215838061580917</v>
      </c>
      <c r="FC404" s="379">
        <f t="shared" ref="FC404:FC407" si="1174">IF(ISERR(FB404),FC403,FB404*FC403)</f>
        <v>1.0519983121172907</v>
      </c>
      <c r="FD404" s="379">
        <f t="shared" ref="FD404:FD407" si="1175">FC404/FC$410</f>
        <v>0.85918807071961512</v>
      </c>
      <c r="FE404" s="379"/>
      <c r="FF404" s="379">
        <f t="shared" ref="FF404:FF407" si="1176">EXP(SUMPRODUCT($DL404:$DO404,EC404:EF404))</f>
        <v>1.0091713750870512</v>
      </c>
      <c r="FG404" s="379">
        <f t="shared" ref="FG404:FG407" si="1177">IF(ISERR(FF404),FG403,FF404*FG403)</f>
        <v>1.3280991358542955</v>
      </c>
      <c r="FH404" s="379">
        <f t="shared" ref="FH404:FH407" si="1178">FG404/FG$410</f>
        <v>1.2608846392519013</v>
      </c>
      <c r="FI404" s="379"/>
      <c r="FJ404" s="379">
        <f t="shared" ref="FJ404:FJ407" si="1179">EXP(SUMPRODUCT($DL404:$DO404,EM404:EP404))</f>
        <v>0.98988611102718427</v>
      </c>
      <c r="FK404" s="379">
        <f t="shared" ref="FK404:FK407" si="1180">IF(ISERR(FJ404),FK403,FJ404*FK403)</f>
        <v>0.94826887858275943</v>
      </c>
      <c r="FL404" s="379">
        <f t="shared" ref="FL404:FL407" si="1181">FK404/FK$85</f>
        <v>0.97582876527746398</v>
      </c>
      <c r="FN404" s="379" t="e">
        <f t="shared" ref="FN404:FN407" si="1182">EXP(SUMPRODUCT($DL404:$DO404,ER404:EU404))</f>
        <v>#DIV/0!</v>
      </c>
      <c r="FO404" s="379">
        <f t="shared" ref="FO404:FO407" si="1183">IF(ISERR(FN404),FO403,FN404*FO403)</f>
        <v>1</v>
      </c>
      <c r="FP404" s="379">
        <f t="shared" ref="FP404:FP407" si="1184">FO404/FO$85</f>
        <v>1.0570362736601544</v>
      </c>
    </row>
    <row r="405" spans="1:172" x14ac:dyDescent="0.2">
      <c r="A405" s="373" t="s">
        <v>537</v>
      </c>
      <c r="B405" s="330">
        <f t="shared" ref="B405:B407" si="1185">B404+1</f>
        <v>2015</v>
      </c>
      <c r="D405" s="428">
        <f>Conversion_factors!$M77*D242+D324</f>
        <v>1360.6529139401878</v>
      </c>
      <c r="E405" s="428">
        <f>Conversion_factors!$M77*E242+E324</f>
        <v>2285.9920591619948</v>
      </c>
      <c r="F405" s="428">
        <f>Conversion_factors!$M77*F242+F324</f>
        <v>1260.0974706955144</v>
      </c>
      <c r="G405" s="384"/>
      <c r="H405" s="384">
        <f t="shared" ref="H405:H407" si="1186">SUM(D405:G405)</f>
        <v>4906.742443797697</v>
      </c>
      <c r="I405" s="379"/>
      <c r="J405" s="390">
        <f t="shared" ref="J405:L405" si="1187">J81</f>
        <v>449381.38311</v>
      </c>
      <c r="K405" s="390">
        <f t="shared" si="1187"/>
        <v>664267.43862000003</v>
      </c>
      <c r="L405" s="390">
        <f t="shared" si="1187"/>
        <v>1265737.0362</v>
      </c>
      <c r="M405" s="390"/>
      <c r="N405" s="390">
        <f t="shared" ref="N405:N407" si="1188">SUM(J405:M405)</f>
        <v>2379385.8579299999</v>
      </c>
      <c r="P405" s="392">
        <f t="shared" ref="P405:T405" si="1189">P81</f>
        <v>194396.67218999998</v>
      </c>
      <c r="Q405" s="392">
        <f t="shared" si="1189"/>
        <v>442211.70030634367</v>
      </c>
      <c r="R405" s="392">
        <f t="shared" si="1189"/>
        <v>604610.25750000007</v>
      </c>
      <c r="S405" s="392">
        <f t="shared" si="1189"/>
        <v>0</v>
      </c>
      <c r="T405" s="384">
        <f t="shared" si="1189"/>
        <v>1241218.6299963437</v>
      </c>
      <c r="U405" s="392"/>
      <c r="W405" s="393">
        <f t="shared" ref="W405:W407" si="1190">D405/J405*1000</f>
        <v>3.0278355202959664</v>
      </c>
      <c r="X405" s="393">
        <f t="shared" ref="X405:X407" si="1191">E405/K405*1000</f>
        <v>3.441373046842533</v>
      </c>
      <c r="Y405" s="393">
        <f t="shared" ref="Y405:Y407" si="1192">F405/L405*1000</f>
        <v>0.995544441425672</v>
      </c>
      <c r="Z405" s="384"/>
      <c r="AA405" s="384">
        <f t="shared" ref="AA405:AA407" si="1193">H405/T405*1000</f>
        <v>3.953165320933147</v>
      </c>
      <c r="AD405" s="393">
        <f t="shared" ref="AD405:AD407" si="1194">D405/P405*1000</f>
        <v>6.9993632021144316</v>
      </c>
      <c r="AE405" s="393">
        <f t="shared" ref="AE405:AE407" si="1195">E405/Q405*1000</f>
        <v>5.169451775198092</v>
      </c>
      <c r="AF405" s="393">
        <f t="shared" ref="AF405:AF407" si="1196">F405/R405*1000</f>
        <v>2.0841483502213229</v>
      </c>
      <c r="AG405" s="384"/>
      <c r="AH405" s="393">
        <f t="shared" ref="AH405:AH407" si="1197">H405/T405*1000</f>
        <v>3.953165320933147</v>
      </c>
      <c r="AJ405" s="394">
        <f t="shared" ref="AJ405:AJ407" si="1198">W405/W$85</f>
        <v>0.66187651833129724</v>
      </c>
      <c r="AK405" s="394">
        <f t="shared" ref="AK405:AK407" si="1199">X405/X$85</f>
        <v>0.97015065882033236</v>
      </c>
      <c r="AL405" s="394">
        <f t="shared" ref="AL405:AL407" si="1200">Y405/Y$85</f>
        <v>1.673813370884109</v>
      </c>
      <c r="AM405" s="395"/>
      <c r="AN405" s="394">
        <f t="shared" ref="AN405:AN407" si="1201">AA405/AA$85</f>
        <v>0.97924721973939333</v>
      </c>
      <c r="AP405" s="389">
        <f t="shared" ref="AP405:AS405" si="1202">AP81</f>
        <v>2.3116722012133124</v>
      </c>
      <c r="AQ405" s="389">
        <f t="shared" si="1202"/>
        <v>1.5021480394115001</v>
      </c>
      <c r="AR405" s="389">
        <f t="shared" si="1202"/>
        <v>2.0934759549626065</v>
      </c>
      <c r="AS405" s="389">
        <f t="shared" si="1202"/>
        <v>0</v>
      </c>
      <c r="AT405" s="389">
        <f t="shared" ref="AT405:AT407" si="1203">N405/T405</f>
        <v>1.9169756241388425</v>
      </c>
      <c r="AV405" s="389">
        <f t="shared" ref="AV405:AV407" si="1204">P405/$T405</f>
        <v>0.15661759136710074</v>
      </c>
      <c r="AW405" s="389">
        <f t="shared" ref="AW405:AW407" si="1205">Q405/$T405</f>
        <v>0.35627220670031862</v>
      </c>
      <c r="AX405" s="389">
        <f t="shared" ref="AX405:AX407" si="1206">R405/$T405</f>
        <v>0.48711020193258059</v>
      </c>
      <c r="AY405" s="389"/>
      <c r="AZ405" s="389">
        <f t="shared" ref="AZ405:AZ407" si="1207">T405/$T405</f>
        <v>1</v>
      </c>
      <c r="BC405" s="379"/>
      <c r="BD405" s="379"/>
      <c r="BE405" s="379"/>
      <c r="BF405" s="379"/>
      <c r="BG405" s="379"/>
      <c r="BH405" s="379"/>
      <c r="BI405" s="379"/>
      <c r="BJ405" s="379"/>
      <c r="BK405" s="379"/>
      <c r="BL405" s="379"/>
      <c r="BM405" s="379"/>
      <c r="BN405" s="379"/>
      <c r="BO405" s="379"/>
      <c r="BP405" s="379"/>
      <c r="BQ405" s="379"/>
      <c r="BR405" s="396">
        <v>0.66187651833129724</v>
      </c>
      <c r="BS405" s="396">
        <v>1.0169009811342762</v>
      </c>
      <c r="BT405" s="396">
        <v>1.673813370884109</v>
      </c>
      <c r="BU405" s="396">
        <v>1</v>
      </c>
      <c r="BV405" s="387"/>
      <c r="BW405" s="396">
        <v>1</v>
      </c>
      <c r="BX405" s="396">
        <v>0.95402667203467828</v>
      </c>
      <c r="BY405" s="396">
        <v>1</v>
      </c>
      <c r="BZ405" s="396">
        <v>1</v>
      </c>
      <c r="CB405" s="396">
        <v>0.15244787661344772</v>
      </c>
      <c r="CC405" s="396">
        <v>0.34678697925155261</v>
      </c>
      <c r="CD405" s="396">
        <v>0.4741416038464793</v>
      </c>
      <c r="CE405" s="396"/>
      <c r="CG405" s="396">
        <v>1</v>
      </c>
      <c r="CH405" s="396">
        <v>1</v>
      </c>
      <c r="CI405" s="396">
        <v>1</v>
      </c>
      <c r="CJ405" s="396"/>
      <c r="CL405" s="388">
        <f t="shared" ref="CL405:CL407" si="1208">T405/T$410</f>
        <v>1.365230742907888</v>
      </c>
      <c r="CM405" s="388">
        <f t="shared" ref="CM405:CM407" si="1209">AH405/AH$410</f>
        <v>0.97924721973939333</v>
      </c>
      <c r="CN405" s="388">
        <f t="shared" ref="CN405:CN407" si="1210">FD405</f>
        <v>0.78975380667107353</v>
      </c>
      <c r="CO405" s="388">
        <f t="shared" ref="CO405:CO407" si="1211">FH405</f>
        <v>1.2713113463095012</v>
      </c>
      <c r="CP405" s="388">
        <f t="shared" ref="CP405:CP407" si="1212">FL405</f>
        <v>0.97731089714356034</v>
      </c>
      <c r="CQ405" s="388">
        <f>1</f>
        <v>1</v>
      </c>
      <c r="CR405" s="388">
        <f t="shared" ref="CR405:CR407" si="1213">EZ405</f>
        <v>0.99847628843578529</v>
      </c>
      <c r="CS405" s="388">
        <f t="shared" ref="CS405:CS407" si="1214">CL405*CN405*CO405*CP405*CQ405*CR405</f>
        <v>1.3375813580957823</v>
      </c>
      <c r="CT405" s="388">
        <f t="shared" ref="CT405:CT407" si="1215">CL405*CM405</f>
        <v>1.3368984092952958</v>
      </c>
      <c r="CU405" s="388"/>
      <c r="CV405" s="388">
        <f t="shared" ref="CV405:CV407" si="1216">CN405*CO405*CP405*CQ405</f>
        <v>0.98124259465724106</v>
      </c>
      <c r="CY405" s="334"/>
      <c r="DA405" s="379">
        <f t="shared" si="1136"/>
        <v>0.27730269716114875</v>
      </c>
      <c r="DB405" s="379">
        <f t="shared" si="1137"/>
        <v>0.46588792571567983</v>
      </c>
      <c r="DC405" s="379">
        <f t="shared" si="1138"/>
        <v>0.25680937712317142</v>
      </c>
      <c r="DD405" s="379">
        <f t="shared" si="1139"/>
        <v>0</v>
      </c>
      <c r="DF405" s="379">
        <f t="shared" si="1140"/>
        <v>0.2746120708469883</v>
      </c>
      <c r="DG405" s="379">
        <f t="shared" si="1141"/>
        <v>0.48490213361937634</v>
      </c>
      <c r="DH405" s="379">
        <f t="shared" si="1142"/>
        <v>0.23983956255532449</v>
      </c>
      <c r="DI405" s="379"/>
      <c r="DJ405" s="379">
        <f t="shared" si="1143"/>
        <v>0.9993537670216891</v>
      </c>
      <c r="DK405" s="379"/>
      <c r="DL405" s="379">
        <f t="shared" si="1144"/>
        <v>0.27478964898025782</v>
      </c>
      <c r="DM405" s="379">
        <f t="shared" si="1145"/>
        <v>0.48521569600372805</v>
      </c>
      <c r="DN405" s="379">
        <f t="shared" si="1146"/>
        <v>0.23999465501601419</v>
      </c>
      <c r="DO405" s="379">
        <f t="shared" si="1147"/>
        <v>0</v>
      </c>
      <c r="DR405" s="379">
        <f t="shared" si="1148"/>
        <v>8.5999014992843723E-2</v>
      </c>
      <c r="DS405" s="379">
        <f t="shared" si="1149"/>
        <v>6.6603912662771589E-2</v>
      </c>
      <c r="DT405" s="379">
        <f t="shared" si="1150"/>
        <v>0.15240310810722602</v>
      </c>
      <c r="DU405" s="379">
        <f t="shared" si="1151"/>
        <v>0</v>
      </c>
      <c r="DW405" s="379">
        <f t="shared" si="1152"/>
        <v>-5.2800340555335779E-2</v>
      </c>
      <c r="DX405" s="379">
        <f t="shared" si="1153"/>
        <v>-0.15473044942739844</v>
      </c>
      <c r="DY405" s="379">
        <f t="shared" si="1154"/>
        <v>2.2167368849229274E-2</v>
      </c>
      <c r="DZ405" s="379">
        <f t="shared" si="1155"/>
        <v>0</v>
      </c>
      <c r="EA405" s="379"/>
      <c r="EC405" s="379">
        <f t="shared" si="1156"/>
        <v>4.3448766274190552E-3</v>
      </c>
      <c r="ED405" s="379">
        <f t="shared" si="1157"/>
        <v>2.3532366799603792E-2</v>
      </c>
      <c r="EE405" s="379">
        <f t="shared" si="1158"/>
        <v>-1.8237265378364273E-2</v>
      </c>
      <c r="EF405" s="379"/>
      <c r="EH405" s="379">
        <f t="shared" si="1159"/>
        <v>0</v>
      </c>
      <c r="EI405" s="379">
        <f t="shared" si="1160"/>
        <v>3.1278706380454264E-3</v>
      </c>
      <c r="EJ405" s="379">
        <f t="shared" si="1161"/>
        <v>0</v>
      </c>
      <c r="EK405" s="379">
        <f t="shared" si="1162"/>
        <v>0</v>
      </c>
      <c r="EM405" s="379">
        <f t="shared" si="1163"/>
        <v>0</v>
      </c>
      <c r="EN405" s="379">
        <f t="shared" si="1164"/>
        <v>3.1278706380454264E-3</v>
      </c>
      <c r="EO405" s="379">
        <f t="shared" si="1165"/>
        <v>0</v>
      </c>
      <c r="EP405" s="379">
        <v>1</v>
      </c>
      <c r="ER405" s="379">
        <f t="shared" si="1166"/>
        <v>0</v>
      </c>
      <c r="ES405" s="379">
        <f t="shared" si="1167"/>
        <v>0</v>
      </c>
      <c r="ET405" s="379">
        <f t="shared" si="1168"/>
        <v>0</v>
      </c>
      <c r="EU405" s="379" t="e">
        <f t="shared" si="1169"/>
        <v>#DIV/0!</v>
      </c>
      <c r="EX405" s="379">
        <f t="shared" si="1170"/>
        <v>1.0969403830073514</v>
      </c>
      <c r="EY405" s="379">
        <f t="shared" si="1171"/>
        <v>0.87228284056644223</v>
      </c>
      <c r="EZ405" s="379">
        <f t="shared" si="1172"/>
        <v>0.99847628843578529</v>
      </c>
      <c r="FA405" s="379"/>
      <c r="FB405" s="379">
        <f t="shared" si="1173"/>
        <v>0.91918618703541044</v>
      </c>
      <c r="FC405" s="379">
        <f t="shared" si="1174"/>
        <v>0.96698231728278006</v>
      </c>
      <c r="FD405" s="379">
        <f t="shared" si="1175"/>
        <v>0.78975380667107353</v>
      </c>
      <c r="FE405" s="379"/>
      <c r="FF405" s="379">
        <f t="shared" si="1176"/>
        <v>1.008269358459142</v>
      </c>
      <c r="FG405" s="379">
        <f t="shared" si="1177"/>
        <v>1.3390816636779515</v>
      </c>
      <c r="FH405" s="379">
        <f t="shared" si="1178"/>
        <v>1.2713113463095012</v>
      </c>
      <c r="FI405" s="379"/>
      <c r="FJ405" s="379">
        <f t="shared" si="1179"/>
        <v>1.0015188442059042</v>
      </c>
      <c r="FK405" s="379">
        <f t="shared" si="1180"/>
        <v>0.94970915127463418</v>
      </c>
      <c r="FL405" s="379">
        <f t="shared" si="1181"/>
        <v>0.97731089714356034</v>
      </c>
      <c r="FN405" s="379" t="e">
        <f t="shared" si="1182"/>
        <v>#DIV/0!</v>
      </c>
      <c r="FO405" s="379">
        <f t="shared" si="1183"/>
        <v>1</v>
      </c>
      <c r="FP405" s="379">
        <f t="shared" si="1184"/>
        <v>1.0570362736601544</v>
      </c>
    </row>
    <row r="406" spans="1:172" x14ac:dyDescent="0.2">
      <c r="A406" s="373" t="s">
        <v>537</v>
      </c>
      <c r="B406" s="330">
        <f t="shared" si="1185"/>
        <v>2016</v>
      </c>
      <c r="D406" s="428">
        <f>Conversion_factors!$M78*D243+D325</f>
        <v>1404.8502143114649</v>
      </c>
      <c r="E406" s="428">
        <f>Conversion_factors!$M78*E243+E325</f>
        <v>2133.6717268952812</v>
      </c>
      <c r="F406" s="428">
        <f>Conversion_factors!$M78*F243+F325</f>
        <v>1517.576033834222</v>
      </c>
      <c r="G406" s="384"/>
      <c r="H406" s="384">
        <f t="shared" si="1186"/>
        <v>5056.0979750409679</v>
      </c>
      <c r="I406" s="379"/>
      <c r="J406" s="390">
        <f t="shared" ref="J406:L406" si="1217">J82</f>
        <v>470698.38477000006</v>
      </c>
      <c r="K406" s="390">
        <f t="shared" si="1217"/>
        <v>584217.39457</v>
      </c>
      <c r="L406" s="390">
        <f t="shared" si="1217"/>
        <v>1335573.9904</v>
      </c>
      <c r="M406" s="390"/>
      <c r="N406" s="390">
        <f t="shared" si="1188"/>
        <v>2390489.7697400004</v>
      </c>
      <c r="P406" s="392">
        <f t="shared" ref="P406:T406" si="1218">P82</f>
        <v>205786.03752000001</v>
      </c>
      <c r="Q406" s="392">
        <f t="shared" si="1218"/>
        <v>439452.21508354286</v>
      </c>
      <c r="R406" s="392">
        <f t="shared" si="1218"/>
        <v>625225.11525000003</v>
      </c>
      <c r="S406" s="392">
        <f t="shared" si="1218"/>
        <v>0</v>
      </c>
      <c r="T406" s="384">
        <f t="shared" si="1218"/>
        <v>1270463.3678535428</v>
      </c>
      <c r="U406" s="392"/>
      <c r="W406" s="393">
        <f t="shared" si="1190"/>
        <v>2.9846081052475348</v>
      </c>
      <c r="X406" s="393">
        <f t="shared" si="1191"/>
        <v>3.6521879470324943</v>
      </c>
      <c r="Y406" s="393">
        <f t="shared" si="1192"/>
        <v>1.1362725275742402</v>
      </c>
      <c r="Z406" s="384"/>
      <c r="AA406" s="384">
        <f t="shared" si="1193"/>
        <v>3.9797274781588414</v>
      </c>
      <c r="AD406" s="393">
        <f t="shared" si="1194"/>
        <v>6.8267518595615595</v>
      </c>
      <c r="AE406" s="393">
        <f t="shared" si="1195"/>
        <v>4.8552986050819102</v>
      </c>
      <c r="AF406" s="393">
        <f t="shared" si="1196"/>
        <v>2.4272473974872399</v>
      </c>
      <c r="AG406" s="384"/>
      <c r="AH406" s="393">
        <f t="shared" si="1197"/>
        <v>3.9797274781588414</v>
      </c>
      <c r="AJ406" s="394">
        <f t="shared" si="1198"/>
        <v>0.6524271242750701</v>
      </c>
      <c r="AK406" s="394">
        <f t="shared" si="1199"/>
        <v>1.0295810697419507</v>
      </c>
      <c r="AL406" s="394">
        <f t="shared" si="1200"/>
        <v>1.9104201384504877</v>
      </c>
      <c r="AM406" s="395"/>
      <c r="AN406" s="394">
        <f t="shared" si="1201"/>
        <v>0.98582698974693805</v>
      </c>
      <c r="AP406" s="389">
        <f t="shared" ref="AP406:AS406" si="1219">AP82</f>
        <v>2.2873193460671675</v>
      </c>
      <c r="AQ406" s="389">
        <f t="shared" si="1219"/>
        <v>1.3294218905209894</v>
      </c>
      <c r="AR406" s="389">
        <f t="shared" si="1219"/>
        <v>2.1361489771023718</v>
      </c>
      <c r="AS406" s="389">
        <f t="shared" si="1219"/>
        <v>0</v>
      </c>
      <c r="AT406" s="389">
        <f t="shared" si="1203"/>
        <v>1.8815888991579115</v>
      </c>
      <c r="AV406" s="389">
        <f t="shared" si="1204"/>
        <v>0.16197715158657194</v>
      </c>
      <c r="AW406" s="389">
        <f t="shared" si="1205"/>
        <v>0.34589916262284731</v>
      </c>
      <c r="AX406" s="389">
        <f t="shared" si="1206"/>
        <v>0.49212368579058086</v>
      </c>
      <c r="AY406" s="389"/>
      <c r="AZ406" s="389">
        <f t="shared" si="1207"/>
        <v>1</v>
      </c>
      <c r="BC406" s="379"/>
      <c r="BD406" s="379"/>
      <c r="BE406" s="379"/>
      <c r="BF406" s="379"/>
      <c r="BG406" s="379"/>
      <c r="BH406" s="379"/>
      <c r="BI406" s="379"/>
      <c r="BJ406" s="379"/>
      <c r="BK406" s="379"/>
      <c r="BL406" s="379"/>
      <c r="BM406" s="379"/>
      <c r="BN406" s="379"/>
      <c r="BO406" s="379"/>
      <c r="BP406" s="379"/>
      <c r="BQ406" s="379"/>
      <c r="BR406" s="396">
        <v>0.6524271242750701</v>
      </c>
      <c r="BS406" s="396">
        <v>1.0763968110035176</v>
      </c>
      <c r="BT406" s="396">
        <v>1.9104201384504877</v>
      </c>
      <c r="BU406" s="396">
        <v>1</v>
      </c>
      <c r="BV406" s="387"/>
      <c r="BW406" s="396">
        <v>1</v>
      </c>
      <c r="BX406" s="396">
        <v>0.95650698628703623</v>
      </c>
      <c r="BY406" s="396">
        <v>1</v>
      </c>
      <c r="BZ406" s="396">
        <v>1</v>
      </c>
      <c r="CB406" s="396">
        <v>0.15881670744965012</v>
      </c>
      <c r="CC406" s="396">
        <v>0.33915009357348036</v>
      </c>
      <c r="CD406" s="396">
        <v>0.48252153263402331</v>
      </c>
      <c r="CE406" s="396"/>
      <c r="CG406" s="396">
        <v>1</v>
      </c>
      <c r="CH406" s="396">
        <v>1</v>
      </c>
      <c r="CI406" s="396">
        <v>1</v>
      </c>
      <c r="CJ406" s="396"/>
      <c r="CL406" s="388">
        <f t="shared" si="1208"/>
        <v>1.397397368694876</v>
      </c>
      <c r="CM406" s="388">
        <f t="shared" si="1209"/>
        <v>0.98582698974693805</v>
      </c>
      <c r="CN406" s="388">
        <f t="shared" si="1210"/>
        <v>0.75006319998248516</v>
      </c>
      <c r="CO406" s="388">
        <f t="shared" si="1211"/>
        <v>1.2701397860602812</v>
      </c>
      <c r="CP406" s="388">
        <f t="shared" si="1212"/>
        <v>0.97843820129946935</v>
      </c>
      <c r="CQ406" s="388">
        <f>1</f>
        <v>1</v>
      </c>
      <c r="CR406" s="388">
        <f t="shared" si="1213"/>
        <v>1.0581317007879993</v>
      </c>
      <c r="CS406" s="388">
        <f t="shared" si="1214"/>
        <v>1.3782957784281593</v>
      </c>
      <c r="CT406" s="388">
        <f t="shared" si="1215"/>
        <v>1.3775920414607616</v>
      </c>
      <c r="CU406" s="388"/>
      <c r="CV406" s="388">
        <f t="shared" si="1216"/>
        <v>0.93214350773980004</v>
      </c>
      <c r="CY406" s="334"/>
      <c r="DA406" s="379">
        <f t="shared" si="1136"/>
        <v>0.27785264867223658</v>
      </c>
      <c r="DB406" s="379">
        <f t="shared" si="1137"/>
        <v>0.42199967987724618</v>
      </c>
      <c r="DC406" s="379">
        <f t="shared" si="1138"/>
        <v>0.30014767145051724</v>
      </c>
      <c r="DD406" s="379">
        <f t="shared" si="1139"/>
        <v>0</v>
      </c>
      <c r="DF406" s="379">
        <f t="shared" si="1140"/>
        <v>0.27757758211725908</v>
      </c>
      <c r="DG406" s="379">
        <f t="shared" si="1141"/>
        <v>0.44358200123417346</v>
      </c>
      <c r="DH406" s="379">
        <f t="shared" si="1142"/>
        <v>0.27791556944793061</v>
      </c>
      <c r="DI406" s="379"/>
      <c r="DJ406" s="379">
        <f t="shared" si="1143"/>
        <v>0.99907515279936321</v>
      </c>
      <c r="DK406" s="379"/>
      <c r="DL406" s="379">
        <f t="shared" si="1144"/>
        <v>0.27783453661068369</v>
      </c>
      <c r="DM406" s="379">
        <f t="shared" si="1145"/>
        <v>0.44399262657196192</v>
      </c>
      <c r="DN406" s="379">
        <f t="shared" si="1146"/>
        <v>0.27817283681735433</v>
      </c>
      <c r="DO406" s="379">
        <f t="shared" si="1147"/>
        <v>0</v>
      </c>
      <c r="DR406" s="379">
        <f t="shared" si="1148"/>
        <v>-1.4379564313362656E-2</v>
      </c>
      <c r="DS406" s="379">
        <f t="shared" si="1149"/>
        <v>5.6859428573043373E-2</v>
      </c>
      <c r="DT406" s="379">
        <f t="shared" si="1150"/>
        <v>0.1322187067192005</v>
      </c>
      <c r="DU406" s="379">
        <f t="shared" si="1151"/>
        <v>0</v>
      </c>
      <c r="DW406" s="379">
        <f t="shared" si="1152"/>
        <v>-1.059061862402449E-2</v>
      </c>
      <c r="DX406" s="379">
        <f t="shared" si="1153"/>
        <v>-0.12215193105411477</v>
      </c>
      <c r="DY406" s="379">
        <f t="shared" si="1154"/>
        <v>2.0178843657538418E-2</v>
      </c>
      <c r="DZ406" s="379">
        <f t="shared" si="1155"/>
        <v>0</v>
      </c>
      <c r="EA406" s="379"/>
      <c r="EC406" s="379">
        <f t="shared" si="1156"/>
        <v>3.364817532524534E-2</v>
      </c>
      <c r="ED406" s="379">
        <f t="shared" si="1157"/>
        <v>-2.9547769162185929E-2</v>
      </c>
      <c r="EE406" s="379">
        <f t="shared" si="1158"/>
        <v>1.0239693962088334E-2</v>
      </c>
      <c r="EF406" s="379"/>
      <c r="EH406" s="379">
        <f t="shared" si="1159"/>
        <v>0</v>
      </c>
      <c r="EI406" s="379">
        <f t="shared" si="1160"/>
        <v>2.5964637000763058E-3</v>
      </c>
      <c r="EJ406" s="379">
        <f t="shared" si="1161"/>
        <v>0</v>
      </c>
      <c r="EK406" s="379">
        <f t="shared" si="1162"/>
        <v>0</v>
      </c>
      <c r="EM406" s="379">
        <f t="shared" si="1163"/>
        <v>0</v>
      </c>
      <c r="EN406" s="379">
        <f t="shared" si="1164"/>
        <v>2.5964637000763058E-3</v>
      </c>
      <c r="EO406" s="379">
        <f t="shared" si="1165"/>
        <v>0</v>
      </c>
      <c r="EP406" s="379">
        <v>1</v>
      </c>
      <c r="ER406" s="379">
        <f t="shared" si="1166"/>
        <v>0</v>
      </c>
      <c r="ES406" s="379">
        <f t="shared" si="1167"/>
        <v>0</v>
      </c>
      <c r="ET406" s="379">
        <f t="shared" si="1168"/>
        <v>0</v>
      </c>
      <c r="EU406" s="379" t="e">
        <f t="shared" si="1169"/>
        <v>#DIV/0!</v>
      </c>
      <c r="EX406" s="379">
        <f t="shared" si="1170"/>
        <v>1.0597464487070296</v>
      </c>
      <c r="EY406" s="379">
        <f t="shared" si="1171"/>
        <v>0.92439864255836723</v>
      </c>
      <c r="EZ406" s="379">
        <f t="shared" si="1172"/>
        <v>1.0581317007879993</v>
      </c>
      <c r="FA406" s="379"/>
      <c r="FB406" s="379">
        <f t="shared" si="1173"/>
        <v>0.94974306378352247</v>
      </c>
      <c r="FC406" s="379">
        <f t="shared" si="1174"/>
        <v>0.91838474864063779</v>
      </c>
      <c r="FD406" s="379">
        <f t="shared" si="1175"/>
        <v>0.75006319998248516</v>
      </c>
      <c r="FE406" s="379"/>
      <c r="FF406" s="379">
        <f t="shared" si="1176"/>
        <v>0.99907846315332527</v>
      </c>
      <c r="FG406" s="379">
        <f t="shared" si="1177"/>
        <v>1.3378476505841657</v>
      </c>
      <c r="FH406" s="379">
        <f t="shared" si="1178"/>
        <v>1.2701397860602812</v>
      </c>
      <c r="FI406" s="379"/>
      <c r="FJ406" s="379">
        <f t="shared" si="1179"/>
        <v>1.0011534754797105</v>
      </c>
      <c r="FK406" s="379">
        <f t="shared" si="1180"/>
        <v>0.9508046174934861</v>
      </c>
      <c r="FL406" s="379">
        <f t="shared" si="1181"/>
        <v>0.97843820129946935</v>
      </c>
      <c r="FN406" s="379" t="e">
        <f t="shared" si="1182"/>
        <v>#DIV/0!</v>
      </c>
      <c r="FO406" s="379">
        <f t="shared" si="1183"/>
        <v>1</v>
      </c>
      <c r="FP406" s="379">
        <f t="shared" si="1184"/>
        <v>1.0570362736601544</v>
      </c>
    </row>
    <row r="407" spans="1:172" x14ac:dyDescent="0.2">
      <c r="A407" s="373" t="s">
        <v>537</v>
      </c>
      <c r="B407" s="330">
        <f t="shared" si="1185"/>
        <v>2017</v>
      </c>
      <c r="D407" s="428">
        <f>Conversion_factors!$M79*D244+D326</f>
        <v>1303.0132515280775</v>
      </c>
      <c r="E407" s="428">
        <f>Conversion_factors!$M79*E244+E326</f>
        <v>2349.8191139405835</v>
      </c>
      <c r="F407" s="428">
        <f>Conversion_factors!$M79*F244+F326</f>
        <v>1733.1382605212445</v>
      </c>
      <c r="G407" s="384"/>
      <c r="H407" s="384">
        <f t="shared" si="1186"/>
        <v>5385.9706259899058</v>
      </c>
      <c r="I407" s="379"/>
      <c r="J407" s="390">
        <f t="shared" ref="J407:L407" si="1220">J83</f>
        <v>477445.65804000001</v>
      </c>
      <c r="K407" s="390">
        <f t="shared" si="1220"/>
        <v>643729.93076000002</v>
      </c>
      <c r="L407" s="390">
        <f t="shared" si="1220"/>
        <v>1357194.54</v>
      </c>
      <c r="M407" s="390"/>
      <c r="N407" s="390">
        <f t="shared" si="1188"/>
        <v>2478370.1288000001</v>
      </c>
      <c r="P407" s="392">
        <f t="shared" ref="P407:T407" si="1221">P83</f>
        <v>202291.92858000001</v>
      </c>
      <c r="Q407" s="392">
        <f t="shared" si="1221"/>
        <v>463077.04393028107</v>
      </c>
      <c r="R407" s="392">
        <f t="shared" si="1221"/>
        <v>639641.68019999994</v>
      </c>
      <c r="S407" s="392">
        <f t="shared" si="1221"/>
        <v>0</v>
      </c>
      <c r="T407" s="384">
        <f t="shared" si="1221"/>
        <v>1305010.6527102808</v>
      </c>
      <c r="U407" s="392"/>
      <c r="W407" s="393">
        <f t="shared" si="1190"/>
        <v>2.7291341529362323</v>
      </c>
      <c r="X407" s="393">
        <f t="shared" si="1191"/>
        <v>3.6503182494036612</v>
      </c>
      <c r="Y407" s="393">
        <f t="shared" si="1192"/>
        <v>1.2770006137228085</v>
      </c>
      <c r="Z407" s="384"/>
      <c r="AA407" s="384">
        <f t="shared" si="1193"/>
        <v>4.1271468664291584</v>
      </c>
      <c r="AD407" s="393">
        <f t="shared" si="1194"/>
        <v>6.4412518120453699</v>
      </c>
      <c r="AE407" s="393">
        <f t="shared" si="1195"/>
        <v>5.0743588885273319</v>
      </c>
      <c r="AF407" s="393">
        <f t="shared" si="1196"/>
        <v>2.7095455380258144</v>
      </c>
      <c r="AG407" s="384"/>
      <c r="AH407" s="393">
        <f t="shared" si="1197"/>
        <v>4.1271468664291584</v>
      </c>
      <c r="AJ407" s="394">
        <f t="shared" si="1198"/>
        <v>0.59658122084118337</v>
      </c>
      <c r="AK407" s="394">
        <f t="shared" si="1199"/>
        <v>1.0290539869869813</v>
      </c>
      <c r="AL407" s="394">
        <f t="shared" si="1200"/>
        <v>2.1470269060168663</v>
      </c>
      <c r="AM407" s="395"/>
      <c r="AN407" s="394">
        <f t="shared" si="1201"/>
        <v>1.0223445685425838</v>
      </c>
      <c r="AP407" s="389">
        <f t="shared" ref="AP407:AS407" si="1222">AP83</f>
        <v>2.3601814535629653</v>
      </c>
      <c r="AQ407" s="389">
        <f t="shared" si="1222"/>
        <v>1.3901141056279984</v>
      </c>
      <c r="AR407" s="389">
        <f t="shared" si="1222"/>
        <v>2.1218044133328511</v>
      </c>
      <c r="AS407" s="389">
        <f t="shared" si="1222"/>
        <v>0</v>
      </c>
      <c r="AT407" s="389">
        <f t="shared" si="1203"/>
        <v>1.89911869581513</v>
      </c>
      <c r="AV407" s="389">
        <f t="shared" si="1204"/>
        <v>0.15501170673195253</v>
      </c>
      <c r="AW407" s="389">
        <f t="shared" si="1205"/>
        <v>0.35484541292329708</v>
      </c>
      <c r="AX407" s="389">
        <f t="shared" si="1206"/>
        <v>0.49014288034475051</v>
      </c>
      <c r="AY407" s="389"/>
      <c r="AZ407" s="389">
        <f t="shared" si="1207"/>
        <v>1</v>
      </c>
      <c r="BC407" s="379"/>
      <c r="BD407" s="379"/>
      <c r="BE407" s="379"/>
      <c r="BF407" s="379"/>
      <c r="BG407" s="379"/>
      <c r="BH407" s="379"/>
      <c r="BI407" s="379"/>
      <c r="BJ407" s="379"/>
      <c r="BK407" s="379"/>
      <c r="BL407" s="379"/>
      <c r="BM407" s="379"/>
      <c r="BN407" s="379"/>
      <c r="BO407" s="379"/>
      <c r="BP407" s="379"/>
      <c r="BQ407" s="379"/>
      <c r="BR407" s="396">
        <v>0.59658122084118337</v>
      </c>
      <c r="BS407" s="396">
        <v>1.0915188900270616</v>
      </c>
      <c r="BT407" s="396">
        <v>2.1470269060168663</v>
      </c>
      <c r="BU407" s="396">
        <v>1</v>
      </c>
      <c r="BV407" s="387"/>
      <c r="BW407" s="396">
        <v>1</v>
      </c>
      <c r="BX407" s="396">
        <v>0.94277249472198177</v>
      </c>
      <c r="BY407" s="396">
        <v>1</v>
      </c>
      <c r="BZ407" s="396">
        <v>1</v>
      </c>
      <c r="CB407" s="396">
        <v>0.15194280511940647</v>
      </c>
      <c r="CC407" s="396">
        <v>0.3478202295814482</v>
      </c>
      <c r="CD407" s="396">
        <v>0.48043909533663465</v>
      </c>
      <c r="CE407" s="396"/>
      <c r="CG407" s="396">
        <v>1</v>
      </c>
      <c r="CH407" s="396">
        <v>1</v>
      </c>
      <c r="CI407" s="396">
        <v>1</v>
      </c>
      <c r="CJ407" s="396"/>
      <c r="CL407" s="388">
        <f t="shared" si="1208"/>
        <v>1.4353963273235857</v>
      </c>
      <c r="CM407" s="388">
        <f t="shared" si="1209"/>
        <v>1.0223445685425838</v>
      </c>
      <c r="CN407" s="388">
        <f t="shared" si="1210"/>
        <v>0.76921473875135005</v>
      </c>
      <c r="CO407" s="388">
        <f t="shared" si="1211"/>
        <v>1.2679789618075501</v>
      </c>
      <c r="CP407" s="388">
        <f t="shared" si="1212"/>
        <v>0.97238116681311371</v>
      </c>
      <c r="CQ407" s="388">
        <f>1</f>
        <v>1</v>
      </c>
      <c r="CR407" s="388">
        <f t="shared" si="1213"/>
        <v>1.0785068583294499</v>
      </c>
      <c r="CS407" s="388">
        <f t="shared" si="1214"/>
        <v>1.4682192894966204</v>
      </c>
      <c r="CT407" s="388">
        <f t="shared" si="1215"/>
        <v>1.4674696389452406</v>
      </c>
      <c r="CU407" s="388"/>
      <c r="CV407" s="388">
        <f t="shared" si="1216"/>
        <v>0.94841012921441359</v>
      </c>
      <c r="CY407" s="334"/>
      <c r="DA407" s="379">
        <f t="shared" si="1136"/>
        <v>0.24192728516572484</v>
      </c>
      <c r="DB407" s="379">
        <f t="shared" si="1137"/>
        <v>0.43628517069914435</v>
      </c>
      <c r="DC407" s="379">
        <f t="shared" si="1138"/>
        <v>0.32178754413513072</v>
      </c>
      <c r="DD407" s="379">
        <f t="shared" si="1139"/>
        <v>0</v>
      </c>
      <c r="DF407" s="379">
        <f t="shared" si="1140"/>
        <v>0.25947559925132208</v>
      </c>
      <c r="DG407" s="379">
        <f t="shared" si="1141"/>
        <v>0.42910279386006467</v>
      </c>
      <c r="DH407" s="379">
        <f t="shared" si="1142"/>
        <v>0.31084207613105186</v>
      </c>
      <c r="DI407" s="379"/>
      <c r="DJ407" s="379">
        <f t="shared" si="1143"/>
        <v>0.99942046924243855</v>
      </c>
      <c r="DK407" s="379"/>
      <c r="DL407" s="379">
        <f t="shared" si="1144"/>
        <v>0.25962606053886889</v>
      </c>
      <c r="DM407" s="379">
        <f t="shared" si="1145"/>
        <v>0.42935161632753521</v>
      </c>
      <c r="DN407" s="379">
        <f t="shared" si="1146"/>
        <v>0.31102232313359601</v>
      </c>
      <c r="DO407" s="379">
        <f t="shared" si="1147"/>
        <v>0</v>
      </c>
      <c r="DR407" s="379">
        <f t="shared" si="1148"/>
        <v>-8.9484051406912193E-2</v>
      </c>
      <c r="DS407" s="379">
        <f t="shared" si="1149"/>
        <v>1.3951026125696302E-2</v>
      </c>
      <c r="DT407" s="379">
        <f t="shared" si="1150"/>
        <v>0.11676086508666057</v>
      </c>
      <c r="DU407" s="379">
        <f t="shared" si="1151"/>
        <v>0</v>
      </c>
      <c r="DW407" s="379">
        <f t="shared" si="1152"/>
        <v>3.1357962532777436E-2</v>
      </c>
      <c r="DX407" s="379">
        <f t="shared" si="1153"/>
        <v>4.4641655196631706E-2</v>
      </c>
      <c r="DY407" s="379">
        <f t="shared" si="1154"/>
        <v>-6.7377994646480909E-3</v>
      </c>
      <c r="DZ407" s="379">
        <f t="shared" si="1155"/>
        <v>0</v>
      </c>
      <c r="EA407" s="379"/>
      <c r="EC407" s="379">
        <f t="shared" si="1156"/>
        <v>-4.3954644326180903E-2</v>
      </c>
      <c r="ED407" s="379">
        <f t="shared" si="1157"/>
        <v>2.5534943007245025E-2</v>
      </c>
      <c r="EE407" s="379">
        <f t="shared" si="1158"/>
        <v>-4.0331376413180057E-3</v>
      </c>
      <c r="EF407" s="379"/>
      <c r="EH407" s="379">
        <f t="shared" si="1159"/>
        <v>0</v>
      </c>
      <c r="EI407" s="379">
        <f t="shared" si="1160"/>
        <v>-1.4463096261453885E-2</v>
      </c>
      <c r="EJ407" s="379">
        <f t="shared" si="1161"/>
        <v>0</v>
      </c>
      <c r="EK407" s="379">
        <f t="shared" si="1162"/>
        <v>0</v>
      </c>
      <c r="EM407" s="379">
        <f t="shared" si="1163"/>
        <v>0</v>
      </c>
      <c r="EN407" s="379">
        <f t="shared" si="1164"/>
        <v>-1.4463096261453885E-2</v>
      </c>
      <c r="EO407" s="379">
        <f t="shared" si="1165"/>
        <v>0</v>
      </c>
      <c r="EP407" s="379">
        <v>1</v>
      </c>
      <c r="ER407" s="379">
        <f t="shared" si="1166"/>
        <v>0</v>
      </c>
      <c r="ES407" s="379">
        <f t="shared" si="1167"/>
        <v>0</v>
      </c>
      <c r="ET407" s="379">
        <f t="shared" si="1168"/>
        <v>0</v>
      </c>
      <c r="EU407" s="379" t="e">
        <f t="shared" si="1169"/>
        <v>#DIV/0!</v>
      </c>
      <c r="EX407" s="379">
        <f t="shared" si="1170"/>
        <v>1.0192557859539386</v>
      </c>
      <c r="EY407" s="379">
        <f t="shared" si="1171"/>
        <v>0.94219866495558258</v>
      </c>
      <c r="EZ407" s="379">
        <f t="shared" si="1172"/>
        <v>1.0785068583294499</v>
      </c>
      <c r="FA407" s="379"/>
      <c r="FB407" s="379">
        <f t="shared" si="1173"/>
        <v>1.0255332334252796</v>
      </c>
      <c r="FC407" s="379">
        <f t="shared" si="1174"/>
        <v>0.9418340808018959</v>
      </c>
      <c r="FD407" s="379">
        <f t="shared" si="1175"/>
        <v>0.76921473875135005</v>
      </c>
      <c r="FE407" s="379"/>
      <c r="FF407" s="379">
        <f t="shared" si="1176"/>
        <v>0.99829875083321851</v>
      </c>
      <c r="FG407" s="379">
        <f t="shared" si="1177"/>
        <v>1.3355716383833287</v>
      </c>
      <c r="FH407" s="379">
        <f t="shared" si="1178"/>
        <v>1.2679789618075501</v>
      </c>
      <c r="FI407" s="379"/>
      <c r="FJ407" s="379">
        <f t="shared" si="1179"/>
        <v>0.99380948691668902</v>
      </c>
      <c r="FK407" s="379">
        <f t="shared" si="1180"/>
        <v>0.94491864906922018</v>
      </c>
      <c r="FL407" s="379">
        <f t="shared" si="1181"/>
        <v>0.97238116681311371</v>
      </c>
      <c r="FN407" s="379" t="e">
        <f t="shared" si="1182"/>
        <v>#DIV/0!</v>
      </c>
      <c r="FO407" s="379">
        <f t="shared" si="1183"/>
        <v>1</v>
      </c>
      <c r="FP407" s="379">
        <f t="shared" si="1184"/>
        <v>1.0570362736601544</v>
      </c>
    </row>
    <row r="408" spans="1:172" x14ac:dyDescent="0.2">
      <c r="A408" s="373"/>
      <c r="B408" s="330"/>
      <c r="D408" s="428"/>
      <c r="E408" s="428"/>
      <c r="F408" s="428"/>
      <c r="G408" s="384"/>
      <c r="H408" s="384"/>
      <c r="I408" s="379"/>
      <c r="J408" s="393"/>
      <c r="K408" s="393"/>
      <c r="L408" s="393"/>
      <c r="M408" s="393"/>
      <c r="N408" s="393"/>
      <c r="P408" s="392"/>
      <c r="Q408" s="392"/>
      <c r="R408" s="392"/>
      <c r="S408" s="392"/>
      <c r="T408" s="392"/>
      <c r="U408" s="392"/>
      <c r="W408" s="393"/>
      <c r="X408" s="393"/>
      <c r="Y408" s="393"/>
      <c r="Z408" s="384"/>
      <c r="AA408" s="384"/>
      <c r="AD408" s="393"/>
      <c r="AE408" s="393"/>
      <c r="AF408" s="393"/>
      <c r="AG408" s="384"/>
      <c r="AH408" s="393"/>
      <c r="AJ408" s="394"/>
      <c r="AK408" s="394"/>
      <c r="AL408" s="394"/>
      <c r="AM408" s="395"/>
      <c r="AN408" s="394"/>
      <c r="AP408" s="389"/>
      <c r="AQ408" s="389"/>
      <c r="AR408" s="389"/>
      <c r="AS408" s="389"/>
      <c r="AT408" s="389"/>
      <c r="AV408" s="389"/>
      <c r="AW408" s="389"/>
      <c r="AX408" s="389"/>
      <c r="AY408" s="389"/>
      <c r="AZ408" s="389"/>
      <c r="BB408" s="343"/>
      <c r="BC408" s="387"/>
      <c r="BD408" s="387"/>
      <c r="BE408" s="387"/>
      <c r="BF408" s="387"/>
      <c r="BG408" s="387"/>
      <c r="BH408" s="387"/>
      <c r="BI408" s="387"/>
      <c r="BJ408" s="387"/>
      <c r="BK408" s="387"/>
      <c r="BL408" s="387"/>
      <c r="BM408" s="387"/>
      <c r="BN408" s="387"/>
      <c r="BO408" s="387"/>
      <c r="BP408" s="387"/>
      <c r="BQ408" s="387"/>
      <c r="BR408" s="387"/>
      <c r="BS408" s="387"/>
      <c r="BT408" s="387"/>
      <c r="BU408" s="387"/>
      <c r="BV408" s="387"/>
      <c r="BW408" s="387"/>
      <c r="BX408" s="387"/>
      <c r="BY408" s="387"/>
      <c r="BZ408" s="387"/>
      <c r="CA408" s="343"/>
      <c r="CB408" s="387"/>
      <c r="CC408" s="387"/>
      <c r="CD408" s="387"/>
      <c r="CE408" s="387"/>
      <c r="CF408" s="343"/>
      <c r="CG408" s="387"/>
      <c r="CH408" s="387"/>
      <c r="CI408" s="387"/>
      <c r="CJ408" s="387"/>
      <c r="CL408" s="387"/>
      <c r="CM408" s="387"/>
      <c r="CN408" s="387"/>
      <c r="CO408" s="387"/>
      <c r="CP408" s="387"/>
      <c r="CQ408" s="387"/>
      <c r="CR408" s="387"/>
      <c r="CS408" s="387"/>
      <c r="CT408" s="387"/>
      <c r="CU408" s="387"/>
      <c r="CV408" s="387"/>
      <c r="CY408" s="334"/>
      <c r="DA408" s="379"/>
      <c r="DB408" s="379"/>
      <c r="DC408" s="379"/>
      <c r="DD408" s="379"/>
      <c r="DF408" s="379"/>
      <c r="DG408" s="379"/>
      <c r="DH408" s="379"/>
      <c r="DI408" s="379"/>
      <c r="DJ408" s="379"/>
      <c r="DK408" s="379"/>
      <c r="DL408" s="379"/>
      <c r="DM408" s="379"/>
      <c r="DN408" s="379"/>
      <c r="DO408" s="379"/>
      <c r="DR408" s="379"/>
      <c r="DS408" s="379"/>
      <c r="DT408" s="379"/>
      <c r="DU408" s="379"/>
      <c r="DW408" s="379"/>
      <c r="DX408" s="379"/>
      <c r="DY408" s="379"/>
      <c r="DZ408" s="379"/>
      <c r="EA408" s="379"/>
      <c r="EC408" s="379"/>
      <c r="ED408" s="379"/>
      <c r="EE408" s="379"/>
      <c r="EF408" s="379"/>
      <c r="EH408" s="379"/>
      <c r="EI408" s="379"/>
      <c r="EJ408" s="379"/>
      <c r="EK408" s="379"/>
      <c r="EM408" s="379"/>
      <c r="EN408" s="379"/>
      <c r="EO408" s="379"/>
      <c r="EP408" s="379"/>
      <c r="ER408" s="379"/>
      <c r="ES408" s="379"/>
      <c r="ET408" s="379"/>
      <c r="EU408" s="379"/>
      <c r="EX408" s="379"/>
      <c r="EY408" s="379"/>
      <c r="EZ408" s="379"/>
      <c r="FA408" s="379"/>
      <c r="FB408" s="379"/>
      <c r="FC408" s="379"/>
      <c r="FD408" s="379"/>
      <c r="FE408" s="379"/>
      <c r="FF408" s="379"/>
      <c r="FG408" s="379"/>
      <c r="FH408" s="379"/>
      <c r="FI408" s="379"/>
      <c r="FJ408" s="379"/>
      <c r="FK408" s="379"/>
      <c r="FL408" s="379"/>
      <c r="FN408" s="379"/>
      <c r="FO408" s="379"/>
      <c r="FP408" s="379"/>
    </row>
    <row r="409" spans="1:172" x14ac:dyDescent="0.2">
      <c r="A409" s="373"/>
      <c r="B409" s="330"/>
      <c r="D409" s="384"/>
      <c r="E409" s="384"/>
      <c r="F409" s="384"/>
      <c r="G409" s="384"/>
      <c r="H409" s="384"/>
      <c r="J409" s="385"/>
      <c r="K409" s="385"/>
      <c r="L409" s="385"/>
      <c r="M409" s="385"/>
      <c r="N409" s="385"/>
      <c r="AA409" s="386"/>
      <c r="BC409" s="379"/>
      <c r="BD409" s="379"/>
      <c r="BE409" s="379"/>
      <c r="BF409" s="379"/>
      <c r="BG409" s="379"/>
      <c r="BH409" s="379"/>
      <c r="BI409" s="379"/>
      <c r="BJ409" s="379"/>
      <c r="BK409" s="379"/>
      <c r="BL409" s="379"/>
      <c r="BM409" s="379"/>
      <c r="BN409" s="379"/>
      <c r="BO409" s="379"/>
      <c r="BP409" s="379"/>
      <c r="BQ409" s="379"/>
      <c r="BR409" s="379"/>
      <c r="BS409" s="379"/>
      <c r="BT409" s="379"/>
      <c r="BU409" s="379"/>
      <c r="BV409" s="379"/>
      <c r="BW409" s="379"/>
      <c r="CL409" s="387"/>
      <c r="CM409" s="387"/>
      <c r="CN409" s="387"/>
      <c r="CO409" s="387"/>
      <c r="CP409" s="387"/>
      <c r="CQ409" s="387"/>
      <c r="CR409" s="387"/>
      <c r="CS409" s="387"/>
      <c r="CT409" s="387"/>
      <c r="CU409" s="387"/>
      <c r="CV409" s="387"/>
      <c r="CY409" s="334"/>
      <c r="DA409" s="379"/>
      <c r="DB409" s="379"/>
      <c r="DC409" s="379"/>
      <c r="DD409" s="379"/>
      <c r="DF409" s="379"/>
      <c r="DG409" s="379"/>
      <c r="DH409" s="379"/>
      <c r="DI409" s="379"/>
      <c r="DJ409" s="379"/>
      <c r="DK409" s="379"/>
      <c r="DL409" s="379"/>
      <c r="DM409" s="379"/>
      <c r="DN409" s="379"/>
      <c r="DO409" s="379"/>
      <c r="DR409" s="379"/>
      <c r="DS409" s="379"/>
      <c r="DT409" s="379"/>
      <c r="DU409" s="379"/>
      <c r="DW409" s="379"/>
      <c r="DX409" s="379"/>
      <c r="DY409" s="379"/>
      <c r="DZ409" s="379"/>
      <c r="EA409" s="379"/>
      <c r="EC409" s="379"/>
      <c r="ED409" s="379"/>
      <c r="EE409" s="379"/>
      <c r="EF409" s="379"/>
      <c r="EX409" s="379"/>
      <c r="EY409" s="379"/>
      <c r="EZ409" s="379"/>
      <c r="FA409" s="379"/>
      <c r="FB409" s="379"/>
      <c r="FC409" s="379"/>
      <c r="FD409" s="379"/>
      <c r="FE409" s="379"/>
      <c r="FF409" s="379"/>
      <c r="FG409" s="379"/>
      <c r="FH409" s="379"/>
      <c r="FI409" s="379"/>
      <c r="FJ409" s="379"/>
      <c r="FK409" s="379"/>
      <c r="FL409" s="379"/>
    </row>
    <row r="410" spans="1:172" x14ac:dyDescent="0.2">
      <c r="A410" s="397" t="s">
        <v>22</v>
      </c>
      <c r="B410" s="398">
        <v>1985</v>
      </c>
      <c r="D410" s="399"/>
      <c r="E410" s="399"/>
      <c r="F410" s="399"/>
      <c r="G410" s="399"/>
      <c r="H410" s="384"/>
      <c r="J410" s="385"/>
      <c r="K410" s="385"/>
      <c r="L410" s="385"/>
      <c r="M410" s="385"/>
      <c r="N410" s="390">
        <f>N375</f>
        <v>1856356.2701800002</v>
      </c>
      <c r="P410" s="399"/>
      <c r="Q410" s="399"/>
      <c r="R410" s="399"/>
      <c r="S410" s="399"/>
      <c r="T410" s="393">
        <f>T375</f>
        <v>909163.99036883446</v>
      </c>
      <c r="U410" s="384"/>
      <c r="W410" s="393">
        <f>W375</f>
        <v>4.5746229643100991</v>
      </c>
      <c r="X410" s="393">
        <f>X375</f>
        <v>3.5472563107127262</v>
      </c>
      <c r="Y410" s="393">
        <f>Y375</f>
        <v>0.59477625089099684</v>
      </c>
      <c r="Z410" s="393">
        <f>Z375</f>
        <v>0</v>
      </c>
      <c r="AA410" s="393">
        <f>AA375</f>
        <v>4.0369431143089702</v>
      </c>
      <c r="AD410" s="393">
        <f>AD375</f>
        <v>14.944856855149762</v>
      </c>
      <c r="AE410" s="393">
        <f>AE375</f>
        <v>7.5397842414502625</v>
      </c>
      <c r="AF410" s="393">
        <f>AF375</f>
        <v>1.0883650525252753</v>
      </c>
      <c r="AG410" s="393">
        <f>AG375</f>
        <v>0</v>
      </c>
      <c r="AH410" s="393">
        <f>AH375</f>
        <v>4.0369431143089702</v>
      </c>
      <c r="AJ410" s="395">
        <v>1</v>
      </c>
      <c r="AK410" s="395">
        <v>1</v>
      </c>
      <c r="AL410" s="395">
        <v>1</v>
      </c>
      <c r="AM410" s="395">
        <v>1</v>
      </c>
      <c r="AN410" s="395">
        <v>1</v>
      </c>
      <c r="BC410" s="379"/>
      <c r="BD410" s="379"/>
      <c r="BE410" s="379"/>
      <c r="BF410" s="379"/>
      <c r="BG410" s="379"/>
      <c r="BH410" s="379"/>
      <c r="BI410" s="379"/>
      <c r="BJ410" s="379"/>
      <c r="BK410" s="379"/>
      <c r="BL410" s="379"/>
      <c r="BM410" s="379"/>
      <c r="BN410" s="379"/>
      <c r="BO410" s="379"/>
      <c r="BP410" s="379"/>
      <c r="BQ410" s="379"/>
      <c r="BR410" s="379"/>
      <c r="BS410" s="379"/>
      <c r="BT410" s="379"/>
      <c r="BU410" s="379"/>
      <c r="BV410" s="379"/>
      <c r="BW410" s="379"/>
      <c r="CL410" s="387"/>
      <c r="CM410" s="387"/>
      <c r="CN410" s="387"/>
      <c r="CO410" s="387"/>
      <c r="CP410" s="387"/>
      <c r="CQ410" s="387"/>
      <c r="CR410" s="387"/>
      <c r="CS410" s="387"/>
      <c r="CT410" s="387"/>
      <c r="CU410" s="387"/>
      <c r="CV410" s="387"/>
      <c r="CY410" s="334"/>
      <c r="DA410" s="379"/>
      <c r="DB410" s="379"/>
      <c r="DC410" s="379"/>
      <c r="DD410" s="379"/>
      <c r="DF410" s="379"/>
      <c r="DG410" s="379"/>
      <c r="DH410" s="379"/>
      <c r="DI410" s="379"/>
      <c r="DJ410" s="379"/>
      <c r="DK410" s="379"/>
      <c r="DL410" s="379"/>
      <c r="DM410" s="379"/>
      <c r="DN410" s="379"/>
      <c r="DO410" s="379"/>
      <c r="DR410" s="379"/>
      <c r="DS410" s="379"/>
      <c r="DT410" s="379"/>
      <c r="DU410" s="379"/>
      <c r="DW410" s="379"/>
      <c r="DX410" s="379"/>
      <c r="DY410" s="379"/>
      <c r="DZ410" s="379"/>
      <c r="EA410" s="379"/>
      <c r="EC410" s="379"/>
      <c r="ED410" s="379"/>
      <c r="EE410" s="379"/>
      <c r="EF410" s="379"/>
      <c r="EX410" s="379"/>
      <c r="EY410" s="379">
        <f>EY375</f>
        <v>0.87361397628476689</v>
      </c>
      <c r="FC410" s="379">
        <f>FC375</f>
        <v>1.2244098212818375</v>
      </c>
      <c r="FG410" s="379">
        <f>FG375</f>
        <v>1.0533074117250516</v>
      </c>
      <c r="FK410" s="379">
        <f>FK375</f>
        <v>0.97225387426426624</v>
      </c>
      <c r="FO410" s="379">
        <f>FO375</f>
        <v>1</v>
      </c>
    </row>
    <row r="411" spans="1:172" x14ac:dyDescent="0.2">
      <c r="N411" s="665"/>
      <c r="CY411" s="334"/>
    </row>
    <row r="412" spans="1:172" x14ac:dyDescent="0.2">
      <c r="D412" s="395">
        <v>1221.170503458919</v>
      </c>
      <c r="E412" s="395">
        <v>1946.7662644866919</v>
      </c>
      <c r="F412" s="395">
        <v>668.31600747774894</v>
      </c>
      <c r="G412" s="395">
        <v>0</v>
      </c>
      <c r="H412" s="395">
        <v>3836.2527754233597</v>
      </c>
      <c r="I412" s="395"/>
      <c r="J412" s="395">
        <v>312733.99307999999</v>
      </c>
      <c r="K412" s="395">
        <v>531817.98854000005</v>
      </c>
      <c r="L412" s="395">
        <v>1071133.0237199999</v>
      </c>
      <c r="M412" s="395"/>
      <c r="N412" s="395">
        <v>1915685.0053399999</v>
      </c>
      <c r="O412" s="395"/>
      <c r="P412" s="395">
        <v>117574.93800000001</v>
      </c>
      <c r="Q412" s="395">
        <v>358166.15807093307</v>
      </c>
      <c r="R412" s="395">
        <v>589562.51875000005</v>
      </c>
      <c r="S412" s="395"/>
      <c r="T412" s="395">
        <v>1065303.6148209332</v>
      </c>
      <c r="U412" s="395"/>
      <c r="V412" s="395"/>
      <c r="W412" s="415">
        <v>3.9048217669977863</v>
      </c>
      <c r="X412" s="415">
        <v>3.660587468714906</v>
      </c>
      <c r="Y412" s="415">
        <v>0.62393371568053757</v>
      </c>
      <c r="Z412" s="395"/>
      <c r="AA412" s="395">
        <v>3.6010886681053789</v>
      </c>
      <c r="AB412" s="395"/>
      <c r="AC412" s="395"/>
      <c r="AD412" s="415">
        <v>10.386316371767247</v>
      </c>
      <c r="AE412" s="415">
        <v>5.4353718815085372</v>
      </c>
      <c r="AF412" s="415">
        <v>1.133579537747283</v>
      </c>
      <c r="AG412" s="415"/>
      <c r="AH412" s="415">
        <v>3.6010886681053789</v>
      </c>
      <c r="AI412" s="395"/>
      <c r="AJ412" s="415">
        <v>0.6166180350454169</v>
      </c>
      <c r="AK412" s="415">
        <v>0.88687136039200554</v>
      </c>
      <c r="AL412" s="415">
        <v>0.95122026263108961</v>
      </c>
      <c r="AM412" s="415"/>
      <c r="AN412" s="415">
        <v>0.81114245160190612</v>
      </c>
      <c r="AO412" s="395"/>
      <c r="AP412" s="389">
        <v>2.6598695130079504</v>
      </c>
      <c r="AQ412" s="389">
        <v>1.4848359526884058</v>
      </c>
      <c r="AR412" s="389">
        <v>1.8168268667944385</v>
      </c>
      <c r="AS412" s="389"/>
      <c r="AT412" s="389">
        <v>1.7982526095736635</v>
      </c>
      <c r="AU412" s="395"/>
      <c r="AV412" s="389">
        <v>0.11036753876007749</v>
      </c>
      <c r="AW412" s="389">
        <v>0.33621040338921332</v>
      </c>
      <c r="AX412" s="389">
        <v>0.55342205785070908</v>
      </c>
      <c r="AY412" s="389"/>
      <c r="AZ412" s="389">
        <v>1</v>
      </c>
      <c r="BA412" s="395"/>
      <c r="BB412" s="395"/>
      <c r="BC412" s="395"/>
      <c r="BD412" s="395"/>
      <c r="BE412" s="395"/>
      <c r="BF412" s="395"/>
      <c r="BG412" s="395"/>
      <c r="BH412" s="395"/>
      <c r="BI412" s="395"/>
      <c r="BJ412" s="395"/>
      <c r="BK412" s="395"/>
      <c r="BL412" s="395"/>
      <c r="BM412" s="395"/>
      <c r="BN412" s="395"/>
      <c r="BO412" s="395"/>
      <c r="BP412" s="395"/>
      <c r="BQ412" s="395"/>
      <c r="BR412" s="389">
        <v>0.6166180350454169</v>
      </c>
      <c r="BS412" s="389">
        <v>0.86853942783019622</v>
      </c>
      <c r="BT412" s="389">
        <v>0.95122026263108961</v>
      </c>
      <c r="BU412" s="389">
        <v>1</v>
      </c>
      <c r="BV412" s="395"/>
      <c r="BW412" s="379">
        <v>1</v>
      </c>
      <c r="BX412" s="379">
        <v>1.0211066210403437</v>
      </c>
      <c r="BY412" s="379">
        <v>1</v>
      </c>
      <c r="BZ412" s="379">
        <v>1</v>
      </c>
      <c r="CA412" s="379"/>
      <c r="CB412" s="379">
        <v>0.11036753876007749</v>
      </c>
      <c r="CC412" s="379">
        <v>0.33621040338921332</v>
      </c>
      <c r="CD412" s="379">
        <v>0.55342205785070908</v>
      </c>
      <c r="CE412" s="395"/>
      <c r="CF412" s="395"/>
      <c r="CG412" s="395">
        <v>1</v>
      </c>
      <c r="CH412" s="395">
        <v>1</v>
      </c>
      <c r="CI412" s="395">
        <v>1</v>
      </c>
      <c r="CJ412" s="395"/>
      <c r="CL412" s="379">
        <v>1.2704931265274093</v>
      </c>
      <c r="CM412" s="379">
        <v>1.0737580330375252</v>
      </c>
      <c r="CN412" s="379">
        <v>0.99686337170488248</v>
      </c>
      <c r="CO412" s="379">
        <v>0.99024701081611466</v>
      </c>
      <c r="CP412" s="379">
        <v>1.3342343709779505</v>
      </c>
      <c r="CQ412" s="379">
        <v>1.0219464382853332</v>
      </c>
      <c r="CR412" s="379">
        <v>0.79775032244543365</v>
      </c>
      <c r="CS412" s="379">
        <v>1.3642022005277668</v>
      </c>
      <c r="CT412" s="379">
        <v>1.3642022005277665</v>
      </c>
      <c r="CU412" s="379"/>
      <c r="CV412" s="379">
        <v>1.3459825747810596</v>
      </c>
      <c r="CY412" s="334"/>
    </row>
    <row r="413" spans="1:172" x14ac:dyDescent="0.2">
      <c r="T413" s="389"/>
      <c r="CJ413" s="346" t="s">
        <v>659</v>
      </c>
      <c r="CL413" s="379"/>
      <c r="CM413" s="379"/>
      <c r="CN413" s="379"/>
      <c r="CO413" s="379"/>
      <c r="CP413" s="379"/>
      <c r="CQ413" s="379"/>
      <c r="CR413" s="379"/>
      <c r="CS413" s="379"/>
      <c r="CT413" s="379"/>
      <c r="CU413" s="379"/>
      <c r="CV413" s="379"/>
      <c r="CY413" s="334"/>
    </row>
    <row r="414" spans="1:172" x14ac:dyDescent="0.2">
      <c r="CL414" s="379"/>
      <c r="CM414" s="379"/>
      <c r="CN414" s="379"/>
      <c r="CO414" s="379"/>
      <c r="CP414" s="379"/>
      <c r="CQ414" s="379"/>
      <c r="CR414" s="379"/>
      <c r="CS414" s="379"/>
      <c r="CT414" s="379"/>
      <c r="CY414" s="334"/>
    </row>
    <row r="415" spans="1:172" x14ac:dyDescent="0.2">
      <c r="CY415" s="334"/>
    </row>
    <row r="416" spans="1:172" x14ac:dyDescent="0.2">
      <c r="CY416" s="334"/>
    </row>
    <row r="417" spans="103:103" x14ac:dyDescent="0.2">
      <c r="CY417" s="334"/>
    </row>
    <row r="418" spans="103:103" x14ac:dyDescent="0.2">
      <c r="CY418" s="334"/>
    </row>
    <row r="419" spans="103:103" x14ac:dyDescent="0.2">
      <c r="CY419" s="334"/>
    </row>
    <row r="420" spans="103:103" x14ac:dyDescent="0.2">
      <c r="CY420" s="334"/>
    </row>
    <row r="421" spans="103:103" x14ac:dyDescent="0.2">
      <c r="CY421" s="334"/>
    </row>
    <row r="422" spans="103:103" x14ac:dyDescent="0.2">
      <c r="CY422" s="334"/>
    </row>
    <row r="423" spans="103:103" x14ac:dyDescent="0.2">
      <c r="CY423" s="334"/>
    </row>
    <row r="424" spans="103:103" x14ac:dyDescent="0.2">
      <c r="CY424" s="334"/>
    </row>
    <row r="425" spans="103:103" x14ac:dyDescent="0.2">
      <c r="CY425" s="334"/>
    </row>
    <row r="426" spans="103:103" x14ac:dyDescent="0.2">
      <c r="CY426" s="334"/>
    </row>
    <row r="427" spans="103:103" x14ac:dyDescent="0.2">
      <c r="CY427" s="334"/>
    </row>
    <row r="428" spans="103:103" x14ac:dyDescent="0.2">
      <c r="CY428" s="334"/>
    </row>
    <row r="429" spans="103:103" x14ac:dyDescent="0.2">
      <c r="CY429" s="334"/>
    </row>
    <row r="430" spans="103:103" x14ac:dyDescent="0.2">
      <c r="CY430" s="334"/>
    </row>
    <row r="431" spans="103:103" x14ac:dyDescent="0.2">
      <c r="CY431" s="334"/>
    </row>
    <row r="432" spans="103:103" x14ac:dyDescent="0.2">
      <c r="CY432" s="334"/>
    </row>
    <row r="433" spans="103:103" x14ac:dyDescent="0.2">
      <c r="CY433" s="334"/>
    </row>
    <row r="434" spans="103:103" x14ac:dyDescent="0.2">
      <c r="CY434" s="334"/>
    </row>
    <row r="435" spans="103:103" x14ac:dyDescent="0.2">
      <c r="CY435" s="334"/>
    </row>
    <row r="436" spans="103:103" x14ac:dyDescent="0.2">
      <c r="CY436" s="334"/>
    </row>
    <row r="437" spans="103:103" x14ac:dyDescent="0.2">
      <c r="CY437" s="334"/>
    </row>
    <row r="438" spans="103:103" x14ac:dyDescent="0.2">
      <c r="CY438" s="334"/>
    </row>
    <row r="439" spans="103:103" x14ac:dyDescent="0.2">
      <c r="CY439" s="334"/>
    </row>
    <row r="440" spans="103:103" x14ac:dyDescent="0.2">
      <c r="CY440" s="334"/>
    </row>
    <row r="441" spans="103:103" x14ac:dyDescent="0.2">
      <c r="CY441" s="334"/>
    </row>
    <row r="442" spans="103:103" x14ac:dyDescent="0.2">
      <c r="CY442" s="334"/>
    </row>
    <row r="443" spans="103:103" x14ac:dyDescent="0.2">
      <c r="CY443" s="334"/>
    </row>
    <row r="444" spans="103:103" x14ac:dyDescent="0.2">
      <c r="CY444" s="334"/>
    </row>
    <row r="445" spans="103:103" x14ac:dyDescent="0.2">
      <c r="CY445" s="334"/>
    </row>
    <row r="446" spans="103:103" x14ac:dyDescent="0.2">
      <c r="CY446" s="334"/>
    </row>
    <row r="447" spans="103:103" x14ac:dyDescent="0.2">
      <c r="CY447" s="334"/>
    </row>
    <row r="448" spans="103:103" x14ac:dyDescent="0.2">
      <c r="CY448" s="334"/>
    </row>
    <row r="449" spans="103:103" x14ac:dyDescent="0.2">
      <c r="CY449" s="334"/>
    </row>
    <row r="450" spans="103:103" x14ac:dyDescent="0.2">
      <c r="CY450" s="334"/>
    </row>
    <row r="451" spans="103:103" x14ac:dyDescent="0.2">
      <c r="CY451" s="334"/>
    </row>
    <row r="452" spans="103:103" x14ac:dyDescent="0.2">
      <c r="CY452" s="334"/>
    </row>
    <row r="453" spans="103:103" x14ac:dyDescent="0.2">
      <c r="CY453" s="334"/>
    </row>
    <row r="454" spans="103:103" x14ac:dyDescent="0.2">
      <c r="CY454" s="334"/>
    </row>
    <row r="455" spans="103:103" x14ac:dyDescent="0.2">
      <c r="CY455" s="334"/>
    </row>
    <row r="456" spans="103:103" x14ac:dyDescent="0.2">
      <c r="CY456" s="334"/>
    </row>
    <row r="457" spans="103:103" x14ac:dyDescent="0.2">
      <c r="CY457" s="334"/>
    </row>
    <row r="458" spans="103:103" x14ac:dyDescent="0.2">
      <c r="CY458" s="334"/>
    </row>
    <row r="459" spans="103:103" x14ac:dyDescent="0.2">
      <c r="CY459" s="334"/>
    </row>
    <row r="460" spans="103:103" x14ac:dyDescent="0.2">
      <c r="CY460" s="334"/>
    </row>
    <row r="461" spans="103:103" x14ac:dyDescent="0.2">
      <c r="CY461" s="334"/>
    </row>
    <row r="462" spans="103:103" x14ac:dyDescent="0.2">
      <c r="CY462" s="334"/>
    </row>
    <row r="463" spans="103:103" x14ac:dyDescent="0.2">
      <c r="CY463" s="334"/>
    </row>
    <row r="464" spans="103:103" x14ac:dyDescent="0.2">
      <c r="CY464" s="334"/>
    </row>
    <row r="465" spans="103:103" x14ac:dyDescent="0.2">
      <c r="CY465" s="334"/>
    </row>
    <row r="466" spans="103:103" x14ac:dyDescent="0.2">
      <c r="CY466" s="334"/>
    </row>
    <row r="467" spans="103:103" x14ac:dyDescent="0.2">
      <c r="CY467" s="334"/>
    </row>
    <row r="468" spans="103:103" x14ac:dyDescent="0.2">
      <c r="CY468" s="334"/>
    </row>
    <row r="469" spans="103:103" x14ac:dyDescent="0.2">
      <c r="CY469" s="334"/>
    </row>
    <row r="470" spans="103:103" x14ac:dyDescent="0.2">
      <c r="CY470" s="334"/>
    </row>
    <row r="471" spans="103:103" x14ac:dyDescent="0.2">
      <c r="CY471" s="334"/>
    </row>
    <row r="472" spans="103:103" x14ac:dyDescent="0.2">
      <c r="CY472" s="334"/>
    </row>
    <row r="473" spans="103:103" x14ac:dyDescent="0.2">
      <c r="CY473" s="334"/>
    </row>
    <row r="474" spans="103:103" x14ac:dyDescent="0.2">
      <c r="CY474" s="334"/>
    </row>
    <row r="475" spans="103:103" x14ac:dyDescent="0.2">
      <c r="CY475" s="334"/>
    </row>
    <row r="476" spans="103:103" x14ac:dyDescent="0.2">
      <c r="CY476" s="334"/>
    </row>
    <row r="477" spans="103:103" x14ac:dyDescent="0.2">
      <c r="CY477" s="334"/>
    </row>
    <row r="478" spans="103:103" x14ac:dyDescent="0.2">
      <c r="CY478" s="334"/>
    </row>
    <row r="479" spans="103:103" x14ac:dyDescent="0.2">
      <c r="CY479" s="334"/>
    </row>
    <row r="480" spans="103:103" x14ac:dyDescent="0.2">
      <c r="CY480" s="334"/>
    </row>
    <row r="481" spans="103:103" x14ac:dyDescent="0.2">
      <c r="CY481" s="334"/>
    </row>
    <row r="482" spans="103:103" x14ac:dyDescent="0.2">
      <c r="CY482" s="334"/>
    </row>
    <row r="483" spans="103:103" x14ac:dyDescent="0.2">
      <c r="CY483" s="334"/>
    </row>
    <row r="484" spans="103:103" x14ac:dyDescent="0.2">
      <c r="CY484" s="334"/>
    </row>
    <row r="485" spans="103:103" x14ac:dyDescent="0.2">
      <c r="CY485" s="334"/>
    </row>
    <row r="486" spans="103:103" x14ac:dyDescent="0.2">
      <c r="CY486" s="334"/>
    </row>
    <row r="487" spans="103:103" x14ac:dyDescent="0.2">
      <c r="CY487" s="334"/>
    </row>
    <row r="488" spans="103:103" x14ac:dyDescent="0.2">
      <c r="CY488" s="334"/>
    </row>
    <row r="489" spans="103:103" x14ac:dyDescent="0.2">
      <c r="CY489" s="334"/>
    </row>
    <row r="490" spans="103:103" x14ac:dyDescent="0.2">
      <c r="CY490" s="334"/>
    </row>
    <row r="491" spans="103:103" x14ac:dyDescent="0.2">
      <c r="CY491" s="334"/>
    </row>
    <row r="492" spans="103:103" x14ac:dyDescent="0.2">
      <c r="CY492" s="334"/>
    </row>
    <row r="493" spans="103:103" x14ac:dyDescent="0.2">
      <c r="CY493" s="334"/>
    </row>
    <row r="494" spans="103:103" x14ac:dyDescent="0.2">
      <c r="CY494" s="334"/>
    </row>
    <row r="495" spans="103:103" x14ac:dyDescent="0.2">
      <c r="CY495" s="334"/>
    </row>
    <row r="496" spans="103:103" x14ac:dyDescent="0.2">
      <c r="CY496" s="334"/>
    </row>
    <row r="497" spans="103:103" x14ac:dyDescent="0.2">
      <c r="CY497" s="334"/>
    </row>
    <row r="498" spans="103:103" x14ac:dyDescent="0.2">
      <c r="CY498" s="334"/>
    </row>
    <row r="499" spans="103:103" x14ac:dyDescent="0.2">
      <c r="CY499" s="334"/>
    </row>
    <row r="500" spans="103:103" x14ac:dyDescent="0.2">
      <c r="CY500" s="334"/>
    </row>
    <row r="501" spans="103:103" x14ac:dyDescent="0.2">
      <c r="CY501" s="334"/>
    </row>
    <row r="502" spans="103:103" x14ac:dyDescent="0.2">
      <c r="CY502" s="334"/>
    </row>
    <row r="503" spans="103:103" x14ac:dyDescent="0.2">
      <c r="CY503" s="334"/>
    </row>
    <row r="504" spans="103:103" x14ac:dyDescent="0.2">
      <c r="CY504" s="334"/>
    </row>
    <row r="505" spans="103:103" x14ac:dyDescent="0.2">
      <c r="CY505" s="334"/>
    </row>
    <row r="506" spans="103:103" x14ac:dyDescent="0.2">
      <c r="CY506" s="334"/>
    </row>
    <row r="507" spans="103:103" x14ac:dyDescent="0.2">
      <c r="CY507" s="334"/>
    </row>
    <row r="508" spans="103:103" x14ac:dyDescent="0.2">
      <c r="CY508" s="334"/>
    </row>
    <row r="509" spans="103:103" x14ac:dyDescent="0.2">
      <c r="CY509" s="334"/>
    </row>
    <row r="510" spans="103:103" x14ac:dyDescent="0.2">
      <c r="CY510" s="334"/>
    </row>
    <row r="511" spans="103:103" x14ac:dyDescent="0.2">
      <c r="CY511" s="334"/>
    </row>
    <row r="512" spans="103:103" x14ac:dyDescent="0.2">
      <c r="CY512" s="334"/>
    </row>
    <row r="513" spans="103:103" x14ac:dyDescent="0.2">
      <c r="CY513" s="334"/>
    </row>
    <row r="514" spans="103:103" x14ac:dyDescent="0.2">
      <c r="CY514" s="334"/>
    </row>
    <row r="515" spans="103:103" x14ac:dyDescent="0.2">
      <c r="CY515" s="334"/>
    </row>
    <row r="516" spans="103:103" x14ac:dyDescent="0.2">
      <c r="CY516" s="334"/>
    </row>
    <row r="517" spans="103:103" x14ac:dyDescent="0.2">
      <c r="CY517" s="334"/>
    </row>
    <row r="518" spans="103:103" x14ac:dyDescent="0.2">
      <c r="CY518" s="334"/>
    </row>
    <row r="519" spans="103:103" x14ac:dyDescent="0.2">
      <c r="CY519" s="334"/>
    </row>
    <row r="520" spans="103:103" x14ac:dyDescent="0.2">
      <c r="CY520" s="334"/>
    </row>
    <row r="521" spans="103:103" x14ac:dyDescent="0.2">
      <c r="CY521" s="334"/>
    </row>
    <row r="522" spans="103:103" x14ac:dyDescent="0.2">
      <c r="CY522" s="334"/>
    </row>
    <row r="523" spans="103:103" x14ac:dyDescent="0.2">
      <c r="CY523" s="334"/>
    </row>
    <row r="524" spans="103:103" x14ac:dyDescent="0.2">
      <c r="CY524" s="334"/>
    </row>
    <row r="525" spans="103:103" x14ac:dyDescent="0.2">
      <c r="CY525" s="334"/>
    </row>
    <row r="526" spans="103:103" x14ac:dyDescent="0.2">
      <c r="CY526" s="334"/>
    </row>
    <row r="527" spans="103:103" x14ac:dyDescent="0.2">
      <c r="CY527" s="334"/>
    </row>
    <row r="528" spans="103:103" x14ac:dyDescent="0.2">
      <c r="CY528" s="334"/>
    </row>
    <row r="529" spans="103:103" x14ac:dyDescent="0.2">
      <c r="CY529" s="334"/>
    </row>
    <row r="530" spans="103:103" x14ac:dyDescent="0.2">
      <c r="CY530" s="334"/>
    </row>
    <row r="531" spans="103:103" x14ac:dyDescent="0.2">
      <c r="CY531" s="334"/>
    </row>
    <row r="532" spans="103:103" x14ac:dyDescent="0.2">
      <c r="CY532" s="334"/>
    </row>
    <row r="533" spans="103:103" x14ac:dyDescent="0.2">
      <c r="CY533" s="334"/>
    </row>
    <row r="534" spans="103:103" x14ac:dyDescent="0.2">
      <c r="CY534" s="334"/>
    </row>
    <row r="535" spans="103:103" x14ac:dyDescent="0.2">
      <c r="CY535" s="334"/>
    </row>
    <row r="536" spans="103:103" x14ac:dyDescent="0.2">
      <c r="CY536" s="334"/>
    </row>
    <row r="537" spans="103:103" x14ac:dyDescent="0.2">
      <c r="CY537" s="334"/>
    </row>
    <row r="538" spans="103:103" x14ac:dyDescent="0.2">
      <c r="CY538" s="334"/>
    </row>
    <row r="539" spans="103:103" x14ac:dyDescent="0.2">
      <c r="CY539" s="334"/>
    </row>
    <row r="540" spans="103:103" x14ac:dyDescent="0.2">
      <c r="CY540" s="334"/>
    </row>
    <row r="541" spans="103:103" x14ac:dyDescent="0.2">
      <c r="CY541" s="334"/>
    </row>
    <row r="542" spans="103:103" x14ac:dyDescent="0.2">
      <c r="CY542" s="334"/>
    </row>
    <row r="543" spans="103:103" x14ac:dyDescent="0.2">
      <c r="CY543" s="334"/>
    </row>
    <row r="544" spans="103:103" x14ac:dyDescent="0.2">
      <c r="CY544" s="334"/>
    </row>
    <row r="545" spans="103:103" x14ac:dyDescent="0.2">
      <c r="CY545" s="334"/>
    </row>
    <row r="546" spans="103:103" x14ac:dyDescent="0.2">
      <c r="CY546" s="334"/>
    </row>
    <row r="547" spans="103:103" x14ac:dyDescent="0.2">
      <c r="CY547" s="334"/>
    </row>
    <row r="548" spans="103:103" x14ac:dyDescent="0.2">
      <c r="CY548" s="334"/>
    </row>
    <row r="549" spans="103:103" x14ac:dyDescent="0.2">
      <c r="CY549" s="334"/>
    </row>
    <row r="550" spans="103:103" x14ac:dyDescent="0.2">
      <c r="CY550" s="334"/>
    </row>
    <row r="551" spans="103:103" x14ac:dyDescent="0.2">
      <c r="CY551" s="334"/>
    </row>
    <row r="552" spans="103:103" x14ac:dyDescent="0.2">
      <c r="CY552" s="334"/>
    </row>
    <row r="553" spans="103:103" x14ac:dyDescent="0.2">
      <c r="CY553" s="334"/>
    </row>
    <row r="554" spans="103:103" x14ac:dyDescent="0.2">
      <c r="CY554" s="334"/>
    </row>
    <row r="555" spans="103:103" x14ac:dyDescent="0.2">
      <c r="CY555" s="334"/>
    </row>
    <row r="556" spans="103:103" x14ac:dyDescent="0.2">
      <c r="CY556" s="334"/>
    </row>
    <row r="557" spans="103:103" x14ac:dyDescent="0.2">
      <c r="CY557" s="334"/>
    </row>
    <row r="558" spans="103:103" x14ac:dyDescent="0.2">
      <c r="CY558" s="334"/>
    </row>
    <row r="559" spans="103:103" x14ac:dyDescent="0.2">
      <c r="CY559" s="334"/>
    </row>
    <row r="560" spans="103:103" x14ac:dyDescent="0.2">
      <c r="CY560" s="334"/>
    </row>
    <row r="561" spans="103:103" x14ac:dyDescent="0.2">
      <c r="CY561" s="334"/>
    </row>
    <row r="562" spans="103:103" x14ac:dyDescent="0.2">
      <c r="CY562" s="334"/>
    </row>
    <row r="563" spans="103:103" x14ac:dyDescent="0.2">
      <c r="CY563" s="334"/>
    </row>
    <row r="564" spans="103:103" x14ac:dyDescent="0.2">
      <c r="CY564" s="334"/>
    </row>
    <row r="565" spans="103:103" x14ac:dyDescent="0.2">
      <c r="CY565" s="334"/>
    </row>
    <row r="566" spans="103:103" x14ac:dyDescent="0.2">
      <c r="CY566" s="334"/>
    </row>
    <row r="567" spans="103:103" x14ac:dyDescent="0.2">
      <c r="CY567" s="334"/>
    </row>
    <row r="568" spans="103:103" x14ac:dyDescent="0.2">
      <c r="CY568" s="334"/>
    </row>
    <row r="569" spans="103:103" x14ac:dyDescent="0.2">
      <c r="CY569" s="334"/>
    </row>
    <row r="570" spans="103:103" x14ac:dyDescent="0.2">
      <c r="CY570" s="334"/>
    </row>
    <row r="571" spans="103:103" x14ac:dyDescent="0.2">
      <c r="CY571" s="334"/>
    </row>
    <row r="572" spans="103:103" x14ac:dyDescent="0.2">
      <c r="CY572" s="334"/>
    </row>
    <row r="573" spans="103:103" x14ac:dyDescent="0.2">
      <c r="CY573" s="334"/>
    </row>
    <row r="574" spans="103:103" x14ac:dyDescent="0.2">
      <c r="CY574" s="334"/>
    </row>
    <row r="575" spans="103:103" x14ac:dyDescent="0.2">
      <c r="CY575" s="334"/>
    </row>
    <row r="576" spans="103:103" x14ac:dyDescent="0.2">
      <c r="CY576" s="334"/>
    </row>
    <row r="577" spans="103:103" x14ac:dyDescent="0.2">
      <c r="CY577" s="334"/>
    </row>
    <row r="578" spans="103:103" x14ac:dyDescent="0.2">
      <c r="CY578" s="334"/>
    </row>
    <row r="579" spans="103:103" x14ac:dyDescent="0.2">
      <c r="CY579" s="334"/>
    </row>
    <row r="580" spans="103:103" x14ac:dyDescent="0.2">
      <c r="CY580" s="334"/>
    </row>
    <row r="581" spans="103:103" x14ac:dyDescent="0.2">
      <c r="CY581" s="334"/>
    </row>
    <row r="582" spans="103:103" x14ac:dyDescent="0.2">
      <c r="CY582" s="334"/>
    </row>
    <row r="583" spans="103:103" x14ac:dyDescent="0.2">
      <c r="CY583" s="334"/>
    </row>
    <row r="584" spans="103:103" x14ac:dyDescent="0.2">
      <c r="CY584" s="334"/>
    </row>
    <row r="585" spans="103:103" x14ac:dyDescent="0.2">
      <c r="CY585" s="334"/>
    </row>
    <row r="586" spans="103:103" x14ac:dyDescent="0.2">
      <c r="CY586" s="334"/>
    </row>
    <row r="587" spans="103:103" x14ac:dyDescent="0.2">
      <c r="CY587" s="334"/>
    </row>
    <row r="588" spans="103:103" x14ac:dyDescent="0.2">
      <c r="CY588" s="334"/>
    </row>
    <row r="589" spans="103:103" x14ac:dyDescent="0.2">
      <c r="CY589" s="334"/>
    </row>
    <row r="590" spans="103:103" x14ac:dyDescent="0.2">
      <c r="CY590" s="334"/>
    </row>
    <row r="591" spans="103:103" x14ac:dyDescent="0.2">
      <c r="CY591" s="334"/>
    </row>
    <row r="592" spans="103:103" x14ac:dyDescent="0.2">
      <c r="CY592" s="334"/>
    </row>
    <row r="593" spans="103:103" x14ac:dyDescent="0.2">
      <c r="CY593" s="334"/>
    </row>
    <row r="594" spans="103:103" x14ac:dyDescent="0.2">
      <c r="CY594" s="334"/>
    </row>
    <row r="595" spans="103:103" x14ac:dyDescent="0.2">
      <c r="CY595" s="334"/>
    </row>
    <row r="596" spans="103:103" x14ac:dyDescent="0.2">
      <c r="CY596" s="334"/>
    </row>
    <row r="597" spans="103:103" x14ac:dyDescent="0.2">
      <c r="CY597" s="334"/>
    </row>
    <row r="598" spans="103:103" x14ac:dyDescent="0.2">
      <c r="CY598" s="334"/>
    </row>
    <row r="599" spans="103:103" x14ac:dyDescent="0.2">
      <c r="CY599" s="334"/>
    </row>
    <row r="600" spans="103:103" x14ac:dyDescent="0.2">
      <c r="CY600" s="334"/>
    </row>
    <row r="601" spans="103:103" x14ac:dyDescent="0.2">
      <c r="CY601" s="334"/>
    </row>
    <row r="602" spans="103:103" x14ac:dyDescent="0.2">
      <c r="CY602" s="334"/>
    </row>
    <row r="603" spans="103:103" x14ac:dyDescent="0.2">
      <c r="CY603" s="334"/>
    </row>
    <row r="604" spans="103:103" x14ac:dyDescent="0.2">
      <c r="CY604" s="334"/>
    </row>
    <row r="605" spans="103:103" x14ac:dyDescent="0.2">
      <c r="CY605" s="334"/>
    </row>
    <row r="606" spans="103:103" x14ac:dyDescent="0.2">
      <c r="CY606" s="334"/>
    </row>
    <row r="607" spans="103:103" x14ac:dyDescent="0.2">
      <c r="CY607" s="334"/>
    </row>
    <row r="608" spans="103:103" x14ac:dyDescent="0.2">
      <c r="CY608" s="334"/>
    </row>
    <row r="609" spans="103:103" x14ac:dyDescent="0.2">
      <c r="CY609" s="334"/>
    </row>
    <row r="610" spans="103:103" x14ac:dyDescent="0.2">
      <c r="CY610" s="334"/>
    </row>
    <row r="611" spans="103:103" x14ac:dyDescent="0.2">
      <c r="CY611" s="334"/>
    </row>
    <row r="612" spans="103:103" x14ac:dyDescent="0.2">
      <c r="CY612" s="334"/>
    </row>
    <row r="613" spans="103:103" x14ac:dyDescent="0.2">
      <c r="CY613" s="334"/>
    </row>
    <row r="614" spans="103:103" x14ac:dyDescent="0.2">
      <c r="CY614" s="334"/>
    </row>
    <row r="615" spans="103:103" x14ac:dyDescent="0.2">
      <c r="CY615" s="334"/>
    </row>
    <row r="616" spans="103:103" x14ac:dyDescent="0.2">
      <c r="CY616" s="334"/>
    </row>
    <row r="617" spans="103:103" x14ac:dyDescent="0.2">
      <c r="CY617" s="334"/>
    </row>
    <row r="618" spans="103:103" x14ac:dyDescent="0.2">
      <c r="CY618" s="334"/>
    </row>
    <row r="619" spans="103:103" x14ac:dyDescent="0.2">
      <c r="CY619" s="334"/>
    </row>
    <row r="620" spans="103:103" x14ac:dyDescent="0.2">
      <c r="CY620" s="334"/>
    </row>
    <row r="621" spans="103:103" x14ac:dyDescent="0.2">
      <c r="CY621" s="334"/>
    </row>
    <row r="622" spans="103:103" x14ac:dyDescent="0.2">
      <c r="CY622" s="334"/>
    </row>
    <row r="623" spans="103:103" x14ac:dyDescent="0.2">
      <c r="CY623" s="334"/>
    </row>
    <row r="624" spans="103:103" x14ac:dyDescent="0.2">
      <c r="CY624" s="334"/>
    </row>
    <row r="625" spans="103:103" x14ac:dyDescent="0.2">
      <c r="CY625" s="334"/>
    </row>
    <row r="626" spans="103:103" x14ac:dyDescent="0.2">
      <c r="CY626" s="334"/>
    </row>
    <row r="627" spans="103:103" x14ac:dyDescent="0.2">
      <c r="CY627" s="334"/>
    </row>
    <row r="628" spans="103:103" x14ac:dyDescent="0.2">
      <c r="CY628" s="334"/>
    </row>
    <row r="629" spans="103:103" x14ac:dyDescent="0.2">
      <c r="CY629" s="334"/>
    </row>
    <row r="630" spans="103:103" x14ac:dyDescent="0.2">
      <c r="CY630" s="334"/>
    </row>
    <row r="631" spans="103:103" x14ac:dyDescent="0.2">
      <c r="CY631" s="334"/>
    </row>
    <row r="632" spans="103:103" x14ac:dyDescent="0.2">
      <c r="CY632" s="334"/>
    </row>
    <row r="633" spans="103:103" x14ac:dyDescent="0.2">
      <c r="CY633" s="334"/>
    </row>
    <row r="634" spans="103:103" x14ac:dyDescent="0.2">
      <c r="CY634" s="334"/>
    </row>
    <row r="635" spans="103:103" x14ac:dyDescent="0.2">
      <c r="CY635" s="334"/>
    </row>
    <row r="636" spans="103:103" x14ac:dyDescent="0.2">
      <c r="CY636" s="334"/>
    </row>
    <row r="637" spans="103:103" x14ac:dyDescent="0.2">
      <c r="CY637" s="334"/>
    </row>
    <row r="638" spans="103:103" x14ac:dyDescent="0.2">
      <c r="CY638" s="334"/>
    </row>
    <row r="639" spans="103:103" x14ac:dyDescent="0.2">
      <c r="CY639" s="334"/>
    </row>
    <row r="640" spans="103:103" x14ac:dyDescent="0.2">
      <c r="CY640" s="334"/>
    </row>
    <row r="641" spans="103:103" x14ac:dyDescent="0.2">
      <c r="CY641" s="334"/>
    </row>
    <row r="642" spans="103:103" x14ac:dyDescent="0.2">
      <c r="CY642" s="334"/>
    </row>
    <row r="643" spans="103:103" x14ac:dyDescent="0.2">
      <c r="CY643" s="334"/>
    </row>
    <row r="644" spans="103:103" x14ac:dyDescent="0.2">
      <c r="CY644" s="334"/>
    </row>
    <row r="645" spans="103:103" x14ac:dyDescent="0.2">
      <c r="CY645" s="334"/>
    </row>
    <row r="646" spans="103:103" x14ac:dyDescent="0.2">
      <c r="CY646" s="334"/>
    </row>
    <row r="647" spans="103:103" x14ac:dyDescent="0.2">
      <c r="CY647" s="334"/>
    </row>
    <row r="648" spans="103:103" x14ac:dyDescent="0.2">
      <c r="CY648" s="334"/>
    </row>
    <row r="649" spans="103:103" x14ac:dyDescent="0.2">
      <c r="CY649" s="334"/>
    </row>
    <row r="650" spans="103:103" x14ac:dyDescent="0.2">
      <c r="CY650" s="334"/>
    </row>
    <row r="651" spans="103:103" x14ac:dyDescent="0.2">
      <c r="CY651" s="334"/>
    </row>
    <row r="652" spans="103:103" x14ac:dyDescent="0.2">
      <c r="CY652" s="334"/>
    </row>
    <row r="653" spans="103:103" x14ac:dyDescent="0.2">
      <c r="CY653" s="334"/>
    </row>
    <row r="654" spans="103:103" x14ac:dyDescent="0.2">
      <c r="CY654" s="334"/>
    </row>
    <row r="655" spans="103:103" x14ac:dyDescent="0.2">
      <c r="CY655" s="334"/>
    </row>
    <row r="656" spans="103:103" x14ac:dyDescent="0.2">
      <c r="CY656" s="334"/>
    </row>
    <row r="657" spans="103:103" x14ac:dyDescent="0.2">
      <c r="CY657" s="334"/>
    </row>
    <row r="658" spans="103:103" x14ac:dyDescent="0.2">
      <c r="CY658" s="334"/>
    </row>
    <row r="659" spans="103:103" x14ac:dyDescent="0.2">
      <c r="CY659" s="334"/>
    </row>
    <row r="660" spans="103:103" x14ac:dyDescent="0.2">
      <c r="CY660" s="334"/>
    </row>
    <row r="661" spans="103:103" x14ac:dyDescent="0.2">
      <c r="CY661" s="334"/>
    </row>
    <row r="662" spans="103:103" x14ac:dyDescent="0.2">
      <c r="CY662" s="334"/>
    </row>
    <row r="663" spans="103:103" x14ac:dyDescent="0.2">
      <c r="CY663" s="334"/>
    </row>
    <row r="664" spans="103:103" x14ac:dyDescent="0.2">
      <c r="CY664" s="334"/>
    </row>
    <row r="665" spans="103:103" x14ac:dyDescent="0.2">
      <c r="CY665" s="334"/>
    </row>
    <row r="666" spans="103:103" x14ac:dyDescent="0.2">
      <c r="CY666" s="334"/>
    </row>
    <row r="667" spans="103:103" x14ac:dyDescent="0.2">
      <c r="CY667" s="334"/>
    </row>
    <row r="668" spans="103:103" x14ac:dyDescent="0.2">
      <c r="CY668" s="334"/>
    </row>
    <row r="669" spans="103:103" x14ac:dyDescent="0.2">
      <c r="CY669" s="334"/>
    </row>
    <row r="670" spans="103:103" x14ac:dyDescent="0.2">
      <c r="CY670" s="334"/>
    </row>
    <row r="671" spans="103:103" x14ac:dyDescent="0.2">
      <c r="CY671" s="334"/>
    </row>
    <row r="672" spans="103:103" x14ac:dyDescent="0.2">
      <c r="CY672" s="334"/>
    </row>
    <row r="673" spans="103:103" x14ac:dyDescent="0.2">
      <c r="CY673" s="334"/>
    </row>
    <row r="674" spans="103:103" x14ac:dyDescent="0.2">
      <c r="CY674" s="334"/>
    </row>
    <row r="675" spans="103:103" x14ac:dyDescent="0.2">
      <c r="CY675" s="334"/>
    </row>
    <row r="676" spans="103:103" x14ac:dyDescent="0.2">
      <c r="CY676" s="334"/>
    </row>
    <row r="677" spans="103:103" x14ac:dyDescent="0.2">
      <c r="CY677" s="334"/>
    </row>
    <row r="678" spans="103:103" x14ac:dyDescent="0.2">
      <c r="CY678" s="334"/>
    </row>
    <row r="679" spans="103:103" x14ac:dyDescent="0.2">
      <c r="CY679" s="334"/>
    </row>
    <row r="680" spans="103:103" x14ac:dyDescent="0.2">
      <c r="CY680" s="334"/>
    </row>
    <row r="681" spans="103:103" x14ac:dyDescent="0.2">
      <c r="CY681" s="334"/>
    </row>
    <row r="682" spans="103:103" x14ac:dyDescent="0.2">
      <c r="CY682" s="334"/>
    </row>
    <row r="683" spans="103:103" x14ac:dyDescent="0.2">
      <c r="CY683" s="334"/>
    </row>
    <row r="684" spans="103:103" x14ac:dyDescent="0.2">
      <c r="CY684" s="334"/>
    </row>
    <row r="685" spans="103:103" x14ac:dyDescent="0.2">
      <c r="CY685" s="334"/>
    </row>
    <row r="686" spans="103:103" x14ac:dyDescent="0.2">
      <c r="CY686" s="334"/>
    </row>
    <row r="687" spans="103:103" x14ac:dyDescent="0.2">
      <c r="CY687" s="334"/>
    </row>
    <row r="688" spans="103:103" x14ac:dyDescent="0.2">
      <c r="CY688" s="334"/>
    </row>
    <row r="689" spans="103:103" x14ac:dyDescent="0.2">
      <c r="CY689" s="334"/>
    </row>
    <row r="690" spans="103:103" x14ac:dyDescent="0.2">
      <c r="CY690" s="334"/>
    </row>
    <row r="691" spans="103:103" x14ac:dyDescent="0.2">
      <c r="CY691" s="334"/>
    </row>
    <row r="692" spans="103:103" x14ac:dyDescent="0.2">
      <c r="CY692" s="334"/>
    </row>
    <row r="693" spans="103:103" x14ac:dyDescent="0.2">
      <c r="CY693" s="334"/>
    </row>
    <row r="694" spans="103:103" x14ac:dyDescent="0.2">
      <c r="CY694" s="334"/>
    </row>
    <row r="695" spans="103:103" x14ac:dyDescent="0.2">
      <c r="CY695" s="334"/>
    </row>
    <row r="696" spans="103:103" x14ac:dyDescent="0.2">
      <c r="CY696" s="334"/>
    </row>
    <row r="697" spans="103:103" x14ac:dyDescent="0.2">
      <c r="CY697" s="334"/>
    </row>
    <row r="698" spans="103:103" x14ac:dyDescent="0.2">
      <c r="CY698" s="334"/>
    </row>
    <row r="699" spans="103:103" x14ac:dyDescent="0.2">
      <c r="CY699" s="334"/>
    </row>
    <row r="700" spans="103:103" x14ac:dyDescent="0.2">
      <c r="CY700" s="334"/>
    </row>
    <row r="701" spans="103:103" x14ac:dyDescent="0.2">
      <c r="CY701" s="334"/>
    </row>
    <row r="702" spans="103:103" x14ac:dyDescent="0.2">
      <c r="CY702" s="334"/>
    </row>
    <row r="703" spans="103:103" x14ac:dyDescent="0.2">
      <c r="CY703" s="334"/>
    </row>
    <row r="704" spans="103:103" x14ac:dyDescent="0.2">
      <c r="CY704" s="334"/>
    </row>
    <row r="705" spans="103:103" x14ac:dyDescent="0.2">
      <c r="CY705" s="334"/>
    </row>
    <row r="706" spans="103:103" x14ac:dyDescent="0.2">
      <c r="CY706" s="334"/>
    </row>
    <row r="707" spans="103:103" x14ac:dyDescent="0.2">
      <c r="CY707" s="334"/>
    </row>
    <row r="708" spans="103:103" x14ac:dyDescent="0.2">
      <c r="CY708" s="334"/>
    </row>
    <row r="709" spans="103:103" x14ac:dyDescent="0.2">
      <c r="CY709" s="334"/>
    </row>
    <row r="710" spans="103:103" x14ac:dyDescent="0.2">
      <c r="CY710" s="334"/>
    </row>
    <row r="711" spans="103:103" x14ac:dyDescent="0.2">
      <c r="CY711" s="334"/>
    </row>
    <row r="712" spans="103:103" x14ac:dyDescent="0.2">
      <c r="CY712" s="334"/>
    </row>
    <row r="713" spans="103:103" x14ac:dyDescent="0.2">
      <c r="CY713" s="334"/>
    </row>
    <row r="714" spans="103:103" x14ac:dyDescent="0.2">
      <c r="CY714" s="334"/>
    </row>
    <row r="715" spans="103:103" x14ac:dyDescent="0.2">
      <c r="CY715" s="334"/>
    </row>
    <row r="716" spans="103:103" x14ac:dyDescent="0.2">
      <c r="CY716" s="334"/>
    </row>
    <row r="717" spans="103:103" x14ac:dyDescent="0.2">
      <c r="CY717" s="334"/>
    </row>
    <row r="718" spans="103:103" x14ac:dyDescent="0.2">
      <c r="CY718" s="334"/>
    </row>
    <row r="719" spans="103:103" x14ac:dyDescent="0.2">
      <c r="CY719" s="334"/>
    </row>
    <row r="720" spans="103:103" x14ac:dyDescent="0.2">
      <c r="CY720" s="334"/>
    </row>
    <row r="721" spans="103:103" x14ac:dyDescent="0.2">
      <c r="CY721" s="334"/>
    </row>
    <row r="722" spans="103:103" x14ac:dyDescent="0.2">
      <c r="CY722" s="334"/>
    </row>
    <row r="723" spans="103:103" x14ac:dyDescent="0.2">
      <c r="CY723" s="334"/>
    </row>
    <row r="724" spans="103:103" x14ac:dyDescent="0.2">
      <c r="CY724" s="334"/>
    </row>
    <row r="725" spans="103:103" x14ac:dyDescent="0.2">
      <c r="CY725" s="334"/>
    </row>
    <row r="726" spans="103:103" x14ac:dyDescent="0.2">
      <c r="CY726" s="334"/>
    </row>
    <row r="727" spans="103:103" x14ac:dyDescent="0.2">
      <c r="CY727" s="334"/>
    </row>
    <row r="728" spans="103:103" x14ac:dyDescent="0.2">
      <c r="CY728" s="334"/>
    </row>
    <row r="729" spans="103:103" x14ac:dyDescent="0.2">
      <c r="CY729" s="334"/>
    </row>
    <row r="730" spans="103:103" x14ac:dyDescent="0.2">
      <c r="CY730" s="334"/>
    </row>
    <row r="731" spans="103:103" x14ac:dyDescent="0.2">
      <c r="CY731" s="334"/>
    </row>
    <row r="732" spans="103:103" x14ac:dyDescent="0.2">
      <c r="CY732" s="334"/>
    </row>
    <row r="733" spans="103:103" x14ac:dyDescent="0.2">
      <c r="CY733" s="334"/>
    </row>
    <row r="734" spans="103:103" x14ac:dyDescent="0.2">
      <c r="CY734" s="334"/>
    </row>
    <row r="735" spans="103:103" x14ac:dyDescent="0.2">
      <c r="CY735" s="334"/>
    </row>
    <row r="736" spans="103:103" x14ac:dyDescent="0.2">
      <c r="CY736" s="334"/>
    </row>
    <row r="737" spans="103:103" x14ac:dyDescent="0.2">
      <c r="CY737" s="334"/>
    </row>
    <row r="738" spans="103:103" x14ac:dyDescent="0.2">
      <c r="CY738" s="334"/>
    </row>
    <row r="739" spans="103:103" x14ac:dyDescent="0.2">
      <c r="CY739" s="334"/>
    </row>
    <row r="740" spans="103:103" x14ac:dyDescent="0.2">
      <c r="CY740" s="334"/>
    </row>
    <row r="741" spans="103:103" x14ac:dyDescent="0.2">
      <c r="CY741" s="334"/>
    </row>
    <row r="742" spans="103:103" x14ac:dyDescent="0.2">
      <c r="CY742" s="334"/>
    </row>
    <row r="743" spans="103:103" x14ac:dyDescent="0.2">
      <c r="CY743" s="334"/>
    </row>
    <row r="744" spans="103:103" x14ac:dyDescent="0.2">
      <c r="CY744" s="334"/>
    </row>
    <row r="745" spans="103:103" x14ac:dyDescent="0.2">
      <c r="CY745" s="334"/>
    </row>
    <row r="746" spans="103:103" x14ac:dyDescent="0.2">
      <c r="CY746" s="334"/>
    </row>
    <row r="747" spans="103:103" x14ac:dyDescent="0.2">
      <c r="CY747" s="334"/>
    </row>
    <row r="748" spans="103:103" x14ac:dyDescent="0.2">
      <c r="CY748" s="334"/>
    </row>
    <row r="749" spans="103:103" x14ac:dyDescent="0.2">
      <c r="CY749" s="334"/>
    </row>
    <row r="750" spans="103:103" x14ac:dyDescent="0.2">
      <c r="CY750" s="334"/>
    </row>
    <row r="751" spans="103:103" x14ac:dyDescent="0.2">
      <c r="CY751" s="334"/>
    </row>
    <row r="752" spans="103:103" x14ac:dyDescent="0.2">
      <c r="CY752" s="334"/>
    </row>
    <row r="753" spans="103:103" x14ac:dyDescent="0.2">
      <c r="CY753" s="334"/>
    </row>
    <row r="754" spans="103:103" x14ac:dyDescent="0.2">
      <c r="CY754" s="334"/>
    </row>
    <row r="755" spans="103:103" x14ac:dyDescent="0.2">
      <c r="CY755" s="334"/>
    </row>
    <row r="756" spans="103:103" x14ac:dyDescent="0.2">
      <c r="CY756" s="334"/>
    </row>
    <row r="757" spans="103:103" x14ac:dyDescent="0.2">
      <c r="CY757" s="334"/>
    </row>
    <row r="758" spans="103:103" x14ac:dyDescent="0.2">
      <c r="CY758" s="334"/>
    </row>
    <row r="759" spans="103:103" x14ac:dyDescent="0.2">
      <c r="CY759" s="334"/>
    </row>
    <row r="760" spans="103:103" x14ac:dyDescent="0.2">
      <c r="CY760" s="334"/>
    </row>
    <row r="761" spans="103:103" x14ac:dyDescent="0.2">
      <c r="CY761" s="334"/>
    </row>
    <row r="762" spans="103:103" x14ac:dyDescent="0.2">
      <c r="CY762" s="334"/>
    </row>
    <row r="763" spans="103:103" x14ac:dyDescent="0.2">
      <c r="CY763" s="334"/>
    </row>
    <row r="764" spans="103:103" x14ac:dyDescent="0.2">
      <c r="CY764" s="334"/>
    </row>
    <row r="765" spans="103:103" x14ac:dyDescent="0.2">
      <c r="CY765" s="334"/>
    </row>
    <row r="766" spans="103:103" x14ac:dyDescent="0.2">
      <c r="CY766" s="334"/>
    </row>
    <row r="767" spans="103:103" x14ac:dyDescent="0.2">
      <c r="CY767" s="334"/>
    </row>
    <row r="768" spans="103:103" x14ac:dyDescent="0.2">
      <c r="CY768" s="334"/>
    </row>
    <row r="769" spans="103:103" x14ac:dyDescent="0.2">
      <c r="CY769" s="334"/>
    </row>
    <row r="770" spans="103:103" x14ac:dyDescent="0.2">
      <c r="CY770" s="334"/>
    </row>
    <row r="771" spans="103:103" x14ac:dyDescent="0.2">
      <c r="CY771" s="334"/>
    </row>
    <row r="772" spans="103:103" x14ac:dyDescent="0.2">
      <c r="CY772" s="334"/>
    </row>
    <row r="773" spans="103:103" x14ac:dyDescent="0.2">
      <c r="CY773" s="334"/>
    </row>
    <row r="774" spans="103:103" x14ac:dyDescent="0.2">
      <c r="CY774" s="334"/>
    </row>
    <row r="775" spans="103:103" x14ac:dyDescent="0.2">
      <c r="CY775" s="334"/>
    </row>
    <row r="776" spans="103:103" x14ac:dyDescent="0.2">
      <c r="CY776" s="334"/>
    </row>
    <row r="777" spans="103:103" x14ac:dyDescent="0.2">
      <c r="CY777" s="334"/>
    </row>
    <row r="778" spans="103:103" x14ac:dyDescent="0.2">
      <c r="CY778" s="334"/>
    </row>
    <row r="779" spans="103:103" x14ac:dyDescent="0.2">
      <c r="CY779" s="334"/>
    </row>
    <row r="780" spans="103:103" x14ac:dyDescent="0.2">
      <c r="CY780" s="334"/>
    </row>
    <row r="781" spans="103:103" x14ac:dyDescent="0.2">
      <c r="CY781" s="334"/>
    </row>
    <row r="782" spans="103:103" x14ac:dyDescent="0.2">
      <c r="CY782" s="334"/>
    </row>
    <row r="783" spans="103:103" x14ac:dyDescent="0.2">
      <c r="CY783" s="334"/>
    </row>
    <row r="784" spans="103:103" x14ac:dyDescent="0.2">
      <c r="CY784" s="334"/>
    </row>
    <row r="785" spans="103:103" x14ac:dyDescent="0.2">
      <c r="CY785" s="334"/>
    </row>
    <row r="786" spans="103:103" x14ac:dyDescent="0.2">
      <c r="CY786" s="334"/>
    </row>
    <row r="787" spans="103:103" x14ac:dyDescent="0.2">
      <c r="CY787" s="334"/>
    </row>
    <row r="788" spans="103:103" x14ac:dyDescent="0.2">
      <c r="CY788" s="334"/>
    </row>
    <row r="789" spans="103:103" x14ac:dyDescent="0.2">
      <c r="CY789" s="334"/>
    </row>
    <row r="790" spans="103:103" x14ac:dyDescent="0.2">
      <c r="CY790" s="334"/>
    </row>
    <row r="791" spans="103:103" x14ac:dyDescent="0.2">
      <c r="CY791" s="334"/>
    </row>
    <row r="792" spans="103:103" x14ac:dyDescent="0.2">
      <c r="CY792" s="334"/>
    </row>
    <row r="793" spans="103:103" x14ac:dyDescent="0.2">
      <c r="CY793" s="334"/>
    </row>
    <row r="794" spans="103:103" x14ac:dyDescent="0.2">
      <c r="CY794" s="334"/>
    </row>
    <row r="795" spans="103:103" x14ac:dyDescent="0.2">
      <c r="CY795" s="334"/>
    </row>
    <row r="796" spans="103:103" x14ac:dyDescent="0.2">
      <c r="CY796" s="334"/>
    </row>
    <row r="797" spans="103:103" x14ac:dyDescent="0.2">
      <c r="CY797" s="334"/>
    </row>
    <row r="798" spans="103:103" x14ac:dyDescent="0.2">
      <c r="CY798" s="334"/>
    </row>
    <row r="799" spans="103:103" x14ac:dyDescent="0.2">
      <c r="CY799" s="334"/>
    </row>
    <row r="800" spans="103:103" x14ac:dyDescent="0.2">
      <c r="CY800" s="334"/>
    </row>
    <row r="801" spans="103:103" x14ac:dyDescent="0.2">
      <c r="CY801" s="334"/>
    </row>
    <row r="802" spans="103:103" x14ac:dyDescent="0.2">
      <c r="CY802" s="334"/>
    </row>
    <row r="803" spans="103:103" x14ac:dyDescent="0.2">
      <c r="CY803" s="334"/>
    </row>
    <row r="804" spans="103:103" x14ac:dyDescent="0.2">
      <c r="CY804" s="334"/>
    </row>
    <row r="805" spans="103:103" x14ac:dyDescent="0.2">
      <c r="CY805" s="334"/>
    </row>
    <row r="806" spans="103:103" x14ac:dyDescent="0.2">
      <c r="CY806" s="334"/>
    </row>
    <row r="807" spans="103:103" x14ac:dyDescent="0.2">
      <c r="CY807" s="334"/>
    </row>
    <row r="808" spans="103:103" x14ac:dyDescent="0.2">
      <c r="CY808" s="334"/>
    </row>
    <row r="809" spans="103:103" x14ac:dyDescent="0.2">
      <c r="CY809" s="334"/>
    </row>
    <row r="810" spans="103:103" x14ac:dyDescent="0.2">
      <c r="CY810" s="334"/>
    </row>
    <row r="811" spans="103:103" x14ac:dyDescent="0.2">
      <c r="CY811" s="334"/>
    </row>
    <row r="812" spans="103:103" x14ac:dyDescent="0.2">
      <c r="CY812" s="334"/>
    </row>
    <row r="813" spans="103:103" x14ac:dyDescent="0.2">
      <c r="CY813" s="334"/>
    </row>
    <row r="814" spans="103:103" x14ac:dyDescent="0.2">
      <c r="CY814" s="334"/>
    </row>
    <row r="815" spans="103:103" x14ac:dyDescent="0.2">
      <c r="CY815" s="334"/>
    </row>
    <row r="816" spans="103:103" x14ac:dyDescent="0.2">
      <c r="CY816" s="334"/>
    </row>
    <row r="817" spans="103:103" x14ac:dyDescent="0.2">
      <c r="CY817" s="334"/>
    </row>
    <row r="818" spans="103:103" x14ac:dyDescent="0.2">
      <c r="CY818" s="334"/>
    </row>
  </sheetData>
  <mergeCells count="1">
    <mergeCell ref="BR1:BX1"/>
  </mergeCells>
  <pageMargins left="0.75" right="0.75" top="1" bottom="1" header="0.5" footer="0.5"/>
  <pageSetup scale="10"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FV806"/>
  <sheetViews>
    <sheetView workbookViewId="0">
      <pane xSplit="2" ySplit="7" topLeftCell="E8" activePane="bottomRight" state="frozen"/>
      <selection pane="topRight" activeCell="C1" sqref="C1"/>
      <selection pane="bottomLeft" activeCell="A7" sqref="A7"/>
      <selection pane="bottomRight" activeCell="Q11" sqref="Q11"/>
    </sheetView>
  </sheetViews>
  <sheetFormatPr defaultColWidth="9.140625" defaultRowHeight="12.75" x14ac:dyDescent="0.2"/>
  <cols>
    <col min="1" max="1" width="10.7109375" style="572" customWidth="1"/>
    <col min="2" max="2" width="6.85546875" style="572" customWidth="1"/>
    <col min="3" max="3" width="9.140625" style="572"/>
    <col min="4" max="4" width="11.5703125" style="572" customWidth="1"/>
    <col min="5" max="5" width="10.5703125" style="572" customWidth="1"/>
    <col min="6" max="6" width="11.5703125" style="572" customWidth="1"/>
    <col min="7" max="7" width="11.28515625" style="572" customWidth="1"/>
    <col min="8" max="8" width="10.5703125" style="572" customWidth="1"/>
    <col min="9" max="9" width="9.140625" style="572"/>
    <col min="10" max="10" width="11.85546875" style="572" customWidth="1"/>
    <col min="11" max="11" width="12.42578125" style="572" customWidth="1"/>
    <col min="12" max="12" width="12.140625" style="572" customWidth="1"/>
    <col min="13" max="13" width="12.28515625" style="572" customWidth="1"/>
    <col min="14" max="14" width="12.7109375" style="572" customWidth="1"/>
    <col min="15" max="15" width="6.28515625" style="572" customWidth="1"/>
    <col min="16" max="16" width="14" style="572" customWidth="1"/>
    <col min="17" max="17" width="5.28515625" style="572" customWidth="1"/>
    <col min="18" max="18" width="12.140625" style="572" customWidth="1"/>
    <col min="19" max="19" width="11.28515625" style="572" customWidth="1"/>
    <col min="20" max="20" width="11.7109375" style="572" customWidth="1"/>
    <col min="21" max="21" width="13" style="572" customWidth="1"/>
    <col min="22" max="22" width="12.5703125" style="572" customWidth="1"/>
    <col min="23" max="23" width="9.140625" style="572"/>
    <col min="24" max="24" width="10.7109375" style="572" customWidth="1"/>
    <col min="25" max="25" width="10.28515625" style="572" customWidth="1"/>
    <col min="26" max="26" width="12.42578125" style="572" customWidth="1"/>
    <col min="27" max="27" width="10.85546875" style="572" customWidth="1"/>
    <col min="28" max="28" width="9.85546875" style="572" customWidth="1"/>
    <col min="29" max="29" width="11.7109375" style="572" customWidth="1"/>
    <col min="30" max="30" width="9.140625" style="572"/>
    <col min="31" max="31" width="16.7109375" style="572" bestFit="1" customWidth="1"/>
    <col min="32" max="32" width="9.140625" style="572"/>
    <col min="33" max="33" width="12.7109375" style="572" customWidth="1"/>
    <col min="34" max="34" width="11.5703125" style="572" customWidth="1"/>
    <col min="35" max="38" width="9.140625" style="572"/>
    <col min="39" max="39" width="12.28515625" style="572" customWidth="1"/>
    <col min="40" max="42" width="9.140625" style="572"/>
    <col min="43" max="43" width="10.85546875" style="572" customWidth="1"/>
    <col min="44" max="44" width="9.140625" style="572"/>
    <col min="45" max="45" width="9.7109375" style="572" customWidth="1"/>
    <col min="46" max="48" width="9.140625" style="572"/>
    <col min="49" max="49" width="10.42578125" style="572" customWidth="1"/>
    <col min="50" max="50" width="9.140625" style="572"/>
    <col min="51" max="51" width="11.42578125" style="572" customWidth="1"/>
    <col min="52" max="54" width="9.140625" style="572"/>
    <col min="55" max="55" width="13" style="572" customWidth="1"/>
    <col min="56" max="56" width="10.42578125" style="572" customWidth="1"/>
    <col min="57" max="57" width="10.28515625" style="572" customWidth="1"/>
    <col min="58" max="58" width="11.42578125" style="572" customWidth="1"/>
    <col min="59" max="59" width="9.140625" style="572"/>
    <col min="60" max="60" width="11.140625" style="572" customWidth="1"/>
    <col min="61" max="61" width="11" style="572" customWidth="1"/>
    <col min="62" max="62" width="11.42578125" style="572" customWidth="1"/>
    <col min="63" max="63" width="11.85546875" style="572" customWidth="1"/>
    <col min="64" max="64" width="9.28515625" style="572" customWidth="1"/>
    <col min="65" max="69" width="9.140625" style="572"/>
    <col min="70" max="70" width="9.140625" style="572" customWidth="1"/>
    <col min="71" max="71" width="9.140625" style="572"/>
    <col min="72" max="72" width="11.85546875" style="572" customWidth="1"/>
    <col min="73" max="73" width="10.28515625" style="572" customWidth="1"/>
    <col min="74" max="74" width="11.7109375" style="572" customWidth="1"/>
    <col min="75" max="75" width="12.85546875" style="572" customWidth="1"/>
    <col min="76" max="76" width="10.5703125" style="572" bestFit="1" customWidth="1"/>
    <col min="77" max="77" width="10.5703125" style="572" customWidth="1"/>
    <col min="78" max="78" width="10.42578125" style="572" customWidth="1"/>
    <col min="79" max="79" width="10.28515625" style="572" customWidth="1"/>
    <col min="80" max="80" width="10.5703125" style="572" bestFit="1" customWidth="1"/>
    <col min="81" max="81" width="5.7109375" style="572" customWidth="1"/>
    <col min="82" max="82" width="9.5703125" style="572" bestFit="1" customWidth="1"/>
    <col min="83" max="84" width="9.140625" style="572"/>
    <col min="85" max="85" width="6.42578125" style="572" customWidth="1"/>
    <col min="86" max="86" width="9.140625" style="572"/>
    <col min="87" max="87" width="10.28515625" style="572" customWidth="1"/>
    <col min="88" max="88" width="9.85546875" style="572" customWidth="1"/>
    <col min="89" max="89" width="12.85546875" style="572" customWidth="1"/>
    <col min="90" max="90" width="10.5703125" style="572" customWidth="1"/>
    <col min="91" max="91" width="9.140625" style="572"/>
    <col min="92" max="92" width="11.140625" style="572" customWidth="1"/>
    <col min="93" max="93" width="9.140625" style="572"/>
    <col min="94" max="95" width="10.7109375" style="572" customWidth="1"/>
    <col min="96" max="96" width="9.5703125" style="572" customWidth="1"/>
    <col min="97" max="97" width="9.140625" style="572"/>
    <col min="98" max="98" width="11.42578125" style="572" customWidth="1"/>
    <col min="99" max="100" width="9.140625" style="572"/>
    <col min="101" max="101" width="10.28515625" style="572" customWidth="1"/>
    <col min="102" max="103" width="9.140625" style="572"/>
    <col min="104" max="104" width="11.7109375" style="572" customWidth="1"/>
    <col min="105" max="105" width="10.85546875" style="572" customWidth="1"/>
    <col min="106" max="106" width="12.140625" style="572" customWidth="1"/>
    <col min="107" max="107" width="10.85546875" style="572" customWidth="1"/>
    <col min="108" max="108" width="7.140625" style="572" customWidth="1"/>
    <col min="109" max="109" width="12.85546875" style="572" customWidth="1"/>
    <col min="110" max="110" width="11" style="572" customWidth="1"/>
    <col min="111" max="111" width="12.42578125" style="572" customWidth="1"/>
    <col min="112" max="113" width="11" style="572" customWidth="1"/>
    <col min="114" max="114" width="9.140625" style="572"/>
    <col min="115" max="115" width="11.140625" style="572" customWidth="1"/>
    <col min="116" max="116" width="8.42578125" style="572" customWidth="1"/>
    <col min="117" max="117" width="11.140625" style="572" customWidth="1"/>
    <col min="118" max="118" width="10.7109375" style="572" customWidth="1"/>
    <col min="119" max="124" width="9.140625" style="572"/>
    <col min="125" max="128" width="9.5703125" style="572" bestFit="1" customWidth="1"/>
    <col min="129" max="153" width="9.140625" style="572"/>
    <col min="154" max="154" width="11" style="572" customWidth="1"/>
    <col min="155" max="156" width="9.140625" style="572"/>
    <col min="157" max="157" width="9.5703125" style="572" bestFit="1" customWidth="1"/>
    <col min="158" max="158" width="10.5703125" style="572" customWidth="1"/>
    <col min="159" max="164" width="9.140625" style="572"/>
    <col min="165" max="165" width="10.42578125" style="572" customWidth="1"/>
    <col min="166" max="16384" width="9.140625" style="572"/>
  </cols>
  <sheetData>
    <row r="1" spans="1:178" ht="15.75" x14ac:dyDescent="0.25">
      <c r="A1" s="571"/>
      <c r="B1" s="571"/>
      <c r="D1" s="573" t="s">
        <v>596</v>
      </c>
      <c r="BD1" s="845" t="s">
        <v>597</v>
      </c>
      <c r="BE1" s="845"/>
      <c r="BF1" s="846"/>
      <c r="BG1" s="846"/>
      <c r="BH1" s="846"/>
      <c r="BI1" s="846"/>
      <c r="BJ1" s="846"/>
      <c r="BK1" s="574"/>
      <c r="BL1" s="574"/>
      <c r="BM1" s="574"/>
      <c r="BN1" s="574"/>
      <c r="BO1" s="574"/>
      <c r="BP1" s="574"/>
      <c r="BQ1" s="574"/>
      <c r="BR1" s="574"/>
      <c r="BS1" s="574"/>
      <c r="CG1" s="575"/>
      <c r="CI1" s="576" t="s">
        <v>598</v>
      </c>
      <c r="EP1" s="577"/>
    </row>
    <row r="2" spans="1:178" x14ac:dyDescent="0.2">
      <c r="A2" s="571"/>
      <c r="B2" s="571"/>
      <c r="BD2" s="578"/>
      <c r="BE2" s="578"/>
      <c r="BF2" s="579" t="s">
        <v>1423</v>
      </c>
      <c r="BG2" s="578"/>
      <c r="BH2" s="578"/>
      <c r="BI2" s="578"/>
      <c r="BJ2" s="580"/>
      <c r="BK2" s="581"/>
      <c r="BL2" s="581"/>
      <c r="BM2" s="581"/>
      <c r="BN2" s="581"/>
      <c r="BO2" s="581"/>
      <c r="BP2" s="581"/>
      <c r="BQ2" s="581"/>
      <c r="BR2" s="581"/>
      <c r="BS2" s="581"/>
      <c r="CG2" s="575"/>
      <c r="EP2" s="577"/>
    </row>
    <row r="3" spans="1:178" ht="15" x14ac:dyDescent="0.2">
      <c r="A3" s="571"/>
      <c r="B3" s="571"/>
      <c r="D3" s="582" t="s">
        <v>600</v>
      </c>
      <c r="J3" s="582" t="s">
        <v>661</v>
      </c>
      <c r="R3" s="582" t="s">
        <v>662</v>
      </c>
      <c r="X3" s="582" t="s">
        <v>1479</v>
      </c>
      <c r="AE3" s="582" t="s">
        <v>668</v>
      </c>
      <c r="AK3" s="582" t="s">
        <v>670</v>
      </c>
      <c r="AQ3" s="582" t="s">
        <v>669</v>
      </c>
      <c r="AW3" s="582" t="s">
        <v>666</v>
      </c>
      <c r="BD3" s="582" t="s">
        <v>603</v>
      </c>
      <c r="BI3" s="582" t="s">
        <v>680</v>
      </c>
      <c r="BN3" s="582" t="s">
        <v>683</v>
      </c>
      <c r="BT3" s="582" t="s">
        <v>75</v>
      </c>
      <c r="BU3" s="582"/>
      <c r="BV3" s="582"/>
      <c r="BW3" s="582" t="s">
        <v>805</v>
      </c>
      <c r="CG3" s="575"/>
      <c r="CI3" s="582" t="s">
        <v>233</v>
      </c>
      <c r="CN3" s="582" t="s">
        <v>604</v>
      </c>
      <c r="CT3" s="582" t="s">
        <v>605</v>
      </c>
      <c r="CU3" s="582"/>
      <c r="CV3" s="582"/>
      <c r="CW3" s="582"/>
      <c r="CZ3" s="582" t="s">
        <v>236</v>
      </c>
      <c r="DE3" s="583" t="s">
        <v>674</v>
      </c>
      <c r="DF3" s="584"/>
      <c r="DG3" s="584"/>
      <c r="DH3" s="584"/>
      <c r="DK3" s="582" t="s">
        <v>275</v>
      </c>
      <c r="DP3" s="582" t="s">
        <v>681</v>
      </c>
      <c r="DQ3" s="582"/>
      <c r="DR3" s="582"/>
      <c r="DU3" s="582" t="s">
        <v>682</v>
      </c>
      <c r="DV3" s="582"/>
      <c r="DW3" s="582"/>
      <c r="EB3" s="582" t="s">
        <v>239</v>
      </c>
      <c r="EF3" s="582" t="s">
        <v>607</v>
      </c>
      <c r="EJ3" s="582" t="s">
        <v>608</v>
      </c>
      <c r="EP3" s="577"/>
      <c r="ER3" s="585" t="s">
        <v>611</v>
      </c>
    </row>
    <row r="4" spans="1:178" ht="15" customHeight="1" x14ac:dyDescent="0.2">
      <c r="A4" s="571"/>
      <c r="B4" s="571"/>
      <c r="BC4" s="586"/>
      <c r="BT4" s="587" t="s">
        <v>241</v>
      </c>
      <c r="BU4" s="587" t="s">
        <v>242</v>
      </c>
      <c r="BV4" s="587" t="s">
        <v>243</v>
      </c>
      <c r="BW4" s="587" t="s">
        <v>244</v>
      </c>
      <c r="BX4" s="587" t="s">
        <v>245</v>
      </c>
      <c r="BY4" s="587" t="s">
        <v>246</v>
      </c>
      <c r="BZ4" s="587" t="s">
        <v>351</v>
      </c>
      <c r="CA4" s="587" t="s">
        <v>247</v>
      </c>
      <c r="CB4" s="588" t="s">
        <v>248</v>
      </c>
      <c r="CD4" s="588" t="s">
        <v>612</v>
      </c>
      <c r="CG4" s="575"/>
      <c r="CT4" s="582"/>
      <c r="CU4" s="582"/>
      <c r="CV4" s="582"/>
      <c r="CW4" s="582"/>
      <c r="EF4" s="589" t="s">
        <v>676</v>
      </c>
      <c r="EJ4" s="589" t="s">
        <v>675</v>
      </c>
      <c r="EP4" s="577"/>
    </row>
    <row r="5" spans="1:178" ht="50.25" customHeight="1" x14ac:dyDescent="0.2">
      <c r="A5" s="571"/>
      <c r="B5" s="571"/>
      <c r="D5" s="590" t="s">
        <v>808</v>
      </c>
      <c r="E5" s="590" t="s">
        <v>809</v>
      </c>
      <c r="F5" s="590" t="s">
        <v>810</v>
      </c>
      <c r="G5" s="590" t="s">
        <v>484</v>
      </c>
      <c r="H5" s="590" t="str">
        <f>H12</f>
        <v>Total</v>
      </c>
      <c r="J5" s="590" t="str">
        <f>D5</f>
        <v>Petroleum and Natural Gas</v>
      </c>
      <c r="K5" s="590" t="str">
        <f>E5</f>
        <v>Other Mining</v>
      </c>
      <c r="L5" s="590" t="str">
        <f>F5</f>
        <v>Petroleum drilling and Mining Services</v>
      </c>
      <c r="M5" s="590" t="str">
        <f>G5</f>
        <v>Not Used</v>
      </c>
      <c r="N5" s="590" t="str">
        <f>N12</f>
        <v>Total</v>
      </c>
      <c r="O5" s="590"/>
      <c r="R5" s="590" t="str">
        <f>D5</f>
        <v>Petroleum and Natural Gas</v>
      </c>
      <c r="S5" s="590" t="str">
        <f>E5</f>
        <v>Other Mining</v>
      </c>
      <c r="T5" s="590" t="str">
        <f>F5</f>
        <v>Petroleum drilling and Mining Services</v>
      </c>
      <c r="U5" s="590" t="s">
        <v>484</v>
      </c>
      <c r="V5" s="590" t="str">
        <f>V12</f>
        <v>Total</v>
      </c>
      <c r="X5" s="592" t="s">
        <v>808</v>
      </c>
      <c r="Y5" s="592" t="s">
        <v>809</v>
      </c>
      <c r="Z5" s="592" t="s">
        <v>810</v>
      </c>
      <c r="AA5" s="592" t="s">
        <v>484</v>
      </c>
      <c r="AB5" s="590" t="str">
        <f>AB12</f>
        <v>Total</v>
      </c>
      <c r="AE5" s="592" t="s">
        <v>808</v>
      </c>
      <c r="AF5" s="592" t="s">
        <v>809</v>
      </c>
      <c r="AG5" s="592" t="s">
        <v>810</v>
      </c>
      <c r="AH5" s="592" t="s">
        <v>484</v>
      </c>
      <c r="AI5" s="590" t="str">
        <f>AI12</f>
        <v>Total</v>
      </c>
      <c r="AK5" s="592" t="s">
        <v>808</v>
      </c>
      <c r="AL5" s="592" t="s">
        <v>809</v>
      </c>
      <c r="AM5" s="592" t="s">
        <v>810</v>
      </c>
      <c r="AN5" s="592" t="s">
        <v>484</v>
      </c>
      <c r="AO5" s="590" t="s">
        <v>213</v>
      </c>
      <c r="AQ5" s="592" t="s">
        <v>808</v>
      </c>
      <c r="AR5" s="592" t="s">
        <v>809</v>
      </c>
      <c r="AS5" s="592" t="s">
        <v>810</v>
      </c>
      <c r="AT5" s="592" t="s">
        <v>484</v>
      </c>
      <c r="AU5" s="590" t="str">
        <f>AU12</f>
        <v>Petroleum and Natural Gas</v>
      </c>
      <c r="AW5" s="592" t="s">
        <v>808</v>
      </c>
      <c r="AX5" s="592" t="s">
        <v>809</v>
      </c>
      <c r="AY5" s="592" t="s">
        <v>810</v>
      </c>
      <c r="AZ5" s="592" t="s">
        <v>484</v>
      </c>
      <c r="BA5" s="590" t="s">
        <v>213</v>
      </c>
      <c r="BC5" s="591"/>
      <c r="BD5" s="592" t="str">
        <f>D5</f>
        <v>Petroleum and Natural Gas</v>
      </c>
      <c r="BE5" s="592" t="str">
        <f>E5</f>
        <v>Other Mining</v>
      </c>
      <c r="BF5" s="592" t="str">
        <f>F5</f>
        <v>Petroleum drilling and Mining Services</v>
      </c>
      <c r="BG5" s="592" t="e">
        <f>#REF!</f>
        <v>#REF!</v>
      </c>
      <c r="BH5" s="591"/>
      <c r="BI5" s="592" t="str">
        <f>D5</f>
        <v>Petroleum and Natural Gas</v>
      </c>
      <c r="BJ5" s="592" t="str">
        <f>E5</f>
        <v>Other Mining</v>
      </c>
      <c r="BK5" s="592" t="str">
        <f>F5</f>
        <v>Petroleum drilling and Mining Services</v>
      </c>
      <c r="BL5" s="592" t="str">
        <f>G5</f>
        <v>Not Used</v>
      </c>
      <c r="BN5" s="592" t="str">
        <f>D5</f>
        <v>Petroleum and Natural Gas</v>
      </c>
      <c r="BO5" s="592" t="str">
        <f>E5</f>
        <v>Other Mining</v>
      </c>
      <c r="BP5" s="592" t="str">
        <f>F5</f>
        <v>Petroleum drilling and Mining Services</v>
      </c>
      <c r="BQ5" s="592" t="str">
        <f>G5</f>
        <v>Not Used</v>
      </c>
      <c r="BT5" s="593" t="s">
        <v>667</v>
      </c>
      <c r="BU5" s="594" t="s">
        <v>254</v>
      </c>
      <c r="BV5" s="593" t="s">
        <v>671</v>
      </c>
      <c r="BW5" s="593" t="s">
        <v>679</v>
      </c>
      <c r="BX5" s="593" t="s">
        <v>811</v>
      </c>
      <c r="BY5" s="593" t="s">
        <v>811</v>
      </c>
      <c r="BZ5" s="593" t="s">
        <v>617</v>
      </c>
      <c r="CA5" s="595" t="s">
        <v>257</v>
      </c>
      <c r="CB5" s="594" t="s">
        <v>258</v>
      </c>
      <c r="CC5" s="596"/>
      <c r="CD5" s="595" t="s">
        <v>259</v>
      </c>
      <c r="CG5" s="575"/>
      <c r="CI5" s="592" t="str">
        <f>D5</f>
        <v>Petroleum and Natural Gas</v>
      </c>
      <c r="CJ5" s="592" t="str">
        <f>E5</f>
        <v>Other Mining</v>
      </c>
      <c r="CK5" s="592" t="str">
        <f>F5</f>
        <v>Petroleum drilling and Mining Services</v>
      </c>
      <c r="CL5" s="592" t="str">
        <f>G5</f>
        <v>Not Used</v>
      </c>
      <c r="CN5" s="592" t="str">
        <f>D5</f>
        <v>Petroleum and Natural Gas</v>
      </c>
      <c r="CO5" s="592" t="str">
        <f>E5</f>
        <v>Other Mining</v>
      </c>
      <c r="CP5" s="592" t="str">
        <f>F5</f>
        <v>Petroleum drilling and Mining Services</v>
      </c>
      <c r="CQ5" s="592" t="str">
        <f>G5</f>
        <v>Not Used</v>
      </c>
      <c r="CR5" s="592" t="s">
        <v>213</v>
      </c>
      <c r="CS5" s="597"/>
      <c r="CT5" s="592" t="str">
        <f>D5</f>
        <v>Petroleum and Natural Gas</v>
      </c>
      <c r="CU5" s="592" t="str">
        <f>E5</f>
        <v>Other Mining</v>
      </c>
      <c r="CV5" s="592" t="str">
        <f>F5</f>
        <v>Petroleum drilling and Mining Services</v>
      </c>
      <c r="CW5" s="592" t="str">
        <f>G5</f>
        <v>Not Used</v>
      </c>
      <c r="CX5" s="597"/>
      <c r="CY5" s="597"/>
      <c r="CZ5" s="592" t="str">
        <f>D5</f>
        <v>Petroleum and Natural Gas</v>
      </c>
      <c r="DA5" s="592" t="str">
        <f>E5</f>
        <v>Other Mining</v>
      </c>
      <c r="DB5" s="592" t="str">
        <f>F5</f>
        <v>Petroleum drilling and Mining Services</v>
      </c>
      <c r="DC5" s="592" t="str">
        <f>G5</f>
        <v>Not Used</v>
      </c>
      <c r="DD5" s="597"/>
      <c r="DE5" s="592" t="str">
        <f>D5</f>
        <v>Petroleum and Natural Gas</v>
      </c>
      <c r="DF5" s="592" t="str">
        <f>E5</f>
        <v>Other Mining</v>
      </c>
      <c r="DG5" s="592" t="str">
        <f>F5</f>
        <v>Petroleum drilling and Mining Services</v>
      </c>
      <c r="DH5" s="592" t="str">
        <f>G5</f>
        <v>Not Used</v>
      </c>
      <c r="DI5" s="598"/>
      <c r="DJ5" s="597"/>
      <c r="DK5" s="592" t="str">
        <f>D5</f>
        <v>Petroleum and Natural Gas</v>
      </c>
      <c r="DL5" s="592" t="str">
        <f>E5</f>
        <v>Other Mining</v>
      </c>
      <c r="DM5" s="592" t="str">
        <f>F5</f>
        <v>Petroleum drilling and Mining Services</v>
      </c>
      <c r="DN5" s="592" t="str">
        <f>G5</f>
        <v>Not Used</v>
      </c>
      <c r="DO5" s="597"/>
      <c r="DP5" s="592" t="str">
        <f>D5</f>
        <v>Petroleum and Natural Gas</v>
      </c>
      <c r="DQ5" s="592" t="str">
        <f>E5</f>
        <v>Other Mining</v>
      </c>
      <c r="DR5" s="592" t="str">
        <f>F5</f>
        <v>Petroleum drilling and Mining Services</v>
      </c>
      <c r="DS5" s="592" t="str">
        <f>G5</f>
        <v>Not Used</v>
      </c>
      <c r="DT5" s="597"/>
      <c r="DU5" s="592" t="str">
        <f>D5</f>
        <v>Petroleum and Natural Gas</v>
      </c>
      <c r="DV5" s="592" t="str">
        <f>E5</f>
        <v>Other Mining</v>
      </c>
      <c r="DW5" s="592" t="str">
        <f>F5</f>
        <v>Petroleum drilling and Mining Services</v>
      </c>
      <c r="DX5" s="592" t="str">
        <f>G5</f>
        <v>Not Used</v>
      </c>
      <c r="DY5" s="599"/>
      <c r="DZ5" s="597"/>
      <c r="EB5" s="600" t="s">
        <v>30</v>
      </c>
      <c r="EC5" s="600" t="s">
        <v>28</v>
      </c>
      <c r="ED5" s="600" t="s">
        <v>28</v>
      </c>
      <c r="EE5" s="586"/>
      <c r="EF5" s="601" t="s">
        <v>30</v>
      </c>
      <c r="EG5" s="601" t="s">
        <v>28</v>
      </c>
      <c r="EH5" s="601" t="s">
        <v>28</v>
      </c>
      <c r="EJ5" s="601" t="s">
        <v>30</v>
      </c>
      <c r="EK5" s="601" t="s">
        <v>28</v>
      </c>
      <c r="EL5" s="601" t="s">
        <v>28</v>
      </c>
      <c r="EP5" s="577"/>
    </row>
    <row r="6" spans="1:178" ht="24.75" customHeight="1" x14ac:dyDescent="0.2">
      <c r="A6" s="602" t="s">
        <v>621</v>
      </c>
      <c r="B6" s="571"/>
      <c r="D6" s="590"/>
      <c r="E6" s="590"/>
      <c r="F6" s="590"/>
      <c r="G6" s="590"/>
      <c r="H6" s="590"/>
      <c r="J6" s="590"/>
      <c r="K6" s="590"/>
      <c r="L6" s="590"/>
      <c r="M6" s="590"/>
      <c r="N6" s="590"/>
      <c r="O6" s="590"/>
      <c r="R6" s="590"/>
      <c r="S6" s="590"/>
      <c r="T6" s="590"/>
      <c r="U6" s="590"/>
      <c r="V6" s="590"/>
      <c r="X6" s="590"/>
      <c r="Y6" s="590"/>
      <c r="Z6" s="590"/>
      <c r="AA6" s="590"/>
      <c r="AB6" s="590"/>
      <c r="AE6" s="590"/>
      <c r="AF6" s="590"/>
      <c r="AG6" s="590"/>
      <c r="AH6" s="590"/>
      <c r="AI6" s="590"/>
      <c r="AK6" s="590"/>
      <c r="AL6" s="590"/>
      <c r="AM6" s="590"/>
      <c r="AN6" s="590"/>
      <c r="AO6" s="590"/>
      <c r="AQ6" s="590"/>
      <c r="AR6" s="590"/>
      <c r="AS6" s="590"/>
      <c r="AT6" s="590"/>
      <c r="AU6" s="590"/>
      <c r="AW6" s="590"/>
      <c r="AX6" s="590"/>
      <c r="AY6" s="590"/>
      <c r="AZ6" s="590"/>
      <c r="BA6" s="590"/>
      <c r="BC6" s="591"/>
      <c r="BD6" s="590"/>
      <c r="BE6" s="590"/>
      <c r="BF6" s="590"/>
      <c r="BG6" s="590"/>
      <c r="BH6" s="591"/>
      <c r="BI6" s="590"/>
      <c r="BJ6" s="590"/>
      <c r="BK6" s="590"/>
      <c r="BL6" s="590"/>
      <c r="BN6" s="590"/>
      <c r="BO6" s="590"/>
      <c r="BP6" s="590"/>
      <c r="BQ6" s="590"/>
      <c r="BT6" s="603"/>
      <c r="BU6" s="604"/>
      <c r="BV6" s="604"/>
      <c r="BW6" s="603"/>
      <c r="BX6" s="603"/>
      <c r="BY6" s="603"/>
      <c r="BZ6" s="603"/>
      <c r="CA6" s="605" t="s">
        <v>622</v>
      </c>
      <c r="CB6" s="606" t="s">
        <v>261</v>
      </c>
      <c r="CC6" s="607"/>
      <c r="CD6" s="605" t="s">
        <v>623</v>
      </c>
      <c r="CG6" s="575"/>
      <c r="EB6" s="572" t="s">
        <v>29</v>
      </c>
      <c r="EC6" s="572" t="s">
        <v>29</v>
      </c>
      <c r="ED6" s="572" t="s">
        <v>805</v>
      </c>
      <c r="EF6" s="572" t="s">
        <v>29</v>
      </c>
      <c r="EG6" s="572" t="s">
        <v>29</v>
      </c>
      <c r="EH6" s="572" t="s">
        <v>805</v>
      </c>
      <c r="EJ6" s="572" t="s">
        <v>29</v>
      </c>
      <c r="EK6" s="572" t="s">
        <v>29</v>
      </c>
      <c r="EL6" s="572" t="s">
        <v>805</v>
      </c>
      <c r="EP6" s="577"/>
    </row>
    <row r="7" spans="1:178" ht="16.5" customHeight="1" thickBot="1" x14ac:dyDescent="0.25">
      <c r="A7" s="571"/>
      <c r="B7" s="571"/>
      <c r="D7" s="608" t="str">
        <f>D14</f>
        <v xml:space="preserve"> (TBtu)</v>
      </c>
      <c r="E7" s="608" t="str">
        <f>E14</f>
        <v xml:space="preserve">   (TBtu)</v>
      </c>
      <c r="F7" s="608" t="str">
        <f>F14</f>
        <v xml:space="preserve">   (TBtu)</v>
      </c>
      <c r="G7" s="608" t="str">
        <f>G14</f>
        <v xml:space="preserve">   (TBtu)</v>
      </c>
      <c r="H7" s="608" t="str">
        <f>H14</f>
        <v xml:space="preserve">   (TBtu)</v>
      </c>
      <c r="J7" s="609" t="s">
        <v>1478</v>
      </c>
      <c r="K7" s="609" t="s">
        <v>1478</v>
      </c>
      <c r="L7" s="609" t="s">
        <v>1478</v>
      </c>
      <c r="M7" s="609" t="s">
        <v>1478</v>
      </c>
      <c r="N7" s="609" t="s">
        <v>1478</v>
      </c>
      <c r="O7" s="609"/>
      <c r="R7" s="609" t="s">
        <v>1478</v>
      </c>
      <c r="S7" s="609" t="s">
        <v>522</v>
      </c>
      <c r="T7" s="609" t="s">
        <v>522</v>
      </c>
      <c r="U7" s="609" t="s">
        <v>522</v>
      </c>
      <c r="V7" s="609" t="s">
        <v>522</v>
      </c>
      <c r="X7" s="730" t="s">
        <v>1394</v>
      </c>
      <c r="Y7" s="730" t="s">
        <v>1394</v>
      </c>
      <c r="Z7" s="730" t="s">
        <v>1394</v>
      </c>
      <c r="AA7" s="730" t="s">
        <v>1394</v>
      </c>
      <c r="AB7" s="730" t="s">
        <v>1394</v>
      </c>
      <c r="AC7" s="610"/>
      <c r="AE7" s="730" t="s">
        <v>1394</v>
      </c>
      <c r="AF7" s="730" t="s">
        <v>1394</v>
      </c>
      <c r="AG7" s="730" t="s">
        <v>1394</v>
      </c>
      <c r="AH7" s="730" t="s">
        <v>1394</v>
      </c>
      <c r="AI7" s="730" t="s">
        <v>1394</v>
      </c>
      <c r="AK7" s="608" t="s">
        <v>805</v>
      </c>
      <c r="AL7" s="608" t="s">
        <v>805</v>
      </c>
      <c r="AM7" s="608" t="s">
        <v>805</v>
      </c>
      <c r="AN7" s="608" t="s">
        <v>805</v>
      </c>
      <c r="AO7" s="608" t="s">
        <v>805</v>
      </c>
      <c r="AQ7" s="608" t="s">
        <v>1440</v>
      </c>
      <c r="AR7" s="608" t="s">
        <v>1440</v>
      </c>
      <c r="AS7" s="608" t="s">
        <v>1440</v>
      </c>
      <c r="AT7" s="608" t="s">
        <v>1440</v>
      </c>
      <c r="AU7" s="608" t="s">
        <v>1440</v>
      </c>
      <c r="AW7" s="608" t="s">
        <v>1419</v>
      </c>
      <c r="AX7" s="608" t="s">
        <v>1419</v>
      </c>
      <c r="AY7" s="608" t="s">
        <v>1419</v>
      </c>
      <c r="AZ7" s="608" t="s">
        <v>1419</v>
      </c>
      <c r="BA7" s="608" t="s">
        <v>1419</v>
      </c>
      <c r="BC7" s="598"/>
      <c r="BD7" s="608"/>
      <c r="BE7" s="608"/>
      <c r="BF7" s="608"/>
      <c r="BG7" s="608"/>
      <c r="BH7" s="598"/>
      <c r="BI7" s="608"/>
      <c r="BJ7" s="608"/>
      <c r="BK7" s="608"/>
      <c r="BL7" s="608"/>
      <c r="BN7" s="608"/>
      <c r="BO7" s="608"/>
      <c r="BP7" s="608"/>
      <c r="BQ7" s="608"/>
      <c r="BT7" s="611"/>
      <c r="BU7" s="612" t="s">
        <v>625</v>
      </c>
      <c r="BV7" s="612"/>
      <c r="BW7" s="611"/>
      <c r="BX7" s="611"/>
      <c r="BY7" s="611"/>
      <c r="BZ7" s="613" t="s">
        <v>626</v>
      </c>
      <c r="CA7" s="614"/>
      <c r="CB7" s="611"/>
      <c r="CC7" s="614"/>
      <c r="CD7" s="614"/>
      <c r="CG7" s="575"/>
      <c r="EP7" s="577"/>
    </row>
    <row r="8" spans="1:178" ht="14.25" x14ac:dyDescent="0.2">
      <c r="A8" s="571"/>
      <c r="B8" s="571"/>
      <c r="BC8" s="586"/>
      <c r="BH8" s="586"/>
      <c r="BJ8" s="584"/>
      <c r="BK8" s="584"/>
      <c r="BL8" s="584"/>
      <c r="BM8" s="584"/>
      <c r="BN8" s="584"/>
      <c r="BO8" s="584"/>
      <c r="BP8" s="584"/>
      <c r="BQ8" s="584"/>
      <c r="BR8" s="584"/>
      <c r="BS8" s="584"/>
      <c r="BT8" s="584"/>
      <c r="BU8" s="584"/>
      <c r="BV8" s="584"/>
      <c r="BW8" s="584"/>
      <c r="BX8" s="584"/>
      <c r="BY8" s="584"/>
      <c r="BZ8" s="584"/>
      <c r="CA8" s="584"/>
      <c r="CB8" s="584"/>
      <c r="CC8" s="584"/>
      <c r="CD8" s="584"/>
      <c r="CE8" s="584"/>
      <c r="CG8" s="575"/>
      <c r="CI8" s="576" t="s">
        <v>598</v>
      </c>
      <c r="EP8" s="577"/>
    </row>
    <row r="9" spans="1:178" x14ac:dyDescent="0.2">
      <c r="A9" s="571"/>
      <c r="B9" s="571"/>
      <c r="BH9" s="586"/>
      <c r="BJ9" s="584"/>
      <c r="BK9" s="584"/>
      <c r="BL9" s="584"/>
      <c r="BM9" s="584"/>
      <c r="BN9" s="584"/>
      <c r="BO9" s="584"/>
      <c r="BP9" s="584"/>
      <c r="BQ9" s="584"/>
      <c r="BR9" s="584"/>
      <c r="BS9" s="584"/>
      <c r="BT9" s="584"/>
      <c r="BU9" s="584"/>
      <c r="BV9" s="584"/>
      <c r="BW9" s="584"/>
      <c r="BX9" s="584"/>
      <c r="BY9" s="584"/>
      <c r="BZ9" s="584"/>
      <c r="CA9" s="584"/>
      <c r="CB9" s="584"/>
      <c r="CC9" s="584"/>
      <c r="CD9" s="584"/>
      <c r="CE9" s="584"/>
      <c r="CG9" s="575"/>
      <c r="EP9" s="577"/>
    </row>
    <row r="10" spans="1:178" x14ac:dyDescent="0.2">
      <c r="A10" s="571"/>
      <c r="B10" s="571"/>
      <c r="D10" s="582" t="s">
        <v>600</v>
      </c>
      <c r="J10" s="582" t="str">
        <f>J3</f>
        <v>Activity (Gross Output)</v>
      </c>
      <c r="R10" s="582" t="s">
        <v>662</v>
      </c>
      <c r="X10" s="582" t="s">
        <v>665</v>
      </c>
      <c r="AE10" s="582" t="s">
        <v>668</v>
      </c>
      <c r="AK10" s="582" t="s">
        <v>670</v>
      </c>
      <c r="AQ10" s="582" t="s">
        <v>669</v>
      </c>
      <c r="AW10" s="582" t="s">
        <v>666</v>
      </c>
      <c r="BH10" s="586"/>
      <c r="BT10" s="582" t="s">
        <v>75</v>
      </c>
      <c r="BU10" s="582"/>
      <c r="BV10" s="582"/>
      <c r="BW10" s="582" t="s">
        <v>805</v>
      </c>
      <c r="CG10" s="575"/>
      <c r="CI10" s="582" t="s">
        <v>233</v>
      </c>
      <c r="CN10" s="582" t="s">
        <v>604</v>
      </c>
      <c r="CT10" s="582" t="s">
        <v>235</v>
      </c>
      <c r="CU10" s="582"/>
      <c r="CV10" s="582"/>
      <c r="CW10" s="582"/>
      <c r="CZ10" s="582" t="s">
        <v>236</v>
      </c>
      <c r="DE10" s="582" t="s">
        <v>628</v>
      </c>
      <c r="DK10" s="582" t="s">
        <v>275</v>
      </c>
      <c r="DP10" s="582" t="s">
        <v>681</v>
      </c>
      <c r="DU10" s="582" t="s">
        <v>682</v>
      </c>
      <c r="DV10" s="582"/>
      <c r="DW10" s="582"/>
      <c r="EB10" s="582" t="s">
        <v>239</v>
      </c>
      <c r="EJ10" s="582" t="s">
        <v>240</v>
      </c>
      <c r="EP10" s="577"/>
    </row>
    <row r="11" spans="1:178" ht="15" customHeight="1" x14ac:dyDescent="0.2">
      <c r="A11" s="615"/>
      <c r="B11" s="571"/>
      <c r="BC11" s="586"/>
      <c r="BD11" s="586"/>
      <c r="BE11" s="586"/>
      <c r="BF11" s="586"/>
      <c r="BG11" s="586"/>
      <c r="BH11" s="586"/>
      <c r="BT11" s="587" t="s">
        <v>241</v>
      </c>
      <c r="BU11" s="587" t="s">
        <v>242</v>
      </c>
      <c r="BV11" s="587" t="s">
        <v>243</v>
      </c>
      <c r="BW11" s="587" t="s">
        <v>244</v>
      </c>
      <c r="BX11" s="587" t="s">
        <v>245</v>
      </c>
      <c r="BY11" s="587" t="s">
        <v>246</v>
      </c>
      <c r="BZ11" s="587" t="s">
        <v>351</v>
      </c>
      <c r="CA11" s="587" t="s">
        <v>247</v>
      </c>
      <c r="CB11" s="588" t="s">
        <v>248</v>
      </c>
      <c r="CD11" s="588" t="s">
        <v>612</v>
      </c>
      <c r="CG11" s="575"/>
      <c r="CT11" s="582" t="s">
        <v>249</v>
      </c>
      <c r="CU11" s="582"/>
      <c r="CV11" s="582"/>
      <c r="CW11" s="582"/>
      <c r="EJ11" s="589" t="s">
        <v>675</v>
      </c>
      <c r="EP11" s="577"/>
    </row>
    <row r="12" spans="1:178" ht="56.45" customHeight="1" x14ac:dyDescent="0.2">
      <c r="A12" s="571"/>
      <c r="B12" s="571"/>
      <c r="D12" s="590" t="s">
        <v>808</v>
      </c>
      <c r="E12" s="590" t="s">
        <v>809</v>
      </c>
      <c r="F12" s="590" t="s">
        <v>810</v>
      </c>
      <c r="G12" s="590" t="s">
        <v>484</v>
      </c>
      <c r="H12" s="592" t="s">
        <v>213</v>
      </c>
      <c r="I12" s="616"/>
      <c r="J12" s="592" t="str">
        <f>D12</f>
        <v>Petroleum and Natural Gas</v>
      </c>
      <c r="K12" s="592" t="str">
        <f>E12</f>
        <v>Other Mining</v>
      </c>
      <c r="L12" s="592" t="str">
        <f>F12</f>
        <v>Petroleum drilling and Mining Services</v>
      </c>
      <c r="M12" s="592" t="str">
        <f>G12</f>
        <v>Not Used</v>
      </c>
      <c r="N12" s="592" t="s">
        <v>213</v>
      </c>
      <c r="O12" s="598"/>
      <c r="P12" s="597" t="s">
        <v>1461</v>
      </c>
      <c r="Q12" s="616"/>
      <c r="R12" s="617" t="str">
        <f>J12</f>
        <v>Petroleum and Natural Gas</v>
      </c>
      <c r="S12" s="617" t="str">
        <f>K12</f>
        <v>Other Mining</v>
      </c>
      <c r="T12" s="617" t="str">
        <f>L12</f>
        <v>Petroleum drilling and Mining Services</v>
      </c>
      <c r="U12" s="592" t="str">
        <f>M12</f>
        <v>Not Used</v>
      </c>
      <c r="V12" s="617" t="s">
        <v>213</v>
      </c>
      <c r="W12" s="616"/>
      <c r="X12" s="592" t="str">
        <f>D12</f>
        <v>Petroleum and Natural Gas</v>
      </c>
      <c r="Y12" s="592" t="str">
        <f>E12</f>
        <v>Other Mining</v>
      </c>
      <c r="Z12" s="592" t="str">
        <f>F12</f>
        <v>Petroleum drilling and Mining Services</v>
      </c>
      <c r="AA12" s="592" t="str">
        <f>G12</f>
        <v>Not Used</v>
      </c>
      <c r="AB12" s="592" t="s">
        <v>213</v>
      </c>
      <c r="AC12" s="616"/>
      <c r="AD12" s="616"/>
      <c r="AE12" s="592" t="str">
        <f>J12</f>
        <v>Petroleum and Natural Gas</v>
      </c>
      <c r="AF12" s="592" t="str">
        <f>K12</f>
        <v>Other Mining</v>
      </c>
      <c r="AG12" s="592" t="str">
        <f>L12</f>
        <v>Petroleum drilling and Mining Services</v>
      </c>
      <c r="AH12" s="592" t="s">
        <v>484</v>
      </c>
      <c r="AI12" s="592" t="s">
        <v>213</v>
      </c>
      <c r="AJ12" s="616"/>
      <c r="AK12" s="590" t="str">
        <f>AK5</f>
        <v>Petroleum and Natural Gas</v>
      </c>
      <c r="AL12" s="590" t="str">
        <f>AL5</f>
        <v>Other Mining</v>
      </c>
      <c r="AM12" s="590" t="str">
        <f>AM5</f>
        <v>Petroleum drilling and Mining Services</v>
      </c>
      <c r="AN12" s="590" t="str">
        <f>AN5</f>
        <v>Not Used</v>
      </c>
      <c r="AO12" s="590" t="str">
        <f>AO5</f>
        <v>Total</v>
      </c>
      <c r="AP12" s="616"/>
      <c r="AQ12" s="590" t="s">
        <v>808</v>
      </c>
      <c r="AR12" s="590" t="s">
        <v>809</v>
      </c>
      <c r="AS12" s="590" t="s">
        <v>810</v>
      </c>
      <c r="AT12" s="590" t="s">
        <v>484</v>
      </c>
      <c r="AU12" s="592" t="s">
        <v>808</v>
      </c>
      <c r="AV12" s="616"/>
      <c r="AW12" s="590" t="str">
        <f>AW5</f>
        <v>Petroleum and Natural Gas</v>
      </c>
      <c r="AX12" s="590" t="str">
        <f>AX5</f>
        <v>Other Mining</v>
      </c>
      <c r="AY12" s="590" t="str">
        <f>AY5</f>
        <v>Petroleum drilling and Mining Services</v>
      </c>
      <c r="AZ12" s="590" t="str">
        <f>AZ5</f>
        <v>Not Used</v>
      </c>
      <c r="BA12" s="590" t="str">
        <f>BA5</f>
        <v>Total</v>
      </c>
      <c r="BB12" s="616"/>
      <c r="BC12" s="618"/>
      <c r="BD12" s="598"/>
      <c r="BE12" s="598"/>
      <c r="BF12" s="598"/>
      <c r="BG12" s="598"/>
      <c r="BH12" s="618"/>
      <c r="BI12" s="618"/>
      <c r="BJ12" s="616"/>
      <c r="BK12" s="616"/>
      <c r="BL12" s="616"/>
      <c r="BM12" s="616"/>
      <c r="BN12" s="616"/>
      <c r="BO12" s="616"/>
      <c r="BP12" s="616"/>
      <c r="BQ12" s="616"/>
      <c r="BR12" s="616"/>
      <c r="BS12" s="616"/>
      <c r="BT12" s="604" t="s">
        <v>627</v>
      </c>
      <c r="BU12" s="594" t="s">
        <v>254</v>
      </c>
      <c r="BV12" s="593" t="s">
        <v>613</v>
      </c>
      <c r="BW12" s="593" t="s">
        <v>614</v>
      </c>
      <c r="BX12" s="593" t="s">
        <v>615</v>
      </c>
      <c r="BY12" s="604" t="s">
        <v>616</v>
      </c>
      <c r="BZ12" s="593" t="s">
        <v>617</v>
      </c>
      <c r="CA12" s="596" t="s">
        <v>257</v>
      </c>
      <c r="CB12" s="594" t="s">
        <v>258</v>
      </c>
      <c r="CC12" s="596"/>
      <c r="CD12" s="595" t="s">
        <v>259</v>
      </c>
      <c r="CG12" s="575"/>
      <c r="CI12" s="592" t="str">
        <f>X12</f>
        <v>Petroleum and Natural Gas</v>
      </c>
      <c r="CJ12" s="592" t="str">
        <f>E12</f>
        <v>Other Mining</v>
      </c>
      <c r="CK12" s="592" t="str">
        <f>F12</f>
        <v>Petroleum drilling and Mining Services</v>
      </c>
      <c r="CL12" s="592" t="str">
        <f>G12</f>
        <v>Not Used</v>
      </c>
      <c r="CM12" s="599"/>
      <c r="CN12" s="592" t="str">
        <f>D12</f>
        <v>Petroleum and Natural Gas</v>
      </c>
      <c r="CO12" s="592" t="str">
        <f>E12</f>
        <v>Other Mining</v>
      </c>
      <c r="CP12" s="592" t="str">
        <f>F12</f>
        <v>Petroleum drilling and Mining Services</v>
      </c>
      <c r="CQ12" s="592" t="str">
        <f>G12</f>
        <v>Not Used</v>
      </c>
      <c r="CR12" s="592" t="s">
        <v>213</v>
      </c>
      <c r="CS12" s="597"/>
      <c r="CT12" s="592" t="str">
        <f>D12</f>
        <v>Petroleum and Natural Gas</v>
      </c>
      <c r="CU12" s="592" t="str">
        <f>E12</f>
        <v>Other Mining</v>
      </c>
      <c r="CV12" s="592" t="str">
        <f>F12</f>
        <v>Petroleum drilling and Mining Services</v>
      </c>
      <c r="CW12" s="592" t="str">
        <f>G12</f>
        <v>Not Used</v>
      </c>
      <c r="CX12" s="597"/>
      <c r="CY12" s="597"/>
      <c r="CZ12" s="592" t="str">
        <f>D12</f>
        <v>Petroleum and Natural Gas</v>
      </c>
      <c r="DA12" s="592" t="str">
        <f>E12</f>
        <v>Other Mining</v>
      </c>
      <c r="DB12" s="592" t="str">
        <f>F12</f>
        <v>Petroleum drilling and Mining Services</v>
      </c>
      <c r="DC12" s="592" t="str">
        <f>G12</f>
        <v>Not Used</v>
      </c>
      <c r="DD12" s="597"/>
      <c r="DE12" s="592" t="str">
        <f>D12</f>
        <v>Petroleum and Natural Gas</v>
      </c>
      <c r="DF12" s="592" t="str">
        <f>E12</f>
        <v>Other Mining</v>
      </c>
      <c r="DG12" s="592" t="str">
        <f>F12</f>
        <v>Petroleum drilling and Mining Services</v>
      </c>
      <c r="DH12" s="592" t="str">
        <f>G12</f>
        <v>Not Used</v>
      </c>
      <c r="DI12" s="592"/>
      <c r="DJ12" s="597"/>
      <c r="DK12" s="592" t="str">
        <f>D12</f>
        <v>Petroleum and Natural Gas</v>
      </c>
      <c r="DL12" s="592" t="str">
        <f>E12</f>
        <v>Other Mining</v>
      </c>
      <c r="DM12" s="592" t="str">
        <f>F12</f>
        <v>Petroleum drilling and Mining Services</v>
      </c>
      <c r="DN12" s="592" t="str">
        <f>G12</f>
        <v>Not Used</v>
      </c>
      <c r="DO12" s="597"/>
      <c r="DP12" s="597"/>
      <c r="DQ12" s="597"/>
      <c r="DR12" s="597"/>
      <c r="DS12" s="597"/>
      <c r="DT12" s="597"/>
      <c r="DU12" s="592" t="str">
        <f>D12</f>
        <v>Petroleum and Natural Gas</v>
      </c>
      <c r="DV12" s="592" t="str">
        <f>E12</f>
        <v>Other Mining</v>
      </c>
      <c r="DW12" s="592" t="str">
        <f>F12</f>
        <v>Petroleum drilling and Mining Services</v>
      </c>
      <c r="DX12" s="592" t="str">
        <f>G12</f>
        <v>Not Used</v>
      </c>
      <c r="DY12" s="597"/>
      <c r="DZ12" s="597"/>
      <c r="EA12" s="597"/>
      <c r="EB12" s="601" t="s">
        <v>30</v>
      </c>
      <c r="EC12" s="601" t="s">
        <v>28</v>
      </c>
      <c r="ED12" s="601" t="s">
        <v>28</v>
      </c>
      <c r="EE12" s="601"/>
      <c r="EF12" s="601"/>
      <c r="EG12" s="601"/>
      <c r="EH12" s="601"/>
      <c r="EI12" s="599"/>
      <c r="EJ12" s="601" t="s">
        <v>30</v>
      </c>
      <c r="EK12" s="601" t="s">
        <v>28</v>
      </c>
      <c r="EL12" s="601" t="s">
        <v>28</v>
      </c>
      <c r="EM12" s="599"/>
      <c r="EN12" s="599"/>
      <c r="EP12" s="577"/>
      <c r="FT12" s="589" t="s">
        <v>79</v>
      </c>
      <c r="FU12" s="589" t="s">
        <v>634</v>
      </c>
      <c r="FV12" s="589" t="s">
        <v>635</v>
      </c>
    </row>
    <row r="13" spans="1:178" ht="27" customHeight="1" x14ac:dyDescent="0.2">
      <c r="A13" s="602" t="s">
        <v>621</v>
      </c>
      <c r="B13" s="571"/>
      <c r="D13" s="609" t="s">
        <v>105</v>
      </c>
      <c r="E13" s="609" t="s">
        <v>105</v>
      </c>
      <c r="F13" s="609" t="s">
        <v>105</v>
      </c>
      <c r="G13" s="609" t="s">
        <v>105</v>
      </c>
      <c r="H13" s="609" t="s">
        <v>105</v>
      </c>
      <c r="I13" s="616"/>
      <c r="J13" s="619"/>
      <c r="K13" s="619"/>
      <c r="L13" s="619"/>
      <c r="M13" s="619"/>
      <c r="N13" s="619"/>
      <c r="O13" s="618"/>
      <c r="P13" s="597" t="s">
        <v>1460</v>
      </c>
      <c r="Q13" s="616"/>
      <c r="R13" s="619"/>
      <c r="S13" s="619"/>
      <c r="T13" s="619"/>
      <c r="U13" s="619"/>
      <c r="V13" s="619"/>
      <c r="W13" s="616"/>
      <c r="X13" s="609" t="s">
        <v>105</v>
      </c>
      <c r="Y13" s="609" t="s">
        <v>105</v>
      </c>
      <c r="Z13" s="609" t="s">
        <v>105</v>
      </c>
      <c r="AA13" s="609" t="s">
        <v>105</v>
      </c>
      <c r="AB13" s="609" t="s">
        <v>105</v>
      </c>
      <c r="AC13" s="616"/>
      <c r="AD13" s="616"/>
      <c r="AE13" s="609" t="s">
        <v>105</v>
      </c>
      <c r="AF13" s="609" t="s">
        <v>105</v>
      </c>
      <c r="AG13" s="609" t="s">
        <v>105</v>
      </c>
      <c r="AH13" s="609" t="s">
        <v>105</v>
      </c>
      <c r="AI13" s="609" t="s">
        <v>105</v>
      </c>
      <c r="AJ13" s="616"/>
      <c r="AK13" s="609" t="s">
        <v>105</v>
      </c>
      <c r="AL13" s="609" t="s">
        <v>105</v>
      </c>
      <c r="AM13" s="609" t="s">
        <v>105</v>
      </c>
      <c r="AN13" s="609" t="s">
        <v>105</v>
      </c>
      <c r="AO13" s="609" t="s">
        <v>105</v>
      </c>
      <c r="AP13" s="616"/>
      <c r="AQ13" s="620"/>
      <c r="AR13" s="620"/>
      <c r="AS13" s="620"/>
      <c r="AT13" s="620"/>
      <c r="AU13" s="620"/>
      <c r="AV13" s="616"/>
      <c r="AW13" s="619"/>
      <c r="AX13" s="619"/>
      <c r="AY13" s="619"/>
      <c r="AZ13" s="619"/>
      <c r="BA13" s="619"/>
      <c r="BB13" s="616"/>
      <c r="BC13" s="591"/>
      <c r="BD13" s="591"/>
      <c r="BE13" s="591"/>
      <c r="BF13" s="591"/>
      <c r="BG13" s="591"/>
      <c r="BH13" s="591"/>
      <c r="BI13" s="591"/>
      <c r="BJ13" s="616"/>
      <c r="BK13" s="616"/>
      <c r="BL13" s="616"/>
      <c r="BM13" s="616"/>
      <c r="BN13" s="616"/>
      <c r="BO13" s="616"/>
      <c r="BP13" s="616"/>
      <c r="BQ13" s="616"/>
      <c r="BR13" s="616"/>
      <c r="BS13" s="616"/>
      <c r="BT13" s="603"/>
      <c r="BU13" s="604"/>
      <c r="BV13" s="604"/>
      <c r="BW13" s="603"/>
      <c r="BX13" s="603"/>
      <c r="BY13" s="603"/>
      <c r="BZ13" s="603"/>
      <c r="CA13" s="605" t="s">
        <v>622</v>
      </c>
      <c r="CB13" s="606" t="s">
        <v>261</v>
      </c>
      <c r="CC13" s="607"/>
      <c r="CD13" s="605" t="s">
        <v>623</v>
      </c>
      <c r="CG13" s="575"/>
      <c r="EB13" s="572" t="s">
        <v>29</v>
      </c>
      <c r="EC13" s="572" t="s">
        <v>29</v>
      </c>
      <c r="ED13" s="572" t="s">
        <v>805</v>
      </c>
      <c r="EJ13" s="572" t="s">
        <v>29</v>
      </c>
      <c r="EK13" s="572" t="s">
        <v>29</v>
      </c>
      <c r="EL13" s="572" t="s">
        <v>805</v>
      </c>
      <c r="EP13" s="577"/>
      <c r="FS13" s="572">
        <v>1985</v>
      </c>
      <c r="FT13" s="621">
        <f t="shared" ref="FT13:FT36" si="0">CB51</f>
        <v>1</v>
      </c>
      <c r="FU13" s="621">
        <f t="shared" ref="FU13:FU36" si="1">BT51</f>
        <v>1</v>
      </c>
      <c r="FV13" s="621">
        <f t="shared" ref="FV13:FV36" si="2">BU51</f>
        <v>1</v>
      </c>
    </row>
    <row r="14" spans="1:178" ht="39.75" customHeight="1" thickBot="1" x14ac:dyDescent="0.25">
      <c r="A14" s="615"/>
      <c r="B14" s="571"/>
      <c r="D14" s="608" t="s">
        <v>263</v>
      </c>
      <c r="E14" s="608" t="s">
        <v>264</v>
      </c>
      <c r="F14" s="608" t="s">
        <v>264</v>
      </c>
      <c r="G14" s="608" t="s">
        <v>264</v>
      </c>
      <c r="H14" s="608" t="s">
        <v>264</v>
      </c>
      <c r="I14" s="616"/>
      <c r="J14" s="609" t="s">
        <v>1478</v>
      </c>
      <c r="K14" s="609" t="s">
        <v>1478</v>
      </c>
      <c r="L14" s="609" t="s">
        <v>1478</v>
      </c>
      <c r="M14" s="609" t="s">
        <v>1478</v>
      </c>
      <c r="N14" s="609" t="s">
        <v>1478</v>
      </c>
      <c r="O14" s="591"/>
      <c r="P14" s="774" t="s">
        <v>1440</v>
      </c>
      <c r="Q14" s="616"/>
      <c r="R14" s="609" t="str">
        <f>R7</f>
        <v>Million 2009$</v>
      </c>
      <c r="S14" s="609" t="str">
        <f>S7</f>
        <v>Million 2005$</v>
      </c>
      <c r="T14" s="609" t="str">
        <f>T7</f>
        <v>Million 2005$</v>
      </c>
      <c r="U14" s="609" t="str">
        <f>U7</f>
        <v>Million 2005$</v>
      </c>
      <c r="V14" s="609" t="str">
        <f>V7</f>
        <v>Million 2005$</v>
      </c>
      <c r="W14" s="616"/>
      <c r="X14" s="609" t="str">
        <f>X7</f>
        <v>MMBtu/$</v>
      </c>
      <c r="Y14" s="609" t="str">
        <f>Y7</f>
        <v>MMBtu/$</v>
      </c>
      <c r="Z14" s="609" t="str">
        <f>Z7</f>
        <v>MMBtu/$</v>
      </c>
      <c r="AA14" s="609" t="str">
        <f>AA7</f>
        <v>MMBtu/$</v>
      </c>
      <c r="AB14" s="609" t="str">
        <f>AB7</f>
        <v>MMBtu/$</v>
      </c>
      <c r="AC14" s="616"/>
      <c r="AD14" s="616"/>
      <c r="AE14" s="609" t="str">
        <f>AE7</f>
        <v>MMBtu/$</v>
      </c>
      <c r="AF14" s="609" t="str">
        <f>AF7</f>
        <v>MMBtu/$</v>
      </c>
      <c r="AG14" s="609" t="str">
        <f>AG7</f>
        <v>MMBtu/$</v>
      </c>
      <c r="AH14" s="609" t="str">
        <f>AH7</f>
        <v>MMBtu/$</v>
      </c>
      <c r="AI14" s="609" t="str">
        <f>AI7</f>
        <v>MMBtu/$</v>
      </c>
      <c r="AJ14" s="616"/>
      <c r="AK14" s="608" t="str">
        <f>AK7</f>
        <v>1985 = 1</v>
      </c>
      <c r="AL14" s="608" t="str">
        <f>AL7</f>
        <v>1985 = 1</v>
      </c>
      <c r="AM14" s="608" t="str">
        <f>AM7</f>
        <v>1985 = 1</v>
      </c>
      <c r="AN14" s="608" t="str">
        <f>AN7</f>
        <v>1985 = 1</v>
      </c>
      <c r="AO14" s="608" t="str">
        <f>AO7</f>
        <v>1985 = 1</v>
      </c>
      <c r="AP14" s="616"/>
      <c r="AQ14" s="609" t="str">
        <f>AQ7</f>
        <v>Ratio</v>
      </c>
      <c r="AR14" s="609" t="str">
        <f>AR7</f>
        <v>Ratio</v>
      </c>
      <c r="AS14" s="609" t="str">
        <f>AS7</f>
        <v>Ratio</v>
      </c>
      <c r="AT14" s="609" t="str">
        <f>AT7</f>
        <v>Ratio</v>
      </c>
      <c r="AU14" s="609" t="str">
        <f>AU7</f>
        <v>Ratio</v>
      </c>
      <c r="AV14" s="616"/>
      <c r="AW14" s="609" t="str">
        <f>AW7</f>
        <v>Share</v>
      </c>
      <c r="AX14" s="609" t="str">
        <f>AX7</f>
        <v>Share</v>
      </c>
      <c r="AY14" s="609" t="str">
        <f>AY7</f>
        <v>Share</v>
      </c>
      <c r="AZ14" s="609" t="str">
        <f>AZ7</f>
        <v>Share</v>
      </c>
      <c r="BA14" s="609" t="str">
        <f>BA7</f>
        <v>Share</v>
      </c>
      <c r="BB14" s="616"/>
      <c r="BC14" s="618"/>
      <c r="BD14" s="618"/>
      <c r="BE14" s="618"/>
      <c r="BF14" s="618"/>
      <c r="BG14" s="618"/>
      <c r="BH14" s="618"/>
      <c r="BI14" s="618"/>
      <c r="BJ14" s="616"/>
      <c r="BK14" s="616"/>
      <c r="BL14" s="616"/>
      <c r="BM14" s="616"/>
      <c r="BN14" s="616"/>
      <c r="BO14" s="616"/>
      <c r="BP14" s="616"/>
      <c r="BQ14" s="616"/>
      <c r="BR14" s="616"/>
      <c r="BS14" s="616"/>
      <c r="BT14" s="611"/>
      <c r="BU14" s="612" t="s">
        <v>625</v>
      </c>
      <c r="BV14" s="612"/>
      <c r="BW14" s="611"/>
      <c r="BX14" s="611"/>
      <c r="BY14" s="611"/>
      <c r="BZ14" s="613" t="s">
        <v>626</v>
      </c>
      <c r="CA14" s="614"/>
      <c r="CB14" s="611"/>
      <c r="CC14" s="614"/>
      <c r="CD14" s="614"/>
      <c r="CG14" s="575"/>
      <c r="EB14" s="623"/>
      <c r="EC14" s="623"/>
      <c r="ED14" s="623"/>
      <c r="EE14" s="624"/>
      <c r="EF14" s="624"/>
      <c r="EG14" s="624"/>
      <c r="EH14" s="624"/>
      <c r="EJ14" s="623"/>
      <c r="EK14" s="623"/>
      <c r="EL14" s="623"/>
      <c r="EP14" s="577"/>
      <c r="FA14" s="625" t="s">
        <v>79</v>
      </c>
      <c r="FB14" s="625" t="s">
        <v>640</v>
      </c>
      <c r="FC14" s="625" t="s">
        <v>641</v>
      </c>
      <c r="FD14" s="625" t="s">
        <v>642</v>
      </c>
      <c r="FE14" s="625" t="s">
        <v>643</v>
      </c>
      <c r="FH14" s="625" t="s">
        <v>79</v>
      </c>
      <c r="FI14" s="625" t="s">
        <v>640</v>
      </c>
      <c r="FJ14" s="625" t="s">
        <v>641</v>
      </c>
      <c r="FK14" s="625" t="s">
        <v>642</v>
      </c>
      <c r="FL14" s="625" t="s">
        <v>643</v>
      </c>
      <c r="FS14" s="572">
        <f>FS13+1</f>
        <v>1986</v>
      </c>
      <c r="FT14" s="621">
        <f t="shared" si="0"/>
        <v>0.93125141666292666</v>
      </c>
      <c r="FU14" s="621">
        <f t="shared" si="1"/>
        <v>1.0652826784084144</v>
      </c>
      <c r="FV14" s="621">
        <f t="shared" si="2"/>
        <v>0.87418244522126543</v>
      </c>
    </row>
    <row r="15" spans="1:178" hidden="1" x14ac:dyDescent="0.2">
      <c r="A15" s="615" t="s">
        <v>105</v>
      </c>
      <c r="B15" s="571">
        <v>1949</v>
      </c>
      <c r="D15" s="626"/>
      <c r="E15" s="626"/>
      <c r="F15" s="626"/>
      <c r="G15" s="626"/>
      <c r="H15" s="626"/>
      <c r="J15" s="627"/>
      <c r="K15" s="627"/>
      <c r="L15" s="627"/>
      <c r="M15" s="627"/>
      <c r="N15" s="627"/>
      <c r="O15" s="771"/>
      <c r="X15" s="628"/>
      <c r="Y15" s="628"/>
      <c r="Z15" s="628"/>
      <c r="AA15" s="628"/>
      <c r="AB15" s="628"/>
      <c r="BC15" s="629"/>
      <c r="BD15" s="629"/>
      <c r="BE15" s="629"/>
      <c r="BF15" s="629"/>
      <c r="BG15" s="629"/>
      <c r="BH15" s="629"/>
      <c r="BI15" s="629"/>
      <c r="BT15" s="630"/>
      <c r="BU15" s="630"/>
      <c r="BV15" s="630"/>
      <c r="BW15" s="630"/>
      <c r="BX15" s="630"/>
      <c r="BY15" s="630"/>
      <c r="BZ15" s="630"/>
      <c r="CA15" s="630"/>
      <c r="CB15" s="630"/>
      <c r="CC15" s="630"/>
      <c r="CD15" s="630"/>
      <c r="CG15" s="575"/>
      <c r="CI15" s="621"/>
      <c r="CJ15" s="621"/>
      <c r="CK15" s="621"/>
      <c r="CL15" s="621"/>
      <c r="CN15" s="621"/>
      <c r="CO15" s="621"/>
      <c r="CP15" s="621"/>
      <c r="CQ15" s="621"/>
      <c r="CR15" s="621"/>
      <c r="CS15" s="621"/>
      <c r="CT15" s="621"/>
      <c r="CU15" s="621"/>
      <c r="CV15" s="621"/>
      <c r="CW15" s="621"/>
      <c r="DE15" s="621"/>
      <c r="DF15" s="621"/>
      <c r="DG15" s="621"/>
      <c r="DH15" s="621"/>
      <c r="DI15" s="621"/>
      <c r="DK15" s="621"/>
      <c r="DL15" s="621"/>
      <c r="DM15" s="621"/>
      <c r="DN15" s="621"/>
      <c r="EB15" s="621"/>
      <c r="EC15" s="621">
        <v>1</v>
      </c>
      <c r="ED15" s="621">
        <f t="shared" ref="ED15:ED46" si="3">EC15/EC$85</f>
        <v>1.0314286939612036</v>
      </c>
      <c r="EE15" s="621"/>
      <c r="EF15" s="621"/>
      <c r="EG15" s="621">
        <v>1</v>
      </c>
      <c r="EH15" s="621">
        <f t="shared" ref="EH15:EH46" si="4">EG15/EG$85</f>
        <v>0.56491436111585402</v>
      </c>
      <c r="EI15" s="621"/>
      <c r="EJ15" s="621"/>
      <c r="EK15" s="621">
        <v>1</v>
      </c>
      <c r="EL15" s="621">
        <f t="shared" ref="EL15:EL46" si="5">EK15/EK$85</f>
        <v>1.0572044441161148</v>
      </c>
      <c r="EM15" s="621"/>
      <c r="EP15" s="577"/>
      <c r="EZ15" s="572">
        <v>1970</v>
      </c>
      <c r="FA15" s="631">
        <f t="shared" ref="FA15:FA55" si="6">CA36</f>
        <v>0.92801229675006025</v>
      </c>
      <c r="FB15" s="631">
        <f t="shared" ref="FB15:FB55" si="7">BT36</f>
        <v>1.5065131479649294</v>
      </c>
      <c r="FC15" s="631">
        <f t="shared" ref="FC15:FC55" si="8">BX36</f>
        <v>1</v>
      </c>
      <c r="FD15" s="631">
        <f t="shared" ref="FD15:FD55" si="9">BV36*BW36*BY36</f>
        <v>0.59722997311669657</v>
      </c>
      <c r="FE15" s="631">
        <f t="shared" ref="FE15:FE55" si="10">BZ36</f>
        <v>1.0314286939612036</v>
      </c>
      <c r="FG15" s="572">
        <f t="shared" ref="FG15:FG40" si="11">FG14+1</f>
        <v>1</v>
      </c>
      <c r="FH15" s="631">
        <f t="shared" ref="FH15:FH47" si="12">CA43</f>
        <v>0.98482356317748343</v>
      </c>
      <c r="FI15" s="631">
        <f t="shared" ref="FI15:FI47" si="13">BT43</f>
        <v>1.1339856034612354</v>
      </c>
      <c r="FJ15" s="631">
        <f t="shared" ref="FJ15:FJ47" si="14">BX43</f>
        <v>1</v>
      </c>
      <c r="FK15" s="631">
        <f t="shared" ref="FK15:FK47" si="15">BV43*BW43*BY43</f>
        <v>0.8302616034386997</v>
      </c>
      <c r="FL15" s="631">
        <f t="shared" ref="FL15:FL47" si="16">BZ43</f>
        <v>1.0460102403340306</v>
      </c>
      <c r="FS15" s="572">
        <f t="shared" ref="FS15:FS32" si="17">FS14+1</f>
        <v>1987</v>
      </c>
      <c r="FT15" s="621">
        <f t="shared" si="0"/>
        <v>0.92641155423965071</v>
      </c>
      <c r="FU15" s="621">
        <f t="shared" si="1"/>
        <v>1.087863129458253</v>
      </c>
      <c r="FV15" s="621">
        <f t="shared" si="2"/>
        <v>0.85158833786470556</v>
      </c>
    </row>
    <row r="16" spans="1:178" hidden="1" x14ac:dyDescent="0.2">
      <c r="A16" s="615" t="s">
        <v>105</v>
      </c>
      <c r="B16" s="571">
        <f t="shared" ref="B16:B79" si="18">B15+1</f>
        <v>1950</v>
      </c>
      <c r="D16" s="626"/>
      <c r="E16" s="626"/>
      <c r="F16" s="626"/>
      <c r="G16" s="626"/>
      <c r="H16" s="626"/>
      <c r="J16" s="627"/>
      <c r="K16" s="627"/>
      <c r="L16" s="627"/>
      <c r="M16" s="627"/>
      <c r="N16" s="627"/>
      <c r="O16" s="771"/>
      <c r="X16" s="628"/>
      <c r="Y16" s="628"/>
      <c r="Z16" s="628"/>
      <c r="AA16" s="628"/>
      <c r="AB16" s="628"/>
      <c r="BC16" s="621"/>
      <c r="BD16" s="629"/>
      <c r="BE16" s="629"/>
      <c r="BF16" s="629"/>
      <c r="BG16" s="629"/>
      <c r="BH16" s="629"/>
      <c r="BI16" s="621"/>
      <c r="BT16" s="630"/>
      <c r="BU16" s="630"/>
      <c r="BV16" s="630"/>
      <c r="BW16" s="630"/>
      <c r="BX16" s="630"/>
      <c r="BY16" s="630"/>
      <c r="BZ16" s="630"/>
      <c r="CA16" s="630"/>
      <c r="CB16" s="630"/>
      <c r="CC16" s="630"/>
      <c r="CD16" s="630"/>
      <c r="CG16" s="575"/>
      <c r="CI16" s="621"/>
      <c r="CJ16" s="621"/>
      <c r="CK16" s="621"/>
      <c r="CL16" s="621"/>
      <c r="CN16" s="621"/>
      <c r="CO16" s="621"/>
      <c r="CP16" s="621"/>
      <c r="CQ16" s="621"/>
      <c r="CR16" s="621"/>
      <c r="CS16" s="621"/>
      <c r="CT16" s="621"/>
      <c r="CU16" s="621"/>
      <c r="CV16" s="621"/>
      <c r="CW16" s="621"/>
      <c r="CZ16" s="621"/>
      <c r="DA16" s="621"/>
      <c r="DB16" s="621"/>
      <c r="DC16" s="621"/>
      <c r="DE16" s="621"/>
      <c r="DF16" s="621"/>
      <c r="DG16" s="621"/>
      <c r="DH16" s="621"/>
      <c r="DI16" s="621"/>
      <c r="DK16" s="621"/>
      <c r="DL16" s="621"/>
      <c r="DM16" s="621"/>
      <c r="DN16" s="621"/>
      <c r="DP16" s="621"/>
      <c r="DQ16" s="621"/>
      <c r="DR16" s="621"/>
      <c r="DS16" s="621"/>
      <c r="DU16" s="621"/>
      <c r="DV16" s="621"/>
      <c r="DW16" s="621"/>
      <c r="DX16" s="621"/>
      <c r="EB16" s="621">
        <f t="shared" ref="EB16:EB47" si="19">EXP(SUMPRODUCT($CT16:$CW16,CZ16:DC16))</f>
        <v>1</v>
      </c>
      <c r="EC16" s="621">
        <f t="shared" ref="EC16:EC76" si="20">IF(ISERR(EB16),EC15,EB16*EC15)</f>
        <v>1</v>
      </c>
      <c r="ED16" s="621">
        <f t="shared" si="3"/>
        <v>1.0314286939612036</v>
      </c>
      <c r="EE16" s="621"/>
      <c r="EF16" s="621">
        <f t="shared" ref="EF16:EF47" si="21">EXP(SUMPRODUCT($CT16:$CW16,DE16:DH16))</f>
        <v>1</v>
      </c>
      <c r="EG16" s="621">
        <f t="shared" ref="EG16:EG76" si="22">IF(ISERR(EF16),EG15,EF16*EG15)</f>
        <v>1</v>
      </c>
      <c r="EH16" s="621">
        <f t="shared" si="4"/>
        <v>0.56491436111585402</v>
      </c>
      <c r="EI16" s="621"/>
      <c r="EJ16" s="621">
        <f t="shared" ref="EJ16:EJ47" si="23">EXP(SUMPRODUCT($CT16:$CW16,DK16:DN16))</f>
        <v>1</v>
      </c>
      <c r="EK16" s="621">
        <f t="shared" ref="EK16:EK76" si="24">IF(ISERR(EJ16),EK15,EJ16*EK15)</f>
        <v>1</v>
      </c>
      <c r="EL16" s="621">
        <f t="shared" si="5"/>
        <v>1.0572044441161148</v>
      </c>
      <c r="EM16" s="621"/>
      <c r="EP16" s="577"/>
      <c r="EZ16" s="572">
        <v>1971</v>
      </c>
      <c r="FA16" s="631">
        <f t="shared" si="6"/>
        <v>0.92675602110538757</v>
      </c>
      <c r="FB16" s="631">
        <f t="shared" si="7"/>
        <v>1.471619255193531</v>
      </c>
      <c r="FC16" s="631">
        <f t="shared" si="8"/>
        <v>1</v>
      </c>
      <c r="FD16" s="631">
        <f t="shared" si="9"/>
        <v>0.58612122513149034</v>
      </c>
      <c r="FE16" s="631">
        <f t="shared" si="10"/>
        <v>1.0744408355981556</v>
      </c>
      <c r="FG16" s="572">
        <f t="shared" si="11"/>
        <v>2</v>
      </c>
      <c r="FH16" s="631">
        <f t="shared" si="12"/>
        <v>1.0424114951300214</v>
      </c>
      <c r="FI16" s="631">
        <f t="shared" si="13"/>
        <v>1.1448816796087313</v>
      </c>
      <c r="FJ16" s="631">
        <f t="shared" si="14"/>
        <v>1</v>
      </c>
      <c r="FK16" s="631">
        <f t="shared" si="15"/>
        <v>0.85093333790968473</v>
      </c>
      <c r="FL16" s="631">
        <f t="shared" si="16"/>
        <v>1.069998200350456</v>
      </c>
      <c r="FS16" s="572">
        <f t="shared" si="17"/>
        <v>1988</v>
      </c>
      <c r="FT16" s="621">
        <f t="shared" si="0"/>
        <v>0.97289403786899054</v>
      </c>
      <c r="FU16" s="621">
        <f t="shared" si="1"/>
        <v>1.2186529022030845</v>
      </c>
      <c r="FV16" s="621">
        <f t="shared" si="2"/>
        <v>0.79833563446178124</v>
      </c>
    </row>
    <row r="17" spans="1:178" hidden="1" x14ac:dyDescent="0.2">
      <c r="A17" s="615" t="s">
        <v>105</v>
      </c>
      <c r="B17" s="571">
        <f t="shared" si="18"/>
        <v>1951</v>
      </c>
      <c r="D17" s="626"/>
      <c r="E17" s="626"/>
      <c r="F17" s="626"/>
      <c r="G17" s="626"/>
      <c r="H17" s="626"/>
      <c r="J17" s="627"/>
      <c r="K17" s="627"/>
      <c r="L17" s="627"/>
      <c r="M17" s="627"/>
      <c r="N17" s="627"/>
      <c r="O17" s="771"/>
      <c r="X17" s="628"/>
      <c r="Y17" s="628"/>
      <c r="Z17" s="628"/>
      <c r="AA17" s="628"/>
      <c r="AB17" s="628"/>
      <c r="BC17" s="621"/>
      <c r="BD17" s="621"/>
      <c r="BE17" s="621"/>
      <c r="BF17" s="621"/>
      <c r="BG17" s="621"/>
      <c r="BH17" s="621"/>
      <c r="BI17" s="621"/>
      <c r="BT17" s="630"/>
      <c r="BU17" s="630"/>
      <c r="BV17" s="630"/>
      <c r="BW17" s="630"/>
      <c r="BX17" s="630"/>
      <c r="BY17" s="630"/>
      <c r="BZ17" s="630"/>
      <c r="CA17" s="630"/>
      <c r="CB17" s="630"/>
      <c r="CC17" s="630"/>
      <c r="CD17" s="630"/>
      <c r="CG17" s="575"/>
      <c r="CI17" s="621"/>
      <c r="CJ17" s="621"/>
      <c r="CK17" s="621"/>
      <c r="CL17" s="621"/>
      <c r="CN17" s="621"/>
      <c r="CO17" s="621"/>
      <c r="CP17" s="621"/>
      <c r="CQ17" s="621"/>
      <c r="CR17" s="621"/>
      <c r="CS17" s="621"/>
      <c r="CT17" s="621"/>
      <c r="CU17" s="621"/>
      <c r="CV17" s="621"/>
      <c r="CW17" s="621"/>
      <c r="CZ17" s="621"/>
      <c r="DA17" s="621"/>
      <c r="DB17" s="621"/>
      <c r="DC17" s="621"/>
      <c r="DE17" s="621"/>
      <c r="DF17" s="621"/>
      <c r="DG17" s="621"/>
      <c r="DH17" s="621"/>
      <c r="DI17" s="621"/>
      <c r="DK17" s="621"/>
      <c r="DL17" s="621"/>
      <c r="DM17" s="621"/>
      <c r="DN17" s="621"/>
      <c r="DP17" s="621"/>
      <c r="DQ17" s="621"/>
      <c r="DR17" s="621"/>
      <c r="DS17" s="621"/>
      <c r="DU17" s="621"/>
      <c r="DV17" s="621"/>
      <c r="DW17" s="621"/>
      <c r="DX17" s="621"/>
      <c r="EB17" s="621">
        <f t="shared" si="19"/>
        <v>1</v>
      </c>
      <c r="EC17" s="621">
        <f t="shared" si="20"/>
        <v>1</v>
      </c>
      <c r="ED17" s="621">
        <f t="shared" si="3"/>
        <v>1.0314286939612036</v>
      </c>
      <c r="EE17" s="621"/>
      <c r="EF17" s="621">
        <f t="shared" si="21"/>
        <v>1</v>
      </c>
      <c r="EG17" s="621">
        <f t="shared" si="22"/>
        <v>1</v>
      </c>
      <c r="EH17" s="621">
        <f t="shared" si="4"/>
        <v>0.56491436111585402</v>
      </c>
      <c r="EI17" s="621"/>
      <c r="EJ17" s="621">
        <f t="shared" si="23"/>
        <v>1</v>
      </c>
      <c r="EK17" s="621">
        <f t="shared" si="24"/>
        <v>1</v>
      </c>
      <c r="EL17" s="621">
        <f t="shared" si="5"/>
        <v>1.0572044441161148</v>
      </c>
      <c r="EM17" s="621"/>
      <c r="EP17" s="577"/>
      <c r="EZ17" s="572">
        <v>1972</v>
      </c>
      <c r="FA17" s="631">
        <f t="shared" si="6"/>
        <v>0.93982425867515385</v>
      </c>
      <c r="FB17" s="631">
        <f t="shared" si="7"/>
        <v>1.4773125641948155</v>
      </c>
      <c r="FC17" s="631">
        <f t="shared" si="8"/>
        <v>1</v>
      </c>
      <c r="FD17" s="631">
        <f t="shared" si="9"/>
        <v>0.58368615977323068</v>
      </c>
      <c r="FE17" s="631">
        <f t="shared" si="10"/>
        <v>1.0899206070869965</v>
      </c>
      <c r="FG17" s="572">
        <f t="shared" si="11"/>
        <v>3</v>
      </c>
      <c r="FH17" s="631">
        <f t="shared" si="12"/>
        <v>1.0898955456493276</v>
      </c>
      <c r="FI17" s="631">
        <f t="shared" si="13"/>
        <v>0.94756571948233148</v>
      </c>
      <c r="FJ17" s="631">
        <f t="shared" si="14"/>
        <v>1</v>
      </c>
      <c r="FK17" s="631">
        <f t="shared" si="15"/>
        <v>1.0895719026367625</v>
      </c>
      <c r="FL17" s="631">
        <f t="shared" si="16"/>
        <v>1.0556492455242874</v>
      </c>
      <c r="FS17" s="572">
        <f t="shared" si="17"/>
        <v>1989</v>
      </c>
      <c r="FT17" s="621">
        <f t="shared" si="0"/>
        <v>0.96534557471686411</v>
      </c>
      <c r="FU17" s="621">
        <f t="shared" si="1"/>
        <v>1.1468754371928442</v>
      </c>
      <c r="FV17" s="621">
        <f t="shared" si="2"/>
        <v>0.84171789142131892</v>
      </c>
    </row>
    <row r="18" spans="1:178" hidden="1" x14ac:dyDescent="0.2">
      <c r="A18" s="615" t="s">
        <v>105</v>
      </c>
      <c r="B18" s="571">
        <f t="shared" si="18"/>
        <v>1952</v>
      </c>
      <c r="D18" s="626"/>
      <c r="E18" s="626"/>
      <c r="F18" s="626"/>
      <c r="G18" s="626"/>
      <c r="H18" s="626"/>
      <c r="J18" s="627"/>
      <c r="K18" s="627"/>
      <c r="L18" s="627"/>
      <c r="M18" s="627"/>
      <c r="N18" s="627"/>
      <c r="O18" s="771"/>
      <c r="X18" s="628"/>
      <c r="Y18" s="628"/>
      <c r="Z18" s="628"/>
      <c r="AA18" s="628"/>
      <c r="AB18" s="628"/>
      <c r="BC18" s="621"/>
      <c r="BD18" s="621"/>
      <c r="BE18" s="621"/>
      <c r="BF18" s="621"/>
      <c r="BG18" s="621"/>
      <c r="BH18" s="621"/>
      <c r="BI18" s="621"/>
      <c r="BT18" s="630"/>
      <c r="BU18" s="630"/>
      <c r="BV18" s="630"/>
      <c r="BW18" s="630"/>
      <c r="BX18" s="630"/>
      <c r="BY18" s="630"/>
      <c r="BZ18" s="630"/>
      <c r="CA18" s="630"/>
      <c r="CB18" s="630"/>
      <c r="CC18" s="630"/>
      <c r="CD18" s="630"/>
      <c r="CG18" s="575"/>
      <c r="CI18" s="621"/>
      <c r="CJ18" s="621"/>
      <c r="CK18" s="621"/>
      <c r="CL18" s="621"/>
      <c r="CN18" s="621"/>
      <c r="CO18" s="621"/>
      <c r="CP18" s="621"/>
      <c r="CQ18" s="621"/>
      <c r="CR18" s="621"/>
      <c r="CS18" s="621"/>
      <c r="CT18" s="621"/>
      <c r="CU18" s="621"/>
      <c r="CV18" s="621"/>
      <c r="CW18" s="621"/>
      <c r="CZ18" s="621"/>
      <c r="DA18" s="621"/>
      <c r="DB18" s="621"/>
      <c r="DC18" s="621"/>
      <c r="DE18" s="621"/>
      <c r="DF18" s="621"/>
      <c r="DG18" s="621"/>
      <c r="DH18" s="621"/>
      <c r="DI18" s="621"/>
      <c r="DK18" s="621"/>
      <c r="DL18" s="621"/>
      <c r="DM18" s="621"/>
      <c r="DN18" s="621"/>
      <c r="DP18" s="621"/>
      <c r="DQ18" s="621"/>
      <c r="DR18" s="621"/>
      <c r="DS18" s="621"/>
      <c r="DU18" s="621"/>
      <c r="DV18" s="621"/>
      <c r="DW18" s="621"/>
      <c r="DX18" s="621"/>
      <c r="EB18" s="621">
        <f t="shared" si="19"/>
        <v>1</v>
      </c>
      <c r="EC18" s="621">
        <f t="shared" si="20"/>
        <v>1</v>
      </c>
      <c r="ED18" s="621">
        <f t="shared" si="3"/>
        <v>1.0314286939612036</v>
      </c>
      <c r="EE18" s="621"/>
      <c r="EF18" s="621">
        <f t="shared" si="21"/>
        <v>1</v>
      </c>
      <c r="EG18" s="621">
        <f t="shared" si="22"/>
        <v>1</v>
      </c>
      <c r="EH18" s="621">
        <f t="shared" si="4"/>
        <v>0.56491436111585402</v>
      </c>
      <c r="EI18" s="621"/>
      <c r="EJ18" s="621">
        <f t="shared" si="23"/>
        <v>1</v>
      </c>
      <c r="EK18" s="621">
        <f t="shared" si="24"/>
        <v>1</v>
      </c>
      <c r="EL18" s="621">
        <f t="shared" si="5"/>
        <v>1.0572044441161148</v>
      </c>
      <c r="EM18" s="621"/>
      <c r="EP18" s="577"/>
      <c r="EZ18" s="572">
        <v>1973</v>
      </c>
      <c r="FA18" s="631">
        <f t="shared" si="6"/>
        <v>1.010695935300622</v>
      </c>
      <c r="FB18" s="631">
        <f t="shared" si="7"/>
        <v>1.4813221546473623</v>
      </c>
      <c r="FC18" s="631">
        <f t="shared" si="8"/>
        <v>1</v>
      </c>
      <c r="FD18" s="631">
        <f t="shared" si="9"/>
        <v>0.61473747637837295</v>
      </c>
      <c r="FE18" s="631">
        <f t="shared" si="10"/>
        <v>1.109893507682171</v>
      </c>
      <c r="FG18" s="572">
        <f t="shared" si="11"/>
        <v>4</v>
      </c>
      <c r="FH18" s="631">
        <f t="shared" si="12"/>
        <v>1.1060765489974755</v>
      </c>
      <c r="FI18" s="631">
        <f t="shared" si="13"/>
        <v>0.97989419741981998</v>
      </c>
      <c r="FJ18" s="631">
        <f t="shared" si="14"/>
        <v>1</v>
      </c>
      <c r="FK18" s="631">
        <f t="shared" si="15"/>
        <v>1.0821636596033413</v>
      </c>
      <c r="FL18" s="631">
        <f t="shared" si="16"/>
        <v>1.0430690348798868</v>
      </c>
      <c r="FS18" s="572">
        <f t="shared" si="17"/>
        <v>1990</v>
      </c>
      <c r="FT18" s="621">
        <f t="shared" si="0"/>
        <v>0.99053765339180855</v>
      </c>
      <c r="FU18" s="621">
        <f t="shared" si="1"/>
        <v>1.1501073276476981</v>
      </c>
      <c r="FV18" s="621">
        <f t="shared" si="2"/>
        <v>0.86125671020438099</v>
      </c>
    </row>
    <row r="19" spans="1:178" hidden="1" x14ac:dyDescent="0.2">
      <c r="A19" s="615" t="s">
        <v>105</v>
      </c>
      <c r="B19" s="571">
        <f t="shared" si="18"/>
        <v>1953</v>
      </c>
      <c r="D19" s="626"/>
      <c r="E19" s="626"/>
      <c r="F19" s="626"/>
      <c r="G19" s="626"/>
      <c r="H19" s="626"/>
      <c r="J19" s="627"/>
      <c r="K19" s="627"/>
      <c r="L19" s="627"/>
      <c r="M19" s="627"/>
      <c r="N19" s="627"/>
      <c r="O19" s="771"/>
      <c r="X19" s="628"/>
      <c r="Y19" s="628"/>
      <c r="Z19" s="628"/>
      <c r="AA19" s="628"/>
      <c r="AB19" s="628"/>
      <c r="BC19" s="621"/>
      <c r="BD19" s="621"/>
      <c r="BE19" s="621"/>
      <c r="BF19" s="621"/>
      <c r="BG19" s="621"/>
      <c r="BH19" s="621"/>
      <c r="BI19" s="621"/>
      <c r="BT19" s="630"/>
      <c r="BU19" s="630"/>
      <c r="BV19" s="630"/>
      <c r="BW19" s="630"/>
      <c r="BX19" s="630"/>
      <c r="BY19" s="630"/>
      <c r="BZ19" s="630"/>
      <c r="CA19" s="630"/>
      <c r="CB19" s="630"/>
      <c r="CC19" s="630"/>
      <c r="CD19" s="630"/>
      <c r="CG19" s="575"/>
      <c r="CI19" s="621"/>
      <c r="CJ19" s="621"/>
      <c r="CK19" s="621"/>
      <c r="CL19" s="621"/>
      <c r="CN19" s="621"/>
      <c r="CO19" s="621"/>
      <c r="CP19" s="621"/>
      <c r="CQ19" s="621"/>
      <c r="CR19" s="621"/>
      <c r="CS19" s="621"/>
      <c r="CT19" s="621"/>
      <c r="CU19" s="621"/>
      <c r="CV19" s="621"/>
      <c r="CW19" s="621"/>
      <c r="CZ19" s="621"/>
      <c r="DA19" s="621"/>
      <c r="DB19" s="621"/>
      <c r="DC19" s="621"/>
      <c r="DE19" s="621"/>
      <c r="DF19" s="621"/>
      <c r="DG19" s="621"/>
      <c r="DH19" s="621"/>
      <c r="DI19" s="621"/>
      <c r="DK19" s="621"/>
      <c r="DL19" s="621"/>
      <c r="DM19" s="621"/>
      <c r="DN19" s="621"/>
      <c r="DP19" s="621"/>
      <c r="DQ19" s="621"/>
      <c r="DR19" s="621"/>
      <c r="DS19" s="621"/>
      <c r="DU19" s="621"/>
      <c r="DV19" s="621"/>
      <c r="DW19" s="621"/>
      <c r="DX19" s="621"/>
      <c r="EB19" s="621">
        <f t="shared" si="19"/>
        <v>1</v>
      </c>
      <c r="EC19" s="621">
        <f t="shared" si="20"/>
        <v>1</v>
      </c>
      <c r="ED19" s="621">
        <f t="shared" si="3"/>
        <v>1.0314286939612036</v>
      </c>
      <c r="EE19" s="621"/>
      <c r="EF19" s="621">
        <f t="shared" si="21"/>
        <v>1</v>
      </c>
      <c r="EG19" s="621">
        <f t="shared" si="22"/>
        <v>1</v>
      </c>
      <c r="EH19" s="621">
        <f t="shared" si="4"/>
        <v>0.56491436111585402</v>
      </c>
      <c r="EI19" s="621"/>
      <c r="EJ19" s="621">
        <f t="shared" si="23"/>
        <v>1</v>
      </c>
      <c r="EK19" s="621">
        <f t="shared" si="24"/>
        <v>1</v>
      </c>
      <c r="EL19" s="621">
        <f t="shared" si="5"/>
        <v>1.0572044441161148</v>
      </c>
      <c r="EM19" s="621"/>
      <c r="EP19" s="577"/>
      <c r="EZ19" s="572">
        <v>1974</v>
      </c>
      <c r="FA19" s="631">
        <f t="shared" si="6"/>
        <v>1.0273562057757384</v>
      </c>
      <c r="FB19" s="631">
        <f t="shared" si="7"/>
        <v>1.2219442448331257</v>
      </c>
      <c r="FC19" s="631">
        <f t="shared" si="8"/>
        <v>1</v>
      </c>
      <c r="FD19" s="631">
        <f t="shared" si="9"/>
        <v>0.77378861900759088</v>
      </c>
      <c r="FE19" s="631">
        <f t="shared" si="10"/>
        <v>1.0865440067090852</v>
      </c>
      <c r="FG19" s="572">
        <f t="shared" si="11"/>
        <v>5</v>
      </c>
      <c r="FH19" s="631">
        <f t="shared" si="12"/>
        <v>1.0798236994213031</v>
      </c>
      <c r="FI19" s="631">
        <f t="shared" si="13"/>
        <v>0.91623482376444654</v>
      </c>
      <c r="FJ19" s="631">
        <f t="shared" si="14"/>
        <v>1</v>
      </c>
      <c r="FK19" s="631">
        <f t="shared" si="15"/>
        <v>1.1592990393717724</v>
      </c>
      <c r="FL19" s="631">
        <f t="shared" si="16"/>
        <v>1.0166011221014721</v>
      </c>
      <c r="FS19" s="572">
        <f t="shared" si="17"/>
        <v>1991</v>
      </c>
      <c r="FT19" s="621">
        <f t="shared" si="0"/>
        <v>1.0081284799572103</v>
      </c>
      <c r="FU19" s="621">
        <f t="shared" si="1"/>
        <v>1.1850618347173265</v>
      </c>
      <c r="FV19" s="621">
        <f t="shared" si="2"/>
        <v>0.85069694291326148</v>
      </c>
    </row>
    <row r="20" spans="1:178" hidden="1" x14ac:dyDescent="0.2">
      <c r="A20" s="615" t="s">
        <v>105</v>
      </c>
      <c r="B20" s="571">
        <f t="shared" si="18"/>
        <v>1954</v>
      </c>
      <c r="D20" s="626"/>
      <c r="E20" s="626"/>
      <c r="F20" s="626"/>
      <c r="G20" s="626"/>
      <c r="H20" s="626"/>
      <c r="J20" s="627"/>
      <c r="K20" s="627"/>
      <c r="L20" s="627"/>
      <c r="M20" s="627"/>
      <c r="N20" s="627"/>
      <c r="O20" s="771"/>
      <c r="X20" s="628"/>
      <c r="Y20" s="628"/>
      <c r="Z20" s="628"/>
      <c r="AA20" s="628"/>
      <c r="AB20" s="628"/>
      <c r="BC20" s="621"/>
      <c r="BD20" s="621"/>
      <c r="BE20" s="621"/>
      <c r="BF20" s="621"/>
      <c r="BG20" s="621"/>
      <c r="BH20" s="621"/>
      <c r="BI20" s="621"/>
      <c r="BT20" s="630"/>
      <c r="BU20" s="630"/>
      <c r="BV20" s="630"/>
      <c r="BW20" s="630"/>
      <c r="BX20" s="630"/>
      <c r="BY20" s="630"/>
      <c r="BZ20" s="630"/>
      <c r="CA20" s="630"/>
      <c r="CB20" s="630"/>
      <c r="CC20" s="630"/>
      <c r="CD20" s="630"/>
      <c r="CG20" s="575"/>
      <c r="CI20" s="621"/>
      <c r="CJ20" s="621"/>
      <c r="CK20" s="621"/>
      <c r="CL20" s="621"/>
      <c r="CN20" s="621"/>
      <c r="CO20" s="621"/>
      <c r="CP20" s="621"/>
      <c r="CQ20" s="621"/>
      <c r="CR20" s="621"/>
      <c r="CS20" s="621"/>
      <c r="CT20" s="621"/>
      <c r="CU20" s="621"/>
      <c r="CV20" s="621"/>
      <c r="CW20" s="621"/>
      <c r="CZ20" s="621"/>
      <c r="DA20" s="621"/>
      <c r="DB20" s="621"/>
      <c r="DC20" s="621"/>
      <c r="DE20" s="621"/>
      <c r="DF20" s="621"/>
      <c r="DG20" s="621"/>
      <c r="DH20" s="621"/>
      <c r="DI20" s="621"/>
      <c r="DK20" s="621"/>
      <c r="DL20" s="621"/>
      <c r="DM20" s="621"/>
      <c r="DN20" s="621"/>
      <c r="DP20" s="621"/>
      <c r="DQ20" s="621"/>
      <c r="DR20" s="621"/>
      <c r="DS20" s="621"/>
      <c r="DU20" s="621"/>
      <c r="DV20" s="621"/>
      <c r="DW20" s="621"/>
      <c r="DX20" s="621"/>
      <c r="EB20" s="621">
        <f t="shared" si="19"/>
        <v>1</v>
      </c>
      <c r="EC20" s="621">
        <f t="shared" si="20"/>
        <v>1</v>
      </c>
      <c r="ED20" s="621">
        <f t="shared" si="3"/>
        <v>1.0314286939612036</v>
      </c>
      <c r="EE20" s="621"/>
      <c r="EF20" s="621">
        <f t="shared" si="21"/>
        <v>1</v>
      </c>
      <c r="EG20" s="621">
        <f t="shared" si="22"/>
        <v>1</v>
      </c>
      <c r="EH20" s="621">
        <f t="shared" si="4"/>
        <v>0.56491436111585402</v>
      </c>
      <c r="EI20" s="621"/>
      <c r="EJ20" s="621">
        <f t="shared" si="23"/>
        <v>1</v>
      </c>
      <c r="EK20" s="621">
        <f t="shared" si="24"/>
        <v>1</v>
      </c>
      <c r="EL20" s="621">
        <f t="shared" si="5"/>
        <v>1.0572044441161148</v>
      </c>
      <c r="EM20" s="621"/>
      <c r="EP20" s="577"/>
      <c r="EZ20" s="572">
        <v>1975</v>
      </c>
      <c r="FA20" s="631">
        <f t="shared" si="6"/>
        <v>0.94309818029672809</v>
      </c>
      <c r="FB20" s="631">
        <f t="shared" si="7"/>
        <v>1.0769987972227286</v>
      </c>
      <c r="FC20" s="631">
        <f t="shared" si="8"/>
        <v>1</v>
      </c>
      <c r="FD20" s="631">
        <f t="shared" si="9"/>
        <v>0.84098188305600785</v>
      </c>
      <c r="FE20" s="631">
        <f t="shared" si="10"/>
        <v>1.041250081814231</v>
      </c>
      <c r="FG20" s="572">
        <f t="shared" si="11"/>
        <v>6</v>
      </c>
      <c r="FH20" s="631">
        <f t="shared" si="12"/>
        <v>0.93246038281712917</v>
      </c>
      <c r="FI20" s="631">
        <f t="shared" si="13"/>
        <v>0.86315578791738878</v>
      </c>
      <c r="FJ20" s="631">
        <f t="shared" si="14"/>
        <v>1</v>
      </c>
      <c r="FK20" s="631">
        <f t="shared" si="15"/>
        <v>1.1068012155879297</v>
      </c>
      <c r="FL20" s="631">
        <f t="shared" si="16"/>
        <v>0.9760488961250654</v>
      </c>
      <c r="FS20" s="572">
        <f t="shared" si="17"/>
        <v>1992</v>
      </c>
      <c r="FT20" s="621">
        <f t="shared" si="0"/>
        <v>0.97134591631335065</v>
      </c>
      <c r="FU20" s="621">
        <f t="shared" si="1"/>
        <v>1.1266129694462159</v>
      </c>
      <c r="FV20" s="621">
        <f t="shared" si="2"/>
        <v>0.8621824376749484</v>
      </c>
    </row>
    <row r="21" spans="1:178" hidden="1" x14ac:dyDescent="0.2">
      <c r="A21" s="615" t="s">
        <v>105</v>
      </c>
      <c r="B21" s="571">
        <f t="shared" si="18"/>
        <v>1955</v>
      </c>
      <c r="D21" s="626"/>
      <c r="E21" s="626"/>
      <c r="F21" s="626"/>
      <c r="G21" s="626"/>
      <c r="H21" s="626"/>
      <c r="J21" s="627"/>
      <c r="K21" s="627"/>
      <c r="L21" s="627"/>
      <c r="M21" s="627"/>
      <c r="N21" s="627"/>
      <c r="O21" s="771"/>
      <c r="X21" s="628"/>
      <c r="Y21" s="628"/>
      <c r="Z21" s="628"/>
      <c r="AA21" s="628"/>
      <c r="AB21" s="628"/>
      <c r="BC21" s="621"/>
      <c r="BD21" s="621"/>
      <c r="BE21" s="621"/>
      <c r="BF21" s="621"/>
      <c r="BG21" s="621"/>
      <c r="BH21" s="621"/>
      <c r="BI21" s="621"/>
      <c r="BT21" s="630"/>
      <c r="BU21" s="630"/>
      <c r="BV21" s="630"/>
      <c r="BW21" s="630"/>
      <c r="BX21" s="630"/>
      <c r="BY21" s="630"/>
      <c r="BZ21" s="630"/>
      <c r="CA21" s="630"/>
      <c r="CB21" s="630"/>
      <c r="CC21" s="630"/>
      <c r="CD21" s="630"/>
      <c r="CG21" s="575"/>
      <c r="CI21" s="621"/>
      <c r="CJ21" s="621"/>
      <c r="CK21" s="621"/>
      <c r="CL21" s="621"/>
      <c r="CN21" s="621"/>
      <c r="CO21" s="621"/>
      <c r="CP21" s="621"/>
      <c r="CQ21" s="621"/>
      <c r="CR21" s="621"/>
      <c r="CS21" s="621"/>
      <c r="CT21" s="621"/>
      <c r="CU21" s="621"/>
      <c r="CV21" s="621"/>
      <c r="CW21" s="621"/>
      <c r="CZ21" s="621"/>
      <c r="DA21" s="621"/>
      <c r="DB21" s="621"/>
      <c r="DC21" s="621"/>
      <c r="DE21" s="621"/>
      <c r="DF21" s="621"/>
      <c r="DG21" s="621"/>
      <c r="DH21" s="621"/>
      <c r="DI21" s="621"/>
      <c r="DK21" s="621"/>
      <c r="DL21" s="621"/>
      <c r="DM21" s="621"/>
      <c r="DN21" s="621"/>
      <c r="DP21" s="621"/>
      <c r="DQ21" s="621"/>
      <c r="DR21" s="621"/>
      <c r="DS21" s="621"/>
      <c r="DU21" s="621"/>
      <c r="DV21" s="621"/>
      <c r="DW21" s="621"/>
      <c r="DX21" s="621"/>
      <c r="EB21" s="621">
        <f t="shared" si="19"/>
        <v>1</v>
      </c>
      <c r="EC21" s="621">
        <f t="shared" si="20"/>
        <v>1</v>
      </c>
      <c r="ED21" s="621">
        <f t="shared" si="3"/>
        <v>1.0314286939612036</v>
      </c>
      <c r="EE21" s="621"/>
      <c r="EF21" s="621">
        <f t="shared" si="21"/>
        <v>1</v>
      </c>
      <c r="EG21" s="621">
        <f t="shared" si="22"/>
        <v>1</v>
      </c>
      <c r="EH21" s="621">
        <f t="shared" si="4"/>
        <v>0.56491436111585402</v>
      </c>
      <c r="EI21" s="621"/>
      <c r="EJ21" s="621">
        <f t="shared" si="23"/>
        <v>1</v>
      </c>
      <c r="EK21" s="621">
        <f t="shared" si="24"/>
        <v>1</v>
      </c>
      <c r="EL21" s="621">
        <f t="shared" si="5"/>
        <v>1.0572044441161148</v>
      </c>
      <c r="EM21" s="621"/>
      <c r="EP21" s="577"/>
      <c r="EZ21" s="572">
        <v>1976</v>
      </c>
      <c r="FA21" s="631">
        <f t="shared" si="6"/>
        <v>0.96096167107825925</v>
      </c>
      <c r="FB21" s="631">
        <f t="shared" si="7"/>
        <v>1.099250502593657</v>
      </c>
      <c r="FC21" s="631">
        <f t="shared" si="8"/>
        <v>1</v>
      </c>
      <c r="FD21" s="631">
        <f t="shared" si="9"/>
        <v>0.83871837077008782</v>
      </c>
      <c r="FE21" s="631">
        <f t="shared" si="10"/>
        <v>1.0423011987399347</v>
      </c>
      <c r="FG21" s="572">
        <f t="shared" si="11"/>
        <v>7</v>
      </c>
      <c r="FH21" s="631">
        <f t="shared" si="12"/>
        <v>0.91080383671609755</v>
      </c>
      <c r="FI21" s="631">
        <f t="shared" si="13"/>
        <v>0.84232544452352021</v>
      </c>
      <c r="FJ21" s="631">
        <f t="shared" si="14"/>
        <v>1</v>
      </c>
      <c r="FK21" s="631">
        <f t="shared" si="15"/>
        <v>1.1041999815790537</v>
      </c>
      <c r="FL21" s="631">
        <f t="shared" si="16"/>
        <v>0.97925815292566465</v>
      </c>
      <c r="FS21" s="572">
        <f t="shared" si="17"/>
        <v>1993</v>
      </c>
      <c r="FT21" s="621">
        <f t="shared" si="0"/>
        <v>0.96281096743771466</v>
      </c>
      <c r="FU21" s="621">
        <f t="shared" si="1"/>
        <v>1.2277312951591446</v>
      </c>
      <c r="FV21" s="621">
        <f t="shared" si="2"/>
        <v>0.78421961811514329</v>
      </c>
    </row>
    <row r="22" spans="1:178" hidden="1" x14ac:dyDescent="0.2">
      <c r="A22" s="615" t="s">
        <v>105</v>
      </c>
      <c r="B22" s="571">
        <f t="shared" si="18"/>
        <v>1956</v>
      </c>
      <c r="D22" s="626"/>
      <c r="E22" s="626"/>
      <c r="F22" s="626"/>
      <c r="G22" s="626"/>
      <c r="H22" s="626"/>
      <c r="J22" s="627"/>
      <c r="K22" s="627"/>
      <c r="L22" s="627"/>
      <c r="M22" s="627"/>
      <c r="N22" s="627"/>
      <c r="O22" s="771"/>
      <c r="X22" s="628"/>
      <c r="Y22" s="628"/>
      <c r="Z22" s="628"/>
      <c r="AA22" s="628"/>
      <c r="AB22" s="628"/>
      <c r="BC22" s="621"/>
      <c r="BD22" s="621"/>
      <c r="BE22" s="621"/>
      <c r="BF22" s="621"/>
      <c r="BG22" s="621"/>
      <c r="BH22" s="621"/>
      <c r="BI22" s="621"/>
      <c r="BT22" s="630"/>
      <c r="BU22" s="630"/>
      <c r="BV22" s="630"/>
      <c r="BW22" s="630"/>
      <c r="BX22" s="630"/>
      <c r="BY22" s="630"/>
      <c r="BZ22" s="630"/>
      <c r="CA22" s="630"/>
      <c r="CB22" s="630"/>
      <c r="CC22" s="630"/>
      <c r="CD22" s="630"/>
      <c r="CG22" s="575"/>
      <c r="CI22" s="621"/>
      <c r="CJ22" s="621"/>
      <c r="CK22" s="621"/>
      <c r="CL22" s="621"/>
      <c r="CN22" s="621"/>
      <c r="CO22" s="621"/>
      <c r="CP22" s="621"/>
      <c r="CQ22" s="621"/>
      <c r="CR22" s="621"/>
      <c r="CS22" s="621"/>
      <c r="CT22" s="621"/>
      <c r="CU22" s="621"/>
      <c r="CV22" s="621"/>
      <c r="CW22" s="621"/>
      <c r="CZ22" s="621"/>
      <c r="DA22" s="621"/>
      <c r="DB22" s="621"/>
      <c r="DC22" s="621"/>
      <c r="DE22" s="621"/>
      <c r="DF22" s="621"/>
      <c r="DG22" s="621"/>
      <c r="DH22" s="621"/>
      <c r="DI22" s="621"/>
      <c r="DK22" s="621"/>
      <c r="DL22" s="621"/>
      <c r="DM22" s="621"/>
      <c r="DN22" s="621"/>
      <c r="DP22" s="621"/>
      <c r="DQ22" s="621"/>
      <c r="DR22" s="621"/>
      <c r="DS22" s="621"/>
      <c r="DU22" s="621"/>
      <c r="DV22" s="621"/>
      <c r="DW22" s="621"/>
      <c r="DX22" s="621"/>
      <c r="EB22" s="621">
        <f t="shared" si="19"/>
        <v>1</v>
      </c>
      <c r="EC22" s="621">
        <f t="shared" si="20"/>
        <v>1</v>
      </c>
      <c r="ED22" s="621">
        <f t="shared" si="3"/>
        <v>1.0314286939612036</v>
      </c>
      <c r="EE22" s="621"/>
      <c r="EF22" s="621">
        <f t="shared" si="21"/>
        <v>1</v>
      </c>
      <c r="EG22" s="621">
        <f t="shared" si="22"/>
        <v>1</v>
      </c>
      <c r="EH22" s="621">
        <f t="shared" si="4"/>
        <v>0.56491436111585402</v>
      </c>
      <c r="EI22" s="621"/>
      <c r="EJ22" s="621">
        <f t="shared" si="23"/>
        <v>1</v>
      </c>
      <c r="EK22" s="621">
        <f t="shared" si="24"/>
        <v>1</v>
      </c>
      <c r="EL22" s="621">
        <f t="shared" si="5"/>
        <v>1.0572044441161148</v>
      </c>
      <c r="EM22" s="621"/>
      <c r="EP22" s="577"/>
      <c r="EZ22" s="572">
        <v>1977</v>
      </c>
      <c r="FA22" s="631">
        <f t="shared" si="6"/>
        <v>0.98482356317748343</v>
      </c>
      <c r="FB22" s="631">
        <f t="shared" si="7"/>
        <v>1.1339856034612354</v>
      </c>
      <c r="FC22" s="631">
        <f t="shared" si="8"/>
        <v>1</v>
      </c>
      <c r="FD22" s="631">
        <f t="shared" si="9"/>
        <v>0.8302616034386997</v>
      </c>
      <c r="FE22" s="631">
        <f t="shared" si="10"/>
        <v>1.0460102403340306</v>
      </c>
      <c r="FG22" s="572">
        <f t="shared" si="11"/>
        <v>8</v>
      </c>
      <c r="FH22" s="631">
        <f t="shared" si="12"/>
        <v>1.0214725158779729</v>
      </c>
      <c r="FI22" s="631">
        <f t="shared" si="13"/>
        <v>0.93202275366080434</v>
      </c>
      <c r="FJ22" s="631">
        <f t="shared" si="14"/>
        <v>1</v>
      </c>
      <c r="FK22" s="631">
        <f t="shared" si="15"/>
        <v>1.1057575678470493</v>
      </c>
      <c r="FL22" s="631">
        <f t="shared" si="16"/>
        <v>0.99115197444852143</v>
      </c>
      <c r="FS22" s="572">
        <f t="shared" si="17"/>
        <v>1994</v>
      </c>
      <c r="FT22" s="621">
        <f t="shared" si="0"/>
        <v>0.97436887275378559</v>
      </c>
      <c r="FU22" s="621">
        <f t="shared" si="1"/>
        <v>1.3337399444276474</v>
      </c>
      <c r="FV22" s="621">
        <f t="shared" si="2"/>
        <v>0.73055386608513095</v>
      </c>
    </row>
    <row r="23" spans="1:178" hidden="1" x14ac:dyDescent="0.2">
      <c r="A23" s="615" t="s">
        <v>105</v>
      </c>
      <c r="B23" s="571">
        <f t="shared" si="18"/>
        <v>1957</v>
      </c>
      <c r="D23" s="626"/>
      <c r="E23" s="626"/>
      <c r="F23" s="626"/>
      <c r="G23" s="626"/>
      <c r="H23" s="626"/>
      <c r="J23" s="627"/>
      <c r="K23" s="627"/>
      <c r="L23" s="627"/>
      <c r="M23" s="627"/>
      <c r="N23" s="627"/>
      <c r="O23" s="771"/>
      <c r="X23" s="628"/>
      <c r="Y23" s="628"/>
      <c r="Z23" s="628"/>
      <c r="AA23" s="628"/>
      <c r="AB23" s="628"/>
      <c r="BC23" s="621"/>
      <c r="BD23" s="621"/>
      <c r="BE23" s="621"/>
      <c r="BF23" s="621"/>
      <c r="BG23" s="621"/>
      <c r="BH23" s="621"/>
      <c r="BI23" s="621"/>
      <c r="BT23" s="630"/>
      <c r="BU23" s="630"/>
      <c r="BV23" s="630"/>
      <c r="BW23" s="630"/>
      <c r="BX23" s="630"/>
      <c r="BY23" s="630"/>
      <c r="BZ23" s="630"/>
      <c r="CA23" s="630"/>
      <c r="CB23" s="630"/>
      <c r="CC23" s="630"/>
      <c r="CD23" s="630"/>
      <c r="CG23" s="575"/>
      <c r="CI23" s="621"/>
      <c r="CJ23" s="621"/>
      <c r="CK23" s="621"/>
      <c r="CL23" s="621"/>
      <c r="CN23" s="621"/>
      <c r="CO23" s="621"/>
      <c r="CP23" s="621"/>
      <c r="CQ23" s="621"/>
      <c r="CR23" s="621"/>
      <c r="CS23" s="621"/>
      <c r="CT23" s="621"/>
      <c r="CU23" s="621"/>
      <c r="CV23" s="621"/>
      <c r="CW23" s="621"/>
      <c r="CZ23" s="621"/>
      <c r="DA23" s="621"/>
      <c r="DB23" s="621"/>
      <c r="DC23" s="621"/>
      <c r="DE23" s="621"/>
      <c r="DF23" s="621"/>
      <c r="DG23" s="621"/>
      <c r="DH23" s="621"/>
      <c r="DI23" s="621"/>
      <c r="DK23" s="621"/>
      <c r="DL23" s="621"/>
      <c r="DM23" s="621"/>
      <c r="DN23" s="621"/>
      <c r="DP23" s="621"/>
      <c r="DQ23" s="621"/>
      <c r="DR23" s="621"/>
      <c r="DS23" s="621"/>
      <c r="DU23" s="621"/>
      <c r="DV23" s="621"/>
      <c r="DW23" s="621"/>
      <c r="DX23" s="621"/>
      <c r="EB23" s="621">
        <f t="shared" si="19"/>
        <v>1</v>
      </c>
      <c r="EC23" s="621">
        <f t="shared" si="20"/>
        <v>1</v>
      </c>
      <c r="ED23" s="621">
        <f t="shared" si="3"/>
        <v>1.0314286939612036</v>
      </c>
      <c r="EE23" s="621"/>
      <c r="EF23" s="621">
        <f t="shared" si="21"/>
        <v>1</v>
      </c>
      <c r="EG23" s="621">
        <f t="shared" si="22"/>
        <v>1</v>
      </c>
      <c r="EH23" s="621">
        <f t="shared" si="4"/>
        <v>0.56491436111585402</v>
      </c>
      <c r="EI23" s="621"/>
      <c r="EJ23" s="621">
        <f t="shared" si="23"/>
        <v>1</v>
      </c>
      <c r="EK23" s="621">
        <f t="shared" si="24"/>
        <v>1</v>
      </c>
      <c r="EL23" s="621">
        <f t="shared" si="5"/>
        <v>1.0572044441161148</v>
      </c>
      <c r="EM23" s="621"/>
      <c r="EP23" s="577"/>
      <c r="EZ23" s="572">
        <v>1978</v>
      </c>
      <c r="FA23" s="631">
        <f t="shared" si="6"/>
        <v>1.0424114951300214</v>
      </c>
      <c r="FB23" s="631">
        <f t="shared" si="7"/>
        <v>1.1448816796087313</v>
      </c>
      <c r="FC23" s="631">
        <f t="shared" si="8"/>
        <v>1</v>
      </c>
      <c r="FD23" s="631">
        <f t="shared" si="9"/>
        <v>0.85093333790968473</v>
      </c>
      <c r="FE23" s="631">
        <f t="shared" si="10"/>
        <v>1.069998200350456</v>
      </c>
      <c r="FG23" s="572">
        <f t="shared" si="11"/>
        <v>9</v>
      </c>
      <c r="FH23" s="631">
        <f t="shared" si="12"/>
        <v>1</v>
      </c>
      <c r="FI23" s="631">
        <f t="shared" si="13"/>
        <v>1</v>
      </c>
      <c r="FJ23" s="631">
        <f t="shared" si="14"/>
        <v>1</v>
      </c>
      <c r="FK23" s="631">
        <f t="shared" si="15"/>
        <v>1</v>
      </c>
      <c r="FL23" s="631">
        <f t="shared" si="16"/>
        <v>1</v>
      </c>
      <c r="FS23" s="572">
        <f t="shared" si="17"/>
        <v>1995</v>
      </c>
      <c r="FT23" s="621">
        <f t="shared" si="0"/>
        <v>0.9640702131144796</v>
      </c>
      <c r="FU23" s="621">
        <f t="shared" si="1"/>
        <v>1.3677140646265826</v>
      </c>
      <c r="FV23" s="621">
        <f t="shared" si="2"/>
        <v>0.70487701928962243</v>
      </c>
    </row>
    <row r="24" spans="1:178" hidden="1" x14ac:dyDescent="0.2">
      <c r="A24" s="615" t="s">
        <v>105</v>
      </c>
      <c r="B24" s="571">
        <f t="shared" si="18"/>
        <v>1958</v>
      </c>
      <c r="D24" s="626"/>
      <c r="E24" s="626"/>
      <c r="F24" s="626"/>
      <c r="G24" s="626"/>
      <c r="H24" s="626"/>
      <c r="J24" s="627"/>
      <c r="K24" s="627"/>
      <c r="L24" s="627"/>
      <c r="M24" s="627"/>
      <c r="N24" s="627"/>
      <c r="O24" s="771"/>
      <c r="X24" s="628"/>
      <c r="Y24" s="628"/>
      <c r="Z24" s="628"/>
      <c r="AA24" s="628"/>
      <c r="AB24" s="628"/>
      <c r="BC24" s="621"/>
      <c r="BD24" s="621"/>
      <c r="BE24" s="621"/>
      <c r="BF24" s="621"/>
      <c r="BG24" s="621"/>
      <c r="BH24" s="621"/>
      <c r="BI24" s="621"/>
      <c r="BT24" s="630"/>
      <c r="BU24" s="630"/>
      <c r="BV24" s="630"/>
      <c r="BW24" s="630"/>
      <c r="BX24" s="630"/>
      <c r="BY24" s="630"/>
      <c r="BZ24" s="630"/>
      <c r="CA24" s="630"/>
      <c r="CB24" s="630"/>
      <c r="CC24" s="630"/>
      <c r="CD24" s="630"/>
      <c r="CG24" s="575"/>
      <c r="CI24" s="621"/>
      <c r="CJ24" s="621"/>
      <c r="CK24" s="621"/>
      <c r="CL24" s="621"/>
      <c r="CN24" s="621"/>
      <c r="CO24" s="621"/>
      <c r="CP24" s="621"/>
      <c r="CQ24" s="621"/>
      <c r="CR24" s="621"/>
      <c r="CS24" s="621"/>
      <c r="CT24" s="621"/>
      <c r="CU24" s="621"/>
      <c r="CV24" s="621"/>
      <c r="CW24" s="621"/>
      <c r="CZ24" s="621"/>
      <c r="DA24" s="621"/>
      <c r="DB24" s="621"/>
      <c r="DC24" s="621"/>
      <c r="DE24" s="621"/>
      <c r="DF24" s="621"/>
      <c r="DG24" s="621"/>
      <c r="DH24" s="621"/>
      <c r="DI24" s="621"/>
      <c r="DK24" s="621"/>
      <c r="DL24" s="621"/>
      <c r="DM24" s="621"/>
      <c r="DN24" s="621"/>
      <c r="DP24" s="621"/>
      <c r="DQ24" s="621"/>
      <c r="DR24" s="621"/>
      <c r="DS24" s="621"/>
      <c r="DU24" s="621"/>
      <c r="DV24" s="621"/>
      <c r="DW24" s="621"/>
      <c r="DX24" s="621"/>
      <c r="EB24" s="621">
        <f t="shared" si="19"/>
        <v>1</v>
      </c>
      <c r="EC24" s="621">
        <f t="shared" si="20"/>
        <v>1</v>
      </c>
      <c r="ED24" s="621">
        <f t="shared" si="3"/>
        <v>1.0314286939612036</v>
      </c>
      <c r="EE24" s="621"/>
      <c r="EF24" s="621">
        <f t="shared" si="21"/>
        <v>1</v>
      </c>
      <c r="EG24" s="621">
        <f t="shared" si="22"/>
        <v>1</v>
      </c>
      <c r="EH24" s="621">
        <f t="shared" si="4"/>
        <v>0.56491436111585402</v>
      </c>
      <c r="EI24" s="621"/>
      <c r="EJ24" s="621">
        <f t="shared" si="23"/>
        <v>1</v>
      </c>
      <c r="EK24" s="621">
        <f t="shared" si="24"/>
        <v>1</v>
      </c>
      <c r="EL24" s="621">
        <f t="shared" si="5"/>
        <v>1.0572044441161148</v>
      </c>
      <c r="EM24" s="621"/>
      <c r="EP24" s="577"/>
      <c r="EZ24" s="572">
        <f>EZ23+1</f>
        <v>1979</v>
      </c>
      <c r="FA24" s="631">
        <f t="shared" si="6"/>
        <v>1.0898955456493276</v>
      </c>
      <c r="FB24" s="631">
        <f t="shared" si="7"/>
        <v>0.94756571948233148</v>
      </c>
      <c r="FC24" s="631">
        <f t="shared" si="8"/>
        <v>1</v>
      </c>
      <c r="FD24" s="631">
        <f t="shared" si="9"/>
        <v>1.0895719026367625</v>
      </c>
      <c r="FE24" s="631">
        <f t="shared" si="10"/>
        <v>1.0556492455242874</v>
      </c>
      <c r="FG24" s="572">
        <f t="shared" si="11"/>
        <v>10</v>
      </c>
      <c r="FH24" s="631">
        <f t="shared" si="12"/>
        <v>0.93125141666292688</v>
      </c>
      <c r="FI24" s="631">
        <f t="shared" si="13"/>
        <v>1.0652826784084144</v>
      </c>
      <c r="FJ24" s="631">
        <f t="shared" si="14"/>
        <v>1</v>
      </c>
      <c r="FK24" s="631">
        <f t="shared" si="15"/>
        <v>0.88423458251355869</v>
      </c>
      <c r="FL24" s="631">
        <f t="shared" si="16"/>
        <v>0.98863182068301558</v>
      </c>
      <c r="FS24" s="572">
        <f t="shared" si="17"/>
        <v>1996</v>
      </c>
      <c r="FT24" s="621">
        <f t="shared" si="0"/>
        <v>0.97517034770247235</v>
      </c>
      <c r="FU24" s="621">
        <f t="shared" si="1"/>
        <v>1.3027131863524384</v>
      </c>
      <c r="FV24" s="621">
        <f t="shared" si="2"/>
        <v>0.74856872404348873</v>
      </c>
    </row>
    <row r="25" spans="1:178" hidden="1" x14ac:dyDescent="0.2">
      <c r="A25" s="615" t="s">
        <v>105</v>
      </c>
      <c r="B25" s="571">
        <f t="shared" si="18"/>
        <v>1959</v>
      </c>
      <c r="D25" s="626"/>
      <c r="E25" s="626"/>
      <c r="F25" s="626"/>
      <c r="G25" s="626"/>
      <c r="H25" s="626"/>
      <c r="J25" s="627"/>
      <c r="K25" s="627"/>
      <c r="L25" s="627"/>
      <c r="M25" s="627"/>
      <c r="N25" s="627"/>
      <c r="O25" s="771"/>
      <c r="X25" s="628"/>
      <c r="Y25" s="628"/>
      <c r="Z25" s="628"/>
      <c r="AA25" s="628"/>
      <c r="AB25" s="628"/>
      <c r="BC25" s="621"/>
      <c r="BD25" s="621"/>
      <c r="BE25" s="621"/>
      <c r="BF25" s="621"/>
      <c r="BG25" s="621"/>
      <c r="BH25" s="621"/>
      <c r="BI25" s="621"/>
      <c r="BT25" s="630"/>
      <c r="BU25" s="630"/>
      <c r="BV25" s="630"/>
      <c r="BW25" s="630"/>
      <c r="BX25" s="630"/>
      <c r="BY25" s="630"/>
      <c r="BZ25" s="630"/>
      <c r="CA25" s="630"/>
      <c r="CB25" s="630"/>
      <c r="CC25" s="630"/>
      <c r="CD25" s="630"/>
      <c r="CG25" s="575"/>
      <c r="CI25" s="621"/>
      <c r="CJ25" s="621"/>
      <c r="CK25" s="621"/>
      <c r="CL25" s="621"/>
      <c r="CN25" s="621"/>
      <c r="CO25" s="621"/>
      <c r="CP25" s="621"/>
      <c r="CQ25" s="621"/>
      <c r="CR25" s="621"/>
      <c r="CS25" s="621"/>
      <c r="CT25" s="621"/>
      <c r="CU25" s="621"/>
      <c r="CV25" s="621"/>
      <c r="CW25" s="621"/>
      <c r="CZ25" s="621"/>
      <c r="DA25" s="621"/>
      <c r="DB25" s="621"/>
      <c r="DC25" s="621"/>
      <c r="DE25" s="621"/>
      <c r="DF25" s="621"/>
      <c r="DG25" s="621"/>
      <c r="DH25" s="621"/>
      <c r="DI25" s="621"/>
      <c r="DK25" s="621"/>
      <c r="DL25" s="621"/>
      <c r="DM25" s="621"/>
      <c r="DN25" s="621"/>
      <c r="DP25" s="621"/>
      <c r="DQ25" s="621"/>
      <c r="DR25" s="621"/>
      <c r="DS25" s="621"/>
      <c r="DU25" s="621"/>
      <c r="DV25" s="621"/>
      <c r="DW25" s="621"/>
      <c r="DX25" s="621"/>
      <c r="EB25" s="621">
        <f t="shared" si="19"/>
        <v>1</v>
      </c>
      <c r="EC25" s="621">
        <f t="shared" si="20"/>
        <v>1</v>
      </c>
      <c r="ED25" s="621">
        <f t="shared" si="3"/>
        <v>1.0314286939612036</v>
      </c>
      <c r="EE25" s="621"/>
      <c r="EF25" s="621">
        <f t="shared" si="21"/>
        <v>1</v>
      </c>
      <c r="EG25" s="621">
        <f t="shared" si="22"/>
        <v>1</v>
      </c>
      <c r="EH25" s="621">
        <f t="shared" si="4"/>
        <v>0.56491436111585402</v>
      </c>
      <c r="EI25" s="621"/>
      <c r="EJ25" s="621">
        <f t="shared" si="23"/>
        <v>1</v>
      </c>
      <c r="EK25" s="621">
        <f t="shared" si="24"/>
        <v>1</v>
      </c>
      <c r="EL25" s="621">
        <f t="shared" si="5"/>
        <v>1.0572044441161148</v>
      </c>
      <c r="EM25" s="621"/>
      <c r="EP25" s="577"/>
      <c r="EZ25" s="572">
        <f t="shared" ref="EZ25:EZ47" si="25">EZ24+1</f>
        <v>1980</v>
      </c>
      <c r="FA25" s="631">
        <f t="shared" si="6"/>
        <v>1.1060765489974755</v>
      </c>
      <c r="FB25" s="631">
        <f t="shared" si="7"/>
        <v>0.97989419741981998</v>
      </c>
      <c r="FC25" s="631">
        <f t="shared" si="8"/>
        <v>1</v>
      </c>
      <c r="FD25" s="631">
        <f t="shared" si="9"/>
        <v>1.0821636596033413</v>
      </c>
      <c r="FE25" s="631">
        <f t="shared" si="10"/>
        <v>1.0430690348798868</v>
      </c>
      <c r="FG25" s="572">
        <f t="shared" si="11"/>
        <v>11</v>
      </c>
      <c r="FH25" s="631">
        <f t="shared" si="12"/>
        <v>0.92641155423965105</v>
      </c>
      <c r="FI25" s="631">
        <f t="shared" si="13"/>
        <v>1.087863129458253</v>
      </c>
      <c r="FJ25" s="631">
        <f t="shared" si="14"/>
        <v>1</v>
      </c>
      <c r="FK25" s="631">
        <f t="shared" si="15"/>
        <v>0.87419228205749255</v>
      </c>
      <c r="FL25" s="631">
        <f t="shared" si="16"/>
        <v>0.97414305221319708</v>
      </c>
      <c r="FS25" s="572">
        <f t="shared" si="17"/>
        <v>1997</v>
      </c>
      <c r="FT25" s="621">
        <f t="shared" si="0"/>
        <v>0.99475759335400593</v>
      </c>
      <c r="FU25" s="621">
        <f t="shared" si="1"/>
        <v>1.3399547356042156</v>
      </c>
      <c r="FV25" s="621">
        <f t="shared" si="2"/>
        <v>0.74238149015193966</v>
      </c>
    </row>
    <row r="26" spans="1:178" hidden="1" x14ac:dyDescent="0.2">
      <c r="A26" s="615" t="s">
        <v>105</v>
      </c>
      <c r="B26" s="571">
        <f t="shared" si="18"/>
        <v>1960</v>
      </c>
      <c r="D26" s="626"/>
      <c r="E26" s="626"/>
      <c r="F26" s="626"/>
      <c r="G26" s="626"/>
      <c r="H26" s="626"/>
      <c r="J26" s="627"/>
      <c r="K26" s="627"/>
      <c r="L26" s="627"/>
      <c r="M26" s="627"/>
      <c r="N26" s="627"/>
      <c r="O26" s="771"/>
      <c r="X26" s="628"/>
      <c r="Y26" s="628"/>
      <c r="Z26" s="628"/>
      <c r="AA26" s="628"/>
      <c r="AB26" s="628"/>
      <c r="BC26" s="621"/>
      <c r="BD26" s="621"/>
      <c r="BE26" s="621"/>
      <c r="BF26" s="621"/>
      <c r="BG26" s="621"/>
      <c r="BH26" s="621"/>
      <c r="BI26" s="621"/>
      <c r="BT26" s="630"/>
      <c r="BU26" s="630"/>
      <c r="BV26" s="630"/>
      <c r="BW26" s="630"/>
      <c r="BX26" s="630"/>
      <c r="BY26" s="630"/>
      <c r="BZ26" s="630"/>
      <c r="CA26" s="630"/>
      <c r="CB26" s="630"/>
      <c r="CC26" s="630"/>
      <c r="CD26" s="630"/>
      <c r="CG26" s="575"/>
      <c r="CI26" s="621"/>
      <c r="CJ26" s="621"/>
      <c r="CK26" s="621"/>
      <c r="CL26" s="621"/>
      <c r="CN26" s="621"/>
      <c r="CO26" s="621"/>
      <c r="CP26" s="621"/>
      <c r="CQ26" s="621"/>
      <c r="CR26" s="621"/>
      <c r="CS26" s="621"/>
      <c r="CT26" s="621"/>
      <c r="CU26" s="621"/>
      <c r="CV26" s="621"/>
      <c r="CW26" s="621"/>
      <c r="CZ26" s="621"/>
      <c r="DA26" s="621"/>
      <c r="DB26" s="621"/>
      <c r="DC26" s="621"/>
      <c r="DE26" s="621"/>
      <c r="DF26" s="621"/>
      <c r="DG26" s="621"/>
      <c r="DH26" s="621"/>
      <c r="DI26" s="621"/>
      <c r="DK26" s="621"/>
      <c r="DL26" s="621"/>
      <c r="DM26" s="621"/>
      <c r="DN26" s="621"/>
      <c r="DP26" s="621"/>
      <c r="DQ26" s="621"/>
      <c r="DR26" s="621"/>
      <c r="DS26" s="621"/>
      <c r="DU26" s="621"/>
      <c r="DV26" s="621"/>
      <c r="DW26" s="621"/>
      <c r="DX26" s="621"/>
      <c r="EB26" s="621">
        <f t="shared" si="19"/>
        <v>1</v>
      </c>
      <c r="EC26" s="621">
        <f t="shared" si="20"/>
        <v>1</v>
      </c>
      <c r="ED26" s="621">
        <f t="shared" si="3"/>
        <v>1.0314286939612036</v>
      </c>
      <c r="EE26" s="621"/>
      <c r="EF26" s="621">
        <f t="shared" si="21"/>
        <v>1</v>
      </c>
      <c r="EG26" s="621">
        <f t="shared" si="22"/>
        <v>1</v>
      </c>
      <c r="EH26" s="621">
        <f t="shared" si="4"/>
        <v>0.56491436111585402</v>
      </c>
      <c r="EI26" s="621"/>
      <c r="EJ26" s="621">
        <f t="shared" si="23"/>
        <v>1</v>
      </c>
      <c r="EK26" s="621">
        <f t="shared" si="24"/>
        <v>1</v>
      </c>
      <c r="EL26" s="621">
        <f t="shared" si="5"/>
        <v>1.0572044441161148</v>
      </c>
      <c r="EM26" s="621"/>
      <c r="EP26" s="577"/>
      <c r="EZ26" s="572">
        <f t="shared" si="25"/>
        <v>1981</v>
      </c>
      <c r="FA26" s="631">
        <f t="shared" si="6"/>
        <v>1.0798236994213031</v>
      </c>
      <c r="FB26" s="631">
        <f t="shared" si="7"/>
        <v>0.91623482376444654</v>
      </c>
      <c r="FC26" s="631">
        <f t="shared" si="8"/>
        <v>1</v>
      </c>
      <c r="FD26" s="631">
        <f t="shared" si="9"/>
        <v>1.1592990393717724</v>
      </c>
      <c r="FE26" s="631">
        <f t="shared" si="10"/>
        <v>1.0166011221014721</v>
      </c>
      <c r="FG26" s="572">
        <f t="shared" si="11"/>
        <v>12</v>
      </c>
      <c r="FH26" s="631">
        <f t="shared" si="12"/>
        <v>0.97289403786899087</v>
      </c>
      <c r="FI26" s="631">
        <f t="shared" si="13"/>
        <v>1.2186529022030845</v>
      </c>
      <c r="FJ26" s="631">
        <f t="shared" si="14"/>
        <v>1</v>
      </c>
      <c r="FK26" s="631">
        <f t="shared" si="15"/>
        <v>0.83019166785658904</v>
      </c>
      <c r="FL26" s="631">
        <f t="shared" si="16"/>
        <v>0.96162809791014359</v>
      </c>
      <c r="FS26" s="572">
        <f t="shared" si="17"/>
        <v>1998</v>
      </c>
      <c r="FT26" s="621">
        <f t="shared" si="0"/>
        <v>0.99572487350961514</v>
      </c>
      <c r="FU26" s="621">
        <f t="shared" si="1"/>
        <v>1.3851321498403812</v>
      </c>
      <c r="FV26" s="621">
        <f t="shared" si="2"/>
        <v>0.71886633605635364</v>
      </c>
    </row>
    <row r="27" spans="1:178" hidden="1" x14ac:dyDescent="0.2">
      <c r="A27" s="615" t="s">
        <v>105</v>
      </c>
      <c r="B27" s="571">
        <f t="shared" si="18"/>
        <v>1961</v>
      </c>
      <c r="D27" s="626"/>
      <c r="E27" s="626"/>
      <c r="F27" s="626"/>
      <c r="G27" s="626"/>
      <c r="H27" s="626"/>
      <c r="J27" s="627"/>
      <c r="K27" s="627"/>
      <c r="L27" s="627"/>
      <c r="M27" s="627"/>
      <c r="N27" s="627"/>
      <c r="O27" s="771"/>
      <c r="X27" s="628"/>
      <c r="Y27" s="628"/>
      <c r="Z27" s="628"/>
      <c r="AA27" s="628"/>
      <c r="AB27" s="628"/>
      <c r="BC27" s="621"/>
      <c r="BD27" s="621"/>
      <c r="BE27" s="621"/>
      <c r="BF27" s="621"/>
      <c r="BG27" s="621"/>
      <c r="BH27" s="621"/>
      <c r="BI27" s="621"/>
      <c r="BT27" s="630"/>
      <c r="BU27" s="630"/>
      <c r="BV27" s="630"/>
      <c r="BW27" s="630"/>
      <c r="BX27" s="630"/>
      <c r="BY27" s="630"/>
      <c r="BZ27" s="630"/>
      <c r="CA27" s="630"/>
      <c r="CB27" s="630"/>
      <c r="CC27" s="630"/>
      <c r="CD27" s="630"/>
      <c r="CG27" s="575"/>
      <c r="CI27" s="621"/>
      <c r="CJ27" s="621"/>
      <c r="CK27" s="621"/>
      <c r="CL27" s="621"/>
      <c r="CN27" s="621"/>
      <c r="CO27" s="621"/>
      <c r="CP27" s="621"/>
      <c r="CQ27" s="621"/>
      <c r="CR27" s="621"/>
      <c r="CS27" s="621"/>
      <c r="CT27" s="621"/>
      <c r="CU27" s="621"/>
      <c r="CV27" s="621"/>
      <c r="CW27" s="621"/>
      <c r="CZ27" s="621"/>
      <c r="DA27" s="621"/>
      <c r="DB27" s="621"/>
      <c r="DC27" s="621"/>
      <c r="DE27" s="621"/>
      <c r="DF27" s="621"/>
      <c r="DG27" s="621"/>
      <c r="DH27" s="621"/>
      <c r="DI27" s="621"/>
      <c r="DK27" s="621"/>
      <c r="DL27" s="621"/>
      <c r="DM27" s="621"/>
      <c r="DN27" s="621"/>
      <c r="DP27" s="621"/>
      <c r="DQ27" s="621"/>
      <c r="DR27" s="621"/>
      <c r="DS27" s="621"/>
      <c r="DU27" s="621"/>
      <c r="DV27" s="621"/>
      <c r="DW27" s="621"/>
      <c r="DX27" s="621"/>
      <c r="EB27" s="621">
        <f t="shared" si="19"/>
        <v>1</v>
      </c>
      <c r="EC27" s="621">
        <f t="shared" si="20"/>
        <v>1</v>
      </c>
      <c r="ED27" s="621">
        <f t="shared" si="3"/>
        <v>1.0314286939612036</v>
      </c>
      <c r="EE27" s="621"/>
      <c r="EF27" s="621">
        <f t="shared" si="21"/>
        <v>1</v>
      </c>
      <c r="EG27" s="621">
        <f t="shared" si="22"/>
        <v>1</v>
      </c>
      <c r="EH27" s="621">
        <f t="shared" si="4"/>
        <v>0.56491436111585402</v>
      </c>
      <c r="EI27" s="621"/>
      <c r="EJ27" s="621">
        <f t="shared" si="23"/>
        <v>1</v>
      </c>
      <c r="EK27" s="621">
        <f t="shared" si="24"/>
        <v>1</v>
      </c>
      <c r="EL27" s="621">
        <f t="shared" si="5"/>
        <v>1.0572044441161148</v>
      </c>
      <c r="EM27" s="621"/>
      <c r="EP27" s="577"/>
      <c r="EZ27" s="572">
        <f t="shared" si="25"/>
        <v>1982</v>
      </c>
      <c r="FA27" s="631">
        <f t="shared" si="6"/>
        <v>0.93246038281712917</v>
      </c>
      <c r="FB27" s="631">
        <f t="shared" si="7"/>
        <v>0.86315578791738878</v>
      </c>
      <c r="FC27" s="631">
        <f t="shared" si="8"/>
        <v>1</v>
      </c>
      <c r="FD27" s="631">
        <f t="shared" si="9"/>
        <v>1.1068012155879297</v>
      </c>
      <c r="FE27" s="631">
        <f t="shared" si="10"/>
        <v>0.9760488961250654</v>
      </c>
      <c r="FG27" s="572">
        <f t="shared" si="11"/>
        <v>13</v>
      </c>
      <c r="FH27" s="631">
        <f t="shared" si="12"/>
        <v>0.96534557471686444</v>
      </c>
      <c r="FI27" s="631">
        <f t="shared" si="13"/>
        <v>1.1468754371928442</v>
      </c>
      <c r="FJ27" s="631">
        <f t="shared" si="14"/>
        <v>1</v>
      </c>
      <c r="FK27" s="631">
        <f t="shared" si="15"/>
        <v>0.86381991318171858</v>
      </c>
      <c r="FL27" s="631">
        <f t="shared" si="16"/>
        <v>0.97441362322964897</v>
      </c>
      <c r="FS27" s="572">
        <f t="shared" si="17"/>
        <v>1999</v>
      </c>
      <c r="FT27" s="621">
        <f t="shared" si="0"/>
        <v>0.95065375799589302</v>
      </c>
      <c r="FU27" s="621">
        <f t="shared" si="1"/>
        <v>1.3378100693674984</v>
      </c>
      <c r="FV27" s="621">
        <f t="shared" si="2"/>
        <v>0.71060442716308114</v>
      </c>
    </row>
    <row r="28" spans="1:178" hidden="1" x14ac:dyDescent="0.2">
      <c r="A28" s="615" t="s">
        <v>105</v>
      </c>
      <c r="B28" s="571">
        <f t="shared" si="18"/>
        <v>1962</v>
      </c>
      <c r="D28" s="626"/>
      <c r="E28" s="626"/>
      <c r="F28" s="626"/>
      <c r="G28" s="626"/>
      <c r="H28" s="626"/>
      <c r="J28" s="627"/>
      <c r="K28" s="627"/>
      <c r="L28" s="627"/>
      <c r="M28" s="627"/>
      <c r="N28" s="627"/>
      <c r="O28" s="771"/>
      <c r="X28" s="628"/>
      <c r="Y28" s="628"/>
      <c r="Z28" s="628"/>
      <c r="AA28" s="628"/>
      <c r="AB28" s="628"/>
      <c r="BC28" s="621"/>
      <c r="BD28" s="621"/>
      <c r="BE28" s="621"/>
      <c r="BF28" s="621"/>
      <c r="BG28" s="621"/>
      <c r="BH28" s="621"/>
      <c r="BI28" s="621"/>
      <c r="BT28" s="630"/>
      <c r="BU28" s="630"/>
      <c r="BV28" s="630"/>
      <c r="BW28" s="630"/>
      <c r="BX28" s="630"/>
      <c r="BY28" s="630"/>
      <c r="BZ28" s="630"/>
      <c r="CA28" s="630"/>
      <c r="CB28" s="630"/>
      <c r="CC28" s="630"/>
      <c r="CD28" s="630"/>
      <c r="CG28" s="575"/>
      <c r="CI28" s="621"/>
      <c r="CJ28" s="621"/>
      <c r="CK28" s="621"/>
      <c r="CL28" s="621"/>
      <c r="CN28" s="621"/>
      <c r="CO28" s="621"/>
      <c r="CP28" s="621"/>
      <c r="CQ28" s="621"/>
      <c r="CR28" s="621"/>
      <c r="CS28" s="621"/>
      <c r="CT28" s="621"/>
      <c r="CU28" s="621"/>
      <c r="CV28" s="621"/>
      <c r="CW28" s="621"/>
      <c r="CZ28" s="621"/>
      <c r="DA28" s="621"/>
      <c r="DB28" s="621"/>
      <c r="DC28" s="621"/>
      <c r="DE28" s="621"/>
      <c r="DF28" s="621"/>
      <c r="DG28" s="621"/>
      <c r="DH28" s="621"/>
      <c r="DI28" s="621"/>
      <c r="DK28" s="621"/>
      <c r="DL28" s="621"/>
      <c r="DM28" s="621"/>
      <c r="DN28" s="621"/>
      <c r="DP28" s="621"/>
      <c r="DQ28" s="621"/>
      <c r="DR28" s="621"/>
      <c r="DS28" s="621"/>
      <c r="DU28" s="621"/>
      <c r="DV28" s="621"/>
      <c r="DW28" s="621"/>
      <c r="DX28" s="621"/>
      <c r="EB28" s="621">
        <f t="shared" si="19"/>
        <v>1</v>
      </c>
      <c r="EC28" s="621">
        <f t="shared" si="20"/>
        <v>1</v>
      </c>
      <c r="ED28" s="621">
        <f t="shared" si="3"/>
        <v>1.0314286939612036</v>
      </c>
      <c r="EE28" s="621"/>
      <c r="EF28" s="621">
        <f t="shared" si="21"/>
        <v>1</v>
      </c>
      <c r="EG28" s="621">
        <f t="shared" si="22"/>
        <v>1</v>
      </c>
      <c r="EH28" s="621">
        <f t="shared" si="4"/>
        <v>0.56491436111585402</v>
      </c>
      <c r="EI28" s="621"/>
      <c r="EJ28" s="621">
        <f t="shared" si="23"/>
        <v>1</v>
      </c>
      <c r="EK28" s="621">
        <f t="shared" si="24"/>
        <v>1</v>
      </c>
      <c r="EL28" s="621">
        <f t="shared" si="5"/>
        <v>1.0572044441161148</v>
      </c>
      <c r="EM28" s="621"/>
      <c r="EP28" s="577"/>
      <c r="EZ28" s="572">
        <f t="shared" si="25"/>
        <v>1983</v>
      </c>
      <c r="FA28" s="631">
        <f t="shared" si="6"/>
        <v>0.91080383671609755</v>
      </c>
      <c r="FB28" s="631">
        <f t="shared" si="7"/>
        <v>0.84232544452352021</v>
      </c>
      <c r="FC28" s="631">
        <f t="shared" si="8"/>
        <v>1</v>
      </c>
      <c r="FD28" s="631">
        <f t="shared" si="9"/>
        <v>1.1041999815790537</v>
      </c>
      <c r="FE28" s="631">
        <f t="shared" si="10"/>
        <v>0.97925815292566465</v>
      </c>
      <c r="FG28" s="572">
        <f t="shared" si="11"/>
        <v>14</v>
      </c>
      <c r="FH28" s="631">
        <f t="shared" si="12"/>
        <v>0.99053765339180899</v>
      </c>
      <c r="FI28" s="631">
        <f t="shared" si="13"/>
        <v>1.1501073276476981</v>
      </c>
      <c r="FJ28" s="631">
        <f t="shared" si="14"/>
        <v>1</v>
      </c>
      <c r="FK28" s="631">
        <f t="shared" si="15"/>
        <v>0.89477366864961194</v>
      </c>
      <c r="FL28" s="631">
        <f t="shared" si="16"/>
        <v>0.96254141173397045</v>
      </c>
      <c r="FS28" s="572">
        <f t="shared" si="17"/>
        <v>2000</v>
      </c>
      <c r="FT28" s="621">
        <f t="shared" si="0"/>
        <v>0.95845104055797836</v>
      </c>
      <c r="FU28" s="621">
        <f t="shared" si="1"/>
        <v>1.1874499350958043</v>
      </c>
      <c r="FV28" s="621">
        <f t="shared" si="2"/>
        <v>0.80715069514122284</v>
      </c>
    </row>
    <row r="29" spans="1:178" hidden="1" x14ac:dyDescent="0.2">
      <c r="A29" s="615" t="s">
        <v>105</v>
      </c>
      <c r="B29" s="571">
        <f t="shared" si="18"/>
        <v>1963</v>
      </c>
      <c r="D29" s="626"/>
      <c r="E29" s="626"/>
      <c r="F29" s="626"/>
      <c r="G29" s="626"/>
      <c r="H29" s="626"/>
      <c r="J29" s="627"/>
      <c r="K29" s="627"/>
      <c r="L29" s="627"/>
      <c r="M29" s="627"/>
      <c r="N29" s="627"/>
      <c r="O29" s="771"/>
      <c r="X29" s="628"/>
      <c r="Y29" s="628"/>
      <c r="Z29" s="628"/>
      <c r="AA29" s="628"/>
      <c r="AB29" s="628"/>
      <c r="BC29" s="621"/>
      <c r="BD29" s="621"/>
      <c r="BE29" s="621"/>
      <c r="BF29" s="621"/>
      <c r="BG29" s="621"/>
      <c r="BH29" s="621"/>
      <c r="BI29" s="621"/>
      <c r="BT29" s="630"/>
      <c r="BU29" s="630"/>
      <c r="BV29" s="630"/>
      <c r="BW29" s="630"/>
      <c r="BX29" s="630"/>
      <c r="BY29" s="630"/>
      <c r="BZ29" s="630"/>
      <c r="CA29" s="630"/>
      <c r="CB29" s="630"/>
      <c r="CC29" s="630"/>
      <c r="CD29" s="630"/>
      <c r="CG29" s="575"/>
      <c r="CI29" s="621"/>
      <c r="CJ29" s="621"/>
      <c r="CK29" s="621"/>
      <c r="CL29" s="621"/>
      <c r="CN29" s="621"/>
      <c r="CO29" s="621"/>
      <c r="CP29" s="621"/>
      <c r="CQ29" s="621"/>
      <c r="CR29" s="621"/>
      <c r="CS29" s="621"/>
      <c r="CT29" s="621"/>
      <c r="CU29" s="621"/>
      <c r="CV29" s="621"/>
      <c r="CW29" s="621"/>
      <c r="CZ29" s="621"/>
      <c r="DA29" s="621"/>
      <c r="DB29" s="621"/>
      <c r="DC29" s="621"/>
      <c r="DE29" s="621"/>
      <c r="DF29" s="621"/>
      <c r="DG29" s="621"/>
      <c r="DH29" s="621"/>
      <c r="DI29" s="621"/>
      <c r="DK29" s="621"/>
      <c r="DL29" s="621"/>
      <c r="DM29" s="621"/>
      <c r="DN29" s="621"/>
      <c r="DP29" s="621"/>
      <c r="DQ29" s="621"/>
      <c r="DR29" s="621"/>
      <c r="DS29" s="621"/>
      <c r="DU29" s="621"/>
      <c r="DV29" s="621"/>
      <c r="DW29" s="621"/>
      <c r="DX29" s="621"/>
      <c r="EB29" s="621">
        <f t="shared" si="19"/>
        <v>1</v>
      </c>
      <c r="EC29" s="621">
        <f t="shared" si="20"/>
        <v>1</v>
      </c>
      <c r="ED29" s="621">
        <f t="shared" si="3"/>
        <v>1.0314286939612036</v>
      </c>
      <c r="EE29" s="621"/>
      <c r="EF29" s="621">
        <f t="shared" si="21"/>
        <v>1</v>
      </c>
      <c r="EG29" s="621">
        <f t="shared" si="22"/>
        <v>1</v>
      </c>
      <c r="EH29" s="621">
        <f t="shared" si="4"/>
        <v>0.56491436111585402</v>
      </c>
      <c r="EI29" s="621"/>
      <c r="EJ29" s="621">
        <f t="shared" si="23"/>
        <v>1</v>
      </c>
      <c r="EK29" s="621">
        <f t="shared" si="24"/>
        <v>1</v>
      </c>
      <c r="EL29" s="621">
        <f t="shared" si="5"/>
        <v>1.0572044441161148</v>
      </c>
      <c r="EM29" s="621"/>
      <c r="EP29" s="577"/>
      <c r="EZ29" s="572">
        <f t="shared" si="25"/>
        <v>1984</v>
      </c>
      <c r="FA29" s="631">
        <f t="shared" si="6"/>
        <v>1.0214725158779729</v>
      </c>
      <c r="FB29" s="631">
        <f t="shared" si="7"/>
        <v>0.93202275366080434</v>
      </c>
      <c r="FC29" s="631">
        <f t="shared" si="8"/>
        <v>1</v>
      </c>
      <c r="FD29" s="631">
        <f t="shared" si="9"/>
        <v>1.1057575678470493</v>
      </c>
      <c r="FE29" s="631">
        <f t="shared" si="10"/>
        <v>0.99115197444852143</v>
      </c>
      <c r="FG29" s="572">
        <f t="shared" si="11"/>
        <v>15</v>
      </c>
      <c r="FH29" s="631">
        <f t="shared" si="12"/>
        <v>1.0081284799572106</v>
      </c>
      <c r="FI29" s="631">
        <f t="shared" si="13"/>
        <v>1.1850618347173265</v>
      </c>
      <c r="FJ29" s="631">
        <f t="shared" si="14"/>
        <v>1</v>
      </c>
      <c r="FK29" s="631">
        <f t="shared" si="15"/>
        <v>0.89278002836398584</v>
      </c>
      <c r="FL29" s="631">
        <f t="shared" si="16"/>
        <v>0.95286287314486506</v>
      </c>
      <c r="FS29" s="572">
        <f t="shared" si="17"/>
        <v>2001</v>
      </c>
      <c r="FT29" s="621">
        <f t="shared" si="0"/>
        <v>0.95683343204682891</v>
      </c>
      <c r="FU29" s="621">
        <f t="shared" si="1"/>
        <v>1.3452856662554664</v>
      </c>
      <c r="FV29" s="621">
        <f t="shared" si="2"/>
        <v>0.71124925809261441</v>
      </c>
    </row>
    <row r="30" spans="1:178" hidden="1" x14ac:dyDescent="0.2">
      <c r="A30" s="615" t="s">
        <v>105</v>
      </c>
      <c r="B30" s="571">
        <f t="shared" si="18"/>
        <v>1964</v>
      </c>
      <c r="D30" s="626"/>
      <c r="E30" s="626"/>
      <c r="F30" s="626"/>
      <c r="G30" s="626"/>
      <c r="H30" s="626"/>
      <c r="J30" s="627"/>
      <c r="K30" s="627"/>
      <c r="L30" s="627"/>
      <c r="M30" s="627"/>
      <c r="N30" s="627"/>
      <c r="O30" s="771"/>
      <c r="X30" s="628"/>
      <c r="Y30" s="628"/>
      <c r="Z30" s="628"/>
      <c r="AA30" s="628"/>
      <c r="AB30" s="628"/>
      <c r="BC30" s="621"/>
      <c r="BD30" s="621"/>
      <c r="BE30" s="621"/>
      <c r="BF30" s="621"/>
      <c r="BG30" s="621"/>
      <c r="BH30" s="621"/>
      <c r="BI30" s="621"/>
      <c r="BT30" s="630"/>
      <c r="BU30" s="630"/>
      <c r="BV30" s="630"/>
      <c r="BW30" s="630"/>
      <c r="BX30" s="630"/>
      <c r="BY30" s="630"/>
      <c r="BZ30" s="630"/>
      <c r="CA30" s="630"/>
      <c r="CB30" s="630"/>
      <c r="CC30" s="630"/>
      <c r="CD30" s="630"/>
      <c r="CG30" s="575"/>
      <c r="CI30" s="621"/>
      <c r="CJ30" s="621"/>
      <c r="CK30" s="621"/>
      <c r="CL30" s="621"/>
      <c r="CN30" s="621"/>
      <c r="CO30" s="621"/>
      <c r="CP30" s="621"/>
      <c r="CQ30" s="621"/>
      <c r="CR30" s="621"/>
      <c r="CS30" s="621"/>
      <c r="CT30" s="621"/>
      <c r="CU30" s="621"/>
      <c r="CV30" s="621"/>
      <c r="CW30" s="621"/>
      <c r="CZ30" s="621"/>
      <c r="DA30" s="621"/>
      <c r="DB30" s="621"/>
      <c r="DC30" s="621"/>
      <c r="DE30" s="621"/>
      <c r="DF30" s="621"/>
      <c r="DG30" s="621"/>
      <c r="DH30" s="621"/>
      <c r="DI30" s="621"/>
      <c r="DK30" s="621"/>
      <c r="DL30" s="621"/>
      <c r="DM30" s="621"/>
      <c r="DN30" s="621"/>
      <c r="DP30" s="621"/>
      <c r="DQ30" s="621"/>
      <c r="DR30" s="621"/>
      <c r="DS30" s="621"/>
      <c r="DU30" s="621"/>
      <c r="DV30" s="621"/>
      <c r="DW30" s="621"/>
      <c r="DX30" s="621"/>
      <c r="EB30" s="621">
        <f t="shared" si="19"/>
        <v>1</v>
      </c>
      <c r="EC30" s="621">
        <f t="shared" si="20"/>
        <v>1</v>
      </c>
      <c r="ED30" s="621">
        <f t="shared" si="3"/>
        <v>1.0314286939612036</v>
      </c>
      <c r="EE30" s="621"/>
      <c r="EF30" s="621">
        <f t="shared" si="21"/>
        <v>1</v>
      </c>
      <c r="EG30" s="621">
        <f t="shared" si="22"/>
        <v>1</v>
      </c>
      <c r="EH30" s="621">
        <f t="shared" si="4"/>
        <v>0.56491436111585402</v>
      </c>
      <c r="EI30" s="621"/>
      <c r="EJ30" s="621">
        <f t="shared" si="23"/>
        <v>1</v>
      </c>
      <c r="EK30" s="621">
        <f t="shared" si="24"/>
        <v>1</v>
      </c>
      <c r="EL30" s="621">
        <f t="shared" si="5"/>
        <v>1.0572044441161148</v>
      </c>
      <c r="EM30" s="621"/>
      <c r="EP30" s="577"/>
      <c r="EZ30" s="572">
        <f t="shared" si="25"/>
        <v>1985</v>
      </c>
      <c r="FA30" s="631">
        <f t="shared" si="6"/>
        <v>1</v>
      </c>
      <c r="FB30" s="631">
        <f t="shared" si="7"/>
        <v>1</v>
      </c>
      <c r="FC30" s="631">
        <f t="shared" si="8"/>
        <v>1</v>
      </c>
      <c r="FD30" s="631">
        <f t="shared" si="9"/>
        <v>1</v>
      </c>
      <c r="FE30" s="631">
        <f t="shared" si="10"/>
        <v>1</v>
      </c>
      <c r="FG30" s="572">
        <f t="shared" si="11"/>
        <v>16</v>
      </c>
      <c r="FH30" s="631">
        <f t="shared" si="12"/>
        <v>0.97134591631335054</v>
      </c>
      <c r="FI30" s="631">
        <f t="shared" si="13"/>
        <v>1.1266129694462159</v>
      </c>
      <c r="FJ30" s="631">
        <f t="shared" si="14"/>
        <v>1</v>
      </c>
      <c r="FK30" s="631">
        <f t="shared" si="15"/>
        <v>0.9118355137978823</v>
      </c>
      <c r="FL30" s="631">
        <f t="shared" si="16"/>
        <v>0.94554601639047353</v>
      </c>
      <c r="FS30" s="572">
        <f t="shared" si="17"/>
        <v>2002</v>
      </c>
      <c r="FT30" s="621">
        <f t="shared" si="0"/>
        <v>0.87439364666179942</v>
      </c>
      <c r="FU30" s="621">
        <f t="shared" si="1"/>
        <v>1.3455665274200534</v>
      </c>
      <c r="FV30" s="621">
        <f t="shared" si="2"/>
        <v>0.6498330843130693</v>
      </c>
    </row>
    <row r="31" spans="1:178" hidden="1" x14ac:dyDescent="0.2">
      <c r="A31" s="615" t="s">
        <v>105</v>
      </c>
      <c r="B31" s="571">
        <f t="shared" si="18"/>
        <v>1965</v>
      </c>
      <c r="D31" s="626"/>
      <c r="E31" s="626"/>
      <c r="F31" s="626"/>
      <c r="G31" s="626"/>
      <c r="H31" s="626"/>
      <c r="J31" s="627"/>
      <c r="K31" s="627"/>
      <c r="L31" s="627"/>
      <c r="M31" s="627"/>
      <c r="N31" s="627"/>
      <c r="O31" s="771"/>
      <c r="X31" s="628"/>
      <c r="Y31" s="628"/>
      <c r="Z31" s="628"/>
      <c r="AA31" s="628"/>
      <c r="AB31" s="628"/>
      <c r="BC31" s="621"/>
      <c r="BD31" s="621"/>
      <c r="BE31" s="621"/>
      <c r="BF31" s="621"/>
      <c r="BG31" s="621"/>
      <c r="BH31" s="621"/>
      <c r="BI31" s="621"/>
      <c r="BT31" s="630"/>
      <c r="BU31" s="630"/>
      <c r="BV31" s="630"/>
      <c r="BW31" s="630"/>
      <c r="BX31" s="630"/>
      <c r="BY31" s="630"/>
      <c r="BZ31" s="630"/>
      <c r="CA31" s="630"/>
      <c r="CB31" s="630"/>
      <c r="CC31" s="630"/>
      <c r="CD31" s="630"/>
      <c r="CG31" s="575"/>
      <c r="CI31" s="621"/>
      <c r="CJ31" s="621"/>
      <c r="CK31" s="621"/>
      <c r="CL31" s="621"/>
      <c r="CN31" s="621"/>
      <c r="CO31" s="621"/>
      <c r="CP31" s="621"/>
      <c r="CQ31" s="621"/>
      <c r="CR31" s="621"/>
      <c r="CS31" s="621"/>
      <c r="CT31" s="621"/>
      <c r="CU31" s="621"/>
      <c r="CV31" s="621"/>
      <c r="CW31" s="621"/>
      <c r="CZ31" s="621"/>
      <c r="DA31" s="621"/>
      <c r="DB31" s="621"/>
      <c r="DC31" s="621"/>
      <c r="DE31" s="621"/>
      <c r="DF31" s="621"/>
      <c r="DG31" s="621"/>
      <c r="DH31" s="621"/>
      <c r="DI31" s="621"/>
      <c r="DK31" s="621"/>
      <c r="DL31" s="621"/>
      <c r="DM31" s="621"/>
      <c r="DN31" s="621"/>
      <c r="DP31" s="621"/>
      <c r="DQ31" s="621"/>
      <c r="DR31" s="621"/>
      <c r="DS31" s="621"/>
      <c r="DU31" s="621"/>
      <c r="DV31" s="621"/>
      <c r="DW31" s="621"/>
      <c r="DX31" s="621"/>
      <c r="EB31" s="621">
        <f t="shared" si="19"/>
        <v>1</v>
      </c>
      <c r="EC31" s="621">
        <f t="shared" si="20"/>
        <v>1</v>
      </c>
      <c r="ED31" s="621">
        <f t="shared" si="3"/>
        <v>1.0314286939612036</v>
      </c>
      <c r="EE31" s="621"/>
      <c r="EF31" s="621">
        <f t="shared" si="21"/>
        <v>1</v>
      </c>
      <c r="EG31" s="621">
        <f t="shared" si="22"/>
        <v>1</v>
      </c>
      <c r="EH31" s="621">
        <f t="shared" si="4"/>
        <v>0.56491436111585402</v>
      </c>
      <c r="EI31" s="621"/>
      <c r="EJ31" s="621">
        <f t="shared" si="23"/>
        <v>1</v>
      </c>
      <c r="EK31" s="621">
        <f t="shared" si="24"/>
        <v>1</v>
      </c>
      <c r="EL31" s="621">
        <f t="shared" si="5"/>
        <v>1.0572044441161148</v>
      </c>
      <c r="EM31" s="621"/>
      <c r="EP31" s="577"/>
      <c r="EZ31" s="572">
        <f t="shared" si="25"/>
        <v>1986</v>
      </c>
      <c r="FA31" s="631">
        <f t="shared" si="6"/>
        <v>0.93125141666292688</v>
      </c>
      <c r="FB31" s="631">
        <f t="shared" si="7"/>
        <v>1.0652826784084144</v>
      </c>
      <c r="FC31" s="631">
        <f t="shared" si="8"/>
        <v>1</v>
      </c>
      <c r="FD31" s="631">
        <f t="shared" si="9"/>
        <v>0.88423458251355869</v>
      </c>
      <c r="FE31" s="631">
        <f t="shared" si="10"/>
        <v>0.98863182068301558</v>
      </c>
      <c r="FG31" s="572">
        <f t="shared" si="11"/>
        <v>17</v>
      </c>
      <c r="FH31" s="631">
        <f t="shared" si="12"/>
        <v>0.96281096743771466</v>
      </c>
      <c r="FI31" s="631">
        <f t="shared" si="13"/>
        <v>1.2277312951591446</v>
      </c>
      <c r="FJ31" s="631">
        <f t="shared" si="14"/>
        <v>1</v>
      </c>
      <c r="FK31" s="631">
        <f t="shared" si="15"/>
        <v>0.8424562030763153</v>
      </c>
      <c r="FL31" s="631">
        <f t="shared" si="16"/>
        <v>0.93087286348119325</v>
      </c>
      <c r="FS31" s="572">
        <f t="shared" si="17"/>
        <v>2003</v>
      </c>
      <c r="FT31" s="621">
        <f t="shared" si="0"/>
        <v>0.86071762690243536</v>
      </c>
      <c r="FU31" s="621">
        <f t="shared" si="1"/>
        <v>1.1832513490532728</v>
      </c>
      <c r="FV31" s="621">
        <f t="shared" si="2"/>
        <v>0.72741740593923787</v>
      </c>
    </row>
    <row r="32" spans="1:178" hidden="1" x14ac:dyDescent="0.2">
      <c r="A32" s="615" t="s">
        <v>105</v>
      </c>
      <c r="B32" s="571">
        <f t="shared" si="18"/>
        <v>1966</v>
      </c>
      <c r="D32" s="626"/>
      <c r="E32" s="626"/>
      <c r="F32" s="626"/>
      <c r="G32" s="626"/>
      <c r="H32" s="626"/>
      <c r="J32" s="627"/>
      <c r="K32" s="627"/>
      <c r="L32" s="627"/>
      <c r="M32" s="627"/>
      <c r="N32" s="627"/>
      <c r="O32" s="771"/>
      <c r="X32" s="628"/>
      <c r="Y32" s="628"/>
      <c r="Z32" s="628"/>
      <c r="AA32" s="628"/>
      <c r="AB32" s="628"/>
      <c r="BC32" s="621"/>
      <c r="BD32" s="621"/>
      <c r="BE32" s="621"/>
      <c r="BF32" s="621"/>
      <c r="BG32" s="621"/>
      <c r="BH32" s="621"/>
      <c r="BI32" s="621"/>
      <c r="BT32" s="630"/>
      <c r="BU32" s="630"/>
      <c r="BV32" s="630"/>
      <c r="BW32" s="630"/>
      <c r="BX32" s="630"/>
      <c r="BY32" s="630"/>
      <c r="BZ32" s="630"/>
      <c r="CA32" s="630"/>
      <c r="CB32" s="630"/>
      <c r="CC32" s="630"/>
      <c r="CD32" s="630"/>
      <c r="CG32" s="575"/>
      <c r="CI32" s="621"/>
      <c r="CJ32" s="621"/>
      <c r="CK32" s="621"/>
      <c r="CL32" s="621"/>
      <c r="CN32" s="621"/>
      <c r="CO32" s="621"/>
      <c r="CP32" s="621"/>
      <c r="CQ32" s="621"/>
      <c r="CR32" s="621"/>
      <c r="CS32" s="621"/>
      <c r="CT32" s="621"/>
      <c r="CU32" s="621"/>
      <c r="CV32" s="621"/>
      <c r="CW32" s="621"/>
      <c r="CZ32" s="621"/>
      <c r="DA32" s="621"/>
      <c r="DB32" s="621"/>
      <c r="DC32" s="621"/>
      <c r="DE32" s="621"/>
      <c r="DF32" s="621"/>
      <c r="DG32" s="621"/>
      <c r="DH32" s="621"/>
      <c r="DI32" s="621"/>
      <c r="DK32" s="621"/>
      <c r="DL32" s="621"/>
      <c r="DM32" s="621"/>
      <c r="DN32" s="621"/>
      <c r="DP32" s="621"/>
      <c r="DQ32" s="621"/>
      <c r="DR32" s="621"/>
      <c r="DS32" s="621"/>
      <c r="DU32" s="621"/>
      <c r="DV32" s="621"/>
      <c r="DW32" s="621"/>
      <c r="DX32" s="621"/>
      <c r="EB32" s="621">
        <f t="shared" si="19"/>
        <v>1</v>
      </c>
      <c r="EC32" s="621">
        <f t="shared" si="20"/>
        <v>1</v>
      </c>
      <c r="ED32" s="621">
        <f t="shared" si="3"/>
        <v>1.0314286939612036</v>
      </c>
      <c r="EE32" s="621"/>
      <c r="EF32" s="621">
        <f t="shared" si="21"/>
        <v>1</v>
      </c>
      <c r="EG32" s="621">
        <f t="shared" si="22"/>
        <v>1</v>
      </c>
      <c r="EH32" s="621">
        <f t="shared" si="4"/>
        <v>0.56491436111585402</v>
      </c>
      <c r="EI32" s="621"/>
      <c r="EJ32" s="621">
        <f t="shared" si="23"/>
        <v>1</v>
      </c>
      <c r="EK32" s="621">
        <f t="shared" si="24"/>
        <v>1</v>
      </c>
      <c r="EL32" s="621">
        <f t="shared" si="5"/>
        <v>1.0572044441161148</v>
      </c>
      <c r="EM32" s="621"/>
      <c r="EP32" s="577"/>
      <c r="EZ32" s="572">
        <f t="shared" si="25"/>
        <v>1987</v>
      </c>
      <c r="FA32" s="631">
        <f t="shared" si="6"/>
        <v>0.92641155423965105</v>
      </c>
      <c r="FB32" s="631">
        <f t="shared" si="7"/>
        <v>1.087863129458253</v>
      </c>
      <c r="FC32" s="631">
        <f t="shared" si="8"/>
        <v>1</v>
      </c>
      <c r="FD32" s="631">
        <f t="shared" si="9"/>
        <v>0.87419228205749255</v>
      </c>
      <c r="FE32" s="631">
        <f t="shared" si="10"/>
        <v>0.97414305221319708</v>
      </c>
      <c r="FG32" s="572">
        <f t="shared" si="11"/>
        <v>18</v>
      </c>
      <c r="FH32" s="631">
        <f t="shared" si="12"/>
        <v>0.97436887275378581</v>
      </c>
      <c r="FI32" s="631">
        <f t="shared" si="13"/>
        <v>1.3337399444276474</v>
      </c>
      <c r="FJ32" s="631">
        <f t="shared" si="14"/>
        <v>1</v>
      </c>
      <c r="FK32" s="631">
        <f t="shared" si="15"/>
        <v>0.80484034483490119</v>
      </c>
      <c r="FL32" s="631">
        <f t="shared" si="16"/>
        <v>0.90770035420502093</v>
      </c>
      <c r="FS32" s="572">
        <f t="shared" si="17"/>
        <v>2004</v>
      </c>
      <c r="FT32" s="621">
        <f t="shared" si="0"/>
        <v>0.85984298003366288</v>
      </c>
      <c r="FU32" s="621">
        <f t="shared" si="1"/>
        <v>1.1929487080873653</v>
      </c>
      <c r="FV32" s="621">
        <f t="shared" si="2"/>
        <v>0.72077112302023005</v>
      </c>
    </row>
    <row r="33" spans="1:178" hidden="1" x14ac:dyDescent="0.2">
      <c r="A33" s="615" t="s">
        <v>105</v>
      </c>
      <c r="B33" s="571">
        <f t="shared" si="18"/>
        <v>1967</v>
      </c>
      <c r="D33" s="626"/>
      <c r="E33" s="626"/>
      <c r="F33" s="626"/>
      <c r="G33" s="626"/>
      <c r="H33" s="626"/>
      <c r="J33" s="627"/>
      <c r="K33" s="627"/>
      <c r="L33" s="627"/>
      <c r="M33" s="627"/>
      <c r="N33" s="627"/>
      <c r="O33" s="771"/>
      <c r="X33" s="628"/>
      <c r="Y33" s="628"/>
      <c r="Z33" s="628"/>
      <c r="AA33" s="628"/>
      <c r="AB33" s="628"/>
      <c r="BC33" s="621"/>
      <c r="BD33" s="621"/>
      <c r="BE33" s="621"/>
      <c r="BF33" s="621"/>
      <c r="BG33" s="621"/>
      <c r="BH33" s="621"/>
      <c r="BI33" s="621"/>
      <c r="BT33" s="630"/>
      <c r="BU33" s="630"/>
      <c r="BV33" s="630"/>
      <c r="BW33" s="630"/>
      <c r="BX33" s="630"/>
      <c r="BY33" s="630"/>
      <c r="BZ33" s="630"/>
      <c r="CA33" s="630"/>
      <c r="CB33" s="630"/>
      <c r="CC33" s="630"/>
      <c r="CD33" s="630"/>
      <c r="CG33" s="575"/>
      <c r="CI33" s="621"/>
      <c r="CJ33" s="621"/>
      <c r="CK33" s="621"/>
      <c r="CL33" s="621"/>
      <c r="CN33" s="621"/>
      <c r="CO33" s="621"/>
      <c r="CP33" s="621"/>
      <c r="CQ33" s="621"/>
      <c r="CR33" s="621"/>
      <c r="CS33" s="621"/>
      <c r="CT33" s="621"/>
      <c r="CU33" s="621"/>
      <c r="CV33" s="621"/>
      <c r="CW33" s="621"/>
      <c r="CZ33" s="621"/>
      <c r="DA33" s="621"/>
      <c r="DB33" s="621"/>
      <c r="DC33" s="621"/>
      <c r="DE33" s="621"/>
      <c r="DF33" s="621"/>
      <c r="DG33" s="621"/>
      <c r="DH33" s="621"/>
      <c r="DI33" s="621"/>
      <c r="DK33" s="621"/>
      <c r="DL33" s="621"/>
      <c r="DM33" s="621"/>
      <c r="DN33" s="621"/>
      <c r="DP33" s="621"/>
      <c r="DQ33" s="621"/>
      <c r="DR33" s="621"/>
      <c r="DS33" s="621"/>
      <c r="DU33" s="621"/>
      <c r="DV33" s="621"/>
      <c r="DW33" s="621"/>
      <c r="DX33" s="621"/>
      <c r="EB33" s="621">
        <f t="shared" si="19"/>
        <v>1</v>
      </c>
      <c r="EC33" s="621">
        <f t="shared" si="20"/>
        <v>1</v>
      </c>
      <c r="ED33" s="621">
        <f t="shared" si="3"/>
        <v>1.0314286939612036</v>
      </c>
      <c r="EE33" s="621"/>
      <c r="EF33" s="621">
        <f t="shared" si="21"/>
        <v>1</v>
      </c>
      <c r="EG33" s="621">
        <f t="shared" si="22"/>
        <v>1</v>
      </c>
      <c r="EH33" s="621">
        <f t="shared" si="4"/>
        <v>0.56491436111585402</v>
      </c>
      <c r="EI33" s="621"/>
      <c r="EJ33" s="621">
        <f t="shared" si="23"/>
        <v>1</v>
      </c>
      <c r="EK33" s="621">
        <f t="shared" si="24"/>
        <v>1</v>
      </c>
      <c r="EL33" s="621">
        <f t="shared" si="5"/>
        <v>1.0572044441161148</v>
      </c>
      <c r="EM33" s="621"/>
      <c r="EP33" s="577"/>
      <c r="EZ33" s="572">
        <f t="shared" si="25"/>
        <v>1988</v>
      </c>
      <c r="FA33" s="631">
        <f t="shared" si="6"/>
        <v>0.97289403786899087</v>
      </c>
      <c r="FB33" s="631">
        <f t="shared" si="7"/>
        <v>1.2186529022030845</v>
      </c>
      <c r="FC33" s="631">
        <f t="shared" si="8"/>
        <v>1</v>
      </c>
      <c r="FD33" s="631">
        <f t="shared" si="9"/>
        <v>0.83019166785658904</v>
      </c>
      <c r="FE33" s="631">
        <f t="shared" si="10"/>
        <v>0.96162809791014359</v>
      </c>
      <c r="FG33" s="572">
        <f t="shared" si="11"/>
        <v>19</v>
      </c>
      <c r="FH33" s="631">
        <f t="shared" si="12"/>
        <v>0.9640702131144796</v>
      </c>
      <c r="FI33" s="631">
        <f t="shared" si="13"/>
        <v>1.3677140646265826</v>
      </c>
      <c r="FJ33" s="631">
        <f t="shared" si="14"/>
        <v>1</v>
      </c>
      <c r="FK33" s="631">
        <f t="shared" si="15"/>
        <v>0.77968122400499273</v>
      </c>
      <c r="FL33" s="631">
        <f t="shared" si="16"/>
        <v>0.90405796316201759</v>
      </c>
      <c r="FS33" s="572">
        <f>FS32+1</f>
        <v>2005</v>
      </c>
      <c r="FT33" s="621">
        <f t="shared" si="0"/>
        <v>0.87389984208864824</v>
      </c>
      <c r="FU33" s="621">
        <f t="shared" si="1"/>
        <v>1.1879783402047932</v>
      </c>
      <c r="FV33" s="621">
        <f t="shared" si="2"/>
        <v>0.73561933960681336</v>
      </c>
    </row>
    <row r="34" spans="1:178" hidden="1" x14ac:dyDescent="0.2">
      <c r="A34" s="615" t="s">
        <v>105</v>
      </c>
      <c r="B34" s="571">
        <f t="shared" si="18"/>
        <v>1968</v>
      </c>
      <c r="D34" s="626"/>
      <c r="E34" s="626"/>
      <c r="F34" s="626"/>
      <c r="G34" s="626"/>
      <c r="H34" s="626"/>
      <c r="J34" s="627"/>
      <c r="K34" s="627"/>
      <c r="L34" s="627"/>
      <c r="M34" s="627"/>
      <c r="N34" s="627"/>
      <c r="O34" s="771"/>
      <c r="X34" s="628"/>
      <c r="Y34" s="628"/>
      <c r="Z34" s="628"/>
      <c r="AA34" s="628"/>
      <c r="AB34" s="628"/>
      <c r="BC34" s="621"/>
      <c r="BD34" s="621"/>
      <c r="BE34" s="621"/>
      <c r="BF34" s="621"/>
      <c r="BG34" s="621"/>
      <c r="BH34" s="621"/>
      <c r="BI34" s="621"/>
      <c r="BT34" s="630"/>
      <c r="BU34" s="630"/>
      <c r="BV34" s="630"/>
      <c r="BW34" s="630"/>
      <c r="BX34" s="630"/>
      <c r="BY34" s="630"/>
      <c r="BZ34" s="630"/>
      <c r="CA34" s="630"/>
      <c r="CB34" s="630"/>
      <c r="CC34" s="630"/>
      <c r="CD34" s="630"/>
      <c r="CG34" s="575"/>
      <c r="CI34" s="621"/>
      <c r="CJ34" s="621"/>
      <c r="CK34" s="621"/>
      <c r="CL34" s="621"/>
      <c r="CN34" s="621"/>
      <c r="CO34" s="621"/>
      <c r="CP34" s="621"/>
      <c r="CQ34" s="621"/>
      <c r="CR34" s="621"/>
      <c r="CS34" s="621"/>
      <c r="CT34" s="621"/>
      <c r="CU34" s="621"/>
      <c r="CV34" s="621"/>
      <c r="CW34" s="621"/>
      <c r="CZ34" s="621"/>
      <c r="DA34" s="621"/>
      <c r="DB34" s="621"/>
      <c r="DC34" s="621"/>
      <c r="DE34" s="621"/>
      <c r="DF34" s="621"/>
      <c r="DG34" s="621"/>
      <c r="DH34" s="621"/>
      <c r="DI34" s="621"/>
      <c r="DK34" s="621"/>
      <c r="DL34" s="621"/>
      <c r="DM34" s="621"/>
      <c r="DN34" s="621"/>
      <c r="DP34" s="621"/>
      <c r="DQ34" s="621"/>
      <c r="DR34" s="621"/>
      <c r="DS34" s="621"/>
      <c r="DU34" s="621"/>
      <c r="DV34" s="621"/>
      <c r="DW34" s="621"/>
      <c r="DX34" s="621"/>
      <c r="EB34" s="621">
        <f t="shared" si="19"/>
        <v>1</v>
      </c>
      <c r="EC34" s="621">
        <f t="shared" si="20"/>
        <v>1</v>
      </c>
      <c r="ED34" s="621">
        <f t="shared" si="3"/>
        <v>1.0314286939612036</v>
      </c>
      <c r="EE34" s="621"/>
      <c r="EF34" s="621">
        <f t="shared" si="21"/>
        <v>1</v>
      </c>
      <c r="EG34" s="621">
        <f t="shared" si="22"/>
        <v>1</v>
      </c>
      <c r="EH34" s="621">
        <f t="shared" si="4"/>
        <v>0.56491436111585402</v>
      </c>
      <c r="EI34" s="621"/>
      <c r="EJ34" s="621">
        <f t="shared" si="23"/>
        <v>1</v>
      </c>
      <c r="EK34" s="621">
        <f t="shared" si="24"/>
        <v>1</v>
      </c>
      <c r="EL34" s="621">
        <f t="shared" si="5"/>
        <v>1.0572044441161148</v>
      </c>
      <c r="EM34" s="621"/>
      <c r="EP34" s="577"/>
      <c r="EZ34" s="572">
        <f t="shared" si="25"/>
        <v>1989</v>
      </c>
      <c r="FA34" s="631">
        <f t="shared" si="6"/>
        <v>0.96534557471686444</v>
      </c>
      <c r="FB34" s="631">
        <f t="shared" si="7"/>
        <v>1.1468754371928442</v>
      </c>
      <c r="FC34" s="631">
        <f t="shared" si="8"/>
        <v>1</v>
      </c>
      <c r="FD34" s="631">
        <f t="shared" si="9"/>
        <v>0.86381991318171858</v>
      </c>
      <c r="FE34" s="631">
        <f t="shared" si="10"/>
        <v>0.97441362322964897</v>
      </c>
      <c r="FG34" s="572">
        <f t="shared" si="11"/>
        <v>20</v>
      </c>
      <c r="FH34" s="631">
        <f t="shared" si="12"/>
        <v>0.97517034770247268</v>
      </c>
      <c r="FI34" s="631">
        <f t="shared" si="13"/>
        <v>1.3027131863524384</v>
      </c>
      <c r="FJ34" s="631">
        <f t="shared" si="14"/>
        <v>1</v>
      </c>
      <c r="FK34" s="631">
        <f t="shared" si="15"/>
        <v>0.84679878995939684</v>
      </c>
      <c r="FL34" s="631">
        <f t="shared" si="16"/>
        <v>0.8839983392977947</v>
      </c>
      <c r="FS34" s="572">
        <f>FS33+1</f>
        <v>2006</v>
      </c>
      <c r="FT34" s="621">
        <f t="shared" si="0"/>
        <v>0.88316776818385156</v>
      </c>
      <c r="FU34" s="621">
        <f t="shared" si="1"/>
        <v>1.3371537204455564</v>
      </c>
      <c r="FV34" s="621">
        <f t="shared" si="2"/>
        <v>0.6604833495804574</v>
      </c>
    </row>
    <row r="35" spans="1:178" hidden="1" x14ac:dyDescent="0.2">
      <c r="A35" s="615" t="s">
        <v>105</v>
      </c>
      <c r="B35" s="571">
        <f t="shared" si="18"/>
        <v>1969</v>
      </c>
      <c r="D35" s="626"/>
      <c r="E35" s="626"/>
      <c r="F35" s="626"/>
      <c r="G35" s="626"/>
      <c r="H35" s="626"/>
      <c r="J35" s="627"/>
      <c r="K35" s="627"/>
      <c r="L35" s="627"/>
      <c r="M35" s="627"/>
      <c r="N35" s="627"/>
      <c r="O35" s="771"/>
      <c r="X35" s="628"/>
      <c r="Y35" s="628"/>
      <c r="Z35" s="628"/>
      <c r="AA35" s="628"/>
      <c r="AB35" s="628"/>
      <c r="BC35" s="621"/>
      <c r="BD35" s="621"/>
      <c r="BE35" s="621"/>
      <c r="BF35" s="621"/>
      <c r="BG35" s="621"/>
      <c r="BH35" s="621"/>
      <c r="BI35" s="621"/>
      <c r="BT35" s="630"/>
      <c r="BU35" s="630"/>
      <c r="BV35" s="630"/>
      <c r="BW35" s="630"/>
      <c r="BX35" s="630"/>
      <c r="BY35" s="630"/>
      <c r="BZ35" s="630"/>
      <c r="CA35" s="630"/>
      <c r="CB35" s="630"/>
      <c r="CC35" s="630"/>
      <c r="CD35" s="630"/>
      <c r="CG35" s="575"/>
      <c r="CI35" s="621"/>
      <c r="CJ35" s="621"/>
      <c r="CK35" s="621"/>
      <c r="CL35" s="621"/>
      <c r="CN35" s="621"/>
      <c r="CO35" s="621"/>
      <c r="CP35" s="621"/>
      <c r="CQ35" s="621"/>
      <c r="CR35" s="621"/>
      <c r="CS35" s="621"/>
      <c r="CT35" s="621"/>
      <c r="CU35" s="621"/>
      <c r="CV35" s="621"/>
      <c r="CW35" s="621"/>
      <c r="CZ35" s="621"/>
      <c r="DA35" s="621"/>
      <c r="DB35" s="621"/>
      <c r="DC35" s="621"/>
      <c r="DE35" s="621"/>
      <c r="DF35" s="621"/>
      <c r="DG35" s="621"/>
      <c r="DH35" s="621"/>
      <c r="DI35" s="621"/>
      <c r="DK35" s="621"/>
      <c r="DL35" s="621"/>
      <c r="DM35" s="621"/>
      <c r="DN35" s="621"/>
      <c r="DP35" s="621"/>
      <c r="DQ35" s="621"/>
      <c r="DR35" s="621"/>
      <c r="DS35" s="621"/>
      <c r="DU35" s="621"/>
      <c r="DV35" s="621"/>
      <c r="DW35" s="621"/>
      <c r="DX35" s="621"/>
      <c r="EB35" s="621">
        <f t="shared" si="19"/>
        <v>1</v>
      </c>
      <c r="EC35" s="621">
        <f t="shared" si="20"/>
        <v>1</v>
      </c>
      <c r="ED35" s="621">
        <f t="shared" si="3"/>
        <v>1.0314286939612036</v>
      </c>
      <c r="EE35" s="621"/>
      <c r="EF35" s="621">
        <f t="shared" si="21"/>
        <v>1</v>
      </c>
      <c r="EG35" s="621">
        <f t="shared" si="22"/>
        <v>1</v>
      </c>
      <c r="EH35" s="621">
        <f t="shared" si="4"/>
        <v>0.56491436111585402</v>
      </c>
      <c r="EI35" s="621"/>
      <c r="EJ35" s="621">
        <f t="shared" si="23"/>
        <v>1</v>
      </c>
      <c r="EK35" s="621">
        <f t="shared" si="24"/>
        <v>1</v>
      </c>
      <c r="EL35" s="621">
        <f t="shared" si="5"/>
        <v>1.0572044441161148</v>
      </c>
      <c r="EM35" s="621"/>
      <c r="EP35" s="577"/>
      <c r="EZ35" s="572">
        <f t="shared" si="25"/>
        <v>1990</v>
      </c>
      <c r="FA35" s="631">
        <f t="shared" si="6"/>
        <v>0.99053765339180899</v>
      </c>
      <c r="FB35" s="631">
        <f t="shared" si="7"/>
        <v>1.1501073276476981</v>
      </c>
      <c r="FC35" s="631">
        <f t="shared" si="8"/>
        <v>1</v>
      </c>
      <c r="FD35" s="631">
        <f t="shared" si="9"/>
        <v>0.89477366864961194</v>
      </c>
      <c r="FE35" s="631">
        <f t="shared" si="10"/>
        <v>0.96254141173397045</v>
      </c>
      <c r="FG35" s="572">
        <f t="shared" si="11"/>
        <v>21</v>
      </c>
      <c r="FH35" s="631">
        <f t="shared" si="12"/>
        <v>0.99475759335400615</v>
      </c>
      <c r="FI35" s="631">
        <f t="shared" si="13"/>
        <v>1.3399547356042156</v>
      </c>
      <c r="FJ35" s="631">
        <f t="shared" si="14"/>
        <v>1</v>
      </c>
      <c r="FK35" s="631">
        <f t="shared" si="15"/>
        <v>0.84667573693416853</v>
      </c>
      <c r="FL35" s="631">
        <f t="shared" si="16"/>
        <v>0.87681913838716985</v>
      </c>
      <c r="FS35" s="572">
        <f>FS34+1</f>
        <v>2007</v>
      </c>
      <c r="FT35" s="621">
        <f t="shared" si="0"/>
        <v>0.86087998095731844</v>
      </c>
      <c r="FU35" s="621">
        <f t="shared" si="1"/>
        <v>1.4238989002718929</v>
      </c>
      <c r="FV35" s="621">
        <f t="shared" si="2"/>
        <v>0.60459347274791331</v>
      </c>
    </row>
    <row r="36" spans="1:178" x14ac:dyDescent="0.2">
      <c r="A36" s="615" t="s">
        <v>105</v>
      </c>
      <c r="B36" s="571">
        <f t="shared" si="18"/>
        <v>1970</v>
      </c>
      <c r="D36" s="428">
        <f>Conversion_factors!$A32*D194+D275</f>
        <v>771.13196587365337</v>
      </c>
      <c r="E36" s="428">
        <f>Conversion_factors!$A32*E194+E275</f>
        <v>754.9261044071618</v>
      </c>
      <c r="F36" s="428">
        <f>Conversion_factors!$A32*F194+F275</f>
        <v>72.543471738693114</v>
      </c>
      <c r="G36" s="626"/>
      <c r="H36" s="626">
        <f t="shared" ref="H36:H76" si="26">SUM(D36:G36)</f>
        <v>1598.6015420195083</v>
      </c>
      <c r="J36" s="632">
        <f>Mining_Data!C10</f>
        <v>278893.89408</v>
      </c>
      <c r="K36" s="632">
        <f>Mining_Data!D10</f>
        <v>86668.354649999994</v>
      </c>
      <c r="L36" s="632">
        <f>Mining_Data!E10</f>
        <v>47722.584999999999</v>
      </c>
      <c r="M36" s="632"/>
      <c r="N36" s="632">
        <f t="shared" ref="N36:N67" si="27">SUM(J36:M36)</f>
        <v>413284.83373000001</v>
      </c>
      <c r="O36" s="772"/>
      <c r="P36" s="828">
        <v>0.83281978946270252</v>
      </c>
      <c r="Q36" s="631"/>
      <c r="R36" s="633">
        <f t="shared" ref="R36:R77" si="28">J36*$P36</f>
        <v>232268.35415013885</v>
      </c>
      <c r="S36" s="633">
        <f t="shared" ref="S36:S77" si="29">K36*$P36</f>
        <v>72179.120872691827</v>
      </c>
      <c r="T36" s="633">
        <f t="shared" ref="T36:T77" si="30">L36*$P36</f>
        <v>39744.313192315924</v>
      </c>
      <c r="U36" s="634"/>
      <c r="V36" s="632">
        <f t="shared" ref="V36:V83" si="31">SUM(R36:U36)</f>
        <v>344191.78821514657</v>
      </c>
      <c r="X36" s="635">
        <f t="shared" ref="X36:Z37" si="32">D36/J36*1000</f>
        <v>2.7649653945183044</v>
      </c>
      <c r="Y36" s="635">
        <f t="shared" si="32"/>
        <v>8.7105161677043785</v>
      </c>
      <c r="Z36" s="635">
        <f t="shared" si="32"/>
        <v>1.5201077590137482</v>
      </c>
      <c r="AA36" s="626"/>
      <c r="AB36" s="626">
        <f>H36/N36*1000</f>
        <v>3.8680382427579683</v>
      </c>
      <c r="AE36" s="635">
        <f t="shared" ref="AE36:AE77" si="33">D36/R36*1000</f>
        <v>3.3200044349355995</v>
      </c>
      <c r="AF36" s="635">
        <f t="shared" ref="AF36:AF77" si="34">E36/S36*1000</f>
        <v>10.45906482760695</v>
      </c>
      <c r="AG36" s="635">
        <f t="shared" ref="AG36:AG77" si="35">F36/T36*1000</f>
        <v>1.8252541285005399</v>
      </c>
      <c r="AH36" s="626"/>
      <c r="AI36" s="635">
        <f t="shared" ref="AI36:AI51" si="36">H36/V36*1000</f>
        <v>4.644508081698504</v>
      </c>
      <c r="AK36" s="636">
        <f t="shared" ref="AK36:AK80" si="37">X36/X$85</f>
        <v>0.90912965389178657</v>
      </c>
      <c r="AL36" s="636">
        <f t="shared" ref="AL36:AL80" si="38">Y36/Y$85</f>
        <v>1.0957053328662927</v>
      </c>
      <c r="AM36" s="636">
        <f t="shared" ref="AM36:AM80" si="39">Z36/Z$85</f>
        <v>1.2203323083868969</v>
      </c>
      <c r="AN36" s="637"/>
      <c r="AO36" s="636">
        <f t="shared" ref="AO36:AO80" si="40">AB36/AB$85</f>
        <v>1.0904309990446641</v>
      </c>
      <c r="AQ36" s="631">
        <f>J36/R36</f>
        <v>1.2007399591755072</v>
      </c>
      <c r="AR36" s="631">
        <f>K36/S36</f>
        <v>1.2007399591755072</v>
      </c>
      <c r="AS36" s="631">
        <f>L36/T36</f>
        <v>1.2007399591755072</v>
      </c>
      <c r="AT36" s="631"/>
      <c r="AU36" s="631">
        <f>N36/V36</f>
        <v>1.2007399591755075</v>
      </c>
      <c r="AW36" s="631">
        <f>R36/$V36</f>
        <v>0.67482247427981379</v>
      </c>
      <c r="AX36" s="631">
        <f t="shared" ref="AX36:AY51" si="41">S36/$V36</f>
        <v>0.20970610962854894</v>
      </c>
      <c r="AY36" s="631">
        <f t="shared" si="41"/>
        <v>0.11547141609163739</v>
      </c>
      <c r="AZ36" s="631"/>
      <c r="BA36" s="631">
        <f>SUM(AW36:AZ36)</f>
        <v>1.0000000000000002</v>
      </c>
      <c r="BC36" s="621"/>
      <c r="BD36" s="638">
        <f t="shared" ref="BD36:BD77" si="42">AK36</f>
        <v>0.90912965389178657</v>
      </c>
      <c r="BE36" s="638">
        <f t="shared" ref="BE36:BE77" si="43">AL36</f>
        <v>1.0957053328662927</v>
      </c>
      <c r="BF36" s="638">
        <f t="shared" ref="BF36:BF77" si="44">AM36</f>
        <v>1.2203323083868969</v>
      </c>
      <c r="BG36" s="638">
        <v>1</v>
      </c>
      <c r="BH36" s="629"/>
      <c r="BI36" s="638">
        <f t="shared" ref="BI36:BI77" si="45">AQ36</f>
        <v>1.2007399591755072</v>
      </c>
      <c r="BJ36" s="638">
        <f t="shared" ref="BJ36:BJ77" si="46">AR36</f>
        <v>1.2007399591755072</v>
      </c>
      <c r="BK36" s="638">
        <f t="shared" ref="BK36:BK77" si="47">AS36</f>
        <v>1.2007399591755072</v>
      </c>
      <c r="BL36" s="638">
        <v>1</v>
      </c>
      <c r="BN36" s="638">
        <f t="shared" ref="BN36:BN77" si="48">AW36</f>
        <v>0.67482247427981379</v>
      </c>
      <c r="BO36" s="638">
        <f t="shared" ref="BO36:BO77" si="49">AX36</f>
        <v>0.20970610962854894</v>
      </c>
      <c r="BP36" s="638">
        <f t="shared" ref="BP36:BP77" si="50">AY36</f>
        <v>0.11547141609163739</v>
      </c>
      <c r="BQ36" s="638">
        <v>1</v>
      </c>
      <c r="BT36" s="630">
        <f t="shared" ref="BT36:BT80" si="51">V36/V$85</f>
        <v>1.5065131479649294</v>
      </c>
      <c r="BU36" s="630">
        <f t="shared" ref="BU36:BU80" si="52">AI36/AI$85</f>
        <v>0.61600013116623897</v>
      </c>
      <c r="BV36" s="630">
        <f t="shared" ref="BV36:BV76" si="53">EH36</f>
        <v>0.56491436111585402</v>
      </c>
      <c r="BW36" s="630">
        <f t="shared" ref="BW36:BW76" si="54">EL36</f>
        <v>1.0572044441161148</v>
      </c>
      <c r="BX36" s="630">
        <v>1</v>
      </c>
      <c r="BY36" s="630">
        <v>1</v>
      </c>
      <c r="BZ36" s="630">
        <f t="shared" ref="BZ36:BZ76" si="55">ED36</f>
        <v>1.0314286939612036</v>
      </c>
      <c r="CA36" s="630">
        <f t="shared" ref="CA36:CA76" si="56">BT36*BV36*BW36*BX36*BY36*BZ36</f>
        <v>0.92801229675006025</v>
      </c>
      <c r="CB36" s="630">
        <f t="shared" ref="CB36:CB76" si="57">BT36*BU36</f>
        <v>0.92801229675006014</v>
      </c>
      <c r="CC36" s="630"/>
      <c r="CD36" s="630">
        <f>BV36*BW36</f>
        <v>0.59722997311669657</v>
      </c>
      <c r="CG36" s="575"/>
      <c r="CI36" s="621">
        <f t="shared" ref="CI36:CI77" si="58">D36/$H36</f>
        <v>0.48237909548084434</v>
      </c>
      <c r="CJ36" s="621">
        <f t="shared" ref="CJ36:CJ77" si="59">E36/$H36</f>
        <v>0.47224157150096702</v>
      </c>
      <c r="CK36" s="621">
        <f t="shared" ref="CK36:CK77" si="60">F36/$H36</f>
        <v>4.5379333018188618E-2</v>
      </c>
      <c r="CL36" s="621">
        <f t="shared" ref="CL36:CL77" si="61">G36/$H36</f>
        <v>0</v>
      </c>
      <c r="CN36" s="621"/>
      <c r="CO36" s="621"/>
      <c r="CP36" s="621"/>
      <c r="CQ36" s="621"/>
      <c r="CR36" s="621"/>
      <c r="CS36" s="621"/>
      <c r="CT36" s="621"/>
      <c r="CU36" s="621"/>
      <c r="CV36" s="621"/>
      <c r="CW36" s="621"/>
      <c r="CZ36" s="621"/>
      <c r="DA36" s="621"/>
      <c r="DB36" s="621"/>
      <c r="DC36" s="621"/>
      <c r="DE36" s="621"/>
      <c r="DF36" s="621"/>
      <c r="DG36" s="621"/>
      <c r="DH36" s="621"/>
      <c r="DI36" s="621"/>
      <c r="DK36" s="621"/>
      <c r="DL36" s="621"/>
      <c r="DM36" s="621"/>
      <c r="DN36" s="621"/>
      <c r="DP36" s="621"/>
      <c r="DQ36" s="621"/>
      <c r="DR36" s="621"/>
      <c r="DS36" s="621"/>
      <c r="DU36" s="621"/>
      <c r="DV36" s="621"/>
      <c r="DW36" s="621"/>
      <c r="DX36" s="621"/>
      <c r="EB36" s="621">
        <f t="shared" si="19"/>
        <v>1</v>
      </c>
      <c r="EC36" s="621">
        <f t="shared" si="20"/>
        <v>1</v>
      </c>
      <c r="ED36" s="621">
        <f t="shared" si="3"/>
        <v>1.0314286939612036</v>
      </c>
      <c r="EE36" s="621"/>
      <c r="EF36" s="621">
        <f t="shared" si="21"/>
        <v>1</v>
      </c>
      <c r="EG36" s="621">
        <f t="shared" si="22"/>
        <v>1</v>
      </c>
      <c r="EH36" s="621">
        <f t="shared" si="4"/>
        <v>0.56491436111585402</v>
      </c>
      <c r="EI36" s="621"/>
      <c r="EJ36" s="621">
        <f t="shared" si="23"/>
        <v>1</v>
      </c>
      <c r="EK36" s="621">
        <f t="shared" si="24"/>
        <v>1</v>
      </c>
      <c r="EL36" s="621">
        <f t="shared" si="5"/>
        <v>1.0572044441161148</v>
      </c>
      <c r="EM36" s="621"/>
      <c r="EP36" s="577"/>
      <c r="EZ36" s="572">
        <f t="shared" si="25"/>
        <v>1991</v>
      </c>
      <c r="FA36" s="631">
        <f t="shared" si="6"/>
        <v>1.0081284799572106</v>
      </c>
      <c r="FB36" s="631">
        <f t="shared" si="7"/>
        <v>1.1850618347173265</v>
      </c>
      <c r="FC36" s="631">
        <f t="shared" si="8"/>
        <v>1</v>
      </c>
      <c r="FD36" s="631">
        <f t="shared" si="9"/>
        <v>0.89278002836398584</v>
      </c>
      <c r="FE36" s="631">
        <f t="shared" si="10"/>
        <v>0.95286287314486506</v>
      </c>
      <c r="FG36" s="572">
        <f t="shared" si="11"/>
        <v>22</v>
      </c>
      <c r="FH36" s="631">
        <f t="shared" si="12"/>
        <v>0.99572487350961492</v>
      </c>
      <c r="FI36" s="631">
        <f t="shared" si="13"/>
        <v>1.3851321498403812</v>
      </c>
      <c r="FJ36" s="631">
        <f t="shared" si="14"/>
        <v>1</v>
      </c>
      <c r="FK36" s="631">
        <f t="shared" si="15"/>
        <v>0.81717127715991367</v>
      </c>
      <c r="FL36" s="631">
        <f t="shared" si="16"/>
        <v>0.8797009343681047</v>
      </c>
      <c r="FS36" s="572">
        <f>FS35+1</f>
        <v>2008</v>
      </c>
      <c r="FT36" s="621">
        <f t="shared" si="0"/>
        <v>0.91291893756178233</v>
      </c>
      <c r="FU36" s="621">
        <f t="shared" si="1"/>
        <v>1.3617838969818485</v>
      </c>
      <c r="FV36" s="621">
        <f t="shared" si="2"/>
        <v>0.67038458861578887</v>
      </c>
    </row>
    <row r="37" spans="1:178" x14ac:dyDescent="0.2">
      <c r="A37" s="615" t="s">
        <v>105</v>
      </c>
      <c r="B37" s="571">
        <f t="shared" si="18"/>
        <v>1971</v>
      </c>
      <c r="D37" s="428">
        <f>Conversion_factors!$A33*D195+D276</f>
        <v>762.48767549348179</v>
      </c>
      <c r="E37" s="428">
        <f>Conversion_factors!$A33*E195+E276</f>
        <v>759.90803667606826</v>
      </c>
      <c r="F37" s="428">
        <f>Conversion_factors!$A33*F195+F276</f>
        <v>74.04175919075621</v>
      </c>
      <c r="G37" s="626"/>
      <c r="H37" s="626">
        <f t="shared" si="26"/>
        <v>1596.4374713603063</v>
      </c>
      <c r="J37" s="632">
        <f>Mining_Data!C11</f>
        <v>276050.70240000001</v>
      </c>
      <c r="K37" s="632">
        <f>Mining_Data!D11</f>
        <v>79951.404450000002</v>
      </c>
      <c r="L37" s="632">
        <f>Mining_Data!E11</f>
        <v>48727.271000000001</v>
      </c>
      <c r="M37" s="632"/>
      <c r="N37" s="632">
        <f t="shared" si="27"/>
        <v>404729.37784999999</v>
      </c>
      <c r="O37" s="772"/>
      <c r="P37" s="631">
        <v>0.83072697057900891</v>
      </c>
      <c r="Q37" s="631"/>
      <c r="R37" s="633">
        <f t="shared" si="28"/>
        <v>229322.76373095956</v>
      </c>
      <c r="S37" s="633">
        <f t="shared" si="29"/>
        <v>66417.7880122856</v>
      </c>
      <c r="T37" s="633">
        <f t="shared" si="30"/>
        <v>40479.058222412394</v>
      </c>
      <c r="U37" s="634"/>
      <c r="V37" s="632">
        <f t="shared" si="31"/>
        <v>336219.60996565758</v>
      </c>
      <c r="X37" s="635">
        <f t="shared" si="32"/>
        <v>2.7621290902880231</v>
      </c>
      <c r="Y37" s="635">
        <f t="shared" si="32"/>
        <v>9.5046239888293567</v>
      </c>
      <c r="Z37" s="635">
        <f t="shared" si="32"/>
        <v>1.5195137685990296</v>
      </c>
      <c r="AA37" s="626"/>
      <c r="AB37" s="626">
        <f t="shared" ref="AB37:AB80" si="62">H37/N37*1000</f>
        <v>3.9444566140488444</v>
      </c>
      <c r="AE37" s="635">
        <f t="shared" si="33"/>
        <v>3.3249541523406236</v>
      </c>
      <c r="AF37" s="635">
        <f t="shared" si="34"/>
        <v>11.441333103949571</v>
      </c>
      <c r="AG37" s="635">
        <f t="shared" si="35"/>
        <v>1.8291373970197968</v>
      </c>
      <c r="AH37" s="626"/>
      <c r="AI37" s="635">
        <f t="shared" si="36"/>
        <v>4.7481985703432681</v>
      </c>
      <c r="AK37" s="636">
        <f t="shared" si="37"/>
        <v>0.90819706779565701</v>
      </c>
      <c r="AL37" s="636">
        <f t="shared" si="38"/>
        <v>1.1955970221445393</v>
      </c>
      <c r="AM37" s="636">
        <f t="shared" si="39"/>
        <v>1.2198554568678812</v>
      </c>
      <c r="AN37" s="637"/>
      <c r="AO37" s="636">
        <f t="shared" si="40"/>
        <v>1.1119739507225828</v>
      </c>
      <c r="AQ37" s="631">
        <f t="shared" ref="AQ37:AQ80" si="63">J37/R37</f>
        <v>1.2037649377183568</v>
      </c>
      <c r="AR37" s="631">
        <f t="shared" ref="AR37:AR80" si="64">K37/S37</f>
        <v>1.2037649377183568</v>
      </c>
      <c r="AS37" s="631">
        <f t="shared" ref="AS37:AS80" si="65">L37/T37</f>
        <v>1.203764937718357</v>
      </c>
      <c r="AT37" s="631"/>
      <c r="AU37" s="631">
        <f t="shared" ref="AU37:AU80" si="66">N37/V37</f>
        <v>1.2037649377183568</v>
      </c>
      <c r="AW37" s="631">
        <f t="shared" ref="AW37:AY76" si="67">R37/$V37</f>
        <v>0.68206242864413302</v>
      </c>
      <c r="AX37" s="631">
        <f t="shared" si="41"/>
        <v>0.19754287389444566</v>
      </c>
      <c r="AY37" s="631">
        <f t="shared" si="41"/>
        <v>0.12039469746142124</v>
      </c>
      <c r="AZ37" s="631"/>
      <c r="BA37" s="631">
        <f t="shared" ref="BA37:BA77" si="68">SUM(AW37:AZ37)</f>
        <v>1</v>
      </c>
      <c r="BC37" s="621"/>
      <c r="BD37" s="638">
        <f t="shared" si="42"/>
        <v>0.90819706779565701</v>
      </c>
      <c r="BE37" s="638">
        <f t="shared" si="43"/>
        <v>1.1955970221445393</v>
      </c>
      <c r="BF37" s="638">
        <f t="shared" si="44"/>
        <v>1.2198554568678812</v>
      </c>
      <c r="BG37" s="638">
        <v>1</v>
      </c>
      <c r="BH37" s="629"/>
      <c r="BI37" s="638">
        <f t="shared" si="45"/>
        <v>1.2037649377183568</v>
      </c>
      <c r="BJ37" s="638">
        <f t="shared" si="46"/>
        <v>1.2037649377183568</v>
      </c>
      <c r="BK37" s="638">
        <f t="shared" si="47"/>
        <v>1.203764937718357</v>
      </c>
      <c r="BL37" s="638">
        <v>1</v>
      </c>
      <c r="BN37" s="638">
        <f t="shared" si="48"/>
        <v>0.68206242864413302</v>
      </c>
      <c r="BO37" s="638">
        <f t="shared" si="49"/>
        <v>0.19754287389444566</v>
      </c>
      <c r="BP37" s="638">
        <f t="shared" si="50"/>
        <v>0.12039469746142124</v>
      </c>
      <c r="BQ37" s="638">
        <v>1</v>
      </c>
      <c r="BT37" s="630">
        <f t="shared" si="51"/>
        <v>1.471619255193531</v>
      </c>
      <c r="BU37" s="630">
        <f t="shared" si="52"/>
        <v>0.62975257889209313</v>
      </c>
      <c r="BV37" s="630">
        <f t="shared" si="53"/>
        <v>0.56633752839521767</v>
      </c>
      <c r="BW37" s="630">
        <f t="shared" si="54"/>
        <v>1.0349326960414085</v>
      </c>
      <c r="BX37" s="630">
        <v>1</v>
      </c>
      <c r="BY37" s="630">
        <v>1</v>
      </c>
      <c r="BZ37" s="630">
        <f t="shared" si="55"/>
        <v>1.0744408355981556</v>
      </c>
      <c r="CA37" s="630">
        <f t="shared" si="56"/>
        <v>0.92675602110538757</v>
      </c>
      <c r="CB37" s="630">
        <f t="shared" si="57"/>
        <v>0.92675602110538746</v>
      </c>
      <c r="CC37" s="630"/>
      <c r="CD37" s="630">
        <f t="shared" ref="CD37:CD76" si="69">BV37*BW37</f>
        <v>0.58612122513149034</v>
      </c>
      <c r="CG37" s="575"/>
      <c r="CI37" s="621">
        <f t="shared" si="58"/>
        <v>0.47761825262330798</v>
      </c>
      <c r="CJ37" s="621">
        <f t="shared" si="59"/>
        <v>0.47600238049321109</v>
      </c>
      <c r="CK37" s="621">
        <f t="shared" si="60"/>
        <v>4.6379366883480919E-2</v>
      </c>
      <c r="CL37" s="621">
        <f t="shared" si="61"/>
        <v>0</v>
      </c>
      <c r="CN37" s="621">
        <f t="shared" ref="CN37:CP52" si="70">(CI37-CI36)/LN(CI37/CI36)</f>
        <v>0.47999473901110734</v>
      </c>
      <c r="CO37" s="621">
        <f t="shared" si="70"/>
        <v>0.4741194900433508</v>
      </c>
      <c r="CP37" s="621">
        <f t="shared" si="70"/>
        <v>4.587753341207422E-2</v>
      </c>
      <c r="CQ37" s="621"/>
      <c r="CR37" s="621">
        <f t="shared" ref="CR37:CR76" si="71">SUM(CN37:CQ37)</f>
        <v>0.99999176246653243</v>
      </c>
      <c r="CS37" s="621"/>
      <c r="CT37" s="621">
        <f t="shared" ref="CT37:CW52" si="72">CN37/$CR37</f>
        <v>0.47999869301640546</v>
      </c>
      <c r="CU37" s="621">
        <f t="shared" si="72"/>
        <v>0.47412339565069023</v>
      </c>
      <c r="CV37" s="621">
        <f t="shared" si="72"/>
        <v>4.5877911332904246E-2</v>
      </c>
      <c r="CW37" s="621">
        <f t="shared" si="72"/>
        <v>0</v>
      </c>
      <c r="CZ37" s="621">
        <f t="shared" ref="CZ37:CZ77" si="73">LN(BD37/BD36)</f>
        <v>-1.0263274807571015E-3</v>
      </c>
      <c r="DA37" s="621">
        <f t="shared" ref="DA37:DA77" si="74">LN(BE37/BE36)</f>
        <v>8.7247365242323599E-2</v>
      </c>
      <c r="DB37" s="621">
        <f t="shared" ref="DB37:DB77" si="75">LN(BF37/BF36)</f>
        <v>-3.9083183013643205E-4</v>
      </c>
      <c r="DC37" s="621">
        <f t="shared" ref="DC37:DC77" si="76">LN(BG37/BG36)</f>
        <v>0</v>
      </c>
      <c r="DE37" s="621">
        <f t="shared" ref="DE37:DE77" si="77">LN(AQ37/AQ36)</f>
        <v>2.5160939722908282E-3</v>
      </c>
      <c r="DF37" s="621">
        <f t="shared" ref="DF37:DF77" si="78">LN(AR37/AR36)</f>
        <v>2.5160939722908282E-3</v>
      </c>
      <c r="DG37" s="621">
        <f t="shared" ref="DG37:DG77" si="79">LN(AS37/AS36)</f>
        <v>2.5160939722910494E-3</v>
      </c>
      <c r="DH37" s="621">
        <f t="shared" ref="DH37:DH77" si="80">M37/$N37</f>
        <v>0</v>
      </c>
      <c r="DI37" s="621"/>
      <c r="DK37" s="621">
        <f t="shared" ref="DK37:DK77" si="81">LN(AW37/AW36)</f>
        <v>1.0671536040777939E-2</v>
      </c>
      <c r="DL37" s="621">
        <f t="shared" ref="DL37:DL77" si="82">LN(AX37/AX36)</f>
        <v>-5.9751428782373869E-2</v>
      </c>
      <c r="DM37" s="621">
        <f t="shared" ref="DM37:DM77" si="83">LN(AY37/AY36)</f>
        <v>4.1752471279186354E-2</v>
      </c>
      <c r="DN37" s="621"/>
      <c r="DP37" s="621">
        <f t="shared" ref="DP37:DP77" si="84">LN(BI37/BI36)</f>
        <v>2.5160939722908282E-3</v>
      </c>
      <c r="DQ37" s="621">
        <f t="shared" ref="DQ37:DQ77" si="85">LN(BJ37/BJ36)</f>
        <v>2.5160939722908282E-3</v>
      </c>
      <c r="DR37" s="621">
        <f t="shared" ref="DR37:DR77" si="86">LN(BK37/BK36)</f>
        <v>2.5160939722910494E-3</v>
      </c>
      <c r="DS37" s="621">
        <f t="shared" ref="DS37:DS77" si="87">LN(BL37/BL36)</f>
        <v>0</v>
      </c>
      <c r="DU37" s="621">
        <f t="shared" ref="DU37:DU77" si="88">LN(BN37/BN36)</f>
        <v>1.0671536040777939E-2</v>
      </c>
      <c r="DV37" s="621">
        <f t="shared" ref="DV37:DV77" si="89">LN(BO37/BO36)</f>
        <v>-5.9751428782373869E-2</v>
      </c>
      <c r="DW37" s="621">
        <f t="shared" ref="DW37:DW77" si="90">LN(BP37/BP36)</f>
        <v>4.1752471279186354E-2</v>
      </c>
      <c r="DX37" s="621">
        <f t="shared" ref="DX37:DX77" si="91">LN(BQ37/BQ36)</f>
        <v>0</v>
      </c>
      <c r="EB37" s="621">
        <f t="shared" si="19"/>
        <v>1.0417015174085993</v>
      </c>
      <c r="EC37" s="621">
        <f t="shared" si="20"/>
        <v>1.0417015174085993</v>
      </c>
      <c r="ED37" s="621">
        <f t="shared" si="3"/>
        <v>1.0744408355981556</v>
      </c>
      <c r="EE37" s="621"/>
      <c r="EF37" s="621">
        <f t="shared" si="21"/>
        <v>1.0025192619931851</v>
      </c>
      <c r="EG37" s="621">
        <f t="shared" si="22"/>
        <v>1.0025192619931851</v>
      </c>
      <c r="EH37" s="621">
        <f t="shared" si="4"/>
        <v>0.56633752839521767</v>
      </c>
      <c r="EI37" s="621"/>
      <c r="EJ37" s="621">
        <f t="shared" si="23"/>
        <v>0.9789333574989586</v>
      </c>
      <c r="EK37" s="621">
        <f t="shared" si="24"/>
        <v>0.9789333574989586</v>
      </c>
      <c r="EL37" s="621">
        <f t="shared" si="5"/>
        <v>1.0349326960414085</v>
      </c>
      <c r="EM37" s="621"/>
      <c r="EP37" s="577"/>
      <c r="EZ37" s="572">
        <f t="shared" si="25"/>
        <v>1992</v>
      </c>
      <c r="FA37" s="631">
        <f t="shared" si="6"/>
        <v>0.97134591631335054</v>
      </c>
      <c r="FB37" s="631">
        <f t="shared" si="7"/>
        <v>1.1266129694462159</v>
      </c>
      <c r="FC37" s="631">
        <f t="shared" si="8"/>
        <v>1</v>
      </c>
      <c r="FD37" s="631">
        <f t="shared" si="9"/>
        <v>0.9118355137978823</v>
      </c>
      <c r="FE37" s="631">
        <f t="shared" si="10"/>
        <v>0.94554601639047353</v>
      </c>
      <c r="FG37" s="572">
        <f t="shared" si="11"/>
        <v>23</v>
      </c>
      <c r="FH37" s="631">
        <f t="shared" si="12"/>
        <v>0.95065375799589302</v>
      </c>
      <c r="FI37" s="631">
        <f t="shared" si="13"/>
        <v>1.3378100693674984</v>
      </c>
      <c r="FJ37" s="631">
        <f t="shared" si="14"/>
        <v>1</v>
      </c>
      <c r="FK37" s="631">
        <f t="shared" si="15"/>
        <v>0.818194088858335</v>
      </c>
      <c r="FL37" s="631">
        <f t="shared" si="16"/>
        <v>0.86850349671264582</v>
      </c>
    </row>
    <row r="38" spans="1:178" x14ac:dyDescent="0.2">
      <c r="A38" s="615" t="s">
        <v>105</v>
      </c>
      <c r="B38" s="571">
        <f t="shared" si="18"/>
        <v>1972</v>
      </c>
      <c r="D38" s="428">
        <f>Conversion_factors!$A34*D196+D277</f>
        <v>755.02558293722518</v>
      </c>
      <c r="E38" s="428">
        <f>Conversion_factors!$A34*E196+E277</f>
        <v>787.68843742656998</v>
      </c>
      <c r="F38" s="428">
        <f>Conversion_factors!$A34*F196+F277</f>
        <v>76.234903488753531</v>
      </c>
      <c r="G38" s="626"/>
      <c r="H38" s="626">
        <f t="shared" si="26"/>
        <v>1618.9489238525487</v>
      </c>
      <c r="J38" s="632">
        <f>Mining_Data!C12</f>
        <v>274262.82803999999</v>
      </c>
      <c r="K38" s="632">
        <f>Mining_Data!D12</f>
        <v>80174.554799999998</v>
      </c>
      <c r="L38" s="632">
        <f>Mining_Data!E12</f>
        <v>50234.3</v>
      </c>
      <c r="M38" s="632"/>
      <c r="N38" s="632">
        <f t="shared" si="27"/>
        <v>404671.68283999996</v>
      </c>
      <c r="O38" s="772"/>
      <c r="P38" s="631">
        <v>0.83405973232994568</v>
      </c>
      <c r="Q38" s="631"/>
      <c r="R38" s="633">
        <f t="shared" si="28"/>
        <v>228751.58094309631</v>
      </c>
      <c r="S38" s="633">
        <f t="shared" si="29"/>
        <v>66870.367716160559</v>
      </c>
      <c r="T38" s="633">
        <f t="shared" si="30"/>
        <v>41898.406811782195</v>
      </c>
      <c r="U38" s="634"/>
      <c r="V38" s="632">
        <f t="shared" si="31"/>
        <v>337520.35547103907</v>
      </c>
      <c r="X38" s="635">
        <f t="shared" ref="X38:X76" si="92">D38/J38*1000</f>
        <v>2.7529271404840472</v>
      </c>
      <c r="Y38" s="635">
        <f t="shared" ref="Y38:Y76" si="93">E38/K38*1000</f>
        <v>9.8246686793771882</v>
      </c>
      <c r="Z38" s="635">
        <f t="shared" ref="Z38:Z76" si="94">F38/L38*1000</f>
        <v>1.5175866586924378</v>
      </c>
      <c r="AA38" s="626"/>
      <c r="AB38" s="626">
        <f t="shared" si="62"/>
        <v>4.0006479141083178</v>
      </c>
      <c r="AE38" s="635">
        <f t="shared" si="33"/>
        <v>3.3006354746245163</v>
      </c>
      <c r="AF38" s="635">
        <f t="shared" si="34"/>
        <v>11.779334619034993</v>
      </c>
      <c r="AG38" s="635">
        <f t="shared" si="35"/>
        <v>1.8195179552105456</v>
      </c>
      <c r="AH38" s="626"/>
      <c r="AI38" s="635">
        <f t="shared" si="36"/>
        <v>4.7965964055506056</v>
      </c>
      <c r="AK38" s="636">
        <f t="shared" si="37"/>
        <v>0.90517143664056043</v>
      </c>
      <c r="AL38" s="636">
        <f t="shared" si="38"/>
        <v>1.2358557929724936</v>
      </c>
      <c r="AM38" s="636">
        <f t="shared" si="39"/>
        <v>1.2183083859665707</v>
      </c>
      <c r="AN38" s="637"/>
      <c r="AO38" s="636">
        <f t="shared" si="40"/>
        <v>1.1278147288162816</v>
      </c>
      <c r="AQ38" s="631">
        <f t="shared" si="63"/>
        <v>1.1989548964394914</v>
      </c>
      <c r="AR38" s="631">
        <f t="shared" si="64"/>
        <v>1.1989548964394914</v>
      </c>
      <c r="AS38" s="631">
        <f t="shared" si="65"/>
        <v>1.1989548964394914</v>
      </c>
      <c r="AT38" s="631"/>
      <c r="AU38" s="631">
        <f t="shared" si="66"/>
        <v>1.1989548964394914</v>
      </c>
      <c r="AW38" s="631">
        <f t="shared" si="67"/>
        <v>0.67774158575963084</v>
      </c>
      <c r="AX38" s="631">
        <f t="shared" si="41"/>
        <v>0.19812247359966523</v>
      </c>
      <c r="AY38" s="631">
        <f t="shared" si="41"/>
        <v>0.12413594064070392</v>
      </c>
      <c r="AZ38" s="631"/>
      <c r="BA38" s="631">
        <f t="shared" si="68"/>
        <v>1</v>
      </c>
      <c r="BC38" s="621"/>
      <c r="BD38" s="638">
        <f t="shared" si="42"/>
        <v>0.90517143664056043</v>
      </c>
      <c r="BE38" s="638">
        <f t="shared" si="43"/>
        <v>1.2358557929724936</v>
      </c>
      <c r="BF38" s="638">
        <f t="shared" si="44"/>
        <v>1.2183083859665707</v>
      </c>
      <c r="BG38" s="638">
        <v>1</v>
      </c>
      <c r="BH38" s="629"/>
      <c r="BI38" s="638">
        <f t="shared" si="45"/>
        <v>1.1989548964394914</v>
      </c>
      <c r="BJ38" s="638">
        <f t="shared" si="46"/>
        <v>1.1989548964394914</v>
      </c>
      <c r="BK38" s="638">
        <f t="shared" si="47"/>
        <v>1.1989548964394914</v>
      </c>
      <c r="BL38" s="638">
        <v>1</v>
      </c>
      <c r="BN38" s="638">
        <f t="shared" si="48"/>
        <v>0.67774158575963084</v>
      </c>
      <c r="BO38" s="638">
        <f t="shared" si="49"/>
        <v>0.19812247359966523</v>
      </c>
      <c r="BP38" s="638">
        <f t="shared" si="50"/>
        <v>0.12413594064070392</v>
      </c>
      <c r="BQ38" s="638">
        <v>1</v>
      </c>
      <c r="BT38" s="630">
        <f t="shared" si="51"/>
        <v>1.4773125641948155</v>
      </c>
      <c r="BU38" s="630">
        <f t="shared" si="52"/>
        <v>0.636171573608317</v>
      </c>
      <c r="BV38" s="630">
        <f t="shared" si="53"/>
        <v>0.56407453933149321</v>
      </c>
      <c r="BW38" s="630">
        <f t="shared" si="54"/>
        <v>1.0347677816924337</v>
      </c>
      <c r="BX38" s="630">
        <v>1</v>
      </c>
      <c r="BY38" s="630">
        <v>1</v>
      </c>
      <c r="BZ38" s="630">
        <f t="shared" si="55"/>
        <v>1.0899206070869965</v>
      </c>
      <c r="CA38" s="630">
        <f t="shared" si="56"/>
        <v>0.93982425867515385</v>
      </c>
      <c r="CB38" s="630">
        <f t="shared" si="57"/>
        <v>0.93982425867515362</v>
      </c>
      <c r="CC38" s="630"/>
      <c r="CD38" s="630">
        <f t="shared" si="69"/>
        <v>0.58368615977323068</v>
      </c>
      <c r="CG38" s="575"/>
      <c r="CI38" s="621">
        <f t="shared" si="58"/>
        <v>0.4663677598552774</v>
      </c>
      <c r="CJ38" s="621">
        <f t="shared" si="59"/>
        <v>0.48654310572821469</v>
      </c>
      <c r="CK38" s="621">
        <f t="shared" si="60"/>
        <v>4.7089134416507937E-2</v>
      </c>
      <c r="CL38" s="621">
        <f t="shared" si="61"/>
        <v>0</v>
      </c>
      <c r="CN38" s="621">
        <f t="shared" si="70"/>
        <v>0.47197065802994509</v>
      </c>
      <c r="CO38" s="621">
        <f t="shared" si="70"/>
        <v>0.48125350411657469</v>
      </c>
      <c r="CP38" s="621">
        <f t="shared" si="70"/>
        <v>4.6733352347909658E-2</v>
      </c>
      <c r="CQ38" s="621"/>
      <c r="CR38" s="621">
        <f t="shared" si="71"/>
        <v>0.99995751449442949</v>
      </c>
      <c r="CS38" s="621"/>
      <c r="CT38" s="621">
        <f t="shared" si="72"/>
        <v>0.47199071079391774</v>
      </c>
      <c r="CU38" s="621">
        <f t="shared" si="72"/>
        <v>0.48127395128371292</v>
      </c>
      <c r="CV38" s="621">
        <f t="shared" si="72"/>
        <v>4.6735337922369301E-2</v>
      </c>
      <c r="CW38" s="621">
        <f t="shared" si="72"/>
        <v>0</v>
      </c>
      <c r="CZ38" s="621">
        <f t="shared" si="73"/>
        <v>-3.3370315580361519E-3</v>
      </c>
      <c r="DA38" s="621">
        <f t="shared" si="74"/>
        <v>3.311801913056104E-2</v>
      </c>
      <c r="DB38" s="621">
        <f t="shared" si="75"/>
        <v>-1.2690460597914656E-3</v>
      </c>
      <c r="DC38" s="621">
        <f t="shared" si="76"/>
        <v>0</v>
      </c>
      <c r="DE38" s="621">
        <f t="shared" si="77"/>
        <v>-4.003835683358996E-3</v>
      </c>
      <c r="DF38" s="621">
        <f t="shared" si="78"/>
        <v>-4.003835683358996E-3</v>
      </c>
      <c r="DG38" s="621">
        <f t="shared" si="79"/>
        <v>-4.0038356833592189E-3</v>
      </c>
      <c r="DH38" s="621">
        <f t="shared" si="80"/>
        <v>0</v>
      </c>
      <c r="DI38" s="621"/>
      <c r="DK38" s="621">
        <f t="shared" si="81"/>
        <v>-6.355117915624502E-3</v>
      </c>
      <c r="DL38" s="621">
        <f t="shared" si="82"/>
        <v>2.9297492108913549E-3</v>
      </c>
      <c r="DM38" s="621">
        <f t="shared" si="83"/>
        <v>3.0601769714732427E-2</v>
      </c>
      <c r="DN38" s="621"/>
      <c r="DP38" s="621">
        <f t="shared" si="84"/>
        <v>-4.003835683358996E-3</v>
      </c>
      <c r="DQ38" s="621">
        <f t="shared" si="85"/>
        <v>-4.003835683358996E-3</v>
      </c>
      <c r="DR38" s="621">
        <f t="shared" si="86"/>
        <v>-4.0038356833592189E-3</v>
      </c>
      <c r="DS38" s="621">
        <f t="shared" si="87"/>
        <v>0</v>
      </c>
      <c r="DU38" s="621">
        <f t="shared" si="88"/>
        <v>-6.355117915624502E-3</v>
      </c>
      <c r="DV38" s="621">
        <f t="shared" si="89"/>
        <v>2.9297492108913549E-3</v>
      </c>
      <c r="DW38" s="621">
        <f t="shared" si="90"/>
        <v>3.0601769714732427E-2</v>
      </c>
      <c r="DX38" s="621">
        <f t="shared" si="91"/>
        <v>0</v>
      </c>
      <c r="EB38" s="621">
        <f t="shared" si="19"/>
        <v>1.0144072814211524</v>
      </c>
      <c r="EC38" s="621">
        <f t="shared" si="20"/>
        <v>1.0567096043267465</v>
      </c>
      <c r="ED38" s="621">
        <f t="shared" si="3"/>
        <v>1.0899206070869965</v>
      </c>
      <c r="EE38" s="621"/>
      <c r="EF38" s="621">
        <f t="shared" si="21"/>
        <v>0.99600416898004818</v>
      </c>
      <c r="EG38" s="621">
        <f t="shared" si="22"/>
        <v>0.99851336442801353</v>
      </c>
      <c r="EH38" s="621">
        <f t="shared" si="4"/>
        <v>0.56407453933149321</v>
      </c>
      <c r="EI38" s="621"/>
      <c r="EJ38" s="621">
        <f t="shared" si="23"/>
        <v>0.99984065210268691</v>
      </c>
      <c r="EK38" s="621">
        <f t="shared" si="24"/>
        <v>0.97877736652683145</v>
      </c>
      <c r="EL38" s="621">
        <f t="shared" si="5"/>
        <v>1.0347677816924337</v>
      </c>
      <c r="EM38" s="621"/>
      <c r="EP38" s="577"/>
      <c r="EZ38" s="572">
        <f t="shared" si="25"/>
        <v>1993</v>
      </c>
      <c r="FA38" s="631">
        <f t="shared" si="6"/>
        <v>0.96281096743771466</v>
      </c>
      <c r="FB38" s="631">
        <f t="shared" si="7"/>
        <v>1.2277312951591446</v>
      </c>
      <c r="FC38" s="631">
        <f t="shared" si="8"/>
        <v>1</v>
      </c>
      <c r="FD38" s="631">
        <f t="shared" si="9"/>
        <v>0.8424562030763153</v>
      </c>
      <c r="FE38" s="631">
        <f t="shared" si="10"/>
        <v>0.93087286348119325</v>
      </c>
      <c r="FG38" s="572">
        <f t="shared" si="11"/>
        <v>24</v>
      </c>
      <c r="FH38" s="631">
        <f t="shared" si="12"/>
        <v>0.95845104055797892</v>
      </c>
      <c r="FI38" s="631">
        <f t="shared" si="13"/>
        <v>1.1874499350958043</v>
      </c>
      <c r="FJ38" s="631">
        <f t="shared" si="14"/>
        <v>1</v>
      </c>
      <c r="FK38" s="631">
        <f t="shared" si="15"/>
        <v>0.95242785928622331</v>
      </c>
      <c r="FL38" s="631">
        <f t="shared" si="16"/>
        <v>0.84746649026638632</v>
      </c>
    </row>
    <row r="39" spans="1:178" x14ac:dyDescent="0.2">
      <c r="A39" s="615" t="s">
        <v>105</v>
      </c>
      <c r="B39" s="571">
        <f t="shared" si="18"/>
        <v>1973</v>
      </c>
      <c r="D39" s="428">
        <f>Conversion_factors!$A35*D197+D278</f>
        <v>748.88625464570191</v>
      </c>
      <c r="E39" s="428">
        <f>Conversion_factors!$A35*E197+E278</f>
        <v>910.74212676639399</v>
      </c>
      <c r="F39" s="428">
        <f>Conversion_factors!$A35*F197+F278</f>
        <v>81.404669919955865</v>
      </c>
      <c r="G39" s="626"/>
      <c r="H39" s="626">
        <f t="shared" si="26"/>
        <v>1741.0330513320519</v>
      </c>
      <c r="J39" s="632">
        <f>Mining_Data!C13</f>
        <v>272558.36364</v>
      </c>
      <c r="K39" s="632">
        <f>Mining_Data!D13</f>
        <v>89265.126600000003</v>
      </c>
      <c r="L39" s="632">
        <f>Mining_Data!E13</f>
        <v>53680.2</v>
      </c>
      <c r="M39" s="632"/>
      <c r="N39" s="632">
        <f t="shared" si="27"/>
        <v>415503.69024000003</v>
      </c>
      <c r="O39" s="772"/>
      <c r="P39" s="631">
        <v>0.81452086027027459</v>
      </c>
      <c r="Q39" s="631"/>
      <c r="R39" s="633">
        <f t="shared" si="28"/>
        <v>222004.47282591113</v>
      </c>
      <c r="S39" s="633">
        <f t="shared" si="29"/>
        <v>72708.307710366978</v>
      </c>
      <c r="T39" s="633">
        <f t="shared" si="30"/>
        <v>43723.642683480393</v>
      </c>
      <c r="U39" s="634"/>
      <c r="V39" s="632">
        <f t="shared" si="31"/>
        <v>338436.42321975849</v>
      </c>
      <c r="X39" s="635">
        <f t="shared" si="92"/>
        <v>2.7476179583864995</v>
      </c>
      <c r="Y39" s="635">
        <f t="shared" si="93"/>
        <v>10.202664371355901</v>
      </c>
      <c r="Z39" s="635">
        <f t="shared" si="94"/>
        <v>1.5164747880960925</v>
      </c>
      <c r="AA39" s="626"/>
      <c r="AB39" s="626">
        <f t="shared" si="62"/>
        <v>4.1901747017611557</v>
      </c>
      <c r="AE39" s="635">
        <f t="shared" si="33"/>
        <v>3.373293542751973</v>
      </c>
      <c r="AF39" s="635">
        <f t="shared" si="34"/>
        <v>12.52597062765274</v>
      </c>
      <c r="AG39" s="635">
        <f t="shared" si="35"/>
        <v>1.8617998163888587</v>
      </c>
      <c r="AH39" s="626"/>
      <c r="AI39" s="635">
        <f t="shared" si="36"/>
        <v>5.1443430194909574</v>
      </c>
      <c r="AK39" s="636">
        <f t="shared" si="37"/>
        <v>0.90342576022364718</v>
      </c>
      <c r="AL39" s="636">
        <f t="shared" si="38"/>
        <v>1.2834042835013522</v>
      </c>
      <c r="AM39" s="636">
        <f t="shared" si="39"/>
        <v>1.2174157837129345</v>
      </c>
      <c r="AN39" s="637"/>
      <c r="AO39" s="636">
        <f t="shared" si="40"/>
        <v>1.1812438501009395</v>
      </c>
      <c r="AQ39" s="631">
        <f t="shared" si="63"/>
        <v>1.2277156409084227</v>
      </c>
      <c r="AR39" s="631">
        <f t="shared" si="64"/>
        <v>1.2277156409084227</v>
      </c>
      <c r="AS39" s="631">
        <f t="shared" si="65"/>
        <v>1.2277156409084227</v>
      </c>
      <c r="AT39" s="631"/>
      <c r="AU39" s="631">
        <f t="shared" si="66"/>
        <v>1.2277156409084229</v>
      </c>
      <c r="AW39" s="631">
        <f t="shared" si="67"/>
        <v>0.65597098182826474</v>
      </c>
      <c r="AX39" s="631">
        <f t="shared" si="41"/>
        <v>0.21483594176609933</v>
      </c>
      <c r="AY39" s="631">
        <f t="shared" si="41"/>
        <v>0.12919307640563593</v>
      </c>
      <c r="AZ39" s="631"/>
      <c r="BA39" s="631">
        <f t="shared" si="68"/>
        <v>1</v>
      </c>
      <c r="BC39" s="621"/>
      <c r="BD39" s="638">
        <f t="shared" si="42"/>
        <v>0.90342576022364718</v>
      </c>
      <c r="BE39" s="638">
        <f t="shared" si="43"/>
        <v>1.2834042835013522</v>
      </c>
      <c r="BF39" s="638">
        <f t="shared" si="44"/>
        <v>1.2174157837129345</v>
      </c>
      <c r="BG39" s="638">
        <v>1</v>
      </c>
      <c r="BH39" s="629"/>
      <c r="BI39" s="638">
        <f t="shared" si="45"/>
        <v>1.2277156409084227</v>
      </c>
      <c r="BJ39" s="638">
        <f t="shared" si="46"/>
        <v>1.2277156409084227</v>
      </c>
      <c r="BK39" s="638">
        <f t="shared" si="47"/>
        <v>1.2277156409084227</v>
      </c>
      <c r="BL39" s="638">
        <v>1</v>
      </c>
      <c r="BN39" s="638">
        <f t="shared" si="48"/>
        <v>0.65597098182826474</v>
      </c>
      <c r="BO39" s="638">
        <f t="shared" si="49"/>
        <v>0.21483594176609933</v>
      </c>
      <c r="BP39" s="638">
        <f t="shared" si="50"/>
        <v>0.12919307640563593</v>
      </c>
      <c r="BQ39" s="638">
        <v>1</v>
      </c>
      <c r="BT39" s="630">
        <f t="shared" si="51"/>
        <v>1.4813221546473623</v>
      </c>
      <c r="BU39" s="630">
        <f t="shared" si="52"/>
        <v>0.68229313396127789</v>
      </c>
      <c r="BV39" s="630">
        <f t="shared" si="53"/>
        <v>0.57760566025632609</v>
      </c>
      <c r="BW39" s="630">
        <f t="shared" si="54"/>
        <v>1.0642857552773439</v>
      </c>
      <c r="BX39" s="630">
        <v>1</v>
      </c>
      <c r="BY39" s="630">
        <v>1</v>
      </c>
      <c r="BZ39" s="630">
        <f t="shared" si="55"/>
        <v>1.109893507682171</v>
      </c>
      <c r="CA39" s="630">
        <f t="shared" si="56"/>
        <v>1.010695935300622</v>
      </c>
      <c r="CB39" s="630">
        <f t="shared" si="57"/>
        <v>1.0106959353006215</v>
      </c>
      <c r="CC39" s="630"/>
      <c r="CD39" s="630">
        <f t="shared" si="69"/>
        <v>0.61473747637837295</v>
      </c>
      <c r="CG39" s="575"/>
      <c r="CI39" s="621">
        <f t="shared" si="58"/>
        <v>0.43013902238830815</v>
      </c>
      <c r="CJ39" s="621">
        <f t="shared" si="59"/>
        <v>0.52310444426634617</v>
      </c>
      <c r="CK39" s="621">
        <f t="shared" si="60"/>
        <v>4.6756533345345588E-2</v>
      </c>
      <c r="CL39" s="621">
        <f t="shared" si="61"/>
        <v>0</v>
      </c>
      <c r="CN39" s="621">
        <f t="shared" si="70"/>
        <v>0.44800927817317632</v>
      </c>
      <c r="CO39" s="621">
        <f t="shared" si="70"/>
        <v>0.50460303803020268</v>
      </c>
      <c r="CP39" s="621">
        <f t="shared" si="70"/>
        <v>4.6922637416800049E-2</v>
      </c>
      <c r="CQ39" s="621"/>
      <c r="CR39" s="621">
        <f t="shared" si="71"/>
        <v>0.99953495362017908</v>
      </c>
      <c r="CS39" s="621"/>
      <c r="CT39" s="621">
        <f t="shared" si="72"/>
        <v>0.44821772020132755</v>
      </c>
      <c r="CU39" s="621">
        <f t="shared" si="72"/>
        <v>0.50483781102661729</v>
      </c>
      <c r="CV39" s="621">
        <f t="shared" si="72"/>
        <v>4.694446877205511E-2</v>
      </c>
      <c r="CW39" s="621">
        <f t="shared" si="72"/>
        <v>0</v>
      </c>
      <c r="CZ39" s="621">
        <f t="shared" si="73"/>
        <v>-1.9304209495059053E-3</v>
      </c>
      <c r="DA39" s="621">
        <f t="shared" si="74"/>
        <v>3.7752464072187512E-2</v>
      </c>
      <c r="DB39" s="621">
        <f t="shared" si="75"/>
        <v>-7.3292559535670929E-4</v>
      </c>
      <c r="DC39" s="621">
        <f t="shared" si="76"/>
        <v>0</v>
      </c>
      <c r="DE39" s="621">
        <f t="shared" si="77"/>
        <v>2.3704982442642179E-2</v>
      </c>
      <c r="DF39" s="621">
        <f t="shared" si="78"/>
        <v>2.3704982442642179E-2</v>
      </c>
      <c r="DG39" s="621">
        <f t="shared" si="79"/>
        <v>2.3704982442642179E-2</v>
      </c>
      <c r="DH39" s="621">
        <f t="shared" si="80"/>
        <v>0</v>
      </c>
      <c r="DI39" s="621"/>
      <c r="DK39" s="621">
        <f t="shared" si="81"/>
        <v>-3.264952039209236E-2</v>
      </c>
      <c r="DL39" s="621">
        <f t="shared" si="82"/>
        <v>8.098928229217156E-2</v>
      </c>
      <c r="DM39" s="621">
        <f t="shared" si="83"/>
        <v>3.9930741119407878E-2</v>
      </c>
      <c r="DN39" s="621"/>
      <c r="DP39" s="621">
        <f t="shared" si="84"/>
        <v>2.3704982442642179E-2</v>
      </c>
      <c r="DQ39" s="621">
        <f t="shared" si="85"/>
        <v>2.3704982442642179E-2</v>
      </c>
      <c r="DR39" s="621">
        <f t="shared" si="86"/>
        <v>2.3704982442642179E-2</v>
      </c>
      <c r="DS39" s="621">
        <f t="shared" si="87"/>
        <v>0</v>
      </c>
      <c r="DU39" s="621">
        <f t="shared" si="88"/>
        <v>-3.264952039209236E-2</v>
      </c>
      <c r="DV39" s="621">
        <f t="shared" si="89"/>
        <v>8.098928229217156E-2</v>
      </c>
      <c r="DW39" s="621">
        <f t="shared" si="90"/>
        <v>3.9930741119407878E-2</v>
      </c>
      <c r="DX39" s="621">
        <f t="shared" si="91"/>
        <v>0</v>
      </c>
      <c r="EB39" s="621">
        <f t="shared" si="19"/>
        <v>1.0183250967687965</v>
      </c>
      <c r="EC39" s="621">
        <f t="shared" si="20"/>
        <v>1.0760739100825507</v>
      </c>
      <c r="ED39" s="621">
        <f t="shared" si="3"/>
        <v>1.109893507682171</v>
      </c>
      <c r="EE39" s="621"/>
      <c r="EF39" s="621">
        <f t="shared" si="21"/>
        <v>1.0239881788333669</v>
      </c>
      <c r="EG39" s="621">
        <f t="shared" si="22"/>
        <v>1.0224658815814196</v>
      </c>
      <c r="EH39" s="621">
        <f t="shared" si="4"/>
        <v>0.57760566025632609</v>
      </c>
      <c r="EI39" s="621"/>
      <c r="EJ39" s="621">
        <f t="shared" si="23"/>
        <v>1.0285261815328572</v>
      </c>
      <c r="EK39" s="621">
        <f t="shared" si="24"/>
        <v>1.0066981473646277</v>
      </c>
      <c r="EL39" s="621">
        <f t="shared" si="5"/>
        <v>1.0642857552773439</v>
      </c>
      <c r="EM39" s="621"/>
      <c r="EP39" s="577"/>
      <c r="EZ39" s="572">
        <f t="shared" si="25"/>
        <v>1994</v>
      </c>
      <c r="FA39" s="631">
        <f t="shared" si="6"/>
        <v>0.97436887275378581</v>
      </c>
      <c r="FB39" s="631">
        <f t="shared" si="7"/>
        <v>1.3337399444276474</v>
      </c>
      <c r="FC39" s="631">
        <f t="shared" si="8"/>
        <v>1</v>
      </c>
      <c r="FD39" s="631">
        <f t="shared" si="9"/>
        <v>0.80484034483490119</v>
      </c>
      <c r="FE39" s="631">
        <f t="shared" si="10"/>
        <v>0.90770035420502093</v>
      </c>
      <c r="FG39" s="572">
        <f t="shared" si="11"/>
        <v>25</v>
      </c>
      <c r="FH39" s="631">
        <f t="shared" si="12"/>
        <v>0.95683343204682936</v>
      </c>
      <c r="FI39" s="631">
        <f t="shared" si="13"/>
        <v>1.3452856662554664</v>
      </c>
      <c r="FJ39" s="631">
        <f t="shared" si="14"/>
        <v>1</v>
      </c>
      <c r="FK39" s="631">
        <f t="shared" si="15"/>
        <v>0.85748372818911367</v>
      </c>
      <c r="FL39" s="631">
        <f t="shared" si="16"/>
        <v>0.8294609386870514</v>
      </c>
    </row>
    <row r="40" spans="1:178" x14ac:dyDescent="0.2">
      <c r="A40" s="615" t="s">
        <v>105</v>
      </c>
      <c r="B40" s="571">
        <f t="shared" si="18"/>
        <v>1974</v>
      </c>
      <c r="D40" s="428">
        <f>Conversion_factors!$A36*D198+D279</f>
        <v>739.39384951534748</v>
      </c>
      <c r="E40" s="428">
        <f>Conversion_factors!$A36*E198+E279</f>
        <v>928.77002643339529</v>
      </c>
      <c r="F40" s="428">
        <f>Conversion_factors!$A36*F198+F279</f>
        <v>101.56829301919996</v>
      </c>
      <c r="G40" s="626"/>
      <c r="H40" s="626">
        <f t="shared" si="26"/>
        <v>1769.7321689679427</v>
      </c>
      <c r="J40" s="632">
        <f>Mining_Data!C14</f>
        <v>267473.98259999999</v>
      </c>
      <c r="K40" s="632">
        <f>Mining_Data!D14</f>
        <v>95290.186050000018</v>
      </c>
      <c r="L40" s="632">
        <f>Mining_Data!E14</f>
        <v>66822.100000000006</v>
      </c>
      <c r="M40" s="632"/>
      <c r="N40" s="632">
        <f t="shared" si="27"/>
        <v>429586.26864999998</v>
      </c>
      <c r="O40" s="772"/>
      <c r="P40" s="631">
        <v>0.64987312518069196</v>
      </c>
      <c r="Q40" s="631"/>
      <c r="R40" s="633">
        <f t="shared" si="28"/>
        <v>173824.15297678803</v>
      </c>
      <c r="S40" s="633">
        <f t="shared" si="29"/>
        <v>61926.53100736309</v>
      </c>
      <c r="T40" s="633">
        <f t="shared" si="30"/>
        <v>43425.886958136718</v>
      </c>
      <c r="U40" s="634"/>
      <c r="V40" s="632">
        <f t="shared" si="31"/>
        <v>279176.5709422878</v>
      </c>
      <c r="X40" s="635">
        <f t="shared" si="92"/>
        <v>2.7643580221448705</v>
      </c>
      <c r="Y40" s="635">
        <f t="shared" si="93"/>
        <v>9.7467542559530465</v>
      </c>
      <c r="Z40" s="635">
        <f t="shared" si="94"/>
        <v>1.5199805606109349</v>
      </c>
      <c r="AA40" s="626"/>
      <c r="AB40" s="626">
        <f t="shared" si="62"/>
        <v>4.1196199648779039</v>
      </c>
      <c r="AE40" s="635">
        <f t="shared" si="33"/>
        <v>4.2536887817545352</v>
      </c>
      <c r="AF40" s="635">
        <f t="shared" si="34"/>
        <v>14.997934024803749</v>
      </c>
      <c r="AG40" s="635">
        <f t="shared" si="35"/>
        <v>2.3388881640371211</v>
      </c>
      <c r="AH40" s="626"/>
      <c r="AI40" s="635">
        <f t="shared" si="36"/>
        <v>6.339114213612814</v>
      </c>
      <c r="AK40" s="636">
        <f t="shared" si="37"/>
        <v>0.90892994787132864</v>
      </c>
      <c r="AL40" s="636">
        <f t="shared" si="38"/>
        <v>1.2260548526367692</v>
      </c>
      <c r="AM40" s="636">
        <f t="shared" si="39"/>
        <v>1.2202301943626721</v>
      </c>
      <c r="AN40" s="637"/>
      <c r="AO40" s="636">
        <f t="shared" si="40"/>
        <v>1.1613539039839431</v>
      </c>
      <c r="AQ40" s="631">
        <f t="shared" si="63"/>
        <v>1.5387618925185713</v>
      </c>
      <c r="AR40" s="631">
        <f t="shared" si="64"/>
        <v>1.5387618925185713</v>
      </c>
      <c r="AS40" s="631">
        <f t="shared" si="65"/>
        <v>1.5387618925185715</v>
      </c>
      <c r="AT40" s="631"/>
      <c r="AU40" s="631">
        <f t="shared" si="66"/>
        <v>1.5387618925185713</v>
      </c>
      <c r="AW40" s="631">
        <f t="shared" si="67"/>
        <v>0.62263159257988543</v>
      </c>
      <c r="AX40" s="631">
        <f t="shared" si="41"/>
        <v>0.2218185100502747</v>
      </c>
      <c r="AY40" s="631">
        <f t="shared" si="41"/>
        <v>0.15554989736983998</v>
      </c>
      <c r="AZ40" s="631"/>
      <c r="BA40" s="631">
        <f t="shared" si="68"/>
        <v>1</v>
      </c>
      <c r="BC40" s="621"/>
      <c r="BD40" s="638">
        <f t="shared" si="42"/>
        <v>0.90892994787132864</v>
      </c>
      <c r="BE40" s="638">
        <f t="shared" si="43"/>
        <v>1.2260548526367692</v>
      </c>
      <c r="BF40" s="638">
        <f t="shared" si="44"/>
        <v>1.2202301943626721</v>
      </c>
      <c r="BG40" s="638">
        <v>1</v>
      </c>
      <c r="BH40" s="629"/>
      <c r="BI40" s="638">
        <f t="shared" si="45"/>
        <v>1.5387618925185713</v>
      </c>
      <c r="BJ40" s="638">
        <f t="shared" si="46"/>
        <v>1.5387618925185713</v>
      </c>
      <c r="BK40" s="638">
        <f t="shared" si="47"/>
        <v>1.5387618925185715</v>
      </c>
      <c r="BL40" s="638">
        <v>1</v>
      </c>
      <c r="BN40" s="638">
        <f t="shared" si="48"/>
        <v>0.62263159257988543</v>
      </c>
      <c r="BO40" s="638">
        <f t="shared" si="49"/>
        <v>0.2218185100502747</v>
      </c>
      <c r="BP40" s="638">
        <f t="shared" si="50"/>
        <v>0.15554989736983998</v>
      </c>
      <c r="BQ40" s="638">
        <v>1</v>
      </c>
      <c r="BT40" s="630">
        <f t="shared" si="51"/>
        <v>1.2219442448331257</v>
      </c>
      <c r="BU40" s="630">
        <f t="shared" si="52"/>
        <v>0.84075538644239722</v>
      </c>
      <c r="BV40" s="630">
        <f t="shared" si="53"/>
        <v>0.72394416857621524</v>
      </c>
      <c r="BW40" s="630">
        <f t="shared" si="54"/>
        <v>1.0688512354887878</v>
      </c>
      <c r="BX40" s="630">
        <v>1</v>
      </c>
      <c r="BY40" s="630">
        <v>1</v>
      </c>
      <c r="BZ40" s="630">
        <f t="shared" si="55"/>
        <v>1.0865440067090852</v>
      </c>
      <c r="CA40" s="630">
        <f t="shared" si="56"/>
        <v>1.0273562057757384</v>
      </c>
      <c r="CB40" s="630">
        <f t="shared" si="57"/>
        <v>1.0273562057757379</v>
      </c>
      <c r="CC40" s="630"/>
      <c r="CD40" s="630">
        <f t="shared" si="69"/>
        <v>0.77378861900759088</v>
      </c>
      <c r="CG40" s="575"/>
      <c r="CI40" s="621">
        <f t="shared" si="58"/>
        <v>0.41779985835175326</v>
      </c>
      <c r="CJ40" s="621">
        <f t="shared" si="59"/>
        <v>0.52480824088484956</v>
      </c>
      <c r="CK40" s="621">
        <f t="shared" si="60"/>
        <v>5.7391900763397258E-2</v>
      </c>
      <c r="CL40" s="621">
        <f t="shared" si="61"/>
        <v>0</v>
      </c>
      <c r="CN40" s="621">
        <f t="shared" si="70"/>
        <v>0.42393951219729009</v>
      </c>
      <c r="CO40" s="621">
        <f t="shared" si="70"/>
        <v>0.52395588087605161</v>
      </c>
      <c r="CP40" s="621">
        <f t="shared" si="70"/>
        <v>5.1892701590460742E-2</v>
      </c>
      <c r="CQ40" s="621"/>
      <c r="CR40" s="621">
        <f t="shared" si="71"/>
        <v>0.99978809466380247</v>
      </c>
      <c r="CS40" s="621"/>
      <c r="CT40" s="621">
        <f t="shared" si="72"/>
        <v>0.42402936628270987</v>
      </c>
      <c r="CU40" s="621">
        <f t="shared" si="72"/>
        <v>0.5240669334557756</v>
      </c>
      <c r="CV40" s="621">
        <f t="shared" si="72"/>
        <v>5.1903700261514557E-2</v>
      </c>
      <c r="CW40" s="621">
        <f t="shared" si="72"/>
        <v>0</v>
      </c>
      <c r="CZ40" s="621">
        <f t="shared" si="73"/>
        <v>6.0740885974695461E-3</v>
      </c>
      <c r="DA40" s="621">
        <f t="shared" si="74"/>
        <v>-4.5714566296132172E-2</v>
      </c>
      <c r="DB40" s="621">
        <f t="shared" si="75"/>
        <v>2.309122756625333E-3</v>
      </c>
      <c r="DC40" s="621">
        <f t="shared" si="76"/>
        <v>0</v>
      </c>
      <c r="DE40" s="621">
        <f t="shared" si="77"/>
        <v>0.22582288704260889</v>
      </c>
      <c r="DF40" s="621">
        <f t="shared" si="78"/>
        <v>0.22582288704260889</v>
      </c>
      <c r="DG40" s="621">
        <f t="shared" si="79"/>
        <v>0.22582288704260906</v>
      </c>
      <c r="DH40" s="621">
        <f t="shared" si="80"/>
        <v>0</v>
      </c>
      <c r="DI40" s="621"/>
      <c r="DK40" s="621">
        <f t="shared" si="81"/>
        <v>-5.2161553246813236E-2</v>
      </c>
      <c r="DL40" s="621">
        <f t="shared" si="82"/>
        <v>3.1984849927643319E-2</v>
      </c>
      <c r="DM40" s="621">
        <f t="shared" si="83"/>
        <v>0.18565856183361945</v>
      </c>
      <c r="DN40" s="621"/>
      <c r="DP40" s="621">
        <f t="shared" si="84"/>
        <v>0.22582288704260889</v>
      </c>
      <c r="DQ40" s="621">
        <f t="shared" si="85"/>
        <v>0.22582288704260889</v>
      </c>
      <c r="DR40" s="621">
        <f t="shared" si="86"/>
        <v>0.22582288704260906</v>
      </c>
      <c r="DS40" s="621">
        <f t="shared" si="87"/>
        <v>0</v>
      </c>
      <c r="DU40" s="621">
        <f t="shared" si="88"/>
        <v>-5.2161553246813236E-2</v>
      </c>
      <c r="DV40" s="621">
        <f t="shared" si="89"/>
        <v>3.1984849927643319E-2</v>
      </c>
      <c r="DW40" s="621">
        <f t="shared" si="90"/>
        <v>0.18565856183361945</v>
      </c>
      <c r="DX40" s="621">
        <f t="shared" si="91"/>
        <v>0</v>
      </c>
      <c r="EB40" s="621">
        <f t="shared" si="19"/>
        <v>0.97896239521046735</v>
      </c>
      <c r="EC40" s="621">
        <f t="shared" si="20"/>
        <v>1.0534358924379068</v>
      </c>
      <c r="ED40" s="621">
        <f t="shared" si="3"/>
        <v>1.0865440067090852</v>
      </c>
      <c r="EE40" s="621"/>
      <c r="EF40" s="621">
        <f t="shared" si="21"/>
        <v>1.2533536604453426</v>
      </c>
      <c r="EG40" s="621">
        <f t="shared" si="22"/>
        <v>1.2815113553605464</v>
      </c>
      <c r="EH40" s="621">
        <f t="shared" si="4"/>
        <v>0.72394416857621524</v>
      </c>
      <c r="EI40" s="621"/>
      <c r="EJ40" s="621">
        <f t="shared" si="23"/>
        <v>1.0042897127851289</v>
      </c>
      <c r="EK40" s="621">
        <f t="shared" si="24"/>
        <v>1.0110165932781434</v>
      </c>
      <c r="EL40" s="621">
        <f t="shared" si="5"/>
        <v>1.0688512354887878</v>
      </c>
      <c r="EM40" s="621"/>
      <c r="EP40" s="577"/>
      <c r="EZ40" s="572">
        <f t="shared" si="25"/>
        <v>1995</v>
      </c>
      <c r="FA40" s="631">
        <f t="shared" si="6"/>
        <v>0.9640702131144796</v>
      </c>
      <c r="FB40" s="631">
        <f t="shared" si="7"/>
        <v>1.3677140646265826</v>
      </c>
      <c r="FC40" s="631">
        <f t="shared" si="8"/>
        <v>1</v>
      </c>
      <c r="FD40" s="631">
        <f t="shared" si="9"/>
        <v>0.77968122400499273</v>
      </c>
      <c r="FE40" s="631">
        <f t="shared" si="10"/>
        <v>0.90405796316201759</v>
      </c>
      <c r="FG40" s="572">
        <f t="shared" si="11"/>
        <v>26</v>
      </c>
      <c r="FH40" s="631">
        <f t="shared" si="12"/>
        <v>0.87439364666179964</v>
      </c>
      <c r="FI40" s="631">
        <f t="shared" si="13"/>
        <v>1.3455665274200534</v>
      </c>
      <c r="FJ40" s="631">
        <f t="shared" si="14"/>
        <v>1</v>
      </c>
      <c r="FK40" s="631">
        <f t="shared" si="15"/>
        <v>0.79848944437961544</v>
      </c>
      <c r="FL40" s="631">
        <f t="shared" si="16"/>
        <v>0.81382802100528162</v>
      </c>
    </row>
    <row r="41" spans="1:178" x14ac:dyDescent="0.2">
      <c r="A41" s="615" t="s">
        <v>105</v>
      </c>
      <c r="B41" s="571">
        <f t="shared" si="18"/>
        <v>1975</v>
      </c>
      <c r="D41" s="428">
        <f>Conversion_factors!$A37*D199+D280</f>
        <v>697.71382019906764</v>
      </c>
      <c r="E41" s="428">
        <f>Conversion_factors!$A37*E199+E280</f>
        <v>813.37864204785774</v>
      </c>
      <c r="F41" s="428">
        <f>Conversion_factors!$A37*F199+F280</f>
        <v>113.49614566048696</v>
      </c>
      <c r="G41" s="626"/>
      <c r="H41" s="626">
        <f t="shared" si="26"/>
        <v>1624.5886079074123</v>
      </c>
      <c r="J41" s="632">
        <f>Mining_Data!C15</f>
        <v>253073.07168000005</v>
      </c>
      <c r="K41" s="632">
        <f>Mining_Data!D15</f>
        <v>90464.403900000005</v>
      </c>
      <c r="L41" s="632">
        <f>Mining_Data!E15</f>
        <v>74745.600000000006</v>
      </c>
      <c r="M41" s="632"/>
      <c r="N41" s="632">
        <f t="shared" si="27"/>
        <v>418283.07558000006</v>
      </c>
      <c r="O41" s="772"/>
      <c r="P41" s="631">
        <v>0.58826431464589546</v>
      </c>
      <c r="Q41" s="631"/>
      <c r="R41" s="633">
        <f t="shared" si="28"/>
        <v>148873.8570671668</v>
      </c>
      <c r="S41" s="633">
        <f t="shared" si="29"/>
        <v>53216.980560082979</v>
      </c>
      <c r="T41" s="633">
        <f t="shared" si="30"/>
        <v>43970.169156796248</v>
      </c>
      <c r="U41" s="634"/>
      <c r="V41" s="632">
        <f t="shared" si="31"/>
        <v>246061.00678404601</v>
      </c>
      <c r="X41" s="635">
        <f t="shared" si="92"/>
        <v>2.7569658658954301</v>
      </c>
      <c r="Y41" s="635">
        <f t="shared" si="93"/>
        <v>8.9911457654324725</v>
      </c>
      <c r="Z41" s="635">
        <f t="shared" si="94"/>
        <v>1.5184324650613139</v>
      </c>
      <c r="AA41" s="626"/>
      <c r="AB41" s="626">
        <f t="shared" si="62"/>
        <v>3.8839453536453123</v>
      </c>
      <c r="AE41" s="635">
        <f t="shared" si="33"/>
        <v>4.6866107585583876</v>
      </c>
      <c r="AF41" s="635">
        <f t="shared" si="34"/>
        <v>15.28419375709484</v>
      </c>
      <c r="AG41" s="635">
        <f t="shared" si="35"/>
        <v>2.5812078469783288</v>
      </c>
      <c r="AH41" s="626"/>
      <c r="AI41" s="635">
        <f t="shared" si="36"/>
        <v>6.6023813733852714</v>
      </c>
      <c r="AK41" s="636">
        <f t="shared" si="37"/>
        <v>0.9064993827489255</v>
      </c>
      <c r="AL41" s="636">
        <f t="shared" si="38"/>
        <v>1.1310060361622527</v>
      </c>
      <c r="AM41" s="636">
        <f t="shared" si="39"/>
        <v>1.2189873936437952</v>
      </c>
      <c r="AN41" s="637"/>
      <c r="AO41" s="636">
        <f t="shared" si="40"/>
        <v>1.0949153411654478</v>
      </c>
      <c r="AQ41" s="631">
        <f t="shared" si="63"/>
        <v>1.6999161348108427</v>
      </c>
      <c r="AR41" s="631">
        <f t="shared" si="64"/>
        <v>1.6999161348108425</v>
      </c>
      <c r="AS41" s="631">
        <f t="shared" si="65"/>
        <v>1.6999161348108427</v>
      </c>
      <c r="AT41" s="631"/>
      <c r="AU41" s="631">
        <f t="shared" si="66"/>
        <v>1.6999161348108427</v>
      </c>
      <c r="AW41" s="631">
        <f t="shared" si="67"/>
        <v>0.60502823674872253</v>
      </c>
      <c r="AX41" s="631">
        <f t="shared" si="41"/>
        <v>0.21627555400026688</v>
      </c>
      <c r="AY41" s="631">
        <f t="shared" si="41"/>
        <v>0.17869620925101071</v>
      </c>
      <c r="AZ41" s="631"/>
      <c r="BA41" s="631">
        <f t="shared" si="68"/>
        <v>1</v>
      </c>
      <c r="BC41" s="621"/>
      <c r="BD41" s="638">
        <f t="shared" si="42"/>
        <v>0.9064993827489255</v>
      </c>
      <c r="BE41" s="638">
        <f t="shared" si="43"/>
        <v>1.1310060361622527</v>
      </c>
      <c r="BF41" s="638">
        <f t="shared" si="44"/>
        <v>1.2189873936437952</v>
      </c>
      <c r="BG41" s="638">
        <v>1</v>
      </c>
      <c r="BH41" s="629"/>
      <c r="BI41" s="638">
        <f t="shared" si="45"/>
        <v>1.6999161348108427</v>
      </c>
      <c r="BJ41" s="638">
        <f t="shared" si="46"/>
        <v>1.6999161348108425</v>
      </c>
      <c r="BK41" s="638">
        <f t="shared" si="47"/>
        <v>1.6999161348108427</v>
      </c>
      <c r="BL41" s="638">
        <v>1</v>
      </c>
      <c r="BN41" s="638">
        <f t="shared" si="48"/>
        <v>0.60502823674872253</v>
      </c>
      <c r="BO41" s="638">
        <f t="shared" si="49"/>
        <v>0.21627555400026688</v>
      </c>
      <c r="BP41" s="638">
        <f t="shared" si="50"/>
        <v>0.17869620925101071</v>
      </c>
      <c r="BQ41" s="638">
        <v>1</v>
      </c>
      <c r="BT41" s="630">
        <f t="shared" si="51"/>
        <v>1.0769987972227286</v>
      </c>
      <c r="BU41" s="630">
        <f t="shared" si="52"/>
        <v>0.87567245453635356</v>
      </c>
      <c r="BV41" s="630">
        <f t="shared" si="53"/>
        <v>0.79976270457976406</v>
      </c>
      <c r="BW41" s="630">
        <f t="shared" si="54"/>
        <v>1.0515392606334431</v>
      </c>
      <c r="BX41" s="630">
        <v>1</v>
      </c>
      <c r="BY41" s="630">
        <v>1</v>
      </c>
      <c r="BZ41" s="630">
        <f t="shared" si="55"/>
        <v>1.041250081814231</v>
      </c>
      <c r="CA41" s="630">
        <f t="shared" si="56"/>
        <v>0.94309818029672809</v>
      </c>
      <c r="CB41" s="630">
        <f t="shared" si="57"/>
        <v>0.94309818029672732</v>
      </c>
      <c r="CC41" s="630"/>
      <c r="CD41" s="630">
        <f t="shared" si="69"/>
        <v>0.84098188305600785</v>
      </c>
      <c r="CG41" s="575"/>
      <c r="CI41" s="621">
        <f t="shared" si="58"/>
        <v>0.42947107766425469</v>
      </c>
      <c r="CJ41" s="621">
        <f t="shared" si="59"/>
        <v>0.50066745395657319</v>
      </c>
      <c r="CK41" s="621">
        <f t="shared" si="60"/>
        <v>6.9861468379172134E-2</v>
      </c>
      <c r="CL41" s="621">
        <f t="shared" si="61"/>
        <v>0</v>
      </c>
      <c r="CN41" s="621">
        <f t="shared" si="70"/>
        <v>0.42360867133494007</v>
      </c>
      <c r="CO41" s="621">
        <f t="shared" si="70"/>
        <v>0.51264311679222452</v>
      </c>
      <c r="CP41" s="621">
        <f t="shared" si="70"/>
        <v>6.3422511494426723E-2</v>
      </c>
      <c r="CQ41" s="621"/>
      <c r="CR41" s="621">
        <f t="shared" si="71"/>
        <v>0.99967429962159127</v>
      </c>
      <c r="CS41" s="621"/>
      <c r="CT41" s="621">
        <f t="shared" si="72"/>
        <v>0.42374668579085162</v>
      </c>
      <c r="CU41" s="621">
        <f t="shared" si="72"/>
        <v>0.51281013924862962</v>
      </c>
      <c r="CV41" s="621">
        <f t="shared" si="72"/>
        <v>6.3443174960518808E-2</v>
      </c>
      <c r="CW41" s="621">
        <f t="shared" si="72"/>
        <v>0</v>
      </c>
      <c r="CZ41" s="621">
        <f t="shared" si="73"/>
        <v>-2.6776768818930169E-3</v>
      </c>
      <c r="DA41" s="621">
        <f t="shared" si="74"/>
        <v>-8.069404351922678E-2</v>
      </c>
      <c r="DB41" s="621">
        <f t="shared" si="75"/>
        <v>-1.0190159603068983E-3</v>
      </c>
      <c r="DC41" s="621">
        <f t="shared" si="76"/>
        <v>0</v>
      </c>
      <c r="DE41" s="621">
        <f t="shared" si="77"/>
        <v>9.9600790206471793E-2</v>
      </c>
      <c r="DF41" s="621">
        <f t="shared" si="78"/>
        <v>9.9600790206471598E-2</v>
      </c>
      <c r="DG41" s="621">
        <f t="shared" si="79"/>
        <v>9.9600790206471598E-2</v>
      </c>
      <c r="DH41" s="621">
        <f t="shared" si="80"/>
        <v>0</v>
      </c>
      <c r="DI41" s="621"/>
      <c r="DK41" s="621">
        <f t="shared" si="81"/>
        <v>-2.8679870447328438E-2</v>
      </c>
      <c r="DL41" s="621">
        <f t="shared" si="82"/>
        <v>-2.5306217604658333E-2</v>
      </c>
      <c r="DM41" s="621">
        <f t="shared" si="83"/>
        <v>0.13872064546479826</v>
      </c>
      <c r="DN41" s="621"/>
      <c r="DP41" s="621">
        <f t="shared" si="84"/>
        <v>9.9600790206471793E-2</v>
      </c>
      <c r="DQ41" s="621">
        <f t="shared" si="85"/>
        <v>9.9600790206471598E-2</v>
      </c>
      <c r="DR41" s="621">
        <f t="shared" si="86"/>
        <v>9.9600790206471598E-2</v>
      </c>
      <c r="DS41" s="621">
        <f t="shared" si="87"/>
        <v>0</v>
      </c>
      <c r="DU41" s="621">
        <f t="shared" si="88"/>
        <v>-2.8679870447328438E-2</v>
      </c>
      <c r="DV41" s="621">
        <f t="shared" si="89"/>
        <v>-2.5306217604658333E-2</v>
      </c>
      <c r="DW41" s="621">
        <f t="shared" si="90"/>
        <v>0.13872064546479826</v>
      </c>
      <c r="DX41" s="621">
        <f t="shared" si="91"/>
        <v>0</v>
      </c>
      <c r="EB41" s="621">
        <f t="shared" si="19"/>
        <v>0.95831376859549366</v>
      </c>
      <c r="EC41" s="621">
        <f t="shared" si="20"/>
        <v>1.0095221200559277</v>
      </c>
      <c r="ED41" s="621">
        <f t="shared" si="3"/>
        <v>1.041250081814231</v>
      </c>
      <c r="EE41" s="621"/>
      <c r="EF41" s="621">
        <f t="shared" si="21"/>
        <v>1.1047298110746047</v>
      </c>
      <c r="EG41" s="621">
        <f t="shared" si="22"/>
        <v>1.4157237974974171</v>
      </c>
      <c r="EH41" s="621">
        <f t="shared" si="4"/>
        <v>0.79976270457976406</v>
      </c>
      <c r="EI41" s="621"/>
      <c r="EJ41" s="621">
        <f t="shared" si="23"/>
        <v>0.98380319516828929</v>
      </c>
      <c r="EK41" s="621">
        <f t="shared" si="24"/>
        <v>0.99464135483519633</v>
      </c>
      <c r="EL41" s="621">
        <f t="shared" si="5"/>
        <v>1.0515392606334431</v>
      </c>
      <c r="EM41" s="621"/>
      <c r="EP41" s="577"/>
      <c r="EZ41" s="572">
        <f t="shared" si="25"/>
        <v>1996</v>
      </c>
      <c r="FA41" s="631">
        <f t="shared" si="6"/>
        <v>0.97517034770247268</v>
      </c>
      <c r="FB41" s="631">
        <f t="shared" si="7"/>
        <v>1.3027131863524384</v>
      </c>
      <c r="FC41" s="631">
        <f t="shared" si="8"/>
        <v>1</v>
      </c>
      <c r="FD41" s="631">
        <f t="shared" si="9"/>
        <v>0.84679878995939684</v>
      </c>
      <c r="FE41" s="631">
        <f t="shared" si="10"/>
        <v>0.8839983392977947</v>
      </c>
      <c r="FG41" s="572">
        <f>FG40+1</f>
        <v>27</v>
      </c>
      <c r="FH41" s="631">
        <f t="shared" si="12"/>
        <v>0.86071762690243525</v>
      </c>
      <c r="FI41" s="631">
        <f t="shared" si="13"/>
        <v>1.1832513490532728</v>
      </c>
      <c r="FJ41" s="631">
        <f t="shared" si="14"/>
        <v>1</v>
      </c>
      <c r="FK41" s="631">
        <f t="shared" si="15"/>
        <v>0.914841307268347</v>
      </c>
      <c r="FL41" s="631">
        <f t="shared" si="16"/>
        <v>0.79512960352791229</v>
      </c>
    </row>
    <row r="42" spans="1:178" x14ac:dyDescent="0.2">
      <c r="A42" s="615" t="s">
        <v>105</v>
      </c>
      <c r="B42" s="571">
        <f t="shared" si="18"/>
        <v>1976</v>
      </c>
      <c r="D42" s="428">
        <f>Conversion_factors!$A38*D200+D281</f>
        <v>705.60318166213347</v>
      </c>
      <c r="E42" s="428">
        <f>Conversion_factors!$A38*E200+E281</f>
        <v>826.16071160595607</v>
      </c>
      <c r="F42" s="428">
        <f>Conversion_factors!$A38*F200+F281</f>
        <v>123.59650937654116</v>
      </c>
      <c r="G42" s="626"/>
      <c r="H42" s="626">
        <f t="shared" si="26"/>
        <v>1655.3604026446308</v>
      </c>
      <c r="J42" s="632">
        <f>Mining_Data!C16</f>
        <v>256228.14408</v>
      </c>
      <c r="K42" s="632">
        <f>Mining_Data!D16</f>
        <v>91605.088650000005</v>
      </c>
      <c r="L42" s="632">
        <f>Mining_Data!E16</f>
        <v>81432.899999999994</v>
      </c>
      <c r="M42" s="632"/>
      <c r="N42" s="632">
        <f t="shared" si="27"/>
        <v>429266.13272999995</v>
      </c>
      <c r="O42" s="772"/>
      <c r="P42" s="631">
        <v>0.58505625296891361</v>
      </c>
      <c r="Q42" s="631"/>
      <c r="R42" s="633">
        <f t="shared" si="28"/>
        <v>149907.87788062374</v>
      </c>
      <c r="S42" s="633">
        <f t="shared" si="29"/>
        <v>53594.129918454164</v>
      </c>
      <c r="T42" s="633">
        <f t="shared" si="30"/>
        <v>47642.827342392244</v>
      </c>
      <c r="U42" s="634"/>
      <c r="V42" s="632">
        <f t="shared" si="31"/>
        <v>251144.83514147013</v>
      </c>
      <c r="X42" s="635">
        <f t="shared" si="92"/>
        <v>2.7538082680013041</v>
      </c>
      <c r="Y42" s="635">
        <f t="shared" si="93"/>
        <v>9.0187207259032114</v>
      </c>
      <c r="Z42" s="635">
        <f t="shared" si="94"/>
        <v>1.5177711880154234</v>
      </c>
      <c r="AA42" s="626"/>
      <c r="AB42" s="626">
        <f t="shared" si="62"/>
        <v>3.8562567051750625</v>
      </c>
      <c r="AE42" s="635">
        <f t="shared" si="33"/>
        <v>4.7069119491106868</v>
      </c>
      <c r="AF42" s="635">
        <f t="shared" si="34"/>
        <v>15.415134322788635</v>
      </c>
      <c r="AG42" s="635">
        <f t="shared" si="35"/>
        <v>2.5942312048001797</v>
      </c>
      <c r="AH42" s="626"/>
      <c r="AI42" s="635">
        <f t="shared" si="36"/>
        <v>6.5912579954597303</v>
      </c>
      <c r="AK42" s="636">
        <f t="shared" si="37"/>
        <v>0.9054611542465697</v>
      </c>
      <c r="AL42" s="636">
        <f t="shared" si="38"/>
        <v>1.1344747205271803</v>
      </c>
      <c r="AM42" s="636">
        <f t="shared" si="39"/>
        <v>1.2184565248687957</v>
      </c>
      <c r="AN42" s="637"/>
      <c r="AO42" s="636">
        <f t="shared" si="40"/>
        <v>1.0871096891220275</v>
      </c>
      <c r="AQ42" s="631">
        <f t="shared" si="63"/>
        <v>1.7092373509819301</v>
      </c>
      <c r="AR42" s="631">
        <f t="shared" si="64"/>
        <v>1.7092373509819301</v>
      </c>
      <c r="AS42" s="631">
        <f t="shared" si="65"/>
        <v>1.7092373509819303</v>
      </c>
      <c r="AT42" s="631"/>
      <c r="AU42" s="631">
        <f t="shared" si="66"/>
        <v>1.7092373509819301</v>
      </c>
      <c r="AW42" s="631">
        <f t="shared" si="67"/>
        <v>0.59689811178549812</v>
      </c>
      <c r="AX42" s="631">
        <f t="shared" si="41"/>
        <v>0.21339929164087543</v>
      </c>
      <c r="AY42" s="631">
        <f t="shared" si="41"/>
        <v>0.18970259657362651</v>
      </c>
      <c r="AZ42" s="631"/>
      <c r="BA42" s="631">
        <f t="shared" si="68"/>
        <v>1</v>
      </c>
      <c r="BC42" s="621"/>
      <c r="BD42" s="638">
        <f t="shared" si="42"/>
        <v>0.9054611542465697</v>
      </c>
      <c r="BE42" s="638">
        <f t="shared" si="43"/>
        <v>1.1344747205271803</v>
      </c>
      <c r="BF42" s="638">
        <f t="shared" si="44"/>
        <v>1.2184565248687957</v>
      </c>
      <c r="BG42" s="638">
        <v>1</v>
      </c>
      <c r="BH42" s="629"/>
      <c r="BI42" s="638">
        <f t="shared" si="45"/>
        <v>1.7092373509819301</v>
      </c>
      <c r="BJ42" s="638">
        <f t="shared" si="46"/>
        <v>1.7092373509819301</v>
      </c>
      <c r="BK42" s="638">
        <f t="shared" si="47"/>
        <v>1.7092373509819303</v>
      </c>
      <c r="BL42" s="638">
        <v>1</v>
      </c>
      <c r="BN42" s="638">
        <f t="shared" si="48"/>
        <v>0.59689811178549812</v>
      </c>
      <c r="BO42" s="638">
        <f t="shared" si="49"/>
        <v>0.21339929164087543</v>
      </c>
      <c r="BP42" s="638">
        <f t="shared" si="50"/>
        <v>0.18970259657362651</v>
      </c>
      <c r="BQ42" s="638">
        <v>1</v>
      </c>
      <c r="BT42" s="630">
        <f t="shared" si="51"/>
        <v>1.099250502593657</v>
      </c>
      <c r="BU42" s="630">
        <f t="shared" si="52"/>
        <v>0.87419716325886709</v>
      </c>
      <c r="BV42" s="630">
        <f t="shared" si="53"/>
        <v>0.80414807448260994</v>
      </c>
      <c r="BW42" s="630">
        <f t="shared" si="54"/>
        <v>1.04298996339663</v>
      </c>
      <c r="BX42" s="630">
        <v>1</v>
      </c>
      <c r="BY42" s="630">
        <v>1</v>
      </c>
      <c r="BZ42" s="630">
        <f t="shared" si="55"/>
        <v>1.0423011987399347</v>
      </c>
      <c r="CA42" s="630">
        <f t="shared" si="56"/>
        <v>0.96096167107825925</v>
      </c>
      <c r="CB42" s="630">
        <f t="shared" si="57"/>
        <v>0.96096167107825881</v>
      </c>
      <c r="CC42" s="630"/>
      <c r="CD42" s="630">
        <f t="shared" si="69"/>
        <v>0.83871837077008782</v>
      </c>
      <c r="CG42" s="575"/>
      <c r="CI42" s="621">
        <f t="shared" si="58"/>
        <v>0.42625350983075971</v>
      </c>
      <c r="CJ42" s="621">
        <f t="shared" si="59"/>
        <v>0.49908207921735248</v>
      </c>
      <c r="CK42" s="621">
        <f t="shared" si="60"/>
        <v>7.4664410951887791E-2</v>
      </c>
      <c r="CL42" s="621">
        <f t="shared" si="61"/>
        <v>0</v>
      </c>
      <c r="CN42" s="621">
        <f t="shared" si="70"/>
        <v>0.42786027737020688</v>
      </c>
      <c r="CO42" s="621">
        <f t="shared" si="70"/>
        <v>0.49987434757955868</v>
      </c>
      <c r="CP42" s="621">
        <f t="shared" si="70"/>
        <v>7.2236329604287594E-2</v>
      </c>
      <c r="CQ42" s="621"/>
      <c r="CR42" s="621">
        <f t="shared" si="71"/>
        <v>0.99997095455405316</v>
      </c>
      <c r="CS42" s="621"/>
      <c r="CT42" s="621">
        <f t="shared" si="72"/>
        <v>0.42787270512373565</v>
      </c>
      <c r="CU42" s="621">
        <f t="shared" si="72"/>
        <v>0.49988886707462671</v>
      </c>
      <c r="CV42" s="621">
        <f t="shared" si="72"/>
        <v>7.2238427801637597E-2</v>
      </c>
      <c r="CW42" s="621">
        <f t="shared" si="72"/>
        <v>0</v>
      </c>
      <c r="CZ42" s="621">
        <f t="shared" si="73"/>
        <v>-1.1459726575488655E-3</v>
      </c>
      <c r="DA42" s="621">
        <f t="shared" si="74"/>
        <v>3.0622083769261243E-3</v>
      </c>
      <c r="DB42" s="621">
        <f t="shared" si="75"/>
        <v>-4.3559466485479419E-4</v>
      </c>
      <c r="DC42" s="621">
        <f t="shared" si="76"/>
        <v>0</v>
      </c>
      <c r="DE42" s="621">
        <f t="shared" si="77"/>
        <v>5.4683600709591763E-3</v>
      </c>
      <c r="DF42" s="621">
        <f t="shared" si="78"/>
        <v>5.4683600709591763E-3</v>
      </c>
      <c r="DG42" s="621">
        <f t="shared" si="79"/>
        <v>5.4683600709591763E-3</v>
      </c>
      <c r="DH42" s="621">
        <f t="shared" si="80"/>
        <v>0</v>
      </c>
      <c r="DI42" s="621"/>
      <c r="DK42" s="621">
        <f t="shared" si="81"/>
        <v>-1.352869745229934E-2</v>
      </c>
      <c r="DL42" s="621">
        <f t="shared" si="82"/>
        <v>-1.3388288151910208E-2</v>
      </c>
      <c r="DM42" s="621">
        <f t="shared" si="83"/>
        <v>5.9770355617223853E-2</v>
      </c>
      <c r="DN42" s="621"/>
      <c r="DP42" s="621">
        <f t="shared" si="84"/>
        <v>5.4683600709591763E-3</v>
      </c>
      <c r="DQ42" s="621">
        <f t="shared" si="85"/>
        <v>5.4683600709591763E-3</v>
      </c>
      <c r="DR42" s="621">
        <f t="shared" si="86"/>
        <v>5.4683600709591763E-3</v>
      </c>
      <c r="DS42" s="621">
        <f t="shared" si="87"/>
        <v>0</v>
      </c>
      <c r="DU42" s="621">
        <f t="shared" si="88"/>
        <v>-1.352869745229934E-2</v>
      </c>
      <c r="DV42" s="621">
        <f t="shared" si="89"/>
        <v>-1.3388288151910208E-2</v>
      </c>
      <c r="DW42" s="621">
        <f t="shared" si="90"/>
        <v>5.9770355617223853E-2</v>
      </c>
      <c r="DX42" s="621">
        <f t="shared" si="91"/>
        <v>0</v>
      </c>
      <c r="EB42" s="621">
        <f t="shared" si="19"/>
        <v>1.0010094759597736</v>
      </c>
      <c r="EC42" s="621">
        <f t="shared" si="20"/>
        <v>1.0105412083669838</v>
      </c>
      <c r="ED42" s="621">
        <f t="shared" si="3"/>
        <v>1.0423011987399347</v>
      </c>
      <c r="EE42" s="621"/>
      <c r="EF42" s="621">
        <f t="shared" si="21"/>
        <v>1.005483338842551</v>
      </c>
      <c r="EG42" s="621">
        <f t="shared" si="22"/>
        <v>1.4234866907865584</v>
      </c>
      <c r="EH42" s="621">
        <f t="shared" si="4"/>
        <v>0.80414807448260994</v>
      </c>
      <c r="EI42" s="621"/>
      <c r="EJ42" s="621">
        <f t="shared" si="23"/>
        <v>0.99186973082520657</v>
      </c>
      <c r="EK42" s="621">
        <f t="shared" si="24"/>
        <v>0.98655465288800492</v>
      </c>
      <c r="EL42" s="621">
        <f t="shared" si="5"/>
        <v>1.04298996339663</v>
      </c>
      <c r="EM42" s="621"/>
      <c r="EP42" s="577"/>
      <c r="EZ42" s="572">
        <f t="shared" si="25"/>
        <v>1997</v>
      </c>
      <c r="FA42" s="631">
        <f t="shared" si="6"/>
        <v>0.99475759335400615</v>
      </c>
      <c r="FB42" s="631">
        <f t="shared" si="7"/>
        <v>1.3399547356042156</v>
      </c>
      <c r="FC42" s="631">
        <f t="shared" si="8"/>
        <v>1</v>
      </c>
      <c r="FD42" s="631">
        <f t="shared" si="9"/>
        <v>0.84667573693416853</v>
      </c>
      <c r="FE42" s="631">
        <f t="shared" si="10"/>
        <v>0.87681913838716985</v>
      </c>
      <c r="FG42" s="572">
        <f>FG41+1</f>
        <v>28</v>
      </c>
      <c r="FH42" s="631">
        <f t="shared" si="12"/>
        <v>0.85984298003366277</v>
      </c>
      <c r="FI42" s="631">
        <f t="shared" si="13"/>
        <v>1.1929487080873653</v>
      </c>
      <c r="FJ42" s="631">
        <f t="shared" si="14"/>
        <v>1</v>
      </c>
      <c r="FK42" s="631">
        <f t="shared" si="15"/>
        <v>0.92165122890616225</v>
      </c>
      <c r="FL42" s="631">
        <f t="shared" si="16"/>
        <v>0.78204325065096314</v>
      </c>
    </row>
    <row r="43" spans="1:178" x14ac:dyDescent="0.2">
      <c r="A43" s="615" t="s">
        <v>105</v>
      </c>
      <c r="B43" s="571">
        <f t="shared" si="18"/>
        <v>1977</v>
      </c>
      <c r="D43" s="428">
        <f>Conversion_factors!$A39*D201+D282</f>
        <v>721.70396745503524</v>
      </c>
      <c r="E43" s="428">
        <f>Conversion_factors!$A39*E201+E282</f>
        <v>831.71591348614947</v>
      </c>
      <c r="F43" s="428">
        <f>Conversion_factors!$A39*F201+F282</f>
        <v>143.04521141381986</v>
      </c>
      <c r="G43" s="626"/>
      <c r="H43" s="626">
        <f t="shared" si="26"/>
        <v>1696.4650923550043</v>
      </c>
      <c r="J43" s="632">
        <f>Mining_Data!C17</f>
        <v>262074.09432000006</v>
      </c>
      <c r="K43" s="632">
        <f>Mining_Data!D17</f>
        <v>91874.365050000008</v>
      </c>
      <c r="L43" s="632">
        <f>Mining_Data!E17</f>
        <v>92264.9</v>
      </c>
      <c r="M43" s="632"/>
      <c r="N43" s="632">
        <f t="shared" si="27"/>
        <v>446213.35937000008</v>
      </c>
      <c r="O43" s="772"/>
      <c r="P43" s="631">
        <v>0.58062074767196747</v>
      </c>
      <c r="Q43" s="631"/>
      <c r="R43" s="633">
        <f t="shared" si="28"/>
        <v>152165.65658953215</v>
      </c>
      <c r="S43" s="633">
        <f t="shared" si="29"/>
        <v>53344.162527218279</v>
      </c>
      <c r="T43" s="633">
        <f t="shared" si="30"/>
        <v>53570.91522187931</v>
      </c>
      <c r="U43" s="634"/>
      <c r="V43" s="632">
        <f t="shared" si="31"/>
        <v>259080.73433862976</v>
      </c>
      <c r="X43" s="635">
        <f t="shared" si="92"/>
        <v>2.7538165087534896</v>
      </c>
      <c r="Y43" s="635">
        <f t="shared" si="93"/>
        <v>9.0527527785744351</v>
      </c>
      <c r="Z43" s="635">
        <f t="shared" si="94"/>
        <v>1.5503751850792649</v>
      </c>
      <c r="AA43" s="626"/>
      <c r="AB43" s="626">
        <f t="shared" si="62"/>
        <v>3.8019146149057712</v>
      </c>
      <c r="AE43" s="635">
        <f t="shared" si="33"/>
        <v>4.7428834050368964</v>
      </c>
      <c r="AF43" s="635">
        <f t="shared" si="34"/>
        <v>15.59150756302108</v>
      </c>
      <c r="AG43" s="635">
        <f t="shared" si="35"/>
        <v>2.6702028670101505</v>
      </c>
      <c r="AH43" s="626"/>
      <c r="AI43" s="635">
        <f t="shared" si="36"/>
        <v>6.5480171525901687</v>
      </c>
      <c r="AK43" s="636">
        <f t="shared" si="37"/>
        <v>0.90546386383280797</v>
      </c>
      <c r="AL43" s="636">
        <f t="shared" si="38"/>
        <v>1.1387556495654043</v>
      </c>
      <c r="AM43" s="636">
        <f t="shared" si="39"/>
        <v>1.2446307949253947</v>
      </c>
      <c r="AN43" s="637"/>
      <c r="AO43" s="636">
        <f t="shared" si="40"/>
        <v>1.0717902180972871</v>
      </c>
      <c r="AQ43" s="631">
        <f t="shared" si="63"/>
        <v>1.7222946372646137</v>
      </c>
      <c r="AR43" s="631">
        <f t="shared" si="64"/>
        <v>1.7222946372646137</v>
      </c>
      <c r="AS43" s="631">
        <f t="shared" si="65"/>
        <v>1.7222946372646135</v>
      </c>
      <c r="AT43" s="631"/>
      <c r="AU43" s="631">
        <f t="shared" si="66"/>
        <v>1.7222946372646137</v>
      </c>
      <c r="AW43" s="631">
        <f t="shared" si="67"/>
        <v>0.58732910796309945</v>
      </c>
      <c r="AX43" s="631">
        <f t="shared" si="41"/>
        <v>0.20589783591355407</v>
      </c>
      <c r="AY43" s="631">
        <f t="shared" si="41"/>
        <v>0.20677305612334648</v>
      </c>
      <c r="AZ43" s="631"/>
      <c r="BA43" s="631">
        <f t="shared" si="68"/>
        <v>1</v>
      </c>
      <c r="BC43" s="621"/>
      <c r="BD43" s="638">
        <f t="shared" si="42"/>
        <v>0.90546386383280797</v>
      </c>
      <c r="BE43" s="638">
        <f t="shared" si="43"/>
        <v>1.1387556495654043</v>
      </c>
      <c r="BF43" s="638">
        <f t="shared" si="44"/>
        <v>1.2446307949253947</v>
      </c>
      <c r="BG43" s="638">
        <v>1</v>
      </c>
      <c r="BH43" s="629"/>
      <c r="BI43" s="638">
        <f t="shared" si="45"/>
        <v>1.7222946372646137</v>
      </c>
      <c r="BJ43" s="638">
        <f t="shared" si="46"/>
        <v>1.7222946372646137</v>
      </c>
      <c r="BK43" s="638">
        <f t="shared" si="47"/>
        <v>1.7222946372646135</v>
      </c>
      <c r="BL43" s="638">
        <v>1</v>
      </c>
      <c r="BN43" s="638">
        <f t="shared" si="48"/>
        <v>0.58732910796309945</v>
      </c>
      <c r="BO43" s="638">
        <f t="shared" si="49"/>
        <v>0.20589783591355407</v>
      </c>
      <c r="BP43" s="638">
        <f t="shared" si="50"/>
        <v>0.20677305612334648</v>
      </c>
      <c r="BQ43" s="638">
        <v>1</v>
      </c>
      <c r="BT43" s="630">
        <f t="shared" si="51"/>
        <v>1.1339856034612354</v>
      </c>
      <c r="BU43" s="630">
        <f t="shared" si="52"/>
        <v>0.86846213935303129</v>
      </c>
      <c r="BV43" s="630">
        <f t="shared" si="53"/>
        <v>0.81029116023729231</v>
      </c>
      <c r="BW43" s="630">
        <f t="shared" si="54"/>
        <v>1.0246460089673928</v>
      </c>
      <c r="BX43" s="630">
        <v>1</v>
      </c>
      <c r="BY43" s="630">
        <v>1</v>
      </c>
      <c r="BZ43" s="630">
        <f t="shared" si="55"/>
        <v>1.0460102403340306</v>
      </c>
      <c r="CA43" s="630">
        <f t="shared" si="56"/>
        <v>0.98482356317748343</v>
      </c>
      <c r="CB43" s="630">
        <f t="shared" si="57"/>
        <v>0.98482356317748276</v>
      </c>
      <c r="CC43" s="630"/>
      <c r="CD43" s="630">
        <f t="shared" si="69"/>
        <v>0.8302616034386997</v>
      </c>
      <c r="CG43" s="575"/>
      <c r="CI43" s="621">
        <f t="shared" si="58"/>
        <v>0.42541633818894437</v>
      </c>
      <c r="CJ43" s="621">
        <f t="shared" si="59"/>
        <v>0.49026408927257997</v>
      </c>
      <c r="CK43" s="621">
        <f t="shared" si="60"/>
        <v>8.4319572538475815E-2</v>
      </c>
      <c r="CL43" s="621">
        <f t="shared" si="61"/>
        <v>0</v>
      </c>
      <c r="CN43" s="621">
        <f t="shared" si="70"/>
        <v>0.42583478685645154</v>
      </c>
      <c r="CO43" s="621">
        <f t="shared" si="70"/>
        <v>0.49465998492132202</v>
      </c>
      <c r="CP43" s="621">
        <f t="shared" si="70"/>
        <v>7.939416846537338E-2</v>
      </c>
      <c r="CQ43" s="621"/>
      <c r="CR43" s="621">
        <f t="shared" si="71"/>
        <v>0.99988894024314701</v>
      </c>
      <c r="CS43" s="621"/>
      <c r="CT43" s="621">
        <f t="shared" si="72"/>
        <v>0.42588208521728382</v>
      </c>
      <c r="CU43" s="621">
        <f t="shared" si="72"/>
        <v>0.49471492784091958</v>
      </c>
      <c r="CV43" s="621">
        <f t="shared" si="72"/>
        <v>7.9402986941796538E-2</v>
      </c>
      <c r="CW43" s="621">
        <f t="shared" si="72"/>
        <v>0</v>
      </c>
      <c r="CZ43" s="621">
        <f t="shared" si="73"/>
        <v>2.9924886025022288E-6</v>
      </c>
      <c r="DA43" s="621">
        <f t="shared" si="74"/>
        <v>3.7663882686083208E-3</v>
      </c>
      <c r="DB43" s="621">
        <f t="shared" si="75"/>
        <v>2.1254021450956246E-2</v>
      </c>
      <c r="DC43" s="621">
        <f t="shared" si="76"/>
        <v>0</v>
      </c>
      <c r="DE43" s="621">
        <f t="shared" si="77"/>
        <v>7.610215696948459E-3</v>
      </c>
      <c r="DF43" s="621">
        <f t="shared" si="78"/>
        <v>7.610215696948459E-3</v>
      </c>
      <c r="DG43" s="621">
        <f t="shared" si="79"/>
        <v>7.6102156969482387E-3</v>
      </c>
      <c r="DH43" s="621">
        <f t="shared" si="80"/>
        <v>0</v>
      </c>
      <c r="DI43" s="621"/>
      <c r="DK43" s="621">
        <f t="shared" si="81"/>
        <v>-1.6161108159668289E-2</v>
      </c>
      <c r="DL43" s="621">
        <f t="shared" si="82"/>
        <v>-3.5784915863682938E-2</v>
      </c>
      <c r="DM43" s="621">
        <f t="shared" si="83"/>
        <v>8.6164279970339236E-2</v>
      </c>
      <c r="DN43" s="621"/>
      <c r="DP43" s="621">
        <f t="shared" si="84"/>
        <v>7.610215696948459E-3</v>
      </c>
      <c r="DQ43" s="621">
        <f t="shared" si="85"/>
        <v>7.610215696948459E-3</v>
      </c>
      <c r="DR43" s="621">
        <f t="shared" si="86"/>
        <v>7.6102156969482387E-3</v>
      </c>
      <c r="DS43" s="621">
        <f t="shared" si="87"/>
        <v>0</v>
      </c>
      <c r="DU43" s="621">
        <f t="shared" si="88"/>
        <v>-1.6161108159668289E-2</v>
      </c>
      <c r="DV43" s="621">
        <f t="shared" si="89"/>
        <v>-3.5784915863682938E-2</v>
      </c>
      <c r="DW43" s="621">
        <f t="shared" si="90"/>
        <v>8.6164279970339236E-2</v>
      </c>
      <c r="DX43" s="621">
        <f t="shared" si="91"/>
        <v>0</v>
      </c>
      <c r="EB43" s="621">
        <f t="shared" si="19"/>
        <v>1.0035585122597765</v>
      </c>
      <c r="EC43" s="621">
        <f t="shared" si="20"/>
        <v>1.0141372316459671</v>
      </c>
      <c r="ED43" s="621">
        <f t="shared" si="3"/>
        <v>1.0460102403340306</v>
      </c>
      <c r="EE43" s="621"/>
      <c r="EF43" s="621">
        <f t="shared" si="21"/>
        <v>1.0076392469864892</v>
      </c>
      <c r="EG43" s="621">
        <f t="shared" si="22"/>
        <v>1.4343610571994572</v>
      </c>
      <c r="EH43" s="621">
        <f t="shared" si="4"/>
        <v>0.81029116023729231</v>
      </c>
      <c r="EI43" s="621"/>
      <c r="EJ43" s="621">
        <f t="shared" si="23"/>
        <v>0.98241214673869182</v>
      </c>
      <c r="EK43" s="621">
        <f t="shared" si="24"/>
        <v>0.96920327441874987</v>
      </c>
      <c r="EL43" s="621">
        <f t="shared" si="5"/>
        <v>1.0246460089673928</v>
      </c>
      <c r="EM43" s="621"/>
      <c r="EP43" s="577"/>
      <c r="EZ43" s="572">
        <f t="shared" si="25"/>
        <v>1998</v>
      </c>
      <c r="FA43" s="631">
        <f t="shared" si="6"/>
        <v>0.99572487350961492</v>
      </c>
      <c r="FB43" s="631">
        <f t="shared" si="7"/>
        <v>1.3851321498403812</v>
      </c>
      <c r="FC43" s="631">
        <f t="shared" si="8"/>
        <v>1</v>
      </c>
      <c r="FD43" s="631">
        <f t="shared" si="9"/>
        <v>0.81717127715991367</v>
      </c>
      <c r="FE43" s="631">
        <f t="shared" si="10"/>
        <v>0.8797009343681047</v>
      </c>
      <c r="FG43" s="572">
        <f>FG42+1</f>
        <v>29</v>
      </c>
      <c r="FH43" s="631">
        <f t="shared" si="12"/>
        <v>0.87389984208864857</v>
      </c>
      <c r="FI43" s="631">
        <f t="shared" si="13"/>
        <v>1.1879783402047932</v>
      </c>
      <c r="FJ43" s="631">
        <f t="shared" si="14"/>
        <v>1</v>
      </c>
      <c r="FK43" s="631">
        <f t="shared" si="15"/>
        <v>0.95812467589444494</v>
      </c>
      <c r="FL43" s="631">
        <f t="shared" si="16"/>
        <v>0.76776995532453607</v>
      </c>
    </row>
    <row r="44" spans="1:178" x14ac:dyDescent="0.2">
      <c r="A44" s="615" t="s">
        <v>105</v>
      </c>
      <c r="B44" s="571">
        <f t="shared" si="18"/>
        <v>1978</v>
      </c>
      <c r="D44" s="428">
        <f>Conversion_factors!$A40*D202+D283</f>
        <v>743.91932192724482</v>
      </c>
      <c r="E44" s="428">
        <f>Conversion_factors!$A40*E202+E283</f>
        <v>895.02595228141558</v>
      </c>
      <c r="F44" s="428">
        <f>Conversion_factors!$A40*F202+F283</f>
        <v>156.72125884216354</v>
      </c>
      <c r="G44" s="626"/>
      <c r="H44" s="626">
        <f t="shared" si="26"/>
        <v>1795.666533050824</v>
      </c>
      <c r="I44" s="621"/>
      <c r="J44" s="632">
        <f>Mining_Data!C18</f>
        <v>265062.3468</v>
      </c>
      <c r="K44" s="632">
        <f>Mining_Data!D18</f>
        <v>95591.875350000017</v>
      </c>
      <c r="L44" s="632">
        <f>Mining_Data!E18</f>
        <v>103413.2</v>
      </c>
      <c r="M44" s="632"/>
      <c r="N44" s="632">
        <f t="shared" si="27"/>
        <v>464067.42215000006</v>
      </c>
      <c r="O44" s="772"/>
      <c r="P44" s="631">
        <v>0.56364687366693678</v>
      </c>
      <c r="Q44" s="631"/>
      <c r="R44" s="633">
        <f t="shared" si="28"/>
        <v>149401.56310064139</v>
      </c>
      <c r="S44" s="633">
        <f t="shared" si="29"/>
        <v>53880.061688987029</v>
      </c>
      <c r="T44" s="633">
        <f t="shared" si="30"/>
        <v>58288.526875893665</v>
      </c>
      <c r="U44" s="634"/>
      <c r="V44" s="632">
        <f t="shared" si="31"/>
        <v>261570.15166552211</v>
      </c>
      <c r="X44" s="635">
        <f t="shared" si="92"/>
        <v>2.8065824169607962</v>
      </c>
      <c r="Y44" s="635">
        <f t="shared" si="93"/>
        <v>9.3629918756627415</v>
      </c>
      <c r="Z44" s="635">
        <f t="shared" si="94"/>
        <v>1.5154860196006268</v>
      </c>
      <c r="AA44" s="626"/>
      <c r="AB44" s="626">
        <f t="shared" si="62"/>
        <v>3.8694087267138793</v>
      </c>
      <c r="AE44" s="635">
        <f t="shared" si="33"/>
        <v>4.9793275685216116</v>
      </c>
      <c r="AF44" s="635">
        <f t="shared" si="34"/>
        <v>16.611450028542876</v>
      </c>
      <c r="AG44" s="635">
        <f t="shared" si="35"/>
        <v>2.6887153826318193</v>
      </c>
      <c r="AH44" s="626"/>
      <c r="AI44" s="635">
        <f t="shared" si="36"/>
        <v>6.8649519894265252</v>
      </c>
      <c r="AK44" s="636">
        <f t="shared" si="37"/>
        <v>0.92281346681912368</v>
      </c>
      <c r="AL44" s="636">
        <f t="shared" si="38"/>
        <v>1.1777809640931045</v>
      </c>
      <c r="AM44" s="636">
        <f t="shared" si="39"/>
        <v>1.2166220069998186</v>
      </c>
      <c r="AN44" s="637"/>
      <c r="AO44" s="636">
        <f t="shared" si="40"/>
        <v>1.0908173494619633</v>
      </c>
      <c r="AQ44" s="631">
        <f t="shared" si="63"/>
        <v>1.7741604659212704</v>
      </c>
      <c r="AR44" s="631">
        <f t="shared" si="64"/>
        <v>1.7741604659212704</v>
      </c>
      <c r="AS44" s="631">
        <f t="shared" si="65"/>
        <v>1.7741604659212704</v>
      </c>
      <c r="AT44" s="631"/>
      <c r="AU44" s="631">
        <f t="shared" si="66"/>
        <v>1.7741604659212704</v>
      </c>
      <c r="AW44" s="631">
        <f t="shared" si="67"/>
        <v>0.57117206282651778</v>
      </c>
      <c r="AX44" s="631">
        <f t="shared" si="41"/>
        <v>0.20598704151032163</v>
      </c>
      <c r="AY44" s="631">
        <f t="shared" si="41"/>
        <v>0.22284089566316045</v>
      </c>
      <c r="AZ44" s="631"/>
      <c r="BA44" s="631">
        <f t="shared" si="68"/>
        <v>0.99999999999999989</v>
      </c>
      <c r="BC44" s="621"/>
      <c r="BD44" s="638">
        <f t="shared" si="42"/>
        <v>0.92281346681912368</v>
      </c>
      <c r="BE44" s="638">
        <f t="shared" si="43"/>
        <v>1.1777809640931045</v>
      </c>
      <c r="BF44" s="638">
        <f t="shared" si="44"/>
        <v>1.2166220069998186</v>
      </c>
      <c r="BG44" s="638">
        <v>1</v>
      </c>
      <c r="BH44" s="629"/>
      <c r="BI44" s="638">
        <f t="shared" si="45"/>
        <v>1.7741604659212704</v>
      </c>
      <c r="BJ44" s="638">
        <f t="shared" si="46"/>
        <v>1.7741604659212704</v>
      </c>
      <c r="BK44" s="638">
        <f t="shared" si="47"/>
        <v>1.7741604659212704</v>
      </c>
      <c r="BL44" s="638">
        <v>1</v>
      </c>
      <c r="BN44" s="638">
        <f t="shared" si="48"/>
        <v>0.57117206282651778</v>
      </c>
      <c r="BO44" s="638">
        <f t="shared" si="49"/>
        <v>0.20598704151032163</v>
      </c>
      <c r="BP44" s="638">
        <f t="shared" si="50"/>
        <v>0.22284089566316045</v>
      </c>
      <c r="BQ44" s="638">
        <v>1</v>
      </c>
      <c r="BT44" s="630">
        <f t="shared" si="51"/>
        <v>1.1448816796087313</v>
      </c>
      <c r="BU44" s="630">
        <f t="shared" si="52"/>
        <v>0.91049714018156891</v>
      </c>
      <c r="BV44" s="630">
        <f t="shared" si="53"/>
        <v>0.83469257307895228</v>
      </c>
      <c r="BW44" s="630">
        <f t="shared" si="54"/>
        <v>1.0194571814276778</v>
      </c>
      <c r="BX44" s="630">
        <v>1</v>
      </c>
      <c r="BY44" s="630">
        <v>1</v>
      </c>
      <c r="BZ44" s="630">
        <f t="shared" si="55"/>
        <v>1.069998200350456</v>
      </c>
      <c r="CA44" s="630">
        <f t="shared" si="56"/>
        <v>1.0424114951300214</v>
      </c>
      <c r="CB44" s="630">
        <f t="shared" si="57"/>
        <v>1.0424114951300212</v>
      </c>
      <c r="CC44" s="630"/>
      <c r="CD44" s="630">
        <f t="shared" si="69"/>
        <v>0.85093333790968473</v>
      </c>
      <c r="CG44" s="575"/>
      <c r="CI44" s="621">
        <f t="shared" si="58"/>
        <v>0.41428589787399528</v>
      </c>
      <c r="CJ44" s="621">
        <f t="shared" si="59"/>
        <v>0.49843661716007659</v>
      </c>
      <c r="CK44" s="621">
        <f t="shared" si="60"/>
        <v>8.7277484965928104E-2</v>
      </c>
      <c r="CL44" s="621">
        <f t="shared" si="61"/>
        <v>0</v>
      </c>
      <c r="CN44" s="621">
        <f t="shared" si="70"/>
        <v>0.41982652746802213</v>
      </c>
      <c r="CO44" s="621">
        <f t="shared" si="70"/>
        <v>0.49433909409132815</v>
      </c>
      <c r="CP44" s="621">
        <f t="shared" si="70"/>
        <v>8.5790030219442967E-2</v>
      </c>
      <c r="CQ44" s="621"/>
      <c r="CR44" s="621">
        <f t="shared" si="71"/>
        <v>0.99995565177879331</v>
      </c>
      <c r="CS44" s="621"/>
      <c r="CT44" s="621">
        <f t="shared" si="72"/>
        <v>0.41984514685346735</v>
      </c>
      <c r="CU44" s="621">
        <f t="shared" si="72"/>
        <v>0.49436101812311584</v>
      </c>
      <c r="CV44" s="621">
        <f t="shared" si="72"/>
        <v>8.5793835023416753E-2</v>
      </c>
      <c r="CW44" s="621">
        <f t="shared" si="72"/>
        <v>0</v>
      </c>
      <c r="CZ44" s="621">
        <f t="shared" si="73"/>
        <v>1.8979750516263046E-2</v>
      </c>
      <c r="DA44" s="621">
        <f t="shared" si="74"/>
        <v>3.3695998361450319E-2</v>
      </c>
      <c r="DB44" s="621">
        <f t="shared" si="75"/>
        <v>-2.2760763999124158E-2</v>
      </c>
      <c r="DC44" s="621">
        <f t="shared" si="76"/>
        <v>0</v>
      </c>
      <c r="DE44" s="621">
        <f t="shared" si="77"/>
        <v>2.9669840943756496E-2</v>
      </c>
      <c r="DF44" s="621">
        <f t="shared" si="78"/>
        <v>2.9669840943756496E-2</v>
      </c>
      <c r="DG44" s="621">
        <f t="shared" si="79"/>
        <v>2.9669840943756711E-2</v>
      </c>
      <c r="DH44" s="621">
        <f t="shared" si="80"/>
        <v>0</v>
      </c>
      <c r="DI44" s="621"/>
      <c r="DK44" s="621">
        <f t="shared" si="81"/>
        <v>-2.7894823429873965E-2</v>
      </c>
      <c r="DL44" s="621">
        <f t="shared" si="82"/>
        <v>4.3315791888397123E-4</v>
      </c>
      <c r="DM44" s="621">
        <f t="shared" si="83"/>
        <v>7.4836199848164905E-2</v>
      </c>
      <c r="DN44" s="621"/>
      <c r="DP44" s="621">
        <f t="shared" si="84"/>
        <v>2.9669840943756496E-2</v>
      </c>
      <c r="DQ44" s="621">
        <f t="shared" si="85"/>
        <v>2.9669840943756496E-2</v>
      </c>
      <c r="DR44" s="621">
        <f t="shared" si="86"/>
        <v>2.9669840943756711E-2</v>
      </c>
      <c r="DS44" s="621">
        <f t="shared" si="87"/>
        <v>0</v>
      </c>
      <c r="DU44" s="621">
        <f t="shared" si="88"/>
        <v>-2.7894823429873965E-2</v>
      </c>
      <c r="DV44" s="621">
        <f t="shared" si="89"/>
        <v>4.3315791888397123E-4</v>
      </c>
      <c r="DW44" s="621">
        <f t="shared" si="90"/>
        <v>7.4836199848164905E-2</v>
      </c>
      <c r="DX44" s="621">
        <f t="shared" si="91"/>
        <v>0</v>
      </c>
      <c r="EB44" s="621">
        <f t="shared" si="19"/>
        <v>1.0229328156565325</v>
      </c>
      <c r="EC44" s="621">
        <f t="shared" si="20"/>
        <v>1.0373942538297303</v>
      </c>
      <c r="ED44" s="621">
        <f t="shared" si="3"/>
        <v>1.069998200350456</v>
      </c>
      <c r="EE44" s="621"/>
      <c r="EF44" s="621">
        <f t="shared" si="21"/>
        <v>1.0301143762132541</v>
      </c>
      <c r="EG44" s="621">
        <f t="shared" si="22"/>
        <v>1.4775559457016025</v>
      </c>
      <c r="EH44" s="621">
        <f t="shared" si="4"/>
        <v>0.83469257307895228</v>
      </c>
      <c r="EI44" s="621"/>
      <c r="EJ44" s="621">
        <f t="shared" si="23"/>
        <v>0.99493598033437514</v>
      </c>
      <c r="EK44" s="621">
        <f t="shared" si="24"/>
        <v>0.96429520997710527</v>
      </c>
      <c r="EL44" s="621">
        <f t="shared" si="5"/>
        <v>1.0194571814276778</v>
      </c>
      <c r="EM44" s="621"/>
      <c r="EP44" s="577"/>
      <c r="EZ44" s="572">
        <f t="shared" si="25"/>
        <v>1999</v>
      </c>
      <c r="FA44" s="631">
        <f t="shared" si="6"/>
        <v>0.95065375799589302</v>
      </c>
      <c r="FB44" s="631">
        <f t="shared" si="7"/>
        <v>1.3378100693674984</v>
      </c>
      <c r="FC44" s="631">
        <f t="shared" si="8"/>
        <v>1</v>
      </c>
      <c r="FD44" s="631">
        <f t="shared" si="9"/>
        <v>0.818194088858335</v>
      </c>
      <c r="FE44" s="631">
        <f t="shared" si="10"/>
        <v>0.86850349671264582</v>
      </c>
      <c r="FG44" s="572">
        <f>FG43+1</f>
        <v>30</v>
      </c>
      <c r="FH44" s="631">
        <f t="shared" si="12"/>
        <v>0.8831677681838519</v>
      </c>
      <c r="FI44" s="631">
        <f t="shared" si="13"/>
        <v>1.3371537204455564</v>
      </c>
      <c r="FJ44" s="631">
        <f t="shared" si="14"/>
        <v>1</v>
      </c>
      <c r="FK44" s="631">
        <f t="shared" si="15"/>
        <v>0.88879478993486494</v>
      </c>
      <c r="FL44" s="631">
        <f t="shared" si="16"/>
        <v>0.74312243620246798</v>
      </c>
    </row>
    <row r="45" spans="1:178" x14ac:dyDescent="0.2">
      <c r="A45" s="615" t="s">
        <v>105</v>
      </c>
      <c r="B45" s="571">
        <f t="shared" si="18"/>
        <v>1979</v>
      </c>
      <c r="D45" s="428">
        <f>Conversion_factors!$A41*D203+D284</f>
        <v>737.61018645130275</v>
      </c>
      <c r="E45" s="428">
        <f>Conversion_factors!$A41*E203+E284</f>
        <v>978.7528973386402</v>
      </c>
      <c r="F45" s="428">
        <f>Conversion_factors!$A41*F203+F284</f>
        <v>161.09986149305539</v>
      </c>
      <c r="G45" s="626"/>
      <c r="H45" s="626">
        <f t="shared" si="26"/>
        <v>1877.4629452829984</v>
      </c>
      <c r="I45" s="621"/>
      <c r="J45" s="632">
        <f>Mining_Data!C19</f>
        <v>260123.02656000003</v>
      </c>
      <c r="K45" s="632">
        <f>Mining_Data!D19</f>
        <v>107730.50639999998</v>
      </c>
      <c r="L45" s="632">
        <f>Mining_Data!E19</f>
        <v>109162.50000000001</v>
      </c>
      <c r="M45" s="632"/>
      <c r="N45" s="632">
        <f t="shared" si="27"/>
        <v>477016.03295999998</v>
      </c>
      <c r="O45" s="772"/>
      <c r="P45" s="631">
        <v>0.45384122487958395</v>
      </c>
      <c r="Q45" s="631"/>
      <c r="R45" s="633">
        <f t="shared" si="28"/>
        <v>118054.55299337496</v>
      </c>
      <c r="S45" s="633">
        <f t="shared" si="29"/>
        <v>48892.544981473853</v>
      </c>
      <c r="T45" s="633">
        <f t="shared" si="30"/>
        <v>49542.442710917589</v>
      </c>
      <c r="U45" s="634"/>
      <c r="V45" s="632">
        <f t="shared" si="31"/>
        <v>216489.54068576641</v>
      </c>
      <c r="X45" s="635">
        <f t="shared" si="92"/>
        <v>2.8356204992915743</v>
      </c>
      <c r="Y45" s="635">
        <f t="shared" si="93"/>
        <v>9.0851972207812839</v>
      </c>
      <c r="Z45" s="635">
        <f t="shared" si="94"/>
        <v>1.4757802495642309</v>
      </c>
      <c r="AA45" s="626"/>
      <c r="AB45" s="626">
        <f t="shared" si="62"/>
        <v>3.9358487253203762</v>
      </c>
      <c r="AE45" s="635">
        <f t="shared" si="33"/>
        <v>6.248045227808336</v>
      </c>
      <c r="AF45" s="635">
        <f t="shared" si="34"/>
        <v>20.018448573489167</v>
      </c>
      <c r="AG45" s="635">
        <f t="shared" si="35"/>
        <v>3.2517545094229696</v>
      </c>
      <c r="AH45" s="626"/>
      <c r="AI45" s="635">
        <f t="shared" si="36"/>
        <v>8.6723032407746992</v>
      </c>
      <c r="AK45" s="636">
        <f t="shared" si="37"/>
        <v>0.93236128314673483</v>
      </c>
      <c r="AL45" s="636">
        <f t="shared" si="38"/>
        <v>1.1428368713510573</v>
      </c>
      <c r="AM45" s="636">
        <f t="shared" si="39"/>
        <v>1.1847464812566755</v>
      </c>
      <c r="AN45" s="637"/>
      <c r="AO45" s="636">
        <f t="shared" si="40"/>
        <v>1.1095473178620048</v>
      </c>
      <c r="AQ45" s="631">
        <f t="shared" si="63"/>
        <v>2.2034137605399913</v>
      </c>
      <c r="AR45" s="631">
        <f t="shared" si="64"/>
        <v>2.2034137605399913</v>
      </c>
      <c r="AS45" s="631">
        <f t="shared" si="65"/>
        <v>2.2034137605399913</v>
      </c>
      <c r="AT45" s="631"/>
      <c r="AU45" s="631">
        <f t="shared" si="66"/>
        <v>2.2034137605399913</v>
      </c>
      <c r="AW45" s="631">
        <f t="shared" si="67"/>
        <v>0.5453129634781323</v>
      </c>
      <c r="AX45" s="631">
        <f t="shared" si="41"/>
        <v>0.22584252720292461</v>
      </c>
      <c r="AY45" s="631">
        <f t="shared" si="41"/>
        <v>0.22884450931894312</v>
      </c>
      <c r="AZ45" s="631"/>
      <c r="BA45" s="631">
        <f t="shared" si="68"/>
        <v>1</v>
      </c>
      <c r="BC45" s="621"/>
      <c r="BD45" s="638">
        <f t="shared" si="42"/>
        <v>0.93236128314673483</v>
      </c>
      <c r="BE45" s="638">
        <f t="shared" si="43"/>
        <v>1.1428368713510573</v>
      </c>
      <c r="BF45" s="638">
        <f t="shared" si="44"/>
        <v>1.1847464812566755</v>
      </c>
      <c r="BG45" s="638">
        <v>1</v>
      </c>
      <c r="BH45" s="629"/>
      <c r="BI45" s="638">
        <f t="shared" si="45"/>
        <v>2.2034137605399913</v>
      </c>
      <c r="BJ45" s="638">
        <f t="shared" si="46"/>
        <v>2.2034137605399913</v>
      </c>
      <c r="BK45" s="638">
        <f t="shared" si="47"/>
        <v>2.2034137605399913</v>
      </c>
      <c r="BL45" s="638">
        <v>1</v>
      </c>
      <c r="BN45" s="638">
        <f t="shared" si="48"/>
        <v>0.5453129634781323</v>
      </c>
      <c r="BO45" s="638">
        <f t="shared" si="49"/>
        <v>0.22584252720292461</v>
      </c>
      <c r="BP45" s="638">
        <f t="shared" si="50"/>
        <v>0.22884450931894312</v>
      </c>
      <c r="BQ45" s="638">
        <v>1</v>
      </c>
      <c r="BT45" s="630">
        <f t="shared" si="51"/>
        <v>0.94756571948233148</v>
      </c>
      <c r="BU45" s="630">
        <f t="shared" si="52"/>
        <v>1.15020575696296</v>
      </c>
      <c r="BV45" s="630">
        <f t="shared" si="53"/>
        <v>1.036644168704135</v>
      </c>
      <c r="BW45" s="630">
        <f t="shared" si="54"/>
        <v>1.0510567999420575</v>
      </c>
      <c r="BX45" s="630">
        <v>1</v>
      </c>
      <c r="BY45" s="630">
        <v>1</v>
      </c>
      <c r="BZ45" s="630">
        <f t="shared" si="55"/>
        <v>1.0556492455242874</v>
      </c>
      <c r="CA45" s="630">
        <f t="shared" si="56"/>
        <v>1.0898955456493276</v>
      </c>
      <c r="CB45" s="630">
        <f t="shared" si="57"/>
        <v>1.0898955456493269</v>
      </c>
      <c r="CC45" s="630"/>
      <c r="CD45" s="630">
        <f t="shared" si="69"/>
        <v>1.0895719026367625</v>
      </c>
      <c r="CG45" s="575"/>
      <c r="CI45" s="621">
        <f t="shared" si="58"/>
        <v>0.39287602895412643</v>
      </c>
      <c r="CJ45" s="621">
        <f t="shared" si="59"/>
        <v>0.52131675876623407</v>
      </c>
      <c r="CK45" s="621">
        <f t="shared" si="60"/>
        <v>8.5807212279639472E-2</v>
      </c>
      <c r="CL45" s="621">
        <f t="shared" si="61"/>
        <v>0</v>
      </c>
      <c r="CN45" s="621">
        <f t="shared" si="70"/>
        <v>0.40348629663477248</v>
      </c>
      <c r="CO45" s="621">
        <f t="shared" si="70"/>
        <v>0.50979111642729413</v>
      </c>
      <c r="CP45" s="621">
        <f t="shared" si="70"/>
        <v>8.6540267037483562E-2</v>
      </c>
      <c r="CQ45" s="621"/>
      <c r="CR45" s="621">
        <f t="shared" si="71"/>
        <v>0.99981768009955019</v>
      </c>
      <c r="CS45" s="621"/>
      <c r="CT45" s="621">
        <f t="shared" si="72"/>
        <v>0.4035598736307584</v>
      </c>
      <c r="CU45" s="621">
        <f t="shared" si="72"/>
        <v>0.50988407844171657</v>
      </c>
      <c r="CV45" s="621">
        <f t="shared" si="72"/>
        <v>8.655604792752504E-2</v>
      </c>
      <c r="CW45" s="621">
        <f t="shared" si="72"/>
        <v>0</v>
      </c>
      <c r="CZ45" s="621">
        <f t="shared" si="73"/>
        <v>1.0293262807615838E-2</v>
      </c>
      <c r="DA45" s="621">
        <f t="shared" si="74"/>
        <v>-3.0118474240827291E-2</v>
      </c>
      <c r="DB45" s="621">
        <f t="shared" si="75"/>
        <v>-2.6549359846184041E-2</v>
      </c>
      <c r="DC45" s="621">
        <f t="shared" si="76"/>
        <v>0</v>
      </c>
      <c r="DE45" s="621">
        <f t="shared" si="77"/>
        <v>0.21668053295091455</v>
      </c>
      <c r="DF45" s="621">
        <f t="shared" si="78"/>
        <v>0.21668053295091455</v>
      </c>
      <c r="DG45" s="621">
        <f t="shared" si="79"/>
        <v>0.21668053295091455</v>
      </c>
      <c r="DH45" s="621">
        <f t="shared" si="80"/>
        <v>0</v>
      </c>
      <c r="DI45" s="621"/>
      <c r="DK45" s="621">
        <f t="shared" si="81"/>
        <v>-4.6330625450088508E-2</v>
      </c>
      <c r="DL45" s="621">
        <f t="shared" si="82"/>
        <v>9.2024712597480962E-2</v>
      </c>
      <c r="DM45" s="621">
        <f t="shared" si="83"/>
        <v>2.6584729867972518E-2</v>
      </c>
      <c r="DN45" s="621"/>
      <c r="DP45" s="621">
        <f t="shared" si="84"/>
        <v>0.21668053295091455</v>
      </c>
      <c r="DQ45" s="621">
        <f t="shared" si="85"/>
        <v>0.21668053295091455</v>
      </c>
      <c r="DR45" s="621">
        <f t="shared" si="86"/>
        <v>0.21668053295091455</v>
      </c>
      <c r="DS45" s="621">
        <f t="shared" si="87"/>
        <v>0</v>
      </c>
      <c r="DU45" s="621">
        <f t="shared" si="88"/>
        <v>-4.6330625450088508E-2</v>
      </c>
      <c r="DV45" s="621">
        <f t="shared" si="89"/>
        <v>9.2024712597480962E-2</v>
      </c>
      <c r="DW45" s="621">
        <f t="shared" si="90"/>
        <v>2.6584729867972518E-2</v>
      </c>
      <c r="DX45" s="621">
        <f t="shared" si="91"/>
        <v>0</v>
      </c>
      <c r="EB45" s="621">
        <f t="shared" si="19"/>
        <v>0.98658973928977745</v>
      </c>
      <c r="EC45" s="621">
        <f t="shared" si="20"/>
        <v>1.0234825264265868</v>
      </c>
      <c r="ED45" s="621">
        <f t="shared" si="3"/>
        <v>1.0556492455242874</v>
      </c>
      <c r="EE45" s="621"/>
      <c r="EF45" s="621">
        <f t="shared" si="21"/>
        <v>1.2419472775230747</v>
      </c>
      <c r="EG45" s="621">
        <f t="shared" si="22"/>
        <v>1.8350465841521373</v>
      </c>
      <c r="EH45" s="621">
        <f t="shared" si="4"/>
        <v>1.036644168704135</v>
      </c>
      <c r="EI45" s="621"/>
      <c r="EJ45" s="621">
        <f t="shared" si="23"/>
        <v>1.0309965137232411</v>
      </c>
      <c r="EK45" s="621">
        <f t="shared" si="24"/>
        <v>0.99418499968641627</v>
      </c>
      <c r="EL45" s="621">
        <f t="shared" si="5"/>
        <v>1.0510567999420575</v>
      </c>
      <c r="EM45" s="621"/>
      <c r="EP45" s="577"/>
      <c r="EZ45" s="572">
        <f t="shared" si="25"/>
        <v>2000</v>
      </c>
      <c r="FA45" s="631">
        <f t="shared" si="6"/>
        <v>0.95845104055797892</v>
      </c>
      <c r="FB45" s="631">
        <f t="shared" si="7"/>
        <v>1.1874499350958043</v>
      </c>
      <c r="FC45" s="631">
        <f t="shared" si="8"/>
        <v>1</v>
      </c>
      <c r="FD45" s="631">
        <f t="shared" si="9"/>
        <v>0.95242785928622331</v>
      </c>
      <c r="FE45" s="631">
        <f t="shared" si="10"/>
        <v>0.84746649026638632</v>
      </c>
      <c r="FG45" s="572">
        <v>2007</v>
      </c>
      <c r="FH45" s="631">
        <f t="shared" si="12"/>
        <v>0.86087998095731855</v>
      </c>
      <c r="FI45" s="631">
        <f t="shared" si="13"/>
        <v>1.4238989002718929</v>
      </c>
      <c r="FJ45" s="631">
        <f t="shared" si="14"/>
        <v>1</v>
      </c>
      <c r="FK45" s="631">
        <f t="shared" si="15"/>
        <v>0.82237108345314114</v>
      </c>
      <c r="FL45" s="631">
        <f t="shared" si="16"/>
        <v>0.7351832827210093</v>
      </c>
    </row>
    <row r="46" spans="1:178" x14ac:dyDescent="0.2">
      <c r="A46" s="615" t="s">
        <v>105</v>
      </c>
      <c r="B46" s="571">
        <f t="shared" si="18"/>
        <v>1980</v>
      </c>
      <c r="D46" s="428">
        <f>Conversion_factors!$A42*D204+D285</f>
        <v>735.9612183514048</v>
      </c>
      <c r="E46" s="428">
        <f>Conversion_factors!$A42*E204+E285</f>
        <v>950.89029053007948</v>
      </c>
      <c r="F46" s="428">
        <f>Conversion_factors!$A42*F204+F285</f>
        <v>218.48496458035336</v>
      </c>
      <c r="G46" s="626"/>
      <c r="H46" s="626">
        <f t="shared" si="26"/>
        <v>1905.3364734618376</v>
      </c>
      <c r="I46" s="621"/>
      <c r="J46" s="632">
        <f>Mining_Data!C20</f>
        <v>255506.46660000001</v>
      </c>
      <c r="K46" s="632">
        <f>Mining_Data!D20</f>
        <v>107911.27065000003</v>
      </c>
      <c r="L46" s="632">
        <f>Mining_Data!E20</f>
        <v>151805.80000000002</v>
      </c>
      <c r="M46" s="632"/>
      <c r="N46" s="632">
        <f t="shared" si="27"/>
        <v>515223.53725000005</v>
      </c>
      <c r="O46" s="772"/>
      <c r="P46" s="631">
        <v>0.43452129917615756</v>
      </c>
      <c r="Q46" s="631"/>
      <c r="R46" s="633">
        <f t="shared" si="28"/>
        <v>111023.00181494151</v>
      </c>
      <c r="S46" s="633">
        <f t="shared" si="29"/>
        <v>46889.745518587973</v>
      </c>
      <c r="T46" s="633">
        <f t="shared" si="30"/>
        <v>65962.85343847594</v>
      </c>
      <c r="U46" s="634"/>
      <c r="V46" s="632">
        <f t="shared" si="31"/>
        <v>223875.60077200545</v>
      </c>
      <c r="X46" s="635">
        <f t="shared" si="92"/>
        <v>2.8804015340385312</v>
      </c>
      <c r="Y46" s="635">
        <f t="shared" si="93"/>
        <v>8.8117792034365152</v>
      </c>
      <c r="Z46" s="635">
        <f t="shared" si="94"/>
        <v>1.4392399011128254</v>
      </c>
      <c r="AA46" s="626"/>
      <c r="AB46" s="626">
        <f t="shared" si="62"/>
        <v>3.6980773115132708</v>
      </c>
      <c r="AE46" s="635">
        <f t="shared" si="33"/>
        <v>6.6289075805943387</v>
      </c>
      <c r="AF46" s="635">
        <f t="shared" si="34"/>
        <v>20.279280256556923</v>
      </c>
      <c r="AG46" s="635">
        <f t="shared" si="35"/>
        <v>3.312242469682364</v>
      </c>
      <c r="AH46" s="626"/>
      <c r="AI46" s="635">
        <f t="shared" si="36"/>
        <v>8.5106928441131426</v>
      </c>
      <c r="AK46" s="636">
        <f t="shared" si="37"/>
        <v>0.9470854336555008</v>
      </c>
      <c r="AL46" s="636">
        <f t="shared" si="38"/>
        <v>1.1084433206201427</v>
      </c>
      <c r="AM46" s="636">
        <f t="shared" si="39"/>
        <v>1.1554121347206796</v>
      </c>
      <c r="AN46" s="637"/>
      <c r="AO46" s="636">
        <f t="shared" si="40"/>
        <v>1.0425176495831621</v>
      </c>
      <c r="AQ46" s="631">
        <f t="shared" si="63"/>
        <v>2.3013831586529294</v>
      </c>
      <c r="AR46" s="631">
        <f t="shared" si="64"/>
        <v>2.3013831586529294</v>
      </c>
      <c r="AS46" s="631">
        <f t="shared" si="65"/>
        <v>2.3013831586529294</v>
      </c>
      <c r="AT46" s="631"/>
      <c r="AU46" s="631">
        <f t="shared" si="66"/>
        <v>2.3013831586529294</v>
      </c>
      <c r="AW46" s="631">
        <f t="shared" si="67"/>
        <v>0.49591380852622324</v>
      </c>
      <c r="AX46" s="631">
        <f t="shared" si="41"/>
        <v>0.20944553741852565</v>
      </c>
      <c r="AY46" s="631">
        <f t="shared" si="41"/>
        <v>0.29464065405525097</v>
      </c>
      <c r="AZ46" s="631"/>
      <c r="BA46" s="631">
        <f t="shared" si="68"/>
        <v>0.99999999999999989</v>
      </c>
      <c r="BC46" s="621"/>
      <c r="BD46" s="638">
        <f t="shared" si="42"/>
        <v>0.9470854336555008</v>
      </c>
      <c r="BE46" s="638">
        <f t="shared" si="43"/>
        <v>1.1084433206201427</v>
      </c>
      <c r="BF46" s="638">
        <f t="shared" si="44"/>
        <v>1.1554121347206796</v>
      </c>
      <c r="BG46" s="638">
        <v>1</v>
      </c>
      <c r="BH46" s="629"/>
      <c r="BI46" s="638">
        <f t="shared" si="45"/>
        <v>2.3013831586529294</v>
      </c>
      <c r="BJ46" s="638">
        <f t="shared" si="46"/>
        <v>2.3013831586529294</v>
      </c>
      <c r="BK46" s="638">
        <f t="shared" si="47"/>
        <v>2.3013831586529294</v>
      </c>
      <c r="BL46" s="638">
        <v>1</v>
      </c>
      <c r="BN46" s="638">
        <f t="shared" si="48"/>
        <v>0.49591380852622324</v>
      </c>
      <c r="BO46" s="638">
        <f t="shared" si="49"/>
        <v>0.20944553741852565</v>
      </c>
      <c r="BP46" s="638">
        <f t="shared" si="50"/>
        <v>0.29464065405525097</v>
      </c>
      <c r="BQ46" s="638">
        <v>1</v>
      </c>
      <c r="BT46" s="630">
        <f t="shared" si="51"/>
        <v>0.97989419741981998</v>
      </c>
      <c r="BU46" s="630">
        <f t="shared" si="52"/>
        <v>1.1287714040045429</v>
      </c>
      <c r="BV46" s="630">
        <f t="shared" si="53"/>
        <v>1.0827360135877495</v>
      </c>
      <c r="BW46" s="630">
        <f t="shared" si="54"/>
        <v>0.99947138177983774</v>
      </c>
      <c r="BX46" s="630">
        <v>1</v>
      </c>
      <c r="BY46" s="630">
        <v>1</v>
      </c>
      <c r="BZ46" s="630">
        <f t="shared" si="55"/>
        <v>1.0430690348798868</v>
      </c>
      <c r="CA46" s="630">
        <f t="shared" si="56"/>
        <v>1.1060765489974755</v>
      </c>
      <c r="CB46" s="630">
        <f t="shared" si="57"/>
        <v>1.1060765489974749</v>
      </c>
      <c r="CC46" s="630"/>
      <c r="CD46" s="630">
        <f t="shared" si="69"/>
        <v>1.0821636596033413</v>
      </c>
      <c r="CG46" s="575"/>
      <c r="CI46" s="621">
        <f t="shared" si="58"/>
        <v>0.38626312391649364</v>
      </c>
      <c r="CJ46" s="621">
        <f t="shared" si="59"/>
        <v>0.49906685972498654</v>
      </c>
      <c r="CK46" s="621">
        <f t="shared" si="60"/>
        <v>0.11467001635851981</v>
      </c>
      <c r="CL46" s="621">
        <f t="shared" si="61"/>
        <v>0</v>
      </c>
      <c r="CN46" s="621">
        <f t="shared" si="70"/>
        <v>0.38956022180484745</v>
      </c>
      <c r="CO46" s="621">
        <f t="shared" si="70"/>
        <v>0.51011093757076953</v>
      </c>
      <c r="CP46" s="621">
        <f t="shared" si="70"/>
        <v>9.9542178827623229E-2</v>
      </c>
      <c r="CQ46" s="621"/>
      <c r="CR46" s="621">
        <f t="shared" si="71"/>
        <v>0.99921333820324021</v>
      </c>
      <c r="CS46" s="621"/>
      <c r="CT46" s="621">
        <f t="shared" si="72"/>
        <v>0.38986691521286598</v>
      </c>
      <c r="CU46" s="621">
        <f t="shared" si="72"/>
        <v>0.51051253828140242</v>
      </c>
      <c r="CV46" s="621">
        <f t="shared" si="72"/>
        <v>9.9620546505731614E-2</v>
      </c>
      <c r="CW46" s="621">
        <f t="shared" si="72"/>
        <v>0</v>
      </c>
      <c r="CZ46" s="621">
        <f t="shared" si="73"/>
        <v>1.566892173746047E-2</v>
      </c>
      <c r="DA46" s="621">
        <f t="shared" si="74"/>
        <v>-3.055703773355517E-2</v>
      </c>
      <c r="DB46" s="621">
        <f t="shared" si="75"/>
        <v>-2.5071704906634351E-2</v>
      </c>
      <c r="DC46" s="621">
        <f t="shared" si="76"/>
        <v>0</v>
      </c>
      <c r="DE46" s="621">
        <f t="shared" si="77"/>
        <v>4.3502448466335171E-2</v>
      </c>
      <c r="DF46" s="621">
        <f t="shared" si="78"/>
        <v>4.3502448466335171E-2</v>
      </c>
      <c r="DG46" s="621">
        <f t="shared" si="79"/>
        <v>4.3502448466335171E-2</v>
      </c>
      <c r="DH46" s="621">
        <f t="shared" si="80"/>
        <v>0</v>
      </c>
      <c r="DI46" s="621"/>
      <c r="DK46" s="621">
        <f t="shared" si="81"/>
        <v>-9.4957736269718138E-2</v>
      </c>
      <c r="DL46" s="621">
        <f t="shared" si="82"/>
        <v>-7.53742331425757E-2</v>
      </c>
      <c r="DM46" s="621">
        <f t="shared" si="83"/>
        <v>0.25271371765670525</v>
      </c>
      <c r="DN46" s="621"/>
      <c r="DP46" s="621">
        <f t="shared" si="84"/>
        <v>4.3502448466335171E-2</v>
      </c>
      <c r="DQ46" s="621">
        <f t="shared" si="85"/>
        <v>4.3502448466335171E-2</v>
      </c>
      <c r="DR46" s="621">
        <f t="shared" si="86"/>
        <v>4.3502448466335171E-2</v>
      </c>
      <c r="DS46" s="621">
        <f t="shared" si="87"/>
        <v>0</v>
      </c>
      <c r="DU46" s="621">
        <f t="shared" si="88"/>
        <v>-9.4957736269718138E-2</v>
      </c>
      <c r="DV46" s="621">
        <f t="shared" si="89"/>
        <v>-7.53742331425757E-2</v>
      </c>
      <c r="DW46" s="621">
        <f t="shared" si="90"/>
        <v>0.25271371765670525</v>
      </c>
      <c r="DX46" s="621">
        <f t="shared" si="91"/>
        <v>0</v>
      </c>
      <c r="EB46" s="621">
        <f t="shared" si="19"/>
        <v>0.98808296344857172</v>
      </c>
      <c r="EC46" s="621">
        <f t="shared" si="20"/>
        <v>1.011285647749413</v>
      </c>
      <c r="ED46" s="621">
        <f t="shared" si="3"/>
        <v>1.0430690348798868</v>
      </c>
      <c r="EE46" s="621"/>
      <c r="EF46" s="621">
        <f t="shared" si="21"/>
        <v>1.0444625516402914</v>
      </c>
      <c r="EG46" s="621">
        <f t="shared" si="22"/>
        <v>1.9166374376623421</v>
      </c>
      <c r="EH46" s="621">
        <f t="shared" si="4"/>
        <v>1.0827360135877495</v>
      </c>
      <c r="EI46" s="621"/>
      <c r="EJ46" s="621">
        <f t="shared" si="23"/>
        <v>0.95092042773990559</v>
      </c>
      <c r="EK46" s="621">
        <f t="shared" si="24"/>
        <v>0.94539082515440487</v>
      </c>
      <c r="EL46" s="621">
        <f t="shared" si="5"/>
        <v>0.99947138177983774</v>
      </c>
      <c r="EM46" s="621"/>
      <c r="EP46" s="577"/>
      <c r="EZ46" s="572">
        <f t="shared" si="25"/>
        <v>2001</v>
      </c>
      <c r="FA46" s="631">
        <f t="shared" si="6"/>
        <v>0.95683343204682936</v>
      </c>
      <c r="FB46" s="631">
        <f t="shared" si="7"/>
        <v>1.3452856662554664</v>
      </c>
      <c r="FC46" s="631">
        <f t="shared" si="8"/>
        <v>1</v>
      </c>
      <c r="FD46" s="631">
        <f t="shared" si="9"/>
        <v>0.85748372818911367</v>
      </c>
      <c r="FE46" s="631">
        <f t="shared" si="10"/>
        <v>0.8294609386870514</v>
      </c>
      <c r="FG46" s="572">
        <v>2008</v>
      </c>
      <c r="FH46" s="631">
        <f t="shared" si="12"/>
        <v>0.91291893756178244</v>
      </c>
      <c r="FI46" s="631">
        <f t="shared" si="13"/>
        <v>1.3617838969818485</v>
      </c>
      <c r="FJ46" s="631">
        <f t="shared" si="14"/>
        <v>1</v>
      </c>
      <c r="FK46" s="631">
        <f t="shared" si="15"/>
        <v>0.87465195382398686</v>
      </c>
      <c r="FL46" s="631">
        <f t="shared" si="16"/>
        <v>0.76645868757836866</v>
      </c>
    </row>
    <row r="47" spans="1:178" x14ac:dyDescent="0.2">
      <c r="A47" s="615" t="s">
        <v>105</v>
      </c>
      <c r="B47" s="571">
        <f t="shared" si="18"/>
        <v>1981</v>
      </c>
      <c r="D47" s="428">
        <f>Conversion_factors!$A43*D205+D286</f>
        <v>727.15128372032621</v>
      </c>
      <c r="E47" s="428">
        <f>Conversion_factors!$A43*E205+E286</f>
        <v>885.28262462015505</v>
      </c>
      <c r="F47" s="428">
        <f>Conversion_factors!$A43*F205+F286</f>
        <v>247.67919258432346</v>
      </c>
      <c r="G47" s="626"/>
      <c r="H47" s="626">
        <f t="shared" si="26"/>
        <v>1860.1131009248047</v>
      </c>
      <c r="I47" s="621"/>
      <c r="J47" s="632">
        <f>Mining_Data!C21</f>
        <v>250984.19616000005</v>
      </c>
      <c r="K47" s="632">
        <f>Mining_Data!D21</f>
        <v>105603.72149999999</v>
      </c>
      <c r="L47" s="632">
        <f>Mining_Data!E21</f>
        <v>177235.7</v>
      </c>
      <c r="M47" s="632"/>
      <c r="N47" s="632">
        <f t="shared" si="27"/>
        <v>533823.61765999999</v>
      </c>
      <c r="O47" s="772"/>
      <c r="P47" s="631">
        <v>0.39213588616668238</v>
      </c>
      <c r="Q47" s="631"/>
      <c r="R47" s="633">
        <f t="shared" si="28"/>
        <v>98419.910175034063</v>
      </c>
      <c r="S47" s="633">
        <f t="shared" si="29"/>
        <v>41411.00891290202</v>
      </c>
      <c r="T47" s="633">
        <f t="shared" si="30"/>
        <v>69500.478279872274</v>
      </c>
      <c r="U47" s="634"/>
      <c r="V47" s="632">
        <f t="shared" si="31"/>
        <v>209331.39736780836</v>
      </c>
      <c r="X47" s="635">
        <f t="shared" si="92"/>
        <v>2.8971994844518978</v>
      </c>
      <c r="Y47" s="635">
        <f t="shared" si="93"/>
        <v>8.3830627561752653</v>
      </c>
      <c r="Z47" s="635">
        <f t="shared" si="94"/>
        <v>1.3974565653777622</v>
      </c>
      <c r="AA47" s="626"/>
      <c r="AB47" s="626">
        <f t="shared" si="62"/>
        <v>3.4845088141258258</v>
      </c>
      <c r="AE47" s="635">
        <f t="shared" si="33"/>
        <v>7.3882538850841266</v>
      </c>
      <c r="AF47" s="635">
        <f t="shared" si="34"/>
        <v>21.37795354085991</v>
      </c>
      <c r="AG47" s="635">
        <f t="shared" si="35"/>
        <v>3.5637048652664127</v>
      </c>
      <c r="AH47" s="626"/>
      <c r="AI47" s="635">
        <f t="shared" si="36"/>
        <v>8.8859727891486333</v>
      </c>
      <c r="AK47" s="636">
        <f t="shared" si="37"/>
        <v>0.95260865462444022</v>
      </c>
      <c r="AL47" s="636">
        <f t="shared" si="38"/>
        <v>1.0545146109423738</v>
      </c>
      <c r="AM47" s="636">
        <f t="shared" si="39"/>
        <v>1.1218687531759683</v>
      </c>
      <c r="AN47" s="637"/>
      <c r="AO47" s="636">
        <f t="shared" si="40"/>
        <v>0.98231097753004115</v>
      </c>
      <c r="AQ47" s="631">
        <f t="shared" si="63"/>
        <v>2.5501364074976225</v>
      </c>
      <c r="AR47" s="631">
        <f t="shared" si="64"/>
        <v>2.5501364074976225</v>
      </c>
      <c r="AS47" s="631">
        <f t="shared" si="65"/>
        <v>2.5501364074976225</v>
      </c>
      <c r="AT47" s="631"/>
      <c r="AU47" s="631">
        <f t="shared" si="66"/>
        <v>2.550136407497622</v>
      </c>
      <c r="AW47" s="631">
        <f t="shared" si="67"/>
        <v>0.47016315475171711</v>
      </c>
      <c r="AX47" s="631">
        <f t="shared" si="41"/>
        <v>0.19782512051997764</v>
      </c>
      <c r="AY47" s="631">
        <f t="shared" si="41"/>
        <v>0.33201172472830526</v>
      </c>
      <c r="AZ47" s="631"/>
      <c r="BA47" s="631">
        <f t="shared" si="68"/>
        <v>1</v>
      </c>
      <c r="BC47" s="621"/>
      <c r="BD47" s="638">
        <f t="shared" si="42"/>
        <v>0.95260865462444022</v>
      </c>
      <c r="BE47" s="638">
        <f t="shared" si="43"/>
        <v>1.0545146109423738</v>
      </c>
      <c r="BF47" s="638">
        <f t="shared" si="44"/>
        <v>1.1218687531759683</v>
      </c>
      <c r="BG47" s="638">
        <v>1</v>
      </c>
      <c r="BH47" s="629"/>
      <c r="BI47" s="638">
        <f t="shared" si="45"/>
        <v>2.5501364074976225</v>
      </c>
      <c r="BJ47" s="638">
        <f t="shared" si="46"/>
        <v>2.5501364074976225</v>
      </c>
      <c r="BK47" s="638">
        <f t="shared" si="47"/>
        <v>2.5501364074976225</v>
      </c>
      <c r="BL47" s="638">
        <v>1</v>
      </c>
      <c r="BN47" s="638">
        <f t="shared" si="48"/>
        <v>0.47016315475171711</v>
      </c>
      <c r="BO47" s="638">
        <f t="shared" si="49"/>
        <v>0.19782512051997764</v>
      </c>
      <c r="BP47" s="638">
        <f t="shared" si="50"/>
        <v>0.33201172472830526</v>
      </c>
      <c r="BQ47" s="638">
        <v>1</v>
      </c>
      <c r="BT47" s="630">
        <f t="shared" si="51"/>
        <v>0.91623482376444654</v>
      </c>
      <c r="BU47" s="630">
        <f t="shared" si="52"/>
        <v>1.1785447042765023</v>
      </c>
      <c r="BV47" s="630">
        <f t="shared" si="53"/>
        <v>1.1997674170758823</v>
      </c>
      <c r="BW47" s="630">
        <f t="shared" si="54"/>
        <v>0.96626981435890225</v>
      </c>
      <c r="BX47" s="630">
        <v>1</v>
      </c>
      <c r="BY47" s="630">
        <v>1</v>
      </c>
      <c r="BZ47" s="630">
        <f t="shared" si="55"/>
        <v>1.0166011221014721</v>
      </c>
      <c r="CA47" s="630">
        <f t="shared" si="56"/>
        <v>1.0798236994213031</v>
      </c>
      <c r="CB47" s="630">
        <f t="shared" si="57"/>
        <v>1.0798236994213029</v>
      </c>
      <c r="CC47" s="630"/>
      <c r="CD47" s="630">
        <f t="shared" si="69"/>
        <v>1.1592990393717724</v>
      </c>
      <c r="CG47" s="575"/>
      <c r="CI47" s="621">
        <f t="shared" si="58"/>
        <v>0.39091777986983889</v>
      </c>
      <c r="CJ47" s="621">
        <f t="shared" si="59"/>
        <v>0.47592946051506935</v>
      </c>
      <c r="CK47" s="621">
        <f t="shared" si="60"/>
        <v>0.13315275961509176</v>
      </c>
      <c r="CL47" s="621">
        <f t="shared" si="61"/>
        <v>0</v>
      </c>
      <c r="CN47" s="621">
        <f t="shared" si="70"/>
        <v>0.3885858056070004</v>
      </c>
      <c r="CO47" s="621">
        <f t="shared" si="70"/>
        <v>0.48740663504649601</v>
      </c>
      <c r="CP47" s="621">
        <f t="shared" si="70"/>
        <v>0.12368130422372321</v>
      </c>
      <c r="CQ47" s="621"/>
      <c r="CR47" s="621">
        <f t="shared" si="71"/>
        <v>0.99967374487721972</v>
      </c>
      <c r="CS47" s="621"/>
      <c r="CT47" s="621">
        <f t="shared" si="72"/>
        <v>0.38871262509222609</v>
      </c>
      <c r="CU47" s="621">
        <f t="shared" si="72"/>
        <v>0.4875657058557234</v>
      </c>
      <c r="CV47" s="621">
        <f t="shared" si="72"/>
        <v>0.12372166905205037</v>
      </c>
      <c r="CW47" s="621">
        <f t="shared" si="72"/>
        <v>0</v>
      </c>
      <c r="CZ47" s="621">
        <f t="shared" si="73"/>
        <v>5.8148694212681032E-3</v>
      </c>
      <c r="DA47" s="621">
        <f t="shared" si="74"/>
        <v>-4.9876040523920556E-2</v>
      </c>
      <c r="DB47" s="621">
        <f t="shared" si="75"/>
        <v>-2.9461282444967391E-2</v>
      </c>
      <c r="DC47" s="621">
        <f t="shared" si="76"/>
        <v>0</v>
      </c>
      <c r="DE47" s="621">
        <f t="shared" si="77"/>
        <v>0.10263653536596255</v>
      </c>
      <c r="DF47" s="621">
        <f t="shared" si="78"/>
        <v>0.10263653536596255</v>
      </c>
      <c r="DG47" s="621">
        <f t="shared" si="79"/>
        <v>0.10263653536596255</v>
      </c>
      <c r="DH47" s="621">
        <f t="shared" si="80"/>
        <v>0</v>
      </c>
      <c r="DI47" s="621"/>
      <c r="DK47" s="621">
        <f t="shared" si="81"/>
        <v>-5.3322366256672998E-2</v>
      </c>
      <c r="DL47" s="621">
        <f t="shared" si="82"/>
        <v>-5.708033025588085E-2</v>
      </c>
      <c r="DM47" s="621">
        <f t="shared" si="83"/>
        <v>0.11941379175986147</v>
      </c>
      <c r="DN47" s="621"/>
      <c r="DP47" s="621">
        <f t="shared" si="84"/>
        <v>0.10263653536596255</v>
      </c>
      <c r="DQ47" s="621">
        <f t="shared" si="85"/>
        <v>0.10263653536596255</v>
      </c>
      <c r="DR47" s="621">
        <f t="shared" si="86"/>
        <v>0.10263653536596255</v>
      </c>
      <c r="DS47" s="621">
        <f t="shared" si="87"/>
        <v>0</v>
      </c>
      <c r="DU47" s="621">
        <f t="shared" si="88"/>
        <v>-5.3322366256672998E-2</v>
      </c>
      <c r="DV47" s="621">
        <f t="shared" si="89"/>
        <v>-5.708033025588085E-2</v>
      </c>
      <c r="DW47" s="621">
        <f t="shared" si="90"/>
        <v>0.11941379175986147</v>
      </c>
      <c r="DX47" s="621">
        <f t="shared" si="91"/>
        <v>0</v>
      </c>
      <c r="EB47" s="621">
        <f t="shared" si="19"/>
        <v>0.97462496546888422</v>
      </c>
      <c r="EC47" s="621">
        <f t="shared" si="20"/>
        <v>0.98562423951694988</v>
      </c>
      <c r="ED47" s="621">
        <f t="shared" ref="ED47:ED78" si="95">EC47/EC$85</f>
        <v>1.0166011221014721</v>
      </c>
      <c r="EE47" s="621"/>
      <c r="EF47" s="621">
        <f t="shared" si="21"/>
        <v>1.1080885848622861</v>
      </c>
      <c r="EG47" s="621">
        <f t="shared" si="22"/>
        <v>2.1238040659933426</v>
      </c>
      <c r="EH47" s="621">
        <f t="shared" ref="EH47:EH78" si="96">EG47/EG$85</f>
        <v>1.1997674170758823</v>
      </c>
      <c r="EI47" s="621"/>
      <c r="EJ47" s="621">
        <f t="shared" si="23"/>
        <v>0.96678087234292709</v>
      </c>
      <c r="EK47" s="621">
        <f t="shared" si="24"/>
        <v>0.9139857666477752</v>
      </c>
      <c r="EL47" s="621">
        <f t="shared" ref="EL47:EL78" si="97">EK47/EK$85</f>
        <v>0.96626981435890225</v>
      </c>
      <c r="EM47" s="621"/>
      <c r="EP47" s="577"/>
      <c r="EZ47" s="572">
        <f t="shared" si="25"/>
        <v>2002</v>
      </c>
      <c r="FA47" s="631">
        <f t="shared" si="6"/>
        <v>0.87439364666179964</v>
      </c>
      <c r="FB47" s="631">
        <f t="shared" si="7"/>
        <v>1.3455665274200534</v>
      </c>
      <c r="FC47" s="631">
        <f t="shared" si="8"/>
        <v>1</v>
      </c>
      <c r="FD47" s="631">
        <f t="shared" si="9"/>
        <v>0.79848944437961544</v>
      </c>
      <c r="FE47" s="631">
        <f t="shared" si="10"/>
        <v>0.81382802100528162</v>
      </c>
      <c r="FG47" s="572">
        <v>2009</v>
      </c>
      <c r="FH47" s="631">
        <f t="shared" si="12"/>
        <v>0.89397430889655571</v>
      </c>
      <c r="FI47" s="631">
        <f t="shared" si="13"/>
        <v>1.5429596810067434</v>
      </c>
      <c r="FJ47" s="631">
        <f t="shared" si="14"/>
        <v>1</v>
      </c>
      <c r="FK47" s="631">
        <f t="shared" si="15"/>
        <v>0.72660012484537184</v>
      </c>
      <c r="FL47" s="631">
        <f t="shared" si="16"/>
        <v>0.79739772514592921</v>
      </c>
    </row>
    <row r="48" spans="1:178" x14ac:dyDescent="0.2">
      <c r="A48" s="615" t="s">
        <v>105</v>
      </c>
      <c r="B48" s="571">
        <f t="shared" si="18"/>
        <v>1982</v>
      </c>
      <c r="D48" s="428">
        <f>Conversion_factors!$A44*D206+D287</f>
        <v>706.1266231902008</v>
      </c>
      <c r="E48" s="428">
        <f>Conversion_factors!$A44*E206+E287</f>
        <v>679.14666086407556</v>
      </c>
      <c r="F48" s="428">
        <f>Conversion_factors!$A44*F206+F287</f>
        <v>220.99056725871196</v>
      </c>
      <c r="G48" s="626"/>
      <c r="H48" s="626">
        <f t="shared" si="26"/>
        <v>1606.2638513129882</v>
      </c>
      <c r="I48" s="621"/>
      <c r="J48" s="632">
        <f>Mining_Data!C22</f>
        <v>239158.11444000006</v>
      </c>
      <c r="K48" s="632">
        <f>Mining_Data!D22</f>
        <v>89583.022349999999</v>
      </c>
      <c r="L48" s="632">
        <f>Mining_Data!E22</f>
        <v>162146.1</v>
      </c>
      <c r="M48" s="632"/>
      <c r="N48" s="632">
        <f t="shared" si="27"/>
        <v>490887.23679000011</v>
      </c>
      <c r="O48" s="772"/>
      <c r="P48" s="631">
        <v>0.40173070318149406</v>
      </c>
      <c r="Q48" s="631"/>
      <c r="R48" s="633">
        <f t="shared" si="28"/>
        <v>96077.157485541451</v>
      </c>
      <c r="S48" s="633">
        <f t="shared" si="29"/>
        <v>35988.250561788998</v>
      </c>
      <c r="T48" s="633">
        <f t="shared" si="30"/>
        <v>65139.066771136859</v>
      </c>
      <c r="U48" s="634"/>
      <c r="V48" s="632">
        <f t="shared" si="31"/>
        <v>197204.47481846731</v>
      </c>
      <c r="X48" s="635">
        <f t="shared" si="92"/>
        <v>2.9525513898770668</v>
      </c>
      <c r="Y48" s="635">
        <f t="shared" si="93"/>
        <v>7.5811983459394368</v>
      </c>
      <c r="Z48" s="635">
        <f t="shared" si="94"/>
        <v>1.3629101610135055</v>
      </c>
      <c r="AA48" s="626"/>
      <c r="AB48" s="626">
        <f t="shared" si="62"/>
        <v>3.2721646254578469</v>
      </c>
      <c r="AE48" s="635">
        <f t="shared" si="33"/>
        <v>7.3495786269120735</v>
      </c>
      <c r="AF48" s="635">
        <f t="shared" si="34"/>
        <v>18.87134412655136</v>
      </c>
      <c r="AG48" s="635">
        <f t="shared" si="35"/>
        <v>3.3925964588217425</v>
      </c>
      <c r="AH48" s="626"/>
      <c r="AI48" s="635">
        <f t="shared" si="36"/>
        <v>8.1451693872139703</v>
      </c>
      <c r="AK48" s="636">
        <f t="shared" si="37"/>
        <v>0.97080854194353683</v>
      </c>
      <c r="AL48" s="636">
        <f t="shared" si="38"/>
        <v>0.95364721185658174</v>
      </c>
      <c r="AM48" s="636">
        <f t="shared" si="39"/>
        <v>1.0941351315729493</v>
      </c>
      <c r="AN48" s="637"/>
      <c r="AO48" s="636">
        <f t="shared" si="40"/>
        <v>0.9224494479228631</v>
      </c>
      <c r="AQ48" s="631">
        <f t="shared" si="63"/>
        <v>2.4892297055727393</v>
      </c>
      <c r="AR48" s="631">
        <f t="shared" si="64"/>
        <v>2.4892297055727393</v>
      </c>
      <c r="AS48" s="631">
        <f t="shared" si="65"/>
        <v>2.4892297055727393</v>
      </c>
      <c r="AT48" s="631"/>
      <c r="AU48" s="631">
        <f t="shared" si="66"/>
        <v>2.4892297055727397</v>
      </c>
      <c r="AW48" s="631">
        <f t="shared" si="67"/>
        <v>0.48719562562656543</v>
      </c>
      <c r="AX48" s="631">
        <f t="shared" si="41"/>
        <v>0.18249205853425624</v>
      </c>
      <c r="AY48" s="631">
        <f t="shared" si="41"/>
        <v>0.33031231583917831</v>
      </c>
      <c r="AZ48" s="631"/>
      <c r="BA48" s="631">
        <f t="shared" si="68"/>
        <v>1</v>
      </c>
      <c r="BC48" s="621"/>
      <c r="BD48" s="638">
        <f t="shared" si="42"/>
        <v>0.97080854194353683</v>
      </c>
      <c r="BE48" s="638">
        <f t="shared" si="43"/>
        <v>0.95364721185658174</v>
      </c>
      <c r="BF48" s="638">
        <f t="shared" si="44"/>
        <v>1.0941351315729493</v>
      </c>
      <c r="BG48" s="638">
        <v>1</v>
      </c>
      <c r="BH48" s="629"/>
      <c r="BI48" s="638">
        <f t="shared" si="45"/>
        <v>2.4892297055727393</v>
      </c>
      <c r="BJ48" s="638">
        <f t="shared" si="46"/>
        <v>2.4892297055727393</v>
      </c>
      <c r="BK48" s="638">
        <f t="shared" si="47"/>
        <v>2.4892297055727393</v>
      </c>
      <c r="BL48" s="638">
        <v>1</v>
      </c>
      <c r="BN48" s="638">
        <f t="shared" si="48"/>
        <v>0.48719562562656543</v>
      </c>
      <c r="BO48" s="638">
        <f t="shared" si="49"/>
        <v>0.18249205853425624</v>
      </c>
      <c r="BP48" s="638">
        <f t="shared" si="50"/>
        <v>0.33031231583917831</v>
      </c>
      <c r="BQ48" s="638">
        <v>1</v>
      </c>
      <c r="BT48" s="630">
        <f t="shared" si="51"/>
        <v>0.86315578791738878</v>
      </c>
      <c r="BU48" s="630">
        <f t="shared" si="52"/>
        <v>1.0802921047044791</v>
      </c>
      <c r="BV48" s="630">
        <f t="shared" si="53"/>
        <v>1.1711125277781236</v>
      </c>
      <c r="BW48" s="630">
        <f t="shared" si="54"/>
        <v>0.94508528372400924</v>
      </c>
      <c r="BX48" s="630">
        <v>1</v>
      </c>
      <c r="BY48" s="630">
        <v>1</v>
      </c>
      <c r="BZ48" s="630">
        <f t="shared" si="55"/>
        <v>0.9760488961250654</v>
      </c>
      <c r="CA48" s="630">
        <f t="shared" si="56"/>
        <v>0.93246038281712917</v>
      </c>
      <c r="CB48" s="630">
        <f t="shared" si="57"/>
        <v>0.93246038281712895</v>
      </c>
      <c r="CC48" s="630"/>
      <c r="CD48" s="630">
        <f t="shared" si="69"/>
        <v>1.1068012155879297</v>
      </c>
      <c r="CG48" s="575"/>
      <c r="CI48" s="621">
        <f t="shared" si="58"/>
        <v>0.43960811457781396</v>
      </c>
      <c r="CJ48" s="621">
        <f t="shared" si="59"/>
        <v>0.42281139571741538</v>
      </c>
      <c r="CK48" s="621">
        <f t="shared" si="60"/>
        <v>0.13758048970477074</v>
      </c>
      <c r="CL48" s="621">
        <f t="shared" si="61"/>
        <v>0</v>
      </c>
      <c r="CN48" s="621">
        <f t="shared" si="70"/>
        <v>0.41478675788025726</v>
      </c>
      <c r="CO48" s="621">
        <f t="shared" si="70"/>
        <v>0.44884670245592478</v>
      </c>
      <c r="CP48" s="621">
        <f t="shared" si="70"/>
        <v>0.13535455485055045</v>
      </c>
      <c r="CQ48" s="621"/>
      <c r="CR48" s="621">
        <f t="shared" si="71"/>
        <v>0.99898801518673253</v>
      </c>
      <c r="CS48" s="621"/>
      <c r="CT48" s="621">
        <f t="shared" si="72"/>
        <v>0.41520694099891142</v>
      </c>
      <c r="CU48" s="621">
        <f t="shared" si="72"/>
        <v>0.44930138863780622</v>
      </c>
      <c r="CV48" s="621">
        <f t="shared" si="72"/>
        <v>0.13549167036328233</v>
      </c>
      <c r="CW48" s="621">
        <f t="shared" si="72"/>
        <v>0</v>
      </c>
      <c r="CZ48" s="621">
        <f t="shared" si="73"/>
        <v>1.8925099092753247E-2</v>
      </c>
      <c r="DA48" s="621">
        <f t="shared" si="74"/>
        <v>-0.10054205146070391</v>
      </c>
      <c r="DB48" s="621">
        <f t="shared" si="75"/>
        <v>-2.5031607474157207E-2</v>
      </c>
      <c r="DC48" s="621">
        <f t="shared" si="76"/>
        <v>0</v>
      </c>
      <c r="DE48" s="621">
        <f t="shared" si="77"/>
        <v>-2.4173543451193404E-2</v>
      </c>
      <c r="DF48" s="621">
        <f t="shared" si="78"/>
        <v>-2.4173543451193404E-2</v>
      </c>
      <c r="DG48" s="621">
        <f t="shared" si="79"/>
        <v>-2.4173543451193404E-2</v>
      </c>
      <c r="DH48" s="621">
        <f t="shared" si="80"/>
        <v>0</v>
      </c>
      <c r="DI48" s="621"/>
      <c r="DK48" s="621">
        <f t="shared" si="81"/>
        <v>3.5585965521035864E-2</v>
      </c>
      <c r="DL48" s="621">
        <f t="shared" si="82"/>
        <v>-8.0676753525325287E-2</v>
      </c>
      <c r="DM48" s="621">
        <f t="shared" si="83"/>
        <v>-5.1316652103412571E-3</v>
      </c>
      <c r="DN48" s="621"/>
      <c r="DP48" s="621">
        <f t="shared" si="84"/>
        <v>-2.4173543451193404E-2</v>
      </c>
      <c r="DQ48" s="621">
        <f t="shared" si="85"/>
        <v>-2.4173543451193404E-2</v>
      </c>
      <c r="DR48" s="621">
        <f t="shared" si="86"/>
        <v>-2.4173543451193404E-2</v>
      </c>
      <c r="DS48" s="621">
        <f t="shared" si="87"/>
        <v>0</v>
      </c>
      <c r="DU48" s="621">
        <f t="shared" si="88"/>
        <v>3.5585965521035864E-2</v>
      </c>
      <c r="DV48" s="621">
        <f t="shared" si="89"/>
        <v>-8.0676753525325287E-2</v>
      </c>
      <c r="DW48" s="621">
        <f t="shared" si="90"/>
        <v>-5.1316652103412571E-3</v>
      </c>
      <c r="DX48" s="621">
        <f t="shared" si="91"/>
        <v>0</v>
      </c>
      <c r="EB48" s="621">
        <f t="shared" ref="EB48:EB77" si="98">EXP(SUMPRODUCT($CT48:$CW48,CZ48:DC48))</f>
        <v>0.9601099929020549</v>
      </c>
      <c r="EC48" s="621">
        <f t="shared" si="20"/>
        <v>0.94630768160671197</v>
      </c>
      <c r="ED48" s="621">
        <f t="shared" si="95"/>
        <v>0.9760488961250654</v>
      </c>
      <c r="EE48" s="621"/>
      <c r="EF48" s="621">
        <f t="shared" ref="EF48:EF77" si="99">EXP(SUMPRODUCT($CT48:$CW48,DE48:DH48))</f>
        <v>0.97611629646719589</v>
      </c>
      <c r="EG48" s="621">
        <f t="shared" si="22"/>
        <v>2.0730797593193935</v>
      </c>
      <c r="EH48" s="621">
        <f t="shared" si="96"/>
        <v>1.1711125277781236</v>
      </c>
      <c r="EI48" s="621"/>
      <c r="EJ48" s="621">
        <f t="shared" ref="EJ48:EJ77" si="100">EXP(SUMPRODUCT($CT48:$CW48,DK48:DN48))</f>
        <v>0.97807596768512484</v>
      </c>
      <c r="EK48" s="621">
        <f t="shared" si="24"/>
        <v>0.89394751316445342</v>
      </c>
      <c r="EL48" s="621">
        <f t="shared" si="97"/>
        <v>0.94508528372400924</v>
      </c>
      <c r="EM48" s="621"/>
      <c r="EP48" s="577"/>
      <c r="EZ48" s="572">
        <f>EZ47+1</f>
        <v>2003</v>
      </c>
      <c r="FA48" s="631">
        <f t="shared" si="6"/>
        <v>0.86071762690243525</v>
      </c>
      <c r="FB48" s="631">
        <f t="shared" si="7"/>
        <v>1.1832513490532728</v>
      </c>
      <c r="FC48" s="631">
        <f t="shared" si="8"/>
        <v>1</v>
      </c>
      <c r="FD48" s="631">
        <f t="shared" si="9"/>
        <v>0.914841307268347</v>
      </c>
      <c r="FE48" s="631">
        <f t="shared" si="10"/>
        <v>0.79512960352791229</v>
      </c>
    </row>
    <row r="49" spans="1:161" x14ac:dyDescent="0.2">
      <c r="A49" s="615" t="s">
        <v>105</v>
      </c>
      <c r="B49" s="571">
        <f t="shared" si="18"/>
        <v>1983</v>
      </c>
      <c r="D49" s="428">
        <f>Conversion_factors!$A45*D207+D288</f>
        <v>701.28202089549268</v>
      </c>
      <c r="E49" s="428">
        <f>Conversion_factors!$A45*E207+E288</f>
        <v>690.6262356936345</v>
      </c>
      <c r="F49" s="428">
        <f>Conversion_factors!$A45*F207+F288</f>
        <v>177.04985199483971</v>
      </c>
      <c r="G49" s="626"/>
      <c r="H49" s="626">
        <f t="shared" si="26"/>
        <v>1568.9581085839668</v>
      </c>
      <c r="I49" s="621"/>
      <c r="J49" s="632">
        <f>Mining_Data!C23</f>
        <v>234690.24180000002</v>
      </c>
      <c r="K49" s="632">
        <f>Mining_Data!D23</f>
        <v>90777.313049999997</v>
      </c>
      <c r="L49" s="632">
        <f>Mining_Data!E23</f>
        <v>133648.1</v>
      </c>
      <c r="M49" s="632"/>
      <c r="N49" s="632">
        <f t="shared" si="27"/>
        <v>459115.65485000005</v>
      </c>
      <c r="O49" s="772"/>
      <c r="P49" s="631">
        <v>0.4191653710783157</v>
      </c>
      <c r="Q49" s="631"/>
      <c r="R49" s="633">
        <f t="shared" si="28"/>
        <v>98374.022292556649</v>
      </c>
      <c r="S49" s="633">
        <f t="shared" si="29"/>
        <v>38050.706110095678</v>
      </c>
      <c r="T49" s="633">
        <f t="shared" si="30"/>
        <v>56020.655430411847</v>
      </c>
      <c r="U49" s="634"/>
      <c r="V49" s="632">
        <f t="shared" si="31"/>
        <v>192445.38383306417</v>
      </c>
      <c r="X49" s="635">
        <f t="shared" si="92"/>
        <v>2.9881175097732271</v>
      </c>
      <c r="Y49" s="635">
        <f t="shared" si="93"/>
        <v>7.6079166973496859</v>
      </c>
      <c r="Z49" s="635">
        <f t="shared" si="94"/>
        <v>1.3247464946739962</v>
      </c>
      <c r="AA49" s="626"/>
      <c r="AB49" s="626">
        <f t="shared" si="62"/>
        <v>3.4173483130227149</v>
      </c>
      <c r="AE49" s="635">
        <f t="shared" si="33"/>
        <v>7.1287317988272836</v>
      </c>
      <c r="AF49" s="635">
        <f t="shared" si="34"/>
        <v>18.150155576492608</v>
      </c>
      <c r="AG49" s="635">
        <f t="shared" si="35"/>
        <v>3.1604387816341921</v>
      </c>
      <c r="AH49" s="626"/>
      <c r="AI49" s="635">
        <f t="shared" si="36"/>
        <v>8.1527448325024636</v>
      </c>
      <c r="AK49" s="636">
        <f t="shared" si="37"/>
        <v>0.98250279834745946</v>
      </c>
      <c r="AL49" s="636">
        <f t="shared" si="38"/>
        <v>0.9570081424331357</v>
      </c>
      <c r="AM49" s="636">
        <f t="shared" si="39"/>
        <v>1.0634975963295155</v>
      </c>
      <c r="AN49" s="637"/>
      <c r="AO49" s="636">
        <f t="shared" si="40"/>
        <v>0.96337789369838056</v>
      </c>
      <c r="AQ49" s="631">
        <f t="shared" si="63"/>
        <v>2.3856932585520352</v>
      </c>
      <c r="AR49" s="631">
        <f t="shared" si="64"/>
        <v>2.3856932585520352</v>
      </c>
      <c r="AS49" s="631">
        <f t="shared" si="65"/>
        <v>2.3856932585520352</v>
      </c>
      <c r="AT49" s="631"/>
      <c r="AU49" s="631">
        <f t="shared" si="66"/>
        <v>2.3856932585520352</v>
      </c>
      <c r="AW49" s="631">
        <f t="shared" si="67"/>
        <v>0.51117891389845305</v>
      </c>
      <c r="AX49" s="631">
        <f t="shared" si="41"/>
        <v>0.19772210355070186</v>
      </c>
      <c r="AY49" s="631">
        <f t="shared" si="41"/>
        <v>0.29109898255084515</v>
      </c>
      <c r="AZ49" s="631"/>
      <c r="BA49" s="631">
        <f t="shared" si="68"/>
        <v>1</v>
      </c>
      <c r="BC49" s="621"/>
      <c r="BD49" s="638">
        <f t="shared" si="42"/>
        <v>0.98250279834745946</v>
      </c>
      <c r="BE49" s="638">
        <f t="shared" si="43"/>
        <v>0.9570081424331357</v>
      </c>
      <c r="BF49" s="638">
        <f t="shared" si="44"/>
        <v>1.0634975963295155</v>
      </c>
      <c r="BG49" s="638">
        <v>1</v>
      </c>
      <c r="BH49" s="629"/>
      <c r="BI49" s="638">
        <f t="shared" si="45"/>
        <v>2.3856932585520352</v>
      </c>
      <c r="BJ49" s="638">
        <f t="shared" si="46"/>
        <v>2.3856932585520352</v>
      </c>
      <c r="BK49" s="638">
        <f t="shared" si="47"/>
        <v>2.3856932585520352</v>
      </c>
      <c r="BL49" s="638">
        <v>1</v>
      </c>
      <c r="BN49" s="638">
        <f t="shared" si="48"/>
        <v>0.51117891389845305</v>
      </c>
      <c r="BO49" s="638">
        <f t="shared" si="49"/>
        <v>0.19772210355070186</v>
      </c>
      <c r="BP49" s="638">
        <f t="shared" si="50"/>
        <v>0.29109898255084515</v>
      </c>
      <c r="BQ49" s="638">
        <v>1</v>
      </c>
      <c r="BT49" s="630">
        <f t="shared" si="51"/>
        <v>0.84232544452352021</v>
      </c>
      <c r="BU49" s="630">
        <f t="shared" si="52"/>
        <v>1.0812968344216567</v>
      </c>
      <c r="BV49" s="630">
        <f t="shared" si="53"/>
        <v>1.1224015430441199</v>
      </c>
      <c r="BW49" s="630">
        <f t="shared" si="54"/>
        <v>0.98378337808080629</v>
      </c>
      <c r="BX49" s="630">
        <v>1</v>
      </c>
      <c r="BY49" s="630">
        <v>1</v>
      </c>
      <c r="BZ49" s="630">
        <f t="shared" si="55"/>
        <v>0.97925815292566465</v>
      </c>
      <c r="CA49" s="630">
        <f t="shared" si="56"/>
        <v>0.91080383671609755</v>
      </c>
      <c r="CB49" s="630">
        <f t="shared" si="57"/>
        <v>0.91080383671609721</v>
      </c>
      <c r="CC49" s="630"/>
      <c r="CD49" s="630">
        <f t="shared" si="69"/>
        <v>1.1041999815790537</v>
      </c>
      <c r="CG49" s="575"/>
      <c r="CI49" s="621">
        <f t="shared" si="58"/>
        <v>0.44697306898042127</v>
      </c>
      <c r="CJ49" s="621">
        <f t="shared" si="59"/>
        <v>0.44018143755090189</v>
      </c>
      <c r="CK49" s="621">
        <f t="shared" si="60"/>
        <v>0.11284549346867692</v>
      </c>
      <c r="CL49" s="621">
        <f t="shared" si="61"/>
        <v>0</v>
      </c>
      <c r="CN49" s="621">
        <f t="shared" si="70"/>
        <v>0.44328039463970703</v>
      </c>
      <c r="CO49" s="621">
        <f t="shared" si="70"/>
        <v>0.43143814056972885</v>
      </c>
      <c r="CP49" s="621">
        <f t="shared" si="70"/>
        <v>0.12480474061203968</v>
      </c>
      <c r="CQ49" s="621"/>
      <c r="CR49" s="621">
        <f t="shared" si="71"/>
        <v>0.9995232758214756</v>
      </c>
      <c r="CS49" s="621"/>
      <c r="CT49" s="621">
        <f t="shared" si="72"/>
        <v>0.44349181791228354</v>
      </c>
      <c r="CU49" s="621">
        <f t="shared" si="72"/>
        <v>0.43164391566083732</v>
      </c>
      <c r="CV49" s="621">
        <f t="shared" si="72"/>
        <v>0.12486426642687909</v>
      </c>
      <c r="CW49" s="621">
        <f t="shared" si="72"/>
        <v>0</v>
      </c>
      <c r="CZ49" s="621">
        <f t="shared" si="73"/>
        <v>1.1973919245864991E-2</v>
      </c>
      <c r="DA49" s="621">
        <f t="shared" si="74"/>
        <v>3.518095543004242E-3</v>
      </c>
      <c r="DB49" s="621">
        <f t="shared" si="75"/>
        <v>-2.8401121500454523E-2</v>
      </c>
      <c r="DC49" s="621">
        <f t="shared" si="76"/>
        <v>0</v>
      </c>
      <c r="DE49" s="621">
        <f t="shared" si="77"/>
        <v>-4.248355087678668E-2</v>
      </c>
      <c r="DF49" s="621">
        <f t="shared" si="78"/>
        <v>-4.248355087678668E-2</v>
      </c>
      <c r="DG49" s="621">
        <f t="shared" si="79"/>
        <v>-4.248355087678668E-2</v>
      </c>
      <c r="DH49" s="621">
        <f t="shared" si="80"/>
        <v>0</v>
      </c>
      <c r="DI49" s="621"/>
      <c r="DK49" s="621">
        <f t="shared" si="81"/>
        <v>4.8053916213754384E-2</v>
      </c>
      <c r="DL49" s="621">
        <f t="shared" si="82"/>
        <v>8.0155870225754641E-2</v>
      </c>
      <c r="DM49" s="621">
        <f t="shared" si="83"/>
        <v>-0.1263752629715576</v>
      </c>
      <c r="DN49" s="621"/>
      <c r="DP49" s="621">
        <f t="shared" si="84"/>
        <v>-4.248355087678668E-2</v>
      </c>
      <c r="DQ49" s="621">
        <f t="shared" si="85"/>
        <v>-4.248355087678668E-2</v>
      </c>
      <c r="DR49" s="621">
        <f t="shared" si="86"/>
        <v>-4.248355087678668E-2</v>
      </c>
      <c r="DS49" s="621">
        <f t="shared" si="87"/>
        <v>0</v>
      </c>
      <c r="DU49" s="621">
        <f t="shared" si="88"/>
        <v>4.8053916213754384E-2</v>
      </c>
      <c r="DV49" s="621">
        <f t="shared" si="89"/>
        <v>8.0155870225754641E-2</v>
      </c>
      <c r="DW49" s="621">
        <f t="shared" si="90"/>
        <v>-0.1263752629715576</v>
      </c>
      <c r="DX49" s="621">
        <f t="shared" si="91"/>
        <v>0</v>
      </c>
      <c r="EB49" s="621">
        <f t="shared" si="98"/>
        <v>1.0032880082271902</v>
      </c>
      <c r="EC49" s="621">
        <f t="shared" si="20"/>
        <v>0.94941914904928815</v>
      </c>
      <c r="ED49" s="621">
        <f t="shared" si="95"/>
        <v>0.97925815292566465</v>
      </c>
      <c r="EE49" s="621"/>
      <c r="EF49" s="621">
        <f t="shared" si="99"/>
        <v>0.95840623033345906</v>
      </c>
      <c r="EG49" s="621">
        <f t="shared" si="22"/>
        <v>1.9868525573098945</v>
      </c>
      <c r="EH49" s="621">
        <f t="shared" si="96"/>
        <v>1.1224015430441199</v>
      </c>
      <c r="EI49" s="621"/>
      <c r="EJ49" s="621">
        <f t="shared" si="100"/>
        <v>1.0409466690712941</v>
      </c>
      <c r="EK49" s="621">
        <f t="shared" si="24"/>
        <v>0.93055168615310457</v>
      </c>
      <c r="EL49" s="621">
        <f t="shared" si="97"/>
        <v>0.98378337808080629</v>
      </c>
      <c r="EM49" s="621"/>
      <c r="EP49" s="577"/>
      <c r="EZ49" s="572">
        <f>EZ48+1</f>
        <v>2004</v>
      </c>
      <c r="FA49" s="631">
        <f t="shared" si="6"/>
        <v>0.85984298003366277</v>
      </c>
      <c r="FB49" s="631">
        <f t="shared" si="7"/>
        <v>1.1929487080873653</v>
      </c>
      <c r="FC49" s="631">
        <f t="shared" si="8"/>
        <v>1</v>
      </c>
      <c r="FD49" s="631">
        <f t="shared" si="9"/>
        <v>0.92165122890616225</v>
      </c>
      <c r="FE49" s="631">
        <f t="shared" si="10"/>
        <v>0.78204325065096314</v>
      </c>
    </row>
    <row r="50" spans="1:161" x14ac:dyDescent="0.2">
      <c r="A50" s="615" t="s">
        <v>105</v>
      </c>
      <c r="B50" s="571">
        <f t="shared" si="18"/>
        <v>1984</v>
      </c>
      <c r="D50" s="428">
        <f>Conversion_factors!$A46*D208+D289</f>
        <v>753.37908634503833</v>
      </c>
      <c r="E50" s="428">
        <f>Conversion_factors!$A46*E208+E289</f>
        <v>811.21528252095129</v>
      </c>
      <c r="F50" s="428">
        <f>Conversion_factors!$A46*F208+F289</f>
        <v>195.00250795520978</v>
      </c>
      <c r="G50" s="626"/>
      <c r="H50" s="626">
        <f t="shared" si="26"/>
        <v>1759.5968768211992</v>
      </c>
      <c r="I50" s="621"/>
      <c r="J50" s="632">
        <f>Mining_Data!C24</f>
        <v>250973.31660000002</v>
      </c>
      <c r="K50" s="632">
        <f>Mining_Data!D24</f>
        <v>103444.52369999999</v>
      </c>
      <c r="L50" s="632">
        <f>Mining_Data!E24</f>
        <v>151997.79999999999</v>
      </c>
      <c r="M50" s="632"/>
      <c r="N50" s="632">
        <f t="shared" si="27"/>
        <v>506415.64030000003</v>
      </c>
      <c r="O50" s="772"/>
      <c r="P50" s="631">
        <v>0.42048158755211651</v>
      </c>
      <c r="Q50" s="631"/>
      <c r="R50" s="633">
        <f t="shared" si="28"/>
        <v>105529.65859718797</v>
      </c>
      <c r="S50" s="633">
        <f t="shared" si="29"/>
        <v>43496.517548948534</v>
      </c>
      <c r="T50" s="633">
        <f t="shared" si="30"/>
        <v>63912.276248429087</v>
      </c>
      <c r="U50" s="634"/>
      <c r="V50" s="632">
        <f t="shared" si="31"/>
        <v>212938.4523945656</v>
      </c>
      <c r="X50" s="635">
        <f t="shared" si="92"/>
        <v>3.0018294237461509</v>
      </c>
      <c r="Y50" s="635">
        <f t="shared" si="93"/>
        <v>7.8420321686004471</v>
      </c>
      <c r="Z50" s="635">
        <f t="shared" si="94"/>
        <v>1.2829298052682985</v>
      </c>
      <c r="AA50" s="626"/>
      <c r="AB50" s="626">
        <f t="shared" si="62"/>
        <v>3.4746100570251266</v>
      </c>
      <c r="AE50" s="635">
        <f t="shared" si="33"/>
        <v>7.1390270409262317</v>
      </c>
      <c r="AF50" s="635">
        <f t="shared" si="34"/>
        <v>18.65012024486915</v>
      </c>
      <c r="AG50" s="635">
        <f t="shared" si="35"/>
        <v>3.0510962744814267</v>
      </c>
      <c r="AH50" s="626"/>
      <c r="AI50" s="635">
        <f t="shared" si="36"/>
        <v>8.2634059608958896</v>
      </c>
      <c r="AK50" s="636">
        <f t="shared" si="37"/>
        <v>0.98701132045378037</v>
      </c>
      <c r="AL50" s="636">
        <f t="shared" si="38"/>
        <v>0.98645778300748632</v>
      </c>
      <c r="AM50" s="636">
        <f t="shared" si="39"/>
        <v>1.0299274386818356</v>
      </c>
      <c r="AN50" s="637"/>
      <c r="AO50" s="636">
        <f t="shared" si="40"/>
        <v>0.97952043852365334</v>
      </c>
      <c r="AQ50" s="631">
        <f t="shared" si="63"/>
        <v>2.3782254196232913</v>
      </c>
      <c r="AR50" s="631">
        <f t="shared" si="64"/>
        <v>2.3782254196232917</v>
      </c>
      <c r="AS50" s="631">
        <f t="shared" si="65"/>
        <v>2.3782254196232913</v>
      </c>
      <c r="AT50" s="631"/>
      <c r="AU50" s="631">
        <f t="shared" si="66"/>
        <v>2.3782254196232913</v>
      </c>
      <c r="AW50" s="631">
        <f t="shared" si="67"/>
        <v>0.49558760952036107</v>
      </c>
      <c r="AX50" s="631">
        <f t="shared" si="41"/>
        <v>0.20426802702760044</v>
      </c>
      <c r="AY50" s="631">
        <f t="shared" si="41"/>
        <v>0.30014436345203849</v>
      </c>
      <c r="AZ50" s="631"/>
      <c r="BA50" s="631">
        <f t="shared" si="68"/>
        <v>1</v>
      </c>
      <c r="BC50" s="621"/>
      <c r="BD50" s="638">
        <f t="shared" si="42"/>
        <v>0.98701132045378037</v>
      </c>
      <c r="BE50" s="638">
        <f t="shared" si="43"/>
        <v>0.98645778300748632</v>
      </c>
      <c r="BF50" s="638">
        <f t="shared" si="44"/>
        <v>1.0299274386818356</v>
      </c>
      <c r="BG50" s="638">
        <v>1</v>
      </c>
      <c r="BH50" s="629"/>
      <c r="BI50" s="638">
        <f t="shared" si="45"/>
        <v>2.3782254196232913</v>
      </c>
      <c r="BJ50" s="638">
        <f t="shared" si="46"/>
        <v>2.3782254196232917</v>
      </c>
      <c r="BK50" s="638">
        <f t="shared" si="47"/>
        <v>2.3782254196232913</v>
      </c>
      <c r="BL50" s="638">
        <v>1</v>
      </c>
      <c r="BN50" s="638">
        <f t="shared" si="48"/>
        <v>0.49558760952036107</v>
      </c>
      <c r="BO50" s="638">
        <f t="shared" si="49"/>
        <v>0.20426802702760044</v>
      </c>
      <c r="BP50" s="638">
        <f t="shared" si="50"/>
        <v>0.30014436345203849</v>
      </c>
      <c r="BQ50" s="638">
        <v>1</v>
      </c>
      <c r="BT50" s="630">
        <f t="shared" si="51"/>
        <v>0.93202275366080434</v>
      </c>
      <c r="BU50" s="630">
        <f t="shared" si="52"/>
        <v>1.0959737966329972</v>
      </c>
      <c r="BV50" s="630">
        <f t="shared" si="53"/>
        <v>1.1188881349784432</v>
      </c>
      <c r="BW50" s="630">
        <f t="shared" si="54"/>
        <v>0.98826462921456681</v>
      </c>
      <c r="BX50" s="630">
        <v>1</v>
      </c>
      <c r="BY50" s="630">
        <v>1</v>
      </c>
      <c r="BZ50" s="630">
        <f t="shared" si="55"/>
        <v>0.99115197444852143</v>
      </c>
      <c r="CA50" s="630">
        <f t="shared" si="56"/>
        <v>1.0214725158779729</v>
      </c>
      <c r="CB50" s="630">
        <f t="shared" si="57"/>
        <v>1.0214725158779725</v>
      </c>
      <c r="CC50" s="630"/>
      <c r="CD50" s="630">
        <f t="shared" si="69"/>
        <v>1.1057575678470493</v>
      </c>
      <c r="CG50" s="575"/>
      <c r="CI50" s="621">
        <f t="shared" si="58"/>
        <v>0.42815436664450995</v>
      </c>
      <c r="CJ50" s="621">
        <f t="shared" si="59"/>
        <v>0.46102337029970908</v>
      </c>
      <c r="CK50" s="621">
        <f t="shared" si="60"/>
        <v>0.11082226305578109</v>
      </c>
      <c r="CL50" s="621">
        <f t="shared" si="61"/>
        <v>0</v>
      </c>
      <c r="CN50" s="621">
        <f t="shared" si="70"/>
        <v>0.43749626340069764</v>
      </c>
      <c r="CO50" s="621">
        <f t="shared" si="70"/>
        <v>0.45052205812434659</v>
      </c>
      <c r="CP50" s="621">
        <f t="shared" si="70"/>
        <v>0.11183082794130512</v>
      </c>
      <c r="CQ50" s="621"/>
      <c r="CR50" s="621">
        <f t="shared" si="71"/>
        <v>0.9998491494663494</v>
      </c>
      <c r="CS50" s="621"/>
      <c r="CT50" s="621">
        <f t="shared" si="72"/>
        <v>0.43756226990261782</v>
      </c>
      <c r="CU50" s="621">
        <f t="shared" si="72"/>
        <v>0.45059002987081026</v>
      </c>
      <c r="CV50" s="621">
        <f t="shared" si="72"/>
        <v>0.11184770022657189</v>
      </c>
      <c r="CW50" s="621">
        <f t="shared" si="72"/>
        <v>0</v>
      </c>
      <c r="CZ50" s="621">
        <f t="shared" si="73"/>
        <v>4.5783169955829232E-3</v>
      </c>
      <c r="DA50" s="621">
        <f t="shared" si="74"/>
        <v>3.0308630119352243E-2</v>
      </c>
      <c r="DB50" s="621">
        <f t="shared" si="75"/>
        <v>-3.2074743626435628E-2</v>
      </c>
      <c r="DC50" s="621">
        <f t="shared" si="76"/>
        <v>0</v>
      </c>
      <c r="DE50" s="621">
        <f t="shared" si="77"/>
        <v>-3.1351689859502917E-3</v>
      </c>
      <c r="DF50" s="621">
        <f t="shared" si="78"/>
        <v>-3.1351689859501802E-3</v>
      </c>
      <c r="DG50" s="621">
        <f t="shared" si="79"/>
        <v>-3.1351689859502917E-3</v>
      </c>
      <c r="DH50" s="621">
        <f t="shared" si="80"/>
        <v>0</v>
      </c>
      <c r="DI50" s="621"/>
      <c r="DK50" s="621">
        <f t="shared" si="81"/>
        <v>-3.0975505495466581E-2</v>
      </c>
      <c r="DL50" s="621">
        <f t="shared" si="82"/>
        <v>3.2570462045802648E-2</v>
      </c>
      <c r="DM50" s="621">
        <f t="shared" si="83"/>
        <v>3.0600214860152818E-2</v>
      </c>
      <c r="DN50" s="621"/>
      <c r="DP50" s="621">
        <f t="shared" si="84"/>
        <v>-3.1351689859502917E-3</v>
      </c>
      <c r="DQ50" s="621">
        <f t="shared" si="85"/>
        <v>-3.1351689859501802E-3</v>
      </c>
      <c r="DR50" s="621">
        <f t="shared" si="86"/>
        <v>-3.1351689859502917E-3</v>
      </c>
      <c r="DS50" s="621">
        <f t="shared" si="87"/>
        <v>0</v>
      </c>
      <c r="DU50" s="621">
        <f t="shared" si="88"/>
        <v>-3.0975505495466581E-2</v>
      </c>
      <c r="DV50" s="621">
        <f t="shared" si="89"/>
        <v>3.2570462045802648E-2</v>
      </c>
      <c r="DW50" s="621">
        <f t="shared" si="90"/>
        <v>3.0600214860152818E-2</v>
      </c>
      <c r="DX50" s="621">
        <f t="shared" si="91"/>
        <v>0</v>
      </c>
      <c r="EB50" s="621">
        <f t="shared" si="98"/>
        <v>1.0121457467444335</v>
      </c>
      <c r="EC50" s="621">
        <f t="shared" si="20"/>
        <v>0.96095055358795634</v>
      </c>
      <c r="ED50" s="621">
        <f t="shared" si="95"/>
        <v>0.99115197444852143</v>
      </c>
      <c r="EE50" s="621"/>
      <c r="EF50" s="621">
        <f t="shared" si="99"/>
        <v>0.99686974052428001</v>
      </c>
      <c r="EG50" s="621">
        <f t="shared" si="22"/>
        <v>1.9806331932655168</v>
      </c>
      <c r="EH50" s="621">
        <f t="shared" si="96"/>
        <v>1.1188881349784432</v>
      </c>
      <c r="EI50" s="621"/>
      <c r="EJ50" s="621">
        <f t="shared" si="100"/>
        <v>1.0045551197891782</v>
      </c>
      <c r="EK50" s="621">
        <f t="shared" si="24"/>
        <v>0.93479046055355375</v>
      </c>
      <c r="EL50" s="621">
        <f t="shared" si="97"/>
        <v>0.98826462921456681</v>
      </c>
      <c r="EM50" s="621"/>
      <c r="EP50" s="577"/>
      <c r="EZ50" s="572">
        <f>EZ49+1</f>
        <v>2005</v>
      </c>
      <c r="FA50" s="631">
        <f t="shared" si="6"/>
        <v>0.87389984208864857</v>
      </c>
      <c r="FB50" s="631">
        <f t="shared" si="7"/>
        <v>1.1879783402047932</v>
      </c>
      <c r="FC50" s="631">
        <f t="shared" si="8"/>
        <v>1</v>
      </c>
      <c r="FD50" s="631">
        <f t="shared" si="9"/>
        <v>0.95812467589444494</v>
      </c>
      <c r="FE50" s="631">
        <f t="shared" si="10"/>
        <v>0.76776995532453607</v>
      </c>
    </row>
    <row r="51" spans="1:161" x14ac:dyDescent="0.2">
      <c r="A51" s="615" t="s">
        <v>105</v>
      </c>
      <c r="B51" s="571">
        <f t="shared" si="18"/>
        <v>1985</v>
      </c>
      <c r="D51" s="428">
        <f>Conversion_factors!$A47*D209+D290</f>
        <v>760.22707008592454</v>
      </c>
      <c r="E51" s="428">
        <f>Conversion_factors!$A47*E209+E290</f>
        <v>793.11583451332149</v>
      </c>
      <c r="F51" s="428">
        <f>Conversion_factors!$A47*F209+F290</f>
        <v>169.26524145429329</v>
      </c>
      <c r="G51" s="626"/>
      <c r="H51" s="626">
        <f t="shared" si="26"/>
        <v>1722.6081460535395</v>
      </c>
      <c r="I51" s="621"/>
      <c r="J51" s="632">
        <f>Mining_Data!C25</f>
        <v>249965.14404000007</v>
      </c>
      <c r="K51" s="632">
        <f>Mining_Data!D25</f>
        <v>99766.906200000012</v>
      </c>
      <c r="L51" s="632">
        <f>Mining_Data!E25</f>
        <v>135885</v>
      </c>
      <c r="M51" s="632"/>
      <c r="N51" s="632">
        <f t="shared" si="27"/>
        <v>485617.05024000007</v>
      </c>
      <c r="O51" s="772"/>
      <c r="P51" s="631">
        <v>0.47047185928896262</v>
      </c>
      <c r="Q51" s="631"/>
      <c r="R51" s="633">
        <f t="shared" si="28"/>
        <v>117601.56607393219</v>
      </c>
      <c r="S51" s="633">
        <f t="shared" si="29"/>
        <v>46937.521855421539</v>
      </c>
      <c r="T51" s="633">
        <f t="shared" si="30"/>
        <v>63930.068599480684</v>
      </c>
      <c r="U51" s="634"/>
      <c r="V51" s="632">
        <f t="shared" si="31"/>
        <v>228469.15652883443</v>
      </c>
      <c r="X51" s="635">
        <f t="shared" si="92"/>
        <v>3.0413323145737112</v>
      </c>
      <c r="Y51" s="635">
        <f t="shared" si="93"/>
        <v>7.9496885763239327</v>
      </c>
      <c r="Z51" s="635">
        <f t="shared" si="94"/>
        <v>1.2456506711873516</v>
      </c>
      <c r="AA51" s="626"/>
      <c r="AB51" s="626">
        <f t="shared" si="62"/>
        <v>3.5472563107127266</v>
      </c>
      <c r="AE51" s="635">
        <f t="shared" si="33"/>
        <v>6.4644298155689111</v>
      </c>
      <c r="AF51" s="635">
        <f t="shared" si="34"/>
        <v>16.897266902081075</v>
      </c>
      <c r="AG51" s="635">
        <f t="shared" si="35"/>
        <v>2.6476624405760183</v>
      </c>
      <c r="AH51" s="626"/>
      <c r="AI51" s="635">
        <f t="shared" si="36"/>
        <v>7.5397842414502643</v>
      </c>
      <c r="AK51" s="636">
        <f t="shared" si="37"/>
        <v>1</v>
      </c>
      <c r="AL51" s="636">
        <f t="shared" si="38"/>
        <v>1</v>
      </c>
      <c r="AM51" s="636">
        <f t="shared" si="39"/>
        <v>1</v>
      </c>
      <c r="AN51" s="637"/>
      <c r="AO51" s="636">
        <f t="shared" si="40"/>
        <v>1</v>
      </c>
      <c r="AQ51" s="631">
        <f t="shared" si="63"/>
        <v>2.1255256403886262</v>
      </c>
      <c r="AR51" s="631">
        <f t="shared" si="64"/>
        <v>2.1255256403886262</v>
      </c>
      <c r="AS51" s="631">
        <f t="shared" si="65"/>
        <v>2.1255256403886262</v>
      </c>
      <c r="AT51" s="631"/>
      <c r="AU51" s="631">
        <f t="shared" si="66"/>
        <v>2.1255256403886262</v>
      </c>
      <c r="AW51" s="631">
        <f t="shared" si="67"/>
        <v>0.51473716566678018</v>
      </c>
      <c r="AX51" s="631">
        <f t="shared" si="41"/>
        <v>0.20544358183200842</v>
      </c>
      <c r="AY51" s="631">
        <f t="shared" si="41"/>
        <v>0.27981925250121126</v>
      </c>
      <c r="AZ51" s="631"/>
      <c r="BA51" s="631">
        <f t="shared" si="68"/>
        <v>0.99999999999999978</v>
      </c>
      <c r="BC51" s="621"/>
      <c r="BD51" s="638">
        <f t="shared" si="42"/>
        <v>1</v>
      </c>
      <c r="BE51" s="638">
        <f t="shared" si="43"/>
        <v>1</v>
      </c>
      <c r="BF51" s="638">
        <f t="shared" si="44"/>
        <v>1</v>
      </c>
      <c r="BG51" s="638">
        <v>1</v>
      </c>
      <c r="BH51" s="629"/>
      <c r="BI51" s="638">
        <f t="shared" si="45"/>
        <v>2.1255256403886262</v>
      </c>
      <c r="BJ51" s="638">
        <f t="shared" si="46"/>
        <v>2.1255256403886262</v>
      </c>
      <c r="BK51" s="638">
        <f t="shared" si="47"/>
        <v>2.1255256403886262</v>
      </c>
      <c r="BL51" s="638">
        <v>1</v>
      </c>
      <c r="BN51" s="638">
        <f t="shared" si="48"/>
        <v>0.51473716566678018</v>
      </c>
      <c r="BO51" s="638">
        <f t="shared" si="49"/>
        <v>0.20544358183200842</v>
      </c>
      <c r="BP51" s="638">
        <f t="shared" si="50"/>
        <v>0.27981925250121126</v>
      </c>
      <c r="BQ51" s="638">
        <v>1</v>
      </c>
      <c r="BT51" s="630">
        <f t="shared" si="51"/>
        <v>1</v>
      </c>
      <c r="BU51" s="630">
        <f t="shared" si="52"/>
        <v>1</v>
      </c>
      <c r="BV51" s="630">
        <f t="shared" si="53"/>
        <v>1</v>
      </c>
      <c r="BW51" s="630">
        <f t="shared" si="54"/>
        <v>1</v>
      </c>
      <c r="BX51" s="630">
        <v>1</v>
      </c>
      <c r="BY51" s="630">
        <v>1</v>
      </c>
      <c r="BZ51" s="630">
        <f t="shared" si="55"/>
        <v>1</v>
      </c>
      <c r="CA51" s="630">
        <f t="shared" si="56"/>
        <v>1</v>
      </c>
      <c r="CB51" s="630">
        <f t="shared" si="57"/>
        <v>1</v>
      </c>
      <c r="CC51" s="630"/>
      <c r="CD51" s="630">
        <f t="shared" si="69"/>
        <v>1</v>
      </c>
      <c r="CG51" s="575"/>
      <c r="CI51" s="621">
        <f t="shared" si="58"/>
        <v>0.4413232758869679</v>
      </c>
      <c r="CJ51" s="621">
        <f t="shared" si="59"/>
        <v>0.46041569949052769</v>
      </c>
      <c r="CK51" s="621">
        <f t="shared" si="60"/>
        <v>9.8261024622504273E-2</v>
      </c>
      <c r="CL51" s="621">
        <f t="shared" si="61"/>
        <v>0</v>
      </c>
      <c r="CN51" s="621">
        <f t="shared" si="70"/>
        <v>0.43470557701811058</v>
      </c>
      <c r="CO51" s="621">
        <f t="shared" si="70"/>
        <v>0.4607194681039789</v>
      </c>
      <c r="CP51" s="621">
        <f t="shared" si="70"/>
        <v>0.10441574754656636</v>
      </c>
      <c r="CQ51" s="621"/>
      <c r="CR51" s="621">
        <f t="shared" si="71"/>
        <v>0.99984079266865589</v>
      </c>
      <c r="CS51" s="621"/>
      <c r="CT51" s="621">
        <f t="shared" si="72"/>
        <v>0.43477479635317362</v>
      </c>
      <c r="CU51" s="621">
        <f t="shared" si="72"/>
        <v>0.46079282970069807</v>
      </c>
      <c r="CV51" s="621">
        <f t="shared" si="72"/>
        <v>0.10443237394612825</v>
      </c>
      <c r="CW51" s="621">
        <f t="shared" si="72"/>
        <v>0</v>
      </c>
      <c r="CZ51" s="621">
        <f t="shared" si="73"/>
        <v>1.30737700563955E-2</v>
      </c>
      <c r="DA51" s="621">
        <f t="shared" si="74"/>
        <v>1.3634749156437738E-2</v>
      </c>
      <c r="DB51" s="621">
        <f t="shared" si="75"/>
        <v>-2.9488351878262743E-2</v>
      </c>
      <c r="DC51" s="621">
        <f t="shared" si="76"/>
        <v>0</v>
      </c>
      <c r="DE51" s="621">
        <f t="shared" si="77"/>
        <v>-0.11233545559124299</v>
      </c>
      <c r="DF51" s="621">
        <f t="shared" si="78"/>
        <v>-0.11233545559124311</v>
      </c>
      <c r="DG51" s="621">
        <f t="shared" si="79"/>
        <v>-0.11233545559124299</v>
      </c>
      <c r="DH51" s="621">
        <f t="shared" si="80"/>
        <v>0</v>
      </c>
      <c r="DI51" s="621"/>
      <c r="DK51" s="621">
        <f t="shared" si="81"/>
        <v>3.7912263983555738E-2</v>
      </c>
      <c r="DL51" s="621">
        <f t="shared" si="82"/>
        <v>5.7384658130414084E-3</v>
      </c>
      <c r="DM51" s="621">
        <f t="shared" si="83"/>
        <v>-7.0119702472128911E-2</v>
      </c>
      <c r="DN51" s="621"/>
      <c r="DP51" s="621">
        <f t="shared" si="84"/>
        <v>-0.11233545559124299</v>
      </c>
      <c r="DQ51" s="621">
        <f t="shared" si="85"/>
        <v>-0.11233545559124311</v>
      </c>
      <c r="DR51" s="621">
        <f t="shared" si="86"/>
        <v>-0.11233545559124299</v>
      </c>
      <c r="DS51" s="621">
        <f t="shared" si="87"/>
        <v>0</v>
      </c>
      <c r="DU51" s="621">
        <f t="shared" si="88"/>
        <v>3.7912263983555738E-2</v>
      </c>
      <c r="DV51" s="621">
        <f t="shared" si="89"/>
        <v>5.7384658130414084E-3</v>
      </c>
      <c r="DW51" s="621">
        <f t="shared" si="90"/>
        <v>-7.0119702472128911E-2</v>
      </c>
      <c r="DX51" s="621">
        <f t="shared" si="91"/>
        <v>0</v>
      </c>
      <c r="EB51" s="621">
        <f t="shared" si="98"/>
        <v>1.0089270119815901</v>
      </c>
      <c r="EC51" s="621">
        <f t="shared" si="20"/>
        <v>0.96952897069355159</v>
      </c>
      <c r="ED51" s="621">
        <f t="shared" si="95"/>
        <v>1</v>
      </c>
      <c r="EE51" s="621"/>
      <c r="EF51" s="621">
        <f t="shared" si="99"/>
        <v>0.89374439565333863</v>
      </c>
      <c r="EG51" s="621">
        <f t="shared" si="22"/>
        <v>1.7701798163260316</v>
      </c>
      <c r="EH51" s="621">
        <f t="shared" si="96"/>
        <v>1</v>
      </c>
      <c r="EI51" s="621"/>
      <c r="EJ51" s="621">
        <f t="shared" si="100"/>
        <v>1.0118747250873079</v>
      </c>
      <c r="EK51" s="621">
        <f t="shared" si="24"/>
        <v>0.9458908402868651</v>
      </c>
      <c r="EL51" s="621">
        <f t="shared" si="97"/>
        <v>1</v>
      </c>
      <c r="EM51" s="621"/>
      <c r="EP51" s="577"/>
      <c r="EZ51" s="572">
        <f>EZ50+1</f>
        <v>2006</v>
      </c>
      <c r="FA51" s="631">
        <f t="shared" si="6"/>
        <v>0.8831677681838519</v>
      </c>
      <c r="FB51" s="631">
        <f t="shared" si="7"/>
        <v>1.3371537204455564</v>
      </c>
      <c r="FC51" s="631">
        <f t="shared" si="8"/>
        <v>1</v>
      </c>
      <c r="FD51" s="631">
        <f t="shared" si="9"/>
        <v>0.88879478993486494</v>
      </c>
      <c r="FE51" s="631">
        <f t="shared" si="10"/>
        <v>0.74312243620246798</v>
      </c>
    </row>
    <row r="52" spans="1:161" x14ac:dyDescent="0.2">
      <c r="A52" s="615" t="s">
        <v>105</v>
      </c>
      <c r="B52" s="571">
        <f t="shared" si="18"/>
        <v>1986</v>
      </c>
      <c r="D52" s="428">
        <f>Conversion_factors!$A48*D210+D291</f>
        <v>737.24143986342176</v>
      </c>
      <c r="E52" s="428">
        <f>Conversion_factors!$A48*E210+E291</f>
        <v>769.90133057605794</v>
      </c>
      <c r="F52" s="428">
        <f>Conversion_factors!$A48*F210+F291</f>
        <v>97.038505927976587</v>
      </c>
      <c r="G52" s="626"/>
      <c r="H52" s="626">
        <f t="shared" si="26"/>
        <v>1604.1812763674561</v>
      </c>
      <c r="I52" s="621"/>
      <c r="J52" s="632">
        <f>Mining_Data!C26</f>
        <v>240427.39644000001</v>
      </c>
      <c r="K52" s="632">
        <f>Mining_Data!D26</f>
        <v>99476.436750000008</v>
      </c>
      <c r="L52" s="632">
        <f>Mining_Data!E26</f>
        <v>80458</v>
      </c>
      <c r="M52" s="632"/>
      <c r="N52" s="632">
        <f t="shared" si="27"/>
        <v>420361.83319000003</v>
      </c>
      <c r="O52" s="772"/>
      <c r="P52" s="631">
        <v>0.57898747170688158</v>
      </c>
      <c r="Q52" s="631"/>
      <c r="R52" s="633">
        <f t="shared" si="28"/>
        <v>139204.45039386372</v>
      </c>
      <c r="S52" s="633">
        <f t="shared" si="29"/>
        <v>57595.610608292023</v>
      </c>
      <c r="T52" s="633">
        <f t="shared" si="30"/>
        <v>46584.173998592276</v>
      </c>
      <c r="U52" s="634"/>
      <c r="V52" s="632">
        <f t="shared" si="31"/>
        <v>243384.23500074801</v>
      </c>
      <c r="X52" s="635">
        <f t="shared" si="92"/>
        <v>3.06637866890267</v>
      </c>
      <c r="Y52" s="635">
        <f t="shared" si="93"/>
        <v>7.7395346649874641</v>
      </c>
      <c r="Z52" s="635">
        <f t="shared" si="94"/>
        <v>1.2060765359314993</v>
      </c>
      <c r="AA52" s="626"/>
      <c r="AB52" s="626">
        <f t="shared" si="62"/>
        <v>3.8161915514398745</v>
      </c>
      <c r="AE52" s="635">
        <f t="shared" si="33"/>
        <v>5.2961053887104761</v>
      </c>
      <c r="AF52" s="635">
        <f t="shared" si="34"/>
        <v>13.367361200702602</v>
      </c>
      <c r="AG52" s="635">
        <f t="shared" si="35"/>
        <v>2.0830788140819885</v>
      </c>
      <c r="AH52" s="626"/>
      <c r="AI52" s="635">
        <f t="shared" ref="AI52:AI76" si="101">H52/V52*1000</f>
        <v>6.5911470246317556</v>
      </c>
      <c r="AK52" s="636">
        <f t="shared" si="37"/>
        <v>1.0082353231210346</v>
      </c>
      <c r="AL52" s="636">
        <f t="shared" si="38"/>
        <v>0.97356451019196433</v>
      </c>
      <c r="AM52" s="636">
        <f t="shared" si="39"/>
        <v>0.96823014977535371</v>
      </c>
      <c r="AN52" s="637"/>
      <c r="AO52" s="636">
        <f t="shared" si="40"/>
        <v>1.0758150009952656</v>
      </c>
      <c r="AQ52" s="631">
        <f t="shared" si="63"/>
        <v>1.7271530885667596</v>
      </c>
      <c r="AR52" s="631">
        <f t="shared" si="64"/>
        <v>1.7271530885667599</v>
      </c>
      <c r="AS52" s="631">
        <f t="shared" si="65"/>
        <v>1.7271530885667599</v>
      </c>
      <c r="AT52" s="631"/>
      <c r="AU52" s="631">
        <f t="shared" si="66"/>
        <v>1.7271530885667599</v>
      </c>
      <c r="AW52" s="631">
        <f t="shared" si="67"/>
        <v>0.57195343976751778</v>
      </c>
      <c r="AX52" s="631">
        <f t="shared" si="67"/>
        <v>0.23664478764664035</v>
      </c>
      <c r="AY52" s="631">
        <f t="shared" si="67"/>
        <v>0.1914017725858419</v>
      </c>
      <c r="AZ52" s="631"/>
      <c r="BA52" s="631">
        <f t="shared" si="68"/>
        <v>1</v>
      </c>
      <c r="BC52" s="621"/>
      <c r="BD52" s="638">
        <f t="shared" si="42"/>
        <v>1.0082353231210346</v>
      </c>
      <c r="BE52" s="638">
        <f t="shared" si="43"/>
        <v>0.97356451019196433</v>
      </c>
      <c r="BF52" s="638">
        <f t="shared" si="44"/>
        <v>0.96823014977535371</v>
      </c>
      <c r="BG52" s="638">
        <v>1</v>
      </c>
      <c r="BH52" s="629"/>
      <c r="BI52" s="638">
        <f t="shared" si="45"/>
        <v>1.7271530885667596</v>
      </c>
      <c r="BJ52" s="638">
        <f t="shared" si="46"/>
        <v>1.7271530885667599</v>
      </c>
      <c r="BK52" s="638">
        <f t="shared" si="47"/>
        <v>1.7271530885667599</v>
      </c>
      <c r="BL52" s="638">
        <v>1</v>
      </c>
      <c r="BN52" s="638">
        <f t="shared" si="48"/>
        <v>0.57195343976751778</v>
      </c>
      <c r="BO52" s="638">
        <f t="shared" si="49"/>
        <v>0.23664478764664035</v>
      </c>
      <c r="BP52" s="638">
        <f t="shared" si="50"/>
        <v>0.1914017725858419</v>
      </c>
      <c r="BQ52" s="638">
        <v>1</v>
      </c>
      <c r="BT52" s="630">
        <f t="shared" si="51"/>
        <v>1.0652826784084144</v>
      </c>
      <c r="BU52" s="630">
        <f t="shared" si="52"/>
        <v>0.87418244522126543</v>
      </c>
      <c r="BV52" s="630">
        <f t="shared" si="53"/>
        <v>0.81257692485467792</v>
      </c>
      <c r="BW52" s="630">
        <f t="shared" si="54"/>
        <v>1.0881856910614292</v>
      </c>
      <c r="BX52" s="630">
        <v>1</v>
      </c>
      <c r="BY52" s="630">
        <v>1</v>
      </c>
      <c r="BZ52" s="630">
        <f t="shared" si="55"/>
        <v>0.98863182068301558</v>
      </c>
      <c r="CA52" s="630">
        <f t="shared" si="56"/>
        <v>0.93125141666292688</v>
      </c>
      <c r="CB52" s="630">
        <f t="shared" si="57"/>
        <v>0.93125141666292666</v>
      </c>
      <c r="CC52" s="630"/>
      <c r="CD52" s="630">
        <f t="shared" si="69"/>
        <v>0.88423458251355869</v>
      </c>
      <c r="CG52" s="575"/>
      <c r="CI52" s="621">
        <f t="shared" si="58"/>
        <v>0.45957489388783274</v>
      </c>
      <c r="CJ52" s="621">
        <f t="shared" si="59"/>
        <v>0.4799341208616022</v>
      </c>
      <c r="CK52" s="621">
        <f t="shared" si="60"/>
        <v>6.0490985250565163E-2</v>
      </c>
      <c r="CL52" s="621">
        <f t="shared" si="61"/>
        <v>0</v>
      </c>
      <c r="CN52" s="621">
        <f t="shared" si="70"/>
        <v>0.4503874504653721</v>
      </c>
      <c r="CO52" s="621">
        <f t="shared" si="70"/>
        <v>0.47010737989041101</v>
      </c>
      <c r="CP52" s="621">
        <f t="shared" si="70"/>
        <v>7.7855003128849673E-2</v>
      </c>
      <c r="CQ52" s="621"/>
      <c r="CR52" s="621">
        <f t="shared" si="71"/>
        <v>0.9983498334846328</v>
      </c>
      <c r="CS52" s="621"/>
      <c r="CT52" s="621">
        <f t="shared" si="72"/>
        <v>0.45113189320956071</v>
      </c>
      <c r="CU52" s="621">
        <f t="shared" si="72"/>
        <v>0.47088441758892446</v>
      </c>
      <c r="CV52" s="621">
        <f t="shared" si="72"/>
        <v>7.7983689201514814E-2</v>
      </c>
      <c r="CW52" s="621">
        <f t="shared" si="72"/>
        <v>0</v>
      </c>
      <c r="CZ52" s="621">
        <f t="shared" si="73"/>
        <v>8.2015978799042846E-3</v>
      </c>
      <c r="DA52" s="621">
        <f t="shared" si="74"/>
        <v>-2.6791190117869759E-2</v>
      </c>
      <c r="DB52" s="621">
        <f t="shared" si="75"/>
        <v>-3.2285461933131553E-2</v>
      </c>
      <c r="DC52" s="621">
        <f t="shared" si="76"/>
        <v>0</v>
      </c>
      <c r="DE52" s="621">
        <f t="shared" si="77"/>
        <v>-0.20754469251558574</v>
      </c>
      <c r="DF52" s="621">
        <f t="shared" si="78"/>
        <v>-0.2075446925155856</v>
      </c>
      <c r="DG52" s="621">
        <f t="shared" si="79"/>
        <v>-0.2075446925155856</v>
      </c>
      <c r="DH52" s="621">
        <f t="shared" si="80"/>
        <v>0</v>
      </c>
      <c r="DI52" s="621"/>
      <c r="DK52" s="621">
        <f t="shared" si="81"/>
        <v>0.10540117660066366</v>
      </c>
      <c r="DL52" s="621">
        <f t="shared" si="82"/>
        <v>0.14138877525075577</v>
      </c>
      <c r="DM52" s="621">
        <f t="shared" si="83"/>
        <v>-0.3797691278107222</v>
      </c>
      <c r="DN52" s="621"/>
      <c r="DP52" s="621">
        <f t="shared" si="84"/>
        <v>-0.20754469251558574</v>
      </c>
      <c r="DQ52" s="621">
        <f t="shared" si="85"/>
        <v>-0.2075446925155856</v>
      </c>
      <c r="DR52" s="621">
        <f t="shared" si="86"/>
        <v>-0.2075446925155856</v>
      </c>
      <c r="DS52" s="621">
        <f t="shared" si="87"/>
        <v>0</v>
      </c>
      <c r="DU52" s="621">
        <f t="shared" si="88"/>
        <v>0.10540117660066366</v>
      </c>
      <c r="DV52" s="621">
        <f t="shared" si="89"/>
        <v>0.14138877525075577</v>
      </c>
      <c r="DW52" s="621">
        <f t="shared" si="90"/>
        <v>-0.3797691278107222</v>
      </c>
      <c r="DX52" s="621">
        <f t="shared" si="91"/>
        <v>0</v>
      </c>
      <c r="EB52" s="621">
        <f t="shared" si="98"/>
        <v>0.98863182068301558</v>
      </c>
      <c r="EC52" s="621">
        <f t="shared" si="20"/>
        <v>0.95850719150169594</v>
      </c>
      <c r="ED52" s="621">
        <f t="shared" si="95"/>
        <v>0.98863182068301558</v>
      </c>
      <c r="EE52" s="621"/>
      <c r="EF52" s="621">
        <f t="shared" si="99"/>
        <v>0.81257692485467792</v>
      </c>
      <c r="EG52" s="621">
        <f t="shared" si="22"/>
        <v>1.4384072715900253</v>
      </c>
      <c r="EH52" s="621">
        <f t="shared" si="96"/>
        <v>0.81257692485467792</v>
      </c>
      <c r="EI52" s="621"/>
      <c r="EJ52" s="621">
        <f t="shared" si="100"/>
        <v>1.0881856910614292</v>
      </c>
      <c r="EK52" s="621">
        <f t="shared" si="24"/>
        <v>1.0293048777062381</v>
      </c>
      <c r="EL52" s="621">
        <f t="shared" si="97"/>
        <v>1.0881856910614292</v>
      </c>
      <c r="EM52" s="621"/>
      <c r="EP52" s="577"/>
      <c r="EZ52" s="572">
        <f>EZ51+1</f>
        <v>2007</v>
      </c>
      <c r="FA52" s="631">
        <f t="shared" si="6"/>
        <v>0.86087998095731855</v>
      </c>
      <c r="FB52" s="631">
        <f t="shared" si="7"/>
        <v>1.4238989002718929</v>
      </c>
      <c r="FC52" s="631">
        <f t="shared" si="8"/>
        <v>1</v>
      </c>
      <c r="FD52" s="631">
        <f t="shared" si="9"/>
        <v>0.82237108345314114</v>
      </c>
      <c r="FE52" s="631">
        <f t="shared" si="10"/>
        <v>0.7351832827210093</v>
      </c>
    </row>
    <row r="53" spans="1:161" x14ac:dyDescent="0.2">
      <c r="A53" s="615" t="s">
        <v>105</v>
      </c>
      <c r="B53" s="571">
        <f t="shared" si="18"/>
        <v>1987</v>
      </c>
      <c r="D53" s="428">
        <f>Conversion_factors!$A49*D211+D292</f>
        <v>762.9518305347375</v>
      </c>
      <c r="E53" s="428">
        <f>Conversion_factors!$A49*E211+E292</f>
        <v>740.94741291137098</v>
      </c>
      <c r="F53" s="428">
        <f>Conversion_factors!$A49*F211+F292</f>
        <v>91.944846485234592</v>
      </c>
      <c r="G53" s="626"/>
      <c r="H53" s="626">
        <f t="shared" si="26"/>
        <v>1595.844089931343</v>
      </c>
      <c r="I53" s="621"/>
      <c r="J53" s="632">
        <f>Mining_Data!C27</f>
        <v>246422.03400000004</v>
      </c>
      <c r="K53" s="632">
        <f>Mining_Data!D27</f>
        <v>99321.852150000021</v>
      </c>
      <c r="L53" s="632">
        <f>Mining_Data!E27</f>
        <v>78761.2</v>
      </c>
      <c r="M53" s="632"/>
      <c r="N53" s="632">
        <f t="shared" si="27"/>
        <v>424505.08615000005</v>
      </c>
      <c r="O53" s="772"/>
      <c r="P53" s="631">
        <v>0.58548926671357215</v>
      </c>
      <c r="Q53" s="631"/>
      <c r="R53" s="633">
        <f t="shared" si="28"/>
        <v>144277.45598872696</v>
      </c>
      <c r="S53" s="633">
        <f t="shared" si="29"/>
        <v>58151.878383937343</v>
      </c>
      <c r="T53" s="633">
        <f t="shared" si="30"/>
        <v>46113.837233480997</v>
      </c>
      <c r="U53" s="634"/>
      <c r="V53" s="632">
        <f t="shared" si="31"/>
        <v>248543.1716061453</v>
      </c>
      <c r="X53" s="635">
        <f t="shared" si="92"/>
        <v>3.096118549750861</v>
      </c>
      <c r="Y53" s="635">
        <f t="shared" si="93"/>
        <v>7.4600643954198631</v>
      </c>
      <c r="Z53" s="635">
        <f t="shared" si="94"/>
        <v>1.167387577706213</v>
      </c>
      <c r="AA53" s="626"/>
      <c r="AB53" s="626">
        <f t="shared" si="62"/>
        <v>3.759304993032397</v>
      </c>
      <c r="AE53" s="635">
        <f t="shared" si="33"/>
        <v>5.2880876316141201</v>
      </c>
      <c r="AF53" s="635">
        <f t="shared" si="34"/>
        <v>12.741590357914125</v>
      </c>
      <c r="AG53" s="635">
        <f t="shared" si="35"/>
        <v>1.9938667437217292</v>
      </c>
      <c r="AH53" s="626"/>
      <c r="AI53" s="635">
        <f t="shared" si="101"/>
        <v>6.4207923300351304</v>
      </c>
      <c r="AK53" s="636">
        <f t="shared" si="37"/>
        <v>1.0180138930937013</v>
      </c>
      <c r="AL53" s="636">
        <f t="shared" si="38"/>
        <v>0.93840964005026728</v>
      </c>
      <c r="AM53" s="636">
        <f t="shared" si="39"/>
        <v>0.93717091373094319</v>
      </c>
      <c r="AN53" s="637"/>
      <c r="AO53" s="636">
        <f t="shared" si="40"/>
        <v>1.0597782239978777</v>
      </c>
      <c r="AQ53" s="631">
        <f t="shared" si="63"/>
        <v>1.7079732402493575</v>
      </c>
      <c r="AR53" s="631">
        <f t="shared" si="64"/>
        <v>1.7079732402493573</v>
      </c>
      <c r="AS53" s="631">
        <f t="shared" si="65"/>
        <v>1.7079732402493573</v>
      </c>
      <c r="AT53" s="631"/>
      <c r="AU53" s="631">
        <f t="shared" si="66"/>
        <v>1.7079732402493573</v>
      </c>
      <c r="AW53" s="631">
        <f t="shared" si="67"/>
        <v>0.58049253599031347</v>
      </c>
      <c r="AX53" s="631">
        <f t="shared" si="67"/>
        <v>0.23397093554470244</v>
      </c>
      <c r="AY53" s="631">
        <f t="shared" si="67"/>
        <v>0.18553652846498406</v>
      </c>
      <c r="AZ53" s="631"/>
      <c r="BA53" s="631">
        <f t="shared" si="68"/>
        <v>0.99999999999999989</v>
      </c>
      <c r="BC53" s="621"/>
      <c r="BD53" s="638">
        <f t="shared" si="42"/>
        <v>1.0180138930937013</v>
      </c>
      <c r="BE53" s="638">
        <f t="shared" si="43"/>
        <v>0.93840964005026728</v>
      </c>
      <c r="BF53" s="638">
        <f t="shared" si="44"/>
        <v>0.93717091373094319</v>
      </c>
      <c r="BG53" s="638">
        <v>1</v>
      </c>
      <c r="BH53" s="629"/>
      <c r="BI53" s="638">
        <f t="shared" si="45"/>
        <v>1.7079732402493575</v>
      </c>
      <c r="BJ53" s="638">
        <f t="shared" si="46"/>
        <v>1.7079732402493573</v>
      </c>
      <c r="BK53" s="638">
        <f t="shared" si="47"/>
        <v>1.7079732402493573</v>
      </c>
      <c r="BL53" s="638">
        <v>1</v>
      </c>
      <c r="BN53" s="638">
        <f t="shared" si="48"/>
        <v>0.58049253599031347</v>
      </c>
      <c r="BO53" s="638">
        <f t="shared" si="49"/>
        <v>0.23397093554470244</v>
      </c>
      <c r="BP53" s="638">
        <f t="shared" si="50"/>
        <v>0.18553652846498406</v>
      </c>
      <c r="BQ53" s="638">
        <v>1</v>
      </c>
      <c r="BT53" s="630">
        <f t="shared" si="51"/>
        <v>1.087863129458253</v>
      </c>
      <c r="BU53" s="630">
        <f t="shared" si="52"/>
        <v>0.85158833786470556</v>
      </c>
      <c r="BV53" s="630">
        <f t="shared" si="53"/>
        <v>0.80355334595590933</v>
      </c>
      <c r="BW53" s="630">
        <f t="shared" si="54"/>
        <v>1.0879082097748607</v>
      </c>
      <c r="BX53" s="630">
        <v>1</v>
      </c>
      <c r="BY53" s="630">
        <v>1</v>
      </c>
      <c r="BZ53" s="630">
        <f t="shared" si="55"/>
        <v>0.97414305221319708</v>
      </c>
      <c r="CA53" s="630">
        <f t="shared" si="56"/>
        <v>0.92641155423965105</v>
      </c>
      <c r="CB53" s="630">
        <f t="shared" si="57"/>
        <v>0.92641155423965071</v>
      </c>
      <c r="CC53" s="630"/>
      <c r="CD53" s="630">
        <f t="shared" si="69"/>
        <v>0.87419228205749255</v>
      </c>
      <c r="CG53" s="575"/>
      <c r="CI53" s="621">
        <f t="shared" si="58"/>
        <v>0.47808669740886872</v>
      </c>
      <c r="CJ53" s="621">
        <f t="shared" si="59"/>
        <v>0.46429812134294918</v>
      </c>
      <c r="CK53" s="621">
        <f t="shared" si="60"/>
        <v>5.7615181248182129E-2</v>
      </c>
      <c r="CL53" s="621">
        <f t="shared" si="61"/>
        <v>0</v>
      </c>
      <c r="CN53" s="621">
        <f t="shared" ref="CN53:CP72" si="102">(CI53-CI52)/LN(CI53/CI52)</f>
        <v>0.46876987770485329</v>
      </c>
      <c r="CO53" s="621">
        <f t="shared" si="102"/>
        <v>0.47207296392999565</v>
      </c>
      <c r="CP53" s="621">
        <f t="shared" si="102"/>
        <v>5.9041410761717227E-2</v>
      </c>
      <c r="CQ53" s="621"/>
      <c r="CR53" s="621">
        <f t="shared" si="71"/>
        <v>0.99988425239656609</v>
      </c>
      <c r="CS53" s="621"/>
      <c r="CT53" s="621">
        <f t="shared" ref="CT53:CW72" si="103">CN53/$CR53</f>
        <v>0.46882414297583469</v>
      </c>
      <c r="CU53" s="621">
        <f t="shared" si="103"/>
        <v>0.4721276115695498</v>
      </c>
      <c r="CV53" s="621">
        <f t="shared" si="103"/>
        <v>5.9048245454615574E-2</v>
      </c>
      <c r="CW53" s="621">
        <f t="shared" si="103"/>
        <v>0</v>
      </c>
      <c r="CZ53" s="621">
        <f t="shared" si="73"/>
        <v>9.6519675950864185E-3</v>
      </c>
      <c r="DA53" s="621">
        <f t="shared" si="74"/>
        <v>-3.6777518719425958E-2</v>
      </c>
      <c r="DB53" s="621">
        <f t="shared" si="75"/>
        <v>-3.2604146181921062E-2</v>
      </c>
      <c r="DC53" s="621">
        <f t="shared" si="76"/>
        <v>0</v>
      </c>
      <c r="DE53" s="621">
        <f t="shared" si="77"/>
        <v>-1.1167011512859724E-2</v>
      </c>
      <c r="DF53" s="621">
        <f t="shared" si="78"/>
        <v>-1.116701151285995E-2</v>
      </c>
      <c r="DG53" s="621">
        <f t="shared" si="79"/>
        <v>-1.116701151285995E-2</v>
      </c>
      <c r="DH53" s="621">
        <f t="shared" si="80"/>
        <v>0</v>
      </c>
      <c r="DI53" s="621"/>
      <c r="DK53" s="621">
        <f t="shared" si="81"/>
        <v>1.4819354098576416E-2</v>
      </c>
      <c r="DL53" s="621">
        <f t="shared" si="82"/>
        <v>-1.136332996087012E-2</v>
      </c>
      <c r="DM53" s="621">
        <f t="shared" si="83"/>
        <v>-3.1122958524818559E-2</v>
      </c>
      <c r="DN53" s="621"/>
      <c r="DP53" s="621">
        <f t="shared" si="84"/>
        <v>-1.1167011512859724E-2</v>
      </c>
      <c r="DQ53" s="621">
        <f t="shared" si="85"/>
        <v>-1.116701151285995E-2</v>
      </c>
      <c r="DR53" s="621">
        <f t="shared" si="86"/>
        <v>-1.116701151285995E-2</v>
      </c>
      <c r="DS53" s="621">
        <f t="shared" si="87"/>
        <v>0</v>
      </c>
      <c r="DU53" s="621">
        <f t="shared" si="88"/>
        <v>1.4819354098576416E-2</v>
      </c>
      <c r="DV53" s="621">
        <f t="shared" si="89"/>
        <v>-1.136332996087012E-2</v>
      </c>
      <c r="DW53" s="621">
        <f t="shared" si="90"/>
        <v>-3.1122958524818559E-2</v>
      </c>
      <c r="DX53" s="621">
        <f t="shared" si="91"/>
        <v>0</v>
      </c>
      <c r="EB53" s="621">
        <f t="shared" si="98"/>
        <v>0.98534462661761324</v>
      </c>
      <c r="EC53" s="621">
        <f t="shared" si="20"/>
        <v>0.9444599107205357</v>
      </c>
      <c r="ED53" s="621">
        <f t="shared" si="95"/>
        <v>0.97414305221319708</v>
      </c>
      <c r="EE53" s="621"/>
      <c r="EF53" s="621">
        <f t="shared" si="99"/>
        <v>0.98889510811498571</v>
      </c>
      <c r="EG53" s="621">
        <f t="shared" si="22"/>
        <v>1.4224339143523996</v>
      </c>
      <c r="EH53" s="621">
        <f t="shared" si="96"/>
        <v>0.80355334595590933</v>
      </c>
      <c r="EI53" s="621"/>
      <c r="EJ53" s="621">
        <f t="shared" si="100"/>
        <v>0.99974500557317758</v>
      </c>
      <c r="EK53" s="621">
        <f t="shared" si="24"/>
        <v>1.029042410698922</v>
      </c>
      <c r="EL53" s="621">
        <f t="shared" si="97"/>
        <v>1.0879082097748607</v>
      </c>
      <c r="EM53" s="621"/>
      <c r="EP53" s="577"/>
      <c r="EZ53" s="572">
        <v>2008</v>
      </c>
      <c r="FA53" s="631">
        <f t="shared" si="6"/>
        <v>0.91291893756178244</v>
      </c>
      <c r="FB53" s="631">
        <f t="shared" si="7"/>
        <v>1.3617838969818485</v>
      </c>
      <c r="FC53" s="631">
        <f t="shared" si="8"/>
        <v>1</v>
      </c>
      <c r="FD53" s="631">
        <f t="shared" si="9"/>
        <v>0.87465195382398686</v>
      </c>
      <c r="FE53" s="631">
        <f t="shared" si="10"/>
        <v>0.76645868757836866</v>
      </c>
    </row>
    <row r="54" spans="1:161" x14ac:dyDescent="0.2">
      <c r="A54" s="615" t="s">
        <v>105</v>
      </c>
      <c r="B54" s="571">
        <f t="shared" si="18"/>
        <v>1988</v>
      </c>
      <c r="D54" s="428">
        <f>Conversion_factors!$A50*D212+D293</f>
        <v>767.78804159337449</v>
      </c>
      <c r="E54" s="428">
        <f>Conversion_factors!$A50*E212+E293</f>
        <v>804.82354342895178</v>
      </c>
      <c r="F54" s="428">
        <f>Conversion_factors!$A50*F212+F293</f>
        <v>103.30360985771779</v>
      </c>
      <c r="G54" s="626"/>
      <c r="H54" s="626">
        <f t="shared" si="26"/>
        <v>1675.9151948800441</v>
      </c>
      <c r="I54" s="621"/>
      <c r="J54" s="632">
        <f>Mining_Data!C28</f>
        <v>249907.11971999999</v>
      </c>
      <c r="K54" s="632">
        <f>Mining_Data!D28</f>
        <v>110370.91110000001</v>
      </c>
      <c r="L54" s="632">
        <f>Mining_Data!E28</f>
        <v>86367.9</v>
      </c>
      <c r="M54" s="632"/>
      <c r="N54" s="632">
        <f t="shared" si="27"/>
        <v>446645.93082000001</v>
      </c>
      <c r="O54" s="772"/>
      <c r="P54" s="631">
        <v>0.62336759714029744</v>
      </c>
      <c r="Q54" s="631"/>
      <c r="R54" s="633">
        <f t="shared" si="28"/>
        <v>155784.00072810904</v>
      </c>
      <c r="S54" s="633">
        <f t="shared" si="29"/>
        <v>68801.649646592385</v>
      </c>
      <c r="T54" s="633">
        <f t="shared" si="30"/>
        <v>53838.950293053495</v>
      </c>
      <c r="U54" s="634"/>
      <c r="V54" s="632">
        <f t="shared" si="31"/>
        <v>278424.60066775489</v>
      </c>
      <c r="X54" s="635">
        <f t="shared" si="92"/>
        <v>3.0722935883284026</v>
      </c>
      <c r="Y54" s="635">
        <f t="shared" si="93"/>
        <v>7.2919896683624614</v>
      </c>
      <c r="Z54" s="635">
        <f t="shared" si="94"/>
        <v>1.1960880125337978</v>
      </c>
      <c r="AA54" s="626"/>
      <c r="AB54" s="626">
        <f t="shared" si="62"/>
        <v>3.7522231352320192</v>
      </c>
      <c r="AE54" s="635">
        <f t="shared" si="33"/>
        <v>4.9285423278697316</v>
      </c>
      <c r="AF54" s="635">
        <f t="shared" si="34"/>
        <v>11.697736138058037</v>
      </c>
      <c r="AG54" s="635">
        <f t="shared" si="35"/>
        <v>1.9187523028480444</v>
      </c>
      <c r="AH54" s="626"/>
      <c r="AI54" s="635">
        <f t="shared" si="101"/>
        <v>6.0192784361031366</v>
      </c>
      <c r="AK54" s="636">
        <f t="shared" si="37"/>
        <v>1.0101801679501869</v>
      </c>
      <c r="AL54" s="636">
        <f t="shared" si="38"/>
        <v>0.91726733674571159</v>
      </c>
      <c r="AM54" s="636">
        <f t="shared" si="39"/>
        <v>0.96021143021878619</v>
      </c>
      <c r="AN54" s="637"/>
      <c r="AO54" s="636">
        <f t="shared" si="40"/>
        <v>1.057781791493412</v>
      </c>
      <c r="AQ54" s="631">
        <f t="shared" si="63"/>
        <v>1.6041898946745161</v>
      </c>
      <c r="AR54" s="631">
        <f t="shared" si="64"/>
        <v>1.6041898946745163</v>
      </c>
      <c r="AS54" s="631">
        <f t="shared" si="65"/>
        <v>1.6041898946745161</v>
      </c>
      <c r="AT54" s="631"/>
      <c r="AU54" s="631">
        <f t="shared" si="66"/>
        <v>1.6041898946745163</v>
      </c>
      <c r="AW54" s="631">
        <f t="shared" si="67"/>
        <v>0.55951952648755587</v>
      </c>
      <c r="AX54" s="631">
        <f t="shared" si="67"/>
        <v>0.2471105264462376</v>
      </c>
      <c r="AY54" s="631">
        <f t="shared" si="67"/>
        <v>0.19336994706620667</v>
      </c>
      <c r="AZ54" s="631"/>
      <c r="BA54" s="631">
        <f t="shared" si="68"/>
        <v>1.0000000000000002</v>
      </c>
      <c r="BC54" s="621"/>
      <c r="BD54" s="638">
        <f t="shared" si="42"/>
        <v>1.0101801679501869</v>
      </c>
      <c r="BE54" s="638">
        <f t="shared" si="43"/>
        <v>0.91726733674571159</v>
      </c>
      <c r="BF54" s="638">
        <f t="shared" si="44"/>
        <v>0.96021143021878619</v>
      </c>
      <c r="BG54" s="638">
        <v>1</v>
      </c>
      <c r="BH54" s="629"/>
      <c r="BI54" s="638">
        <f t="shared" si="45"/>
        <v>1.6041898946745161</v>
      </c>
      <c r="BJ54" s="638">
        <f t="shared" si="46"/>
        <v>1.6041898946745163</v>
      </c>
      <c r="BK54" s="638">
        <f t="shared" si="47"/>
        <v>1.6041898946745161</v>
      </c>
      <c r="BL54" s="638">
        <v>1</v>
      </c>
      <c r="BN54" s="638">
        <f t="shared" si="48"/>
        <v>0.55951952648755587</v>
      </c>
      <c r="BO54" s="638">
        <f t="shared" si="49"/>
        <v>0.2471105264462376</v>
      </c>
      <c r="BP54" s="638">
        <f t="shared" si="50"/>
        <v>0.19336994706620667</v>
      </c>
      <c r="BQ54" s="638">
        <v>1</v>
      </c>
      <c r="BT54" s="630">
        <f t="shared" si="51"/>
        <v>1.2186529022030845</v>
      </c>
      <c r="BU54" s="630">
        <f t="shared" si="52"/>
        <v>0.79833563446178124</v>
      </c>
      <c r="BV54" s="630">
        <f t="shared" si="53"/>
        <v>0.75472620240008481</v>
      </c>
      <c r="BW54" s="630">
        <f t="shared" si="54"/>
        <v>1.0999905200276849</v>
      </c>
      <c r="BX54" s="630">
        <v>1</v>
      </c>
      <c r="BY54" s="630">
        <v>1</v>
      </c>
      <c r="BZ54" s="630">
        <f t="shared" si="55"/>
        <v>0.96162809791014359</v>
      </c>
      <c r="CA54" s="630">
        <f t="shared" si="56"/>
        <v>0.97289403786899087</v>
      </c>
      <c r="CB54" s="630">
        <f t="shared" si="57"/>
        <v>0.97289403786899054</v>
      </c>
      <c r="CC54" s="630"/>
      <c r="CD54" s="630">
        <f t="shared" si="69"/>
        <v>0.83019166785658904</v>
      </c>
      <c r="CG54" s="575"/>
      <c r="CI54" s="621">
        <f t="shared" si="58"/>
        <v>0.45813060466244532</v>
      </c>
      <c r="CJ54" s="621">
        <f t="shared" si="59"/>
        <v>0.48022927764346579</v>
      </c>
      <c r="CK54" s="621">
        <f t="shared" si="60"/>
        <v>6.1640117694088864E-2</v>
      </c>
      <c r="CL54" s="621">
        <f t="shared" si="61"/>
        <v>0</v>
      </c>
      <c r="CN54" s="621">
        <f t="shared" si="102"/>
        <v>0.46803774621819833</v>
      </c>
      <c r="CO54" s="621">
        <f t="shared" si="102"/>
        <v>0.47221891148625222</v>
      </c>
      <c r="CP54" s="621">
        <f t="shared" si="102"/>
        <v>5.9605001927823573E-2</v>
      </c>
      <c r="CQ54" s="621"/>
      <c r="CR54" s="621">
        <f t="shared" si="71"/>
        <v>0.99986165963227414</v>
      </c>
      <c r="CS54" s="621"/>
      <c r="CT54" s="621">
        <f t="shared" si="103"/>
        <v>0.46810250369069228</v>
      </c>
      <c r="CU54" s="621">
        <f t="shared" si="103"/>
        <v>0.47228424746271735</v>
      </c>
      <c r="CV54" s="621">
        <f t="shared" si="103"/>
        <v>5.961324884659034E-2</v>
      </c>
      <c r="CW54" s="621">
        <f t="shared" si="103"/>
        <v>0</v>
      </c>
      <c r="CZ54" s="621">
        <f t="shared" si="73"/>
        <v>-7.7248664212799245E-3</v>
      </c>
      <c r="DA54" s="621">
        <f t="shared" si="74"/>
        <v>-2.2787606302336675E-2</v>
      </c>
      <c r="DB54" s="621">
        <f t="shared" si="75"/>
        <v>2.4287829156806232E-2</v>
      </c>
      <c r="DC54" s="621">
        <f t="shared" si="76"/>
        <v>0</v>
      </c>
      <c r="DE54" s="621">
        <f t="shared" si="77"/>
        <v>-6.2688537304269085E-2</v>
      </c>
      <c r="DF54" s="621">
        <f t="shared" si="78"/>
        <v>-6.2688537304268849E-2</v>
      </c>
      <c r="DG54" s="621">
        <f t="shared" si="79"/>
        <v>-6.2688537304268974E-2</v>
      </c>
      <c r="DH54" s="621">
        <f t="shared" si="80"/>
        <v>0</v>
      </c>
      <c r="DI54" s="621"/>
      <c r="DK54" s="621">
        <f t="shared" si="81"/>
        <v>-3.6798516126073259E-2</v>
      </c>
      <c r="DL54" s="621">
        <f t="shared" si="82"/>
        <v>5.4638811462074E-2</v>
      </c>
      <c r="DM54" s="621">
        <f t="shared" si="83"/>
        <v>4.1353396708697393E-2</v>
      </c>
      <c r="DN54" s="621"/>
      <c r="DP54" s="621">
        <f t="shared" si="84"/>
        <v>-6.2688537304269085E-2</v>
      </c>
      <c r="DQ54" s="621">
        <f t="shared" si="85"/>
        <v>-6.2688537304268849E-2</v>
      </c>
      <c r="DR54" s="621">
        <f t="shared" si="86"/>
        <v>-6.2688537304268974E-2</v>
      </c>
      <c r="DS54" s="621">
        <f t="shared" si="87"/>
        <v>0</v>
      </c>
      <c r="DU54" s="621">
        <f t="shared" si="88"/>
        <v>-3.6798516126073259E-2</v>
      </c>
      <c r="DV54" s="621">
        <f t="shared" si="89"/>
        <v>5.4638811462074E-2</v>
      </c>
      <c r="DW54" s="621">
        <f t="shared" si="90"/>
        <v>4.1353396708697393E-2</v>
      </c>
      <c r="DX54" s="621">
        <f t="shared" si="91"/>
        <v>0</v>
      </c>
      <c r="EB54" s="621">
        <f t="shared" si="98"/>
        <v>0.98715285781218653</v>
      </c>
      <c r="EC54" s="621">
        <f t="shared" si="20"/>
        <v>0.93232629995681937</v>
      </c>
      <c r="ED54" s="621">
        <f t="shared" si="95"/>
        <v>0.96162809791014359</v>
      </c>
      <c r="EE54" s="621"/>
      <c r="EF54" s="621">
        <f t="shared" si="99"/>
        <v>0.939235965102305</v>
      </c>
      <c r="EG54" s="621">
        <f t="shared" si="22"/>
        <v>1.3360010903410255</v>
      </c>
      <c r="EH54" s="621">
        <f t="shared" si="96"/>
        <v>0.75472620240008481</v>
      </c>
      <c r="EI54" s="621"/>
      <c r="EJ54" s="621">
        <f t="shared" si="100"/>
        <v>1.0111060015397115</v>
      </c>
      <c r="EK54" s="621">
        <f t="shared" si="24"/>
        <v>1.0404709572965727</v>
      </c>
      <c r="EL54" s="621">
        <f t="shared" si="97"/>
        <v>1.0999905200276849</v>
      </c>
      <c r="EM54" s="621"/>
      <c r="EP54" s="577"/>
      <c r="EZ54" s="572">
        <v>2009</v>
      </c>
      <c r="FA54" s="631">
        <f t="shared" si="6"/>
        <v>0.89397430889655571</v>
      </c>
      <c r="FB54" s="631">
        <f t="shared" si="7"/>
        <v>1.5429596810067434</v>
      </c>
      <c r="FC54" s="631">
        <f t="shared" si="8"/>
        <v>1</v>
      </c>
      <c r="FD54" s="631">
        <f t="shared" si="9"/>
        <v>0.72660012484537184</v>
      </c>
      <c r="FE54" s="631">
        <f t="shared" si="10"/>
        <v>0.79739772514592921</v>
      </c>
    </row>
    <row r="55" spans="1:161" x14ac:dyDescent="0.2">
      <c r="A55" s="615" t="s">
        <v>105</v>
      </c>
      <c r="B55" s="571">
        <f t="shared" si="18"/>
        <v>1989</v>
      </c>
      <c r="D55" s="428">
        <f>Conversion_factors!$A51*D213+D294</f>
        <v>738.93180379433147</v>
      </c>
      <c r="E55" s="428">
        <f>Conversion_factors!$A51*E213+E294</f>
        <v>827.88359838081192</v>
      </c>
      <c r="F55" s="428">
        <f>Conversion_factors!$A51*F213+F294</f>
        <v>96.096748588862511</v>
      </c>
      <c r="G55" s="626"/>
      <c r="H55" s="626">
        <f t="shared" si="26"/>
        <v>1662.9121507640059</v>
      </c>
      <c r="I55" s="621"/>
      <c r="J55" s="632">
        <f>Mining_Data!C29</f>
        <v>238672.16076000006</v>
      </c>
      <c r="K55" s="632">
        <f>Mining_Data!D29</f>
        <v>111694.85340000001</v>
      </c>
      <c r="L55" s="632">
        <f>Mining_Data!E29</f>
        <v>78016.500000000015</v>
      </c>
      <c r="M55" s="632"/>
      <c r="N55" s="632">
        <f t="shared" si="27"/>
        <v>428383.51416000008</v>
      </c>
      <c r="O55" s="772"/>
      <c r="P55" s="631">
        <v>0.61166140880300424</v>
      </c>
      <c r="Q55" s="631"/>
      <c r="R55" s="633">
        <f t="shared" si="28"/>
        <v>145986.55009251874</v>
      </c>
      <c r="S55" s="633">
        <f t="shared" si="29"/>
        <v>68319.43138668903</v>
      </c>
      <c r="T55" s="633">
        <f t="shared" si="30"/>
        <v>47719.682299879591</v>
      </c>
      <c r="U55" s="634"/>
      <c r="V55" s="632">
        <f t="shared" si="31"/>
        <v>262025.66377908734</v>
      </c>
      <c r="X55" s="635">
        <f t="shared" si="92"/>
        <v>3.0960117067753621</v>
      </c>
      <c r="Y55" s="635">
        <f t="shared" si="93"/>
        <v>7.4120120415576087</v>
      </c>
      <c r="Z55" s="635">
        <f t="shared" si="94"/>
        <v>1.2317490349972442</v>
      </c>
      <c r="AA55" s="626"/>
      <c r="AB55" s="626">
        <f t="shared" si="62"/>
        <v>3.8818304061601046</v>
      </c>
      <c r="AE55" s="635">
        <f t="shared" si="33"/>
        <v>5.0616430303067963</v>
      </c>
      <c r="AF55" s="635">
        <f t="shared" si="34"/>
        <v>12.117835022586446</v>
      </c>
      <c r="AG55" s="635">
        <f t="shared" si="35"/>
        <v>2.0137759506648054</v>
      </c>
      <c r="AH55" s="626"/>
      <c r="AI55" s="635">
        <f t="shared" si="101"/>
        <v>6.3463712934852046</v>
      </c>
      <c r="AK55" s="636">
        <f t="shared" si="37"/>
        <v>1.0179787627743386</v>
      </c>
      <c r="AL55" s="636">
        <f t="shared" si="38"/>
        <v>0.93236508202753343</v>
      </c>
      <c r="AM55" s="636">
        <f t="shared" si="39"/>
        <v>0.98883985975228805</v>
      </c>
      <c r="AN55" s="637"/>
      <c r="AO55" s="636">
        <f t="shared" si="40"/>
        <v>1.0943191205092688</v>
      </c>
      <c r="AQ55" s="631">
        <f t="shared" si="63"/>
        <v>1.6348914376614967</v>
      </c>
      <c r="AR55" s="631">
        <f t="shared" si="64"/>
        <v>1.6348914376614967</v>
      </c>
      <c r="AS55" s="631">
        <f t="shared" si="65"/>
        <v>1.6348914376614965</v>
      </c>
      <c r="AT55" s="631"/>
      <c r="AU55" s="631">
        <f t="shared" si="66"/>
        <v>1.6348914376614967</v>
      </c>
      <c r="AW55" s="631">
        <f t="shared" si="67"/>
        <v>0.55714599855226143</v>
      </c>
      <c r="AX55" s="631">
        <f t="shared" si="67"/>
        <v>0.26073564856719089</v>
      </c>
      <c r="AY55" s="631">
        <f t="shared" si="67"/>
        <v>0.18211835288054776</v>
      </c>
      <c r="AZ55" s="631"/>
      <c r="BA55" s="631">
        <f t="shared" si="68"/>
        <v>1</v>
      </c>
      <c r="BC55" s="621"/>
      <c r="BD55" s="638">
        <f t="shared" si="42"/>
        <v>1.0179787627743386</v>
      </c>
      <c r="BE55" s="638">
        <f t="shared" si="43"/>
        <v>0.93236508202753343</v>
      </c>
      <c r="BF55" s="638">
        <f t="shared" si="44"/>
        <v>0.98883985975228805</v>
      </c>
      <c r="BG55" s="638">
        <v>1</v>
      </c>
      <c r="BH55" s="629"/>
      <c r="BI55" s="638">
        <f t="shared" si="45"/>
        <v>1.6348914376614967</v>
      </c>
      <c r="BJ55" s="638">
        <f t="shared" si="46"/>
        <v>1.6348914376614967</v>
      </c>
      <c r="BK55" s="638">
        <f t="shared" si="47"/>
        <v>1.6348914376614965</v>
      </c>
      <c r="BL55" s="638">
        <v>1</v>
      </c>
      <c r="BN55" s="638">
        <f t="shared" si="48"/>
        <v>0.55714599855226143</v>
      </c>
      <c r="BO55" s="638">
        <f t="shared" si="49"/>
        <v>0.26073564856719089</v>
      </c>
      <c r="BP55" s="638">
        <f t="shared" si="50"/>
        <v>0.18211835288054776</v>
      </c>
      <c r="BQ55" s="638">
        <v>1</v>
      </c>
      <c r="BT55" s="630">
        <f t="shared" si="51"/>
        <v>1.1468754371928442</v>
      </c>
      <c r="BU55" s="630">
        <f t="shared" si="52"/>
        <v>0.84171789142131892</v>
      </c>
      <c r="BV55" s="630">
        <f t="shared" si="53"/>
        <v>0.76917041441220957</v>
      </c>
      <c r="BW55" s="630">
        <f t="shared" si="54"/>
        <v>1.1230540033730223</v>
      </c>
      <c r="BX55" s="630">
        <v>1</v>
      </c>
      <c r="BY55" s="630">
        <v>1</v>
      </c>
      <c r="BZ55" s="630">
        <f t="shared" si="55"/>
        <v>0.97441362322964897</v>
      </c>
      <c r="CA55" s="630">
        <f t="shared" si="56"/>
        <v>0.96534557471686444</v>
      </c>
      <c r="CB55" s="630">
        <f t="shared" si="57"/>
        <v>0.96534557471686411</v>
      </c>
      <c r="CC55" s="630"/>
      <c r="CD55" s="630">
        <f t="shared" si="69"/>
        <v>0.86381991318171858</v>
      </c>
      <c r="CG55" s="575"/>
      <c r="CI55" s="621">
        <f t="shared" si="58"/>
        <v>0.44436009650590247</v>
      </c>
      <c r="CJ55" s="621">
        <f t="shared" si="59"/>
        <v>0.49785167424535942</v>
      </c>
      <c r="CK55" s="621">
        <f t="shared" si="60"/>
        <v>5.7788229248738103E-2</v>
      </c>
      <c r="CL55" s="621">
        <f t="shared" si="61"/>
        <v>0</v>
      </c>
      <c r="CN55" s="621">
        <f t="shared" si="102"/>
        <v>0.45121032923179</v>
      </c>
      <c r="CO55" s="621">
        <f t="shared" si="102"/>
        <v>0.48898755330560578</v>
      </c>
      <c r="CP55" s="621">
        <f t="shared" si="102"/>
        <v>5.9693462081185603E-2</v>
      </c>
      <c r="CQ55" s="621"/>
      <c r="CR55" s="621">
        <f t="shared" si="71"/>
        <v>0.99989134461858142</v>
      </c>
      <c r="CS55" s="621"/>
      <c r="CT55" s="621">
        <f t="shared" si="103"/>
        <v>0.45125936098977704</v>
      </c>
      <c r="CU55" s="621">
        <f t="shared" si="103"/>
        <v>0.48904069020832958</v>
      </c>
      <c r="CV55" s="621">
        <f t="shared" si="103"/>
        <v>5.9699948801893339E-2</v>
      </c>
      <c r="CW55" s="621">
        <f t="shared" si="103"/>
        <v>0</v>
      </c>
      <c r="CZ55" s="621">
        <f t="shared" si="73"/>
        <v>7.6903571422166847E-3</v>
      </c>
      <c r="DA55" s="621">
        <f t="shared" si="74"/>
        <v>1.6325493054925092E-2</v>
      </c>
      <c r="DB55" s="621">
        <f t="shared" si="75"/>
        <v>2.9378897105214918E-2</v>
      </c>
      <c r="DC55" s="621">
        <f t="shared" si="76"/>
        <v>0</v>
      </c>
      <c r="DE55" s="621">
        <f t="shared" si="77"/>
        <v>1.8957512522849988E-2</v>
      </c>
      <c r="DF55" s="621">
        <f t="shared" si="78"/>
        <v>1.895751252284977E-2</v>
      </c>
      <c r="DG55" s="621">
        <f t="shared" si="79"/>
        <v>1.895751252284977E-2</v>
      </c>
      <c r="DH55" s="621">
        <f t="shared" si="80"/>
        <v>0</v>
      </c>
      <c r="DI55" s="621"/>
      <c r="DK55" s="621">
        <f t="shared" si="81"/>
        <v>-4.2511055577214175E-3</v>
      </c>
      <c r="DL55" s="621">
        <f t="shared" si="82"/>
        <v>5.3671341282660351E-2</v>
      </c>
      <c r="DM55" s="621">
        <f t="shared" si="83"/>
        <v>-5.9948412036923103E-2</v>
      </c>
      <c r="DN55" s="621"/>
      <c r="DP55" s="621">
        <f t="shared" si="84"/>
        <v>1.8957512522849988E-2</v>
      </c>
      <c r="DQ55" s="621">
        <f t="shared" si="85"/>
        <v>1.895751252284977E-2</v>
      </c>
      <c r="DR55" s="621">
        <f t="shared" si="86"/>
        <v>1.895751252284977E-2</v>
      </c>
      <c r="DS55" s="621">
        <f t="shared" si="87"/>
        <v>0</v>
      </c>
      <c r="DU55" s="621">
        <f t="shared" si="88"/>
        <v>-4.2511055577214175E-3</v>
      </c>
      <c r="DV55" s="621">
        <f t="shared" si="89"/>
        <v>5.3671341282660351E-2</v>
      </c>
      <c r="DW55" s="621">
        <f t="shared" si="90"/>
        <v>-5.9948412036923103E-2</v>
      </c>
      <c r="DX55" s="621">
        <f t="shared" si="91"/>
        <v>0</v>
      </c>
      <c r="EB55" s="621">
        <f t="shared" si="98"/>
        <v>1.0132957068822048</v>
      </c>
      <c r="EC55" s="621">
        <f t="shared" si="20"/>
        <v>0.94472223715961579</v>
      </c>
      <c r="ED55" s="621">
        <f t="shared" si="95"/>
        <v>0.97441362322964897</v>
      </c>
      <c r="EE55" s="621"/>
      <c r="EF55" s="621">
        <f t="shared" si="99"/>
        <v>1.0191383470802935</v>
      </c>
      <c r="EG55" s="621">
        <f t="shared" si="22"/>
        <v>1.3615699429076227</v>
      </c>
      <c r="EH55" s="621">
        <f t="shared" si="96"/>
        <v>0.76917041441220957</v>
      </c>
      <c r="EI55" s="621"/>
      <c r="EJ55" s="621">
        <f t="shared" si="100"/>
        <v>1.020966983737966</v>
      </c>
      <c r="EK55" s="621">
        <f t="shared" si="24"/>
        <v>1.062286494938036</v>
      </c>
      <c r="EL55" s="621">
        <f t="shared" si="97"/>
        <v>1.1230540033730223</v>
      </c>
      <c r="EM55" s="621"/>
      <c r="EP55" s="577"/>
      <c r="EZ55" s="572">
        <v>2010</v>
      </c>
      <c r="FA55" s="631">
        <f t="shared" si="6"/>
        <v>0.91251663853232901</v>
      </c>
      <c r="FB55" s="631">
        <f t="shared" si="7"/>
        <v>1.3679901375142809</v>
      </c>
      <c r="FC55" s="631">
        <f t="shared" si="8"/>
        <v>1</v>
      </c>
      <c r="FD55" s="631">
        <f t="shared" si="9"/>
        <v>0.83123904162038253</v>
      </c>
      <c r="FE55" s="631">
        <f t="shared" si="10"/>
        <v>0.80247570440047145</v>
      </c>
    </row>
    <row r="56" spans="1:161" x14ac:dyDescent="0.2">
      <c r="A56" s="615" t="s">
        <v>105</v>
      </c>
      <c r="B56" s="571">
        <f t="shared" si="18"/>
        <v>1990</v>
      </c>
      <c r="D56" s="428">
        <f>Conversion_factors!$A52*D214+D295</f>
        <v>743.20778882709203</v>
      </c>
      <c r="E56" s="428">
        <f>Conversion_factors!$A52*E214+E295</f>
        <v>851.32562475729958</v>
      </c>
      <c r="F56" s="428">
        <f>Conversion_factors!$A52*F214+F295</f>
        <v>111.77481712109537</v>
      </c>
      <c r="G56" s="626"/>
      <c r="H56" s="626">
        <f t="shared" si="26"/>
        <v>1706.3082307054869</v>
      </c>
      <c r="I56" s="621"/>
      <c r="J56" s="632">
        <f>Mining_Data!C30</f>
        <v>241979.54699999999</v>
      </c>
      <c r="K56" s="632">
        <f>Mining_Data!D30</f>
        <v>117220.00620000002</v>
      </c>
      <c r="L56" s="632">
        <f>Mining_Data!E30</f>
        <v>88696.4</v>
      </c>
      <c r="M56" s="632"/>
      <c r="N56" s="632">
        <f t="shared" si="27"/>
        <v>447895.95319999999</v>
      </c>
      <c r="O56" s="772"/>
      <c r="P56" s="631">
        <v>0.58666315064465147</v>
      </c>
      <c r="Q56" s="631"/>
      <c r="R56" s="633">
        <f t="shared" si="28"/>
        <v>141960.48343458551</v>
      </c>
      <c r="S56" s="633">
        <f t="shared" si="29"/>
        <v>68768.658155877594</v>
      </c>
      <c r="T56" s="633">
        <f t="shared" si="30"/>
        <v>52034.909474838263</v>
      </c>
      <c r="U56" s="634"/>
      <c r="V56" s="632">
        <f t="shared" si="31"/>
        <v>262764.05106530141</v>
      </c>
      <c r="X56" s="635">
        <f t="shared" si="92"/>
        <v>3.0713661466069779</v>
      </c>
      <c r="Y56" s="635">
        <f t="shared" si="93"/>
        <v>7.2626307774184324</v>
      </c>
      <c r="Z56" s="635">
        <f t="shared" si="94"/>
        <v>1.2601956462843518</v>
      </c>
      <c r="AA56" s="626"/>
      <c r="AB56" s="626">
        <f t="shared" si="62"/>
        <v>3.8096085006232805</v>
      </c>
      <c r="AE56" s="635">
        <f t="shared" si="33"/>
        <v>5.2353145808323305</v>
      </c>
      <c r="AF56" s="635">
        <f t="shared" si="34"/>
        <v>12.37955847309982</v>
      </c>
      <c r="AG56" s="635">
        <f t="shared" si="35"/>
        <v>2.1480736345884224</v>
      </c>
      <c r="AH56" s="626"/>
      <c r="AI56" s="635">
        <f t="shared" si="101"/>
        <v>6.4936897714422885</v>
      </c>
      <c r="AK56" s="636">
        <f t="shared" si="37"/>
        <v>1.0098752220825551</v>
      </c>
      <c r="AL56" s="636">
        <f t="shared" si="38"/>
        <v>0.91357424982008451</v>
      </c>
      <c r="AM56" s="636">
        <f t="shared" si="39"/>
        <v>1.0116766084050963</v>
      </c>
      <c r="AN56" s="637"/>
      <c r="AO56" s="636">
        <f t="shared" si="40"/>
        <v>1.0739591861795408</v>
      </c>
      <c r="AQ56" s="631">
        <f t="shared" si="63"/>
        <v>1.704555670321471</v>
      </c>
      <c r="AR56" s="631">
        <f t="shared" si="64"/>
        <v>1.7045556703214708</v>
      </c>
      <c r="AS56" s="631">
        <f t="shared" si="65"/>
        <v>1.7045556703214708</v>
      </c>
      <c r="AT56" s="631"/>
      <c r="AU56" s="631">
        <f t="shared" si="66"/>
        <v>1.7045556703214706</v>
      </c>
      <c r="AW56" s="631">
        <f t="shared" si="67"/>
        <v>0.54025839097489736</v>
      </c>
      <c r="AX56" s="631">
        <f t="shared" si="67"/>
        <v>0.26171258159963212</v>
      </c>
      <c r="AY56" s="631">
        <f t="shared" si="67"/>
        <v>0.19802902742547035</v>
      </c>
      <c r="AZ56" s="631"/>
      <c r="BA56" s="631">
        <f t="shared" si="68"/>
        <v>0.99999999999999978</v>
      </c>
      <c r="BC56" s="621"/>
      <c r="BD56" s="638">
        <f t="shared" si="42"/>
        <v>1.0098752220825551</v>
      </c>
      <c r="BE56" s="638">
        <f t="shared" si="43"/>
        <v>0.91357424982008451</v>
      </c>
      <c r="BF56" s="638">
        <f t="shared" si="44"/>
        <v>1.0116766084050963</v>
      </c>
      <c r="BG56" s="638">
        <v>1</v>
      </c>
      <c r="BH56" s="629"/>
      <c r="BI56" s="638">
        <f t="shared" si="45"/>
        <v>1.704555670321471</v>
      </c>
      <c r="BJ56" s="638">
        <f t="shared" si="46"/>
        <v>1.7045556703214708</v>
      </c>
      <c r="BK56" s="638">
        <f t="shared" si="47"/>
        <v>1.7045556703214708</v>
      </c>
      <c r="BL56" s="638">
        <v>1</v>
      </c>
      <c r="BN56" s="638">
        <f t="shared" si="48"/>
        <v>0.54025839097489736</v>
      </c>
      <c r="BO56" s="638">
        <f t="shared" si="49"/>
        <v>0.26171258159963212</v>
      </c>
      <c r="BP56" s="638">
        <f t="shared" si="50"/>
        <v>0.19802902742547035</v>
      </c>
      <c r="BQ56" s="638">
        <v>1</v>
      </c>
      <c r="BT56" s="630">
        <f t="shared" si="51"/>
        <v>1.1501073276476981</v>
      </c>
      <c r="BU56" s="630">
        <f t="shared" si="52"/>
        <v>0.86125671020438099</v>
      </c>
      <c r="BV56" s="630">
        <f t="shared" si="53"/>
        <v>0.80194547547768635</v>
      </c>
      <c r="BW56" s="630">
        <f t="shared" si="54"/>
        <v>1.1157537463711378</v>
      </c>
      <c r="BX56" s="630">
        <v>1</v>
      </c>
      <c r="BY56" s="630">
        <v>1</v>
      </c>
      <c r="BZ56" s="630">
        <f t="shared" si="55"/>
        <v>0.96254141173397045</v>
      </c>
      <c r="CA56" s="630">
        <f t="shared" si="56"/>
        <v>0.99053765339180899</v>
      </c>
      <c r="CB56" s="630">
        <f t="shared" si="57"/>
        <v>0.99053765339180855</v>
      </c>
      <c r="CC56" s="630"/>
      <c r="CD56" s="630">
        <f t="shared" si="69"/>
        <v>0.89477366864961194</v>
      </c>
      <c r="CG56" s="575"/>
      <c r="CI56" s="621">
        <f t="shared" si="58"/>
        <v>0.43556479154988709</v>
      </c>
      <c r="CJ56" s="621">
        <f t="shared" si="59"/>
        <v>0.49892839373183595</v>
      </c>
      <c r="CK56" s="621">
        <f t="shared" si="60"/>
        <v>6.550681471827699E-2</v>
      </c>
      <c r="CL56" s="621">
        <f t="shared" si="61"/>
        <v>0</v>
      </c>
      <c r="CN56" s="621">
        <f t="shared" si="102"/>
        <v>0.43994779136616463</v>
      </c>
      <c r="CO56" s="621">
        <f t="shared" si="102"/>
        <v>0.49838984014354559</v>
      </c>
      <c r="CP56" s="621">
        <f t="shared" si="102"/>
        <v>6.1566903776112625E-2</v>
      </c>
      <c r="CQ56" s="621"/>
      <c r="CR56" s="621">
        <f t="shared" si="71"/>
        <v>0.9999045352858229</v>
      </c>
      <c r="CS56" s="621"/>
      <c r="CT56" s="621">
        <f t="shared" si="103"/>
        <v>0.43998979486617235</v>
      </c>
      <c r="CU56" s="621">
        <f t="shared" si="103"/>
        <v>0.49843742332969893</v>
      </c>
      <c r="CV56" s="621">
        <f t="shared" si="103"/>
        <v>6.1572781804128646E-2</v>
      </c>
      <c r="CW56" s="621">
        <f t="shared" si="103"/>
        <v>0</v>
      </c>
      <c r="CZ56" s="621">
        <f t="shared" si="73"/>
        <v>-7.992275467281278E-3</v>
      </c>
      <c r="DA56" s="621">
        <f t="shared" si="74"/>
        <v>-2.0359803791231094E-2</v>
      </c>
      <c r="DB56" s="621">
        <f t="shared" si="75"/>
        <v>2.2831844737155146E-2</v>
      </c>
      <c r="DC56" s="621">
        <f t="shared" si="76"/>
        <v>0</v>
      </c>
      <c r="DE56" s="621">
        <f t="shared" si="77"/>
        <v>4.1728069694440297E-2</v>
      </c>
      <c r="DF56" s="621">
        <f t="shared" si="78"/>
        <v>4.1728069694440081E-2</v>
      </c>
      <c r="DG56" s="621">
        <f t="shared" si="79"/>
        <v>4.1728069694440297E-2</v>
      </c>
      <c r="DH56" s="621">
        <f t="shared" si="80"/>
        <v>0</v>
      </c>
      <c r="DI56" s="621"/>
      <c r="DK56" s="621">
        <f t="shared" si="81"/>
        <v>-3.0779794555461034E-2</v>
      </c>
      <c r="DL56" s="621">
        <f t="shared" si="82"/>
        <v>3.7398314882687439E-3</v>
      </c>
      <c r="DM56" s="621">
        <f t="shared" si="83"/>
        <v>8.3756856826309428E-2</v>
      </c>
      <c r="DN56" s="621"/>
      <c r="DP56" s="621">
        <f t="shared" si="84"/>
        <v>4.1728069694440297E-2</v>
      </c>
      <c r="DQ56" s="621">
        <f t="shared" si="85"/>
        <v>4.1728069694440081E-2</v>
      </c>
      <c r="DR56" s="621">
        <f t="shared" si="86"/>
        <v>4.1728069694440297E-2</v>
      </c>
      <c r="DS56" s="621">
        <f t="shared" si="87"/>
        <v>0</v>
      </c>
      <c r="DU56" s="621">
        <f t="shared" si="88"/>
        <v>-3.0779794555461034E-2</v>
      </c>
      <c r="DV56" s="621">
        <f t="shared" si="89"/>
        <v>3.7398314882687439E-3</v>
      </c>
      <c r="DW56" s="621">
        <f t="shared" si="90"/>
        <v>8.3756856826309428E-2</v>
      </c>
      <c r="DX56" s="621">
        <f t="shared" si="91"/>
        <v>0</v>
      </c>
      <c r="EB56" s="621">
        <f t="shared" si="98"/>
        <v>0.98781604524747024</v>
      </c>
      <c r="EC56" s="621">
        <f t="shared" si="20"/>
        <v>0.93321178416835437</v>
      </c>
      <c r="ED56" s="621">
        <f t="shared" si="95"/>
        <v>0.96254141173397045</v>
      </c>
      <c r="EE56" s="621"/>
      <c r="EF56" s="621">
        <f t="shared" si="99"/>
        <v>1.04261092269198</v>
      </c>
      <c r="EG56" s="621">
        <f t="shared" si="22"/>
        <v>1.4195876944845829</v>
      </c>
      <c r="EH56" s="621">
        <f t="shared" si="96"/>
        <v>0.80194547547768635</v>
      </c>
      <c r="EI56" s="621"/>
      <c r="EJ56" s="621">
        <f t="shared" si="100"/>
        <v>0.99349963850361711</v>
      </c>
      <c r="EK56" s="621">
        <f t="shared" si="24"/>
        <v>1.0553812487082133</v>
      </c>
      <c r="EL56" s="621">
        <f t="shared" si="97"/>
        <v>1.1157537463711378</v>
      </c>
      <c r="EM56" s="621"/>
      <c r="EP56" s="577"/>
    </row>
    <row r="57" spans="1:161" x14ac:dyDescent="0.2">
      <c r="A57" s="615" t="s">
        <v>105</v>
      </c>
      <c r="B57" s="571">
        <f t="shared" si="18"/>
        <v>1991</v>
      </c>
      <c r="D57" s="428">
        <f>Conversion_factors!$A53*D215+D296</f>
        <v>752.47407955103245</v>
      </c>
      <c r="E57" s="428">
        <f>Conversion_factors!$A53*E215+E296</f>
        <v>872.68620882648918</v>
      </c>
      <c r="F57" s="428">
        <f>Conversion_factors!$A53*F215+F296</f>
        <v>111.45004346534152</v>
      </c>
      <c r="G57" s="626"/>
      <c r="H57" s="626">
        <f t="shared" si="26"/>
        <v>1736.6103318428632</v>
      </c>
      <c r="I57" s="621"/>
      <c r="J57" s="632">
        <f>Mining_Data!C31</f>
        <v>247285.14576000001</v>
      </c>
      <c r="K57" s="632">
        <f>Mining_Data!D31</f>
        <v>121972.236</v>
      </c>
      <c r="L57" s="632">
        <f>Mining_Data!E31</f>
        <v>86517.700000000012</v>
      </c>
      <c r="M57" s="632"/>
      <c r="N57" s="632">
        <f t="shared" si="27"/>
        <v>455775.08176000003</v>
      </c>
      <c r="O57" s="772"/>
      <c r="P57" s="631">
        <v>0.59404317754025637</v>
      </c>
      <c r="Q57" s="631"/>
      <c r="R57" s="633">
        <f t="shared" si="28"/>
        <v>146898.05374577586</v>
      </c>
      <c r="S57" s="633">
        <f t="shared" si="29"/>
        <v>72456.774645130048</v>
      </c>
      <c r="T57" s="633">
        <f t="shared" si="30"/>
        <v>51395.249421474648</v>
      </c>
      <c r="U57" s="634"/>
      <c r="V57" s="632">
        <f t="shared" si="31"/>
        <v>270750.07781238056</v>
      </c>
      <c r="X57" s="635">
        <f t="shared" si="92"/>
        <v>3.0429408820266874</v>
      </c>
      <c r="Y57" s="635">
        <f t="shared" si="93"/>
        <v>7.1547938895412981</v>
      </c>
      <c r="Z57" s="635">
        <f t="shared" si="94"/>
        <v>1.2881762167202955</v>
      </c>
      <c r="AA57" s="626"/>
      <c r="AB57" s="626">
        <f t="shared" si="62"/>
        <v>3.8102353580561026</v>
      </c>
      <c r="AE57" s="635">
        <f t="shared" si="33"/>
        <v>5.1224237514628763</v>
      </c>
      <c r="AF57" s="635">
        <f t="shared" si="34"/>
        <v>12.044232069404487</v>
      </c>
      <c r="AG57" s="635">
        <f t="shared" si="35"/>
        <v>2.1684892031825411</v>
      </c>
      <c r="AH57" s="626"/>
      <c r="AI57" s="635">
        <f t="shared" si="101"/>
        <v>6.4140714044273244</v>
      </c>
      <c r="AK57" s="636">
        <f t="shared" si="37"/>
        <v>1.0005289022331654</v>
      </c>
      <c r="AL57" s="636">
        <f t="shared" si="38"/>
        <v>0.90000933003211969</v>
      </c>
      <c r="AM57" s="636">
        <f t="shared" si="39"/>
        <v>1.0341392225899164</v>
      </c>
      <c r="AN57" s="637"/>
      <c r="AO57" s="636">
        <f t="shared" si="40"/>
        <v>1.0741359023167225</v>
      </c>
      <c r="AQ57" s="631">
        <f t="shared" si="63"/>
        <v>1.6833793195650888</v>
      </c>
      <c r="AR57" s="631">
        <f t="shared" si="64"/>
        <v>1.6833793195650888</v>
      </c>
      <c r="AS57" s="631">
        <f t="shared" si="65"/>
        <v>1.6833793195650888</v>
      </c>
      <c r="AT57" s="631"/>
      <c r="AU57" s="631">
        <f t="shared" si="66"/>
        <v>1.6833793195650888</v>
      </c>
      <c r="AW57" s="631">
        <f t="shared" si="67"/>
        <v>0.54255959936443887</v>
      </c>
      <c r="AX57" s="631">
        <f t="shared" si="67"/>
        <v>0.26761497256277733</v>
      </c>
      <c r="AY57" s="631">
        <f t="shared" si="67"/>
        <v>0.18982542807278374</v>
      </c>
      <c r="AZ57" s="631"/>
      <c r="BA57" s="631">
        <f t="shared" si="68"/>
        <v>1</v>
      </c>
      <c r="BC57" s="621"/>
      <c r="BD57" s="638">
        <f t="shared" si="42"/>
        <v>1.0005289022331654</v>
      </c>
      <c r="BE57" s="638">
        <f t="shared" si="43"/>
        <v>0.90000933003211969</v>
      </c>
      <c r="BF57" s="638">
        <f t="shared" si="44"/>
        <v>1.0341392225899164</v>
      </c>
      <c r="BG57" s="638">
        <v>1</v>
      </c>
      <c r="BH57" s="629"/>
      <c r="BI57" s="638">
        <f t="shared" si="45"/>
        <v>1.6833793195650888</v>
      </c>
      <c r="BJ57" s="638">
        <f t="shared" si="46"/>
        <v>1.6833793195650888</v>
      </c>
      <c r="BK57" s="638">
        <f t="shared" si="47"/>
        <v>1.6833793195650888</v>
      </c>
      <c r="BL57" s="638">
        <v>1</v>
      </c>
      <c r="BN57" s="638">
        <f t="shared" si="48"/>
        <v>0.54255959936443887</v>
      </c>
      <c r="BO57" s="638">
        <f t="shared" si="49"/>
        <v>0.26761497256277733</v>
      </c>
      <c r="BP57" s="638">
        <f t="shared" si="50"/>
        <v>0.18982542807278374</v>
      </c>
      <c r="BQ57" s="638">
        <v>1</v>
      </c>
      <c r="BT57" s="630">
        <f t="shared" si="51"/>
        <v>1.1850618347173265</v>
      </c>
      <c r="BU57" s="630">
        <f t="shared" si="52"/>
        <v>0.85069694291326148</v>
      </c>
      <c r="BV57" s="630">
        <f t="shared" si="53"/>
        <v>0.79198259836437601</v>
      </c>
      <c r="BW57" s="630">
        <f t="shared" si="54"/>
        <v>1.1272722787189762</v>
      </c>
      <c r="BX57" s="630">
        <v>1</v>
      </c>
      <c r="BY57" s="630">
        <v>1</v>
      </c>
      <c r="BZ57" s="630">
        <f t="shared" si="55"/>
        <v>0.95286287314486506</v>
      </c>
      <c r="CA57" s="630">
        <f t="shared" si="56"/>
        <v>1.0081284799572106</v>
      </c>
      <c r="CB57" s="630">
        <f t="shared" si="57"/>
        <v>1.0081284799572103</v>
      </c>
      <c r="CC57" s="630"/>
      <c r="CD57" s="630">
        <f t="shared" si="69"/>
        <v>0.89278002836398584</v>
      </c>
      <c r="CG57" s="575"/>
      <c r="CI57" s="621">
        <f t="shared" si="58"/>
        <v>0.43330047377555275</v>
      </c>
      <c r="CJ57" s="621">
        <f t="shared" si="59"/>
        <v>0.50252275529214918</v>
      </c>
      <c r="CK57" s="621">
        <f t="shared" si="60"/>
        <v>6.4176770932298038E-2</v>
      </c>
      <c r="CL57" s="621">
        <f t="shared" si="61"/>
        <v>0</v>
      </c>
      <c r="CN57" s="621">
        <f t="shared" si="102"/>
        <v>0.43443164916840704</v>
      </c>
      <c r="CO57" s="621">
        <f t="shared" si="102"/>
        <v>0.50072342438557393</v>
      </c>
      <c r="CP57" s="621">
        <f t="shared" si="102"/>
        <v>6.4839519258067177E-2</v>
      </c>
      <c r="CQ57" s="621"/>
      <c r="CR57" s="621">
        <f t="shared" si="71"/>
        <v>0.99999459281204817</v>
      </c>
      <c r="CS57" s="621"/>
      <c r="CT57" s="621">
        <f t="shared" si="103"/>
        <v>0.43443399823468815</v>
      </c>
      <c r="CU57" s="621">
        <f t="shared" si="103"/>
        <v>0.50072613190588156</v>
      </c>
      <c r="CV57" s="621">
        <f t="shared" si="103"/>
        <v>6.4839869859430285E-2</v>
      </c>
      <c r="CW57" s="621">
        <f t="shared" si="103"/>
        <v>0</v>
      </c>
      <c r="CZ57" s="621">
        <f t="shared" si="73"/>
        <v>-9.2980183149684124E-3</v>
      </c>
      <c r="DA57" s="621">
        <f t="shared" si="74"/>
        <v>-1.4959523133266541E-2</v>
      </c>
      <c r="DB57" s="621">
        <f t="shared" si="75"/>
        <v>2.196044880943265E-2</v>
      </c>
      <c r="DC57" s="621">
        <f t="shared" si="76"/>
        <v>0</v>
      </c>
      <c r="DE57" s="621">
        <f t="shared" si="77"/>
        <v>-1.250120005582085E-2</v>
      </c>
      <c r="DF57" s="621">
        <f t="shared" si="78"/>
        <v>-1.2501200055820737E-2</v>
      </c>
      <c r="DG57" s="621">
        <f t="shared" si="79"/>
        <v>-1.2501200055820737E-2</v>
      </c>
      <c r="DH57" s="621">
        <f t="shared" si="80"/>
        <v>0</v>
      </c>
      <c r="DI57" s="621"/>
      <c r="DK57" s="621">
        <f t="shared" si="81"/>
        <v>4.250413041790386E-3</v>
      </c>
      <c r="DL57" s="621">
        <f t="shared" si="82"/>
        <v>2.230239316734469E-2</v>
      </c>
      <c r="DM57" s="621">
        <f t="shared" si="83"/>
        <v>-4.2308772919819299E-2</v>
      </c>
      <c r="DN57" s="621"/>
      <c r="DP57" s="621">
        <f t="shared" si="84"/>
        <v>-1.250120005582085E-2</v>
      </c>
      <c r="DQ57" s="621">
        <f t="shared" si="85"/>
        <v>-1.2501200055820737E-2</v>
      </c>
      <c r="DR57" s="621">
        <f t="shared" si="86"/>
        <v>-1.2501200055820737E-2</v>
      </c>
      <c r="DS57" s="621">
        <f t="shared" si="87"/>
        <v>0</v>
      </c>
      <c r="DU57" s="621">
        <f t="shared" si="88"/>
        <v>4.250413041790386E-3</v>
      </c>
      <c r="DV57" s="621">
        <f t="shared" si="89"/>
        <v>2.230239316734469E-2</v>
      </c>
      <c r="DW57" s="621">
        <f t="shared" si="90"/>
        <v>-4.2308772919819299E-2</v>
      </c>
      <c r="DX57" s="621">
        <f t="shared" si="91"/>
        <v>0</v>
      </c>
      <c r="EB57" s="621">
        <f t="shared" si="98"/>
        <v>0.98994480811826069</v>
      </c>
      <c r="EC57" s="621">
        <f t="shared" si="20"/>
        <v>0.92382816061224127</v>
      </c>
      <c r="ED57" s="621">
        <f t="shared" si="95"/>
        <v>0.95286287314486506</v>
      </c>
      <c r="EE57" s="621"/>
      <c r="EF57" s="621">
        <f t="shared" si="99"/>
        <v>0.98757661534610464</v>
      </c>
      <c r="EG57" s="621">
        <f t="shared" si="22"/>
        <v>1.4019516105060643</v>
      </c>
      <c r="EH57" s="621">
        <f t="shared" si="96"/>
        <v>0.79198259836437601</v>
      </c>
      <c r="EI57" s="621"/>
      <c r="EJ57" s="621">
        <f t="shared" si="100"/>
        <v>1.0103235435106548</v>
      </c>
      <c r="EK57" s="621">
        <f t="shared" si="24"/>
        <v>1.0662765229495816</v>
      </c>
      <c r="EL57" s="621">
        <f t="shared" si="97"/>
        <v>1.1272722787189762</v>
      </c>
      <c r="EM57" s="621"/>
      <c r="EP57" s="577"/>
    </row>
    <row r="58" spans="1:161" x14ac:dyDescent="0.2">
      <c r="A58" s="615" t="s">
        <v>105</v>
      </c>
      <c r="B58" s="571">
        <f t="shared" si="18"/>
        <v>1992</v>
      </c>
      <c r="D58" s="428">
        <f>Conversion_factors!$A54*D216+D297</f>
        <v>728.93887089894304</v>
      </c>
      <c r="E58" s="428">
        <f>Conversion_factors!$A54*E216+E297</f>
        <v>847.24535348868426</v>
      </c>
      <c r="F58" s="428">
        <f>Conversion_factors!$A54*F216+F297</f>
        <v>97.064163689590316</v>
      </c>
      <c r="G58" s="626"/>
      <c r="H58" s="626">
        <f t="shared" si="26"/>
        <v>1673.2483880772174</v>
      </c>
      <c r="I58" s="621"/>
      <c r="J58" s="632">
        <f>Mining_Data!C32</f>
        <v>241645.90716</v>
      </c>
      <c r="K58" s="632">
        <f>Mining_Data!D32</f>
        <v>119655.96029999999</v>
      </c>
      <c r="L58" s="632">
        <f>Mining_Data!E32</f>
        <v>73728.5</v>
      </c>
      <c r="M58" s="632"/>
      <c r="N58" s="632">
        <f t="shared" si="27"/>
        <v>435030.36745999998</v>
      </c>
      <c r="O58" s="772"/>
      <c r="P58" s="631">
        <v>0.59167436141682561</v>
      </c>
      <c r="Q58" s="631"/>
      <c r="R58" s="633">
        <f t="shared" si="28"/>
        <v>142975.68780788252</v>
      </c>
      <c r="S58" s="633">
        <f t="shared" si="29"/>
        <v>70797.363900219527</v>
      </c>
      <c r="T58" s="633">
        <f t="shared" si="30"/>
        <v>43623.263155720429</v>
      </c>
      <c r="U58" s="634"/>
      <c r="V58" s="632">
        <f t="shared" si="31"/>
        <v>257396.31486382248</v>
      </c>
      <c r="X58" s="635">
        <f t="shared" si="92"/>
        <v>3.016557902701384</v>
      </c>
      <c r="Y58" s="635">
        <f t="shared" si="93"/>
        <v>7.0806782325300039</v>
      </c>
      <c r="Z58" s="635">
        <f t="shared" si="94"/>
        <v>1.3165080489849965</v>
      </c>
      <c r="AA58" s="626"/>
      <c r="AB58" s="626">
        <f t="shared" si="62"/>
        <v>3.8462795088231831</v>
      </c>
      <c r="AE58" s="635">
        <f t="shared" si="33"/>
        <v>5.0983414178669557</v>
      </c>
      <c r="AF58" s="635">
        <f t="shared" si="34"/>
        <v>11.967187855790449</v>
      </c>
      <c r="AG58" s="635">
        <f t="shared" si="35"/>
        <v>2.2250550891414012</v>
      </c>
      <c r="AH58" s="626"/>
      <c r="AI58" s="635">
        <f t="shared" si="101"/>
        <v>6.5006695568367503</v>
      </c>
      <c r="AK58" s="636">
        <f t="shared" si="37"/>
        <v>0.99185409244704659</v>
      </c>
      <c r="AL58" s="636">
        <f t="shared" si="38"/>
        <v>0.89068624066833901</v>
      </c>
      <c r="AM58" s="636">
        <f t="shared" si="39"/>
        <v>1.0568838274137513</v>
      </c>
      <c r="AN58" s="637"/>
      <c r="AO58" s="636">
        <f t="shared" si="40"/>
        <v>1.0842970374617154</v>
      </c>
      <c r="AQ58" s="631">
        <f t="shared" si="63"/>
        <v>1.6901188647170655</v>
      </c>
      <c r="AR58" s="631">
        <f t="shared" si="64"/>
        <v>1.6901188647170655</v>
      </c>
      <c r="AS58" s="631">
        <f t="shared" si="65"/>
        <v>1.6901188647170653</v>
      </c>
      <c r="AT58" s="631"/>
      <c r="AU58" s="631">
        <f t="shared" si="66"/>
        <v>1.6901188647170655</v>
      </c>
      <c r="AW58" s="631">
        <f t="shared" si="67"/>
        <v>0.555469055116523</v>
      </c>
      <c r="AX58" s="631">
        <f t="shared" si="67"/>
        <v>0.27505197165575357</v>
      </c>
      <c r="AY58" s="631">
        <f t="shared" si="67"/>
        <v>0.16947897322772337</v>
      </c>
      <c r="AZ58" s="631"/>
      <c r="BA58" s="631">
        <f t="shared" si="68"/>
        <v>1</v>
      </c>
      <c r="BC58" s="621"/>
      <c r="BD58" s="638">
        <f t="shared" si="42"/>
        <v>0.99185409244704659</v>
      </c>
      <c r="BE58" s="638">
        <f t="shared" si="43"/>
        <v>0.89068624066833901</v>
      </c>
      <c r="BF58" s="638">
        <f t="shared" si="44"/>
        <v>1.0568838274137513</v>
      </c>
      <c r="BG58" s="638">
        <v>1</v>
      </c>
      <c r="BH58" s="629"/>
      <c r="BI58" s="638">
        <f t="shared" si="45"/>
        <v>1.6901188647170655</v>
      </c>
      <c r="BJ58" s="638">
        <f t="shared" si="46"/>
        <v>1.6901188647170655</v>
      </c>
      <c r="BK58" s="638">
        <f t="shared" si="47"/>
        <v>1.6901188647170653</v>
      </c>
      <c r="BL58" s="638">
        <v>1</v>
      </c>
      <c r="BN58" s="638">
        <f t="shared" si="48"/>
        <v>0.555469055116523</v>
      </c>
      <c r="BO58" s="638">
        <f t="shared" si="49"/>
        <v>0.27505197165575357</v>
      </c>
      <c r="BP58" s="638">
        <f t="shared" si="50"/>
        <v>0.16947897322772337</v>
      </c>
      <c r="BQ58" s="638">
        <v>1</v>
      </c>
      <c r="BT58" s="630">
        <f t="shared" si="51"/>
        <v>1.1266129694462159</v>
      </c>
      <c r="BU58" s="630">
        <f t="shared" si="52"/>
        <v>0.8621824376749484</v>
      </c>
      <c r="BV58" s="630">
        <f t="shared" si="53"/>
        <v>0.79515336470278841</v>
      </c>
      <c r="BW58" s="630">
        <f t="shared" si="54"/>
        <v>1.1467416906909615</v>
      </c>
      <c r="BX58" s="630">
        <v>1</v>
      </c>
      <c r="BY58" s="630">
        <v>1</v>
      </c>
      <c r="BZ58" s="630">
        <f t="shared" si="55"/>
        <v>0.94554601639047353</v>
      </c>
      <c r="CA58" s="630">
        <f t="shared" si="56"/>
        <v>0.97134591631335054</v>
      </c>
      <c r="CB58" s="630">
        <f t="shared" si="57"/>
        <v>0.97134591631335065</v>
      </c>
      <c r="CC58" s="630"/>
      <c r="CD58" s="630">
        <f t="shared" si="69"/>
        <v>0.9118355137978823</v>
      </c>
      <c r="CG58" s="575"/>
      <c r="CI58" s="621">
        <f t="shared" si="58"/>
        <v>0.435642954203942</v>
      </c>
      <c r="CJ58" s="621">
        <f t="shared" si="59"/>
        <v>0.50634762867590788</v>
      </c>
      <c r="CK58" s="621">
        <f t="shared" si="60"/>
        <v>5.8009417120150231E-2</v>
      </c>
      <c r="CL58" s="621">
        <f t="shared" si="61"/>
        <v>0</v>
      </c>
      <c r="CN58" s="621">
        <f t="shared" si="102"/>
        <v>0.43447066151901675</v>
      </c>
      <c r="CO58" s="621">
        <f t="shared" si="102"/>
        <v>0.50443277513697082</v>
      </c>
      <c r="CP58" s="621">
        <f t="shared" si="102"/>
        <v>6.1041175815953641E-2</v>
      </c>
      <c r="CQ58" s="621"/>
      <c r="CR58" s="621">
        <f t="shared" si="71"/>
        <v>0.99994461247194133</v>
      </c>
      <c r="CS58" s="621"/>
      <c r="CT58" s="621">
        <f t="shared" si="103"/>
        <v>0.43449472710790576</v>
      </c>
      <c r="CU58" s="621">
        <f t="shared" si="103"/>
        <v>0.50446071596903108</v>
      </c>
      <c r="CV58" s="621">
        <f t="shared" si="103"/>
        <v>6.1044556923063049E-2</v>
      </c>
      <c r="CW58" s="621">
        <f t="shared" si="103"/>
        <v>0</v>
      </c>
      <c r="CZ58" s="621">
        <f t="shared" si="73"/>
        <v>-8.7080291556551493E-3</v>
      </c>
      <c r="DA58" s="621">
        <f t="shared" si="74"/>
        <v>-1.0412907427706905E-2</v>
      </c>
      <c r="DB58" s="621">
        <f t="shared" si="75"/>
        <v>2.1755381314832387E-2</v>
      </c>
      <c r="DC58" s="621">
        <f t="shared" si="76"/>
        <v>0</v>
      </c>
      <c r="DE58" s="621">
        <f t="shared" si="77"/>
        <v>3.9955878142293863E-3</v>
      </c>
      <c r="DF58" s="621">
        <f t="shared" si="78"/>
        <v>3.9955878142293863E-3</v>
      </c>
      <c r="DG58" s="621">
        <f t="shared" si="79"/>
        <v>3.9955878142291651E-3</v>
      </c>
      <c r="DH58" s="621">
        <f t="shared" si="80"/>
        <v>0</v>
      </c>
      <c r="DI58" s="621"/>
      <c r="DK58" s="621">
        <f t="shared" si="81"/>
        <v>2.3514961207139078E-2</v>
      </c>
      <c r="DL58" s="621">
        <f t="shared" si="82"/>
        <v>2.741078967993258E-2</v>
      </c>
      <c r="DM58" s="621">
        <f t="shared" si="83"/>
        <v>-0.11337598281685879</v>
      </c>
      <c r="DN58" s="621"/>
      <c r="DP58" s="621">
        <f t="shared" si="84"/>
        <v>3.9955878142293863E-3</v>
      </c>
      <c r="DQ58" s="621">
        <f t="shared" si="85"/>
        <v>3.9955878142293863E-3</v>
      </c>
      <c r="DR58" s="621">
        <f t="shared" si="86"/>
        <v>3.9955878142291651E-3</v>
      </c>
      <c r="DS58" s="621">
        <f t="shared" si="87"/>
        <v>0</v>
      </c>
      <c r="DU58" s="621">
        <f t="shared" si="88"/>
        <v>2.3514961207139078E-2</v>
      </c>
      <c r="DV58" s="621">
        <f t="shared" si="89"/>
        <v>2.741078967993258E-2</v>
      </c>
      <c r="DW58" s="621">
        <f t="shared" si="90"/>
        <v>-0.11337598281685879</v>
      </c>
      <c r="DX58" s="621">
        <f t="shared" si="91"/>
        <v>0</v>
      </c>
      <c r="EB58" s="621">
        <f t="shared" si="98"/>
        <v>0.99232118601678465</v>
      </c>
      <c r="EC58" s="621">
        <f t="shared" si="20"/>
        <v>0.91673425601444392</v>
      </c>
      <c r="ED58" s="621">
        <f t="shared" si="95"/>
        <v>0.94554601639047353</v>
      </c>
      <c r="EE58" s="621"/>
      <c r="EF58" s="621">
        <f t="shared" si="99"/>
        <v>1.0040035808172563</v>
      </c>
      <c r="EG58" s="621">
        <f t="shared" si="22"/>
        <v>1.407564437080608</v>
      </c>
      <c r="EH58" s="621">
        <f t="shared" si="96"/>
        <v>0.79515336470278841</v>
      </c>
      <c r="EI58" s="621"/>
      <c r="EJ58" s="621">
        <f t="shared" si="100"/>
        <v>1.0172712594282105</v>
      </c>
      <c r="EK58" s="621">
        <f t="shared" si="24"/>
        <v>1.084692461399654</v>
      </c>
      <c r="EL58" s="621">
        <f t="shared" si="97"/>
        <v>1.1467416906909615</v>
      </c>
      <c r="EM58" s="621"/>
      <c r="EP58" s="577"/>
    </row>
    <row r="59" spans="1:161" x14ac:dyDescent="0.2">
      <c r="A59" s="615" t="s">
        <v>105</v>
      </c>
      <c r="B59" s="571">
        <f t="shared" si="18"/>
        <v>1993</v>
      </c>
      <c r="D59" s="428">
        <f>Conversion_factors!$A55*D217+D298</f>
        <v>720.3259308615385</v>
      </c>
      <c r="E59" s="428">
        <f>Conversion_factors!$A55*E217+E298</f>
        <v>812.9924145929723</v>
      </c>
      <c r="F59" s="428">
        <f>Conversion_factors!$A55*F217+F298</f>
        <v>125.22767016338564</v>
      </c>
      <c r="G59" s="626"/>
      <c r="H59" s="626">
        <f t="shared" si="26"/>
        <v>1658.5460156178965</v>
      </c>
      <c r="I59" s="621"/>
      <c r="J59" s="632">
        <f>Mining_Data!C33</f>
        <v>243803.68656000003</v>
      </c>
      <c r="K59" s="632">
        <f>Mining_Data!D33</f>
        <v>116366.05095</v>
      </c>
      <c r="L59" s="632">
        <f>Mining_Data!E33</f>
        <v>95014.399999999994</v>
      </c>
      <c r="M59" s="632"/>
      <c r="N59" s="632">
        <f t="shared" si="27"/>
        <v>455184.13751000003</v>
      </c>
      <c r="O59" s="772"/>
      <c r="P59" s="631">
        <v>0.61623134537042357</v>
      </c>
      <c r="Q59" s="631"/>
      <c r="R59" s="633">
        <f t="shared" si="28"/>
        <v>150239.47377513789</v>
      </c>
      <c r="S59" s="633">
        <f t="shared" si="29"/>
        <v>71708.408132361757</v>
      </c>
      <c r="T59" s="633">
        <f t="shared" si="30"/>
        <v>58550.85154156357</v>
      </c>
      <c r="U59" s="634"/>
      <c r="V59" s="632">
        <f t="shared" si="31"/>
        <v>280498.73344906321</v>
      </c>
      <c r="X59" s="635">
        <f t="shared" si="92"/>
        <v>2.9545325627562504</v>
      </c>
      <c r="Y59" s="635">
        <f t="shared" si="93"/>
        <v>6.9865085903989099</v>
      </c>
      <c r="Z59" s="635">
        <f t="shared" si="94"/>
        <v>1.3179862227555577</v>
      </c>
      <c r="AA59" s="626"/>
      <c r="AB59" s="626">
        <f t="shared" si="62"/>
        <v>3.6436814883107815</v>
      </c>
      <c r="AE59" s="635">
        <f t="shared" si="33"/>
        <v>4.7945184628351667</v>
      </c>
      <c r="AF59" s="635">
        <f t="shared" si="34"/>
        <v>11.337476814327323</v>
      </c>
      <c r="AG59" s="635">
        <f t="shared" si="35"/>
        <v>2.138784780516644</v>
      </c>
      <c r="AH59" s="626"/>
      <c r="AI59" s="635">
        <f t="shared" si="101"/>
        <v>5.9128467185007016</v>
      </c>
      <c r="AK59" s="636">
        <f t="shared" si="37"/>
        <v>0.97145995805801078</v>
      </c>
      <c r="AL59" s="636">
        <f t="shared" si="38"/>
        <v>0.87884053863523637</v>
      </c>
      <c r="AM59" s="636">
        <f t="shared" si="39"/>
        <v>1.0580704953976028</v>
      </c>
      <c r="AN59" s="637"/>
      <c r="AO59" s="636">
        <f t="shared" si="40"/>
        <v>1.0271830308136602</v>
      </c>
      <c r="AQ59" s="631">
        <f t="shared" si="63"/>
        <v>1.6227671758548547</v>
      </c>
      <c r="AR59" s="631">
        <f t="shared" si="64"/>
        <v>1.622767175854855</v>
      </c>
      <c r="AS59" s="631">
        <f t="shared" si="65"/>
        <v>1.622767175854855</v>
      </c>
      <c r="AT59" s="631"/>
      <c r="AU59" s="631">
        <f t="shared" si="66"/>
        <v>1.622767175854855</v>
      </c>
      <c r="AW59" s="631">
        <f t="shared" si="67"/>
        <v>0.53561551572003951</v>
      </c>
      <c r="AX59" s="631">
        <f t="shared" si="67"/>
        <v>0.25564610310578656</v>
      </c>
      <c r="AY59" s="631">
        <f t="shared" si="67"/>
        <v>0.20873838117417395</v>
      </c>
      <c r="AZ59" s="631"/>
      <c r="BA59" s="631">
        <f t="shared" si="68"/>
        <v>1</v>
      </c>
      <c r="BC59" s="621"/>
      <c r="BD59" s="638">
        <f t="shared" si="42"/>
        <v>0.97145995805801078</v>
      </c>
      <c r="BE59" s="638">
        <f t="shared" si="43"/>
        <v>0.87884053863523637</v>
      </c>
      <c r="BF59" s="638">
        <f t="shared" si="44"/>
        <v>1.0580704953976028</v>
      </c>
      <c r="BG59" s="638">
        <v>1</v>
      </c>
      <c r="BH59" s="629"/>
      <c r="BI59" s="638">
        <f t="shared" si="45"/>
        <v>1.6227671758548547</v>
      </c>
      <c r="BJ59" s="638">
        <f t="shared" si="46"/>
        <v>1.622767175854855</v>
      </c>
      <c r="BK59" s="638">
        <f t="shared" si="47"/>
        <v>1.622767175854855</v>
      </c>
      <c r="BL59" s="638">
        <v>1</v>
      </c>
      <c r="BN59" s="638">
        <f t="shared" si="48"/>
        <v>0.53561551572003951</v>
      </c>
      <c r="BO59" s="638">
        <f t="shared" si="49"/>
        <v>0.25564610310578656</v>
      </c>
      <c r="BP59" s="638">
        <f t="shared" si="50"/>
        <v>0.20873838117417395</v>
      </c>
      <c r="BQ59" s="638">
        <v>1</v>
      </c>
      <c r="BT59" s="630">
        <f t="shared" si="51"/>
        <v>1.2277312951591446</v>
      </c>
      <c r="BU59" s="630">
        <f t="shared" si="52"/>
        <v>0.78421961811514329</v>
      </c>
      <c r="BV59" s="630">
        <f t="shared" si="53"/>
        <v>0.76346629041753244</v>
      </c>
      <c r="BW59" s="630">
        <f t="shared" si="54"/>
        <v>1.103462213918553</v>
      </c>
      <c r="BX59" s="630">
        <v>1</v>
      </c>
      <c r="BY59" s="630">
        <v>1</v>
      </c>
      <c r="BZ59" s="630">
        <f t="shared" si="55"/>
        <v>0.93087286348119325</v>
      </c>
      <c r="CA59" s="630">
        <f t="shared" si="56"/>
        <v>0.96281096743771466</v>
      </c>
      <c r="CB59" s="630">
        <f t="shared" si="57"/>
        <v>0.96281096743771466</v>
      </c>
      <c r="CC59" s="630"/>
      <c r="CD59" s="630">
        <f t="shared" si="69"/>
        <v>0.8424562030763153</v>
      </c>
      <c r="CG59" s="575"/>
      <c r="CI59" s="621">
        <f t="shared" si="58"/>
        <v>0.4343116947485951</v>
      </c>
      <c r="CJ59" s="621">
        <f t="shared" si="59"/>
        <v>0.49018381578643716</v>
      </c>
      <c r="CK59" s="621">
        <f t="shared" si="60"/>
        <v>7.5504489464967711E-2</v>
      </c>
      <c r="CL59" s="621">
        <f t="shared" si="61"/>
        <v>0</v>
      </c>
      <c r="CN59" s="621">
        <f t="shared" si="102"/>
        <v>0.43497698494652359</v>
      </c>
      <c r="CO59" s="621">
        <f t="shared" si="102"/>
        <v>0.49822202279397659</v>
      </c>
      <c r="CP59" s="621">
        <f t="shared" si="102"/>
        <v>6.6373108437639397E-2</v>
      </c>
      <c r="CQ59" s="621"/>
      <c r="CR59" s="621">
        <f t="shared" si="71"/>
        <v>0.99957211617813957</v>
      </c>
      <c r="CS59" s="621"/>
      <c r="CT59" s="621">
        <f t="shared" si="103"/>
        <v>0.43516318423292616</v>
      </c>
      <c r="CU59" s="621">
        <f t="shared" si="103"/>
        <v>0.49843529519303392</v>
      </c>
      <c r="CV59" s="621">
        <f t="shared" si="103"/>
        <v>6.640152057403996E-2</v>
      </c>
      <c r="CW59" s="621">
        <f t="shared" si="103"/>
        <v>0</v>
      </c>
      <c r="CZ59" s="621">
        <f t="shared" si="73"/>
        <v>-2.0775960887624668E-2</v>
      </c>
      <c r="DA59" s="621">
        <f t="shared" si="74"/>
        <v>-1.3388753563842745E-2</v>
      </c>
      <c r="DB59" s="621">
        <f t="shared" si="75"/>
        <v>1.1221690185737607E-3</v>
      </c>
      <c r="DC59" s="621">
        <f t="shared" si="76"/>
        <v>0</v>
      </c>
      <c r="DE59" s="621">
        <f t="shared" si="77"/>
        <v>-4.0666035326161393E-2</v>
      </c>
      <c r="DF59" s="621">
        <f t="shared" si="78"/>
        <v>-4.0666035326161164E-2</v>
      </c>
      <c r="DG59" s="621">
        <f t="shared" si="79"/>
        <v>-4.0666035326161046E-2</v>
      </c>
      <c r="DH59" s="621">
        <f t="shared" si="80"/>
        <v>0</v>
      </c>
      <c r="DI59" s="621"/>
      <c r="DK59" s="621">
        <f t="shared" si="81"/>
        <v>-3.6396318912274794E-2</v>
      </c>
      <c r="DL59" s="621">
        <f t="shared" si="82"/>
        <v>-7.316598932306595E-2</v>
      </c>
      <c r="DM59" s="621">
        <f t="shared" si="83"/>
        <v>0.20835283576446412</v>
      </c>
      <c r="DN59" s="621"/>
      <c r="DP59" s="621">
        <f t="shared" si="84"/>
        <v>-4.0666035326161393E-2</v>
      </c>
      <c r="DQ59" s="621">
        <f t="shared" si="85"/>
        <v>-4.0666035326161164E-2</v>
      </c>
      <c r="DR59" s="621">
        <f t="shared" si="86"/>
        <v>-4.0666035326161046E-2</v>
      </c>
      <c r="DS59" s="621">
        <f t="shared" si="87"/>
        <v>0</v>
      </c>
      <c r="DU59" s="621">
        <f t="shared" si="88"/>
        <v>-3.6396318912274794E-2</v>
      </c>
      <c r="DV59" s="621">
        <f t="shared" si="89"/>
        <v>-7.316598932306595E-2</v>
      </c>
      <c r="DW59" s="621">
        <f t="shared" si="90"/>
        <v>0.20835283576446412</v>
      </c>
      <c r="DX59" s="621">
        <f t="shared" si="91"/>
        <v>0</v>
      </c>
      <c r="EB59" s="621">
        <f t="shared" si="98"/>
        <v>0.98448182039273613</v>
      </c>
      <c r="EC59" s="621">
        <f t="shared" si="20"/>
        <v>0.90250820917748031</v>
      </c>
      <c r="ED59" s="621">
        <f t="shared" si="95"/>
        <v>0.93087286348119325</v>
      </c>
      <c r="EE59" s="621"/>
      <c r="EF59" s="621">
        <f t="shared" si="99"/>
        <v>0.96014973250210678</v>
      </c>
      <c r="EG59" s="621">
        <f t="shared" si="22"/>
        <v>1.3514726177424243</v>
      </c>
      <c r="EH59" s="621">
        <f t="shared" si="96"/>
        <v>0.76346629041753244</v>
      </c>
      <c r="EI59" s="621"/>
      <c r="EJ59" s="621">
        <f t="shared" si="100"/>
        <v>0.96225873958909547</v>
      </c>
      <c r="EK59" s="621">
        <f t="shared" si="24"/>
        <v>1.0437548007482247</v>
      </c>
      <c r="EL59" s="621">
        <f t="shared" si="97"/>
        <v>1.103462213918553</v>
      </c>
      <c r="EM59" s="621"/>
      <c r="EP59" s="577"/>
    </row>
    <row r="60" spans="1:161" x14ac:dyDescent="0.2">
      <c r="A60" s="615" t="s">
        <v>105</v>
      </c>
      <c r="B60" s="571">
        <f t="shared" si="18"/>
        <v>1994</v>
      </c>
      <c r="D60" s="428">
        <f>Conversion_factors!$A56*D218+D299</f>
        <v>703.7233659379375</v>
      </c>
      <c r="E60" s="428">
        <f>Conversion_factors!$A56*E218+E299</f>
        <v>858.55078122380155</v>
      </c>
      <c r="F60" s="428">
        <f>Conversion_factors!$A56*F218+F299</f>
        <v>116.18161030493654</v>
      </c>
      <c r="G60" s="626"/>
      <c r="H60" s="626">
        <f t="shared" si="26"/>
        <v>1678.4557574666758</v>
      </c>
      <c r="I60" s="621"/>
      <c r="J60" s="632">
        <f>Mining_Data!C34</f>
        <v>244402.06236000001</v>
      </c>
      <c r="K60" s="632">
        <f>Mining_Data!D34</f>
        <v>126417.7899</v>
      </c>
      <c r="L60" s="632">
        <f>Mining_Data!E34</f>
        <v>88177.1</v>
      </c>
      <c r="M60" s="632"/>
      <c r="N60" s="632">
        <f t="shared" si="27"/>
        <v>458996.95226000005</v>
      </c>
      <c r="O60" s="772"/>
      <c r="P60" s="631">
        <v>0.66387900536557498</v>
      </c>
      <c r="Q60" s="631"/>
      <c r="R60" s="633">
        <f t="shared" si="28"/>
        <v>162253.39806885202</v>
      </c>
      <c r="S60" s="633">
        <f t="shared" si="29"/>
        <v>83926.116619326232</v>
      </c>
      <c r="T60" s="633">
        <f t="shared" si="30"/>
        <v>58538.925444020846</v>
      </c>
      <c r="U60" s="634"/>
      <c r="V60" s="632">
        <f t="shared" si="31"/>
        <v>304718.44013219909</v>
      </c>
      <c r="X60" s="635">
        <f t="shared" si="92"/>
        <v>2.8793675435576529</v>
      </c>
      <c r="Y60" s="635">
        <f t="shared" si="93"/>
        <v>6.7913762920783469</v>
      </c>
      <c r="Z60" s="635">
        <f t="shared" si="94"/>
        <v>1.3175939138952919</v>
      </c>
      <c r="AA60" s="626"/>
      <c r="AB60" s="626">
        <f t="shared" si="62"/>
        <v>3.6567906370670409</v>
      </c>
      <c r="AE60" s="635">
        <f t="shared" si="33"/>
        <v>4.3371872288265632</v>
      </c>
      <c r="AF60" s="635">
        <f t="shared" si="34"/>
        <v>10.229840433556976</v>
      </c>
      <c r="AG60" s="635">
        <f t="shared" si="35"/>
        <v>1.9846898354162275</v>
      </c>
      <c r="AH60" s="626"/>
      <c r="AI60" s="635">
        <f t="shared" si="101"/>
        <v>5.5082185270392374</v>
      </c>
      <c r="AK60" s="636">
        <f t="shared" si="37"/>
        <v>0.94674545420770295</v>
      </c>
      <c r="AL60" s="636">
        <f t="shared" si="38"/>
        <v>0.85429463391870275</v>
      </c>
      <c r="AM60" s="636">
        <f t="shared" si="39"/>
        <v>1.0577555524771356</v>
      </c>
      <c r="AN60" s="637"/>
      <c r="AO60" s="636">
        <f t="shared" si="40"/>
        <v>1.0308786049723895</v>
      </c>
      <c r="AQ60" s="631">
        <f t="shared" si="63"/>
        <v>1.5062985753696714</v>
      </c>
      <c r="AR60" s="631">
        <f t="shared" si="64"/>
        <v>1.5062985753696714</v>
      </c>
      <c r="AS60" s="631">
        <f t="shared" si="65"/>
        <v>1.5062985753696714</v>
      </c>
      <c r="AT60" s="631"/>
      <c r="AU60" s="631">
        <f t="shared" si="66"/>
        <v>1.5062985753696716</v>
      </c>
      <c r="AW60" s="631">
        <f t="shared" si="67"/>
        <v>0.53246990237433611</v>
      </c>
      <c r="AX60" s="631">
        <f t="shared" si="67"/>
        <v>0.27542185035771288</v>
      </c>
      <c r="AY60" s="631">
        <f t="shared" si="67"/>
        <v>0.19210824726795106</v>
      </c>
      <c r="AZ60" s="631"/>
      <c r="BA60" s="631">
        <f t="shared" si="68"/>
        <v>1</v>
      </c>
      <c r="BC60" s="621"/>
      <c r="BD60" s="638">
        <f t="shared" si="42"/>
        <v>0.94674545420770295</v>
      </c>
      <c r="BE60" s="638">
        <f t="shared" si="43"/>
        <v>0.85429463391870275</v>
      </c>
      <c r="BF60" s="638">
        <f t="shared" si="44"/>
        <v>1.0577555524771356</v>
      </c>
      <c r="BG60" s="638">
        <v>1</v>
      </c>
      <c r="BH60" s="629"/>
      <c r="BI60" s="638">
        <f t="shared" si="45"/>
        <v>1.5062985753696714</v>
      </c>
      <c r="BJ60" s="638">
        <f t="shared" si="46"/>
        <v>1.5062985753696714</v>
      </c>
      <c r="BK60" s="638">
        <f t="shared" si="47"/>
        <v>1.5062985753696714</v>
      </c>
      <c r="BL60" s="638">
        <v>1</v>
      </c>
      <c r="BN60" s="638">
        <f t="shared" si="48"/>
        <v>0.53246990237433611</v>
      </c>
      <c r="BO60" s="638">
        <f t="shared" si="49"/>
        <v>0.27542185035771288</v>
      </c>
      <c r="BP60" s="638">
        <f t="shared" si="50"/>
        <v>0.19210824726795106</v>
      </c>
      <c r="BQ60" s="638">
        <v>1</v>
      </c>
      <c r="BT60" s="630">
        <f t="shared" si="51"/>
        <v>1.3337399444276474</v>
      </c>
      <c r="BU60" s="630">
        <f t="shared" si="52"/>
        <v>0.73055386608513095</v>
      </c>
      <c r="BV60" s="630">
        <f t="shared" si="53"/>
        <v>0.70867109139848472</v>
      </c>
      <c r="BW60" s="630">
        <f t="shared" si="54"/>
        <v>1.1357036495543187</v>
      </c>
      <c r="BX60" s="630">
        <v>1</v>
      </c>
      <c r="BY60" s="630">
        <v>1</v>
      </c>
      <c r="BZ60" s="630">
        <f t="shared" si="55"/>
        <v>0.90770035420502093</v>
      </c>
      <c r="CA60" s="630">
        <f t="shared" si="56"/>
        <v>0.97436887275378581</v>
      </c>
      <c r="CB60" s="630">
        <f t="shared" si="57"/>
        <v>0.97436887275378559</v>
      </c>
      <c r="CC60" s="630"/>
      <c r="CD60" s="630">
        <f t="shared" si="69"/>
        <v>0.80484034483490119</v>
      </c>
      <c r="CG60" s="575"/>
      <c r="CI60" s="621">
        <f t="shared" si="58"/>
        <v>0.41926834401645485</v>
      </c>
      <c r="CJ60" s="621">
        <f t="shared" si="59"/>
        <v>0.51151230969568606</v>
      </c>
      <c r="CK60" s="621">
        <f t="shared" si="60"/>
        <v>6.9219346287859015E-2</v>
      </c>
      <c r="CL60" s="621">
        <f t="shared" si="61"/>
        <v>0</v>
      </c>
      <c r="CN60" s="621">
        <f t="shared" si="102"/>
        <v>0.42674582880912426</v>
      </c>
      <c r="CO60" s="621">
        <f t="shared" si="102"/>
        <v>0.50077236452435159</v>
      </c>
      <c r="CP60" s="621">
        <f t="shared" si="102"/>
        <v>7.2316402554096923E-2</v>
      </c>
      <c r="CQ60" s="621"/>
      <c r="CR60" s="621">
        <f t="shared" si="71"/>
        <v>0.99983459588757273</v>
      </c>
      <c r="CS60" s="621"/>
      <c r="CT60" s="621">
        <f t="shared" si="103"/>
        <v>0.42681642600123637</v>
      </c>
      <c r="CU60" s="621">
        <f t="shared" si="103"/>
        <v>0.50085520803549133</v>
      </c>
      <c r="CV60" s="621">
        <f t="shared" si="103"/>
        <v>7.2328365963272398E-2</v>
      </c>
      <c r="CW60" s="621">
        <f t="shared" si="103"/>
        <v>0</v>
      </c>
      <c r="CZ60" s="621">
        <f t="shared" si="73"/>
        <v>-2.5769786052764553E-2</v>
      </c>
      <c r="DA60" s="621">
        <f t="shared" si="74"/>
        <v>-2.8327330104565857E-2</v>
      </c>
      <c r="DB60" s="621">
        <f t="shared" si="75"/>
        <v>-2.9770209428087901E-4</v>
      </c>
      <c r="DC60" s="621">
        <f t="shared" si="76"/>
        <v>0</v>
      </c>
      <c r="DE60" s="621">
        <f t="shared" si="77"/>
        <v>-7.4477458342685904E-2</v>
      </c>
      <c r="DF60" s="621">
        <f t="shared" si="78"/>
        <v>-7.4477458342686029E-2</v>
      </c>
      <c r="DG60" s="621">
        <f t="shared" si="79"/>
        <v>-7.4477458342686029E-2</v>
      </c>
      <c r="DH60" s="621">
        <f t="shared" si="80"/>
        <v>0</v>
      </c>
      <c r="DI60" s="621"/>
      <c r="DK60" s="621">
        <f t="shared" si="81"/>
        <v>-5.8902076314195353E-3</v>
      </c>
      <c r="DL60" s="621">
        <f t="shared" si="82"/>
        <v>7.4509845262560354E-2</v>
      </c>
      <c r="DM60" s="621">
        <f t="shared" si="83"/>
        <v>-8.3022702123038833E-2</v>
      </c>
      <c r="DN60" s="621"/>
      <c r="DP60" s="621">
        <f t="shared" si="84"/>
        <v>-7.4477458342685904E-2</v>
      </c>
      <c r="DQ60" s="621">
        <f t="shared" si="85"/>
        <v>-7.4477458342686029E-2</v>
      </c>
      <c r="DR60" s="621">
        <f t="shared" si="86"/>
        <v>-7.4477458342686029E-2</v>
      </c>
      <c r="DS60" s="621">
        <f t="shared" si="87"/>
        <v>0</v>
      </c>
      <c r="DU60" s="621">
        <f t="shared" si="88"/>
        <v>-5.8902076314195353E-3</v>
      </c>
      <c r="DV60" s="621">
        <f t="shared" si="89"/>
        <v>7.4509845262560354E-2</v>
      </c>
      <c r="DW60" s="621">
        <f t="shared" si="90"/>
        <v>-8.3022702123038833E-2</v>
      </c>
      <c r="DX60" s="621">
        <f t="shared" si="91"/>
        <v>0</v>
      </c>
      <c r="EB60" s="621">
        <f t="shared" si="98"/>
        <v>0.97510668729829131</v>
      </c>
      <c r="EC60" s="621">
        <f t="shared" si="20"/>
        <v>0.88004179011056616</v>
      </c>
      <c r="ED60" s="621">
        <f t="shared" si="95"/>
        <v>0.90770035420502093</v>
      </c>
      <c r="EE60" s="621"/>
      <c r="EF60" s="621">
        <f t="shared" si="99"/>
        <v>0.92822839762960496</v>
      </c>
      <c r="EG60" s="621">
        <f t="shared" si="22"/>
        <v>1.2544752624073381</v>
      </c>
      <c r="EH60" s="621">
        <f t="shared" si="96"/>
        <v>0.70867109139848472</v>
      </c>
      <c r="EI60" s="621"/>
      <c r="EJ60" s="621">
        <f t="shared" si="100"/>
        <v>1.0292184319762718</v>
      </c>
      <c r="EK60" s="621">
        <f t="shared" si="24"/>
        <v>1.074251679393794</v>
      </c>
      <c r="EL60" s="621">
        <f t="shared" si="97"/>
        <v>1.1357036495543187</v>
      </c>
      <c r="EM60" s="621"/>
      <c r="EP60" s="577"/>
    </row>
    <row r="61" spans="1:161" x14ac:dyDescent="0.2">
      <c r="A61" s="615" t="s">
        <v>105</v>
      </c>
      <c r="B61" s="571">
        <f t="shared" si="18"/>
        <v>1995</v>
      </c>
      <c r="D61" s="428">
        <f>Conversion_factors!$A57*D219+D300</f>
        <v>707.58845629730786</v>
      </c>
      <c r="E61" s="428">
        <f>Conversion_factors!$A57*E219+E300</f>
        <v>851.43152068939844</v>
      </c>
      <c r="F61" s="428">
        <f>Conversion_factors!$A57*F219+F300</f>
        <v>101.69522549186833</v>
      </c>
      <c r="G61" s="626"/>
      <c r="H61" s="626">
        <f t="shared" si="26"/>
        <v>1660.7152024785746</v>
      </c>
      <c r="I61" s="621"/>
      <c r="J61" s="632">
        <f>Mining_Data!C35</f>
        <v>250483.73639999997</v>
      </c>
      <c r="K61" s="632">
        <f>Mining_Data!D35</f>
        <v>124411.93005</v>
      </c>
      <c r="L61" s="632">
        <f>Mining_Data!E35</f>
        <v>77032.5</v>
      </c>
      <c r="M61" s="632"/>
      <c r="N61" s="632">
        <f t="shared" si="27"/>
        <v>451928.16644999996</v>
      </c>
      <c r="O61" s="772"/>
      <c r="P61" s="631">
        <v>0.69143837874161584</v>
      </c>
      <c r="Q61" s="631"/>
      <c r="R61" s="633">
        <f t="shared" si="28"/>
        <v>173194.06859755825</v>
      </c>
      <c r="S61" s="633">
        <f t="shared" si="29"/>
        <v>86023.183209887313</v>
      </c>
      <c r="T61" s="633">
        <f t="shared" si="30"/>
        <v>53263.226910413519</v>
      </c>
      <c r="U61" s="634"/>
      <c r="V61" s="632">
        <f t="shared" si="31"/>
        <v>312480.47871785908</v>
      </c>
      <c r="X61" s="635">
        <f t="shared" si="92"/>
        <v>2.8248878209296304</v>
      </c>
      <c r="Y61" s="635">
        <f t="shared" si="93"/>
        <v>6.8436485178488589</v>
      </c>
      <c r="Z61" s="635">
        <f t="shared" si="94"/>
        <v>1.3201600037888985</v>
      </c>
      <c r="AA61" s="626"/>
      <c r="AB61" s="626">
        <f t="shared" si="62"/>
        <v>3.6747326804697211</v>
      </c>
      <c r="AE61" s="635">
        <f t="shared" si="33"/>
        <v>4.0855236095959677</v>
      </c>
      <c r="AF61" s="635">
        <f t="shared" si="34"/>
        <v>9.8976983752391163</v>
      </c>
      <c r="AG61" s="635">
        <f t="shared" si="35"/>
        <v>1.9092952378367043</v>
      </c>
      <c r="AH61" s="626"/>
      <c r="AI61" s="635">
        <f t="shared" si="101"/>
        <v>5.314620642200329</v>
      </c>
      <c r="AK61" s="636">
        <f t="shared" si="37"/>
        <v>0.92883234344142407</v>
      </c>
      <c r="AL61" s="636">
        <f t="shared" si="38"/>
        <v>0.86087001423312048</v>
      </c>
      <c r="AM61" s="636">
        <f t="shared" si="39"/>
        <v>1.0598155922242025</v>
      </c>
      <c r="AN61" s="637"/>
      <c r="AO61" s="636">
        <f t="shared" si="40"/>
        <v>1.0359366108876924</v>
      </c>
      <c r="AQ61" s="631">
        <f t="shared" si="63"/>
        <v>1.4462604777882755</v>
      </c>
      <c r="AR61" s="631">
        <f t="shared" si="64"/>
        <v>1.4462604777882757</v>
      </c>
      <c r="AS61" s="631">
        <f t="shared" si="65"/>
        <v>1.4462604777882757</v>
      </c>
      <c r="AT61" s="631"/>
      <c r="AU61" s="631">
        <f t="shared" si="66"/>
        <v>1.4462604777882757</v>
      </c>
      <c r="AW61" s="631">
        <f t="shared" si="67"/>
        <v>0.55425564281068718</v>
      </c>
      <c r="AX61" s="631">
        <f t="shared" si="67"/>
        <v>0.27529138320207924</v>
      </c>
      <c r="AY61" s="631">
        <f t="shared" si="67"/>
        <v>0.17045297398723355</v>
      </c>
      <c r="AZ61" s="631"/>
      <c r="BA61" s="631">
        <f t="shared" si="68"/>
        <v>1</v>
      </c>
      <c r="BC61" s="621"/>
      <c r="BD61" s="638">
        <f t="shared" si="42"/>
        <v>0.92883234344142407</v>
      </c>
      <c r="BE61" s="638">
        <f t="shared" si="43"/>
        <v>0.86087001423312048</v>
      </c>
      <c r="BF61" s="638">
        <f t="shared" si="44"/>
        <v>1.0598155922242025</v>
      </c>
      <c r="BG61" s="638">
        <v>1</v>
      </c>
      <c r="BH61" s="629"/>
      <c r="BI61" s="638">
        <f t="shared" si="45"/>
        <v>1.4462604777882755</v>
      </c>
      <c r="BJ61" s="638">
        <f t="shared" si="46"/>
        <v>1.4462604777882757</v>
      </c>
      <c r="BK61" s="638">
        <f t="shared" si="47"/>
        <v>1.4462604777882757</v>
      </c>
      <c r="BL61" s="638">
        <v>1</v>
      </c>
      <c r="BN61" s="638">
        <f t="shared" si="48"/>
        <v>0.55425564281068718</v>
      </c>
      <c r="BO61" s="638">
        <f t="shared" si="49"/>
        <v>0.27529138320207924</v>
      </c>
      <c r="BP61" s="638">
        <f t="shared" si="50"/>
        <v>0.17045297398723355</v>
      </c>
      <c r="BQ61" s="638">
        <v>1</v>
      </c>
      <c r="BT61" s="630">
        <f t="shared" si="51"/>
        <v>1.3677140646265826</v>
      </c>
      <c r="BU61" s="630">
        <f t="shared" si="52"/>
        <v>0.70487701928962243</v>
      </c>
      <c r="BV61" s="630">
        <f t="shared" si="53"/>
        <v>0.68042485600119329</v>
      </c>
      <c r="BW61" s="630">
        <f t="shared" si="54"/>
        <v>1.1458741066384932</v>
      </c>
      <c r="BX61" s="630">
        <v>1</v>
      </c>
      <c r="BY61" s="630">
        <v>1</v>
      </c>
      <c r="BZ61" s="630">
        <f t="shared" si="55"/>
        <v>0.90405796316201759</v>
      </c>
      <c r="CA61" s="630">
        <f t="shared" si="56"/>
        <v>0.9640702131144796</v>
      </c>
      <c r="CB61" s="630">
        <f t="shared" si="57"/>
        <v>0.9640702131144796</v>
      </c>
      <c r="CC61" s="630"/>
      <c r="CD61" s="630">
        <f t="shared" si="69"/>
        <v>0.77968122400499273</v>
      </c>
      <c r="CG61" s="575"/>
      <c r="CI61" s="621">
        <f t="shared" si="58"/>
        <v>0.42607453417735341</v>
      </c>
      <c r="CJ61" s="621">
        <f t="shared" si="59"/>
        <v>0.51268966492187151</v>
      </c>
      <c r="CK61" s="621">
        <f t="shared" si="60"/>
        <v>6.1235800900775059E-2</v>
      </c>
      <c r="CL61" s="621">
        <f t="shared" si="61"/>
        <v>0</v>
      </c>
      <c r="CN61" s="621">
        <f t="shared" si="102"/>
        <v>0.42266230571712049</v>
      </c>
      <c r="CO61" s="621">
        <f t="shared" si="102"/>
        <v>0.51210076174036567</v>
      </c>
      <c r="CP61" s="621">
        <f t="shared" si="102"/>
        <v>6.5146063105774976E-2</v>
      </c>
      <c r="CQ61" s="621"/>
      <c r="CR61" s="621">
        <f t="shared" si="71"/>
        <v>0.99990913056326114</v>
      </c>
      <c r="CS61" s="621"/>
      <c r="CT61" s="621">
        <f t="shared" si="103"/>
        <v>0.42270071629311917</v>
      </c>
      <c r="CU61" s="621">
        <f t="shared" si="103"/>
        <v>0.51214730027706923</v>
      </c>
      <c r="CV61" s="621">
        <f t="shared" si="103"/>
        <v>6.5151983429811669E-2</v>
      </c>
      <c r="CW61" s="621">
        <f t="shared" si="103"/>
        <v>0</v>
      </c>
      <c r="CZ61" s="621">
        <f t="shared" si="73"/>
        <v>-1.9102012695705096E-2</v>
      </c>
      <c r="DA61" s="621">
        <f t="shared" si="74"/>
        <v>7.6673834604521294E-3</v>
      </c>
      <c r="DB61" s="621">
        <f t="shared" si="75"/>
        <v>1.9456634570192094E-3</v>
      </c>
      <c r="DC61" s="621">
        <f t="shared" si="76"/>
        <v>0</v>
      </c>
      <c r="DE61" s="621">
        <f t="shared" si="77"/>
        <v>-4.0674122647983542E-2</v>
      </c>
      <c r="DF61" s="621">
        <f t="shared" si="78"/>
        <v>-4.0674122647983431E-2</v>
      </c>
      <c r="DG61" s="621">
        <f t="shared" si="79"/>
        <v>-4.0674122647983431E-2</v>
      </c>
      <c r="DH61" s="621">
        <f t="shared" si="80"/>
        <v>0</v>
      </c>
      <c r="DI61" s="621"/>
      <c r="DK61" s="621">
        <f t="shared" si="81"/>
        <v>4.0099654805706819E-2</v>
      </c>
      <c r="DL61" s="621">
        <f t="shared" si="82"/>
        <v>-4.7381159603194204E-4</v>
      </c>
      <c r="DM61" s="621">
        <f t="shared" si="83"/>
        <v>-0.11959955472428416</v>
      </c>
      <c r="DN61" s="621"/>
      <c r="DP61" s="621">
        <f t="shared" si="84"/>
        <v>-4.0674122647983542E-2</v>
      </c>
      <c r="DQ61" s="621">
        <f t="shared" si="85"/>
        <v>-4.0674122647983431E-2</v>
      </c>
      <c r="DR61" s="621">
        <f t="shared" si="86"/>
        <v>-4.0674122647983431E-2</v>
      </c>
      <c r="DS61" s="621">
        <f t="shared" si="87"/>
        <v>0</v>
      </c>
      <c r="DU61" s="621">
        <f t="shared" si="88"/>
        <v>4.0099654805706819E-2</v>
      </c>
      <c r="DV61" s="621">
        <f t="shared" si="89"/>
        <v>-4.7381159603194204E-4</v>
      </c>
      <c r="DW61" s="621">
        <f t="shared" si="90"/>
        <v>-0.11959955472428416</v>
      </c>
      <c r="DX61" s="621">
        <f t="shared" si="91"/>
        <v>0</v>
      </c>
      <c r="EB61" s="621">
        <f t="shared" si="98"/>
        <v>0.99598723188095106</v>
      </c>
      <c r="EC61" s="621">
        <f t="shared" si="20"/>
        <v>0.8765103864717797</v>
      </c>
      <c r="ED61" s="621">
        <f t="shared" si="95"/>
        <v>0.90405796316201759</v>
      </c>
      <c r="EE61" s="621"/>
      <c r="EF61" s="621">
        <f t="shared" si="99"/>
        <v>0.96014196749362168</v>
      </c>
      <c r="EG61" s="621">
        <f t="shared" si="22"/>
        <v>1.2044743466198589</v>
      </c>
      <c r="EH61" s="621">
        <f t="shared" si="96"/>
        <v>0.68042485600119329</v>
      </c>
      <c r="EI61" s="621"/>
      <c r="EJ61" s="621">
        <f t="shared" si="100"/>
        <v>1.0089552033122071</v>
      </c>
      <c r="EK61" s="621">
        <f t="shared" si="24"/>
        <v>1.0838718215912453</v>
      </c>
      <c r="EL61" s="621">
        <f t="shared" si="97"/>
        <v>1.1458741066384932</v>
      </c>
      <c r="EM61" s="621"/>
      <c r="EP61" s="577"/>
    </row>
    <row r="62" spans="1:161" x14ac:dyDescent="0.2">
      <c r="A62" s="615" t="s">
        <v>105</v>
      </c>
      <c r="B62" s="571">
        <f t="shared" si="18"/>
        <v>1996</v>
      </c>
      <c r="D62" s="428">
        <f>Conversion_factors!$A58*D220+D301</f>
        <v>712.91975552602844</v>
      </c>
      <c r="E62" s="428">
        <f>Conversion_factors!$A58*E220+E301</f>
        <v>856.55019844837375</v>
      </c>
      <c r="F62" s="428">
        <f>Conversion_factors!$A58*F220+F301</f>
        <v>110.36643076773908</v>
      </c>
      <c r="G62" s="626"/>
      <c r="H62" s="626">
        <f t="shared" si="26"/>
        <v>1679.8363847421413</v>
      </c>
      <c r="I62" s="621"/>
      <c r="J62" s="632">
        <f>Mining_Data!C36</f>
        <v>258063.16320000001</v>
      </c>
      <c r="K62" s="632">
        <f>Mining_Data!D36</f>
        <v>128388.74354999998</v>
      </c>
      <c r="L62" s="632">
        <f>Mining_Data!E36</f>
        <v>83508.700000000012</v>
      </c>
      <c r="M62" s="632"/>
      <c r="N62" s="632">
        <f t="shared" si="27"/>
        <v>469960.60674999998</v>
      </c>
      <c r="O62" s="772"/>
      <c r="P62" s="631">
        <v>0.63330793817631381</v>
      </c>
      <c r="Q62" s="631"/>
      <c r="R62" s="633">
        <f t="shared" si="28"/>
        <v>163433.44980544958</v>
      </c>
      <c r="S62" s="633">
        <f t="shared" si="29"/>
        <v>81309.610462697994</v>
      </c>
      <c r="T62" s="633">
        <f t="shared" si="30"/>
        <v>52886.722616784347</v>
      </c>
      <c r="U62" s="634"/>
      <c r="V62" s="632">
        <f t="shared" si="31"/>
        <v>297629.78288493189</v>
      </c>
      <c r="X62" s="635">
        <f t="shared" si="92"/>
        <v>2.762578535757592</v>
      </c>
      <c r="Y62" s="635">
        <f t="shared" si="93"/>
        <v>6.6715365752823725</v>
      </c>
      <c r="Z62" s="635">
        <f t="shared" si="94"/>
        <v>1.3216159605854128</v>
      </c>
      <c r="AA62" s="626"/>
      <c r="AB62" s="626">
        <f t="shared" si="62"/>
        <v>3.5744195590328411</v>
      </c>
      <c r="AE62" s="635">
        <f t="shared" si="33"/>
        <v>4.3621410205480258</v>
      </c>
      <c r="AF62" s="635">
        <f t="shared" si="34"/>
        <v>10.534427524300206</v>
      </c>
      <c r="AG62" s="635">
        <f t="shared" si="35"/>
        <v>2.086845720568677</v>
      </c>
      <c r="AH62" s="626"/>
      <c r="AI62" s="635">
        <f t="shared" si="101"/>
        <v>5.6440466691856281</v>
      </c>
      <c r="AK62" s="636">
        <f t="shared" si="37"/>
        <v>0.90834484693423223</v>
      </c>
      <c r="AL62" s="636">
        <f t="shared" si="38"/>
        <v>0.8392198651846311</v>
      </c>
      <c r="AM62" s="636">
        <f t="shared" si="39"/>
        <v>1.0609844245703743</v>
      </c>
      <c r="AN62" s="637"/>
      <c r="AO62" s="636">
        <f t="shared" si="40"/>
        <v>1.00765753752783</v>
      </c>
      <c r="AQ62" s="631">
        <f t="shared" si="63"/>
        <v>1.5790106829856263</v>
      </c>
      <c r="AR62" s="631">
        <f t="shared" si="64"/>
        <v>1.5790106829856263</v>
      </c>
      <c r="AS62" s="631">
        <f t="shared" si="65"/>
        <v>1.5790106829856261</v>
      </c>
      <c r="AT62" s="631"/>
      <c r="AU62" s="631">
        <f t="shared" si="66"/>
        <v>1.5790106829856263</v>
      </c>
      <c r="AW62" s="631">
        <f t="shared" si="67"/>
        <v>0.54911658444019151</v>
      </c>
      <c r="AX62" s="631">
        <f t="shared" si="67"/>
        <v>0.27319043704081691</v>
      </c>
      <c r="AY62" s="631">
        <f t="shared" si="67"/>
        <v>0.17769297851899163</v>
      </c>
      <c r="AZ62" s="631"/>
      <c r="BA62" s="631">
        <f t="shared" si="68"/>
        <v>1</v>
      </c>
      <c r="BC62" s="621"/>
      <c r="BD62" s="638">
        <f t="shared" si="42"/>
        <v>0.90834484693423223</v>
      </c>
      <c r="BE62" s="638">
        <f t="shared" si="43"/>
        <v>0.8392198651846311</v>
      </c>
      <c r="BF62" s="638">
        <f t="shared" si="44"/>
        <v>1.0609844245703743</v>
      </c>
      <c r="BG62" s="638">
        <v>1</v>
      </c>
      <c r="BH62" s="629"/>
      <c r="BI62" s="638">
        <f t="shared" si="45"/>
        <v>1.5790106829856263</v>
      </c>
      <c r="BJ62" s="638">
        <f t="shared" si="46"/>
        <v>1.5790106829856263</v>
      </c>
      <c r="BK62" s="638">
        <f t="shared" si="47"/>
        <v>1.5790106829856261</v>
      </c>
      <c r="BL62" s="638">
        <v>1</v>
      </c>
      <c r="BN62" s="638">
        <f t="shared" si="48"/>
        <v>0.54911658444019151</v>
      </c>
      <c r="BO62" s="638">
        <f t="shared" si="49"/>
        <v>0.27319043704081691</v>
      </c>
      <c r="BP62" s="638">
        <f t="shared" si="50"/>
        <v>0.17769297851899163</v>
      </c>
      <c r="BQ62" s="638">
        <v>1</v>
      </c>
      <c r="BT62" s="630">
        <f t="shared" si="51"/>
        <v>1.3027131863524384</v>
      </c>
      <c r="BU62" s="630">
        <f t="shared" si="52"/>
        <v>0.74856872404348873</v>
      </c>
      <c r="BV62" s="630">
        <f t="shared" si="53"/>
        <v>0.74288009186138215</v>
      </c>
      <c r="BW62" s="630">
        <f t="shared" si="54"/>
        <v>1.1398862336418694</v>
      </c>
      <c r="BX62" s="630">
        <v>1</v>
      </c>
      <c r="BY62" s="630">
        <v>1</v>
      </c>
      <c r="BZ62" s="630">
        <f t="shared" si="55"/>
        <v>0.8839983392977947</v>
      </c>
      <c r="CA62" s="630">
        <f t="shared" si="56"/>
        <v>0.97517034770247268</v>
      </c>
      <c r="CB62" s="630">
        <f t="shared" si="57"/>
        <v>0.97517034770247235</v>
      </c>
      <c r="CC62" s="630"/>
      <c r="CD62" s="630">
        <f t="shared" si="69"/>
        <v>0.84679878995939684</v>
      </c>
      <c r="CG62" s="575"/>
      <c r="CI62" s="621">
        <f t="shared" si="58"/>
        <v>0.42439832950484835</v>
      </c>
      <c r="CJ62" s="621">
        <f t="shared" si="59"/>
        <v>0.50990096787304451</v>
      </c>
      <c r="CK62" s="621">
        <f t="shared" si="60"/>
        <v>6.5700702622107199E-2</v>
      </c>
      <c r="CL62" s="621">
        <f t="shared" si="61"/>
        <v>0</v>
      </c>
      <c r="CN62" s="621">
        <f t="shared" si="102"/>
        <v>0.42523588123270289</v>
      </c>
      <c r="CO62" s="621">
        <f t="shared" si="102"/>
        <v>0.51129404889014585</v>
      </c>
      <c r="CP62" s="621">
        <f t="shared" si="102"/>
        <v>6.344206816002422E-2</v>
      </c>
      <c r="CQ62" s="621"/>
      <c r="CR62" s="621">
        <f t="shared" si="71"/>
        <v>0.99997199828287286</v>
      </c>
      <c r="CS62" s="621"/>
      <c r="CT62" s="621">
        <f t="shared" si="103"/>
        <v>0.42524778890099663</v>
      </c>
      <c r="CU62" s="621">
        <f t="shared" si="103"/>
        <v>0.51130836640238664</v>
      </c>
      <c r="CV62" s="621">
        <f t="shared" si="103"/>
        <v>6.3443844696616875E-2</v>
      </c>
      <c r="CW62" s="621">
        <f t="shared" si="103"/>
        <v>0</v>
      </c>
      <c r="CZ62" s="621">
        <f t="shared" si="73"/>
        <v>-2.2304158731238817E-2</v>
      </c>
      <c r="DA62" s="621">
        <f t="shared" si="74"/>
        <v>-2.5470793961669954E-2</v>
      </c>
      <c r="DB62" s="621">
        <f t="shared" si="75"/>
        <v>1.1022561818720058E-3</v>
      </c>
      <c r="DC62" s="621">
        <f t="shared" si="76"/>
        <v>0</v>
      </c>
      <c r="DE62" s="621">
        <f t="shared" si="77"/>
        <v>8.7817256619061992E-2</v>
      </c>
      <c r="DF62" s="621">
        <f t="shared" si="78"/>
        <v>8.7817256619061784E-2</v>
      </c>
      <c r="DG62" s="621">
        <f t="shared" si="79"/>
        <v>8.781725661906159E-2</v>
      </c>
      <c r="DH62" s="621">
        <f t="shared" si="80"/>
        <v>0</v>
      </c>
      <c r="DI62" s="621"/>
      <c r="DK62" s="621">
        <f t="shared" si="81"/>
        <v>-9.3152526497874907E-3</v>
      </c>
      <c r="DL62" s="621">
        <f t="shared" si="82"/>
        <v>-7.6609884201068084E-3</v>
      </c>
      <c r="DM62" s="621">
        <f t="shared" si="83"/>
        <v>4.1597774973534479E-2</v>
      </c>
      <c r="DN62" s="621"/>
      <c r="DP62" s="621">
        <f t="shared" si="84"/>
        <v>8.7817256619061992E-2</v>
      </c>
      <c r="DQ62" s="621">
        <f t="shared" si="85"/>
        <v>8.7817256619061784E-2</v>
      </c>
      <c r="DR62" s="621">
        <f t="shared" si="86"/>
        <v>8.781725661906159E-2</v>
      </c>
      <c r="DS62" s="621">
        <f t="shared" si="87"/>
        <v>0</v>
      </c>
      <c r="DU62" s="621">
        <f t="shared" si="88"/>
        <v>-9.3152526497874907E-3</v>
      </c>
      <c r="DV62" s="621">
        <f t="shared" si="89"/>
        <v>-7.6609884201068084E-3</v>
      </c>
      <c r="DW62" s="621">
        <f t="shared" si="90"/>
        <v>4.1597774973534479E-2</v>
      </c>
      <c r="DX62" s="621">
        <f t="shared" si="91"/>
        <v>0</v>
      </c>
      <c r="EB62" s="621">
        <f t="shared" si="98"/>
        <v>0.97781157328224544</v>
      </c>
      <c r="EC62" s="621">
        <f t="shared" si="20"/>
        <v>0.85706199999419985</v>
      </c>
      <c r="ED62" s="621">
        <f t="shared" si="95"/>
        <v>0.8839983392977947</v>
      </c>
      <c r="EE62" s="621"/>
      <c r="EF62" s="621">
        <f t="shared" si="99"/>
        <v>1.0917885866592729</v>
      </c>
      <c r="EG62" s="621">
        <f t="shared" si="22"/>
        <v>1.3150313445634469</v>
      </c>
      <c r="EH62" s="621">
        <f t="shared" si="96"/>
        <v>0.74288009186138215</v>
      </c>
      <c r="EI62" s="621"/>
      <c r="EJ62" s="621">
        <f t="shared" si="100"/>
        <v>0.99477440587763177</v>
      </c>
      <c r="EK62" s="621">
        <f t="shared" si="24"/>
        <v>1.0782079473709376</v>
      </c>
      <c r="EL62" s="621">
        <f t="shared" si="97"/>
        <v>1.1398862336418694</v>
      </c>
      <c r="EM62" s="621"/>
      <c r="EP62" s="577"/>
    </row>
    <row r="63" spans="1:161" x14ac:dyDescent="0.2">
      <c r="A63" s="615" t="s">
        <v>105</v>
      </c>
      <c r="B63" s="571">
        <f t="shared" si="18"/>
        <v>1997</v>
      </c>
      <c r="D63" s="428">
        <f>Conversion_factors!$A59*D221+D302</f>
        <v>708.26001349339458</v>
      </c>
      <c r="E63" s="428">
        <f>Conversion_factors!$A59*E221+E302</f>
        <v>890.33827596683841</v>
      </c>
      <c r="F63" s="428">
        <f>Conversion_factors!$A59*F221+F302</f>
        <v>114.97924419999217</v>
      </c>
      <c r="G63" s="626"/>
      <c r="H63" s="626">
        <f t="shared" si="26"/>
        <v>1713.5775336602251</v>
      </c>
      <c r="I63" s="621"/>
      <c r="J63" s="632">
        <f>Mining_Data!C37</f>
        <v>262777.63919999998</v>
      </c>
      <c r="K63" s="632">
        <f>Mining_Data!D37</f>
        <v>132899.12325</v>
      </c>
      <c r="L63" s="632">
        <f>Mining_Data!E37</f>
        <v>86955.4</v>
      </c>
      <c r="M63" s="632"/>
      <c r="N63" s="632">
        <f t="shared" si="27"/>
        <v>482632.16244999995</v>
      </c>
      <c r="O63" s="772"/>
      <c r="P63" s="631">
        <v>0.6343098368667629</v>
      </c>
      <c r="Q63" s="631"/>
      <c r="R63" s="633">
        <f t="shared" si="28"/>
        <v>166682.44145318508</v>
      </c>
      <c r="S63" s="633">
        <f t="shared" si="29"/>
        <v>84299.22118844332</v>
      </c>
      <c r="T63" s="633">
        <f t="shared" si="30"/>
        <v>55156.665588684111</v>
      </c>
      <c r="U63" s="634"/>
      <c r="V63" s="632">
        <f t="shared" si="31"/>
        <v>306138.3282303125</v>
      </c>
      <c r="X63" s="635">
        <f t="shared" si="92"/>
        <v>2.6952826566583856</v>
      </c>
      <c r="Y63" s="635">
        <f t="shared" si="93"/>
        <v>6.6993540227650703</v>
      </c>
      <c r="Z63" s="635">
        <f t="shared" si="94"/>
        <v>1.3222783656908272</v>
      </c>
      <c r="AA63" s="626"/>
      <c r="AB63" s="626">
        <f t="shared" si="62"/>
        <v>3.5504835089347146</v>
      </c>
      <c r="AE63" s="635">
        <f t="shared" si="33"/>
        <v>4.2491579036074922</v>
      </c>
      <c r="AF63" s="635">
        <f t="shared" si="34"/>
        <v>10.561642959625539</v>
      </c>
      <c r="AG63" s="635">
        <f t="shared" si="35"/>
        <v>2.0845938196739215</v>
      </c>
      <c r="AH63" s="626"/>
      <c r="AI63" s="635">
        <f t="shared" si="101"/>
        <v>5.5973962605919594</v>
      </c>
      <c r="AK63" s="636">
        <f t="shared" si="37"/>
        <v>0.88621774205433068</v>
      </c>
      <c r="AL63" s="636">
        <f t="shared" si="38"/>
        <v>0.84271905225537302</v>
      </c>
      <c r="AM63" s="636">
        <f t="shared" si="39"/>
        <v>1.0615161989439899</v>
      </c>
      <c r="AN63" s="637"/>
      <c r="AO63" s="636">
        <f t="shared" si="40"/>
        <v>1.000909773058192</v>
      </c>
      <c r="AQ63" s="631">
        <f t="shared" si="63"/>
        <v>1.5765166199212679</v>
      </c>
      <c r="AR63" s="631">
        <f t="shared" si="64"/>
        <v>1.5765166199212681</v>
      </c>
      <c r="AS63" s="631">
        <f t="shared" si="65"/>
        <v>1.5765166199212681</v>
      </c>
      <c r="AT63" s="631"/>
      <c r="AU63" s="631">
        <f t="shared" si="66"/>
        <v>1.5765166199212679</v>
      </c>
      <c r="AW63" s="631">
        <f t="shared" si="67"/>
        <v>0.54446773266425941</v>
      </c>
      <c r="AX63" s="631">
        <f t="shared" si="67"/>
        <v>0.27536317218347039</v>
      </c>
      <c r="AY63" s="631">
        <f t="shared" si="67"/>
        <v>0.18016909515227023</v>
      </c>
      <c r="AZ63" s="631"/>
      <c r="BA63" s="631">
        <f t="shared" si="68"/>
        <v>1</v>
      </c>
      <c r="BC63" s="621"/>
      <c r="BD63" s="638">
        <f t="shared" si="42"/>
        <v>0.88621774205433068</v>
      </c>
      <c r="BE63" s="638">
        <f t="shared" si="43"/>
        <v>0.84271905225537302</v>
      </c>
      <c r="BF63" s="638">
        <f t="shared" si="44"/>
        <v>1.0615161989439899</v>
      </c>
      <c r="BG63" s="638">
        <v>1</v>
      </c>
      <c r="BH63" s="629"/>
      <c r="BI63" s="638">
        <f t="shared" si="45"/>
        <v>1.5765166199212679</v>
      </c>
      <c r="BJ63" s="638">
        <f t="shared" si="46"/>
        <v>1.5765166199212681</v>
      </c>
      <c r="BK63" s="638">
        <f t="shared" si="47"/>
        <v>1.5765166199212681</v>
      </c>
      <c r="BL63" s="638">
        <v>1</v>
      </c>
      <c r="BN63" s="638">
        <f t="shared" si="48"/>
        <v>0.54446773266425941</v>
      </c>
      <c r="BO63" s="638">
        <f t="shared" si="49"/>
        <v>0.27536317218347039</v>
      </c>
      <c r="BP63" s="638">
        <f t="shared" si="50"/>
        <v>0.18016909515227023</v>
      </c>
      <c r="BQ63" s="638">
        <v>1</v>
      </c>
      <c r="BT63" s="630">
        <f t="shared" si="51"/>
        <v>1.3399547356042156</v>
      </c>
      <c r="BU63" s="630">
        <f t="shared" si="52"/>
        <v>0.74238149015193966</v>
      </c>
      <c r="BV63" s="630">
        <f t="shared" si="53"/>
        <v>0.74170670537430949</v>
      </c>
      <c r="BW63" s="630">
        <f t="shared" si="54"/>
        <v>1.1415236383859917</v>
      </c>
      <c r="BX63" s="630">
        <v>1</v>
      </c>
      <c r="BY63" s="630">
        <v>1</v>
      </c>
      <c r="BZ63" s="630">
        <f t="shared" si="55"/>
        <v>0.87681913838716985</v>
      </c>
      <c r="CA63" s="630">
        <f t="shared" si="56"/>
        <v>0.99475759335400615</v>
      </c>
      <c r="CB63" s="630">
        <f t="shared" si="57"/>
        <v>0.99475759335400593</v>
      </c>
      <c r="CC63" s="630"/>
      <c r="CD63" s="630">
        <f t="shared" si="69"/>
        <v>0.84667573693416853</v>
      </c>
      <c r="CG63" s="575"/>
      <c r="CI63" s="621">
        <f t="shared" si="58"/>
        <v>0.41332242024703808</v>
      </c>
      <c r="CJ63" s="621">
        <f t="shared" si="59"/>
        <v>0.51957863503559343</v>
      </c>
      <c r="CK63" s="621">
        <f t="shared" si="60"/>
        <v>6.7098944717368533E-2</v>
      </c>
      <c r="CL63" s="621">
        <f t="shared" si="61"/>
        <v>0</v>
      </c>
      <c r="CN63" s="621">
        <f t="shared" si="102"/>
        <v>0.41883596708352611</v>
      </c>
      <c r="CO63" s="621">
        <f t="shared" si="102"/>
        <v>0.51472463854278361</v>
      </c>
      <c r="CP63" s="621">
        <f t="shared" si="102"/>
        <v>6.639736992482187E-2</v>
      </c>
      <c r="CQ63" s="621"/>
      <c r="CR63" s="621">
        <f t="shared" si="71"/>
        <v>0.99995797555113164</v>
      </c>
      <c r="CS63" s="621"/>
      <c r="CT63" s="621">
        <f t="shared" si="103"/>
        <v>0.41885356917392719</v>
      </c>
      <c r="CU63" s="621">
        <f t="shared" si="103"/>
        <v>0.51474627047110721</v>
      </c>
      <c r="CV63" s="621">
        <f t="shared" si="103"/>
        <v>6.6400160354965557E-2</v>
      </c>
      <c r="CW63" s="621">
        <f t="shared" si="103"/>
        <v>0</v>
      </c>
      <c r="CZ63" s="621">
        <f t="shared" si="73"/>
        <v>-2.4661414935092683E-2</v>
      </c>
      <c r="DA63" s="621">
        <f t="shared" si="74"/>
        <v>4.160902733080442E-3</v>
      </c>
      <c r="DB63" s="621">
        <f t="shared" si="75"/>
        <v>5.0108290084899417E-4</v>
      </c>
      <c r="DC63" s="621">
        <f t="shared" si="76"/>
        <v>0</v>
      </c>
      <c r="DE63" s="621">
        <f t="shared" si="77"/>
        <v>-1.5807586778967227E-3</v>
      </c>
      <c r="DF63" s="621">
        <f t="shared" si="78"/>
        <v>-1.5807586778966115E-3</v>
      </c>
      <c r="DG63" s="621">
        <f t="shared" si="79"/>
        <v>-1.5807586778963892E-3</v>
      </c>
      <c r="DH63" s="621">
        <f t="shared" si="80"/>
        <v>0</v>
      </c>
      <c r="DI63" s="621"/>
      <c r="DK63" s="621">
        <f t="shared" si="81"/>
        <v>-8.5020966503601397E-3</v>
      </c>
      <c r="DL63" s="621">
        <f t="shared" si="82"/>
        <v>7.9217289555143372E-3</v>
      </c>
      <c r="DM63" s="621">
        <f t="shared" si="83"/>
        <v>1.3838606164062775E-2</v>
      </c>
      <c r="DN63" s="621"/>
      <c r="DP63" s="621">
        <f t="shared" si="84"/>
        <v>-1.5807586778967227E-3</v>
      </c>
      <c r="DQ63" s="621">
        <f t="shared" si="85"/>
        <v>-1.5807586778966115E-3</v>
      </c>
      <c r="DR63" s="621">
        <f t="shared" si="86"/>
        <v>-1.5807586778963892E-3</v>
      </c>
      <c r="DS63" s="621">
        <f t="shared" si="87"/>
        <v>0</v>
      </c>
      <c r="DU63" s="621">
        <f t="shared" si="88"/>
        <v>-8.5020966503601397E-3</v>
      </c>
      <c r="DV63" s="621">
        <f t="shared" si="89"/>
        <v>7.9217289555143372E-3</v>
      </c>
      <c r="DW63" s="621">
        <f t="shared" si="90"/>
        <v>1.3838606164062775E-2</v>
      </c>
      <c r="DX63" s="621">
        <f t="shared" si="91"/>
        <v>0</v>
      </c>
      <c r="EB63" s="621">
        <f t="shared" si="98"/>
        <v>0.99187871674473105</v>
      </c>
      <c r="EC63" s="621">
        <f t="shared" si="20"/>
        <v>0.8501015567249196</v>
      </c>
      <c r="ED63" s="621">
        <f t="shared" si="95"/>
        <v>0.87681913838716985</v>
      </c>
      <c r="EE63" s="621"/>
      <c r="EF63" s="621">
        <f t="shared" si="99"/>
        <v>0.99842049006302958</v>
      </c>
      <c r="EG63" s="621">
        <f t="shared" si="22"/>
        <v>1.3129542394872813</v>
      </c>
      <c r="EH63" s="621">
        <f t="shared" si="96"/>
        <v>0.74170670537430949</v>
      </c>
      <c r="EI63" s="621"/>
      <c r="EJ63" s="621">
        <f t="shared" si="100"/>
        <v>1.0014364633029131</v>
      </c>
      <c r="EK63" s="621">
        <f t="shared" si="24"/>
        <v>1.0797567535202452</v>
      </c>
      <c r="EL63" s="621">
        <f t="shared" si="97"/>
        <v>1.1415236383859917</v>
      </c>
      <c r="EM63" s="621"/>
      <c r="EP63" s="577"/>
    </row>
    <row r="64" spans="1:161" x14ac:dyDescent="0.2">
      <c r="A64" s="615" t="s">
        <v>105</v>
      </c>
      <c r="B64" s="571">
        <f t="shared" si="18"/>
        <v>1998</v>
      </c>
      <c r="D64" s="428">
        <f>Conversion_factors!$A60*D222+D303</f>
        <v>688.64995823641311</v>
      </c>
      <c r="E64" s="428">
        <f>Conversion_factors!$A60*E222+E303</f>
        <v>915.20323336281558</v>
      </c>
      <c r="F64" s="428">
        <f>Conversion_factors!$A60*F222+F303</f>
        <v>111.39058673656426</v>
      </c>
      <c r="G64" s="626"/>
      <c r="H64" s="626">
        <f t="shared" si="26"/>
        <v>1715.243778335793</v>
      </c>
      <c r="I64" s="621"/>
      <c r="J64" s="632">
        <f>Mining_Data!C38</f>
        <v>255916.26336000001</v>
      </c>
      <c r="K64" s="632">
        <f>Mining_Data!D38</f>
        <v>135391.17660000001</v>
      </c>
      <c r="L64" s="632">
        <f>Mining_Data!E38</f>
        <v>85243.1</v>
      </c>
      <c r="M64" s="632"/>
      <c r="N64" s="632">
        <f t="shared" si="27"/>
        <v>476550.53995999997</v>
      </c>
      <c r="O64" s="772"/>
      <c r="P64" s="631">
        <v>0.6640638241256962</v>
      </c>
      <c r="Q64" s="631"/>
      <c r="R64" s="633">
        <f t="shared" si="28"/>
        <v>169944.73250280041</v>
      </c>
      <c r="S64" s="633">
        <f t="shared" si="29"/>
        <v>89908.382485873473</v>
      </c>
      <c r="T64" s="633">
        <f t="shared" si="30"/>
        <v>56606.858966329135</v>
      </c>
      <c r="U64" s="634"/>
      <c r="V64" s="632">
        <f t="shared" si="31"/>
        <v>316459.97395500302</v>
      </c>
      <c r="X64" s="635">
        <f t="shared" si="92"/>
        <v>2.6909190889040224</v>
      </c>
      <c r="Y64" s="635">
        <f t="shared" si="93"/>
        <v>6.7596962840990296</v>
      </c>
      <c r="Z64" s="635">
        <f t="shared" si="94"/>
        <v>1.3067402140063449</v>
      </c>
      <c r="AA64" s="626"/>
      <c r="AB64" s="626">
        <f t="shared" si="62"/>
        <v>3.5992903889685333</v>
      </c>
      <c r="AE64" s="635">
        <f t="shared" si="33"/>
        <v>4.0521994891784328</v>
      </c>
      <c r="AF64" s="635">
        <f t="shared" si="34"/>
        <v>10.179287048197242</v>
      </c>
      <c r="AG64" s="635">
        <f t="shared" si="35"/>
        <v>1.967793104415519</v>
      </c>
      <c r="AH64" s="626"/>
      <c r="AI64" s="635">
        <f t="shared" si="101"/>
        <v>5.4200970723067847</v>
      </c>
      <c r="AK64" s="636">
        <f t="shared" si="37"/>
        <v>0.88478298672244748</v>
      </c>
      <c r="AL64" s="636">
        <f t="shared" si="38"/>
        <v>0.85030957114861283</v>
      </c>
      <c r="AM64" s="636">
        <f t="shared" si="39"/>
        <v>1.0490422750390869</v>
      </c>
      <c r="AN64" s="637"/>
      <c r="AO64" s="636">
        <f t="shared" si="40"/>
        <v>1.0146688239298254</v>
      </c>
      <c r="AQ64" s="631">
        <f t="shared" si="63"/>
        <v>1.5058793502516057</v>
      </c>
      <c r="AR64" s="631">
        <f t="shared" si="64"/>
        <v>1.5058793502516059</v>
      </c>
      <c r="AS64" s="631">
        <f t="shared" si="65"/>
        <v>1.5058793502516059</v>
      </c>
      <c r="AT64" s="631"/>
      <c r="AU64" s="631">
        <f t="shared" si="66"/>
        <v>1.5058793502516055</v>
      </c>
      <c r="AW64" s="631">
        <f t="shared" si="67"/>
        <v>0.5370180954605166</v>
      </c>
      <c r="AX64" s="631">
        <f t="shared" si="67"/>
        <v>0.28410664818754428</v>
      </c>
      <c r="AY64" s="631">
        <f t="shared" si="67"/>
        <v>0.1788752563519391</v>
      </c>
      <c r="AZ64" s="631"/>
      <c r="BA64" s="631">
        <f t="shared" si="68"/>
        <v>1</v>
      </c>
      <c r="BC64" s="621"/>
      <c r="BD64" s="638">
        <f t="shared" si="42"/>
        <v>0.88478298672244748</v>
      </c>
      <c r="BE64" s="638">
        <f t="shared" si="43"/>
        <v>0.85030957114861283</v>
      </c>
      <c r="BF64" s="638">
        <f t="shared" si="44"/>
        <v>1.0490422750390869</v>
      </c>
      <c r="BG64" s="638">
        <v>1</v>
      </c>
      <c r="BH64" s="629"/>
      <c r="BI64" s="638">
        <f t="shared" si="45"/>
        <v>1.5058793502516057</v>
      </c>
      <c r="BJ64" s="638">
        <f t="shared" si="46"/>
        <v>1.5058793502516059</v>
      </c>
      <c r="BK64" s="638">
        <f t="shared" si="47"/>
        <v>1.5058793502516059</v>
      </c>
      <c r="BL64" s="638">
        <v>1</v>
      </c>
      <c r="BN64" s="638">
        <f t="shared" si="48"/>
        <v>0.5370180954605166</v>
      </c>
      <c r="BO64" s="638">
        <f t="shared" si="49"/>
        <v>0.28410664818754428</v>
      </c>
      <c r="BP64" s="638">
        <f t="shared" si="50"/>
        <v>0.1788752563519391</v>
      </c>
      <c r="BQ64" s="638">
        <v>1</v>
      </c>
      <c r="BT64" s="630">
        <f t="shared" si="51"/>
        <v>1.3851321498403812</v>
      </c>
      <c r="BU64" s="630">
        <f t="shared" si="52"/>
        <v>0.71886633605635364</v>
      </c>
      <c r="BV64" s="630">
        <f t="shared" si="53"/>
        <v>0.70847385777772776</v>
      </c>
      <c r="BW64" s="630">
        <f t="shared" si="54"/>
        <v>1.1534247427606397</v>
      </c>
      <c r="BX64" s="630">
        <v>1</v>
      </c>
      <c r="BY64" s="630">
        <v>1</v>
      </c>
      <c r="BZ64" s="630">
        <f t="shared" si="55"/>
        <v>0.8797009343681047</v>
      </c>
      <c r="CA64" s="630">
        <f t="shared" si="56"/>
        <v>0.99572487350961492</v>
      </c>
      <c r="CB64" s="630">
        <f t="shared" si="57"/>
        <v>0.99572487350961514</v>
      </c>
      <c r="CC64" s="630"/>
      <c r="CD64" s="630">
        <f t="shared" si="69"/>
        <v>0.81717127715991367</v>
      </c>
      <c r="CG64" s="575"/>
      <c r="CI64" s="621">
        <f t="shared" si="58"/>
        <v>0.40148809570647292</v>
      </c>
      <c r="CJ64" s="621">
        <f t="shared" si="59"/>
        <v>0.5335703559588405</v>
      </c>
      <c r="CK64" s="621">
        <f t="shared" si="60"/>
        <v>6.494154833468653E-2</v>
      </c>
      <c r="CL64" s="621">
        <f t="shared" si="61"/>
        <v>0</v>
      </c>
      <c r="CN64" s="621">
        <f t="shared" si="102"/>
        <v>0.40737660936997322</v>
      </c>
      <c r="CO64" s="621">
        <f t="shared" si="102"/>
        <v>0.52654351262719978</v>
      </c>
      <c r="CP64" s="621">
        <f t="shared" si="102"/>
        <v>6.6014371193858556E-2</v>
      </c>
      <c r="CQ64" s="621"/>
      <c r="CR64" s="621">
        <f t="shared" si="71"/>
        <v>0.99993449319103156</v>
      </c>
      <c r="CS64" s="621"/>
      <c r="CT64" s="621">
        <f t="shared" si="103"/>
        <v>0.40740329705992684</v>
      </c>
      <c r="CU64" s="621">
        <f t="shared" si="103"/>
        <v>0.52657800707211599</v>
      </c>
      <c r="CV64" s="621">
        <f t="shared" si="103"/>
        <v>6.6018695867957125E-2</v>
      </c>
      <c r="CW64" s="621">
        <f t="shared" si="103"/>
        <v>0</v>
      </c>
      <c r="CZ64" s="621">
        <f t="shared" si="73"/>
        <v>-1.6202767423617876E-3</v>
      </c>
      <c r="DA64" s="621">
        <f t="shared" si="74"/>
        <v>8.9668534217786505E-3</v>
      </c>
      <c r="DB64" s="621">
        <f t="shared" si="75"/>
        <v>-1.1820633547050093E-2</v>
      </c>
      <c r="DC64" s="621">
        <f t="shared" si="76"/>
        <v>0</v>
      </c>
      <c r="DE64" s="621">
        <f t="shared" si="77"/>
        <v>-4.5840728784326108E-2</v>
      </c>
      <c r="DF64" s="621">
        <f t="shared" si="78"/>
        <v>-4.5840728784326108E-2</v>
      </c>
      <c r="DG64" s="621">
        <f t="shared" si="79"/>
        <v>-4.5840728784326108E-2</v>
      </c>
      <c r="DH64" s="621">
        <f t="shared" si="80"/>
        <v>0</v>
      </c>
      <c r="DI64" s="621"/>
      <c r="DK64" s="621">
        <f t="shared" si="81"/>
        <v>-1.3776888868477383E-2</v>
      </c>
      <c r="DL64" s="621">
        <f t="shared" si="82"/>
        <v>3.1258836929081005E-2</v>
      </c>
      <c r="DM64" s="621">
        <f t="shared" si="83"/>
        <v>-7.2071564162253E-3</v>
      </c>
      <c r="DN64" s="621"/>
      <c r="DP64" s="621">
        <f t="shared" si="84"/>
        <v>-4.5840728784326108E-2</v>
      </c>
      <c r="DQ64" s="621">
        <f t="shared" si="85"/>
        <v>-4.5840728784326108E-2</v>
      </c>
      <c r="DR64" s="621">
        <f t="shared" si="86"/>
        <v>-4.5840728784326108E-2</v>
      </c>
      <c r="DS64" s="621">
        <f t="shared" si="87"/>
        <v>0</v>
      </c>
      <c r="DU64" s="621">
        <f t="shared" si="88"/>
        <v>-1.3776888868477383E-2</v>
      </c>
      <c r="DV64" s="621">
        <f t="shared" si="89"/>
        <v>3.1258836929081005E-2</v>
      </c>
      <c r="DW64" s="621">
        <f t="shared" si="90"/>
        <v>-7.2071564162253E-3</v>
      </c>
      <c r="DX64" s="621">
        <f t="shared" si="91"/>
        <v>0</v>
      </c>
      <c r="EB64" s="621">
        <f t="shared" si="98"/>
        <v>1.003286648129323</v>
      </c>
      <c r="EC64" s="621">
        <f t="shared" si="20"/>
        <v>0.85289554141606416</v>
      </c>
      <c r="ED64" s="621">
        <f t="shared" si="95"/>
        <v>0.8797009343681047</v>
      </c>
      <c r="EE64" s="621"/>
      <c r="EF64" s="621">
        <f t="shared" si="99"/>
        <v>0.95519408499912306</v>
      </c>
      <c r="EG64" s="621">
        <f t="shared" si="22"/>
        <v>1.2541261234327732</v>
      </c>
      <c r="EH64" s="621">
        <f t="shared" si="96"/>
        <v>0.70847385777772776</v>
      </c>
      <c r="EI64" s="621"/>
      <c r="EJ64" s="621">
        <f t="shared" si="100"/>
        <v>1.0104256311253221</v>
      </c>
      <c r="EK64" s="621">
        <f t="shared" si="24"/>
        <v>1.0910138991375227</v>
      </c>
      <c r="EL64" s="621">
        <f t="shared" si="97"/>
        <v>1.1534247427606397</v>
      </c>
      <c r="EM64" s="621"/>
      <c r="EP64" s="577"/>
    </row>
    <row r="65" spans="1:146" x14ac:dyDescent="0.2">
      <c r="A65" s="615" t="s">
        <v>105</v>
      </c>
      <c r="B65" s="571">
        <f t="shared" si="18"/>
        <v>1999</v>
      </c>
      <c r="D65" s="428">
        <f>Conversion_factors!$A61*D223+D304</f>
        <v>674.92032448557052</v>
      </c>
      <c r="E65" s="428">
        <f>Conversion_factors!$A61*E223+E304</f>
        <v>872.49214795314992</v>
      </c>
      <c r="F65" s="428">
        <f>Conversion_factors!$A61*F223+F304</f>
        <v>90.191435161415313</v>
      </c>
      <c r="G65" s="626"/>
      <c r="H65" s="626">
        <f t="shared" si="26"/>
        <v>1637.6039076001357</v>
      </c>
      <c r="I65" s="621"/>
      <c r="J65" s="632">
        <f>Mining_Data!C39</f>
        <v>250552.64028000002</v>
      </c>
      <c r="K65" s="632">
        <f>Mining_Data!D39</f>
        <v>132152.3799</v>
      </c>
      <c r="L65" s="632">
        <f>Mining_Data!E39</f>
        <v>69785.5</v>
      </c>
      <c r="M65" s="632"/>
      <c r="N65" s="632">
        <f t="shared" si="27"/>
        <v>452490.52017999999</v>
      </c>
      <c r="O65" s="772"/>
      <c r="P65" s="631">
        <v>0.67548009187593017</v>
      </c>
      <c r="Q65" s="631"/>
      <c r="R65" s="633">
        <f t="shared" si="28"/>
        <v>169243.32047609129</v>
      </c>
      <c r="S65" s="633">
        <f t="shared" si="29"/>
        <v>89266.301716474831</v>
      </c>
      <c r="T65" s="633">
        <f t="shared" si="30"/>
        <v>47138.715951607723</v>
      </c>
      <c r="U65" s="634"/>
      <c r="V65" s="632">
        <f t="shared" si="31"/>
        <v>305648.33814417385</v>
      </c>
      <c r="X65" s="635">
        <f t="shared" si="92"/>
        <v>2.6937266505406887</v>
      </c>
      <c r="Y65" s="635">
        <f t="shared" si="93"/>
        <v>6.6021675024949733</v>
      </c>
      <c r="Z65" s="635">
        <f t="shared" si="94"/>
        <v>1.2924093853510445</v>
      </c>
      <c r="AA65" s="626"/>
      <c r="AB65" s="626">
        <f t="shared" si="62"/>
        <v>3.6190899799374789</v>
      </c>
      <c r="AE65" s="635">
        <f t="shared" si="33"/>
        <v>3.9878697876346343</v>
      </c>
      <c r="AF65" s="635">
        <f t="shared" si="34"/>
        <v>9.7740371358089355</v>
      </c>
      <c r="AG65" s="635">
        <f t="shared" si="35"/>
        <v>1.9133197275463594</v>
      </c>
      <c r="AH65" s="626"/>
      <c r="AI65" s="635">
        <f t="shared" si="101"/>
        <v>5.3578040618289915</v>
      </c>
      <c r="AK65" s="636">
        <f t="shared" si="37"/>
        <v>0.88570612215990452</v>
      </c>
      <c r="AL65" s="636">
        <f t="shared" si="38"/>
        <v>0.83049385382941943</v>
      </c>
      <c r="AM65" s="636">
        <f t="shared" si="39"/>
        <v>1.0375375819603763</v>
      </c>
      <c r="AN65" s="637"/>
      <c r="AO65" s="636">
        <f t="shared" si="40"/>
        <v>1.0202504874000264</v>
      </c>
      <c r="AQ65" s="631">
        <f t="shared" si="63"/>
        <v>1.480428530799212</v>
      </c>
      <c r="AR65" s="631">
        <f t="shared" si="64"/>
        <v>1.480428530799212</v>
      </c>
      <c r="AS65" s="631">
        <f t="shared" si="65"/>
        <v>1.480428530799212</v>
      </c>
      <c r="AT65" s="631"/>
      <c r="AU65" s="631">
        <f t="shared" si="66"/>
        <v>1.4804285307992118</v>
      </c>
      <c r="AW65" s="631">
        <f t="shared" si="67"/>
        <v>0.55371909267918051</v>
      </c>
      <c r="AX65" s="631">
        <f t="shared" si="67"/>
        <v>0.2920555768713784</v>
      </c>
      <c r="AY65" s="631">
        <f t="shared" si="67"/>
        <v>0.15422533044944109</v>
      </c>
      <c r="AZ65" s="631"/>
      <c r="BA65" s="631">
        <f t="shared" si="68"/>
        <v>1</v>
      </c>
      <c r="BC65" s="621"/>
      <c r="BD65" s="638">
        <f t="shared" si="42"/>
        <v>0.88570612215990452</v>
      </c>
      <c r="BE65" s="638">
        <f t="shared" si="43"/>
        <v>0.83049385382941943</v>
      </c>
      <c r="BF65" s="638">
        <f t="shared" si="44"/>
        <v>1.0375375819603763</v>
      </c>
      <c r="BG65" s="638">
        <v>1</v>
      </c>
      <c r="BH65" s="629"/>
      <c r="BI65" s="638">
        <f t="shared" si="45"/>
        <v>1.480428530799212</v>
      </c>
      <c r="BJ65" s="638">
        <f t="shared" si="46"/>
        <v>1.480428530799212</v>
      </c>
      <c r="BK65" s="638">
        <f t="shared" si="47"/>
        <v>1.480428530799212</v>
      </c>
      <c r="BL65" s="638">
        <v>1</v>
      </c>
      <c r="BN65" s="638">
        <f t="shared" si="48"/>
        <v>0.55371909267918051</v>
      </c>
      <c r="BO65" s="638">
        <f t="shared" si="49"/>
        <v>0.2920555768713784</v>
      </c>
      <c r="BP65" s="638">
        <f t="shared" si="50"/>
        <v>0.15422533044944109</v>
      </c>
      <c r="BQ65" s="638">
        <v>1</v>
      </c>
      <c r="BT65" s="630">
        <f t="shared" si="51"/>
        <v>1.3378100693674984</v>
      </c>
      <c r="BU65" s="630">
        <f t="shared" si="52"/>
        <v>0.71060442716308114</v>
      </c>
      <c r="BV65" s="630">
        <f t="shared" si="53"/>
        <v>0.69649996342953235</v>
      </c>
      <c r="BW65" s="630">
        <f t="shared" si="54"/>
        <v>1.1747223715986812</v>
      </c>
      <c r="BX65" s="630">
        <v>1</v>
      </c>
      <c r="BY65" s="630">
        <v>1</v>
      </c>
      <c r="BZ65" s="630">
        <f t="shared" si="55"/>
        <v>0.86850349671264582</v>
      </c>
      <c r="CA65" s="630">
        <f t="shared" si="56"/>
        <v>0.95065375799589302</v>
      </c>
      <c r="CB65" s="630">
        <f t="shared" si="57"/>
        <v>0.95065375799589302</v>
      </c>
      <c r="CC65" s="630"/>
      <c r="CD65" s="630">
        <f t="shared" si="69"/>
        <v>0.818194088858335</v>
      </c>
      <c r="CG65" s="575"/>
      <c r="CI65" s="621">
        <f t="shared" si="58"/>
        <v>0.41213893136994773</v>
      </c>
      <c r="CJ65" s="621">
        <f t="shared" si="59"/>
        <v>0.53278582440106881</v>
      </c>
      <c r="CK65" s="621">
        <f t="shared" si="60"/>
        <v>5.5075244228983571E-2</v>
      </c>
      <c r="CL65" s="621">
        <f t="shared" si="61"/>
        <v>0</v>
      </c>
      <c r="CN65" s="621">
        <f t="shared" si="102"/>
        <v>0.40679027490411246</v>
      </c>
      <c r="CO65" s="621">
        <f t="shared" si="102"/>
        <v>0.53317799398167409</v>
      </c>
      <c r="CP65" s="621">
        <f t="shared" si="102"/>
        <v>5.9872970774707386E-2</v>
      </c>
      <c r="CQ65" s="621"/>
      <c r="CR65" s="621">
        <f t="shared" si="71"/>
        <v>0.99984123966049399</v>
      </c>
      <c r="CS65" s="621"/>
      <c r="CT65" s="621">
        <f t="shared" si="103"/>
        <v>0.40685486732097803</v>
      </c>
      <c r="CU65" s="621">
        <f t="shared" si="103"/>
        <v>0.53326265494181857</v>
      </c>
      <c r="CV65" s="621">
        <f t="shared" si="103"/>
        <v>5.9882477737203406E-2</v>
      </c>
      <c r="CW65" s="621">
        <f t="shared" si="103"/>
        <v>0</v>
      </c>
      <c r="CZ65" s="621">
        <f t="shared" si="73"/>
        <v>1.0428028237848088E-3</v>
      </c>
      <c r="DA65" s="621">
        <f t="shared" si="74"/>
        <v>-2.3579956071115685E-2</v>
      </c>
      <c r="DB65" s="621">
        <f t="shared" si="75"/>
        <v>-1.1027432882446899E-2</v>
      </c>
      <c r="DC65" s="621">
        <f t="shared" si="76"/>
        <v>0</v>
      </c>
      <c r="DE65" s="621">
        <f t="shared" si="77"/>
        <v>-1.7045419751325619E-2</v>
      </c>
      <c r="DF65" s="621">
        <f t="shared" si="78"/>
        <v>-1.7045419751325844E-2</v>
      </c>
      <c r="DG65" s="621">
        <f t="shared" si="79"/>
        <v>-1.7045419751325844E-2</v>
      </c>
      <c r="DH65" s="621">
        <f t="shared" si="80"/>
        <v>0</v>
      </c>
      <c r="DI65" s="621"/>
      <c r="DK65" s="621">
        <f t="shared" si="81"/>
        <v>3.0625713966290258E-2</v>
      </c>
      <c r="DL65" s="621">
        <f t="shared" si="82"/>
        <v>2.7594426451113714E-2</v>
      </c>
      <c r="DM65" s="621">
        <f t="shared" si="83"/>
        <v>-0.14827395327160789</v>
      </c>
      <c r="DN65" s="621"/>
      <c r="DP65" s="621">
        <f t="shared" si="84"/>
        <v>-1.7045419751325619E-2</v>
      </c>
      <c r="DQ65" s="621">
        <f t="shared" si="85"/>
        <v>-1.7045419751325844E-2</v>
      </c>
      <c r="DR65" s="621">
        <f t="shared" si="86"/>
        <v>-1.7045419751325844E-2</v>
      </c>
      <c r="DS65" s="621">
        <f t="shared" si="87"/>
        <v>0</v>
      </c>
      <c r="DU65" s="621">
        <f t="shared" si="88"/>
        <v>3.0625713966290258E-2</v>
      </c>
      <c r="DV65" s="621">
        <f t="shared" si="89"/>
        <v>2.7594426451113714E-2</v>
      </c>
      <c r="DW65" s="621">
        <f t="shared" si="90"/>
        <v>-0.14827395327160789</v>
      </c>
      <c r="DX65" s="621">
        <f t="shared" si="91"/>
        <v>0</v>
      </c>
      <c r="EB65" s="621">
        <f t="shared" si="98"/>
        <v>0.98727131321793804</v>
      </c>
      <c r="EC65" s="621">
        <f t="shared" si="20"/>
        <v>0.8420393012115619</v>
      </c>
      <c r="ED65" s="621">
        <f t="shared" si="95"/>
        <v>0.86850349671264582</v>
      </c>
      <c r="EE65" s="621"/>
      <c r="EF65" s="621">
        <f t="shared" si="99"/>
        <v>0.98309903150731071</v>
      </c>
      <c r="EG65" s="621">
        <f t="shared" si="22"/>
        <v>1.2329301773347774</v>
      </c>
      <c r="EH65" s="621">
        <f t="shared" si="96"/>
        <v>0.69649996342953235</v>
      </c>
      <c r="EI65" s="621"/>
      <c r="EJ65" s="621">
        <f t="shared" si="100"/>
        <v>1.0184646887208846</v>
      </c>
      <c r="EK65" s="621">
        <f t="shared" si="24"/>
        <v>1.1111591311752556</v>
      </c>
      <c r="EL65" s="621">
        <f t="shared" si="97"/>
        <v>1.1747223715986812</v>
      </c>
      <c r="EM65" s="621"/>
      <c r="EP65" s="577"/>
    </row>
    <row r="66" spans="1:146" x14ac:dyDescent="0.2">
      <c r="A66" s="615" t="s">
        <v>105</v>
      </c>
      <c r="B66" s="571">
        <f t="shared" si="18"/>
        <v>2000</v>
      </c>
      <c r="D66" s="428">
        <f>Conversion_factors!$A62*D224+D305</f>
        <v>699.35486617882975</v>
      </c>
      <c r="E66" s="428">
        <f>Conversion_factors!$A62*E224+E305</f>
        <v>848.02754241264233</v>
      </c>
      <c r="F66" s="428">
        <f>Conversion_factors!$A62*F224+F305</f>
        <v>103.65316146719326</v>
      </c>
      <c r="G66" s="626"/>
      <c r="H66" s="626">
        <f t="shared" si="26"/>
        <v>1651.0355700586654</v>
      </c>
      <c r="I66" s="621"/>
      <c r="J66" s="632">
        <f>Mining_Data!C40</f>
        <v>260598.10067999997</v>
      </c>
      <c r="K66" s="632">
        <f>Mining_Data!D40</f>
        <v>134013.62834999998</v>
      </c>
      <c r="L66" s="632">
        <f>Mining_Data!E40</f>
        <v>81237.5</v>
      </c>
      <c r="M66" s="632"/>
      <c r="N66" s="632">
        <f t="shared" si="27"/>
        <v>475849.22902999993</v>
      </c>
      <c r="O66" s="772"/>
      <c r="P66" s="631">
        <v>0.57012950434864262</v>
      </c>
      <c r="Q66" s="631"/>
      <c r="R66" s="633">
        <f t="shared" si="28"/>
        <v>148574.66597488604</v>
      </c>
      <c r="S66" s="633">
        <f t="shared" si="29"/>
        <v>76405.123507148688</v>
      </c>
      <c r="T66" s="633">
        <f t="shared" si="30"/>
        <v>46315.895609522857</v>
      </c>
      <c r="U66" s="634"/>
      <c r="V66" s="632">
        <f t="shared" si="31"/>
        <v>271295.68509155762</v>
      </c>
      <c r="X66" s="635">
        <f t="shared" si="92"/>
        <v>2.6836529673621792</v>
      </c>
      <c r="Y66" s="635">
        <f t="shared" si="93"/>
        <v>6.3279201738935864</v>
      </c>
      <c r="Z66" s="635">
        <f t="shared" si="94"/>
        <v>1.2759275145984708</v>
      </c>
      <c r="AA66" s="626"/>
      <c r="AB66" s="626">
        <f t="shared" si="62"/>
        <v>3.4696611223354021</v>
      </c>
      <c r="AE66" s="635">
        <f t="shared" si="33"/>
        <v>4.7070936460799011</v>
      </c>
      <c r="AF66" s="635">
        <f t="shared" si="34"/>
        <v>11.099092619532227</v>
      </c>
      <c r="AG66" s="635">
        <f t="shared" si="35"/>
        <v>2.2379608577812209</v>
      </c>
      <c r="AH66" s="626"/>
      <c r="AI66" s="635">
        <f t="shared" si="101"/>
        <v>6.0857420917014187</v>
      </c>
      <c r="AK66" s="636">
        <f t="shared" si="37"/>
        <v>0.8823938622236136</v>
      </c>
      <c r="AL66" s="636">
        <f t="shared" si="38"/>
        <v>0.79599598313066511</v>
      </c>
      <c r="AM66" s="636">
        <f t="shared" si="39"/>
        <v>1.0243060467203533</v>
      </c>
      <c r="AN66" s="637"/>
      <c r="AO66" s="636">
        <f t="shared" si="40"/>
        <v>0.97812529414832905</v>
      </c>
      <c r="AQ66" s="631">
        <f t="shared" si="63"/>
        <v>1.7539874578890156</v>
      </c>
      <c r="AR66" s="631">
        <f t="shared" si="64"/>
        <v>1.7539874578890156</v>
      </c>
      <c r="AS66" s="631">
        <f t="shared" si="65"/>
        <v>1.7539874578890153</v>
      </c>
      <c r="AT66" s="631"/>
      <c r="AU66" s="631">
        <f t="shared" si="66"/>
        <v>1.7539874578890151</v>
      </c>
      <c r="AW66" s="631">
        <f t="shared" si="67"/>
        <v>0.54764846674485312</v>
      </c>
      <c r="AX66" s="631">
        <f t="shared" si="67"/>
        <v>0.28163044127061321</v>
      </c>
      <c r="AY66" s="631">
        <f t="shared" si="67"/>
        <v>0.17072109198453356</v>
      </c>
      <c r="AZ66" s="631"/>
      <c r="BA66" s="631">
        <f t="shared" si="68"/>
        <v>0.99999999999999989</v>
      </c>
      <c r="BC66" s="621"/>
      <c r="BD66" s="638">
        <f t="shared" si="42"/>
        <v>0.8823938622236136</v>
      </c>
      <c r="BE66" s="638">
        <f t="shared" si="43"/>
        <v>0.79599598313066511</v>
      </c>
      <c r="BF66" s="638">
        <f t="shared" si="44"/>
        <v>1.0243060467203533</v>
      </c>
      <c r="BG66" s="638">
        <v>1</v>
      </c>
      <c r="BH66" s="629"/>
      <c r="BI66" s="638">
        <f t="shared" si="45"/>
        <v>1.7539874578890156</v>
      </c>
      <c r="BJ66" s="638">
        <f t="shared" si="46"/>
        <v>1.7539874578890156</v>
      </c>
      <c r="BK66" s="638">
        <f t="shared" si="47"/>
        <v>1.7539874578890153</v>
      </c>
      <c r="BL66" s="638">
        <v>1</v>
      </c>
      <c r="BN66" s="638">
        <f t="shared" si="48"/>
        <v>0.54764846674485312</v>
      </c>
      <c r="BO66" s="638">
        <f t="shared" si="49"/>
        <v>0.28163044127061321</v>
      </c>
      <c r="BP66" s="638">
        <f t="shared" si="50"/>
        <v>0.17072109198453356</v>
      </c>
      <c r="BQ66" s="638">
        <v>1</v>
      </c>
      <c r="BT66" s="630">
        <f t="shared" si="51"/>
        <v>1.1874499350958043</v>
      </c>
      <c r="BU66" s="630">
        <f t="shared" si="52"/>
        <v>0.80715069514122284</v>
      </c>
      <c r="BV66" s="630">
        <f t="shared" si="53"/>
        <v>0.825201740482566</v>
      </c>
      <c r="BW66" s="630">
        <f t="shared" si="54"/>
        <v>1.154175776131128</v>
      </c>
      <c r="BX66" s="630">
        <v>1</v>
      </c>
      <c r="BY66" s="630">
        <v>1</v>
      </c>
      <c r="BZ66" s="630">
        <f t="shared" si="55"/>
        <v>0.84746649026638632</v>
      </c>
      <c r="CA66" s="630">
        <f t="shared" si="56"/>
        <v>0.95845104055797892</v>
      </c>
      <c r="CB66" s="630">
        <f t="shared" si="57"/>
        <v>0.95845104055797836</v>
      </c>
      <c r="CC66" s="630"/>
      <c r="CD66" s="630">
        <f t="shared" si="69"/>
        <v>0.95242785928622331</v>
      </c>
      <c r="CG66" s="575"/>
      <c r="CI66" s="621">
        <f t="shared" si="58"/>
        <v>0.42358558401862895</v>
      </c>
      <c r="CJ66" s="621">
        <f t="shared" si="59"/>
        <v>0.513633720430693</v>
      </c>
      <c r="CK66" s="621">
        <f t="shared" si="60"/>
        <v>6.2780695550678056E-2</v>
      </c>
      <c r="CL66" s="621">
        <f t="shared" si="61"/>
        <v>0</v>
      </c>
      <c r="CN66" s="621">
        <f t="shared" si="102"/>
        <v>0.41783612619404681</v>
      </c>
      <c r="CO66" s="621">
        <f t="shared" si="102"/>
        <v>0.52315134526779805</v>
      </c>
      <c r="CP66" s="621">
        <f t="shared" si="102"/>
        <v>5.8843909904121472E-2</v>
      </c>
      <c r="CQ66" s="621"/>
      <c r="CR66" s="621">
        <f t="shared" si="71"/>
        <v>0.99983138136596639</v>
      </c>
      <c r="CS66" s="621"/>
      <c r="CT66" s="621">
        <f t="shared" si="103"/>
        <v>0.41790659303291766</v>
      </c>
      <c r="CU66" s="621">
        <f t="shared" si="103"/>
        <v>0.523239573209905</v>
      </c>
      <c r="CV66" s="621">
        <f t="shared" si="103"/>
        <v>5.8853833757177246E-2</v>
      </c>
      <c r="CW66" s="621">
        <f t="shared" si="103"/>
        <v>0</v>
      </c>
      <c r="CZ66" s="621">
        <f t="shared" si="73"/>
        <v>-3.7466928796520884E-3</v>
      </c>
      <c r="DA66" s="621">
        <f t="shared" si="74"/>
        <v>-4.2426388945951618E-2</v>
      </c>
      <c r="DB66" s="621">
        <f t="shared" si="75"/>
        <v>-1.2834840329125886E-2</v>
      </c>
      <c r="DC66" s="621">
        <f t="shared" si="76"/>
        <v>0</v>
      </c>
      <c r="DE66" s="621">
        <f t="shared" si="77"/>
        <v>0.16956014964559379</v>
      </c>
      <c r="DF66" s="621">
        <f t="shared" si="78"/>
        <v>0.16956014964559379</v>
      </c>
      <c r="DG66" s="621">
        <f t="shared" si="79"/>
        <v>0.16956014964559379</v>
      </c>
      <c r="DH66" s="621">
        <f t="shared" si="80"/>
        <v>0</v>
      </c>
      <c r="DI66" s="621"/>
      <c r="DK66" s="621">
        <f t="shared" si="81"/>
        <v>-1.1023908159955232E-2</v>
      </c>
      <c r="DL66" s="621">
        <f t="shared" si="82"/>
        <v>-3.6348396364373856E-2</v>
      </c>
      <c r="DM66" s="621">
        <f t="shared" si="83"/>
        <v>0.10161646614249384</v>
      </c>
      <c r="DN66" s="621"/>
      <c r="DP66" s="621">
        <f t="shared" si="84"/>
        <v>0.16956014964559379</v>
      </c>
      <c r="DQ66" s="621">
        <f t="shared" si="85"/>
        <v>0.16956014964559379</v>
      </c>
      <c r="DR66" s="621">
        <f t="shared" si="86"/>
        <v>0.16956014964559379</v>
      </c>
      <c r="DS66" s="621">
        <f t="shared" si="87"/>
        <v>0</v>
      </c>
      <c r="DU66" s="621">
        <f t="shared" si="88"/>
        <v>-1.1023908159955232E-2</v>
      </c>
      <c r="DV66" s="621">
        <f t="shared" si="89"/>
        <v>-3.6348396364373856E-2</v>
      </c>
      <c r="DW66" s="621">
        <f t="shared" si="90"/>
        <v>0.10161646614249384</v>
      </c>
      <c r="DX66" s="621">
        <f t="shared" si="91"/>
        <v>0</v>
      </c>
      <c r="EB66" s="621">
        <f t="shared" si="98"/>
        <v>0.97577786787746246</v>
      </c>
      <c r="EC66" s="621">
        <f t="shared" si="20"/>
        <v>0.82164331400524626</v>
      </c>
      <c r="ED66" s="621">
        <f t="shared" si="95"/>
        <v>0.84746649026638632</v>
      </c>
      <c r="EE66" s="621"/>
      <c r="EF66" s="621">
        <f t="shared" si="99"/>
        <v>1.1847836092041013</v>
      </c>
      <c r="EG66" s="621">
        <f t="shared" si="22"/>
        <v>1.4607554653993502</v>
      </c>
      <c r="EH66" s="621">
        <f t="shared" si="96"/>
        <v>0.825201740482566</v>
      </c>
      <c r="EI66" s="621"/>
      <c r="EJ66" s="621">
        <f t="shared" si="100"/>
        <v>0.98250940310297197</v>
      </c>
      <c r="EK66" s="621">
        <f t="shared" si="24"/>
        <v>1.0917242947234174</v>
      </c>
      <c r="EL66" s="621">
        <f t="shared" si="97"/>
        <v>1.154175776131128</v>
      </c>
      <c r="EM66" s="621"/>
      <c r="EP66" s="577"/>
    </row>
    <row r="67" spans="1:146" x14ac:dyDescent="0.2">
      <c r="A67" s="615" t="s">
        <v>105</v>
      </c>
      <c r="B67" s="571">
        <f t="shared" si="18"/>
        <v>2001</v>
      </c>
      <c r="D67" s="428">
        <f>Conversion_factors!$A63*D225+D306</f>
        <v>719.31444501587009</v>
      </c>
      <c r="E67" s="428">
        <f>Conversion_factors!$A63*E225+E306</f>
        <v>812.69248502661799</v>
      </c>
      <c r="F67" s="428">
        <f>Conversion_factors!$A63*F225+F306</f>
        <v>116.24213441774563</v>
      </c>
      <c r="G67" s="626"/>
      <c r="H67" s="626">
        <f t="shared" si="26"/>
        <v>1648.2490644602335</v>
      </c>
      <c r="I67" s="621"/>
      <c r="J67" s="632">
        <f>Mining_Data!C41</f>
        <v>270494.87375999999</v>
      </c>
      <c r="K67" s="632">
        <f>Mining_Data!D41</f>
        <v>132722.09894999999</v>
      </c>
      <c r="L67" s="632">
        <f>Mining_Data!E41</f>
        <v>92480.6</v>
      </c>
      <c r="M67" s="632"/>
      <c r="N67" s="632">
        <f t="shared" si="27"/>
        <v>495697.57270999998</v>
      </c>
      <c r="O67" s="772"/>
      <c r="P67" s="631">
        <v>0.62004798566873642</v>
      </c>
      <c r="Q67" s="631"/>
      <c r="R67" s="633">
        <f t="shared" si="28"/>
        <v>167719.80160860714</v>
      </c>
      <c r="S67" s="633">
        <f t="shared" si="29"/>
        <v>82294.070107674212</v>
      </c>
      <c r="T67" s="633">
        <f t="shared" si="30"/>
        <v>57342.409743436147</v>
      </c>
      <c r="U67" s="634"/>
      <c r="V67" s="632">
        <f t="shared" si="31"/>
        <v>307356.28145971749</v>
      </c>
      <c r="X67" s="635">
        <f t="shared" si="92"/>
        <v>2.6592535193627769</v>
      </c>
      <c r="Y67" s="635">
        <f t="shared" si="93"/>
        <v>6.1232642601047269</v>
      </c>
      <c r="Z67" s="635">
        <f t="shared" si="94"/>
        <v>1.2569353401442642</v>
      </c>
      <c r="AA67" s="626"/>
      <c r="AB67" s="626">
        <f t="shared" si="62"/>
        <v>3.3251102188158494</v>
      </c>
      <c r="AE67" s="635">
        <f t="shared" si="33"/>
        <v>4.2887866436574411</v>
      </c>
      <c r="AF67" s="635">
        <f t="shared" si="34"/>
        <v>9.8754683534704846</v>
      </c>
      <c r="AG67" s="635">
        <f t="shared" si="35"/>
        <v>2.027158170328752</v>
      </c>
      <c r="AH67" s="626"/>
      <c r="AI67" s="635">
        <f t="shared" si="101"/>
        <v>5.3626659479098864</v>
      </c>
      <c r="AK67" s="636">
        <f t="shared" si="37"/>
        <v>0.87437124401695365</v>
      </c>
      <c r="AL67" s="636">
        <f t="shared" si="38"/>
        <v>0.77025209243306303</v>
      </c>
      <c r="AM67" s="636">
        <f t="shared" si="39"/>
        <v>1.0090592565138314</v>
      </c>
      <c r="AN67" s="637"/>
      <c r="AO67" s="636">
        <f t="shared" si="40"/>
        <v>0.93737523526958144</v>
      </c>
      <c r="AQ67" s="631">
        <f t="shared" si="63"/>
        <v>1.6127784028222854</v>
      </c>
      <c r="AR67" s="631">
        <f t="shared" si="64"/>
        <v>1.6127784028222854</v>
      </c>
      <c r="AS67" s="631">
        <f t="shared" si="65"/>
        <v>1.6127784028222854</v>
      </c>
      <c r="AT67" s="631"/>
      <c r="AU67" s="631">
        <f t="shared" si="66"/>
        <v>1.6127784028222854</v>
      </c>
      <c r="AW67" s="631">
        <f t="shared" si="67"/>
        <v>0.54568529008764932</v>
      </c>
      <c r="AX67" s="631">
        <f t="shared" si="67"/>
        <v>0.26774813163680139</v>
      </c>
      <c r="AY67" s="631">
        <f t="shared" si="67"/>
        <v>0.18656657827554932</v>
      </c>
      <c r="AZ67" s="631"/>
      <c r="BA67" s="631">
        <f t="shared" si="68"/>
        <v>1</v>
      </c>
      <c r="BC67" s="621"/>
      <c r="BD67" s="638">
        <f t="shared" si="42"/>
        <v>0.87437124401695365</v>
      </c>
      <c r="BE67" s="638">
        <f t="shared" si="43"/>
        <v>0.77025209243306303</v>
      </c>
      <c r="BF67" s="638">
        <f t="shared" si="44"/>
        <v>1.0090592565138314</v>
      </c>
      <c r="BG67" s="638">
        <v>1</v>
      </c>
      <c r="BH67" s="629"/>
      <c r="BI67" s="638">
        <f t="shared" si="45"/>
        <v>1.6127784028222854</v>
      </c>
      <c r="BJ67" s="638">
        <f t="shared" si="46"/>
        <v>1.6127784028222854</v>
      </c>
      <c r="BK67" s="638">
        <f t="shared" si="47"/>
        <v>1.6127784028222854</v>
      </c>
      <c r="BL67" s="638">
        <v>1</v>
      </c>
      <c r="BN67" s="638">
        <f t="shared" si="48"/>
        <v>0.54568529008764932</v>
      </c>
      <c r="BO67" s="638">
        <f t="shared" si="49"/>
        <v>0.26774813163680139</v>
      </c>
      <c r="BP67" s="638">
        <f t="shared" si="50"/>
        <v>0.18656657827554932</v>
      </c>
      <c r="BQ67" s="638">
        <v>1</v>
      </c>
      <c r="BT67" s="630">
        <f t="shared" si="51"/>
        <v>1.3452856662554664</v>
      </c>
      <c r="BU67" s="630">
        <f t="shared" si="52"/>
        <v>0.71124925809261441</v>
      </c>
      <c r="BV67" s="630">
        <f t="shared" si="53"/>
        <v>0.75876685379688391</v>
      </c>
      <c r="BW67" s="630">
        <f t="shared" si="54"/>
        <v>1.1301017221538456</v>
      </c>
      <c r="BX67" s="630">
        <v>1</v>
      </c>
      <c r="BY67" s="630">
        <v>1</v>
      </c>
      <c r="BZ67" s="630">
        <f t="shared" si="55"/>
        <v>0.8294609386870514</v>
      </c>
      <c r="CA67" s="630">
        <f t="shared" si="56"/>
        <v>0.95683343204682936</v>
      </c>
      <c r="CB67" s="630">
        <f t="shared" si="57"/>
        <v>0.95683343204682891</v>
      </c>
      <c r="CC67" s="630"/>
      <c r="CD67" s="630">
        <f t="shared" si="69"/>
        <v>0.85748372818911367</v>
      </c>
      <c r="CG67" s="575"/>
      <c r="CI67" s="621">
        <f t="shared" si="58"/>
        <v>0.43641125636035488</v>
      </c>
      <c r="CJ67" s="621">
        <f t="shared" si="59"/>
        <v>0.493064126381141</v>
      </c>
      <c r="CK67" s="621">
        <f t="shared" si="60"/>
        <v>7.052461725850423E-2</v>
      </c>
      <c r="CL67" s="621">
        <f t="shared" si="61"/>
        <v>0</v>
      </c>
      <c r="CN67" s="621">
        <f t="shared" si="102"/>
        <v>0.42996653874897195</v>
      </c>
      <c r="CO67" s="621">
        <f t="shared" si="102"/>
        <v>0.50327886674878219</v>
      </c>
      <c r="CP67" s="621">
        <f t="shared" si="102"/>
        <v>6.6577612652981052E-2</v>
      </c>
      <c r="CQ67" s="621"/>
      <c r="CR67" s="621">
        <f t="shared" si="71"/>
        <v>0.99982301815073515</v>
      </c>
      <c r="CS67" s="621"/>
      <c r="CT67" s="621">
        <f t="shared" si="103"/>
        <v>0.43004264849216484</v>
      </c>
      <c r="CU67" s="621">
        <f t="shared" si="103"/>
        <v>0.5033679537400958</v>
      </c>
      <c r="CV67" s="621">
        <f t="shared" si="103"/>
        <v>6.6589397767739422E-2</v>
      </c>
      <c r="CW67" s="621">
        <f t="shared" si="103"/>
        <v>0</v>
      </c>
      <c r="CZ67" s="621">
        <f t="shared" si="73"/>
        <v>-9.133462349338449E-3</v>
      </c>
      <c r="DA67" s="621">
        <f t="shared" si="74"/>
        <v>-3.2876285476767686E-2</v>
      </c>
      <c r="DB67" s="621">
        <f t="shared" si="75"/>
        <v>-1.4996888104574179E-2</v>
      </c>
      <c r="DC67" s="621">
        <f t="shared" si="76"/>
        <v>0</v>
      </c>
      <c r="DE67" s="621">
        <f t="shared" si="77"/>
        <v>-8.3933335650001009E-2</v>
      </c>
      <c r="DF67" s="621">
        <f t="shared" si="78"/>
        <v>-8.3933335650001009E-2</v>
      </c>
      <c r="DG67" s="621">
        <f t="shared" si="79"/>
        <v>-8.3933335650000884E-2</v>
      </c>
      <c r="DH67" s="621">
        <f t="shared" si="80"/>
        <v>0</v>
      </c>
      <c r="DI67" s="621"/>
      <c r="DK67" s="621">
        <f t="shared" si="81"/>
        <v>-3.5911792804136822E-3</v>
      </c>
      <c r="DL67" s="621">
        <f t="shared" si="82"/>
        <v>-5.0548988254715946E-2</v>
      </c>
      <c r="DM67" s="621">
        <f t="shared" si="83"/>
        <v>8.8756979570435324E-2</v>
      </c>
      <c r="DN67" s="621"/>
      <c r="DP67" s="621">
        <f t="shared" si="84"/>
        <v>-8.3933335650001009E-2</v>
      </c>
      <c r="DQ67" s="621">
        <f t="shared" si="85"/>
        <v>-8.3933335650001009E-2</v>
      </c>
      <c r="DR67" s="621">
        <f t="shared" si="86"/>
        <v>-8.3933335650000884E-2</v>
      </c>
      <c r="DS67" s="621">
        <f t="shared" si="87"/>
        <v>0</v>
      </c>
      <c r="DU67" s="621">
        <f t="shared" si="88"/>
        <v>-3.5911792804136822E-3</v>
      </c>
      <c r="DV67" s="621">
        <f t="shared" si="89"/>
        <v>-5.0548988254715946E-2</v>
      </c>
      <c r="DW67" s="621">
        <f t="shared" si="90"/>
        <v>8.8756979570435324E-2</v>
      </c>
      <c r="DX67" s="621">
        <f t="shared" si="91"/>
        <v>0</v>
      </c>
      <c r="EB67" s="621">
        <f t="shared" si="98"/>
        <v>0.97875367134141766</v>
      </c>
      <c r="EC67" s="621">
        <f t="shared" si="20"/>
        <v>0.80418641011576408</v>
      </c>
      <c r="ED67" s="621">
        <f t="shared" si="95"/>
        <v>0.8294609386870514</v>
      </c>
      <c r="EE67" s="621"/>
      <c r="EF67" s="621">
        <f t="shared" si="99"/>
        <v>0.91949255142526498</v>
      </c>
      <c r="EG67" s="621">
        <f t="shared" si="22"/>
        <v>1.3431537698884488</v>
      </c>
      <c r="EH67" s="621">
        <f t="shared" si="96"/>
        <v>0.75876685379688391</v>
      </c>
      <c r="EI67" s="621"/>
      <c r="EJ67" s="621">
        <f t="shared" si="100"/>
        <v>0.97914177850969975</v>
      </c>
      <c r="EK67" s="621">
        <f t="shared" si="24"/>
        <v>1.0689528675777344</v>
      </c>
      <c r="EL67" s="621">
        <f t="shared" si="97"/>
        <v>1.1301017221538456</v>
      </c>
      <c r="EM67" s="621"/>
      <c r="EP67" s="577"/>
    </row>
    <row r="68" spans="1:146" x14ac:dyDescent="0.2">
      <c r="A68" s="615" t="s">
        <v>105</v>
      </c>
      <c r="B68" s="571">
        <f t="shared" si="18"/>
        <v>2002</v>
      </c>
      <c r="D68" s="428">
        <f>Conversion_factors!$A64*D226+D307</f>
        <v>673.3642191857416</v>
      </c>
      <c r="E68" s="428">
        <f>Conversion_factors!$A64*E226+E307</f>
        <v>747.61814369110766</v>
      </c>
      <c r="F68" s="428">
        <f>Conversion_factors!$A64*F226+F307</f>
        <v>85.255255720226799</v>
      </c>
      <c r="G68" s="626"/>
      <c r="H68" s="626">
        <f t="shared" si="26"/>
        <v>1506.2376185970761</v>
      </c>
      <c r="I68" s="621"/>
      <c r="J68" s="632">
        <f>Mining_Data!C42</f>
        <v>253624.30272000004</v>
      </c>
      <c r="K68" s="632">
        <f>Mining_Data!D42</f>
        <v>126496.32885000001</v>
      </c>
      <c r="L68" s="632">
        <f>Mining_Data!E42</f>
        <v>68678</v>
      </c>
      <c r="M68" s="632"/>
      <c r="N68" s="632">
        <f t="shared" ref="N68:N83" si="104">SUM(J68:M68)</f>
        <v>448798.63157000003</v>
      </c>
      <c r="O68" s="772"/>
      <c r="P68" s="631">
        <v>0.6849852649899254</v>
      </c>
      <c r="Q68" s="631"/>
      <c r="R68" s="633">
        <f t="shared" si="28"/>
        <v>173728.91020654427</v>
      </c>
      <c r="S68" s="633">
        <f t="shared" si="29"/>
        <v>86648.121337570003</v>
      </c>
      <c r="T68" s="633">
        <f t="shared" si="30"/>
        <v>47043.4180289781</v>
      </c>
      <c r="U68" s="634"/>
      <c r="V68" s="632">
        <f t="shared" si="31"/>
        <v>307420.4495730924</v>
      </c>
      <c r="X68" s="635">
        <f t="shared" si="92"/>
        <v>2.6549672565453335</v>
      </c>
      <c r="Y68" s="635">
        <f t="shared" si="93"/>
        <v>5.9101963708182961</v>
      </c>
      <c r="Z68" s="635">
        <f t="shared" si="94"/>
        <v>1.2413765065993012</v>
      </c>
      <c r="AA68" s="626"/>
      <c r="AB68" s="626">
        <f t="shared" si="62"/>
        <v>3.3561546596697793</v>
      </c>
      <c r="AE68" s="635">
        <f t="shared" si="33"/>
        <v>3.8759479834714141</v>
      </c>
      <c r="AF68" s="635">
        <f t="shared" si="34"/>
        <v>8.6282095001054078</v>
      </c>
      <c r="AG68" s="635">
        <f t="shared" si="35"/>
        <v>1.8122674604066977</v>
      </c>
      <c r="AH68" s="626"/>
      <c r="AI68" s="635">
        <f t="shared" si="101"/>
        <v>4.8996012486767011</v>
      </c>
      <c r="AK68" s="636">
        <f t="shared" si="37"/>
        <v>0.87296190680085783</v>
      </c>
      <c r="AL68" s="636">
        <f t="shared" si="38"/>
        <v>0.74345005015923138</v>
      </c>
      <c r="AM68" s="636">
        <f t="shared" si="39"/>
        <v>0.99656872935011842</v>
      </c>
      <c r="AN68" s="637"/>
      <c r="AO68" s="636">
        <f t="shared" si="40"/>
        <v>0.9461269120965915</v>
      </c>
      <c r="AQ68" s="631">
        <f t="shared" si="63"/>
        <v>1.4598854181406484</v>
      </c>
      <c r="AR68" s="631">
        <f t="shared" si="64"/>
        <v>1.4598854181406482</v>
      </c>
      <c r="AS68" s="631">
        <f t="shared" si="65"/>
        <v>1.4598854181406482</v>
      </c>
      <c r="AT68" s="631"/>
      <c r="AU68" s="631">
        <f t="shared" si="66"/>
        <v>1.4598854181406482</v>
      </c>
      <c r="AW68" s="631">
        <f t="shared" si="67"/>
        <v>0.56511826213187044</v>
      </c>
      <c r="AX68" s="631">
        <f t="shared" si="67"/>
        <v>0.28185542457535351</v>
      </c>
      <c r="AY68" s="631">
        <f t="shared" si="67"/>
        <v>0.15302631329277605</v>
      </c>
      <c r="AZ68" s="631"/>
      <c r="BA68" s="631">
        <f t="shared" si="68"/>
        <v>1</v>
      </c>
      <c r="BC68" s="621"/>
      <c r="BD68" s="638">
        <f t="shared" si="42"/>
        <v>0.87296190680085783</v>
      </c>
      <c r="BE68" s="638">
        <f t="shared" si="43"/>
        <v>0.74345005015923138</v>
      </c>
      <c r="BF68" s="638">
        <f t="shared" si="44"/>
        <v>0.99656872935011842</v>
      </c>
      <c r="BG68" s="638">
        <v>1</v>
      </c>
      <c r="BH68" s="629"/>
      <c r="BI68" s="638">
        <f t="shared" si="45"/>
        <v>1.4598854181406484</v>
      </c>
      <c r="BJ68" s="638">
        <f t="shared" si="46"/>
        <v>1.4598854181406482</v>
      </c>
      <c r="BK68" s="638">
        <f t="shared" si="47"/>
        <v>1.4598854181406482</v>
      </c>
      <c r="BL68" s="638">
        <v>1</v>
      </c>
      <c r="BN68" s="638">
        <f t="shared" si="48"/>
        <v>0.56511826213187044</v>
      </c>
      <c r="BO68" s="638">
        <f t="shared" si="49"/>
        <v>0.28185542457535351</v>
      </c>
      <c r="BP68" s="638">
        <f t="shared" si="50"/>
        <v>0.15302631329277605</v>
      </c>
      <c r="BQ68" s="638">
        <v>1</v>
      </c>
      <c r="BT68" s="630">
        <f t="shared" si="51"/>
        <v>1.3455665274200534</v>
      </c>
      <c r="BU68" s="630">
        <f t="shared" si="52"/>
        <v>0.6498330843130693</v>
      </c>
      <c r="BV68" s="630">
        <f t="shared" si="53"/>
        <v>0.68683500702147515</v>
      </c>
      <c r="BW68" s="630">
        <f t="shared" si="54"/>
        <v>1.1625636961085317</v>
      </c>
      <c r="BX68" s="630">
        <v>1</v>
      </c>
      <c r="BY68" s="630">
        <v>1</v>
      </c>
      <c r="BZ68" s="630">
        <f t="shared" si="55"/>
        <v>0.81382802100528162</v>
      </c>
      <c r="CA68" s="630">
        <f t="shared" si="56"/>
        <v>0.87439364666179964</v>
      </c>
      <c r="CB68" s="630">
        <f t="shared" si="57"/>
        <v>0.87439364666179942</v>
      </c>
      <c r="CC68" s="630"/>
      <c r="CD68" s="630">
        <f t="shared" si="69"/>
        <v>0.79848944437961544</v>
      </c>
      <c r="CG68" s="575"/>
      <c r="CI68" s="621">
        <f t="shared" si="58"/>
        <v>0.44705045928471721</v>
      </c>
      <c r="CJ68" s="621">
        <f t="shared" si="59"/>
        <v>0.49634807580190848</v>
      </c>
      <c r="CK68" s="621">
        <f t="shared" si="60"/>
        <v>5.6601464913374255E-2</v>
      </c>
      <c r="CL68" s="621">
        <f t="shared" si="61"/>
        <v>0</v>
      </c>
      <c r="CN68" s="621">
        <f t="shared" si="102"/>
        <v>0.44170950299852785</v>
      </c>
      <c r="CO68" s="621">
        <f t="shared" si="102"/>
        <v>0.49470428446486958</v>
      </c>
      <c r="CP68" s="621">
        <f t="shared" si="102"/>
        <v>6.3308073501271239E-2</v>
      </c>
      <c r="CQ68" s="621"/>
      <c r="CR68" s="621">
        <f t="shared" si="71"/>
        <v>0.99972186096466864</v>
      </c>
      <c r="CS68" s="621"/>
      <c r="CT68" s="621">
        <f t="shared" si="103"/>
        <v>0.4418323938343271</v>
      </c>
      <c r="CU68" s="621">
        <f t="shared" si="103"/>
        <v>0.4948419193189505</v>
      </c>
      <c r="CV68" s="621">
        <f t="shared" si="103"/>
        <v>6.3325686846722476E-2</v>
      </c>
      <c r="CW68" s="621">
        <f t="shared" si="103"/>
        <v>0</v>
      </c>
      <c r="CZ68" s="621">
        <f t="shared" si="73"/>
        <v>-1.6131297240592531E-3</v>
      </c>
      <c r="DA68" s="621">
        <f t="shared" si="74"/>
        <v>-3.5416272425195343E-2</v>
      </c>
      <c r="DB68" s="621">
        <f t="shared" si="75"/>
        <v>-1.2455638569149385E-2</v>
      </c>
      <c r="DC68" s="621">
        <f t="shared" si="76"/>
        <v>0</v>
      </c>
      <c r="DE68" s="621">
        <f t="shared" si="77"/>
        <v>-9.9600455783148301E-2</v>
      </c>
      <c r="DF68" s="621">
        <f t="shared" si="78"/>
        <v>-9.9600455783148412E-2</v>
      </c>
      <c r="DG68" s="621">
        <f t="shared" si="79"/>
        <v>-9.9600455783148412E-2</v>
      </c>
      <c r="DH68" s="621">
        <f t="shared" si="80"/>
        <v>0</v>
      </c>
      <c r="DI68" s="621"/>
      <c r="DK68" s="621">
        <f t="shared" si="81"/>
        <v>3.4992604964718538E-2</v>
      </c>
      <c r="DL68" s="621">
        <f t="shared" si="82"/>
        <v>5.1347529372896092E-2</v>
      </c>
      <c r="DM68" s="621">
        <f t="shared" si="83"/>
        <v>-0.19817827454053966</v>
      </c>
      <c r="DN68" s="621"/>
      <c r="DP68" s="621">
        <f t="shared" si="84"/>
        <v>-9.9600455783148301E-2</v>
      </c>
      <c r="DQ68" s="621">
        <f t="shared" si="85"/>
        <v>-9.9600455783148412E-2</v>
      </c>
      <c r="DR68" s="621">
        <f t="shared" si="86"/>
        <v>-9.9600455783148412E-2</v>
      </c>
      <c r="DS68" s="621">
        <f t="shared" si="87"/>
        <v>0</v>
      </c>
      <c r="DU68" s="621">
        <f t="shared" si="88"/>
        <v>3.4992604964718538E-2</v>
      </c>
      <c r="DV68" s="621">
        <f t="shared" si="89"/>
        <v>5.1347529372896092E-2</v>
      </c>
      <c r="DW68" s="621">
        <f t="shared" si="90"/>
        <v>-0.19817827454053966</v>
      </c>
      <c r="DX68" s="621">
        <f t="shared" si="91"/>
        <v>0</v>
      </c>
      <c r="EB68" s="621">
        <f t="shared" si="98"/>
        <v>0.98115291877817057</v>
      </c>
      <c r="EC68" s="621">
        <f t="shared" si="20"/>
        <v>0.78902984352682082</v>
      </c>
      <c r="ED68" s="621">
        <f t="shared" si="95"/>
        <v>0.81382802100528162</v>
      </c>
      <c r="EE68" s="621"/>
      <c r="EF68" s="621">
        <f t="shared" si="99"/>
        <v>0.90519901282526993</v>
      </c>
      <c r="EG68" s="621">
        <f t="shared" si="22"/>
        <v>1.2158214665755636</v>
      </c>
      <c r="EH68" s="621">
        <f t="shared" si="96"/>
        <v>0.68683500702147515</v>
      </c>
      <c r="EI68" s="621"/>
      <c r="EJ68" s="621">
        <f t="shared" si="100"/>
        <v>1.0287248247819827</v>
      </c>
      <c r="EK68" s="621">
        <f t="shared" si="24"/>
        <v>1.0996583513991027</v>
      </c>
      <c r="EL68" s="621">
        <f t="shared" si="97"/>
        <v>1.1625636961085317</v>
      </c>
      <c r="EM68" s="621"/>
      <c r="EP68" s="577"/>
    </row>
    <row r="69" spans="1:146" x14ac:dyDescent="0.2">
      <c r="A69" s="615" t="s">
        <v>105</v>
      </c>
      <c r="B69" s="571">
        <f t="shared" si="18"/>
        <v>2003</v>
      </c>
      <c r="D69" s="428">
        <f>Conversion_factors!$A65*D227+D308</f>
        <v>644.05501868461681</v>
      </c>
      <c r="E69" s="428">
        <f>Conversion_factors!$A65*E227+E308</f>
        <v>748.55880644348792</v>
      </c>
      <c r="F69" s="428">
        <f>Conversion_factors!$A65*F227+F308</f>
        <v>90.065370425901563</v>
      </c>
      <c r="G69" s="626"/>
      <c r="H69" s="626">
        <f t="shared" si="26"/>
        <v>1482.6791955540064</v>
      </c>
      <c r="I69" s="621"/>
      <c r="J69" s="632">
        <f>Mining_Data!C43</f>
        <v>254019.59340000001</v>
      </c>
      <c r="K69" s="632">
        <f>Mining_Data!D43</f>
        <v>127178.24640000002</v>
      </c>
      <c r="L69" s="632">
        <f>Mining_Data!E43</f>
        <v>73652.900000000009</v>
      </c>
      <c r="M69" s="632"/>
      <c r="N69" s="632">
        <f t="shared" si="104"/>
        <v>454850.73980000004</v>
      </c>
      <c r="O69" s="772"/>
      <c r="P69" s="631">
        <v>0.59434098710859484</v>
      </c>
      <c r="Q69" s="631"/>
      <c r="R69" s="633">
        <f t="shared" si="28"/>
        <v>150974.25588627992</v>
      </c>
      <c r="S69" s="633">
        <f t="shared" si="29"/>
        <v>75587.244504116112</v>
      </c>
      <c r="T69" s="633">
        <f t="shared" si="30"/>
        <v>43774.937289410627</v>
      </c>
      <c r="U69" s="634"/>
      <c r="V69" s="632">
        <f t="shared" si="31"/>
        <v>270336.43767980667</v>
      </c>
      <c r="X69" s="635">
        <f t="shared" si="92"/>
        <v>2.5354540965288259</v>
      </c>
      <c r="Y69" s="635">
        <f t="shared" si="93"/>
        <v>5.885902877518272</v>
      </c>
      <c r="Z69" s="635">
        <f t="shared" si="94"/>
        <v>1.2228353591766454</v>
      </c>
      <c r="AA69" s="626"/>
      <c r="AB69" s="626">
        <f t="shared" si="62"/>
        <v>3.259704922555358</v>
      </c>
      <c r="AE69" s="635">
        <f t="shared" si="33"/>
        <v>4.2659923369302497</v>
      </c>
      <c r="AF69" s="635">
        <f t="shared" si="34"/>
        <v>9.9032424234319727</v>
      </c>
      <c r="AG69" s="635">
        <f t="shared" si="35"/>
        <v>2.0574642935625365</v>
      </c>
      <c r="AH69" s="626"/>
      <c r="AI69" s="635">
        <f t="shared" si="101"/>
        <v>5.4845702942572956</v>
      </c>
      <c r="AK69" s="636">
        <f t="shared" si="37"/>
        <v>0.83366558937976765</v>
      </c>
      <c r="AL69" s="636">
        <f t="shared" si="38"/>
        <v>0.74039414513014934</v>
      </c>
      <c r="AM69" s="636">
        <f t="shared" si="39"/>
        <v>0.98168402061794846</v>
      </c>
      <c r="AN69" s="637"/>
      <c r="AO69" s="636">
        <f t="shared" si="40"/>
        <v>0.91893695775832085</v>
      </c>
      <c r="AQ69" s="631">
        <f t="shared" si="63"/>
        <v>1.6825358198243952</v>
      </c>
      <c r="AR69" s="631">
        <f t="shared" si="64"/>
        <v>1.6825358198243954</v>
      </c>
      <c r="AS69" s="631">
        <f t="shared" si="65"/>
        <v>1.6825358198243954</v>
      </c>
      <c r="AT69" s="631"/>
      <c r="AU69" s="631">
        <f t="shared" si="66"/>
        <v>1.6825358198243952</v>
      </c>
      <c r="AW69" s="631">
        <f t="shared" si="67"/>
        <v>0.55846802296439835</v>
      </c>
      <c r="AX69" s="631">
        <f t="shared" si="67"/>
        <v>0.27960435209123957</v>
      </c>
      <c r="AY69" s="631">
        <f t="shared" si="67"/>
        <v>0.161927624944362</v>
      </c>
      <c r="AZ69" s="631"/>
      <c r="BA69" s="631">
        <f t="shared" si="68"/>
        <v>0.99999999999999989</v>
      </c>
      <c r="BC69" s="621"/>
      <c r="BD69" s="638">
        <f t="shared" si="42"/>
        <v>0.83366558937976765</v>
      </c>
      <c r="BE69" s="638">
        <f t="shared" si="43"/>
        <v>0.74039414513014934</v>
      </c>
      <c r="BF69" s="638">
        <f t="shared" si="44"/>
        <v>0.98168402061794846</v>
      </c>
      <c r="BG69" s="638">
        <v>1</v>
      </c>
      <c r="BH69" s="629"/>
      <c r="BI69" s="638">
        <f t="shared" si="45"/>
        <v>1.6825358198243952</v>
      </c>
      <c r="BJ69" s="638">
        <f t="shared" si="46"/>
        <v>1.6825358198243954</v>
      </c>
      <c r="BK69" s="638">
        <f t="shared" si="47"/>
        <v>1.6825358198243954</v>
      </c>
      <c r="BL69" s="638">
        <v>1</v>
      </c>
      <c r="BN69" s="638">
        <f t="shared" si="48"/>
        <v>0.55846802296439835</v>
      </c>
      <c r="BO69" s="638">
        <f t="shared" si="49"/>
        <v>0.27960435209123957</v>
      </c>
      <c r="BP69" s="638">
        <f t="shared" si="50"/>
        <v>0.161927624944362</v>
      </c>
      <c r="BQ69" s="638">
        <v>1</v>
      </c>
      <c r="BT69" s="630">
        <f t="shared" si="51"/>
        <v>1.1832513490532728</v>
      </c>
      <c r="BU69" s="630">
        <f t="shared" si="52"/>
        <v>0.72741740593923787</v>
      </c>
      <c r="BV69" s="630">
        <f t="shared" si="53"/>
        <v>0.79158575547306187</v>
      </c>
      <c r="BW69" s="630">
        <f t="shared" si="54"/>
        <v>1.1557071371523431</v>
      </c>
      <c r="BX69" s="630">
        <v>1</v>
      </c>
      <c r="BY69" s="630">
        <v>1</v>
      </c>
      <c r="BZ69" s="630">
        <f t="shared" si="55"/>
        <v>0.79512960352791229</v>
      </c>
      <c r="CA69" s="630">
        <f t="shared" si="56"/>
        <v>0.86071762690243525</v>
      </c>
      <c r="CB69" s="630">
        <f t="shared" si="57"/>
        <v>0.86071762690243536</v>
      </c>
      <c r="CC69" s="630"/>
      <c r="CD69" s="630">
        <f t="shared" si="69"/>
        <v>0.914841307268347</v>
      </c>
      <c r="CG69" s="575"/>
      <c r="CI69" s="621">
        <f t="shared" si="58"/>
        <v>0.43438595524634999</v>
      </c>
      <c r="CJ69" s="621">
        <f t="shared" si="59"/>
        <v>0.50486902944894108</v>
      </c>
      <c r="CK69" s="621">
        <f t="shared" si="60"/>
        <v>6.0745015304708876E-2</v>
      </c>
      <c r="CL69" s="621">
        <f t="shared" si="61"/>
        <v>0</v>
      </c>
      <c r="CN69" s="621">
        <f t="shared" si="102"/>
        <v>0.44068787826875444</v>
      </c>
      <c r="CO69" s="621">
        <f t="shared" si="102"/>
        <v>0.50059646599387797</v>
      </c>
      <c r="CP69" s="621">
        <f t="shared" si="102"/>
        <v>5.8648846930245226E-2</v>
      </c>
      <c r="CQ69" s="621"/>
      <c r="CR69" s="621">
        <f t="shared" si="71"/>
        <v>0.9999331911928776</v>
      </c>
      <c r="CS69" s="621"/>
      <c r="CT69" s="621">
        <f t="shared" si="103"/>
        <v>0.44071732206731995</v>
      </c>
      <c r="CU69" s="621">
        <f t="shared" si="103"/>
        <v>0.50062991248114064</v>
      </c>
      <c r="CV69" s="621">
        <f t="shared" si="103"/>
        <v>5.8652765451539475E-2</v>
      </c>
      <c r="CW69" s="621">
        <f t="shared" si="103"/>
        <v>0</v>
      </c>
      <c r="CZ69" s="621">
        <f t="shared" si="73"/>
        <v>-4.605957008482045E-2</v>
      </c>
      <c r="DA69" s="621">
        <f t="shared" si="74"/>
        <v>-4.1189086551969281E-3</v>
      </c>
      <c r="DB69" s="621">
        <f t="shared" si="75"/>
        <v>-1.5048622712045785E-2</v>
      </c>
      <c r="DC69" s="621">
        <f t="shared" si="76"/>
        <v>0</v>
      </c>
      <c r="DE69" s="621">
        <f t="shared" si="77"/>
        <v>0.14194412003826432</v>
      </c>
      <c r="DF69" s="621">
        <f t="shared" si="78"/>
        <v>0.1419441200382647</v>
      </c>
      <c r="DG69" s="621">
        <f t="shared" si="79"/>
        <v>0.1419441200382647</v>
      </c>
      <c r="DH69" s="621">
        <f t="shared" si="80"/>
        <v>0</v>
      </c>
      <c r="DI69" s="621"/>
      <c r="DK69" s="621">
        <f t="shared" si="81"/>
        <v>-1.1837661092509302E-2</v>
      </c>
      <c r="DL69" s="621">
        <f t="shared" si="82"/>
        <v>-8.01868500476716E-3</v>
      </c>
      <c r="DM69" s="621">
        <f t="shared" si="83"/>
        <v>5.6539586891975593E-2</v>
      </c>
      <c r="DN69" s="621"/>
      <c r="DP69" s="621">
        <f t="shared" si="84"/>
        <v>0.14194412003826432</v>
      </c>
      <c r="DQ69" s="621">
        <f t="shared" si="85"/>
        <v>0.1419441200382647</v>
      </c>
      <c r="DR69" s="621">
        <f t="shared" si="86"/>
        <v>0.1419441200382647</v>
      </c>
      <c r="DS69" s="621">
        <f t="shared" si="87"/>
        <v>0</v>
      </c>
      <c r="DU69" s="621">
        <f t="shared" si="88"/>
        <v>-1.1837661092509302E-2</v>
      </c>
      <c r="DV69" s="621">
        <f t="shared" si="89"/>
        <v>-8.01868500476716E-3</v>
      </c>
      <c r="DW69" s="621">
        <f t="shared" si="90"/>
        <v>5.6539586891975593E-2</v>
      </c>
      <c r="DX69" s="621">
        <f t="shared" si="91"/>
        <v>0</v>
      </c>
      <c r="EB69" s="621">
        <f t="shared" si="98"/>
        <v>0.97702411689600932</v>
      </c>
      <c r="EC69" s="621">
        <f t="shared" si="20"/>
        <v>0.77090118607638858</v>
      </c>
      <c r="ED69" s="621">
        <f t="shared" si="95"/>
        <v>0.79512960352791229</v>
      </c>
      <c r="EE69" s="621"/>
      <c r="EF69" s="621">
        <f t="shared" si="99"/>
        <v>1.1525122443974547</v>
      </c>
      <c r="EG69" s="621">
        <f t="shared" si="22"/>
        <v>1.4012491272296077</v>
      </c>
      <c r="EH69" s="621">
        <f t="shared" si="96"/>
        <v>0.79158575547306187</v>
      </c>
      <c r="EI69" s="621"/>
      <c r="EJ69" s="621">
        <f t="shared" si="100"/>
        <v>0.99410220792276616</v>
      </c>
      <c r="EK69" s="621">
        <f t="shared" si="24"/>
        <v>1.0931727950865571</v>
      </c>
      <c r="EL69" s="621">
        <f t="shared" si="97"/>
        <v>1.1557071371523431</v>
      </c>
      <c r="EM69" s="621"/>
      <c r="EP69" s="577"/>
    </row>
    <row r="70" spans="1:146" x14ac:dyDescent="0.2">
      <c r="A70" s="615" t="s">
        <v>105</v>
      </c>
      <c r="B70" s="571">
        <f t="shared" si="18"/>
        <v>2004</v>
      </c>
      <c r="D70" s="428">
        <f>Conversion_factors!$A66*D228+D309</f>
        <v>594.90533217413588</v>
      </c>
      <c r="E70" s="428">
        <f>Conversion_factors!$A66*E228+E309</f>
        <v>777.50577453600431</v>
      </c>
      <c r="F70" s="428">
        <f>Conversion_factors!$A66*F228+F309</f>
        <v>108.76141502279846</v>
      </c>
      <c r="G70" s="626"/>
      <c r="H70" s="626">
        <f t="shared" si="26"/>
        <v>1481.1725217329388</v>
      </c>
      <c r="I70" s="621"/>
      <c r="J70" s="632">
        <f>Mining_Data!C44</f>
        <v>244956.91992000001</v>
      </c>
      <c r="K70" s="632">
        <f>Mining_Data!D44</f>
        <v>131509.1085</v>
      </c>
      <c r="L70" s="632">
        <f>Mining_Data!E44</f>
        <v>90137.5</v>
      </c>
      <c r="M70" s="632"/>
      <c r="N70" s="632">
        <f t="shared" si="104"/>
        <v>466603.52841999999</v>
      </c>
      <c r="O70" s="772"/>
      <c r="P70" s="631">
        <v>0.5841189972175973</v>
      </c>
      <c r="Q70" s="631"/>
      <c r="R70" s="633">
        <f t="shared" si="28"/>
        <v>143083.99042518169</v>
      </c>
      <c r="S70" s="633">
        <f t="shared" si="29"/>
        <v>76816.968582000205</v>
      </c>
      <c r="T70" s="633">
        <f t="shared" si="30"/>
        <v>52651.026111701176</v>
      </c>
      <c r="U70" s="634"/>
      <c r="V70" s="632">
        <f t="shared" si="31"/>
        <v>272551.98511888308</v>
      </c>
      <c r="X70" s="635">
        <f t="shared" si="92"/>
        <v>2.4286120692913054</v>
      </c>
      <c r="Y70" s="635">
        <f t="shared" si="93"/>
        <v>5.9121819272009155</v>
      </c>
      <c r="Z70" s="635">
        <f t="shared" si="94"/>
        <v>1.2066167247016886</v>
      </c>
      <c r="AA70" s="626"/>
      <c r="AB70" s="626">
        <f t="shared" si="62"/>
        <v>3.1743705984145563</v>
      </c>
      <c r="AE70" s="635">
        <f t="shared" si="33"/>
        <v>4.1577351205144826</v>
      </c>
      <c r="AF70" s="635">
        <f t="shared" si="34"/>
        <v>10.121536802198023</v>
      </c>
      <c r="AG70" s="635">
        <f t="shared" si="35"/>
        <v>2.0657036159572075</v>
      </c>
      <c r="AH70" s="626"/>
      <c r="AI70" s="635">
        <f t="shared" si="101"/>
        <v>5.4344587550403407</v>
      </c>
      <c r="AK70" s="636">
        <f t="shared" si="37"/>
        <v>0.7985355818085641</v>
      </c>
      <c r="AL70" s="636">
        <f t="shared" si="38"/>
        <v>0.7436998154630613</v>
      </c>
      <c r="AM70" s="636">
        <f t="shared" si="39"/>
        <v>0.96866380969517241</v>
      </c>
      <c r="AN70" s="637"/>
      <c r="AO70" s="636">
        <f t="shared" si="40"/>
        <v>0.89488052747357039</v>
      </c>
      <c r="AQ70" s="631">
        <f t="shared" si="63"/>
        <v>1.7119799300543512</v>
      </c>
      <c r="AR70" s="631">
        <f t="shared" si="64"/>
        <v>1.7119799300543512</v>
      </c>
      <c r="AS70" s="631">
        <f t="shared" si="65"/>
        <v>1.7119799300543512</v>
      </c>
      <c r="AT70" s="631"/>
      <c r="AU70" s="631">
        <f t="shared" si="66"/>
        <v>1.711979930054351</v>
      </c>
      <c r="AW70" s="631">
        <f t="shared" si="67"/>
        <v>0.52497871319033174</v>
      </c>
      <c r="AX70" s="631">
        <f t="shared" si="67"/>
        <v>0.28184336484833822</v>
      </c>
      <c r="AY70" s="631">
        <f t="shared" si="67"/>
        <v>0.19317792196133002</v>
      </c>
      <c r="AZ70" s="631"/>
      <c r="BA70" s="631">
        <f t="shared" si="68"/>
        <v>0.99999999999999989</v>
      </c>
      <c r="BC70" s="621"/>
      <c r="BD70" s="638">
        <f t="shared" si="42"/>
        <v>0.7985355818085641</v>
      </c>
      <c r="BE70" s="638">
        <f t="shared" si="43"/>
        <v>0.7436998154630613</v>
      </c>
      <c r="BF70" s="638">
        <f t="shared" si="44"/>
        <v>0.96866380969517241</v>
      </c>
      <c r="BG70" s="638">
        <v>1</v>
      </c>
      <c r="BH70" s="629"/>
      <c r="BI70" s="638">
        <f t="shared" si="45"/>
        <v>1.7119799300543512</v>
      </c>
      <c r="BJ70" s="638">
        <f t="shared" si="46"/>
        <v>1.7119799300543512</v>
      </c>
      <c r="BK70" s="638">
        <f t="shared" si="47"/>
        <v>1.7119799300543512</v>
      </c>
      <c r="BL70" s="638">
        <v>1</v>
      </c>
      <c r="BN70" s="638">
        <f t="shared" si="48"/>
        <v>0.52497871319033174</v>
      </c>
      <c r="BO70" s="638">
        <f t="shared" si="49"/>
        <v>0.28184336484833822</v>
      </c>
      <c r="BP70" s="638">
        <f t="shared" si="50"/>
        <v>0.19317792196133002</v>
      </c>
      <c r="BQ70" s="638">
        <v>1</v>
      </c>
      <c r="BT70" s="630">
        <f t="shared" si="51"/>
        <v>1.1929487080873653</v>
      </c>
      <c r="BU70" s="630">
        <f t="shared" si="52"/>
        <v>0.72077112302023005</v>
      </c>
      <c r="BV70" s="630">
        <f t="shared" si="53"/>
        <v>0.8054383807580584</v>
      </c>
      <c r="BW70" s="630">
        <f t="shared" si="54"/>
        <v>1.1442852127790673</v>
      </c>
      <c r="BX70" s="630">
        <v>1</v>
      </c>
      <c r="BY70" s="630">
        <v>1</v>
      </c>
      <c r="BZ70" s="630">
        <f t="shared" si="55"/>
        <v>0.78204325065096314</v>
      </c>
      <c r="CA70" s="630">
        <f t="shared" si="56"/>
        <v>0.85984298003366277</v>
      </c>
      <c r="CB70" s="630">
        <f t="shared" si="57"/>
        <v>0.85984298003366288</v>
      </c>
      <c r="CC70" s="630"/>
      <c r="CD70" s="630">
        <f t="shared" si="69"/>
        <v>0.92165122890616225</v>
      </c>
      <c r="CG70" s="575"/>
      <c r="CI70" s="621">
        <f t="shared" si="58"/>
        <v>0.40164486138192051</v>
      </c>
      <c r="CJ70" s="621">
        <f t="shared" si="59"/>
        <v>0.52492586996303436</v>
      </c>
      <c r="CK70" s="621">
        <f t="shared" si="60"/>
        <v>7.342926865504501E-2</v>
      </c>
      <c r="CL70" s="621">
        <f t="shared" si="61"/>
        <v>0</v>
      </c>
      <c r="CN70" s="621">
        <f t="shared" si="102"/>
        <v>0.41780161675181415</v>
      </c>
      <c r="CO70" s="621">
        <f t="shared" si="102"/>
        <v>0.51483233681271401</v>
      </c>
      <c r="CP70" s="621">
        <f t="shared" si="102"/>
        <v>6.6886811090587694E-2</v>
      </c>
      <c r="CQ70" s="621"/>
      <c r="CR70" s="621">
        <f t="shared" si="71"/>
        <v>0.99952076465511586</v>
      </c>
      <c r="CS70" s="621"/>
      <c r="CT70" s="621">
        <f t="shared" si="103"/>
        <v>0.41800193805476005</v>
      </c>
      <c r="CU70" s="621">
        <f t="shared" si="103"/>
        <v>0.51507918096164484</v>
      </c>
      <c r="CV70" s="621">
        <f t="shared" si="103"/>
        <v>6.6918880983595122E-2</v>
      </c>
      <c r="CW70" s="621">
        <f t="shared" si="103"/>
        <v>0</v>
      </c>
      <c r="CZ70" s="621">
        <f t="shared" si="73"/>
        <v>-4.3052822506794867E-2</v>
      </c>
      <c r="DA70" s="621">
        <f t="shared" si="74"/>
        <v>4.454806619419634E-3</v>
      </c>
      <c r="DB70" s="621">
        <f t="shared" si="75"/>
        <v>-1.3351879237972993E-2</v>
      </c>
      <c r="DC70" s="621">
        <f t="shared" si="76"/>
        <v>0</v>
      </c>
      <c r="DE70" s="621">
        <f t="shared" si="77"/>
        <v>1.7348482598587397E-2</v>
      </c>
      <c r="DF70" s="621">
        <f t="shared" si="78"/>
        <v>1.7348482598587397E-2</v>
      </c>
      <c r="DG70" s="621">
        <f t="shared" si="79"/>
        <v>1.7348482598587397E-2</v>
      </c>
      <c r="DH70" s="621">
        <f t="shared" si="80"/>
        <v>0</v>
      </c>
      <c r="DI70" s="621"/>
      <c r="DK70" s="621">
        <f t="shared" si="81"/>
        <v>-6.1839646193180935E-2</v>
      </c>
      <c r="DL70" s="621">
        <f t="shared" si="82"/>
        <v>7.9758971640145251E-3</v>
      </c>
      <c r="DM70" s="621">
        <f t="shared" si="83"/>
        <v>0.17646216388311844</v>
      </c>
      <c r="DN70" s="621"/>
      <c r="DP70" s="621">
        <f t="shared" si="84"/>
        <v>1.7348482598587397E-2</v>
      </c>
      <c r="DQ70" s="621">
        <f t="shared" si="85"/>
        <v>1.7348482598587397E-2</v>
      </c>
      <c r="DR70" s="621">
        <f t="shared" si="86"/>
        <v>1.7348482598587397E-2</v>
      </c>
      <c r="DS70" s="621">
        <f t="shared" si="87"/>
        <v>0</v>
      </c>
      <c r="DU70" s="621">
        <f t="shared" si="88"/>
        <v>-6.1839646193180935E-2</v>
      </c>
      <c r="DV70" s="621">
        <f t="shared" si="89"/>
        <v>7.9758971640145251E-3</v>
      </c>
      <c r="DW70" s="621">
        <f t="shared" si="90"/>
        <v>0.17646216388311844</v>
      </c>
      <c r="DX70" s="621">
        <f t="shared" si="91"/>
        <v>0</v>
      </c>
      <c r="EB70" s="621">
        <f t="shared" si="98"/>
        <v>0.9835418618312205</v>
      </c>
      <c r="EC70" s="621">
        <f t="shared" si="20"/>
        <v>0.75821358784146742</v>
      </c>
      <c r="ED70" s="621">
        <f t="shared" si="95"/>
        <v>0.78204325065096314</v>
      </c>
      <c r="EE70" s="621"/>
      <c r="EF70" s="621">
        <f t="shared" si="99"/>
        <v>1.0174998415386063</v>
      </c>
      <c r="EG70" s="621">
        <f t="shared" si="22"/>
        <v>1.4257707649122362</v>
      </c>
      <c r="EH70" s="621">
        <f t="shared" si="96"/>
        <v>0.8054383807580584</v>
      </c>
      <c r="EI70" s="621"/>
      <c r="EJ70" s="621">
        <f t="shared" si="100"/>
        <v>0.99011693879349094</v>
      </c>
      <c r="EK70" s="621">
        <f t="shared" si="24"/>
        <v>1.0823689014434261</v>
      </c>
      <c r="EL70" s="621">
        <f t="shared" si="97"/>
        <v>1.1442852127790673</v>
      </c>
      <c r="EM70" s="621"/>
      <c r="EP70" s="577"/>
    </row>
    <row r="71" spans="1:146" x14ac:dyDescent="0.2">
      <c r="A71" s="615" t="s">
        <v>105</v>
      </c>
      <c r="B71" s="571">
        <f t="shared" si="18"/>
        <v>2005</v>
      </c>
      <c r="D71" s="428">
        <f>Conversion_factors!$A67*D229+D310</f>
        <v>562.02301871032887</v>
      </c>
      <c r="E71" s="428">
        <f>Conversion_factors!$A67*E229+E310</f>
        <v>826.05645477716644</v>
      </c>
      <c r="F71" s="428">
        <f>Conversion_factors!$A67*F229+F310</f>
        <v>117.30751332931209</v>
      </c>
      <c r="G71" s="626"/>
      <c r="H71" s="626">
        <f t="shared" si="26"/>
        <v>1505.3869868168074</v>
      </c>
      <c r="I71" s="621"/>
      <c r="J71" s="632">
        <f>Mining_Data!C45</f>
        <v>243295.97375999999</v>
      </c>
      <c r="K71" s="632">
        <f>Mining_Data!D45</f>
        <v>139159.79955</v>
      </c>
      <c r="L71" s="632">
        <f>Mining_Data!E45</f>
        <v>98758.3</v>
      </c>
      <c r="M71" s="632"/>
      <c r="N71" s="632">
        <f t="shared" si="104"/>
        <v>481214.07330999995</v>
      </c>
      <c r="O71" s="772"/>
      <c r="P71" s="631">
        <v>0.5640242553468845</v>
      </c>
      <c r="Q71" s="631"/>
      <c r="R71" s="633">
        <f t="shared" si="28"/>
        <v>137224.83042887916</v>
      </c>
      <c r="S71" s="633">
        <f t="shared" si="29"/>
        <v>78489.502315410457</v>
      </c>
      <c r="T71" s="633">
        <f t="shared" si="30"/>
        <v>55702.076616824226</v>
      </c>
      <c r="U71" s="634"/>
      <c r="V71" s="632">
        <f t="shared" si="31"/>
        <v>271416.40936111379</v>
      </c>
      <c r="X71" s="635">
        <f t="shared" si="92"/>
        <v>2.310038304475758</v>
      </c>
      <c r="Y71" s="635">
        <f t="shared" si="93"/>
        <v>5.9360279150184105</v>
      </c>
      <c r="Z71" s="635">
        <f t="shared" si="94"/>
        <v>1.1878243482250312</v>
      </c>
      <c r="AA71" s="626"/>
      <c r="AB71" s="626">
        <f t="shared" si="62"/>
        <v>3.1283103930483582</v>
      </c>
      <c r="AE71" s="635">
        <f t="shared" si="33"/>
        <v>4.0956364599161521</v>
      </c>
      <c r="AF71" s="635">
        <f t="shared" si="34"/>
        <v>10.524419577253203</v>
      </c>
      <c r="AG71" s="635">
        <f t="shared" si="35"/>
        <v>2.105980969727089</v>
      </c>
      <c r="AH71" s="626"/>
      <c r="AI71" s="635">
        <f t="shared" si="101"/>
        <v>5.5464111044735018</v>
      </c>
      <c r="AK71" s="636">
        <f t="shared" si="37"/>
        <v>0.75954814059822495</v>
      </c>
      <c r="AL71" s="636">
        <f t="shared" si="38"/>
        <v>0.74669942828921831</v>
      </c>
      <c r="AM71" s="636">
        <f t="shared" si="39"/>
        <v>0.95357741596430046</v>
      </c>
      <c r="AN71" s="637"/>
      <c r="AO71" s="636">
        <f t="shared" si="40"/>
        <v>0.88189578621675846</v>
      </c>
      <c r="AQ71" s="631">
        <f t="shared" si="63"/>
        <v>1.7729733970128341</v>
      </c>
      <c r="AR71" s="631">
        <f t="shared" si="64"/>
        <v>1.7729733970128343</v>
      </c>
      <c r="AS71" s="631">
        <f t="shared" si="65"/>
        <v>1.7729733970128341</v>
      </c>
      <c r="AT71" s="631"/>
      <c r="AU71" s="631">
        <f t="shared" si="66"/>
        <v>1.7729733970128343</v>
      </c>
      <c r="AW71" s="631">
        <f t="shared" si="67"/>
        <v>0.50558781892330029</v>
      </c>
      <c r="AX71" s="631">
        <f t="shared" si="67"/>
        <v>0.28918480831784138</v>
      </c>
      <c r="AY71" s="631">
        <f t="shared" si="67"/>
        <v>0.20522737275885847</v>
      </c>
      <c r="AZ71" s="631"/>
      <c r="BA71" s="631">
        <f t="shared" si="68"/>
        <v>1.0000000000000002</v>
      </c>
      <c r="BC71" s="621"/>
      <c r="BD71" s="638">
        <f t="shared" si="42"/>
        <v>0.75954814059822495</v>
      </c>
      <c r="BE71" s="638">
        <f t="shared" si="43"/>
        <v>0.74669942828921831</v>
      </c>
      <c r="BF71" s="638">
        <f t="shared" si="44"/>
        <v>0.95357741596430046</v>
      </c>
      <c r="BG71" s="638">
        <v>1</v>
      </c>
      <c r="BH71" s="629"/>
      <c r="BI71" s="638">
        <f t="shared" si="45"/>
        <v>1.7729733970128341</v>
      </c>
      <c r="BJ71" s="638">
        <f t="shared" si="46"/>
        <v>1.7729733970128343</v>
      </c>
      <c r="BK71" s="638">
        <f t="shared" si="47"/>
        <v>1.7729733970128341</v>
      </c>
      <c r="BL71" s="638">
        <v>1</v>
      </c>
      <c r="BN71" s="638">
        <f t="shared" si="48"/>
        <v>0.50558781892330029</v>
      </c>
      <c r="BO71" s="638">
        <f t="shared" si="49"/>
        <v>0.28918480831784138</v>
      </c>
      <c r="BP71" s="638">
        <f t="shared" si="50"/>
        <v>0.20522737275885847</v>
      </c>
      <c r="BQ71" s="638">
        <v>1</v>
      </c>
      <c r="BT71" s="630">
        <f t="shared" si="51"/>
        <v>1.1879783402047932</v>
      </c>
      <c r="BU71" s="630">
        <f t="shared" si="52"/>
        <v>0.73561933960681336</v>
      </c>
      <c r="BV71" s="630">
        <f t="shared" si="53"/>
        <v>0.83413409056249599</v>
      </c>
      <c r="BW71" s="630">
        <f t="shared" si="54"/>
        <v>1.1486458672949529</v>
      </c>
      <c r="BX71" s="630">
        <v>1</v>
      </c>
      <c r="BY71" s="630">
        <v>1</v>
      </c>
      <c r="BZ71" s="630">
        <f t="shared" si="55"/>
        <v>0.76776995532453607</v>
      </c>
      <c r="CA71" s="630">
        <f t="shared" si="56"/>
        <v>0.87389984208864857</v>
      </c>
      <c r="CB71" s="630">
        <f t="shared" si="57"/>
        <v>0.87389984208864824</v>
      </c>
      <c r="CC71" s="630"/>
      <c r="CD71" s="630">
        <f t="shared" si="69"/>
        <v>0.95812467589444494</v>
      </c>
      <c r="CG71" s="575"/>
      <c r="CI71" s="621">
        <f t="shared" si="58"/>
        <v>0.37334122297599098</v>
      </c>
      <c r="CJ71" s="621">
        <f t="shared" si="59"/>
        <v>0.54873362265731496</v>
      </c>
      <c r="CK71" s="621">
        <f t="shared" si="60"/>
        <v>7.7925154366694019E-2</v>
      </c>
      <c r="CL71" s="621">
        <f t="shared" si="61"/>
        <v>0</v>
      </c>
      <c r="CN71" s="621">
        <f t="shared" si="102"/>
        <v>0.38732069906635291</v>
      </c>
      <c r="CO71" s="621">
        <f t="shared" si="102"/>
        <v>0.53674174767373606</v>
      </c>
      <c r="CP71" s="621">
        <f t="shared" si="102"/>
        <v>7.5654948372796071E-2</v>
      </c>
      <c r="CQ71" s="621"/>
      <c r="CR71" s="621">
        <f t="shared" si="71"/>
        <v>0.99971739511288504</v>
      </c>
      <c r="CS71" s="621"/>
      <c r="CT71" s="621">
        <f t="shared" si="103"/>
        <v>0.38743018873110419</v>
      </c>
      <c r="CU71" s="621">
        <f t="shared" si="103"/>
        <v>0.53689347639402518</v>
      </c>
      <c r="CV71" s="621">
        <f t="shared" si="103"/>
        <v>7.567633487487066E-2</v>
      </c>
      <c r="CW71" s="621">
        <f t="shared" si="103"/>
        <v>0</v>
      </c>
      <c r="CZ71" s="621">
        <f t="shared" si="73"/>
        <v>-5.0055822854591293E-2</v>
      </c>
      <c r="DA71" s="621">
        <f t="shared" si="74"/>
        <v>4.0252528158110853E-3</v>
      </c>
      <c r="DB71" s="621">
        <f t="shared" si="75"/>
        <v>-1.5696992964895629E-2</v>
      </c>
      <c r="DC71" s="621">
        <f t="shared" si="76"/>
        <v>0</v>
      </c>
      <c r="DE71" s="621">
        <f t="shared" si="77"/>
        <v>3.5007467922874035E-2</v>
      </c>
      <c r="DF71" s="621">
        <f t="shared" si="78"/>
        <v>3.500746792287425E-2</v>
      </c>
      <c r="DG71" s="621">
        <f t="shared" si="79"/>
        <v>3.5007467922874035E-2</v>
      </c>
      <c r="DH71" s="621">
        <f t="shared" si="80"/>
        <v>0</v>
      </c>
      <c r="DI71" s="621"/>
      <c r="DK71" s="621">
        <f t="shared" si="81"/>
        <v>-3.7635965242468886E-2</v>
      </c>
      <c r="DL71" s="621">
        <f t="shared" si="82"/>
        <v>2.5714486061722708E-2</v>
      </c>
      <c r="DM71" s="621">
        <f t="shared" si="83"/>
        <v>6.0506860225236547E-2</v>
      </c>
      <c r="DN71" s="621"/>
      <c r="DP71" s="621">
        <f t="shared" si="84"/>
        <v>3.5007467922874035E-2</v>
      </c>
      <c r="DQ71" s="621">
        <f t="shared" si="85"/>
        <v>3.500746792287425E-2</v>
      </c>
      <c r="DR71" s="621">
        <f t="shared" si="86"/>
        <v>3.5007467922874035E-2</v>
      </c>
      <c r="DS71" s="621">
        <f t="shared" si="87"/>
        <v>0</v>
      </c>
      <c r="DU71" s="621">
        <f t="shared" si="88"/>
        <v>-3.7635965242468886E-2</v>
      </c>
      <c r="DV71" s="621">
        <f t="shared" si="89"/>
        <v>2.5714486061722708E-2</v>
      </c>
      <c r="DW71" s="621">
        <f t="shared" si="90"/>
        <v>6.0506860225236547E-2</v>
      </c>
      <c r="DX71" s="621">
        <f t="shared" si="91"/>
        <v>0</v>
      </c>
      <c r="EB71" s="621">
        <f t="shared" si="98"/>
        <v>0.98174871362351623</v>
      </c>
      <c r="EC71" s="621">
        <f t="shared" si="20"/>
        <v>0.74437521451523159</v>
      </c>
      <c r="ED71" s="621">
        <f t="shared" si="95"/>
        <v>0.76776995532453607</v>
      </c>
      <c r="EE71" s="621"/>
      <c r="EF71" s="621">
        <f t="shared" si="99"/>
        <v>1.0356274427566139</v>
      </c>
      <c r="EG71" s="621">
        <f t="shared" si="22"/>
        <v>1.4765673312232006</v>
      </c>
      <c r="EH71" s="621">
        <f t="shared" si="96"/>
        <v>0.83413409056249599</v>
      </c>
      <c r="EI71" s="621"/>
      <c r="EJ71" s="621">
        <f t="shared" si="100"/>
        <v>1.0038108108600785</v>
      </c>
      <c r="EK71" s="621">
        <f t="shared" si="24"/>
        <v>1.0864936046076579</v>
      </c>
      <c r="EL71" s="621">
        <f t="shared" si="97"/>
        <v>1.1486458672949529</v>
      </c>
      <c r="EM71" s="621"/>
      <c r="EP71" s="577"/>
    </row>
    <row r="72" spans="1:146" x14ac:dyDescent="0.2">
      <c r="A72" s="615" t="s">
        <v>105</v>
      </c>
      <c r="B72" s="571">
        <f t="shared" si="18"/>
        <v>2006</v>
      </c>
      <c r="D72" s="428">
        <f>Conversion_factors!$A68*D230+D311</f>
        <v>537.44687339573147</v>
      </c>
      <c r="E72" s="428">
        <f>Conversion_factors!$A68*E230+E311</f>
        <v>855.67460907390341</v>
      </c>
      <c r="F72" s="428">
        <f>Conversion_factors!$A68*F230+F311</f>
        <v>128.23050933579202</v>
      </c>
      <c r="G72" s="626"/>
      <c r="H72" s="626">
        <f t="shared" si="26"/>
        <v>1521.3519918054269</v>
      </c>
      <c r="I72" s="621"/>
      <c r="J72" s="632">
        <f>Mining_Data!C46</f>
        <v>245138.24592000002</v>
      </c>
      <c r="K72" s="632">
        <f>Mining_Data!D46</f>
        <v>147387.68955000001</v>
      </c>
      <c r="L72" s="632">
        <f>Mining_Data!E46</f>
        <v>109700.9</v>
      </c>
      <c r="M72" s="632"/>
      <c r="N72" s="632">
        <f t="shared" si="104"/>
        <v>502226.83547000005</v>
      </c>
      <c r="O72" s="772"/>
      <c r="P72" s="631">
        <v>0.60828765227906212</v>
      </c>
      <c r="Q72" s="631"/>
      <c r="R72" s="633">
        <f t="shared" si="28"/>
        <v>149114.56809448419</v>
      </c>
      <c r="S72" s="633">
        <f t="shared" si="29"/>
        <v>89654.111651204759</v>
      </c>
      <c r="T72" s="633">
        <f t="shared" si="30"/>
        <v>66729.702913900168</v>
      </c>
      <c r="U72" s="634"/>
      <c r="V72" s="632">
        <f t="shared" si="31"/>
        <v>305498.38265958912</v>
      </c>
      <c r="X72" s="635">
        <f t="shared" si="92"/>
        <v>2.1924235909362153</v>
      </c>
      <c r="Y72" s="635">
        <f t="shared" si="93"/>
        <v>5.8056043329427673</v>
      </c>
      <c r="Z72" s="635">
        <f t="shared" si="94"/>
        <v>1.1689102763586445</v>
      </c>
      <c r="AA72" s="626"/>
      <c r="AB72" s="626">
        <f t="shared" si="62"/>
        <v>3.029212866297152</v>
      </c>
      <c r="AE72" s="635">
        <f t="shared" si="33"/>
        <v>3.6042546363088173</v>
      </c>
      <c r="AF72" s="635">
        <f t="shared" si="34"/>
        <v>9.5441758700690329</v>
      </c>
      <c r="AG72" s="635">
        <f t="shared" si="35"/>
        <v>1.9216406448151726</v>
      </c>
      <c r="AH72" s="626"/>
      <c r="AI72" s="635">
        <f t="shared" si="101"/>
        <v>4.9799019509070188</v>
      </c>
      <c r="AK72" s="636">
        <f t="shared" si="37"/>
        <v>0.7208760385803209</v>
      </c>
      <c r="AL72" s="636">
        <f t="shared" si="38"/>
        <v>0.73029330359345657</v>
      </c>
      <c r="AM72" s="636">
        <f t="shared" si="39"/>
        <v>0.93839332599117997</v>
      </c>
      <c r="AN72" s="637"/>
      <c r="AO72" s="636">
        <f t="shared" si="40"/>
        <v>0.8539593987468338</v>
      </c>
      <c r="AQ72" s="631">
        <f t="shared" si="63"/>
        <v>1.6439590648491962</v>
      </c>
      <c r="AR72" s="631">
        <f t="shared" si="64"/>
        <v>1.6439590648491964</v>
      </c>
      <c r="AS72" s="631">
        <f t="shared" si="65"/>
        <v>1.643959064849196</v>
      </c>
      <c r="AT72" s="631"/>
      <c r="AU72" s="631">
        <f t="shared" si="66"/>
        <v>1.6439590648491964</v>
      </c>
      <c r="AW72" s="631">
        <f t="shared" si="67"/>
        <v>0.4881026432818783</v>
      </c>
      <c r="AX72" s="631">
        <f t="shared" si="67"/>
        <v>0.2934683675595906</v>
      </c>
      <c r="AY72" s="631">
        <f t="shared" si="67"/>
        <v>0.21842898915853107</v>
      </c>
      <c r="AZ72" s="631"/>
      <c r="BA72" s="631">
        <f t="shared" si="68"/>
        <v>0.99999999999999989</v>
      </c>
      <c r="BC72" s="621"/>
      <c r="BD72" s="638">
        <f t="shared" si="42"/>
        <v>0.7208760385803209</v>
      </c>
      <c r="BE72" s="638">
        <f t="shared" si="43"/>
        <v>0.73029330359345657</v>
      </c>
      <c r="BF72" s="638">
        <f t="shared" si="44"/>
        <v>0.93839332599117997</v>
      </c>
      <c r="BG72" s="638">
        <v>1</v>
      </c>
      <c r="BH72" s="629"/>
      <c r="BI72" s="638">
        <f t="shared" si="45"/>
        <v>1.6439590648491962</v>
      </c>
      <c r="BJ72" s="638">
        <f t="shared" si="46"/>
        <v>1.6439590648491964</v>
      </c>
      <c r="BK72" s="638">
        <f t="shared" si="47"/>
        <v>1.643959064849196</v>
      </c>
      <c r="BL72" s="638">
        <v>1</v>
      </c>
      <c r="BN72" s="638">
        <f t="shared" si="48"/>
        <v>0.4881026432818783</v>
      </c>
      <c r="BO72" s="638">
        <f t="shared" si="49"/>
        <v>0.2934683675595906</v>
      </c>
      <c r="BP72" s="638">
        <f t="shared" si="50"/>
        <v>0.21842898915853107</v>
      </c>
      <c r="BQ72" s="638">
        <v>1</v>
      </c>
      <c r="BT72" s="630">
        <f t="shared" si="51"/>
        <v>1.3371537204455564</v>
      </c>
      <c r="BU72" s="630">
        <f t="shared" si="52"/>
        <v>0.6604833495804574</v>
      </c>
      <c r="BV72" s="630">
        <f t="shared" si="53"/>
        <v>0.7734364778345455</v>
      </c>
      <c r="BW72" s="630">
        <f t="shared" si="54"/>
        <v>1.1491503380126287</v>
      </c>
      <c r="BX72" s="630">
        <v>1</v>
      </c>
      <c r="BY72" s="630">
        <v>1</v>
      </c>
      <c r="BZ72" s="630">
        <f t="shared" si="55"/>
        <v>0.74312243620246798</v>
      </c>
      <c r="CA72" s="630">
        <f t="shared" si="56"/>
        <v>0.8831677681838519</v>
      </c>
      <c r="CB72" s="630">
        <f t="shared" si="57"/>
        <v>0.88316776818385156</v>
      </c>
      <c r="CC72" s="630"/>
      <c r="CD72" s="630">
        <f t="shared" si="69"/>
        <v>0.88879478993486494</v>
      </c>
      <c r="CG72" s="575"/>
      <c r="CI72" s="621">
        <f t="shared" si="58"/>
        <v>0.35326924754469852</v>
      </c>
      <c r="CJ72" s="621">
        <f t="shared" si="59"/>
        <v>0.56244354605830094</v>
      </c>
      <c r="CK72" s="621">
        <f t="shared" si="60"/>
        <v>8.428720639700063E-2</v>
      </c>
      <c r="CL72" s="621">
        <f t="shared" si="61"/>
        <v>0</v>
      </c>
      <c r="CN72" s="621">
        <f t="shared" si="102"/>
        <v>0.36321280466874978</v>
      </c>
      <c r="CO72" s="621">
        <f t="shared" si="102"/>
        <v>0.5555603905893941</v>
      </c>
      <c r="CP72" s="621">
        <f t="shared" si="102"/>
        <v>8.1064576151486226E-2</v>
      </c>
      <c r="CQ72" s="621"/>
      <c r="CR72" s="621">
        <f t="shared" si="71"/>
        <v>0.99983777140963015</v>
      </c>
      <c r="CS72" s="621"/>
      <c r="CT72" s="621">
        <f t="shared" si="103"/>
        <v>0.36327173773068305</v>
      </c>
      <c r="CU72" s="621">
        <f t="shared" si="103"/>
        <v>0.55565053299209965</v>
      </c>
      <c r="CV72" s="621">
        <f t="shared" si="103"/>
        <v>8.107772927721725E-2</v>
      </c>
      <c r="CW72" s="621">
        <f t="shared" si="103"/>
        <v>0</v>
      </c>
      <c r="CZ72" s="621">
        <f t="shared" si="73"/>
        <v>-5.2256511963570743E-2</v>
      </c>
      <c r="DA72" s="621">
        <f t="shared" si="74"/>
        <v>-2.2216493198841593E-2</v>
      </c>
      <c r="DB72" s="621">
        <f t="shared" si="75"/>
        <v>-1.6051427908434199E-2</v>
      </c>
      <c r="DC72" s="621">
        <f t="shared" si="76"/>
        <v>0</v>
      </c>
      <c r="DE72" s="621">
        <f t="shared" si="77"/>
        <v>-7.5550625877395916E-2</v>
      </c>
      <c r="DF72" s="621">
        <f t="shared" si="78"/>
        <v>-7.5550625877395916E-2</v>
      </c>
      <c r="DG72" s="621">
        <f t="shared" si="79"/>
        <v>-7.5550625877396027E-2</v>
      </c>
      <c r="DH72" s="621">
        <f t="shared" si="80"/>
        <v>0</v>
      </c>
      <c r="DI72" s="621"/>
      <c r="DK72" s="621">
        <f t="shared" si="81"/>
        <v>-3.5196031893060482E-2</v>
      </c>
      <c r="DL72" s="621">
        <f t="shared" si="82"/>
        <v>1.4703897947957163E-2</v>
      </c>
      <c r="DM72" s="621">
        <f t="shared" si="83"/>
        <v>6.2342469393467534E-2</v>
      </c>
      <c r="DN72" s="621"/>
      <c r="DP72" s="621">
        <f t="shared" si="84"/>
        <v>-7.5550625877395916E-2</v>
      </c>
      <c r="DQ72" s="621">
        <f t="shared" si="85"/>
        <v>-7.5550625877395916E-2</v>
      </c>
      <c r="DR72" s="621">
        <f t="shared" si="86"/>
        <v>-7.5550625877396027E-2</v>
      </c>
      <c r="DS72" s="621">
        <f t="shared" si="87"/>
        <v>0</v>
      </c>
      <c r="DU72" s="621">
        <f t="shared" si="88"/>
        <v>-3.5196031893060482E-2</v>
      </c>
      <c r="DV72" s="621">
        <f t="shared" si="89"/>
        <v>1.4703897947957163E-2</v>
      </c>
      <c r="DW72" s="621">
        <f t="shared" si="90"/>
        <v>6.2342469393467534E-2</v>
      </c>
      <c r="DX72" s="621">
        <f t="shared" si="91"/>
        <v>0</v>
      </c>
      <c r="EB72" s="621">
        <f t="shared" si="98"/>
        <v>0.96789726017391542</v>
      </c>
      <c r="EC72" s="621">
        <f t="shared" si="20"/>
        <v>0.72047873067066326</v>
      </c>
      <c r="ED72" s="621">
        <f t="shared" si="95"/>
        <v>0.74312243620246798</v>
      </c>
      <c r="EE72" s="621"/>
      <c r="EF72" s="621">
        <f t="shared" si="99"/>
        <v>0.9272327873723285</v>
      </c>
      <c r="EG72" s="621">
        <f t="shared" si="22"/>
        <v>1.3691216422730086</v>
      </c>
      <c r="EH72" s="621">
        <f t="shared" si="96"/>
        <v>0.7734364778345455</v>
      </c>
      <c r="EI72" s="621"/>
      <c r="EJ72" s="621">
        <f t="shared" si="100"/>
        <v>1.0004391873353133</v>
      </c>
      <c r="EK72" s="621">
        <f t="shared" si="24"/>
        <v>1.0869707788387004</v>
      </c>
      <c r="EL72" s="621">
        <f t="shared" si="97"/>
        <v>1.1491503380126287</v>
      </c>
      <c r="EM72" s="621"/>
      <c r="EP72" s="577"/>
    </row>
    <row r="73" spans="1:146" x14ac:dyDescent="0.2">
      <c r="A73" s="615" t="s">
        <v>105</v>
      </c>
      <c r="B73" s="571">
        <f>B72+1</f>
        <v>2007</v>
      </c>
      <c r="D73" s="428">
        <f>Conversion_factors!$A69*D231+D312</f>
        <v>516.99340902057349</v>
      </c>
      <c r="E73" s="428">
        <f>Conversion_factors!$A69*E231+E312</f>
        <v>838.16141659417963</v>
      </c>
      <c r="F73" s="428">
        <f>Conversion_factors!$A69*F231+F312</f>
        <v>127.80404235673946</v>
      </c>
      <c r="G73" s="626"/>
      <c r="H73" s="626">
        <f t="shared" si="26"/>
        <v>1482.9588679714925</v>
      </c>
      <c r="I73" s="621"/>
      <c r="J73" s="632">
        <f>Mining_Data!C47</f>
        <v>248325.95700000002</v>
      </c>
      <c r="K73" s="632">
        <f>Mining_Data!D47</f>
        <v>142164.22605</v>
      </c>
      <c r="L73" s="632">
        <f>Mining_Data!E47</f>
        <v>110984.5</v>
      </c>
      <c r="M73" s="632"/>
      <c r="N73" s="632">
        <f t="shared" si="104"/>
        <v>501474.68304999999</v>
      </c>
      <c r="O73" s="772"/>
      <c r="P73" s="631">
        <v>0.6487206467709522</v>
      </c>
      <c r="Q73" s="631"/>
      <c r="R73" s="633">
        <f t="shared" si="28"/>
        <v>161094.17543505569</v>
      </c>
      <c r="S73" s="633">
        <f t="shared" si="29"/>
        <v>92224.868670847849</v>
      </c>
      <c r="T73" s="633">
        <f t="shared" si="30"/>
        <v>71997.936621550747</v>
      </c>
      <c r="U73" s="634"/>
      <c r="V73" s="632">
        <f t="shared" si="31"/>
        <v>325316.9807274543</v>
      </c>
      <c r="X73" s="635">
        <f t="shared" si="92"/>
        <v>2.081914493620872</v>
      </c>
      <c r="Y73" s="635">
        <f t="shared" si="93"/>
        <v>5.8957266527754548</v>
      </c>
      <c r="Z73" s="635">
        <f t="shared" si="94"/>
        <v>1.1515485708070898</v>
      </c>
      <c r="AA73" s="626"/>
      <c r="AB73" s="626">
        <f t="shared" si="62"/>
        <v>2.9571958826556211</v>
      </c>
      <c r="AE73" s="635">
        <f t="shared" si="33"/>
        <v>3.2092619588781894</v>
      </c>
      <c r="AF73" s="635">
        <f t="shared" si="34"/>
        <v>9.0882364884204101</v>
      </c>
      <c r="AG73" s="635">
        <f t="shared" si="35"/>
        <v>1.7751070149208217</v>
      </c>
      <c r="AH73" s="626"/>
      <c r="AI73" s="635">
        <f t="shared" si="101"/>
        <v>4.5585043383084063</v>
      </c>
      <c r="AK73" s="636">
        <f t="shared" si="37"/>
        <v>0.68454028638849473</v>
      </c>
      <c r="AL73" s="636">
        <f t="shared" si="38"/>
        <v>0.74162988853856915</v>
      </c>
      <c r="AM73" s="636">
        <f t="shared" si="39"/>
        <v>0.92445546527858902</v>
      </c>
      <c r="AN73" s="637"/>
      <c r="AO73" s="636">
        <f t="shared" si="40"/>
        <v>0.83365723354269017</v>
      </c>
      <c r="AQ73" s="631">
        <f t="shared" si="63"/>
        <v>1.5414955651212319</v>
      </c>
      <c r="AR73" s="631">
        <f t="shared" si="64"/>
        <v>1.5414955651212319</v>
      </c>
      <c r="AS73" s="631">
        <f t="shared" si="65"/>
        <v>1.5414955651212319</v>
      </c>
      <c r="AT73" s="631"/>
      <c r="AU73" s="631">
        <f t="shared" si="66"/>
        <v>1.5414955651212316</v>
      </c>
      <c r="AW73" s="631">
        <f t="shared" si="67"/>
        <v>0.49519141323280008</v>
      </c>
      <c r="AX73" s="631">
        <f t="shared" si="67"/>
        <v>0.28349232943395741</v>
      </c>
      <c r="AY73" s="631">
        <f t="shared" si="67"/>
        <v>0.22131625733324245</v>
      </c>
      <c r="AZ73" s="631"/>
      <c r="BA73" s="631">
        <f t="shared" si="68"/>
        <v>0.99999999999999989</v>
      </c>
      <c r="BC73" s="621"/>
      <c r="BD73" s="638">
        <f t="shared" si="42"/>
        <v>0.68454028638849473</v>
      </c>
      <c r="BE73" s="638">
        <f t="shared" si="43"/>
        <v>0.74162988853856915</v>
      </c>
      <c r="BF73" s="638">
        <f t="shared" si="44"/>
        <v>0.92445546527858902</v>
      </c>
      <c r="BG73" s="638">
        <v>1</v>
      </c>
      <c r="BH73" s="629"/>
      <c r="BI73" s="638">
        <f t="shared" si="45"/>
        <v>1.5414955651212319</v>
      </c>
      <c r="BJ73" s="638">
        <f t="shared" si="46"/>
        <v>1.5414955651212319</v>
      </c>
      <c r="BK73" s="638">
        <f t="shared" si="47"/>
        <v>1.5414955651212319</v>
      </c>
      <c r="BL73" s="638">
        <v>1</v>
      </c>
      <c r="BN73" s="638">
        <f t="shared" si="48"/>
        <v>0.49519141323280008</v>
      </c>
      <c r="BO73" s="638">
        <f t="shared" si="49"/>
        <v>0.28349232943395741</v>
      </c>
      <c r="BP73" s="638">
        <f t="shared" si="50"/>
        <v>0.22131625733324245</v>
      </c>
      <c r="BQ73" s="638">
        <v>1</v>
      </c>
      <c r="BT73" s="630">
        <f t="shared" si="51"/>
        <v>1.4238989002718929</v>
      </c>
      <c r="BU73" s="630">
        <f t="shared" si="52"/>
        <v>0.60459347274791331</v>
      </c>
      <c r="BV73" s="630">
        <f t="shared" si="53"/>
        <v>0.72523028460827599</v>
      </c>
      <c r="BW73" s="630">
        <f t="shared" si="54"/>
        <v>1.1339447633482853</v>
      </c>
      <c r="BX73" s="630">
        <v>1</v>
      </c>
      <c r="BY73" s="630">
        <v>1</v>
      </c>
      <c r="BZ73" s="630">
        <f t="shared" si="55"/>
        <v>0.7351832827210093</v>
      </c>
      <c r="CA73" s="630">
        <f t="shared" si="56"/>
        <v>0.86087998095731855</v>
      </c>
      <c r="CB73" s="630">
        <f t="shared" si="57"/>
        <v>0.86087998095731844</v>
      </c>
      <c r="CC73" s="630"/>
      <c r="CD73" s="630">
        <f t="shared" si="69"/>
        <v>0.82237108345314114</v>
      </c>
      <c r="CG73" s="575"/>
      <c r="CI73" s="621">
        <f t="shared" si="58"/>
        <v>0.3486228918322985</v>
      </c>
      <c r="CJ73" s="621">
        <f t="shared" si="59"/>
        <v>0.56519532314519461</v>
      </c>
      <c r="CK73" s="621">
        <f t="shared" si="60"/>
        <v>8.6181785022506965E-2</v>
      </c>
      <c r="CL73" s="621">
        <f t="shared" si="61"/>
        <v>0</v>
      </c>
      <c r="CN73" s="621">
        <f>(CI73-CI72)/LN(CI73/CI72)</f>
        <v>0.35094094333729381</v>
      </c>
      <c r="CO73" s="621">
        <f>(CJ73-CJ72)/LN(CJ73/CJ72)</f>
        <v>0.56381831540638605</v>
      </c>
      <c r="CP73" s="621">
        <f>(CK73-CK72)/LN(CK73/CK72)</f>
        <v>8.5230986228472944E-2</v>
      </c>
      <c r="CQ73" s="621"/>
      <c r="CR73" s="621">
        <f t="shared" si="71"/>
        <v>0.99999024497215283</v>
      </c>
      <c r="CS73" s="621"/>
      <c r="CT73" s="621">
        <f t="shared" ref="CT73:CW76" si="105">CN73/$CR73</f>
        <v>0.35094436680936486</v>
      </c>
      <c r="CU73" s="621">
        <f t="shared" si="105"/>
        <v>0.56382381552340732</v>
      </c>
      <c r="CV73" s="621">
        <f t="shared" si="105"/>
        <v>8.5231817667227747E-2</v>
      </c>
      <c r="CW73" s="621">
        <f t="shared" si="105"/>
        <v>0</v>
      </c>
      <c r="CZ73" s="621">
        <f t="shared" si="73"/>
        <v>-5.1719694453743643E-2</v>
      </c>
      <c r="DA73" s="621">
        <f t="shared" si="74"/>
        <v>1.5404077022739326E-2</v>
      </c>
      <c r="DB73" s="621">
        <f t="shared" si="75"/>
        <v>-1.4964307215493395E-2</v>
      </c>
      <c r="DC73" s="621">
        <f t="shared" si="76"/>
        <v>0</v>
      </c>
      <c r="DE73" s="621">
        <f t="shared" si="77"/>
        <v>-6.435430524643479E-2</v>
      </c>
      <c r="DF73" s="621">
        <f t="shared" si="78"/>
        <v>-6.4354305246434901E-2</v>
      </c>
      <c r="DG73" s="621">
        <f t="shared" si="79"/>
        <v>-6.4354305246434665E-2</v>
      </c>
      <c r="DH73" s="621">
        <f t="shared" si="80"/>
        <v>0</v>
      </c>
      <c r="DI73" s="621"/>
      <c r="DK73" s="621">
        <f t="shared" si="81"/>
        <v>1.4418662891721772E-2</v>
      </c>
      <c r="DL73" s="621">
        <f t="shared" si="82"/>
        <v>-3.4584790700097331E-2</v>
      </c>
      <c r="DM73" s="621">
        <f t="shared" si="83"/>
        <v>1.3131737924544843E-2</v>
      </c>
      <c r="DN73" s="621"/>
      <c r="DP73" s="621">
        <f t="shared" si="84"/>
        <v>-6.435430524643479E-2</v>
      </c>
      <c r="DQ73" s="621">
        <f t="shared" si="85"/>
        <v>-6.4354305246434901E-2</v>
      </c>
      <c r="DR73" s="621">
        <f t="shared" si="86"/>
        <v>-6.4354305246434665E-2</v>
      </c>
      <c r="DS73" s="621">
        <f t="shared" si="87"/>
        <v>0</v>
      </c>
      <c r="DU73" s="621">
        <f t="shared" si="88"/>
        <v>1.4418662891721772E-2</v>
      </c>
      <c r="DV73" s="621">
        <f t="shared" si="89"/>
        <v>-3.4584790700097331E-2</v>
      </c>
      <c r="DW73" s="621">
        <f t="shared" si="90"/>
        <v>1.3131737924544843E-2</v>
      </c>
      <c r="DX73" s="621">
        <f t="shared" si="91"/>
        <v>0</v>
      </c>
      <c r="EB73" s="621">
        <f t="shared" si="98"/>
        <v>0.98931649336005834</v>
      </c>
      <c r="EC73" s="621">
        <f>IF(ISERR(EB73),EC72,EB73*EC72)</f>
        <v>0.71278149136760649</v>
      </c>
      <c r="ED73" s="621">
        <f t="shared" si="95"/>
        <v>0.7351832827210093</v>
      </c>
      <c r="EE73" s="621"/>
      <c r="EF73" s="621">
        <f t="shared" si="99"/>
        <v>0.93767271830618026</v>
      </c>
      <c r="EG73" s="621">
        <f>IF(ISERR(EF73),EG72,EF73*EG72)</f>
        <v>1.2837880120019536</v>
      </c>
      <c r="EH73" s="621">
        <f t="shared" si="96"/>
        <v>0.72523028460827599</v>
      </c>
      <c r="EI73" s="621"/>
      <c r="EJ73" s="621">
        <f t="shared" si="100"/>
        <v>0.98676798486554829</v>
      </c>
      <c r="EK73" s="621">
        <f>IF(ISERR(EJ73),EK72,EJ73*EK72)</f>
        <v>1.0725879650423999</v>
      </c>
      <c r="EL73" s="621">
        <f t="shared" si="97"/>
        <v>1.1339447633482853</v>
      </c>
      <c r="EM73" s="621"/>
      <c r="EP73" s="577"/>
    </row>
    <row r="74" spans="1:146" x14ac:dyDescent="0.2">
      <c r="A74" s="615" t="s">
        <v>105</v>
      </c>
      <c r="B74" s="571">
        <f t="shared" si="18"/>
        <v>2008</v>
      </c>
      <c r="D74" s="428">
        <f>Conversion_factors!$A70*D232+D313</f>
        <v>536.92578964158884</v>
      </c>
      <c r="E74" s="428">
        <f>Conversion_factors!$A70*E232+E313</f>
        <v>896.96255785563028</v>
      </c>
      <c r="F74" s="428">
        <f>Conversion_factors!$A70*F232+F313</f>
        <v>138.71325103324989</v>
      </c>
      <c r="G74" s="626"/>
      <c r="H74" s="626">
        <f t="shared" si="26"/>
        <v>1572.6015985304689</v>
      </c>
      <c r="I74" s="621"/>
      <c r="J74" s="632">
        <f>Mining_Data!C48</f>
        <v>263136.66467999999</v>
      </c>
      <c r="K74" s="632">
        <f>Mining_Data!D48</f>
        <v>140162.10615000001</v>
      </c>
      <c r="L74" s="632">
        <f>Mining_Data!E48</f>
        <v>117665.4</v>
      </c>
      <c r="M74" s="632"/>
      <c r="N74" s="632">
        <f t="shared" si="104"/>
        <v>520964.17082999996</v>
      </c>
      <c r="O74" s="772"/>
      <c r="P74" s="631">
        <v>0.59721116295254395</v>
      </c>
      <c r="Q74" s="631"/>
      <c r="R74" s="633">
        <f t="shared" si="28"/>
        <v>157148.15352899639</v>
      </c>
      <c r="S74" s="633">
        <f t="shared" si="29"/>
        <v>83706.374415719416</v>
      </c>
      <c r="T74" s="633">
        <f t="shared" si="30"/>
        <v>70271.090373276267</v>
      </c>
      <c r="U74" s="634"/>
      <c r="V74" s="632">
        <f t="shared" si="31"/>
        <v>311125.61831799208</v>
      </c>
      <c r="X74" s="635">
        <f t="shared" si="92"/>
        <v>2.040482614973262</v>
      </c>
      <c r="Y74" s="635">
        <f t="shared" si="93"/>
        <v>6.3994654653356191</v>
      </c>
      <c r="Z74" s="635">
        <f t="shared" si="94"/>
        <v>1.1788788465704436</v>
      </c>
      <c r="AA74" s="626"/>
      <c r="AB74" s="626">
        <f t="shared" si="62"/>
        <v>3.0186367634937361</v>
      </c>
      <c r="AE74" s="635">
        <f t="shared" si="33"/>
        <v>3.4166853226342062</v>
      </c>
      <c r="AF74" s="635">
        <f t="shared" si="34"/>
        <v>10.715582464496128</v>
      </c>
      <c r="AG74" s="635">
        <f t="shared" si="35"/>
        <v>1.9739732270612642</v>
      </c>
      <c r="AH74" s="626"/>
      <c r="AI74" s="635">
        <f t="shared" si="101"/>
        <v>5.0545551569564431</v>
      </c>
      <c r="AK74" s="636">
        <f t="shared" si="37"/>
        <v>0.67091734934571479</v>
      </c>
      <c r="AL74" s="636">
        <f t="shared" si="38"/>
        <v>0.80499574340493696</v>
      </c>
      <c r="AM74" s="636">
        <f t="shared" si="39"/>
        <v>0.94639602726399907</v>
      </c>
      <c r="AN74" s="637"/>
      <c r="AO74" s="636">
        <f t="shared" si="40"/>
        <v>0.85097791055510774</v>
      </c>
      <c r="AQ74" s="631">
        <f t="shared" si="63"/>
        <v>1.6744496118527221</v>
      </c>
      <c r="AR74" s="631">
        <f t="shared" si="64"/>
        <v>1.6744496118527221</v>
      </c>
      <c r="AS74" s="631">
        <f t="shared" si="65"/>
        <v>1.6744496118527219</v>
      </c>
      <c r="AT74" s="631"/>
      <c r="AU74" s="631">
        <f t="shared" si="66"/>
        <v>1.6744496118527219</v>
      </c>
      <c r="AW74" s="631">
        <f t="shared" si="67"/>
        <v>0.50509551215541504</v>
      </c>
      <c r="AX74" s="631">
        <f t="shared" si="67"/>
        <v>0.26904365789051055</v>
      </c>
      <c r="AY74" s="631">
        <f t="shared" si="67"/>
        <v>0.22586082995407442</v>
      </c>
      <c r="AZ74" s="631"/>
      <c r="BA74" s="631">
        <f t="shared" si="68"/>
        <v>1</v>
      </c>
      <c r="BC74" s="621"/>
      <c r="BD74" s="638">
        <f t="shared" si="42"/>
        <v>0.67091734934571479</v>
      </c>
      <c r="BE74" s="638">
        <f t="shared" si="43"/>
        <v>0.80499574340493696</v>
      </c>
      <c r="BF74" s="638">
        <f t="shared" si="44"/>
        <v>0.94639602726399907</v>
      </c>
      <c r="BG74" s="638">
        <v>1</v>
      </c>
      <c r="BH74" s="629"/>
      <c r="BI74" s="638">
        <f t="shared" si="45"/>
        <v>1.6744496118527221</v>
      </c>
      <c r="BJ74" s="638">
        <f t="shared" si="46"/>
        <v>1.6744496118527221</v>
      </c>
      <c r="BK74" s="638">
        <f t="shared" si="47"/>
        <v>1.6744496118527219</v>
      </c>
      <c r="BL74" s="638">
        <v>1</v>
      </c>
      <c r="BN74" s="638">
        <f t="shared" si="48"/>
        <v>0.50509551215541504</v>
      </c>
      <c r="BO74" s="638">
        <f t="shared" si="49"/>
        <v>0.26904365789051055</v>
      </c>
      <c r="BP74" s="638">
        <f t="shared" si="50"/>
        <v>0.22586082995407442</v>
      </c>
      <c r="BQ74" s="638">
        <v>1</v>
      </c>
      <c r="BT74" s="630">
        <f t="shared" si="51"/>
        <v>1.3617838969818485</v>
      </c>
      <c r="BU74" s="630">
        <f t="shared" si="52"/>
        <v>0.67038458861578887</v>
      </c>
      <c r="BV74" s="630">
        <f t="shared" si="53"/>
        <v>0.78778142217403169</v>
      </c>
      <c r="BW74" s="630">
        <f t="shared" si="54"/>
        <v>1.110272379120365</v>
      </c>
      <c r="BX74" s="630">
        <v>1</v>
      </c>
      <c r="BY74" s="630">
        <v>1</v>
      </c>
      <c r="BZ74" s="630">
        <f t="shared" si="55"/>
        <v>0.76645868757836866</v>
      </c>
      <c r="CA74" s="630">
        <f t="shared" si="56"/>
        <v>0.91291893756178244</v>
      </c>
      <c r="CB74" s="630">
        <f t="shared" si="57"/>
        <v>0.91291893756178233</v>
      </c>
      <c r="CC74" s="630"/>
      <c r="CD74" s="630">
        <f t="shared" si="69"/>
        <v>0.87465195382398686</v>
      </c>
      <c r="CG74" s="575"/>
      <c r="CI74" s="621">
        <f t="shared" si="58"/>
        <v>0.3414251836849993</v>
      </c>
      <c r="CJ74" s="621">
        <f t="shared" si="59"/>
        <v>0.57036859093479531</v>
      </c>
      <c r="CK74" s="621">
        <f t="shared" si="60"/>
        <v>8.8206225380205436E-2</v>
      </c>
      <c r="CL74" s="621">
        <f t="shared" si="61"/>
        <v>0</v>
      </c>
      <c r="CN74" s="621">
        <f t="shared" ref="CN74:CP76" si="106">(CI74-CI73)/LN(CI74/CI73)</f>
        <v>0.3450115244986815</v>
      </c>
      <c r="CO74" s="621">
        <f t="shared" si="106"/>
        <v>0.5677780290579868</v>
      </c>
      <c r="CP74" s="621">
        <f t="shared" si="106"/>
        <v>8.7190088164049134E-2</v>
      </c>
      <c r="CQ74" s="621"/>
      <c r="CR74" s="621">
        <f t="shared" si="71"/>
        <v>0.99997964172071752</v>
      </c>
      <c r="CS74" s="621"/>
      <c r="CT74" s="621">
        <f t="shared" si="105"/>
        <v>0.34501854848264912</v>
      </c>
      <c r="CU74" s="621">
        <f t="shared" si="105"/>
        <v>0.56778958827699866</v>
      </c>
      <c r="CV74" s="621">
        <f t="shared" si="105"/>
        <v>8.7191863240352135E-2</v>
      </c>
      <c r="CW74" s="621">
        <f t="shared" si="105"/>
        <v>0</v>
      </c>
      <c r="CZ74" s="621">
        <f t="shared" si="73"/>
        <v>-2.0101544159316323E-2</v>
      </c>
      <c r="DA74" s="621">
        <f t="shared" si="74"/>
        <v>8.1986673493494297E-2</v>
      </c>
      <c r="DB74" s="621">
        <f t="shared" si="75"/>
        <v>2.3456236937422142E-2</v>
      </c>
      <c r="DC74" s="621">
        <f t="shared" si="76"/>
        <v>0</v>
      </c>
      <c r="DE74" s="621">
        <f t="shared" si="77"/>
        <v>8.2731429990069674E-2</v>
      </c>
      <c r="DF74" s="621">
        <f t="shared" si="78"/>
        <v>8.2731429990069674E-2</v>
      </c>
      <c r="DG74" s="621">
        <f t="shared" si="79"/>
        <v>8.2731429990069674E-2</v>
      </c>
      <c r="DH74" s="621">
        <f t="shared" si="80"/>
        <v>0</v>
      </c>
      <c r="DI74" s="621"/>
      <c r="DK74" s="621">
        <f t="shared" si="81"/>
        <v>1.980316315132985E-2</v>
      </c>
      <c r="DL74" s="621">
        <f t="shared" si="82"/>
        <v>-5.2311402707571363E-2</v>
      </c>
      <c r="DM74" s="621">
        <f t="shared" si="83"/>
        <v>2.032630569901606E-2</v>
      </c>
      <c r="DN74" s="621"/>
      <c r="DP74" s="621">
        <f t="shared" si="84"/>
        <v>8.2731429990069674E-2</v>
      </c>
      <c r="DQ74" s="621">
        <f t="shared" si="85"/>
        <v>8.2731429990069674E-2</v>
      </c>
      <c r="DR74" s="621">
        <f t="shared" si="86"/>
        <v>8.2731429990069674E-2</v>
      </c>
      <c r="DS74" s="621">
        <f t="shared" si="87"/>
        <v>0</v>
      </c>
      <c r="DU74" s="621">
        <f t="shared" si="88"/>
        <v>1.980316315132985E-2</v>
      </c>
      <c r="DV74" s="621">
        <f t="shared" si="89"/>
        <v>-5.2311402707571363E-2</v>
      </c>
      <c r="DW74" s="621">
        <f t="shared" si="90"/>
        <v>2.032630569901606E-2</v>
      </c>
      <c r="DX74" s="621">
        <f t="shared" si="91"/>
        <v>0</v>
      </c>
      <c r="EB74" s="621">
        <f t="shared" si="98"/>
        <v>1.0425409630393185</v>
      </c>
      <c r="EC74" s="621">
        <f t="shared" si="20"/>
        <v>0.74310390244698621</v>
      </c>
      <c r="ED74" s="621">
        <f t="shared" si="95"/>
        <v>0.76645868757836866</v>
      </c>
      <c r="EE74" s="621"/>
      <c r="EF74" s="621">
        <f t="shared" si="99"/>
        <v>1.0862500351864677</v>
      </c>
      <c r="EG74" s="621">
        <f t="shared" si="22"/>
        <v>1.3945147732090875</v>
      </c>
      <c r="EH74" s="621">
        <f t="shared" si="96"/>
        <v>0.78778142217403169</v>
      </c>
      <c r="EI74" s="621"/>
      <c r="EJ74" s="621">
        <f t="shared" si="100"/>
        <v>0.97912386476566915</v>
      </c>
      <c r="EK74" s="621">
        <f t="shared" si="24"/>
        <v>1.050196473633459</v>
      </c>
      <c r="EL74" s="621">
        <f t="shared" si="97"/>
        <v>1.110272379120365</v>
      </c>
      <c r="EM74" s="621"/>
      <c r="EP74" s="577"/>
    </row>
    <row r="75" spans="1:146" x14ac:dyDescent="0.2">
      <c r="A75" s="615" t="s">
        <v>105</v>
      </c>
      <c r="B75" s="571">
        <f t="shared" si="18"/>
        <v>2009</v>
      </c>
      <c r="D75" s="428">
        <f>Conversion_factors!$A71*D233+D314</f>
        <v>569.01079994032</v>
      </c>
      <c r="E75" s="428">
        <f>Conversion_factors!$A71*E233+E314</f>
        <v>870.45665829110123</v>
      </c>
      <c r="F75" s="428">
        <f>Conversion_factors!$A71*F233+F314</f>
        <v>100.49996863636831</v>
      </c>
      <c r="G75" s="626"/>
      <c r="H75" s="626">
        <f t="shared" si="26"/>
        <v>1539.9674268677895</v>
      </c>
      <c r="I75" s="621">
        <f>(H75-H154)/H233</f>
        <v>2.1020124751415628</v>
      </c>
      <c r="J75" s="632">
        <f>Mining_Data!C49</f>
        <v>286067.15064000007</v>
      </c>
      <c r="K75" s="632">
        <f>Mining_Data!D49</f>
        <v>125216.0193</v>
      </c>
      <c r="L75" s="632">
        <f>Mining_Data!E49</f>
        <v>83463.000000000015</v>
      </c>
      <c r="M75" s="632"/>
      <c r="N75" s="632">
        <f t="shared" si="104"/>
        <v>494746.16994000005</v>
      </c>
      <c r="O75" s="772"/>
      <c r="P75" s="631">
        <v>0.71252435753138132</v>
      </c>
      <c r="Q75" s="631"/>
      <c r="R75" s="633">
        <f t="shared" si="28"/>
        <v>203829.81272059891</v>
      </c>
      <c r="S75" s="633">
        <f t="shared" si="29"/>
        <v>89219.46370436954</v>
      </c>
      <c r="T75" s="633">
        <f t="shared" si="30"/>
        <v>59469.420452641687</v>
      </c>
      <c r="U75" s="634"/>
      <c r="V75" s="632">
        <f t="shared" si="31"/>
        <v>352518.69687761011</v>
      </c>
      <c r="X75" s="635">
        <f t="shared" si="92"/>
        <v>1.9890812302891399</v>
      </c>
      <c r="Y75" s="635">
        <f t="shared" si="93"/>
        <v>6.95163975949123</v>
      </c>
      <c r="Z75" s="635">
        <f t="shared" si="94"/>
        <v>1.2041260035748571</v>
      </c>
      <c r="AA75" s="626"/>
      <c r="AB75" s="626">
        <f t="shared" si="62"/>
        <v>3.1126414319782358</v>
      </c>
      <c r="AE75" s="635">
        <f t="shared" si="33"/>
        <v>2.7915975212139124</v>
      </c>
      <c r="AF75" s="635">
        <f t="shared" si="34"/>
        <v>9.7563538509419487</v>
      </c>
      <c r="AG75" s="635">
        <f t="shared" si="35"/>
        <v>1.6899436360978359</v>
      </c>
      <c r="AH75" s="626"/>
      <c r="AI75" s="635">
        <f t="shared" si="101"/>
        <v>4.3684702130918351</v>
      </c>
      <c r="AK75" s="636">
        <f t="shared" si="37"/>
        <v>0.6540164061512429</v>
      </c>
      <c r="AL75" s="636">
        <f t="shared" si="38"/>
        <v>0.87445435034963137</v>
      </c>
      <c r="AM75" s="636">
        <f t="shared" si="39"/>
        <v>0.96666427548831702</v>
      </c>
      <c r="AN75" s="637"/>
      <c r="AO75" s="636">
        <f t="shared" si="40"/>
        <v>0.8774785804392109</v>
      </c>
      <c r="AQ75" s="631">
        <f t="shared" si="63"/>
        <v>1.4034607932065783</v>
      </c>
      <c r="AR75" s="631">
        <f t="shared" si="64"/>
        <v>1.4034607932065783</v>
      </c>
      <c r="AS75" s="631">
        <f t="shared" si="65"/>
        <v>1.4034607932065783</v>
      </c>
      <c r="AT75" s="631"/>
      <c r="AU75" s="631">
        <f t="shared" si="66"/>
        <v>1.4034607932065783</v>
      </c>
      <c r="AW75" s="631">
        <f t="shared" si="67"/>
        <v>0.57820993475238558</v>
      </c>
      <c r="AX75" s="631">
        <f t="shared" si="67"/>
        <v>0.25309143740351842</v>
      </c>
      <c r="AY75" s="631">
        <f t="shared" si="67"/>
        <v>0.16869862784409614</v>
      </c>
      <c r="AZ75" s="631"/>
      <c r="BA75" s="631">
        <f t="shared" si="68"/>
        <v>1</v>
      </c>
      <c r="BC75" s="621"/>
      <c r="BD75" s="638">
        <f t="shared" si="42"/>
        <v>0.6540164061512429</v>
      </c>
      <c r="BE75" s="638">
        <f t="shared" si="43"/>
        <v>0.87445435034963137</v>
      </c>
      <c r="BF75" s="638">
        <f t="shared" si="44"/>
        <v>0.96666427548831702</v>
      </c>
      <c r="BG75" s="638">
        <v>1</v>
      </c>
      <c r="BH75" s="629"/>
      <c r="BI75" s="638">
        <f t="shared" si="45"/>
        <v>1.4034607932065783</v>
      </c>
      <c r="BJ75" s="638">
        <f t="shared" si="46"/>
        <v>1.4034607932065783</v>
      </c>
      <c r="BK75" s="638">
        <f t="shared" si="47"/>
        <v>1.4034607932065783</v>
      </c>
      <c r="BL75" s="638">
        <v>1</v>
      </c>
      <c r="BN75" s="638">
        <f t="shared" si="48"/>
        <v>0.57820993475238558</v>
      </c>
      <c r="BO75" s="638">
        <f t="shared" si="49"/>
        <v>0.25309143740351842</v>
      </c>
      <c r="BP75" s="638">
        <f t="shared" si="50"/>
        <v>0.16869862784409614</v>
      </c>
      <c r="BQ75" s="638">
        <v>1</v>
      </c>
      <c r="BT75" s="630">
        <f t="shared" si="51"/>
        <v>1.5429596810067434</v>
      </c>
      <c r="BU75" s="630">
        <f t="shared" si="52"/>
        <v>0.57938928664244738</v>
      </c>
      <c r="BV75" s="630">
        <f t="shared" si="53"/>
        <v>0.66028880881906105</v>
      </c>
      <c r="BW75" s="630">
        <f t="shared" si="54"/>
        <v>1.1004277448604798</v>
      </c>
      <c r="BX75" s="630">
        <v>1</v>
      </c>
      <c r="BY75" s="630">
        <v>1</v>
      </c>
      <c r="BZ75" s="630">
        <f t="shared" si="55"/>
        <v>0.79739772514592921</v>
      </c>
      <c r="CA75" s="630">
        <f t="shared" si="56"/>
        <v>0.89397430889655571</v>
      </c>
      <c r="CB75" s="630">
        <f t="shared" si="57"/>
        <v>0.89397430889655527</v>
      </c>
      <c r="CC75" s="630"/>
      <c r="CD75" s="630">
        <f t="shared" si="69"/>
        <v>0.72660012484537184</v>
      </c>
      <c r="CG75" s="575"/>
      <c r="CI75" s="621">
        <f t="shared" si="58"/>
        <v>0.36949534776697013</v>
      </c>
      <c r="CJ75" s="621">
        <f t="shared" si="59"/>
        <v>0.56524355197665643</v>
      </c>
      <c r="CK75" s="621">
        <f t="shared" si="60"/>
        <v>6.526110025637348E-2</v>
      </c>
      <c r="CL75" s="621">
        <f t="shared" si="61"/>
        <v>0</v>
      </c>
      <c r="CN75" s="621">
        <f t="shared" si="106"/>
        <v>0.35527546730472986</v>
      </c>
      <c r="CO75" s="621">
        <f t="shared" si="106"/>
        <v>0.56780221653525498</v>
      </c>
      <c r="CP75" s="621">
        <f t="shared" si="106"/>
        <v>7.6158454183409136E-2</v>
      </c>
      <c r="CQ75" s="621"/>
      <c r="CR75" s="621">
        <f t="shared" si="71"/>
        <v>0.99923613802339395</v>
      </c>
      <c r="CS75" s="621"/>
      <c r="CT75" s="621">
        <f t="shared" si="105"/>
        <v>0.3555470561818414</v>
      </c>
      <c r="CU75" s="621">
        <f t="shared" si="105"/>
        <v>0.56823627061610704</v>
      </c>
      <c r="CV75" s="621">
        <f t="shared" si="105"/>
        <v>7.6216673202051596E-2</v>
      </c>
      <c r="CW75" s="621">
        <f t="shared" si="105"/>
        <v>0</v>
      </c>
      <c r="CZ75" s="621">
        <f t="shared" si="73"/>
        <v>-2.5513517042546233E-2</v>
      </c>
      <c r="DA75" s="621">
        <f t="shared" si="74"/>
        <v>8.2763102529237104E-2</v>
      </c>
      <c r="DB75" s="621">
        <f t="shared" si="75"/>
        <v>2.1190138749828356E-2</v>
      </c>
      <c r="DC75" s="621">
        <f t="shared" si="76"/>
        <v>0</v>
      </c>
      <c r="DE75" s="621">
        <f t="shared" si="77"/>
        <v>-0.17654333992614998</v>
      </c>
      <c r="DF75" s="621">
        <f t="shared" si="78"/>
        <v>-0.17654333992614998</v>
      </c>
      <c r="DG75" s="621">
        <f t="shared" si="79"/>
        <v>-0.17654333992614984</v>
      </c>
      <c r="DH75" s="621">
        <f t="shared" si="80"/>
        <v>0</v>
      </c>
      <c r="DI75" s="621"/>
      <c r="DK75" s="621">
        <f t="shared" si="81"/>
        <v>0.13518946726915659</v>
      </c>
      <c r="DL75" s="621">
        <f t="shared" si="82"/>
        <v>-6.1122827328029136E-2</v>
      </c>
      <c r="DM75" s="621">
        <f t="shared" si="83"/>
        <v>-0.29180515711364685</v>
      </c>
      <c r="DN75" s="621"/>
      <c r="DP75" s="621">
        <f t="shared" si="84"/>
        <v>-0.17654333992614998</v>
      </c>
      <c r="DQ75" s="621">
        <f t="shared" si="85"/>
        <v>-0.17654333992614998</v>
      </c>
      <c r="DR75" s="621">
        <f t="shared" si="86"/>
        <v>-0.17654333992614984</v>
      </c>
      <c r="DS75" s="621">
        <f t="shared" si="87"/>
        <v>0</v>
      </c>
      <c r="DU75" s="621">
        <f t="shared" si="88"/>
        <v>0.13518946726915659</v>
      </c>
      <c r="DV75" s="621">
        <f t="shared" si="89"/>
        <v>-6.1122827328029136E-2</v>
      </c>
      <c r="DW75" s="621">
        <f t="shared" si="90"/>
        <v>-0.29180515711364685</v>
      </c>
      <c r="DX75" s="621">
        <f t="shared" si="91"/>
        <v>0</v>
      </c>
      <c r="EB75" s="621">
        <f t="shared" si="98"/>
        <v>1.040366216821565</v>
      </c>
      <c r="EC75" s="621">
        <f t="shared" si="20"/>
        <v>0.77310019569411237</v>
      </c>
      <c r="ED75" s="621">
        <f t="shared" si="95"/>
        <v>0.79739772514592921</v>
      </c>
      <c r="EE75" s="621"/>
      <c r="EF75" s="621">
        <f t="shared" si="99"/>
        <v>0.8381624524692004</v>
      </c>
      <c r="EG75" s="621">
        <f t="shared" si="22"/>
        <v>1.1688299223174596</v>
      </c>
      <c r="EH75" s="621">
        <f t="shared" si="96"/>
        <v>0.66028880881906105</v>
      </c>
      <c r="EI75" s="621"/>
      <c r="EJ75" s="621">
        <f t="shared" si="100"/>
        <v>0.99113313593580965</v>
      </c>
      <c r="EK75" s="621">
        <f t="shared" si="24"/>
        <v>1.0408845242610592</v>
      </c>
      <c r="EL75" s="621">
        <f t="shared" si="97"/>
        <v>1.1004277448604798</v>
      </c>
      <c r="EM75" s="621"/>
      <c r="EP75" s="577"/>
    </row>
    <row r="76" spans="1:146" x14ac:dyDescent="0.2">
      <c r="A76" s="615" t="s">
        <v>105</v>
      </c>
      <c r="B76" s="571">
        <f t="shared" si="18"/>
        <v>2010</v>
      </c>
      <c r="D76" s="428">
        <f>Conversion_factors!$A72*D234+D315</f>
        <v>578.21313356793212</v>
      </c>
      <c r="E76" s="428">
        <f>Conversion_factors!$A72*E234+E315</f>
        <v>876.85588869248136</v>
      </c>
      <c r="F76" s="428">
        <f>Conversion_factors!$A72*F234+F315</f>
        <v>116.83957268476884</v>
      </c>
      <c r="G76" s="626"/>
      <c r="H76" s="626">
        <f t="shared" si="26"/>
        <v>1571.9085949451824</v>
      </c>
      <c r="I76" s="621">
        <f>(H76-H155)/H234</f>
        <v>2.0924402054796798</v>
      </c>
      <c r="J76" s="632">
        <f>Mining_Data!C50</f>
        <v>297113.53055999998</v>
      </c>
      <c r="K76" s="632">
        <f>Mining_Data!D50</f>
        <v>123287.45174999999</v>
      </c>
      <c r="L76" s="632">
        <f>Mining_Data!E50</f>
        <v>94868.9</v>
      </c>
      <c r="M76" s="632"/>
      <c r="N76" s="632">
        <f t="shared" si="104"/>
        <v>515269.88231000002</v>
      </c>
      <c r="O76" s="772"/>
      <c r="P76" s="631">
        <v>0.60656281996629002</v>
      </c>
      <c r="Q76" s="631"/>
      <c r="R76" s="633">
        <f t="shared" si="28"/>
        <v>180218.02094661407</v>
      </c>
      <c r="S76" s="633">
        <f t="shared" si="29"/>
        <v>74781.584399937914</v>
      </c>
      <c r="T76" s="633">
        <f t="shared" si="30"/>
        <v>57543.94751109997</v>
      </c>
      <c r="U76" s="634"/>
      <c r="V76" s="632">
        <f t="shared" si="31"/>
        <v>312543.55285765196</v>
      </c>
      <c r="X76" s="635">
        <f t="shared" si="92"/>
        <v>1.9461016550747965</v>
      </c>
      <c r="Y76" s="635">
        <f t="shared" si="93"/>
        <v>7.1122882032678678</v>
      </c>
      <c r="Z76" s="635">
        <f t="shared" si="94"/>
        <v>1.231589832756244</v>
      </c>
      <c r="AA76" s="626"/>
      <c r="AB76" s="626">
        <f t="shared" si="62"/>
        <v>3.0506510256298669</v>
      </c>
      <c r="AE76" s="635">
        <f t="shared" si="33"/>
        <v>3.2084090732480965</v>
      </c>
      <c r="AF76" s="635">
        <f t="shared" si="34"/>
        <v>11.725559116305771</v>
      </c>
      <c r="AG76" s="635">
        <f t="shared" si="35"/>
        <v>2.0304406933888401</v>
      </c>
      <c r="AH76" s="626"/>
      <c r="AI76" s="635">
        <f t="shared" si="101"/>
        <v>5.0294065597350794</v>
      </c>
      <c r="AK76" s="636">
        <f t="shared" si="37"/>
        <v>0.63988458142153803</v>
      </c>
      <c r="AL76" s="636">
        <f t="shared" si="38"/>
        <v>0.89466249337740822</v>
      </c>
      <c r="AM76" s="636">
        <f t="shared" si="39"/>
        <v>0.98871205326152567</v>
      </c>
      <c r="AN76" s="637"/>
      <c r="AO76" s="636">
        <f t="shared" si="40"/>
        <v>0.86000298777872075</v>
      </c>
      <c r="AQ76" s="631">
        <f t="shared" si="63"/>
        <v>1.6486338547020991</v>
      </c>
      <c r="AR76" s="631">
        <f t="shared" si="64"/>
        <v>1.6486338547020989</v>
      </c>
      <c r="AS76" s="631">
        <f t="shared" si="65"/>
        <v>1.6486338547020989</v>
      </c>
      <c r="AT76" s="631"/>
      <c r="AU76" s="631">
        <f t="shared" si="66"/>
        <v>1.6486338547020991</v>
      </c>
      <c r="AW76" s="631">
        <f t="shared" si="67"/>
        <v>0.57661730436875913</v>
      </c>
      <c r="AX76" s="631">
        <f t="shared" si="67"/>
        <v>0.23926772354186812</v>
      </c>
      <c r="AY76" s="631">
        <f t="shared" si="67"/>
        <v>0.18411497208937269</v>
      </c>
      <c r="AZ76" s="631"/>
      <c r="BA76" s="631">
        <f t="shared" si="68"/>
        <v>0.99999999999999989</v>
      </c>
      <c r="BC76" s="621"/>
      <c r="BD76" s="638">
        <f t="shared" si="42"/>
        <v>0.63988458142153803</v>
      </c>
      <c r="BE76" s="638">
        <f t="shared" si="43"/>
        <v>0.89466249337740822</v>
      </c>
      <c r="BF76" s="638">
        <f t="shared" si="44"/>
        <v>0.98871205326152567</v>
      </c>
      <c r="BG76" s="638">
        <v>1</v>
      </c>
      <c r="BH76" s="629"/>
      <c r="BI76" s="638">
        <f t="shared" si="45"/>
        <v>1.6486338547020991</v>
      </c>
      <c r="BJ76" s="638">
        <f t="shared" si="46"/>
        <v>1.6486338547020989</v>
      </c>
      <c r="BK76" s="638">
        <f t="shared" si="47"/>
        <v>1.6486338547020989</v>
      </c>
      <c r="BL76" s="638">
        <v>1</v>
      </c>
      <c r="BN76" s="638">
        <f t="shared" si="48"/>
        <v>0.57661730436875913</v>
      </c>
      <c r="BO76" s="638">
        <f t="shared" si="49"/>
        <v>0.23926772354186812</v>
      </c>
      <c r="BP76" s="638">
        <f t="shared" si="50"/>
        <v>0.18411497208937269</v>
      </c>
      <c r="BQ76" s="638">
        <v>1</v>
      </c>
      <c r="BT76" s="630">
        <f t="shared" si="51"/>
        <v>1.3679901375142809</v>
      </c>
      <c r="BU76" s="630">
        <f t="shared" si="52"/>
        <v>0.66704913544948896</v>
      </c>
      <c r="BV76" s="630">
        <f t="shared" si="53"/>
        <v>0.7756358349084258</v>
      </c>
      <c r="BW76" s="630">
        <f t="shared" si="54"/>
        <v>1.0716872586457038</v>
      </c>
      <c r="BX76" s="630">
        <v>1</v>
      </c>
      <c r="BY76" s="630">
        <v>1</v>
      </c>
      <c r="BZ76" s="630">
        <f t="shared" si="55"/>
        <v>0.80247570440047145</v>
      </c>
      <c r="CA76" s="630">
        <f t="shared" si="56"/>
        <v>0.91251663853232901</v>
      </c>
      <c r="CB76" s="630">
        <f t="shared" si="57"/>
        <v>0.91251663853232856</v>
      </c>
      <c r="CC76" s="630"/>
      <c r="CD76" s="630">
        <f t="shared" si="69"/>
        <v>0.83123904162038253</v>
      </c>
      <c r="CG76" s="575"/>
      <c r="CI76" s="621">
        <f t="shared" si="58"/>
        <v>0.36784144792343748</v>
      </c>
      <c r="CJ76" s="621">
        <f t="shared" si="59"/>
        <v>0.55782880220402398</v>
      </c>
      <c r="CK76" s="621">
        <f t="shared" si="60"/>
        <v>7.43297498725385E-2</v>
      </c>
      <c r="CL76" s="621">
        <f t="shared" si="61"/>
        <v>0</v>
      </c>
      <c r="CN76" s="621">
        <f t="shared" si="106"/>
        <v>0.36866777954151581</v>
      </c>
      <c r="CO76" s="621">
        <f t="shared" si="106"/>
        <v>0.56152801805038499</v>
      </c>
      <c r="CP76" s="621">
        <f t="shared" si="106"/>
        <v>6.9697122093789518E-2</v>
      </c>
      <c r="CQ76" s="621"/>
      <c r="CR76" s="621">
        <f t="shared" si="71"/>
        <v>0.99989291968569038</v>
      </c>
      <c r="CS76" s="621"/>
      <c r="CT76" s="621">
        <f t="shared" si="105"/>
        <v>0.36870726083089383</v>
      </c>
      <c r="CU76" s="621">
        <f t="shared" si="105"/>
        <v>0.56158815308633003</v>
      </c>
      <c r="CV76" s="621">
        <f t="shared" si="105"/>
        <v>6.9704586082776077E-2</v>
      </c>
      <c r="CW76" s="621">
        <f t="shared" si="105"/>
        <v>0</v>
      </c>
      <c r="CZ76" s="621">
        <f t="shared" si="73"/>
        <v>-2.184461843934157E-2</v>
      </c>
      <c r="DA76" s="621">
        <f t="shared" si="74"/>
        <v>2.2846452544174504E-2</v>
      </c>
      <c r="DB76" s="621">
        <f t="shared" si="75"/>
        <v>2.255188617820883E-2</v>
      </c>
      <c r="DC76" s="621">
        <f t="shared" si="76"/>
        <v>0</v>
      </c>
      <c r="DE76" s="621">
        <f t="shared" si="77"/>
        <v>0.16100579669670689</v>
      </c>
      <c r="DF76" s="621">
        <f t="shared" si="78"/>
        <v>0.16100579669670689</v>
      </c>
      <c r="DG76" s="621">
        <f t="shared" si="79"/>
        <v>0.16100579669670689</v>
      </c>
      <c r="DH76" s="621">
        <f t="shared" si="80"/>
        <v>0</v>
      </c>
      <c r="DI76" s="621"/>
      <c r="DK76" s="621">
        <f t="shared" si="81"/>
        <v>-2.7582158428016766E-3</v>
      </c>
      <c r="DL76" s="621">
        <f t="shared" si="82"/>
        <v>-5.6167728916682008E-2</v>
      </c>
      <c r="DM76" s="621">
        <f t="shared" si="83"/>
        <v>8.7446554969757839E-2</v>
      </c>
      <c r="DN76" s="621"/>
      <c r="DP76" s="621">
        <f t="shared" si="84"/>
        <v>0.16100579669670689</v>
      </c>
      <c r="DQ76" s="621">
        <f t="shared" si="85"/>
        <v>0.16100579669670689</v>
      </c>
      <c r="DR76" s="621">
        <f t="shared" si="86"/>
        <v>0.16100579669670689</v>
      </c>
      <c r="DS76" s="621">
        <f t="shared" si="87"/>
        <v>0</v>
      </c>
      <c r="DU76" s="621">
        <f t="shared" si="88"/>
        <v>-2.7582158428016766E-3</v>
      </c>
      <c r="DV76" s="621">
        <f t="shared" si="89"/>
        <v>-5.6167728916682008E-2</v>
      </c>
      <c r="DW76" s="621">
        <f t="shared" si="90"/>
        <v>8.7446554969757839E-2</v>
      </c>
      <c r="DX76" s="621">
        <f t="shared" si="91"/>
        <v>0</v>
      </c>
      <c r="EB76" s="621">
        <f t="shared" si="98"/>
        <v>1.0063681887901208</v>
      </c>
      <c r="EC76" s="621">
        <f t="shared" si="20"/>
        <v>0.77802344369397181</v>
      </c>
      <c r="ED76" s="621">
        <f t="shared" si="95"/>
        <v>0.80247570440047145</v>
      </c>
      <c r="EE76" s="621"/>
      <c r="EF76" s="621">
        <f t="shared" si="99"/>
        <v>1.1746917781260977</v>
      </c>
      <c r="EG76" s="621">
        <f t="shared" si="22"/>
        <v>1.3730148997740854</v>
      </c>
      <c r="EH76" s="621">
        <f t="shared" si="96"/>
        <v>0.7756358349084258</v>
      </c>
      <c r="EI76" s="621"/>
      <c r="EJ76" s="621">
        <f t="shared" si="100"/>
        <v>0.97388244130611235</v>
      </c>
      <c r="EK76" s="621">
        <f t="shared" si="24"/>
        <v>1.0136991616051116</v>
      </c>
      <c r="EL76" s="621">
        <f t="shared" si="97"/>
        <v>1.0716872586457038</v>
      </c>
      <c r="EM76" s="621"/>
      <c r="EP76" s="577"/>
    </row>
    <row r="77" spans="1:146" x14ac:dyDescent="0.2">
      <c r="A77" s="615" t="s">
        <v>105</v>
      </c>
      <c r="B77" s="571">
        <f t="shared" si="18"/>
        <v>2011</v>
      </c>
      <c r="D77" s="428">
        <f>Conversion_factors!$A73*D235+D316</f>
        <v>620.67565646570029</v>
      </c>
      <c r="E77" s="428">
        <f>Conversion_factors!$A73*E235+E316</f>
        <v>972.39480830898356</v>
      </c>
      <c r="F77" s="428">
        <f>Conversion_factors!$A73*F235+F316</f>
        <v>134.35255309818496</v>
      </c>
      <c r="G77" s="626"/>
      <c r="H77" s="626">
        <f>SUM(D77:G77)</f>
        <v>1727.4230178728687</v>
      </c>
      <c r="I77" s="621"/>
      <c r="J77" s="632">
        <f>Mining_Data!C51</f>
        <v>326850.99456000002</v>
      </c>
      <c r="K77" s="632">
        <f>Mining_Data!D51</f>
        <v>130474.38900000002</v>
      </c>
      <c r="L77" s="632">
        <f>Mining_Data!E51</f>
        <v>106756</v>
      </c>
      <c r="M77" s="632"/>
      <c r="N77" s="632">
        <f t="shared" si="104"/>
        <v>564081.38355999999</v>
      </c>
      <c r="O77" s="772"/>
      <c r="P77" s="631">
        <v>0.57388636941690996</v>
      </c>
      <c r="Q77" s="631"/>
      <c r="R77" s="633">
        <f t="shared" si="28"/>
        <v>187575.33060834461</v>
      </c>
      <c r="S77" s="633">
        <f t="shared" si="29"/>
        <v>74877.473405099634</v>
      </c>
      <c r="T77" s="633">
        <f t="shared" si="30"/>
        <v>61265.813253471642</v>
      </c>
      <c r="U77" s="634"/>
      <c r="V77" s="632">
        <f t="shared" si="31"/>
        <v>323718.61726691585</v>
      </c>
      <c r="X77" s="635">
        <f t="shared" ref="X77:Z80" si="107">D77/J77*1000</f>
        <v>1.8989559976748454</v>
      </c>
      <c r="Y77" s="635">
        <f t="shared" si="107"/>
        <v>7.4527638394151312</v>
      </c>
      <c r="Z77" s="635">
        <f t="shared" si="107"/>
        <v>1.2585011905483998</v>
      </c>
      <c r="AA77" s="626"/>
      <c r="AB77" s="626">
        <f t="shared" si="62"/>
        <v>3.0623648789308553</v>
      </c>
      <c r="AE77" s="635">
        <f t="shared" si="33"/>
        <v>3.3089407570426452</v>
      </c>
      <c r="AF77" s="635">
        <f t="shared" si="34"/>
        <v>12.986479966386757</v>
      </c>
      <c r="AG77" s="635">
        <f t="shared" si="35"/>
        <v>2.1929449061964719</v>
      </c>
      <c r="AH77" s="626"/>
      <c r="AI77" s="635">
        <f>H77/V77*1000</f>
        <v>5.3361868169866664</v>
      </c>
      <c r="AK77" s="636">
        <f t="shared" si="37"/>
        <v>0.62438293526007294</v>
      </c>
      <c r="AL77" s="636">
        <f t="shared" si="38"/>
        <v>0.93749129514472285</v>
      </c>
      <c r="AM77" s="636">
        <f t="shared" si="39"/>
        <v>1.0103163107107702</v>
      </c>
      <c r="AN77" s="637"/>
      <c r="AO77" s="636">
        <f t="shared" si="40"/>
        <v>0.8633052169595139</v>
      </c>
      <c r="AQ77" s="631">
        <f t="shared" si="63"/>
        <v>1.7425052297653234</v>
      </c>
      <c r="AR77" s="631">
        <f t="shared" si="64"/>
        <v>1.7425052297653234</v>
      </c>
      <c r="AS77" s="631">
        <f t="shared" si="65"/>
        <v>1.7425052297653234</v>
      </c>
      <c r="AT77" s="631"/>
      <c r="AU77" s="631">
        <f t="shared" si="66"/>
        <v>1.7425052297653234</v>
      </c>
      <c r="AW77" s="631">
        <f t="shared" ref="AW77:AY80" si="108">R77/$V77</f>
        <v>0.57943942857535136</v>
      </c>
      <c r="AX77" s="631">
        <f t="shared" si="108"/>
        <v>0.23130419262652688</v>
      </c>
      <c r="AY77" s="631">
        <f t="shared" si="108"/>
        <v>0.18925637879812182</v>
      </c>
      <c r="AZ77" s="631"/>
      <c r="BA77" s="631">
        <f t="shared" si="68"/>
        <v>1</v>
      </c>
      <c r="BC77" s="621"/>
      <c r="BD77" s="638">
        <f t="shared" si="42"/>
        <v>0.62438293526007294</v>
      </c>
      <c r="BE77" s="638">
        <f t="shared" si="43"/>
        <v>0.93749129514472285</v>
      </c>
      <c r="BF77" s="638">
        <f t="shared" si="44"/>
        <v>1.0103163107107702</v>
      </c>
      <c r="BG77" s="638">
        <v>1</v>
      </c>
      <c r="BH77" s="629"/>
      <c r="BI77" s="638">
        <f t="shared" si="45"/>
        <v>1.7425052297653234</v>
      </c>
      <c r="BJ77" s="638">
        <f t="shared" si="46"/>
        <v>1.7425052297653234</v>
      </c>
      <c r="BK77" s="638">
        <f t="shared" si="47"/>
        <v>1.7425052297653234</v>
      </c>
      <c r="BL77" s="638">
        <v>1</v>
      </c>
      <c r="BN77" s="638">
        <f t="shared" si="48"/>
        <v>0.57943942857535136</v>
      </c>
      <c r="BO77" s="638">
        <f t="shared" si="49"/>
        <v>0.23130419262652688</v>
      </c>
      <c r="BP77" s="638">
        <f t="shared" si="50"/>
        <v>0.18925637879812182</v>
      </c>
      <c r="BQ77" s="638">
        <v>1</v>
      </c>
      <c r="BT77" s="630">
        <f t="shared" si="51"/>
        <v>1.4169029298537297</v>
      </c>
      <c r="BU77" s="630">
        <f t="shared" si="52"/>
        <v>0.70773733652095328</v>
      </c>
      <c r="BV77" s="630">
        <f>EH77</f>
        <v>0.81979967526843256</v>
      </c>
      <c r="BW77" s="630">
        <f>EL77</f>
        <v>1.0556270421295324</v>
      </c>
      <c r="BX77" s="630">
        <v>1</v>
      </c>
      <c r="BY77" s="630">
        <v>1</v>
      </c>
      <c r="BZ77" s="630">
        <f>ED77</f>
        <v>0.81781271462879146</v>
      </c>
      <c r="CA77" s="630">
        <f>BT77*BV77*BW77*BX77*BY77*BZ77</f>
        <v>1.0027951056834146</v>
      </c>
      <c r="CB77" s="630">
        <f>BT77*BU77</f>
        <v>1.0027951056834137</v>
      </c>
      <c r="CC77" s="630"/>
      <c r="CD77" s="630">
        <f>BV77*BW77</f>
        <v>0.8654027063423666</v>
      </c>
      <c r="CG77" s="575"/>
      <c r="CI77" s="621">
        <f t="shared" si="58"/>
        <v>0.35930727450303052</v>
      </c>
      <c r="CJ77" s="621">
        <f t="shared" si="59"/>
        <v>0.56291643578211703</v>
      </c>
      <c r="CK77" s="621">
        <f t="shared" si="60"/>
        <v>7.777628971485244E-2</v>
      </c>
      <c r="CL77" s="621">
        <f t="shared" si="61"/>
        <v>0</v>
      </c>
      <c r="CN77" s="621">
        <f t="shared" ref="CN77:CP80" si="109">(CI77-CI76)/LN(CI77/CI76)</f>
        <v>0.36355766706039933</v>
      </c>
      <c r="CO77" s="621">
        <f t="shared" si="109"/>
        <v>0.56036876974514693</v>
      </c>
      <c r="CP77" s="621">
        <f t="shared" si="109"/>
        <v>7.6040002270212403E-2</v>
      </c>
      <c r="CQ77" s="621"/>
      <c r="CR77" s="621">
        <f>SUM(CN77:CQ77)</f>
        <v>0.99996643907575855</v>
      </c>
      <c r="CS77" s="621"/>
      <c r="CT77" s="621">
        <f t="shared" ref="CT77:CW80" si="110">CN77/$CR77</f>
        <v>0.36356986880122266</v>
      </c>
      <c r="CU77" s="621">
        <f t="shared" si="110"/>
        <v>0.56038757687016016</v>
      </c>
      <c r="CV77" s="621">
        <f t="shared" si="110"/>
        <v>7.6042554328617354E-2</v>
      </c>
      <c r="CW77" s="621">
        <f t="shared" si="110"/>
        <v>0</v>
      </c>
      <c r="CZ77" s="621">
        <f t="shared" si="73"/>
        <v>-2.452396011408222E-2</v>
      </c>
      <c r="DA77" s="621">
        <f t="shared" si="74"/>
        <v>4.6760927840231475E-2</v>
      </c>
      <c r="DB77" s="621">
        <f t="shared" si="75"/>
        <v>2.1615599877748335E-2</v>
      </c>
      <c r="DC77" s="621">
        <f t="shared" si="76"/>
        <v>0</v>
      </c>
      <c r="DE77" s="621">
        <f t="shared" si="77"/>
        <v>5.5376886836669671E-2</v>
      </c>
      <c r="DF77" s="621">
        <f t="shared" si="78"/>
        <v>5.5376886836669671E-2</v>
      </c>
      <c r="DG77" s="621">
        <f t="shared" si="79"/>
        <v>5.5376886836669671E-2</v>
      </c>
      <c r="DH77" s="621">
        <f t="shared" si="80"/>
        <v>0</v>
      </c>
      <c r="DI77" s="621"/>
      <c r="DK77" s="621">
        <f t="shared" si="81"/>
        <v>4.8823379201642118E-3</v>
      </c>
      <c r="DL77" s="621">
        <f t="shared" si="82"/>
        <v>-3.3849411748368148E-2</v>
      </c>
      <c r="DM77" s="621">
        <f t="shared" si="83"/>
        <v>2.7542186635557259E-2</v>
      </c>
      <c r="DN77" s="621"/>
      <c r="DP77" s="621">
        <f t="shared" si="84"/>
        <v>5.5376886836669671E-2</v>
      </c>
      <c r="DQ77" s="621">
        <f t="shared" si="85"/>
        <v>5.5376886836669671E-2</v>
      </c>
      <c r="DR77" s="621">
        <f t="shared" si="86"/>
        <v>5.5376886836669671E-2</v>
      </c>
      <c r="DS77" s="621">
        <f t="shared" si="87"/>
        <v>0</v>
      </c>
      <c r="DU77" s="621">
        <f t="shared" si="88"/>
        <v>4.8823379201642118E-3</v>
      </c>
      <c r="DV77" s="621">
        <f t="shared" si="89"/>
        <v>-3.3849411748368148E-2</v>
      </c>
      <c r="DW77" s="621">
        <f t="shared" si="90"/>
        <v>2.7542186635557259E-2</v>
      </c>
      <c r="DX77" s="621">
        <f t="shared" si="91"/>
        <v>0</v>
      </c>
      <c r="EB77" s="621">
        <f t="shared" si="98"/>
        <v>1.0191121178425935</v>
      </c>
      <c r="EC77" s="621">
        <f>IF(ISERR(EB77),EC76,EB77*EC76)</f>
        <v>0.79289311943415142</v>
      </c>
      <c r="ED77" s="621">
        <f t="shared" si="95"/>
        <v>0.81781271462879146</v>
      </c>
      <c r="EE77" s="621"/>
      <c r="EF77" s="621">
        <f t="shared" si="99"/>
        <v>1.0569388859724627</v>
      </c>
      <c r="EG77" s="621">
        <f>IF(ISERR(EF77),EG76,EF77*EG76)</f>
        <v>1.4511928385908144</v>
      </c>
      <c r="EH77" s="621">
        <f t="shared" si="96"/>
        <v>0.81979967526843256</v>
      </c>
      <c r="EI77" s="621"/>
      <c r="EJ77" s="621">
        <f t="shared" si="100"/>
        <v>0.98501408280577418</v>
      </c>
      <c r="EK77" s="621">
        <f>IF(ISERR(EJ77),EK76,EJ77*EK76)</f>
        <v>0.99850794990944125</v>
      </c>
      <c r="EL77" s="621">
        <f t="shared" si="97"/>
        <v>1.0556270421295324</v>
      </c>
      <c r="EM77" s="621"/>
      <c r="EP77" s="577"/>
    </row>
    <row r="78" spans="1:146" x14ac:dyDescent="0.2">
      <c r="A78" s="615" t="s">
        <v>105</v>
      </c>
      <c r="B78" s="571">
        <f t="shared" si="18"/>
        <v>2012</v>
      </c>
      <c r="D78" s="428">
        <f>Conversion_factors!$A74*D236+D317</f>
        <v>668.32740276457457</v>
      </c>
      <c r="E78" s="428">
        <f>Conversion_factors!$A74*E236+E317</f>
        <v>941.6244632031844</v>
      </c>
      <c r="F78" s="428">
        <f>Conversion_factors!$A74*F236+F317</f>
        <v>161.49607283428873</v>
      </c>
      <c r="G78" s="626"/>
      <c r="H78" s="626">
        <f>SUM(D78:G78)</f>
        <v>1771.4479388020477</v>
      </c>
      <c r="I78" s="621"/>
      <c r="J78" s="632">
        <f>Mining_Data!C52</f>
        <v>362652</v>
      </c>
      <c r="K78" s="632">
        <f>Mining_Data!D52</f>
        <v>124665.00000000001</v>
      </c>
      <c r="L78" s="632">
        <f>Mining_Data!E52</f>
        <v>125732</v>
      </c>
      <c r="M78" s="632"/>
      <c r="N78" s="632">
        <f t="shared" si="104"/>
        <v>613049</v>
      </c>
      <c r="O78" s="772"/>
      <c r="P78" s="631">
        <v>0.58526806176994006</v>
      </c>
      <c r="Q78" s="631"/>
      <c r="R78" s="633">
        <f t="shared" ref="R78:T80" si="111">J78*$P78</f>
        <v>212248.63313699231</v>
      </c>
      <c r="S78" s="633">
        <f t="shared" si="111"/>
        <v>72962.442920549584</v>
      </c>
      <c r="T78" s="633">
        <f t="shared" si="111"/>
        <v>73586.923942458103</v>
      </c>
      <c r="U78" s="634"/>
      <c r="V78" s="632">
        <f t="shared" si="31"/>
        <v>358798</v>
      </c>
      <c r="X78" s="635">
        <f t="shared" si="107"/>
        <v>1.842889058283353</v>
      </c>
      <c r="Y78" s="635">
        <f t="shared" si="107"/>
        <v>7.5532383844959234</v>
      </c>
      <c r="Z78" s="635">
        <f t="shared" si="107"/>
        <v>1.2844468618513085</v>
      </c>
      <c r="AA78" s="626"/>
      <c r="AB78" s="626">
        <f t="shared" si="62"/>
        <v>2.8895699019198262</v>
      </c>
      <c r="AE78" s="635">
        <f t="shared" ref="AE78:AG80" si="112">D78/R78*1000</f>
        <v>3.1487948491673627</v>
      </c>
      <c r="AF78" s="635">
        <f t="shared" si="112"/>
        <v>12.905604931958489</v>
      </c>
      <c r="AG78" s="635">
        <f t="shared" si="112"/>
        <v>2.1946300263966996</v>
      </c>
      <c r="AH78" s="626"/>
      <c r="AI78" s="635">
        <f>H78/V78*1000</f>
        <v>4.9371733922765664</v>
      </c>
      <c r="AK78" s="636">
        <f t="shared" si="37"/>
        <v>0.6059479424370835</v>
      </c>
      <c r="AL78" s="636">
        <f t="shared" si="38"/>
        <v>0.95013009779921032</v>
      </c>
      <c r="AM78" s="636">
        <f t="shared" si="39"/>
        <v>1.0311453215266013</v>
      </c>
      <c r="AN78" s="637"/>
      <c r="AO78" s="636">
        <f t="shared" si="40"/>
        <v>0.81459292726982113</v>
      </c>
      <c r="AQ78" s="631">
        <f t="shared" si="63"/>
        <v>1.7086187771392261</v>
      </c>
      <c r="AR78" s="631">
        <f t="shared" si="64"/>
        <v>1.7086187771392261</v>
      </c>
      <c r="AS78" s="631">
        <f t="shared" si="65"/>
        <v>1.7086187771392261</v>
      </c>
      <c r="AT78" s="631"/>
      <c r="AU78" s="631">
        <f t="shared" si="66"/>
        <v>1.7086187771392261</v>
      </c>
      <c r="AW78" s="631">
        <f t="shared" si="108"/>
        <v>0.59155467181253052</v>
      </c>
      <c r="AX78" s="631">
        <f t="shared" si="108"/>
        <v>0.20335242370511983</v>
      </c>
      <c r="AY78" s="631">
        <f t="shared" si="108"/>
        <v>0.20509290448234968</v>
      </c>
      <c r="AZ78" s="631"/>
      <c r="BA78" s="631">
        <f>SUM(AW78:AZ78)</f>
        <v>1</v>
      </c>
      <c r="BC78" s="621"/>
      <c r="BD78" s="638">
        <f t="shared" ref="BD78:BF80" si="113">AK78</f>
        <v>0.6059479424370835</v>
      </c>
      <c r="BE78" s="638">
        <f t="shared" si="113"/>
        <v>0.95013009779921032</v>
      </c>
      <c r="BF78" s="638">
        <f t="shared" si="113"/>
        <v>1.0311453215266013</v>
      </c>
      <c r="BG78" s="638">
        <v>1</v>
      </c>
      <c r="BH78" s="629"/>
      <c r="BI78" s="638">
        <f t="shared" ref="BI78:BK80" si="114">AQ78</f>
        <v>1.7086187771392261</v>
      </c>
      <c r="BJ78" s="638">
        <f t="shared" si="114"/>
        <v>1.7086187771392261</v>
      </c>
      <c r="BK78" s="638">
        <f t="shared" si="114"/>
        <v>1.7086187771392261</v>
      </c>
      <c r="BL78" s="638">
        <v>1</v>
      </c>
      <c r="BN78" s="638">
        <f t="shared" ref="BN78:BP80" si="115">AW78</f>
        <v>0.59155467181253052</v>
      </c>
      <c r="BO78" s="638">
        <f t="shared" si="115"/>
        <v>0.20335242370511983</v>
      </c>
      <c r="BP78" s="638">
        <f t="shared" si="115"/>
        <v>0.20509290448234968</v>
      </c>
      <c r="BQ78" s="638">
        <v>1</v>
      </c>
      <c r="BT78" s="630">
        <f t="shared" si="51"/>
        <v>1.5704439297245671</v>
      </c>
      <c r="BU78" s="630">
        <f t="shared" si="52"/>
        <v>0.6548162698256349</v>
      </c>
      <c r="BV78" s="630">
        <f>EH78</f>
        <v>0.80385705289672527</v>
      </c>
      <c r="BW78" s="630">
        <f>EL78</f>
        <v>0.99804687055597208</v>
      </c>
      <c r="BX78" s="630">
        <v>1</v>
      </c>
      <c r="BY78" s="630">
        <v>1</v>
      </c>
      <c r="BZ78" s="630">
        <f>ED78</f>
        <v>0.8161870462216313</v>
      </c>
      <c r="CA78" s="630">
        <f>BT78*BV78*BW78*BX78*BY78*BZ78</f>
        <v>1.0283522360325532</v>
      </c>
      <c r="CB78" s="630">
        <f>BT78*BU78</f>
        <v>1.0283522360325525</v>
      </c>
      <c r="CC78" s="630"/>
      <c r="CD78" s="630">
        <f>BV78*BW78</f>
        <v>0.80228701601792318</v>
      </c>
      <c r="CG78" s="575"/>
      <c r="CI78" s="621">
        <f t="shared" ref="CI78:CL80" si="116">D78/$H78</f>
        <v>0.37727747348676527</v>
      </c>
      <c r="CJ78" s="621">
        <f t="shared" si="116"/>
        <v>0.5315563853600821</v>
      </c>
      <c r="CK78" s="621">
        <f t="shared" si="116"/>
        <v>9.1166141153152608E-2</v>
      </c>
      <c r="CL78" s="621">
        <f t="shared" si="116"/>
        <v>0</v>
      </c>
      <c r="CN78" s="621">
        <f t="shared" si="109"/>
        <v>0.36821929362335432</v>
      </c>
      <c r="CO78" s="621">
        <f t="shared" si="109"/>
        <v>0.54708661727230845</v>
      </c>
      <c r="CP78" s="621">
        <f t="shared" si="109"/>
        <v>8.4294045179622606E-2</v>
      </c>
      <c r="CQ78" s="621"/>
      <c r="CR78" s="621">
        <f>SUM(CN78:CQ78)</f>
        <v>0.99959995607528529</v>
      </c>
      <c r="CS78" s="621"/>
      <c r="CT78" s="621">
        <f t="shared" si="110"/>
        <v>0.36836665646634115</v>
      </c>
      <c r="CU78" s="621">
        <f t="shared" si="110"/>
        <v>0.54730556353796433</v>
      </c>
      <c r="CV78" s="621">
        <f t="shared" si="110"/>
        <v>8.432777999569456E-2</v>
      </c>
      <c r="CW78" s="621">
        <f t="shared" si="110"/>
        <v>0</v>
      </c>
      <c r="CZ78" s="621">
        <f t="shared" ref="CZ78:DC80" si="117">LN(BD78/BD77)</f>
        <v>-2.996977963707731E-2</v>
      </c>
      <c r="DA78" s="621">
        <f t="shared" si="117"/>
        <v>1.3391447647773247E-2</v>
      </c>
      <c r="DB78" s="621">
        <f t="shared" si="117"/>
        <v>2.0406686371742533E-2</v>
      </c>
      <c r="DC78" s="621">
        <f t="shared" si="117"/>
        <v>0</v>
      </c>
      <c r="DE78" s="621">
        <f t="shared" ref="DE78:DG80" si="118">LN(AQ78/AQ77)</f>
        <v>-1.963855349243172E-2</v>
      </c>
      <c r="DF78" s="621">
        <f t="shared" si="118"/>
        <v>-1.963855349243172E-2</v>
      </c>
      <c r="DG78" s="621">
        <f t="shared" si="118"/>
        <v>-1.963855349243172E-2</v>
      </c>
      <c r="DH78" s="621">
        <f>M78/$N78</f>
        <v>0</v>
      </c>
      <c r="DI78" s="621"/>
      <c r="DK78" s="621">
        <f t="shared" ref="DK78:DM80" si="119">LN(AW78/AW77)</f>
        <v>2.0692974527421769E-2</v>
      </c>
      <c r="DL78" s="621">
        <f t="shared" si="119"/>
        <v>-0.12879314426428207</v>
      </c>
      <c r="DM78" s="621">
        <f t="shared" si="119"/>
        <v>8.0360471654559062E-2</v>
      </c>
      <c r="DN78" s="621"/>
      <c r="DP78" s="621">
        <f t="shared" ref="DP78:DS80" si="120">LN(BI78/BI77)</f>
        <v>-1.963855349243172E-2</v>
      </c>
      <c r="DQ78" s="621">
        <f t="shared" si="120"/>
        <v>-1.963855349243172E-2</v>
      </c>
      <c r="DR78" s="621">
        <f t="shared" si="120"/>
        <v>-1.963855349243172E-2</v>
      </c>
      <c r="DS78" s="621">
        <f t="shared" si="120"/>
        <v>0</v>
      </c>
      <c r="DU78" s="621">
        <f t="shared" ref="DU78:DX80" si="121">LN(BN78/BN77)</f>
        <v>2.0692974527421769E-2</v>
      </c>
      <c r="DV78" s="621">
        <f t="shared" si="121"/>
        <v>-0.12879314426428207</v>
      </c>
      <c r="DW78" s="621">
        <f t="shared" si="121"/>
        <v>8.0360471654559062E-2</v>
      </c>
      <c r="DX78" s="621">
        <f t="shared" si="121"/>
        <v>0</v>
      </c>
      <c r="EB78" s="621">
        <f>EXP(SUMPRODUCT($CT78:$CW78,CZ78:DC78))</f>
        <v>0.99801217518622454</v>
      </c>
      <c r="EC78" s="621">
        <f>IF(ISERR(EB78),EC77,EB78*EC77)</f>
        <v>0.7913169868166684</v>
      </c>
      <c r="ED78" s="621">
        <f t="shared" si="95"/>
        <v>0.8161870462216313</v>
      </c>
      <c r="EE78" s="621"/>
      <c r="EF78" s="621">
        <f>EXP(SUMPRODUCT($CT78:$CW78,DE78:DH78))</f>
        <v>0.9805530267299909</v>
      </c>
      <c r="EG78" s="621">
        <f>IF(ISERR(EF78),EG77,EF78*EG77)</f>
        <v>1.4229715302491102</v>
      </c>
      <c r="EH78" s="621">
        <f t="shared" si="96"/>
        <v>0.80385705289672527</v>
      </c>
      <c r="EI78" s="621"/>
      <c r="EJ78" s="621">
        <f>EXP(SUMPRODUCT($CT78:$CW78,DK78:DN78))</f>
        <v>0.94545405784849645</v>
      </c>
      <c r="EK78" s="621">
        <f>IF(ISERR(EJ78),EK77,EJ78*EK77)</f>
        <v>0.94404339303586449</v>
      </c>
      <c r="EL78" s="621">
        <f t="shared" si="97"/>
        <v>0.99804687055597208</v>
      </c>
      <c r="EM78" s="621"/>
      <c r="EP78" s="577"/>
    </row>
    <row r="79" spans="1:146" x14ac:dyDescent="0.2">
      <c r="A79" s="615" t="s">
        <v>105</v>
      </c>
      <c r="B79" s="571">
        <f t="shared" si="18"/>
        <v>2013</v>
      </c>
      <c r="D79" s="428">
        <f>Conversion_factors!$A75*D237+D318</f>
        <v>786.05661663941964</v>
      </c>
      <c r="E79" s="428">
        <f>Conversion_factors!$A75*E237+E318</f>
        <v>920.66734402658892</v>
      </c>
      <c r="F79" s="428">
        <f>Conversion_factors!$A75*F237+F318</f>
        <v>197.83873047267105</v>
      </c>
      <c r="G79" s="626"/>
      <c r="H79" s="626">
        <f>SUM(D79:G79)</f>
        <v>1904.5626911386798</v>
      </c>
      <c r="I79" s="621"/>
      <c r="J79" s="632">
        <f>Mining_Data!C53</f>
        <v>399758.55264000001</v>
      </c>
      <c r="K79" s="632">
        <f>Mining_Data!D53</f>
        <v>120529.86195000001</v>
      </c>
      <c r="L79" s="632">
        <f>Mining_Data!E53</f>
        <v>121777</v>
      </c>
      <c r="M79" s="632"/>
      <c r="N79" s="632">
        <f t="shared" si="104"/>
        <v>642065.41458999994</v>
      </c>
      <c r="O79" s="772"/>
      <c r="P79" s="631">
        <v>0.58183097218842339</v>
      </c>
      <c r="Q79" s="631"/>
      <c r="R79" s="633">
        <f t="shared" si="111"/>
        <v>232591.90732316824</v>
      </c>
      <c r="S79" s="633">
        <f t="shared" si="111"/>
        <v>70128.006756104965</v>
      </c>
      <c r="T79" s="633">
        <f t="shared" si="111"/>
        <v>70853.63030018963</v>
      </c>
      <c r="U79" s="634"/>
      <c r="V79" s="632">
        <f t="shared" si="31"/>
        <v>373573.54437946284</v>
      </c>
      <c r="X79" s="635">
        <f t="shared" si="107"/>
        <v>1.9663284536336059</v>
      </c>
      <c r="Y79" s="635">
        <f t="shared" si="107"/>
        <v>7.6384999462499499</v>
      </c>
      <c r="Z79" s="635">
        <f t="shared" si="107"/>
        <v>1.6245984912805458</v>
      </c>
      <c r="AA79" s="626"/>
      <c r="AB79" s="626">
        <f t="shared" si="62"/>
        <v>2.9663063106348213</v>
      </c>
      <c r="AE79" s="635">
        <f t="shared" si="112"/>
        <v>3.3795527354580552</v>
      </c>
      <c r="AF79" s="635">
        <f t="shared" si="112"/>
        <v>13.128383175477044</v>
      </c>
      <c r="AG79" s="635">
        <f t="shared" si="112"/>
        <v>2.7922172743228026</v>
      </c>
      <c r="AH79" s="626"/>
      <c r="AI79" s="635">
        <f>H79/V79*1000</f>
        <v>5.0982268947934175</v>
      </c>
      <c r="AK79" s="636">
        <f t="shared" si="37"/>
        <v>0.64653521886154575</v>
      </c>
      <c r="AL79" s="636">
        <f t="shared" si="38"/>
        <v>0.96085524268198674</v>
      </c>
      <c r="AM79" s="636">
        <f t="shared" si="39"/>
        <v>1.3042167670748188</v>
      </c>
      <c r="AN79" s="637"/>
      <c r="AO79" s="636">
        <f t="shared" si="40"/>
        <v>0.83622553624799134</v>
      </c>
      <c r="AQ79" s="631">
        <f t="shared" si="63"/>
        <v>1.7187122167778899</v>
      </c>
      <c r="AR79" s="631">
        <f t="shared" si="64"/>
        <v>1.7187122167778899</v>
      </c>
      <c r="AS79" s="631">
        <f t="shared" si="65"/>
        <v>1.7187122167778901</v>
      </c>
      <c r="AT79" s="631"/>
      <c r="AU79" s="631">
        <f t="shared" si="66"/>
        <v>1.7187122167778897</v>
      </c>
      <c r="AW79" s="631">
        <f t="shared" si="108"/>
        <v>0.62261343401477487</v>
      </c>
      <c r="AX79" s="631">
        <f t="shared" si="108"/>
        <v>0.18772209063303319</v>
      </c>
      <c r="AY79" s="631">
        <f t="shared" si="108"/>
        <v>0.189664475352192</v>
      </c>
      <c r="AZ79" s="631"/>
      <c r="BA79" s="631">
        <f>SUM(AW79:AZ79)</f>
        <v>1</v>
      </c>
      <c r="BC79" s="621"/>
      <c r="BD79" s="638">
        <f t="shared" si="113"/>
        <v>0.64653521886154575</v>
      </c>
      <c r="BE79" s="638">
        <f t="shared" si="113"/>
        <v>0.96085524268198674</v>
      </c>
      <c r="BF79" s="638">
        <f t="shared" si="113"/>
        <v>1.3042167670748188</v>
      </c>
      <c r="BG79" s="638">
        <v>1</v>
      </c>
      <c r="BH79" s="629"/>
      <c r="BI79" s="638">
        <f t="shared" si="114"/>
        <v>1.7187122167778899</v>
      </c>
      <c r="BJ79" s="638">
        <f t="shared" si="114"/>
        <v>1.7187122167778899</v>
      </c>
      <c r="BK79" s="638">
        <f t="shared" si="114"/>
        <v>1.7187122167778901</v>
      </c>
      <c r="BL79" s="638">
        <v>1</v>
      </c>
      <c r="BN79" s="638">
        <f t="shared" si="115"/>
        <v>0.62261343401477487</v>
      </c>
      <c r="BO79" s="638">
        <f t="shared" si="115"/>
        <v>0.18772209063303319</v>
      </c>
      <c r="BP79" s="638">
        <f t="shared" si="115"/>
        <v>0.189664475352192</v>
      </c>
      <c r="BQ79" s="638">
        <v>1</v>
      </c>
      <c r="BT79" s="630">
        <f t="shared" si="51"/>
        <v>1.6351158732111624</v>
      </c>
      <c r="BU79" s="630">
        <f t="shared" si="52"/>
        <v>0.67617676203063104</v>
      </c>
      <c r="BV79" s="630">
        <f>EH79</f>
        <v>0.80860573221014842</v>
      </c>
      <c r="BW79" s="630">
        <f>EL79</f>
        <v>0.97049374372808739</v>
      </c>
      <c r="BX79" s="630">
        <v>1</v>
      </c>
      <c r="BY79" s="630">
        <v>1</v>
      </c>
      <c r="BZ79" s="630">
        <f>ED79</f>
        <v>0.86164958986308027</v>
      </c>
      <c r="CA79" s="630">
        <f>BT79*BV79*BW79*BX79*BY79*BZ79</f>
        <v>1.1056273566928123</v>
      </c>
      <c r="CB79" s="630">
        <f>BT79*BU79</f>
        <v>1.1056273566928116</v>
      </c>
      <c r="CC79" s="630"/>
      <c r="CD79" s="630">
        <f>BV79*BW79</f>
        <v>0.78474680425261822</v>
      </c>
      <c r="CG79" s="575"/>
      <c r="CI79" s="621">
        <f t="shared" si="116"/>
        <v>0.41272288924732659</v>
      </c>
      <c r="CJ79" s="621">
        <f t="shared" si="116"/>
        <v>0.48340091313883193</v>
      </c>
      <c r="CK79" s="621">
        <f t="shared" si="116"/>
        <v>0.10387619761384137</v>
      </c>
      <c r="CL79" s="621">
        <f t="shared" si="116"/>
        <v>0</v>
      </c>
      <c r="CN79" s="621">
        <f t="shared" si="109"/>
        <v>0.39473498050403499</v>
      </c>
      <c r="CO79" s="621">
        <f t="shared" si="109"/>
        <v>0.5070976244836638</v>
      </c>
      <c r="CP79" s="621">
        <f t="shared" si="109"/>
        <v>9.738296957774327E-2</v>
      </c>
      <c r="CQ79" s="621"/>
      <c r="CR79" s="621">
        <f>SUM(CN79:CQ79)</f>
        <v>0.99921557456544208</v>
      </c>
      <c r="CS79" s="621"/>
      <c r="CT79" s="621">
        <f t="shared" si="110"/>
        <v>0.39504486374294645</v>
      </c>
      <c r="CU79" s="621">
        <f t="shared" si="110"/>
        <v>0.50749571703203289</v>
      </c>
      <c r="CV79" s="621">
        <f t="shared" si="110"/>
        <v>9.7459419225020619E-2</v>
      </c>
      <c r="CW79" s="621">
        <f t="shared" si="110"/>
        <v>0</v>
      </c>
      <c r="CZ79" s="621">
        <f t="shared" si="117"/>
        <v>6.4833594115202078E-2</v>
      </c>
      <c r="DA79" s="621">
        <f t="shared" si="117"/>
        <v>1.1224845389255439E-2</v>
      </c>
      <c r="DB79" s="621">
        <f t="shared" si="117"/>
        <v>0.2349325349925398</v>
      </c>
      <c r="DC79" s="621">
        <f t="shared" si="117"/>
        <v>0</v>
      </c>
      <c r="DE79" s="621">
        <f t="shared" si="118"/>
        <v>5.8899877698758143E-3</v>
      </c>
      <c r="DF79" s="621">
        <f t="shared" si="118"/>
        <v>5.8899877698758143E-3</v>
      </c>
      <c r="DG79" s="621">
        <f t="shared" si="118"/>
        <v>5.8899877698758143E-3</v>
      </c>
      <c r="DH79" s="621">
        <f>M79/$N79</f>
        <v>0</v>
      </c>
      <c r="DI79" s="621"/>
      <c r="DK79" s="621">
        <f t="shared" si="119"/>
        <v>5.1171726808184742E-2</v>
      </c>
      <c r="DL79" s="621">
        <f t="shared" si="119"/>
        <v>-7.9977923326831082E-2</v>
      </c>
      <c r="DM79" s="621">
        <f t="shared" si="119"/>
        <v>-7.8206477186388887E-2</v>
      </c>
      <c r="DN79" s="621"/>
      <c r="DP79" s="621">
        <f t="shared" si="120"/>
        <v>5.8899877698758143E-3</v>
      </c>
      <c r="DQ79" s="621">
        <f t="shared" si="120"/>
        <v>5.8899877698758143E-3</v>
      </c>
      <c r="DR79" s="621">
        <f t="shared" si="120"/>
        <v>5.8899877698758143E-3</v>
      </c>
      <c r="DS79" s="621">
        <f t="shared" si="120"/>
        <v>0</v>
      </c>
      <c r="DU79" s="621">
        <f t="shared" si="121"/>
        <v>5.1171726808184742E-2</v>
      </c>
      <c r="DV79" s="621">
        <f t="shared" si="121"/>
        <v>-7.9977923326831082E-2</v>
      </c>
      <c r="DW79" s="621">
        <f t="shared" si="121"/>
        <v>-7.8206477186388887E-2</v>
      </c>
      <c r="DX79" s="621">
        <f t="shared" si="121"/>
        <v>0</v>
      </c>
      <c r="EB79" s="621">
        <f>EXP(SUMPRODUCT($CT79:$CW79,CZ79:DC79))</f>
        <v>1.0557011335231408</v>
      </c>
      <c r="EC79" s="621">
        <f>IF(ISERR(EB79),EC78,EB79*EC78)</f>
        <v>0.83539423995847306</v>
      </c>
      <c r="ED79" s="621">
        <f t="shared" ref="ED79:ED80" si="122">EC79/EC$85</f>
        <v>0.86164958986308027</v>
      </c>
      <c r="EE79" s="621"/>
      <c r="EF79" s="621">
        <f>EXP(SUMPRODUCT($CT79:$CW79,DE79:DH79))</f>
        <v>1.0059073678539128</v>
      </c>
      <c r="EG79" s="621">
        <f>IF(ISERR(EF79),EG78,EF79*EG78)</f>
        <v>1.4313775465239369</v>
      </c>
      <c r="EH79" s="621">
        <f t="shared" ref="EH79:EH80" si="123">EG79/EG$85</f>
        <v>0.80860573221014842</v>
      </c>
      <c r="EI79" s="621"/>
      <c r="EJ79" s="621">
        <f>EXP(SUMPRODUCT($CT79:$CW79,DK79:DN79))</f>
        <v>0.97239295303582685</v>
      </c>
      <c r="EK79" s="621">
        <f>IF(ISERR(EJ79),EK78,EJ79*EK78)</f>
        <v>0.91798114274810605</v>
      </c>
      <c r="EL79" s="621">
        <f t="shared" ref="EL79:EL80" si="124">EK79/EK$85</f>
        <v>0.97049374372808739</v>
      </c>
      <c r="EM79" s="621"/>
      <c r="EP79" s="577"/>
    </row>
    <row r="80" spans="1:146" x14ac:dyDescent="0.2">
      <c r="A80" s="615" t="s">
        <v>105</v>
      </c>
      <c r="B80" s="571">
        <f>B79+1</f>
        <v>2014</v>
      </c>
      <c r="D80" s="428">
        <f>Conversion_factors!$A76*D238+D319</f>
        <v>942.15088070664228</v>
      </c>
      <c r="E80" s="428">
        <f>Conversion_factors!$A76*E238+E319</f>
        <v>984.08894264938317</v>
      </c>
      <c r="F80" s="428">
        <f>Conversion_factors!$A76*F238+F319</f>
        <v>262.70098481354626</v>
      </c>
      <c r="G80" s="626"/>
      <c r="H80" s="626">
        <f t="shared" ref="H80:H83" si="125">SUM(D80:G80)</f>
        <v>2188.9408081695719</v>
      </c>
      <c r="I80" s="621"/>
      <c r="J80" s="632">
        <f>Mining_Data!C54</f>
        <v>451073.8106400001</v>
      </c>
      <c r="K80" s="632">
        <f>Mining_Data!D54</f>
        <v>125770.77855</v>
      </c>
      <c r="L80" s="632">
        <f>Mining_Data!E54</f>
        <v>133818.29999999999</v>
      </c>
      <c r="M80" s="632"/>
      <c r="N80" s="632">
        <f t="shared" si="104"/>
        <v>710662.88919000002</v>
      </c>
      <c r="O80" s="772"/>
      <c r="P80" s="631">
        <v>0.57028071356801302</v>
      </c>
      <c r="Q80" s="631"/>
      <c r="R80" s="633">
        <f t="shared" si="111"/>
        <v>257238.69460362205</v>
      </c>
      <c r="S80" s="633">
        <f t="shared" si="111"/>
        <v>71724.649337498544</v>
      </c>
      <c r="T80" s="633">
        <f t="shared" si="111"/>
        <v>76313.995612458428</v>
      </c>
      <c r="U80" s="634"/>
      <c r="V80" s="632">
        <f t="shared" si="31"/>
        <v>405277.33955357905</v>
      </c>
      <c r="X80" s="635">
        <f t="shared" si="107"/>
        <v>2.0886845090161272</v>
      </c>
      <c r="Y80" s="635">
        <f t="shared" si="107"/>
        <v>7.8244641083950981</v>
      </c>
      <c r="Z80" s="635">
        <f t="shared" si="107"/>
        <v>1.9631170386527574</v>
      </c>
      <c r="AA80" s="626"/>
      <c r="AB80" s="626">
        <f t="shared" si="62"/>
        <v>3.0801394605879659</v>
      </c>
      <c r="AE80" s="635">
        <f t="shared" si="112"/>
        <v>3.6625550528407023</v>
      </c>
      <c r="AF80" s="635">
        <f t="shared" si="112"/>
        <v>13.720373006200104</v>
      </c>
      <c r="AG80" s="635">
        <f t="shared" si="112"/>
        <v>3.4423696820647107</v>
      </c>
      <c r="AH80" s="626"/>
      <c r="AI80" s="635">
        <f>H80/V80*1000</f>
        <v>5.4010935093995966</v>
      </c>
      <c r="AK80" s="636">
        <f t="shared" si="37"/>
        <v>0.68676628956572539</v>
      </c>
      <c r="AL80" s="636">
        <f t="shared" si="38"/>
        <v>0.98424787754557042</v>
      </c>
      <c r="AM80" s="636">
        <f t="shared" si="39"/>
        <v>1.5759771853063094</v>
      </c>
      <c r="AN80" s="637"/>
      <c r="AO80" s="636">
        <f t="shared" si="40"/>
        <v>0.86831601406583836</v>
      </c>
      <c r="AQ80" s="631">
        <f t="shared" si="63"/>
        <v>1.753522390303907</v>
      </c>
      <c r="AR80" s="631">
        <f t="shared" si="64"/>
        <v>1.7535223903039072</v>
      </c>
      <c r="AS80" s="631">
        <f t="shared" si="65"/>
        <v>1.7535223903039072</v>
      </c>
      <c r="AT80" s="631"/>
      <c r="AU80" s="631">
        <f t="shared" si="66"/>
        <v>1.7535223903039068</v>
      </c>
      <c r="AW80" s="631">
        <f t="shared" si="108"/>
        <v>0.63472261954486653</v>
      </c>
      <c r="AX80" s="631">
        <f t="shared" si="108"/>
        <v>0.17697670789219219</v>
      </c>
      <c r="AY80" s="631">
        <f t="shared" si="108"/>
        <v>0.1883006725629412</v>
      </c>
      <c r="AZ80" s="631"/>
      <c r="BA80" s="631">
        <f>SUM(AW80:AZ80)</f>
        <v>1</v>
      </c>
      <c r="BC80" s="621"/>
      <c r="BD80" s="638">
        <f t="shared" si="113"/>
        <v>0.68676628956572539</v>
      </c>
      <c r="BE80" s="638">
        <f t="shared" si="113"/>
        <v>0.98424787754557042</v>
      </c>
      <c r="BF80" s="638">
        <f t="shared" si="113"/>
        <v>1.5759771853063094</v>
      </c>
      <c r="BG80" s="638">
        <v>1</v>
      </c>
      <c r="BH80" s="629"/>
      <c r="BI80" s="638">
        <f t="shared" si="114"/>
        <v>1.753522390303907</v>
      </c>
      <c r="BJ80" s="638">
        <f t="shared" si="114"/>
        <v>1.7535223903039072</v>
      </c>
      <c r="BK80" s="638">
        <f t="shared" si="114"/>
        <v>1.7535223903039072</v>
      </c>
      <c r="BL80" s="638">
        <v>1</v>
      </c>
      <c r="BN80" s="638">
        <f t="shared" si="115"/>
        <v>0.63472261954486653</v>
      </c>
      <c r="BO80" s="638">
        <f t="shared" si="115"/>
        <v>0.17697670789219219</v>
      </c>
      <c r="BP80" s="638">
        <f t="shared" si="115"/>
        <v>0.1883006725629412</v>
      </c>
      <c r="BQ80" s="638">
        <v>1</v>
      </c>
      <c r="BT80" s="630">
        <f t="shared" si="51"/>
        <v>1.7738820666693806</v>
      </c>
      <c r="BU80" s="630">
        <f t="shared" si="52"/>
        <v>0.71634589750020561</v>
      </c>
      <c r="BV80" s="630">
        <f>EH80</f>
        <v>0.824982939271105</v>
      </c>
      <c r="BW80" s="630">
        <f>EL80</f>
        <v>0.95110415935615755</v>
      </c>
      <c r="BX80" s="630">
        <v>1</v>
      </c>
      <c r="BY80" s="630">
        <v>1</v>
      </c>
      <c r="BZ80" s="630">
        <f>ED80</f>
        <v>0.91295575308348775</v>
      </c>
      <c r="CA80" s="630">
        <f>BT80*BV80*BW80*BX80*BY80*BZ80</f>
        <v>1.2707131411077968</v>
      </c>
      <c r="CB80" s="630">
        <f>BT80*BU80</f>
        <v>1.270713141107797</v>
      </c>
      <c r="CC80" s="630"/>
      <c r="CD80" s="630">
        <f>BV80*BW80</f>
        <v>0.78464470493861627</v>
      </c>
      <c r="CG80" s="575"/>
      <c r="CI80" s="621">
        <f t="shared" si="116"/>
        <v>0.43041405102885549</v>
      </c>
      <c r="CJ80" s="621">
        <f t="shared" si="116"/>
        <v>0.44957311727049137</v>
      </c>
      <c r="CK80" s="621">
        <f t="shared" si="116"/>
        <v>0.12001283170065302</v>
      </c>
      <c r="CL80" s="621">
        <f t="shared" si="116"/>
        <v>0</v>
      </c>
      <c r="CN80" s="621">
        <f t="shared" si="109"/>
        <v>0.4215065952627155</v>
      </c>
      <c r="CO80" s="621">
        <f t="shared" si="109"/>
        <v>0.46628252197855996</v>
      </c>
      <c r="CP80" s="621">
        <f t="shared" si="109"/>
        <v>0.11175040610523612</v>
      </c>
      <c r="CQ80" s="621"/>
      <c r="CR80" s="621">
        <f>SUM(CN80:CQ80)</f>
        <v>0.99953952334651164</v>
      </c>
      <c r="CS80" s="621"/>
      <c r="CT80" s="621">
        <f t="shared" si="110"/>
        <v>0.42170077862603067</v>
      </c>
      <c r="CU80" s="621">
        <f t="shared" si="110"/>
        <v>0.46649733310937141</v>
      </c>
      <c r="CV80" s="621">
        <f t="shared" si="110"/>
        <v>0.11180188826459789</v>
      </c>
      <c r="CW80" s="621">
        <f t="shared" si="110"/>
        <v>0</v>
      </c>
      <c r="CZ80" s="621">
        <f t="shared" si="117"/>
        <v>6.0366371558565841E-2</v>
      </c>
      <c r="DA80" s="621">
        <f t="shared" si="117"/>
        <v>2.4054007743983759E-2</v>
      </c>
      <c r="DB80" s="621">
        <f t="shared" si="117"/>
        <v>0.18927283289369734</v>
      </c>
      <c r="DC80" s="621">
        <f t="shared" si="117"/>
        <v>0</v>
      </c>
      <c r="DE80" s="621">
        <f t="shared" si="118"/>
        <v>2.0051260212581957E-2</v>
      </c>
      <c r="DF80" s="621">
        <f t="shared" si="118"/>
        <v>2.0051260212582172E-2</v>
      </c>
      <c r="DG80" s="621">
        <f t="shared" si="118"/>
        <v>2.0051260212581957E-2</v>
      </c>
      <c r="DH80" s="621">
        <f>M80/$N80</f>
        <v>0</v>
      </c>
      <c r="DI80" s="621"/>
      <c r="DK80" s="621">
        <f t="shared" si="119"/>
        <v>1.9262248789709887E-2</v>
      </c>
      <c r="DL80" s="621">
        <f t="shared" si="119"/>
        <v>-5.8944497754481552E-2</v>
      </c>
      <c r="DM80" s="621">
        <f t="shared" si="119"/>
        <v>-7.2165844685379722E-3</v>
      </c>
      <c r="DN80" s="621"/>
      <c r="DP80" s="621">
        <f t="shared" si="120"/>
        <v>2.0051260212581957E-2</v>
      </c>
      <c r="DQ80" s="621">
        <f t="shared" si="120"/>
        <v>2.0051260212582172E-2</v>
      </c>
      <c r="DR80" s="621">
        <f t="shared" si="120"/>
        <v>2.0051260212581957E-2</v>
      </c>
      <c r="DS80" s="621">
        <f t="shared" si="120"/>
        <v>0</v>
      </c>
      <c r="DU80" s="621">
        <f t="shared" si="121"/>
        <v>1.9262248789709887E-2</v>
      </c>
      <c r="DV80" s="621">
        <f t="shared" si="121"/>
        <v>-5.8944497754481552E-2</v>
      </c>
      <c r="DW80" s="621">
        <f t="shared" si="121"/>
        <v>-7.2165844685379722E-3</v>
      </c>
      <c r="DX80" s="621">
        <f t="shared" si="121"/>
        <v>0</v>
      </c>
      <c r="EB80" s="621">
        <f>EXP(SUMPRODUCT($CT80:$CW80,CZ80:DC80))</f>
        <v>1.0595441161047385</v>
      </c>
      <c r="EC80" s="621">
        <f>IF(ISERR(EB80),EC79,EB80*EC79)</f>
        <v>0.88513705157579015</v>
      </c>
      <c r="ED80" s="621">
        <f t="shared" si="122"/>
        <v>0.91295575308348775</v>
      </c>
      <c r="EE80" s="621"/>
      <c r="EF80" s="621">
        <f>EXP(SUMPRODUCT($CT80:$CW80,DE80:DH80))</f>
        <v>1.0202536371046902</v>
      </c>
      <c r="EG80" s="621">
        <f>IF(ISERR(EF80),EG79,EF80*EG79)</f>
        <v>1.4603681479110344</v>
      </c>
      <c r="EH80" s="621">
        <f t="shared" si="123"/>
        <v>0.824982939271105</v>
      </c>
      <c r="EI80" s="621"/>
      <c r="EJ80" s="621">
        <f>EXP(SUMPRODUCT($CT80:$CW80,DK80:DN80))</f>
        <v>0.98002090740178716</v>
      </c>
      <c r="EK80" s="621">
        <f>IF(ISERR(EJ80),EK79,EJ80*EK79)</f>
        <v>0.89964071249372835</v>
      </c>
      <c r="EL80" s="621">
        <f t="shared" si="124"/>
        <v>0.95110415935615755</v>
      </c>
      <c r="EM80" s="621"/>
      <c r="EP80" s="577"/>
    </row>
    <row r="81" spans="1:166" x14ac:dyDescent="0.2">
      <c r="A81" s="615" t="s">
        <v>105</v>
      </c>
      <c r="B81" s="571">
        <f t="shared" ref="B81:B83" si="126">B80+1</f>
        <v>2015</v>
      </c>
      <c r="D81" s="428">
        <f>Conversion_factors!$A77*D239+D320</f>
        <v>972.02233526362375</v>
      </c>
      <c r="E81" s="428">
        <f>Conversion_factors!$A77*E239+E320</f>
        <v>969.97978513647718</v>
      </c>
      <c r="F81" s="428">
        <f>Conversion_factors!$A77*F239+F320</f>
        <v>237.13433311296842</v>
      </c>
      <c r="G81" s="626"/>
      <c r="H81" s="626">
        <f t="shared" si="125"/>
        <v>2179.1364535130692</v>
      </c>
      <c r="I81" s="621"/>
      <c r="J81" s="632">
        <f>Mining_Data!C55</f>
        <v>442203.34272000002</v>
      </c>
      <c r="K81" s="632">
        <f>Mining_Data!D55</f>
        <v>118489.0959</v>
      </c>
      <c r="L81" s="632">
        <f>Mining_Data!E55</f>
        <v>103575</v>
      </c>
      <c r="M81" s="632"/>
      <c r="N81" s="632">
        <f t="shared" si="104"/>
        <v>664267.43862000003</v>
      </c>
      <c r="O81" s="772"/>
      <c r="P81" s="631">
        <v>0.6657133476616407</v>
      </c>
      <c r="Q81" s="631"/>
      <c r="R81" s="633">
        <f t="shared" ref="R81:R83" si="127">J81*$P81</f>
        <v>294380.66762929905</v>
      </c>
      <c r="S81" s="633">
        <f t="shared" ref="S81:S83" si="128">K81*$P81</f>
        <v>78879.772692990184</v>
      </c>
      <c r="T81" s="633">
        <f t="shared" ref="T81:T83" si="129">L81*$P81</f>
        <v>68951.259984054428</v>
      </c>
      <c r="U81" s="634"/>
      <c r="V81" s="632">
        <f t="shared" si="31"/>
        <v>442211.70030634367</v>
      </c>
      <c r="X81" s="635">
        <f t="shared" ref="X81:X83" si="130">D81/J81*1000</f>
        <v>2.1981343001269473</v>
      </c>
      <c r="Y81" s="635">
        <f t="shared" ref="Y81:Y83" si="131">E81/K81*1000</f>
        <v>8.1862366977219647</v>
      </c>
      <c r="Z81" s="635">
        <f t="shared" ref="Z81:Z83" si="132">F81/L81*1000</f>
        <v>2.2894939233692342</v>
      </c>
      <c r="AA81" s="626"/>
      <c r="AB81" s="626">
        <f t="shared" ref="AB81:AB83" si="133">H81/N81*1000</f>
        <v>3.280510720260764</v>
      </c>
      <c r="AE81" s="635">
        <f t="shared" ref="AE81:AE83" si="134">D81/R81*1000</f>
        <v>3.3019231292988631</v>
      </c>
      <c r="AF81" s="635">
        <f t="shared" ref="AF81:AF83" si="135">E81/S81*1000</f>
        <v>12.296939405641524</v>
      </c>
      <c r="AG81" s="635">
        <f t="shared" ref="AG81:AG83" si="136">F81/T81*1000</f>
        <v>3.4391588082336386</v>
      </c>
      <c r="AH81" s="626"/>
      <c r="AI81" s="635">
        <f t="shared" ref="AI81:AI83" si="137">H81/V81*1000</f>
        <v>4.9278127467081152</v>
      </c>
      <c r="AK81" s="636">
        <f t="shared" ref="AK81:AK83" si="138">X81/X$85</f>
        <v>0.72275373841712165</v>
      </c>
      <c r="AL81" s="636">
        <f t="shared" ref="AL81:AL83" si="139">Y81/Y$85</f>
        <v>1.0297556462906645</v>
      </c>
      <c r="AM81" s="636">
        <f t="shared" ref="AM81:AM83" si="140">Z81/Z$85</f>
        <v>1.8379903582333346</v>
      </c>
      <c r="AN81" s="637"/>
      <c r="AO81" s="636">
        <f t="shared" ref="AO81:AO83" si="141">AB81/AB$85</f>
        <v>0.92480227897646128</v>
      </c>
      <c r="AQ81" s="631">
        <f t="shared" ref="AQ81:AQ83" si="142">J81/R81</f>
        <v>1.5021480394115001</v>
      </c>
      <c r="AR81" s="631">
        <f t="shared" ref="AR81:AR83" si="143">K81/S81</f>
        <v>1.5021480394115003</v>
      </c>
      <c r="AS81" s="631">
        <f t="shared" ref="AS81:AS83" si="144">L81/T81</f>
        <v>1.5021480394115003</v>
      </c>
      <c r="AT81" s="631"/>
      <c r="AU81" s="631">
        <f t="shared" ref="AU81:AU83" si="145">N81/V81</f>
        <v>1.5021480394115001</v>
      </c>
      <c r="AW81" s="631">
        <f t="shared" ref="AW81:AW83" si="146">R81/$V81</f>
        <v>0.66570076600272188</v>
      </c>
      <c r="AX81" s="631">
        <f t="shared" ref="AX81:AX83" si="147">S81/$V81</f>
        <v>0.17837558942548545</v>
      </c>
      <c r="AY81" s="631">
        <f t="shared" ref="AY81:AY83" si="148">T81/$V81</f>
        <v>0.15592364457179267</v>
      </c>
      <c r="AZ81" s="631"/>
      <c r="BA81" s="631">
        <f t="shared" ref="BA81:BA83" si="149">SUM(AW81:AZ81)</f>
        <v>1</v>
      </c>
      <c r="BC81" s="621"/>
      <c r="BD81" s="638">
        <f t="shared" ref="BD81:BD83" si="150">AK81</f>
        <v>0.72275373841712165</v>
      </c>
      <c r="BE81" s="638">
        <f t="shared" ref="BE81:BE83" si="151">AL81</f>
        <v>1.0297556462906645</v>
      </c>
      <c r="BF81" s="638">
        <f t="shared" ref="BF81:BF83" si="152">AM81</f>
        <v>1.8379903582333346</v>
      </c>
      <c r="BG81" s="638">
        <v>1</v>
      </c>
      <c r="BH81" s="629"/>
      <c r="BI81" s="638">
        <f t="shared" ref="BI81:BI83" si="153">AQ81</f>
        <v>1.5021480394115001</v>
      </c>
      <c r="BJ81" s="638">
        <f t="shared" ref="BJ81:BJ83" si="154">AR81</f>
        <v>1.5021480394115003</v>
      </c>
      <c r="BK81" s="638">
        <f t="shared" ref="BK81:BK83" si="155">AS81</f>
        <v>1.5021480394115003</v>
      </c>
      <c r="BL81" s="638">
        <v>1</v>
      </c>
      <c r="BN81" s="638">
        <f t="shared" ref="BN81:BN83" si="156">AW81</f>
        <v>0.66570076600272188</v>
      </c>
      <c r="BO81" s="638">
        <f t="shared" ref="BO81:BO83" si="157">AX81</f>
        <v>0.17837558942548545</v>
      </c>
      <c r="BP81" s="638">
        <f t="shared" ref="BP81:BP83" si="158">AY81</f>
        <v>0.15592364457179267</v>
      </c>
      <c r="BQ81" s="638">
        <v>1</v>
      </c>
      <c r="BT81" s="630">
        <f t="shared" ref="BT81:BT83" si="159">V81/V$85</f>
        <v>1.9355422282155335</v>
      </c>
      <c r="BU81" s="630">
        <f t="shared" ref="BU81:BU83" si="160">AI81/AI$85</f>
        <v>0.65357476937035786</v>
      </c>
      <c r="BV81" s="630">
        <f t="shared" ref="BV81:BV83" si="161">EH81</f>
        <v>0.70671838102919837</v>
      </c>
      <c r="BW81" s="630">
        <f t="shared" ref="BW81:BW83" si="162">EL81</f>
        <v>0.95380244508149514</v>
      </c>
      <c r="BX81" s="630">
        <v>1</v>
      </c>
      <c r="BY81" s="630">
        <v>1</v>
      </c>
      <c r="BZ81" s="630">
        <f t="shared" ref="BZ81:BZ83" si="163">ED81</f>
        <v>0.96959520679090372</v>
      </c>
      <c r="CA81" s="630">
        <f t="shared" ref="CA81:CA83" si="164">BT81*BV81*BW81*BX81*BY81*BZ81</f>
        <v>1.2650215654125565</v>
      </c>
      <c r="CB81" s="630">
        <f t="shared" ref="CB81:CB83" si="165">BT81*BU81</f>
        <v>1.2650215654125558</v>
      </c>
      <c r="CC81" s="630"/>
      <c r="CD81" s="630">
        <f t="shared" ref="CD81:CD83" si="166">BV81*BW81</f>
        <v>0.67406971980968511</v>
      </c>
      <c r="CG81" s="575"/>
      <c r="CI81" s="621">
        <f t="shared" ref="CI81:CI83" si="167">D81/$H81</f>
        <v>0.44605849885930243</v>
      </c>
      <c r="CJ81" s="621">
        <f t="shared" ref="CJ81:CJ83" si="168">E81/$H81</f>
        <v>0.44512117796604045</v>
      </c>
      <c r="CK81" s="621">
        <f t="shared" ref="CK81:CK83" si="169">F81/$H81</f>
        <v>0.10882032317465715</v>
      </c>
      <c r="CL81" s="621">
        <f t="shared" ref="CL81:CL83" si="170">G81/$H81</f>
        <v>0</v>
      </c>
      <c r="CN81" s="621">
        <f t="shared" ref="CN81:CN83" si="171">(CI81-CI80)/LN(CI81/CI80)</f>
        <v>0.43818973050387022</v>
      </c>
      <c r="CO81" s="621">
        <f t="shared" ref="CO81:CO83" si="172">(CJ81-CJ80)/LN(CJ81/CJ80)</f>
        <v>0.44734345550157667</v>
      </c>
      <c r="CP81" s="621">
        <f t="shared" ref="CP81:CP83" si="173">(CK81-CK80)/LN(CK81/CK80)</f>
        <v>0.1143252792858559</v>
      </c>
      <c r="CQ81" s="621"/>
      <c r="CR81" s="621">
        <f t="shared" ref="CR81:CR83" si="174">SUM(CN81:CQ81)</f>
        <v>0.99985846529130284</v>
      </c>
      <c r="CS81" s="621"/>
      <c r="CT81" s="621">
        <f t="shared" ref="CT81:CT83" si="175">CN81/$CR81</f>
        <v>0.43825175833882274</v>
      </c>
      <c r="CU81" s="621">
        <f t="shared" ref="CU81:CU83" si="176">CO81/$CR81</f>
        <v>0.44740677908972426</v>
      </c>
      <c r="CV81" s="621">
        <f t="shared" ref="CV81:CV83" si="177">CP81/$CR81</f>
        <v>0.11434146257145296</v>
      </c>
      <c r="CW81" s="621">
        <f t="shared" ref="CW81:CW83" si="178">CQ81/$CR81</f>
        <v>0</v>
      </c>
      <c r="CZ81" s="621">
        <f t="shared" ref="CZ81:CZ83" si="179">LN(BD81/BD80)</f>
        <v>5.1074508889052156E-2</v>
      </c>
      <c r="DA81" s="621">
        <f t="shared" ref="DA81:DA83" si="180">LN(BE81/BE80)</f>
        <v>4.5199043064111398E-2</v>
      </c>
      <c r="DB81" s="621">
        <f t="shared" ref="DB81:DB83" si="181">LN(BF81/BF80)</f>
        <v>0.15379726312478825</v>
      </c>
      <c r="DC81" s="621">
        <f t="shared" ref="DC81:DC83" si="182">LN(BG81/BG80)</f>
        <v>0</v>
      </c>
      <c r="DE81" s="621">
        <f t="shared" ref="DE81:DE83" si="183">LN(AQ81/AQ80)</f>
        <v>-0.15473044942739858</v>
      </c>
      <c r="DF81" s="621">
        <f t="shared" ref="DF81:DF83" si="184">LN(AR81/AR80)</f>
        <v>-0.15473044942739858</v>
      </c>
      <c r="DG81" s="621">
        <f t="shared" ref="DG81:DG83" si="185">LN(AS81/AS80)</f>
        <v>-0.15473044942739858</v>
      </c>
      <c r="DH81" s="621">
        <f t="shared" ref="DH81:DH83" si="186">M81/$N81</f>
        <v>0</v>
      </c>
      <c r="DI81" s="621"/>
      <c r="DK81" s="621">
        <f t="shared" ref="DK81:DK83" si="187">LN(AW81/AW80)</f>
        <v>4.765218543372602E-2</v>
      </c>
      <c r="DL81" s="621">
        <f t="shared" ref="DL81:DL83" si="188">LN(AX81/AX80)</f>
        <v>7.8732501239399746E-3</v>
      </c>
      <c r="DM81" s="621">
        <f t="shared" ref="DM81:DM83" si="189">LN(AY81/AY80)</f>
        <v>-0.18867357786675196</v>
      </c>
      <c r="DN81" s="621"/>
      <c r="DP81" s="621">
        <f t="shared" ref="DP81:DP83" si="190">LN(BI81/BI80)</f>
        <v>-0.15473044942739858</v>
      </c>
      <c r="DQ81" s="621">
        <f t="shared" ref="DQ81:DQ83" si="191">LN(BJ81/BJ80)</f>
        <v>-0.15473044942739858</v>
      </c>
      <c r="DR81" s="621">
        <f t="shared" ref="DR81:DR83" si="192">LN(BK81/BK80)</f>
        <v>-0.15473044942739858</v>
      </c>
      <c r="DS81" s="621">
        <f t="shared" ref="DS81:DS83" si="193">LN(BL81/BL80)</f>
        <v>0</v>
      </c>
      <c r="DU81" s="621">
        <f t="shared" ref="DU81:DU83" si="194">LN(BN81/BN80)</f>
        <v>4.765218543372602E-2</v>
      </c>
      <c r="DV81" s="621">
        <f t="shared" ref="DV81:DV83" si="195">LN(BO81/BO80)</f>
        <v>7.8732501239399746E-3</v>
      </c>
      <c r="DW81" s="621">
        <f t="shared" ref="DW81:DW83" si="196">LN(BP81/BP80)</f>
        <v>-0.18867357786675196</v>
      </c>
      <c r="DX81" s="621">
        <f t="shared" ref="DX81:DX83" si="197">LN(BQ81/BQ80)</f>
        <v>0</v>
      </c>
      <c r="EB81" s="621">
        <f t="shared" ref="EB81:EB83" si="198">EXP(SUMPRODUCT($CT81:$CW81,CZ81:DC81))</f>
        <v>1.0620396481605132</v>
      </c>
      <c r="EC81" s="621">
        <f t="shared" ref="EC81:EC83" si="199">IF(ISERR(EB81),EC80,EB81*EC80)</f>
        <v>0.94005064282938622</v>
      </c>
      <c r="ED81" s="621">
        <f t="shared" ref="ED81:ED83" si="200">EC81/EC$85</f>
        <v>0.96959520679090372</v>
      </c>
      <c r="EE81" s="621"/>
      <c r="EF81" s="621">
        <f t="shared" ref="EF81:EF83" si="201">EXP(SUMPRODUCT($CT81:$CW81,DE81:DH81))</f>
        <v>0.85664605580038211</v>
      </c>
      <c r="EG81" s="621">
        <f t="shared" ref="EG81:EG83" si="202">IF(ISERR(EF81),EG80,EF81*EG80)</f>
        <v>1.2510186139244968</v>
      </c>
      <c r="EH81" s="621">
        <f t="shared" ref="EH81:EH83" si="203">EG81/EG$85</f>
        <v>0.70671838102919837</v>
      </c>
      <c r="EI81" s="621"/>
      <c r="EJ81" s="621">
        <f t="shared" ref="EJ81:EJ83" si="204">EXP(SUMPRODUCT($CT81:$CW81,DK81:DN81))</f>
        <v>1.0028370033910525</v>
      </c>
      <c r="EK81" s="621">
        <f t="shared" ref="EK81:EK83" si="205">IF(ISERR(EJ81),EK80,EJ81*EK80)</f>
        <v>0.90219299624580196</v>
      </c>
      <c r="EL81" s="621">
        <f t="shared" ref="EL81:EL83" si="206">EK81/EK$85</f>
        <v>0.95380244508149514</v>
      </c>
      <c r="EM81" s="621"/>
      <c r="EP81" s="577"/>
    </row>
    <row r="82" spans="1:166" x14ac:dyDescent="0.2">
      <c r="A82" s="615" t="s">
        <v>105</v>
      </c>
      <c r="B82" s="571">
        <f t="shared" si="126"/>
        <v>2016</v>
      </c>
      <c r="D82" s="428">
        <f>Conversion_factors!$A78*D240+D321</f>
        <v>983.76177900321636</v>
      </c>
      <c r="E82" s="428">
        <f>Conversion_factors!$A78*E240+E321</f>
        <v>906.68403567915334</v>
      </c>
      <c r="F82" s="428">
        <f>Conversion_factors!$A78*F240+F321</f>
        <v>141.97599172768363</v>
      </c>
      <c r="G82" s="626"/>
      <c r="H82" s="626">
        <f t="shared" si="125"/>
        <v>2032.4218064100533</v>
      </c>
      <c r="I82" s="621"/>
      <c r="J82" s="632">
        <f>Mining_Data!C56</f>
        <v>423998.21231999999</v>
      </c>
      <c r="K82" s="632">
        <f>Mining_Data!D56</f>
        <v>106046.28225000002</v>
      </c>
      <c r="L82" s="632">
        <f>Mining_Data!E56</f>
        <v>54172.900000000009</v>
      </c>
      <c r="M82" s="632"/>
      <c r="N82" s="632">
        <f t="shared" si="104"/>
        <v>584217.39457</v>
      </c>
      <c r="O82" s="772"/>
      <c r="P82" s="819">
        <v>0.75220666000024128</v>
      </c>
      <c r="Q82" s="631"/>
      <c r="R82" s="633">
        <f t="shared" si="127"/>
        <v>318934.27913530037</v>
      </c>
      <c r="S82" s="633">
        <f t="shared" si="128"/>
        <v>79768.719776715385</v>
      </c>
      <c r="T82" s="633">
        <f t="shared" si="129"/>
        <v>40749.216171527078</v>
      </c>
      <c r="U82" s="634"/>
      <c r="V82" s="632">
        <f t="shared" si="31"/>
        <v>439452.21508354286</v>
      </c>
      <c r="X82" s="635">
        <f t="shared" si="130"/>
        <v>2.3202026575073189</v>
      </c>
      <c r="Y82" s="635">
        <f t="shared" si="131"/>
        <v>8.5498898824353002</v>
      </c>
      <c r="Z82" s="635">
        <f t="shared" si="132"/>
        <v>2.6207936390276987</v>
      </c>
      <c r="AA82" s="626"/>
      <c r="AB82" s="626">
        <f t="shared" si="133"/>
        <v>3.4788793098260475</v>
      </c>
      <c r="AE82" s="635">
        <f t="shared" si="134"/>
        <v>3.0845282033352035</v>
      </c>
      <c r="AF82" s="635">
        <f t="shared" si="135"/>
        <v>11.366410771253419</v>
      </c>
      <c r="AG82" s="635">
        <f t="shared" si="136"/>
        <v>3.4841404342615867</v>
      </c>
      <c r="AH82" s="626"/>
      <c r="AI82" s="635">
        <f t="shared" si="137"/>
        <v>4.6248983089632993</v>
      </c>
      <c r="AK82" s="636">
        <f t="shared" si="138"/>
        <v>0.76289021307838578</v>
      </c>
      <c r="AL82" s="636">
        <f t="shared" si="139"/>
        <v>1.0754999771813591</v>
      </c>
      <c r="AM82" s="636">
        <f t="shared" si="140"/>
        <v>2.1039555468063638</v>
      </c>
      <c r="AN82" s="637"/>
      <c r="AO82" s="636">
        <f t="shared" si="141"/>
        <v>0.98072397512404719</v>
      </c>
      <c r="AQ82" s="631">
        <f t="shared" si="142"/>
        <v>1.3294218905209896</v>
      </c>
      <c r="AR82" s="631">
        <f t="shared" si="143"/>
        <v>1.3294218905209896</v>
      </c>
      <c r="AS82" s="631">
        <f t="shared" si="144"/>
        <v>1.3294218905209896</v>
      </c>
      <c r="AT82" s="631"/>
      <c r="AU82" s="631">
        <f t="shared" si="145"/>
        <v>1.3294218905209894</v>
      </c>
      <c r="AW82" s="631">
        <f t="shared" si="146"/>
        <v>0.72575417346495519</v>
      </c>
      <c r="AX82" s="631">
        <f t="shared" si="147"/>
        <v>0.18151852929345413</v>
      </c>
      <c r="AY82" s="631">
        <f t="shared" si="148"/>
        <v>9.2727297241590581E-2</v>
      </c>
      <c r="AZ82" s="631"/>
      <c r="BA82" s="631">
        <f t="shared" si="149"/>
        <v>0.99999999999999989</v>
      </c>
      <c r="BC82" s="621"/>
      <c r="BD82" s="638">
        <f t="shared" si="150"/>
        <v>0.76289021307838578</v>
      </c>
      <c r="BE82" s="638">
        <f t="shared" si="151"/>
        <v>1.0754999771813591</v>
      </c>
      <c r="BF82" s="638">
        <f t="shared" si="152"/>
        <v>2.1039555468063638</v>
      </c>
      <c r="BG82" s="638">
        <v>1</v>
      </c>
      <c r="BH82" s="629"/>
      <c r="BI82" s="638">
        <f t="shared" si="153"/>
        <v>1.3294218905209896</v>
      </c>
      <c r="BJ82" s="638">
        <f t="shared" si="154"/>
        <v>1.3294218905209896</v>
      </c>
      <c r="BK82" s="638">
        <f t="shared" si="155"/>
        <v>1.3294218905209896</v>
      </c>
      <c r="BL82" s="638">
        <v>1</v>
      </c>
      <c r="BN82" s="638">
        <f t="shared" si="156"/>
        <v>0.72575417346495519</v>
      </c>
      <c r="BO82" s="638">
        <f t="shared" si="157"/>
        <v>0.18151852929345413</v>
      </c>
      <c r="BP82" s="638">
        <f t="shared" si="158"/>
        <v>9.2727297241590581E-2</v>
      </c>
      <c r="BQ82" s="638">
        <v>1</v>
      </c>
      <c r="BT82" s="630">
        <f t="shared" si="159"/>
        <v>1.9234640761151534</v>
      </c>
      <c r="BU82" s="630">
        <f t="shared" si="160"/>
        <v>0.61339929112795255</v>
      </c>
      <c r="BV82" s="630">
        <f t="shared" si="161"/>
        <v>0.62545558861285766</v>
      </c>
      <c r="BW82" s="630">
        <f t="shared" si="162"/>
        <v>0.95594866938439604</v>
      </c>
      <c r="BX82" s="630">
        <v>1</v>
      </c>
      <c r="BY82" s="630">
        <v>1</v>
      </c>
      <c r="BZ82" s="630">
        <f t="shared" si="163"/>
        <v>1.0259169833413819</v>
      </c>
      <c r="CA82" s="630">
        <f t="shared" si="164"/>
        <v>1.1798515007991177</v>
      </c>
      <c r="CB82" s="630">
        <f t="shared" si="165"/>
        <v>1.1798515007991173</v>
      </c>
      <c r="CC82" s="630"/>
      <c r="CD82" s="630">
        <f t="shared" si="166"/>
        <v>0.59790343769349552</v>
      </c>
      <c r="CG82" s="575"/>
      <c r="CI82" s="621">
        <f t="shared" si="167"/>
        <v>0.48403425701324942</v>
      </c>
      <c r="CJ82" s="621">
        <f t="shared" si="168"/>
        <v>0.44611016907000478</v>
      </c>
      <c r="CK82" s="621">
        <f t="shared" si="169"/>
        <v>6.9855573916745864E-2</v>
      </c>
      <c r="CL82" s="621">
        <f t="shared" si="170"/>
        <v>0</v>
      </c>
      <c r="CN82" s="621">
        <f t="shared" si="171"/>
        <v>0.4647878374336043</v>
      </c>
      <c r="CO82" s="621">
        <f t="shared" si="172"/>
        <v>0.44561549060561045</v>
      </c>
      <c r="CP82" s="621">
        <f t="shared" si="173"/>
        <v>8.7903320436470686E-2</v>
      </c>
      <c r="CQ82" s="621"/>
      <c r="CR82" s="621">
        <f t="shared" si="174"/>
        <v>0.9983066484756854</v>
      </c>
      <c r="CS82" s="621"/>
      <c r="CT82" s="621">
        <f t="shared" si="175"/>
        <v>0.46557622163820001</v>
      </c>
      <c r="CU82" s="621">
        <f t="shared" si="176"/>
        <v>0.44637135421868707</v>
      </c>
      <c r="CV82" s="621">
        <f t="shared" si="177"/>
        <v>8.8052424143113026E-2</v>
      </c>
      <c r="CW82" s="621">
        <f t="shared" si="178"/>
        <v>0</v>
      </c>
      <c r="CZ82" s="621">
        <f t="shared" si="179"/>
        <v>5.404557906356474E-2</v>
      </c>
      <c r="DA82" s="621">
        <f t="shared" si="180"/>
        <v>4.3464111023390137E-2</v>
      </c>
      <c r="DB82" s="621">
        <f t="shared" si="181"/>
        <v>0.1351463885813132</v>
      </c>
      <c r="DC82" s="621">
        <f t="shared" si="182"/>
        <v>0</v>
      </c>
      <c r="DE82" s="621">
        <f t="shared" si="183"/>
        <v>-0.12215193105411452</v>
      </c>
      <c r="DF82" s="621">
        <f t="shared" si="184"/>
        <v>-0.12215193105411477</v>
      </c>
      <c r="DG82" s="621">
        <f t="shared" si="185"/>
        <v>-0.12215193105411477</v>
      </c>
      <c r="DH82" s="621">
        <f t="shared" si="186"/>
        <v>0</v>
      </c>
      <c r="DI82" s="621"/>
      <c r="DK82" s="621">
        <f t="shared" si="187"/>
        <v>8.6371084164187942E-2</v>
      </c>
      <c r="DL82" s="621">
        <f t="shared" si="188"/>
        <v>1.746635805607781E-2</v>
      </c>
      <c r="DM82" s="621">
        <f t="shared" si="189"/>
        <v>-0.51970353170280181</v>
      </c>
      <c r="DN82" s="621"/>
      <c r="DP82" s="621">
        <f t="shared" si="190"/>
        <v>-0.12215193105411452</v>
      </c>
      <c r="DQ82" s="621">
        <f t="shared" si="191"/>
        <v>-0.12215193105411477</v>
      </c>
      <c r="DR82" s="621">
        <f t="shared" si="192"/>
        <v>-0.12215193105411477</v>
      </c>
      <c r="DS82" s="621">
        <f t="shared" si="193"/>
        <v>0</v>
      </c>
      <c r="DU82" s="621">
        <f t="shared" si="194"/>
        <v>8.6371084164187942E-2</v>
      </c>
      <c r="DV82" s="621">
        <f t="shared" si="195"/>
        <v>1.746635805607781E-2</v>
      </c>
      <c r="DW82" s="621">
        <f t="shared" si="196"/>
        <v>-0.51970353170280181</v>
      </c>
      <c r="DX82" s="621">
        <f t="shared" si="197"/>
        <v>0</v>
      </c>
      <c r="EB82" s="621">
        <f t="shared" si="198"/>
        <v>1.0580879279889264</v>
      </c>
      <c r="EC82" s="621">
        <f t="shared" si="199"/>
        <v>0.99465623687600357</v>
      </c>
      <c r="ED82" s="621">
        <f t="shared" si="200"/>
        <v>1.0259169833413819</v>
      </c>
      <c r="EE82" s="621"/>
      <c r="EF82" s="621">
        <f t="shared" si="201"/>
        <v>0.88501389719339518</v>
      </c>
      <c r="EG82" s="621">
        <f t="shared" si="202"/>
        <v>1.1071688589707984</v>
      </c>
      <c r="EH82" s="621">
        <f t="shared" si="203"/>
        <v>0.62545558861285766</v>
      </c>
      <c r="EI82" s="621"/>
      <c r="EJ82" s="621">
        <f t="shared" si="204"/>
        <v>1.0022501769773902</v>
      </c>
      <c r="EK82" s="621">
        <f t="shared" si="205"/>
        <v>0.90422309015511693</v>
      </c>
      <c r="EL82" s="621">
        <f t="shared" si="206"/>
        <v>0.95594866938439604</v>
      </c>
      <c r="EM82" s="621"/>
      <c r="EP82" s="577"/>
    </row>
    <row r="83" spans="1:166" x14ac:dyDescent="0.2">
      <c r="A83" s="615" t="s">
        <v>105</v>
      </c>
      <c r="B83" s="571">
        <f t="shared" si="126"/>
        <v>2017</v>
      </c>
      <c r="D83" s="428">
        <f>Conversion_factors!$A79*D241+D322</f>
        <v>1117.2367388501991</v>
      </c>
      <c r="E83" s="428">
        <f>Conversion_factors!$A79*E241+E322</f>
        <v>898.47307608628068</v>
      </c>
      <c r="F83" s="428">
        <f>Conversion_factors!$A79*F241+F322</f>
        <v>225.66203623086693</v>
      </c>
      <c r="G83" s="626"/>
      <c r="H83" s="626">
        <f t="shared" si="125"/>
        <v>2241.3718511673464</v>
      </c>
      <c r="I83" s="621"/>
      <c r="J83" s="632">
        <f>Mining_Data!C57</f>
        <v>456952.39955999999</v>
      </c>
      <c r="K83" s="632">
        <f>Mining_Data!D57</f>
        <v>110363.43120000002</v>
      </c>
      <c r="L83" s="632">
        <f>Mining_Data!E57</f>
        <v>76414.100000000006</v>
      </c>
      <c r="M83" s="632"/>
      <c r="N83" s="632">
        <f t="shared" si="104"/>
        <v>643729.93076000002</v>
      </c>
      <c r="O83" s="772"/>
      <c r="P83" s="819">
        <v>0.71936540745210231</v>
      </c>
      <c r="Q83" s="631"/>
      <c r="R83" s="633">
        <f t="shared" si="127"/>
        <v>328715.74909569527</v>
      </c>
      <c r="S83" s="633">
        <f t="shared" si="128"/>
        <v>79391.634653000074</v>
      </c>
      <c r="T83" s="633">
        <f t="shared" si="129"/>
        <v>54969.660181585692</v>
      </c>
      <c r="U83" s="634"/>
      <c r="V83" s="632">
        <f t="shared" si="31"/>
        <v>463077.04393028107</v>
      </c>
      <c r="X83" s="635">
        <f t="shared" si="130"/>
        <v>2.4449740058832994</v>
      </c>
      <c r="Y83" s="635">
        <f t="shared" si="131"/>
        <v>8.1410397114065134</v>
      </c>
      <c r="Z83" s="635">
        <f t="shared" si="132"/>
        <v>2.953146555817145</v>
      </c>
      <c r="AA83" s="626"/>
      <c r="AB83" s="626">
        <f t="shared" si="133"/>
        <v>3.4818512299422517</v>
      </c>
      <c r="AE83" s="635">
        <f t="shared" si="134"/>
        <v>3.3987928534721674</v>
      </c>
      <c r="AF83" s="635">
        <f t="shared" si="135"/>
        <v>11.316974137303884</v>
      </c>
      <c r="AG83" s="635">
        <f t="shared" si="136"/>
        <v>4.1052106832281554</v>
      </c>
      <c r="AH83" s="626"/>
      <c r="AI83" s="635">
        <f t="shared" si="137"/>
        <v>4.8401705084409192</v>
      </c>
      <c r="AK83" s="636">
        <f t="shared" si="138"/>
        <v>0.80391544000873172</v>
      </c>
      <c r="AL83" s="636">
        <f t="shared" si="139"/>
        <v>1.0240702680671629</v>
      </c>
      <c r="AM83" s="636">
        <f t="shared" si="140"/>
        <v>2.3707662381799319</v>
      </c>
      <c r="AN83" s="637"/>
      <c r="AO83" s="636">
        <f t="shared" si="141"/>
        <v>0.98156178323710319</v>
      </c>
      <c r="AQ83" s="631">
        <f t="shared" si="142"/>
        <v>1.3901141056279984</v>
      </c>
      <c r="AR83" s="631">
        <f t="shared" si="143"/>
        <v>1.3901141056279986</v>
      </c>
      <c r="AS83" s="631">
        <f t="shared" si="144"/>
        <v>1.3901141056279986</v>
      </c>
      <c r="AT83" s="631"/>
      <c r="AU83" s="631">
        <f t="shared" si="145"/>
        <v>1.3901141056279984</v>
      </c>
      <c r="AW83" s="631">
        <f t="shared" si="146"/>
        <v>0.70985110016635877</v>
      </c>
      <c r="AX83" s="631">
        <f t="shared" si="147"/>
        <v>0.17144368457390632</v>
      </c>
      <c r="AY83" s="631">
        <f t="shared" si="148"/>
        <v>0.11870521525973482</v>
      </c>
      <c r="AZ83" s="631"/>
      <c r="BA83" s="631">
        <f t="shared" si="149"/>
        <v>1</v>
      </c>
      <c r="BC83" s="621"/>
      <c r="BD83" s="638">
        <f t="shared" si="150"/>
        <v>0.80391544000873172</v>
      </c>
      <c r="BE83" s="638">
        <f t="shared" si="151"/>
        <v>1.0240702680671629</v>
      </c>
      <c r="BF83" s="638">
        <f t="shared" si="152"/>
        <v>2.3707662381799319</v>
      </c>
      <c r="BG83" s="638">
        <v>1</v>
      </c>
      <c r="BH83" s="629"/>
      <c r="BI83" s="638">
        <f t="shared" si="153"/>
        <v>1.3901141056279984</v>
      </c>
      <c r="BJ83" s="638">
        <f t="shared" si="154"/>
        <v>1.3901141056279986</v>
      </c>
      <c r="BK83" s="638">
        <f t="shared" si="155"/>
        <v>1.3901141056279986</v>
      </c>
      <c r="BL83" s="638">
        <v>1</v>
      </c>
      <c r="BN83" s="638">
        <f t="shared" si="156"/>
        <v>0.70985110016635877</v>
      </c>
      <c r="BO83" s="638">
        <f t="shared" si="157"/>
        <v>0.17144368457390632</v>
      </c>
      <c r="BP83" s="638">
        <f t="shared" si="158"/>
        <v>0.11870521525973482</v>
      </c>
      <c r="BQ83" s="638">
        <v>1</v>
      </c>
      <c r="BT83" s="630">
        <f t="shared" si="159"/>
        <v>2.0268689698245437</v>
      </c>
      <c r="BU83" s="630">
        <f t="shared" si="160"/>
        <v>0.64195079772069463</v>
      </c>
      <c r="BV83" s="630">
        <f t="shared" si="161"/>
        <v>0.65400956789861786</v>
      </c>
      <c r="BW83" s="630">
        <f t="shared" si="162"/>
        <v>0.942438107263039</v>
      </c>
      <c r="BX83" s="630">
        <v>1</v>
      </c>
      <c r="BY83" s="630">
        <v>1</v>
      </c>
      <c r="BZ83" s="630">
        <f t="shared" si="163"/>
        <v>1.0415132576585693</v>
      </c>
      <c r="CA83" s="630">
        <f t="shared" si="164"/>
        <v>1.3011501520541893</v>
      </c>
      <c r="CB83" s="630">
        <f t="shared" si="165"/>
        <v>1.3011501520541884</v>
      </c>
      <c r="CC83" s="630"/>
      <c r="CD83" s="630">
        <f t="shared" si="166"/>
        <v>0.61636353930229137</v>
      </c>
      <c r="CG83" s="575"/>
      <c r="CI83" s="621">
        <f t="shared" si="167"/>
        <v>0.49846112695147943</v>
      </c>
      <c r="CJ83" s="621">
        <f t="shared" si="168"/>
        <v>0.40085855259507247</v>
      </c>
      <c r="CK83" s="621">
        <f t="shared" si="169"/>
        <v>0.10068032045344824</v>
      </c>
      <c r="CL83" s="621">
        <f t="shared" si="170"/>
        <v>0</v>
      </c>
      <c r="CN83" s="621">
        <f t="shared" si="171"/>
        <v>0.49121238281819246</v>
      </c>
      <c r="CO83" s="621">
        <f t="shared" si="172"/>
        <v>0.42308110511909486</v>
      </c>
      <c r="CP83" s="621">
        <f t="shared" si="173"/>
        <v>8.4331108313945913E-2</v>
      </c>
      <c r="CQ83" s="621"/>
      <c r="CR83" s="621">
        <f t="shared" si="174"/>
        <v>0.99862459625123323</v>
      </c>
      <c r="CS83" s="621"/>
      <c r="CT83" s="621">
        <f t="shared" si="175"/>
        <v>0.49188892869469603</v>
      </c>
      <c r="CU83" s="621">
        <f t="shared" si="176"/>
        <v>0.42366381391697311</v>
      </c>
      <c r="CV83" s="621">
        <f t="shared" si="177"/>
        <v>8.4447257388330893E-2</v>
      </c>
      <c r="CW83" s="621">
        <f t="shared" si="178"/>
        <v>0</v>
      </c>
      <c r="CZ83" s="621">
        <f t="shared" si="179"/>
        <v>5.2379957092680993E-2</v>
      </c>
      <c r="DA83" s="621">
        <f t="shared" si="180"/>
        <v>-4.9000503086542295E-2</v>
      </c>
      <c r="DB83" s="621">
        <f t="shared" si="181"/>
        <v>0.119394043434908</v>
      </c>
      <c r="DC83" s="621">
        <f t="shared" si="182"/>
        <v>0</v>
      </c>
      <c r="DE83" s="621">
        <f t="shared" si="183"/>
        <v>4.4641655196631498E-2</v>
      </c>
      <c r="DF83" s="621">
        <f t="shared" si="184"/>
        <v>4.4641655196631706E-2</v>
      </c>
      <c r="DG83" s="621">
        <f t="shared" si="185"/>
        <v>4.4641655196631706E-2</v>
      </c>
      <c r="DH83" s="621">
        <f t="shared" si="186"/>
        <v>0</v>
      </c>
      <c r="DI83" s="621"/>
      <c r="DK83" s="621">
        <f t="shared" si="187"/>
        <v>-2.215612347684244E-2</v>
      </c>
      <c r="DL83" s="621">
        <f t="shared" si="188"/>
        <v>-5.7102895415830392E-2</v>
      </c>
      <c r="DM83" s="621">
        <f t="shared" si="189"/>
        <v>0.24698033927672103</v>
      </c>
      <c r="DN83" s="621"/>
      <c r="DP83" s="621">
        <f t="shared" si="190"/>
        <v>4.4641655196631498E-2</v>
      </c>
      <c r="DQ83" s="621">
        <f t="shared" si="191"/>
        <v>4.4641655196631706E-2</v>
      </c>
      <c r="DR83" s="621">
        <f t="shared" si="192"/>
        <v>4.4641655196631706E-2</v>
      </c>
      <c r="DS83" s="621">
        <f t="shared" si="193"/>
        <v>0</v>
      </c>
      <c r="DU83" s="621">
        <f t="shared" si="194"/>
        <v>-2.215612347684244E-2</v>
      </c>
      <c r="DV83" s="621">
        <f t="shared" si="195"/>
        <v>-5.7102895415830392E-2</v>
      </c>
      <c r="DW83" s="621">
        <f t="shared" si="196"/>
        <v>0.24698033927672103</v>
      </c>
      <c r="DX83" s="621">
        <f t="shared" si="197"/>
        <v>0</v>
      </c>
      <c r="EB83" s="621">
        <f t="shared" si="198"/>
        <v>1.0152022771534501</v>
      </c>
      <c r="EC83" s="621">
        <f t="shared" si="199"/>
        <v>1.0097772766614004</v>
      </c>
      <c r="ED83" s="621">
        <f t="shared" si="200"/>
        <v>1.0415132576585693</v>
      </c>
      <c r="EE83" s="621"/>
      <c r="EF83" s="621">
        <f t="shared" si="201"/>
        <v>1.0456530884136594</v>
      </c>
      <c r="EG83" s="621">
        <f t="shared" si="202"/>
        <v>1.1577145367782427</v>
      </c>
      <c r="EH83" s="621">
        <f t="shared" si="203"/>
        <v>0.65400956789861786</v>
      </c>
      <c r="EI83" s="621"/>
      <c r="EJ83" s="621">
        <f t="shared" si="204"/>
        <v>0.98586685399116936</v>
      </c>
      <c r="EK83" s="621">
        <f t="shared" si="205"/>
        <v>0.89144357319739864</v>
      </c>
      <c r="EL83" s="621">
        <f t="shared" si="206"/>
        <v>0.942438107263039</v>
      </c>
      <c r="EM83" s="621"/>
      <c r="EP83" s="577"/>
    </row>
    <row r="84" spans="1:166" hidden="1" x14ac:dyDescent="0.2">
      <c r="A84" s="615"/>
      <c r="B84" s="571"/>
      <c r="D84" s="626"/>
      <c r="E84" s="626"/>
      <c r="F84" s="626"/>
      <c r="G84" s="626"/>
      <c r="H84" s="626"/>
      <c r="J84" s="627"/>
      <c r="K84" s="627"/>
      <c r="L84" s="627"/>
      <c r="M84" s="627"/>
      <c r="N84" s="627"/>
      <c r="O84" s="771"/>
      <c r="S84" s="632"/>
      <c r="AB84" s="628"/>
      <c r="BC84" s="621"/>
      <c r="BD84" s="621"/>
      <c r="BE84" s="621"/>
      <c r="BF84" s="621"/>
      <c r="BG84" s="621"/>
      <c r="BH84" s="621"/>
      <c r="BI84" s="621"/>
      <c r="BT84" s="630"/>
      <c r="BU84" s="630"/>
      <c r="BV84" s="630"/>
      <c r="BW84" s="630"/>
      <c r="BX84" s="630"/>
      <c r="BY84" s="630"/>
      <c r="BZ84" s="630"/>
      <c r="CA84" s="630"/>
      <c r="CB84" s="630"/>
      <c r="CC84" s="630"/>
      <c r="CD84" s="630"/>
      <c r="CG84" s="575"/>
      <c r="CI84" s="621"/>
      <c r="CJ84" s="621"/>
      <c r="CK84" s="621"/>
      <c r="CL84" s="621"/>
      <c r="CN84" s="621"/>
      <c r="CO84" s="621"/>
      <c r="CP84" s="621"/>
      <c r="CQ84" s="621"/>
      <c r="CR84" s="621"/>
      <c r="CS84" s="621"/>
      <c r="CT84" s="621"/>
      <c r="CU84" s="621"/>
      <c r="CV84" s="621"/>
      <c r="CW84" s="621"/>
      <c r="CZ84" s="621"/>
      <c r="DA84" s="621"/>
      <c r="DB84" s="621"/>
      <c r="DC84" s="621"/>
      <c r="DE84" s="621"/>
      <c r="DF84" s="621"/>
      <c r="DG84" s="621"/>
      <c r="DH84" s="621"/>
      <c r="DI84" s="621"/>
      <c r="DK84" s="621"/>
      <c r="DL84" s="621"/>
      <c r="DM84" s="621"/>
      <c r="DN84" s="621"/>
      <c r="EB84" s="621"/>
      <c r="EC84" s="621"/>
      <c r="ED84" s="621"/>
      <c r="EE84" s="621"/>
      <c r="EF84" s="621"/>
      <c r="EG84" s="621"/>
      <c r="EH84" s="621"/>
      <c r="EI84" s="621"/>
      <c r="EJ84" s="621"/>
      <c r="EK84" s="621"/>
      <c r="EL84" s="621"/>
      <c r="EM84" s="621"/>
      <c r="EP84" s="577"/>
    </row>
    <row r="85" spans="1:166" hidden="1" x14ac:dyDescent="0.2">
      <c r="A85" s="639" t="s">
        <v>22</v>
      </c>
      <c r="B85" s="640">
        <v>1985</v>
      </c>
      <c r="D85" s="641"/>
      <c r="E85" s="641"/>
      <c r="F85" s="641"/>
      <c r="G85" s="641"/>
      <c r="H85" s="637">
        <f>H51</f>
        <v>1722.6081460535395</v>
      </c>
      <c r="J85" s="627"/>
      <c r="K85" s="627"/>
      <c r="L85" s="627"/>
      <c r="M85" s="627"/>
      <c r="N85" s="637">
        <f>N51</f>
        <v>485617.05024000007</v>
      </c>
      <c r="O85" s="773"/>
      <c r="R85" s="641"/>
      <c r="S85" s="632"/>
      <c r="T85" s="637">
        <f>T51</f>
        <v>63930.068599480684</v>
      </c>
      <c r="U85" s="641"/>
      <c r="V85" s="637">
        <f>V51</f>
        <v>228469.15652883443</v>
      </c>
      <c r="X85" s="637">
        <f>X51</f>
        <v>3.0413323145737112</v>
      </c>
      <c r="Y85" s="637">
        <f>Y51</f>
        <v>7.9496885763239327</v>
      </c>
      <c r="Z85" s="637">
        <f>Z51</f>
        <v>1.2456506711873516</v>
      </c>
      <c r="AA85" s="637">
        <f>AA51</f>
        <v>0</v>
      </c>
      <c r="AB85" s="637">
        <f>AB51</f>
        <v>3.5472563107127266</v>
      </c>
      <c r="AE85" s="637">
        <f>AE51</f>
        <v>6.4644298155689111</v>
      </c>
      <c r="AF85" s="637">
        <f>AF51</f>
        <v>16.897266902081075</v>
      </c>
      <c r="AG85" s="637">
        <f>AG51</f>
        <v>2.6476624405760183</v>
      </c>
      <c r="AH85" s="637">
        <f>AH51</f>
        <v>0</v>
      </c>
      <c r="AI85" s="637">
        <f>AI51</f>
        <v>7.5397842414502643</v>
      </c>
      <c r="AK85" s="637">
        <v>1</v>
      </c>
      <c r="AL85" s="637">
        <v>1</v>
      </c>
      <c r="AM85" s="637">
        <v>1</v>
      </c>
      <c r="AN85" s="637"/>
      <c r="AO85" s="637">
        <v>1</v>
      </c>
      <c r="BC85" s="621"/>
      <c r="BD85" s="621"/>
      <c r="BE85" s="621"/>
      <c r="BF85" s="621"/>
      <c r="BG85" s="621"/>
      <c r="BH85" s="621"/>
      <c r="BI85" s="621"/>
      <c r="BT85" s="630">
        <v>1.2729089433386083</v>
      </c>
      <c r="BU85" s="630">
        <v>1.0849345608794621</v>
      </c>
      <c r="BV85" s="630">
        <v>0.99681764716489374</v>
      </c>
      <c r="BW85" s="630">
        <v>0.99208142263212262</v>
      </c>
      <c r="BX85" s="630">
        <v>1</v>
      </c>
      <c r="BY85" s="630">
        <v>1</v>
      </c>
      <c r="BZ85" s="630">
        <v>0.81060430817736573</v>
      </c>
      <c r="CA85" s="630">
        <v>1.3810229054806122</v>
      </c>
      <c r="CB85" s="630">
        <v>1.3810229054806129</v>
      </c>
      <c r="CC85" s="630"/>
      <c r="CD85" s="630">
        <v>1.3384268377735666</v>
      </c>
      <c r="CG85" s="575"/>
      <c r="CI85" s="621"/>
      <c r="CJ85" s="621"/>
      <c r="CK85" s="621"/>
      <c r="CL85" s="621"/>
      <c r="CN85" s="621"/>
      <c r="CO85" s="621"/>
      <c r="CP85" s="621"/>
      <c r="CQ85" s="621"/>
      <c r="CR85" s="621"/>
      <c r="CS85" s="621"/>
      <c r="CT85" s="621"/>
      <c r="CU85" s="621"/>
      <c r="CV85" s="621"/>
      <c r="CW85" s="621"/>
      <c r="CZ85" s="621"/>
      <c r="DA85" s="621"/>
      <c r="DB85" s="621"/>
      <c r="DC85" s="621"/>
      <c r="DE85" s="621"/>
      <c r="DF85" s="621"/>
      <c r="DG85" s="621"/>
      <c r="DH85" s="621"/>
      <c r="DI85" s="621"/>
      <c r="DK85" s="621"/>
      <c r="DL85" s="621"/>
      <c r="DM85" s="621"/>
      <c r="DN85" s="621"/>
      <c r="EB85" s="621"/>
      <c r="EC85" s="621">
        <f>EC51</f>
        <v>0.96952897069355159</v>
      </c>
      <c r="EG85" s="621">
        <f>EG51</f>
        <v>1.7701798163260316</v>
      </c>
      <c r="EK85" s="621">
        <f>EK51</f>
        <v>0.9458908402868651</v>
      </c>
      <c r="EP85" s="577"/>
    </row>
    <row r="86" spans="1:166" hidden="1" x14ac:dyDescent="0.2">
      <c r="A86" s="639" t="s">
        <v>56</v>
      </c>
      <c r="B86" s="640">
        <v>1996</v>
      </c>
      <c r="D86" s="641"/>
      <c r="E86" s="641"/>
      <c r="F86" s="641"/>
      <c r="G86" s="641"/>
      <c r="H86" s="626"/>
      <c r="J86" s="627"/>
      <c r="K86" s="627"/>
      <c r="L86" s="627"/>
      <c r="M86" s="627"/>
      <c r="N86" s="627"/>
      <c r="O86" s="771"/>
      <c r="R86" s="641"/>
      <c r="S86" s="641"/>
      <c r="T86" s="641"/>
      <c r="U86" s="641"/>
      <c r="V86" s="626"/>
      <c r="BC86" s="621"/>
      <c r="BD86" s="621"/>
      <c r="BE86" s="621"/>
      <c r="BF86" s="621"/>
      <c r="BG86" s="621"/>
      <c r="BH86" s="621"/>
      <c r="BI86" s="621"/>
      <c r="BT86" s="630"/>
      <c r="BU86" s="630"/>
      <c r="BV86" s="630"/>
      <c r="BW86" s="630"/>
      <c r="BX86" s="630"/>
      <c r="BY86" s="630"/>
      <c r="BZ86" s="630"/>
      <c r="CA86" s="630"/>
      <c r="CB86" s="630"/>
      <c r="CC86" s="630"/>
      <c r="CD86" s="630"/>
      <c r="CG86" s="575"/>
      <c r="CI86" s="621"/>
      <c r="CJ86" s="621"/>
      <c r="CK86" s="621"/>
      <c r="CL86" s="621"/>
      <c r="CN86" s="621"/>
      <c r="CO86" s="621"/>
      <c r="CP86" s="621"/>
      <c r="CQ86" s="621"/>
      <c r="CR86" s="621"/>
      <c r="CS86" s="621"/>
      <c r="CT86" s="621"/>
      <c r="CU86" s="621"/>
      <c r="CV86" s="621"/>
      <c r="CW86" s="621"/>
      <c r="CZ86" s="621"/>
      <c r="DA86" s="621"/>
      <c r="DB86" s="621"/>
      <c r="DC86" s="621"/>
      <c r="DE86" s="621"/>
      <c r="DF86" s="621"/>
      <c r="DG86" s="621"/>
      <c r="DH86" s="621"/>
      <c r="DI86" s="621"/>
      <c r="DK86" s="621"/>
      <c r="DL86" s="621"/>
      <c r="DM86" s="621"/>
      <c r="DN86" s="621"/>
      <c r="EB86" s="621"/>
      <c r="EC86" s="621"/>
      <c r="ED86" s="621"/>
      <c r="EE86" s="621"/>
      <c r="EF86" s="621"/>
      <c r="EG86" s="621"/>
      <c r="EH86" s="621"/>
      <c r="EI86" s="621"/>
      <c r="EJ86" s="621"/>
      <c r="EK86" s="621"/>
      <c r="EL86" s="621"/>
      <c r="EM86" s="621"/>
      <c r="EP86" s="577"/>
    </row>
    <row r="87" spans="1:166" x14ac:dyDescent="0.2">
      <c r="A87" s="615"/>
      <c r="B87" s="571"/>
      <c r="D87" s="626"/>
      <c r="E87" s="626"/>
      <c r="F87" s="626"/>
      <c r="G87" s="626"/>
      <c r="H87" s="626"/>
      <c r="J87" s="627"/>
      <c r="K87" s="627"/>
      <c r="L87" s="627"/>
      <c r="M87" s="627"/>
      <c r="N87" s="627"/>
      <c r="O87" s="771"/>
      <c r="AB87" s="628"/>
      <c r="BC87" s="621"/>
      <c r="BD87" s="621"/>
      <c r="BE87" s="621"/>
      <c r="BF87" s="621"/>
      <c r="BG87" s="621"/>
      <c r="BH87" s="629"/>
      <c r="BI87" s="621"/>
      <c r="BT87" s="630"/>
      <c r="BU87" s="630"/>
      <c r="BV87" s="630"/>
      <c r="BW87" s="630"/>
      <c r="BX87" s="630"/>
      <c r="BY87" s="630"/>
      <c r="BZ87" s="630"/>
      <c r="CA87" s="630"/>
      <c r="CB87" s="630"/>
      <c r="CC87" s="630"/>
      <c r="CD87" s="630"/>
      <c r="CG87" s="575"/>
      <c r="CI87" s="621"/>
      <c r="CJ87" s="621"/>
      <c r="CK87" s="621"/>
      <c r="CL87" s="621"/>
      <c r="CN87" s="621"/>
      <c r="CO87" s="621"/>
      <c r="CP87" s="621"/>
      <c r="CQ87" s="621"/>
      <c r="CR87" s="621"/>
      <c r="CS87" s="621"/>
      <c r="CT87" s="621"/>
      <c r="CU87" s="621"/>
      <c r="CV87" s="621"/>
      <c r="CW87" s="621"/>
      <c r="CZ87" s="621"/>
      <c r="DA87" s="621"/>
      <c r="DB87" s="621"/>
      <c r="DC87" s="621"/>
      <c r="DE87" s="621"/>
      <c r="DF87" s="621"/>
      <c r="DG87" s="621"/>
      <c r="DH87" s="621"/>
      <c r="DI87" s="621"/>
      <c r="DK87" s="621"/>
      <c r="DL87" s="621"/>
      <c r="DM87" s="621"/>
      <c r="DN87" s="621"/>
      <c r="EB87" s="621"/>
      <c r="EC87" s="621"/>
      <c r="ED87" s="621"/>
      <c r="EE87" s="621"/>
      <c r="EF87" s="621"/>
      <c r="EG87" s="621"/>
      <c r="EH87" s="621"/>
      <c r="EI87" s="621"/>
      <c r="EJ87" s="621"/>
      <c r="EK87" s="621"/>
      <c r="EL87" s="621"/>
      <c r="EM87" s="621"/>
      <c r="EP87" s="577"/>
    </row>
    <row r="88" spans="1:166" x14ac:dyDescent="0.2">
      <c r="A88" s="571"/>
      <c r="B88" s="571"/>
      <c r="D88" s="599"/>
      <c r="E88" s="599"/>
      <c r="F88" s="599"/>
      <c r="G88" s="599"/>
      <c r="H88" s="599"/>
      <c r="J88" s="627"/>
      <c r="K88" s="627"/>
      <c r="L88" s="627"/>
      <c r="M88" s="627"/>
      <c r="N88" s="627"/>
      <c r="O88" s="771"/>
      <c r="X88" s="637"/>
      <c r="Y88" s="637"/>
      <c r="Z88" s="637"/>
      <c r="AA88" s="637"/>
      <c r="AB88" s="637"/>
      <c r="BH88" s="586"/>
      <c r="CG88" s="575"/>
      <c r="EP88" s="577"/>
    </row>
    <row r="89" spans="1:166" x14ac:dyDescent="0.2">
      <c r="A89" s="571"/>
      <c r="B89" s="571"/>
      <c r="D89" s="642" t="s">
        <v>230</v>
      </c>
      <c r="E89" s="599"/>
      <c r="F89" s="599"/>
      <c r="G89" s="599"/>
      <c r="H89" s="599"/>
      <c r="J89" s="627"/>
      <c r="K89" s="627"/>
      <c r="L89" s="627"/>
      <c r="M89" s="627"/>
      <c r="N89" s="627"/>
      <c r="O89" s="771"/>
      <c r="V89" s="621"/>
      <c r="X89" s="637"/>
      <c r="Y89" s="637"/>
      <c r="Z89" s="637"/>
      <c r="AA89" s="637"/>
      <c r="AB89" s="637"/>
      <c r="AE89" s="582" t="s">
        <v>644</v>
      </c>
      <c r="BH89" s="586"/>
      <c r="BU89" s="621">
        <f>BU76/BV76</f>
        <v>0.86000298777872097</v>
      </c>
      <c r="CG89" s="575"/>
      <c r="EP89" s="577"/>
    </row>
    <row r="90" spans="1:166" x14ac:dyDescent="0.2">
      <c r="A90" s="571"/>
      <c r="B90" s="571"/>
      <c r="D90" s="599"/>
      <c r="E90" s="599"/>
      <c r="F90" s="599"/>
      <c r="G90" s="599"/>
      <c r="H90" s="599"/>
      <c r="O90" s="586"/>
      <c r="BD90" s="586"/>
      <c r="BE90" s="586"/>
      <c r="BF90" s="586"/>
      <c r="BG90" s="586"/>
      <c r="BH90" s="586"/>
      <c r="BT90" s="621"/>
      <c r="BU90" s="621">
        <f>BU89/BW76</f>
        <v>0.80247570440047111</v>
      </c>
      <c r="BV90" s="621"/>
      <c r="BW90" s="621"/>
      <c r="BX90" s="621"/>
      <c r="BY90" s="621"/>
      <c r="BZ90" s="621"/>
      <c r="CA90" s="621"/>
      <c r="CB90" s="621"/>
      <c r="CC90" s="621"/>
      <c r="CD90" s="621"/>
      <c r="CG90" s="575"/>
      <c r="EP90" s="577"/>
    </row>
    <row r="91" spans="1:166" ht="63.75" x14ac:dyDescent="0.2">
      <c r="A91" s="571"/>
      <c r="B91" s="571"/>
      <c r="D91" s="590" t="str">
        <f>D5</f>
        <v>Petroleum and Natural Gas</v>
      </c>
      <c r="E91" s="590" t="str">
        <f>E5</f>
        <v>Other Mining</v>
      </c>
      <c r="F91" s="590" t="str">
        <f>F5</f>
        <v>Petroleum drilling and Mining Services</v>
      </c>
      <c r="G91" s="590" t="str">
        <f>G5</f>
        <v>Not Used</v>
      </c>
      <c r="H91" s="590" t="str">
        <f>H5</f>
        <v>Total</v>
      </c>
      <c r="J91" s="590" t="str">
        <f>D5</f>
        <v>Petroleum and Natural Gas</v>
      </c>
      <c r="K91" s="590" t="str">
        <f>E5</f>
        <v>Other Mining</v>
      </c>
      <c r="L91" s="590" t="str">
        <f>F5</f>
        <v>Petroleum drilling and Mining Services</v>
      </c>
      <c r="M91" s="590" t="str">
        <f>G5</f>
        <v>Not Used</v>
      </c>
      <c r="N91" s="590" t="str">
        <f>H5</f>
        <v>Total</v>
      </c>
      <c r="O91" s="591"/>
      <c r="R91" s="617" t="str">
        <f>J91</f>
        <v>Petroleum and Natural Gas</v>
      </c>
      <c r="S91" s="617" t="str">
        <f>K91</f>
        <v>Other Mining</v>
      </c>
      <c r="T91" s="617" t="str">
        <f>L91</f>
        <v>Petroleum drilling and Mining Services</v>
      </c>
      <c r="U91" s="617" t="str">
        <f>M91</f>
        <v>Not Used</v>
      </c>
      <c r="V91" s="617" t="s">
        <v>213</v>
      </c>
      <c r="X91" s="617" t="str">
        <f>D91</f>
        <v>Petroleum and Natural Gas</v>
      </c>
      <c r="Y91" s="617" t="str">
        <f>E91</f>
        <v>Other Mining</v>
      </c>
      <c r="Z91" s="617" t="str">
        <f>F91</f>
        <v>Petroleum drilling and Mining Services</v>
      </c>
      <c r="AA91" s="617" t="str">
        <f>G91</f>
        <v>Not Used</v>
      </c>
      <c r="AB91" s="617" t="s">
        <v>213</v>
      </c>
      <c r="AE91" s="592" t="str">
        <f>J91</f>
        <v>Petroleum and Natural Gas</v>
      </c>
      <c r="AF91" s="592" t="str">
        <f>K91</f>
        <v>Other Mining</v>
      </c>
      <c r="AG91" s="592" t="str">
        <f>L91</f>
        <v>Petroleum drilling and Mining Services</v>
      </c>
      <c r="AH91" s="592" t="str">
        <f>M91</f>
        <v>Not Used</v>
      </c>
      <c r="AI91" s="592" t="s">
        <v>213</v>
      </c>
      <c r="AK91" s="643" t="str">
        <f>AK5</f>
        <v>Petroleum and Natural Gas</v>
      </c>
      <c r="AL91" s="643" t="str">
        <f>AL5</f>
        <v>Other Mining</v>
      </c>
      <c r="AM91" s="643" t="str">
        <f>AM5</f>
        <v>Petroleum drilling and Mining Services</v>
      </c>
      <c r="AN91" s="643" t="str">
        <f>AN5</f>
        <v>Not Used</v>
      </c>
      <c r="AO91" s="643" t="str">
        <f>AO5</f>
        <v>Total</v>
      </c>
      <c r="AQ91" s="592" t="s">
        <v>808</v>
      </c>
      <c r="AR91" s="592" t="s">
        <v>809</v>
      </c>
      <c r="AS91" s="592" t="s">
        <v>810</v>
      </c>
      <c r="AT91" s="592" t="s">
        <v>484</v>
      </c>
      <c r="AU91" s="592" t="s">
        <v>808</v>
      </c>
      <c r="AW91" s="592" t="str">
        <f>AW5</f>
        <v>Petroleum and Natural Gas</v>
      </c>
      <c r="AX91" s="592" t="str">
        <f>AX5</f>
        <v>Other Mining</v>
      </c>
      <c r="AY91" s="592" t="str">
        <f>AY5</f>
        <v>Petroleum drilling and Mining Services</v>
      </c>
      <c r="AZ91" s="592" t="str">
        <f>AZ5</f>
        <v>Not Used</v>
      </c>
      <c r="BA91" s="592" t="str">
        <f>BA5</f>
        <v>Total</v>
      </c>
      <c r="BC91" s="618"/>
      <c r="BD91" s="618"/>
      <c r="BE91" s="618"/>
      <c r="BF91" s="618"/>
      <c r="BG91" s="618"/>
      <c r="BH91" s="618"/>
      <c r="CG91" s="575"/>
      <c r="EP91" s="577"/>
      <c r="ER91" s="604"/>
      <c r="ES91" s="593" t="s">
        <v>645</v>
      </c>
      <c r="ET91" s="593" t="s">
        <v>613</v>
      </c>
      <c r="EU91" s="593" t="s">
        <v>614</v>
      </c>
      <c r="EV91" s="593" t="s">
        <v>615</v>
      </c>
      <c r="EW91" s="593" t="s">
        <v>616</v>
      </c>
      <c r="EX91" s="593" t="s">
        <v>646</v>
      </c>
      <c r="FA91" s="625" t="s">
        <v>79</v>
      </c>
      <c r="FB91" s="625" t="s">
        <v>640</v>
      </c>
      <c r="FC91" s="625" t="s">
        <v>641</v>
      </c>
      <c r="FD91" s="625" t="s">
        <v>642</v>
      </c>
      <c r="FE91" s="625" t="s">
        <v>643</v>
      </c>
      <c r="FH91" s="589" t="s">
        <v>79</v>
      </c>
      <c r="FI91" s="589" t="s">
        <v>634</v>
      </c>
      <c r="FJ91" s="589" t="s">
        <v>635</v>
      </c>
    </row>
    <row r="92" spans="1:166" ht="23.25" customHeight="1" x14ac:dyDescent="0.2">
      <c r="A92" s="644" t="s">
        <v>621</v>
      </c>
      <c r="B92" s="571"/>
      <c r="D92" s="608" t="s">
        <v>63</v>
      </c>
      <c r="E92" s="608" t="s">
        <v>63</v>
      </c>
      <c r="F92" s="608" t="s">
        <v>591</v>
      </c>
      <c r="G92" s="608" t="s">
        <v>591</v>
      </c>
      <c r="H92" s="608" t="s">
        <v>591</v>
      </c>
      <c r="J92" s="619"/>
      <c r="K92" s="619"/>
      <c r="L92" s="619"/>
      <c r="M92" s="619"/>
      <c r="N92" s="619"/>
      <c r="O92" s="618"/>
      <c r="R92" s="619"/>
      <c r="S92" s="619"/>
      <c r="T92" s="619"/>
      <c r="U92" s="619"/>
      <c r="V92" s="619"/>
      <c r="X92" s="608" t="s">
        <v>63</v>
      </c>
      <c r="Y92" s="608" t="s">
        <v>63</v>
      </c>
      <c r="Z92" s="608" t="s">
        <v>591</v>
      </c>
      <c r="AA92" s="608" t="s">
        <v>591</v>
      </c>
      <c r="AB92" s="608" t="s">
        <v>591</v>
      </c>
      <c r="AE92" s="608" t="s">
        <v>63</v>
      </c>
      <c r="AF92" s="608" t="s">
        <v>63</v>
      </c>
      <c r="AG92" s="608" t="s">
        <v>591</v>
      </c>
      <c r="AH92" s="608" t="s">
        <v>591</v>
      </c>
      <c r="AI92" s="608" t="s">
        <v>591</v>
      </c>
      <c r="AK92" s="608" t="s">
        <v>63</v>
      </c>
      <c r="AL92" s="608" t="s">
        <v>63</v>
      </c>
      <c r="AM92" s="608" t="s">
        <v>591</v>
      </c>
      <c r="AN92" s="608" t="s">
        <v>591</v>
      </c>
      <c r="AO92" s="608" t="s">
        <v>591</v>
      </c>
      <c r="AQ92" s="620"/>
      <c r="AR92" s="620"/>
      <c r="AS92" s="620"/>
      <c r="AT92" s="620"/>
      <c r="AU92" s="620"/>
      <c r="AW92" s="619"/>
      <c r="AX92" s="619"/>
      <c r="AY92" s="619"/>
      <c r="AZ92" s="619"/>
      <c r="BA92" s="619"/>
      <c r="BC92" s="598"/>
      <c r="BD92" s="598"/>
      <c r="BE92" s="598"/>
      <c r="BF92" s="598"/>
      <c r="BG92" s="598"/>
      <c r="BH92" s="598"/>
      <c r="BI92" s="598"/>
      <c r="CG92" s="575"/>
      <c r="EP92" s="577"/>
      <c r="ER92" s="572">
        <v>1970</v>
      </c>
      <c r="ES92" s="621">
        <f t="shared" ref="ES92:ES130" si="207">BU115</f>
        <v>0.6100904311000287</v>
      </c>
      <c r="ET92" s="621">
        <f t="shared" ref="ET92:ET130" si="208">BV115</f>
        <v>0.56491436111585402</v>
      </c>
      <c r="EU92" s="621">
        <f t="shared" ref="EU92:EU130" si="209">BW115</f>
        <v>1.0346231351307316</v>
      </c>
      <c r="EV92" s="621">
        <f t="shared" ref="EV92:EV130" si="210">BX115</f>
        <v>1</v>
      </c>
      <c r="EW92" s="621">
        <f t="shared" ref="EW92:EW130" si="211">BY115</f>
        <v>1</v>
      </c>
      <c r="EX92" s="621">
        <f t="shared" ref="EX92:EX130" si="212">BZ115</f>
        <v>1.0438291302373177</v>
      </c>
      <c r="EZ92" s="572">
        <f>ER92</f>
        <v>1970</v>
      </c>
      <c r="FA92" s="631">
        <f t="shared" ref="FA92:FA132" si="213">CA115</f>
        <v>0.91910925589978509</v>
      </c>
      <c r="FB92" s="631">
        <f t="shared" ref="FB92:FB132" si="214">BT115</f>
        <v>1.5065131479649294</v>
      </c>
      <c r="FC92" s="631">
        <f t="shared" ref="FC92:FC132" si="215">BX115</f>
        <v>1</v>
      </c>
      <c r="FD92" s="631">
        <f t="shared" ref="FD92:FD132" si="216">BV115*BV115*BY115</f>
        <v>0.31912823539493351</v>
      </c>
      <c r="FE92" s="631">
        <f t="shared" ref="FE92:FE132" si="217">BZ115</f>
        <v>1.0438291302373177</v>
      </c>
      <c r="FG92" s="572">
        <v>1985</v>
      </c>
      <c r="FH92" s="621">
        <f t="shared" ref="FH92:FH124" si="218">CB122</f>
        <v>0.99030435518719262</v>
      </c>
      <c r="FI92" s="621">
        <f t="shared" ref="FI92:FI124" si="219">BT122</f>
        <v>1.1339856034612354</v>
      </c>
      <c r="FJ92" s="621">
        <f t="shared" ref="FJ92:FJ124" si="220">BU122</f>
        <v>0.87329535063276975</v>
      </c>
    </row>
    <row r="93" spans="1:166" ht="25.5" x14ac:dyDescent="0.2">
      <c r="A93" s="571"/>
      <c r="B93" s="571"/>
      <c r="D93" s="608" t="s">
        <v>263</v>
      </c>
      <c r="E93" s="608" t="s">
        <v>264</v>
      </c>
      <c r="F93" s="608" t="s">
        <v>264</v>
      </c>
      <c r="G93" s="608" t="s">
        <v>264</v>
      </c>
      <c r="H93" s="608" t="s">
        <v>264</v>
      </c>
      <c r="J93" s="609" t="str">
        <f>J7</f>
        <v>Million 2009$</v>
      </c>
      <c r="K93" s="609" t="str">
        <f>K7</f>
        <v>Million 2009$</v>
      </c>
      <c r="L93" s="609" t="str">
        <f>L7</f>
        <v>Million 2009$</v>
      </c>
      <c r="M93" s="609" t="str">
        <f>M7</f>
        <v>Million 2009$</v>
      </c>
      <c r="N93" s="609" t="str">
        <f>N7</f>
        <v>Million 2009$</v>
      </c>
      <c r="O93" s="591"/>
      <c r="R93" s="609" t="str">
        <f>R7</f>
        <v>Million 2009$</v>
      </c>
      <c r="S93" s="609" t="str">
        <f>S7</f>
        <v>Million 2005$</v>
      </c>
      <c r="T93" s="609" t="str">
        <f>T7</f>
        <v>Million 2005$</v>
      </c>
      <c r="U93" s="609" t="str">
        <f>U7</f>
        <v>Million 2005$</v>
      </c>
      <c r="V93" s="609" t="str">
        <f>V7</f>
        <v>Million 2005$</v>
      </c>
      <c r="X93" s="609" t="str">
        <f>X7</f>
        <v>MMBtu/$</v>
      </c>
      <c r="Y93" s="609" t="str">
        <f>Y7</f>
        <v>MMBtu/$</v>
      </c>
      <c r="Z93" s="609" t="str">
        <f>Z7</f>
        <v>MMBtu/$</v>
      </c>
      <c r="AA93" s="609" t="str">
        <f>AA7</f>
        <v>MMBtu/$</v>
      </c>
      <c r="AB93" s="609" t="str">
        <f>AB7</f>
        <v>MMBtu/$</v>
      </c>
      <c r="AE93" s="609" t="str">
        <f>AE7</f>
        <v>MMBtu/$</v>
      </c>
      <c r="AF93" s="609" t="str">
        <f>AF7</f>
        <v>MMBtu/$</v>
      </c>
      <c r="AG93" s="609" t="str">
        <f>AG7</f>
        <v>MMBtu/$</v>
      </c>
      <c r="AH93" s="609" t="str">
        <f>AH7</f>
        <v>MMBtu/$</v>
      </c>
      <c r="AI93" s="609" t="str">
        <f>AI7</f>
        <v>MMBtu/$</v>
      </c>
      <c r="AK93" s="619" t="str">
        <f>AK7</f>
        <v>1985 = 1</v>
      </c>
      <c r="AL93" s="619" t="str">
        <f>AL7</f>
        <v>1985 = 1</v>
      </c>
      <c r="AM93" s="619" t="str">
        <f>AM7</f>
        <v>1985 = 1</v>
      </c>
      <c r="AN93" s="619" t="str">
        <f>AN7</f>
        <v>1985 = 1</v>
      </c>
      <c r="AO93" s="619" t="str">
        <f>AO7</f>
        <v>1985 = 1</v>
      </c>
      <c r="AQ93" s="609" t="str">
        <f>AQ7</f>
        <v>Ratio</v>
      </c>
      <c r="AR93" s="609" t="str">
        <f>AR7</f>
        <v>Ratio</v>
      </c>
      <c r="AS93" s="609" t="str">
        <f>AS7</f>
        <v>Ratio</v>
      </c>
      <c r="AT93" s="609" t="str">
        <f>AT7</f>
        <v>Ratio</v>
      </c>
      <c r="AU93" s="609" t="str">
        <f>AU7</f>
        <v>Ratio</v>
      </c>
      <c r="AW93" s="609" t="str">
        <f>AW7</f>
        <v>Share</v>
      </c>
      <c r="AX93" s="609" t="str">
        <f>AX7</f>
        <v>Share</v>
      </c>
      <c r="AY93" s="609" t="str">
        <f>AY7</f>
        <v>Share</v>
      </c>
      <c r="AZ93" s="609" t="str">
        <f>AZ7</f>
        <v>Share</v>
      </c>
      <c r="BA93" s="609" t="str">
        <f>BA7</f>
        <v>Share</v>
      </c>
      <c r="BC93" s="618"/>
      <c r="BD93" s="618"/>
      <c r="BE93" s="618"/>
      <c r="BF93" s="618"/>
      <c r="BG93" s="618"/>
      <c r="BH93" s="618"/>
      <c r="CG93" s="575"/>
      <c r="EP93" s="577"/>
      <c r="ER93" s="572">
        <f>ER92+1</f>
        <v>1971</v>
      </c>
      <c r="ES93" s="621">
        <f t="shared" si="207"/>
        <v>0.62532702028203868</v>
      </c>
      <c r="ET93" s="621">
        <f t="shared" si="208"/>
        <v>0.56633752839521767</v>
      </c>
      <c r="EU93" s="621">
        <f t="shared" si="209"/>
        <v>1.0133829591872705</v>
      </c>
      <c r="EV93" s="621">
        <f t="shared" si="210"/>
        <v>1</v>
      </c>
      <c r="EW93" s="621">
        <f t="shared" si="211"/>
        <v>1</v>
      </c>
      <c r="EX93" s="621">
        <f t="shared" si="212"/>
        <v>1.0895778269953267</v>
      </c>
      <c r="EZ93" s="572">
        <f t="shared" ref="EZ93:EZ101" si="221">ER93</f>
        <v>1971</v>
      </c>
      <c r="FA93" s="631">
        <f t="shared" si="213"/>
        <v>0.92024328383984355</v>
      </c>
      <c r="FB93" s="631">
        <f t="shared" si="214"/>
        <v>1.471619255193531</v>
      </c>
      <c r="FC93" s="631">
        <f t="shared" si="215"/>
        <v>1</v>
      </c>
      <c r="FD93" s="631">
        <f t="shared" si="216"/>
        <v>0.32073819606880399</v>
      </c>
      <c r="FE93" s="631">
        <f t="shared" si="217"/>
        <v>1.0895778269953267</v>
      </c>
      <c r="FG93" s="572">
        <v>1985</v>
      </c>
      <c r="FH93" s="621">
        <f t="shared" si="218"/>
        <v>1.0437049590424425</v>
      </c>
      <c r="FI93" s="621">
        <f t="shared" si="219"/>
        <v>1.1448816796087313</v>
      </c>
      <c r="FJ93" s="621">
        <f t="shared" si="220"/>
        <v>0.9116269197347393</v>
      </c>
    </row>
    <row r="94" spans="1:166" hidden="1" x14ac:dyDescent="0.2">
      <c r="A94" s="571" t="s">
        <v>595</v>
      </c>
      <c r="B94" s="571">
        <v>1949</v>
      </c>
      <c r="D94" s="626"/>
      <c r="E94" s="626"/>
      <c r="F94" s="626"/>
      <c r="G94" s="626"/>
      <c r="H94" s="626"/>
      <c r="J94" s="627"/>
      <c r="K94" s="627"/>
      <c r="L94" s="627"/>
      <c r="M94" s="627"/>
      <c r="N94" s="627"/>
      <c r="O94" s="771"/>
      <c r="X94" s="628"/>
      <c r="Y94" s="628"/>
      <c r="Z94" s="628"/>
      <c r="AA94" s="628"/>
      <c r="AB94" s="628"/>
      <c r="BC94" s="629"/>
      <c r="BD94" s="629"/>
      <c r="BE94" s="629"/>
      <c r="BF94" s="629"/>
      <c r="BG94" s="629"/>
      <c r="BH94" s="629"/>
      <c r="BI94" s="629"/>
      <c r="BT94" s="630"/>
      <c r="BU94" s="630"/>
      <c r="BV94" s="630"/>
      <c r="BW94" s="630"/>
      <c r="BX94" s="630"/>
      <c r="BY94" s="630"/>
      <c r="BZ94" s="630"/>
      <c r="CA94" s="630"/>
      <c r="CB94" s="630"/>
      <c r="CC94" s="630"/>
      <c r="CD94" s="630"/>
      <c r="CG94" s="575"/>
      <c r="CI94" s="621"/>
      <c r="CJ94" s="621"/>
      <c r="CK94" s="621"/>
      <c r="CL94" s="621"/>
      <c r="CN94" s="621"/>
      <c r="CO94" s="621"/>
      <c r="CP94" s="621"/>
      <c r="CQ94" s="621"/>
      <c r="CR94" s="621"/>
      <c r="CS94" s="621"/>
      <c r="CT94" s="621"/>
      <c r="CU94" s="621"/>
      <c r="CV94" s="621"/>
      <c r="CW94" s="621"/>
      <c r="DE94" s="621"/>
      <c r="DF94" s="621"/>
      <c r="DG94" s="621"/>
      <c r="DH94" s="621"/>
      <c r="DI94" s="621"/>
      <c r="DK94" s="621"/>
      <c r="DL94" s="621"/>
      <c r="DM94" s="621"/>
      <c r="DN94" s="621"/>
      <c r="EB94" s="621"/>
      <c r="EC94" s="621">
        <v>1</v>
      </c>
      <c r="ED94" s="621">
        <f t="shared" ref="ED94:ED125" si="222">EC94/EC$164</f>
        <v>1.0438291302373177</v>
      </c>
      <c r="EE94" s="621"/>
      <c r="EF94" s="621"/>
      <c r="EG94" s="621">
        <v>1</v>
      </c>
      <c r="EH94" s="621">
        <f t="shared" ref="EH94:EH125" si="223">EG94/EG$164</f>
        <v>0.56491436111585402</v>
      </c>
      <c r="EI94" s="621"/>
      <c r="EJ94" s="621"/>
      <c r="EK94" s="621">
        <v>1</v>
      </c>
      <c r="EL94" s="621">
        <f t="shared" ref="EL94:EL125" si="224">EK94/EK$164</f>
        <v>1.0346231351307316</v>
      </c>
      <c r="EM94" s="621"/>
      <c r="EP94" s="577"/>
      <c r="ER94" s="572">
        <f t="shared" ref="ER94:ER99" si="225">ER93+1</f>
        <v>1972</v>
      </c>
      <c r="ES94" s="621">
        <f t="shared" si="207"/>
        <v>0.63356271555684585</v>
      </c>
      <c r="ET94" s="621">
        <f t="shared" si="208"/>
        <v>0.56407453933149321</v>
      </c>
      <c r="EU94" s="621">
        <f t="shared" si="209"/>
        <v>1.0136894446176636</v>
      </c>
      <c r="EV94" s="621">
        <f t="shared" si="210"/>
        <v>1</v>
      </c>
      <c r="EW94" s="621">
        <f t="shared" si="211"/>
        <v>1</v>
      </c>
      <c r="EX94" s="621">
        <f t="shared" si="212"/>
        <v>1.1080215061812668</v>
      </c>
      <c r="EZ94" s="572">
        <f t="shared" si="221"/>
        <v>1972</v>
      </c>
      <c r="FA94" s="631">
        <f t="shared" si="213"/>
        <v>0.93597015989751398</v>
      </c>
      <c r="FB94" s="631">
        <f t="shared" si="214"/>
        <v>1.4773125641948155</v>
      </c>
      <c r="FC94" s="631">
        <f t="shared" si="215"/>
        <v>1</v>
      </c>
      <c r="FD94" s="631">
        <f t="shared" si="216"/>
        <v>0.31818008592203628</v>
      </c>
      <c r="FE94" s="631">
        <f t="shared" si="217"/>
        <v>1.1080215061812668</v>
      </c>
      <c r="FG94" s="572">
        <v>1985</v>
      </c>
      <c r="FH94" s="621">
        <f t="shared" si="218"/>
        <v>1.0896574899513054</v>
      </c>
      <c r="FI94" s="621">
        <f t="shared" si="219"/>
        <v>0.94756571948233148</v>
      </c>
      <c r="FJ94" s="621">
        <f t="shared" si="220"/>
        <v>1.1499545282691324</v>
      </c>
    </row>
    <row r="95" spans="1:166" hidden="1" x14ac:dyDescent="0.2">
      <c r="A95" s="571" t="s">
        <v>595</v>
      </c>
      <c r="B95" s="571">
        <f t="shared" ref="B95:B158" si="226">B94+1</f>
        <v>1950</v>
      </c>
      <c r="D95" s="626"/>
      <c r="E95" s="626"/>
      <c r="F95" s="626"/>
      <c r="G95" s="626"/>
      <c r="H95" s="626"/>
      <c r="J95" s="627"/>
      <c r="K95" s="627"/>
      <c r="L95" s="627"/>
      <c r="M95" s="627"/>
      <c r="N95" s="627"/>
      <c r="O95" s="771"/>
      <c r="X95" s="628"/>
      <c r="Y95" s="628"/>
      <c r="Z95" s="628"/>
      <c r="AA95" s="628"/>
      <c r="AB95" s="628"/>
      <c r="BC95" s="629"/>
      <c r="BD95" s="621"/>
      <c r="BE95" s="621"/>
      <c r="BF95" s="621"/>
      <c r="BG95" s="621"/>
      <c r="BH95" s="629"/>
      <c r="BI95" s="621"/>
      <c r="BT95" s="630"/>
      <c r="BU95" s="630"/>
      <c r="BV95" s="630"/>
      <c r="BW95" s="630"/>
      <c r="BX95" s="630"/>
      <c r="BY95" s="630"/>
      <c r="BZ95" s="630"/>
      <c r="CA95" s="630"/>
      <c r="CB95" s="630"/>
      <c r="CC95" s="630"/>
      <c r="CD95" s="630"/>
      <c r="CG95" s="575"/>
      <c r="CI95" s="621"/>
      <c r="CJ95" s="621"/>
      <c r="CK95" s="621"/>
      <c r="CL95" s="621"/>
      <c r="CN95" s="621"/>
      <c r="CO95" s="621"/>
      <c r="CP95" s="621"/>
      <c r="CQ95" s="621"/>
      <c r="CR95" s="621"/>
      <c r="CS95" s="621"/>
      <c r="CT95" s="621"/>
      <c r="CU95" s="621"/>
      <c r="CV95" s="621"/>
      <c r="CW95" s="621"/>
      <c r="CZ95" s="621"/>
      <c r="DA95" s="621"/>
      <c r="DB95" s="621"/>
      <c r="DC95" s="621"/>
      <c r="DE95" s="621"/>
      <c r="DF95" s="621"/>
      <c r="DG95" s="621"/>
      <c r="DH95" s="621"/>
      <c r="DI95" s="621"/>
      <c r="DK95" s="621"/>
      <c r="DL95" s="621"/>
      <c r="DM95" s="621"/>
      <c r="DN95" s="621"/>
      <c r="DP95" s="621"/>
      <c r="DQ95" s="621"/>
      <c r="DR95" s="621"/>
      <c r="DS95" s="621"/>
      <c r="DU95" s="621"/>
      <c r="DV95" s="621"/>
      <c r="DW95" s="621"/>
      <c r="DX95" s="621"/>
      <c r="EB95" s="621">
        <f t="shared" ref="EB95:EB126" si="227">EXP(SUMPRODUCT($CT95:$CW95,CZ95:DC95))</f>
        <v>1</v>
      </c>
      <c r="EC95" s="621">
        <f t="shared" ref="EC95:EC155" si="228">IF(ISERR(EB95),EC94,EB95*EC94)</f>
        <v>1</v>
      </c>
      <c r="ED95" s="621">
        <f t="shared" si="222"/>
        <v>1.0438291302373177</v>
      </c>
      <c r="EE95" s="621"/>
      <c r="EF95" s="621">
        <f t="shared" ref="EF95:EF126" si="229">EXP(SUMPRODUCT($CT95:$CW95,DE95:DH95))</f>
        <v>1</v>
      </c>
      <c r="EG95" s="621">
        <f t="shared" ref="EG95:EG155" si="230">IF(ISERR(EF95),EG94,EF95*EG94)</f>
        <v>1</v>
      </c>
      <c r="EH95" s="621">
        <f t="shared" si="223"/>
        <v>0.56491436111585402</v>
      </c>
      <c r="EI95" s="621"/>
      <c r="EJ95" s="621">
        <f t="shared" ref="EJ95:EJ126" si="231">EXP(SUMPRODUCT($CT95:$CW95,DK95:DN95))</f>
        <v>1</v>
      </c>
      <c r="EK95" s="621">
        <f t="shared" ref="EK95:EK155" si="232">IF(ISERR(EJ95),EK94,EJ95*EK94)</f>
        <v>1</v>
      </c>
      <c r="EL95" s="621">
        <f t="shared" si="224"/>
        <v>1.0346231351307316</v>
      </c>
      <c r="EM95" s="621"/>
      <c r="EP95" s="577"/>
      <c r="ER95" s="572">
        <f t="shared" si="225"/>
        <v>1973</v>
      </c>
      <c r="ES95" s="621">
        <f t="shared" si="207"/>
        <v>0.68128915852311078</v>
      </c>
      <c r="ET95" s="621">
        <f t="shared" si="208"/>
        <v>0.57760566025632609</v>
      </c>
      <c r="EU95" s="621">
        <f t="shared" si="209"/>
        <v>1.0432849845199337</v>
      </c>
      <c r="EV95" s="621">
        <f t="shared" si="210"/>
        <v>1</v>
      </c>
      <c r="EW95" s="621">
        <f t="shared" si="211"/>
        <v>1</v>
      </c>
      <c r="EX95" s="621">
        <f t="shared" si="212"/>
        <v>1.1305690199827718</v>
      </c>
      <c r="EZ95" s="572">
        <f t="shared" si="221"/>
        <v>1973</v>
      </c>
      <c r="FA95" s="631">
        <f t="shared" si="213"/>
        <v>1.0092087242413423</v>
      </c>
      <c r="FB95" s="631">
        <f t="shared" si="214"/>
        <v>1.4813221546473623</v>
      </c>
      <c r="FC95" s="631">
        <f t="shared" si="215"/>
        <v>1</v>
      </c>
      <c r="FD95" s="631">
        <f t="shared" si="216"/>
        <v>0.33362829876014638</v>
      </c>
      <c r="FE95" s="631">
        <f t="shared" si="217"/>
        <v>1.1305690199827718</v>
      </c>
      <c r="FG95" s="572">
        <v>1985</v>
      </c>
      <c r="FH95" s="621">
        <f t="shared" si="218"/>
        <v>1.1070792708965695</v>
      </c>
      <c r="FI95" s="621">
        <f t="shared" si="219"/>
        <v>0.97989419741981998</v>
      </c>
      <c r="FJ95" s="621">
        <f t="shared" si="220"/>
        <v>1.1297947000927684</v>
      </c>
    </row>
    <row r="96" spans="1:166" hidden="1" x14ac:dyDescent="0.2">
      <c r="A96" s="571" t="s">
        <v>595</v>
      </c>
      <c r="B96" s="571">
        <f t="shared" si="226"/>
        <v>1951</v>
      </c>
      <c r="D96" s="626"/>
      <c r="E96" s="626"/>
      <c r="F96" s="626"/>
      <c r="G96" s="626"/>
      <c r="H96" s="626"/>
      <c r="J96" s="627"/>
      <c r="K96" s="627"/>
      <c r="L96" s="627"/>
      <c r="M96" s="627"/>
      <c r="N96" s="627"/>
      <c r="O96" s="771"/>
      <c r="X96" s="628"/>
      <c r="Y96" s="628"/>
      <c r="Z96" s="628"/>
      <c r="AA96" s="628"/>
      <c r="AB96" s="628"/>
      <c r="BC96" s="621"/>
      <c r="BD96" s="621"/>
      <c r="BE96" s="621"/>
      <c r="BF96" s="621"/>
      <c r="BG96" s="621"/>
      <c r="BH96" s="629"/>
      <c r="BI96" s="621"/>
      <c r="BT96" s="630"/>
      <c r="BU96" s="630"/>
      <c r="BV96" s="630"/>
      <c r="BW96" s="630"/>
      <c r="BX96" s="630"/>
      <c r="BY96" s="630"/>
      <c r="BZ96" s="630"/>
      <c r="CA96" s="630"/>
      <c r="CB96" s="630"/>
      <c r="CC96" s="630"/>
      <c r="CD96" s="630"/>
      <c r="CG96" s="575"/>
      <c r="CI96" s="621"/>
      <c r="CJ96" s="621"/>
      <c r="CK96" s="621"/>
      <c r="CL96" s="621"/>
      <c r="CN96" s="621"/>
      <c r="CO96" s="621"/>
      <c r="CP96" s="621"/>
      <c r="CQ96" s="621"/>
      <c r="CR96" s="621"/>
      <c r="CS96" s="621"/>
      <c r="CT96" s="621"/>
      <c r="CU96" s="621"/>
      <c r="CV96" s="621"/>
      <c r="CW96" s="621"/>
      <c r="CZ96" s="621"/>
      <c r="DA96" s="621"/>
      <c r="DB96" s="621"/>
      <c r="DC96" s="621"/>
      <c r="DE96" s="621"/>
      <c r="DF96" s="621"/>
      <c r="DG96" s="621"/>
      <c r="DH96" s="621"/>
      <c r="DI96" s="621"/>
      <c r="DK96" s="621"/>
      <c r="DL96" s="621"/>
      <c r="DM96" s="621"/>
      <c r="DN96" s="621"/>
      <c r="DP96" s="621"/>
      <c r="DQ96" s="621"/>
      <c r="DR96" s="621"/>
      <c r="DS96" s="621"/>
      <c r="DU96" s="621"/>
      <c r="DV96" s="621"/>
      <c r="DW96" s="621"/>
      <c r="DX96" s="621"/>
      <c r="EB96" s="621">
        <f t="shared" si="227"/>
        <v>1</v>
      </c>
      <c r="EC96" s="621">
        <f t="shared" si="228"/>
        <v>1</v>
      </c>
      <c r="ED96" s="621">
        <f t="shared" si="222"/>
        <v>1.0438291302373177</v>
      </c>
      <c r="EE96" s="621"/>
      <c r="EF96" s="621">
        <f t="shared" si="229"/>
        <v>1</v>
      </c>
      <c r="EG96" s="621">
        <f t="shared" si="230"/>
        <v>1</v>
      </c>
      <c r="EH96" s="621">
        <f t="shared" si="223"/>
        <v>0.56491436111585402</v>
      </c>
      <c r="EI96" s="621"/>
      <c r="EJ96" s="621">
        <f t="shared" si="231"/>
        <v>1</v>
      </c>
      <c r="EK96" s="621">
        <f t="shared" si="232"/>
        <v>1</v>
      </c>
      <c r="EL96" s="621">
        <f t="shared" si="224"/>
        <v>1.0346231351307316</v>
      </c>
      <c r="EM96" s="621"/>
      <c r="EP96" s="577"/>
      <c r="ER96" s="572">
        <f t="shared" si="225"/>
        <v>1974</v>
      </c>
      <c r="ES96" s="621">
        <f t="shared" si="207"/>
        <v>0.83771178673743485</v>
      </c>
      <c r="ET96" s="621">
        <f t="shared" si="208"/>
        <v>0.72394416857621524</v>
      </c>
      <c r="EU96" s="621">
        <f t="shared" si="209"/>
        <v>1.051016724020533</v>
      </c>
      <c r="EV96" s="621">
        <f t="shared" si="210"/>
        <v>1</v>
      </c>
      <c r="EW96" s="621">
        <f t="shared" si="211"/>
        <v>1</v>
      </c>
      <c r="EX96" s="621">
        <f t="shared" si="212"/>
        <v>1.1009812558971006</v>
      </c>
      <c r="EZ96" s="572">
        <f t="shared" si="221"/>
        <v>1974</v>
      </c>
      <c r="FA96" s="631">
        <f t="shared" si="213"/>
        <v>1.0236370966326833</v>
      </c>
      <c r="FB96" s="631">
        <f t="shared" si="214"/>
        <v>1.2219442448331257</v>
      </c>
      <c r="FC96" s="631">
        <f t="shared" si="215"/>
        <v>1</v>
      </c>
      <c r="FD96" s="631">
        <f t="shared" si="216"/>
        <v>0.52409515921550753</v>
      </c>
      <c r="FE96" s="631">
        <f t="shared" si="217"/>
        <v>1.1009812558971006</v>
      </c>
      <c r="FG96" s="572">
        <v>1985</v>
      </c>
      <c r="FH96" s="621">
        <f t="shared" si="218"/>
        <v>1.0898051824920232</v>
      </c>
      <c r="FI96" s="621">
        <f t="shared" si="219"/>
        <v>0.91623482376444654</v>
      </c>
      <c r="FJ96" s="621">
        <f t="shared" si="220"/>
        <v>1.1894387270879365</v>
      </c>
    </row>
    <row r="97" spans="1:166" hidden="1" x14ac:dyDescent="0.2">
      <c r="A97" s="571" t="s">
        <v>595</v>
      </c>
      <c r="B97" s="571">
        <f t="shared" si="226"/>
        <v>1952</v>
      </c>
      <c r="D97" s="626"/>
      <c r="E97" s="626"/>
      <c r="F97" s="626"/>
      <c r="G97" s="626"/>
      <c r="H97" s="626"/>
      <c r="J97" s="627"/>
      <c r="K97" s="627"/>
      <c r="L97" s="627"/>
      <c r="M97" s="627"/>
      <c r="N97" s="627"/>
      <c r="O97" s="771"/>
      <c r="X97" s="628"/>
      <c r="Y97" s="628"/>
      <c r="Z97" s="628"/>
      <c r="AA97" s="628"/>
      <c r="AB97" s="628"/>
      <c r="BC97" s="621"/>
      <c r="BD97" s="621"/>
      <c r="BE97" s="621"/>
      <c r="BF97" s="621"/>
      <c r="BG97" s="621"/>
      <c r="BH97" s="629"/>
      <c r="BI97" s="621"/>
      <c r="BT97" s="630"/>
      <c r="BU97" s="630"/>
      <c r="BV97" s="630"/>
      <c r="BW97" s="630"/>
      <c r="BX97" s="630"/>
      <c r="BY97" s="630"/>
      <c r="BZ97" s="630"/>
      <c r="CA97" s="630"/>
      <c r="CB97" s="630"/>
      <c r="CC97" s="630"/>
      <c r="CD97" s="630"/>
      <c r="CG97" s="575"/>
      <c r="CI97" s="621"/>
      <c r="CJ97" s="621"/>
      <c r="CK97" s="621"/>
      <c r="CL97" s="621"/>
      <c r="CN97" s="621"/>
      <c r="CO97" s="621"/>
      <c r="CP97" s="621"/>
      <c r="CQ97" s="621"/>
      <c r="CR97" s="621"/>
      <c r="CS97" s="621"/>
      <c r="CT97" s="621"/>
      <c r="CU97" s="621"/>
      <c r="CV97" s="621"/>
      <c r="CW97" s="621"/>
      <c r="CZ97" s="621"/>
      <c r="DA97" s="621"/>
      <c r="DB97" s="621"/>
      <c r="DC97" s="621"/>
      <c r="DE97" s="621"/>
      <c r="DF97" s="621"/>
      <c r="DG97" s="621"/>
      <c r="DH97" s="621"/>
      <c r="DI97" s="621"/>
      <c r="DK97" s="621"/>
      <c r="DL97" s="621"/>
      <c r="DM97" s="621"/>
      <c r="DN97" s="621"/>
      <c r="DP97" s="621"/>
      <c r="DQ97" s="621"/>
      <c r="DR97" s="621"/>
      <c r="DS97" s="621"/>
      <c r="DU97" s="621"/>
      <c r="DV97" s="621"/>
      <c r="DW97" s="621"/>
      <c r="DX97" s="621"/>
      <c r="EB97" s="621">
        <f t="shared" si="227"/>
        <v>1</v>
      </c>
      <c r="EC97" s="621">
        <f t="shared" si="228"/>
        <v>1</v>
      </c>
      <c r="ED97" s="621">
        <f t="shared" si="222"/>
        <v>1.0438291302373177</v>
      </c>
      <c r="EE97" s="621"/>
      <c r="EF97" s="621">
        <f t="shared" si="229"/>
        <v>1</v>
      </c>
      <c r="EG97" s="621">
        <f t="shared" si="230"/>
        <v>1</v>
      </c>
      <c r="EH97" s="621">
        <f t="shared" si="223"/>
        <v>0.56491436111585402</v>
      </c>
      <c r="EI97" s="621"/>
      <c r="EJ97" s="621">
        <f t="shared" si="231"/>
        <v>1</v>
      </c>
      <c r="EK97" s="621">
        <f t="shared" si="232"/>
        <v>1</v>
      </c>
      <c r="EL97" s="621">
        <f t="shared" si="224"/>
        <v>1.0346231351307316</v>
      </c>
      <c r="EM97" s="621"/>
      <c r="EP97" s="577"/>
      <c r="ER97" s="572">
        <f t="shared" si="225"/>
        <v>1975</v>
      </c>
      <c r="ES97" s="621">
        <f t="shared" si="207"/>
        <v>0.87437892847302179</v>
      </c>
      <c r="ET97" s="621">
        <f t="shared" si="208"/>
        <v>0.79976270457976406</v>
      </c>
      <c r="EU97" s="621">
        <f t="shared" si="209"/>
        <v>1.0369911557689904</v>
      </c>
      <c r="EV97" s="621">
        <f t="shared" si="210"/>
        <v>1</v>
      </c>
      <c r="EW97" s="621">
        <f t="shared" si="211"/>
        <v>1</v>
      </c>
      <c r="EX97" s="621">
        <f t="shared" si="212"/>
        <v>1.0542982432933876</v>
      </c>
      <c r="EZ97" s="572">
        <f t="shared" si="221"/>
        <v>1975</v>
      </c>
      <c r="FA97" s="631">
        <f t="shared" si="213"/>
        <v>0.94170505428234297</v>
      </c>
      <c r="FB97" s="631">
        <f t="shared" si="214"/>
        <v>1.0769987972227286</v>
      </c>
      <c r="FC97" s="631">
        <f t="shared" si="215"/>
        <v>1</v>
      </c>
      <c r="FD97" s="631">
        <f t="shared" si="216"/>
        <v>0.63962038363673901</v>
      </c>
      <c r="FE97" s="631">
        <f t="shared" si="217"/>
        <v>1.0542982432933876</v>
      </c>
      <c r="FG97" s="572">
        <v>1985</v>
      </c>
      <c r="FH97" s="621">
        <f t="shared" si="218"/>
        <v>0.93795213672795286</v>
      </c>
      <c r="FI97" s="621">
        <f t="shared" si="219"/>
        <v>0.86315578791738878</v>
      </c>
      <c r="FJ97" s="621">
        <f t="shared" si="220"/>
        <v>1.0866545180575475</v>
      </c>
    </row>
    <row r="98" spans="1:166" hidden="1" x14ac:dyDescent="0.2">
      <c r="A98" s="571" t="s">
        <v>595</v>
      </c>
      <c r="B98" s="571">
        <f t="shared" si="226"/>
        <v>1953</v>
      </c>
      <c r="D98" s="626"/>
      <c r="E98" s="626"/>
      <c r="F98" s="626"/>
      <c r="G98" s="626"/>
      <c r="H98" s="626"/>
      <c r="J98" s="627"/>
      <c r="K98" s="627"/>
      <c r="L98" s="627"/>
      <c r="M98" s="627"/>
      <c r="N98" s="627"/>
      <c r="O98" s="771"/>
      <c r="X98" s="628"/>
      <c r="Y98" s="628"/>
      <c r="Z98" s="628"/>
      <c r="AA98" s="628"/>
      <c r="AB98" s="628"/>
      <c r="BC98" s="621"/>
      <c r="BD98" s="621"/>
      <c r="BE98" s="621"/>
      <c r="BF98" s="621"/>
      <c r="BG98" s="621"/>
      <c r="BH98" s="629"/>
      <c r="BI98" s="621"/>
      <c r="BT98" s="630"/>
      <c r="BU98" s="630"/>
      <c r="BV98" s="630"/>
      <c r="BW98" s="630"/>
      <c r="BX98" s="630"/>
      <c r="BY98" s="630"/>
      <c r="BZ98" s="630"/>
      <c r="CA98" s="630"/>
      <c r="CB98" s="630"/>
      <c r="CC98" s="630"/>
      <c r="CD98" s="630"/>
      <c r="CG98" s="575"/>
      <c r="CI98" s="621"/>
      <c r="CJ98" s="621"/>
      <c r="CK98" s="621"/>
      <c r="CL98" s="621"/>
      <c r="CN98" s="621"/>
      <c r="CO98" s="621"/>
      <c r="CP98" s="621"/>
      <c r="CQ98" s="621"/>
      <c r="CR98" s="621"/>
      <c r="CS98" s="621"/>
      <c r="CT98" s="621"/>
      <c r="CU98" s="621"/>
      <c r="CV98" s="621"/>
      <c r="CW98" s="621"/>
      <c r="CZ98" s="621"/>
      <c r="DA98" s="621"/>
      <c r="DB98" s="621"/>
      <c r="DC98" s="621"/>
      <c r="DE98" s="621"/>
      <c r="DF98" s="621"/>
      <c r="DG98" s="621"/>
      <c r="DH98" s="621"/>
      <c r="DI98" s="621"/>
      <c r="DK98" s="621"/>
      <c r="DL98" s="621"/>
      <c r="DM98" s="621"/>
      <c r="DN98" s="621"/>
      <c r="DP98" s="621"/>
      <c r="DQ98" s="621"/>
      <c r="DR98" s="621"/>
      <c r="DS98" s="621"/>
      <c r="DU98" s="621"/>
      <c r="DV98" s="621"/>
      <c r="DW98" s="621"/>
      <c r="DX98" s="621"/>
      <c r="EB98" s="621">
        <f t="shared" si="227"/>
        <v>1</v>
      </c>
      <c r="EC98" s="621">
        <f t="shared" si="228"/>
        <v>1</v>
      </c>
      <c r="ED98" s="621">
        <f t="shared" si="222"/>
        <v>1.0438291302373177</v>
      </c>
      <c r="EE98" s="621"/>
      <c r="EF98" s="621">
        <f t="shared" si="229"/>
        <v>1</v>
      </c>
      <c r="EG98" s="621">
        <f t="shared" si="230"/>
        <v>1</v>
      </c>
      <c r="EH98" s="621">
        <f t="shared" si="223"/>
        <v>0.56491436111585402</v>
      </c>
      <c r="EI98" s="621"/>
      <c r="EJ98" s="621">
        <f t="shared" si="231"/>
        <v>1</v>
      </c>
      <c r="EK98" s="621">
        <f t="shared" si="232"/>
        <v>1</v>
      </c>
      <c r="EL98" s="621">
        <f t="shared" si="224"/>
        <v>1.0346231351307316</v>
      </c>
      <c r="EM98" s="621"/>
      <c r="EP98" s="577"/>
      <c r="ER98" s="572">
        <f t="shared" si="225"/>
        <v>1976</v>
      </c>
      <c r="ES98" s="621">
        <f t="shared" si="207"/>
        <v>0.87453384302259674</v>
      </c>
      <c r="ET98" s="621">
        <f t="shared" si="208"/>
        <v>0.80414807448260994</v>
      </c>
      <c r="EU98" s="621">
        <f t="shared" si="209"/>
        <v>1.0300454894653064</v>
      </c>
      <c r="EV98" s="621">
        <f t="shared" si="210"/>
        <v>1</v>
      </c>
      <c r="EW98" s="621">
        <f t="shared" si="211"/>
        <v>1</v>
      </c>
      <c r="EX98" s="621">
        <f t="shared" si="212"/>
        <v>1.0558061552238638</v>
      </c>
      <c r="EZ98" s="572">
        <f t="shared" si="221"/>
        <v>1976</v>
      </c>
      <c r="FA98" s="631">
        <f t="shared" si="213"/>
        <v>0.96133176647775165</v>
      </c>
      <c r="FB98" s="631">
        <f t="shared" si="214"/>
        <v>1.099250502593657</v>
      </c>
      <c r="FC98" s="631">
        <f t="shared" si="215"/>
        <v>1</v>
      </c>
      <c r="FD98" s="631">
        <f t="shared" si="216"/>
        <v>0.6466541256940892</v>
      </c>
      <c r="FE98" s="631">
        <f t="shared" si="217"/>
        <v>1.0558061552238638</v>
      </c>
      <c r="FG98" s="572">
        <v>1985</v>
      </c>
      <c r="FH98" s="621">
        <f t="shared" si="218"/>
        <v>0.91364459729807757</v>
      </c>
      <c r="FI98" s="621">
        <f t="shared" si="219"/>
        <v>0.84232544452352021</v>
      </c>
      <c r="FJ98" s="621">
        <f t="shared" si="220"/>
        <v>1.0846693558151987</v>
      </c>
    </row>
    <row r="99" spans="1:166" hidden="1" x14ac:dyDescent="0.2">
      <c r="A99" s="571" t="s">
        <v>595</v>
      </c>
      <c r="B99" s="571">
        <f t="shared" si="226"/>
        <v>1954</v>
      </c>
      <c r="D99" s="626"/>
      <c r="E99" s="626"/>
      <c r="F99" s="626"/>
      <c r="G99" s="626"/>
      <c r="H99" s="626"/>
      <c r="J99" s="627"/>
      <c r="K99" s="627"/>
      <c r="L99" s="627"/>
      <c r="M99" s="627"/>
      <c r="N99" s="627"/>
      <c r="O99" s="771"/>
      <c r="X99" s="628"/>
      <c r="Y99" s="628"/>
      <c r="Z99" s="628"/>
      <c r="AA99" s="628"/>
      <c r="AB99" s="628"/>
      <c r="BC99" s="621"/>
      <c r="BD99" s="621"/>
      <c r="BE99" s="621"/>
      <c r="BF99" s="621"/>
      <c r="BG99" s="621"/>
      <c r="BH99" s="629"/>
      <c r="BI99" s="621"/>
      <c r="BT99" s="630"/>
      <c r="BU99" s="630"/>
      <c r="BV99" s="630"/>
      <c r="BW99" s="630"/>
      <c r="BX99" s="630"/>
      <c r="BY99" s="630"/>
      <c r="BZ99" s="630"/>
      <c r="CA99" s="630"/>
      <c r="CB99" s="630"/>
      <c r="CC99" s="630"/>
      <c r="CD99" s="630"/>
      <c r="CG99" s="575"/>
      <c r="CI99" s="621"/>
      <c r="CJ99" s="621"/>
      <c r="CK99" s="621"/>
      <c r="CL99" s="621"/>
      <c r="CN99" s="621"/>
      <c r="CO99" s="621"/>
      <c r="CP99" s="621"/>
      <c r="CQ99" s="621"/>
      <c r="CR99" s="621"/>
      <c r="CS99" s="621"/>
      <c r="CT99" s="621"/>
      <c r="CU99" s="621"/>
      <c r="CV99" s="621"/>
      <c r="CW99" s="621"/>
      <c r="CZ99" s="621"/>
      <c r="DA99" s="621"/>
      <c r="DB99" s="621"/>
      <c r="DC99" s="621"/>
      <c r="DE99" s="621"/>
      <c r="DF99" s="621"/>
      <c r="DG99" s="621"/>
      <c r="DH99" s="621"/>
      <c r="DI99" s="621"/>
      <c r="DK99" s="621"/>
      <c r="DL99" s="621"/>
      <c r="DM99" s="621"/>
      <c r="DN99" s="621"/>
      <c r="DP99" s="621"/>
      <c r="DQ99" s="621"/>
      <c r="DR99" s="621"/>
      <c r="DS99" s="621"/>
      <c r="DU99" s="621"/>
      <c r="DV99" s="621"/>
      <c r="DW99" s="621"/>
      <c r="DX99" s="621"/>
      <c r="EB99" s="621">
        <f t="shared" si="227"/>
        <v>1</v>
      </c>
      <c r="EC99" s="621">
        <f t="shared" si="228"/>
        <v>1</v>
      </c>
      <c r="ED99" s="621">
        <f t="shared" si="222"/>
        <v>1.0438291302373177</v>
      </c>
      <c r="EE99" s="621"/>
      <c r="EF99" s="621">
        <f t="shared" si="229"/>
        <v>1</v>
      </c>
      <c r="EG99" s="621">
        <f t="shared" si="230"/>
        <v>1</v>
      </c>
      <c r="EH99" s="621">
        <f t="shared" si="223"/>
        <v>0.56491436111585402</v>
      </c>
      <c r="EI99" s="621"/>
      <c r="EJ99" s="621">
        <f t="shared" si="231"/>
        <v>1</v>
      </c>
      <c r="EK99" s="621">
        <f t="shared" si="232"/>
        <v>1</v>
      </c>
      <c r="EL99" s="621">
        <f t="shared" si="224"/>
        <v>1.0346231351307316</v>
      </c>
      <c r="EM99" s="621"/>
      <c r="EP99" s="577"/>
      <c r="ER99" s="572">
        <f t="shared" si="225"/>
        <v>1977</v>
      </c>
      <c r="ES99" s="621">
        <f t="shared" si="207"/>
        <v>0.87329535063276975</v>
      </c>
      <c r="ET99" s="621">
        <f t="shared" si="208"/>
        <v>0.81029116023729231</v>
      </c>
      <c r="EU99" s="621">
        <f t="shared" si="209"/>
        <v>1.0143280938637367</v>
      </c>
      <c r="EV99" s="621">
        <f t="shared" si="210"/>
        <v>1</v>
      </c>
      <c r="EW99" s="621">
        <f t="shared" si="211"/>
        <v>1</v>
      </c>
      <c r="EX99" s="621">
        <f t="shared" si="212"/>
        <v>1.0625309582170275</v>
      </c>
      <c r="EZ99" s="572">
        <f t="shared" si="221"/>
        <v>1977</v>
      </c>
      <c r="FA99" s="631">
        <f t="shared" si="213"/>
        <v>0.99030435518719284</v>
      </c>
      <c r="FB99" s="631">
        <f t="shared" si="214"/>
        <v>1.1339856034612354</v>
      </c>
      <c r="FC99" s="631">
        <f t="shared" si="215"/>
        <v>1</v>
      </c>
      <c r="FD99" s="631">
        <f t="shared" si="216"/>
        <v>0.65657176435869735</v>
      </c>
      <c r="FE99" s="631">
        <f t="shared" si="217"/>
        <v>1.0625309582170275</v>
      </c>
      <c r="FG99" s="572">
        <v>1985</v>
      </c>
      <c r="FH99" s="621">
        <f t="shared" si="218"/>
        <v>1.0272016086205014</v>
      </c>
      <c r="FI99" s="621">
        <f t="shared" si="219"/>
        <v>0.93202275366080434</v>
      </c>
      <c r="FJ99" s="621">
        <f t="shared" si="220"/>
        <v>1.1021207417800187</v>
      </c>
    </row>
    <row r="100" spans="1:166" hidden="1" x14ac:dyDescent="0.2">
      <c r="A100" s="571" t="s">
        <v>595</v>
      </c>
      <c r="B100" s="571">
        <f t="shared" si="226"/>
        <v>1955</v>
      </c>
      <c r="D100" s="626"/>
      <c r="E100" s="626"/>
      <c r="F100" s="626"/>
      <c r="G100" s="626"/>
      <c r="H100" s="626"/>
      <c r="J100" s="627"/>
      <c r="K100" s="627"/>
      <c r="L100" s="627"/>
      <c r="M100" s="627"/>
      <c r="N100" s="627"/>
      <c r="O100" s="771"/>
      <c r="X100" s="628"/>
      <c r="Y100" s="628"/>
      <c r="Z100" s="628"/>
      <c r="AA100" s="628"/>
      <c r="AB100" s="628"/>
      <c r="BC100" s="621"/>
      <c r="BD100" s="621"/>
      <c r="BE100" s="621"/>
      <c r="BF100" s="621"/>
      <c r="BG100" s="621"/>
      <c r="BH100" s="629"/>
      <c r="BI100" s="621"/>
      <c r="BT100" s="630"/>
      <c r="BU100" s="630"/>
      <c r="BV100" s="630"/>
      <c r="BW100" s="630"/>
      <c r="BX100" s="630"/>
      <c r="BY100" s="630"/>
      <c r="BZ100" s="630"/>
      <c r="CA100" s="630"/>
      <c r="CB100" s="630"/>
      <c r="CC100" s="630"/>
      <c r="CD100" s="630"/>
      <c r="CG100" s="575"/>
      <c r="CI100" s="621"/>
      <c r="CJ100" s="621"/>
      <c r="CK100" s="621"/>
      <c r="CL100" s="621"/>
      <c r="CN100" s="621"/>
      <c r="CO100" s="621"/>
      <c r="CP100" s="621"/>
      <c r="CQ100" s="621"/>
      <c r="CR100" s="621"/>
      <c r="CS100" s="621"/>
      <c r="CT100" s="621"/>
      <c r="CU100" s="621"/>
      <c r="CV100" s="621"/>
      <c r="CW100" s="621"/>
      <c r="CZ100" s="621"/>
      <c r="DA100" s="621"/>
      <c r="DB100" s="621"/>
      <c r="DC100" s="621"/>
      <c r="DE100" s="621"/>
      <c r="DF100" s="621"/>
      <c r="DG100" s="621"/>
      <c r="DH100" s="621"/>
      <c r="DI100" s="621"/>
      <c r="DK100" s="621"/>
      <c r="DL100" s="621"/>
      <c r="DM100" s="621"/>
      <c r="DN100" s="621"/>
      <c r="DP100" s="621"/>
      <c r="DQ100" s="621"/>
      <c r="DR100" s="621"/>
      <c r="DS100" s="621"/>
      <c r="DU100" s="621"/>
      <c r="DV100" s="621"/>
      <c r="DW100" s="621"/>
      <c r="DX100" s="621"/>
      <c r="EB100" s="621">
        <f t="shared" si="227"/>
        <v>1</v>
      </c>
      <c r="EC100" s="621">
        <f t="shared" si="228"/>
        <v>1</v>
      </c>
      <c r="ED100" s="621">
        <f t="shared" si="222"/>
        <v>1.0438291302373177</v>
      </c>
      <c r="EE100" s="621"/>
      <c r="EF100" s="621">
        <f t="shared" si="229"/>
        <v>1</v>
      </c>
      <c r="EG100" s="621">
        <f t="shared" si="230"/>
        <v>1</v>
      </c>
      <c r="EH100" s="621">
        <f t="shared" si="223"/>
        <v>0.56491436111585402</v>
      </c>
      <c r="EI100" s="621"/>
      <c r="EJ100" s="621">
        <f t="shared" si="231"/>
        <v>1</v>
      </c>
      <c r="EK100" s="621">
        <f t="shared" si="232"/>
        <v>1</v>
      </c>
      <c r="EL100" s="621">
        <f t="shared" si="224"/>
        <v>1.0346231351307316</v>
      </c>
      <c r="EM100" s="621"/>
      <c r="EP100" s="577"/>
      <c r="ER100" s="572">
        <v>1978</v>
      </c>
      <c r="ES100" s="621">
        <f t="shared" si="207"/>
        <v>0.9116269197347393</v>
      </c>
      <c r="ET100" s="621">
        <f t="shared" si="208"/>
        <v>0.83469257307895228</v>
      </c>
      <c r="EU100" s="621">
        <f t="shared" si="209"/>
        <v>1.0113165894054785</v>
      </c>
      <c r="EV100" s="621">
        <f t="shared" si="210"/>
        <v>1</v>
      </c>
      <c r="EW100" s="621">
        <f t="shared" si="211"/>
        <v>1</v>
      </c>
      <c r="EX100" s="621">
        <f t="shared" si="212"/>
        <v>1.0799495317736036</v>
      </c>
      <c r="EZ100" s="572">
        <f t="shared" si="221"/>
        <v>1978</v>
      </c>
      <c r="FA100" s="631">
        <f t="shared" si="213"/>
        <v>1.0437049590424423</v>
      </c>
      <c r="FB100" s="631">
        <f t="shared" si="214"/>
        <v>1.1448816796087313</v>
      </c>
      <c r="FC100" s="631">
        <f t="shared" si="215"/>
        <v>1</v>
      </c>
      <c r="FD100" s="631">
        <f t="shared" si="216"/>
        <v>0.69671169155316215</v>
      </c>
      <c r="FE100" s="631">
        <f t="shared" si="217"/>
        <v>1.0799495317736036</v>
      </c>
      <c r="FG100" s="572">
        <v>1985</v>
      </c>
      <c r="FH100" s="621">
        <f t="shared" si="218"/>
        <v>1</v>
      </c>
      <c r="FI100" s="621">
        <f t="shared" si="219"/>
        <v>1</v>
      </c>
      <c r="FJ100" s="621">
        <f t="shared" si="220"/>
        <v>1</v>
      </c>
    </row>
    <row r="101" spans="1:166" hidden="1" x14ac:dyDescent="0.2">
      <c r="A101" s="571" t="s">
        <v>595</v>
      </c>
      <c r="B101" s="571">
        <f t="shared" si="226"/>
        <v>1956</v>
      </c>
      <c r="D101" s="626"/>
      <c r="E101" s="626"/>
      <c r="F101" s="626"/>
      <c r="G101" s="626"/>
      <c r="H101" s="626"/>
      <c r="J101" s="627"/>
      <c r="K101" s="627"/>
      <c r="L101" s="627"/>
      <c r="M101" s="627"/>
      <c r="N101" s="627"/>
      <c r="O101" s="771"/>
      <c r="X101" s="628"/>
      <c r="Y101" s="628"/>
      <c r="Z101" s="628"/>
      <c r="AA101" s="628"/>
      <c r="AB101" s="628"/>
      <c r="BC101" s="621"/>
      <c r="BD101" s="621"/>
      <c r="BE101" s="621"/>
      <c r="BF101" s="621"/>
      <c r="BG101" s="621"/>
      <c r="BH101" s="629"/>
      <c r="BI101" s="621"/>
      <c r="BT101" s="630"/>
      <c r="BU101" s="630"/>
      <c r="BV101" s="630"/>
      <c r="BW101" s="630"/>
      <c r="BX101" s="630"/>
      <c r="BY101" s="630"/>
      <c r="BZ101" s="630"/>
      <c r="CA101" s="630"/>
      <c r="CB101" s="630"/>
      <c r="CC101" s="630"/>
      <c r="CD101" s="630"/>
      <c r="CG101" s="575"/>
      <c r="CI101" s="621"/>
      <c r="CJ101" s="621"/>
      <c r="CK101" s="621"/>
      <c r="CL101" s="621"/>
      <c r="CN101" s="621"/>
      <c r="CO101" s="621"/>
      <c r="CP101" s="621"/>
      <c r="CQ101" s="621"/>
      <c r="CR101" s="621"/>
      <c r="CS101" s="621"/>
      <c r="CT101" s="621"/>
      <c r="CU101" s="621"/>
      <c r="CV101" s="621"/>
      <c r="CW101" s="621"/>
      <c r="CZ101" s="621"/>
      <c r="DA101" s="621"/>
      <c r="DB101" s="621"/>
      <c r="DC101" s="621"/>
      <c r="DE101" s="621"/>
      <c r="DF101" s="621"/>
      <c r="DG101" s="621"/>
      <c r="DH101" s="621"/>
      <c r="DI101" s="621"/>
      <c r="DK101" s="621"/>
      <c r="DL101" s="621"/>
      <c r="DM101" s="621"/>
      <c r="DN101" s="621"/>
      <c r="DP101" s="621"/>
      <c r="DQ101" s="621"/>
      <c r="DR101" s="621"/>
      <c r="DS101" s="621"/>
      <c r="DU101" s="621"/>
      <c r="DV101" s="621"/>
      <c r="DW101" s="621"/>
      <c r="DX101" s="621"/>
      <c r="EB101" s="621">
        <f t="shared" si="227"/>
        <v>1</v>
      </c>
      <c r="EC101" s="621">
        <f t="shared" si="228"/>
        <v>1</v>
      </c>
      <c r="ED101" s="621">
        <f t="shared" si="222"/>
        <v>1.0438291302373177</v>
      </c>
      <c r="EE101" s="621"/>
      <c r="EF101" s="621">
        <f t="shared" si="229"/>
        <v>1</v>
      </c>
      <c r="EG101" s="621">
        <f t="shared" si="230"/>
        <v>1</v>
      </c>
      <c r="EH101" s="621">
        <f t="shared" si="223"/>
        <v>0.56491436111585402</v>
      </c>
      <c r="EI101" s="621"/>
      <c r="EJ101" s="621">
        <f t="shared" si="231"/>
        <v>1</v>
      </c>
      <c r="EK101" s="621">
        <f t="shared" si="232"/>
        <v>1</v>
      </c>
      <c r="EL101" s="621">
        <f t="shared" si="224"/>
        <v>1.0346231351307316</v>
      </c>
      <c r="EM101" s="621"/>
      <c r="EP101" s="577"/>
      <c r="ER101" s="572">
        <f>ER100+1</f>
        <v>1979</v>
      </c>
      <c r="ES101" s="621">
        <f t="shared" si="207"/>
        <v>1.1499545282691324</v>
      </c>
      <c r="ET101" s="621">
        <f t="shared" si="208"/>
        <v>1.036644168704135</v>
      </c>
      <c r="EU101" s="621">
        <f t="shared" si="209"/>
        <v>1.0426593306129819</v>
      </c>
      <c r="EV101" s="621">
        <f t="shared" si="210"/>
        <v>1</v>
      </c>
      <c r="EW101" s="621">
        <f t="shared" si="211"/>
        <v>1</v>
      </c>
      <c r="EX101" s="621">
        <f t="shared" si="212"/>
        <v>1.0639189016405564</v>
      </c>
      <c r="EZ101" s="572">
        <f t="shared" si="221"/>
        <v>1979</v>
      </c>
      <c r="FA101" s="631">
        <f t="shared" si="213"/>
        <v>1.0896574899513058</v>
      </c>
      <c r="FB101" s="631">
        <f t="shared" si="214"/>
        <v>0.94756571948233148</v>
      </c>
      <c r="FC101" s="631">
        <f t="shared" si="215"/>
        <v>1</v>
      </c>
      <c r="FD101" s="631">
        <f t="shared" si="216"/>
        <v>1.0746311325082871</v>
      </c>
      <c r="FE101" s="631">
        <f t="shared" si="217"/>
        <v>1.0639189016405564</v>
      </c>
      <c r="FG101" s="572">
        <f>FG100+1</f>
        <v>1986</v>
      </c>
      <c r="FH101" s="621">
        <f t="shared" si="218"/>
        <v>0.92413592170502756</v>
      </c>
      <c r="FI101" s="621">
        <f t="shared" si="219"/>
        <v>1.0652826784084144</v>
      </c>
      <c r="FJ101" s="621">
        <f t="shared" si="220"/>
        <v>0.86750300219443433</v>
      </c>
    </row>
    <row r="102" spans="1:166" hidden="1" x14ac:dyDescent="0.2">
      <c r="A102" s="571" t="s">
        <v>595</v>
      </c>
      <c r="B102" s="571">
        <f t="shared" si="226"/>
        <v>1957</v>
      </c>
      <c r="D102" s="626"/>
      <c r="E102" s="626"/>
      <c r="F102" s="626"/>
      <c r="G102" s="626"/>
      <c r="H102" s="626"/>
      <c r="J102" s="627"/>
      <c r="K102" s="627"/>
      <c r="L102" s="627"/>
      <c r="M102" s="627"/>
      <c r="N102" s="627"/>
      <c r="O102" s="771"/>
      <c r="X102" s="628"/>
      <c r="Y102" s="628"/>
      <c r="Z102" s="628"/>
      <c r="AA102" s="628"/>
      <c r="AB102" s="628"/>
      <c r="BC102" s="621"/>
      <c r="BD102" s="621"/>
      <c r="BE102" s="621"/>
      <c r="BF102" s="621"/>
      <c r="BG102" s="621"/>
      <c r="BH102" s="629"/>
      <c r="BI102" s="621"/>
      <c r="BT102" s="630"/>
      <c r="BU102" s="630"/>
      <c r="BV102" s="630"/>
      <c r="BW102" s="630"/>
      <c r="BX102" s="630"/>
      <c r="BY102" s="630"/>
      <c r="BZ102" s="630"/>
      <c r="CA102" s="630"/>
      <c r="CB102" s="630"/>
      <c r="CC102" s="630"/>
      <c r="CD102" s="630"/>
      <c r="CG102" s="575"/>
      <c r="CI102" s="621"/>
      <c r="CJ102" s="621"/>
      <c r="CK102" s="621"/>
      <c r="CL102" s="621"/>
      <c r="CN102" s="621"/>
      <c r="CO102" s="621"/>
      <c r="CP102" s="621"/>
      <c r="CQ102" s="621"/>
      <c r="CR102" s="621"/>
      <c r="CS102" s="621"/>
      <c r="CT102" s="621"/>
      <c r="CU102" s="621"/>
      <c r="CV102" s="621"/>
      <c r="CW102" s="621"/>
      <c r="CZ102" s="621"/>
      <c r="DA102" s="621"/>
      <c r="DB102" s="621"/>
      <c r="DC102" s="621"/>
      <c r="DE102" s="621"/>
      <c r="DF102" s="621"/>
      <c r="DG102" s="621"/>
      <c r="DH102" s="621"/>
      <c r="DI102" s="621"/>
      <c r="DK102" s="621"/>
      <c r="DL102" s="621"/>
      <c r="DM102" s="621"/>
      <c r="DN102" s="621"/>
      <c r="DP102" s="621"/>
      <c r="DQ102" s="621"/>
      <c r="DR102" s="621"/>
      <c r="DS102" s="621"/>
      <c r="DU102" s="621"/>
      <c r="DV102" s="621"/>
      <c r="DW102" s="621"/>
      <c r="DX102" s="621"/>
      <c r="EB102" s="621">
        <f t="shared" si="227"/>
        <v>1</v>
      </c>
      <c r="EC102" s="621">
        <f t="shared" si="228"/>
        <v>1</v>
      </c>
      <c r="ED102" s="621">
        <f t="shared" si="222"/>
        <v>1.0438291302373177</v>
      </c>
      <c r="EE102" s="621"/>
      <c r="EF102" s="621">
        <f t="shared" si="229"/>
        <v>1</v>
      </c>
      <c r="EG102" s="621">
        <f t="shared" si="230"/>
        <v>1</v>
      </c>
      <c r="EH102" s="621">
        <f t="shared" si="223"/>
        <v>0.56491436111585402</v>
      </c>
      <c r="EI102" s="621"/>
      <c r="EJ102" s="621">
        <f t="shared" si="231"/>
        <v>1</v>
      </c>
      <c r="EK102" s="621">
        <f t="shared" si="232"/>
        <v>1</v>
      </c>
      <c r="EL102" s="621">
        <f t="shared" si="224"/>
        <v>1.0346231351307316</v>
      </c>
      <c r="EM102" s="621"/>
      <c r="EP102" s="577"/>
      <c r="ER102" s="572">
        <f t="shared" ref="ER102:ER129" si="233">ER101+1</f>
        <v>1980</v>
      </c>
      <c r="ES102" s="621">
        <f t="shared" si="207"/>
        <v>1.1297947000927684</v>
      </c>
      <c r="ET102" s="621">
        <f t="shared" si="208"/>
        <v>1.0827360135877495</v>
      </c>
      <c r="EU102" s="621">
        <f t="shared" si="209"/>
        <v>1.0005417600077553</v>
      </c>
      <c r="EV102" s="621">
        <f t="shared" si="210"/>
        <v>1</v>
      </c>
      <c r="EW102" s="621">
        <f t="shared" si="211"/>
        <v>1</v>
      </c>
      <c r="EX102" s="621">
        <f t="shared" si="212"/>
        <v>1.0428977513967008</v>
      </c>
      <c r="EZ102" s="572">
        <f t="shared" ref="EZ102:EZ129" si="234">EZ101+1</f>
        <v>1980</v>
      </c>
      <c r="FA102" s="631">
        <f t="shared" si="213"/>
        <v>1.1070792708965695</v>
      </c>
      <c r="FB102" s="631">
        <f t="shared" si="214"/>
        <v>0.97989419741981998</v>
      </c>
      <c r="FC102" s="631">
        <f t="shared" si="215"/>
        <v>1</v>
      </c>
      <c r="FD102" s="631">
        <f t="shared" si="216"/>
        <v>1.1723172751198914</v>
      </c>
      <c r="FE102" s="631">
        <f t="shared" si="217"/>
        <v>1.0428977513967008</v>
      </c>
      <c r="FG102" s="572">
        <f t="shared" ref="FG102:FG121" si="235">FG101+1</f>
        <v>1987</v>
      </c>
      <c r="FH102" s="621">
        <f t="shared" si="218"/>
        <v>0.92021138761569554</v>
      </c>
      <c r="FI102" s="621">
        <f t="shared" si="219"/>
        <v>1.087863129458253</v>
      </c>
      <c r="FJ102" s="621">
        <f t="shared" si="220"/>
        <v>0.8458889383207181</v>
      </c>
    </row>
    <row r="103" spans="1:166" hidden="1" x14ac:dyDescent="0.2">
      <c r="A103" s="571" t="s">
        <v>595</v>
      </c>
      <c r="B103" s="571">
        <f t="shared" si="226"/>
        <v>1958</v>
      </c>
      <c r="D103" s="626"/>
      <c r="E103" s="626"/>
      <c r="F103" s="626"/>
      <c r="G103" s="626"/>
      <c r="H103" s="626"/>
      <c r="J103" s="627"/>
      <c r="K103" s="627"/>
      <c r="L103" s="627"/>
      <c r="M103" s="627"/>
      <c r="N103" s="627"/>
      <c r="O103" s="771"/>
      <c r="X103" s="628"/>
      <c r="Y103" s="628"/>
      <c r="Z103" s="628"/>
      <c r="AA103" s="628"/>
      <c r="AB103" s="628"/>
      <c r="BC103" s="621"/>
      <c r="BD103" s="621"/>
      <c r="BE103" s="621"/>
      <c r="BF103" s="621"/>
      <c r="BG103" s="621"/>
      <c r="BH103" s="629"/>
      <c r="BI103" s="621"/>
      <c r="BT103" s="630"/>
      <c r="BU103" s="630"/>
      <c r="BV103" s="630"/>
      <c r="BW103" s="630"/>
      <c r="BX103" s="630"/>
      <c r="BY103" s="630"/>
      <c r="BZ103" s="630"/>
      <c r="CA103" s="630"/>
      <c r="CB103" s="630"/>
      <c r="CC103" s="630"/>
      <c r="CD103" s="630"/>
      <c r="CG103" s="575"/>
      <c r="CI103" s="621"/>
      <c r="CJ103" s="621"/>
      <c r="CK103" s="621"/>
      <c r="CL103" s="621"/>
      <c r="CN103" s="621"/>
      <c r="CO103" s="621"/>
      <c r="CP103" s="621"/>
      <c r="CQ103" s="621"/>
      <c r="CR103" s="621"/>
      <c r="CS103" s="621"/>
      <c r="CT103" s="621"/>
      <c r="CU103" s="621"/>
      <c r="CV103" s="621"/>
      <c r="CW103" s="621"/>
      <c r="CZ103" s="621"/>
      <c r="DA103" s="621"/>
      <c r="DB103" s="621"/>
      <c r="DC103" s="621"/>
      <c r="DE103" s="621"/>
      <c r="DF103" s="621"/>
      <c r="DG103" s="621"/>
      <c r="DH103" s="621"/>
      <c r="DI103" s="621"/>
      <c r="DK103" s="621"/>
      <c r="DL103" s="621"/>
      <c r="DM103" s="621"/>
      <c r="DN103" s="621"/>
      <c r="DP103" s="621"/>
      <c r="DQ103" s="621"/>
      <c r="DR103" s="621"/>
      <c r="DS103" s="621"/>
      <c r="DU103" s="621"/>
      <c r="DV103" s="621"/>
      <c r="DW103" s="621"/>
      <c r="DX103" s="621"/>
      <c r="EB103" s="621">
        <f t="shared" si="227"/>
        <v>1</v>
      </c>
      <c r="EC103" s="621">
        <f t="shared" si="228"/>
        <v>1</v>
      </c>
      <c r="ED103" s="621">
        <f t="shared" si="222"/>
        <v>1.0438291302373177</v>
      </c>
      <c r="EE103" s="621"/>
      <c r="EF103" s="621">
        <f t="shared" si="229"/>
        <v>1</v>
      </c>
      <c r="EG103" s="621">
        <f t="shared" si="230"/>
        <v>1</v>
      </c>
      <c r="EH103" s="621">
        <f t="shared" si="223"/>
        <v>0.56491436111585402</v>
      </c>
      <c r="EI103" s="621"/>
      <c r="EJ103" s="621">
        <f t="shared" si="231"/>
        <v>1</v>
      </c>
      <c r="EK103" s="621">
        <f t="shared" si="232"/>
        <v>1</v>
      </c>
      <c r="EL103" s="621">
        <f t="shared" si="224"/>
        <v>1.0346231351307316</v>
      </c>
      <c r="EM103" s="621"/>
      <c r="EP103" s="577"/>
      <c r="ER103" s="572">
        <f t="shared" si="233"/>
        <v>1981</v>
      </c>
      <c r="ES103" s="621">
        <f t="shared" si="207"/>
        <v>1.1894387270879365</v>
      </c>
      <c r="ET103" s="621">
        <f t="shared" si="208"/>
        <v>1.1997674170758823</v>
      </c>
      <c r="EU103" s="621">
        <f t="shared" si="209"/>
        <v>0.9729190388599549</v>
      </c>
      <c r="EV103" s="621">
        <f t="shared" si="210"/>
        <v>1</v>
      </c>
      <c r="EW103" s="621">
        <f t="shared" si="211"/>
        <v>1</v>
      </c>
      <c r="EX103" s="621">
        <f t="shared" si="212"/>
        <v>1.0189862158867884</v>
      </c>
      <c r="EZ103" s="572">
        <f t="shared" si="234"/>
        <v>1981</v>
      </c>
      <c r="FA103" s="631">
        <f t="shared" si="213"/>
        <v>1.0898051824920232</v>
      </c>
      <c r="FB103" s="631">
        <f t="shared" si="214"/>
        <v>0.91623482376444654</v>
      </c>
      <c r="FC103" s="631">
        <f t="shared" si="215"/>
        <v>1</v>
      </c>
      <c r="FD103" s="631">
        <f t="shared" si="216"/>
        <v>1.4394418550769341</v>
      </c>
      <c r="FE103" s="631">
        <f t="shared" si="217"/>
        <v>1.0189862158867884</v>
      </c>
      <c r="FG103" s="572">
        <f t="shared" si="235"/>
        <v>1988</v>
      </c>
      <c r="FH103" s="621">
        <f t="shared" si="218"/>
        <v>0.96127173019590251</v>
      </c>
      <c r="FI103" s="621">
        <f t="shared" si="219"/>
        <v>1.2186529022030845</v>
      </c>
      <c r="FJ103" s="621">
        <f t="shared" si="220"/>
        <v>0.78879862219842289</v>
      </c>
    </row>
    <row r="104" spans="1:166" hidden="1" x14ac:dyDescent="0.2">
      <c r="A104" s="571" t="s">
        <v>595</v>
      </c>
      <c r="B104" s="571">
        <f t="shared" si="226"/>
        <v>1959</v>
      </c>
      <c r="D104" s="626"/>
      <c r="E104" s="626"/>
      <c r="F104" s="626"/>
      <c r="G104" s="626"/>
      <c r="H104" s="626"/>
      <c r="J104" s="627"/>
      <c r="K104" s="627"/>
      <c r="L104" s="627"/>
      <c r="M104" s="627"/>
      <c r="N104" s="627"/>
      <c r="O104" s="771"/>
      <c r="X104" s="628"/>
      <c r="Y104" s="628"/>
      <c r="Z104" s="628"/>
      <c r="AA104" s="628"/>
      <c r="AB104" s="628"/>
      <c r="BC104" s="621"/>
      <c r="BD104" s="621"/>
      <c r="BE104" s="621"/>
      <c r="BF104" s="621"/>
      <c r="BG104" s="621"/>
      <c r="BH104" s="629"/>
      <c r="BI104" s="621"/>
      <c r="BT104" s="630"/>
      <c r="BU104" s="630"/>
      <c r="BV104" s="630"/>
      <c r="BW104" s="630"/>
      <c r="BX104" s="630"/>
      <c r="BY104" s="630"/>
      <c r="BZ104" s="630"/>
      <c r="CA104" s="630"/>
      <c r="CB104" s="630"/>
      <c r="CC104" s="630"/>
      <c r="CD104" s="630"/>
      <c r="CG104" s="575"/>
      <c r="CI104" s="621"/>
      <c r="CJ104" s="621"/>
      <c r="CK104" s="621"/>
      <c r="CL104" s="621"/>
      <c r="CN104" s="621"/>
      <c r="CO104" s="621"/>
      <c r="CP104" s="621"/>
      <c r="CQ104" s="621"/>
      <c r="CR104" s="621"/>
      <c r="CS104" s="621"/>
      <c r="CT104" s="621"/>
      <c r="CU104" s="621"/>
      <c r="CV104" s="621"/>
      <c r="CW104" s="621"/>
      <c r="CZ104" s="621"/>
      <c r="DA104" s="621"/>
      <c r="DB104" s="621"/>
      <c r="DC104" s="621"/>
      <c r="DE104" s="621"/>
      <c r="DF104" s="621"/>
      <c r="DG104" s="621"/>
      <c r="DH104" s="621"/>
      <c r="DI104" s="621"/>
      <c r="DK104" s="621"/>
      <c r="DL104" s="621"/>
      <c r="DM104" s="621"/>
      <c r="DN104" s="621"/>
      <c r="DP104" s="621"/>
      <c r="DQ104" s="621"/>
      <c r="DR104" s="621"/>
      <c r="DS104" s="621"/>
      <c r="DU104" s="621"/>
      <c r="DV104" s="621"/>
      <c r="DW104" s="621"/>
      <c r="DX104" s="621"/>
      <c r="EB104" s="621">
        <f t="shared" si="227"/>
        <v>1</v>
      </c>
      <c r="EC104" s="621">
        <f t="shared" si="228"/>
        <v>1</v>
      </c>
      <c r="ED104" s="621">
        <f t="shared" si="222"/>
        <v>1.0438291302373177</v>
      </c>
      <c r="EE104" s="621"/>
      <c r="EF104" s="621">
        <f t="shared" si="229"/>
        <v>1</v>
      </c>
      <c r="EG104" s="621">
        <f t="shared" si="230"/>
        <v>1</v>
      </c>
      <c r="EH104" s="621">
        <f t="shared" si="223"/>
        <v>0.56491436111585402</v>
      </c>
      <c r="EI104" s="621"/>
      <c r="EJ104" s="621">
        <f t="shared" si="231"/>
        <v>1</v>
      </c>
      <c r="EK104" s="621">
        <f t="shared" si="232"/>
        <v>1</v>
      </c>
      <c r="EL104" s="621">
        <f t="shared" si="224"/>
        <v>1.0346231351307316</v>
      </c>
      <c r="EM104" s="621"/>
      <c r="EP104" s="577"/>
      <c r="ER104" s="572">
        <f t="shared" si="233"/>
        <v>1982</v>
      </c>
      <c r="ES104" s="621">
        <f t="shared" si="207"/>
        <v>1.0866545180575475</v>
      </c>
      <c r="ET104" s="621">
        <f t="shared" si="208"/>
        <v>1.1711125277781236</v>
      </c>
      <c r="EU104" s="621">
        <f t="shared" si="209"/>
        <v>0.95306338554467995</v>
      </c>
      <c r="EV104" s="621">
        <f t="shared" si="210"/>
        <v>1</v>
      </c>
      <c r="EW104" s="621">
        <f t="shared" si="211"/>
        <v>1</v>
      </c>
      <c r="EX104" s="621">
        <f t="shared" si="212"/>
        <v>0.97357873169842613</v>
      </c>
      <c r="EZ104" s="572">
        <f t="shared" si="234"/>
        <v>1982</v>
      </c>
      <c r="FA104" s="631">
        <f t="shared" si="213"/>
        <v>0.93795213672795241</v>
      </c>
      <c r="FB104" s="631">
        <f t="shared" si="214"/>
        <v>0.86315578791738878</v>
      </c>
      <c r="FC104" s="631">
        <f t="shared" si="215"/>
        <v>1</v>
      </c>
      <c r="FD104" s="631">
        <f t="shared" si="216"/>
        <v>1.3715045527188663</v>
      </c>
      <c r="FE104" s="631">
        <f t="shared" si="217"/>
        <v>0.97357873169842613</v>
      </c>
      <c r="FG104" s="572">
        <f t="shared" si="235"/>
        <v>1989</v>
      </c>
      <c r="FH104" s="621">
        <f t="shared" si="218"/>
        <v>0.92674564433223894</v>
      </c>
      <c r="FI104" s="621">
        <f t="shared" si="219"/>
        <v>1.1468754371928442</v>
      </c>
      <c r="FJ104" s="621">
        <f t="shared" si="220"/>
        <v>0.80806128920207132</v>
      </c>
    </row>
    <row r="105" spans="1:166" hidden="1" x14ac:dyDescent="0.2">
      <c r="A105" s="571" t="s">
        <v>595</v>
      </c>
      <c r="B105" s="571">
        <f t="shared" si="226"/>
        <v>1960</v>
      </c>
      <c r="D105" s="626"/>
      <c r="E105" s="626"/>
      <c r="F105" s="626"/>
      <c r="G105" s="626"/>
      <c r="H105" s="626"/>
      <c r="J105" s="627"/>
      <c r="K105" s="627"/>
      <c r="L105" s="627"/>
      <c r="M105" s="627"/>
      <c r="N105" s="627"/>
      <c r="O105" s="771"/>
      <c r="X105" s="628"/>
      <c r="Y105" s="628"/>
      <c r="Z105" s="628"/>
      <c r="AA105" s="628"/>
      <c r="AB105" s="628"/>
      <c r="BC105" s="621"/>
      <c r="BD105" s="621"/>
      <c r="BE105" s="621"/>
      <c r="BF105" s="621"/>
      <c r="BG105" s="621"/>
      <c r="BH105" s="629"/>
      <c r="BI105" s="621"/>
      <c r="BT105" s="630"/>
      <c r="BU105" s="630"/>
      <c r="BV105" s="630"/>
      <c r="BW105" s="630"/>
      <c r="BX105" s="630"/>
      <c r="BY105" s="630"/>
      <c r="BZ105" s="630"/>
      <c r="CA105" s="630"/>
      <c r="CB105" s="630"/>
      <c r="CC105" s="630"/>
      <c r="CD105" s="630"/>
      <c r="CG105" s="575"/>
      <c r="CI105" s="621"/>
      <c r="CJ105" s="621"/>
      <c r="CK105" s="621"/>
      <c r="CL105" s="621"/>
      <c r="CN105" s="621"/>
      <c r="CO105" s="621"/>
      <c r="CP105" s="621"/>
      <c r="CQ105" s="621"/>
      <c r="CR105" s="621"/>
      <c r="CS105" s="621"/>
      <c r="CT105" s="621"/>
      <c r="CU105" s="621"/>
      <c r="CV105" s="621"/>
      <c r="CW105" s="621"/>
      <c r="CZ105" s="621"/>
      <c r="DA105" s="621"/>
      <c r="DB105" s="621"/>
      <c r="DC105" s="621"/>
      <c r="DE105" s="621"/>
      <c r="DF105" s="621"/>
      <c r="DG105" s="621"/>
      <c r="DH105" s="621"/>
      <c r="DI105" s="621"/>
      <c r="DK105" s="621"/>
      <c r="DL105" s="621"/>
      <c r="DM105" s="621"/>
      <c r="DN105" s="621"/>
      <c r="DP105" s="621"/>
      <c r="DQ105" s="621"/>
      <c r="DR105" s="621"/>
      <c r="DS105" s="621"/>
      <c r="DU105" s="621"/>
      <c r="DV105" s="621"/>
      <c r="DW105" s="621"/>
      <c r="DX105" s="621"/>
      <c r="EB105" s="621">
        <f t="shared" si="227"/>
        <v>1</v>
      </c>
      <c r="EC105" s="621">
        <f t="shared" si="228"/>
        <v>1</v>
      </c>
      <c r="ED105" s="621">
        <f t="shared" si="222"/>
        <v>1.0438291302373177</v>
      </c>
      <c r="EE105" s="621"/>
      <c r="EF105" s="621">
        <f t="shared" si="229"/>
        <v>1</v>
      </c>
      <c r="EG105" s="621">
        <f t="shared" si="230"/>
        <v>1</v>
      </c>
      <c r="EH105" s="621">
        <f t="shared" si="223"/>
        <v>0.56491436111585402</v>
      </c>
      <c r="EI105" s="621"/>
      <c r="EJ105" s="621">
        <f t="shared" si="231"/>
        <v>1</v>
      </c>
      <c r="EK105" s="621">
        <f t="shared" si="232"/>
        <v>1</v>
      </c>
      <c r="EL105" s="621">
        <f t="shared" si="224"/>
        <v>1.0346231351307316</v>
      </c>
      <c r="EM105" s="621"/>
      <c r="EP105" s="577"/>
      <c r="ER105" s="572">
        <f t="shared" si="233"/>
        <v>1983</v>
      </c>
      <c r="ES105" s="621">
        <f t="shared" si="207"/>
        <v>1.0846693558151987</v>
      </c>
      <c r="ET105" s="621">
        <f t="shared" si="208"/>
        <v>1.1224015430441199</v>
      </c>
      <c r="EU105" s="621">
        <f t="shared" si="209"/>
        <v>0.98563543291340283</v>
      </c>
      <c r="EV105" s="621">
        <f t="shared" si="210"/>
        <v>1</v>
      </c>
      <c r="EW105" s="621">
        <f t="shared" si="211"/>
        <v>1</v>
      </c>
      <c r="EX105" s="621">
        <f t="shared" si="212"/>
        <v>0.98046660903395577</v>
      </c>
      <c r="EZ105" s="572">
        <f t="shared" si="234"/>
        <v>1983</v>
      </c>
      <c r="FA105" s="631">
        <f t="shared" si="213"/>
        <v>0.91364459729807745</v>
      </c>
      <c r="FB105" s="631">
        <f t="shared" si="214"/>
        <v>0.84232544452352021</v>
      </c>
      <c r="FC105" s="631">
        <f t="shared" si="215"/>
        <v>1</v>
      </c>
      <c r="FD105" s="631">
        <f t="shared" si="216"/>
        <v>1.2597852238278213</v>
      </c>
      <c r="FE105" s="631">
        <f t="shared" si="217"/>
        <v>0.98046660903395577</v>
      </c>
      <c r="FG105" s="572">
        <f t="shared" si="235"/>
        <v>1990</v>
      </c>
      <c r="FH105" s="621">
        <f t="shared" si="218"/>
        <v>0.94575224439498762</v>
      </c>
      <c r="FI105" s="621">
        <f t="shared" si="219"/>
        <v>1.1501073276476981</v>
      </c>
      <c r="FJ105" s="621">
        <f t="shared" si="220"/>
        <v>0.82231651052021759</v>
      </c>
    </row>
    <row r="106" spans="1:166" hidden="1" x14ac:dyDescent="0.2">
      <c r="A106" s="571" t="s">
        <v>595</v>
      </c>
      <c r="B106" s="571">
        <f t="shared" si="226"/>
        <v>1961</v>
      </c>
      <c r="D106" s="626"/>
      <c r="E106" s="626"/>
      <c r="F106" s="626"/>
      <c r="G106" s="626"/>
      <c r="H106" s="626"/>
      <c r="J106" s="627"/>
      <c r="K106" s="627"/>
      <c r="L106" s="627"/>
      <c r="M106" s="627"/>
      <c r="N106" s="627"/>
      <c r="O106" s="771"/>
      <c r="X106" s="628"/>
      <c r="Y106" s="628"/>
      <c r="Z106" s="628"/>
      <c r="AA106" s="628"/>
      <c r="AB106" s="628"/>
      <c r="BC106" s="621"/>
      <c r="BD106" s="621"/>
      <c r="BE106" s="621"/>
      <c r="BF106" s="621"/>
      <c r="BG106" s="621"/>
      <c r="BH106" s="629"/>
      <c r="BI106" s="621"/>
      <c r="BT106" s="630"/>
      <c r="BU106" s="630"/>
      <c r="BV106" s="630"/>
      <c r="BW106" s="630"/>
      <c r="BX106" s="630"/>
      <c r="BY106" s="630"/>
      <c r="BZ106" s="630"/>
      <c r="CA106" s="630"/>
      <c r="CB106" s="630"/>
      <c r="CC106" s="630"/>
      <c r="CD106" s="630"/>
      <c r="CG106" s="575"/>
      <c r="CI106" s="621"/>
      <c r="CJ106" s="621"/>
      <c r="CK106" s="621"/>
      <c r="CL106" s="621"/>
      <c r="CN106" s="621"/>
      <c r="CO106" s="621"/>
      <c r="CP106" s="621"/>
      <c r="CQ106" s="621"/>
      <c r="CR106" s="621"/>
      <c r="CS106" s="621"/>
      <c r="CT106" s="621"/>
      <c r="CU106" s="621"/>
      <c r="CV106" s="621"/>
      <c r="CW106" s="621"/>
      <c r="CZ106" s="621"/>
      <c r="DA106" s="621"/>
      <c r="DB106" s="621"/>
      <c r="DC106" s="621"/>
      <c r="DE106" s="621"/>
      <c r="DF106" s="621"/>
      <c r="DG106" s="621"/>
      <c r="DH106" s="621"/>
      <c r="DI106" s="621"/>
      <c r="DK106" s="621"/>
      <c r="DL106" s="621"/>
      <c r="DM106" s="621"/>
      <c r="DN106" s="621"/>
      <c r="DP106" s="621"/>
      <c r="DQ106" s="621"/>
      <c r="DR106" s="621"/>
      <c r="DS106" s="621"/>
      <c r="DU106" s="621"/>
      <c r="DV106" s="621"/>
      <c r="DW106" s="621"/>
      <c r="DX106" s="621"/>
      <c r="EB106" s="621">
        <f t="shared" si="227"/>
        <v>1</v>
      </c>
      <c r="EC106" s="621">
        <f t="shared" si="228"/>
        <v>1</v>
      </c>
      <c r="ED106" s="621">
        <f t="shared" si="222"/>
        <v>1.0438291302373177</v>
      </c>
      <c r="EE106" s="621"/>
      <c r="EF106" s="621">
        <f t="shared" si="229"/>
        <v>1</v>
      </c>
      <c r="EG106" s="621">
        <f t="shared" si="230"/>
        <v>1</v>
      </c>
      <c r="EH106" s="621">
        <f t="shared" si="223"/>
        <v>0.56491436111585402</v>
      </c>
      <c r="EI106" s="621"/>
      <c r="EJ106" s="621">
        <f t="shared" si="231"/>
        <v>1</v>
      </c>
      <c r="EK106" s="621">
        <f t="shared" si="232"/>
        <v>1</v>
      </c>
      <c r="EL106" s="621">
        <f t="shared" si="224"/>
        <v>1.0346231351307316</v>
      </c>
      <c r="EM106" s="621"/>
      <c r="EP106" s="577"/>
      <c r="ER106" s="572">
        <f t="shared" si="233"/>
        <v>1984</v>
      </c>
      <c r="ES106" s="621">
        <f t="shared" si="207"/>
        <v>1.1021207417800187</v>
      </c>
      <c r="ET106" s="621">
        <f t="shared" si="208"/>
        <v>1.1188881349784432</v>
      </c>
      <c r="EU106" s="621">
        <f t="shared" si="209"/>
        <v>0.99046084621983976</v>
      </c>
      <c r="EV106" s="621">
        <f t="shared" si="210"/>
        <v>1</v>
      </c>
      <c r="EW106" s="621">
        <f t="shared" si="211"/>
        <v>1</v>
      </c>
      <c r="EX106" s="621">
        <f t="shared" si="212"/>
        <v>0.9945009336396945</v>
      </c>
      <c r="EZ106" s="572">
        <f t="shared" si="234"/>
        <v>1984</v>
      </c>
      <c r="FA106" s="631">
        <f t="shared" si="213"/>
        <v>1.0272016086205016</v>
      </c>
      <c r="FB106" s="631">
        <f t="shared" si="214"/>
        <v>0.93202275366080434</v>
      </c>
      <c r="FC106" s="631">
        <f t="shared" si="215"/>
        <v>1</v>
      </c>
      <c r="FD106" s="631">
        <f t="shared" si="216"/>
        <v>1.2519106585955388</v>
      </c>
      <c r="FE106" s="631">
        <f t="shared" si="217"/>
        <v>0.9945009336396945</v>
      </c>
      <c r="FG106" s="572">
        <f t="shared" si="235"/>
        <v>1991</v>
      </c>
      <c r="FH106" s="621">
        <f t="shared" si="218"/>
        <v>0.95632528639882908</v>
      </c>
      <c r="FI106" s="621">
        <f t="shared" si="219"/>
        <v>1.1850618347173265</v>
      </c>
      <c r="FJ106" s="621">
        <f t="shared" si="220"/>
        <v>0.80698344878091688</v>
      </c>
    </row>
    <row r="107" spans="1:166" hidden="1" x14ac:dyDescent="0.2">
      <c r="A107" s="571" t="s">
        <v>595</v>
      </c>
      <c r="B107" s="571">
        <f t="shared" si="226"/>
        <v>1962</v>
      </c>
      <c r="D107" s="626"/>
      <c r="E107" s="626"/>
      <c r="F107" s="626"/>
      <c r="G107" s="626"/>
      <c r="H107" s="626"/>
      <c r="J107" s="627"/>
      <c r="K107" s="627"/>
      <c r="L107" s="627"/>
      <c r="M107" s="627"/>
      <c r="N107" s="627"/>
      <c r="O107" s="771"/>
      <c r="X107" s="628"/>
      <c r="Y107" s="628"/>
      <c r="Z107" s="628"/>
      <c r="AA107" s="628"/>
      <c r="AB107" s="628"/>
      <c r="BC107" s="621"/>
      <c r="BD107" s="621"/>
      <c r="BE107" s="621"/>
      <c r="BF107" s="621"/>
      <c r="BG107" s="621"/>
      <c r="BH107" s="629"/>
      <c r="BI107" s="621"/>
      <c r="BT107" s="630"/>
      <c r="BU107" s="630"/>
      <c r="BV107" s="630"/>
      <c r="BW107" s="630"/>
      <c r="BX107" s="630"/>
      <c r="BY107" s="630"/>
      <c r="BZ107" s="630"/>
      <c r="CA107" s="630"/>
      <c r="CB107" s="630"/>
      <c r="CC107" s="630"/>
      <c r="CD107" s="630"/>
      <c r="CG107" s="575"/>
      <c r="CI107" s="621"/>
      <c r="CJ107" s="621"/>
      <c r="CK107" s="621"/>
      <c r="CL107" s="621"/>
      <c r="CN107" s="621"/>
      <c r="CO107" s="621"/>
      <c r="CP107" s="621"/>
      <c r="CQ107" s="621"/>
      <c r="CR107" s="621"/>
      <c r="CS107" s="621"/>
      <c r="CT107" s="621"/>
      <c r="CU107" s="621"/>
      <c r="CV107" s="621"/>
      <c r="CW107" s="621"/>
      <c r="CZ107" s="621"/>
      <c r="DA107" s="621"/>
      <c r="DB107" s="621"/>
      <c r="DC107" s="621"/>
      <c r="DE107" s="621"/>
      <c r="DF107" s="621"/>
      <c r="DG107" s="621"/>
      <c r="DH107" s="621"/>
      <c r="DI107" s="621"/>
      <c r="DK107" s="621"/>
      <c r="DL107" s="621"/>
      <c r="DM107" s="621"/>
      <c r="DN107" s="621"/>
      <c r="DP107" s="621"/>
      <c r="DQ107" s="621"/>
      <c r="DR107" s="621"/>
      <c r="DS107" s="621"/>
      <c r="DU107" s="621"/>
      <c r="DV107" s="621"/>
      <c r="DW107" s="621"/>
      <c r="DX107" s="621"/>
      <c r="EB107" s="621">
        <f t="shared" si="227"/>
        <v>1</v>
      </c>
      <c r="EC107" s="621">
        <f t="shared" si="228"/>
        <v>1</v>
      </c>
      <c r="ED107" s="621">
        <f t="shared" si="222"/>
        <v>1.0438291302373177</v>
      </c>
      <c r="EE107" s="621"/>
      <c r="EF107" s="621">
        <f t="shared" si="229"/>
        <v>1</v>
      </c>
      <c r="EG107" s="621">
        <f t="shared" si="230"/>
        <v>1</v>
      </c>
      <c r="EH107" s="621">
        <f t="shared" si="223"/>
        <v>0.56491436111585402</v>
      </c>
      <c r="EI107" s="621"/>
      <c r="EJ107" s="621">
        <f t="shared" si="231"/>
        <v>1</v>
      </c>
      <c r="EK107" s="621">
        <f t="shared" si="232"/>
        <v>1</v>
      </c>
      <c r="EL107" s="621">
        <f t="shared" si="224"/>
        <v>1.0346231351307316</v>
      </c>
      <c r="EM107" s="621"/>
      <c r="EP107" s="577"/>
      <c r="ER107" s="572">
        <f t="shared" si="233"/>
        <v>1985</v>
      </c>
      <c r="ES107" s="621">
        <f t="shared" si="207"/>
        <v>1</v>
      </c>
      <c r="ET107" s="621">
        <f t="shared" si="208"/>
        <v>1</v>
      </c>
      <c r="EU107" s="621">
        <f t="shared" si="209"/>
        <v>1</v>
      </c>
      <c r="EV107" s="621">
        <f t="shared" si="210"/>
        <v>1</v>
      </c>
      <c r="EW107" s="621">
        <f t="shared" si="211"/>
        <v>1</v>
      </c>
      <c r="EX107" s="621">
        <f t="shared" si="212"/>
        <v>1</v>
      </c>
      <c r="EZ107" s="572">
        <f t="shared" si="234"/>
        <v>1985</v>
      </c>
      <c r="FA107" s="631">
        <f t="shared" si="213"/>
        <v>1</v>
      </c>
      <c r="FB107" s="631">
        <f t="shared" si="214"/>
        <v>1</v>
      </c>
      <c r="FC107" s="631">
        <f t="shared" si="215"/>
        <v>1</v>
      </c>
      <c r="FD107" s="631">
        <f t="shared" si="216"/>
        <v>1</v>
      </c>
      <c r="FE107" s="631">
        <f t="shared" si="217"/>
        <v>1</v>
      </c>
      <c r="FG107" s="572">
        <f t="shared" si="235"/>
        <v>1992</v>
      </c>
      <c r="FH107" s="621">
        <f t="shared" si="218"/>
        <v>0.91276655537581997</v>
      </c>
      <c r="FI107" s="621">
        <f t="shared" si="219"/>
        <v>1.1266129694462159</v>
      </c>
      <c r="FJ107" s="621">
        <f t="shared" si="220"/>
        <v>0.81018644390760775</v>
      </c>
    </row>
    <row r="108" spans="1:166" hidden="1" x14ac:dyDescent="0.2">
      <c r="A108" s="571" t="s">
        <v>595</v>
      </c>
      <c r="B108" s="571">
        <f t="shared" si="226"/>
        <v>1963</v>
      </c>
      <c r="D108" s="626"/>
      <c r="E108" s="626"/>
      <c r="F108" s="626"/>
      <c r="G108" s="626"/>
      <c r="H108" s="626"/>
      <c r="J108" s="627"/>
      <c r="K108" s="627"/>
      <c r="L108" s="627"/>
      <c r="M108" s="627"/>
      <c r="N108" s="627"/>
      <c r="O108" s="771"/>
      <c r="X108" s="628"/>
      <c r="Y108" s="628"/>
      <c r="Z108" s="628"/>
      <c r="AA108" s="628"/>
      <c r="AB108" s="628"/>
      <c r="BC108" s="621"/>
      <c r="BD108" s="621"/>
      <c r="BE108" s="621"/>
      <c r="BF108" s="621"/>
      <c r="BG108" s="621"/>
      <c r="BH108" s="629"/>
      <c r="BI108" s="621"/>
      <c r="BT108" s="630"/>
      <c r="BU108" s="630"/>
      <c r="BV108" s="630"/>
      <c r="BW108" s="630"/>
      <c r="BX108" s="630"/>
      <c r="BY108" s="630"/>
      <c r="BZ108" s="630"/>
      <c r="CA108" s="630"/>
      <c r="CB108" s="630"/>
      <c r="CC108" s="630"/>
      <c r="CD108" s="630"/>
      <c r="CG108" s="575"/>
      <c r="CI108" s="621"/>
      <c r="CJ108" s="621"/>
      <c r="CK108" s="621"/>
      <c r="CL108" s="621"/>
      <c r="CN108" s="621"/>
      <c r="CO108" s="621"/>
      <c r="CP108" s="621"/>
      <c r="CQ108" s="621"/>
      <c r="CR108" s="621"/>
      <c r="CS108" s="621"/>
      <c r="CT108" s="621"/>
      <c r="CU108" s="621"/>
      <c r="CV108" s="621"/>
      <c r="CW108" s="621"/>
      <c r="CZ108" s="621"/>
      <c r="DA108" s="621"/>
      <c r="DB108" s="621"/>
      <c r="DC108" s="621"/>
      <c r="DE108" s="621"/>
      <c r="DF108" s="621"/>
      <c r="DG108" s="621"/>
      <c r="DH108" s="621"/>
      <c r="DI108" s="621"/>
      <c r="DK108" s="621"/>
      <c r="DL108" s="621"/>
      <c r="DM108" s="621"/>
      <c r="DN108" s="621"/>
      <c r="DP108" s="621"/>
      <c r="DQ108" s="621"/>
      <c r="DR108" s="621"/>
      <c r="DS108" s="621"/>
      <c r="DU108" s="621"/>
      <c r="DV108" s="621"/>
      <c r="DW108" s="621"/>
      <c r="DX108" s="621"/>
      <c r="EB108" s="621">
        <f t="shared" si="227"/>
        <v>1</v>
      </c>
      <c r="EC108" s="621">
        <f t="shared" si="228"/>
        <v>1</v>
      </c>
      <c r="ED108" s="621">
        <f t="shared" si="222"/>
        <v>1.0438291302373177</v>
      </c>
      <c r="EE108" s="621"/>
      <c r="EF108" s="621">
        <f t="shared" si="229"/>
        <v>1</v>
      </c>
      <c r="EG108" s="621">
        <f t="shared" si="230"/>
        <v>1</v>
      </c>
      <c r="EH108" s="621">
        <f t="shared" si="223"/>
        <v>0.56491436111585402</v>
      </c>
      <c r="EI108" s="621"/>
      <c r="EJ108" s="621">
        <f t="shared" si="231"/>
        <v>1</v>
      </c>
      <c r="EK108" s="621">
        <f t="shared" si="232"/>
        <v>1</v>
      </c>
      <c r="EL108" s="621">
        <f t="shared" si="224"/>
        <v>1.0346231351307316</v>
      </c>
      <c r="EM108" s="621"/>
      <c r="EP108" s="577"/>
      <c r="ER108" s="572">
        <f t="shared" si="233"/>
        <v>1986</v>
      </c>
      <c r="ES108" s="621">
        <f t="shared" si="207"/>
        <v>0.86750300219443433</v>
      </c>
      <c r="ET108" s="621">
        <f t="shared" si="208"/>
        <v>0.81257692485467781</v>
      </c>
      <c r="EU108" s="621">
        <f t="shared" si="209"/>
        <v>1.0759566860063738</v>
      </c>
      <c r="EV108" s="621">
        <f t="shared" si="210"/>
        <v>1</v>
      </c>
      <c r="EW108" s="621">
        <f t="shared" si="211"/>
        <v>1</v>
      </c>
      <c r="EX108" s="621">
        <f t="shared" si="212"/>
        <v>0.99222853500884589</v>
      </c>
      <c r="EZ108" s="572">
        <f t="shared" si="234"/>
        <v>1986</v>
      </c>
      <c r="FA108" s="631">
        <f t="shared" si="213"/>
        <v>0.92413592170502801</v>
      </c>
      <c r="FB108" s="631">
        <f t="shared" si="214"/>
        <v>1.0652826784084144</v>
      </c>
      <c r="FC108" s="631">
        <f t="shared" si="215"/>
        <v>1</v>
      </c>
      <c r="FD108" s="631">
        <f t="shared" si="216"/>
        <v>0.66028125880628474</v>
      </c>
      <c r="FE108" s="631">
        <f t="shared" si="217"/>
        <v>0.99222853500884589</v>
      </c>
      <c r="FG108" s="572">
        <f t="shared" si="235"/>
        <v>1993</v>
      </c>
      <c r="FH108" s="621">
        <f t="shared" si="218"/>
        <v>0.91067458566279824</v>
      </c>
      <c r="FI108" s="621">
        <f t="shared" si="219"/>
        <v>1.2277312951591446</v>
      </c>
      <c r="FJ108" s="621">
        <f t="shared" si="220"/>
        <v>0.74175398904753997</v>
      </c>
    </row>
    <row r="109" spans="1:166" hidden="1" x14ac:dyDescent="0.2">
      <c r="A109" s="571" t="s">
        <v>595</v>
      </c>
      <c r="B109" s="571">
        <f t="shared" si="226"/>
        <v>1964</v>
      </c>
      <c r="D109" s="626"/>
      <c r="E109" s="626"/>
      <c r="F109" s="626"/>
      <c r="G109" s="626"/>
      <c r="H109" s="626"/>
      <c r="J109" s="627"/>
      <c r="K109" s="627"/>
      <c r="L109" s="627"/>
      <c r="M109" s="627"/>
      <c r="N109" s="627"/>
      <c r="O109" s="771"/>
      <c r="X109" s="628"/>
      <c r="Y109" s="628"/>
      <c r="Z109" s="628"/>
      <c r="AA109" s="628"/>
      <c r="AB109" s="628"/>
      <c r="BC109" s="621"/>
      <c r="BD109" s="621"/>
      <c r="BE109" s="621"/>
      <c r="BF109" s="621"/>
      <c r="BG109" s="621"/>
      <c r="BH109" s="629"/>
      <c r="BI109" s="621"/>
      <c r="BT109" s="630"/>
      <c r="BU109" s="630"/>
      <c r="BV109" s="630"/>
      <c r="BW109" s="630"/>
      <c r="BX109" s="630"/>
      <c r="BY109" s="630"/>
      <c r="BZ109" s="630"/>
      <c r="CA109" s="630"/>
      <c r="CB109" s="630"/>
      <c r="CC109" s="630"/>
      <c r="CD109" s="630"/>
      <c r="CG109" s="575"/>
      <c r="CI109" s="621"/>
      <c r="CJ109" s="621"/>
      <c r="CK109" s="621"/>
      <c r="CL109" s="621"/>
      <c r="CN109" s="621"/>
      <c r="CO109" s="621"/>
      <c r="CP109" s="621"/>
      <c r="CQ109" s="621"/>
      <c r="CR109" s="621"/>
      <c r="CS109" s="621"/>
      <c r="CT109" s="621"/>
      <c r="CU109" s="621"/>
      <c r="CV109" s="621"/>
      <c r="CW109" s="621"/>
      <c r="CZ109" s="621"/>
      <c r="DA109" s="621"/>
      <c r="DB109" s="621"/>
      <c r="DC109" s="621"/>
      <c r="DE109" s="621"/>
      <c r="DF109" s="621"/>
      <c r="DG109" s="621"/>
      <c r="DH109" s="621"/>
      <c r="DI109" s="621"/>
      <c r="DK109" s="621"/>
      <c r="DL109" s="621"/>
      <c r="DM109" s="621"/>
      <c r="DN109" s="621"/>
      <c r="DP109" s="621"/>
      <c r="DQ109" s="621"/>
      <c r="DR109" s="621"/>
      <c r="DS109" s="621"/>
      <c r="DU109" s="621"/>
      <c r="DV109" s="621"/>
      <c r="DW109" s="621"/>
      <c r="DX109" s="621"/>
      <c r="EB109" s="621">
        <f t="shared" si="227"/>
        <v>1</v>
      </c>
      <c r="EC109" s="621">
        <f t="shared" si="228"/>
        <v>1</v>
      </c>
      <c r="ED109" s="621">
        <f t="shared" si="222"/>
        <v>1.0438291302373177</v>
      </c>
      <c r="EE109" s="621"/>
      <c r="EF109" s="621">
        <f t="shared" si="229"/>
        <v>1</v>
      </c>
      <c r="EG109" s="621">
        <f t="shared" si="230"/>
        <v>1</v>
      </c>
      <c r="EH109" s="621">
        <f t="shared" si="223"/>
        <v>0.56491436111585402</v>
      </c>
      <c r="EI109" s="621"/>
      <c r="EJ109" s="621">
        <f t="shared" si="231"/>
        <v>1</v>
      </c>
      <c r="EK109" s="621">
        <f t="shared" si="232"/>
        <v>1</v>
      </c>
      <c r="EL109" s="621">
        <f t="shared" si="224"/>
        <v>1.0346231351307316</v>
      </c>
      <c r="EM109" s="621"/>
      <c r="EP109" s="577"/>
      <c r="ER109" s="572">
        <f t="shared" si="233"/>
        <v>1987</v>
      </c>
      <c r="ES109" s="621">
        <f t="shared" si="207"/>
        <v>0.8458889383207181</v>
      </c>
      <c r="ET109" s="621">
        <f t="shared" si="208"/>
        <v>0.8035533459559091</v>
      </c>
      <c r="EU109" s="621">
        <f t="shared" si="209"/>
        <v>1.075495624870525</v>
      </c>
      <c r="EV109" s="621">
        <f t="shared" si="210"/>
        <v>1</v>
      </c>
      <c r="EW109" s="621">
        <f t="shared" si="211"/>
        <v>1</v>
      </c>
      <c r="EX109" s="621">
        <f t="shared" si="212"/>
        <v>0.97879103731241157</v>
      </c>
      <c r="EZ109" s="572">
        <f t="shared" si="234"/>
        <v>1987</v>
      </c>
      <c r="FA109" s="631">
        <f t="shared" si="213"/>
        <v>0.92021138761569565</v>
      </c>
      <c r="FB109" s="631">
        <f t="shared" si="214"/>
        <v>1.087863129458253</v>
      </c>
      <c r="FC109" s="631">
        <f t="shared" si="215"/>
        <v>1</v>
      </c>
      <c r="FD109" s="631">
        <f t="shared" si="216"/>
        <v>0.64569797979693699</v>
      </c>
      <c r="FE109" s="631">
        <f t="shared" si="217"/>
        <v>0.97879103731241157</v>
      </c>
      <c r="FG109" s="572">
        <f t="shared" si="235"/>
        <v>1994</v>
      </c>
      <c r="FH109" s="621">
        <f t="shared" si="218"/>
        <v>0.92025241935627788</v>
      </c>
      <c r="FI109" s="621">
        <f t="shared" si="219"/>
        <v>1.3337399444276474</v>
      </c>
      <c r="FJ109" s="621">
        <f t="shared" si="220"/>
        <v>0.68997889971060966</v>
      </c>
    </row>
    <row r="110" spans="1:166" hidden="1" x14ac:dyDescent="0.2">
      <c r="A110" s="571" t="s">
        <v>595</v>
      </c>
      <c r="B110" s="571">
        <f t="shared" si="226"/>
        <v>1965</v>
      </c>
      <c r="D110" s="626"/>
      <c r="E110" s="626"/>
      <c r="F110" s="626"/>
      <c r="G110" s="626"/>
      <c r="H110" s="626"/>
      <c r="J110" s="627"/>
      <c r="K110" s="627"/>
      <c r="L110" s="627"/>
      <c r="M110" s="627"/>
      <c r="N110" s="627"/>
      <c r="O110" s="771"/>
      <c r="X110" s="628"/>
      <c r="Y110" s="628"/>
      <c r="Z110" s="628"/>
      <c r="AA110" s="628"/>
      <c r="AB110" s="628"/>
      <c r="BC110" s="621"/>
      <c r="BD110" s="621"/>
      <c r="BE110" s="621"/>
      <c r="BF110" s="621"/>
      <c r="BG110" s="621"/>
      <c r="BH110" s="629"/>
      <c r="BI110" s="621"/>
      <c r="BT110" s="630"/>
      <c r="BU110" s="630"/>
      <c r="BV110" s="630"/>
      <c r="BW110" s="630"/>
      <c r="BX110" s="630"/>
      <c r="BY110" s="630"/>
      <c r="BZ110" s="630"/>
      <c r="CA110" s="630"/>
      <c r="CB110" s="630"/>
      <c r="CC110" s="630"/>
      <c r="CD110" s="630"/>
      <c r="CG110" s="575"/>
      <c r="CI110" s="621"/>
      <c r="CJ110" s="621"/>
      <c r="CK110" s="621"/>
      <c r="CL110" s="621"/>
      <c r="CN110" s="621"/>
      <c r="CO110" s="621"/>
      <c r="CP110" s="621"/>
      <c r="CQ110" s="621"/>
      <c r="CR110" s="621"/>
      <c r="CS110" s="621"/>
      <c r="CT110" s="621"/>
      <c r="CU110" s="621"/>
      <c r="CV110" s="621"/>
      <c r="CW110" s="621"/>
      <c r="CZ110" s="621"/>
      <c r="DA110" s="621"/>
      <c r="DB110" s="621"/>
      <c r="DC110" s="621"/>
      <c r="DE110" s="621"/>
      <c r="DF110" s="621"/>
      <c r="DG110" s="621"/>
      <c r="DH110" s="621"/>
      <c r="DI110" s="621"/>
      <c r="DK110" s="621"/>
      <c r="DL110" s="621"/>
      <c r="DM110" s="621"/>
      <c r="DN110" s="621"/>
      <c r="DP110" s="621"/>
      <c r="DQ110" s="621"/>
      <c r="DR110" s="621"/>
      <c r="DS110" s="621"/>
      <c r="DU110" s="621"/>
      <c r="DV110" s="621"/>
      <c r="DW110" s="621"/>
      <c r="DX110" s="621"/>
      <c r="EB110" s="621">
        <f t="shared" si="227"/>
        <v>1</v>
      </c>
      <c r="EC110" s="621">
        <f t="shared" si="228"/>
        <v>1</v>
      </c>
      <c r="ED110" s="621">
        <f t="shared" si="222"/>
        <v>1.0438291302373177</v>
      </c>
      <c r="EE110" s="621"/>
      <c r="EF110" s="621">
        <f t="shared" si="229"/>
        <v>1</v>
      </c>
      <c r="EG110" s="621">
        <f t="shared" si="230"/>
        <v>1</v>
      </c>
      <c r="EH110" s="621">
        <f t="shared" si="223"/>
        <v>0.56491436111585402</v>
      </c>
      <c r="EI110" s="621"/>
      <c r="EJ110" s="621">
        <f t="shared" si="231"/>
        <v>1</v>
      </c>
      <c r="EK110" s="621">
        <f t="shared" si="232"/>
        <v>1</v>
      </c>
      <c r="EL110" s="621">
        <f t="shared" si="224"/>
        <v>1.0346231351307316</v>
      </c>
      <c r="EM110" s="621"/>
      <c r="EP110" s="577"/>
      <c r="ER110" s="572">
        <f t="shared" si="233"/>
        <v>1988</v>
      </c>
      <c r="ES110" s="621">
        <f t="shared" si="207"/>
        <v>0.78879862219842289</v>
      </c>
      <c r="ET110" s="621">
        <f t="shared" si="208"/>
        <v>0.7547262024000847</v>
      </c>
      <c r="EU110" s="621">
        <f t="shared" si="209"/>
        <v>1.0865494504320543</v>
      </c>
      <c r="EV110" s="621">
        <f t="shared" si="210"/>
        <v>1</v>
      </c>
      <c r="EW110" s="621">
        <f t="shared" si="211"/>
        <v>1</v>
      </c>
      <c r="EX110" s="621">
        <f t="shared" si="212"/>
        <v>0.96189400696169203</v>
      </c>
      <c r="EZ110" s="572">
        <f t="shared" si="234"/>
        <v>1988</v>
      </c>
      <c r="FA110" s="631">
        <f t="shared" si="213"/>
        <v>0.96127173019590251</v>
      </c>
      <c r="FB110" s="631">
        <f t="shared" si="214"/>
        <v>1.2186529022030845</v>
      </c>
      <c r="FC110" s="631">
        <f t="shared" si="215"/>
        <v>1</v>
      </c>
      <c r="FD110" s="631">
        <f t="shared" si="216"/>
        <v>0.56961164058925362</v>
      </c>
      <c r="FE110" s="631">
        <f t="shared" si="217"/>
        <v>0.96189400696169203</v>
      </c>
      <c r="FG110" s="572">
        <f t="shared" si="235"/>
        <v>1995</v>
      </c>
      <c r="FH110" s="621">
        <f t="shared" si="218"/>
        <v>0.90141959570264796</v>
      </c>
      <c r="FI110" s="621">
        <f t="shared" si="219"/>
        <v>1.3677140646265826</v>
      </c>
      <c r="FJ110" s="621">
        <f t="shared" si="220"/>
        <v>0.65907020993365029</v>
      </c>
    </row>
    <row r="111" spans="1:166" hidden="1" x14ac:dyDescent="0.2">
      <c r="A111" s="571" t="s">
        <v>595</v>
      </c>
      <c r="B111" s="571">
        <f t="shared" si="226"/>
        <v>1966</v>
      </c>
      <c r="D111" s="626"/>
      <c r="E111" s="626"/>
      <c r="F111" s="626"/>
      <c r="G111" s="626"/>
      <c r="H111" s="626"/>
      <c r="J111" s="627"/>
      <c r="K111" s="627"/>
      <c r="L111" s="627"/>
      <c r="M111" s="627"/>
      <c r="N111" s="627"/>
      <c r="O111" s="771"/>
      <c r="X111" s="628"/>
      <c r="Y111" s="628"/>
      <c r="Z111" s="628"/>
      <c r="AA111" s="628"/>
      <c r="AB111" s="628"/>
      <c r="BC111" s="621"/>
      <c r="BD111" s="621"/>
      <c r="BE111" s="621"/>
      <c r="BF111" s="621"/>
      <c r="BG111" s="621"/>
      <c r="BH111" s="629"/>
      <c r="BI111" s="621"/>
      <c r="BT111" s="630"/>
      <c r="BU111" s="630"/>
      <c r="BV111" s="630"/>
      <c r="BW111" s="630"/>
      <c r="BX111" s="630"/>
      <c r="BY111" s="630"/>
      <c r="BZ111" s="630"/>
      <c r="CA111" s="630"/>
      <c r="CB111" s="630"/>
      <c r="CC111" s="630"/>
      <c r="CD111" s="630"/>
      <c r="CG111" s="575"/>
      <c r="CI111" s="621"/>
      <c r="CJ111" s="621"/>
      <c r="CK111" s="621"/>
      <c r="CL111" s="621"/>
      <c r="CN111" s="621"/>
      <c r="CO111" s="621"/>
      <c r="CP111" s="621"/>
      <c r="CQ111" s="621"/>
      <c r="CR111" s="621"/>
      <c r="CS111" s="621"/>
      <c r="CT111" s="621"/>
      <c r="CU111" s="621"/>
      <c r="CV111" s="621"/>
      <c r="CW111" s="621"/>
      <c r="CZ111" s="621"/>
      <c r="DA111" s="621"/>
      <c r="DB111" s="621"/>
      <c r="DC111" s="621"/>
      <c r="DE111" s="621"/>
      <c r="DF111" s="621"/>
      <c r="DG111" s="621"/>
      <c r="DH111" s="621"/>
      <c r="DI111" s="621"/>
      <c r="DK111" s="621"/>
      <c r="DL111" s="621"/>
      <c r="DM111" s="621"/>
      <c r="DN111" s="621"/>
      <c r="DP111" s="621"/>
      <c r="DQ111" s="621"/>
      <c r="DR111" s="621"/>
      <c r="DS111" s="621"/>
      <c r="DU111" s="621"/>
      <c r="DV111" s="621"/>
      <c r="DW111" s="621"/>
      <c r="DX111" s="621"/>
      <c r="EB111" s="621">
        <f t="shared" si="227"/>
        <v>1</v>
      </c>
      <c r="EC111" s="621">
        <f t="shared" si="228"/>
        <v>1</v>
      </c>
      <c r="ED111" s="621">
        <f t="shared" si="222"/>
        <v>1.0438291302373177</v>
      </c>
      <c r="EE111" s="621"/>
      <c r="EF111" s="621">
        <f t="shared" si="229"/>
        <v>1</v>
      </c>
      <c r="EG111" s="621">
        <f t="shared" si="230"/>
        <v>1</v>
      </c>
      <c r="EH111" s="621">
        <f t="shared" si="223"/>
        <v>0.56491436111585402</v>
      </c>
      <c r="EI111" s="621"/>
      <c r="EJ111" s="621">
        <f t="shared" si="231"/>
        <v>1</v>
      </c>
      <c r="EK111" s="621">
        <f t="shared" si="232"/>
        <v>1</v>
      </c>
      <c r="EL111" s="621">
        <f t="shared" si="224"/>
        <v>1.0346231351307316</v>
      </c>
      <c r="EM111" s="621"/>
      <c r="EP111" s="577"/>
      <c r="ER111" s="572">
        <f t="shared" si="233"/>
        <v>1989</v>
      </c>
      <c r="ES111" s="621">
        <f t="shared" si="207"/>
        <v>0.80806128920207132</v>
      </c>
      <c r="ET111" s="621">
        <f t="shared" si="208"/>
        <v>0.76917041441220946</v>
      </c>
      <c r="EU111" s="621">
        <f t="shared" si="209"/>
        <v>1.1064831847855428</v>
      </c>
      <c r="EV111" s="621">
        <f t="shared" si="210"/>
        <v>1</v>
      </c>
      <c r="EW111" s="621">
        <f t="shared" si="211"/>
        <v>1</v>
      </c>
      <c r="EX111" s="621">
        <f t="shared" si="212"/>
        <v>0.94946052397268632</v>
      </c>
      <c r="EZ111" s="572">
        <f t="shared" si="234"/>
        <v>1989</v>
      </c>
      <c r="FA111" s="631">
        <f t="shared" si="213"/>
        <v>0.92674564433223894</v>
      </c>
      <c r="FB111" s="631">
        <f t="shared" si="214"/>
        <v>1.1468754371928442</v>
      </c>
      <c r="FC111" s="631">
        <f t="shared" si="215"/>
        <v>1</v>
      </c>
      <c r="FD111" s="631">
        <f t="shared" si="216"/>
        <v>0.59162312640705006</v>
      </c>
      <c r="FE111" s="631">
        <f t="shared" si="217"/>
        <v>0.94946052397268632</v>
      </c>
      <c r="FG111" s="572">
        <f t="shared" si="235"/>
        <v>1996</v>
      </c>
      <c r="FH111" s="621">
        <f t="shared" si="218"/>
        <v>0.91070923207006171</v>
      </c>
      <c r="FI111" s="621">
        <f t="shared" si="219"/>
        <v>1.3027131863524384</v>
      </c>
      <c r="FJ111" s="621">
        <f t="shared" si="220"/>
        <v>0.69908652312027553</v>
      </c>
    </row>
    <row r="112" spans="1:166" hidden="1" x14ac:dyDescent="0.2">
      <c r="A112" s="571" t="s">
        <v>595</v>
      </c>
      <c r="B112" s="571">
        <f t="shared" si="226"/>
        <v>1967</v>
      </c>
      <c r="D112" s="626"/>
      <c r="E112" s="626"/>
      <c r="F112" s="626"/>
      <c r="G112" s="626"/>
      <c r="H112" s="626"/>
      <c r="J112" s="627"/>
      <c r="K112" s="627"/>
      <c r="L112" s="627"/>
      <c r="M112" s="627"/>
      <c r="N112" s="627"/>
      <c r="O112" s="771"/>
      <c r="X112" s="628"/>
      <c r="Y112" s="628"/>
      <c r="Z112" s="628"/>
      <c r="AA112" s="628"/>
      <c r="AB112" s="628"/>
      <c r="BC112" s="621"/>
      <c r="BD112" s="621"/>
      <c r="BE112" s="621"/>
      <c r="BF112" s="621"/>
      <c r="BG112" s="621"/>
      <c r="BH112" s="629"/>
      <c r="BI112" s="621"/>
      <c r="BT112" s="630"/>
      <c r="BU112" s="630"/>
      <c r="BV112" s="630"/>
      <c r="BW112" s="630"/>
      <c r="BX112" s="630"/>
      <c r="BY112" s="630"/>
      <c r="BZ112" s="630"/>
      <c r="CA112" s="630"/>
      <c r="CB112" s="630"/>
      <c r="CC112" s="630"/>
      <c r="CD112" s="630"/>
      <c r="CG112" s="575"/>
      <c r="CI112" s="621"/>
      <c r="CJ112" s="621"/>
      <c r="CK112" s="621"/>
      <c r="CL112" s="621"/>
      <c r="CN112" s="621"/>
      <c r="CO112" s="621"/>
      <c r="CP112" s="621"/>
      <c r="CQ112" s="621"/>
      <c r="CR112" s="621"/>
      <c r="CS112" s="621"/>
      <c r="CT112" s="621"/>
      <c r="CU112" s="621"/>
      <c r="CV112" s="621"/>
      <c r="CW112" s="621"/>
      <c r="CZ112" s="621"/>
      <c r="DA112" s="621"/>
      <c r="DB112" s="621"/>
      <c r="DC112" s="621"/>
      <c r="DE112" s="621"/>
      <c r="DF112" s="621"/>
      <c r="DG112" s="621"/>
      <c r="DH112" s="621"/>
      <c r="DI112" s="621"/>
      <c r="DK112" s="621"/>
      <c r="DL112" s="621"/>
      <c r="DM112" s="621"/>
      <c r="DN112" s="621"/>
      <c r="DP112" s="621"/>
      <c r="DQ112" s="621"/>
      <c r="DR112" s="621"/>
      <c r="DS112" s="621"/>
      <c r="DU112" s="621"/>
      <c r="DV112" s="621"/>
      <c r="DW112" s="621"/>
      <c r="DX112" s="621"/>
      <c r="EB112" s="621">
        <f t="shared" si="227"/>
        <v>1</v>
      </c>
      <c r="EC112" s="621">
        <f t="shared" si="228"/>
        <v>1</v>
      </c>
      <c r="ED112" s="621">
        <f t="shared" si="222"/>
        <v>1.0438291302373177</v>
      </c>
      <c r="EE112" s="621"/>
      <c r="EF112" s="621">
        <f t="shared" si="229"/>
        <v>1</v>
      </c>
      <c r="EG112" s="621">
        <f t="shared" si="230"/>
        <v>1</v>
      </c>
      <c r="EH112" s="621">
        <f t="shared" si="223"/>
        <v>0.56491436111585402</v>
      </c>
      <c r="EI112" s="621"/>
      <c r="EJ112" s="621">
        <f t="shared" si="231"/>
        <v>1</v>
      </c>
      <c r="EK112" s="621">
        <f t="shared" si="232"/>
        <v>1</v>
      </c>
      <c r="EL112" s="621">
        <f t="shared" si="224"/>
        <v>1.0346231351307316</v>
      </c>
      <c r="EM112" s="621"/>
      <c r="EP112" s="577"/>
      <c r="ER112" s="572">
        <f t="shared" si="233"/>
        <v>1990</v>
      </c>
      <c r="ES112" s="621">
        <f t="shared" si="207"/>
        <v>0.82231651052021759</v>
      </c>
      <c r="ET112" s="621">
        <f t="shared" si="208"/>
        <v>0.80194547547768646</v>
      </c>
      <c r="EU112" s="621">
        <f t="shared" si="209"/>
        <v>1.100823464297576</v>
      </c>
      <c r="EV112" s="621">
        <f t="shared" si="210"/>
        <v>1</v>
      </c>
      <c r="EW112" s="621">
        <f t="shared" si="211"/>
        <v>1</v>
      </c>
      <c r="EX112" s="621">
        <f t="shared" si="212"/>
        <v>0.93148634027220001</v>
      </c>
      <c r="EZ112" s="572">
        <f t="shared" si="234"/>
        <v>1990</v>
      </c>
      <c r="FA112" s="631">
        <f t="shared" si="213"/>
        <v>0.94575224439498773</v>
      </c>
      <c r="FB112" s="631">
        <f t="shared" si="214"/>
        <v>1.1501073276476981</v>
      </c>
      <c r="FC112" s="631">
        <f t="shared" si="215"/>
        <v>1</v>
      </c>
      <c r="FD112" s="631">
        <f t="shared" si="216"/>
        <v>0.64311654563913268</v>
      </c>
      <c r="FE112" s="631">
        <f t="shared" si="217"/>
        <v>0.93148634027220001</v>
      </c>
      <c r="FG112" s="572">
        <f t="shared" si="235"/>
        <v>1997</v>
      </c>
      <c r="FH112" s="621">
        <f t="shared" si="218"/>
        <v>0.92936812345732545</v>
      </c>
      <c r="FI112" s="621">
        <f t="shared" si="219"/>
        <v>1.3399547356042156</v>
      </c>
      <c r="FJ112" s="621">
        <f t="shared" si="220"/>
        <v>0.6935817298621304</v>
      </c>
    </row>
    <row r="113" spans="1:166" hidden="1" x14ac:dyDescent="0.2">
      <c r="A113" s="571" t="s">
        <v>595</v>
      </c>
      <c r="B113" s="571">
        <f t="shared" si="226"/>
        <v>1968</v>
      </c>
      <c r="D113" s="626"/>
      <c r="E113" s="626"/>
      <c r="F113" s="626"/>
      <c r="G113" s="626"/>
      <c r="H113" s="626"/>
      <c r="J113" s="627"/>
      <c r="K113" s="627"/>
      <c r="L113" s="627"/>
      <c r="M113" s="627"/>
      <c r="N113" s="627"/>
      <c r="O113" s="771"/>
      <c r="X113" s="628"/>
      <c r="Y113" s="628"/>
      <c r="Z113" s="628"/>
      <c r="AA113" s="628"/>
      <c r="AB113" s="628"/>
      <c r="BC113" s="621"/>
      <c r="BD113" s="621"/>
      <c r="BE113" s="621"/>
      <c r="BF113" s="621"/>
      <c r="BG113" s="621"/>
      <c r="BH113" s="629"/>
      <c r="BI113" s="621"/>
      <c r="BT113" s="630"/>
      <c r="BU113" s="630"/>
      <c r="BV113" s="630"/>
      <c r="BW113" s="630"/>
      <c r="BX113" s="630"/>
      <c r="BY113" s="630"/>
      <c r="BZ113" s="630"/>
      <c r="CA113" s="630"/>
      <c r="CB113" s="630"/>
      <c r="CC113" s="630"/>
      <c r="CD113" s="630"/>
      <c r="CG113" s="575"/>
      <c r="CI113" s="621"/>
      <c r="CJ113" s="621"/>
      <c r="CK113" s="621"/>
      <c r="CL113" s="621"/>
      <c r="CN113" s="621"/>
      <c r="CO113" s="621"/>
      <c r="CP113" s="621"/>
      <c r="CQ113" s="621"/>
      <c r="CR113" s="621"/>
      <c r="CS113" s="621"/>
      <c r="CT113" s="621"/>
      <c r="CU113" s="621"/>
      <c r="CV113" s="621"/>
      <c r="CW113" s="621"/>
      <c r="CZ113" s="621"/>
      <c r="DA113" s="621"/>
      <c r="DB113" s="621"/>
      <c r="DC113" s="621"/>
      <c r="DE113" s="621"/>
      <c r="DF113" s="621"/>
      <c r="DG113" s="621"/>
      <c r="DH113" s="621"/>
      <c r="DI113" s="621"/>
      <c r="DK113" s="621"/>
      <c r="DL113" s="621"/>
      <c r="DM113" s="621"/>
      <c r="DN113" s="621"/>
      <c r="DP113" s="621"/>
      <c r="DQ113" s="621"/>
      <c r="DR113" s="621"/>
      <c r="DS113" s="621"/>
      <c r="DU113" s="621"/>
      <c r="DV113" s="621"/>
      <c r="DW113" s="621"/>
      <c r="DX113" s="621"/>
      <c r="EB113" s="621">
        <f t="shared" si="227"/>
        <v>1</v>
      </c>
      <c r="EC113" s="621">
        <f t="shared" si="228"/>
        <v>1</v>
      </c>
      <c r="ED113" s="621">
        <f t="shared" si="222"/>
        <v>1.0438291302373177</v>
      </c>
      <c r="EE113" s="621"/>
      <c r="EF113" s="621">
        <f t="shared" si="229"/>
        <v>1</v>
      </c>
      <c r="EG113" s="621">
        <f t="shared" si="230"/>
        <v>1</v>
      </c>
      <c r="EH113" s="621">
        <f t="shared" si="223"/>
        <v>0.56491436111585402</v>
      </c>
      <c r="EI113" s="621"/>
      <c r="EJ113" s="621">
        <f t="shared" si="231"/>
        <v>1</v>
      </c>
      <c r="EK113" s="621">
        <f t="shared" si="232"/>
        <v>1</v>
      </c>
      <c r="EL113" s="621">
        <f t="shared" si="224"/>
        <v>1.0346231351307316</v>
      </c>
      <c r="EM113" s="621"/>
      <c r="EP113" s="577"/>
      <c r="ER113" s="572">
        <f t="shared" si="233"/>
        <v>1991</v>
      </c>
      <c r="ES113" s="621">
        <f t="shared" si="207"/>
        <v>0.80698344878091688</v>
      </c>
      <c r="ET113" s="621">
        <f t="shared" si="208"/>
        <v>0.79198259836437612</v>
      </c>
      <c r="EU113" s="621">
        <f t="shared" si="209"/>
        <v>1.1103427355310895</v>
      </c>
      <c r="EV113" s="621">
        <f t="shared" si="210"/>
        <v>1</v>
      </c>
      <c r="EW113" s="621">
        <f t="shared" si="211"/>
        <v>1</v>
      </c>
      <c r="EX113" s="621">
        <f t="shared" si="212"/>
        <v>0.91768140706110601</v>
      </c>
      <c r="EZ113" s="572">
        <f t="shared" si="234"/>
        <v>1991</v>
      </c>
      <c r="FA113" s="631">
        <f t="shared" si="213"/>
        <v>0.95632528639882919</v>
      </c>
      <c r="FB113" s="631">
        <f t="shared" si="214"/>
        <v>1.1850618347173265</v>
      </c>
      <c r="FC113" s="631">
        <f t="shared" si="215"/>
        <v>1</v>
      </c>
      <c r="FD113" s="631">
        <f t="shared" si="216"/>
        <v>0.62723643611198865</v>
      </c>
      <c r="FE113" s="631">
        <f t="shared" si="217"/>
        <v>0.91768140706110601</v>
      </c>
      <c r="FG113" s="572">
        <f t="shared" si="235"/>
        <v>1998</v>
      </c>
      <c r="FH113" s="621">
        <f t="shared" si="218"/>
        <v>0.9251283363860564</v>
      </c>
      <c r="FI113" s="621">
        <f t="shared" si="219"/>
        <v>1.3851321498403812</v>
      </c>
      <c r="FJ113" s="621">
        <f t="shared" si="220"/>
        <v>0.66789897013990007</v>
      </c>
    </row>
    <row r="114" spans="1:166" hidden="1" x14ac:dyDescent="0.2">
      <c r="A114" s="571" t="s">
        <v>595</v>
      </c>
      <c r="B114" s="571">
        <f t="shared" si="226"/>
        <v>1969</v>
      </c>
      <c r="D114" s="626"/>
      <c r="E114" s="626"/>
      <c r="F114" s="626"/>
      <c r="G114" s="626"/>
      <c r="H114" s="626"/>
      <c r="J114" s="627"/>
      <c r="K114" s="627"/>
      <c r="L114" s="627"/>
      <c r="M114" s="627"/>
      <c r="N114" s="627"/>
      <c r="O114" s="771"/>
      <c r="X114" s="628"/>
      <c r="Y114" s="628"/>
      <c r="Z114" s="628"/>
      <c r="AA114" s="628"/>
      <c r="AB114" s="628"/>
      <c r="BC114" s="621"/>
      <c r="BD114" s="621"/>
      <c r="BE114" s="621"/>
      <c r="BF114" s="621"/>
      <c r="BG114" s="621"/>
      <c r="BH114" s="629"/>
      <c r="BI114" s="621"/>
      <c r="BT114" s="630"/>
      <c r="BU114" s="630"/>
      <c r="BV114" s="630"/>
      <c r="BW114" s="630"/>
      <c r="BX114" s="630"/>
      <c r="BY114" s="630"/>
      <c r="BZ114" s="630"/>
      <c r="CA114" s="630"/>
      <c r="CB114" s="630"/>
      <c r="CC114" s="630"/>
      <c r="CD114" s="630"/>
      <c r="CG114" s="575"/>
      <c r="CI114" s="621"/>
      <c r="CJ114" s="621"/>
      <c r="CK114" s="621"/>
      <c r="CL114" s="621"/>
      <c r="CN114" s="621"/>
      <c r="CO114" s="621"/>
      <c r="CP114" s="621"/>
      <c r="CQ114" s="621"/>
      <c r="CR114" s="621"/>
      <c r="CS114" s="621"/>
      <c r="CT114" s="621"/>
      <c r="CU114" s="621"/>
      <c r="CV114" s="621"/>
      <c r="CW114" s="621"/>
      <c r="CZ114" s="621"/>
      <c r="DA114" s="621"/>
      <c r="DB114" s="621"/>
      <c r="DC114" s="621"/>
      <c r="DE114" s="621"/>
      <c r="DF114" s="621"/>
      <c r="DG114" s="621"/>
      <c r="DH114" s="621"/>
      <c r="DI114" s="621"/>
      <c r="DK114" s="621"/>
      <c r="DL114" s="621"/>
      <c r="DM114" s="621"/>
      <c r="DN114" s="621"/>
      <c r="DP114" s="621"/>
      <c r="DQ114" s="621"/>
      <c r="DR114" s="621"/>
      <c r="DS114" s="621"/>
      <c r="DU114" s="621"/>
      <c r="DV114" s="621"/>
      <c r="DW114" s="621"/>
      <c r="DX114" s="621"/>
      <c r="EB114" s="621">
        <f t="shared" si="227"/>
        <v>1</v>
      </c>
      <c r="EC114" s="621">
        <f t="shared" si="228"/>
        <v>1</v>
      </c>
      <c r="ED114" s="621">
        <f t="shared" si="222"/>
        <v>1.0438291302373177</v>
      </c>
      <c r="EE114" s="621"/>
      <c r="EF114" s="621">
        <f t="shared" si="229"/>
        <v>1</v>
      </c>
      <c r="EG114" s="621">
        <f t="shared" si="230"/>
        <v>1</v>
      </c>
      <c r="EH114" s="621">
        <f t="shared" si="223"/>
        <v>0.56491436111585402</v>
      </c>
      <c r="EI114" s="621"/>
      <c r="EJ114" s="621">
        <f t="shared" si="231"/>
        <v>1</v>
      </c>
      <c r="EK114" s="621">
        <f t="shared" si="232"/>
        <v>1</v>
      </c>
      <c r="EL114" s="621">
        <f t="shared" si="224"/>
        <v>1.0346231351307316</v>
      </c>
      <c r="EM114" s="621"/>
      <c r="EP114" s="577"/>
      <c r="ER114" s="572">
        <f t="shared" si="233"/>
        <v>1992</v>
      </c>
      <c r="ES114" s="621">
        <f t="shared" si="207"/>
        <v>0.81018644390760775</v>
      </c>
      <c r="ET114" s="621">
        <f t="shared" si="208"/>
        <v>0.79515336470278852</v>
      </c>
      <c r="EU114" s="621">
        <f t="shared" si="209"/>
        <v>1.1258031475306844</v>
      </c>
      <c r="EV114" s="621">
        <f t="shared" si="210"/>
        <v>1</v>
      </c>
      <c r="EW114" s="621">
        <f t="shared" si="211"/>
        <v>1</v>
      </c>
      <c r="EX114" s="621">
        <f t="shared" si="212"/>
        <v>0.90504799943175995</v>
      </c>
      <c r="EZ114" s="572">
        <f t="shared" si="234"/>
        <v>1992</v>
      </c>
      <c r="FA114" s="631">
        <f t="shared" si="213"/>
        <v>0.91276655537582008</v>
      </c>
      <c r="FB114" s="631">
        <f t="shared" si="214"/>
        <v>1.1266129694462159</v>
      </c>
      <c r="FC114" s="631">
        <f t="shared" si="215"/>
        <v>1</v>
      </c>
      <c r="FD114" s="631">
        <f t="shared" si="216"/>
        <v>0.63226887339816584</v>
      </c>
      <c r="FE114" s="631">
        <f t="shared" si="217"/>
        <v>0.90504799943175995</v>
      </c>
      <c r="FG114" s="572">
        <f t="shared" si="235"/>
        <v>1999</v>
      </c>
      <c r="FH114" s="621">
        <f t="shared" si="218"/>
        <v>0.87736456420048348</v>
      </c>
      <c r="FI114" s="621">
        <f t="shared" si="219"/>
        <v>1.3378100693674984</v>
      </c>
      <c r="FJ114" s="621">
        <f t="shared" si="220"/>
        <v>0.65582146845051903</v>
      </c>
    </row>
    <row r="115" spans="1:166" x14ac:dyDescent="0.2">
      <c r="A115" s="571" t="s">
        <v>595</v>
      </c>
      <c r="B115" s="571">
        <f t="shared" si="226"/>
        <v>1970</v>
      </c>
      <c r="D115" s="626">
        <f t="shared" ref="D115:F115" si="236">D194+D275</f>
        <v>513.16476510719997</v>
      </c>
      <c r="E115" s="626">
        <f t="shared" si="236"/>
        <v>511.01672960211562</v>
      </c>
      <c r="F115" s="626">
        <f t="shared" si="236"/>
        <v>63.299128353989808</v>
      </c>
      <c r="G115" s="626"/>
      <c r="H115" s="626">
        <f t="shared" ref="H115:H129" si="237">SUM(D115:G115)</f>
        <v>1087.4806230633053</v>
      </c>
      <c r="J115" s="632">
        <f t="shared" ref="J115:L134" si="238">J36</f>
        <v>278893.89408</v>
      </c>
      <c r="K115" s="632">
        <f t="shared" si="238"/>
        <v>86668.354649999994</v>
      </c>
      <c r="L115" s="632">
        <f t="shared" si="238"/>
        <v>47722.584999999999</v>
      </c>
      <c r="M115" s="632"/>
      <c r="N115" s="632">
        <f>SUM(J115:M115)</f>
        <v>413284.83373000001</v>
      </c>
      <c r="O115" s="772"/>
      <c r="R115" s="645">
        <f t="shared" ref="R115:T134" si="239">R36</f>
        <v>232268.35415013885</v>
      </c>
      <c r="S115" s="645">
        <f t="shared" si="239"/>
        <v>72179.120872691827</v>
      </c>
      <c r="T115" s="645">
        <f t="shared" si="239"/>
        <v>39744.313192315924</v>
      </c>
      <c r="U115" s="641"/>
      <c r="V115" s="632">
        <f t="shared" ref="V115:V129" si="240">SUM(R115:U115)</f>
        <v>344191.78821514657</v>
      </c>
      <c r="X115" s="635">
        <f>D115/J115*1000</f>
        <v>1.8399999999999999</v>
      </c>
      <c r="Y115" s="635">
        <f>E115/K115*1000</f>
        <v>5.8962320407004016</v>
      </c>
      <c r="Z115" s="635">
        <f>F115/L115*1000</f>
        <v>1.3263977287481348</v>
      </c>
      <c r="AA115" s="626"/>
      <c r="AB115" s="626">
        <f>H115/N115*1000</f>
        <v>2.6313102594366167</v>
      </c>
      <c r="AE115" s="635">
        <f>D115/R115*1000</f>
        <v>2.2093615248829335</v>
      </c>
      <c r="AF115" s="635">
        <f>E115/S115*1000</f>
        <v>7.0798414198399184</v>
      </c>
      <c r="AG115" s="635">
        <f>F115/T115*1000</f>
        <v>1.592658754667521</v>
      </c>
      <c r="AH115" s="626"/>
      <c r="AI115" s="635">
        <f t="shared" ref="AI115:AI155" si="241">H115/V115*1000</f>
        <v>3.159519373494017</v>
      </c>
      <c r="AK115" s="636">
        <f t="shared" ref="AK115:AK159" si="242">X115/X$164</f>
        <v>0.88370201344019217</v>
      </c>
      <c r="AL115" s="636">
        <f t="shared" ref="AL115:AL159" si="243">Y115/Y$164</f>
        <v>1.1423329313524064</v>
      </c>
      <c r="AM115" s="636">
        <f t="shared" ref="AM115:AM159" si="244">Z115/Z$164</f>
        <v>1.2197093153718723</v>
      </c>
      <c r="AN115" s="637"/>
      <c r="AO115" s="636">
        <f t="shared" ref="AO115:AO159" si="245">AB115/AB$164</f>
        <v>4564.6501789758613</v>
      </c>
      <c r="AP115" s="631"/>
      <c r="AQ115" s="631">
        <f>J115/R115</f>
        <v>1.2007399591755072</v>
      </c>
      <c r="AR115" s="631">
        <f>K115/S115</f>
        <v>1.2007399591755072</v>
      </c>
      <c r="AS115" s="631">
        <f>L115/T115</f>
        <v>1.2007399591755072</v>
      </c>
      <c r="AT115" s="631"/>
      <c r="AU115" s="631">
        <f t="shared" ref="AU115:AU155" si="246">N115/V115</f>
        <v>1.2007399591755075</v>
      </c>
      <c r="AW115" s="631">
        <f t="shared" ref="AW115:AY134" si="247">AW36</f>
        <v>0.67482247427981379</v>
      </c>
      <c r="AX115" s="631">
        <f t="shared" si="247"/>
        <v>0.20970610962854894</v>
      </c>
      <c r="AY115" s="631">
        <f t="shared" si="247"/>
        <v>0.11547141609163739</v>
      </c>
      <c r="AZ115" s="646"/>
      <c r="BA115" s="631">
        <f>SUM(AW115:AZ115)</f>
        <v>1.0000000000000002</v>
      </c>
      <c r="BC115" s="621"/>
      <c r="BD115" s="638">
        <f t="shared" ref="BD115:BD156" si="248">AK115</f>
        <v>0.88370201344019217</v>
      </c>
      <c r="BE115" s="638">
        <f t="shared" ref="BE115:BE156" si="249">AL115</f>
        <v>1.1423329313524064</v>
      </c>
      <c r="BF115" s="638">
        <f t="shared" ref="BF115:BF156" si="250">AM115</f>
        <v>1.2197093153718723</v>
      </c>
      <c r="BG115" s="638">
        <v>1</v>
      </c>
      <c r="BH115" s="629"/>
      <c r="BI115" s="638">
        <f t="shared" ref="BI115:BI156" si="251">AQ115</f>
        <v>1.2007399591755072</v>
      </c>
      <c r="BJ115" s="638">
        <f t="shared" ref="BJ115:BJ156" si="252">AR115</f>
        <v>1.2007399591755072</v>
      </c>
      <c r="BK115" s="638">
        <f t="shared" ref="BK115:BK156" si="253">AS115</f>
        <v>1.2007399591755072</v>
      </c>
      <c r="BL115" s="638">
        <v>1</v>
      </c>
      <c r="BN115" s="638">
        <v>1</v>
      </c>
      <c r="BO115" s="638">
        <v>1</v>
      </c>
      <c r="BP115" s="638">
        <v>1</v>
      </c>
      <c r="BQ115" s="638">
        <v>1</v>
      </c>
      <c r="BT115" s="630">
        <f t="shared" ref="BT115:BT159" si="254">V115/V$164</f>
        <v>1.5065131479649294</v>
      </c>
      <c r="BU115" s="630">
        <f t="shared" ref="BU115:BU159" si="255">AI115/AI$164</f>
        <v>0.6100904311000287</v>
      </c>
      <c r="BV115" s="630">
        <f t="shared" ref="BV115:BV155" si="256">EH115</f>
        <v>0.56491436111585402</v>
      </c>
      <c r="BW115" s="630">
        <f t="shared" ref="BW115:BW155" si="257">EL115</f>
        <v>1.0346231351307316</v>
      </c>
      <c r="BX115" s="630">
        <v>1</v>
      </c>
      <c r="BY115" s="630">
        <v>1</v>
      </c>
      <c r="BZ115" s="630">
        <f t="shared" ref="BZ115:BZ155" si="258">ED115</f>
        <v>1.0438291302373177</v>
      </c>
      <c r="CA115" s="630">
        <f t="shared" ref="CA115:CA155" si="259">BT115*BV115*BW115*BX115*BY115*BZ115</f>
        <v>0.91910925589978509</v>
      </c>
      <c r="CB115" s="630">
        <f t="shared" ref="CB115:CB155" si="260">BT115*BU115</f>
        <v>0.91910925589978509</v>
      </c>
      <c r="CC115" s="630"/>
      <c r="CD115" s="630">
        <f>BV115*BW115</f>
        <v>0.58447346737805916</v>
      </c>
      <c r="CG115" s="575"/>
      <c r="CI115" s="621">
        <f t="shared" ref="CI115:CI156" si="261">D115/$H115</f>
        <v>0.4718840540456482</v>
      </c>
      <c r="CJ115" s="621">
        <f t="shared" ref="CJ115:CJ156" si="262">E115/$H115</f>
        <v>0.46990881378892202</v>
      </c>
      <c r="CK115" s="621">
        <f t="shared" ref="CK115:CK156" si="263">F115/$H115</f>
        <v>5.8207132165429845E-2</v>
      </c>
      <c r="CL115" s="621">
        <f t="shared" ref="CL115:CL156" si="264">G115/$H115</f>
        <v>0</v>
      </c>
      <c r="CN115" s="621" t="e">
        <f t="shared" ref="CN115:CP130" si="265">(CI115-CI114)/LN(CI115/CI114)</f>
        <v>#DIV/0!</v>
      </c>
      <c r="CO115" s="621" t="e">
        <f t="shared" si="265"/>
        <v>#DIV/0!</v>
      </c>
      <c r="CP115" s="621" t="e">
        <f t="shared" si="265"/>
        <v>#DIV/0!</v>
      </c>
      <c r="CQ115" s="621"/>
      <c r="CR115" s="621" t="e">
        <f t="shared" ref="CR115:CR155" si="266">SUM(CN115:CQ115)</f>
        <v>#DIV/0!</v>
      </c>
      <c r="CS115" s="621"/>
      <c r="CT115" s="621" t="e">
        <f t="shared" ref="CT115:CW130" si="267">CN115/$CR115</f>
        <v>#DIV/0!</v>
      </c>
      <c r="CU115" s="621" t="e">
        <f t="shared" si="267"/>
        <v>#DIV/0!</v>
      </c>
      <c r="CV115" s="621" t="e">
        <f t="shared" si="267"/>
        <v>#DIV/0!</v>
      </c>
      <c r="CW115" s="621" t="e">
        <f t="shared" si="267"/>
        <v>#DIV/0!</v>
      </c>
      <c r="CZ115" s="621"/>
      <c r="DA115" s="621"/>
      <c r="DB115" s="621"/>
      <c r="DC115" s="621"/>
      <c r="DE115" s="621"/>
      <c r="DF115" s="621"/>
      <c r="DG115" s="621"/>
      <c r="DH115" s="621"/>
      <c r="DI115" s="621"/>
      <c r="DK115" s="621"/>
      <c r="DL115" s="621"/>
      <c r="DM115" s="621"/>
      <c r="DN115" s="621"/>
      <c r="DP115" s="621" t="e">
        <f t="shared" ref="DP115:DP156" si="268">LN(BI115/BI114)</f>
        <v>#DIV/0!</v>
      </c>
      <c r="DQ115" s="621" t="e">
        <f t="shared" ref="DQ115:DQ156" si="269">LN(BJ115/BJ114)</f>
        <v>#DIV/0!</v>
      </c>
      <c r="DR115" s="621" t="e">
        <f t="shared" ref="DR115:DR156" si="270">LN(BK115/BK114)</f>
        <v>#DIV/0!</v>
      </c>
      <c r="DS115" s="621" t="e">
        <f t="shared" ref="DS115:DS156" si="271">LN(BL115/BL114)</f>
        <v>#DIV/0!</v>
      </c>
      <c r="DU115" s="621" t="e">
        <f t="shared" ref="DU115:DU156" si="272">LN(BN115/BN114)</f>
        <v>#DIV/0!</v>
      </c>
      <c r="DV115" s="621" t="e">
        <f t="shared" ref="DV115:DV156" si="273">LN(BO115/BO114)</f>
        <v>#DIV/0!</v>
      </c>
      <c r="DW115" s="621" t="e">
        <f t="shared" ref="DW115:DW156" si="274">LN(BP115/BP114)</f>
        <v>#DIV/0!</v>
      </c>
      <c r="DX115" s="621" t="e">
        <f t="shared" ref="DX115:DX156" si="275">LN(BQ115/BQ114)</f>
        <v>#DIV/0!</v>
      </c>
      <c r="EB115" s="621" t="e">
        <f t="shared" si="227"/>
        <v>#DIV/0!</v>
      </c>
      <c r="EC115" s="621">
        <f t="shared" si="228"/>
        <v>1</v>
      </c>
      <c r="ED115" s="621">
        <f t="shared" si="222"/>
        <v>1.0438291302373177</v>
      </c>
      <c r="EE115" s="621"/>
      <c r="EF115" s="621" t="e">
        <f t="shared" si="229"/>
        <v>#DIV/0!</v>
      </c>
      <c r="EG115" s="621">
        <f t="shared" si="230"/>
        <v>1</v>
      </c>
      <c r="EH115" s="621">
        <f t="shared" si="223"/>
        <v>0.56491436111585402</v>
      </c>
      <c r="EI115" s="621"/>
      <c r="EJ115" s="621" t="e">
        <f t="shared" si="231"/>
        <v>#DIV/0!</v>
      </c>
      <c r="EK115" s="621">
        <f t="shared" si="232"/>
        <v>1</v>
      </c>
      <c r="EL115" s="621">
        <f t="shared" si="224"/>
        <v>1.0346231351307316</v>
      </c>
      <c r="EM115" s="621"/>
      <c r="EP115" s="577"/>
      <c r="ER115" s="572">
        <f t="shared" si="233"/>
        <v>1993</v>
      </c>
      <c r="ES115" s="621">
        <f t="shared" si="207"/>
        <v>0.74175398904753997</v>
      </c>
      <c r="ET115" s="621">
        <f t="shared" si="208"/>
        <v>0.76346629041753256</v>
      </c>
      <c r="EU115" s="621">
        <f t="shared" si="209"/>
        <v>1.0914004204711045</v>
      </c>
      <c r="EV115" s="621">
        <f t="shared" si="210"/>
        <v>1</v>
      </c>
      <c r="EW115" s="621">
        <f t="shared" si="211"/>
        <v>1</v>
      </c>
      <c r="EX115" s="621">
        <f t="shared" si="212"/>
        <v>0.89019655147541144</v>
      </c>
      <c r="EZ115" s="572">
        <f t="shared" si="234"/>
        <v>1993</v>
      </c>
      <c r="FA115" s="631">
        <f t="shared" si="213"/>
        <v>0.91067458566279802</v>
      </c>
      <c r="FB115" s="631">
        <f t="shared" si="214"/>
        <v>1.2277312951591446</v>
      </c>
      <c r="FC115" s="631">
        <f t="shared" si="215"/>
        <v>1</v>
      </c>
      <c r="FD115" s="631">
        <f t="shared" si="216"/>
        <v>0.58288077660390814</v>
      </c>
      <c r="FE115" s="631">
        <f t="shared" si="217"/>
        <v>0.89019655147541144</v>
      </c>
      <c r="FG115" s="572">
        <f t="shared" si="235"/>
        <v>2000</v>
      </c>
      <c r="FH115" s="621">
        <f t="shared" si="218"/>
        <v>0.89124922460322775</v>
      </c>
      <c r="FI115" s="621">
        <f t="shared" si="219"/>
        <v>1.1874499350958043</v>
      </c>
      <c r="FJ115" s="621">
        <f t="shared" si="220"/>
        <v>0.75055730625924966</v>
      </c>
    </row>
    <row r="116" spans="1:166" x14ac:dyDescent="0.2">
      <c r="A116" s="571" t="s">
        <v>595</v>
      </c>
      <c r="B116" s="571">
        <f t="shared" si="226"/>
        <v>1971</v>
      </c>
      <c r="D116" s="626">
        <f t="shared" ref="D116:F116" si="276">D195+D276</f>
        <v>507.93329241600009</v>
      </c>
      <c r="E116" s="626">
        <f t="shared" si="276"/>
        <v>516.257359265589</v>
      </c>
      <c r="F116" s="626">
        <f t="shared" si="276"/>
        <v>64.631741582494854</v>
      </c>
      <c r="G116" s="626"/>
      <c r="H116" s="626">
        <f t="shared" si="237"/>
        <v>1088.822393264084</v>
      </c>
      <c r="J116" s="632">
        <f t="shared" si="238"/>
        <v>276050.70240000001</v>
      </c>
      <c r="K116" s="632">
        <f t="shared" si="238"/>
        <v>79951.404450000002</v>
      </c>
      <c r="L116" s="632">
        <f t="shared" si="238"/>
        <v>48727.271000000001</v>
      </c>
      <c r="M116" s="632"/>
      <c r="N116" s="632">
        <f t="shared" ref="N116:N129" si="277">SUM(J116:M116)</f>
        <v>404729.37784999999</v>
      </c>
      <c r="O116" s="772"/>
      <c r="R116" s="645">
        <f t="shared" si="239"/>
        <v>229322.76373095956</v>
      </c>
      <c r="S116" s="645">
        <f t="shared" si="239"/>
        <v>66417.7880122856</v>
      </c>
      <c r="T116" s="645">
        <f t="shared" si="239"/>
        <v>40479.058222412394</v>
      </c>
      <c r="U116" s="641"/>
      <c r="V116" s="632">
        <f t="shared" si="240"/>
        <v>336219.60996565758</v>
      </c>
      <c r="X116" s="635">
        <f t="shared" ref="X116:X155" si="278">D116/J116*1000</f>
        <v>1.8400000000000003</v>
      </c>
      <c r="Y116" s="635">
        <f t="shared" ref="Y116:Y156" si="279">E116/K116*1000</f>
        <v>6.4571393437928402</v>
      </c>
      <c r="Z116" s="635">
        <f t="shared" ref="Z116:Z156" si="280">F116/L116*1000</f>
        <v>1.3263977287481348</v>
      </c>
      <c r="AA116" s="626"/>
      <c r="AB116" s="626">
        <f t="shared" ref="AB116:AB164" si="281">H116/N116*1000</f>
        <v>2.6902479850810859</v>
      </c>
      <c r="AE116" s="635">
        <f t="shared" ref="AE116:AE155" si="282">D116/R116*1000</f>
        <v>2.2149274854017773</v>
      </c>
      <c r="AF116" s="635">
        <f t="shared" ref="AF116:AF156" si="283">E116/S116*1000</f>
        <v>7.7728779400195398</v>
      </c>
      <c r="AG116" s="635">
        <f t="shared" ref="AG116:AG156" si="284">F116/T116*1000</f>
        <v>1.5966710793362684</v>
      </c>
      <c r="AH116" s="626"/>
      <c r="AI116" s="635">
        <f t="shared" si="241"/>
        <v>3.2384261982080682</v>
      </c>
      <c r="AK116" s="636">
        <f t="shared" si="242"/>
        <v>0.88370201344019239</v>
      </c>
      <c r="AL116" s="636">
        <f t="shared" si="243"/>
        <v>1.2510028207556134</v>
      </c>
      <c r="AM116" s="636">
        <f t="shared" si="244"/>
        <v>1.2197093153718723</v>
      </c>
      <c r="AN116" s="637"/>
      <c r="AO116" s="636">
        <f t="shared" si="245"/>
        <v>4666.8920559824355</v>
      </c>
      <c r="AP116" s="631"/>
      <c r="AQ116" s="631">
        <f t="shared" ref="AQ116:AQ155" si="285">J116/R116</f>
        <v>1.2037649377183568</v>
      </c>
      <c r="AR116" s="631">
        <f t="shared" ref="AR116:AR156" si="286">K116/S116</f>
        <v>1.2037649377183568</v>
      </c>
      <c r="AS116" s="631">
        <f t="shared" ref="AS116:AS156" si="287">L116/T116</f>
        <v>1.203764937718357</v>
      </c>
      <c r="AT116" s="631"/>
      <c r="AU116" s="631">
        <f t="shared" si="246"/>
        <v>1.2037649377183568</v>
      </c>
      <c r="AW116" s="631">
        <f t="shared" si="247"/>
        <v>0.68206242864413302</v>
      </c>
      <c r="AX116" s="631">
        <f t="shared" si="247"/>
        <v>0.19754287389444566</v>
      </c>
      <c r="AY116" s="631">
        <f t="shared" si="247"/>
        <v>0.12039469746142124</v>
      </c>
      <c r="AZ116" s="646"/>
      <c r="BA116" s="631">
        <f t="shared" ref="BA116:BA156" si="288">SUM(AW116:AZ116)</f>
        <v>1</v>
      </c>
      <c r="BC116" s="621"/>
      <c r="BD116" s="638">
        <f t="shared" si="248"/>
        <v>0.88370201344019239</v>
      </c>
      <c r="BE116" s="638">
        <f t="shared" si="249"/>
        <v>1.2510028207556134</v>
      </c>
      <c r="BF116" s="638">
        <f t="shared" si="250"/>
        <v>1.2197093153718723</v>
      </c>
      <c r="BG116" s="638">
        <v>1</v>
      </c>
      <c r="BH116" s="629"/>
      <c r="BI116" s="638">
        <f t="shared" si="251"/>
        <v>1.2037649377183568</v>
      </c>
      <c r="BJ116" s="638">
        <f t="shared" si="252"/>
        <v>1.2037649377183568</v>
      </c>
      <c r="BK116" s="638">
        <f t="shared" si="253"/>
        <v>1.203764937718357</v>
      </c>
      <c r="BL116" s="638">
        <v>1</v>
      </c>
      <c r="BN116" s="638">
        <v>1</v>
      </c>
      <c r="BO116" s="638">
        <v>1</v>
      </c>
      <c r="BP116" s="638">
        <v>1</v>
      </c>
      <c r="BQ116" s="638">
        <v>1</v>
      </c>
      <c r="BT116" s="630">
        <f t="shared" si="254"/>
        <v>1.471619255193531</v>
      </c>
      <c r="BU116" s="630">
        <f t="shared" si="255"/>
        <v>0.62532702028203868</v>
      </c>
      <c r="BV116" s="630">
        <f t="shared" si="256"/>
        <v>0.56633752839521767</v>
      </c>
      <c r="BW116" s="630">
        <f t="shared" si="257"/>
        <v>1.0133829591872705</v>
      </c>
      <c r="BX116" s="630">
        <v>1</v>
      </c>
      <c r="BY116" s="630">
        <v>1</v>
      </c>
      <c r="BZ116" s="630">
        <f t="shared" si="258"/>
        <v>1.0895778269953267</v>
      </c>
      <c r="CA116" s="630">
        <f t="shared" si="259"/>
        <v>0.92024328383984355</v>
      </c>
      <c r="CB116" s="630">
        <f t="shared" si="260"/>
        <v>0.92024328383984377</v>
      </c>
      <c r="CC116" s="630"/>
      <c r="CD116" s="630">
        <f t="shared" ref="CD116:CD155" si="289">BV116*BW116</f>
        <v>0.57391680042395055</v>
      </c>
      <c r="CG116" s="575"/>
      <c r="CI116" s="621">
        <f t="shared" si="261"/>
        <v>0.4664978379929457</v>
      </c>
      <c r="CJ116" s="621">
        <f t="shared" si="262"/>
        <v>0.47414285604279949</v>
      </c>
      <c r="CK116" s="621">
        <f t="shared" si="263"/>
        <v>5.9359305964254733E-2</v>
      </c>
      <c r="CL116" s="621">
        <f t="shared" si="264"/>
        <v>0</v>
      </c>
      <c r="CN116" s="621">
        <f t="shared" si="265"/>
        <v>0.46918579325251436</v>
      </c>
      <c r="CO116" s="621">
        <f t="shared" si="265"/>
        <v>0.472022669974342</v>
      </c>
      <c r="CP116" s="621">
        <f t="shared" si="265"/>
        <v>5.8781337095683721E-2</v>
      </c>
      <c r="CQ116" s="621"/>
      <c r="CR116" s="621">
        <f t="shared" si="266"/>
        <v>0.99998980032254003</v>
      </c>
      <c r="CS116" s="621"/>
      <c r="CT116" s="621">
        <f t="shared" si="267"/>
        <v>0.46919057884508586</v>
      </c>
      <c r="CU116" s="621">
        <f t="shared" si="267"/>
        <v>0.47202748450243615</v>
      </c>
      <c r="CV116" s="621">
        <f t="shared" si="267"/>
        <v>5.8781936652478051E-2</v>
      </c>
      <c r="CW116" s="621">
        <f t="shared" si="267"/>
        <v>0</v>
      </c>
      <c r="CZ116" s="621">
        <f t="shared" ref="CZ116:CZ156" si="290">LN(BD116/BD115)</f>
        <v>2.2204460492503128E-16</v>
      </c>
      <c r="DA116" s="621">
        <f t="shared" ref="DA116:DA156" si="291">LN(BE116/BE115)</f>
        <v>9.0872883953178038E-2</v>
      </c>
      <c r="DB116" s="621">
        <f t="shared" ref="DB116:DB156" si="292">LN(BF116/BF115)</f>
        <v>0</v>
      </c>
      <c r="DC116" s="621">
        <f t="shared" ref="DC116:DC156" si="293">LN(BG116/BG115)</f>
        <v>0</v>
      </c>
      <c r="DE116" s="621">
        <f t="shared" ref="DE116:DE156" si="294">LN(AQ116/AQ115)</f>
        <v>2.5160939722908282E-3</v>
      </c>
      <c r="DF116" s="621">
        <f t="shared" ref="DF116:DF156" si="295">LN(AR116/AR115)</f>
        <v>2.5160939722908282E-3</v>
      </c>
      <c r="DG116" s="621">
        <f t="shared" ref="DG116:DG156" si="296">LN(AS116/AS115)</f>
        <v>2.5160939722910494E-3</v>
      </c>
      <c r="DH116" s="621">
        <f t="shared" ref="DH116:DH156" si="297">M116/$N116</f>
        <v>0</v>
      </c>
      <c r="DI116" s="621"/>
      <c r="DK116" s="621">
        <f t="shared" ref="DK116:DK156" si="298">LN(AW116/AW115)</f>
        <v>1.0671536040777939E-2</v>
      </c>
      <c r="DL116" s="621">
        <f t="shared" ref="DL116:DL156" si="299">LN(AX116/AX115)</f>
        <v>-5.9751428782373869E-2</v>
      </c>
      <c r="DM116" s="621">
        <f t="shared" ref="DM116:DM156" si="300">LN(AY116/AY115)</f>
        <v>4.1752471279186354E-2</v>
      </c>
      <c r="DN116" s="621"/>
      <c r="DP116" s="621">
        <f t="shared" si="268"/>
        <v>2.5160939722908282E-3</v>
      </c>
      <c r="DQ116" s="621">
        <f t="shared" si="269"/>
        <v>2.5160939722908282E-3</v>
      </c>
      <c r="DR116" s="621">
        <f t="shared" si="270"/>
        <v>2.5160939722910494E-3</v>
      </c>
      <c r="DS116" s="621">
        <f t="shared" si="271"/>
        <v>0</v>
      </c>
      <c r="DU116" s="621">
        <f t="shared" si="272"/>
        <v>0</v>
      </c>
      <c r="DV116" s="621">
        <f t="shared" si="273"/>
        <v>0</v>
      </c>
      <c r="DW116" s="621">
        <f t="shared" si="274"/>
        <v>0</v>
      </c>
      <c r="DX116" s="621">
        <f t="shared" si="275"/>
        <v>0</v>
      </c>
      <c r="EB116" s="621">
        <f t="shared" si="227"/>
        <v>1.0438277639824134</v>
      </c>
      <c r="EC116" s="621">
        <f t="shared" si="228"/>
        <v>1.0438277639824134</v>
      </c>
      <c r="ED116" s="621">
        <f t="shared" si="222"/>
        <v>1.0895778269953267</v>
      </c>
      <c r="EE116" s="621"/>
      <c r="EF116" s="621">
        <f t="shared" si="229"/>
        <v>1.0025192619931851</v>
      </c>
      <c r="EG116" s="621">
        <f t="shared" si="230"/>
        <v>1.0025192619931851</v>
      </c>
      <c r="EH116" s="621">
        <f t="shared" si="223"/>
        <v>0.56633752839521767</v>
      </c>
      <c r="EI116" s="621"/>
      <c r="EJ116" s="621">
        <f t="shared" si="231"/>
        <v>0.97947061570319771</v>
      </c>
      <c r="EK116" s="621">
        <f t="shared" si="232"/>
        <v>0.97947061570319771</v>
      </c>
      <c r="EL116" s="621">
        <f t="shared" si="224"/>
        <v>1.0133829591872705</v>
      </c>
      <c r="EM116" s="621"/>
      <c r="EP116" s="577"/>
      <c r="ER116" s="572">
        <f t="shared" si="233"/>
        <v>1994</v>
      </c>
      <c r="ES116" s="621">
        <f t="shared" si="207"/>
        <v>0.68997889971060966</v>
      </c>
      <c r="ET116" s="621">
        <f t="shared" si="208"/>
        <v>0.70867109139848483</v>
      </c>
      <c r="EU116" s="621">
        <f t="shared" si="209"/>
        <v>1.1180442021322896</v>
      </c>
      <c r="EV116" s="621">
        <f t="shared" si="210"/>
        <v>1</v>
      </c>
      <c r="EW116" s="621">
        <f t="shared" si="211"/>
        <v>1</v>
      </c>
      <c r="EX116" s="621">
        <f t="shared" si="212"/>
        <v>0.87082746713479786</v>
      </c>
      <c r="EZ116" s="572">
        <f t="shared" si="234"/>
        <v>1994</v>
      </c>
      <c r="FA116" s="631">
        <f t="shared" si="213"/>
        <v>0.92025241935627766</v>
      </c>
      <c r="FB116" s="631">
        <f t="shared" si="214"/>
        <v>1.3337399444276474</v>
      </c>
      <c r="FC116" s="631">
        <f t="shared" si="215"/>
        <v>1</v>
      </c>
      <c r="FD116" s="631">
        <f t="shared" si="216"/>
        <v>0.50221471578391963</v>
      </c>
      <c r="FE116" s="631">
        <f t="shared" si="217"/>
        <v>0.87082746713479786</v>
      </c>
      <c r="FG116" s="572">
        <f t="shared" si="235"/>
        <v>2001</v>
      </c>
      <c r="FH116" s="621">
        <f t="shared" si="218"/>
        <v>0.89816433066896972</v>
      </c>
      <c r="FI116" s="621">
        <f t="shared" si="219"/>
        <v>1.3452856662554664</v>
      </c>
      <c r="FJ116" s="621">
        <f t="shared" si="220"/>
        <v>0.66763837094091993</v>
      </c>
    </row>
    <row r="117" spans="1:166" x14ac:dyDescent="0.2">
      <c r="A117" s="571" t="s">
        <v>595</v>
      </c>
      <c r="B117" s="571">
        <f t="shared" si="226"/>
        <v>1972</v>
      </c>
      <c r="D117" s="626">
        <f t="shared" ref="D117:F117" si="301">D196+D277</f>
        <v>504.64360359360001</v>
      </c>
      <c r="E117" s="626">
        <f t="shared" si="301"/>
        <v>536.15600632311248</v>
      </c>
      <c r="F117" s="626">
        <f t="shared" si="301"/>
        <v>66.630661425252427</v>
      </c>
      <c r="G117" s="626"/>
      <c r="H117" s="626">
        <f t="shared" si="237"/>
        <v>1107.430271341965</v>
      </c>
      <c r="J117" s="632">
        <f t="shared" si="238"/>
        <v>274262.82803999999</v>
      </c>
      <c r="K117" s="632">
        <f t="shared" si="238"/>
        <v>80174.554799999998</v>
      </c>
      <c r="L117" s="632">
        <f t="shared" si="238"/>
        <v>50234.3</v>
      </c>
      <c r="M117" s="632"/>
      <c r="N117" s="632">
        <f t="shared" si="277"/>
        <v>404671.68283999996</v>
      </c>
      <c r="O117" s="772"/>
      <c r="R117" s="645">
        <f t="shared" si="239"/>
        <v>228751.58094309631</v>
      </c>
      <c r="S117" s="645">
        <f t="shared" si="239"/>
        <v>66870.367716160559</v>
      </c>
      <c r="T117" s="645">
        <f t="shared" si="239"/>
        <v>41898.406811782195</v>
      </c>
      <c r="U117" s="641"/>
      <c r="V117" s="632">
        <f t="shared" si="240"/>
        <v>337520.35547103907</v>
      </c>
      <c r="X117" s="635">
        <f t="shared" si="278"/>
        <v>1.84</v>
      </c>
      <c r="Y117" s="635">
        <f t="shared" si="279"/>
        <v>6.6873586970402794</v>
      </c>
      <c r="Z117" s="635">
        <f t="shared" si="280"/>
        <v>1.3263977287481348</v>
      </c>
      <c r="AA117" s="626"/>
      <c r="AB117" s="626">
        <f t="shared" si="281"/>
        <v>2.7366141944254183</v>
      </c>
      <c r="AE117" s="635">
        <f t="shared" si="282"/>
        <v>2.2060770094486646</v>
      </c>
      <c r="AF117" s="635">
        <f t="shared" si="283"/>
        <v>8.017841454063662</v>
      </c>
      <c r="AG117" s="635">
        <f t="shared" si="284"/>
        <v>1.5902910515087965</v>
      </c>
      <c r="AH117" s="626"/>
      <c r="AI117" s="635">
        <f t="shared" si="241"/>
        <v>3.2810769880721695</v>
      </c>
      <c r="AK117" s="636">
        <f t="shared" si="242"/>
        <v>0.88370201344019228</v>
      </c>
      <c r="AL117" s="636">
        <f t="shared" si="243"/>
        <v>1.2956053986110743</v>
      </c>
      <c r="AM117" s="636">
        <f t="shared" si="244"/>
        <v>1.2197093153718723</v>
      </c>
      <c r="AN117" s="637"/>
      <c r="AO117" s="636">
        <f t="shared" si="245"/>
        <v>4747.3255681549435</v>
      </c>
      <c r="AP117" s="631"/>
      <c r="AQ117" s="631">
        <f t="shared" si="285"/>
        <v>1.1989548964394914</v>
      </c>
      <c r="AR117" s="631">
        <f t="shared" si="286"/>
        <v>1.1989548964394914</v>
      </c>
      <c r="AS117" s="631">
        <f t="shared" si="287"/>
        <v>1.1989548964394914</v>
      </c>
      <c r="AT117" s="631"/>
      <c r="AU117" s="631">
        <f t="shared" si="246"/>
        <v>1.1989548964394914</v>
      </c>
      <c r="AW117" s="631">
        <f t="shared" si="247"/>
        <v>0.67774158575963084</v>
      </c>
      <c r="AX117" s="631">
        <f t="shared" si="247"/>
        <v>0.19812247359966523</v>
      </c>
      <c r="AY117" s="631">
        <f t="shared" si="247"/>
        <v>0.12413594064070392</v>
      </c>
      <c r="AZ117" s="646"/>
      <c r="BA117" s="631">
        <f t="shared" si="288"/>
        <v>1</v>
      </c>
      <c r="BC117" s="621"/>
      <c r="BD117" s="638">
        <f t="shared" si="248"/>
        <v>0.88370201344019228</v>
      </c>
      <c r="BE117" s="638">
        <f t="shared" si="249"/>
        <v>1.2956053986110743</v>
      </c>
      <c r="BF117" s="638">
        <f t="shared" si="250"/>
        <v>1.2197093153718723</v>
      </c>
      <c r="BG117" s="638">
        <v>1</v>
      </c>
      <c r="BH117" s="629"/>
      <c r="BI117" s="638">
        <f t="shared" si="251"/>
        <v>1.1989548964394914</v>
      </c>
      <c r="BJ117" s="638">
        <f t="shared" si="252"/>
        <v>1.1989548964394914</v>
      </c>
      <c r="BK117" s="638">
        <f t="shared" si="253"/>
        <v>1.1989548964394914</v>
      </c>
      <c r="BL117" s="638">
        <v>1</v>
      </c>
      <c r="BN117" s="638">
        <v>1</v>
      </c>
      <c r="BO117" s="638">
        <v>1</v>
      </c>
      <c r="BP117" s="638">
        <v>1</v>
      </c>
      <c r="BQ117" s="638">
        <v>1</v>
      </c>
      <c r="BT117" s="630">
        <f t="shared" si="254"/>
        <v>1.4773125641948155</v>
      </c>
      <c r="BU117" s="630">
        <f t="shared" si="255"/>
        <v>0.63356271555684585</v>
      </c>
      <c r="BV117" s="630">
        <f t="shared" si="256"/>
        <v>0.56407453933149321</v>
      </c>
      <c r="BW117" s="630">
        <f t="shared" si="257"/>
        <v>1.0136894446176636</v>
      </c>
      <c r="BX117" s="630">
        <v>1</v>
      </c>
      <c r="BY117" s="630">
        <v>1</v>
      </c>
      <c r="BZ117" s="630">
        <f t="shared" si="258"/>
        <v>1.1080215061812668</v>
      </c>
      <c r="CA117" s="630">
        <f t="shared" si="259"/>
        <v>0.93597015989751398</v>
      </c>
      <c r="CB117" s="630">
        <f t="shared" si="260"/>
        <v>0.93597015989751442</v>
      </c>
      <c r="CC117" s="630"/>
      <c r="CD117" s="630">
        <f t="shared" si="289"/>
        <v>0.57179640649790586</v>
      </c>
      <c r="CG117" s="575"/>
      <c r="CI117" s="621">
        <f t="shared" si="261"/>
        <v>0.45568882904210445</v>
      </c>
      <c r="CJ117" s="621">
        <f t="shared" si="262"/>
        <v>0.4841442573837248</v>
      </c>
      <c r="CK117" s="621">
        <f t="shared" si="263"/>
        <v>6.0166913574170713E-2</v>
      </c>
      <c r="CL117" s="621">
        <f t="shared" si="264"/>
        <v>0</v>
      </c>
      <c r="CN117" s="621">
        <f t="shared" si="265"/>
        <v>0.46107221722959685</v>
      </c>
      <c r="CO117" s="621">
        <f t="shared" si="265"/>
        <v>0.47912615918993612</v>
      </c>
      <c r="CP117" s="621">
        <f t="shared" si="265"/>
        <v>5.9762200292342658E-2</v>
      </c>
      <c r="CQ117" s="621"/>
      <c r="CR117" s="621">
        <f t="shared" si="266"/>
        <v>0.99996057671187566</v>
      </c>
      <c r="CS117" s="621"/>
      <c r="CT117" s="621">
        <f t="shared" si="267"/>
        <v>0.46109039492908749</v>
      </c>
      <c r="CU117" s="621">
        <f t="shared" si="267"/>
        <v>0.47914504866324292</v>
      </c>
      <c r="CV117" s="621">
        <f t="shared" si="267"/>
        <v>5.976455640766954E-2</v>
      </c>
      <c r="CW117" s="621">
        <f t="shared" si="267"/>
        <v>0</v>
      </c>
      <c r="CZ117" s="621">
        <f t="shared" si="290"/>
        <v>-1.1102230246251565E-16</v>
      </c>
      <c r="DA117" s="621">
        <f t="shared" si="291"/>
        <v>3.5032588904512607E-2</v>
      </c>
      <c r="DB117" s="621">
        <f t="shared" si="292"/>
        <v>0</v>
      </c>
      <c r="DC117" s="621">
        <f t="shared" si="293"/>
        <v>0</v>
      </c>
      <c r="DE117" s="621">
        <f t="shared" si="294"/>
        <v>-4.003835683358996E-3</v>
      </c>
      <c r="DF117" s="621">
        <f t="shared" si="295"/>
        <v>-4.003835683358996E-3</v>
      </c>
      <c r="DG117" s="621">
        <f t="shared" si="296"/>
        <v>-4.0038356833592189E-3</v>
      </c>
      <c r="DH117" s="621">
        <f t="shared" si="297"/>
        <v>0</v>
      </c>
      <c r="DI117" s="621"/>
      <c r="DK117" s="621">
        <f t="shared" si="298"/>
        <v>-6.355117915624502E-3</v>
      </c>
      <c r="DL117" s="621">
        <f t="shared" si="299"/>
        <v>2.9297492108913549E-3</v>
      </c>
      <c r="DM117" s="621">
        <f t="shared" si="300"/>
        <v>3.0601769714732427E-2</v>
      </c>
      <c r="DN117" s="621"/>
      <c r="DP117" s="621">
        <f t="shared" si="268"/>
        <v>-4.003835683358996E-3</v>
      </c>
      <c r="DQ117" s="621">
        <f t="shared" si="269"/>
        <v>-4.003835683358996E-3</v>
      </c>
      <c r="DR117" s="621">
        <f t="shared" si="270"/>
        <v>-4.0038356833592189E-3</v>
      </c>
      <c r="DS117" s="621">
        <f t="shared" si="271"/>
        <v>0</v>
      </c>
      <c r="DU117" s="621">
        <f t="shared" si="272"/>
        <v>0</v>
      </c>
      <c r="DV117" s="621">
        <f t="shared" si="273"/>
        <v>0</v>
      </c>
      <c r="DW117" s="621">
        <f t="shared" si="274"/>
        <v>0</v>
      </c>
      <c r="DX117" s="621">
        <f t="shared" si="275"/>
        <v>0</v>
      </c>
      <c r="EB117" s="621">
        <f t="shared" si="227"/>
        <v>1.0169273628087692</v>
      </c>
      <c r="EC117" s="621">
        <f t="shared" si="228"/>
        <v>1.0614970152532099</v>
      </c>
      <c r="ED117" s="621">
        <f t="shared" si="222"/>
        <v>1.1080215061812668</v>
      </c>
      <c r="EE117" s="621"/>
      <c r="EF117" s="621">
        <f t="shared" si="229"/>
        <v>0.99600416898004818</v>
      </c>
      <c r="EG117" s="621">
        <f t="shared" si="230"/>
        <v>0.99851336442801353</v>
      </c>
      <c r="EH117" s="621">
        <f t="shared" si="223"/>
        <v>0.56407453933149321</v>
      </c>
      <c r="EI117" s="621"/>
      <c r="EJ117" s="621">
        <f t="shared" si="231"/>
        <v>1.0003024379161054</v>
      </c>
      <c r="EK117" s="621">
        <f t="shared" si="232"/>
        <v>0.97976684475509745</v>
      </c>
      <c r="EL117" s="621">
        <f t="shared" si="224"/>
        <v>1.0136894446176636</v>
      </c>
      <c r="EM117" s="621"/>
      <c r="EP117" s="577"/>
      <c r="ER117" s="572">
        <f t="shared" si="233"/>
        <v>1995</v>
      </c>
      <c r="ES117" s="621">
        <f t="shared" si="207"/>
        <v>0.65907020993365029</v>
      </c>
      <c r="ET117" s="621">
        <f t="shared" si="208"/>
        <v>0.6804248560011934</v>
      </c>
      <c r="EU117" s="621">
        <f t="shared" si="209"/>
        <v>1.1249905555475348</v>
      </c>
      <c r="EV117" s="621">
        <f t="shared" si="210"/>
        <v>1</v>
      </c>
      <c r="EW117" s="621">
        <f t="shared" si="211"/>
        <v>1</v>
      </c>
      <c r="EX117" s="621">
        <f t="shared" si="212"/>
        <v>0.86099897681670878</v>
      </c>
      <c r="EZ117" s="572">
        <f t="shared" si="234"/>
        <v>1995</v>
      </c>
      <c r="FA117" s="631">
        <f t="shared" si="213"/>
        <v>0.9014195957026474</v>
      </c>
      <c r="FB117" s="631">
        <f t="shared" si="214"/>
        <v>1.3677140646265826</v>
      </c>
      <c r="FC117" s="631">
        <f t="shared" si="215"/>
        <v>1</v>
      </c>
      <c r="FD117" s="631">
        <f t="shared" si="216"/>
        <v>0.46297798466424478</v>
      </c>
      <c r="FE117" s="631">
        <f t="shared" si="217"/>
        <v>0.86099897681670878</v>
      </c>
      <c r="FG117" s="572">
        <f t="shared" si="235"/>
        <v>2002</v>
      </c>
      <c r="FH117" s="621">
        <f t="shared" si="218"/>
        <v>0.81705370031494873</v>
      </c>
      <c r="FI117" s="621">
        <f t="shared" si="219"/>
        <v>1.3455665274200534</v>
      </c>
      <c r="FJ117" s="621">
        <f t="shared" si="220"/>
        <v>0.60721910337762453</v>
      </c>
    </row>
    <row r="118" spans="1:166" x14ac:dyDescent="0.2">
      <c r="A118" s="571" t="s">
        <v>595</v>
      </c>
      <c r="B118" s="571">
        <f t="shared" si="226"/>
        <v>1973</v>
      </c>
      <c r="D118" s="626">
        <f t="shared" ref="D118:F118" si="302">D197+D278</f>
        <v>501.50738909759997</v>
      </c>
      <c r="E118" s="626">
        <f t="shared" si="302"/>
        <v>621.37670331888512</v>
      </c>
      <c r="F118" s="626">
        <f t="shared" si="302"/>
        <v>71.201295358745611</v>
      </c>
      <c r="G118" s="626"/>
      <c r="H118" s="626">
        <f t="shared" si="237"/>
        <v>1194.0853877752309</v>
      </c>
      <c r="J118" s="632">
        <f t="shared" si="238"/>
        <v>272558.36364</v>
      </c>
      <c r="K118" s="632">
        <f t="shared" si="238"/>
        <v>89265.126600000003</v>
      </c>
      <c r="L118" s="632">
        <f t="shared" si="238"/>
        <v>53680.2</v>
      </c>
      <c r="M118" s="632"/>
      <c r="N118" s="632">
        <f t="shared" si="277"/>
        <v>415503.69024000003</v>
      </c>
      <c r="O118" s="772"/>
      <c r="R118" s="645">
        <f t="shared" si="239"/>
        <v>222004.47282591113</v>
      </c>
      <c r="S118" s="645">
        <f t="shared" si="239"/>
        <v>72708.307710366978</v>
      </c>
      <c r="T118" s="645">
        <f t="shared" si="239"/>
        <v>43723.642683480393</v>
      </c>
      <c r="U118" s="641"/>
      <c r="V118" s="632">
        <f t="shared" si="240"/>
        <v>338436.42321975849</v>
      </c>
      <c r="X118" s="635">
        <f t="shared" si="278"/>
        <v>1.8399999999999999</v>
      </c>
      <c r="Y118" s="635">
        <f t="shared" si="279"/>
        <v>6.9610241646023177</v>
      </c>
      <c r="Z118" s="635">
        <f t="shared" si="280"/>
        <v>1.3263977287481346</v>
      </c>
      <c r="AA118" s="626"/>
      <c r="AB118" s="626">
        <f t="shared" si="281"/>
        <v>2.8738261917373404</v>
      </c>
      <c r="AE118" s="635">
        <f t="shared" si="282"/>
        <v>2.2589967792714978</v>
      </c>
      <c r="AF118" s="635">
        <f t="shared" si="283"/>
        <v>8.5461582436237506</v>
      </c>
      <c r="AG118" s="635">
        <f t="shared" si="284"/>
        <v>1.6284392376494923</v>
      </c>
      <c r="AH118" s="626"/>
      <c r="AI118" s="635">
        <f t="shared" si="241"/>
        <v>3.5282413648482214</v>
      </c>
      <c r="AK118" s="636">
        <f t="shared" si="242"/>
        <v>0.88370201344019217</v>
      </c>
      <c r="AL118" s="636">
        <f t="shared" si="243"/>
        <v>1.3486252040753339</v>
      </c>
      <c r="AM118" s="636">
        <f t="shared" si="244"/>
        <v>1.2197093153718721</v>
      </c>
      <c r="AN118" s="637"/>
      <c r="AO118" s="636">
        <f t="shared" si="245"/>
        <v>4985.3532829944706</v>
      </c>
      <c r="AP118" s="631"/>
      <c r="AQ118" s="631">
        <f t="shared" si="285"/>
        <v>1.2277156409084227</v>
      </c>
      <c r="AR118" s="631">
        <f t="shared" si="286"/>
        <v>1.2277156409084227</v>
      </c>
      <c r="AS118" s="631">
        <f t="shared" si="287"/>
        <v>1.2277156409084227</v>
      </c>
      <c r="AT118" s="631"/>
      <c r="AU118" s="631">
        <f t="shared" si="246"/>
        <v>1.2277156409084229</v>
      </c>
      <c r="AW118" s="631">
        <f t="shared" si="247"/>
        <v>0.65597098182826474</v>
      </c>
      <c r="AX118" s="631">
        <f t="shared" si="247"/>
        <v>0.21483594176609933</v>
      </c>
      <c r="AY118" s="631">
        <f t="shared" si="247"/>
        <v>0.12919307640563593</v>
      </c>
      <c r="AZ118" s="646"/>
      <c r="BA118" s="631">
        <f t="shared" si="288"/>
        <v>1</v>
      </c>
      <c r="BC118" s="621"/>
      <c r="BD118" s="638">
        <f t="shared" si="248"/>
        <v>0.88370201344019217</v>
      </c>
      <c r="BE118" s="638">
        <f t="shared" si="249"/>
        <v>1.3486252040753339</v>
      </c>
      <c r="BF118" s="638">
        <f t="shared" si="250"/>
        <v>1.2197093153718721</v>
      </c>
      <c r="BG118" s="638">
        <v>1</v>
      </c>
      <c r="BH118" s="629"/>
      <c r="BI118" s="638">
        <f t="shared" si="251"/>
        <v>1.2277156409084227</v>
      </c>
      <c r="BJ118" s="638">
        <f t="shared" si="252"/>
        <v>1.2277156409084227</v>
      </c>
      <c r="BK118" s="638">
        <f t="shared" si="253"/>
        <v>1.2277156409084227</v>
      </c>
      <c r="BL118" s="638">
        <v>1</v>
      </c>
      <c r="BN118" s="638">
        <v>1</v>
      </c>
      <c r="BO118" s="638">
        <v>1</v>
      </c>
      <c r="BP118" s="638">
        <v>1</v>
      </c>
      <c r="BQ118" s="638">
        <v>1</v>
      </c>
      <c r="BT118" s="630">
        <f t="shared" si="254"/>
        <v>1.4813221546473623</v>
      </c>
      <c r="BU118" s="630">
        <f t="shared" si="255"/>
        <v>0.68128915852311078</v>
      </c>
      <c r="BV118" s="630">
        <f t="shared" si="256"/>
        <v>0.57760566025632609</v>
      </c>
      <c r="BW118" s="630">
        <f t="shared" si="257"/>
        <v>1.0432849845199337</v>
      </c>
      <c r="BX118" s="630">
        <v>1</v>
      </c>
      <c r="BY118" s="630">
        <v>1</v>
      </c>
      <c r="BZ118" s="630">
        <f t="shared" si="258"/>
        <v>1.1305690199827718</v>
      </c>
      <c r="CA118" s="630">
        <f t="shared" si="259"/>
        <v>1.0092087242413423</v>
      </c>
      <c r="CB118" s="630">
        <f t="shared" si="260"/>
        <v>1.0092087242413428</v>
      </c>
      <c r="CC118" s="630"/>
      <c r="CD118" s="630">
        <f t="shared" si="289"/>
        <v>0.60260731231914721</v>
      </c>
      <c r="CG118" s="575"/>
      <c r="CI118" s="621">
        <f t="shared" si="261"/>
        <v>0.41999290354937446</v>
      </c>
      <c r="CJ118" s="621">
        <f t="shared" si="262"/>
        <v>0.52037878503530455</v>
      </c>
      <c r="CK118" s="621">
        <f t="shared" si="263"/>
        <v>5.9628311415320844E-2</v>
      </c>
      <c r="CL118" s="621">
        <f t="shared" si="264"/>
        <v>0</v>
      </c>
      <c r="CN118" s="621">
        <f t="shared" si="265"/>
        <v>0.43759824310017048</v>
      </c>
      <c r="CO118" s="621">
        <f t="shared" si="265"/>
        <v>0.50204360736668063</v>
      </c>
      <c r="CP118" s="621">
        <f t="shared" si="265"/>
        <v>5.989720889790049E-2</v>
      </c>
      <c r="CQ118" s="621"/>
      <c r="CR118" s="621">
        <f t="shared" si="266"/>
        <v>0.99953905936475163</v>
      </c>
      <c r="CS118" s="621"/>
      <c r="CT118" s="621">
        <f t="shared" si="267"/>
        <v>0.43780004293007041</v>
      </c>
      <c r="CU118" s="621">
        <f t="shared" si="267"/>
        <v>0.50227512638250482</v>
      </c>
      <c r="CV118" s="621">
        <f t="shared" si="267"/>
        <v>5.9924830687424706E-2</v>
      </c>
      <c r="CW118" s="621">
        <f t="shared" si="267"/>
        <v>0</v>
      </c>
      <c r="CZ118" s="621">
        <f t="shared" si="290"/>
        <v>-1.1102230246251565E-16</v>
      </c>
      <c r="DA118" s="621">
        <f t="shared" si="291"/>
        <v>4.0107631022998011E-2</v>
      </c>
      <c r="DB118" s="621">
        <f t="shared" si="292"/>
        <v>-2.2204460492503131E-16</v>
      </c>
      <c r="DC118" s="621">
        <f t="shared" si="293"/>
        <v>0</v>
      </c>
      <c r="DE118" s="621">
        <f t="shared" si="294"/>
        <v>2.3704982442642179E-2</v>
      </c>
      <c r="DF118" s="621">
        <f t="shared" si="295"/>
        <v>2.3704982442642179E-2</v>
      </c>
      <c r="DG118" s="621">
        <f t="shared" si="296"/>
        <v>2.3704982442642179E-2</v>
      </c>
      <c r="DH118" s="621">
        <f t="shared" si="297"/>
        <v>0</v>
      </c>
      <c r="DI118" s="621"/>
      <c r="DK118" s="621">
        <f t="shared" si="298"/>
        <v>-3.264952039209236E-2</v>
      </c>
      <c r="DL118" s="621">
        <f t="shared" si="299"/>
        <v>8.098928229217156E-2</v>
      </c>
      <c r="DM118" s="621">
        <f t="shared" si="300"/>
        <v>3.9930741119407878E-2</v>
      </c>
      <c r="DN118" s="621"/>
      <c r="DP118" s="621">
        <f t="shared" si="268"/>
        <v>2.3704982442642179E-2</v>
      </c>
      <c r="DQ118" s="621">
        <f t="shared" si="269"/>
        <v>2.3704982442642179E-2</v>
      </c>
      <c r="DR118" s="621">
        <f t="shared" si="270"/>
        <v>2.3704982442642179E-2</v>
      </c>
      <c r="DS118" s="621">
        <f t="shared" si="271"/>
        <v>0</v>
      </c>
      <c r="DU118" s="621">
        <f t="shared" si="272"/>
        <v>0</v>
      </c>
      <c r="DV118" s="621">
        <f t="shared" si="273"/>
        <v>0</v>
      </c>
      <c r="DW118" s="621">
        <f t="shared" si="274"/>
        <v>0</v>
      </c>
      <c r="DX118" s="621">
        <f t="shared" si="275"/>
        <v>0</v>
      </c>
      <c r="EB118" s="621">
        <f t="shared" si="227"/>
        <v>1.0203493467191027</v>
      </c>
      <c r="EC118" s="621">
        <f t="shared" si="228"/>
        <v>1.0830977860578901</v>
      </c>
      <c r="ED118" s="621">
        <f t="shared" si="222"/>
        <v>1.1305690199827718</v>
      </c>
      <c r="EE118" s="621"/>
      <c r="EF118" s="621">
        <f t="shared" si="229"/>
        <v>1.0239881788333669</v>
      </c>
      <c r="EG118" s="621">
        <f t="shared" si="230"/>
        <v>1.0224658815814196</v>
      </c>
      <c r="EH118" s="621">
        <f t="shared" si="223"/>
        <v>0.57760566025632609</v>
      </c>
      <c r="EI118" s="621"/>
      <c r="EJ118" s="621">
        <f t="shared" si="231"/>
        <v>1.0291958647289974</v>
      </c>
      <c r="EK118" s="621">
        <f t="shared" si="232"/>
        <v>1.0083719850205239</v>
      </c>
      <c r="EL118" s="621">
        <f t="shared" si="224"/>
        <v>1.0432849845199337</v>
      </c>
      <c r="EM118" s="621"/>
      <c r="EP118" s="577"/>
      <c r="ER118" s="572">
        <f t="shared" si="233"/>
        <v>1996</v>
      </c>
      <c r="ES118" s="621">
        <f t="shared" si="207"/>
        <v>0.69908652312027553</v>
      </c>
      <c r="ET118" s="621">
        <f t="shared" si="208"/>
        <v>0.74288009186138226</v>
      </c>
      <c r="EU118" s="621">
        <f t="shared" si="209"/>
        <v>1.1204371750158457</v>
      </c>
      <c r="EV118" s="621">
        <f t="shared" si="210"/>
        <v>1</v>
      </c>
      <c r="EW118" s="621">
        <f t="shared" si="211"/>
        <v>1</v>
      </c>
      <c r="EX118" s="621">
        <f t="shared" si="212"/>
        <v>0.83989442795636682</v>
      </c>
      <c r="EZ118" s="572">
        <f t="shared" si="234"/>
        <v>1996</v>
      </c>
      <c r="FA118" s="631">
        <f t="shared" si="213"/>
        <v>0.91070923207006116</v>
      </c>
      <c r="FB118" s="631">
        <f t="shared" si="214"/>
        <v>1.3027131863524384</v>
      </c>
      <c r="FC118" s="631">
        <f t="shared" si="215"/>
        <v>1</v>
      </c>
      <c r="FD118" s="631">
        <f t="shared" si="216"/>
        <v>0.5518708308839757</v>
      </c>
      <c r="FE118" s="631">
        <f t="shared" si="217"/>
        <v>0.83989442795636682</v>
      </c>
      <c r="FG118" s="572">
        <f t="shared" si="235"/>
        <v>2003</v>
      </c>
      <c r="FH118" s="621">
        <f t="shared" si="218"/>
        <v>0.80333424857390379</v>
      </c>
      <c r="FI118" s="621">
        <f t="shared" si="219"/>
        <v>1.1832513490532728</v>
      </c>
      <c r="FJ118" s="621">
        <f t="shared" si="220"/>
        <v>0.67892105022035831</v>
      </c>
    </row>
    <row r="119" spans="1:166" x14ac:dyDescent="0.2">
      <c r="A119" s="571" t="s">
        <v>595</v>
      </c>
      <c r="B119" s="571">
        <f t="shared" si="226"/>
        <v>1974</v>
      </c>
      <c r="D119" s="626">
        <f t="shared" ref="D119:F119" si="303">D198+D279</f>
        <v>492.152127984</v>
      </c>
      <c r="E119" s="626">
        <f t="shared" si="303"/>
        <v>630.37208000965211</v>
      </c>
      <c r="F119" s="626">
        <f t="shared" si="303"/>
        <v>88.632681670180745</v>
      </c>
      <c r="G119" s="626"/>
      <c r="H119" s="626">
        <f t="shared" si="237"/>
        <v>1211.1568896638328</v>
      </c>
      <c r="J119" s="632">
        <f t="shared" si="238"/>
        <v>267473.98259999999</v>
      </c>
      <c r="K119" s="632">
        <f t="shared" si="238"/>
        <v>95290.186050000018</v>
      </c>
      <c r="L119" s="632">
        <f t="shared" si="238"/>
        <v>66822.100000000006</v>
      </c>
      <c r="M119" s="632"/>
      <c r="N119" s="632">
        <f t="shared" si="277"/>
        <v>429586.26864999998</v>
      </c>
      <c r="O119" s="772"/>
      <c r="R119" s="645">
        <f t="shared" si="239"/>
        <v>173824.15297678803</v>
      </c>
      <c r="S119" s="645">
        <f t="shared" si="239"/>
        <v>61926.53100736309</v>
      </c>
      <c r="T119" s="645">
        <f t="shared" si="239"/>
        <v>43425.886958136718</v>
      </c>
      <c r="U119" s="641"/>
      <c r="V119" s="632">
        <f t="shared" si="240"/>
        <v>279176.5709422878</v>
      </c>
      <c r="X119" s="635">
        <f t="shared" si="278"/>
        <v>1.84</v>
      </c>
      <c r="Y119" s="635">
        <f t="shared" si="279"/>
        <v>6.6152885846910561</v>
      </c>
      <c r="Z119" s="635">
        <f t="shared" si="280"/>
        <v>1.3263977287481348</v>
      </c>
      <c r="AA119" s="626"/>
      <c r="AB119" s="626">
        <f t="shared" si="281"/>
        <v>2.8193566183341106</v>
      </c>
      <c r="AE119" s="635">
        <f t="shared" si="282"/>
        <v>2.831321882234171</v>
      </c>
      <c r="AF119" s="635">
        <f t="shared" si="283"/>
        <v>10.179353982135712</v>
      </c>
      <c r="AG119" s="635">
        <f t="shared" si="284"/>
        <v>2.0410102793208145</v>
      </c>
      <c r="AH119" s="626"/>
      <c r="AI119" s="635">
        <f t="shared" si="241"/>
        <v>4.3383185257125554</v>
      </c>
      <c r="AK119" s="636">
        <f t="shared" si="242"/>
        <v>0.88370201344019228</v>
      </c>
      <c r="AL119" s="636">
        <f t="shared" si="243"/>
        <v>1.2816425724986531</v>
      </c>
      <c r="AM119" s="636">
        <f t="shared" si="244"/>
        <v>1.2197093153718723</v>
      </c>
      <c r="AN119" s="637"/>
      <c r="AO119" s="636">
        <f t="shared" si="245"/>
        <v>4890.8625071187944</v>
      </c>
      <c r="AP119" s="631"/>
      <c r="AQ119" s="631">
        <f t="shared" si="285"/>
        <v>1.5387618925185713</v>
      </c>
      <c r="AR119" s="631">
        <f t="shared" si="286"/>
        <v>1.5387618925185713</v>
      </c>
      <c r="AS119" s="631">
        <f t="shared" si="287"/>
        <v>1.5387618925185715</v>
      </c>
      <c r="AT119" s="631"/>
      <c r="AU119" s="631">
        <f t="shared" si="246"/>
        <v>1.5387618925185713</v>
      </c>
      <c r="AW119" s="631">
        <f t="shared" si="247"/>
        <v>0.62263159257988543</v>
      </c>
      <c r="AX119" s="631">
        <f t="shared" si="247"/>
        <v>0.2218185100502747</v>
      </c>
      <c r="AY119" s="631">
        <f t="shared" si="247"/>
        <v>0.15554989736983998</v>
      </c>
      <c r="AZ119" s="646"/>
      <c r="BA119" s="631">
        <f t="shared" si="288"/>
        <v>1</v>
      </c>
      <c r="BC119" s="621"/>
      <c r="BD119" s="638">
        <f t="shared" si="248"/>
        <v>0.88370201344019228</v>
      </c>
      <c r="BE119" s="638">
        <f t="shared" si="249"/>
        <v>1.2816425724986531</v>
      </c>
      <c r="BF119" s="638">
        <f t="shared" si="250"/>
        <v>1.2197093153718723</v>
      </c>
      <c r="BG119" s="638">
        <v>1</v>
      </c>
      <c r="BH119" s="629"/>
      <c r="BI119" s="638">
        <f t="shared" si="251"/>
        <v>1.5387618925185713</v>
      </c>
      <c r="BJ119" s="638">
        <f t="shared" si="252"/>
        <v>1.5387618925185713</v>
      </c>
      <c r="BK119" s="638">
        <f t="shared" si="253"/>
        <v>1.5387618925185715</v>
      </c>
      <c r="BL119" s="638">
        <v>1</v>
      </c>
      <c r="BN119" s="638">
        <v>1</v>
      </c>
      <c r="BO119" s="638">
        <v>1</v>
      </c>
      <c r="BP119" s="638">
        <v>1</v>
      </c>
      <c r="BQ119" s="638">
        <v>1</v>
      </c>
      <c r="BT119" s="630">
        <f t="shared" si="254"/>
        <v>1.2219442448331257</v>
      </c>
      <c r="BU119" s="630">
        <f t="shared" si="255"/>
        <v>0.83771178673743485</v>
      </c>
      <c r="BV119" s="630">
        <f t="shared" si="256"/>
        <v>0.72394416857621524</v>
      </c>
      <c r="BW119" s="630">
        <f t="shared" si="257"/>
        <v>1.051016724020533</v>
      </c>
      <c r="BX119" s="630">
        <v>1</v>
      </c>
      <c r="BY119" s="630">
        <v>1</v>
      </c>
      <c r="BZ119" s="630">
        <f t="shared" si="258"/>
        <v>1.1009812558971006</v>
      </c>
      <c r="CA119" s="630">
        <f t="shared" si="259"/>
        <v>1.0236370966326833</v>
      </c>
      <c r="CB119" s="630">
        <f t="shared" si="260"/>
        <v>1.0236370966326833</v>
      </c>
      <c r="CC119" s="630"/>
      <c r="CD119" s="630">
        <f t="shared" si="289"/>
        <v>0.76087742843074224</v>
      </c>
      <c r="CG119" s="575"/>
      <c r="CI119" s="621">
        <f t="shared" si="261"/>
        <v>0.40634878287370446</v>
      </c>
      <c r="CJ119" s="621">
        <f t="shared" si="262"/>
        <v>0.52047103508168746</v>
      </c>
      <c r="CK119" s="621">
        <f t="shared" si="263"/>
        <v>7.3180182044608216E-2</v>
      </c>
      <c r="CL119" s="621">
        <f t="shared" si="264"/>
        <v>0</v>
      </c>
      <c r="CN119" s="621">
        <f t="shared" si="265"/>
        <v>0.41313329305358104</v>
      </c>
      <c r="CO119" s="621">
        <f t="shared" si="265"/>
        <v>0.52042490869611724</v>
      </c>
      <c r="CP119" s="621">
        <f t="shared" si="265"/>
        <v>6.6173129569020023E-2</v>
      </c>
      <c r="CQ119" s="621"/>
      <c r="CR119" s="621">
        <f t="shared" si="266"/>
        <v>0.99973133131871827</v>
      </c>
      <c r="CS119" s="621"/>
      <c r="CT119" s="621">
        <f t="shared" si="267"/>
        <v>0.41324431885977625</v>
      </c>
      <c r="CU119" s="621">
        <f t="shared" si="267"/>
        <v>0.52056476814589669</v>
      </c>
      <c r="CV119" s="621">
        <f t="shared" si="267"/>
        <v>6.6190912994327042E-2</v>
      </c>
      <c r="CW119" s="621">
        <f t="shared" si="267"/>
        <v>0</v>
      </c>
      <c r="CZ119" s="621">
        <f t="shared" si="290"/>
        <v>2.2204460492503128E-16</v>
      </c>
      <c r="DA119" s="621">
        <f t="shared" si="291"/>
        <v>-5.0943191188378256E-2</v>
      </c>
      <c r="DB119" s="621">
        <f t="shared" si="292"/>
        <v>2.2204460492503128E-16</v>
      </c>
      <c r="DC119" s="621">
        <f t="shared" si="293"/>
        <v>0</v>
      </c>
      <c r="DE119" s="621">
        <f t="shared" si="294"/>
        <v>0.22582288704260889</v>
      </c>
      <c r="DF119" s="621">
        <f t="shared" si="295"/>
        <v>0.22582288704260889</v>
      </c>
      <c r="DG119" s="621">
        <f t="shared" si="296"/>
        <v>0.22582288704260906</v>
      </c>
      <c r="DH119" s="621">
        <f t="shared" si="297"/>
        <v>0</v>
      </c>
      <c r="DI119" s="621"/>
      <c r="DK119" s="621">
        <f t="shared" si="298"/>
        <v>-5.2161553246813236E-2</v>
      </c>
      <c r="DL119" s="621">
        <f t="shared" si="299"/>
        <v>3.1984849927643319E-2</v>
      </c>
      <c r="DM119" s="621">
        <f t="shared" si="300"/>
        <v>0.18565856183361945</v>
      </c>
      <c r="DN119" s="621"/>
      <c r="DP119" s="621">
        <f t="shared" si="268"/>
        <v>0.22582288704260889</v>
      </c>
      <c r="DQ119" s="621">
        <f t="shared" si="269"/>
        <v>0.22582288704260889</v>
      </c>
      <c r="DR119" s="621">
        <f t="shared" si="270"/>
        <v>0.22582288704260906</v>
      </c>
      <c r="DS119" s="621">
        <f t="shared" si="271"/>
        <v>0</v>
      </c>
      <c r="DU119" s="621">
        <f t="shared" si="272"/>
        <v>0</v>
      </c>
      <c r="DV119" s="621">
        <f t="shared" si="273"/>
        <v>0</v>
      </c>
      <c r="DW119" s="621">
        <f t="shared" si="274"/>
        <v>0</v>
      </c>
      <c r="DX119" s="621">
        <f t="shared" si="275"/>
        <v>0</v>
      </c>
      <c r="EB119" s="621">
        <f t="shared" si="227"/>
        <v>0.9738293164214582</v>
      </c>
      <c r="EC119" s="621">
        <f t="shared" si="228"/>
        <v>1.0547523766143498</v>
      </c>
      <c r="ED119" s="621">
        <f t="shared" si="222"/>
        <v>1.1009812558971006</v>
      </c>
      <c r="EE119" s="621"/>
      <c r="EF119" s="621">
        <f t="shared" si="229"/>
        <v>1.2533536604453426</v>
      </c>
      <c r="EG119" s="621">
        <f t="shared" si="230"/>
        <v>1.2815113553605464</v>
      </c>
      <c r="EH119" s="621">
        <f t="shared" si="223"/>
        <v>0.72394416857621524</v>
      </c>
      <c r="EI119" s="621"/>
      <c r="EJ119" s="621">
        <f t="shared" si="231"/>
        <v>1.0074109563688938</v>
      </c>
      <c r="EK119" s="621">
        <f t="shared" si="232"/>
        <v>1.0158449858051259</v>
      </c>
      <c r="EL119" s="621">
        <f t="shared" si="224"/>
        <v>1.051016724020533</v>
      </c>
      <c r="EM119" s="621"/>
      <c r="EP119" s="577"/>
      <c r="ER119" s="572">
        <f t="shared" si="233"/>
        <v>1997</v>
      </c>
      <c r="ES119" s="621">
        <f t="shared" si="207"/>
        <v>0.6935817298621304</v>
      </c>
      <c r="ET119" s="621">
        <f t="shared" si="208"/>
        <v>0.74170670537430972</v>
      </c>
      <c r="EU119" s="621">
        <f t="shared" si="209"/>
        <v>1.1221618629000631</v>
      </c>
      <c r="EV119" s="621">
        <f t="shared" si="210"/>
        <v>1</v>
      </c>
      <c r="EW119" s="621">
        <f t="shared" si="211"/>
        <v>1</v>
      </c>
      <c r="EX119" s="621">
        <f t="shared" si="212"/>
        <v>0.83331641025914716</v>
      </c>
      <c r="EZ119" s="572">
        <f t="shared" si="234"/>
        <v>1997</v>
      </c>
      <c r="FA119" s="631">
        <f t="shared" si="213"/>
        <v>0.92936812345732522</v>
      </c>
      <c r="FB119" s="631">
        <f t="shared" si="214"/>
        <v>1.3399547356042156</v>
      </c>
      <c r="FC119" s="631">
        <f t="shared" si="215"/>
        <v>1</v>
      </c>
      <c r="FD119" s="631">
        <f t="shared" si="216"/>
        <v>0.55012883679721303</v>
      </c>
      <c r="FE119" s="631">
        <f t="shared" si="217"/>
        <v>0.83331641025914716</v>
      </c>
      <c r="FG119" s="572">
        <f t="shared" si="235"/>
        <v>2004</v>
      </c>
      <c r="FH119" s="621">
        <f t="shared" si="218"/>
        <v>0.80153395867238153</v>
      </c>
      <c r="FI119" s="621">
        <f t="shared" si="219"/>
        <v>1.1929487080873653</v>
      </c>
      <c r="FJ119" s="621">
        <f t="shared" si="220"/>
        <v>0.6718930606475676</v>
      </c>
    </row>
    <row r="120" spans="1:166" x14ac:dyDescent="0.2">
      <c r="A120" s="571" t="s">
        <v>595</v>
      </c>
      <c r="B120" s="571">
        <f t="shared" si="226"/>
        <v>1975</v>
      </c>
      <c r="D120" s="626">
        <f t="shared" ref="D120:F120" si="304">D199+D280</f>
        <v>465.6544518912001</v>
      </c>
      <c r="E120" s="626">
        <f t="shared" si="304"/>
        <v>549.41889345780021</v>
      </c>
      <c r="F120" s="626">
        <f t="shared" si="304"/>
        <v>99.142394073916591</v>
      </c>
      <c r="G120" s="626"/>
      <c r="H120" s="626">
        <f t="shared" si="237"/>
        <v>1114.2157394229168</v>
      </c>
      <c r="J120" s="632">
        <f t="shared" si="238"/>
        <v>253073.07168000005</v>
      </c>
      <c r="K120" s="632">
        <f t="shared" si="238"/>
        <v>90464.403900000005</v>
      </c>
      <c r="L120" s="632">
        <f t="shared" si="238"/>
        <v>74745.600000000006</v>
      </c>
      <c r="M120" s="632"/>
      <c r="N120" s="632">
        <f t="shared" si="277"/>
        <v>418283.07558000006</v>
      </c>
      <c r="O120" s="772"/>
      <c r="R120" s="645">
        <f t="shared" si="239"/>
        <v>148873.8570671668</v>
      </c>
      <c r="S120" s="645">
        <f t="shared" si="239"/>
        <v>53216.980560082979</v>
      </c>
      <c r="T120" s="645">
        <f t="shared" si="239"/>
        <v>43970.169156796248</v>
      </c>
      <c r="U120" s="641"/>
      <c r="V120" s="632">
        <f t="shared" si="240"/>
        <v>246061.00678404601</v>
      </c>
      <c r="X120" s="635">
        <f t="shared" si="278"/>
        <v>1.84</v>
      </c>
      <c r="Y120" s="635">
        <f t="shared" si="279"/>
        <v>6.0733157990532032</v>
      </c>
      <c r="Z120" s="635">
        <f t="shared" si="280"/>
        <v>1.3263977287481348</v>
      </c>
      <c r="AA120" s="626"/>
      <c r="AB120" s="626">
        <f t="shared" si="281"/>
        <v>2.663783940762896</v>
      </c>
      <c r="AE120" s="635">
        <f t="shared" si="282"/>
        <v>3.1278456880519507</v>
      </c>
      <c r="AF120" s="635">
        <f t="shared" si="283"/>
        <v>10.324127518612146</v>
      </c>
      <c r="AG120" s="635">
        <f t="shared" si="284"/>
        <v>2.2547649002754095</v>
      </c>
      <c r="AH120" s="626"/>
      <c r="AI120" s="635">
        <f t="shared" si="241"/>
        <v>4.5282093005528568</v>
      </c>
      <c r="AK120" s="636">
        <f t="shared" si="242"/>
        <v>0.88370201344019228</v>
      </c>
      <c r="AL120" s="636">
        <f t="shared" si="243"/>
        <v>1.1766410466670181</v>
      </c>
      <c r="AM120" s="636">
        <f t="shared" si="244"/>
        <v>1.2197093153718723</v>
      </c>
      <c r="AN120" s="637"/>
      <c r="AO120" s="636">
        <f t="shared" si="245"/>
        <v>4620.9837089145703</v>
      </c>
      <c r="AP120" s="631"/>
      <c r="AQ120" s="631">
        <f t="shared" si="285"/>
        <v>1.6999161348108427</v>
      </c>
      <c r="AR120" s="631">
        <f t="shared" si="286"/>
        <v>1.6999161348108425</v>
      </c>
      <c r="AS120" s="631">
        <f t="shared" si="287"/>
        <v>1.6999161348108427</v>
      </c>
      <c r="AT120" s="631"/>
      <c r="AU120" s="631">
        <f t="shared" si="246"/>
        <v>1.6999161348108427</v>
      </c>
      <c r="AW120" s="631">
        <f t="shared" si="247"/>
        <v>0.60502823674872253</v>
      </c>
      <c r="AX120" s="631">
        <f t="shared" si="247"/>
        <v>0.21627555400026688</v>
      </c>
      <c r="AY120" s="631">
        <f t="shared" si="247"/>
        <v>0.17869620925101071</v>
      </c>
      <c r="AZ120" s="646"/>
      <c r="BA120" s="631">
        <f t="shared" si="288"/>
        <v>1</v>
      </c>
      <c r="BC120" s="621"/>
      <c r="BD120" s="638">
        <f t="shared" si="248"/>
        <v>0.88370201344019228</v>
      </c>
      <c r="BE120" s="638">
        <f t="shared" si="249"/>
        <v>1.1766410466670181</v>
      </c>
      <c r="BF120" s="638">
        <f t="shared" si="250"/>
        <v>1.2197093153718723</v>
      </c>
      <c r="BG120" s="638">
        <v>1</v>
      </c>
      <c r="BH120" s="629"/>
      <c r="BI120" s="638">
        <f t="shared" si="251"/>
        <v>1.6999161348108427</v>
      </c>
      <c r="BJ120" s="638">
        <f t="shared" si="252"/>
        <v>1.6999161348108425</v>
      </c>
      <c r="BK120" s="638">
        <f t="shared" si="253"/>
        <v>1.6999161348108427</v>
      </c>
      <c r="BL120" s="638">
        <v>1</v>
      </c>
      <c r="BN120" s="638">
        <v>1</v>
      </c>
      <c r="BO120" s="638">
        <v>1</v>
      </c>
      <c r="BP120" s="638">
        <v>1</v>
      </c>
      <c r="BQ120" s="638">
        <v>1</v>
      </c>
      <c r="BT120" s="630">
        <f t="shared" si="254"/>
        <v>1.0769987972227286</v>
      </c>
      <c r="BU120" s="630">
        <f t="shared" si="255"/>
        <v>0.87437892847302179</v>
      </c>
      <c r="BV120" s="630">
        <f t="shared" si="256"/>
        <v>0.79976270457976406</v>
      </c>
      <c r="BW120" s="630">
        <f t="shared" si="257"/>
        <v>1.0369911557689904</v>
      </c>
      <c r="BX120" s="630">
        <v>1</v>
      </c>
      <c r="BY120" s="630">
        <v>1</v>
      </c>
      <c r="BZ120" s="630">
        <f t="shared" si="258"/>
        <v>1.0542982432933876</v>
      </c>
      <c r="CA120" s="630">
        <f t="shared" si="259"/>
        <v>0.94170505428234297</v>
      </c>
      <c r="CB120" s="630">
        <f t="shared" si="260"/>
        <v>0.94170505428234275</v>
      </c>
      <c r="CC120" s="630"/>
      <c r="CD120" s="630">
        <f t="shared" si="289"/>
        <v>0.82934685136310315</v>
      </c>
      <c r="CG120" s="575"/>
      <c r="CI120" s="621">
        <f t="shared" si="261"/>
        <v>0.41792126552832165</v>
      </c>
      <c r="CJ120" s="621">
        <f t="shared" si="262"/>
        <v>0.49309920333952512</v>
      </c>
      <c r="CK120" s="621">
        <f t="shared" si="263"/>
        <v>8.8979531132153261E-2</v>
      </c>
      <c r="CL120" s="621">
        <f t="shared" si="264"/>
        <v>0</v>
      </c>
      <c r="CN120" s="621">
        <f t="shared" si="265"/>
        <v>0.41210794379712906</v>
      </c>
      <c r="CO120" s="621">
        <f t="shared" si="265"/>
        <v>0.50666189753573221</v>
      </c>
      <c r="CP120" s="621">
        <f t="shared" si="265"/>
        <v>8.0822646710348417E-2</v>
      </c>
      <c r="CQ120" s="621"/>
      <c r="CR120" s="621">
        <f t="shared" si="266"/>
        <v>0.99959248804320977</v>
      </c>
      <c r="CS120" s="621"/>
      <c r="CT120" s="621">
        <f t="shared" si="267"/>
        <v>0.41227595117673066</v>
      </c>
      <c r="CU120" s="621">
        <f t="shared" si="267"/>
        <v>0.50686845249064194</v>
      </c>
      <c r="CV120" s="621">
        <f t="shared" si="267"/>
        <v>8.0855596332627372E-2</v>
      </c>
      <c r="CW120" s="621">
        <f t="shared" si="267"/>
        <v>0</v>
      </c>
      <c r="CZ120" s="621">
        <f t="shared" si="290"/>
        <v>0</v>
      </c>
      <c r="DA120" s="621">
        <f t="shared" si="291"/>
        <v>-8.5478706352768399E-2</v>
      </c>
      <c r="DB120" s="621">
        <f t="shared" si="292"/>
        <v>0</v>
      </c>
      <c r="DC120" s="621">
        <f t="shared" si="293"/>
        <v>0</v>
      </c>
      <c r="DE120" s="621">
        <f t="shared" si="294"/>
        <v>9.9600790206471793E-2</v>
      </c>
      <c r="DF120" s="621">
        <f t="shared" si="295"/>
        <v>9.9600790206471598E-2</v>
      </c>
      <c r="DG120" s="621">
        <f t="shared" si="296"/>
        <v>9.9600790206471598E-2</v>
      </c>
      <c r="DH120" s="621">
        <f t="shared" si="297"/>
        <v>0</v>
      </c>
      <c r="DI120" s="621"/>
      <c r="DK120" s="621">
        <f t="shared" si="298"/>
        <v>-2.8679870447328438E-2</v>
      </c>
      <c r="DL120" s="621">
        <f t="shared" si="299"/>
        <v>-2.5306217604658333E-2</v>
      </c>
      <c r="DM120" s="621">
        <f t="shared" si="300"/>
        <v>0.13872064546479826</v>
      </c>
      <c r="DN120" s="621"/>
      <c r="DP120" s="621">
        <f t="shared" si="268"/>
        <v>9.9600790206471793E-2</v>
      </c>
      <c r="DQ120" s="621">
        <f t="shared" si="269"/>
        <v>9.9600790206471598E-2</v>
      </c>
      <c r="DR120" s="621">
        <f t="shared" si="270"/>
        <v>9.9600790206471598E-2</v>
      </c>
      <c r="DS120" s="621">
        <f t="shared" si="271"/>
        <v>0</v>
      </c>
      <c r="DU120" s="621">
        <f t="shared" si="272"/>
        <v>0</v>
      </c>
      <c r="DV120" s="621">
        <f t="shared" si="273"/>
        <v>0</v>
      </c>
      <c r="DW120" s="621">
        <f t="shared" si="274"/>
        <v>0</v>
      </c>
      <c r="DX120" s="621">
        <f t="shared" si="275"/>
        <v>0</v>
      </c>
      <c r="EB120" s="621">
        <f t="shared" si="227"/>
        <v>0.9575987217278511</v>
      </c>
      <c r="EC120" s="621">
        <f t="shared" si="228"/>
        <v>1.0100295275853144</v>
      </c>
      <c r="ED120" s="621">
        <f t="shared" si="222"/>
        <v>1.0542982432933876</v>
      </c>
      <c r="EE120" s="621"/>
      <c r="EF120" s="621">
        <f t="shared" si="229"/>
        <v>1.1047298110746047</v>
      </c>
      <c r="EG120" s="621">
        <f t="shared" si="230"/>
        <v>1.4157237974974171</v>
      </c>
      <c r="EH120" s="621">
        <f t="shared" si="223"/>
        <v>0.79976270457976406</v>
      </c>
      <c r="EI120" s="621"/>
      <c r="EJ120" s="621">
        <f t="shared" si="231"/>
        <v>0.98665523779879571</v>
      </c>
      <c r="EK120" s="621">
        <f t="shared" si="232"/>
        <v>1.0022887760362709</v>
      </c>
      <c r="EL120" s="621">
        <f t="shared" si="224"/>
        <v>1.0369911557689904</v>
      </c>
      <c r="EM120" s="621"/>
      <c r="EP120" s="577"/>
      <c r="ER120" s="572">
        <f t="shared" si="233"/>
        <v>1998</v>
      </c>
      <c r="ES120" s="621">
        <f t="shared" si="207"/>
        <v>0.66789897013990007</v>
      </c>
      <c r="ET120" s="621">
        <f t="shared" si="208"/>
        <v>0.70847385777772787</v>
      </c>
      <c r="EU120" s="621">
        <f t="shared" si="209"/>
        <v>1.1325736785747194</v>
      </c>
      <c r="EV120" s="621">
        <f t="shared" si="210"/>
        <v>1</v>
      </c>
      <c r="EW120" s="621">
        <f t="shared" si="211"/>
        <v>1</v>
      </c>
      <c r="EX120" s="621">
        <f t="shared" si="212"/>
        <v>0.83237778286408237</v>
      </c>
      <c r="EZ120" s="572">
        <f t="shared" si="234"/>
        <v>1998</v>
      </c>
      <c r="FA120" s="631">
        <f t="shared" si="213"/>
        <v>0.92512833638605596</v>
      </c>
      <c r="FB120" s="631">
        <f t="shared" si="214"/>
        <v>1.3851321498403812</v>
      </c>
      <c r="FC120" s="631">
        <f t="shared" si="215"/>
        <v>1</v>
      </c>
      <c r="FD120" s="631">
        <f t="shared" si="216"/>
        <v>0.50193520715445616</v>
      </c>
      <c r="FE120" s="631">
        <f t="shared" si="217"/>
        <v>0.83237778286408237</v>
      </c>
      <c r="FG120" s="572">
        <f t="shared" si="235"/>
        <v>2005</v>
      </c>
      <c r="FH120" s="621">
        <f t="shared" si="218"/>
        <v>0.8124962640065766</v>
      </c>
      <c r="FI120" s="621">
        <f t="shared" si="219"/>
        <v>1.1879783402047932</v>
      </c>
      <c r="FJ120" s="621">
        <f t="shared" si="220"/>
        <v>0.68393188369622293</v>
      </c>
    </row>
    <row r="121" spans="1:166" x14ac:dyDescent="0.2">
      <c r="A121" s="571" t="s">
        <v>595</v>
      </c>
      <c r="B121" s="571">
        <f t="shared" si="226"/>
        <v>1976</v>
      </c>
      <c r="D121" s="626">
        <f t="shared" ref="D121:F121" si="305">D200+D281</f>
        <v>471.45978510719999</v>
      </c>
      <c r="E121" s="626">
        <f t="shared" si="305"/>
        <v>557.96566481576565</v>
      </c>
      <c r="F121" s="626">
        <f t="shared" si="305"/>
        <v>108.01241360537395</v>
      </c>
      <c r="G121" s="626"/>
      <c r="H121" s="626">
        <f t="shared" si="237"/>
        <v>1137.4378635283394</v>
      </c>
      <c r="J121" s="632">
        <f t="shared" si="238"/>
        <v>256228.14408</v>
      </c>
      <c r="K121" s="632">
        <f t="shared" si="238"/>
        <v>91605.088650000005</v>
      </c>
      <c r="L121" s="632">
        <f t="shared" si="238"/>
        <v>81432.899999999994</v>
      </c>
      <c r="M121" s="632"/>
      <c r="N121" s="632">
        <f t="shared" si="277"/>
        <v>429266.13272999995</v>
      </c>
      <c r="O121" s="772"/>
      <c r="R121" s="645">
        <f t="shared" si="239"/>
        <v>149907.87788062374</v>
      </c>
      <c r="S121" s="645">
        <f t="shared" si="239"/>
        <v>53594.129918454164</v>
      </c>
      <c r="T121" s="645">
        <f t="shared" si="239"/>
        <v>47642.827342392244</v>
      </c>
      <c r="U121" s="641"/>
      <c r="V121" s="632">
        <f t="shared" si="240"/>
        <v>251144.83514147013</v>
      </c>
      <c r="X121" s="635">
        <f t="shared" si="278"/>
        <v>1.84</v>
      </c>
      <c r="Y121" s="635">
        <f t="shared" si="279"/>
        <v>6.0909898460729845</v>
      </c>
      <c r="Z121" s="635">
        <f t="shared" si="280"/>
        <v>1.3263977287481346</v>
      </c>
      <c r="AA121" s="626"/>
      <c r="AB121" s="626">
        <f t="shared" si="281"/>
        <v>2.6497265374619379</v>
      </c>
      <c r="AE121" s="635">
        <f t="shared" si="282"/>
        <v>3.144996725806751</v>
      </c>
      <c r="AF121" s="635">
        <f t="shared" si="283"/>
        <v>10.410947349359622</v>
      </c>
      <c r="AG121" s="635">
        <f t="shared" si="284"/>
        <v>2.2671285402339105</v>
      </c>
      <c r="AH121" s="626"/>
      <c r="AI121" s="635">
        <f t="shared" si="241"/>
        <v>4.5290115677179648</v>
      </c>
      <c r="AK121" s="636">
        <f t="shared" si="242"/>
        <v>0.88370201344019228</v>
      </c>
      <c r="AL121" s="636">
        <f t="shared" si="243"/>
        <v>1.1800652073516047</v>
      </c>
      <c r="AM121" s="636">
        <f t="shared" si="244"/>
        <v>1.2197093153718721</v>
      </c>
      <c r="AN121" s="637"/>
      <c r="AO121" s="636">
        <f t="shared" si="245"/>
        <v>4596.5977102420338</v>
      </c>
      <c r="AP121" s="631"/>
      <c r="AQ121" s="631">
        <f t="shared" si="285"/>
        <v>1.7092373509819301</v>
      </c>
      <c r="AR121" s="631">
        <f t="shared" si="286"/>
        <v>1.7092373509819301</v>
      </c>
      <c r="AS121" s="631">
        <f t="shared" si="287"/>
        <v>1.7092373509819303</v>
      </c>
      <c r="AT121" s="631"/>
      <c r="AU121" s="631">
        <f t="shared" si="246"/>
        <v>1.7092373509819301</v>
      </c>
      <c r="AW121" s="631">
        <f t="shared" si="247"/>
        <v>0.59689811178549812</v>
      </c>
      <c r="AX121" s="631">
        <f t="shared" si="247"/>
        <v>0.21339929164087543</v>
      </c>
      <c r="AY121" s="631">
        <f t="shared" si="247"/>
        <v>0.18970259657362651</v>
      </c>
      <c r="AZ121" s="646"/>
      <c r="BA121" s="631">
        <f t="shared" si="288"/>
        <v>1</v>
      </c>
      <c r="BC121" s="621"/>
      <c r="BD121" s="638">
        <f t="shared" si="248"/>
        <v>0.88370201344019228</v>
      </c>
      <c r="BE121" s="638">
        <f t="shared" si="249"/>
        <v>1.1800652073516047</v>
      </c>
      <c r="BF121" s="638">
        <f t="shared" si="250"/>
        <v>1.2197093153718721</v>
      </c>
      <c r="BG121" s="638">
        <v>1</v>
      </c>
      <c r="BH121" s="629"/>
      <c r="BI121" s="638">
        <f t="shared" si="251"/>
        <v>1.7092373509819301</v>
      </c>
      <c r="BJ121" s="638">
        <f t="shared" si="252"/>
        <v>1.7092373509819301</v>
      </c>
      <c r="BK121" s="638">
        <f t="shared" si="253"/>
        <v>1.7092373509819303</v>
      </c>
      <c r="BL121" s="638">
        <v>1</v>
      </c>
      <c r="BN121" s="638">
        <v>1</v>
      </c>
      <c r="BO121" s="638">
        <v>1</v>
      </c>
      <c r="BP121" s="638">
        <v>1</v>
      </c>
      <c r="BQ121" s="638">
        <v>1</v>
      </c>
      <c r="BT121" s="630">
        <f t="shared" si="254"/>
        <v>1.099250502593657</v>
      </c>
      <c r="BU121" s="630">
        <f t="shared" si="255"/>
        <v>0.87453384302259674</v>
      </c>
      <c r="BV121" s="630">
        <f t="shared" si="256"/>
        <v>0.80414807448260994</v>
      </c>
      <c r="BW121" s="630">
        <f t="shared" si="257"/>
        <v>1.0300454894653064</v>
      </c>
      <c r="BX121" s="630">
        <v>1</v>
      </c>
      <c r="BY121" s="630">
        <v>1</v>
      </c>
      <c r="BZ121" s="630">
        <f t="shared" si="258"/>
        <v>1.0558061552238638</v>
      </c>
      <c r="CA121" s="630">
        <f t="shared" si="259"/>
        <v>0.96133176647775165</v>
      </c>
      <c r="CB121" s="630">
        <f t="shared" si="260"/>
        <v>0.96133176647775176</v>
      </c>
      <c r="CC121" s="630"/>
      <c r="CD121" s="630">
        <f t="shared" si="289"/>
        <v>0.82830909698302357</v>
      </c>
      <c r="CG121" s="575"/>
      <c r="CI121" s="621">
        <f t="shared" si="261"/>
        <v>0.41449278261647521</v>
      </c>
      <c r="CJ121" s="621">
        <f t="shared" si="262"/>
        <v>0.49054606208109919</v>
      </c>
      <c r="CK121" s="621">
        <f t="shared" si="263"/>
        <v>9.4961155302425715E-2</v>
      </c>
      <c r="CL121" s="621">
        <f t="shared" si="264"/>
        <v>0</v>
      </c>
      <c r="CN121" s="621">
        <f t="shared" si="265"/>
        <v>0.41620467056649535</v>
      </c>
      <c r="CO121" s="621">
        <f t="shared" si="265"/>
        <v>0.49182152822305092</v>
      </c>
      <c r="CP121" s="621">
        <f t="shared" si="265"/>
        <v>9.193791435488001E-2</v>
      </c>
      <c r="CQ121" s="621"/>
      <c r="CR121" s="621">
        <f t="shared" si="266"/>
        <v>0.99996411314442624</v>
      </c>
      <c r="CS121" s="621"/>
      <c r="CT121" s="621">
        <f t="shared" si="267"/>
        <v>0.41621960737943237</v>
      </c>
      <c r="CU121" s="621">
        <f t="shared" si="267"/>
        <v>0.49183917878462546</v>
      </c>
      <c r="CV121" s="621">
        <f t="shared" si="267"/>
        <v>9.1941213835942212E-2</v>
      </c>
      <c r="CW121" s="621">
        <f t="shared" si="267"/>
        <v>0</v>
      </c>
      <c r="CZ121" s="621">
        <f t="shared" si="290"/>
        <v>0</v>
      </c>
      <c r="DA121" s="621">
        <f t="shared" si="291"/>
        <v>2.9058887489853357E-3</v>
      </c>
      <c r="DB121" s="621">
        <f t="shared" si="292"/>
        <v>-2.2204460492503131E-16</v>
      </c>
      <c r="DC121" s="621">
        <f t="shared" si="293"/>
        <v>0</v>
      </c>
      <c r="DE121" s="621">
        <f t="shared" si="294"/>
        <v>5.4683600709591763E-3</v>
      </c>
      <c r="DF121" s="621">
        <f t="shared" si="295"/>
        <v>5.4683600709591763E-3</v>
      </c>
      <c r="DG121" s="621">
        <f t="shared" si="296"/>
        <v>5.4683600709591763E-3</v>
      </c>
      <c r="DH121" s="621">
        <f t="shared" si="297"/>
        <v>0</v>
      </c>
      <c r="DI121" s="621"/>
      <c r="DK121" s="621">
        <f t="shared" si="298"/>
        <v>-1.352869745229934E-2</v>
      </c>
      <c r="DL121" s="621">
        <f t="shared" si="299"/>
        <v>-1.3388288151910208E-2</v>
      </c>
      <c r="DM121" s="621">
        <f t="shared" si="300"/>
        <v>5.9770355617223853E-2</v>
      </c>
      <c r="DN121" s="621"/>
      <c r="DP121" s="621">
        <f t="shared" si="268"/>
        <v>5.4683600709591763E-3</v>
      </c>
      <c r="DQ121" s="621">
        <f t="shared" si="269"/>
        <v>5.4683600709591763E-3</v>
      </c>
      <c r="DR121" s="621">
        <f t="shared" si="270"/>
        <v>5.4683600709591763E-3</v>
      </c>
      <c r="DS121" s="621">
        <f t="shared" si="271"/>
        <v>0</v>
      </c>
      <c r="DU121" s="621">
        <f t="shared" si="272"/>
        <v>0</v>
      </c>
      <c r="DV121" s="621">
        <f t="shared" si="273"/>
        <v>0</v>
      </c>
      <c r="DW121" s="621">
        <f t="shared" si="274"/>
        <v>0</v>
      </c>
      <c r="DX121" s="621">
        <f t="shared" si="275"/>
        <v>0</v>
      </c>
      <c r="EB121" s="621">
        <f t="shared" si="227"/>
        <v>1.0014302517718001</v>
      </c>
      <c r="EC121" s="621">
        <f t="shared" si="228"/>
        <v>1.0114741241067138</v>
      </c>
      <c r="ED121" s="621">
        <f t="shared" si="222"/>
        <v>1.0558061552238638</v>
      </c>
      <c r="EE121" s="621"/>
      <c r="EF121" s="621">
        <f t="shared" si="229"/>
        <v>1.005483338842551</v>
      </c>
      <c r="EG121" s="621">
        <f t="shared" si="230"/>
        <v>1.4234866907865584</v>
      </c>
      <c r="EH121" s="621">
        <f t="shared" si="223"/>
        <v>0.80414807448260994</v>
      </c>
      <c r="EI121" s="621"/>
      <c r="EJ121" s="621">
        <f t="shared" si="231"/>
        <v>0.99330209687416937</v>
      </c>
      <c r="EK121" s="621">
        <f t="shared" si="232"/>
        <v>0.99557554291027262</v>
      </c>
      <c r="EL121" s="621">
        <f t="shared" si="224"/>
        <v>1.0300454894653064</v>
      </c>
      <c r="EM121" s="621"/>
      <c r="EP121" s="577"/>
      <c r="ER121" s="572">
        <f t="shared" si="233"/>
        <v>1999</v>
      </c>
      <c r="ES121" s="621">
        <f t="shared" si="207"/>
        <v>0.65582146845051903</v>
      </c>
      <c r="ET121" s="621">
        <f t="shared" si="208"/>
        <v>0.69649996342953258</v>
      </c>
      <c r="EU121" s="621">
        <f t="shared" si="209"/>
        <v>1.148883650715173</v>
      </c>
      <c r="EV121" s="621">
        <f t="shared" si="210"/>
        <v>1</v>
      </c>
      <c r="EW121" s="621">
        <f t="shared" si="211"/>
        <v>1</v>
      </c>
      <c r="EX121" s="621">
        <f t="shared" si="212"/>
        <v>0.81957458431987573</v>
      </c>
      <c r="EZ121" s="572">
        <f t="shared" si="234"/>
        <v>1999</v>
      </c>
      <c r="FA121" s="631">
        <f t="shared" si="213"/>
        <v>0.87736456420048303</v>
      </c>
      <c r="FB121" s="631">
        <f t="shared" si="214"/>
        <v>1.3378100693674984</v>
      </c>
      <c r="FC121" s="631">
        <f t="shared" si="215"/>
        <v>1</v>
      </c>
      <c r="FD121" s="631">
        <f t="shared" si="216"/>
        <v>0.48511219905734021</v>
      </c>
      <c r="FE121" s="631">
        <f t="shared" si="217"/>
        <v>0.81957458431987573</v>
      </c>
      <c r="FG121" s="572">
        <f t="shared" si="235"/>
        <v>2006</v>
      </c>
      <c r="FH121" s="621">
        <f t="shared" si="218"/>
        <v>0.82181877516139012</v>
      </c>
      <c r="FI121" s="621">
        <f t="shared" si="219"/>
        <v>1.3371537204455564</v>
      </c>
      <c r="FJ121" s="621">
        <f t="shared" si="220"/>
        <v>0.61460306514912122</v>
      </c>
    </row>
    <row r="122" spans="1:166" x14ac:dyDescent="0.2">
      <c r="A122" s="571" t="s">
        <v>595</v>
      </c>
      <c r="B122" s="571">
        <f t="shared" si="226"/>
        <v>1977</v>
      </c>
      <c r="D122" s="626">
        <f t="shared" ref="D122:F122" si="306">D201+D282</f>
        <v>482.21633354880009</v>
      </c>
      <c r="E122" s="626">
        <f t="shared" si="306"/>
        <v>564.11359999999991</v>
      </c>
      <c r="F122" s="626">
        <f t="shared" si="306"/>
        <v>125.38799909999999</v>
      </c>
      <c r="G122" s="626"/>
      <c r="H122" s="626">
        <f t="shared" si="237"/>
        <v>1171.7179326487999</v>
      </c>
      <c r="J122" s="632">
        <f t="shared" si="238"/>
        <v>262074.09432000006</v>
      </c>
      <c r="K122" s="632">
        <f t="shared" si="238"/>
        <v>91874.365050000008</v>
      </c>
      <c r="L122" s="632">
        <f t="shared" si="238"/>
        <v>92264.9</v>
      </c>
      <c r="M122" s="632"/>
      <c r="N122" s="632">
        <f t="shared" si="277"/>
        <v>446213.35937000008</v>
      </c>
      <c r="O122" s="772"/>
      <c r="R122" s="645">
        <f t="shared" si="239"/>
        <v>152165.65658953215</v>
      </c>
      <c r="S122" s="645">
        <f t="shared" si="239"/>
        <v>53344.162527218279</v>
      </c>
      <c r="T122" s="645">
        <f t="shared" si="239"/>
        <v>53570.91522187931</v>
      </c>
      <c r="U122" s="641"/>
      <c r="V122" s="632">
        <f t="shared" si="240"/>
        <v>259080.73433862976</v>
      </c>
      <c r="X122" s="635">
        <f t="shared" si="278"/>
        <v>1.8399999999999999</v>
      </c>
      <c r="Y122" s="635">
        <f t="shared" si="279"/>
        <v>6.1400544068304272</v>
      </c>
      <c r="Z122" s="635">
        <f t="shared" si="280"/>
        <v>1.359</v>
      </c>
      <c r="AA122" s="626"/>
      <c r="AB122" s="626">
        <f t="shared" si="281"/>
        <v>2.6259140566815966</v>
      </c>
      <c r="AE122" s="635">
        <f t="shared" si="282"/>
        <v>3.169022132566889</v>
      </c>
      <c r="AF122" s="635">
        <f t="shared" si="283"/>
        <v>10.574982777397002</v>
      </c>
      <c r="AG122" s="635">
        <f t="shared" si="284"/>
        <v>2.3405984120426098</v>
      </c>
      <c r="AH122" s="626"/>
      <c r="AI122" s="635">
        <f t="shared" si="241"/>
        <v>4.5225976977404798</v>
      </c>
      <c r="AK122" s="636">
        <f t="shared" si="242"/>
        <v>0.88370201344019217</v>
      </c>
      <c r="AL122" s="636">
        <f t="shared" si="243"/>
        <v>1.1895709498543896</v>
      </c>
      <c r="AM122" s="636">
        <f t="shared" si="244"/>
        <v>1.2496892324708797</v>
      </c>
      <c r="AN122" s="637"/>
      <c r="AO122" s="636">
        <f t="shared" si="245"/>
        <v>4555.289147610154</v>
      </c>
      <c r="AP122" s="631"/>
      <c r="AQ122" s="631">
        <f t="shared" si="285"/>
        <v>1.7222946372646137</v>
      </c>
      <c r="AR122" s="631">
        <f t="shared" si="286"/>
        <v>1.7222946372646137</v>
      </c>
      <c r="AS122" s="631">
        <f t="shared" si="287"/>
        <v>1.7222946372646135</v>
      </c>
      <c r="AT122" s="631"/>
      <c r="AU122" s="631">
        <f t="shared" si="246"/>
        <v>1.7222946372646137</v>
      </c>
      <c r="AW122" s="631">
        <f t="shared" si="247"/>
        <v>0.58732910796309945</v>
      </c>
      <c r="AX122" s="631">
        <f t="shared" si="247"/>
        <v>0.20589783591355407</v>
      </c>
      <c r="AY122" s="631">
        <f t="shared" si="247"/>
        <v>0.20677305612334648</v>
      </c>
      <c r="AZ122" s="646"/>
      <c r="BA122" s="631">
        <f t="shared" si="288"/>
        <v>1</v>
      </c>
      <c r="BC122" s="621"/>
      <c r="BD122" s="638">
        <f t="shared" si="248"/>
        <v>0.88370201344019217</v>
      </c>
      <c r="BE122" s="638">
        <f t="shared" si="249"/>
        <v>1.1895709498543896</v>
      </c>
      <c r="BF122" s="638">
        <f t="shared" si="250"/>
        <v>1.2496892324708797</v>
      </c>
      <c r="BG122" s="638">
        <v>1</v>
      </c>
      <c r="BH122" s="629"/>
      <c r="BI122" s="638">
        <f t="shared" si="251"/>
        <v>1.7222946372646137</v>
      </c>
      <c r="BJ122" s="638">
        <f t="shared" si="252"/>
        <v>1.7222946372646137</v>
      </c>
      <c r="BK122" s="638">
        <f t="shared" si="253"/>
        <v>1.7222946372646135</v>
      </c>
      <c r="BL122" s="638">
        <v>1</v>
      </c>
      <c r="BN122" s="638">
        <v>1</v>
      </c>
      <c r="BO122" s="638">
        <v>1</v>
      </c>
      <c r="BP122" s="638">
        <v>1</v>
      </c>
      <c r="BQ122" s="638">
        <v>1</v>
      </c>
      <c r="BT122" s="630">
        <f t="shared" si="254"/>
        <v>1.1339856034612354</v>
      </c>
      <c r="BU122" s="630">
        <f t="shared" si="255"/>
        <v>0.87329535063276975</v>
      </c>
      <c r="BV122" s="630">
        <f t="shared" si="256"/>
        <v>0.81029116023729231</v>
      </c>
      <c r="BW122" s="630">
        <f t="shared" si="257"/>
        <v>1.0143280938637367</v>
      </c>
      <c r="BX122" s="630">
        <v>1</v>
      </c>
      <c r="BY122" s="630">
        <v>1</v>
      </c>
      <c r="BZ122" s="630">
        <f t="shared" si="258"/>
        <v>1.0625309582170275</v>
      </c>
      <c r="CA122" s="630">
        <f t="shared" si="259"/>
        <v>0.99030435518719284</v>
      </c>
      <c r="CB122" s="630">
        <f t="shared" si="260"/>
        <v>0.99030435518719262</v>
      </c>
      <c r="CC122" s="630"/>
      <c r="CD122" s="630">
        <f t="shared" si="289"/>
        <v>0.82190108803812834</v>
      </c>
      <c r="CG122" s="575"/>
      <c r="CI122" s="621">
        <f t="shared" si="261"/>
        <v>0.41154643119500267</v>
      </c>
      <c r="CJ122" s="621">
        <f t="shared" si="262"/>
        <v>0.4814414666546562</v>
      </c>
      <c r="CK122" s="621">
        <f t="shared" si="263"/>
        <v>0.10701210215034121</v>
      </c>
      <c r="CL122" s="621">
        <f t="shared" si="264"/>
        <v>0</v>
      </c>
      <c r="CN122" s="621">
        <f t="shared" si="265"/>
        <v>0.41301785537143126</v>
      </c>
      <c r="CO122" s="621">
        <f t="shared" si="265"/>
        <v>0.48597955026275419</v>
      </c>
      <c r="CP122" s="621">
        <f t="shared" si="265"/>
        <v>0.10086667600908375</v>
      </c>
      <c r="CQ122" s="621"/>
      <c r="CR122" s="621">
        <f t="shared" si="266"/>
        <v>0.99986408164326912</v>
      </c>
      <c r="CS122" s="621"/>
      <c r="CT122" s="621">
        <f t="shared" si="267"/>
        <v>0.41307399971068021</v>
      </c>
      <c r="CU122" s="621">
        <f t="shared" si="267"/>
        <v>0.48604561278374003</v>
      </c>
      <c r="CV122" s="621">
        <f t="shared" si="267"/>
        <v>0.10088038750557989</v>
      </c>
      <c r="CW122" s="621">
        <f t="shared" si="267"/>
        <v>0</v>
      </c>
      <c r="CZ122" s="621">
        <f t="shared" si="290"/>
        <v>-1.1102230246251565E-16</v>
      </c>
      <c r="DA122" s="621">
        <f t="shared" si="291"/>
        <v>8.022998351898205E-3</v>
      </c>
      <c r="DB122" s="621">
        <f t="shared" si="292"/>
        <v>2.4282342114662511E-2</v>
      </c>
      <c r="DC122" s="621">
        <f t="shared" si="293"/>
        <v>0</v>
      </c>
      <c r="DE122" s="621">
        <f t="shared" si="294"/>
        <v>7.610215696948459E-3</v>
      </c>
      <c r="DF122" s="621">
        <f t="shared" si="295"/>
        <v>7.610215696948459E-3</v>
      </c>
      <c r="DG122" s="621">
        <f t="shared" si="296"/>
        <v>7.6102156969482387E-3</v>
      </c>
      <c r="DH122" s="621">
        <f t="shared" si="297"/>
        <v>0</v>
      </c>
      <c r="DI122" s="621"/>
      <c r="DK122" s="621">
        <f t="shared" si="298"/>
        <v>-1.6161108159668289E-2</v>
      </c>
      <c r="DL122" s="621">
        <f t="shared" si="299"/>
        <v>-3.5784915863682938E-2</v>
      </c>
      <c r="DM122" s="621">
        <f t="shared" si="300"/>
        <v>8.6164279970339236E-2</v>
      </c>
      <c r="DN122" s="621"/>
      <c r="DP122" s="621">
        <f t="shared" si="268"/>
        <v>7.610215696948459E-3</v>
      </c>
      <c r="DQ122" s="621">
        <f t="shared" si="269"/>
        <v>7.610215696948459E-3</v>
      </c>
      <c r="DR122" s="621">
        <f t="shared" si="270"/>
        <v>7.6102156969482387E-3</v>
      </c>
      <c r="DS122" s="621">
        <f t="shared" si="271"/>
        <v>0</v>
      </c>
      <c r="DU122" s="621">
        <f t="shared" si="272"/>
        <v>0</v>
      </c>
      <c r="DV122" s="621">
        <f t="shared" si="273"/>
        <v>0</v>
      </c>
      <c r="DW122" s="621">
        <f t="shared" si="274"/>
        <v>0</v>
      </c>
      <c r="DX122" s="621">
        <f t="shared" si="275"/>
        <v>0</v>
      </c>
      <c r="EB122" s="621">
        <f t="shared" si="227"/>
        <v>1.0063693538438765</v>
      </c>
      <c r="EC122" s="621">
        <f t="shared" si="228"/>
        <v>1.0179165607070746</v>
      </c>
      <c r="ED122" s="621">
        <f t="shared" si="222"/>
        <v>1.0625309582170275</v>
      </c>
      <c r="EE122" s="621"/>
      <c r="EF122" s="621">
        <f t="shared" si="229"/>
        <v>1.0076392469864892</v>
      </c>
      <c r="EG122" s="621">
        <f t="shared" si="230"/>
        <v>1.4343610571994572</v>
      </c>
      <c r="EH122" s="621">
        <f t="shared" si="223"/>
        <v>0.81029116023729231</v>
      </c>
      <c r="EI122" s="621"/>
      <c r="EJ122" s="621">
        <f t="shared" si="231"/>
        <v>0.98474106652345161</v>
      </c>
      <c r="EK122" s="621">
        <f t="shared" si="232"/>
        <v>0.98038412193012625</v>
      </c>
      <c r="EL122" s="621">
        <f t="shared" si="224"/>
        <v>1.0143280938637367</v>
      </c>
      <c r="EM122" s="621"/>
      <c r="EP122" s="577"/>
      <c r="ER122" s="572">
        <f t="shared" si="233"/>
        <v>2000</v>
      </c>
      <c r="ES122" s="621">
        <f t="shared" si="207"/>
        <v>0.75055730625924966</v>
      </c>
      <c r="ET122" s="621">
        <f t="shared" si="208"/>
        <v>0.82520174048256612</v>
      </c>
      <c r="EU122" s="621">
        <f t="shared" si="209"/>
        <v>1.1325586928745062</v>
      </c>
      <c r="EV122" s="621">
        <f t="shared" si="210"/>
        <v>1</v>
      </c>
      <c r="EW122" s="621">
        <f t="shared" si="211"/>
        <v>1</v>
      </c>
      <c r="EX122" s="621">
        <f t="shared" si="212"/>
        <v>0.80308775447079883</v>
      </c>
      <c r="EZ122" s="572">
        <f t="shared" si="234"/>
        <v>2000</v>
      </c>
      <c r="FA122" s="631">
        <f t="shared" si="213"/>
        <v>0.89124922460322753</v>
      </c>
      <c r="FB122" s="631">
        <f t="shared" si="214"/>
        <v>1.1874499350958043</v>
      </c>
      <c r="FC122" s="631">
        <f t="shared" si="215"/>
        <v>1</v>
      </c>
      <c r="FD122" s="631">
        <f t="shared" si="216"/>
        <v>0.68095791249545634</v>
      </c>
      <c r="FE122" s="631">
        <f t="shared" si="217"/>
        <v>0.80308775447079883</v>
      </c>
      <c r="FG122" s="572">
        <v>2007</v>
      </c>
      <c r="FH122" s="621">
        <f t="shared" si="218"/>
        <v>0.79602897189958999</v>
      </c>
      <c r="FI122" s="621">
        <f t="shared" si="219"/>
        <v>1.4238989002718929</v>
      </c>
      <c r="FJ122" s="621">
        <f t="shared" si="220"/>
        <v>0.55904880026776382</v>
      </c>
    </row>
    <row r="123" spans="1:166" x14ac:dyDescent="0.2">
      <c r="A123" s="571" t="s">
        <v>595</v>
      </c>
      <c r="B123" s="571">
        <f t="shared" si="226"/>
        <v>1978</v>
      </c>
      <c r="D123" s="626">
        <f t="shared" ref="D123:F123" si="307">D202+D283</f>
        <v>495.73781849953929</v>
      </c>
      <c r="E123" s="626">
        <f t="shared" si="307"/>
        <v>602.13458948424955</v>
      </c>
      <c r="F123" s="626">
        <f t="shared" si="307"/>
        <v>137.02857018402563</v>
      </c>
      <c r="G123" s="626"/>
      <c r="H123" s="626">
        <f t="shared" si="237"/>
        <v>1234.9009781678146</v>
      </c>
      <c r="J123" s="632">
        <f t="shared" si="238"/>
        <v>265062.3468</v>
      </c>
      <c r="K123" s="632">
        <f t="shared" si="238"/>
        <v>95591.875350000017</v>
      </c>
      <c r="L123" s="632">
        <f t="shared" si="238"/>
        <v>103413.2</v>
      </c>
      <c r="M123" s="632"/>
      <c r="N123" s="632">
        <f t="shared" si="277"/>
        <v>464067.42215000006</v>
      </c>
      <c r="O123" s="772"/>
      <c r="R123" s="645">
        <f t="shared" si="239"/>
        <v>149401.56310064139</v>
      </c>
      <c r="S123" s="645">
        <f t="shared" si="239"/>
        <v>53880.061688987029</v>
      </c>
      <c r="T123" s="645">
        <f t="shared" si="239"/>
        <v>58288.526875893665</v>
      </c>
      <c r="U123" s="641"/>
      <c r="V123" s="632">
        <f t="shared" si="240"/>
        <v>261570.15166552211</v>
      </c>
      <c r="X123" s="635">
        <f t="shared" si="278"/>
        <v>1.8702687291665498</v>
      </c>
      <c r="Y123" s="635">
        <f t="shared" si="279"/>
        <v>6.2990142967652263</v>
      </c>
      <c r="Z123" s="635">
        <f t="shared" si="280"/>
        <v>1.3250587950476886</v>
      </c>
      <c r="AA123" s="626"/>
      <c r="AB123" s="626">
        <f t="shared" si="281"/>
        <v>2.6610378561946519</v>
      </c>
      <c r="AC123" s="647"/>
      <c r="AD123" s="637"/>
      <c r="AE123" s="635">
        <f t="shared" si="282"/>
        <v>3.3181568399361083</v>
      </c>
      <c r="AF123" s="635">
        <f t="shared" si="283"/>
        <v>11.175462139593739</v>
      </c>
      <c r="AG123" s="635">
        <f t="shared" si="284"/>
        <v>2.3508669291948845</v>
      </c>
      <c r="AH123" s="626"/>
      <c r="AI123" s="635">
        <f t="shared" si="241"/>
        <v>4.7211081627804417</v>
      </c>
      <c r="AK123" s="636">
        <f t="shared" si="242"/>
        <v>0.89823926176016833</v>
      </c>
      <c r="AL123" s="636">
        <f t="shared" si="243"/>
        <v>1.2203677563204909</v>
      </c>
      <c r="AM123" s="636">
        <f t="shared" si="244"/>
        <v>1.2184780784120195</v>
      </c>
      <c r="AN123" s="637"/>
      <c r="AO123" s="636">
        <f t="shared" si="245"/>
        <v>4616.2199546704769</v>
      </c>
      <c r="AP123" s="631"/>
      <c r="AQ123" s="631">
        <f t="shared" si="285"/>
        <v>1.7741604659212704</v>
      </c>
      <c r="AR123" s="631">
        <f t="shared" si="286"/>
        <v>1.7741604659212704</v>
      </c>
      <c r="AS123" s="631">
        <f t="shared" si="287"/>
        <v>1.7741604659212704</v>
      </c>
      <c r="AT123" s="631"/>
      <c r="AU123" s="631">
        <f t="shared" si="246"/>
        <v>1.7741604659212704</v>
      </c>
      <c r="AW123" s="631">
        <f t="shared" si="247"/>
        <v>0.57117206282651778</v>
      </c>
      <c r="AX123" s="631">
        <f t="shared" si="247"/>
        <v>0.20598704151032163</v>
      </c>
      <c r="AY123" s="631">
        <f t="shared" si="247"/>
        <v>0.22284089566316045</v>
      </c>
      <c r="AZ123" s="646"/>
      <c r="BA123" s="631">
        <f t="shared" si="288"/>
        <v>0.99999999999999989</v>
      </c>
      <c r="BC123" s="629"/>
      <c r="BD123" s="638">
        <f t="shared" si="248"/>
        <v>0.89823926176016833</v>
      </c>
      <c r="BE123" s="638">
        <f t="shared" si="249"/>
        <v>1.2203677563204909</v>
      </c>
      <c r="BF123" s="638">
        <f t="shared" si="250"/>
        <v>1.2184780784120195</v>
      </c>
      <c r="BG123" s="638">
        <v>1</v>
      </c>
      <c r="BH123" s="629"/>
      <c r="BI123" s="638">
        <f t="shared" si="251"/>
        <v>1.7741604659212704</v>
      </c>
      <c r="BJ123" s="638">
        <f t="shared" si="252"/>
        <v>1.7741604659212704</v>
      </c>
      <c r="BK123" s="638">
        <f t="shared" si="253"/>
        <v>1.7741604659212704</v>
      </c>
      <c r="BL123" s="638">
        <v>1</v>
      </c>
      <c r="BN123" s="638">
        <v>1</v>
      </c>
      <c r="BO123" s="638">
        <v>1</v>
      </c>
      <c r="BP123" s="638">
        <v>1</v>
      </c>
      <c r="BQ123" s="638">
        <v>1</v>
      </c>
      <c r="BT123" s="630">
        <f t="shared" si="254"/>
        <v>1.1448816796087313</v>
      </c>
      <c r="BU123" s="630">
        <f t="shared" si="255"/>
        <v>0.9116269197347393</v>
      </c>
      <c r="BV123" s="630">
        <f t="shared" si="256"/>
        <v>0.83469257307895228</v>
      </c>
      <c r="BW123" s="630">
        <f t="shared" si="257"/>
        <v>1.0113165894054785</v>
      </c>
      <c r="BX123" s="630">
        <v>1</v>
      </c>
      <c r="BY123" s="630">
        <v>1</v>
      </c>
      <c r="BZ123" s="630">
        <f t="shared" si="258"/>
        <v>1.0799495317736036</v>
      </c>
      <c r="CA123" s="630">
        <f t="shared" si="259"/>
        <v>1.0437049590424423</v>
      </c>
      <c r="CB123" s="630">
        <f t="shared" si="260"/>
        <v>1.0437049590424425</v>
      </c>
      <c r="CC123" s="630"/>
      <c r="CD123" s="630">
        <f t="shared" si="289"/>
        <v>0.84413844620828915</v>
      </c>
      <c r="CG123" s="575"/>
      <c r="CI123" s="621">
        <f t="shared" si="261"/>
        <v>0.4014393277386909</v>
      </c>
      <c r="CJ123" s="621">
        <f t="shared" si="262"/>
        <v>0.48759746743226207</v>
      </c>
      <c r="CK123" s="621">
        <f t="shared" si="263"/>
        <v>0.11096320482904692</v>
      </c>
      <c r="CL123" s="621">
        <f t="shared" si="264"/>
        <v>0</v>
      </c>
      <c r="CN123" s="621">
        <f t="shared" si="265"/>
        <v>0.40647193655163971</v>
      </c>
      <c r="CO123" s="621">
        <f t="shared" si="265"/>
        <v>0.48451294911590936</v>
      </c>
      <c r="CP123" s="621">
        <f t="shared" si="265"/>
        <v>0.10897571591394729</v>
      </c>
      <c r="CQ123" s="621"/>
      <c r="CR123" s="621">
        <f t="shared" si="266"/>
        <v>0.99996060158149636</v>
      </c>
      <c r="CS123" s="621"/>
      <c r="CT123" s="621">
        <f t="shared" si="267"/>
        <v>0.40648795153407097</v>
      </c>
      <c r="CU123" s="621">
        <f t="shared" si="267"/>
        <v>0.48453203891195684</v>
      </c>
      <c r="CV123" s="621">
        <f t="shared" si="267"/>
        <v>0.10898000955397223</v>
      </c>
      <c r="CW123" s="621">
        <f t="shared" si="267"/>
        <v>0</v>
      </c>
      <c r="CZ123" s="621">
        <f t="shared" si="290"/>
        <v>1.6316554357621547E-2</v>
      </c>
      <c r="DA123" s="621">
        <f t="shared" si="291"/>
        <v>2.5559557158204911E-2</v>
      </c>
      <c r="DB123" s="621">
        <f t="shared" si="292"/>
        <v>-2.5292303094404188E-2</v>
      </c>
      <c r="DC123" s="621">
        <f t="shared" si="293"/>
        <v>0</v>
      </c>
      <c r="DE123" s="621">
        <f t="shared" si="294"/>
        <v>2.9669840943756496E-2</v>
      </c>
      <c r="DF123" s="621">
        <f t="shared" si="295"/>
        <v>2.9669840943756496E-2</v>
      </c>
      <c r="DG123" s="621">
        <f t="shared" si="296"/>
        <v>2.9669840943756711E-2</v>
      </c>
      <c r="DH123" s="621">
        <f t="shared" si="297"/>
        <v>0</v>
      </c>
      <c r="DI123" s="621"/>
      <c r="DK123" s="621">
        <f t="shared" si="298"/>
        <v>-2.7894823429873965E-2</v>
      </c>
      <c r="DL123" s="621">
        <f t="shared" si="299"/>
        <v>4.3315791888397123E-4</v>
      </c>
      <c r="DM123" s="621">
        <f t="shared" si="300"/>
        <v>7.4836199848164905E-2</v>
      </c>
      <c r="DN123" s="621"/>
      <c r="DP123" s="621">
        <f t="shared" si="268"/>
        <v>2.9669840943756496E-2</v>
      </c>
      <c r="DQ123" s="621">
        <f t="shared" si="269"/>
        <v>2.9669840943756496E-2</v>
      </c>
      <c r="DR123" s="621">
        <f t="shared" si="270"/>
        <v>2.9669840943756711E-2</v>
      </c>
      <c r="DS123" s="621">
        <f t="shared" si="271"/>
        <v>0</v>
      </c>
      <c r="DU123" s="621">
        <f t="shared" si="272"/>
        <v>0</v>
      </c>
      <c r="DV123" s="621">
        <f t="shared" si="273"/>
        <v>0</v>
      </c>
      <c r="DW123" s="621">
        <f t="shared" si="274"/>
        <v>0</v>
      </c>
      <c r="DX123" s="621">
        <f t="shared" si="275"/>
        <v>0</v>
      </c>
      <c r="EB123" s="621">
        <f t="shared" si="227"/>
        <v>1.016393473923626</v>
      </c>
      <c r="EC123" s="621">
        <f t="shared" si="228"/>
        <v>1.034603749301453</v>
      </c>
      <c r="ED123" s="621">
        <f t="shared" si="222"/>
        <v>1.0799495317736036</v>
      </c>
      <c r="EE123" s="621"/>
      <c r="EF123" s="621">
        <f t="shared" si="229"/>
        <v>1.0301143762132541</v>
      </c>
      <c r="EG123" s="621">
        <f t="shared" si="230"/>
        <v>1.4775559457016025</v>
      </c>
      <c r="EH123" s="621">
        <f t="shared" si="223"/>
        <v>0.83469257307895228</v>
      </c>
      <c r="EI123" s="621"/>
      <c r="EJ123" s="621">
        <f t="shared" si="231"/>
        <v>0.99703103514880786</v>
      </c>
      <c r="EK123" s="621">
        <f t="shared" si="232"/>
        <v>0.97747339593144889</v>
      </c>
      <c r="EL123" s="621">
        <f t="shared" si="224"/>
        <v>1.0113165894054785</v>
      </c>
      <c r="EM123" s="621"/>
      <c r="EP123" s="577"/>
      <c r="ER123" s="572">
        <f t="shared" si="233"/>
        <v>2001</v>
      </c>
      <c r="ES123" s="621">
        <f t="shared" si="207"/>
        <v>0.66763837094091993</v>
      </c>
      <c r="ET123" s="621">
        <f t="shared" si="208"/>
        <v>0.75876685379688402</v>
      </c>
      <c r="EU123" s="621">
        <f t="shared" si="209"/>
        <v>1.1133056579631384</v>
      </c>
      <c r="EV123" s="621">
        <f t="shared" si="210"/>
        <v>1</v>
      </c>
      <c r="EW123" s="621">
        <f t="shared" si="211"/>
        <v>1</v>
      </c>
      <c r="EX123" s="621">
        <f t="shared" si="212"/>
        <v>0.79034829690491759</v>
      </c>
      <c r="EZ123" s="572">
        <f t="shared" si="234"/>
        <v>2001</v>
      </c>
      <c r="FA123" s="631">
        <f t="shared" si="213"/>
        <v>0.89816433066896928</v>
      </c>
      <c r="FB123" s="631">
        <f t="shared" si="214"/>
        <v>1.3452856662554664</v>
      </c>
      <c r="FC123" s="631">
        <f t="shared" si="215"/>
        <v>1</v>
      </c>
      <c r="FD123" s="631">
        <f t="shared" si="216"/>
        <v>0.57572713842082202</v>
      </c>
      <c r="FE123" s="631">
        <f t="shared" si="217"/>
        <v>0.79034829690491759</v>
      </c>
      <c r="FG123" s="572">
        <v>2008</v>
      </c>
      <c r="FH123" s="621">
        <f t="shared" si="218"/>
        <v>0.8522702491678642</v>
      </c>
      <c r="FI123" s="621">
        <f t="shared" si="219"/>
        <v>1.3617838969818485</v>
      </c>
      <c r="FJ123" s="621">
        <f t="shared" si="220"/>
        <v>0.62584838244656105</v>
      </c>
    </row>
    <row r="124" spans="1:166" x14ac:dyDescent="0.2">
      <c r="A124" s="571" t="s">
        <v>595</v>
      </c>
      <c r="B124" s="571">
        <f t="shared" si="226"/>
        <v>1979</v>
      </c>
      <c r="D124" s="626">
        <f t="shared" ref="D124:F124" si="308">D203+D284</f>
        <v>494.37355575225575</v>
      </c>
      <c r="E124" s="626">
        <f t="shared" si="308"/>
        <v>653.95636066241309</v>
      </c>
      <c r="F124" s="626">
        <f t="shared" si="308"/>
        <v>140.94162392878667</v>
      </c>
      <c r="G124" s="626"/>
      <c r="H124" s="626">
        <f t="shared" si="237"/>
        <v>1289.2715403434554</v>
      </c>
      <c r="J124" s="632">
        <f t="shared" si="238"/>
        <v>260123.02656000003</v>
      </c>
      <c r="K124" s="632">
        <f t="shared" si="238"/>
        <v>107730.50639999998</v>
      </c>
      <c r="L124" s="632">
        <f t="shared" si="238"/>
        <v>109162.50000000001</v>
      </c>
      <c r="M124" s="632"/>
      <c r="N124" s="632">
        <f t="shared" si="277"/>
        <v>477016.03295999998</v>
      </c>
      <c r="O124" s="772"/>
      <c r="R124" s="645">
        <f t="shared" si="239"/>
        <v>118054.55299337496</v>
      </c>
      <c r="S124" s="645">
        <f t="shared" si="239"/>
        <v>48892.544981473853</v>
      </c>
      <c r="T124" s="645">
        <f t="shared" si="239"/>
        <v>49542.442710917589</v>
      </c>
      <c r="U124" s="641"/>
      <c r="V124" s="632">
        <f t="shared" si="240"/>
        <v>216489.54068576641</v>
      </c>
      <c r="X124" s="635">
        <f t="shared" si="278"/>
        <v>1.9005374583330994</v>
      </c>
      <c r="Y124" s="635">
        <f t="shared" si="279"/>
        <v>6.070298771587443</v>
      </c>
      <c r="Z124" s="635">
        <f t="shared" si="280"/>
        <v>1.2911175900953775</v>
      </c>
      <c r="AA124" s="626"/>
      <c r="AB124" s="626">
        <f t="shared" si="281"/>
        <v>2.7027845004353694</v>
      </c>
      <c r="AC124" s="647"/>
      <c r="AD124" s="637"/>
      <c r="AE124" s="635">
        <f t="shared" si="282"/>
        <v>4.1876703881128519</v>
      </c>
      <c r="AF124" s="635">
        <f t="shared" si="283"/>
        <v>13.375379843904778</v>
      </c>
      <c r="AG124" s="635">
        <f t="shared" si="284"/>
        <v>2.8448662644913871</v>
      </c>
      <c r="AH124" s="626"/>
      <c r="AI124" s="635">
        <f t="shared" si="241"/>
        <v>5.9553525600334991</v>
      </c>
      <c r="AK124" s="636">
        <f t="shared" si="242"/>
        <v>0.91277651008014427</v>
      </c>
      <c r="AL124" s="636">
        <f t="shared" si="243"/>
        <v>1.1760565293337206</v>
      </c>
      <c r="AM124" s="636">
        <f t="shared" si="244"/>
        <v>1.1872669243531597</v>
      </c>
      <c r="AN124" s="637"/>
      <c r="AO124" s="636">
        <f t="shared" si="245"/>
        <v>4688.6397031291153</v>
      </c>
      <c r="AP124" s="631"/>
      <c r="AQ124" s="631">
        <f t="shared" si="285"/>
        <v>2.2034137605399913</v>
      </c>
      <c r="AR124" s="631">
        <f t="shared" si="286"/>
        <v>2.2034137605399913</v>
      </c>
      <c r="AS124" s="631">
        <f t="shared" si="287"/>
        <v>2.2034137605399913</v>
      </c>
      <c r="AT124" s="631"/>
      <c r="AU124" s="631">
        <f t="shared" si="246"/>
        <v>2.2034137605399913</v>
      </c>
      <c r="AW124" s="631">
        <f t="shared" si="247"/>
        <v>0.5453129634781323</v>
      </c>
      <c r="AX124" s="631">
        <f t="shared" si="247"/>
        <v>0.22584252720292461</v>
      </c>
      <c r="AY124" s="631">
        <f t="shared" si="247"/>
        <v>0.22884450931894312</v>
      </c>
      <c r="AZ124" s="646"/>
      <c r="BA124" s="631">
        <f t="shared" si="288"/>
        <v>1</v>
      </c>
      <c r="BC124" s="629"/>
      <c r="BD124" s="638">
        <f t="shared" si="248"/>
        <v>0.91277651008014427</v>
      </c>
      <c r="BE124" s="638">
        <f t="shared" si="249"/>
        <v>1.1760565293337206</v>
      </c>
      <c r="BF124" s="638">
        <f t="shared" si="250"/>
        <v>1.1872669243531597</v>
      </c>
      <c r="BG124" s="638">
        <v>1</v>
      </c>
      <c r="BH124" s="629"/>
      <c r="BI124" s="638">
        <f t="shared" si="251"/>
        <v>2.2034137605399913</v>
      </c>
      <c r="BJ124" s="638">
        <f t="shared" si="252"/>
        <v>2.2034137605399913</v>
      </c>
      <c r="BK124" s="638">
        <f t="shared" si="253"/>
        <v>2.2034137605399913</v>
      </c>
      <c r="BL124" s="638">
        <v>1</v>
      </c>
      <c r="BN124" s="638">
        <v>1</v>
      </c>
      <c r="BO124" s="638">
        <v>1</v>
      </c>
      <c r="BP124" s="638">
        <v>1</v>
      </c>
      <c r="BQ124" s="638">
        <v>1</v>
      </c>
      <c r="BT124" s="630">
        <f t="shared" si="254"/>
        <v>0.94756571948233148</v>
      </c>
      <c r="BU124" s="630">
        <f t="shared" si="255"/>
        <v>1.1499545282691324</v>
      </c>
      <c r="BV124" s="630">
        <f t="shared" si="256"/>
        <v>1.036644168704135</v>
      </c>
      <c r="BW124" s="630">
        <f t="shared" si="257"/>
        <v>1.0426593306129819</v>
      </c>
      <c r="BX124" s="630">
        <v>1</v>
      </c>
      <c r="BY124" s="630">
        <v>1</v>
      </c>
      <c r="BZ124" s="630">
        <f t="shared" si="258"/>
        <v>1.0639189016405564</v>
      </c>
      <c r="CA124" s="630">
        <f t="shared" si="259"/>
        <v>1.0896574899513058</v>
      </c>
      <c r="CB124" s="630">
        <f t="shared" si="260"/>
        <v>1.0896574899513054</v>
      </c>
      <c r="CC124" s="630"/>
      <c r="CD124" s="630">
        <f t="shared" si="289"/>
        <v>1.0808667150249045</v>
      </c>
      <c r="CG124" s="575"/>
      <c r="CI124" s="621">
        <f t="shared" si="261"/>
        <v>0.38345184880181032</v>
      </c>
      <c r="CJ124" s="621">
        <f t="shared" si="262"/>
        <v>0.50722934633940842</v>
      </c>
      <c r="CK124" s="621">
        <f t="shared" si="263"/>
        <v>0.10931880485878137</v>
      </c>
      <c r="CL124" s="621">
        <f t="shared" si="264"/>
        <v>0</v>
      </c>
      <c r="CN124" s="621">
        <f t="shared" si="265"/>
        <v>0.39237687498138896</v>
      </c>
      <c r="CO124" s="621">
        <f t="shared" si="265"/>
        <v>0.49734883103934469</v>
      </c>
      <c r="CP124" s="621">
        <f t="shared" si="265"/>
        <v>0.11013895891239081</v>
      </c>
      <c r="CQ124" s="621"/>
      <c r="CR124" s="621">
        <f t="shared" si="266"/>
        <v>0.99986466493312443</v>
      </c>
      <c r="CS124" s="621"/>
      <c r="CT124" s="621">
        <f t="shared" si="267"/>
        <v>0.39242998451958788</v>
      </c>
      <c r="CU124" s="621">
        <f t="shared" si="267"/>
        <v>0.49741614888711932</v>
      </c>
      <c r="CV124" s="621">
        <f t="shared" si="267"/>
        <v>0.11015386659329282</v>
      </c>
      <c r="CW124" s="621">
        <f t="shared" si="267"/>
        <v>0</v>
      </c>
      <c r="CZ124" s="621">
        <f t="shared" si="290"/>
        <v>1.6054592999804357E-2</v>
      </c>
      <c r="DA124" s="621">
        <f t="shared" si="291"/>
        <v>-3.6985335445857637E-2</v>
      </c>
      <c r="DB124" s="621">
        <f t="shared" si="292"/>
        <v>-2.594863985348602E-2</v>
      </c>
      <c r="DC124" s="621">
        <f t="shared" si="293"/>
        <v>0</v>
      </c>
      <c r="DE124" s="621">
        <f t="shared" si="294"/>
        <v>0.21668053295091455</v>
      </c>
      <c r="DF124" s="621">
        <f t="shared" si="295"/>
        <v>0.21668053295091455</v>
      </c>
      <c r="DG124" s="621">
        <f t="shared" si="296"/>
        <v>0.21668053295091455</v>
      </c>
      <c r="DH124" s="621">
        <f t="shared" si="297"/>
        <v>0</v>
      </c>
      <c r="DI124" s="621"/>
      <c r="DK124" s="621">
        <f t="shared" si="298"/>
        <v>-4.6330625450088508E-2</v>
      </c>
      <c r="DL124" s="621">
        <f t="shared" si="299"/>
        <v>9.2024712597480962E-2</v>
      </c>
      <c r="DM124" s="621">
        <f t="shared" si="300"/>
        <v>2.6584729867972518E-2</v>
      </c>
      <c r="DN124" s="621"/>
      <c r="DP124" s="621">
        <f t="shared" si="268"/>
        <v>0.21668053295091455</v>
      </c>
      <c r="DQ124" s="621">
        <f t="shared" si="269"/>
        <v>0.21668053295091455</v>
      </c>
      <c r="DR124" s="621">
        <f t="shared" si="270"/>
        <v>0.21668053295091455</v>
      </c>
      <c r="DS124" s="621">
        <f t="shared" si="271"/>
        <v>0</v>
      </c>
      <c r="DU124" s="621">
        <f t="shared" si="272"/>
        <v>0</v>
      </c>
      <c r="DV124" s="621">
        <f t="shared" si="273"/>
        <v>0</v>
      </c>
      <c r="DW124" s="621">
        <f t="shared" si="274"/>
        <v>0</v>
      </c>
      <c r="DX124" s="621">
        <f t="shared" si="275"/>
        <v>0</v>
      </c>
      <c r="EB124" s="621">
        <f t="shared" si="227"/>
        <v>0.98515613029923721</v>
      </c>
      <c r="EC124" s="621">
        <f t="shared" si="228"/>
        <v>1.0192462260549016</v>
      </c>
      <c r="ED124" s="621">
        <f t="shared" si="222"/>
        <v>1.0639189016405564</v>
      </c>
      <c r="EE124" s="621"/>
      <c r="EF124" s="621">
        <f t="shared" si="229"/>
        <v>1.2419472775230747</v>
      </c>
      <c r="EG124" s="621">
        <f t="shared" si="230"/>
        <v>1.8350465841521373</v>
      </c>
      <c r="EH124" s="621">
        <f t="shared" si="223"/>
        <v>1.036644168704135</v>
      </c>
      <c r="EI124" s="621"/>
      <c r="EJ124" s="621">
        <f t="shared" si="231"/>
        <v>1.0309920172731752</v>
      </c>
      <c r="EK124" s="621">
        <f t="shared" si="232"/>
        <v>1.0077672683022256</v>
      </c>
      <c r="EL124" s="621">
        <f t="shared" si="224"/>
        <v>1.0426593306129819</v>
      </c>
      <c r="EM124" s="621"/>
      <c r="EP124" s="577"/>
      <c r="ER124" s="572">
        <f t="shared" si="233"/>
        <v>2002</v>
      </c>
      <c r="ES124" s="621">
        <f t="shared" si="207"/>
        <v>0.60721910337762453</v>
      </c>
      <c r="ET124" s="621">
        <f t="shared" si="208"/>
        <v>0.68683500702147537</v>
      </c>
      <c r="EU124" s="621">
        <f t="shared" si="209"/>
        <v>1.1384932011520172</v>
      </c>
      <c r="EV124" s="621">
        <f t="shared" si="210"/>
        <v>1</v>
      </c>
      <c r="EW124" s="621">
        <f t="shared" si="211"/>
        <v>1</v>
      </c>
      <c r="EX124" s="621">
        <f t="shared" si="212"/>
        <v>0.7765377308456981</v>
      </c>
      <c r="EZ124" s="572">
        <f t="shared" si="234"/>
        <v>2002</v>
      </c>
      <c r="FA124" s="631">
        <f t="shared" si="213"/>
        <v>0.81705370031494828</v>
      </c>
      <c r="FB124" s="631">
        <f t="shared" si="214"/>
        <v>1.3455665274200534</v>
      </c>
      <c r="FC124" s="631">
        <f t="shared" si="215"/>
        <v>1</v>
      </c>
      <c r="FD124" s="631">
        <f t="shared" si="216"/>
        <v>0.47174232687019013</v>
      </c>
      <c r="FE124" s="631">
        <f t="shared" si="217"/>
        <v>0.7765377308456981</v>
      </c>
      <c r="FG124" s="572">
        <v>2009</v>
      </c>
      <c r="FH124" s="621">
        <f t="shared" si="218"/>
        <v>0.83710763425434098</v>
      </c>
      <c r="FI124" s="621">
        <f t="shared" si="219"/>
        <v>1.5429596810067434</v>
      </c>
      <c r="FJ124" s="621">
        <f t="shared" si="220"/>
        <v>0.54253370620037766</v>
      </c>
    </row>
    <row r="125" spans="1:166" x14ac:dyDescent="0.2">
      <c r="A125" s="571" t="s">
        <v>595</v>
      </c>
      <c r="B125" s="571">
        <f t="shared" si="226"/>
        <v>1980</v>
      </c>
      <c r="D125" s="626">
        <f t="shared" ref="D125:F125" si="309">D204+D285</f>
        <v>493.33346665745245</v>
      </c>
      <c r="E125" s="626">
        <f t="shared" si="309"/>
        <v>625.70467891537396</v>
      </c>
      <c r="F125" s="626">
        <f t="shared" si="309"/>
        <v>190.8466668877513</v>
      </c>
      <c r="G125" s="626"/>
      <c r="H125" s="626">
        <f t="shared" si="237"/>
        <v>1309.8848124605777</v>
      </c>
      <c r="J125" s="632">
        <f t="shared" si="238"/>
        <v>255506.46660000001</v>
      </c>
      <c r="K125" s="632">
        <f t="shared" si="238"/>
        <v>107911.27065000003</v>
      </c>
      <c r="L125" s="632">
        <f t="shared" si="238"/>
        <v>151805.80000000002</v>
      </c>
      <c r="M125" s="632"/>
      <c r="N125" s="632">
        <f t="shared" si="277"/>
        <v>515223.53725000005</v>
      </c>
      <c r="O125" s="772"/>
      <c r="R125" s="645">
        <f t="shared" si="239"/>
        <v>111023.00181494151</v>
      </c>
      <c r="S125" s="645">
        <f t="shared" si="239"/>
        <v>46889.745518587973</v>
      </c>
      <c r="T125" s="645">
        <f t="shared" si="239"/>
        <v>65962.85343847594</v>
      </c>
      <c r="U125" s="641"/>
      <c r="V125" s="632">
        <f t="shared" si="240"/>
        <v>223875.60077200545</v>
      </c>
      <c r="X125" s="635">
        <f t="shared" si="278"/>
        <v>1.9308061874996489</v>
      </c>
      <c r="Y125" s="635">
        <f t="shared" si="279"/>
        <v>5.7983255608655346</v>
      </c>
      <c r="Z125" s="635">
        <f t="shared" si="280"/>
        <v>1.2571763851430662</v>
      </c>
      <c r="AA125" s="626"/>
      <c r="AB125" s="626">
        <f t="shared" si="281"/>
        <v>2.5423621355733736</v>
      </c>
      <c r="AC125" s="647"/>
      <c r="AD125" s="637"/>
      <c r="AE125" s="635">
        <f t="shared" si="282"/>
        <v>4.443524842534563</v>
      </c>
      <c r="AF125" s="635">
        <f t="shared" si="283"/>
        <v>13.344168794162742</v>
      </c>
      <c r="AG125" s="635">
        <f t="shared" si="284"/>
        <v>2.8932445602244217</v>
      </c>
      <c r="AH125" s="626"/>
      <c r="AI125" s="635">
        <f t="shared" si="241"/>
        <v>5.8509494020054573</v>
      </c>
      <c r="AK125" s="636">
        <f t="shared" si="242"/>
        <v>0.9273137584001202</v>
      </c>
      <c r="AL125" s="636">
        <f t="shared" si="243"/>
        <v>1.1233645808302188</v>
      </c>
      <c r="AM125" s="636">
        <f t="shared" si="244"/>
        <v>1.1560557702942997</v>
      </c>
      <c r="AN125" s="637"/>
      <c r="AO125" s="636">
        <f t="shared" si="245"/>
        <v>4410.3479380843401</v>
      </c>
      <c r="AP125" s="631"/>
      <c r="AQ125" s="631">
        <f t="shared" si="285"/>
        <v>2.3013831586529294</v>
      </c>
      <c r="AR125" s="631">
        <f t="shared" si="286"/>
        <v>2.3013831586529294</v>
      </c>
      <c r="AS125" s="631">
        <f t="shared" si="287"/>
        <v>2.3013831586529294</v>
      </c>
      <c r="AT125" s="631"/>
      <c r="AU125" s="631">
        <f t="shared" si="246"/>
        <v>2.3013831586529294</v>
      </c>
      <c r="AW125" s="631">
        <f t="shared" si="247"/>
        <v>0.49591380852622324</v>
      </c>
      <c r="AX125" s="631">
        <f t="shared" si="247"/>
        <v>0.20944553741852565</v>
      </c>
      <c r="AY125" s="631">
        <f t="shared" si="247"/>
        <v>0.29464065405525097</v>
      </c>
      <c r="AZ125" s="646"/>
      <c r="BA125" s="631">
        <f t="shared" si="288"/>
        <v>0.99999999999999989</v>
      </c>
      <c r="BC125" s="629"/>
      <c r="BD125" s="638">
        <f t="shared" si="248"/>
        <v>0.9273137584001202</v>
      </c>
      <c r="BE125" s="638">
        <f t="shared" si="249"/>
        <v>1.1233645808302188</v>
      </c>
      <c r="BF125" s="638">
        <f t="shared" si="250"/>
        <v>1.1560557702942997</v>
      </c>
      <c r="BG125" s="638">
        <v>1</v>
      </c>
      <c r="BH125" s="629"/>
      <c r="BI125" s="638">
        <f t="shared" si="251"/>
        <v>2.3013831586529294</v>
      </c>
      <c r="BJ125" s="638">
        <f t="shared" si="252"/>
        <v>2.3013831586529294</v>
      </c>
      <c r="BK125" s="638">
        <f t="shared" si="253"/>
        <v>2.3013831586529294</v>
      </c>
      <c r="BL125" s="638">
        <v>1</v>
      </c>
      <c r="BN125" s="638">
        <v>1</v>
      </c>
      <c r="BO125" s="638">
        <v>1</v>
      </c>
      <c r="BP125" s="638">
        <v>1</v>
      </c>
      <c r="BQ125" s="638">
        <v>1</v>
      </c>
      <c r="BT125" s="630">
        <f t="shared" si="254"/>
        <v>0.97989419741981998</v>
      </c>
      <c r="BU125" s="630">
        <f t="shared" si="255"/>
        <v>1.1297947000927684</v>
      </c>
      <c r="BV125" s="630">
        <f t="shared" si="256"/>
        <v>1.0827360135877495</v>
      </c>
      <c r="BW125" s="630">
        <f t="shared" si="257"/>
        <v>1.0005417600077553</v>
      </c>
      <c r="BX125" s="630">
        <v>1</v>
      </c>
      <c r="BY125" s="630">
        <v>1</v>
      </c>
      <c r="BZ125" s="630">
        <f t="shared" si="258"/>
        <v>1.0428977513967008</v>
      </c>
      <c r="CA125" s="630">
        <f t="shared" si="259"/>
        <v>1.1070792708965695</v>
      </c>
      <c r="CB125" s="630">
        <f t="shared" si="260"/>
        <v>1.1070792708965695</v>
      </c>
      <c r="CC125" s="630"/>
      <c r="CD125" s="630">
        <f t="shared" si="289"/>
        <v>1.0833225966588678</v>
      </c>
      <c r="CG125" s="575"/>
      <c r="CI125" s="621">
        <f t="shared" si="261"/>
        <v>0.3766235488529262</v>
      </c>
      <c r="CJ125" s="621">
        <f t="shared" si="262"/>
        <v>0.47767916152872042</v>
      </c>
      <c r="CK125" s="621">
        <f t="shared" si="263"/>
        <v>0.14569728961835338</v>
      </c>
      <c r="CL125" s="621">
        <f t="shared" si="264"/>
        <v>0</v>
      </c>
      <c r="CN125" s="621">
        <f t="shared" si="265"/>
        <v>0.38002747469174314</v>
      </c>
      <c r="CO125" s="621">
        <f t="shared" si="265"/>
        <v>0.49230645287318014</v>
      </c>
      <c r="CP125" s="621">
        <f t="shared" si="265"/>
        <v>0.12663839416980455</v>
      </c>
      <c r="CQ125" s="621"/>
      <c r="CR125" s="621">
        <f t="shared" si="266"/>
        <v>0.99897232173472794</v>
      </c>
      <c r="CS125" s="621"/>
      <c r="CT125" s="621">
        <f t="shared" si="267"/>
        <v>0.3804184224361899</v>
      </c>
      <c r="CU125" s="621">
        <f t="shared" si="267"/>
        <v>0.49281290598550703</v>
      </c>
      <c r="CV125" s="621">
        <f t="shared" si="267"/>
        <v>0.12676867157830299</v>
      </c>
      <c r="CW125" s="621">
        <f t="shared" si="267"/>
        <v>0</v>
      </c>
      <c r="CZ125" s="621">
        <f t="shared" si="290"/>
        <v>1.5800910450769232E-2</v>
      </c>
      <c r="DA125" s="621">
        <f t="shared" si="291"/>
        <v>-4.5838645410389393E-2</v>
      </c>
      <c r="DB125" s="621">
        <f t="shared" si="292"/>
        <v>-2.6639950147740885E-2</v>
      </c>
      <c r="DC125" s="621">
        <f t="shared" si="293"/>
        <v>0</v>
      </c>
      <c r="DE125" s="621">
        <f t="shared" si="294"/>
        <v>4.3502448466335171E-2</v>
      </c>
      <c r="DF125" s="621">
        <f t="shared" si="295"/>
        <v>4.3502448466335171E-2</v>
      </c>
      <c r="DG125" s="621">
        <f t="shared" si="296"/>
        <v>4.3502448466335171E-2</v>
      </c>
      <c r="DH125" s="621">
        <f t="shared" si="297"/>
        <v>0</v>
      </c>
      <c r="DI125" s="621"/>
      <c r="DK125" s="621">
        <f t="shared" si="298"/>
        <v>-9.4957736269718138E-2</v>
      </c>
      <c r="DL125" s="621">
        <f t="shared" si="299"/>
        <v>-7.53742331425757E-2</v>
      </c>
      <c r="DM125" s="621">
        <f t="shared" si="300"/>
        <v>0.25271371765670525</v>
      </c>
      <c r="DN125" s="621"/>
      <c r="DP125" s="621">
        <f t="shared" si="268"/>
        <v>4.3502448466335171E-2</v>
      </c>
      <c r="DQ125" s="621">
        <f t="shared" si="269"/>
        <v>4.3502448466335171E-2</v>
      </c>
      <c r="DR125" s="621">
        <f t="shared" si="270"/>
        <v>4.3502448466335171E-2</v>
      </c>
      <c r="DS125" s="621">
        <f t="shared" si="271"/>
        <v>0</v>
      </c>
      <c r="DU125" s="621">
        <f t="shared" si="272"/>
        <v>0</v>
      </c>
      <c r="DV125" s="621">
        <f t="shared" si="273"/>
        <v>0</v>
      </c>
      <c r="DW125" s="621">
        <f t="shared" si="274"/>
        <v>0</v>
      </c>
      <c r="DX125" s="621">
        <f t="shared" si="275"/>
        <v>0</v>
      </c>
      <c r="EB125" s="621">
        <f t="shared" si="227"/>
        <v>0.9802417738688155</v>
      </c>
      <c r="EC125" s="621">
        <f t="shared" si="228"/>
        <v>0.99910772863715247</v>
      </c>
      <c r="ED125" s="621">
        <f t="shared" si="222"/>
        <v>1.0428977513967008</v>
      </c>
      <c r="EE125" s="621"/>
      <c r="EF125" s="621">
        <f t="shared" si="229"/>
        <v>1.0444625516402914</v>
      </c>
      <c r="EG125" s="621">
        <f t="shared" si="230"/>
        <v>1.9166374376623421</v>
      </c>
      <c r="EH125" s="621">
        <f t="shared" si="223"/>
        <v>1.0827360135877495</v>
      </c>
      <c r="EI125" s="621"/>
      <c r="EJ125" s="621">
        <f t="shared" si="231"/>
        <v>0.95960562633581814</v>
      </c>
      <c r="EK125" s="621">
        <f t="shared" si="232"/>
        <v>0.96705914069989374</v>
      </c>
      <c r="EL125" s="621">
        <f t="shared" si="224"/>
        <v>1.0005417600077553</v>
      </c>
      <c r="EM125" s="621"/>
      <c r="EP125" s="577"/>
      <c r="ER125" s="572">
        <f t="shared" si="233"/>
        <v>2003</v>
      </c>
      <c r="ES125" s="621">
        <f t="shared" si="207"/>
        <v>0.67892105022035831</v>
      </c>
      <c r="ET125" s="621">
        <f t="shared" si="208"/>
        <v>0.7915857554730622</v>
      </c>
      <c r="EU125" s="621">
        <f t="shared" si="209"/>
        <v>1.1332362298308982</v>
      </c>
      <c r="EV125" s="621">
        <f t="shared" si="210"/>
        <v>1</v>
      </c>
      <c r="EW125" s="621">
        <f t="shared" si="211"/>
        <v>1</v>
      </c>
      <c r="EX125" s="621">
        <f t="shared" si="212"/>
        <v>0.75683438201449127</v>
      </c>
      <c r="EZ125" s="572">
        <f t="shared" si="234"/>
        <v>2003</v>
      </c>
      <c r="FA125" s="631">
        <f t="shared" si="213"/>
        <v>0.80333424857390301</v>
      </c>
      <c r="FB125" s="631">
        <f t="shared" si="214"/>
        <v>1.1832513490532728</v>
      </c>
      <c r="FC125" s="631">
        <f t="shared" si="215"/>
        <v>1</v>
      </c>
      <c r="FD125" s="631">
        <f t="shared" si="216"/>
        <v>0.62660800826785867</v>
      </c>
      <c r="FE125" s="631">
        <f t="shared" si="217"/>
        <v>0.75683438201449127</v>
      </c>
    </row>
    <row r="126" spans="1:166" x14ac:dyDescent="0.2">
      <c r="A126" s="571" t="s">
        <v>595</v>
      </c>
      <c r="B126" s="571">
        <f t="shared" si="226"/>
        <v>1981</v>
      </c>
      <c r="D126" s="626">
        <f t="shared" ref="D126:F126" si="310">D205+D286</f>
        <v>492.19881156900499</v>
      </c>
      <c r="E126" s="626">
        <f t="shared" si="310"/>
        <v>580.44653364460169</v>
      </c>
      <c r="F126" s="626">
        <f t="shared" si="310"/>
        <v>216.80094342573463</v>
      </c>
      <c r="G126" s="626"/>
      <c r="H126" s="626">
        <f t="shared" si="237"/>
        <v>1289.4462886393412</v>
      </c>
      <c r="J126" s="632">
        <f t="shared" si="238"/>
        <v>250984.19616000005</v>
      </c>
      <c r="K126" s="632">
        <f t="shared" si="238"/>
        <v>105603.72149999999</v>
      </c>
      <c r="L126" s="632">
        <f t="shared" si="238"/>
        <v>177235.7</v>
      </c>
      <c r="M126" s="632"/>
      <c r="N126" s="632">
        <f t="shared" si="277"/>
        <v>533823.61765999999</v>
      </c>
      <c r="O126" s="772"/>
      <c r="R126" s="645">
        <f t="shared" si="239"/>
        <v>98419.910175034063</v>
      </c>
      <c r="S126" s="645">
        <f t="shared" si="239"/>
        <v>41411.00891290202</v>
      </c>
      <c r="T126" s="645">
        <f t="shared" si="239"/>
        <v>69500.478279872274</v>
      </c>
      <c r="U126" s="641"/>
      <c r="V126" s="632">
        <f t="shared" si="240"/>
        <v>209331.39736780836</v>
      </c>
      <c r="X126" s="635">
        <f t="shared" si="278"/>
        <v>1.9610749166661989</v>
      </c>
      <c r="Y126" s="635">
        <f t="shared" si="279"/>
        <v>5.4964590773877386</v>
      </c>
      <c r="Z126" s="635">
        <f t="shared" si="280"/>
        <v>1.2232351801907551</v>
      </c>
      <c r="AA126" s="626"/>
      <c r="AB126" s="626">
        <f t="shared" si="281"/>
        <v>2.4154912708650675</v>
      </c>
      <c r="AC126" s="647"/>
      <c r="AD126" s="637"/>
      <c r="AE126" s="635">
        <f t="shared" si="282"/>
        <v>5.0010085428208386</v>
      </c>
      <c r="AF126" s="635">
        <f t="shared" si="283"/>
        <v>14.016720405567266</v>
      </c>
      <c r="AG126" s="635">
        <f t="shared" si="284"/>
        <v>3.119416567936359</v>
      </c>
      <c r="AH126" s="626"/>
      <c r="AI126" s="635">
        <f t="shared" si="241"/>
        <v>6.1598322318257086</v>
      </c>
      <c r="AK126" s="636">
        <f t="shared" si="242"/>
        <v>0.94185100672009625</v>
      </c>
      <c r="AL126" s="636">
        <f t="shared" si="243"/>
        <v>1.0648811251982264</v>
      </c>
      <c r="AM126" s="636">
        <f t="shared" si="244"/>
        <v>1.12484461623544</v>
      </c>
      <c r="AN126" s="637"/>
      <c r="AO126" s="636">
        <f t="shared" si="245"/>
        <v>4190.2594429246756</v>
      </c>
      <c r="AP126" s="631"/>
      <c r="AQ126" s="631">
        <f t="shared" si="285"/>
        <v>2.5501364074976225</v>
      </c>
      <c r="AR126" s="631">
        <f t="shared" si="286"/>
        <v>2.5501364074976225</v>
      </c>
      <c r="AS126" s="631">
        <f t="shared" si="287"/>
        <v>2.5501364074976225</v>
      </c>
      <c r="AT126" s="631"/>
      <c r="AU126" s="631">
        <f t="shared" si="246"/>
        <v>2.550136407497622</v>
      </c>
      <c r="AW126" s="631">
        <f t="shared" si="247"/>
        <v>0.47016315475171711</v>
      </c>
      <c r="AX126" s="631">
        <f t="shared" si="247"/>
        <v>0.19782512051997764</v>
      </c>
      <c r="AY126" s="631">
        <f t="shared" si="247"/>
        <v>0.33201172472830526</v>
      </c>
      <c r="AZ126" s="646"/>
      <c r="BA126" s="631">
        <f t="shared" si="288"/>
        <v>1</v>
      </c>
      <c r="BC126" s="629"/>
      <c r="BD126" s="638">
        <f t="shared" si="248"/>
        <v>0.94185100672009625</v>
      </c>
      <c r="BE126" s="638">
        <f t="shared" si="249"/>
        <v>1.0648811251982264</v>
      </c>
      <c r="BF126" s="638">
        <f t="shared" si="250"/>
        <v>1.12484461623544</v>
      </c>
      <c r="BG126" s="638">
        <v>1</v>
      </c>
      <c r="BH126" s="629"/>
      <c r="BI126" s="638">
        <f t="shared" si="251"/>
        <v>2.5501364074976225</v>
      </c>
      <c r="BJ126" s="638">
        <f t="shared" si="252"/>
        <v>2.5501364074976225</v>
      </c>
      <c r="BK126" s="638">
        <f t="shared" si="253"/>
        <v>2.5501364074976225</v>
      </c>
      <c r="BL126" s="638">
        <v>1</v>
      </c>
      <c r="BN126" s="638">
        <v>1</v>
      </c>
      <c r="BO126" s="638">
        <v>1</v>
      </c>
      <c r="BP126" s="638">
        <v>1</v>
      </c>
      <c r="BQ126" s="638">
        <v>1</v>
      </c>
      <c r="BT126" s="630">
        <f t="shared" si="254"/>
        <v>0.91623482376444654</v>
      </c>
      <c r="BU126" s="630">
        <f t="shared" si="255"/>
        <v>1.1894387270879365</v>
      </c>
      <c r="BV126" s="630">
        <f t="shared" si="256"/>
        <v>1.1997674170758823</v>
      </c>
      <c r="BW126" s="630">
        <f t="shared" si="257"/>
        <v>0.9729190388599549</v>
      </c>
      <c r="BX126" s="630">
        <v>1</v>
      </c>
      <c r="BY126" s="630">
        <v>1</v>
      </c>
      <c r="BZ126" s="630">
        <f t="shared" si="258"/>
        <v>1.0189862158867884</v>
      </c>
      <c r="CA126" s="630">
        <f t="shared" si="259"/>
        <v>1.0898051824920232</v>
      </c>
      <c r="CB126" s="630">
        <f t="shared" si="260"/>
        <v>1.0898051824920232</v>
      </c>
      <c r="CC126" s="630"/>
      <c r="CD126" s="630">
        <f t="shared" si="289"/>
        <v>1.1672765622769581</v>
      </c>
      <c r="CG126" s="575"/>
      <c r="CI126" s="621">
        <f t="shared" si="261"/>
        <v>0.38171331051593205</v>
      </c>
      <c r="CJ126" s="621">
        <f t="shared" si="262"/>
        <v>0.45015177348496205</v>
      </c>
      <c r="CK126" s="621">
        <f t="shared" si="263"/>
        <v>0.16813491599910602</v>
      </c>
      <c r="CL126" s="621">
        <f t="shared" si="264"/>
        <v>0</v>
      </c>
      <c r="CN126" s="621">
        <f t="shared" si="265"/>
        <v>0.3791627360878308</v>
      </c>
      <c r="CO126" s="621">
        <f t="shared" si="265"/>
        <v>0.46377931931231015</v>
      </c>
      <c r="CP126" s="621">
        <f t="shared" si="265"/>
        <v>0.15664837206994567</v>
      </c>
      <c r="CQ126" s="621"/>
      <c r="CR126" s="621">
        <f t="shared" si="266"/>
        <v>0.99959042747008664</v>
      </c>
      <c r="CS126" s="621"/>
      <c r="CT126" s="621">
        <f t="shared" si="267"/>
        <v>0.37931809435937947</v>
      </c>
      <c r="CU126" s="621">
        <f t="shared" si="267"/>
        <v>0.46396934841214155</v>
      </c>
      <c r="CV126" s="621">
        <f t="shared" si="267"/>
        <v>0.15671255722847893</v>
      </c>
      <c r="CW126" s="621">
        <f t="shared" si="267"/>
        <v>0</v>
      </c>
      <c r="CZ126" s="621">
        <f t="shared" si="290"/>
        <v>1.5555120352791198E-2</v>
      </c>
      <c r="DA126" s="621">
        <f t="shared" si="291"/>
        <v>-5.346509867280469E-2</v>
      </c>
      <c r="DB126" s="621">
        <f t="shared" si="292"/>
        <v>-2.7369106070434541E-2</v>
      </c>
      <c r="DC126" s="621">
        <f t="shared" si="293"/>
        <v>0</v>
      </c>
      <c r="DE126" s="621">
        <f t="shared" si="294"/>
        <v>0.10263653536596255</v>
      </c>
      <c r="DF126" s="621">
        <f t="shared" si="295"/>
        <v>0.10263653536596255</v>
      </c>
      <c r="DG126" s="621">
        <f t="shared" si="296"/>
        <v>0.10263653536596255</v>
      </c>
      <c r="DH126" s="621">
        <f t="shared" si="297"/>
        <v>0</v>
      </c>
      <c r="DI126" s="621"/>
      <c r="DK126" s="621">
        <f t="shared" si="298"/>
        <v>-5.3322366256672998E-2</v>
      </c>
      <c r="DL126" s="621">
        <f t="shared" si="299"/>
        <v>-5.708033025588085E-2</v>
      </c>
      <c r="DM126" s="621">
        <f t="shared" si="300"/>
        <v>0.11941379175986147</v>
      </c>
      <c r="DN126" s="621"/>
      <c r="DP126" s="621">
        <f t="shared" si="268"/>
        <v>0.10263653536596255</v>
      </c>
      <c r="DQ126" s="621">
        <f t="shared" si="269"/>
        <v>0.10263653536596255</v>
      </c>
      <c r="DR126" s="621">
        <f t="shared" si="270"/>
        <v>0.10263653536596255</v>
      </c>
      <c r="DS126" s="621">
        <f t="shared" si="271"/>
        <v>0</v>
      </c>
      <c r="DU126" s="621">
        <f t="shared" si="272"/>
        <v>0</v>
      </c>
      <c r="DV126" s="621">
        <f t="shared" si="273"/>
        <v>0</v>
      </c>
      <c r="DW126" s="621">
        <f t="shared" si="274"/>
        <v>0</v>
      </c>
      <c r="DX126" s="621">
        <f t="shared" si="275"/>
        <v>0</v>
      </c>
      <c r="EB126" s="621">
        <f t="shared" si="227"/>
        <v>0.97707202314139718</v>
      </c>
      <c r="EC126" s="621">
        <f t="shared" si="228"/>
        <v>0.97620020975570865</v>
      </c>
      <c r="ED126" s="621">
        <f t="shared" ref="ED126:ED157" si="311">EC126/EC$164</f>
        <v>1.0189862158867884</v>
      </c>
      <c r="EE126" s="621"/>
      <c r="EF126" s="621">
        <f t="shared" si="229"/>
        <v>1.1080885848622861</v>
      </c>
      <c r="EG126" s="621">
        <f t="shared" si="230"/>
        <v>2.1238040659933426</v>
      </c>
      <c r="EH126" s="621">
        <f t="shared" ref="EH126:EH157" si="312">EG126/EG$164</f>
        <v>1.1997674170758823</v>
      </c>
      <c r="EI126" s="621"/>
      <c r="EJ126" s="621">
        <f t="shared" si="231"/>
        <v>0.97239223563483612</v>
      </c>
      <c r="EK126" s="621">
        <f t="shared" si="232"/>
        <v>0.94036079981627319</v>
      </c>
      <c r="EL126" s="621">
        <f t="shared" ref="EL126:EL157" si="313">EK126/EK$164</f>
        <v>0.9729190388599549</v>
      </c>
      <c r="EM126" s="621"/>
      <c r="EP126" s="577"/>
      <c r="ER126" s="572">
        <f t="shared" si="233"/>
        <v>2004</v>
      </c>
      <c r="ES126" s="621">
        <f t="shared" si="207"/>
        <v>0.6718930606475676</v>
      </c>
      <c r="ET126" s="621">
        <f t="shared" si="208"/>
        <v>0.80543838075805874</v>
      </c>
      <c r="EU126" s="621">
        <f t="shared" si="209"/>
        <v>1.1251288894264029</v>
      </c>
      <c r="EV126" s="621">
        <f t="shared" si="210"/>
        <v>1</v>
      </c>
      <c r="EW126" s="621">
        <f t="shared" si="211"/>
        <v>1</v>
      </c>
      <c r="EX126" s="621">
        <f t="shared" si="212"/>
        <v>0.7414221542141326</v>
      </c>
      <c r="EZ126" s="572">
        <f t="shared" si="234"/>
        <v>2004</v>
      </c>
      <c r="FA126" s="631">
        <f t="shared" si="213"/>
        <v>0.80153395867238075</v>
      </c>
      <c r="FB126" s="631">
        <f t="shared" si="214"/>
        <v>1.1929487080873653</v>
      </c>
      <c r="FC126" s="631">
        <f t="shared" si="215"/>
        <v>1</v>
      </c>
      <c r="FD126" s="631">
        <f t="shared" si="216"/>
        <v>0.64873098519816363</v>
      </c>
      <c r="FE126" s="631">
        <f t="shared" si="217"/>
        <v>0.7414221542141326</v>
      </c>
    </row>
    <row r="127" spans="1:166" x14ac:dyDescent="0.2">
      <c r="A127" s="571" t="s">
        <v>595</v>
      </c>
      <c r="B127" s="571">
        <f t="shared" si="226"/>
        <v>1982</v>
      </c>
      <c r="D127" s="626">
        <f t="shared" ref="D127:F127" si="314">D206+D287</f>
        <v>476.24599153943541</v>
      </c>
      <c r="E127" s="626">
        <f t="shared" si="314"/>
        <v>440.68995457501194</v>
      </c>
      <c r="F127" s="626">
        <f t="shared" si="314"/>
        <v>192.83937983841028</v>
      </c>
      <c r="G127" s="626"/>
      <c r="H127" s="626">
        <f t="shared" si="237"/>
        <v>1109.7753259528577</v>
      </c>
      <c r="J127" s="632">
        <f t="shared" si="238"/>
        <v>239158.11444000006</v>
      </c>
      <c r="K127" s="632">
        <f t="shared" si="238"/>
        <v>89583.022349999999</v>
      </c>
      <c r="L127" s="632">
        <f t="shared" si="238"/>
        <v>162146.1</v>
      </c>
      <c r="M127" s="632"/>
      <c r="N127" s="632">
        <f t="shared" si="277"/>
        <v>490887.23679000011</v>
      </c>
      <c r="O127" s="772"/>
      <c r="R127" s="645">
        <f t="shared" si="239"/>
        <v>96077.157485541451</v>
      </c>
      <c r="S127" s="645">
        <f t="shared" si="239"/>
        <v>35988.250561788998</v>
      </c>
      <c r="T127" s="645">
        <f t="shared" si="239"/>
        <v>65139.066771136859</v>
      </c>
      <c r="U127" s="641"/>
      <c r="V127" s="632">
        <f t="shared" si="240"/>
        <v>197204.47481846731</v>
      </c>
      <c r="X127" s="635">
        <f t="shared" si="278"/>
        <v>1.9913436458327485</v>
      </c>
      <c r="Y127" s="635">
        <f t="shared" si="279"/>
        <v>4.9193468027149221</v>
      </c>
      <c r="Z127" s="635">
        <f t="shared" si="280"/>
        <v>1.1892939752384442</v>
      </c>
      <c r="AA127" s="626"/>
      <c r="AB127" s="626">
        <f t="shared" si="281"/>
        <v>2.2607540852149222</v>
      </c>
      <c r="AC127" s="647"/>
      <c r="AD127" s="637"/>
      <c r="AE127" s="635">
        <f t="shared" si="282"/>
        <v>4.9569117572103982</v>
      </c>
      <c r="AF127" s="635">
        <f t="shared" si="283"/>
        <v>12.245384193332264</v>
      </c>
      <c r="AG127" s="635">
        <f t="shared" si="284"/>
        <v>2.9604258918222248</v>
      </c>
      <c r="AH127" s="626"/>
      <c r="AI127" s="635">
        <f t="shared" si="241"/>
        <v>5.6275362259119097</v>
      </c>
      <c r="AK127" s="636">
        <f t="shared" si="242"/>
        <v>0.95638825504007219</v>
      </c>
      <c r="AL127" s="636">
        <f t="shared" si="243"/>
        <v>0.95307169302259886</v>
      </c>
      <c r="AM127" s="636">
        <f t="shared" si="244"/>
        <v>1.0936334621765802</v>
      </c>
      <c r="AN127" s="637"/>
      <c r="AO127" s="636">
        <f t="shared" si="245"/>
        <v>3921.8300094745182</v>
      </c>
      <c r="AP127" s="631"/>
      <c r="AQ127" s="631">
        <f t="shared" si="285"/>
        <v>2.4892297055727393</v>
      </c>
      <c r="AR127" s="631">
        <f t="shared" si="286"/>
        <v>2.4892297055727393</v>
      </c>
      <c r="AS127" s="631">
        <f t="shared" si="287"/>
        <v>2.4892297055727393</v>
      </c>
      <c r="AT127" s="631"/>
      <c r="AU127" s="631">
        <f t="shared" si="246"/>
        <v>2.4892297055727397</v>
      </c>
      <c r="AW127" s="631">
        <f t="shared" si="247"/>
        <v>0.48719562562656543</v>
      </c>
      <c r="AX127" s="631">
        <f t="shared" si="247"/>
        <v>0.18249205853425624</v>
      </c>
      <c r="AY127" s="631">
        <f t="shared" si="247"/>
        <v>0.33031231583917831</v>
      </c>
      <c r="AZ127" s="646"/>
      <c r="BA127" s="631">
        <f t="shared" si="288"/>
        <v>1</v>
      </c>
      <c r="BC127" s="629"/>
      <c r="BD127" s="638">
        <f t="shared" si="248"/>
        <v>0.95638825504007219</v>
      </c>
      <c r="BE127" s="638">
        <f t="shared" si="249"/>
        <v>0.95307169302259886</v>
      </c>
      <c r="BF127" s="638">
        <f t="shared" si="250"/>
        <v>1.0936334621765802</v>
      </c>
      <c r="BG127" s="638">
        <v>1</v>
      </c>
      <c r="BH127" s="629"/>
      <c r="BI127" s="638">
        <f t="shared" si="251"/>
        <v>2.4892297055727393</v>
      </c>
      <c r="BJ127" s="638">
        <f t="shared" si="252"/>
        <v>2.4892297055727393</v>
      </c>
      <c r="BK127" s="638">
        <f t="shared" si="253"/>
        <v>2.4892297055727393</v>
      </c>
      <c r="BL127" s="638">
        <v>1</v>
      </c>
      <c r="BN127" s="638">
        <v>1</v>
      </c>
      <c r="BO127" s="638">
        <v>1</v>
      </c>
      <c r="BP127" s="638">
        <v>1</v>
      </c>
      <c r="BQ127" s="638">
        <v>1</v>
      </c>
      <c r="BT127" s="630">
        <f t="shared" si="254"/>
        <v>0.86315578791738878</v>
      </c>
      <c r="BU127" s="630">
        <f t="shared" si="255"/>
        <v>1.0866545180575475</v>
      </c>
      <c r="BV127" s="630">
        <f t="shared" si="256"/>
        <v>1.1711125277781236</v>
      </c>
      <c r="BW127" s="630">
        <f t="shared" si="257"/>
        <v>0.95306338554467995</v>
      </c>
      <c r="BX127" s="630">
        <v>1</v>
      </c>
      <c r="BY127" s="630">
        <v>1</v>
      </c>
      <c r="BZ127" s="630">
        <f t="shared" si="258"/>
        <v>0.97357873169842613</v>
      </c>
      <c r="CA127" s="630">
        <f t="shared" si="259"/>
        <v>0.93795213672795241</v>
      </c>
      <c r="CB127" s="630">
        <f t="shared" si="260"/>
        <v>0.93795213672795286</v>
      </c>
      <c r="CC127" s="630"/>
      <c r="CD127" s="630">
        <f t="shared" si="289"/>
        <v>1.1161444705780066</v>
      </c>
      <c r="CG127" s="575"/>
      <c r="CI127" s="621">
        <f t="shared" si="261"/>
        <v>0.42913730410299816</v>
      </c>
      <c r="CJ127" s="621">
        <f t="shared" si="262"/>
        <v>0.3970983533956603</v>
      </c>
      <c r="CK127" s="621">
        <f t="shared" si="263"/>
        <v>0.17376434250134151</v>
      </c>
      <c r="CL127" s="621">
        <f t="shared" si="264"/>
        <v>0</v>
      </c>
      <c r="CN127" s="621">
        <f t="shared" si="265"/>
        <v>0.40496260588845634</v>
      </c>
      <c r="CO127" s="621">
        <f t="shared" si="265"/>
        <v>0.42307079687583821</v>
      </c>
      <c r="CP127" s="621">
        <f t="shared" si="265"/>
        <v>0.17093417989718435</v>
      </c>
      <c r="CQ127" s="621"/>
      <c r="CR127" s="621">
        <f t="shared" si="266"/>
        <v>0.998967582661479</v>
      </c>
      <c r="CS127" s="621"/>
      <c r="CT127" s="621">
        <f t="shared" si="267"/>
        <v>0.40538112839411966</v>
      </c>
      <c r="CU127" s="621">
        <f t="shared" si="267"/>
        <v>0.42350803391305297</v>
      </c>
      <c r="CV127" s="621">
        <f t="shared" si="267"/>
        <v>0.17111083769282728</v>
      </c>
      <c r="CW127" s="621">
        <f t="shared" si="267"/>
        <v>0</v>
      </c>
      <c r="CZ127" s="621">
        <f t="shared" si="290"/>
        <v>1.5316860021219066E-2</v>
      </c>
      <c r="DA127" s="621">
        <f t="shared" si="291"/>
        <v>-0.11092832278173533</v>
      </c>
      <c r="DB127" s="621">
        <f t="shared" si="292"/>
        <v>-2.8139303069431774E-2</v>
      </c>
      <c r="DC127" s="621">
        <f t="shared" si="293"/>
        <v>0</v>
      </c>
      <c r="DE127" s="621">
        <f t="shared" si="294"/>
        <v>-2.4173543451193404E-2</v>
      </c>
      <c r="DF127" s="621">
        <f t="shared" si="295"/>
        <v>-2.4173543451193404E-2</v>
      </c>
      <c r="DG127" s="621">
        <f t="shared" si="296"/>
        <v>-2.4173543451193404E-2</v>
      </c>
      <c r="DH127" s="621">
        <f t="shared" si="297"/>
        <v>0</v>
      </c>
      <c r="DI127" s="621"/>
      <c r="DK127" s="621">
        <f t="shared" si="298"/>
        <v>3.5585965521035864E-2</v>
      </c>
      <c r="DL127" s="621">
        <f t="shared" si="299"/>
        <v>-8.0676753525325287E-2</v>
      </c>
      <c r="DM127" s="621">
        <f t="shared" si="300"/>
        <v>-5.1316652103412571E-3</v>
      </c>
      <c r="DN127" s="621"/>
      <c r="DP127" s="621">
        <f t="shared" si="268"/>
        <v>-2.4173543451193404E-2</v>
      </c>
      <c r="DQ127" s="621">
        <f t="shared" si="269"/>
        <v>-2.4173543451193404E-2</v>
      </c>
      <c r="DR127" s="621">
        <f t="shared" si="270"/>
        <v>-2.4173543451193404E-2</v>
      </c>
      <c r="DS127" s="621">
        <f t="shared" si="271"/>
        <v>0</v>
      </c>
      <c r="DU127" s="621">
        <f t="shared" si="272"/>
        <v>0</v>
      </c>
      <c r="DV127" s="621">
        <f t="shared" si="273"/>
        <v>0</v>
      </c>
      <c r="DW127" s="621">
        <f t="shared" si="274"/>
        <v>0</v>
      </c>
      <c r="DX127" s="621">
        <f t="shared" si="275"/>
        <v>0</v>
      </c>
      <c r="EB127" s="621">
        <f t="shared" ref="EB127:EB156" si="315">EXP(SUMPRODUCT($CT127:$CW127,CZ127:DC127))</f>
        <v>0.95543856876528432</v>
      </c>
      <c r="EC127" s="621">
        <f t="shared" si="228"/>
        <v>0.93269933123736459</v>
      </c>
      <c r="ED127" s="621">
        <f t="shared" si="311"/>
        <v>0.97357873169842613</v>
      </c>
      <c r="EE127" s="621"/>
      <c r="EF127" s="621">
        <f t="shared" ref="EF127:EF156" si="316">EXP(SUMPRODUCT($CT127:$CW127,DE127:DH127))</f>
        <v>0.97611629646719589</v>
      </c>
      <c r="EG127" s="621">
        <f t="shared" si="230"/>
        <v>2.0730797593193935</v>
      </c>
      <c r="EH127" s="621">
        <f t="shared" si="312"/>
        <v>1.1711125277781236</v>
      </c>
      <c r="EI127" s="621"/>
      <c r="EJ127" s="621">
        <f t="shared" ref="EJ127:EJ156" si="317">EXP(SUMPRODUCT($CT127:$CW127,DK127:DN127))</f>
        <v>0.97959166947895138</v>
      </c>
      <c r="EK127" s="621">
        <f t="shared" si="232"/>
        <v>0.92116960580458507</v>
      </c>
      <c r="EL127" s="621">
        <f t="shared" si="313"/>
        <v>0.95306338554467995</v>
      </c>
      <c r="EM127" s="621"/>
      <c r="EP127" s="577"/>
      <c r="ER127" s="572">
        <f t="shared" si="233"/>
        <v>2005</v>
      </c>
      <c r="ES127" s="621">
        <f t="shared" si="207"/>
        <v>0.68393188369622293</v>
      </c>
      <c r="ET127" s="621">
        <f t="shared" si="208"/>
        <v>0.83413409056249599</v>
      </c>
      <c r="EU127" s="621">
        <f t="shared" si="209"/>
        <v>1.1293140814910279</v>
      </c>
      <c r="EV127" s="621">
        <f t="shared" si="210"/>
        <v>1</v>
      </c>
      <c r="EW127" s="621">
        <f t="shared" si="211"/>
        <v>1</v>
      </c>
      <c r="EX127" s="621">
        <f t="shared" si="212"/>
        <v>0.72604282161765943</v>
      </c>
      <c r="EZ127" s="572">
        <f t="shared" si="234"/>
        <v>2005</v>
      </c>
      <c r="FA127" s="631">
        <f t="shared" si="213"/>
        <v>0.81249626400657604</v>
      </c>
      <c r="FB127" s="631">
        <f t="shared" si="214"/>
        <v>1.1879783402047932</v>
      </c>
      <c r="FC127" s="631">
        <f t="shared" si="215"/>
        <v>1</v>
      </c>
      <c r="FD127" s="631">
        <f t="shared" si="216"/>
        <v>0.69577968103852228</v>
      </c>
      <c r="FE127" s="631">
        <f t="shared" si="217"/>
        <v>0.72604282161765943</v>
      </c>
    </row>
    <row r="128" spans="1:166" x14ac:dyDescent="0.2">
      <c r="A128" s="571" t="s">
        <v>595</v>
      </c>
      <c r="B128" s="571">
        <f t="shared" si="226"/>
        <v>1983</v>
      </c>
      <c r="D128" s="626">
        <f t="shared" ref="D128:F128" si="318">D207+D288</f>
        <v>474.45269711445758</v>
      </c>
      <c r="E128" s="626">
        <f t="shared" si="318"/>
        <v>452.15149548996061</v>
      </c>
      <c r="F128" s="626">
        <f t="shared" si="318"/>
        <v>154.41070257847809</v>
      </c>
      <c r="G128" s="626"/>
      <c r="H128" s="626">
        <f t="shared" si="237"/>
        <v>1081.0148951828962</v>
      </c>
      <c r="J128" s="632">
        <f t="shared" si="238"/>
        <v>234690.24180000002</v>
      </c>
      <c r="K128" s="632">
        <f t="shared" si="238"/>
        <v>90777.313049999997</v>
      </c>
      <c r="L128" s="632">
        <f t="shared" si="238"/>
        <v>133648.1</v>
      </c>
      <c r="M128" s="632"/>
      <c r="N128" s="632">
        <f t="shared" si="277"/>
        <v>459115.65485000005</v>
      </c>
      <c r="O128" s="772"/>
      <c r="R128" s="645">
        <f t="shared" si="239"/>
        <v>98374.022292556649</v>
      </c>
      <c r="S128" s="645">
        <f t="shared" si="239"/>
        <v>38050.706110095678</v>
      </c>
      <c r="T128" s="645">
        <f t="shared" si="239"/>
        <v>56020.655430411847</v>
      </c>
      <c r="U128" s="641"/>
      <c r="V128" s="632">
        <f t="shared" si="240"/>
        <v>192445.38383306417</v>
      </c>
      <c r="X128" s="635">
        <f t="shared" si="278"/>
        <v>2.021612374999298</v>
      </c>
      <c r="Y128" s="635">
        <f t="shared" si="279"/>
        <v>4.9808865265808899</v>
      </c>
      <c r="Z128" s="635">
        <f t="shared" si="280"/>
        <v>1.1553527702861328</v>
      </c>
      <c r="AA128" s="626"/>
      <c r="AB128" s="626">
        <f t="shared" si="281"/>
        <v>2.3545589956763289</v>
      </c>
      <c r="AC128" s="648"/>
      <c r="AE128" s="635">
        <f t="shared" si="282"/>
        <v>4.8229470144411941</v>
      </c>
      <c r="AF128" s="635">
        <f t="shared" si="283"/>
        <v>11.882867408076692</v>
      </c>
      <c r="AG128" s="635">
        <f t="shared" si="284"/>
        <v>2.756317315321045</v>
      </c>
      <c r="AH128" s="626"/>
      <c r="AI128" s="635">
        <f t="shared" si="241"/>
        <v>5.6172555228480689</v>
      </c>
      <c r="AK128" s="636">
        <f t="shared" si="242"/>
        <v>0.97092550336004813</v>
      </c>
      <c r="AL128" s="636">
        <f t="shared" si="243"/>
        <v>0.96499436714281184</v>
      </c>
      <c r="AM128" s="636">
        <f t="shared" si="244"/>
        <v>1.0624223081177202</v>
      </c>
      <c r="AN128" s="637"/>
      <c r="AO128" s="636">
        <f t="shared" si="245"/>
        <v>4084.5575326888097</v>
      </c>
      <c r="AP128" s="631"/>
      <c r="AQ128" s="631">
        <f t="shared" si="285"/>
        <v>2.3856932585520352</v>
      </c>
      <c r="AR128" s="631">
        <f t="shared" si="286"/>
        <v>2.3856932585520352</v>
      </c>
      <c r="AS128" s="631">
        <f t="shared" si="287"/>
        <v>2.3856932585520352</v>
      </c>
      <c r="AT128" s="631"/>
      <c r="AU128" s="631">
        <f t="shared" si="246"/>
        <v>2.3856932585520352</v>
      </c>
      <c r="AW128" s="631">
        <f t="shared" si="247"/>
        <v>0.51117891389845305</v>
      </c>
      <c r="AX128" s="631">
        <f t="shared" si="247"/>
        <v>0.19772210355070186</v>
      </c>
      <c r="AY128" s="631">
        <f t="shared" si="247"/>
        <v>0.29109898255084515</v>
      </c>
      <c r="AZ128" s="646"/>
      <c r="BA128" s="631">
        <f t="shared" si="288"/>
        <v>1</v>
      </c>
      <c r="BC128" s="629"/>
      <c r="BD128" s="638">
        <f t="shared" si="248"/>
        <v>0.97092550336004813</v>
      </c>
      <c r="BE128" s="638">
        <f t="shared" si="249"/>
        <v>0.96499436714281184</v>
      </c>
      <c r="BF128" s="638">
        <f t="shared" si="250"/>
        <v>1.0624223081177202</v>
      </c>
      <c r="BG128" s="638">
        <v>1</v>
      </c>
      <c r="BH128" s="629"/>
      <c r="BI128" s="638">
        <f t="shared" si="251"/>
        <v>2.3856932585520352</v>
      </c>
      <c r="BJ128" s="638">
        <f t="shared" si="252"/>
        <v>2.3856932585520352</v>
      </c>
      <c r="BK128" s="638">
        <f t="shared" si="253"/>
        <v>2.3856932585520352</v>
      </c>
      <c r="BL128" s="638">
        <v>1</v>
      </c>
      <c r="BN128" s="638">
        <v>1</v>
      </c>
      <c r="BO128" s="638">
        <v>1</v>
      </c>
      <c r="BP128" s="638">
        <v>1</v>
      </c>
      <c r="BQ128" s="638">
        <v>1</v>
      </c>
      <c r="BT128" s="630">
        <f t="shared" si="254"/>
        <v>0.84232544452352021</v>
      </c>
      <c r="BU128" s="630">
        <f t="shared" si="255"/>
        <v>1.0846693558151987</v>
      </c>
      <c r="BV128" s="630">
        <f t="shared" si="256"/>
        <v>1.1224015430441199</v>
      </c>
      <c r="BW128" s="630">
        <f t="shared" si="257"/>
        <v>0.98563543291340283</v>
      </c>
      <c r="BX128" s="630">
        <v>1</v>
      </c>
      <c r="BY128" s="630">
        <v>1</v>
      </c>
      <c r="BZ128" s="630">
        <f t="shared" si="258"/>
        <v>0.98046660903395577</v>
      </c>
      <c r="CA128" s="630">
        <f t="shared" si="259"/>
        <v>0.91364459729807745</v>
      </c>
      <c r="CB128" s="630">
        <f t="shared" si="260"/>
        <v>0.91364459729807757</v>
      </c>
      <c r="CC128" s="630"/>
      <c r="CD128" s="630">
        <f t="shared" si="289"/>
        <v>1.1062787307809625</v>
      </c>
      <c r="CG128" s="575"/>
      <c r="CI128" s="621">
        <f t="shared" si="261"/>
        <v>0.4388956148788174</v>
      </c>
      <c r="CJ128" s="621">
        <f t="shared" si="262"/>
        <v>0.41826574037489223</v>
      </c>
      <c r="CK128" s="621">
        <f t="shared" si="263"/>
        <v>0.14283864474629043</v>
      </c>
      <c r="CL128" s="621">
        <f t="shared" si="264"/>
        <v>0</v>
      </c>
      <c r="CN128" s="621">
        <f t="shared" si="265"/>
        <v>0.43399817526909218</v>
      </c>
      <c r="CO128" s="621">
        <f t="shared" si="265"/>
        <v>0.40759044387644833</v>
      </c>
      <c r="CP128" s="621">
        <f t="shared" si="265"/>
        <v>0.15779673715381909</v>
      </c>
      <c r="CQ128" s="621"/>
      <c r="CR128" s="621">
        <f t="shared" si="266"/>
        <v>0.99938535629935954</v>
      </c>
      <c r="CS128" s="621"/>
      <c r="CT128" s="621">
        <f t="shared" si="267"/>
        <v>0.43426509357326504</v>
      </c>
      <c r="CU128" s="621">
        <f t="shared" si="267"/>
        <v>0.40784112085224228</v>
      </c>
      <c r="CV128" s="621">
        <f t="shared" si="267"/>
        <v>0.15789378557449274</v>
      </c>
      <c r="CW128" s="621">
        <f t="shared" si="267"/>
        <v>0</v>
      </c>
      <c r="CZ128" s="621">
        <f t="shared" si="290"/>
        <v>1.5085788658663885E-2</v>
      </c>
      <c r="DA128" s="621">
        <f t="shared" si="291"/>
        <v>1.2432134564556925E-2</v>
      </c>
      <c r="DB128" s="621">
        <f t="shared" si="292"/>
        <v>-2.8954106774476369E-2</v>
      </c>
      <c r="DC128" s="621">
        <f t="shared" si="293"/>
        <v>0</v>
      </c>
      <c r="DE128" s="621">
        <f t="shared" si="294"/>
        <v>-4.248355087678668E-2</v>
      </c>
      <c r="DF128" s="621">
        <f t="shared" si="295"/>
        <v>-4.248355087678668E-2</v>
      </c>
      <c r="DG128" s="621">
        <f t="shared" si="296"/>
        <v>-4.248355087678668E-2</v>
      </c>
      <c r="DH128" s="621">
        <f t="shared" si="297"/>
        <v>0</v>
      </c>
      <c r="DI128" s="621"/>
      <c r="DK128" s="621">
        <f t="shared" si="298"/>
        <v>4.8053916213754384E-2</v>
      </c>
      <c r="DL128" s="621">
        <f t="shared" si="299"/>
        <v>8.0155870225754641E-2</v>
      </c>
      <c r="DM128" s="621">
        <f t="shared" si="300"/>
        <v>-0.1263752629715576</v>
      </c>
      <c r="DN128" s="621"/>
      <c r="DP128" s="621">
        <f t="shared" si="268"/>
        <v>-4.248355087678668E-2</v>
      </c>
      <c r="DQ128" s="621">
        <f t="shared" si="269"/>
        <v>-4.248355087678668E-2</v>
      </c>
      <c r="DR128" s="621">
        <f t="shared" si="270"/>
        <v>-4.248355087678668E-2</v>
      </c>
      <c r="DS128" s="621">
        <f t="shared" si="271"/>
        <v>0</v>
      </c>
      <c r="DU128" s="621">
        <f t="shared" si="272"/>
        <v>0</v>
      </c>
      <c r="DV128" s="621">
        <f t="shared" si="273"/>
        <v>0</v>
      </c>
      <c r="DW128" s="621">
        <f t="shared" si="274"/>
        <v>0</v>
      </c>
      <c r="DX128" s="621">
        <f t="shared" si="275"/>
        <v>0</v>
      </c>
      <c r="EB128" s="621">
        <f t="shared" si="315"/>
        <v>1.0070748025930205</v>
      </c>
      <c r="EC128" s="621">
        <f t="shared" si="228"/>
        <v>0.93929799488451116</v>
      </c>
      <c r="ED128" s="621">
        <f t="shared" si="311"/>
        <v>0.98046660903395577</v>
      </c>
      <c r="EE128" s="621"/>
      <c r="EF128" s="621">
        <f t="shared" si="316"/>
        <v>0.95840623033345906</v>
      </c>
      <c r="EG128" s="621">
        <f t="shared" si="230"/>
        <v>1.9868525573098945</v>
      </c>
      <c r="EH128" s="621">
        <f t="shared" si="312"/>
        <v>1.1224015430441199</v>
      </c>
      <c r="EI128" s="621"/>
      <c r="EJ128" s="621">
        <f t="shared" si="317"/>
        <v>1.0341761606444546</v>
      </c>
      <c r="EK128" s="621">
        <f t="shared" si="232"/>
        <v>0.95265164623335152</v>
      </c>
      <c r="EL128" s="621">
        <f t="shared" si="313"/>
        <v>0.98563543291340283</v>
      </c>
      <c r="EM128" s="621"/>
      <c r="EP128" s="577"/>
      <c r="ER128" s="572">
        <f t="shared" si="233"/>
        <v>2006</v>
      </c>
      <c r="ES128" s="621">
        <f t="shared" si="207"/>
        <v>0.61460306514912122</v>
      </c>
      <c r="ET128" s="621">
        <f t="shared" si="208"/>
        <v>0.7734364778345455</v>
      </c>
      <c r="EU128" s="621">
        <f t="shared" si="209"/>
        <v>1.1303924021968934</v>
      </c>
      <c r="EV128" s="621">
        <f t="shared" si="210"/>
        <v>1</v>
      </c>
      <c r="EW128" s="621">
        <f t="shared" si="211"/>
        <v>1</v>
      </c>
      <c r="EX128" s="621">
        <f t="shared" si="212"/>
        <v>0.70297655495262601</v>
      </c>
      <c r="EZ128" s="572">
        <f t="shared" si="234"/>
        <v>2006</v>
      </c>
      <c r="FA128" s="631">
        <f t="shared" si="213"/>
        <v>0.82181877516138946</v>
      </c>
      <c r="FB128" s="631">
        <f t="shared" si="214"/>
        <v>1.3371537204455564</v>
      </c>
      <c r="FC128" s="631">
        <f t="shared" si="215"/>
        <v>1</v>
      </c>
      <c r="FD128" s="631">
        <f t="shared" si="216"/>
        <v>0.59820398524510743</v>
      </c>
      <c r="FE128" s="631">
        <f t="shared" si="217"/>
        <v>0.70297655495262601</v>
      </c>
    </row>
    <row r="129" spans="1:161" x14ac:dyDescent="0.2">
      <c r="A129" s="571" t="s">
        <v>595</v>
      </c>
      <c r="B129" s="571">
        <f t="shared" si="226"/>
        <v>1984</v>
      </c>
      <c r="D129" s="626">
        <f t="shared" ref="D129:F129" si="319">D208+D289</f>
        <v>514.96740598137285</v>
      </c>
      <c r="E129" s="626">
        <f t="shared" si="319"/>
        <v>529.95488679767823</v>
      </c>
      <c r="F129" s="626">
        <f t="shared" si="319"/>
        <v>170.45209082529712</v>
      </c>
      <c r="G129" s="626"/>
      <c r="H129" s="626">
        <f t="shared" si="237"/>
        <v>1215.3743836043482</v>
      </c>
      <c r="J129" s="632">
        <f t="shared" si="238"/>
        <v>250973.31660000002</v>
      </c>
      <c r="K129" s="632">
        <f t="shared" si="238"/>
        <v>103444.52369999999</v>
      </c>
      <c r="L129" s="632">
        <f t="shared" si="238"/>
        <v>151997.79999999999</v>
      </c>
      <c r="M129" s="632"/>
      <c r="N129" s="632">
        <f t="shared" si="277"/>
        <v>506415.64030000003</v>
      </c>
      <c r="O129" s="772"/>
      <c r="R129" s="645">
        <f t="shared" si="239"/>
        <v>105529.65859718797</v>
      </c>
      <c r="S129" s="645">
        <f t="shared" si="239"/>
        <v>43496.517548948534</v>
      </c>
      <c r="T129" s="645">
        <f t="shared" si="239"/>
        <v>63912.276248429087</v>
      </c>
      <c r="U129" s="641"/>
      <c r="V129" s="632">
        <f t="shared" si="240"/>
        <v>212938.4523945656</v>
      </c>
      <c r="X129" s="635">
        <f t="shared" si="278"/>
        <v>2.0518811041658478</v>
      </c>
      <c r="Y129" s="635">
        <f t="shared" si="279"/>
        <v>5.1230830578775075</v>
      </c>
      <c r="Z129" s="635">
        <f t="shared" si="280"/>
        <v>1.1214115653338215</v>
      </c>
      <c r="AA129" s="626"/>
      <c r="AB129" s="626">
        <f t="shared" si="281"/>
        <v>2.3999542804095899</v>
      </c>
      <c r="AC129" s="647"/>
      <c r="AD129" s="637"/>
      <c r="AE129" s="635">
        <f t="shared" si="282"/>
        <v>4.8798357999719242</v>
      </c>
      <c r="AF129" s="635">
        <f t="shared" si="283"/>
        <v>12.183846355085711</v>
      </c>
      <c r="AG129" s="635">
        <f t="shared" si="284"/>
        <v>2.6669694905364394</v>
      </c>
      <c r="AH129" s="626"/>
      <c r="AI129" s="635">
        <f t="shared" si="241"/>
        <v>5.7076322756038103</v>
      </c>
      <c r="AK129" s="636">
        <f t="shared" si="242"/>
        <v>0.98546275168002417</v>
      </c>
      <c r="AL129" s="636">
        <f t="shared" si="243"/>
        <v>0.99254344921810167</v>
      </c>
      <c r="AM129" s="636">
        <f t="shared" si="244"/>
        <v>1.0312111540588602</v>
      </c>
      <c r="AN129" s="637"/>
      <c r="AO129" s="636">
        <f t="shared" si="245"/>
        <v>4163.3067390354254</v>
      </c>
      <c r="AP129" s="631"/>
      <c r="AQ129" s="631">
        <f t="shared" si="285"/>
        <v>2.3782254196232913</v>
      </c>
      <c r="AR129" s="631">
        <f t="shared" si="286"/>
        <v>2.3782254196232917</v>
      </c>
      <c r="AS129" s="631">
        <f t="shared" si="287"/>
        <v>2.3782254196232913</v>
      </c>
      <c r="AT129" s="631"/>
      <c r="AU129" s="631">
        <f t="shared" si="246"/>
        <v>2.3782254196232913</v>
      </c>
      <c r="AW129" s="631">
        <f t="shared" si="247"/>
        <v>0.49558760952036107</v>
      </c>
      <c r="AX129" s="631">
        <f t="shared" si="247"/>
        <v>0.20426802702760044</v>
      </c>
      <c r="AY129" s="631">
        <f t="shared" si="247"/>
        <v>0.30014436345203849</v>
      </c>
      <c r="AZ129" s="646"/>
      <c r="BA129" s="631">
        <f t="shared" si="288"/>
        <v>1</v>
      </c>
      <c r="BC129" s="629"/>
      <c r="BD129" s="638">
        <f t="shared" si="248"/>
        <v>0.98546275168002417</v>
      </c>
      <c r="BE129" s="638">
        <f t="shared" si="249"/>
        <v>0.99254344921810167</v>
      </c>
      <c r="BF129" s="638">
        <f t="shared" si="250"/>
        <v>1.0312111540588602</v>
      </c>
      <c r="BG129" s="638">
        <v>1</v>
      </c>
      <c r="BH129" s="629"/>
      <c r="BI129" s="638">
        <f t="shared" si="251"/>
        <v>2.3782254196232913</v>
      </c>
      <c r="BJ129" s="638">
        <f t="shared" si="252"/>
        <v>2.3782254196232917</v>
      </c>
      <c r="BK129" s="638">
        <f t="shared" si="253"/>
        <v>2.3782254196232913</v>
      </c>
      <c r="BL129" s="638">
        <v>1</v>
      </c>
      <c r="BN129" s="638">
        <v>1</v>
      </c>
      <c r="BO129" s="638">
        <v>1</v>
      </c>
      <c r="BP129" s="638">
        <v>1</v>
      </c>
      <c r="BQ129" s="638">
        <v>1</v>
      </c>
      <c r="BT129" s="630">
        <f t="shared" si="254"/>
        <v>0.93202275366080434</v>
      </c>
      <c r="BU129" s="630">
        <f t="shared" si="255"/>
        <v>1.1021207417800187</v>
      </c>
      <c r="BV129" s="630">
        <f t="shared" si="256"/>
        <v>1.1188881349784432</v>
      </c>
      <c r="BW129" s="630">
        <f t="shared" si="257"/>
        <v>0.99046084621983976</v>
      </c>
      <c r="BX129" s="630">
        <v>1</v>
      </c>
      <c r="BY129" s="630">
        <v>1</v>
      </c>
      <c r="BZ129" s="630">
        <f t="shared" si="258"/>
        <v>0.9945009336396945</v>
      </c>
      <c r="CA129" s="630">
        <f t="shared" si="259"/>
        <v>1.0272016086205016</v>
      </c>
      <c r="CB129" s="630">
        <f t="shared" si="260"/>
        <v>1.0272016086205014</v>
      </c>
      <c r="CC129" s="630"/>
      <c r="CD129" s="630">
        <f t="shared" si="289"/>
        <v>1.1082148889960872</v>
      </c>
      <c r="CG129" s="575"/>
      <c r="CI129" s="621">
        <f t="shared" si="261"/>
        <v>0.42371092638481578</v>
      </c>
      <c r="CJ129" s="621">
        <f t="shared" si="262"/>
        <v>0.43604250175656101</v>
      </c>
      <c r="CK129" s="621">
        <f t="shared" si="263"/>
        <v>0.14024657185862321</v>
      </c>
      <c r="CL129" s="621">
        <f t="shared" si="264"/>
        <v>0</v>
      </c>
      <c r="CN129" s="621">
        <f t="shared" si="265"/>
        <v>0.43125871694291468</v>
      </c>
      <c r="CO129" s="621">
        <f t="shared" si="265"/>
        <v>0.42709246304310761</v>
      </c>
      <c r="CP129" s="621">
        <f t="shared" si="265"/>
        <v>0.14153865249004577</v>
      </c>
      <c r="CQ129" s="621"/>
      <c r="CR129" s="621">
        <f t="shared" si="266"/>
        <v>0.99988983247606811</v>
      </c>
      <c r="CS129" s="621"/>
      <c r="CT129" s="621">
        <f t="shared" si="267"/>
        <v>0.43130623288264774</v>
      </c>
      <c r="CU129" s="621">
        <f t="shared" si="267"/>
        <v>0.42713951994639354</v>
      </c>
      <c r="CV129" s="621">
        <f t="shared" si="267"/>
        <v>0.14155424717095863</v>
      </c>
      <c r="CW129" s="621">
        <f t="shared" si="267"/>
        <v>0</v>
      </c>
      <c r="CZ129" s="621">
        <f t="shared" si="290"/>
        <v>1.4861585728444352E-2</v>
      </c>
      <c r="DA129" s="621">
        <f t="shared" si="291"/>
        <v>2.8148524988619496E-2</v>
      </c>
      <c r="DB129" s="621">
        <f t="shared" si="292"/>
        <v>-2.98175082054917E-2</v>
      </c>
      <c r="DC129" s="621">
        <f t="shared" si="293"/>
        <v>0</v>
      </c>
      <c r="DE129" s="621">
        <f t="shared" si="294"/>
        <v>-3.1351689859502917E-3</v>
      </c>
      <c r="DF129" s="621">
        <f t="shared" si="295"/>
        <v>-3.1351689859501802E-3</v>
      </c>
      <c r="DG129" s="621">
        <f t="shared" si="296"/>
        <v>-3.1351689859502917E-3</v>
      </c>
      <c r="DH129" s="621">
        <f t="shared" si="297"/>
        <v>0</v>
      </c>
      <c r="DI129" s="621"/>
      <c r="DK129" s="621">
        <f t="shared" si="298"/>
        <v>-3.0975505495466581E-2</v>
      </c>
      <c r="DL129" s="621">
        <f t="shared" si="299"/>
        <v>3.2570462045802648E-2</v>
      </c>
      <c r="DM129" s="621">
        <f t="shared" si="300"/>
        <v>3.0600214860152818E-2</v>
      </c>
      <c r="DN129" s="621"/>
      <c r="DP129" s="621">
        <f t="shared" si="268"/>
        <v>-3.1351689859502917E-3</v>
      </c>
      <c r="DQ129" s="621">
        <f t="shared" si="269"/>
        <v>-3.1351689859501802E-3</v>
      </c>
      <c r="DR129" s="621">
        <f t="shared" si="270"/>
        <v>-3.1351689859502917E-3</v>
      </c>
      <c r="DS129" s="621">
        <f t="shared" si="271"/>
        <v>0</v>
      </c>
      <c r="DU129" s="621">
        <f t="shared" si="272"/>
        <v>0</v>
      </c>
      <c r="DV129" s="621">
        <f t="shared" si="273"/>
        <v>0</v>
      </c>
      <c r="DW129" s="621">
        <f t="shared" si="274"/>
        <v>0</v>
      </c>
      <c r="DX129" s="621">
        <f t="shared" si="275"/>
        <v>0</v>
      </c>
      <c r="EB129" s="621">
        <f t="shared" si="315"/>
        <v>1.0143139240810726</v>
      </c>
      <c r="EC129" s="621">
        <f t="shared" si="228"/>
        <v>0.95274303507279179</v>
      </c>
      <c r="ED129" s="621">
        <f t="shared" si="311"/>
        <v>0.9945009336396945</v>
      </c>
      <c r="EE129" s="621"/>
      <c r="EF129" s="621">
        <f t="shared" si="316"/>
        <v>0.99686974052428001</v>
      </c>
      <c r="EG129" s="621">
        <f t="shared" si="230"/>
        <v>1.9806331932655168</v>
      </c>
      <c r="EH129" s="621">
        <f t="shared" si="312"/>
        <v>1.1188881349784432</v>
      </c>
      <c r="EI129" s="621"/>
      <c r="EJ129" s="621">
        <f t="shared" si="317"/>
        <v>1.0048957384701296</v>
      </c>
      <c r="EK129" s="621">
        <f t="shared" si="232"/>
        <v>0.95731557954644841</v>
      </c>
      <c r="EL129" s="621">
        <f t="shared" si="313"/>
        <v>0.99046084621983976</v>
      </c>
      <c r="EM129" s="621"/>
      <c r="EP129" s="577"/>
      <c r="ER129" s="572">
        <f t="shared" si="233"/>
        <v>2007</v>
      </c>
      <c r="ES129" s="621">
        <f t="shared" si="207"/>
        <v>0.55904880026776382</v>
      </c>
      <c r="ET129" s="621">
        <f t="shared" si="208"/>
        <v>0.72523028460827599</v>
      </c>
      <c r="EU129" s="621">
        <f t="shared" si="209"/>
        <v>1.1176991996887147</v>
      </c>
      <c r="EV129" s="621">
        <f t="shared" si="210"/>
        <v>1</v>
      </c>
      <c r="EW129" s="621">
        <f t="shared" si="211"/>
        <v>1</v>
      </c>
      <c r="EX129" s="621">
        <f t="shared" si="212"/>
        <v>0.68968193173758185</v>
      </c>
      <c r="EZ129" s="572">
        <f t="shared" si="234"/>
        <v>2007</v>
      </c>
      <c r="FA129" s="631">
        <f t="shared" si="213"/>
        <v>0.79602897189958943</v>
      </c>
      <c r="FB129" s="631">
        <f t="shared" si="214"/>
        <v>1.4238989002718929</v>
      </c>
      <c r="FC129" s="631">
        <f t="shared" si="215"/>
        <v>1</v>
      </c>
      <c r="FD129" s="631">
        <f t="shared" si="216"/>
        <v>0.52595896571300094</v>
      </c>
      <c r="FE129" s="631">
        <f t="shared" si="217"/>
        <v>0.68968193173758185</v>
      </c>
    </row>
    <row r="130" spans="1:161" x14ac:dyDescent="0.2">
      <c r="A130" s="571" t="s">
        <v>595</v>
      </c>
      <c r="B130" s="571">
        <f t="shared" si="226"/>
        <v>1985</v>
      </c>
      <c r="D130" s="626">
        <f t="shared" ref="D130:F130" si="320">D209+D290</f>
        <v>520.46488300179476</v>
      </c>
      <c r="E130" s="626">
        <f t="shared" si="320"/>
        <v>514.95392699706611</v>
      </c>
      <c r="F130" s="626">
        <f t="shared" si="320"/>
        <v>147.77090992044148</v>
      </c>
      <c r="G130" s="626"/>
      <c r="H130" s="626">
        <f t="shared" ref="H130:H146" si="321">SUM(D130:G130)</f>
        <v>1183.1897199193024</v>
      </c>
      <c r="J130" s="632">
        <f t="shared" si="238"/>
        <v>249965.14404000007</v>
      </c>
      <c r="K130" s="632">
        <f t="shared" si="238"/>
        <v>99766.906200000012</v>
      </c>
      <c r="L130" s="632">
        <f t="shared" si="238"/>
        <v>135885</v>
      </c>
      <c r="M130" s="632"/>
      <c r="N130" s="632">
        <f t="shared" ref="N130:N146" si="322">SUM(J130:M130)</f>
        <v>485617.05024000007</v>
      </c>
      <c r="O130" s="772"/>
      <c r="R130" s="645">
        <f t="shared" si="239"/>
        <v>117601.56607393219</v>
      </c>
      <c r="S130" s="645">
        <f t="shared" si="239"/>
        <v>46937.521855421539</v>
      </c>
      <c r="T130" s="645">
        <f t="shared" si="239"/>
        <v>63930.068599480684</v>
      </c>
      <c r="U130" s="641"/>
      <c r="V130" s="632">
        <f t="shared" ref="V130:V146" si="323">SUM(R130:U130)</f>
        <v>228469.15652883443</v>
      </c>
      <c r="X130" s="635">
        <f t="shared" si="278"/>
        <v>2.0821498333323971</v>
      </c>
      <c r="Y130" s="635">
        <f t="shared" si="279"/>
        <v>5.1615705709541793</v>
      </c>
      <c r="Z130" s="635">
        <f t="shared" si="280"/>
        <v>1.0874703603815099</v>
      </c>
      <c r="AA130" s="626"/>
      <c r="AB130" s="626">
        <f t="shared" si="281"/>
        <v>2.4364665930377654</v>
      </c>
      <c r="AC130" s="648"/>
      <c r="AE130" s="635">
        <f t="shared" si="282"/>
        <v>4.4256628578789146</v>
      </c>
      <c r="AF130" s="635">
        <f t="shared" si="283"/>
        <v>10.97105059323847</v>
      </c>
      <c r="AG130" s="635">
        <f t="shared" si="284"/>
        <v>2.3114461341535595</v>
      </c>
      <c r="AH130" s="626"/>
      <c r="AI130" s="635">
        <f t="shared" si="241"/>
        <v>5.1787722154520912</v>
      </c>
      <c r="AK130" s="636">
        <f t="shared" si="242"/>
        <v>1</v>
      </c>
      <c r="AL130" s="636">
        <f t="shared" si="243"/>
        <v>1</v>
      </c>
      <c r="AM130" s="636">
        <f t="shared" si="244"/>
        <v>1</v>
      </c>
      <c r="AN130" s="637"/>
      <c r="AO130" s="636">
        <f t="shared" si="245"/>
        <v>4226.6462611519501</v>
      </c>
      <c r="AP130" s="631"/>
      <c r="AQ130" s="631">
        <f t="shared" si="285"/>
        <v>2.1255256403886262</v>
      </c>
      <c r="AR130" s="631">
        <f t="shared" si="286"/>
        <v>2.1255256403886262</v>
      </c>
      <c r="AS130" s="631">
        <f t="shared" si="287"/>
        <v>2.1255256403886262</v>
      </c>
      <c r="AT130" s="631"/>
      <c r="AU130" s="631">
        <f t="shared" si="246"/>
        <v>2.1255256403886262</v>
      </c>
      <c r="AW130" s="631">
        <f t="shared" si="247"/>
        <v>0.51473716566678018</v>
      </c>
      <c r="AX130" s="631">
        <f t="shared" si="247"/>
        <v>0.20544358183200842</v>
      </c>
      <c r="AY130" s="631">
        <f t="shared" si="247"/>
        <v>0.27981925250121126</v>
      </c>
      <c r="AZ130" s="646"/>
      <c r="BA130" s="631">
        <f t="shared" si="288"/>
        <v>0.99999999999999978</v>
      </c>
      <c r="BC130" s="621"/>
      <c r="BD130" s="638">
        <f t="shared" si="248"/>
        <v>1</v>
      </c>
      <c r="BE130" s="638">
        <f t="shared" si="249"/>
        <v>1</v>
      </c>
      <c r="BF130" s="638">
        <f t="shared" si="250"/>
        <v>1</v>
      </c>
      <c r="BG130" s="638">
        <v>1</v>
      </c>
      <c r="BH130" s="629"/>
      <c r="BI130" s="638">
        <f t="shared" si="251"/>
        <v>2.1255256403886262</v>
      </c>
      <c r="BJ130" s="638">
        <f t="shared" si="252"/>
        <v>2.1255256403886262</v>
      </c>
      <c r="BK130" s="638">
        <f t="shared" si="253"/>
        <v>2.1255256403886262</v>
      </c>
      <c r="BL130" s="638">
        <v>1</v>
      </c>
      <c r="BN130" s="638">
        <v>1</v>
      </c>
      <c r="BO130" s="638">
        <v>1</v>
      </c>
      <c r="BP130" s="638">
        <v>1</v>
      </c>
      <c r="BQ130" s="638">
        <v>1</v>
      </c>
      <c r="BT130" s="630">
        <f t="shared" si="254"/>
        <v>1</v>
      </c>
      <c r="BU130" s="630">
        <f t="shared" si="255"/>
        <v>1</v>
      </c>
      <c r="BV130" s="630">
        <f t="shared" si="256"/>
        <v>1</v>
      </c>
      <c r="BW130" s="630">
        <f t="shared" si="257"/>
        <v>1</v>
      </c>
      <c r="BX130" s="630">
        <v>1</v>
      </c>
      <c r="BY130" s="630">
        <v>1</v>
      </c>
      <c r="BZ130" s="630">
        <f t="shared" si="258"/>
        <v>1</v>
      </c>
      <c r="CA130" s="630">
        <f t="shared" si="259"/>
        <v>1</v>
      </c>
      <c r="CB130" s="630">
        <f t="shared" si="260"/>
        <v>1</v>
      </c>
      <c r="CC130" s="630"/>
      <c r="CD130" s="630">
        <f t="shared" si="289"/>
        <v>1</v>
      </c>
      <c r="CG130" s="575"/>
      <c r="CI130" s="621">
        <f t="shared" si="261"/>
        <v>0.4398828642944026</v>
      </c>
      <c r="CJ130" s="621">
        <f t="shared" si="262"/>
        <v>0.43522515309902093</v>
      </c>
      <c r="CK130" s="621">
        <f t="shared" si="263"/>
        <v>0.12489198260657637</v>
      </c>
      <c r="CL130" s="621">
        <f t="shared" si="264"/>
        <v>0</v>
      </c>
      <c r="CN130" s="621">
        <f t="shared" si="265"/>
        <v>0.43174641712485617</v>
      </c>
      <c r="CO130" s="621">
        <f t="shared" si="265"/>
        <v>0.43563369963333914</v>
      </c>
      <c r="CP130" s="621">
        <f t="shared" si="265"/>
        <v>0.132420943069578</v>
      </c>
      <c r="CQ130" s="621"/>
      <c r="CR130" s="621">
        <f t="shared" si="266"/>
        <v>0.99980105982777334</v>
      </c>
      <c r="CS130" s="621"/>
      <c r="CT130" s="621">
        <f t="shared" si="267"/>
        <v>0.43183232592214815</v>
      </c>
      <c r="CU130" s="621">
        <f t="shared" si="267"/>
        <v>0.43572038192116119</v>
      </c>
      <c r="CV130" s="621">
        <f t="shared" si="267"/>
        <v>0.1324472921566906</v>
      </c>
      <c r="CW130" s="621">
        <f t="shared" si="267"/>
        <v>0</v>
      </c>
      <c r="CZ130" s="621">
        <f t="shared" si="290"/>
        <v>1.4643949470964654E-2</v>
      </c>
      <c r="DA130" s="621">
        <f t="shared" si="291"/>
        <v>7.4844898292758854E-3</v>
      </c>
      <c r="DB130" s="621">
        <f t="shared" si="292"/>
        <v>-3.0733989165858688E-2</v>
      </c>
      <c r="DC130" s="621">
        <f t="shared" si="293"/>
        <v>0</v>
      </c>
      <c r="DE130" s="621">
        <f t="shared" si="294"/>
        <v>-0.11233545559124299</v>
      </c>
      <c r="DF130" s="621">
        <f t="shared" si="295"/>
        <v>-0.11233545559124311</v>
      </c>
      <c r="DG130" s="621">
        <f t="shared" si="296"/>
        <v>-0.11233545559124299</v>
      </c>
      <c r="DH130" s="621">
        <f t="shared" si="297"/>
        <v>0</v>
      </c>
      <c r="DI130" s="621"/>
      <c r="DK130" s="621">
        <f t="shared" si="298"/>
        <v>3.7912263983555738E-2</v>
      </c>
      <c r="DL130" s="621">
        <f t="shared" si="299"/>
        <v>5.7384658130414084E-3</v>
      </c>
      <c r="DM130" s="621">
        <f t="shared" si="300"/>
        <v>-7.0119702472128911E-2</v>
      </c>
      <c r="DN130" s="621"/>
      <c r="DP130" s="621">
        <f t="shared" si="268"/>
        <v>-0.11233545559124299</v>
      </c>
      <c r="DQ130" s="621">
        <f t="shared" si="269"/>
        <v>-0.11233545559124311</v>
      </c>
      <c r="DR130" s="621">
        <f t="shared" si="270"/>
        <v>-0.11233545559124299</v>
      </c>
      <c r="DS130" s="621">
        <f t="shared" si="271"/>
        <v>0</v>
      </c>
      <c r="DU130" s="621">
        <f t="shared" si="272"/>
        <v>0</v>
      </c>
      <c r="DV130" s="621">
        <f t="shared" si="273"/>
        <v>0</v>
      </c>
      <c r="DW130" s="621">
        <f t="shared" si="274"/>
        <v>0</v>
      </c>
      <c r="DX130" s="621">
        <f t="shared" si="275"/>
        <v>0</v>
      </c>
      <c r="EB130" s="621">
        <f t="shared" si="315"/>
        <v>1.0055294733009248</v>
      </c>
      <c r="EC130" s="621">
        <f t="shared" si="228"/>
        <v>0.95801120224786884</v>
      </c>
      <c r="ED130" s="621">
        <f t="shared" si="311"/>
        <v>1</v>
      </c>
      <c r="EE130" s="621"/>
      <c r="EF130" s="621">
        <f t="shared" si="316"/>
        <v>0.89374439565333863</v>
      </c>
      <c r="EG130" s="621">
        <f t="shared" si="230"/>
        <v>1.7701798163260316</v>
      </c>
      <c r="EH130" s="621">
        <f t="shared" si="312"/>
        <v>1</v>
      </c>
      <c r="EI130" s="621"/>
      <c r="EJ130" s="621">
        <f t="shared" si="317"/>
        <v>1.0096310256145582</v>
      </c>
      <c r="EK130" s="621">
        <f t="shared" si="232"/>
        <v>0.96653551041427588</v>
      </c>
      <c r="EL130" s="621">
        <f t="shared" si="313"/>
        <v>1</v>
      </c>
      <c r="EM130" s="621"/>
      <c r="EP130" s="577"/>
      <c r="ER130" s="572">
        <v>2008</v>
      </c>
      <c r="ES130" s="621">
        <f t="shared" si="207"/>
        <v>0.62584838244656105</v>
      </c>
      <c r="ET130" s="621">
        <f t="shared" si="208"/>
        <v>0.78778142217403169</v>
      </c>
      <c r="EU130" s="621">
        <f t="shared" si="209"/>
        <v>1.0974553060493344</v>
      </c>
      <c r="EV130" s="621">
        <f t="shared" si="210"/>
        <v>1</v>
      </c>
      <c r="EW130" s="621">
        <f t="shared" si="211"/>
        <v>1</v>
      </c>
      <c r="EX130" s="621">
        <f t="shared" si="212"/>
        <v>0.72389663301177132</v>
      </c>
      <c r="EZ130" s="572">
        <v>2008</v>
      </c>
      <c r="FA130" s="631">
        <f t="shared" si="213"/>
        <v>0.85227024916786343</v>
      </c>
      <c r="FB130" s="631">
        <f t="shared" si="214"/>
        <v>1.3617838969818485</v>
      </c>
      <c r="FC130" s="631">
        <f t="shared" si="215"/>
        <v>1</v>
      </c>
      <c r="FD130" s="631">
        <f t="shared" si="216"/>
        <v>0.62059956912254</v>
      </c>
      <c r="FE130" s="631">
        <f t="shared" si="217"/>
        <v>0.72389663301177132</v>
      </c>
    </row>
    <row r="131" spans="1:161" x14ac:dyDescent="0.2">
      <c r="A131" s="571" t="s">
        <v>595</v>
      </c>
      <c r="B131" s="571">
        <f t="shared" si="226"/>
        <v>1986</v>
      </c>
      <c r="D131" s="626">
        <f t="shared" ref="D131:F131" si="324">D210+D291</f>
        <v>507.88329517314924</v>
      </c>
      <c r="E131" s="626">
        <f t="shared" si="324"/>
        <v>500.77997840886638</v>
      </c>
      <c r="F131" s="626">
        <f t="shared" si="324"/>
        <v>84.764848787522482</v>
      </c>
      <c r="G131" s="626"/>
      <c r="H131" s="626">
        <f t="shared" si="321"/>
        <v>1093.428122369538</v>
      </c>
      <c r="J131" s="632">
        <f t="shared" si="238"/>
        <v>240427.39644000001</v>
      </c>
      <c r="K131" s="632">
        <f t="shared" si="238"/>
        <v>99476.436750000008</v>
      </c>
      <c r="L131" s="632">
        <f t="shared" si="238"/>
        <v>80458</v>
      </c>
      <c r="M131" s="632"/>
      <c r="N131" s="632">
        <f t="shared" si="322"/>
        <v>420361.83319000003</v>
      </c>
      <c r="O131" s="772"/>
      <c r="R131" s="645">
        <f t="shared" si="239"/>
        <v>139204.45039386372</v>
      </c>
      <c r="S131" s="645">
        <f t="shared" si="239"/>
        <v>57595.610608292023</v>
      </c>
      <c r="T131" s="645">
        <f t="shared" si="239"/>
        <v>46584.173998592276</v>
      </c>
      <c r="U131" s="641"/>
      <c r="V131" s="632">
        <f t="shared" si="323"/>
        <v>243384.23500074801</v>
      </c>
      <c r="X131" s="635">
        <f t="shared" si="278"/>
        <v>2.1124185624989469</v>
      </c>
      <c r="Y131" s="635">
        <f t="shared" si="279"/>
        <v>5.0341567789305275</v>
      </c>
      <c r="Z131" s="635">
        <f t="shared" si="280"/>
        <v>1.053529155429199</v>
      </c>
      <c r="AA131" s="626"/>
      <c r="AB131" s="626">
        <f t="shared" si="281"/>
        <v>2.6011593727999505</v>
      </c>
      <c r="AC131" s="648"/>
      <c r="AE131" s="635">
        <f t="shared" si="282"/>
        <v>3.6484702445658108</v>
      </c>
      <c r="AF131" s="635">
        <f t="shared" si="283"/>
        <v>8.6947594290591521</v>
      </c>
      <c r="AG131" s="635">
        <f t="shared" si="284"/>
        <v>1.8196061346946708</v>
      </c>
      <c r="AH131" s="626"/>
      <c r="AI131" s="635">
        <f t="shared" si="241"/>
        <v>4.4926004445858112</v>
      </c>
      <c r="AK131" s="636">
        <f t="shared" si="242"/>
        <v>1.0145372483199759</v>
      </c>
      <c r="AL131" s="636">
        <f t="shared" si="243"/>
        <v>0.97531491814901261</v>
      </c>
      <c r="AM131" s="636">
        <f t="shared" si="244"/>
        <v>0.96878884594114034</v>
      </c>
      <c r="AN131" s="637"/>
      <c r="AO131" s="636">
        <f t="shared" si="245"/>
        <v>4512.3461036245162</v>
      </c>
      <c r="AP131" s="631"/>
      <c r="AQ131" s="631">
        <f t="shared" si="285"/>
        <v>1.7271530885667596</v>
      </c>
      <c r="AR131" s="631">
        <f t="shared" si="286"/>
        <v>1.7271530885667599</v>
      </c>
      <c r="AS131" s="631">
        <f t="shared" si="287"/>
        <v>1.7271530885667599</v>
      </c>
      <c r="AT131" s="631"/>
      <c r="AU131" s="631">
        <f t="shared" si="246"/>
        <v>1.7271530885667599</v>
      </c>
      <c r="AW131" s="631">
        <f t="shared" si="247"/>
        <v>0.57195343976751778</v>
      </c>
      <c r="AX131" s="631">
        <f t="shared" si="247"/>
        <v>0.23664478764664035</v>
      </c>
      <c r="AY131" s="631">
        <f t="shared" si="247"/>
        <v>0.1914017725858419</v>
      </c>
      <c r="AZ131" s="646"/>
      <c r="BA131" s="631">
        <f t="shared" si="288"/>
        <v>1</v>
      </c>
      <c r="BC131" s="621"/>
      <c r="BD131" s="638">
        <f t="shared" si="248"/>
        <v>1.0145372483199759</v>
      </c>
      <c r="BE131" s="638">
        <f t="shared" si="249"/>
        <v>0.97531491814901261</v>
      </c>
      <c r="BF131" s="638">
        <f t="shared" si="250"/>
        <v>0.96878884594114034</v>
      </c>
      <c r="BG131" s="638">
        <v>1</v>
      </c>
      <c r="BH131" s="629"/>
      <c r="BI131" s="638">
        <f t="shared" si="251"/>
        <v>1.7271530885667596</v>
      </c>
      <c r="BJ131" s="638">
        <f t="shared" si="252"/>
        <v>1.7271530885667599</v>
      </c>
      <c r="BK131" s="638">
        <f t="shared" si="253"/>
        <v>1.7271530885667599</v>
      </c>
      <c r="BL131" s="638">
        <v>1</v>
      </c>
      <c r="BN131" s="638">
        <v>1</v>
      </c>
      <c r="BO131" s="638">
        <v>1</v>
      </c>
      <c r="BP131" s="638">
        <v>1</v>
      </c>
      <c r="BQ131" s="638">
        <v>1</v>
      </c>
      <c r="BT131" s="630">
        <f t="shared" si="254"/>
        <v>1.0652826784084144</v>
      </c>
      <c r="BU131" s="630">
        <f t="shared" si="255"/>
        <v>0.86750300219443433</v>
      </c>
      <c r="BV131" s="630">
        <f t="shared" si="256"/>
        <v>0.81257692485467781</v>
      </c>
      <c r="BW131" s="630">
        <f t="shared" si="257"/>
        <v>1.0759566860063738</v>
      </c>
      <c r="BX131" s="630">
        <v>1</v>
      </c>
      <c r="BY131" s="630">
        <v>1</v>
      </c>
      <c r="BZ131" s="630">
        <f t="shared" si="258"/>
        <v>0.99222853500884589</v>
      </c>
      <c r="CA131" s="630">
        <f t="shared" si="259"/>
        <v>0.92413592170502801</v>
      </c>
      <c r="CB131" s="630">
        <f t="shared" si="260"/>
        <v>0.92413592170502756</v>
      </c>
      <c r="CC131" s="630"/>
      <c r="CD131" s="630">
        <f t="shared" si="289"/>
        <v>0.87429757519188944</v>
      </c>
      <c r="CG131" s="575"/>
      <c r="CI131" s="621">
        <f t="shared" si="261"/>
        <v>0.46448713434636135</v>
      </c>
      <c r="CJ131" s="621">
        <f t="shared" si="262"/>
        <v>0.45799076149938406</v>
      </c>
      <c r="CK131" s="621">
        <f t="shared" si="263"/>
        <v>7.7522104154254701E-2</v>
      </c>
      <c r="CL131" s="621">
        <f t="shared" si="264"/>
        <v>0</v>
      </c>
      <c r="CN131" s="621">
        <f t="shared" ref="CN131:CP150" si="325">(CI131-CI130)/LN(CI131/CI130)</f>
        <v>0.45207341342109719</v>
      </c>
      <c r="CO131" s="621">
        <f t="shared" si="325"/>
        <v>0.44651123512066121</v>
      </c>
      <c r="CP131" s="621">
        <f t="shared" si="325"/>
        <v>9.9331637183829494E-2</v>
      </c>
      <c r="CQ131" s="621"/>
      <c r="CR131" s="621">
        <f t="shared" si="266"/>
        <v>0.99791628572558788</v>
      </c>
      <c r="CS131" s="621"/>
      <c r="CT131" s="621">
        <f t="shared" ref="CT131:CW150" si="326">CN131/$CR131</f>
        <v>0.45301737218607802</v>
      </c>
      <c r="CU131" s="621">
        <f t="shared" si="326"/>
        <v>0.44744357969466503</v>
      </c>
      <c r="CV131" s="621">
        <f t="shared" si="326"/>
        <v>9.9539048119256984E-2</v>
      </c>
      <c r="CW131" s="621">
        <f t="shared" si="326"/>
        <v>0</v>
      </c>
      <c r="CZ131" s="621">
        <f t="shared" si="290"/>
        <v>1.4432595548581229E-2</v>
      </c>
      <c r="DA131" s="621">
        <f t="shared" si="291"/>
        <v>-2.4994867161944722E-2</v>
      </c>
      <c r="DB131" s="621">
        <f t="shared" si="292"/>
        <v>-3.1708600082509315E-2</v>
      </c>
      <c r="DC131" s="621">
        <f t="shared" si="293"/>
        <v>0</v>
      </c>
      <c r="DE131" s="621">
        <f t="shared" si="294"/>
        <v>-0.20754469251558574</v>
      </c>
      <c r="DF131" s="621">
        <f t="shared" si="295"/>
        <v>-0.2075446925155856</v>
      </c>
      <c r="DG131" s="621">
        <f t="shared" si="296"/>
        <v>-0.2075446925155856</v>
      </c>
      <c r="DH131" s="621">
        <f t="shared" si="297"/>
        <v>0</v>
      </c>
      <c r="DI131" s="621"/>
      <c r="DK131" s="621">
        <f t="shared" si="298"/>
        <v>0.10540117660066366</v>
      </c>
      <c r="DL131" s="621">
        <f t="shared" si="299"/>
        <v>0.14138877525075577</v>
      </c>
      <c r="DM131" s="621">
        <f t="shared" si="300"/>
        <v>-0.3797691278107222</v>
      </c>
      <c r="DN131" s="621"/>
      <c r="DP131" s="621">
        <f t="shared" si="268"/>
        <v>-0.20754469251558574</v>
      </c>
      <c r="DQ131" s="621">
        <f t="shared" si="269"/>
        <v>-0.2075446925155856</v>
      </c>
      <c r="DR131" s="621">
        <f t="shared" si="270"/>
        <v>-0.2075446925155856</v>
      </c>
      <c r="DS131" s="621">
        <f t="shared" si="271"/>
        <v>0</v>
      </c>
      <c r="DU131" s="621">
        <f t="shared" si="272"/>
        <v>0</v>
      </c>
      <c r="DV131" s="621">
        <f t="shared" si="273"/>
        <v>0</v>
      </c>
      <c r="DW131" s="621">
        <f t="shared" si="274"/>
        <v>0</v>
      </c>
      <c r="DX131" s="621">
        <f t="shared" si="275"/>
        <v>0</v>
      </c>
      <c r="EB131" s="621">
        <f t="shared" si="315"/>
        <v>0.99222853500884589</v>
      </c>
      <c r="EC131" s="621">
        <f t="shared" si="228"/>
        <v>0.95056605172846609</v>
      </c>
      <c r="ED131" s="621">
        <f t="shared" si="311"/>
        <v>0.99222853500884589</v>
      </c>
      <c r="EE131" s="621"/>
      <c r="EF131" s="621">
        <f t="shared" si="316"/>
        <v>0.81257692485467781</v>
      </c>
      <c r="EG131" s="621">
        <f t="shared" si="230"/>
        <v>1.4384072715900251</v>
      </c>
      <c r="EH131" s="621">
        <f t="shared" si="312"/>
        <v>0.81257692485467781</v>
      </c>
      <c r="EI131" s="621"/>
      <c r="EJ131" s="621">
        <f t="shared" si="317"/>
        <v>1.0759566860063738</v>
      </c>
      <c r="EK131" s="621">
        <f t="shared" si="232"/>
        <v>1.0399503446928233</v>
      </c>
      <c r="EL131" s="621">
        <f t="shared" si="313"/>
        <v>1.0759566860063738</v>
      </c>
      <c r="EM131" s="621"/>
      <c r="EP131" s="577"/>
      <c r="EZ131" s="572">
        <v>2009</v>
      </c>
      <c r="FA131" s="631">
        <f t="shared" si="213"/>
        <v>0.8371076342543402</v>
      </c>
      <c r="FB131" s="631">
        <f t="shared" si="214"/>
        <v>1.5429596810067434</v>
      </c>
      <c r="FC131" s="631">
        <f t="shared" si="215"/>
        <v>1</v>
      </c>
      <c r="FD131" s="631">
        <f t="shared" si="216"/>
        <v>0.43598131105169458</v>
      </c>
      <c r="FE131" s="631">
        <f t="shared" si="217"/>
        <v>0.75944057557841549</v>
      </c>
    </row>
    <row r="132" spans="1:161" x14ac:dyDescent="0.2">
      <c r="A132" s="571" t="s">
        <v>595</v>
      </c>
      <c r="B132" s="571">
        <f t="shared" si="226"/>
        <v>1987</v>
      </c>
      <c r="D132" s="626">
        <f t="shared" ref="D132:F132" si="327">D211+D292</f>
        <v>528.00536063816298</v>
      </c>
      <c r="E132" s="626">
        <f t="shared" si="327"/>
        <v>480.47532285630439</v>
      </c>
      <c r="F132" s="626">
        <f t="shared" si="327"/>
        <v>80.303970485100209</v>
      </c>
      <c r="G132" s="626"/>
      <c r="H132" s="626">
        <f t="shared" si="321"/>
        <v>1088.7846539795676</v>
      </c>
      <c r="J132" s="632">
        <f t="shared" si="238"/>
        <v>246422.03400000004</v>
      </c>
      <c r="K132" s="632">
        <f t="shared" si="238"/>
        <v>99321.852150000021</v>
      </c>
      <c r="L132" s="632">
        <f t="shared" si="238"/>
        <v>78761.2</v>
      </c>
      <c r="M132" s="632"/>
      <c r="N132" s="632">
        <f t="shared" si="322"/>
        <v>424505.08615000005</v>
      </c>
      <c r="O132" s="772"/>
      <c r="R132" s="645">
        <f t="shared" si="239"/>
        <v>144277.45598872696</v>
      </c>
      <c r="S132" s="645">
        <f t="shared" si="239"/>
        <v>58151.878383937343</v>
      </c>
      <c r="T132" s="645">
        <f t="shared" si="239"/>
        <v>46113.837233480997</v>
      </c>
      <c r="U132" s="641"/>
      <c r="V132" s="632">
        <f t="shared" si="323"/>
        <v>248543.1716061453</v>
      </c>
      <c r="X132" s="635">
        <f t="shared" si="278"/>
        <v>2.1426872916654962</v>
      </c>
      <c r="Y132" s="635">
        <f t="shared" si="279"/>
        <v>4.8375590311250987</v>
      </c>
      <c r="Z132" s="635">
        <f t="shared" si="280"/>
        <v>1.0195879504768872</v>
      </c>
      <c r="AA132" s="626"/>
      <c r="AB132" s="626">
        <f t="shared" si="281"/>
        <v>2.564833000834394</v>
      </c>
      <c r="AC132" s="647"/>
      <c r="AD132" s="637"/>
      <c r="AE132" s="635">
        <f t="shared" si="282"/>
        <v>3.6596525563870381</v>
      </c>
      <c r="AF132" s="635">
        <f t="shared" si="283"/>
        <v>8.2624213732882765</v>
      </c>
      <c r="AG132" s="635">
        <f t="shared" si="284"/>
        <v>1.7414289354952104</v>
      </c>
      <c r="AH132" s="626"/>
      <c r="AI132" s="635">
        <f t="shared" si="241"/>
        <v>4.3806661311336024</v>
      </c>
      <c r="AK132" s="636">
        <f t="shared" si="242"/>
        <v>1.0290744966399519</v>
      </c>
      <c r="AL132" s="636">
        <f t="shared" si="243"/>
        <v>0.93722617265907437</v>
      </c>
      <c r="AM132" s="636">
        <f t="shared" si="244"/>
        <v>0.93757769188227991</v>
      </c>
      <c r="AN132" s="637"/>
      <c r="AO132" s="636">
        <f t="shared" si="245"/>
        <v>4449.3291409917547</v>
      </c>
      <c r="AP132" s="631"/>
      <c r="AQ132" s="631">
        <f t="shared" si="285"/>
        <v>1.7079732402493575</v>
      </c>
      <c r="AR132" s="631">
        <f t="shared" si="286"/>
        <v>1.7079732402493573</v>
      </c>
      <c r="AS132" s="631">
        <f t="shared" si="287"/>
        <v>1.7079732402493573</v>
      </c>
      <c r="AT132" s="631"/>
      <c r="AU132" s="631">
        <f t="shared" si="246"/>
        <v>1.7079732402493573</v>
      </c>
      <c r="AW132" s="631">
        <f t="shared" si="247"/>
        <v>0.58049253599031347</v>
      </c>
      <c r="AX132" s="631">
        <f t="shared" si="247"/>
        <v>0.23397093554470244</v>
      </c>
      <c r="AY132" s="631">
        <f t="shared" si="247"/>
        <v>0.18553652846498406</v>
      </c>
      <c r="AZ132" s="646"/>
      <c r="BA132" s="631">
        <f t="shared" si="288"/>
        <v>0.99999999999999989</v>
      </c>
      <c r="BC132" s="621"/>
      <c r="BD132" s="638">
        <f t="shared" si="248"/>
        <v>1.0290744966399519</v>
      </c>
      <c r="BE132" s="638">
        <f t="shared" si="249"/>
        <v>0.93722617265907437</v>
      </c>
      <c r="BF132" s="638">
        <f t="shared" si="250"/>
        <v>0.93757769188227991</v>
      </c>
      <c r="BG132" s="638">
        <v>1</v>
      </c>
      <c r="BH132" s="629"/>
      <c r="BI132" s="638">
        <f t="shared" si="251"/>
        <v>1.7079732402493575</v>
      </c>
      <c r="BJ132" s="638">
        <f t="shared" si="252"/>
        <v>1.7079732402493573</v>
      </c>
      <c r="BK132" s="638">
        <f t="shared" si="253"/>
        <v>1.7079732402493573</v>
      </c>
      <c r="BL132" s="638">
        <v>1</v>
      </c>
      <c r="BN132" s="638">
        <v>1</v>
      </c>
      <c r="BO132" s="638">
        <v>1</v>
      </c>
      <c r="BP132" s="638">
        <v>1</v>
      </c>
      <c r="BQ132" s="638">
        <v>1</v>
      </c>
      <c r="BT132" s="630">
        <f t="shared" si="254"/>
        <v>1.087863129458253</v>
      </c>
      <c r="BU132" s="630">
        <f t="shared" si="255"/>
        <v>0.8458889383207181</v>
      </c>
      <c r="BV132" s="630">
        <f t="shared" si="256"/>
        <v>0.8035533459559091</v>
      </c>
      <c r="BW132" s="630">
        <f t="shared" si="257"/>
        <v>1.075495624870525</v>
      </c>
      <c r="BX132" s="630">
        <v>1</v>
      </c>
      <c r="BY132" s="630">
        <v>1</v>
      </c>
      <c r="BZ132" s="630">
        <f t="shared" si="258"/>
        <v>0.97879103731241157</v>
      </c>
      <c r="CA132" s="630">
        <f t="shared" si="259"/>
        <v>0.92021138761569565</v>
      </c>
      <c r="CB132" s="630">
        <f t="shared" si="260"/>
        <v>0.92021138761569554</v>
      </c>
      <c r="CC132" s="630"/>
      <c r="CD132" s="630">
        <f t="shared" si="289"/>
        <v>0.86421810792565157</v>
      </c>
      <c r="CG132" s="575"/>
      <c r="CI132" s="621">
        <f t="shared" si="261"/>
        <v>0.48494930444535056</v>
      </c>
      <c r="CJ132" s="621">
        <f t="shared" si="262"/>
        <v>0.44129509090722463</v>
      </c>
      <c r="CK132" s="621">
        <f t="shared" si="263"/>
        <v>7.3755604647424811E-2</v>
      </c>
      <c r="CL132" s="621">
        <f t="shared" si="264"/>
        <v>0</v>
      </c>
      <c r="CN132" s="621">
        <f t="shared" si="325"/>
        <v>0.47464471047659729</v>
      </c>
      <c r="CO132" s="621">
        <f t="shared" si="325"/>
        <v>0.44959126094007201</v>
      </c>
      <c r="CP132" s="621">
        <f t="shared" si="325"/>
        <v>7.5623222152309849E-2</v>
      </c>
      <c r="CQ132" s="621"/>
      <c r="CR132" s="621">
        <f t="shared" si="266"/>
        <v>0.99985919356897912</v>
      </c>
      <c r="CS132" s="621"/>
      <c r="CT132" s="621">
        <f t="shared" si="326"/>
        <v>0.47471155291612777</v>
      </c>
      <c r="CU132" s="621">
        <f t="shared" si="326"/>
        <v>0.44965457519599755</v>
      </c>
      <c r="CV132" s="621">
        <f t="shared" si="326"/>
        <v>7.5633871887874668E-2</v>
      </c>
      <c r="CW132" s="621">
        <f t="shared" si="326"/>
        <v>0</v>
      </c>
      <c r="CZ132" s="621">
        <f t="shared" si="290"/>
        <v>1.4227255806160091E-2</v>
      </c>
      <c r="DA132" s="621">
        <f t="shared" si="291"/>
        <v>-3.9835779137014214E-2</v>
      </c>
      <c r="DB132" s="621">
        <f t="shared" si="292"/>
        <v>-3.2747053147603171E-2</v>
      </c>
      <c r="DC132" s="621">
        <f t="shared" si="293"/>
        <v>0</v>
      </c>
      <c r="DE132" s="621">
        <f t="shared" si="294"/>
        <v>-1.1167011512859724E-2</v>
      </c>
      <c r="DF132" s="621">
        <f t="shared" si="295"/>
        <v>-1.116701151285995E-2</v>
      </c>
      <c r="DG132" s="621">
        <f t="shared" si="296"/>
        <v>-1.116701151285995E-2</v>
      </c>
      <c r="DH132" s="621">
        <f t="shared" si="297"/>
        <v>0</v>
      </c>
      <c r="DI132" s="621"/>
      <c r="DK132" s="621">
        <f t="shared" si="298"/>
        <v>1.4819354098576416E-2</v>
      </c>
      <c r="DL132" s="621">
        <f t="shared" si="299"/>
        <v>-1.136332996087012E-2</v>
      </c>
      <c r="DM132" s="621">
        <f t="shared" si="300"/>
        <v>-3.1122958524818559E-2</v>
      </c>
      <c r="DN132" s="621"/>
      <c r="DP132" s="621">
        <f t="shared" si="268"/>
        <v>-1.1167011512859724E-2</v>
      </c>
      <c r="DQ132" s="621">
        <f t="shared" si="269"/>
        <v>-1.116701151285995E-2</v>
      </c>
      <c r="DR132" s="621">
        <f t="shared" si="270"/>
        <v>-1.116701151285995E-2</v>
      </c>
      <c r="DS132" s="621">
        <f t="shared" si="271"/>
        <v>0</v>
      </c>
      <c r="DU132" s="621">
        <f t="shared" si="272"/>
        <v>0</v>
      </c>
      <c r="DV132" s="621">
        <f t="shared" si="273"/>
        <v>0</v>
      </c>
      <c r="DW132" s="621">
        <f t="shared" si="274"/>
        <v>0</v>
      </c>
      <c r="DX132" s="621">
        <f t="shared" si="275"/>
        <v>0</v>
      </c>
      <c r="EB132" s="621">
        <f t="shared" si="315"/>
        <v>0.98645725533753714</v>
      </c>
      <c r="EC132" s="621">
        <f t="shared" si="228"/>
        <v>0.93769277840510201</v>
      </c>
      <c r="ED132" s="621">
        <f t="shared" si="311"/>
        <v>0.97879103731241157</v>
      </c>
      <c r="EE132" s="621"/>
      <c r="EF132" s="621">
        <f t="shared" si="316"/>
        <v>0.98889510811498571</v>
      </c>
      <c r="EG132" s="621">
        <f t="shared" si="230"/>
        <v>1.4224339143523994</v>
      </c>
      <c r="EH132" s="621">
        <f t="shared" si="312"/>
        <v>0.8035533459559091</v>
      </c>
      <c r="EI132" s="621"/>
      <c r="EJ132" s="621">
        <f t="shared" si="317"/>
        <v>0.99957148727096057</v>
      </c>
      <c r="EK132" s="621">
        <f t="shared" si="232"/>
        <v>1.0395047127325534</v>
      </c>
      <c r="EL132" s="621">
        <f t="shared" si="313"/>
        <v>1.075495624870525</v>
      </c>
      <c r="EM132" s="621"/>
      <c r="EP132" s="577"/>
      <c r="EZ132" s="572">
        <v>2010</v>
      </c>
      <c r="FA132" s="631">
        <f t="shared" si="213"/>
        <v>0.86786422813194508</v>
      </c>
      <c r="FB132" s="631">
        <f t="shared" si="214"/>
        <v>1.3679901375142809</v>
      </c>
      <c r="FC132" s="631">
        <f t="shared" si="215"/>
        <v>1</v>
      </c>
      <c r="FD132" s="631">
        <f t="shared" si="216"/>
        <v>0.60161094839409079</v>
      </c>
      <c r="FE132" s="631">
        <f t="shared" si="217"/>
        <v>0.77370406785641177</v>
      </c>
    </row>
    <row r="133" spans="1:161" x14ac:dyDescent="0.2">
      <c r="A133" s="571" t="s">
        <v>595</v>
      </c>
      <c r="B133" s="571">
        <f t="shared" si="226"/>
        <v>1988</v>
      </c>
      <c r="D133" s="626">
        <f t="shared" ref="D133:F133" si="328">D212+D293</f>
        <v>527.95376218733668</v>
      </c>
      <c r="E133" s="626">
        <f t="shared" si="328"/>
        <v>518.56195144207004</v>
      </c>
      <c r="F133" s="626">
        <f t="shared" si="328"/>
        <v>90.851115587426449</v>
      </c>
      <c r="G133" s="626"/>
      <c r="H133" s="626">
        <f t="shared" si="321"/>
        <v>1137.3668292168331</v>
      </c>
      <c r="J133" s="632">
        <f t="shared" si="238"/>
        <v>249907.11971999999</v>
      </c>
      <c r="K133" s="632">
        <f t="shared" si="238"/>
        <v>110370.91110000001</v>
      </c>
      <c r="L133" s="632">
        <f t="shared" si="238"/>
        <v>86367.9</v>
      </c>
      <c r="M133" s="632"/>
      <c r="N133" s="632">
        <f t="shared" si="322"/>
        <v>446645.93082000001</v>
      </c>
      <c r="O133" s="772"/>
      <c r="R133" s="645">
        <f t="shared" si="239"/>
        <v>155784.00072810904</v>
      </c>
      <c r="S133" s="645">
        <f t="shared" si="239"/>
        <v>68801.649646592385</v>
      </c>
      <c r="T133" s="645">
        <f t="shared" si="239"/>
        <v>53838.950293053495</v>
      </c>
      <c r="U133" s="641"/>
      <c r="V133" s="632">
        <f t="shared" si="323"/>
        <v>278424.60066775489</v>
      </c>
      <c r="X133" s="635">
        <f t="shared" si="278"/>
        <v>2.1125999242393121</v>
      </c>
      <c r="Y133" s="635">
        <f t="shared" si="279"/>
        <v>4.698357078634916</v>
      </c>
      <c r="Z133" s="635">
        <f t="shared" si="280"/>
        <v>1.0519083546945851</v>
      </c>
      <c r="AA133" s="626"/>
      <c r="AB133" s="626">
        <f t="shared" si="281"/>
        <v>2.5464618632676994</v>
      </c>
      <c r="AC133" s="648"/>
      <c r="AE133" s="635">
        <f t="shared" si="282"/>
        <v>3.3890114499548529</v>
      </c>
      <c r="AF133" s="635">
        <f t="shared" si="283"/>
        <v>7.5370569471186135</v>
      </c>
      <c r="AG133" s="635">
        <f t="shared" si="284"/>
        <v>1.68746075272475</v>
      </c>
      <c r="AH133" s="626"/>
      <c r="AI133" s="635">
        <f t="shared" si="241"/>
        <v>4.0850083882280837</v>
      </c>
      <c r="AK133" s="636">
        <f t="shared" si="242"/>
        <v>1.01462435143689</v>
      </c>
      <c r="AL133" s="636">
        <f t="shared" si="243"/>
        <v>0.91025725872549046</v>
      </c>
      <c r="AM133" s="636">
        <f t="shared" si="244"/>
        <v>0.9672984138395746</v>
      </c>
      <c r="AN133" s="637"/>
      <c r="AO133" s="636">
        <f t="shared" si="245"/>
        <v>4417.4599168738214</v>
      </c>
      <c r="AP133" s="631"/>
      <c r="AQ133" s="631">
        <f t="shared" si="285"/>
        <v>1.6041898946745161</v>
      </c>
      <c r="AR133" s="631">
        <f t="shared" si="286"/>
        <v>1.6041898946745163</v>
      </c>
      <c r="AS133" s="631">
        <f t="shared" si="287"/>
        <v>1.6041898946745161</v>
      </c>
      <c r="AT133" s="631"/>
      <c r="AU133" s="631">
        <f t="shared" si="246"/>
        <v>1.6041898946745163</v>
      </c>
      <c r="AW133" s="631">
        <f t="shared" si="247"/>
        <v>0.55951952648755587</v>
      </c>
      <c r="AX133" s="631">
        <f t="shared" si="247"/>
        <v>0.2471105264462376</v>
      </c>
      <c r="AY133" s="631">
        <f t="shared" si="247"/>
        <v>0.19336994706620667</v>
      </c>
      <c r="AZ133" s="646"/>
      <c r="BA133" s="631">
        <f t="shared" si="288"/>
        <v>1.0000000000000002</v>
      </c>
      <c r="BC133" s="621"/>
      <c r="BD133" s="638">
        <f t="shared" si="248"/>
        <v>1.01462435143689</v>
      </c>
      <c r="BE133" s="638">
        <f t="shared" si="249"/>
        <v>0.91025725872549046</v>
      </c>
      <c r="BF133" s="638">
        <f t="shared" si="250"/>
        <v>0.9672984138395746</v>
      </c>
      <c r="BG133" s="638">
        <v>1</v>
      </c>
      <c r="BH133" s="629"/>
      <c r="BI133" s="638">
        <f t="shared" si="251"/>
        <v>1.6041898946745161</v>
      </c>
      <c r="BJ133" s="638">
        <f t="shared" si="252"/>
        <v>1.6041898946745163</v>
      </c>
      <c r="BK133" s="638">
        <f t="shared" si="253"/>
        <v>1.6041898946745161</v>
      </c>
      <c r="BL133" s="638">
        <v>1</v>
      </c>
      <c r="BN133" s="638">
        <v>1</v>
      </c>
      <c r="BO133" s="638">
        <v>1</v>
      </c>
      <c r="BP133" s="638">
        <v>1</v>
      </c>
      <c r="BQ133" s="638">
        <v>1</v>
      </c>
      <c r="BT133" s="630">
        <f t="shared" si="254"/>
        <v>1.2186529022030845</v>
      </c>
      <c r="BU133" s="630">
        <f t="shared" si="255"/>
        <v>0.78879862219842289</v>
      </c>
      <c r="BV133" s="630">
        <f t="shared" si="256"/>
        <v>0.7547262024000847</v>
      </c>
      <c r="BW133" s="630">
        <f t="shared" si="257"/>
        <v>1.0865494504320543</v>
      </c>
      <c r="BX133" s="630">
        <v>1</v>
      </c>
      <c r="BY133" s="630">
        <v>1</v>
      </c>
      <c r="BZ133" s="630">
        <f t="shared" si="258"/>
        <v>0.96189400696169203</v>
      </c>
      <c r="CA133" s="630">
        <f t="shared" si="259"/>
        <v>0.96127173019590251</v>
      </c>
      <c r="CB133" s="630">
        <f t="shared" si="260"/>
        <v>0.96127173019590251</v>
      </c>
      <c r="CC133" s="630"/>
      <c r="CD133" s="630">
        <f t="shared" si="289"/>
        <v>0.82004734044448346</v>
      </c>
      <c r="CG133" s="575"/>
      <c r="CI133" s="621">
        <f t="shared" si="261"/>
        <v>0.46418951970919931</v>
      </c>
      <c r="CJ133" s="621">
        <f t="shared" si="262"/>
        <v>0.45593201605777522</v>
      </c>
      <c r="CK133" s="621">
        <f t="shared" si="263"/>
        <v>7.9878464233025512E-2</v>
      </c>
      <c r="CL133" s="621">
        <f t="shared" si="264"/>
        <v>0</v>
      </c>
      <c r="CN133" s="621">
        <f t="shared" si="325"/>
        <v>0.47449372528194211</v>
      </c>
      <c r="CO133" s="621">
        <f t="shared" si="325"/>
        <v>0.44857375404886707</v>
      </c>
      <c r="CP133" s="621">
        <f t="shared" si="325"/>
        <v>7.6776347608246975E-2</v>
      </c>
      <c r="CQ133" s="621"/>
      <c r="CR133" s="621">
        <f t="shared" si="266"/>
        <v>0.99984382693905616</v>
      </c>
      <c r="CS133" s="621"/>
      <c r="CT133" s="621">
        <f t="shared" si="326"/>
        <v>0.47456783999413948</v>
      </c>
      <c r="CU133" s="621">
        <f t="shared" si="326"/>
        <v>0.4486438201275299</v>
      </c>
      <c r="CV133" s="621">
        <f t="shared" si="326"/>
        <v>7.6788339878330572E-2</v>
      </c>
      <c r="CW133" s="621">
        <f t="shared" si="326"/>
        <v>0</v>
      </c>
      <c r="CZ133" s="621">
        <f t="shared" si="290"/>
        <v>-1.4141404470339406E-2</v>
      </c>
      <c r="DA133" s="621">
        <f t="shared" si="291"/>
        <v>-2.9197371228790438E-2</v>
      </c>
      <c r="DB133" s="621">
        <f t="shared" si="292"/>
        <v>3.1207419653859328E-2</v>
      </c>
      <c r="DC133" s="621">
        <f t="shared" si="293"/>
        <v>0</v>
      </c>
      <c r="DE133" s="621">
        <f t="shared" si="294"/>
        <v>-6.2688537304269085E-2</v>
      </c>
      <c r="DF133" s="621">
        <f t="shared" si="295"/>
        <v>-6.2688537304268849E-2</v>
      </c>
      <c r="DG133" s="621">
        <f t="shared" si="296"/>
        <v>-6.2688537304268974E-2</v>
      </c>
      <c r="DH133" s="621">
        <f t="shared" si="297"/>
        <v>0</v>
      </c>
      <c r="DI133" s="621"/>
      <c r="DK133" s="621">
        <f t="shared" si="298"/>
        <v>-3.6798516126073259E-2</v>
      </c>
      <c r="DL133" s="621">
        <f t="shared" si="299"/>
        <v>5.4638811462074E-2</v>
      </c>
      <c r="DM133" s="621">
        <f t="shared" si="300"/>
        <v>4.1353396708697393E-2</v>
      </c>
      <c r="DN133" s="621"/>
      <c r="DP133" s="621">
        <f t="shared" si="268"/>
        <v>-6.2688537304269085E-2</v>
      </c>
      <c r="DQ133" s="621">
        <f t="shared" si="269"/>
        <v>-6.2688537304268849E-2</v>
      </c>
      <c r="DR133" s="621">
        <f t="shared" si="270"/>
        <v>-6.2688537304268974E-2</v>
      </c>
      <c r="DS133" s="621">
        <f t="shared" si="271"/>
        <v>0</v>
      </c>
      <c r="DU133" s="621">
        <f t="shared" si="272"/>
        <v>0</v>
      </c>
      <c r="DV133" s="621">
        <f t="shared" si="273"/>
        <v>0</v>
      </c>
      <c r="DW133" s="621">
        <f t="shared" si="274"/>
        <v>0</v>
      </c>
      <c r="DX133" s="621">
        <f t="shared" si="275"/>
        <v>0</v>
      </c>
      <c r="EB133" s="621">
        <f t="shared" si="315"/>
        <v>0.98273683584484417</v>
      </c>
      <c r="EC133" s="621">
        <f t="shared" si="228"/>
        <v>0.92150523404439055</v>
      </c>
      <c r="ED133" s="621">
        <f t="shared" si="311"/>
        <v>0.96189400696169203</v>
      </c>
      <c r="EE133" s="621"/>
      <c r="EF133" s="621">
        <f t="shared" si="316"/>
        <v>0.939235965102305</v>
      </c>
      <c r="EG133" s="621">
        <f t="shared" si="230"/>
        <v>1.3360010903410253</v>
      </c>
      <c r="EH133" s="621">
        <f t="shared" si="312"/>
        <v>0.7547262024000847</v>
      </c>
      <c r="EI133" s="621"/>
      <c r="EJ133" s="621">
        <f t="shared" si="317"/>
        <v>1.0102778898453073</v>
      </c>
      <c r="EK133" s="621">
        <f t="shared" si="232"/>
        <v>1.0501886276636965</v>
      </c>
      <c r="EL133" s="621">
        <f t="shared" si="313"/>
        <v>1.0865494504320543</v>
      </c>
      <c r="EM133" s="621"/>
      <c r="EP133" s="577"/>
    </row>
    <row r="134" spans="1:161" x14ac:dyDescent="0.2">
      <c r="A134" s="571" t="s">
        <v>595</v>
      </c>
      <c r="B134" s="571">
        <f t="shared" si="226"/>
        <v>1989</v>
      </c>
      <c r="D134" s="626">
        <f t="shared" ref="D134:F134" si="329">D213+D294</f>
        <v>497.03777174442138</v>
      </c>
      <c r="E134" s="626">
        <f t="shared" si="329"/>
        <v>514.89041463979379</v>
      </c>
      <c r="F134" s="626">
        <f t="shared" si="329"/>
        <v>84.587732969680133</v>
      </c>
      <c r="G134" s="626"/>
      <c r="H134" s="626">
        <f t="shared" si="321"/>
        <v>1096.5159193538952</v>
      </c>
      <c r="J134" s="632">
        <f t="shared" si="238"/>
        <v>238672.16076000006</v>
      </c>
      <c r="K134" s="632">
        <f t="shared" si="238"/>
        <v>111694.85340000001</v>
      </c>
      <c r="L134" s="632">
        <f t="shared" si="238"/>
        <v>78016.500000000015</v>
      </c>
      <c r="M134" s="632"/>
      <c r="N134" s="632">
        <f t="shared" si="322"/>
        <v>428383.51416000008</v>
      </c>
      <c r="O134" s="772"/>
      <c r="R134" s="645">
        <f t="shared" si="239"/>
        <v>145986.55009251874</v>
      </c>
      <c r="S134" s="645">
        <f t="shared" si="239"/>
        <v>68319.43138668903</v>
      </c>
      <c r="T134" s="645">
        <f t="shared" si="239"/>
        <v>47719.682299879591</v>
      </c>
      <c r="U134" s="641"/>
      <c r="V134" s="632">
        <f t="shared" si="323"/>
        <v>262025.66377908734</v>
      </c>
      <c r="X134" s="635">
        <f t="shared" si="278"/>
        <v>2.0825125568131266</v>
      </c>
      <c r="Y134" s="635">
        <f t="shared" si="279"/>
        <v>4.6097953394134965</v>
      </c>
      <c r="Z134" s="635">
        <f t="shared" si="280"/>
        <v>1.0842287589122828</v>
      </c>
      <c r="AA134" s="626"/>
      <c r="AB134" s="626">
        <f t="shared" si="281"/>
        <v>2.5596594712660896</v>
      </c>
      <c r="AC134" s="648"/>
      <c r="AE134" s="635">
        <f t="shared" si="282"/>
        <v>3.4046819479563326</v>
      </c>
      <c r="AF134" s="635">
        <f t="shared" si="283"/>
        <v>7.5365149297789991</v>
      </c>
      <c r="AG134" s="635">
        <f t="shared" si="284"/>
        <v>1.7725963144120425</v>
      </c>
      <c r="AH134" s="626"/>
      <c r="AI134" s="635">
        <f t="shared" si="241"/>
        <v>4.1847653529020841</v>
      </c>
      <c r="AK134" s="636">
        <f t="shared" si="242"/>
        <v>1.0001742062338275</v>
      </c>
      <c r="AL134" s="636">
        <f t="shared" si="243"/>
        <v>0.89309935339338387</v>
      </c>
      <c r="AM134" s="636">
        <f t="shared" si="244"/>
        <v>0.99701913579686907</v>
      </c>
      <c r="AN134" s="637"/>
      <c r="AO134" s="636">
        <f t="shared" si="245"/>
        <v>4440.3543906424911</v>
      </c>
      <c r="AP134" s="631"/>
      <c r="AQ134" s="631">
        <f t="shared" si="285"/>
        <v>1.6348914376614967</v>
      </c>
      <c r="AR134" s="631">
        <f t="shared" si="286"/>
        <v>1.6348914376614967</v>
      </c>
      <c r="AS134" s="631">
        <f t="shared" si="287"/>
        <v>1.6348914376614965</v>
      </c>
      <c r="AT134" s="631"/>
      <c r="AU134" s="631">
        <f t="shared" si="246"/>
        <v>1.6348914376614967</v>
      </c>
      <c r="AW134" s="631">
        <f t="shared" si="247"/>
        <v>0.55714599855226143</v>
      </c>
      <c r="AX134" s="631">
        <f t="shared" si="247"/>
        <v>0.26073564856719089</v>
      </c>
      <c r="AY134" s="631">
        <f t="shared" si="247"/>
        <v>0.18211835288054776</v>
      </c>
      <c r="AZ134" s="646"/>
      <c r="BA134" s="631">
        <f t="shared" si="288"/>
        <v>1</v>
      </c>
      <c r="BC134" s="621"/>
      <c r="BD134" s="638">
        <f t="shared" si="248"/>
        <v>1.0001742062338275</v>
      </c>
      <c r="BE134" s="638">
        <f t="shared" si="249"/>
        <v>0.89309935339338387</v>
      </c>
      <c r="BF134" s="638">
        <f t="shared" si="250"/>
        <v>0.99701913579686907</v>
      </c>
      <c r="BG134" s="638">
        <v>1</v>
      </c>
      <c r="BH134" s="629"/>
      <c r="BI134" s="638">
        <f t="shared" si="251"/>
        <v>1.6348914376614967</v>
      </c>
      <c r="BJ134" s="638">
        <f t="shared" si="252"/>
        <v>1.6348914376614967</v>
      </c>
      <c r="BK134" s="638">
        <f t="shared" si="253"/>
        <v>1.6348914376614965</v>
      </c>
      <c r="BL134" s="638">
        <v>1</v>
      </c>
      <c r="BN134" s="638">
        <v>1</v>
      </c>
      <c r="BO134" s="638">
        <v>1</v>
      </c>
      <c r="BP134" s="638">
        <v>1</v>
      </c>
      <c r="BQ134" s="638">
        <v>1</v>
      </c>
      <c r="BT134" s="630">
        <f t="shared" si="254"/>
        <v>1.1468754371928442</v>
      </c>
      <c r="BU134" s="630">
        <f t="shared" si="255"/>
        <v>0.80806128920207132</v>
      </c>
      <c r="BV134" s="630">
        <f t="shared" si="256"/>
        <v>0.76917041441220946</v>
      </c>
      <c r="BW134" s="630">
        <f t="shared" si="257"/>
        <v>1.1064831847855428</v>
      </c>
      <c r="BX134" s="630">
        <v>1</v>
      </c>
      <c r="BY134" s="630">
        <v>1</v>
      </c>
      <c r="BZ134" s="630">
        <f t="shared" si="258"/>
        <v>0.94946052397268632</v>
      </c>
      <c r="CA134" s="630">
        <f t="shared" si="259"/>
        <v>0.92674564433223894</v>
      </c>
      <c r="CB134" s="630">
        <f t="shared" si="260"/>
        <v>0.92674564433223894</v>
      </c>
      <c r="CC134" s="630"/>
      <c r="CD134" s="630">
        <f t="shared" si="289"/>
        <v>0.85107412978163721</v>
      </c>
      <c r="CG134" s="575"/>
      <c r="CI134" s="621">
        <f t="shared" si="261"/>
        <v>0.45328824048199234</v>
      </c>
      <c r="CJ134" s="621">
        <f t="shared" si="262"/>
        <v>0.4695694841741877</v>
      </c>
      <c r="CK134" s="621">
        <f t="shared" si="263"/>
        <v>7.7142275343820024E-2</v>
      </c>
      <c r="CL134" s="621">
        <f t="shared" si="264"/>
        <v>0</v>
      </c>
      <c r="CN134" s="621">
        <f t="shared" si="325"/>
        <v>0.4587172914954511</v>
      </c>
      <c r="CO134" s="621">
        <f t="shared" si="325"/>
        <v>0.46271725632798849</v>
      </c>
      <c r="CP134" s="621">
        <f t="shared" si="325"/>
        <v>7.8502422498586744E-2</v>
      </c>
      <c r="CQ134" s="621"/>
      <c r="CR134" s="621">
        <f t="shared" si="266"/>
        <v>0.99993697032202633</v>
      </c>
      <c r="CS134" s="621"/>
      <c r="CT134" s="621">
        <f t="shared" si="326"/>
        <v>0.45874620612109457</v>
      </c>
      <c r="CU134" s="621">
        <f t="shared" si="326"/>
        <v>0.46274642308601904</v>
      </c>
      <c r="CV134" s="621">
        <f t="shared" si="326"/>
        <v>7.8507370792886375E-2</v>
      </c>
      <c r="CW134" s="621">
        <f t="shared" si="326"/>
        <v>0</v>
      </c>
      <c r="CZ134" s="621">
        <f t="shared" si="290"/>
        <v>-1.4344255822718322E-2</v>
      </c>
      <c r="DA134" s="621">
        <f t="shared" si="291"/>
        <v>-1.9029428767290711E-2</v>
      </c>
      <c r="DB134" s="621">
        <f t="shared" si="292"/>
        <v>3.0262917748764034E-2</v>
      </c>
      <c r="DC134" s="621">
        <f t="shared" si="293"/>
        <v>0</v>
      </c>
      <c r="DE134" s="621">
        <f t="shared" si="294"/>
        <v>1.8957512522849988E-2</v>
      </c>
      <c r="DF134" s="621">
        <f t="shared" si="295"/>
        <v>1.895751252284977E-2</v>
      </c>
      <c r="DG134" s="621">
        <f t="shared" si="296"/>
        <v>1.895751252284977E-2</v>
      </c>
      <c r="DH134" s="621">
        <f t="shared" si="297"/>
        <v>0</v>
      </c>
      <c r="DI134" s="621"/>
      <c r="DK134" s="621">
        <f t="shared" si="298"/>
        <v>-4.2511055577214175E-3</v>
      </c>
      <c r="DL134" s="621">
        <f t="shared" si="299"/>
        <v>5.3671341282660351E-2</v>
      </c>
      <c r="DM134" s="621">
        <f t="shared" si="300"/>
        <v>-5.9948412036923103E-2</v>
      </c>
      <c r="DN134" s="621"/>
      <c r="DP134" s="621">
        <f t="shared" si="268"/>
        <v>1.8957512522849988E-2</v>
      </c>
      <c r="DQ134" s="621">
        <f t="shared" si="269"/>
        <v>1.895751252284977E-2</v>
      </c>
      <c r="DR134" s="621">
        <f t="shared" si="270"/>
        <v>1.895751252284977E-2</v>
      </c>
      <c r="DS134" s="621">
        <f t="shared" si="271"/>
        <v>0</v>
      </c>
      <c r="DU134" s="621">
        <f t="shared" si="272"/>
        <v>0</v>
      </c>
      <c r="DV134" s="621">
        <f t="shared" si="273"/>
        <v>0</v>
      </c>
      <c r="DW134" s="621">
        <f t="shared" si="274"/>
        <v>0</v>
      </c>
      <c r="DX134" s="621">
        <f t="shared" si="275"/>
        <v>0</v>
      </c>
      <c r="EB134" s="621">
        <f t="shared" si="315"/>
        <v>0.98707395731856251</v>
      </c>
      <c r="EC134" s="621">
        <f t="shared" si="228"/>
        <v>0.90959381805796469</v>
      </c>
      <c r="ED134" s="621">
        <f t="shared" si="311"/>
        <v>0.94946052397268632</v>
      </c>
      <c r="EE134" s="621"/>
      <c r="EF134" s="621">
        <f t="shared" si="316"/>
        <v>1.0191383470802935</v>
      </c>
      <c r="EG134" s="621">
        <f t="shared" si="230"/>
        <v>1.3615699429076225</v>
      </c>
      <c r="EH134" s="621">
        <f t="shared" si="312"/>
        <v>0.76917041441220946</v>
      </c>
      <c r="EI134" s="621"/>
      <c r="EJ134" s="621">
        <f t="shared" si="317"/>
        <v>1.0183459062498832</v>
      </c>
      <c r="EK134" s="621">
        <f t="shared" si="232"/>
        <v>1.0694552897715082</v>
      </c>
      <c r="EL134" s="621">
        <f t="shared" si="313"/>
        <v>1.1064831847855428</v>
      </c>
      <c r="EM134" s="621"/>
      <c r="EP134" s="577"/>
    </row>
    <row r="135" spans="1:161" x14ac:dyDescent="0.2">
      <c r="A135" s="571" t="s">
        <v>595</v>
      </c>
      <c r="B135" s="571">
        <f t="shared" si="226"/>
        <v>1990</v>
      </c>
      <c r="D135" s="626">
        <f t="shared" ref="D135:F135" si="330">D214+D295</f>
        <v>496.64491757924145</v>
      </c>
      <c r="E135" s="626">
        <f t="shared" si="330"/>
        <v>523.32552438687367</v>
      </c>
      <c r="F135" s="626">
        <f t="shared" si="330"/>
        <v>99.033891192642017</v>
      </c>
      <c r="G135" s="626"/>
      <c r="H135" s="626">
        <f t="shared" si="321"/>
        <v>1119.0043331587572</v>
      </c>
      <c r="J135" s="632">
        <f t="shared" ref="J135:L154" si="331">J56</f>
        <v>241979.54699999999</v>
      </c>
      <c r="K135" s="632">
        <f t="shared" si="331"/>
        <v>117220.00620000002</v>
      </c>
      <c r="L135" s="632">
        <f t="shared" si="331"/>
        <v>88696.4</v>
      </c>
      <c r="M135" s="632"/>
      <c r="N135" s="632">
        <f t="shared" si="322"/>
        <v>447895.95319999999</v>
      </c>
      <c r="O135" s="772"/>
      <c r="R135" s="645">
        <f t="shared" ref="R135:T154" si="332">R56</f>
        <v>141960.48343458551</v>
      </c>
      <c r="S135" s="645">
        <f t="shared" si="332"/>
        <v>68768.658155877594</v>
      </c>
      <c r="T135" s="645">
        <f t="shared" si="332"/>
        <v>52034.909474838263</v>
      </c>
      <c r="U135" s="641"/>
      <c r="V135" s="632">
        <f t="shared" si="323"/>
        <v>262764.05106530141</v>
      </c>
      <c r="X135" s="635">
        <f t="shared" si="278"/>
        <v>2.0524251893869421</v>
      </c>
      <c r="Y135" s="635">
        <f t="shared" si="279"/>
        <v>4.464472758122696</v>
      </c>
      <c r="Z135" s="635">
        <f t="shared" si="280"/>
        <v>1.1165491631299809</v>
      </c>
      <c r="AA135" s="626"/>
      <c r="AB135" s="626">
        <f t="shared" si="281"/>
        <v>2.4983577662714129</v>
      </c>
      <c r="AC135" s="647"/>
      <c r="AD135" s="637"/>
      <c r="AE135" s="635">
        <f t="shared" si="282"/>
        <v>3.4984729944801312</v>
      </c>
      <c r="AF135" s="635">
        <f t="shared" si="283"/>
        <v>7.6099423548537786</v>
      </c>
      <c r="AG135" s="635">
        <f t="shared" si="284"/>
        <v>1.9032202072059017</v>
      </c>
      <c r="AH135" s="626"/>
      <c r="AI135" s="635">
        <f t="shared" si="241"/>
        <v>4.2585898969896201</v>
      </c>
      <c r="AK135" s="636">
        <f t="shared" si="242"/>
        <v>0.98572406103076549</v>
      </c>
      <c r="AL135" s="636">
        <f t="shared" si="243"/>
        <v>0.86494463201679783</v>
      </c>
      <c r="AM135" s="636">
        <f t="shared" si="244"/>
        <v>1.026739857754164</v>
      </c>
      <c r="AN135" s="637"/>
      <c r="AO135" s="636">
        <f t="shared" si="245"/>
        <v>4334.0116141979579</v>
      </c>
      <c r="AP135" s="631"/>
      <c r="AQ135" s="631">
        <f t="shared" si="285"/>
        <v>1.704555670321471</v>
      </c>
      <c r="AR135" s="631">
        <f t="shared" si="286"/>
        <v>1.7045556703214708</v>
      </c>
      <c r="AS135" s="631">
        <f t="shared" si="287"/>
        <v>1.7045556703214708</v>
      </c>
      <c r="AT135" s="631"/>
      <c r="AU135" s="631">
        <f t="shared" si="246"/>
        <v>1.7045556703214706</v>
      </c>
      <c r="AW135" s="631">
        <f t="shared" ref="AW135:AY154" si="333">AW56</f>
        <v>0.54025839097489736</v>
      </c>
      <c r="AX135" s="631">
        <f t="shared" si="333"/>
        <v>0.26171258159963212</v>
      </c>
      <c r="AY135" s="631">
        <f t="shared" si="333"/>
        <v>0.19802902742547035</v>
      </c>
      <c r="AZ135" s="646"/>
      <c r="BA135" s="631">
        <f t="shared" si="288"/>
        <v>0.99999999999999978</v>
      </c>
      <c r="BC135" s="621"/>
      <c r="BD135" s="638">
        <f t="shared" si="248"/>
        <v>0.98572406103076549</v>
      </c>
      <c r="BE135" s="638">
        <f t="shared" si="249"/>
        <v>0.86494463201679783</v>
      </c>
      <c r="BF135" s="638">
        <f t="shared" si="250"/>
        <v>1.026739857754164</v>
      </c>
      <c r="BG135" s="638">
        <v>1</v>
      </c>
      <c r="BH135" s="629"/>
      <c r="BI135" s="638">
        <f t="shared" si="251"/>
        <v>1.704555670321471</v>
      </c>
      <c r="BJ135" s="638">
        <f t="shared" si="252"/>
        <v>1.7045556703214708</v>
      </c>
      <c r="BK135" s="638">
        <f t="shared" si="253"/>
        <v>1.7045556703214708</v>
      </c>
      <c r="BL135" s="638">
        <v>1</v>
      </c>
      <c r="BN135" s="638">
        <v>1</v>
      </c>
      <c r="BO135" s="638">
        <v>1</v>
      </c>
      <c r="BP135" s="638">
        <v>1</v>
      </c>
      <c r="BQ135" s="638">
        <v>1</v>
      </c>
      <c r="BT135" s="630">
        <f t="shared" si="254"/>
        <v>1.1501073276476981</v>
      </c>
      <c r="BU135" s="630">
        <f t="shared" si="255"/>
        <v>0.82231651052021759</v>
      </c>
      <c r="BV135" s="630">
        <f t="shared" si="256"/>
        <v>0.80194547547768646</v>
      </c>
      <c r="BW135" s="630">
        <f t="shared" si="257"/>
        <v>1.100823464297576</v>
      </c>
      <c r="BX135" s="630">
        <v>1</v>
      </c>
      <c r="BY135" s="630">
        <v>1</v>
      </c>
      <c r="BZ135" s="630">
        <f t="shared" si="258"/>
        <v>0.93148634027220001</v>
      </c>
      <c r="CA135" s="630">
        <f t="shared" si="259"/>
        <v>0.94575224439498773</v>
      </c>
      <c r="CB135" s="630">
        <f t="shared" si="260"/>
        <v>0.94575224439498762</v>
      </c>
      <c r="CC135" s="630"/>
      <c r="CD135" s="630">
        <f t="shared" si="289"/>
        <v>0.88280039649311359</v>
      </c>
      <c r="CG135" s="575"/>
      <c r="CI135" s="621">
        <f t="shared" si="261"/>
        <v>0.44382751957474381</v>
      </c>
      <c r="CJ135" s="621">
        <f t="shared" si="262"/>
        <v>0.46767068623373026</v>
      </c>
      <c r="CK135" s="621">
        <f t="shared" si="263"/>
        <v>8.8501794191525915E-2</v>
      </c>
      <c r="CL135" s="621">
        <f t="shared" si="264"/>
        <v>0</v>
      </c>
      <c r="CN135" s="621">
        <f t="shared" si="325"/>
        <v>0.44854125120173571</v>
      </c>
      <c r="CO135" s="621">
        <f t="shared" si="325"/>
        <v>0.46861944405958139</v>
      </c>
      <c r="CP135" s="621">
        <f t="shared" si="325"/>
        <v>8.2692036253571882E-2</v>
      </c>
      <c r="CQ135" s="621"/>
      <c r="CR135" s="621">
        <f t="shared" si="266"/>
        <v>0.99985273151488907</v>
      </c>
      <c r="CS135" s="621"/>
      <c r="CT135" s="621">
        <f t="shared" si="326"/>
        <v>0.44860731692170847</v>
      </c>
      <c r="CU135" s="621">
        <f t="shared" si="326"/>
        <v>0.46868846710012019</v>
      </c>
      <c r="CV135" s="621">
        <f t="shared" si="326"/>
        <v>8.2704215978171278E-2</v>
      </c>
      <c r="CW135" s="621">
        <f t="shared" si="326"/>
        <v>0</v>
      </c>
      <c r="CZ135" s="621">
        <f t="shared" si="290"/>
        <v>-1.4553011575223014E-2</v>
      </c>
      <c r="DA135" s="621">
        <f t="shared" si="291"/>
        <v>-3.2032337033031183E-2</v>
      </c>
      <c r="DB135" s="621">
        <f t="shared" si="292"/>
        <v>2.9373911624139465E-2</v>
      </c>
      <c r="DC135" s="621">
        <f t="shared" si="293"/>
        <v>0</v>
      </c>
      <c r="DE135" s="621">
        <f t="shared" si="294"/>
        <v>4.1728069694440297E-2</v>
      </c>
      <c r="DF135" s="621">
        <f t="shared" si="295"/>
        <v>4.1728069694440081E-2</v>
      </c>
      <c r="DG135" s="621">
        <f t="shared" si="296"/>
        <v>4.1728069694440297E-2</v>
      </c>
      <c r="DH135" s="621">
        <f t="shared" si="297"/>
        <v>0</v>
      </c>
      <c r="DI135" s="621"/>
      <c r="DK135" s="621">
        <f t="shared" si="298"/>
        <v>-3.0779794555461034E-2</v>
      </c>
      <c r="DL135" s="621">
        <f t="shared" si="299"/>
        <v>3.7398314882687439E-3</v>
      </c>
      <c r="DM135" s="621">
        <f t="shared" si="300"/>
        <v>8.3756856826309428E-2</v>
      </c>
      <c r="DN135" s="621"/>
      <c r="DP135" s="621">
        <f t="shared" si="268"/>
        <v>4.1728069694440297E-2</v>
      </c>
      <c r="DQ135" s="621">
        <f t="shared" si="269"/>
        <v>4.1728069694440081E-2</v>
      </c>
      <c r="DR135" s="621">
        <f t="shared" si="270"/>
        <v>4.1728069694440297E-2</v>
      </c>
      <c r="DS135" s="621">
        <f t="shared" si="271"/>
        <v>0</v>
      </c>
      <c r="DU135" s="621">
        <f t="shared" si="272"/>
        <v>0</v>
      </c>
      <c r="DV135" s="621">
        <f t="shared" si="273"/>
        <v>0</v>
      </c>
      <c r="DW135" s="621">
        <f t="shared" si="274"/>
        <v>0</v>
      </c>
      <c r="DX135" s="621">
        <f t="shared" si="275"/>
        <v>0</v>
      </c>
      <c r="EB135" s="621">
        <f t="shared" si="315"/>
        <v>0.98106905632550201</v>
      </c>
      <c r="EC135" s="621">
        <f t="shared" si="228"/>
        <v>0.89237434872163779</v>
      </c>
      <c r="ED135" s="621">
        <f t="shared" si="311"/>
        <v>0.93148634027220001</v>
      </c>
      <c r="EE135" s="621"/>
      <c r="EF135" s="621">
        <f t="shared" si="316"/>
        <v>1.0426109226919802</v>
      </c>
      <c r="EG135" s="621">
        <f t="shared" si="230"/>
        <v>1.4195876944845831</v>
      </c>
      <c r="EH135" s="621">
        <f t="shared" si="312"/>
        <v>0.80194547547768646</v>
      </c>
      <c r="EI135" s="621"/>
      <c r="EJ135" s="621">
        <f t="shared" si="317"/>
        <v>0.9948849466799049</v>
      </c>
      <c r="EK135" s="621">
        <f t="shared" si="232"/>
        <v>1.0639849689408691</v>
      </c>
      <c r="EL135" s="621">
        <f t="shared" si="313"/>
        <v>1.100823464297576</v>
      </c>
      <c r="EM135" s="621"/>
      <c r="EP135" s="577"/>
    </row>
    <row r="136" spans="1:161" x14ac:dyDescent="0.2">
      <c r="A136" s="571" t="s">
        <v>595</v>
      </c>
      <c r="B136" s="571">
        <f t="shared" si="226"/>
        <v>1991</v>
      </c>
      <c r="D136" s="626">
        <f t="shared" ref="D136:F136" si="334">D215+D296</f>
        <v>500.09410307952692</v>
      </c>
      <c r="E136" s="626">
        <f t="shared" si="334"/>
        <v>532.02259211953401</v>
      </c>
      <c r="F136" s="626">
        <f t="shared" si="334"/>
        <v>99.397552566916261</v>
      </c>
      <c r="G136" s="626"/>
      <c r="H136" s="626">
        <f t="shared" si="321"/>
        <v>1131.514247765977</v>
      </c>
      <c r="J136" s="632">
        <f t="shared" si="331"/>
        <v>247285.14576000001</v>
      </c>
      <c r="K136" s="632">
        <f t="shared" si="331"/>
        <v>121972.236</v>
      </c>
      <c r="L136" s="632">
        <f t="shared" si="331"/>
        <v>86517.700000000012</v>
      </c>
      <c r="M136" s="632"/>
      <c r="N136" s="632">
        <f t="shared" si="322"/>
        <v>455775.08176000003</v>
      </c>
      <c r="O136" s="772"/>
      <c r="R136" s="645">
        <f t="shared" si="332"/>
        <v>146898.05374577586</v>
      </c>
      <c r="S136" s="645">
        <f t="shared" si="332"/>
        <v>72456.774645130048</v>
      </c>
      <c r="T136" s="645">
        <f t="shared" si="332"/>
        <v>51395.249421474648</v>
      </c>
      <c r="U136" s="641"/>
      <c r="V136" s="632">
        <f t="shared" si="323"/>
        <v>270750.07781238056</v>
      </c>
      <c r="X136" s="635">
        <f t="shared" si="278"/>
        <v>2.0223378219607575</v>
      </c>
      <c r="Y136" s="635">
        <f t="shared" si="279"/>
        <v>4.3618335579216074</v>
      </c>
      <c r="Z136" s="635">
        <f t="shared" si="280"/>
        <v>1.1488695673476785</v>
      </c>
      <c r="AA136" s="626"/>
      <c r="AB136" s="626">
        <f t="shared" si="281"/>
        <v>2.4826154238107394</v>
      </c>
      <c r="AC136" s="648"/>
      <c r="AE136" s="635">
        <f t="shared" si="282"/>
        <v>3.4043616666630441</v>
      </c>
      <c r="AF136" s="635">
        <f t="shared" si="283"/>
        <v>7.342620406790247</v>
      </c>
      <c r="AG136" s="635">
        <f t="shared" si="284"/>
        <v>1.9339832705507729</v>
      </c>
      <c r="AH136" s="626"/>
      <c r="AI136" s="635">
        <f t="shared" si="241"/>
        <v>4.1791834628763178</v>
      </c>
      <c r="AK136" s="636">
        <f t="shared" si="242"/>
        <v>0.9712739158277035</v>
      </c>
      <c r="AL136" s="636">
        <f t="shared" si="243"/>
        <v>0.84505936671040605</v>
      </c>
      <c r="AM136" s="636">
        <f t="shared" si="244"/>
        <v>1.0564605797114583</v>
      </c>
      <c r="AN136" s="637"/>
      <c r="AO136" s="636">
        <f t="shared" si="245"/>
        <v>4306.7026771112314</v>
      </c>
      <c r="AP136" s="631"/>
      <c r="AQ136" s="631">
        <f t="shared" si="285"/>
        <v>1.6833793195650888</v>
      </c>
      <c r="AR136" s="631">
        <f t="shared" si="286"/>
        <v>1.6833793195650888</v>
      </c>
      <c r="AS136" s="631">
        <f t="shared" si="287"/>
        <v>1.6833793195650888</v>
      </c>
      <c r="AT136" s="631"/>
      <c r="AU136" s="631">
        <f t="shared" si="246"/>
        <v>1.6833793195650888</v>
      </c>
      <c r="AW136" s="631">
        <f t="shared" si="333"/>
        <v>0.54255959936443887</v>
      </c>
      <c r="AX136" s="631">
        <f t="shared" si="333"/>
        <v>0.26761497256277733</v>
      </c>
      <c r="AY136" s="631">
        <f t="shared" si="333"/>
        <v>0.18982542807278374</v>
      </c>
      <c r="AZ136" s="646"/>
      <c r="BA136" s="631">
        <f t="shared" si="288"/>
        <v>1</v>
      </c>
      <c r="BC136" s="621"/>
      <c r="BD136" s="638">
        <f t="shared" si="248"/>
        <v>0.9712739158277035</v>
      </c>
      <c r="BE136" s="638">
        <f t="shared" si="249"/>
        <v>0.84505936671040605</v>
      </c>
      <c r="BF136" s="638">
        <f t="shared" si="250"/>
        <v>1.0564605797114583</v>
      </c>
      <c r="BG136" s="638">
        <v>1</v>
      </c>
      <c r="BH136" s="629"/>
      <c r="BI136" s="638">
        <f t="shared" si="251"/>
        <v>1.6833793195650888</v>
      </c>
      <c r="BJ136" s="638">
        <f t="shared" si="252"/>
        <v>1.6833793195650888</v>
      </c>
      <c r="BK136" s="638">
        <f t="shared" si="253"/>
        <v>1.6833793195650888</v>
      </c>
      <c r="BL136" s="638">
        <v>1</v>
      </c>
      <c r="BN136" s="638">
        <v>1</v>
      </c>
      <c r="BO136" s="638">
        <v>1</v>
      </c>
      <c r="BP136" s="638">
        <v>1</v>
      </c>
      <c r="BQ136" s="638">
        <v>1</v>
      </c>
      <c r="BT136" s="630">
        <f t="shared" si="254"/>
        <v>1.1850618347173265</v>
      </c>
      <c r="BU136" s="630">
        <f t="shared" si="255"/>
        <v>0.80698344878091688</v>
      </c>
      <c r="BV136" s="630">
        <f t="shared" si="256"/>
        <v>0.79198259836437612</v>
      </c>
      <c r="BW136" s="630">
        <f t="shared" si="257"/>
        <v>1.1103427355310895</v>
      </c>
      <c r="BX136" s="630">
        <v>1</v>
      </c>
      <c r="BY136" s="630">
        <v>1</v>
      </c>
      <c r="BZ136" s="630">
        <f t="shared" si="258"/>
        <v>0.91768140706110601</v>
      </c>
      <c r="CA136" s="630">
        <f t="shared" si="259"/>
        <v>0.95632528639882919</v>
      </c>
      <c r="CB136" s="630">
        <f t="shared" si="260"/>
        <v>0.95632528639882908</v>
      </c>
      <c r="CC136" s="630"/>
      <c r="CD136" s="630">
        <f t="shared" si="289"/>
        <v>0.87937212476092153</v>
      </c>
      <c r="CG136" s="575"/>
      <c r="CI136" s="621">
        <f t="shared" si="261"/>
        <v>0.44196889616449425</v>
      </c>
      <c r="CJ136" s="621">
        <f t="shared" si="262"/>
        <v>0.47018638357399495</v>
      </c>
      <c r="CK136" s="621">
        <f t="shared" si="263"/>
        <v>8.7844720261510967E-2</v>
      </c>
      <c r="CL136" s="621">
        <f t="shared" si="264"/>
        <v>0</v>
      </c>
      <c r="CN136" s="621">
        <f t="shared" si="325"/>
        <v>0.44289755789238427</v>
      </c>
      <c r="CO136" s="621">
        <f t="shared" si="325"/>
        <v>0.4689274102219545</v>
      </c>
      <c r="CP136" s="621">
        <f t="shared" si="325"/>
        <v>8.8172849177863319E-2</v>
      </c>
      <c r="CQ136" s="621"/>
      <c r="CR136" s="621">
        <f t="shared" si="266"/>
        <v>0.99999781729220205</v>
      </c>
      <c r="CS136" s="621"/>
      <c r="CT136" s="621">
        <f t="shared" si="326"/>
        <v>0.44289852461044765</v>
      </c>
      <c r="CU136" s="621">
        <f t="shared" si="326"/>
        <v>0.46892843375570353</v>
      </c>
      <c r="CV136" s="621">
        <f t="shared" si="326"/>
        <v>8.8173041633848856E-2</v>
      </c>
      <c r="CW136" s="621">
        <f t="shared" si="326"/>
        <v>0</v>
      </c>
      <c r="CZ136" s="621">
        <f t="shared" si="290"/>
        <v>-1.47679333290729E-2</v>
      </c>
      <c r="DA136" s="621">
        <f t="shared" si="291"/>
        <v>-2.3258614302742536E-2</v>
      </c>
      <c r="DB136" s="621">
        <f t="shared" si="292"/>
        <v>2.8535649429252356E-2</v>
      </c>
      <c r="DC136" s="621">
        <f t="shared" si="293"/>
        <v>0</v>
      </c>
      <c r="DE136" s="621">
        <f t="shared" si="294"/>
        <v>-1.250120005582085E-2</v>
      </c>
      <c r="DF136" s="621">
        <f t="shared" si="295"/>
        <v>-1.2501200055820737E-2</v>
      </c>
      <c r="DG136" s="621">
        <f t="shared" si="296"/>
        <v>-1.2501200055820737E-2</v>
      </c>
      <c r="DH136" s="621">
        <f t="shared" si="297"/>
        <v>0</v>
      </c>
      <c r="DI136" s="621"/>
      <c r="DK136" s="621">
        <f t="shared" si="298"/>
        <v>4.250413041790386E-3</v>
      </c>
      <c r="DL136" s="621">
        <f t="shared" si="299"/>
        <v>2.230239316734469E-2</v>
      </c>
      <c r="DM136" s="621">
        <f t="shared" si="300"/>
        <v>-4.2308772919819299E-2</v>
      </c>
      <c r="DN136" s="621"/>
      <c r="DP136" s="621">
        <f t="shared" si="268"/>
        <v>-1.250120005582085E-2</v>
      </c>
      <c r="DQ136" s="621">
        <f t="shared" si="269"/>
        <v>-1.2501200055820737E-2</v>
      </c>
      <c r="DR136" s="621">
        <f t="shared" si="270"/>
        <v>-1.2501200055820737E-2</v>
      </c>
      <c r="DS136" s="621">
        <f t="shared" si="271"/>
        <v>0</v>
      </c>
      <c r="DU136" s="621">
        <f t="shared" si="272"/>
        <v>0</v>
      </c>
      <c r="DV136" s="621">
        <f t="shared" si="273"/>
        <v>0</v>
      </c>
      <c r="DW136" s="621">
        <f t="shared" si="274"/>
        <v>0</v>
      </c>
      <c r="DX136" s="621">
        <f t="shared" si="275"/>
        <v>0</v>
      </c>
      <c r="EB136" s="621">
        <f t="shared" si="315"/>
        <v>0.9851796718703788</v>
      </c>
      <c r="EC136" s="621">
        <f t="shared" si="228"/>
        <v>0.87914906805912607</v>
      </c>
      <c r="ED136" s="621">
        <f t="shared" si="311"/>
        <v>0.91768140706110601</v>
      </c>
      <c r="EE136" s="621"/>
      <c r="EF136" s="621">
        <f t="shared" si="316"/>
        <v>0.98757661534610464</v>
      </c>
      <c r="EG136" s="621">
        <f t="shared" si="230"/>
        <v>1.4019516105060645</v>
      </c>
      <c r="EH136" s="621">
        <f t="shared" si="312"/>
        <v>0.79198259836437612</v>
      </c>
      <c r="EI136" s="621"/>
      <c r="EJ136" s="621">
        <f t="shared" si="317"/>
        <v>1.008647409455055</v>
      </c>
      <c r="EK136" s="621">
        <f t="shared" si="232"/>
        <v>1.0731856826213249</v>
      </c>
      <c r="EL136" s="621">
        <f t="shared" si="313"/>
        <v>1.1103427355310895</v>
      </c>
      <c r="EM136" s="621"/>
      <c r="EP136" s="577"/>
    </row>
    <row r="137" spans="1:161" x14ac:dyDescent="0.2">
      <c r="A137" s="571" t="s">
        <v>595</v>
      </c>
      <c r="B137" s="571">
        <f t="shared" si="226"/>
        <v>1992</v>
      </c>
      <c r="D137" s="626">
        <f t="shared" ref="D137:F137" si="335">D216+D297</f>
        <v>481.41916837592908</v>
      </c>
      <c r="E137" s="626">
        <f t="shared" si="335"/>
        <v>511.46947181233611</v>
      </c>
      <c r="F137" s="626">
        <f t="shared" si="335"/>
        <v>87.087364818557859</v>
      </c>
      <c r="G137" s="626"/>
      <c r="H137" s="626">
        <f t="shared" si="321"/>
        <v>1079.976005006823</v>
      </c>
      <c r="J137" s="632">
        <f t="shared" si="331"/>
        <v>241645.90716</v>
      </c>
      <c r="K137" s="632">
        <f t="shared" si="331"/>
        <v>119655.96029999999</v>
      </c>
      <c r="L137" s="632">
        <f t="shared" si="331"/>
        <v>73728.5</v>
      </c>
      <c r="M137" s="632"/>
      <c r="N137" s="632">
        <f t="shared" si="322"/>
        <v>435030.36745999998</v>
      </c>
      <c r="O137" s="772"/>
      <c r="R137" s="645">
        <f t="shared" si="332"/>
        <v>142975.68780788252</v>
      </c>
      <c r="S137" s="645">
        <f t="shared" si="332"/>
        <v>70797.363900219527</v>
      </c>
      <c r="T137" s="645">
        <f t="shared" si="332"/>
        <v>43623.263155720429</v>
      </c>
      <c r="U137" s="641"/>
      <c r="V137" s="632">
        <f t="shared" si="323"/>
        <v>257396.31486382248</v>
      </c>
      <c r="X137" s="635">
        <f t="shared" si="278"/>
        <v>1.9922504545345725</v>
      </c>
      <c r="Y137" s="635">
        <f t="shared" si="279"/>
        <v>4.2745005809153671</v>
      </c>
      <c r="Z137" s="635">
        <f t="shared" si="280"/>
        <v>1.1811899715653766</v>
      </c>
      <c r="AA137" s="626"/>
      <c r="AB137" s="626">
        <f t="shared" si="281"/>
        <v>2.4825301537280025</v>
      </c>
      <c r="AC137" s="648"/>
      <c r="AE137" s="635">
        <f t="shared" si="282"/>
        <v>3.3671400764500294</v>
      </c>
      <c r="AF137" s="635">
        <f t="shared" si="283"/>
        <v>7.2244140690491179</v>
      </c>
      <c r="AG137" s="635">
        <f t="shared" si="284"/>
        <v>1.9963514537572569</v>
      </c>
      <c r="AH137" s="626"/>
      <c r="AI137" s="635">
        <f t="shared" si="241"/>
        <v>4.195771045044653</v>
      </c>
      <c r="AK137" s="636">
        <f t="shared" si="242"/>
        <v>0.95682377062464119</v>
      </c>
      <c r="AL137" s="636">
        <f t="shared" si="243"/>
        <v>0.82813952113129274</v>
      </c>
      <c r="AM137" s="636">
        <f t="shared" si="244"/>
        <v>1.0861813016687534</v>
      </c>
      <c r="AN137" s="637"/>
      <c r="AO137" s="636">
        <f t="shared" si="245"/>
        <v>4306.5547553308061</v>
      </c>
      <c r="AP137" s="631"/>
      <c r="AQ137" s="631">
        <f t="shared" si="285"/>
        <v>1.6901188647170655</v>
      </c>
      <c r="AR137" s="631">
        <f t="shared" si="286"/>
        <v>1.6901188647170655</v>
      </c>
      <c r="AS137" s="631">
        <f t="shared" si="287"/>
        <v>1.6901188647170653</v>
      </c>
      <c r="AT137" s="631"/>
      <c r="AU137" s="631">
        <f t="shared" si="246"/>
        <v>1.6901188647170655</v>
      </c>
      <c r="AW137" s="631">
        <f t="shared" si="333"/>
        <v>0.555469055116523</v>
      </c>
      <c r="AX137" s="631">
        <f t="shared" si="333"/>
        <v>0.27505197165575357</v>
      </c>
      <c r="AY137" s="631">
        <f t="shared" si="333"/>
        <v>0.16947897322772337</v>
      </c>
      <c r="AZ137" s="646"/>
      <c r="BA137" s="631">
        <f t="shared" si="288"/>
        <v>1</v>
      </c>
      <c r="BC137" s="621"/>
      <c r="BD137" s="638">
        <f t="shared" si="248"/>
        <v>0.95682377062464119</v>
      </c>
      <c r="BE137" s="638">
        <f t="shared" si="249"/>
        <v>0.82813952113129274</v>
      </c>
      <c r="BF137" s="638">
        <f t="shared" si="250"/>
        <v>1.0861813016687534</v>
      </c>
      <c r="BG137" s="638">
        <v>1</v>
      </c>
      <c r="BH137" s="629"/>
      <c r="BI137" s="638">
        <f t="shared" si="251"/>
        <v>1.6901188647170655</v>
      </c>
      <c r="BJ137" s="638">
        <f t="shared" si="252"/>
        <v>1.6901188647170655</v>
      </c>
      <c r="BK137" s="638">
        <f t="shared" si="253"/>
        <v>1.6901188647170653</v>
      </c>
      <c r="BL137" s="638">
        <v>1</v>
      </c>
      <c r="BN137" s="638">
        <v>1</v>
      </c>
      <c r="BO137" s="638">
        <v>1</v>
      </c>
      <c r="BP137" s="638">
        <v>1</v>
      </c>
      <c r="BQ137" s="638">
        <v>1</v>
      </c>
      <c r="BT137" s="630">
        <f t="shared" si="254"/>
        <v>1.1266129694462159</v>
      </c>
      <c r="BU137" s="630">
        <f t="shared" si="255"/>
        <v>0.81018644390760775</v>
      </c>
      <c r="BV137" s="630">
        <f t="shared" si="256"/>
        <v>0.79515336470278852</v>
      </c>
      <c r="BW137" s="630">
        <f t="shared" si="257"/>
        <v>1.1258031475306844</v>
      </c>
      <c r="BX137" s="630">
        <v>1</v>
      </c>
      <c r="BY137" s="630">
        <v>1</v>
      </c>
      <c r="BZ137" s="630">
        <f t="shared" si="258"/>
        <v>0.90504799943175995</v>
      </c>
      <c r="CA137" s="630">
        <f t="shared" si="259"/>
        <v>0.91276655537582008</v>
      </c>
      <c r="CB137" s="630">
        <f t="shared" si="260"/>
        <v>0.91276655537581997</v>
      </c>
      <c r="CC137" s="630"/>
      <c r="CD137" s="630">
        <f t="shared" si="289"/>
        <v>0.89518616075201352</v>
      </c>
      <c r="CG137" s="575"/>
      <c r="CI137" s="621">
        <f t="shared" si="261"/>
        <v>0.44576839313470451</v>
      </c>
      <c r="CJ137" s="621">
        <f t="shared" si="262"/>
        <v>0.47359336637215821</v>
      </c>
      <c r="CK137" s="621">
        <f t="shared" si="263"/>
        <v>8.0638240493137309E-2</v>
      </c>
      <c r="CL137" s="621">
        <f t="shared" si="264"/>
        <v>0</v>
      </c>
      <c r="CN137" s="621">
        <f t="shared" si="325"/>
        <v>0.4438659343418041</v>
      </c>
      <c r="CO137" s="621">
        <f t="shared" si="325"/>
        <v>0.47188782513532984</v>
      </c>
      <c r="CP137" s="621">
        <f t="shared" si="325"/>
        <v>8.4190081795341445E-2</v>
      </c>
      <c r="CQ137" s="621"/>
      <c r="CR137" s="621">
        <f t="shared" si="266"/>
        <v>0.99994384127247538</v>
      </c>
      <c r="CS137" s="621"/>
      <c r="CT137" s="621">
        <f t="shared" si="326"/>
        <v>0.44389086268781247</v>
      </c>
      <c r="CU137" s="621">
        <f t="shared" si="326"/>
        <v>0.47191432724344845</v>
      </c>
      <c r="CV137" s="621">
        <f t="shared" si="326"/>
        <v>8.4194810068739079E-2</v>
      </c>
      <c r="CW137" s="621">
        <f t="shared" si="326"/>
        <v>0</v>
      </c>
      <c r="CZ137" s="621">
        <f t="shared" si="290"/>
        <v>-1.4989298371492649E-2</v>
      </c>
      <c r="DA137" s="621">
        <f t="shared" si="291"/>
        <v>-2.0225237379476593E-2</v>
      </c>
      <c r="DB137" s="621">
        <f t="shared" si="292"/>
        <v>2.7743906798533634E-2</v>
      </c>
      <c r="DC137" s="621">
        <f t="shared" si="293"/>
        <v>0</v>
      </c>
      <c r="DE137" s="621">
        <f t="shared" si="294"/>
        <v>3.9955878142293863E-3</v>
      </c>
      <c r="DF137" s="621">
        <f t="shared" si="295"/>
        <v>3.9955878142293863E-3</v>
      </c>
      <c r="DG137" s="621">
        <f t="shared" si="296"/>
        <v>3.9955878142291651E-3</v>
      </c>
      <c r="DH137" s="621">
        <f t="shared" si="297"/>
        <v>0</v>
      </c>
      <c r="DI137" s="621"/>
      <c r="DK137" s="621">
        <f t="shared" si="298"/>
        <v>2.3514961207139078E-2</v>
      </c>
      <c r="DL137" s="621">
        <f t="shared" si="299"/>
        <v>2.741078967993258E-2</v>
      </c>
      <c r="DM137" s="621">
        <f t="shared" si="300"/>
        <v>-0.11337598281685879</v>
      </c>
      <c r="DN137" s="621"/>
      <c r="DP137" s="621">
        <f t="shared" si="268"/>
        <v>3.9955878142293863E-3</v>
      </c>
      <c r="DQ137" s="621">
        <f t="shared" si="269"/>
        <v>3.9955878142293863E-3</v>
      </c>
      <c r="DR137" s="621">
        <f t="shared" si="270"/>
        <v>3.9955878142291651E-3</v>
      </c>
      <c r="DS137" s="621">
        <f t="shared" si="271"/>
        <v>0</v>
      </c>
      <c r="DU137" s="621">
        <f t="shared" si="272"/>
        <v>0</v>
      </c>
      <c r="DV137" s="621">
        <f t="shared" si="273"/>
        <v>0</v>
      </c>
      <c r="DW137" s="621">
        <f t="shared" si="274"/>
        <v>0</v>
      </c>
      <c r="DX137" s="621">
        <f t="shared" si="275"/>
        <v>0</v>
      </c>
      <c r="EB137" s="621">
        <f t="shared" si="315"/>
        <v>0.9862333403159983</v>
      </c>
      <c r="EC137" s="621">
        <f t="shared" si="228"/>
        <v>0.86704612202764886</v>
      </c>
      <c r="ED137" s="621">
        <f t="shared" si="311"/>
        <v>0.90504799943175995</v>
      </c>
      <c r="EE137" s="621"/>
      <c r="EF137" s="621">
        <f t="shared" si="316"/>
        <v>1.0040035808172563</v>
      </c>
      <c r="EG137" s="621">
        <f t="shared" si="230"/>
        <v>1.4075644370806082</v>
      </c>
      <c r="EH137" s="621">
        <f t="shared" si="312"/>
        <v>0.79515336470278852</v>
      </c>
      <c r="EI137" s="621"/>
      <c r="EJ137" s="621">
        <f t="shared" si="317"/>
        <v>1.0139239997748983</v>
      </c>
      <c r="EK137" s="621">
        <f t="shared" si="232"/>
        <v>1.0881287198245684</v>
      </c>
      <c r="EL137" s="621">
        <f t="shared" si="313"/>
        <v>1.1258031475306844</v>
      </c>
      <c r="EM137" s="621"/>
      <c r="EP137" s="577"/>
    </row>
    <row r="138" spans="1:161" x14ac:dyDescent="0.2">
      <c r="A138" s="571" t="s">
        <v>595</v>
      </c>
      <c r="B138" s="571">
        <f t="shared" si="226"/>
        <v>1993</v>
      </c>
      <c r="D138" s="626">
        <f t="shared" ref="D138:F138" si="336">D217+D298</f>
        <v>473.26682514151827</v>
      </c>
      <c r="E138" s="626">
        <f t="shared" si="336"/>
        <v>492.27903194059365</v>
      </c>
      <c r="F138" s="626">
        <f t="shared" si="336"/>
        <v>111.95495086588075</v>
      </c>
      <c r="G138" s="626"/>
      <c r="H138" s="626">
        <f t="shared" si="321"/>
        <v>1077.5008079479928</v>
      </c>
      <c r="J138" s="632">
        <f t="shared" si="331"/>
        <v>243803.68656000003</v>
      </c>
      <c r="K138" s="632">
        <f t="shared" si="331"/>
        <v>116366.05095</v>
      </c>
      <c r="L138" s="632">
        <f t="shared" si="331"/>
        <v>95014.399999999994</v>
      </c>
      <c r="M138" s="632"/>
      <c r="N138" s="632">
        <f t="shared" si="322"/>
        <v>455184.13751000003</v>
      </c>
      <c r="O138" s="772"/>
      <c r="R138" s="645">
        <f t="shared" si="332"/>
        <v>150239.47377513789</v>
      </c>
      <c r="S138" s="645">
        <f t="shared" si="332"/>
        <v>71708.408132361757</v>
      </c>
      <c r="T138" s="645">
        <f t="shared" si="332"/>
        <v>58550.85154156357</v>
      </c>
      <c r="U138" s="641"/>
      <c r="V138" s="632">
        <f t="shared" si="323"/>
        <v>280498.73344906321</v>
      </c>
      <c r="X138" s="635">
        <f t="shared" si="278"/>
        <v>1.9411799379212726</v>
      </c>
      <c r="Y138" s="635">
        <f t="shared" si="279"/>
        <v>4.2304351477228996</v>
      </c>
      <c r="Z138" s="635">
        <f t="shared" si="280"/>
        <v>1.1782945623598187</v>
      </c>
      <c r="AA138" s="626"/>
      <c r="AB138" s="626">
        <f t="shared" si="281"/>
        <v>2.3671756530055288</v>
      </c>
      <c r="AC138" s="647"/>
      <c r="AD138" s="637"/>
      <c r="AE138" s="635">
        <f t="shared" si="282"/>
        <v>3.1500830856866058</v>
      </c>
      <c r="AF138" s="635">
        <f t="shared" si="283"/>
        <v>6.8650112973074053</v>
      </c>
      <c r="AG138" s="635">
        <f t="shared" si="284"/>
        <v>1.9120977392857752</v>
      </c>
      <c r="AH138" s="626"/>
      <c r="AI138" s="635">
        <f t="shared" si="241"/>
        <v>3.8413749491801545</v>
      </c>
      <c r="AK138" s="636">
        <f t="shared" si="242"/>
        <v>0.93229598890800869</v>
      </c>
      <c r="AL138" s="636">
        <f t="shared" si="243"/>
        <v>0.81960230700494952</v>
      </c>
      <c r="AM138" s="636">
        <f t="shared" si="244"/>
        <v>1.0835187838558151</v>
      </c>
      <c r="AN138" s="637"/>
      <c r="AO138" s="636">
        <f t="shared" si="245"/>
        <v>4106.4442056606777</v>
      </c>
      <c r="AP138" s="631"/>
      <c r="AQ138" s="631">
        <f t="shared" si="285"/>
        <v>1.6227671758548547</v>
      </c>
      <c r="AR138" s="631">
        <f t="shared" si="286"/>
        <v>1.622767175854855</v>
      </c>
      <c r="AS138" s="631">
        <f t="shared" si="287"/>
        <v>1.622767175854855</v>
      </c>
      <c r="AT138" s="631"/>
      <c r="AU138" s="631">
        <f t="shared" si="246"/>
        <v>1.622767175854855</v>
      </c>
      <c r="AW138" s="631">
        <f t="shared" si="333"/>
        <v>0.53561551572003951</v>
      </c>
      <c r="AX138" s="631">
        <f t="shared" si="333"/>
        <v>0.25564610310578656</v>
      </c>
      <c r="AY138" s="631">
        <f t="shared" si="333"/>
        <v>0.20873838117417395</v>
      </c>
      <c r="AZ138" s="646"/>
      <c r="BA138" s="631">
        <f t="shared" si="288"/>
        <v>1</v>
      </c>
      <c r="BC138" s="621"/>
      <c r="BD138" s="638">
        <f t="shared" si="248"/>
        <v>0.93229598890800869</v>
      </c>
      <c r="BE138" s="638">
        <f t="shared" si="249"/>
        <v>0.81960230700494952</v>
      </c>
      <c r="BF138" s="638">
        <f t="shared" si="250"/>
        <v>1.0835187838558151</v>
      </c>
      <c r="BG138" s="638">
        <v>1</v>
      </c>
      <c r="BH138" s="629"/>
      <c r="BI138" s="638">
        <f t="shared" si="251"/>
        <v>1.6227671758548547</v>
      </c>
      <c r="BJ138" s="638">
        <f t="shared" si="252"/>
        <v>1.622767175854855</v>
      </c>
      <c r="BK138" s="638">
        <f t="shared" si="253"/>
        <v>1.622767175854855</v>
      </c>
      <c r="BL138" s="638">
        <v>1</v>
      </c>
      <c r="BN138" s="638">
        <v>1</v>
      </c>
      <c r="BO138" s="638">
        <v>1</v>
      </c>
      <c r="BP138" s="638">
        <v>1</v>
      </c>
      <c r="BQ138" s="638">
        <v>1</v>
      </c>
      <c r="BT138" s="630">
        <f t="shared" si="254"/>
        <v>1.2277312951591446</v>
      </c>
      <c r="BU138" s="630">
        <f t="shared" si="255"/>
        <v>0.74175398904753997</v>
      </c>
      <c r="BV138" s="630">
        <f t="shared" si="256"/>
        <v>0.76346629041753256</v>
      </c>
      <c r="BW138" s="630">
        <f t="shared" si="257"/>
        <v>1.0914004204711045</v>
      </c>
      <c r="BX138" s="630">
        <v>1</v>
      </c>
      <c r="BY138" s="630">
        <v>1</v>
      </c>
      <c r="BZ138" s="630">
        <f t="shared" si="258"/>
        <v>0.89019655147541144</v>
      </c>
      <c r="CA138" s="630">
        <f t="shared" si="259"/>
        <v>0.91067458566279802</v>
      </c>
      <c r="CB138" s="630">
        <f t="shared" si="260"/>
        <v>0.91067458566279824</v>
      </c>
      <c r="CC138" s="630"/>
      <c r="CD138" s="630">
        <f t="shared" si="289"/>
        <v>0.83324743037720939</v>
      </c>
      <c r="CG138" s="575"/>
      <c r="CI138" s="621">
        <f t="shared" si="261"/>
        <v>0.43922642252381605</v>
      </c>
      <c r="CJ138" s="621">
        <f t="shared" si="262"/>
        <v>0.45687114878187102</v>
      </c>
      <c r="CK138" s="621">
        <f t="shared" si="263"/>
        <v>0.10390242869431279</v>
      </c>
      <c r="CL138" s="621">
        <f t="shared" si="264"/>
        <v>0</v>
      </c>
      <c r="CN138" s="621">
        <f t="shared" si="325"/>
        <v>0.44248934789445404</v>
      </c>
      <c r="CO138" s="621">
        <f t="shared" si="325"/>
        <v>0.46518216491800002</v>
      </c>
      <c r="CP138" s="621">
        <f t="shared" si="325"/>
        <v>9.1779444206337268E-2</v>
      </c>
      <c r="CQ138" s="621"/>
      <c r="CR138" s="621">
        <f t="shared" si="266"/>
        <v>0.99945095701879128</v>
      </c>
      <c r="CS138" s="621"/>
      <c r="CT138" s="621">
        <f t="shared" si="326"/>
        <v>0.44273242702606619</v>
      </c>
      <c r="CU138" s="621">
        <f t="shared" si="326"/>
        <v>0.46543771022598945</v>
      </c>
      <c r="CV138" s="621">
        <f t="shared" si="326"/>
        <v>9.1829862747944385E-2</v>
      </c>
      <c r="CW138" s="621">
        <f t="shared" si="326"/>
        <v>0</v>
      </c>
      <c r="CZ138" s="621">
        <f t="shared" si="290"/>
        <v>-2.5968877836530607E-2</v>
      </c>
      <c r="DA138" s="621">
        <f t="shared" si="291"/>
        <v>-1.0362412817323202E-2</v>
      </c>
      <c r="DB138" s="621">
        <f t="shared" si="292"/>
        <v>-2.4542739037212778E-3</v>
      </c>
      <c r="DC138" s="621">
        <f t="shared" si="293"/>
        <v>0</v>
      </c>
      <c r="DE138" s="621">
        <f t="shared" si="294"/>
        <v>-4.0666035326161393E-2</v>
      </c>
      <c r="DF138" s="621">
        <f t="shared" si="295"/>
        <v>-4.0666035326161164E-2</v>
      </c>
      <c r="DG138" s="621">
        <f t="shared" si="296"/>
        <v>-4.0666035326161046E-2</v>
      </c>
      <c r="DH138" s="621">
        <f t="shared" si="297"/>
        <v>0</v>
      </c>
      <c r="DI138" s="621"/>
      <c r="DK138" s="621">
        <f t="shared" si="298"/>
        <v>-3.6396318912274794E-2</v>
      </c>
      <c r="DL138" s="621">
        <f t="shared" si="299"/>
        <v>-7.316598932306595E-2</v>
      </c>
      <c r="DM138" s="621">
        <f t="shared" si="300"/>
        <v>0.20835283576446412</v>
      </c>
      <c r="DN138" s="621"/>
      <c r="DP138" s="621">
        <f t="shared" si="268"/>
        <v>-4.0666035326161393E-2</v>
      </c>
      <c r="DQ138" s="621">
        <f t="shared" si="269"/>
        <v>-4.0666035326161164E-2</v>
      </c>
      <c r="DR138" s="621">
        <f t="shared" si="270"/>
        <v>-4.0666035326161046E-2</v>
      </c>
      <c r="DS138" s="621">
        <f t="shared" si="271"/>
        <v>0</v>
      </c>
      <c r="DU138" s="621">
        <f t="shared" si="272"/>
        <v>0</v>
      </c>
      <c r="DV138" s="621">
        <f t="shared" si="273"/>
        <v>0</v>
      </c>
      <c r="DW138" s="621">
        <f t="shared" si="274"/>
        <v>0</v>
      </c>
      <c r="DX138" s="621">
        <f t="shared" si="275"/>
        <v>0</v>
      </c>
      <c r="EB138" s="621">
        <f t="shared" si="315"/>
        <v>0.98359043060072715</v>
      </c>
      <c r="EC138" s="621">
        <f t="shared" si="228"/>
        <v>0.85281826851586573</v>
      </c>
      <c r="ED138" s="621">
        <f t="shared" si="311"/>
        <v>0.89019655147541144</v>
      </c>
      <c r="EE138" s="621"/>
      <c r="EF138" s="621">
        <f t="shared" si="316"/>
        <v>0.96014973250210678</v>
      </c>
      <c r="EG138" s="621">
        <f t="shared" si="230"/>
        <v>1.3514726177424246</v>
      </c>
      <c r="EH138" s="621">
        <f t="shared" si="312"/>
        <v>0.76346629041753256</v>
      </c>
      <c r="EI138" s="621"/>
      <c r="EJ138" s="621">
        <f t="shared" si="317"/>
        <v>0.96944161407343887</v>
      </c>
      <c r="EK138" s="621">
        <f t="shared" si="232"/>
        <v>1.0548772624663942</v>
      </c>
      <c r="EL138" s="621">
        <f t="shared" si="313"/>
        <v>1.0914004204711045</v>
      </c>
      <c r="EM138" s="621"/>
      <c r="EP138" s="577"/>
    </row>
    <row r="139" spans="1:161" x14ac:dyDescent="0.2">
      <c r="A139" s="571" t="s">
        <v>595</v>
      </c>
      <c r="B139" s="571">
        <f t="shared" si="226"/>
        <v>1994</v>
      </c>
      <c r="D139" s="626">
        <f t="shared" ref="D139:F139" si="337">D218+D299</f>
        <v>461.94664065373479</v>
      </c>
      <c r="E139" s="626">
        <f t="shared" si="337"/>
        <v>523.24327299188144</v>
      </c>
      <c r="F139" s="626">
        <f t="shared" si="337"/>
        <v>103.64328866759863</v>
      </c>
      <c r="G139" s="626"/>
      <c r="H139" s="626">
        <f t="shared" si="321"/>
        <v>1088.8332023132148</v>
      </c>
      <c r="J139" s="632">
        <f t="shared" si="331"/>
        <v>244402.06236000001</v>
      </c>
      <c r="K139" s="632">
        <f t="shared" si="331"/>
        <v>126417.7899</v>
      </c>
      <c r="L139" s="632">
        <f t="shared" si="331"/>
        <v>88177.1</v>
      </c>
      <c r="M139" s="632"/>
      <c r="N139" s="632">
        <f t="shared" si="322"/>
        <v>458996.95226000005</v>
      </c>
      <c r="O139" s="772"/>
      <c r="R139" s="645">
        <f t="shared" si="332"/>
        <v>162253.39806885202</v>
      </c>
      <c r="S139" s="645">
        <f t="shared" si="332"/>
        <v>83926.116619326232</v>
      </c>
      <c r="T139" s="645">
        <f t="shared" si="332"/>
        <v>58538.925444020846</v>
      </c>
      <c r="U139" s="641"/>
      <c r="V139" s="632">
        <f t="shared" si="323"/>
        <v>304718.44013219909</v>
      </c>
      <c r="X139" s="635">
        <f t="shared" si="278"/>
        <v>1.8901094213079732</v>
      </c>
      <c r="Y139" s="635">
        <f t="shared" si="279"/>
        <v>4.1390003211239614</v>
      </c>
      <c r="Z139" s="635">
        <f t="shared" si="280"/>
        <v>1.1753991531542614</v>
      </c>
      <c r="AA139" s="626"/>
      <c r="AB139" s="626">
        <f t="shared" si="281"/>
        <v>2.3722013772684973</v>
      </c>
      <c r="AC139" s="648"/>
      <c r="AE139" s="635">
        <f t="shared" si="282"/>
        <v>2.8470691286089944</v>
      </c>
      <c r="AF139" s="635">
        <f t="shared" si="283"/>
        <v>6.2345702871636348</v>
      </c>
      <c r="AG139" s="635">
        <f t="shared" si="284"/>
        <v>1.770502069886982</v>
      </c>
      <c r="AH139" s="626"/>
      <c r="AI139" s="635">
        <f t="shared" si="241"/>
        <v>3.5732435550695101</v>
      </c>
      <c r="AK139" s="636">
        <f t="shared" si="242"/>
        <v>0.90776820719137641</v>
      </c>
      <c r="AL139" s="636">
        <f t="shared" si="243"/>
        <v>0.80188777121743715</v>
      </c>
      <c r="AM139" s="636">
        <f t="shared" si="244"/>
        <v>1.0808562660428778</v>
      </c>
      <c r="AN139" s="637"/>
      <c r="AO139" s="636">
        <f t="shared" si="245"/>
        <v>4115.1625516155764</v>
      </c>
      <c r="AP139" s="631"/>
      <c r="AQ139" s="631">
        <f t="shared" si="285"/>
        <v>1.5062985753696714</v>
      </c>
      <c r="AR139" s="631">
        <f t="shared" si="286"/>
        <v>1.5062985753696714</v>
      </c>
      <c r="AS139" s="631">
        <f t="shared" si="287"/>
        <v>1.5062985753696714</v>
      </c>
      <c r="AT139" s="631"/>
      <c r="AU139" s="631">
        <f t="shared" si="246"/>
        <v>1.5062985753696716</v>
      </c>
      <c r="AW139" s="631">
        <f t="shared" si="333"/>
        <v>0.53246990237433611</v>
      </c>
      <c r="AX139" s="631">
        <f t="shared" si="333"/>
        <v>0.27542185035771288</v>
      </c>
      <c r="AY139" s="631">
        <f t="shared" si="333"/>
        <v>0.19210824726795106</v>
      </c>
      <c r="AZ139" s="646"/>
      <c r="BA139" s="631">
        <f t="shared" si="288"/>
        <v>1</v>
      </c>
      <c r="BC139" s="621"/>
      <c r="BD139" s="638">
        <f t="shared" si="248"/>
        <v>0.90776820719137641</v>
      </c>
      <c r="BE139" s="638">
        <f t="shared" si="249"/>
        <v>0.80188777121743715</v>
      </c>
      <c r="BF139" s="638">
        <f t="shared" si="250"/>
        <v>1.0808562660428778</v>
      </c>
      <c r="BG139" s="638">
        <v>1</v>
      </c>
      <c r="BH139" s="629"/>
      <c r="BI139" s="638">
        <f t="shared" si="251"/>
        <v>1.5062985753696714</v>
      </c>
      <c r="BJ139" s="638">
        <f t="shared" si="252"/>
        <v>1.5062985753696714</v>
      </c>
      <c r="BK139" s="638">
        <f t="shared" si="253"/>
        <v>1.5062985753696714</v>
      </c>
      <c r="BL139" s="638">
        <v>1</v>
      </c>
      <c r="BN139" s="638">
        <v>1</v>
      </c>
      <c r="BO139" s="638">
        <v>1</v>
      </c>
      <c r="BP139" s="638">
        <v>1</v>
      </c>
      <c r="BQ139" s="638">
        <v>1</v>
      </c>
      <c r="BT139" s="630">
        <f t="shared" si="254"/>
        <v>1.3337399444276474</v>
      </c>
      <c r="BU139" s="630">
        <f t="shared" si="255"/>
        <v>0.68997889971060966</v>
      </c>
      <c r="BV139" s="630">
        <f t="shared" si="256"/>
        <v>0.70867109139848483</v>
      </c>
      <c r="BW139" s="630">
        <f t="shared" si="257"/>
        <v>1.1180442021322896</v>
      </c>
      <c r="BX139" s="630">
        <v>1</v>
      </c>
      <c r="BY139" s="630">
        <v>1</v>
      </c>
      <c r="BZ139" s="630">
        <f t="shared" si="258"/>
        <v>0.87082746713479786</v>
      </c>
      <c r="CA139" s="630">
        <f t="shared" si="259"/>
        <v>0.92025241935627766</v>
      </c>
      <c r="CB139" s="630">
        <f t="shared" si="260"/>
        <v>0.92025241935627788</v>
      </c>
      <c r="CC139" s="630"/>
      <c r="CD139" s="630">
        <f t="shared" si="289"/>
        <v>0.7923256049568379</v>
      </c>
      <c r="CG139" s="575"/>
      <c r="CI139" s="621">
        <f t="shared" si="261"/>
        <v>0.42425840769029999</v>
      </c>
      <c r="CJ139" s="621">
        <f t="shared" si="262"/>
        <v>0.48055411231055095</v>
      </c>
      <c r="CK139" s="621">
        <f t="shared" si="263"/>
        <v>9.518747999914913E-2</v>
      </c>
      <c r="CL139" s="621">
        <f t="shared" si="264"/>
        <v>0</v>
      </c>
      <c r="CN139" s="621">
        <f t="shared" si="325"/>
        <v>0.43169916798115265</v>
      </c>
      <c r="CO139" s="621">
        <f t="shared" si="325"/>
        <v>0.4686128931270081</v>
      </c>
      <c r="CP139" s="621">
        <f t="shared" si="325"/>
        <v>9.948134055953807E-2</v>
      </c>
      <c r="CQ139" s="621"/>
      <c r="CR139" s="621">
        <f t="shared" si="266"/>
        <v>0.99979340166769881</v>
      </c>
      <c r="CS139" s="621"/>
      <c r="CT139" s="621">
        <f t="shared" si="326"/>
        <v>0.43178837473928083</v>
      </c>
      <c r="CU139" s="621">
        <f t="shared" si="326"/>
        <v>0.46870972777509978</v>
      </c>
      <c r="CV139" s="621">
        <f t="shared" si="326"/>
        <v>9.9501897485619398E-2</v>
      </c>
      <c r="CW139" s="621">
        <f t="shared" si="326"/>
        <v>0</v>
      </c>
      <c r="CZ139" s="621">
        <f t="shared" si="290"/>
        <v>-2.6661281342885458E-2</v>
      </c>
      <c r="DA139" s="621">
        <f t="shared" si="291"/>
        <v>-2.1850569217842706E-2</v>
      </c>
      <c r="DB139" s="621">
        <f t="shared" si="292"/>
        <v>-2.4603121867538035E-3</v>
      </c>
      <c r="DC139" s="621">
        <f t="shared" si="293"/>
        <v>0</v>
      </c>
      <c r="DE139" s="621">
        <f t="shared" si="294"/>
        <v>-7.4477458342685904E-2</v>
      </c>
      <c r="DF139" s="621">
        <f t="shared" si="295"/>
        <v>-7.4477458342686029E-2</v>
      </c>
      <c r="DG139" s="621">
        <f t="shared" si="296"/>
        <v>-7.4477458342686029E-2</v>
      </c>
      <c r="DH139" s="621">
        <f t="shared" si="297"/>
        <v>0</v>
      </c>
      <c r="DI139" s="621"/>
      <c r="DK139" s="621">
        <f t="shared" si="298"/>
        <v>-5.8902076314195353E-3</v>
      </c>
      <c r="DL139" s="621">
        <f t="shared" si="299"/>
        <v>7.4509845262560354E-2</v>
      </c>
      <c r="DM139" s="621">
        <f t="shared" si="300"/>
        <v>-8.3022702123038833E-2</v>
      </c>
      <c r="DN139" s="621"/>
      <c r="DP139" s="621">
        <f t="shared" si="268"/>
        <v>-7.4477458342685904E-2</v>
      </c>
      <c r="DQ139" s="621">
        <f t="shared" si="269"/>
        <v>-7.4477458342686029E-2</v>
      </c>
      <c r="DR139" s="621">
        <f t="shared" si="270"/>
        <v>-7.4477458342686029E-2</v>
      </c>
      <c r="DS139" s="621">
        <f t="shared" si="271"/>
        <v>0</v>
      </c>
      <c r="DU139" s="621">
        <f t="shared" si="272"/>
        <v>0</v>
      </c>
      <c r="DV139" s="621">
        <f t="shared" si="273"/>
        <v>0</v>
      </c>
      <c r="DW139" s="621">
        <f t="shared" si="274"/>
        <v>0</v>
      </c>
      <c r="DX139" s="621">
        <f t="shared" si="275"/>
        <v>0</v>
      </c>
      <c r="EB139" s="621">
        <f t="shared" si="315"/>
        <v>0.97824178906499781</v>
      </c>
      <c r="EC139" s="621">
        <f t="shared" si="228"/>
        <v>0.83426246874027421</v>
      </c>
      <c r="ED139" s="621">
        <f t="shared" si="311"/>
        <v>0.87082746713479786</v>
      </c>
      <c r="EE139" s="621"/>
      <c r="EF139" s="621">
        <f t="shared" si="316"/>
        <v>0.92822839762960496</v>
      </c>
      <c r="EG139" s="621">
        <f t="shared" si="230"/>
        <v>1.2544752624073383</v>
      </c>
      <c r="EH139" s="621">
        <f t="shared" si="312"/>
        <v>0.70867109139848483</v>
      </c>
      <c r="EI139" s="621"/>
      <c r="EJ139" s="621">
        <f t="shared" si="317"/>
        <v>1.0244124715012337</v>
      </c>
      <c r="EK139" s="621">
        <f t="shared" si="232"/>
        <v>1.0806294235736544</v>
      </c>
      <c r="EL139" s="621">
        <f t="shared" si="313"/>
        <v>1.1180442021322896</v>
      </c>
      <c r="EM139" s="621"/>
      <c r="EP139" s="577"/>
    </row>
    <row r="140" spans="1:161" x14ac:dyDescent="0.2">
      <c r="A140" s="571" t="s">
        <v>595</v>
      </c>
      <c r="B140" s="571">
        <f t="shared" si="226"/>
        <v>1995</v>
      </c>
      <c r="D140" s="626">
        <f t="shared" ref="D140:F140" si="338">D219+D300</f>
        <v>460.64933623288528</v>
      </c>
      <c r="E140" s="626">
        <f t="shared" si="338"/>
        <v>515.58016808057312</v>
      </c>
      <c r="F140" s="626">
        <f t="shared" si="338"/>
        <v>90.320894655728495</v>
      </c>
      <c r="G140" s="626"/>
      <c r="H140" s="626">
        <f t="shared" si="321"/>
        <v>1066.550398969187</v>
      </c>
      <c r="J140" s="632">
        <f t="shared" si="331"/>
        <v>250483.73639999997</v>
      </c>
      <c r="K140" s="632">
        <f t="shared" si="331"/>
        <v>124411.93005</v>
      </c>
      <c r="L140" s="632">
        <f t="shared" si="331"/>
        <v>77032.5</v>
      </c>
      <c r="M140" s="632"/>
      <c r="N140" s="632">
        <f t="shared" si="322"/>
        <v>451928.16644999996</v>
      </c>
      <c r="O140" s="772"/>
      <c r="R140" s="645">
        <f t="shared" si="332"/>
        <v>173194.06859755825</v>
      </c>
      <c r="S140" s="645">
        <f t="shared" si="332"/>
        <v>86023.183209887313</v>
      </c>
      <c r="T140" s="645">
        <f t="shared" si="332"/>
        <v>53263.226910413519</v>
      </c>
      <c r="U140" s="641"/>
      <c r="V140" s="632">
        <f t="shared" si="323"/>
        <v>312480.47871785908</v>
      </c>
      <c r="X140" s="635">
        <f t="shared" si="278"/>
        <v>1.8390389046946736</v>
      </c>
      <c r="Y140" s="635">
        <f t="shared" si="279"/>
        <v>4.1441376873854967</v>
      </c>
      <c r="Z140" s="635">
        <f t="shared" si="280"/>
        <v>1.1725037439487034</v>
      </c>
      <c r="AA140" s="626"/>
      <c r="AB140" s="626">
        <f t="shared" si="281"/>
        <v>2.3599998365828503</v>
      </c>
      <c r="AC140" s="648"/>
      <c r="AE140" s="635">
        <f t="shared" si="282"/>
        <v>2.6597292849749454</v>
      </c>
      <c r="AF140" s="635">
        <f t="shared" si="283"/>
        <v>5.9935025517785476</v>
      </c>
      <c r="AG140" s="635">
        <f t="shared" si="284"/>
        <v>1.6957458249317938</v>
      </c>
      <c r="AH140" s="626"/>
      <c r="AI140" s="635">
        <f t="shared" si="241"/>
        <v>3.4131744912365649</v>
      </c>
      <c r="AK140" s="636">
        <f t="shared" si="242"/>
        <v>0.88324042547474391</v>
      </c>
      <c r="AL140" s="636">
        <f t="shared" si="243"/>
        <v>0.80288308188710911</v>
      </c>
      <c r="AM140" s="636">
        <f t="shared" si="244"/>
        <v>1.0781937482299395</v>
      </c>
      <c r="AN140" s="637"/>
      <c r="AO140" s="636">
        <f t="shared" si="245"/>
        <v>4093.9959998283898</v>
      </c>
      <c r="AP140" s="631"/>
      <c r="AQ140" s="631">
        <f t="shared" si="285"/>
        <v>1.4462604777882755</v>
      </c>
      <c r="AR140" s="631">
        <f t="shared" si="286"/>
        <v>1.4462604777882757</v>
      </c>
      <c r="AS140" s="631">
        <f t="shared" si="287"/>
        <v>1.4462604777882757</v>
      </c>
      <c r="AT140" s="631"/>
      <c r="AU140" s="631">
        <f t="shared" si="246"/>
        <v>1.4462604777882757</v>
      </c>
      <c r="AW140" s="631">
        <f t="shared" si="333"/>
        <v>0.55425564281068718</v>
      </c>
      <c r="AX140" s="631">
        <f t="shared" si="333"/>
        <v>0.27529138320207924</v>
      </c>
      <c r="AY140" s="631">
        <f t="shared" si="333"/>
        <v>0.17045297398723355</v>
      </c>
      <c r="AZ140" s="646"/>
      <c r="BA140" s="631">
        <f t="shared" si="288"/>
        <v>1</v>
      </c>
      <c r="BC140" s="621"/>
      <c r="BD140" s="638">
        <f t="shared" si="248"/>
        <v>0.88324042547474391</v>
      </c>
      <c r="BE140" s="638">
        <f t="shared" si="249"/>
        <v>0.80288308188710911</v>
      </c>
      <c r="BF140" s="638">
        <f t="shared" si="250"/>
        <v>1.0781937482299395</v>
      </c>
      <c r="BG140" s="638">
        <v>1</v>
      </c>
      <c r="BH140" s="629"/>
      <c r="BI140" s="638">
        <f t="shared" si="251"/>
        <v>1.4462604777882755</v>
      </c>
      <c r="BJ140" s="638">
        <f t="shared" si="252"/>
        <v>1.4462604777882757</v>
      </c>
      <c r="BK140" s="638">
        <f t="shared" si="253"/>
        <v>1.4462604777882757</v>
      </c>
      <c r="BL140" s="638">
        <v>1</v>
      </c>
      <c r="BN140" s="638">
        <v>1</v>
      </c>
      <c r="BO140" s="638">
        <v>1</v>
      </c>
      <c r="BP140" s="638">
        <v>1</v>
      </c>
      <c r="BQ140" s="638">
        <v>1</v>
      </c>
      <c r="BT140" s="630">
        <f t="shared" si="254"/>
        <v>1.3677140646265826</v>
      </c>
      <c r="BU140" s="630">
        <f t="shared" si="255"/>
        <v>0.65907020993365029</v>
      </c>
      <c r="BV140" s="630">
        <f t="shared" si="256"/>
        <v>0.6804248560011934</v>
      </c>
      <c r="BW140" s="630">
        <f t="shared" si="257"/>
        <v>1.1249905555475348</v>
      </c>
      <c r="BX140" s="630">
        <v>1</v>
      </c>
      <c r="BY140" s="630">
        <v>1</v>
      </c>
      <c r="BZ140" s="630">
        <f t="shared" si="258"/>
        <v>0.86099897681670878</v>
      </c>
      <c r="CA140" s="630">
        <f t="shared" si="259"/>
        <v>0.9014195957026474</v>
      </c>
      <c r="CB140" s="630">
        <f t="shared" si="260"/>
        <v>0.90141959570264796</v>
      </c>
      <c r="CC140" s="630"/>
      <c r="CD140" s="630">
        <f t="shared" si="289"/>
        <v>0.76547153676113389</v>
      </c>
      <c r="CG140" s="575"/>
      <c r="CI140" s="621">
        <f t="shared" si="261"/>
        <v>0.4319058308712832</v>
      </c>
      <c r="CJ140" s="621">
        <f t="shared" si="262"/>
        <v>0.48340909963455786</v>
      </c>
      <c r="CK140" s="621">
        <f t="shared" si="263"/>
        <v>8.4685069494158896E-2</v>
      </c>
      <c r="CL140" s="621">
        <f t="shared" si="264"/>
        <v>0</v>
      </c>
      <c r="CN140" s="621">
        <f t="shared" si="325"/>
        <v>0.42807073433014209</v>
      </c>
      <c r="CO140" s="621">
        <f t="shared" si="325"/>
        <v>0.48198019669129633</v>
      </c>
      <c r="CP140" s="621">
        <f t="shared" si="325"/>
        <v>8.9833979091844124E-2</v>
      </c>
      <c r="CQ140" s="621"/>
      <c r="CR140" s="621">
        <f t="shared" si="266"/>
        <v>0.99988491011328251</v>
      </c>
      <c r="CS140" s="621"/>
      <c r="CT140" s="621">
        <f t="shared" si="326"/>
        <v>0.42812000661320471</v>
      </c>
      <c r="CU140" s="621">
        <f t="shared" si="326"/>
        <v>0.48203567412242487</v>
      </c>
      <c r="CV140" s="621">
        <f t="shared" si="326"/>
        <v>8.9844319264370476E-2</v>
      </c>
      <c r="CW140" s="621">
        <f t="shared" si="326"/>
        <v>0</v>
      </c>
      <c r="CZ140" s="621">
        <f t="shared" si="290"/>
        <v>-2.7391621515963051E-2</v>
      </c>
      <c r="DA140" s="621">
        <f t="shared" si="291"/>
        <v>1.2404397741514078E-3</v>
      </c>
      <c r="DB140" s="621">
        <f t="shared" si="292"/>
        <v>-2.466380255222082E-3</v>
      </c>
      <c r="DC140" s="621">
        <f t="shared" si="293"/>
        <v>0</v>
      </c>
      <c r="DE140" s="621">
        <f t="shared" si="294"/>
        <v>-4.0674122647983542E-2</v>
      </c>
      <c r="DF140" s="621">
        <f t="shared" si="295"/>
        <v>-4.0674122647983431E-2</v>
      </c>
      <c r="DG140" s="621">
        <f t="shared" si="296"/>
        <v>-4.0674122647983431E-2</v>
      </c>
      <c r="DH140" s="621">
        <f t="shared" si="297"/>
        <v>0</v>
      </c>
      <c r="DI140" s="621"/>
      <c r="DK140" s="621">
        <f t="shared" si="298"/>
        <v>4.0099654805706819E-2</v>
      </c>
      <c r="DL140" s="621">
        <f t="shared" si="299"/>
        <v>-4.7381159603194204E-4</v>
      </c>
      <c r="DM140" s="621">
        <f t="shared" si="300"/>
        <v>-0.11959955472428416</v>
      </c>
      <c r="DN140" s="621"/>
      <c r="DP140" s="621">
        <f t="shared" si="268"/>
        <v>-4.0674122647983542E-2</v>
      </c>
      <c r="DQ140" s="621">
        <f t="shared" si="269"/>
        <v>-4.0674122647983431E-2</v>
      </c>
      <c r="DR140" s="621">
        <f t="shared" si="270"/>
        <v>-4.0674122647983431E-2</v>
      </c>
      <c r="DS140" s="621">
        <f t="shared" si="271"/>
        <v>0</v>
      </c>
      <c r="DU140" s="621">
        <f t="shared" si="272"/>
        <v>0</v>
      </c>
      <c r="DV140" s="621">
        <f t="shared" si="273"/>
        <v>0</v>
      </c>
      <c r="DW140" s="621">
        <f t="shared" si="274"/>
        <v>0</v>
      </c>
      <c r="DX140" s="621">
        <f t="shared" si="275"/>
        <v>0</v>
      </c>
      <c r="EB140" s="621">
        <f t="shared" si="315"/>
        <v>0.98871361930001256</v>
      </c>
      <c r="EC140" s="621">
        <f t="shared" si="228"/>
        <v>0.82484666491436009</v>
      </c>
      <c r="ED140" s="621">
        <f t="shared" si="311"/>
        <v>0.86099897681670878</v>
      </c>
      <c r="EE140" s="621"/>
      <c r="EF140" s="621">
        <f t="shared" si="316"/>
        <v>0.96014196749362168</v>
      </c>
      <c r="EG140" s="621">
        <f t="shared" si="230"/>
        <v>1.2044743466198591</v>
      </c>
      <c r="EH140" s="621">
        <f t="shared" si="312"/>
        <v>0.6804248560011934</v>
      </c>
      <c r="EI140" s="621"/>
      <c r="EJ140" s="621">
        <f t="shared" si="317"/>
        <v>1.0062129506167981</v>
      </c>
      <c r="EK140" s="621">
        <f t="shared" si="232"/>
        <v>1.0873433208173764</v>
      </c>
      <c r="EL140" s="621">
        <f t="shared" si="313"/>
        <v>1.1249905555475348</v>
      </c>
      <c r="EM140" s="621"/>
      <c r="EP140" s="577"/>
    </row>
    <row r="141" spans="1:161" x14ac:dyDescent="0.2">
      <c r="A141" s="571" t="s">
        <v>595</v>
      </c>
      <c r="B141" s="571">
        <f t="shared" si="226"/>
        <v>1996</v>
      </c>
      <c r="D141" s="626">
        <f t="shared" ref="D141:F141" si="339">D220+D301</f>
        <v>461.40877792988459</v>
      </c>
      <c r="E141" s="626">
        <f t="shared" si="339"/>
        <v>518.46055174744959</v>
      </c>
      <c r="F141" s="626">
        <f t="shared" si="339"/>
        <v>97.672471543564953</v>
      </c>
      <c r="G141" s="626"/>
      <c r="H141" s="626">
        <f t="shared" si="321"/>
        <v>1077.5418012208993</v>
      </c>
      <c r="J141" s="632">
        <f t="shared" si="331"/>
        <v>258063.16320000001</v>
      </c>
      <c r="K141" s="632">
        <f t="shared" si="331"/>
        <v>128388.74354999998</v>
      </c>
      <c r="L141" s="632">
        <f t="shared" si="331"/>
        <v>83508.700000000012</v>
      </c>
      <c r="M141" s="632"/>
      <c r="N141" s="632">
        <f t="shared" si="322"/>
        <v>469960.60674999998</v>
      </c>
      <c r="O141" s="772"/>
      <c r="R141" s="645">
        <f t="shared" si="332"/>
        <v>163433.44980544958</v>
      </c>
      <c r="S141" s="645">
        <f t="shared" si="332"/>
        <v>81309.610462697994</v>
      </c>
      <c r="T141" s="645">
        <f t="shared" si="332"/>
        <v>52886.722616784347</v>
      </c>
      <c r="U141" s="641"/>
      <c r="V141" s="632">
        <f t="shared" si="323"/>
        <v>297629.78288493189</v>
      </c>
      <c r="X141" s="635">
        <f t="shared" si="278"/>
        <v>1.7879683880813741</v>
      </c>
      <c r="Y141" s="635">
        <f t="shared" si="279"/>
        <v>4.038208782263994</v>
      </c>
      <c r="Z141" s="635">
        <f t="shared" si="280"/>
        <v>1.1696083347431458</v>
      </c>
      <c r="AA141" s="626"/>
      <c r="AB141" s="626">
        <f t="shared" si="281"/>
        <v>2.2928343051401923</v>
      </c>
      <c r="AC141" s="648"/>
      <c r="AE141" s="635">
        <f t="shared" si="282"/>
        <v>2.8232211856210796</v>
      </c>
      <c r="AF141" s="635">
        <f t="shared" si="283"/>
        <v>6.3763748073212225</v>
      </c>
      <c r="AG141" s="635">
        <f t="shared" si="284"/>
        <v>1.8468240554684554</v>
      </c>
      <c r="AH141" s="626"/>
      <c r="AI141" s="635">
        <f t="shared" si="241"/>
        <v>3.6204098621322887</v>
      </c>
      <c r="AK141" s="636">
        <f t="shared" si="242"/>
        <v>0.85871264375811163</v>
      </c>
      <c r="AL141" s="636">
        <f t="shared" si="243"/>
        <v>0.78236047085906291</v>
      </c>
      <c r="AM141" s="636">
        <f t="shared" si="244"/>
        <v>1.0755312304170019</v>
      </c>
      <c r="AN141" s="637"/>
      <c r="AO141" s="636">
        <f t="shared" si="245"/>
        <v>3977.4809845346854</v>
      </c>
      <c r="AP141" s="631"/>
      <c r="AQ141" s="631">
        <f t="shared" si="285"/>
        <v>1.5790106829856263</v>
      </c>
      <c r="AR141" s="631">
        <f t="shared" si="286"/>
        <v>1.5790106829856263</v>
      </c>
      <c r="AS141" s="631">
        <f t="shared" si="287"/>
        <v>1.5790106829856261</v>
      </c>
      <c r="AT141" s="631"/>
      <c r="AU141" s="631">
        <f t="shared" si="246"/>
        <v>1.5790106829856263</v>
      </c>
      <c r="AW141" s="631">
        <f t="shared" si="333"/>
        <v>0.54911658444019151</v>
      </c>
      <c r="AX141" s="631">
        <f t="shared" si="333"/>
        <v>0.27319043704081691</v>
      </c>
      <c r="AY141" s="631">
        <f t="shared" si="333"/>
        <v>0.17769297851899163</v>
      </c>
      <c r="AZ141" s="646"/>
      <c r="BA141" s="631">
        <f t="shared" si="288"/>
        <v>1</v>
      </c>
      <c r="BC141" s="621"/>
      <c r="BD141" s="638">
        <f t="shared" si="248"/>
        <v>0.85871264375811163</v>
      </c>
      <c r="BE141" s="638">
        <f t="shared" si="249"/>
        <v>0.78236047085906291</v>
      </c>
      <c r="BF141" s="638">
        <f t="shared" si="250"/>
        <v>1.0755312304170019</v>
      </c>
      <c r="BG141" s="638">
        <v>1</v>
      </c>
      <c r="BH141" s="629"/>
      <c r="BI141" s="638">
        <f t="shared" si="251"/>
        <v>1.5790106829856263</v>
      </c>
      <c r="BJ141" s="638">
        <f t="shared" si="252"/>
        <v>1.5790106829856263</v>
      </c>
      <c r="BK141" s="638">
        <f t="shared" si="253"/>
        <v>1.5790106829856261</v>
      </c>
      <c r="BL141" s="638">
        <v>1</v>
      </c>
      <c r="BN141" s="638">
        <v>1</v>
      </c>
      <c r="BO141" s="638">
        <v>1</v>
      </c>
      <c r="BP141" s="638">
        <v>1</v>
      </c>
      <c r="BQ141" s="638">
        <v>1</v>
      </c>
      <c r="BT141" s="630">
        <f t="shared" si="254"/>
        <v>1.3027131863524384</v>
      </c>
      <c r="BU141" s="630">
        <f t="shared" si="255"/>
        <v>0.69908652312027553</v>
      </c>
      <c r="BV141" s="630">
        <f t="shared" si="256"/>
        <v>0.74288009186138226</v>
      </c>
      <c r="BW141" s="630">
        <f t="shared" si="257"/>
        <v>1.1204371750158457</v>
      </c>
      <c r="BX141" s="630">
        <v>1</v>
      </c>
      <c r="BY141" s="630">
        <v>1</v>
      </c>
      <c r="BZ141" s="630">
        <f t="shared" si="258"/>
        <v>0.83989442795636682</v>
      </c>
      <c r="CA141" s="630">
        <f t="shared" si="259"/>
        <v>0.91070923207006116</v>
      </c>
      <c r="CB141" s="630">
        <f t="shared" si="260"/>
        <v>0.91070923207006171</v>
      </c>
      <c r="CC141" s="630"/>
      <c r="CD141" s="630">
        <f t="shared" si="289"/>
        <v>0.83235047150067909</v>
      </c>
      <c r="CG141" s="575"/>
      <c r="CI141" s="621">
        <f t="shared" si="261"/>
        <v>0.42820499159020042</v>
      </c>
      <c r="CJ141" s="621">
        <f t="shared" si="262"/>
        <v>0.48115121952578765</v>
      </c>
      <c r="CK141" s="621">
        <f t="shared" si="263"/>
        <v>9.0643788884011756E-2</v>
      </c>
      <c r="CL141" s="621">
        <f t="shared" si="264"/>
        <v>0</v>
      </c>
      <c r="CN141" s="621">
        <f t="shared" si="325"/>
        <v>0.43005275725510361</v>
      </c>
      <c r="CO141" s="621">
        <f t="shared" si="325"/>
        <v>0.48227927869003911</v>
      </c>
      <c r="CP141" s="621">
        <f t="shared" si="325"/>
        <v>8.7630666654593597E-2</v>
      </c>
      <c r="CQ141" s="621"/>
      <c r="CR141" s="621">
        <f t="shared" si="266"/>
        <v>0.99996270259973641</v>
      </c>
      <c r="CS141" s="621"/>
      <c r="CT141" s="621">
        <f t="shared" si="326"/>
        <v>0.43006879770319245</v>
      </c>
      <c r="CU141" s="621">
        <f t="shared" si="326"/>
        <v>0.48229726712425708</v>
      </c>
      <c r="CV141" s="621">
        <f t="shared" si="326"/>
        <v>8.7633935172550401E-2</v>
      </c>
      <c r="CW141" s="621">
        <f t="shared" si="326"/>
        <v>0</v>
      </c>
      <c r="CZ141" s="621">
        <f t="shared" si="290"/>
        <v>-2.8163104200633737E-2</v>
      </c>
      <c r="DA141" s="621">
        <f t="shared" si="291"/>
        <v>-2.5893507197196436E-2</v>
      </c>
      <c r="DB141" s="621">
        <f t="shared" si="292"/>
        <v>-2.4724783300551548E-3</v>
      </c>
      <c r="DC141" s="621">
        <f t="shared" si="293"/>
        <v>0</v>
      </c>
      <c r="DE141" s="621">
        <f t="shared" si="294"/>
        <v>8.7817256619061992E-2</v>
      </c>
      <c r="DF141" s="621">
        <f t="shared" si="295"/>
        <v>8.7817256619061784E-2</v>
      </c>
      <c r="DG141" s="621">
        <f t="shared" si="296"/>
        <v>8.781725661906159E-2</v>
      </c>
      <c r="DH141" s="621">
        <f t="shared" si="297"/>
        <v>0</v>
      </c>
      <c r="DI141" s="621"/>
      <c r="DK141" s="621">
        <f t="shared" si="298"/>
        <v>-9.3152526497874907E-3</v>
      </c>
      <c r="DL141" s="621">
        <f t="shared" si="299"/>
        <v>-7.6609884201068084E-3</v>
      </c>
      <c r="DM141" s="621">
        <f t="shared" si="300"/>
        <v>4.1597774973534479E-2</v>
      </c>
      <c r="DN141" s="621"/>
      <c r="DP141" s="621">
        <f t="shared" si="268"/>
        <v>8.7817256619061992E-2</v>
      </c>
      <c r="DQ141" s="621">
        <f t="shared" si="269"/>
        <v>8.7817256619061784E-2</v>
      </c>
      <c r="DR141" s="621">
        <f t="shared" si="270"/>
        <v>8.781725661906159E-2</v>
      </c>
      <c r="DS141" s="621">
        <f t="shared" si="271"/>
        <v>0</v>
      </c>
      <c r="DU141" s="621">
        <f t="shared" si="272"/>
        <v>0</v>
      </c>
      <c r="DV141" s="621">
        <f t="shared" si="273"/>
        <v>0</v>
      </c>
      <c r="DW141" s="621">
        <f t="shared" si="274"/>
        <v>0</v>
      </c>
      <c r="DX141" s="621">
        <f t="shared" si="275"/>
        <v>0</v>
      </c>
      <c r="EB141" s="621">
        <f t="shared" si="315"/>
        <v>0.97548829972090112</v>
      </c>
      <c r="EC141" s="621">
        <f t="shared" si="228"/>
        <v>0.80462827068776499</v>
      </c>
      <c r="ED141" s="621">
        <f t="shared" si="311"/>
        <v>0.83989442795636682</v>
      </c>
      <c r="EE141" s="621"/>
      <c r="EF141" s="621">
        <f t="shared" si="316"/>
        <v>1.0917885866592729</v>
      </c>
      <c r="EG141" s="621">
        <f t="shared" si="230"/>
        <v>1.3150313445634472</v>
      </c>
      <c r="EH141" s="621">
        <f t="shared" si="312"/>
        <v>0.74288009186138226</v>
      </c>
      <c r="EI141" s="621"/>
      <c r="EJ141" s="621">
        <f t="shared" si="317"/>
        <v>0.99595251665959739</v>
      </c>
      <c r="EK141" s="621">
        <f t="shared" si="232"/>
        <v>1.0829423168410699</v>
      </c>
      <c r="EL141" s="621">
        <f t="shared" si="313"/>
        <v>1.1204371750158457</v>
      </c>
      <c r="EM141" s="621"/>
      <c r="EP141" s="577"/>
    </row>
    <row r="142" spans="1:161" x14ac:dyDescent="0.2">
      <c r="A142" s="571" t="s">
        <v>595</v>
      </c>
      <c r="B142" s="571">
        <f t="shared" si="226"/>
        <v>1997</v>
      </c>
      <c r="D142" s="626">
        <f t="shared" ref="D142:F142" si="340">D221+D302</f>
        <v>456.41792219588558</v>
      </c>
      <c r="E142" s="626">
        <f t="shared" si="340"/>
        <v>541.74889837422415</v>
      </c>
      <c r="F142" s="626">
        <f t="shared" si="340"/>
        <v>101.45198912529119</v>
      </c>
      <c r="G142" s="626"/>
      <c r="H142" s="626">
        <f t="shared" si="321"/>
        <v>1099.6188096954008</v>
      </c>
      <c r="J142" s="632">
        <f t="shared" si="331"/>
        <v>262777.63919999998</v>
      </c>
      <c r="K142" s="632">
        <f t="shared" si="331"/>
        <v>132899.12325</v>
      </c>
      <c r="L142" s="632">
        <f t="shared" si="331"/>
        <v>86955.4</v>
      </c>
      <c r="M142" s="632"/>
      <c r="N142" s="632">
        <f t="shared" si="322"/>
        <v>482632.16244999995</v>
      </c>
      <c r="O142" s="772"/>
      <c r="R142" s="645">
        <f t="shared" si="332"/>
        <v>166682.44145318508</v>
      </c>
      <c r="S142" s="645">
        <f t="shared" si="332"/>
        <v>84299.22118844332</v>
      </c>
      <c r="T142" s="645">
        <f t="shared" si="332"/>
        <v>55156.665588684111</v>
      </c>
      <c r="U142" s="641"/>
      <c r="V142" s="632">
        <f t="shared" si="323"/>
        <v>306138.3282303125</v>
      </c>
      <c r="X142" s="635">
        <f t="shared" si="278"/>
        <v>1.7368978714680745</v>
      </c>
      <c r="Y142" s="635">
        <f t="shared" si="279"/>
        <v>4.0763918160327224</v>
      </c>
      <c r="Z142" s="635">
        <f t="shared" si="280"/>
        <v>1.1667129255375883</v>
      </c>
      <c r="AA142" s="626"/>
      <c r="AB142" s="626">
        <f t="shared" si="281"/>
        <v>2.2783786395696741</v>
      </c>
      <c r="AC142" s="647"/>
      <c r="AD142" s="637"/>
      <c r="AE142" s="635">
        <f t="shared" si="282"/>
        <v>2.7382483614752937</v>
      </c>
      <c r="AF142" s="635">
        <f t="shared" si="283"/>
        <v>6.426499447286627</v>
      </c>
      <c r="AG142" s="635">
        <f t="shared" si="284"/>
        <v>1.8393423177869725</v>
      </c>
      <c r="AH142" s="626"/>
      <c r="AI142" s="635">
        <f t="shared" si="241"/>
        <v>3.5919017917551992</v>
      </c>
      <c r="AK142" s="636">
        <f t="shared" si="242"/>
        <v>0.83418486204147912</v>
      </c>
      <c r="AL142" s="636">
        <f t="shared" si="243"/>
        <v>0.78975803197807515</v>
      </c>
      <c r="AM142" s="636">
        <f t="shared" si="244"/>
        <v>1.0728687126040641</v>
      </c>
      <c r="AN142" s="637"/>
      <c r="AO142" s="636">
        <f t="shared" si="245"/>
        <v>3952.4041027047911</v>
      </c>
      <c r="AP142" s="631"/>
      <c r="AQ142" s="631">
        <f t="shared" si="285"/>
        <v>1.5765166199212679</v>
      </c>
      <c r="AR142" s="631">
        <f t="shared" si="286"/>
        <v>1.5765166199212681</v>
      </c>
      <c r="AS142" s="631">
        <f t="shared" si="287"/>
        <v>1.5765166199212681</v>
      </c>
      <c r="AT142" s="631"/>
      <c r="AU142" s="631">
        <f t="shared" si="246"/>
        <v>1.5765166199212679</v>
      </c>
      <c r="AW142" s="631">
        <f t="shared" si="333"/>
        <v>0.54446773266425941</v>
      </c>
      <c r="AX142" s="631">
        <f t="shared" si="333"/>
        <v>0.27536317218347039</v>
      </c>
      <c r="AY142" s="631">
        <f t="shared" si="333"/>
        <v>0.18016909515227023</v>
      </c>
      <c r="AZ142" s="646"/>
      <c r="BA142" s="631">
        <f t="shared" si="288"/>
        <v>1</v>
      </c>
      <c r="BC142" s="621"/>
      <c r="BD142" s="638">
        <f t="shared" si="248"/>
        <v>0.83418486204147912</v>
      </c>
      <c r="BE142" s="638">
        <f t="shared" si="249"/>
        <v>0.78975803197807515</v>
      </c>
      <c r="BF142" s="638">
        <f t="shared" si="250"/>
        <v>1.0728687126040641</v>
      </c>
      <c r="BG142" s="638">
        <v>1</v>
      </c>
      <c r="BH142" s="629"/>
      <c r="BI142" s="638">
        <f t="shared" si="251"/>
        <v>1.5765166199212679</v>
      </c>
      <c r="BJ142" s="638">
        <f t="shared" si="252"/>
        <v>1.5765166199212681</v>
      </c>
      <c r="BK142" s="638">
        <f t="shared" si="253"/>
        <v>1.5765166199212681</v>
      </c>
      <c r="BL142" s="638">
        <v>1</v>
      </c>
      <c r="BN142" s="638">
        <v>1</v>
      </c>
      <c r="BO142" s="638">
        <v>1</v>
      </c>
      <c r="BP142" s="638">
        <v>1</v>
      </c>
      <c r="BQ142" s="638">
        <v>1</v>
      </c>
      <c r="BT142" s="630">
        <f t="shared" si="254"/>
        <v>1.3399547356042156</v>
      </c>
      <c r="BU142" s="630">
        <f t="shared" si="255"/>
        <v>0.6935817298621304</v>
      </c>
      <c r="BV142" s="630">
        <f t="shared" si="256"/>
        <v>0.74170670537430972</v>
      </c>
      <c r="BW142" s="630">
        <f t="shared" si="257"/>
        <v>1.1221618629000631</v>
      </c>
      <c r="BX142" s="630">
        <v>1</v>
      </c>
      <c r="BY142" s="630">
        <v>1</v>
      </c>
      <c r="BZ142" s="630">
        <f t="shared" si="258"/>
        <v>0.83331641025914716</v>
      </c>
      <c r="CA142" s="630">
        <f t="shared" si="259"/>
        <v>0.92936812345732522</v>
      </c>
      <c r="CB142" s="630">
        <f t="shared" si="260"/>
        <v>0.92936812345732545</v>
      </c>
      <c r="CC142" s="630"/>
      <c r="CD142" s="630">
        <f t="shared" si="289"/>
        <v>0.83231497822830369</v>
      </c>
      <c r="CG142" s="575"/>
      <c r="CI142" s="621">
        <f t="shared" si="261"/>
        <v>0.41506922050770967</v>
      </c>
      <c r="CJ142" s="621">
        <f t="shared" si="262"/>
        <v>0.49266972663398778</v>
      </c>
      <c r="CK142" s="621">
        <f t="shared" si="263"/>
        <v>9.226105285830262E-2</v>
      </c>
      <c r="CL142" s="621">
        <f t="shared" si="264"/>
        <v>0</v>
      </c>
      <c r="CN142" s="621">
        <f t="shared" si="325"/>
        <v>0.42160300096076897</v>
      </c>
      <c r="CO142" s="621">
        <f t="shared" si="325"/>
        <v>0.48688776511411935</v>
      </c>
      <c r="CP142" s="621">
        <f t="shared" si="325"/>
        <v>9.1450037484919186E-2</v>
      </c>
      <c r="CQ142" s="621"/>
      <c r="CR142" s="621">
        <f t="shared" si="266"/>
        <v>0.99994080355980752</v>
      </c>
      <c r="CS142" s="621"/>
      <c r="CT142" s="621">
        <f t="shared" si="326"/>
        <v>0.42162795983507684</v>
      </c>
      <c r="CU142" s="621">
        <f t="shared" si="326"/>
        <v>0.4869165888428495</v>
      </c>
      <c r="CV142" s="621">
        <f t="shared" si="326"/>
        <v>9.1455451322073653E-2</v>
      </c>
      <c r="CW142" s="621">
        <f t="shared" si="326"/>
        <v>0</v>
      </c>
      <c r="CZ142" s="621">
        <f t="shared" si="290"/>
        <v>-2.8979306951507515E-2</v>
      </c>
      <c r="DA142" s="621">
        <f t="shared" si="291"/>
        <v>9.4110153961393297E-3</v>
      </c>
      <c r="DB142" s="621">
        <f t="shared" si="292"/>
        <v>-2.4786066343772469E-3</v>
      </c>
      <c r="DC142" s="621">
        <f t="shared" si="293"/>
        <v>0</v>
      </c>
      <c r="DE142" s="621">
        <f t="shared" si="294"/>
        <v>-1.5807586778967227E-3</v>
      </c>
      <c r="DF142" s="621">
        <f t="shared" si="295"/>
        <v>-1.5807586778966115E-3</v>
      </c>
      <c r="DG142" s="621">
        <f t="shared" si="296"/>
        <v>-1.5807586778963892E-3</v>
      </c>
      <c r="DH142" s="621">
        <f t="shared" si="297"/>
        <v>0</v>
      </c>
      <c r="DI142" s="621"/>
      <c r="DK142" s="621">
        <f t="shared" si="298"/>
        <v>-8.5020966503601397E-3</v>
      </c>
      <c r="DL142" s="621">
        <f t="shared" si="299"/>
        <v>7.9217289555143372E-3</v>
      </c>
      <c r="DM142" s="621">
        <f t="shared" si="300"/>
        <v>1.3838606164062775E-2</v>
      </c>
      <c r="DN142" s="621"/>
      <c r="DP142" s="621">
        <f t="shared" si="268"/>
        <v>-1.5807586778967227E-3</v>
      </c>
      <c r="DQ142" s="621">
        <f t="shared" si="269"/>
        <v>-1.5807586778966115E-3</v>
      </c>
      <c r="DR142" s="621">
        <f t="shared" si="270"/>
        <v>-1.5807586778963892E-3</v>
      </c>
      <c r="DS142" s="621">
        <f t="shared" si="271"/>
        <v>0</v>
      </c>
      <c r="DU142" s="621">
        <f t="shared" si="272"/>
        <v>0</v>
      </c>
      <c r="DV142" s="621">
        <f t="shared" si="273"/>
        <v>0</v>
      </c>
      <c r="DW142" s="621">
        <f t="shared" si="274"/>
        <v>0</v>
      </c>
      <c r="DX142" s="621">
        <f t="shared" si="275"/>
        <v>0</v>
      </c>
      <c r="EB142" s="621">
        <f t="shared" si="315"/>
        <v>0.99216804222260968</v>
      </c>
      <c r="EC142" s="621">
        <f t="shared" si="228"/>
        <v>0.79832645604524388</v>
      </c>
      <c r="ED142" s="621">
        <f t="shared" si="311"/>
        <v>0.83331641025914716</v>
      </c>
      <c r="EE142" s="621"/>
      <c r="EF142" s="621">
        <f t="shared" si="316"/>
        <v>0.99842049006302958</v>
      </c>
      <c r="EG142" s="621">
        <f t="shared" si="230"/>
        <v>1.3129542394872815</v>
      </c>
      <c r="EH142" s="621">
        <f t="shared" si="312"/>
        <v>0.74170670537430972</v>
      </c>
      <c r="EI142" s="621"/>
      <c r="EJ142" s="621">
        <f t="shared" si="317"/>
        <v>1.0015392990545793</v>
      </c>
      <c r="EK142" s="621">
        <f t="shared" si="232"/>
        <v>1.0846092889255472</v>
      </c>
      <c r="EL142" s="621">
        <f t="shared" si="313"/>
        <v>1.1221618629000631</v>
      </c>
      <c r="EM142" s="621"/>
      <c r="EP142" s="577"/>
    </row>
    <row r="143" spans="1:161" x14ac:dyDescent="0.2">
      <c r="A143" s="571" t="s">
        <v>595</v>
      </c>
      <c r="B143" s="571">
        <f t="shared" si="226"/>
        <v>1998</v>
      </c>
      <c r="D143" s="626">
        <f t="shared" ref="D143:F143" si="341">D222+D303</f>
        <v>446.20421016628086</v>
      </c>
      <c r="E143" s="626">
        <f t="shared" si="341"/>
        <v>550.33009656886395</v>
      </c>
      <c r="F143" s="626">
        <f t="shared" si="341"/>
        <v>98.068030482883387</v>
      </c>
      <c r="G143" s="626"/>
      <c r="H143" s="626">
        <f t="shared" si="321"/>
        <v>1094.6023372180282</v>
      </c>
      <c r="J143" s="632">
        <f t="shared" si="331"/>
        <v>255916.26336000001</v>
      </c>
      <c r="K143" s="632">
        <f t="shared" si="331"/>
        <v>135391.17660000001</v>
      </c>
      <c r="L143" s="632">
        <f t="shared" si="331"/>
        <v>85243.1</v>
      </c>
      <c r="M143" s="632"/>
      <c r="N143" s="632">
        <f t="shared" si="322"/>
        <v>476550.53995999997</v>
      </c>
      <c r="O143" s="772"/>
      <c r="R143" s="645">
        <f t="shared" si="332"/>
        <v>169944.73250280041</v>
      </c>
      <c r="S143" s="645">
        <f t="shared" si="332"/>
        <v>89908.382485873473</v>
      </c>
      <c r="T143" s="645">
        <f t="shared" si="332"/>
        <v>56606.858966329135</v>
      </c>
      <c r="U143" s="641"/>
      <c r="V143" s="632">
        <f t="shared" si="323"/>
        <v>316459.97395500302</v>
      </c>
      <c r="X143" s="635">
        <f t="shared" si="278"/>
        <v>1.7435555064298547</v>
      </c>
      <c r="Y143" s="635">
        <f t="shared" si="279"/>
        <v>4.0647412216141712</v>
      </c>
      <c r="Z143" s="635">
        <f t="shared" si="280"/>
        <v>1.1504512445333801</v>
      </c>
      <c r="AA143" s="626"/>
      <c r="AB143" s="626">
        <f t="shared" si="281"/>
        <v>2.2969281229015195</v>
      </c>
      <c r="AC143" s="648"/>
      <c r="AE143" s="635">
        <f t="shared" si="282"/>
        <v>2.6255842331501986</v>
      </c>
      <c r="AF143" s="635">
        <f t="shared" si="283"/>
        <v>6.1210098697452668</v>
      </c>
      <c r="AG143" s="635">
        <f t="shared" si="284"/>
        <v>1.7324407726140778</v>
      </c>
      <c r="AH143" s="626"/>
      <c r="AI143" s="635">
        <f t="shared" si="241"/>
        <v>3.4588966292895802</v>
      </c>
      <c r="AK143" s="636">
        <f t="shared" si="242"/>
        <v>0.837382343248259</v>
      </c>
      <c r="AL143" s="636">
        <f t="shared" si="243"/>
        <v>0.78750085187012253</v>
      </c>
      <c r="AM143" s="636">
        <f t="shared" si="244"/>
        <v>1.0579150351553259</v>
      </c>
      <c r="AN143" s="637"/>
      <c r="AO143" s="636">
        <f t="shared" si="245"/>
        <v>3984.5827111022468</v>
      </c>
      <c r="AP143" s="631"/>
      <c r="AQ143" s="631">
        <f t="shared" si="285"/>
        <v>1.5058793502516057</v>
      </c>
      <c r="AR143" s="631">
        <f t="shared" si="286"/>
        <v>1.5058793502516059</v>
      </c>
      <c r="AS143" s="631">
        <f t="shared" si="287"/>
        <v>1.5058793502516059</v>
      </c>
      <c r="AT143" s="631"/>
      <c r="AU143" s="631">
        <f t="shared" si="246"/>
        <v>1.5058793502516055</v>
      </c>
      <c r="AW143" s="631">
        <f t="shared" si="333"/>
        <v>0.5370180954605166</v>
      </c>
      <c r="AX143" s="631">
        <f t="shared" si="333"/>
        <v>0.28410664818754428</v>
      </c>
      <c r="AY143" s="631">
        <f t="shared" si="333"/>
        <v>0.1788752563519391</v>
      </c>
      <c r="AZ143" s="646"/>
      <c r="BA143" s="631">
        <f t="shared" si="288"/>
        <v>1</v>
      </c>
      <c r="BC143" s="621"/>
      <c r="BD143" s="638">
        <f t="shared" si="248"/>
        <v>0.837382343248259</v>
      </c>
      <c r="BE143" s="638">
        <f t="shared" si="249"/>
        <v>0.78750085187012253</v>
      </c>
      <c r="BF143" s="638">
        <f t="shared" si="250"/>
        <v>1.0579150351553259</v>
      </c>
      <c r="BG143" s="638">
        <v>1</v>
      </c>
      <c r="BH143" s="629"/>
      <c r="BI143" s="638">
        <f t="shared" si="251"/>
        <v>1.5058793502516057</v>
      </c>
      <c r="BJ143" s="638">
        <f t="shared" si="252"/>
        <v>1.5058793502516059</v>
      </c>
      <c r="BK143" s="638">
        <f t="shared" si="253"/>
        <v>1.5058793502516059</v>
      </c>
      <c r="BL143" s="638">
        <v>1</v>
      </c>
      <c r="BN143" s="638">
        <v>1</v>
      </c>
      <c r="BO143" s="638">
        <v>1</v>
      </c>
      <c r="BP143" s="638">
        <v>1</v>
      </c>
      <c r="BQ143" s="638">
        <v>1</v>
      </c>
      <c r="BT143" s="630">
        <f t="shared" si="254"/>
        <v>1.3851321498403812</v>
      </c>
      <c r="BU143" s="630">
        <f t="shared" si="255"/>
        <v>0.66789897013990007</v>
      </c>
      <c r="BV143" s="630">
        <f t="shared" si="256"/>
        <v>0.70847385777772787</v>
      </c>
      <c r="BW143" s="630">
        <f t="shared" si="257"/>
        <v>1.1325736785747194</v>
      </c>
      <c r="BX143" s="630">
        <v>1</v>
      </c>
      <c r="BY143" s="630">
        <v>1</v>
      </c>
      <c r="BZ143" s="630">
        <f t="shared" si="258"/>
        <v>0.83237778286408237</v>
      </c>
      <c r="CA143" s="630">
        <f t="shared" si="259"/>
        <v>0.92512833638605596</v>
      </c>
      <c r="CB143" s="630">
        <f t="shared" si="260"/>
        <v>0.9251283363860564</v>
      </c>
      <c r="CC143" s="630"/>
      <c r="CD143" s="630">
        <f t="shared" si="289"/>
        <v>0.80239884327734379</v>
      </c>
      <c r="CG143" s="575"/>
      <c r="CI143" s="621">
        <f t="shared" si="261"/>
        <v>0.40764046904954099</v>
      </c>
      <c r="CJ143" s="621">
        <f t="shared" si="262"/>
        <v>0.50276714917999166</v>
      </c>
      <c r="CK143" s="621">
        <f t="shared" si="263"/>
        <v>8.9592381770467314E-2</v>
      </c>
      <c r="CL143" s="621">
        <f t="shared" si="264"/>
        <v>0</v>
      </c>
      <c r="CN143" s="621">
        <f t="shared" si="325"/>
        <v>0.41134366474171646</v>
      </c>
      <c r="CO143" s="621">
        <f t="shared" si="325"/>
        <v>0.4977013665516426</v>
      </c>
      <c r="CP143" s="621">
        <f t="shared" si="325"/>
        <v>9.0920189883453739E-2</v>
      </c>
      <c r="CQ143" s="621"/>
      <c r="CR143" s="621">
        <f t="shared" si="266"/>
        <v>0.99996522117681286</v>
      </c>
      <c r="CS143" s="621"/>
      <c r="CT143" s="621">
        <f t="shared" si="326"/>
        <v>0.4113579712878665</v>
      </c>
      <c r="CU143" s="621">
        <f t="shared" si="326"/>
        <v>0.49771867662149377</v>
      </c>
      <c r="CV143" s="621">
        <f t="shared" si="326"/>
        <v>9.0923352090639675E-2</v>
      </c>
      <c r="CW143" s="621">
        <f t="shared" si="326"/>
        <v>0</v>
      </c>
      <c r="CZ143" s="621">
        <f t="shared" si="290"/>
        <v>3.8257332359526389E-3</v>
      </c>
      <c r="DA143" s="621">
        <f t="shared" si="291"/>
        <v>-2.8621574707338397E-3</v>
      </c>
      <c r="DB143" s="621">
        <f t="shared" si="292"/>
        <v>-1.4036077539535893E-2</v>
      </c>
      <c r="DC143" s="621">
        <f t="shared" si="293"/>
        <v>0</v>
      </c>
      <c r="DE143" s="621">
        <f t="shared" si="294"/>
        <v>-4.5840728784326108E-2</v>
      </c>
      <c r="DF143" s="621">
        <f t="shared" si="295"/>
        <v>-4.5840728784326108E-2</v>
      </c>
      <c r="DG143" s="621">
        <f t="shared" si="296"/>
        <v>-4.5840728784326108E-2</v>
      </c>
      <c r="DH143" s="621">
        <f t="shared" si="297"/>
        <v>0</v>
      </c>
      <c r="DI143" s="621"/>
      <c r="DK143" s="621">
        <f t="shared" si="298"/>
        <v>-1.3776888868477383E-2</v>
      </c>
      <c r="DL143" s="621">
        <f t="shared" si="299"/>
        <v>3.1258836929081005E-2</v>
      </c>
      <c r="DM143" s="621">
        <f t="shared" si="300"/>
        <v>-7.2071564162253E-3</v>
      </c>
      <c r="DN143" s="621"/>
      <c r="DP143" s="621">
        <f t="shared" si="268"/>
        <v>-4.5840728784326108E-2</v>
      </c>
      <c r="DQ143" s="621">
        <f t="shared" si="269"/>
        <v>-4.5840728784326108E-2</v>
      </c>
      <c r="DR143" s="621">
        <f t="shared" si="270"/>
        <v>-4.5840728784326108E-2</v>
      </c>
      <c r="DS143" s="621">
        <f t="shared" si="271"/>
        <v>0</v>
      </c>
      <c r="DU143" s="621">
        <f t="shared" si="272"/>
        <v>0</v>
      </c>
      <c r="DV143" s="621">
        <f t="shared" si="273"/>
        <v>0</v>
      </c>
      <c r="DW143" s="621">
        <f t="shared" si="274"/>
        <v>0</v>
      </c>
      <c r="DX143" s="621">
        <f t="shared" si="275"/>
        <v>0</v>
      </c>
      <c r="EB143" s="621">
        <f t="shared" si="315"/>
        <v>0.99887362425183379</v>
      </c>
      <c r="EC143" s="621">
        <f t="shared" si="228"/>
        <v>0.79742724048603508</v>
      </c>
      <c r="ED143" s="621">
        <f t="shared" si="311"/>
        <v>0.83237778286408237</v>
      </c>
      <c r="EE143" s="621"/>
      <c r="EF143" s="621">
        <f t="shared" si="316"/>
        <v>0.95519408499912306</v>
      </c>
      <c r="EG143" s="621">
        <f t="shared" si="230"/>
        <v>1.2541261234327734</v>
      </c>
      <c r="EH143" s="621">
        <f t="shared" si="312"/>
        <v>0.70847385777772787</v>
      </c>
      <c r="EI143" s="621"/>
      <c r="EJ143" s="621">
        <f t="shared" si="317"/>
        <v>1.0092783545929358</v>
      </c>
      <c r="EK143" s="621">
        <f t="shared" si="232"/>
        <v>1.0946726785029903</v>
      </c>
      <c r="EL143" s="621">
        <f t="shared" si="313"/>
        <v>1.1325736785747194</v>
      </c>
      <c r="EM143" s="621"/>
      <c r="EP143" s="577"/>
    </row>
    <row r="144" spans="1:161" x14ac:dyDescent="0.2">
      <c r="A144" s="571" t="s">
        <v>595</v>
      </c>
      <c r="B144" s="571">
        <f t="shared" si="226"/>
        <v>1999</v>
      </c>
      <c r="D144" s="626">
        <f t="shared" ref="D144:F144" si="342">D223+D304</f>
        <v>438.5205236284271</v>
      </c>
      <c r="E144" s="626">
        <f t="shared" si="342"/>
        <v>520.41822356939883</v>
      </c>
      <c r="F144" s="626">
        <f t="shared" si="342"/>
        <v>79.149985785665024</v>
      </c>
      <c r="G144" s="626"/>
      <c r="H144" s="626">
        <f t="shared" si="321"/>
        <v>1038.0887329834909</v>
      </c>
      <c r="J144" s="632">
        <f t="shared" si="331"/>
        <v>250552.64028000002</v>
      </c>
      <c r="K144" s="632">
        <f t="shared" si="331"/>
        <v>132152.3799</v>
      </c>
      <c r="L144" s="632">
        <f t="shared" si="331"/>
        <v>69785.5</v>
      </c>
      <c r="M144" s="632"/>
      <c r="N144" s="632">
        <f t="shared" si="322"/>
        <v>452490.52017999999</v>
      </c>
      <c r="O144" s="772"/>
      <c r="R144" s="645">
        <f t="shared" si="332"/>
        <v>169243.32047609129</v>
      </c>
      <c r="S144" s="645">
        <f t="shared" si="332"/>
        <v>89266.301716474831</v>
      </c>
      <c r="T144" s="645">
        <f t="shared" si="332"/>
        <v>47138.715951607723</v>
      </c>
      <c r="U144" s="641"/>
      <c r="V144" s="632">
        <f t="shared" si="323"/>
        <v>305648.33814417385</v>
      </c>
      <c r="X144" s="635">
        <f t="shared" si="278"/>
        <v>1.7502131413916349</v>
      </c>
      <c r="Y144" s="635">
        <f t="shared" si="279"/>
        <v>3.9380162806239318</v>
      </c>
      <c r="Z144" s="635">
        <f t="shared" si="280"/>
        <v>1.1341895635291719</v>
      </c>
      <c r="AA144" s="626"/>
      <c r="AB144" s="626">
        <f t="shared" si="281"/>
        <v>2.2941668094406507</v>
      </c>
      <c r="AC144" s="648"/>
      <c r="AE144" s="635">
        <f t="shared" si="282"/>
        <v>2.5910654694958914</v>
      </c>
      <c r="AF144" s="635">
        <f t="shared" si="283"/>
        <v>5.8299516565874638</v>
      </c>
      <c r="AG144" s="635">
        <f t="shared" si="284"/>
        <v>1.6790865891832916</v>
      </c>
      <c r="AH144" s="626"/>
      <c r="AI144" s="635">
        <f t="shared" si="241"/>
        <v>3.396349999108538</v>
      </c>
      <c r="AK144" s="636">
        <f t="shared" si="242"/>
        <v>0.84057982445503887</v>
      </c>
      <c r="AL144" s="636">
        <f t="shared" si="243"/>
        <v>0.76294922766035944</v>
      </c>
      <c r="AM144" s="636">
        <f t="shared" si="244"/>
        <v>1.0429613577065877</v>
      </c>
      <c r="AN144" s="637"/>
      <c r="AO144" s="636">
        <f t="shared" si="245"/>
        <v>3979.792538625185</v>
      </c>
      <c r="AP144" s="631"/>
      <c r="AQ144" s="631">
        <f t="shared" si="285"/>
        <v>1.480428530799212</v>
      </c>
      <c r="AR144" s="631">
        <f t="shared" si="286"/>
        <v>1.480428530799212</v>
      </c>
      <c r="AS144" s="631">
        <f t="shared" si="287"/>
        <v>1.480428530799212</v>
      </c>
      <c r="AT144" s="631"/>
      <c r="AU144" s="631">
        <f t="shared" si="246"/>
        <v>1.4804285307992118</v>
      </c>
      <c r="AW144" s="631">
        <f t="shared" si="333"/>
        <v>0.55371909267918051</v>
      </c>
      <c r="AX144" s="631">
        <f t="shared" si="333"/>
        <v>0.2920555768713784</v>
      </c>
      <c r="AY144" s="631">
        <f t="shared" si="333"/>
        <v>0.15422533044944109</v>
      </c>
      <c r="AZ144" s="646"/>
      <c r="BA144" s="631">
        <f t="shared" si="288"/>
        <v>1</v>
      </c>
      <c r="BC144" s="621"/>
      <c r="BD144" s="638">
        <f t="shared" si="248"/>
        <v>0.84057982445503887</v>
      </c>
      <c r="BE144" s="638">
        <f t="shared" si="249"/>
        <v>0.76294922766035944</v>
      </c>
      <c r="BF144" s="638">
        <f t="shared" si="250"/>
        <v>1.0429613577065877</v>
      </c>
      <c r="BG144" s="638">
        <v>1</v>
      </c>
      <c r="BH144" s="629"/>
      <c r="BI144" s="638">
        <f t="shared" si="251"/>
        <v>1.480428530799212</v>
      </c>
      <c r="BJ144" s="638">
        <f t="shared" si="252"/>
        <v>1.480428530799212</v>
      </c>
      <c r="BK144" s="638">
        <f t="shared" si="253"/>
        <v>1.480428530799212</v>
      </c>
      <c r="BL144" s="638">
        <v>1</v>
      </c>
      <c r="BN144" s="638">
        <v>1</v>
      </c>
      <c r="BO144" s="638">
        <v>1</v>
      </c>
      <c r="BP144" s="638">
        <v>1</v>
      </c>
      <c r="BQ144" s="638">
        <v>1</v>
      </c>
      <c r="BT144" s="630">
        <f t="shared" si="254"/>
        <v>1.3378100693674984</v>
      </c>
      <c r="BU144" s="630">
        <f t="shared" si="255"/>
        <v>0.65582146845051903</v>
      </c>
      <c r="BV144" s="630">
        <f t="shared" si="256"/>
        <v>0.69649996342953258</v>
      </c>
      <c r="BW144" s="630">
        <f t="shared" si="257"/>
        <v>1.148883650715173</v>
      </c>
      <c r="BX144" s="630">
        <v>1</v>
      </c>
      <c r="BY144" s="630">
        <v>1</v>
      </c>
      <c r="BZ144" s="630">
        <f t="shared" si="258"/>
        <v>0.81957458431987573</v>
      </c>
      <c r="CA144" s="630">
        <f t="shared" si="259"/>
        <v>0.87736456420048303</v>
      </c>
      <c r="CB144" s="630">
        <f t="shared" si="260"/>
        <v>0.87736456420048348</v>
      </c>
      <c r="CC144" s="630"/>
      <c r="CD144" s="630">
        <f t="shared" si="289"/>
        <v>0.80019742070790589</v>
      </c>
      <c r="CG144" s="575"/>
      <c r="CI144" s="621">
        <f t="shared" si="261"/>
        <v>0.422430674464705</v>
      </c>
      <c r="CJ144" s="621">
        <f t="shared" si="262"/>
        <v>0.50132344859740929</v>
      </c>
      <c r="CK144" s="621">
        <f t="shared" si="263"/>
        <v>7.6245876937885787E-2</v>
      </c>
      <c r="CL144" s="621">
        <f t="shared" si="264"/>
        <v>0</v>
      </c>
      <c r="CN144" s="621">
        <f t="shared" si="325"/>
        <v>0.41499164606457672</v>
      </c>
      <c r="CO144" s="621">
        <f t="shared" si="325"/>
        <v>0.5020449529251404</v>
      </c>
      <c r="CP144" s="621">
        <f t="shared" si="325"/>
        <v>8.273980010921661E-2</v>
      </c>
      <c r="CQ144" s="621"/>
      <c r="CR144" s="621">
        <f t="shared" si="266"/>
        <v>0.99977639909893368</v>
      </c>
      <c r="CS144" s="621"/>
      <c r="CT144" s="621">
        <f t="shared" si="326"/>
        <v>0.41508445932370014</v>
      </c>
      <c r="CU144" s="621">
        <f t="shared" si="326"/>
        <v>0.50215723573552784</v>
      </c>
      <c r="CV144" s="621">
        <f t="shared" si="326"/>
        <v>8.275830494077209E-2</v>
      </c>
      <c r="CW144" s="621">
        <f t="shared" si="326"/>
        <v>0</v>
      </c>
      <c r="CZ144" s="621">
        <f t="shared" si="290"/>
        <v>3.8111527644386104E-3</v>
      </c>
      <c r="DA144" s="621">
        <f t="shared" si="291"/>
        <v>-3.1672966408828489E-2</v>
      </c>
      <c r="DB144" s="621">
        <f t="shared" si="292"/>
        <v>-1.4235897021200442E-2</v>
      </c>
      <c r="DC144" s="621">
        <f t="shared" si="293"/>
        <v>0</v>
      </c>
      <c r="DE144" s="621">
        <f t="shared" si="294"/>
        <v>-1.7045419751325619E-2</v>
      </c>
      <c r="DF144" s="621">
        <f t="shared" si="295"/>
        <v>-1.7045419751325844E-2</v>
      </c>
      <c r="DG144" s="621">
        <f t="shared" si="296"/>
        <v>-1.7045419751325844E-2</v>
      </c>
      <c r="DH144" s="621">
        <f t="shared" si="297"/>
        <v>0</v>
      </c>
      <c r="DI144" s="621"/>
      <c r="DK144" s="621">
        <f t="shared" si="298"/>
        <v>3.0625713966290258E-2</v>
      </c>
      <c r="DL144" s="621">
        <f t="shared" si="299"/>
        <v>2.7594426451113714E-2</v>
      </c>
      <c r="DM144" s="621">
        <f t="shared" si="300"/>
        <v>-0.14827395327160789</v>
      </c>
      <c r="DN144" s="621"/>
      <c r="DP144" s="621">
        <f t="shared" si="268"/>
        <v>-1.7045419751325619E-2</v>
      </c>
      <c r="DQ144" s="621">
        <f t="shared" si="269"/>
        <v>-1.7045419751325844E-2</v>
      </c>
      <c r="DR144" s="621">
        <f t="shared" si="270"/>
        <v>-1.7045419751325844E-2</v>
      </c>
      <c r="DS144" s="621">
        <f t="shared" si="271"/>
        <v>0</v>
      </c>
      <c r="DU144" s="621">
        <f t="shared" si="272"/>
        <v>0</v>
      </c>
      <c r="DV144" s="621">
        <f t="shared" si="273"/>
        <v>0</v>
      </c>
      <c r="DW144" s="621">
        <f t="shared" si="274"/>
        <v>0</v>
      </c>
      <c r="DX144" s="621">
        <f t="shared" si="275"/>
        <v>0</v>
      </c>
      <c r="EB144" s="621">
        <f t="shared" si="315"/>
        <v>0.98461852441549702</v>
      </c>
      <c r="EC144" s="621">
        <f t="shared" si="228"/>
        <v>0.78516163285608154</v>
      </c>
      <c r="ED144" s="621">
        <f t="shared" si="311"/>
        <v>0.81957458431987573</v>
      </c>
      <c r="EE144" s="621"/>
      <c r="EF144" s="621">
        <f t="shared" si="316"/>
        <v>0.98309903150731071</v>
      </c>
      <c r="EG144" s="621">
        <f t="shared" si="230"/>
        <v>1.2329301773347776</v>
      </c>
      <c r="EH144" s="621">
        <f t="shared" si="312"/>
        <v>0.69649996342953258</v>
      </c>
      <c r="EI144" s="621"/>
      <c r="EJ144" s="621">
        <f t="shared" si="317"/>
        <v>1.0144008045118786</v>
      </c>
      <c r="EK144" s="621">
        <f t="shared" si="232"/>
        <v>1.1104368457506064</v>
      </c>
      <c r="EL144" s="621">
        <f t="shared" si="313"/>
        <v>1.148883650715173</v>
      </c>
      <c r="EM144" s="621"/>
      <c r="EP144" s="577"/>
    </row>
    <row r="145" spans="1:146" x14ac:dyDescent="0.2">
      <c r="A145" s="571" t="s">
        <v>595</v>
      </c>
      <c r="B145" s="571">
        <f t="shared" si="226"/>
        <v>2000</v>
      </c>
      <c r="D145" s="626">
        <f t="shared" ref="D145:F145" si="343">D224+D305</f>
        <v>457.83718745789685</v>
      </c>
      <c r="E145" s="626">
        <f t="shared" si="343"/>
        <v>505.86206662207002</v>
      </c>
      <c r="F145" s="626">
        <f t="shared" si="343"/>
        <v>90.817666356621729</v>
      </c>
      <c r="G145" s="626"/>
      <c r="H145" s="626">
        <f t="shared" si="321"/>
        <v>1054.5169204365886</v>
      </c>
      <c r="J145" s="632">
        <f t="shared" si="331"/>
        <v>260598.10067999997</v>
      </c>
      <c r="K145" s="632">
        <f t="shared" si="331"/>
        <v>134013.62834999998</v>
      </c>
      <c r="L145" s="632">
        <f t="shared" si="331"/>
        <v>81237.5</v>
      </c>
      <c r="M145" s="632"/>
      <c r="N145" s="632">
        <f t="shared" si="322"/>
        <v>475849.22902999993</v>
      </c>
      <c r="O145" s="772"/>
      <c r="R145" s="645">
        <f t="shared" si="332"/>
        <v>148574.66597488604</v>
      </c>
      <c r="S145" s="645">
        <f t="shared" si="332"/>
        <v>76405.123507148688</v>
      </c>
      <c r="T145" s="645">
        <f t="shared" si="332"/>
        <v>46315.895609522857</v>
      </c>
      <c r="U145" s="641"/>
      <c r="V145" s="632">
        <f t="shared" si="323"/>
        <v>271295.68509155762</v>
      </c>
      <c r="X145" s="635">
        <f t="shared" si="278"/>
        <v>1.7568707763534146</v>
      </c>
      <c r="Y145" s="635">
        <f t="shared" si="279"/>
        <v>3.7747061463101566</v>
      </c>
      <c r="Z145" s="635">
        <f t="shared" si="280"/>
        <v>1.1179278825249637</v>
      </c>
      <c r="AA145" s="626"/>
      <c r="AB145" s="626">
        <f t="shared" si="281"/>
        <v>2.2160736134556323</v>
      </c>
      <c r="AC145" s="648"/>
      <c r="AE145" s="635">
        <f t="shared" si="282"/>
        <v>3.0815293068556269</v>
      </c>
      <c r="AF145" s="635">
        <f t="shared" si="283"/>
        <v>6.6207872378445938</v>
      </c>
      <c r="AG145" s="635">
        <f t="shared" si="284"/>
        <v>1.9608314847732105</v>
      </c>
      <c r="AH145" s="626"/>
      <c r="AI145" s="635">
        <f t="shared" si="241"/>
        <v>3.8869653237599682</v>
      </c>
      <c r="AK145" s="636">
        <f t="shared" si="242"/>
        <v>0.84377730566181852</v>
      </c>
      <c r="AL145" s="636">
        <f t="shared" si="243"/>
        <v>0.73130960710905402</v>
      </c>
      <c r="AM145" s="636">
        <f t="shared" si="244"/>
        <v>1.0280076802578495</v>
      </c>
      <c r="AN145" s="637"/>
      <c r="AO145" s="636">
        <f t="shared" si="245"/>
        <v>3844.3208207798962</v>
      </c>
      <c r="AP145" s="631"/>
      <c r="AQ145" s="631">
        <f t="shared" si="285"/>
        <v>1.7539874578890156</v>
      </c>
      <c r="AR145" s="631">
        <f t="shared" si="286"/>
        <v>1.7539874578890156</v>
      </c>
      <c r="AS145" s="631">
        <f t="shared" si="287"/>
        <v>1.7539874578890153</v>
      </c>
      <c r="AT145" s="631"/>
      <c r="AU145" s="631">
        <f t="shared" si="246"/>
        <v>1.7539874578890151</v>
      </c>
      <c r="AW145" s="631">
        <f t="shared" si="333"/>
        <v>0.54764846674485312</v>
      </c>
      <c r="AX145" s="631">
        <f t="shared" si="333"/>
        <v>0.28163044127061321</v>
      </c>
      <c r="AY145" s="631">
        <f t="shared" si="333"/>
        <v>0.17072109198453356</v>
      </c>
      <c r="AZ145" s="646"/>
      <c r="BA145" s="631">
        <f t="shared" si="288"/>
        <v>0.99999999999999989</v>
      </c>
      <c r="BC145" s="621"/>
      <c r="BD145" s="638">
        <f t="shared" si="248"/>
        <v>0.84377730566181852</v>
      </c>
      <c r="BE145" s="638">
        <f t="shared" si="249"/>
        <v>0.73130960710905402</v>
      </c>
      <c r="BF145" s="638">
        <f t="shared" si="250"/>
        <v>1.0280076802578495</v>
      </c>
      <c r="BG145" s="638">
        <v>1</v>
      </c>
      <c r="BH145" s="629"/>
      <c r="BI145" s="638">
        <f t="shared" si="251"/>
        <v>1.7539874578890156</v>
      </c>
      <c r="BJ145" s="638">
        <f t="shared" si="252"/>
        <v>1.7539874578890156</v>
      </c>
      <c r="BK145" s="638">
        <f t="shared" si="253"/>
        <v>1.7539874578890153</v>
      </c>
      <c r="BL145" s="638">
        <v>1</v>
      </c>
      <c r="BN145" s="638">
        <v>1</v>
      </c>
      <c r="BO145" s="638">
        <v>1</v>
      </c>
      <c r="BP145" s="638">
        <v>1</v>
      </c>
      <c r="BQ145" s="638">
        <v>1</v>
      </c>
      <c r="BT145" s="630">
        <f t="shared" si="254"/>
        <v>1.1874499350958043</v>
      </c>
      <c r="BU145" s="630">
        <f t="shared" si="255"/>
        <v>0.75055730625924966</v>
      </c>
      <c r="BV145" s="630">
        <f t="shared" si="256"/>
        <v>0.82520174048256612</v>
      </c>
      <c r="BW145" s="630">
        <f t="shared" si="257"/>
        <v>1.1325586928745062</v>
      </c>
      <c r="BX145" s="630">
        <v>1</v>
      </c>
      <c r="BY145" s="630">
        <v>1</v>
      </c>
      <c r="BZ145" s="630">
        <f t="shared" si="258"/>
        <v>0.80308775447079883</v>
      </c>
      <c r="CA145" s="630">
        <f t="shared" si="259"/>
        <v>0.89124922460322753</v>
      </c>
      <c r="CB145" s="630">
        <f t="shared" si="260"/>
        <v>0.89124922460322775</v>
      </c>
      <c r="CC145" s="630"/>
      <c r="CD145" s="630">
        <f t="shared" si="289"/>
        <v>0.93458940455870254</v>
      </c>
      <c r="CG145" s="575"/>
      <c r="CI145" s="621">
        <f t="shared" si="261"/>
        <v>0.43416770142326799</v>
      </c>
      <c r="CJ145" s="621">
        <f t="shared" si="262"/>
        <v>0.47970976740006616</v>
      </c>
      <c r="CK145" s="621">
        <f t="shared" si="263"/>
        <v>8.6122531176665809E-2</v>
      </c>
      <c r="CL145" s="621">
        <f t="shared" si="264"/>
        <v>0</v>
      </c>
      <c r="CN145" s="621">
        <f t="shared" si="325"/>
        <v>0.42827238333652717</v>
      </c>
      <c r="CO145" s="621">
        <f t="shared" si="325"/>
        <v>0.4904372339114047</v>
      </c>
      <c r="CP145" s="621">
        <f t="shared" si="325"/>
        <v>8.1083974443600104E-2</v>
      </c>
      <c r="CQ145" s="621"/>
      <c r="CR145" s="621">
        <f t="shared" si="266"/>
        <v>0.99979359169153192</v>
      </c>
      <c r="CS145" s="621"/>
      <c r="CT145" s="621">
        <f t="shared" si="326"/>
        <v>0.42836080056478576</v>
      </c>
      <c r="CU145" s="621">
        <f t="shared" si="326"/>
        <v>0.49053848513035897</v>
      </c>
      <c r="CV145" s="621">
        <f t="shared" si="326"/>
        <v>8.1100714304855326E-2</v>
      </c>
      <c r="CW145" s="621">
        <f t="shared" si="326"/>
        <v>0</v>
      </c>
      <c r="CZ145" s="621">
        <f t="shared" si="290"/>
        <v>3.7966830080488783E-3</v>
      </c>
      <c r="DA145" s="621">
        <f t="shared" si="291"/>
        <v>-4.2354576810944067E-2</v>
      </c>
      <c r="DB145" s="621">
        <f t="shared" si="292"/>
        <v>-1.4441488080558529E-2</v>
      </c>
      <c r="DC145" s="621">
        <f t="shared" si="293"/>
        <v>0</v>
      </c>
      <c r="DE145" s="621">
        <f t="shared" si="294"/>
        <v>0.16956014964559379</v>
      </c>
      <c r="DF145" s="621">
        <f t="shared" si="295"/>
        <v>0.16956014964559379</v>
      </c>
      <c r="DG145" s="621">
        <f t="shared" si="296"/>
        <v>0.16956014964559379</v>
      </c>
      <c r="DH145" s="621">
        <f t="shared" si="297"/>
        <v>0</v>
      </c>
      <c r="DI145" s="621"/>
      <c r="DK145" s="621">
        <f t="shared" si="298"/>
        <v>-1.1023908159955232E-2</v>
      </c>
      <c r="DL145" s="621">
        <f t="shared" si="299"/>
        <v>-3.6348396364373856E-2</v>
      </c>
      <c r="DM145" s="621">
        <f t="shared" si="300"/>
        <v>0.10161646614249384</v>
      </c>
      <c r="DN145" s="621"/>
      <c r="DP145" s="621">
        <f t="shared" si="268"/>
        <v>0.16956014964559379</v>
      </c>
      <c r="DQ145" s="621">
        <f t="shared" si="269"/>
        <v>0.16956014964559379</v>
      </c>
      <c r="DR145" s="621">
        <f t="shared" si="270"/>
        <v>0.16956014964559379</v>
      </c>
      <c r="DS145" s="621">
        <f t="shared" si="271"/>
        <v>0</v>
      </c>
      <c r="DU145" s="621">
        <f t="shared" si="272"/>
        <v>0</v>
      </c>
      <c r="DV145" s="621">
        <f t="shared" si="273"/>
        <v>0</v>
      </c>
      <c r="DW145" s="621">
        <f t="shared" si="274"/>
        <v>0</v>
      </c>
      <c r="DX145" s="621">
        <f t="shared" si="275"/>
        <v>0</v>
      </c>
      <c r="EB145" s="621">
        <f t="shared" si="315"/>
        <v>0.97988367359785988</v>
      </c>
      <c r="EC145" s="621">
        <f t="shared" si="228"/>
        <v>0.76936706517111131</v>
      </c>
      <c r="ED145" s="621">
        <f t="shared" si="311"/>
        <v>0.80308775447079883</v>
      </c>
      <c r="EE145" s="621"/>
      <c r="EF145" s="621">
        <f t="shared" si="316"/>
        <v>1.1847836092041013</v>
      </c>
      <c r="EG145" s="621">
        <f t="shared" si="230"/>
        <v>1.4607554653993504</v>
      </c>
      <c r="EH145" s="621">
        <f t="shared" si="312"/>
        <v>0.82520174048256612</v>
      </c>
      <c r="EI145" s="621"/>
      <c r="EJ145" s="621">
        <f t="shared" si="317"/>
        <v>0.98579059086574616</v>
      </c>
      <c r="EK145" s="621">
        <f t="shared" si="232"/>
        <v>1.0946581942915858</v>
      </c>
      <c r="EL145" s="621">
        <f t="shared" si="313"/>
        <v>1.1325586928745062</v>
      </c>
      <c r="EM145" s="621"/>
      <c r="EP145" s="577"/>
    </row>
    <row r="146" spans="1:146" x14ac:dyDescent="0.2">
      <c r="A146" s="571" t="s">
        <v>595</v>
      </c>
      <c r="B146" s="571">
        <f t="shared" si="226"/>
        <v>2001</v>
      </c>
      <c r="D146" s="626">
        <f t="shared" ref="D146:F146" si="344">D225+D306</f>
        <v>477.02539499087692</v>
      </c>
      <c r="E146" s="626">
        <f t="shared" si="344"/>
        <v>483.79065653848886</v>
      </c>
      <c r="F146" s="626">
        <f t="shared" si="344"/>
        <v>101.88275131636038</v>
      </c>
      <c r="G146" s="626"/>
      <c r="H146" s="626">
        <f t="shared" si="321"/>
        <v>1062.698802845726</v>
      </c>
      <c r="J146" s="632">
        <f t="shared" si="331"/>
        <v>270494.87375999999</v>
      </c>
      <c r="K146" s="632">
        <f t="shared" si="331"/>
        <v>132722.09894999999</v>
      </c>
      <c r="L146" s="632">
        <f t="shared" si="331"/>
        <v>92480.6</v>
      </c>
      <c r="M146" s="632"/>
      <c r="N146" s="632">
        <f t="shared" si="322"/>
        <v>495697.57270999998</v>
      </c>
      <c r="O146" s="772"/>
      <c r="R146" s="645">
        <f t="shared" si="332"/>
        <v>167719.80160860714</v>
      </c>
      <c r="S146" s="645">
        <f t="shared" si="332"/>
        <v>82294.070107674212</v>
      </c>
      <c r="T146" s="645">
        <f t="shared" si="332"/>
        <v>57342.409743436147</v>
      </c>
      <c r="U146" s="641"/>
      <c r="V146" s="632">
        <f t="shared" si="323"/>
        <v>307356.28145971749</v>
      </c>
      <c r="X146" s="635">
        <f t="shared" si="278"/>
        <v>1.7635284113151948</v>
      </c>
      <c r="Y146" s="635">
        <f t="shared" si="279"/>
        <v>3.6451401866447721</v>
      </c>
      <c r="Z146" s="635">
        <f t="shared" si="280"/>
        <v>1.1016662015207555</v>
      </c>
      <c r="AA146" s="626"/>
      <c r="AB146" s="626">
        <f t="shared" si="281"/>
        <v>2.1438450808542515</v>
      </c>
      <c r="AC146" s="648"/>
      <c r="AE146" s="635">
        <f t="shared" si="282"/>
        <v>2.8441805345326419</v>
      </c>
      <c r="AF146" s="635">
        <f t="shared" si="283"/>
        <v>5.8788033682802823</v>
      </c>
      <c r="AG146" s="635">
        <f t="shared" si="284"/>
        <v>1.776743456931938</v>
      </c>
      <c r="AH146" s="626"/>
      <c r="AI146" s="635">
        <f t="shared" si="241"/>
        <v>3.4575470453985329</v>
      </c>
      <c r="AK146" s="636">
        <f t="shared" si="242"/>
        <v>0.84697478686859839</v>
      </c>
      <c r="AL146" s="636">
        <f t="shared" si="243"/>
        <v>0.70620756541761731</v>
      </c>
      <c r="AM146" s="636">
        <f t="shared" si="244"/>
        <v>1.0130540028091113</v>
      </c>
      <c r="AN146" s="637"/>
      <c r="AO146" s="636">
        <f t="shared" si="245"/>
        <v>3719.0227936530428</v>
      </c>
      <c r="AP146" s="631"/>
      <c r="AQ146" s="631">
        <f t="shared" si="285"/>
        <v>1.6127784028222854</v>
      </c>
      <c r="AR146" s="631">
        <f t="shared" si="286"/>
        <v>1.6127784028222854</v>
      </c>
      <c r="AS146" s="631">
        <f t="shared" si="287"/>
        <v>1.6127784028222854</v>
      </c>
      <c r="AT146" s="631"/>
      <c r="AU146" s="631">
        <f t="shared" si="246"/>
        <v>1.6127784028222854</v>
      </c>
      <c r="AW146" s="631">
        <f t="shared" si="333"/>
        <v>0.54568529008764932</v>
      </c>
      <c r="AX146" s="631">
        <f t="shared" si="333"/>
        <v>0.26774813163680139</v>
      </c>
      <c r="AY146" s="631">
        <f t="shared" si="333"/>
        <v>0.18656657827554932</v>
      </c>
      <c r="AZ146" s="646"/>
      <c r="BA146" s="631">
        <f t="shared" si="288"/>
        <v>1</v>
      </c>
      <c r="BC146" s="621"/>
      <c r="BD146" s="638">
        <f t="shared" si="248"/>
        <v>0.84697478686859839</v>
      </c>
      <c r="BE146" s="638">
        <f t="shared" si="249"/>
        <v>0.70620756541761731</v>
      </c>
      <c r="BF146" s="638">
        <f t="shared" si="250"/>
        <v>1.0130540028091113</v>
      </c>
      <c r="BG146" s="638">
        <v>1</v>
      </c>
      <c r="BH146" s="629"/>
      <c r="BI146" s="638">
        <f t="shared" si="251"/>
        <v>1.6127784028222854</v>
      </c>
      <c r="BJ146" s="638">
        <f t="shared" si="252"/>
        <v>1.6127784028222854</v>
      </c>
      <c r="BK146" s="638">
        <f t="shared" si="253"/>
        <v>1.6127784028222854</v>
      </c>
      <c r="BL146" s="638">
        <v>1</v>
      </c>
      <c r="BN146" s="638">
        <v>1</v>
      </c>
      <c r="BO146" s="638">
        <v>1</v>
      </c>
      <c r="BP146" s="638">
        <v>1</v>
      </c>
      <c r="BQ146" s="638">
        <v>1</v>
      </c>
      <c r="BT146" s="630">
        <f t="shared" si="254"/>
        <v>1.3452856662554664</v>
      </c>
      <c r="BU146" s="630">
        <f t="shared" si="255"/>
        <v>0.66763837094091993</v>
      </c>
      <c r="BV146" s="630">
        <f t="shared" si="256"/>
        <v>0.75876685379688402</v>
      </c>
      <c r="BW146" s="630">
        <f t="shared" si="257"/>
        <v>1.1133056579631384</v>
      </c>
      <c r="BX146" s="630">
        <v>1</v>
      </c>
      <c r="BY146" s="630">
        <v>1</v>
      </c>
      <c r="BZ146" s="630">
        <f t="shared" si="258"/>
        <v>0.79034829690491759</v>
      </c>
      <c r="CA146" s="630">
        <f t="shared" si="259"/>
        <v>0.89816433066896928</v>
      </c>
      <c r="CB146" s="630">
        <f t="shared" si="260"/>
        <v>0.89816433066896972</v>
      </c>
      <c r="CC146" s="630"/>
      <c r="CD146" s="630">
        <f t="shared" si="289"/>
        <v>0.84473943140696039</v>
      </c>
      <c r="CG146" s="575"/>
      <c r="CI146" s="621">
        <f t="shared" si="261"/>
        <v>0.44888108814415179</v>
      </c>
      <c r="CJ146" s="621">
        <f t="shared" si="262"/>
        <v>0.45524720197574331</v>
      </c>
      <c r="CK146" s="621">
        <f t="shared" si="263"/>
        <v>9.587170988010503E-2</v>
      </c>
      <c r="CL146" s="621">
        <f t="shared" si="264"/>
        <v>0</v>
      </c>
      <c r="CN146" s="621">
        <f t="shared" si="325"/>
        <v>0.44148353260625489</v>
      </c>
      <c r="CO146" s="621">
        <f t="shared" si="325"/>
        <v>0.4673717905816695</v>
      </c>
      <c r="CP146" s="621">
        <f t="shared" si="325"/>
        <v>9.0910012161316361E-2</v>
      </c>
      <c r="CQ146" s="621"/>
      <c r="CR146" s="621">
        <f t="shared" si="266"/>
        <v>0.99976533534924072</v>
      </c>
      <c r="CS146" s="621"/>
      <c r="CT146" s="621">
        <f t="shared" si="326"/>
        <v>0.44158715750234995</v>
      </c>
      <c r="CU146" s="621">
        <f t="shared" si="326"/>
        <v>0.46748149196271738</v>
      </c>
      <c r="CV146" s="621">
        <f t="shared" si="326"/>
        <v>9.0931350534932717E-2</v>
      </c>
      <c r="CW146" s="621">
        <f t="shared" si="326"/>
        <v>0</v>
      </c>
      <c r="CZ146" s="621">
        <f t="shared" si="290"/>
        <v>3.7823227104983523E-3</v>
      </c>
      <c r="DA146" s="621">
        <f t="shared" si="291"/>
        <v>-3.4927712928191329E-2</v>
      </c>
      <c r="DB146" s="621">
        <f t="shared" si="292"/>
        <v>-1.4653104445435612E-2</v>
      </c>
      <c r="DC146" s="621">
        <f t="shared" si="293"/>
        <v>0</v>
      </c>
      <c r="DE146" s="621">
        <f t="shared" si="294"/>
        <v>-8.3933335650001009E-2</v>
      </c>
      <c r="DF146" s="621">
        <f t="shared" si="295"/>
        <v>-8.3933335650001009E-2</v>
      </c>
      <c r="DG146" s="621">
        <f t="shared" si="296"/>
        <v>-8.3933335650000884E-2</v>
      </c>
      <c r="DH146" s="621">
        <f t="shared" si="297"/>
        <v>0</v>
      </c>
      <c r="DI146" s="621"/>
      <c r="DK146" s="621">
        <f t="shared" si="298"/>
        <v>-3.5911792804136822E-3</v>
      </c>
      <c r="DL146" s="621">
        <f t="shared" si="299"/>
        <v>-5.0548988254715946E-2</v>
      </c>
      <c r="DM146" s="621">
        <f t="shared" si="300"/>
        <v>8.8756979570435324E-2</v>
      </c>
      <c r="DN146" s="621"/>
      <c r="DP146" s="621">
        <f t="shared" si="268"/>
        <v>-8.3933335650001009E-2</v>
      </c>
      <c r="DQ146" s="621">
        <f t="shared" si="269"/>
        <v>-8.3933335650001009E-2</v>
      </c>
      <c r="DR146" s="621">
        <f t="shared" si="270"/>
        <v>-8.3933335650000884E-2</v>
      </c>
      <c r="DS146" s="621">
        <f t="shared" si="271"/>
        <v>0</v>
      </c>
      <c r="DU146" s="621">
        <f t="shared" si="272"/>
        <v>0</v>
      </c>
      <c r="DV146" s="621">
        <f t="shared" si="273"/>
        <v>0</v>
      </c>
      <c r="DW146" s="621">
        <f t="shared" si="274"/>
        <v>0</v>
      </c>
      <c r="DX146" s="621">
        <f t="shared" si="275"/>
        <v>0</v>
      </c>
      <c r="EB146" s="621">
        <f t="shared" si="315"/>
        <v>0.98413690472185578</v>
      </c>
      <c r="EC146" s="621">
        <f t="shared" si="228"/>
        <v>0.75716252211243573</v>
      </c>
      <c r="ED146" s="621">
        <f t="shared" si="311"/>
        <v>0.79034829690491759</v>
      </c>
      <c r="EE146" s="621"/>
      <c r="EF146" s="621">
        <f t="shared" si="316"/>
        <v>0.91949255142526498</v>
      </c>
      <c r="EG146" s="621">
        <f t="shared" si="230"/>
        <v>1.343153769888449</v>
      </c>
      <c r="EH146" s="621">
        <f t="shared" si="312"/>
        <v>0.75876685379688402</v>
      </c>
      <c r="EI146" s="621"/>
      <c r="EJ146" s="621">
        <f t="shared" si="317"/>
        <v>0.98300040869184246</v>
      </c>
      <c r="EK146" s="621">
        <f t="shared" si="232"/>
        <v>1.0760494523665032</v>
      </c>
      <c r="EL146" s="621">
        <f t="shared" si="313"/>
        <v>1.1133056579631384</v>
      </c>
      <c r="EM146" s="621"/>
      <c r="EP146" s="577"/>
    </row>
    <row r="147" spans="1:146" x14ac:dyDescent="0.2">
      <c r="A147" s="571" t="s">
        <v>595</v>
      </c>
      <c r="B147" s="571">
        <f t="shared" si="226"/>
        <v>2002</v>
      </c>
      <c r="D147" s="626">
        <f t="shared" ref="D147:F147" si="345">D226+D307</f>
        <v>448.96220167167149</v>
      </c>
      <c r="E147" s="626">
        <f t="shared" si="345"/>
        <v>443.22392550296695</v>
      </c>
      <c r="F147" s="626">
        <f t="shared" si="345"/>
        <v>74.543411660035432</v>
      </c>
      <c r="G147" s="626"/>
      <c r="H147" s="626">
        <f t="shared" ref="H147:H154" si="346">SUM(D147:G147)</f>
        <v>966.7295388346738</v>
      </c>
      <c r="J147" s="632">
        <f t="shared" si="331"/>
        <v>253624.30272000004</v>
      </c>
      <c r="K147" s="632">
        <f t="shared" si="331"/>
        <v>126496.32885000001</v>
      </c>
      <c r="L147" s="632">
        <f t="shared" si="331"/>
        <v>68678</v>
      </c>
      <c r="M147" s="632"/>
      <c r="N147" s="632">
        <f t="shared" ref="N147:N155" si="347">SUM(J147:M147)</f>
        <v>448798.63157000003</v>
      </c>
      <c r="O147" s="772"/>
      <c r="R147" s="645">
        <f t="shared" si="332"/>
        <v>173728.91020654427</v>
      </c>
      <c r="S147" s="645">
        <f t="shared" si="332"/>
        <v>86648.121337570003</v>
      </c>
      <c r="T147" s="645">
        <f t="shared" si="332"/>
        <v>47043.4180289781</v>
      </c>
      <c r="U147" s="641"/>
      <c r="V147" s="632">
        <f t="shared" ref="V147:V155" si="348">SUM(R147:U147)</f>
        <v>307420.4495730924</v>
      </c>
      <c r="X147" s="635">
        <f t="shared" si="278"/>
        <v>1.7701860462769752</v>
      </c>
      <c r="Y147" s="635">
        <f t="shared" si="279"/>
        <v>3.5038481316603596</v>
      </c>
      <c r="Z147" s="635">
        <f t="shared" si="280"/>
        <v>1.0854045205165472</v>
      </c>
      <c r="AA147" s="626"/>
      <c r="AB147" s="626">
        <f t="shared" si="281"/>
        <v>2.1540385171247811</v>
      </c>
      <c r="AC147" s="648"/>
      <c r="AE147" s="635">
        <f t="shared" si="282"/>
        <v>2.5842687963558029</v>
      </c>
      <c r="AF147" s="635">
        <f t="shared" si="283"/>
        <v>5.1152167947903129</v>
      </c>
      <c r="AG147" s="635">
        <f t="shared" si="284"/>
        <v>1.5845662322860492</v>
      </c>
      <c r="AH147" s="626"/>
      <c r="AI147" s="635">
        <f t="shared" si="241"/>
        <v>3.144649421263773</v>
      </c>
      <c r="AK147" s="636">
        <f t="shared" si="242"/>
        <v>0.85017226807537838</v>
      </c>
      <c r="AL147" s="636">
        <f t="shared" si="243"/>
        <v>0.6788337161130068</v>
      </c>
      <c r="AM147" s="636">
        <f t="shared" si="244"/>
        <v>0.99810032536037308</v>
      </c>
      <c r="AN147" s="637"/>
      <c r="AO147" s="636">
        <f t="shared" si="245"/>
        <v>3736.7057979775172</v>
      </c>
      <c r="AP147" s="631"/>
      <c r="AQ147" s="631">
        <f t="shared" si="285"/>
        <v>1.4598854181406484</v>
      </c>
      <c r="AR147" s="631">
        <f t="shared" si="286"/>
        <v>1.4598854181406482</v>
      </c>
      <c r="AS147" s="631">
        <f t="shared" si="287"/>
        <v>1.4598854181406482</v>
      </c>
      <c r="AT147" s="631"/>
      <c r="AU147" s="631">
        <f t="shared" si="246"/>
        <v>1.4598854181406482</v>
      </c>
      <c r="AW147" s="631">
        <f t="shared" si="333"/>
        <v>0.56511826213187044</v>
      </c>
      <c r="AX147" s="631">
        <f t="shared" si="333"/>
        <v>0.28185542457535351</v>
      </c>
      <c r="AY147" s="631">
        <f t="shared" si="333"/>
        <v>0.15302631329277605</v>
      </c>
      <c r="AZ147" s="646"/>
      <c r="BA147" s="631">
        <f t="shared" si="288"/>
        <v>1</v>
      </c>
      <c r="BC147" s="621"/>
      <c r="BD147" s="638">
        <f t="shared" si="248"/>
        <v>0.85017226807537838</v>
      </c>
      <c r="BE147" s="638">
        <f t="shared" si="249"/>
        <v>0.6788337161130068</v>
      </c>
      <c r="BF147" s="638">
        <f t="shared" si="250"/>
        <v>0.99810032536037308</v>
      </c>
      <c r="BG147" s="638">
        <v>1</v>
      </c>
      <c r="BH147" s="629"/>
      <c r="BI147" s="638">
        <f t="shared" si="251"/>
        <v>1.4598854181406484</v>
      </c>
      <c r="BJ147" s="638">
        <f t="shared" si="252"/>
        <v>1.4598854181406482</v>
      </c>
      <c r="BK147" s="638">
        <f t="shared" si="253"/>
        <v>1.4598854181406482</v>
      </c>
      <c r="BL147" s="638">
        <v>1</v>
      </c>
      <c r="BN147" s="638">
        <v>1</v>
      </c>
      <c r="BO147" s="638">
        <v>1</v>
      </c>
      <c r="BP147" s="638">
        <v>1</v>
      </c>
      <c r="BQ147" s="638">
        <v>1</v>
      </c>
      <c r="BT147" s="630">
        <f t="shared" si="254"/>
        <v>1.3455665274200534</v>
      </c>
      <c r="BU147" s="630">
        <f t="shared" si="255"/>
        <v>0.60721910337762453</v>
      </c>
      <c r="BV147" s="630">
        <f t="shared" si="256"/>
        <v>0.68683500702147537</v>
      </c>
      <c r="BW147" s="630">
        <f t="shared" si="257"/>
        <v>1.1384932011520172</v>
      </c>
      <c r="BX147" s="630">
        <v>1</v>
      </c>
      <c r="BY147" s="630">
        <v>1</v>
      </c>
      <c r="BZ147" s="630">
        <f t="shared" si="258"/>
        <v>0.7765377308456981</v>
      </c>
      <c r="CA147" s="630">
        <f t="shared" si="259"/>
        <v>0.81705370031494828</v>
      </c>
      <c r="CB147" s="630">
        <f t="shared" si="260"/>
        <v>0.81705370031494873</v>
      </c>
      <c r="CC147" s="630"/>
      <c r="CD147" s="630">
        <f t="shared" si="289"/>
        <v>0.78195698580714779</v>
      </c>
      <c r="CF147" s="649">
        <f t="shared" ref="CF147:CF156" si="349">H147/H130</f>
        <v>0.81705370031494873</v>
      </c>
      <c r="CG147" s="575"/>
      <c r="CI147" s="621">
        <f t="shared" si="261"/>
        <v>0.46441345137013673</v>
      </c>
      <c r="CJ147" s="621">
        <f t="shared" si="262"/>
        <v>0.45847768967238034</v>
      </c>
      <c r="CK147" s="621">
        <f t="shared" si="263"/>
        <v>7.7108858957482984E-2</v>
      </c>
      <c r="CL147" s="621">
        <f t="shared" si="264"/>
        <v>0</v>
      </c>
      <c r="CN147" s="621">
        <f t="shared" si="325"/>
        <v>0.4566032399822198</v>
      </c>
      <c r="CO147" s="621">
        <f t="shared" si="325"/>
        <v>0.45686054224498135</v>
      </c>
      <c r="CP147" s="621">
        <f t="shared" si="325"/>
        <v>8.6150018894844471E-2</v>
      </c>
      <c r="CQ147" s="621"/>
      <c r="CR147" s="621">
        <f t="shared" si="266"/>
        <v>0.99961380112204568</v>
      </c>
      <c r="CS147" s="621"/>
      <c r="CT147" s="621">
        <f t="shared" si="326"/>
        <v>0.45677964776966079</v>
      </c>
      <c r="CU147" s="621">
        <f t="shared" si="326"/>
        <v>0.45703704944065887</v>
      </c>
      <c r="CV147" s="621">
        <f t="shared" si="326"/>
        <v>8.6183302789680241E-2</v>
      </c>
      <c r="CW147" s="621">
        <f t="shared" si="326"/>
        <v>0</v>
      </c>
      <c r="CZ147" s="621">
        <f t="shared" si="290"/>
        <v>3.7680706344362406E-3</v>
      </c>
      <c r="DA147" s="621">
        <f t="shared" si="291"/>
        <v>-3.9532993992155208E-2</v>
      </c>
      <c r="DB147" s="621">
        <f t="shared" si="292"/>
        <v>-1.4871014937491303E-2</v>
      </c>
      <c r="DC147" s="621">
        <f t="shared" si="293"/>
        <v>0</v>
      </c>
      <c r="DE147" s="621">
        <f t="shared" si="294"/>
        <v>-9.9600455783148301E-2</v>
      </c>
      <c r="DF147" s="621">
        <f t="shared" si="295"/>
        <v>-9.9600455783148412E-2</v>
      </c>
      <c r="DG147" s="621">
        <f t="shared" si="296"/>
        <v>-9.9600455783148412E-2</v>
      </c>
      <c r="DH147" s="621">
        <f t="shared" si="297"/>
        <v>0</v>
      </c>
      <c r="DI147" s="621"/>
      <c r="DK147" s="621">
        <f t="shared" si="298"/>
        <v>3.4992604964718538E-2</v>
      </c>
      <c r="DL147" s="621">
        <f t="shared" si="299"/>
        <v>5.1347529372896092E-2</v>
      </c>
      <c r="DM147" s="621">
        <f t="shared" si="300"/>
        <v>-0.19817827454053966</v>
      </c>
      <c r="DN147" s="621"/>
      <c r="DP147" s="621">
        <f t="shared" si="268"/>
        <v>-9.9600455783148301E-2</v>
      </c>
      <c r="DQ147" s="621">
        <f t="shared" si="269"/>
        <v>-9.9600455783148412E-2</v>
      </c>
      <c r="DR147" s="621">
        <f t="shared" si="270"/>
        <v>-9.9600455783148412E-2</v>
      </c>
      <c r="DS147" s="621">
        <f t="shared" si="271"/>
        <v>0</v>
      </c>
      <c r="DU147" s="621">
        <f t="shared" si="272"/>
        <v>0</v>
      </c>
      <c r="DV147" s="621">
        <f t="shared" si="273"/>
        <v>0</v>
      </c>
      <c r="DW147" s="621">
        <f t="shared" si="274"/>
        <v>0</v>
      </c>
      <c r="DX147" s="621">
        <f t="shared" si="275"/>
        <v>0</v>
      </c>
      <c r="EB147" s="621">
        <f t="shared" si="315"/>
        <v>0.98252597479705717</v>
      </c>
      <c r="EC147" s="621">
        <f t="shared" si="228"/>
        <v>0.74393184511831922</v>
      </c>
      <c r="ED147" s="621">
        <f t="shared" si="311"/>
        <v>0.7765377308456981</v>
      </c>
      <c r="EE147" s="621"/>
      <c r="EF147" s="621">
        <f t="shared" si="316"/>
        <v>0.90519901282527004</v>
      </c>
      <c r="EG147" s="621">
        <f t="shared" si="230"/>
        <v>1.215821466575564</v>
      </c>
      <c r="EH147" s="621">
        <f t="shared" si="312"/>
        <v>0.68683500702147537</v>
      </c>
      <c r="EI147" s="621"/>
      <c r="EJ147" s="621">
        <f t="shared" si="317"/>
        <v>1.0226241041790456</v>
      </c>
      <c r="EK147" s="621">
        <f t="shared" si="232"/>
        <v>1.1003941072786478</v>
      </c>
      <c r="EL147" s="621">
        <f t="shared" si="313"/>
        <v>1.1384932011520172</v>
      </c>
      <c r="EM147" s="621"/>
      <c r="EP147" s="577"/>
    </row>
    <row r="148" spans="1:146" x14ac:dyDescent="0.2">
      <c r="A148" s="571" t="s">
        <v>595</v>
      </c>
      <c r="B148" s="571">
        <f t="shared" si="226"/>
        <v>2003</v>
      </c>
      <c r="D148" s="626">
        <f t="shared" ref="D148:F148" si="350">D227+D308</f>
        <v>429.87993331969801</v>
      </c>
      <c r="E148" s="626">
        <f t="shared" si="350"/>
        <v>442.48645587506235</v>
      </c>
      <c r="F148" s="626">
        <f t="shared" si="350"/>
        <v>78.130435376980031</v>
      </c>
      <c r="G148" s="626"/>
      <c r="H148" s="626">
        <f t="shared" si="346"/>
        <v>950.49682457174038</v>
      </c>
      <c r="J148" s="632">
        <f t="shared" si="331"/>
        <v>254019.59340000001</v>
      </c>
      <c r="K148" s="632">
        <f t="shared" si="331"/>
        <v>127178.24640000002</v>
      </c>
      <c r="L148" s="632">
        <f t="shared" si="331"/>
        <v>73652.900000000009</v>
      </c>
      <c r="M148" s="632"/>
      <c r="N148" s="632">
        <f t="shared" si="347"/>
        <v>454850.73980000004</v>
      </c>
      <c r="O148" s="772"/>
      <c r="R148" s="645">
        <f t="shared" si="332"/>
        <v>150974.25588627992</v>
      </c>
      <c r="S148" s="645">
        <f t="shared" si="332"/>
        <v>75587.244504116112</v>
      </c>
      <c r="T148" s="645">
        <f t="shared" si="332"/>
        <v>43774.937289410627</v>
      </c>
      <c r="U148" s="641"/>
      <c r="V148" s="632">
        <f t="shared" si="348"/>
        <v>270336.43767980667</v>
      </c>
      <c r="X148" s="635">
        <f t="shared" si="278"/>
        <v>1.6923101386229444</v>
      </c>
      <c r="Y148" s="635">
        <f t="shared" si="279"/>
        <v>3.4792621254059237</v>
      </c>
      <c r="Z148" s="635">
        <f t="shared" si="280"/>
        <v>1.060792383965601</v>
      </c>
      <c r="AA148" s="626"/>
      <c r="AB148" s="626">
        <f t="shared" si="281"/>
        <v>2.089689520983693</v>
      </c>
      <c r="AC148" s="648"/>
      <c r="AE148" s="635">
        <f t="shared" si="282"/>
        <v>2.8473724264850921</v>
      </c>
      <c r="AF148" s="635">
        <f t="shared" si="283"/>
        <v>5.8539831525538242</v>
      </c>
      <c r="AG148" s="635">
        <f t="shared" si="284"/>
        <v>1.7848211834190375</v>
      </c>
      <c r="AH148" s="626"/>
      <c r="AI148" s="635">
        <f t="shared" si="241"/>
        <v>3.5159774713667455</v>
      </c>
      <c r="AK148" s="636">
        <f t="shared" si="242"/>
        <v>0.81277058525344936</v>
      </c>
      <c r="AL148" s="636">
        <f t="shared" si="243"/>
        <v>0.67407043603837424</v>
      </c>
      <c r="AM148" s="636">
        <f t="shared" si="244"/>
        <v>0.97546785881451559</v>
      </c>
      <c r="AN148" s="637"/>
      <c r="AO148" s="636">
        <f t="shared" si="245"/>
        <v>3625.0767509280731</v>
      </c>
      <c r="AP148" s="631"/>
      <c r="AQ148" s="631">
        <f t="shared" si="285"/>
        <v>1.6825358198243952</v>
      </c>
      <c r="AR148" s="631">
        <f t="shared" si="286"/>
        <v>1.6825358198243954</v>
      </c>
      <c r="AS148" s="631">
        <f t="shared" si="287"/>
        <v>1.6825358198243954</v>
      </c>
      <c r="AT148" s="631"/>
      <c r="AU148" s="631">
        <f t="shared" si="246"/>
        <v>1.6825358198243952</v>
      </c>
      <c r="AW148" s="631">
        <f t="shared" si="333"/>
        <v>0.55846802296439835</v>
      </c>
      <c r="AX148" s="631">
        <f t="shared" si="333"/>
        <v>0.27960435209123957</v>
      </c>
      <c r="AY148" s="631">
        <f t="shared" si="333"/>
        <v>0.161927624944362</v>
      </c>
      <c r="AZ148" s="646"/>
      <c r="BA148" s="631">
        <f t="shared" si="288"/>
        <v>0.99999999999999989</v>
      </c>
      <c r="BC148" s="621"/>
      <c r="BD148" s="638">
        <f t="shared" si="248"/>
        <v>0.81277058525344936</v>
      </c>
      <c r="BE148" s="638">
        <f t="shared" si="249"/>
        <v>0.67407043603837424</v>
      </c>
      <c r="BF148" s="638">
        <f t="shared" si="250"/>
        <v>0.97546785881451559</v>
      </c>
      <c r="BG148" s="638">
        <v>1</v>
      </c>
      <c r="BH148" s="629"/>
      <c r="BI148" s="638">
        <f t="shared" si="251"/>
        <v>1.6825358198243952</v>
      </c>
      <c r="BJ148" s="638">
        <f t="shared" si="252"/>
        <v>1.6825358198243954</v>
      </c>
      <c r="BK148" s="638">
        <f t="shared" si="253"/>
        <v>1.6825358198243954</v>
      </c>
      <c r="BL148" s="638">
        <v>1</v>
      </c>
      <c r="BN148" s="638">
        <v>1</v>
      </c>
      <c r="BO148" s="638">
        <v>1</v>
      </c>
      <c r="BP148" s="638">
        <v>1</v>
      </c>
      <c r="BQ148" s="638">
        <v>1</v>
      </c>
      <c r="BT148" s="630">
        <f t="shared" si="254"/>
        <v>1.1832513490532728</v>
      </c>
      <c r="BU148" s="630">
        <f t="shared" si="255"/>
        <v>0.67892105022035831</v>
      </c>
      <c r="BV148" s="630">
        <f t="shared" si="256"/>
        <v>0.7915857554730622</v>
      </c>
      <c r="BW148" s="630">
        <f t="shared" si="257"/>
        <v>1.1332362298308982</v>
      </c>
      <c r="BX148" s="630">
        <v>1</v>
      </c>
      <c r="BY148" s="630">
        <v>1</v>
      </c>
      <c r="BZ148" s="630">
        <f t="shared" si="258"/>
        <v>0.75683438201449127</v>
      </c>
      <c r="CA148" s="630">
        <f t="shared" si="259"/>
        <v>0.80333424857390301</v>
      </c>
      <c r="CB148" s="630">
        <f t="shared" si="260"/>
        <v>0.80333424857390379</v>
      </c>
      <c r="CC148" s="630"/>
      <c r="CD148" s="630">
        <f t="shared" si="289"/>
        <v>0.89705365712013629</v>
      </c>
      <c r="CF148" s="649">
        <f t="shared" si="349"/>
        <v>0.86928148739392663</v>
      </c>
      <c r="CG148" s="575"/>
      <c r="CI148" s="621">
        <f t="shared" si="261"/>
        <v>0.45226866856013581</v>
      </c>
      <c r="CJ148" s="621">
        <f t="shared" si="262"/>
        <v>0.46553175606286828</v>
      </c>
      <c r="CK148" s="621">
        <f t="shared" si="263"/>
        <v>8.2199575376995904E-2</v>
      </c>
      <c r="CL148" s="621">
        <f t="shared" si="264"/>
        <v>0</v>
      </c>
      <c r="CN148" s="621">
        <f t="shared" si="325"/>
        <v>0.45831424175288338</v>
      </c>
      <c r="CO148" s="621">
        <f t="shared" si="325"/>
        <v>0.46199574737748295</v>
      </c>
      <c r="CP148" s="621">
        <f t="shared" si="325"/>
        <v>7.9627097391343576E-2</v>
      </c>
      <c r="CQ148" s="621"/>
      <c r="CR148" s="621">
        <f t="shared" si="266"/>
        <v>0.99993708652170987</v>
      </c>
      <c r="CS148" s="621"/>
      <c r="CT148" s="621">
        <f t="shared" si="326"/>
        <v>0.45834307771015231</v>
      </c>
      <c r="CU148" s="621">
        <f t="shared" si="326"/>
        <v>0.46202481496564879</v>
      </c>
      <c r="CV148" s="621">
        <f t="shared" si="326"/>
        <v>7.9632107324198911E-2</v>
      </c>
      <c r="CW148" s="621">
        <f t="shared" si="326"/>
        <v>0</v>
      </c>
      <c r="CZ148" s="621">
        <f t="shared" si="290"/>
        <v>-4.4990110507265514E-2</v>
      </c>
      <c r="DA148" s="621">
        <f t="shared" si="291"/>
        <v>-7.0415923388571448E-3</v>
      </c>
      <c r="DB148" s="621">
        <f t="shared" si="292"/>
        <v>-2.2936586573686454E-2</v>
      </c>
      <c r="DC148" s="621">
        <f t="shared" si="293"/>
        <v>0</v>
      </c>
      <c r="DE148" s="621">
        <f t="shared" si="294"/>
        <v>0.14194412003826432</v>
      </c>
      <c r="DF148" s="621">
        <f t="shared" si="295"/>
        <v>0.1419441200382647</v>
      </c>
      <c r="DG148" s="621">
        <f t="shared" si="296"/>
        <v>0.1419441200382647</v>
      </c>
      <c r="DH148" s="621">
        <f t="shared" si="297"/>
        <v>0</v>
      </c>
      <c r="DI148" s="621"/>
      <c r="DK148" s="621">
        <f t="shared" si="298"/>
        <v>-1.1837661092509302E-2</v>
      </c>
      <c r="DL148" s="621">
        <f t="shared" si="299"/>
        <v>-8.01868500476716E-3</v>
      </c>
      <c r="DM148" s="621">
        <f t="shared" si="300"/>
        <v>5.6539586891975593E-2</v>
      </c>
      <c r="DN148" s="621"/>
      <c r="DP148" s="621">
        <f t="shared" si="268"/>
        <v>0.14194412003826432</v>
      </c>
      <c r="DQ148" s="621">
        <f t="shared" si="269"/>
        <v>0.1419441200382647</v>
      </c>
      <c r="DR148" s="621">
        <f t="shared" si="270"/>
        <v>0.1419441200382647</v>
      </c>
      <c r="DS148" s="621">
        <f t="shared" si="271"/>
        <v>0</v>
      </c>
      <c r="DU148" s="621">
        <f t="shared" si="272"/>
        <v>0</v>
      </c>
      <c r="DV148" s="621">
        <f t="shared" si="273"/>
        <v>0</v>
      </c>
      <c r="DW148" s="621">
        <f t="shared" si="274"/>
        <v>0</v>
      </c>
      <c r="DX148" s="621">
        <f t="shared" si="275"/>
        <v>0</v>
      </c>
      <c r="EB148" s="621">
        <f t="shared" si="315"/>
        <v>0.97462666906120754</v>
      </c>
      <c r="EC148" s="621">
        <f t="shared" si="228"/>
        <v>0.72505581621622561</v>
      </c>
      <c r="ED148" s="621">
        <f t="shared" si="311"/>
        <v>0.75683438201449127</v>
      </c>
      <c r="EE148" s="621"/>
      <c r="EF148" s="621">
        <f t="shared" si="316"/>
        <v>1.1525122443974547</v>
      </c>
      <c r="EG148" s="621">
        <f t="shared" si="230"/>
        <v>1.4012491272296081</v>
      </c>
      <c r="EH148" s="621">
        <f t="shared" si="312"/>
        <v>0.7915857554730622</v>
      </c>
      <c r="EI148" s="621"/>
      <c r="EJ148" s="621">
        <f t="shared" si="317"/>
        <v>0.99538251847635151</v>
      </c>
      <c r="EK148" s="621">
        <f t="shared" si="232"/>
        <v>1.0953130578195569</v>
      </c>
      <c r="EL148" s="621">
        <f t="shared" si="313"/>
        <v>1.1332362298308982</v>
      </c>
      <c r="EM148" s="621"/>
      <c r="EP148" s="577"/>
    </row>
    <row r="149" spans="1:146" x14ac:dyDescent="0.2">
      <c r="A149" s="571" t="s">
        <v>595</v>
      </c>
      <c r="B149" s="571">
        <f t="shared" si="226"/>
        <v>2004</v>
      </c>
      <c r="D149" s="626">
        <f t="shared" ref="D149:F149" si="351">D228+D309</f>
        <v>395.46683663155915</v>
      </c>
      <c r="E149" s="626">
        <f t="shared" si="351"/>
        <v>459.5012063844872</v>
      </c>
      <c r="F149" s="626">
        <f t="shared" si="351"/>
        <v>93.398697051338502</v>
      </c>
      <c r="G149" s="626"/>
      <c r="H149" s="626">
        <f t="shared" si="346"/>
        <v>948.36674006738485</v>
      </c>
      <c r="J149" s="632">
        <f t="shared" si="331"/>
        <v>244956.91992000001</v>
      </c>
      <c r="K149" s="632">
        <f t="shared" si="331"/>
        <v>131509.1085</v>
      </c>
      <c r="L149" s="632">
        <f t="shared" si="331"/>
        <v>90137.5</v>
      </c>
      <c r="M149" s="632"/>
      <c r="N149" s="632">
        <f t="shared" si="347"/>
        <v>466603.52841999999</v>
      </c>
      <c r="O149" s="772"/>
      <c r="R149" s="645">
        <f t="shared" si="332"/>
        <v>143083.99042518169</v>
      </c>
      <c r="S149" s="645">
        <f t="shared" si="332"/>
        <v>76816.968582000205</v>
      </c>
      <c r="T149" s="645">
        <f t="shared" si="332"/>
        <v>52651.026111701176</v>
      </c>
      <c r="U149" s="641"/>
      <c r="V149" s="632">
        <f t="shared" si="348"/>
        <v>272551.98511888308</v>
      </c>
      <c r="X149" s="635">
        <f t="shared" si="278"/>
        <v>1.6144342309689141</v>
      </c>
      <c r="Y149" s="635">
        <f t="shared" si="279"/>
        <v>3.4940637315968663</v>
      </c>
      <c r="Z149" s="635">
        <f t="shared" si="280"/>
        <v>1.0361802474146555</v>
      </c>
      <c r="AA149" s="626"/>
      <c r="AB149" s="626">
        <f t="shared" si="281"/>
        <v>2.0324894311852253</v>
      </c>
      <c r="AC149" s="648"/>
      <c r="AE149" s="635">
        <f t="shared" si="282"/>
        <v>2.763879001811512</v>
      </c>
      <c r="AF149" s="635">
        <f t="shared" si="283"/>
        <v>5.9817669828246487</v>
      </c>
      <c r="AG149" s="635">
        <f t="shared" si="284"/>
        <v>1.7739197874926422</v>
      </c>
      <c r="AH149" s="626"/>
      <c r="AI149" s="635">
        <f t="shared" si="241"/>
        <v>3.4795811142366899</v>
      </c>
      <c r="AK149" s="636">
        <f t="shared" si="242"/>
        <v>0.77536890243152057</v>
      </c>
      <c r="AL149" s="636">
        <f t="shared" si="243"/>
        <v>0.67693809152956053</v>
      </c>
      <c r="AM149" s="636">
        <f t="shared" si="244"/>
        <v>0.95283539226865865</v>
      </c>
      <c r="AN149" s="637"/>
      <c r="AO149" s="636">
        <f t="shared" si="245"/>
        <v>3525.8492276059419</v>
      </c>
      <c r="AP149" s="631"/>
      <c r="AQ149" s="631">
        <f t="shared" si="285"/>
        <v>1.7119799300543512</v>
      </c>
      <c r="AR149" s="631">
        <f t="shared" si="286"/>
        <v>1.7119799300543512</v>
      </c>
      <c r="AS149" s="631">
        <f t="shared" si="287"/>
        <v>1.7119799300543512</v>
      </c>
      <c r="AT149" s="631"/>
      <c r="AU149" s="631">
        <f t="shared" si="246"/>
        <v>1.711979930054351</v>
      </c>
      <c r="AW149" s="631">
        <f t="shared" si="333"/>
        <v>0.52497871319033174</v>
      </c>
      <c r="AX149" s="631">
        <f t="shared" si="333"/>
        <v>0.28184336484833822</v>
      </c>
      <c r="AY149" s="631">
        <f t="shared" si="333"/>
        <v>0.19317792196133002</v>
      </c>
      <c r="AZ149" s="646"/>
      <c r="BA149" s="631">
        <f t="shared" si="288"/>
        <v>0.99999999999999989</v>
      </c>
      <c r="BC149" s="621"/>
      <c r="BD149" s="638">
        <f t="shared" si="248"/>
        <v>0.77536890243152057</v>
      </c>
      <c r="BE149" s="638">
        <f t="shared" si="249"/>
        <v>0.67693809152956053</v>
      </c>
      <c r="BF149" s="638">
        <f t="shared" si="250"/>
        <v>0.95283539226865865</v>
      </c>
      <c r="BG149" s="638">
        <v>1</v>
      </c>
      <c r="BH149" s="629"/>
      <c r="BI149" s="638">
        <f t="shared" si="251"/>
        <v>1.7119799300543512</v>
      </c>
      <c r="BJ149" s="638">
        <f t="shared" si="252"/>
        <v>1.7119799300543512</v>
      </c>
      <c r="BK149" s="638">
        <f t="shared" si="253"/>
        <v>1.7119799300543512</v>
      </c>
      <c r="BL149" s="638">
        <v>1</v>
      </c>
      <c r="BN149" s="638">
        <v>1</v>
      </c>
      <c r="BO149" s="638">
        <v>1</v>
      </c>
      <c r="BP149" s="638">
        <v>1</v>
      </c>
      <c r="BQ149" s="638">
        <v>1</v>
      </c>
      <c r="BT149" s="630">
        <f t="shared" si="254"/>
        <v>1.1929487080873653</v>
      </c>
      <c r="BU149" s="630">
        <f t="shared" si="255"/>
        <v>0.6718930606475676</v>
      </c>
      <c r="BV149" s="630">
        <f t="shared" si="256"/>
        <v>0.80543838075805874</v>
      </c>
      <c r="BW149" s="630">
        <f t="shared" si="257"/>
        <v>1.1251288894264029</v>
      </c>
      <c r="BX149" s="630">
        <v>1</v>
      </c>
      <c r="BY149" s="630">
        <v>1</v>
      </c>
      <c r="BZ149" s="630">
        <f t="shared" si="258"/>
        <v>0.7414221542141326</v>
      </c>
      <c r="CA149" s="630">
        <f t="shared" si="259"/>
        <v>0.80153395867238075</v>
      </c>
      <c r="CB149" s="630">
        <f t="shared" si="260"/>
        <v>0.80153395867238153</v>
      </c>
      <c r="CC149" s="630"/>
      <c r="CD149" s="630">
        <f t="shared" si="289"/>
        <v>0.9062219908437148</v>
      </c>
      <c r="CF149" s="649">
        <f t="shared" si="349"/>
        <v>0.87103242739604425</v>
      </c>
      <c r="CG149" s="575"/>
      <c r="CI149" s="621">
        <f t="shared" si="261"/>
        <v>0.41699779201815934</v>
      </c>
      <c r="CJ149" s="621">
        <f t="shared" si="262"/>
        <v>0.48451847473250487</v>
      </c>
      <c r="CK149" s="621">
        <f t="shared" si="263"/>
        <v>9.8483733249335792E-2</v>
      </c>
      <c r="CL149" s="621">
        <f t="shared" si="264"/>
        <v>0</v>
      </c>
      <c r="CN149" s="621">
        <f t="shared" si="325"/>
        <v>0.43439460354079829</v>
      </c>
      <c r="CO149" s="621">
        <f t="shared" si="325"/>
        <v>0.47496186718244549</v>
      </c>
      <c r="CP149" s="621">
        <f t="shared" si="325"/>
        <v>9.009651948843006E-2</v>
      </c>
      <c r="CQ149" s="621"/>
      <c r="CR149" s="621">
        <f t="shared" si="266"/>
        <v>0.99945299021167378</v>
      </c>
      <c r="CS149" s="621"/>
      <c r="CT149" s="621">
        <f t="shared" si="326"/>
        <v>0.43463235169149678</v>
      </c>
      <c r="CU149" s="621">
        <f t="shared" si="326"/>
        <v>0.47522181816860992</v>
      </c>
      <c r="CV149" s="621">
        <f t="shared" si="326"/>
        <v>9.0145830139893371E-2</v>
      </c>
      <c r="CW149" s="621">
        <f t="shared" si="326"/>
        <v>0</v>
      </c>
      <c r="CZ149" s="621">
        <f t="shared" si="290"/>
        <v>-4.7109967529383401E-2</v>
      </c>
      <c r="DA149" s="621">
        <f t="shared" si="291"/>
        <v>4.2452134673776273E-3</v>
      </c>
      <c r="DB149" s="621">
        <f t="shared" si="292"/>
        <v>-2.347504820926901E-2</v>
      </c>
      <c r="DC149" s="621">
        <f t="shared" si="293"/>
        <v>0</v>
      </c>
      <c r="DE149" s="621">
        <f t="shared" si="294"/>
        <v>1.7348482598587397E-2</v>
      </c>
      <c r="DF149" s="621">
        <f t="shared" si="295"/>
        <v>1.7348482598587397E-2</v>
      </c>
      <c r="DG149" s="621">
        <f t="shared" si="296"/>
        <v>1.7348482598587397E-2</v>
      </c>
      <c r="DH149" s="621">
        <f t="shared" si="297"/>
        <v>0</v>
      </c>
      <c r="DI149" s="621"/>
      <c r="DK149" s="621">
        <f t="shared" si="298"/>
        <v>-6.1839646193180935E-2</v>
      </c>
      <c r="DL149" s="621">
        <f t="shared" si="299"/>
        <v>7.9758971640145251E-3</v>
      </c>
      <c r="DM149" s="621">
        <f t="shared" si="300"/>
        <v>0.17646216388311844</v>
      </c>
      <c r="DN149" s="621"/>
      <c r="DP149" s="621">
        <f t="shared" si="268"/>
        <v>1.7348482598587397E-2</v>
      </c>
      <c r="DQ149" s="621">
        <f t="shared" si="269"/>
        <v>1.7348482598587397E-2</v>
      </c>
      <c r="DR149" s="621">
        <f t="shared" si="270"/>
        <v>1.7348482598587397E-2</v>
      </c>
      <c r="DS149" s="621">
        <f t="shared" si="271"/>
        <v>0</v>
      </c>
      <c r="DU149" s="621">
        <f t="shared" si="272"/>
        <v>0</v>
      </c>
      <c r="DV149" s="621">
        <f t="shared" si="273"/>
        <v>0</v>
      </c>
      <c r="DW149" s="621">
        <f t="shared" si="274"/>
        <v>0</v>
      </c>
      <c r="DX149" s="621">
        <f t="shared" si="275"/>
        <v>0</v>
      </c>
      <c r="EB149" s="621">
        <f t="shared" si="315"/>
        <v>0.97963593070476607</v>
      </c>
      <c r="EC149" s="621">
        <f t="shared" si="228"/>
        <v>0.71029072933188597</v>
      </c>
      <c r="ED149" s="621">
        <f t="shared" si="311"/>
        <v>0.7414221542141326</v>
      </c>
      <c r="EE149" s="621"/>
      <c r="EF149" s="621">
        <f t="shared" si="316"/>
        <v>1.0174998415386063</v>
      </c>
      <c r="EG149" s="621">
        <f t="shared" si="230"/>
        <v>1.4257707649122366</v>
      </c>
      <c r="EH149" s="621">
        <f t="shared" si="312"/>
        <v>0.80543838075805874</v>
      </c>
      <c r="EI149" s="621"/>
      <c r="EJ149" s="621">
        <f t="shared" si="317"/>
        <v>0.99284585138466219</v>
      </c>
      <c r="EK149" s="621">
        <f t="shared" si="232"/>
        <v>1.0874770254235957</v>
      </c>
      <c r="EL149" s="621">
        <f t="shared" si="313"/>
        <v>1.1251288894264029</v>
      </c>
      <c r="EM149" s="621"/>
      <c r="EP149" s="577"/>
    </row>
    <row r="150" spans="1:146" x14ac:dyDescent="0.2">
      <c r="A150" s="571" t="s">
        <v>595</v>
      </c>
      <c r="B150" s="571">
        <f t="shared" si="226"/>
        <v>2005</v>
      </c>
      <c r="D150" s="626">
        <f t="shared" ref="D150:F150" si="352">D229+D310</f>
        <v>373.8384535099276</v>
      </c>
      <c r="E150" s="626">
        <f t="shared" si="352"/>
        <v>487.59802657238203</v>
      </c>
      <c r="F150" s="626">
        <f t="shared" si="352"/>
        <v>99.900746963111473</v>
      </c>
      <c r="G150" s="626"/>
      <c r="H150" s="626">
        <f t="shared" si="346"/>
        <v>961.33722704542106</v>
      </c>
      <c r="J150" s="632">
        <f t="shared" si="331"/>
        <v>243295.97375999999</v>
      </c>
      <c r="K150" s="632">
        <f t="shared" si="331"/>
        <v>139159.79955</v>
      </c>
      <c r="L150" s="632">
        <f t="shared" si="331"/>
        <v>98758.3</v>
      </c>
      <c r="M150" s="632"/>
      <c r="N150" s="632">
        <f t="shared" si="347"/>
        <v>481214.07330999995</v>
      </c>
      <c r="O150" s="772"/>
      <c r="R150" s="645">
        <f t="shared" si="332"/>
        <v>137224.83042887916</v>
      </c>
      <c r="S150" s="645">
        <f t="shared" si="332"/>
        <v>78489.502315410457</v>
      </c>
      <c r="T150" s="645">
        <f t="shared" si="332"/>
        <v>55702.076616824226</v>
      </c>
      <c r="U150" s="641"/>
      <c r="V150" s="632">
        <f t="shared" si="348"/>
        <v>271416.40936111379</v>
      </c>
      <c r="X150" s="635">
        <f t="shared" si="278"/>
        <v>1.5365583233148838</v>
      </c>
      <c r="Y150" s="635">
        <f t="shared" si="279"/>
        <v>3.5038712914873704</v>
      </c>
      <c r="Z150" s="635">
        <f t="shared" si="280"/>
        <v>1.0115681108637093</v>
      </c>
      <c r="AA150" s="626"/>
      <c r="AB150" s="626">
        <f t="shared" si="281"/>
        <v>1.9977329848915784</v>
      </c>
      <c r="AC150" s="648"/>
      <c r="AE150" s="635">
        <f t="shared" si="282"/>
        <v>2.7242770301959345</v>
      </c>
      <c r="AF150" s="635">
        <f t="shared" si="283"/>
        <v>6.2122705863641086</v>
      </c>
      <c r="AG150" s="635">
        <f t="shared" si="284"/>
        <v>1.7934833498278862</v>
      </c>
      <c r="AH150" s="626"/>
      <c r="AI150" s="635">
        <f t="shared" si="241"/>
        <v>3.5419274365478106</v>
      </c>
      <c r="AK150" s="636">
        <f t="shared" si="242"/>
        <v>0.73796721960959166</v>
      </c>
      <c r="AL150" s="636">
        <f t="shared" si="243"/>
        <v>0.67883820308585596</v>
      </c>
      <c r="AM150" s="636">
        <f t="shared" si="244"/>
        <v>0.93020292572280106</v>
      </c>
      <c r="AN150" s="637"/>
      <c r="AO150" s="636">
        <f t="shared" si="245"/>
        <v>3465.5556844078742</v>
      </c>
      <c r="AP150" s="631"/>
      <c r="AQ150" s="631">
        <f t="shared" si="285"/>
        <v>1.7729733970128341</v>
      </c>
      <c r="AR150" s="631">
        <f t="shared" si="286"/>
        <v>1.7729733970128343</v>
      </c>
      <c r="AS150" s="631">
        <f t="shared" si="287"/>
        <v>1.7729733970128341</v>
      </c>
      <c r="AT150" s="631"/>
      <c r="AU150" s="631">
        <f t="shared" si="246"/>
        <v>1.7729733970128343</v>
      </c>
      <c r="AW150" s="631">
        <f t="shared" si="333"/>
        <v>0.50558781892330029</v>
      </c>
      <c r="AX150" s="631">
        <f t="shared" si="333"/>
        <v>0.28918480831784138</v>
      </c>
      <c r="AY150" s="631">
        <f t="shared" si="333"/>
        <v>0.20522737275885847</v>
      </c>
      <c r="AZ150" s="646"/>
      <c r="BA150" s="631">
        <f t="shared" si="288"/>
        <v>1.0000000000000002</v>
      </c>
      <c r="BC150" s="621"/>
      <c r="BD150" s="638">
        <f t="shared" si="248"/>
        <v>0.73796721960959166</v>
      </c>
      <c r="BE150" s="638">
        <f t="shared" si="249"/>
        <v>0.67883820308585596</v>
      </c>
      <c r="BF150" s="638">
        <f t="shared" si="250"/>
        <v>0.93020292572280106</v>
      </c>
      <c r="BG150" s="638">
        <v>1</v>
      </c>
      <c r="BH150" s="629"/>
      <c r="BI150" s="638">
        <f t="shared" si="251"/>
        <v>1.7729733970128341</v>
      </c>
      <c r="BJ150" s="638">
        <f t="shared" si="252"/>
        <v>1.7729733970128343</v>
      </c>
      <c r="BK150" s="638">
        <f t="shared" si="253"/>
        <v>1.7729733970128341</v>
      </c>
      <c r="BL150" s="638">
        <v>1</v>
      </c>
      <c r="BN150" s="638">
        <v>1</v>
      </c>
      <c r="BO150" s="638">
        <v>1</v>
      </c>
      <c r="BP150" s="638">
        <v>1</v>
      </c>
      <c r="BQ150" s="638">
        <v>1</v>
      </c>
      <c r="BT150" s="630">
        <f t="shared" si="254"/>
        <v>1.1879783402047932</v>
      </c>
      <c r="BU150" s="630">
        <f t="shared" si="255"/>
        <v>0.68393188369622293</v>
      </c>
      <c r="BV150" s="630">
        <f t="shared" si="256"/>
        <v>0.83413409056249599</v>
      </c>
      <c r="BW150" s="630">
        <f t="shared" si="257"/>
        <v>1.1293140814910279</v>
      </c>
      <c r="BX150" s="630">
        <v>1</v>
      </c>
      <c r="BY150" s="630">
        <v>1</v>
      </c>
      <c r="BZ150" s="630">
        <f t="shared" si="258"/>
        <v>0.72604282161765943</v>
      </c>
      <c r="CA150" s="630">
        <f t="shared" si="259"/>
        <v>0.81249626400657604</v>
      </c>
      <c r="CB150" s="630">
        <f t="shared" si="260"/>
        <v>0.8124962640065766</v>
      </c>
      <c r="CC150" s="630"/>
      <c r="CD150" s="630">
        <f t="shared" si="289"/>
        <v>0.94199937432393899</v>
      </c>
      <c r="CF150" s="649">
        <f t="shared" si="349"/>
        <v>0.84523058203427437</v>
      </c>
      <c r="CG150" s="575"/>
      <c r="CI150" s="621">
        <f t="shared" si="261"/>
        <v>0.38887337657658871</v>
      </c>
      <c r="CJ150" s="621">
        <f t="shared" si="262"/>
        <v>0.50720809811034617</v>
      </c>
      <c r="CK150" s="621">
        <f t="shared" si="263"/>
        <v>0.10391852531306518</v>
      </c>
      <c r="CL150" s="621">
        <f t="shared" si="264"/>
        <v>0</v>
      </c>
      <c r="CN150" s="621">
        <f t="shared" si="325"/>
        <v>0.40277194362229291</v>
      </c>
      <c r="CO150" s="621">
        <f t="shared" si="325"/>
        <v>0.49577675536472215</v>
      </c>
      <c r="CP150" s="621">
        <f t="shared" si="325"/>
        <v>0.10117680260445948</v>
      </c>
      <c r="CQ150" s="621"/>
      <c r="CR150" s="621">
        <f t="shared" si="266"/>
        <v>0.99972550159147455</v>
      </c>
      <c r="CS150" s="621"/>
      <c r="CT150" s="621">
        <f t="shared" si="326"/>
        <v>0.40288253423676362</v>
      </c>
      <c r="CU150" s="621">
        <f t="shared" si="326"/>
        <v>0.49591288266178007</v>
      </c>
      <c r="CV150" s="621">
        <f t="shared" si="326"/>
        <v>0.10120458310145632</v>
      </c>
      <c r="CW150" s="621">
        <f t="shared" si="326"/>
        <v>0</v>
      </c>
      <c r="CZ150" s="621">
        <f t="shared" si="290"/>
        <v>-4.9439513496449927E-2</v>
      </c>
      <c r="DA150" s="621">
        <f t="shared" si="291"/>
        <v>2.8029886757859127E-3</v>
      </c>
      <c r="DB150" s="621">
        <f t="shared" si="292"/>
        <v>-2.4039400842121129E-2</v>
      </c>
      <c r="DC150" s="621">
        <f t="shared" si="293"/>
        <v>0</v>
      </c>
      <c r="DE150" s="621">
        <f t="shared" si="294"/>
        <v>3.5007467922874035E-2</v>
      </c>
      <c r="DF150" s="621">
        <f t="shared" si="295"/>
        <v>3.500746792287425E-2</v>
      </c>
      <c r="DG150" s="621">
        <f t="shared" si="296"/>
        <v>3.5007467922874035E-2</v>
      </c>
      <c r="DH150" s="621">
        <f t="shared" si="297"/>
        <v>0</v>
      </c>
      <c r="DI150" s="621"/>
      <c r="DK150" s="621">
        <f t="shared" si="298"/>
        <v>-3.7635965242468886E-2</v>
      </c>
      <c r="DL150" s="621">
        <f t="shared" si="299"/>
        <v>2.5714486061722708E-2</v>
      </c>
      <c r="DM150" s="621">
        <f t="shared" si="300"/>
        <v>6.0506860225236547E-2</v>
      </c>
      <c r="DN150" s="621"/>
      <c r="DP150" s="621">
        <f t="shared" si="268"/>
        <v>3.5007467922874035E-2</v>
      </c>
      <c r="DQ150" s="621">
        <f t="shared" si="269"/>
        <v>3.500746792287425E-2</v>
      </c>
      <c r="DR150" s="621">
        <f t="shared" si="270"/>
        <v>3.5007467922874035E-2</v>
      </c>
      <c r="DS150" s="621">
        <f t="shared" si="271"/>
        <v>0</v>
      </c>
      <c r="DU150" s="621">
        <f t="shared" si="272"/>
        <v>0</v>
      </c>
      <c r="DV150" s="621">
        <f t="shared" si="273"/>
        <v>0</v>
      </c>
      <c r="DW150" s="621">
        <f t="shared" si="274"/>
        <v>0</v>
      </c>
      <c r="DX150" s="621">
        <f t="shared" si="275"/>
        <v>0</v>
      </c>
      <c r="EB150" s="621">
        <f t="shared" si="315"/>
        <v>0.9792569826662727</v>
      </c>
      <c r="EC150" s="621">
        <f t="shared" si="228"/>
        <v>0.69555715642136884</v>
      </c>
      <c r="ED150" s="621">
        <f t="shared" si="311"/>
        <v>0.72604282161765943</v>
      </c>
      <c r="EE150" s="621"/>
      <c r="EF150" s="621">
        <f t="shared" si="316"/>
        <v>1.0356274427566137</v>
      </c>
      <c r="EG150" s="621">
        <f t="shared" si="230"/>
        <v>1.4765673312232006</v>
      </c>
      <c r="EH150" s="621">
        <f t="shared" si="312"/>
        <v>0.83413409056249599</v>
      </c>
      <c r="EI150" s="621"/>
      <c r="EJ150" s="621">
        <f t="shared" si="317"/>
        <v>1.0037197445590065</v>
      </c>
      <c r="EK150" s="621">
        <f t="shared" si="232"/>
        <v>1.0915221621719597</v>
      </c>
      <c r="EL150" s="621">
        <f t="shared" si="313"/>
        <v>1.1293140814910279</v>
      </c>
      <c r="EM150" s="621"/>
      <c r="EP150" s="577"/>
    </row>
    <row r="151" spans="1:146" x14ac:dyDescent="0.2">
      <c r="A151" s="571" t="s">
        <v>595</v>
      </c>
      <c r="B151" s="571">
        <f t="shared" si="226"/>
        <v>2006</v>
      </c>
      <c r="D151" s="626">
        <f t="shared" ref="D151:F151" si="353">D230+D311</f>
        <v>357.5788487294501</v>
      </c>
      <c r="E151" s="626">
        <f t="shared" si="353"/>
        <v>506.51871903569213</v>
      </c>
      <c r="F151" s="626">
        <f t="shared" si="353"/>
        <v>108.26995864248703</v>
      </c>
      <c r="G151" s="626"/>
      <c r="H151" s="626">
        <f t="shared" si="346"/>
        <v>972.36752640762927</v>
      </c>
      <c r="J151" s="632">
        <f t="shared" si="331"/>
        <v>245138.24592000002</v>
      </c>
      <c r="K151" s="632">
        <f t="shared" si="331"/>
        <v>147387.68955000001</v>
      </c>
      <c r="L151" s="632">
        <f t="shared" si="331"/>
        <v>109700.9</v>
      </c>
      <c r="M151" s="632"/>
      <c r="N151" s="632">
        <f t="shared" si="347"/>
        <v>502226.83547000005</v>
      </c>
      <c r="O151" s="772"/>
      <c r="R151" s="645">
        <f t="shared" si="332"/>
        <v>149114.56809448419</v>
      </c>
      <c r="S151" s="645">
        <f t="shared" si="332"/>
        <v>89654.111651204759</v>
      </c>
      <c r="T151" s="645">
        <f t="shared" si="332"/>
        <v>66729.702913900168</v>
      </c>
      <c r="U151" s="641"/>
      <c r="V151" s="632">
        <f t="shared" si="348"/>
        <v>305498.38265958912</v>
      </c>
      <c r="X151" s="635">
        <f t="shared" si="278"/>
        <v>1.458682415660854</v>
      </c>
      <c r="Y151" s="635">
        <f t="shared" si="279"/>
        <v>3.4366419650255797</v>
      </c>
      <c r="Z151" s="635">
        <f t="shared" si="280"/>
        <v>0.98695597431276338</v>
      </c>
      <c r="AA151" s="626"/>
      <c r="AB151" s="626">
        <f t="shared" si="281"/>
        <v>1.9361122459688089</v>
      </c>
      <c r="AC151" s="648"/>
      <c r="AE151" s="635">
        <f t="shared" si="282"/>
        <v>2.398014179961784</v>
      </c>
      <c r="AF151" s="635">
        <f t="shared" si="283"/>
        <v>5.6496987110449561</v>
      </c>
      <c r="AG151" s="635">
        <f t="shared" si="284"/>
        <v>1.6225152205785378</v>
      </c>
      <c r="AH151" s="626"/>
      <c r="AI151" s="635">
        <f t="shared" si="241"/>
        <v>3.1828892773259603</v>
      </c>
      <c r="AK151" s="636">
        <f t="shared" si="242"/>
        <v>0.70056553678766309</v>
      </c>
      <c r="AL151" s="636">
        <f t="shared" si="243"/>
        <v>0.66581322831555789</v>
      </c>
      <c r="AM151" s="636">
        <f t="shared" si="244"/>
        <v>0.90757045917694368</v>
      </c>
      <c r="AN151" s="637"/>
      <c r="AO151" s="636">
        <f t="shared" si="245"/>
        <v>3358.6594657108558</v>
      </c>
      <c r="AP151" s="631"/>
      <c r="AQ151" s="631">
        <f t="shared" si="285"/>
        <v>1.6439590648491962</v>
      </c>
      <c r="AR151" s="631">
        <f t="shared" si="286"/>
        <v>1.6439590648491964</v>
      </c>
      <c r="AS151" s="631">
        <f t="shared" si="287"/>
        <v>1.643959064849196</v>
      </c>
      <c r="AT151" s="631"/>
      <c r="AU151" s="631">
        <f t="shared" si="246"/>
        <v>1.6439590648491964</v>
      </c>
      <c r="AW151" s="631">
        <f t="shared" si="333"/>
        <v>0.4881026432818783</v>
      </c>
      <c r="AX151" s="631">
        <f t="shared" si="333"/>
        <v>0.2934683675595906</v>
      </c>
      <c r="AY151" s="631">
        <f t="shared" si="333"/>
        <v>0.21842898915853107</v>
      </c>
      <c r="AZ151" s="646"/>
      <c r="BA151" s="631">
        <f t="shared" si="288"/>
        <v>0.99999999999999989</v>
      </c>
      <c r="BC151" s="621"/>
      <c r="BD151" s="638">
        <f t="shared" si="248"/>
        <v>0.70056553678766309</v>
      </c>
      <c r="BE151" s="638">
        <f t="shared" si="249"/>
        <v>0.66581322831555789</v>
      </c>
      <c r="BF151" s="638">
        <f t="shared" si="250"/>
        <v>0.90757045917694368</v>
      </c>
      <c r="BG151" s="638">
        <v>1</v>
      </c>
      <c r="BH151" s="629"/>
      <c r="BI151" s="638">
        <f t="shared" si="251"/>
        <v>1.6439590648491962</v>
      </c>
      <c r="BJ151" s="638">
        <f t="shared" si="252"/>
        <v>1.6439590648491964</v>
      </c>
      <c r="BK151" s="638">
        <f t="shared" si="253"/>
        <v>1.643959064849196</v>
      </c>
      <c r="BL151" s="638">
        <v>1</v>
      </c>
      <c r="BN151" s="638">
        <v>1</v>
      </c>
      <c r="BO151" s="638">
        <v>1</v>
      </c>
      <c r="BP151" s="638">
        <v>1</v>
      </c>
      <c r="BQ151" s="638">
        <v>1</v>
      </c>
      <c r="BT151" s="630">
        <f t="shared" si="254"/>
        <v>1.3371537204455564</v>
      </c>
      <c r="BU151" s="630">
        <f t="shared" si="255"/>
        <v>0.61460306514912122</v>
      </c>
      <c r="BV151" s="630">
        <f t="shared" si="256"/>
        <v>0.7734364778345455</v>
      </c>
      <c r="BW151" s="630">
        <f t="shared" si="257"/>
        <v>1.1303924021968934</v>
      </c>
      <c r="BX151" s="630">
        <v>1</v>
      </c>
      <c r="BY151" s="630">
        <v>1</v>
      </c>
      <c r="BZ151" s="630">
        <f t="shared" si="258"/>
        <v>0.70297655495262601</v>
      </c>
      <c r="CA151" s="630">
        <f t="shared" si="259"/>
        <v>0.82181877516138946</v>
      </c>
      <c r="CB151" s="630">
        <f t="shared" si="260"/>
        <v>0.82181877516139012</v>
      </c>
      <c r="CC151" s="630"/>
      <c r="CD151" s="630">
        <f t="shared" si="289"/>
        <v>0.87428671812609615</v>
      </c>
      <c r="CF151" s="649">
        <f t="shared" si="349"/>
        <v>0.88677921518967229</v>
      </c>
      <c r="CG151" s="575"/>
      <c r="CI151" s="621">
        <f t="shared" si="261"/>
        <v>0.36774042634939696</v>
      </c>
      <c r="CJ151" s="621">
        <f t="shared" si="262"/>
        <v>0.52091282902772795</v>
      </c>
      <c r="CK151" s="621">
        <f t="shared" si="263"/>
        <v>0.11134674462287507</v>
      </c>
      <c r="CL151" s="621">
        <f t="shared" si="264"/>
        <v>0</v>
      </c>
      <c r="CN151" s="621">
        <f t="shared" ref="CN151:CP155" si="354">(CI151-CI150)/LN(CI151/CI150)</f>
        <v>0.37820850372225356</v>
      </c>
      <c r="CO151" s="621">
        <f t="shared" si="354"/>
        <v>0.51403001505128998</v>
      </c>
      <c r="CP151" s="621">
        <f t="shared" si="354"/>
        <v>0.1075899001180034</v>
      </c>
      <c r="CQ151" s="621"/>
      <c r="CR151" s="621">
        <f t="shared" si="266"/>
        <v>0.99982841889154694</v>
      </c>
      <c r="CS151" s="621"/>
      <c r="CT151" s="621">
        <f t="shared" ref="CT151:CW155" si="355">CN151/$CR151</f>
        <v>0.37827340829294676</v>
      </c>
      <c r="CU151" s="621">
        <f t="shared" si="355"/>
        <v>0.51411822802673068</v>
      </c>
      <c r="CV151" s="621">
        <f t="shared" si="355"/>
        <v>0.10760836368032249</v>
      </c>
      <c r="CW151" s="621">
        <f t="shared" si="355"/>
        <v>0</v>
      </c>
      <c r="CZ151" s="621">
        <f t="shared" si="290"/>
        <v>-5.2011487184087608E-2</v>
      </c>
      <c r="DA151" s="621">
        <f t="shared" si="291"/>
        <v>-1.9373618857546484E-2</v>
      </c>
      <c r="DB151" s="621">
        <f t="shared" si="292"/>
        <v>-2.463155795571443E-2</v>
      </c>
      <c r="DC151" s="621">
        <f t="shared" si="293"/>
        <v>0</v>
      </c>
      <c r="DE151" s="621">
        <f t="shared" si="294"/>
        <v>-7.5550625877395916E-2</v>
      </c>
      <c r="DF151" s="621">
        <f t="shared" si="295"/>
        <v>-7.5550625877395916E-2</v>
      </c>
      <c r="DG151" s="621">
        <f t="shared" si="296"/>
        <v>-7.5550625877396027E-2</v>
      </c>
      <c r="DH151" s="621">
        <f t="shared" si="297"/>
        <v>0</v>
      </c>
      <c r="DI151" s="621"/>
      <c r="DK151" s="621">
        <f t="shared" si="298"/>
        <v>-3.5196031893060482E-2</v>
      </c>
      <c r="DL151" s="621">
        <f t="shared" si="299"/>
        <v>1.4703897947957163E-2</v>
      </c>
      <c r="DM151" s="621">
        <f t="shared" si="300"/>
        <v>6.2342469393467534E-2</v>
      </c>
      <c r="DN151" s="621"/>
      <c r="DP151" s="621">
        <f t="shared" si="268"/>
        <v>-7.5550625877395916E-2</v>
      </c>
      <c r="DQ151" s="621">
        <f t="shared" si="269"/>
        <v>-7.5550625877395916E-2</v>
      </c>
      <c r="DR151" s="621">
        <f t="shared" si="270"/>
        <v>-7.5550625877396027E-2</v>
      </c>
      <c r="DS151" s="621">
        <f t="shared" si="271"/>
        <v>0</v>
      </c>
      <c r="DU151" s="621">
        <f t="shared" si="272"/>
        <v>0</v>
      </c>
      <c r="DV151" s="621">
        <f t="shared" si="273"/>
        <v>0</v>
      </c>
      <c r="DW151" s="621">
        <f t="shared" si="274"/>
        <v>0</v>
      </c>
      <c r="DX151" s="621">
        <f t="shared" si="275"/>
        <v>0</v>
      </c>
      <c r="EB151" s="621">
        <f t="shared" si="315"/>
        <v>0.96823015670943402</v>
      </c>
      <c r="EC151" s="621">
        <f t="shared" si="228"/>
        <v>0.67345941456223024</v>
      </c>
      <c r="ED151" s="621">
        <f t="shared" si="311"/>
        <v>0.70297655495262601</v>
      </c>
      <c r="EE151" s="621"/>
      <c r="EF151" s="621">
        <f t="shared" si="316"/>
        <v>0.9272327873723285</v>
      </c>
      <c r="EG151" s="621">
        <f t="shared" si="230"/>
        <v>1.3691216422730086</v>
      </c>
      <c r="EH151" s="621">
        <f t="shared" si="312"/>
        <v>0.7734364778345455</v>
      </c>
      <c r="EI151" s="621"/>
      <c r="EJ151" s="621">
        <f t="shared" si="317"/>
        <v>1.0009548457099213</v>
      </c>
      <c r="EK151" s="621">
        <f t="shared" si="232"/>
        <v>1.0925643974257937</v>
      </c>
      <c r="EL151" s="621">
        <f t="shared" si="313"/>
        <v>1.1303924021968934</v>
      </c>
      <c r="EM151" s="621"/>
      <c r="EP151" s="577"/>
    </row>
    <row r="152" spans="1:146" x14ac:dyDescent="0.2">
      <c r="A152" s="571" t="s">
        <v>595</v>
      </c>
      <c r="B152" s="571">
        <f t="shared" si="226"/>
        <v>2007</v>
      </c>
      <c r="D152" s="626">
        <f t="shared" ref="D152:F152" si="356">D231+D312</f>
        <v>342.89009753262269</v>
      </c>
      <c r="E152" s="626">
        <f t="shared" si="356"/>
        <v>492.15794911482715</v>
      </c>
      <c r="F152" s="626">
        <f t="shared" si="356"/>
        <v>106.80524966207645</v>
      </c>
      <c r="G152" s="626"/>
      <c r="H152" s="626">
        <f t="shared" si="346"/>
        <v>941.85329630952629</v>
      </c>
      <c r="J152" s="632">
        <f t="shared" si="331"/>
        <v>248325.95700000002</v>
      </c>
      <c r="K152" s="632">
        <f t="shared" si="331"/>
        <v>142164.22605</v>
      </c>
      <c r="L152" s="632">
        <f t="shared" si="331"/>
        <v>110984.5</v>
      </c>
      <c r="M152" s="632"/>
      <c r="N152" s="632">
        <f t="shared" si="347"/>
        <v>501474.68304999999</v>
      </c>
      <c r="O152" s="772"/>
      <c r="R152" s="645">
        <f t="shared" si="332"/>
        <v>161094.17543505569</v>
      </c>
      <c r="S152" s="645">
        <f t="shared" si="332"/>
        <v>92224.868670847849</v>
      </c>
      <c r="T152" s="645">
        <f t="shared" si="332"/>
        <v>71997.936621550747</v>
      </c>
      <c r="U152" s="641"/>
      <c r="V152" s="632">
        <f t="shared" si="348"/>
        <v>325316.9807274543</v>
      </c>
      <c r="X152" s="635">
        <f t="shared" si="278"/>
        <v>1.3808065080068237</v>
      </c>
      <c r="Y152" s="635">
        <f t="shared" si="279"/>
        <v>3.4618972915291102</v>
      </c>
      <c r="Z152" s="635">
        <f t="shared" si="280"/>
        <v>0.96234383776181764</v>
      </c>
      <c r="AA152" s="626"/>
      <c r="AB152" s="626">
        <f t="shared" si="281"/>
        <v>1.8781671899787968</v>
      </c>
      <c r="AC152" s="648"/>
      <c r="AE152" s="635">
        <f t="shared" si="282"/>
        <v>2.1285071083830536</v>
      </c>
      <c r="AF152" s="635">
        <f t="shared" si="283"/>
        <v>5.3364993217973273</v>
      </c>
      <c r="AG152" s="635">
        <f t="shared" si="284"/>
        <v>1.483448758031588</v>
      </c>
      <c r="AH152" s="626"/>
      <c r="AI152" s="635">
        <f t="shared" si="241"/>
        <v>2.8951863939085212</v>
      </c>
      <c r="AK152" s="636">
        <f t="shared" si="242"/>
        <v>0.6631638539657343</v>
      </c>
      <c r="AL152" s="636">
        <f t="shared" si="243"/>
        <v>0.67070618214741107</v>
      </c>
      <c r="AM152" s="636">
        <f t="shared" si="244"/>
        <v>0.88493799263108652</v>
      </c>
      <c r="AN152" s="637"/>
      <c r="AO152" s="636">
        <f t="shared" si="245"/>
        <v>3258.139616617801</v>
      </c>
      <c r="AP152" s="631"/>
      <c r="AQ152" s="631">
        <f t="shared" si="285"/>
        <v>1.5414955651212319</v>
      </c>
      <c r="AR152" s="631">
        <f t="shared" si="286"/>
        <v>1.5414955651212319</v>
      </c>
      <c r="AS152" s="631">
        <f t="shared" si="287"/>
        <v>1.5414955651212319</v>
      </c>
      <c r="AT152" s="631"/>
      <c r="AU152" s="631">
        <f t="shared" si="246"/>
        <v>1.5414955651212316</v>
      </c>
      <c r="AW152" s="631">
        <f t="shared" si="333"/>
        <v>0.49519141323280008</v>
      </c>
      <c r="AX152" s="631">
        <f t="shared" si="333"/>
        <v>0.28349232943395741</v>
      </c>
      <c r="AY152" s="631">
        <f t="shared" si="333"/>
        <v>0.22131625733324245</v>
      </c>
      <c r="AZ152" s="646"/>
      <c r="BA152" s="631">
        <f t="shared" si="288"/>
        <v>0.99999999999999989</v>
      </c>
      <c r="BC152" s="621"/>
      <c r="BD152" s="638">
        <f t="shared" si="248"/>
        <v>0.6631638539657343</v>
      </c>
      <c r="BE152" s="638">
        <f t="shared" si="249"/>
        <v>0.67070618214741107</v>
      </c>
      <c r="BF152" s="638">
        <f t="shared" si="250"/>
        <v>0.88493799263108652</v>
      </c>
      <c r="BG152" s="638">
        <v>1</v>
      </c>
      <c r="BH152" s="629"/>
      <c r="BI152" s="638">
        <f t="shared" si="251"/>
        <v>1.5414955651212319</v>
      </c>
      <c r="BJ152" s="638">
        <f t="shared" si="252"/>
        <v>1.5414955651212319</v>
      </c>
      <c r="BK152" s="638">
        <f t="shared" si="253"/>
        <v>1.5414955651212319</v>
      </c>
      <c r="BL152" s="638">
        <v>1</v>
      </c>
      <c r="BN152" s="638">
        <v>1</v>
      </c>
      <c r="BO152" s="638">
        <v>1</v>
      </c>
      <c r="BP152" s="638">
        <v>1</v>
      </c>
      <c r="BQ152" s="638">
        <v>1</v>
      </c>
      <c r="BT152" s="630">
        <f t="shared" si="254"/>
        <v>1.4238989002718929</v>
      </c>
      <c r="BU152" s="630">
        <f t="shared" si="255"/>
        <v>0.55904880026776382</v>
      </c>
      <c r="BV152" s="630">
        <f t="shared" si="256"/>
        <v>0.72523028460827599</v>
      </c>
      <c r="BW152" s="630">
        <f t="shared" si="257"/>
        <v>1.1176991996887147</v>
      </c>
      <c r="BX152" s="630">
        <v>1</v>
      </c>
      <c r="BY152" s="630">
        <v>1</v>
      </c>
      <c r="BZ152" s="630">
        <f t="shared" si="258"/>
        <v>0.68968193173758185</v>
      </c>
      <c r="CA152" s="630">
        <f t="shared" si="259"/>
        <v>0.79602897189958943</v>
      </c>
      <c r="CB152" s="630">
        <f t="shared" si="260"/>
        <v>0.79602897189958999</v>
      </c>
      <c r="CC152" s="630"/>
      <c r="CD152" s="630">
        <f t="shared" si="289"/>
        <v>0.81058930869668888</v>
      </c>
      <c r="CF152" s="649">
        <f t="shared" si="349"/>
        <v>0.84168869449400263</v>
      </c>
      <c r="CG152" s="575"/>
      <c r="CI152" s="621">
        <f t="shared" si="261"/>
        <v>0.36405892390691053</v>
      </c>
      <c r="CJ152" s="621">
        <f t="shared" si="262"/>
        <v>0.52254204666826021</v>
      </c>
      <c r="CK152" s="621">
        <f t="shared" si="263"/>
        <v>0.11339902942482931</v>
      </c>
      <c r="CL152" s="621">
        <f t="shared" si="264"/>
        <v>0</v>
      </c>
      <c r="CN152" s="621">
        <f t="shared" si="354"/>
        <v>0.36589658831851984</v>
      </c>
      <c r="CO152" s="621">
        <f t="shared" si="354"/>
        <v>0.52172701387952547</v>
      </c>
      <c r="CP152" s="621">
        <f t="shared" si="354"/>
        <v>0.11236976351939003</v>
      </c>
      <c r="CQ152" s="621"/>
      <c r="CR152" s="621">
        <f t="shared" si="266"/>
        <v>0.99999336571743525</v>
      </c>
      <c r="CS152" s="621"/>
      <c r="CT152" s="621">
        <f t="shared" si="355"/>
        <v>0.36589901579598078</v>
      </c>
      <c r="CU152" s="621">
        <f t="shared" si="355"/>
        <v>0.52173047518692051</v>
      </c>
      <c r="CV152" s="621">
        <f t="shared" si="355"/>
        <v>0.11237050901709879</v>
      </c>
      <c r="CW152" s="621">
        <f t="shared" si="355"/>
        <v>0</v>
      </c>
      <c r="CZ152" s="621">
        <f t="shared" si="290"/>
        <v>-5.4865818685140462E-2</v>
      </c>
      <c r="DA152" s="621">
        <f t="shared" si="291"/>
        <v>7.3219672730397639E-3</v>
      </c>
      <c r="DB152" s="621">
        <f t="shared" si="292"/>
        <v>-2.5253626361787098E-2</v>
      </c>
      <c r="DC152" s="621">
        <f t="shared" si="293"/>
        <v>0</v>
      </c>
      <c r="DE152" s="621">
        <f t="shared" si="294"/>
        <v>-6.435430524643479E-2</v>
      </c>
      <c r="DF152" s="621">
        <f t="shared" si="295"/>
        <v>-6.4354305246434901E-2</v>
      </c>
      <c r="DG152" s="621">
        <f t="shared" si="296"/>
        <v>-6.4354305246434665E-2</v>
      </c>
      <c r="DH152" s="621">
        <f t="shared" si="297"/>
        <v>0</v>
      </c>
      <c r="DI152" s="621"/>
      <c r="DK152" s="621">
        <f t="shared" si="298"/>
        <v>1.4418662891721772E-2</v>
      </c>
      <c r="DL152" s="621">
        <f t="shared" si="299"/>
        <v>-3.4584790700097331E-2</v>
      </c>
      <c r="DM152" s="621">
        <f t="shared" si="300"/>
        <v>1.3131737924544843E-2</v>
      </c>
      <c r="DN152" s="621"/>
      <c r="DP152" s="621">
        <f t="shared" si="268"/>
        <v>-6.435430524643479E-2</v>
      </c>
      <c r="DQ152" s="621">
        <f t="shared" si="269"/>
        <v>-6.4354305246434901E-2</v>
      </c>
      <c r="DR152" s="621">
        <f t="shared" si="270"/>
        <v>-6.4354305246434665E-2</v>
      </c>
      <c r="DS152" s="621">
        <f t="shared" si="271"/>
        <v>0</v>
      </c>
      <c r="DU152" s="621">
        <f t="shared" si="272"/>
        <v>0</v>
      </c>
      <c r="DV152" s="621">
        <f t="shared" si="273"/>
        <v>0</v>
      </c>
      <c r="DW152" s="621">
        <f t="shared" si="274"/>
        <v>0</v>
      </c>
      <c r="DX152" s="621">
        <f t="shared" si="275"/>
        <v>0</v>
      </c>
      <c r="EB152" s="621">
        <f t="shared" si="315"/>
        <v>0.98108809871199754</v>
      </c>
      <c r="EC152" s="621">
        <f t="shared" si="228"/>
        <v>0.66072301659255339</v>
      </c>
      <c r="ED152" s="621">
        <f t="shared" si="311"/>
        <v>0.68968193173758185</v>
      </c>
      <c r="EE152" s="621"/>
      <c r="EF152" s="621">
        <f t="shared" si="316"/>
        <v>0.93767271830618026</v>
      </c>
      <c r="EG152" s="621">
        <f t="shared" si="230"/>
        <v>1.2837880120019536</v>
      </c>
      <c r="EH152" s="621">
        <f t="shared" si="312"/>
        <v>0.72523028460827599</v>
      </c>
      <c r="EI152" s="621"/>
      <c r="EJ152" s="621">
        <f t="shared" si="317"/>
        <v>0.9887709768010563</v>
      </c>
      <c r="EK152" s="621">
        <f t="shared" si="232"/>
        <v>1.0802959664607594</v>
      </c>
      <c r="EL152" s="621">
        <f t="shared" si="313"/>
        <v>1.1176991996887147</v>
      </c>
      <c r="EM152" s="621"/>
      <c r="EP152" s="577"/>
    </row>
    <row r="153" spans="1:146" x14ac:dyDescent="0.2">
      <c r="A153" s="571" t="s">
        <v>595</v>
      </c>
      <c r="B153" s="571">
        <f t="shared" si="226"/>
        <v>2008</v>
      </c>
      <c r="D153" s="626">
        <f t="shared" ref="D153:F153" si="357">D232+D313</f>
        <v>350.33029409749031</v>
      </c>
      <c r="E153" s="626">
        <f t="shared" si="357"/>
        <v>539.70309629375458</v>
      </c>
      <c r="F153" s="626">
        <f t="shared" si="357"/>
        <v>118.36400701723461</v>
      </c>
      <c r="G153" s="626"/>
      <c r="H153" s="626">
        <f t="shared" si="346"/>
        <v>1008.3973974084795</v>
      </c>
      <c r="J153" s="632">
        <f t="shared" si="331"/>
        <v>263136.66467999999</v>
      </c>
      <c r="K153" s="632">
        <f t="shared" si="331"/>
        <v>140162.10615000001</v>
      </c>
      <c r="L153" s="632">
        <f t="shared" si="331"/>
        <v>117665.4</v>
      </c>
      <c r="M153" s="632"/>
      <c r="N153" s="632">
        <f t="shared" si="347"/>
        <v>520964.17082999996</v>
      </c>
      <c r="O153" s="772"/>
      <c r="R153" s="645">
        <f t="shared" si="332"/>
        <v>157148.15352899639</v>
      </c>
      <c r="S153" s="645">
        <f t="shared" si="332"/>
        <v>83706.374415719416</v>
      </c>
      <c r="T153" s="645">
        <f t="shared" si="332"/>
        <v>70271.090373276267</v>
      </c>
      <c r="U153" s="641"/>
      <c r="V153" s="632">
        <f t="shared" si="348"/>
        <v>311125.61831799208</v>
      </c>
      <c r="X153" s="635">
        <f t="shared" si="278"/>
        <v>1.3313625241983147</v>
      </c>
      <c r="Y153" s="635">
        <f t="shared" si="279"/>
        <v>3.8505635447299142</v>
      </c>
      <c r="Z153" s="635">
        <f t="shared" si="280"/>
        <v>1.0059372340317088</v>
      </c>
      <c r="AA153" s="626"/>
      <c r="AB153" s="626">
        <f t="shared" si="281"/>
        <v>1.9356367555985685</v>
      </c>
      <c r="AC153" s="648"/>
      <c r="AE153" s="635">
        <f t="shared" si="282"/>
        <v>2.2292994618791284</v>
      </c>
      <c r="AF153" s="635">
        <f t="shared" si="283"/>
        <v>6.447574632887247</v>
      </c>
      <c r="AG153" s="635">
        <f t="shared" si="284"/>
        <v>1.6843912110725954</v>
      </c>
      <c r="AH153" s="626"/>
      <c r="AI153" s="635">
        <f t="shared" si="241"/>
        <v>3.2411262140998849</v>
      </c>
      <c r="AK153" s="636">
        <f t="shared" si="242"/>
        <v>0.63941725176786268</v>
      </c>
      <c r="AL153" s="636">
        <f t="shared" si="243"/>
        <v>0.74600618005656572</v>
      </c>
      <c r="AM153" s="636">
        <f t="shared" si="244"/>
        <v>0.92502496682190272</v>
      </c>
      <c r="AN153" s="637"/>
      <c r="AO153" s="636">
        <f t="shared" si="245"/>
        <v>3357.8346115547047</v>
      </c>
      <c r="AP153" s="631"/>
      <c r="AQ153" s="631">
        <f t="shared" si="285"/>
        <v>1.6744496118527221</v>
      </c>
      <c r="AR153" s="631">
        <f t="shared" si="286"/>
        <v>1.6744496118527221</v>
      </c>
      <c r="AS153" s="631">
        <f t="shared" si="287"/>
        <v>1.6744496118527219</v>
      </c>
      <c r="AT153" s="631"/>
      <c r="AU153" s="631">
        <f t="shared" si="246"/>
        <v>1.6744496118527219</v>
      </c>
      <c r="AW153" s="631">
        <f t="shared" si="333"/>
        <v>0.50509551215541504</v>
      </c>
      <c r="AX153" s="631">
        <f t="shared" si="333"/>
        <v>0.26904365789051055</v>
      </c>
      <c r="AY153" s="631">
        <f t="shared" si="333"/>
        <v>0.22586082995407442</v>
      </c>
      <c r="AZ153" s="646"/>
      <c r="BA153" s="631">
        <f t="shared" si="288"/>
        <v>1</v>
      </c>
      <c r="BC153" s="621"/>
      <c r="BD153" s="638">
        <f t="shared" si="248"/>
        <v>0.63941725176786268</v>
      </c>
      <c r="BE153" s="638">
        <f t="shared" si="249"/>
        <v>0.74600618005656572</v>
      </c>
      <c r="BF153" s="638">
        <f t="shared" si="250"/>
        <v>0.92502496682190272</v>
      </c>
      <c r="BG153" s="638">
        <v>1</v>
      </c>
      <c r="BH153" s="629"/>
      <c r="BI153" s="638">
        <f t="shared" si="251"/>
        <v>1.6744496118527221</v>
      </c>
      <c r="BJ153" s="638">
        <f t="shared" si="252"/>
        <v>1.6744496118527221</v>
      </c>
      <c r="BK153" s="638">
        <f t="shared" si="253"/>
        <v>1.6744496118527219</v>
      </c>
      <c r="BL153" s="638">
        <v>1</v>
      </c>
      <c r="BN153" s="638">
        <v>1</v>
      </c>
      <c r="BO153" s="638">
        <v>1</v>
      </c>
      <c r="BP153" s="638">
        <v>1</v>
      </c>
      <c r="BQ153" s="638">
        <v>1</v>
      </c>
      <c r="BT153" s="630">
        <f t="shared" si="254"/>
        <v>1.3617838969818485</v>
      </c>
      <c r="BU153" s="630">
        <f t="shared" si="255"/>
        <v>0.62584838244656105</v>
      </c>
      <c r="BV153" s="630">
        <f t="shared" si="256"/>
        <v>0.78778142217403169</v>
      </c>
      <c r="BW153" s="630">
        <f t="shared" si="257"/>
        <v>1.0974553060493344</v>
      </c>
      <c r="BX153" s="630">
        <v>1</v>
      </c>
      <c r="BY153" s="630">
        <v>1</v>
      </c>
      <c r="BZ153" s="630">
        <f t="shared" si="258"/>
        <v>0.72389663301177132</v>
      </c>
      <c r="CA153" s="630">
        <f t="shared" si="259"/>
        <v>0.85227024916786343</v>
      </c>
      <c r="CB153" s="630">
        <f t="shared" si="260"/>
        <v>0.8522702491678642</v>
      </c>
      <c r="CC153" s="630"/>
      <c r="CD153" s="630">
        <f t="shared" si="289"/>
        <v>0.8645549017719818</v>
      </c>
      <c r="CF153" s="649">
        <f t="shared" si="349"/>
        <v>0.89119284127391662</v>
      </c>
      <c r="CG153" s="575"/>
      <c r="CI153" s="621">
        <f t="shared" si="261"/>
        <v>0.34741292966227205</v>
      </c>
      <c r="CJ153" s="621">
        <f t="shared" si="262"/>
        <v>0.53520873584239603</v>
      </c>
      <c r="CK153" s="621">
        <f t="shared" si="263"/>
        <v>0.11737833449533187</v>
      </c>
      <c r="CL153" s="621">
        <f t="shared" si="264"/>
        <v>0</v>
      </c>
      <c r="CN153" s="621">
        <f t="shared" si="354"/>
        <v>0.35567100747163033</v>
      </c>
      <c r="CO153" s="621">
        <f t="shared" si="354"/>
        <v>0.52885010944142319</v>
      </c>
      <c r="CP153" s="621">
        <f t="shared" si="354"/>
        <v>0.11537724516211011</v>
      </c>
      <c r="CQ153" s="621"/>
      <c r="CR153" s="621">
        <f t="shared" si="266"/>
        <v>0.99989836207516369</v>
      </c>
      <c r="CS153" s="621"/>
      <c r="CT153" s="621">
        <f t="shared" si="355"/>
        <v>0.35570716080930442</v>
      </c>
      <c r="CU153" s="621">
        <f t="shared" si="355"/>
        <v>0.52890386613281481</v>
      </c>
      <c r="CV153" s="621">
        <f t="shared" si="355"/>
        <v>0.11538897305788071</v>
      </c>
      <c r="CW153" s="621">
        <f t="shared" si="355"/>
        <v>0</v>
      </c>
      <c r="CZ153" s="621">
        <f t="shared" si="290"/>
        <v>-3.6464882427660272E-2</v>
      </c>
      <c r="DA153" s="621">
        <f t="shared" si="291"/>
        <v>0.10640272390885568</v>
      </c>
      <c r="DB153" s="621">
        <f t="shared" si="292"/>
        <v>4.4303150577340057E-2</v>
      </c>
      <c r="DC153" s="621">
        <f t="shared" si="293"/>
        <v>0</v>
      </c>
      <c r="DE153" s="621">
        <f t="shared" si="294"/>
        <v>8.2731429990069674E-2</v>
      </c>
      <c r="DF153" s="621">
        <f t="shared" si="295"/>
        <v>8.2731429990069674E-2</v>
      </c>
      <c r="DG153" s="621">
        <f t="shared" si="296"/>
        <v>8.2731429990069674E-2</v>
      </c>
      <c r="DH153" s="621">
        <f t="shared" si="297"/>
        <v>0</v>
      </c>
      <c r="DI153" s="621"/>
      <c r="DK153" s="621">
        <f t="shared" si="298"/>
        <v>1.980316315132985E-2</v>
      </c>
      <c r="DL153" s="621">
        <f t="shared" si="299"/>
        <v>-5.2311402707571363E-2</v>
      </c>
      <c r="DM153" s="621">
        <f t="shared" si="300"/>
        <v>2.032630569901606E-2</v>
      </c>
      <c r="DN153" s="621"/>
      <c r="DP153" s="621">
        <f t="shared" si="268"/>
        <v>8.2731429990069674E-2</v>
      </c>
      <c r="DQ153" s="621">
        <f t="shared" si="269"/>
        <v>8.2731429990069674E-2</v>
      </c>
      <c r="DR153" s="621">
        <f t="shared" si="270"/>
        <v>8.2731429990069674E-2</v>
      </c>
      <c r="DS153" s="621">
        <f t="shared" si="271"/>
        <v>0</v>
      </c>
      <c r="DU153" s="621">
        <f t="shared" si="272"/>
        <v>0</v>
      </c>
      <c r="DV153" s="621">
        <f t="shared" si="273"/>
        <v>0</v>
      </c>
      <c r="DW153" s="621">
        <f t="shared" si="274"/>
        <v>0</v>
      </c>
      <c r="DX153" s="621">
        <f t="shared" si="275"/>
        <v>0</v>
      </c>
      <c r="EB153" s="621">
        <f t="shared" si="315"/>
        <v>1.0496093919525906</v>
      </c>
      <c r="EC153" s="621">
        <f t="shared" si="228"/>
        <v>0.69350108369479135</v>
      </c>
      <c r="ED153" s="621">
        <f t="shared" si="311"/>
        <v>0.72389663301177132</v>
      </c>
      <c r="EE153" s="621"/>
      <c r="EF153" s="621">
        <f t="shared" si="316"/>
        <v>1.0862500351864677</v>
      </c>
      <c r="EG153" s="621">
        <f t="shared" si="230"/>
        <v>1.3945147732090875</v>
      </c>
      <c r="EH153" s="621">
        <f t="shared" si="312"/>
        <v>0.78778142217403169</v>
      </c>
      <c r="EI153" s="621"/>
      <c r="EJ153" s="621">
        <f t="shared" si="317"/>
        <v>0.98188788750585287</v>
      </c>
      <c r="EK153" s="621">
        <f t="shared" si="232"/>
        <v>1.0607295243892487</v>
      </c>
      <c r="EL153" s="621">
        <f t="shared" si="313"/>
        <v>1.0974553060493344</v>
      </c>
      <c r="EM153" s="621"/>
      <c r="EP153" s="577"/>
    </row>
    <row r="154" spans="1:146" x14ac:dyDescent="0.2">
      <c r="A154" s="571" t="s">
        <v>595</v>
      </c>
      <c r="B154" s="571">
        <f t="shared" si="226"/>
        <v>2009</v>
      </c>
      <c r="D154" s="626">
        <f t="shared" ref="D154:F154" si="358">D233+D314</f>
        <v>366.71478420189948</v>
      </c>
      <c r="E154" s="626">
        <f t="shared" si="358"/>
        <v>536.14538811694183</v>
      </c>
      <c r="F154" s="626">
        <f t="shared" si="358"/>
        <v>87.5969749968624</v>
      </c>
      <c r="G154" s="626"/>
      <c r="H154" s="626">
        <f t="shared" si="346"/>
        <v>990.45714731570365</v>
      </c>
      <c r="J154" s="632">
        <f t="shared" si="331"/>
        <v>286067.15064000007</v>
      </c>
      <c r="K154" s="632">
        <f t="shared" si="331"/>
        <v>125216.0193</v>
      </c>
      <c r="L154" s="632">
        <f t="shared" si="331"/>
        <v>83463.000000000015</v>
      </c>
      <c r="M154" s="632"/>
      <c r="N154" s="632">
        <f t="shared" si="347"/>
        <v>494746.16994000005</v>
      </c>
      <c r="O154" s="772"/>
      <c r="R154" s="645">
        <f t="shared" si="332"/>
        <v>203829.81272059891</v>
      </c>
      <c r="S154" s="645">
        <f t="shared" si="332"/>
        <v>89219.46370436954</v>
      </c>
      <c r="T154" s="645">
        <f t="shared" si="332"/>
        <v>59469.420452641687</v>
      </c>
      <c r="U154" s="641"/>
      <c r="V154" s="632">
        <f t="shared" si="348"/>
        <v>352518.69687761011</v>
      </c>
      <c r="X154" s="635">
        <f t="shared" si="278"/>
        <v>1.2819185403898052</v>
      </c>
      <c r="Y154" s="635">
        <f t="shared" si="279"/>
        <v>4.2817635564057719</v>
      </c>
      <c r="Z154" s="635">
        <f t="shared" si="280"/>
        <v>1.0495306303015992</v>
      </c>
      <c r="AA154" s="626"/>
      <c r="AB154" s="626">
        <f t="shared" si="281"/>
        <v>2.0019501059216296</v>
      </c>
      <c r="AC154" s="648"/>
      <c r="AE154" s="635">
        <f t="shared" si="282"/>
        <v>1.7991224115216955</v>
      </c>
      <c r="AF154" s="635">
        <f t="shared" si="283"/>
        <v>6.0092872771962655</v>
      </c>
      <c r="AG154" s="635">
        <f t="shared" si="284"/>
        <v>1.4729750908976826</v>
      </c>
      <c r="AH154" s="626"/>
      <c r="AI154" s="635">
        <f t="shared" si="241"/>
        <v>2.8096584836167637</v>
      </c>
      <c r="AK154" s="636">
        <f t="shared" si="242"/>
        <v>0.61567064956999096</v>
      </c>
      <c r="AL154" s="636">
        <f t="shared" si="243"/>
        <v>0.82954664622830787</v>
      </c>
      <c r="AM154" s="636">
        <f t="shared" si="244"/>
        <v>0.96511194101271824</v>
      </c>
      <c r="AN154" s="637"/>
      <c r="AO154" s="636">
        <f t="shared" si="245"/>
        <v>3472.8713106041964</v>
      </c>
      <c r="AP154" s="631"/>
      <c r="AQ154" s="631">
        <f t="shared" si="285"/>
        <v>1.4034607932065783</v>
      </c>
      <c r="AR154" s="631">
        <f t="shared" si="286"/>
        <v>1.4034607932065783</v>
      </c>
      <c r="AS154" s="631">
        <f t="shared" si="287"/>
        <v>1.4034607932065783</v>
      </c>
      <c r="AT154" s="631"/>
      <c r="AU154" s="631">
        <f t="shared" si="246"/>
        <v>1.4034607932065783</v>
      </c>
      <c r="AW154" s="631">
        <f t="shared" si="333"/>
        <v>0.57820993475238558</v>
      </c>
      <c r="AX154" s="631">
        <f t="shared" si="333"/>
        <v>0.25309143740351842</v>
      </c>
      <c r="AY154" s="631">
        <f t="shared" si="333"/>
        <v>0.16869862784409614</v>
      </c>
      <c r="AZ154" s="646"/>
      <c r="BA154" s="631">
        <f t="shared" si="288"/>
        <v>1</v>
      </c>
      <c r="BC154" s="621"/>
      <c r="BD154" s="638">
        <f t="shared" si="248"/>
        <v>0.61567064956999096</v>
      </c>
      <c r="BE154" s="638">
        <f t="shared" si="249"/>
        <v>0.82954664622830787</v>
      </c>
      <c r="BF154" s="638">
        <f t="shared" si="250"/>
        <v>0.96511194101271824</v>
      </c>
      <c r="BG154" s="638">
        <v>1</v>
      </c>
      <c r="BH154" s="629"/>
      <c r="BI154" s="638">
        <f t="shared" si="251"/>
        <v>1.4034607932065783</v>
      </c>
      <c r="BJ154" s="638">
        <f t="shared" si="252"/>
        <v>1.4034607932065783</v>
      </c>
      <c r="BK154" s="638">
        <f t="shared" si="253"/>
        <v>1.4034607932065783</v>
      </c>
      <c r="BL154" s="638">
        <v>1</v>
      </c>
      <c r="BN154" s="638">
        <v>1</v>
      </c>
      <c r="BO154" s="638">
        <v>1</v>
      </c>
      <c r="BP154" s="638">
        <v>1</v>
      </c>
      <c r="BQ154" s="638">
        <v>1</v>
      </c>
      <c r="BT154" s="630">
        <f t="shared" si="254"/>
        <v>1.5429596810067434</v>
      </c>
      <c r="BU154" s="630">
        <f t="shared" si="255"/>
        <v>0.54253370620037766</v>
      </c>
      <c r="BV154" s="630">
        <f t="shared" si="256"/>
        <v>0.66028880881906105</v>
      </c>
      <c r="BW154" s="630">
        <f t="shared" si="257"/>
        <v>1.0819295720876754</v>
      </c>
      <c r="BX154" s="630">
        <v>1</v>
      </c>
      <c r="BY154" s="630">
        <v>1</v>
      </c>
      <c r="BZ154" s="630">
        <f t="shared" si="258"/>
        <v>0.75944057557841549</v>
      </c>
      <c r="CA154" s="630">
        <f t="shared" si="259"/>
        <v>0.8371076342543402</v>
      </c>
      <c r="CB154" s="630">
        <f t="shared" si="260"/>
        <v>0.83710763425434098</v>
      </c>
      <c r="CC154" s="630"/>
      <c r="CD154" s="630">
        <f t="shared" si="289"/>
        <v>0.71438598837988765</v>
      </c>
      <c r="CE154" s="621"/>
      <c r="CF154" s="649">
        <f t="shared" si="349"/>
        <v>0.91711032719606222</v>
      </c>
      <c r="CG154" s="575"/>
      <c r="CI154" s="621">
        <f t="shared" si="261"/>
        <v>0.37024800638347138</v>
      </c>
      <c r="CJ154" s="621">
        <f t="shared" si="262"/>
        <v>0.54131103962446137</v>
      </c>
      <c r="CK154" s="621">
        <f t="shared" si="263"/>
        <v>8.8440953992067334E-2</v>
      </c>
      <c r="CL154" s="621">
        <f t="shared" si="264"/>
        <v>0</v>
      </c>
      <c r="CN154" s="621">
        <f t="shared" si="354"/>
        <v>0.35870933803026467</v>
      </c>
      <c r="CO154" s="621">
        <f t="shared" si="354"/>
        <v>0.53825412248393267</v>
      </c>
      <c r="CP154" s="621">
        <f t="shared" si="354"/>
        <v>0.10222795214203065</v>
      </c>
      <c r="CQ154" s="621"/>
      <c r="CR154" s="621">
        <f t="shared" si="266"/>
        <v>0.99919141265622802</v>
      </c>
      <c r="CS154" s="621"/>
      <c r="CT154" s="621">
        <f t="shared" si="355"/>
        <v>0.35899962057988449</v>
      </c>
      <c r="CU154" s="621">
        <f t="shared" si="355"/>
        <v>0.53868970015770057</v>
      </c>
      <c r="CV154" s="621">
        <f t="shared" si="355"/>
        <v>0.10231067926241495</v>
      </c>
      <c r="CW154" s="621">
        <f t="shared" si="355"/>
        <v>0</v>
      </c>
      <c r="CZ154" s="621">
        <f t="shared" si="290"/>
        <v>-3.7845056680866677E-2</v>
      </c>
      <c r="DA154" s="621">
        <f t="shared" si="291"/>
        <v>0.10614545777290543</v>
      </c>
      <c r="DB154" s="621">
        <f t="shared" si="292"/>
        <v>4.242336735384919E-2</v>
      </c>
      <c r="DC154" s="621">
        <f t="shared" si="293"/>
        <v>0</v>
      </c>
      <c r="DE154" s="621">
        <f t="shared" si="294"/>
        <v>-0.17654333992614998</v>
      </c>
      <c r="DF154" s="621">
        <f t="shared" si="295"/>
        <v>-0.17654333992614998</v>
      </c>
      <c r="DG154" s="621">
        <f t="shared" si="296"/>
        <v>-0.17654333992614984</v>
      </c>
      <c r="DH154" s="621">
        <f t="shared" si="297"/>
        <v>0</v>
      </c>
      <c r="DI154" s="621"/>
      <c r="DK154" s="621">
        <f t="shared" si="298"/>
        <v>0.13518946726915659</v>
      </c>
      <c r="DL154" s="621">
        <f t="shared" si="299"/>
        <v>-6.1122827328029136E-2</v>
      </c>
      <c r="DM154" s="621">
        <f t="shared" si="300"/>
        <v>-0.29180515711364685</v>
      </c>
      <c r="DN154" s="621"/>
      <c r="DP154" s="621">
        <f t="shared" si="268"/>
        <v>-0.17654333992614998</v>
      </c>
      <c r="DQ154" s="621">
        <f t="shared" si="269"/>
        <v>-0.17654333992614998</v>
      </c>
      <c r="DR154" s="621">
        <f t="shared" si="270"/>
        <v>-0.17654333992614984</v>
      </c>
      <c r="DS154" s="621">
        <f t="shared" si="271"/>
        <v>0</v>
      </c>
      <c r="DU154" s="621">
        <f t="shared" si="272"/>
        <v>0</v>
      </c>
      <c r="DV154" s="621">
        <f t="shared" si="273"/>
        <v>0</v>
      </c>
      <c r="DW154" s="621">
        <f t="shared" si="274"/>
        <v>0</v>
      </c>
      <c r="DX154" s="621">
        <f t="shared" si="275"/>
        <v>0</v>
      </c>
      <c r="EB154" s="621">
        <f t="shared" si="315"/>
        <v>1.0491008535552426</v>
      </c>
      <c r="EC154" s="621">
        <f t="shared" si="228"/>
        <v>0.72755257884569136</v>
      </c>
      <c r="ED154" s="621">
        <f t="shared" si="311"/>
        <v>0.75944057557841549</v>
      </c>
      <c r="EE154" s="621"/>
      <c r="EF154" s="621">
        <f t="shared" si="316"/>
        <v>0.8381624524692004</v>
      </c>
      <c r="EG154" s="621">
        <f t="shared" si="230"/>
        <v>1.1688299223174596</v>
      </c>
      <c r="EH154" s="621">
        <f t="shared" si="312"/>
        <v>0.66028880881906105</v>
      </c>
      <c r="EI154" s="621"/>
      <c r="EJ154" s="621">
        <f t="shared" si="317"/>
        <v>0.98585296924979182</v>
      </c>
      <c r="EK154" s="621">
        <f t="shared" si="232"/>
        <v>1.0457233511900603</v>
      </c>
      <c r="EL154" s="621">
        <f t="shared" si="313"/>
        <v>1.0819295720876754</v>
      </c>
      <c r="EM154" s="621"/>
      <c r="EP154" s="577"/>
    </row>
    <row r="155" spans="1:146" x14ac:dyDescent="0.2">
      <c r="A155" s="571" t="s">
        <v>595</v>
      </c>
      <c r="B155" s="571">
        <f t="shared" si="226"/>
        <v>2010</v>
      </c>
      <c r="D155" s="626">
        <f t="shared" ref="D155:F155" si="359">D234+D315</f>
        <v>366.1848668312395</v>
      </c>
      <c r="E155" s="626">
        <f t="shared" si="359"/>
        <v>556.95969221577138</v>
      </c>
      <c r="F155" s="626">
        <f t="shared" si="359"/>
        <v>103.70347396440808</v>
      </c>
      <c r="G155" s="626"/>
      <c r="H155" s="626">
        <f>SUM(D155:G155)</f>
        <v>1026.8480330114189</v>
      </c>
      <c r="J155" s="632">
        <f t="shared" ref="J155:L159" si="360">J76</f>
        <v>297113.53055999998</v>
      </c>
      <c r="K155" s="632">
        <f t="shared" si="360"/>
        <v>123287.45174999999</v>
      </c>
      <c r="L155" s="632">
        <f t="shared" si="360"/>
        <v>94868.9</v>
      </c>
      <c r="M155" s="632"/>
      <c r="N155" s="632">
        <f t="shared" si="347"/>
        <v>515269.88231000002</v>
      </c>
      <c r="O155" s="772"/>
      <c r="R155" s="645">
        <f t="shared" ref="R155:T159" si="361">R76</f>
        <v>180218.02094661407</v>
      </c>
      <c r="S155" s="645">
        <f t="shared" si="361"/>
        <v>74781.584399937914</v>
      </c>
      <c r="T155" s="645">
        <f t="shared" si="361"/>
        <v>57543.94751109997</v>
      </c>
      <c r="U155" s="641"/>
      <c r="V155" s="632">
        <f t="shared" si="348"/>
        <v>312543.55285765196</v>
      </c>
      <c r="X155" s="635">
        <f t="shared" si="278"/>
        <v>1.2324745565812967</v>
      </c>
      <c r="Y155" s="635">
        <f t="shared" si="279"/>
        <v>4.5175699903763435</v>
      </c>
      <c r="Z155" s="635">
        <f t="shared" si="280"/>
        <v>1.0931240265714908</v>
      </c>
      <c r="AA155" s="626"/>
      <c r="AB155" s="626">
        <f t="shared" si="281"/>
        <v>1.9928353436998283</v>
      </c>
      <c r="AC155" s="648"/>
      <c r="AE155" s="635">
        <f t="shared" si="282"/>
        <v>2.0318992790388832</v>
      </c>
      <c r="AF155" s="635">
        <f t="shared" si="283"/>
        <v>7.4478188271206749</v>
      </c>
      <c r="AG155" s="635">
        <f t="shared" si="284"/>
        <v>1.8021612775940361</v>
      </c>
      <c r="AH155" s="626"/>
      <c r="AI155" s="635">
        <f t="shared" si="241"/>
        <v>3.2854558144704304</v>
      </c>
      <c r="AK155" s="636">
        <f t="shared" si="242"/>
        <v>0.59192404737211957</v>
      </c>
      <c r="AL155" s="636">
        <f t="shared" si="243"/>
        <v>0.87523166219951842</v>
      </c>
      <c r="AM155" s="636">
        <f t="shared" si="244"/>
        <v>1.0051989152035348</v>
      </c>
      <c r="AN155" s="637"/>
      <c r="AO155" s="636">
        <f t="shared" si="245"/>
        <v>3457.059529816333</v>
      </c>
      <c r="AP155" s="631"/>
      <c r="AQ155" s="631">
        <f t="shared" si="285"/>
        <v>1.6486338547020991</v>
      </c>
      <c r="AR155" s="631">
        <f t="shared" si="286"/>
        <v>1.6486338547020989</v>
      </c>
      <c r="AS155" s="631">
        <f t="shared" si="287"/>
        <v>1.6486338547020989</v>
      </c>
      <c r="AT155" s="631"/>
      <c r="AU155" s="631">
        <f t="shared" si="246"/>
        <v>1.6486338547020991</v>
      </c>
      <c r="AW155" s="631">
        <f t="shared" ref="AW155:AY159" si="362">AW76</f>
        <v>0.57661730436875913</v>
      </c>
      <c r="AX155" s="631">
        <f t="shared" si="362"/>
        <v>0.23926772354186812</v>
      </c>
      <c r="AY155" s="631">
        <f t="shared" si="362"/>
        <v>0.18411497208937269</v>
      </c>
      <c r="AZ155" s="646"/>
      <c r="BA155" s="631">
        <f t="shared" si="288"/>
        <v>0.99999999999999989</v>
      </c>
      <c r="BC155" s="621"/>
      <c r="BD155" s="638">
        <f t="shared" si="248"/>
        <v>0.59192404737211957</v>
      </c>
      <c r="BE155" s="638">
        <f t="shared" si="249"/>
        <v>0.87523166219951842</v>
      </c>
      <c r="BF155" s="638">
        <f t="shared" si="250"/>
        <v>1.0051989152035348</v>
      </c>
      <c r="BG155" s="638">
        <v>1</v>
      </c>
      <c r="BH155" s="629"/>
      <c r="BI155" s="638">
        <f t="shared" si="251"/>
        <v>1.6486338547020991</v>
      </c>
      <c r="BJ155" s="638">
        <f t="shared" si="252"/>
        <v>1.6486338547020989</v>
      </c>
      <c r="BK155" s="638">
        <f t="shared" si="253"/>
        <v>1.6486338547020989</v>
      </c>
      <c r="BL155" s="638">
        <v>1</v>
      </c>
      <c r="BN155" s="638">
        <v>1</v>
      </c>
      <c r="BO155" s="638">
        <v>1</v>
      </c>
      <c r="BP155" s="638">
        <v>1</v>
      </c>
      <c r="BQ155" s="638">
        <v>1</v>
      </c>
      <c r="BS155" s="649">
        <f>BT155*BU155</f>
        <v>0.86786422813194608</v>
      </c>
      <c r="BT155" s="630">
        <f t="shared" si="254"/>
        <v>1.3679901375142809</v>
      </c>
      <c r="BU155" s="630">
        <f t="shared" si="255"/>
        <v>0.63440824925017869</v>
      </c>
      <c r="BV155" s="630">
        <f t="shared" si="256"/>
        <v>0.7756358349084258</v>
      </c>
      <c r="BW155" s="630">
        <f t="shared" si="257"/>
        <v>1.0571486893785089</v>
      </c>
      <c r="BX155" s="630">
        <v>1</v>
      </c>
      <c r="BY155" s="630">
        <v>1</v>
      </c>
      <c r="BZ155" s="630">
        <f t="shared" si="258"/>
        <v>0.77370406785641177</v>
      </c>
      <c r="CA155" s="630">
        <f t="shared" si="259"/>
        <v>0.86786422813194508</v>
      </c>
      <c r="CB155" s="630">
        <f t="shared" si="260"/>
        <v>0.86786422813194608</v>
      </c>
      <c r="CC155" s="630"/>
      <c r="CD155" s="630">
        <f t="shared" si="289"/>
        <v>0.81996240630844786</v>
      </c>
      <c r="CF155" s="649">
        <f t="shared" si="349"/>
        <v>0.95299049934539004</v>
      </c>
      <c r="CG155" s="575"/>
      <c r="CI155" s="621">
        <f t="shared" si="261"/>
        <v>0.35661057435863774</v>
      </c>
      <c r="CJ155" s="621">
        <f t="shared" si="262"/>
        <v>0.54239738920508584</v>
      </c>
      <c r="CK155" s="621">
        <f t="shared" si="263"/>
        <v>0.10099203643627651</v>
      </c>
      <c r="CL155" s="621">
        <f t="shared" si="264"/>
        <v>0</v>
      </c>
      <c r="CN155" s="621">
        <f t="shared" si="354"/>
        <v>0.36338664176911811</v>
      </c>
      <c r="CO155" s="621">
        <f t="shared" si="354"/>
        <v>0.54185403291520406</v>
      </c>
      <c r="CP155" s="621">
        <f t="shared" si="354"/>
        <v>9.4577735060809465E-2</v>
      </c>
      <c r="CQ155" s="621"/>
      <c r="CR155" s="621">
        <f t="shared" si="266"/>
        <v>0.9998184097451317</v>
      </c>
      <c r="CS155" s="621"/>
      <c r="CT155" s="621">
        <f t="shared" si="355"/>
        <v>0.36345264122687104</v>
      </c>
      <c r="CU155" s="621">
        <f t="shared" si="355"/>
        <v>0.54195244619803562</v>
      </c>
      <c r="CV155" s="621">
        <f t="shared" si="355"/>
        <v>9.4594912575093226E-2</v>
      </c>
      <c r="CW155" s="621">
        <f t="shared" si="355"/>
        <v>0</v>
      </c>
      <c r="CZ155" s="621">
        <f t="shared" si="290"/>
        <v>-3.9333832467871283E-2</v>
      </c>
      <c r="DA155" s="621">
        <f t="shared" si="291"/>
        <v>5.3609265914684519E-2</v>
      </c>
      <c r="DB155" s="621">
        <f t="shared" si="292"/>
        <v>4.06966308233166E-2</v>
      </c>
      <c r="DC155" s="621">
        <f t="shared" si="293"/>
        <v>0</v>
      </c>
      <c r="DE155" s="621">
        <f t="shared" si="294"/>
        <v>0.16100579669670689</v>
      </c>
      <c r="DF155" s="621">
        <f t="shared" si="295"/>
        <v>0.16100579669670689</v>
      </c>
      <c r="DG155" s="621">
        <f t="shared" si="296"/>
        <v>0.16100579669670689</v>
      </c>
      <c r="DH155" s="621">
        <f t="shared" si="297"/>
        <v>0</v>
      </c>
      <c r="DI155" s="621"/>
      <c r="DK155" s="621">
        <f t="shared" si="298"/>
        <v>-2.7582158428016766E-3</v>
      </c>
      <c r="DL155" s="621">
        <f t="shared" si="299"/>
        <v>-5.6167728916682008E-2</v>
      </c>
      <c r="DM155" s="621">
        <f t="shared" si="300"/>
        <v>8.7446554969757839E-2</v>
      </c>
      <c r="DN155" s="621"/>
      <c r="DP155" s="621">
        <f t="shared" si="268"/>
        <v>0.16100579669670689</v>
      </c>
      <c r="DQ155" s="621">
        <f t="shared" si="269"/>
        <v>0.16100579669670689</v>
      </c>
      <c r="DR155" s="621">
        <f t="shared" si="270"/>
        <v>0.16100579669670689</v>
      </c>
      <c r="DS155" s="621">
        <f t="shared" si="271"/>
        <v>0</v>
      </c>
      <c r="DU155" s="621">
        <f t="shared" si="272"/>
        <v>0</v>
      </c>
      <c r="DV155" s="621">
        <f t="shared" si="273"/>
        <v>0</v>
      </c>
      <c r="DW155" s="621">
        <f t="shared" si="274"/>
        <v>0</v>
      </c>
      <c r="DX155" s="621">
        <f t="shared" si="275"/>
        <v>0</v>
      </c>
      <c r="EB155" s="621">
        <f t="shared" si="315"/>
        <v>1.0187815778306719</v>
      </c>
      <c r="EC155" s="621">
        <f t="shared" si="228"/>
        <v>0.74121716423118778</v>
      </c>
      <c r="ED155" s="621">
        <f t="shared" si="311"/>
        <v>0.77370406785641177</v>
      </c>
      <c r="EE155" s="621"/>
      <c r="EF155" s="621">
        <f t="shared" si="316"/>
        <v>1.1746917781260977</v>
      </c>
      <c r="EG155" s="621">
        <f t="shared" si="230"/>
        <v>1.3730148997740854</v>
      </c>
      <c r="EH155" s="621">
        <f t="shared" si="312"/>
        <v>0.7756358349084258</v>
      </c>
      <c r="EI155" s="621"/>
      <c r="EJ155" s="621">
        <f t="shared" si="317"/>
        <v>0.97709566006098758</v>
      </c>
      <c r="EK155" s="621">
        <f t="shared" si="232"/>
        <v>1.0217717480722399</v>
      </c>
      <c r="EL155" s="621">
        <f t="shared" si="313"/>
        <v>1.0571486893785089</v>
      </c>
      <c r="EM155" s="621"/>
      <c r="EP155" s="577"/>
    </row>
    <row r="156" spans="1:146" x14ac:dyDescent="0.2">
      <c r="A156" s="571" t="s">
        <v>595</v>
      </c>
      <c r="B156" s="571">
        <f t="shared" si="226"/>
        <v>2011</v>
      </c>
      <c r="D156" s="626">
        <f t="shared" ref="D156:F156" si="363">D235+D316</f>
        <v>386.67471930567206</v>
      </c>
      <c r="E156" s="626">
        <f t="shared" si="363"/>
        <v>632.99730110995006</v>
      </c>
      <c r="F156" s="626">
        <f t="shared" si="363"/>
        <v>121.35140519285451</v>
      </c>
      <c r="G156" s="626"/>
      <c r="H156" s="626">
        <f>SUM(D156:G156)</f>
        <v>1141.0234256084766</v>
      </c>
      <c r="J156" s="632">
        <f t="shared" si="360"/>
        <v>326850.99456000002</v>
      </c>
      <c r="K156" s="632">
        <f t="shared" si="360"/>
        <v>130474.38900000002</v>
      </c>
      <c r="L156" s="632">
        <f t="shared" si="360"/>
        <v>106756</v>
      </c>
      <c r="M156" s="632"/>
      <c r="N156" s="632">
        <f>SUM(J156:M156)</f>
        <v>564081.38355999999</v>
      </c>
      <c r="O156" s="772"/>
      <c r="R156" s="645">
        <f t="shared" si="361"/>
        <v>187575.33060834461</v>
      </c>
      <c r="S156" s="645">
        <f t="shared" si="361"/>
        <v>74877.473405099634</v>
      </c>
      <c r="T156" s="645">
        <f t="shared" si="361"/>
        <v>61265.813253471642</v>
      </c>
      <c r="U156" s="641"/>
      <c r="V156" s="632">
        <f>SUM(R156:U156)</f>
        <v>323718.61726691585</v>
      </c>
      <c r="X156" s="635">
        <f>D156/J156*1000</f>
        <v>1.1830305727727874</v>
      </c>
      <c r="Y156" s="635">
        <f t="shared" si="279"/>
        <v>4.8515061535176072</v>
      </c>
      <c r="Z156" s="635">
        <f t="shared" si="280"/>
        <v>1.1367174228413814</v>
      </c>
      <c r="AA156" s="626"/>
      <c r="AB156" s="626">
        <f t="shared" si="281"/>
        <v>2.0227992961003447</v>
      </c>
      <c r="AC156" s="648"/>
      <c r="AE156" s="635">
        <f>D156/R156*1000</f>
        <v>2.0614369600288485</v>
      </c>
      <c r="AF156" s="635">
        <f t="shared" si="283"/>
        <v>8.4537748447430765</v>
      </c>
      <c r="AG156" s="635">
        <f t="shared" si="284"/>
        <v>1.9807360540664678</v>
      </c>
      <c r="AH156" s="626"/>
      <c r="AI156" s="635">
        <f>H156/V156*1000</f>
        <v>3.5247383522204658</v>
      </c>
      <c r="AK156" s="636">
        <f t="shared" si="242"/>
        <v>0.56817744517424784</v>
      </c>
      <c r="AL156" s="636">
        <f t="shared" si="243"/>
        <v>0.93992828090321878</v>
      </c>
      <c r="AM156" s="636">
        <f t="shared" si="244"/>
        <v>1.0452858893943504</v>
      </c>
      <c r="AN156" s="637"/>
      <c r="AO156" s="636">
        <f t="shared" si="245"/>
        <v>3509.0393220880073</v>
      </c>
      <c r="AP156" s="631"/>
      <c r="AQ156" s="631">
        <f>J156/R156</f>
        <v>1.7425052297653234</v>
      </c>
      <c r="AR156" s="631">
        <f t="shared" si="286"/>
        <v>1.7425052297653234</v>
      </c>
      <c r="AS156" s="631">
        <f t="shared" si="287"/>
        <v>1.7425052297653234</v>
      </c>
      <c r="AT156" s="631"/>
      <c r="AU156" s="631">
        <f>N156/V156</f>
        <v>1.7425052297653234</v>
      </c>
      <c r="AW156" s="631">
        <f t="shared" si="362"/>
        <v>0.57943942857535136</v>
      </c>
      <c r="AX156" s="631">
        <f t="shared" si="362"/>
        <v>0.23130419262652688</v>
      </c>
      <c r="AY156" s="631">
        <f t="shared" si="362"/>
        <v>0.18925637879812182</v>
      </c>
      <c r="AZ156" s="646"/>
      <c r="BA156" s="631">
        <f t="shared" si="288"/>
        <v>1</v>
      </c>
      <c r="BC156" s="621"/>
      <c r="BD156" s="638">
        <f t="shared" si="248"/>
        <v>0.56817744517424784</v>
      </c>
      <c r="BE156" s="638">
        <f t="shared" si="249"/>
        <v>0.93992828090321878</v>
      </c>
      <c r="BF156" s="638">
        <f t="shared" si="250"/>
        <v>1.0452858893943504</v>
      </c>
      <c r="BG156" s="638">
        <v>1</v>
      </c>
      <c r="BH156" s="629"/>
      <c r="BI156" s="638">
        <f t="shared" si="251"/>
        <v>1.7425052297653234</v>
      </c>
      <c r="BJ156" s="638">
        <f t="shared" si="252"/>
        <v>1.7425052297653234</v>
      </c>
      <c r="BK156" s="638">
        <f t="shared" si="253"/>
        <v>1.7425052297653234</v>
      </c>
      <c r="BL156" s="638">
        <v>1</v>
      </c>
      <c r="BN156" s="638">
        <v>1</v>
      </c>
      <c r="BO156" s="638">
        <v>1</v>
      </c>
      <c r="BP156" s="638">
        <v>1</v>
      </c>
      <c r="BQ156" s="638">
        <v>1</v>
      </c>
      <c r="BS156" s="649">
        <f>BT156*BU156</f>
        <v>0.96436218672209084</v>
      </c>
      <c r="BT156" s="630">
        <f t="shared" si="254"/>
        <v>1.4169029298537297</v>
      </c>
      <c r="BU156" s="630">
        <f t="shared" si="255"/>
        <v>0.68061274093183244</v>
      </c>
      <c r="BV156" s="630">
        <f>EH156</f>
        <v>0.81979967526843256</v>
      </c>
      <c r="BW156" s="630">
        <f>EL156</f>
        <v>1.0424331227998911</v>
      </c>
      <c r="BX156" s="630">
        <v>1</v>
      </c>
      <c r="BY156" s="630">
        <v>1</v>
      </c>
      <c r="BZ156" s="630">
        <f>ED156</f>
        <v>0.7964236176155437</v>
      </c>
      <c r="CA156" s="630">
        <f>BT156*BV156*BW156*BX156*BY156*BZ156</f>
        <v>0.96436218672208995</v>
      </c>
      <c r="CB156" s="630">
        <f>BT156*BU156</f>
        <v>0.96436218672209084</v>
      </c>
      <c r="CC156" s="630"/>
      <c r="CD156" s="630">
        <f>BV156*BW156</f>
        <v>0.85458633556040875</v>
      </c>
      <c r="CF156" s="649">
        <f t="shared" si="349"/>
        <v>1.0479322481941074</v>
      </c>
      <c r="CG156" s="575"/>
      <c r="CI156" s="621">
        <f t="shared" si="261"/>
        <v>0.33888411984133365</v>
      </c>
      <c r="CJ156" s="621">
        <f t="shared" si="262"/>
        <v>0.55476275675268449</v>
      </c>
      <c r="CK156" s="621">
        <f t="shared" si="263"/>
        <v>0.10635312340598189</v>
      </c>
      <c r="CL156" s="621">
        <f t="shared" si="264"/>
        <v>0</v>
      </c>
      <c r="CN156" s="621">
        <f t="shared" ref="CN156:CP159" si="364">(CI156-CI155)/LN(CI156/CI155)</f>
        <v>0.34767203340727676</v>
      </c>
      <c r="CO156" s="621">
        <f t="shared" si="364"/>
        <v>0.5485568452099624</v>
      </c>
      <c r="CP156" s="621">
        <f t="shared" si="364"/>
        <v>0.10364947321738018</v>
      </c>
      <c r="CQ156" s="621"/>
      <c r="CR156" s="621">
        <f>SUM(CN156:CQ156)</f>
        <v>0.99987835183461937</v>
      </c>
      <c r="CS156" s="621"/>
      <c r="CT156" s="621">
        <f t="shared" ref="CT156:CW159" si="365">CN156/$CR156</f>
        <v>0.34771433221786763</v>
      </c>
      <c r="CU156" s="621">
        <f t="shared" si="365"/>
        <v>0.54862358426247249</v>
      </c>
      <c r="CV156" s="621">
        <f t="shared" si="365"/>
        <v>0.10366208351965987</v>
      </c>
      <c r="CW156" s="621">
        <f t="shared" si="365"/>
        <v>0</v>
      </c>
      <c r="CZ156" s="621">
        <f t="shared" si="290"/>
        <v>-4.0944554886026531E-2</v>
      </c>
      <c r="DA156" s="621">
        <f t="shared" si="291"/>
        <v>7.1314967326655349E-2</v>
      </c>
      <c r="DB156" s="621">
        <f t="shared" si="292"/>
        <v>3.9104978866823022E-2</v>
      </c>
      <c r="DC156" s="621">
        <f t="shared" si="293"/>
        <v>0</v>
      </c>
      <c r="DE156" s="621">
        <f t="shared" si="294"/>
        <v>5.5376886836669671E-2</v>
      </c>
      <c r="DF156" s="621">
        <f t="shared" si="295"/>
        <v>5.5376886836669671E-2</v>
      </c>
      <c r="DG156" s="621">
        <f t="shared" si="296"/>
        <v>5.5376886836669671E-2</v>
      </c>
      <c r="DH156" s="621">
        <f t="shared" si="297"/>
        <v>0</v>
      </c>
      <c r="DI156" s="621"/>
      <c r="DK156" s="621">
        <f t="shared" si="298"/>
        <v>4.8823379201642118E-3</v>
      </c>
      <c r="DL156" s="621">
        <f t="shared" si="299"/>
        <v>-3.3849411748368148E-2</v>
      </c>
      <c r="DM156" s="621">
        <f t="shared" si="300"/>
        <v>2.7542186635557259E-2</v>
      </c>
      <c r="DN156" s="621"/>
      <c r="DP156" s="621">
        <f t="shared" si="268"/>
        <v>5.5376886836669671E-2</v>
      </c>
      <c r="DQ156" s="621">
        <f t="shared" si="269"/>
        <v>5.5376886836669671E-2</v>
      </c>
      <c r="DR156" s="621">
        <f t="shared" si="270"/>
        <v>5.5376886836669671E-2</v>
      </c>
      <c r="DS156" s="621">
        <f t="shared" si="271"/>
        <v>0</v>
      </c>
      <c r="DU156" s="621">
        <f t="shared" si="272"/>
        <v>0</v>
      </c>
      <c r="DV156" s="621">
        <f t="shared" si="273"/>
        <v>0</v>
      </c>
      <c r="DW156" s="621">
        <f t="shared" si="274"/>
        <v>0</v>
      </c>
      <c r="DX156" s="621">
        <f t="shared" si="275"/>
        <v>0</v>
      </c>
      <c r="EB156" s="621">
        <f t="shared" si="315"/>
        <v>1.0293646507793059</v>
      </c>
      <c r="EC156" s="621">
        <f>IF(ISERR(EB156),EC155,EB156*EC155)</f>
        <v>0.76298274741046401</v>
      </c>
      <c r="ED156" s="621">
        <f t="shared" si="311"/>
        <v>0.7964236176155437</v>
      </c>
      <c r="EE156" s="621"/>
      <c r="EF156" s="621">
        <f t="shared" si="316"/>
        <v>1.0569388859724627</v>
      </c>
      <c r="EG156" s="621">
        <f>IF(ISERR(EF156),EG155,EF156*EG155)</f>
        <v>1.4511928385908144</v>
      </c>
      <c r="EH156" s="621">
        <f t="shared" si="312"/>
        <v>0.81979967526843256</v>
      </c>
      <c r="EI156" s="621"/>
      <c r="EJ156" s="621">
        <f t="shared" si="317"/>
        <v>0.98607994624931228</v>
      </c>
      <c r="EK156" s="621">
        <f>IF(ISERR(EJ156),EK155,EJ156*EK155)</f>
        <v>1.0075486304181402</v>
      </c>
      <c r="EL156" s="621">
        <f t="shared" si="313"/>
        <v>1.0424331227998911</v>
      </c>
      <c r="EM156" s="621"/>
      <c r="EP156" s="577"/>
    </row>
    <row r="157" spans="1:146" x14ac:dyDescent="0.2">
      <c r="A157" s="571" t="s">
        <v>595</v>
      </c>
      <c r="B157" s="571">
        <f t="shared" si="226"/>
        <v>2012</v>
      </c>
      <c r="D157" s="626">
        <f t="shared" ref="D157:F157" si="366">D236+D317</f>
        <v>411.09744366107344</v>
      </c>
      <c r="E157" s="626">
        <f t="shared" si="366"/>
        <v>627.64724505038203</v>
      </c>
      <c r="F157" s="626">
        <f t="shared" si="366"/>
        <v>148.40283990849852</v>
      </c>
      <c r="G157" s="626"/>
      <c r="H157" s="626">
        <f>SUM(D157:G157)</f>
        <v>1187.1475286199538</v>
      </c>
      <c r="J157" s="632">
        <f t="shared" si="360"/>
        <v>362652</v>
      </c>
      <c r="K157" s="632">
        <f t="shared" si="360"/>
        <v>124665.00000000001</v>
      </c>
      <c r="L157" s="632">
        <f t="shared" si="360"/>
        <v>125732</v>
      </c>
      <c r="M157" s="632"/>
      <c r="N157" s="632">
        <f>SUM(J157:M157)</f>
        <v>613049</v>
      </c>
      <c r="O157" s="772"/>
      <c r="R157" s="645">
        <f t="shared" si="361"/>
        <v>212248.63313699231</v>
      </c>
      <c r="S157" s="645">
        <f t="shared" si="361"/>
        <v>72962.442920549584</v>
      </c>
      <c r="T157" s="645">
        <f t="shared" si="361"/>
        <v>73586.923942458103</v>
      </c>
      <c r="U157" s="641"/>
      <c r="V157" s="632">
        <f>SUM(R157:U157)</f>
        <v>358798</v>
      </c>
      <c r="X157" s="635">
        <f>D157/J157*1000</f>
        <v>1.1335865889642782</v>
      </c>
      <c r="Y157" s="635">
        <f t="shared" ref="Y157:Z159" si="367">E157/K157*1000</f>
        <v>5.0346708783570531</v>
      </c>
      <c r="Z157" s="635">
        <f t="shared" si="367"/>
        <v>1.1803108191112726</v>
      </c>
      <c r="AA157" s="626"/>
      <c r="AB157" s="626">
        <f t="shared" si="281"/>
        <v>1.9364643423608126</v>
      </c>
      <c r="AC157" s="648"/>
      <c r="AE157" s="635">
        <f>D157/R157*1000</f>
        <v>1.9368673314175715</v>
      </c>
      <c r="AF157" s="635">
        <f t="shared" ref="AF157:AG159" si="368">E157/S157*1000</f>
        <v>8.6023331994769006</v>
      </c>
      <c r="AG157" s="635">
        <f t="shared" si="368"/>
        <v>2.0167012283941004</v>
      </c>
      <c r="AH157" s="626"/>
      <c r="AI157" s="635">
        <f>H157/V157*1000</f>
        <v>3.3086793366182472</v>
      </c>
      <c r="AK157" s="636">
        <f t="shared" si="242"/>
        <v>0.54443084297637623</v>
      </c>
      <c r="AL157" s="636">
        <f t="shared" si="243"/>
        <v>0.97541451950473534</v>
      </c>
      <c r="AM157" s="636">
        <f t="shared" si="244"/>
        <v>1.0853728635851667</v>
      </c>
      <c r="AN157" s="637"/>
      <c r="AO157" s="636">
        <f t="shared" si="245"/>
        <v>3359.2702628804454</v>
      </c>
      <c r="AP157" s="631"/>
      <c r="AQ157" s="631">
        <f>J157/R157</f>
        <v>1.7086187771392261</v>
      </c>
      <c r="AR157" s="631">
        <f t="shared" ref="AR157:AS159" si="369">K157/S157</f>
        <v>1.7086187771392261</v>
      </c>
      <c r="AS157" s="631">
        <f t="shared" si="369"/>
        <v>1.7086187771392261</v>
      </c>
      <c r="AT157" s="631"/>
      <c r="AU157" s="631">
        <f>N157/V157</f>
        <v>1.7086187771392261</v>
      </c>
      <c r="AW157" s="631">
        <f t="shared" si="362"/>
        <v>0.59155467181253052</v>
      </c>
      <c r="AX157" s="631">
        <f t="shared" si="362"/>
        <v>0.20335242370511983</v>
      </c>
      <c r="AY157" s="631">
        <f t="shared" si="362"/>
        <v>0.20509290448234968</v>
      </c>
      <c r="AZ157" s="646"/>
      <c r="BA157" s="631">
        <f>SUM(AW157:AZ157)</f>
        <v>1</v>
      </c>
      <c r="BC157" s="621"/>
      <c r="BD157" s="638">
        <f t="shared" ref="BD157:BF159" si="370">AK157</f>
        <v>0.54443084297637623</v>
      </c>
      <c r="BE157" s="638">
        <f t="shared" si="370"/>
        <v>0.97541451950473534</v>
      </c>
      <c r="BF157" s="638">
        <f t="shared" si="370"/>
        <v>1.0853728635851667</v>
      </c>
      <c r="BG157" s="638">
        <v>1</v>
      </c>
      <c r="BH157" s="629"/>
      <c r="BI157" s="638">
        <f t="shared" ref="BI157:BK159" si="371">AQ157</f>
        <v>1.7086187771392261</v>
      </c>
      <c r="BJ157" s="638">
        <f t="shared" si="371"/>
        <v>1.7086187771392261</v>
      </c>
      <c r="BK157" s="638">
        <f t="shared" si="371"/>
        <v>1.7086187771392261</v>
      </c>
      <c r="BL157" s="638">
        <v>1</v>
      </c>
      <c r="BN157" s="638">
        <v>1</v>
      </c>
      <c r="BO157" s="638">
        <v>1</v>
      </c>
      <c r="BP157" s="638">
        <v>1</v>
      </c>
      <c r="BQ157" s="638">
        <v>1</v>
      </c>
      <c r="BS157" s="649"/>
      <c r="BT157" s="630">
        <f t="shared" si="254"/>
        <v>1.5704439297245671</v>
      </c>
      <c r="BU157" s="630">
        <f t="shared" si="255"/>
        <v>0.63889261758723814</v>
      </c>
      <c r="BV157" s="630">
        <f>EH157</f>
        <v>0.80385705289672527</v>
      </c>
      <c r="BW157" s="630">
        <f>EL157</f>
        <v>0.98821468549447766</v>
      </c>
      <c r="BX157" s="630">
        <v>1</v>
      </c>
      <c r="BY157" s="630">
        <v>1</v>
      </c>
      <c r="BZ157" s="630">
        <f>ED157</f>
        <v>0.80426235247893596</v>
      </c>
      <c r="CA157" s="630">
        <f>BT157*BV157*BW157*BX157*BY157*BZ157</f>
        <v>1.0033450330357168</v>
      </c>
      <c r="CB157" s="630">
        <f>BT157*BU157</f>
        <v>1.0033450330357174</v>
      </c>
      <c r="CC157" s="630"/>
      <c r="CD157" s="630">
        <f>BV157*BW157</f>
        <v>0.79438334471085503</v>
      </c>
      <c r="CF157" s="649"/>
      <c r="CG157" s="575"/>
      <c r="CI157" s="621">
        <f t="shared" ref="CI157:CL159" si="372">D157/$H157</f>
        <v>0.34629010611593469</v>
      </c>
      <c r="CJ157" s="621">
        <f t="shared" si="372"/>
        <v>0.52870197672905506</v>
      </c>
      <c r="CK157" s="621">
        <f t="shared" si="372"/>
        <v>0.12500791715501039</v>
      </c>
      <c r="CL157" s="621">
        <f t="shared" si="372"/>
        <v>0</v>
      </c>
      <c r="CN157" s="621">
        <f t="shared" si="364"/>
        <v>0.34257377079024204</v>
      </c>
      <c r="CO157" s="621">
        <f t="shared" si="364"/>
        <v>0.54162787648094513</v>
      </c>
      <c r="CP157" s="621">
        <f t="shared" si="364"/>
        <v>0.11542939278186315</v>
      </c>
      <c r="CQ157" s="621"/>
      <c r="CR157" s="621">
        <f>SUM(CN157:CQ157)</f>
        <v>0.99963104005305026</v>
      </c>
      <c r="CS157" s="621"/>
      <c r="CT157" s="621">
        <f t="shared" si="365"/>
        <v>0.34270021344281354</v>
      </c>
      <c r="CU157" s="621">
        <f t="shared" si="365"/>
        <v>0.54182778923331654</v>
      </c>
      <c r="CV157" s="621">
        <f t="shared" si="365"/>
        <v>0.11547199732386995</v>
      </c>
      <c r="CW157" s="621">
        <f t="shared" si="365"/>
        <v>0</v>
      </c>
      <c r="CZ157" s="621">
        <f t="shared" ref="CZ157:DC159" si="373">LN(BD157/BD156)</f>
        <v>-4.269284924698722E-2</v>
      </c>
      <c r="DA157" s="621">
        <f t="shared" si="373"/>
        <v>3.7058953416116328E-2</v>
      </c>
      <c r="DB157" s="621">
        <f t="shared" si="373"/>
        <v>3.7633154662280323E-2</v>
      </c>
      <c r="DC157" s="621">
        <f t="shared" si="373"/>
        <v>0</v>
      </c>
      <c r="DE157" s="621">
        <f t="shared" ref="DE157:DG159" si="374">LN(AQ157/AQ156)</f>
        <v>-1.963855349243172E-2</v>
      </c>
      <c r="DF157" s="621">
        <f t="shared" si="374"/>
        <v>-1.963855349243172E-2</v>
      </c>
      <c r="DG157" s="621">
        <f t="shared" si="374"/>
        <v>-1.963855349243172E-2</v>
      </c>
      <c r="DH157" s="621">
        <f>M157/$N157</f>
        <v>0</v>
      </c>
      <c r="DI157" s="621"/>
      <c r="DK157" s="621">
        <f t="shared" ref="DK157:DM159" si="375">LN(AW157/AW156)</f>
        <v>2.0692974527421769E-2</v>
      </c>
      <c r="DL157" s="621">
        <f t="shared" si="375"/>
        <v>-0.12879314426428207</v>
      </c>
      <c r="DM157" s="621">
        <f t="shared" si="375"/>
        <v>8.0360471654559062E-2</v>
      </c>
      <c r="DN157" s="621"/>
      <c r="DP157" s="621">
        <f t="shared" ref="DP157:DS159" si="376">LN(BI157/BI156)</f>
        <v>-1.963855349243172E-2</v>
      </c>
      <c r="DQ157" s="621">
        <f t="shared" si="376"/>
        <v>-1.963855349243172E-2</v>
      </c>
      <c r="DR157" s="621">
        <f t="shared" si="376"/>
        <v>-1.963855349243172E-2</v>
      </c>
      <c r="DS157" s="621">
        <f t="shared" si="376"/>
        <v>0</v>
      </c>
      <c r="DU157" s="621">
        <f t="shared" ref="DU157:DX159" si="377">LN(BN157/BN156)</f>
        <v>0</v>
      </c>
      <c r="DV157" s="621">
        <f t="shared" si="377"/>
        <v>0</v>
      </c>
      <c r="DW157" s="621">
        <f t="shared" si="377"/>
        <v>0</v>
      </c>
      <c r="DX157" s="621">
        <f t="shared" si="377"/>
        <v>0</v>
      </c>
      <c r="EB157" s="621">
        <f>EXP(SUMPRODUCT($CT157:$CW157,CZ157:DC157))</f>
        <v>1.0098424188961912</v>
      </c>
      <c r="EC157" s="621">
        <f>IF(ISERR(EB157),EC156,EB157*EC156)</f>
        <v>0.77049234322104465</v>
      </c>
      <c r="ED157" s="621">
        <f t="shared" si="311"/>
        <v>0.80426235247893596</v>
      </c>
      <c r="EE157" s="621"/>
      <c r="EF157" s="621">
        <f>EXP(SUMPRODUCT($CT157:$CW157,DE157:DH157))</f>
        <v>0.9805530267299909</v>
      </c>
      <c r="EG157" s="621">
        <f>IF(ISERR(EF157),EG156,EF157*EG156)</f>
        <v>1.4229715302491102</v>
      </c>
      <c r="EH157" s="621">
        <f t="shared" si="312"/>
        <v>0.80385705289672527</v>
      </c>
      <c r="EI157" s="621"/>
      <c r="EJ157" s="621">
        <f>EXP(SUMPRODUCT($CT157:$CW157,DK157:DN157))</f>
        <v>0.94798857008707949</v>
      </c>
      <c r="EK157" s="621">
        <f>IF(ISERR(EJ157),EK156,EJ157*EK156)</f>
        <v>0.95514458544328806</v>
      </c>
      <c r="EL157" s="621">
        <f t="shared" si="313"/>
        <v>0.98821468549447766</v>
      </c>
      <c r="EM157" s="621"/>
      <c r="EP157" s="577"/>
    </row>
    <row r="158" spans="1:146" x14ac:dyDescent="0.2">
      <c r="A158" s="571" t="s">
        <v>595</v>
      </c>
      <c r="B158" s="571">
        <f t="shared" si="226"/>
        <v>2013</v>
      </c>
      <c r="D158" s="626">
        <f t="shared" ref="D158:F158" si="378">D237+D318</f>
        <v>514.06928110425463</v>
      </c>
      <c r="E158" s="626">
        <f t="shared" si="378"/>
        <v>614.28192983791814</v>
      </c>
      <c r="F158" s="626">
        <f t="shared" si="378"/>
        <v>168.73538226845812</v>
      </c>
      <c r="G158" s="626"/>
      <c r="H158" s="626">
        <f>SUM(D158:G158)</f>
        <v>1297.0865932106308</v>
      </c>
      <c r="J158" s="632">
        <f t="shared" si="360"/>
        <v>399758.55264000001</v>
      </c>
      <c r="K158" s="632">
        <f t="shared" si="360"/>
        <v>120529.86195000001</v>
      </c>
      <c r="L158" s="632">
        <f t="shared" si="360"/>
        <v>121777</v>
      </c>
      <c r="M158" s="632"/>
      <c r="N158" s="632">
        <f>SUM(J158:M158)</f>
        <v>642065.41458999994</v>
      </c>
      <c r="O158" s="772"/>
      <c r="R158" s="645">
        <f t="shared" si="361"/>
        <v>232591.90732316824</v>
      </c>
      <c r="S158" s="645">
        <f t="shared" si="361"/>
        <v>70128.006756104965</v>
      </c>
      <c r="T158" s="645">
        <f t="shared" si="361"/>
        <v>70853.63030018963</v>
      </c>
      <c r="U158" s="641"/>
      <c r="V158" s="632">
        <f>SUM(R158:U158)</f>
        <v>373573.54437946284</v>
      </c>
      <c r="X158" s="635">
        <f>D158/J158*1000</f>
        <v>1.285949425495335</v>
      </c>
      <c r="Y158" s="635">
        <f t="shared" si="367"/>
        <v>5.0965123488878108</v>
      </c>
      <c r="Z158" s="635">
        <f t="shared" si="367"/>
        <v>1.3856096164994878</v>
      </c>
      <c r="AA158" s="626"/>
      <c r="AB158" s="626">
        <f t="shared" si="281"/>
        <v>2.0201782618035953</v>
      </c>
      <c r="AC158" s="648"/>
      <c r="AE158" s="635">
        <f>D158/R158*1000</f>
        <v>2.2101769877573409</v>
      </c>
      <c r="AF158" s="635">
        <f t="shared" si="368"/>
        <v>8.7594380369928597</v>
      </c>
      <c r="AG158" s="635">
        <f t="shared" si="368"/>
        <v>2.3814641755625967</v>
      </c>
      <c r="AH158" s="626"/>
      <c r="AI158" s="635">
        <f>H158/V158*1000</f>
        <v>3.4721050586309614</v>
      </c>
      <c r="AK158" s="636">
        <f t="shared" si="242"/>
        <v>0.61760657418069886</v>
      </c>
      <c r="AL158" s="636">
        <f t="shared" si="243"/>
        <v>0.98739565386696981</v>
      </c>
      <c r="AM158" s="636">
        <f t="shared" si="244"/>
        <v>1.2741585122498269</v>
      </c>
      <c r="AN158" s="637"/>
      <c r="AO158" s="636">
        <f t="shared" si="245"/>
        <v>3504.4924980755777</v>
      </c>
      <c r="AP158" s="631"/>
      <c r="AQ158" s="631">
        <f>J158/R158</f>
        <v>1.7187122167778899</v>
      </c>
      <c r="AR158" s="631">
        <f t="shared" si="369"/>
        <v>1.7187122167778899</v>
      </c>
      <c r="AS158" s="631">
        <f t="shared" si="369"/>
        <v>1.7187122167778901</v>
      </c>
      <c r="AT158" s="631"/>
      <c r="AU158" s="631">
        <f>N158/V158</f>
        <v>1.7187122167778897</v>
      </c>
      <c r="AW158" s="631">
        <f t="shared" si="362"/>
        <v>0.62261343401477487</v>
      </c>
      <c r="AX158" s="631">
        <f t="shared" si="362"/>
        <v>0.18772209063303319</v>
      </c>
      <c r="AY158" s="631">
        <f t="shared" si="362"/>
        <v>0.189664475352192</v>
      </c>
      <c r="AZ158" s="646"/>
      <c r="BA158" s="631">
        <f>SUM(AW158:AZ158)</f>
        <v>1</v>
      </c>
      <c r="BC158" s="621"/>
      <c r="BD158" s="638">
        <f t="shared" si="370"/>
        <v>0.61760657418069886</v>
      </c>
      <c r="BE158" s="638">
        <f t="shared" si="370"/>
        <v>0.98739565386696981</v>
      </c>
      <c r="BF158" s="638">
        <f t="shared" si="370"/>
        <v>1.2741585122498269</v>
      </c>
      <c r="BG158" s="638">
        <v>1</v>
      </c>
      <c r="BH158" s="629"/>
      <c r="BI158" s="638">
        <f t="shared" si="371"/>
        <v>1.7187122167778899</v>
      </c>
      <c r="BJ158" s="638">
        <f t="shared" si="371"/>
        <v>1.7187122167778899</v>
      </c>
      <c r="BK158" s="638">
        <f t="shared" si="371"/>
        <v>1.7187122167778901</v>
      </c>
      <c r="BL158" s="638">
        <v>1</v>
      </c>
      <c r="BN158" s="638">
        <v>1</v>
      </c>
      <c r="BO158" s="638">
        <v>1</v>
      </c>
      <c r="BP158" s="638">
        <v>1</v>
      </c>
      <c r="BQ158" s="638">
        <v>1</v>
      </c>
      <c r="BS158" s="649"/>
      <c r="BT158" s="630">
        <f t="shared" si="254"/>
        <v>1.6351158732111624</v>
      </c>
      <c r="BU158" s="630">
        <f t="shared" si="255"/>
        <v>0.67044946450263154</v>
      </c>
      <c r="BV158" s="630">
        <f>EH158</f>
        <v>0.80860573221014842</v>
      </c>
      <c r="BW158" s="630">
        <f>EL158</f>
        <v>0.9579773778011339</v>
      </c>
      <c r="BX158" s="630">
        <v>1</v>
      </c>
      <c r="BY158" s="630">
        <v>1</v>
      </c>
      <c r="BZ158" s="630">
        <f>ED158</f>
        <v>0.86551376451716544</v>
      </c>
      <c r="CA158" s="630">
        <f>BT158*BV158*BW158*BX158*BY158*BZ158</f>
        <v>1.0962625615941759</v>
      </c>
      <c r="CB158" s="630">
        <f>BT158*BU158</f>
        <v>1.0962625615941766</v>
      </c>
      <c r="CC158" s="630"/>
      <c r="CD158" s="630">
        <f>BV158*BW158</f>
        <v>0.77462599901764384</v>
      </c>
      <c r="CF158" s="649"/>
      <c r="CG158" s="575"/>
      <c r="CI158" s="621">
        <f t="shared" si="372"/>
        <v>0.39632610790602485</v>
      </c>
      <c r="CJ158" s="621">
        <f t="shared" si="372"/>
        <v>0.47358590633290615</v>
      </c>
      <c r="CK158" s="621">
        <f t="shared" si="372"/>
        <v>0.13008798576106906</v>
      </c>
      <c r="CL158" s="621">
        <f t="shared" si="372"/>
        <v>0</v>
      </c>
      <c r="CN158" s="621">
        <f t="shared" si="364"/>
        <v>0.37074553746580952</v>
      </c>
      <c r="CO158" s="621">
        <f t="shared" si="364"/>
        <v>0.50063839238288677</v>
      </c>
      <c r="CP158" s="621">
        <f t="shared" si="364"/>
        <v>0.12753108863210932</v>
      </c>
      <c r="CQ158" s="621"/>
      <c r="CR158" s="621">
        <f>SUM(CN158:CQ158)</f>
        <v>0.99891501848080555</v>
      </c>
      <c r="CS158" s="621"/>
      <c r="CT158" s="621">
        <f t="shared" si="365"/>
        <v>0.37114822643237044</v>
      </c>
      <c r="CU158" s="621">
        <f t="shared" si="365"/>
        <v>0.50118216577049757</v>
      </c>
      <c r="CV158" s="621">
        <f t="shared" si="365"/>
        <v>0.12766960779713202</v>
      </c>
      <c r="CW158" s="621">
        <f t="shared" si="365"/>
        <v>0</v>
      </c>
      <c r="CZ158" s="621">
        <f t="shared" si="373"/>
        <v>0.12611071921439837</v>
      </c>
      <c r="DA158" s="621">
        <f t="shared" si="373"/>
        <v>1.2208295364033181E-2</v>
      </c>
      <c r="DB158" s="621">
        <f t="shared" si="373"/>
        <v>0.16036238929744631</v>
      </c>
      <c r="DC158" s="621">
        <f t="shared" si="373"/>
        <v>0</v>
      </c>
      <c r="DE158" s="621">
        <f t="shared" si="374"/>
        <v>5.8899877698758143E-3</v>
      </c>
      <c r="DF158" s="621">
        <f t="shared" si="374"/>
        <v>5.8899877698758143E-3</v>
      </c>
      <c r="DG158" s="621">
        <f t="shared" si="374"/>
        <v>5.8899877698758143E-3</v>
      </c>
      <c r="DH158" s="621">
        <f>M158/$N158</f>
        <v>0</v>
      </c>
      <c r="DI158" s="621"/>
      <c r="DK158" s="621">
        <f t="shared" si="375"/>
        <v>5.1171726808184742E-2</v>
      </c>
      <c r="DL158" s="621">
        <f t="shared" si="375"/>
        <v>-7.9977923326831082E-2</v>
      </c>
      <c r="DM158" s="621">
        <f t="shared" si="375"/>
        <v>-7.8206477186388887E-2</v>
      </c>
      <c r="DN158" s="621"/>
      <c r="DP158" s="621">
        <f t="shared" si="376"/>
        <v>5.8899877698758143E-3</v>
      </c>
      <c r="DQ158" s="621">
        <f t="shared" si="376"/>
        <v>5.8899877698758143E-3</v>
      </c>
      <c r="DR158" s="621">
        <f t="shared" si="376"/>
        <v>5.8899877698758143E-3</v>
      </c>
      <c r="DS158" s="621">
        <f t="shared" si="376"/>
        <v>0</v>
      </c>
      <c r="DU158" s="621">
        <f t="shared" si="377"/>
        <v>0</v>
      </c>
      <c r="DV158" s="621">
        <f t="shared" si="377"/>
        <v>0</v>
      </c>
      <c r="DW158" s="621">
        <f t="shared" si="377"/>
        <v>0</v>
      </c>
      <c r="DX158" s="621">
        <f t="shared" si="377"/>
        <v>0</v>
      </c>
      <c r="EB158" s="621">
        <f>EXP(SUMPRODUCT($CT158:$CW158,CZ158:DC158))</f>
        <v>1.0761584970991587</v>
      </c>
      <c r="EC158" s="621">
        <f>IF(ISERR(EB158),EC157,EB158*EC157)</f>
        <v>0.82917188210716852</v>
      </c>
      <c r="ED158" s="621">
        <f t="shared" ref="ED158:ED159" si="379">EC158/EC$164</f>
        <v>0.86551376451716544</v>
      </c>
      <c r="EE158" s="621"/>
      <c r="EF158" s="621">
        <f>EXP(SUMPRODUCT($CT158:$CW158,DE158:DH158))</f>
        <v>1.0059073678539128</v>
      </c>
      <c r="EG158" s="621">
        <f>IF(ISERR(EF158),EG157,EF158*EG157)</f>
        <v>1.4313775465239369</v>
      </c>
      <c r="EH158" s="621">
        <f t="shared" ref="EH158:EH159" si="380">EG158/EG$164</f>
        <v>0.80860573221014842</v>
      </c>
      <c r="EI158" s="621"/>
      <c r="EJ158" s="621">
        <f>EXP(SUMPRODUCT($CT158:$CW158,DK158:DN158))</f>
        <v>0.96940208627013702</v>
      </c>
      <c r="EK158" s="621">
        <f>IF(ISERR(EJ158),EK157,EJ158*EK157)</f>
        <v>0.92591915381834855</v>
      </c>
      <c r="EL158" s="621">
        <f t="shared" ref="EL158:EL159" si="381">EK158/EK$164</f>
        <v>0.9579773778011339</v>
      </c>
      <c r="EM158" s="621"/>
      <c r="EP158" s="577"/>
    </row>
    <row r="159" spans="1:146" x14ac:dyDescent="0.2">
      <c r="A159" s="571" t="s">
        <v>595</v>
      </c>
      <c r="B159" s="571">
        <f>B158+1</f>
        <v>2014</v>
      </c>
      <c r="D159" s="626">
        <f t="shared" ref="D159:F159" si="382">D238+D319</f>
        <v>648.78499292248262</v>
      </c>
      <c r="E159" s="626">
        <f t="shared" si="382"/>
        <v>657.31531912461628</v>
      </c>
      <c r="F159" s="626">
        <f t="shared" si="382"/>
        <v>212.89265940214881</v>
      </c>
      <c r="G159" s="626"/>
      <c r="H159" s="626">
        <f>SUM(D159:G159)</f>
        <v>1518.9929714492478</v>
      </c>
      <c r="J159" s="632">
        <f t="shared" si="360"/>
        <v>451073.8106400001</v>
      </c>
      <c r="K159" s="632">
        <f t="shared" si="360"/>
        <v>125770.77855</v>
      </c>
      <c r="L159" s="632">
        <f t="shared" si="360"/>
        <v>133818.29999999999</v>
      </c>
      <c r="M159" s="632"/>
      <c r="N159" s="632">
        <f>SUM(J159:M159)</f>
        <v>710662.88919000002</v>
      </c>
      <c r="O159" s="772"/>
      <c r="R159" s="645">
        <f t="shared" si="361"/>
        <v>257238.69460362205</v>
      </c>
      <c r="S159" s="645">
        <f t="shared" si="361"/>
        <v>71724.649337498544</v>
      </c>
      <c r="T159" s="645">
        <f t="shared" si="361"/>
        <v>76313.995612458428</v>
      </c>
      <c r="U159" s="641"/>
      <c r="V159" s="632">
        <f>SUM(R159:U159)</f>
        <v>405277.33955357905</v>
      </c>
      <c r="X159" s="635">
        <f>D159/J159*1000</f>
        <v>1.4383122620263913</v>
      </c>
      <c r="Y159" s="635">
        <f t="shared" si="367"/>
        <v>5.2262960180635396</v>
      </c>
      <c r="Z159" s="635">
        <f t="shared" si="367"/>
        <v>1.5909084138877032</v>
      </c>
      <c r="AA159" s="626"/>
      <c r="AB159" s="626">
        <f t="shared" si="281"/>
        <v>2.137431114744949</v>
      </c>
      <c r="AC159" s="648"/>
      <c r="AE159" s="635">
        <f>D159/R159*1000</f>
        <v>2.5221127557119369</v>
      </c>
      <c r="AF159" s="635">
        <f t="shared" si="368"/>
        <v>9.164427086030571</v>
      </c>
      <c r="AG159" s="635">
        <f t="shared" si="368"/>
        <v>2.7896935246749628</v>
      </c>
      <c r="AH159" s="626"/>
      <c r="AI159" s="635">
        <f>H159/V159*1000</f>
        <v>3.7480333174375069</v>
      </c>
      <c r="AK159" s="636">
        <f t="shared" si="242"/>
        <v>0.69078230538502139</v>
      </c>
      <c r="AL159" s="636">
        <f t="shared" si="243"/>
        <v>1.0125398744857992</v>
      </c>
      <c r="AM159" s="636">
        <f t="shared" si="244"/>
        <v>1.4629441609144873</v>
      </c>
      <c r="AN159" s="637"/>
      <c r="AO159" s="636">
        <f t="shared" si="245"/>
        <v>3707.8962032238924</v>
      </c>
      <c r="AP159" s="631"/>
      <c r="AQ159" s="631">
        <f>J159/R159</f>
        <v>1.753522390303907</v>
      </c>
      <c r="AR159" s="631">
        <f t="shared" si="369"/>
        <v>1.7535223903039072</v>
      </c>
      <c r="AS159" s="631">
        <f t="shared" si="369"/>
        <v>1.7535223903039072</v>
      </c>
      <c r="AT159" s="631"/>
      <c r="AU159" s="631">
        <f>N159/V159</f>
        <v>1.7535223903039068</v>
      </c>
      <c r="AW159" s="631">
        <f t="shared" si="362"/>
        <v>0.63472261954486653</v>
      </c>
      <c r="AX159" s="631">
        <f t="shared" si="362"/>
        <v>0.17697670789219219</v>
      </c>
      <c r="AY159" s="631">
        <f t="shared" si="362"/>
        <v>0.1883006725629412</v>
      </c>
      <c r="AZ159" s="646"/>
      <c r="BA159" s="631">
        <f>SUM(AW159:AZ159)</f>
        <v>1</v>
      </c>
      <c r="BC159" s="621"/>
      <c r="BD159" s="638">
        <f t="shared" si="370"/>
        <v>0.69078230538502139</v>
      </c>
      <c r="BE159" s="638">
        <f t="shared" si="370"/>
        <v>1.0125398744857992</v>
      </c>
      <c r="BF159" s="638">
        <f t="shared" si="370"/>
        <v>1.4629441609144873</v>
      </c>
      <c r="BG159" s="638">
        <v>1</v>
      </c>
      <c r="BH159" s="629"/>
      <c r="BI159" s="638">
        <f t="shared" si="371"/>
        <v>1.753522390303907</v>
      </c>
      <c r="BJ159" s="638">
        <f t="shared" si="371"/>
        <v>1.7535223903039072</v>
      </c>
      <c r="BK159" s="638">
        <f t="shared" si="371"/>
        <v>1.7535223903039072</v>
      </c>
      <c r="BL159" s="638">
        <v>1</v>
      </c>
      <c r="BN159" s="638">
        <v>1</v>
      </c>
      <c r="BO159" s="638">
        <v>1</v>
      </c>
      <c r="BP159" s="638">
        <v>1</v>
      </c>
      <c r="BQ159" s="638">
        <v>1</v>
      </c>
      <c r="BS159" s="649"/>
      <c r="BT159" s="630">
        <f t="shared" si="254"/>
        <v>1.7738820666693806</v>
      </c>
      <c r="BU159" s="630">
        <f t="shared" si="255"/>
        <v>0.72373009692420209</v>
      </c>
      <c r="BV159" s="630">
        <f>EH159</f>
        <v>0.824982939271105</v>
      </c>
      <c r="BW159" s="630">
        <f>EL159</f>
        <v>0.9392411720666195</v>
      </c>
      <c r="BX159" s="630">
        <v>1</v>
      </c>
      <c r="BY159" s="630">
        <v>1</v>
      </c>
      <c r="BZ159" s="630">
        <f>ED159</f>
        <v>0.93401649119585817</v>
      </c>
      <c r="CA159" s="630">
        <f>BT159*BV159*BW159*BX159*BY159*BZ159</f>
        <v>1.2838118400427336</v>
      </c>
      <c r="CB159" s="630">
        <f>BT159*BU159</f>
        <v>1.2838118400427347</v>
      </c>
      <c r="CC159" s="630"/>
      <c r="CD159" s="630">
        <f>BV159*BW159</f>
        <v>0.77485794281595743</v>
      </c>
      <c r="CF159" s="649"/>
      <c r="CG159" s="575"/>
      <c r="CI159" s="621">
        <f t="shared" si="372"/>
        <v>0.4271152040311858</v>
      </c>
      <c r="CJ159" s="621">
        <f t="shared" si="372"/>
        <v>0.43273098130104043</v>
      </c>
      <c r="CK159" s="621">
        <f t="shared" si="372"/>
        <v>0.14015381466777374</v>
      </c>
      <c r="CL159" s="621">
        <f t="shared" si="372"/>
        <v>0</v>
      </c>
      <c r="CN159" s="621">
        <f t="shared" si="364"/>
        <v>0.41152871310120248</v>
      </c>
      <c r="CO159" s="621">
        <f t="shared" si="364"/>
        <v>0.45285133447151116</v>
      </c>
      <c r="CP159" s="621">
        <f t="shared" si="364"/>
        <v>0.13505838926801508</v>
      </c>
      <c r="CQ159" s="621"/>
      <c r="CR159" s="621">
        <f>SUM(CN159:CQ159)</f>
        <v>0.99943843684072875</v>
      </c>
      <c r="CS159" s="621"/>
      <c r="CT159" s="621">
        <f t="shared" si="365"/>
        <v>0.41175994231527041</v>
      </c>
      <c r="CU159" s="621">
        <f t="shared" si="365"/>
        <v>0.45310578198592727</v>
      </c>
      <c r="CV159" s="621">
        <f t="shared" si="365"/>
        <v>0.13513427569880235</v>
      </c>
      <c r="CW159" s="621">
        <f t="shared" si="365"/>
        <v>0</v>
      </c>
      <c r="CZ159" s="621">
        <f t="shared" si="373"/>
        <v>0.11197308789655189</v>
      </c>
      <c r="DA159" s="621">
        <f t="shared" si="373"/>
        <v>2.5146356191459978E-2</v>
      </c>
      <c r="DB159" s="621">
        <f t="shared" si="373"/>
        <v>0.13816498345846112</v>
      </c>
      <c r="DC159" s="621">
        <f t="shared" si="373"/>
        <v>0</v>
      </c>
      <c r="DE159" s="621">
        <f t="shared" si="374"/>
        <v>2.0051260212581957E-2</v>
      </c>
      <c r="DF159" s="621">
        <f t="shared" si="374"/>
        <v>2.0051260212582172E-2</v>
      </c>
      <c r="DG159" s="621">
        <f t="shared" si="374"/>
        <v>2.0051260212581957E-2</v>
      </c>
      <c r="DH159" s="621">
        <f>M159/$N159</f>
        <v>0</v>
      </c>
      <c r="DI159" s="621"/>
      <c r="DK159" s="621">
        <f t="shared" si="375"/>
        <v>1.9262248789709887E-2</v>
      </c>
      <c r="DL159" s="621">
        <f t="shared" si="375"/>
        <v>-5.8944497754481552E-2</v>
      </c>
      <c r="DM159" s="621">
        <f t="shared" si="375"/>
        <v>-7.2165844685379722E-3</v>
      </c>
      <c r="DN159" s="621"/>
      <c r="DP159" s="621">
        <f t="shared" si="376"/>
        <v>2.0051260212581957E-2</v>
      </c>
      <c r="DQ159" s="621">
        <f t="shared" si="376"/>
        <v>2.0051260212582172E-2</v>
      </c>
      <c r="DR159" s="621">
        <f t="shared" si="376"/>
        <v>2.0051260212581957E-2</v>
      </c>
      <c r="DS159" s="621">
        <f t="shared" si="376"/>
        <v>0</v>
      </c>
      <c r="DU159" s="621">
        <f t="shared" si="377"/>
        <v>0</v>
      </c>
      <c r="DV159" s="621">
        <f t="shared" si="377"/>
        <v>0</v>
      </c>
      <c r="DW159" s="621">
        <f t="shared" si="377"/>
        <v>0</v>
      </c>
      <c r="DX159" s="621">
        <f t="shared" si="377"/>
        <v>0</v>
      </c>
      <c r="EB159" s="621">
        <f>EXP(SUMPRODUCT($CT159:$CW159,CZ159:DC159))</f>
        <v>1.0791468945810556</v>
      </c>
      <c r="EC159" s="621">
        <f>IF(ISERR(EB159),EC158,EB159*EC158)</f>
        <v>0.89479826164988008</v>
      </c>
      <c r="ED159" s="621">
        <f t="shared" si="379"/>
        <v>0.93401649119585817</v>
      </c>
      <c r="EE159" s="621"/>
      <c r="EF159" s="621">
        <f>EXP(SUMPRODUCT($CT159:$CW159,DE159:DH159))</f>
        <v>1.0202536371046902</v>
      </c>
      <c r="EG159" s="621">
        <f>IF(ISERR(EF159),EG158,EF159*EG158)</f>
        <v>1.4603681479110344</v>
      </c>
      <c r="EH159" s="621">
        <f t="shared" si="380"/>
        <v>0.824982939271105</v>
      </c>
      <c r="EI159" s="621"/>
      <c r="EJ159" s="621">
        <f>EXP(SUMPRODUCT($CT159:$CW159,DK159:DN159))</f>
        <v>0.98044191212790421</v>
      </c>
      <c r="EK159" s="621">
        <f>IF(ISERR(EJ159),EK158,EJ159*EK158)</f>
        <v>0.90780994564551276</v>
      </c>
      <c r="EL159" s="621">
        <f t="shared" si="381"/>
        <v>0.9392411720666195</v>
      </c>
      <c r="EM159" s="621"/>
      <c r="EP159" s="577"/>
    </row>
    <row r="160" spans="1:146" x14ac:dyDescent="0.2">
      <c r="A160" s="571" t="s">
        <v>595</v>
      </c>
      <c r="B160" s="571">
        <f t="shared" ref="B160:B162" si="383">B159+1</f>
        <v>2015</v>
      </c>
      <c r="D160" s="626">
        <f t="shared" ref="D160:F160" si="384">D239+D320</f>
        <v>703.40184576356899</v>
      </c>
      <c r="E160" s="626">
        <f t="shared" si="384"/>
        <v>654.46149690106495</v>
      </c>
      <c r="F160" s="626">
        <f t="shared" si="384"/>
        <v>186.04216190790325</v>
      </c>
      <c r="G160" s="626"/>
      <c r="H160" s="626">
        <f t="shared" ref="H160:H162" si="385">SUM(D160:G160)</f>
        <v>1543.905504572537</v>
      </c>
      <c r="J160" s="632">
        <f t="shared" ref="J160:L160" si="386">J81</f>
        <v>442203.34272000002</v>
      </c>
      <c r="K160" s="632">
        <f t="shared" si="386"/>
        <v>118489.0959</v>
      </c>
      <c r="L160" s="632">
        <f t="shared" si="386"/>
        <v>103575</v>
      </c>
      <c r="M160" s="632"/>
      <c r="N160" s="632">
        <f t="shared" ref="N160:N162" si="387">SUM(J160:M160)</f>
        <v>664267.43862000003</v>
      </c>
      <c r="O160" s="772"/>
      <c r="R160" s="645">
        <f t="shared" ref="R160:T160" si="388">R81</f>
        <v>294380.66762929905</v>
      </c>
      <c r="S160" s="645">
        <f t="shared" si="388"/>
        <v>78879.772692990184</v>
      </c>
      <c r="T160" s="645">
        <f t="shared" si="388"/>
        <v>68951.259984054428</v>
      </c>
      <c r="U160" s="641"/>
      <c r="V160" s="632">
        <f t="shared" ref="V160:V162" si="389">SUM(R160:U160)</f>
        <v>442211.70030634367</v>
      </c>
      <c r="X160" s="635">
        <f t="shared" ref="X160:X162" si="390">D160/J160*1000</f>
        <v>1.590675098557448</v>
      </c>
      <c r="Y160" s="635">
        <f t="shared" ref="Y160:Y162" si="391">E160/K160*1000</f>
        <v>5.5233900801589702</v>
      </c>
      <c r="Z160" s="635">
        <f t="shared" ref="Z160:Z162" si="392">F160/L160*1000</f>
        <v>1.7962072112759184</v>
      </c>
      <c r="AA160" s="626"/>
      <c r="AB160" s="626">
        <f t="shared" ref="AB160:AB162" si="393">H160/N160*1000</f>
        <v>2.3242227675346609</v>
      </c>
      <c r="AC160" s="648"/>
      <c r="AE160" s="635">
        <f t="shared" ref="AE160:AE162" si="394">D160/R160*1000</f>
        <v>2.389429480638765</v>
      </c>
      <c r="AF160" s="635">
        <f t="shared" ref="AF160:AF162" si="395">E160/S160*1000</f>
        <v>8.2969495798157258</v>
      </c>
      <c r="AG160" s="635">
        <f t="shared" ref="AG160:AG162" si="396">F160/T160*1000</f>
        <v>2.6981691407949193</v>
      </c>
      <c r="AH160" s="626"/>
      <c r="AI160" s="635">
        <f t="shared" ref="AI160:AI162" si="397">H160/V160*1000</f>
        <v>3.4913266734077619</v>
      </c>
      <c r="AK160" s="636">
        <f t="shared" ref="AK160:AK162" si="398">X160/X$164</f>
        <v>0.76395803658934403</v>
      </c>
      <c r="AL160" s="636">
        <f t="shared" ref="AL160:AL162" si="399">Y160/Y$164</f>
        <v>1.0700987236793518</v>
      </c>
      <c r="AM160" s="636">
        <f t="shared" ref="AM160:AM162" si="400">Z160/Z$164</f>
        <v>1.6517298095791477</v>
      </c>
      <c r="AN160" s="637"/>
      <c r="AO160" s="636">
        <f t="shared" ref="AO160:AO162" si="401">AB160/AB$164</f>
        <v>4031.9319372388968</v>
      </c>
      <c r="AP160" s="631"/>
      <c r="AQ160" s="631">
        <f t="shared" ref="AQ160:AQ162" si="402">J160/R160</f>
        <v>1.5021480394115001</v>
      </c>
      <c r="AR160" s="631">
        <f t="shared" ref="AR160:AR162" si="403">K160/S160</f>
        <v>1.5021480394115003</v>
      </c>
      <c r="AS160" s="631">
        <f t="shared" ref="AS160:AS162" si="404">L160/T160</f>
        <v>1.5021480394115003</v>
      </c>
      <c r="AT160" s="631"/>
      <c r="AU160" s="631">
        <f t="shared" ref="AU160:AU162" si="405">N160/V160</f>
        <v>1.5021480394115001</v>
      </c>
      <c r="AW160" s="631">
        <f t="shared" ref="AW160:AY160" si="406">AW81</f>
        <v>0.66570076600272188</v>
      </c>
      <c r="AX160" s="631">
        <f t="shared" si="406"/>
        <v>0.17837558942548545</v>
      </c>
      <c r="AY160" s="631">
        <f t="shared" si="406"/>
        <v>0.15592364457179267</v>
      </c>
      <c r="AZ160" s="646"/>
      <c r="BA160" s="631">
        <f t="shared" ref="BA160:BA162" si="407">SUM(AW160:AZ160)</f>
        <v>1</v>
      </c>
      <c r="BC160" s="621"/>
      <c r="BD160" s="638">
        <f t="shared" ref="BD160:BD162" si="408">AK160</f>
        <v>0.76395803658934403</v>
      </c>
      <c r="BE160" s="638">
        <f t="shared" ref="BE160:BE162" si="409">AL160</f>
        <v>1.0700987236793518</v>
      </c>
      <c r="BF160" s="638">
        <f t="shared" ref="BF160:BF162" si="410">AM160</f>
        <v>1.6517298095791477</v>
      </c>
      <c r="BG160" s="638">
        <v>1</v>
      </c>
      <c r="BH160" s="629"/>
      <c r="BI160" s="638">
        <f t="shared" ref="BI160:BI162" si="411">AQ160</f>
        <v>1.5021480394115001</v>
      </c>
      <c r="BJ160" s="638">
        <f t="shared" ref="BJ160:BJ162" si="412">AR160</f>
        <v>1.5021480394115003</v>
      </c>
      <c r="BK160" s="638">
        <f t="shared" ref="BK160:BK162" si="413">AS160</f>
        <v>1.5021480394115003</v>
      </c>
      <c r="BL160" s="638">
        <v>1</v>
      </c>
      <c r="BN160" s="638">
        <v>1</v>
      </c>
      <c r="BO160" s="638">
        <v>1</v>
      </c>
      <c r="BP160" s="638">
        <v>1</v>
      </c>
      <c r="BQ160" s="638">
        <v>1</v>
      </c>
      <c r="BS160" s="649"/>
      <c r="BT160" s="630">
        <f t="shared" ref="BT160:BT162" si="414">V160/V$164</f>
        <v>1.9355422282155335</v>
      </c>
      <c r="BU160" s="630">
        <f t="shared" ref="BU160:BU162" si="415">AI160/AI$164</f>
        <v>0.67416108068830749</v>
      </c>
      <c r="BV160" s="630">
        <f t="shared" ref="BV160:BV162" si="416">EH160</f>
        <v>0.70671838102919837</v>
      </c>
      <c r="BW160" s="630">
        <f t="shared" ref="BW160:BW162" si="417">EL160</f>
        <v>0.93910378211359968</v>
      </c>
      <c r="BX160" s="630">
        <v>1</v>
      </c>
      <c r="BY160" s="630">
        <v>1</v>
      </c>
      <c r="BZ160" s="630">
        <f t="shared" ref="BZ160:BZ162" si="418">ED160</f>
        <v>1.0157894559175378</v>
      </c>
      <c r="CA160" s="630">
        <f t="shared" ref="CA160:CA162" si="419">BT160*BV160*BW160*BX160*BY160*BZ160</f>
        <v>1.3048672402916379</v>
      </c>
      <c r="CB160" s="630">
        <f t="shared" ref="CB160:CB162" si="420">BT160*BU160</f>
        <v>1.3048672402916388</v>
      </c>
      <c r="CC160" s="630"/>
      <c r="CD160" s="630">
        <f t="shared" ref="CD160:CD162" si="421">BV160*BW160</f>
        <v>0.66368190451372022</v>
      </c>
      <c r="CF160" s="649"/>
      <c r="CG160" s="575"/>
      <c r="CI160" s="621">
        <f t="shared" ref="CI160:CI162" si="422">D160/$H160</f>
        <v>0.45559902706501504</v>
      </c>
      <c r="CJ160" s="621">
        <f t="shared" ref="CJ160:CJ162" si="423">E160/$H160</f>
        <v>0.42389996988984535</v>
      </c>
      <c r="CK160" s="621">
        <f t="shared" ref="CK160:CK162" si="424">F160/$H160</f>
        <v>0.12050100304513972</v>
      </c>
      <c r="CL160" s="621">
        <f t="shared" ref="CL160:CL162" si="425">G160/$H160</f>
        <v>0</v>
      </c>
      <c r="CN160" s="621">
        <f t="shared" ref="CN160:CN162" si="426">(CI160-CI159)/LN(CI160/CI159)</f>
        <v>0.44120388483679951</v>
      </c>
      <c r="CO160" s="621">
        <f t="shared" ref="CO160:CO162" si="427">(CJ160-CJ159)/LN(CJ160/CJ159)</f>
        <v>0.4283003020109275</v>
      </c>
      <c r="CP160" s="621">
        <f t="shared" ref="CP160:CP162" si="428">(CK160-CK159)/LN(CK160/CK159)</f>
        <v>0.13008007007695982</v>
      </c>
      <c r="CQ160" s="621"/>
      <c r="CR160" s="621">
        <f t="shared" ref="CR160:CR162" si="429">SUM(CN160:CQ160)</f>
        <v>0.99958425692468689</v>
      </c>
      <c r="CS160" s="621"/>
      <c r="CT160" s="621">
        <f t="shared" ref="CT160:CT162" si="430">CN160/$CR160</f>
        <v>0.44138738858713517</v>
      </c>
      <c r="CU160" s="621">
        <f t="shared" ref="CU160:CU162" si="431">CO160/$CR160</f>
        <v>0.42847843895484394</v>
      </c>
      <c r="CV160" s="621">
        <f t="shared" ref="CV160:CV162" si="432">CP160/$CR160</f>
        <v>0.13013417245802084</v>
      </c>
      <c r="CW160" s="621">
        <f t="shared" ref="CW160:CW162" si="433">CQ160/$CR160</f>
        <v>0</v>
      </c>
      <c r="CZ160" s="621">
        <f t="shared" ref="CZ160:CZ162" si="434">LN(BD160/BD159)</f>
        <v>0.10068813045476069</v>
      </c>
      <c r="DA160" s="621">
        <f t="shared" ref="DA160:DA162" si="435">LN(BE160/BE159)</f>
        <v>5.5289007907244801E-2</v>
      </c>
      <c r="DB160" s="621">
        <f t="shared" ref="DB160:DB162" si="436">LN(BF160/BF159)</f>
        <v>0.12137215441190823</v>
      </c>
      <c r="DC160" s="621">
        <f t="shared" ref="DC160:DC162" si="437">LN(BG160/BG159)</f>
        <v>0</v>
      </c>
      <c r="DE160" s="621">
        <f t="shared" ref="DE160:DE162" si="438">LN(AQ160/AQ159)</f>
        <v>-0.15473044942739858</v>
      </c>
      <c r="DF160" s="621">
        <f t="shared" ref="DF160:DF162" si="439">LN(AR160/AR159)</f>
        <v>-0.15473044942739858</v>
      </c>
      <c r="DG160" s="621">
        <f t="shared" ref="DG160:DG162" si="440">LN(AS160/AS159)</f>
        <v>-0.15473044942739858</v>
      </c>
      <c r="DH160" s="621">
        <f t="shared" ref="DH160:DH162" si="441">M160/$N160</f>
        <v>0</v>
      </c>
      <c r="DI160" s="621"/>
      <c r="DK160" s="621">
        <f t="shared" ref="DK160:DK162" si="442">LN(AW160/AW159)</f>
        <v>4.765218543372602E-2</v>
      </c>
      <c r="DL160" s="621">
        <f t="shared" ref="DL160:DL162" si="443">LN(AX160/AX159)</f>
        <v>7.8732501239399746E-3</v>
      </c>
      <c r="DM160" s="621">
        <f t="shared" ref="DM160:DM162" si="444">LN(AY160/AY159)</f>
        <v>-0.18867357786675196</v>
      </c>
      <c r="DN160" s="621"/>
      <c r="DP160" s="621">
        <f t="shared" ref="DP160:DP162" si="445">LN(BI160/BI159)</f>
        <v>-0.15473044942739858</v>
      </c>
      <c r="DQ160" s="621">
        <f t="shared" ref="DQ160:DQ162" si="446">LN(BJ160/BJ159)</f>
        <v>-0.15473044942739858</v>
      </c>
      <c r="DR160" s="621">
        <f t="shared" ref="DR160:DR162" si="447">LN(BK160/BK159)</f>
        <v>-0.15473044942739858</v>
      </c>
      <c r="DS160" s="621">
        <f t="shared" ref="DS160:DS162" si="448">LN(BL160/BL159)</f>
        <v>0</v>
      </c>
      <c r="DU160" s="621">
        <f t="shared" ref="DU160:DU162" si="449">LN(BN160/BN159)</f>
        <v>0</v>
      </c>
      <c r="DV160" s="621">
        <f t="shared" ref="DV160:DV162" si="450">LN(BO160/BO159)</f>
        <v>0</v>
      </c>
      <c r="DW160" s="621">
        <f t="shared" ref="DW160:DW162" si="451">LN(BP160/BP159)</f>
        <v>0</v>
      </c>
      <c r="DX160" s="621">
        <f t="shared" ref="DX160:DX162" si="452">LN(BQ160/BQ159)</f>
        <v>0</v>
      </c>
      <c r="EB160" s="621">
        <f t="shared" ref="EB160:EB162" si="453">EXP(SUMPRODUCT($CT160:$CW160,CZ160:DC160))</f>
        <v>1.0875498082662143</v>
      </c>
      <c r="EC160" s="621">
        <f t="shared" ref="EC160:EC162" si="454">IF(ISERR(EB160),EC159,EB160*EC159)</f>
        <v>0.97313767789426897</v>
      </c>
      <c r="ED160" s="621">
        <f t="shared" ref="ED160:ED162" si="455">EC160/EC$164</f>
        <v>1.0157894559175378</v>
      </c>
      <c r="EE160" s="621"/>
      <c r="EF160" s="621">
        <f t="shared" ref="EF160:EF162" si="456">EXP(SUMPRODUCT($CT160:$CW160,DE160:DH160))</f>
        <v>0.85664605580038211</v>
      </c>
      <c r="EG160" s="621">
        <f t="shared" ref="EG160:EG162" si="457">IF(ISERR(EF160),EG159,EF160*EG159)</f>
        <v>1.2510186139244968</v>
      </c>
      <c r="EH160" s="621">
        <f t="shared" ref="EH160:EH162" si="458">EG160/EG$164</f>
        <v>0.70671838102919837</v>
      </c>
      <c r="EI160" s="621"/>
      <c r="EJ160" s="621">
        <f t="shared" ref="EJ160:EJ162" si="459">EXP(SUMPRODUCT($CT160:$CW160,DK160:DN160))</f>
        <v>0.9998537223908982</v>
      </c>
      <c r="EK160" s="621">
        <f t="shared" ref="EK160:EK162" si="460">IF(ISERR(EJ160),EK159,EJ160*EK159)</f>
        <v>0.90767715337714494</v>
      </c>
      <c r="EL160" s="621">
        <f t="shared" ref="EL160:EL162" si="461">EK160/EK$164</f>
        <v>0.93910378211359968</v>
      </c>
      <c r="EM160" s="621"/>
      <c r="EP160" s="577"/>
    </row>
    <row r="161" spans="1:154" x14ac:dyDescent="0.2">
      <c r="A161" s="571" t="s">
        <v>595</v>
      </c>
      <c r="B161" s="571">
        <f t="shared" si="383"/>
        <v>2016</v>
      </c>
      <c r="D161" s="626">
        <f t="shared" ref="D161:F161" si="462">D240+D321</f>
        <v>739.04496848347014</v>
      </c>
      <c r="E161" s="626">
        <f t="shared" si="462"/>
        <v>614.5545290310049</v>
      </c>
      <c r="F161" s="626">
        <f t="shared" si="462"/>
        <v>108.42738485676128</v>
      </c>
      <c r="G161" s="626"/>
      <c r="H161" s="626">
        <f t="shared" si="385"/>
        <v>1462.0268823712363</v>
      </c>
      <c r="J161" s="632">
        <f t="shared" ref="J161:L161" si="463">J82</f>
        <v>423998.21231999999</v>
      </c>
      <c r="K161" s="632">
        <f t="shared" si="463"/>
        <v>106046.28225000002</v>
      </c>
      <c r="L161" s="632">
        <f t="shared" si="463"/>
        <v>54172.900000000009</v>
      </c>
      <c r="M161" s="632"/>
      <c r="N161" s="632">
        <f t="shared" si="387"/>
        <v>584217.39457</v>
      </c>
      <c r="O161" s="772"/>
      <c r="R161" s="645">
        <f t="shared" ref="R161:T161" si="464">R82</f>
        <v>318934.27913530037</v>
      </c>
      <c r="S161" s="645">
        <f t="shared" si="464"/>
        <v>79768.719776715385</v>
      </c>
      <c r="T161" s="645">
        <f t="shared" si="464"/>
        <v>40749.216171527078</v>
      </c>
      <c r="U161" s="641"/>
      <c r="V161" s="632">
        <f t="shared" si="389"/>
        <v>439452.21508354286</v>
      </c>
      <c r="X161" s="635">
        <f t="shared" si="390"/>
        <v>1.7430379350885048</v>
      </c>
      <c r="Y161" s="635">
        <f t="shared" si="391"/>
        <v>5.7951539270581529</v>
      </c>
      <c r="Z161" s="635">
        <f t="shared" si="392"/>
        <v>2.0015060086641339</v>
      </c>
      <c r="AA161" s="626"/>
      <c r="AB161" s="626">
        <f t="shared" si="393"/>
        <v>2.5025391163632302</v>
      </c>
      <c r="AC161" s="648"/>
      <c r="AE161" s="635">
        <f t="shared" si="394"/>
        <v>2.3172327869151617</v>
      </c>
      <c r="AF161" s="635">
        <f t="shared" si="395"/>
        <v>7.7042044895697863</v>
      </c>
      <c r="AG161" s="635">
        <f t="shared" si="396"/>
        <v>2.6608459019273933</v>
      </c>
      <c r="AH161" s="626"/>
      <c r="AI161" s="635">
        <f t="shared" si="397"/>
        <v>3.3269302831783314</v>
      </c>
      <c r="AK161" s="636">
        <f t="shared" si="398"/>
        <v>0.83713376779366677</v>
      </c>
      <c r="AL161" s="636">
        <f t="shared" si="399"/>
        <v>1.1227501101446431</v>
      </c>
      <c r="AM161" s="636">
        <f t="shared" si="400"/>
        <v>1.8405154582438081</v>
      </c>
      <c r="AN161" s="637"/>
      <c r="AO161" s="636">
        <f t="shared" si="401"/>
        <v>4341.2651869670854</v>
      </c>
      <c r="AP161" s="631"/>
      <c r="AQ161" s="631">
        <f t="shared" si="402"/>
        <v>1.3294218905209896</v>
      </c>
      <c r="AR161" s="631">
        <f t="shared" si="403"/>
        <v>1.3294218905209896</v>
      </c>
      <c r="AS161" s="631">
        <f t="shared" si="404"/>
        <v>1.3294218905209896</v>
      </c>
      <c r="AT161" s="631"/>
      <c r="AU161" s="631">
        <f t="shared" si="405"/>
        <v>1.3294218905209894</v>
      </c>
      <c r="AW161" s="631">
        <f t="shared" ref="AW161:AY161" si="465">AW82</f>
        <v>0.72575417346495519</v>
      </c>
      <c r="AX161" s="631">
        <f t="shared" si="465"/>
        <v>0.18151852929345413</v>
      </c>
      <c r="AY161" s="631">
        <f t="shared" si="465"/>
        <v>9.2727297241590581E-2</v>
      </c>
      <c r="AZ161" s="646"/>
      <c r="BA161" s="631">
        <f t="shared" si="407"/>
        <v>0.99999999999999989</v>
      </c>
      <c r="BC161" s="621"/>
      <c r="BD161" s="638">
        <f t="shared" si="408"/>
        <v>0.83713376779366677</v>
      </c>
      <c r="BE161" s="638">
        <f t="shared" si="409"/>
        <v>1.1227501101446431</v>
      </c>
      <c r="BF161" s="638">
        <f t="shared" si="410"/>
        <v>1.8405154582438081</v>
      </c>
      <c r="BG161" s="638">
        <v>1</v>
      </c>
      <c r="BH161" s="629"/>
      <c r="BI161" s="638">
        <f t="shared" si="411"/>
        <v>1.3294218905209896</v>
      </c>
      <c r="BJ161" s="638">
        <f t="shared" si="412"/>
        <v>1.3294218905209896</v>
      </c>
      <c r="BK161" s="638">
        <f t="shared" si="413"/>
        <v>1.3294218905209896</v>
      </c>
      <c r="BL161" s="638">
        <v>1</v>
      </c>
      <c r="BN161" s="638">
        <v>1</v>
      </c>
      <c r="BO161" s="638">
        <v>1</v>
      </c>
      <c r="BP161" s="638">
        <v>1</v>
      </c>
      <c r="BQ161" s="638">
        <v>1</v>
      </c>
      <c r="BS161" s="649"/>
      <c r="BT161" s="630">
        <f t="shared" si="414"/>
        <v>1.9234640761151534</v>
      </c>
      <c r="BU161" s="630">
        <f t="shared" si="415"/>
        <v>0.64241680166037196</v>
      </c>
      <c r="BV161" s="630">
        <f t="shared" si="416"/>
        <v>0.62545558861285766</v>
      </c>
      <c r="BW161" s="630">
        <f t="shared" si="417"/>
        <v>0.93837701088810221</v>
      </c>
      <c r="BX161" s="630">
        <v>1</v>
      </c>
      <c r="BY161" s="630">
        <v>1</v>
      </c>
      <c r="BZ161" s="630">
        <f t="shared" si="418"/>
        <v>1.0945687728798874</v>
      </c>
      <c r="CA161" s="630">
        <f t="shared" si="419"/>
        <v>1.2356656398865189</v>
      </c>
      <c r="CB161" s="630">
        <f t="shared" si="420"/>
        <v>1.2356656398865191</v>
      </c>
      <c r="CC161" s="630"/>
      <c r="CD161" s="630">
        <f t="shared" si="421"/>
        <v>0.58691314568579189</v>
      </c>
      <c r="CF161" s="649"/>
      <c r="CG161" s="575"/>
      <c r="CI161" s="621">
        <f t="shared" si="422"/>
        <v>0.50549341971388773</v>
      </c>
      <c r="CJ161" s="621">
        <f t="shared" si="423"/>
        <v>0.42034420600684813</v>
      </c>
      <c r="CK161" s="621">
        <f t="shared" si="424"/>
        <v>7.4162374279264115E-2</v>
      </c>
      <c r="CL161" s="621">
        <f t="shared" si="425"/>
        <v>0</v>
      </c>
      <c r="CN161" s="621">
        <f t="shared" si="426"/>
        <v>0.48011420770066993</v>
      </c>
      <c r="CO161" s="621">
        <f t="shared" si="427"/>
        <v>0.42211959192548393</v>
      </c>
      <c r="CP161" s="621">
        <f t="shared" si="428"/>
        <v>9.5464606271505548E-2</v>
      </c>
      <c r="CQ161" s="621"/>
      <c r="CR161" s="621">
        <f t="shared" si="429"/>
        <v>0.99769840589765935</v>
      </c>
      <c r="CS161" s="621"/>
      <c r="CT161" s="621">
        <f t="shared" si="430"/>
        <v>0.48122178492276602</v>
      </c>
      <c r="CU161" s="621">
        <f t="shared" si="431"/>
        <v>0.42309338115629264</v>
      </c>
      <c r="CV161" s="621">
        <f t="shared" si="432"/>
        <v>9.5684833920941431E-2</v>
      </c>
      <c r="CW161" s="621">
        <f t="shared" si="433"/>
        <v>0</v>
      </c>
      <c r="CZ161" s="621">
        <f t="shared" si="434"/>
        <v>9.1471014144585527E-2</v>
      </c>
      <c r="DA161" s="621">
        <f t="shared" si="435"/>
        <v>4.803022174972027E-2</v>
      </c>
      <c r="DB161" s="621">
        <f t="shared" si="436"/>
        <v>0.10822256453987701</v>
      </c>
      <c r="DC161" s="621">
        <f t="shared" si="437"/>
        <v>0</v>
      </c>
      <c r="DE161" s="621">
        <f t="shared" si="438"/>
        <v>-0.12215193105411452</v>
      </c>
      <c r="DF161" s="621">
        <f t="shared" si="439"/>
        <v>-0.12215193105411477</v>
      </c>
      <c r="DG161" s="621">
        <f t="shared" si="440"/>
        <v>-0.12215193105411477</v>
      </c>
      <c r="DH161" s="621">
        <f t="shared" si="441"/>
        <v>0</v>
      </c>
      <c r="DI161" s="621"/>
      <c r="DK161" s="621">
        <f t="shared" si="442"/>
        <v>8.6371084164187942E-2</v>
      </c>
      <c r="DL161" s="621">
        <f t="shared" si="443"/>
        <v>1.746635805607781E-2</v>
      </c>
      <c r="DM161" s="621">
        <f t="shared" si="444"/>
        <v>-0.51970353170280181</v>
      </c>
      <c r="DN161" s="621"/>
      <c r="DP161" s="621">
        <f t="shared" si="445"/>
        <v>-0.12215193105411452</v>
      </c>
      <c r="DQ161" s="621">
        <f t="shared" si="446"/>
        <v>-0.12215193105411477</v>
      </c>
      <c r="DR161" s="621">
        <f t="shared" si="447"/>
        <v>-0.12215193105411477</v>
      </c>
      <c r="DS161" s="621">
        <f t="shared" si="448"/>
        <v>0</v>
      </c>
      <c r="DU161" s="621">
        <f t="shared" si="449"/>
        <v>0</v>
      </c>
      <c r="DV161" s="621">
        <f t="shared" si="450"/>
        <v>0</v>
      </c>
      <c r="DW161" s="621">
        <f t="shared" si="451"/>
        <v>0</v>
      </c>
      <c r="DX161" s="621">
        <f t="shared" si="452"/>
        <v>0</v>
      </c>
      <c r="EB161" s="621">
        <f t="shared" si="453"/>
        <v>1.077554769350495</v>
      </c>
      <c r="EC161" s="621">
        <f t="shared" si="454"/>
        <v>1.0486091460496354</v>
      </c>
      <c r="ED161" s="621">
        <f t="shared" si="455"/>
        <v>1.0945687728798874</v>
      </c>
      <c r="EE161" s="621"/>
      <c r="EF161" s="621">
        <f t="shared" si="456"/>
        <v>0.88501389719339518</v>
      </c>
      <c r="EG161" s="621">
        <f t="shared" si="457"/>
        <v>1.1071688589707984</v>
      </c>
      <c r="EH161" s="621">
        <f t="shared" si="458"/>
        <v>0.62545558861285766</v>
      </c>
      <c r="EI161" s="621"/>
      <c r="EJ161" s="621">
        <f t="shared" si="459"/>
        <v>0.9992261012687419</v>
      </c>
      <c r="EK161" s="621">
        <f t="shared" si="460"/>
        <v>0.90697470317975437</v>
      </c>
      <c r="EL161" s="621">
        <f t="shared" si="461"/>
        <v>0.93837701088810221</v>
      </c>
      <c r="EM161" s="621"/>
      <c r="EP161" s="577"/>
    </row>
    <row r="162" spans="1:154" x14ac:dyDescent="0.2">
      <c r="A162" s="571" t="s">
        <v>595</v>
      </c>
      <c r="B162" s="571">
        <f t="shared" si="383"/>
        <v>2017</v>
      </c>
      <c r="D162" s="626">
        <f t="shared" ref="D162:F162" si="466">D241+D322</f>
        <v>866.10793071943408</v>
      </c>
      <c r="E162" s="626">
        <f t="shared" si="466"/>
        <v>610.73275155116107</v>
      </c>
      <c r="F162" s="626">
        <f t="shared" si="466"/>
        <v>168.63100313016483</v>
      </c>
      <c r="G162" s="626"/>
      <c r="H162" s="626">
        <f t="shared" si="385"/>
        <v>1645.47168540076</v>
      </c>
      <c r="J162" s="632">
        <f t="shared" ref="J162:L162" si="467">J83</f>
        <v>456952.39955999999</v>
      </c>
      <c r="K162" s="632">
        <f t="shared" si="467"/>
        <v>110363.43120000002</v>
      </c>
      <c r="L162" s="632">
        <f t="shared" si="467"/>
        <v>76414.100000000006</v>
      </c>
      <c r="M162" s="632"/>
      <c r="N162" s="632">
        <f t="shared" si="387"/>
        <v>643729.93076000002</v>
      </c>
      <c r="O162" s="772"/>
      <c r="R162" s="645">
        <f t="shared" ref="R162:T162" si="468">R83</f>
        <v>328715.74909569527</v>
      </c>
      <c r="S162" s="645">
        <f t="shared" si="468"/>
        <v>79391.634653000074</v>
      </c>
      <c r="T162" s="645">
        <f t="shared" si="468"/>
        <v>54969.660181585692</v>
      </c>
      <c r="U162" s="641"/>
      <c r="V162" s="632">
        <f t="shared" si="389"/>
        <v>463077.04393028107</v>
      </c>
      <c r="X162" s="635">
        <f t="shared" si="390"/>
        <v>1.8954007716195613</v>
      </c>
      <c r="Y162" s="635">
        <f t="shared" si="391"/>
        <v>5.5338325830445996</v>
      </c>
      <c r="Z162" s="635">
        <f t="shared" si="392"/>
        <v>2.2068048060523493</v>
      </c>
      <c r="AA162" s="626"/>
      <c r="AB162" s="626">
        <f t="shared" si="393"/>
        <v>2.5561522103812759</v>
      </c>
      <c r="AC162" s="648"/>
      <c r="AE162" s="635">
        <f t="shared" si="394"/>
        <v>2.6348233484465449</v>
      </c>
      <c r="AF162" s="635">
        <f t="shared" si="395"/>
        <v>7.6926587318741211</v>
      </c>
      <c r="AG162" s="635">
        <f t="shared" si="396"/>
        <v>3.0677104892610307</v>
      </c>
      <c r="AH162" s="626"/>
      <c r="AI162" s="635">
        <f t="shared" si="397"/>
        <v>3.5533432437831989</v>
      </c>
      <c r="AK162" s="636">
        <f t="shared" si="398"/>
        <v>0.9103094989979893</v>
      </c>
      <c r="AL162" s="636">
        <f t="shared" si="399"/>
        <v>1.0721218487615491</v>
      </c>
      <c r="AM162" s="636">
        <f t="shared" si="400"/>
        <v>2.0293011069084685</v>
      </c>
      <c r="AN162" s="637"/>
      <c r="AO162" s="636">
        <f t="shared" si="401"/>
        <v>4434.2701902073031</v>
      </c>
      <c r="AP162" s="631"/>
      <c r="AQ162" s="631">
        <f t="shared" si="402"/>
        <v>1.3901141056279984</v>
      </c>
      <c r="AR162" s="631">
        <f t="shared" si="403"/>
        <v>1.3901141056279986</v>
      </c>
      <c r="AS162" s="631">
        <f t="shared" si="404"/>
        <v>1.3901141056279986</v>
      </c>
      <c r="AT162" s="631"/>
      <c r="AU162" s="631">
        <f t="shared" si="405"/>
        <v>1.3901141056279984</v>
      </c>
      <c r="AW162" s="631">
        <f t="shared" ref="AW162:AY162" si="469">AW83</f>
        <v>0.70985110016635877</v>
      </c>
      <c r="AX162" s="631">
        <f t="shared" si="469"/>
        <v>0.17144368457390632</v>
      </c>
      <c r="AY162" s="631">
        <f t="shared" si="469"/>
        <v>0.11870521525973482</v>
      </c>
      <c r="AZ162" s="646"/>
      <c r="BA162" s="631">
        <f t="shared" si="407"/>
        <v>1</v>
      </c>
      <c r="BC162" s="621"/>
      <c r="BD162" s="638">
        <f t="shared" si="408"/>
        <v>0.9103094989979893</v>
      </c>
      <c r="BE162" s="638">
        <f t="shared" si="409"/>
        <v>1.0721218487615491</v>
      </c>
      <c r="BF162" s="638">
        <f t="shared" si="410"/>
        <v>2.0293011069084685</v>
      </c>
      <c r="BG162" s="638">
        <v>1</v>
      </c>
      <c r="BH162" s="629"/>
      <c r="BI162" s="638">
        <f t="shared" si="411"/>
        <v>1.3901141056279984</v>
      </c>
      <c r="BJ162" s="638">
        <f t="shared" si="412"/>
        <v>1.3901141056279986</v>
      </c>
      <c r="BK162" s="638">
        <f t="shared" si="413"/>
        <v>1.3901141056279986</v>
      </c>
      <c r="BL162" s="638">
        <v>1</v>
      </c>
      <c r="BN162" s="638">
        <v>1</v>
      </c>
      <c r="BO162" s="638">
        <v>1</v>
      </c>
      <c r="BP162" s="638">
        <v>1</v>
      </c>
      <c r="BQ162" s="638">
        <v>1</v>
      </c>
      <c r="BS162" s="649"/>
      <c r="BT162" s="630">
        <f t="shared" si="414"/>
        <v>2.0268689698245437</v>
      </c>
      <c r="BU162" s="630">
        <f t="shared" si="415"/>
        <v>0.68613622996990664</v>
      </c>
      <c r="BV162" s="630">
        <f t="shared" si="416"/>
        <v>0.65400956789861786</v>
      </c>
      <c r="BW162" s="630">
        <f t="shared" si="417"/>
        <v>0.92682242128745385</v>
      </c>
      <c r="BX162" s="630">
        <v>1</v>
      </c>
      <c r="BY162" s="630">
        <v>1</v>
      </c>
      <c r="BZ162" s="630">
        <f t="shared" si="418"/>
        <v>1.1319564500698178</v>
      </c>
      <c r="CA162" s="630">
        <f t="shared" si="419"/>
        <v>1.3907082335984007</v>
      </c>
      <c r="CB162" s="630">
        <f t="shared" si="420"/>
        <v>1.3907082335984009</v>
      </c>
      <c r="CC162" s="630"/>
      <c r="CD162" s="630">
        <f t="shared" si="421"/>
        <v>0.60615073126495844</v>
      </c>
      <c r="CF162" s="649"/>
      <c r="CG162" s="575"/>
      <c r="CI162" s="621">
        <f t="shared" si="422"/>
        <v>0.52635845296146233</v>
      </c>
      <c r="CJ162" s="621">
        <f t="shared" si="423"/>
        <v>0.3711596844660473</v>
      </c>
      <c r="CK162" s="621">
        <f t="shared" si="424"/>
        <v>0.1024818625724904</v>
      </c>
      <c r="CL162" s="621">
        <f t="shared" si="425"/>
        <v>0</v>
      </c>
      <c r="CN162" s="621">
        <f t="shared" si="426"/>
        <v>0.51585561017569659</v>
      </c>
      <c r="CO162" s="621">
        <f t="shared" si="427"/>
        <v>0.39524202708043649</v>
      </c>
      <c r="CP162" s="621">
        <f t="shared" si="428"/>
        <v>8.7560167445472875E-2</v>
      </c>
      <c r="CQ162" s="621"/>
      <c r="CR162" s="621">
        <f t="shared" si="429"/>
        <v>0.99865780470160592</v>
      </c>
      <c r="CS162" s="621"/>
      <c r="CT162" s="621">
        <f t="shared" si="430"/>
        <v>0.51654891970711803</v>
      </c>
      <c r="CU162" s="621">
        <f t="shared" si="431"/>
        <v>0.39577323205172654</v>
      </c>
      <c r="CV162" s="621">
        <f t="shared" si="432"/>
        <v>8.7677848241155459E-2</v>
      </c>
      <c r="CW162" s="621">
        <f t="shared" si="433"/>
        <v>0</v>
      </c>
      <c r="CZ162" s="621">
        <f t="shared" si="434"/>
        <v>8.3800774603567538E-2</v>
      </c>
      <c r="DA162" s="621">
        <f t="shared" si="435"/>
        <v>-4.6141410009509193E-2</v>
      </c>
      <c r="DB162" s="621">
        <f t="shared" si="436"/>
        <v>9.7645778725026749E-2</v>
      </c>
      <c r="DC162" s="621">
        <f t="shared" si="437"/>
        <v>0</v>
      </c>
      <c r="DE162" s="621">
        <f t="shared" si="438"/>
        <v>4.4641655196631498E-2</v>
      </c>
      <c r="DF162" s="621">
        <f t="shared" si="439"/>
        <v>4.4641655196631706E-2</v>
      </c>
      <c r="DG162" s="621">
        <f t="shared" si="440"/>
        <v>4.4641655196631706E-2</v>
      </c>
      <c r="DH162" s="621">
        <f t="shared" si="441"/>
        <v>0</v>
      </c>
      <c r="DI162" s="621"/>
      <c r="DK162" s="621">
        <f t="shared" si="442"/>
        <v>-2.215612347684244E-2</v>
      </c>
      <c r="DL162" s="621">
        <f t="shared" si="443"/>
        <v>-5.7102895415830392E-2</v>
      </c>
      <c r="DM162" s="621">
        <f t="shared" si="444"/>
        <v>0.24698033927672103</v>
      </c>
      <c r="DN162" s="621"/>
      <c r="DP162" s="621">
        <f t="shared" si="445"/>
        <v>4.4641655196631498E-2</v>
      </c>
      <c r="DQ162" s="621">
        <f t="shared" si="446"/>
        <v>4.4641655196631706E-2</v>
      </c>
      <c r="DR162" s="621">
        <f t="shared" si="447"/>
        <v>4.4641655196631706E-2</v>
      </c>
      <c r="DS162" s="621">
        <f t="shared" si="448"/>
        <v>0</v>
      </c>
      <c r="DU162" s="621">
        <f t="shared" si="449"/>
        <v>0</v>
      </c>
      <c r="DV162" s="621">
        <f t="shared" si="450"/>
        <v>0</v>
      </c>
      <c r="DW162" s="621">
        <f t="shared" si="451"/>
        <v>0</v>
      </c>
      <c r="DX162" s="621">
        <f t="shared" si="452"/>
        <v>0</v>
      </c>
      <c r="EB162" s="621">
        <f t="shared" si="453"/>
        <v>1.0341574491400487</v>
      </c>
      <c r="EC162" s="621">
        <f t="shared" si="454"/>
        <v>1.0844269596236158</v>
      </c>
      <c r="ED162" s="621">
        <f t="shared" si="455"/>
        <v>1.1319564500698178</v>
      </c>
      <c r="EE162" s="621"/>
      <c r="EF162" s="621">
        <f t="shared" si="456"/>
        <v>1.0456530884136594</v>
      </c>
      <c r="EG162" s="621">
        <f t="shared" si="457"/>
        <v>1.1577145367782427</v>
      </c>
      <c r="EH162" s="621">
        <f t="shared" si="458"/>
        <v>0.65400956789861786</v>
      </c>
      <c r="EI162" s="621"/>
      <c r="EJ162" s="621">
        <f t="shared" si="459"/>
        <v>0.9876866233224183</v>
      </c>
      <c r="EK162" s="621">
        <f t="shared" si="460"/>
        <v>0.89580678202246422</v>
      </c>
      <c r="EL162" s="621">
        <f t="shared" si="461"/>
        <v>0.92682242128745385</v>
      </c>
      <c r="EM162" s="621"/>
      <c r="EP162" s="577"/>
    </row>
    <row r="163" spans="1:154" ht="17.25" hidden="1" customHeight="1" x14ac:dyDescent="0.2">
      <c r="A163" s="571"/>
      <c r="B163" s="571"/>
      <c r="D163" s="626"/>
      <c r="E163" s="626"/>
      <c r="F163" s="626"/>
      <c r="G163" s="626"/>
      <c r="H163" s="626"/>
      <c r="J163" s="627"/>
      <c r="K163" s="627"/>
      <c r="L163" s="627"/>
      <c r="M163" s="627"/>
      <c r="N163" s="627"/>
      <c r="O163" s="771"/>
      <c r="X163" s="628"/>
      <c r="Y163" s="628"/>
      <c r="Z163" s="628"/>
      <c r="AA163" s="628"/>
      <c r="AB163" s="626"/>
      <c r="AE163" s="582"/>
      <c r="AW163" s="646"/>
      <c r="AX163" s="646"/>
      <c r="AY163" s="646"/>
      <c r="AZ163" s="646"/>
      <c r="BA163" s="646"/>
      <c r="BC163" s="621"/>
      <c r="BD163" s="621"/>
      <c r="BE163" s="621"/>
      <c r="BF163" s="621"/>
      <c r="BG163" s="621"/>
      <c r="BH163" s="629"/>
      <c r="BI163" s="621"/>
      <c r="BT163" s="629"/>
      <c r="BU163" s="629"/>
      <c r="BV163" s="629"/>
      <c r="BW163" s="629"/>
      <c r="BX163" s="629"/>
      <c r="BY163" s="629"/>
      <c r="BZ163" s="629"/>
      <c r="CA163" s="629"/>
      <c r="CB163" s="629"/>
      <c r="CC163" s="629"/>
      <c r="CD163" s="629"/>
      <c r="CG163" s="575"/>
      <c r="CI163" s="621"/>
      <c r="CJ163" s="621"/>
      <c r="CK163" s="621"/>
      <c r="CL163" s="621"/>
      <c r="CN163" s="621"/>
      <c r="CO163" s="621"/>
      <c r="CP163" s="621"/>
      <c r="CQ163" s="621"/>
      <c r="CR163" s="621"/>
      <c r="CS163" s="621"/>
      <c r="CT163" s="621"/>
      <c r="CU163" s="621"/>
      <c r="CV163" s="621"/>
      <c r="CW163" s="621"/>
      <c r="CZ163" s="621"/>
      <c r="DA163" s="621"/>
      <c r="DB163" s="621"/>
      <c r="DC163" s="621"/>
      <c r="DE163" s="621"/>
      <c r="DF163" s="621"/>
      <c r="DG163" s="621"/>
      <c r="DH163" s="621"/>
      <c r="DI163" s="621"/>
      <c r="DK163" s="621"/>
      <c r="DL163" s="621"/>
      <c r="DM163" s="621"/>
      <c r="DN163" s="621"/>
      <c r="EB163" s="621"/>
      <c r="EC163" s="621"/>
      <c r="ED163" s="621"/>
      <c r="EE163" s="621"/>
      <c r="EF163" s="621"/>
      <c r="EG163" s="621"/>
      <c r="EH163" s="621"/>
      <c r="EI163" s="621"/>
      <c r="EJ163" s="621"/>
      <c r="EK163" s="621"/>
      <c r="EL163" s="621"/>
      <c r="EM163" s="621"/>
      <c r="EP163" s="577"/>
    </row>
    <row r="164" spans="1:154" hidden="1" x14ac:dyDescent="0.2">
      <c r="A164" s="639" t="s">
        <v>22</v>
      </c>
      <c r="B164" s="640">
        <v>1985</v>
      </c>
      <c r="D164" s="641"/>
      <c r="E164" s="641"/>
      <c r="F164" s="641"/>
      <c r="G164" s="641"/>
      <c r="H164" s="650">
        <f>H232/H153</f>
        <v>0.26178961973997772</v>
      </c>
      <c r="J164" s="627"/>
      <c r="K164" s="627"/>
      <c r="L164" s="627"/>
      <c r="M164" s="627"/>
      <c r="N164" s="637">
        <v>454138.02128220547</v>
      </c>
      <c r="O164" s="773"/>
      <c r="R164" s="641"/>
      <c r="S164" s="641"/>
      <c r="T164" s="641"/>
      <c r="U164" s="641"/>
      <c r="V164" s="637">
        <f>V130</f>
        <v>228469.15652883443</v>
      </c>
      <c r="X164" s="637">
        <f>X130</f>
        <v>2.0821498333323971</v>
      </c>
      <c r="Y164" s="637">
        <f>Y130</f>
        <v>5.1615705709541793</v>
      </c>
      <c r="Z164" s="637">
        <f>Z130</f>
        <v>1.0874703603815099</v>
      </c>
      <c r="AA164" s="637">
        <f>AA130</f>
        <v>0</v>
      </c>
      <c r="AB164" s="626">
        <f t="shared" si="281"/>
        <v>5.7645386968667672E-4</v>
      </c>
      <c r="AE164" s="637">
        <f>AE130</f>
        <v>4.4256628578789146</v>
      </c>
      <c r="AF164" s="637">
        <f>AF130</f>
        <v>10.97105059323847</v>
      </c>
      <c r="AG164" s="637">
        <f>AG130</f>
        <v>2.3114461341535595</v>
      </c>
      <c r="AH164" s="637">
        <f>AH130</f>
        <v>0</v>
      </c>
      <c r="AI164" s="637">
        <f>AI130</f>
        <v>5.1787722154520912</v>
      </c>
      <c r="AK164" s="637">
        <v>1</v>
      </c>
      <c r="AL164" s="637">
        <v>1</v>
      </c>
      <c r="AM164" s="637">
        <v>1</v>
      </c>
      <c r="AN164" s="637">
        <v>0</v>
      </c>
      <c r="AO164" s="637">
        <v>1</v>
      </c>
      <c r="AW164" s="646"/>
      <c r="AX164" s="646"/>
      <c r="AY164" s="646"/>
      <c r="AZ164" s="646"/>
      <c r="BA164" s="646"/>
      <c r="BC164" s="621"/>
      <c r="BD164" s="621"/>
      <c r="BE164" s="621"/>
      <c r="BF164" s="621"/>
      <c r="BG164" s="621"/>
      <c r="BH164" s="629"/>
      <c r="BI164" s="621"/>
      <c r="BT164" s="629"/>
      <c r="BU164" s="629"/>
      <c r="BV164" s="629"/>
      <c r="BW164" s="629"/>
      <c r="BX164" s="629"/>
      <c r="BY164" s="629"/>
      <c r="BZ164" s="629"/>
      <c r="CA164" s="629"/>
      <c r="CB164" s="629"/>
      <c r="CC164" s="629"/>
      <c r="CD164" s="629"/>
      <c r="CG164" s="575"/>
      <c r="CI164" s="621"/>
      <c r="CJ164" s="621"/>
      <c r="CK164" s="621"/>
      <c r="CL164" s="621"/>
      <c r="CN164" s="621"/>
      <c r="CO164" s="621"/>
      <c r="CP164" s="621"/>
      <c r="CQ164" s="621"/>
      <c r="CR164" s="621"/>
      <c r="CS164" s="621"/>
      <c r="CT164" s="621"/>
      <c r="CU164" s="621"/>
      <c r="CV164" s="621"/>
      <c r="CW164" s="621"/>
      <c r="CZ164" s="621"/>
      <c r="DA164" s="621"/>
      <c r="DB164" s="621"/>
      <c r="DC164" s="621"/>
      <c r="DE164" s="621"/>
      <c r="DF164" s="621"/>
      <c r="DG164" s="621"/>
      <c r="DH164" s="621"/>
      <c r="DI164" s="621"/>
      <c r="DK164" s="621"/>
      <c r="DL164" s="621"/>
      <c r="DM164" s="621"/>
      <c r="DN164" s="621"/>
      <c r="EB164" s="621"/>
      <c r="EC164" s="621">
        <f>EC130</f>
        <v>0.95801120224786884</v>
      </c>
      <c r="EG164" s="621">
        <f>EG130</f>
        <v>1.7701798163260316</v>
      </c>
      <c r="EK164" s="621">
        <f>EK130</f>
        <v>0.96653551041427588</v>
      </c>
      <c r="EL164" s="621"/>
      <c r="EM164" s="621"/>
      <c r="EP164" s="577"/>
    </row>
    <row r="165" spans="1:154" hidden="1" x14ac:dyDescent="0.2">
      <c r="A165" s="639" t="s">
        <v>56</v>
      </c>
      <c r="B165" s="640">
        <v>1996</v>
      </c>
      <c r="D165" s="641"/>
      <c r="E165" s="641"/>
      <c r="F165" s="641"/>
      <c r="G165" s="641"/>
      <c r="H165" s="626"/>
      <c r="J165" s="627"/>
      <c r="K165" s="627"/>
      <c r="L165" s="627"/>
      <c r="M165" s="627"/>
      <c r="N165" s="627"/>
      <c r="O165" s="771"/>
      <c r="R165" s="641"/>
      <c r="S165" s="641"/>
      <c r="T165" s="641"/>
      <c r="U165" s="641"/>
      <c r="V165" s="626"/>
      <c r="AW165" s="646"/>
      <c r="AX165" s="646"/>
      <c r="AY165" s="646"/>
      <c r="AZ165" s="646"/>
      <c r="BA165" s="646"/>
      <c r="BC165" s="621"/>
      <c r="BD165" s="621"/>
      <c r="BE165" s="621"/>
      <c r="BF165" s="621"/>
      <c r="BG165" s="621"/>
      <c r="BH165" s="629"/>
      <c r="BI165" s="621"/>
      <c r="BT165" s="629"/>
      <c r="BU165" s="629"/>
      <c r="BV165" s="629"/>
      <c r="BW165" s="629"/>
      <c r="BX165" s="629"/>
      <c r="BY165" s="629"/>
      <c r="BZ165" s="629"/>
      <c r="CA165" s="629"/>
      <c r="CB165" s="629"/>
      <c r="CC165" s="629"/>
      <c r="CD165" s="629"/>
      <c r="CG165" s="575"/>
      <c r="CI165" s="621"/>
      <c r="CJ165" s="621"/>
      <c r="CK165" s="621"/>
      <c r="CL165" s="621"/>
      <c r="CN165" s="621"/>
      <c r="CO165" s="621"/>
      <c r="CP165" s="621"/>
      <c r="CQ165" s="621"/>
      <c r="CR165" s="621"/>
      <c r="CS165" s="621"/>
      <c r="CT165" s="621"/>
      <c r="CU165" s="621"/>
      <c r="CV165" s="621"/>
      <c r="CW165" s="621"/>
      <c r="CZ165" s="621"/>
      <c r="DA165" s="621"/>
      <c r="DB165" s="621"/>
      <c r="DC165" s="621"/>
      <c r="DE165" s="621"/>
      <c r="DF165" s="621"/>
      <c r="DG165" s="621"/>
      <c r="DH165" s="621"/>
      <c r="DI165" s="621"/>
      <c r="DK165" s="621"/>
      <c r="DL165" s="621"/>
      <c r="DM165" s="621"/>
      <c r="DN165" s="621"/>
      <c r="EB165" s="621"/>
      <c r="EC165" s="621"/>
      <c r="ED165" s="621"/>
      <c r="EE165" s="621"/>
      <c r="EF165" s="621"/>
      <c r="EG165" s="621"/>
      <c r="EH165" s="621"/>
      <c r="EI165" s="621"/>
      <c r="EJ165" s="621"/>
      <c r="EK165" s="621"/>
      <c r="EL165" s="621"/>
      <c r="EM165" s="621"/>
      <c r="EP165" s="577"/>
    </row>
    <row r="166" spans="1:154" x14ac:dyDescent="0.2">
      <c r="A166" s="651"/>
      <c r="B166" s="652"/>
      <c r="D166" s="626"/>
      <c r="E166" s="626"/>
      <c r="F166" s="626"/>
      <c r="G166" s="626"/>
      <c r="H166" s="626"/>
      <c r="J166" s="627"/>
      <c r="K166" s="627"/>
      <c r="L166" s="627"/>
      <c r="M166" s="627"/>
      <c r="N166" s="627"/>
      <c r="O166" s="771"/>
      <c r="X166" s="628"/>
      <c r="Y166" s="628"/>
      <c r="Z166" s="628"/>
      <c r="AA166" s="628"/>
      <c r="AB166" s="628"/>
      <c r="AE166" s="582"/>
      <c r="AW166" s="646"/>
      <c r="AX166" s="646"/>
      <c r="AY166" s="646"/>
      <c r="AZ166" s="646"/>
      <c r="BA166" s="646"/>
      <c r="BC166" s="621"/>
      <c r="BD166" s="621"/>
      <c r="BE166" s="621"/>
      <c r="BF166" s="621"/>
      <c r="BG166" s="621"/>
      <c r="BH166" s="629"/>
      <c r="BI166" s="621"/>
      <c r="BT166" s="629"/>
      <c r="BU166" s="629"/>
      <c r="BV166" s="629"/>
      <c r="BW166" s="629"/>
      <c r="BX166" s="629"/>
      <c r="BY166" s="629"/>
      <c r="BZ166" s="629"/>
      <c r="CA166" s="629"/>
      <c r="CB166" s="629"/>
      <c r="CC166" s="629"/>
      <c r="CD166" s="629"/>
      <c r="CG166" s="575"/>
      <c r="CI166" s="621"/>
      <c r="CJ166" s="621"/>
      <c r="CK166" s="621"/>
      <c r="CL166" s="621"/>
      <c r="CN166" s="621"/>
      <c r="CO166" s="621"/>
      <c r="CP166" s="621"/>
      <c r="CQ166" s="621"/>
      <c r="CR166" s="621"/>
      <c r="CS166" s="621"/>
      <c r="CT166" s="621"/>
      <c r="CU166" s="621"/>
      <c r="CV166" s="621"/>
      <c r="CW166" s="621"/>
      <c r="CZ166" s="621"/>
      <c r="DA166" s="621"/>
      <c r="DB166" s="621"/>
      <c r="DC166" s="621"/>
      <c r="DE166" s="621"/>
      <c r="DF166" s="621"/>
      <c r="DG166" s="621"/>
      <c r="DH166" s="621"/>
      <c r="DI166" s="621"/>
      <c r="DK166" s="621"/>
      <c r="DL166" s="621"/>
      <c r="DM166" s="621"/>
      <c r="DN166" s="621"/>
      <c r="EB166" s="621"/>
      <c r="EC166" s="621"/>
      <c r="ED166" s="621"/>
      <c r="EE166" s="621"/>
      <c r="EF166" s="621"/>
      <c r="EG166" s="621"/>
      <c r="EH166" s="621"/>
      <c r="EI166" s="621"/>
      <c r="EJ166" s="621"/>
      <c r="EK166" s="621"/>
      <c r="EL166" s="621"/>
      <c r="EM166" s="621"/>
      <c r="EP166" s="577"/>
    </row>
    <row r="167" spans="1:154" x14ac:dyDescent="0.2">
      <c r="A167" s="651"/>
      <c r="B167" s="652"/>
      <c r="D167" s="626"/>
      <c r="E167" s="626"/>
      <c r="F167" s="626"/>
      <c r="G167" s="626"/>
      <c r="H167" s="626"/>
      <c r="J167" s="627"/>
      <c r="K167" s="627"/>
      <c r="L167" s="627"/>
      <c r="M167" s="627"/>
      <c r="N167" s="627"/>
      <c r="O167" s="771"/>
      <c r="X167" s="628"/>
      <c r="Y167" s="628"/>
      <c r="Z167" s="628"/>
      <c r="AA167" s="628"/>
      <c r="AB167" s="628"/>
      <c r="AE167" s="582"/>
      <c r="AW167" s="646"/>
      <c r="AX167" s="646"/>
      <c r="AY167" s="646"/>
      <c r="AZ167" s="646"/>
      <c r="BA167" s="646"/>
      <c r="BC167" s="621"/>
      <c r="BD167" s="621"/>
      <c r="BE167" s="621"/>
      <c r="BF167" s="621"/>
      <c r="BG167" s="621"/>
      <c r="BH167" s="629"/>
      <c r="BI167" s="621"/>
      <c r="BT167" s="629"/>
      <c r="BU167" s="629"/>
      <c r="BV167" s="629"/>
      <c r="BW167" s="629"/>
      <c r="BX167" s="629"/>
      <c r="BY167" s="629"/>
      <c r="BZ167" s="629"/>
      <c r="CA167" s="629"/>
      <c r="CB167" s="629"/>
      <c r="CC167" s="629"/>
      <c r="CD167" s="629"/>
      <c r="CG167" s="575"/>
      <c r="CI167" s="621"/>
      <c r="CJ167" s="621"/>
      <c r="CK167" s="621"/>
      <c r="CL167" s="621"/>
      <c r="CN167" s="621"/>
      <c r="CO167" s="621"/>
      <c r="CP167" s="621"/>
      <c r="CQ167" s="621"/>
      <c r="CR167" s="621"/>
      <c r="CS167" s="621"/>
      <c r="CT167" s="621"/>
      <c r="CU167" s="621"/>
      <c r="CV167" s="621"/>
      <c r="CW167" s="621"/>
      <c r="CZ167" s="621"/>
      <c r="DA167" s="621"/>
      <c r="DB167" s="621"/>
      <c r="DC167" s="621"/>
      <c r="DE167" s="621"/>
      <c r="DF167" s="621"/>
      <c r="DG167" s="621"/>
      <c r="DH167" s="621"/>
      <c r="DI167" s="621"/>
      <c r="DK167" s="621"/>
      <c r="DL167" s="621"/>
      <c r="DM167" s="621"/>
      <c r="DN167" s="621"/>
      <c r="EB167" s="621"/>
      <c r="EC167" s="621"/>
      <c r="ED167" s="621"/>
      <c r="EE167" s="621"/>
      <c r="EF167" s="621"/>
      <c r="EG167" s="621"/>
      <c r="EH167" s="621"/>
      <c r="EI167" s="621"/>
      <c r="EJ167" s="621"/>
      <c r="EK167" s="621"/>
      <c r="EL167" s="621"/>
      <c r="EM167" s="621"/>
      <c r="EP167" s="577"/>
    </row>
    <row r="168" spans="1:154" x14ac:dyDescent="0.2">
      <c r="A168" s="571"/>
      <c r="B168" s="571"/>
      <c r="D168" s="642" t="s">
        <v>230</v>
      </c>
      <c r="E168" s="599"/>
      <c r="F168" s="599"/>
      <c r="G168" s="599"/>
      <c r="H168" s="599"/>
      <c r="J168" s="582" t="str">
        <f>J3</f>
        <v>Activity (Gross Output)</v>
      </c>
      <c r="O168" s="586"/>
      <c r="R168" s="582" t="s">
        <v>649</v>
      </c>
      <c r="X168" s="582" t="s">
        <v>601</v>
      </c>
      <c r="AE168" s="582" t="s">
        <v>650</v>
      </c>
      <c r="AK168" s="582" t="s">
        <v>602</v>
      </c>
      <c r="AQ168" s="582" t="s">
        <v>651</v>
      </c>
      <c r="AV168" s="582"/>
      <c r="AW168" s="653" t="str">
        <f>AW3</f>
        <v>Share of Value Added to Nonmanufacturing Value Added</v>
      </c>
      <c r="AX168" s="646"/>
      <c r="AY168" s="646"/>
      <c r="AZ168" s="646"/>
      <c r="BA168" s="646"/>
      <c r="BH168" s="586"/>
      <c r="CG168" s="575"/>
      <c r="EP168" s="577"/>
    </row>
    <row r="169" spans="1:154" ht="24.75" customHeight="1" x14ac:dyDescent="0.2">
      <c r="A169" s="615" t="s">
        <v>115</v>
      </c>
      <c r="B169" s="571"/>
      <c r="D169" s="599"/>
      <c r="E169" s="599"/>
      <c r="F169" s="599"/>
      <c r="G169" s="599"/>
      <c r="H169" s="599"/>
      <c r="O169" s="586"/>
      <c r="AW169" s="646"/>
      <c r="AX169" s="646"/>
      <c r="AY169" s="646"/>
      <c r="AZ169" s="646"/>
      <c r="BA169" s="646"/>
      <c r="BD169" s="586"/>
      <c r="BE169" s="586"/>
      <c r="BF169" s="586"/>
      <c r="BG169" s="586"/>
      <c r="BH169" s="586"/>
      <c r="CG169" s="575"/>
      <c r="CI169" s="584"/>
      <c r="CJ169" s="584"/>
      <c r="CK169" s="584"/>
      <c r="CL169" s="584"/>
      <c r="CM169" s="584"/>
      <c r="CN169" s="584"/>
      <c r="CO169" s="584"/>
      <c r="CP169" s="584"/>
      <c r="CQ169" s="584"/>
      <c r="CR169" s="584"/>
      <c r="CS169" s="584"/>
      <c r="CT169" s="584"/>
      <c r="CU169" s="584"/>
      <c r="CV169" s="584"/>
      <c r="CW169" s="584"/>
      <c r="CX169" s="584"/>
      <c r="EP169" s="577"/>
    </row>
    <row r="170" spans="1:154" ht="49.5" customHeight="1" x14ac:dyDescent="0.2">
      <c r="A170" s="571"/>
      <c r="B170" s="571"/>
      <c r="D170" s="590" t="str">
        <f>D5</f>
        <v>Petroleum and Natural Gas</v>
      </c>
      <c r="E170" s="590" t="str">
        <f>E5</f>
        <v>Other Mining</v>
      </c>
      <c r="F170" s="590" t="str">
        <f>F5</f>
        <v>Petroleum drilling and Mining Services</v>
      </c>
      <c r="G170" s="590" t="str">
        <f>G5</f>
        <v>Not Used</v>
      </c>
      <c r="H170" s="590" t="str">
        <f>H5</f>
        <v>Total</v>
      </c>
      <c r="J170" s="590" t="str">
        <f>J5</f>
        <v>Petroleum and Natural Gas</v>
      </c>
      <c r="K170" s="590" t="str">
        <f>K5</f>
        <v>Other Mining</v>
      </c>
      <c r="L170" s="590" t="str">
        <f>L5</f>
        <v>Petroleum drilling and Mining Services</v>
      </c>
      <c r="M170" s="590" t="str">
        <f>M5</f>
        <v>Not Used</v>
      </c>
      <c r="N170" s="590" t="str">
        <f>N5</f>
        <v>Total</v>
      </c>
      <c r="O170" s="591"/>
      <c r="R170" s="617" t="str">
        <f>J170</f>
        <v>Petroleum and Natural Gas</v>
      </c>
      <c r="S170" s="617" t="str">
        <f>K170</f>
        <v>Other Mining</v>
      </c>
      <c r="T170" s="617" t="str">
        <f>L170</f>
        <v>Petroleum drilling and Mining Services</v>
      </c>
      <c r="U170" s="617" t="str">
        <f>M170</f>
        <v>Not Used</v>
      </c>
      <c r="V170" s="617" t="s">
        <v>213</v>
      </c>
      <c r="X170" s="617" t="str">
        <f>X5</f>
        <v>Petroleum and Natural Gas</v>
      </c>
      <c r="Y170" s="617" t="str">
        <f>Y5</f>
        <v>Other Mining</v>
      </c>
      <c r="Z170" s="617" t="str">
        <f>Z5</f>
        <v>Petroleum drilling and Mining Services</v>
      </c>
      <c r="AA170" s="617" t="str">
        <f>AA5</f>
        <v>Not Used</v>
      </c>
      <c r="AB170" s="617" t="str">
        <f>AB5</f>
        <v>Total</v>
      </c>
      <c r="AE170" s="592" t="str">
        <f>J170</f>
        <v>Petroleum and Natural Gas</v>
      </c>
      <c r="AF170" s="592" t="str">
        <f>K170</f>
        <v>Other Mining</v>
      </c>
      <c r="AG170" s="592" t="str">
        <f>L170</f>
        <v>Petroleum drilling and Mining Services</v>
      </c>
      <c r="AH170" s="592" t="str">
        <f>M170</f>
        <v>Not Used</v>
      </c>
      <c r="AI170" s="592" t="s">
        <v>213</v>
      </c>
      <c r="AK170" s="592" t="str">
        <f>AE170</f>
        <v>Petroleum and Natural Gas</v>
      </c>
      <c r="AL170" s="592" t="str">
        <f>AF170</f>
        <v>Other Mining</v>
      </c>
      <c r="AM170" s="592" t="str">
        <f>AG170</f>
        <v>Petroleum drilling and Mining Services</v>
      </c>
      <c r="AN170" s="592" t="str">
        <f>AH170</f>
        <v>Not Used</v>
      </c>
      <c r="AO170" s="592" t="str">
        <f>AI170</f>
        <v>Total</v>
      </c>
      <c r="AQ170" s="592" t="str">
        <f>AE170</f>
        <v>Petroleum and Natural Gas</v>
      </c>
      <c r="AR170" s="592" t="str">
        <f>AF170</f>
        <v>Other Mining</v>
      </c>
      <c r="AS170" s="592" t="str">
        <f>AG170</f>
        <v>Petroleum drilling and Mining Services</v>
      </c>
      <c r="AT170" s="592" t="str">
        <f>AH170</f>
        <v>Not Used</v>
      </c>
      <c r="AU170" s="592" t="str">
        <f>AI170</f>
        <v>Total</v>
      </c>
      <c r="AW170" s="654" t="str">
        <f>AK170</f>
        <v>Petroleum and Natural Gas</v>
      </c>
      <c r="AX170" s="654" t="str">
        <f>AL170</f>
        <v>Other Mining</v>
      </c>
      <c r="AY170" s="654" t="str">
        <f>AM170</f>
        <v>Petroleum drilling and Mining Services</v>
      </c>
      <c r="AZ170" s="654" t="str">
        <f>AN170</f>
        <v>Not Used</v>
      </c>
      <c r="BA170" s="654" t="str">
        <f>AO170</f>
        <v>Total</v>
      </c>
      <c r="BC170" s="618"/>
      <c r="BD170" s="598"/>
      <c r="BE170" s="598"/>
      <c r="BF170" s="598"/>
      <c r="BG170" s="598"/>
      <c r="BH170" s="618"/>
      <c r="CG170" s="575"/>
      <c r="CI170" s="584"/>
      <c r="CJ170" s="584"/>
      <c r="CK170" s="584"/>
      <c r="CL170" s="584"/>
      <c r="CM170" s="584"/>
      <c r="CN170" s="584"/>
      <c r="CO170" s="584"/>
      <c r="CP170" s="584"/>
      <c r="CQ170" s="584"/>
      <c r="CR170" s="584"/>
      <c r="CS170" s="584"/>
      <c r="CT170" s="584"/>
      <c r="CU170" s="584"/>
      <c r="CV170" s="584"/>
      <c r="CW170" s="584"/>
      <c r="CX170" s="584"/>
      <c r="CZ170" s="617" t="s">
        <v>618</v>
      </c>
      <c r="DA170" s="617" t="s">
        <v>618</v>
      </c>
      <c r="DB170" s="617" t="s">
        <v>619</v>
      </c>
      <c r="DC170" s="617" t="s">
        <v>620</v>
      </c>
      <c r="EP170" s="577"/>
      <c r="ER170" s="604"/>
      <c r="ES170" s="593" t="s">
        <v>645</v>
      </c>
      <c r="ET170" s="593" t="s">
        <v>613</v>
      </c>
      <c r="EU170" s="593" t="s">
        <v>614</v>
      </c>
      <c r="EV170" s="593" t="s">
        <v>615</v>
      </c>
      <c r="EW170" s="593" t="s">
        <v>616</v>
      </c>
      <c r="EX170" s="593" t="s">
        <v>653</v>
      </c>
    </row>
    <row r="171" spans="1:154" ht="38.25" x14ac:dyDescent="0.2">
      <c r="A171" s="644" t="s">
        <v>621</v>
      </c>
      <c r="B171" s="571"/>
      <c r="D171" s="609" t="s">
        <v>67</v>
      </c>
      <c r="E171" s="609" t="s">
        <v>67</v>
      </c>
      <c r="F171" s="609" t="s">
        <v>67</v>
      </c>
      <c r="G171" s="609" t="s">
        <v>67</v>
      </c>
      <c r="H171" s="609" t="s">
        <v>67</v>
      </c>
      <c r="J171" s="619"/>
      <c r="K171" s="619"/>
      <c r="L171" s="619"/>
      <c r="M171" s="619"/>
      <c r="N171" s="619"/>
      <c r="O171" s="618"/>
      <c r="R171" s="619"/>
      <c r="S171" s="619"/>
      <c r="T171" s="619"/>
      <c r="U171" s="619"/>
      <c r="V171" s="619"/>
      <c r="X171" s="609" t="s">
        <v>67</v>
      </c>
      <c r="Y171" s="609" t="s">
        <v>67</v>
      </c>
      <c r="Z171" s="609" t="s">
        <v>67</v>
      </c>
      <c r="AA171" s="609" t="s">
        <v>67</v>
      </c>
      <c r="AB171" s="609" t="s">
        <v>67</v>
      </c>
      <c r="AE171" s="609" t="s">
        <v>67</v>
      </c>
      <c r="AF171" s="609" t="s">
        <v>67</v>
      </c>
      <c r="AG171" s="609" t="s">
        <v>67</v>
      </c>
      <c r="AH171" s="609" t="s">
        <v>67</v>
      </c>
      <c r="AI171" s="609" t="s">
        <v>67</v>
      </c>
      <c r="AK171" s="609" t="s">
        <v>67</v>
      </c>
      <c r="AL171" s="609" t="s">
        <v>67</v>
      </c>
      <c r="AM171" s="609" t="s">
        <v>67</v>
      </c>
      <c r="AN171" s="609" t="s">
        <v>67</v>
      </c>
      <c r="AO171" s="609" t="s">
        <v>67</v>
      </c>
      <c r="AQ171" s="620"/>
      <c r="AR171" s="620"/>
      <c r="AS171" s="620"/>
      <c r="AT171" s="620"/>
      <c r="AU171" s="620"/>
      <c r="AW171" s="655"/>
      <c r="AX171" s="655"/>
      <c r="AY171" s="655"/>
      <c r="AZ171" s="655"/>
      <c r="BA171" s="655"/>
      <c r="BC171" s="591"/>
      <c r="BD171" s="591"/>
      <c r="BE171" s="591"/>
      <c r="BF171" s="591"/>
      <c r="BG171" s="591"/>
      <c r="BH171" s="591"/>
      <c r="BI171" s="591"/>
      <c r="CG171" s="575"/>
      <c r="CI171" s="584"/>
      <c r="CJ171" s="584"/>
      <c r="CK171" s="584"/>
      <c r="CL171" s="584"/>
      <c r="CM171" s="584"/>
      <c r="CN171" s="584"/>
      <c r="CO171" s="584"/>
      <c r="CP171" s="584"/>
      <c r="CQ171" s="584"/>
      <c r="CR171" s="584"/>
      <c r="CS171" s="584"/>
      <c r="CT171" s="584"/>
      <c r="CU171" s="584"/>
      <c r="CV171" s="584"/>
      <c r="CW171" s="584"/>
      <c r="CX171" s="584"/>
      <c r="EP171" s="577"/>
      <c r="ER171" s="572">
        <v>1978</v>
      </c>
      <c r="ES171" s="621">
        <f t="shared" ref="ES171:ES201" si="470">BU202</f>
        <v>0.85628199414251616</v>
      </c>
      <c r="ET171" s="621">
        <f t="shared" ref="ET171:ET201" si="471">BV202</f>
        <v>0.83469257307895239</v>
      </c>
      <c r="EU171" s="621">
        <f t="shared" ref="EU171:EU201" si="472">BW202</f>
        <v>1.0376068063174941</v>
      </c>
      <c r="EV171" s="621">
        <f t="shared" ref="EV171:EV201" si="473">BX202</f>
        <v>1</v>
      </c>
      <c r="EW171" s="621">
        <f t="shared" ref="EW171:EW201" si="474">BY202</f>
        <v>1</v>
      </c>
      <c r="EX171" s="621">
        <f t="shared" ref="EX171:EX201" si="475">BZ202</f>
        <v>0.98868387404188829</v>
      </c>
    </row>
    <row r="172" spans="1:154" ht="25.5" x14ac:dyDescent="0.2">
      <c r="A172" s="571"/>
      <c r="B172" s="571"/>
      <c r="D172" s="608" t="s">
        <v>263</v>
      </c>
      <c r="E172" s="608" t="s">
        <v>264</v>
      </c>
      <c r="F172" s="608" t="s">
        <v>264</v>
      </c>
      <c r="G172" s="608" t="s">
        <v>264</v>
      </c>
      <c r="H172" s="608" t="s">
        <v>264</v>
      </c>
      <c r="J172" s="609" t="str">
        <f>J7</f>
        <v>Million 2009$</v>
      </c>
      <c r="K172" s="609" t="str">
        <f>K7</f>
        <v>Million 2009$</v>
      </c>
      <c r="L172" s="609" t="str">
        <f>L7</f>
        <v>Million 2009$</v>
      </c>
      <c r="M172" s="609" t="str">
        <f>M7</f>
        <v>Million 2009$</v>
      </c>
      <c r="N172" s="609" t="str">
        <f>N7</f>
        <v>Million 2009$</v>
      </c>
      <c r="O172" s="591"/>
      <c r="R172" s="609" t="str">
        <f>R7</f>
        <v>Million 2009$</v>
      </c>
      <c r="S172" s="609" t="str">
        <f>S7</f>
        <v>Million 2005$</v>
      </c>
      <c r="T172" s="609" t="str">
        <f>T7</f>
        <v>Million 2005$</v>
      </c>
      <c r="U172" s="609" t="str">
        <f>U7</f>
        <v>Million 2005$</v>
      </c>
      <c r="V172" s="609" t="str">
        <f>V7</f>
        <v>Million 2005$</v>
      </c>
      <c r="X172" s="609" t="str">
        <f>X7</f>
        <v>MMBtu/$</v>
      </c>
      <c r="Y172" s="609" t="str">
        <f>Y7</f>
        <v>MMBtu/$</v>
      </c>
      <c r="Z172" s="609" t="str">
        <f>Z7</f>
        <v>MMBtu/$</v>
      </c>
      <c r="AA172" s="609" t="str">
        <f>AA7</f>
        <v>MMBtu/$</v>
      </c>
      <c r="AB172" s="609" t="str">
        <f>AB7</f>
        <v>MMBtu/$</v>
      </c>
      <c r="AE172" s="609" t="str">
        <f>AE7</f>
        <v>MMBtu/$</v>
      </c>
      <c r="AF172" s="609" t="str">
        <f>AF7</f>
        <v>MMBtu/$</v>
      </c>
      <c r="AG172" s="609" t="str">
        <f>AG7</f>
        <v>MMBtu/$</v>
      </c>
      <c r="AH172" s="609" t="str">
        <f>AH7</f>
        <v>MMBtu/$</v>
      </c>
      <c r="AI172" s="609" t="str">
        <f>AI7</f>
        <v>MMBtu/$</v>
      </c>
      <c r="AK172" s="622" t="str">
        <f>AK7</f>
        <v>1985 = 1</v>
      </c>
      <c r="AL172" s="622" t="str">
        <f>AL7</f>
        <v>1985 = 1</v>
      </c>
      <c r="AM172" s="622" t="str">
        <f>AM7</f>
        <v>1985 = 1</v>
      </c>
      <c r="AN172" s="622" t="str">
        <f>AN7</f>
        <v>1985 = 1</v>
      </c>
      <c r="AO172" s="622" t="str">
        <f>AO7</f>
        <v>1985 = 1</v>
      </c>
      <c r="AQ172" s="609" t="str">
        <f>AQ7</f>
        <v>Ratio</v>
      </c>
      <c r="AR172" s="609" t="str">
        <f>AR7</f>
        <v>Ratio</v>
      </c>
      <c r="AS172" s="609" t="str">
        <f>AS7</f>
        <v>Ratio</v>
      </c>
      <c r="AT172" s="609" t="str">
        <f>AT7</f>
        <v>Ratio</v>
      </c>
      <c r="AU172" s="609" t="str">
        <f>AU7</f>
        <v>Ratio</v>
      </c>
      <c r="AW172" s="656" t="s">
        <v>648</v>
      </c>
      <c r="AX172" s="656" t="s">
        <v>648</v>
      </c>
      <c r="AY172" s="656" t="s">
        <v>648</v>
      </c>
      <c r="AZ172" s="656" t="s">
        <v>648</v>
      </c>
      <c r="BA172" s="656" t="s">
        <v>648</v>
      </c>
      <c r="BC172" s="618"/>
      <c r="BD172" s="618"/>
      <c r="BE172" s="618"/>
      <c r="BF172" s="618"/>
      <c r="BG172" s="618"/>
      <c r="BH172" s="618"/>
      <c r="CG172" s="575"/>
      <c r="EP172" s="577"/>
      <c r="ER172" s="572">
        <f>ER171+1</f>
        <v>1979</v>
      </c>
      <c r="ES172" s="621">
        <f t="shared" si="470"/>
        <v>1.1000169268361477</v>
      </c>
      <c r="ET172" s="621">
        <f t="shared" si="471"/>
        <v>1.036644168704135</v>
      </c>
      <c r="EU172" s="621">
        <f t="shared" si="472"/>
        <v>1.0697785640756921</v>
      </c>
      <c r="EV172" s="621">
        <f t="shared" si="473"/>
        <v>1</v>
      </c>
      <c r="EW172" s="621">
        <f t="shared" si="474"/>
        <v>1</v>
      </c>
      <c r="EX172" s="621">
        <f t="shared" si="475"/>
        <v>0.99191799152434434</v>
      </c>
    </row>
    <row r="173" spans="1:154" hidden="1" x14ac:dyDescent="0.2">
      <c r="A173" s="615" t="s">
        <v>115</v>
      </c>
      <c r="B173" s="571">
        <v>1949</v>
      </c>
      <c r="D173" s="626"/>
      <c r="E173" s="626"/>
      <c r="F173" s="626"/>
      <c r="G173" s="626"/>
      <c r="H173" s="626"/>
      <c r="J173" s="627"/>
      <c r="K173" s="627"/>
      <c r="L173" s="627"/>
      <c r="M173" s="627"/>
      <c r="N173" s="627"/>
      <c r="O173" s="771"/>
      <c r="X173" s="628"/>
      <c r="Y173" s="628"/>
      <c r="Z173" s="628"/>
      <c r="AA173" s="628"/>
      <c r="AB173" s="628"/>
      <c r="AW173" s="646"/>
      <c r="AX173" s="646"/>
      <c r="AY173" s="646"/>
      <c r="AZ173" s="646"/>
      <c r="BA173" s="646"/>
      <c r="BC173" s="629"/>
      <c r="BD173" s="629"/>
      <c r="BE173" s="629"/>
      <c r="BF173" s="629"/>
      <c r="BG173" s="629"/>
      <c r="BH173" s="629"/>
      <c r="BI173" s="629"/>
      <c r="BS173" s="586"/>
      <c r="BT173" s="629"/>
      <c r="BU173" s="629"/>
      <c r="BV173" s="629"/>
      <c r="BW173" s="629"/>
      <c r="BX173" s="629"/>
      <c r="BY173" s="629"/>
      <c r="BZ173" s="629"/>
      <c r="CA173" s="629"/>
      <c r="CB173" s="629"/>
      <c r="CC173" s="629"/>
      <c r="CD173" s="629"/>
      <c r="CE173" s="586"/>
      <c r="CG173" s="575"/>
      <c r="CI173" s="621"/>
      <c r="CJ173" s="621"/>
      <c r="CK173" s="621"/>
      <c r="CL173" s="621"/>
      <c r="CN173" s="621"/>
      <c r="CO173" s="621"/>
      <c r="CP173" s="621"/>
      <c r="CQ173" s="621"/>
      <c r="CR173" s="621"/>
      <c r="CS173" s="621"/>
      <c r="CT173" s="621"/>
      <c r="CU173" s="621"/>
      <c r="CV173" s="621"/>
      <c r="CW173" s="621"/>
      <c r="DE173" s="621"/>
      <c r="DF173" s="621"/>
      <c r="DG173" s="621"/>
      <c r="DH173" s="621"/>
      <c r="DI173" s="621"/>
      <c r="DK173" s="621"/>
      <c r="DL173" s="621"/>
      <c r="DM173" s="621"/>
      <c r="DN173" s="621"/>
      <c r="EB173" s="621"/>
      <c r="EC173" s="621">
        <v>1</v>
      </c>
      <c r="ED173" s="621">
        <f t="shared" ref="ED173:ED204" si="476">EC173/EC$243</f>
        <v>0.94700257066060645</v>
      </c>
      <c r="EE173" s="621"/>
      <c r="EF173" s="621"/>
      <c r="EG173" s="621">
        <v>1</v>
      </c>
      <c r="EH173" s="621">
        <f t="shared" ref="EH173:EH204" si="477">EG173/EG$243</f>
        <v>0.56491436111585402</v>
      </c>
      <c r="EI173" s="621"/>
      <c r="EJ173" s="621"/>
      <c r="EK173" s="621">
        <v>1</v>
      </c>
      <c r="EL173" s="621">
        <f t="shared" ref="EL173:EL204" si="478">EK173/EK$243</f>
        <v>1.1084602693484245</v>
      </c>
      <c r="EM173" s="621"/>
      <c r="EP173" s="577"/>
      <c r="ER173" s="572">
        <f t="shared" ref="ER173:ER201" si="479">ER172+1</f>
        <v>1980</v>
      </c>
      <c r="ES173" s="621">
        <f t="shared" si="470"/>
        <v>1.0733151758349158</v>
      </c>
      <c r="ET173" s="621">
        <f t="shared" si="471"/>
        <v>1.0827360135877495</v>
      </c>
      <c r="EU173" s="621">
        <f t="shared" si="472"/>
        <v>0.99717986036980455</v>
      </c>
      <c r="EV173" s="621">
        <f t="shared" si="473"/>
        <v>1</v>
      </c>
      <c r="EW173" s="621">
        <f t="shared" si="474"/>
        <v>1</v>
      </c>
      <c r="EX173" s="621">
        <f t="shared" si="475"/>
        <v>0.99410255261560843</v>
      </c>
    </row>
    <row r="174" spans="1:154" hidden="1" x14ac:dyDescent="0.2">
      <c r="A174" s="615" t="s">
        <v>115</v>
      </c>
      <c r="B174" s="571">
        <f t="shared" ref="B174:B237" si="480">B173+1</f>
        <v>1950</v>
      </c>
      <c r="D174" s="626"/>
      <c r="E174" s="626"/>
      <c r="F174" s="626"/>
      <c r="G174" s="626"/>
      <c r="H174" s="626"/>
      <c r="J174" s="627"/>
      <c r="K174" s="627"/>
      <c r="L174" s="627"/>
      <c r="M174" s="627"/>
      <c r="N174" s="627"/>
      <c r="O174" s="771"/>
      <c r="X174" s="628"/>
      <c r="Y174" s="628"/>
      <c r="Z174" s="628"/>
      <c r="AA174" s="628"/>
      <c r="AB174" s="628"/>
      <c r="AW174" s="646"/>
      <c r="AX174" s="646"/>
      <c r="AY174" s="646"/>
      <c r="AZ174" s="646"/>
      <c r="BA174" s="646"/>
      <c r="BC174" s="629"/>
      <c r="BD174" s="621"/>
      <c r="BE174" s="621"/>
      <c r="BF174" s="621"/>
      <c r="BG174" s="621"/>
      <c r="BH174" s="629"/>
      <c r="BI174" s="621"/>
      <c r="BS174" s="586"/>
      <c r="BT174" s="629"/>
      <c r="BU174" s="629"/>
      <c r="BV174" s="629"/>
      <c r="BW174" s="629"/>
      <c r="BX174" s="629"/>
      <c r="BY174" s="629"/>
      <c r="BZ174" s="629"/>
      <c r="CA174" s="629"/>
      <c r="CB174" s="629"/>
      <c r="CC174" s="629"/>
      <c r="CD174" s="629"/>
      <c r="CE174" s="586"/>
      <c r="CG174" s="575"/>
      <c r="CI174" s="621"/>
      <c r="CJ174" s="621"/>
      <c r="CK174" s="621"/>
      <c r="CL174" s="621"/>
      <c r="CN174" s="621"/>
      <c r="CO174" s="621"/>
      <c r="CP174" s="621"/>
      <c r="CQ174" s="621"/>
      <c r="CR174" s="621"/>
      <c r="CS174" s="621"/>
      <c r="CT174" s="621"/>
      <c r="CU174" s="621"/>
      <c r="CV174" s="621"/>
      <c r="CW174" s="621"/>
      <c r="CZ174" s="621"/>
      <c r="DA174" s="621"/>
      <c r="DB174" s="621"/>
      <c r="DC174" s="621"/>
      <c r="DE174" s="621"/>
      <c r="DF174" s="621"/>
      <c r="DG174" s="621"/>
      <c r="DH174" s="621"/>
      <c r="DI174" s="621"/>
      <c r="DK174" s="621"/>
      <c r="DL174" s="621"/>
      <c r="DM174" s="621"/>
      <c r="DN174" s="621"/>
      <c r="DP174" s="621"/>
      <c r="DQ174" s="621"/>
      <c r="DR174" s="621"/>
      <c r="DS174" s="621"/>
      <c r="DU174" s="621"/>
      <c r="DV174" s="621"/>
      <c r="DW174" s="621"/>
      <c r="DX174" s="621"/>
      <c r="EB174" s="621">
        <f t="shared" ref="EB174:EB205" si="481">EXP(SUMPRODUCT($CT174:$CW174,CZ174:DC174))</f>
        <v>1</v>
      </c>
      <c r="EC174" s="621">
        <f t="shared" ref="EC174:EC234" si="482">IF(ISERR(EB174),EC173,EB174*EC173)</f>
        <v>1</v>
      </c>
      <c r="ED174" s="621">
        <f t="shared" si="476"/>
        <v>0.94700257066060645</v>
      </c>
      <c r="EE174" s="621"/>
      <c r="EF174" s="621">
        <f t="shared" ref="EF174:EF205" si="483">EXP(SUMPRODUCT($CT174:$CW174,DE174:DH174))</f>
        <v>1</v>
      </c>
      <c r="EG174" s="621">
        <f t="shared" ref="EG174:EG234" si="484">IF(ISERR(EF174),EG173,EF174*EG173)</f>
        <v>1</v>
      </c>
      <c r="EH174" s="621">
        <f t="shared" si="477"/>
        <v>0.56491436111585402</v>
      </c>
      <c r="EI174" s="621"/>
      <c r="EJ174" s="621">
        <f t="shared" ref="EJ174:EJ205" si="485">EXP(SUMPRODUCT($CT174:$CW174,DK174:DN174))</f>
        <v>1</v>
      </c>
      <c r="EK174" s="621">
        <f t="shared" ref="EK174:EK234" si="486">IF(ISERR(EJ174),EK173,EJ174*EK173)</f>
        <v>1</v>
      </c>
      <c r="EL174" s="621">
        <f t="shared" si="478"/>
        <v>1.1084602693484245</v>
      </c>
      <c r="EM174" s="621"/>
      <c r="EP174" s="577"/>
      <c r="ER174" s="572">
        <f t="shared" si="479"/>
        <v>1981</v>
      </c>
      <c r="ES174" s="621">
        <f t="shared" si="470"/>
        <v>1.129369627588555</v>
      </c>
      <c r="ET174" s="621">
        <f t="shared" si="471"/>
        <v>1.1997674170758823</v>
      </c>
      <c r="EU174" s="621">
        <f t="shared" si="472"/>
        <v>0.95169537475044852</v>
      </c>
      <c r="EV174" s="621">
        <f t="shared" si="473"/>
        <v>1</v>
      </c>
      <c r="EW174" s="621">
        <f t="shared" si="474"/>
        <v>1</v>
      </c>
      <c r="EX174" s="621">
        <f t="shared" si="475"/>
        <v>0.98910200452128583</v>
      </c>
    </row>
    <row r="175" spans="1:154" hidden="1" x14ac:dyDescent="0.2">
      <c r="A175" s="615" t="s">
        <v>115</v>
      </c>
      <c r="B175" s="571">
        <f t="shared" si="480"/>
        <v>1951</v>
      </c>
      <c r="D175" s="626"/>
      <c r="E175" s="626"/>
      <c r="F175" s="626"/>
      <c r="G175" s="626"/>
      <c r="H175" s="626"/>
      <c r="J175" s="627"/>
      <c r="K175" s="627"/>
      <c r="L175" s="627"/>
      <c r="M175" s="627"/>
      <c r="N175" s="627"/>
      <c r="O175" s="771"/>
      <c r="X175" s="628"/>
      <c r="Y175" s="628"/>
      <c r="Z175" s="628"/>
      <c r="AA175" s="628"/>
      <c r="AB175" s="628"/>
      <c r="AW175" s="646"/>
      <c r="AX175" s="646"/>
      <c r="AY175" s="646"/>
      <c r="AZ175" s="646"/>
      <c r="BA175" s="646"/>
      <c r="BC175" s="621"/>
      <c r="BD175" s="621"/>
      <c r="BE175" s="621"/>
      <c r="BF175" s="621"/>
      <c r="BG175" s="621"/>
      <c r="BH175" s="629"/>
      <c r="BI175" s="621"/>
      <c r="BS175" s="586"/>
      <c r="BT175" s="629"/>
      <c r="BU175" s="629"/>
      <c r="BV175" s="629"/>
      <c r="BW175" s="629"/>
      <c r="BX175" s="629"/>
      <c r="BY175" s="629"/>
      <c r="BZ175" s="629"/>
      <c r="CA175" s="629"/>
      <c r="CB175" s="629"/>
      <c r="CC175" s="629"/>
      <c r="CD175" s="629"/>
      <c r="CE175" s="586"/>
      <c r="CG175" s="575"/>
      <c r="CI175" s="621"/>
      <c r="CJ175" s="621"/>
      <c r="CK175" s="621"/>
      <c r="CL175" s="621"/>
      <c r="CN175" s="621"/>
      <c r="CO175" s="621"/>
      <c r="CP175" s="621"/>
      <c r="CQ175" s="621"/>
      <c r="CR175" s="621"/>
      <c r="CS175" s="621"/>
      <c r="CT175" s="621"/>
      <c r="CU175" s="621"/>
      <c r="CV175" s="621"/>
      <c r="CW175" s="621"/>
      <c r="CZ175" s="621"/>
      <c r="DA175" s="621"/>
      <c r="DB175" s="621"/>
      <c r="DC175" s="621"/>
      <c r="DE175" s="621"/>
      <c r="DF175" s="621"/>
      <c r="DG175" s="621"/>
      <c r="DH175" s="621"/>
      <c r="DI175" s="621"/>
      <c r="DK175" s="621"/>
      <c r="DL175" s="621"/>
      <c r="DM175" s="621"/>
      <c r="DN175" s="621"/>
      <c r="DP175" s="621"/>
      <c r="DQ175" s="621"/>
      <c r="DR175" s="621"/>
      <c r="DS175" s="621"/>
      <c r="DU175" s="621"/>
      <c r="DV175" s="621"/>
      <c r="DW175" s="621"/>
      <c r="DX175" s="621"/>
      <c r="EB175" s="621">
        <f t="shared" si="481"/>
        <v>1</v>
      </c>
      <c r="EC175" s="621">
        <f t="shared" si="482"/>
        <v>1</v>
      </c>
      <c r="ED175" s="621">
        <f t="shared" si="476"/>
        <v>0.94700257066060645</v>
      </c>
      <c r="EE175" s="621"/>
      <c r="EF175" s="621">
        <f t="shared" si="483"/>
        <v>1</v>
      </c>
      <c r="EG175" s="621">
        <f t="shared" si="484"/>
        <v>1</v>
      </c>
      <c r="EH175" s="621">
        <f t="shared" si="477"/>
        <v>0.56491436111585402</v>
      </c>
      <c r="EI175" s="621"/>
      <c r="EJ175" s="621">
        <f t="shared" si="485"/>
        <v>1</v>
      </c>
      <c r="EK175" s="621">
        <f t="shared" si="486"/>
        <v>1</v>
      </c>
      <c r="EL175" s="621">
        <f t="shared" si="478"/>
        <v>1.1084602693484245</v>
      </c>
      <c r="EM175" s="621"/>
      <c r="EP175" s="577"/>
      <c r="ER175" s="572">
        <f t="shared" si="479"/>
        <v>1982</v>
      </c>
      <c r="ES175" s="621">
        <f t="shared" si="470"/>
        <v>1.0278522165118704</v>
      </c>
      <c r="ET175" s="621">
        <f t="shared" si="471"/>
        <v>1.1711125277781238</v>
      </c>
      <c r="EU175" s="621">
        <f t="shared" si="472"/>
        <v>0.92759787303843999</v>
      </c>
      <c r="EV175" s="621">
        <f t="shared" si="473"/>
        <v>1</v>
      </c>
      <c r="EW175" s="621">
        <f t="shared" si="474"/>
        <v>1</v>
      </c>
      <c r="EX175" s="621">
        <f t="shared" si="475"/>
        <v>0.94617682344518728</v>
      </c>
    </row>
    <row r="176" spans="1:154" hidden="1" x14ac:dyDescent="0.2">
      <c r="A176" s="615" t="s">
        <v>115</v>
      </c>
      <c r="B176" s="571">
        <f t="shared" si="480"/>
        <v>1952</v>
      </c>
      <c r="D176" s="626"/>
      <c r="E176" s="626"/>
      <c r="F176" s="626"/>
      <c r="G176" s="626"/>
      <c r="H176" s="626"/>
      <c r="J176" s="627"/>
      <c r="K176" s="627"/>
      <c r="L176" s="627"/>
      <c r="M176" s="627"/>
      <c r="N176" s="627"/>
      <c r="O176" s="771"/>
      <c r="X176" s="628"/>
      <c r="Y176" s="628"/>
      <c r="Z176" s="628"/>
      <c r="AA176" s="628"/>
      <c r="AB176" s="628"/>
      <c r="AW176" s="646"/>
      <c r="AX176" s="646"/>
      <c r="AY176" s="646"/>
      <c r="AZ176" s="646"/>
      <c r="BA176" s="646"/>
      <c r="BC176" s="621"/>
      <c r="BD176" s="621"/>
      <c r="BE176" s="621"/>
      <c r="BF176" s="621"/>
      <c r="BG176" s="621"/>
      <c r="BH176" s="629"/>
      <c r="BI176" s="621"/>
      <c r="BS176" s="586"/>
      <c r="BT176" s="629"/>
      <c r="BU176" s="629"/>
      <c r="BV176" s="629"/>
      <c r="BW176" s="629"/>
      <c r="BX176" s="629"/>
      <c r="BY176" s="629"/>
      <c r="BZ176" s="629"/>
      <c r="CA176" s="629"/>
      <c r="CB176" s="629"/>
      <c r="CC176" s="629"/>
      <c r="CD176" s="629"/>
      <c r="CE176" s="586"/>
      <c r="CG176" s="575"/>
      <c r="CI176" s="621"/>
      <c r="CJ176" s="621"/>
      <c r="CK176" s="621"/>
      <c r="CL176" s="621"/>
      <c r="CN176" s="621"/>
      <c r="CO176" s="621"/>
      <c r="CP176" s="621"/>
      <c r="CQ176" s="621"/>
      <c r="CR176" s="621"/>
      <c r="CS176" s="621"/>
      <c r="CT176" s="621"/>
      <c r="CU176" s="621"/>
      <c r="CV176" s="621"/>
      <c r="CW176" s="621"/>
      <c r="CZ176" s="621"/>
      <c r="DA176" s="621"/>
      <c r="DB176" s="621"/>
      <c r="DC176" s="621"/>
      <c r="DE176" s="621"/>
      <c r="DF176" s="621"/>
      <c r="DG176" s="621"/>
      <c r="DH176" s="621"/>
      <c r="DI176" s="621"/>
      <c r="DK176" s="621"/>
      <c r="DL176" s="621"/>
      <c r="DM176" s="621"/>
      <c r="DN176" s="621"/>
      <c r="DP176" s="621"/>
      <c r="DQ176" s="621"/>
      <c r="DR176" s="621"/>
      <c r="DS176" s="621"/>
      <c r="DU176" s="621"/>
      <c r="DV176" s="621"/>
      <c r="DW176" s="621"/>
      <c r="DX176" s="621"/>
      <c r="EB176" s="621">
        <f t="shared" si="481"/>
        <v>1</v>
      </c>
      <c r="EC176" s="621">
        <f t="shared" si="482"/>
        <v>1</v>
      </c>
      <c r="ED176" s="621">
        <f t="shared" si="476"/>
        <v>0.94700257066060645</v>
      </c>
      <c r="EE176" s="621"/>
      <c r="EF176" s="621">
        <f t="shared" si="483"/>
        <v>1</v>
      </c>
      <c r="EG176" s="621">
        <f t="shared" si="484"/>
        <v>1</v>
      </c>
      <c r="EH176" s="621">
        <f t="shared" si="477"/>
        <v>0.56491436111585402</v>
      </c>
      <c r="EI176" s="621"/>
      <c r="EJ176" s="621">
        <f t="shared" si="485"/>
        <v>1</v>
      </c>
      <c r="EK176" s="621">
        <f t="shared" si="486"/>
        <v>1</v>
      </c>
      <c r="EL176" s="621">
        <f t="shared" si="478"/>
        <v>1.1084602693484245</v>
      </c>
      <c r="EM176" s="621"/>
      <c r="EP176" s="577"/>
      <c r="ER176" s="572">
        <f t="shared" si="479"/>
        <v>1983</v>
      </c>
      <c r="ES176" s="621">
        <f t="shared" si="470"/>
        <v>1.0415667497821133</v>
      </c>
      <c r="ET176" s="621">
        <f t="shared" si="471"/>
        <v>1.1224015430441199</v>
      </c>
      <c r="EU176" s="621">
        <f t="shared" si="472"/>
        <v>0.97969880513572094</v>
      </c>
      <c r="EV176" s="621">
        <f t="shared" si="473"/>
        <v>1</v>
      </c>
      <c r="EW176" s="621">
        <f t="shared" si="474"/>
        <v>1</v>
      </c>
      <c r="EX176" s="621">
        <f t="shared" si="475"/>
        <v>0.94720999892382596</v>
      </c>
    </row>
    <row r="177" spans="1:154" hidden="1" x14ac:dyDescent="0.2">
      <c r="A177" s="615" t="s">
        <v>115</v>
      </c>
      <c r="B177" s="571">
        <f t="shared" si="480"/>
        <v>1953</v>
      </c>
      <c r="D177" s="626"/>
      <c r="E177" s="626"/>
      <c r="F177" s="626"/>
      <c r="G177" s="626"/>
      <c r="H177" s="626"/>
      <c r="J177" s="627"/>
      <c r="K177" s="627"/>
      <c r="L177" s="627"/>
      <c r="M177" s="627"/>
      <c r="N177" s="627"/>
      <c r="O177" s="771"/>
      <c r="X177" s="628"/>
      <c r="Y177" s="628"/>
      <c r="Z177" s="628"/>
      <c r="AA177" s="628"/>
      <c r="AB177" s="628"/>
      <c r="AW177" s="646"/>
      <c r="AX177" s="646"/>
      <c r="AY177" s="646"/>
      <c r="AZ177" s="646"/>
      <c r="BA177" s="646"/>
      <c r="BC177" s="621"/>
      <c r="BD177" s="621"/>
      <c r="BE177" s="621"/>
      <c r="BF177" s="621"/>
      <c r="BG177" s="621"/>
      <c r="BH177" s="629"/>
      <c r="BI177" s="621"/>
      <c r="BS177" s="586"/>
      <c r="BT177" s="629"/>
      <c r="BU177" s="629"/>
      <c r="BV177" s="629"/>
      <c r="BW177" s="629"/>
      <c r="BX177" s="629"/>
      <c r="BY177" s="629"/>
      <c r="BZ177" s="629"/>
      <c r="CA177" s="629"/>
      <c r="CB177" s="629"/>
      <c r="CC177" s="629"/>
      <c r="CD177" s="629"/>
      <c r="CE177" s="586"/>
      <c r="CG177" s="575"/>
      <c r="CI177" s="621"/>
      <c r="CJ177" s="621"/>
      <c r="CK177" s="621"/>
      <c r="CL177" s="621"/>
      <c r="CN177" s="621"/>
      <c r="CO177" s="621"/>
      <c r="CP177" s="621"/>
      <c r="CQ177" s="621"/>
      <c r="CR177" s="621"/>
      <c r="CS177" s="621"/>
      <c r="CT177" s="621"/>
      <c r="CU177" s="621"/>
      <c r="CV177" s="621"/>
      <c r="CW177" s="621"/>
      <c r="CZ177" s="621"/>
      <c r="DA177" s="621"/>
      <c r="DB177" s="621"/>
      <c r="DC177" s="621"/>
      <c r="DE177" s="621"/>
      <c r="DF177" s="621"/>
      <c r="DG177" s="621"/>
      <c r="DH177" s="621"/>
      <c r="DI177" s="621"/>
      <c r="DK177" s="621"/>
      <c r="DL177" s="621"/>
      <c r="DM177" s="621"/>
      <c r="DN177" s="621"/>
      <c r="DP177" s="621"/>
      <c r="DQ177" s="621"/>
      <c r="DR177" s="621"/>
      <c r="DS177" s="621"/>
      <c r="DU177" s="621"/>
      <c r="DV177" s="621"/>
      <c r="DW177" s="621"/>
      <c r="DX177" s="621"/>
      <c r="EB177" s="621">
        <f t="shared" si="481"/>
        <v>1</v>
      </c>
      <c r="EC177" s="621">
        <f t="shared" si="482"/>
        <v>1</v>
      </c>
      <c r="ED177" s="621">
        <f t="shared" si="476"/>
        <v>0.94700257066060645</v>
      </c>
      <c r="EE177" s="621"/>
      <c r="EF177" s="621">
        <f t="shared" si="483"/>
        <v>1</v>
      </c>
      <c r="EG177" s="621">
        <f t="shared" si="484"/>
        <v>1</v>
      </c>
      <c r="EH177" s="621">
        <f t="shared" si="477"/>
        <v>0.56491436111585402</v>
      </c>
      <c r="EI177" s="621"/>
      <c r="EJ177" s="621">
        <f t="shared" si="485"/>
        <v>1</v>
      </c>
      <c r="EK177" s="621">
        <f t="shared" si="486"/>
        <v>1</v>
      </c>
      <c r="EL177" s="621">
        <f t="shared" si="478"/>
        <v>1.1084602693484245</v>
      </c>
      <c r="EM177" s="621"/>
      <c r="EP177" s="577"/>
      <c r="ER177" s="572">
        <f t="shared" si="479"/>
        <v>1984</v>
      </c>
      <c r="ES177" s="621">
        <f t="shared" si="470"/>
        <v>1.08060583702281</v>
      </c>
      <c r="ET177" s="621">
        <f t="shared" si="471"/>
        <v>1.1188881349784434</v>
      </c>
      <c r="EU177" s="621">
        <f t="shared" si="472"/>
        <v>0.98342067488825302</v>
      </c>
      <c r="EV177" s="621">
        <f t="shared" si="473"/>
        <v>1</v>
      </c>
      <c r="EW177" s="621">
        <f t="shared" si="474"/>
        <v>1</v>
      </c>
      <c r="EX177" s="621">
        <f t="shared" si="475"/>
        <v>0.98206742588482254</v>
      </c>
    </row>
    <row r="178" spans="1:154" hidden="1" x14ac:dyDescent="0.2">
      <c r="A178" s="615" t="s">
        <v>115</v>
      </c>
      <c r="B178" s="571">
        <f t="shared" si="480"/>
        <v>1954</v>
      </c>
      <c r="D178" s="626"/>
      <c r="E178" s="626"/>
      <c r="F178" s="626"/>
      <c r="G178" s="626"/>
      <c r="H178" s="626"/>
      <c r="J178" s="627"/>
      <c r="K178" s="627"/>
      <c r="L178" s="627"/>
      <c r="M178" s="627"/>
      <c r="N178" s="627"/>
      <c r="O178" s="771"/>
      <c r="X178" s="628"/>
      <c r="Y178" s="628"/>
      <c r="Z178" s="628"/>
      <c r="AA178" s="628"/>
      <c r="AB178" s="628"/>
      <c r="AW178" s="646"/>
      <c r="AX178" s="646"/>
      <c r="AY178" s="646"/>
      <c r="AZ178" s="646"/>
      <c r="BA178" s="646"/>
      <c r="BC178" s="621"/>
      <c r="BD178" s="621"/>
      <c r="BE178" s="621"/>
      <c r="BF178" s="621"/>
      <c r="BG178" s="621"/>
      <c r="BH178" s="629"/>
      <c r="BI178" s="621"/>
      <c r="BS178" s="586"/>
      <c r="BT178" s="629"/>
      <c r="BU178" s="629"/>
      <c r="BV178" s="629"/>
      <c r="BW178" s="629"/>
      <c r="BX178" s="629"/>
      <c r="BY178" s="629"/>
      <c r="BZ178" s="629"/>
      <c r="CA178" s="629"/>
      <c r="CB178" s="629"/>
      <c r="CC178" s="629"/>
      <c r="CD178" s="629"/>
      <c r="CE178" s="586"/>
      <c r="CG178" s="575"/>
      <c r="CI178" s="621"/>
      <c r="CJ178" s="621"/>
      <c r="CK178" s="621"/>
      <c r="CL178" s="621"/>
      <c r="CN178" s="621"/>
      <c r="CO178" s="621"/>
      <c r="CP178" s="621"/>
      <c r="CQ178" s="621"/>
      <c r="CR178" s="621"/>
      <c r="CS178" s="621"/>
      <c r="CT178" s="621"/>
      <c r="CU178" s="621"/>
      <c r="CV178" s="621"/>
      <c r="CW178" s="621"/>
      <c r="CZ178" s="621"/>
      <c r="DA178" s="621"/>
      <c r="DB178" s="621"/>
      <c r="DC178" s="621"/>
      <c r="DE178" s="621"/>
      <c r="DF178" s="621"/>
      <c r="DG178" s="621"/>
      <c r="DH178" s="621"/>
      <c r="DI178" s="621"/>
      <c r="DK178" s="621"/>
      <c r="DL178" s="621"/>
      <c r="DM178" s="621"/>
      <c r="DN178" s="621"/>
      <c r="DP178" s="621"/>
      <c r="DQ178" s="621"/>
      <c r="DR178" s="621"/>
      <c r="DS178" s="621"/>
      <c r="DU178" s="621"/>
      <c r="DV178" s="621"/>
      <c r="DW178" s="621"/>
      <c r="DX178" s="621"/>
      <c r="EB178" s="621">
        <f t="shared" si="481"/>
        <v>1</v>
      </c>
      <c r="EC178" s="621">
        <f t="shared" si="482"/>
        <v>1</v>
      </c>
      <c r="ED178" s="621">
        <f t="shared" si="476"/>
        <v>0.94700257066060645</v>
      </c>
      <c r="EE178" s="621"/>
      <c r="EF178" s="621">
        <f t="shared" si="483"/>
        <v>1</v>
      </c>
      <c r="EG178" s="621">
        <f t="shared" si="484"/>
        <v>1</v>
      </c>
      <c r="EH178" s="621">
        <f t="shared" si="477"/>
        <v>0.56491436111585402</v>
      </c>
      <c r="EI178" s="621"/>
      <c r="EJ178" s="621">
        <f t="shared" si="485"/>
        <v>1</v>
      </c>
      <c r="EK178" s="621">
        <f t="shared" si="486"/>
        <v>1</v>
      </c>
      <c r="EL178" s="621">
        <f t="shared" si="478"/>
        <v>1.1084602693484245</v>
      </c>
      <c r="EM178" s="621"/>
      <c r="EP178" s="577"/>
      <c r="ER178" s="572">
        <f t="shared" si="479"/>
        <v>1985</v>
      </c>
      <c r="ES178" s="621">
        <f t="shared" si="470"/>
        <v>1</v>
      </c>
      <c r="ET178" s="621">
        <f t="shared" si="471"/>
        <v>1</v>
      </c>
      <c r="EU178" s="621">
        <f t="shared" si="472"/>
        <v>1</v>
      </c>
      <c r="EV178" s="621">
        <f t="shared" si="473"/>
        <v>1</v>
      </c>
      <c r="EW178" s="621">
        <f t="shared" si="474"/>
        <v>1</v>
      </c>
      <c r="EX178" s="621">
        <f t="shared" si="475"/>
        <v>1</v>
      </c>
    </row>
    <row r="179" spans="1:154" hidden="1" x14ac:dyDescent="0.2">
      <c r="A179" s="615" t="s">
        <v>115</v>
      </c>
      <c r="B179" s="571">
        <f t="shared" si="480"/>
        <v>1955</v>
      </c>
      <c r="D179" s="626"/>
      <c r="E179" s="626"/>
      <c r="F179" s="626"/>
      <c r="G179" s="626"/>
      <c r="H179" s="626"/>
      <c r="J179" s="627"/>
      <c r="K179" s="627"/>
      <c r="L179" s="627"/>
      <c r="M179" s="627"/>
      <c r="N179" s="627"/>
      <c r="O179" s="771"/>
      <c r="X179" s="628"/>
      <c r="Y179" s="628"/>
      <c r="Z179" s="628"/>
      <c r="AA179" s="628"/>
      <c r="AB179" s="628"/>
      <c r="AW179" s="646"/>
      <c r="AX179" s="646"/>
      <c r="AY179" s="646"/>
      <c r="AZ179" s="646"/>
      <c r="BA179" s="646"/>
      <c r="BC179" s="621"/>
      <c r="BD179" s="621"/>
      <c r="BE179" s="621"/>
      <c r="BF179" s="621"/>
      <c r="BG179" s="621"/>
      <c r="BH179" s="629"/>
      <c r="BI179" s="621"/>
      <c r="BS179" s="586"/>
      <c r="BT179" s="629"/>
      <c r="BU179" s="629"/>
      <c r="BV179" s="629"/>
      <c r="BW179" s="629"/>
      <c r="BX179" s="629"/>
      <c r="BY179" s="629"/>
      <c r="BZ179" s="629"/>
      <c r="CA179" s="629"/>
      <c r="CB179" s="629"/>
      <c r="CC179" s="629"/>
      <c r="CD179" s="629"/>
      <c r="CE179" s="586"/>
      <c r="CG179" s="575"/>
      <c r="CI179" s="621"/>
      <c r="CJ179" s="621"/>
      <c r="CK179" s="621"/>
      <c r="CL179" s="621"/>
      <c r="CN179" s="621"/>
      <c r="CO179" s="621"/>
      <c r="CP179" s="621"/>
      <c r="CQ179" s="621"/>
      <c r="CR179" s="621"/>
      <c r="CS179" s="621"/>
      <c r="CT179" s="621"/>
      <c r="CU179" s="621"/>
      <c r="CV179" s="621"/>
      <c r="CW179" s="621"/>
      <c r="CZ179" s="621"/>
      <c r="DA179" s="621"/>
      <c r="DB179" s="621"/>
      <c r="DC179" s="621"/>
      <c r="DE179" s="621"/>
      <c r="DF179" s="621"/>
      <c r="DG179" s="621"/>
      <c r="DH179" s="621"/>
      <c r="DI179" s="621"/>
      <c r="DK179" s="621"/>
      <c r="DL179" s="621"/>
      <c r="DM179" s="621"/>
      <c r="DN179" s="621"/>
      <c r="DP179" s="621"/>
      <c r="DQ179" s="621"/>
      <c r="DR179" s="621"/>
      <c r="DS179" s="621"/>
      <c r="DU179" s="621"/>
      <c r="DV179" s="621"/>
      <c r="DW179" s="621"/>
      <c r="DX179" s="621"/>
      <c r="EB179" s="621">
        <f t="shared" si="481"/>
        <v>1</v>
      </c>
      <c r="EC179" s="621">
        <f t="shared" si="482"/>
        <v>1</v>
      </c>
      <c r="ED179" s="621">
        <f t="shared" si="476"/>
        <v>0.94700257066060645</v>
      </c>
      <c r="EE179" s="621"/>
      <c r="EF179" s="621">
        <f t="shared" si="483"/>
        <v>1</v>
      </c>
      <c r="EG179" s="621">
        <f t="shared" si="484"/>
        <v>1</v>
      </c>
      <c r="EH179" s="621">
        <f t="shared" si="477"/>
        <v>0.56491436111585402</v>
      </c>
      <c r="EI179" s="621"/>
      <c r="EJ179" s="621">
        <f t="shared" si="485"/>
        <v>1</v>
      </c>
      <c r="EK179" s="621">
        <f t="shared" si="486"/>
        <v>1</v>
      </c>
      <c r="EL179" s="621">
        <f t="shared" si="478"/>
        <v>1.1084602693484245</v>
      </c>
      <c r="EM179" s="621"/>
      <c r="EP179" s="577"/>
      <c r="ER179" s="572">
        <f t="shared" si="479"/>
        <v>1986</v>
      </c>
      <c r="ES179" s="621">
        <f t="shared" si="470"/>
        <v>0.9038442876206797</v>
      </c>
      <c r="ET179" s="621">
        <f t="shared" si="471"/>
        <v>0.81257692485467781</v>
      </c>
      <c r="EU179" s="621">
        <f t="shared" si="472"/>
        <v>1.1151502527024468</v>
      </c>
      <c r="EV179" s="621">
        <f t="shared" si="473"/>
        <v>1</v>
      </c>
      <c r="EW179" s="621">
        <f t="shared" si="474"/>
        <v>1</v>
      </c>
      <c r="EX179" s="621">
        <f t="shared" si="475"/>
        <v>0.9974605890346997</v>
      </c>
    </row>
    <row r="180" spans="1:154" hidden="1" x14ac:dyDescent="0.2">
      <c r="A180" s="615" t="s">
        <v>115</v>
      </c>
      <c r="B180" s="571">
        <f t="shared" si="480"/>
        <v>1956</v>
      </c>
      <c r="D180" s="626"/>
      <c r="E180" s="626"/>
      <c r="F180" s="626"/>
      <c r="G180" s="626"/>
      <c r="H180" s="626"/>
      <c r="J180" s="627"/>
      <c r="K180" s="627"/>
      <c r="L180" s="627"/>
      <c r="M180" s="627"/>
      <c r="N180" s="627"/>
      <c r="O180" s="771"/>
      <c r="X180" s="628"/>
      <c r="Y180" s="628"/>
      <c r="Z180" s="628"/>
      <c r="AA180" s="628"/>
      <c r="AB180" s="628"/>
      <c r="AW180" s="646"/>
      <c r="AX180" s="646"/>
      <c r="AY180" s="646"/>
      <c r="AZ180" s="646"/>
      <c r="BA180" s="646"/>
      <c r="BC180" s="621"/>
      <c r="BD180" s="621"/>
      <c r="BE180" s="621"/>
      <c r="BF180" s="621"/>
      <c r="BG180" s="621"/>
      <c r="BH180" s="629"/>
      <c r="BI180" s="621"/>
      <c r="BS180" s="586"/>
      <c r="BT180" s="629"/>
      <c r="BU180" s="629"/>
      <c r="BV180" s="629"/>
      <c r="BW180" s="629"/>
      <c r="BX180" s="629"/>
      <c r="BY180" s="629"/>
      <c r="BZ180" s="629"/>
      <c r="CA180" s="629"/>
      <c r="CB180" s="629"/>
      <c r="CC180" s="629"/>
      <c r="CD180" s="629"/>
      <c r="CE180" s="586"/>
      <c r="CG180" s="575"/>
      <c r="CI180" s="621"/>
      <c r="CJ180" s="621"/>
      <c r="CK180" s="621"/>
      <c r="CL180" s="621"/>
      <c r="CN180" s="621"/>
      <c r="CO180" s="621"/>
      <c r="CP180" s="621"/>
      <c r="CQ180" s="621"/>
      <c r="CR180" s="621"/>
      <c r="CS180" s="621"/>
      <c r="CT180" s="621"/>
      <c r="CU180" s="621"/>
      <c r="CV180" s="621"/>
      <c r="CW180" s="621"/>
      <c r="CZ180" s="621"/>
      <c r="DA180" s="621"/>
      <c r="DB180" s="621"/>
      <c r="DC180" s="621"/>
      <c r="DE180" s="621"/>
      <c r="DF180" s="621"/>
      <c r="DG180" s="621"/>
      <c r="DH180" s="621"/>
      <c r="DI180" s="621"/>
      <c r="DK180" s="621"/>
      <c r="DL180" s="621"/>
      <c r="DM180" s="621"/>
      <c r="DN180" s="621"/>
      <c r="DP180" s="621"/>
      <c r="DQ180" s="621"/>
      <c r="DR180" s="621"/>
      <c r="DS180" s="621"/>
      <c r="DU180" s="621"/>
      <c r="DV180" s="621"/>
      <c r="DW180" s="621"/>
      <c r="DX180" s="621"/>
      <c r="EB180" s="621">
        <f t="shared" si="481"/>
        <v>1</v>
      </c>
      <c r="EC180" s="621">
        <f t="shared" si="482"/>
        <v>1</v>
      </c>
      <c r="ED180" s="621">
        <f t="shared" si="476"/>
        <v>0.94700257066060645</v>
      </c>
      <c r="EE180" s="621"/>
      <c r="EF180" s="621">
        <f t="shared" si="483"/>
        <v>1</v>
      </c>
      <c r="EG180" s="621">
        <f t="shared" si="484"/>
        <v>1</v>
      </c>
      <c r="EH180" s="621">
        <f t="shared" si="477"/>
        <v>0.56491436111585402</v>
      </c>
      <c r="EI180" s="621"/>
      <c r="EJ180" s="621">
        <f t="shared" si="485"/>
        <v>1</v>
      </c>
      <c r="EK180" s="621">
        <f t="shared" si="486"/>
        <v>1</v>
      </c>
      <c r="EL180" s="621">
        <f t="shared" si="478"/>
        <v>1.1084602693484245</v>
      </c>
      <c r="EM180" s="621"/>
      <c r="EP180" s="577"/>
      <c r="ER180" s="572">
        <f t="shared" si="479"/>
        <v>1987</v>
      </c>
      <c r="ES180" s="621">
        <f t="shared" si="470"/>
        <v>0.88903800319221815</v>
      </c>
      <c r="ET180" s="621">
        <f t="shared" si="471"/>
        <v>0.80355334595590922</v>
      </c>
      <c r="EU180" s="621">
        <f t="shared" si="472"/>
        <v>1.1152807363508597</v>
      </c>
      <c r="EV180" s="621">
        <f t="shared" si="473"/>
        <v>1</v>
      </c>
      <c r="EW180" s="621">
        <f t="shared" si="474"/>
        <v>1</v>
      </c>
      <c r="EX180" s="621">
        <f t="shared" si="475"/>
        <v>0.99202224574077991</v>
      </c>
    </row>
    <row r="181" spans="1:154" hidden="1" x14ac:dyDescent="0.2">
      <c r="A181" s="615" t="s">
        <v>115</v>
      </c>
      <c r="B181" s="571">
        <f t="shared" si="480"/>
        <v>1957</v>
      </c>
      <c r="D181" s="626"/>
      <c r="E181" s="626"/>
      <c r="F181" s="626"/>
      <c r="G181" s="626"/>
      <c r="H181" s="626"/>
      <c r="J181" s="627"/>
      <c r="K181" s="627"/>
      <c r="L181" s="627"/>
      <c r="M181" s="627"/>
      <c r="N181" s="627"/>
      <c r="O181" s="771"/>
      <c r="X181" s="628"/>
      <c r="Y181" s="628"/>
      <c r="Z181" s="628"/>
      <c r="AA181" s="628"/>
      <c r="AB181" s="628"/>
      <c r="AW181" s="646"/>
      <c r="AX181" s="646"/>
      <c r="AY181" s="646"/>
      <c r="AZ181" s="646"/>
      <c r="BA181" s="646"/>
      <c r="BC181" s="621"/>
      <c r="BD181" s="621"/>
      <c r="BE181" s="621"/>
      <c r="BF181" s="621"/>
      <c r="BG181" s="621"/>
      <c r="BH181" s="629"/>
      <c r="BI181" s="621"/>
      <c r="BS181" s="586"/>
      <c r="BT181" s="629"/>
      <c r="BU181" s="629"/>
      <c r="BV181" s="629"/>
      <c r="BW181" s="629"/>
      <c r="BX181" s="629"/>
      <c r="BY181" s="629"/>
      <c r="BZ181" s="629"/>
      <c r="CA181" s="629"/>
      <c r="CB181" s="629"/>
      <c r="CC181" s="629"/>
      <c r="CD181" s="629"/>
      <c r="CE181" s="586"/>
      <c r="CG181" s="575"/>
      <c r="CI181" s="621"/>
      <c r="CJ181" s="621"/>
      <c r="CK181" s="621"/>
      <c r="CL181" s="621"/>
      <c r="CN181" s="621"/>
      <c r="CO181" s="621"/>
      <c r="CP181" s="621"/>
      <c r="CQ181" s="621"/>
      <c r="CR181" s="621"/>
      <c r="CS181" s="621"/>
      <c r="CT181" s="621"/>
      <c r="CU181" s="621"/>
      <c r="CV181" s="621"/>
      <c r="CW181" s="621"/>
      <c r="CZ181" s="621"/>
      <c r="DA181" s="621"/>
      <c r="DB181" s="621"/>
      <c r="DC181" s="621"/>
      <c r="DE181" s="621"/>
      <c r="DF181" s="621"/>
      <c r="DG181" s="621"/>
      <c r="DH181" s="621"/>
      <c r="DI181" s="621"/>
      <c r="DK181" s="621"/>
      <c r="DL181" s="621"/>
      <c r="DM181" s="621"/>
      <c r="DN181" s="621"/>
      <c r="DP181" s="621"/>
      <c r="DQ181" s="621"/>
      <c r="DR181" s="621"/>
      <c r="DS181" s="621"/>
      <c r="DU181" s="621"/>
      <c r="DV181" s="621"/>
      <c r="DW181" s="621"/>
      <c r="DX181" s="621"/>
      <c r="EB181" s="621">
        <f t="shared" si="481"/>
        <v>1</v>
      </c>
      <c r="EC181" s="621">
        <f t="shared" si="482"/>
        <v>1</v>
      </c>
      <c r="ED181" s="621">
        <f t="shared" si="476"/>
        <v>0.94700257066060645</v>
      </c>
      <c r="EE181" s="621"/>
      <c r="EF181" s="621">
        <f t="shared" si="483"/>
        <v>1</v>
      </c>
      <c r="EG181" s="621">
        <f t="shared" si="484"/>
        <v>1</v>
      </c>
      <c r="EH181" s="621">
        <f t="shared" si="477"/>
        <v>0.56491436111585402</v>
      </c>
      <c r="EI181" s="621"/>
      <c r="EJ181" s="621">
        <f t="shared" si="485"/>
        <v>1</v>
      </c>
      <c r="EK181" s="621">
        <f t="shared" si="486"/>
        <v>1</v>
      </c>
      <c r="EL181" s="621">
        <f t="shared" si="478"/>
        <v>1.1084602693484245</v>
      </c>
      <c r="EM181" s="621"/>
      <c r="EP181" s="577"/>
      <c r="ER181" s="572">
        <f t="shared" si="479"/>
        <v>1988</v>
      </c>
      <c r="ES181" s="621">
        <f t="shared" si="470"/>
        <v>0.84670302331006597</v>
      </c>
      <c r="ET181" s="621">
        <f t="shared" si="471"/>
        <v>0.7547262024000847</v>
      </c>
      <c r="EU181" s="621">
        <f t="shared" si="472"/>
        <v>1.1296363870200423</v>
      </c>
      <c r="EV181" s="621">
        <f t="shared" si="473"/>
        <v>1</v>
      </c>
      <c r="EW181" s="621">
        <f t="shared" si="474"/>
        <v>1</v>
      </c>
      <c r="EX181" s="621">
        <f t="shared" si="475"/>
        <v>0.99312293016912734</v>
      </c>
    </row>
    <row r="182" spans="1:154" hidden="1" x14ac:dyDescent="0.2">
      <c r="A182" s="615" t="s">
        <v>115</v>
      </c>
      <c r="B182" s="571">
        <f t="shared" si="480"/>
        <v>1958</v>
      </c>
      <c r="D182" s="626"/>
      <c r="E182" s="626"/>
      <c r="F182" s="626"/>
      <c r="G182" s="626"/>
      <c r="H182" s="626"/>
      <c r="J182" s="627"/>
      <c r="K182" s="627"/>
      <c r="L182" s="627"/>
      <c r="M182" s="627"/>
      <c r="N182" s="627"/>
      <c r="O182" s="771"/>
      <c r="X182" s="628"/>
      <c r="Y182" s="628"/>
      <c r="Z182" s="628"/>
      <c r="AA182" s="628"/>
      <c r="AB182" s="628"/>
      <c r="AW182" s="646"/>
      <c r="AX182" s="646"/>
      <c r="AY182" s="646"/>
      <c r="AZ182" s="646"/>
      <c r="BA182" s="646"/>
      <c r="BC182" s="621"/>
      <c r="BD182" s="621"/>
      <c r="BE182" s="621"/>
      <c r="BF182" s="621"/>
      <c r="BG182" s="621"/>
      <c r="BH182" s="629"/>
      <c r="BI182" s="621"/>
      <c r="BS182" s="586"/>
      <c r="BT182" s="629"/>
      <c r="BU182" s="629"/>
      <c r="BV182" s="629"/>
      <c r="BW182" s="629"/>
      <c r="BX182" s="629"/>
      <c r="BY182" s="629"/>
      <c r="BZ182" s="629"/>
      <c r="CA182" s="629"/>
      <c r="CB182" s="629"/>
      <c r="CC182" s="629"/>
      <c r="CD182" s="629"/>
      <c r="CE182" s="586"/>
      <c r="CG182" s="575"/>
      <c r="CI182" s="621"/>
      <c r="CJ182" s="621"/>
      <c r="CK182" s="621"/>
      <c r="CL182" s="621"/>
      <c r="CN182" s="621"/>
      <c r="CO182" s="621"/>
      <c r="CP182" s="621"/>
      <c r="CQ182" s="621"/>
      <c r="CR182" s="621"/>
      <c r="CS182" s="621"/>
      <c r="CT182" s="621"/>
      <c r="CU182" s="621"/>
      <c r="CV182" s="621"/>
      <c r="CW182" s="621"/>
      <c r="CZ182" s="621"/>
      <c r="DA182" s="621"/>
      <c r="DB182" s="621"/>
      <c r="DC182" s="621"/>
      <c r="DE182" s="621"/>
      <c r="DF182" s="621"/>
      <c r="DG182" s="621"/>
      <c r="DH182" s="621"/>
      <c r="DI182" s="621"/>
      <c r="DK182" s="621"/>
      <c r="DL182" s="621"/>
      <c r="DM182" s="621"/>
      <c r="DN182" s="621"/>
      <c r="DP182" s="621"/>
      <c r="DQ182" s="621"/>
      <c r="DR182" s="621"/>
      <c r="DS182" s="621"/>
      <c r="DU182" s="621"/>
      <c r="DV182" s="621"/>
      <c r="DW182" s="621"/>
      <c r="DX182" s="621"/>
      <c r="EB182" s="621">
        <f t="shared" si="481"/>
        <v>1</v>
      </c>
      <c r="EC182" s="621">
        <f t="shared" si="482"/>
        <v>1</v>
      </c>
      <c r="ED182" s="621">
        <f t="shared" si="476"/>
        <v>0.94700257066060645</v>
      </c>
      <c r="EE182" s="621"/>
      <c r="EF182" s="621">
        <f t="shared" si="483"/>
        <v>1</v>
      </c>
      <c r="EG182" s="621">
        <f t="shared" si="484"/>
        <v>1</v>
      </c>
      <c r="EH182" s="621">
        <f t="shared" si="477"/>
        <v>0.56491436111585402</v>
      </c>
      <c r="EI182" s="621"/>
      <c r="EJ182" s="621">
        <f t="shared" si="485"/>
        <v>1</v>
      </c>
      <c r="EK182" s="621">
        <f t="shared" si="486"/>
        <v>1</v>
      </c>
      <c r="EL182" s="621">
        <f t="shared" si="478"/>
        <v>1.1084602693484245</v>
      </c>
      <c r="EM182" s="621"/>
      <c r="EP182" s="577"/>
      <c r="ER182" s="572">
        <f t="shared" si="479"/>
        <v>1989</v>
      </c>
      <c r="ES182" s="621">
        <f t="shared" si="470"/>
        <v>0.90581890256372866</v>
      </c>
      <c r="ET182" s="621">
        <f t="shared" si="471"/>
        <v>0.76917041441220946</v>
      </c>
      <c r="EU182" s="621">
        <f t="shared" si="472"/>
        <v>1.1593224676595197</v>
      </c>
      <c r="EV182" s="621">
        <f t="shared" si="473"/>
        <v>1</v>
      </c>
      <c r="EW182" s="621">
        <f t="shared" si="474"/>
        <v>1</v>
      </c>
      <c r="EX182" s="621">
        <f t="shared" si="475"/>
        <v>1.0158148458601117</v>
      </c>
    </row>
    <row r="183" spans="1:154" hidden="1" x14ac:dyDescent="0.2">
      <c r="A183" s="615" t="s">
        <v>115</v>
      </c>
      <c r="B183" s="571">
        <f t="shared" si="480"/>
        <v>1959</v>
      </c>
      <c r="D183" s="626"/>
      <c r="E183" s="626"/>
      <c r="F183" s="626"/>
      <c r="G183" s="626"/>
      <c r="H183" s="626"/>
      <c r="J183" s="627"/>
      <c r="K183" s="627"/>
      <c r="L183" s="627"/>
      <c r="M183" s="627"/>
      <c r="N183" s="627"/>
      <c r="O183" s="771"/>
      <c r="X183" s="628"/>
      <c r="Y183" s="628"/>
      <c r="Z183" s="628"/>
      <c r="AA183" s="628"/>
      <c r="AB183" s="628"/>
      <c r="AW183" s="646"/>
      <c r="AX183" s="646"/>
      <c r="AY183" s="646"/>
      <c r="AZ183" s="646"/>
      <c r="BA183" s="646"/>
      <c r="BC183" s="621"/>
      <c r="BD183" s="621"/>
      <c r="BE183" s="621"/>
      <c r="BF183" s="621"/>
      <c r="BG183" s="621"/>
      <c r="BH183" s="629"/>
      <c r="BI183" s="621"/>
      <c r="BS183" s="586"/>
      <c r="BT183" s="629"/>
      <c r="BU183" s="629"/>
      <c r="BV183" s="629"/>
      <c r="BW183" s="629"/>
      <c r="BX183" s="629"/>
      <c r="BY183" s="629"/>
      <c r="BZ183" s="629"/>
      <c r="CA183" s="629"/>
      <c r="CB183" s="629"/>
      <c r="CC183" s="629"/>
      <c r="CD183" s="629"/>
      <c r="CE183" s="586"/>
      <c r="CG183" s="575"/>
      <c r="CI183" s="621"/>
      <c r="CJ183" s="621"/>
      <c r="CK183" s="621"/>
      <c r="CL183" s="621"/>
      <c r="CN183" s="621"/>
      <c r="CO183" s="621"/>
      <c r="CP183" s="621"/>
      <c r="CQ183" s="621"/>
      <c r="CR183" s="621"/>
      <c r="CS183" s="621"/>
      <c r="CT183" s="621"/>
      <c r="CU183" s="621"/>
      <c r="CV183" s="621"/>
      <c r="CW183" s="621"/>
      <c r="CZ183" s="621"/>
      <c r="DA183" s="621"/>
      <c r="DB183" s="621"/>
      <c r="DC183" s="621"/>
      <c r="DE183" s="621"/>
      <c r="DF183" s="621"/>
      <c r="DG183" s="621"/>
      <c r="DH183" s="621"/>
      <c r="DI183" s="621"/>
      <c r="DK183" s="621"/>
      <c r="DL183" s="621"/>
      <c r="DM183" s="621"/>
      <c r="DN183" s="621"/>
      <c r="DP183" s="621"/>
      <c r="DQ183" s="621"/>
      <c r="DR183" s="621"/>
      <c r="DS183" s="621"/>
      <c r="DU183" s="621"/>
      <c r="DV183" s="621"/>
      <c r="DW183" s="621"/>
      <c r="DX183" s="621"/>
      <c r="EB183" s="621">
        <f t="shared" si="481"/>
        <v>1</v>
      </c>
      <c r="EC183" s="621">
        <f t="shared" si="482"/>
        <v>1</v>
      </c>
      <c r="ED183" s="621">
        <f t="shared" si="476"/>
        <v>0.94700257066060645</v>
      </c>
      <c r="EE183" s="621"/>
      <c r="EF183" s="621">
        <f t="shared" si="483"/>
        <v>1</v>
      </c>
      <c r="EG183" s="621">
        <f t="shared" si="484"/>
        <v>1</v>
      </c>
      <c r="EH183" s="621">
        <f t="shared" si="477"/>
        <v>0.56491436111585402</v>
      </c>
      <c r="EI183" s="621"/>
      <c r="EJ183" s="621">
        <f t="shared" si="485"/>
        <v>1</v>
      </c>
      <c r="EK183" s="621">
        <f t="shared" si="486"/>
        <v>1</v>
      </c>
      <c r="EL183" s="621">
        <f t="shared" si="478"/>
        <v>1.1084602693484245</v>
      </c>
      <c r="EM183" s="621"/>
      <c r="EP183" s="577"/>
      <c r="ER183" s="572">
        <f t="shared" si="479"/>
        <v>1990</v>
      </c>
      <c r="ES183" s="621">
        <f t="shared" si="470"/>
        <v>0.94173033248281079</v>
      </c>
      <c r="ET183" s="621">
        <f t="shared" si="471"/>
        <v>0.80194547547768624</v>
      </c>
      <c r="EU183" s="621">
        <f t="shared" si="472"/>
        <v>1.1487089523143228</v>
      </c>
      <c r="EV183" s="621">
        <f t="shared" si="473"/>
        <v>1</v>
      </c>
      <c r="EW183" s="621">
        <f t="shared" si="474"/>
        <v>1</v>
      </c>
      <c r="EX183" s="621">
        <f t="shared" si="475"/>
        <v>1.0222843488353572</v>
      </c>
    </row>
    <row r="184" spans="1:154" hidden="1" x14ac:dyDescent="0.2">
      <c r="A184" s="615" t="s">
        <v>115</v>
      </c>
      <c r="B184" s="571">
        <f t="shared" si="480"/>
        <v>1960</v>
      </c>
      <c r="D184" s="626"/>
      <c r="E184" s="626"/>
      <c r="F184" s="626"/>
      <c r="G184" s="626"/>
      <c r="H184" s="626"/>
      <c r="J184" s="627"/>
      <c r="K184" s="627"/>
      <c r="L184" s="627"/>
      <c r="M184" s="627"/>
      <c r="N184" s="627"/>
      <c r="O184" s="771"/>
      <c r="X184" s="628"/>
      <c r="Y184" s="628"/>
      <c r="Z184" s="628"/>
      <c r="AA184" s="628"/>
      <c r="AB184" s="628"/>
      <c r="AW184" s="646"/>
      <c r="AX184" s="646"/>
      <c r="AY184" s="646"/>
      <c r="AZ184" s="646"/>
      <c r="BA184" s="646"/>
      <c r="BC184" s="621"/>
      <c r="BD184" s="621"/>
      <c r="BE184" s="621"/>
      <c r="BF184" s="621"/>
      <c r="BG184" s="621"/>
      <c r="BH184" s="629"/>
      <c r="BI184" s="621"/>
      <c r="BS184" s="586"/>
      <c r="BT184" s="629"/>
      <c r="BU184" s="629"/>
      <c r="BV184" s="629"/>
      <c r="BW184" s="629"/>
      <c r="BX184" s="629"/>
      <c r="BY184" s="629"/>
      <c r="BZ184" s="629"/>
      <c r="CA184" s="629"/>
      <c r="CB184" s="629"/>
      <c r="CC184" s="629"/>
      <c r="CD184" s="629"/>
      <c r="CE184" s="586"/>
      <c r="CG184" s="575"/>
      <c r="CI184" s="621"/>
      <c r="CJ184" s="621"/>
      <c r="CK184" s="621"/>
      <c r="CL184" s="621"/>
      <c r="CN184" s="621"/>
      <c r="CO184" s="621"/>
      <c r="CP184" s="621"/>
      <c r="CQ184" s="621"/>
      <c r="CR184" s="621"/>
      <c r="CS184" s="621"/>
      <c r="CT184" s="621"/>
      <c r="CU184" s="621"/>
      <c r="CV184" s="621"/>
      <c r="CW184" s="621"/>
      <c r="CZ184" s="621"/>
      <c r="DA184" s="621"/>
      <c r="DB184" s="621"/>
      <c r="DC184" s="621"/>
      <c r="DE184" s="621"/>
      <c r="DF184" s="621"/>
      <c r="DG184" s="621"/>
      <c r="DH184" s="621"/>
      <c r="DI184" s="621"/>
      <c r="DK184" s="621"/>
      <c r="DL184" s="621"/>
      <c r="DM184" s="621"/>
      <c r="DN184" s="621"/>
      <c r="DP184" s="621"/>
      <c r="DQ184" s="621"/>
      <c r="DR184" s="621"/>
      <c r="DS184" s="621"/>
      <c r="DU184" s="621"/>
      <c r="DV184" s="621"/>
      <c r="DW184" s="621"/>
      <c r="DX184" s="621"/>
      <c r="EB184" s="621">
        <f t="shared" si="481"/>
        <v>1</v>
      </c>
      <c r="EC184" s="621">
        <f t="shared" si="482"/>
        <v>1</v>
      </c>
      <c r="ED184" s="621">
        <f t="shared" si="476"/>
        <v>0.94700257066060645</v>
      </c>
      <c r="EE184" s="621"/>
      <c r="EF184" s="621">
        <f t="shared" si="483"/>
        <v>1</v>
      </c>
      <c r="EG184" s="621">
        <f t="shared" si="484"/>
        <v>1</v>
      </c>
      <c r="EH184" s="621">
        <f t="shared" si="477"/>
        <v>0.56491436111585402</v>
      </c>
      <c r="EI184" s="621"/>
      <c r="EJ184" s="621">
        <f t="shared" si="485"/>
        <v>1</v>
      </c>
      <c r="EK184" s="621">
        <f t="shared" si="486"/>
        <v>1</v>
      </c>
      <c r="EL184" s="621">
        <f t="shared" si="478"/>
        <v>1.1084602693484245</v>
      </c>
      <c r="EM184" s="621"/>
      <c r="EP184" s="577"/>
      <c r="ER184" s="572">
        <f t="shared" si="479"/>
        <v>1991</v>
      </c>
      <c r="ES184" s="621">
        <f t="shared" si="470"/>
        <v>0.95020610412036899</v>
      </c>
      <c r="ET184" s="621">
        <f t="shared" si="471"/>
        <v>0.7919825983643759</v>
      </c>
      <c r="EU184" s="621">
        <f t="shared" si="472"/>
        <v>1.1642108497015267</v>
      </c>
      <c r="EV184" s="621">
        <f t="shared" si="473"/>
        <v>1</v>
      </c>
      <c r="EW184" s="621">
        <f t="shared" si="474"/>
        <v>1</v>
      </c>
      <c r="EX184" s="621">
        <f t="shared" si="475"/>
        <v>1.030553480576528</v>
      </c>
    </row>
    <row r="185" spans="1:154" hidden="1" x14ac:dyDescent="0.2">
      <c r="A185" s="615" t="s">
        <v>115</v>
      </c>
      <c r="B185" s="571">
        <f t="shared" si="480"/>
        <v>1961</v>
      </c>
      <c r="D185" s="626"/>
      <c r="E185" s="626"/>
      <c r="F185" s="626"/>
      <c r="G185" s="626"/>
      <c r="H185" s="626"/>
      <c r="J185" s="627"/>
      <c r="K185" s="627"/>
      <c r="L185" s="627"/>
      <c r="M185" s="627"/>
      <c r="N185" s="627"/>
      <c r="O185" s="771"/>
      <c r="X185" s="628"/>
      <c r="Y185" s="628"/>
      <c r="Z185" s="628"/>
      <c r="AA185" s="628"/>
      <c r="AB185" s="628"/>
      <c r="AW185" s="646"/>
      <c r="AX185" s="646"/>
      <c r="AY185" s="646"/>
      <c r="AZ185" s="646"/>
      <c r="BA185" s="646"/>
      <c r="BC185" s="621"/>
      <c r="BD185" s="621"/>
      <c r="BE185" s="621"/>
      <c r="BF185" s="621"/>
      <c r="BG185" s="621"/>
      <c r="BH185" s="629"/>
      <c r="BI185" s="621"/>
      <c r="BS185" s="586"/>
      <c r="BT185" s="629"/>
      <c r="BU185" s="629"/>
      <c r="BV185" s="629"/>
      <c r="BW185" s="629"/>
      <c r="BX185" s="629"/>
      <c r="BY185" s="629"/>
      <c r="BZ185" s="629"/>
      <c r="CA185" s="629"/>
      <c r="CB185" s="629"/>
      <c r="CC185" s="629"/>
      <c r="CD185" s="629"/>
      <c r="CE185" s="586"/>
      <c r="CG185" s="575"/>
      <c r="CI185" s="621"/>
      <c r="CJ185" s="621"/>
      <c r="CK185" s="621"/>
      <c r="CL185" s="621"/>
      <c r="CN185" s="621"/>
      <c r="CO185" s="621"/>
      <c r="CP185" s="621"/>
      <c r="CQ185" s="621"/>
      <c r="CR185" s="621"/>
      <c r="CS185" s="621"/>
      <c r="CT185" s="621"/>
      <c r="CU185" s="621"/>
      <c r="CV185" s="621"/>
      <c r="CW185" s="621"/>
      <c r="CZ185" s="621"/>
      <c r="DA185" s="621"/>
      <c r="DB185" s="621"/>
      <c r="DC185" s="621"/>
      <c r="DE185" s="621"/>
      <c r="DF185" s="621"/>
      <c r="DG185" s="621"/>
      <c r="DH185" s="621"/>
      <c r="DI185" s="621"/>
      <c r="DK185" s="621"/>
      <c r="DL185" s="621"/>
      <c r="DM185" s="621"/>
      <c r="DN185" s="621"/>
      <c r="DP185" s="621"/>
      <c r="DQ185" s="621"/>
      <c r="DR185" s="621"/>
      <c r="DS185" s="621"/>
      <c r="DU185" s="621"/>
      <c r="DV185" s="621"/>
      <c r="DW185" s="621"/>
      <c r="DX185" s="621"/>
      <c r="EB185" s="621">
        <f t="shared" si="481"/>
        <v>1</v>
      </c>
      <c r="EC185" s="621">
        <f t="shared" si="482"/>
        <v>1</v>
      </c>
      <c r="ED185" s="621">
        <f t="shared" si="476"/>
        <v>0.94700257066060645</v>
      </c>
      <c r="EE185" s="621"/>
      <c r="EF185" s="621">
        <f t="shared" si="483"/>
        <v>1</v>
      </c>
      <c r="EG185" s="621">
        <f t="shared" si="484"/>
        <v>1</v>
      </c>
      <c r="EH185" s="621">
        <f t="shared" si="477"/>
        <v>0.56491436111585402</v>
      </c>
      <c r="EI185" s="621"/>
      <c r="EJ185" s="621">
        <f t="shared" si="485"/>
        <v>1</v>
      </c>
      <c r="EK185" s="621">
        <f t="shared" si="486"/>
        <v>1</v>
      </c>
      <c r="EL185" s="621">
        <f t="shared" si="478"/>
        <v>1.1084602693484245</v>
      </c>
      <c r="EM185" s="621"/>
      <c r="EP185" s="577"/>
      <c r="ER185" s="572">
        <f t="shared" si="479"/>
        <v>1992</v>
      </c>
      <c r="ES185" s="621">
        <f t="shared" si="470"/>
        <v>0.9868056699628347</v>
      </c>
      <c r="ET185" s="621">
        <f t="shared" si="471"/>
        <v>0.7951533647027883</v>
      </c>
      <c r="EU185" s="621">
        <f t="shared" si="472"/>
        <v>1.1915431037248641</v>
      </c>
      <c r="EV185" s="621">
        <f t="shared" si="473"/>
        <v>1</v>
      </c>
      <c r="EW185" s="621">
        <f t="shared" si="474"/>
        <v>1</v>
      </c>
      <c r="EX185" s="621">
        <f t="shared" si="475"/>
        <v>1.0415280669100846</v>
      </c>
    </row>
    <row r="186" spans="1:154" hidden="1" x14ac:dyDescent="0.2">
      <c r="A186" s="615" t="s">
        <v>115</v>
      </c>
      <c r="B186" s="571">
        <f t="shared" si="480"/>
        <v>1962</v>
      </c>
      <c r="D186" s="626"/>
      <c r="E186" s="626"/>
      <c r="F186" s="626"/>
      <c r="G186" s="626"/>
      <c r="H186" s="626"/>
      <c r="J186" s="627"/>
      <c r="K186" s="627"/>
      <c r="L186" s="627"/>
      <c r="M186" s="627"/>
      <c r="N186" s="627"/>
      <c r="O186" s="771"/>
      <c r="X186" s="628"/>
      <c r="Y186" s="628"/>
      <c r="Z186" s="628"/>
      <c r="AA186" s="628"/>
      <c r="AB186" s="628"/>
      <c r="AW186" s="646"/>
      <c r="AX186" s="646"/>
      <c r="AY186" s="646"/>
      <c r="AZ186" s="646"/>
      <c r="BA186" s="646"/>
      <c r="BC186" s="621"/>
      <c r="BD186" s="621"/>
      <c r="BE186" s="621"/>
      <c r="BF186" s="621"/>
      <c r="BG186" s="621"/>
      <c r="BH186" s="629"/>
      <c r="BI186" s="621"/>
      <c r="BS186" s="586"/>
      <c r="BT186" s="629"/>
      <c r="BU186" s="629"/>
      <c r="BV186" s="629"/>
      <c r="BW186" s="629"/>
      <c r="BX186" s="629"/>
      <c r="BY186" s="629"/>
      <c r="BZ186" s="629"/>
      <c r="CA186" s="629"/>
      <c r="CB186" s="629"/>
      <c r="CC186" s="629"/>
      <c r="CD186" s="629"/>
      <c r="CE186" s="586"/>
      <c r="CG186" s="575"/>
      <c r="CI186" s="621"/>
      <c r="CJ186" s="621"/>
      <c r="CK186" s="621"/>
      <c r="CL186" s="621"/>
      <c r="CN186" s="621"/>
      <c r="CO186" s="621"/>
      <c r="CP186" s="621"/>
      <c r="CQ186" s="621"/>
      <c r="CR186" s="621"/>
      <c r="CS186" s="621"/>
      <c r="CT186" s="621"/>
      <c r="CU186" s="621"/>
      <c r="CV186" s="621"/>
      <c r="CW186" s="621"/>
      <c r="CZ186" s="621"/>
      <c r="DA186" s="621"/>
      <c r="DB186" s="621"/>
      <c r="DC186" s="621"/>
      <c r="DE186" s="621"/>
      <c r="DF186" s="621"/>
      <c r="DG186" s="621"/>
      <c r="DH186" s="621"/>
      <c r="DI186" s="621"/>
      <c r="DK186" s="621"/>
      <c r="DL186" s="621"/>
      <c r="DM186" s="621"/>
      <c r="DN186" s="621"/>
      <c r="DP186" s="621"/>
      <c r="DQ186" s="621"/>
      <c r="DR186" s="621"/>
      <c r="DS186" s="621"/>
      <c r="DU186" s="621"/>
      <c r="DV186" s="621"/>
      <c r="DW186" s="621"/>
      <c r="DX186" s="621"/>
      <c r="EB186" s="621">
        <f t="shared" si="481"/>
        <v>1</v>
      </c>
      <c r="EC186" s="621">
        <f t="shared" si="482"/>
        <v>1</v>
      </c>
      <c r="ED186" s="621">
        <f t="shared" si="476"/>
        <v>0.94700257066060645</v>
      </c>
      <c r="EE186" s="621"/>
      <c r="EF186" s="621">
        <f t="shared" si="483"/>
        <v>1</v>
      </c>
      <c r="EG186" s="621">
        <f t="shared" si="484"/>
        <v>1</v>
      </c>
      <c r="EH186" s="621">
        <f t="shared" si="477"/>
        <v>0.56491436111585402</v>
      </c>
      <c r="EI186" s="621"/>
      <c r="EJ186" s="621">
        <f t="shared" si="485"/>
        <v>1</v>
      </c>
      <c r="EK186" s="621">
        <f t="shared" si="486"/>
        <v>1</v>
      </c>
      <c r="EL186" s="621">
        <f t="shared" si="478"/>
        <v>1.1084602693484245</v>
      </c>
      <c r="EM186" s="621"/>
      <c r="EP186" s="577"/>
      <c r="ER186" s="572">
        <f t="shared" si="479"/>
        <v>1993</v>
      </c>
      <c r="ES186" s="621">
        <f t="shared" si="470"/>
        <v>0.88551514694540956</v>
      </c>
      <c r="ET186" s="621">
        <f t="shared" si="471"/>
        <v>0.76346629041753233</v>
      </c>
      <c r="EU186" s="621">
        <f t="shared" si="472"/>
        <v>1.1310128905381267</v>
      </c>
      <c r="EV186" s="621">
        <f t="shared" si="473"/>
        <v>1</v>
      </c>
      <c r="EW186" s="621">
        <f t="shared" si="474"/>
        <v>1</v>
      </c>
      <c r="EX186" s="621">
        <f t="shared" si="475"/>
        <v>1.0255068680396484</v>
      </c>
    </row>
    <row r="187" spans="1:154" hidden="1" x14ac:dyDescent="0.2">
      <c r="A187" s="615" t="s">
        <v>115</v>
      </c>
      <c r="B187" s="571">
        <f t="shared" si="480"/>
        <v>1963</v>
      </c>
      <c r="D187" s="626"/>
      <c r="E187" s="626"/>
      <c r="F187" s="626"/>
      <c r="G187" s="626"/>
      <c r="H187" s="626"/>
      <c r="J187" s="627"/>
      <c r="K187" s="627"/>
      <c r="L187" s="627"/>
      <c r="M187" s="627"/>
      <c r="N187" s="627"/>
      <c r="O187" s="771"/>
      <c r="X187" s="628"/>
      <c r="Y187" s="628"/>
      <c r="Z187" s="628"/>
      <c r="AA187" s="628"/>
      <c r="AB187" s="628"/>
      <c r="AW187" s="646"/>
      <c r="AX187" s="646"/>
      <c r="AY187" s="646"/>
      <c r="AZ187" s="646"/>
      <c r="BA187" s="646"/>
      <c r="BC187" s="621"/>
      <c r="BD187" s="621"/>
      <c r="BE187" s="621"/>
      <c r="BF187" s="621"/>
      <c r="BG187" s="621"/>
      <c r="BH187" s="629"/>
      <c r="BI187" s="621"/>
      <c r="BS187" s="586"/>
      <c r="BT187" s="629"/>
      <c r="BU187" s="629"/>
      <c r="BV187" s="629"/>
      <c r="BW187" s="629"/>
      <c r="BX187" s="629"/>
      <c r="BY187" s="629"/>
      <c r="BZ187" s="629"/>
      <c r="CA187" s="629"/>
      <c r="CB187" s="629"/>
      <c r="CC187" s="629"/>
      <c r="CD187" s="629"/>
      <c r="CE187" s="586"/>
      <c r="CG187" s="575"/>
      <c r="CI187" s="621"/>
      <c r="CJ187" s="621"/>
      <c r="CK187" s="621"/>
      <c r="CL187" s="621"/>
      <c r="CN187" s="621"/>
      <c r="CO187" s="621"/>
      <c r="CP187" s="621"/>
      <c r="CQ187" s="621"/>
      <c r="CR187" s="621"/>
      <c r="CS187" s="621"/>
      <c r="CT187" s="621"/>
      <c r="CU187" s="621"/>
      <c r="CV187" s="621"/>
      <c r="CW187" s="621"/>
      <c r="CZ187" s="621"/>
      <c r="DA187" s="621"/>
      <c r="DB187" s="621"/>
      <c r="DC187" s="621"/>
      <c r="DE187" s="621"/>
      <c r="DF187" s="621"/>
      <c r="DG187" s="621"/>
      <c r="DH187" s="621"/>
      <c r="DI187" s="621"/>
      <c r="DK187" s="621"/>
      <c r="DL187" s="621"/>
      <c r="DM187" s="621"/>
      <c r="DN187" s="621"/>
      <c r="DP187" s="621"/>
      <c r="DQ187" s="621"/>
      <c r="DR187" s="621"/>
      <c r="DS187" s="621"/>
      <c r="DU187" s="621"/>
      <c r="DV187" s="621"/>
      <c r="DW187" s="621"/>
      <c r="DX187" s="621"/>
      <c r="EB187" s="621">
        <f t="shared" si="481"/>
        <v>1</v>
      </c>
      <c r="EC187" s="621">
        <f t="shared" si="482"/>
        <v>1</v>
      </c>
      <c r="ED187" s="621">
        <f t="shared" si="476"/>
        <v>0.94700257066060645</v>
      </c>
      <c r="EE187" s="621"/>
      <c r="EF187" s="621">
        <f t="shared" si="483"/>
        <v>1</v>
      </c>
      <c r="EG187" s="621">
        <f t="shared" si="484"/>
        <v>1</v>
      </c>
      <c r="EH187" s="621">
        <f t="shared" si="477"/>
        <v>0.56491436111585402</v>
      </c>
      <c r="EI187" s="621"/>
      <c r="EJ187" s="621">
        <f t="shared" si="485"/>
        <v>1</v>
      </c>
      <c r="EK187" s="621">
        <f t="shared" si="486"/>
        <v>1</v>
      </c>
      <c r="EL187" s="621">
        <f t="shared" si="478"/>
        <v>1.1084602693484245</v>
      </c>
      <c r="EM187" s="621"/>
      <c r="EP187" s="577"/>
      <c r="ER187" s="572">
        <f t="shared" si="479"/>
        <v>1994</v>
      </c>
      <c r="ES187" s="621">
        <f t="shared" si="470"/>
        <v>0.83684383271131546</v>
      </c>
      <c r="ET187" s="621">
        <f t="shared" si="471"/>
        <v>0.70867109139848461</v>
      </c>
      <c r="EU187" s="621">
        <f t="shared" si="472"/>
        <v>1.1741842957992021</v>
      </c>
      <c r="EV187" s="621">
        <f t="shared" si="473"/>
        <v>1</v>
      </c>
      <c r="EW187" s="621">
        <f t="shared" si="474"/>
        <v>1</v>
      </c>
      <c r="EX187" s="621">
        <f t="shared" si="475"/>
        <v>1.0056883869334945</v>
      </c>
    </row>
    <row r="188" spans="1:154" hidden="1" x14ac:dyDescent="0.2">
      <c r="A188" s="615" t="s">
        <v>115</v>
      </c>
      <c r="B188" s="571">
        <f t="shared" si="480"/>
        <v>1964</v>
      </c>
      <c r="D188" s="626"/>
      <c r="E188" s="626"/>
      <c r="F188" s="626"/>
      <c r="G188" s="626"/>
      <c r="H188" s="626"/>
      <c r="J188" s="627"/>
      <c r="K188" s="627"/>
      <c r="L188" s="627"/>
      <c r="M188" s="627"/>
      <c r="N188" s="627"/>
      <c r="O188" s="771"/>
      <c r="X188" s="628"/>
      <c r="Y188" s="628"/>
      <c r="Z188" s="628"/>
      <c r="AA188" s="628"/>
      <c r="AB188" s="628"/>
      <c r="AW188" s="646"/>
      <c r="AX188" s="646"/>
      <c r="AY188" s="646"/>
      <c r="AZ188" s="646"/>
      <c r="BA188" s="646"/>
      <c r="BC188" s="621"/>
      <c r="BD188" s="621"/>
      <c r="BE188" s="621"/>
      <c r="BF188" s="621"/>
      <c r="BG188" s="621"/>
      <c r="BH188" s="629"/>
      <c r="BI188" s="621"/>
      <c r="BS188" s="586"/>
      <c r="BT188" s="629"/>
      <c r="BU188" s="629"/>
      <c r="BV188" s="629"/>
      <c r="BW188" s="629"/>
      <c r="BX188" s="629"/>
      <c r="BY188" s="629"/>
      <c r="BZ188" s="629"/>
      <c r="CA188" s="629"/>
      <c r="CB188" s="629"/>
      <c r="CC188" s="629"/>
      <c r="CD188" s="629"/>
      <c r="CE188" s="586"/>
      <c r="CG188" s="575"/>
      <c r="CI188" s="621"/>
      <c r="CJ188" s="621"/>
      <c r="CK188" s="621"/>
      <c r="CL188" s="621"/>
      <c r="CN188" s="621"/>
      <c r="CO188" s="621"/>
      <c r="CP188" s="621"/>
      <c r="CQ188" s="621"/>
      <c r="CR188" s="621"/>
      <c r="CS188" s="621"/>
      <c r="CT188" s="621"/>
      <c r="CU188" s="621"/>
      <c r="CV188" s="621"/>
      <c r="CW188" s="621"/>
      <c r="CZ188" s="621"/>
      <c r="DA188" s="621"/>
      <c r="DB188" s="621"/>
      <c r="DC188" s="621"/>
      <c r="DE188" s="621"/>
      <c r="DF188" s="621"/>
      <c r="DG188" s="621"/>
      <c r="DH188" s="621"/>
      <c r="DI188" s="621"/>
      <c r="DK188" s="621"/>
      <c r="DL188" s="621"/>
      <c r="DM188" s="621"/>
      <c r="DN188" s="621"/>
      <c r="DP188" s="621"/>
      <c r="DQ188" s="621"/>
      <c r="DR188" s="621"/>
      <c r="DS188" s="621"/>
      <c r="DU188" s="621"/>
      <c r="DV188" s="621"/>
      <c r="DW188" s="621"/>
      <c r="DX188" s="621"/>
      <c r="EB188" s="621">
        <f t="shared" si="481"/>
        <v>1</v>
      </c>
      <c r="EC188" s="621">
        <f t="shared" si="482"/>
        <v>1</v>
      </c>
      <c r="ED188" s="621">
        <f t="shared" si="476"/>
        <v>0.94700257066060645</v>
      </c>
      <c r="EE188" s="621"/>
      <c r="EF188" s="621">
        <f t="shared" si="483"/>
        <v>1</v>
      </c>
      <c r="EG188" s="621">
        <f t="shared" si="484"/>
        <v>1</v>
      </c>
      <c r="EH188" s="621">
        <f t="shared" si="477"/>
        <v>0.56491436111585402</v>
      </c>
      <c r="EI188" s="621"/>
      <c r="EJ188" s="621">
        <f t="shared" si="485"/>
        <v>1</v>
      </c>
      <c r="EK188" s="621">
        <f t="shared" si="486"/>
        <v>1</v>
      </c>
      <c r="EL188" s="621">
        <f t="shared" si="478"/>
        <v>1.1084602693484245</v>
      </c>
      <c r="EM188" s="621"/>
      <c r="EP188" s="577"/>
      <c r="ER188" s="572">
        <f t="shared" si="479"/>
        <v>1995</v>
      </c>
      <c r="ES188" s="621">
        <f t="shared" si="470"/>
        <v>0.81486472737890658</v>
      </c>
      <c r="ET188" s="621">
        <f t="shared" si="471"/>
        <v>0.68042485600119318</v>
      </c>
      <c r="EU188" s="621">
        <f t="shared" si="472"/>
        <v>1.1905856565644213</v>
      </c>
      <c r="EV188" s="621">
        <f t="shared" si="473"/>
        <v>1</v>
      </c>
      <c r="EW188" s="621">
        <f t="shared" si="474"/>
        <v>1</v>
      </c>
      <c r="EX188" s="621">
        <f t="shared" si="475"/>
        <v>1.0058765948810855</v>
      </c>
    </row>
    <row r="189" spans="1:154" hidden="1" x14ac:dyDescent="0.2">
      <c r="A189" s="615" t="s">
        <v>115</v>
      </c>
      <c r="B189" s="571">
        <f t="shared" si="480"/>
        <v>1965</v>
      </c>
      <c r="D189" s="626"/>
      <c r="E189" s="626"/>
      <c r="F189" s="626"/>
      <c r="G189" s="626"/>
      <c r="H189" s="626"/>
      <c r="J189" s="627"/>
      <c r="K189" s="627"/>
      <c r="L189" s="627"/>
      <c r="M189" s="627"/>
      <c r="N189" s="627"/>
      <c r="O189" s="771"/>
      <c r="X189" s="628"/>
      <c r="Y189" s="628"/>
      <c r="Z189" s="628"/>
      <c r="AA189" s="628"/>
      <c r="AB189" s="628"/>
      <c r="AW189" s="646"/>
      <c r="AX189" s="646"/>
      <c r="AY189" s="646"/>
      <c r="AZ189" s="646"/>
      <c r="BA189" s="646"/>
      <c r="BC189" s="621"/>
      <c r="BD189" s="621"/>
      <c r="BE189" s="621"/>
      <c r="BF189" s="621"/>
      <c r="BG189" s="621"/>
      <c r="BH189" s="629"/>
      <c r="BI189" s="621"/>
      <c r="BS189" s="586"/>
      <c r="BT189" s="629"/>
      <c r="BU189" s="629"/>
      <c r="BV189" s="629"/>
      <c r="BW189" s="629"/>
      <c r="BX189" s="629"/>
      <c r="BY189" s="629"/>
      <c r="BZ189" s="629"/>
      <c r="CA189" s="629"/>
      <c r="CB189" s="629"/>
      <c r="CC189" s="629"/>
      <c r="CD189" s="629"/>
      <c r="CE189" s="586"/>
      <c r="CG189" s="575"/>
      <c r="CI189" s="621"/>
      <c r="CJ189" s="621"/>
      <c r="CK189" s="621"/>
      <c r="CL189" s="621"/>
      <c r="CN189" s="621"/>
      <c r="CO189" s="621"/>
      <c r="CP189" s="621"/>
      <c r="CQ189" s="621"/>
      <c r="CR189" s="621"/>
      <c r="CS189" s="621"/>
      <c r="CT189" s="621"/>
      <c r="CU189" s="621"/>
      <c r="CV189" s="621"/>
      <c r="CW189" s="621"/>
      <c r="CZ189" s="621"/>
      <c r="DA189" s="621"/>
      <c r="DB189" s="621"/>
      <c r="DC189" s="621"/>
      <c r="DE189" s="621"/>
      <c r="DF189" s="621"/>
      <c r="DG189" s="621"/>
      <c r="DH189" s="621"/>
      <c r="DI189" s="621"/>
      <c r="DK189" s="621"/>
      <c r="DL189" s="621"/>
      <c r="DM189" s="621"/>
      <c r="DN189" s="621"/>
      <c r="DP189" s="621"/>
      <c r="DQ189" s="621"/>
      <c r="DR189" s="621"/>
      <c r="DS189" s="621"/>
      <c r="DU189" s="621"/>
      <c r="DV189" s="621"/>
      <c r="DW189" s="621"/>
      <c r="DX189" s="621"/>
      <c r="EB189" s="621">
        <f t="shared" si="481"/>
        <v>1</v>
      </c>
      <c r="EC189" s="621">
        <f t="shared" si="482"/>
        <v>1</v>
      </c>
      <c r="ED189" s="621">
        <f t="shared" si="476"/>
        <v>0.94700257066060645</v>
      </c>
      <c r="EE189" s="621"/>
      <c r="EF189" s="621">
        <f t="shared" si="483"/>
        <v>1</v>
      </c>
      <c r="EG189" s="621">
        <f t="shared" si="484"/>
        <v>1</v>
      </c>
      <c r="EH189" s="621">
        <f t="shared" si="477"/>
        <v>0.56491436111585402</v>
      </c>
      <c r="EI189" s="621"/>
      <c r="EJ189" s="621">
        <f t="shared" si="485"/>
        <v>1</v>
      </c>
      <c r="EK189" s="621">
        <f t="shared" si="486"/>
        <v>1</v>
      </c>
      <c r="EL189" s="621">
        <f t="shared" si="478"/>
        <v>1.1084602693484245</v>
      </c>
      <c r="EM189" s="621"/>
      <c r="EP189" s="577"/>
      <c r="ER189" s="572">
        <f t="shared" si="479"/>
        <v>1996</v>
      </c>
      <c r="ES189" s="621">
        <f t="shared" si="470"/>
        <v>0.86611778780745874</v>
      </c>
      <c r="ET189" s="621">
        <f t="shared" si="471"/>
        <v>0.74288009186138204</v>
      </c>
      <c r="EU189" s="621">
        <f t="shared" si="472"/>
        <v>1.1818547261813579</v>
      </c>
      <c r="EV189" s="621">
        <f t="shared" si="473"/>
        <v>1</v>
      </c>
      <c r="EW189" s="621">
        <f t="shared" si="474"/>
        <v>1</v>
      </c>
      <c r="EX189" s="621">
        <f t="shared" si="475"/>
        <v>0.98649330385947598</v>
      </c>
    </row>
    <row r="190" spans="1:154" hidden="1" x14ac:dyDescent="0.2">
      <c r="A190" s="615" t="s">
        <v>115</v>
      </c>
      <c r="B190" s="571">
        <f t="shared" si="480"/>
        <v>1966</v>
      </c>
      <c r="D190" s="626"/>
      <c r="E190" s="626"/>
      <c r="F190" s="626"/>
      <c r="G190" s="626"/>
      <c r="H190" s="626"/>
      <c r="J190" s="627"/>
      <c r="K190" s="627"/>
      <c r="L190" s="627"/>
      <c r="M190" s="627"/>
      <c r="N190" s="627"/>
      <c r="O190" s="771"/>
      <c r="X190" s="628"/>
      <c r="Y190" s="628"/>
      <c r="Z190" s="628"/>
      <c r="AA190" s="628"/>
      <c r="AB190" s="628"/>
      <c r="AW190" s="646"/>
      <c r="AX190" s="646"/>
      <c r="AY190" s="646"/>
      <c r="AZ190" s="646"/>
      <c r="BA190" s="646"/>
      <c r="BC190" s="621"/>
      <c r="BD190" s="621"/>
      <c r="BE190" s="621"/>
      <c r="BF190" s="621"/>
      <c r="BG190" s="621"/>
      <c r="BH190" s="629"/>
      <c r="BI190" s="621"/>
      <c r="BS190" s="586"/>
      <c r="BT190" s="629"/>
      <c r="BU190" s="629"/>
      <c r="BV190" s="629"/>
      <c r="BW190" s="629"/>
      <c r="BX190" s="629"/>
      <c r="BY190" s="629"/>
      <c r="BZ190" s="629"/>
      <c r="CA190" s="629"/>
      <c r="CB190" s="629"/>
      <c r="CC190" s="629"/>
      <c r="CD190" s="629"/>
      <c r="CE190" s="586"/>
      <c r="CG190" s="575"/>
      <c r="CI190" s="621"/>
      <c r="CJ190" s="621"/>
      <c r="CK190" s="621"/>
      <c r="CL190" s="621"/>
      <c r="CN190" s="621"/>
      <c r="CO190" s="621"/>
      <c r="CP190" s="621"/>
      <c r="CQ190" s="621"/>
      <c r="CR190" s="621"/>
      <c r="CS190" s="621"/>
      <c r="CT190" s="621"/>
      <c r="CU190" s="621"/>
      <c r="CV190" s="621"/>
      <c r="CW190" s="621"/>
      <c r="CZ190" s="621"/>
      <c r="DA190" s="621"/>
      <c r="DB190" s="621"/>
      <c r="DC190" s="621"/>
      <c r="DE190" s="621"/>
      <c r="DF190" s="621"/>
      <c r="DG190" s="621"/>
      <c r="DH190" s="621"/>
      <c r="DI190" s="621"/>
      <c r="DK190" s="621"/>
      <c r="DL190" s="621"/>
      <c r="DM190" s="621"/>
      <c r="DN190" s="621"/>
      <c r="DP190" s="621"/>
      <c r="DQ190" s="621"/>
      <c r="DR190" s="621"/>
      <c r="DS190" s="621"/>
      <c r="DU190" s="621"/>
      <c r="DV190" s="621"/>
      <c r="DW190" s="621"/>
      <c r="DX190" s="621"/>
      <c r="EB190" s="621">
        <f t="shared" si="481"/>
        <v>1</v>
      </c>
      <c r="EC190" s="621">
        <f t="shared" si="482"/>
        <v>1</v>
      </c>
      <c r="ED190" s="621">
        <f t="shared" si="476"/>
        <v>0.94700257066060645</v>
      </c>
      <c r="EE190" s="621"/>
      <c r="EF190" s="621">
        <f t="shared" si="483"/>
        <v>1</v>
      </c>
      <c r="EG190" s="621">
        <f t="shared" si="484"/>
        <v>1</v>
      </c>
      <c r="EH190" s="621">
        <f t="shared" si="477"/>
        <v>0.56491436111585402</v>
      </c>
      <c r="EI190" s="621"/>
      <c r="EJ190" s="621">
        <f t="shared" si="485"/>
        <v>1</v>
      </c>
      <c r="EK190" s="621">
        <f t="shared" si="486"/>
        <v>1</v>
      </c>
      <c r="EL190" s="621">
        <f t="shared" si="478"/>
        <v>1.1084602693484245</v>
      </c>
      <c r="EM190" s="621"/>
      <c r="EP190" s="577"/>
      <c r="ER190" s="572">
        <f t="shared" si="479"/>
        <v>1997</v>
      </c>
      <c r="ES190" s="621">
        <f t="shared" si="470"/>
        <v>0.86168562131440207</v>
      </c>
      <c r="ET190" s="621">
        <f t="shared" si="471"/>
        <v>0.74170670537430949</v>
      </c>
      <c r="EU190" s="621">
        <f t="shared" si="472"/>
        <v>1.1833348777770778</v>
      </c>
      <c r="EV190" s="621">
        <f t="shared" si="473"/>
        <v>1</v>
      </c>
      <c r="EW190" s="621">
        <f t="shared" si="474"/>
        <v>1</v>
      </c>
      <c r="EX190" s="621">
        <f t="shared" si="475"/>
        <v>0.98176823321253603</v>
      </c>
    </row>
    <row r="191" spans="1:154" hidden="1" x14ac:dyDescent="0.2">
      <c r="A191" s="615" t="s">
        <v>115</v>
      </c>
      <c r="B191" s="571">
        <f t="shared" si="480"/>
        <v>1967</v>
      </c>
      <c r="D191" s="626"/>
      <c r="E191" s="626"/>
      <c r="F191" s="626"/>
      <c r="G191" s="626"/>
      <c r="H191" s="626"/>
      <c r="J191" s="627"/>
      <c r="K191" s="627"/>
      <c r="L191" s="627"/>
      <c r="M191" s="627"/>
      <c r="N191" s="627"/>
      <c r="O191" s="771"/>
      <c r="X191" s="628"/>
      <c r="Y191" s="628"/>
      <c r="Z191" s="628"/>
      <c r="AA191" s="628"/>
      <c r="AB191" s="628"/>
      <c r="AW191" s="646"/>
      <c r="AX191" s="646"/>
      <c r="AY191" s="646"/>
      <c r="AZ191" s="646"/>
      <c r="BA191" s="646"/>
      <c r="BC191" s="621"/>
      <c r="BD191" s="621"/>
      <c r="BE191" s="621"/>
      <c r="BF191" s="621"/>
      <c r="BG191" s="621"/>
      <c r="BH191" s="629"/>
      <c r="BI191" s="621"/>
      <c r="BS191" s="586"/>
      <c r="BT191" s="629"/>
      <c r="BU191" s="629"/>
      <c r="BV191" s="629"/>
      <c r="BW191" s="629"/>
      <c r="BX191" s="629"/>
      <c r="BY191" s="629"/>
      <c r="BZ191" s="629"/>
      <c r="CA191" s="629"/>
      <c r="CB191" s="629"/>
      <c r="CC191" s="629"/>
      <c r="CD191" s="629"/>
      <c r="CE191" s="586"/>
      <c r="CG191" s="575"/>
      <c r="CI191" s="621"/>
      <c r="CJ191" s="621"/>
      <c r="CK191" s="621"/>
      <c r="CL191" s="621"/>
      <c r="CN191" s="621"/>
      <c r="CO191" s="621"/>
      <c r="CP191" s="621"/>
      <c r="CQ191" s="621"/>
      <c r="CR191" s="621"/>
      <c r="CS191" s="621"/>
      <c r="CT191" s="621"/>
      <c r="CU191" s="621"/>
      <c r="CV191" s="621"/>
      <c r="CW191" s="621"/>
      <c r="CZ191" s="621"/>
      <c r="DA191" s="621"/>
      <c r="DB191" s="621"/>
      <c r="DC191" s="621"/>
      <c r="DE191" s="621"/>
      <c r="DF191" s="621"/>
      <c r="DG191" s="621"/>
      <c r="DH191" s="621"/>
      <c r="DI191" s="621"/>
      <c r="DK191" s="621"/>
      <c r="DL191" s="621"/>
      <c r="DM191" s="621"/>
      <c r="DN191" s="621"/>
      <c r="DP191" s="621"/>
      <c r="DQ191" s="621"/>
      <c r="DR191" s="621"/>
      <c r="DS191" s="621"/>
      <c r="DU191" s="621"/>
      <c r="DV191" s="621"/>
      <c r="DW191" s="621"/>
      <c r="DX191" s="621"/>
      <c r="EB191" s="621">
        <f t="shared" si="481"/>
        <v>1</v>
      </c>
      <c r="EC191" s="621">
        <f t="shared" si="482"/>
        <v>1</v>
      </c>
      <c r="ED191" s="621">
        <f t="shared" si="476"/>
        <v>0.94700257066060645</v>
      </c>
      <c r="EE191" s="621"/>
      <c r="EF191" s="621">
        <f t="shared" si="483"/>
        <v>1</v>
      </c>
      <c r="EG191" s="621">
        <f t="shared" si="484"/>
        <v>1</v>
      </c>
      <c r="EH191" s="621">
        <f t="shared" si="477"/>
        <v>0.56491436111585402</v>
      </c>
      <c r="EI191" s="621"/>
      <c r="EJ191" s="621">
        <f t="shared" si="485"/>
        <v>1</v>
      </c>
      <c r="EK191" s="621">
        <f t="shared" si="486"/>
        <v>1</v>
      </c>
      <c r="EL191" s="621">
        <f t="shared" si="478"/>
        <v>1.1084602693484245</v>
      </c>
      <c r="EM191" s="621"/>
      <c r="EP191" s="577"/>
      <c r="ER191" s="572">
        <f t="shared" si="479"/>
        <v>1998</v>
      </c>
      <c r="ES191" s="621">
        <f t="shared" si="470"/>
        <v>0.84187234284408119</v>
      </c>
      <c r="ET191" s="621">
        <f t="shared" si="471"/>
        <v>0.70847385777772764</v>
      </c>
      <c r="EU191" s="621">
        <f t="shared" si="472"/>
        <v>1.1980878713007201</v>
      </c>
      <c r="EV191" s="621">
        <f t="shared" si="473"/>
        <v>1</v>
      </c>
      <c r="EW191" s="621">
        <f t="shared" si="474"/>
        <v>1</v>
      </c>
      <c r="EX191" s="621">
        <f t="shared" si="475"/>
        <v>0.99182200833714307</v>
      </c>
    </row>
    <row r="192" spans="1:154" hidden="1" x14ac:dyDescent="0.2">
      <c r="A192" s="615" t="s">
        <v>115</v>
      </c>
      <c r="B192" s="571">
        <f t="shared" si="480"/>
        <v>1968</v>
      </c>
      <c r="D192" s="626"/>
      <c r="E192" s="626"/>
      <c r="F192" s="626"/>
      <c r="G192" s="626"/>
      <c r="H192" s="626"/>
      <c r="J192" s="627"/>
      <c r="K192" s="627"/>
      <c r="L192" s="627"/>
      <c r="M192" s="627"/>
      <c r="N192" s="627"/>
      <c r="O192" s="771"/>
      <c r="X192" s="628"/>
      <c r="Y192" s="628"/>
      <c r="Z192" s="628"/>
      <c r="AA192" s="628"/>
      <c r="AB192" s="628"/>
      <c r="AW192" s="646"/>
      <c r="AX192" s="646"/>
      <c r="AY192" s="646"/>
      <c r="AZ192" s="646"/>
      <c r="BA192" s="646"/>
      <c r="BC192" s="621"/>
      <c r="BD192" s="621"/>
      <c r="BE192" s="621"/>
      <c r="BF192" s="621"/>
      <c r="BG192" s="621"/>
      <c r="BH192" s="629"/>
      <c r="BI192" s="621"/>
      <c r="BS192" s="586"/>
      <c r="BT192" s="629"/>
      <c r="BU192" s="629"/>
      <c r="BV192" s="629"/>
      <c r="BW192" s="629"/>
      <c r="BX192" s="629"/>
      <c r="BY192" s="629"/>
      <c r="BZ192" s="629"/>
      <c r="CA192" s="629"/>
      <c r="CB192" s="629"/>
      <c r="CC192" s="629"/>
      <c r="CD192" s="629"/>
      <c r="CE192" s="586"/>
      <c r="CG192" s="575"/>
      <c r="CI192" s="621"/>
      <c r="CJ192" s="621"/>
      <c r="CK192" s="621"/>
      <c r="CL192" s="621"/>
      <c r="CN192" s="621"/>
      <c r="CO192" s="621"/>
      <c r="CP192" s="621"/>
      <c r="CQ192" s="621"/>
      <c r="CR192" s="621"/>
      <c r="CS192" s="621"/>
      <c r="CT192" s="621"/>
      <c r="CU192" s="621"/>
      <c r="CV192" s="621"/>
      <c r="CW192" s="621"/>
      <c r="CZ192" s="621"/>
      <c r="DA192" s="621"/>
      <c r="DB192" s="621"/>
      <c r="DC192" s="621"/>
      <c r="DE192" s="621"/>
      <c r="DF192" s="621"/>
      <c r="DG192" s="621"/>
      <c r="DH192" s="621"/>
      <c r="DI192" s="621"/>
      <c r="DK192" s="621"/>
      <c r="DL192" s="621"/>
      <c r="DM192" s="621"/>
      <c r="DN192" s="621"/>
      <c r="DP192" s="621"/>
      <c r="DQ192" s="621"/>
      <c r="DR192" s="621"/>
      <c r="DS192" s="621"/>
      <c r="DU192" s="621"/>
      <c r="DV192" s="621"/>
      <c r="DW192" s="621"/>
      <c r="DX192" s="621"/>
      <c r="EB192" s="621">
        <f t="shared" si="481"/>
        <v>1</v>
      </c>
      <c r="EC192" s="621">
        <f t="shared" si="482"/>
        <v>1</v>
      </c>
      <c r="ED192" s="621">
        <f t="shared" si="476"/>
        <v>0.94700257066060645</v>
      </c>
      <c r="EE192" s="621"/>
      <c r="EF192" s="621">
        <f t="shared" si="483"/>
        <v>1</v>
      </c>
      <c r="EG192" s="621">
        <f t="shared" si="484"/>
        <v>1</v>
      </c>
      <c r="EH192" s="621">
        <f t="shared" si="477"/>
        <v>0.56491436111585402</v>
      </c>
      <c r="EI192" s="621"/>
      <c r="EJ192" s="621">
        <f t="shared" si="485"/>
        <v>1</v>
      </c>
      <c r="EK192" s="621">
        <f t="shared" si="486"/>
        <v>1</v>
      </c>
      <c r="EL192" s="621">
        <f t="shared" si="478"/>
        <v>1.1084602693484245</v>
      </c>
      <c r="EM192" s="621"/>
      <c r="EP192" s="577"/>
      <c r="ER192" s="572">
        <f t="shared" si="479"/>
        <v>1999</v>
      </c>
      <c r="ES192" s="621">
        <f t="shared" si="470"/>
        <v>0.83478754965314184</v>
      </c>
      <c r="ET192" s="621">
        <f t="shared" si="471"/>
        <v>0.69649996342953235</v>
      </c>
      <c r="EU192" s="621">
        <f t="shared" si="472"/>
        <v>1.2287662700934163</v>
      </c>
      <c r="EV192" s="621">
        <f t="shared" si="473"/>
        <v>1</v>
      </c>
      <c r="EW192" s="621">
        <f t="shared" si="474"/>
        <v>1</v>
      </c>
      <c r="EX192" s="621">
        <f t="shared" si="475"/>
        <v>0.97540636192155716</v>
      </c>
    </row>
    <row r="193" spans="1:154" hidden="1" x14ac:dyDescent="0.2">
      <c r="A193" s="615" t="s">
        <v>115</v>
      </c>
      <c r="B193" s="571">
        <f t="shared" si="480"/>
        <v>1969</v>
      </c>
      <c r="D193" s="626"/>
      <c r="E193" s="626"/>
      <c r="F193" s="626"/>
      <c r="G193" s="626"/>
      <c r="H193" s="626"/>
      <c r="J193" s="627"/>
      <c r="K193" s="627"/>
      <c r="L193" s="627"/>
      <c r="M193" s="627"/>
      <c r="N193" s="627"/>
      <c r="O193" s="771"/>
      <c r="X193" s="628"/>
      <c r="Y193" s="628"/>
      <c r="Z193" s="628"/>
      <c r="AA193" s="628"/>
      <c r="AB193" s="628"/>
      <c r="AW193" s="646"/>
      <c r="AX193" s="646"/>
      <c r="AY193" s="646"/>
      <c r="AZ193" s="646"/>
      <c r="BA193" s="646"/>
      <c r="BC193" s="621"/>
      <c r="BD193" s="621"/>
      <c r="BE193" s="621"/>
      <c r="BF193" s="621"/>
      <c r="BG193" s="621"/>
      <c r="BH193" s="629"/>
      <c r="BI193" s="621"/>
      <c r="BS193" s="586"/>
      <c r="BT193" s="629"/>
      <c r="BU193" s="629"/>
      <c r="BV193" s="629"/>
      <c r="BW193" s="629"/>
      <c r="BX193" s="629"/>
      <c r="BY193" s="629"/>
      <c r="BZ193" s="629"/>
      <c r="CA193" s="629"/>
      <c r="CB193" s="629"/>
      <c r="CC193" s="629"/>
      <c r="CD193" s="629"/>
      <c r="CE193" s="586"/>
      <c r="CG193" s="575"/>
      <c r="CI193" s="621" t="e">
        <f t="shared" ref="CI193:CI235" si="487">D193/$H193</f>
        <v>#DIV/0!</v>
      </c>
      <c r="CJ193" s="621" t="e">
        <f t="shared" ref="CJ193:CJ235" si="488">E193/$H193</f>
        <v>#DIV/0!</v>
      </c>
      <c r="CK193" s="621" t="e">
        <f t="shared" ref="CK193:CK235" si="489">F193/$H193</f>
        <v>#DIV/0!</v>
      </c>
      <c r="CL193" s="621" t="e">
        <f t="shared" ref="CL193:CL235" si="490">G193/$H193</f>
        <v>#DIV/0!</v>
      </c>
      <c r="CN193" s="621"/>
      <c r="CO193" s="621"/>
      <c r="CP193" s="621"/>
      <c r="CQ193" s="621"/>
      <c r="CR193" s="621"/>
      <c r="CS193" s="621"/>
      <c r="CT193" s="621"/>
      <c r="CU193" s="621"/>
      <c r="CV193" s="621"/>
      <c r="CW193" s="621"/>
      <c r="CZ193" s="621"/>
      <c r="DA193" s="621"/>
      <c r="DB193" s="621"/>
      <c r="DC193" s="621"/>
      <c r="DE193" s="621"/>
      <c r="DF193" s="621"/>
      <c r="DG193" s="621"/>
      <c r="DH193" s="621"/>
      <c r="DI193" s="621"/>
      <c r="DK193" s="621"/>
      <c r="DL193" s="621"/>
      <c r="DM193" s="621"/>
      <c r="DN193" s="621"/>
      <c r="DP193" s="621"/>
      <c r="DQ193" s="621"/>
      <c r="DR193" s="621"/>
      <c r="DS193" s="621"/>
      <c r="DU193" s="621"/>
      <c r="DV193" s="621"/>
      <c r="DW193" s="621"/>
      <c r="DX193" s="621"/>
      <c r="EB193" s="621">
        <f t="shared" si="481"/>
        <v>1</v>
      </c>
      <c r="EC193" s="621">
        <f t="shared" si="482"/>
        <v>1</v>
      </c>
      <c r="ED193" s="621">
        <f t="shared" si="476"/>
        <v>0.94700257066060645</v>
      </c>
      <c r="EE193" s="621"/>
      <c r="EF193" s="621">
        <f t="shared" si="483"/>
        <v>1</v>
      </c>
      <c r="EG193" s="621">
        <f t="shared" si="484"/>
        <v>1</v>
      </c>
      <c r="EH193" s="621">
        <f t="shared" si="477"/>
        <v>0.56491436111585402</v>
      </c>
      <c r="EI193" s="621"/>
      <c r="EJ193" s="621">
        <f t="shared" si="485"/>
        <v>1</v>
      </c>
      <c r="EK193" s="621">
        <f t="shared" si="486"/>
        <v>1</v>
      </c>
      <c r="EL193" s="621">
        <f t="shared" si="478"/>
        <v>1.1084602693484245</v>
      </c>
      <c r="EM193" s="621"/>
      <c r="EP193" s="577"/>
      <c r="ER193" s="572">
        <f t="shared" si="479"/>
        <v>2000</v>
      </c>
      <c r="ES193" s="621">
        <f t="shared" si="470"/>
        <v>0.94055454112207237</v>
      </c>
      <c r="ET193" s="621">
        <f t="shared" si="471"/>
        <v>0.82520174048256589</v>
      </c>
      <c r="EU193" s="621">
        <f t="shared" si="472"/>
        <v>1.2002521772062453</v>
      </c>
      <c r="EV193" s="621">
        <f t="shared" si="473"/>
        <v>1</v>
      </c>
      <c r="EW193" s="621">
        <f t="shared" si="474"/>
        <v>1</v>
      </c>
      <c r="EX193" s="621">
        <f t="shared" si="475"/>
        <v>0.94962326702595656</v>
      </c>
    </row>
    <row r="194" spans="1:154" x14ac:dyDescent="0.2">
      <c r="A194" s="615" t="s">
        <v>115</v>
      </c>
      <c r="B194" s="571">
        <f t="shared" si="480"/>
        <v>1970</v>
      </c>
      <c r="D194" s="626">
        <f>Mining_Data!H10</f>
        <v>106.53746753855999</v>
      </c>
      <c r="E194" s="626">
        <f>Mining_Data!I10</f>
        <v>100.73174815804833</v>
      </c>
      <c r="F194" s="626">
        <f>Mining_Data!J10</f>
        <v>3.8178068000000001</v>
      </c>
      <c r="G194" s="626"/>
      <c r="H194" s="626">
        <f t="shared" ref="H194:H234" si="491">SUM(D194:G194)</f>
        <v>211.08702249660834</v>
      </c>
      <c r="J194" s="632">
        <f t="shared" ref="J194:L213" si="492">J36</f>
        <v>278893.89408</v>
      </c>
      <c r="K194" s="632">
        <f t="shared" si="492"/>
        <v>86668.354649999994</v>
      </c>
      <c r="L194" s="632">
        <f t="shared" si="492"/>
        <v>47722.584999999999</v>
      </c>
      <c r="M194" s="632"/>
      <c r="N194" s="632">
        <f t="shared" ref="N194:N234" si="493">SUM(J194:M194)</f>
        <v>413284.83373000001</v>
      </c>
      <c r="O194" s="772"/>
      <c r="R194" s="626">
        <f t="shared" ref="R194:T213" si="494">R36</f>
        <v>232268.35415013885</v>
      </c>
      <c r="S194" s="626">
        <f t="shared" si="494"/>
        <v>72179.120872691827</v>
      </c>
      <c r="T194" s="626">
        <f t="shared" si="494"/>
        <v>39744.313192315924</v>
      </c>
      <c r="U194" s="641"/>
      <c r="V194" s="626">
        <f t="shared" ref="V194:V234" si="495">SUM(R194:U194)</f>
        <v>344191.78821514657</v>
      </c>
      <c r="X194" s="635">
        <f t="shared" ref="X194:X235" si="496">D194/J194*1000</f>
        <v>0.38199999999999995</v>
      </c>
      <c r="Y194" s="635">
        <f t="shared" ref="Y194:Y235" si="497">E194/K194*1000</f>
        <v>1.1622667646667773</v>
      </c>
      <c r="Z194" s="635">
        <f t="shared" ref="Z194:Z235" si="498">F194/L194*1000</f>
        <v>0.08</v>
      </c>
      <c r="AA194" s="626"/>
      <c r="AB194" s="635">
        <f>H194/N194*1000</f>
        <v>0.5107543400310498</v>
      </c>
      <c r="AE194" s="635">
        <f>D194/R194*1000</f>
        <v>0.45868266440504374</v>
      </c>
      <c r="AF194" s="635">
        <f>E194/S194*1000</f>
        <v>1.3955801475570351</v>
      </c>
      <c r="AG194" s="635">
        <f>F194/T194*1000</f>
        <v>9.6059196734040592E-2</v>
      </c>
      <c r="AH194" s="650">
        <f>AI194/AI209</f>
        <v>0.59299892297199808</v>
      </c>
      <c r="AI194" s="635">
        <f t="shared" ref="AI194:AI234" si="499">H194/V194*1000</f>
        <v>0.6132831453975961</v>
      </c>
      <c r="AK194" s="636">
        <f t="shared" ref="AK194:AK238" si="500">X194/X$243</f>
        <v>0.90918696217821737</v>
      </c>
      <c r="AL194" s="636">
        <f t="shared" ref="AL194:AL238" si="501">Y194/Y$243</f>
        <v>0.9516686054166823</v>
      </c>
      <c r="AM194" s="636">
        <f t="shared" ref="AM194:AM238" si="502">Z194/Z$243</f>
        <v>1.1545922469748275</v>
      </c>
      <c r="AN194" s="637"/>
      <c r="AO194" s="636">
        <f t="shared" ref="AO194:AO238" si="503">AB194/AB$243</f>
        <v>1.049714724548106</v>
      </c>
      <c r="AQ194" s="631">
        <f>J194/R194</f>
        <v>1.2007399591755072</v>
      </c>
      <c r="AR194" s="631">
        <f>K194/S194</f>
        <v>1.2007399591755072</v>
      </c>
      <c r="AS194" s="631">
        <f>L194/T194</f>
        <v>1.2007399591755072</v>
      </c>
      <c r="AT194" s="631"/>
      <c r="AU194" s="631">
        <f t="shared" ref="AU194:AU234" si="504">N194/V194</f>
        <v>1.2007399591755075</v>
      </c>
      <c r="AW194" s="631">
        <f t="shared" ref="AW194:AY213" si="505">AW36</f>
        <v>0.67482247427981379</v>
      </c>
      <c r="AX194" s="631">
        <f t="shared" si="505"/>
        <v>0.20970610962854894</v>
      </c>
      <c r="AY194" s="631">
        <f t="shared" si="505"/>
        <v>0.11547141609163739</v>
      </c>
      <c r="AZ194" s="646"/>
      <c r="BA194" s="631">
        <f>SUM(AW194:AZ194)</f>
        <v>1.0000000000000002</v>
      </c>
      <c r="BC194" s="621"/>
      <c r="BD194" s="638">
        <f t="shared" ref="BD194:BD235" si="506">AK194</f>
        <v>0.90918696217821737</v>
      </c>
      <c r="BE194" s="638">
        <f t="shared" ref="BE194:BE235" si="507">AL194</f>
        <v>0.9516686054166823</v>
      </c>
      <c r="BF194" s="638">
        <f t="shared" ref="BF194:BF235" si="508">AM194</f>
        <v>1.1545922469748275</v>
      </c>
      <c r="BG194" s="638">
        <v>1</v>
      </c>
      <c r="BH194" s="629"/>
      <c r="BI194" s="638">
        <f t="shared" ref="BI194:BI235" si="509">AQ194</f>
        <v>1.2007399591755072</v>
      </c>
      <c r="BJ194" s="638">
        <f t="shared" ref="BJ194:BJ235" si="510">AR194</f>
        <v>1.2007399591755072</v>
      </c>
      <c r="BK194" s="638">
        <f t="shared" ref="BK194:BK235" si="511">AS194</f>
        <v>1.2007399591755072</v>
      </c>
      <c r="BL194" s="638">
        <v>1</v>
      </c>
      <c r="BN194" s="638">
        <v>1</v>
      </c>
      <c r="BO194" s="638">
        <v>1</v>
      </c>
      <c r="BP194" s="638">
        <v>1</v>
      </c>
      <c r="BQ194" s="638">
        <v>1</v>
      </c>
      <c r="BS194" s="621">
        <f>CD194*BT194*BZ194</f>
        <v>0.89336067418635745</v>
      </c>
      <c r="BT194" s="630">
        <f t="shared" ref="BT194:BT238" si="512">V194/V$243</f>
        <v>1.5065131479649294</v>
      </c>
      <c r="BU194" s="630">
        <f t="shared" ref="BU194:BU238" si="513">AI194/AI$243</f>
        <v>0.59299892297199808</v>
      </c>
      <c r="BV194" s="630">
        <f t="shared" ref="BV194:BV234" si="514">EH194</f>
        <v>0.56491436111585402</v>
      </c>
      <c r="BW194" s="630">
        <f t="shared" ref="BW194:BW234" si="515">EL194</f>
        <v>1.1084602693484245</v>
      </c>
      <c r="BX194" s="630">
        <v>1</v>
      </c>
      <c r="BY194" s="630">
        <v>1</v>
      </c>
      <c r="BZ194" s="630">
        <f t="shared" ref="BZ194:BZ234" si="516">ED194</f>
        <v>0.94700257066060645</v>
      </c>
      <c r="CA194" s="630">
        <f t="shared" ref="CA194:CA234" si="517">BT194*BV194*BW194*BX194*BY194*BZ194</f>
        <v>0.89336067418635745</v>
      </c>
      <c r="CB194" s="630">
        <f t="shared" ref="CB194:CB234" si="518">BT194*BU194</f>
        <v>0.89336067418635756</v>
      </c>
      <c r="CC194" s="630"/>
      <c r="CD194" s="630">
        <f t="shared" ref="CD194:CD234" si="519">BV194*BW194*BX194*BY194</f>
        <v>0.62618512488127265</v>
      </c>
      <c r="CE194" s="586"/>
      <c r="CG194" s="575"/>
      <c r="CI194" s="621">
        <f t="shared" si="487"/>
        <v>0.50470875129366044</v>
      </c>
      <c r="CJ194" s="621">
        <f t="shared" si="488"/>
        <v>0.47720483697507671</v>
      </c>
      <c r="CK194" s="621">
        <f t="shared" si="489"/>
        <v>1.8086411731262839E-2</v>
      </c>
      <c r="CL194" s="621">
        <f t="shared" si="490"/>
        <v>0</v>
      </c>
      <c r="CN194" s="621" t="e">
        <f t="shared" ref="CN194:CP209" si="520">(CI194-CI193)/LN(CI194/CI193)</f>
        <v>#DIV/0!</v>
      </c>
      <c r="CO194" s="621" t="e">
        <f t="shared" si="520"/>
        <v>#DIV/0!</v>
      </c>
      <c r="CP194" s="621" t="e">
        <f t="shared" si="520"/>
        <v>#DIV/0!</v>
      </c>
      <c r="CQ194" s="621"/>
      <c r="CR194" s="621" t="e">
        <f t="shared" ref="CR194:CR234" si="521">SUM(CN194:CQ194)</f>
        <v>#DIV/0!</v>
      </c>
      <c r="CS194" s="621"/>
      <c r="CT194" s="621" t="e">
        <f t="shared" ref="CT194:CW209" si="522">CN194/$CR194</f>
        <v>#DIV/0!</v>
      </c>
      <c r="CU194" s="621" t="e">
        <f t="shared" si="522"/>
        <v>#DIV/0!</v>
      </c>
      <c r="CV194" s="621" t="e">
        <f t="shared" si="522"/>
        <v>#DIV/0!</v>
      </c>
      <c r="CW194" s="621" t="e">
        <f t="shared" si="522"/>
        <v>#DIV/0!</v>
      </c>
      <c r="CZ194" s="621"/>
      <c r="DA194" s="621"/>
      <c r="DB194" s="621"/>
      <c r="DC194" s="621"/>
      <c r="DE194" s="621"/>
      <c r="DF194" s="621"/>
      <c r="DG194" s="621"/>
      <c r="DH194" s="621"/>
      <c r="DI194" s="621"/>
      <c r="DK194" s="621"/>
      <c r="DL194" s="621"/>
      <c r="DM194" s="621"/>
      <c r="DN194" s="621"/>
      <c r="DP194" s="621"/>
      <c r="DQ194" s="621"/>
      <c r="DR194" s="621"/>
      <c r="DS194" s="621"/>
      <c r="DU194" s="621"/>
      <c r="DV194" s="621"/>
      <c r="DW194" s="621"/>
      <c r="DX194" s="621"/>
      <c r="EB194" s="621" t="e">
        <f t="shared" si="481"/>
        <v>#DIV/0!</v>
      </c>
      <c r="EC194" s="621">
        <f t="shared" si="482"/>
        <v>1</v>
      </c>
      <c r="ED194" s="621">
        <f t="shared" si="476"/>
        <v>0.94700257066060645</v>
      </c>
      <c r="EE194" s="621"/>
      <c r="EF194" s="621" t="e">
        <f t="shared" si="483"/>
        <v>#DIV/0!</v>
      </c>
      <c r="EG194" s="621">
        <f t="shared" si="484"/>
        <v>1</v>
      </c>
      <c r="EH194" s="621">
        <f t="shared" si="477"/>
        <v>0.56491436111585402</v>
      </c>
      <c r="EI194" s="621"/>
      <c r="EJ194" s="621" t="e">
        <f t="shared" si="485"/>
        <v>#DIV/0!</v>
      </c>
      <c r="EK194" s="621">
        <f t="shared" si="486"/>
        <v>1</v>
      </c>
      <c r="EL194" s="621">
        <f t="shared" si="478"/>
        <v>1.1084602693484245</v>
      </c>
      <c r="EM194" s="621"/>
      <c r="EP194" s="577"/>
      <c r="ER194" s="572">
        <f t="shared" si="479"/>
        <v>2001</v>
      </c>
      <c r="ES194" s="621">
        <f t="shared" si="470"/>
        <v>0.83231974265347763</v>
      </c>
      <c r="ET194" s="621">
        <f t="shared" si="471"/>
        <v>0.7587668537968838</v>
      </c>
      <c r="EU194" s="621">
        <f t="shared" si="472"/>
        <v>1.1669657325797504</v>
      </c>
      <c r="EV194" s="621">
        <f t="shared" si="473"/>
        <v>1</v>
      </c>
      <c r="EW194" s="621">
        <f t="shared" si="474"/>
        <v>1</v>
      </c>
      <c r="EX194" s="621">
        <f t="shared" si="475"/>
        <v>0.93999110095750582</v>
      </c>
    </row>
    <row r="195" spans="1:154" x14ac:dyDescent="0.2">
      <c r="A195" s="615" t="s">
        <v>115</v>
      </c>
      <c r="B195" s="571">
        <f t="shared" si="480"/>
        <v>1971</v>
      </c>
      <c r="D195" s="626">
        <f>Mining_Data!H11</f>
        <v>105.45136831680001</v>
      </c>
      <c r="E195" s="626">
        <f>Mining_Data!I11</f>
        <v>100.93441336042406</v>
      </c>
      <c r="F195" s="626">
        <f>Mining_Data!J11</f>
        <v>3.8981816800000004</v>
      </c>
      <c r="G195" s="626"/>
      <c r="H195" s="626">
        <f t="shared" si="491"/>
        <v>210.28396335722408</v>
      </c>
      <c r="J195" s="632">
        <f t="shared" si="492"/>
        <v>276050.70240000001</v>
      </c>
      <c r="K195" s="632">
        <f t="shared" si="492"/>
        <v>79951.404450000002</v>
      </c>
      <c r="L195" s="632">
        <f t="shared" si="492"/>
        <v>48727.271000000001</v>
      </c>
      <c r="M195" s="632"/>
      <c r="N195" s="632">
        <f t="shared" si="493"/>
        <v>404729.37784999999</v>
      </c>
      <c r="O195" s="772"/>
      <c r="R195" s="626">
        <f t="shared" si="494"/>
        <v>229322.76373095956</v>
      </c>
      <c r="S195" s="626">
        <f t="shared" si="494"/>
        <v>66417.7880122856</v>
      </c>
      <c r="T195" s="626">
        <f t="shared" si="494"/>
        <v>40479.058222412394</v>
      </c>
      <c r="U195" s="641"/>
      <c r="V195" s="626">
        <f t="shared" si="495"/>
        <v>336219.60996565758</v>
      </c>
      <c r="X195" s="635">
        <f t="shared" si="496"/>
        <v>0.38200000000000001</v>
      </c>
      <c r="Y195" s="635">
        <f t="shared" si="497"/>
        <v>1.2624470333544473</v>
      </c>
      <c r="Z195" s="635">
        <f t="shared" si="498"/>
        <v>0.08</v>
      </c>
      <c r="AA195" s="626"/>
      <c r="AB195" s="635">
        <f t="shared" ref="AB195:AB238" si="523">H195/N195*1000</f>
        <v>0.51956683864732722</v>
      </c>
      <c r="AE195" s="635">
        <f t="shared" ref="AE195:AE234" si="524">D195/R195*1000</f>
        <v>0.45983820620841237</v>
      </c>
      <c r="AF195" s="635">
        <f t="shared" ref="AF195:AF235" si="525">E195/S195*1000</f>
        <v>1.5196894744786407</v>
      </c>
      <c r="AG195" s="635">
        <f t="shared" ref="AG195:AG235" si="526">F195/T195*1000</f>
        <v>9.630119501746856E-2</v>
      </c>
      <c r="AH195" s="626"/>
      <c r="AI195" s="635">
        <f t="shared" si="499"/>
        <v>0.62543634316482333</v>
      </c>
      <c r="AK195" s="636">
        <f t="shared" si="500"/>
        <v>0.90918696217821748</v>
      </c>
      <c r="AL195" s="636">
        <f t="shared" si="501"/>
        <v>1.033696604057422</v>
      </c>
      <c r="AM195" s="636">
        <f t="shared" si="502"/>
        <v>1.1545922469748275</v>
      </c>
      <c r="AN195" s="637"/>
      <c r="AO195" s="636">
        <f t="shared" si="503"/>
        <v>1.0678263857373262</v>
      </c>
      <c r="AQ195" s="631">
        <f t="shared" ref="AQ195:AQ234" si="527">J195/R195</f>
        <v>1.2037649377183568</v>
      </c>
      <c r="AR195" s="631">
        <f t="shared" ref="AR195:AR235" si="528">K195/S195</f>
        <v>1.2037649377183568</v>
      </c>
      <c r="AS195" s="631">
        <f t="shared" ref="AS195:AS235" si="529">L195/T195</f>
        <v>1.203764937718357</v>
      </c>
      <c r="AT195" s="631"/>
      <c r="AU195" s="631">
        <f t="shared" si="504"/>
        <v>1.2037649377183568</v>
      </c>
      <c r="AW195" s="631">
        <f t="shared" si="505"/>
        <v>0.68206242864413302</v>
      </c>
      <c r="AX195" s="631">
        <f t="shared" si="505"/>
        <v>0.19754287389444566</v>
      </c>
      <c r="AY195" s="631">
        <f t="shared" si="505"/>
        <v>0.12039469746142124</v>
      </c>
      <c r="AZ195" s="646"/>
      <c r="BA195" s="631">
        <f t="shared" ref="BA195:BA238" si="530">SUM(AW195:AZ195)</f>
        <v>1</v>
      </c>
      <c r="BC195" s="621"/>
      <c r="BD195" s="638">
        <f t="shared" si="506"/>
        <v>0.90918696217821748</v>
      </c>
      <c r="BE195" s="638">
        <f t="shared" si="507"/>
        <v>1.033696604057422</v>
      </c>
      <c r="BF195" s="638">
        <f t="shared" si="508"/>
        <v>1.1545922469748275</v>
      </c>
      <c r="BG195" s="638">
        <v>1</v>
      </c>
      <c r="BH195" s="629"/>
      <c r="BI195" s="638">
        <f t="shared" si="509"/>
        <v>1.2037649377183568</v>
      </c>
      <c r="BJ195" s="638">
        <f t="shared" si="510"/>
        <v>1.2037649377183568</v>
      </c>
      <c r="BK195" s="638">
        <f t="shared" si="511"/>
        <v>1.203764937718357</v>
      </c>
      <c r="BL195" s="638">
        <v>1</v>
      </c>
      <c r="BN195" s="638">
        <v>1</v>
      </c>
      <c r="BO195" s="638">
        <v>1</v>
      </c>
      <c r="BP195" s="638">
        <v>1</v>
      </c>
      <c r="BQ195" s="638">
        <v>1</v>
      </c>
      <c r="BS195" s="586"/>
      <c r="BT195" s="630">
        <f t="shared" si="512"/>
        <v>1.471619255193531</v>
      </c>
      <c r="BU195" s="630">
        <f t="shared" si="513"/>
        <v>0.60475015605367555</v>
      </c>
      <c r="BV195" s="630">
        <f t="shared" si="514"/>
        <v>0.56633752839521756</v>
      </c>
      <c r="BW195" s="630">
        <f t="shared" si="515"/>
        <v>1.0838377860098416</v>
      </c>
      <c r="BX195" s="630">
        <v>1</v>
      </c>
      <c r="BY195" s="630">
        <v>1</v>
      </c>
      <c r="BZ195" s="630">
        <f t="shared" si="516"/>
        <v>0.98522712487127651</v>
      </c>
      <c r="CA195" s="630">
        <f t="shared" si="517"/>
        <v>0.88996197422988155</v>
      </c>
      <c r="CB195" s="630">
        <f t="shared" si="518"/>
        <v>0.88996197422988166</v>
      </c>
      <c r="CC195" s="630"/>
      <c r="CD195" s="630">
        <f t="shared" si="519"/>
        <v>0.61381801291015836</v>
      </c>
      <c r="CE195" s="586"/>
      <c r="CG195" s="575"/>
      <c r="CI195" s="621">
        <f t="shared" si="487"/>
        <v>0.50147128023101983</v>
      </c>
      <c r="CJ195" s="621">
        <f t="shared" si="488"/>
        <v>0.47999101666616256</v>
      </c>
      <c r="CK195" s="621">
        <f t="shared" si="489"/>
        <v>1.8537703102817625E-2</v>
      </c>
      <c r="CL195" s="621">
        <f t="shared" si="490"/>
        <v>0</v>
      </c>
      <c r="CN195" s="621">
        <f t="shared" si="520"/>
        <v>0.50308827961713665</v>
      </c>
      <c r="CO195" s="621">
        <f t="shared" si="520"/>
        <v>0.47859657516154658</v>
      </c>
      <c r="CP195" s="621">
        <f t="shared" si="520"/>
        <v>1.8311130558921456E-2</v>
      </c>
      <c r="CQ195" s="621"/>
      <c r="CR195" s="621">
        <f t="shared" si="521"/>
        <v>0.99999598533760459</v>
      </c>
      <c r="CS195" s="621"/>
      <c r="CT195" s="621">
        <f t="shared" si="522"/>
        <v>0.50309029935484295</v>
      </c>
      <c r="CU195" s="621">
        <f t="shared" si="522"/>
        <v>0.4785984965729333</v>
      </c>
      <c r="CV195" s="621">
        <f t="shared" si="522"/>
        <v>1.831120407222386E-2</v>
      </c>
      <c r="CW195" s="621">
        <f t="shared" si="522"/>
        <v>0</v>
      </c>
      <c r="CZ195" s="621">
        <f t="shared" ref="CZ195:CZ235" si="531">LN(BD195/BD194)</f>
        <v>2.2204460492503128E-16</v>
      </c>
      <c r="DA195" s="621">
        <f t="shared" ref="DA195:DA235" si="532">LN(BE195/BE194)</f>
        <v>8.2679721703372594E-2</v>
      </c>
      <c r="DB195" s="621">
        <f t="shared" ref="DB195:DB235" si="533">LN(BF195/BF194)</f>
        <v>0</v>
      </c>
      <c r="DC195" s="621">
        <f t="shared" ref="DC195:DC235" si="534">LN(BG195/BG194)</f>
        <v>0</v>
      </c>
      <c r="DE195" s="621">
        <f t="shared" ref="DE195:DE235" si="535">LN(AQ195/AQ194)</f>
        <v>2.5160939722908282E-3</v>
      </c>
      <c r="DF195" s="621">
        <f t="shared" ref="DF195:DF235" si="536">LN(AR195/AR194)</f>
        <v>2.5160939722908282E-3</v>
      </c>
      <c r="DG195" s="621">
        <f t="shared" ref="DG195:DG235" si="537">LN(AS195/AS194)</f>
        <v>2.5160939722910494E-3</v>
      </c>
      <c r="DH195" s="621">
        <f t="shared" ref="DH195:DH235" si="538">M195/$N195</f>
        <v>0</v>
      </c>
      <c r="DI195" s="621"/>
      <c r="DK195" s="621">
        <f t="shared" ref="DK195:DK235" si="539">LN(AW195/AW194)</f>
        <v>1.0671536040777939E-2</v>
      </c>
      <c r="DL195" s="621">
        <f t="shared" ref="DL195:DL235" si="540">LN(AX195/AX194)</f>
        <v>-5.9751428782373869E-2</v>
      </c>
      <c r="DM195" s="621">
        <f t="shared" ref="DM195:DM235" si="541">LN(AY195/AY194)</f>
        <v>4.1752471279186354E-2</v>
      </c>
      <c r="DN195" s="621"/>
      <c r="DP195" s="621">
        <f t="shared" ref="DP195:DP235" si="542">LN(BI195/BI194)</f>
        <v>2.5160939722908282E-3</v>
      </c>
      <c r="DQ195" s="621">
        <f t="shared" ref="DQ195:DQ235" si="543">LN(BJ195/BJ194)</f>
        <v>2.5160939722908282E-3</v>
      </c>
      <c r="DR195" s="621">
        <f t="shared" ref="DR195:DR235" si="544">LN(BK195/BK194)</f>
        <v>2.5160939722910494E-3</v>
      </c>
      <c r="DS195" s="621">
        <f t="shared" ref="DS195:DS235" si="545">LN(BL195/BL194)</f>
        <v>0</v>
      </c>
      <c r="DU195" s="621">
        <f t="shared" ref="DU195:DU235" si="546">LN(BN195/BN194)</f>
        <v>0</v>
      </c>
      <c r="DV195" s="621">
        <f t="shared" ref="DV195:DV235" si="547">LN(BO195/BO194)</f>
        <v>0</v>
      </c>
      <c r="DW195" s="621">
        <f t="shared" ref="DW195:DW235" si="548">LN(BP195/BP194)</f>
        <v>0</v>
      </c>
      <c r="DX195" s="621">
        <f t="shared" ref="DX195:DX235" si="549">LN(BQ195/BQ194)</f>
        <v>0</v>
      </c>
      <c r="EB195" s="621">
        <f t="shared" si="481"/>
        <v>1.0403637280350839</v>
      </c>
      <c r="EC195" s="621">
        <f t="shared" si="482"/>
        <v>1.0403637280350839</v>
      </c>
      <c r="ED195" s="621">
        <f t="shared" si="476"/>
        <v>0.98522712487127651</v>
      </c>
      <c r="EE195" s="621"/>
      <c r="EF195" s="621">
        <f t="shared" si="483"/>
        <v>1.0025192619931851</v>
      </c>
      <c r="EG195" s="621">
        <f t="shared" si="484"/>
        <v>1.0025192619931851</v>
      </c>
      <c r="EH195" s="621">
        <f t="shared" si="477"/>
        <v>0.56633752839521756</v>
      </c>
      <c r="EI195" s="621"/>
      <c r="EJ195" s="621">
        <f t="shared" si="485"/>
        <v>0.97778676961235922</v>
      </c>
      <c r="EK195" s="621">
        <f t="shared" si="486"/>
        <v>0.97778676961235922</v>
      </c>
      <c r="EL195" s="621">
        <f t="shared" si="478"/>
        <v>1.0838377860098416</v>
      </c>
      <c r="EM195" s="621"/>
      <c r="EP195" s="577"/>
      <c r="ER195" s="572">
        <f t="shared" si="479"/>
        <v>2002</v>
      </c>
      <c r="ES195" s="621">
        <f t="shared" si="470"/>
        <v>0.76605570813747226</v>
      </c>
      <c r="ET195" s="621">
        <f t="shared" si="471"/>
        <v>0.68683500702147504</v>
      </c>
      <c r="EU195" s="621">
        <f t="shared" si="472"/>
        <v>1.2134315031313878</v>
      </c>
      <c r="EV195" s="621">
        <f t="shared" si="473"/>
        <v>1</v>
      </c>
      <c r="EW195" s="621">
        <f t="shared" si="474"/>
        <v>1</v>
      </c>
      <c r="EX195" s="621">
        <f t="shared" si="475"/>
        <v>0.91916327663804998</v>
      </c>
    </row>
    <row r="196" spans="1:154" x14ac:dyDescent="0.2">
      <c r="A196" s="615" t="s">
        <v>115</v>
      </c>
      <c r="B196" s="571">
        <f t="shared" si="480"/>
        <v>1972</v>
      </c>
      <c r="D196" s="626">
        <f>Mining_Data!H12</f>
        <v>104.76840031127999</v>
      </c>
      <c r="E196" s="626">
        <f>Mining_Data!I12</f>
        <v>105.24978875156989</v>
      </c>
      <c r="F196" s="626">
        <f>Mining_Data!J12</f>
        <v>4.0187440000000008</v>
      </c>
      <c r="G196" s="626"/>
      <c r="H196" s="626">
        <f t="shared" si="491"/>
        <v>214.0369330628499</v>
      </c>
      <c r="J196" s="632">
        <f t="shared" si="492"/>
        <v>274262.82803999999</v>
      </c>
      <c r="K196" s="632">
        <f t="shared" si="492"/>
        <v>80174.554799999998</v>
      </c>
      <c r="L196" s="632">
        <f t="shared" si="492"/>
        <v>50234.3</v>
      </c>
      <c r="M196" s="632"/>
      <c r="N196" s="632">
        <f t="shared" si="493"/>
        <v>404671.68283999996</v>
      </c>
      <c r="O196" s="772"/>
      <c r="R196" s="626">
        <f t="shared" si="494"/>
        <v>228751.58094309631</v>
      </c>
      <c r="S196" s="626">
        <f t="shared" si="494"/>
        <v>66870.367716160559</v>
      </c>
      <c r="T196" s="626">
        <f t="shared" si="494"/>
        <v>41898.406811782195</v>
      </c>
      <c r="U196" s="641"/>
      <c r="V196" s="626">
        <f t="shared" si="495"/>
        <v>337520.35547103907</v>
      </c>
      <c r="X196" s="635">
        <f t="shared" si="496"/>
        <v>0.38199999999999995</v>
      </c>
      <c r="Y196" s="635">
        <f t="shared" si="497"/>
        <v>1.3127580067531588</v>
      </c>
      <c r="Z196" s="635">
        <f t="shared" si="498"/>
        <v>0.08</v>
      </c>
      <c r="AA196" s="626"/>
      <c r="AB196" s="635">
        <f t="shared" si="523"/>
        <v>0.52891502454713712</v>
      </c>
      <c r="AE196" s="635">
        <f t="shared" si="524"/>
        <v>0.45800077043988574</v>
      </c>
      <c r="AF196" s="635">
        <f t="shared" si="525"/>
        <v>1.5739376400368468</v>
      </c>
      <c r="AG196" s="635">
        <f t="shared" si="526"/>
        <v>9.5916391715159324E-2</v>
      </c>
      <c r="AH196" s="626"/>
      <c r="AI196" s="635">
        <f t="shared" si="499"/>
        <v>0.63414525848120396</v>
      </c>
      <c r="AK196" s="636">
        <f t="shared" si="500"/>
        <v>0.90918696217821737</v>
      </c>
      <c r="AL196" s="636">
        <f t="shared" si="501"/>
        <v>1.0748914272658743</v>
      </c>
      <c r="AM196" s="636">
        <f t="shared" si="502"/>
        <v>1.1545922469748275</v>
      </c>
      <c r="AN196" s="637"/>
      <c r="AO196" s="636">
        <f t="shared" si="503"/>
        <v>1.0870390044421363</v>
      </c>
      <c r="AQ196" s="631">
        <f t="shared" si="527"/>
        <v>1.1989548964394914</v>
      </c>
      <c r="AR196" s="631">
        <f t="shared" si="528"/>
        <v>1.1989548964394914</v>
      </c>
      <c r="AS196" s="631">
        <f t="shared" si="529"/>
        <v>1.1989548964394914</v>
      </c>
      <c r="AT196" s="631"/>
      <c r="AU196" s="631">
        <f t="shared" si="504"/>
        <v>1.1989548964394914</v>
      </c>
      <c r="AW196" s="631">
        <f t="shared" si="505"/>
        <v>0.67774158575963084</v>
      </c>
      <c r="AX196" s="631">
        <f t="shared" si="505"/>
        <v>0.19812247359966523</v>
      </c>
      <c r="AY196" s="631">
        <f t="shared" si="505"/>
        <v>0.12413594064070392</v>
      </c>
      <c r="AZ196" s="646"/>
      <c r="BA196" s="631">
        <f t="shared" si="530"/>
        <v>1</v>
      </c>
      <c r="BC196" s="621"/>
      <c r="BD196" s="638">
        <f t="shared" si="506"/>
        <v>0.90918696217821737</v>
      </c>
      <c r="BE196" s="638">
        <f t="shared" si="507"/>
        <v>1.0748914272658743</v>
      </c>
      <c r="BF196" s="638">
        <f t="shared" si="508"/>
        <v>1.1545922469748275</v>
      </c>
      <c r="BG196" s="638">
        <v>1</v>
      </c>
      <c r="BH196" s="629"/>
      <c r="BI196" s="638">
        <f t="shared" si="509"/>
        <v>1.1989548964394914</v>
      </c>
      <c r="BJ196" s="638">
        <f t="shared" si="510"/>
        <v>1.1989548964394914</v>
      </c>
      <c r="BK196" s="638">
        <f t="shared" si="511"/>
        <v>1.1989548964394914</v>
      </c>
      <c r="BL196" s="638">
        <v>1</v>
      </c>
      <c r="BN196" s="638">
        <v>1</v>
      </c>
      <c r="BO196" s="638">
        <v>1</v>
      </c>
      <c r="BP196" s="638">
        <v>1</v>
      </c>
      <c r="BQ196" s="638">
        <v>1</v>
      </c>
      <c r="BS196" s="586"/>
      <c r="BT196" s="630">
        <f t="shared" si="512"/>
        <v>1.4773125641948155</v>
      </c>
      <c r="BU196" s="630">
        <f t="shared" si="513"/>
        <v>0.61317102566606307</v>
      </c>
      <c r="BV196" s="630">
        <f t="shared" si="514"/>
        <v>0.5640745393314931</v>
      </c>
      <c r="BW196" s="630">
        <f t="shared" si="515"/>
        <v>1.0825873058815003</v>
      </c>
      <c r="BX196" s="630">
        <v>1</v>
      </c>
      <c r="BY196" s="630">
        <v>1</v>
      </c>
      <c r="BZ196" s="630">
        <f t="shared" si="516"/>
        <v>1.004112091963808</v>
      </c>
      <c r="CA196" s="630">
        <f t="shared" si="517"/>
        <v>0.90584526021669631</v>
      </c>
      <c r="CB196" s="630">
        <f t="shared" si="518"/>
        <v>0.90584526021669665</v>
      </c>
      <c r="CC196" s="630"/>
      <c r="CD196" s="630">
        <f t="shared" si="519"/>
        <v>0.61065993585122946</v>
      </c>
      <c r="CE196" s="586"/>
      <c r="CG196" s="575"/>
      <c r="CI196" s="621">
        <f t="shared" si="487"/>
        <v>0.48948748616443571</v>
      </c>
      <c r="CJ196" s="621">
        <f t="shared" si="488"/>
        <v>0.4917365766994255</v>
      </c>
      <c r="CK196" s="621">
        <f t="shared" si="489"/>
        <v>1.8775937136138721E-2</v>
      </c>
      <c r="CL196" s="621">
        <f t="shared" si="490"/>
        <v>0</v>
      </c>
      <c r="CN196" s="621">
        <f t="shared" si="520"/>
        <v>0.49545522865734148</v>
      </c>
      <c r="CO196" s="621">
        <f t="shared" si="520"/>
        <v>0.48584013374872298</v>
      </c>
      <c r="CP196" s="621">
        <f t="shared" si="520"/>
        <v>1.8656566610434296E-2</v>
      </c>
      <c r="CQ196" s="621"/>
      <c r="CR196" s="621">
        <f t="shared" si="521"/>
        <v>0.99995192901649876</v>
      </c>
      <c r="CS196" s="621"/>
      <c r="CT196" s="621">
        <f t="shared" si="522"/>
        <v>0.49547904682242649</v>
      </c>
      <c r="CU196" s="621">
        <f t="shared" si="522"/>
        <v>0.48586348968451948</v>
      </c>
      <c r="CV196" s="621">
        <f t="shared" si="522"/>
        <v>1.8657463493054045E-2</v>
      </c>
      <c r="CW196" s="621">
        <f t="shared" si="522"/>
        <v>0</v>
      </c>
      <c r="CZ196" s="621">
        <f t="shared" si="531"/>
        <v>-1.1102230246251565E-16</v>
      </c>
      <c r="DA196" s="621">
        <f t="shared" si="532"/>
        <v>3.9078345230196362E-2</v>
      </c>
      <c r="DB196" s="621">
        <f t="shared" si="533"/>
        <v>0</v>
      </c>
      <c r="DC196" s="621">
        <f t="shared" si="534"/>
        <v>0</v>
      </c>
      <c r="DE196" s="621">
        <f t="shared" si="535"/>
        <v>-4.003835683358996E-3</v>
      </c>
      <c r="DF196" s="621">
        <f t="shared" si="536"/>
        <v>-4.003835683358996E-3</v>
      </c>
      <c r="DG196" s="621">
        <f t="shared" si="537"/>
        <v>-4.0038356833592189E-3</v>
      </c>
      <c r="DH196" s="621">
        <f t="shared" si="538"/>
        <v>0</v>
      </c>
      <c r="DI196" s="621"/>
      <c r="DK196" s="621">
        <f t="shared" si="539"/>
        <v>-6.355117915624502E-3</v>
      </c>
      <c r="DL196" s="621">
        <f t="shared" si="540"/>
        <v>2.9297492108913549E-3</v>
      </c>
      <c r="DM196" s="621">
        <f t="shared" si="541"/>
        <v>3.0601769714732427E-2</v>
      </c>
      <c r="DN196" s="621"/>
      <c r="DP196" s="621">
        <f t="shared" si="542"/>
        <v>-4.003835683358996E-3</v>
      </c>
      <c r="DQ196" s="621">
        <f t="shared" si="543"/>
        <v>-4.003835683358996E-3</v>
      </c>
      <c r="DR196" s="621">
        <f t="shared" si="544"/>
        <v>-4.0038356833592189E-3</v>
      </c>
      <c r="DS196" s="621">
        <f t="shared" si="545"/>
        <v>0</v>
      </c>
      <c r="DU196" s="621">
        <f t="shared" si="546"/>
        <v>0</v>
      </c>
      <c r="DV196" s="621">
        <f t="shared" si="547"/>
        <v>0</v>
      </c>
      <c r="DW196" s="621">
        <f t="shared" si="548"/>
        <v>0</v>
      </c>
      <c r="DX196" s="621">
        <f t="shared" si="549"/>
        <v>0</v>
      </c>
      <c r="EB196" s="621">
        <f t="shared" si="481"/>
        <v>1.0191681355656939</v>
      </c>
      <c r="EC196" s="621">
        <f t="shared" si="482"/>
        <v>1.0603055610116912</v>
      </c>
      <c r="ED196" s="621">
        <f t="shared" si="476"/>
        <v>1.004112091963808</v>
      </c>
      <c r="EE196" s="621"/>
      <c r="EF196" s="621">
        <f t="shared" si="483"/>
        <v>0.99600416898004818</v>
      </c>
      <c r="EG196" s="621">
        <f t="shared" si="484"/>
        <v>0.99851336442801353</v>
      </c>
      <c r="EH196" s="621">
        <f t="shared" si="477"/>
        <v>0.5640745393314931</v>
      </c>
      <c r="EI196" s="621"/>
      <c r="EJ196" s="621">
        <f t="shared" si="485"/>
        <v>0.99884624789384313</v>
      </c>
      <c r="EK196" s="621">
        <f t="shared" si="486"/>
        <v>0.9766586460675466</v>
      </c>
      <c r="EL196" s="621">
        <f t="shared" si="478"/>
        <v>1.0825873058815003</v>
      </c>
      <c r="EM196" s="621"/>
      <c r="EP196" s="577"/>
      <c r="ER196" s="572">
        <f t="shared" si="479"/>
        <v>2003</v>
      </c>
      <c r="ES196" s="621">
        <f t="shared" si="470"/>
        <v>0.86911993040779667</v>
      </c>
      <c r="ET196" s="621">
        <f t="shared" si="471"/>
        <v>0.79158575547306176</v>
      </c>
      <c r="EU196" s="621">
        <f t="shared" si="472"/>
        <v>1.2035002190727764</v>
      </c>
      <c r="EV196" s="621">
        <f t="shared" si="473"/>
        <v>1</v>
      </c>
      <c r="EW196" s="621">
        <f t="shared" si="474"/>
        <v>1</v>
      </c>
      <c r="EX196" s="621">
        <f t="shared" si="475"/>
        <v>0.91229556788738997</v>
      </c>
    </row>
    <row r="197" spans="1:154" x14ac:dyDescent="0.2">
      <c r="A197" s="615" t="s">
        <v>115</v>
      </c>
      <c r="B197" s="571">
        <f t="shared" si="480"/>
        <v>1973</v>
      </c>
      <c r="D197" s="626">
        <f>Mining_Data!H13</f>
        <v>104.11729491048</v>
      </c>
      <c r="E197" s="626">
        <f>Mining_Data!I13</f>
        <v>121.78867852444704</v>
      </c>
      <c r="F197" s="626">
        <f>Mining_Data!J13</f>
        <v>4.294416</v>
      </c>
      <c r="G197" s="626"/>
      <c r="H197" s="626">
        <f t="shared" si="491"/>
        <v>230.20038943492705</v>
      </c>
      <c r="J197" s="632">
        <f t="shared" si="492"/>
        <v>272558.36364</v>
      </c>
      <c r="K197" s="632">
        <f t="shared" si="492"/>
        <v>89265.126600000003</v>
      </c>
      <c r="L197" s="632">
        <f t="shared" si="492"/>
        <v>53680.2</v>
      </c>
      <c r="M197" s="632"/>
      <c r="N197" s="632">
        <f t="shared" si="493"/>
        <v>415503.69024000003</v>
      </c>
      <c r="O197" s="772"/>
      <c r="R197" s="626">
        <f t="shared" si="494"/>
        <v>222004.47282591113</v>
      </c>
      <c r="S197" s="626">
        <f t="shared" si="494"/>
        <v>72708.307710366978</v>
      </c>
      <c r="T197" s="626">
        <f t="shared" si="494"/>
        <v>43723.642683480393</v>
      </c>
      <c r="U197" s="641"/>
      <c r="V197" s="626">
        <f t="shared" si="495"/>
        <v>338436.42321975849</v>
      </c>
      <c r="X197" s="635">
        <f t="shared" si="496"/>
        <v>0.38200000000000001</v>
      </c>
      <c r="Y197" s="635">
        <f t="shared" si="497"/>
        <v>1.3643477936259045</v>
      </c>
      <c r="Z197" s="635">
        <f t="shared" si="498"/>
        <v>0.08</v>
      </c>
      <c r="AA197" s="626"/>
      <c r="AB197" s="635">
        <f t="shared" si="523"/>
        <v>0.55402730431096892</v>
      </c>
      <c r="AE197" s="635">
        <f t="shared" si="524"/>
        <v>0.46898737482701747</v>
      </c>
      <c r="AF197" s="635">
        <f t="shared" si="525"/>
        <v>1.6750311258734196</v>
      </c>
      <c r="AG197" s="635">
        <f t="shared" si="526"/>
        <v>9.8217251272673819E-2</v>
      </c>
      <c r="AH197" s="626"/>
      <c r="AI197" s="635">
        <f t="shared" si="499"/>
        <v>0.68018798699290695</v>
      </c>
      <c r="AK197" s="636">
        <f t="shared" si="500"/>
        <v>0.90918696217821748</v>
      </c>
      <c r="AL197" s="636">
        <f t="shared" si="501"/>
        <v>1.1171333479844847</v>
      </c>
      <c r="AM197" s="636">
        <f t="shared" si="502"/>
        <v>1.1545922469748275</v>
      </c>
      <c r="AN197" s="637"/>
      <c r="AO197" s="636">
        <f t="shared" si="503"/>
        <v>1.1386503717257959</v>
      </c>
      <c r="AQ197" s="631">
        <f t="shared" si="527"/>
        <v>1.2277156409084227</v>
      </c>
      <c r="AR197" s="631">
        <f t="shared" si="528"/>
        <v>1.2277156409084227</v>
      </c>
      <c r="AS197" s="631">
        <f t="shared" si="529"/>
        <v>1.2277156409084227</v>
      </c>
      <c r="AT197" s="631"/>
      <c r="AU197" s="631">
        <f t="shared" si="504"/>
        <v>1.2277156409084229</v>
      </c>
      <c r="AW197" s="631">
        <f t="shared" si="505"/>
        <v>0.65597098182826474</v>
      </c>
      <c r="AX197" s="631">
        <f t="shared" si="505"/>
        <v>0.21483594176609933</v>
      </c>
      <c r="AY197" s="631">
        <f t="shared" si="505"/>
        <v>0.12919307640563593</v>
      </c>
      <c r="AZ197" s="646"/>
      <c r="BA197" s="631">
        <f t="shared" si="530"/>
        <v>1</v>
      </c>
      <c r="BC197" s="621"/>
      <c r="BD197" s="638">
        <f t="shared" si="506"/>
        <v>0.90918696217821748</v>
      </c>
      <c r="BE197" s="638">
        <f t="shared" si="507"/>
        <v>1.1171333479844847</v>
      </c>
      <c r="BF197" s="638">
        <f t="shared" si="508"/>
        <v>1.1545922469748275</v>
      </c>
      <c r="BG197" s="638">
        <v>1</v>
      </c>
      <c r="BH197" s="629"/>
      <c r="BI197" s="638">
        <f t="shared" si="509"/>
        <v>1.2277156409084227</v>
      </c>
      <c r="BJ197" s="638">
        <f t="shared" si="510"/>
        <v>1.2277156409084227</v>
      </c>
      <c r="BK197" s="638">
        <f t="shared" si="511"/>
        <v>1.2277156409084227</v>
      </c>
      <c r="BL197" s="638">
        <v>1</v>
      </c>
      <c r="BN197" s="638">
        <v>1</v>
      </c>
      <c r="BO197" s="638">
        <v>1</v>
      </c>
      <c r="BP197" s="638">
        <v>1</v>
      </c>
      <c r="BQ197" s="638">
        <v>1</v>
      </c>
      <c r="BS197" s="586"/>
      <c r="BT197" s="630">
        <f t="shared" si="512"/>
        <v>1.4813221546473623</v>
      </c>
      <c r="BU197" s="630">
        <f t="shared" si="513"/>
        <v>0.6576908997617894</v>
      </c>
      <c r="BV197" s="630">
        <f t="shared" si="514"/>
        <v>0.57760566025632609</v>
      </c>
      <c r="BW197" s="630">
        <f t="shared" si="515"/>
        <v>1.111894871221321</v>
      </c>
      <c r="BX197" s="630">
        <v>1</v>
      </c>
      <c r="BY197" s="630">
        <v>1</v>
      </c>
      <c r="BZ197" s="630">
        <f t="shared" si="516"/>
        <v>1.0240629768128047</v>
      </c>
      <c r="CA197" s="630">
        <f t="shared" si="517"/>
        <v>0.97425210072709656</v>
      </c>
      <c r="CB197" s="630">
        <f t="shared" si="518"/>
        <v>0.97425210072709623</v>
      </c>
      <c r="CC197" s="630"/>
      <c r="CD197" s="630">
        <f t="shared" si="519"/>
        <v>0.64223677122741385</v>
      </c>
      <c r="CE197" s="586"/>
      <c r="CG197" s="575"/>
      <c r="CI197" s="621">
        <f t="shared" si="487"/>
        <v>0.45228982959610425</v>
      </c>
      <c r="CJ197" s="621">
        <f t="shared" si="488"/>
        <v>0.52905504992151287</v>
      </c>
      <c r="CK197" s="621">
        <f t="shared" si="489"/>
        <v>1.865512048238278E-2</v>
      </c>
      <c r="CL197" s="621">
        <f t="shared" si="490"/>
        <v>0</v>
      </c>
      <c r="CN197" s="621">
        <f t="shared" si="520"/>
        <v>0.47064368812641988</v>
      </c>
      <c r="CO197" s="621">
        <f t="shared" si="520"/>
        <v>0.51016834848360548</v>
      </c>
      <c r="CP197" s="621">
        <f t="shared" si="520"/>
        <v>1.8715463815530374E-2</v>
      </c>
      <c r="CQ197" s="621"/>
      <c r="CR197" s="621">
        <f t="shared" si="521"/>
        <v>0.99952750042555571</v>
      </c>
      <c r="CS197" s="621"/>
      <c r="CT197" s="621">
        <f t="shared" si="522"/>
        <v>0.47086617219240101</v>
      </c>
      <c r="CU197" s="621">
        <f t="shared" si="522"/>
        <v>0.51040951676306834</v>
      </c>
      <c r="CV197" s="621">
        <f t="shared" si="522"/>
        <v>1.8724311044530678E-2</v>
      </c>
      <c r="CW197" s="621">
        <f t="shared" si="522"/>
        <v>0</v>
      </c>
      <c r="CZ197" s="621">
        <f t="shared" si="531"/>
        <v>2.2204460492503128E-16</v>
      </c>
      <c r="DA197" s="621">
        <f t="shared" si="532"/>
        <v>3.8546234844544558E-2</v>
      </c>
      <c r="DB197" s="621">
        <f t="shared" si="533"/>
        <v>0</v>
      </c>
      <c r="DC197" s="621">
        <f t="shared" si="534"/>
        <v>0</v>
      </c>
      <c r="DE197" s="621">
        <f t="shared" si="535"/>
        <v>2.3704982442642179E-2</v>
      </c>
      <c r="DF197" s="621">
        <f t="shared" si="536"/>
        <v>2.3704982442642179E-2</v>
      </c>
      <c r="DG197" s="621">
        <f t="shared" si="537"/>
        <v>2.3704982442642179E-2</v>
      </c>
      <c r="DH197" s="621">
        <f t="shared" si="538"/>
        <v>0</v>
      </c>
      <c r="DI197" s="621"/>
      <c r="DK197" s="621">
        <f t="shared" si="539"/>
        <v>-3.264952039209236E-2</v>
      </c>
      <c r="DL197" s="621">
        <f t="shared" si="540"/>
        <v>8.098928229217156E-2</v>
      </c>
      <c r="DM197" s="621">
        <f t="shared" si="541"/>
        <v>3.9930741119407878E-2</v>
      </c>
      <c r="DN197" s="621"/>
      <c r="DP197" s="621">
        <f t="shared" si="542"/>
        <v>2.3704982442642179E-2</v>
      </c>
      <c r="DQ197" s="621">
        <f t="shared" si="543"/>
        <v>2.3704982442642179E-2</v>
      </c>
      <c r="DR197" s="621">
        <f t="shared" si="544"/>
        <v>2.3704982442642179E-2</v>
      </c>
      <c r="DS197" s="621">
        <f t="shared" si="545"/>
        <v>0</v>
      </c>
      <c r="DU197" s="621">
        <f t="shared" si="546"/>
        <v>0</v>
      </c>
      <c r="DV197" s="621">
        <f t="shared" si="547"/>
        <v>0</v>
      </c>
      <c r="DW197" s="621">
        <f t="shared" si="548"/>
        <v>0</v>
      </c>
      <c r="DX197" s="621">
        <f t="shared" si="549"/>
        <v>0</v>
      </c>
      <c r="EB197" s="621">
        <f t="shared" si="481"/>
        <v>1.019869180949686</v>
      </c>
      <c r="EC197" s="621">
        <f t="shared" si="482"/>
        <v>1.0813729640653909</v>
      </c>
      <c r="ED197" s="621">
        <f t="shared" si="476"/>
        <v>1.0240629768128047</v>
      </c>
      <c r="EE197" s="621"/>
      <c r="EF197" s="621">
        <f t="shared" si="483"/>
        <v>1.0239881788333669</v>
      </c>
      <c r="EG197" s="621">
        <f t="shared" si="484"/>
        <v>1.0224658815814196</v>
      </c>
      <c r="EH197" s="621">
        <f t="shared" si="477"/>
        <v>0.57760566025632609</v>
      </c>
      <c r="EI197" s="621"/>
      <c r="EJ197" s="621">
        <f t="shared" si="485"/>
        <v>1.0270717799669347</v>
      </c>
      <c r="EK197" s="621">
        <f t="shared" si="486"/>
        <v>1.0030985340366916</v>
      </c>
      <c r="EL197" s="621">
        <f t="shared" si="478"/>
        <v>1.111894871221321</v>
      </c>
      <c r="EM197" s="621"/>
      <c r="EP197" s="577"/>
      <c r="ER197" s="572">
        <f t="shared" si="479"/>
        <v>2004</v>
      </c>
      <c r="ES197" s="621">
        <f t="shared" si="470"/>
        <v>0.86021662804220478</v>
      </c>
      <c r="ET197" s="621">
        <f t="shared" si="471"/>
        <v>0.80543838075805829</v>
      </c>
      <c r="EU197" s="621">
        <f t="shared" si="472"/>
        <v>1.1857720280910444</v>
      </c>
      <c r="EV197" s="621">
        <f t="shared" si="473"/>
        <v>1</v>
      </c>
      <c r="EW197" s="621">
        <f t="shared" si="474"/>
        <v>1</v>
      </c>
      <c r="EX197" s="621">
        <f t="shared" si="475"/>
        <v>0.9006878643002999</v>
      </c>
    </row>
    <row r="198" spans="1:154" x14ac:dyDescent="0.2">
      <c r="A198" s="615" t="s">
        <v>115</v>
      </c>
      <c r="B198" s="571">
        <f t="shared" si="480"/>
        <v>1974</v>
      </c>
      <c r="D198" s="626">
        <f>Mining_Data!H14</f>
        <v>102.17506135319999</v>
      </c>
      <c r="E198" s="626">
        <f>Mining_Data!I14</f>
        <v>123.3158719922972</v>
      </c>
      <c r="F198" s="626">
        <f>Mining_Data!J14</f>
        <v>5.3457680000000005</v>
      </c>
      <c r="G198" s="626"/>
      <c r="H198" s="626">
        <f t="shared" si="491"/>
        <v>230.83670134549718</v>
      </c>
      <c r="J198" s="632">
        <f t="shared" si="492"/>
        <v>267473.98259999999</v>
      </c>
      <c r="K198" s="632">
        <f t="shared" si="492"/>
        <v>95290.186050000018</v>
      </c>
      <c r="L198" s="632">
        <f t="shared" si="492"/>
        <v>66822.100000000006</v>
      </c>
      <c r="M198" s="632"/>
      <c r="N198" s="632">
        <f t="shared" si="493"/>
        <v>429586.26864999998</v>
      </c>
      <c r="O198" s="772"/>
      <c r="R198" s="626">
        <f t="shared" si="494"/>
        <v>173824.15297678803</v>
      </c>
      <c r="S198" s="626">
        <f t="shared" si="494"/>
        <v>61926.53100736309</v>
      </c>
      <c r="T198" s="626">
        <f t="shared" si="494"/>
        <v>43425.886958136718</v>
      </c>
      <c r="U198" s="641"/>
      <c r="V198" s="626">
        <f t="shared" si="495"/>
        <v>279176.5709422878</v>
      </c>
      <c r="X198" s="635">
        <f t="shared" si="496"/>
        <v>0.38200000000000001</v>
      </c>
      <c r="Y198" s="635">
        <f t="shared" si="497"/>
        <v>1.2941088385281538</v>
      </c>
      <c r="Z198" s="635">
        <f t="shared" si="498"/>
        <v>0.08</v>
      </c>
      <c r="AA198" s="626"/>
      <c r="AB198" s="635">
        <f t="shared" si="523"/>
        <v>0.53734655456031</v>
      </c>
      <c r="AE198" s="635">
        <f t="shared" si="524"/>
        <v>0.58780704294209418</v>
      </c>
      <c r="AF198" s="635">
        <f t="shared" si="525"/>
        <v>1.9913253654985923</v>
      </c>
      <c r="AG198" s="635">
        <f t="shared" si="526"/>
        <v>0.12310095140148571</v>
      </c>
      <c r="AH198" s="626"/>
      <c r="AI198" s="635">
        <f t="shared" si="499"/>
        <v>0.8268484012335563</v>
      </c>
      <c r="AK198" s="636">
        <f t="shared" si="500"/>
        <v>0.90918696217821748</v>
      </c>
      <c r="AL198" s="636">
        <f t="shared" si="501"/>
        <v>1.0596214148587313</v>
      </c>
      <c r="AM198" s="636">
        <f t="shared" si="502"/>
        <v>1.1545922469748275</v>
      </c>
      <c r="AN198" s="637"/>
      <c r="AO198" s="636">
        <f t="shared" si="503"/>
        <v>1.1043676897055035</v>
      </c>
      <c r="AQ198" s="631">
        <f t="shared" si="527"/>
        <v>1.5387618925185713</v>
      </c>
      <c r="AR198" s="631">
        <f t="shared" si="528"/>
        <v>1.5387618925185713</v>
      </c>
      <c r="AS198" s="631">
        <f t="shared" si="529"/>
        <v>1.5387618925185715</v>
      </c>
      <c r="AT198" s="631"/>
      <c r="AU198" s="631">
        <f t="shared" si="504"/>
        <v>1.5387618925185713</v>
      </c>
      <c r="AW198" s="631">
        <f t="shared" si="505"/>
        <v>0.62263159257988543</v>
      </c>
      <c r="AX198" s="631">
        <f t="shared" si="505"/>
        <v>0.2218185100502747</v>
      </c>
      <c r="AY198" s="631">
        <f t="shared" si="505"/>
        <v>0.15554989736983998</v>
      </c>
      <c r="AZ198" s="646"/>
      <c r="BA198" s="631">
        <f t="shared" si="530"/>
        <v>1</v>
      </c>
      <c r="BC198" s="621"/>
      <c r="BD198" s="638">
        <f t="shared" si="506"/>
        <v>0.90918696217821748</v>
      </c>
      <c r="BE198" s="638">
        <f t="shared" si="507"/>
        <v>1.0596214148587313</v>
      </c>
      <c r="BF198" s="638">
        <f t="shared" si="508"/>
        <v>1.1545922469748275</v>
      </c>
      <c r="BG198" s="638">
        <v>1</v>
      </c>
      <c r="BH198" s="629"/>
      <c r="BI198" s="638">
        <f t="shared" si="509"/>
        <v>1.5387618925185713</v>
      </c>
      <c r="BJ198" s="638">
        <f t="shared" si="510"/>
        <v>1.5387618925185713</v>
      </c>
      <c r="BK198" s="638">
        <f t="shared" si="511"/>
        <v>1.5387618925185715</v>
      </c>
      <c r="BL198" s="638">
        <v>1</v>
      </c>
      <c r="BN198" s="638">
        <v>1</v>
      </c>
      <c r="BO198" s="638">
        <v>1</v>
      </c>
      <c r="BP198" s="638">
        <v>1</v>
      </c>
      <c r="BQ198" s="638">
        <v>1</v>
      </c>
      <c r="BS198" s="586"/>
      <c r="BT198" s="630">
        <f t="shared" si="512"/>
        <v>1.2219442448331257</v>
      </c>
      <c r="BU198" s="630">
        <f t="shared" si="513"/>
        <v>0.79950054892628608</v>
      </c>
      <c r="BV198" s="630">
        <f t="shared" si="514"/>
        <v>0.72394416857621513</v>
      </c>
      <c r="BW198" s="630">
        <f t="shared" si="515"/>
        <v>1.1091530052283023</v>
      </c>
      <c r="BX198" s="630">
        <v>1</v>
      </c>
      <c r="BY198" s="630">
        <v>1</v>
      </c>
      <c r="BZ198" s="630">
        <f t="shared" si="516"/>
        <v>0.99568561280522905</v>
      </c>
      <c r="CA198" s="630">
        <f t="shared" si="517"/>
        <v>0.97694509450140044</v>
      </c>
      <c r="CB198" s="630">
        <f t="shared" si="518"/>
        <v>0.9769450945014001</v>
      </c>
      <c r="CC198" s="630"/>
      <c r="CD198" s="630">
        <f t="shared" si="519"/>
        <v>0.8029648501938137</v>
      </c>
      <c r="CE198" s="586"/>
      <c r="CG198" s="575"/>
      <c r="CI198" s="621">
        <f t="shared" si="487"/>
        <v>0.44262918659660128</v>
      </c>
      <c r="CJ198" s="621">
        <f t="shared" si="488"/>
        <v>0.5342125895644656</v>
      </c>
      <c r="CK198" s="621">
        <f t="shared" si="489"/>
        <v>2.315822383893322E-2</v>
      </c>
      <c r="CL198" s="621">
        <f t="shared" si="490"/>
        <v>0</v>
      </c>
      <c r="CN198" s="621">
        <f t="shared" si="520"/>
        <v>0.44744212646333542</v>
      </c>
      <c r="CO198" s="621">
        <f t="shared" si="520"/>
        <v>0.53162965014651076</v>
      </c>
      <c r="CP198" s="621">
        <f t="shared" si="520"/>
        <v>2.0825593415446448E-2</v>
      </c>
      <c r="CQ198" s="621"/>
      <c r="CR198" s="621">
        <f t="shared" si="521"/>
        <v>0.99989737002529266</v>
      </c>
      <c r="CS198" s="621"/>
      <c r="CT198" s="621">
        <f t="shared" si="522"/>
        <v>0.4474880521508095</v>
      </c>
      <c r="CU198" s="621">
        <f t="shared" si="522"/>
        <v>0.53168421688424183</v>
      </c>
      <c r="CV198" s="621">
        <f t="shared" si="522"/>
        <v>2.0827730964948592E-2</v>
      </c>
      <c r="CW198" s="621">
        <f t="shared" si="522"/>
        <v>0</v>
      </c>
      <c r="CZ198" s="621">
        <f t="shared" si="531"/>
        <v>0</v>
      </c>
      <c r="DA198" s="621">
        <f t="shared" si="532"/>
        <v>-5.2854204896324877E-2</v>
      </c>
      <c r="DB198" s="621">
        <f t="shared" si="533"/>
        <v>0</v>
      </c>
      <c r="DC198" s="621">
        <f t="shared" si="534"/>
        <v>0</v>
      </c>
      <c r="DE198" s="621">
        <f t="shared" si="535"/>
        <v>0.22582288704260889</v>
      </c>
      <c r="DF198" s="621">
        <f t="shared" si="536"/>
        <v>0.22582288704260889</v>
      </c>
      <c r="DG198" s="621">
        <f t="shared" si="537"/>
        <v>0.22582288704260906</v>
      </c>
      <c r="DH198" s="621">
        <f t="shared" si="538"/>
        <v>0</v>
      </c>
      <c r="DI198" s="621"/>
      <c r="DK198" s="621">
        <f t="shared" si="539"/>
        <v>-5.2161553246813236E-2</v>
      </c>
      <c r="DL198" s="621">
        <f t="shared" si="540"/>
        <v>3.1984849927643319E-2</v>
      </c>
      <c r="DM198" s="621">
        <f t="shared" si="541"/>
        <v>0.18565856183361945</v>
      </c>
      <c r="DN198" s="621"/>
      <c r="DP198" s="621">
        <f t="shared" si="542"/>
        <v>0.22582288704260889</v>
      </c>
      <c r="DQ198" s="621">
        <f t="shared" si="543"/>
        <v>0.22582288704260889</v>
      </c>
      <c r="DR198" s="621">
        <f t="shared" si="544"/>
        <v>0.22582288704260906</v>
      </c>
      <c r="DS198" s="621">
        <f t="shared" si="545"/>
        <v>0</v>
      </c>
      <c r="DU198" s="621">
        <f t="shared" si="546"/>
        <v>0</v>
      </c>
      <c r="DV198" s="621">
        <f t="shared" si="547"/>
        <v>0</v>
      </c>
      <c r="DW198" s="621">
        <f t="shared" si="548"/>
        <v>0</v>
      </c>
      <c r="DX198" s="621">
        <f t="shared" si="549"/>
        <v>0</v>
      </c>
      <c r="EB198" s="621">
        <f t="shared" si="481"/>
        <v>0.97228943468311435</v>
      </c>
      <c r="EC198" s="621">
        <f t="shared" si="482"/>
        <v>1.0514075079127425</v>
      </c>
      <c r="ED198" s="621">
        <f t="shared" si="476"/>
        <v>0.99568561280522905</v>
      </c>
      <c r="EE198" s="621"/>
      <c r="EF198" s="621">
        <f t="shared" si="483"/>
        <v>1.2533536604453426</v>
      </c>
      <c r="EG198" s="621">
        <f t="shared" si="484"/>
        <v>1.2815113553605464</v>
      </c>
      <c r="EH198" s="621">
        <f t="shared" si="477"/>
        <v>0.72394416857621513</v>
      </c>
      <c r="EI198" s="621"/>
      <c r="EJ198" s="621">
        <f t="shared" si="485"/>
        <v>0.99753406004111977</v>
      </c>
      <c r="EK198" s="621">
        <f t="shared" si="486"/>
        <v>1.0006249532789164</v>
      </c>
      <c r="EL198" s="621">
        <f t="shared" si="478"/>
        <v>1.1091530052283023</v>
      </c>
      <c r="EM198" s="621"/>
      <c r="EP198" s="577"/>
      <c r="ER198" s="572">
        <f t="shared" si="479"/>
        <v>2005</v>
      </c>
      <c r="ES198" s="621">
        <f t="shared" si="470"/>
        <v>0.89224001560913024</v>
      </c>
      <c r="ET198" s="621">
        <f t="shared" si="471"/>
        <v>0.83413409056249588</v>
      </c>
      <c r="EU198" s="621">
        <f t="shared" si="472"/>
        <v>1.1904818546592604</v>
      </c>
      <c r="EV198" s="621">
        <f t="shared" si="473"/>
        <v>1</v>
      </c>
      <c r="EW198" s="621">
        <f t="shared" si="474"/>
        <v>1</v>
      </c>
      <c r="EX198" s="621">
        <f t="shared" si="475"/>
        <v>0.89851027027840757</v>
      </c>
    </row>
    <row r="199" spans="1:154" x14ac:dyDescent="0.2">
      <c r="A199" s="615" t="s">
        <v>115</v>
      </c>
      <c r="B199" s="571">
        <f t="shared" si="480"/>
        <v>1975</v>
      </c>
      <c r="D199" s="626">
        <f>Mining_Data!H15</f>
        <v>96.673913381760016</v>
      </c>
      <c r="E199" s="626">
        <f>Mining_Data!I15</f>
        <v>109.96333419994588</v>
      </c>
      <c r="F199" s="626">
        <f>Mining_Data!J15</f>
        <v>5.979648000000001</v>
      </c>
      <c r="G199" s="626"/>
      <c r="H199" s="626">
        <f t="shared" si="491"/>
        <v>212.61689558170588</v>
      </c>
      <c r="J199" s="632">
        <f t="shared" si="492"/>
        <v>253073.07168000005</v>
      </c>
      <c r="K199" s="632">
        <f t="shared" si="492"/>
        <v>90464.403900000005</v>
      </c>
      <c r="L199" s="632">
        <f t="shared" si="492"/>
        <v>74745.600000000006</v>
      </c>
      <c r="M199" s="632"/>
      <c r="N199" s="632">
        <f t="shared" si="493"/>
        <v>418283.07558000006</v>
      </c>
      <c r="O199" s="772"/>
      <c r="R199" s="626">
        <f t="shared" si="494"/>
        <v>148873.8570671668</v>
      </c>
      <c r="S199" s="626">
        <f t="shared" si="494"/>
        <v>53216.980560082979</v>
      </c>
      <c r="T199" s="626">
        <f t="shared" si="494"/>
        <v>43970.169156796248</v>
      </c>
      <c r="U199" s="641"/>
      <c r="V199" s="626">
        <f t="shared" si="495"/>
        <v>246061.00678404601</v>
      </c>
      <c r="X199" s="635">
        <f t="shared" si="496"/>
        <v>0.38199999999999995</v>
      </c>
      <c r="Y199" s="635">
        <f t="shared" si="497"/>
        <v>1.2155425720983042</v>
      </c>
      <c r="Z199" s="635">
        <f t="shared" si="498"/>
        <v>0.08</v>
      </c>
      <c r="AA199" s="626"/>
      <c r="AB199" s="635">
        <f t="shared" si="523"/>
        <v>0.50830862636956287</v>
      </c>
      <c r="AE199" s="635">
        <f t="shared" si="524"/>
        <v>0.64936796349774195</v>
      </c>
      <c r="AF199" s="635">
        <f t="shared" si="525"/>
        <v>2.0663204308593794</v>
      </c>
      <c r="AG199" s="635">
        <f t="shared" si="526"/>
        <v>0.13599329078486744</v>
      </c>
      <c r="AH199" s="626"/>
      <c r="AI199" s="635">
        <f t="shared" si="499"/>
        <v>0.86408203542915607</v>
      </c>
      <c r="AK199" s="636">
        <f t="shared" si="500"/>
        <v>0.90918696217821737</v>
      </c>
      <c r="AL199" s="636">
        <f t="shared" si="501"/>
        <v>0.99529104641054911</v>
      </c>
      <c r="AM199" s="636">
        <f t="shared" si="502"/>
        <v>1.1545922469748275</v>
      </c>
      <c r="AN199" s="637"/>
      <c r="AO199" s="636">
        <f t="shared" si="503"/>
        <v>1.0446882344308899</v>
      </c>
      <c r="AQ199" s="631">
        <f t="shared" si="527"/>
        <v>1.6999161348108427</v>
      </c>
      <c r="AR199" s="631">
        <f t="shared" si="528"/>
        <v>1.6999161348108425</v>
      </c>
      <c r="AS199" s="631">
        <f t="shared" si="529"/>
        <v>1.6999161348108427</v>
      </c>
      <c r="AT199" s="631"/>
      <c r="AU199" s="631">
        <f t="shared" si="504"/>
        <v>1.6999161348108427</v>
      </c>
      <c r="AW199" s="631">
        <f t="shared" si="505"/>
        <v>0.60502823674872253</v>
      </c>
      <c r="AX199" s="631">
        <f t="shared" si="505"/>
        <v>0.21627555400026688</v>
      </c>
      <c r="AY199" s="631">
        <f t="shared" si="505"/>
        <v>0.17869620925101071</v>
      </c>
      <c r="AZ199" s="646"/>
      <c r="BA199" s="631">
        <f t="shared" si="530"/>
        <v>1</v>
      </c>
      <c r="BC199" s="621"/>
      <c r="BD199" s="638">
        <f t="shared" si="506"/>
        <v>0.90918696217821737</v>
      </c>
      <c r="BE199" s="638">
        <f t="shared" si="507"/>
        <v>0.99529104641054911</v>
      </c>
      <c r="BF199" s="638">
        <f t="shared" si="508"/>
        <v>1.1545922469748275</v>
      </c>
      <c r="BG199" s="638">
        <v>1</v>
      </c>
      <c r="BH199" s="629"/>
      <c r="BI199" s="638">
        <f t="shared" si="509"/>
        <v>1.6999161348108427</v>
      </c>
      <c r="BJ199" s="638">
        <f t="shared" si="510"/>
        <v>1.6999161348108425</v>
      </c>
      <c r="BK199" s="638">
        <f t="shared" si="511"/>
        <v>1.6999161348108427</v>
      </c>
      <c r="BL199" s="638">
        <v>1</v>
      </c>
      <c r="BN199" s="638">
        <v>1</v>
      </c>
      <c r="BO199" s="638">
        <v>1</v>
      </c>
      <c r="BP199" s="638">
        <v>1</v>
      </c>
      <c r="BQ199" s="638">
        <v>1</v>
      </c>
      <c r="BS199" s="586"/>
      <c r="BT199" s="630">
        <f t="shared" si="512"/>
        <v>1.0769987972227286</v>
      </c>
      <c r="BU199" s="630">
        <f t="shared" si="513"/>
        <v>0.83550268781110693</v>
      </c>
      <c r="BV199" s="630">
        <f t="shared" si="514"/>
        <v>0.79976270457976406</v>
      </c>
      <c r="BW199" s="630">
        <f t="shared" si="515"/>
        <v>1.0843383568410985</v>
      </c>
      <c r="BX199" s="630">
        <v>1</v>
      </c>
      <c r="BY199" s="630">
        <v>1</v>
      </c>
      <c r="BZ199" s="630">
        <f t="shared" si="516"/>
        <v>0.96343380997263861</v>
      </c>
      <c r="CA199" s="630">
        <f t="shared" si="517"/>
        <v>0.89983538984891942</v>
      </c>
      <c r="CB199" s="630">
        <f t="shared" si="518"/>
        <v>0.89983538984891909</v>
      </c>
      <c r="CC199" s="630"/>
      <c r="CD199" s="630">
        <f t="shared" si="519"/>
        <v>0.86721337694681422</v>
      </c>
      <c r="CE199" s="586"/>
      <c r="CG199" s="575"/>
      <c r="CI199" s="621">
        <f t="shared" si="487"/>
        <v>0.45468594166642556</v>
      </c>
      <c r="CJ199" s="621">
        <f t="shared" si="488"/>
        <v>0.51719000928450864</v>
      </c>
      <c r="CK199" s="621">
        <f t="shared" si="489"/>
        <v>2.8124049049065816E-2</v>
      </c>
      <c r="CL199" s="621">
        <f t="shared" si="490"/>
        <v>0</v>
      </c>
      <c r="CN199" s="621">
        <f t="shared" si="520"/>
        <v>0.44863056277726415</v>
      </c>
      <c r="CO199" s="621">
        <f t="shared" si="520"/>
        <v>0.52565536261311385</v>
      </c>
      <c r="CP199" s="621">
        <f t="shared" si="520"/>
        <v>2.5560792292522658E-2</v>
      </c>
      <c r="CQ199" s="621"/>
      <c r="CR199" s="621">
        <f t="shared" si="521"/>
        <v>0.99984671768290057</v>
      </c>
      <c r="CS199" s="621"/>
      <c r="CT199" s="621">
        <f t="shared" si="522"/>
        <v>0.44869934045184962</v>
      </c>
      <c r="CU199" s="621">
        <f t="shared" si="522"/>
        <v>0.5257359486375035</v>
      </c>
      <c r="CV199" s="621">
        <f t="shared" si="522"/>
        <v>2.5564710910647021E-2</v>
      </c>
      <c r="CW199" s="621">
        <f t="shared" si="522"/>
        <v>0</v>
      </c>
      <c r="CZ199" s="621">
        <f t="shared" si="531"/>
        <v>-1.1102230246251565E-16</v>
      </c>
      <c r="DA199" s="621">
        <f t="shared" si="532"/>
        <v>-6.2631764175627547E-2</v>
      </c>
      <c r="DB199" s="621">
        <f t="shared" si="533"/>
        <v>0</v>
      </c>
      <c r="DC199" s="621">
        <f t="shared" si="534"/>
        <v>0</v>
      </c>
      <c r="DE199" s="621">
        <f t="shared" si="535"/>
        <v>9.9600790206471793E-2</v>
      </c>
      <c r="DF199" s="621">
        <f t="shared" si="536"/>
        <v>9.9600790206471598E-2</v>
      </c>
      <c r="DG199" s="621">
        <f t="shared" si="537"/>
        <v>9.9600790206471598E-2</v>
      </c>
      <c r="DH199" s="621">
        <f t="shared" si="538"/>
        <v>0</v>
      </c>
      <c r="DI199" s="621"/>
      <c r="DK199" s="621">
        <f t="shared" si="539"/>
        <v>-2.8679870447328438E-2</v>
      </c>
      <c r="DL199" s="621">
        <f t="shared" si="540"/>
        <v>-2.5306217604658333E-2</v>
      </c>
      <c r="DM199" s="621">
        <f t="shared" si="541"/>
        <v>0.13872064546479826</v>
      </c>
      <c r="DN199" s="621"/>
      <c r="DP199" s="621">
        <f t="shared" si="542"/>
        <v>9.9600790206471793E-2</v>
      </c>
      <c r="DQ199" s="621">
        <f t="shared" si="543"/>
        <v>9.9600790206471598E-2</v>
      </c>
      <c r="DR199" s="621">
        <f t="shared" si="544"/>
        <v>9.9600790206471598E-2</v>
      </c>
      <c r="DS199" s="621">
        <f t="shared" si="545"/>
        <v>0</v>
      </c>
      <c r="DU199" s="621">
        <f t="shared" si="546"/>
        <v>0</v>
      </c>
      <c r="DV199" s="621">
        <f t="shared" si="547"/>
        <v>0</v>
      </c>
      <c r="DW199" s="621">
        <f t="shared" si="548"/>
        <v>0</v>
      </c>
      <c r="DX199" s="621">
        <f t="shared" si="549"/>
        <v>0</v>
      </c>
      <c r="EB199" s="621">
        <f t="shared" si="481"/>
        <v>0.96760844746794661</v>
      </c>
      <c r="EC199" s="621">
        <f t="shared" si="482"/>
        <v>1.0173507863875915</v>
      </c>
      <c r="ED199" s="621">
        <f t="shared" si="476"/>
        <v>0.96343380997263861</v>
      </c>
      <c r="EE199" s="621"/>
      <c r="EF199" s="621">
        <f t="shared" si="483"/>
        <v>1.1047298110746049</v>
      </c>
      <c r="EG199" s="621">
        <f t="shared" si="484"/>
        <v>1.4157237974974173</v>
      </c>
      <c r="EH199" s="621">
        <f t="shared" si="477"/>
        <v>0.79976270457976406</v>
      </c>
      <c r="EI199" s="621"/>
      <c r="EJ199" s="621">
        <f t="shared" si="485"/>
        <v>0.97762738930496229</v>
      </c>
      <c r="EK199" s="621">
        <f t="shared" si="486"/>
        <v>0.97823836074746695</v>
      </c>
      <c r="EL199" s="621">
        <f t="shared" si="478"/>
        <v>1.0843383568410985</v>
      </c>
      <c r="EM199" s="621"/>
      <c r="EP199" s="577"/>
      <c r="ER199" s="572">
        <f t="shared" si="479"/>
        <v>2006</v>
      </c>
      <c r="ES199" s="621">
        <f t="shared" si="470"/>
        <v>0.80898625686841996</v>
      </c>
      <c r="ET199" s="621">
        <f t="shared" si="471"/>
        <v>0.77343647783454539</v>
      </c>
      <c r="EU199" s="621">
        <f t="shared" si="472"/>
        <v>1.1899188356896389</v>
      </c>
      <c r="EV199" s="621">
        <f t="shared" si="473"/>
        <v>1</v>
      </c>
      <c r="EW199" s="621">
        <f t="shared" si="474"/>
        <v>1</v>
      </c>
      <c r="EX199" s="621">
        <f t="shared" si="475"/>
        <v>0.87902080380846348</v>
      </c>
    </row>
    <row r="200" spans="1:154" x14ac:dyDescent="0.2">
      <c r="A200" s="615" t="s">
        <v>115</v>
      </c>
      <c r="B200" s="571">
        <f t="shared" si="480"/>
        <v>1976</v>
      </c>
      <c r="D200" s="626">
        <f>Mining_Data!H16</f>
        <v>97.879151038559996</v>
      </c>
      <c r="E200" s="626">
        <f>Mining_Data!I16</f>
        <v>112.1137895785667</v>
      </c>
      <c r="F200" s="626">
        <f>Mining_Data!J16</f>
        <v>6.5146319999999989</v>
      </c>
      <c r="G200" s="626"/>
      <c r="H200" s="626">
        <f t="shared" si="491"/>
        <v>216.5075726171267</v>
      </c>
      <c r="J200" s="632">
        <f t="shared" si="492"/>
        <v>256228.14408</v>
      </c>
      <c r="K200" s="632">
        <f t="shared" si="492"/>
        <v>91605.088650000005</v>
      </c>
      <c r="L200" s="632">
        <f t="shared" si="492"/>
        <v>81432.899999999994</v>
      </c>
      <c r="M200" s="632"/>
      <c r="N200" s="632">
        <f t="shared" si="493"/>
        <v>429266.13272999995</v>
      </c>
      <c r="O200" s="772"/>
      <c r="R200" s="626">
        <f t="shared" si="494"/>
        <v>149907.87788062374</v>
      </c>
      <c r="S200" s="626">
        <f t="shared" si="494"/>
        <v>53594.129918454164</v>
      </c>
      <c r="T200" s="626">
        <f t="shared" si="494"/>
        <v>47642.827342392244</v>
      </c>
      <c r="U200" s="641"/>
      <c r="V200" s="626">
        <f t="shared" si="495"/>
        <v>251144.83514147013</v>
      </c>
      <c r="X200" s="635">
        <f t="shared" si="496"/>
        <v>0.38200000000000001</v>
      </c>
      <c r="Y200" s="635">
        <f t="shared" si="497"/>
        <v>1.2238816776535775</v>
      </c>
      <c r="Z200" s="635">
        <f t="shared" si="498"/>
        <v>7.9999999999999988E-2</v>
      </c>
      <c r="AA200" s="626"/>
      <c r="AB200" s="635">
        <f t="shared" si="523"/>
        <v>0.50436676949147008</v>
      </c>
      <c r="AE200" s="635">
        <f t="shared" si="524"/>
        <v>0.65292866807509731</v>
      </c>
      <c r="AF200" s="635">
        <f t="shared" si="525"/>
        <v>2.0919042766279214</v>
      </c>
      <c r="AG200" s="635">
        <f t="shared" si="526"/>
        <v>0.13673898807855442</v>
      </c>
      <c r="AH200" s="626"/>
      <c r="AI200" s="635">
        <f t="shared" si="499"/>
        <v>0.86208252100891414</v>
      </c>
      <c r="AK200" s="636">
        <f t="shared" si="500"/>
        <v>0.90918696217821748</v>
      </c>
      <c r="AL200" s="636">
        <f t="shared" si="501"/>
        <v>1.002119138889374</v>
      </c>
      <c r="AM200" s="636">
        <f t="shared" si="502"/>
        <v>1.1545922469748273</v>
      </c>
      <c r="AN200" s="637"/>
      <c r="AO200" s="636">
        <f t="shared" si="503"/>
        <v>1.0365868344374141</v>
      </c>
      <c r="AQ200" s="631">
        <f t="shared" si="527"/>
        <v>1.7092373509819301</v>
      </c>
      <c r="AR200" s="631">
        <f t="shared" si="528"/>
        <v>1.7092373509819301</v>
      </c>
      <c r="AS200" s="631">
        <f t="shared" si="529"/>
        <v>1.7092373509819303</v>
      </c>
      <c r="AT200" s="631"/>
      <c r="AU200" s="631">
        <f t="shared" si="504"/>
        <v>1.7092373509819301</v>
      </c>
      <c r="AW200" s="631">
        <f t="shared" si="505"/>
        <v>0.59689811178549812</v>
      </c>
      <c r="AX200" s="631">
        <f t="shared" si="505"/>
        <v>0.21339929164087543</v>
      </c>
      <c r="AY200" s="631">
        <f t="shared" si="505"/>
        <v>0.18970259657362651</v>
      </c>
      <c r="AZ200" s="646"/>
      <c r="BA200" s="631">
        <f t="shared" si="530"/>
        <v>1</v>
      </c>
      <c r="BC200" s="621"/>
      <c r="BD200" s="638">
        <f t="shared" si="506"/>
        <v>0.90918696217821748</v>
      </c>
      <c r="BE200" s="638">
        <f t="shared" si="507"/>
        <v>1.002119138889374</v>
      </c>
      <c r="BF200" s="638">
        <f t="shared" si="508"/>
        <v>1.1545922469748273</v>
      </c>
      <c r="BG200" s="638">
        <v>1</v>
      </c>
      <c r="BH200" s="629"/>
      <c r="BI200" s="638">
        <f t="shared" si="509"/>
        <v>1.7092373509819301</v>
      </c>
      <c r="BJ200" s="638">
        <f t="shared" si="510"/>
        <v>1.7092373509819301</v>
      </c>
      <c r="BK200" s="638">
        <f t="shared" si="511"/>
        <v>1.7092373509819303</v>
      </c>
      <c r="BL200" s="638">
        <v>1</v>
      </c>
      <c r="BN200" s="638">
        <v>1</v>
      </c>
      <c r="BO200" s="638">
        <v>1</v>
      </c>
      <c r="BP200" s="638">
        <v>1</v>
      </c>
      <c r="BQ200" s="638">
        <v>1</v>
      </c>
      <c r="BS200" s="586"/>
      <c r="BT200" s="630">
        <f t="shared" si="512"/>
        <v>1.099250502593657</v>
      </c>
      <c r="BU200" s="630">
        <f t="shared" si="513"/>
        <v>0.83356930694687048</v>
      </c>
      <c r="BV200" s="630">
        <f t="shared" si="514"/>
        <v>0.80414807448260994</v>
      </c>
      <c r="BW200" s="630">
        <f t="shared" si="515"/>
        <v>1.0721293065838173</v>
      </c>
      <c r="BX200" s="630">
        <v>1</v>
      </c>
      <c r="BY200" s="630">
        <v>1</v>
      </c>
      <c r="BZ200" s="630">
        <f t="shared" si="516"/>
        <v>0.96684870758765662</v>
      </c>
      <c r="CA200" s="630">
        <f t="shared" si="517"/>
        <v>0.91630147960799391</v>
      </c>
      <c r="CB200" s="630">
        <f t="shared" si="518"/>
        <v>0.91630147960799369</v>
      </c>
      <c r="CC200" s="630"/>
      <c r="CD200" s="630">
        <f t="shared" si="519"/>
        <v>0.86215071748575245</v>
      </c>
      <c r="CE200" s="586"/>
      <c r="CG200" s="575"/>
      <c r="CI200" s="621">
        <f t="shared" si="487"/>
        <v>0.45208188265844207</v>
      </c>
      <c r="CJ200" s="621">
        <f t="shared" si="488"/>
        <v>0.51782849081602056</v>
      </c>
      <c r="CK200" s="621">
        <f t="shared" si="489"/>
        <v>3.0089626525537348E-2</v>
      </c>
      <c r="CL200" s="621">
        <f t="shared" si="490"/>
        <v>0</v>
      </c>
      <c r="CN200" s="621">
        <f t="shared" si="520"/>
        <v>0.45338266576872965</v>
      </c>
      <c r="CO200" s="621">
        <f t="shared" si="520"/>
        <v>0.51750918440592442</v>
      </c>
      <c r="CP200" s="621">
        <f t="shared" si="520"/>
        <v>2.9095773176191306E-2</v>
      </c>
      <c r="CQ200" s="621"/>
      <c r="CR200" s="621">
        <f t="shared" si="521"/>
        <v>0.99998762335084534</v>
      </c>
      <c r="CS200" s="621"/>
      <c r="CT200" s="621">
        <f t="shared" si="522"/>
        <v>0.45338827719636737</v>
      </c>
      <c r="CU200" s="621">
        <f t="shared" si="522"/>
        <v>0.51751558951480792</v>
      </c>
      <c r="CV200" s="621">
        <f t="shared" si="522"/>
        <v>2.909613328882478E-2</v>
      </c>
      <c r="CW200" s="621">
        <f t="shared" si="522"/>
        <v>0</v>
      </c>
      <c r="CZ200" s="621">
        <f t="shared" si="531"/>
        <v>2.2204460492503128E-16</v>
      </c>
      <c r="DA200" s="621">
        <f t="shared" si="532"/>
        <v>6.8369723223210598E-3</v>
      </c>
      <c r="DB200" s="621">
        <f t="shared" si="533"/>
        <v>-2.2204460492503131E-16</v>
      </c>
      <c r="DC200" s="621">
        <f t="shared" si="534"/>
        <v>0</v>
      </c>
      <c r="DE200" s="621">
        <f t="shared" si="535"/>
        <v>5.4683600709591763E-3</v>
      </c>
      <c r="DF200" s="621">
        <f t="shared" si="536"/>
        <v>5.4683600709591763E-3</v>
      </c>
      <c r="DG200" s="621">
        <f t="shared" si="537"/>
        <v>5.4683600709591763E-3</v>
      </c>
      <c r="DH200" s="621">
        <f t="shared" si="538"/>
        <v>0</v>
      </c>
      <c r="DI200" s="621"/>
      <c r="DK200" s="621">
        <f t="shared" si="539"/>
        <v>-1.352869745229934E-2</v>
      </c>
      <c r="DL200" s="621">
        <f t="shared" si="540"/>
        <v>-1.3388288151910208E-2</v>
      </c>
      <c r="DM200" s="621">
        <f t="shared" si="541"/>
        <v>5.9770355617223853E-2</v>
      </c>
      <c r="DN200" s="621"/>
      <c r="DP200" s="621">
        <f t="shared" si="542"/>
        <v>5.4683600709591763E-3</v>
      </c>
      <c r="DQ200" s="621">
        <f t="shared" si="543"/>
        <v>5.4683600709591763E-3</v>
      </c>
      <c r="DR200" s="621">
        <f t="shared" si="544"/>
        <v>5.4683600709591763E-3</v>
      </c>
      <c r="DS200" s="621">
        <f t="shared" si="545"/>
        <v>0</v>
      </c>
      <c r="DU200" s="621">
        <f t="shared" si="546"/>
        <v>0</v>
      </c>
      <c r="DV200" s="621">
        <f t="shared" si="547"/>
        <v>0</v>
      </c>
      <c r="DW200" s="621">
        <f t="shared" si="548"/>
        <v>0</v>
      </c>
      <c r="DX200" s="621">
        <f t="shared" si="549"/>
        <v>0</v>
      </c>
      <c r="EB200" s="621">
        <f t="shared" si="481"/>
        <v>1.003544506721344</v>
      </c>
      <c r="EC200" s="621">
        <f t="shared" si="482"/>
        <v>1.0209567930879069</v>
      </c>
      <c r="ED200" s="621">
        <f t="shared" si="476"/>
        <v>0.96684870758765662</v>
      </c>
      <c r="EE200" s="621"/>
      <c r="EF200" s="621">
        <f t="shared" si="483"/>
        <v>1.005483338842551</v>
      </c>
      <c r="EG200" s="621">
        <f t="shared" si="484"/>
        <v>1.4234866907865587</v>
      </c>
      <c r="EH200" s="621">
        <f t="shared" si="477"/>
        <v>0.80414807448260994</v>
      </c>
      <c r="EI200" s="621"/>
      <c r="EJ200" s="621">
        <f t="shared" si="485"/>
        <v>0.98874055300151087</v>
      </c>
      <c r="EK200" s="621">
        <f t="shared" si="486"/>
        <v>0.96722393777274196</v>
      </c>
      <c r="EL200" s="621">
        <f t="shared" si="478"/>
        <v>1.0721293065838173</v>
      </c>
      <c r="EM200" s="621"/>
      <c r="EP200" s="577"/>
      <c r="ER200" s="572">
        <f t="shared" si="479"/>
        <v>2007</v>
      </c>
      <c r="ES200" s="621">
        <f t="shared" si="470"/>
        <v>0.75049860581032191</v>
      </c>
      <c r="ET200" s="621">
        <f t="shared" si="471"/>
        <v>0.72523028460827588</v>
      </c>
      <c r="EU200" s="621">
        <f t="shared" si="472"/>
        <v>1.1700005670702003</v>
      </c>
      <c r="EV200" s="621">
        <f t="shared" si="473"/>
        <v>1</v>
      </c>
      <c r="EW200" s="621">
        <f t="shared" si="474"/>
        <v>1</v>
      </c>
      <c r="EX200" s="621">
        <f t="shared" si="475"/>
        <v>0.88447973361813859</v>
      </c>
    </row>
    <row r="201" spans="1:154" x14ac:dyDescent="0.2">
      <c r="A201" s="615" t="s">
        <v>115</v>
      </c>
      <c r="B201" s="571">
        <f t="shared" si="480"/>
        <v>1977</v>
      </c>
      <c r="D201" s="626">
        <f>Mining_Data!H17</f>
        <v>100.11230403024001</v>
      </c>
      <c r="E201" s="626">
        <f>Mining_Data!I17</f>
        <v>111.86500000000001</v>
      </c>
      <c r="F201" s="626">
        <f>Mining_Data!J17</f>
        <v>7.3811919999999995</v>
      </c>
      <c r="G201" s="626"/>
      <c r="H201" s="626">
        <f t="shared" si="491"/>
        <v>219.35849603024002</v>
      </c>
      <c r="J201" s="632">
        <f t="shared" si="492"/>
        <v>262074.09432000006</v>
      </c>
      <c r="K201" s="632">
        <f t="shared" si="492"/>
        <v>91874.365050000008</v>
      </c>
      <c r="L201" s="632">
        <f t="shared" si="492"/>
        <v>92264.9</v>
      </c>
      <c r="M201" s="632"/>
      <c r="N201" s="632">
        <f t="shared" si="493"/>
        <v>446213.35937000008</v>
      </c>
      <c r="O201" s="772"/>
      <c r="R201" s="626">
        <f t="shared" si="494"/>
        <v>152165.65658953215</v>
      </c>
      <c r="S201" s="626">
        <f t="shared" si="494"/>
        <v>53344.162527218279</v>
      </c>
      <c r="T201" s="626">
        <f t="shared" si="494"/>
        <v>53570.91522187931</v>
      </c>
      <c r="U201" s="641"/>
      <c r="V201" s="626">
        <f t="shared" si="495"/>
        <v>259080.73433862976</v>
      </c>
      <c r="X201" s="635">
        <f t="shared" si="496"/>
        <v>0.38199999999999995</v>
      </c>
      <c r="Y201" s="635">
        <f t="shared" si="497"/>
        <v>1.2175866460586766</v>
      </c>
      <c r="Z201" s="635">
        <f t="shared" si="498"/>
        <v>0.08</v>
      </c>
      <c r="AA201" s="626"/>
      <c r="AB201" s="635">
        <f t="shared" si="523"/>
        <v>0.49160001919249569</v>
      </c>
      <c r="AE201" s="635">
        <f t="shared" si="524"/>
        <v>0.65791655143508232</v>
      </c>
      <c r="AF201" s="635">
        <f t="shared" si="525"/>
        <v>2.0970429509118662</v>
      </c>
      <c r="AG201" s="635">
        <f t="shared" si="526"/>
        <v>0.13778357098116911</v>
      </c>
      <c r="AH201" s="626"/>
      <c r="AI201" s="635">
        <f t="shared" si="499"/>
        <v>0.84668007673441648</v>
      </c>
      <c r="AK201" s="636">
        <f t="shared" si="500"/>
        <v>0.90918696217821737</v>
      </c>
      <c r="AL201" s="636">
        <f t="shared" si="501"/>
        <v>0.99696474222150511</v>
      </c>
      <c r="AM201" s="636">
        <f t="shared" si="502"/>
        <v>1.1545922469748275</v>
      </c>
      <c r="AN201" s="637"/>
      <c r="AO201" s="636">
        <f t="shared" si="503"/>
        <v>1.0103482991512576</v>
      </c>
      <c r="AQ201" s="631">
        <f t="shared" si="527"/>
        <v>1.7222946372646137</v>
      </c>
      <c r="AR201" s="631">
        <f t="shared" si="528"/>
        <v>1.7222946372646137</v>
      </c>
      <c r="AS201" s="631">
        <f t="shared" si="529"/>
        <v>1.7222946372646135</v>
      </c>
      <c r="AT201" s="631"/>
      <c r="AU201" s="631">
        <f t="shared" si="504"/>
        <v>1.7222946372646137</v>
      </c>
      <c r="AW201" s="631">
        <f t="shared" si="505"/>
        <v>0.58732910796309945</v>
      </c>
      <c r="AX201" s="631">
        <f t="shared" si="505"/>
        <v>0.20589783591355407</v>
      </c>
      <c r="AY201" s="631">
        <f t="shared" si="505"/>
        <v>0.20677305612334648</v>
      </c>
      <c r="AZ201" s="646"/>
      <c r="BA201" s="631">
        <f t="shared" si="530"/>
        <v>1</v>
      </c>
      <c r="BC201" s="621"/>
      <c r="BD201" s="638">
        <f t="shared" si="506"/>
        <v>0.90918696217821737</v>
      </c>
      <c r="BE201" s="638">
        <f t="shared" si="507"/>
        <v>0.99696474222150511</v>
      </c>
      <c r="BF201" s="638">
        <f t="shared" si="508"/>
        <v>1.1545922469748275</v>
      </c>
      <c r="BG201" s="638">
        <v>1</v>
      </c>
      <c r="BH201" s="629"/>
      <c r="BI201" s="638">
        <f t="shared" si="509"/>
        <v>1.7222946372646137</v>
      </c>
      <c r="BJ201" s="638">
        <f t="shared" si="510"/>
        <v>1.7222946372646137</v>
      </c>
      <c r="BK201" s="638">
        <f t="shared" si="511"/>
        <v>1.7222946372646135</v>
      </c>
      <c r="BL201" s="638">
        <v>1</v>
      </c>
      <c r="BN201" s="638">
        <v>1</v>
      </c>
      <c r="BO201" s="638">
        <v>1</v>
      </c>
      <c r="BP201" s="638">
        <v>1</v>
      </c>
      <c r="BQ201" s="638">
        <v>1</v>
      </c>
      <c r="BS201" s="586"/>
      <c r="BT201" s="630">
        <f t="shared" si="512"/>
        <v>1.1339856034612354</v>
      </c>
      <c r="BU201" s="630">
        <f t="shared" si="513"/>
        <v>0.81867629556304722</v>
      </c>
      <c r="BV201" s="630">
        <f t="shared" si="514"/>
        <v>0.81029116023729231</v>
      </c>
      <c r="BW201" s="630">
        <f t="shared" si="515"/>
        <v>1.0477641266665565</v>
      </c>
      <c r="BX201" s="630">
        <v>1</v>
      </c>
      <c r="BY201" s="630">
        <v>1</v>
      </c>
      <c r="BZ201" s="630">
        <f t="shared" si="516"/>
        <v>0.9642898372228712</v>
      </c>
      <c r="CA201" s="630">
        <f t="shared" si="517"/>
        <v>0.92836713306347096</v>
      </c>
      <c r="CB201" s="630">
        <f t="shared" si="518"/>
        <v>0.92836713306347085</v>
      </c>
      <c r="CC201" s="630"/>
      <c r="CD201" s="630">
        <f t="shared" si="519"/>
        <v>0.84899400985165741</v>
      </c>
      <c r="CE201" s="586"/>
      <c r="CG201" s="575"/>
      <c r="CI201" s="621">
        <f t="shared" si="487"/>
        <v>0.4563867178248654</v>
      </c>
      <c r="CJ201" s="621">
        <f t="shared" si="488"/>
        <v>0.5099642914427106</v>
      </c>
      <c r="CK201" s="621">
        <f t="shared" si="489"/>
        <v>3.3648990732423938E-2</v>
      </c>
      <c r="CL201" s="621">
        <f t="shared" si="490"/>
        <v>0</v>
      </c>
      <c r="CN201" s="621">
        <f t="shared" si="520"/>
        <v>0.45423090043294712</v>
      </c>
      <c r="CO201" s="621">
        <f t="shared" si="520"/>
        <v>0.51388636209782812</v>
      </c>
      <c r="CP201" s="621">
        <f t="shared" si="520"/>
        <v>3.1836153359331404E-2</v>
      </c>
      <c r="CQ201" s="621"/>
      <c r="CR201" s="621">
        <f t="shared" si="521"/>
        <v>0.99995341589010667</v>
      </c>
      <c r="CS201" s="621"/>
      <c r="CT201" s="621">
        <f t="shared" si="522"/>
        <v>0.4542520613608928</v>
      </c>
      <c r="CU201" s="621">
        <f t="shared" si="522"/>
        <v>0.51391030215181888</v>
      </c>
      <c r="CV201" s="621">
        <f t="shared" si="522"/>
        <v>3.1837636487288275E-2</v>
      </c>
      <c r="CW201" s="621">
        <f t="shared" si="522"/>
        <v>0</v>
      </c>
      <c r="CZ201" s="621">
        <f t="shared" si="531"/>
        <v>-1.1102230246251565E-16</v>
      </c>
      <c r="DA201" s="621">
        <f t="shared" si="532"/>
        <v>-5.1567701974189932E-3</v>
      </c>
      <c r="DB201" s="621">
        <f t="shared" si="533"/>
        <v>2.2204460492503128E-16</v>
      </c>
      <c r="DC201" s="621">
        <f t="shared" si="534"/>
        <v>0</v>
      </c>
      <c r="DE201" s="621">
        <f t="shared" si="535"/>
        <v>7.610215696948459E-3</v>
      </c>
      <c r="DF201" s="621">
        <f t="shared" si="536"/>
        <v>7.610215696948459E-3</v>
      </c>
      <c r="DG201" s="621">
        <f t="shared" si="537"/>
        <v>7.6102156969482387E-3</v>
      </c>
      <c r="DH201" s="621">
        <f t="shared" si="538"/>
        <v>0</v>
      </c>
      <c r="DI201" s="621"/>
      <c r="DK201" s="621">
        <f t="shared" si="539"/>
        <v>-1.6161108159668289E-2</v>
      </c>
      <c r="DL201" s="621">
        <f t="shared" si="540"/>
        <v>-3.5784915863682938E-2</v>
      </c>
      <c r="DM201" s="621">
        <f t="shared" si="541"/>
        <v>8.6164279970339236E-2</v>
      </c>
      <c r="DN201" s="621"/>
      <c r="DP201" s="621">
        <f t="shared" si="542"/>
        <v>7.610215696948459E-3</v>
      </c>
      <c r="DQ201" s="621">
        <f t="shared" si="543"/>
        <v>7.610215696948459E-3</v>
      </c>
      <c r="DR201" s="621">
        <f t="shared" si="544"/>
        <v>7.6102156969482387E-3</v>
      </c>
      <c r="DS201" s="621">
        <f t="shared" si="545"/>
        <v>0</v>
      </c>
      <c r="DU201" s="621">
        <f t="shared" si="546"/>
        <v>0</v>
      </c>
      <c r="DV201" s="621">
        <f t="shared" si="547"/>
        <v>0</v>
      </c>
      <c r="DW201" s="621">
        <f t="shared" si="548"/>
        <v>0</v>
      </c>
      <c r="DX201" s="621">
        <f t="shared" si="549"/>
        <v>0</v>
      </c>
      <c r="EB201" s="621">
        <f t="shared" si="481"/>
        <v>0.99735339113068688</v>
      </c>
      <c r="EC201" s="621">
        <f t="shared" si="482"/>
        <v>1.018254719784135</v>
      </c>
      <c r="ED201" s="621">
        <f t="shared" si="476"/>
        <v>0.9642898372228712</v>
      </c>
      <c r="EE201" s="621"/>
      <c r="EF201" s="621">
        <f t="shared" si="483"/>
        <v>1.0076392469864892</v>
      </c>
      <c r="EG201" s="621">
        <f t="shared" si="484"/>
        <v>1.4343610571994574</v>
      </c>
      <c r="EH201" s="621">
        <f t="shared" si="477"/>
        <v>0.81029116023729231</v>
      </c>
      <c r="EI201" s="621"/>
      <c r="EJ201" s="621">
        <f t="shared" si="485"/>
        <v>0.97727402863848878</v>
      </c>
      <c r="EK201" s="621">
        <f t="shared" si="486"/>
        <v>0.94524283426275046</v>
      </c>
      <c r="EL201" s="621">
        <f t="shared" si="478"/>
        <v>1.0477641266665565</v>
      </c>
      <c r="EM201" s="621"/>
      <c r="EP201" s="577"/>
      <c r="ER201" s="572">
        <f t="shared" si="479"/>
        <v>2008</v>
      </c>
      <c r="ES201" s="621">
        <f t="shared" si="470"/>
        <v>0.82042944927196015</v>
      </c>
      <c r="ET201" s="621">
        <f t="shared" si="471"/>
        <v>0.78778142217403169</v>
      </c>
      <c r="EU201" s="621">
        <f t="shared" si="472"/>
        <v>1.1398961771544396</v>
      </c>
      <c r="EV201" s="621">
        <f t="shared" si="473"/>
        <v>1</v>
      </c>
      <c r="EW201" s="621">
        <f t="shared" si="474"/>
        <v>1</v>
      </c>
      <c r="EX201" s="621">
        <f t="shared" si="475"/>
        <v>0.91362969972812358</v>
      </c>
    </row>
    <row r="202" spans="1:154" x14ac:dyDescent="0.2">
      <c r="A202" s="615" t="s">
        <v>115</v>
      </c>
      <c r="B202" s="571">
        <f t="shared" si="480"/>
        <v>1978</v>
      </c>
      <c r="D202" s="626">
        <f>Mining_Data!H18</f>
        <v>102.51801832055078</v>
      </c>
      <c r="E202" s="626">
        <f>Mining_Data!I18</f>
        <v>120.98662342867794</v>
      </c>
      <c r="F202" s="626">
        <f>Mining_Data!J18</f>
        <v>8.1345925814490379</v>
      </c>
      <c r="G202" s="626"/>
      <c r="H202" s="626">
        <f t="shared" si="491"/>
        <v>231.63923433067774</v>
      </c>
      <c r="J202" s="632">
        <f t="shared" si="492"/>
        <v>265062.3468</v>
      </c>
      <c r="K202" s="632">
        <f t="shared" si="492"/>
        <v>95591.875350000017</v>
      </c>
      <c r="L202" s="632">
        <f t="shared" si="492"/>
        <v>103413.2</v>
      </c>
      <c r="M202" s="632"/>
      <c r="N202" s="632">
        <f t="shared" si="493"/>
        <v>464067.42215000006</v>
      </c>
      <c r="O202" s="772"/>
      <c r="R202" s="626">
        <f t="shared" si="494"/>
        <v>149401.56310064139</v>
      </c>
      <c r="S202" s="626">
        <f t="shared" si="494"/>
        <v>53880.061688987029</v>
      </c>
      <c r="T202" s="626">
        <f t="shared" si="494"/>
        <v>58288.526875893665</v>
      </c>
      <c r="U202" s="641"/>
      <c r="V202" s="626">
        <f t="shared" si="495"/>
        <v>261570.15166552211</v>
      </c>
      <c r="X202" s="635">
        <f t="shared" si="496"/>
        <v>0.38676945087905934</v>
      </c>
      <c r="Y202" s="635">
        <f t="shared" si="497"/>
        <v>1.2656580173335612</v>
      </c>
      <c r="Z202" s="635">
        <f t="shared" si="498"/>
        <v>7.8661066299554008E-2</v>
      </c>
      <c r="AA202" s="626"/>
      <c r="AB202" s="635">
        <f t="shared" si="523"/>
        <v>0.49914995811924329</v>
      </c>
      <c r="AE202" s="635">
        <f t="shared" si="524"/>
        <v>0.68619106917570571</v>
      </c>
      <c r="AF202" s="635">
        <f t="shared" si="525"/>
        <v>2.2454804177295022</v>
      </c>
      <c r="AG202" s="635">
        <f t="shared" si="526"/>
        <v>0.13955735403588068</v>
      </c>
      <c r="AH202" s="626"/>
      <c r="AI202" s="635">
        <f t="shared" si="499"/>
        <v>0.88557212226141935</v>
      </c>
      <c r="AK202" s="636">
        <f t="shared" si="500"/>
        <v>0.92053859190594045</v>
      </c>
      <c r="AL202" s="636">
        <f t="shared" si="501"/>
        <v>1.0363257703885222</v>
      </c>
      <c r="AM202" s="636">
        <f t="shared" si="502"/>
        <v>1.1352682161029743</v>
      </c>
      <c r="AN202" s="637"/>
      <c r="AO202" s="636">
        <f t="shared" si="503"/>
        <v>1.0258651170022113</v>
      </c>
      <c r="AQ202" s="631">
        <f t="shared" si="527"/>
        <v>1.7741604659212704</v>
      </c>
      <c r="AR202" s="631">
        <f t="shared" si="528"/>
        <v>1.7741604659212704</v>
      </c>
      <c r="AS202" s="631">
        <f t="shared" si="529"/>
        <v>1.7741604659212704</v>
      </c>
      <c r="AT202" s="631"/>
      <c r="AU202" s="631">
        <f t="shared" si="504"/>
        <v>1.7741604659212704</v>
      </c>
      <c r="AW202" s="631">
        <f t="shared" si="505"/>
        <v>0.57117206282651778</v>
      </c>
      <c r="AX202" s="631">
        <f t="shared" si="505"/>
        <v>0.20598704151032163</v>
      </c>
      <c r="AY202" s="631">
        <f t="shared" si="505"/>
        <v>0.22284089566316045</v>
      </c>
      <c r="AZ202" s="646"/>
      <c r="BA202" s="631">
        <f t="shared" si="530"/>
        <v>0.99999999999999989</v>
      </c>
      <c r="BC202" s="621"/>
      <c r="BD202" s="638">
        <f t="shared" si="506"/>
        <v>0.92053859190594045</v>
      </c>
      <c r="BE202" s="638">
        <f t="shared" si="507"/>
        <v>1.0363257703885222</v>
      </c>
      <c r="BF202" s="638">
        <f t="shared" si="508"/>
        <v>1.1352682161029743</v>
      </c>
      <c r="BG202" s="638">
        <v>1</v>
      </c>
      <c r="BH202" s="629"/>
      <c r="BI202" s="638">
        <f t="shared" si="509"/>
        <v>1.7741604659212704</v>
      </c>
      <c r="BJ202" s="638">
        <f t="shared" si="510"/>
        <v>1.7741604659212704</v>
      </c>
      <c r="BK202" s="638">
        <f t="shared" si="511"/>
        <v>1.7741604659212704</v>
      </c>
      <c r="BL202" s="638">
        <v>1</v>
      </c>
      <c r="BN202" s="638">
        <v>1</v>
      </c>
      <c r="BO202" s="638">
        <v>1</v>
      </c>
      <c r="BP202" s="638">
        <v>1</v>
      </c>
      <c r="BQ202" s="638">
        <v>1</v>
      </c>
      <c r="BS202" s="586"/>
      <c r="BT202" s="630">
        <f t="shared" si="512"/>
        <v>1.1448816796087313</v>
      </c>
      <c r="BU202" s="630">
        <f t="shared" si="513"/>
        <v>0.85628199414251616</v>
      </c>
      <c r="BV202" s="630">
        <f t="shared" si="514"/>
        <v>0.83469257307895239</v>
      </c>
      <c r="BW202" s="630">
        <f t="shared" si="515"/>
        <v>1.0376068063174941</v>
      </c>
      <c r="BX202" s="630">
        <v>1</v>
      </c>
      <c r="BY202" s="630">
        <v>1</v>
      </c>
      <c r="BZ202" s="630">
        <f t="shared" si="516"/>
        <v>0.98868387404188829</v>
      </c>
      <c r="CA202" s="630">
        <f t="shared" si="517"/>
        <v>0.98034156767259795</v>
      </c>
      <c r="CB202" s="630">
        <f t="shared" si="518"/>
        <v>0.98034156767259772</v>
      </c>
      <c r="CC202" s="630"/>
      <c r="CD202" s="630">
        <f t="shared" si="519"/>
        <v>0.8660826950093834</v>
      </c>
      <c r="CE202" s="586"/>
      <c r="CG202" s="575"/>
      <c r="CI202" s="621">
        <f t="shared" si="487"/>
        <v>0.44257622685024367</v>
      </c>
      <c r="CJ202" s="621">
        <f t="shared" si="488"/>
        <v>0.5223062655092483</v>
      </c>
      <c r="CK202" s="621">
        <f t="shared" si="489"/>
        <v>3.5117507640508173E-2</v>
      </c>
      <c r="CL202" s="621">
        <f t="shared" si="490"/>
        <v>0</v>
      </c>
      <c r="CN202" s="621">
        <f t="shared" si="520"/>
        <v>0.44944610905822435</v>
      </c>
      <c r="CO202" s="621">
        <f t="shared" si="520"/>
        <v>0.51611068380457858</v>
      </c>
      <c r="CP202" s="621">
        <f t="shared" si="520"/>
        <v>3.437802182459123E-2</v>
      </c>
      <c r="CQ202" s="621"/>
      <c r="CR202" s="621">
        <f t="shared" si="521"/>
        <v>0.9999348146873942</v>
      </c>
      <c r="CS202" s="621"/>
      <c r="CT202" s="621">
        <f t="shared" si="522"/>
        <v>0.44947540825321997</v>
      </c>
      <c r="CU202" s="621">
        <f t="shared" si="522"/>
        <v>0.5161443288340033</v>
      </c>
      <c r="CV202" s="621">
        <f t="shared" si="522"/>
        <v>3.4380262912776668E-2</v>
      </c>
      <c r="CW202" s="621">
        <f t="shared" si="522"/>
        <v>0</v>
      </c>
      <c r="CZ202" s="621">
        <f t="shared" si="531"/>
        <v>1.2408172740466331E-2</v>
      </c>
      <c r="DA202" s="621">
        <f t="shared" si="532"/>
        <v>3.8721418105886092E-2</v>
      </c>
      <c r="DB202" s="621">
        <f t="shared" si="533"/>
        <v>-1.6878311957952676E-2</v>
      </c>
      <c r="DC202" s="621">
        <f t="shared" si="534"/>
        <v>0</v>
      </c>
      <c r="DE202" s="621">
        <f t="shared" si="535"/>
        <v>2.9669840943756496E-2</v>
      </c>
      <c r="DF202" s="621">
        <f t="shared" si="536"/>
        <v>2.9669840943756496E-2</v>
      </c>
      <c r="DG202" s="621">
        <f t="shared" si="537"/>
        <v>2.9669840943756711E-2</v>
      </c>
      <c r="DH202" s="621">
        <f t="shared" si="538"/>
        <v>0</v>
      </c>
      <c r="DI202" s="621"/>
      <c r="DK202" s="621">
        <f t="shared" si="539"/>
        <v>-2.7894823429873965E-2</v>
      </c>
      <c r="DL202" s="621">
        <f t="shared" si="540"/>
        <v>4.3315791888397123E-4</v>
      </c>
      <c r="DM202" s="621">
        <f t="shared" si="541"/>
        <v>7.4836199848164905E-2</v>
      </c>
      <c r="DN202" s="621"/>
      <c r="DP202" s="621">
        <f t="shared" si="542"/>
        <v>2.9669840943756496E-2</v>
      </c>
      <c r="DQ202" s="621">
        <f t="shared" si="543"/>
        <v>2.9669840943756496E-2</v>
      </c>
      <c r="DR202" s="621">
        <f t="shared" si="544"/>
        <v>2.9669840943756711E-2</v>
      </c>
      <c r="DS202" s="621">
        <f t="shared" si="545"/>
        <v>0</v>
      </c>
      <c r="DU202" s="621">
        <f t="shared" si="546"/>
        <v>0</v>
      </c>
      <c r="DV202" s="621">
        <f t="shared" si="547"/>
        <v>0</v>
      </c>
      <c r="DW202" s="621">
        <f t="shared" si="548"/>
        <v>0</v>
      </c>
      <c r="DX202" s="621">
        <f t="shared" si="549"/>
        <v>0</v>
      </c>
      <c r="EB202" s="621">
        <f t="shared" si="481"/>
        <v>1.0252974115015785</v>
      </c>
      <c r="EC202" s="621">
        <f t="shared" si="482"/>
        <v>1.0440139284439387</v>
      </c>
      <c r="ED202" s="621">
        <f t="shared" si="476"/>
        <v>0.98868387404188829</v>
      </c>
      <c r="EE202" s="621"/>
      <c r="EF202" s="621">
        <f t="shared" si="483"/>
        <v>1.0301143762132541</v>
      </c>
      <c r="EG202" s="621">
        <f t="shared" si="484"/>
        <v>1.4775559457016028</v>
      </c>
      <c r="EH202" s="621">
        <f t="shared" si="477"/>
        <v>0.83469257307895239</v>
      </c>
      <c r="EI202" s="621"/>
      <c r="EJ202" s="621">
        <f t="shared" si="485"/>
        <v>0.99030571853860105</v>
      </c>
      <c r="EK202" s="621">
        <f t="shared" si="486"/>
        <v>0.93607938417803693</v>
      </c>
      <c r="EL202" s="621">
        <f t="shared" si="478"/>
        <v>1.0376068063174941</v>
      </c>
      <c r="EM202" s="621"/>
      <c r="EP202" s="577"/>
    </row>
    <row r="203" spans="1:154" x14ac:dyDescent="0.2">
      <c r="A203" s="615" t="s">
        <v>115</v>
      </c>
      <c r="B203" s="571">
        <f t="shared" si="480"/>
        <v>1979</v>
      </c>
      <c r="D203" s="626">
        <f>Mining_Data!H19</f>
        <v>101.84828414130031</v>
      </c>
      <c r="E203" s="626">
        <f>Mining_Data!I19</f>
        <v>135.99912916258069</v>
      </c>
      <c r="F203" s="626">
        <f>Mining_Data!J19</f>
        <v>8.440677299850126</v>
      </c>
      <c r="G203" s="626"/>
      <c r="H203" s="626">
        <f t="shared" si="491"/>
        <v>246.28809060373115</v>
      </c>
      <c r="J203" s="632">
        <f t="shared" si="492"/>
        <v>260123.02656000003</v>
      </c>
      <c r="K203" s="632">
        <f t="shared" si="492"/>
        <v>107730.50639999998</v>
      </c>
      <c r="L203" s="632">
        <f t="shared" si="492"/>
        <v>109162.50000000001</v>
      </c>
      <c r="M203" s="632"/>
      <c r="N203" s="632">
        <f t="shared" si="493"/>
        <v>477016.03295999998</v>
      </c>
      <c r="O203" s="772"/>
      <c r="R203" s="626">
        <f t="shared" si="494"/>
        <v>118054.55299337496</v>
      </c>
      <c r="S203" s="626">
        <f t="shared" si="494"/>
        <v>48892.544981473853</v>
      </c>
      <c r="T203" s="626">
        <f t="shared" si="494"/>
        <v>49542.442710917589</v>
      </c>
      <c r="U203" s="641"/>
      <c r="V203" s="626">
        <f t="shared" si="495"/>
        <v>216489.54068576641</v>
      </c>
      <c r="X203" s="635">
        <f t="shared" si="496"/>
        <v>0.39153890175811856</v>
      </c>
      <c r="Y203" s="635">
        <f t="shared" si="497"/>
        <v>1.2624012798902124</v>
      </c>
      <c r="Z203" s="635">
        <f t="shared" si="498"/>
        <v>7.7322132599107973E-2</v>
      </c>
      <c r="AA203" s="626"/>
      <c r="AB203" s="635">
        <f t="shared" si="523"/>
        <v>0.51630987972344222</v>
      </c>
      <c r="AE203" s="635">
        <f t="shared" si="524"/>
        <v>0.86272220392055432</v>
      </c>
      <c r="AF203" s="635">
        <f t="shared" si="525"/>
        <v>2.7815923514333911</v>
      </c>
      <c r="AG203" s="635">
        <f t="shared" si="526"/>
        <v>0.17037265096317239</v>
      </c>
      <c r="AH203" s="626"/>
      <c r="AI203" s="635">
        <f t="shared" si="499"/>
        <v>1.1376442936853803</v>
      </c>
      <c r="AK203" s="636">
        <f t="shared" si="500"/>
        <v>0.9318902216336632</v>
      </c>
      <c r="AL203" s="636">
        <f t="shared" si="501"/>
        <v>1.0336591409406704</v>
      </c>
      <c r="AM203" s="636">
        <f t="shared" si="502"/>
        <v>1.1159441852311205</v>
      </c>
      <c r="AN203" s="637"/>
      <c r="AO203" s="636">
        <f t="shared" si="503"/>
        <v>1.0611326046537577</v>
      </c>
      <c r="AQ203" s="631">
        <f t="shared" si="527"/>
        <v>2.2034137605399913</v>
      </c>
      <c r="AR203" s="631">
        <f t="shared" si="528"/>
        <v>2.2034137605399913</v>
      </c>
      <c r="AS203" s="631">
        <f t="shared" si="529"/>
        <v>2.2034137605399913</v>
      </c>
      <c r="AT203" s="631"/>
      <c r="AU203" s="631">
        <f t="shared" si="504"/>
        <v>2.2034137605399913</v>
      </c>
      <c r="AW203" s="631">
        <f t="shared" si="505"/>
        <v>0.5453129634781323</v>
      </c>
      <c r="AX203" s="631">
        <f t="shared" si="505"/>
        <v>0.22584252720292461</v>
      </c>
      <c r="AY203" s="631">
        <f t="shared" si="505"/>
        <v>0.22884450931894312</v>
      </c>
      <c r="AZ203" s="646"/>
      <c r="BA203" s="631">
        <f t="shared" si="530"/>
        <v>1</v>
      </c>
      <c r="BC203" s="621"/>
      <c r="BD203" s="638">
        <f t="shared" si="506"/>
        <v>0.9318902216336632</v>
      </c>
      <c r="BE203" s="638">
        <f t="shared" si="507"/>
        <v>1.0336591409406704</v>
      </c>
      <c r="BF203" s="638">
        <f t="shared" si="508"/>
        <v>1.1159441852311205</v>
      </c>
      <c r="BG203" s="638">
        <v>1</v>
      </c>
      <c r="BH203" s="629"/>
      <c r="BI203" s="638">
        <f t="shared" si="509"/>
        <v>2.2034137605399913</v>
      </c>
      <c r="BJ203" s="638">
        <f t="shared" si="510"/>
        <v>2.2034137605399913</v>
      </c>
      <c r="BK203" s="638">
        <f t="shared" si="511"/>
        <v>2.2034137605399913</v>
      </c>
      <c r="BL203" s="638">
        <v>1</v>
      </c>
      <c r="BN203" s="638">
        <v>1</v>
      </c>
      <c r="BO203" s="638">
        <v>1</v>
      </c>
      <c r="BP203" s="638">
        <v>1</v>
      </c>
      <c r="BQ203" s="638">
        <v>1</v>
      </c>
      <c r="BS203" s="586"/>
      <c r="BT203" s="630">
        <f t="shared" si="512"/>
        <v>0.94756571948233148</v>
      </c>
      <c r="BU203" s="630">
        <f t="shared" si="513"/>
        <v>1.1000169268361477</v>
      </c>
      <c r="BV203" s="630">
        <f t="shared" si="514"/>
        <v>1.036644168704135</v>
      </c>
      <c r="BW203" s="630">
        <f t="shared" si="515"/>
        <v>1.0697785640756921</v>
      </c>
      <c r="BX203" s="630">
        <v>1</v>
      </c>
      <c r="BY203" s="630">
        <v>1</v>
      </c>
      <c r="BZ203" s="630">
        <f t="shared" si="516"/>
        <v>0.99191799152434434</v>
      </c>
      <c r="CA203" s="630">
        <f t="shared" si="517"/>
        <v>1.0423383307202378</v>
      </c>
      <c r="CB203" s="630">
        <f t="shared" si="518"/>
        <v>1.0423383307202374</v>
      </c>
      <c r="CC203" s="630"/>
      <c r="CD203" s="630">
        <f t="shared" si="519"/>
        <v>1.1089797102537491</v>
      </c>
      <c r="CE203" s="586"/>
      <c r="CG203" s="575"/>
      <c r="CI203" s="621">
        <f t="shared" si="487"/>
        <v>0.41353312655775387</v>
      </c>
      <c r="CJ203" s="621">
        <f t="shared" si="488"/>
        <v>0.55219531252689957</v>
      </c>
      <c r="CK203" s="621">
        <f t="shared" si="489"/>
        <v>3.4271560915346402E-2</v>
      </c>
      <c r="CL203" s="621">
        <f t="shared" si="490"/>
        <v>0</v>
      </c>
      <c r="CN203" s="621">
        <f t="shared" si="520"/>
        <v>0.42789041406284867</v>
      </c>
      <c r="CO203" s="621">
        <f t="shared" si="520"/>
        <v>0.53711219149565903</v>
      </c>
      <c r="CP203" s="621">
        <f t="shared" si="520"/>
        <v>3.4692815337075918E-2</v>
      </c>
      <c r="CQ203" s="621"/>
      <c r="CR203" s="621">
        <f t="shared" si="521"/>
        <v>0.99969542089558361</v>
      </c>
      <c r="CS203" s="621"/>
      <c r="CT203" s="621">
        <f t="shared" si="522"/>
        <v>0.42802078024876844</v>
      </c>
      <c r="CU203" s="621">
        <f t="shared" si="522"/>
        <v>0.53727583448815197</v>
      </c>
      <c r="CV203" s="621">
        <f t="shared" si="522"/>
        <v>3.4703385263079561E-2</v>
      </c>
      <c r="CW203" s="621">
        <f t="shared" si="522"/>
        <v>0</v>
      </c>
      <c r="CZ203" s="621">
        <f t="shared" si="531"/>
        <v>1.2256095068470462E-2</v>
      </c>
      <c r="DA203" s="621">
        <f t="shared" si="532"/>
        <v>-2.5764737785245063E-3</v>
      </c>
      <c r="DB203" s="621">
        <f t="shared" si="533"/>
        <v>-1.7168087288131878E-2</v>
      </c>
      <c r="DC203" s="621">
        <f t="shared" si="534"/>
        <v>0</v>
      </c>
      <c r="DE203" s="621">
        <f t="shared" si="535"/>
        <v>0.21668053295091455</v>
      </c>
      <c r="DF203" s="621">
        <f t="shared" si="536"/>
        <v>0.21668053295091455</v>
      </c>
      <c r="DG203" s="621">
        <f t="shared" si="537"/>
        <v>0.21668053295091455</v>
      </c>
      <c r="DH203" s="621">
        <f t="shared" si="538"/>
        <v>0</v>
      </c>
      <c r="DI203" s="621"/>
      <c r="DK203" s="621">
        <f t="shared" si="539"/>
        <v>-4.6330625450088508E-2</v>
      </c>
      <c r="DL203" s="621">
        <f t="shared" si="540"/>
        <v>9.2024712597480962E-2</v>
      </c>
      <c r="DM203" s="621">
        <f t="shared" si="541"/>
        <v>2.6584729867972518E-2</v>
      </c>
      <c r="DN203" s="621"/>
      <c r="DP203" s="621">
        <f t="shared" si="542"/>
        <v>0.21668053295091455</v>
      </c>
      <c r="DQ203" s="621">
        <f t="shared" si="543"/>
        <v>0.21668053295091455</v>
      </c>
      <c r="DR203" s="621">
        <f t="shared" si="544"/>
        <v>0.21668053295091455</v>
      </c>
      <c r="DS203" s="621">
        <f t="shared" si="545"/>
        <v>0</v>
      </c>
      <c r="DU203" s="621">
        <f t="shared" si="546"/>
        <v>0</v>
      </c>
      <c r="DV203" s="621">
        <f t="shared" si="547"/>
        <v>0</v>
      </c>
      <c r="DW203" s="621">
        <f t="shared" si="548"/>
        <v>0</v>
      </c>
      <c r="DX203" s="621">
        <f t="shared" si="549"/>
        <v>0</v>
      </c>
      <c r="EB203" s="621">
        <f t="shared" si="481"/>
        <v>1.0032711340473619</v>
      </c>
      <c r="EC203" s="621">
        <f t="shared" si="482"/>
        <v>1.0474290379511917</v>
      </c>
      <c r="ED203" s="621">
        <f t="shared" si="476"/>
        <v>0.99191799152434434</v>
      </c>
      <c r="EE203" s="621"/>
      <c r="EF203" s="621">
        <f t="shared" si="483"/>
        <v>1.2419472775230747</v>
      </c>
      <c r="EG203" s="621">
        <f t="shared" si="484"/>
        <v>1.8350465841521375</v>
      </c>
      <c r="EH203" s="621">
        <f t="shared" si="477"/>
        <v>1.036644168704135</v>
      </c>
      <c r="EI203" s="621"/>
      <c r="EJ203" s="621">
        <f t="shared" si="485"/>
        <v>1.0310057312291316</v>
      </c>
      <c r="EK203" s="621">
        <f t="shared" si="486"/>
        <v>0.96510320997299226</v>
      </c>
      <c r="EL203" s="621">
        <f t="shared" si="478"/>
        <v>1.0697785640756921</v>
      </c>
      <c r="EM203" s="621"/>
      <c r="EP203" s="577"/>
    </row>
    <row r="204" spans="1:154" x14ac:dyDescent="0.2">
      <c r="A204" s="615" t="s">
        <v>115</v>
      </c>
      <c r="B204" s="571">
        <f t="shared" si="480"/>
        <v>1980</v>
      </c>
      <c r="D204" s="626">
        <f>Mining_Data!H20</f>
        <v>101.25934686639209</v>
      </c>
      <c r="E204" s="626">
        <f>Mining_Data!I20</f>
        <v>135.71441194405665</v>
      </c>
      <c r="F204" s="626">
        <f>Mining_Data!J20</f>
        <v>11.534690295370501</v>
      </c>
      <c r="G204" s="626"/>
      <c r="H204" s="626">
        <f t="shared" si="491"/>
        <v>248.50844910581924</v>
      </c>
      <c r="J204" s="632">
        <f t="shared" si="492"/>
        <v>255506.46660000001</v>
      </c>
      <c r="K204" s="632">
        <f t="shared" si="492"/>
        <v>107911.27065000003</v>
      </c>
      <c r="L204" s="632">
        <f t="shared" si="492"/>
        <v>151805.80000000002</v>
      </c>
      <c r="M204" s="632"/>
      <c r="N204" s="632">
        <f t="shared" si="493"/>
        <v>515223.53725000005</v>
      </c>
      <c r="O204" s="772"/>
      <c r="R204" s="626">
        <f t="shared" si="494"/>
        <v>111023.00181494151</v>
      </c>
      <c r="S204" s="626">
        <f t="shared" si="494"/>
        <v>46889.745518587973</v>
      </c>
      <c r="T204" s="626">
        <f t="shared" si="494"/>
        <v>65962.85343847594</v>
      </c>
      <c r="U204" s="641"/>
      <c r="V204" s="626">
        <f t="shared" si="495"/>
        <v>223875.60077200545</v>
      </c>
      <c r="X204" s="635">
        <f t="shared" si="496"/>
        <v>0.39630835263717779</v>
      </c>
      <c r="Y204" s="635">
        <f t="shared" si="497"/>
        <v>1.2576481689686843</v>
      </c>
      <c r="Z204" s="635">
        <f t="shared" si="498"/>
        <v>7.5983198898661966E-2</v>
      </c>
      <c r="AA204" s="626"/>
      <c r="AB204" s="635">
        <f t="shared" si="523"/>
        <v>0.48233132056083916</v>
      </c>
      <c r="AE204" s="635">
        <f t="shared" si="524"/>
        <v>0.91205736839268725</v>
      </c>
      <c r="AF204" s="635">
        <f t="shared" si="525"/>
        <v>2.8943303155752238</v>
      </c>
      <c r="AG204" s="635">
        <f t="shared" si="526"/>
        <v>0.17486645428595649</v>
      </c>
      <c r="AH204" s="626"/>
      <c r="AI204" s="635">
        <f t="shared" si="499"/>
        <v>1.1100291780295426</v>
      </c>
      <c r="AK204" s="636">
        <f t="shared" si="500"/>
        <v>0.94324185136138594</v>
      </c>
      <c r="AL204" s="636">
        <f t="shared" si="501"/>
        <v>1.0297672749942339</v>
      </c>
      <c r="AM204" s="636">
        <f t="shared" si="502"/>
        <v>1.0966201543592671</v>
      </c>
      <c r="AN204" s="637"/>
      <c r="AO204" s="636">
        <f t="shared" si="503"/>
        <v>0.99129904461049867</v>
      </c>
      <c r="AQ204" s="631">
        <f t="shared" si="527"/>
        <v>2.3013831586529294</v>
      </c>
      <c r="AR204" s="631">
        <f t="shared" si="528"/>
        <v>2.3013831586529294</v>
      </c>
      <c r="AS204" s="631">
        <f t="shared" si="529"/>
        <v>2.3013831586529294</v>
      </c>
      <c r="AT204" s="631"/>
      <c r="AU204" s="631">
        <f t="shared" si="504"/>
        <v>2.3013831586529294</v>
      </c>
      <c r="AW204" s="631">
        <f t="shared" si="505"/>
        <v>0.49591380852622324</v>
      </c>
      <c r="AX204" s="631">
        <f t="shared" si="505"/>
        <v>0.20944553741852565</v>
      </c>
      <c r="AY204" s="631">
        <f t="shared" si="505"/>
        <v>0.29464065405525097</v>
      </c>
      <c r="AZ204" s="646"/>
      <c r="BA204" s="631">
        <f t="shared" si="530"/>
        <v>0.99999999999999989</v>
      </c>
      <c r="BC204" s="621"/>
      <c r="BD204" s="638">
        <f t="shared" si="506"/>
        <v>0.94324185136138594</v>
      </c>
      <c r="BE204" s="638">
        <f t="shared" si="507"/>
        <v>1.0297672749942339</v>
      </c>
      <c r="BF204" s="638">
        <f t="shared" si="508"/>
        <v>1.0966201543592671</v>
      </c>
      <c r="BG204" s="638">
        <v>1</v>
      </c>
      <c r="BH204" s="629"/>
      <c r="BI204" s="638">
        <f t="shared" si="509"/>
        <v>2.3013831586529294</v>
      </c>
      <c r="BJ204" s="638">
        <f t="shared" si="510"/>
        <v>2.3013831586529294</v>
      </c>
      <c r="BK204" s="638">
        <f t="shared" si="511"/>
        <v>2.3013831586529294</v>
      </c>
      <c r="BL204" s="638">
        <v>1</v>
      </c>
      <c r="BN204" s="638">
        <v>1</v>
      </c>
      <c r="BO204" s="638">
        <v>1</v>
      </c>
      <c r="BP204" s="638">
        <v>1</v>
      </c>
      <c r="BQ204" s="638">
        <v>1</v>
      </c>
      <c r="BS204" s="586"/>
      <c r="BT204" s="630">
        <f t="shared" si="512"/>
        <v>0.97989419741981998</v>
      </c>
      <c r="BU204" s="630">
        <f t="shared" si="513"/>
        <v>1.0733151758349158</v>
      </c>
      <c r="BV204" s="630">
        <f t="shared" si="514"/>
        <v>1.0827360135877495</v>
      </c>
      <c r="BW204" s="630">
        <f t="shared" si="515"/>
        <v>0.99717986036980455</v>
      </c>
      <c r="BX204" s="630">
        <v>1</v>
      </c>
      <c r="BY204" s="630">
        <v>1</v>
      </c>
      <c r="BZ204" s="630">
        <f t="shared" si="516"/>
        <v>0.99410255261560843</v>
      </c>
      <c r="CA204" s="630">
        <f t="shared" si="517"/>
        <v>1.051735312803268</v>
      </c>
      <c r="CB204" s="630">
        <f t="shared" si="518"/>
        <v>1.0517353128032678</v>
      </c>
      <c r="CC204" s="630"/>
      <c r="CD204" s="630">
        <f t="shared" si="519"/>
        <v>1.0796825468467908</v>
      </c>
      <c r="CE204" s="586"/>
      <c r="CG204" s="575"/>
      <c r="CI204" s="621">
        <f t="shared" si="487"/>
        <v>0.4074684270524504</v>
      </c>
      <c r="CJ204" s="621">
        <f t="shared" si="488"/>
        <v>0.5461158863305573</v>
      </c>
      <c r="CK204" s="621">
        <f t="shared" si="489"/>
        <v>4.6415686616992358E-2</v>
      </c>
      <c r="CL204" s="621">
        <f t="shared" si="490"/>
        <v>0</v>
      </c>
      <c r="CN204" s="621">
        <f t="shared" si="520"/>
        <v>0.41049331008855539</v>
      </c>
      <c r="CO204" s="621">
        <f t="shared" si="520"/>
        <v>0.54914999085972738</v>
      </c>
      <c r="CP204" s="621">
        <f t="shared" si="520"/>
        <v>4.003712880716908E-2</v>
      </c>
      <c r="CQ204" s="621"/>
      <c r="CR204" s="621">
        <f t="shared" si="521"/>
        <v>0.99968042975545179</v>
      </c>
      <c r="CS204" s="621"/>
      <c r="CT204" s="621">
        <f t="shared" si="522"/>
        <v>0.41062453347113426</v>
      </c>
      <c r="CU204" s="621">
        <f t="shared" si="522"/>
        <v>0.54932553895654834</v>
      </c>
      <c r="CV204" s="621">
        <f t="shared" si="522"/>
        <v>4.0049927572317505E-2</v>
      </c>
      <c r="CW204" s="621">
        <f t="shared" si="522"/>
        <v>0</v>
      </c>
      <c r="CZ204" s="621">
        <f t="shared" si="531"/>
        <v>1.2107700109811789E-2</v>
      </c>
      <c r="DA204" s="621">
        <f t="shared" si="532"/>
        <v>-3.7722407074171609E-3</v>
      </c>
      <c r="DB204" s="621">
        <f t="shared" si="533"/>
        <v>-1.7467986703273108E-2</v>
      </c>
      <c r="DC204" s="621">
        <f t="shared" si="534"/>
        <v>0</v>
      </c>
      <c r="DE204" s="621">
        <f t="shared" si="535"/>
        <v>4.3502448466335171E-2</v>
      </c>
      <c r="DF204" s="621">
        <f t="shared" si="536"/>
        <v>4.3502448466335171E-2</v>
      </c>
      <c r="DG204" s="621">
        <f t="shared" si="537"/>
        <v>4.3502448466335171E-2</v>
      </c>
      <c r="DH204" s="621">
        <f t="shared" si="538"/>
        <v>0</v>
      </c>
      <c r="DI204" s="621"/>
      <c r="DK204" s="621">
        <f t="shared" si="539"/>
        <v>-9.4957736269718138E-2</v>
      </c>
      <c r="DL204" s="621">
        <f t="shared" si="540"/>
        <v>-7.53742331425757E-2</v>
      </c>
      <c r="DM204" s="621">
        <f t="shared" si="541"/>
        <v>0.25271371765670525</v>
      </c>
      <c r="DN204" s="621"/>
      <c r="DP204" s="621">
        <f t="shared" si="542"/>
        <v>4.3502448466335171E-2</v>
      </c>
      <c r="DQ204" s="621">
        <f t="shared" si="543"/>
        <v>4.3502448466335171E-2</v>
      </c>
      <c r="DR204" s="621">
        <f t="shared" si="544"/>
        <v>4.3502448466335171E-2</v>
      </c>
      <c r="DS204" s="621">
        <f t="shared" si="545"/>
        <v>0</v>
      </c>
      <c r="DU204" s="621">
        <f t="shared" si="546"/>
        <v>0</v>
      </c>
      <c r="DV204" s="621">
        <f t="shared" si="547"/>
        <v>0</v>
      </c>
      <c r="DW204" s="621">
        <f t="shared" si="548"/>
        <v>0</v>
      </c>
      <c r="DX204" s="621">
        <f t="shared" si="549"/>
        <v>0</v>
      </c>
      <c r="EB204" s="621">
        <f t="shared" si="481"/>
        <v>1.0022023605882044</v>
      </c>
      <c r="EC204" s="621">
        <f t="shared" si="482"/>
        <v>1.0497358543833162</v>
      </c>
      <c r="ED204" s="621">
        <f t="shared" si="476"/>
        <v>0.99410255261560843</v>
      </c>
      <c r="EE204" s="621"/>
      <c r="EF204" s="621">
        <f t="shared" si="483"/>
        <v>1.0444625516402914</v>
      </c>
      <c r="EG204" s="621">
        <f t="shared" si="484"/>
        <v>1.9166374376623423</v>
      </c>
      <c r="EH204" s="621">
        <f t="shared" si="477"/>
        <v>1.0827360135877495</v>
      </c>
      <c r="EI204" s="621"/>
      <c r="EJ204" s="621">
        <f t="shared" si="485"/>
        <v>0.93213669992666748</v>
      </c>
      <c r="EK204" s="621">
        <f t="shared" si="486"/>
        <v>0.8996081212328586</v>
      </c>
      <c r="EL204" s="621">
        <f t="shared" si="478"/>
        <v>0.99717986036980455</v>
      </c>
      <c r="EM204" s="621"/>
      <c r="EP204" s="577"/>
    </row>
    <row r="205" spans="1:154" x14ac:dyDescent="0.2">
      <c r="A205" s="615" t="s">
        <v>115</v>
      </c>
      <c r="B205" s="571">
        <f t="shared" si="480"/>
        <v>1981</v>
      </c>
      <c r="D205" s="626">
        <f>Mining_Data!H21</f>
        <v>100.66419011314119</v>
      </c>
      <c r="E205" s="626">
        <f>Mining_Data!I21</f>
        <v>130.60547069088307</v>
      </c>
      <c r="F205" s="626">
        <f>Mining_Data!J21</f>
        <v>13.229628593391448</v>
      </c>
      <c r="G205" s="626"/>
      <c r="H205" s="626">
        <f t="shared" si="491"/>
        <v>244.49928939741571</v>
      </c>
      <c r="J205" s="632">
        <f t="shared" si="492"/>
        <v>250984.19616000005</v>
      </c>
      <c r="K205" s="632">
        <f t="shared" si="492"/>
        <v>105603.72149999999</v>
      </c>
      <c r="L205" s="632">
        <f t="shared" si="492"/>
        <v>177235.7</v>
      </c>
      <c r="M205" s="632"/>
      <c r="N205" s="632">
        <f t="shared" si="493"/>
        <v>533823.61765999999</v>
      </c>
      <c r="O205" s="772"/>
      <c r="R205" s="626">
        <f t="shared" si="494"/>
        <v>98419.910175034063</v>
      </c>
      <c r="S205" s="626">
        <f t="shared" si="494"/>
        <v>41411.00891290202</v>
      </c>
      <c r="T205" s="626">
        <f t="shared" si="494"/>
        <v>69500.478279872274</v>
      </c>
      <c r="U205" s="641"/>
      <c r="V205" s="626">
        <f t="shared" si="495"/>
        <v>209331.39736780836</v>
      </c>
      <c r="X205" s="635">
        <f t="shared" si="496"/>
        <v>0.40107780351623701</v>
      </c>
      <c r="Y205" s="635">
        <f t="shared" si="497"/>
        <v>1.2367506451075503</v>
      </c>
      <c r="Z205" s="635">
        <f t="shared" si="498"/>
        <v>7.4644265198215973E-2</v>
      </c>
      <c r="AA205" s="626"/>
      <c r="AB205" s="635">
        <f t="shared" si="523"/>
        <v>0.45801512205318134</v>
      </c>
      <c r="AE205" s="635">
        <f t="shared" si="524"/>
        <v>1.022803108985934</v>
      </c>
      <c r="AF205" s="635">
        <f t="shared" si="525"/>
        <v>3.1538828470849358</v>
      </c>
      <c r="AG205" s="635">
        <f t="shared" si="526"/>
        <v>0.1903530582928783</v>
      </c>
      <c r="AH205" s="626"/>
      <c r="AI205" s="635">
        <f t="shared" si="499"/>
        <v>1.1680010379322847</v>
      </c>
      <c r="AK205" s="636">
        <f t="shared" si="500"/>
        <v>0.95459348108910869</v>
      </c>
      <c r="AL205" s="636">
        <f t="shared" si="501"/>
        <v>1.0126563001353004</v>
      </c>
      <c r="AM205" s="636">
        <f t="shared" si="502"/>
        <v>1.0772961234874139</v>
      </c>
      <c r="AN205" s="637"/>
      <c r="AO205" s="636">
        <f t="shared" si="503"/>
        <v>0.94132380285930506</v>
      </c>
      <c r="AQ205" s="631">
        <f t="shared" si="527"/>
        <v>2.5501364074976225</v>
      </c>
      <c r="AR205" s="631">
        <f t="shared" si="528"/>
        <v>2.5501364074976225</v>
      </c>
      <c r="AS205" s="631">
        <f t="shared" si="529"/>
        <v>2.5501364074976225</v>
      </c>
      <c r="AT205" s="631"/>
      <c r="AU205" s="631">
        <f t="shared" si="504"/>
        <v>2.550136407497622</v>
      </c>
      <c r="AW205" s="631">
        <f t="shared" si="505"/>
        <v>0.47016315475171711</v>
      </c>
      <c r="AX205" s="631">
        <f t="shared" si="505"/>
        <v>0.19782512051997764</v>
      </c>
      <c r="AY205" s="631">
        <f t="shared" si="505"/>
        <v>0.33201172472830526</v>
      </c>
      <c r="AZ205" s="646"/>
      <c r="BA205" s="631">
        <f t="shared" si="530"/>
        <v>1</v>
      </c>
      <c r="BC205" s="621"/>
      <c r="BD205" s="638">
        <f t="shared" si="506"/>
        <v>0.95459348108910869</v>
      </c>
      <c r="BE205" s="638">
        <f t="shared" si="507"/>
        <v>1.0126563001353004</v>
      </c>
      <c r="BF205" s="638">
        <f t="shared" si="508"/>
        <v>1.0772961234874139</v>
      </c>
      <c r="BG205" s="638">
        <v>1</v>
      </c>
      <c r="BH205" s="629"/>
      <c r="BI205" s="638">
        <f t="shared" si="509"/>
        <v>2.5501364074976225</v>
      </c>
      <c r="BJ205" s="638">
        <f t="shared" si="510"/>
        <v>2.5501364074976225</v>
      </c>
      <c r="BK205" s="638">
        <f t="shared" si="511"/>
        <v>2.5501364074976225</v>
      </c>
      <c r="BL205" s="638">
        <v>1</v>
      </c>
      <c r="BN205" s="638">
        <v>1</v>
      </c>
      <c r="BO205" s="638">
        <v>1</v>
      </c>
      <c r="BP205" s="638">
        <v>1</v>
      </c>
      <c r="BQ205" s="638">
        <v>1</v>
      </c>
      <c r="BS205" s="586"/>
      <c r="BT205" s="630">
        <f t="shared" si="512"/>
        <v>0.91623482376444654</v>
      </c>
      <c r="BU205" s="630">
        <f t="shared" si="513"/>
        <v>1.129369627588555</v>
      </c>
      <c r="BV205" s="630">
        <f t="shared" si="514"/>
        <v>1.1997674170758823</v>
      </c>
      <c r="BW205" s="630">
        <f t="shared" si="515"/>
        <v>0.95169537475044852</v>
      </c>
      <c r="BX205" s="630">
        <v>1</v>
      </c>
      <c r="BY205" s="630">
        <v>1</v>
      </c>
      <c r="BZ205" s="630">
        <f t="shared" si="516"/>
        <v>0.98910200452128583</v>
      </c>
      <c r="CA205" s="630">
        <f t="shared" si="517"/>
        <v>1.0347677816985184</v>
      </c>
      <c r="CB205" s="630">
        <f t="shared" si="518"/>
        <v>1.0347677816985184</v>
      </c>
      <c r="CC205" s="630"/>
      <c r="CD205" s="630">
        <f t="shared" si="519"/>
        <v>1.1418131016074096</v>
      </c>
      <c r="CE205" s="586"/>
      <c r="CG205" s="575"/>
      <c r="CI205" s="621">
        <f t="shared" si="487"/>
        <v>0.41171567558022187</v>
      </c>
      <c r="CJ205" s="621">
        <f t="shared" si="488"/>
        <v>0.53417525675746824</v>
      </c>
      <c r="CK205" s="621">
        <f t="shared" si="489"/>
        <v>5.4109067662309863E-2</v>
      </c>
      <c r="CL205" s="621">
        <f t="shared" si="490"/>
        <v>0</v>
      </c>
      <c r="CN205" s="621">
        <f t="shared" si="520"/>
        <v>0.409588381150435</v>
      </c>
      <c r="CO205" s="621">
        <f t="shared" si="520"/>
        <v>0.54012357388148147</v>
      </c>
      <c r="CP205" s="621">
        <f t="shared" si="520"/>
        <v>5.016409149216771E-2</v>
      </c>
      <c r="CQ205" s="621"/>
      <c r="CR205" s="621">
        <f t="shared" si="521"/>
        <v>0.99987604652408413</v>
      </c>
      <c r="CS205" s="621"/>
      <c r="CT205" s="621">
        <f t="shared" si="522"/>
        <v>0.40963915734785949</v>
      </c>
      <c r="CU205" s="621">
        <f t="shared" si="522"/>
        <v>0.54019053237562631</v>
      </c>
      <c r="CV205" s="621">
        <f t="shared" si="522"/>
        <v>5.0170310276514259E-2</v>
      </c>
      <c r="CW205" s="621">
        <f t="shared" si="522"/>
        <v>0</v>
      </c>
      <c r="CZ205" s="621">
        <f t="shared" si="531"/>
        <v>1.1962855692340145E-2</v>
      </c>
      <c r="DA205" s="621">
        <f t="shared" si="532"/>
        <v>-1.6755951515566723E-2</v>
      </c>
      <c r="DB205" s="621">
        <f t="shared" si="533"/>
        <v>-1.7778550219248165E-2</v>
      </c>
      <c r="DC205" s="621">
        <f t="shared" si="534"/>
        <v>0</v>
      </c>
      <c r="DE205" s="621">
        <f t="shared" si="535"/>
        <v>0.10263653536596255</v>
      </c>
      <c r="DF205" s="621">
        <f t="shared" si="536"/>
        <v>0.10263653536596255</v>
      </c>
      <c r="DG205" s="621">
        <f t="shared" si="537"/>
        <v>0.10263653536596255</v>
      </c>
      <c r="DH205" s="621">
        <f t="shared" si="538"/>
        <v>0</v>
      </c>
      <c r="DI205" s="621"/>
      <c r="DK205" s="621">
        <f t="shared" si="539"/>
        <v>-5.3322366256672998E-2</v>
      </c>
      <c r="DL205" s="621">
        <f t="shared" si="540"/>
        <v>-5.708033025588085E-2</v>
      </c>
      <c r="DM205" s="621">
        <f t="shared" si="541"/>
        <v>0.11941379175986147</v>
      </c>
      <c r="DN205" s="621"/>
      <c r="DP205" s="621">
        <f t="shared" si="542"/>
        <v>0.10263653536596255</v>
      </c>
      <c r="DQ205" s="621">
        <f t="shared" si="543"/>
        <v>0.10263653536596255</v>
      </c>
      <c r="DR205" s="621">
        <f t="shared" si="544"/>
        <v>0.10263653536596255</v>
      </c>
      <c r="DS205" s="621">
        <f t="shared" si="545"/>
        <v>0</v>
      </c>
      <c r="DU205" s="621">
        <f t="shared" si="546"/>
        <v>0</v>
      </c>
      <c r="DV205" s="621">
        <f t="shared" si="547"/>
        <v>0</v>
      </c>
      <c r="DW205" s="621">
        <f t="shared" si="548"/>
        <v>0</v>
      </c>
      <c r="DX205" s="621">
        <f t="shared" si="549"/>
        <v>0</v>
      </c>
      <c r="EB205" s="621">
        <f t="shared" si="481"/>
        <v>0.9949697864861472</v>
      </c>
      <c r="EC205" s="621">
        <f t="shared" si="482"/>
        <v>1.0444554589026214</v>
      </c>
      <c r="ED205" s="621">
        <f t="shared" ref="ED205:ED236" si="550">EC205/EC$243</f>
        <v>0.98910200452128583</v>
      </c>
      <c r="EE205" s="621"/>
      <c r="EF205" s="621">
        <f t="shared" si="483"/>
        <v>1.1080885848622861</v>
      </c>
      <c r="EG205" s="621">
        <f t="shared" si="484"/>
        <v>2.123804065993343</v>
      </c>
      <c r="EH205" s="621">
        <f t="shared" ref="EH205:EH236" si="551">EG205/EG$243</f>
        <v>1.1997674170758823</v>
      </c>
      <c r="EI205" s="621"/>
      <c r="EJ205" s="621">
        <f t="shared" si="485"/>
        <v>0.95438687901048447</v>
      </c>
      <c r="EK205" s="621">
        <f t="shared" si="486"/>
        <v>0.85857418715591349</v>
      </c>
      <c r="EL205" s="621">
        <f t="shared" ref="EL205:EL236" si="552">EK205/EK$243</f>
        <v>0.95169537475044852</v>
      </c>
      <c r="EM205" s="621"/>
      <c r="EP205" s="577"/>
    </row>
    <row r="206" spans="1:154" x14ac:dyDescent="0.2">
      <c r="A206" s="615" t="s">
        <v>115</v>
      </c>
      <c r="B206" s="571">
        <f t="shared" si="480"/>
        <v>1982</v>
      </c>
      <c r="D206" s="626">
        <f>Mining_Data!H22</f>
        <v>97.061664111830083</v>
      </c>
      <c r="E206" s="626">
        <f>Mining_Data!I22</f>
        <v>100.68270895568229</v>
      </c>
      <c r="F206" s="626">
        <f>Mining_Data!J22</f>
        <v>11.886173611570561</v>
      </c>
      <c r="G206" s="626"/>
      <c r="H206" s="626">
        <f t="shared" si="491"/>
        <v>209.63054667908293</v>
      </c>
      <c r="J206" s="632">
        <f t="shared" si="492"/>
        <v>239158.11444000006</v>
      </c>
      <c r="K206" s="632">
        <f t="shared" si="492"/>
        <v>89583.022349999999</v>
      </c>
      <c r="L206" s="632">
        <f t="shared" si="492"/>
        <v>162146.1</v>
      </c>
      <c r="M206" s="632"/>
      <c r="N206" s="632">
        <f t="shared" si="493"/>
        <v>490887.23679000011</v>
      </c>
      <c r="O206" s="772"/>
      <c r="R206" s="626">
        <f t="shared" si="494"/>
        <v>96077.157485541451</v>
      </c>
      <c r="S206" s="626">
        <f t="shared" si="494"/>
        <v>35988.250561788998</v>
      </c>
      <c r="T206" s="626">
        <f t="shared" si="494"/>
        <v>65139.066771136859</v>
      </c>
      <c r="U206" s="641"/>
      <c r="V206" s="626">
        <f t="shared" si="495"/>
        <v>197204.47481846731</v>
      </c>
      <c r="X206" s="635">
        <f t="shared" si="496"/>
        <v>0.40584725439529623</v>
      </c>
      <c r="Y206" s="635">
        <f t="shared" si="497"/>
        <v>1.1239039085142262</v>
      </c>
      <c r="Z206" s="635">
        <f t="shared" si="498"/>
        <v>7.3305331497769979E-2</v>
      </c>
      <c r="AA206" s="626"/>
      <c r="AB206" s="635">
        <f t="shared" si="523"/>
        <v>0.42704419868378485</v>
      </c>
      <c r="AE206" s="635">
        <f t="shared" si="524"/>
        <v>1.0102470415659079</v>
      </c>
      <c r="AF206" s="635">
        <f t="shared" si="525"/>
        <v>2.7976549952829184</v>
      </c>
      <c r="AG206" s="635">
        <f t="shared" si="526"/>
        <v>0.18247380874110602</v>
      </c>
      <c r="AH206" s="626"/>
      <c r="AI206" s="635">
        <f t="shared" si="499"/>
        <v>1.0630111049561841</v>
      </c>
      <c r="AK206" s="636">
        <f t="shared" si="500"/>
        <v>0.96594511081683143</v>
      </c>
      <c r="AL206" s="636">
        <f t="shared" si="501"/>
        <v>0.92025694767650235</v>
      </c>
      <c r="AM206" s="636">
        <f t="shared" si="502"/>
        <v>1.0579720926155605</v>
      </c>
      <c r="AN206" s="637"/>
      <c r="AO206" s="636">
        <f t="shared" si="503"/>
        <v>0.87767160894602347</v>
      </c>
      <c r="AQ206" s="631">
        <f t="shared" si="527"/>
        <v>2.4892297055727393</v>
      </c>
      <c r="AR206" s="631">
        <f t="shared" si="528"/>
        <v>2.4892297055727393</v>
      </c>
      <c r="AS206" s="631">
        <f t="shared" si="529"/>
        <v>2.4892297055727393</v>
      </c>
      <c r="AT206" s="631"/>
      <c r="AU206" s="631">
        <f t="shared" si="504"/>
        <v>2.4892297055727397</v>
      </c>
      <c r="AW206" s="631">
        <f t="shared" si="505"/>
        <v>0.48719562562656543</v>
      </c>
      <c r="AX206" s="631">
        <f t="shared" si="505"/>
        <v>0.18249205853425624</v>
      </c>
      <c r="AY206" s="631">
        <f t="shared" si="505"/>
        <v>0.33031231583917831</v>
      </c>
      <c r="AZ206" s="646"/>
      <c r="BA206" s="631">
        <f t="shared" si="530"/>
        <v>1</v>
      </c>
      <c r="BC206" s="621"/>
      <c r="BD206" s="638">
        <f t="shared" si="506"/>
        <v>0.96594511081683143</v>
      </c>
      <c r="BE206" s="638">
        <f t="shared" si="507"/>
        <v>0.92025694767650235</v>
      </c>
      <c r="BF206" s="638">
        <f t="shared" si="508"/>
        <v>1.0579720926155605</v>
      </c>
      <c r="BG206" s="638">
        <v>1</v>
      </c>
      <c r="BH206" s="629"/>
      <c r="BI206" s="638">
        <f t="shared" si="509"/>
        <v>2.4892297055727393</v>
      </c>
      <c r="BJ206" s="638">
        <f t="shared" si="510"/>
        <v>2.4892297055727393</v>
      </c>
      <c r="BK206" s="638">
        <f t="shared" si="511"/>
        <v>2.4892297055727393</v>
      </c>
      <c r="BL206" s="638">
        <v>1</v>
      </c>
      <c r="BN206" s="638">
        <v>1</v>
      </c>
      <c r="BO206" s="638">
        <v>1</v>
      </c>
      <c r="BP206" s="638">
        <v>1</v>
      </c>
      <c r="BQ206" s="638">
        <v>1</v>
      </c>
      <c r="BS206" s="586"/>
      <c r="BT206" s="630">
        <f t="shared" si="512"/>
        <v>0.86315578791738878</v>
      </c>
      <c r="BU206" s="630">
        <f t="shared" si="513"/>
        <v>1.0278522165118704</v>
      </c>
      <c r="BV206" s="630">
        <f t="shared" si="514"/>
        <v>1.1711125277781238</v>
      </c>
      <c r="BW206" s="630">
        <f t="shared" si="515"/>
        <v>0.92759787303843999</v>
      </c>
      <c r="BX206" s="630">
        <v>1</v>
      </c>
      <c r="BY206" s="630">
        <v>1</v>
      </c>
      <c r="BZ206" s="630">
        <f t="shared" si="516"/>
        <v>0.94617682344518728</v>
      </c>
      <c r="CA206" s="630">
        <f t="shared" si="517"/>
        <v>0.88719658980593774</v>
      </c>
      <c r="CB206" s="630">
        <f t="shared" si="518"/>
        <v>0.88719658980593796</v>
      </c>
      <c r="CC206" s="630"/>
      <c r="CD206" s="630">
        <f t="shared" si="519"/>
        <v>1.0863214898556586</v>
      </c>
      <c r="CE206" s="586"/>
      <c r="CG206" s="575"/>
      <c r="CI206" s="621">
        <f t="shared" si="487"/>
        <v>0.46301297997576113</v>
      </c>
      <c r="CJ206" s="621">
        <f t="shared" si="488"/>
        <v>0.48028643988518716</v>
      </c>
      <c r="CK206" s="621">
        <f t="shared" si="489"/>
        <v>5.6700580139051708E-2</v>
      </c>
      <c r="CL206" s="621">
        <f t="shared" si="490"/>
        <v>0</v>
      </c>
      <c r="CN206" s="621">
        <f t="shared" si="520"/>
        <v>0.43686249005251387</v>
      </c>
      <c r="CO206" s="621">
        <f t="shared" si="520"/>
        <v>0.50675338770789491</v>
      </c>
      <c r="CP206" s="621">
        <f t="shared" si="520"/>
        <v>5.5394721114985536E-2</v>
      </c>
      <c r="CQ206" s="621"/>
      <c r="CR206" s="621">
        <f t="shared" si="521"/>
        <v>0.99901059887539434</v>
      </c>
      <c r="CS206" s="621"/>
      <c r="CT206" s="621">
        <f t="shared" si="522"/>
        <v>0.43729515036607064</v>
      </c>
      <c r="CU206" s="621">
        <f t="shared" si="522"/>
        <v>0.50725526663916987</v>
      </c>
      <c r="CV206" s="621">
        <f t="shared" si="522"/>
        <v>5.5449582994759467E-2</v>
      </c>
      <c r="CW206" s="621">
        <f t="shared" si="522"/>
        <v>0</v>
      </c>
      <c r="CZ206" s="621">
        <f t="shared" si="531"/>
        <v>1.1821435894064652E-2</v>
      </c>
      <c r="DA206" s="621">
        <f t="shared" si="532"/>
        <v>-9.5679235569446214E-2</v>
      </c>
      <c r="DB206" s="621">
        <f t="shared" si="533"/>
        <v>-1.8100356953934409E-2</v>
      </c>
      <c r="DC206" s="621">
        <f t="shared" si="534"/>
        <v>0</v>
      </c>
      <c r="DE206" s="621">
        <f t="shared" si="535"/>
        <v>-2.4173543451193404E-2</v>
      </c>
      <c r="DF206" s="621">
        <f t="shared" si="536"/>
        <v>-2.4173543451193404E-2</v>
      </c>
      <c r="DG206" s="621">
        <f t="shared" si="537"/>
        <v>-2.4173543451193404E-2</v>
      </c>
      <c r="DH206" s="621">
        <f t="shared" si="538"/>
        <v>0</v>
      </c>
      <c r="DI206" s="621"/>
      <c r="DK206" s="621">
        <f t="shared" si="539"/>
        <v>3.5585965521035864E-2</v>
      </c>
      <c r="DL206" s="621">
        <f t="shared" si="540"/>
        <v>-8.0676753525325287E-2</v>
      </c>
      <c r="DM206" s="621">
        <f t="shared" si="541"/>
        <v>-5.1316652103412571E-3</v>
      </c>
      <c r="DN206" s="621"/>
      <c r="DP206" s="621">
        <f t="shared" si="542"/>
        <v>-2.4173543451193404E-2</v>
      </c>
      <c r="DQ206" s="621">
        <f t="shared" si="543"/>
        <v>-2.4173543451193404E-2</v>
      </c>
      <c r="DR206" s="621">
        <f t="shared" si="544"/>
        <v>-2.4173543451193404E-2</v>
      </c>
      <c r="DS206" s="621">
        <f t="shared" si="545"/>
        <v>0</v>
      </c>
      <c r="DU206" s="621">
        <f t="shared" si="546"/>
        <v>0</v>
      </c>
      <c r="DV206" s="621">
        <f t="shared" si="547"/>
        <v>0</v>
      </c>
      <c r="DW206" s="621">
        <f t="shared" si="548"/>
        <v>0</v>
      </c>
      <c r="DX206" s="621">
        <f t="shared" si="549"/>
        <v>0</v>
      </c>
      <c r="EB206" s="621">
        <f t="shared" ref="EB206:EB235" si="553">EXP(SUMPRODUCT($CT206:$CW206,CZ206:DC206))</f>
        <v>0.95660186625860311</v>
      </c>
      <c r="EC206" s="621">
        <f t="shared" si="482"/>
        <v>0.99912804121023335</v>
      </c>
      <c r="ED206" s="621">
        <f t="shared" si="550"/>
        <v>0.94617682344518728</v>
      </c>
      <c r="EE206" s="621"/>
      <c r="EF206" s="621">
        <f t="shared" ref="EF206:EF235" si="554">EXP(SUMPRODUCT($CT206:$CW206,DE206:DH206))</f>
        <v>0.97611629646719589</v>
      </c>
      <c r="EG206" s="621">
        <f t="shared" si="484"/>
        <v>2.0730797593193939</v>
      </c>
      <c r="EH206" s="621">
        <f t="shared" si="551"/>
        <v>1.1711125277781238</v>
      </c>
      <c r="EI206" s="621"/>
      <c r="EJ206" s="621">
        <f t="shared" ref="EJ206:EJ235" si="555">EXP(SUMPRODUCT($CT206:$CW206,DK206:DN206))</f>
        <v>0.97467939600071374</v>
      </c>
      <c r="EK206" s="621">
        <f t="shared" si="486"/>
        <v>0.83683457015892948</v>
      </c>
      <c r="EL206" s="621">
        <f t="shared" si="552"/>
        <v>0.92759787303843999</v>
      </c>
      <c r="EM206" s="621"/>
      <c r="EP206" s="577"/>
    </row>
    <row r="207" spans="1:154" x14ac:dyDescent="0.2">
      <c r="A207" s="615" t="s">
        <v>115</v>
      </c>
      <c r="B207" s="571">
        <f t="shared" si="480"/>
        <v>1983</v>
      </c>
      <c r="D207" s="626">
        <f>Mining_Data!H23</f>
        <v>96.367733847957851</v>
      </c>
      <c r="E207" s="626">
        <f>Mining_Data!I23</f>
        <v>101.31525285325557</v>
      </c>
      <c r="F207" s="626">
        <f>Mining_Data!J23</f>
        <v>9.6181723294565327</v>
      </c>
      <c r="G207" s="626"/>
      <c r="H207" s="626">
        <f t="shared" si="491"/>
        <v>207.30115903066996</v>
      </c>
      <c r="J207" s="632">
        <f t="shared" si="492"/>
        <v>234690.24180000002</v>
      </c>
      <c r="K207" s="632">
        <f t="shared" si="492"/>
        <v>90777.313049999997</v>
      </c>
      <c r="L207" s="632">
        <f t="shared" si="492"/>
        <v>133648.1</v>
      </c>
      <c r="M207" s="632"/>
      <c r="N207" s="632">
        <f t="shared" si="493"/>
        <v>459115.65485000005</v>
      </c>
      <c r="O207" s="772"/>
      <c r="R207" s="626">
        <f t="shared" si="494"/>
        <v>98374.022292556649</v>
      </c>
      <c r="S207" s="626">
        <f t="shared" si="494"/>
        <v>38050.706110095678</v>
      </c>
      <c r="T207" s="626">
        <f t="shared" si="494"/>
        <v>56020.655430411847</v>
      </c>
      <c r="U207" s="641"/>
      <c r="V207" s="626">
        <f t="shared" si="495"/>
        <v>192445.38383306417</v>
      </c>
      <c r="X207" s="635">
        <f t="shared" si="496"/>
        <v>0.41061670527435556</v>
      </c>
      <c r="Y207" s="635">
        <f t="shared" si="497"/>
        <v>1.1160856104812367</v>
      </c>
      <c r="Z207" s="635">
        <f t="shared" si="498"/>
        <v>7.1966397797323972E-2</v>
      </c>
      <c r="AA207" s="626"/>
      <c r="AB207" s="635">
        <f t="shared" si="523"/>
        <v>0.45152274125437603</v>
      </c>
      <c r="AE207" s="635">
        <f t="shared" si="524"/>
        <v>0.97960550562187809</v>
      </c>
      <c r="AF207" s="635">
        <f t="shared" si="525"/>
        <v>2.6626379168920189</v>
      </c>
      <c r="AG207" s="635">
        <f t="shared" si="526"/>
        <v>0.17168975006734979</v>
      </c>
      <c r="AH207" s="626"/>
      <c r="AI207" s="635">
        <f t="shared" si="499"/>
        <v>1.0771947598934997</v>
      </c>
      <c r="AK207" s="636">
        <f t="shared" si="500"/>
        <v>0.9772967405445544</v>
      </c>
      <c r="AL207" s="636">
        <f t="shared" si="501"/>
        <v>0.91385529444853597</v>
      </c>
      <c r="AM207" s="636">
        <f t="shared" si="502"/>
        <v>1.0386480617437071</v>
      </c>
      <c r="AN207" s="637"/>
      <c r="AO207" s="636">
        <f t="shared" si="503"/>
        <v>0.92798050415827971</v>
      </c>
      <c r="AQ207" s="631">
        <f t="shared" si="527"/>
        <v>2.3856932585520352</v>
      </c>
      <c r="AR207" s="631">
        <f t="shared" si="528"/>
        <v>2.3856932585520352</v>
      </c>
      <c r="AS207" s="631">
        <f t="shared" si="529"/>
        <v>2.3856932585520352</v>
      </c>
      <c r="AT207" s="631"/>
      <c r="AU207" s="631">
        <f t="shared" si="504"/>
        <v>2.3856932585520352</v>
      </c>
      <c r="AW207" s="631">
        <f t="shared" si="505"/>
        <v>0.51117891389845305</v>
      </c>
      <c r="AX207" s="631">
        <f t="shared" si="505"/>
        <v>0.19772210355070186</v>
      </c>
      <c r="AY207" s="631">
        <f t="shared" si="505"/>
        <v>0.29109898255084515</v>
      </c>
      <c r="AZ207" s="646"/>
      <c r="BA207" s="631">
        <f t="shared" si="530"/>
        <v>1</v>
      </c>
      <c r="BC207" s="621"/>
      <c r="BD207" s="638">
        <f t="shared" si="506"/>
        <v>0.9772967405445544</v>
      </c>
      <c r="BE207" s="638">
        <f t="shared" si="507"/>
        <v>0.91385529444853597</v>
      </c>
      <c r="BF207" s="638">
        <f t="shared" si="508"/>
        <v>1.0386480617437071</v>
      </c>
      <c r="BG207" s="638">
        <v>1</v>
      </c>
      <c r="BH207" s="629"/>
      <c r="BI207" s="638">
        <f t="shared" si="509"/>
        <v>2.3856932585520352</v>
      </c>
      <c r="BJ207" s="638">
        <f t="shared" si="510"/>
        <v>2.3856932585520352</v>
      </c>
      <c r="BK207" s="638">
        <f t="shared" si="511"/>
        <v>2.3856932585520352</v>
      </c>
      <c r="BL207" s="638">
        <v>1</v>
      </c>
      <c r="BN207" s="638">
        <v>1</v>
      </c>
      <c r="BO207" s="638">
        <v>1</v>
      </c>
      <c r="BP207" s="638">
        <v>1</v>
      </c>
      <c r="BQ207" s="638">
        <v>1</v>
      </c>
      <c r="BS207" s="586"/>
      <c r="BT207" s="630">
        <f t="shared" si="512"/>
        <v>0.84232544452352021</v>
      </c>
      <c r="BU207" s="630">
        <f t="shared" si="513"/>
        <v>1.0415667497821133</v>
      </c>
      <c r="BV207" s="630">
        <f t="shared" si="514"/>
        <v>1.1224015430441199</v>
      </c>
      <c r="BW207" s="630">
        <f t="shared" si="515"/>
        <v>0.97969880513572094</v>
      </c>
      <c r="BX207" s="630">
        <v>1</v>
      </c>
      <c r="BY207" s="630">
        <v>1</v>
      </c>
      <c r="BZ207" s="630">
        <f t="shared" si="516"/>
        <v>0.94720999892382596</v>
      </c>
      <c r="CA207" s="630">
        <f t="shared" si="517"/>
        <v>0.87733817551113691</v>
      </c>
      <c r="CB207" s="630">
        <f t="shared" si="518"/>
        <v>0.87733817551113669</v>
      </c>
      <c r="CC207" s="630"/>
      <c r="CD207" s="630">
        <f t="shared" si="519"/>
        <v>1.0996154506028137</v>
      </c>
      <c r="CE207" s="586"/>
      <c r="CG207" s="575"/>
      <c r="CI207" s="621">
        <f t="shared" si="487"/>
        <v>0.46486828292986221</v>
      </c>
      <c r="CJ207" s="621">
        <f t="shared" si="488"/>
        <v>0.48873461840252469</v>
      </c>
      <c r="CK207" s="621">
        <f t="shared" si="489"/>
        <v>4.6397098667613025E-2</v>
      </c>
      <c r="CL207" s="621">
        <f t="shared" si="490"/>
        <v>0</v>
      </c>
      <c r="CN207" s="621">
        <f t="shared" si="520"/>
        <v>0.46394001317099792</v>
      </c>
      <c r="CO207" s="621">
        <f t="shared" si="520"/>
        <v>0.48449825332412855</v>
      </c>
      <c r="CP207" s="621">
        <f t="shared" si="520"/>
        <v>5.1376759919407843E-2</v>
      </c>
      <c r="CQ207" s="621"/>
      <c r="CR207" s="621">
        <f t="shared" si="521"/>
        <v>0.99981502641453435</v>
      </c>
      <c r="CS207" s="621"/>
      <c r="CT207" s="621">
        <f t="shared" si="522"/>
        <v>0.46402584569542493</v>
      </c>
      <c r="CU207" s="621">
        <f t="shared" si="522"/>
        <v>0.48458788928348256</v>
      </c>
      <c r="CV207" s="621">
        <f t="shared" si="522"/>
        <v>5.1386265021092482E-2</v>
      </c>
      <c r="CW207" s="621">
        <f t="shared" si="522"/>
        <v>0</v>
      </c>
      <c r="CZ207" s="621">
        <f t="shared" si="531"/>
        <v>1.1683320678018206E-2</v>
      </c>
      <c r="DA207" s="621">
        <f t="shared" si="532"/>
        <v>-6.9806842535980297E-3</v>
      </c>
      <c r="DB207" s="621">
        <f t="shared" si="533"/>
        <v>-1.8434028731736482E-2</v>
      </c>
      <c r="DC207" s="621">
        <f t="shared" si="534"/>
        <v>0</v>
      </c>
      <c r="DE207" s="621">
        <f t="shared" si="535"/>
        <v>-4.248355087678668E-2</v>
      </c>
      <c r="DF207" s="621">
        <f t="shared" si="536"/>
        <v>-4.248355087678668E-2</v>
      </c>
      <c r="DG207" s="621">
        <f t="shared" si="537"/>
        <v>-4.248355087678668E-2</v>
      </c>
      <c r="DH207" s="621">
        <f t="shared" si="538"/>
        <v>0</v>
      </c>
      <c r="DI207" s="621"/>
      <c r="DK207" s="621">
        <f t="shared" si="539"/>
        <v>4.8053916213754384E-2</v>
      </c>
      <c r="DL207" s="621">
        <f t="shared" si="540"/>
        <v>8.0155870225754641E-2</v>
      </c>
      <c r="DM207" s="621">
        <f t="shared" si="541"/>
        <v>-0.1263752629715576</v>
      </c>
      <c r="DN207" s="621"/>
      <c r="DP207" s="621">
        <f t="shared" si="542"/>
        <v>-4.248355087678668E-2</v>
      </c>
      <c r="DQ207" s="621">
        <f t="shared" si="543"/>
        <v>-4.248355087678668E-2</v>
      </c>
      <c r="DR207" s="621">
        <f t="shared" si="544"/>
        <v>-4.248355087678668E-2</v>
      </c>
      <c r="DS207" s="621">
        <f t="shared" si="545"/>
        <v>0</v>
      </c>
      <c r="DU207" s="621">
        <f t="shared" si="546"/>
        <v>0</v>
      </c>
      <c r="DV207" s="621">
        <f t="shared" si="547"/>
        <v>0</v>
      </c>
      <c r="DW207" s="621">
        <f t="shared" si="548"/>
        <v>0</v>
      </c>
      <c r="DX207" s="621">
        <f t="shared" si="549"/>
        <v>0</v>
      </c>
      <c r="EB207" s="621">
        <f t="shared" si="553"/>
        <v>1.0010919475652307</v>
      </c>
      <c r="EC207" s="621">
        <f t="shared" si="482"/>
        <v>1.0002190366421866</v>
      </c>
      <c r="ED207" s="621">
        <f t="shared" si="550"/>
        <v>0.94720999892382596</v>
      </c>
      <c r="EE207" s="621"/>
      <c r="EF207" s="621">
        <f t="shared" si="554"/>
        <v>0.95840623033345906</v>
      </c>
      <c r="EG207" s="621">
        <f t="shared" si="484"/>
        <v>1.986852557309895</v>
      </c>
      <c r="EH207" s="621">
        <f t="shared" si="551"/>
        <v>1.1224015430441199</v>
      </c>
      <c r="EI207" s="621"/>
      <c r="EJ207" s="621">
        <f t="shared" si="555"/>
        <v>1.056167584695531</v>
      </c>
      <c r="EK207" s="621">
        <f t="shared" si="486"/>
        <v>0.88383754675447934</v>
      </c>
      <c r="EL207" s="621">
        <f t="shared" si="552"/>
        <v>0.97969880513572094</v>
      </c>
      <c r="EM207" s="621"/>
      <c r="EP207" s="577"/>
    </row>
    <row r="208" spans="1:154" x14ac:dyDescent="0.2">
      <c r="A208" s="615" t="s">
        <v>115</v>
      </c>
      <c r="B208" s="571">
        <f t="shared" si="480"/>
        <v>1984</v>
      </c>
      <c r="D208" s="626">
        <f>Mining_Data!H24</f>
        <v>104.25084127954803</v>
      </c>
      <c r="E208" s="626">
        <f>Mining_Data!I24</f>
        <v>122.98740073491167</v>
      </c>
      <c r="F208" s="626">
        <f>Mining_Data!J24</f>
        <v>10.735219162304434</v>
      </c>
      <c r="G208" s="626"/>
      <c r="H208" s="626">
        <f t="shared" si="491"/>
        <v>237.97346117676415</v>
      </c>
      <c r="J208" s="632">
        <f t="shared" si="492"/>
        <v>250973.31660000002</v>
      </c>
      <c r="K208" s="632">
        <f t="shared" si="492"/>
        <v>103444.52369999999</v>
      </c>
      <c r="L208" s="632">
        <f t="shared" si="492"/>
        <v>151997.79999999999</v>
      </c>
      <c r="M208" s="632"/>
      <c r="N208" s="632">
        <f t="shared" si="493"/>
        <v>506415.64030000003</v>
      </c>
      <c r="O208" s="772"/>
      <c r="R208" s="626">
        <f t="shared" si="494"/>
        <v>105529.65859718797</v>
      </c>
      <c r="S208" s="626">
        <f t="shared" si="494"/>
        <v>43496.517548948534</v>
      </c>
      <c r="T208" s="626">
        <f t="shared" si="494"/>
        <v>63912.276248429087</v>
      </c>
      <c r="U208" s="641"/>
      <c r="V208" s="626">
        <f t="shared" si="495"/>
        <v>212938.4523945656</v>
      </c>
      <c r="X208" s="635">
        <f t="shared" si="496"/>
        <v>0.41538615615341479</v>
      </c>
      <c r="Y208" s="635">
        <f t="shared" si="497"/>
        <v>1.1889213303508273</v>
      </c>
      <c r="Z208" s="635">
        <f t="shared" si="498"/>
        <v>7.0627464096877937E-2</v>
      </c>
      <c r="AA208" s="626"/>
      <c r="AB208" s="635">
        <f t="shared" si="523"/>
        <v>0.46991728185130488</v>
      </c>
      <c r="AE208" s="635">
        <f t="shared" si="524"/>
        <v>0.98788191552366089</v>
      </c>
      <c r="AF208" s="635">
        <f t="shared" si="525"/>
        <v>2.8275229297726785</v>
      </c>
      <c r="AG208" s="635">
        <f t="shared" si="526"/>
        <v>0.16796803043872649</v>
      </c>
      <c r="AH208" s="626"/>
      <c r="AI208" s="635">
        <f t="shared" si="499"/>
        <v>1.1175692248190561</v>
      </c>
      <c r="AK208" s="636">
        <f t="shared" si="500"/>
        <v>0.98864837027227714</v>
      </c>
      <c r="AL208" s="636">
        <f t="shared" si="501"/>
        <v>0.9734934687988851</v>
      </c>
      <c r="AM208" s="636">
        <f t="shared" si="502"/>
        <v>1.0193240308718532</v>
      </c>
      <c r="AN208" s="637"/>
      <c r="AO208" s="636">
        <f t="shared" si="503"/>
        <v>0.96578541074942159</v>
      </c>
      <c r="AQ208" s="631">
        <f t="shared" si="527"/>
        <v>2.3782254196232913</v>
      </c>
      <c r="AR208" s="631">
        <f t="shared" si="528"/>
        <v>2.3782254196232917</v>
      </c>
      <c r="AS208" s="631">
        <f t="shared" si="529"/>
        <v>2.3782254196232913</v>
      </c>
      <c r="AT208" s="631"/>
      <c r="AU208" s="631">
        <f t="shared" si="504"/>
        <v>2.3782254196232913</v>
      </c>
      <c r="AW208" s="631">
        <f t="shared" si="505"/>
        <v>0.49558760952036107</v>
      </c>
      <c r="AX208" s="631">
        <f t="shared" si="505"/>
        <v>0.20426802702760044</v>
      </c>
      <c r="AY208" s="631">
        <f t="shared" si="505"/>
        <v>0.30014436345203849</v>
      </c>
      <c r="AZ208" s="646"/>
      <c r="BA208" s="631">
        <f t="shared" si="530"/>
        <v>1</v>
      </c>
      <c r="BC208" s="621"/>
      <c r="BD208" s="638">
        <f t="shared" si="506"/>
        <v>0.98864837027227714</v>
      </c>
      <c r="BE208" s="638">
        <f t="shared" si="507"/>
        <v>0.9734934687988851</v>
      </c>
      <c r="BF208" s="638">
        <f t="shared" si="508"/>
        <v>1.0193240308718532</v>
      </c>
      <c r="BG208" s="638">
        <v>1</v>
      </c>
      <c r="BH208" s="629"/>
      <c r="BI208" s="638">
        <f t="shared" si="509"/>
        <v>2.3782254196232913</v>
      </c>
      <c r="BJ208" s="638">
        <f t="shared" si="510"/>
        <v>2.3782254196232917</v>
      </c>
      <c r="BK208" s="638">
        <f t="shared" si="511"/>
        <v>2.3782254196232913</v>
      </c>
      <c r="BL208" s="638">
        <v>1</v>
      </c>
      <c r="BN208" s="638">
        <v>1</v>
      </c>
      <c r="BO208" s="638">
        <v>1</v>
      </c>
      <c r="BP208" s="638">
        <v>1</v>
      </c>
      <c r="BQ208" s="638">
        <v>1</v>
      </c>
      <c r="BS208" s="586"/>
      <c r="BT208" s="630">
        <f t="shared" si="512"/>
        <v>0.93202275366080434</v>
      </c>
      <c r="BU208" s="630">
        <f t="shared" si="513"/>
        <v>1.08060583702281</v>
      </c>
      <c r="BV208" s="630">
        <f t="shared" si="514"/>
        <v>1.1188881349784434</v>
      </c>
      <c r="BW208" s="630">
        <f t="shared" si="515"/>
        <v>0.98342067488825302</v>
      </c>
      <c r="BX208" s="630">
        <v>1</v>
      </c>
      <c r="BY208" s="630">
        <v>1</v>
      </c>
      <c r="BZ208" s="630">
        <f t="shared" si="516"/>
        <v>0.98206742588482254</v>
      </c>
      <c r="CA208" s="630">
        <f t="shared" si="517"/>
        <v>1.0071492278439378</v>
      </c>
      <c r="CB208" s="630">
        <f t="shared" si="518"/>
        <v>1.0071492278439378</v>
      </c>
      <c r="CC208" s="630"/>
      <c r="CD208" s="630">
        <f t="shared" si="519"/>
        <v>1.1003377248249595</v>
      </c>
      <c r="CE208" s="586"/>
      <c r="CG208" s="575"/>
      <c r="CI208" s="621">
        <f t="shared" si="487"/>
        <v>0.43807759387972939</v>
      </c>
      <c r="CJ208" s="621">
        <f t="shared" si="488"/>
        <v>0.51681141303213618</v>
      </c>
      <c r="CK208" s="621">
        <f t="shared" si="489"/>
        <v>4.5110993088134425E-2</v>
      </c>
      <c r="CL208" s="621">
        <f t="shared" si="490"/>
        <v>0</v>
      </c>
      <c r="CN208" s="621">
        <f t="shared" si="520"/>
        <v>0.45134042592378598</v>
      </c>
      <c r="CO208" s="621">
        <f t="shared" si="520"/>
        <v>0.50264232878540094</v>
      </c>
      <c r="CP208" s="621">
        <f t="shared" si="520"/>
        <v>4.5751033112068858E-2</v>
      </c>
      <c r="CQ208" s="621"/>
      <c r="CR208" s="621">
        <f t="shared" si="521"/>
        <v>0.99973378782125577</v>
      </c>
      <c r="CS208" s="621"/>
      <c r="CT208" s="621">
        <f t="shared" si="522"/>
        <v>0.45146061023645423</v>
      </c>
      <c r="CU208" s="621">
        <f t="shared" si="522"/>
        <v>0.50277617392608254</v>
      </c>
      <c r="CV208" s="621">
        <f t="shared" si="522"/>
        <v>4.5763215837463289E-2</v>
      </c>
      <c r="CW208" s="621">
        <f t="shared" si="522"/>
        <v>0</v>
      </c>
      <c r="CZ208" s="621">
        <f t="shared" si="531"/>
        <v>1.1548395552423844E-2</v>
      </c>
      <c r="DA208" s="621">
        <f t="shared" si="532"/>
        <v>6.3218878052666766E-2</v>
      </c>
      <c r="DB208" s="621">
        <f t="shared" si="533"/>
        <v>-1.8780234094338988E-2</v>
      </c>
      <c r="DC208" s="621">
        <f t="shared" si="534"/>
        <v>0</v>
      </c>
      <c r="DE208" s="621">
        <f t="shared" si="535"/>
        <v>-3.1351689859502917E-3</v>
      </c>
      <c r="DF208" s="621">
        <f t="shared" si="536"/>
        <v>-3.1351689859501802E-3</v>
      </c>
      <c r="DG208" s="621">
        <f t="shared" si="537"/>
        <v>-3.1351689859502917E-3</v>
      </c>
      <c r="DH208" s="621">
        <f t="shared" si="538"/>
        <v>0</v>
      </c>
      <c r="DI208" s="621"/>
      <c r="DK208" s="621">
        <f t="shared" si="539"/>
        <v>-3.0975505495466581E-2</v>
      </c>
      <c r="DL208" s="621">
        <f t="shared" si="540"/>
        <v>3.2570462045802648E-2</v>
      </c>
      <c r="DM208" s="621">
        <f t="shared" si="541"/>
        <v>3.0600214860152818E-2</v>
      </c>
      <c r="DN208" s="621"/>
      <c r="DP208" s="621">
        <f t="shared" si="542"/>
        <v>-3.1351689859502917E-3</v>
      </c>
      <c r="DQ208" s="621">
        <f t="shared" si="543"/>
        <v>-3.1351689859501802E-3</v>
      </c>
      <c r="DR208" s="621">
        <f t="shared" si="544"/>
        <v>-3.1351689859502917E-3</v>
      </c>
      <c r="DS208" s="621">
        <f t="shared" si="545"/>
        <v>0</v>
      </c>
      <c r="DU208" s="621">
        <f t="shared" si="546"/>
        <v>0</v>
      </c>
      <c r="DV208" s="621">
        <f t="shared" si="547"/>
        <v>0</v>
      </c>
      <c r="DW208" s="621">
        <f t="shared" si="548"/>
        <v>0</v>
      </c>
      <c r="DX208" s="621">
        <f t="shared" si="549"/>
        <v>0</v>
      </c>
      <c r="EB208" s="621">
        <f t="shared" si="553"/>
        <v>1.036800104518111</v>
      </c>
      <c r="EC208" s="621">
        <f t="shared" si="482"/>
        <v>1.0370272017316233</v>
      </c>
      <c r="ED208" s="621">
        <f t="shared" si="550"/>
        <v>0.98206742588482254</v>
      </c>
      <c r="EE208" s="621"/>
      <c r="EF208" s="621">
        <f t="shared" si="554"/>
        <v>0.99686974052428012</v>
      </c>
      <c r="EG208" s="621">
        <f t="shared" si="484"/>
        <v>1.9806331932655175</v>
      </c>
      <c r="EH208" s="621">
        <f t="shared" si="551"/>
        <v>1.1188881349784434</v>
      </c>
      <c r="EI208" s="621"/>
      <c r="EJ208" s="621">
        <f t="shared" si="555"/>
        <v>1.0037989938673209</v>
      </c>
      <c r="EK208" s="621">
        <f t="shared" si="486"/>
        <v>0.88719524017430751</v>
      </c>
      <c r="EL208" s="621">
        <f t="shared" si="552"/>
        <v>0.98342067488825302</v>
      </c>
      <c r="EM208" s="621"/>
      <c r="EP208" s="577"/>
    </row>
    <row r="209" spans="1:146" x14ac:dyDescent="0.2">
      <c r="A209" s="615" t="s">
        <v>115</v>
      </c>
      <c r="B209" s="571">
        <f t="shared" si="480"/>
        <v>1985</v>
      </c>
      <c r="D209" s="626">
        <f>Mining_Data!H25</f>
        <v>105.02425683108605</v>
      </c>
      <c r="E209" s="626">
        <f>Mining_Data!I25</f>
        <v>121.84468272872921</v>
      </c>
      <c r="F209" s="626">
        <f>Mining_Data!J25</f>
        <v>9.415271952919154</v>
      </c>
      <c r="G209" s="626"/>
      <c r="H209" s="626">
        <f t="shared" si="491"/>
        <v>236.2842115127344</v>
      </c>
      <c r="J209" s="632">
        <f t="shared" si="492"/>
        <v>249965.14404000007</v>
      </c>
      <c r="K209" s="632">
        <f t="shared" si="492"/>
        <v>99766.906200000012</v>
      </c>
      <c r="L209" s="632">
        <f t="shared" si="492"/>
        <v>135885</v>
      </c>
      <c r="M209" s="632"/>
      <c r="N209" s="632">
        <f t="shared" si="493"/>
        <v>485617.05024000007</v>
      </c>
      <c r="O209" s="772"/>
      <c r="R209" s="626">
        <f t="shared" si="494"/>
        <v>117601.56607393219</v>
      </c>
      <c r="S209" s="626">
        <f t="shared" si="494"/>
        <v>46937.521855421539</v>
      </c>
      <c r="T209" s="626">
        <f t="shared" si="494"/>
        <v>63930.068599480684</v>
      </c>
      <c r="U209" s="641"/>
      <c r="V209" s="626">
        <f t="shared" si="495"/>
        <v>228469.15652883443</v>
      </c>
      <c r="X209" s="635">
        <f t="shared" si="496"/>
        <v>0.42015560703247407</v>
      </c>
      <c r="Y209" s="635">
        <f t="shared" si="497"/>
        <v>1.221293586918196</v>
      </c>
      <c r="Z209" s="635">
        <f t="shared" si="498"/>
        <v>6.9288530396431944E-2</v>
      </c>
      <c r="AA209" s="626"/>
      <c r="AB209" s="635">
        <f t="shared" si="523"/>
        <v>0.48656490005027375</v>
      </c>
      <c r="AE209" s="635">
        <f t="shared" si="524"/>
        <v>0.89305151570057151</v>
      </c>
      <c r="AF209" s="635">
        <f t="shared" si="525"/>
        <v>2.5958908334368207</v>
      </c>
      <c r="AG209" s="635">
        <f t="shared" si="526"/>
        <v>0.14727454794246281</v>
      </c>
      <c r="AH209" s="626"/>
      <c r="AI209" s="635">
        <f t="shared" si="499"/>
        <v>1.0342061707699861</v>
      </c>
      <c r="AK209" s="636">
        <f t="shared" si="500"/>
        <v>1</v>
      </c>
      <c r="AL209" s="636">
        <f t="shared" si="501"/>
        <v>1</v>
      </c>
      <c r="AM209" s="636">
        <f t="shared" si="502"/>
        <v>1</v>
      </c>
      <c r="AN209" s="637"/>
      <c r="AO209" s="636">
        <f t="shared" si="503"/>
        <v>1</v>
      </c>
      <c r="AQ209" s="631">
        <f t="shared" si="527"/>
        <v>2.1255256403886262</v>
      </c>
      <c r="AR209" s="631">
        <f t="shared" si="528"/>
        <v>2.1255256403886262</v>
      </c>
      <c r="AS209" s="631">
        <f t="shared" si="529"/>
        <v>2.1255256403886262</v>
      </c>
      <c r="AT209" s="631"/>
      <c r="AU209" s="631">
        <f t="shared" si="504"/>
        <v>2.1255256403886262</v>
      </c>
      <c r="AW209" s="631">
        <f t="shared" si="505"/>
        <v>0.51473716566678018</v>
      </c>
      <c r="AX209" s="631">
        <f t="shared" si="505"/>
        <v>0.20544358183200842</v>
      </c>
      <c r="AY209" s="631">
        <f t="shared" si="505"/>
        <v>0.27981925250121126</v>
      </c>
      <c r="AZ209" s="646"/>
      <c r="BA209" s="631">
        <f t="shared" si="530"/>
        <v>0.99999999999999978</v>
      </c>
      <c r="BC209" s="621"/>
      <c r="BD209" s="638">
        <f t="shared" si="506"/>
        <v>1</v>
      </c>
      <c r="BE209" s="638">
        <f t="shared" si="507"/>
        <v>1</v>
      </c>
      <c r="BF209" s="638">
        <f t="shared" si="508"/>
        <v>1</v>
      </c>
      <c r="BG209" s="638">
        <v>1</v>
      </c>
      <c r="BH209" s="629"/>
      <c r="BI209" s="638">
        <f t="shared" si="509"/>
        <v>2.1255256403886262</v>
      </c>
      <c r="BJ209" s="638">
        <f t="shared" si="510"/>
        <v>2.1255256403886262</v>
      </c>
      <c r="BK209" s="638">
        <f t="shared" si="511"/>
        <v>2.1255256403886262</v>
      </c>
      <c r="BL209" s="638">
        <v>1</v>
      </c>
      <c r="BN209" s="638">
        <v>1</v>
      </c>
      <c r="BO209" s="638">
        <v>1</v>
      </c>
      <c r="BP209" s="638">
        <v>1</v>
      </c>
      <c r="BQ209" s="638">
        <v>1</v>
      </c>
      <c r="BT209" s="630">
        <f t="shared" si="512"/>
        <v>1</v>
      </c>
      <c r="BU209" s="630">
        <f t="shared" si="513"/>
        <v>1</v>
      </c>
      <c r="BV209" s="630">
        <f t="shared" si="514"/>
        <v>1</v>
      </c>
      <c r="BW209" s="630">
        <f t="shared" si="515"/>
        <v>1</v>
      </c>
      <c r="BX209" s="630">
        <v>1</v>
      </c>
      <c r="BY209" s="630">
        <v>1</v>
      </c>
      <c r="BZ209" s="630">
        <f t="shared" si="516"/>
        <v>1</v>
      </c>
      <c r="CA209" s="630">
        <f t="shared" si="517"/>
        <v>1</v>
      </c>
      <c r="CB209" s="630">
        <f t="shared" si="518"/>
        <v>1</v>
      </c>
      <c r="CC209" s="630"/>
      <c r="CD209" s="630">
        <f t="shared" si="519"/>
        <v>1</v>
      </c>
      <c r="CG209" s="575"/>
      <c r="CI209" s="621">
        <f t="shared" si="487"/>
        <v>0.4444827530316211</v>
      </c>
      <c r="CJ209" s="621">
        <f t="shared" si="488"/>
        <v>0.51567001429616244</v>
      </c>
      <c r="CK209" s="621">
        <f t="shared" si="489"/>
        <v>3.9847232672216543E-2</v>
      </c>
      <c r="CL209" s="621">
        <f t="shared" si="490"/>
        <v>0</v>
      </c>
      <c r="CN209" s="621">
        <f t="shared" si="520"/>
        <v>0.44127242580038939</v>
      </c>
      <c r="CO209" s="621">
        <f t="shared" si="520"/>
        <v>0.5162405033630999</v>
      </c>
      <c r="CP209" s="621">
        <f t="shared" si="520"/>
        <v>4.2424702623455234E-2</v>
      </c>
      <c r="CQ209" s="621"/>
      <c r="CR209" s="621">
        <f t="shared" si="521"/>
        <v>0.9999376317869445</v>
      </c>
      <c r="CS209" s="621"/>
      <c r="CT209" s="621">
        <f t="shared" si="522"/>
        <v>0.44129994888962309</v>
      </c>
      <c r="CU209" s="621">
        <f t="shared" si="522"/>
        <v>0.51627270236899603</v>
      </c>
      <c r="CV209" s="621">
        <f t="shared" si="522"/>
        <v>4.2427348741380919E-2</v>
      </c>
      <c r="CW209" s="621">
        <f t="shared" si="522"/>
        <v>0</v>
      </c>
      <c r="CZ209" s="621">
        <f t="shared" si="531"/>
        <v>1.1416551254145518E-2</v>
      </c>
      <c r="DA209" s="621">
        <f t="shared" si="532"/>
        <v>2.6864163181720309E-2</v>
      </c>
      <c r="DB209" s="621">
        <f t="shared" si="533"/>
        <v>-1.9139692772121603E-2</v>
      </c>
      <c r="DC209" s="621">
        <f t="shared" si="534"/>
        <v>0</v>
      </c>
      <c r="DE209" s="621">
        <f t="shared" si="535"/>
        <v>-0.11233545559124299</v>
      </c>
      <c r="DF209" s="621">
        <f t="shared" si="536"/>
        <v>-0.11233545559124311</v>
      </c>
      <c r="DG209" s="621">
        <f t="shared" si="537"/>
        <v>-0.11233545559124299</v>
      </c>
      <c r="DH209" s="621">
        <f t="shared" si="538"/>
        <v>0</v>
      </c>
      <c r="DI209" s="621"/>
      <c r="DK209" s="621">
        <f t="shared" si="539"/>
        <v>3.7912263983555738E-2</v>
      </c>
      <c r="DL209" s="621">
        <f t="shared" si="540"/>
        <v>5.7384658130414084E-3</v>
      </c>
      <c r="DM209" s="621">
        <f t="shared" si="541"/>
        <v>-7.0119702472128911E-2</v>
      </c>
      <c r="DN209" s="621"/>
      <c r="DP209" s="621">
        <f t="shared" si="542"/>
        <v>-0.11233545559124299</v>
      </c>
      <c r="DQ209" s="621">
        <f t="shared" si="543"/>
        <v>-0.11233545559124311</v>
      </c>
      <c r="DR209" s="621">
        <f t="shared" si="544"/>
        <v>-0.11233545559124299</v>
      </c>
      <c r="DS209" s="621">
        <f t="shared" si="545"/>
        <v>0</v>
      </c>
      <c r="DU209" s="621">
        <f t="shared" si="546"/>
        <v>0</v>
      </c>
      <c r="DV209" s="621">
        <f t="shared" si="547"/>
        <v>0</v>
      </c>
      <c r="DW209" s="621">
        <f t="shared" si="548"/>
        <v>0</v>
      </c>
      <c r="DX209" s="621">
        <f t="shared" si="549"/>
        <v>0</v>
      </c>
      <c r="EB209" s="621">
        <f t="shared" si="553"/>
        <v>1.0182600233370134</v>
      </c>
      <c r="EC209" s="621">
        <f t="shared" si="482"/>
        <v>1.0559633426363604</v>
      </c>
      <c r="ED209" s="621">
        <f t="shared" si="550"/>
        <v>1</v>
      </c>
      <c r="EE209" s="621"/>
      <c r="EF209" s="621">
        <f t="shared" si="554"/>
        <v>0.89374439565333852</v>
      </c>
      <c r="EG209" s="621">
        <f t="shared" si="484"/>
        <v>1.7701798163260318</v>
      </c>
      <c r="EH209" s="621">
        <f t="shared" si="551"/>
        <v>1</v>
      </c>
      <c r="EI209" s="621"/>
      <c r="EJ209" s="621">
        <f t="shared" si="555"/>
        <v>1.0168588331881785</v>
      </c>
      <c r="EK209" s="621">
        <f t="shared" si="486"/>
        <v>0.90215231673375207</v>
      </c>
      <c r="EL209" s="621">
        <f t="shared" si="552"/>
        <v>1</v>
      </c>
      <c r="EM209" s="621"/>
      <c r="EP209" s="577"/>
    </row>
    <row r="210" spans="1:146" x14ac:dyDescent="0.2">
      <c r="A210" s="615" t="s">
        <v>115</v>
      </c>
      <c r="B210" s="571">
        <f t="shared" si="480"/>
        <v>1986</v>
      </c>
      <c r="D210" s="626">
        <f>Mining_Data!H26</f>
        <v>102.16362535578619</v>
      </c>
      <c r="E210" s="626">
        <f>Mining_Data!I26</f>
        <v>119.87545955771613</v>
      </c>
      <c r="F210" s="626">
        <f>Mining_Data!J26</f>
        <v>5.4670886509656365</v>
      </c>
      <c r="G210" s="626"/>
      <c r="H210" s="626">
        <f t="shared" si="491"/>
        <v>227.50617356446799</v>
      </c>
      <c r="J210" s="632">
        <f t="shared" si="492"/>
        <v>240427.39644000001</v>
      </c>
      <c r="K210" s="632">
        <f t="shared" si="492"/>
        <v>99476.436750000008</v>
      </c>
      <c r="L210" s="632">
        <f t="shared" si="492"/>
        <v>80458</v>
      </c>
      <c r="M210" s="632"/>
      <c r="N210" s="632">
        <f t="shared" si="493"/>
        <v>420361.83319000003</v>
      </c>
      <c r="O210" s="772"/>
      <c r="R210" s="626">
        <f t="shared" si="494"/>
        <v>139204.45039386372</v>
      </c>
      <c r="S210" s="626">
        <f t="shared" si="494"/>
        <v>57595.610608292023</v>
      </c>
      <c r="T210" s="626">
        <f t="shared" si="494"/>
        <v>46584.173998592276</v>
      </c>
      <c r="U210" s="641"/>
      <c r="V210" s="626">
        <f t="shared" si="495"/>
        <v>243384.23500074801</v>
      </c>
      <c r="X210" s="635">
        <f t="shared" si="496"/>
        <v>0.42492505791153334</v>
      </c>
      <c r="Y210" s="635">
        <f t="shared" si="497"/>
        <v>1.2050638671244536</v>
      </c>
      <c r="Z210" s="635">
        <f t="shared" si="498"/>
        <v>6.7949596695985937E-2</v>
      </c>
      <c r="AA210" s="626"/>
      <c r="AB210" s="635">
        <f t="shared" si="523"/>
        <v>0.5412151047063235</v>
      </c>
      <c r="AE210" s="635">
        <f t="shared" si="524"/>
        <v>0.73391062618131409</v>
      </c>
      <c r="AF210" s="635">
        <f t="shared" si="525"/>
        <v>2.0813297800242037</v>
      </c>
      <c r="AG210" s="635">
        <f t="shared" si="526"/>
        <v>0.11735935580033781</v>
      </c>
      <c r="AH210" s="626"/>
      <c r="AI210" s="635">
        <f t="shared" si="499"/>
        <v>0.93476133967250907</v>
      </c>
      <c r="AK210" s="636">
        <f t="shared" si="500"/>
        <v>1.011351629727723</v>
      </c>
      <c r="AL210" s="636">
        <f t="shared" si="501"/>
        <v>0.98671104149928734</v>
      </c>
      <c r="AM210" s="636">
        <f t="shared" si="502"/>
        <v>0.98067596912814659</v>
      </c>
      <c r="AN210" s="637"/>
      <c r="AO210" s="636">
        <f t="shared" si="503"/>
        <v>1.1123184279227767</v>
      </c>
      <c r="AQ210" s="631">
        <f t="shared" si="527"/>
        <v>1.7271530885667596</v>
      </c>
      <c r="AR210" s="631">
        <f t="shared" si="528"/>
        <v>1.7271530885667599</v>
      </c>
      <c r="AS210" s="631">
        <f t="shared" si="529"/>
        <v>1.7271530885667599</v>
      </c>
      <c r="AT210" s="631"/>
      <c r="AU210" s="631">
        <f t="shared" si="504"/>
        <v>1.7271530885667599</v>
      </c>
      <c r="AW210" s="631">
        <f t="shared" si="505"/>
        <v>0.57195343976751778</v>
      </c>
      <c r="AX210" s="631">
        <f t="shared" si="505"/>
        <v>0.23664478764664035</v>
      </c>
      <c r="AY210" s="631">
        <f t="shared" si="505"/>
        <v>0.1914017725858419</v>
      </c>
      <c r="AZ210" s="646"/>
      <c r="BA210" s="631">
        <f t="shared" si="530"/>
        <v>1</v>
      </c>
      <c r="BC210" s="621"/>
      <c r="BD210" s="638">
        <f t="shared" si="506"/>
        <v>1.011351629727723</v>
      </c>
      <c r="BE210" s="638">
        <f t="shared" si="507"/>
        <v>0.98671104149928734</v>
      </c>
      <c r="BF210" s="638">
        <f t="shared" si="508"/>
        <v>0.98067596912814659</v>
      </c>
      <c r="BG210" s="638">
        <v>1</v>
      </c>
      <c r="BH210" s="629"/>
      <c r="BI210" s="638">
        <f t="shared" si="509"/>
        <v>1.7271530885667596</v>
      </c>
      <c r="BJ210" s="638">
        <f t="shared" si="510"/>
        <v>1.7271530885667599</v>
      </c>
      <c r="BK210" s="638">
        <f t="shared" si="511"/>
        <v>1.7271530885667599</v>
      </c>
      <c r="BL210" s="638">
        <v>1</v>
      </c>
      <c r="BN210" s="638">
        <v>1</v>
      </c>
      <c r="BO210" s="638">
        <v>1</v>
      </c>
      <c r="BP210" s="638">
        <v>1</v>
      </c>
      <c r="BQ210" s="638">
        <v>1</v>
      </c>
      <c r="BT210" s="630">
        <f t="shared" si="512"/>
        <v>1.0652826784084144</v>
      </c>
      <c r="BU210" s="630">
        <f t="shared" si="513"/>
        <v>0.9038442876206797</v>
      </c>
      <c r="BV210" s="630">
        <f t="shared" si="514"/>
        <v>0.81257692485467781</v>
      </c>
      <c r="BW210" s="630">
        <f t="shared" si="515"/>
        <v>1.1151502527024468</v>
      </c>
      <c r="BX210" s="630">
        <v>1</v>
      </c>
      <c r="BY210" s="630">
        <v>1</v>
      </c>
      <c r="BZ210" s="630">
        <f t="shared" si="516"/>
        <v>0.9974605890346997</v>
      </c>
      <c r="CA210" s="630">
        <f t="shared" si="517"/>
        <v>0.96284966358070279</v>
      </c>
      <c r="CB210" s="630">
        <f t="shared" si="518"/>
        <v>0.9628496635807029</v>
      </c>
      <c r="CC210" s="630"/>
      <c r="CD210" s="630">
        <f t="shared" si="519"/>
        <v>0.9061453630918711</v>
      </c>
      <c r="CG210" s="575"/>
      <c r="CI210" s="621">
        <f t="shared" si="487"/>
        <v>0.44905869478234745</v>
      </c>
      <c r="CJ210" s="621">
        <f t="shared" si="488"/>
        <v>0.52691079841728883</v>
      </c>
      <c r="CK210" s="621">
        <f t="shared" si="489"/>
        <v>2.4030506800363543E-2</v>
      </c>
      <c r="CL210" s="621">
        <f t="shared" si="490"/>
        <v>0</v>
      </c>
      <c r="CN210" s="621">
        <f t="shared" ref="CN210:CP229" si="556">(CI210-CI209)/LN(CI210/CI209)</f>
        <v>0.44676681821437475</v>
      </c>
      <c r="CO210" s="621">
        <f t="shared" si="556"/>
        <v>0.52127020662045487</v>
      </c>
      <c r="CP210" s="621">
        <f t="shared" si="556"/>
        <v>3.1275112799577308E-2</v>
      </c>
      <c r="CQ210" s="621"/>
      <c r="CR210" s="621">
        <f t="shared" si="521"/>
        <v>0.99931213763440685</v>
      </c>
      <c r="CS210" s="621"/>
      <c r="CT210" s="621">
        <f t="shared" ref="CT210:CW229" si="557">CN210/$CR210</f>
        <v>0.44707434383011774</v>
      </c>
      <c r="CU210" s="621">
        <f t="shared" si="557"/>
        <v>0.52162901558908004</v>
      </c>
      <c r="CV210" s="621">
        <f t="shared" si="557"/>
        <v>3.1296640580802337E-2</v>
      </c>
      <c r="CW210" s="621">
        <f t="shared" si="557"/>
        <v>0</v>
      </c>
      <c r="CZ210" s="621">
        <f t="shared" si="531"/>
        <v>1.1287683453571925E-2</v>
      </c>
      <c r="DA210" s="621">
        <f t="shared" si="532"/>
        <v>-1.3378046850941896E-2</v>
      </c>
      <c r="DB210" s="621">
        <f t="shared" si="533"/>
        <v>-1.9513180679184141E-2</v>
      </c>
      <c r="DC210" s="621">
        <f t="shared" si="534"/>
        <v>0</v>
      </c>
      <c r="DE210" s="621">
        <f t="shared" si="535"/>
        <v>-0.20754469251558574</v>
      </c>
      <c r="DF210" s="621">
        <f t="shared" si="536"/>
        <v>-0.2075446925155856</v>
      </c>
      <c r="DG210" s="621">
        <f t="shared" si="537"/>
        <v>-0.2075446925155856</v>
      </c>
      <c r="DH210" s="621">
        <f t="shared" si="538"/>
        <v>0</v>
      </c>
      <c r="DI210" s="621"/>
      <c r="DK210" s="621">
        <f t="shared" si="539"/>
        <v>0.10540117660066366</v>
      </c>
      <c r="DL210" s="621">
        <f t="shared" si="540"/>
        <v>0.14138877525075577</v>
      </c>
      <c r="DM210" s="621">
        <f t="shared" si="541"/>
        <v>-0.3797691278107222</v>
      </c>
      <c r="DN210" s="621"/>
      <c r="DP210" s="621">
        <f t="shared" si="542"/>
        <v>-0.20754469251558574</v>
      </c>
      <c r="DQ210" s="621">
        <f t="shared" si="543"/>
        <v>-0.2075446925155856</v>
      </c>
      <c r="DR210" s="621">
        <f t="shared" si="544"/>
        <v>-0.2075446925155856</v>
      </c>
      <c r="DS210" s="621">
        <f t="shared" si="545"/>
        <v>0</v>
      </c>
      <c r="DU210" s="621">
        <f t="shared" si="546"/>
        <v>0</v>
      </c>
      <c r="DV210" s="621">
        <f t="shared" si="547"/>
        <v>0</v>
      </c>
      <c r="DW210" s="621">
        <f t="shared" si="548"/>
        <v>0</v>
      </c>
      <c r="DX210" s="621">
        <f t="shared" si="549"/>
        <v>0</v>
      </c>
      <c r="EB210" s="621">
        <f t="shared" si="553"/>
        <v>0.99746058903469959</v>
      </c>
      <c r="EC210" s="621">
        <f t="shared" si="482"/>
        <v>1.0532818177451144</v>
      </c>
      <c r="ED210" s="621">
        <f t="shared" si="550"/>
        <v>0.9974605890346997</v>
      </c>
      <c r="EE210" s="621"/>
      <c r="EF210" s="621">
        <f t="shared" si="554"/>
        <v>0.81257692485467781</v>
      </c>
      <c r="EG210" s="621">
        <f t="shared" si="484"/>
        <v>1.4384072715900253</v>
      </c>
      <c r="EH210" s="621">
        <f t="shared" si="551"/>
        <v>0.81257692485467781</v>
      </c>
      <c r="EI210" s="621"/>
      <c r="EJ210" s="621">
        <f t="shared" si="555"/>
        <v>1.1151502527024468</v>
      </c>
      <c r="EK210" s="621">
        <f t="shared" si="486"/>
        <v>1.0060353839817415</v>
      </c>
      <c r="EL210" s="621">
        <f t="shared" si="552"/>
        <v>1.1151502527024468</v>
      </c>
      <c r="EM210" s="621"/>
      <c r="EP210" s="577"/>
    </row>
    <row r="211" spans="1:146" x14ac:dyDescent="0.2">
      <c r="A211" s="615" t="s">
        <v>115</v>
      </c>
      <c r="B211" s="571">
        <f t="shared" si="480"/>
        <v>1987</v>
      </c>
      <c r="D211" s="626">
        <f>Mining_Data!H27</f>
        <v>105.88619485480872</v>
      </c>
      <c r="E211" s="626">
        <f>Mining_Data!I27</f>
        <v>117.39013782139904</v>
      </c>
      <c r="F211" s="626">
        <f>Mining_Data!J27</f>
        <v>5.2463357503243193</v>
      </c>
      <c r="G211" s="626"/>
      <c r="H211" s="626">
        <f t="shared" si="491"/>
        <v>228.52266842653205</v>
      </c>
      <c r="J211" s="632">
        <f t="shared" si="492"/>
        <v>246422.03400000004</v>
      </c>
      <c r="K211" s="632">
        <f t="shared" si="492"/>
        <v>99321.852150000021</v>
      </c>
      <c r="L211" s="632">
        <f t="shared" si="492"/>
        <v>78761.2</v>
      </c>
      <c r="M211" s="632"/>
      <c r="N211" s="632">
        <f t="shared" si="493"/>
        <v>424505.08615000005</v>
      </c>
      <c r="O211" s="772"/>
      <c r="R211" s="626">
        <f t="shared" si="494"/>
        <v>144277.45598872696</v>
      </c>
      <c r="S211" s="626">
        <f t="shared" si="494"/>
        <v>58151.878383937343</v>
      </c>
      <c r="T211" s="626">
        <f t="shared" si="494"/>
        <v>46113.837233480997</v>
      </c>
      <c r="U211" s="641"/>
      <c r="V211" s="626">
        <f t="shared" si="495"/>
        <v>248543.1716061453</v>
      </c>
      <c r="X211" s="635">
        <f t="shared" si="496"/>
        <v>0.42969450879059257</v>
      </c>
      <c r="Y211" s="635">
        <f t="shared" si="497"/>
        <v>1.1819165196810018</v>
      </c>
      <c r="Z211" s="635">
        <f t="shared" si="498"/>
        <v>6.6610662995539929E-2</v>
      </c>
      <c r="AA211" s="626"/>
      <c r="AB211" s="635">
        <f t="shared" si="523"/>
        <v>0.5383272801254092</v>
      </c>
      <c r="AE211" s="635">
        <f t="shared" si="524"/>
        <v>0.73390672249642441</v>
      </c>
      <c r="AF211" s="635">
        <f t="shared" si="525"/>
        <v>2.0186817878238035</v>
      </c>
      <c r="AG211" s="635">
        <f t="shared" si="526"/>
        <v>0.1137692299116503</v>
      </c>
      <c r="AH211" s="626"/>
      <c r="AI211" s="635">
        <f t="shared" si="499"/>
        <v>0.91944858895041859</v>
      </c>
      <c r="AK211" s="636">
        <f t="shared" si="500"/>
        <v>1.0227032594554455</v>
      </c>
      <c r="AL211" s="636">
        <f t="shared" si="501"/>
        <v>0.96775790222844116</v>
      </c>
      <c r="AM211" s="636">
        <f t="shared" si="502"/>
        <v>0.96135193825629306</v>
      </c>
      <c r="AN211" s="637"/>
      <c r="AO211" s="636">
        <f t="shared" si="503"/>
        <v>1.1063833007062103</v>
      </c>
      <c r="AQ211" s="631">
        <f t="shared" si="527"/>
        <v>1.7079732402493575</v>
      </c>
      <c r="AR211" s="631">
        <f t="shared" si="528"/>
        <v>1.7079732402493573</v>
      </c>
      <c r="AS211" s="631">
        <f t="shared" si="529"/>
        <v>1.7079732402493573</v>
      </c>
      <c r="AT211" s="631"/>
      <c r="AU211" s="631">
        <f t="shared" si="504"/>
        <v>1.7079732402493573</v>
      </c>
      <c r="AW211" s="631">
        <f t="shared" si="505"/>
        <v>0.58049253599031347</v>
      </c>
      <c r="AX211" s="631">
        <f t="shared" si="505"/>
        <v>0.23397093554470244</v>
      </c>
      <c r="AY211" s="631">
        <f t="shared" si="505"/>
        <v>0.18553652846498406</v>
      </c>
      <c r="AZ211" s="646"/>
      <c r="BA211" s="631">
        <f t="shared" si="530"/>
        <v>0.99999999999999989</v>
      </c>
      <c r="BC211" s="621"/>
      <c r="BD211" s="638">
        <f t="shared" si="506"/>
        <v>1.0227032594554455</v>
      </c>
      <c r="BE211" s="638">
        <f t="shared" si="507"/>
        <v>0.96775790222844116</v>
      </c>
      <c r="BF211" s="638">
        <f t="shared" si="508"/>
        <v>0.96135193825629306</v>
      </c>
      <c r="BG211" s="638">
        <v>1</v>
      </c>
      <c r="BH211" s="629"/>
      <c r="BI211" s="638">
        <f t="shared" si="509"/>
        <v>1.7079732402493575</v>
      </c>
      <c r="BJ211" s="638">
        <f t="shared" si="510"/>
        <v>1.7079732402493573</v>
      </c>
      <c r="BK211" s="638">
        <f t="shared" si="511"/>
        <v>1.7079732402493573</v>
      </c>
      <c r="BL211" s="638">
        <v>1</v>
      </c>
      <c r="BN211" s="638">
        <v>1</v>
      </c>
      <c r="BO211" s="638">
        <v>1</v>
      </c>
      <c r="BP211" s="638">
        <v>1</v>
      </c>
      <c r="BQ211" s="638">
        <v>1</v>
      </c>
      <c r="BT211" s="630">
        <f t="shared" si="512"/>
        <v>1.087863129458253</v>
      </c>
      <c r="BU211" s="630">
        <f t="shared" si="513"/>
        <v>0.88903800319221815</v>
      </c>
      <c r="BV211" s="630">
        <f t="shared" si="514"/>
        <v>0.80355334595590922</v>
      </c>
      <c r="BW211" s="630">
        <f t="shared" si="515"/>
        <v>1.1152807363508597</v>
      </c>
      <c r="BX211" s="630">
        <v>1</v>
      </c>
      <c r="BY211" s="630">
        <v>1</v>
      </c>
      <c r="BZ211" s="630">
        <f t="shared" si="516"/>
        <v>0.99202224574077991</v>
      </c>
      <c r="CA211" s="630">
        <f t="shared" si="517"/>
        <v>0.96715166436000288</v>
      </c>
      <c r="CB211" s="630">
        <f t="shared" si="518"/>
        <v>0.96715166436000277</v>
      </c>
      <c r="CC211" s="630"/>
      <c r="CD211" s="630">
        <f t="shared" si="519"/>
        <v>0.89618756737490346</v>
      </c>
      <c r="CG211" s="575"/>
      <c r="CI211" s="621">
        <f t="shared" si="487"/>
        <v>0.46335094712431196</v>
      </c>
      <c r="CJ211" s="621">
        <f t="shared" si="488"/>
        <v>0.51369143651995686</v>
      </c>
      <c r="CK211" s="621">
        <f t="shared" si="489"/>
        <v>2.2957616355731326E-2</v>
      </c>
      <c r="CL211" s="621">
        <f t="shared" si="490"/>
        <v>0</v>
      </c>
      <c r="CN211" s="621">
        <f t="shared" si="556"/>
        <v>0.45616750550585067</v>
      </c>
      <c r="CO211" s="621">
        <f t="shared" si="556"/>
        <v>0.520273127418863</v>
      </c>
      <c r="CP211" s="621">
        <f t="shared" si="556"/>
        <v>2.348997808521551E-2</v>
      </c>
      <c r="CQ211" s="621"/>
      <c r="CR211" s="621">
        <f t="shared" si="521"/>
        <v>0.99993061100992919</v>
      </c>
      <c r="CS211" s="621"/>
      <c r="CT211" s="621">
        <f t="shared" si="557"/>
        <v>0.45619916070488314</v>
      </c>
      <c r="CU211" s="621">
        <f t="shared" si="557"/>
        <v>0.52030923115093708</v>
      </c>
      <c r="CV211" s="621">
        <f t="shared" si="557"/>
        <v>2.3491608144179773E-2</v>
      </c>
      <c r="CW211" s="621">
        <f t="shared" si="557"/>
        <v>0</v>
      </c>
      <c r="CZ211" s="621">
        <f t="shared" si="531"/>
        <v>1.1161692479271221E-2</v>
      </c>
      <c r="DA211" s="621">
        <f t="shared" si="532"/>
        <v>-1.9395277138766223E-2</v>
      </c>
      <c r="DB211" s="621">
        <f t="shared" si="533"/>
        <v>-1.9901535504923511E-2</v>
      </c>
      <c r="DC211" s="621">
        <f t="shared" si="534"/>
        <v>0</v>
      </c>
      <c r="DE211" s="621">
        <f t="shared" si="535"/>
        <v>-1.1167011512859724E-2</v>
      </c>
      <c r="DF211" s="621">
        <f t="shared" si="536"/>
        <v>-1.116701151285995E-2</v>
      </c>
      <c r="DG211" s="621">
        <f t="shared" si="537"/>
        <v>-1.116701151285995E-2</v>
      </c>
      <c r="DH211" s="621">
        <f t="shared" si="538"/>
        <v>0</v>
      </c>
      <c r="DI211" s="621"/>
      <c r="DK211" s="621">
        <f t="shared" si="539"/>
        <v>1.4819354098576416E-2</v>
      </c>
      <c r="DL211" s="621">
        <f t="shared" si="540"/>
        <v>-1.136332996087012E-2</v>
      </c>
      <c r="DM211" s="621">
        <f t="shared" si="541"/>
        <v>-3.1122958524818559E-2</v>
      </c>
      <c r="DN211" s="621"/>
      <c r="DP211" s="621">
        <f t="shared" si="542"/>
        <v>-1.1167011512859724E-2</v>
      </c>
      <c r="DQ211" s="621">
        <f t="shared" si="543"/>
        <v>-1.116701151285995E-2</v>
      </c>
      <c r="DR211" s="621">
        <f t="shared" si="544"/>
        <v>-1.116701151285995E-2</v>
      </c>
      <c r="DS211" s="621">
        <f t="shared" si="545"/>
        <v>0</v>
      </c>
      <c r="DU211" s="621">
        <f t="shared" si="546"/>
        <v>0</v>
      </c>
      <c r="DV211" s="621">
        <f t="shared" si="547"/>
        <v>0</v>
      </c>
      <c r="DW211" s="621">
        <f t="shared" si="548"/>
        <v>0</v>
      </c>
      <c r="DX211" s="621">
        <f t="shared" si="549"/>
        <v>0</v>
      </c>
      <c r="EB211" s="621">
        <f t="shared" si="553"/>
        <v>0.99454781135845904</v>
      </c>
      <c r="EC211" s="621">
        <f t="shared" si="482"/>
        <v>1.0475391265820628</v>
      </c>
      <c r="ED211" s="621">
        <f t="shared" si="550"/>
        <v>0.99202224574077991</v>
      </c>
      <c r="EE211" s="621"/>
      <c r="EF211" s="621">
        <f t="shared" si="554"/>
        <v>0.98889510811498571</v>
      </c>
      <c r="EG211" s="621">
        <f t="shared" si="484"/>
        <v>1.4224339143523996</v>
      </c>
      <c r="EH211" s="621">
        <f t="shared" si="551"/>
        <v>0.80355334595590922</v>
      </c>
      <c r="EI211" s="621"/>
      <c r="EJ211" s="621">
        <f t="shared" si="555"/>
        <v>1.0001170099258792</v>
      </c>
      <c r="EK211" s="621">
        <f t="shared" si="486"/>
        <v>1.0061531001074531</v>
      </c>
      <c r="EL211" s="621">
        <f t="shared" si="552"/>
        <v>1.1152807363508597</v>
      </c>
      <c r="EM211" s="621"/>
      <c r="EP211" s="577"/>
    </row>
    <row r="212" spans="1:146" x14ac:dyDescent="0.2">
      <c r="A212" s="615" t="s">
        <v>115</v>
      </c>
      <c r="B212" s="571">
        <f t="shared" si="480"/>
        <v>1988</v>
      </c>
      <c r="D212" s="626">
        <f>Mining_Data!H28</f>
        <v>108.57563678318894</v>
      </c>
      <c r="E212" s="626">
        <f>Mining_Data!I28</f>
        <v>129.59379582234413</v>
      </c>
      <c r="F212" s="626">
        <f>Mining_Data!J28</f>
        <v>5.6373821885857422</v>
      </c>
      <c r="G212" s="626"/>
      <c r="H212" s="626">
        <f t="shared" si="491"/>
        <v>243.80681479411882</v>
      </c>
      <c r="J212" s="632">
        <f t="shared" si="492"/>
        <v>249907.11971999999</v>
      </c>
      <c r="K212" s="632">
        <f t="shared" si="492"/>
        <v>110370.91110000001</v>
      </c>
      <c r="L212" s="632">
        <f t="shared" si="492"/>
        <v>86367.9</v>
      </c>
      <c r="M212" s="632"/>
      <c r="N212" s="632">
        <f t="shared" si="493"/>
        <v>446645.93082000001</v>
      </c>
      <c r="O212" s="772"/>
      <c r="R212" s="626">
        <f t="shared" si="494"/>
        <v>155784.00072810904</v>
      </c>
      <c r="S212" s="626">
        <f t="shared" si="494"/>
        <v>68801.649646592385</v>
      </c>
      <c r="T212" s="626">
        <f t="shared" si="494"/>
        <v>53838.950293053495</v>
      </c>
      <c r="U212" s="641"/>
      <c r="V212" s="626">
        <f t="shared" si="495"/>
        <v>278424.60066775489</v>
      </c>
      <c r="X212" s="635">
        <f t="shared" si="496"/>
        <v>0.4344639596696519</v>
      </c>
      <c r="Y212" s="635">
        <f t="shared" si="497"/>
        <v>1.174166223063317</v>
      </c>
      <c r="Z212" s="635">
        <f t="shared" si="498"/>
        <v>6.5271729295093922E-2</v>
      </c>
      <c r="AA212" s="626"/>
      <c r="AB212" s="635">
        <f t="shared" si="523"/>
        <v>0.5458614933455509</v>
      </c>
      <c r="AE212" s="635">
        <f t="shared" si="524"/>
        <v>0.6969626937023321</v>
      </c>
      <c r="AF212" s="635">
        <f t="shared" si="525"/>
        <v>1.8835855897063172</v>
      </c>
      <c r="AG212" s="635">
        <f t="shared" si="526"/>
        <v>0.10470824854312025</v>
      </c>
      <c r="AH212" s="626"/>
      <c r="AI212" s="635">
        <f t="shared" si="499"/>
        <v>0.87566549151687356</v>
      </c>
      <c r="AK212" s="636">
        <f t="shared" si="500"/>
        <v>1.0340548891831687</v>
      </c>
      <c r="AL212" s="636">
        <f t="shared" si="501"/>
        <v>0.96141192882720372</v>
      </c>
      <c r="AM212" s="636">
        <f t="shared" si="502"/>
        <v>0.94202790738443964</v>
      </c>
      <c r="AN212" s="637"/>
      <c r="AO212" s="636">
        <f t="shared" si="503"/>
        <v>1.1218677987030103</v>
      </c>
      <c r="AQ212" s="631">
        <f t="shared" si="527"/>
        <v>1.6041898946745161</v>
      </c>
      <c r="AR212" s="631">
        <f t="shared" si="528"/>
        <v>1.6041898946745163</v>
      </c>
      <c r="AS212" s="631">
        <f t="shared" si="529"/>
        <v>1.6041898946745161</v>
      </c>
      <c r="AT212" s="631"/>
      <c r="AU212" s="631">
        <f t="shared" si="504"/>
        <v>1.6041898946745163</v>
      </c>
      <c r="AW212" s="631">
        <f t="shared" si="505"/>
        <v>0.55951952648755587</v>
      </c>
      <c r="AX212" s="631">
        <f t="shared" si="505"/>
        <v>0.2471105264462376</v>
      </c>
      <c r="AY212" s="631">
        <f t="shared" si="505"/>
        <v>0.19336994706620667</v>
      </c>
      <c r="AZ212" s="646"/>
      <c r="BA212" s="631">
        <f t="shared" si="530"/>
        <v>1.0000000000000002</v>
      </c>
      <c r="BC212" s="621"/>
      <c r="BD212" s="638">
        <f t="shared" si="506"/>
        <v>1.0340548891831687</v>
      </c>
      <c r="BE212" s="638">
        <f t="shared" si="507"/>
        <v>0.96141192882720372</v>
      </c>
      <c r="BF212" s="638">
        <f t="shared" si="508"/>
        <v>0.94202790738443964</v>
      </c>
      <c r="BG212" s="638">
        <v>1</v>
      </c>
      <c r="BH212" s="629"/>
      <c r="BI212" s="638">
        <f t="shared" si="509"/>
        <v>1.6041898946745161</v>
      </c>
      <c r="BJ212" s="638">
        <f t="shared" si="510"/>
        <v>1.6041898946745163</v>
      </c>
      <c r="BK212" s="638">
        <f t="shared" si="511"/>
        <v>1.6041898946745161</v>
      </c>
      <c r="BL212" s="638">
        <v>1</v>
      </c>
      <c r="BN212" s="638">
        <v>1</v>
      </c>
      <c r="BO212" s="638">
        <v>1</v>
      </c>
      <c r="BP212" s="638">
        <v>1</v>
      </c>
      <c r="BQ212" s="638">
        <v>1</v>
      </c>
      <c r="BT212" s="630">
        <f t="shared" si="512"/>
        <v>1.2186529022030845</v>
      </c>
      <c r="BU212" s="630">
        <f t="shared" si="513"/>
        <v>0.84670302331006597</v>
      </c>
      <c r="BV212" s="630">
        <f t="shared" si="514"/>
        <v>0.7547262024000847</v>
      </c>
      <c r="BW212" s="630">
        <f t="shared" si="515"/>
        <v>1.1296363870200423</v>
      </c>
      <c r="BX212" s="630">
        <v>1</v>
      </c>
      <c r="BY212" s="630">
        <v>1</v>
      </c>
      <c r="BZ212" s="630">
        <f t="shared" si="516"/>
        <v>0.99312293016912734</v>
      </c>
      <c r="CA212" s="630">
        <f t="shared" si="517"/>
        <v>1.031837096660938</v>
      </c>
      <c r="CB212" s="630">
        <f t="shared" si="518"/>
        <v>1.0318370966609378</v>
      </c>
      <c r="CC212" s="630"/>
      <c r="CD212" s="630">
        <f t="shared" si="519"/>
        <v>0.8525661804685889</v>
      </c>
      <c r="CG212" s="575"/>
      <c r="CI212" s="621">
        <f t="shared" si="487"/>
        <v>0.44533470844477818</v>
      </c>
      <c r="CJ212" s="621">
        <f t="shared" si="488"/>
        <v>0.53154295925558448</v>
      </c>
      <c r="CK212" s="621">
        <f t="shared" si="489"/>
        <v>2.3122332299637297E-2</v>
      </c>
      <c r="CL212" s="621">
        <f t="shared" si="490"/>
        <v>0</v>
      </c>
      <c r="CN212" s="621">
        <f t="shared" si="556"/>
        <v>0.4542832877800424</v>
      </c>
      <c r="CO212" s="621">
        <f t="shared" si="556"/>
        <v>0.52256637967622677</v>
      </c>
      <c r="CP212" s="621">
        <f t="shared" si="556"/>
        <v>2.303987619593913E-2</v>
      </c>
      <c r="CQ212" s="621"/>
      <c r="CR212" s="621">
        <f t="shared" si="521"/>
        <v>0.99988954365220839</v>
      </c>
      <c r="CS212" s="621"/>
      <c r="CT212" s="621">
        <f t="shared" si="557"/>
        <v>0.45433347179601646</v>
      </c>
      <c r="CU212" s="621">
        <f t="shared" si="557"/>
        <v>0.52262410682633464</v>
      </c>
      <c r="CV212" s="621">
        <f t="shared" si="557"/>
        <v>2.3042421377648781E-2</v>
      </c>
      <c r="CW212" s="621">
        <f t="shared" si="557"/>
        <v>0</v>
      </c>
      <c r="CZ212" s="621">
        <f t="shared" si="531"/>
        <v>1.1038483060882509E-2</v>
      </c>
      <c r="DA212" s="621">
        <f t="shared" si="532"/>
        <v>-6.5789918425338909E-3</v>
      </c>
      <c r="DB212" s="621">
        <f t="shared" si="533"/>
        <v>-2.0305662986995134E-2</v>
      </c>
      <c r="DC212" s="621">
        <f t="shared" si="534"/>
        <v>0</v>
      </c>
      <c r="DE212" s="621">
        <f t="shared" si="535"/>
        <v>-6.2688537304269085E-2</v>
      </c>
      <c r="DF212" s="621">
        <f t="shared" si="536"/>
        <v>-6.2688537304268849E-2</v>
      </c>
      <c r="DG212" s="621">
        <f t="shared" si="537"/>
        <v>-6.2688537304268974E-2</v>
      </c>
      <c r="DH212" s="621">
        <f t="shared" si="538"/>
        <v>0</v>
      </c>
      <c r="DI212" s="621"/>
      <c r="DK212" s="621">
        <f t="shared" si="539"/>
        <v>-3.6798516126073259E-2</v>
      </c>
      <c r="DL212" s="621">
        <f t="shared" si="540"/>
        <v>5.4638811462074E-2</v>
      </c>
      <c r="DM212" s="621">
        <f t="shared" si="541"/>
        <v>4.1353396708697393E-2</v>
      </c>
      <c r="DN212" s="621"/>
      <c r="DP212" s="621">
        <f t="shared" si="542"/>
        <v>-6.2688537304269085E-2</v>
      </c>
      <c r="DQ212" s="621">
        <f t="shared" si="543"/>
        <v>-6.2688537304268849E-2</v>
      </c>
      <c r="DR212" s="621">
        <f t="shared" si="544"/>
        <v>-6.2688537304268974E-2</v>
      </c>
      <c r="DS212" s="621">
        <f t="shared" si="545"/>
        <v>0</v>
      </c>
      <c r="DU212" s="621">
        <f t="shared" si="546"/>
        <v>0</v>
      </c>
      <c r="DV212" s="621">
        <f t="shared" si="547"/>
        <v>0</v>
      </c>
      <c r="DW212" s="621">
        <f t="shared" si="548"/>
        <v>0</v>
      </c>
      <c r="DX212" s="621">
        <f t="shared" si="549"/>
        <v>0</v>
      </c>
      <c r="EB212" s="621">
        <f t="shared" si="553"/>
        <v>1.00110953603417</v>
      </c>
      <c r="EC212" s="621">
        <f t="shared" si="482"/>
        <v>1.0487014089902085</v>
      </c>
      <c r="ED212" s="621">
        <f t="shared" si="550"/>
        <v>0.99312293016912734</v>
      </c>
      <c r="EE212" s="621"/>
      <c r="EF212" s="621">
        <f t="shared" si="554"/>
        <v>0.939235965102305</v>
      </c>
      <c r="EG212" s="621">
        <f t="shared" si="484"/>
        <v>1.3360010903410255</v>
      </c>
      <c r="EH212" s="621">
        <f t="shared" si="551"/>
        <v>0.7547262024000847</v>
      </c>
      <c r="EI212" s="621"/>
      <c r="EJ212" s="621">
        <f t="shared" si="555"/>
        <v>1.0128717821453219</v>
      </c>
      <c r="EK212" s="621">
        <f t="shared" si="486"/>
        <v>1.0191040836168765</v>
      </c>
      <c r="EL212" s="621">
        <f t="shared" si="552"/>
        <v>1.1296363870200423</v>
      </c>
      <c r="EM212" s="621"/>
      <c r="EP212" s="577"/>
    </row>
    <row r="213" spans="1:146" x14ac:dyDescent="0.2">
      <c r="A213" s="615" t="s">
        <v>115</v>
      </c>
      <c r="B213" s="571">
        <f t="shared" si="480"/>
        <v>1989</v>
      </c>
      <c r="D213" s="626">
        <f>Mining_Data!H29</f>
        <v>104.83278717364509</v>
      </c>
      <c r="E213" s="626">
        <f>Mining_Data!I29</f>
        <v>135.64595843833649</v>
      </c>
      <c r="F213" s="626">
        <f>Mining_Data!J29</f>
        <v>4.9878129475098492</v>
      </c>
      <c r="G213" s="626"/>
      <c r="H213" s="626">
        <f t="shared" si="491"/>
        <v>245.46655855949143</v>
      </c>
      <c r="J213" s="632">
        <f t="shared" si="492"/>
        <v>238672.16076000006</v>
      </c>
      <c r="K213" s="632">
        <f t="shared" si="492"/>
        <v>111694.85340000001</v>
      </c>
      <c r="L213" s="632">
        <f t="shared" si="492"/>
        <v>78016.500000000015</v>
      </c>
      <c r="M213" s="632"/>
      <c r="N213" s="632">
        <f t="shared" si="493"/>
        <v>428383.51416000008</v>
      </c>
      <c r="O213" s="772"/>
      <c r="R213" s="626">
        <f t="shared" si="494"/>
        <v>145986.55009251874</v>
      </c>
      <c r="S213" s="626">
        <f t="shared" si="494"/>
        <v>68319.43138668903</v>
      </c>
      <c r="T213" s="626">
        <f t="shared" si="494"/>
        <v>47719.682299879591</v>
      </c>
      <c r="U213" s="641"/>
      <c r="V213" s="626">
        <f t="shared" si="495"/>
        <v>262025.66377908734</v>
      </c>
      <c r="X213" s="635">
        <f t="shared" si="496"/>
        <v>0.43923341054871112</v>
      </c>
      <c r="Y213" s="635">
        <f t="shared" si="497"/>
        <v>1.2144333808520535</v>
      </c>
      <c r="Z213" s="635">
        <f t="shared" si="498"/>
        <v>6.3932795594647901E-2</v>
      </c>
      <c r="AA213" s="626"/>
      <c r="AB213" s="635">
        <f t="shared" si="523"/>
        <v>0.57300654774452953</v>
      </c>
      <c r="AE213" s="635">
        <f t="shared" si="524"/>
        <v>0.71809894204094471</v>
      </c>
      <c r="AF213" s="635">
        <f t="shared" si="525"/>
        <v>1.9854667359653255</v>
      </c>
      <c r="AG213" s="635">
        <f t="shared" si="526"/>
        <v>0.10452318010345252</v>
      </c>
      <c r="AH213" s="626"/>
      <c r="AI213" s="635">
        <f t="shared" si="499"/>
        <v>0.93680349863150492</v>
      </c>
      <c r="AK213" s="636">
        <f t="shared" si="500"/>
        <v>1.0454065189108914</v>
      </c>
      <c r="AL213" s="636">
        <f t="shared" si="501"/>
        <v>0.9943828362486915</v>
      </c>
      <c r="AM213" s="636">
        <f t="shared" si="502"/>
        <v>0.92270387651258601</v>
      </c>
      <c r="AN213" s="637"/>
      <c r="AO213" s="636">
        <f t="shared" si="503"/>
        <v>1.1776569737877194</v>
      </c>
      <c r="AQ213" s="631">
        <f t="shared" si="527"/>
        <v>1.6348914376614967</v>
      </c>
      <c r="AR213" s="631">
        <f t="shared" si="528"/>
        <v>1.6348914376614967</v>
      </c>
      <c r="AS213" s="631">
        <f t="shared" si="529"/>
        <v>1.6348914376614965</v>
      </c>
      <c r="AT213" s="631"/>
      <c r="AU213" s="631">
        <f t="shared" si="504"/>
        <v>1.6348914376614967</v>
      </c>
      <c r="AW213" s="631">
        <f t="shared" si="505"/>
        <v>0.55714599855226143</v>
      </c>
      <c r="AX213" s="631">
        <f t="shared" si="505"/>
        <v>0.26073564856719089</v>
      </c>
      <c r="AY213" s="631">
        <f t="shared" si="505"/>
        <v>0.18211835288054776</v>
      </c>
      <c r="AZ213" s="646"/>
      <c r="BA213" s="631">
        <f t="shared" si="530"/>
        <v>1</v>
      </c>
      <c r="BC213" s="621"/>
      <c r="BD213" s="638">
        <f t="shared" si="506"/>
        <v>1.0454065189108914</v>
      </c>
      <c r="BE213" s="638">
        <f t="shared" si="507"/>
        <v>0.9943828362486915</v>
      </c>
      <c r="BF213" s="638">
        <f t="shared" si="508"/>
        <v>0.92270387651258601</v>
      </c>
      <c r="BG213" s="638">
        <v>1</v>
      </c>
      <c r="BH213" s="629"/>
      <c r="BI213" s="638">
        <f t="shared" si="509"/>
        <v>1.6348914376614967</v>
      </c>
      <c r="BJ213" s="638">
        <f t="shared" si="510"/>
        <v>1.6348914376614967</v>
      </c>
      <c r="BK213" s="638">
        <f t="shared" si="511"/>
        <v>1.6348914376614965</v>
      </c>
      <c r="BL213" s="638">
        <v>1</v>
      </c>
      <c r="BN213" s="638">
        <v>1</v>
      </c>
      <c r="BO213" s="638">
        <v>1</v>
      </c>
      <c r="BP213" s="638">
        <v>1</v>
      </c>
      <c r="BQ213" s="638">
        <v>1</v>
      </c>
      <c r="BT213" s="630">
        <f t="shared" si="512"/>
        <v>1.1468754371928442</v>
      </c>
      <c r="BU213" s="630">
        <f t="shared" si="513"/>
        <v>0.90581890256372866</v>
      </c>
      <c r="BV213" s="630">
        <f t="shared" si="514"/>
        <v>0.76917041441220946</v>
      </c>
      <c r="BW213" s="630">
        <f t="shared" si="515"/>
        <v>1.1593224676595197</v>
      </c>
      <c r="BX213" s="630">
        <v>1</v>
      </c>
      <c r="BY213" s="630">
        <v>1</v>
      </c>
      <c r="BZ213" s="630">
        <f t="shared" si="516"/>
        <v>1.0158148458601117</v>
      </c>
      <c r="CA213" s="630">
        <f t="shared" si="517"/>
        <v>1.0388614498953188</v>
      </c>
      <c r="CB213" s="630">
        <f t="shared" si="518"/>
        <v>1.0388614498953186</v>
      </c>
      <c r="CC213" s="630"/>
      <c r="CD213" s="630">
        <f t="shared" si="519"/>
        <v>0.89171654288705815</v>
      </c>
      <c r="CG213" s="575"/>
      <c r="CI213" s="621">
        <f t="shared" si="487"/>
        <v>0.4270756382818548</v>
      </c>
      <c r="CJ213" s="621">
        <f t="shared" si="488"/>
        <v>0.55260463679601901</v>
      </c>
      <c r="CK213" s="621">
        <f t="shared" si="489"/>
        <v>2.0319724922126203E-2</v>
      </c>
      <c r="CL213" s="621">
        <f t="shared" si="490"/>
        <v>0</v>
      </c>
      <c r="CN213" s="621">
        <f t="shared" si="556"/>
        <v>0.43614147386733415</v>
      </c>
      <c r="CO213" s="621">
        <f t="shared" si="556"/>
        <v>0.54200559714686147</v>
      </c>
      <c r="CP213" s="621">
        <f t="shared" si="556"/>
        <v>2.1690860668901406E-2</v>
      </c>
      <c r="CQ213" s="621"/>
      <c r="CR213" s="621">
        <f t="shared" si="521"/>
        <v>0.99983793168309698</v>
      </c>
      <c r="CS213" s="621"/>
      <c r="CT213" s="621">
        <f t="shared" si="557"/>
        <v>0.4362121700395451</v>
      </c>
      <c r="CU213" s="621">
        <f t="shared" si="557"/>
        <v>0.54209345332044523</v>
      </c>
      <c r="CV213" s="621">
        <f t="shared" si="557"/>
        <v>2.1694376640009713E-2</v>
      </c>
      <c r="CW213" s="621">
        <f t="shared" si="557"/>
        <v>0</v>
      </c>
      <c r="CZ213" s="621">
        <f t="shared" si="531"/>
        <v>1.0917964088845739E-2</v>
      </c>
      <c r="DA213" s="621">
        <f t="shared" si="532"/>
        <v>3.3719316488041585E-2</v>
      </c>
      <c r="DB213" s="621">
        <f t="shared" si="533"/>
        <v>-2.0726543964529023E-2</v>
      </c>
      <c r="DC213" s="621">
        <f t="shared" si="534"/>
        <v>0</v>
      </c>
      <c r="DE213" s="621">
        <f t="shared" si="535"/>
        <v>1.8957512522849988E-2</v>
      </c>
      <c r="DF213" s="621">
        <f t="shared" si="536"/>
        <v>1.895751252284977E-2</v>
      </c>
      <c r="DG213" s="621">
        <f t="shared" si="537"/>
        <v>1.895751252284977E-2</v>
      </c>
      <c r="DH213" s="621">
        <f t="shared" si="538"/>
        <v>0</v>
      </c>
      <c r="DI213" s="621"/>
      <c r="DK213" s="621">
        <f t="shared" si="539"/>
        <v>-4.2511055577214175E-3</v>
      </c>
      <c r="DL213" s="621">
        <f t="shared" si="540"/>
        <v>5.3671341282660351E-2</v>
      </c>
      <c r="DM213" s="621">
        <f t="shared" si="541"/>
        <v>-5.9948412036923103E-2</v>
      </c>
      <c r="DN213" s="621"/>
      <c r="DP213" s="621">
        <f t="shared" si="542"/>
        <v>1.8957512522849988E-2</v>
      </c>
      <c r="DQ213" s="621">
        <f t="shared" si="543"/>
        <v>1.895751252284977E-2</v>
      </c>
      <c r="DR213" s="621">
        <f t="shared" si="544"/>
        <v>1.895751252284977E-2</v>
      </c>
      <c r="DS213" s="621">
        <f t="shared" si="545"/>
        <v>0</v>
      </c>
      <c r="DU213" s="621">
        <f t="shared" si="546"/>
        <v>0</v>
      </c>
      <c r="DV213" s="621">
        <f t="shared" si="547"/>
        <v>0</v>
      </c>
      <c r="DW213" s="621">
        <f t="shared" si="548"/>
        <v>0</v>
      </c>
      <c r="DX213" s="621">
        <f t="shared" si="549"/>
        <v>0</v>
      </c>
      <c r="EB213" s="621">
        <f t="shared" si="553"/>
        <v>1.022849050204812</v>
      </c>
      <c r="EC213" s="621">
        <f t="shared" si="482"/>
        <v>1.0726632401340828</v>
      </c>
      <c r="ED213" s="621">
        <f t="shared" si="550"/>
        <v>1.0158148458601117</v>
      </c>
      <c r="EE213" s="621"/>
      <c r="EF213" s="621">
        <f t="shared" si="554"/>
        <v>1.0191383470802935</v>
      </c>
      <c r="EG213" s="621">
        <f t="shared" si="484"/>
        <v>1.3615699429076227</v>
      </c>
      <c r="EH213" s="621">
        <f t="shared" si="551"/>
        <v>0.76917041441220946</v>
      </c>
      <c r="EI213" s="621"/>
      <c r="EJ213" s="621">
        <f t="shared" si="555"/>
        <v>1.0262793240201733</v>
      </c>
      <c r="EK213" s="621">
        <f t="shared" si="486"/>
        <v>1.0458854500405261</v>
      </c>
      <c r="EL213" s="621">
        <f t="shared" si="552"/>
        <v>1.1593224676595197</v>
      </c>
      <c r="EM213" s="621"/>
      <c r="EP213" s="577"/>
    </row>
    <row r="214" spans="1:146" x14ac:dyDescent="0.2">
      <c r="A214" s="615" t="s">
        <v>115</v>
      </c>
      <c r="B214" s="571">
        <f t="shared" si="480"/>
        <v>1990</v>
      </c>
      <c r="D214" s="626">
        <f>Mining_Data!H30</f>
        <v>107.43961127499566</v>
      </c>
      <c r="E214" s="626">
        <f>Mining_Data!I30</f>
        <v>142.92583106129501</v>
      </c>
      <c r="F214" s="626">
        <f>Mining_Data!J30</f>
        <v>5.5518502121128899</v>
      </c>
      <c r="G214" s="626"/>
      <c r="H214" s="626">
        <f t="shared" si="491"/>
        <v>255.91729254840357</v>
      </c>
      <c r="J214" s="632">
        <f t="shared" ref="J214:L233" si="558">J56</f>
        <v>241979.54699999999</v>
      </c>
      <c r="K214" s="632">
        <f t="shared" si="558"/>
        <v>117220.00620000002</v>
      </c>
      <c r="L214" s="632">
        <f t="shared" si="558"/>
        <v>88696.4</v>
      </c>
      <c r="M214" s="632"/>
      <c r="N214" s="632">
        <f t="shared" si="493"/>
        <v>447895.95319999999</v>
      </c>
      <c r="O214" s="772"/>
      <c r="R214" s="626">
        <f t="shared" ref="R214:T233" si="559">R56</f>
        <v>141960.48343458551</v>
      </c>
      <c r="S214" s="626">
        <f t="shared" si="559"/>
        <v>68768.658155877594</v>
      </c>
      <c r="T214" s="626">
        <f t="shared" si="559"/>
        <v>52034.909474838263</v>
      </c>
      <c r="U214" s="641"/>
      <c r="V214" s="626">
        <f t="shared" si="495"/>
        <v>262764.05106530141</v>
      </c>
      <c r="X214" s="635">
        <f t="shared" si="496"/>
        <v>0.4440028614277704</v>
      </c>
      <c r="Y214" s="635">
        <f t="shared" si="497"/>
        <v>1.2192955425837113</v>
      </c>
      <c r="Z214" s="635">
        <f t="shared" si="498"/>
        <v>6.2593861894201908E-2</v>
      </c>
      <c r="AA214" s="626"/>
      <c r="AB214" s="635">
        <f t="shared" si="523"/>
        <v>0.57137665727943798</v>
      </c>
      <c r="AE214" s="635">
        <f t="shared" si="524"/>
        <v>0.75682759508566455</v>
      </c>
      <c r="AF214" s="635">
        <f t="shared" si="525"/>
        <v>2.0783571309087594</v>
      </c>
      <c r="AG214" s="635">
        <f t="shared" si="526"/>
        <v>0.1066947222190809</v>
      </c>
      <c r="AH214" s="626"/>
      <c r="AI214" s="635">
        <f t="shared" si="499"/>
        <v>0.97394332105499359</v>
      </c>
      <c r="AK214" s="636">
        <f t="shared" si="500"/>
        <v>1.0567581486386142</v>
      </c>
      <c r="AL214" s="636">
        <f t="shared" si="501"/>
        <v>0.99836399342804494</v>
      </c>
      <c r="AM214" s="636">
        <f t="shared" si="502"/>
        <v>0.9033798456407327</v>
      </c>
      <c r="AN214" s="637"/>
      <c r="AO214" s="636">
        <f t="shared" si="503"/>
        <v>1.1743071833179934</v>
      </c>
      <c r="AQ214" s="631">
        <f t="shared" si="527"/>
        <v>1.704555670321471</v>
      </c>
      <c r="AR214" s="631">
        <f t="shared" si="528"/>
        <v>1.7045556703214708</v>
      </c>
      <c r="AS214" s="631">
        <f t="shared" si="529"/>
        <v>1.7045556703214708</v>
      </c>
      <c r="AT214" s="631"/>
      <c r="AU214" s="631">
        <f t="shared" si="504"/>
        <v>1.7045556703214706</v>
      </c>
      <c r="AW214" s="631">
        <f t="shared" ref="AW214:AY233" si="560">AW56</f>
        <v>0.54025839097489736</v>
      </c>
      <c r="AX214" s="631">
        <f t="shared" si="560"/>
        <v>0.26171258159963212</v>
      </c>
      <c r="AY214" s="631">
        <f t="shared" si="560"/>
        <v>0.19802902742547035</v>
      </c>
      <c r="AZ214" s="646"/>
      <c r="BA214" s="631">
        <f t="shared" si="530"/>
        <v>0.99999999999999978</v>
      </c>
      <c r="BC214" s="621"/>
      <c r="BD214" s="638">
        <f t="shared" si="506"/>
        <v>1.0567581486386142</v>
      </c>
      <c r="BE214" s="638">
        <f t="shared" si="507"/>
        <v>0.99836399342804494</v>
      </c>
      <c r="BF214" s="638">
        <f t="shared" si="508"/>
        <v>0.9033798456407327</v>
      </c>
      <c r="BG214" s="638">
        <v>1</v>
      </c>
      <c r="BH214" s="629"/>
      <c r="BI214" s="638">
        <f t="shared" si="509"/>
        <v>1.704555670321471</v>
      </c>
      <c r="BJ214" s="638">
        <f t="shared" si="510"/>
        <v>1.7045556703214708</v>
      </c>
      <c r="BK214" s="638">
        <f t="shared" si="511"/>
        <v>1.7045556703214708</v>
      </c>
      <c r="BL214" s="638">
        <v>1</v>
      </c>
      <c r="BN214" s="638">
        <v>1</v>
      </c>
      <c r="BO214" s="638">
        <v>1</v>
      </c>
      <c r="BP214" s="638">
        <v>1</v>
      </c>
      <c r="BQ214" s="638">
        <v>1</v>
      </c>
      <c r="BT214" s="630">
        <f t="shared" si="512"/>
        <v>1.1501073276476981</v>
      </c>
      <c r="BU214" s="630">
        <f t="shared" si="513"/>
        <v>0.94173033248281079</v>
      </c>
      <c r="BV214" s="630">
        <f t="shared" si="514"/>
        <v>0.80194547547768624</v>
      </c>
      <c r="BW214" s="630">
        <f t="shared" si="515"/>
        <v>1.1487089523143228</v>
      </c>
      <c r="BX214" s="630">
        <v>1</v>
      </c>
      <c r="BY214" s="630">
        <v>1</v>
      </c>
      <c r="BZ214" s="630">
        <f t="shared" si="516"/>
        <v>1.0222843488353572</v>
      </c>
      <c r="CA214" s="630">
        <f t="shared" si="517"/>
        <v>1.0830909560565831</v>
      </c>
      <c r="CB214" s="630">
        <f t="shared" si="518"/>
        <v>1.0830909560565838</v>
      </c>
      <c r="CC214" s="630"/>
      <c r="CD214" s="630">
        <f t="shared" si="519"/>
        <v>0.92120194694918445</v>
      </c>
      <c r="CG214" s="575"/>
      <c r="CI214" s="621">
        <f t="shared" si="487"/>
        <v>0.41982161582408423</v>
      </c>
      <c r="CJ214" s="621">
        <f t="shared" si="488"/>
        <v>0.55848446049913714</v>
      </c>
      <c r="CK214" s="621">
        <f t="shared" si="489"/>
        <v>2.1693923676778609E-2</v>
      </c>
      <c r="CL214" s="621">
        <f t="shared" si="490"/>
        <v>0</v>
      </c>
      <c r="CN214" s="621">
        <f t="shared" si="556"/>
        <v>0.42343827123725547</v>
      </c>
      <c r="CO214" s="621">
        <f t="shared" si="556"/>
        <v>0.55553936265708903</v>
      </c>
      <c r="CP214" s="621">
        <f t="shared" si="556"/>
        <v>2.0999330856523842E-2</v>
      </c>
      <c r="CQ214" s="621"/>
      <c r="CR214" s="621">
        <f t="shared" si="521"/>
        <v>0.99997696475086839</v>
      </c>
      <c r="CS214" s="621"/>
      <c r="CT214" s="621">
        <f t="shared" si="557"/>
        <v>0.42344802546801641</v>
      </c>
      <c r="CU214" s="621">
        <f t="shared" si="557"/>
        <v>0.5555521599394988</v>
      </c>
      <c r="CV214" s="621">
        <f t="shared" si="557"/>
        <v>2.0999814592484695E-2</v>
      </c>
      <c r="CW214" s="621">
        <f t="shared" si="557"/>
        <v>0</v>
      </c>
      <c r="CZ214" s="621">
        <f t="shared" si="531"/>
        <v>1.0800048389711315E-2</v>
      </c>
      <c r="DA214" s="621">
        <f t="shared" si="532"/>
        <v>3.995653052100338E-3</v>
      </c>
      <c r="DB214" s="621">
        <f t="shared" si="533"/>
        <v>-2.1165242327226875E-2</v>
      </c>
      <c r="DC214" s="621">
        <f t="shared" si="534"/>
        <v>0</v>
      </c>
      <c r="DE214" s="621">
        <f t="shared" si="535"/>
        <v>4.1728069694440297E-2</v>
      </c>
      <c r="DF214" s="621">
        <f t="shared" si="536"/>
        <v>4.1728069694440081E-2</v>
      </c>
      <c r="DG214" s="621">
        <f t="shared" si="537"/>
        <v>4.1728069694440297E-2</v>
      </c>
      <c r="DH214" s="621">
        <f t="shared" si="538"/>
        <v>0</v>
      </c>
      <c r="DI214" s="621"/>
      <c r="DK214" s="621">
        <f t="shared" si="539"/>
        <v>-3.0779794555461034E-2</v>
      </c>
      <c r="DL214" s="621">
        <f t="shared" si="540"/>
        <v>3.7398314882687439E-3</v>
      </c>
      <c r="DM214" s="621">
        <f t="shared" si="541"/>
        <v>8.3756856826309428E-2</v>
      </c>
      <c r="DN214" s="621"/>
      <c r="DP214" s="621">
        <f t="shared" si="542"/>
        <v>4.1728069694440297E-2</v>
      </c>
      <c r="DQ214" s="621">
        <f t="shared" si="543"/>
        <v>4.1728069694440081E-2</v>
      </c>
      <c r="DR214" s="621">
        <f t="shared" si="544"/>
        <v>4.1728069694440297E-2</v>
      </c>
      <c r="DS214" s="621">
        <f t="shared" si="545"/>
        <v>0</v>
      </c>
      <c r="DU214" s="621">
        <f t="shared" si="546"/>
        <v>0</v>
      </c>
      <c r="DV214" s="621">
        <f t="shared" si="547"/>
        <v>0</v>
      </c>
      <c r="DW214" s="621">
        <f t="shared" si="548"/>
        <v>0</v>
      </c>
      <c r="DX214" s="621">
        <f t="shared" si="549"/>
        <v>0</v>
      </c>
      <c r="EB214" s="621">
        <f t="shared" si="553"/>
        <v>1.0063687816747429</v>
      </c>
      <c r="EC214" s="621">
        <f t="shared" si="482"/>
        <v>1.079494798121019</v>
      </c>
      <c r="ED214" s="621">
        <f t="shared" si="550"/>
        <v>1.0222843488353572</v>
      </c>
      <c r="EE214" s="621"/>
      <c r="EF214" s="621">
        <f t="shared" si="554"/>
        <v>1.04261092269198</v>
      </c>
      <c r="EG214" s="621">
        <f t="shared" si="484"/>
        <v>1.4195876944845829</v>
      </c>
      <c r="EH214" s="621">
        <f t="shared" si="551"/>
        <v>0.80194547547768624</v>
      </c>
      <c r="EI214" s="621"/>
      <c r="EJ214" s="621">
        <f t="shared" si="555"/>
        <v>0.99084507059832638</v>
      </c>
      <c r="EK214" s="621">
        <f t="shared" si="486"/>
        <v>1.0363104425831675</v>
      </c>
      <c r="EL214" s="621">
        <f t="shared" si="552"/>
        <v>1.1487089523143228</v>
      </c>
      <c r="EM214" s="621"/>
      <c r="EP214" s="577"/>
    </row>
    <row r="215" spans="1:146" x14ac:dyDescent="0.2">
      <c r="A215" s="615" t="s">
        <v>115</v>
      </c>
      <c r="B215" s="571">
        <f t="shared" si="480"/>
        <v>1991</v>
      </c>
      <c r="D215" s="626">
        <f>Mining_Data!H31</f>
        <v>110.97472666184663</v>
      </c>
      <c r="E215" s="626">
        <f>Mining_Data!I31</f>
        <v>149.79418049022109</v>
      </c>
      <c r="F215" s="626">
        <f>Mining_Data!J31</f>
        <v>5.2996355009889156</v>
      </c>
      <c r="G215" s="626"/>
      <c r="H215" s="626">
        <f t="shared" si="491"/>
        <v>266.06854265305668</v>
      </c>
      <c r="J215" s="632">
        <f t="shared" si="558"/>
        <v>247285.14576000001</v>
      </c>
      <c r="K215" s="632">
        <f t="shared" si="558"/>
        <v>121972.236</v>
      </c>
      <c r="L215" s="632">
        <f t="shared" si="558"/>
        <v>86517.700000000012</v>
      </c>
      <c r="M215" s="632"/>
      <c r="N215" s="632">
        <f t="shared" si="493"/>
        <v>455775.08176000003</v>
      </c>
      <c r="O215" s="772"/>
      <c r="R215" s="626">
        <f t="shared" si="559"/>
        <v>146898.05374577586</v>
      </c>
      <c r="S215" s="626">
        <f t="shared" si="559"/>
        <v>72456.774645130048</v>
      </c>
      <c r="T215" s="626">
        <f t="shared" si="559"/>
        <v>51395.249421474648</v>
      </c>
      <c r="U215" s="641"/>
      <c r="V215" s="626">
        <f t="shared" si="495"/>
        <v>270750.07781238056</v>
      </c>
      <c r="X215" s="635">
        <f t="shared" si="496"/>
        <v>0.44877231230682973</v>
      </c>
      <c r="Y215" s="635">
        <f t="shared" si="497"/>
        <v>1.2281006350512511</v>
      </c>
      <c r="Z215" s="635">
        <f t="shared" si="498"/>
        <v>6.12549281937559E-2</v>
      </c>
      <c r="AA215" s="626"/>
      <c r="AB215" s="635">
        <f t="shared" si="523"/>
        <v>0.58377158669056384</v>
      </c>
      <c r="AE215" s="635">
        <f t="shared" si="524"/>
        <v>0.75545402973072251</v>
      </c>
      <c r="AF215" s="635">
        <f t="shared" si="525"/>
        <v>2.0673592113900288</v>
      </c>
      <c r="AG215" s="635">
        <f t="shared" si="526"/>
        <v>0.10311527934281318</v>
      </c>
      <c r="AH215" s="626"/>
      <c r="AI215" s="635">
        <f t="shared" si="499"/>
        <v>0.98270901638459351</v>
      </c>
      <c r="AK215" s="636">
        <f t="shared" si="500"/>
        <v>1.0681097783663371</v>
      </c>
      <c r="AL215" s="636">
        <f t="shared" si="501"/>
        <v>1.0055736378262921</v>
      </c>
      <c r="AM215" s="636">
        <f t="shared" si="502"/>
        <v>0.88405581476887929</v>
      </c>
      <c r="AN215" s="637"/>
      <c r="AO215" s="636">
        <f t="shared" si="503"/>
        <v>1.1997815432848655</v>
      </c>
      <c r="AQ215" s="631">
        <f t="shared" si="527"/>
        <v>1.6833793195650888</v>
      </c>
      <c r="AR215" s="631">
        <f t="shared" si="528"/>
        <v>1.6833793195650888</v>
      </c>
      <c r="AS215" s="631">
        <f t="shared" si="529"/>
        <v>1.6833793195650888</v>
      </c>
      <c r="AT215" s="631"/>
      <c r="AU215" s="631">
        <f t="shared" si="504"/>
        <v>1.6833793195650888</v>
      </c>
      <c r="AW215" s="631">
        <f t="shared" si="560"/>
        <v>0.54255959936443887</v>
      </c>
      <c r="AX215" s="631">
        <f t="shared" si="560"/>
        <v>0.26761497256277733</v>
      </c>
      <c r="AY215" s="631">
        <f t="shared" si="560"/>
        <v>0.18982542807278374</v>
      </c>
      <c r="AZ215" s="646"/>
      <c r="BA215" s="631">
        <f t="shared" si="530"/>
        <v>1</v>
      </c>
      <c r="BC215" s="621"/>
      <c r="BD215" s="638">
        <f t="shared" si="506"/>
        <v>1.0681097783663371</v>
      </c>
      <c r="BE215" s="638">
        <f t="shared" si="507"/>
        <v>1.0055736378262921</v>
      </c>
      <c r="BF215" s="638">
        <f t="shared" si="508"/>
        <v>0.88405581476887929</v>
      </c>
      <c r="BG215" s="638">
        <v>1</v>
      </c>
      <c r="BH215" s="629"/>
      <c r="BI215" s="638">
        <f t="shared" si="509"/>
        <v>1.6833793195650888</v>
      </c>
      <c r="BJ215" s="638">
        <f t="shared" si="510"/>
        <v>1.6833793195650888</v>
      </c>
      <c r="BK215" s="638">
        <f t="shared" si="511"/>
        <v>1.6833793195650888</v>
      </c>
      <c r="BL215" s="638">
        <v>1</v>
      </c>
      <c r="BN215" s="638">
        <v>1</v>
      </c>
      <c r="BO215" s="638">
        <v>1</v>
      </c>
      <c r="BP215" s="638">
        <v>1</v>
      </c>
      <c r="BQ215" s="638">
        <v>1</v>
      </c>
      <c r="BT215" s="630">
        <f t="shared" si="512"/>
        <v>1.1850618347173265</v>
      </c>
      <c r="BU215" s="630">
        <f t="shared" si="513"/>
        <v>0.95020610412036899</v>
      </c>
      <c r="BV215" s="630">
        <f t="shared" si="514"/>
        <v>0.7919825983643759</v>
      </c>
      <c r="BW215" s="630">
        <f t="shared" si="515"/>
        <v>1.1642108497015267</v>
      </c>
      <c r="BX215" s="630">
        <v>1</v>
      </c>
      <c r="BY215" s="630">
        <v>1</v>
      </c>
      <c r="BZ215" s="630">
        <f t="shared" si="516"/>
        <v>1.030553480576528</v>
      </c>
      <c r="CA215" s="630">
        <f t="shared" si="517"/>
        <v>1.1260529891084869</v>
      </c>
      <c r="CB215" s="630">
        <f t="shared" si="518"/>
        <v>1.1260529891084874</v>
      </c>
      <c r="CC215" s="630"/>
      <c r="CD215" s="630">
        <f t="shared" si="519"/>
        <v>0.92203473379061296</v>
      </c>
      <c r="CG215" s="575"/>
      <c r="CI215" s="621">
        <f t="shared" si="487"/>
        <v>0.41709074494594983</v>
      </c>
      <c r="CJ215" s="621">
        <f t="shared" si="488"/>
        <v>0.56299094585392995</v>
      </c>
      <c r="CK215" s="621">
        <f t="shared" si="489"/>
        <v>1.9918309200120062E-2</v>
      </c>
      <c r="CL215" s="621">
        <f t="shared" si="490"/>
        <v>0</v>
      </c>
      <c r="CN215" s="621">
        <f t="shared" si="556"/>
        <v>0.41845469522813422</v>
      </c>
      <c r="CO215" s="621">
        <f t="shared" si="556"/>
        <v>0.56073468505451984</v>
      </c>
      <c r="CP215" s="621">
        <f t="shared" si="556"/>
        <v>2.079348257726741E-2</v>
      </c>
      <c r="CQ215" s="621"/>
      <c r="CR215" s="621">
        <f t="shared" si="521"/>
        <v>0.99998286285992155</v>
      </c>
      <c r="CS215" s="621"/>
      <c r="CT215" s="621">
        <f t="shared" si="557"/>
        <v>0.41846186646775735</v>
      </c>
      <c r="CU215" s="621">
        <f t="shared" si="557"/>
        <v>0.56074429460804476</v>
      </c>
      <c r="CV215" s="621">
        <f t="shared" si="557"/>
        <v>2.0793838924197821E-2</v>
      </c>
      <c r="CW215" s="621">
        <f t="shared" si="557"/>
        <v>0</v>
      </c>
      <c r="CZ215" s="621">
        <f t="shared" si="531"/>
        <v>1.068465251584611E-2</v>
      </c>
      <c r="DA215" s="621">
        <f t="shared" si="532"/>
        <v>7.1955088747228469E-3</v>
      </c>
      <c r="DB215" s="621">
        <f t="shared" si="533"/>
        <v>-2.1622913995987373E-2</v>
      </c>
      <c r="DC215" s="621">
        <f t="shared" si="534"/>
        <v>0</v>
      </c>
      <c r="DE215" s="621">
        <f t="shared" si="535"/>
        <v>-1.250120005582085E-2</v>
      </c>
      <c r="DF215" s="621">
        <f t="shared" si="536"/>
        <v>-1.2501200055820737E-2</v>
      </c>
      <c r="DG215" s="621">
        <f t="shared" si="537"/>
        <v>-1.2501200055820737E-2</v>
      </c>
      <c r="DH215" s="621">
        <f t="shared" si="538"/>
        <v>0</v>
      </c>
      <c r="DI215" s="621"/>
      <c r="DK215" s="621">
        <f t="shared" si="539"/>
        <v>4.250413041790386E-3</v>
      </c>
      <c r="DL215" s="621">
        <f t="shared" si="540"/>
        <v>2.230239316734469E-2</v>
      </c>
      <c r="DM215" s="621">
        <f t="shared" si="541"/>
        <v>-4.2308772919819299E-2</v>
      </c>
      <c r="DN215" s="621"/>
      <c r="DP215" s="621">
        <f t="shared" si="542"/>
        <v>-1.250120005582085E-2</v>
      </c>
      <c r="DQ215" s="621">
        <f t="shared" si="543"/>
        <v>-1.2501200055820737E-2</v>
      </c>
      <c r="DR215" s="621">
        <f t="shared" si="544"/>
        <v>-1.2501200055820737E-2</v>
      </c>
      <c r="DS215" s="621">
        <f t="shared" si="545"/>
        <v>0</v>
      </c>
      <c r="DU215" s="621">
        <f t="shared" si="546"/>
        <v>0</v>
      </c>
      <c r="DV215" s="621">
        <f t="shared" si="547"/>
        <v>0</v>
      </c>
      <c r="DW215" s="621">
        <f t="shared" si="548"/>
        <v>0</v>
      </c>
      <c r="DX215" s="621">
        <f t="shared" si="549"/>
        <v>0</v>
      </c>
      <c r="EB215" s="621">
        <f t="shared" si="553"/>
        <v>1.0080888763978351</v>
      </c>
      <c r="EC215" s="621">
        <f t="shared" si="482"/>
        <v>1.0882266981151258</v>
      </c>
      <c r="ED215" s="621">
        <f t="shared" si="550"/>
        <v>1.030553480576528</v>
      </c>
      <c r="EE215" s="621"/>
      <c r="EF215" s="621">
        <f t="shared" si="554"/>
        <v>0.98757661534610464</v>
      </c>
      <c r="EG215" s="621">
        <f t="shared" si="484"/>
        <v>1.4019516105060643</v>
      </c>
      <c r="EH215" s="621">
        <f t="shared" si="551"/>
        <v>0.7919825983643759</v>
      </c>
      <c r="EI215" s="621"/>
      <c r="EJ215" s="621">
        <f t="shared" si="555"/>
        <v>1.0134950610038964</v>
      </c>
      <c r="EK215" s="621">
        <f t="shared" si="486"/>
        <v>1.0502955152248024</v>
      </c>
      <c r="EL215" s="621">
        <f t="shared" si="552"/>
        <v>1.1642108497015267</v>
      </c>
      <c r="EM215" s="621"/>
      <c r="EP215" s="577"/>
    </row>
    <row r="216" spans="1:146" x14ac:dyDescent="0.2">
      <c r="A216" s="615" t="s">
        <v>115</v>
      </c>
      <c r="B216" s="571">
        <f t="shared" si="480"/>
        <v>1992</v>
      </c>
      <c r="D216" s="626">
        <f>Mining_Data!H32</f>
        <v>109.5965108</v>
      </c>
      <c r="E216" s="626">
        <f>Mining_Data!I32</f>
        <v>148.674488</v>
      </c>
      <c r="F216" s="626">
        <f>Mining_Data!J32</f>
        <v>4.4175163999999993</v>
      </c>
      <c r="G216" s="626"/>
      <c r="H216" s="626">
        <f t="shared" si="491"/>
        <v>262.68851520000004</v>
      </c>
      <c r="J216" s="632">
        <f t="shared" si="558"/>
        <v>241645.90716</v>
      </c>
      <c r="K216" s="632">
        <f t="shared" si="558"/>
        <v>119655.96029999999</v>
      </c>
      <c r="L216" s="632">
        <f t="shared" si="558"/>
        <v>73728.5</v>
      </c>
      <c r="M216" s="632"/>
      <c r="N216" s="632">
        <f t="shared" si="493"/>
        <v>435030.36745999998</v>
      </c>
      <c r="O216" s="772"/>
      <c r="R216" s="626">
        <f t="shared" si="559"/>
        <v>142975.68780788252</v>
      </c>
      <c r="S216" s="626">
        <f t="shared" si="559"/>
        <v>70797.363900219527</v>
      </c>
      <c r="T216" s="626">
        <f t="shared" si="559"/>
        <v>43623.263155720429</v>
      </c>
      <c r="U216" s="641"/>
      <c r="V216" s="626">
        <f t="shared" si="495"/>
        <v>257396.31486382248</v>
      </c>
      <c r="X216" s="635">
        <f t="shared" si="496"/>
        <v>0.45354176318588885</v>
      </c>
      <c r="Y216" s="635">
        <f t="shared" si="497"/>
        <v>1.2425163579586433</v>
      </c>
      <c r="Z216" s="635">
        <f t="shared" si="498"/>
        <v>5.9915994493309907E-2</v>
      </c>
      <c r="AA216" s="626"/>
      <c r="AB216" s="635">
        <f t="shared" si="523"/>
        <v>0.60383948995044268</v>
      </c>
      <c r="AE216" s="635">
        <f t="shared" si="524"/>
        <v>0.76653948989751064</v>
      </c>
      <c r="AF216" s="635">
        <f t="shared" si="525"/>
        <v>2.1000003363054454</v>
      </c>
      <c r="AG216" s="635">
        <f t="shared" si="526"/>
        <v>0.10126515259142688</v>
      </c>
      <c r="AH216" s="626"/>
      <c r="AI216" s="635">
        <f t="shared" si="499"/>
        <v>1.020560513226374</v>
      </c>
      <c r="AK216" s="636">
        <f t="shared" si="500"/>
        <v>1.0794614080940597</v>
      </c>
      <c r="AL216" s="636">
        <f t="shared" si="501"/>
        <v>1.0173772885305987</v>
      </c>
      <c r="AM216" s="636">
        <f t="shared" si="502"/>
        <v>0.86473178389702599</v>
      </c>
      <c r="AN216" s="637"/>
      <c r="AO216" s="636">
        <f t="shared" si="503"/>
        <v>1.2410255854626004</v>
      </c>
      <c r="AQ216" s="631">
        <f t="shared" si="527"/>
        <v>1.6901188647170655</v>
      </c>
      <c r="AR216" s="631">
        <f t="shared" si="528"/>
        <v>1.6901188647170655</v>
      </c>
      <c r="AS216" s="631">
        <f t="shared" si="529"/>
        <v>1.6901188647170653</v>
      </c>
      <c r="AT216" s="631"/>
      <c r="AU216" s="631">
        <f t="shared" si="504"/>
        <v>1.6901188647170655</v>
      </c>
      <c r="AW216" s="631">
        <f t="shared" si="560"/>
        <v>0.555469055116523</v>
      </c>
      <c r="AX216" s="631">
        <f t="shared" si="560"/>
        <v>0.27505197165575357</v>
      </c>
      <c r="AY216" s="631">
        <f t="shared" si="560"/>
        <v>0.16947897322772337</v>
      </c>
      <c r="AZ216" s="646"/>
      <c r="BA216" s="631">
        <f t="shared" si="530"/>
        <v>1</v>
      </c>
      <c r="BC216" s="621"/>
      <c r="BD216" s="638">
        <f t="shared" si="506"/>
        <v>1.0794614080940597</v>
      </c>
      <c r="BE216" s="638">
        <f t="shared" si="507"/>
        <v>1.0173772885305987</v>
      </c>
      <c r="BF216" s="638">
        <f t="shared" si="508"/>
        <v>0.86473178389702599</v>
      </c>
      <c r="BG216" s="638">
        <v>1</v>
      </c>
      <c r="BH216" s="629"/>
      <c r="BI216" s="638">
        <f t="shared" si="509"/>
        <v>1.6901188647170655</v>
      </c>
      <c r="BJ216" s="638">
        <f t="shared" si="510"/>
        <v>1.6901188647170655</v>
      </c>
      <c r="BK216" s="638">
        <f t="shared" si="511"/>
        <v>1.6901188647170653</v>
      </c>
      <c r="BL216" s="638">
        <v>1</v>
      </c>
      <c r="BN216" s="638">
        <v>1</v>
      </c>
      <c r="BO216" s="638">
        <v>1</v>
      </c>
      <c r="BP216" s="638">
        <v>1</v>
      </c>
      <c r="BQ216" s="638">
        <v>1</v>
      </c>
      <c r="BT216" s="630">
        <f t="shared" si="512"/>
        <v>1.1266129694462159</v>
      </c>
      <c r="BU216" s="630">
        <f t="shared" si="513"/>
        <v>0.9868056699628347</v>
      </c>
      <c r="BV216" s="630">
        <f t="shared" si="514"/>
        <v>0.7951533647027883</v>
      </c>
      <c r="BW216" s="630">
        <f t="shared" si="515"/>
        <v>1.1915431037248641</v>
      </c>
      <c r="BX216" s="630">
        <v>1</v>
      </c>
      <c r="BY216" s="630">
        <v>1</v>
      </c>
      <c r="BZ216" s="630">
        <f t="shared" si="516"/>
        <v>1.0415280669100846</v>
      </c>
      <c r="CA216" s="630">
        <f t="shared" si="517"/>
        <v>1.1117480661031913</v>
      </c>
      <c r="CB216" s="630">
        <f t="shared" si="518"/>
        <v>1.1117480661031918</v>
      </c>
      <c r="CC216" s="630"/>
      <c r="CD216" s="630">
        <f t="shared" si="519"/>
        <v>0.94745950811522917</v>
      </c>
      <c r="CG216" s="575"/>
      <c r="CI216" s="621">
        <f t="shared" si="487"/>
        <v>0.41721089601712436</v>
      </c>
      <c r="CJ216" s="621">
        <f t="shared" si="488"/>
        <v>0.56597254694140497</v>
      </c>
      <c r="CK216" s="621">
        <f t="shared" si="489"/>
        <v>1.6816557041470531E-2</v>
      </c>
      <c r="CL216" s="621">
        <f t="shared" si="490"/>
        <v>0</v>
      </c>
      <c r="CN216" s="621">
        <f t="shared" si="556"/>
        <v>0.41715081759760525</v>
      </c>
      <c r="CO216" s="621">
        <f t="shared" si="556"/>
        <v>0.56448043399007874</v>
      </c>
      <c r="CP216" s="621">
        <f t="shared" si="556"/>
        <v>1.8323699799747392E-2</v>
      </c>
      <c r="CQ216" s="621"/>
      <c r="CR216" s="621">
        <f t="shared" si="521"/>
        <v>0.99995495138743129</v>
      </c>
      <c r="CS216" s="621"/>
      <c r="CT216" s="621">
        <f t="shared" si="557"/>
        <v>0.41716961050976453</v>
      </c>
      <c r="CU216" s="621">
        <f t="shared" si="557"/>
        <v>0.56450586419604765</v>
      </c>
      <c r="CV216" s="621">
        <f t="shared" si="557"/>
        <v>1.8324525294187877E-2</v>
      </c>
      <c r="CW216" s="621">
        <f t="shared" si="557"/>
        <v>0</v>
      </c>
      <c r="CZ216" s="621">
        <f t="shared" si="531"/>
        <v>1.0571696548483982E-2</v>
      </c>
      <c r="DA216" s="621">
        <f t="shared" si="532"/>
        <v>1.1669867526382082E-2</v>
      </c>
      <c r="DB216" s="621">
        <f t="shared" si="533"/>
        <v>-2.2100817094667852E-2</v>
      </c>
      <c r="DC216" s="621">
        <f t="shared" si="534"/>
        <v>0</v>
      </c>
      <c r="DE216" s="621">
        <f t="shared" si="535"/>
        <v>3.9955878142293863E-3</v>
      </c>
      <c r="DF216" s="621">
        <f t="shared" si="536"/>
        <v>3.9955878142293863E-3</v>
      </c>
      <c r="DG216" s="621">
        <f t="shared" si="537"/>
        <v>3.9955878142291651E-3</v>
      </c>
      <c r="DH216" s="621">
        <f t="shared" si="538"/>
        <v>0</v>
      </c>
      <c r="DI216" s="621"/>
      <c r="DK216" s="621">
        <f t="shared" si="539"/>
        <v>2.3514961207139078E-2</v>
      </c>
      <c r="DL216" s="621">
        <f t="shared" si="540"/>
        <v>2.741078967993258E-2</v>
      </c>
      <c r="DM216" s="621">
        <f t="shared" si="541"/>
        <v>-0.11337598281685879</v>
      </c>
      <c r="DN216" s="621"/>
      <c r="DP216" s="621">
        <f t="shared" si="542"/>
        <v>3.9955878142293863E-3</v>
      </c>
      <c r="DQ216" s="621">
        <f t="shared" si="543"/>
        <v>3.9955878142293863E-3</v>
      </c>
      <c r="DR216" s="621">
        <f t="shared" si="544"/>
        <v>3.9955878142291651E-3</v>
      </c>
      <c r="DS216" s="621">
        <f t="shared" si="545"/>
        <v>0</v>
      </c>
      <c r="DU216" s="621">
        <f t="shared" si="546"/>
        <v>0</v>
      </c>
      <c r="DV216" s="621">
        <f t="shared" si="547"/>
        <v>0</v>
      </c>
      <c r="DW216" s="621">
        <f t="shared" si="548"/>
        <v>0</v>
      </c>
      <c r="DX216" s="621">
        <f t="shared" si="549"/>
        <v>0</v>
      </c>
      <c r="EB216" s="621">
        <f t="shared" si="553"/>
        <v>1.0106492157276663</v>
      </c>
      <c r="EC216" s="621">
        <f t="shared" si="482"/>
        <v>1.0998154589839597</v>
      </c>
      <c r="ED216" s="621">
        <f t="shared" si="550"/>
        <v>1.0415280669100846</v>
      </c>
      <c r="EE216" s="621"/>
      <c r="EF216" s="621">
        <f t="shared" si="554"/>
        <v>1.0040035808172563</v>
      </c>
      <c r="EG216" s="621">
        <f t="shared" si="484"/>
        <v>1.407564437080608</v>
      </c>
      <c r="EH216" s="621">
        <f t="shared" si="551"/>
        <v>0.7951533647027883</v>
      </c>
      <c r="EI216" s="621"/>
      <c r="EJ216" s="621">
        <f t="shared" si="555"/>
        <v>1.0234770651985803</v>
      </c>
      <c r="EK216" s="621">
        <f t="shared" si="486"/>
        <v>1.0749533715135116</v>
      </c>
      <c r="EL216" s="621">
        <f t="shared" si="552"/>
        <v>1.1915431037248641</v>
      </c>
      <c r="EM216" s="621"/>
      <c r="EP216" s="577"/>
    </row>
    <row r="217" spans="1:146" x14ac:dyDescent="0.2">
      <c r="A217" s="615" t="s">
        <v>115</v>
      </c>
      <c r="B217" s="571">
        <f t="shared" si="480"/>
        <v>1993</v>
      </c>
      <c r="D217" s="626">
        <f>Mining_Data!H33</f>
        <v>109.22573230826761</v>
      </c>
      <c r="E217" s="626">
        <f>Mining_Data!I33</f>
        <v>141.7885569494679</v>
      </c>
      <c r="F217" s="626">
        <f>Mining_Data!J33</f>
        <v>5.8679176416794148</v>
      </c>
      <c r="G217" s="626"/>
      <c r="H217" s="626">
        <f t="shared" si="491"/>
        <v>256.88220689941494</v>
      </c>
      <c r="J217" s="632">
        <f t="shared" si="558"/>
        <v>243803.68656000003</v>
      </c>
      <c r="K217" s="632">
        <f t="shared" si="558"/>
        <v>116366.05095</v>
      </c>
      <c r="L217" s="632">
        <f t="shared" si="558"/>
        <v>95014.399999999994</v>
      </c>
      <c r="M217" s="632"/>
      <c r="N217" s="632">
        <f t="shared" si="493"/>
        <v>455184.13751000003</v>
      </c>
      <c r="O217" s="772"/>
      <c r="R217" s="626">
        <f t="shared" si="559"/>
        <v>150239.47377513789</v>
      </c>
      <c r="S217" s="626">
        <f t="shared" si="559"/>
        <v>71708.408132361757</v>
      </c>
      <c r="T217" s="626">
        <f t="shared" si="559"/>
        <v>58550.85154156357</v>
      </c>
      <c r="U217" s="641"/>
      <c r="V217" s="626">
        <f t="shared" si="495"/>
        <v>280498.73344906321</v>
      </c>
      <c r="X217" s="635">
        <f t="shared" si="496"/>
        <v>0.44800689378167863</v>
      </c>
      <c r="Y217" s="635">
        <f t="shared" si="497"/>
        <v>1.2184701276009735</v>
      </c>
      <c r="Z217" s="635">
        <f t="shared" si="498"/>
        <v>6.1758192881072919E-2</v>
      </c>
      <c r="AA217" s="626"/>
      <c r="AB217" s="635">
        <f t="shared" si="523"/>
        <v>0.56434788853724371</v>
      </c>
      <c r="AE217" s="635">
        <f t="shared" si="524"/>
        <v>0.72701088178560069</v>
      </c>
      <c r="AF217" s="635">
        <f t="shared" si="525"/>
        <v>1.9772933278305367</v>
      </c>
      <c r="AG217" s="635">
        <f t="shared" si="526"/>
        <v>0.10021916824751811</v>
      </c>
      <c r="AH217" s="626"/>
      <c r="AI217" s="635">
        <f t="shared" si="499"/>
        <v>0.91580522928123353</v>
      </c>
      <c r="AK217" s="636">
        <f t="shared" si="500"/>
        <v>1.0662880282519993</v>
      </c>
      <c r="AL217" s="636">
        <f t="shared" si="501"/>
        <v>0.99768814038862907</v>
      </c>
      <c r="AM217" s="636">
        <f t="shared" si="502"/>
        <v>0.89131913359578485</v>
      </c>
      <c r="AN217" s="637"/>
      <c r="AO217" s="636">
        <f t="shared" si="503"/>
        <v>1.1598614870882242</v>
      </c>
      <c r="AQ217" s="631">
        <f t="shared" si="527"/>
        <v>1.6227671758548547</v>
      </c>
      <c r="AR217" s="631">
        <f t="shared" si="528"/>
        <v>1.622767175854855</v>
      </c>
      <c r="AS217" s="631">
        <f t="shared" si="529"/>
        <v>1.622767175854855</v>
      </c>
      <c r="AT217" s="631"/>
      <c r="AU217" s="631">
        <f t="shared" si="504"/>
        <v>1.622767175854855</v>
      </c>
      <c r="AW217" s="631">
        <f t="shared" si="560"/>
        <v>0.53561551572003951</v>
      </c>
      <c r="AX217" s="631">
        <f t="shared" si="560"/>
        <v>0.25564610310578656</v>
      </c>
      <c r="AY217" s="631">
        <f t="shared" si="560"/>
        <v>0.20873838117417395</v>
      </c>
      <c r="AZ217" s="646"/>
      <c r="BA217" s="631">
        <f t="shared" si="530"/>
        <v>1</v>
      </c>
      <c r="BC217" s="621"/>
      <c r="BD217" s="638">
        <f t="shared" si="506"/>
        <v>1.0662880282519993</v>
      </c>
      <c r="BE217" s="638">
        <f t="shared" si="507"/>
        <v>0.99768814038862907</v>
      </c>
      <c r="BF217" s="638">
        <f t="shared" si="508"/>
        <v>0.89131913359578485</v>
      </c>
      <c r="BG217" s="638">
        <v>1</v>
      </c>
      <c r="BH217" s="629"/>
      <c r="BI217" s="638">
        <f t="shared" si="509"/>
        <v>1.6227671758548547</v>
      </c>
      <c r="BJ217" s="638">
        <f t="shared" si="510"/>
        <v>1.622767175854855</v>
      </c>
      <c r="BK217" s="638">
        <f t="shared" si="511"/>
        <v>1.622767175854855</v>
      </c>
      <c r="BL217" s="638">
        <v>1</v>
      </c>
      <c r="BN217" s="638">
        <v>1</v>
      </c>
      <c r="BO217" s="638">
        <v>1</v>
      </c>
      <c r="BP217" s="638">
        <v>1</v>
      </c>
      <c r="BQ217" s="638">
        <v>1</v>
      </c>
      <c r="BT217" s="630">
        <f t="shared" si="512"/>
        <v>1.2277312951591446</v>
      </c>
      <c r="BU217" s="630">
        <f t="shared" si="513"/>
        <v>0.88551514694540956</v>
      </c>
      <c r="BV217" s="630">
        <f t="shared" si="514"/>
        <v>0.76346629041753233</v>
      </c>
      <c r="BW217" s="630">
        <f t="shared" si="515"/>
        <v>1.1310128905381267</v>
      </c>
      <c r="BX217" s="630">
        <v>1</v>
      </c>
      <c r="BY217" s="630">
        <v>1</v>
      </c>
      <c r="BZ217" s="630">
        <f t="shared" si="516"/>
        <v>1.0255068680396484</v>
      </c>
      <c r="CA217" s="630">
        <f t="shared" si="517"/>
        <v>1.0871746582423272</v>
      </c>
      <c r="CB217" s="630">
        <f t="shared" si="518"/>
        <v>1.0871746582423278</v>
      </c>
      <c r="CC217" s="630"/>
      <c r="CD217" s="630">
        <f t="shared" si="519"/>
        <v>0.86349021595355413</v>
      </c>
      <c r="CG217" s="575"/>
      <c r="CI217" s="621">
        <f t="shared" si="487"/>
        <v>0.42519773411568418</v>
      </c>
      <c r="CJ217" s="621">
        <f t="shared" si="488"/>
        <v>0.55195943176004703</v>
      </c>
      <c r="CK217" s="621">
        <f t="shared" si="489"/>
        <v>2.2842834124268727E-2</v>
      </c>
      <c r="CL217" s="621">
        <f t="shared" si="490"/>
        <v>0</v>
      </c>
      <c r="CN217" s="621">
        <f t="shared" si="556"/>
        <v>0.42119169428877989</v>
      </c>
      <c r="CO217" s="621">
        <f t="shared" si="556"/>
        <v>0.55893671272967071</v>
      </c>
      <c r="CP217" s="621">
        <f t="shared" si="556"/>
        <v>1.9676128081778231E-2</v>
      </c>
      <c r="CQ217" s="621"/>
      <c r="CR217" s="621">
        <f t="shared" si="521"/>
        <v>0.99980453510022882</v>
      </c>
      <c r="CS217" s="621"/>
      <c r="CT217" s="621">
        <f t="shared" si="557"/>
        <v>0.42127403857650647</v>
      </c>
      <c r="CU217" s="621">
        <f t="shared" si="557"/>
        <v>0.55904598659740845</v>
      </c>
      <c r="CV217" s="621">
        <f t="shared" si="557"/>
        <v>1.9679974826085113E-2</v>
      </c>
      <c r="CW217" s="621">
        <f t="shared" si="557"/>
        <v>0</v>
      </c>
      <c r="CZ217" s="621">
        <f t="shared" si="531"/>
        <v>-1.2278735930803548E-2</v>
      </c>
      <c r="DA217" s="621">
        <f t="shared" si="532"/>
        <v>-1.9542566193689801E-2</v>
      </c>
      <c r="DB217" s="621">
        <f t="shared" si="533"/>
        <v>3.0283155543476131E-2</v>
      </c>
      <c r="DC217" s="621">
        <f t="shared" si="534"/>
        <v>0</v>
      </c>
      <c r="DE217" s="621">
        <f t="shared" si="535"/>
        <v>-4.0666035326161393E-2</v>
      </c>
      <c r="DF217" s="621">
        <f t="shared" si="536"/>
        <v>-4.0666035326161164E-2</v>
      </c>
      <c r="DG217" s="621">
        <f t="shared" si="537"/>
        <v>-4.0666035326161046E-2</v>
      </c>
      <c r="DH217" s="621">
        <f t="shared" si="538"/>
        <v>0</v>
      </c>
      <c r="DI217" s="621"/>
      <c r="DK217" s="621">
        <f t="shared" si="539"/>
        <v>-3.6396318912274794E-2</v>
      </c>
      <c r="DL217" s="621">
        <f t="shared" si="540"/>
        <v>-7.316598932306595E-2</v>
      </c>
      <c r="DM217" s="621">
        <f t="shared" si="541"/>
        <v>0.20835283576446412</v>
      </c>
      <c r="DN217" s="621"/>
      <c r="DP217" s="621">
        <f t="shared" si="542"/>
        <v>-4.0666035326161393E-2</v>
      </c>
      <c r="DQ217" s="621">
        <f t="shared" si="543"/>
        <v>-4.0666035326161164E-2</v>
      </c>
      <c r="DR217" s="621">
        <f t="shared" si="544"/>
        <v>-4.0666035326161046E-2</v>
      </c>
      <c r="DS217" s="621">
        <f t="shared" si="545"/>
        <v>0</v>
      </c>
      <c r="DU217" s="621">
        <f t="shared" si="546"/>
        <v>0</v>
      </c>
      <c r="DV217" s="621">
        <f t="shared" si="547"/>
        <v>0</v>
      </c>
      <c r="DW217" s="621">
        <f t="shared" si="548"/>
        <v>0</v>
      </c>
      <c r="DX217" s="621">
        <f t="shared" si="549"/>
        <v>0</v>
      </c>
      <c r="EB217" s="621">
        <f t="shared" si="553"/>
        <v>0.98461760236767648</v>
      </c>
      <c r="EC217" s="621">
        <f t="shared" si="482"/>
        <v>1.082897660271692</v>
      </c>
      <c r="ED217" s="621">
        <f t="shared" si="550"/>
        <v>1.0255068680396484</v>
      </c>
      <c r="EE217" s="621"/>
      <c r="EF217" s="621">
        <f t="shared" si="554"/>
        <v>0.96014973250210678</v>
      </c>
      <c r="EG217" s="621">
        <f t="shared" si="484"/>
        <v>1.3514726177424243</v>
      </c>
      <c r="EH217" s="621">
        <f t="shared" si="551"/>
        <v>0.76346629041753233</v>
      </c>
      <c r="EI217" s="621"/>
      <c r="EJ217" s="621">
        <f t="shared" si="555"/>
        <v>0.9492001481125486</v>
      </c>
      <c r="EK217" s="621">
        <f t="shared" si="486"/>
        <v>1.0203458994547085</v>
      </c>
      <c r="EL217" s="621">
        <f t="shared" si="552"/>
        <v>1.1310128905381267</v>
      </c>
      <c r="EM217" s="621"/>
      <c r="EP217" s="577"/>
    </row>
    <row r="218" spans="1:146" x14ac:dyDescent="0.2">
      <c r="A218" s="615" t="s">
        <v>115</v>
      </c>
      <c r="B218" s="571">
        <f t="shared" si="480"/>
        <v>1994</v>
      </c>
      <c r="D218" s="626">
        <f>Mining_Data!H34</f>
        <v>108.14107529445749</v>
      </c>
      <c r="E218" s="626">
        <f>Mining_Data!I34</f>
        <v>149.97520729872423</v>
      </c>
      <c r="F218" s="626">
        <f>Mining_Data!J34</f>
        <v>5.6080980609512734</v>
      </c>
      <c r="G218" s="626"/>
      <c r="H218" s="626">
        <f t="shared" si="491"/>
        <v>263.72438065413297</v>
      </c>
      <c r="J218" s="632">
        <f t="shared" si="558"/>
        <v>244402.06236000001</v>
      </c>
      <c r="K218" s="632">
        <f t="shared" si="558"/>
        <v>126417.7899</v>
      </c>
      <c r="L218" s="632">
        <f t="shared" si="558"/>
        <v>88177.1</v>
      </c>
      <c r="M218" s="632"/>
      <c r="N218" s="632">
        <f t="shared" si="493"/>
        <v>458996.95226000005</v>
      </c>
      <c r="O218" s="772"/>
      <c r="R218" s="626">
        <f t="shared" si="559"/>
        <v>162253.39806885202</v>
      </c>
      <c r="S218" s="626">
        <f t="shared" si="559"/>
        <v>83926.116619326232</v>
      </c>
      <c r="T218" s="626">
        <f t="shared" si="559"/>
        <v>58538.925444020846</v>
      </c>
      <c r="U218" s="641"/>
      <c r="V218" s="626">
        <f t="shared" si="495"/>
        <v>304718.44013219909</v>
      </c>
      <c r="X218" s="635">
        <f t="shared" si="496"/>
        <v>0.44247202437746846</v>
      </c>
      <c r="Y218" s="635">
        <f t="shared" si="497"/>
        <v>1.1863457462542164</v>
      </c>
      <c r="Z218" s="635">
        <f t="shared" si="498"/>
        <v>6.3600391268835932E-2</v>
      </c>
      <c r="AA218" s="626"/>
      <c r="AB218" s="635">
        <f t="shared" si="523"/>
        <v>0.57456673591319529</v>
      </c>
      <c r="AE218" s="635">
        <f t="shared" si="524"/>
        <v>0.66649497996071538</v>
      </c>
      <c r="AF218" s="635">
        <f t="shared" si="525"/>
        <v>1.7869909074785955</v>
      </c>
      <c r="AG218" s="635">
        <f t="shared" si="526"/>
        <v>9.5801178761201256E-2</v>
      </c>
      <c r="AH218" s="626"/>
      <c r="AI218" s="635">
        <f t="shared" si="499"/>
        <v>0.86546905576084843</v>
      </c>
      <c r="AK218" s="636">
        <f t="shared" si="500"/>
        <v>1.0531146484099392</v>
      </c>
      <c r="AL218" s="636">
        <f t="shared" si="501"/>
        <v>0.97138457039460369</v>
      </c>
      <c r="AM218" s="636">
        <f t="shared" si="502"/>
        <v>0.91790648329454361</v>
      </c>
      <c r="AN218" s="637"/>
      <c r="AO218" s="636">
        <f t="shared" si="503"/>
        <v>1.1808635104049405</v>
      </c>
      <c r="AQ218" s="631">
        <f t="shared" si="527"/>
        <v>1.5062985753696714</v>
      </c>
      <c r="AR218" s="631">
        <f t="shared" si="528"/>
        <v>1.5062985753696714</v>
      </c>
      <c r="AS218" s="631">
        <f t="shared" si="529"/>
        <v>1.5062985753696714</v>
      </c>
      <c r="AT218" s="631"/>
      <c r="AU218" s="631">
        <f t="shared" si="504"/>
        <v>1.5062985753696716</v>
      </c>
      <c r="AW218" s="631">
        <f t="shared" si="560"/>
        <v>0.53246990237433611</v>
      </c>
      <c r="AX218" s="631">
        <f t="shared" si="560"/>
        <v>0.27542185035771288</v>
      </c>
      <c r="AY218" s="631">
        <f t="shared" si="560"/>
        <v>0.19210824726795106</v>
      </c>
      <c r="AZ218" s="646"/>
      <c r="BA218" s="631">
        <f t="shared" si="530"/>
        <v>1</v>
      </c>
      <c r="BC218" s="621"/>
      <c r="BD218" s="638">
        <f t="shared" si="506"/>
        <v>1.0531146484099392</v>
      </c>
      <c r="BE218" s="638">
        <f t="shared" si="507"/>
        <v>0.97138457039460369</v>
      </c>
      <c r="BF218" s="638">
        <f t="shared" si="508"/>
        <v>0.91790648329454361</v>
      </c>
      <c r="BG218" s="638">
        <v>1</v>
      </c>
      <c r="BH218" s="629"/>
      <c r="BI218" s="638">
        <f t="shared" si="509"/>
        <v>1.5062985753696714</v>
      </c>
      <c r="BJ218" s="638">
        <f t="shared" si="510"/>
        <v>1.5062985753696714</v>
      </c>
      <c r="BK218" s="638">
        <f t="shared" si="511"/>
        <v>1.5062985753696714</v>
      </c>
      <c r="BL218" s="638">
        <v>1</v>
      </c>
      <c r="BN218" s="638">
        <v>1</v>
      </c>
      <c r="BO218" s="638">
        <v>1</v>
      </c>
      <c r="BP218" s="638">
        <v>1</v>
      </c>
      <c r="BQ218" s="638">
        <v>1</v>
      </c>
      <c r="BT218" s="630">
        <f t="shared" si="512"/>
        <v>1.3337399444276474</v>
      </c>
      <c r="BU218" s="630">
        <f t="shared" si="513"/>
        <v>0.83684383271131546</v>
      </c>
      <c r="BV218" s="630">
        <f t="shared" si="514"/>
        <v>0.70867109139848461</v>
      </c>
      <c r="BW218" s="630">
        <f t="shared" si="515"/>
        <v>1.1741842957992021</v>
      </c>
      <c r="BX218" s="630">
        <v>1</v>
      </c>
      <c r="BY218" s="630">
        <v>1</v>
      </c>
      <c r="BZ218" s="630">
        <f t="shared" si="516"/>
        <v>1.0056883869334945</v>
      </c>
      <c r="CA218" s="630">
        <f t="shared" si="517"/>
        <v>1.1161320469350089</v>
      </c>
      <c r="CB218" s="630">
        <f t="shared" si="518"/>
        <v>1.1161320469350093</v>
      </c>
      <c r="CC218" s="630"/>
      <c r="CD218" s="630">
        <f t="shared" si="519"/>
        <v>0.83211046640698172</v>
      </c>
      <c r="CG218" s="575"/>
      <c r="CI218" s="621">
        <f t="shared" si="487"/>
        <v>0.41005338613831627</v>
      </c>
      <c r="CJ218" s="621">
        <f t="shared" si="488"/>
        <v>0.56868161725029298</v>
      </c>
      <c r="CK218" s="621">
        <f t="shared" si="489"/>
        <v>2.1264996611390793E-2</v>
      </c>
      <c r="CL218" s="621">
        <f t="shared" si="490"/>
        <v>0</v>
      </c>
      <c r="CN218" s="621">
        <f t="shared" si="556"/>
        <v>0.41757979117997768</v>
      </c>
      <c r="CO218" s="621">
        <f t="shared" si="556"/>
        <v>0.56027893401052031</v>
      </c>
      <c r="CP218" s="621">
        <f t="shared" si="556"/>
        <v>2.2044505015629507E-2</v>
      </c>
      <c r="CQ218" s="621"/>
      <c r="CR218" s="621">
        <f t="shared" si="521"/>
        <v>0.99990323020612748</v>
      </c>
      <c r="CS218" s="621"/>
      <c r="CT218" s="621">
        <f t="shared" si="557"/>
        <v>0.41762020420105522</v>
      </c>
      <c r="CU218" s="621">
        <f t="shared" si="557"/>
        <v>0.5603331573346555</v>
      </c>
      <c r="CV218" s="621">
        <f t="shared" si="557"/>
        <v>2.2046638464289278E-2</v>
      </c>
      <c r="CW218" s="621">
        <f t="shared" si="557"/>
        <v>0</v>
      </c>
      <c r="CZ218" s="621">
        <f t="shared" si="531"/>
        <v>-1.2431379498553708E-2</v>
      </c>
      <c r="DA218" s="621">
        <f t="shared" si="532"/>
        <v>-2.6718296996450626E-2</v>
      </c>
      <c r="DB218" s="621">
        <f t="shared" si="533"/>
        <v>2.9392977409768525E-2</v>
      </c>
      <c r="DC218" s="621">
        <f t="shared" si="534"/>
        <v>0</v>
      </c>
      <c r="DE218" s="621">
        <f t="shared" si="535"/>
        <v>-7.4477458342685904E-2</v>
      </c>
      <c r="DF218" s="621">
        <f t="shared" si="536"/>
        <v>-7.4477458342686029E-2</v>
      </c>
      <c r="DG218" s="621">
        <f t="shared" si="537"/>
        <v>-7.4477458342686029E-2</v>
      </c>
      <c r="DH218" s="621">
        <f t="shared" si="538"/>
        <v>0</v>
      </c>
      <c r="DI218" s="621"/>
      <c r="DK218" s="621">
        <f t="shared" si="539"/>
        <v>-5.8902076314195353E-3</v>
      </c>
      <c r="DL218" s="621">
        <f t="shared" si="540"/>
        <v>7.4509845262560354E-2</v>
      </c>
      <c r="DM218" s="621">
        <f t="shared" si="541"/>
        <v>-8.3022702123038833E-2</v>
      </c>
      <c r="DN218" s="621"/>
      <c r="DP218" s="621">
        <f t="shared" si="542"/>
        <v>-7.4477458342685904E-2</v>
      </c>
      <c r="DQ218" s="621">
        <f t="shared" si="543"/>
        <v>-7.4477458342686029E-2</v>
      </c>
      <c r="DR218" s="621">
        <f t="shared" si="544"/>
        <v>-7.4477458342686029E-2</v>
      </c>
      <c r="DS218" s="621">
        <f t="shared" si="545"/>
        <v>0</v>
      </c>
      <c r="DU218" s="621">
        <f t="shared" si="546"/>
        <v>0</v>
      </c>
      <c r="DV218" s="621">
        <f t="shared" si="547"/>
        <v>0</v>
      </c>
      <c r="DW218" s="621">
        <f t="shared" si="548"/>
        <v>0</v>
      </c>
      <c r="DX218" s="621">
        <f t="shared" si="549"/>
        <v>0</v>
      </c>
      <c r="EB218" s="621">
        <f t="shared" si="553"/>
        <v>0.98067445306920398</v>
      </c>
      <c r="EC218" s="621">
        <f t="shared" si="482"/>
        <v>1.0619700707168622</v>
      </c>
      <c r="ED218" s="621">
        <f t="shared" si="550"/>
        <v>1.0056883869334945</v>
      </c>
      <c r="EE218" s="621"/>
      <c r="EF218" s="621">
        <f t="shared" si="554"/>
        <v>0.92822839762960496</v>
      </c>
      <c r="EG218" s="621">
        <f t="shared" si="484"/>
        <v>1.2544752624073381</v>
      </c>
      <c r="EH218" s="621">
        <f t="shared" si="551"/>
        <v>0.70867109139848461</v>
      </c>
      <c r="EI218" s="621"/>
      <c r="EJ218" s="621">
        <f t="shared" si="555"/>
        <v>1.0381705687196323</v>
      </c>
      <c r="EK218" s="621">
        <f t="shared" si="486"/>
        <v>1.0592930827276394</v>
      </c>
      <c r="EL218" s="621">
        <f t="shared" si="552"/>
        <v>1.1741842957992021</v>
      </c>
      <c r="EM218" s="621"/>
      <c r="EP218" s="577"/>
    </row>
    <row r="219" spans="1:146" x14ac:dyDescent="0.2">
      <c r="A219" s="615" t="s">
        <v>115</v>
      </c>
      <c r="B219" s="571">
        <f t="shared" si="480"/>
        <v>1995</v>
      </c>
      <c r="D219" s="626">
        <f>Mining_Data!H35</f>
        <v>109.44565114968755</v>
      </c>
      <c r="E219" s="626">
        <f>Mining_Data!I35</f>
        <v>148.85235667069176</v>
      </c>
      <c r="F219" s="626">
        <f>Mining_Data!J35</f>
        <v>5.041206287721959</v>
      </c>
      <c r="G219" s="626"/>
      <c r="H219" s="626">
        <f t="shared" si="491"/>
        <v>263.33921410810126</v>
      </c>
      <c r="J219" s="632">
        <f t="shared" si="558"/>
        <v>250483.73639999997</v>
      </c>
      <c r="K219" s="632">
        <f t="shared" si="558"/>
        <v>124411.93005</v>
      </c>
      <c r="L219" s="632">
        <f t="shared" si="558"/>
        <v>77032.5</v>
      </c>
      <c r="M219" s="632"/>
      <c r="N219" s="632">
        <f t="shared" si="493"/>
        <v>451928.16644999996</v>
      </c>
      <c r="O219" s="772"/>
      <c r="R219" s="626">
        <f t="shared" si="559"/>
        <v>173194.06859755825</v>
      </c>
      <c r="S219" s="626">
        <f t="shared" si="559"/>
        <v>86023.183209887313</v>
      </c>
      <c r="T219" s="626">
        <f t="shared" si="559"/>
        <v>53263.226910413519</v>
      </c>
      <c r="U219" s="641"/>
      <c r="V219" s="626">
        <f t="shared" si="495"/>
        <v>312480.47871785908</v>
      </c>
      <c r="X219" s="635">
        <f t="shared" si="496"/>
        <v>0.43693715497325825</v>
      </c>
      <c r="Y219" s="635">
        <f t="shared" si="497"/>
        <v>1.1964476124666612</v>
      </c>
      <c r="Z219" s="635">
        <f t="shared" si="498"/>
        <v>6.5442589656598951E-2</v>
      </c>
      <c r="AA219" s="626"/>
      <c r="AB219" s="635">
        <f t="shared" si="523"/>
        <v>0.58270148589474202</v>
      </c>
      <c r="AE219" s="635">
        <f t="shared" si="524"/>
        <v>0.63192493851507436</v>
      </c>
      <c r="AF219" s="635">
        <f t="shared" si="525"/>
        <v>1.7303748956546752</v>
      </c>
      <c r="AG219" s="635">
        <f t="shared" si="526"/>
        <v>9.4647030984454872E-2</v>
      </c>
      <c r="AH219" s="626"/>
      <c r="AI219" s="635">
        <f t="shared" si="499"/>
        <v>0.84273812939806769</v>
      </c>
      <c r="AK219" s="636">
        <f t="shared" si="500"/>
        <v>1.0399412685678788</v>
      </c>
      <c r="AL219" s="636">
        <f t="shared" si="501"/>
        <v>0.97965601824354864</v>
      </c>
      <c r="AM219" s="636">
        <f t="shared" si="502"/>
        <v>0.94449383299330247</v>
      </c>
      <c r="AN219" s="637"/>
      <c r="AO219" s="636">
        <f t="shared" si="503"/>
        <v>1.1975822461392818</v>
      </c>
      <c r="AQ219" s="631">
        <f t="shared" si="527"/>
        <v>1.4462604777882755</v>
      </c>
      <c r="AR219" s="631">
        <f t="shared" si="528"/>
        <v>1.4462604777882757</v>
      </c>
      <c r="AS219" s="631">
        <f t="shared" si="529"/>
        <v>1.4462604777882757</v>
      </c>
      <c r="AT219" s="631"/>
      <c r="AU219" s="631">
        <f t="shared" si="504"/>
        <v>1.4462604777882757</v>
      </c>
      <c r="AW219" s="631">
        <f t="shared" si="560"/>
        <v>0.55425564281068718</v>
      </c>
      <c r="AX219" s="631">
        <f t="shared" si="560"/>
        <v>0.27529138320207924</v>
      </c>
      <c r="AY219" s="631">
        <f t="shared" si="560"/>
        <v>0.17045297398723355</v>
      </c>
      <c r="AZ219" s="646"/>
      <c r="BA219" s="631">
        <f t="shared" si="530"/>
        <v>1</v>
      </c>
      <c r="BC219" s="621"/>
      <c r="BD219" s="638">
        <f t="shared" si="506"/>
        <v>1.0399412685678788</v>
      </c>
      <c r="BE219" s="638">
        <f t="shared" si="507"/>
        <v>0.97965601824354864</v>
      </c>
      <c r="BF219" s="638">
        <f t="shared" si="508"/>
        <v>0.94449383299330247</v>
      </c>
      <c r="BG219" s="638">
        <v>1</v>
      </c>
      <c r="BH219" s="629"/>
      <c r="BI219" s="638">
        <f t="shared" si="509"/>
        <v>1.4462604777882755</v>
      </c>
      <c r="BJ219" s="638">
        <f t="shared" si="510"/>
        <v>1.4462604777882757</v>
      </c>
      <c r="BK219" s="638">
        <f t="shared" si="511"/>
        <v>1.4462604777882757</v>
      </c>
      <c r="BL219" s="638">
        <v>1</v>
      </c>
      <c r="BN219" s="638">
        <v>1</v>
      </c>
      <c r="BO219" s="638">
        <v>1</v>
      </c>
      <c r="BP219" s="638">
        <v>1</v>
      </c>
      <c r="BQ219" s="638">
        <v>1</v>
      </c>
      <c r="BT219" s="630">
        <f t="shared" si="512"/>
        <v>1.3677140646265826</v>
      </c>
      <c r="BU219" s="630">
        <f t="shared" si="513"/>
        <v>0.81486472737890658</v>
      </c>
      <c r="BV219" s="630">
        <f t="shared" si="514"/>
        <v>0.68042485600119318</v>
      </c>
      <c r="BW219" s="630">
        <f t="shared" si="515"/>
        <v>1.1905856565644213</v>
      </c>
      <c r="BX219" s="630">
        <v>1</v>
      </c>
      <c r="BY219" s="630">
        <v>1</v>
      </c>
      <c r="BZ219" s="630">
        <f t="shared" si="516"/>
        <v>1.0058765948810855</v>
      </c>
      <c r="CA219" s="630">
        <f t="shared" si="517"/>
        <v>1.114501948404236</v>
      </c>
      <c r="CB219" s="630">
        <f t="shared" si="518"/>
        <v>1.1145019484042364</v>
      </c>
      <c r="CC219" s="630"/>
      <c r="CD219" s="630">
        <f t="shared" si="519"/>
        <v>0.81010407392493233</v>
      </c>
      <c r="CG219" s="575"/>
      <c r="CI219" s="621">
        <f t="shared" si="487"/>
        <v>0.41560711540955653</v>
      </c>
      <c r="CJ219" s="621">
        <f t="shared" si="488"/>
        <v>0.56524949075600861</v>
      </c>
      <c r="CK219" s="621">
        <f t="shared" si="489"/>
        <v>1.9143393834434905E-2</v>
      </c>
      <c r="CL219" s="621">
        <f t="shared" si="490"/>
        <v>0</v>
      </c>
      <c r="CN219" s="621">
        <f t="shared" si="556"/>
        <v>0.41282402459079381</v>
      </c>
      <c r="CO219" s="621">
        <f t="shared" si="556"/>
        <v>0.56696382263384648</v>
      </c>
      <c r="CP219" s="621">
        <f t="shared" si="556"/>
        <v>2.0185616111137079E-2</v>
      </c>
      <c r="CQ219" s="621"/>
      <c r="CR219" s="621">
        <f t="shared" si="521"/>
        <v>0.99997346333577741</v>
      </c>
      <c r="CS219" s="621"/>
      <c r="CT219" s="621">
        <f t="shared" si="557"/>
        <v>0.41283497985403356</v>
      </c>
      <c r="CU219" s="621">
        <f t="shared" si="557"/>
        <v>0.56697886836169753</v>
      </c>
      <c r="CV219" s="621">
        <f t="shared" si="557"/>
        <v>2.0186151784268924E-2</v>
      </c>
      <c r="CW219" s="621">
        <f t="shared" si="557"/>
        <v>0</v>
      </c>
      <c r="CZ219" s="621">
        <f t="shared" si="531"/>
        <v>-1.2587866079493297E-2</v>
      </c>
      <c r="DA219" s="621">
        <f t="shared" si="532"/>
        <v>8.4790623557711563E-3</v>
      </c>
      <c r="DB219" s="621">
        <f t="shared" si="533"/>
        <v>2.8553642150664256E-2</v>
      </c>
      <c r="DC219" s="621">
        <f t="shared" si="534"/>
        <v>0</v>
      </c>
      <c r="DE219" s="621">
        <f t="shared" si="535"/>
        <v>-4.0674122647983542E-2</v>
      </c>
      <c r="DF219" s="621">
        <f t="shared" si="536"/>
        <v>-4.0674122647983431E-2</v>
      </c>
      <c r="DG219" s="621">
        <f t="shared" si="537"/>
        <v>-4.0674122647983431E-2</v>
      </c>
      <c r="DH219" s="621">
        <f t="shared" si="538"/>
        <v>0</v>
      </c>
      <c r="DI219" s="621"/>
      <c r="DK219" s="621">
        <f t="shared" si="539"/>
        <v>4.0099654805706819E-2</v>
      </c>
      <c r="DL219" s="621">
        <f t="shared" si="540"/>
        <v>-4.7381159603194204E-4</v>
      </c>
      <c r="DM219" s="621">
        <f t="shared" si="541"/>
        <v>-0.11959955472428416</v>
      </c>
      <c r="DN219" s="621"/>
      <c r="DP219" s="621">
        <f t="shared" si="542"/>
        <v>-4.0674122647983542E-2</v>
      </c>
      <c r="DQ219" s="621">
        <f t="shared" si="543"/>
        <v>-4.0674122647983431E-2</v>
      </c>
      <c r="DR219" s="621">
        <f t="shared" si="544"/>
        <v>-4.0674122647983431E-2</v>
      </c>
      <c r="DS219" s="621">
        <f t="shared" si="545"/>
        <v>0</v>
      </c>
      <c r="DU219" s="621">
        <f t="shared" si="546"/>
        <v>0</v>
      </c>
      <c r="DV219" s="621">
        <f t="shared" si="547"/>
        <v>0</v>
      </c>
      <c r="DW219" s="621">
        <f t="shared" si="548"/>
        <v>0</v>
      </c>
      <c r="DX219" s="621">
        <f t="shared" si="549"/>
        <v>0</v>
      </c>
      <c r="EB219" s="621">
        <f t="shared" si="553"/>
        <v>1.0001871434034999</v>
      </c>
      <c r="EC219" s="621">
        <f t="shared" si="482"/>
        <v>1.0621688114103112</v>
      </c>
      <c r="ED219" s="621">
        <f t="shared" si="550"/>
        <v>1.0058765948810855</v>
      </c>
      <c r="EE219" s="621"/>
      <c r="EF219" s="621">
        <f t="shared" si="554"/>
        <v>0.96014196749362168</v>
      </c>
      <c r="EG219" s="621">
        <f t="shared" si="484"/>
        <v>1.2044743466198589</v>
      </c>
      <c r="EH219" s="621">
        <f t="shared" si="551"/>
        <v>0.68042485600119318</v>
      </c>
      <c r="EI219" s="621"/>
      <c r="EJ219" s="621">
        <f t="shared" si="555"/>
        <v>1.0139683019300267</v>
      </c>
      <c r="EK219" s="621">
        <f t="shared" si="486"/>
        <v>1.0740896083395679</v>
      </c>
      <c r="EL219" s="621">
        <f t="shared" si="552"/>
        <v>1.1905856565644213</v>
      </c>
      <c r="EM219" s="621"/>
      <c r="EP219" s="577"/>
    </row>
    <row r="220" spans="1:146" x14ac:dyDescent="0.2">
      <c r="A220" s="615" t="s">
        <v>115</v>
      </c>
      <c r="B220" s="571">
        <f t="shared" si="480"/>
        <v>1996</v>
      </c>
      <c r="D220" s="626">
        <f>Mining_Data!H36</f>
        <v>111.32903842565825</v>
      </c>
      <c r="E220" s="626">
        <f>Mining_Data!I36</f>
        <v>149.65229600960959</v>
      </c>
      <c r="F220" s="626">
        <f>Mining_Data!J36</f>
        <v>5.6188651793602107</v>
      </c>
      <c r="G220" s="626"/>
      <c r="H220" s="626">
        <f t="shared" si="491"/>
        <v>266.60019961462808</v>
      </c>
      <c r="J220" s="632">
        <f t="shared" si="558"/>
        <v>258063.16320000001</v>
      </c>
      <c r="K220" s="632">
        <f t="shared" si="558"/>
        <v>128388.74354999998</v>
      </c>
      <c r="L220" s="632">
        <f t="shared" si="558"/>
        <v>83508.700000000012</v>
      </c>
      <c r="M220" s="632"/>
      <c r="N220" s="632">
        <f t="shared" si="493"/>
        <v>469960.60674999998</v>
      </c>
      <c r="O220" s="772"/>
      <c r="R220" s="626">
        <f t="shared" si="559"/>
        <v>163433.44980544958</v>
      </c>
      <c r="S220" s="626">
        <f t="shared" si="559"/>
        <v>81309.610462697994</v>
      </c>
      <c r="T220" s="626">
        <f t="shared" si="559"/>
        <v>52886.722616784347</v>
      </c>
      <c r="U220" s="641"/>
      <c r="V220" s="626">
        <f t="shared" si="495"/>
        <v>297629.78288493189</v>
      </c>
      <c r="X220" s="635">
        <f t="shared" si="496"/>
        <v>0.43140228556904808</v>
      </c>
      <c r="Y220" s="635">
        <f t="shared" si="497"/>
        <v>1.1656185104056935</v>
      </c>
      <c r="Z220" s="635">
        <f t="shared" si="498"/>
        <v>6.7284788044361957E-2</v>
      </c>
      <c r="AA220" s="626"/>
      <c r="AB220" s="635">
        <f t="shared" si="523"/>
        <v>0.56728201424858704</v>
      </c>
      <c r="AE220" s="635">
        <f t="shared" si="524"/>
        <v>0.6811888175779427</v>
      </c>
      <c r="AF220" s="635">
        <f t="shared" si="525"/>
        <v>1.8405240802163827</v>
      </c>
      <c r="AG220" s="635">
        <f t="shared" si="526"/>
        <v>0.10624339912447107</v>
      </c>
      <c r="AH220" s="626"/>
      <c r="AI220" s="635">
        <f t="shared" si="499"/>
        <v>0.89574436076412323</v>
      </c>
      <c r="AK220" s="636">
        <f t="shared" si="500"/>
        <v>1.0267678887258185</v>
      </c>
      <c r="AL220" s="636">
        <f t="shared" si="501"/>
        <v>0.95441302803121031</v>
      </c>
      <c r="AM220" s="636">
        <f t="shared" si="502"/>
        <v>0.97108118269206112</v>
      </c>
      <c r="AN220" s="637"/>
      <c r="AO220" s="636">
        <f t="shared" si="503"/>
        <v>1.1658917735125844</v>
      </c>
      <c r="AQ220" s="631">
        <f t="shared" si="527"/>
        <v>1.5790106829856263</v>
      </c>
      <c r="AR220" s="631">
        <f t="shared" si="528"/>
        <v>1.5790106829856263</v>
      </c>
      <c r="AS220" s="631">
        <f t="shared" si="529"/>
        <v>1.5790106829856261</v>
      </c>
      <c r="AT220" s="631"/>
      <c r="AU220" s="631">
        <f t="shared" si="504"/>
        <v>1.5790106829856263</v>
      </c>
      <c r="AW220" s="631">
        <f t="shared" si="560"/>
        <v>0.54911658444019151</v>
      </c>
      <c r="AX220" s="631">
        <f t="shared" si="560"/>
        <v>0.27319043704081691</v>
      </c>
      <c r="AY220" s="631">
        <f t="shared" si="560"/>
        <v>0.17769297851899163</v>
      </c>
      <c r="AZ220" s="646"/>
      <c r="BA220" s="631">
        <f t="shared" si="530"/>
        <v>1</v>
      </c>
      <c r="BC220" s="621"/>
      <c r="BD220" s="638">
        <f t="shared" si="506"/>
        <v>1.0267678887258185</v>
      </c>
      <c r="BE220" s="638">
        <f t="shared" si="507"/>
        <v>0.95441302803121031</v>
      </c>
      <c r="BF220" s="638">
        <f t="shared" si="508"/>
        <v>0.97108118269206112</v>
      </c>
      <c r="BG220" s="638">
        <v>1</v>
      </c>
      <c r="BH220" s="629"/>
      <c r="BI220" s="638">
        <f t="shared" si="509"/>
        <v>1.5790106829856263</v>
      </c>
      <c r="BJ220" s="638">
        <f t="shared" si="510"/>
        <v>1.5790106829856263</v>
      </c>
      <c r="BK220" s="638">
        <f t="shared" si="511"/>
        <v>1.5790106829856261</v>
      </c>
      <c r="BL220" s="638">
        <v>1</v>
      </c>
      <c r="BN220" s="638">
        <v>1</v>
      </c>
      <c r="BO220" s="638">
        <v>1</v>
      </c>
      <c r="BP220" s="638">
        <v>1</v>
      </c>
      <c r="BQ220" s="638">
        <v>1</v>
      </c>
      <c r="BT220" s="630">
        <f t="shared" si="512"/>
        <v>1.3027131863524384</v>
      </c>
      <c r="BU220" s="630">
        <f t="shared" si="513"/>
        <v>0.86611778780745874</v>
      </c>
      <c r="BV220" s="630">
        <f t="shared" si="514"/>
        <v>0.74288009186138204</v>
      </c>
      <c r="BW220" s="630">
        <f t="shared" si="515"/>
        <v>1.1818547261813579</v>
      </c>
      <c r="BX220" s="630">
        <v>1</v>
      </c>
      <c r="BY220" s="630">
        <v>1</v>
      </c>
      <c r="BZ220" s="630">
        <f t="shared" si="516"/>
        <v>0.98649330385947598</v>
      </c>
      <c r="CA220" s="630">
        <f t="shared" si="517"/>
        <v>1.1283030631111788</v>
      </c>
      <c r="CB220" s="630">
        <f t="shared" si="518"/>
        <v>1.1283030631111797</v>
      </c>
      <c r="CC220" s="630"/>
      <c r="CD220" s="630">
        <f t="shared" si="519"/>
        <v>0.87797634755241571</v>
      </c>
      <c r="CG220" s="575"/>
      <c r="CI220" s="621">
        <f t="shared" si="487"/>
        <v>0.41758797850333546</v>
      </c>
      <c r="CJ220" s="621">
        <f t="shared" si="488"/>
        <v>0.56133602385119263</v>
      </c>
      <c r="CK220" s="621">
        <f t="shared" si="489"/>
        <v>2.107599764547179E-2</v>
      </c>
      <c r="CL220" s="621">
        <f t="shared" si="490"/>
        <v>0</v>
      </c>
      <c r="CN220" s="621">
        <f t="shared" si="556"/>
        <v>0.41659676206134849</v>
      </c>
      <c r="CO220" s="621">
        <f t="shared" si="556"/>
        <v>0.56329049156754429</v>
      </c>
      <c r="CP220" s="621">
        <f t="shared" si="556"/>
        <v>2.0094208766185905E-2</v>
      </c>
      <c r="CQ220" s="621"/>
      <c r="CR220" s="621">
        <f t="shared" si="521"/>
        <v>0.99998146239507868</v>
      </c>
      <c r="CS220" s="621"/>
      <c r="CT220" s="621">
        <f t="shared" si="557"/>
        <v>0.41660448491069824</v>
      </c>
      <c r="CU220" s="621">
        <f t="shared" si="557"/>
        <v>0.56330093381770718</v>
      </c>
      <c r="CV220" s="621">
        <f t="shared" si="557"/>
        <v>2.0094581271594577E-2</v>
      </c>
      <c r="CW220" s="621">
        <f t="shared" si="557"/>
        <v>0</v>
      </c>
      <c r="CZ220" s="621">
        <f t="shared" si="531"/>
        <v>-1.2748342655592415E-2</v>
      </c>
      <c r="DA220" s="621">
        <f t="shared" si="532"/>
        <v>-2.6104987072509318E-2</v>
      </c>
      <c r="DB220" s="621">
        <f t="shared" si="533"/>
        <v>2.7760914567770512E-2</v>
      </c>
      <c r="DC220" s="621">
        <f t="shared" si="534"/>
        <v>0</v>
      </c>
      <c r="DE220" s="621">
        <f t="shared" si="535"/>
        <v>8.7817256619061992E-2</v>
      </c>
      <c r="DF220" s="621">
        <f t="shared" si="536"/>
        <v>8.7817256619061784E-2</v>
      </c>
      <c r="DG220" s="621">
        <f t="shared" si="537"/>
        <v>8.781725661906159E-2</v>
      </c>
      <c r="DH220" s="621">
        <f t="shared" si="538"/>
        <v>0</v>
      </c>
      <c r="DI220" s="621"/>
      <c r="DK220" s="621">
        <f t="shared" si="539"/>
        <v>-9.3152526497874907E-3</v>
      </c>
      <c r="DL220" s="621">
        <f t="shared" si="540"/>
        <v>-7.6609884201068084E-3</v>
      </c>
      <c r="DM220" s="621">
        <f t="shared" si="541"/>
        <v>4.1597774973534479E-2</v>
      </c>
      <c r="DN220" s="621"/>
      <c r="DP220" s="621">
        <f t="shared" si="542"/>
        <v>8.7817256619061992E-2</v>
      </c>
      <c r="DQ220" s="621">
        <f t="shared" si="543"/>
        <v>8.7817256619061784E-2</v>
      </c>
      <c r="DR220" s="621">
        <f t="shared" si="544"/>
        <v>8.781725661906159E-2</v>
      </c>
      <c r="DS220" s="621">
        <f t="shared" si="545"/>
        <v>0</v>
      </c>
      <c r="DU220" s="621">
        <f t="shared" si="546"/>
        <v>0</v>
      </c>
      <c r="DV220" s="621">
        <f t="shared" si="547"/>
        <v>0</v>
      </c>
      <c r="DW220" s="621">
        <f t="shared" si="548"/>
        <v>0</v>
      </c>
      <c r="DX220" s="621">
        <f t="shared" si="549"/>
        <v>0</v>
      </c>
      <c r="EB220" s="621">
        <f t="shared" si="553"/>
        <v>0.98072995124824336</v>
      </c>
      <c r="EC220" s="621">
        <f t="shared" si="482"/>
        <v>1.041700766631839</v>
      </c>
      <c r="ED220" s="621">
        <f t="shared" si="550"/>
        <v>0.98649330385947598</v>
      </c>
      <c r="EE220" s="621"/>
      <c r="EF220" s="621">
        <f t="shared" si="554"/>
        <v>1.0917885866592729</v>
      </c>
      <c r="EG220" s="621">
        <f t="shared" si="484"/>
        <v>1.3150313445634469</v>
      </c>
      <c r="EH220" s="621">
        <f t="shared" si="551"/>
        <v>0.74288009186138204</v>
      </c>
      <c r="EI220" s="621"/>
      <c r="EJ220" s="621">
        <f t="shared" si="555"/>
        <v>0.99266669278692843</v>
      </c>
      <c r="EK220" s="621">
        <f t="shared" si="486"/>
        <v>1.0662129792672461</v>
      </c>
      <c r="EL220" s="621">
        <f t="shared" si="552"/>
        <v>1.1818547261813579</v>
      </c>
      <c r="EM220" s="621"/>
      <c r="EP220" s="577"/>
    </row>
    <row r="221" spans="1:146" x14ac:dyDescent="0.2">
      <c r="A221" s="615" t="s">
        <v>115</v>
      </c>
      <c r="B221" s="571">
        <f t="shared" si="480"/>
        <v>1997</v>
      </c>
      <c r="D221" s="626">
        <f>Mining_Data!H37</f>
        <v>111.90843423199999</v>
      </c>
      <c r="E221" s="626">
        <f>Mining_Data!I37</f>
        <v>154.89901324800002</v>
      </c>
      <c r="F221" s="626">
        <f>Mining_Data!J37</f>
        <v>6.0109647559999999</v>
      </c>
      <c r="G221" s="626"/>
      <c r="H221" s="626">
        <f t="shared" si="491"/>
        <v>272.81841223600003</v>
      </c>
      <c r="J221" s="632">
        <f t="shared" si="558"/>
        <v>262777.63919999998</v>
      </c>
      <c r="K221" s="632">
        <f t="shared" si="558"/>
        <v>132899.12325</v>
      </c>
      <c r="L221" s="632">
        <f t="shared" si="558"/>
        <v>86955.4</v>
      </c>
      <c r="M221" s="632"/>
      <c r="N221" s="632">
        <f t="shared" si="493"/>
        <v>482632.16244999995</v>
      </c>
      <c r="O221" s="772"/>
      <c r="R221" s="626">
        <f t="shared" si="559"/>
        <v>166682.44145318508</v>
      </c>
      <c r="S221" s="626">
        <f t="shared" si="559"/>
        <v>84299.22118844332</v>
      </c>
      <c r="T221" s="626">
        <f t="shared" si="559"/>
        <v>55156.665588684111</v>
      </c>
      <c r="U221" s="641"/>
      <c r="V221" s="626">
        <f t="shared" si="495"/>
        <v>306138.3282303125</v>
      </c>
      <c r="X221" s="635">
        <f t="shared" si="496"/>
        <v>0.42586741616483781</v>
      </c>
      <c r="Y221" s="635">
        <f t="shared" si="497"/>
        <v>1.1655382628568245</v>
      </c>
      <c r="Z221" s="635">
        <f t="shared" si="498"/>
        <v>6.9126986432124976E-2</v>
      </c>
      <c r="AA221" s="626"/>
      <c r="AB221" s="635">
        <f t="shared" si="523"/>
        <v>0.56527192645240187</v>
      </c>
      <c r="AE221" s="635">
        <f t="shared" si="524"/>
        <v>0.67138705946679411</v>
      </c>
      <c r="AF221" s="635">
        <f t="shared" si="525"/>
        <v>1.8374904425479472</v>
      </c>
      <c r="AG221" s="635">
        <f t="shared" si="526"/>
        <v>0.10897984299531703</v>
      </c>
      <c r="AH221" s="626"/>
      <c r="AI221" s="635">
        <f t="shared" si="499"/>
        <v>0.89116058682712407</v>
      </c>
      <c r="AK221" s="636">
        <f t="shared" si="500"/>
        <v>1.0135945088837581</v>
      </c>
      <c r="AL221" s="636">
        <f t="shared" si="501"/>
        <v>0.95434732102207775</v>
      </c>
      <c r="AM221" s="636">
        <f t="shared" si="502"/>
        <v>0.99766853239081998</v>
      </c>
      <c r="AN221" s="637"/>
      <c r="AO221" s="636">
        <f t="shared" si="503"/>
        <v>1.1617605922539744</v>
      </c>
      <c r="AQ221" s="631">
        <f t="shared" si="527"/>
        <v>1.5765166199212679</v>
      </c>
      <c r="AR221" s="631">
        <f t="shared" si="528"/>
        <v>1.5765166199212681</v>
      </c>
      <c r="AS221" s="631">
        <f t="shared" si="529"/>
        <v>1.5765166199212681</v>
      </c>
      <c r="AT221" s="631"/>
      <c r="AU221" s="631">
        <f t="shared" si="504"/>
        <v>1.5765166199212679</v>
      </c>
      <c r="AW221" s="631">
        <f t="shared" si="560"/>
        <v>0.54446773266425941</v>
      </c>
      <c r="AX221" s="631">
        <f t="shared" si="560"/>
        <v>0.27536317218347039</v>
      </c>
      <c r="AY221" s="631">
        <f t="shared" si="560"/>
        <v>0.18016909515227023</v>
      </c>
      <c r="AZ221" s="646"/>
      <c r="BA221" s="631">
        <f t="shared" si="530"/>
        <v>1</v>
      </c>
      <c r="BC221" s="621"/>
      <c r="BD221" s="638">
        <f t="shared" si="506"/>
        <v>1.0135945088837581</v>
      </c>
      <c r="BE221" s="638">
        <f t="shared" si="507"/>
        <v>0.95434732102207775</v>
      </c>
      <c r="BF221" s="638">
        <f t="shared" si="508"/>
        <v>0.99766853239081998</v>
      </c>
      <c r="BG221" s="638">
        <v>1</v>
      </c>
      <c r="BH221" s="629"/>
      <c r="BI221" s="638">
        <f t="shared" si="509"/>
        <v>1.5765166199212679</v>
      </c>
      <c r="BJ221" s="638">
        <f t="shared" si="510"/>
        <v>1.5765166199212681</v>
      </c>
      <c r="BK221" s="638">
        <f t="shared" si="511"/>
        <v>1.5765166199212681</v>
      </c>
      <c r="BL221" s="638">
        <v>1</v>
      </c>
      <c r="BN221" s="638">
        <v>1</v>
      </c>
      <c r="BO221" s="638">
        <v>1</v>
      </c>
      <c r="BP221" s="638">
        <v>1</v>
      </c>
      <c r="BQ221" s="638">
        <v>1</v>
      </c>
      <c r="BT221" s="630">
        <f t="shared" si="512"/>
        <v>1.3399547356042156</v>
      </c>
      <c r="BU221" s="630">
        <f t="shared" si="513"/>
        <v>0.86168562131440207</v>
      </c>
      <c r="BV221" s="630">
        <f t="shared" si="514"/>
        <v>0.74170670537430949</v>
      </c>
      <c r="BW221" s="630">
        <f t="shared" si="515"/>
        <v>1.1833348777770778</v>
      </c>
      <c r="BX221" s="630">
        <v>1</v>
      </c>
      <c r="BY221" s="630">
        <v>1</v>
      </c>
      <c r="BZ221" s="630">
        <f t="shared" si="516"/>
        <v>0.98176823321253603</v>
      </c>
      <c r="CA221" s="630">
        <f t="shared" si="517"/>
        <v>1.1546197288822933</v>
      </c>
      <c r="CB221" s="630">
        <f t="shared" si="518"/>
        <v>1.1546197288822939</v>
      </c>
      <c r="CC221" s="630"/>
      <c r="CD221" s="630">
        <f t="shared" si="519"/>
        <v>0.87768741355054758</v>
      </c>
      <c r="CG221" s="575"/>
      <c r="CI221" s="621">
        <f t="shared" si="487"/>
        <v>0.41019384767621264</v>
      </c>
      <c r="CJ221" s="621">
        <f t="shared" si="488"/>
        <v>0.56777331111364104</v>
      </c>
      <c r="CK221" s="621">
        <f t="shared" si="489"/>
        <v>2.2032841210146214E-2</v>
      </c>
      <c r="CL221" s="621">
        <f t="shared" si="490"/>
        <v>0</v>
      </c>
      <c r="CN221" s="621">
        <f t="shared" si="556"/>
        <v>0.41387990488843868</v>
      </c>
      <c r="CO221" s="621">
        <f t="shared" si="556"/>
        <v>0.56454855071037835</v>
      </c>
      <c r="CP221" s="621">
        <f t="shared" si="556"/>
        <v>2.1550879280187292E-2</v>
      </c>
      <c r="CQ221" s="621"/>
      <c r="CR221" s="621">
        <f t="shared" si="521"/>
        <v>0.99997933487900426</v>
      </c>
      <c r="CS221" s="621"/>
      <c r="CT221" s="621">
        <f t="shared" si="557"/>
        <v>0.41388845794350082</v>
      </c>
      <c r="CU221" s="621">
        <f t="shared" si="557"/>
        <v>0.5645602174155806</v>
      </c>
      <c r="CV221" s="621">
        <f t="shared" si="557"/>
        <v>2.1551324640918613E-2</v>
      </c>
      <c r="CW221" s="621">
        <f t="shared" si="557"/>
        <v>0</v>
      </c>
      <c r="CZ221" s="621">
        <f t="shared" si="531"/>
        <v>-1.2912963801122376E-2</v>
      </c>
      <c r="DA221" s="621">
        <f t="shared" si="532"/>
        <v>-6.8847835393337554E-5</v>
      </c>
      <c r="DB221" s="621">
        <f t="shared" si="533"/>
        <v>2.7011017170229461E-2</v>
      </c>
      <c r="DC221" s="621">
        <f t="shared" si="534"/>
        <v>0</v>
      </c>
      <c r="DE221" s="621">
        <f t="shared" si="535"/>
        <v>-1.5807586778967227E-3</v>
      </c>
      <c r="DF221" s="621">
        <f t="shared" si="536"/>
        <v>-1.5807586778966115E-3</v>
      </c>
      <c r="DG221" s="621">
        <f t="shared" si="537"/>
        <v>-1.5807586778963892E-3</v>
      </c>
      <c r="DH221" s="621">
        <f t="shared" si="538"/>
        <v>0</v>
      </c>
      <c r="DI221" s="621"/>
      <c r="DK221" s="621">
        <f t="shared" si="539"/>
        <v>-8.5020966503601397E-3</v>
      </c>
      <c r="DL221" s="621">
        <f t="shared" si="540"/>
        <v>7.9217289555143372E-3</v>
      </c>
      <c r="DM221" s="621">
        <f t="shared" si="541"/>
        <v>1.3838606164062775E-2</v>
      </c>
      <c r="DN221" s="621"/>
      <c r="DP221" s="621">
        <f t="shared" si="542"/>
        <v>-1.5807586778967227E-3</v>
      </c>
      <c r="DQ221" s="621">
        <f t="shared" si="543"/>
        <v>-1.5807586778966115E-3</v>
      </c>
      <c r="DR221" s="621">
        <f t="shared" si="544"/>
        <v>-1.5807586778963892E-3</v>
      </c>
      <c r="DS221" s="621">
        <f t="shared" si="545"/>
        <v>0</v>
      </c>
      <c r="DU221" s="621">
        <f t="shared" si="546"/>
        <v>0</v>
      </c>
      <c r="DV221" s="621">
        <f t="shared" si="547"/>
        <v>0</v>
      </c>
      <c r="DW221" s="621">
        <f t="shared" si="548"/>
        <v>0</v>
      </c>
      <c r="DX221" s="621">
        <f t="shared" si="549"/>
        <v>0</v>
      </c>
      <c r="EB221" s="621">
        <f t="shared" si="553"/>
        <v>0.99521023545881782</v>
      </c>
      <c r="EC221" s="621">
        <f t="shared" si="482"/>
        <v>1.0367112652373034</v>
      </c>
      <c r="ED221" s="621">
        <f t="shared" si="550"/>
        <v>0.98176823321253603</v>
      </c>
      <c r="EE221" s="621"/>
      <c r="EF221" s="621">
        <f t="shared" si="554"/>
        <v>0.99842049006302958</v>
      </c>
      <c r="EG221" s="621">
        <f t="shared" si="484"/>
        <v>1.3129542394872813</v>
      </c>
      <c r="EH221" s="621">
        <f t="shared" si="551"/>
        <v>0.74170670537430949</v>
      </c>
      <c r="EI221" s="621"/>
      <c r="EJ221" s="621">
        <f t="shared" si="555"/>
        <v>1.0012523972387897</v>
      </c>
      <c r="EK221" s="621">
        <f t="shared" si="486"/>
        <v>1.0675483014584422</v>
      </c>
      <c r="EL221" s="621">
        <f t="shared" si="552"/>
        <v>1.1833348777770778</v>
      </c>
      <c r="EM221" s="621"/>
      <c r="EP221" s="577"/>
    </row>
    <row r="222" spans="1:146" x14ac:dyDescent="0.2">
      <c r="A222" s="615" t="s">
        <v>115</v>
      </c>
      <c r="B222" s="571">
        <f t="shared" si="480"/>
        <v>1998</v>
      </c>
      <c r="D222" s="626">
        <f>Mining_Data!H38</f>
        <v>107.6331266647082</v>
      </c>
      <c r="E222" s="626">
        <f>Mining_Data!I38</f>
        <v>161.98443099828032</v>
      </c>
      <c r="F222" s="626">
        <f>Mining_Data!J38</f>
        <v>5.9145124060304628</v>
      </c>
      <c r="G222" s="626"/>
      <c r="H222" s="626">
        <f t="shared" si="491"/>
        <v>275.53207006901897</v>
      </c>
      <c r="J222" s="632">
        <f t="shared" si="558"/>
        <v>255916.26336000001</v>
      </c>
      <c r="K222" s="632">
        <f t="shared" si="558"/>
        <v>135391.17660000001</v>
      </c>
      <c r="L222" s="632">
        <f t="shared" si="558"/>
        <v>85243.1</v>
      </c>
      <c r="M222" s="632"/>
      <c r="N222" s="632">
        <f t="shared" si="493"/>
        <v>476550.53995999997</v>
      </c>
      <c r="O222" s="772"/>
      <c r="R222" s="626">
        <f t="shared" si="559"/>
        <v>169944.73250280041</v>
      </c>
      <c r="S222" s="626">
        <f t="shared" si="559"/>
        <v>89908.382485873473</v>
      </c>
      <c r="T222" s="626">
        <f t="shared" si="559"/>
        <v>56606.858966329135</v>
      </c>
      <c r="U222" s="641"/>
      <c r="V222" s="626">
        <f t="shared" si="495"/>
        <v>316459.97395500302</v>
      </c>
      <c r="X222" s="635">
        <f t="shared" si="496"/>
        <v>0.42057947100180804</v>
      </c>
      <c r="Y222" s="635">
        <f t="shared" si="497"/>
        <v>1.1964179281552998</v>
      </c>
      <c r="Z222" s="635">
        <f t="shared" si="498"/>
        <v>6.9384060481498949E-2</v>
      </c>
      <c r="AA222" s="626"/>
      <c r="AB222" s="635">
        <f t="shared" si="523"/>
        <v>0.57818016551223761</v>
      </c>
      <c r="AE222" s="635">
        <f t="shared" si="524"/>
        <v>0.63334194052136683</v>
      </c>
      <c r="AF222" s="635">
        <f t="shared" si="525"/>
        <v>1.8016610522798753</v>
      </c>
      <c r="AG222" s="635">
        <f t="shared" si="526"/>
        <v>0.10448402391569775</v>
      </c>
      <c r="AH222" s="626"/>
      <c r="AI222" s="635">
        <f t="shared" si="499"/>
        <v>0.87066957196993411</v>
      </c>
      <c r="AK222" s="636">
        <f t="shared" si="500"/>
        <v>1.0010088261640198</v>
      </c>
      <c r="AL222" s="636">
        <f t="shared" si="501"/>
        <v>0.97963171261247073</v>
      </c>
      <c r="AM222" s="636">
        <f t="shared" si="502"/>
        <v>1.0013787286946401</v>
      </c>
      <c r="AN222" s="637"/>
      <c r="AO222" s="636">
        <f t="shared" si="503"/>
        <v>1.1882899186778533</v>
      </c>
      <c r="AQ222" s="631">
        <f t="shared" si="527"/>
        <v>1.5058793502516057</v>
      </c>
      <c r="AR222" s="631">
        <f t="shared" si="528"/>
        <v>1.5058793502516059</v>
      </c>
      <c r="AS222" s="631">
        <f t="shared" si="529"/>
        <v>1.5058793502516059</v>
      </c>
      <c r="AT222" s="631"/>
      <c r="AU222" s="631">
        <f t="shared" si="504"/>
        <v>1.5058793502516055</v>
      </c>
      <c r="AW222" s="631">
        <f t="shared" si="560"/>
        <v>0.5370180954605166</v>
      </c>
      <c r="AX222" s="631">
        <f t="shared" si="560"/>
        <v>0.28410664818754428</v>
      </c>
      <c r="AY222" s="631">
        <f t="shared" si="560"/>
        <v>0.1788752563519391</v>
      </c>
      <c r="AZ222" s="646"/>
      <c r="BA222" s="631">
        <f t="shared" si="530"/>
        <v>1</v>
      </c>
      <c r="BC222" s="621"/>
      <c r="BD222" s="638">
        <f t="shared" si="506"/>
        <v>1.0010088261640198</v>
      </c>
      <c r="BE222" s="638">
        <f t="shared" si="507"/>
        <v>0.97963171261247073</v>
      </c>
      <c r="BF222" s="638">
        <f t="shared" si="508"/>
        <v>1.0013787286946401</v>
      </c>
      <c r="BG222" s="638">
        <v>1</v>
      </c>
      <c r="BH222" s="629"/>
      <c r="BI222" s="638">
        <f t="shared" si="509"/>
        <v>1.5058793502516057</v>
      </c>
      <c r="BJ222" s="638">
        <f t="shared" si="510"/>
        <v>1.5058793502516059</v>
      </c>
      <c r="BK222" s="638">
        <f t="shared" si="511"/>
        <v>1.5058793502516059</v>
      </c>
      <c r="BL222" s="638">
        <v>1</v>
      </c>
      <c r="BN222" s="638">
        <v>1</v>
      </c>
      <c r="BO222" s="638">
        <v>1</v>
      </c>
      <c r="BP222" s="638">
        <v>1</v>
      </c>
      <c r="BQ222" s="638">
        <v>1</v>
      </c>
      <c r="BT222" s="630">
        <f t="shared" si="512"/>
        <v>1.3851321498403812</v>
      </c>
      <c r="BU222" s="630">
        <f t="shared" si="513"/>
        <v>0.84187234284408119</v>
      </c>
      <c r="BV222" s="630">
        <f t="shared" si="514"/>
        <v>0.70847385777772764</v>
      </c>
      <c r="BW222" s="630">
        <f t="shared" si="515"/>
        <v>1.1980878713007201</v>
      </c>
      <c r="BX222" s="630">
        <v>1</v>
      </c>
      <c r="BY222" s="630">
        <v>1</v>
      </c>
      <c r="BZ222" s="630">
        <f t="shared" si="516"/>
        <v>0.99182200833714307</v>
      </c>
      <c r="CA222" s="630">
        <f t="shared" si="517"/>
        <v>1.16610444813478</v>
      </c>
      <c r="CB222" s="630">
        <f t="shared" si="518"/>
        <v>1.1661044481347806</v>
      </c>
      <c r="CC222" s="630"/>
      <c r="CD222" s="630">
        <f t="shared" si="519"/>
        <v>0.84881393613712686</v>
      </c>
      <c r="CG222" s="575"/>
      <c r="CI222" s="621">
        <f t="shared" si="487"/>
        <v>0.39063738256583641</v>
      </c>
      <c r="CJ222" s="621">
        <f t="shared" si="488"/>
        <v>0.58789683160186867</v>
      </c>
      <c r="CK222" s="621">
        <f t="shared" si="489"/>
        <v>2.1465785832295008E-2</v>
      </c>
      <c r="CL222" s="621">
        <f t="shared" si="490"/>
        <v>0</v>
      </c>
      <c r="CN222" s="621">
        <f t="shared" si="556"/>
        <v>0.40033600696880728</v>
      </c>
      <c r="CO222" s="621">
        <f t="shared" si="556"/>
        <v>0.57777666529966742</v>
      </c>
      <c r="CP222" s="621">
        <f t="shared" si="556"/>
        <v>2.1748081427256913E-2</v>
      </c>
      <c r="CQ222" s="621"/>
      <c r="CR222" s="621">
        <f t="shared" si="521"/>
        <v>0.99986075369573169</v>
      </c>
      <c r="CS222" s="621"/>
      <c r="CT222" s="621">
        <f t="shared" si="557"/>
        <v>0.40039176004165256</v>
      </c>
      <c r="CU222" s="621">
        <f t="shared" si="557"/>
        <v>0.57785712976938286</v>
      </c>
      <c r="CV222" s="621">
        <f t="shared" si="557"/>
        <v>2.1751110188964459E-2</v>
      </c>
      <c r="CW222" s="621">
        <f t="shared" si="557"/>
        <v>0</v>
      </c>
      <c r="CZ222" s="621">
        <f t="shared" si="531"/>
        <v>-1.2494614930163267E-2</v>
      </c>
      <c r="DA222" s="621">
        <f t="shared" si="532"/>
        <v>2.6149024227269831E-2</v>
      </c>
      <c r="DB222" s="621">
        <f t="shared" si="533"/>
        <v>3.7119688325412811E-3</v>
      </c>
      <c r="DC222" s="621">
        <f t="shared" si="534"/>
        <v>0</v>
      </c>
      <c r="DE222" s="621">
        <f t="shared" si="535"/>
        <v>-4.5840728784326108E-2</v>
      </c>
      <c r="DF222" s="621">
        <f t="shared" si="536"/>
        <v>-4.5840728784326108E-2</v>
      </c>
      <c r="DG222" s="621">
        <f t="shared" si="537"/>
        <v>-4.5840728784326108E-2</v>
      </c>
      <c r="DH222" s="621">
        <f t="shared" si="538"/>
        <v>0</v>
      </c>
      <c r="DI222" s="621"/>
      <c r="DK222" s="621">
        <f t="shared" si="539"/>
        <v>-1.3776888868477383E-2</v>
      </c>
      <c r="DL222" s="621">
        <f t="shared" si="540"/>
        <v>3.1258836929081005E-2</v>
      </c>
      <c r="DM222" s="621">
        <f t="shared" si="541"/>
        <v>-7.2071564162253E-3</v>
      </c>
      <c r="DN222" s="621"/>
      <c r="DP222" s="621">
        <f t="shared" si="542"/>
        <v>-4.5840728784326108E-2</v>
      </c>
      <c r="DQ222" s="621">
        <f t="shared" si="543"/>
        <v>-4.5840728784326108E-2</v>
      </c>
      <c r="DR222" s="621">
        <f t="shared" si="544"/>
        <v>-4.5840728784326108E-2</v>
      </c>
      <c r="DS222" s="621">
        <f t="shared" si="545"/>
        <v>0</v>
      </c>
      <c r="DU222" s="621">
        <f t="shared" si="546"/>
        <v>0</v>
      </c>
      <c r="DV222" s="621">
        <f t="shared" si="547"/>
        <v>0</v>
      </c>
      <c r="DW222" s="621">
        <f t="shared" si="548"/>
        <v>0</v>
      </c>
      <c r="DX222" s="621">
        <f t="shared" si="549"/>
        <v>0</v>
      </c>
      <c r="EB222" s="621">
        <f t="shared" si="553"/>
        <v>1.010240477115163</v>
      </c>
      <c r="EC222" s="621">
        <f t="shared" si="482"/>
        <v>1.0473276832239977</v>
      </c>
      <c r="ED222" s="621">
        <f t="shared" si="550"/>
        <v>0.99182200833714307</v>
      </c>
      <c r="EE222" s="621"/>
      <c r="EF222" s="621">
        <f t="shared" si="554"/>
        <v>0.95519408499912306</v>
      </c>
      <c r="EG222" s="621">
        <f t="shared" si="484"/>
        <v>1.2541261234327732</v>
      </c>
      <c r="EH222" s="621">
        <f t="shared" si="551"/>
        <v>0.70847385777772764</v>
      </c>
      <c r="EI222" s="621"/>
      <c r="EJ222" s="621">
        <f t="shared" si="555"/>
        <v>1.0124673021988131</v>
      </c>
      <c r="EK222" s="621">
        <f t="shared" si="486"/>
        <v>1.0808577487445541</v>
      </c>
      <c r="EL222" s="621">
        <f t="shared" si="552"/>
        <v>1.1980878713007201</v>
      </c>
      <c r="EM222" s="621"/>
      <c r="EP222" s="577"/>
    </row>
    <row r="223" spans="1:146" x14ac:dyDescent="0.2">
      <c r="A223" s="615" t="s">
        <v>115</v>
      </c>
      <c r="B223" s="571">
        <f t="shared" si="480"/>
        <v>1999</v>
      </c>
      <c r="D223" s="626">
        <f>Mining_Data!H39</f>
        <v>104.05238828481579</v>
      </c>
      <c r="E223" s="626">
        <f>Mining_Data!I39</f>
        <v>154.9668508691976</v>
      </c>
      <c r="F223" s="626">
        <f>Mining_Data!J39</f>
        <v>4.8599413938042293</v>
      </c>
      <c r="G223" s="626"/>
      <c r="H223" s="626">
        <f t="shared" si="491"/>
        <v>263.87918054781761</v>
      </c>
      <c r="J223" s="632">
        <f t="shared" si="558"/>
        <v>250552.64028000002</v>
      </c>
      <c r="K223" s="632">
        <f t="shared" si="558"/>
        <v>132152.3799</v>
      </c>
      <c r="L223" s="632">
        <f t="shared" si="558"/>
        <v>69785.5</v>
      </c>
      <c r="M223" s="632"/>
      <c r="N223" s="632">
        <f t="shared" si="493"/>
        <v>452490.52017999999</v>
      </c>
      <c r="O223" s="772"/>
      <c r="R223" s="626">
        <f t="shared" si="559"/>
        <v>169243.32047609129</v>
      </c>
      <c r="S223" s="626">
        <f t="shared" si="559"/>
        <v>89266.301716474831</v>
      </c>
      <c r="T223" s="626">
        <f t="shared" si="559"/>
        <v>47138.715951607723</v>
      </c>
      <c r="U223" s="641"/>
      <c r="V223" s="626">
        <f t="shared" si="495"/>
        <v>305648.33814417385</v>
      </c>
      <c r="X223" s="635">
        <f t="shared" si="496"/>
        <v>0.41529152583877843</v>
      </c>
      <c r="Y223" s="635">
        <f t="shared" si="497"/>
        <v>1.1726376096023496</v>
      </c>
      <c r="Z223" s="635">
        <f t="shared" si="498"/>
        <v>6.9641134530872881E-2</v>
      </c>
      <c r="AA223" s="626"/>
      <c r="AB223" s="635">
        <f t="shared" si="523"/>
        <v>0.58317062740418713</v>
      </c>
      <c r="AE223" s="635">
        <f t="shared" si="524"/>
        <v>0.61480942345086576</v>
      </c>
      <c r="AF223" s="635">
        <f t="shared" si="525"/>
        <v>1.7360061735435064</v>
      </c>
      <c r="AG223" s="635">
        <f t="shared" si="526"/>
        <v>0.10309872247673041</v>
      </c>
      <c r="AH223" s="626"/>
      <c r="AI223" s="635">
        <f t="shared" si="499"/>
        <v>0.8633424351332355</v>
      </c>
      <c r="AK223" s="636">
        <f t="shared" si="500"/>
        <v>0.98842314344428184</v>
      </c>
      <c r="AL223" s="636">
        <f t="shared" si="501"/>
        <v>0.96016029410370973</v>
      </c>
      <c r="AM223" s="636">
        <f t="shared" si="502"/>
        <v>1.0050889249984596</v>
      </c>
      <c r="AN223" s="637"/>
      <c r="AO223" s="636">
        <f t="shared" si="503"/>
        <v>1.1985464371637404</v>
      </c>
      <c r="AQ223" s="631">
        <f t="shared" si="527"/>
        <v>1.480428530799212</v>
      </c>
      <c r="AR223" s="631">
        <f t="shared" si="528"/>
        <v>1.480428530799212</v>
      </c>
      <c r="AS223" s="631">
        <f t="shared" si="529"/>
        <v>1.480428530799212</v>
      </c>
      <c r="AT223" s="631"/>
      <c r="AU223" s="631">
        <f t="shared" si="504"/>
        <v>1.4804285307992118</v>
      </c>
      <c r="AW223" s="631">
        <f t="shared" si="560"/>
        <v>0.55371909267918051</v>
      </c>
      <c r="AX223" s="631">
        <f t="shared" si="560"/>
        <v>0.2920555768713784</v>
      </c>
      <c r="AY223" s="631">
        <f t="shared" si="560"/>
        <v>0.15422533044944109</v>
      </c>
      <c r="AZ223" s="646"/>
      <c r="BA223" s="631">
        <f t="shared" si="530"/>
        <v>1</v>
      </c>
      <c r="BC223" s="621"/>
      <c r="BD223" s="638">
        <f t="shared" si="506"/>
        <v>0.98842314344428184</v>
      </c>
      <c r="BE223" s="638">
        <f t="shared" si="507"/>
        <v>0.96016029410370973</v>
      </c>
      <c r="BF223" s="638">
        <f t="shared" si="508"/>
        <v>1.0050889249984596</v>
      </c>
      <c r="BG223" s="638">
        <v>1</v>
      </c>
      <c r="BH223" s="629"/>
      <c r="BI223" s="638">
        <f t="shared" si="509"/>
        <v>1.480428530799212</v>
      </c>
      <c r="BJ223" s="638">
        <f t="shared" si="510"/>
        <v>1.480428530799212</v>
      </c>
      <c r="BK223" s="638">
        <f t="shared" si="511"/>
        <v>1.480428530799212</v>
      </c>
      <c r="BL223" s="638">
        <v>1</v>
      </c>
      <c r="BN223" s="638">
        <v>1</v>
      </c>
      <c r="BO223" s="638">
        <v>1</v>
      </c>
      <c r="BP223" s="638">
        <v>1</v>
      </c>
      <c r="BQ223" s="638">
        <v>1</v>
      </c>
      <c r="BT223" s="630">
        <f t="shared" si="512"/>
        <v>1.3378100693674984</v>
      </c>
      <c r="BU223" s="630">
        <f t="shared" si="513"/>
        <v>0.83478754965314184</v>
      </c>
      <c r="BV223" s="630">
        <f t="shared" si="514"/>
        <v>0.69649996342953235</v>
      </c>
      <c r="BW223" s="630">
        <f t="shared" si="515"/>
        <v>1.2287662700934163</v>
      </c>
      <c r="BX223" s="630">
        <v>1</v>
      </c>
      <c r="BY223" s="630">
        <v>1</v>
      </c>
      <c r="BZ223" s="630">
        <f t="shared" si="516"/>
        <v>0.97540636192155716</v>
      </c>
      <c r="CA223" s="630">
        <f t="shared" si="517"/>
        <v>1.1167871897085935</v>
      </c>
      <c r="CB223" s="630">
        <f t="shared" si="518"/>
        <v>1.1167871897085937</v>
      </c>
      <c r="CC223" s="630"/>
      <c r="CD223" s="630">
        <f t="shared" si="519"/>
        <v>0.85583566218350737</v>
      </c>
      <c r="CG223" s="575"/>
      <c r="CI223" s="621">
        <f t="shared" si="487"/>
        <v>0.39431829395862639</v>
      </c>
      <c r="CJ223" s="621">
        <f t="shared" si="488"/>
        <v>0.58726440845952232</v>
      </c>
      <c r="CK223" s="621">
        <f t="shared" si="489"/>
        <v>1.841729758185132E-2</v>
      </c>
      <c r="CL223" s="621">
        <f t="shared" si="490"/>
        <v>0</v>
      </c>
      <c r="CN223" s="621">
        <f t="shared" si="556"/>
        <v>0.39247496141441424</v>
      </c>
      <c r="CO223" s="621">
        <f t="shared" si="556"/>
        <v>0.58758056330670949</v>
      </c>
      <c r="CP223" s="621">
        <f t="shared" si="556"/>
        <v>1.9902645501013512E-2</v>
      </c>
      <c r="CQ223" s="621"/>
      <c r="CR223" s="621">
        <f t="shared" si="521"/>
        <v>0.99995817022213729</v>
      </c>
      <c r="CS223" s="621"/>
      <c r="CT223" s="621">
        <f t="shared" si="557"/>
        <v>0.39249137924162092</v>
      </c>
      <c r="CU223" s="621">
        <f t="shared" si="557"/>
        <v>0.58760514269929964</v>
      </c>
      <c r="CV223" s="621">
        <f t="shared" si="557"/>
        <v>1.9903478059079417E-2</v>
      </c>
      <c r="CW223" s="621">
        <f t="shared" si="557"/>
        <v>0</v>
      </c>
      <c r="CZ223" s="621">
        <f t="shared" si="531"/>
        <v>-1.2652707723728496E-2</v>
      </c>
      <c r="DA223" s="621">
        <f t="shared" si="532"/>
        <v>-2.0076454028004134E-2</v>
      </c>
      <c r="DB223" s="621">
        <f t="shared" si="533"/>
        <v>3.6982410612818087E-3</v>
      </c>
      <c r="DC223" s="621">
        <f t="shared" si="534"/>
        <v>0</v>
      </c>
      <c r="DE223" s="621">
        <f t="shared" si="535"/>
        <v>-1.7045419751325619E-2</v>
      </c>
      <c r="DF223" s="621">
        <f t="shared" si="536"/>
        <v>-1.7045419751325844E-2</v>
      </c>
      <c r="DG223" s="621">
        <f t="shared" si="537"/>
        <v>-1.7045419751325844E-2</v>
      </c>
      <c r="DH223" s="621">
        <f t="shared" si="538"/>
        <v>0</v>
      </c>
      <c r="DI223" s="621"/>
      <c r="DK223" s="621">
        <f t="shared" si="539"/>
        <v>3.0625713966290258E-2</v>
      </c>
      <c r="DL223" s="621">
        <f t="shared" si="540"/>
        <v>2.7594426451113714E-2</v>
      </c>
      <c r="DM223" s="621">
        <f t="shared" si="541"/>
        <v>-0.14827395327160789</v>
      </c>
      <c r="DN223" s="621"/>
      <c r="DP223" s="621">
        <f t="shared" si="542"/>
        <v>-1.7045419751325619E-2</v>
      </c>
      <c r="DQ223" s="621">
        <f t="shared" si="543"/>
        <v>-1.7045419751325844E-2</v>
      </c>
      <c r="DR223" s="621">
        <f t="shared" si="544"/>
        <v>-1.7045419751325844E-2</v>
      </c>
      <c r="DS223" s="621">
        <f t="shared" si="545"/>
        <v>0</v>
      </c>
      <c r="DU223" s="621">
        <f t="shared" si="546"/>
        <v>0</v>
      </c>
      <c r="DV223" s="621">
        <f t="shared" si="547"/>
        <v>0</v>
      </c>
      <c r="DW223" s="621">
        <f t="shared" si="548"/>
        <v>0</v>
      </c>
      <c r="DX223" s="621">
        <f t="shared" si="549"/>
        <v>0</v>
      </c>
      <c r="EB223" s="621">
        <f t="shared" si="553"/>
        <v>0.98344899964146992</v>
      </c>
      <c r="EC223" s="621">
        <f t="shared" si="482"/>
        <v>1.029993362363459</v>
      </c>
      <c r="ED223" s="621">
        <f t="shared" si="550"/>
        <v>0.97540636192155716</v>
      </c>
      <c r="EE223" s="621"/>
      <c r="EF223" s="621">
        <f t="shared" si="554"/>
        <v>0.98309903150731071</v>
      </c>
      <c r="EG223" s="621">
        <f t="shared" si="484"/>
        <v>1.2329301773347774</v>
      </c>
      <c r="EH223" s="621">
        <f t="shared" si="551"/>
        <v>0.69649996342953235</v>
      </c>
      <c r="EI223" s="621"/>
      <c r="EJ223" s="621">
        <f t="shared" si="555"/>
        <v>1.0256061341806171</v>
      </c>
      <c r="EK223" s="621">
        <f t="shared" si="486"/>
        <v>1.1085343372890668</v>
      </c>
      <c r="EL223" s="621">
        <f t="shared" si="552"/>
        <v>1.2287662700934163</v>
      </c>
      <c r="EM223" s="621"/>
      <c r="EP223" s="577"/>
    </row>
    <row r="224" spans="1:146" x14ac:dyDescent="0.2">
      <c r="A224" s="615" t="s">
        <v>115</v>
      </c>
      <c r="B224" s="571">
        <f t="shared" si="480"/>
        <v>2000</v>
      </c>
      <c r="D224" s="626">
        <f>Mining_Data!H40</f>
        <v>106.84615439609924</v>
      </c>
      <c r="E224" s="626">
        <f>Mining_Data!I40</f>
        <v>151.37221195959432</v>
      </c>
      <c r="F224" s="626">
        <f>Mining_Data!J40</f>
        <v>5.6783557195378016</v>
      </c>
      <c r="G224" s="626"/>
      <c r="H224" s="626">
        <f t="shared" si="491"/>
        <v>263.89672207523137</v>
      </c>
      <c r="J224" s="632">
        <f t="shared" si="558"/>
        <v>260598.10067999997</v>
      </c>
      <c r="K224" s="632">
        <f t="shared" si="558"/>
        <v>134013.62834999998</v>
      </c>
      <c r="L224" s="632">
        <f t="shared" si="558"/>
        <v>81237.5</v>
      </c>
      <c r="M224" s="632"/>
      <c r="N224" s="632">
        <f t="shared" si="493"/>
        <v>475849.22902999993</v>
      </c>
      <c r="O224" s="772"/>
      <c r="R224" s="626">
        <f t="shared" si="559"/>
        <v>148574.66597488604</v>
      </c>
      <c r="S224" s="626">
        <f t="shared" si="559"/>
        <v>76405.123507148688</v>
      </c>
      <c r="T224" s="626">
        <f t="shared" si="559"/>
        <v>46315.895609522857</v>
      </c>
      <c r="U224" s="641"/>
      <c r="V224" s="626">
        <f t="shared" si="495"/>
        <v>271295.68509155762</v>
      </c>
      <c r="X224" s="635">
        <f t="shared" si="496"/>
        <v>0.4100035806757486</v>
      </c>
      <c r="Y224" s="635">
        <f t="shared" si="497"/>
        <v>1.1295284951487126</v>
      </c>
      <c r="Z224" s="635">
        <f t="shared" si="498"/>
        <v>6.9898208580246826E-2</v>
      </c>
      <c r="AA224" s="626"/>
      <c r="AB224" s="635">
        <f t="shared" si="523"/>
        <v>0.55458053933001961</v>
      </c>
      <c r="AE224" s="635">
        <f t="shared" si="524"/>
        <v>0.71914113819485026</v>
      </c>
      <c r="AF224" s="635">
        <f t="shared" si="525"/>
        <v>1.9811788138190956</v>
      </c>
      <c r="AG224" s="635">
        <f t="shared" si="526"/>
        <v>0.12260058117866329</v>
      </c>
      <c r="AH224" s="626"/>
      <c r="AI224" s="635">
        <f t="shared" si="499"/>
        <v>0.97272731037417992</v>
      </c>
      <c r="AK224" s="636">
        <f t="shared" si="500"/>
        <v>0.97583746072454336</v>
      </c>
      <c r="AL224" s="636">
        <f t="shared" si="501"/>
        <v>0.92486238136970578</v>
      </c>
      <c r="AM224" s="636">
        <f t="shared" si="502"/>
        <v>1.0087991213022796</v>
      </c>
      <c r="AN224" s="637"/>
      <c r="AO224" s="636">
        <f t="shared" si="503"/>
        <v>1.139787393773612</v>
      </c>
      <c r="AQ224" s="631">
        <f t="shared" si="527"/>
        <v>1.7539874578890156</v>
      </c>
      <c r="AR224" s="631">
        <f t="shared" si="528"/>
        <v>1.7539874578890156</v>
      </c>
      <c r="AS224" s="631">
        <f t="shared" si="529"/>
        <v>1.7539874578890153</v>
      </c>
      <c r="AT224" s="631"/>
      <c r="AU224" s="631">
        <f t="shared" si="504"/>
        <v>1.7539874578890151</v>
      </c>
      <c r="AW224" s="631">
        <f t="shared" si="560"/>
        <v>0.54764846674485312</v>
      </c>
      <c r="AX224" s="631">
        <f t="shared" si="560"/>
        <v>0.28163044127061321</v>
      </c>
      <c r="AY224" s="631">
        <f t="shared" si="560"/>
        <v>0.17072109198453356</v>
      </c>
      <c r="AZ224" s="646"/>
      <c r="BA224" s="631">
        <f t="shared" si="530"/>
        <v>0.99999999999999989</v>
      </c>
      <c r="BC224" s="621"/>
      <c r="BD224" s="638">
        <f t="shared" si="506"/>
        <v>0.97583746072454336</v>
      </c>
      <c r="BE224" s="638">
        <f t="shared" si="507"/>
        <v>0.92486238136970578</v>
      </c>
      <c r="BF224" s="638">
        <f t="shared" si="508"/>
        <v>1.0087991213022796</v>
      </c>
      <c r="BG224" s="638">
        <v>1</v>
      </c>
      <c r="BH224" s="629"/>
      <c r="BI224" s="638">
        <f t="shared" si="509"/>
        <v>1.7539874578890156</v>
      </c>
      <c r="BJ224" s="638">
        <f t="shared" si="510"/>
        <v>1.7539874578890156</v>
      </c>
      <c r="BK224" s="638">
        <f t="shared" si="511"/>
        <v>1.7539874578890153</v>
      </c>
      <c r="BL224" s="638">
        <v>1</v>
      </c>
      <c r="BN224" s="638">
        <v>1</v>
      </c>
      <c r="BO224" s="638">
        <v>1</v>
      </c>
      <c r="BP224" s="638">
        <v>1</v>
      </c>
      <c r="BQ224" s="638">
        <v>1</v>
      </c>
      <c r="BT224" s="630">
        <f t="shared" si="512"/>
        <v>1.1874499350958043</v>
      </c>
      <c r="BU224" s="630">
        <f t="shared" si="513"/>
        <v>0.94055454112207237</v>
      </c>
      <c r="BV224" s="630">
        <f t="shared" si="514"/>
        <v>0.82520174048256589</v>
      </c>
      <c r="BW224" s="630">
        <f t="shared" si="515"/>
        <v>1.2002521772062453</v>
      </c>
      <c r="BX224" s="630">
        <v>1</v>
      </c>
      <c r="BY224" s="630">
        <v>1</v>
      </c>
      <c r="BZ224" s="630">
        <f t="shared" si="516"/>
        <v>0.94962326702595656</v>
      </c>
      <c r="CA224" s="630">
        <f t="shared" si="517"/>
        <v>1.1168614288094687</v>
      </c>
      <c r="CB224" s="630">
        <f t="shared" si="518"/>
        <v>1.1168614288094689</v>
      </c>
      <c r="CC224" s="630"/>
      <c r="CD224" s="630">
        <f t="shared" si="519"/>
        <v>0.99045018564858278</v>
      </c>
      <c r="CG224" s="575"/>
      <c r="CI224" s="621">
        <f t="shared" si="487"/>
        <v>0.40487867206489841</v>
      </c>
      <c r="CJ224" s="621">
        <f t="shared" si="488"/>
        <v>0.57360398707961713</v>
      </c>
      <c r="CK224" s="621">
        <f t="shared" si="489"/>
        <v>2.1517340855484453E-2</v>
      </c>
      <c r="CL224" s="621">
        <f t="shared" si="490"/>
        <v>0</v>
      </c>
      <c r="CN224" s="621">
        <f t="shared" si="556"/>
        <v>0.39957522491989156</v>
      </c>
      <c r="CO224" s="621">
        <f t="shared" si="556"/>
        <v>0.58040740546992553</v>
      </c>
      <c r="CP224" s="621">
        <f t="shared" si="556"/>
        <v>1.9927146238858877E-2</v>
      </c>
      <c r="CQ224" s="621"/>
      <c r="CR224" s="621">
        <f t="shared" si="521"/>
        <v>0.99990977662867597</v>
      </c>
      <c r="CS224" s="621"/>
      <c r="CT224" s="621">
        <f t="shared" si="557"/>
        <v>0.39961127919671979</v>
      </c>
      <c r="CU224" s="621">
        <f t="shared" si="557"/>
        <v>0.58045977650788005</v>
      </c>
      <c r="CV224" s="621">
        <f t="shared" si="557"/>
        <v>1.9928944295400135E-2</v>
      </c>
      <c r="CW224" s="621">
        <f t="shared" si="557"/>
        <v>0</v>
      </c>
      <c r="CZ224" s="621">
        <f t="shared" si="531"/>
        <v>-1.2814852497769279E-2</v>
      </c>
      <c r="DA224" s="621">
        <f t="shared" si="532"/>
        <v>-3.7455294001706219E-2</v>
      </c>
      <c r="DB224" s="621">
        <f t="shared" si="533"/>
        <v>3.6846144533422952E-3</v>
      </c>
      <c r="DC224" s="621">
        <f t="shared" si="534"/>
        <v>0</v>
      </c>
      <c r="DE224" s="621">
        <f t="shared" si="535"/>
        <v>0.16956014964559379</v>
      </c>
      <c r="DF224" s="621">
        <f t="shared" si="536"/>
        <v>0.16956014964559379</v>
      </c>
      <c r="DG224" s="621">
        <f t="shared" si="537"/>
        <v>0.16956014964559379</v>
      </c>
      <c r="DH224" s="621">
        <f t="shared" si="538"/>
        <v>0</v>
      </c>
      <c r="DI224" s="621"/>
      <c r="DK224" s="621">
        <f t="shared" si="539"/>
        <v>-1.1023908159955232E-2</v>
      </c>
      <c r="DL224" s="621">
        <f t="shared" si="540"/>
        <v>-3.6348396364373856E-2</v>
      </c>
      <c r="DM224" s="621">
        <f t="shared" si="541"/>
        <v>0.10161646614249384</v>
      </c>
      <c r="DN224" s="621"/>
      <c r="DP224" s="621">
        <f t="shared" si="542"/>
        <v>0.16956014964559379</v>
      </c>
      <c r="DQ224" s="621">
        <f t="shared" si="543"/>
        <v>0.16956014964559379</v>
      </c>
      <c r="DR224" s="621">
        <f t="shared" si="544"/>
        <v>0.16956014964559379</v>
      </c>
      <c r="DS224" s="621">
        <f t="shared" si="545"/>
        <v>0</v>
      </c>
      <c r="DU224" s="621">
        <f t="shared" si="546"/>
        <v>0</v>
      </c>
      <c r="DV224" s="621">
        <f t="shared" si="547"/>
        <v>0</v>
      </c>
      <c r="DW224" s="621">
        <f t="shared" si="548"/>
        <v>0</v>
      </c>
      <c r="DX224" s="621">
        <f t="shared" si="549"/>
        <v>0</v>
      </c>
      <c r="EB224" s="621">
        <f t="shared" si="553"/>
        <v>0.97356681696764025</v>
      </c>
      <c r="EC224" s="621">
        <f t="shared" si="482"/>
        <v>1.0027673592939901</v>
      </c>
      <c r="ED224" s="621">
        <f t="shared" si="550"/>
        <v>0.94962326702595656</v>
      </c>
      <c r="EE224" s="621"/>
      <c r="EF224" s="621">
        <f t="shared" si="554"/>
        <v>1.1847836092041013</v>
      </c>
      <c r="EG224" s="621">
        <f t="shared" si="484"/>
        <v>1.4607554653993502</v>
      </c>
      <c r="EH224" s="621">
        <f t="shared" si="551"/>
        <v>0.82520174048256589</v>
      </c>
      <c r="EI224" s="621"/>
      <c r="EJ224" s="621">
        <f t="shared" si="555"/>
        <v>0.97679453482638057</v>
      </c>
      <c r="EK224" s="621">
        <f t="shared" si="486"/>
        <v>1.0828102823313441</v>
      </c>
      <c r="EL224" s="621">
        <f t="shared" si="552"/>
        <v>1.2002521772062453</v>
      </c>
      <c r="EM224" s="621"/>
      <c r="EP224" s="577"/>
    </row>
    <row r="225" spans="1:146" x14ac:dyDescent="0.2">
      <c r="A225" s="615" t="s">
        <v>115</v>
      </c>
      <c r="B225" s="571">
        <f t="shared" si="480"/>
        <v>2001</v>
      </c>
      <c r="D225" s="626">
        <f>Mining_Data!H41</f>
        <v>109.47350473671106</v>
      </c>
      <c r="E225" s="626">
        <f>Mining_Data!I41</f>
        <v>148.60777189556836</v>
      </c>
      <c r="F225" s="626">
        <f>Mining_Data!J41</f>
        <v>6.4880026307569088</v>
      </c>
      <c r="G225" s="626"/>
      <c r="H225" s="626">
        <f t="shared" si="491"/>
        <v>264.56927926303632</v>
      </c>
      <c r="J225" s="632">
        <f t="shared" si="558"/>
        <v>270494.87375999999</v>
      </c>
      <c r="K225" s="632">
        <f t="shared" si="558"/>
        <v>132722.09894999999</v>
      </c>
      <c r="L225" s="632">
        <f t="shared" si="558"/>
        <v>92480.6</v>
      </c>
      <c r="M225" s="632"/>
      <c r="N225" s="632">
        <f t="shared" si="493"/>
        <v>495697.57270999998</v>
      </c>
      <c r="O225" s="772"/>
      <c r="R225" s="626">
        <f t="shared" si="559"/>
        <v>167719.80160860714</v>
      </c>
      <c r="S225" s="626">
        <f t="shared" si="559"/>
        <v>82294.070107674212</v>
      </c>
      <c r="T225" s="626">
        <f t="shared" si="559"/>
        <v>57342.409743436147</v>
      </c>
      <c r="U225" s="641"/>
      <c r="V225" s="626">
        <f t="shared" si="495"/>
        <v>307356.28145971749</v>
      </c>
      <c r="X225" s="635">
        <f t="shared" si="496"/>
        <v>0.40471563551271889</v>
      </c>
      <c r="Y225" s="635">
        <f t="shared" si="497"/>
        <v>1.1196912426132815</v>
      </c>
      <c r="Z225" s="635">
        <f t="shared" si="498"/>
        <v>7.0155282629620785E-2</v>
      </c>
      <c r="AA225" s="626"/>
      <c r="AB225" s="635">
        <f t="shared" si="523"/>
        <v>0.53373123821572233</v>
      </c>
      <c r="AE225" s="635">
        <f t="shared" si="524"/>
        <v>0.6527166362394089</v>
      </c>
      <c r="AF225" s="635">
        <f t="shared" si="525"/>
        <v>1.8058138539159478</v>
      </c>
      <c r="AG225" s="635">
        <f t="shared" si="526"/>
        <v>0.11314492466894584</v>
      </c>
      <c r="AH225" s="626"/>
      <c r="AI225" s="635">
        <f t="shared" si="499"/>
        <v>0.86079021390591337</v>
      </c>
      <c r="AK225" s="636">
        <f t="shared" si="500"/>
        <v>0.96325177800480521</v>
      </c>
      <c r="AL225" s="636">
        <f t="shared" si="501"/>
        <v>0.91680760024189001</v>
      </c>
      <c r="AM225" s="636">
        <f t="shared" si="502"/>
        <v>1.0125093176060995</v>
      </c>
      <c r="AN225" s="637"/>
      <c r="AO225" s="636">
        <f t="shared" si="503"/>
        <v>1.0969374037473216</v>
      </c>
      <c r="AQ225" s="631">
        <f t="shared" si="527"/>
        <v>1.6127784028222854</v>
      </c>
      <c r="AR225" s="631">
        <f t="shared" si="528"/>
        <v>1.6127784028222854</v>
      </c>
      <c r="AS225" s="631">
        <f t="shared" si="529"/>
        <v>1.6127784028222854</v>
      </c>
      <c r="AT225" s="631"/>
      <c r="AU225" s="631">
        <f t="shared" si="504"/>
        <v>1.6127784028222854</v>
      </c>
      <c r="AW225" s="631">
        <f t="shared" si="560"/>
        <v>0.54568529008764932</v>
      </c>
      <c r="AX225" s="631">
        <f t="shared" si="560"/>
        <v>0.26774813163680139</v>
      </c>
      <c r="AY225" s="631">
        <f t="shared" si="560"/>
        <v>0.18656657827554932</v>
      </c>
      <c r="AZ225" s="646"/>
      <c r="BA225" s="631">
        <f t="shared" si="530"/>
        <v>1</v>
      </c>
      <c r="BC225" s="621"/>
      <c r="BD225" s="638">
        <f t="shared" si="506"/>
        <v>0.96325177800480521</v>
      </c>
      <c r="BE225" s="638">
        <f t="shared" si="507"/>
        <v>0.91680760024189001</v>
      </c>
      <c r="BF225" s="638">
        <f t="shared" si="508"/>
        <v>1.0125093176060995</v>
      </c>
      <c r="BG225" s="638">
        <v>1</v>
      </c>
      <c r="BH225" s="629"/>
      <c r="BI225" s="638">
        <f t="shared" si="509"/>
        <v>1.6127784028222854</v>
      </c>
      <c r="BJ225" s="638">
        <f t="shared" si="510"/>
        <v>1.6127784028222854</v>
      </c>
      <c r="BK225" s="638">
        <f t="shared" si="511"/>
        <v>1.6127784028222854</v>
      </c>
      <c r="BL225" s="638">
        <v>1</v>
      </c>
      <c r="BN225" s="638">
        <v>1</v>
      </c>
      <c r="BO225" s="638">
        <v>1</v>
      </c>
      <c r="BP225" s="638">
        <v>1</v>
      </c>
      <c r="BQ225" s="638">
        <v>1</v>
      </c>
      <c r="BT225" s="630">
        <f t="shared" si="512"/>
        <v>1.3452856662554664</v>
      </c>
      <c r="BU225" s="630">
        <f t="shared" si="513"/>
        <v>0.83231974265347763</v>
      </c>
      <c r="BV225" s="630">
        <f t="shared" si="514"/>
        <v>0.7587668537968838</v>
      </c>
      <c r="BW225" s="630">
        <f t="shared" si="515"/>
        <v>1.1669657325797504</v>
      </c>
      <c r="BX225" s="630">
        <v>1</v>
      </c>
      <c r="BY225" s="630">
        <v>1</v>
      </c>
      <c r="BZ225" s="630">
        <f t="shared" si="516"/>
        <v>0.93999110095750582</v>
      </c>
      <c r="CA225" s="630">
        <f t="shared" si="517"/>
        <v>1.1197078195331618</v>
      </c>
      <c r="CB225" s="630">
        <f t="shared" si="518"/>
        <v>1.119707819533162</v>
      </c>
      <c r="CC225" s="630"/>
      <c r="CD225" s="630">
        <f t="shared" si="519"/>
        <v>0.88545491739831295</v>
      </c>
      <c r="CG225" s="575"/>
      <c r="CI225" s="621">
        <f t="shared" si="487"/>
        <v>0.41378010720538672</v>
      </c>
      <c r="CJ225" s="621">
        <f t="shared" si="488"/>
        <v>0.5616970054479441</v>
      </c>
      <c r="CK225" s="621">
        <f t="shared" si="489"/>
        <v>2.4522887346669221E-2</v>
      </c>
      <c r="CL225" s="621">
        <f t="shared" si="490"/>
        <v>0</v>
      </c>
      <c r="CN225" s="621">
        <f t="shared" si="556"/>
        <v>0.40931325795574675</v>
      </c>
      <c r="CO225" s="621">
        <f t="shared" si="556"/>
        <v>0.56762968234579692</v>
      </c>
      <c r="CP225" s="621">
        <f t="shared" si="556"/>
        <v>2.2987376070590267E-2</v>
      </c>
      <c r="CQ225" s="621"/>
      <c r="CR225" s="621">
        <f t="shared" si="521"/>
        <v>0.99993031637213403</v>
      </c>
      <c r="CT225" s="621">
        <f t="shared" si="557"/>
        <v>0.40934178237617985</v>
      </c>
      <c r="CU225" s="621">
        <f t="shared" si="557"/>
        <v>0.56766923959783999</v>
      </c>
      <c r="CV225" s="621">
        <f t="shared" si="557"/>
        <v>2.2988978025980048E-2</v>
      </c>
      <c r="CW225" s="621">
        <f t="shared" si="557"/>
        <v>0</v>
      </c>
      <c r="CZ225" s="621">
        <f t="shared" si="531"/>
        <v>-1.2981207057556668E-2</v>
      </c>
      <c r="DA225" s="621">
        <f t="shared" si="532"/>
        <v>-8.7473136531582979E-3</v>
      </c>
      <c r="DB225" s="621">
        <f t="shared" si="533"/>
        <v>3.6710878945791282E-3</v>
      </c>
      <c r="DC225" s="621">
        <f t="shared" si="534"/>
        <v>0</v>
      </c>
      <c r="DE225" s="621">
        <f t="shared" si="535"/>
        <v>-8.3933335650001009E-2</v>
      </c>
      <c r="DF225" s="621">
        <f t="shared" si="536"/>
        <v>-8.3933335650001009E-2</v>
      </c>
      <c r="DG225" s="621">
        <f t="shared" si="537"/>
        <v>-8.3933335650000884E-2</v>
      </c>
      <c r="DH225" s="621">
        <f t="shared" si="538"/>
        <v>0</v>
      </c>
      <c r="DI225" s="621"/>
      <c r="DK225" s="621">
        <f t="shared" si="539"/>
        <v>-3.5911792804136822E-3</v>
      </c>
      <c r="DL225" s="621">
        <f t="shared" si="540"/>
        <v>-5.0548988254715946E-2</v>
      </c>
      <c r="DM225" s="621">
        <f t="shared" si="541"/>
        <v>8.8756979570435324E-2</v>
      </c>
      <c r="DN225" s="621"/>
      <c r="DP225" s="621">
        <f t="shared" si="542"/>
        <v>-8.3933335650001009E-2</v>
      </c>
      <c r="DQ225" s="621">
        <f t="shared" si="543"/>
        <v>-8.3933335650001009E-2</v>
      </c>
      <c r="DR225" s="621">
        <f t="shared" si="544"/>
        <v>-8.3933335650000884E-2</v>
      </c>
      <c r="DS225" s="621">
        <f t="shared" si="545"/>
        <v>0</v>
      </c>
      <c r="DU225" s="621">
        <f t="shared" si="546"/>
        <v>0</v>
      </c>
      <c r="DV225" s="621">
        <f t="shared" si="547"/>
        <v>0</v>
      </c>
      <c r="DW225" s="621">
        <f t="shared" si="548"/>
        <v>0</v>
      </c>
      <c r="DX225" s="621">
        <f t="shared" si="549"/>
        <v>0</v>
      </c>
      <c r="EB225" s="621">
        <f t="shared" si="553"/>
        <v>0.98985685544687962</v>
      </c>
      <c r="EC225" s="621">
        <f t="shared" si="482"/>
        <v>0.99259614501552029</v>
      </c>
      <c r="ED225" s="621">
        <f t="shared" si="550"/>
        <v>0.93999110095750582</v>
      </c>
      <c r="EE225" s="621"/>
      <c r="EF225" s="621">
        <f t="shared" si="554"/>
        <v>0.91949255142526498</v>
      </c>
      <c r="EG225" s="621">
        <f t="shared" si="484"/>
        <v>1.3431537698884488</v>
      </c>
      <c r="EH225" s="621">
        <f t="shared" si="551"/>
        <v>0.7587668537968838</v>
      </c>
      <c r="EI225" s="621"/>
      <c r="EJ225" s="621">
        <f t="shared" si="555"/>
        <v>0.97226712414388305</v>
      </c>
      <c r="EK225" s="621">
        <f t="shared" si="486"/>
        <v>1.0527808391957221</v>
      </c>
      <c r="EL225" s="621">
        <f t="shared" si="552"/>
        <v>1.1669657325797504</v>
      </c>
      <c r="EP225" s="577"/>
    </row>
    <row r="226" spans="1:146" x14ac:dyDescent="0.2">
      <c r="A226" s="615" t="s">
        <v>115</v>
      </c>
      <c r="B226" s="571">
        <f t="shared" si="480"/>
        <v>2002</v>
      </c>
      <c r="D226" s="626">
        <f>Mining_Data!H42</f>
        <v>101.30456945200001</v>
      </c>
      <c r="E226" s="626">
        <f>Mining_Data!I42</f>
        <v>137.41643483795454</v>
      </c>
      <c r="F226" s="626">
        <f>Mining_Data!J42</f>
        <v>4.8357798320000001</v>
      </c>
      <c r="G226" s="626"/>
      <c r="H226" s="626">
        <f t="shared" si="491"/>
        <v>243.55678412195454</v>
      </c>
      <c r="J226" s="632">
        <f t="shared" si="558"/>
        <v>253624.30272000004</v>
      </c>
      <c r="K226" s="632">
        <f t="shared" si="558"/>
        <v>126496.32885000001</v>
      </c>
      <c r="L226" s="632">
        <f t="shared" si="558"/>
        <v>68678</v>
      </c>
      <c r="M226" s="632"/>
      <c r="N226" s="632">
        <f t="shared" si="493"/>
        <v>448798.63157000003</v>
      </c>
      <c r="O226" s="772"/>
      <c r="R226" s="626">
        <f t="shared" si="559"/>
        <v>173728.91020654427</v>
      </c>
      <c r="S226" s="626">
        <f t="shared" si="559"/>
        <v>86648.121337570003</v>
      </c>
      <c r="T226" s="626">
        <f t="shared" si="559"/>
        <v>47043.4180289781</v>
      </c>
      <c r="U226" s="641"/>
      <c r="V226" s="626">
        <f t="shared" si="495"/>
        <v>307420.4495730924</v>
      </c>
      <c r="X226" s="635">
        <f t="shared" si="496"/>
        <v>0.39942769034968917</v>
      </c>
      <c r="Y226" s="635">
        <f t="shared" si="497"/>
        <v>1.0863274538259813</v>
      </c>
      <c r="Z226" s="635">
        <f t="shared" si="498"/>
        <v>7.0412356678994731E-2</v>
      </c>
      <c r="AA226" s="626"/>
      <c r="AB226" s="635">
        <f t="shared" si="523"/>
        <v>0.5426861112965905</v>
      </c>
      <c r="AE226" s="635">
        <f t="shared" si="524"/>
        <v>0.58311866074310936</v>
      </c>
      <c r="AF226" s="635">
        <f t="shared" si="525"/>
        <v>1.5859136091664086</v>
      </c>
      <c r="AG226" s="635">
        <f t="shared" si="526"/>
        <v>0.10279397277258268</v>
      </c>
      <c r="AH226" s="626"/>
      <c r="AI226" s="635">
        <f t="shared" si="499"/>
        <v>0.79225954050934533</v>
      </c>
      <c r="AK226" s="636">
        <f t="shared" si="500"/>
        <v>0.95066609528506707</v>
      </c>
      <c r="AL226" s="636">
        <f t="shared" si="501"/>
        <v>0.88948919855316089</v>
      </c>
      <c r="AM226" s="636">
        <f t="shared" si="502"/>
        <v>1.0162195139099193</v>
      </c>
      <c r="AN226" s="637"/>
      <c r="AO226" s="636">
        <f t="shared" si="503"/>
        <v>1.1153416763940804</v>
      </c>
      <c r="AQ226" s="631">
        <f t="shared" si="527"/>
        <v>1.4598854181406484</v>
      </c>
      <c r="AR226" s="631">
        <f t="shared" si="528"/>
        <v>1.4598854181406482</v>
      </c>
      <c r="AS226" s="631">
        <f t="shared" si="529"/>
        <v>1.4598854181406482</v>
      </c>
      <c r="AT226" s="631"/>
      <c r="AU226" s="631">
        <f t="shared" si="504"/>
        <v>1.4598854181406482</v>
      </c>
      <c r="AW226" s="631">
        <f t="shared" si="560"/>
        <v>0.56511826213187044</v>
      </c>
      <c r="AX226" s="631">
        <f t="shared" si="560"/>
        <v>0.28185542457535351</v>
      </c>
      <c r="AY226" s="631">
        <f t="shared" si="560"/>
        <v>0.15302631329277605</v>
      </c>
      <c r="AZ226" s="646"/>
      <c r="BA226" s="631">
        <f t="shared" si="530"/>
        <v>1</v>
      </c>
      <c r="BC226" s="621"/>
      <c r="BD226" s="638">
        <f t="shared" si="506"/>
        <v>0.95066609528506707</v>
      </c>
      <c r="BE226" s="638">
        <f t="shared" si="507"/>
        <v>0.88948919855316089</v>
      </c>
      <c r="BF226" s="638">
        <f t="shared" si="508"/>
        <v>1.0162195139099193</v>
      </c>
      <c r="BG226" s="638">
        <v>1</v>
      </c>
      <c r="BH226" s="629"/>
      <c r="BI226" s="638">
        <f t="shared" si="509"/>
        <v>1.4598854181406484</v>
      </c>
      <c r="BJ226" s="638">
        <f t="shared" si="510"/>
        <v>1.4598854181406482</v>
      </c>
      <c r="BK226" s="638">
        <f t="shared" si="511"/>
        <v>1.4598854181406482</v>
      </c>
      <c r="BL226" s="638">
        <v>1</v>
      </c>
      <c r="BN226" s="638">
        <v>1</v>
      </c>
      <c r="BO226" s="638">
        <v>1</v>
      </c>
      <c r="BP226" s="638">
        <v>1</v>
      </c>
      <c r="BQ226" s="638">
        <v>1</v>
      </c>
      <c r="BT226" s="630">
        <f t="shared" si="512"/>
        <v>1.3455665274200534</v>
      </c>
      <c r="BU226" s="630">
        <f t="shared" si="513"/>
        <v>0.76605570813747226</v>
      </c>
      <c r="BV226" s="630">
        <f t="shared" si="514"/>
        <v>0.68683500702147504</v>
      </c>
      <c r="BW226" s="630">
        <f t="shared" si="515"/>
        <v>1.2134315031313878</v>
      </c>
      <c r="BX226" s="630">
        <v>1</v>
      </c>
      <c r="BY226" s="630">
        <v>1</v>
      </c>
      <c r="BZ226" s="630">
        <f t="shared" si="516"/>
        <v>0.91916327663804998</v>
      </c>
      <c r="CA226" s="630">
        <f t="shared" si="517"/>
        <v>1.0307789190088483</v>
      </c>
      <c r="CB226" s="630">
        <f t="shared" si="518"/>
        <v>1.0307789190088485</v>
      </c>
      <c r="CC226" s="630"/>
      <c r="CD226" s="630">
        <f t="shared" si="519"/>
        <v>0.83342723497332571</v>
      </c>
      <c r="CG226" s="575"/>
      <c r="CI226" s="621">
        <f t="shared" si="487"/>
        <v>0.41593819616732358</v>
      </c>
      <c r="CJ226" s="621">
        <f t="shared" si="488"/>
        <v>0.56420696854474373</v>
      </c>
      <c r="CK226" s="621">
        <f t="shared" si="489"/>
        <v>1.9854835287932741E-2</v>
      </c>
      <c r="CL226" s="621">
        <f t="shared" si="490"/>
        <v>0</v>
      </c>
      <c r="CN226" s="621">
        <f t="shared" si="556"/>
        <v>0.41485821615672513</v>
      </c>
      <c r="CO226" s="621">
        <f t="shared" si="556"/>
        <v>0.56295105442376825</v>
      </c>
      <c r="CP226" s="621">
        <f t="shared" si="556"/>
        <v>2.2106780415371129E-2</v>
      </c>
      <c r="CQ226" s="621"/>
      <c r="CR226" s="621">
        <f t="shared" si="521"/>
        <v>0.99991605099586456</v>
      </c>
      <c r="CT226" s="621">
        <f t="shared" si="557"/>
        <v>0.41489304601476079</v>
      </c>
      <c r="CU226" s="621">
        <f t="shared" si="557"/>
        <v>0.56299831757185836</v>
      </c>
      <c r="CV226" s="621">
        <f t="shared" si="557"/>
        <v>2.2108636413380824E-2</v>
      </c>
      <c r="CW226" s="621">
        <f t="shared" si="557"/>
        <v>0</v>
      </c>
      <c r="CZ226" s="621">
        <f t="shared" si="531"/>
        <v>-1.3151937510608561E-2</v>
      </c>
      <c r="DA226" s="621">
        <f t="shared" si="532"/>
        <v>-3.0250272140300943E-2</v>
      </c>
      <c r="DB226" s="621">
        <f t="shared" si="533"/>
        <v>3.6576602871512586E-3</v>
      </c>
      <c r="DC226" s="621">
        <f t="shared" si="534"/>
        <v>0</v>
      </c>
      <c r="DE226" s="621">
        <f t="shared" si="535"/>
        <v>-9.9600455783148301E-2</v>
      </c>
      <c r="DF226" s="621">
        <f t="shared" si="536"/>
        <v>-9.9600455783148412E-2</v>
      </c>
      <c r="DG226" s="621">
        <f t="shared" si="537"/>
        <v>-9.9600455783148412E-2</v>
      </c>
      <c r="DH226" s="621">
        <f t="shared" si="538"/>
        <v>0</v>
      </c>
      <c r="DI226" s="621"/>
      <c r="DK226" s="621">
        <f t="shared" si="539"/>
        <v>3.4992604964718538E-2</v>
      </c>
      <c r="DL226" s="621">
        <f t="shared" si="540"/>
        <v>5.1347529372896092E-2</v>
      </c>
      <c r="DM226" s="621">
        <f t="shared" si="541"/>
        <v>-0.19817827454053966</v>
      </c>
      <c r="DN226" s="621"/>
      <c r="DP226" s="621">
        <f t="shared" si="542"/>
        <v>-9.9600455783148301E-2</v>
      </c>
      <c r="DQ226" s="621">
        <f t="shared" si="543"/>
        <v>-9.9600455783148412E-2</v>
      </c>
      <c r="DR226" s="621">
        <f t="shared" si="544"/>
        <v>-9.9600455783148412E-2</v>
      </c>
      <c r="DS226" s="621">
        <f t="shared" si="545"/>
        <v>0</v>
      </c>
      <c r="DU226" s="621">
        <f t="shared" si="546"/>
        <v>0</v>
      </c>
      <c r="DV226" s="621">
        <f t="shared" si="547"/>
        <v>0</v>
      </c>
      <c r="DW226" s="621">
        <f t="shared" si="548"/>
        <v>0</v>
      </c>
      <c r="DX226" s="621">
        <f t="shared" si="549"/>
        <v>0</v>
      </c>
      <c r="EB226" s="621">
        <f t="shared" si="553"/>
        <v>0.97784253031944679</v>
      </c>
      <c r="EC226" s="621">
        <f t="shared" si="482"/>
        <v>0.97060272602730491</v>
      </c>
      <c r="ED226" s="621">
        <f t="shared" si="550"/>
        <v>0.91916327663804998</v>
      </c>
      <c r="EE226" s="621"/>
      <c r="EF226" s="621">
        <f t="shared" si="554"/>
        <v>0.90519901282526993</v>
      </c>
      <c r="EG226" s="621">
        <f t="shared" si="484"/>
        <v>1.2158214665755636</v>
      </c>
      <c r="EH226" s="621">
        <f t="shared" si="551"/>
        <v>0.68683500702147504</v>
      </c>
      <c r="EI226" s="621"/>
      <c r="EJ226" s="621">
        <f t="shared" si="555"/>
        <v>1.0398175963992686</v>
      </c>
      <c r="EK226" s="621">
        <f t="shared" si="486"/>
        <v>1.0947000417477006</v>
      </c>
      <c r="EL226" s="621">
        <f t="shared" si="552"/>
        <v>1.2134315031313878</v>
      </c>
      <c r="EP226" s="577"/>
    </row>
    <row r="227" spans="1:146" x14ac:dyDescent="0.2">
      <c r="A227" s="615" t="s">
        <v>115</v>
      </c>
      <c r="B227" s="571">
        <f t="shared" si="480"/>
        <v>2003</v>
      </c>
      <c r="D227" s="626">
        <f>Mining_Data!H43</f>
        <v>97.791224709635031</v>
      </c>
      <c r="E227" s="626">
        <f>Mining_Data!I43</f>
        <v>139.75103575117205</v>
      </c>
      <c r="F227" s="626">
        <f>Mining_Data!J43</f>
        <v>5.4494289719804989</v>
      </c>
      <c r="G227" s="626"/>
      <c r="H227" s="626">
        <f t="shared" si="491"/>
        <v>242.99168943278758</v>
      </c>
      <c r="J227" s="632">
        <f t="shared" si="558"/>
        <v>254019.59340000001</v>
      </c>
      <c r="K227" s="632">
        <f t="shared" si="558"/>
        <v>127178.24640000002</v>
      </c>
      <c r="L227" s="632">
        <f t="shared" si="558"/>
        <v>73652.900000000009</v>
      </c>
      <c r="M227" s="632"/>
      <c r="N227" s="632">
        <f t="shared" si="493"/>
        <v>454850.73980000004</v>
      </c>
      <c r="O227" s="772"/>
      <c r="R227" s="626">
        <f t="shared" si="559"/>
        <v>150974.25588627992</v>
      </c>
      <c r="S227" s="626">
        <f t="shared" si="559"/>
        <v>75587.244504116112</v>
      </c>
      <c r="T227" s="626">
        <f t="shared" si="559"/>
        <v>43774.937289410627</v>
      </c>
      <c r="U227" s="641"/>
      <c r="V227" s="626">
        <f t="shared" si="495"/>
        <v>270336.43767980667</v>
      </c>
      <c r="X227" s="635">
        <f t="shared" si="496"/>
        <v>0.38497512495284164</v>
      </c>
      <c r="Y227" s="635">
        <f t="shared" si="497"/>
        <v>1.098859590433636</v>
      </c>
      <c r="Z227" s="635">
        <f t="shared" si="498"/>
        <v>7.398797565310393E-2</v>
      </c>
      <c r="AA227" s="626"/>
      <c r="AB227" s="635">
        <f t="shared" si="523"/>
        <v>0.53422291791727583</v>
      </c>
      <c r="AE227" s="635">
        <f t="shared" si="524"/>
        <v>0.6477344374745283</v>
      </c>
      <c r="AF227" s="635">
        <f t="shared" si="525"/>
        <v>1.8488706218621569</v>
      </c>
      <c r="AG227" s="635">
        <f t="shared" si="526"/>
        <v>0.12448741927264262</v>
      </c>
      <c r="AH227" s="626"/>
      <c r="AI227" s="635">
        <f t="shared" si="499"/>
        <v>0.89884919516692419</v>
      </c>
      <c r="AK227" s="636">
        <f t="shared" si="500"/>
        <v>0.91626796955511458</v>
      </c>
      <c r="AL227" s="636">
        <f t="shared" si="501"/>
        <v>0.89975056137524712</v>
      </c>
      <c r="AM227" s="636">
        <f t="shared" si="502"/>
        <v>1.0678242882304514</v>
      </c>
      <c r="AN227" s="637"/>
      <c r="AO227" s="636">
        <f t="shared" si="503"/>
        <v>1.0979479158115966</v>
      </c>
      <c r="AQ227" s="631">
        <f t="shared" si="527"/>
        <v>1.6825358198243952</v>
      </c>
      <c r="AR227" s="631">
        <f t="shared" si="528"/>
        <v>1.6825358198243954</v>
      </c>
      <c r="AS227" s="631">
        <f t="shared" si="529"/>
        <v>1.6825358198243954</v>
      </c>
      <c r="AT227" s="631"/>
      <c r="AU227" s="631">
        <f t="shared" si="504"/>
        <v>1.6825358198243952</v>
      </c>
      <c r="AW227" s="631">
        <f t="shared" si="560"/>
        <v>0.55846802296439835</v>
      </c>
      <c r="AX227" s="631">
        <f t="shared" si="560"/>
        <v>0.27960435209123957</v>
      </c>
      <c r="AY227" s="631">
        <f t="shared" si="560"/>
        <v>0.161927624944362</v>
      </c>
      <c r="AZ227" s="646"/>
      <c r="BA227" s="631">
        <f t="shared" si="530"/>
        <v>0.99999999999999989</v>
      </c>
      <c r="BC227" s="621"/>
      <c r="BD227" s="638">
        <f t="shared" si="506"/>
        <v>0.91626796955511458</v>
      </c>
      <c r="BE227" s="638">
        <f t="shared" si="507"/>
        <v>0.89975056137524712</v>
      </c>
      <c r="BF227" s="638">
        <f t="shared" si="508"/>
        <v>1.0678242882304514</v>
      </c>
      <c r="BG227" s="638">
        <v>1</v>
      </c>
      <c r="BH227" s="629"/>
      <c r="BI227" s="638">
        <f t="shared" si="509"/>
        <v>1.6825358198243952</v>
      </c>
      <c r="BJ227" s="638">
        <f t="shared" si="510"/>
        <v>1.6825358198243954</v>
      </c>
      <c r="BK227" s="638">
        <f t="shared" si="511"/>
        <v>1.6825358198243954</v>
      </c>
      <c r="BL227" s="638">
        <v>1</v>
      </c>
      <c r="BN227" s="638">
        <v>1</v>
      </c>
      <c r="BO227" s="638">
        <v>1</v>
      </c>
      <c r="BP227" s="638">
        <v>1</v>
      </c>
      <c r="BQ227" s="638">
        <v>1</v>
      </c>
      <c r="BT227" s="630">
        <f t="shared" si="512"/>
        <v>1.1832513490532728</v>
      </c>
      <c r="BU227" s="630">
        <f t="shared" si="513"/>
        <v>0.86911993040779667</v>
      </c>
      <c r="BV227" s="630">
        <f t="shared" si="514"/>
        <v>0.79158575547306176</v>
      </c>
      <c r="BW227" s="630">
        <f t="shared" si="515"/>
        <v>1.2035002190727764</v>
      </c>
      <c r="BX227" s="630">
        <v>1</v>
      </c>
      <c r="BY227" s="630">
        <v>1</v>
      </c>
      <c r="BZ227" s="630">
        <f t="shared" si="516"/>
        <v>0.91229556788738997</v>
      </c>
      <c r="CA227" s="630">
        <f t="shared" si="517"/>
        <v>1.0283873301441118</v>
      </c>
      <c r="CB227" s="630">
        <f t="shared" si="518"/>
        <v>1.028387330144112</v>
      </c>
      <c r="CC227" s="630"/>
      <c r="CD227" s="630">
        <f t="shared" si="519"/>
        <v>0.95267363012671902</v>
      </c>
      <c r="CG227" s="575"/>
      <c r="CI227" s="621">
        <f t="shared" si="487"/>
        <v>0.40244678712225856</v>
      </c>
      <c r="CJ227" s="621">
        <f t="shared" si="488"/>
        <v>0.57512681226831719</v>
      </c>
      <c r="CK227" s="621">
        <f t="shared" si="489"/>
        <v>2.2426400609424264E-2</v>
      </c>
      <c r="CL227" s="621">
        <f t="shared" si="490"/>
        <v>0</v>
      </c>
      <c r="CN227" s="621">
        <f t="shared" si="556"/>
        <v>0.40915542039780944</v>
      </c>
      <c r="CO227" s="621">
        <f t="shared" si="556"/>
        <v>0.56964944660002503</v>
      </c>
      <c r="CP227" s="621">
        <f t="shared" si="556"/>
        <v>2.1114524876198602E-2</v>
      </c>
      <c r="CQ227" s="621"/>
      <c r="CR227" s="621">
        <f t="shared" si="521"/>
        <v>0.999919391874033</v>
      </c>
      <c r="CT227" s="621">
        <f t="shared" si="557"/>
        <v>0.40918840430824815</v>
      </c>
      <c r="CU227" s="621">
        <f t="shared" si="557"/>
        <v>0.56969536867606607</v>
      </c>
      <c r="CV227" s="621">
        <f t="shared" si="557"/>
        <v>2.1116227015685829E-2</v>
      </c>
      <c r="CW227" s="621">
        <f t="shared" si="557"/>
        <v>0</v>
      </c>
      <c r="CZ227" s="621">
        <f t="shared" si="531"/>
        <v>-3.6854026759201491E-2</v>
      </c>
      <c r="DA227" s="621">
        <f t="shared" si="532"/>
        <v>1.1470207129562111E-2</v>
      </c>
      <c r="DB227" s="621">
        <f t="shared" si="533"/>
        <v>4.9533820056342694E-2</v>
      </c>
      <c r="DC227" s="621">
        <f t="shared" si="534"/>
        <v>0</v>
      </c>
      <c r="DE227" s="621">
        <f t="shared" si="535"/>
        <v>0.14194412003826432</v>
      </c>
      <c r="DF227" s="621">
        <f t="shared" si="536"/>
        <v>0.1419441200382647</v>
      </c>
      <c r="DG227" s="621">
        <f t="shared" si="537"/>
        <v>0.1419441200382647</v>
      </c>
      <c r="DH227" s="621">
        <f t="shared" si="538"/>
        <v>0</v>
      </c>
      <c r="DI227" s="621"/>
      <c r="DK227" s="621">
        <f t="shared" si="539"/>
        <v>-1.1837661092509302E-2</v>
      </c>
      <c r="DL227" s="621">
        <f t="shared" si="540"/>
        <v>-8.01868500476716E-3</v>
      </c>
      <c r="DM227" s="621">
        <f t="shared" si="541"/>
        <v>5.6539586891975593E-2</v>
      </c>
      <c r="DN227" s="621"/>
      <c r="DP227" s="621">
        <f t="shared" si="542"/>
        <v>0.14194412003826432</v>
      </c>
      <c r="DQ227" s="621">
        <f t="shared" si="543"/>
        <v>0.1419441200382647</v>
      </c>
      <c r="DR227" s="621">
        <f t="shared" si="544"/>
        <v>0.1419441200382647</v>
      </c>
      <c r="DS227" s="621">
        <f t="shared" si="545"/>
        <v>0</v>
      </c>
      <c r="DU227" s="621">
        <f t="shared" si="546"/>
        <v>0</v>
      </c>
      <c r="DV227" s="621">
        <f t="shared" si="547"/>
        <v>0</v>
      </c>
      <c r="DW227" s="621">
        <f t="shared" si="548"/>
        <v>0</v>
      </c>
      <c r="DX227" s="621">
        <f t="shared" si="549"/>
        <v>0</v>
      </c>
      <c r="EB227" s="621">
        <f t="shared" si="553"/>
        <v>0.99252830381150614</v>
      </c>
      <c r="EC227" s="621">
        <f t="shared" si="482"/>
        <v>0.96335067733870494</v>
      </c>
      <c r="ED227" s="621">
        <f t="shared" si="550"/>
        <v>0.91229556788738997</v>
      </c>
      <c r="EE227" s="621"/>
      <c r="EF227" s="621">
        <f t="shared" si="554"/>
        <v>1.1525122443974547</v>
      </c>
      <c r="EG227" s="621">
        <f t="shared" si="484"/>
        <v>1.4012491272296077</v>
      </c>
      <c r="EH227" s="621">
        <f t="shared" si="551"/>
        <v>0.79158575547306176</v>
      </c>
      <c r="EI227" s="621"/>
      <c r="EJ227" s="621">
        <f t="shared" si="555"/>
        <v>0.99181553797393363</v>
      </c>
      <c r="EK227" s="621">
        <f t="shared" si="486"/>
        <v>1.0857405108260834</v>
      </c>
      <c r="EL227" s="621">
        <f t="shared" si="552"/>
        <v>1.2035002190727764</v>
      </c>
      <c r="EP227" s="577"/>
    </row>
    <row r="228" spans="1:146" x14ac:dyDescent="0.2">
      <c r="A228" s="615" t="s">
        <v>115</v>
      </c>
      <c r="B228" s="571">
        <f t="shared" si="480"/>
        <v>2004</v>
      </c>
      <c r="D228" s="626">
        <f>Mining_Data!H44</f>
        <v>90.762064949711089</v>
      </c>
      <c r="E228" s="626">
        <f>Mining_Data!I44</f>
        <v>144.72006114141143</v>
      </c>
      <c r="F228" s="626">
        <f>Mining_Data!J44</f>
        <v>6.9913885107104221</v>
      </c>
      <c r="G228" s="626"/>
      <c r="H228" s="626">
        <f t="shared" si="491"/>
        <v>242.47351460183296</v>
      </c>
      <c r="J228" s="632">
        <f t="shared" si="558"/>
        <v>244956.91992000001</v>
      </c>
      <c r="K228" s="632">
        <f t="shared" si="558"/>
        <v>131509.1085</v>
      </c>
      <c r="L228" s="632">
        <f t="shared" si="558"/>
        <v>90137.5</v>
      </c>
      <c r="M228" s="632"/>
      <c r="N228" s="632">
        <f t="shared" si="493"/>
        <v>466603.52841999999</v>
      </c>
      <c r="O228" s="772"/>
      <c r="R228" s="626">
        <f t="shared" si="559"/>
        <v>143083.99042518169</v>
      </c>
      <c r="S228" s="626">
        <f t="shared" si="559"/>
        <v>76816.968582000205</v>
      </c>
      <c r="T228" s="626">
        <f t="shared" si="559"/>
        <v>52651.026111701176</v>
      </c>
      <c r="U228" s="641"/>
      <c r="V228" s="626">
        <f t="shared" si="495"/>
        <v>272551.98511888308</v>
      </c>
      <c r="X228" s="635">
        <f t="shared" si="496"/>
        <v>0.37052255955599411</v>
      </c>
      <c r="Y228" s="635">
        <f t="shared" si="497"/>
        <v>1.1004565599455145</v>
      </c>
      <c r="Z228" s="635">
        <f t="shared" si="498"/>
        <v>7.7563594627213114E-2</v>
      </c>
      <c r="AA228" s="626"/>
      <c r="AB228" s="635">
        <f t="shared" si="523"/>
        <v>0.51965641027810072</v>
      </c>
      <c r="AE228" s="635">
        <f t="shared" si="524"/>
        <v>0.63432718559223</v>
      </c>
      <c r="AF228" s="635">
        <f t="shared" si="525"/>
        <v>1.8839595445233741</v>
      </c>
      <c r="AG228" s="635">
        <f t="shared" si="526"/>
        <v>0.13278731730466037</v>
      </c>
      <c r="AH228" s="626"/>
      <c r="AI228" s="635">
        <f t="shared" si="499"/>
        <v>0.88964134492019808</v>
      </c>
      <c r="AK228" s="636">
        <f t="shared" si="500"/>
        <v>0.8818698438251622</v>
      </c>
      <c r="AL228" s="636">
        <f t="shared" si="501"/>
        <v>0.90105816630250157</v>
      </c>
      <c r="AM228" s="636">
        <f t="shared" si="502"/>
        <v>1.1194290625509833</v>
      </c>
      <c r="AN228" s="637"/>
      <c r="AO228" s="636">
        <f t="shared" si="503"/>
        <v>1.0680104755283577</v>
      </c>
      <c r="AQ228" s="631">
        <f t="shared" si="527"/>
        <v>1.7119799300543512</v>
      </c>
      <c r="AR228" s="631">
        <f t="shared" si="528"/>
        <v>1.7119799300543512</v>
      </c>
      <c r="AS228" s="631">
        <f t="shared" si="529"/>
        <v>1.7119799300543512</v>
      </c>
      <c r="AT228" s="631"/>
      <c r="AU228" s="631">
        <f t="shared" si="504"/>
        <v>1.711979930054351</v>
      </c>
      <c r="AW228" s="631">
        <f t="shared" si="560"/>
        <v>0.52497871319033174</v>
      </c>
      <c r="AX228" s="631">
        <f t="shared" si="560"/>
        <v>0.28184336484833822</v>
      </c>
      <c r="AY228" s="631">
        <f t="shared" si="560"/>
        <v>0.19317792196133002</v>
      </c>
      <c r="AZ228" s="646"/>
      <c r="BA228" s="631">
        <f t="shared" si="530"/>
        <v>0.99999999999999989</v>
      </c>
      <c r="BC228" s="621"/>
      <c r="BD228" s="638">
        <f t="shared" si="506"/>
        <v>0.8818698438251622</v>
      </c>
      <c r="BE228" s="638">
        <f t="shared" si="507"/>
        <v>0.90105816630250157</v>
      </c>
      <c r="BF228" s="638">
        <f t="shared" si="508"/>
        <v>1.1194290625509833</v>
      </c>
      <c r="BG228" s="638">
        <v>1</v>
      </c>
      <c r="BH228" s="629"/>
      <c r="BI228" s="638">
        <f t="shared" si="509"/>
        <v>1.7119799300543512</v>
      </c>
      <c r="BJ228" s="638">
        <f t="shared" si="510"/>
        <v>1.7119799300543512</v>
      </c>
      <c r="BK228" s="638">
        <f t="shared" si="511"/>
        <v>1.7119799300543512</v>
      </c>
      <c r="BL228" s="638">
        <v>1</v>
      </c>
      <c r="BN228" s="638">
        <v>1</v>
      </c>
      <c r="BO228" s="638">
        <v>1</v>
      </c>
      <c r="BP228" s="638">
        <v>1</v>
      </c>
      <c r="BQ228" s="638">
        <v>1</v>
      </c>
      <c r="BT228" s="630">
        <f t="shared" si="512"/>
        <v>1.1929487080873653</v>
      </c>
      <c r="BU228" s="630">
        <f t="shared" si="513"/>
        <v>0.86021662804220478</v>
      </c>
      <c r="BV228" s="630">
        <f t="shared" si="514"/>
        <v>0.80543838075805829</v>
      </c>
      <c r="BW228" s="630">
        <f t="shared" si="515"/>
        <v>1.1857720280910444</v>
      </c>
      <c r="BX228" s="630">
        <v>1</v>
      </c>
      <c r="BY228" s="630">
        <v>1</v>
      </c>
      <c r="BZ228" s="630">
        <f t="shared" si="516"/>
        <v>0.9006878643002999</v>
      </c>
      <c r="CA228" s="630">
        <f t="shared" si="517"/>
        <v>1.0261943150982173</v>
      </c>
      <c r="CB228" s="630">
        <f t="shared" si="518"/>
        <v>1.0261943150982178</v>
      </c>
      <c r="CC228" s="630"/>
      <c r="CD228" s="630">
        <f t="shared" si="519"/>
        <v>0.95506630225384959</v>
      </c>
      <c r="CG228" s="575"/>
      <c r="CI228" s="621">
        <f t="shared" si="487"/>
        <v>0.3743174387468749</v>
      </c>
      <c r="CJ228" s="621">
        <f t="shared" si="488"/>
        <v>0.59684894401376998</v>
      </c>
      <c r="CK228" s="621">
        <f t="shared" si="489"/>
        <v>2.8833617239355062E-2</v>
      </c>
      <c r="CL228" s="621">
        <f t="shared" si="490"/>
        <v>0</v>
      </c>
      <c r="CN228" s="621">
        <f t="shared" si="556"/>
        <v>0.38821227651219198</v>
      </c>
      <c r="CO228" s="621">
        <f t="shared" si="556"/>
        <v>0.58592077006330534</v>
      </c>
      <c r="CP228" s="621">
        <f t="shared" si="556"/>
        <v>2.5495970489021327E-2</v>
      </c>
      <c r="CQ228" s="621"/>
      <c r="CR228" s="621">
        <f t="shared" si="521"/>
        <v>0.99962901706451868</v>
      </c>
      <c r="CT228" s="621">
        <f t="shared" si="557"/>
        <v>0.38835635009096153</v>
      </c>
      <c r="CU228" s="621">
        <f t="shared" si="557"/>
        <v>0.58613821733977189</v>
      </c>
      <c r="CV228" s="621">
        <f t="shared" si="557"/>
        <v>2.5505432569266594E-2</v>
      </c>
      <c r="CW228" s="621">
        <f t="shared" si="557"/>
        <v>0</v>
      </c>
      <c r="CZ228" s="621">
        <f t="shared" si="531"/>
        <v>-3.8264389316021018E-2</v>
      </c>
      <c r="DA228" s="621">
        <f t="shared" si="532"/>
        <v>1.4522421365128053E-3</v>
      </c>
      <c r="DB228" s="621">
        <f t="shared" si="533"/>
        <v>4.7195586879244862E-2</v>
      </c>
      <c r="DC228" s="621">
        <f t="shared" si="534"/>
        <v>0</v>
      </c>
      <c r="DE228" s="621">
        <f t="shared" si="535"/>
        <v>1.7348482598587397E-2</v>
      </c>
      <c r="DF228" s="621">
        <f t="shared" si="536"/>
        <v>1.7348482598587397E-2</v>
      </c>
      <c r="DG228" s="621">
        <f t="shared" si="537"/>
        <v>1.7348482598587397E-2</v>
      </c>
      <c r="DH228" s="621">
        <f t="shared" si="538"/>
        <v>0</v>
      </c>
      <c r="DI228" s="621"/>
      <c r="DK228" s="621">
        <f t="shared" si="539"/>
        <v>-6.1839646193180935E-2</v>
      </c>
      <c r="DL228" s="621">
        <f t="shared" si="540"/>
        <v>7.9758971640145251E-3</v>
      </c>
      <c r="DM228" s="621">
        <f t="shared" si="541"/>
        <v>0.17646216388311844</v>
      </c>
      <c r="DN228" s="621"/>
      <c r="DP228" s="621">
        <f t="shared" si="542"/>
        <v>1.7348482598587397E-2</v>
      </c>
      <c r="DQ228" s="621">
        <f t="shared" si="543"/>
        <v>1.7348482598587397E-2</v>
      </c>
      <c r="DR228" s="621">
        <f t="shared" si="544"/>
        <v>1.7348482598587397E-2</v>
      </c>
      <c r="DS228" s="621">
        <f t="shared" si="545"/>
        <v>0</v>
      </c>
      <c r="DU228" s="621">
        <f t="shared" si="546"/>
        <v>0</v>
      </c>
      <c r="DV228" s="621">
        <f t="shared" si="547"/>
        <v>0</v>
      </c>
      <c r="DW228" s="621">
        <f t="shared" si="548"/>
        <v>0</v>
      </c>
      <c r="DX228" s="621">
        <f t="shared" si="549"/>
        <v>0</v>
      </c>
      <c r="EB228" s="621">
        <f t="shared" si="553"/>
        <v>0.98727637840664939</v>
      </c>
      <c r="EC228" s="621">
        <f t="shared" si="482"/>
        <v>0.95109336785854925</v>
      </c>
      <c r="ED228" s="621">
        <f t="shared" si="550"/>
        <v>0.9006878643002999</v>
      </c>
      <c r="EE228" s="621"/>
      <c r="EF228" s="621">
        <f t="shared" si="554"/>
        <v>1.0174998415386063</v>
      </c>
      <c r="EG228" s="621">
        <f t="shared" si="484"/>
        <v>1.4257707649122362</v>
      </c>
      <c r="EH228" s="621">
        <f t="shared" si="551"/>
        <v>0.80543838075805829</v>
      </c>
      <c r="EI228" s="621"/>
      <c r="EJ228" s="621">
        <f t="shared" si="555"/>
        <v>0.98526947423791056</v>
      </c>
      <c r="EK228" s="621">
        <f t="shared" si="486"/>
        <v>1.0697469822604155</v>
      </c>
      <c r="EL228" s="621">
        <f t="shared" si="552"/>
        <v>1.1857720280910444</v>
      </c>
      <c r="EP228" s="577"/>
    </row>
    <row r="229" spans="1:146" x14ac:dyDescent="0.2">
      <c r="A229" s="615" t="s">
        <v>115</v>
      </c>
      <c r="B229" s="571">
        <f t="shared" si="480"/>
        <v>2005</v>
      </c>
      <c r="D229" s="626">
        <f>Mining_Data!H45</f>
        <v>86.630395955667069</v>
      </c>
      <c r="E229" s="626">
        <f>Mining_Data!I45</f>
        <v>155.80867441858965</v>
      </c>
      <c r="F229" s="626">
        <f>Mining_Data!J45</f>
        <v>8.0131707986034701</v>
      </c>
      <c r="G229" s="626"/>
      <c r="H229" s="626">
        <f t="shared" si="491"/>
        <v>250.4522411728602</v>
      </c>
      <c r="J229" s="632">
        <f t="shared" si="558"/>
        <v>243295.97375999999</v>
      </c>
      <c r="K229" s="632">
        <f t="shared" si="558"/>
        <v>139159.79955</v>
      </c>
      <c r="L229" s="632">
        <f t="shared" si="558"/>
        <v>98758.3</v>
      </c>
      <c r="M229" s="632"/>
      <c r="N229" s="632">
        <f t="shared" si="493"/>
        <v>481214.07330999995</v>
      </c>
      <c r="O229" s="772"/>
      <c r="R229" s="626">
        <f t="shared" si="559"/>
        <v>137224.83042887916</v>
      </c>
      <c r="S229" s="626">
        <f t="shared" si="559"/>
        <v>78489.502315410457</v>
      </c>
      <c r="T229" s="626">
        <f t="shared" si="559"/>
        <v>55702.076616824226</v>
      </c>
      <c r="U229" s="641"/>
      <c r="V229" s="626">
        <f t="shared" si="495"/>
        <v>271416.40936111379</v>
      </c>
      <c r="X229" s="635">
        <f t="shared" si="496"/>
        <v>0.35606999415914653</v>
      </c>
      <c r="Y229" s="635">
        <f t="shared" si="497"/>
        <v>1.1196385372961659</v>
      </c>
      <c r="Z229" s="635">
        <f t="shared" si="498"/>
        <v>8.1139213601322327E-2</v>
      </c>
      <c r="AA229" s="626"/>
      <c r="AB229" s="635">
        <f t="shared" si="523"/>
        <v>0.52045909515933442</v>
      </c>
      <c r="AE229" s="635">
        <f t="shared" si="524"/>
        <v>0.63130262711868201</v>
      </c>
      <c r="AF229" s="635">
        <f t="shared" si="525"/>
        <v>1.985089340896464</v>
      </c>
      <c r="AG229" s="635">
        <f t="shared" si="526"/>
        <v>0.1438576671696864</v>
      </c>
      <c r="AH229" s="626"/>
      <c r="AI229" s="635">
        <f t="shared" si="499"/>
        <v>0.9227601299508712</v>
      </c>
      <c r="AK229" s="636">
        <f t="shared" si="500"/>
        <v>0.8474717180952096</v>
      </c>
      <c r="AL229" s="636">
        <f t="shared" si="501"/>
        <v>0.91676444492061426</v>
      </c>
      <c r="AM229" s="636">
        <f t="shared" si="502"/>
        <v>1.1710338368715154</v>
      </c>
      <c r="AN229" s="637"/>
      <c r="AO229" s="636">
        <f t="shared" si="503"/>
        <v>1.0696601729914315</v>
      </c>
      <c r="AQ229" s="631">
        <f t="shared" si="527"/>
        <v>1.7729733970128341</v>
      </c>
      <c r="AR229" s="631">
        <f t="shared" si="528"/>
        <v>1.7729733970128343</v>
      </c>
      <c r="AS229" s="631">
        <f t="shared" si="529"/>
        <v>1.7729733970128341</v>
      </c>
      <c r="AT229" s="631"/>
      <c r="AU229" s="631">
        <f t="shared" si="504"/>
        <v>1.7729733970128343</v>
      </c>
      <c r="AW229" s="631">
        <f t="shared" si="560"/>
        <v>0.50558781892330029</v>
      </c>
      <c r="AX229" s="631">
        <f t="shared" si="560"/>
        <v>0.28918480831784138</v>
      </c>
      <c r="AY229" s="631">
        <f t="shared" si="560"/>
        <v>0.20522737275885847</v>
      </c>
      <c r="AZ229" s="646"/>
      <c r="BA229" s="631">
        <f t="shared" si="530"/>
        <v>1.0000000000000002</v>
      </c>
      <c r="BC229" s="621"/>
      <c r="BD229" s="638">
        <f t="shared" si="506"/>
        <v>0.8474717180952096</v>
      </c>
      <c r="BE229" s="638">
        <f t="shared" si="507"/>
        <v>0.91676444492061426</v>
      </c>
      <c r="BF229" s="638">
        <f t="shared" si="508"/>
        <v>1.1710338368715154</v>
      </c>
      <c r="BG229" s="638">
        <v>1</v>
      </c>
      <c r="BH229" s="629"/>
      <c r="BI229" s="638">
        <f t="shared" si="509"/>
        <v>1.7729733970128341</v>
      </c>
      <c r="BJ229" s="638">
        <f t="shared" si="510"/>
        <v>1.7729733970128343</v>
      </c>
      <c r="BK229" s="638">
        <f t="shared" si="511"/>
        <v>1.7729733970128341</v>
      </c>
      <c r="BL229" s="638">
        <v>1</v>
      </c>
      <c r="BN229" s="638">
        <v>1</v>
      </c>
      <c r="BO229" s="638">
        <v>1</v>
      </c>
      <c r="BP229" s="638">
        <v>1</v>
      </c>
      <c r="BQ229" s="638">
        <v>1</v>
      </c>
      <c r="BT229" s="630">
        <f t="shared" si="512"/>
        <v>1.1879783402047932</v>
      </c>
      <c r="BU229" s="630">
        <f t="shared" si="513"/>
        <v>0.89224001560913024</v>
      </c>
      <c r="BV229" s="630">
        <f t="shared" si="514"/>
        <v>0.83413409056249588</v>
      </c>
      <c r="BW229" s="630">
        <f t="shared" si="515"/>
        <v>1.1904818546592604</v>
      </c>
      <c r="BX229" s="630">
        <v>1</v>
      </c>
      <c r="BY229" s="630">
        <v>1</v>
      </c>
      <c r="BZ229" s="630">
        <f t="shared" si="516"/>
        <v>0.89851027027840757</v>
      </c>
      <c r="CA229" s="630">
        <f t="shared" si="517"/>
        <v>1.0599618128076331</v>
      </c>
      <c r="CB229" s="630">
        <f t="shared" si="518"/>
        <v>1.0599618128076334</v>
      </c>
      <c r="CC229" s="630"/>
      <c r="CD229" s="630">
        <f t="shared" si="519"/>
        <v>0.9930214991673556</v>
      </c>
      <c r="CG229" s="575"/>
      <c r="CI229" s="621">
        <f t="shared" si="487"/>
        <v>0.3458958704061883</v>
      </c>
      <c r="CJ229" s="621">
        <f t="shared" si="488"/>
        <v>0.62210932387325579</v>
      </c>
      <c r="CK229" s="621">
        <f t="shared" si="489"/>
        <v>3.1994805720555887E-2</v>
      </c>
      <c r="CL229" s="621">
        <f t="shared" si="490"/>
        <v>0</v>
      </c>
      <c r="CN229" s="621">
        <f t="shared" si="556"/>
        <v>0.35991964486960587</v>
      </c>
      <c r="CO229" s="621">
        <f t="shared" si="556"/>
        <v>0.60939187912713688</v>
      </c>
      <c r="CP229" s="621">
        <f t="shared" si="556"/>
        <v>3.0386811131509043E-2</v>
      </c>
      <c r="CQ229" s="621"/>
      <c r="CR229" s="621">
        <f t="shared" si="521"/>
        <v>0.99969833512825179</v>
      </c>
      <c r="CT229" s="621">
        <f t="shared" si="557"/>
        <v>0.3600282527462963</v>
      </c>
      <c r="CU229" s="621">
        <f t="shared" si="557"/>
        <v>0.60957576672262603</v>
      </c>
      <c r="CV229" s="621">
        <f t="shared" si="557"/>
        <v>3.0395980531077612E-2</v>
      </c>
      <c r="CW229" s="621">
        <f t="shared" si="557"/>
        <v>0</v>
      </c>
      <c r="CZ229" s="621">
        <f t="shared" si="531"/>
        <v>-3.978700803945745E-2</v>
      </c>
      <c r="DA229" s="621">
        <f t="shared" si="532"/>
        <v>1.728075047104722E-2</v>
      </c>
      <c r="DB229" s="621">
        <f t="shared" si="533"/>
        <v>4.5068190151049611E-2</v>
      </c>
      <c r="DC229" s="621">
        <f t="shared" si="534"/>
        <v>0</v>
      </c>
      <c r="DE229" s="621">
        <f t="shared" si="535"/>
        <v>3.5007467922874035E-2</v>
      </c>
      <c r="DF229" s="621">
        <f t="shared" si="536"/>
        <v>3.500746792287425E-2</v>
      </c>
      <c r="DG229" s="621">
        <f t="shared" si="537"/>
        <v>3.5007467922874035E-2</v>
      </c>
      <c r="DH229" s="621">
        <f t="shared" si="538"/>
        <v>0</v>
      </c>
      <c r="DI229" s="621"/>
      <c r="DK229" s="621">
        <f t="shared" si="539"/>
        <v>-3.7635965242468886E-2</v>
      </c>
      <c r="DL229" s="621">
        <f t="shared" si="540"/>
        <v>2.5714486061722708E-2</v>
      </c>
      <c r="DM229" s="621">
        <f t="shared" si="541"/>
        <v>6.0506860225236547E-2</v>
      </c>
      <c r="DN229" s="621"/>
      <c r="DP229" s="621">
        <f t="shared" si="542"/>
        <v>3.5007467922874035E-2</v>
      </c>
      <c r="DQ229" s="621">
        <f t="shared" si="543"/>
        <v>3.500746792287425E-2</v>
      </c>
      <c r="DR229" s="621">
        <f t="shared" si="544"/>
        <v>3.5007467922874035E-2</v>
      </c>
      <c r="DS229" s="621">
        <f t="shared" si="545"/>
        <v>0</v>
      </c>
      <c r="DU229" s="621">
        <f t="shared" si="546"/>
        <v>0</v>
      </c>
      <c r="DV229" s="621">
        <f t="shared" si="547"/>
        <v>0</v>
      </c>
      <c r="DW229" s="621">
        <f t="shared" si="548"/>
        <v>0</v>
      </c>
      <c r="DX229" s="621">
        <f t="shared" si="549"/>
        <v>0</v>
      </c>
      <c r="EB229" s="621">
        <f t="shared" si="553"/>
        <v>0.99758229892041006</v>
      </c>
      <c r="EC229" s="621">
        <f t="shared" si="482"/>
        <v>0.94879390839628686</v>
      </c>
      <c r="ED229" s="621">
        <f t="shared" si="550"/>
        <v>0.89851027027840757</v>
      </c>
      <c r="EE229" s="621"/>
      <c r="EF229" s="621">
        <f t="shared" si="554"/>
        <v>1.0356274427566139</v>
      </c>
      <c r="EG229" s="621">
        <f t="shared" si="484"/>
        <v>1.4765673312232006</v>
      </c>
      <c r="EH229" s="621">
        <f t="shared" si="551"/>
        <v>0.83413409056249588</v>
      </c>
      <c r="EI229" s="621"/>
      <c r="EJ229" s="621">
        <f t="shared" si="555"/>
        <v>1.0039719494613129</v>
      </c>
      <c r="EK229" s="621">
        <f t="shared" si="486"/>
        <v>1.0739959632103457</v>
      </c>
      <c r="EL229" s="621">
        <f t="shared" si="552"/>
        <v>1.1904818546592604</v>
      </c>
      <c r="EP229" s="577"/>
    </row>
    <row r="230" spans="1:146" x14ac:dyDescent="0.2">
      <c r="A230" s="615" t="s">
        <v>115</v>
      </c>
      <c r="B230" s="571">
        <f t="shared" si="480"/>
        <v>2006</v>
      </c>
      <c r="D230" s="626">
        <f>Mining_Data!H46</f>
        <v>83.74349726249055</v>
      </c>
      <c r="E230" s="626">
        <f>Mining_Data!I46</f>
        <v>162.56105205940329</v>
      </c>
      <c r="F230" s="626">
        <f>Mining_Data!J46</f>
        <v>9.2932933768741517</v>
      </c>
      <c r="G230" s="626"/>
      <c r="H230" s="626">
        <f t="shared" si="491"/>
        <v>255.59784269876798</v>
      </c>
      <c r="J230" s="632">
        <f t="shared" si="558"/>
        <v>245138.24592000002</v>
      </c>
      <c r="K230" s="632">
        <f t="shared" si="558"/>
        <v>147387.68955000001</v>
      </c>
      <c r="L230" s="632">
        <f t="shared" si="558"/>
        <v>109700.9</v>
      </c>
      <c r="M230" s="632"/>
      <c r="N230" s="632">
        <f t="shared" si="493"/>
        <v>502226.83547000005</v>
      </c>
      <c r="O230" s="772"/>
      <c r="R230" s="626">
        <f t="shared" si="559"/>
        <v>149114.56809448419</v>
      </c>
      <c r="S230" s="626">
        <f t="shared" si="559"/>
        <v>89654.111651204759</v>
      </c>
      <c r="T230" s="626">
        <f t="shared" si="559"/>
        <v>66729.702913900168</v>
      </c>
      <c r="U230" s="641"/>
      <c r="V230" s="626">
        <f t="shared" si="495"/>
        <v>305498.38265958912</v>
      </c>
      <c r="X230" s="635">
        <f t="shared" si="496"/>
        <v>0.34161742876229906</v>
      </c>
      <c r="Y230" s="635">
        <f t="shared" si="497"/>
        <v>1.102948642154105</v>
      </c>
      <c r="Z230" s="635">
        <f t="shared" si="498"/>
        <v>8.4714832575431498E-2</v>
      </c>
      <c r="AA230" s="626"/>
      <c r="AB230" s="635">
        <f t="shared" si="523"/>
        <v>0.50892908273125492</v>
      </c>
      <c r="AE230" s="635">
        <f t="shared" si="524"/>
        <v>0.56160506872425608</v>
      </c>
      <c r="AF230" s="635">
        <f t="shared" si="525"/>
        <v>1.8132024183323534</v>
      </c>
      <c r="AG230" s="635">
        <f t="shared" si="526"/>
        <v>0.13926771693956255</v>
      </c>
      <c r="AH230" s="626"/>
      <c r="AI230" s="635">
        <f t="shared" si="499"/>
        <v>0.83665857892143303</v>
      </c>
      <c r="AK230" s="636">
        <f t="shared" si="500"/>
        <v>0.81307359236525734</v>
      </c>
      <c r="AL230" s="636">
        <f t="shared" si="501"/>
        <v>0.90309869303193357</v>
      </c>
      <c r="AM230" s="636">
        <f t="shared" si="502"/>
        <v>1.2226386111920471</v>
      </c>
      <c r="AN230" s="637"/>
      <c r="AO230" s="636">
        <f t="shared" si="503"/>
        <v>1.0459634114147371</v>
      </c>
      <c r="AQ230" s="631">
        <f t="shared" si="527"/>
        <v>1.6439590648491962</v>
      </c>
      <c r="AR230" s="631">
        <f t="shared" si="528"/>
        <v>1.6439590648491964</v>
      </c>
      <c r="AS230" s="631">
        <f t="shared" si="529"/>
        <v>1.643959064849196</v>
      </c>
      <c r="AT230" s="631"/>
      <c r="AU230" s="631">
        <f t="shared" si="504"/>
        <v>1.6439590648491964</v>
      </c>
      <c r="AW230" s="631">
        <f t="shared" si="560"/>
        <v>0.4881026432818783</v>
      </c>
      <c r="AX230" s="631">
        <f t="shared" si="560"/>
        <v>0.2934683675595906</v>
      </c>
      <c r="AY230" s="631">
        <f t="shared" si="560"/>
        <v>0.21842898915853107</v>
      </c>
      <c r="AZ230" s="646"/>
      <c r="BA230" s="631">
        <f t="shared" si="530"/>
        <v>0.99999999999999989</v>
      </c>
      <c r="BC230" s="621"/>
      <c r="BD230" s="638">
        <f t="shared" si="506"/>
        <v>0.81307359236525734</v>
      </c>
      <c r="BE230" s="638">
        <f t="shared" si="507"/>
        <v>0.90309869303193357</v>
      </c>
      <c r="BF230" s="638">
        <f t="shared" si="508"/>
        <v>1.2226386111920471</v>
      </c>
      <c r="BG230" s="638">
        <v>1</v>
      </c>
      <c r="BH230" s="629"/>
      <c r="BI230" s="638">
        <f t="shared" si="509"/>
        <v>1.6439590648491962</v>
      </c>
      <c r="BJ230" s="638">
        <f t="shared" si="510"/>
        <v>1.6439590648491964</v>
      </c>
      <c r="BK230" s="638">
        <f t="shared" si="511"/>
        <v>1.643959064849196</v>
      </c>
      <c r="BL230" s="638">
        <v>1</v>
      </c>
      <c r="BN230" s="638">
        <v>1</v>
      </c>
      <c r="BO230" s="638">
        <v>1</v>
      </c>
      <c r="BP230" s="638">
        <v>1</v>
      </c>
      <c r="BQ230" s="638">
        <v>1</v>
      </c>
      <c r="BT230" s="630">
        <f t="shared" si="512"/>
        <v>1.3371537204455564</v>
      </c>
      <c r="BU230" s="630">
        <f t="shared" si="513"/>
        <v>0.80898625686841996</v>
      </c>
      <c r="BV230" s="630">
        <f t="shared" si="514"/>
        <v>0.77343647783454539</v>
      </c>
      <c r="BW230" s="630">
        <f t="shared" si="515"/>
        <v>1.1899188356896389</v>
      </c>
      <c r="BX230" s="630">
        <v>1</v>
      </c>
      <c r="BY230" s="630">
        <v>1</v>
      </c>
      <c r="BZ230" s="630">
        <f t="shared" si="516"/>
        <v>0.87902080380846348</v>
      </c>
      <c r="CA230" s="630">
        <f t="shared" si="517"/>
        <v>1.0817389831609323</v>
      </c>
      <c r="CB230" s="630">
        <f t="shared" si="518"/>
        <v>1.0817389831609323</v>
      </c>
      <c r="CC230" s="630"/>
      <c r="CD230" s="630">
        <f t="shared" si="519"/>
        <v>0.92032663318477737</v>
      </c>
      <c r="CG230" s="575"/>
      <c r="CI230" s="621">
        <f t="shared" si="487"/>
        <v>0.32763773112586686</v>
      </c>
      <c r="CJ230" s="621">
        <f t="shared" si="488"/>
        <v>0.63600322421730227</v>
      </c>
      <c r="CK230" s="621">
        <f t="shared" si="489"/>
        <v>3.635904465683093E-2</v>
      </c>
      <c r="CL230" s="621">
        <f t="shared" si="490"/>
        <v>0</v>
      </c>
      <c r="CN230" s="621">
        <f t="shared" ref="CN230:CP234" si="561">(CI230-CI229)/LN(CI230/CI229)</f>
        <v>0.33668429436523273</v>
      </c>
      <c r="CO230" s="621">
        <f t="shared" si="561"/>
        <v>0.62903070045284259</v>
      </c>
      <c r="CP230" s="621">
        <f t="shared" si="561"/>
        <v>3.4130433462688049E-2</v>
      </c>
      <c r="CQ230" s="621"/>
      <c r="CR230" s="621">
        <f t="shared" si="521"/>
        <v>0.99984542828076339</v>
      </c>
      <c r="CT230" s="621">
        <f t="shared" ref="CT230:CW234" si="562">CN230/$CR230</f>
        <v>0.33673634428089766</v>
      </c>
      <c r="CU230" s="621">
        <f t="shared" si="562"/>
        <v>0.62912794584105103</v>
      </c>
      <c r="CV230" s="621">
        <f t="shared" si="562"/>
        <v>3.4135709878051264E-2</v>
      </c>
      <c r="CW230" s="621">
        <f t="shared" si="562"/>
        <v>0</v>
      </c>
      <c r="CZ230" s="621">
        <f t="shared" si="531"/>
        <v>-4.1435842753049928E-2</v>
      </c>
      <c r="DA230" s="621">
        <f t="shared" si="532"/>
        <v>-1.5018721436320073E-2</v>
      </c>
      <c r="DB230" s="621">
        <f t="shared" si="533"/>
        <v>4.3124339423729514E-2</v>
      </c>
      <c r="DC230" s="621">
        <f t="shared" si="534"/>
        <v>0</v>
      </c>
      <c r="DE230" s="621">
        <f t="shared" si="535"/>
        <v>-7.5550625877395916E-2</v>
      </c>
      <c r="DF230" s="621">
        <f t="shared" si="536"/>
        <v>-7.5550625877395916E-2</v>
      </c>
      <c r="DG230" s="621">
        <f t="shared" si="537"/>
        <v>-7.5550625877396027E-2</v>
      </c>
      <c r="DH230" s="621">
        <f t="shared" si="538"/>
        <v>0</v>
      </c>
      <c r="DI230" s="621"/>
      <c r="DK230" s="621">
        <f t="shared" si="539"/>
        <v>-3.5196031893060482E-2</v>
      </c>
      <c r="DL230" s="621">
        <f t="shared" si="540"/>
        <v>1.4703897947957163E-2</v>
      </c>
      <c r="DM230" s="621">
        <f t="shared" si="541"/>
        <v>6.2342469393467534E-2</v>
      </c>
      <c r="DN230" s="621"/>
      <c r="DP230" s="621">
        <f t="shared" si="542"/>
        <v>-7.5550625877395916E-2</v>
      </c>
      <c r="DQ230" s="621">
        <f t="shared" si="543"/>
        <v>-7.5550625877395916E-2</v>
      </c>
      <c r="DR230" s="621">
        <f t="shared" si="544"/>
        <v>-7.5550625877396027E-2</v>
      </c>
      <c r="DS230" s="621">
        <f t="shared" si="545"/>
        <v>0</v>
      </c>
      <c r="DU230" s="621">
        <f t="shared" si="546"/>
        <v>0</v>
      </c>
      <c r="DV230" s="621">
        <f t="shared" si="547"/>
        <v>0</v>
      </c>
      <c r="DW230" s="621">
        <f t="shared" si="548"/>
        <v>0</v>
      </c>
      <c r="DX230" s="621">
        <f t="shared" si="549"/>
        <v>0</v>
      </c>
      <c r="EB230" s="621">
        <f t="shared" si="553"/>
        <v>0.9783091333347752</v>
      </c>
      <c r="EC230" s="621">
        <f t="shared" si="482"/>
        <v>0.92821374623648545</v>
      </c>
      <c r="ED230" s="621">
        <f t="shared" si="550"/>
        <v>0.87902080380846348</v>
      </c>
      <c r="EE230" s="621"/>
      <c r="EF230" s="621">
        <f t="shared" si="554"/>
        <v>0.9272327873723285</v>
      </c>
      <c r="EG230" s="621">
        <f t="shared" si="484"/>
        <v>1.3691216422730086</v>
      </c>
      <c r="EH230" s="621">
        <f t="shared" si="551"/>
        <v>0.77343647783454539</v>
      </c>
      <c r="EI230" s="621"/>
      <c r="EJ230" s="621">
        <f t="shared" si="555"/>
        <v>0.99952706631569554</v>
      </c>
      <c r="EK230" s="621">
        <f t="shared" si="486"/>
        <v>1.0734880343425366</v>
      </c>
      <c r="EL230" s="621">
        <f t="shared" si="552"/>
        <v>1.1899188356896389</v>
      </c>
      <c r="EP230" s="577"/>
    </row>
    <row r="231" spans="1:146" x14ac:dyDescent="0.2">
      <c r="A231" s="615" t="s">
        <v>115</v>
      </c>
      <c r="B231" s="571">
        <f t="shared" si="480"/>
        <v>2007</v>
      </c>
      <c r="D231" s="626">
        <f>Mining_Data!H47</f>
        <v>81.243527791999995</v>
      </c>
      <c r="E231" s="626">
        <f>Mining_Data!I47</f>
        <v>161.45897562799999</v>
      </c>
      <c r="F231" s="626">
        <f>Mining_Data!J47</f>
        <v>9.7988716199999999</v>
      </c>
      <c r="G231" s="626"/>
      <c r="H231" s="626">
        <f t="shared" si="491"/>
        <v>252.50137503999997</v>
      </c>
      <c r="J231" s="632">
        <f t="shared" si="558"/>
        <v>248325.95700000002</v>
      </c>
      <c r="K231" s="632">
        <f t="shared" si="558"/>
        <v>142164.22605</v>
      </c>
      <c r="L231" s="632">
        <f t="shared" si="558"/>
        <v>110984.5</v>
      </c>
      <c r="M231" s="632"/>
      <c r="N231" s="632">
        <f t="shared" si="493"/>
        <v>501474.68304999999</v>
      </c>
      <c r="O231" s="772"/>
      <c r="R231" s="626">
        <f t="shared" si="559"/>
        <v>161094.17543505569</v>
      </c>
      <c r="S231" s="626">
        <f t="shared" si="559"/>
        <v>92224.868670847849</v>
      </c>
      <c r="T231" s="626">
        <f t="shared" si="559"/>
        <v>71997.936621550747</v>
      </c>
      <c r="U231" s="641"/>
      <c r="V231" s="626">
        <f t="shared" si="495"/>
        <v>325316.9807274543</v>
      </c>
      <c r="X231" s="635">
        <f t="shared" si="496"/>
        <v>0.32716486336545153</v>
      </c>
      <c r="Y231" s="635">
        <f t="shared" si="497"/>
        <v>1.1357215532634344</v>
      </c>
      <c r="Z231" s="635">
        <f t="shared" si="498"/>
        <v>8.8290451549540697E-2</v>
      </c>
      <c r="AA231" s="626"/>
      <c r="AB231" s="635">
        <f t="shared" si="523"/>
        <v>0.50351769206826358</v>
      </c>
      <c r="AE231" s="635">
        <f t="shared" si="524"/>
        <v>0.50432318594133729</v>
      </c>
      <c r="AF231" s="635">
        <f t="shared" si="525"/>
        <v>1.750709737568181</v>
      </c>
      <c r="AG231" s="635">
        <f t="shared" si="526"/>
        <v>0.13609933950616798</v>
      </c>
      <c r="AH231" s="626"/>
      <c r="AI231" s="635">
        <f t="shared" si="499"/>
        <v>0.77617028928330623</v>
      </c>
      <c r="AK231" s="636">
        <f t="shared" si="500"/>
        <v>0.77867546663530485</v>
      </c>
      <c r="AL231" s="636">
        <f t="shared" si="501"/>
        <v>0.92993328175030088</v>
      </c>
      <c r="AM231" s="636">
        <f t="shared" si="502"/>
        <v>1.2742433855125792</v>
      </c>
      <c r="AN231" s="637"/>
      <c r="AO231" s="636">
        <f t="shared" si="503"/>
        <v>1.0348417898953217</v>
      </c>
      <c r="AQ231" s="631">
        <f t="shared" si="527"/>
        <v>1.5414955651212319</v>
      </c>
      <c r="AR231" s="631">
        <f t="shared" si="528"/>
        <v>1.5414955651212319</v>
      </c>
      <c r="AS231" s="631">
        <f t="shared" si="529"/>
        <v>1.5414955651212319</v>
      </c>
      <c r="AT231" s="631"/>
      <c r="AU231" s="631">
        <f t="shared" si="504"/>
        <v>1.5414955651212316</v>
      </c>
      <c r="AW231" s="631">
        <f t="shared" si="560"/>
        <v>0.49519141323280008</v>
      </c>
      <c r="AX231" s="631">
        <f t="shared" si="560"/>
        <v>0.28349232943395741</v>
      </c>
      <c r="AY231" s="631">
        <f t="shared" si="560"/>
        <v>0.22131625733324245</v>
      </c>
      <c r="AZ231" s="646"/>
      <c r="BA231" s="631">
        <f t="shared" si="530"/>
        <v>0.99999999999999989</v>
      </c>
      <c r="BC231" s="621"/>
      <c r="BD231" s="638">
        <f t="shared" si="506"/>
        <v>0.77867546663530485</v>
      </c>
      <c r="BE231" s="638">
        <f t="shared" si="507"/>
        <v>0.92993328175030088</v>
      </c>
      <c r="BF231" s="638">
        <f t="shared" si="508"/>
        <v>1.2742433855125792</v>
      </c>
      <c r="BG231" s="638">
        <v>1</v>
      </c>
      <c r="BH231" s="629"/>
      <c r="BI231" s="638">
        <f t="shared" si="509"/>
        <v>1.5414955651212319</v>
      </c>
      <c r="BJ231" s="638">
        <f t="shared" si="510"/>
        <v>1.5414955651212319</v>
      </c>
      <c r="BK231" s="638">
        <f t="shared" si="511"/>
        <v>1.5414955651212319</v>
      </c>
      <c r="BL231" s="638">
        <v>1</v>
      </c>
      <c r="BN231" s="638">
        <v>1</v>
      </c>
      <c r="BO231" s="638">
        <v>1</v>
      </c>
      <c r="BP231" s="638">
        <v>1</v>
      </c>
      <c r="BQ231" s="638">
        <v>1</v>
      </c>
      <c r="BT231" s="630">
        <f t="shared" si="512"/>
        <v>1.4238989002718929</v>
      </c>
      <c r="BU231" s="630">
        <f t="shared" si="513"/>
        <v>0.75049860581032191</v>
      </c>
      <c r="BV231" s="630">
        <f t="shared" si="514"/>
        <v>0.72523028460827588</v>
      </c>
      <c r="BW231" s="630">
        <f t="shared" si="515"/>
        <v>1.1700005670702003</v>
      </c>
      <c r="BX231" s="630">
        <v>1</v>
      </c>
      <c r="BY231" s="630">
        <v>1</v>
      </c>
      <c r="BZ231" s="630">
        <f t="shared" si="516"/>
        <v>0.88447973361813859</v>
      </c>
      <c r="CA231" s="630">
        <f t="shared" si="517"/>
        <v>1.0686341394689063</v>
      </c>
      <c r="CB231" s="630">
        <f t="shared" si="518"/>
        <v>1.0686341394689063</v>
      </c>
      <c r="CC231" s="630"/>
      <c r="CD231" s="630">
        <f t="shared" si="519"/>
        <v>0.84851984424816551</v>
      </c>
      <c r="CG231" s="575"/>
      <c r="CI231" s="621">
        <f t="shared" si="487"/>
        <v>0.32175479352985625</v>
      </c>
      <c r="CJ231" s="621">
        <f t="shared" si="488"/>
        <v>0.639438005446198</v>
      </c>
      <c r="CK231" s="621">
        <f t="shared" si="489"/>
        <v>3.8807201023945762E-2</v>
      </c>
      <c r="CL231" s="621">
        <f t="shared" si="490"/>
        <v>0</v>
      </c>
      <c r="CN231" s="621">
        <f t="shared" si="561"/>
        <v>0.3246873797412162</v>
      </c>
      <c r="CO231" s="621">
        <f t="shared" si="561"/>
        <v>0.63771907317637522</v>
      </c>
      <c r="CP231" s="621">
        <f t="shared" si="561"/>
        <v>3.756982971500706E-2</v>
      </c>
      <c r="CQ231" s="621"/>
      <c r="CR231" s="621">
        <f t="shared" si="521"/>
        <v>0.99997628263259852</v>
      </c>
      <c r="CT231" s="621">
        <f t="shared" si="562"/>
        <v>0.32469508065373753</v>
      </c>
      <c r="CU231" s="621">
        <f t="shared" si="562"/>
        <v>0.63773419855266678</v>
      </c>
      <c r="CV231" s="621">
        <f t="shared" si="562"/>
        <v>3.7570720793595656E-2</v>
      </c>
      <c r="CW231" s="621">
        <f t="shared" si="562"/>
        <v>0</v>
      </c>
      <c r="CZ231" s="621">
        <f t="shared" si="531"/>
        <v>-4.3227268419893078E-2</v>
      </c>
      <c r="DA231" s="621">
        <f t="shared" si="532"/>
        <v>2.9281001466649005E-2</v>
      </c>
      <c r="DB231" s="621">
        <f t="shared" si="533"/>
        <v>4.134126001015033E-2</v>
      </c>
      <c r="DC231" s="621">
        <f t="shared" si="534"/>
        <v>0</v>
      </c>
      <c r="DE231" s="621">
        <f t="shared" si="535"/>
        <v>-6.435430524643479E-2</v>
      </c>
      <c r="DF231" s="621">
        <f t="shared" si="536"/>
        <v>-6.4354305246434901E-2</v>
      </c>
      <c r="DG231" s="621">
        <f t="shared" si="537"/>
        <v>-6.4354305246434665E-2</v>
      </c>
      <c r="DH231" s="621">
        <f t="shared" si="538"/>
        <v>0</v>
      </c>
      <c r="DI231" s="621"/>
      <c r="DK231" s="621">
        <f t="shared" si="539"/>
        <v>1.4418662891721772E-2</v>
      </c>
      <c r="DL231" s="621">
        <f t="shared" si="540"/>
        <v>-3.4584790700097331E-2</v>
      </c>
      <c r="DM231" s="621">
        <f t="shared" si="541"/>
        <v>1.3131737924544843E-2</v>
      </c>
      <c r="DN231" s="621"/>
      <c r="DP231" s="621">
        <f t="shared" si="542"/>
        <v>-6.435430524643479E-2</v>
      </c>
      <c r="DQ231" s="621">
        <f t="shared" si="543"/>
        <v>-6.4354305246434901E-2</v>
      </c>
      <c r="DR231" s="621">
        <f t="shared" si="544"/>
        <v>-6.4354305246434665E-2</v>
      </c>
      <c r="DS231" s="621">
        <f t="shared" si="545"/>
        <v>0</v>
      </c>
      <c r="DU231" s="621">
        <f t="shared" si="546"/>
        <v>0</v>
      </c>
      <c r="DV231" s="621">
        <f t="shared" si="547"/>
        <v>0</v>
      </c>
      <c r="DW231" s="621">
        <f t="shared" si="548"/>
        <v>0</v>
      </c>
      <c r="DX231" s="621">
        <f t="shared" si="549"/>
        <v>0</v>
      </c>
      <c r="EB231" s="621">
        <f t="shared" si="553"/>
        <v>1.0062102396052786</v>
      </c>
      <c r="EC231" s="621">
        <f t="shared" si="482"/>
        <v>0.93397817600552724</v>
      </c>
      <c r="ED231" s="621">
        <f t="shared" si="550"/>
        <v>0.88447973361813859</v>
      </c>
      <c r="EE231" s="621"/>
      <c r="EF231" s="621">
        <f t="shared" si="554"/>
        <v>0.93767271830618026</v>
      </c>
      <c r="EG231" s="621">
        <f t="shared" si="484"/>
        <v>1.2837880120019536</v>
      </c>
      <c r="EH231" s="621">
        <f t="shared" si="551"/>
        <v>0.72523028460827588</v>
      </c>
      <c r="EI231" s="621"/>
      <c r="EJ231" s="621">
        <f t="shared" si="555"/>
        <v>0.98326081744231364</v>
      </c>
      <c r="EK231" s="621">
        <f t="shared" si="486"/>
        <v>1.0555187221621849</v>
      </c>
      <c r="EL231" s="621">
        <f t="shared" si="552"/>
        <v>1.1700005670702003</v>
      </c>
      <c r="EP231" s="577"/>
    </row>
    <row r="232" spans="1:146" x14ac:dyDescent="0.2">
      <c r="A232" s="615" t="s">
        <v>115</v>
      </c>
      <c r="B232" s="571">
        <f t="shared" si="480"/>
        <v>2008</v>
      </c>
      <c r="D232" s="626">
        <f>Mining_Data!H48</f>
        <v>87.306982486952691</v>
      </c>
      <c r="E232" s="626">
        <f>Mining_Data!I48</f>
        <v>167.15969194716888</v>
      </c>
      <c r="F232" s="626">
        <f>Mining_Data!J48</f>
        <v>9.5212967802274697</v>
      </c>
      <c r="G232" s="626"/>
      <c r="H232" s="626">
        <f t="shared" si="491"/>
        <v>263.98797121434905</v>
      </c>
      <c r="J232" s="632">
        <f t="shared" si="558"/>
        <v>263136.66467999999</v>
      </c>
      <c r="K232" s="632">
        <f t="shared" si="558"/>
        <v>140162.10615000001</v>
      </c>
      <c r="L232" s="632">
        <f t="shared" si="558"/>
        <v>117665.4</v>
      </c>
      <c r="M232" s="632"/>
      <c r="N232" s="632">
        <f t="shared" si="493"/>
        <v>520964.17082999996</v>
      </c>
      <c r="O232" s="772"/>
      <c r="R232" s="626">
        <f t="shared" si="559"/>
        <v>157148.15352899639</v>
      </c>
      <c r="S232" s="626">
        <f t="shared" si="559"/>
        <v>83706.374415719416</v>
      </c>
      <c r="T232" s="626">
        <f t="shared" si="559"/>
        <v>70271.090373276267</v>
      </c>
      <c r="U232" s="641"/>
      <c r="V232" s="626">
        <f t="shared" si="495"/>
        <v>311125.61831799208</v>
      </c>
      <c r="X232" s="635">
        <f t="shared" si="496"/>
        <v>0.33179330061482137</v>
      </c>
      <c r="Y232" s="635">
        <f t="shared" si="497"/>
        <v>1.1926168672742141</v>
      </c>
      <c r="Z232" s="635">
        <f t="shared" si="498"/>
        <v>8.0918407452211696E-2</v>
      </c>
      <c r="AA232" s="626"/>
      <c r="AB232" s="635">
        <f t="shared" si="523"/>
        <v>0.50672961020287344</v>
      </c>
      <c r="AE232" s="635">
        <f t="shared" si="524"/>
        <v>0.55557116342982127</v>
      </c>
      <c r="AF232" s="635">
        <f t="shared" si="525"/>
        <v>1.9969768504963177</v>
      </c>
      <c r="AG232" s="635">
        <f t="shared" si="526"/>
        <v>0.13549379595009628</v>
      </c>
      <c r="AH232" s="626"/>
      <c r="AI232" s="635">
        <f t="shared" si="499"/>
        <v>0.84849319911848253</v>
      </c>
      <c r="AK232" s="636">
        <f t="shared" si="500"/>
        <v>0.78969147397139672</v>
      </c>
      <c r="AL232" s="636">
        <f t="shared" si="501"/>
        <v>0.97651938898955126</v>
      </c>
      <c r="AM232" s="636">
        <f t="shared" si="502"/>
        <v>1.1678470735234217</v>
      </c>
      <c r="AN232" s="637"/>
      <c r="AO232" s="636">
        <f t="shared" si="503"/>
        <v>1.0414430020548464</v>
      </c>
      <c r="AQ232" s="631">
        <f t="shared" si="527"/>
        <v>1.6744496118527221</v>
      </c>
      <c r="AR232" s="631">
        <f t="shared" si="528"/>
        <v>1.6744496118527221</v>
      </c>
      <c r="AS232" s="631">
        <f t="shared" si="529"/>
        <v>1.6744496118527219</v>
      </c>
      <c r="AT232" s="631"/>
      <c r="AU232" s="631">
        <f t="shared" si="504"/>
        <v>1.6744496118527219</v>
      </c>
      <c r="AW232" s="631">
        <f t="shared" si="560"/>
        <v>0.50509551215541504</v>
      </c>
      <c r="AX232" s="631">
        <f t="shared" si="560"/>
        <v>0.26904365789051055</v>
      </c>
      <c r="AY232" s="631">
        <f t="shared" si="560"/>
        <v>0.22586082995407442</v>
      </c>
      <c r="AZ232" s="646"/>
      <c r="BA232" s="631">
        <f t="shared" si="530"/>
        <v>1</v>
      </c>
      <c r="BC232" s="621"/>
      <c r="BD232" s="638">
        <f t="shared" si="506"/>
        <v>0.78969147397139672</v>
      </c>
      <c r="BE232" s="638">
        <f t="shared" si="507"/>
        <v>0.97651938898955126</v>
      </c>
      <c r="BF232" s="638">
        <f t="shared" si="508"/>
        <v>1.1678470735234217</v>
      </c>
      <c r="BG232" s="638">
        <v>1</v>
      </c>
      <c r="BH232" s="629"/>
      <c r="BI232" s="638">
        <f t="shared" si="509"/>
        <v>1.6744496118527221</v>
      </c>
      <c r="BJ232" s="638">
        <f t="shared" si="510"/>
        <v>1.6744496118527221</v>
      </c>
      <c r="BK232" s="638">
        <f t="shared" si="511"/>
        <v>1.6744496118527219</v>
      </c>
      <c r="BL232" s="638">
        <v>1</v>
      </c>
      <c r="BN232" s="638">
        <v>1</v>
      </c>
      <c r="BO232" s="638">
        <v>1</v>
      </c>
      <c r="BP232" s="638">
        <v>1</v>
      </c>
      <c r="BQ232" s="638">
        <v>1</v>
      </c>
      <c r="BT232" s="630">
        <f t="shared" si="512"/>
        <v>1.3617838969818485</v>
      </c>
      <c r="BU232" s="630">
        <f t="shared" si="513"/>
        <v>0.82042944927196015</v>
      </c>
      <c r="BV232" s="630">
        <f t="shared" si="514"/>
        <v>0.78778142217403169</v>
      </c>
      <c r="BW232" s="630">
        <f t="shared" si="515"/>
        <v>1.1398961771544396</v>
      </c>
      <c r="BX232" s="630">
        <v>1</v>
      </c>
      <c r="BY232" s="630">
        <v>1</v>
      </c>
      <c r="BZ232" s="630">
        <f t="shared" si="516"/>
        <v>0.91362969972812358</v>
      </c>
      <c r="CA232" s="630">
        <f t="shared" si="517"/>
        <v>1.1172476126282418</v>
      </c>
      <c r="CB232" s="630">
        <f t="shared" si="518"/>
        <v>1.1172476126282418</v>
      </c>
      <c r="CC232" s="630"/>
      <c r="CD232" s="630">
        <f t="shared" si="519"/>
        <v>0.89798903156946641</v>
      </c>
      <c r="CG232" s="575"/>
      <c r="CI232" s="621">
        <f t="shared" si="487"/>
        <v>0.33072333593587283</v>
      </c>
      <c r="CJ232" s="621">
        <f t="shared" si="488"/>
        <v>0.63320950260813602</v>
      </c>
      <c r="CK232" s="621">
        <f t="shared" si="489"/>
        <v>3.6067161455991148E-2</v>
      </c>
      <c r="CL232" s="621">
        <f t="shared" si="490"/>
        <v>0</v>
      </c>
      <c r="CN232" s="621">
        <f t="shared" si="561"/>
        <v>0.32621851773362026</v>
      </c>
      <c r="CO232" s="621">
        <f t="shared" si="561"/>
        <v>0.63631867347722038</v>
      </c>
      <c r="CP232" s="621">
        <f t="shared" si="561"/>
        <v>3.7420463234696548E-2</v>
      </c>
      <c r="CQ232" s="621"/>
      <c r="CR232" s="621">
        <f t="shared" si="521"/>
        <v>0.99995765444553719</v>
      </c>
      <c r="CT232" s="621">
        <f t="shared" si="562"/>
        <v>0.32623233222261194</v>
      </c>
      <c r="CU232" s="621">
        <f t="shared" si="562"/>
        <v>0.63634561988532445</v>
      </c>
      <c r="CV232" s="621">
        <f t="shared" si="562"/>
        <v>3.7422047892063673E-2</v>
      </c>
      <c r="CW232" s="621">
        <f t="shared" si="562"/>
        <v>0</v>
      </c>
      <c r="CZ232" s="621">
        <f t="shared" si="531"/>
        <v>1.4047973358294755E-2</v>
      </c>
      <c r="DA232" s="621">
        <f t="shared" si="532"/>
        <v>4.8881762195251519E-2</v>
      </c>
      <c r="DB232" s="621">
        <f t="shared" si="533"/>
        <v>-8.7190633706429224E-2</v>
      </c>
      <c r="DC232" s="621">
        <f t="shared" si="534"/>
        <v>0</v>
      </c>
      <c r="DE232" s="621">
        <f t="shared" si="535"/>
        <v>8.2731429990069674E-2</v>
      </c>
      <c r="DF232" s="621">
        <f t="shared" si="536"/>
        <v>8.2731429990069674E-2</v>
      </c>
      <c r="DG232" s="621">
        <f t="shared" si="537"/>
        <v>8.2731429990069674E-2</v>
      </c>
      <c r="DH232" s="621">
        <f t="shared" si="538"/>
        <v>0</v>
      </c>
      <c r="DI232" s="621"/>
      <c r="DK232" s="621">
        <f t="shared" si="539"/>
        <v>1.980316315132985E-2</v>
      </c>
      <c r="DL232" s="621">
        <f t="shared" si="540"/>
        <v>-5.2311402707571363E-2</v>
      </c>
      <c r="DM232" s="621">
        <f t="shared" si="541"/>
        <v>2.032630569901606E-2</v>
      </c>
      <c r="DN232" s="621"/>
      <c r="DP232" s="621">
        <f t="shared" si="542"/>
        <v>8.2731429990069674E-2</v>
      </c>
      <c r="DQ232" s="621">
        <f t="shared" si="543"/>
        <v>8.2731429990069674E-2</v>
      </c>
      <c r="DR232" s="621">
        <f t="shared" si="544"/>
        <v>8.2731429990069674E-2</v>
      </c>
      <c r="DS232" s="621">
        <f t="shared" si="545"/>
        <v>0</v>
      </c>
      <c r="DU232" s="621">
        <f t="shared" si="546"/>
        <v>0</v>
      </c>
      <c r="DV232" s="621">
        <f t="shared" si="547"/>
        <v>0</v>
      </c>
      <c r="DW232" s="621">
        <f t="shared" si="548"/>
        <v>0</v>
      </c>
      <c r="DX232" s="621">
        <f t="shared" si="549"/>
        <v>0</v>
      </c>
      <c r="EB232" s="621">
        <f t="shared" si="553"/>
        <v>1.0329571894098029</v>
      </c>
      <c r="EC232" s="621">
        <f t="shared" si="482"/>
        <v>0.96475947165676357</v>
      </c>
      <c r="ED232" s="621">
        <f t="shared" si="550"/>
        <v>0.91362969972812358</v>
      </c>
      <c r="EE232" s="621"/>
      <c r="EF232" s="621">
        <f t="shared" si="554"/>
        <v>1.0862500351864677</v>
      </c>
      <c r="EG232" s="621">
        <f t="shared" si="484"/>
        <v>1.3945147732090875</v>
      </c>
      <c r="EH232" s="621">
        <f t="shared" si="551"/>
        <v>0.78778142217403169</v>
      </c>
      <c r="EI232" s="621"/>
      <c r="EJ232" s="621">
        <f t="shared" si="555"/>
        <v>0.97426976467956328</v>
      </c>
      <c r="EK232" s="621">
        <f t="shared" si="486"/>
        <v>1.0283599770558252</v>
      </c>
      <c r="EL232" s="621">
        <f t="shared" si="552"/>
        <v>1.1398961771544396</v>
      </c>
      <c r="EP232" s="577"/>
    </row>
    <row r="233" spans="1:146" x14ac:dyDescent="0.2">
      <c r="A233" s="615" t="s">
        <v>115</v>
      </c>
      <c r="B233" s="571">
        <f t="shared" si="480"/>
        <v>2009</v>
      </c>
      <c r="D233" s="626">
        <f>Mining_Data!H49</f>
        <v>96.239207964166155</v>
      </c>
      <c r="E233" s="626">
        <f>Mining_Data!I49</f>
        <v>159.04342820403326</v>
      </c>
      <c r="F233" s="626">
        <f>Mining_Data!J49</f>
        <v>6.1384001246885749</v>
      </c>
      <c r="G233" s="626"/>
      <c r="H233" s="626">
        <f t="shared" si="491"/>
        <v>261.421036292888</v>
      </c>
      <c r="J233" s="632">
        <f t="shared" si="558"/>
        <v>286067.15064000007</v>
      </c>
      <c r="K233" s="632">
        <f t="shared" si="558"/>
        <v>125216.0193</v>
      </c>
      <c r="L233" s="632">
        <f t="shared" si="558"/>
        <v>83463.000000000015</v>
      </c>
      <c r="M233" s="632"/>
      <c r="N233" s="632">
        <f t="shared" si="493"/>
        <v>494746.16994000005</v>
      </c>
      <c r="O233" s="772"/>
      <c r="P233" s="631">
        <f>N233/N209</f>
        <v>1.0187990098277815</v>
      </c>
      <c r="Q233" s="631"/>
      <c r="R233" s="626">
        <f t="shared" si="559"/>
        <v>203829.81272059891</v>
      </c>
      <c r="S233" s="626">
        <f t="shared" si="559"/>
        <v>89219.46370436954</v>
      </c>
      <c r="T233" s="626">
        <f t="shared" si="559"/>
        <v>59469.420452641687</v>
      </c>
      <c r="U233" s="641"/>
      <c r="V233" s="626">
        <f t="shared" si="495"/>
        <v>352518.69687761011</v>
      </c>
      <c r="W233" s="631">
        <f>V233/V209</f>
        <v>1.5429596810067434</v>
      </c>
      <c r="X233" s="635">
        <f t="shared" si="496"/>
        <v>0.33642173786419105</v>
      </c>
      <c r="Y233" s="635">
        <f t="shared" si="497"/>
        <v>1.2701524061628851</v>
      </c>
      <c r="Z233" s="635">
        <f t="shared" si="498"/>
        <v>7.3546363354882682E-2</v>
      </c>
      <c r="AA233" s="626"/>
      <c r="AB233" s="635">
        <f t="shared" si="523"/>
        <v>0.5283942598779322</v>
      </c>
      <c r="AE233" s="635">
        <f t="shared" si="524"/>
        <v>0.47215471907481316</v>
      </c>
      <c r="AF233" s="635">
        <f t="shared" si="525"/>
        <v>1.7826091034466069</v>
      </c>
      <c r="AG233" s="635">
        <f t="shared" si="526"/>
        <v>0.10321943745150287</v>
      </c>
      <c r="AH233" s="626"/>
      <c r="AI233" s="635">
        <f t="shared" si="499"/>
        <v>0.74158062709408568</v>
      </c>
      <c r="AK233" s="636">
        <f t="shared" si="500"/>
        <v>0.80070748130748814</v>
      </c>
      <c r="AL233" s="636">
        <f t="shared" si="501"/>
        <v>1.0400057936666802</v>
      </c>
      <c r="AM233" s="636">
        <f t="shared" si="502"/>
        <v>1.0614507615342639</v>
      </c>
      <c r="AN233" s="637"/>
      <c r="AO233" s="636">
        <f t="shared" si="503"/>
        <v>1.0859687162459448</v>
      </c>
      <c r="AQ233" s="631">
        <f t="shared" si="527"/>
        <v>1.4034607932065783</v>
      </c>
      <c r="AR233" s="631">
        <f t="shared" si="528"/>
        <v>1.4034607932065783</v>
      </c>
      <c r="AS233" s="631">
        <f t="shared" si="529"/>
        <v>1.4034607932065783</v>
      </c>
      <c r="AT233" s="631"/>
      <c r="AU233" s="631">
        <f t="shared" si="504"/>
        <v>1.4034607932065783</v>
      </c>
      <c r="AW233" s="631">
        <f t="shared" si="560"/>
        <v>0.57820993475238558</v>
      </c>
      <c r="AX233" s="631">
        <f t="shared" si="560"/>
        <v>0.25309143740351842</v>
      </c>
      <c r="AY233" s="631">
        <f t="shared" si="560"/>
        <v>0.16869862784409614</v>
      </c>
      <c r="AZ233" s="646"/>
      <c r="BA233" s="631">
        <f t="shared" si="530"/>
        <v>1</v>
      </c>
      <c r="BB233" s="631"/>
      <c r="BC233" s="621"/>
      <c r="BD233" s="638">
        <f t="shared" si="506"/>
        <v>0.80070748130748814</v>
      </c>
      <c r="BE233" s="638">
        <f t="shared" si="507"/>
        <v>1.0400057936666802</v>
      </c>
      <c r="BF233" s="638">
        <f t="shared" si="508"/>
        <v>1.0614507615342639</v>
      </c>
      <c r="BG233" s="638">
        <v>1</v>
      </c>
      <c r="BH233" s="629"/>
      <c r="BI233" s="638">
        <f t="shared" si="509"/>
        <v>1.4034607932065783</v>
      </c>
      <c r="BJ233" s="638">
        <f t="shared" si="510"/>
        <v>1.4034607932065783</v>
      </c>
      <c r="BK233" s="638">
        <f t="shared" si="511"/>
        <v>1.4034607932065783</v>
      </c>
      <c r="BL233" s="638">
        <v>1</v>
      </c>
      <c r="BN233" s="638">
        <v>1</v>
      </c>
      <c r="BO233" s="638">
        <v>1</v>
      </c>
      <c r="BP233" s="638">
        <v>1</v>
      </c>
      <c r="BQ233" s="638">
        <v>1</v>
      </c>
      <c r="BT233" s="630">
        <f t="shared" si="512"/>
        <v>1.5429596810067434</v>
      </c>
      <c r="BU233" s="630">
        <f t="shared" si="513"/>
        <v>0.71705299006479994</v>
      </c>
      <c r="BV233" s="630">
        <f t="shared" si="514"/>
        <v>0.66028880881906094</v>
      </c>
      <c r="BW233" s="630">
        <f t="shared" si="515"/>
        <v>1.1406919786621297</v>
      </c>
      <c r="BX233" s="630">
        <v>1</v>
      </c>
      <c r="BY233" s="630">
        <v>1</v>
      </c>
      <c r="BZ233" s="630">
        <f t="shared" si="516"/>
        <v>0.95202625823636666</v>
      </c>
      <c r="CA233" s="630">
        <f t="shared" si="517"/>
        <v>1.1063838528153147</v>
      </c>
      <c r="CB233" s="630">
        <f t="shared" si="518"/>
        <v>1.1063838528153154</v>
      </c>
      <c r="CC233" s="630"/>
      <c r="CD233" s="630">
        <f t="shared" si="519"/>
        <v>0.75318614782027526</v>
      </c>
      <c r="CG233" s="575"/>
      <c r="CI233" s="621">
        <f t="shared" si="487"/>
        <v>0.36813872873008863</v>
      </c>
      <c r="CJ233" s="621">
        <f t="shared" si="488"/>
        <v>0.6083803754256637</v>
      </c>
      <c r="CK233" s="621">
        <f t="shared" si="489"/>
        <v>2.3480895844247601E-2</v>
      </c>
      <c r="CL233" s="621">
        <f t="shared" si="490"/>
        <v>0</v>
      </c>
      <c r="CN233" s="621">
        <f t="shared" si="561"/>
        <v>0.34909692175849966</v>
      </c>
      <c r="CO233" s="621">
        <f t="shared" si="561"/>
        <v>0.62071217533279355</v>
      </c>
      <c r="CP233" s="621">
        <f t="shared" si="561"/>
        <v>2.9325240484372815E-2</v>
      </c>
      <c r="CQ233" s="621"/>
      <c r="CR233" s="621">
        <f t="shared" si="521"/>
        <v>0.99913433757566594</v>
      </c>
      <c r="CT233" s="621">
        <f t="shared" si="562"/>
        <v>0.34939938367603346</v>
      </c>
      <c r="CU233" s="621">
        <f t="shared" si="562"/>
        <v>0.62124996808628463</v>
      </c>
      <c r="CV233" s="621">
        <f t="shared" si="562"/>
        <v>2.9350648237682023E-2</v>
      </c>
      <c r="CW233" s="621">
        <f t="shared" si="562"/>
        <v>0</v>
      </c>
      <c r="CZ233" s="621">
        <f t="shared" si="531"/>
        <v>1.3853358589742081E-2</v>
      </c>
      <c r="DA233" s="621">
        <f t="shared" si="532"/>
        <v>6.2986957237575178E-2</v>
      </c>
      <c r="DB233" s="621">
        <f t="shared" si="533"/>
        <v>-9.5525330288624408E-2</v>
      </c>
      <c r="DC233" s="621">
        <f t="shared" si="534"/>
        <v>0</v>
      </c>
      <c r="DE233" s="621">
        <f t="shared" si="535"/>
        <v>-0.17654333992614998</v>
      </c>
      <c r="DF233" s="621">
        <f t="shared" si="536"/>
        <v>-0.17654333992614998</v>
      </c>
      <c r="DG233" s="621">
        <f t="shared" si="537"/>
        <v>-0.17654333992614984</v>
      </c>
      <c r="DH233" s="621">
        <f t="shared" si="538"/>
        <v>0</v>
      </c>
      <c r="DI233" s="621"/>
      <c r="DK233" s="621">
        <f t="shared" si="539"/>
        <v>0.13518946726915659</v>
      </c>
      <c r="DL233" s="621">
        <f t="shared" si="540"/>
        <v>-6.1122827328029136E-2</v>
      </c>
      <c r="DM233" s="621">
        <f t="shared" si="541"/>
        <v>-0.29180515711364685</v>
      </c>
      <c r="DN233" s="621"/>
      <c r="DP233" s="621">
        <f t="shared" si="542"/>
        <v>-0.17654333992614998</v>
      </c>
      <c r="DQ233" s="621">
        <f t="shared" si="543"/>
        <v>-0.17654333992614998</v>
      </c>
      <c r="DR233" s="621">
        <f t="shared" si="544"/>
        <v>-0.17654333992614984</v>
      </c>
      <c r="DS233" s="621">
        <f t="shared" si="545"/>
        <v>0</v>
      </c>
      <c r="DU233" s="621">
        <f t="shared" si="546"/>
        <v>0</v>
      </c>
      <c r="DV233" s="621">
        <f t="shared" si="547"/>
        <v>0</v>
      </c>
      <c r="DW233" s="621">
        <f t="shared" si="548"/>
        <v>0</v>
      </c>
      <c r="DX233" s="621">
        <f t="shared" si="549"/>
        <v>0</v>
      </c>
      <c r="EB233" s="621">
        <f t="shared" si="553"/>
        <v>1.0420263904727147</v>
      </c>
      <c r="EC233" s="621">
        <f t="shared" si="482"/>
        <v>1.0053048299248606</v>
      </c>
      <c r="ED233" s="621">
        <f t="shared" si="550"/>
        <v>0.95202625823636666</v>
      </c>
      <c r="EE233" s="621"/>
      <c r="EF233" s="621">
        <f t="shared" si="554"/>
        <v>0.8381624524692004</v>
      </c>
      <c r="EG233" s="621">
        <f t="shared" si="484"/>
        <v>1.1688299223174596</v>
      </c>
      <c r="EH233" s="621">
        <f t="shared" si="551"/>
        <v>0.66028880881906094</v>
      </c>
      <c r="EI233" s="621"/>
      <c r="EJ233" s="621">
        <f t="shared" si="555"/>
        <v>1.0006981350790005</v>
      </c>
      <c r="EK233" s="621">
        <f t="shared" si="486"/>
        <v>1.029077911229648</v>
      </c>
      <c r="EL233" s="621">
        <f t="shared" si="552"/>
        <v>1.1406919786621297</v>
      </c>
      <c r="EP233" s="577"/>
    </row>
    <row r="234" spans="1:146" x14ac:dyDescent="0.2">
      <c r="A234" s="615" t="s">
        <v>115</v>
      </c>
      <c r="B234" s="571">
        <f t="shared" si="480"/>
        <v>2010</v>
      </c>
      <c r="D234" s="626">
        <f>Mining_Data!H50</f>
        <v>101.33062162609632</v>
      </c>
      <c r="E234" s="626">
        <f>Mining_Data!I50</f>
        <v>152.88188194767349</v>
      </c>
      <c r="F234" s="626">
        <f>Mining_Data!J50</f>
        <v>6.2778848762129345</v>
      </c>
      <c r="G234" s="626"/>
      <c r="H234" s="626">
        <f t="shared" si="491"/>
        <v>260.49038844998273</v>
      </c>
      <c r="J234" s="632">
        <f t="shared" ref="J234:L238" si="563">J76</f>
        <v>297113.53055999998</v>
      </c>
      <c r="K234" s="632">
        <f t="shared" si="563"/>
        <v>123287.45174999999</v>
      </c>
      <c r="L234" s="632">
        <f t="shared" si="563"/>
        <v>94868.9</v>
      </c>
      <c r="M234" s="632"/>
      <c r="N234" s="632">
        <f t="shared" si="493"/>
        <v>515269.88231000002</v>
      </c>
      <c r="O234" s="772"/>
      <c r="R234" s="626">
        <f t="shared" ref="R234:T238" si="564">R76</f>
        <v>180218.02094661407</v>
      </c>
      <c r="S234" s="626">
        <f t="shared" si="564"/>
        <v>74781.584399937914</v>
      </c>
      <c r="T234" s="626">
        <f t="shared" si="564"/>
        <v>57543.94751109997</v>
      </c>
      <c r="U234" s="641"/>
      <c r="V234" s="626">
        <f t="shared" si="495"/>
        <v>312543.55285765196</v>
      </c>
      <c r="X234" s="635">
        <f t="shared" si="496"/>
        <v>0.34105017511356089</v>
      </c>
      <c r="Y234" s="635">
        <f t="shared" si="497"/>
        <v>1.2400441389419301</v>
      </c>
      <c r="Z234" s="635">
        <f t="shared" si="498"/>
        <v>6.6174319257553682E-2</v>
      </c>
      <c r="AA234" s="626"/>
      <c r="AB234" s="635">
        <f t="shared" si="523"/>
        <v>0.50554165378768401</v>
      </c>
      <c r="AE234" s="635">
        <f t="shared" si="524"/>
        <v>0.56226686484429578</v>
      </c>
      <c r="AF234" s="635">
        <f t="shared" si="525"/>
        <v>2.0443787487845793</v>
      </c>
      <c r="AG234" s="635">
        <f t="shared" si="526"/>
        <v>0.10909722303986807</v>
      </c>
      <c r="AH234" s="626"/>
      <c r="AI234" s="635">
        <f t="shared" si="499"/>
        <v>0.83345308539646357</v>
      </c>
      <c r="AK234" s="636">
        <f t="shared" si="500"/>
        <v>0.8117234886435799</v>
      </c>
      <c r="AL234" s="636">
        <f t="shared" si="501"/>
        <v>1.0153530258609227</v>
      </c>
      <c r="AM234" s="636">
        <f t="shared" si="502"/>
        <v>0.95505444954510643</v>
      </c>
      <c r="AN234" s="637"/>
      <c r="AO234" s="636">
        <f t="shared" si="503"/>
        <v>1.039001485177927</v>
      </c>
      <c r="AQ234" s="631">
        <f t="shared" si="527"/>
        <v>1.6486338547020991</v>
      </c>
      <c r="AR234" s="631">
        <f t="shared" si="528"/>
        <v>1.6486338547020989</v>
      </c>
      <c r="AS234" s="631">
        <f t="shared" si="529"/>
        <v>1.6486338547020989</v>
      </c>
      <c r="AT234" s="631"/>
      <c r="AU234" s="631">
        <f t="shared" si="504"/>
        <v>1.6486338547020991</v>
      </c>
      <c r="AW234" s="631">
        <f t="shared" ref="AW234:AY238" si="565">AW76</f>
        <v>0.57661730436875913</v>
      </c>
      <c r="AX234" s="631">
        <f t="shared" si="565"/>
        <v>0.23926772354186812</v>
      </c>
      <c r="AY234" s="631">
        <f t="shared" si="565"/>
        <v>0.18411497208937269</v>
      </c>
      <c r="AZ234" s="646"/>
      <c r="BA234" s="631">
        <f t="shared" si="530"/>
        <v>0.99999999999999989</v>
      </c>
      <c r="BC234" s="621"/>
      <c r="BD234" s="638">
        <f t="shared" si="506"/>
        <v>0.8117234886435799</v>
      </c>
      <c r="BE234" s="638">
        <f t="shared" si="507"/>
        <v>1.0153530258609227</v>
      </c>
      <c r="BF234" s="638">
        <f t="shared" si="508"/>
        <v>0.95505444954510643</v>
      </c>
      <c r="BG234" s="638">
        <v>1</v>
      </c>
      <c r="BH234" s="629"/>
      <c r="BI234" s="638">
        <f t="shared" si="509"/>
        <v>1.6486338547020991</v>
      </c>
      <c r="BJ234" s="638">
        <f t="shared" si="510"/>
        <v>1.6486338547020989</v>
      </c>
      <c r="BK234" s="638">
        <f t="shared" si="511"/>
        <v>1.6486338547020989</v>
      </c>
      <c r="BL234" s="638">
        <v>1</v>
      </c>
      <c r="BN234" s="638">
        <v>1</v>
      </c>
      <c r="BO234" s="638">
        <v>1</v>
      </c>
      <c r="BP234" s="638">
        <v>1</v>
      </c>
      <c r="BQ234" s="638">
        <v>1</v>
      </c>
      <c r="BS234" s="649">
        <f>BT234*BU234</f>
        <v>1.1024451730493374</v>
      </c>
      <c r="BT234" s="630">
        <f t="shared" si="512"/>
        <v>1.3679901375142809</v>
      </c>
      <c r="BU234" s="630">
        <f t="shared" si="513"/>
        <v>0.80588678442707606</v>
      </c>
      <c r="BV234" s="630">
        <f t="shared" si="514"/>
        <v>0.77563583490842569</v>
      </c>
      <c r="BW234" s="630">
        <f t="shared" si="515"/>
        <v>1.1041786024771045</v>
      </c>
      <c r="BX234" s="630">
        <v>1</v>
      </c>
      <c r="BY234" s="630">
        <v>1</v>
      </c>
      <c r="BZ234" s="630">
        <f t="shared" si="516"/>
        <v>0.94097230542870547</v>
      </c>
      <c r="CA234" s="630">
        <f t="shared" si="517"/>
        <v>1.1024451730493372</v>
      </c>
      <c r="CB234" s="630">
        <f t="shared" si="518"/>
        <v>1.1024451730493374</v>
      </c>
      <c r="CC234" s="630"/>
      <c r="CD234" s="630">
        <f t="shared" si="519"/>
        <v>0.85644049222034768</v>
      </c>
      <c r="CG234" s="575"/>
      <c r="CI234" s="621">
        <f t="shared" si="487"/>
        <v>0.38899946454474654</v>
      </c>
      <c r="CJ234" s="621">
        <f t="shared" si="488"/>
        <v>0.58690028011159667</v>
      </c>
      <c r="CK234" s="621">
        <f t="shared" si="489"/>
        <v>2.4100255343656809E-2</v>
      </c>
      <c r="CL234" s="621">
        <f t="shared" si="490"/>
        <v>0</v>
      </c>
      <c r="CN234" s="621">
        <f t="shared" si="561"/>
        <v>0.37847328444405398</v>
      </c>
      <c r="CO234" s="621">
        <f t="shared" si="561"/>
        <v>0.59757598664027489</v>
      </c>
      <c r="CP234" s="621">
        <f t="shared" si="561"/>
        <v>2.3789231842227195E-2</v>
      </c>
      <c r="CQ234" s="621"/>
      <c r="CR234" s="621">
        <f t="shared" si="521"/>
        <v>0.99983850292655607</v>
      </c>
      <c r="CT234" s="621">
        <f t="shared" si="562"/>
        <v>0.37853441664453991</v>
      </c>
      <c r="CU234" s="621">
        <f t="shared" si="562"/>
        <v>0.59767250900135649</v>
      </c>
      <c r="CV234" s="621">
        <f t="shared" si="562"/>
        <v>2.3793074354103615E-2</v>
      </c>
      <c r="CW234" s="621">
        <f t="shared" si="562"/>
        <v>0</v>
      </c>
      <c r="CZ234" s="621">
        <f t="shared" si="531"/>
        <v>1.3664062446863169E-2</v>
      </c>
      <c r="DA234" s="621">
        <f t="shared" si="532"/>
        <v>-2.3989923218821933E-2</v>
      </c>
      <c r="DB234" s="621">
        <f t="shared" si="533"/>
        <v>-0.10562354023898911</v>
      </c>
      <c r="DC234" s="621">
        <f t="shared" si="534"/>
        <v>0</v>
      </c>
      <c r="DE234" s="621">
        <f t="shared" si="535"/>
        <v>0.16100579669670689</v>
      </c>
      <c r="DF234" s="621">
        <f t="shared" si="536"/>
        <v>0.16100579669670689</v>
      </c>
      <c r="DG234" s="621">
        <f t="shared" si="537"/>
        <v>0.16100579669670689</v>
      </c>
      <c r="DH234" s="621">
        <f t="shared" si="538"/>
        <v>0</v>
      </c>
      <c r="DI234" s="621"/>
      <c r="DK234" s="621">
        <f t="shared" si="539"/>
        <v>-2.7582158428016766E-3</v>
      </c>
      <c r="DL234" s="621">
        <f t="shared" si="540"/>
        <v>-5.6167728916682008E-2</v>
      </c>
      <c r="DM234" s="621">
        <f t="shared" si="541"/>
        <v>8.7446554969757839E-2</v>
      </c>
      <c r="DN234" s="621"/>
      <c r="DP234" s="621">
        <f t="shared" si="542"/>
        <v>0.16100579669670689</v>
      </c>
      <c r="DQ234" s="621">
        <f t="shared" si="543"/>
        <v>0.16100579669670689</v>
      </c>
      <c r="DR234" s="621">
        <f t="shared" si="544"/>
        <v>0.16100579669670689</v>
      </c>
      <c r="DS234" s="621">
        <f t="shared" si="545"/>
        <v>0</v>
      </c>
      <c r="DU234" s="621">
        <f t="shared" si="546"/>
        <v>0</v>
      </c>
      <c r="DV234" s="621">
        <f t="shared" si="547"/>
        <v>0</v>
      </c>
      <c r="DW234" s="621">
        <f t="shared" si="548"/>
        <v>0</v>
      </c>
      <c r="DX234" s="621">
        <f t="shared" si="549"/>
        <v>0</v>
      </c>
      <c r="EB234" s="621">
        <f t="shared" si="553"/>
        <v>0.98838902528997596</v>
      </c>
      <c r="EC234" s="621">
        <f t="shared" si="482"/>
        <v>0.99363226096873802</v>
      </c>
      <c r="ED234" s="621">
        <f t="shared" si="550"/>
        <v>0.94097230542870547</v>
      </c>
      <c r="EE234" s="621"/>
      <c r="EF234" s="621">
        <f t="shared" si="554"/>
        <v>1.1746917781260977</v>
      </c>
      <c r="EG234" s="621">
        <f t="shared" si="484"/>
        <v>1.3730148997740854</v>
      </c>
      <c r="EH234" s="621">
        <f t="shared" si="551"/>
        <v>0.77563583490842569</v>
      </c>
      <c r="EI234" s="621"/>
      <c r="EJ234" s="621">
        <f t="shared" si="555"/>
        <v>0.96799015258453014</v>
      </c>
      <c r="EK234" s="621">
        <f t="shared" si="486"/>
        <v>0.99613728431255655</v>
      </c>
      <c r="EL234" s="621">
        <f t="shared" si="552"/>
        <v>1.1041786024771045</v>
      </c>
      <c r="EP234" s="577"/>
    </row>
    <row r="235" spans="1:146" x14ac:dyDescent="0.2">
      <c r="A235" s="615" t="s">
        <v>115</v>
      </c>
      <c r="B235" s="571">
        <f t="shared" si="480"/>
        <v>2011</v>
      </c>
      <c r="D235" s="626">
        <f>Mining_Data!H51</f>
        <v>112.98539824894463</v>
      </c>
      <c r="E235" s="626">
        <f>Mining_Data!I51</f>
        <v>163.87525187284689</v>
      </c>
      <c r="F235" s="626">
        <f>Mining_Data!J51</f>
        <v>6.2774956870049463</v>
      </c>
      <c r="G235" s="626"/>
      <c r="H235" s="626">
        <f>SUM(D235:G235)</f>
        <v>283.13814580879648</v>
      </c>
      <c r="J235" s="632">
        <f t="shared" si="563"/>
        <v>326850.99456000002</v>
      </c>
      <c r="K235" s="632">
        <f t="shared" si="563"/>
        <v>130474.38900000002</v>
      </c>
      <c r="L235" s="632">
        <f t="shared" si="563"/>
        <v>106756</v>
      </c>
      <c r="M235" s="632"/>
      <c r="N235" s="632">
        <f>SUM(J235:M235)</f>
        <v>564081.38355999999</v>
      </c>
      <c r="O235" s="772"/>
      <c r="R235" s="626">
        <f t="shared" si="564"/>
        <v>187575.33060834461</v>
      </c>
      <c r="S235" s="626">
        <f t="shared" si="564"/>
        <v>74877.473405099634</v>
      </c>
      <c r="T235" s="626">
        <f t="shared" si="564"/>
        <v>61265.813253471642</v>
      </c>
      <c r="U235" s="641"/>
      <c r="V235" s="626">
        <f>SUM(R235:U235)</f>
        <v>323718.61726691585</v>
      </c>
      <c r="X235" s="635">
        <f t="shared" si="496"/>
        <v>0.34567861236293074</v>
      </c>
      <c r="Y235" s="635">
        <f t="shared" si="497"/>
        <v>1.2559955492326302</v>
      </c>
      <c r="Z235" s="635">
        <f t="shared" si="498"/>
        <v>5.8802275160224682E-2</v>
      </c>
      <c r="AA235" s="626"/>
      <c r="AB235" s="635">
        <f t="shared" si="523"/>
        <v>0.50194555973797661</v>
      </c>
      <c r="AE235" s="635">
        <f>D235/R235*1000</f>
        <v>0.60234678986042678</v>
      </c>
      <c r="AF235" s="635">
        <f t="shared" si="525"/>
        <v>2.188578813099828</v>
      </c>
      <c r="AG235" s="635">
        <f t="shared" si="526"/>
        <v>0.10246327198879109</v>
      </c>
      <c r="AH235" s="626"/>
      <c r="AI235" s="635">
        <f>H235/V235*1000</f>
        <v>0.87464276290090681</v>
      </c>
      <c r="AK235" s="636">
        <f t="shared" si="500"/>
        <v>0.82273949597967178</v>
      </c>
      <c r="AL235" s="636">
        <f t="shared" si="501"/>
        <v>1.028414103444202</v>
      </c>
      <c r="AM235" s="636">
        <f t="shared" si="502"/>
        <v>0.84865813755594888</v>
      </c>
      <c r="AN235" s="637"/>
      <c r="AO235" s="636">
        <f t="shared" si="503"/>
        <v>1.0316107053470434</v>
      </c>
      <c r="AQ235" s="631">
        <f>J235/R235</f>
        <v>1.7425052297653234</v>
      </c>
      <c r="AR235" s="631">
        <f t="shared" si="528"/>
        <v>1.7425052297653234</v>
      </c>
      <c r="AS235" s="631">
        <f t="shared" si="529"/>
        <v>1.7425052297653234</v>
      </c>
      <c r="AT235" s="631"/>
      <c r="AU235" s="631">
        <f>N235/V235</f>
        <v>1.7425052297653234</v>
      </c>
      <c r="AW235" s="631">
        <f t="shared" si="565"/>
        <v>0.57943942857535136</v>
      </c>
      <c r="AX235" s="631">
        <f t="shared" si="565"/>
        <v>0.23130419262652688</v>
      </c>
      <c r="AY235" s="631">
        <f t="shared" si="565"/>
        <v>0.18925637879812182</v>
      </c>
      <c r="AZ235" s="646"/>
      <c r="BA235" s="631">
        <f t="shared" si="530"/>
        <v>1</v>
      </c>
      <c r="BC235" s="621"/>
      <c r="BD235" s="638">
        <f t="shared" si="506"/>
        <v>0.82273949597967178</v>
      </c>
      <c r="BE235" s="638">
        <f t="shared" si="507"/>
        <v>1.028414103444202</v>
      </c>
      <c r="BF235" s="638">
        <f t="shared" si="508"/>
        <v>0.84865813755594888</v>
      </c>
      <c r="BG235" s="638">
        <v>1</v>
      </c>
      <c r="BH235" s="629"/>
      <c r="BI235" s="638">
        <f t="shared" si="509"/>
        <v>1.7425052297653234</v>
      </c>
      <c r="BJ235" s="638">
        <f t="shared" si="510"/>
        <v>1.7425052297653234</v>
      </c>
      <c r="BK235" s="638">
        <f t="shared" si="511"/>
        <v>1.7425052297653234</v>
      </c>
      <c r="BL235" s="638">
        <v>1</v>
      </c>
      <c r="BN235" s="638">
        <v>1</v>
      </c>
      <c r="BO235" s="638">
        <v>1</v>
      </c>
      <c r="BP235" s="638">
        <v>1</v>
      </c>
      <c r="BQ235" s="638">
        <v>1</v>
      </c>
      <c r="BS235" s="649">
        <f>BT235*BU235</f>
        <v>1.198294816213469</v>
      </c>
      <c r="BT235" s="630">
        <f t="shared" si="512"/>
        <v>1.4169029298537297</v>
      </c>
      <c r="BU235" s="630">
        <f t="shared" si="513"/>
        <v>0.84571412124694512</v>
      </c>
      <c r="BV235" s="630">
        <f>EH235</f>
        <v>0.81979967526843245</v>
      </c>
      <c r="BW235" s="630">
        <f>EL235</f>
        <v>1.0853830129775173</v>
      </c>
      <c r="BX235" s="630">
        <v>1</v>
      </c>
      <c r="BY235" s="630">
        <v>1</v>
      </c>
      <c r="BZ235" s="630">
        <f>ED235</f>
        <v>0.95045775824060386</v>
      </c>
      <c r="CA235" s="630">
        <f>BT235*BV235*BW235*BX235*BY235*BZ235</f>
        <v>1.1982948162134681</v>
      </c>
      <c r="CB235" s="630">
        <f>BT235*BU235</f>
        <v>1.198294816213469</v>
      </c>
      <c r="CC235" s="630"/>
      <c r="CD235" s="630">
        <f>BV235*BW235*BX235*BY235</f>
        <v>0.88979664158084149</v>
      </c>
      <c r="CG235" s="575"/>
      <c r="CI235" s="621">
        <f t="shared" si="487"/>
        <v>0.39904689608740956</v>
      </c>
      <c r="CJ235" s="621">
        <f t="shared" si="488"/>
        <v>0.57878196314640007</v>
      </c>
      <c r="CK235" s="621">
        <f t="shared" si="489"/>
        <v>2.2171140766190318E-2</v>
      </c>
      <c r="CL235" s="621">
        <f t="shared" si="490"/>
        <v>0</v>
      </c>
      <c r="CN235" s="621">
        <f t="shared" ref="CN235:CP236" si="566">(CI235-CI234)/LN(CI235/CI234)</f>
        <v>0.3940018289375069</v>
      </c>
      <c r="CO235" s="621">
        <f t="shared" si="566"/>
        <v>0.58283169826009285</v>
      </c>
      <c r="CP235" s="621">
        <f t="shared" si="566"/>
        <v>2.3122287287564242E-2</v>
      </c>
      <c r="CQ235" s="621"/>
      <c r="CR235" s="621">
        <f>SUM(CN235:CQ235)</f>
        <v>0.99995581448516402</v>
      </c>
      <c r="CT235" s="621">
        <f t="shared" ref="CT235:CW236" si="567">CN235/$CR235</f>
        <v>0.39401923888043211</v>
      </c>
      <c r="CU235" s="621">
        <f t="shared" si="567"/>
        <v>0.5828574521166906</v>
      </c>
      <c r="CV235" s="621">
        <f t="shared" si="567"/>
        <v>2.3123309002877245E-2</v>
      </c>
      <c r="CW235" s="621">
        <f t="shared" si="567"/>
        <v>0</v>
      </c>
      <c r="CZ235" s="621">
        <f t="shared" si="531"/>
        <v>1.3479869836468417E-2</v>
      </c>
      <c r="DA235" s="621">
        <f t="shared" si="532"/>
        <v>1.2781549530797354E-2</v>
      </c>
      <c r="DB235" s="621">
        <f t="shared" si="533"/>
        <v>-0.11811191369979021</v>
      </c>
      <c r="DC235" s="621">
        <f t="shared" si="534"/>
        <v>0</v>
      </c>
      <c r="DE235" s="621">
        <f t="shared" si="535"/>
        <v>5.5376886836669671E-2</v>
      </c>
      <c r="DF235" s="621">
        <f t="shared" si="536"/>
        <v>5.5376886836669671E-2</v>
      </c>
      <c r="DG235" s="621">
        <f t="shared" si="537"/>
        <v>5.5376886836669671E-2</v>
      </c>
      <c r="DH235" s="621">
        <f t="shared" si="538"/>
        <v>0</v>
      </c>
      <c r="DI235" s="621"/>
      <c r="DK235" s="621">
        <f t="shared" si="539"/>
        <v>4.8823379201642118E-3</v>
      </c>
      <c r="DL235" s="621">
        <f t="shared" si="540"/>
        <v>-3.3849411748368148E-2</v>
      </c>
      <c r="DM235" s="621">
        <f t="shared" si="541"/>
        <v>2.7542186635557259E-2</v>
      </c>
      <c r="DN235" s="621"/>
      <c r="DP235" s="621">
        <f t="shared" si="542"/>
        <v>5.5376886836669671E-2</v>
      </c>
      <c r="DQ235" s="621">
        <f t="shared" si="543"/>
        <v>5.5376886836669671E-2</v>
      </c>
      <c r="DR235" s="621">
        <f t="shared" si="544"/>
        <v>5.5376886836669671E-2</v>
      </c>
      <c r="DS235" s="621">
        <f t="shared" si="545"/>
        <v>0</v>
      </c>
      <c r="DU235" s="621">
        <f t="shared" si="546"/>
        <v>0</v>
      </c>
      <c r="DV235" s="621">
        <f t="shared" si="547"/>
        <v>0</v>
      </c>
      <c r="DW235" s="621">
        <f t="shared" si="548"/>
        <v>0</v>
      </c>
      <c r="DX235" s="621">
        <f t="shared" si="549"/>
        <v>0</v>
      </c>
      <c r="EB235" s="621">
        <f t="shared" si="553"/>
        <v>1.0100804803256955</v>
      </c>
      <c r="EC235" s="621">
        <f>IF(ISERR(EB235),EC234,EB235*EC234)</f>
        <v>1.0036485514264097</v>
      </c>
      <c r="ED235" s="621">
        <f t="shared" si="550"/>
        <v>0.95045775824060386</v>
      </c>
      <c r="EE235" s="621"/>
      <c r="EF235" s="621">
        <f t="shared" si="554"/>
        <v>1.0569388859724627</v>
      </c>
      <c r="EG235" s="621">
        <f>IF(ISERR(EF235),EG234,EF235*EG234)</f>
        <v>1.4511928385908144</v>
      </c>
      <c r="EH235" s="621">
        <f t="shared" si="551"/>
        <v>0.81979967526843245</v>
      </c>
      <c r="EI235" s="621"/>
      <c r="EJ235" s="621">
        <f t="shared" si="555"/>
        <v>0.98297776332794218</v>
      </c>
      <c r="EK235" s="621">
        <f>IF(ISERR(EJ235),EK234,EJ235*EK234)</f>
        <v>0.97918079970112726</v>
      </c>
      <c r="EL235" s="621">
        <f t="shared" si="552"/>
        <v>1.0853830129775173</v>
      </c>
      <c r="EP235" s="577"/>
    </row>
    <row r="236" spans="1:146" x14ac:dyDescent="0.2">
      <c r="A236" s="615" t="s">
        <v>115</v>
      </c>
      <c r="B236" s="571">
        <f t="shared" si="480"/>
        <v>2012</v>
      </c>
      <c r="D236" s="626">
        <f>Mining_Data!H52</f>
        <v>127.039552156</v>
      </c>
      <c r="E236" s="626">
        <f>Mining_Data!I52</f>
        <v>155.06562812642392</v>
      </c>
      <c r="F236" s="626">
        <f>Mining_Data!J52</f>
        <v>6.4664258119999998</v>
      </c>
      <c r="G236" s="626"/>
      <c r="H236" s="626">
        <f>SUM(D236:G236)</f>
        <v>288.57160609442394</v>
      </c>
      <c r="J236" s="632">
        <f t="shared" si="563"/>
        <v>362652</v>
      </c>
      <c r="K236" s="632">
        <f t="shared" si="563"/>
        <v>124665.00000000001</v>
      </c>
      <c r="L236" s="632">
        <f t="shared" si="563"/>
        <v>125732</v>
      </c>
      <c r="M236" s="632"/>
      <c r="N236" s="632">
        <f>SUM(J236:M236)</f>
        <v>613049</v>
      </c>
      <c r="O236" s="772"/>
      <c r="R236" s="626">
        <f t="shared" si="564"/>
        <v>212248.63313699231</v>
      </c>
      <c r="S236" s="626">
        <f t="shared" si="564"/>
        <v>72962.442920549584</v>
      </c>
      <c r="T236" s="626">
        <f t="shared" si="564"/>
        <v>73586.923942458103</v>
      </c>
      <c r="U236" s="641"/>
      <c r="V236" s="626">
        <f>SUM(R236:U236)</f>
        <v>358798</v>
      </c>
      <c r="X236" s="635">
        <f t="shared" ref="X236:Z238" si="568">D236/J236*1000</f>
        <v>0.35030704961230047</v>
      </c>
      <c r="Y236" s="635">
        <f t="shared" si="568"/>
        <v>1.243858565968186</v>
      </c>
      <c r="Z236" s="635">
        <f t="shared" si="568"/>
        <v>5.1430231062895682E-2</v>
      </c>
      <c r="AA236" s="626"/>
      <c r="AB236" s="635">
        <f t="shared" si="523"/>
        <v>0.47071540136991324</v>
      </c>
      <c r="AE236" s="635">
        <f>D236/R236*1000</f>
        <v>0.59854120273181899</v>
      </c>
      <c r="AF236" s="635">
        <f t="shared" ref="AF236:AG238" si="569">E236/S236*1000</f>
        <v>2.1252801019187131</v>
      </c>
      <c r="AG236" s="635">
        <f t="shared" si="569"/>
        <v>8.7874658506672657E-2</v>
      </c>
      <c r="AH236" s="626"/>
      <c r="AI236" s="635">
        <f>H236/V236*1000</f>
        <v>0.80427317346926108</v>
      </c>
      <c r="AK236" s="636">
        <f t="shared" si="500"/>
        <v>0.83375550331576331</v>
      </c>
      <c r="AL236" s="636">
        <f t="shared" si="501"/>
        <v>1.0184762937361609</v>
      </c>
      <c r="AM236" s="636">
        <f t="shared" si="502"/>
        <v>0.74226182556679121</v>
      </c>
      <c r="AN236" s="637"/>
      <c r="AO236" s="636">
        <f t="shared" si="503"/>
        <v>0.96742572536834681</v>
      </c>
      <c r="AQ236" s="631">
        <f>J236/R236</f>
        <v>1.7086187771392261</v>
      </c>
      <c r="AR236" s="631">
        <f t="shared" ref="AR236:AS238" si="570">K236/S236</f>
        <v>1.7086187771392261</v>
      </c>
      <c r="AS236" s="631">
        <f t="shared" si="570"/>
        <v>1.7086187771392261</v>
      </c>
      <c r="AT236" s="631"/>
      <c r="AU236" s="631">
        <f>N236/V236</f>
        <v>1.7086187771392261</v>
      </c>
      <c r="AW236" s="631">
        <f t="shared" si="565"/>
        <v>0.59155467181253052</v>
      </c>
      <c r="AX236" s="631">
        <f t="shared" si="565"/>
        <v>0.20335242370511983</v>
      </c>
      <c r="AY236" s="631">
        <f t="shared" si="565"/>
        <v>0.20509290448234968</v>
      </c>
      <c r="AZ236" s="646"/>
      <c r="BA236" s="631">
        <f t="shared" si="530"/>
        <v>1</v>
      </c>
      <c r="BC236" s="621"/>
      <c r="BD236" s="638">
        <f t="shared" ref="BD236:BF238" si="571">AK236</f>
        <v>0.83375550331576331</v>
      </c>
      <c r="BE236" s="638">
        <f t="shared" si="571"/>
        <v>1.0184762937361609</v>
      </c>
      <c r="BF236" s="638">
        <f t="shared" si="571"/>
        <v>0.74226182556679121</v>
      </c>
      <c r="BG236" s="638">
        <v>1</v>
      </c>
      <c r="BH236" s="629"/>
      <c r="BI236" s="638">
        <f t="shared" ref="BI236:BK238" si="572">AQ236</f>
        <v>1.7086187771392261</v>
      </c>
      <c r="BJ236" s="638">
        <f t="shared" si="572"/>
        <v>1.7086187771392261</v>
      </c>
      <c r="BK236" s="638">
        <f t="shared" si="572"/>
        <v>1.7086187771392261</v>
      </c>
      <c r="BL236" s="638">
        <v>1</v>
      </c>
      <c r="BN236" s="638">
        <v>1</v>
      </c>
      <c r="BO236" s="638">
        <v>1</v>
      </c>
      <c r="BP236" s="638">
        <v>1</v>
      </c>
      <c r="BQ236" s="638">
        <v>1</v>
      </c>
      <c r="BS236" s="649"/>
      <c r="BT236" s="630">
        <f t="shared" si="512"/>
        <v>1.5704439297245671</v>
      </c>
      <c r="BU236" s="630">
        <f t="shared" si="513"/>
        <v>0.77767199249107599</v>
      </c>
      <c r="BV236" s="630">
        <f>EH236</f>
        <v>0.80385705289672515</v>
      </c>
      <c r="BW236" s="630">
        <f>EL236</f>
        <v>1.0207339167192544</v>
      </c>
      <c r="BX236" s="630">
        <v>1</v>
      </c>
      <c r="BY236" s="630">
        <v>1</v>
      </c>
      <c r="BZ236" s="630">
        <f>ED236</f>
        <v>0.94777464481414919</v>
      </c>
      <c r="CA236" s="630">
        <f>BT236*BV236*BW236*BX236*BY236*BZ236</f>
        <v>1.2212902599244191</v>
      </c>
      <c r="CB236" s="630">
        <f>BT236*BU236</f>
        <v>1.2212902599244195</v>
      </c>
      <c r="CC236" s="630"/>
      <c r="CD236" s="630">
        <f>BV236*BW236*BX236*BY236</f>
        <v>0.82052415808567114</v>
      </c>
      <c r="CG236" s="575"/>
      <c r="CI236" s="621">
        <f t="shared" ref="CI236:CL236" si="573">D236/$H236</f>
        <v>0.44023580100403642</v>
      </c>
      <c r="CJ236" s="621">
        <f t="shared" si="573"/>
        <v>0.53735580650192127</v>
      </c>
      <c r="CK236" s="621">
        <f t="shared" si="573"/>
        <v>2.2408392494042226E-2</v>
      </c>
      <c r="CL236" s="621">
        <f t="shared" si="573"/>
        <v>0</v>
      </c>
      <c r="CN236" s="621">
        <f t="shared" si="566"/>
        <v>0.41930423192495392</v>
      </c>
      <c r="CO236" s="621">
        <f t="shared" si="566"/>
        <v>0.55781253096731442</v>
      </c>
      <c r="CP236" s="621">
        <f t="shared" si="566"/>
        <v>2.2289556186730553E-2</v>
      </c>
      <c r="CQ236" s="621"/>
      <c r="CR236" s="621">
        <f>SUM(CN236:CQ236)</f>
        <v>0.99940631907899891</v>
      </c>
      <c r="CT236" s="621">
        <f t="shared" si="567"/>
        <v>0.41955331272205981</v>
      </c>
      <c r="CU236" s="621">
        <f t="shared" si="567"/>
        <v>0.55814389034618628</v>
      </c>
      <c r="CV236" s="621">
        <f t="shared" si="567"/>
        <v>2.2302796931753896E-2</v>
      </c>
      <c r="CW236" s="621">
        <f t="shared" si="567"/>
        <v>0</v>
      </c>
      <c r="CZ236" s="621">
        <f t="shared" ref="CZ236:DC236" si="574">LN(BD236/BD235)</f>
        <v>1.3300577109522293E-2</v>
      </c>
      <c r="DA236" s="621">
        <f t="shared" si="574"/>
        <v>-9.7102295332991955E-3</v>
      </c>
      <c r="DB236" s="621">
        <f t="shared" si="574"/>
        <v>-0.13395439481554716</v>
      </c>
      <c r="DC236" s="621">
        <f t="shared" si="574"/>
        <v>0</v>
      </c>
      <c r="DE236" s="621">
        <f t="shared" ref="DE236:DG236" si="575">LN(AQ236/AQ235)</f>
        <v>-1.963855349243172E-2</v>
      </c>
      <c r="DF236" s="621">
        <f t="shared" si="575"/>
        <v>-1.963855349243172E-2</v>
      </c>
      <c r="DG236" s="621">
        <f t="shared" si="575"/>
        <v>-1.963855349243172E-2</v>
      </c>
      <c r="DH236" s="621">
        <f>M236/$N236</f>
        <v>0</v>
      </c>
      <c r="DI236" s="621"/>
      <c r="DK236" s="621">
        <f t="shared" ref="DK236:DM236" si="576">LN(AW236/AW235)</f>
        <v>2.0692974527421769E-2</v>
      </c>
      <c r="DL236" s="621">
        <f t="shared" si="576"/>
        <v>-0.12879314426428207</v>
      </c>
      <c r="DM236" s="621">
        <f t="shared" si="576"/>
        <v>8.0360471654559062E-2</v>
      </c>
      <c r="DN236" s="621"/>
      <c r="DP236" s="621">
        <f t="shared" ref="DP236:DS236" si="577">LN(BI236/BI235)</f>
        <v>-1.963855349243172E-2</v>
      </c>
      <c r="DQ236" s="621">
        <f t="shared" si="577"/>
        <v>-1.963855349243172E-2</v>
      </c>
      <c r="DR236" s="621">
        <f t="shared" si="577"/>
        <v>-1.963855349243172E-2</v>
      </c>
      <c r="DS236" s="621">
        <f t="shared" si="577"/>
        <v>0</v>
      </c>
      <c r="DU236" s="621">
        <f t="shared" ref="DU236:DX236" si="578">LN(BN236/BN235)</f>
        <v>0</v>
      </c>
      <c r="DV236" s="621">
        <f t="shared" si="578"/>
        <v>0</v>
      </c>
      <c r="DW236" s="621">
        <f t="shared" si="578"/>
        <v>0</v>
      </c>
      <c r="DX236" s="621">
        <f t="shared" si="578"/>
        <v>0</v>
      </c>
      <c r="EB236" s="621">
        <f>EXP(SUMPRODUCT($CT236:$CW236,CZ236:DC236))</f>
        <v>0.99717703032755356</v>
      </c>
      <c r="EC236" s="621">
        <f>IF(ISERR(EB236),EC235,EB236*EC235)</f>
        <v>1.0008152820039382</v>
      </c>
      <c r="ED236" s="621">
        <f t="shared" si="550"/>
        <v>0.94777464481414919</v>
      </c>
      <c r="EE236" s="621"/>
      <c r="EF236" s="621">
        <f>EXP(SUMPRODUCT($CT236:$CW236,DE236:DH236))</f>
        <v>0.9805530267299909</v>
      </c>
      <c r="EG236" s="621">
        <f>IF(ISERR(EF236),EG235,EF236*EG235)</f>
        <v>1.4229715302491102</v>
      </c>
      <c r="EH236" s="621">
        <f t="shared" si="551"/>
        <v>0.80385705289672515</v>
      </c>
      <c r="EI236" s="621"/>
      <c r="EJ236" s="621">
        <f>EXP(SUMPRODUCT($CT236:$CW236,DK236:DN236))</f>
        <v>0.94043660580156696</v>
      </c>
      <c r="EK236" s="621">
        <f>IF(ISERR(EJ236),EK235,EJ236*EK235)</f>
        <v>0.92085746773699206</v>
      </c>
      <c r="EL236" s="621">
        <f t="shared" si="552"/>
        <v>1.0207339167192544</v>
      </c>
      <c r="EP236" s="577"/>
    </row>
    <row r="237" spans="1:146" x14ac:dyDescent="0.2">
      <c r="A237" s="615" t="s">
        <v>115</v>
      </c>
      <c r="B237" s="571">
        <f t="shared" si="480"/>
        <v>2013</v>
      </c>
      <c r="D237" s="626">
        <f>Mining_Data!H53</f>
        <v>134.78029191555535</v>
      </c>
      <c r="E237" s="626">
        <f>Mining_Data!I53</f>
        <v>151.8258763106212</v>
      </c>
      <c r="F237" s="626">
        <f>Mining_Data!J53</f>
        <v>14.421839748405231</v>
      </c>
      <c r="G237" s="626"/>
      <c r="H237" s="626">
        <f>SUM(D237:G237)</f>
        <v>301.02800797458178</v>
      </c>
      <c r="J237" s="632">
        <f t="shared" si="563"/>
        <v>399758.55264000001</v>
      </c>
      <c r="K237" s="632">
        <f t="shared" si="563"/>
        <v>120529.86195000001</v>
      </c>
      <c r="L237" s="632">
        <f t="shared" si="563"/>
        <v>121777</v>
      </c>
      <c r="M237" s="632"/>
      <c r="N237" s="632">
        <f>SUM(J237:M237)</f>
        <v>642065.41458999994</v>
      </c>
      <c r="O237" s="772"/>
      <c r="R237" s="626">
        <f t="shared" si="564"/>
        <v>232591.90732316824</v>
      </c>
      <c r="S237" s="626">
        <f t="shared" si="564"/>
        <v>70128.006756104965</v>
      </c>
      <c r="T237" s="626">
        <f t="shared" si="564"/>
        <v>70853.63030018963</v>
      </c>
      <c r="U237" s="641"/>
      <c r="V237" s="626">
        <f>SUM(R237:U237)</f>
        <v>373573.54437946284</v>
      </c>
      <c r="X237" s="635">
        <f t="shared" si="568"/>
        <v>0.33715424229317459</v>
      </c>
      <c r="Y237" s="635">
        <f t="shared" si="568"/>
        <v>1.2596536149158113</v>
      </c>
      <c r="Z237" s="635">
        <f t="shared" si="568"/>
        <v>0.11842827256711227</v>
      </c>
      <c r="AA237" s="626"/>
      <c r="AB237" s="635">
        <f t="shared" si="523"/>
        <v>0.46884320683556446</v>
      </c>
      <c r="AE237" s="635">
        <f>D237/R237*1000</f>
        <v>0.57947111516777194</v>
      </c>
      <c r="AF237" s="635">
        <f t="shared" si="569"/>
        <v>2.1649820568642366</v>
      </c>
      <c r="AG237" s="635">
        <f t="shared" si="569"/>
        <v>0.2035441188729977</v>
      </c>
      <c r="AH237" s="626"/>
      <c r="AI237" s="635">
        <f>H237/V237*1000</f>
        <v>0.80580654734160762</v>
      </c>
      <c r="AK237" s="636">
        <f t="shared" si="500"/>
        <v>0.80245089354981702</v>
      </c>
      <c r="AL237" s="636">
        <f t="shared" si="501"/>
        <v>1.0314093420357775</v>
      </c>
      <c r="AM237" s="636">
        <f t="shared" si="502"/>
        <v>1.7092045666076188</v>
      </c>
      <c r="AN237" s="637"/>
      <c r="AO237" s="636">
        <f t="shared" si="503"/>
        <v>0.96357794569053745</v>
      </c>
      <c r="AQ237" s="631">
        <f>J237/R237</f>
        <v>1.7187122167778899</v>
      </c>
      <c r="AR237" s="631">
        <f t="shared" si="570"/>
        <v>1.7187122167778899</v>
      </c>
      <c r="AS237" s="631">
        <f t="shared" si="570"/>
        <v>1.7187122167778901</v>
      </c>
      <c r="AT237" s="631"/>
      <c r="AU237" s="631">
        <f>N237/V237</f>
        <v>1.7187122167778897</v>
      </c>
      <c r="AW237" s="631">
        <f t="shared" si="565"/>
        <v>0.62261343401477487</v>
      </c>
      <c r="AX237" s="631">
        <f t="shared" si="565"/>
        <v>0.18772209063303319</v>
      </c>
      <c r="AY237" s="631">
        <f t="shared" si="565"/>
        <v>0.189664475352192</v>
      </c>
      <c r="AZ237" s="646"/>
      <c r="BA237" s="631">
        <f t="shared" si="530"/>
        <v>1</v>
      </c>
      <c r="BC237" s="621"/>
      <c r="BD237" s="638">
        <f t="shared" si="571"/>
        <v>0.80245089354981702</v>
      </c>
      <c r="BE237" s="638">
        <f t="shared" si="571"/>
        <v>1.0314093420357775</v>
      </c>
      <c r="BF237" s="638">
        <f t="shared" si="571"/>
        <v>1.7092045666076188</v>
      </c>
      <c r="BG237" s="638">
        <v>1</v>
      </c>
      <c r="BH237" s="629"/>
      <c r="BI237" s="638">
        <f t="shared" si="572"/>
        <v>1.7187122167778899</v>
      </c>
      <c r="BJ237" s="638">
        <f t="shared" si="572"/>
        <v>1.7187122167778899</v>
      </c>
      <c r="BK237" s="638">
        <f t="shared" si="572"/>
        <v>1.7187122167778901</v>
      </c>
      <c r="BL237" s="638">
        <v>1</v>
      </c>
      <c r="BN237" s="638">
        <v>1</v>
      </c>
      <c r="BO237" s="638">
        <v>1</v>
      </c>
      <c r="BP237" s="638">
        <v>1</v>
      </c>
      <c r="BQ237" s="638">
        <v>1</v>
      </c>
      <c r="BS237" s="649"/>
      <c r="BT237" s="630">
        <f t="shared" si="512"/>
        <v>1.6351158732111624</v>
      </c>
      <c r="BU237" s="630">
        <f t="shared" si="513"/>
        <v>0.77915465031664755</v>
      </c>
      <c r="BV237" s="630">
        <f>EH237</f>
        <v>0.80860573221014831</v>
      </c>
      <c r="BW237" s="630">
        <f>EL237</f>
        <v>0.99893520823709481</v>
      </c>
      <c r="BX237" s="630">
        <v>1</v>
      </c>
      <c r="BY237" s="630">
        <v>1</v>
      </c>
      <c r="BZ237" s="630">
        <f>ED237</f>
        <v>0.96460504920138368</v>
      </c>
      <c r="CA237" s="630">
        <f>BT237*BV237*BW237*BX237*BY237*BZ237</f>
        <v>1.274008136419043</v>
      </c>
      <c r="CB237" s="630">
        <f>BT237*BU237</f>
        <v>1.274008136419043</v>
      </c>
      <c r="CC237" s="630"/>
      <c r="CD237" s="630">
        <f>BV237*BW237*BX237*BY237</f>
        <v>0.80774473548705306</v>
      </c>
      <c r="CG237" s="575"/>
      <c r="CI237" s="621">
        <f t="shared" ref="CI237:CI241" si="579">D237/$H237</f>
        <v>0.44773339471766338</v>
      </c>
      <c r="CJ237" s="621">
        <f t="shared" ref="CJ237:CJ241" si="580">E237/$H237</f>
        <v>0.50435797430331164</v>
      </c>
      <c r="CK237" s="621">
        <f t="shared" ref="CK237:CK241" si="581">F237/$H237</f>
        <v>4.7908630979024994E-2</v>
      </c>
      <c r="CL237" s="621">
        <f t="shared" ref="CL237:CL241" si="582">G237/$H237</f>
        <v>0</v>
      </c>
      <c r="CN237" s="621">
        <f t="shared" ref="CN237:CN241" si="583">(CI237-CI236)/LN(CI237/CI236)</f>
        <v>0.4439740466351792</v>
      </c>
      <c r="CO237" s="621">
        <f t="shared" ref="CO237:CO241" si="584">(CJ237-CJ236)/LN(CJ237/CJ236)</f>
        <v>0.52068263453500685</v>
      </c>
      <c r="CP237" s="621">
        <f t="shared" ref="CP237:CP241" si="585">(CK237-CK236)/LN(CK237/CK236)</f>
        <v>3.3559121929850069E-2</v>
      </c>
      <c r="CQ237" s="621"/>
      <c r="CR237" s="621">
        <f t="shared" ref="CR237:CR241" si="586">SUM(CN237:CQ237)</f>
        <v>0.9982158031000361</v>
      </c>
      <c r="CT237" s="621">
        <f t="shared" ref="CT237:CT241" si="587">CN237/$CR237</f>
        <v>0.44476759960760348</v>
      </c>
      <c r="CU237" s="621">
        <f t="shared" ref="CU237:CU241" si="588">CO237/$CR237</f>
        <v>0.52161329535956735</v>
      </c>
      <c r="CV237" s="621">
        <f t="shared" ref="CV237:CV241" si="589">CP237/$CR237</f>
        <v>3.3619105032829201E-2</v>
      </c>
      <c r="CW237" s="621">
        <f t="shared" ref="CW237:CW241" si="590">CQ237/$CR237</f>
        <v>0</v>
      </c>
      <c r="CZ237" s="621">
        <f t="shared" ref="CZ237:CZ241" si="591">LN(BD237/BD236)</f>
        <v>-3.8269536592985973E-2</v>
      </c>
      <c r="DA237" s="621">
        <f t="shared" ref="DA237:DA241" si="592">LN(BE237/BE236)</f>
        <v>1.2618479470225886E-2</v>
      </c>
      <c r="DB237" s="621">
        <f t="shared" ref="DB237:DB241" si="593">LN(BF237/BF236)</f>
        <v>0.83408132997646345</v>
      </c>
      <c r="DC237" s="621">
        <f t="shared" ref="DC237:DC241" si="594">LN(BG237/BG236)</f>
        <v>0</v>
      </c>
      <c r="DE237" s="621">
        <f t="shared" ref="DE237:DE241" si="595">LN(AQ237/AQ236)</f>
        <v>5.8899877698758143E-3</v>
      </c>
      <c r="DF237" s="621">
        <f t="shared" ref="DF237:DF241" si="596">LN(AR237/AR236)</f>
        <v>5.8899877698758143E-3</v>
      </c>
      <c r="DG237" s="621">
        <f t="shared" ref="DG237:DG241" si="597">LN(AS237/AS236)</f>
        <v>5.8899877698758143E-3</v>
      </c>
      <c r="DH237" s="621">
        <f t="shared" ref="DH237:DH241" si="598">M237/$N237</f>
        <v>0</v>
      </c>
      <c r="DI237" s="621"/>
      <c r="DK237" s="621">
        <f t="shared" ref="DK237:DK241" si="599">LN(AW237/AW236)</f>
        <v>5.1171726808184742E-2</v>
      </c>
      <c r="DL237" s="621">
        <f t="shared" ref="DL237:DL241" si="600">LN(AX237/AX236)</f>
        <v>-7.9977923326831082E-2</v>
      </c>
      <c r="DM237" s="621">
        <f t="shared" ref="DM237:DM241" si="601">LN(AY237/AY236)</f>
        <v>-7.8206477186388887E-2</v>
      </c>
      <c r="DN237" s="621"/>
      <c r="DP237" s="621">
        <f t="shared" ref="DP237:DP241" si="602">LN(BI237/BI236)</f>
        <v>5.8899877698758143E-3</v>
      </c>
      <c r="DQ237" s="621">
        <f t="shared" ref="DQ237:DQ241" si="603">LN(BJ237/BJ236)</f>
        <v>5.8899877698758143E-3</v>
      </c>
      <c r="DR237" s="621">
        <f t="shared" ref="DR237:DR241" si="604">LN(BK237/BK236)</f>
        <v>5.8899877698758143E-3</v>
      </c>
      <c r="DS237" s="621">
        <f t="shared" ref="DS237:DS241" si="605">LN(BL237/BL236)</f>
        <v>0</v>
      </c>
      <c r="DU237" s="621">
        <f t="shared" ref="DU237:DU241" si="606">LN(BN237/BN236)</f>
        <v>0</v>
      </c>
      <c r="DV237" s="621">
        <f t="shared" ref="DV237:DV241" si="607">LN(BO237/BO236)</f>
        <v>0</v>
      </c>
      <c r="DW237" s="621">
        <f t="shared" ref="DW237:DW241" si="608">LN(BP237/BP236)</f>
        <v>0</v>
      </c>
      <c r="DX237" s="621">
        <f t="shared" ref="DX237:DX241" si="609">LN(BQ237/BQ236)</f>
        <v>0</v>
      </c>
      <c r="EB237" s="621">
        <f t="shared" ref="EB237:EB241" si="610">EXP(SUMPRODUCT($CT237:$CW237,CZ237:DC237))</f>
        <v>1.0177578124497462</v>
      </c>
      <c r="EC237" s="621">
        <f t="shared" ref="EC237:EC241" si="611">IF(ISERR(EB237),EC236,EB237*EC236)</f>
        <v>1.018587572078604</v>
      </c>
      <c r="ED237" s="621">
        <f t="shared" ref="ED237:ED241" si="612">EC237/EC$243</f>
        <v>0.96460504920138368</v>
      </c>
      <c r="EE237" s="621"/>
      <c r="EF237" s="621">
        <f t="shared" ref="EF237:EF241" si="613">EXP(SUMPRODUCT($CT237:$CW237,DE237:DH237))</f>
        <v>1.0059073678539128</v>
      </c>
      <c r="EG237" s="621">
        <f t="shared" ref="EG237:EG241" si="614">IF(ISERR(EF237),EG236,EF237*EG236)</f>
        <v>1.4313775465239369</v>
      </c>
      <c r="EH237" s="621">
        <f t="shared" ref="EH237:EH241" si="615">EG237/EG$243</f>
        <v>0.80860573221014831</v>
      </c>
      <c r="EI237" s="621"/>
      <c r="EJ237" s="621">
        <f t="shared" ref="EJ237:EJ241" si="616">EXP(SUMPRODUCT($CT237:$CW237,DK237:DN237))</f>
        <v>0.9786440833158333</v>
      </c>
      <c r="EK237" s="621">
        <f t="shared" ref="EK237:EK241" si="617">IF(ISERR(EJ237),EK236,EJ237*EK236)</f>
        <v>0.9011917123780081</v>
      </c>
      <c r="EL237" s="621">
        <f t="shared" ref="EL237:EL241" si="618">EK237/EK$243</f>
        <v>0.99893520823709481</v>
      </c>
      <c r="EP237" s="577"/>
    </row>
    <row r="238" spans="1:146" x14ac:dyDescent="0.2">
      <c r="A238" s="615" t="s">
        <v>115</v>
      </c>
      <c r="B238" s="571">
        <f>B237+1</f>
        <v>2014</v>
      </c>
      <c r="D238" s="626">
        <f>Mining_Data!H54</f>
        <v>146.14856192657228</v>
      </c>
      <c r="E238" s="626">
        <f>Mining_Data!I54</f>
        <v>162.79157578408291</v>
      </c>
      <c r="F238" s="626">
        <f>Mining_Data!J54</f>
        <v>24.813434124291302</v>
      </c>
      <c r="G238" s="626"/>
      <c r="H238" s="626">
        <f>SUM(D238:G238)</f>
        <v>333.75357183494651</v>
      </c>
      <c r="J238" s="632">
        <f t="shared" si="563"/>
        <v>451073.8106400001</v>
      </c>
      <c r="K238" s="632">
        <f t="shared" si="563"/>
        <v>125770.77855</v>
      </c>
      <c r="L238" s="632">
        <f t="shared" si="563"/>
        <v>133818.29999999999</v>
      </c>
      <c r="M238" s="632"/>
      <c r="N238" s="632">
        <f>SUM(J238:M238)</f>
        <v>710662.88919000002</v>
      </c>
      <c r="O238" s="772"/>
      <c r="R238" s="626">
        <f t="shared" si="564"/>
        <v>257238.69460362205</v>
      </c>
      <c r="S238" s="626">
        <f t="shared" si="564"/>
        <v>71724.649337498544</v>
      </c>
      <c r="T238" s="626">
        <f t="shared" si="564"/>
        <v>76313.995612458428</v>
      </c>
      <c r="U238" s="641"/>
      <c r="V238" s="626">
        <f>SUM(R238:U238)</f>
        <v>405277.33955357905</v>
      </c>
      <c r="X238" s="635">
        <f t="shared" si="568"/>
        <v>0.32400143497404854</v>
      </c>
      <c r="Y238" s="635">
        <f t="shared" si="568"/>
        <v>1.2943513402786591</v>
      </c>
      <c r="Z238" s="635">
        <f t="shared" si="568"/>
        <v>0.18542631407132884</v>
      </c>
      <c r="AA238" s="626"/>
      <c r="AB238" s="635">
        <f t="shared" si="523"/>
        <v>0.46963697825188599</v>
      </c>
      <c r="AE238" s="635">
        <f>D238/R238*1000</f>
        <v>0.56814377071758959</v>
      </c>
      <c r="AF238" s="635">
        <f t="shared" si="569"/>
        <v>2.2696740560985003</v>
      </c>
      <c r="AG238" s="635">
        <f t="shared" si="569"/>
        <v>0.32514919347559956</v>
      </c>
      <c r="AH238" s="626"/>
      <c r="AI238" s="635">
        <f>H238/V238*1000</f>
        <v>0.82351895667935104</v>
      </c>
      <c r="AK238" s="636">
        <f t="shared" si="500"/>
        <v>0.77114628378387029</v>
      </c>
      <c r="AL238" s="636">
        <f t="shared" si="501"/>
        <v>1.0598199762473302</v>
      </c>
      <c r="AM238" s="636">
        <f t="shared" si="502"/>
        <v>2.6761473076484457</v>
      </c>
      <c r="AN238" s="637"/>
      <c r="AO238" s="636">
        <f t="shared" si="503"/>
        <v>0.96520932398403847</v>
      </c>
      <c r="AQ238" s="631">
        <f>J238/R238</f>
        <v>1.753522390303907</v>
      </c>
      <c r="AR238" s="631">
        <f t="shared" si="570"/>
        <v>1.7535223903039072</v>
      </c>
      <c r="AS238" s="631">
        <f t="shared" si="570"/>
        <v>1.7535223903039072</v>
      </c>
      <c r="AT238" s="631"/>
      <c r="AU238" s="631">
        <f>N238/V238</f>
        <v>1.7535223903039068</v>
      </c>
      <c r="AW238" s="631">
        <f t="shared" si="565"/>
        <v>0.63472261954486653</v>
      </c>
      <c r="AX238" s="631">
        <f t="shared" si="565"/>
        <v>0.17697670789219219</v>
      </c>
      <c r="AY238" s="631">
        <f t="shared" si="565"/>
        <v>0.1883006725629412</v>
      </c>
      <c r="AZ238" s="646"/>
      <c r="BA238" s="631">
        <f t="shared" si="530"/>
        <v>1</v>
      </c>
      <c r="BC238" s="621"/>
      <c r="BD238" s="638">
        <f t="shared" si="571"/>
        <v>0.77114628378387029</v>
      </c>
      <c r="BE238" s="638">
        <f t="shared" si="571"/>
        <v>1.0598199762473302</v>
      </c>
      <c r="BF238" s="638">
        <f t="shared" si="571"/>
        <v>2.6761473076484457</v>
      </c>
      <c r="BG238" s="638">
        <v>1</v>
      </c>
      <c r="BH238" s="629"/>
      <c r="BI238" s="638">
        <f t="shared" si="572"/>
        <v>1.753522390303907</v>
      </c>
      <c r="BJ238" s="638">
        <f t="shared" si="572"/>
        <v>1.7535223903039072</v>
      </c>
      <c r="BK238" s="638">
        <f t="shared" si="572"/>
        <v>1.7535223903039072</v>
      </c>
      <c r="BL238" s="638">
        <v>1</v>
      </c>
      <c r="BN238" s="638">
        <v>1</v>
      </c>
      <c r="BO238" s="638">
        <v>1</v>
      </c>
      <c r="BP238" s="638">
        <v>1</v>
      </c>
      <c r="BQ238" s="638">
        <v>1</v>
      </c>
      <c r="BS238" s="649"/>
      <c r="BT238" s="630">
        <f t="shared" si="512"/>
        <v>1.7738820666693806</v>
      </c>
      <c r="BU238" s="630">
        <f t="shared" si="513"/>
        <v>0.79628122511222843</v>
      </c>
      <c r="BV238" s="630">
        <f>EH238</f>
        <v>0.82498293927110522</v>
      </c>
      <c r="BW238" s="630">
        <f>EL238</f>
        <v>0.97801595270059438</v>
      </c>
      <c r="BX238" s="630">
        <v>1</v>
      </c>
      <c r="BY238" s="630">
        <v>1</v>
      </c>
      <c r="BZ238" s="630">
        <f>ED238</f>
        <v>0.98690550120251808</v>
      </c>
      <c r="CA238" s="630">
        <f>BT238*BV238*BW238*BX238*BY238*BZ238</f>
        <v>1.412508985252106</v>
      </c>
      <c r="CB238" s="630">
        <f>BT238*BU238</f>
        <v>1.412508985252106</v>
      </c>
      <c r="CC238" s="630"/>
      <c r="CD238" s="630">
        <f>BV238*BW238*BX238*BY238</f>
        <v>0.8068464753129666</v>
      </c>
      <c r="CG238" s="575"/>
      <c r="CI238" s="621">
        <f t="shared" si="579"/>
        <v>0.43789362649532376</v>
      </c>
      <c r="CJ238" s="621">
        <f t="shared" si="580"/>
        <v>0.48775980100847988</v>
      </c>
      <c r="CK238" s="621">
        <f t="shared" si="581"/>
        <v>7.4346572496196278E-2</v>
      </c>
      <c r="CL238" s="621">
        <f t="shared" si="582"/>
        <v>0</v>
      </c>
      <c r="CN238" s="621">
        <f t="shared" si="583"/>
        <v>0.44279528919880967</v>
      </c>
      <c r="CO238" s="621">
        <f t="shared" si="584"/>
        <v>0.49601260284148935</v>
      </c>
      <c r="CP238" s="621">
        <f t="shared" si="585"/>
        <v>6.0162541897457955E-2</v>
      </c>
      <c r="CQ238" s="621"/>
      <c r="CR238" s="621">
        <f t="shared" si="586"/>
        <v>0.99897043393775697</v>
      </c>
      <c r="CT238" s="621">
        <f t="shared" si="587"/>
        <v>0.44325164605061673</v>
      </c>
      <c r="CU238" s="621">
        <f t="shared" si="588"/>
        <v>0.49652380690217152</v>
      </c>
      <c r="CV238" s="621">
        <f t="shared" si="589"/>
        <v>6.0224547047211724E-2</v>
      </c>
      <c r="CW238" s="621">
        <f t="shared" si="590"/>
        <v>0</v>
      </c>
      <c r="CZ238" s="621">
        <f t="shared" si="591"/>
        <v>-3.9792573193048505E-2</v>
      </c>
      <c r="DA238" s="621">
        <f t="shared" si="592"/>
        <v>2.7172899751648303E-2</v>
      </c>
      <c r="DB238" s="621">
        <f t="shared" si="593"/>
        <v>0.44835009188723501</v>
      </c>
      <c r="DC238" s="621">
        <f t="shared" si="594"/>
        <v>0</v>
      </c>
      <c r="DE238" s="621">
        <f t="shared" si="595"/>
        <v>2.0051260212581957E-2</v>
      </c>
      <c r="DF238" s="621">
        <f t="shared" si="596"/>
        <v>2.0051260212582172E-2</v>
      </c>
      <c r="DG238" s="621">
        <f t="shared" si="597"/>
        <v>2.0051260212581957E-2</v>
      </c>
      <c r="DH238" s="621">
        <f t="shared" si="598"/>
        <v>0</v>
      </c>
      <c r="DI238" s="621"/>
      <c r="DK238" s="621">
        <f t="shared" si="599"/>
        <v>1.9262248789709887E-2</v>
      </c>
      <c r="DL238" s="621">
        <f t="shared" si="600"/>
        <v>-5.8944497754481552E-2</v>
      </c>
      <c r="DM238" s="621">
        <f t="shared" si="601"/>
        <v>-7.2165844685379722E-3</v>
      </c>
      <c r="DN238" s="621"/>
      <c r="DP238" s="621">
        <f t="shared" si="602"/>
        <v>2.0051260212581957E-2</v>
      </c>
      <c r="DQ238" s="621">
        <f t="shared" si="603"/>
        <v>2.0051260212582172E-2</v>
      </c>
      <c r="DR238" s="621">
        <f t="shared" si="604"/>
        <v>2.0051260212581957E-2</v>
      </c>
      <c r="DS238" s="621">
        <f t="shared" si="605"/>
        <v>0</v>
      </c>
      <c r="DU238" s="621">
        <f t="shared" si="606"/>
        <v>0</v>
      </c>
      <c r="DV238" s="621">
        <f t="shared" si="607"/>
        <v>0</v>
      </c>
      <c r="DW238" s="621">
        <f t="shared" si="608"/>
        <v>0</v>
      </c>
      <c r="DX238" s="621">
        <f t="shared" si="609"/>
        <v>0</v>
      </c>
      <c r="EB238" s="621">
        <f t="shared" si="610"/>
        <v>1.0231187386170095</v>
      </c>
      <c r="EC238" s="621">
        <f t="shared" si="611"/>
        <v>1.0421360319160236</v>
      </c>
      <c r="ED238" s="621">
        <f t="shared" si="612"/>
        <v>0.98690550120251808</v>
      </c>
      <c r="EE238" s="621"/>
      <c r="EF238" s="621">
        <f t="shared" si="613"/>
        <v>1.0202536371046904</v>
      </c>
      <c r="EG238" s="621">
        <f t="shared" si="614"/>
        <v>1.4603681479110349</v>
      </c>
      <c r="EH238" s="621">
        <f t="shared" si="615"/>
        <v>0.82498293927110522</v>
      </c>
      <c r="EI238" s="621"/>
      <c r="EJ238" s="621">
        <f t="shared" si="616"/>
        <v>0.97905844606937187</v>
      </c>
      <c r="EK238" s="621">
        <f t="shared" si="617"/>
        <v>0.88231935753140889</v>
      </c>
      <c r="EL238" s="621">
        <f t="shared" si="618"/>
        <v>0.97801595270059438</v>
      </c>
      <c r="EP238" s="577"/>
    </row>
    <row r="239" spans="1:146" x14ac:dyDescent="0.2">
      <c r="A239" s="615" t="s">
        <v>115</v>
      </c>
      <c r="B239" s="571">
        <f t="shared" ref="B239:B241" si="619">B238+1</f>
        <v>2015</v>
      </c>
      <c r="D239" s="626">
        <f>Mining_Data!H55</f>
        <v>137.45830222893142</v>
      </c>
      <c r="E239" s="626">
        <f>Mining_Data!I55</f>
        <v>161.45681330466618</v>
      </c>
      <c r="F239" s="626">
        <f>Mining_Data!J55</f>
        <v>26.144852628737112</v>
      </c>
      <c r="G239" s="626"/>
      <c r="H239" s="626">
        <f t="shared" ref="H239:H241" si="620">SUM(D239:G239)</f>
        <v>325.05996816233471</v>
      </c>
      <c r="J239" s="632">
        <f t="shared" ref="J239:L239" si="621">J81</f>
        <v>442203.34272000002</v>
      </c>
      <c r="K239" s="632">
        <f t="shared" si="621"/>
        <v>118489.0959</v>
      </c>
      <c r="L239" s="632">
        <f t="shared" si="621"/>
        <v>103575</v>
      </c>
      <c r="M239" s="632"/>
      <c r="N239" s="632">
        <f t="shared" ref="N239:N241" si="622">SUM(J239:M239)</f>
        <v>664267.43862000003</v>
      </c>
      <c r="O239" s="772"/>
      <c r="R239" s="626">
        <f t="shared" ref="R239:T239" si="623">R81</f>
        <v>294380.66762929905</v>
      </c>
      <c r="S239" s="626">
        <f t="shared" si="623"/>
        <v>78879.772692990184</v>
      </c>
      <c r="T239" s="626">
        <f t="shared" si="623"/>
        <v>68951.259984054428</v>
      </c>
      <c r="U239" s="641"/>
      <c r="V239" s="626">
        <f t="shared" ref="V239:V241" si="624">SUM(R239:U239)</f>
        <v>442211.70030634367</v>
      </c>
      <c r="X239" s="635">
        <f t="shared" ref="X239:X241" si="625">D239/J239*1000</f>
        <v>0.3108486276549226</v>
      </c>
      <c r="Y239" s="635">
        <f t="shared" ref="Y239:Y241" si="626">E239/K239*1000</f>
        <v>1.3626301397466076</v>
      </c>
      <c r="Z239" s="635">
        <f t="shared" ref="Z239:Z241" si="627">F239/L239*1000</f>
        <v>0.25242435557554538</v>
      </c>
      <c r="AA239" s="626"/>
      <c r="AB239" s="635">
        <f t="shared" ref="AB239:AB241" si="628">H239/N239*1000</f>
        <v>0.48935104938703478</v>
      </c>
      <c r="AE239" s="635">
        <f t="shared" ref="AE239:AE241" si="629">D239/R239*1000</f>
        <v>0.46694065658559741</v>
      </c>
      <c r="AF239" s="635">
        <f t="shared" ref="AF239:AF241" si="630">E239/S239*1000</f>
        <v>2.0468721928633853</v>
      </c>
      <c r="AG239" s="635">
        <f t="shared" ref="AG239:AG241" si="631">F239/T239*1000</f>
        <v>0.37917875082751695</v>
      </c>
      <c r="AH239" s="626"/>
      <c r="AI239" s="635">
        <f t="shared" ref="AI239:AI241" si="632">H239/V239*1000</f>
        <v>0.73507771942069444</v>
      </c>
      <c r="AK239" s="636">
        <f t="shared" ref="AK239:AK241" si="633">X239/X$243</f>
        <v>0.73984167401792389</v>
      </c>
      <c r="AL239" s="636">
        <f t="shared" ref="AL239:AL241" si="634">Y239/Y$243</f>
        <v>1.115726926221777</v>
      </c>
      <c r="AM239" s="636">
        <f t="shared" ref="AM239:AM241" si="635">Z239/Z$243</f>
        <v>3.6430900486892726</v>
      </c>
      <c r="AN239" s="637"/>
      <c r="AO239" s="636">
        <f t="shared" ref="AO239:AO241" si="636">AB239/AB$243</f>
        <v>1.005726161785351</v>
      </c>
      <c r="AQ239" s="631">
        <f t="shared" ref="AQ239:AQ241" si="637">J239/R239</f>
        <v>1.5021480394115001</v>
      </c>
      <c r="AR239" s="631">
        <f t="shared" ref="AR239:AR241" si="638">K239/S239</f>
        <v>1.5021480394115003</v>
      </c>
      <c r="AS239" s="631">
        <f t="shared" ref="AS239:AS241" si="639">L239/T239</f>
        <v>1.5021480394115003</v>
      </c>
      <c r="AT239" s="631"/>
      <c r="AU239" s="631">
        <f t="shared" ref="AU239:AU241" si="640">N239/V239</f>
        <v>1.5021480394115001</v>
      </c>
      <c r="AW239" s="631">
        <f t="shared" ref="AW239:AY239" si="641">AW81</f>
        <v>0.66570076600272188</v>
      </c>
      <c r="AX239" s="631">
        <f t="shared" si="641"/>
        <v>0.17837558942548545</v>
      </c>
      <c r="AY239" s="631">
        <f t="shared" si="641"/>
        <v>0.15592364457179267</v>
      </c>
      <c r="AZ239" s="646"/>
      <c r="BA239" s="631">
        <f t="shared" ref="BA239:BA241" si="642">SUM(AW239:AZ239)</f>
        <v>1</v>
      </c>
      <c r="BC239" s="621"/>
      <c r="BD239" s="638">
        <f t="shared" ref="BD239:BD241" si="643">AK239</f>
        <v>0.73984167401792389</v>
      </c>
      <c r="BE239" s="638">
        <f t="shared" ref="BE239:BE241" si="644">AL239</f>
        <v>1.115726926221777</v>
      </c>
      <c r="BF239" s="638">
        <f t="shared" ref="BF239:BF241" si="645">AM239</f>
        <v>3.6430900486892726</v>
      </c>
      <c r="BG239" s="638">
        <v>1</v>
      </c>
      <c r="BH239" s="629"/>
      <c r="BI239" s="638">
        <f t="shared" ref="BI239:BI241" si="646">AQ239</f>
        <v>1.5021480394115001</v>
      </c>
      <c r="BJ239" s="638">
        <f t="shared" ref="BJ239:BJ241" si="647">AR239</f>
        <v>1.5021480394115003</v>
      </c>
      <c r="BK239" s="638">
        <f t="shared" ref="BK239:BK241" si="648">AS239</f>
        <v>1.5021480394115003</v>
      </c>
      <c r="BL239" s="638">
        <v>1</v>
      </c>
      <c r="BN239" s="638">
        <v>1</v>
      </c>
      <c r="BO239" s="638">
        <v>1</v>
      </c>
      <c r="BP239" s="638">
        <v>1</v>
      </c>
      <c r="BQ239" s="638">
        <v>1</v>
      </c>
      <c r="BS239" s="649"/>
      <c r="BT239" s="630">
        <f t="shared" ref="BT239:BT241" si="649">V239/V$243</f>
        <v>1.9355422282155335</v>
      </c>
      <c r="BU239" s="630">
        <f t="shared" ref="BU239:BU241" si="650">AI239/AI$243</f>
        <v>0.71076516481565288</v>
      </c>
      <c r="BV239" s="630">
        <f t="shared" ref="BV239:BV241" si="651">EH239</f>
        <v>0.70671838102919837</v>
      </c>
      <c r="BW239" s="630">
        <f t="shared" ref="BW239:BW241" si="652">EL239</f>
        <v>0.98763693218113369</v>
      </c>
      <c r="BX239" s="630">
        <v>1</v>
      </c>
      <c r="BY239" s="630">
        <v>1</v>
      </c>
      <c r="BZ239" s="630">
        <f t="shared" ref="BZ239:BZ241" si="653">ED239</f>
        <v>1.0183156674429625</v>
      </c>
      <c r="CA239" s="630">
        <f t="shared" ref="CA239:CA241" si="654">BT239*BV239*BW239*BX239*BY239*BZ239</f>
        <v>1.3757159908452699</v>
      </c>
      <c r="CB239" s="630">
        <f t="shared" ref="CB239:CB241" si="655">BT239*BU239</f>
        <v>1.3757159908452696</v>
      </c>
      <c r="CC239" s="630"/>
      <c r="CD239" s="630">
        <f t="shared" ref="CD239:CD241" si="656">BV239*BW239*BX239*BY239</f>
        <v>0.69798117375569502</v>
      </c>
      <c r="CG239" s="575"/>
      <c r="CI239" s="621">
        <f t="shared" si="579"/>
        <v>0.42287059525055032</v>
      </c>
      <c r="CJ239" s="621">
        <f t="shared" si="580"/>
        <v>0.4966985452482256</v>
      </c>
      <c r="CK239" s="621">
        <f t="shared" si="581"/>
        <v>8.043085950122407E-2</v>
      </c>
      <c r="CL239" s="621">
        <f t="shared" si="582"/>
        <v>0</v>
      </c>
      <c r="CN239" s="621">
        <f t="shared" si="583"/>
        <v>0.43033840749906616</v>
      </c>
      <c r="CO239" s="621">
        <f t="shared" si="584"/>
        <v>0.49221564573947646</v>
      </c>
      <c r="CP239" s="621">
        <f t="shared" si="585"/>
        <v>7.7348837429701653E-2</v>
      </c>
      <c r="CQ239" s="621"/>
      <c r="CR239" s="621">
        <f t="shared" si="586"/>
        <v>0.99990289066824423</v>
      </c>
      <c r="CT239" s="621">
        <f t="shared" si="587"/>
        <v>0.43038020143282824</v>
      </c>
      <c r="CU239" s="621">
        <f t="shared" si="588"/>
        <v>0.49226344911406772</v>
      </c>
      <c r="CV239" s="621">
        <f t="shared" si="589"/>
        <v>7.7356349453104115E-2</v>
      </c>
      <c r="CW239" s="621">
        <f t="shared" si="590"/>
        <v>0</v>
      </c>
      <c r="CZ239" s="621">
        <f t="shared" si="591"/>
        <v>-4.1441878823637035E-2</v>
      </c>
      <c r="DA239" s="621">
        <f t="shared" si="592"/>
        <v>5.1407084280600375E-2</v>
      </c>
      <c r="DB239" s="621">
        <f t="shared" si="593"/>
        <v>0.30845404754750072</v>
      </c>
      <c r="DC239" s="621">
        <f t="shared" si="594"/>
        <v>0</v>
      </c>
      <c r="DE239" s="621">
        <f t="shared" si="595"/>
        <v>-0.15473044942739858</v>
      </c>
      <c r="DF239" s="621">
        <f t="shared" si="596"/>
        <v>-0.15473044942739858</v>
      </c>
      <c r="DG239" s="621">
        <f t="shared" si="597"/>
        <v>-0.15473044942739858</v>
      </c>
      <c r="DH239" s="621">
        <f t="shared" si="598"/>
        <v>0</v>
      </c>
      <c r="DI239" s="621"/>
      <c r="DK239" s="621">
        <f t="shared" si="599"/>
        <v>4.765218543372602E-2</v>
      </c>
      <c r="DL239" s="621">
        <f t="shared" si="600"/>
        <v>7.8732501239399746E-3</v>
      </c>
      <c r="DM239" s="621">
        <f t="shared" si="601"/>
        <v>-0.18867357786675196</v>
      </c>
      <c r="DN239" s="621"/>
      <c r="DP239" s="621">
        <f t="shared" si="602"/>
        <v>-0.15473044942739858</v>
      </c>
      <c r="DQ239" s="621">
        <f t="shared" si="603"/>
        <v>-0.15473044942739858</v>
      </c>
      <c r="DR239" s="621">
        <f t="shared" si="604"/>
        <v>-0.15473044942739858</v>
      </c>
      <c r="DS239" s="621">
        <f t="shared" si="605"/>
        <v>0</v>
      </c>
      <c r="DU239" s="621">
        <f t="shared" si="606"/>
        <v>0</v>
      </c>
      <c r="DV239" s="621">
        <f t="shared" si="607"/>
        <v>0</v>
      </c>
      <c r="DW239" s="621">
        <f t="shared" si="608"/>
        <v>0</v>
      </c>
      <c r="DX239" s="621">
        <f t="shared" si="609"/>
        <v>0</v>
      </c>
      <c r="EB239" s="621">
        <f t="shared" si="610"/>
        <v>1.0318269238566125</v>
      </c>
      <c r="EC239" s="621">
        <f t="shared" si="611"/>
        <v>1.0753040160520471</v>
      </c>
      <c r="ED239" s="621">
        <f t="shared" si="612"/>
        <v>1.0183156674429625</v>
      </c>
      <c r="EE239" s="621"/>
      <c r="EF239" s="621">
        <f t="shared" si="613"/>
        <v>0.85664605580038211</v>
      </c>
      <c r="EG239" s="621">
        <f t="shared" si="614"/>
        <v>1.251018613924497</v>
      </c>
      <c r="EH239" s="621">
        <f t="shared" si="615"/>
        <v>0.70671838102919837</v>
      </c>
      <c r="EI239" s="621"/>
      <c r="EJ239" s="621">
        <f t="shared" si="616"/>
        <v>1.0098372418711299</v>
      </c>
      <c r="EK239" s="621">
        <f t="shared" si="617"/>
        <v>0.89099894645902533</v>
      </c>
      <c r="EL239" s="621">
        <f t="shared" si="618"/>
        <v>0.98763693218113369</v>
      </c>
      <c r="EP239" s="577"/>
    </row>
    <row r="240" spans="1:146" x14ac:dyDescent="0.2">
      <c r="A240" s="615" t="s">
        <v>115</v>
      </c>
      <c r="B240" s="571">
        <f t="shared" si="619"/>
        <v>2016</v>
      </c>
      <c r="D240" s="626">
        <f>Mining_Data!H56</f>
        <v>126.22249563751369</v>
      </c>
      <c r="E240" s="626">
        <f>Mining_Data!I56</f>
        <v>150.67749248680911</v>
      </c>
      <c r="F240" s="626">
        <f>Mining_Data!J56</f>
        <v>17.304037574762241</v>
      </c>
      <c r="G240" s="626"/>
      <c r="H240" s="626">
        <f t="shared" si="620"/>
        <v>294.20402569908504</v>
      </c>
      <c r="J240" s="632">
        <f t="shared" ref="J240:L240" si="657">J82</f>
        <v>423998.21231999999</v>
      </c>
      <c r="K240" s="632">
        <f t="shared" si="657"/>
        <v>106046.28225000002</v>
      </c>
      <c r="L240" s="632">
        <f t="shared" si="657"/>
        <v>54172.900000000009</v>
      </c>
      <c r="M240" s="632"/>
      <c r="N240" s="632">
        <f t="shared" si="622"/>
        <v>584217.39457</v>
      </c>
      <c r="O240" s="772"/>
      <c r="R240" s="626">
        <f t="shared" ref="R240:T240" si="658">R82</f>
        <v>318934.27913530037</v>
      </c>
      <c r="S240" s="626">
        <f t="shared" si="658"/>
        <v>79768.719776715385</v>
      </c>
      <c r="T240" s="626">
        <f t="shared" si="658"/>
        <v>40749.216171527078</v>
      </c>
      <c r="U240" s="641"/>
      <c r="V240" s="626">
        <f t="shared" si="624"/>
        <v>439452.21508354286</v>
      </c>
      <c r="X240" s="635">
        <f t="shared" si="625"/>
        <v>0.29769582033579667</v>
      </c>
      <c r="Y240" s="635">
        <f t="shared" si="626"/>
        <v>1.4208653928253019</v>
      </c>
      <c r="Z240" s="635">
        <f t="shared" si="627"/>
        <v>0.31942239707976194</v>
      </c>
      <c r="AA240" s="626"/>
      <c r="AB240" s="635">
        <f t="shared" si="628"/>
        <v>0.5035865560210292</v>
      </c>
      <c r="AE240" s="635">
        <f t="shared" si="629"/>
        <v>0.39576334027101168</v>
      </c>
      <c r="AF240" s="635">
        <f t="shared" si="630"/>
        <v>1.8889295567056612</v>
      </c>
      <c r="AG240" s="635">
        <f t="shared" si="631"/>
        <v>0.42464712700052337</v>
      </c>
      <c r="AH240" s="626"/>
      <c r="AI240" s="635">
        <f t="shared" si="632"/>
        <v>0.66947899134643074</v>
      </c>
      <c r="AK240" s="636">
        <f t="shared" si="633"/>
        <v>0.70853706425197749</v>
      </c>
      <c r="AL240" s="636">
        <f t="shared" si="634"/>
        <v>1.1634101808482464</v>
      </c>
      <c r="AM240" s="636">
        <f t="shared" si="635"/>
        <v>4.6100327897300994</v>
      </c>
      <c r="AN240" s="637"/>
      <c r="AO240" s="636">
        <f t="shared" si="636"/>
        <v>1.0349833207635748</v>
      </c>
      <c r="AQ240" s="631">
        <f t="shared" si="637"/>
        <v>1.3294218905209896</v>
      </c>
      <c r="AR240" s="631">
        <f t="shared" si="638"/>
        <v>1.3294218905209896</v>
      </c>
      <c r="AS240" s="631">
        <f t="shared" si="639"/>
        <v>1.3294218905209896</v>
      </c>
      <c r="AT240" s="631"/>
      <c r="AU240" s="631">
        <f t="shared" si="640"/>
        <v>1.3294218905209894</v>
      </c>
      <c r="AW240" s="631">
        <f t="shared" ref="AW240:AY240" si="659">AW82</f>
        <v>0.72575417346495519</v>
      </c>
      <c r="AX240" s="631">
        <f t="shared" si="659"/>
        <v>0.18151852929345413</v>
      </c>
      <c r="AY240" s="631">
        <f t="shared" si="659"/>
        <v>9.2727297241590581E-2</v>
      </c>
      <c r="AZ240" s="646"/>
      <c r="BA240" s="631">
        <f t="shared" si="642"/>
        <v>0.99999999999999989</v>
      </c>
      <c r="BC240" s="621"/>
      <c r="BD240" s="638">
        <f t="shared" si="643"/>
        <v>0.70853706425197749</v>
      </c>
      <c r="BE240" s="638">
        <f t="shared" si="644"/>
        <v>1.1634101808482464</v>
      </c>
      <c r="BF240" s="638">
        <f t="shared" si="645"/>
        <v>4.6100327897300994</v>
      </c>
      <c r="BG240" s="638">
        <v>1</v>
      </c>
      <c r="BH240" s="629"/>
      <c r="BI240" s="638">
        <f t="shared" si="646"/>
        <v>1.3294218905209896</v>
      </c>
      <c r="BJ240" s="638">
        <f t="shared" si="647"/>
        <v>1.3294218905209896</v>
      </c>
      <c r="BK240" s="638">
        <f t="shared" si="648"/>
        <v>1.3294218905209896</v>
      </c>
      <c r="BL240" s="638">
        <v>1</v>
      </c>
      <c r="BN240" s="638">
        <v>1</v>
      </c>
      <c r="BO240" s="638">
        <v>1</v>
      </c>
      <c r="BP240" s="638">
        <v>1</v>
      </c>
      <c r="BQ240" s="638">
        <v>1</v>
      </c>
      <c r="BS240" s="649"/>
      <c r="BT240" s="630">
        <f t="shared" si="649"/>
        <v>1.9234640761151534</v>
      </c>
      <c r="BU240" s="630">
        <f t="shared" si="650"/>
        <v>0.64733610209267167</v>
      </c>
      <c r="BV240" s="630">
        <f t="shared" si="651"/>
        <v>0.62545558861285766</v>
      </c>
      <c r="BW240" s="630">
        <f t="shared" si="652"/>
        <v>0.99727730712342444</v>
      </c>
      <c r="BX240" s="630">
        <v>1</v>
      </c>
      <c r="BY240" s="630">
        <v>1</v>
      </c>
      <c r="BZ240" s="630">
        <f t="shared" si="653"/>
        <v>1.0378089558148182</v>
      </c>
      <c r="CA240" s="630">
        <f t="shared" si="654"/>
        <v>1.2451277375476655</v>
      </c>
      <c r="CB240" s="630">
        <f t="shared" si="655"/>
        <v>1.2451277375476653</v>
      </c>
      <c r="CC240" s="630"/>
      <c r="CD240" s="630">
        <f t="shared" si="656"/>
        <v>0.62375266513712702</v>
      </c>
      <c r="CG240" s="575"/>
      <c r="CI240" s="621">
        <f t="shared" si="579"/>
        <v>0.42903048432999819</v>
      </c>
      <c r="CJ240" s="621">
        <f t="shared" si="580"/>
        <v>0.51215306156593399</v>
      </c>
      <c r="CK240" s="621">
        <f t="shared" si="581"/>
        <v>5.8816454104067876E-2</v>
      </c>
      <c r="CL240" s="621">
        <f t="shared" si="582"/>
        <v>0</v>
      </c>
      <c r="CN240" s="621">
        <f t="shared" si="583"/>
        <v>0.42594311624399611</v>
      </c>
      <c r="CO240" s="621">
        <f t="shared" si="584"/>
        <v>0.50438634318960518</v>
      </c>
      <c r="CP240" s="621">
        <f t="shared" si="585"/>
        <v>6.9060841978800816E-2</v>
      </c>
      <c r="CQ240" s="621"/>
      <c r="CR240" s="621">
        <f t="shared" si="586"/>
        <v>0.99939030141240215</v>
      </c>
      <c r="CT240" s="621">
        <f t="shared" si="587"/>
        <v>0.42620297159380688</v>
      </c>
      <c r="CU240" s="621">
        <f t="shared" si="588"/>
        <v>0.5046940544417674</v>
      </c>
      <c r="CV240" s="621">
        <f t="shared" si="589"/>
        <v>6.9102973964425732E-2</v>
      </c>
      <c r="CW240" s="621">
        <f t="shared" si="590"/>
        <v>0</v>
      </c>
      <c r="CZ240" s="621">
        <f t="shared" si="591"/>
        <v>-4.3233837820845313E-2</v>
      </c>
      <c r="DA240" s="621">
        <f t="shared" si="592"/>
        <v>4.1849359147970541E-2</v>
      </c>
      <c r="DB240" s="621">
        <f t="shared" si="593"/>
        <v>0.23540273372335313</v>
      </c>
      <c r="DC240" s="621">
        <f t="shared" si="594"/>
        <v>0</v>
      </c>
      <c r="DE240" s="621">
        <f t="shared" si="595"/>
        <v>-0.12215193105411452</v>
      </c>
      <c r="DF240" s="621">
        <f t="shared" si="596"/>
        <v>-0.12215193105411477</v>
      </c>
      <c r="DG240" s="621">
        <f t="shared" si="597"/>
        <v>-0.12215193105411477</v>
      </c>
      <c r="DH240" s="621">
        <f t="shared" si="598"/>
        <v>0</v>
      </c>
      <c r="DI240" s="621"/>
      <c r="DK240" s="621">
        <f t="shared" si="599"/>
        <v>8.6371084164187942E-2</v>
      </c>
      <c r="DL240" s="621">
        <f t="shared" si="600"/>
        <v>1.746635805607781E-2</v>
      </c>
      <c r="DM240" s="621">
        <f t="shared" si="601"/>
        <v>-0.51970353170280181</v>
      </c>
      <c r="DN240" s="621"/>
      <c r="DP240" s="621">
        <f t="shared" si="602"/>
        <v>-0.12215193105411452</v>
      </c>
      <c r="DQ240" s="621">
        <f t="shared" si="603"/>
        <v>-0.12215193105411477</v>
      </c>
      <c r="DR240" s="621">
        <f t="shared" si="604"/>
        <v>-0.12215193105411477</v>
      </c>
      <c r="DS240" s="621">
        <f t="shared" si="605"/>
        <v>0</v>
      </c>
      <c r="DU240" s="621">
        <f t="shared" si="606"/>
        <v>0</v>
      </c>
      <c r="DV240" s="621">
        <f t="shared" si="607"/>
        <v>0</v>
      </c>
      <c r="DW240" s="621">
        <f t="shared" si="608"/>
        <v>0</v>
      </c>
      <c r="DX240" s="621">
        <f t="shared" si="609"/>
        <v>0</v>
      </c>
      <c r="EB240" s="621">
        <f t="shared" si="610"/>
        <v>1.0191426774575747</v>
      </c>
      <c r="EC240" s="621">
        <f t="shared" si="611"/>
        <v>1.0958882140001662</v>
      </c>
      <c r="ED240" s="621">
        <f t="shared" si="612"/>
        <v>1.0378089558148182</v>
      </c>
      <c r="EE240" s="621"/>
      <c r="EF240" s="621">
        <f t="shared" si="613"/>
        <v>0.88501389719339518</v>
      </c>
      <c r="EG240" s="621">
        <f t="shared" si="614"/>
        <v>1.1071688589707984</v>
      </c>
      <c r="EH240" s="621">
        <f t="shared" si="615"/>
        <v>0.62545558861285766</v>
      </c>
      <c r="EI240" s="621"/>
      <c r="EJ240" s="621">
        <f t="shared" si="616"/>
        <v>1.009761051483768</v>
      </c>
      <c r="EK240" s="621">
        <f t="shared" si="617"/>
        <v>0.89969603304739498</v>
      </c>
      <c r="EL240" s="621">
        <f t="shared" si="618"/>
        <v>0.99727730712342444</v>
      </c>
      <c r="EP240" s="577"/>
    </row>
    <row r="241" spans="1:154" x14ac:dyDescent="0.2">
      <c r="A241" s="615" t="s">
        <v>115</v>
      </c>
      <c r="B241" s="571">
        <f t="shared" si="619"/>
        <v>2017</v>
      </c>
      <c r="D241" s="626">
        <f>Mining_Data!H57</f>
        <v>130.022612576</v>
      </c>
      <c r="E241" s="626">
        <f>Mining_Data!I57</f>
        <v>148.97832318800002</v>
      </c>
      <c r="F241" s="626">
        <f>Mining_Data!J57</f>
        <v>29.527970035999999</v>
      </c>
      <c r="G241" s="626"/>
      <c r="H241" s="626">
        <f t="shared" si="620"/>
        <v>308.52890580000002</v>
      </c>
      <c r="J241" s="632">
        <f t="shared" ref="J241:L241" si="660">J83</f>
        <v>456952.39955999999</v>
      </c>
      <c r="K241" s="632">
        <f t="shared" si="660"/>
        <v>110363.43120000002</v>
      </c>
      <c r="L241" s="632">
        <f t="shared" si="660"/>
        <v>76414.100000000006</v>
      </c>
      <c r="M241" s="632"/>
      <c r="N241" s="632">
        <f t="shared" si="622"/>
        <v>643729.93076000002</v>
      </c>
      <c r="O241" s="772"/>
      <c r="R241" s="626">
        <f t="shared" ref="R241:T241" si="661">R83</f>
        <v>328715.74909569527</v>
      </c>
      <c r="S241" s="626">
        <f t="shared" si="661"/>
        <v>79391.634653000074</v>
      </c>
      <c r="T241" s="626">
        <f t="shared" si="661"/>
        <v>54969.660181585692</v>
      </c>
      <c r="U241" s="641"/>
      <c r="V241" s="626">
        <f t="shared" si="624"/>
        <v>463077.04393028107</v>
      </c>
      <c r="X241" s="635">
        <f t="shared" si="625"/>
        <v>0.28454301301667073</v>
      </c>
      <c r="Y241" s="635">
        <f t="shared" si="626"/>
        <v>1.3498884691073285</v>
      </c>
      <c r="Z241" s="635">
        <f t="shared" si="627"/>
        <v>0.38642043858397856</v>
      </c>
      <c r="AA241" s="626"/>
      <c r="AB241" s="635">
        <f t="shared" si="628"/>
        <v>0.47928314508499681</v>
      </c>
      <c r="AE241" s="635">
        <f t="shared" si="629"/>
        <v>0.39554725605236518</v>
      </c>
      <c r="AF241" s="635">
        <f t="shared" si="630"/>
        <v>1.8764990019306824</v>
      </c>
      <c r="AG241" s="635">
        <f t="shared" si="631"/>
        <v>0.53716850237854641</v>
      </c>
      <c r="AH241" s="626"/>
      <c r="AI241" s="635">
        <f t="shared" si="632"/>
        <v>0.66625826057240456</v>
      </c>
      <c r="AK241" s="636">
        <f t="shared" si="633"/>
        <v>0.67723245448603098</v>
      </c>
      <c r="AL241" s="636">
        <f t="shared" si="634"/>
        <v>1.1052939961091812</v>
      </c>
      <c r="AM241" s="636">
        <f t="shared" si="635"/>
        <v>5.5769755307709277</v>
      </c>
      <c r="AN241" s="637"/>
      <c r="AO241" s="636">
        <f t="shared" si="636"/>
        <v>0.98503436034016312</v>
      </c>
      <c r="AQ241" s="631">
        <f t="shared" si="637"/>
        <v>1.3901141056279984</v>
      </c>
      <c r="AR241" s="631">
        <f t="shared" si="638"/>
        <v>1.3901141056279986</v>
      </c>
      <c r="AS241" s="631">
        <f t="shared" si="639"/>
        <v>1.3901141056279986</v>
      </c>
      <c r="AT241" s="631"/>
      <c r="AU241" s="631">
        <f t="shared" si="640"/>
        <v>1.3901141056279984</v>
      </c>
      <c r="AW241" s="631">
        <f t="shared" ref="AW241:AY241" si="662">AW83</f>
        <v>0.70985110016635877</v>
      </c>
      <c r="AX241" s="631">
        <f t="shared" si="662"/>
        <v>0.17144368457390632</v>
      </c>
      <c r="AY241" s="631">
        <f t="shared" si="662"/>
        <v>0.11870521525973482</v>
      </c>
      <c r="AZ241" s="646"/>
      <c r="BA241" s="631">
        <f t="shared" si="642"/>
        <v>1</v>
      </c>
      <c r="BC241" s="621"/>
      <c r="BD241" s="638">
        <f t="shared" si="643"/>
        <v>0.67723245448603098</v>
      </c>
      <c r="BE241" s="638">
        <f t="shared" si="644"/>
        <v>1.1052939961091812</v>
      </c>
      <c r="BF241" s="638">
        <f t="shared" si="645"/>
        <v>5.5769755307709277</v>
      </c>
      <c r="BG241" s="638">
        <v>1</v>
      </c>
      <c r="BH241" s="629"/>
      <c r="BI241" s="638">
        <f t="shared" si="646"/>
        <v>1.3901141056279984</v>
      </c>
      <c r="BJ241" s="638">
        <f t="shared" si="647"/>
        <v>1.3901141056279986</v>
      </c>
      <c r="BK241" s="638">
        <f t="shared" si="648"/>
        <v>1.3901141056279986</v>
      </c>
      <c r="BL241" s="638">
        <v>1</v>
      </c>
      <c r="BN241" s="638">
        <v>1</v>
      </c>
      <c r="BO241" s="638">
        <v>1</v>
      </c>
      <c r="BP241" s="638">
        <v>1</v>
      </c>
      <c r="BQ241" s="638">
        <v>1</v>
      </c>
      <c r="BS241" s="649"/>
      <c r="BT241" s="630">
        <f t="shared" si="649"/>
        <v>2.0268689698245437</v>
      </c>
      <c r="BU241" s="630">
        <f t="shared" si="650"/>
        <v>0.64422189637136151</v>
      </c>
      <c r="BV241" s="630">
        <f t="shared" si="651"/>
        <v>0.65400956789861775</v>
      </c>
      <c r="BW241" s="630">
        <f t="shared" si="652"/>
        <v>0.97837097952185959</v>
      </c>
      <c r="BX241" s="630">
        <v>1</v>
      </c>
      <c r="BY241" s="630">
        <v>1</v>
      </c>
      <c r="BZ241" s="630">
        <f t="shared" si="653"/>
        <v>1.0068106893578956</v>
      </c>
      <c r="CA241" s="630">
        <f t="shared" si="654"/>
        <v>1.3057533714366352</v>
      </c>
      <c r="CB241" s="630">
        <f t="shared" si="655"/>
        <v>1.3057533714366354</v>
      </c>
      <c r="CC241" s="630"/>
      <c r="CD241" s="630">
        <f t="shared" si="656"/>
        <v>0.63986398156163882</v>
      </c>
      <c r="CG241" s="575"/>
      <c r="CI241" s="621">
        <f t="shared" si="579"/>
        <v>0.42142765274734267</v>
      </c>
      <c r="CJ241" s="621">
        <f t="shared" si="580"/>
        <v>0.48286666301721937</v>
      </c>
      <c r="CK241" s="621">
        <f t="shared" si="581"/>
        <v>9.5705684235438002E-2</v>
      </c>
      <c r="CL241" s="621">
        <f t="shared" si="582"/>
        <v>0</v>
      </c>
      <c r="CN241" s="621">
        <f t="shared" si="583"/>
        <v>0.42521774047177735</v>
      </c>
      <c r="CO241" s="621">
        <f t="shared" si="584"/>
        <v>0.4973661647434478</v>
      </c>
      <c r="CP241" s="621">
        <f t="shared" si="585"/>
        <v>7.5770303074599865E-2</v>
      </c>
      <c r="CQ241" s="621"/>
      <c r="CR241" s="621">
        <f t="shared" si="586"/>
        <v>0.99835420828982502</v>
      </c>
      <c r="CT241" s="621">
        <f t="shared" si="587"/>
        <v>0.4259187139604218</v>
      </c>
      <c r="CU241" s="621">
        <f t="shared" si="588"/>
        <v>0.4981860752562291</v>
      </c>
      <c r="CV241" s="621">
        <f t="shared" si="589"/>
        <v>7.5895210783349085E-2</v>
      </c>
      <c r="CW241" s="621">
        <f t="shared" si="590"/>
        <v>0</v>
      </c>
      <c r="CZ241" s="621">
        <f t="shared" si="591"/>
        <v>-4.5187797823866754E-2</v>
      </c>
      <c r="DA241" s="621">
        <f t="shared" si="592"/>
        <v>-5.1244143990841803E-2</v>
      </c>
      <c r="DB241" s="621">
        <f t="shared" si="593"/>
        <v>0.19041164014942677</v>
      </c>
      <c r="DC241" s="621">
        <f t="shared" si="594"/>
        <v>0</v>
      </c>
      <c r="DE241" s="621">
        <f t="shared" si="595"/>
        <v>4.4641655196631498E-2</v>
      </c>
      <c r="DF241" s="621">
        <f t="shared" si="596"/>
        <v>4.4641655196631706E-2</v>
      </c>
      <c r="DG241" s="621">
        <f t="shared" si="597"/>
        <v>4.4641655196631706E-2</v>
      </c>
      <c r="DH241" s="621">
        <f t="shared" si="598"/>
        <v>0</v>
      </c>
      <c r="DI241" s="621"/>
      <c r="DK241" s="621">
        <f t="shared" si="599"/>
        <v>-2.215612347684244E-2</v>
      </c>
      <c r="DL241" s="621">
        <f t="shared" si="600"/>
        <v>-5.7102895415830392E-2</v>
      </c>
      <c r="DM241" s="621">
        <f t="shared" si="601"/>
        <v>0.24698033927672103</v>
      </c>
      <c r="DN241" s="621"/>
      <c r="DP241" s="621">
        <f t="shared" si="602"/>
        <v>4.4641655196631498E-2</v>
      </c>
      <c r="DQ241" s="621">
        <f t="shared" si="603"/>
        <v>4.4641655196631706E-2</v>
      </c>
      <c r="DR241" s="621">
        <f t="shared" si="604"/>
        <v>4.4641655196631706E-2</v>
      </c>
      <c r="DS241" s="621">
        <f t="shared" si="605"/>
        <v>0</v>
      </c>
      <c r="DU241" s="621">
        <f t="shared" si="606"/>
        <v>0</v>
      </c>
      <c r="DV241" s="621">
        <f t="shared" si="607"/>
        <v>0</v>
      </c>
      <c r="DW241" s="621">
        <f t="shared" si="608"/>
        <v>0</v>
      </c>
      <c r="DX241" s="621">
        <f t="shared" si="609"/>
        <v>0</v>
      </c>
      <c r="EB241" s="621">
        <f t="shared" si="610"/>
        <v>0.97013104745026524</v>
      </c>
      <c r="EC241" s="621">
        <f t="shared" si="611"/>
        <v>1.0631551809363817</v>
      </c>
      <c r="ED241" s="621">
        <f t="shared" si="612"/>
        <v>1.0068106893578956</v>
      </c>
      <c r="EE241" s="621"/>
      <c r="EF241" s="621">
        <f t="shared" si="613"/>
        <v>1.0456530884136594</v>
      </c>
      <c r="EG241" s="621">
        <f t="shared" si="614"/>
        <v>1.1577145367782427</v>
      </c>
      <c r="EH241" s="621">
        <f t="shared" si="615"/>
        <v>0.65400956789861775</v>
      </c>
      <c r="EI241" s="621"/>
      <c r="EJ241" s="621">
        <f t="shared" si="616"/>
        <v>0.98104205573864023</v>
      </c>
      <c r="EK241" s="621">
        <f t="shared" si="617"/>
        <v>0.88263964580071597</v>
      </c>
      <c r="EL241" s="621">
        <f t="shared" si="618"/>
        <v>0.97837097952185959</v>
      </c>
      <c r="EP241" s="577"/>
    </row>
    <row r="242" spans="1:154" hidden="1" x14ac:dyDescent="0.2">
      <c r="A242" s="749"/>
      <c r="B242" s="586"/>
      <c r="D242" s="641"/>
      <c r="E242" s="641"/>
      <c r="F242" s="641"/>
      <c r="G242" s="641"/>
      <c r="H242" s="626"/>
      <c r="J242" s="627"/>
      <c r="K242" s="627"/>
      <c r="L242" s="627"/>
      <c r="M242" s="627"/>
      <c r="N242" s="627"/>
      <c r="O242" s="771"/>
      <c r="R242" s="641"/>
      <c r="S242" s="641"/>
      <c r="T242" s="641"/>
      <c r="U242" s="641"/>
      <c r="V242" s="626"/>
      <c r="AW242" s="646"/>
      <c r="AX242" s="646"/>
      <c r="AY242" s="646"/>
      <c r="AZ242" s="646"/>
      <c r="BA242" s="646"/>
      <c r="BH242" s="586"/>
      <c r="CG242" s="575"/>
      <c r="EP242" s="577"/>
    </row>
    <row r="243" spans="1:154" hidden="1" x14ac:dyDescent="0.2">
      <c r="A243" s="639" t="s">
        <v>22</v>
      </c>
      <c r="B243" s="640">
        <v>1985</v>
      </c>
      <c r="C243" s="572">
        <f>MATCH(B243,B173:B234)</f>
        <v>37</v>
      </c>
      <c r="D243" s="641"/>
      <c r="E243" s="641"/>
      <c r="F243" s="641"/>
      <c r="G243" s="641"/>
      <c r="H243" s="650">
        <f>H311/H232</f>
        <v>2.7151603931486301</v>
      </c>
      <c r="J243" s="627"/>
      <c r="K243" s="627"/>
      <c r="L243" s="627"/>
      <c r="M243" s="627"/>
      <c r="N243" s="637">
        <v>454138.02128220547</v>
      </c>
      <c r="O243" s="773"/>
      <c r="R243" s="641"/>
      <c r="S243" s="641"/>
      <c r="T243" s="641"/>
      <c r="U243" s="641"/>
      <c r="V243" s="637">
        <f>V209</f>
        <v>228469.15652883443</v>
      </c>
      <c r="X243" s="637">
        <f>X209</f>
        <v>0.42015560703247407</v>
      </c>
      <c r="Y243" s="637">
        <f>Y209</f>
        <v>1.221293586918196</v>
      </c>
      <c r="Z243" s="637">
        <f>Z209</f>
        <v>6.9288530396431944E-2</v>
      </c>
      <c r="AA243" s="637">
        <f>AA209</f>
        <v>0</v>
      </c>
      <c r="AB243" s="637">
        <f>AB209</f>
        <v>0.48656490005027375</v>
      </c>
      <c r="AE243" s="637">
        <f>AE209</f>
        <v>0.89305151570057151</v>
      </c>
      <c r="AF243" s="637">
        <f>AF209</f>
        <v>2.5958908334368207</v>
      </c>
      <c r="AG243" s="637">
        <f>AG209</f>
        <v>0.14727454794246281</v>
      </c>
      <c r="AH243" s="637">
        <f>AH209</f>
        <v>0</v>
      </c>
      <c r="AI243" s="637">
        <f>AI209</f>
        <v>1.0342061707699861</v>
      </c>
      <c r="AK243" s="637">
        <v>1</v>
      </c>
      <c r="AL243" s="637">
        <v>1</v>
      </c>
      <c r="AM243" s="637">
        <v>1</v>
      </c>
      <c r="AN243" s="637">
        <v>0</v>
      </c>
      <c r="AO243" s="637">
        <v>1</v>
      </c>
      <c r="AW243" s="646"/>
      <c r="AX243" s="646"/>
      <c r="AY243" s="646"/>
      <c r="AZ243" s="646"/>
      <c r="BA243" s="646"/>
      <c r="BH243" s="586"/>
      <c r="CG243" s="575"/>
      <c r="EC243" s="621">
        <f>EC209</f>
        <v>1.0559633426363604</v>
      </c>
      <c r="EG243" s="621">
        <f>EG209</f>
        <v>1.7701798163260318</v>
      </c>
      <c r="EK243" s="621">
        <f>EK209</f>
        <v>0.90215231673375207</v>
      </c>
      <c r="EP243" s="577"/>
    </row>
    <row r="244" spans="1:154" hidden="1" x14ac:dyDescent="0.2">
      <c r="A244" s="639" t="s">
        <v>56</v>
      </c>
      <c r="B244" s="640">
        <v>1996</v>
      </c>
      <c r="C244" s="572">
        <f>MATCH(B244,B173:B234)</f>
        <v>48</v>
      </c>
      <c r="D244" s="641"/>
      <c r="E244" s="641"/>
      <c r="F244" s="641"/>
      <c r="G244" s="641"/>
      <c r="H244" s="626"/>
      <c r="J244" s="627"/>
      <c r="K244" s="627"/>
      <c r="L244" s="627"/>
      <c r="M244" s="627"/>
      <c r="N244" s="627"/>
      <c r="O244" s="771"/>
      <c r="R244" s="641"/>
      <c r="S244" s="641"/>
      <c r="T244" s="641"/>
      <c r="U244" s="641"/>
      <c r="V244" s="626"/>
      <c r="AW244" s="646"/>
      <c r="AX244" s="646"/>
      <c r="AY244" s="646"/>
      <c r="AZ244" s="646"/>
      <c r="BA244" s="646"/>
      <c r="BH244" s="586"/>
      <c r="CG244" s="575"/>
      <c r="EP244" s="577"/>
    </row>
    <row r="245" spans="1:154" x14ac:dyDescent="0.2">
      <c r="A245" s="615"/>
      <c r="B245" s="571"/>
      <c r="D245" s="641"/>
      <c r="E245" s="641"/>
      <c r="F245" s="641"/>
      <c r="G245" s="641"/>
      <c r="H245" s="626"/>
      <c r="J245" s="627"/>
      <c r="K245" s="627"/>
      <c r="L245" s="627"/>
      <c r="M245" s="627"/>
      <c r="N245" s="627"/>
      <c r="O245" s="771"/>
      <c r="R245" s="641"/>
      <c r="S245" s="641"/>
      <c r="T245" s="641"/>
      <c r="U245" s="641"/>
      <c r="V245" s="626"/>
      <c r="AW245" s="646"/>
      <c r="AX245" s="646"/>
      <c r="AY245" s="646"/>
      <c r="AZ245" s="646"/>
      <c r="BA245" s="646"/>
      <c r="BH245" s="586"/>
      <c r="CG245" s="575"/>
      <c r="EP245" s="577"/>
    </row>
    <row r="246" spans="1:154" x14ac:dyDescent="0.2">
      <c r="A246" s="615"/>
      <c r="B246" s="571"/>
      <c r="D246" s="641"/>
      <c r="E246" s="641"/>
      <c r="F246" s="641"/>
      <c r="G246" s="641"/>
      <c r="H246" s="626"/>
      <c r="J246" s="627"/>
      <c r="K246" s="627"/>
      <c r="L246" s="627"/>
      <c r="M246" s="627"/>
      <c r="N246" s="627"/>
      <c r="O246" s="771"/>
      <c r="R246" s="641"/>
      <c r="S246" s="641"/>
      <c r="T246" s="641"/>
      <c r="U246" s="641"/>
      <c r="V246" s="626"/>
      <c r="AW246" s="646"/>
      <c r="AX246" s="646"/>
      <c r="AY246" s="646"/>
      <c r="AZ246" s="646"/>
      <c r="BA246" s="646"/>
      <c r="BH246" s="586"/>
      <c r="BV246" s="621"/>
      <c r="CG246" s="575"/>
      <c r="EP246" s="577"/>
    </row>
    <row r="247" spans="1:154" x14ac:dyDescent="0.2">
      <c r="A247" s="615"/>
      <c r="B247" s="571"/>
      <c r="D247" s="641"/>
      <c r="E247" s="641"/>
      <c r="F247" s="641"/>
      <c r="G247" s="641"/>
      <c r="H247" s="626"/>
      <c r="J247" s="627"/>
      <c r="K247" s="627"/>
      <c r="L247" s="627"/>
      <c r="M247" s="627"/>
      <c r="N247" s="627"/>
      <c r="O247" s="771"/>
      <c r="R247" s="641"/>
      <c r="S247" s="641"/>
      <c r="T247" s="641"/>
      <c r="U247" s="641"/>
      <c r="V247" s="626"/>
      <c r="AW247" s="646"/>
      <c r="AX247" s="646"/>
      <c r="AY247" s="646"/>
      <c r="AZ247" s="646"/>
      <c r="BA247" s="646"/>
      <c r="BH247" s="586"/>
      <c r="CG247" s="575"/>
      <c r="EP247" s="577"/>
    </row>
    <row r="248" spans="1:154" x14ac:dyDescent="0.2">
      <c r="A248" s="571"/>
      <c r="B248" s="571"/>
      <c r="D248" s="599"/>
      <c r="E248" s="599"/>
      <c r="F248" s="599"/>
      <c r="G248" s="599"/>
      <c r="H248" s="599"/>
      <c r="O248" s="586"/>
      <c r="AW248" s="646"/>
      <c r="AX248" s="646"/>
      <c r="AY248" s="646"/>
      <c r="AZ248" s="646"/>
      <c r="BA248" s="646"/>
      <c r="BH248" s="586"/>
      <c r="CG248" s="575"/>
      <c r="EP248" s="577"/>
    </row>
    <row r="249" spans="1:154" x14ac:dyDescent="0.2">
      <c r="A249" s="571"/>
      <c r="B249" s="571"/>
      <c r="D249" s="657" t="s">
        <v>230</v>
      </c>
      <c r="E249" s="599"/>
      <c r="F249" s="599"/>
      <c r="G249" s="599"/>
      <c r="H249" s="599"/>
      <c r="O249" s="586"/>
      <c r="P249" s="658" t="s">
        <v>217</v>
      </c>
      <c r="Q249" s="658"/>
      <c r="W249" s="659">
        <f>1.33*1.35</f>
        <v>1.7955000000000003</v>
      </c>
      <c r="AE249" s="582" t="s">
        <v>644</v>
      </c>
      <c r="AK249" s="582" t="s">
        <v>602</v>
      </c>
      <c r="AQ249" s="582" t="s">
        <v>669</v>
      </c>
      <c r="AW249" s="582" t="s">
        <v>666</v>
      </c>
      <c r="AX249" s="646"/>
      <c r="AY249" s="646"/>
      <c r="AZ249" s="646"/>
      <c r="BA249" s="646"/>
      <c r="BH249" s="586"/>
      <c r="BT249" s="582"/>
      <c r="BU249" s="582"/>
      <c r="BV249" s="582"/>
      <c r="BY249" s="582"/>
      <c r="CG249" s="575"/>
      <c r="EP249" s="577"/>
    </row>
    <row r="250" spans="1:154" x14ac:dyDescent="0.2">
      <c r="A250" s="571"/>
      <c r="B250" s="571"/>
      <c r="D250" s="599"/>
      <c r="E250" s="599"/>
      <c r="F250" s="599"/>
      <c r="G250" s="599"/>
      <c r="H250" s="599"/>
      <c r="O250" s="586"/>
      <c r="AW250" s="646"/>
      <c r="AX250" s="646"/>
      <c r="AY250" s="646"/>
      <c r="AZ250" s="646"/>
      <c r="BA250" s="646"/>
      <c r="BH250" s="586"/>
      <c r="CG250" s="575"/>
      <c r="EP250" s="577"/>
    </row>
    <row r="251" spans="1:154" ht="63.75" x14ac:dyDescent="0.2">
      <c r="A251" s="571"/>
      <c r="B251" s="571"/>
      <c r="D251" s="590" t="str">
        <f>D5</f>
        <v>Petroleum and Natural Gas</v>
      </c>
      <c r="E251" s="590" t="str">
        <f>E5</f>
        <v>Other Mining</v>
      </c>
      <c r="F251" s="590" t="str">
        <f>F5</f>
        <v>Petroleum drilling and Mining Services</v>
      </c>
      <c r="G251" s="590" t="str">
        <f>G5</f>
        <v>Not Used</v>
      </c>
      <c r="H251" s="590" t="str">
        <f>H5</f>
        <v>Total</v>
      </c>
      <c r="J251" s="590" t="s">
        <v>808</v>
      </c>
      <c r="K251" s="590" t="s">
        <v>809</v>
      </c>
      <c r="L251" s="590" t="s">
        <v>810</v>
      </c>
      <c r="M251" s="590" t="s">
        <v>484</v>
      </c>
      <c r="N251" s="592" t="s">
        <v>213</v>
      </c>
      <c r="O251" s="598"/>
      <c r="R251" s="617" t="str">
        <f>J251</f>
        <v>Petroleum and Natural Gas</v>
      </c>
      <c r="S251" s="617" t="str">
        <f>K251</f>
        <v>Other Mining</v>
      </c>
      <c r="T251" s="617" t="str">
        <f>L251</f>
        <v>Petroleum drilling and Mining Services</v>
      </c>
      <c r="U251" s="617" t="str">
        <f>M251</f>
        <v>Not Used</v>
      </c>
      <c r="V251" s="617" t="s">
        <v>213</v>
      </c>
      <c r="X251" s="617" t="str">
        <f>X5</f>
        <v>Petroleum and Natural Gas</v>
      </c>
      <c r="Y251" s="617" t="str">
        <f>Y5</f>
        <v>Other Mining</v>
      </c>
      <c r="Z251" s="617" t="str">
        <f>Z5</f>
        <v>Petroleum drilling and Mining Services</v>
      </c>
      <c r="AA251" s="617" t="str">
        <f>AA5</f>
        <v>Not Used</v>
      </c>
      <c r="AB251" s="617" t="str">
        <f>AB5</f>
        <v>Total</v>
      </c>
      <c r="AE251" s="592" t="str">
        <f>AE5</f>
        <v>Petroleum and Natural Gas</v>
      </c>
      <c r="AF251" s="592" t="str">
        <f>AF5</f>
        <v>Other Mining</v>
      </c>
      <c r="AG251" s="592" t="str">
        <f>AG5</f>
        <v>Petroleum drilling and Mining Services</v>
      </c>
      <c r="AH251" s="592" t="str">
        <f>AH5</f>
        <v>Not Used</v>
      </c>
      <c r="AI251" s="592" t="str">
        <f>AI5</f>
        <v>Total</v>
      </c>
      <c r="AK251" s="592" t="str">
        <f>AE251</f>
        <v>Petroleum and Natural Gas</v>
      </c>
      <c r="AL251" s="592" t="str">
        <f>AF251</f>
        <v>Other Mining</v>
      </c>
      <c r="AM251" s="592" t="str">
        <f>AG251</f>
        <v>Petroleum drilling and Mining Services</v>
      </c>
      <c r="AN251" s="592" t="str">
        <f>AH251</f>
        <v>Not Used</v>
      </c>
      <c r="AO251" s="592" t="str">
        <f>AI251</f>
        <v>Total</v>
      </c>
      <c r="AQ251" s="592" t="str">
        <f>AE251</f>
        <v>Petroleum and Natural Gas</v>
      </c>
      <c r="AR251" s="592" t="str">
        <f>AF251</f>
        <v>Other Mining</v>
      </c>
      <c r="AS251" s="592" t="str">
        <f>AG251</f>
        <v>Petroleum drilling and Mining Services</v>
      </c>
      <c r="AT251" s="592" t="str">
        <f>AH251</f>
        <v>Not Used</v>
      </c>
      <c r="AU251" s="592" t="str">
        <f>AI251</f>
        <v>Total</v>
      </c>
      <c r="AW251" s="654" t="s">
        <v>618</v>
      </c>
      <c r="AX251" s="654" t="s">
        <v>618</v>
      </c>
      <c r="AY251" s="654" t="s">
        <v>619</v>
      </c>
      <c r="AZ251" s="654" t="s">
        <v>620</v>
      </c>
      <c r="BA251" s="654" t="s">
        <v>213</v>
      </c>
      <c r="BD251" s="592" t="str">
        <f>D251</f>
        <v>Petroleum and Natural Gas</v>
      </c>
      <c r="BE251" s="592" t="str">
        <f>E251</f>
        <v>Other Mining</v>
      </c>
      <c r="BF251" s="592" t="str">
        <f>F251</f>
        <v>Petroleum drilling and Mining Services</v>
      </c>
      <c r="BG251" s="592" t="str">
        <f>G251</f>
        <v>Not Used</v>
      </c>
      <c r="BH251" s="586"/>
      <c r="BI251" s="592" t="str">
        <f>D251</f>
        <v>Petroleum and Natural Gas</v>
      </c>
      <c r="BJ251" s="592" t="str">
        <f>E251</f>
        <v>Other Mining</v>
      </c>
      <c r="BK251" s="592" t="str">
        <f>F251</f>
        <v>Petroleum drilling and Mining Services</v>
      </c>
      <c r="BL251" s="592" t="str">
        <f>G251</f>
        <v>Not Used</v>
      </c>
      <c r="BN251" s="592" t="str">
        <f>D251</f>
        <v>Petroleum and Natural Gas</v>
      </c>
      <c r="BO251" s="592" t="str">
        <f>E251</f>
        <v>Other Mining</v>
      </c>
      <c r="BP251" s="592" t="str">
        <f>F251</f>
        <v>Petroleum drilling and Mining Services</v>
      </c>
      <c r="BQ251" s="592" t="str">
        <f>G251</f>
        <v>Not Used</v>
      </c>
      <c r="CG251" s="575"/>
      <c r="EP251" s="577"/>
      <c r="ER251" s="604"/>
      <c r="ES251" s="593" t="s">
        <v>645</v>
      </c>
      <c r="ET251" s="593" t="s">
        <v>613</v>
      </c>
      <c r="EU251" s="593" t="s">
        <v>614</v>
      </c>
      <c r="EV251" s="593" t="s">
        <v>615</v>
      </c>
      <c r="EW251" s="593" t="s">
        <v>616</v>
      </c>
      <c r="EX251" s="593" t="s">
        <v>653</v>
      </c>
    </row>
    <row r="252" spans="1:154" ht="25.5" x14ac:dyDescent="0.2">
      <c r="A252" s="644" t="s">
        <v>621</v>
      </c>
      <c r="B252" s="571"/>
      <c r="D252" s="609" t="s">
        <v>218</v>
      </c>
      <c r="E252" s="609" t="s">
        <v>218</v>
      </c>
      <c r="F252" s="609" t="s">
        <v>218</v>
      </c>
      <c r="G252" s="609" t="s">
        <v>218</v>
      </c>
      <c r="H252" s="609" t="s">
        <v>218</v>
      </c>
      <c r="J252" s="609"/>
      <c r="K252" s="609"/>
      <c r="L252" s="609"/>
      <c r="M252" s="609"/>
      <c r="N252" s="609"/>
      <c r="O252" s="591"/>
      <c r="R252" s="609"/>
      <c r="S252" s="609"/>
      <c r="T252" s="609"/>
      <c r="U252" s="609"/>
      <c r="V252" s="609"/>
      <c r="X252" s="609" t="s">
        <v>218</v>
      </c>
      <c r="Y252" s="609" t="s">
        <v>218</v>
      </c>
      <c r="Z252" s="609" t="s">
        <v>218</v>
      </c>
      <c r="AA252" s="609" t="s">
        <v>218</v>
      </c>
      <c r="AB252" s="619"/>
      <c r="AE252" s="609" t="s">
        <v>218</v>
      </c>
      <c r="AF252" s="609" t="s">
        <v>218</v>
      </c>
      <c r="AG252" s="609" t="s">
        <v>218</v>
      </c>
      <c r="AH252" s="609" t="s">
        <v>218</v>
      </c>
      <c r="AI252" s="619"/>
      <c r="AK252" s="609" t="s">
        <v>218</v>
      </c>
      <c r="AL252" s="609" t="s">
        <v>218</v>
      </c>
      <c r="AM252" s="609" t="s">
        <v>218</v>
      </c>
      <c r="AN252" s="609" t="s">
        <v>218</v>
      </c>
      <c r="AO252" s="619"/>
      <c r="AQ252" s="620"/>
      <c r="AR252" s="620"/>
      <c r="AS252" s="620"/>
      <c r="AT252" s="620"/>
      <c r="AU252" s="620"/>
      <c r="AW252" s="655"/>
      <c r="AX252" s="655"/>
      <c r="AY252" s="655"/>
      <c r="AZ252" s="655"/>
      <c r="BA252" s="655"/>
      <c r="BD252" s="609" t="s">
        <v>218</v>
      </c>
      <c r="BE252" s="609" t="s">
        <v>218</v>
      </c>
      <c r="BF252" s="609" t="s">
        <v>218</v>
      </c>
      <c r="BG252" s="609" t="s">
        <v>218</v>
      </c>
      <c r="BH252" s="586"/>
      <c r="BI252" s="609" t="s">
        <v>218</v>
      </c>
      <c r="BJ252" s="609" t="s">
        <v>218</v>
      </c>
      <c r="BK252" s="609" t="s">
        <v>218</v>
      </c>
      <c r="BL252" s="609" t="s">
        <v>218</v>
      </c>
      <c r="BN252" s="609" t="s">
        <v>218</v>
      </c>
      <c r="BO252" s="609" t="s">
        <v>218</v>
      </c>
      <c r="BP252" s="609" t="s">
        <v>218</v>
      </c>
      <c r="BQ252" s="609" t="s">
        <v>218</v>
      </c>
      <c r="CG252" s="575"/>
      <c r="EP252" s="577"/>
      <c r="ER252" s="572">
        <v>1978</v>
      </c>
      <c r="ES252" s="621">
        <f t="shared" ref="ES252:ES275" si="663">BU283</f>
        <v>0.92543730734859442</v>
      </c>
      <c r="ET252" s="621">
        <f t="shared" ref="ET252:ET275" si="664">BV283</f>
        <v>0.83469257307895228</v>
      </c>
      <c r="EU252" s="621">
        <f t="shared" ref="EU252:EU275" si="665">BW283</f>
        <v>1.0053307508264813</v>
      </c>
      <c r="EV252" s="621">
        <f t="shared" ref="EV252:EV275" si="666">BX283</f>
        <v>1</v>
      </c>
      <c r="EW252" s="621">
        <f t="shared" ref="EW252:EW275" si="667">BY283</f>
        <v>1</v>
      </c>
      <c r="EX252" s="621">
        <f t="shared" ref="EX252:EX275" si="668">BZ283</f>
        <v>1.1028374038125157</v>
      </c>
    </row>
    <row r="253" spans="1:154" ht="25.5" x14ac:dyDescent="0.2">
      <c r="A253" s="571"/>
      <c r="B253" s="571"/>
      <c r="D253" s="608" t="s">
        <v>263</v>
      </c>
      <c r="E253" s="608" t="s">
        <v>264</v>
      </c>
      <c r="F253" s="608" t="s">
        <v>264</v>
      </c>
      <c r="G253" s="608" t="s">
        <v>264</v>
      </c>
      <c r="H253" s="608" t="s">
        <v>264</v>
      </c>
      <c r="J253" s="609" t="s">
        <v>1478</v>
      </c>
      <c r="K253" s="609" t="s">
        <v>1478</v>
      </c>
      <c r="L253" s="609" t="s">
        <v>1478</v>
      </c>
      <c r="M253" s="609" t="s">
        <v>1478</v>
      </c>
      <c r="N253" s="609" t="s">
        <v>1478</v>
      </c>
      <c r="O253" s="591"/>
      <c r="R253" s="609" t="str">
        <f>R7</f>
        <v>Million 2009$</v>
      </c>
      <c r="S253" s="609" t="str">
        <f>S7</f>
        <v>Million 2005$</v>
      </c>
      <c r="T253" s="609" t="str">
        <f>T7</f>
        <v>Million 2005$</v>
      </c>
      <c r="U253" s="609" t="str">
        <f>U7</f>
        <v>Million 2005$</v>
      </c>
      <c r="V253" s="609" t="str">
        <f>V7</f>
        <v>Million 2005$</v>
      </c>
      <c r="X253" s="609" t="str">
        <f>X7</f>
        <v>MMBtu/$</v>
      </c>
      <c r="Y253" s="609" t="str">
        <f>Y7</f>
        <v>MMBtu/$</v>
      </c>
      <c r="Z253" s="609" t="str">
        <f>Z7</f>
        <v>MMBtu/$</v>
      </c>
      <c r="AA253" s="609" t="str">
        <f>AA7</f>
        <v>MMBtu/$</v>
      </c>
      <c r="AB253" s="609" t="str">
        <f>AB7</f>
        <v>MMBtu/$</v>
      </c>
      <c r="AE253" s="609" t="str">
        <f>AE7</f>
        <v>MMBtu/$</v>
      </c>
      <c r="AF253" s="609" t="str">
        <f>AF7</f>
        <v>MMBtu/$</v>
      </c>
      <c r="AG253" s="609" t="str">
        <f>AG7</f>
        <v>MMBtu/$</v>
      </c>
      <c r="AH253" s="609" t="str">
        <f>AH7</f>
        <v>MMBtu/$</v>
      </c>
      <c r="AI253" s="609" t="str">
        <f>AI7</f>
        <v>MMBtu/$</v>
      </c>
      <c r="AK253" s="622" t="str">
        <f>AK7</f>
        <v>1985 = 1</v>
      </c>
      <c r="AL253" s="622" t="str">
        <f>AL7</f>
        <v>1985 = 1</v>
      </c>
      <c r="AM253" s="622" t="str">
        <f>AM7</f>
        <v>1985 = 1</v>
      </c>
      <c r="AN253" s="622" t="str">
        <f>AN7</f>
        <v>1985 = 1</v>
      </c>
      <c r="AO253" s="622" t="str">
        <f>AO7</f>
        <v>1985 = 1</v>
      </c>
      <c r="AQ253" s="609" t="str">
        <f>AQ7</f>
        <v>Ratio</v>
      </c>
      <c r="AR253" s="609" t="str">
        <f>AR7</f>
        <v>Ratio</v>
      </c>
      <c r="AS253" s="609" t="str">
        <f>AS7</f>
        <v>Ratio</v>
      </c>
      <c r="AT253" s="609" t="str">
        <f>AT7</f>
        <v>Ratio</v>
      </c>
      <c r="AU253" s="609" t="str">
        <f>AU7</f>
        <v>Ratio</v>
      </c>
      <c r="AW253" s="656" t="s">
        <v>648</v>
      </c>
      <c r="AX253" s="656" t="s">
        <v>648</v>
      </c>
      <c r="AY253" s="656" t="s">
        <v>648</v>
      </c>
      <c r="AZ253" s="656" t="s">
        <v>648</v>
      </c>
      <c r="BA253" s="656" t="s">
        <v>648</v>
      </c>
      <c r="BD253" s="608" t="s">
        <v>805</v>
      </c>
      <c r="BE253" s="608" t="s">
        <v>805</v>
      </c>
      <c r="BF253" s="608" t="s">
        <v>805</v>
      </c>
      <c r="BG253" s="608" t="s">
        <v>805</v>
      </c>
      <c r="BH253" s="598"/>
      <c r="BI253" s="608" t="s">
        <v>805</v>
      </c>
      <c r="BJ253" s="608" t="s">
        <v>805</v>
      </c>
      <c r="BK253" s="608" t="s">
        <v>805</v>
      </c>
      <c r="BL253" s="608" t="s">
        <v>805</v>
      </c>
      <c r="BN253" s="608" t="s">
        <v>805</v>
      </c>
      <c r="BO253" s="608" t="s">
        <v>805</v>
      </c>
      <c r="BP253" s="608" t="s">
        <v>805</v>
      </c>
      <c r="BQ253" s="608" t="s">
        <v>805</v>
      </c>
      <c r="CG253" s="575"/>
      <c r="EP253" s="577"/>
      <c r="ER253" s="572">
        <f>ER252+1</f>
        <v>1979</v>
      </c>
      <c r="ES253" s="621">
        <f t="shared" si="663"/>
        <v>1.1624156098392311</v>
      </c>
      <c r="ET253" s="621">
        <f t="shared" si="664"/>
        <v>1.036644168704135</v>
      </c>
      <c r="EU253" s="621">
        <f t="shared" si="665"/>
        <v>1.0364831107720858</v>
      </c>
      <c r="EV253" s="621">
        <f t="shared" si="666"/>
        <v>1</v>
      </c>
      <c r="EW253" s="621">
        <f t="shared" si="667"/>
        <v>1</v>
      </c>
      <c r="EX253" s="621">
        <f t="shared" si="668"/>
        <v>1.0818560909970232</v>
      </c>
    </row>
    <row r="254" spans="1:154" hidden="1" x14ac:dyDescent="0.2">
      <c r="A254" s="615" t="s">
        <v>218</v>
      </c>
      <c r="B254" s="571">
        <v>1949</v>
      </c>
      <c r="D254" s="626"/>
      <c r="E254" s="626"/>
      <c r="F254" s="626"/>
      <c r="G254" s="626"/>
      <c r="H254" s="626"/>
      <c r="J254" s="627"/>
      <c r="K254" s="627"/>
      <c r="L254" s="627"/>
      <c r="M254" s="627"/>
      <c r="N254" s="627"/>
      <c r="O254" s="771"/>
      <c r="X254" s="628"/>
      <c r="Y254" s="628"/>
      <c r="Z254" s="628"/>
      <c r="AA254" s="628"/>
      <c r="AB254" s="628"/>
      <c r="AW254" s="646"/>
      <c r="AX254" s="646"/>
      <c r="AY254" s="646"/>
      <c r="AZ254" s="646"/>
      <c r="BA254" s="646"/>
      <c r="BC254" s="621"/>
      <c r="BD254" s="621"/>
      <c r="BE254" s="621"/>
      <c r="BF254" s="621"/>
      <c r="BG254" s="621"/>
      <c r="BH254" s="629"/>
      <c r="BI254" s="629"/>
      <c r="BT254" s="629"/>
      <c r="BU254" s="629"/>
      <c r="BV254" s="629"/>
      <c r="BW254" s="629"/>
      <c r="BX254" s="629"/>
      <c r="BY254" s="629"/>
      <c r="BZ254" s="629"/>
      <c r="CA254" s="629"/>
      <c r="CB254" s="629"/>
      <c r="CC254" s="629"/>
      <c r="CD254" s="629"/>
      <c r="CG254" s="575"/>
      <c r="CI254" s="621"/>
      <c r="CJ254" s="621"/>
      <c r="CK254" s="621"/>
      <c r="CL254" s="621"/>
      <c r="CN254" s="621"/>
      <c r="CO254" s="621"/>
      <c r="CP254" s="621"/>
      <c r="CQ254" s="621"/>
      <c r="CR254" s="621"/>
      <c r="CS254" s="621"/>
      <c r="CT254" s="621"/>
      <c r="CU254" s="621"/>
      <c r="CV254" s="621"/>
      <c r="CW254" s="621"/>
      <c r="DE254" s="621"/>
      <c r="DF254" s="621"/>
      <c r="DG254" s="621"/>
      <c r="DH254" s="621"/>
      <c r="DI254" s="621"/>
      <c r="DK254" s="621"/>
      <c r="DL254" s="621"/>
      <c r="DM254" s="621"/>
      <c r="DN254" s="621"/>
      <c r="EB254" s="621"/>
      <c r="EC254" s="621"/>
      <c r="ED254" s="621"/>
      <c r="EE254" s="621"/>
      <c r="EF254" s="621"/>
      <c r="EG254" s="621"/>
      <c r="EH254" s="621"/>
      <c r="EI254" s="621"/>
      <c r="EJ254" s="621"/>
      <c r="EK254" s="621"/>
      <c r="EL254" s="621"/>
      <c r="EM254" s="621"/>
      <c r="EP254" s="577"/>
      <c r="ER254" s="572">
        <f t="shared" ref="ER254:ER275" si="669">ER253+1</f>
        <v>1980</v>
      </c>
      <c r="ES254" s="621">
        <f t="shared" si="663"/>
        <v>1.1438882075625241</v>
      </c>
      <c r="ET254" s="621">
        <f t="shared" si="664"/>
        <v>1.0827360135877495</v>
      </c>
      <c r="EU254" s="621">
        <f t="shared" si="665"/>
        <v>1.0014361799617777</v>
      </c>
      <c r="EV254" s="621">
        <f t="shared" si="666"/>
        <v>1</v>
      </c>
      <c r="EW254" s="621">
        <f t="shared" si="667"/>
        <v>1</v>
      </c>
      <c r="EX254" s="621">
        <f t="shared" si="668"/>
        <v>1.0549642017265632</v>
      </c>
    </row>
    <row r="255" spans="1:154" hidden="1" x14ac:dyDescent="0.2">
      <c r="A255" s="615" t="s">
        <v>218</v>
      </c>
      <c r="B255" s="571">
        <f t="shared" ref="B255:B318" si="670">B254+1</f>
        <v>1950</v>
      </c>
      <c r="D255" s="626"/>
      <c r="E255" s="626"/>
      <c r="F255" s="626"/>
      <c r="G255" s="626"/>
      <c r="H255" s="626"/>
      <c r="J255" s="627"/>
      <c r="K255" s="627"/>
      <c r="L255" s="627"/>
      <c r="M255" s="627"/>
      <c r="N255" s="627"/>
      <c r="O255" s="771"/>
      <c r="X255" s="628"/>
      <c r="Y255" s="628"/>
      <c r="Z255" s="628"/>
      <c r="AA255" s="628"/>
      <c r="AB255" s="628"/>
      <c r="AW255" s="646"/>
      <c r="AX255" s="646"/>
      <c r="AY255" s="646"/>
      <c r="AZ255" s="646"/>
      <c r="BA255" s="646"/>
      <c r="BC255" s="621"/>
      <c r="BD255" s="621"/>
      <c r="BE255" s="621"/>
      <c r="BF255" s="621"/>
      <c r="BG255" s="621"/>
      <c r="BH255" s="629"/>
      <c r="BI255" s="621"/>
      <c r="BT255" s="629"/>
      <c r="BU255" s="629"/>
      <c r="BV255" s="629"/>
      <c r="BW255" s="629"/>
      <c r="BX255" s="629"/>
      <c r="BY255" s="629"/>
      <c r="BZ255" s="629"/>
      <c r="CA255" s="629"/>
      <c r="CB255" s="629"/>
      <c r="CC255" s="629"/>
      <c r="CD255" s="629"/>
      <c r="CG255" s="575"/>
      <c r="CI255" s="621"/>
      <c r="CJ255" s="621"/>
      <c r="CK255" s="621"/>
      <c r="CL255" s="621"/>
      <c r="CN255" s="621"/>
      <c r="CO255" s="621"/>
      <c r="CP255" s="621"/>
      <c r="CQ255" s="621"/>
      <c r="CR255" s="621"/>
      <c r="CS255" s="621"/>
      <c r="CT255" s="621"/>
      <c r="CU255" s="621"/>
      <c r="CV255" s="621"/>
      <c r="CW255" s="621"/>
      <c r="CZ255" s="621"/>
      <c r="DA255" s="621"/>
      <c r="DB255" s="621"/>
      <c r="DC255" s="621"/>
      <c r="DE255" s="621"/>
      <c r="DF255" s="621"/>
      <c r="DG255" s="621"/>
      <c r="DH255" s="621"/>
      <c r="DI255" s="621"/>
      <c r="DK255" s="621"/>
      <c r="DL255" s="621"/>
      <c r="DM255" s="621"/>
      <c r="DN255" s="621"/>
      <c r="DP255" s="621"/>
      <c r="DQ255" s="621"/>
      <c r="DR255" s="621"/>
      <c r="DS255" s="621"/>
      <c r="DU255" s="621"/>
      <c r="DV255" s="621"/>
      <c r="DW255" s="621"/>
      <c r="DX255" s="621"/>
      <c r="EB255" s="621"/>
      <c r="EC255" s="621"/>
      <c r="ED255" s="621"/>
      <c r="EE255" s="621"/>
      <c r="EF255" s="621"/>
      <c r="EG255" s="621"/>
      <c r="EH255" s="621"/>
      <c r="EI255" s="621"/>
      <c r="EJ255" s="621"/>
      <c r="EK255" s="621"/>
      <c r="EL255" s="621"/>
      <c r="EM255" s="621"/>
      <c r="EP255" s="577"/>
      <c r="ER255" s="572">
        <f t="shared" si="669"/>
        <v>1981</v>
      </c>
      <c r="ES255" s="621">
        <f t="shared" si="663"/>
        <v>1.2044279521853549</v>
      </c>
      <c r="ET255" s="621">
        <f t="shared" si="664"/>
        <v>1.1997674170758823</v>
      </c>
      <c r="EU255" s="621">
        <f t="shared" si="665"/>
        <v>0.97806011254564307</v>
      </c>
      <c r="EV255" s="621">
        <f t="shared" si="666"/>
        <v>1</v>
      </c>
      <c r="EW255" s="621">
        <f t="shared" si="667"/>
        <v>1</v>
      </c>
      <c r="EX255" s="621">
        <f t="shared" si="668"/>
        <v>1.0264037141250719</v>
      </c>
    </row>
    <row r="256" spans="1:154" hidden="1" x14ac:dyDescent="0.2">
      <c r="A256" s="615" t="s">
        <v>218</v>
      </c>
      <c r="B256" s="571">
        <f t="shared" si="670"/>
        <v>1951</v>
      </c>
      <c r="D256" s="626"/>
      <c r="E256" s="626"/>
      <c r="F256" s="626"/>
      <c r="G256" s="626"/>
      <c r="H256" s="626"/>
      <c r="J256" s="627"/>
      <c r="K256" s="627"/>
      <c r="L256" s="627"/>
      <c r="M256" s="627"/>
      <c r="N256" s="627"/>
      <c r="O256" s="771"/>
      <c r="X256" s="628"/>
      <c r="Y256" s="628"/>
      <c r="Z256" s="628"/>
      <c r="AA256" s="628"/>
      <c r="AB256" s="628"/>
      <c r="AW256" s="646"/>
      <c r="AX256" s="646"/>
      <c r="AY256" s="646"/>
      <c r="AZ256" s="646"/>
      <c r="BA256" s="646"/>
      <c r="BC256" s="621"/>
      <c r="BD256" s="621"/>
      <c r="BE256" s="621"/>
      <c r="BF256" s="621"/>
      <c r="BG256" s="621"/>
      <c r="BH256" s="629"/>
      <c r="BI256" s="621"/>
      <c r="BT256" s="629"/>
      <c r="BU256" s="629"/>
      <c r="BV256" s="629"/>
      <c r="BW256" s="629"/>
      <c r="BX256" s="629"/>
      <c r="BY256" s="629"/>
      <c r="BZ256" s="629"/>
      <c r="CA256" s="629"/>
      <c r="CB256" s="629"/>
      <c r="CC256" s="629"/>
      <c r="CD256" s="629"/>
      <c r="CG256" s="575"/>
      <c r="CI256" s="621"/>
      <c r="CJ256" s="621"/>
      <c r="CK256" s="621"/>
      <c r="CL256" s="621"/>
      <c r="CN256" s="621"/>
      <c r="CO256" s="621"/>
      <c r="CP256" s="621"/>
      <c r="CQ256" s="621"/>
      <c r="CR256" s="621"/>
      <c r="CS256" s="621"/>
      <c r="CT256" s="621"/>
      <c r="CU256" s="621"/>
      <c r="CV256" s="621"/>
      <c r="CW256" s="621"/>
      <c r="CZ256" s="621"/>
      <c r="DA256" s="621"/>
      <c r="DB256" s="621"/>
      <c r="DC256" s="621"/>
      <c r="DE256" s="621"/>
      <c r="DF256" s="621"/>
      <c r="DG256" s="621"/>
      <c r="DH256" s="621"/>
      <c r="DI256" s="621"/>
      <c r="DK256" s="621"/>
      <c r="DL256" s="621"/>
      <c r="DM256" s="621"/>
      <c r="DN256" s="621"/>
      <c r="DP256" s="621"/>
      <c r="DQ256" s="621"/>
      <c r="DR256" s="621"/>
      <c r="DS256" s="621"/>
      <c r="DU256" s="621"/>
      <c r="DV256" s="621"/>
      <c r="DW256" s="621"/>
      <c r="DX256" s="621"/>
      <c r="EB256" s="621"/>
      <c r="EC256" s="621"/>
      <c r="ED256" s="621"/>
      <c r="EE256" s="621"/>
      <c r="EF256" s="621"/>
      <c r="EG256" s="621"/>
      <c r="EH256" s="621"/>
      <c r="EI256" s="621"/>
      <c r="EJ256" s="621"/>
      <c r="EK256" s="621"/>
      <c r="EL256" s="621"/>
      <c r="EM256" s="621"/>
      <c r="EP256" s="577"/>
      <c r="ER256" s="572">
        <f t="shared" si="669"/>
        <v>1982</v>
      </c>
      <c r="ES256" s="621">
        <f t="shared" si="663"/>
        <v>1.1013276352086292</v>
      </c>
      <c r="ET256" s="621">
        <f t="shared" si="664"/>
        <v>1.1711125277781236</v>
      </c>
      <c r="EU256" s="621">
        <f t="shared" si="665"/>
        <v>0.95922479546116923</v>
      </c>
      <c r="EV256" s="621">
        <f t="shared" si="666"/>
        <v>1</v>
      </c>
      <c r="EW256" s="621">
        <f t="shared" si="667"/>
        <v>1</v>
      </c>
      <c r="EX256" s="621">
        <f t="shared" si="668"/>
        <v>0.98038693181114134</v>
      </c>
    </row>
    <row r="257" spans="1:154" hidden="1" x14ac:dyDescent="0.2">
      <c r="A257" s="615" t="s">
        <v>218</v>
      </c>
      <c r="B257" s="571">
        <f t="shared" si="670"/>
        <v>1952</v>
      </c>
      <c r="D257" s="626"/>
      <c r="E257" s="626"/>
      <c r="F257" s="626"/>
      <c r="G257" s="626"/>
      <c r="H257" s="626"/>
      <c r="J257" s="627"/>
      <c r="K257" s="627"/>
      <c r="L257" s="627"/>
      <c r="M257" s="627"/>
      <c r="N257" s="627"/>
      <c r="O257" s="771"/>
      <c r="X257" s="628"/>
      <c r="Y257" s="628"/>
      <c r="Z257" s="628"/>
      <c r="AA257" s="628"/>
      <c r="AB257" s="628"/>
      <c r="AW257" s="646"/>
      <c r="AX257" s="646"/>
      <c r="AY257" s="646"/>
      <c r="AZ257" s="646"/>
      <c r="BA257" s="646"/>
      <c r="BC257" s="621"/>
      <c r="BD257" s="621"/>
      <c r="BE257" s="621"/>
      <c r="BF257" s="621"/>
      <c r="BG257" s="621"/>
      <c r="BH257" s="629"/>
      <c r="BI257" s="621"/>
      <c r="BT257" s="629"/>
      <c r="BU257" s="629"/>
      <c r="BV257" s="629"/>
      <c r="BW257" s="629"/>
      <c r="BX257" s="629"/>
      <c r="BY257" s="629"/>
      <c r="BZ257" s="629"/>
      <c r="CA257" s="629"/>
      <c r="CB257" s="629"/>
      <c r="CC257" s="629"/>
      <c r="CD257" s="629"/>
      <c r="CG257" s="575"/>
      <c r="CI257" s="621"/>
      <c r="CJ257" s="621"/>
      <c r="CK257" s="621"/>
      <c r="CL257" s="621"/>
      <c r="CN257" s="621"/>
      <c r="CO257" s="621"/>
      <c r="CP257" s="621"/>
      <c r="CQ257" s="621"/>
      <c r="CR257" s="621"/>
      <c r="CS257" s="621"/>
      <c r="CT257" s="621"/>
      <c r="CU257" s="621"/>
      <c r="CV257" s="621"/>
      <c r="CW257" s="621"/>
      <c r="CZ257" s="621"/>
      <c r="DA257" s="621"/>
      <c r="DB257" s="621"/>
      <c r="DC257" s="621"/>
      <c r="DE257" s="621"/>
      <c r="DF257" s="621"/>
      <c r="DG257" s="621"/>
      <c r="DH257" s="621"/>
      <c r="DI257" s="621"/>
      <c r="DK257" s="621"/>
      <c r="DL257" s="621"/>
      <c r="DM257" s="621"/>
      <c r="DN257" s="621"/>
      <c r="DP257" s="621"/>
      <c r="DQ257" s="621"/>
      <c r="DR257" s="621"/>
      <c r="DS257" s="621"/>
      <c r="DU257" s="621"/>
      <c r="DV257" s="621"/>
      <c r="DW257" s="621"/>
      <c r="DX257" s="621"/>
      <c r="EB257" s="621"/>
      <c r="EC257" s="621"/>
      <c r="ED257" s="621"/>
      <c r="EE257" s="621"/>
      <c r="EF257" s="621"/>
      <c r="EG257" s="621"/>
      <c r="EH257" s="621"/>
      <c r="EI257" s="621"/>
      <c r="EJ257" s="621"/>
      <c r="EK257" s="621"/>
      <c r="EL257" s="621"/>
      <c r="EM257" s="621"/>
      <c r="EP257" s="577"/>
      <c r="ER257" s="572">
        <f t="shared" si="669"/>
        <v>1983</v>
      </c>
      <c r="ES257" s="621">
        <f t="shared" si="663"/>
        <v>1.095424880194616</v>
      </c>
      <c r="ET257" s="621">
        <f t="shared" si="664"/>
        <v>1.1224015430441199</v>
      </c>
      <c r="EU257" s="621">
        <f t="shared" si="665"/>
        <v>0.98711148034512142</v>
      </c>
      <c r="EV257" s="621">
        <f t="shared" si="666"/>
        <v>1</v>
      </c>
      <c r="EW257" s="621">
        <f t="shared" si="667"/>
        <v>1</v>
      </c>
      <c r="EX257" s="621">
        <f t="shared" si="668"/>
        <v>0.98870821534229436</v>
      </c>
    </row>
    <row r="258" spans="1:154" hidden="1" x14ac:dyDescent="0.2">
      <c r="A258" s="615" t="s">
        <v>218</v>
      </c>
      <c r="B258" s="571">
        <f t="shared" si="670"/>
        <v>1953</v>
      </c>
      <c r="D258" s="626"/>
      <c r="E258" s="626"/>
      <c r="F258" s="626"/>
      <c r="G258" s="626"/>
      <c r="H258" s="626"/>
      <c r="J258" s="627"/>
      <c r="K258" s="627"/>
      <c r="L258" s="627"/>
      <c r="M258" s="627"/>
      <c r="N258" s="627"/>
      <c r="O258" s="771"/>
      <c r="X258" s="628"/>
      <c r="Y258" s="628"/>
      <c r="Z258" s="628"/>
      <c r="AA258" s="628"/>
      <c r="AB258" s="628"/>
      <c r="AW258" s="646"/>
      <c r="AX258" s="646"/>
      <c r="AY258" s="646"/>
      <c r="AZ258" s="646"/>
      <c r="BA258" s="646"/>
      <c r="BC258" s="621"/>
      <c r="BD258" s="621"/>
      <c r="BE258" s="621"/>
      <c r="BF258" s="621"/>
      <c r="BG258" s="621"/>
      <c r="BH258" s="629"/>
      <c r="BI258" s="621"/>
      <c r="BT258" s="629"/>
      <c r="BU258" s="629"/>
      <c r="BV258" s="629"/>
      <c r="BW258" s="629"/>
      <c r="BX258" s="629"/>
      <c r="BY258" s="629"/>
      <c r="BZ258" s="629"/>
      <c r="CA258" s="629"/>
      <c r="CB258" s="629"/>
      <c r="CC258" s="629"/>
      <c r="CD258" s="629"/>
      <c r="CG258" s="575"/>
      <c r="CI258" s="621"/>
      <c r="CJ258" s="621"/>
      <c r="CK258" s="621"/>
      <c r="CL258" s="621"/>
      <c r="CN258" s="621"/>
      <c r="CO258" s="621"/>
      <c r="CP258" s="621"/>
      <c r="CQ258" s="621"/>
      <c r="CR258" s="621"/>
      <c r="CS258" s="621"/>
      <c r="CT258" s="621"/>
      <c r="CU258" s="621"/>
      <c r="CV258" s="621"/>
      <c r="CW258" s="621"/>
      <c r="CZ258" s="621"/>
      <c r="DA258" s="621"/>
      <c r="DB258" s="621"/>
      <c r="DC258" s="621"/>
      <c r="DE258" s="621"/>
      <c r="DF258" s="621"/>
      <c r="DG258" s="621"/>
      <c r="DH258" s="621"/>
      <c r="DI258" s="621"/>
      <c r="DK258" s="621"/>
      <c r="DL258" s="621"/>
      <c r="DM258" s="621"/>
      <c r="DN258" s="621"/>
      <c r="DP258" s="621"/>
      <c r="DQ258" s="621"/>
      <c r="DR258" s="621"/>
      <c r="DS258" s="621"/>
      <c r="DU258" s="621"/>
      <c r="DV258" s="621"/>
      <c r="DW258" s="621"/>
      <c r="DX258" s="621"/>
      <c r="EB258" s="621"/>
      <c r="EC258" s="621"/>
      <c r="ED258" s="621"/>
      <c r="EE258" s="621"/>
      <c r="EF258" s="621"/>
      <c r="EG258" s="621"/>
      <c r="EH258" s="621"/>
      <c r="EI258" s="621"/>
      <c r="EJ258" s="621"/>
      <c r="EK258" s="621"/>
      <c r="EL258" s="621"/>
      <c r="EM258" s="621"/>
      <c r="EP258" s="577"/>
      <c r="ER258" s="572">
        <f t="shared" si="669"/>
        <v>1984</v>
      </c>
      <c r="ES258" s="621">
        <f t="shared" si="663"/>
        <v>1.1074894214013711</v>
      </c>
      <c r="ET258" s="621">
        <f t="shared" si="664"/>
        <v>1.1188881349784432</v>
      </c>
      <c r="EU258" s="621">
        <f t="shared" si="665"/>
        <v>0.99220364296525754</v>
      </c>
      <c r="EV258" s="621">
        <f t="shared" si="666"/>
        <v>1</v>
      </c>
      <c r="EW258" s="621">
        <f t="shared" si="667"/>
        <v>1</v>
      </c>
      <c r="EX258" s="621">
        <f t="shared" si="668"/>
        <v>0.99759003168414417</v>
      </c>
    </row>
    <row r="259" spans="1:154" hidden="1" x14ac:dyDescent="0.2">
      <c r="A259" s="615" t="s">
        <v>218</v>
      </c>
      <c r="B259" s="571">
        <f t="shared" si="670"/>
        <v>1954</v>
      </c>
      <c r="D259" s="626"/>
      <c r="E259" s="626"/>
      <c r="F259" s="626"/>
      <c r="G259" s="626"/>
      <c r="H259" s="626"/>
      <c r="J259" s="627"/>
      <c r="K259" s="627"/>
      <c r="L259" s="627"/>
      <c r="M259" s="627"/>
      <c r="N259" s="627"/>
      <c r="O259" s="771"/>
      <c r="X259" s="628"/>
      <c r="Y259" s="628"/>
      <c r="Z259" s="628"/>
      <c r="AA259" s="628"/>
      <c r="AB259" s="628"/>
      <c r="AW259" s="646"/>
      <c r="AX259" s="646"/>
      <c r="AY259" s="646"/>
      <c r="AZ259" s="646"/>
      <c r="BA259" s="646"/>
      <c r="BC259" s="621"/>
      <c r="BD259" s="621"/>
      <c r="BE259" s="621"/>
      <c r="BF259" s="621"/>
      <c r="BG259" s="621"/>
      <c r="BH259" s="629"/>
      <c r="BI259" s="621"/>
      <c r="BT259" s="629"/>
      <c r="BU259" s="629"/>
      <c r="BV259" s="629"/>
      <c r="BW259" s="629"/>
      <c r="BX259" s="629"/>
      <c r="BY259" s="629"/>
      <c r="BZ259" s="629"/>
      <c r="CA259" s="629"/>
      <c r="CB259" s="629"/>
      <c r="CC259" s="629"/>
      <c r="CD259" s="629"/>
      <c r="CG259" s="575"/>
      <c r="CI259" s="621"/>
      <c r="CJ259" s="621"/>
      <c r="CK259" s="621"/>
      <c r="CL259" s="621"/>
      <c r="CN259" s="621"/>
      <c r="CO259" s="621"/>
      <c r="CP259" s="621"/>
      <c r="CQ259" s="621"/>
      <c r="CR259" s="621"/>
      <c r="CS259" s="621"/>
      <c r="CT259" s="621"/>
      <c r="CU259" s="621"/>
      <c r="CV259" s="621"/>
      <c r="CW259" s="621"/>
      <c r="CZ259" s="621"/>
      <c r="DA259" s="621"/>
      <c r="DB259" s="621"/>
      <c r="DC259" s="621"/>
      <c r="DE259" s="621"/>
      <c r="DF259" s="621"/>
      <c r="DG259" s="621"/>
      <c r="DH259" s="621"/>
      <c r="DI259" s="621"/>
      <c r="DK259" s="621"/>
      <c r="DL259" s="621"/>
      <c r="DM259" s="621"/>
      <c r="DN259" s="621"/>
      <c r="DP259" s="621"/>
      <c r="DQ259" s="621"/>
      <c r="DR259" s="621"/>
      <c r="DS259" s="621"/>
      <c r="DU259" s="621"/>
      <c r="DV259" s="621"/>
      <c r="DW259" s="621"/>
      <c r="DX259" s="621"/>
      <c r="EB259" s="621"/>
      <c r="EC259" s="621"/>
      <c r="ED259" s="621"/>
      <c r="EE259" s="621"/>
      <c r="EF259" s="621"/>
      <c r="EG259" s="621"/>
      <c r="EH259" s="621"/>
      <c r="EI259" s="621"/>
      <c r="EJ259" s="621"/>
      <c r="EK259" s="621"/>
      <c r="EL259" s="621"/>
      <c r="EM259" s="621"/>
      <c r="EP259" s="577"/>
      <c r="ER259" s="572">
        <f t="shared" si="669"/>
        <v>1985</v>
      </c>
      <c r="ES259" s="621">
        <f t="shared" si="663"/>
        <v>1</v>
      </c>
      <c r="ET259" s="621">
        <f t="shared" si="664"/>
        <v>1</v>
      </c>
      <c r="EU259" s="621">
        <f t="shared" si="665"/>
        <v>1</v>
      </c>
      <c r="EV259" s="621">
        <f t="shared" si="666"/>
        <v>1</v>
      </c>
      <c r="EW259" s="621">
        <f t="shared" si="667"/>
        <v>1</v>
      </c>
      <c r="EX259" s="621">
        <f t="shared" si="668"/>
        <v>1</v>
      </c>
    </row>
    <row r="260" spans="1:154" hidden="1" x14ac:dyDescent="0.2">
      <c r="A260" s="615" t="s">
        <v>218</v>
      </c>
      <c r="B260" s="571">
        <f t="shared" si="670"/>
        <v>1955</v>
      </c>
      <c r="D260" s="626"/>
      <c r="E260" s="626"/>
      <c r="F260" s="626"/>
      <c r="G260" s="626"/>
      <c r="H260" s="626"/>
      <c r="J260" s="627"/>
      <c r="K260" s="627"/>
      <c r="L260" s="627"/>
      <c r="M260" s="627"/>
      <c r="N260" s="627"/>
      <c r="O260" s="771"/>
      <c r="X260" s="628"/>
      <c r="Y260" s="628"/>
      <c r="Z260" s="628"/>
      <c r="AA260" s="628"/>
      <c r="AB260" s="628"/>
      <c r="AW260" s="646"/>
      <c r="AX260" s="646"/>
      <c r="AY260" s="646"/>
      <c r="AZ260" s="646"/>
      <c r="BA260" s="646"/>
      <c r="BC260" s="621"/>
      <c r="BD260" s="621"/>
      <c r="BE260" s="621"/>
      <c r="BF260" s="621"/>
      <c r="BG260" s="621"/>
      <c r="BH260" s="629"/>
      <c r="BI260" s="621"/>
      <c r="BT260" s="629"/>
      <c r="BU260" s="629"/>
      <c r="BV260" s="629"/>
      <c r="BW260" s="629"/>
      <c r="BX260" s="629"/>
      <c r="BY260" s="629"/>
      <c r="BZ260" s="629"/>
      <c r="CA260" s="629"/>
      <c r="CB260" s="629"/>
      <c r="CC260" s="629"/>
      <c r="CD260" s="629"/>
      <c r="CG260" s="575"/>
      <c r="CI260" s="621"/>
      <c r="CJ260" s="621"/>
      <c r="CK260" s="621"/>
      <c r="CL260" s="621"/>
      <c r="CN260" s="621"/>
      <c r="CO260" s="621"/>
      <c r="CP260" s="621"/>
      <c r="CQ260" s="621"/>
      <c r="CR260" s="621"/>
      <c r="CS260" s="621"/>
      <c r="CT260" s="621"/>
      <c r="CU260" s="621"/>
      <c r="CV260" s="621"/>
      <c r="CW260" s="621"/>
      <c r="CZ260" s="621"/>
      <c r="DA260" s="621"/>
      <c r="DB260" s="621"/>
      <c r="DC260" s="621"/>
      <c r="DE260" s="621"/>
      <c r="DF260" s="621"/>
      <c r="DG260" s="621"/>
      <c r="DH260" s="621"/>
      <c r="DI260" s="621"/>
      <c r="DK260" s="621"/>
      <c r="DL260" s="621"/>
      <c r="DM260" s="621"/>
      <c r="DN260" s="621"/>
      <c r="DP260" s="621"/>
      <c r="DQ260" s="621"/>
      <c r="DR260" s="621"/>
      <c r="DS260" s="621"/>
      <c r="DU260" s="621"/>
      <c r="DV260" s="621"/>
      <c r="DW260" s="621"/>
      <c r="DX260" s="621"/>
      <c r="EB260" s="621"/>
      <c r="EC260" s="621"/>
      <c r="ED260" s="621"/>
      <c r="EE260" s="621"/>
      <c r="EF260" s="621"/>
      <c r="EG260" s="621"/>
      <c r="EH260" s="621"/>
      <c r="EI260" s="621"/>
      <c r="EJ260" s="621"/>
      <c r="EK260" s="621"/>
      <c r="EL260" s="621"/>
      <c r="EM260" s="621"/>
      <c r="EP260" s="577"/>
      <c r="ER260" s="572">
        <f t="shared" si="669"/>
        <v>1986</v>
      </c>
      <c r="ES260" s="621">
        <f t="shared" si="663"/>
        <v>0.85843465071050506</v>
      </c>
      <c r="ET260" s="621">
        <f t="shared" si="664"/>
        <v>0.81257692485467792</v>
      </c>
      <c r="EU260" s="621">
        <f t="shared" si="665"/>
        <v>1.0661452272578174</v>
      </c>
      <c r="EV260" s="621">
        <f t="shared" si="666"/>
        <v>1</v>
      </c>
      <c r="EW260" s="621">
        <f t="shared" si="667"/>
        <v>1</v>
      </c>
      <c r="EX260" s="621">
        <f t="shared" si="668"/>
        <v>0.99089214854688579</v>
      </c>
    </row>
    <row r="261" spans="1:154" hidden="1" x14ac:dyDescent="0.2">
      <c r="A261" s="615" t="s">
        <v>218</v>
      </c>
      <c r="B261" s="571">
        <f t="shared" si="670"/>
        <v>1956</v>
      </c>
      <c r="D261" s="626"/>
      <c r="E261" s="626"/>
      <c r="F261" s="626"/>
      <c r="G261" s="626"/>
      <c r="H261" s="626"/>
      <c r="J261" s="627"/>
      <c r="K261" s="627"/>
      <c r="L261" s="627"/>
      <c r="M261" s="627"/>
      <c r="N261" s="627"/>
      <c r="O261" s="771"/>
      <c r="X261" s="628"/>
      <c r="Y261" s="628"/>
      <c r="Z261" s="628"/>
      <c r="AA261" s="628"/>
      <c r="AB261" s="628"/>
      <c r="AW261" s="646"/>
      <c r="AX261" s="646"/>
      <c r="AY261" s="646"/>
      <c r="AZ261" s="646"/>
      <c r="BA261" s="646"/>
      <c r="BC261" s="621"/>
      <c r="BD261" s="621"/>
      <c r="BE261" s="621"/>
      <c r="BF261" s="621"/>
      <c r="BG261" s="621"/>
      <c r="BH261" s="629"/>
      <c r="BI261" s="621"/>
      <c r="BT261" s="629"/>
      <c r="BU261" s="629"/>
      <c r="BV261" s="629"/>
      <c r="BW261" s="629"/>
      <c r="BX261" s="629"/>
      <c r="BY261" s="629"/>
      <c r="BZ261" s="629"/>
      <c r="CA261" s="629"/>
      <c r="CB261" s="629"/>
      <c r="CC261" s="629"/>
      <c r="CD261" s="629"/>
      <c r="CG261" s="575"/>
      <c r="CI261" s="621"/>
      <c r="CJ261" s="621"/>
      <c r="CK261" s="621"/>
      <c r="CL261" s="621"/>
      <c r="CN261" s="621"/>
      <c r="CO261" s="621"/>
      <c r="CP261" s="621"/>
      <c r="CQ261" s="621"/>
      <c r="CR261" s="621"/>
      <c r="CS261" s="621"/>
      <c r="CT261" s="621"/>
      <c r="CU261" s="621"/>
      <c r="CV261" s="621"/>
      <c r="CW261" s="621"/>
      <c r="CZ261" s="621"/>
      <c r="DA261" s="621"/>
      <c r="DB261" s="621"/>
      <c r="DC261" s="621"/>
      <c r="DE261" s="621"/>
      <c r="DF261" s="621"/>
      <c r="DG261" s="621"/>
      <c r="DH261" s="621"/>
      <c r="DI261" s="621"/>
      <c r="DK261" s="621"/>
      <c r="DL261" s="621"/>
      <c r="DM261" s="621"/>
      <c r="DN261" s="621"/>
      <c r="DP261" s="621"/>
      <c r="DQ261" s="621"/>
      <c r="DR261" s="621"/>
      <c r="DS261" s="621"/>
      <c r="DU261" s="621"/>
      <c r="DV261" s="621"/>
      <c r="DW261" s="621"/>
      <c r="DX261" s="621"/>
      <c r="EB261" s="621"/>
      <c r="EC261" s="621"/>
      <c r="ED261" s="621"/>
      <c r="EE261" s="621"/>
      <c r="EF261" s="621"/>
      <c r="EG261" s="621"/>
      <c r="EH261" s="621"/>
      <c r="EI261" s="621"/>
      <c r="EJ261" s="621"/>
      <c r="EK261" s="621"/>
      <c r="EL261" s="621"/>
      <c r="EM261" s="621"/>
      <c r="EP261" s="577"/>
      <c r="ER261" s="572">
        <f t="shared" si="669"/>
        <v>1987</v>
      </c>
      <c r="ES261" s="621">
        <f t="shared" si="663"/>
        <v>0.83512182092604692</v>
      </c>
      <c r="ET261" s="621">
        <f t="shared" si="664"/>
        <v>0.80355334595590933</v>
      </c>
      <c r="EU261" s="621">
        <f t="shared" si="665"/>
        <v>1.0655348871531121</v>
      </c>
      <c r="EV261" s="621">
        <f t="shared" si="666"/>
        <v>1</v>
      </c>
      <c r="EW261" s="621">
        <f t="shared" si="667"/>
        <v>1</v>
      </c>
      <c r="EX261" s="621">
        <f t="shared" si="668"/>
        <v>0.97536562141154182</v>
      </c>
    </row>
    <row r="262" spans="1:154" hidden="1" x14ac:dyDescent="0.2">
      <c r="A262" s="615" t="s">
        <v>218</v>
      </c>
      <c r="B262" s="571">
        <f t="shared" si="670"/>
        <v>1957</v>
      </c>
      <c r="D262" s="626"/>
      <c r="E262" s="626"/>
      <c r="F262" s="626"/>
      <c r="G262" s="626"/>
      <c r="H262" s="626"/>
      <c r="J262" s="627"/>
      <c r="K262" s="627"/>
      <c r="L262" s="627"/>
      <c r="M262" s="627"/>
      <c r="N262" s="627"/>
      <c r="O262" s="771"/>
      <c r="X262" s="628"/>
      <c r="Y262" s="628"/>
      <c r="Z262" s="628"/>
      <c r="AA262" s="628"/>
      <c r="AB262" s="628"/>
      <c r="AW262" s="646"/>
      <c r="AX262" s="646"/>
      <c r="AY262" s="646"/>
      <c r="AZ262" s="646"/>
      <c r="BA262" s="646"/>
      <c r="BC262" s="621"/>
      <c r="BD262" s="621"/>
      <c r="BE262" s="621"/>
      <c r="BF262" s="621"/>
      <c r="BG262" s="621"/>
      <c r="BH262" s="629"/>
      <c r="BI262" s="621"/>
      <c r="BT262" s="629"/>
      <c r="BU262" s="629"/>
      <c r="BV262" s="629"/>
      <c r="BW262" s="629"/>
      <c r="BX262" s="629"/>
      <c r="BY262" s="629"/>
      <c r="BZ262" s="629"/>
      <c r="CA262" s="629"/>
      <c r="CB262" s="629"/>
      <c r="CC262" s="629"/>
      <c r="CD262" s="629"/>
      <c r="CG262" s="575"/>
      <c r="CI262" s="621"/>
      <c r="CJ262" s="621"/>
      <c r="CK262" s="621"/>
      <c r="CL262" s="621"/>
      <c r="CN262" s="621"/>
      <c r="CO262" s="621"/>
      <c r="CP262" s="621"/>
      <c r="CQ262" s="621"/>
      <c r="CR262" s="621"/>
      <c r="CS262" s="621"/>
      <c r="CT262" s="621"/>
      <c r="CU262" s="621"/>
      <c r="CV262" s="621"/>
      <c r="CW262" s="621"/>
      <c r="CZ262" s="621"/>
      <c r="DA262" s="621"/>
      <c r="DB262" s="621"/>
      <c r="DC262" s="621"/>
      <c r="DE262" s="621"/>
      <c r="DF262" s="621"/>
      <c r="DG262" s="621"/>
      <c r="DH262" s="621"/>
      <c r="DI262" s="621"/>
      <c r="DK262" s="621"/>
      <c r="DL262" s="621"/>
      <c r="DM262" s="621"/>
      <c r="DN262" s="621"/>
      <c r="DP262" s="621"/>
      <c r="DQ262" s="621"/>
      <c r="DR262" s="621"/>
      <c r="DS262" s="621"/>
      <c r="DU262" s="621"/>
      <c r="DV262" s="621"/>
      <c r="DW262" s="621"/>
      <c r="DX262" s="621"/>
      <c r="EB262" s="621"/>
      <c r="EC262" s="621"/>
      <c r="ED262" s="621"/>
      <c r="EE262" s="621"/>
      <c r="EF262" s="621"/>
      <c r="EG262" s="621"/>
      <c r="EH262" s="621"/>
      <c r="EI262" s="621"/>
      <c r="EJ262" s="621"/>
      <c r="EK262" s="621"/>
      <c r="EL262" s="621"/>
      <c r="EM262" s="621"/>
      <c r="EP262" s="577"/>
      <c r="ER262" s="572">
        <f t="shared" si="669"/>
        <v>1988</v>
      </c>
      <c r="ES262" s="621">
        <f t="shared" si="663"/>
        <v>0.7743495608735973</v>
      </c>
      <c r="ET262" s="621">
        <f t="shared" si="664"/>
        <v>0.75472620240008481</v>
      </c>
      <c r="EU262" s="621">
        <f t="shared" si="665"/>
        <v>1.0757434722652255</v>
      </c>
      <c r="EV262" s="621">
        <f t="shared" si="666"/>
        <v>1</v>
      </c>
      <c r="EW262" s="621">
        <f t="shared" si="667"/>
        <v>1</v>
      </c>
      <c r="EX262" s="621">
        <f t="shared" si="668"/>
        <v>0.95375957070556505</v>
      </c>
    </row>
    <row r="263" spans="1:154" hidden="1" x14ac:dyDescent="0.2">
      <c r="A263" s="615" t="s">
        <v>218</v>
      </c>
      <c r="B263" s="571">
        <f t="shared" si="670"/>
        <v>1958</v>
      </c>
      <c r="D263" s="626"/>
      <c r="E263" s="626"/>
      <c r="F263" s="626"/>
      <c r="G263" s="626"/>
      <c r="H263" s="626"/>
      <c r="J263" s="627"/>
      <c r="K263" s="627"/>
      <c r="L263" s="627"/>
      <c r="M263" s="627"/>
      <c r="N263" s="627"/>
      <c r="O263" s="771"/>
      <c r="X263" s="628"/>
      <c r="Y263" s="628"/>
      <c r="Z263" s="628"/>
      <c r="AA263" s="628"/>
      <c r="AB263" s="628"/>
      <c r="AW263" s="646"/>
      <c r="AX263" s="646"/>
      <c r="AY263" s="646"/>
      <c r="AZ263" s="646"/>
      <c r="BA263" s="646"/>
      <c r="BC263" s="621"/>
      <c r="BD263" s="621"/>
      <c r="BE263" s="621"/>
      <c r="BF263" s="621"/>
      <c r="BG263" s="621"/>
      <c r="BH263" s="629"/>
      <c r="BI263" s="621"/>
      <c r="BT263" s="629"/>
      <c r="BU263" s="629"/>
      <c r="BV263" s="629"/>
      <c r="BW263" s="629"/>
      <c r="BX263" s="629"/>
      <c r="BY263" s="629"/>
      <c r="BZ263" s="629"/>
      <c r="CA263" s="629"/>
      <c r="CB263" s="629"/>
      <c r="CC263" s="629"/>
      <c r="CD263" s="629"/>
      <c r="CG263" s="575"/>
      <c r="CI263" s="621"/>
      <c r="CJ263" s="621"/>
      <c r="CK263" s="621"/>
      <c r="CL263" s="621"/>
      <c r="CN263" s="621"/>
      <c r="CO263" s="621"/>
      <c r="CP263" s="621"/>
      <c r="CQ263" s="621"/>
      <c r="CR263" s="621"/>
      <c r="CS263" s="621"/>
      <c r="CT263" s="621"/>
      <c r="CU263" s="621"/>
      <c r="CV263" s="621"/>
      <c r="CW263" s="621"/>
      <c r="CZ263" s="621"/>
      <c r="DA263" s="621"/>
      <c r="DB263" s="621"/>
      <c r="DC263" s="621"/>
      <c r="DE263" s="621"/>
      <c r="DF263" s="621"/>
      <c r="DG263" s="621"/>
      <c r="DH263" s="621"/>
      <c r="DI263" s="621"/>
      <c r="DK263" s="621"/>
      <c r="DL263" s="621"/>
      <c r="DM263" s="621"/>
      <c r="DN263" s="621"/>
      <c r="DP263" s="621"/>
      <c r="DQ263" s="621"/>
      <c r="DR263" s="621"/>
      <c r="DS263" s="621"/>
      <c r="DU263" s="621"/>
      <c r="DV263" s="621"/>
      <c r="DW263" s="621"/>
      <c r="DX263" s="621"/>
      <c r="EB263" s="621"/>
      <c r="EC263" s="621"/>
      <c r="ED263" s="621"/>
      <c r="EE263" s="621"/>
      <c r="EF263" s="621"/>
      <c r="EG263" s="621"/>
      <c r="EH263" s="621"/>
      <c r="EI263" s="621"/>
      <c r="EJ263" s="621"/>
      <c r="EK263" s="621"/>
      <c r="EL263" s="621"/>
      <c r="EM263" s="621"/>
      <c r="EP263" s="577"/>
      <c r="ER263" s="572">
        <f t="shared" si="669"/>
        <v>1989</v>
      </c>
      <c r="ES263" s="621">
        <f t="shared" si="663"/>
        <v>0.78366753461150429</v>
      </c>
      <c r="ET263" s="621">
        <f t="shared" si="664"/>
        <v>0.76917041441220957</v>
      </c>
      <c r="EU263" s="621">
        <f t="shared" si="665"/>
        <v>1.0930945564410124</v>
      </c>
      <c r="EV263" s="621">
        <f t="shared" si="666"/>
        <v>1</v>
      </c>
      <c r="EW263" s="621">
        <f t="shared" si="667"/>
        <v>1</v>
      </c>
      <c r="EX263" s="621">
        <f t="shared" si="668"/>
        <v>0.93207648786894715</v>
      </c>
    </row>
    <row r="264" spans="1:154" hidden="1" x14ac:dyDescent="0.2">
      <c r="A264" s="615" t="s">
        <v>218</v>
      </c>
      <c r="B264" s="571">
        <f t="shared" si="670"/>
        <v>1959</v>
      </c>
      <c r="D264" s="626"/>
      <c r="E264" s="626"/>
      <c r="F264" s="626"/>
      <c r="G264" s="626"/>
      <c r="H264" s="626"/>
      <c r="J264" s="627"/>
      <c r="K264" s="627"/>
      <c r="L264" s="627"/>
      <c r="M264" s="627"/>
      <c r="N264" s="627"/>
      <c r="O264" s="771"/>
      <c r="X264" s="628"/>
      <c r="Y264" s="628"/>
      <c r="Z264" s="628"/>
      <c r="AA264" s="628"/>
      <c r="AB264" s="628"/>
      <c r="AW264" s="646"/>
      <c r="AX264" s="646"/>
      <c r="AY264" s="646"/>
      <c r="AZ264" s="646"/>
      <c r="BA264" s="646"/>
      <c r="BC264" s="621"/>
      <c r="BD264" s="621"/>
      <c r="BE264" s="621"/>
      <c r="BF264" s="621"/>
      <c r="BG264" s="621"/>
      <c r="BH264" s="629"/>
      <c r="BI264" s="621"/>
      <c r="BT264" s="629"/>
      <c r="BU264" s="629"/>
      <c r="BV264" s="629"/>
      <c r="BW264" s="629"/>
      <c r="BX264" s="629"/>
      <c r="BY264" s="629"/>
      <c r="BZ264" s="629"/>
      <c r="CA264" s="629"/>
      <c r="CB264" s="629"/>
      <c r="CC264" s="629"/>
      <c r="CD264" s="629"/>
      <c r="CG264" s="575"/>
      <c r="CI264" s="621"/>
      <c r="CJ264" s="621"/>
      <c r="CK264" s="621"/>
      <c r="CL264" s="621"/>
      <c r="CN264" s="621"/>
      <c r="CO264" s="621"/>
      <c r="CP264" s="621"/>
      <c r="CQ264" s="621"/>
      <c r="CR264" s="621"/>
      <c r="CS264" s="621"/>
      <c r="CT264" s="621"/>
      <c r="CU264" s="621"/>
      <c r="CV264" s="621"/>
      <c r="CW264" s="621"/>
      <c r="CZ264" s="621"/>
      <c r="DA264" s="621"/>
      <c r="DB264" s="621"/>
      <c r="DC264" s="621"/>
      <c r="DE264" s="621"/>
      <c r="DF264" s="621"/>
      <c r="DG264" s="621"/>
      <c r="DH264" s="621"/>
      <c r="DI264" s="621"/>
      <c r="DK264" s="621"/>
      <c r="DL264" s="621"/>
      <c r="DM264" s="621"/>
      <c r="DN264" s="621"/>
      <c r="DP264" s="621"/>
      <c r="DQ264" s="621"/>
      <c r="DR264" s="621"/>
      <c r="DS264" s="621"/>
      <c r="DU264" s="621"/>
      <c r="DV264" s="621"/>
      <c r="DW264" s="621"/>
      <c r="DX264" s="621"/>
      <c r="EB264" s="621"/>
      <c r="EC264" s="621"/>
      <c r="ED264" s="621"/>
      <c r="EE264" s="621"/>
      <c r="EF264" s="621"/>
      <c r="EG264" s="621"/>
      <c r="EH264" s="621"/>
      <c r="EI264" s="621"/>
      <c r="EJ264" s="621"/>
      <c r="EK264" s="621"/>
      <c r="EL264" s="621"/>
      <c r="EM264" s="621"/>
      <c r="EP264" s="577"/>
      <c r="ER264" s="572">
        <f t="shared" si="669"/>
        <v>1990</v>
      </c>
      <c r="ES264" s="621">
        <f t="shared" si="663"/>
        <v>0.79251881633039911</v>
      </c>
      <c r="ET264" s="621">
        <f t="shared" si="664"/>
        <v>0.80194547547768658</v>
      </c>
      <c r="EU264" s="621">
        <f t="shared" si="665"/>
        <v>1.0887989234835151</v>
      </c>
      <c r="EV264" s="621">
        <f t="shared" si="666"/>
        <v>1</v>
      </c>
      <c r="EW264" s="621">
        <f t="shared" si="667"/>
        <v>1</v>
      </c>
      <c r="EX264" s="621">
        <f t="shared" si="668"/>
        <v>0.90764717014766105</v>
      </c>
    </row>
    <row r="265" spans="1:154" hidden="1" x14ac:dyDescent="0.2">
      <c r="A265" s="615" t="s">
        <v>218</v>
      </c>
      <c r="B265" s="571">
        <f t="shared" si="670"/>
        <v>1960</v>
      </c>
      <c r="D265" s="626"/>
      <c r="E265" s="626"/>
      <c r="F265" s="626"/>
      <c r="G265" s="626"/>
      <c r="H265" s="626"/>
      <c r="J265" s="627"/>
      <c r="K265" s="627"/>
      <c r="L265" s="627"/>
      <c r="M265" s="627"/>
      <c r="N265" s="627"/>
      <c r="O265" s="771"/>
      <c r="X265" s="628"/>
      <c r="Y265" s="628"/>
      <c r="Z265" s="628"/>
      <c r="AA265" s="628"/>
      <c r="AB265" s="628"/>
      <c r="AW265" s="646"/>
      <c r="AX265" s="646"/>
      <c r="AY265" s="646"/>
      <c r="AZ265" s="646"/>
      <c r="BA265" s="646"/>
      <c r="BC265" s="621"/>
      <c r="BD265" s="621"/>
      <c r="BE265" s="621"/>
      <c r="BF265" s="621"/>
      <c r="BG265" s="621"/>
      <c r="BH265" s="629"/>
      <c r="BI265" s="621"/>
      <c r="BT265" s="629"/>
      <c r="BU265" s="629"/>
      <c r="BV265" s="629"/>
      <c r="BW265" s="629"/>
      <c r="BX265" s="629"/>
      <c r="BY265" s="629"/>
      <c r="BZ265" s="629"/>
      <c r="CA265" s="629"/>
      <c r="CB265" s="629"/>
      <c r="CC265" s="629"/>
      <c r="CD265" s="629"/>
      <c r="CG265" s="575"/>
      <c r="CI265" s="621"/>
      <c r="CJ265" s="621"/>
      <c r="CK265" s="621"/>
      <c r="CL265" s="621"/>
      <c r="CN265" s="621"/>
      <c r="CO265" s="621"/>
      <c r="CP265" s="621"/>
      <c r="CQ265" s="621"/>
      <c r="CR265" s="621"/>
      <c r="CS265" s="621"/>
      <c r="CT265" s="621"/>
      <c r="CU265" s="621"/>
      <c r="CV265" s="621"/>
      <c r="CW265" s="621"/>
      <c r="CZ265" s="621"/>
      <c r="DA265" s="621"/>
      <c r="DB265" s="621"/>
      <c r="DC265" s="621"/>
      <c r="DE265" s="621"/>
      <c r="DF265" s="621"/>
      <c r="DG265" s="621"/>
      <c r="DH265" s="621"/>
      <c r="DI265" s="621"/>
      <c r="DK265" s="621"/>
      <c r="DL265" s="621"/>
      <c r="DM265" s="621"/>
      <c r="DN265" s="621"/>
      <c r="DP265" s="621"/>
      <c r="DQ265" s="621"/>
      <c r="DR265" s="621"/>
      <c r="DS265" s="621"/>
      <c r="DU265" s="621"/>
      <c r="DV265" s="621"/>
      <c r="DW265" s="621"/>
      <c r="DX265" s="621"/>
      <c r="EB265" s="621"/>
      <c r="EC265" s="621"/>
      <c r="ED265" s="621"/>
      <c r="EE265" s="621"/>
      <c r="EF265" s="621"/>
      <c r="EG265" s="621"/>
      <c r="EH265" s="621"/>
      <c r="EI265" s="621"/>
      <c r="EJ265" s="621"/>
      <c r="EK265" s="621"/>
      <c r="EL265" s="621"/>
      <c r="EM265" s="621"/>
      <c r="EP265" s="577"/>
      <c r="ER265" s="572">
        <f t="shared" si="669"/>
        <v>1991</v>
      </c>
      <c r="ES265" s="621">
        <f t="shared" si="663"/>
        <v>0.77124466398433256</v>
      </c>
      <c r="ET265" s="621">
        <f t="shared" si="664"/>
        <v>0.79198259836437623</v>
      </c>
      <c r="EU265" s="621">
        <f t="shared" si="665"/>
        <v>1.0966252836629888</v>
      </c>
      <c r="EV265" s="621">
        <f t="shared" si="666"/>
        <v>1</v>
      </c>
      <c r="EW265" s="621">
        <f t="shared" si="667"/>
        <v>1</v>
      </c>
      <c r="EX265" s="621">
        <f t="shared" si="668"/>
        <v>0.88801086259782025</v>
      </c>
    </row>
    <row r="266" spans="1:154" hidden="1" x14ac:dyDescent="0.2">
      <c r="A266" s="615" t="s">
        <v>218</v>
      </c>
      <c r="B266" s="571">
        <f t="shared" si="670"/>
        <v>1961</v>
      </c>
      <c r="D266" s="626"/>
      <c r="E266" s="626"/>
      <c r="F266" s="626"/>
      <c r="G266" s="626"/>
      <c r="H266" s="626"/>
      <c r="J266" s="627"/>
      <c r="K266" s="627"/>
      <c r="L266" s="627"/>
      <c r="M266" s="627"/>
      <c r="N266" s="627"/>
      <c r="O266" s="771"/>
      <c r="X266" s="628"/>
      <c r="Y266" s="628"/>
      <c r="Z266" s="628"/>
      <c r="AA266" s="628"/>
      <c r="AB266" s="628"/>
      <c r="AW266" s="646"/>
      <c r="AX266" s="646"/>
      <c r="AY266" s="646"/>
      <c r="AZ266" s="646"/>
      <c r="BA266" s="646"/>
      <c r="BC266" s="621"/>
      <c r="BD266" s="621"/>
      <c r="BE266" s="621"/>
      <c r="BF266" s="621"/>
      <c r="BG266" s="621"/>
      <c r="BH266" s="629"/>
      <c r="BI266" s="621"/>
      <c r="BT266" s="629"/>
      <c r="BU266" s="629"/>
      <c r="BV266" s="629"/>
      <c r="BW266" s="629"/>
      <c r="BX266" s="629"/>
      <c r="BY266" s="629"/>
      <c r="BZ266" s="629"/>
      <c r="CA266" s="629"/>
      <c r="CB266" s="629"/>
      <c r="CC266" s="629"/>
      <c r="CD266" s="629"/>
      <c r="CG266" s="575"/>
      <c r="CI266" s="621"/>
      <c r="CJ266" s="621"/>
      <c r="CK266" s="621"/>
      <c r="CL266" s="621"/>
      <c r="CN266" s="621"/>
      <c r="CO266" s="621"/>
      <c r="CP266" s="621"/>
      <c r="CQ266" s="621"/>
      <c r="CR266" s="621"/>
      <c r="CS266" s="621"/>
      <c r="CT266" s="621"/>
      <c r="CU266" s="621"/>
      <c r="CV266" s="621"/>
      <c r="CW266" s="621"/>
      <c r="CZ266" s="621"/>
      <c r="DA266" s="621"/>
      <c r="DB266" s="621"/>
      <c r="DC266" s="621"/>
      <c r="DE266" s="621"/>
      <c r="DF266" s="621"/>
      <c r="DG266" s="621"/>
      <c r="DH266" s="621"/>
      <c r="DI266" s="621"/>
      <c r="DK266" s="621"/>
      <c r="DL266" s="621"/>
      <c r="DM266" s="621"/>
      <c r="DN266" s="621"/>
      <c r="DP266" s="621"/>
      <c r="DQ266" s="621"/>
      <c r="DR266" s="621"/>
      <c r="DS266" s="621"/>
      <c r="DU266" s="621"/>
      <c r="DV266" s="621"/>
      <c r="DW266" s="621"/>
      <c r="DX266" s="621"/>
      <c r="EB266" s="621"/>
      <c r="EC266" s="621"/>
      <c r="ED266" s="621"/>
      <c r="EE266" s="621"/>
      <c r="EF266" s="621"/>
      <c r="EG266" s="621"/>
      <c r="EH266" s="621"/>
      <c r="EI266" s="621"/>
      <c r="EJ266" s="621"/>
      <c r="EK266" s="621"/>
      <c r="EL266" s="621"/>
      <c r="EM266" s="621"/>
      <c r="EP266" s="577"/>
      <c r="ER266" s="572">
        <f t="shared" si="669"/>
        <v>1992</v>
      </c>
      <c r="ES266" s="621">
        <f t="shared" si="663"/>
        <v>0.76611411124510698</v>
      </c>
      <c r="ET266" s="621">
        <f t="shared" si="664"/>
        <v>0.79515336470278863</v>
      </c>
      <c r="EU266" s="621">
        <f t="shared" si="665"/>
        <v>1.1086219891790638</v>
      </c>
      <c r="EV266" s="621">
        <f t="shared" si="666"/>
        <v>1</v>
      </c>
      <c r="EW266" s="621">
        <f t="shared" si="667"/>
        <v>1</v>
      </c>
      <c r="EX266" s="621">
        <f t="shared" si="668"/>
        <v>0.86907863253337969</v>
      </c>
    </row>
    <row r="267" spans="1:154" hidden="1" x14ac:dyDescent="0.2">
      <c r="A267" s="615" t="s">
        <v>218</v>
      </c>
      <c r="B267" s="571">
        <f t="shared" si="670"/>
        <v>1962</v>
      </c>
      <c r="D267" s="626"/>
      <c r="E267" s="626"/>
      <c r="F267" s="626"/>
      <c r="G267" s="626"/>
      <c r="H267" s="626"/>
      <c r="J267" s="627"/>
      <c r="K267" s="627"/>
      <c r="L267" s="627"/>
      <c r="M267" s="627"/>
      <c r="N267" s="627"/>
      <c r="O267" s="771"/>
      <c r="X267" s="628"/>
      <c r="Y267" s="628"/>
      <c r="Z267" s="628"/>
      <c r="AA267" s="628"/>
      <c r="AB267" s="628"/>
      <c r="AW267" s="646"/>
      <c r="AX267" s="646"/>
      <c r="AY267" s="646"/>
      <c r="AZ267" s="646"/>
      <c r="BA267" s="646"/>
      <c r="BC267" s="621"/>
      <c r="BD267" s="621"/>
      <c r="BE267" s="621"/>
      <c r="BF267" s="621"/>
      <c r="BG267" s="621"/>
      <c r="BH267" s="629"/>
      <c r="BI267" s="621"/>
      <c r="BT267" s="629"/>
      <c r="BU267" s="629"/>
      <c r="BV267" s="629"/>
      <c r="BW267" s="629"/>
      <c r="BX267" s="629"/>
      <c r="BY267" s="629"/>
      <c r="BZ267" s="629"/>
      <c r="CA267" s="629"/>
      <c r="CB267" s="629"/>
      <c r="CC267" s="629"/>
      <c r="CD267" s="629"/>
      <c r="CG267" s="575"/>
      <c r="CI267" s="621"/>
      <c r="CJ267" s="621"/>
      <c r="CK267" s="621"/>
      <c r="CL267" s="621"/>
      <c r="CN267" s="621"/>
      <c r="CO267" s="621"/>
      <c r="CP267" s="621"/>
      <c r="CQ267" s="621"/>
      <c r="CR267" s="621"/>
      <c r="CS267" s="621"/>
      <c r="CT267" s="621"/>
      <c r="CU267" s="621"/>
      <c r="CV267" s="621"/>
      <c r="CW267" s="621"/>
      <c r="CZ267" s="621"/>
      <c r="DA267" s="621"/>
      <c r="DB267" s="621"/>
      <c r="DC267" s="621"/>
      <c r="DE267" s="621"/>
      <c r="DF267" s="621"/>
      <c r="DG267" s="621"/>
      <c r="DH267" s="621"/>
      <c r="DI267" s="621"/>
      <c r="DK267" s="621"/>
      <c r="DL267" s="621"/>
      <c r="DM267" s="621"/>
      <c r="DN267" s="621"/>
      <c r="DP267" s="621"/>
      <c r="DQ267" s="621"/>
      <c r="DR267" s="621"/>
      <c r="DS267" s="621"/>
      <c r="DU267" s="621"/>
      <c r="DV267" s="621"/>
      <c r="DW267" s="621"/>
      <c r="DX267" s="621"/>
      <c r="EB267" s="621"/>
      <c r="EC267" s="621"/>
      <c r="ED267" s="621"/>
      <c r="EE267" s="621"/>
      <c r="EF267" s="621"/>
      <c r="EG267" s="621"/>
      <c r="EH267" s="621"/>
      <c r="EI267" s="621"/>
      <c r="EJ267" s="621"/>
      <c r="EK267" s="621"/>
      <c r="EL267" s="621"/>
      <c r="EM267" s="621"/>
      <c r="EP267" s="577"/>
      <c r="ER267" s="572">
        <f t="shared" si="669"/>
        <v>1993</v>
      </c>
      <c r="ES267" s="621">
        <f t="shared" si="663"/>
        <v>0.70588083006970559</v>
      </c>
      <c r="ET267" s="621">
        <f t="shared" si="664"/>
        <v>0.76346629041753267</v>
      </c>
      <c r="EU267" s="621">
        <f t="shared" si="665"/>
        <v>1.0819619287487228</v>
      </c>
      <c r="EV267" s="621">
        <f t="shared" si="666"/>
        <v>1</v>
      </c>
      <c r="EW267" s="621">
        <f t="shared" si="667"/>
        <v>1</v>
      </c>
      <c r="EX267" s="621">
        <f t="shared" si="668"/>
        <v>0.85453438374826463</v>
      </c>
    </row>
    <row r="268" spans="1:154" hidden="1" x14ac:dyDescent="0.2">
      <c r="A268" s="615" t="s">
        <v>218</v>
      </c>
      <c r="B268" s="571">
        <f t="shared" si="670"/>
        <v>1963</v>
      </c>
      <c r="D268" s="626"/>
      <c r="E268" s="626"/>
      <c r="F268" s="626"/>
      <c r="G268" s="626"/>
      <c r="H268" s="626"/>
      <c r="J268" s="627"/>
      <c r="K268" s="627"/>
      <c r="L268" s="627"/>
      <c r="M268" s="627"/>
      <c r="N268" s="627"/>
      <c r="O268" s="771"/>
      <c r="X268" s="628"/>
      <c r="Y268" s="628"/>
      <c r="Z268" s="628"/>
      <c r="AA268" s="628"/>
      <c r="AB268" s="628"/>
      <c r="AW268" s="646"/>
      <c r="AX268" s="646"/>
      <c r="AY268" s="646"/>
      <c r="AZ268" s="646"/>
      <c r="BA268" s="646"/>
      <c r="BC268" s="621"/>
      <c r="BD268" s="621"/>
      <c r="BE268" s="621"/>
      <c r="BF268" s="621"/>
      <c r="BG268" s="621"/>
      <c r="BH268" s="629"/>
      <c r="BI268" s="621"/>
      <c r="BT268" s="629"/>
      <c r="BU268" s="629"/>
      <c r="BV268" s="629"/>
      <c r="BW268" s="629"/>
      <c r="BX268" s="629"/>
      <c r="BY268" s="629"/>
      <c r="BZ268" s="629"/>
      <c r="CA268" s="629"/>
      <c r="CB268" s="629"/>
      <c r="CC268" s="629"/>
      <c r="CD268" s="629"/>
      <c r="CG268" s="575"/>
      <c r="CI268" s="621"/>
      <c r="CJ268" s="621"/>
      <c r="CK268" s="621"/>
      <c r="CL268" s="621"/>
      <c r="CN268" s="621"/>
      <c r="CO268" s="621"/>
      <c r="CP268" s="621"/>
      <c r="CQ268" s="621"/>
      <c r="CR268" s="621"/>
      <c r="CS268" s="621"/>
      <c r="CT268" s="621"/>
      <c r="CU268" s="621"/>
      <c r="CV268" s="621"/>
      <c r="CW268" s="621"/>
      <c r="CZ268" s="621"/>
      <c r="DA268" s="621"/>
      <c r="DB268" s="621"/>
      <c r="DC268" s="621"/>
      <c r="DE268" s="621"/>
      <c r="DF268" s="621"/>
      <c r="DG268" s="621"/>
      <c r="DH268" s="621"/>
      <c r="DI268" s="621"/>
      <c r="DK268" s="621"/>
      <c r="DL268" s="621"/>
      <c r="DM268" s="621"/>
      <c r="DN268" s="621"/>
      <c r="DP268" s="621"/>
      <c r="DQ268" s="621"/>
      <c r="DR268" s="621"/>
      <c r="DS268" s="621"/>
      <c r="DU268" s="621"/>
      <c r="DV268" s="621"/>
      <c r="DW268" s="621"/>
      <c r="DX268" s="621"/>
      <c r="EB268" s="621"/>
      <c r="EC268" s="621"/>
      <c r="ED268" s="621"/>
      <c r="EE268" s="621"/>
      <c r="EF268" s="621"/>
      <c r="EG268" s="621"/>
      <c r="EH268" s="621"/>
      <c r="EI268" s="621"/>
      <c r="EJ268" s="621"/>
      <c r="EK268" s="621"/>
      <c r="EL268" s="621"/>
      <c r="EM268" s="621"/>
      <c r="EP268" s="577"/>
      <c r="ER268" s="572">
        <f t="shared" si="669"/>
        <v>1994</v>
      </c>
      <c r="ES268" s="621">
        <f t="shared" si="663"/>
        <v>0.65333124629127537</v>
      </c>
      <c r="ET268" s="621">
        <f t="shared" si="664"/>
        <v>0.70867109139848494</v>
      </c>
      <c r="EU268" s="621">
        <f t="shared" si="665"/>
        <v>1.1037080263434336</v>
      </c>
      <c r="EV268" s="621">
        <f t="shared" si="666"/>
        <v>1</v>
      </c>
      <c r="EW268" s="621">
        <f t="shared" si="667"/>
        <v>1</v>
      </c>
      <c r="EX268" s="621">
        <f t="shared" si="668"/>
        <v>0.83528467103096848</v>
      </c>
    </row>
    <row r="269" spans="1:154" hidden="1" x14ac:dyDescent="0.2">
      <c r="A269" s="615" t="s">
        <v>218</v>
      </c>
      <c r="B269" s="571">
        <f t="shared" si="670"/>
        <v>1964</v>
      </c>
      <c r="D269" s="626"/>
      <c r="E269" s="626"/>
      <c r="F269" s="626"/>
      <c r="G269" s="626"/>
      <c r="H269" s="626"/>
      <c r="J269" s="627"/>
      <c r="K269" s="627"/>
      <c r="L269" s="627"/>
      <c r="M269" s="627"/>
      <c r="N269" s="627"/>
      <c r="O269" s="771"/>
      <c r="X269" s="628"/>
      <c r="Y269" s="628"/>
      <c r="Z269" s="628"/>
      <c r="AA269" s="628"/>
      <c r="AB269" s="628"/>
      <c r="AW269" s="646"/>
      <c r="AX269" s="646"/>
      <c r="AY269" s="646"/>
      <c r="AZ269" s="646"/>
      <c r="BA269" s="646"/>
      <c r="BC269" s="621"/>
      <c r="BD269" s="621"/>
      <c r="BE269" s="621"/>
      <c r="BF269" s="621"/>
      <c r="BG269" s="621"/>
      <c r="BH269" s="629"/>
      <c r="BI269" s="621"/>
      <c r="BT269" s="629"/>
      <c r="BU269" s="629"/>
      <c r="BV269" s="629"/>
      <c r="BW269" s="629"/>
      <c r="BX269" s="629"/>
      <c r="BY269" s="629"/>
      <c r="BZ269" s="629"/>
      <c r="CA269" s="629"/>
      <c r="CB269" s="629"/>
      <c r="CC269" s="629"/>
      <c r="CD269" s="629"/>
      <c r="CG269" s="575"/>
      <c r="CI269" s="621"/>
      <c r="CJ269" s="621"/>
      <c r="CK269" s="621"/>
      <c r="CL269" s="621"/>
      <c r="CN269" s="621"/>
      <c r="CO269" s="621"/>
      <c r="CP269" s="621"/>
      <c r="CQ269" s="621"/>
      <c r="CR269" s="621"/>
      <c r="CS269" s="621"/>
      <c r="CT269" s="621"/>
      <c r="CU269" s="621"/>
      <c r="CV269" s="621"/>
      <c r="CW269" s="621"/>
      <c r="CZ269" s="621"/>
      <c r="DA269" s="621"/>
      <c r="DB269" s="621"/>
      <c r="DC269" s="621"/>
      <c r="DE269" s="621"/>
      <c r="DF269" s="621"/>
      <c r="DG269" s="621"/>
      <c r="DH269" s="621"/>
      <c r="DI269" s="621"/>
      <c r="DK269" s="621"/>
      <c r="DL269" s="621"/>
      <c r="DM269" s="621"/>
      <c r="DN269" s="621"/>
      <c r="DP269" s="621"/>
      <c r="DQ269" s="621"/>
      <c r="DR269" s="621"/>
      <c r="DS269" s="621"/>
      <c r="DU269" s="621"/>
      <c r="DV269" s="621"/>
      <c r="DW269" s="621"/>
      <c r="DX269" s="621"/>
      <c r="EB269" s="621"/>
      <c r="EC269" s="621"/>
      <c r="ED269" s="621"/>
      <c r="EE269" s="621"/>
      <c r="EF269" s="621"/>
      <c r="EG269" s="621"/>
      <c r="EH269" s="621"/>
      <c r="EI269" s="621"/>
      <c r="EJ269" s="621"/>
      <c r="EK269" s="621"/>
      <c r="EL269" s="621"/>
      <c r="EM269" s="621"/>
      <c r="EP269" s="577"/>
      <c r="ER269" s="572">
        <f t="shared" si="669"/>
        <v>1995</v>
      </c>
      <c r="ES269" s="621">
        <f t="shared" si="663"/>
        <v>0.62019433014865943</v>
      </c>
      <c r="ET269" s="621">
        <f t="shared" si="664"/>
        <v>0.68042485600119351</v>
      </c>
      <c r="EU269" s="621">
        <f t="shared" si="665"/>
        <v>1.1078088933551402</v>
      </c>
      <c r="EV269" s="621">
        <f t="shared" si="666"/>
        <v>1</v>
      </c>
      <c r="EW269" s="621">
        <f t="shared" si="667"/>
        <v>1</v>
      </c>
      <c r="EX269" s="621">
        <f t="shared" si="668"/>
        <v>0.82277819610500691</v>
      </c>
    </row>
    <row r="270" spans="1:154" hidden="1" x14ac:dyDescent="0.2">
      <c r="A270" s="615" t="s">
        <v>218</v>
      </c>
      <c r="B270" s="571">
        <f t="shared" si="670"/>
        <v>1965</v>
      </c>
      <c r="D270" s="626"/>
      <c r="E270" s="626"/>
      <c r="F270" s="626"/>
      <c r="G270" s="626"/>
      <c r="H270" s="626"/>
      <c r="J270" s="627"/>
      <c r="K270" s="627"/>
      <c r="L270" s="627"/>
      <c r="M270" s="627"/>
      <c r="N270" s="627"/>
      <c r="O270" s="771"/>
      <c r="X270" s="628"/>
      <c r="Y270" s="628"/>
      <c r="Z270" s="628"/>
      <c r="AA270" s="628"/>
      <c r="AB270" s="628"/>
      <c r="AW270" s="646"/>
      <c r="AX270" s="646"/>
      <c r="AY270" s="646"/>
      <c r="AZ270" s="646"/>
      <c r="BA270" s="646"/>
      <c r="BC270" s="621"/>
      <c r="BD270" s="621"/>
      <c r="BE270" s="621"/>
      <c r="BF270" s="621"/>
      <c r="BG270" s="621"/>
      <c r="BH270" s="629"/>
      <c r="BI270" s="621"/>
      <c r="BT270" s="629"/>
      <c r="BU270" s="629"/>
      <c r="BV270" s="629"/>
      <c r="BW270" s="629"/>
      <c r="BX270" s="629"/>
      <c r="BY270" s="629"/>
      <c r="BZ270" s="629"/>
      <c r="CA270" s="629"/>
      <c r="CB270" s="629"/>
      <c r="CC270" s="629"/>
      <c r="CD270" s="629"/>
      <c r="CG270" s="575"/>
      <c r="CI270" s="621"/>
      <c r="CJ270" s="621"/>
      <c r="CK270" s="621"/>
      <c r="CL270" s="621"/>
      <c r="CN270" s="621"/>
      <c r="CO270" s="621"/>
      <c r="CP270" s="621"/>
      <c r="CQ270" s="621"/>
      <c r="CR270" s="621"/>
      <c r="CS270" s="621"/>
      <c r="CT270" s="621"/>
      <c r="CU270" s="621"/>
      <c r="CV270" s="621"/>
      <c r="CW270" s="621"/>
      <c r="CZ270" s="621"/>
      <c r="DA270" s="621"/>
      <c r="DB270" s="621"/>
      <c r="DC270" s="621"/>
      <c r="DE270" s="621"/>
      <c r="DF270" s="621"/>
      <c r="DG270" s="621"/>
      <c r="DH270" s="621"/>
      <c r="DI270" s="621"/>
      <c r="DK270" s="621"/>
      <c r="DL270" s="621"/>
      <c r="DM270" s="621"/>
      <c r="DN270" s="621"/>
      <c r="DP270" s="621"/>
      <c r="DQ270" s="621"/>
      <c r="DR270" s="621"/>
      <c r="DS270" s="621"/>
      <c r="DU270" s="621"/>
      <c r="DV270" s="621"/>
      <c r="DW270" s="621"/>
      <c r="DX270" s="621"/>
      <c r="EB270" s="621"/>
      <c r="EC270" s="621"/>
      <c r="ED270" s="621"/>
      <c r="EE270" s="621"/>
      <c r="EF270" s="621"/>
      <c r="EG270" s="621"/>
      <c r="EH270" s="621"/>
      <c r="EI270" s="621"/>
      <c r="EJ270" s="621"/>
      <c r="EK270" s="621"/>
      <c r="EL270" s="621"/>
      <c r="EM270" s="621"/>
      <c r="EP270" s="577"/>
      <c r="ER270" s="572">
        <f t="shared" si="669"/>
        <v>1996</v>
      </c>
      <c r="ES270" s="621">
        <f t="shared" si="663"/>
        <v>0.65740670361959475</v>
      </c>
      <c r="ET270" s="621">
        <f t="shared" si="664"/>
        <v>0.74288009186138237</v>
      </c>
      <c r="EU270" s="621">
        <f t="shared" si="665"/>
        <v>1.1045227803354818</v>
      </c>
      <c r="EV270" s="621">
        <f t="shared" si="666"/>
        <v>1</v>
      </c>
      <c r="EW270" s="621">
        <f t="shared" si="667"/>
        <v>1</v>
      </c>
      <c r="EX270" s="621">
        <f t="shared" si="668"/>
        <v>0.80119961296052866</v>
      </c>
    </row>
    <row r="271" spans="1:154" hidden="1" x14ac:dyDescent="0.2">
      <c r="A271" s="615" t="s">
        <v>218</v>
      </c>
      <c r="B271" s="571">
        <f t="shared" si="670"/>
        <v>1966</v>
      </c>
      <c r="D271" s="626"/>
      <c r="E271" s="626"/>
      <c r="F271" s="626"/>
      <c r="G271" s="626"/>
      <c r="H271" s="626"/>
      <c r="J271" s="627"/>
      <c r="K271" s="627"/>
      <c r="L271" s="627"/>
      <c r="M271" s="627"/>
      <c r="N271" s="627"/>
      <c r="O271" s="771"/>
      <c r="X271" s="628"/>
      <c r="Y271" s="628"/>
      <c r="Z271" s="628"/>
      <c r="AA271" s="628"/>
      <c r="AB271" s="628"/>
      <c r="AW271" s="646"/>
      <c r="AX271" s="646"/>
      <c r="AY271" s="646"/>
      <c r="AZ271" s="646"/>
      <c r="BA271" s="646"/>
      <c r="BC271" s="621"/>
      <c r="BD271" s="621"/>
      <c r="BE271" s="621"/>
      <c r="BF271" s="621"/>
      <c r="BG271" s="621"/>
      <c r="BH271" s="629"/>
      <c r="BI271" s="621"/>
      <c r="BT271" s="629"/>
      <c r="BU271" s="629"/>
      <c r="BV271" s="629"/>
      <c r="BW271" s="629"/>
      <c r="BX271" s="629"/>
      <c r="BY271" s="629"/>
      <c r="BZ271" s="629"/>
      <c r="CA271" s="629"/>
      <c r="CB271" s="629"/>
      <c r="CC271" s="629"/>
      <c r="CD271" s="629"/>
      <c r="CG271" s="575"/>
      <c r="CI271" s="621"/>
      <c r="CJ271" s="621"/>
      <c r="CK271" s="621"/>
      <c r="CL271" s="621"/>
      <c r="CN271" s="621"/>
      <c r="CO271" s="621"/>
      <c r="CP271" s="621"/>
      <c r="CQ271" s="621"/>
      <c r="CR271" s="621"/>
      <c r="CS271" s="621"/>
      <c r="CT271" s="621"/>
      <c r="CU271" s="621"/>
      <c r="CV271" s="621"/>
      <c r="CW271" s="621"/>
      <c r="CZ271" s="621"/>
      <c r="DA271" s="621"/>
      <c r="DB271" s="621"/>
      <c r="DC271" s="621"/>
      <c r="DE271" s="621"/>
      <c r="DF271" s="621"/>
      <c r="DG271" s="621"/>
      <c r="DH271" s="621"/>
      <c r="DI271" s="621"/>
      <c r="DK271" s="621"/>
      <c r="DL271" s="621"/>
      <c r="DM271" s="621"/>
      <c r="DN271" s="621"/>
      <c r="DP271" s="621"/>
      <c r="DQ271" s="621"/>
      <c r="DR271" s="621"/>
      <c r="DS271" s="621"/>
      <c r="DU271" s="621"/>
      <c r="DV271" s="621"/>
      <c r="DW271" s="621"/>
      <c r="DX271" s="621"/>
      <c r="EB271" s="621"/>
      <c r="EC271" s="621"/>
      <c r="ED271" s="621"/>
      <c r="EE271" s="621"/>
      <c r="EF271" s="621"/>
      <c r="EG271" s="621"/>
      <c r="EH271" s="621"/>
      <c r="EI271" s="621"/>
      <c r="EJ271" s="621"/>
      <c r="EK271" s="621"/>
      <c r="EL271" s="621"/>
      <c r="EM271" s="621"/>
      <c r="EP271" s="577"/>
      <c r="ER271" s="572">
        <f t="shared" si="669"/>
        <v>1997</v>
      </c>
      <c r="ES271" s="621">
        <f t="shared" si="663"/>
        <v>0.651634254542378</v>
      </c>
      <c r="ET271" s="621">
        <f t="shared" si="664"/>
        <v>0.74170670537430983</v>
      </c>
      <c r="EU271" s="621">
        <f t="shared" si="665"/>
        <v>1.1063274009557482</v>
      </c>
      <c r="EV271" s="621">
        <f t="shared" si="666"/>
        <v>1</v>
      </c>
      <c r="EW271" s="621">
        <f t="shared" si="667"/>
        <v>1</v>
      </c>
      <c r="EX271" s="621">
        <f t="shared" si="668"/>
        <v>0.79412347014126261</v>
      </c>
    </row>
    <row r="272" spans="1:154" hidden="1" x14ac:dyDescent="0.2">
      <c r="A272" s="615" t="s">
        <v>218</v>
      </c>
      <c r="B272" s="571">
        <f t="shared" si="670"/>
        <v>1967</v>
      </c>
      <c r="D272" s="626"/>
      <c r="E272" s="626"/>
      <c r="F272" s="626"/>
      <c r="G272" s="626"/>
      <c r="H272" s="626"/>
      <c r="J272" s="627"/>
      <c r="K272" s="627"/>
      <c r="L272" s="627"/>
      <c r="M272" s="627"/>
      <c r="N272" s="627"/>
      <c r="O272" s="771"/>
      <c r="X272" s="628"/>
      <c r="Y272" s="628"/>
      <c r="Z272" s="628"/>
      <c r="AA272" s="628"/>
      <c r="AB272" s="628"/>
      <c r="AW272" s="646"/>
      <c r="AX272" s="646"/>
      <c r="AY272" s="646"/>
      <c r="AZ272" s="646"/>
      <c r="BA272" s="646"/>
      <c r="BC272" s="621"/>
      <c r="BD272" s="621"/>
      <c r="BE272" s="621"/>
      <c r="BF272" s="621"/>
      <c r="BG272" s="621"/>
      <c r="BH272" s="629"/>
      <c r="BI272" s="621"/>
      <c r="BT272" s="629"/>
      <c r="BU272" s="629"/>
      <c r="BV272" s="629"/>
      <c r="BW272" s="629"/>
      <c r="BX272" s="629"/>
      <c r="BY272" s="629"/>
      <c r="BZ272" s="629"/>
      <c r="CA272" s="629"/>
      <c r="CB272" s="629"/>
      <c r="CC272" s="629"/>
      <c r="CD272" s="629"/>
      <c r="CG272" s="575"/>
      <c r="CI272" s="621"/>
      <c r="CJ272" s="621"/>
      <c r="CK272" s="621"/>
      <c r="CL272" s="621"/>
      <c r="CN272" s="621"/>
      <c r="CO272" s="621"/>
      <c r="CP272" s="621"/>
      <c r="CQ272" s="621"/>
      <c r="CR272" s="621"/>
      <c r="CS272" s="621"/>
      <c r="CT272" s="621"/>
      <c r="CU272" s="621"/>
      <c r="CV272" s="621"/>
      <c r="CW272" s="621"/>
      <c r="CZ272" s="621"/>
      <c r="DA272" s="621"/>
      <c r="DB272" s="621"/>
      <c r="DC272" s="621"/>
      <c r="DE272" s="621"/>
      <c r="DF272" s="621"/>
      <c r="DG272" s="621"/>
      <c r="DH272" s="621"/>
      <c r="DI272" s="621"/>
      <c r="DK272" s="621"/>
      <c r="DL272" s="621"/>
      <c r="DM272" s="621"/>
      <c r="DN272" s="621"/>
      <c r="DP272" s="621"/>
      <c r="DQ272" s="621"/>
      <c r="DR272" s="621"/>
      <c r="DS272" s="621"/>
      <c r="DU272" s="621"/>
      <c r="DV272" s="621"/>
      <c r="DW272" s="621"/>
      <c r="DX272" s="621"/>
      <c r="EB272" s="621"/>
      <c r="EC272" s="621"/>
      <c r="ED272" s="621"/>
      <c r="EE272" s="621"/>
      <c r="EF272" s="621"/>
      <c r="EG272" s="621"/>
      <c r="EH272" s="621"/>
      <c r="EI272" s="621"/>
      <c r="EJ272" s="621"/>
      <c r="EK272" s="621"/>
      <c r="EL272" s="621"/>
      <c r="EM272" s="621"/>
      <c r="EP272" s="577"/>
      <c r="ER272" s="572">
        <f t="shared" si="669"/>
        <v>1998</v>
      </c>
      <c r="ES272" s="621">
        <f t="shared" si="663"/>
        <v>0.62448686531141206</v>
      </c>
      <c r="ET272" s="621">
        <f t="shared" si="664"/>
        <v>0.70847385777772798</v>
      </c>
      <c r="EU272" s="621">
        <f t="shared" si="665"/>
        <v>1.1154188344831355</v>
      </c>
      <c r="EV272" s="621">
        <f t="shared" si="666"/>
        <v>1</v>
      </c>
      <c r="EW272" s="621">
        <f t="shared" si="667"/>
        <v>1</v>
      </c>
      <c r="EX272" s="621">
        <f t="shared" si="668"/>
        <v>0.79024454235632879</v>
      </c>
    </row>
    <row r="273" spans="1:154" hidden="1" x14ac:dyDescent="0.2">
      <c r="A273" s="615" t="s">
        <v>218</v>
      </c>
      <c r="B273" s="571">
        <f t="shared" si="670"/>
        <v>1968</v>
      </c>
      <c r="D273" s="626"/>
      <c r="E273" s="626"/>
      <c r="F273" s="626"/>
      <c r="G273" s="626"/>
      <c r="H273" s="626"/>
      <c r="J273" s="627"/>
      <c r="K273" s="627"/>
      <c r="L273" s="627"/>
      <c r="M273" s="627"/>
      <c r="N273" s="627"/>
      <c r="O273" s="771"/>
      <c r="X273" s="628"/>
      <c r="Y273" s="628"/>
      <c r="Z273" s="628"/>
      <c r="AA273" s="628"/>
      <c r="AB273" s="628"/>
      <c r="AW273" s="646"/>
      <c r="AX273" s="646"/>
      <c r="AY273" s="646"/>
      <c r="AZ273" s="646"/>
      <c r="BA273" s="646"/>
      <c r="BC273" s="621"/>
      <c r="BD273" s="621"/>
      <c r="BE273" s="621"/>
      <c r="BF273" s="621"/>
      <c r="BG273" s="621"/>
      <c r="BH273" s="629"/>
      <c r="BI273" s="621"/>
      <c r="BT273" s="629"/>
      <c r="BU273" s="629"/>
      <c r="BV273" s="629"/>
      <c r="BW273" s="629"/>
      <c r="BX273" s="629"/>
      <c r="BY273" s="629"/>
      <c r="BZ273" s="629"/>
      <c r="CA273" s="629"/>
      <c r="CB273" s="629"/>
      <c r="CC273" s="629"/>
      <c r="CD273" s="629"/>
      <c r="CG273" s="575"/>
      <c r="CI273" s="621"/>
      <c r="CJ273" s="621"/>
      <c r="CK273" s="621"/>
      <c r="CL273" s="621"/>
      <c r="CN273" s="621"/>
      <c r="CO273" s="621"/>
      <c r="CP273" s="621"/>
      <c r="CQ273" s="621"/>
      <c r="CR273" s="621"/>
      <c r="CS273" s="621"/>
      <c r="CT273" s="621"/>
      <c r="CU273" s="621"/>
      <c r="CV273" s="621"/>
      <c r="CW273" s="621"/>
      <c r="CZ273" s="621"/>
      <c r="DA273" s="621"/>
      <c r="DB273" s="621"/>
      <c r="DC273" s="621"/>
      <c r="DE273" s="621"/>
      <c r="DF273" s="621"/>
      <c r="DG273" s="621"/>
      <c r="DH273" s="621"/>
      <c r="DI273" s="621"/>
      <c r="DK273" s="621"/>
      <c r="DL273" s="621"/>
      <c r="DM273" s="621"/>
      <c r="DN273" s="621"/>
      <c r="DP273" s="621"/>
      <c r="DQ273" s="621"/>
      <c r="DR273" s="621"/>
      <c r="DS273" s="621"/>
      <c r="DU273" s="621"/>
      <c r="DV273" s="621"/>
      <c r="DW273" s="621"/>
      <c r="DX273" s="621"/>
      <c r="EB273" s="621"/>
      <c r="EC273" s="621"/>
      <c r="ED273" s="621"/>
      <c r="EE273" s="621"/>
      <c r="EF273" s="621"/>
      <c r="EG273" s="621"/>
      <c r="EH273" s="621"/>
      <c r="EI273" s="621"/>
      <c r="EJ273" s="621"/>
      <c r="EK273" s="621"/>
      <c r="EL273" s="621"/>
      <c r="EM273" s="621"/>
      <c r="EP273" s="577"/>
      <c r="ER273" s="572">
        <f t="shared" si="669"/>
        <v>1999</v>
      </c>
      <c r="ES273" s="621">
        <f t="shared" si="663"/>
        <v>0.61116351788516088</v>
      </c>
      <c r="ET273" s="621">
        <f t="shared" si="664"/>
        <v>0.69649996342953269</v>
      </c>
      <c r="EU273" s="621">
        <f t="shared" si="665"/>
        <v>1.1272802507077624</v>
      </c>
      <c r="EV273" s="621">
        <f t="shared" si="666"/>
        <v>1</v>
      </c>
      <c r="EW273" s="621">
        <f t="shared" si="667"/>
        <v>1</v>
      </c>
      <c r="EX273" s="621">
        <f t="shared" si="668"/>
        <v>0.77840286478041232</v>
      </c>
    </row>
    <row r="274" spans="1:154" hidden="1" x14ac:dyDescent="0.2">
      <c r="A274" s="615" t="s">
        <v>218</v>
      </c>
      <c r="B274" s="571">
        <f t="shared" si="670"/>
        <v>1969</v>
      </c>
      <c r="D274" s="626"/>
      <c r="E274" s="626"/>
      <c r="F274" s="626"/>
      <c r="G274" s="626"/>
      <c r="H274" s="626"/>
      <c r="I274" s="589"/>
      <c r="J274" s="627"/>
      <c r="K274" s="627"/>
      <c r="L274" s="627"/>
      <c r="M274" s="627"/>
      <c r="N274" s="627"/>
      <c r="O274" s="771"/>
      <c r="X274" s="628"/>
      <c r="Y274" s="628"/>
      <c r="Z274" s="628"/>
      <c r="AA274" s="628"/>
      <c r="AB274" s="628"/>
      <c r="AW274" s="646"/>
      <c r="AX274" s="646"/>
      <c r="AY274" s="646"/>
      <c r="AZ274" s="646"/>
      <c r="BA274" s="646"/>
      <c r="BC274" s="621"/>
      <c r="BD274" s="621"/>
      <c r="BE274" s="621"/>
      <c r="BF274" s="621"/>
      <c r="BG274" s="621"/>
      <c r="BH274" s="629"/>
      <c r="BI274" s="621"/>
      <c r="BT274" s="629"/>
      <c r="BU274" s="629"/>
      <c r="BV274" s="629"/>
      <c r="BW274" s="629"/>
      <c r="BX274" s="629"/>
      <c r="BY274" s="629"/>
      <c r="BZ274" s="629"/>
      <c r="CA274" s="629"/>
      <c r="CB274" s="629"/>
      <c r="CC274" s="629"/>
      <c r="CD274" s="629"/>
      <c r="CG274" s="575"/>
      <c r="CI274" s="621"/>
      <c r="CJ274" s="621"/>
      <c r="CK274" s="621"/>
      <c r="CL274" s="621"/>
      <c r="CN274" s="621"/>
      <c r="CO274" s="621"/>
      <c r="CP274" s="621"/>
      <c r="CQ274" s="621"/>
      <c r="CR274" s="621"/>
      <c r="CS274" s="621"/>
      <c r="CT274" s="621"/>
      <c r="CU274" s="621"/>
      <c r="CV274" s="621"/>
      <c r="CW274" s="621"/>
      <c r="CZ274" s="621"/>
      <c r="DA274" s="621"/>
      <c r="DB274" s="621"/>
      <c r="DC274" s="621"/>
      <c r="DE274" s="621"/>
      <c r="DF274" s="621"/>
      <c r="DG274" s="621"/>
      <c r="DH274" s="621"/>
      <c r="DI274" s="621"/>
      <c r="DK274" s="621"/>
      <c r="DL274" s="621"/>
      <c r="DM274" s="621"/>
      <c r="DN274" s="621"/>
      <c r="DP274" s="621"/>
      <c r="DQ274" s="621"/>
      <c r="DR274" s="621"/>
      <c r="DS274" s="621"/>
      <c r="DU274" s="621"/>
      <c r="DV274" s="621"/>
      <c r="DW274" s="621"/>
      <c r="DX274" s="621"/>
      <c r="EB274" s="621"/>
      <c r="EC274" s="621"/>
      <c r="ED274" s="621"/>
      <c r="EE274" s="621"/>
      <c r="EF274" s="621"/>
      <c r="EG274" s="621"/>
      <c r="EH274" s="621"/>
      <c r="EI274" s="621"/>
      <c r="EJ274" s="621"/>
      <c r="EK274" s="621"/>
      <c r="EL274" s="621"/>
      <c r="EM274" s="621"/>
      <c r="EP274" s="577"/>
      <c r="ER274" s="572">
        <f t="shared" si="669"/>
        <v>2000</v>
      </c>
      <c r="ES274" s="621">
        <f t="shared" si="663"/>
        <v>0.70314671836996023</v>
      </c>
      <c r="ET274" s="621">
        <f t="shared" si="664"/>
        <v>0.82520174048256623</v>
      </c>
      <c r="EU274" s="621">
        <f t="shared" si="665"/>
        <v>1.1147037166106197</v>
      </c>
      <c r="EV274" s="621">
        <f t="shared" si="666"/>
        <v>1</v>
      </c>
      <c r="EW274" s="621">
        <f t="shared" si="667"/>
        <v>1</v>
      </c>
      <c r="EX274" s="621">
        <f t="shared" si="668"/>
        <v>0.76441001747621062</v>
      </c>
    </row>
    <row r="275" spans="1:154" x14ac:dyDescent="0.2">
      <c r="A275" s="615" t="s">
        <v>218</v>
      </c>
      <c r="B275" s="571">
        <f t="shared" si="670"/>
        <v>1970</v>
      </c>
      <c r="D275" s="626">
        <f>Mining_Data!M10</f>
        <v>406.62729756864002</v>
      </c>
      <c r="E275" s="626">
        <f>Mining_Data!N10</f>
        <v>410.28498144406728</v>
      </c>
      <c r="F275" s="626">
        <f>Mining_Data!O10</f>
        <v>59.481321553989808</v>
      </c>
      <c r="G275" s="626"/>
      <c r="H275" s="626">
        <f t="shared" ref="H275:H284" si="671">SUM(D275:G275)</f>
        <v>876.39360056669716</v>
      </c>
      <c r="I275" s="631"/>
      <c r="J275" s="632">
        <f t="shared" ref="J275:L294" si="672">J36</f>
        <v>278893.89408</v>
      </c>
      <c r="K275" s="632">
        <f t="shared" si="672"/>
        <v>86668.354649999994</v>
      </c>
      <c r="L275" s="632">
        <f t="shared" si="672"/>
        <v>47722.584999999999</v>
      </c>
      <c r="M275" s="632"/>
      <c r="N275" s="632">
        <f>SUM(J275:M275)</f>
        <v>413284.83373000001</v>
      </c>
      <c r="O275" s="772"/>
      <c r="P275" s="770"/>
      <c r="Q275" s="770"/>
      <c r="R275" s="632">
        <f t="shared" ref="R275:T294" si="673">R36</f>
        <v>232268.35415013885</v>
      </c>
      <c r="S275" s="632">
        <f t="shared" si="673"/>
        <v>72179.120872691827</v>
      </c>
      <c r="T275" s="632">
        <f t="shared" si="673"/>
        <v>39744.313192315924</v>
      </c>
      <c r="U275" s="641"/>
      <c r="V275" s="626">
        <f>SUM(R275:U275)</f>
        <v>344191.78821514657</v>
      </c>
      <c r="W275" s="621"/>
      <c r="X275" s="635">
        <f t="shared" ref="X275:X316" si="674">D275/J275*1000</f>
        <v>1.4580000000000002</v>
      </c>
      <c r="Y275" s="635">
        <f t="shared" ref="Y275:Y316" si="675">E275/K275*1000</f>
        <v>4.7339652760336248</v>
      </c>
      <c r="Z275" s="635">
        <f t="shared" ref="Z275:Z316" si="676">F275/L275*1000</f>
        <v>1.2463977287481347</v>
      </c>
      <c r="AA275" s="626"/>
      <c r="AB275" s="626">
        <f>H275/N275*1000</f>
        <v>2.1205559194055672</v>
      </c>
      <c r="AE275" s="635">
        <f>D275/R275*1000</f>
        <v>1.7506788604778898</v>
      </c>
      <c r="AF275" s="635">
        <f>E275/S275*1000</f>
        <v>5.6842612722828836</v>
      </c>
      <c r="AG275" s="635">
        <f>F275/T275*1000</f>
        <v>1.4965995579334805</v>
      </c>
      <c r="AH275" s="626"/>
      <c r="AI275" s="635">
        <f t="shared" ref="AI275:AI315" si="677">H275/V275*1000</f>
        <v>2.5462362280964213</v>
      </c>
      <c r="AK275" s="636">
        <f t="shared" ref="AK275:AK319" si="678">X275/X$324</f>
        <v>0.87725936524215697</v>
      </c>
      <c r="AL275" s="636">
        <f t="shared" ref="AL275:AL319" si="679">Y275/Y$324</f>
        <v>1.2014295683306697</v>
      </c>
      <c r="AM275" s="636">
        <f t="shared" ref="AM275:AM319" si="680">Z275/Z$324</f>
        <v>1.2241406122582261</v>
      </c>
      <c r="AN275" s="637"/>
      <c r="AO275" s="636">
        <f t="shared" ref="AO275:AO319" si="681">AB275/AB$324</f>
        <v>1.0875194000968387</v>
      </c>
      <c r="AQ275" s="631">
        <f>J275/R275</f>
        <v>1.2007399591755072</v>
      </c>
      <c r="AR275" s="631">
        <f>K275/S275</f>
        <v>1.2007399591755072</v>
      </c>
      <c r="AS275" s="631">
        <f>L275/T275</f>
        <v>1.2007399591755072</v>
      </c>
      <c r="AT275" s="631"/>
      <c r="AU275" s="631">
        <f t="shared" ref="AU275:AU315" si="682">N275/V275</f>
        <v>1.2007399591755075</v>
      </c>
      <c r="AW275" s="631">
        <f t="shared" ref="AW275:AY294" si="683">AW36</f>
        <v>0.67482247427981379</v>
      </c>
      <c r="AX275" s="631">
        <f t="shared" si="683"/>
        <v>0.20970610962854894</v>
      </c>
      <c r="AY275" s="631">
        <f t="shared" si="683"/>
        <v>0.11547141609163739</v>
      </c>
      <c r="AZ275" s="646"/>
      <c r="BA275" s="631">
        <f>SUM(AW275:AZ275)</f>
        <v>1.0000000000000002</v>
      </c>
      <c r="BC275" s="621"/>
      <c r="BD275" s="638">
        <f t="shared" ref="BD275:BD316" si="684">AK275</f>
        <v>0.87725936524215697</v>
      </c>
      <c r="BE275" s="638">
        <f t="shared" ref="BE275:BE316" si="685">AL275</f>
        <v>1.2014295683306697</v>
      </c>
      <c r="BF275" s="638">
        <f t="shared" ref="BF275:BF316" si="686">AM275</f>
        <v>1.2241406122582261</v>
      </c>
      <c r="BG275" s="638">
        <v>1</v>
      </c>
      <c r="BH275" s="629"/>
      <c r="BI275" s="638">
        <f t="shared" ref="BI275:BI316" si="687">AQ275</f>
        <v>1.2007399591755072</v>
      </c>
      <c r="BJ275" s="638">
        <f t="shared" ref="BJ275:BJ316" si="688">AR275</f>
        <v>1.2007399591755072</v>
      </c>
      <c r="BK275" s="638">
        <f t="shared" ref="BK275:BK316" si="689">AS275</f>
        <v>1.2007399591755072</v>
      </c>
      <c r="BL275" s="638">
        <v>1</v>
      </c>
      <c r="BN275" s="638">
        <v>1</v>
      </c>
      <c r="BO275" s="638">
        <v>1</v>
      </c>
      <c r="BP275" s="638">
        <v>1</v>
      </c>
      <c r="BQ275" s="638">
        <v>1</v>
      </c>
      <c r="BS275" s="621">
        <f>CD275*BT275*BZ275</f>
        <v>0.92553437780869352</v>
      </c>
      <c r="BT275" s="630">
        <f t="shared" ref="BT275:BT319" si="690">V275/V$324</f>
        <v>1.5065131479649294</v>
      </c>
      <c r="BU275" s="630">
        <f t="shared" ref="BU275:BU319" si="691">AI275/AI$324</f>
        <v>0.61435532710680241</v>
      </c>
      <c r="BV275" s="630">
        <f t="shared" ref="BV275:BV316" si="692">EH275</f>
        <v>0.56491436111585402</v>
      </c>
      <c r="BW275" s="630">
        <f t="shared" ref="BW275:BW316" si="693">EL275</f>
        <v>1.018087153143048</v>
      </c>
      <c r="BX275" s="630">
        <v>1</v>
      </c>
      <c r="BY275" s="630">
        <v>1</v>
      </c>
      <c r="BZ275" s="630">
        <f t="shared" ref="BZ275:BZ316" si="694">ED275</f>
        <v>1.0681987261497599</v>
      </c>
      <c r="CA275" s="630">
        <f>BT275*BV275*BW275*BZ275</f>
        <v>0.92553437780869341</v>
      </c>
      <c r="CB275" s="630">
        <f t="shared" ref="CB275:CB316" si="695">BT275*BU275</f>
        <v>0.92553437780869285</v>
      </c>
      <c r="CC275" s="630"/>
      <c r="CD275" s="630">
        <f t="shared" ref="CD275:CD316" si="696">BV275*BW275*BX275*BY275</f>
        <v>0.57513205367806364</v>
      </c>
      <c r="CE275" s="621">
        <f>CA275/CB275</f>
        <v>1.0000000000000007</v>
      </c>
      <c r="CG275" s="575"/>
      <c r="CI275" s="621">
        <f t="shared" ref="CI275:CI315" si="697">D275/$H275</f>
        <v>0.46397794016946842</v>
      </c>
      <c r="CJ275" s="621">
        <f t="shared" ref="CJ275:CJ315" si="698">E275/$H275</f>
        <v>0.46815150313599641</v>
      </c>
      <c r="CK275" s="621">
        <f t="shared" ref="CK275:CK315" si="699">F275/$H275</f>
        <v>6.787055669453515E-2</v>
      </c>
      <c r="CL275" s="621">
        <f t="shared" ref="CL275:CL315" si="700">G275/$H275</f>
        <v>0</v>
      </c>
      <c r="CN275" s="621" t="e">
        <f t="shared" ref="CN275:CP290" si="701">(CI275-CI274)/LN(CI275/CI274)</f>
        <v>#DIV/0!</v>
      </c>
      <c r="CO275" s="621" t="e">
        <f t="shared" si="701"/>
        <v>#DIV/0!</v>
      </c>
      <c r="CP275" s="621" t="e">
        <f t="shared" si="701"/>
        <v>#DIV/0!</v>
      </c>
      <c r="CQ275" s="621"/>
      <c r="CR275" s="621" t="e">
        <f t="shared" ref="CR275:CR315" si="702">SUM(CN275:CQ275)</f>
        <v>#DIV/0!</v>
      </c>
      <c r="CS275" s="621"/>
      <c r="CT275" s="621" t="e">
        <f t="shared" ref="CT275:CW290" si="703">CN275/$CR275</f>
        <v>#DIV/0!</v>
      </c>
      <c r="CU275" s="621" t="e">
        <f t="shared" si="703"/>
        <v>#DIV/0!</v>
      </c>
      <c r="CV275" s="621" t="e">
        <f t="shared" si="703"/>
        <v>#DIV/0!</v>
      </c>
      <c r="CW275" s="621" t="e">
        <f t="shared" si="703"/>
        <v>#DIV/0!</v>
      </c>
      <c r="CZ275" s="621"/>
      <c r="DA275" s="621"/>
      <c r="DB275" s="621"/>
      <c r="DC275" s="621"/>
      <c r="DE275" s="621"/>
      <c r="DF275" s="621"/>
      <c r="DG275" s="621"/>
      <c r="DH275" s="621"/>
      <c r="DI275" s="621"/>
      <c r="DK275" s="621"/>
      <c r="DL275" s="621"/>
      <c r="DM275" s="621"/>
      <c r="DN275" s="621"/>
      <c r="DP275" s="621"/>
      <c r="DQ275" s="621"/>
      <c r="DR275" s="621"/>
      <c r="DS275" s="621"/>
      <c r="DU275" s="621"/>
      <c r="DV275" s="621"/>
      <c r="DW275" s="621"/>
      <c r="DX275" s="621"/>
      <c r="EB275" s="621"/>
      <c r="EC275" s="660">
        <v>1</v>
      </c>
      <c r="ED275" s="621">
        <f t="shared" ref="ED275:ED315" si="704">EC275/EC$324</f>
        <v>1.0681987261497599</v>
      </c>
      <c r="EE275" s="621"/>
      <c r="EF275" s="621"/>
      <c r="EG275" s="660">
        <v>1</v>
      </c>
      <c r="EH275" s="621">
        <f t="shared" ref="EH275:EH315" si="705">EG275/EG$324</f>
        <v>0.56491436111585402</v>
      </c>
      <c r="EI275" s="621"/>
      <c r="EJ275" s="621"/>
      <c r="EK275" s="660">
        <v>1</v>
      </c>
      <c r="EL275" s="621">
        <f t="shared" ref="EL275:EL315" si="706">EK275/EK$324</f>
        <v>1.018087153143048</v>
      </c>
      <c r="EM275" s="621"/>
      <c r="EP275" s="577"/>
      <c r="ER275" s="572">
        <f t="shared" si="669"/>
        <v>2001</v>
      </c>
      <c r="ES275" s="621">
        <f t="shared" si="663"/>
        <v>0.6265449273813648</v>
      </c>
      <c r="ET275" s="621">
        <f t="shared" si="664"/>
        <v>0.75876685379688413</v>
      </c>
      <c r="EU275" s="621">
        <f t="shared" si="665"/>
        <v>1.0997643754002739</v>
      </c>
      <c r="EV275" s="621">
        <f t="shared" si="666"/>
        <v>1</v>
      </c>
      <c r="EW275" s="621">
        <f t="shared" si="667"/>
        <v>1</v>
      </c>
      <c r="EX275" s="621">
        <f t="shared" si="668"/>
        <v>0.75083450031518728</v>
      </c>
    </row>
    <row r="276" spans="1:154" x14ac:dyDescent="0.2">
      <c r="A276" s="615" t="s">
        <v>218</v>
      </c>
      <c r="B276" s="571">
        <f t="shared" si="670"/>
        <v>1971</v>
      </c>
      <c r="D276" s="626">
        <f>Mining_Data!M11</f>
        <v>402.48192409920006</v>
      </c>
      <c r="E276" s="626">
        <f>Mining_Data!N11</f>
        <v>415.32294590516494</v>
      </c>
      <c r="F276" s="626">
        <f>Mining_Data!O11</f>
        <v>60.733559902494854</v>
      </c>
      <c r="G276" s="626"/>
      <c r="H276" s="626">
        <f t="shared" si="671"/>
        <v>878.53842990685996</v>
      </c>
      <c r="I276" s="631"/>
      <c r="J276" s="632">
        <f t="shared" si="672"/>
        <v>276050.70240000001</v>
      </c>
      <c r="K276" s="632">
        <f t="shared" si="672"/>
        <v>79951.404450000002</v>
      </c>
      <c r="L276" s="632">
        <f t="shared" si="672"/>
        <v>48727.271000000001</v>
      </c>
      <c r="M276" s="632"/>
      <c r="N276" s="632">
        <f t="shared" ref="N276:N315" si="707">SUM(J276:M276)</f>
        <v>404729.37784999999</v>
      </c>
      <c r="O276" s="772"/>
      <c r="P276" s="770"/>
      <c r="Q276" s="770"/>
      <c r="R276" s="632">
        <f t="shared" si="673"/>
        <v>229322.76373095956</v>
      </c>
      <c r="S276" s="632">
        <f t="shared" si="673"/>
        <v>66417.7880122856</v>
      </c>
      <c r="T276" s="632">
        <f t="shared" si="673"/>
        <v>40479.058222412394</v>
      </c>
      <c r="U276" s="641"/>
      <c r="V276" s="626">
        <f t="shared" ref="V276:V315" si="708">SUM(R276:U276)</f>
        <v>336219.60996565758</v>
      </c>
      <c r="X276" s="635">
        <f t="shared" si="674"/>
        <v>1.4580000000000002</v>
      </c>
      <c r="Y276" s="635">
        <f t="shared" si="675"/>
        <v>5.194692310438394</v>
      </c>
      <c r="Z276" s="635">
        <f t="shared" si="676"/>
        <v>1.2463977287481347</v>
      </c>
      <c r="AA276" s="626"/>
      <c r="AB276" s="626">
        <f t="shared" ref="AB276:AB319" si="709">H276/N276*1000</f>
        <v>2.170681146433759</v>
      </c>
      <c r="AE276" s="635">
        <f t="shared" ref="AE276:AE315" si="710">D276/R276*1000</f>
        <v>1.7550892791933645</v>
      </c>
      <c r="AF276" s="635">
        <f t="shared" ref="AF276:AF316" si="711">E276/S276*1000</f>
        <v>6.2531884655408998</v>
      </c>
      <c r="AG276" s="635">
        <f t="shared" ref="AG276:AG316" si="712">F276/T276*1000</f>
        <v>1.5003698843188</v>
      </c>
      <c r="AH276" s="626"/>
      <c r="AI276" s="635">
        <f t="shared" si="677"/>
        <v>2.6129898550432449</v>
      </c>
      <c r="AK276" s="636">
        <f t="shared" si="678"/>
        <v>0.87725936524215697</v>
      </c>
      <c r="AL276" s="636">
        <f t="shared" si="679"/>
        <v>1.3183571437958981</v>
      </c>
      <c r="AM276" s="636">
        <f t="shared" si="680"/>
        <v>1.2241406122582261</v>
      </c>
      <c r="AN276" s="637"/>
      <c r="AO276" s="636">
        <f t="shared" si="681"/>
        <v>1.1132259406924281</v>
      </c>
      <c r="AQ276" s="631">
        <f t="shared" ref="AQ276:AQ315" si="713">J276/R276</f>
        <v>1.2037649377183568</v>
      </c>
      <c r="AR276" s="631">
        <f t="shared" ref="AR276:AR316" si="714">K276/S276</f>
        <v>1.2037649377183568</v>
      </c>
      <c r="AS276" s="631">
        <f t="shared" ref="AS276:AS316" si="715">L276/T276</f>
        <v>1.203764937718357</v>
      </c>
      <c r="AT276" s="631"/>
      <c r="AU276" s="631">
        <f t="shared" si="682"/>
        <v>1.2037649377183568</v>
      </c>
      <c r="AW276" s="631">
        <f t="shared" si="683"/>
        <v>0.68206242864413302</v>
      </c>
      <c r="AX276" s="631">
        <f t="shared" si="683"/>
        <v>0.19754287389444566</v>
      </c>
      <c r="AY276" s="631">
        <f t="shared" si="683"/>
        <v>0.12039469746142124</v>
      </c>
      <c r="AZ276" s="646"/>
      <c r="BA276" s="631">
        <f t="shared" ref="BA276:BA316" si="716">SUM(AW276:AZ276)</f>
        <v>1</v>
      </c>
      <c r="BC276" s="621"/>
      <c r="BD276" s="638">
        <f t="shared" si="684"/>
        <v>0.87725936524215697</v>
      </c>
      <c r="BE276" s="638">
        <f t="shared" si="685"/>
        <v>1.3183571437958981</v>
      </c>
      <c r="BF276" s="638">
        <f t="shared" si="686"/>
        <v>1.2241406122582261</v>
      </c>
      <c r="BG276" s="638">
        <v>1</v>
      </c>
      <c r="BH276" s="629"/>
      <c r="BI276" s="638">
        <f t="shared" si="687"/>
        <v>1.2037649377183568</v>
      </c>
      <c r="BJ276" s="638">
        <f t="shared" si="688"/>
        <v>1.2037649377183568</v>
      </c>
      <c r="BK276" s="638">
        <f t="shared" si="689"/>
        <v>1.203764937718357</v>
      </c>
      <c r="BL276" s="638">
        <v>1</v>
      </c>
      <c r="BN276" s="638">
        <v>1</v>
      </c>
      <c r="BO276" s="638">
        <v>1</v>
      </c>
      <c r="BP276" s="638">
        <v>1</v>
      </c>
      <c r="BQ276" s="638">
        <v>1</v>
      </c>
      <c r="BT276" s="630">
        <f t="shared" si="690"/>
        <v>1.471619255193531</v>
      </c>
      <c r="BU276" s="630">
        <f t="shared" si="691"/>
        <v>0.63046162779719084</v>
      </c>
      <c r="BV276" s="630">
        <f t="shared" si="692"/>
        <v>0.56633752839521767</v>
      </c>
      <c r="BW276" s="630">
        <f t="shared" si="693"/>
        <v>0.99759855011786502</v>
      </c>
      <c r="BX276" s="630">
        <v>1</v>
      </c>
      <c r="BY276" s="630">
        <v>1</v>
      </c>
      <c r="BZ276" s="630">
        <f t="shared" si="694"/>
        <v>1.115905732381931</v>
      </c>
      <c r="CA276" s="630">
        <f t="shared" ref="CA276:CA316" si="717">BT276*BV276*BW276*BZ276</f>
        <v>0.92779947112700367</v>
      </c>
      <c r="CB276" s="630">
        <f t="shared" si="695"/>
        <v>0.92779947112700312</v>
      </c>
      <c r="CC276" s="630"/>
      <c r="CD276" s="630">
        <f t="shared" si="696"/>
        <v>0.56497749720440438</v>
      </c>
      <c r="CE276" s="621">
        <f t="shared" ref="CE276:CE289" si="718">CA276/CB276</f>
        <v>1.0000000000000007</v>
      </c>
      <c r="CG276" s="575"/>
      <c r="CI276" s="621">
        <f t="shared" si="697"/>
        <v>0.45812671409476075</v>
      </c>
      <c r="CJ276" s="621">
        <f t="shared" si="698"/>
        <v>0.47274306025428647</v>
      </c>
      <c r="CK276" s="621">
        <f t="shared" si="699"/>
        <v>6.9130225650952629E-2</v>
      </c>
      <c r="CL276" s="621">
        <f t="shared" si="700"/>
        <v>0</v>
      </c>
      <c r="CN276" s="621">
        <f t="shared" si="701"/>
        <v>0.46104613889486695</v>
      </c>
      <c r="CO276" s="621">
        <f t="shared" si="701"/>
        <v>0.47044354721175902</v>
      </c>
      <c r="CP276" s="621">
        <f t="shared" si="701"/>
        <v>6.8498460768129973E-2</v>
      </c>
      <c r="CQ276" s="621"/>
      <c r="CR276" s="621">
        <f t="shared" si="702"/>
        <v>0.9999881468747559</v>
      </c>
      <c r="CS276" s="621"/>
      <c r="CT276" s="621">
        <f t="shared" si="703"/>
        <v>0.46105160379727078</v>
      </c>
      <c r="CU276" s="621">
        <f t="shared" si="703"/>
        <v>0.47044912350414086</v>
      </c>
      <c r="CV276" s="621">
        <f t="shared" si="703"/>
        <v>6.8499272698588395E-2</v>
      </c>
      <c r="CW276" s="621">
        <f t="shared" si="703"/>
        <v>0</v>
      </c>
      <c r="CZ276" s="621">
        <f t="shared" ref="CZ276:CZ315" si="719">LN(BD276/BD275)</f>
        <v>0</v>
      </c>
      <c r="DA276" s="621">
        <f t="shared" ref="DA276:DA315" si="720">LN(BE276/BE275)</f>
        <v>9.2874218728826508E-2</v>
      </c>
      <c r="DB276" s="621">
        <f t="shared" ref="DB276:DB315" si="721">LN(BF276/BF275)</f>
        <v>0</v>
      </c>
      <c r="DC276" s="621">
        <f t="shared" ref="DC276:DC315" si="722">LN(BG276/BG275)</f>
        <v>0</v>
      </c>
      <c r="DE276" s="621">
        <f t="shared" ref="DE276:DE315" si="723">LN(AQ276/AQ275)</f>
        <v>2.5160939722908282E-3</v>
      </c>
      <c r="DF276" s="621">
        <f t="shared" ref="DF276:DF315" si="724">LN(AR276/AR275)</f>
        <v>2.5160939722908282E-3</v>
      </c>
      <c r="DG276" s="621">
        <f t="shared" ref="DG276:DG315" si="725">LN(AS276/AS275)</f>
        <v>2.5160939722910494E-3</v>
      </c>
      <c r="DH276" s="621">
        <f t="shared" ref="DH276:DH315" si="726">M276/$N276</f>
        <v>0</v>
      </c>
      <c r="DI276" s="621"/>
      <c r="DK276" s="621">
        <f t="shared" ref="DK276:DK315" si="727">LN(AW276/AW275)</f>
        <v>1.0671536040777939E-2</v>
      </c>
      <c r="DL276" s="621">
        <f t="shared" ref="DL276:DL315" si="728">LN(AX276/AX275)</f>
        <v>-5.9751428782373869E-2</v>
      </c>
      <c r="DM276" s="621">
        <f t="shared" ref="DM276:DM315" si="729">LN(AY276/AY275)</f>
        <v>4.1752471279186354E-2</v>
      </c>
      <c r="DN276" s="621"/>
      <c r="DP276" s="621">
        <f t="shared" ref="DP276:DP315" si="730">LN(BI276/BI275)</f>
        <v>2.5160939722908282E-3</v>
      </c>
      <c r="DQ276" s="621">
        <f t="shared" ref="DQ276:DQ315" si="731">LN(BJ276/BJ275)</f>
        <v>2.5160939722908282E-3</v>
      </c>
      <c r="DR276" s="621">
        <f t="shared" ref="DR276:DR315" si="732">LN(BK276/BK275)</f>
        <v>2.5160939722910494E-3</v>
      </c>
      <c r="DS276" s="621">
        <f t="shared" ref="DS276:DS315" si="733">LN(BL276/BL275)</f>
        <v>0</v>
      </c>
      <c r="DU276" s="621">
        <f t="shared" ref="DU276:DU315" si="734">LN(BN276/BN275)</f>
        <v>0</v>
      </c>
      <c r="DV276" s="621">
        <f t="shared" ref="DV276:DV315" si="735">LN(BO276/BO275)</f>
        <v>0</v>
      </c>
      <c r="DW276" s="621">
        <f t="shared" ref="DW276:DW315" si="736">LN(BP276/BP275)</f>
        <v>0</v>
      </c>
      <c r="DX276" s="621">
        <f t="shared" ref="DX276:DX315" si="737">LN(BQ276/BQ275)</f>
        <v>0</v>
      </c>
      <c r="EB276" s="621">
        <f t="shared" ref="EB276:EB315" si="738">EXP(SUMPRODUCT($CT276:$CW276,CZ276:DC276))</f>
        <v>1.0446611712449119</v>
      </c>
      <c r="EC276" s="621">
        <f t="shared" ref="EC276:EC315" si="739">IF(ISERR(EB276),EC275,EB276*EC275)</f>
        <v>1.0446611712449119</v>
      </c>
      <c r="ED276" s="621">
        <f t="shared" si="704"/>
        <v>1.115905732381931</v>
      </c>
      <c r="EE276" s="621"/>
      <c r="EF276" s="621">
        <f t="shared" ref="EF276:EF315" si="740">EXP(SUMPRODUCT($CT276:$CW276,DE276:DH276))</f>
        <v>1.0025192619931851</v>
      </c>
      <c r="EG276" s="621">
        <f t="shared" ref="EG276:EG315" si="741">IF(ISERR(EF276),EG275,EF276*EG275)</f>
        <v>1.0025192619931851</v>
      </c>
      <c r="EH276" s="621">
        <f t="shared" si="705"/>
        <v>0.56633752839521767</v>
      </c>
      <c r="EI276" s="621"/>
      <c r="EJ276" s="621">
        <f t="shared" ref="EJ276:EJ315" si="742">EXP(SUMPRODUCT($CT276:$CW276,DK276:DN276))</f>
        <v>0.97987539380893818</v>
      </c>
      <c r="EK276" s="621">
        <f t="shared" ref="EK276:EK315" si="743">IF(ISERR(EJ276),EK275,EJ276*EK275)</f>
        <v>0.97987539380893818</v>
      </c>
      <c r="EL276" s="621">
        <f t="shared" si="706"/>
        <v>0.99759855011786502</v>
      </c>
      <c r="EM276" s="621"/>
      <c r="EP276" s="577"/>
    </row>
    <row r="277" spans="1:154" x14ac:dyDescent="0.2">
      <c r="A277" s="615" t="s">
        <v>218</v>
      </c>
      <c r="B277" s="571">
        <f t="shared" si="670"/>
        <v>1972</v>
      </c>
      <c r="D277" s="626">
        <f>Mining_Data!M12</f>
        <v>399.87520328232</v>
      </c>
      <c r="E277" s="626">
        <f>Mining_Data!N12</f>
        <v>430.90621757154258</v>
      </c>
      <c r="F277" s="626">
        <f>Mining_Data!O12</f>
        <v>62.611917425252429</v>
      </c>
      <c r="G277" s="626"/>
      <c r="H277" s="626">
        <f t="shared" si="671"/>
        <v>893.39333827911491</v>
      </c>
      <c r="I277" s="631"/>
      <c r="J277" s="632">
        <f t="shared" si="672"/>
        <v>274262.82803999999</v>
      </c>
      <c r="K277" s="632">
        <f t="shared" si="672"/>
        <v>80174.554799999998</v>
      </c>
      <c r="L277" s="632">
        <f t="shared" si="672"/>
        <v>50234.3</v>
      </c>
      <c r="M277" s="632"/>
      <c r="N277" s="632">
        <f t="shared" si="707"/>
        <v>404671.68283999996</v>
      </c>
      <c r="O277" s="772"/>
      <c r="P277" s="770"/>
      <c r="Q277" s="770"/>
      <c r="R277" s="632">
        <f t="shared" si="673"/>
        <v>228751.58094309631</v>
      </c>
      <c r="S277" s="632">
        <f t="shared" si="673"/>
        <v>66870.367716160559</v>
      </c>
      <c r="T277" s="632">
        <f t="shared" si="673"/>
        <v>41898.406811782195</v>
      </c>
      <c r="U277" s="641"/>
      <c r="V277" s="626">
        <f t="shared" si="708"/>
        <v>337520.35547103907</v>
      </c>
      <c r="X277" s="635">
        <f t="shared" si="674"/>
        <v>1.4580000000000002</v>
      </c>
      <c r="Y277" s="635">
        <f t="shared" si="675"/>
        <v>5.3746006902871208</v>
      </c>
      <c r="Z277" s="635">
        <f t="shared" si="676"/>
        <v>1.2463977287481347</v>
      </c>
      <c r="AA277" s="626"/>
      <c r="AB277" s="626">
        <f t="shared" si="709"/>
        <v>2.2076991698782806</v>
      </c>
      <c r="AE277" s="635">
        <f t="shared" si="710"/>
        <v>1.7480762390087785</v>
      </c>
      <c r="AF277" s="635">
        <f t="shared" si="711"/>
        <v>6.4439038140268146</v>
      </c>
      <c r="AG277" s="635">
        <f t="shared" si="712"/>
        <v>1.4943746597936372</v>
      </c>
      <c r="AH277" s="626"/>
      <c r="AI277" s="635">
        <f t="shared" si="677"/>
        <v>2.6469317295909653</v>
      </c>
      <c r="AK277" s="636">
        <f t="shared" si="678"/>
        <v>0.87725936524215697</v>
      </c>
      <c r="AL277" s="636">
        <f t="shared" si="679"/>
        <v>1.3640159592998904</v>
      </c>
      <c r="AM277" s="636">
        <f t="shared" si="680"/>
        <v>1.2241406122582261</v>
      </c>
      <c r="AN277" s="637"/>
      <c r="AO277" s="636">
        <f t="shared" si="681"/>
        <v>1.1322104995436004</v>
      </c>
      <c r="AQ277" s="631">
        <f t="shared" si="713"/>
        <v>1.1989548964394914</v>
      </c>
      <c r="AR277" s="631">
        <f t="shared" si="714"/>
        <v>1.1989548964394914</v>
      </c>
      <c r="AS277" s="631">
        <f t="shared" si="715"/>
        <v>1.1989548964394914</v>
      </c>
      <c r="AT277" s="631"/>
      <c r="AU277" s="631">
        <f t="shared" si="682"/>
        <v>1.1989548964394914</v>
      </c>
      <c r="AW277" s="631">
        <f t="shared" si="683"/>
        <v>0.67774158575963084</v>
      </c>
      <c r="AX277" s="631">
        <f t="shared" si="683"/>
        <v>0.19812247359966523</v>
      </c>
      <c r="AY277" s="631">
        <f t="shared" si="683"/>
        <v>0.12413594064070392</v>
      </c>
      <c r="AZ277" s="646"/>
      <c r="BA277" s="631">
        <f t="shared" si="716"/>
        <v>1</v>
      </c>
      <c r="BC277" s="621"/>
      <c r="BD277" s="638">
        <f t="shared" si="684"/>
        <v>0.87725936524215697</v>
      </c>
      <c r="BE277" s="638">
        <f t="shared" si="685"/>
        <v>1.3640159592998904</v>
      </c>
      <c r="BF277" s="638">
        <f t="shared" si="686"/>
        <v>1.2241406122582261</v>
      </c>
      <c r="BG277" s="638">
        <v>1</v>
      </c>
      <c r="BH277" s="629"/>
      <c r="BI277" s="638">
        <f t="shared" si="687"/>
        <v>1.1989548964394914</v>
      </c>
      <c r="BJ277" s="638">
        <f t="shared" si="688"/>
        <v>1.1989548964394914</v>
      </c>
      <c r="BK277" s="638">
        <f t="shared" si="689"/>
        <v>1.1989548964394914</v>
      </c>
      <c r="BL277" s="638">
        <v>1</v>
      </c>
      <c r="BN277" s="638">
        <v>1</v>
      </c>
      <c r="BO277" s="638">
        <v>1</v>
      </c>
      <c r="BP277" s="638">
        <v>1</v>
      </c>
      <c r="BQ277" s="638">
        <v>1</v>
      </c>
      <c r="BT277" s="630">
        <f t="shared" si="690"/>
        <v>1.4773125641948155</v>
      </c>
      <c r="BU277" s="630">
        <f t="shared" si="691"/>
        <v>0.63865111595633628</v>
      </c>
      <c r="BV277" s="630">
        <f t="shared" si="692"/>
        <v>0.56407453933149321</v>
      </c>
      <c r="BW277" s="630">
        <f t="shared" si="693"/>
        <v>0.99824844391196621</v>
      </c>
      <c r="BX277" s="630">
        <v>1</v>
      </c>
      <c r="BY277" s="630">
        <v>1</v>
      </c>
      <c r="BZ277" s="630">
        <f t="shared" si="694"/>
        <v>1.1341971093955936</v>
      </c>
      <c r="CA277" s="630">
        <f t="shared" si="717"/>
        <v>0.94348731773933636</v>
      </c>
      <c r="CB277" s="630">
        <f t="shared" si="695"/>
        <v>0.94348731773933558</v>
      </c>
      <c r="CC277" s="630"/>
      <c r="CD277" s="630">
        <f t="shared" si="696"/>
        <v>0.56308653113802232</v>
      </c>
      <c r="CE277" s="621">
        <f t="shared" si="718"/>
        <v>1.0000000000000009</v>
      </c>
      <c r="CG277" s="575"/>
      <c r="CI277" s="621">
        <f t="shared" si="697"/>
        <v>0.44759143162246251</v>
      </c>
      <c r="CJ277" s="621">
        <f t="shared" si="698"/>
        <v>0.48232530858308059</v>
      </c>
      <c r="CK277" s="621">
        <f t="shared" si="699"/>
        <v>7.0083259794457009E-2</v>
      </c>
      <c r="CL277" s="621">
        <f t="shared" si="700"/>
        <v>0</v>
      </c>
      <c r="CN277" s="621">
        <f t="shared" si="701"/>
        <v>0.45283864778077859</v>
      </c>
      <c r="CO277" s="621">
        <f t="shared" si="701"/>
        <v>0.47751816079306725</v>
      </c>
      <c r="CP277" s="621">
        <f t="shared" si="701"/>
        <v>6.9605655321548818E-2</v>
      </c>
      <c r="CQ277" s="621"/>
      <c r="CR277" s="621">
        <f t="shared" si="702"/>
        <v>0.99996246389539467</v>
      </c>
      <c r="CS277" s="621"/>
      <c r="CT277" s="621">
        <f t="shared" si="703"/>
        <v>0.45285564621768615</v>
      </c>
      <c r="CU277" s="621">
        <f t="shared" si="703"/>
        <v>0.47753608563753058</v>
      </c>
      <c r="CV277" s="621">
        <f t="shared" si="703"/>
        <v>6.9608268144783297E-2</v>
      </c>
      <c r="CW277" s="621">
        <f t="shared" si="703"/>
        <v>0</v>
      </c>
      <c r="CZ277" s="621">
        <f t="shared" si="719"/>
        <v>0</v>
      </c>
      <c r="DA277" s="621">
        <f t="shared" si="720"/>
        <v>3.404688629735015E-2</v>
      </c>
      <c r="DB277" s="621">
        <f t="shared" si="721"/>
        <v>0</v>
      </c>
      <c r="DC277" s="621">
        <f t="shared" si="722"/>
        <v>0</v>
      </c>
      <c r="DE277" s="621">
        <f t="shared" si="723"/>
        <v>-4.003835683358996E-3</v>
      </c>
      <c r="DF277" s="621">
        <f t="shared" si="724"/>
        <v>-4.003835683358996E-3</v>
      </c>
      <c r="DG277" s="621">
        <f t="shared" si="725"/>
        <v>-4.0038356833592189E-3</v>
      </c>
      <c r="DH277" s="621">
        <f t="shared" si="726"/>
        <v>0</v>
      </c>
      <c r="DI277" s="621"/>
      <c r="DK277" s="621">
        <f t="shared" si="727"/>
        <v>-6.355117915624502E-3</v>
      </c>
      <c r="DL277" s="621">
        <f t="shared" si="728"/>
        <v>2.9297492108913549E-3</v>
      </c>
      <c r="DM277" s="621">
        <f t="shared" si="729"/>
        <v>3.0601769714732427E-2</v>
      </c>
      <c r="DN277" s="621"/>
      <c r="DP277" s="621">
        <f t="shared" si="730"/>
        <v>-4.003835683358996E-3</v>
      </c>
      <c r="DQ277" s="621">
        <f t="shared" si="731"/>
        <v>-4.003835683358996E-3</v>
      </c>
      <c r="DR277" s="621">
        <f t="shared" si="732"/>
        <v>-4.0038356833592189E-3</v>
      </c>
      <c r="DS277" s="621">
        <f t="shared" si="733"/>
        <v>0</v>
      </c>
      <c r="DU277" s="621">
        <f t="shared" si="734"/>
        <v>0</v>
      </c>
      <c r="DV277" s="621">
        <f t="shared" si="735"/>
        <v>0</v>
      </c>
      <c r="DW277" s="621">
        <f t="shared" si="736"/>
        <v>0</v>
      </c>
      <c r="DX277" s="621">
        <f t="shared" si="737"/>
        <v>0</v>
      </c>
      <c r="EB277" s="621">
        <f t="shared" si="738"/>
        <v>1.0163915073494776</v>
      </c>
      <c r="EC277" s="621">
        <f t="shared" si="739"/>
        <v>1.0617847425110867</v>
      </c>
      <c r="ED277" s="621">
        <f t="shared" si="704"/>
        <v>1.1341971093955936</v>
      </c>
      <c r="EE277" s="621"/>
      <c r="EF277" s="621">
        <f t="shared" si="740"/>
        <v>0.99600416898004818</v>
      </c>
      <c r="EG277" s="621">
        <f t="shared" si="741"/>
        <v>0.99851336442801353</v>
      </c>
      <c r="EH277" s="621">
        <f t="shared" si="705"/>
        <v>0.56407453933149321</v>
      </c>
      <c r="EI277" s="621"/>
      <c r="EJ277" s="621">
        <f t="shared" si="742"/>
        <v>1.000651458238411</v>
      </c>
      <c r="EK277" s="621">
        <f t="shared" si="743"/>
        <v>0.98051374170685124</v>
      </c>
      <c r="EL277" s="621">
        <f t="shared" si="706"/>
        <v>0.99824844391196621</v>
      </c>
      <c r="EM277" s="621"/>
      <c r="EP277" s="577"/>
    </row>
    <row r="278" spans="1:154" x14ac:dyDescent="0.2">
      <c r="A278" s="615" t="s">
        <v>218</v>
      </c>
      <c r="B278" s="571">
        <f t="shared" si="670"/>
        <v>1973</v>
      </c>
      <c r="D278" s="626">
        <f>Mining_Data!M13</f>
        <v>397.39009418711998</v>
      </c>
      <c r="E278" s="626">
        <f>Mining_Data!N13</f>
        <v>499.58802479443813</v>
      </c>
      <c r="F278" s="626">
        <f>Mining_Data!O13</f>
        <v>66.906879358745613</v>
      </c>
      <c r="G278" s="626"/>
      <c r="H278" s="626">
        <f t="shared" si="671"/>
        <v>963.8849983403037</v>
      </c>
      <c r="I278" s="631"/>
      <c r="J278" s="632">
        <f t="shared" si="672"/>
        <v>272558.36364</v>
      </c>
      <c r="K278" s="632">
        <f t="shared" si="672"/>
        <v>89265.126600000003</v>
      </c>
      <c r="L278" s="632">
        <f t="shared" si="672"/>
        <v>53680.2</v>
      </c>
      <c r="M278" s="632"/>
      <c r="N278" s="632">
        <f t="shared" si="707"/>
        <v>415503.69024000003</v>
      </c>
      <c r="O278" s="772"/>
      <c r="P278" s="770"/>
      <c r="Q278" s="770"/>
      <c r="R278" s="632">
        <f t="shared" si="673"/>
        <v>222004.47282591113</v>
      </c>
      <c r="S278" s="632">
        <f t="shared" si="673"/>
        <v>72708.307710366978</v>
      </c>
      <c r="T278" s="632">
        <f t="shared" si="673"/>
        <v>43723.642683480393</v>
      </c>
      <c r="U278" s="641"/>
      <c r="V278" s="626">
        <f t="shared" si="708"/>
        <v>338436.42321975849</v>
      </c>
      <c r="X278" s="635">
        <f t="shared" si="674"/>
        <v>1.458</v>
      </c>
      <c r="Y278" s="635">
        <f t="shared" si="675"/>
        <v>5.5966763709764136</v>
      </c>
      <c r="Z278" s="635">
        <f t="shared" si="676"/>
        <v>1.2463977287481345</v>
      </c>
      <c r="AA278" s="626"/>
      <c r="AB278" s="626">
        <f t="shared" si="709"/>
        <v>2.3197988874263711</v>
      </c>
      <c r="AE278" s="635">
        <f t="shared" si="710"/>
        <v>1.7900094044444803</v>
      </c>
      <c r="AF278" s="635">
        <f t="shared" si="711"/>
        <v>6.8711271177503326</v>
      </c>
      <c r="AG278" s="635">
        <f t="shared" si="712"/>
        <v>1.5302219863768185</v>
      </c>
      <c r="AH278" s="626"/>
      <c r="AI278" s="635">
        <f t="shared" si="677"/>
        <v>2.8480533778553134</v>
      </c>
      <c r="AK278" s="636">
        <f t="shared" si="678"/>
        <v>0.87725936524215686</v>
      </c>
      <c r="AL278" s="636">
        <f t="shared" si="679"/>
        <v>1.4203763830947229</v>
      </c>
      <c r="AM278" s="636">
        <f t="shared" si="680"/>
        <v>1.2241406122582259</v>
      </c>
      <c r="AN278" s="637"/>
      <c r="AO278" s="636">
        <f t="shared" si="681"/>
        <v>1.1897004324726497</v>
      </c>
      <c r="AQ278" s="631">
        <f t="shared" si="713"/>
        <v>1.2277156409084227</v>
      </c>
      <c r="AR278" s="631">
        <f t="shared" si="714"/>
        <v>1.2277156409084227</v>
      </c>
      <c r="AS278" s="631">
        <f t="shared" si="715"/>
        <v>1.2277156409084227</v>
      </c>
      <c r="AT278" s="631"/>
      <c r="AU278" s="631">
        <f t="shared" si="682"/>
        <v>1.2277156409084229</v>
      </c>
      <c r="AW278" s="631">
        <f t="shared" si="683"/>
        <v>0.65597098182826474</v>
      </c>
      <c r="AX278" s="631">
        <f t="shared" si="683"/>
        <v>0.21483594176609933</v>
      </c>
      <c r="AY278" s="631">
        <f t="shared" si="683"/>
        <v>0.12919307640563593</v>
      </c>
      <c r="AZ278" s="646"/>
      <c r="BA278" s="631">
        <f t="shared" si="716"/>
        <v>1</v>
      </c>
      <c r="BC278" s="621"/>
      <c r="BD278" s="638">
        <f t="shared" si="684"/>
        <v>0.87725936524215686</v>
      </c>
      <c r="BE278" s="638">
        <f t="shared" si="685"/>
        <v>1.4203763830947229</v>
      </c>
      <c r="BF278" s="638">
        <f t="shared" si="686"/>
        <v>1.2241406122582259</v>
      </c>
      <c r="BG278" s="638">
        <v>1</v>
      </c>
      <c r="BH278" s="629"/>
      <c r="BI278" s="638">
        <f t="shared" si="687"/>
        <v>1.2277156409084227</v>
      </c>
      <c r="BJ278" s="638">
        <f t="shared" si="688"/>
        <v>1.2277156409084227</v>
      </c>
      <c r="BK278" s="638">
        <f t="shared" si="689"/>
        <v>1.2277156409084227</v>
      </c>
      <c r="BL278" s="638">
        <v>1</v>
      </c>
      <c r="BN278" s="638">
        <v>1</v>
      </c>
      <c r="BO278" s="638">
        <v>1</v>
      </c>
      <c r="BP278" s="638">
        <v>1</v>
      </c>
      <c r="BQ278" s="638">
        <v>1</v>
      </c>
      <c r="BT278" s="630">
        <f t="shared" si="690"/>
        <v>1.4813221546473623</v>
      </c>
      <c r="BU278" s="630">
        <f t="shared" si="691"/>
        <v>0.68717770380560161</v>
      </c>
      <c r="BV278" s="630">
        <f t="shared" si="692"/>
        <v>0.57760566025632609</v>
      </c>
      <c r="BW278" s="630">
        <f t="shared" si="693"/>
        <v>1.0279010148864711</v>
      </c>
      <c r="BX278" s="630">
        <v>1</v>
      </c>
      <c r="BY278" s="630">
        <v>1</v>
      </c>
      <c r="BZ278" s="630">
        <f t="shared" si="694"/>
        <v>1.1574075861809026</v>
      </c>
      <c r="CA278" s="630">
        <f t="shared" si="717"/>
        <v>1.0179315568269414</v>
      </c>
      <c r="CB278" s="630">
        <f t="shared" si="695"/>
        <v>1.0179315568269407</v>
      </c>
      <c r="CC278" s="630"/>
      <c r="CD278" s="630">
        <f t="shared" si="696"/>
        <v>0.59372144438164787</v>
      </c>
      <c r="CE278" s="621">
        <f t="shared" si="718"/>
        <v>1.0000000000000007</v>
      </c>
      <c r="CG278" s="575"/>
      <c r="CI278" s="621">
        <f t="shared" si="697"/>
        <v>0.41227957159970213</v>
      </c>
      <c r="CJ278" s="621">
        <f t="shared" si="698"/>
        <v>0.51830667108075112</v>
      </c>
      <c r="CK278" s="621">
        <f t="shared" si="699"/>
        <v>6.9413757319546798E-2</v>
      </c>
      <c r="CL278" s="621">
        <f t="shared" si="700"/>
        <v>0</v>
      </c>
      <c r="CN278" s="621">
        <f t="shared" si="701"/>
        <v>0.42969370396175322</v>
      </c>
      <c r="CO278" s="621">
        <f t="shared" si="701"/>
        <v>0.5001002752997511</v>
      </c>
      <c r="CP278" s="621">
        <f t="shared" si="701"/>
        <v>6.9747973018290277E-2</v>
      </c>
      <c r="CQ278" s="621"/>
      <c r="CR278" s="621">
        <f t="shared" si="702"/>
        <v>0.99954195227979459</v>
      </c>
      <c r="CS278" s="621"/>
      <c r="CT278" s="621">
        <f t="shared" si="703"/>
        <v>0.42989061437760656</v>
      </c>
      <c r="CU278" s="621">
        <f t="shared" si="703"/>
        <v>0.50032945006370444</v>
      </c>
      <c r="CV278" s="621">
        <f t="shared" si="703"/>
        <v>6.9779935558689013E-2</v>
      </c>
      <c r="CW278" s="621">
        <f t="shared" si="703"/>
        <v>0</v>
      </c>
      <c r="CZ278" s="621">
        <f t="shared" si="719"/>
        <v>-1.1102230246251565E-16</v>
      </c>
      <c r="DA278" s="621">
        <f t="shared" si="720"/>
        <v>4.0488635289466862E-2</v>
      </c>
      <c r="DB278" s="621">
        <f t="shared" si="721"/>
        <v>-2.2204460492503131E-16</v>
      </c>
      <c r="DC278" s="621">
        <f t="shared" si="722"/>
        <v>0</v>
      </c>
      <c r="DE278" s="621">
        <f t="shared" si="723"/>
        <v>2.3704982442642179E-2</v>
      </c>
      <c r="DF278" s="621">
        <f t="shared" si="724"/>
        <v>2.3704982442642179E-2</v>
      </c>
      <c r="DG278" s="621">
        <f t="shared" si="725"/>
        <v>2.3704982442642179E-2</v>
      </c>
      <c r="DH278" s="621">
        <f t="shared" si="726"/>
        <v>0</v>
      </c>
      <c r="DI278" s="621"/>
      <c r="DK278" s="621">
        <f t="shared" si="727"/>
        <v>-3.264952039209236E-2</v>
      </c>
      <c r="DL278" s="621">
        <f t="shared" si="728"/>
        <v>8.098928229217156E-2</v>
      </c>
      <c r="DM278" s="621">
        <f t="shared" si="729"/>
        <v>3.9930741119407878E-2</v>
      </c>
      <c r="DN278" s="621"/>
      <c r="DP278" s="621">
        <f t="shared" si="730"/>
        <v>2.3704982442642179E-2</v>
      </c>
      <c r="DQ278" s="621">
        <f t="shared" si="731"/>
        <v>2.3704982442642179E-2</v>
      </c>
      <c r="DR278" s="621">
        <f t="shared" si="732"/>
        <v>2.3704982442642179E-2</v>
      </c>
      <c r="DS278" s="621">
        <f t="shared" si="733"/>
        <v>0</v>
      </c>
      <c r="DU278" s="621">
        <f t="shared" si="734"/>
        <v>0</v>
      </c>
      <c r="DV278" s="621">
        <f t="shared" si="735"/>
        <v>0</v>
      </c>
      <c r="DW278" s="621">
        <f t="shared" si="736"/>
        <v>0</v>
      </c>
      <c r="DX278" s="621">
        <f t="shared" si="737"/>
        <v>0</v>
      </c>
      <c r="EB278" s="621">
        <f t="shared" si="738"/>
        <v>1.0204642355310514</v>
      </c>
      <c r="EC278" s="621">
        <f t="shared" si="739"/>
        <v>1.0835133555651102</v>
      </c>
      <c r="ED278" s="621">
        <f t="shared" si="704"/>
        <v>1.1574075861809026</v>
      </c>
      <c r="EE278" s="621"/>
      <c r="EF278" s="621">
        <f t="shared" si="740"/>
        <v>1.0239881788333669</v>
      </c>
      <c r="EG278" s="621">
        <f t="shared" si="741"/>
        <v>1.0224658815814196</v>
      </c>
      <c r="EH278" s="621">
        <f t="shared" si="705"/>
        <v>0.57760566025632609</v>
      </c>
      <c r="EI278" s="621"/>
      <c r="EJ278" s="621">
        <f t="shared" si="742"/>
        <v>1.0297046002479118</v>
      </c>
      <c r="EK278" s="621">
        <f t="shared" si="743"/>
        <v>1.0096395104418374</v>
      </c>
      <c r="EL278" s="621">
        <f t="shared" si="706"/>
        <v>1.0279010148864711</v>
      </c>
      <c r="EM278" s="621"/>
      <c r="EP278" s="577"/>
    </row>
    <row r="279" spans="1:154" x14ac:dyDescent="0.2">
      <c r="A279" s="615" t="s">
        <v>218</v>
      </c>
      <c r="B279" s="571">
        <f t="shared" si="670"/>
        <v>1974</v>
      </c>
      <c r="D279" s="626">
        <f>Mining_Data!M14</f>
        <v>389.97706663080004</v>
      </c>
      <c r="E279" s="626">
        <f>Mining_Data!N14</f>
        <v>507.05620801735495</v>
      </c>
      <c r="F279" s="626">
        <f>Mining_Data!O14</f>
        <v>83.286913670180738</v>
      </c>
      <c r="G279" s="626"/>
      <c r="H279" s="626">
        <f t="shared" si="671"/>
        <v>980.32018831833568</v>
      </c>
      <c r="I279" s="631"/>
      <c r="J279" s="632">
        <f t="shared" si="672"/>
        <v>267473.98259999999</v>
      </c>
      <c r="K279" s="632">
        <f t="shared" si="672"/>
        <v>95290.186050000018</v>
      </c>
      <c r="L279" s="632">
        <f t="shared" si="672"/>
        <v>66822.100000000006</v>
      </c>
      <c r="M279" s="632"/>
      <c r="N279" s="632">
        <f t="shared" si="707"/>
        <v>429586.26864999998</v>
      </c>
      <c r="O279" s="772"/>
      <c r="P279" s="770"/>
      <c r="Q279" s="770"/>
      <c r="R279" s="632">
        <f t="shared" si="673"/>
        <v>173824.15297678803</v>
      </c>
      <c r="S279" s="632">
        <f t="shared" si="673"/>
        <v>61926.53100736309</v>
      </c>
      <c r="T279" s="632">
        <f t="shared" si="673"/>
        <v>43425.886958136718</v>
      </c>
      <c r="U279" s="641"/>
      <c r="V279" s="626">
        <f t="shared" si="708"/>
        <v>279176.5709422878</v>
      </c>
      <c r="X279" s="635">
        <f t="shared" si="674"/>
        <v>1.4580000000000004</v>
      </c>
      <c r="Y279" s="635">
        <f t="shared" si="675"/>
        <v>5.3211797461629038</v>
      </c>
      <c r="Z279" s="635">
        <f t="shared" si="676"/>
        <v>1.2463977287481347</v>
      </c>
      <c r="AA279" s="626"/>
      <c r="AB279" s="626">
        <f t="shared" si="709"/>
        <v>2.282010063773801</v>
      </c>
      <c r="AE279" s="635">
        <f t="shared" si="710"/>
        <v>2.243514839292077</v>
      </c>
      <c r="AF279" s="635">
        <f t="shared" si="711"/>
        <v>8.1880286166371192</v>
      </c>
      <c r="AG279" s="635">
        <f t="shared" si="712"/>
        <v>1.9179093279193289</v>
      </c>
      <c r="AH279" s="626"/>
      <c r="AI279" s="635">
        <f t="shared" si="677"/>
        <v>3.5114701244790001</v>
      </c>
      <c r="AK279" s="636">
        <f t="shared" si="678"/>
        <v>0.87725936524215709</v>
      </c>
      <c r="AL279" s="636">
        <f t="shared" si="679"/>
        <v>1.3504582971505918</v>
      </c>
      <c r="AM279" s="636">
        <f t="shared" si="680"/>
        <v>1.2241406122582261</v>
      </c>
      <c r="AN279" s="637"/>
      <c r="AO279" s="636">
        <f t="shared" si="681"/>
        <v>1.1703205715348026</v>
      </c>
      <c r="AQ279" s="631">
        <f t="shared" si="713"/>
        <v>1.5387618925185713</v>
      </c>
      <c r="AR279" s="631">
        <f t="shared" si="714"/>
        <v>1.5387618925185713</v>
      </c>
      <c r="AS279" s="631">
        <f t="shared" si="715"/>
        <v>1.5387618925185715</v>
      </c>
      <c r="AT279" s="631"/>
      <c r="AU279" s="631">
        <f t="shared" si="682"/>
        <v>1.5387618925185713</v>
      </c>
      <c r="AW279" s="631">
        <f t="shared" si="683"/>
        <v>0.62263159257988543</v>
      </c>
      <c r="AX279" s="631">
        <f t="shared" si="683"/>
        <v>0.2218185100502747</v>
      </c>
      <c r="AY279" s="631">
        <f t="shared" si="683"/>
        <v>0.15554989736983998</v>
      </c>
      <c r="AZ279" s="646"/>
      <c r="BA279" s="631">
        <f t="shared" si="716"/>
        <v>1</v>
      </c>
      <c r="BC279" s="621"/>
      <c r="BD279" s="638">
        <f t="shared" si="684"/>
        <v>0.87725936524215709</v>
      </c>
      <c r="BE279" s="638">
        <f t="shared" si="685"/>
        <v>1.3504582971505918</v>
      </c>
      <c r="BF279" s="638">
        <f t="shared" si="686"/>
        <v>1.2241406122582261</v>
      </c>
      <c r="BG279" s="638">
        <v>1</v>
      </c>
      <c r="BH279" s="629"/>
      <c r="BI279" s="638">
        <f t="shared" si="687"/>
        <v>1.5387618925185713</v>
      </c>
      <c r="BJ279" s="638">
        <f t="shared" si="688"/>
        <v>1.5387618925185713</v>
      </c>
      <c r="BK279" s="638">
        <f t="shared" si="689"/>
        <v>1.5387618925185715</v>
      </c>
      <c r="BL279" s="638">
        <v>1</v>
      </c>
      <c r="BN279" s="638">
        <v>1</v>
      </c>
      <c r="BO279" s="638">
        <v>1</v>
      </c>
      <c r="BP279" s="638">
        <v>1</v>
      </c>
      <c r="BQ279" s="638">
        <v>1</v>
      </c>
      <c r="BT279" s="630">
        <f t="shared" si="690"/>
        <v>1.2219442448331257</v>
      </c>
      <c r="BU279" s="630">
        <f t="shared" si="691"/>
        <v>0.84724675312740383</v>
      </c>
      <c r="BV279" s="630">
        <f t="shared" si="692"/>
        <v>0.72394416857621524</v>
      </c>
      <c r="BW279" s="630">
        <f t="shared" si="693"/>
        <v>1.0379410418095543</v>
      </c>
      <c r="BX279" s="630">
        <v>1</v>
      </c>
      <c r="BY279" s="630">
        <v>1</v>
      </c>
      <c r="BZ279" s="630">
        <f t="shared" si="694"/>
        <v>1.1275405099064757</v>
      </c>
      <c r="CA279" s="630">
        <f t="shared" si="717"/>
        <v>1.0352882939375836</v>
      </c>
      <c r="CB279" s="630">
        <f t="shared" si="695"/>
        <v>1.0352882939375831</v>
      </c>
      <c r="CC279" s="630"/>
      <c r="CD279" s="630">
        <f t="shared" si="696"/>
        <v>0.75141136454394841</v>
      </c>
      <c r="CE279" s="621">
        <f t="shared" si="718"/>
        <v>1.0000000000000004</v>
      </c>
      <c r="CG279" s="575"/>
      <c r="CI279" s="621">
        <f t="shared" si="697"/>
        <v>0.3978058100586257</v>
      </c>
      <c r="CJ279" s="621">
        <f t="shared" si="698"/>
        <v>0.51723530134289197</v>
      </c>
      <c r="CK279" s="621">
        <f t="shared" si="699"/>
        <v>8.4958888598482371E-2</v>
      </c>
      <c r="CL279" s="621">
        <f t="shared" si="700"/>
        <v>0</v>
      </c>
      <c r="CN279" s="621">
        <f t="shared" si="701"/>
        <v>0.40499958681111409</v>
      </c>
      <c r="CO279" s="621">
        <f t="shared" si="701"/>
        <v>0.51777080147226029</v>
      </c>
      <c r="CP279" s="621">
        <f t="shared" si="701"/>
        <v>7.6924717846858823E-2</v>
      </c>
      <c r="CQ279" s="621"/>
      <c r="CR279" s="621">
        <f t="shared" si="702"/>
        <v>0.99969510613023327</v>
      </c>
      <c r="CS279" s="621"/>
      <c r="CT279" s="621">
        <f t="shared" si="703"/>
        <v>0.40512310636274496</v>
      </c>
      <c r="CU279" s="621">
        <f t="shared" si="703"/>
        <v>0.51792871476236746</v>
      </c>
      <c r="CV279" s="621">
        <f t="shared" si="703"/>
        <v>7.6948178874887488E-2</v>
      </c>
      <c r="CW279" s="621">
        <f t="shared" si="703"/>
        <v>0</v>
      </c>
      <c r="CZ279" s="621">
        <f t="shared" si="719"/>
        <v>2.2204460492503128E-16</v>
      </c>
      <c r="DA279" s="621">
        <f t="shared" si="720"/>
        <v>-5.0477880797713946E-2</v>
      </c>
      <c r="DB279" s="621">
        <f t="shared" si="721"/>
        <v>2.2204460492503128E-16</v>
      </c>
      <c r="DC279" s="621">
        <f t="shared" si="722"/>
        <v>0</v>
      </c>
      <c r="DE279" s="621">
        <f t="shared" si="723"/>
        <v>0.22582288704260889</v>
      </c>
      <c r="DF279" s="621">
        <f t="shared" si="724"/>
        <v>0.22582288704260889</v>
      </c>
      <c r="DG279" s="621">
        <f t="shared" si="725"/>
        <v>0.22582288704260906</v>
      </c>
      <c r="DH279" s="621">
        <f t="shared" si="726"/>
        <v>0</v>
      </c>
      <c r="DI279" s="621"/>
      <c r="DK279" s="621">
        <f t="shared" si="727"/>
        <v>-5.2161553246813236E-2</v>
      </c>
      <c r="DL279" s="621">
        <f t="shared" si="728"/>
        <v>3.1984849927643319E-2</v>
      </c>
      <c r="DM279" s="621">
        <f t="shared" si="729"/>
        <v>0.18565856183361945</v>
      </c>
      <c r="DN279" s="621"/>
      <c r="DP279" s="621">
        <f t="shared" si="730"/>
        <v>0.22582288704260889</v>
      </c>
      <c r="DQ279" s="621">
        <f t="shared" si="731"/>
        <v>0.22582288704260889</v>
      </c>
      <c r="DR279" s="621">
        <f t="shared" si="732"/>
        <v>0.22582288704260906</v>
      </c>
      <c r="DS279" s="621">
        <f t="shared" si="733"/>
        <v>0</v>
      </c>
      <c r="DU279" s="621">
        <f t="shared" si="734"/>
        <v>0</v>
      </c>
      <c r="DV279" s="621">
        <f t="shared" si="735"/>
        <v>0</v>
      </c>
      <c r="DW279" s="621">
        <f t="shared" si="736"/>
        <v>0</v>
      </c>
      <c r="DX279" s="621">
        <f t="shared" si="737"/>
        <v>0</v>
      </c>
      <c r="EB279" s="621">
        <f t="shared" si="738"/>
        <v>0.97419485008476636</v>
      </c>
      <c r="EC279" s="621">
        <f t="shared" si="739"/>
        <v>1.0555531309895947</v>
      </c>
      <c r="ED279" s="621">
        <f t="shared" si="704"/>
        <v>1.1275405099064757</v>
      </c>
      <c r="EE279" s="621"/>
      <c r="EF279" s="621">
        <f t="shared" si="740"/>
        <v>1.2533536604453426</v>
      </c>
      <c r="EG279" s="621">
        <f t="shared" si="741"/>
        <v>1.2815113553605464</v>
      </c>
      <c r="EH279" s="621">
        <f t="shared" si="705"/>
        <v>0.72394416857621524</v>
      </c>
      <c r="EI279" s="621"/>
      <c r="EJ279" s="621">
        <f t="shared" si="742"/>
        <v>1.0097675036581144</v>
      </c>
      <c r="EK279" s="621">
        <f t="shared" si="743"/>
        <v>1.0195011680534549</v>
      </c>
      <c r="EL279" s="621">
        <f t="shared" si="706"/>
        <v>1.0379410418095543</v>
      </c>
      <c r="EM279" s="621"/>
      <c r="EP279" s="577"/>
    </row>
    <row r="280" spans="1:154" x14ac:dyDescent="0.2">
      <c r="A280" s="615" t="s">
        <v>218</v>
      </c>
      <c r="B280" s="571">
        <f t="shared" si="670"/>
        <v>1975</v>
      </c>
      <c r="D280" s="626">
        <f>Mining_Data!M15</f>
        <v>368.98053850944007</v>
      </c>
      <c r="E280" s="626">
        <f>Mining_Data!N15</f>
        <v>439.4555592578543</v>
      </c>
      <c r="F280" s="626">
        <f>Mining_Data!O15</f>
        <v>93.162746073916594</v>
      </c>
      <c r="G280" s="626"/>
      <c r="H280" s="626">
        <f t="shared" si="671"/>
        <v>901.59884384121096</v>
      </c>
      <c r="I280" s="631"/>
      <c r="J280" s="632">
        <f t="shared" si="672"/>
        <v>253073.07168000005</v>
      </c>
      <c r="K280" s="632">
        <f t="shared" si="672"/>
        <v>90464.403900000005</v>
      </c>
      <c r="L280" s="632">
        <f t="shared" si="672"/>
        <v>74745.600000000006</v>
      </c>
      <c r="M280" s="632"/>
      <c r="N280" s="632">
        <f t="shared" si="707"/>
        <v>418283.07558000006</v>
      </c>
      <c r="O280" s="772"/>
      <c r="P280" s="770"/>
      <c r="Q280" s="770"/>
      <c r="R280" s="632">
        <f t="shared" si="673"/>
        <v>148873.8570671668</v>
      </c>
      <c r="S280" s="632">
        <f t="shared" si="673"/>
        <v>53216.980560082979</v>
      </c>
      <c r="T280" s="632">
        <f t="shared" si="673"/>
        <v>43970.169156796248</v>
      </c>
      <c r="U280" s="641"/>
      <c r="V280" s="626">
        <f t="shared" si="708"/>
        <v>246061.00678404601</v>
      </c>
      <c r="X280" s="635">
        <f t="shared" si="674"/>
        <v>1.458</v>
      </c>
      <c r="Y280" s="635">
        <f t="shared" si="675"/>
        <v>4.8577732269548983</v>
      </c>
      <c r="Z280" s="635">
        <f t="shared" si="676"/>
        <v>1.2463977287481347</v>
      </c>
      <c r="AA280" s="626"/>
      <c r="AB280" s="626">
        <f t="shared" si="709"/>
        <v>2.1554753143933332</v>
      </c>
      <c r="AE280" s="635">
        <f t="shared" si="710"/>
        <v>2.4784777245542085</v>
      </c>
      <c r="AF280" s="635">
        <f t="shared" si="711"/>
        <v>8.2578070877527647</v>
      </c>
      <c r="AG280" s="635">
        <f t="shared" si="712"/>
        <v>2.1187716094905422</v>
      </c>
      <c r="AH280" s="626"/>
      <c r="AI280" s="635">
        <f t="shared" si="677"/>
        <v>3.6641272651237009</v>
      </c>
      <c r="AK280" s="636">
        <f t="shared" si="678"/>
        <v>0.87725936524215686</v>
      </c>
      <c r="AL280" s="636">
        <f t="shared" si="679"/>
        <v>1.2328506972063507</v>
      </c>
      <c r="AM280" s="636">
        <f t="shared" si="680"/>
        <v>1.2241406122582261</v>
      </c>
      <c r="AN280" s="637"/>
      <c r="AO280" s="636">
        <f t="shared" si="681"/>
        <v>1.10542768496748</v>
      </c>
      <c r="AQ280" s="631">
        <f t="shared" si="713"/>
        <v>1.6999161348108427</v>
      </c>
      <c r="AR280" s="631">
        <f t="shared" si="714"/>
        <v>1.6999161348108425</v>
      </c>
      <c r="AS280" s="631">
        <f t="shared" si="715"/>
        <v>1.6999161348108427</v>
      </c>
      <c r="AT280" s="631"/>
      <c r="AU280" s="631">
        <f t="shared" si="682"/>
        <v>1.6999161348108427</v>
      </c>
      <c r="AW280" s="631">
        <f t="shared" si="683"/>
        <v>0.60502823674872253</v>
      </c>
      <c r="AX280" s="631">
        <f t="shared" si="683"/>
        <v>0.21627555400026688</v>
      </c>
      <c r="AY280" s="631">
        <f t="shared" si="683"/>
        <v>0.17869620925101071</v>
      </c>
      <c r="AZ280" s="646"/>
      <c r="BA280" s="631">
        <f t="shared" si="716"/>
        <v>1</v>
      </c>
      <c r="BC280" s="621"/>
      <c r="BD280" s="638">
        <f t="shared" si="684"/>
        <v>0.87725936524215686</v>
      </c>
      <c r="BE280" s="638">
        <f t="shared" si="685"/>
        <v>1.2328506972063507</v>
      </c>
      <c r="BF280" s="638">
        <f t="shared" si="686"/>
        <v>1.2241406122582261</v>
      </c>
      <c r="BG280" s="638">
        <v>1</v>
      </c>
      <c r="BH280" s="629"/>
      <c r="BI280" s="638">
        <f t="shared" si="687"/>
        <v>1.6999161348108427</v>
      </c>
      <c r="BJ280" s="638">
        <f t="shared" si="688"/>
        <v>1.6999161348108425</v>
      </c>
      <c r="BK280" s="638">
        <f t="shared" si="689"/>
        <v>1.6999161348108427</v>
      </c>
      <c r="BL280" s="638">
        <v>1</v>
      </c>
      <c r="BN280" s="638">
        <v>1</v>
      </c>
      <c r="BO280" s="638">
        <v>1</v>
      </c>
      <c r="BP280" s="638">
        <v>1</v>
      </c>
      <c r="BQ280" s="638">
        <v>1</v>
      </c>
      <c r="BT280" s="630">
        <f t="shared" si="690"/>
        <v>1.0769987972227286</v>
      </c>
      <c r="BU280" s="630">
        <f t="shared" si="691"/>
        <v>0.88407983504693921</v>
      </c>
      <c r="BV280" s="630">
        <f t="shared" si="692"/>
        <v>0.79976270457976406</v>
      </c>
      <c r="BW280" s="630">
        <f t="shared" si="693"/>
        <v>1.0263114770244042</v>
      </c>
      <c r="BX280" s="630">
        <v>1</v>
      </c>
      <c r="BY280" s="630">
        <v>1</v>
      </c>
      <c r="BZ280" s="630">
        <f t="shared" si="694"/>
        <v>1.0770879111402507</v>
      </c>
      <c r="CA280" s="630">
        <f t="shared" si="717"/>
        <v>0.95215291899442267</v>
      </c>
      <c r="CB280" s="630">
        <f t="shared" si="695"/>
        <v>0.95215291899442189</v>
      </c>
      <c r="CC280" s="630"/>
      <c r="CD280" s="630">
        <f t="shared" si="696"/>
        <v>0.82080564260628985</v>
      </c>
      <c r="CE280" s="621">
        <f t="shared" si="718"/>
        <v>1.0000000000000009</v>
      </c>
      <c r="CG280" s="575"/>
      <c r="CI280" s="621">
        <f t="shared" si="697"/>
        <v>0.40925134390969192</v>
      </c>
      <c r="CJ280" s="621">
        <f t="shared" si="698"/>
        <v>0.48741805988301706</v>
      </c>
      <c r="CK280" s="621">
        <f t="shared" si="699"/>
        <v>0.10333059620729101</v>
      </c>
      <c r="CL280" s="621">
        <f t="shared" si="700"/>
        <v>0</v>
      </c>
      <c r="CN280" s="621">
        <f t="shared" si="701"/>
        <v>0.40350152246243848</v>
      </c>
      <c r="CO280" s="621">
        <f t="shared" si="701"/>
        <v>0.50217915430265991</v>
      </c>
      <c r="CP280" s="621">
        <f t="shared" si="701"/>
        <v>9.3845220623145875E-2</v>
      </c>
      <c r="CQ280" s="621"/>
      <c r="CR280" s="621">
        <f t="shared" si="702"/>
        <v>0.99952589738824438</v>
      </c>
      <c r="CS280" s="621"/>
      <c r="CT280" s="621">
        <f t="shared" si="703"/>
        <v>0.40369291432746834</v>
      </c>
      <c r="CU280" s="621">
        <f t="shared" si="703"/>
        <v>0.50241735168128332</v>
      </c>
      <c r="CV280" s="621">
        <f t="shared" si="703"/>
        <v>9.388973399124817E-2</v>
      </c>
      <c r="CW280" s="621">
        <f t="shared" si="703"/>
        <v>0</v>
      </c>
      <c r="CZ280" s="621">
        <f t="shared" si="719"/>
        <v>-2.2204460492503131E-16</v>
      </c>
      <c r="DA280" s="621">
        <f t="shared" si="720"/>
        <v>-9.1114886406670675E-2</v>
      </c>
      <c r="DB280" s="621">
        <f t="shared" si="721"/>
        <v>0</v>
      </c>
      <c r="DC280" s="621">
        <f t="shared" si="722"/>
        <v>0</v>
      </c>
      <c r="DE280" s="621">
        <f t="shared" si="723"/>
        <v>9.9600790206471793E-2</v>
      </c>
      <c r="DF280" s="621">
        <f t="shared" si="724"/>
        <v>9.9600790206471598E-2</v>
      </c>
      <c r="DG280" s="621">
        <f t="shared" si="725"/>
        <v>9.9600790206471598E-2</v>
      </c>
      <c r="DH280" s="621">
        <f t="shared" si="726"/>
        <v>0</v>
      </c>
      <c r="DI280" s="621"/>
      <c r="DK280" s="621">
        <f t="shared" si="727"/>
        <v>-2.8679870447328438E-2</v>
      </c>
      <c r="DL280" s="621">
        <f t="shared" si="728"/>
        <v>-2.5306217604658333E-2</v>
      </c>
      <c r="DM280" s="621">
        <f t="shared" si="729"/>
        <v>0.13872064546479826</v>
      </c>
      <c r="DN280" s="621"/>
      <c r="DP280" s="621">
        <f t="shared" si="730"/>
        <v>9.9600790206471793E-2</v>
      </c>
      <c r="DQ280" s="621">
        <f t="shared" si="731"/>
        <v>9.9600790206471598E-2</v>
      </c>
      <c r="DR280" s="621">
        <f t="shared" si="732"/>
        <v>9.9600790206471598E-2</v>
      </c>
      <c r="DS280" s="621">
        <f t="shared" si="733"/>
        <v>0</v>
      </c>
      <c r="DU280" s="621">
        <f t="shared" si="734"/>
        <v>0</v>
      </c>
      <c r="DV280" s="621">
        <f t="shared" si="735"/>
        <v>0</v>
      </c>
      <c r="DW280" s="621">
        <f t="shared" si="736"/>
        <v>0</v>
      </c>
      <c r="DX280" s="621">
        <f t="shared" si="737"/>
        <v>0</v>
      </c>
      <c r="EB280" s="621">
        <f t="shared" si="738"/>
        <v>0.95525429168801224</v>
      </c>
      <c r="EC280" s="621">
        <f t="shared" si="739"/>
        <v>1.008321658482529</v>
      </c>
      <c r="ED280" s="621">
        <f t="shared" si="704"/>
        <v>1.0770879111402507</v>
      </c>
      <c r="EE280" s="621"/>
      <c r="EF280" s="621">
        <f t="shared" si="740"/>
        <v>1.1047298110746047</v>
      </c>
      <c r="EG280" s="621">
        <f t="shared" si="741"/>
        <v>1.4157237974974171</v>
      </c>
      <c r="EH280" s="621">
        <f t="shared" si="705"/>
        <v>0.79976270457976406</v>
      </c>
      <c r="EI280" s="621"/>
      <c r="EJ280" s="621">
        <f t="shared" si="742"/>
        <v>0.98879554395028535</v>
      </c>
      <c r="EK280" s="621">
        <f t="shared" si="743"/>
        <v>1.0080782120233673</v>
      </c>
      <c r="EL280" s="621">
        <f t="shared" si="706"/>
        <v>1.0263114770244042</v>
      </c>
      <c r="EM280" s="621"/>
      <c r="EP280" s="577"/>
    </row>
    <row r="281" spans="1:154" x14ac:dyDescent="0.2">
      <c r="A281" s="615" t="s">
        <v>218</v>
      </c>
      <c r="B281" s="571">
        <f t="shared" si="670"/>
        <v>1976</v>
      </c>
      <c r="D281" s="626">
        <f>Mining_Data!M16</f>
        <v>373.58063406863999</v>
      </c>
      <c r="E281" s="626">
        <f>Mining_Data!N16</f>
        <v>445.8518752371989</v>
      </c>
      <c r="F281" s="626">
        <f>Mining_Data!O16</f>
        <v>101.49778160537396</v>
      </c>
      <c r="G281" s="626"/>
      <c r="H281" s="626">
        <f t="shared" si="671"/>
        <v>920.93029091121286</v>
      </c>
      <c r="I281" s="631"/>
      <c r="J281" s="632">
        <f t="shared" si="672"/>
        <v>256228.14408</v>
      </c>
      <c r="K281" s="632">
        <f t="shared" si="672"/>
        <v>91605.088650000005</v>
      </c>
      <c r="L281" s="632">
        <f t="shared" si="672"/>
        <v>81432.899999999994</v>
      </c>
      <c r="M281" s="632"/>
      <c r="N281" s="632">
        <f t="shared" si="707"/>
        <v>429266.13272999995</v>
      </c>
      <c r="O281" s="772"/>
      <c r="P281" s="770"/>
      <c r="Q281" s="770"/>
      <c r="R281" s="632">
        <f t="shared" si="673"/>
        <v>149907.87788062374</v>
      </c>
      <c r="S281" s="632">
        <f t="shared" si="673"/>
        <v>53594.129918454164</v>
      </c>
      <c r="T281" s="632">
        <f t="shared" si="673"/>
        <v>47642.827342392244</v>
      </c>
      <c r="U281" s="641"/>
      <c r="V281" s="626">
        <f t="shared" si="708"/>
        <v>251144.83514147013</v>
      </c>
      <c r="X281" s="635">
        <f t="shared" si="674"/>
        <v>1.4580000000000002</v>
      </c>
      <c r="Y281" s="635">
        <f t="shared" si="675"/>
        <v>4.8671081684194064</v>
      </c>
      <c r="Z281" s="635">
        <f t="shared" si="676"/>
        <v>1.2463977287481345</v>
      </c>
      <c r="AA281" s="626"/>
      <c r="AB281" s="626">
        <f t="shared" si="709"/>
        <v>2.1453597679704681</v>
      </c>
      <c r="AE281" s="635">
        <f t="shared" si="710"/>
        <v>2.4920680577316543</v>
      </c>
      <c r="AF281" s="635">
        <f t="shared" si="711"/>
        <v>8.3190430727317004</v>
      </c>
      <c r="AG281" s="635">
        <f t="shared" si="712"/>
        <v>2.1303895521553562</v>
      </c>
      <c r="AH281" s="626"/>
      <c r="AI281" s="635">
        <f t="shared" si="677"/>
        <v>3.666929046709051</v>
      </c>
      <c r="AK281" s="636">
        <f t="shared" si="678"/>
        <v>0.87725936524215697</v>
      </c>
      <c r="AL281" s="636">
        <f t="shared" si="679"/>
        <v>1.2352198051402163</v>
      </c>
      <c r="AM281" s="636">
        <f t="shared" si="680"/>
        <v>1.2241406122582259</v>
      </c>
      <c r="AN281" s="637"/>
      <c r="AO281" s="636">
        <f t="shared" si="681"/>
        <v>1.100239963730433</v>
      </c>
      <c r="AQ281" s="631">
        <f t="shared" si="713"/>
        <v>1.7092373509819301</v>
      </c>
      <c r="AR281" s="631">
        <f t="shared" si="714"/>
        <v>1.7092373509819301</v>
      </c>
      <c r="AS281" s="631">
        <f t="shared" si="715"/>
        <v>1.7092373509819303</v>
      </c>
      <c r="AT281" s="631"/>
      <c r="AU281" s="631">
        <f t="shared" si="682"/>
        <v>1.7092373509819301</v>
      </c>
      <c r="AW281" s="631">
        <f t="shared" si="683"/>
        <v>0.59689811178549812</v>
      </c>
      <c r="AX281" s="631">
        <f t="shared" si="683"/>
        <v>0.21339929164087543</v>
      </c>
      <c r="AY281" s="631">
        <f t="shared" si="683"/>
        <v>0.18970259657362651</v>
      </c>
      <c r="AZ281" s="646"/>
      <c r="BA281" s="631">
        <f t="shared" si="716"/>
        <v>1</v>
      </c>
      <c r="BC281" s="621"/>
      <c r="BD281" s="638">
        <f t="shared" si="684"/>
        <v>0.87725936524215697</v>
      </c>
      <c r="BE281" s="638">
        <f t="shared" si="685"/>
        <v>1.2352198051402163</v>
      </c>
      <c r="BF281" s="638">
        <f t="shared" si="686"/>
        <v>1.2241406122582259</v>
      </c>
      <c r="BG281" s="638">
        <v>1</v>
      </c>
      <c r="BH281" s="629"/>
      <c r="BI281" s="638">
        <f t="shared" si="687"/>
        <v>1.7092373509819301</v>
      </c>
      <c r="BJ281" s="638">
        <f t="shared" si="688"/>
        <v>1.7092373509819301</v>
      </c>
      <c r="BK281" s="638">
        <f t="shared" si="689"/>
        <v>1.7092373509819303</v>
      </c>
      <c r="BL281" s="638">
        <v>1</v>
      </c>
      <c r="BN281" s="638">
        <v>1</v>
      </c>
      <c r="BO281" s="638">
        <v>1</v>
      </c>
      <c r="BP281" s="638">
        <v>1</v>
      </c>
      <c r="BQ281" s="638">
        <v>1</v>
      </c>
      <c r="BT281" s="630">
        <f t="shared" si="690"/>
        <v>1.099250502593657</v>
      </c>
      <c r="BU281" s="630">
        <f t="shared" si="691"/>
        <v>0.8847558483026442</v>
      </c>
      <c r="BV281" s="630">
        <f t="shared" si="692"/>
        <v>0.80414807448260994</v>
      </c>
      <c r="BW281" s="630">
        <f t="shared" si="693"/>
        <v>1.020542812573348</v>
      </c>
      <c r="BX281" s="630">
        <v>1</v>
      </c>
      <c r="BY281" s="630">
        <v>1</v>
      </c>
      <c r="BZ281" s="630">
        <f t="shared" si="694"/>
        <v>1.0780929032816617</v>
      </c>
      <c r="CA281" s="630">
        <f t="shared" si="717"/>
        <v>0.97256831091935947</v>
      </c>
      <c r="CB281" s="630">
        <f t="shared" si="695"/>
        <v>0.97256831091935891</v>
      </c>
      <c r="CC281" s="630"/>
      <c r="CD281" s="630">
        <f t="shared" si="696"/>
        <v>0.82066753765792488</v>
      </c>
      <c r="CE281" s="621">
        <f t="shared" si="718"/>
        <v>1.0000000000000007</v>
      </c>
      <c r="CG281" s="575"/>
      <c r="CI281" s="621">
        <f t="shared" si="697"/>
        <v>0.40565571331028899</v>
      </c>
      <c r="CJ281" s="621">
        <f t="shared" si="698"/>
        <v>0.4841320560713141</v>
      </c>
      <c r="CK281" s="621">
        <f t="shared" si="699"/>
        <v>0.11021223061839693</v>
      </c>
      <c r="CL281" s="621">
        <f t="shared" si="700"/>
        <v>0</v>
      </c>
      <c r="CN281" s="621">
        <f t="shared" si="701"/>
        <v>0.40745088441754057</v>
      </c>
      <c r="CO281" s="621">
        <f t="shared" si="701"/>
        <v>0.48577320563594001</v>
      </c>
      <c r="CP281" s="621">
        <f t="shared" si="701"/>
        <v>0.10673444189529843</v>
      </c>
      <c r="CQ281" s="621"/>
      <c r="CR281" s="621">
        <f t="shared" si="702"/>
        <v>0.99995853194877904</v>
      </c>
      <c r="CS281" s="621"/>
      <c r="CT281" s="621">
        <f t="shared" si="703"/>
        <v>0.40746778131236694</v>
      </c>
      <c r="CU281" s="621">
        <f t="shared" si="703"/>
        <v>0.48579335053948297</v>
      </c>
      <c r="CV281" s="621">
        <f t="shared" si="703"/>
        <v>0.10673886814815006</v>
      </c>
      <c r="CW281" s="621">
        <f t="shared" si="703"/>
        <v>0</v>
      </c>
      <c r="CZ281" s="621">
        <f t="shared" si="719"/>
        <v>2.2204460492503128E-16</v>
      </c>
      <c r="DA281" s="621">
        <f t="shared" si="720"/>
        <v>1.9198063096304322E-3</v>
      </c>
      <c r="DB281" s="621">
        <f t="shared" si="721"/>
        <v>-2.2204460492503131E-16</v>
      </c>
      <c r="DC281" s="621">
        <f t="shared" si="722"/>
        <v>0</v>
      </c>
      <c r="DE281" s="621">
        <f t="shared" si="723"/>
        <v>5.4683600709591763E-3</v>
      </c>
      <c r="DF281" s="621">
        <f t="shared" si="724"/>
        <v>5.4683600709591763E-3</v>
      </c>
      <c r="DG281" s="621">
        <f t="shared" si="725"/>
        <v>5.4683600709591763E-3</v>
      </c>
      <c r="DH281" s="621">
        <f t="shared" si="726"/>
        <v>0</v>
      </c>
      <c r="DI281" s="621"/>
      <c r="DK281" s="621">
        <f t="shared" si="727"/>
        <v>-1.352869745229934E-2</v>
      </c>
      <c r="DL281" s="621">
        <f t="shared" si="728"/>
        <v>-1.3388288151910208E-2</v>
      </c>
      <c r="DM281" s="621">
        <f t="shared" si="729"/>
        <v>5.9770355617223853E-2</v>
      </c>
      <c r="DN281" s="621"/>
      <c r="DP281" s="621">
        <f t="shared" si="730"/>
        <v>5.4683600709591763E-3</v>
      </c>
      <c r="DQ281" s="621">
        <f t="shared" si="731"/>
        <v>5.4683600709591763E-3</v>
      </c>
      <c r="DR281" s="621">
        <f t="shared" si="732"/>
        <v>5.4683600709591763E-3</v>
      </c>
      <c r="DS281" s="621">
        <f t="shared" si="733"/>
        <v>0</v>
      </c>
      <c r="DU281" s="621">
        <f t="shared" si="734"/>
        <v>0</v>
      </c>
      <c r="DV281" s="621">
        <f t="shared" si="735"/>
        <v>0</v>
      </c>
      <c r="DW281" s="621">
        <f t="shared" si="736"/>
        <v>0</v>
      </c>
      <c r="DX281" s="621">
        <f t="shared" si="737"/>
        <v>0</v>
      </c>
      <c r="EB281" s="621">
        <f t="shared" si="738"/>
        <v>1.0009330641733294</v>
      </c>
      <c r="EC281" s="621">
        <f t="shared" si="739"/>
        <v>1.0092624872972511</v>
      </c>
      <c r="ED281" s="621">
        <f t="shared" si="704"/>
        <v>1.0780929032816617</v>
      </c>
      <c r="EE281" s="621"/>
      <c r="EF281" s="621">
        <f t="shared" si="740"/>
        <v>1.005483338842551</v>
      </c>
      <c r="EG281" s="621">
        <f t="shared" si="741"/>
        <v>1.4234866907865584</v>
      </c>
      <c r="EH281" s="621">
        <f t="shared" si="705"/>
        <v>0.80414807448260994</v>
      </c>
      <c r="EI281" s="621"/>
      <c r="EJ281" s="621">
        <f t="shared" si="742"/>
        <v>0.99437922640426746</v>
      </c>
      <c r="EK281" s="621">
        <f t="shared" si="743"/>
        <v>1.0024120326267931</v>
      </c>
      <c r="EL281" s="621">
        <f t="shared" si="706"/>
        <v>1.020542812573348</v>
      </c>
      <c r="EM281" s="621"/>
      <c r="EP281" s="577"/>
    </row>
    <row r="282" spans="1:154" x14ac:dyDescent="0.2">
      <c r="A282" s="615" t="s">
        <v>218</v>
      </c>
      <c r="B282" s="571">
        <f t="shared" si="670"/>
        <v>1977</v>
      </c>
      <c r="D282" s="626">
        <f>Mining_Data!M17</f>
        <v>382.10402951856008</v>
      </c>
      <c r="E282" s="626">
        <f>Mining_Data!N17</f>
        <v>452.24859999999995</v>
      </c>
      <c r="F282" s="626">
        <f>Mining_Data!O17</f>
        <v>118.00680709999999</v>
      </c>
      <c r="G282" s="626"/>
      <c r="H282" s="626">
        <f t="shared" si="671"/>
        <v>952.35943661855993</v>
      </c>
      <c r="I282" s="631"/>
      <c r="J282" s="632">
        <f t="shared" si="672"/>
        <v>262074.09432000006</v>
      </c>
      <c r="K282" s="632">
        <f t="shared" si="672"/>
        <v>91874.365050000008</v>
      </c>
      <c r="L282" s="632">
        <f t="shared" si="672"/>
        <v>92264.9</v>
      </c>
      <c r="M282" s="632"/>
      <c r="N282" s="632">
        <f t="shared" si="707"/>
        <v>446213.35937000008</v>
      </c>
      <c r="O282" s="772"/>
      <c r="P282" s="770"/>
      <c r="Q282" s="770"/>
      <c r="R282" s="632">
        <f t="shared" si="673"/>
        <v>152165.65658953215</v>
      </c>
      <c r="S282" s="632">
        <f t="shared" si="673"/>
        <v>53344.162527218279</v>
      </c>
      <c r="T282" s="632">
        <f t="shared" si="673"/>
        <v>53570.91522187931</v>
      </c>
      <c r="U282" s="641"/>
      <c r="V282" s="626">
        <f t="shared" si="708"/>
        <v>259080.73433862976</v>
      </c>
      <c r="X282" s="635">
        <f t="shared" si="674"/>
        <v>1.458</v>
      </c>
      <c r="Y282" s="635">
        <f t="shared" si="675"/>
        <v>4.9224677607717506</v>
      </c>
      <c r="Z282" s="635">
        <f t="shared" si="676"/>
        <v>1.2789999999999999</v>
      </c>
      <c r="AA282" s="626"/>
      <c r="AB282" s="626">
        <f t="shared" si="709"/>
        <v>2.134314037489101</v>
      </c>
      <c r="AE282" s="635">
        <f t="shared" si="710"/>
        <v>2.5111055811318068</v>
      </c>
      <c r="AF282" s="635">
        <f t="shared" si="711"/>
        <v>8.4779398264851373</v>
      </c>
      <c r="AG282" s="635">
        <f t="shared" si="712"/>
        <v>2.202814841061441</v>
      </c>
      <c r="AH282" s="626"/>
      <c r="AI282" s="635">
        <f t="shared" si="677"/>
        <v>3.6759176210060636</v>
      </c>
      <c r="AK282" s="636">
        <f t="shared" si="678"/>
        <v>0.87725936524215686</v>
      </c>
      <c r="AL282" s="636">
        <f t="shared" si="679"/>
        <v>1.2492694753985847</v>
      </c>
      <c r="AM282" s="636">
        <f t="shared" si="680"/>
        <v>1.2561606997236869</v>
      </c>
      <c r="AN282" s="637"/>
      <c r="AO282" s="636">
        <f t="shared" si="681"/>
        <v>1.094575200977987</v>
      </c>
      <c r="AQ282" s="631">
        <f t="shared" si="713"/>
        <v>1.7222946372646137</v>
      </c>
      <c r="AR282" s="631">
        <f t="shared" si="714"/>
        <v>1.7222946372646137</v>
      </c>
      <c r="AS282" s="631">
        <f t="shared" si="715"/>
        <v>1.7222946372646135</v>
      </c>
      <c r="AT282" s="631"/>
      <c r="AU282" s="631">
        <f t="shared" si="682"/>
        <v>1.7222946372646137</v>
      </c>
      <c r="AW282" s="631">
        <f t="shared" si="683"/>
        <v>0.58732910796309945</v>
      </c>
      <c r="AX282" s="631">
        <f t="shared" si="683"/>
        <v>0.20589783591355407</v>
      </c>
      <c r="AY282" s="631">
        <f t="shared" si="683"/>
        <v>0.20677305612334648</v>
      </c>
      <c r="AZ282" s="646"/>
      <c r="BA282" s="631">
        <f t="shared" si="716"/>
        <v>1</v>
      </c>
      <c r="BC282" s="621"/>
      <c r="BD282" s="638">
        <f t="shared" si="684"/>
        <v>0.87725936524215686</v>
      </c>
      <c r="BE282" s="638">
        <f t="shared" si="685"/>
        <v>1.2492694753985847</v>
      </c>
      <c r="BF282" s="638">
        <f t="shared" si="686"/>
        <v>1.2561606997236869</v>
      </c>
      <c r="BG282" s="638">
        <v>1</v>
      </c>
      <c r="BH282" s="629"/>
      <c r="BI282" s="638">
        <f t="shared" si="687"/>
        <v>1.7222946372646137</v>
      </c>
      <c r="BJ282" s="638">
        <f t="shared" si="688"/>
        <v>1.7222946372646137</v>
      </c>
      <c r="BK282" s="638">
        <f t="shared" si="689"/>
        <v>1.7222946372646135</v>
      </c>
      <c r="BL282" s="638">
        <v>1</v>
      </c>
      <c r="BN282" s="638">
        <v>1</v>
      </c>
      <c r="BO282" s="638">
        <v>1</v>
      </c>
      <c r="BP282" s="638">
        <v>1</v>
      </c>
      <c r="BQ282" s="638">
        <v>1</v>
      </c>
      <c r="BT282" s="630">
        <f t="shared" si="690"/>
        <v>1.1339856034612354</v>
      </c>
      <c r="BU282" s="630">
        <f t="shared" si="691"/>
        <v>0.88692460956742025</v>
      </c>
      <c r="BV282" s="630">
        <f t="shared" si="692"/>
        <v>0.81029116023729231</v>
      </c>
      <c r="BW282" s="630">
        <f t="shared" si="693"/>
        <v>1.0067519096645445</v>
      </c>
      <c r="BX282" s="630">
        <v>1</v>
      </c>
      <c r="BY282" s="630">
        <v>1</v>
      </c>
      <c r="BZ282" s="630">
        <f t="shared" si="694"/>
        <v>1.0872342932457968</v>
      </c>
      <c r="CA282" s="630">
        <f t="shared" si="717"/>
        <v>1.0057597386049322</v>
      </c>
      <c r="CB282" s="630">
        <f t="shared" si="695"/>
        <v>1.0057597386049317</v>
      </c>
      <c r="CC282" s="630"/>
      <c r="CD282" s="630">
        <f t="shared" si="696"/>
        <v>0.81576217295319353</v>
      </c>
      <c r="CE282" s="621">
        <f t="shared" si="718"/>
        <v>1.0000000000000004</v>
      </c>
      <c r="CG282" s="575"/>
      <c r="CI282" s="621">
        <f t="shared" si="697"/>
        <v>0.40121829513786905</v>
      </c>
      <c r="CJ282" s="621">
        <f t="shared" si="698"/>
        <v>0.47487175808930959</v>
      </c>
      <c r="CK282" s="621">
        <f t="shared" si="699"/>
        <v>0.12390994677282145</v>
      </c>
      <c r="CL282" s="621">
        <f t="shared" si="700"/>
        <v>0</v>
      </c>
      <c r="CN282" s="621">
        <f t="shared" si="701"/>
        <v>0.40343293691438853</v>
      </c>
      <c r="CO282" s="621">
        <f t="shared" si="701"/>
        <v>0.4794870035506027</v>
      </c>
      <c r="CP282" s="621">
        <f t="shared" si="701"/>
        <v>0.11692739852457104</v>
      </c>
      <c r="CQ282" s="621"/>
      <c r="CR282" s="621">
        <f t="shared" si="702"/>
        <v>0.99984733898956224</v>
      </c>
      <c r="CS282" s="621"/>
      <c r="CT282" s="621">
        <f t="shared" si="703"/>
        <v>0.40349453479777686</v>
      </c>
      <c r="CU282" s="621">
        <f t="shared" si="703"/>
        <v>0.47956021369739149</v>
      </c>
      <c r="CV282" s="621">
        <f t="shared" si="703"/>
        <v>0.11694525150483166</v>
      </c>
      <c r="CW282" s="621">
        <f t="shared" si="703"/>
        <v>0</v>
      </c>
      <c r="CZ282" s="621">
        <f t="shared" si="719"/>
        <v>-1.1102230246251565E-16</v>
      </c>
      <c r="DA282" s="621">
        <f t="shared" si="720"/>
        <v>1.131002667930802E-2</v>
      </c>
      <c r="DB282" s="621">
        <f t="shared" si="721"/>
        <v>2.5820948713590201E-2</v>
      </c>
      <c r="DC282" s="621">
        <f t="shared" si="722"/>
        <v>0</v>
      </c>
      <c r="DE282" s="621">
        <f t="shared" si="723"/>
        <v>7.610215696948459E-3</v>
      </c>
      <c r="DF282" s="621">
        <f t="shared" si="724"/>
        <v>7.610215696948459E-3</v>
      </c>
      <c r="DG282" s="621">
        <f t="shared" si="725"/>
        <v>7.6102156969482387E-3</v>
      </c>
      <c r="DH282" s="621">
        <f t="shared" si="726"/>
        <v>0</v>
      </c>
      <c r="DI282" s="621"/>
      <c r="DK282" s="621">
        <f t="shared" si="727"/>
        <v>-1.6161108159668289E-2</v>
      </c>
      <c r="DL282" s="621">
        <f t="shared" si="728"/>
        <v>-3.5784915863682938E-2</v>
      </c>
      <c r="DM282" s="621">
        <f t="shared" si="729"/>
        <v>8.6164279970339236E-2</v>
      </c>
      <c r="DN282" s="621"/>
      <c r="DP282" s="621">
        <f t="shared" si="730"/>
        <v>7.610215696948459E-3</v>
      </c>
      <c r="DQ282" s="621">
        <f t="shared" si="731"/>
        <v>7.610215696948459E-3</v>
      </c>
      <c r="DR282" s="621">
        <f t="shared" si="732"/>
        <v>7.6102156969482387E-3</v>
      </c>
      <c r="DS282" s="621">
        <f t="shared" si="733"/>
        <v>0</v>
      </c>
      <c r="DU282" s="621">
        <f t="shared" si="734"/>
        <v>0</v>
      </c>
      <c r="DV282" s="621">
        <f t="shared" si="735"/>
        <v>0</v>
      </c>
      <c r="DW282" s="621">
        <f t="shared" si="736"/>
        <v>0</v>
      </c>
      <c r="DX282" s="621">
        <f t="shared" si="737"/>
        <v>0</v>
      </c>
      <c r="EB282" s="621">
        <f t="shared" si="738"/>
        <v>1.0084792228353503</v>
      </c>
      <c r="EC282" s="621">
        <f t="shared" si="739"/>
        <v>1.0178202488264043</v>
      </c>
      <c r="ED282" s="621">
        <f t="shared" si="704"/>
        <v>1.0872342932457968</v>
      </c>
      <c r="EE282" s="621"/>
      <c r="EF282" s="621">
        <f t="shared" si="740"/>
        <v>1.0076392469864892</v>
      </c>
      <c r="EG282" s="621">
        <f t="shared" si="741"/>
        <v>1.4343610571994572</v>
      </c>
      <c r="EH282" s="621">
        <f t="shared" si="705"/>
        <v>0.81029116023729231</v>
      </c>
      <c r="EI282" s="621"/>
      <c r="EJ282" s="621">
        <f t="shared" si="742"/>
        <v>0.98648669831495939</v>
      </c>
      <c r="EK282" s="621">
        <f t="shared" si="743"/>
        <v>0.98886613641719245</v>
      </c>
      <c r="EL282" s="621">
        <f t="shared" si="706"/>
        <v>1.0067519096645445</v>
      </c>
      <c r="EM282" s="621"/>
      <c r="EP282" s="577"/>
    </row>
    <row r="283" spans="1:154" x14ac:dyDescent="0.2">
      <c r="A283" s="615" t="s">
        <v>218</v>
      </c>
      <c r="B283" s="571">
        <f t="shared" si="670"/>
        <v>1978</v>
      </c>
      <c r="D283" s="626">
        <f>Mining_Data!M18</f>
        <v>393.21980017898852</v>
      </c>
      <c r="E283" s="626">
        <f>Mining_Data!N18</f>
        <v>481.1479660555716</v>
      </c>
      <c r="F283" s="626">
        <f>Mining_Data!O18</f>
        <v>128.8939776025766</v>
      </c>
      <c r="G283" s="626"/>
      <c r="H283" s="626">
        <f t="shared" si="671"/>
        <v>1003.2617438371367</v>
      </c>
      <c r="I283" s="631"/>
      <c r="J283" s="632">
        <f t="shared" si="672"/>
        <v>265062.3468</v>
      </c>
      <c r="K283" s="632">
        <f t="shared" si="672"/>
        <v>95591.875350000017</v>
      </c>
      <c r="L283" s="632">
        <f t="shared" si="672"/>
        <v>103413.2</v>
      </c>
      <c r="M283" s="632"/>
      <c r="N283" s="632">
        <f t="shared" si="707"/>
        <v>464067.42215000006</v>
      </c>
      <c r="O283" s="772"/>
      <c r="P283" s="770"/>
      <c r="Q283" s="770"/>
      <c r="R283" s="632">
        <f t="shared" si="673"/>
        <v>149401.56310064139</v>
      </c>
      <c r="S283" s="632">
        <f t="shared" si="673"/>
        <v>53880.061688987029</v>
      </c>
      <c r="T283" s="632">
        <f t="shared" si="673"/>
        <v>58288.526875893665</v>
      </c>
      <c r="U283" s="641"/>
      <c r="V283" s="626">
        <f t="shared" si="708"/>
        <v>261570.15166552211</v>
      </c>
      <c r="X283" s="635">
        <f t="shared" si="674"/>
        <v>1.4834992782874905</v>
      </c>
      <c r="Y283" s="635">
        <f t="shared" si="675"/>
        <v>5.0333562794316657</v>
      </c>
      <c r="Z283" s="635">
        <f t="shared" si="676"/>
        <v>1.2463977287481347</v>
      </c>
      <c r="AA283" s="626"/>
      <c r="AB283" s="626">
        <f t="shared" si="709"/>
        <v>2.1618878980754084</v>
      </c>
      <c r="AE283" s="635">
        <f t="shared" si="710"/>
        <v>2.6319657707604027</v>
      </c>
      <c r="AF283" s="635">
        <f t="shared" si="711"/>
        <v>8.9299817218642357</v>
      </c>
      <c r="AG283" s="635">
        <f t="shared" si="712"/>
        <v>2.2113095751590039</v>
      </c>
      <c r="AH283" s="626"/>
      <c r="AI283" s="635">
        <f t="shared" si="677"/>
        <v>3.8355360405190217</v>
      </c>
      <c r="AK283" s="636">
        <f t="shared" si="678"/>
        <v>0.89260194458688735</v>
      </c>
      <c r="AL283" s="636">
        <f t="shared" si="679"/>
        <v>1.2774117910553722</v>
      </c>
      <c r="AM283" s="636">
        <f t="shared" si="680"/>
        <v>1.2241406122582261</v>
      </c>
      <c r="AN283" s="637"/>
      <c r="AO283" s="636">
        <f t="shared" si="681"/>
        <v>1.1087163552143633</v>
      </c>
      <c r="AQ283" s="631">
        <f t="shared" si="713"/>
        <v>1.7741604659212704</v>
      </c>
      <c r="AR283" s="631">
        <f t="shared" si="714"/>
        <v>1.7741604659212704</v>
      </c>
      <c r="AS283" s="631">
        <f t="shared" si="715"/>
        <v>1.7741604659212704</v>
      </c>
      <c r="AT283" s="631"/>
      <c r="AU283" s="631">
        <f t="shared" si="682"/>
        <v>1.7741604659212704</v>
      </c>
      <c r="AW283" s="631">
        <f t="shared" si="683"/>
        <v>0.57117206282651778</v>
      </c>
      <c r="AX283" s="631">
        <f t="shared" si="683"/>
        <v>0.20598704151032163</v>
      </c>
      <c r="AY283" s="631">
        <f t="shared" si="683"/>
        <v>0.22284089566316045</v>
      </c>
      <c r="AZ283" s="646"/>
      <c r="BA283" s="631">
        <f t="shared" si="716"/>
        <v>0.99999999999999989</v>
      </c>
      <c r="BC283" s="621"/>
      <c r="BD283" s="638">
        <f t="shared" si="684"/>
        <v>0.89260194458688735</v>
      </c>
      <c r="BE283" s="638">
        <f t="shared" si="685"/>
        <v>1.2774117910553722</v>
      </c>
      <c r="BF283" s="638">
        <f t="shared" si="686"/>
        <v>1.2241406122582261</v>
      </c>
      <c r="BG283" s="638">
        <v>1</v>
      </c>
      <c r="BH283" s="629"/>
      <c r="BI283" s="638">
        <f t="shared" si="687"/>
        <v>1.7741604659212704</v>
      </c>
      <c r="BJ283" s="638">
        <f t="shared" si="688"/>
        <v>1.7741604659212704</v>
      </c>
      <c r="BK283" s="638">
        <f t="shared" si="689"/>
        <v>1.7741604659212704</v>
      </c>
      <c r="BL283" s="638">
        <v>1</v>
      </c>
      <c r="BN283" s="638">
        <v>1</v>
      </c>
      <c r="BO283" s="638">
        <v>1</v>
      </c>
      <c r="BP283" s="638">
        <v>1</v>
      </c>
      <c r="BQ283" s="638">
        <v>1</v>
      </c>
      <c r="BT283" s="630">
        <f t="shared" si="690"/>
        <v>1.1448816796087313</v>
      </c>
      <c r="BU283" s="630">
        <f t="shared" si="691"/>
        <v>0.92543730734859442</v>
      </c>
      <c r="BV283" s="630">
        <f t="shared" si="692"/>
        <v>0.83469257307895228</v>
      </c>
      <c r="BW283" s="630">
        <f t="shared" si="693"/>
        <v>1.0053307508264813</v>
      </c>
      <c r="BX283" s="630">
        <v>1</v>
      </c>
      <c r="BY283" s="630">
        <v>1</v>
      </c>
      <c r="BZ283" s="630">
        <f t="shared" si="694"/>
        <v>1.1028374038125157</v>
      </c>
      <c r="CA283" s="630">
        <f t="shared" si="717"/>
        <v>1.059516218809841</v>
      </c>
      <c r="CB283" s="630">
        <f t="shared" si="695"/>
        <v>1.0595162188098406</v>
      </c>
      <c r="CC283" s="630"/>
      <c r="CD283" s="630">
        <f t="shared" si="696"/>
        <v>0.83914211120275073</v>
      </c>
      <c r="CE283" s="621">
        <f t="shared" si="718"/>
        <v>1.0000000000000004</v>
      </c>
      <c r="CG283" s="575"/>
      <c r="CI283" s="621">
        <f t="shared" si="697"/>
        <v>0.39194138777290144</v>
      </c>
      <c r="CJ283" s="621">
        <f t="shared" si="698"/>
        <v>0.47958368692036779</v>
      </c>
      <c r="CK283" s="621">
        <f t="shared" si="699"/>
        <v>0.12847492530673077</v>
      </c>
      <c r="CL283" s="621">
        <f t="shared" si="700"/>
        <v>0</v>
      </c>
      <c r="CN283" s="621">
        <f t="shared" si="701"/>
        <v>0.39656175679310823</v>
      </c>
      <c r="CO283" s="621">
        <f t="shared" si="701"/>
        <v>0.4772238455266587</v>
      </c>
      <c r="CP283" s="621">
        <f t="shared" si="701"/>
        <v>0.12617867342980674</v>
      </c>
      <c r="CQ283" s="621"/>
      <c r="CR283" s="621">
        <f t="shared" si="702"/>
        <v>0.99996427574957369</v>
      </c>
      <c r="CS283" s="621"/>
      <c r="CT283" s="621">
        <f t="shared" si="703"/>
        <v>0.39657592417073634</v>
      </c>
      <c r="CU283" s="621">
        <f t="shared" si="703"/>
        <v>0.47724089459989105</v>
      </c>
      <c r="CV283" s="621">
        <f t="shared" si="703"/>
        <v>0.12618318122937255</v>
      </c>
      <c r="CW283" s="621">
        <f t="shared" si="703"/>
        <v>0</v>
      </c>
      <c r="CZ283" s="621">
        <f t="shared" si="719"/>
        <v>1.7338040669057662E-2</v>
      </c>
      <c r="DA283" s="621">
        <f t="shared" si="720"/>
        <v>2.2277031820905884E-2</v>
      </c>
      <c r="DB283" s="621">
        <f t="shared" si="721"/>
        <v>-2.5820948713590069E-2</v>
      </c>
      <c r="DC283" s="621">
        <f t="shared" si="722"/>
        <v>0</v>
      </c>
      <c r="DE283" s="621">
        <f t="shared" si="723"/>
        <v>2.9669840943756496E-2</v>
      </c>
      <c r="DF283" s="621">
        <f t="shared" si="724"/>
        <v>2.9669840943756496E-2</v>
      </c>
      <c r="DG283" s="621">
        <f t="shared" si="725"/>
        <v>2.9669840943756711E-2</v>
      </c>
      <c r="DH283" s="621">
        <f t="shared" si="726"/>
        <v>0</v>
      </c>
      <c r="DI283" s="621"/>
      <c r="DK283" s="621">
        <f t="shared" si="727"/>
        <v>-2.7894823429873965E-2</v>
      </c>
      <c r="DL283" s="621">
        <f t="shared" si="728"/>
        <v>4.3315791888397123E-4</v>
      </c>
      <c r="DM283" s="621">
        <f t="shared" si="729"/>
        <v>7.4836199848164905E-2</v>
      </c>
      <c r="DN283" s="621"/>
      <c r="DP283" s="621">
        <f t="shared" si="730"/>
        <v>2.9669840943756496E-2</v>
      </c>
      <c r="DQ283" s="621">
        <f t="shared" si="731"/>
        <v>2.9669840943756496E-2</v>
      </c>
      <c r="DR283" s="621">
        <f t="shared" si="732"/>
        <v>2.9669840943756711E-2</v>
      </c>
      <c r="DS283" s="621">
        <f t="shared" si="733"/>
        <v>0</v>
      </c>
      <c r="DU283" s="621">
        <f t="shared" si="734"/>
        <v>0</v>
      </c>
      <c r="DV283" s="621">
        <f t="shared" si="735"/>
        <v>0</v>
      </c>
      <c r="DW283" s="621">
        <f t="shared" si="736"/>
        <v>0</v>
      </c>
      <c r="DX283" s="621">
        <f t="shared" si="737"/>
        <v>0</v>
      </c>
      <c r="EB283" s="621">
        <f t="shared" si="738"/>
        <v>1.0143511942767534</v>
      </c>
      <c r="EC283" s="621">
        <f t="shared" si="739"/>
        <v>1.0324271849561255</v>
      </c>
      <c r="ED283" s="621">
        <f t="shared" si="704"/>
        <v>1.1028374038125157</v>
      </c>
      <c r="EE283" s="621"/>
      <c r="EF283" s="621">
        <f t="shared" si="740"/>
        <v>1.0301143762132541</v>
      </c>
      <c r="EG283" s="621">
        <f t="shared" si="741"/>
        <v>1.4775559457016025</v>
      </c>
      <c r="EH283" s="621">
        <f t="shared" si="705"/>
        <v>0.83469257307895228</v>
      </c>
      <c r="EI283" s="621"/>
      <c r="EJ283" s="621">
        <f t="shared" si="742"/>
        <v>0.99858837234434761</v>
      </c>
      <c r="EK283" s="621">
        <f t="shared" si="743"/>
        <v>0.98747022563128783</v>
      </c>
      <c r="EL283" s="621">
        <f t="shared" si="706"/>
        <v>1.0053307508264813</v>
      </c>
      <c r="EM283" s="621"/>
      <c r="EP283" s="577"/>
    </row>
    <row r="284" spans="1:154" x14ac:dyDescent="0.2">
      <c r="A284" s="615" t="s">
        <v>218</v>
      </c>
      <c r="B284" s="571">
        <f t="shared" si="670"/>
        <v>1979</v>
      </c>
      <c r="D284" s="626">
        <f>Mining_Data!M19</f>
        <v>392.52527161095543</v>
      </c>
      <c r="E284" s="626">
        <f>Mining_Data!N19</f>
        <v>517.95723149983246</v>
      </c>
      <c r="F284" s="626">
        <f>Mining_Data!O19</f>
        <v>132.50094662893653</v>
      </c>
      <c r="G284" s="626"/>
      <c r="H284" s="626">
        <f t="shared" si="671"/>
        <v>1042.9834497397244</v>
      </c>
      <c r="I284" s="631"/>
      <c r="J284" s="632">
        <f t="shared" si="672"/>
        <v>260123.02656000003</v>
      </c>
      <c r="K284" s="632">
        <f t="shared" si="672"/>
        <v>107730.50639999998</v>
      </c>
      <c r="L284" s="632">
        <f t="shared" si="672"/>
        <v>109162.50000000001</v>
      </c>
      <c r="M284" s="632"/>
      <c r="N284" s="632">
        <f t="shared" si="707"/>
        <v>477016.03295999998</v>
      </c>
      <c r="O284" s="772"/>
      <c r="P284" s="770"/>
      <c r="Q284" s="770"/>
      <c r="R284" s="632">
        <f t="shared" si="673"/>
        <v>118054.55299337496</v>
      </c>
      <c r="S284" s="632">
        <f t="shared" si="673"/>
        <v>48892.544981473853</v>
      </c>
      <c r="T284" s="632">
        <f t="shared" si="673"/>
        <v>49542.442710917589</v>
      </c>
      <c r="U284" s="641"/>
      <c r="V284" s="626">
        <f t="shared" si="708"/>
        <v>216489.54068576641</v>
      </c>
      <c r="X284" s="635">
        <f t="shared" si="674"/>
        <v>1.5089985565749808</v>
      </c>
      <c r="Y284" s="635">
        <f t="shared" si="675"/>
        <v>4.8078974916972319</v>
      </c>
      <c r="Z284" s="635">
        <f t="shared" si="676"/>
        <v>1.2137954574962695</v>
      </c>
      <c r="AA284" s="626"/>
      <c r="AB284" s="626">
        <f t="shared" si="709"/>
        <v>2.1864746207119281</v>
      </c>
      <c r="AE284" s="635">
        <f t="shared" si="710"/>
        <v>3.324948184192297</v>
      </c>
      <c r="AF284" s="635">
        <f t="shared" si="711"/>
        <v>10.593787492471389</v>
      </c>
      <c r="AG284" s="635">
        <f t="shared" si="712"/>
        <v>2.6744936135282145</v>
      </c>
      <c r="AH284" s="626"/>
      <c r="AI284" s="635">
        <f t="shared" si="677"/>
        <v>4.8177082663481192</v>
      </c>
      <c r="AK284" s="636">
        <f t="shared" si="678"/>
        <v>0.90794452393161762</v>
      </c>
      <c r="AL284" s="636">
        <f t="shared" si="679"/>
        <v>1.2201927710098579</v>
      </c>
      <c r="AM284" s="636">
        <f t="shared" si="680"/>
        <v>1.1921205247927653</v>
      </c>
      <c r="AN284" s="637"/>
      <c r="AO284" s="636">
        <f t="shared" si="681"/>
        <v>1.1213255666043229</v>
      </c>
      <c r="AQ284" s="631">
        <f t="shared" si="713"/>
        <v>2.2034137605399913</v>
      </c>
      <c r="AR284" s="631">
        <f t="shared" si="714"/>
        <v>2.2034137605399913</v>
      </c>
      <c r="AS284" s="631">
        <f t="shared" si="715"/>
        <v>2.2034137605399913</v>
      </c>
      <c r="AT284" s="631"/>
      <c r="AU284" s="631">
        <f t="shared" si="682"/>
        <v>2.2034137605399913</v>
      </c>
      <c r="AW284" s="631">
        <f t="shared" si="683"/>
        <v>0.5453129634781323</v>
      </c>
      <c r="AX284" s="631">
        <f t="shared" si="683"/>
        <v>0.22584252720292461</v>
      </c>
      <c r="AY284" s="631">
        <f t="shared" si="683"/>
        <v>0.22884450931894312</v>
      </c>
      <c r="AZ284" s="646"/>
      <c r="BA284" s="631">
        <f t="shared" si="716"/>
        <v>1</v>
      </c>
      <c r="BC284" s="621"/>
      <c r="BD284" s="638">
        <f t="shared" si="684"/>
        <v>0.90794452393161762</v>
      </c>
      <c r="BE284" s="638">
        <f t="shared" si="685"/>
        <v>1.2201927710098579</v>
      </c>
      <c r="BF284" s="638">
        <f t="shared" si="686"/>
        <v>1.1921205247927653</v>
      </c>
      <c r="BG284" s="638">
        <v>1</v>
      </c>
      <c r="BH284" s="629"/>
      <c r="BI284" s="638">
        <f t="shared" si="687"/>
        <v>2.2034137605399913</v>
      </c>
      <c r="BJ284" s="638">
        <f t="shared" si="688"/>
        <v>2.2034137605399913</v>
      </c>
      <c r="BK284" s="638">
        <f t="shared" si="689"/>
        <v>2.2034137605399913</v>
      </c>
      <c r="BL284" s="638">
        <v>1</v>
      </c>
      <c r="BN284" s="638">
        <v>1</v>
      </c>
      <c r="BO284" s="638">
        <v>1</v>
      </c>
      <c r="BP284" s="638">
        <v>1</v>
      </c>
      <c r="BQ284" s="638">
        <v>1</v>
      </c>
      <c r="BT284" s="630">
        <f t="shared" si="690"/>
        <v>0.94756571948233148</v>
      </c>
      <c r="BU284" s="630">
        <f t="shared" si="691"/>
        <v>1.1624156098392311</v>
      </c>
      <c r="BV284" s="630">
        <f t="shared" si="692"/>
        <v>1.036644168704135</v>
      </c>
      <c r="BW284" s="630">
        <f t="shared" si="693"/>
        <v>1.0364831107720858</v>
      </c>
      <c r="BX284" s="630">
        <v>1</v>
      </c>
      <c r="BY284" s="630">
        <v>1</v>
      </c>
      <c r="BZ284" s="630">
        <f t="shared" si="694"/>
        <v>1.0818560909970232</v>
      </c>
      <c r="CA284" s="630">
        <f t="shared" si="717"/>
        <v>1.1014651836748048</v>
      </c>
      <c r="CB284" s="630">
        <f t="shared" si="695"/>
        <v>1.1014651836748042</v>
      </c>
      <c r="CC284" s="630"/>
      <c r="CD284" s="630">
        <f t="shared" si="696"/>
        <v>1.0744641727422046</v>
      </c>
      <c r="CE284" s="621">
        <f t="shared" si="718"/>
        <v>1.0000000000000007</v>
      </c>
      <c r="CG284" s="575"/>
      <c r="CI284" s="621">
        <f t="shared" si="697"/>
        <v>0.37634851416761195</v>
      </c>
      <c r="CJ284" s="621">
        <f t="shared" si="698"/>
        <v>0.49661117022431012</v>
      </c>
      <c r="CK284" s="621">
        <f t="shared" si="699"/>
        <v>0.12704031560807799</v>
      </c>
      <c r="CL284" s="621">
        <f t="shared" si="700"/>
        <v>0</v>
      </c>
      <c r="CN284" s="621">
        <f t="shared" si="701"/>
        <v>0.38409220082579087</v>
      </c>
      <c r="CO284" s="621">
        <f t="shared" si="701"/>
        <v>0.48804792364809757</v>
      </c>
      <c r="CP284" s="621">
        <f t="shared" si="701"/>
        <v>0.12775627799196046</v>
      </c>
      <c r="CQ284" s="621"/>
      <c r="CR284" s="621">
        <f t="shared" si="702"/>
        <v>0.99989640246584888</v>
      </c>
      <c r="CS284" s="621"/>
      <c r="CT284" s="621">
        <f t="shared" si="703"/>
        <v>0.38413199595336017</v>
      </c>
      <c r="CU284" s="621">
        <f t="shared" si="703"/>
        <v>0.48809848944802725</v>
      </c>
      <c r="CV284" s="621">
        <f t="shared" si="703"/>
        <v>0.12776951459861255</v>
      </c>
      <c r="CW284" s="621">
        <f t="shared" si="703"/>
        <v>0</v>
      </c>
      <c r="CZ284" s="621">
        <f t="shared" si="719"/>
        <v>1.7042548985648553E-2</v>
      </c>
      <c r="DA284" s="621">
        <f t="shared" si="720"/>
        <v>-4.5827137326709004E-2</v>
      </c>
      <c r="DB284" s="621">
        <f t="shared" si="721"/>
        <v>-2.6505381852878526E-2</v>
      </c>
      <c r="DC284" s="621">
        <f t="shared" si="722"/>
        <v>0</v>
      </c>
      <c r="DE284" s="621">
        <f t="shared" si="723"/>
        <v>0.21668053295091455</v>
      </c>
      <c r="DF284" s="621">
        <f t="shared" si="724"/>
        <v>0.21668053295091455</v>
      </c>
      <c r="DG284" s="621">
        <f t="shared" si="725"/>
        <v>0.21668053295091455</v>
      </c>
      <c r="DH284" s="621">
        <f t="shared" si="726"/>
        <v>0</v>
      </c>
      <c r="DI284" s="621"/>
      <c r="DK284" s="621">
        <f t="shared" si="727"/>
        <v>-4.6330625450088508E-2</v>
      </c>
      <c r="DL284" s="621">
        <f t="shared" si="728"/>
        <v>9.2024712597480962E-2</v>
      </c>
      <c r="DM284" s="621">
        <f t="shared" si="729"/>
        <v>2.6584729867972518E-2</v>
      </c>
      <c r="DN284" s="621"/>
      <c r="DP284" s="621">
        <f t="shared" si="730"/>
        <v>0.21668053295091455</v>
      </c>
      <c r="DQ284" s="621">
        <f t="shared" si="731"/>
        <v>0.21668053295091455</v>
      </c>
      <c r="DR284" s="621">
        <f t="shared" si="732"/>
        <v>0.21668053295091455</v>
      </c>
      <c r="DS284" s="621">
        <f t="shared" si="733"/>
        <v>0</v>
      </c>
      <c r="DU284" s="621">
        <f t="shared" si="734"/>
        <v>0</v>
      </c>
      <c r="DV284" s="621">
        <f t="shared" si="735"/>
        <v>0</v>
      </c>
      <c r="DW284" s="621">
        <f t="shared" si="736"/>
        <v>0</v>
      </c>
      <c r="DX284" s="621">
        <f t="shared" si="737"/>
        <v>0</v>
      </c>
      <c r="EB284" s="621">
        <f t="shared" si="738"/>
        <v>0.98097515305251703</v>
      </c>
      <c r="EC284" s="621">
        <f t="shared" si="739"/>
        <v>1.0127854157779146</v>
      </c>
      <c r="ED284" s="621">
        <f t="shared" si="704"/>
        <v>1.0818560909970232</v>
      </c>
      <c r="EE284" s="621"/>
      <c r="EF284" s="621">
        <f t="shared" si="740"/>
        <v>1.2419472775230747</v>
      </c>
      <c r="EG284" s="621">
        <f t="shared" si="741"/>
        <v>1.8350465841521373</v>
      </c>
      <c r="EH284" s="621">
        <f t="shared" si="705"/>
        <v>1.036644168704135</v>
      </c>
      <c r="EI284" s="621"/>
      <c r="EJ284" s="621">
        <f t="shared" si="742"/>
        <v>1.0309871750366677</v>
      </c>
      <c r="EK284" s="621">
        <f t="shared" si="743"/>
        <v>1.0180691383564222</v>
      </c>
      <c r="EL284" s="621">
        <f t="shared" si="706"/>
        <v>1.0364831107720858</v>
      </c>
      <c r="EM284" s="621"/>
      <c r="EP284" s="577"/>
    </row>
    <row r="285" spans="1:154" x14ac:dyDescent="0.2">
      <c r="A285" s="615" t="s">
        <v>218</v>
      </c>
      <c r="B285" s="571">
        <f t="shared" si="670"/>
        <v>1980</v>
      </c>
      <c r="D285" s="626">
        <f>Mining_Data!M20</f>
        <v>392.07411979106035</v>
      </c>
      <c r="E285" s="626">
        <f>Mining_Data!N20</f>
        <v>489.99026697131728</v>
      </c>
      <c r="F285" s="626">
        <f>Mining_Data!O20</f>
        <v>179.3119765923808</v>
      </c>
      <c r="G285" s="626"/>
      <c r="H285" s="626">
        <f t="shared" ref="H285:H306" si="744">SUM(D285:G285)</f>
        <v>1061.3763633547583</v>
      </c>
      <c r="I285" s="631"/>
      <c r="J285" s="632">
        <f t="shared" si="672"/>
        <v>255506.46660000001</v>
      </c>
      <c r="K285" s="632">
        <f t="shared" si="672"/>
        <v>107911.27065000003</v>
      </c>
      <c r="L285" s="632">
        <f t="shared" si="672"/>
        <v>151805.80000000002</v>
      </c>
      <c r="M285" s="632"/>
      <c r="N285" s="632">
        <f t="shared" si="707"/>
        <v>515223.53725000005</v>
      </c>
      <c r="O285" s="772"/>
      <c r="P285" s="770"/>
      <c r="Q285" s="770"/>
      <c r="R285" s="632">
        <f t="shared" si="673"/>
        <v>111023.00181494151</v>
      </c>
      <c r="S285" s="632">
        <f t="shared" si="673"/>
        <v>46889.745518587973</v>
      </c>
      <c r="T285" s="632">
        <f t="shared" si="673"/>
        <v>65962.85343847594</v>
      </c>
      <c r="U285" s="641"/>
      <c r="V285" s="626">
        <f t="shared" si="708"/>
        <v>223875.60077200545</v>
      </c>
      <c r="X285" s="635">
        <f t="shared" si="674"/>
        <v>1.5344978348624714</v>
      </c>
      <c r="Y285" s="635">
        <f t="shared" si="675"/>
        <v>4.5406773918968497</v>
      </c>
      <c r="Z285" s="635">
        <f t="shared" si="676"/>
        <v>1.1811931862444043</v>
      </c>
      <c r="AA285" s="626"/>
      <c r="AB285" s="626">
        <f t="shared" si="709"/>
        <v>2.0600308150125342</v>
      </c>
      <c r="AE285" s="635">
        <f t="shared" si="710"/>
        <v>3.5314674741418752</v>
      </c>
      <c r="AF285" s="635">
        <f t="shared" si="711"/>
        <v>10.449838478587518</v>
      </c>
      <c r="AG285" s="635">
        <f t="shared" si="712"/>
        <v>2.7183781059384651</v>
      </c>
      <c r="AH285" s="626"/>
      <c r="AI285" s="635">
        <f t="shared" si="677"/>
        <v>4.7409202239759134</v>
      </c>
      <c r="AK285" s="636">
        <f t="shared" si="678"/>
        <v>0.92328710327634822</v>
      </c>
      <c r="AL285" s="636">
        <f t="shared" si="679"/>
        <v>1.1523751782662452</v>
      </c>
      <c r="AM285" s="636">
        <f t="shared" si="680"/>
        <v>1.1601004373273043</v>
      </c>
      <c r="AN285" s="637"/>
      <c r="AO285" s="636">
        <f t="shared" si="681"/>
        <v>1.0564793201734755</v>
      </c>
      <c r="AQ285" s="631">
        <f t="shared" si="713"/>
        <v>2.3013831586529294</v>
      </c>
      <c r="AR285" s="631">
        <f t="shared" si="714"/>
        <v>2.3013831586529294</v>
      </c>
      <c r="AS285" s="631">
        <f t="shared" si="715"/>
        <v>2.3013831586529294</v>
      </c>
      <c r="AT285" s="631"/>
      <c r="AU285" s="631">
        <f t="shared" si="682"/>
        <v>2.3013831586529294</v>
      </c>
      <c r="AW285" s="631">
        <f t="shared" si="683"/>
        <v>0.49591380852622324</v>
      </c>
      <c r="AX285" s="631">
        <f t="shared" si="683"/>
        <v>0.20944553741852565</v>
      </c>
      <c r="AY285" s="631">
        <f t="shared" si="683"/>
        <v>0.29464065405525097</v>
      </c>
      <c r="AZ285" s="646"/>
      <c r="BA285" s="631">
        <f t="shared" si="716"/>
        <v>0.99999999999999989</v>
      </c>
      <c r="BC285" s="621"/>
      <c r="BD285" s="638">
        <f t="shared" si="684"/>
        <v>0.92328710327634822</v>
      </c>
      <c r="BE285" s="638">
        <f t="shared" si="685"/>
        <v>1.1523751782662452</v>
      </c>
      <c r="BF285" s="638">
        <f t="shared" si="686"/>
        <v>1.1601004373273043</v>
      </c>
      <c r="BG285" s="638">
        <v>1</v>
      </c>
      <c r="BH285" s="629"/>
      <c r="BI285" s="638">
        <f t="shared" si="687"/>
        <v>2.3013831586529294</v>
      </c>
      <c r="BJ285" s="638">
        <f t="shared" si="688"/>
        <v>2.3013831586529294</v>
      </c>
      <c r="BK285" s="638">
        <f t="shared" si="689"/>
        <v>2.3013831586529294</v>
      </c>
      <c r="BL285" s="638">
        <v>1</v>
      </c>
      <c r="BN285" s="638">
        <v>1</v>
      </c>
      <c r="BO285" s="638">
        <v>1</v>
      </c>
      <c r="BP285" s="638">
        <v>1</v>
      </c>
      <c r="BQ285" s="638">
        <v>1</v>
      </c>
      <c r="BT285" s="630">
        <f t="shared" si="690"/>
        <v>0.97989419741981998</v>
      </c>
      <c r="BU285" s="630">
        <f t="shared" si="691"/>
        <v>1.1438882075625241</v>
      </c>
      <c r="BV285" s="630">
        <f t="shared" si="692"/>
        <v>1.0827360135877495</v>
      </c>
      <c r="BW285" s="630">
        <f t="shared" si="693"/>
        <v>1.0014361799617777</v>
      </c>
      <c r="BX285" s="630">
        <v>1</v>
      </c>
      <c r="BY285" s="630">
        <v>1</v>
      </c>
      <c r="BZ285" s="630">
        <f t="shared" si="694"/>
        <v>1.0549642017265632</v>
      </c>
      <c r="CA285" s="630">
        <f t="shared" si="717"/>
        <v>1.1208894170874768</v>
      </c>
      <c r="CB285" s="630">
        <f t="shared" si="695"/>
        <v>1.1208894170874759</v>
      </c>
      <c r="CC285" s="630"/>
      <c r="CD285" s="630">
        <f t="shared" si="696"/>
        <v>1.0842910173543594</v>
      </c>
      <c r="CE285" s="621">
        <f t="shared" si="718"/>
        <v>1.0000000000000009</v>
      </c>
      <c r="CG285" s="575"/>
      <c r="CI285" s="621">
        <f t="shared" si="697"/>
        <v>0.36940159337240874</v>
      </c>
      <c r="CJ285" s="621">
        <f t="shared" si="698"/>
        <v>0.46165552945099941</v>
      </c>
      <c r="CK285" s="621">
        <f t="shared" si="699"/>
        <v>0.16894287717659198</v>
      </c>
      <c r="CL285" s="621">
        <f t="shared" si="700"/>
        <v>0</v>
      </c>
      <c r="CN285" s="621">
        <f t="shared" si="701"/>
        <v>0.37286426802448219</v>
      </c>
      <c r="CO285" s="621">
        <f t="shared" si="701"/>
        <v>0.4789207558036333</v>
      </c>
      <c r="CP285" s="621">
        <f t="shared" si="701"/>
        <v>0.14699755983917695</v>
      </c>
      <c r="CQ285" s="621"/>
      <c r="CR285" s="621">
        <f t="shared" si="702"/>
        <v>0.99878258366729245</v>
      </c>
      <c r="CS285" s="621"/>
      <c r="CT285" s="621">
        <f t="shared" si="703"/>
        <v>0.37331875237092454</v>
      </c>
      <c r="CU285" s="621">
        <f t="shared" si="703"/>
        <v>0.47950451242867093</v>
      </c>
      <c r="CV285" s="621">
        <f t="shared" si="703"/>
        <v>0.1471767352004045</v>
      </c>
      <c r="CW285" s="621">
        <f t="shared" si="703"/>
        <v>0</v>
      </c>
      <c r="CZ285" s="621">
        <f t="shared" si="719"/>
        <v>1.6756960862837563E-2</v>
      </c>
      <c r="DA285" s="621">
        <f t="shared" si="720"/>
        <v>-5.7183670456270243E-2</v>
      </c>
      <c r="DB285" s="621">
        <f t="shared" si="721"/>
        <v>-2.7227089662119203E-2</v>
      </c>
      <c r="DC285" s="621">
        <f t="shared" si="722"/>
        <v>0</v>
      </c>
      <c r="DE285" s="621">
        <f t="shared" si="723"/>
        <v>4.3502448466335171E-2</v>
      </c>
      <c r="DF285" s="621">
        <f t="shared" si="724"/>
        <v>4.3502448466335171E-2</v>
      </c>
      <c r="DG285" s="621">
        <f t="shared" si="725"/>
        <v>4.3502448466335171E-2</v>
      </c>
      <c r="DH285" s="621">
        <f t="shared" si="726"/>
        <v>0</v>
      </c>
      <c r="DI285" s="621"/>
      <c r="DK285" s="621">
        <f t="shared" si="727"/>
        <v>-9.4957736269718138E-2</v>
      </c>
      <c r="DL285" s="621">
        <f t="shared" si="728"/>
        <v>-7.53742331425757E-2</v>
      </c>
      <c r="DM285" s="621">
        <f t="shared" si="729"/>
        <v>0.25271371765670525</v>
      </c>
      <c r="DN285" s="621"/>
      <c r="DP285" s="621">
        <f t="shared" si="730"/>
        <v>4.3502448466335171E-2</v>
      </c>
      <c r="DQ285" s="621">
        <f t="shared" si="731"/>
        <v>4.3502448466335171E-2</v>
      </c>
      <c r="DR285" s="621">
        <f t="shared" si="732"/>
        <v>4.3502448466335171E-2</v>
      </c>
      <c r="DS285" s="621">
        <f t="shared" si="733"/>
        <v>0</v>
      </c>
      <c r="DU285" s="621">
        <f t="shared" si="734"/>
        <v>0</v>
      </c>
      <c r="DV285" s="621">
        <f t="shared" si="735"/>
        <v>0</v>
      </c>
      <c r="DW285" s="621">
        <f t="shared" si="736"/>
        <v>0</v>
      </c>
      <c r="DX285" s="621">
        <f t="shared" si="737"/>
        <v>0</v>
      </c>
      <c r="EB285" s="621">
        <f t="shared" si="738"/>
        <v>0.9751428221421975</v>
      </c>
      <c r="EC285" s="621">
        <f t="shared" si="739"/>
        <v>0.98761042856613446</v>
      </c>
      <c r="ED285" s="621">
        <f t="shared" si="704"/>
        <v>1.0549642017265632</v>
      </c>
      <c r="EE285" s="621"/>
      <c r="EF285" s="621">
        <f t="shared" si="740"/>
        <v>1.0444625516402914</v>
      </c>
      <c r="EG285" s="621">
        <f t="shared" si="741"/>
        <v>1.9166374376623421</v>
      </c>
      <c r="EH285" s="621">
        <f t="shared" si="705"/>
        <v>1.0827360135877495</v>
      </c>
      <c r="EI285" s="621"/>
      <c r="EJ285" s="621">
        <f t="shared" si="742"/>
        <v>0.9661866841378618</v>
      </c>
      <c r="EK285" s="621">
        <f t="shared" si="743"/>
        <v>0.98364484501168159</v>
      </c>
      <c r="EL285" s="621">
        <f t="shared" si="706"/>
        <v>1.0014361799617777</v>
      </c>
      <c r="EM285" s="621"/>
      <c r="EP285" s="577"/>
    </row>
    <row r="286" spans="1:154" x14ac:dyDescent="0.2">
      <c r="A286" s="615" t="s">
        <v>218</v>
      </c>
      <c r="B286" s="571">
        <f t="shared" si="670"/>
        <v>1981</v>
      </c>
      <c r="D286" s="626">
        <f>Mining_Data!M21</f>
        <v>391.53462145586377</v>
      </c>
      <c r="E286" s="626">
        <f>Mining_Data!N21</f>
        <v>449.84106295371868</v>
      </c>
      <c r="F286" s="626">
        <f>Mining_Data!O21</f>
        <v>203.57131483234318</v>
      </c>
      <c r="G286" s="626"/>
      <c r="H286" s="626">
        <f t="shared" si="744"/>
        <v>1044.9469992419256</v>
      </c>
      <c r="I286" s="631"/>
      <c r="J286" s="632">
        <f t="shared" si="672"/>
        <v>250984.19616000005</v>
      </c>
      <c r="K286" s="632">
        <f t="shared" si="672"/>
        <v>105603.72149999999</v>
      </c>
      <c r="L286" s="632">
        <f t="shared" si="672"/>
        <v>177235.7</v>
      </c>
      <c r="M286" s="632"/>
      <c r="N286" s="632">
        <f t="shared" si="707"/>
        <v>533823.61765999999</v>
      </c>
      <c r="O286" s="772"/>
      <c r="P286" s="770"/>
      <c r="Q286" s="770"/>
      <c r="R286" s="632">
        <f t="shared" si="673"/>
        <v>98419.910175034063</v>
      </c>
      <c r="S286" s="632">
        <f t="shared" si="673"/>
        <v>41411.00891290202</v>
      </c>
      <c r="T286" s="632">
        <f t="shared" si="673"/>
        <v>69500.478279872274</v>
      </c>
      <c r="U286" s="641"/>
      <c r="V286" s="626">
        <f t="shared" si="708"/>
        <v>209331.39736780836</v>
      </c>
      <c r="X286" s="635">
        <f t="shared" si="674"/>
        <v>1.5599971131499617</v>
      </c>
      <c r="Y286" s="635">
        <f t="shared" si="675"/>
        <v>4.2597084322801892</v>
      </c>
      <c r="Z286" s="635">
        <f t="shared" si="676"/>
        <v>1.1485909149925391</v>
      </c>
      <c r="AA286" s="626"/>
      <c r="AB286" s="626">
        <f t="shared" si="709"/>
        <v>1.9574761488118861</v>
      </c>
      <c r="AE286" s="635">
        <f t="shared" si="710"/>
        <v>3.9782054338349049</v>
      </c>
      <c r="AF286" s="635">
        <f t="shared" si="711"/>
        <v>10.862837558482331</v>
      </c>
      <c r="AG286" s="635">
        <f t="shared" si="712"/>
        <v>2.9290635096434805</v>
      </c>
      <c r="AH286" s="626"/>
      <c r="AI286" s="635">
        <f t="shared" si="677"/>
        <v>4.9918311938934243</v>
      </c>
      <c r="AK286" s="636">
        <f t="shared" si="678"/>
        <v>0.93862968262107849</v>
      </c>
      <c r="AL286" s="636">
        <f t="shared" si="679"/>
        <v>1.0810682724941372</v>
      </c>
      <c r="AM286" s="636">
        <f t="shared" si="680"/>
        <v>1.1280803498618435</v>
      </c>
      <c r="AN286" s="637"/>
      <c r="AO286" s="636">
        <f t="shared" si="681"/>
        <v>1.0038845321544334</v>
      </c>
      <c r="AQ286" s="631">
        <f t="shared" si="713"/>
        <v>2.5501364074976225</v>
      </c>
      <c r="AR286" s="631">
        <f t="shared" si="714"/>
        <v>2.5501364074976225</v>
      </c>
      <c r="AS286" s="631">
        <f t="shared" si="715"/>
        <v>2.5501364074976225</v>
      </c>
      <c r="AT286" s="631"/>
      <c r="AU286" s="631">
        <f t="shared" si="682"/>
        <v>2.550136407497622</v>
      </c>
      <c r="AW286" s="631">
        <f t="shared" si="683"/>
        <v>0.47016315475171711</v>
      </c>
      <c r="AX286" s="631">
        <f t="shared" si="683"/>
        <v>0.19782512051997764</v>
      </c>
      <c r="AY286" s="631">
        <f t="shared" si="683"/>
        <v>0.33201172472830526</v>
      </c>
      <c r="AZ286" s="646"/>
      <c r="BA286" s="631">
        <f t="shared" si="716"/>
        <v>1</v>
      </c>
      <c r="BC286" s="621"/>
      <c r="BD286" s="638">
        <f t="shared" si="684"/>
        <v>0.93862968262107849</v>
      </c>
      <c r="BE286" s="638">
        <f t="shared" si="685"/>
        <v>1.0810682724941372</v>
      </c>
      <c r="BF286" s="638">
        <f t="shared" si="686"/>
        <v>1.1280803498618435</v>
      </c>
      <c r="BG286" s="638">
        <v>1</v>
      </c>
      <c r="BH286" s="629"/>
      <c r="BI286" s="638">
        <f t="shared" si="687"/>
        <v>2.5501364074976225</v>
      </c>
      <c r="BJ286" s="638">
        <f t="shared" si="688"/>
        <v>2.5501364074976225</v>
      </c>
      <c r="BK286" s="638">
        <f t="shared" si="689"/>
        <v>2.5501364074976225</v>
      </c>
      <c r="BL286" s="638">
        <v>1</v>
      </c>
      <c r="BN286" s="638">
        <v>1</v>
      </c>
      <c r="BO286" s="638">
        <v>1</v>
      </c>
      <c r="BP286" s="638">
        <v>1</v>
      </c>
      <c r="BQ286" s="638">
        <v>1</v>
      </c>
      <c r="BT286" s="630">
        <f t="shared" si="690"/>
        <v>0.91623482376444654</v>
      </c>
      <c r="BU286" s="630">
        <f t="shared" si="691"/>
        <v>1.2044279521853549</v>
      </c>
      <c r="BV286" s="630">
        <f t="shared" si="692"/>
        <v>1.1997674170758823</v>
      </c>
      <c r="BW286" s="630">
        <f t="shared" si="693"/>
        <v>0.97806011254564307</v>
      </c>
      <c r="BX286" s="630">
        <v>1</v>
      </c>
      <c r="BY286" s="630">
        <v>1</v>
      </c>
      <c r="BZ286" s="630">
        <f t="shared" si="694"/>
        <v>1.0264037141250719</v>
      </c>
      <c r="CA286" s="630">
        <f t="shared" si="717"/>
        <v>1.1035388325075226</v>
      </c>
      <c r="CB286" s="630">
        <f t="shared" si="695"/>
        <v>1.1035388325075219</v>
      </c>
      <c r="CC286" s="630"/>
      <c r="CD286" s="630">
        <f t="shared" si="696"/>
        <v>1.1734446549738329</v>
      </c>
      <c r="CE286" s="621">
        <f t="shared" si="718"/>
        <v>1.0000000000000007</v>
      </c>
      <c r="CG286" s="575"/>
      <c r="CI286" s="621">
        <f t="shared" si="697"/>
        <v>0.37469328275970853</v>
      </c>
      <c r="CJ286" s="621">
        <f t="shared" si="698"/>
        <v>0.43049175056731437</v>
      </c>
      <c r="CK286" s="621">
        <f t="shared" si="699"/>
        <v>0.19481496667297712</v>
      </c>
      <c r="CL286" s="621">
        <f t="shared" si="700"/>
        <v>0</v>
      </c>
      <c r="CN286" s="621">
        <f t="shared" si="701"/>
        <v>0.37204116593707542</v>
      </c>
      <c r="CO286" s="621">
        <f t="shared" si="701"/>
        <v>0.44589214954886497</v>
      </c>
      <c r="CP286" s="621">
        <f t="shared" si="701"/>
        <v>0.18157181726256921</v>
      </c>
      <c r="CQ286" s="621"/>
      <c r="CR286" s="621">
        <f t="shared" si="702"/>
        <v>0.99950513274850961</v>
      </c>
      <c r="CS286" s="621"/>
      <c r="CT286" s="621">
        <f t="shared" si="703"/>
        <v>0.37222536808191314</v>
      </c>
      <c r="CU286" s="621">
        <f t="shared" si="703"/>
        <v>0.4461129162215699</v>
      </c>
      <c r="CV286" s="621">
        <f t="shared" si="703"/>
        <v>0.18166171569651698</v>
      </c>
      <c r="CW286" s="621">
        <f t="shared" si="703"/>
        <v>0</v>
      </c>
      <c r="CZ286" s="621">
        <f t="shared" si="719"/>
        <v>1.6480786610826734E-2</v>
      </c>
      <c r="DA286" s="621">
        <f t="shared" si="720"/>
        <v>-6.3875491374656257E-2</v>
      </c>
      <c r="DB286" s="621">
        <f t="shared" si="721"/>
        <v>-2.7989202586949462E-2</v>
      </c>
      <c r="DC286" s="621">
        <f t="shared" si="722"/>
        <v>0</v>
      </c>
      <c r="DE286" s="621">
        <f t="shared" si="723"/>
        <v>0.10263653536596255</v>
      </c>
      <c r="DF286" s="621">
        <f t="shared" si="724"/>
        <v>0.10263653536596255</v>
      </c>
      <c r="DG286" s="621">
        <f t="shared" si="725"/>
        <v>0.10263653536596255</v>
      </c>
      <c r="DH286" s="621">
        <f t="shared" si="726"/>
        <v>0</v>
      </c>
      <c r="DI286" s="621"/>
      <c r="DK286" s="621">
        <f t="shared" si="727"/>
        <v>-5.3322366256672998E-2</v>
      </c>
      <c r="DL286" s="621">
        <f t="shared" si="728"/>
        <v>-5.708033025588085E-2</v>
      </c>
      <c r="DM286" s="621">
        <f t="shared" si="729"/>
        <v>0.11941379175986147</v>
      </c>
      <c r="DN286" s="621"/>
      <c r="DP286" s="621">
        <f t="shared" si="730"/>
        <v>0.10263653536596255</v>
      </c>
      <c r="DQ286" s="621">
        <f t="shared" si="731"/>
        <v>0.10263653536596255</v>
      </c>
      <c r="DR286" s="621">
        <f t="shared" si="732"/>
        <v>0.10263653536596255</v>
      </c>
      <c r="DS286" s="621">
        <f t="shared" si="733"/>
        <v>0</v>
      </c>
      <c r="DU286" s="621">
        <f t="shared" si="734"/>
        <v>0</v>
      </c>
      <c r="DV286" s="621">
        <f t="shared" si="735"/>
        <v>0</v>
      </c>
      <c r="DW286" s="621">
        <f t="shared" si="736"/>
        <v>0</v>
      </c>
      <c r="DX286" s="621">
        <f t="shared" si="737"/>
        <v>0</v>
      </c>
      <c r="EB286" s="621">
        <f t="shared" si="738"/>
        <v>0.97292752914767255</v>
      </c>
      <c r="EC286" s="621">
        <f t="shared" si="739"/>
        <v>0.96087337402532313</v>
      </c>
      <c r="ED286" s="621">
        <f t="shared" si="704"/>
        <v>1.0264037141250719</v>
      </c>
      <c r="EE286" s="621"/>
      <c r="EF286" s="621">
        <f t="shared" si="740"/>
        <v>1.1080885848622861</v>
      </c>
      <c r="EG286" s="621">
        <f t="shared" si="741"/>
        <v>2.1238040659933426</v>
      </c>
      <c r="EH286" s="621">
        <f t="shared" si="705"/>
        <v>1.1997674170758823</v>
      </c>
      <c r="EI286" s="621"/>
      <c r="EJ286" s="621">
        <f t="shared" si="742"/>
        <v>0.97665745667684301</v>
      </c>
      <c r="EK286" s="621">
        <f t="shared" si="743"/>
        <v>0.96068407260239641</v>
      </c>
      <c r="EL286" s="621">
        <f t="shared" si="706"/>
        <v>0.97806011254564307</v>
      </c>
      <c r="EM286" s="621"/>
      <c r="EP286" s="577"/>
    </row>
    <row r="287" spans="1:154" x14ac:dyDescent="0.2">
      <c r="A287" s="615" t="s">
        <v>218</v>
      </c>
      <c r="B287" s="571">
        <f t="shared" si="670"/>
        <v>1982</v>
      </c>
      <c r="D287" s="626">
        <f>Mining_Data!M22</f>
        <v>379.1843274276053</v>
      </c>
      <c r="E287" s="626">
        <f>Mining_Data!N22</f>
        <v>340.00724561932964</v>
      </c>
      <c r="F287" s="626">
        <f>Mining_Data!O22</f>
        <v>180.95320622683971</v>
      </c>
      <c r="G287" s="626"/>
      <c r="H287" s="626">
        <f t="shared" si="744"/>
        <v>900.1447792737747</v>
      </c>
      <c r="I287" s="631"/>
      <c r="J287" s="632">
        <f t="shared" si="672"/>
        <v>239158.11444000006</v>
      </c>
      <c r="K287" s="632">
        <f t="shared" si="672"/>
        <v>89583.022349999999</v>
      </c>
      <c r="L287" s="632">
        <f t="shared" si="672"/>
        <v>162146.1</v>
      </c>
      <c r="M287" s="632"/>
      <c r="N287" s="632">
        <f t="shared" si="707"/>
        <v>490887.23679000011</v>
      </c>
      <c r="O287" s="772"/>
      <c r="P287" s="770"/>
      <c r="Q287" s="770"/>
      <c r="R287" s="632">
        <f t="shared" si="673"/>
        <v>96077.157485541451</v>
      </c>
      <c r="S287" s="632">
        <f t="shared" si="673"/>
        <v>35988.250561788998</v>
      </c>
      <c r="T287" s="632">
        <f t="shared" si="673"/>
        <v>65139.066771136859</v>
      </c>
      <c r="U287" s="641"/>
      <c r="V287" s="626">
        <f t="shared" si="708"/>
        <v>197204.47481846731</v>
      </c>
      <c r="X287" s="635">
        <f t="shared" si="674"/>
        <v>1.5854963914374522</v>
      </c>
      <c r="Y287" s="635">
        <f t="shared" si="675"/>
        <v>3.7954428942006961</v>
      </c>
      <c r="Z287" s="635">
        <f t="shared" si="676"/>
        <v>1.1159886437406741</v>
      </c>
      <c r="AA287" s="626"/>
      <c r="AB287" s="626">
        <f t="shared" si="709"/>
        <v>1.8337098865311374</v>
      </c>
      <c r="AE287" s="635">
        <f t="shared" si="710"/>
        <v>3.9466647156444896</v>
      </c>
      <c r="AF287" s="635">
        <f t="shared" si="711"/>
        <v>9.4477291980493447</v>
      </c>
      <c r="AG287" s="635">
        <f t="shared" si="712"/>
        <v>2.7779520830811184</v>
      </c>
      <c r="AH287" s="626"/>
      <c r="AI287" s="635">
        <f t="shared" si="677"/>
        <v>4.5645251209557252</v>
      </c>
      <c r="AK287" s="636">
        <f t="shared" si="678"/>
        <v>0.95397226196580909</v>
      </c>
      <c r="AL287" s="636">
        <f t="shared" si="679"/>
        <v>0.96324266278180903</v>
      </c>
      <c r="AM287" s="636">
        <f t="shared" si="680"/>
        <v>1.0960602623963829</v>
      </c>
      <c r="AN287" s="637"/>
      <c r="AO287" s="636">
        <f t="shared" si="681"/>
        <v>0.94041145413934468</v>
      </c>
      <c r="AQ287" s="631">
        <f t="shared" si="713"/>
        <v>2.4892297055727393</v>
      </c>
      <c r="AR287" s="631">
        <f t="shared" si="714"/>
        <v>2.4892297055727393</v>
      </c>
      <c r="AS287" s="631">
        <f t="shared" si="715"/>
        <v>2.4892297055727393</v>
      </c>
      <c r="AT287" s="631"/>
      <c r="AU287" s="631">
        <f t="shared" si="682"/>
        <v>2.4892297055727397</v>
      </c>
      <c r="AW287" s="631">
        <f t="shared" si="683"/>
        <v>0.48719562562656543</v>
      </c>
      <c r="AX287" s="631">
        <f t="shared" si="683"/>
        <v>0.18249205853425624</v>
      </c>
      <c r="AY287" s="631">
        <f t="shared" si="683"/>
        <v>0.33031231583917831</v>
      </c>
      <c r="AZ287" s="646"/>
      <c r="BA287" s="631">
        <f t="shared" si="716"/>
        <v>1</v>
      </c>
      <c r="BC287" s="621"/>
      <c r="BD287" s="638">
        <f t="shared" si="684"/>
        <v>0.95397226196580909</v>
      </c>
      <c r="BE287" s="638">
        <f t="shared" si="685"/>
        <v>0.96324266278180903</v>
      </c>
      <c r="BF287" s="638">
        <f t="shared" si="686"/>
        <v>1.0960602623963829</v>
      </c>
      <c r="BG287" s="638">
        <v>1</v>
      </c>
      <c r="BH287" s="629"/>
      <c r="BI287" s="638">
        <f t="shared" si="687"/>
        <v>2.4892297055727393</v>
      </c>
      <c r="BJ287" s="638">
        <f t="shared" si="688"/>
        <v>2.4892297055727393</v>
      </c>
      <c r="BK287" s="638">
        <f t="shared" si="689"/>
        <v>2.4892297055727393</v>
      </c>
      <c r="BL287" s="638">
        <v>1</v>
      </c>
      <c r="BN287" s="638">
        <v>1</v>
      </c>
      <c r="BO287" s="638">
        <v>1</v>
      </c>
      <c r="BP287" s="638">
        <v>1</v>
      </c>
      <c r="BQ287" s="638">
        <v>1</v>
      </c>
      <c r="BT287" s="630">
        <f t="shared" si="690"/>
        <v>0.86315578791738878</v>
      </c>
      <c r="BU287" s="630">
        <f t="shared" si="691"/>
        <v>1.1013276352086292</v>
      </c>
      <c r="BV287" s="630">
        <f t="shared" si="692"/>
        <v>1.1711125277781236</v>
      </c>
      <c r="BW287" s="630">
        <f t="shared" si="693"/>
        <v>0.95922479546116923</v>
      </c>
      <c r="BX287" s="630">
        <v>1</v>
      </c>
      <c r="BY287" s="630">
        <v>1</v>
      </c>
      <c r="BZ287" s="630">
        <f t="shared" si="694"/>
        <v>0.98038693181114134</v>
      </c>
      <c r="CA287" s="630">
        <f t="shared" si="717"/>
        <v>0.95061732272369925</v>
      </c>
      <c r="CB287" s="630">
        <f t="shared" si="695"/>
        <v>0.95061732272369881</v>
      </c>
      <c r="CC287" s="630"/>
      <c r="CD287" s="630">
        <f t="shared" si="696"/>
        <v>1.1233601749199835</v>
      </c>
      <c r="CE287" s="621">
        <f t="shared" si="718"/>
        <v>1.0000000000000004</v>
      </c>
      <c r="CG287" s="575"/>
      <c r="CI287" s="621">
        <f t="shared" si="697"/>
        <v>0.42124815491739714</v>
      </c>
      <c r="CJ287" s="621">
        <f t="shared" si="698"/>
        <v>0.37772506539852746</v>
      </c>
      <c r="CK287" s="621">
        <f t="shared" si="699"/>
        <v>0.20102677968407531</v>
      </c>
      <c r="CL287" s="621">
        <f t="shared" si="700"/>
        <v>0</v>
      </c>
      <c r="CN287" s="621">
        <f t="shared" si="701"/>
        <v>0.3975164691402237</v>
      </c>
      <c r="CO287" s="621">
        <f t="shared" si="701"/>
        <v>0.40353358388914051</v>
      </c>
      <c r="CP287" s="621">
        <f t="shared" si="701"/>
        <v>0.19790462545852042</v>
      </c>
      <c r="CQ287" s="621"/>
      <c r="CR287" s="621">
        <f t="shared" si="702"/>
        <v>0.99895467848788466</v>
      </c>
      <c r="CS287" s="621"/>
      <c r="CT287" s="621">
        <f t="shared" si="703"/>
        <v>0.397932436476441</v>
      </c>
      <c r="CU287" s="621">
        <f t="shared" si="703"/>
        <v>0.40395584762660941</v>
      </c>
      <c r="CV287" s="621">
        <f t="shared" si="703"/>
        <v>0.19811171589694959</v>
      </c>
      <c r="CW287" s="621">
        <f t="shared" si="703"/>
        <v>0</v>
      </c>
      <c r="CZ287" s="621">
        <f t="shared" si="719"/>
        <v>1.6213568301198165E-2</v>
      </c>
      <c r="DA287" s="621">
        <f t="shared" si="720"/>
        <v>-0.11539960610987646</v>
      </c>
      <c r="DB287" s="621">
        <f t="shared" si="721"/>
        <v>-2.8795211733434634E-2</v>
      </c>
      <c r="DC287" s="621">
        <f t="shared" si="722"/>
        <v>0</v>
      </c>
      <c r="DE287" s="621">
        <f t="shared" si="723"/>
        <v>-2.4173543451193404E-2</v>
      </c>
      <c r="DF287" s="621">
        <f t="shared" si="724"/>
        <v>-2.4173543451193404E-2</v>
      </c>
      <c r="DG287" s="621">
        <f t="shared" si="725"/>
        <v>-2.4173543451193404E-2</v>
      </c>
      <c r="DH287" s="621">
        <f t="shared" si="726"/>
        <v>0</v>
      </c>
      <c r="DI287" s="621"/>
      <c r="DK287" s="621">
        <f t="shared" si="727"/>
        <v>3.5585965521035864E-2</v>
      </c>
      <c r="DL287" s="621">
        <f t="shared" si="728"/>
        <v>-8.0676753525325287E-2</v>
      </c>
      <c r="DM287" s="621">
        <f t="shared" si="729"/>
        <v>-5.1316652103412571E-3</v>
      </c>
      <c r="DN287" s="621"/>
      <c r="DP287" s="621">
        <f t="shared" si="730"/>
        <v>-2.4173543451193404E-2</v>
      </c>
      <c r="DQ287" s="621">
        <f t="shared" si="731"/>
        <v>-2.4173543451193404E-2</v>
      </c>
      <c r="DR287" s="621">
        <f t="shared" si="732"/>
        <v>-2.4173543451193404E-2</v>
      </c>
      <c r="DS287" s="621">
        <f t="shared" si="733"/>
        <v>0</v>
      </c>
      <c r="DU287" s="621">
        <f t="shared" si="734"/>
        <v>0</v>
      </c>
      <c r="DV287" s="621">
        <f t="shared" si="735"/>
        <v>0</v>
      </c>
      <c r="DW287" s="621">
        <f t="shared" si="736"/>
        <v>0</v>
      </c>
      <c r="DX287" s="621">
        <f t="shared" si="737"/>
        <v>0</v>
      </c>
      <c r="EB287" s="621">
        <f t="shared" si="738"/>
        <v>0.95516697603422418</v>
      </c>
      <c r="EC287" s="621">
        <f t="shared" si="739"/>
        <v>0.91779451501956999</v>
      </c>
      <c r="ED287" s="621">
        <f t="shared" si="704"/>
        <v>0.98038693181114134</v>
      </c>
      <c r="EE287" s="621"/>
      <c r="EF287" s="621">
        <f t="shared" si="740"/>
        <v>0.97611629646719589</v>
      </c>
      <c r="EG287" s="621">
        <f t="shared" si="741"/>
        <v>2.0730797593193935</v>
      </c>
      <c r="EH287" s="621">
        <f t="shared" si="705"/>
        <v>1.1711125277781236</v>
      </c>
      <c r="EI287" s="621"/>
      <c r="EJ287" s="621">
        <f t="shared" si="742"/>
        <v>0.98074216825441307</v>
      </c>
      <c r="EK287" s="621">
        <f t="shared" si="743"/>
        <v>0.94218338037155425</v>
      </c>
      <c r="EL287" s="621">
        <f t="shared" si="706"/>
        <v>0.95922479546116923</v>
      </c>
      <c r="EM287" s="621"/>
      <c r="EP287" s="577"/>
    </row>
    <row r="288" spans="1:154" x14ac:dyDescent="0.2">
      <c r="A288" s="615" t="s">
        <v>218</v>
      </c>
      <c r="B288" s="571">
        <f t="shared" si="670"/>
        <v>1983</v>
      </c>
      <c r="D288" s="626">
        <f>Mining_Data!M23</f>
        <v>378.0849632664997</v>
      </c>
      <c r="E288" s="626">
        <f>Mining_Data!N23</f>
        <v>350.83624263670504</v>
      </c>
      <c r="F288" s="626">
        <f>Mining_Data!O23</f>
        <v>144.79253024902155</v>
      </c>
      <c r="G288" s="626"/>
      <c r="H288" s="626">
        <f t="shared" si="744"/>
        <v>873.71373615222626</v>
      </c>
      <c r="I288" s="631"/>
      <c r="J288" s="632">
        <f t="shared" si="672"/>
        <v>234690.24180000002</v>
      </c>
      <c r="K288" s="632">
        <f t="shared" si="672"/>
        <v>90777.313049999997</v>
      </c>
      <c r="L288" s="632">
        <f t="shared" si="672"/>
        <v>133648.1</v>
      </c>
      <c r="M288" s="632"/>
      <c r="N288" s="632">
        <f t="shared" si="707"/>
        <v>459115.65485000005</v>
      </c>
      <c r="O288" s="772"/>
      <c r="P288" s="770"/>
      <c r="Q288" s="770"/>
      <c r="R288" s="632">
        <f t="shared" si="673"/>
        <v>98374.022292556649</v>
      </c>
      <c r="S288" s="632">
        <f t="shared" si="673"/>
        <v>38050.706110095678</v>
      </c>
      <c r="T288" s="632">
        <f t="shared" si="673"/>
        <v>56020.655430411847</v>
      </c>
      <c r="U288" s="641"/>
      <c r="V288" s="626">
        <f t="shared" si="708"/>
        <v>192445.38383306417</v>
      </c>
      <c r="X288" s="635">
        <f t="shared" si="674"/>
        <v>1.6109956697249423</v>
      </c>
      <c r="Y288" s="635">
        <f t="shared" si="675"/>
        <v>3.8648009160996537</v>
      </c>
      <c r="Z288" s="635">
        <f t="shared" si="676"/>
        <v>1.0833863724888086</v>
      </c>
      <c r="AA288" s="626"/>
      <c r="AB288" s="626">
        <f t="shared" si="709"/>
        <v>1.903036254421953</v>
      </c>
      <c r="AE288" s="635">
        <f t="shared" si="710"/>
        <v>3.8433415088193161</v>
      </c>
      <c r="AF288" s="635">
        <f t="shared" si="711"/>
        <v>9.2202294911846749</v>
      </c>
      <c r="AG288" s="635">
        <f t="shared" si="712"/>
        <v>2.5846275652536947</v>
      </c>
      <c r="AH288" s="626"/>
      <c r="AI288" s="635">
        <f t="shared" si="677"/>
        <v>4.5400607629545693</v>
      </c>
      <c r="AK288" s="636">
        <f t="shared" si="678"/>
        <v>0.96931484131053924</v>
      </c>
      <c r="AL288" s="636">
        <f t="shared" si="679"/>
        <v>0.98084498418712174</v>
      </c>
      <c r="AM288" s="636">
        <f t="shared" si="680"/>
        <v>1.0640401749309218</v>
      </c>
      <c r="AN288" s="637"/>
      <c r="AO288" s="636">
        <f t="shared" si="681"/>
        <v>0.97596523007591462</v>
      </c>
      <c r="AQ288" s="631">
        <f t="shared" si="713"/>
        <v>2.3856932585520352</v>
      </c>
      <c r="AR288" s="631">
        <f t="shared" si="714"/>
        <v>2.3856932585520352</v>
      </c>
      <c r="AS288" s="631">
        <f t="shared" si="715"/>
        <v>2.3856932585520352</v>
      </c>
      <c r="AT288" s="631"/>
      <c r="AU288" s="631">
        <f t="shared" si="682"/>
        <v>2.3856932585520352</v>
      </c>
      <c r="AW288" s="631">
        <f t="shared" si="683"/>
        <v>0.51117891389845305</v>
      </c>
      <c r="AX288" s="631">
        <f t="shared" si="683"/>
        <v>0.19772210355070186</v>
      </c>
      <c r="AY288" s="631">
        <f t="shared" si="683"/>
        <v>0.29109898255084515</v>
      </c>
      <c r="AZ288" s="646"/>
      <c r="BA288" s="631">
        <f t="shared" si="716"/>
        <v>1</v>
      </c>
      <c r="BC288" s="621"/>
      <c r="BD288" s="638">
        <f t="shared" si="684"/>
        <v>0.96931484131053924</v>
      </c>
      <c r="BE288" s="638">
        <f t="shared" si="685"/>
        <v>0.98084498418712174</v>
      </c>
      <c r="BF288" s="638">
        <f t="shared" si="686"/>
        <v>1.0640401749309218</v>
      </c>
      <c r="BG288" s="638">
        <v>1</v>
      </c>
      <c r="BH288" s="629"/>
      <c r="BI288" s="638">
        <f t="shared" si="687"/>
        <v>2.3856932585520352</v>
      </c>
      <c r="BJ288" s="638">
        <f t="shared" si="688"/>
        <v>2.3856932585520352</v>
      </c>
      <c r="BK288" s="638">
        <f t="shared" si="689"/>
        <v>2.3856932585520352</v>
      </c>
      <c r="BL288" s="638">
        <v>1</v>
      </c>
      <c r="BN288" s="638">
        <v>1</v>
      </c>
      <c r="BO288" s="638">
        <v>1</v>
      </c>
      <c r="BP288" s="638">
        <v>1</v>
      </c>
      <c r="BQ288" s="638">
        <v>1</v>
      </c>
      <c r="BT288" s="630">
        <f t="shared" si="690"/>
        <v>0.84232544452352021</v>
      </c>
      <c r="BU288" s="630">
        <f t="shared" si="691"/>
        <v>1.095424880194616</v>
      </c>
      <c r="BV288" s="630">
        <f t="shared" si="692"/>
        <v>1.1224015430441199</v>
      </c>
      <c r="BW288" s="630">
        <f t="shared" si="693"/>
        <v>0.98711148034512142</v>
      </c>
      <c r="BX288" s="630">
        <v>1</v>
      </c>
      <c r="BY288" s="630">
        <v>1</v>
      </c>
      <c r="BZ288" s="630">
        <f t="shared" si="694"/>
        <v>0.98870821534229436</v>
      </c>
      <c r="CA288" s="630">
        <f t="shared" si="717"/>
        <v>0.92270424915205429</v>
      </c>
      <c r="CB288" s="630">
        <f t="shared" si="695"/>
        <v>0.92270424915205385</v>
      </c>
      <c r="CC288" s="630"/>
      <c r="CD288" s="630">
        <f t="shared" si="696"/>
        <v>1.1079354486959296</v>
      </c>
      <c r="CE288" s="621">
        <f t="shared" si="718"/>
        <v>1.0000000000000004</v>
      </c>
      <c r="CG288" s="575"/>
      <c r="CI288" s="621">
        <f t="shared" si="697"/>
        <v>0.4327332255660295</v>
      </c>
      <c r="CJ288" s="621">
        <f t="shared" si="698"/>
        <v>0.40154598482308762</v>
      </c>
      <c r="CK288" s="621">
        <f t="shared" si="699"/>
        <v>0.16572078961088291</v>
      </c>
      <c r="CL288" s="621">
        <f t="shared" si="700"/>
        <v>0</v>
      </c>
      <c r="CN288" s="621">
        <f t="shared" si="701"/>
        <v>0.42696494549411063</v>
      </c>
      <c r="CO288" s="621">
        <f t="shared" si="701"/>
        <v>0.38951413438640176</v>
      </c>
      <c r="CP288" s="621">
        <f t="shared" si="701"/>
        <v>0.18280590607047625</v>
      </c>
      <c r="CQ288" s="621"/>
      <c r="CR288" s="621">
        <f t="shared" si="702"/>
        <v>0.99928498595098869</v>
      </c>
      <c r="CS288" s="621"/>
      <c r="CT288" s="621">
        <f t="shared" si="703"/>
        <v>0.427270449868494</v>
      </c>
      <c r="CU288" s="621">
        <f t="shared" si="703"/>
        <v>0.38979284174445306</v>
      </c>
      <c r="CV288" s="621">
        <f t="shared" si="703"/>
        <v>0.18293670838705289</v>
      </c>
      <c r="CW288" s="621">
        <f t="shared" si="703"/>
        <v>0</v>
      </c>
      <c r="CZ288" s="621">
        <f t="shared" si="719"/>
        <v>1.5954877232881814E-2</v>
      </c>
      <c r="DA288" s="621">
        <f t="shared" si="720"/>
        <v>1.8109062592438857E-2</v>
      </c>
      <c r="DB288" s="621">
        <f t="shared" si="721"/>
        <v>-2.964902235222204E-2</v>
      </c>
      <c r="DC288" s="621">
        <f t="shared" si="722"/>
        <v>0</v>
      </c>
      <c r="DE288" s="621">
        <f t="shared" si="723"/>
        <v>-4.248355087678668E-2</v>
      </c>
      <c r="DF288" s="621">
        <f t="shared" si="724"/>
        <v>-4.248355087678668E-2</v>
      </c>
      <c r="DG288" s="621">
        <f t="shared" si="725"/>
        <v>-4.248355087678668E-2</v>
      </c>
      <c r="DH288" s="621">
        <f t="shared" si="726"/>
        <v>0</v>
      </c>
      <c r="DI288" s="621"/>
      <c r="DK288" s="621">
        <f t="shared" si="727"/>
        <v>4.8053916213754384E-2</v>
      </c>
      <c r="DL288" s="621">
        <f t="shared" si="728"/>
        <v>8.0155870225754641E-2</v>
      </c>
      <c r="DM288" s="621">
        <f t="shared" si="729"/>
        <v>-0.1263752629715576</v>
      </c>
      <c r="DN288" s="621"/>
      <c r="DP288" s="621">
        <f t="shared" si="730"/>
        <v>-4.248355087678668E-2</v>
      </c>
      <c r="DQ288" s="621">
        <f t="shared" si="731"/>
        <v>-4.248355087678668E-2</v>
      </c>
      <c r="DR288" s="621">
        <f t="shared" si="732"/>
        <v>-4.248355087678668E-2</v>
      </c>
      <c r="DS288" s="621">
        <f t="shared" si="733"/>
        <v>0</v>
      </c>
      <c r="DU288" s="621">
        <f t="shared" si="734"/>
        <v>0</v>
      </c>
      <c r="DV288" s="621">
        <f t="shared" si="735"/>
        <v>0</v>
      </c>
      <c r="DW288" s="621">
        <f t="shared" si="736"/>
        <v>0</v>
      </c>
      <c r="DX288" s="621">
        <f t="shared" si="737"/>
        <v>0</v>
      </c>
      <c r="EB288" s="621">
        <f t="shared" si="738"/>
        <v>1.0084877544377102</v>
      </c>
      <c r="EC288" s="621">
        <f t="shared" si="739"/>
        <v>0.92558452948733339</v>
      </c>
      <c r="ED288" s="621">
        <f t="shared" si="704"/>
        <v>0.98870821534229436</v>
      </c>
      <c r="EE288" s="621"/>
      <c r="EF288" s="621">
        <f t="shared" si="740"/>
        <v>0.95840623033345906</v>
      </c>
      <c r="EG288" s="621">
        <f t="shared" si="741"/>
        <v>1.9868525573098945</v>
      </c>
      <c r="EH288" s="621">
        <f t="shared" si="705"/>
        <v>1.1224015430441199</v>
      </c>
      <c r="EI288" s="621"/>
      <c r="EJ288" s="621">
        <f t="shared" si="742"/>
        <v>1.0290721059504566</v>
      </c>
      <c r="EK288" s="621">
        <f t="shared" si="743"/>
        <v>0.9695746354304754</v>
      </c>
      <c r="EL288" s="621">
        <f t="shared" si="706"/>
        <v>0.98711148034512142</v>
      </c>
      <c r="EM288" s="621"/>
      <c r="EP288" s="577"/>
    </row>
    <row r="289" spans="1:146" x14ac:dyDescent="0.2">
      <c r="A289" s="615" t="s">
        <v>218</v>
      </c>
      <c r="B289" s="571">
        <f t="shared" si="670"/>
        <v>1984</v>
      </c>
      <c r="D289" s="626">
        <f>Mining_Data!M24</f>
        <v>410.71656470182484</v>
      </c>
      <c r="E289" s="626">
        <f>Mining_Data!N24</f>
        <v>406.96748606276657</v>
      </c>
      <c r="F289" s="626">
        <f>Mining_Data!O24</f>
        <v>159.71687166299267</v>
      </c>
      <c r="G289" s="626"/>
      <c r="H289" s="626">
        <f t="shared" si="744"/>
        <v>977.40092242758396</v>
      </c>
      <c r="I289" s="631"/>
      <c r="J289" s="632">
        <f t="shared" si="672"/>
        <v>250973.31660000002</v>
      </c>
      <c r="K289" s="632">
        <f t="shared" si="672"/>
        <v>103444.52369999999</v>
      </c>
      <c r="L289" s="632">
        <f t="shared" si="672"/>
        <v>151997.79999999999</v>
      </c>
      <c r="M289" s="632"/>
      <c r="N289" s="632">
        <f t="shared" si="707"/>
        <v>506415.64030000003</v>
      </c>
      <c r="O289" s="772"/>
      <c r="P289" s="770"/>
      <c r="Q289" s="770"/>
      <c r="R289" s="632">
        <f t="shared" si="673"/>
        <v>105529.65859718797</v>
      </c>
      <c r="S289" s="632">
        <f t="shared" si="673"/>
        <v>43496.517548948534</v>
      </c>
      <c r="T289" s="632">
        <f t="shared" si="673"/>
        <v>63912.276248429087</v>
      </c>
      <c r="U289" s="641"/>
      <c r="V289" s="626">
        <f t="shared" si="708"/>
        <v>212938.4523945656</v>
      </c>
      <c r="X289" s="635">
        <f t="shared" si="674"/>
        <v>1.6364949480124327</v>
      </c>
      <c r="Y289" s="635">
        <f t="shared" si="675"/>
        <v>3.9341617275266798</v>
      </c>
      <c r="Z289" s="635">
        <f t="shared" si="676"/>
        <v>1.0507841012369434</v>
      </c>
      <c r="AA289" s="626"/>
      <c r="AB289" s="626">
        <f t="shared" si="709"/>
        <v>1.9300369985582846</v>
      </c>
      <c r="AE289" s="635">
        <f t="shared" si="710"/>
        <v>3.891953884448264</v>
      </c>
      <c r="AF289" s="635">
        <f t="shared" si="711"/>
        <v>9.3563234253130325</v>
      </c>
      <c r="AG289" s="635">
        <f t="shared" si="712"/>
        <v>2.4990014600977131</v>
      </c>
      <c r="AH289" s="626"/>
      <c r="AI289" s="635">
        <f t="shared" si="677"/>
        <v>4.590063050784754</v>
      </c>
      <c r="AK289" s="636">
        <f t="shared" si="678"/>
        <v>0.98465742065526962</v>
      </c>
      <c r="AL289" s="636">
        <f t="shared" si="679"/>
        <v>0.99844801354471291</v>
      </c>
      <c r="AM289" s="636">
        <f t="shared" si="680"/>
        <v>1.0320200874654608</v>
      </c>
      <c r="AN289" s="637"/>
      <c r="AO289" s="636">
        <f t="shared" si="681"/>
        <v>0.98981246362283415</v>
      </c>
      <c r="AQ289" s="631">
        <f t="shared" si="713"/>
        <v>2.3782254196232913</v>
      </c>
      <c r="AR289" s="631">
        <f t="shared" si="714"/>
        <v>2.3782254196232917</v>
      </c>
      <c r="AS289" s="631">
        <f t="shared" si="715"/>
        <v>2.3782254196232913</v>
      </c>
      <c r="AT289" s="631"/>
      <c r="AU289" s="631">
        <f t="shared" si="682"/>
        <v>2.3782254196232913</v>
      </c>
      <c r="AW289" s="631">
        <f t="shared" si="683"/>
        <v>0.49558760952036107</v>
      </c>
      <c r="AX289" s="631">
        <f t="shared" si="683"/>
        <v>0.20426802702760044</v>
      </c>
      <c r="AY289" s="631">
        <f t="shared" si="683"/>
        <v>0.30014436345203849</v>
      </c>
      <c r="AZ289" s="646"/>
      <c r="BA289" s="631">
        <f t="shared" si="716"/>
        <v>1</v>
      </c>
      <c r="BC289" s="621"/>
      <c r="BD289" s="638">
        <f t="shared" si="684"/>
        <v>0.98465742065526962</v>
      </c>
      <c r="BE289" s="638">
        <f t="shared" si="685"/>
        <v>0.99844801354471291</v>
      </c>
      <c r="BF289" s="638">
        <f t="shared" si="686"/>
        <v>1.0320200874654608</v>
      </c>
      <c r="BG289" s="638">
        <v>1</v>
      </c>
      <c r="BH289" s="629"/>
      <c r="BI289" s="638">
        <f t="shared" si="687"/>
        <v>2.3782254196232913</v>
      </c>
      <c r="BJ289" s="638">
        <f t="shared" si="688"/>
        <v>2.3782254196232917</v>
      </c>
      <c r="BK289" s="638">
        <f t="shared" si="689"/>
        <v>2.3782254196232913</v>
      </c>
      <c r="BL289" s="638">
        <v>1</v>
      </c>
      <c r="BN289" s="638">
        <v>1</v>
      </c>
      <c r="BO289" s="638">
        <v>1</v>
      </c>
      <c r="BP289" s="638">
        <v>1</v>
      </c>
      <c r="BQ289" s="638">
        <v>1</v>
      </c>
      <c r="BT289" s="630">
        <f t="shared" si="690"/>
        <v>0.93202275366080434</v>
      </c>
      <c r="BU289" s="630">
        <f t="shared" si="691"/>
        <v>1.1074894214013711</v>
      </c>
      <c r="BV289" s="630">
        <f t="shared" si="692"/>
        <v>1.1188881349784432</v>
      </c>
      <c r="BW289" s="630">
        <f t="shared" si="693"/>
        <v>0.99220364296525754</v>
      </c>
      <c r="BX289" s="630">
        <v>1</v>
      </c>
      <c r="BY289" s="630">
        <v>1</v>
      </c>
      <c r="BZ289" s="630">
        <f t="shared" si="694"/>
        <v>0.99759003168414417</v>
      </c>
      <c r="CA289" s="630">
        <f t="shared" si="717"/>
        <v>1.0322053401847171</v>
      </c>
      <c r="CB289" s="630">
        <f t="shared" si="695"/>
        <v>1.0322053401847169</v>
      </c>
      <c r="CC289" s="630"/>
      <c r="CD289" s="630">
        <f t="shared" si="696"/>
        <v>1.1101648835962141</v>
      </c>
      <c r="CE289" s="621">
        <f t="shared" si="718"/>
        <v>1.0000000000000002</v>
      </c>
      <c r="CG289" s="575"/>
      <c r="CI289" s="621">
        <f t="shared" si="697"/>
        <v>0.42021299067502671</v>
      </c>
      <c r="CJ289" s="621">
        <f t="shared" si="698"/>
        <v>0.41637722732241328</v>
      </c>
      <c r="CK289" s="621">
        <f t="shared" si="699"/>
        <v>0.16340978200256012</v>
      </c>
      <c r="CL289" s="621">
        <f t="shared" si="700"/>
        <v>0</v>
      </c>
      <c r="CN289" s="621">
        <f t="shared" si="701"/>
        <v>0.42644247600354829</v>
      </c>
      <c r="CO289" s="621">
        <f t="shared" si="701"/>
        <v>0.40891678013623084</v>
      </c>
      <c r="CP289" s="621">
        <f t="shared" si="701"/>
        <v>0.16456258129426513</v>
      </c>
      <c r="CQ289" s="621"/>
      <c r="CR289" s="621">
        <f t="shared" si="702"/>
        <v>0.99992183743404428</v>
      </c>
      <c r="CS289" s="621"/>
      <c r="CT289" s="621">
        <f t="shared" si="703"/>
        <v>0.42647581044721089</v>
      </c>
      <c r="CU289" s="621">
        <f t="shared" si="703"/>
        <v>0.40894874461945468</v>
      </c>
      <c r="CV289" s="621">
        <f t="shared" si="703"/>
        <v>0.16457544493333442</v>
      </c>
      <c r="CW289" s="621">
        <f t="shared" si="703"/>
        <v>0</v>
      </c>
      <c r="CZ289" s="621">
        <f t="shared" si="719"/>
        <v>1.5704311636936162E-2</v>
      </c>
      <c r="DA289" s="621">
        <f t="shared" si="720"/>
        <v>1.778765802704808E-2</v>
      </c>
      <c r="DB289" s="621">
        <f t="shared" si="721"/>
        <v>-3.055501713209309E-2</v>
      </c>
      <c r="DC289" s="621">
        <f t="shared" si="722"/>
        <v>0</v>
      </c>
      <c r="DE289" s="621">
        <f t="shared" si="723"/>
        <v>-3.1351689859502917E-3</v>
      </c>
      <c r="DF289" s="621">
        <f t="shared" si="724"/>
        <v>-3.1351689859501802E-3</v>
      </c>
      <c r="DG289" s="621">
        <f t="shared" si="725"/>
        <v>-3.1351689859502917E-3</v>
      </c>
      <c r="DH289" s="621">
        <f t="shared" si="726"/>
        <v>0</v>
      </c>
      <c r="DI289" s="621"/>
      <c r="DK289" s="621">
        <f t="shared" si="727"/>
        <v>-3.0975505495466581E-2</v>
      </c>
      <c r="DL289" s="621">
        <f t="shared" si="728"/>
        <v>3.2570462045802648E-2</v>
      </c>
      <c r="DM289" s="621">
        <f t="shared" si="729"/>
        <v>3.0600214860152818E-2</v>
      </c>
      <c r="DN289" s="621"/>
      <c r="DP289" s="621">
        <f t="shared" si="730"/>
        <v>-3.1351689859502917E-3</v>
      </c>
      <c r="DQ289" s="621">
        <f t="shared" si="731"/>
        <v>-3.1351689859501802E-3</v>
      </c>
      <c r="DR289" s="621">
        <f t="shared" si="732"/>
        <v>-3.1351689859502917E-3</v>
      </c>
      <c r="DS289" s="621">
        <f t="shared" si="733"/>
        <v>0</v>
      </c>
      <c r="DU289" s="621">
        <f t="shared" si="734"/>
        <v>0</v>
      </c>
      <c r="DV289" s="621">
        <f t="shared" si="735"/>
        <v>0</v>
      </c>
      <c r="DW289" s="621">
        <f t="shared" si="736"/>
        <v>0</v>
      </c>
      <c r="DX289" s="621">
        <f t="shared" si="737"/>
        <v>0</v>
      </c>
      <c r="EB289" s="621">
        <f t="shared" si="738"/>
        <v>1.0089832533036807</v>
      </c>
      <c r="EC289" s="621">
        <f t="shared" si="739"/>
        <v>0.93389928976968617</v>
      </c>
      <c r="ED289" s="621">
        <f t="shared" si="704"/>
        <v>0.99759003168414417</v>
      </c>
      <c r="EE289" s="621"/>
      <c r="EF289" s="621">
        <f t="shared" si="740"/>
        <v>0.99686974052428001</v>
      </c>
      <c r="EG289" s="621">
        <f t="shared" si="741"/>
        <v>1.9806331932655168</v>
      </c>
      <c r="EH289" s="621">
        <f t="shared" si="705"/>
        <v>1.1188881349784432</v>
      </c>
      <c r="EI289" s="621"/>
      <c r="EJ289" s="621">
        <f t="shared" si="742"/>
        <v>1.0051586499818195</v>
      </c>
      <c r="EK289" s="621">
        <f t="shared" si="743"/>
        <v>0.97457633160591139</v>
      </c>
      <c r="EL289" s="621">
        <f t="shared" si="706"/>
        <v>0.99220364296525754</v>
      </c>
      <c r="EM289" s="621"/>
      <c r="EP289" s="577"/>
    </row>
    <row r="290" spans="1:146" x14ac:dyDescent="0.2">
      <c r="A290" s="615" t="s">
        <v>218</v>
      </c>
      <c r="B290" s="571">
        <f t="shared" si="670"/>
        <v>1985</v>
      </c>
      <c r="D290" s="626">
        <f>Mining_Data!M25</f>
        <v>415.44062617070875</v>
      </c>
      <c r="E290" s="626">
        <f>Mining_Data!N25</f>
        <v>393.10924426833691</v>
      </c>
      <c r="F290" s="626">
        <f>Mining_Data!O25</f>
        <v>138.35563796752234</v>
      </c>
      <c r="G290" s="626"/>
      <c r="H290" s="626">
        <f t="shared" si="744"/>
        <v>946.90550840656806</v>
      </c>
      <c r="I290" s="631"/>
      <c r="J290" s="632">
        <f t="shared" si="672"/>
        <v>249965.14404000007</v>
      </c>
      <c r="K290" s="632">
        <f t="shared" si="672"/>
        <v>99766.906200000012</v>
      </c>
      <c r="L290" s="632">
        <f t="shared" si="672"/>
        <v>135885</v>
      </c>
      <c r="M290" s="632"/>
      <c r="N290" s="632">
        <f t="shared" si="707"/>
        <v>485617.05024000007</v>
      </c>
      <c r="O290" s="772"/>
      <c r="P290" s="770"/>
      <c r="Q290" s="770"/>
      <c r="R290" s="632">
        <f t="shared" si="673"/>
        <v>117601.56607393219</v>
      </c>
      <c r="S290" s="632">
        <f t="shared" si="673"/>
        <v>46937.521855421539</v>
      </c>
      <c r="T290" s="632">
        <f t="shared" si="673"/>
        <v>63930.068599480684</v>
      </c>
      <c r="U290" s="641"/>
      <c r="V290" s="626">
        <f t="shared" si="708"/>
        <v>228469.15652883443</v>
      </c>
      <c r="X290" s="635">
        <f t="shared" si="674"/>
        <v>1.661994226299923</v>
      </c>
      <c r="Y290" s="635">
        <f t="shared" si="675"/>
        <v>3.9402769840359833</v>
      </c>
      <c r="Z290" s="635">
        <f t="shared" si="676"/>
        <v>1.0181818299850782</v>
      </c>
      <c r="AA290" s="626"/>
      <c r="AB290" s="626">
        <f t="shared" si="709"/>
        <v>1.9499016929874919</v>
      </c>
      <c r="AE290" s="635">
        <f t="shared" si="710"/>
        <v>3.5326113421783436</v>
      </c>
      <c r="AF290" s="635">
        <f t="shared" si="711"/>
        <v>8.3751597598016492</v>
      </c>
      <c r="AG290" s="635">
        <f t="shared" si="712"/>
        <v>2.1641715862110971</v>
      </c>
      <c r="AH290" s="626"/>
      <c r="AI290" s="635">
        <f t="shared" si="677"/>
        <v>4.1445660446821053</v>
      </c>
      <c r="AK290" s="636">
        <f t="shared" si="678"/>
        <v>1</v>
      </c>
      <c r="AL290" s="636">
        <f t="shared" si="679"/>
        <v>1</v>
      </c>
      <c r="AM290" s="636">
        <f t="shared" si="680"/>
        <v>1</v>
      </c>
      <c r="AN290" s="637"/>
      <c r="AO290" s="636">
        <f t="shared" si="681"/>
        <v>1</v>
      </c>
      <c r="AQ290" s="631">
        <f t="shared" si="713"/>
        <v>2.1255256403886262</v>
      </c>
      <c r="AR290" s="631">
        <f t="shared" si="714"/>
        <v>2.1255256403886262</v>
      </c>
      <c r="AS290" s="631">
        <f t="shared" si="715"/>
        <v>2.1255256403886262</v>
      </c>
      <c r="AT290" s="631"/>
      <c r="AU290" s="631">
        <f t="shared" si="682"/>
        <v>2.1255256403886262</v>
      </c>
      <c r="AW290" s="631">
        <f t="shared" si="683"/>
        <v>0.51473716566678018</v>
      </c>
      <c r="AX290" s="631">
        <f t="shared" si="683"/>
        <v>0.20544358183200842</v>
      </c>
      <c r="AY290" s="631">
        <f t="shared" si="683"/>
        <v>0.27981925250121126</v>
      </c>
      <c r="AZ290" s="646"/>
      <c r="BA290" s="631">
        <f t="shared" si="716"/>
        <v>0.99999999999999978</v>
      </c>
      <c r="BC290" s="621"/>
      <c r="BD290" s="638">
        <f t="shared" si="684"/>
        <v>1</v>
      </c>
      <c r="BE290" s="638">
        <f t="shared" si="685"/>
        <v>1</v>
      </c>
      <c r="BF290" s="638">
        <f t="shared" si="686"/>
        <v>1</v>
      </c>
      <c r="BG290" s="638">
        <v>1</v>
      </c>
      <c r="BH290" s="629"/>
      <c r="BI290" s="638">
        <f t="shared" si="687"/>
        <v>2.1255256403886262</v>
      </c>
      <c r="BJ290" s="638">
        <f t="shared" si="688"/>
        <v>2.1255256403886262</v>
      </c>
      <c r="BK290" s="638">
        <f t="shared" si="689"/>
        <v>2.1255256403886262</v>
      </c>
      <c r="BL290" s="638">
        <v>1</v>
      </c>
      <c r="BN290" s="638">
        <v>1</v>
      </c>
      <c r="BO290" s="638">
        <v>1</v>
      </c>
      <c r="BP290" s="638">
        <v>1</v>
      </c>
      <c r="BQ290" s="638">
        <v>1</v>
      </c>
      <c r="BT290" s="630">
        <f t="shared" si="690"/>
        <v>1</v>
      </c>
      <c r="BU290" s="630">
        <f t="shared" si="691"/>
        <v>1</v>
      </c>
      <c r="BV290" s="630">
        <f t="shared" si="692"/>
        <v>1</v>
      </c>
      <c r="BW290" s="630">
        <f t="shared" si="693"/>
        <v>1</v>
      </c>
      <c r="BX290" s="630">
        <v>1</v>
      </c>
      <c r="BY290" s="630">
        <v>1</v>
      </c>
      <c r="BZ290" s="630">
        <f t="shared" si="694"/>
        <v>1</v>
      </c>
      <c r="CA290" s="630">
        <f t="shared" si="717"/>
        <v>1</v>
      </c>
      <c r="CB290" s="630">
        <f t="shared" si="695"/>
        <v>1</v>
      </c>
      <c r="CC290" s="630"/>
      <c r="CD290" s="630">
        <f t="shared" si="696"/>
        <v>1</v>
      </c>
      <c r="CE290" s="621">
        <f>CA290/CB290</f>
        <v>1</v>
      </c>
      <c r="CG290" s="575"/>
      <c r="CI290" s="621">
        <f t="shared" si="697"/>
        <v>0.4387350400673064</v>
      </c>
      <c r="CJ290" s="621">
        <f t="shared" si="698"/>
        <v>0.41515150221256247</v>
      </c>
      <c r="CK290" s="621">
        <f t="shared" si="699"/>
        <v>0.14611345772013112</v>
      </c>
      <c r="CL290" s="621">
        <f t="shared" si="700"/>
        <v>0</v>
      </c>
      <c r="CN290" s="621">
        <f t="shared" si="701"/>
        <v>0.42940743996901704</v>
      </c>
      <c r="CO290" s="621">
        <f t="shared" si="701"/>
        <v>0.41576406363479573</v>
      </c>
      <c r="CP290" s="621">
        <f t="shared" si="701"/>
        <v>0.15460039752691968</v>
      </c>
      <c r="CQ290" s="621"/>
      <c r="CR290" s="621">
        <f t="shared" si="702"/>
        <v>0.99977190113073244</v>
      </c>
      <c r="CS290" s="621"/>
      <c r="CT290" s="621">
        <f t="shared" si="703"/>
        <v>0.42950540966730644</v>
      </c>
      <c r="CU290" s="621">
        <f t="shared" si="703"/>
        <v>0.41585892058435586</v>
      </c>
      <c r="CV290" s="621">
        <f t="shared" si="703"/>
        <v>0.1546356697483377</v>
      </c>
      <c r="CW290" s="621">
        <f t="shared" si="703"/>
        <v>0</v>
      </c>
      <c r="CZ290" s="621">
        <f t="shared" si="719"/>
        <v>1.5461494594271027E-2</v>
      </c>
      <c r="DA290" s="621">
        <f t="shared" si="720"/>
        <v>1.5531920337882085E-3</v>
      </c>
      <c r="DB290" s="621">
        <f t="shared" si="721"/>
        <v>-3.1518131468252865E-2</v>
      </c>
      <c r="DC290" s="621">
        <f t="shared" si="722"/>
        <v>0</v>
      </c>
      <c r="DE290" s="621">
        <f t="shared" si="723"/>
        <v>-0.11233545559124299</v>
      </c>
      <c r="DF290" s="621">
        <f t="shared" si="724"/>
        <v>-0.11233545559124311</v>
      </c>
      <c r="DG290" s="621">
        <f t="shared" si="725"/>
        <v>-0.11233545559124299</v>
      </c>
      <c r="DH290" s="621">
        <f t="shared" si="726"/>
        <v>0</v>
      </c>
      <c r="DI290" s="621"/>
      <c r="DK290" s="621">
        <f t="shared" si="727"/>
        <v>3.7912263983555738E-2</v>
      </c>
      <c r="DL290" s="621">
        <f t="shared" si="728"/>
        <v>5.7384658130414084E-3</v>
      </c>
      <c r="DM290" s="621">
        <f t="shared" si="729"/>
        <v>-7.0119702472128911E-2</v>
      </c>
      <c r="DN290" s="621"/>
      <c r="DP290" s="621">
        <f t="shared" si="730"/>
        <v>-0.11233545559124299</v>
      </c>
      <c r="DQ290" s="621">
        <f t="shared" si="731"/>
        <v>-0.11233545559124311</v>
      </c>
      <c r="DR290" s="621">
        <f t="shared" si="732"/>
        <v>-0.11233545559124299</v>
      </c>
      <c r="DS290" s="621">
        <f t="shared" si="733"/>
        <v>0</v>
      </c>
      <c r="DU290" s="621">
        <f t="shared" si="734"/>
        <v>0</v>
      </c>
      <c r="DV290" s="621">
        <f t="shared" si="735"/>
        <v>0</v>
      </c>
      <c r="DW290" s="621">
        <f t="shared" si="736"/>
        <v>0</v>
      </c>
      <c r="DX290" s="621">
        <f t="shared" si="737"/>
        <v>0</v>
      </c>
      <c r="EB290" s="621">
        <f t="shared" si="738"/>
        <v>1.0024157902939219</v>
      </c>
      <c r="EC290" s="621">
        <f t="shared" si="739"/>
        <v>0.93615539460941233</v>
      </c>
      <c r="ED290" s="621">
        <f t="shared" si="704"/>
        <v>1</v>
      </c>
      <c r="EE290" s="621"/>
      <c r="EF290" s="621">
        <f t="shared" si="740"/>
        <v>0.89374439565333863</v>
      </c>
      <c r="EG290" s="621">
        <f t="shared" si="741"/>
        <v>1.7701798163260316</v>
      </c>
      <c r="EH290" s="621">
        <f t="shared" si="705"/>
        <v>1</v>
      </c>
      <c r="EI290" s="621"/>
      <c r="EJ290" s="621">
        <f t="shared" si="742"/>
        <v>1.0078576178287781</v>
      </c>
      <c r="EK290" s="621">
        <f t="shared" si="743"/>
        <v>0.98223417996464324</v>
      </c>
      <c r="EL290" s="621">
        <f t="shared" si="706"/>
        <v>1</v>
      </c>
      <c r="EM290" s="621"/>
      <c r="EP290" s="577"/>
    </row>
    <row r="291" spans="1:146" x14ac:dyDescent="0.2">
      <c r="A291" s="615" t="s">
        <v>218</v>
      </c>
      <c r="B291" s="571">
        <f t="shared" si="670"/>
        <v>1986</v>
      </c>
      <c r="D291" s="626">
        <f>Mining_Data!M26</f>
        <v>405.71966981736307</v>
      </c>
      <c r="E291" s="626">
        <f>Mining_Data!N26</f>
        <v>380.90451885115027</v>
      </c>
      <c r="F291" s="626">
        <f>Mining_Data!O26</f>
        <v>79.297760136556846</v>
      </c>
      <c r="G291" s="626"/>
      <c r="H291" s="626">
        <f t="shared" si="744"/>
        <v>865.9219488050702</v>
      </c>
      <c r="I291" s="631"/>
      <c r="J291" s="632">
        <f t="shared" si="672"/>
        <v>240427.39644000001</v>
      </c>
      <c r="K291" s="632">
        <f t="shared" si="672"/>
        <v>99476.436750000008</v>
      </c>
      <c r="L291" s="632">
        <f t="shared" si="672"/>
        <v>80458</v>
      </c>
      <c r="M291" s="632"/>
      <c r="N291" s="632">
        <f t="shared" si="707"/>
        <v>420361.83319000003</v>
      </c>
      <c r="O291" s="772"/>
      <c r="P291" s="770"/>
      <c r="Q291" s="770"/>
      <c r="R291" s="632">
        <f t="shared" si="673"/>
        <v>139204.45039386372</v>
      </c>
      <c r="S291" s="632">
        <f t="shared" si="673"/>
        <v>57595.610608292023</v>
      </c>
      <c r="T291" s="632">
        <f t="shared" si="673"/>
        <v>46584.173998592276</v>
      </c>
      <c r="U291" s="641"/>
      <c r="V291" s="626">
        <f t="shared" si="708"/>
        <v>243384.23500074801</v>
      </c>
      <c r="X291" s="635">
        <f t="shared" si="674"/>
        <v>1.6874935045874138</v>
      </c>
      <c r="Y291" s="635">
        <f t="shared" si="675"/>
        <v>3.8290929118060739</v>
      </c>
      <c r="Z291" s="635">
        <f t="shared" si="676"/>
        <v>0.98557955873321301</v>
      </c>
      <c r="AA291" s="626"/>
      <c r="AB291" s="626">
        <f t="shared" si="709"/>
        <v>2.059944268093628</v>
      </c>
      <c r="AE291" s="635">
        <f t="shared" si="710"/>
        <v>2.9145596183844971</v>
      </c>
      <c r="AF291" s="635">
        <f t="shared" si="711"/>
        <v>6.6134296490349485</v>
      </c>
      <c r="AG291" s="635">
        <f t="shared" si="712"/>
        <v>1.7022467788943332</v>
      </c>
      <c r="AH291" s="626"/>
      <c r="AI291" s="635">
        <f t="shared" si="677"/>
        <v>3.5578391049133025</v>
      </c>
      <c r="AK291" s="636">
        <f t="shared" si="678"/>
        <v>1.0153425793447306</v>
      </c>
      <c r="AL291" s="636">
        <f t="shared" si="679"/>
        <v>0.97178267601989121</v>
      </c>
      <c r="AM291" s="636">
        <f t="shared" si="680"/>
        <v>0.96797991253453908</v>
      </c>
      <c r="AN291" s="637"/>
      <c r="AO291" s="636">
        <f t="shared" si="681"/>
        <v>1.0564349349005062</v>
      </c>
      <c r="AQ291" s="631">
        <f t="shared" si="713"/>
        <v>1.7271530885667596</v>
      </c>
      <c r="AR291" s="631">
        <f t="shared" si="714"/>
        <v>1.7271530885667599</v>
      </c>
      <c r="AS291" s="631">
        <f t="shared" si="715"/>
        <v>1.7271530885667599</v>
      </c>
      <c r="AT291" s="631"/>
      <c r="AU291" s="631">
        <f t="shared" si="682"/>
        <v>1.7271530885667599</v>
      </c>
      <c r="AW291" s="631">
        <f t="shared" si="683"/>
        <v>0.57195343976751778</v>
      </c>
      <c r="AX291" s="631">
        <f t="shared" si="683"/>
        <v>0.23664478764664035</v>
      </c>
      <c r="AY291" s="631">
        <f t="shared" si="683"/>
        <v>0.1914017725858419</v>
      </c>
      <c r="AZ291" s="646"/>
      <c r="BA291" s="631">
        <f t="shared" si="716"/>
        <v>1</v>
      </c>
      <c r="BC291" s="621"/>
      <c r="BD291" s="638">
        <f t="shared" si="684"/>
        <v>1.0153425793447306</v>
      </c>
      <c r="BE291" s="638">
        <f t="shared" si="685"/>
        <v>0.97178267601989121</v>
      </c>
      <c r="BF291" s="638">
        <f t="shared" si="686"/>
        <v>0.96797991253453908</v>
      </c>
      <c r="BG291" s="638">
        <v>1</v>
      </c>
      <c r="BH291" s="629"/>
      <c r="BI291" s="638">
        <f t="shared" si="687"/>
        <v>1.7271530885667596</v>
      </c>
      <c r="BJ291" s="638">
        <f t="shared" si="688"/>
        <v>1.7271530885667599</v>
      </c>
      <c r="BK291" s="638">
        <f t="shared" si="689"/>
        <v>1.7271530885667599</v>
      </c>
      <c r="BL291" s="638">
        <v>1</v>
      </c>
      <c r="BN291" s="638">
        <v>1</v>
      </c>
      <c r="BO291" s="638">
        <v>1</v>
      </c>
      <c r="BP291" s="638">
        <v>1</v>
      </c>
      <c r="BQ291" s="638">
        <v>1</v>
      </c>
      <c r="BT291" s="630">
        <f t="shared" si="690"/>
        <v>1.0652826784084144</v>
      </c>
      <c r="BU291" s="630">
        <f t="shared" si="691"/>
        <v>0.85843465071050506</v>
      </c>
      <c r="BV291" s="630">
        <f t="shared" si="692"/>
        <v>0.81257692485467792</v>
      </c>
      <c r="BW291" s="630">
        <f t="shared" si="693"/>
        <v>1.0661452272578174</v>
      </c>
      <c r="BX291" s="630">
        <v>1</v>
      </c>
      <c r="BY291" s="630">
        <v>1</v>
      </c>
      <c r="BZ291" s="630">
        <f t="shared" si="694"/>
        <v>0.99089214854688579</v>
      </c>
      <c r="CA291" s="630">
        <f t="shared" si="717"/>
        <v>0.91447556394747886</v>
      </c>
      <c r="CB291" s="630">
        <f t="shared" si="695"/>
        <v>0.91447556394747853</v>
      </c>
      <c r="CC291" s="630"/>
      <c r="CD291" s="630">
        <f t="shared" si="696"/>
        <v>0.86632501021364894</v>
      </c>
      <c r="CE291" s="621">
        <f t="shared" ref="CE291:CE319" si="745">CA291/CB291</f>
        <v>1.0000000000000004</v>
      </c>
      <c r="CG291" s="575"/>
      <c r="CI291" s="621">
        <f t="shared" si="697"/>
        <v>0.46854069281560112</v>
      </c>
      <c r="CJ291" s="621">
        <f t="shared" si="698"/>
        <v>0.43988320122475222</v>
      </c>
      <c r="CK291" s="621">
        <f t="shared" si="699"/>
        <v>9.1576105959646673E-2</v>
      </c>
      <c r="CL291" s="621">
        <f t="shared" si="700"/>
        <v>0</v>
      </c>
      <c r="CN291" s="621">
        <f t="shared" ref="CN291:CP307" si="746">(CI291-CI290)/LN(CI291/CI290)</f>
        <v>0.45347462449249193</v>
      </c>
      <c r="CO291" s="621">
        <f t="shared" si="746"/>
        <v>0.4273980985746853</v>
      </c>
      <c r="CP291" s="621">
        <f t="shared" si="746"/>
        <v>0.11672908688097391</v>
      </c>
      <c r="CQ291" s="621"/>
      <c r="CR291" s="621">
        <f t="shared" si="702"/>
        <v>0.99760180994815117</v>
      </c>
      <c r="CS291" s="621"/>
      <c r="CT291" s="621">
        <f t="shared" ref="CT291:CW310" si="747">CN291/$CR291</f>
        <v>0.45456475717106065</v>
      </c>
      <c r="CU291" s="621">
        <f t="shared" si="747"/>
        <v>0.42842554445335124</v>
      </c>
      <c r="CV291" s="621">
        <f t="shared" si="747"/>
        <v>0.11700969837558808</v>
      </c>
      <c r="CW291" s="621">
        <f t="shared" si="747"/>
        <v>0</v>
      </c>
      <c r="CZ291" s="621">
        <f t="shared" si="719"/>
        <v>1.5226072143631232E-2</v>
      </c>
      <c r="DA291" s="621">
        <f t="shared" si="720"/>
        <v>-2.8623083862078888E-2</v>
      </c>
      <c r="DB291" s="621">
        <f t="shared" si="721"/>
        <v>-3.2543943434781591E-2</v>
      </c>
      <c r="DC291" s="621">
        <f t="shared" si="722"/>
        <v>0</v>
      </c>
      <c r="DE291" s="621">
        <f t="shared" si="723"/>
        <v>-0.20754469251558574</v>
      </c>
      <c r="DF291" s="621">
        <f t="shared" si="724"/>
        <v>-0.2075446925155856</v>
      </c>
      <c r="DG291" s="621">
        <f t="shared" si="725"/>
        <v>-0.2075446925155856</v>
      </c>
      <c r="DH291" s="621">
        <f t="shared" si="726"/>
        <v>0</v>
      </c>
      <c r="DI291" s="621"/>
      <c r="DK291" s="621">
        <f t="shared" si="727"/>
        <v>0.10540117660066366</v>
      </c>
      <c r="DL291" s="621">
        <f t="shared" si="728"/>
        <v>0.14138877525075577</v>
      </c>
      <c r="DM291" s="621">
        <f t="shared" si="729"/>
        <v>-0.3797691278107222</v>
      </c>
      <c r="DN291" s="621"/>
      <c r="DP291" s="621">
        <f t="shared" si="730"/>
        <v>-0.20754469251558574</v>
      </c>
      <c r="DQ291" s="621">
        <f t="shared" si="731"/>
        <v>-0.2075446925155856</v>
      </c>
      <c r="DR291" s="621">
        <f t="shared" si="732"/>
        <v>-0.2075446925155856</v>
      </c>
      <c r="DS291" s="621">
        <f t="shared" si="733"/>
        <v>0</v>
      </c>
      <c r="DU291" s="621">
        <f t="shared" si="734"/>
        <v>0</v>
      </c>
      <c r="DV291" s="621">
        <f t="shared" si="735"/>
        <v>0</v>
      </c>
      <c r="DW291" s="621">
        <f t="shared" si="736"/>
        <v>0</v>
      </c>
      <c r="DX291" s="621">
        <f t="shared" si="737"/>
        <v>0</v>
      </c>
      <c r="EB291" s="621">
        <f t="shared" si="738"/>
        <v>0.99089214854688579</v>
      </c>
      <c r="EC291" s="621">
        <f t="shared" si="739"/>
        <v>0.92762903033827826</v>
      </c>
      <c r="ED291" s="621">
        <f t="shared" si="704"/>
        <v>0.99089214854688579</v>
      </c>
      <c r="EE291" s="621"/>
      <c r="EF291" s="621">
        <f t="shared" si="740"/>
        <v>0.81257692485467792</v>
      </c>
      <c r="EG291" s="621">
        <f t="shared" si="741"/>
        <v>1.4384072715900253</v>
      </c>
      <c r="EH291" s="621">
        <f t="shared" si="705"/>
        <v>0.81257692485467792</v>
      </c>
      <c r="EI291" s="621"/>
      <c r="EJ291" s="621">
        <f t="shared" si="742"/>
        <v>1.0661452272578174</v>
      </c>
      <c r="EK291" s="621">
        <f t="shared" si="743"/>
        <v>1.0472042830188004</v>
      </c>
      <c r="EL291" s="621">
        <f t="shared" si="706"/>
        <v>1.0661452272578174</v>
      </c>
      <c r="EM291" s="621"/>
      <c r="EP291" s="577"/>
    </row>
    <row r="292" spans="1:146" x14ac:dyDescent="0.2">
      <c r="A292" s="615" t="s">
        <v>218</v>
      </c>
      <c r="B292" s="571">
        <f t="shared" si="670"/>
        <v>1987</v>
      </c>
      <c r="D292" s="626">
        <f>Mining_Data!M27</f>
        <v>422.11916578335428</v>
      </c>
      <c r="E292" s="626">
        <f>Mining_Data!N27</f>
        <v>363.08518503490535</v>
      </c>
      <c r="F292" s="626">
        <f>Mining_Data!O27</f>
        <v>75.057634734775888</v>
      </c>
      <c r="G292" s="626"/>
      <c r="H292" s="626">
        <f t="shared" si="744"/>
        <v>860.26198555303552</v>
      </c>
      <c r="I292" s="631"/>
      <c r="J292" s="632">
        <f t="shared" si="672"/>
        <v>246422.03400000004</v>
      </c>
      <c r="K292" s="632">
        <f t="shared" si="672"/>
        <v>99321.852150000021</v>
      </c>
      <c r="L292" s="632">
        <f t="shared" si="672"/>
        <v>78761.2</v>
      </c>
      <c r="M292" s="632"/>
      <c r="N292" s="632">
        <f t="shared" si="707"/>
        <v>424505.08615000005</v>
      </c>
      <c r="O292" s="772"/>
      <c r="P292" s="770"/>
      <c r="Q292" s="770"/>
      <c r="R292" s="632">
        <f t="shared" si="673"/>
        <v>144277.45598872696</v>
      </c>
      <c r="S292" s="632">
        <f t="shared" si="673"/>
        <v>58151.878383937343</v>
      </c>
      <c r="T292" s="632">
        <f t="shared" si="673"/>
        <v>46113.837233480997</v>
      </c>
      <c r="U292" s="641"/>
      <c r="V292" s="626">
        <f t="shared" si="708"/>
        <v>248543.1716061453</v>
      </c>
      <c r="X292" s="635">
        <f t="shared" si="674"/>
        <v>1.7129927828749041</v>
      </c>
      <c r="Y292" s="635">
        <f t="shared" si="675"/>
        <v>3.6556425114440967</v>
      </c>
      <c r="Z292" s="635">
        <f t="shared" si="676"/>
        <v>0.95297728748134736</v>
      </c>
      <c r="AA292" s="626"/>
      <c r="AB292" s="626">
        <f t="shared" si="709"/>
        <v>2.0265057207089847</v>
      </c>
      <c r="AE292" s="635">
        <f t="shared" si="710"/>
        <v>2.9257458338906135</v>
      </c>
      <c r="AF292" s="635">
        <f t="shared" si="711"/>
        <v>6.2437395854644722</v>
      </c>
      <c r="AG292" s="635">
        <f t="shared" si="712"/>
        <v>1.62765970558356</v>
      </c>
      <c r="AH292" s="626"/>
      <c r="AI292" s="635">
        <f t="shared" si="677"/>
        <v>3.4612175421831837</v>
      </c>
      <c r="AK292" s="636">
        <f t="shared" si="678"/>
        <v>1.030685158689461</v>
      </c>
      <c r="AL292" s="636">
        <f t="shared" si="679"/>
        <v>0.92776282638375884</v>
      </c>
      <c r="AM292" s="636">
        <f t="shared" si="680"/>
        <v>0.93595982506907782</v>
      </c>
      <c r="AN292" s="637"/>
      <c r="AO292" s="636">
        <f t="shared" si="681"/>
        <v>1.0392860973437721</v>
      </c>
      <c r="AQ292" s="631">
        <f t="shared" si="713"/>
        <v>1.7079732402493575</v>
      </c>
      <c r="AR292" s="631">
        <f t="shared" si="714"/>
        <v>1.7079732402493573</v>
      </c>
      <c r="AS292" s="631">
        <f t="shared" si="715"/>
        <v>1.7079732402493573</v>
      </c>
      <c r="AT292" s="631"/>
      <c r="AU292" s="631">
        <f t="shared" si="682"/>
        <v>1.7079732402493573</v>
      </c>
      <c r="AW292" s="631">
        <f t="shared" si="683"/>
        <v>0.58049253599031347</v>
      </c>
      <c r="AX292" s="631">
        <f t="shared" si="683"/>
        <v>0.23397093554470244</v>
      </c>
      <c r="AY292" s="631">
        <f t="shared" si="683"/>
        <v>0.18553652846498406</v>
      </c>
      <c r="AZ292" s="646"/>
      <c r="BA292" s="631">
        <f t="shared" si="716"/>
        <v>0.99999999999999989</v>
      </c>
      <c r="BC292" s="621"/>
      <c r="BD292" s="638">
        <f t="shared" si="684"/>
        <v>1.030685158689461</v>
      </c>
      <c r="BE292" s="638">
        <f t="shared" si="685"/>
        <v>0.92776282638375884</v>
      </c>
      <c r="BF292" s="638">
        <f t="shared" si="686"/>
        <v>0.93595982506907782</v>
      </c>
      <c r="BG292" s="638">
        <v>1</v>
      </c>
      <c r="BH292" s="629"/>
      <c r="BI292" s="638">
        <f t="shared" si="687"/>
        <v>1.7079732402493575</v>
      </c>
      <c r="BJ292" s="638">
        <f t="shared" si="688"/>
        <v>1.7079732402493573</v>
      </c>
      <c r="BK292" s="638">
        <f t="shared" si="689"/>
        <v>1.7079732402493573</v>
      </c>
      <c r="BL292" s="638">
        <v>1</v>
      </c>
      <c r="BN292" s="638">
        <v>1</v>
      </c>
      <c r="BO292" s="638">
        <v>1</v>
      </c>
      <c r="BP292" s="638">
        <v>1</v>
      </c>
      <c r="BQ292" s="638">
        <v>1</v>
      </c>
      <c r="BT292" s="630">
        <f t="shared" si="690"/>
        <v>1.087863129458253</v>
      </c>
      <c r="BU292" s="630">
        <f t="shared" si="691"/>
        <v>0.83512182092604692</v>
      </c>
      <c r="BV292" s="630">
        <f t="shared" si="692"/>
        <v>0.80355334595590933</v>
      </c>
      <c r="BW292" s="630">
        <f t="shared" si="693"/>
        <v>1.0655348871531121</v>
      </c>
      <c r="BX292" s="630">
        <v>1</v>
      </c>
      <c r="BY292" s="630">
        <v>1</v>
      </c>
      <c r="BZ292" s="630">
        <f t="shared" si="694"/>
        <v>0.97536562141154182</v>
      </c>
      <c r="CA292" s="630">
        <f t="shared" si="717"/>
        <v>0.9084982375914844</v>
      </c>
      <c r="CB292" s="630">
        <f t="shared" si="695"/>
        <v>0.90849823759148418</v>
      </c>
      <c r="CC292" s="630"/>
      <c r="CD292" s="630">
        <f t="shared" si="696"/>
        <v>0.85621412380463546</v>
      </c>
      <c r="CE292" s="621">
        <f t="shared" si="745"/>
        <v>1.0000000000000002</v>
      </c>
      <c r="CG292" s="575"/>
      <c r="CI292" s="621">
        <f t="shared" si="697"/>
        <v>0.49068675923415012</v>
      </c>
      <c r="CJ292" s="621">
        <f t="shared" si="698"/>
        <v>0.42206350057591963</v>
      </c>
      <c r="CK292" s="621">
        <f t="shared" si="699"/>
        <v>8.7249740189930258E-2</v>
      </c>
      <c r="CL292" s="621">
        <f t="shared" si="700"/>
        <v>0</v>
      </c>
      <c r="CN292" s="621">
        <f t="shared" si="746"/>
        <v>0.47952849806548264</v>
      </c>
      <c r="CO292" s="621">
        <f t="shared" si="746"/>
        <v>0.43091194379121139</v>
      </c>
      <c r="CP292" s="621">
        <f t="shared" si="746"/>
        <v>8.9395475593957177E-2</v>
      </c>
      <c r="CQ292" s="621"/>
      <c r="CR292" s="621">
        <f t="shared" si="702"/>
        <v>0.99983591745065126</v>
      </c>
      <c r="CS292" s="621"/>
      <c r="CT292" s="621">
        <f t="shared" si="747"/>
        <v>0.47960719323643486</v>
      </c>
      <c r="CU292" s="621">
        <f t="shared" si="747"/>
        <v>0.43098266052487544</v>
      </c>
      <c r="CV292" s="621">
        <f t="shared" si="747"/>
        <v>8.9410146238689661E-2</v>
      </c>
      <c r="CW292" s="621">
        <f t="shared" si="747"/>
        <v>0</v>
      </c>
      <c r="CZ292" s="621">
        <f t="shared" si="719"/>
        <v>1.4997711559850762E-2</v>
      </c>
      <c r="DA292" s="621">
        <f t="shared" si="720"/>
        <v>-4.6356070016219254E-2</v>
      </c>
      <c r="DB292" s="621">
        <f t="shared" si="721"/>
        <v>-3.3638781925681906E-2</v>
      </c>
      <c r="DC292" s="621">
        <f t="shared" si="722"/>
        <v>0</v>
      </c>
      <c r="DE292" s="621">
        <f t="shared" si="723"/>
        <v>-1.1167011512859724E-2</v>
      </c>
      <c r="DF292" s="621">
        <f t="shared" si="724"/>
        <v>-1.116701151285995E-2</v>
      </c>
      <c r="DG292" s="621">
        <f t="shared" si="725"/>
        <v>-1.116701151285995E-2</v>
      </c>
      <c r="DH292" s="621">
        <f t="shared" si="726"/>
        <v>0</v>
      </c>
      <c r="DI292" s="621"/>
      <c r="DK292" s="621">
        <f t="shared" si="727"/>
        <v>1.4819354098576416E-2</v>
      </c>
      <c r="DL292" s="621">
        <f t="shared" si="728"/>
        <v>-1.136332996087012E-2</v>
      </c>
      <c r="DM292" s="621">
        <f t="shared" si="729"/>
        <v>-3.1122958524818559E-2</v>
      </c>
      <c r="DN292" s="621"/>
      <c r="DP292" s="621">
        <f t="shared" si="730"/>
        <v>-1.1167011512859724E-2</v>
      </c>
      <c r="DQ292" s="621">
        <f t="shared" si="731"/>
        <v>-1.116701151285995E-2</v>
      </c>
      <c r="DR292" s="621">
        <f t="shared" si="732"/>
        <v>-1.116701151285995E-2</v>
      </c>
      <c r="DS292" s="621">
        <f t="shared" si="733"/>
        <v>0</v>
      </c>
      <c r="DU292" s="621">
        <f t="shared" si="734"/>
        <v>0</v>
      </c>
      <c r="DV292" s="621">
        <f t="shared" si="735"/>
        <v>0</v>
      </c>
      <c r="DW292" s="621">
        <f t="shared" si="736"/>
        <v>0</v>
      </c>
      <c r="DX292" s="621">
        <f t="shared" si="737"/>
        <v>0</v>
      </c>
      <c r="EB292" s="621">
        <f t="shared" si="738"/>
        <v>0.98433075975209505</v>
      </c>
      <c r="EC292" s="621">
        <f t="shared" si="739"/>
        <v>0.91309378820097664</v>
      </c>
      <c r="ED292" s="621">
        <f t="shared" si="704"/>
        <v>0.97536562141154182</v>
      </c>
      <c r="EE292" s="621"/>
      <c r="EF292" s="621">
        <f t="shared" si="740"/>
        <v>0.98889510811498571</v>
      </c>
      <c r="EG292" s="621">
        <f t="shared" si="741"/>
        <v>1.4224339143523996</v>
      </c>
      <c r="EH292" s="621">
        <f t="shared" si="705"/>
        <v>0.80355334595590933</v>
      </c>
      <c r="EI292" s="621"/>
      <c r="EJ292" s="621">
        <f t="shared" si="742"/>
        <v>0.99942752629838716</v>
      </c>
      <c r="EK292" s="621">
        <f t="shared" si="743"/>
        <v>1.0466047861065557</v>
      </c>
      <c r="EL292" s="621">
        <f t="shared" si="706"/>
        <v>1.0655348871531121</v>
      </c>
      <c r="EM292" s="621"/>
      <c r="EP292" s="577"/>
    </row>
    <row r="293" spans="1:146" x14ac:dyDescent="0.2">
      <c r="A293" s="615" t="s">
        <v>218</v>
      </c>
      <c r="B293" s="571">
        <f t="shared" si="670"/>
        <v>1988</v>
      </c>
      <c r="D293" s="626">
        <f>Mining_Data!M28</f>
        <v>419.37812540414768</v>
      </c>
      <c r="E293" s="626">
        <f>Mining_Data!N28</f>
        <v>388.96815561972591</v>
      </c>
      <c r="F293" s="626">
        <f>Mining_Data!O28</f>
        <v>85.213733398840702</v>
      </c>
      <c r="G293" s="626"/>
      <c r="H293" s="626">
        <f t="shared" si="744"/>
        <v>893.5600144227144</v>
      </c>
      <c r="I293" s="631"/>
      <c r="J293" s="632">
        <f t="shared" si="672"/>
        <v>249907.11971999999</v>
      </c>
      <c r="K293" s="632">
        <f t="shared" si="672"/>
        <v>110370.91110000001</v>
      </c>
      <c r="L293" s="632">
        <f t="shared" si="672"/>
        <v>86367.9</v>
      </c>
      <c r="M293" s="632"/>
      <c r="N293" s="632">
        <f t="shared" si="707"/>
        <v>446645.93082000001</v>
      </c>
      <c r="O293" s="772"/>
      <c r="P293" s="770"/>
      <c r="Q293" s="770"/>
      <c r="R293" s="632">
        <f t="shared" si="673"/>
        <v>155784.00072810904</v>
      </c>
      <c r="S293" s="632">
        <f t="shared" si="673"/>
        <v>68801.649646592385</v>
      </c>
      <c r="T293" s="632">
        <f t="shared" si="673"/>
        <v>53838.950293053495</v>
      </c>
      <c r="U293" s="641"/>
      <c r="V293" s="626">
        <f t="shared" si="708"/>
        <v>278424.60066775489</v>
      </c>
      <c r="X293" s="635">
        <f t="shared" si="674"/>
        <v>1.6781359645696599</v>
      </c>
      <c r="Y293" s="635">
        <f t="shared" si="675"/>
        <v>3.5241908555715988</v>
      </c>
      <c r="Z293" s="635">
        <f t="shared" si="676"/>
        <v>0.98663662539949104</v>
      </c>
      <c r="AA293" s="626"/>
      <c r="AB293" s="626">
        <f t="shared" si="709"/>
        <v>2.0006003699221484</v>
      </c>
      <c r="AE293" s="635">
        <f t="shared" si="710"/>
        <v>2.6920487562525204</v>
      </c>
      <c r="AF293" s="635">
        <f t="shared" si="711"/>
        <v>5.6534713574122968</v>
      </c>
      <c r="AG293" s="635">
        <f t="shared" si="712"/>
        <v>1.5827525041816295</v>
      </c>
      <c r="AH293" s="626"/>
      <c r="AI293" s="635">
        <f t="shared" si="677"/>
        <v>3.2093428967112101</v>
      </c>
      <c r="AK293" s="636">
        <f t="shared" si="678"/>
        <v>1.0097122709659907</v>
      </c>
      <c r="AL293" s="636">
        <f t="shared" si="679"/>
        <v>0.89440180724599927</v>
      </c>
      <c r="AM293" s="636">
        <f t="shared" si="680"/>
        <v>0.9690181029983127</v>
      </c>
      <c r="AN293" s="637"/>
      <c r="AO293" s="636">
        <f t="shared" si="681"/>
        <v>1.0260006322969952</v>
      </c>
      <c r="AQ293" s="631">
        <f t="shared" si="713"/>
        <v>1.6041898946745161</v>
      </c>
      <c r="AR293" s="631">
        <f t="shared" si="714"/>
        <v>1.6041898946745163</v>
      </c>
      <c r="AS293" s="631">
        <f t="shared" si="715"/>
        <v>1.6041898946745161</v>
      </c>
      <c r="AT293" s="631"/>
      <c r="AU293" s="631">
        <f t="shared" si="682"/>
        <v>1.6041898946745163</v>
      </c>
      <c r="AW293" s="631">
        <f t="shared" si="683"/>
        <v>0.55951952648755587</v>
      </c>
      <c r="AX293" s="631">
        <f t="shared" si="683"/>
        <v>0.2471105264462376</v>
      </c>
      <c r="AY293" s="631">
        <f t="shared" si="683"/>
        <v>0.19336994706620667</v>
      </c>
      <c r="AZ293" s="646"/>
      <c r="BA293" s="631">
        <f t="shared" si="716"/>
        <v>1.0000000000000002</v>
      </c>
      <c r="BC293" s="621"/>
      <c r="BD293" s="638">
        <f t="shared" si="684"/>
        <v>1.0097122709659907</v>
      </c>
      <c r="BE293" s="638">
        <f t="shared" si="685"/>
        <v>0.89440180724599927</v>
      </c>
      <c r="BF293" s="638">
        <f t="shared" si="686"/>
        <v>0.9690181029983127</v>
      </c>
      <c r="BG293" s="638">
        <v>1</v>
      </c>
      <c r="BH293" s="629"/>
      <c r="BI293" s="638">
        <f t="shared" si="687"/>
        <v>1.6041898946745161</v>
      </c>
      <c r="BJ293" s="638">
        <f t="shared" si="688"/>
        <v>1.6041898946745163</v>
      </c>
      <c r="BK293" s="638">
        <f t="shared" si="689"/>
        <v>1.6041898946745161</v>
      </c>
      <c r="BL293" s="638">
        <v>1</v>
      </c>
      <c r="BN293" s="638">
        <v>1</v>
      </c>
      <c r="BO293" s="638">
        <v>1</v>
      </c>
      <c r="BP293" s="638">
        <v>1</v>
      </c>
      <c r="BQ293" s="638">
        <v>1</v>
      </c>
      <c r="BT293" s="630">
        <f t="shared" si="690"/>
        <v>1.2186529022030845</v>
      </c>
      <c r="BU293" s="630">
        <f t="shared" si="691"/>
        <v>0.7743495608735973</v>
      </c>
      <c r="BV293" s="630">
        <f t="shared" si="692"/>
        <v>0.75472620240008481</v>
      </c>
      <c r="BW293" s="630">
        <f t="shared" si="693"/>
        <v>1.0757434722652255</v>
      </c>
      <c r="BX293" s="630">
        <v>1</v>
      </c>
      <c r="BY293" s="630">
        <v>1</v>
      </c>
      <c r="BZ293" s="630">
        <f t="shared" si="694"/>
        <v>0.95375957070556505</v>
      </c>
      <c r="CA293" s="630">
        <f t="shared" si="717"/>
        <v>0.94366333967829319</v>
      </c>
      <c r="CB293" s="630">
        <f t="shared" si="695"/>
        <v>0.94366333967829341</v>
      </c>
      <c r="CC293" s="630"/>
      <c r="CD293" s="630">
        <f t="shared" si="696"/>
        <v>0.81189178557941455</v>
      </c>
      <c r="CE293" s="621">
        <f t="shared" si="745"/>
        <v>0.99999999999999978</v>
      </c>
      <c r="CG293" s="575"/>
      <c r="CI293" s="621">
        <f t="shared" si="697"/>
        <v>0.46933403312041383</v>
      </c>
      <c r="CJ293" s="621">
        <f t="shared" si="698"/>
        <v>0.43530165779745561</v>
      </c>
      <c r="CK293" s="621">
        <f t="shared" si="699"/>
        <v>9.5364309082130477E-2</v>
      </c>
      <c r="CL293" s="621">
        <f t="shared" si="700"/>
        <v>0</v>
      </c>
      <c r="CN293" s="621">
        <f t="shared" si="746"/>
        <v>0.47993123138563437</v>
      </c>
      <c r="CO293" s="621">
        <f t="shared" si="746"/>
        <v>0.42864850969912371</v>
      </c>
      <c r="CP293" s="621">
        <f t="shared" si="746"/>
        <v>9.1246896974131339E-2</v>
      </c>
      <c r="CQ293" s="621"/>
      <c r="CR293" s="621">
        <f t="shared" si="702"/>
        <v>0.99982663805888938</v>
      </c>
      <c r="CS293" s="621"/>
      <c r="CT293" s="621">
        <f t="shared" si="747"/>
        <v>0.48001444762203527</v>
      </c>
      <c r="CU293" s="621">
        <f t="shared" si="747"/>
        <v>0.42872283392181082</v>
      </c>
      <c r="CV293" s="621">
        <f t="shared" si="747"/>
        <v>9.1262718456153927E-2</v>
      </c>
      <c r="CW293" s="621">
        <f t="shared" si="747"/>
        <v>0</v>
      </c>
      <c r="CZ293" s="621">
        <f t="shared" si="719"/>
        <v>-2.0558373668087673E-2</v>
      </c>
      <c r="DA293" s="621">
        <f t="shared" si="720"/>
        <v>-3.6621002081164533E-2</v>
      </c>
      <c r="DB293" s="621">
        <f t="shared" si="721"/>
        <v>3.471074023938512E-2</v>
      </c>
      <c r="DC293" s="621">
        <f t="shared" si="722"/>
        <v>0</v>
      </c>
      <c r="DE293" s="621">
        <f t="shared" si="723"/>
        <v>-6.2688537304269085E-2</v>
      </c>
      <c r="DF293" s="621">
        <f t="shared" si="724"/>
        <v>-6.2688537304268849E-2</v>
      </c>
      <c r="DG293" s="621">
        <f t="shared" si="725"/>
        <v>-6.2688537304268974E-2</v>
      </c>
      <c r="DH293" s="621">
        <f t="shared" si="726"/>
        <v>0</v>
      </c>
      <c r="DI293" s="621"/>
      <c r="DK293" s="621">
        <f t="shared" si="727"/>
        <v>-3.6798516126073259E-2</v>
      </c>
      <c r="DL293" s="621">
        <f t="shared" si="728"/>
        <v>5.4638811462074E-2</v>
      </c>
      <c r="DM293" s="621">
        <f t="shared" si="729"/>
        <v>4.1353396708697393E-2</v>
      </c>
      <c r="DN293" s="621"/>
      <c r="DP293" s="621">
        <f t="shared" si="730"/>
        <v>-6.2688537304269085E-2</v>
      </c>
      <c r="DQ293" s="621">
        <f t="shared" si="731"/>
        <v>-6.2688537304268849E-2</v>
      </c>
      <c r="DR293" s="621">
        <f t="shared" si="732"/>
        <v>-6.2688537304268974E-2</v>
      </c>
      <c r="DS293" s="621">
        <f t="shared" si="733"/>
        <v>0</v>
      </c>
      <c r="DU293" s="621">
        <f t="shared" si="734"/>
        <v>0</v>
      </c>
      <c r="DV293" s="621">
        <f t="shared" si="735"/>
        <v>0</v>
      </c>
      <c r="DW293" s="621">
        <f t="shared" si="736"/>
        <v>0</v>
      </c>
      <c r="DX293" s="621">
        <f t="shared" si="737"/>
        <v>0</v>
      </c>
      <c r="EB293" s="621">
        <f t="shared" si="738"/>
        <v>0.97784825481678483</v>
      </c>
      <c r="EC293" s="621">
        <f t="shared" si="739"/>
        <v>0.89286716727637194</v>
      </c>
      <c r="ED293" s="621">
        <f t="shared" si="704"/>
        <v>0.95375957070556505</v>
      </c>
      <c r="EE293" s="621"/>
      <c r="EF293" s="621">
        <f t="shared" si="740"/>
        <v>0.939235965102305</v>
      </c>
      <c r="EG293" s="621">
        <f t="shared" si="741"/>
        <v>1.3360010903410255</v>
      </c>
      <c r="EH293" s="621">
        <f t="shared" si="705"/>
        <v>0.75472620240008481</v>
      </c>
      <c r="EI293" s="621"/>
      <c r="EJ293" s="621">
        <f t="shared" si="742"/>
        <v>1.0095807140950483</v>
      </c>
      <c r="EK293" s="621">
        <f t="shared" si="743"/>
        <v>1.0566320073327518</v>
      </c>
      <c r="EL293" s="621">
        <f t="shared" si="706"/>
        <v>1.0757434722652255</v>
      </c>
      <c r="EM293" s="621"/>
      <c r="EP293" s="577"/>
    </row>
    <row r="294" spans="1:146" x14ac:dyDescent="0.2">
      <c r="A294" s="615" t="s">
        <v>218</v>
      </c>
      <c r="B294" s="571">
        <f t="shared" si="670"/>
        <v>1989</v>
      </c>
      <c r="D294" s="626">
        <f>Mining_Data!M29</f>
        <v>392.20498457077628</v>
      </c>
      <c r="E294" s="626">
        <f>Mining_Data!N29</f>
        <v>379.2444562014573</v>
      </c>
      <c r="F294" s="626">
        <f>Mining_Data!O29</f>
        <v>79.599920022170281</v>
      </c>
      <c r="G294" s="626"/>
      <c r="H294" s="626">
        <f t="shared" si="744"/>
        <v>851.04936079440392</v>
      </c>
      <c r="I294" s="631"/>
      <c r="J294" s="632">
        <f t="shared" si="672"/>
        <v>238672.16076000006</v>
      </c>
      <c r="K294" s="632">
        <f t="shared" si="672"/>
        <v>111694.85340000001</v>
      </c>
      <c r="L294" s="632">
        <f t="shared" si="672"/>
        <v>78016.500000000015</v>
      </c>
      <c r="M294" s="632"/>
      <c r="N294" s="632">
        <f t="shared" si="707"/>
        <v>428383.51416000008</v>
      </c>
      <c r="O294" s="772"/>
      <c r="P294" s="770"/>
      <c r="Q294" s="770"/>
      <c r="R294" s="632">
        <f t="shared" si="673"/>
        <v>145986.55009251874</v>
      </c>
      <c r="S294" s="632">
        <f t="shared" si="673"/>
        <v>68319.43138668903</v>
      </c>
      <c r="T294" s="632">
        <f t="shared" si="673"/>
        <v>47719.682299879591</v>
      </c>
      <c r="U294" s="641"/>
      <c r="V294" s="626">
        <f t="shared" si="708"/>
        <v>262025.66377908734</v>
      </c>
      <c r="X294" s="635">
        <f t="shared" si="674"/>
        <v>1.6432791462644158</v>
      </c>
      <c r="Y294" s="635">
        <f t="shared" si="675"/>
        <v>3.3953619585614434</v>
      </c>
      <c r="Z294" s="635">
        <f t="shared" si="676"/>
        <v>1.0202959633176349</v>
      </c>
      <c r="AA294" s="626"/>
      <c r="AB294" s="626">
        <f t="shared" si="709"/>
        <v>1.9866529235215602</v>
      </c>
      <c r="AE294" s="635">
        <f t="shared" si="710"/>
        <v>2.6865830059153875</v>
      </c>
      <c r="AF294" s="635">
        <f t="shared" si="711"/>
        <v>5.5510481938136724</v>
      </c>
      <c r="AG294" s="635">
        <f t="shared" si="712"/>
        <v>1.6680731343085897</v>
      </c>
      <c r="AH294" s="626"/>
      <c r="AI294" s="635">
        <f t="shared" si="677"/>
        <v>3.2479618542705793</v>
      </c>
      <c r="AK294" s="636">
        <f t="shared" si="678"/>
        <v>0.98873938324252042</v>
      </c>
      <c r="AL294" s="636">
        <f t="shared" si="679"/>
        <v>0.86170641615240229</v>
      </c>
      <c r="AM294" s="636">
        <f t="shared" si="680"/>
        <v>1.0020763809275477</v>
      </c>
      <c r="AN294" s="637"/>
      <c r="AO294" s="636">
        <f t="shared" si="681"/>
        <v>1.0188477350762031</v>
      </c>
      <c r="AQ294" s="631">
        <f t="shared" si="713"/>
        <v>1.6348914376614967</v>
      </c>
      <c r="AR294" s="631">
        <f t="shared" si="714"/>
        <v>1.6348914376614967</v>
      </c>
      <c r="AS294" s="631">
        <f t="shared" si="715"/>
        <v>1.6348914376614965</v>
      </c>
      <c r="AT294" s="631"/>
      <c r="AU294" s="631">
        <f t="shared" si="682"/>
        <v>1.6348914376614967</v>
      </c>
      <c r="AW294" s="631">
        <f t="shared" si="683"/>
        <v>0.55714599855226143</v>
      </c>
      <c r="AX294" s="631">
        <f t="shared" si="683"/>
        <v>0.26073564856719089</v>
      </c>
      <c r="AY294" s="631">
        <f t="shared" si="683"/>
        <v>0.18211835288054776</v>
      </c>
      <c r="AZ294" s="646"/>
      <c r="BA294" s="631">
        <f t="shared" si="716"/>
        <v>1</v>
      </c>
      <c r="BC294" s="621"/>
      <c r="BD294" s="638">
        <f t="shared" si="684"/>
        <v>0.98873938324252042</v>
      </c>
      <c r="BE294" s="638">
        <f t="shared" si="685"/>
        <v>0.86170641615240229</v>
      </c>
      <c r="BF294" s="638">
        <f t="shared" si="686"/>
        <v>1.0020763809275477</v>
      </c>
      <c r="BG294" s="638">
        <v>1</v>
      </c>
      <c r="BH294" s="629"/>
      <c r="BI294" s="638">
        <f t="shared" si="687"/>
        <v>1.6348914376614967</v>
      </c>
      <c r="BJ294" s="638">
        <f t="shared" si="688"/>
        <v>1.6348914376614967</v>
      </c>
      <c r="BK294" s="638">
        <f t="shared" si="689"/>
        <v>1.6348914376614965</v>
      </c>
      <c r="BL294" s="638">
        <v>1</v>
      </c>
      <c r="BN294" s="638">
        <v>1</v>
      </c>
      <c r="BO294" s="638">
        <v>1</v>
      </c>
      <c r="BP294" s="638">
        <v>1</v>
      </c>
      <c r="BQ294" s="638">
        <v>1</v>
      </c>
      <c r="BT294" s="630">
        <f t="shared" si="690"/>
        <v>1.1468754371928442</v>
      </c>
      <c r="BU294" s="630">
        <f t="shared" si="691"/>
        <v>0.78366753461150429</v>
      </c>
      <c r="BV294" s="630">
        <f t="shared" si="692"/>
        <v>0.76917041441220957</v>
      </c>
      <c r="BW294" s="630">
        <f t="shared" si="693"/>
        <v>1.0930945564410124</v>
      </c>
      <c r="BX294" s="630">
        <v>1</v>
      </c>
      <c r="BY294" s="630">
        <v>1</v>
      </c>
      <c r="BZ294" s="630">
        <f t="shared" si="694"/>
        <v>0.93207648786894715</v>
      </c>
      <c r="CA294" s="630">
        <f t="shared" si="717"/>
        <v>0.89876904637140764</v>
      </c>
      <c r="CB294" s="630">
        <f t="shared" si="695"/>
        <v>0.89876904637140742</v>
      </c>
      <c r="CC294" s="630"/>
      <c r="CD294" s="630">
        <f t="shared" si="696"/>
        <v>0.84077599296946393</v>
      </c>
      <c r="CE294" s="621">
        <f t="shared" si="745"/>
        <v>1.0000000000000002</v>
      </c>
      <c r="CG294" s="575"/>
      <c r="CI294" s="621">
        <f t="shared" si="697"/>
        <v>0.46084869178995241</v>
      </c>
      <c r="CJ294" s="621">
        <f t="shared" si="698"/>
        <v>0.4456198120488043</v>
      </c>
      <c r="CK294" s="621">
        <f t="shared" si="699"/>
        <v>9.3531496161243219E-2</v>
      </c>
      <c r="CL294" s="621">
        <f t="shared" si="700"/>
        <v>0</v>
      </c>
      <c r="CN294" s="621">
        <f t="shared" si="746"/>
        <v>0.46507846129547975</v>
      </c>
      <c r="CO294" s="621">
        <f t="shared" si="746"/>
        <v>0.44044059158345006</v>
      </c>
      <c r="CP294" s="621">
        <f t="shared" si="746"/>
        <v>9.4444938652974098E-2</v>
      </c>
      <c r="CQ294" s="621"/>
      <c r="CR294" s="621">
        <f t="shared" si="702"/>
        <v>0.99996399153190396</v>
      </c>
      <c r="CS294" s="621"/>
      <c r="CT294" s="621">
        <f t="shared" si="747"/>
        <v>0.46509520866146248</v>
      </c>
      <c r="CU294" s="621">
        <f t="shared" si="747"/>
        <v>0.44045645174554043</v>
      </c>
      <c r="CV294" s="621">
        <f t="shared" si="747"/>
        <v>9.444833959299706E-2</v>
      </c>
      <c r="CW294" s="621">
        <f t="shared" si="747"/>
        <v>0</v>
      </c>
      <c r="CZ294" s="621">
        <f t="shared" si="719"/>
        <v>-2.0989907548288556E-2</v>
      </c>
      <c r="DA294" s="621">
        <f t="shared" si="720"/>
        <v>-3.7240494881032052E-2</v>
      </c>
      <c r="DB294" s="621">
        <f t="shared" si="721"/>
        <v>3.3546213349115693E-2</v>
      </c>
      <c r="DC294" s="621">
        <f t="shared" si="722"/>
        <v>0</v>
      </c>
      <c r="DE294" s="621">
        <f t="shared" si="723"/>
        <v>1.8957512522849988E-2</v>
      </c>
      <c r="DF294" s="621">
        <f t="shared" si="724"/>
        <v>1.895751252284977E-2</v>
      </c>
      <c r="DG294" s="621">
        <f t="shared" si="725"/>
        <v>1.895751252284977E-2</v>
      </c>
      <c r="DH294" s="621">
        <f t="shared" si="726"/>
        <v>0</v>
      </c>
      <c r="DI294" s="621"/>
      <c r="DK294" s="621">
        <f t="shared" si="727"/>
        <v>-4.2511055577214175E-3</v>
      </c>
      <c r="DL294" s="621">
        <f t="shared" si="728"/>
        <v>5.3671341282660351E-2</v>
      </c>
      <c r="DM294" s="621">
        <f t="shared" si="729"/>
        <v>-5.9948412036923103E-2</v>
      </c>
      <c r="DN294" s="621"/>
      <c r="DP294" s="621">
        <f t="shared" si="730"/>
        <v>1.8957512522849988E-2</v>
      </c>
      <c r="DQ294" s="621">
        <f t="shared" si="731"/>
        <v>1.895751252284977E-2</v>
      </c>
      <c r="DR294" s="621">
        <f t="shared" si="732"/>
        <v>1.895751252284977E-2</v>
      </c>
      <c r="DS294" s="621">
        <f t="shared" si="733"/>
        <v>0</v>
      </c>
      <c r="DU294" s="621">
        <f t="shared" si="734"/>
        <v>0</v>
      </c>
      <c r="DV294" s="621">
        <f t="shared" si="735"/>
        <v>0</v>
      </c>
      <c r="DW294" s="621">
        <f t="shared" si="736"/>
        <v>0</v>
      </c>
      <c r="DX294" s="621">
        <f t="shared" si="737"/>
        <v>0</v>
      </c>
      <c r="EB294" s="621">
        <f t="shared" si="738"/>
        <v>0.97726567208067194</v>
      </c>
      <c r="EC294" s="621">
        <f t="shared" si="739"/>
        <v>0.87256843230710934</v>
      </c>
      <c r="ED294" s="621">
        <f t="shared" si="704"/>
        <v>0.93207648786894715</v>
      </c>
      <c r="EE294" s="621"/>
      <c r="EF294" s="621">
        <f t="shared" si="740"/>
        <v>1.0191383470802935</v>
      </c>
      <c r="EG294" s="621">
        <f t="shared" si="741"/>
        <v>1.3615699429076227</v>
      </c>
      <c r="EH294" s="621">
        <f t="shared" si="705"/>
        <v>0.76917041441220957</v>
      </c>
      <c r="EI294" s="621"/>
      <c r="EJ294" s="621">
        <f t="shared" si="742"/>
        <v>1.0161293883004003</v>
      </c>
      <c r="EK294" s="621">
        <f t="shared" si="743"/>
        <v>1.0736748352696532</v>
      </c>
      <c r="EL294" s="621">
        <f t="shared" si="706"/>
        <v>1.0930945564410124</v>
      </c>
      <c r="EM294" s="621"/>
      <c r="EP294" s="577"/>
    </row>
    <row r="295" spans="1:146" x14ac:dyDescent="0.2">
      <c r="A295" s="615" t="s">
        <v>218</v>
      </c>
      <c r="B295" s="571">
        <f t="shared" si="670"/>
        <v>1990</v>
      </c>
      <c r="D295" s="626">
        <f>Mining_Data!M30</f>
        <v>389.20530630424582</v>
      </c>
      <c r="E295" s="626">
        <f>Mining_Data!N30</f>
        <v>380.3996933255786</v>
      </c>
      <c r="F295" s="626">
        <f>Mining_Data!O30</f>
        <v>93.482040980529121</v>
      </c>
      <c r="G295" s="626"/>
      <c r="H295" s="626">
        <f t="shared" si="744"/>
        <v>863.0870406103536</v>
      </c>
      <c r="I295" s="631"/>
      <c r="J295" s="632">
        <f t="shared" ref="J295:L314" si="748">J56</f>
        <v>241979.54699999999</v>
      </c>
      <c r="K295" s="632">
        <f t="shared" si="748"/>
        <v>117220.00620000002</v>
      </c>
      <c r="L295" s="632">
        <f t="shared" si="748"/>
        <v>88696.4</v>
      </c>
      <c r="M295" s="632"/>
      <c r="N295" s="632">
        <f t="shared" si="707"/>
        <v>447895.95319999999</v>
      </c>
      <c r="O295" s="772"/>
      <c r="P295" s="770"/>
      <c r="Q295" s="770"/>
      <c r="R295" s="632">
        <f t="shared" ref="R295:T314" si="749">R56</f>
        <v>141960.48343458551</v>
      </c>
      <c r="S295" s="632">
        <f t="shared" si="749"/>
        <v>68768.658155877594</v>
      </c>
      <c r="T295" s="632">
        <f t="shared" si="749"/>
        <v>52034.909474838263</v>
      </c>
      <c r="U295" s="641"/>
      <c r="V295" s="626">
        <f t="shared" si="708"/>
        <v>262764.05106530141</v>
      </c>
      <c r="X295" s="635">
        <f t="shared" si="674"/>
        <v>1.6084223279591718</v>
      </c>
      <c r="Y295" s="635">
        <f t="shared" si="675"/>
        <v>3.2451772155389849</v>
      </c>
      <c r="Z295" s="635">
        <f t="shared" si="676"/>
        <v>1.0539553012357787</v>
      </c>
      <c r="AA295" s="626"/>
      <c r="AB295" s="626">
        <f t="shared" si="709"/>
        <v>1.9269811089919746</v>
      </c>
      <c r="AE295" s="635">
        <f t="shared" si="710"/>
        <v>2.7416453993944674</v>
      </c>
      <c r="AF295" s="635">
        <f t="shared" si="711"/>
        <v>5.5315852239450178</v>
      </c>
      <c r="AG295" s="635">
        <f t="shared" si="712"/>
        <v>1.7965254849868206</v>
      </c>
      <c r="AH295" s="626"/>
      <c r="AI295" s="635">
        <f t="shared" si="677"/>
        <v>3.2846465759346262</v>
      </c>
      <c r="AK295" s="636">
        <f t="shared" si="678"/>
        <v>0.96776649551905025</v>
      </c>
      <c r="AL295" s="636">
        <f t="shared" si="679"/>
        <v>0.82359114059412764</v>
      </c>
      <c r="AM295" s="636">
        <f t="shared" si="680"/>
        <v>1.0351346588567827</v>
      </c>
      <c r="AN295" s="637"/>
      <c r="AO295" s="636">
        <f t="shared" si="681"/>
        <v>0.98824526175963257</v>
      </c>
      <c r="AQ295" s="631">
        <f t="shared" si="713"/>
        <v>1.704555670321471</v>
      </c>
      <c r="AR295" s="631">
        <f t="shared" si="714"/>
        <v>1.7045556703214708</v>
      </c>
      <c r="AS295" s="631">
        <f t="shared" si="715"/>
        <v>1.7045556703214708</v>
      </c>
      <c r="AT295" s="631"/>
      <c r="AU295" s="631">
        <f t="shared" si="682"/>
        <v>1.7045556703214706</v>
      </c>
      <c r="AW295" s="631">
        <f t="shared" ref="AW295:AY314" si="750">AW56</f>
        <v>0.54025839097489736</v>
      </c>
      <c r="AX295" s="631">
        <f t="shared" si="750"/>
        <v>0.26171258159963212</v>
      </c>
      <c r="AY295" s="631">
        <f t="shared" si="750"/>
        <v>0.19802902742547035</v>
      </c>
      <c r="AZ295" s="646"/>
      <c r="BA295" s="631">
        <f t="shared" si="716"/>
        <v>0.99999999999999978</v>
      </c>
      <c r="BC295" s="621"/>
      <c r="BD295" s="638">
        <f t="shared" si="684"/>
        <v>0.96776649551905025</v>
      </c>
      <c r="BE295" s="638">
        <f t="shared" si="685"/>
        <v>0.82359114059412764</v>
      </c>
      <c r="BF295" s="638">
        <f t="shared" si="686"/>
        <v>1.0351346588567827</v>
      </c>
      <c r="BG295" s="638">
        <v>1</v>
      </c>
      <c r="BH295" s="629"/>
      <c r="BI295" s="638">
        <f t="shared" si="687"/>
        <v>1.704555670321471</v>
      </c>
      <c r="BJ295" s="638">
        <f t="shared" si="688"/>
        <v>1.7045556703214708</v>
      </c>
      <c r="BK295" s="638">
        <f t="shared" si="689"/>
        <v>1.7045556703214708</v>
      </c>
      <c r="BL295" s="638">
        <v>1</v>
      </c>
      <c r="BN295" s="638">
        <v>1</v>
      </c>
      <c r="BO295" s="638">
        <v>1</v>
      </c>
      <c r="BP295" s="638">
        <v>1</v>
      </c>
      <c r="BQ295" s="638">
        <v>1</v>
      </c>
      <c r="BT295" s="630">
        <f t="shared" si="690"/>
        <v>1.1501073276476981</v>
      </c>
      <c r="BU295" s="630">
        <f t="shared" si="691"/>
        <v>0.79251881633039911</v>
      </c>
      <c r="BV295" s="630">
        <f t="shared" si="692"/>
        <v>0.80194547547768658</v>
      </c>
      <c r="BW295" s="630">
        <f t="shared" si="693"/>
        <v>1.0887989234835151</v>
      </c>
      <c r="BX295" s="630">
        <v>1</v>
      </c>
      <c r="BY295" s="630">
        <v>1</v>
      </c>
      <c r="BZ295" s="630">
        <f t="shared" si="694"/>
        <v>0.90764717014766105</v>
      </c>
      <c r="CA295" s="630">
        <f t="shared" si="717"/>
        <v>0.91148169796027223</v>
      </c>
      <c r="CB295" s="630">
        <f t="shared" si="695"/>
        <v>0.91148169796027223</v>
      </c>
      <c r="CC295" s="630"/>
      <c r="CD295" s="630">
        <f t="shared" si="696"/>
        <v>0.87315737039258079</v>
      </c>
      <c r="CE295" s="621">
        <f t="shared" si="745"/>
        <v>1</v>
      </c>
      <c r="CG295" s="575"/>
      <c r="CI295" s="621">
        <f t="shared" si="697"/>
        <v>0.45094560338782236</v>
      </c>
      <c r="CJ295" s="621">
        <f t="shared" si="698"/>
        <v>0.44074314110494517</v>
      </c>
      <c r="CK295" s="621">
        <f t="shared" si="699"/>
        <v>0.10831125550723246</v>
      </c>
      <c r="CL295" s="621">
        <f t="shared" si="700"/>
        <v>0</v>
      </c>
      <c r="CN295" s="621">
        <f t="shared" si="746"/>
        <v>0.4558792206204868</v>
      </c>
      <c r="CO295" s="621">
        <f t="shared" si="746"/>
        <v>0.44317700472340632</v>
      </c>
      <c r="CP295" s="621">
        <f t="shared" si="746"/>
        <v>0.10074074471302299</v>
      </c>
      <c r="CQ295" s="621"/>
      <c r="CR295" s="621">
        <f t="shared" si="702"/>
        <v>0.99979697005691615</v>
      </c>
      <c r="CS295" s="621"/>
      <c r="CT295" s="621">
        <f t="shared" si="747"/>
        <v>0.45597179654838788</v>
      </c>
      <c r="CU295" s="621">
        <f t="shared" si="747"/>
        <v>0.4432670011974304</v>
      </c>
      <c r="CV295" s="621">
        <f t="shared" si="747"/>
        <v>0.10076120225418173</v>
      </c>
      <c r="CW295" s="621">
        <f t="shared" si="747"/>
        <v>0</v>
      </c>
      <c r="CZ295" s="621">
        <f t="shared" si="719"/>
        <v>-2.1439946929111713E-2</v>
      </c>
      <c r="DA295" s="621">
        <f t="shared" si="720"/>
        <v>-4.5240409973829596E-2</v>
      </c>
      <c r="DB295" s="621">
        <f t="shared" si="721"/>
        <v>3.2457295201986168E-2</v>
      </c>
      <c r="DC295" s="621">
        <f t="shared" si="722"/>
        <v>0</v>
      </c>
      <c r="DE295" s="621">
        <f t="shared" si="723"/>
        <v>4.1728069694440297E-2</v>
      </c>
      <c r="DF295" s="621">
        <f t="shared" si="724"/>
        <v>4.1728069694440081E-2</v>
      </c>
      <c r="DG295" s="621">
        <f t="shared" si="725"/>
        <v>4.1728069694440297E-2</v>
      </c>
      <c r="DH295" s="621">
        <f t="shared" si="726"/>
        <v>0</v>
      </c>
      <c r="DI295" s="621"/>
      <c r="DK295" s="621">
        <f t="shared" si="727"/>
        <v>-3.0779794555461034E-2</v>
      </c>
      <c r="DL295" s="621">
        <f t="shared" si="728"/>
        <v>3.7398314882687439E-3</v>
      </c>
      <c r="DM295" s="621">
        <f t="shared" si="729"/>
        <v>8.3756856826309428E-2</v>
      </c>
      <c r="DN295" s="621"/>
      <c r="DP295" s="621">
        <f t="shared" si="730"/>
        <v>4.1728069694440297E-2</v>
      </c>
      <c r="DQ295" s="621">
        <f t="shared" si="731"/>
        <v>4.1728069694440081E-2</v>
      </c>
      <c r="DR295" s="621">
        <f t="shared" si="732"/>
        <v>4.1728069694440297E-2</v>
      </c>
      <c r="DS295" s="621">
        <f t="shared" si="733"/>
        <v>0</v>
      </c>
      <c r="DU295" s="621">
        <f t="shared" si="734"/>
        <v>0</v>
      </c>
      <c r="DV295" s="621">
        <f t="shared" si="735"/>
        <v>0</v>
      </c>
      <c r="DW295" s="621">
        <f t="shared" si="736"/>
        <v>0</v>
      </c>
      <c r="DX295" s="621">
        <f t="shared" si="737"/>
        <v>0</v>
      </c>
      <c r="EB295" s="621">
        <f t="shared" si="738"/>
        <v>0.97379043668707921</v>
      </c>
      <c r="EC295" s="621">
        <f t="shared" si="739"/>
        <v>0.84969879473570009</v>
      </c>
      <c r="ED295" s="621">
        <f t="shared" si="704"/>
        <v>0.90764717014766105</v>
      </c>
      <c r="EE295" s="621"/>
      <c r="EF295" s="621">
        <f t="shared" si="740"/>
        <v>1.0426109226919802</v>
      </c>
      <c r="EG295" s="621">
        <f t="shared" si="741"/>
        <v>1.4195876944845833</v>
      </c>
      <c r="EH295" s="621">
        <f t="shared" si="705"/>
        <v>0.80194547547768658</v>
      </c>
      <c r="EI295" s="621"/>
      <c r="EJ295" s="621">
        <f t="shared" si="742"/>
        <v>0.99607020917615474</v>
      </c>
      <c r="EK295" s="621">
        <f t="shared" si="743"/>
        <v>1.0694555177542169</v>
      </c>
      <c r="EL295" s="621">
        <f t="shared" si="706"/>
        <v>1.0887989234835151</v>
      </c>
      <c r="EM295" s="621"/>
      <c r="EP295" s="577"/>
    </row>
    <row r="296" spans="1:146" x14ac:dyDescent="0.2">
      <c r="A296" s="615" t="s">
        <v>218</v>
      </c>
      <c r="B296" s="571">
        <f t="shared" si="670"/>
        <v>1991</v>
      </c>
      <c r="D296" s="626">
        <f>Mining_Data!M31</f>
        <v>389.11937641768026</v>
      </c>
      <c r="E296" s="626">
        <f>Mining_Data!N31</f>
        <v>382.22841162931286</v>
      </c>
      <c r="F296" s="626">
        <f>Mining_Data!O31</f>
        <v>94.097917065927348</v>
      </c>
      <c r="G296" s="626"/>
      <c r="H296" s="626">
        <f t="shared" si="744"/>
        <v>865.44570511292056</v>
      </c>
      <c r="I296" s="631"/>
      <c r="J296" s="632">
        <f t="shared" si="748"/>
        <v>247285.14576000001</v>
      </c>
      <c r="K296" s="632">
        <f t="shared" si="748"/>
        <v>121972.236</v>
      </c>
      <c r="L296" s="632">
        <f t="shared" si="748"/>
        <v>86517.700000000012</v>
      </c>
      <c r="M296" s="632"/>
      <c r="N296" s="632">
        <f t="shared" si="707"/>
        <v>455775.08176000003</v>
      </c>
      <c r="O296" s="772"/>
      <c r="P296" s="770"/>
      <c r="Q296" s="770"/>
      <c r="R296" s="632">
        <f t="shared" si="749"/>
        <v>146898.05374577586</v>
      </c>
      <c r="S296" s="632">
        <f t="shared" si="749"/>
        <v>72456.774645130048</v>
      </c>
      <c r="T296" s="632">
        <f t="shared" si="749"/>
        <v>51395.249421474648</v>
      </c>
      <c r="U296" s="641"/>
      <c r="V296" s="626">
        <f t="shared" si="708"/>
        <v>270750.07781238056</v>
      </c>
      <c r="X296" s="635">
        <f t="shared" si="674"/>
        <v>1.5735655096539278</v>
      </c>
      <c r="Y296" s="635">
        <f t="shared" si="675"/>
        <v>3.1337329228703559</v>
      </c>
      <c r="Z296" s="635">
        <f t="shared" si="676"/>
        <v>1.0876146391539228</v>
      </c>
      <c r="AA296" s="626"/>
      <c r="AB296" s="626">
        <f t="shared" si="709"/>
        <v>1.8988438371201763</v>
      </c>
      <c r="AE296" s="635">
        <f t="shared" si="710"/>
        <v>2.6489076369323215</v>
      </c>
      <c r="AF296" s="635">
        <f t="shared" si="711"/>
        <v>5.2752611954002164</v>
      </c>
      <c r="AG296" s="635">
        <f t="shared" si="712"/>
        <v>1.8308679912079597</v>
      </c>
      <c r="AH296" s="626"/>
      <c r="AI296" s="635">
        <f t="shared" si="677"/>
        <v>3.1964744464917247</v>
      </c>
      <c r="AK296" s="636">
        <f t="shared" si="678"/>
        <v>0.94679360779558008</v>
      </c>
      <c r="AL296" s="636">
        <f t="shared" si="679"/>
        <v>0.79530777546011677</v>
      </c>
      <c r="AM296" s="636">
        <f t="shared" si="680"/>
        <v>1.0681929367860179</v>
      </c>
      <c r="AN296" s="637"/>
      <c r="AO296" s="636">
        <f t="shared" si="681"/>
        <v>0.97381516409215041</v>
      </c>
      <c r="AQ296" s="631">
        <f t="shared" si="713"/>
        <v>1.6833793195650888</v>
      </c>
      <c r="AR296" s="631">
        <f t="shared" si="714"/>
        <v>1.6833793195650888</v>
      </c>
      <c r="AS296" s="631">
        <f t="shared" si="715"/>
        <v>1.6833793195650888</v>
      </c>
      <c r="AT296" s="631"/>
      <c r="AU296" s="631">
        <f t="shared" si="682"/>
        <v>1.6833793195650888</v>
      </c>
      <c r="AW296" s="631">
        <f t="shared" si="750"/>
        <v>0.54255959936443887</v>
      </c>
      <c r="AX296" s="631">
        <f t="shared" si="750"/>
        <v>0.26761497256277733</v>
      </c>
      <c r="AY296" s="631">
        <f t="shared" si="750"/>
        <v>0.18982542807278374</v>
      </c>
      <c r="AZ296" s="646"/>
      <c r="BA296" s="631">
        <f t="shared" si="716"/>
        <v>1</v>
      </c>
      <c r="BC296" s="621"/>
      <c r="BD296" s="638">
        <f t="shared" si="684"/>
        <v>0.94679360779558008</v>
      </c>
      <c r="BE296" s="638">
        <f t="shared" si="685"/>
        <v>0.79530777546011677</v>
      </c>
      <c r="BF296" s="638">
        <f t="shared" si="686"/>
        <v>1.0681929367860179</v>
      </c>
      <c r="BG296" s="638">
        <v>1</v>
      </c>
      <c r="BH296" s="629"/>
      <c r="BI296" s="638">
        <f t="shared" si="687"/>
        <v>1.6833793195650888</v>
      </c>
      <c r="BJ296" s="638">
        <f t="shared" si="688"/>
        <v>1.6833793195650888</v>
      </c>
      <c r="BK296" s="638">
        <f t="shared" si="689"/>
        <v>1.6833793195650888</v>
      </c>
      <c r="BL296" s="638">
        <v>1</v>
      </c>
      <c r="BN296" s="638">
        <v>1</v>
      </c>
      <c r="BO296" s="638">
        <v>1</v>
      </c>
      <c r="BP296" s="638">
        <v>1</v>
      </c>
      <c r="BQ296" s="638">
        <v>1</v>
      </c>
      <c r="BT296" s="630">
        <f t="shared" si="690"/>
        <v>1.1850618347173265</v>
      </c>
      <c r="BU296" s="630">
        <f t="shared" si="691"/>
        <v>0.77124466398433256</v>
      </c>
      <c r="BV296" s="630">
        <f t="shared" si="692"/>
        <v>0.79198259836437623</v>
      </c>
      <c r="BW296" s="630">
        <f t="shared" si="693"/>
        <v>1.0966252836629888</v>
      </c>
      <c r="BX296" s="630">
        <v>1</v>
      </c>
      <c r="BY296" s="630">
        <v>1</v>
      </c>
      <c r="BZ296" s="630">
        <f t="shared" si="694"/>
        <v>0.88801086259782025</v>
      </c>
      <c r="CA296" s="630">
        <f t="shared" si="717"/>
        <v>0.91397261651722084</v>
      </c>
      <c r="CB296" s="630">
        <f t="shared" si="695"/>
        <v>0.91397261651722117</v>
      </c>
      <c r="CC296" s="630"/>
      <c r="CD296" s="630">
        <f t="shared" si="696"/>
        <v>0.86850814158748502</v>
      </c>
      <c r="CE296" s="621">
        <f t="shared" si="745"/>
        <v>0.99999999999999967</v>
      </c>
      <c r="CG296" s="575"/>
      <c r="CI296" s="621">
        <f t="shared" si="697"/>
        <v>0.44961731754958473</v>
      </c>
      <c r="CJ296" s="621">
        <f t="shared" si="698"/>
        <v>0.44165498698666594</v>
      </c>
      <c r="CK296" s="621">
        <f t="shared" si="699"/>
        <v>0.10872769546374923</v>
      </c>
      <c r="CL296" s="621">
        <f t="shared" si="700"/>
        <v>0</v>
      </c>
      <c r="CN296" s="621">
        <f t="shared" si="746"/>
        <v>0.45028113394251135</v>
      </c>
      <c r="CO296" s="621">
        <f t="shared" si="746"/>
        <v>0.44119890699967568</v>
      </c>
      <c r="CP296" s="621">
        <f t="shared" si="746"/>
        <v>0.10851934231245956</v>
      </c>
      <c r="CQ296" s="621"/>
      <c r="CR296" s="621">
        <f t="shared" si="702"/>
        <v>0.99999938325464655</v>
      </c>
      <c r="CS296" s="621"/>
      <c r="CT296" s="621">
        <f t="shared" si="747"/>
        <v>0.45028141165147972</v>
      </c>
      <c r="CU296" s="621">
        <f t="shared" si="747"/>
        <v>0.44119917910721934</v>
      </c>
      <c r="CV296" s="621">
        <f t="shared" si="747"/>
        <v>0.10851940924130098</v>
      </c>
      <c r="CW296" s="621">
        <f t="shared" si="747"/>
        <v>0</v>
      </c>
      <c r="CZ296" s="621">
        <f t="shared" si="719"/>
        <v>-2.190970830080699E-2</v>
      </c>
      <c r="DA296" s="621">
        <f t="shared" si="720"/>
        <v>-3.4945039488883174E-2</v>
      </c>
      <c r="DB296" s="621">
        <f t="shared" si="721"/>
        <v>3.1436853213660916E-2</v>
      </c>
      <c r="DC296" s="621">
        <f t="shared" si="722"/>
        <v>0</v>
      </c>
      <c r="DE296" s="621">
        <f t="shared" si="723"/>
        <v>-1.250120005582085E-2</v>
      </c>
      <c r="DF296" s="621">
        <f t="shared" si="724"/>
        <v>-1.2501200055820737E-2</v>
      </c>
      <c r="DG296" s="621">
        <f t="shared" si="725"/>
        <v>-1.2501200055820737E-2</v>
      </c>
      <c r="DH296" s="621">
        <f t="shared" si="726"/>
        <v>0</v>
      </c>
      <c r="DI296" s="621"/>
      <c r="DK296" s="621">
        <f t="shared" si="727"/>
        <v>4.250413041790386E-3</v>
      </c>
      <c r="DL296" s="621">
        <f t="shared" si="728"/>
        <v>2.230239316734469E-2</v>
      </c>
      <c r="DM296" s="621">
        <f t="shared" si="729"/>
        <v>-4.2308772919819299E-2</v>
      </c>
      <c r="DN296" s="621"/>
      <c r="DP296" s="621">
        <f t="shared" si="730"/>
        <v>-1.250120005582085E-2</v>
      </c>
      <c r="DQ296" s="621">
        <f t="shared" si="731"/>
        <v>-1.2501200055820737E-2</v>
      </c>
      <c r="DR296" s="621">
        <f t="shared" si="732"/>
        <v>-1.2501200055820737E-2</v>
      </c>
      <c r="DS296" s="621">
        <f t="shared" si="733"/>
        <v>0</v>
      </c>
      <c r="DU296" s="621">
        <f t="shared" si="734"/>
        <v>0</v>
      </c>
      <c r="DV296" s="621">
        <f t="shared" si="735"/>
        <v>0</v>
      </c>
      <c r="DW296" s="621">
        <f t="shared" si="736"/>
        <v>0</v>
      </c>
      <c r="DX296" s="621">
        <f t="shared" si="737"/>
        <v>0</v>
      </c>
      <c r="EB296" s="621">
        <f t="shared" si="738"/>
        <v>0.97836570399195288</v>
      </c>
      <c r="EC296" s="621">
        <f t="shared" si="739"/>
        <v>0.8313161594927071</v>
      </c>
      <c r="ED296" s="621">
        <f t="shared" si="704"/>
        <v>0.88801086259782025</v>
      </c>
      <c r="EE296" s="621"/>
      <c r="EF296" s="621">
        <f t="shared" si="740"/>
        <v>0.98757661534610464</v>
      </c>
      <c r="EG296" s="621">
        <f t="shared" si="741"/>
        <v>1.4019516105060648</v>
      </c>
      <c r="EH296" s="621">
        <f t="shared" si="705"/>
        <v>0.79198259836437623</v>
      </c>
      <c r="EI296" s="621"/>
      <c r="EJ296" s="621">
        <f t="shared" si="742"/>
        <v>1.0071880675216265</v>
      </c>
      <c r="EK296" s="621">
        <f t="shared" si="743"/>
        <v>1.0771428362272102</v>
      </c>
      <c r="EL296" s="621">
        <f t="shared" si="706"/>
        <v>1.0966252836629888</v>
      </c>
      <c r="EM296" s="621"/>
      <c r="EP296" s="577"/>
    </row>
    <row r="297" spans="1:146" x14ac:dyDescent="0.2">
      <c r="A297" s="615" t="s">
        <v>218</v>
      </c>
      <c r="B297" s="571">
        <f t="shared" si="670"/>
        <v>1992</v>
      </c>
      <c r="D297" s="626">
        <f>Mining_Data!M32</f>
        <v>371.82265757592904</v>
      </c>
      <c r="E297" s="626">
        <f>Mining_Data!N32</f>
        <v>362.79498381233611</v>
      </c>
      <c r="F297" s="626">
        <f>Mining_Data!O32</f>
        <v>82.669848418557862</v>
      </c>
      <c r="G297" s="626"/>
      <c r="H297" s="626">
        <f t="shared" si="744"/>
        <v>817.28748980682303</v>
      </c>
      <c r="I297" s="631"/>
      <c r="J297" s="632">
        <f t="shared" si="748"/>
        <v>241645.90716</v>
      </c>
      <c r="K297" s="632">
        <f t="shared" si="748"/>
        <v>119655.96029999999</v>
      </c>
      <c r="L297" s="632">
        <f t="shared" si="748"/>
        <v>73728.5</v>
      </c>
      <c r="M297" s="632"/>
      <c r="N297" s="632">
        <f t="shared" si="707"/>
        <v>435030.36745999998</v>
      </c>
      <c r="O297" s="772"/>
      <c r="P297" s="770"/>
      <c r="Q297" s="770"/>
      <c r="R297" s="632">
        <f t="shared" si="749"/>
        <v>142975.68780788252</v>
      </c>
      <c r="S297" s="632">
        <f t="shared" si="749"/>
        <v>70797.363900219527</v>
      </c>
      <c r="T297" s="632">
        <f t="shared" si="749"/>
        <v>43623.263155720429</v>
      </c>
      <c r="U297" s="641"/>
      <c r="V297" s="626">
        <f t="shared" si="708"/>
        <v>257396.31486382248</v>
      </c>
      <c r="X297" s="635">
        <f t="shared" si="674"/>
        <v>1.5387086913486834</v>
      </c>
      <c r="Y297" s="635">
        <f t="shared" si="675"/>
        <v>3.0319842229567238</v>
      </c>
      <c r="Z297" s="635">
        <f t="shared" si="676"/>
        <v>1.1212739770720666</v>
      </c>
      <c r="AA297" s="626"/>
      <c r="AB297" s="626">
        <f t="shared" si="709"/>
        <v>1.8786906637775596</v>
      </c>
      <c r="AE297" s="635">
        <f t="shared" si="710"/>
        <v>2.6006005865525186</v>
      </c>
      <c r="AF297" s="635">
        <f t="shared" si="711"/>
        <v>5.1244137327436734</v>
      </c>
      <c r="AG297" s="635">
        <f t="shared" si="712"/>
        <v>1.8950863011658299</v>
      </c>
      <c r="AH297" s="626"/>
      <c r="AI297" s="635">
        <f t="shared" si="677"/>
        <v>3.1752105318182795</v>
      </c>
      <c r="AK297" s="636">
        <f t="shared" si="678"/>
        <v>0.92582072007210958</v>
      </c>
      <c r="AL297" s="636">
        <f t="shared" si="679"/>
        <v>0.76948504768593573</v>
      </c>
      <c r="AM297" s="636">
        <f t="shared" si="680"/>
        <v>1.1012512147152529</v>
      </c>
      <c r="AN297" s="637"/>
      <c r="AO297" s="636">
        <f t="shared" si="681"/>
        <v>0.96347968235217629</v>
      </c>
      <c r="AQ297" s="631">
        <f t="shared" si="713"/>
        <v>1.6901188647170655</v>
      </c>
      <c r="AR297" s="631">
        <f t="shared" si="714"/>
        <v>1.6901188647170655</v>
      </c>
      <c r="AS297" s="631">
        <f t="shared" si="715"/>
        <v>1.6901188647170653</v>
      </c>
      <c r="AT297" s="631"/>
      <c r="AU297" s="631">
        <f t="shared" si="682"/>
        <v>1.6901188647170655</v>
      </c>
      <c r="AW297" s="631">
        <f t="shared" si="750"/>
        <v>0.555469055116523</v>
      </c>
      <c r="AX297" s="631">
        <f t="shared" si="750"/>
        <v>0.27505197165575357</v>
      </c>
      <c r="AY297" s="631">
        <f t="shared" si="750"/>
        <v>0.16947897322772337</v>
      </c>
      <c r="AZ297" s="646"/>
      <c r="BA297" s="631">
        <f t="shared" si="716"/>
        <v>1</v>
      </c>
      <c r="BC297" s="621"/>
      <c r="BD297" s="638">
        <f t="shared" si="684"/>
        <v>0.92582072007210958</v>
      </c>
      <c r="BE297" s="638">
        <f t="shared" si="685"/>
        <v>0.76948504768593573</v>
      </c>
      <c r="BF297" s="638">
        <f t="shared" si="686"/>
        <v>1.1012512147152529</v>
      </c>
      <c r="BG297" s="638">
        <v>1</v>
      </c>
      <c r="BH297" s="629"/>
      <c r="BI297" s="638">
        <f t="shared" si="687"/>
        <v>1.6901188647170655</v>
      </c>
      <c r="BJ297" s="638">
        <f t="shared" si="688"/>
        <v>1.6901188647170655</v>
      </c>
      <c r="BK297" s="638">
        <f t="shared" si="689"/>
        <v>1.6901188647170653</v>
      </c>
      <c r="BL297" s="638">
        <v>1</v>
      </c>
      <c r="BN297" s="638">
        <v>1</v>
      </c>
      <c r="BO297" s="638">
        <v>1</v>
      </c>
      <c r="BP297" s="638">
        <v>1</v>
      </c>
      <c r="BQ297" s="638">
        <v>1</v>
      </c>
      <c r="BT297" s="630">
        <f t="shared" si="690"/>
        <v>1.1266129694462159</v>
      </c>
      <c r="BU297" s="630">
        <f t="shared" si="691"/>
        <v>0.76611411124510698</v>
      </c>
      <c r="BV297" s="630">
        <f t="shared" si="692"/>
        <v>0.79515336470278863</v>
      </c>
      <c r="BW297" s="630">
        <f t="shared" si="693"/>
        <v>1.1086219891790638</v>
      </c>
      <c r="BX297" s="630">
        <v>1</v>
      </c>
      <c r="BY297" s="630">
        <v>1</v>
      </c>
      <c r="BZ297" s="630">
        <f t="shared" si="694"/>
        <v>0.86907863253337969</v>
      </c>
      <c r="CA297" s="630">
        <f t="shared" si="717"/>
        <v>0.86311409380449844</v>
      </c>
      <c r="CB297" s="630">
        <f t="shared" si="695"/>
        <v>0.86311409380449855</v>
      </c>
      <c r="CC297" s="630"/>
      <c r="CD297" s="630">
        <f t="shared" si="696"/>
        <v>0.88152450487923117</v>
      </c>
      <c r="CE297" s="621">
        <f t="shared" si="745"/>
        <v>0.99999999999999989</v>
      </c>
      <c r="CG297" s="575"/>
      <c r="CI297" s="621">
        <f t="shared" si="697"/>
        <v>0.45494720305068459</v>
      </c>
      <c r="CJ297" s="621">
        <f t="shared" si="698"/>
        <v>0.4439013056447097</v>
      </c>
      <c r="CK297" s="621">
        <f t="shared" si="699"/>
        <v>0.10115149130460568</v>
      </c>
      <c r="CL297" s="621">
        <f t="shared" si="700"/>
        <v>0</v>
      </c>
      <c r="CN297" s="621">
        <f t="shared" si="746"/>
        <v>0.45227702611620635</v>
      </c>
      <c r="CO297" s="621">
        <f t="shared" si="746"/>
        <v>0.44277719663841281</v>
      </c>
      <c r="CP297" s="621">
        <f t="shared" si="746"/>
        <v>0.10489399665375145</v>
      </c>
      <c r="CQ297" s="621"/>
      <c r="CR297" s="621">
        <f t="shared" si="702"/>
        <v>0.99994821940837064</v>
      </c>
      <c r="CS297" s="621"/>
      <c r="CT297" s="621">
        <f t="shared" si="747"/>
        <v>0.45230044650092038</v>
      </c>
      <c r="CU297" s="621">
        <f t="shared" si="747"/>
        <v>0.44280012509086358</v>
      </c>
      <c r="CV297" s="621">
        <f t="shared" si="747"/>
        <v>0.10489942840821601</v>
      </c>
      <c r="CW297" s="621">
        <f t="shared" si="747"/>
        <v>0</v>
      </c>
      <c r="CZ297" s="621">
        <f t="shared" si="719"/>
        <v>-2.2400517170941877E-2</v>
      </c>
      <c r="DA297" s="621">
        <f t="shared" si="720"/>
        <v>-3.3007656796145056E-2</v>
      </c>
      <c r="DB297" s="621">
        <f t="shared" si="721"/>
        <v>3.0478624657106275E-2</v>
      </c>
      <c r="DC297" s="621">
        <f t="shared" si="722"/>
        <v>0</v>
      </c>
      <c r="DE297" s="621">
        <f t="shared" si="723"/>
        <v>3.9955878142293863E-3</v>
      </c>
      <c r="DF297" s="621">
        <f t="shared" si="724"/>
        <v>3.9955878142293863E-3</v>
      </c>
      <c r="DG297" s="621">
        <f t="shared" si="725"/>
        <v>3.9955878142291651E-3</v>
      </c>
      <c r="DH297" s="621">
        <f t="shared" si="726"/>
        <v>0</v>
      </c>
      <c r="DI297" s="621"/>
      <c r="DK297" s="621">
        <f t="shared" si="727"/>
        <v>2.3514961207139078E-2</v>
      </c>
      <c r="DL297" s="621">
        <f t="shared" si="728"/>
        <v>2.741078967993258E-2</v>
      </c>
      <c r="DM297" s="621">
        <f t="shared" si="729"/>
        <v>-0.11337598281685879</v>
      </c>
      <c r="DN297" s="621"/>
      <c r="DP297" s="621">
        <f t="shared" si="730"/>
        <v>3.9955878142293863E-3</v>
      </c>
      <c r="DQ297" s="621">
        <f t="shared" si="731"/>
        <v>3.9955878142293863E-3</v>
      </c>
      <c r="DR297" s="621">
        <f t="shared" si="732"/>
        <v>3.9955878142291651E-3</v>
      </c>
      <c r="DS297" s="621">
        <f t="shared" si="733"/>
        <v>0</v>
      </c>
      <c r="DU297" s="621">
        <f t="shared" si="734"/>
        <v>0</v>
      </c>
      <c r="DV297" s="621">
        <f t="shared" si="735"/>
        <v>0</v>
      </c>
      <c r="DW297" s="621">
        <f t="shared" si="736"/>
        <v>0</v>
      </c>
      <c r="DX297" s="621">
        <f t="shared" si="737"/>
        <v>0</v>
      </c>
      <c r="EB297" s="621">
        <f t="shared" si="738"/>
        <v>0.97868018189658679</v>
      </c>
      <c r="EC297" s="621">
        <f t="shared" si="739"/>
        <v>0.81359265018589455</v>
      </c>
      <c r="ED297" s="621">
        <f t="shared" si="704"/>
        <v>0.86907863253337969</v>
      </c>
      <c r="EE297" s="621"/>
      <c r="EF297" s="621">
        <f t="shared" si="740"/>
        <v>1.0040035808172563</v>
      </c>
      <c r="EG297" s="621">
        <f t="shared" si="741"/>
        <v>1.4075644370806084</v>
      </c>
      <c r="EH297" s="621">
        <f t="shared" si="705"/>
        <v>0.79515336470278863</v>
      </c>
      <c r="EI297" s="621"/>
      <c r="EJ297" s="621">
        <f t="shared" si="742"/>
        <v>1.0109396579622922</v>
      </c>
      <c r="EK297" s="621">
        <f t="shared" si="743"/>
        <v>1.0889264104320693</v>
      </c>
      <c r="EL297" s="621">
        <f t="shared" si="706"/>
        <v>1.1086219891790638</v>
      </c>
      <c r="EM297" s="621"/>
      <c r="EP297" s="577"/>
    </row>
    <row r="298" spans="1:146" x14ac:dyDescent="0.2">
      <c r="A298" s="615" t="s">
        <v>218</v>
      </c>
      <c r="B298" s="571">
        <f t="shared" si="670"/>
        <v>1993</v>
      </c>
      <c r="D298" s="626">
        <f>Mining_Data!M33</f>
        <v>364.04109283325067</v>
      </c>
      <c r="E298" s="626">
        <f>Mining_Data!N33</f>
        <v>350.49047499112578</v>
      </c>
      <c r="F298" s="626">
        <f>Mining_Data!O33</f>
        <v>106.08703322420133</v>
      </c>
      <c r="G298" s="626"/>
      <c r="H298" s="626">
        <f t="shared" si="744"/>
        <v>820.61860104857783</v>
      </c>
      <c r="I298" s="631"/>
      <c r="J298" s="632">
        <f t="shared" si="748"/>
        <v>243803.68656000003</v>
      </c>
      <c r="K298" s="632">
        <f t="shared" si="748"/>
        <v>116366.05095</v>
      </c>
      <c r="L298" s="632">
        <f t="shared" si="748"/>
        <v>95014.399999999994</v>
      </c>
      <c r="M298" s="632"/>
      <c r="N298" s="632">
        <f t="shared" si="707"/>
        <v>455184.13751000003</v>
      </c>
      <c r="O298" s="772"/>
      <c r="P298" s="770"/>
      <c r="Q298" s="770"/>
      <c r="R298" s="632">
        <f t="shared" si="749"/>
        <v>150239.47377513789</v>
      </c>
      <c r="S298" s="632">
        <f t="shared" si="749"/>
        <v>71708.408132361757</v>
      </c>
      <c r="T298" s="632">
        <f t="shared" si="749"/>
        <v>58550.85154156357</v>
      </c>
      <c r="U298" s="641"/>
      <c r="V298" s="626">
        <f t="shared" si="708"/>
        <v>280498.73344906321</v>
      </c>
      <c r="X298" s="635">
        <f t="shared" si="674"/>
        <v>1.4931730441395941</v>
      </c>
      <c r="Y298" s="635">
        <f t="shared" si="675"/>
        <v>3.0119650201219255</v>
      </c>
      <c r="Z298" s="635">
        <f t="shared" si="676"/>
        <v>1.1165363694787458</v>
      </c>
      <c r="AA298" s="626"/>
      <c r="AB298" s="626">
        <f t="shared" si="709"/>
        <v>1.8028277644682851</v>
      </c>
      <c r="AE298" s="635">
        <f t="shared" si="710"/>
        <v>2.4230722039010058</v>
      </c>
      <c r="AF298" s="635">
        <f t="shared" si="711"/>
        <v>4.887717969476868</v>
      </c>
      <c r="AG298" s="635">
        <f t="shared" si="712"/>
        <v>1.811878571038257</v>
      </c>
      <c r="AH298" s="626"/>
      <c r="AI298" s="635">
        <f t="shared" si="677"/>
        <v>2.9255697198989208</v>
      </c>
      <c r="AK298" s="636">
        <f t="shared" si="678"/>
        <v>0.89842252187832605</v>
      </c>
      <c r="AL298" s="636">
        <f t="shared" si="679"/>
        <v>0.76440438891095475</v>
      </c>
      <c r="AM298" s="636">
        <f t="shared" si="680"/>
        <v>1.0965982073114671</v>
      </c>
      <c r="AN298" s="637"/>
      <c r="AO298" s="636">
        <f t="shared" si="681"/>
        <v>0.92457367002237367</v>
      </c>
      <c r="AQ298" s="631">
        <f t="shared" si="713"/>
        <v>1.6227671758548547</v>
      </c>
      <c r="AR298" s="631">
        <f t="shared" si="714"/>
        <v>1.622767175854855</v>
      </c>
      <c r="AS298" s="631">
        <f t="shared" si="715"/>
        <v>1.622767175854855</v>
      </c>
      <c r="AT298" s="631"/>
      <c r="AU298" s="631">
        <f t="shared" si="682"/>
        <v>1.622767175854855</v>
      </c>
      <c r="AW298" s="631">
        <f t="shared" si="750"/>
        <v>0.53561551572003951</v>
      </c>
      <c r="AX298" s="631">
        <f t="shared" si="750"/>
        <v>0.25564610310578656</v>
      </c>
      <c r="AY298" s="631">
        <f t="shared" si="750"/>
        <v>0.20873838117417395</v>
      </c>
      <c r="AZ298" s="646"/>
      <c r="BA298" s="631">
        <f t="shared" si="716"/>
        <v>1</v>
      </c>
      <c r="BC298" s="621"/>
      <c r="BD298" s="638">
        <f t="shared" si="684"/>
        <v>0.89842252187832605</v>
      </c>
      <c r="BE298" s="638">
        <f t="shared" si="685"/>
        <v>0.76440438891095475</v>
      </c>
      <c r="BF298" s="638">
        <f t="shared" si="686"/>
        <v>1.0965982073114671</v>
      </c>
      <c r="BG298" s="638">
        <v>1</v>
      </c>
      <c r="BH298" s="629"/>
      <c r="BI298" s="638">
        <f t="shared" si="687"/>
        <v>1.6227671758548547</v>
      </c>
      <c r="BJ298" s="638">
        <f t="shared" si="688"/>
        <v>1.622767175854855</v>
      </c>
      <c r="BK298" s="638">
        <f t="shared" si="689"/>
        <v>1.622767175854855</v>
      </c>
      <c r="BL298" s="638">
        <v>1</v>
      </c>
      <c r="BN298" s="638">
        <v>1</v>
      </c>
      <c r="BO298" s="638">
        <v>1</v>
      </c>
      <c r="BP298" s="638">
        <v>1</v>
      </c>
      <c r="BQ298" s="638">
        <v>1</v>
      </c>
      <c r="BT298" s="630">
        <f t="shared" si="690"/>
        <v>1.2277312951591446</v>
      </c>
      <c r="BU298" s="630">
        <f t="shared" si="691"/>
        <v>0.70588083006970559</v>
      </c>
      <c r="BV298" s="630">
        <f t="shared" si="692"/>
        <v>0.76346629041753267</v>
      </c>
      <c r="BW298" s="630">
        <f t="shared" si="693"/>
        <v>1.0819619287487228</v>
      </c>
      <c r="BX298" s="630">
        <v>1</v>
      </c>
      <c r="BY298" s="630">
        <v>1</v>
      </c>
      <c r="BZ298" s="630">
        <f t="shared" si="694"/>
        <v>0.85453438374826463</v>
      </c>
      <c r="CA298" s="630">
        <f t="shared" si="717"/>
        <v>0.86663198572949152</v>
      </c>
      <c r="CB298" s="630">
        <f t="shared" si="695"/>
        <v>0.86663198572949174</v>
      </c>
      <c r="CC298" s="630"/>
      <c r="CD298" s="630">
        <f t="shared" si="696"/>
        <v>0.82604146011478619</v>
      </c>
      <c r="CE298" s="621">
        <f t="shared" si="745"/>
        <v>0.99999999999999978</v>
      </c>
      <c r="CG298" s="575"/>
      <c r="CI298" s="621">
        <f t="shared" si="697"/>
        <v>0.4436178906596594</v>
      </c>
      <c r="CJ298" s="621">
        <f t="shared" si="698"/>
        <v>0.42710520398059798</v>
      </c>
      <c r="CK298" s="621">
        <f t="shared" si="699"/>
        <v>0.12927690535974257</v>
      </c>
      <c r="CL298" s="621">
        <f t="shared" si="700"/>
        <v>0</v>
      </c>
      <c r="CN298" s="621">
        <f t="shared" si="746"/>
        <v>0.44925873875607619</v>
      </c>
      <c r="CO298" s="621">
        <f t="shared" si="746"/>
        <v>0.43544926803456291</v>
      </c>
      <c r="CP298" s="621">
        <f t="shared" si="746"/>
        <v>0.11463975647019981</v>
      </c>
      <c r="CQ298" s="621"/>
      <c r="CR298" s="621">
        <f t="shared" si="702"/>
        <v>0.99934776326083896</v>
      </c>
      <c r="CS298" s="621"/>
      <c r="CT298" s="621">
        <f t="shared" si="747"/>
        <v>0.44955195305602091</v>
      </c>
      <c r="CU298" s="621">
        <f t="shared" si="747"/>
        <v>0.43573346941179536</v>
      </c>
      <c r="CV298" s="621">
        <f t="shared" si="747"/>
        <v>0.11471457753218363</v>
      </c>
      <c r="CW298" s="621">
        <f t="shared" si="747"/>
        <v>0</v>
      </c>
      <c r="CZ298" s="621">
        <f t="shared" si="719"/>
        <v>-3.0040137082225582E-2</v>
      </c>
      <c r="DA298" s="621">
        <f t="shared" si="720"/>
        <v>-6.6245678913984442E-3</v>
      </c>
      <c r="DB298" s="621">
        <f t="shared" si="721"/>
        <v>-4.2341520840886741E-3</v>
      </c>
      <c r="DC298" s="621">
        <f t="shared" si="722"/>
        <v>0</v>
      </c>
      <c r="DE298" s="621">
        <f t="shared" si="723"/>
        <v>-4.0666035326161393E-2</v>
      </c>
      <c r="DF298" s="621">
        <f t="shared" si="724"/>
        <v>-4.0666035326161164E-2</v>
      </c>
      <c r="DG298" s="621">
        <f t="shared" si="725"/>
        <v>-4.0666035326161046E-2</v>
      </c>
      <c r="DH298" s="621">
        <f t="shared" si="726"/>
        <v>0</v>
      </c>
      <c r="DI298" s="621"/>
      <c r="DK298" s="621">
        <f t="shared" si="727"/>
        <v>-3.6396318912274794E-2</v>
      </c>
      <c r="DL298" s="621">
        <f t="shared" si="728"/>
        <v>-7.316598932306595E-2</v>
      </c>
      <c r="DM298" s="621">
        <f t="shared" si="729"/>
        <v>0.20835283576446412</v>
      </c>
      <c r="DN298" s="621"/>
      <c r="DP298" s="621">
        <f t="shared" si="730"/>
        <v>-4.0666035326161393E-2</v>
      </c>
      <c r="DQ298" s="621">
        <f t="shared" si="731"/>
        <v>-4.0666035326161164E-2</v>
      </c>
      <c r="DR298" s="621">
        <f t="shared" si="732"/>
        <v>-4.0666035326161046E-2</v>
      </c>
      <c r="DS298" s="621">
        <f t="shared" si="733"/>
        <v>0</v>
      </c>
      <c r="DU298" s="621">
        <f t="shared" si="734"/>
        <v>0</v>
      </c>
      <c r="DV298" s="621">
        <f t="shared" si="735"/>
        <v>0</v>
      </c>
      <c r="DW298" s="621">
        <f t="shared" si="736"/>
        <v>0</v>
      </c>
      <c r="DX298" s="621">
        <f t="shared" si="737"/>
        <v>0</v>
      </c>
      <c r="EB298" s="621">
        <f t="shared" si="738"/>
        <v>0.98326474930960117</v>
      </c>
      <c r="EC298" s="621">
        <f t="shared" si="739"/>
        <v>0.7999769732251677</v>
      </c>
      <c r="ED298" s="621">
        <f t="shared" si="704"/>
        <v>0.85453438374826463</v>
      </c>
      <c r="EE298" s="621"/>
      <c r="EF298" s="621">
        <f t="shared" si="740"/>
        <v>0.96014973250210678</v>
      </c>
      <c r="EG298" s="621">
        <f t="shared" si="741"/>
        <v>1.3514726177424248</v>
      </c>
      <c r="EH298" s="621">
        <f t="shared" si="705"/>
        <v>0.76346629041753267</v>
      </c>
      <c r="EI298" s="621"/>
      <c r="EJ298" s="621">
        <f t="shared" si="742"/>
        <v>0.97595207321290567</v>
      </c>
      <c r="EK298" s="621">
        <f t="shared" si="743"/>
        <v>1.0627399878374655</v>
      </c>
      <c r="EL298" s="621">
        <f t="shared" si="706"/>
        <v>1.0819619287487228</v>
      </c>
      <c r="EM298" s="621"/>
      <c r="EP298" s="577"/>
    </row>
    <row r="299" spans="1:146" x14ac:dyDescent="0.2">
      <c r="A299" s="615" t="s">
        <v>218</v>
      </c>
      <c r="B299" s="571">
        <f t="shared" si="670"/>
        <v>1994</v>
      </c>
      <c r="D299" s="626">
        <f>Mining_Data!M34</f>
        <v>353.8055653592773</v>
      </c>
      <c r="E299" s="626">
        <f>Mining_Data!N34</f>
        <v>373.26806569315721</v>
      </c>
      <c r="F299" s="626">
        <f>Mining_Data!O34</f>
        <v>98.035190606647348</v>
      </c>
      <c r="G299" s="626"/>
      <c r="H299" s="626">
        <f t="shared" si="744"/>
        <v>825.10882165908185</v>
      </c>
      <c r="I299" s="631"/>
      <c r="J299" s="632">
        <f t="shared" si="748"/>
        <v>244402.06236000001</v>
      </c>
      <c r="K299" s="632">
        <f t="shared" si="748"/>
        <v>126417.7899</v>
      </c>
      <c r="L299" s="632">
        <f t="shared" si="748"/>
        <v>88177.1</v>
      </c>
      <c r="M299" s="632"/>
      <c r="N299" s="632">
        <f t="shared" si="707"/>
        <v>458996.95226000005</v>
      </c>
      <c r="O299" s="772"/>
      <c r="P299" s="770"/>
      <c r="Q299" s="770"/>
      <c r="R299" s="632">
        <f t="shared" si="749"/>
        <v>162253.39806885202</v>
      </c>
      <c r="S299" s="632">
        <f t="shared" si="749"/>
        <v>83926.116619326232</v>
      </c>
      <c r="T299" s="632">
        <f t="shared" si="749"/>
        <v>58538.925444020846</v>
      </c>
      <c r="U299" s="641"/>
      <c r="V299" s="626">
        <f t="shared" si="708"/>
        <v>304718.44013219909</v>
      </c>
      <c r="X299" s="635">
        <f t="shared" si="674"/>
        <v>1.4476373969305045</v>
      </c>
      <c r="Y299" s="635">
        <f t="shared" si="675"/>
        <v>2.9526545748697446</v>
      </c>
      <c r="Z299" s="635">
        <f t="shared" si="676"/>
        <v>1.1117987618854255</v>
      </c>
      <c r="AA299" s="626"/>
      <c r="AB299" s="626">
        <f t="shared" si="709"/>
        <v>1.7976346413553019</v>
      </c>
      <c r="AE299" s="635">
        <f t="shared" si="710"/>
        <v>2.1805741486482786</v>
      </c>
      <c r="AF299" s="635">
        <f t="shared" si="711"/>
        <v>4.4475793796850391</v>
      </c>
      <c r="AG299" s="635">
        <f t="shared" si="712"/>
        <v>1.6747008911257808</v>
      </c>
      <c r="AH299" s="626"/>
      <c r="AI299" s="635">
        <f t="shared" si="677"/>
        <v>2.7077744993086617</v>
      </c>
      <c r="AK299" s="636">
        <f t="shared" si="678"/>
        <v>0.8710243236845423</v>
      </c>
      <c r="AL299" s="636">
        <f t="shared" si="679"/>
        <v>0.7493520345986876</v>
      </c>
      <c r="AM299" s="636">
        <f t="shared" si="680"/>
        <v>1.0919451999076817</v>
      </c>
      <c r="AN299" s="637"/>
      <c r="AO299" s="636">
        <f t="shared" si="681"/>
        <v>0.92191039569851441</v>
      </c>
      <c r="AQ299" s="631">
        <f t="shared" si="713"/>
        <v>1.5062985753696714</v>
      </c>
      <c r="AR299" s="631">
        <f t="shared" si="714"/>
        <v>1.5062985753696714</v>
      </c>
      <c r="AS299" s="631">
        <f t="shared" si="715"/>
        <v>1.5062985753696714</v>
      </c>
      <c r="AT299" s="631"/>
      <c r="AU299" s="631">
        <f t="shared" si="682"/>
        <v>1.5062985753696716</v>
      </c>
      <c r="AW299" s="631">
        <f t="shared" si="750"/>
        <v>0.53246990237433611</v>
      </c>
      <c r="AX299" s="631">
        <f t="shared" si="750"/>
        <v>0.27542185035771288</v>
      </c>
      <c r="AY299" s="631">
        <f t="shared" si="750"/>
        <v>0.19210824726795106</v>
      </c>
      <c r="AZ299" s="646"/>
      <c r="BA299" s="631">
        <f t="shared" si="716"/>
        <v>1</v>
      </c>
      <c r="BC299" s="621"/>
      <c r="BD299" s="638">
        <f t="shared" si="684"/>
        <v>0.8710243236845423</v>
      </c>
      <c r="BE299" s="638">
        <f t="shared" si="685"/>
        <v>0.7493520345986876</v>
      </c>
      <c r="BF299" s="638">
        <f t="shared" si="686"/>
        <v>1.0919451999076817</v>
      </c>
      <c r="BG299" s="638">
        <v>1</v>
      </c>
      <c r="BH299" s="629"/>
      <c r="BI299" s="638">
        <f t="shared" si="687"/>
        <v>1.5062985753696714</v>
      </c>
      <c r="BJ299" s="638">
        <f t="shared" si="688"/>
        <v>1.5062985753696714</v>
      </c>
      <c r="BK299" s="638">
        <f t="shared" si="689"/>
        <v>1.5062985753696714</v>
      </c>
      <c r="BL299" s="638">
        <v>1</v>
      </c>
      <c r="BN299" s="638">
        <v>1</v>
      </c>
      <c r="BO299" s="638">
        <v>1</v>
      </c>
      <c r="BP299" s="638">
        <v>1</v>
      </c>
      <c r="BQ299" s="638">
        <v>1</v>
      </c>
      <c r="BT299" s="630">
        <f t="shared" si="690"/>
        <v>1.3337399444276474</v>
      </c>
      <c r="BU299" s="630">
        <f t="shared" si="691"/>
        <v>0.65333124629127537</v>
      </c>
      <c r="BV299" s="630">
        <f t="shared" si="692"/>
        <v>0.70867109139848494</v>
      </c>
      <c r="BW299" s="630">
        <f t="shared" si="693"/>
        <v>1.1037080263434336</v>
      </c>
      <c r="BX299" s="630">
        <v>1</v>
      </c>
      <c r="BY299" s="630">
        <v>1</v>
      </c>
      <c r="BZ299" s="630">
        <f t="shared" si="694"/>
        <v>0.83528467103096848</v>
      </c>
      <c r="CA299" s="630">
        <f t="shared" si="717"/>
        <v>0.87137398012137124</v>
      </c>
      <c r="CB299" s="630">
        <f t="shared" si="695"/>
        <v>0.87137398012137124</v>
      </c>
      <c r="CC299" s="630"/>
      <c r="CD299" s="630">
        <f t="shared" si="696"/>
        <v>0.78216597161406887</v>
      </c>
      <c r="CE299" s="621">
        <f t="shared" si="745"/>
        <v>1</v>
      </c>
      <c r="CG299" s="575"/>
      <c r="CI299" s="621">
        <f t="shared" si="697"/>
        <v>0.4287986700322331</v>
      </c>
      <c r="CJ299" s="621">
        <f t="shared" si="698"/>
        <v>0.4523864681783562</v>
      </c>
      <c r="CK299" s="621">
        <f t="shared" si="699"/>
        <v>0.11881486178941073</v>
      </c>
      <c r="CL299" s="621">
        <f t="shared" si="700"/>
        <v>0</v>
      </c>
      <c r="CN299" s="621">
        <f t="shared" si="746"/>
        <v>0.4361663229045985</v>
      </c>
      <c r="CO299" s="621">
        <f t="shared" si="746"/>
        <v>0.43962468973393143</v>
      </c>
      <c r="CP299" s="621">
        <f t="shared" si="746"/>
        <v>0.12397231784629648</v>
      </c>
      <c r="CQ299" s="621"/>
      <c r="CR299" s="621">
        <f t="shared" si="702"/>
        <v>0.99976333048482646</v>
      </c>
      <c r="CS299" s="621"/>
      <c r="CT299" s="621">
        <f t="shared" si="747"/>
        <v>0.43626957461330718</v>
      </c>
      <c r="CU299" s="621">
        <f t="shared" si="747"/>
        <v>0.43972876012639839</v>
      </c>
      <c r="CV299" s="621">
        <f t="shared" si="747"/>
        <v>0.12400166526029434</v>
      </c>
      <c r="CW299" s="621">
        <f t="shared" si="747"/>
        <v>0</v>
      </c>
      <c r="CZ299" s="621">
        <f t="shared" si="719"/>
        <v>-3.0970569364520435E-2</v>
      </c>
      <c r="DA299" s="621">
        <f t="shared" si="720"/>
        <v>-1.9888074752685777E-2</v>
      </c>
      <c r="DB299" s="621">
        <f t="shared" si="721"/>
        <v>-4.2521563879329592E-3</v>
      </c>
      <c r="DC299" s="621">
        <f t="shared" si="722"/>
        <v>0</v>
      </c>
      <c r="DE299" s="621">
        <f t="shared" si="723"/>
        <v>-7.4477458342685904E-2</v>
      </c>
      <c r="DF299" s="621">
        <f t="shared" si="724"/>
        <v>-7.4477458342686029E-2</v>
      </c>
      <c r="DG299" s="621">
        <f t="shared" si="725"/>
        <v>-7.4477458342686029E-2</v>
      </c>
      <c r="DH299" s="621">
        <f t="shared" si="726"/>
        <v>0</v>
      </c>
      <c r="DI299" s="621"/>
      <c r="DK299" s="621">
        <f t="shared" si="727"/>
        <v>-5.8902076314195353E-3</v>
      </c>
      <c r="DL299" s="621">
        <f t="shared" si="728"/>
        <v>7.4509845262560354E-2</v>
      </c>
      <c r="DM299" s="621">
        <f t="shared" si="729"/>
        <v>-8.3022702123038833E-2</v>
      </c>
      <c r="DN299" s="621"/>
      <c r="DP299" s="621">
        <f t="shared" si="730"/>
        <v>-7.4477458342685904E-2</v>
      </c>
      <c r="DQ299" s="621">
        <f t="shared" si="731"/>
        <v>-7.4477458342686029E-2</v>
      </c>
      <c r="DR299" s="621">
        <f t="shared" si="732"/>
        <v>-7.4477458342686029E-2</v>
      </c>
      <c r="DS299" s="621">
        <f t="shared" si="733"/>
        <v>0</v>
      </c>
      <c r="DU299" s="621">
        <f t="shared" si="734"/>
        <v>0</v>
      </c>
      <c r="DV299" s="621">
        <f t="shared" si="735"/>
        <v>0</v>
      </c>
      <c r="DW299" s="621">
        <f t="shared" si="736"/>
        <v>0</v>
      </c>
      <c r="DX299" s="621">
        <f t="shared" si="737"/>
        <v>0</v>
      </c>
      <c r="EB299" s="621">
        <f t="shared" si="738"/>
        <v>0.97747344860149377</v>
      </c>
      <c r="EC299" s="621">
        <f t="shared" si="739"/>
        <v>0.78195625082018949</v>
      </c>
      <c r="ED299" s="621">
        <f t="shared" si="704"/>
        <v>0.83528467103096848</v>
      </c>
      <c r="EE299" s="621"/>
      <c r="EF299" s="621">
        <f t="shared" si="740"/>
        <v>0.92822839762960496</v>
      </c>
      <c r="EG299" s="621">
        <f t="shared" si="741"/>
        <v>1.2544752624073385</v>
      </c>
      <c r="EH299" s="621">
        <f t="shared" si="705"/>
        <v>0.70867109139848494</v>
      </c>
      <c r="EI299" s="621"/>
      <c r="EJ299" s="621">
        <f t="shared" si="742"/>
        <v>1.0200987641218209</v>
      </c>
      <c r="EK299" s="621">
        <f t="shared" si="743"/>
        <v>1.0840997481758374</v>
      </c>
      <c r="EL299" s="621">
        <f t="shared" si="706"/>
        <v>1.1037080263434336</v>
      </c>
      <c r="EM299" s="621"/>
      <c r="EP299" s="577"/>
    </row>
    <row r="300" spans="1:146" x14ac:dyDescent="0.2">
      <c r="A300" s="615" t="s">
        <v>218</v>
      </c>
      <c r="B300" s="571">
        <f t="shared" si="670"/>
        <v>1995</v>
      </c>
      <c r="D300" s="626">
        <f>Mining_Data!M35</f>
        <v>351.20368508319774</v>
      </c>
      <c r="E300" s="626">
        <f>Mining_Data!N35</f>
        <v>366.72781140988138</v>
      </c>
      <c r="F300" s="626">
        <f>Mining_Data!O35</f>
        <v>85.279688368006532</v>
      </c>
      <c r="G300" s="626"/>
      <c r="H300" s="626">
        <f t="shared" si="744"/>
        <v>803.2111848610856</v>
      </c>
      <c r="I300" s="631"/>
      <c r="J300" s="632">
        <f t="shared" si="748"/>
        <v>250483.73639999997</v>
      </c>
      <c r="K300" s="632">
        <f t="shared" si="748"/>
        <v>124411.93005</v>
      </c>
      <c r="L300" s="632">
        <f t="shared" si="748"/>
        <v>77032.5</v>
      </c>
      <c r="M300" s="632"/>
      <c r="N300" s="632">
        <f t="shared" si="707"/>
        <v>451928.16644999996</v>
      </c>
      <c r="O300" s="772"/>
      <c r="P300" s="770"/>
      <c r="Q300" s="770"/>
      <c r="R300" s="632">
        <f t="shared" si="749"/>
        <v>173194.06859755825</v>
      </c>
      <c r="S300" s="632">
        <f t="shared" si="749"/>
        <v>86023.183209887313</v>
      </c>
      <c r="T300" s="632">
        <f t="shared" si="749"/>
        <v>53263.226910413519</v>
      </c>
      <c r="U300" s="641"/>
      <c r="V300" s="626">
        <f t="shared" si="708"/>
        <v>312480.47871785908</v>
      </c>
      <c r="X300" s="635">
        <f t="shared" si="674"/>
        <v>1.4021017497214154</v>
      </c>
      <c r="Y300" s="635">
        <f t="shared" si="675"/>
        <v>2.9476900749188353</v>
      </c>
      <c r="Z300" s="635">
        <f t="shared" si="676"/>
        <v>1.1070611542921043</v>
      </c>
      <c r="AA300" s="626"/>
      <c r="AB300" s="626">
        <f t="shared" si="709"/>
        <v>1.7772983506881077</v>
      </c>
      <c r="AE300" s="635">
        <f t="shared" si="710"/>
        <v>2.0278043464598716</v>
      </c>
      <c r="AF300" s="635">
        <f t="shared" si="711"/>
        <v>4.2631276561238725</v>
      </c>
      <c r="AG300" s="635">
        <f t="shared" si="712"/>
        <v>1.6010987939473389</v>
      </c>
      <c r="AH300" s="626"/>
      <c r="AI300" s="635">
        <f t="shared" si="677"/>
        <v>2.5704363618384973</v>
      </c>
      <c r="AK300" s="636">
        <f t="shared" si="678"/>
        <v>0.84362612549075877</v>
      </c>
      <c r="AL300" s="636">
        <f t="shared" si="679"/>
        <v>0.74809209780464425</v>
      </c>
      <c r="AM300" s="636">
        <f t="shared" si="680"/>
        <v>1.0872921925038954</v>
      </c>
      <c r="AN300" s="637"/>
      <c r="AO300" s="636">
        <f t="shared" si="681"/>
        <v>0.91148100290382617</v>
      </c>
      <c r="AQ300" s="631">
        <f t="shared" si="713"/>
        <v>1.4462604777882755</v>
      </c>
      <c r="AR300" s="631">
        <f t="shared" si="714"/>
        <v>1.4462604777882757</v>
      </c>
      <c r="AS300" s="631">
        <f t="shared" si="715"/>
        <v>1.4462604777882757</v>
      </c>
      <c r="AT300" s="631"/>
      <c r="AU300" s="631">
        <f t="shared" si="682"/>
        <v>1.4462604777882757</v>
      </c>
      <c r="AW300" s="631">
        <f t="shared" si="750"/>
        <v>0.55425564281068718</v>
      </c>
      <c r="AX300" s="631">
        <f t="shared" si="750"/>
        <v>0.27529138320207924</v>
      </c>
      <c r="AY300" s="631">
        <f t="shared" si="750"/>
        <v>0.17045297398723355</v>
      </c>
      <c r="AZ300" s="646"/>
      <c r="BA300" s="631">
        <f t="shared" si="716"/>
        <v>1</v>
      </c>
      <c r="BC300" s="621"/>
      <c r="BD300" s="638">
        <f t="shared" si="684"/>
        <v>0.84362612549075877</v>
      </c>
      <c r="BE300" s="638">
        <f t="shared" si="685"/>
        <v>0.74809209780464425</v>
      </c>
      <c r="BF300" s="638">
        <f t="shared" si="686"/>
        <v>1.0872921925038954</v>
      </c>
      <c r="BG300" s="638">
        <v>1</v>
      </c>
      <c r="BH300" s="629"/>
      <c r="BI300" s="638">
        <f t="shared" si="687"/>
        <v>1.4462604777882755</v>
      </c>
      <c r="BJ300" s="638">
        <f t="shared" si="688"/>
        <v>1.4462604777882757</v>
      </c>
      <c r="BK300" s="638">
        <f t="shared" si="689"/>
        <v>1.4462604777882757</v>
      </c>
      <c r="BL300" s="638">
        <v>1</v>
      </c>
      <c r="BN300" s="638">
        <v>1</v>
      </c>
      <c r="BO300" s="638">
        <v>1</v>
      </c>
      <c r="BP300" s="638">
        <v>1</v>
      </c>
      <c r="BQ300" s="638">
        <v>1</v>
      </c>
      <c r="BT300" s="630">
        <f t="shared" si="690"/>
        <v>1.3677140646265826</v>
      </c>
      <c r="BU300" s="630">
        <f t="shared" si="691"/>
        <v>0.62019433014865943</v>
      </c>
      <c r="BV300" s="630">
        <f t="shared" si="692"/>
        <v>0.68042485600119351</v>
      </c>
      <c r="BW300" s="630">
        <f t="shared" si="693"/>
        <v>1.1078088933551402</v>
      </c>
      <c r="BX300" s="630">
        <v>1</v>
      </c>
      <c r="BY300" s="630">
        <v>1</v>
      </c>
      <c r="BZ300" s="630">
        <f t="shared" si="694"/>
        <v>0.82277819610500691</v>
      </c>
      <c r="CA300" s="630">
        <f t="shared" si="717"/>
        <v>0.84824850814598374</v>
      </c>
      <c r="CB300" s="630">
        <f t="shared" si="695"/>
        <v>0.84824850814598374</v>
      </c>
      <c r="CC300" s="630"/>
      <c r="CD300" s="630">
        <f t="shared" si="696"/>
        <v>0.75378070673801278</v>
      </c>
      <c r="CE300" s="621">
        <f t="shared" si="745"/>
        <v>1</v>
      </c>
      <c r="CG300" s="575"/>
      <c r="CI300" s="621">
        <f t="shared" si="697"/>
        <v>0.43724949515479916</v>
      </c>
      <c r="CJ300" s="621">
        <f t="shared" si="698"/>
        <v>0.4565770725333046</v>
      </c>
      <c r="CK300" s="621">
        <f t="shared" si="699"/>
        <v>0.10617343231189634</v>
      </c>
      <c r="CL300" s="621">
        <f t="shared" si="700"/>
        <v>0</v>
      </c>
      <c r="CN300" s="621">
        <f t="shared" si="746"/>
        <v>0.43301033850445486</v>
      </c>
      <c r="CO300" s="621">
        <f t="shared" si="746"/>
        <v>0.4544785503395446</v>
      </c>
      <c r="CP300" s="621">
        <f t="shared" si="746"/>
        <v>0.11237566644458993</v>
      </c>
      <c r="CQ300" s="621"/>
      <c r="CR300" s="621">
        <f t="shared" si="702"/>
        <v>0.99986455528858942</v>
      </c>
      <c r="CS300" s="621"/>
      <c r="CT300" s="621">
        <f t="shared" si="747"/>
        <v>0.43306899540955895</v>
      </c>
      <c r="CU300" s="621">
        <f t="shared" si="747"/>
        <v>0.45454011539429873</v>
      </c>
      <c r="CV300" s="621">
        <f t="shared" si="747"/>
        <v>0.11239088919614228</v>
      </c>
      <c r="CW300" s="621">
        <f t="shared" si="747"/>
        <v>0</v>
      </c>
      <c r="CZ300" s="621">
        <f t="shared" si="719"/>
        <v>-3.1960485446335805E-2</v>
      </c>
      <c r="DA300" s="621">
        <f t="shared" si="720"/>
        <v>-1.6827834362555475E-3</v>
      </c>
      <c r="DB300" s="621">
        <f t="shared" si="721"/>
        <v>-4.2703144603209982E-3</v>
      </c>
      <c r="DC300" s="621">
        <f t="shared" si="722"/>
        <v>0</v>
      </c>
      <c r="DE300" s="621">
        <f t="shared" si="723"/>
        <v>-4.0674122647983542E-2</v>
      </c>
      <c r="DF300" s="621">
        <f t="shared" si="724"/>
        <v>-4.0674122647983431E-2</v>
      </c>
      <c r="DG300" s="621">
        <f t="shared" si="725"/>
        <v>-4.0674122647983431E-2</v>
      </c>
      <c r="DH300" s="621">
        <f t="shared" si="726"/>
        <v>0</v>
      </c>
      <c r="DI300" s="621"/>
      <c r="DK300" s="621">
        <f t="shared" si="727"/>
        <v>4.0099654805706819E-2</v>
      </c>
      <c r="DL300" s="621">
        <f t="shared" si="728"/>
        <v>-4.7381159603194204E-4</v>
      </c>
      <c r="DM300" s="621">
        <f t="shared" si="729"/>
        <v>-0.11959955472428416</v>
      </c>
      <c r="DN300" s="621"/>
      <c r="DP300" s="621">
        <f t="shared" si="730"/>
        <v>-4.0674122647983542E-2</v>
      </c>
      <c r="DQ300" s="621">
        <f t="shared" si="731"/>
        <v>-4.0674122647983431E-2</v>
      </c>
      <c r="DR300" s="621">
        <f t="shared" si="732"/>
        <v>-4.0674122647983431E-2</v>
      </c>
      <c r="DS300" s="621">
        <f t="shared" si="733"/>
        <v>0</v>
      </c>
      <c r="DU300" s="621">
        <f t="shared" si="734"/>
        <v>0</v>
      </c>
      <c r="DV300" s="621">
        <f t="shared" si="735"/>
        <v>0</v>
      </c>
      <c r="DW300" s="621">
        <f t="shared" si="736"/>
        <v>0</v>
      </c>
      <c r="DX300" s="621">
        <f t="shared" si="737"/>
        <v>0</v>
      </c>
      <c r="EB300" s="621">
        <f t="shared" si="738"/>
        <v>0.98502729026437752</v>
      </c>
      <c r="EC300" s="621">
        <f t="shared" si="739"/>
        <v>0.77024824685070314</v>
      </c>
      <c r="ED300" s="621">
        <f t="shared" si="704"/>
        <v>0.82277819610500691</v>
      </c>
      <c r="EE300" s="621"/>
      <c r="EF300" s="621">
        <f t="shared" si="740"/>
        <v>0.96014196749362168</v>
      </c>
      <c r="EG300" s="621">
        <f t="shared" si="741"/>
        <v>1.2044743466198593</v>
      </c>
      <c r="EH300" s="621">
        <f t="shared" si="705"/>
        <v>0.68042485600119351</v>
      </c>
      <c r="EI300" s="621"/>
      <c r="EJ300" s="621">
        <f t="shared" si="742"/>
        <v>1.0037155360963466</v>
      </c>
      <c r="EK300" s="621">
        <f t="shared" si="743"/>
        <v>1.088127759922225</v>
      </c>
      <c r="EL300" s="621">
        <f t="shared" si="706"/>
        <v>1.1078088933551402</v>
      </c>
      <c r="EM300" s="621"/>
      <c r="EP300" s="577"/>
    </row>
    <row r="301" spans="1:146" x14ac:dyDescent="0.2">
      <c r="A301" s="615" t="s">
        <v>218</v>
      </c>
      <c r="B301" s="571">
        <f t="shared" si="670"/>
        <v>1996</v>
      </c>
      <c r="D301" s="626">
        <f>Mining_Data!M36</f>
        <v>350.07973950422632</v>
      </c>
      <c r="E301" s="626">
        <f>Mining_Data!N36</f>
        <v>368.80825573784</v>
      </c>
      <c r="F301" s="626">
        <f>Mining_Data!O36</f>
        <v>92.05360636420474</v>
      </c>
      <c r="G301" s="626"/>
      <c r="H301" s="626">
        <f t="shared" si="744"/>
        <v>810.94160160627109</v>
      </c>
      <c r="I301" s="631"/>
      <c r="J301" s="632">
        <f t="shared" si="748"/>
        <v>258063.16320000001</v>
      </c>
      <c r="K301" s="632">
        <f t="shared" si="748"/>
        <v>128388.74354999998</v>
      </c>
      <c r="L301" s="632">
        <f t="shared" si="748"/>
        <v>83508.700000000012</v>
      </c>
      <c r="M301" s="632"/>
      <c r="N301" s="632">
        <f t="shared" si="707"/>
        <v>469960.60674999998</v>
      </c>
      <c r="O301" s="772"/>
      <c r="P301" s="770"/>
      <c r="Q301" s="770"/>
      <c r="R301" s="632">
        <f t="shared" si="749"/>
        <v>163433.44980544958</v>
      </c>
      <c r="S301" s="632">
        <f t="shared" si="749"/>
        <v>81309.610462697994</v>
      </c>
      <c r="T301" s="632">
        <f t="shared" si="749"/>
        <v>52886.722616784347</v>
      </c>
      <c r="U301" s="641"/>
      <c r="V301" s="626">
        <f t="shared" si="708"/>
        <v>297629.78288493189</v>
      </c>
      <c r="X301" s="635">
        <f t="shared" si="674"/>
        <v>1.3565661025123259</v>
      </c>
      <c r="Y301" s="635">
        <f t="shared" si="675"/>
        <v>2.8725902718582996</v>
      </c>
      <c r="Z301" s="635">
        <f t="shared" si="676"/>
        <v>1.1023235466987837</v>
      </c>
      <c r="AA301" s="626"/>
      <c r="AB301" s="626">
        <f t="shared" si="709"/>
        <v>1.7255522908916048</v>
      </c>
      <c r="AE301" s="635">
        <f t="shared" si="710"/>
        <v>2.1420323680431372</v>
      </c>
      <c r="AF301" s="635">
        <f t="shared" si="711"/>
        <v>4.5358507271048403</v>
      </c>
      <c r="AG301" s="635">
        <f t="shared" si="712"/>
        <v>1.7405806563439845</v>
      </c>
      <c r="AH301" s="626"/>
      <c r="AI301" s="635">
        <f t="shared" si="677"/>
        <v>2.7246655013681651</v>
      </c>
      <c r="AK301" s="636">
        <f t="shared" si="678"/>
        <v>0.81622792729697513</v>
      </c>
      <c r="AL301" s="636">
        <f t="shared" si="679"/>
        <v>0.72903257397806998</v>
      </c>
      <c r="AM301" s="636">
        <f t="shared" si="680"/>
        <v>1.0826391851001098</v>
      </c>
      <c r="AN301" s="637"/>
      <c r="AO301" s="636">
        <f t="shared" si="681"/>
        <v>0.88494322411087512</v>
      </c>
      <c r="AQ301" s="631">
        <f t="shared" si="713"/>
        <v>1.5790106829856263</v>
      </c>
      <c r="AR301" s="631">
        <f t="shared" si="714"/>
        <v>1.5790106829856263</v>
      </c>
      <c r="AS301" s="631">
        <f t="shared" si="715"/>
        <v>1.5790106829856261</v>
      </c>
      <c r="AT301" s="631"/>
      <c r="AU301" s="631">
        <f t="shared" si="682"/>
        <v>1.5790106829856263</v>
      </c>
      <c r="AW301" s="631">
        <f t="shared" si="750"/>
        <v>0.54911658444019151</v>
      </c>
      <c r="AX301" s="631">
        <f t="shared" si="750"/>
        <v>0.27319043704081691</v>
      </c>
      <c r="AY301" s="631">
        <f t="shared" si="750"/>
        <v>0.17769297851899163</v>
      </c>
      <c r="AZ301" s="646"/>
      <c r="BA301" s="631">
        <f t="shared" si="716"/>
        <v>1</v>
      </c>
      <c r="BC301" s="621"/>
      <c r="BD301" s="638">
        <f t="shared" si="684"/>
        <v>0.81622792729697513</v>
      </c>
      <c r="BE301" s="638">
        <f t="shared" si="685"/>
        <v>0.72903257397806998</v>
      </c>
      <c r="BF301" s="638">
        <f t="shared" si="686"/>
        <v>1.0826391851001098</v>
      </c>
      <c r="BG301" s="638">
        <v>1</v>
      </c>
      <c r="BH301" s="629"/>
      <c r="BI301" s="638">
        <f t="shared" si="687"/>
        <v>1.5790106829856263</v>
      </c>
      <c r="BJ301" s="638">
        <f t="shared" si="688"/>
        <v>1.5790106829856263</v>
      </c>
      <c r="BK301" s="638">
        <f t="shared" si="689"/>
        <v>1.5790106829856261</v>
      </c>
      <c r="BL301" s="638">
        <v>1</v>
      </c>
      <c r="BN301" s="638">
        <v>1</v>
      </c>
      <c r="BO301" s="638">
        <v>1</v>
      </c>
      <c r="BP301" s="638">
        <v>1</v>
      </c>
      <c r="BQ301" s="638">
        <v>1</v>
      </c>
      <c r="BT301" s="630">
        <f t="shared" si="690"/>
        <v>1.3027131863524384</v>
      </c>
      <c r="BU301" s="630">
        <f t="shared" si="691"/>
        <v>0.65740670361959475</v>
      </c>
      <c r="BV301" s="630">
        <f t="shared" si="692"/>
        <v>0.74288009186138237</v>
      </c>
      <c r="BW301" s="630">
        <f t="shared" si="693"/>
        <v>1.1045227803354818</v>
      </c>
      <c r="BX301" s="630">
        <v>1</v>
      </c>
      <c r="BY301" s="630">
        <v>1</v>
      </c>
      <c r="BZ301" s="630">
        <f t="shared" si="694"/>
        <v>0.80119961296052866</v>
      </c>
      <c r="CA301" s="630">
        <f t="shared" si="717"/>
        <v>0.85641238160173527</v>
      </c>
      <c r="CB301" s="630">
        <f t="shared" si="695"/>
        <v>0.85641238160173538</v>
      </c>
      <c r="CC301" s="630"/>
      <c r="CD301" s="630">
        <f t="shared" si="696"/>
        <v>0.8205279845186122</v>
      </c>
      <c r="CE301" s="621">
        <f t="shared" si="745"/>
        <v>0.99999999999999989</v>
      </c>
      <c r="CG301" s="575"/>
      <c r="CI301" s="621">
        <f t="shared" si="697"/>
        <v>0.43169537585789963</v>
      </c>
      <c r="CJ301" s="621">
        <f t="shared" si="698"/>
        <v>0.4547901538252862</v>
      </c>
      <c r="CK301" s="621">
        <f t="shared" si="699"/>
        <v>0.1135144703168141</v>
      </c>
      <c r="CL301" s="621">
        <f t="shared" si="700"/>
        <v>0</v>
      </c>
      <c r="CN301" s="621">
        <f t="shared" si="746"/>
        <v>0.43446651864129382</v>
      </c>
      <c r="CO301" s="621">
        <f t="shared" si="746"/>
        <v>0.45568302924311971</v>
      </c>
      <c r="CP301" s="621">
        <f t="shared" si="746"/>
        <v>0.10980305474058007</v>
      </c>
      <c r="CQ301" s="621"/>
      <c r="CR301" s="621">
        <f t="shared" si="702"/>
        <v>0.99995260262499353</v>
      </c>
      <c r="CS301" s="621"/>
      <c r="CT301" s="621">
        <f t="shared" si="747"/>
        <v>0.43448711218988578</v>
      </c>
      <c r="CU301" s="621">
        <f t="shared" si="747"/>
        <v>0.45570462844628634</v>
      </c>
      <c r="CV301" s="621">
        <f t="shared" si="747"/>
        <v>0.10980825936382795</v>
      </c>
      <c r="CW301" s="621">
        <f t="shared" si="747"/>
        <v>0</v>
      </c>
      <c r="CZ301" s="621">
        <f t="shared" si="719"/>
        <v>-3.3015778546645148E-2</v>
      </c>
      <c r="DA301" s="621">
        <f t="shared" si="720"/>
        <v>-2.5807681694556873E-2</v>
      </c>
      <c r="DB301" s="621">
        <f t="shared" si="721"/>
        <v>-4.2886282796274367E-3</v>
      </c>
      <c r="DC301" s="621">
        <f t="shared" si="722"/>
        <v>0</v>
      </c>
      <c r="DE301" s="621">
        <f t="shared" si="723"/>
        <v>8.7817256619061992E-2</v>
      </c>
      <c r="DF301" s="621">
        <f t="shared" si="724"/>
        <v>8.7817256619061784E-2</v>
      </c>
      <c r="DG301" s="621">
        <f t="shared" si="725"/>
        <v>8.781725661906159E-2</v>
      </c>
      <c r="DH301" s="621">
        <f t="shared" si="726"/>
        <v>0</v>
      </c>
      <c r="DI301" s="621"/>
      <c r="DK301" s="621">
        <f t="shared" si="727"/>
        <v>-9.3152526497874907E-3</v>
      </c>
      <c r="DL301" s="621">
        <f t="shared" si="728"/>
        <v>-7.6609884201068084E-3</v>
      </c>
      <c r="DM301" s="621">
        <f t="shared" si="729"/>
        <v>4.1597774973534479E-2</v>
      </c>
      <c r="DN301" s="621"/>
      <c r="DP301" s="621">
        <f t="shared" si="730"/>
        <v>8.7817256619061992E-2</v>
      </c>
      <c r="DQ301" s="621">
        <f t="shared" si="731"/>
        <v>8.7817256619061784E-2</v>
      </c>
      <c r="DR301" s="621">
        <f t="shared" si="732"/>
        <v>8.781725661906159E-2</v>
      </c>
      <c r="DS301" s="621">
        <f t="shared" si="733"/>
        <v>0</v>
      </c>
      <c r="DU301" s="621">
        <f t="shared" si="734"/>
        <v>0</v>
      </c>
      <c r="DV301" s="621">
        <f t="shared" si="735"/>
        <v>0</v>
      </c>
      <c r="DW301" s="621">
        <f t="shared" si="736"/>
        <v>0</v>
      </c>
      <c r="DX301" s="621">
        <f t="shared" si="737"/>
        <v>0</v>
      </c>
      <c r="EB301" s="621">
        <f t="shared" si="738"/>
        <v>0.97377351120067335</v>
      </c>
      <c r="EC301" s="621">
        <f t="shared" si="739"/>
        <v>0.75004733983197214</v>
      </c>
      <c r="ED301" s="621">
        <f t="shared" si="704"/>
        <v>0.80119961296052866</v>
      </c>
      <c r="EE301" s="621"/>
      <c r="EF301" s="621">
        <f t="shared" si="740"/>
        <v>1.0917885866592729</v>
      </c>
      <c r="EG301" s="621">
        <f t="shared" si="741"/>
        <v>1.3150313445634474</v>
      </c>
      <c r="EH301" s="621">
        <f t="shared" si="705"/>
        <v>0.74288009186138237</v>
      </c>
      <c r="EI301" s="621"/>
      <c r="EJ301" s="621">
        <f t="shared" si="742"/>
        <v>0.99703368239831869</v>
      </c>
      <c r="EK301" s="621">
        <f t="shared" si="743"/>
        <v>1.0849000273950897</v>
      </c>
      <c r="EL301" s="621">
        <f t="shared" si="706"/>
        <v>1.1045227803354818</v>
      </c>
      <c r="EM301" s="621"/>
      <c r="EP301" s="577"/>
    </row>
    <row r="302" spans="1:146" x14ac:dyDescent="0.2">
      <c r="A302" s="615" t="s">
        <v>218</v>
      </c>
      <c r="B302" s="571">
        <f t="shared" si="670"/>
        <v>1997</v>
      </c>
      <c r="D302" s="626">
        <f>Mining_Data!M37</f>
        <v>344.50948796388559</v>
      </c>
      <c r="E302" s="626">
        <f>Mining_Data!N37</f>
        <v>386.84988512622414</v>
      </c>
      <c r="F302" s="626">
        <f>Mining_Data!O37</f>
        <v>95.441024369291199</v>
      </c>
      <c r="G302" s="626"/>
      <c r="H302" s="626">
        <f t="shared" si="744"/>
        <v>826.80039745940098</v>
      </c>
      <c r="I302" s="631"/>
      <c r="J302" s="632">
        <f t="shared" si="748"/>
        <v>262777.63919999998</v>
      </c>
      <c r="K302" s="632">
        <f t="shared" si="748"/>
        <v>132899.12325</v>
      </c>
      <c r="L302" s="632">
        <f t="shared" si="748"/>
        <v>86955.4</v>
      </c>
      <c r="M302" s="632"/>
      <c r="N302" s="632">
        <f t="shared" si="707"/>
        <v>482632.16244999995</v>
      </c>
      <c r="O302" s="772"/>
      <c r="P302" s="770"/>
      <c r="Q302" s="770"/>
      <c r="R302" s="632">
        <f t="shared" si="749"/>
        <v>166682.44145318508</v>
      </c>
      <c r="S302" s="632">
        <f t="shared" si="749"/>
        <v>84299.22118844332</v>
      </c>
      <c r="T302" s="632">
        <f t="shared" si="749"/>
        <v>55156.665588684111</v>
      </c>
      <c r="U302" s="641"/>
      <c r="V302" s="626">
        <f t="shared" si="708"/>
        <v>306138.3282303125</v>
      </c>
      <c r="X302" s="635">
        <f t="shared" si="674"/>
        <v>1.3110304553032366</v>
      </c>
      <c r="Y302" s="635">
        <f t="shared" si="675"/>
        <v>2.9108535531758979</v>
      </c>
      <c r="Z302" s="635">
        <f t="shared" si="676"/>
        <v>1.0975859391054634</v>
      </c>
      <c r="AA302" s="626"/>
      <c r="AB302" s="626">
        <f t="shared" si="709"/>
        <v>1.7131067131172728</v>
      </c>
      <c r="AE302" s="635">
        <f t="shared" si="710"/>
        <v>2.0668613020084994</v>
      </c>
      <c r="AF302" s="635">
        <f t="shared" si="711"/>
        <v>4.5890090047386796</v>
      </c>
      <c r="AG302" s="635">
        <f t="shared" si="712"/>
        <v>1.7303624747916559</v>
      </c>
      <c r="AH302" s="626"/>
      <c r="AI302" s="635">
        <f t="shared" si="677"/>
        <v>2.7007412049280757</v>
      </c>
      <c r="AK302" s="636">
        <f t="shared" si="678"/>
        <v>0.78882972910319149</v>
      </c>
      <c r="AL302" s="636">
        <f t="shared" si="679"/>
        <v>0.73874338402330841</v>
      </c>
      <c r="AM302" s="636">
        <f t="shared" si="680"/>
        <v>1.0779861776963244</v>
      </c>
      <c r="AN302" s="637"/>
      <c r="AO302" s="636">
        <f t="shared" si="681"/>
        <v>0.87856055475934292</v>
      </c>
      <c r="AQ302" s="631">
        <f t="shared" si="713"/>
        <v>1.5765166199212679</v>
      </c>
      <c r="AR302" s="631">
        <f t="shared" si="714"/>
        <v>1.5765166199212681</v>
      </c>
      <c r="AS302" s="631">
        <f t="shared" si="715"/>
        <v>1.5765166199212681</v>
      </c>
      <c r="AT302" s="631"/>
      <c r="AU302" s="631">
        <f t="shared" si="682"/>
        <v>1.5765166199212679</v>
      </c>
      <c r="AW302" s="631">
        <f t="shared" si="750"/>
        <v>0.54446773266425941</v>
      </c>
      <c r="AX302" s="631">
        <f t="shared" si="750"/>
        <v>0.27536317218347039</v>
      </c>
      <c r="AY302" s="631">
        <f t="shared" si="750"/>
        <v>0.18016909515227023</v>
      </c>
      <c r="AZ302" s="646"/>
      <c r="BA302" s="631">
        <f t="shared" si="716"/>
        <v>1</v>
      </c>
      <c r="BC302" s="621"/>
      <c r="BD302" s="638">
        <f t="shared" si="684"/>
        <v>0.78882972910319149</v>
      </c>
      <c r="BE302" s="638">
        <f t="shared" si="685"/>
        <v>0.73874338402330841</v>
      </c>
      <c r="BF302" s="638">
        <f t="shared" si="686"/>
        <v>1.0779861776963244</v>
      </c>
      <c r="BG302" s="638">
        <v>1</v>
      </c>
      <c r="BH302" s="629"/>
      <c r="BI302" s="638">
        <f t="shared" si="687"/>
        <v>1.5765166199212679</v>
      </c>
      <c r="BJ302" s="638">
        <f t="shared" si="688"/>
        <v>1.5765166199212681</v>
      </c>
      <c r="BK302" s="638">
        <f t="shared" si="689"/>
        <v>1.5765166199212681</v>
      </c>
      <c r="BL302" s="638">
        <v>1</v>
      </c>
      <c r="BN302" s="638">
        <v>1</v>
      </c>
      <c r="BO302" s="638">
        <v>1</v>
      </c>
      <c r="BP302" s="638">
        <v>1</v>
      </c>
      <c r="BQ302" s="638">
        <v>1</v>
      </c>
      <c r="BT302" s="630">
        <f t="shared" si="690"/>
        <v>1.3399547356042156</v>
      </c>
      <c r="BU302" s="630">
        <f t="shared" si="691"/>
        <v>0.651634254542378</v>
      </c>
      <c r="BV302" s="630">
        <f t="shared" si="692"/>
        <v>0.74170670537430983</v>
      </c>
      <c r="BW302" s="630">
        <f t="shared" si="693"/>
        <v>1.1063274009557482</v>
      </c>
      <c r="BX302" s="630">
        <v>1</v>
      </c>
      <c r="BY302" s="630">
        <v>1</v>
      </c>
      <c r="BZ302" s="630">
        <f t="shared" si="694"/>
        <v>0.79412347014126261</v>
      </c>
      <c r="CA302" s="630">
        <f t="shared" si="717"/>
        <v>0.87316040525598237</v>
      </c>
      <c r="CB302" s="630">
        <f t="shared" si="695"/>
        <v>0.87316040525598226</v>
      </c>
      <c r="CC302" s="630"/>
      <c r="CD302" s="630">
        <f t="shared" si="696"/>
        <v>0.82057045162821107</v>
      </c>
      <c r="CE302" s="621">
        <f t="shared" si="745"/>
        <v>1.0000000000000002</v>
      </c>
      <c r="CG302" s="575"/>
      <c r="CI302" s="621">
        <f t="shared" si="697"/>
        <v>0.41667794188597052</v>
      </c>
      <c r="CJ302" s="621">
        <f t="shared" si="698"/>
        <v>0.46788787997071557</v>
      </c>
      <c r="CK302" s="621">
        <f t="shared" si="699"/>
        <v>0.11543417814331386</v>
      </c>
      <c r="CL302" s="621">
        <f t="shared" si="700"/>
        <v>0</v>
      </c>
      <c r="CN302" s="621">
        <f t="shared" si="746"/>
        <v>0.42414235012135842</v>
      </c>
      <c r="CO302" s="621">
        <f t="shared" si="746"/>
        <v>0.46130802745871047</v>
      </c>
      <c r="CP302" s="621">
        <f t="shared" si="746"/>
        <v>0.11447164142523748</v>
      </c>
      <c r="CQ302" s="621"/>
      <c r="CR302" s="621">
        <f t="shared" si="702"/>
        <v>0.99992201900530631</v>
      </c>
      <c r="CS302" s="621"/>
      <c r="CT302" s="621">
        <f t="shared" si="747"/>
        <v>0.42417542774313843</v>
      </c>
      <c r="CU302" s="621">
        <f t="shared" si="747"/>
        <v>0.46134400352300114</v>
      </c>
      <c r="CV302" s="621">
        <f t="shared" si="747"/>
        <v>0.11448056873386045</v>
      </c>
      <c r="CW302" s="621">
        <f t="shared" si="747"/>
        <v>0</v>
      </c>
      <c r="CZ302" s="621">
        <f t="shared" si="719"/>
        <v>-3.414314702509879E-2</v>
      </c>
      <c r="DA302" s="621">
        <f t="shared" si="720"/>
        <v>1.3232198935510545E-2</v>
      </c>
      <c r="DB302" s="621">
        <f t="shared" si="721"/>
        <v>-4.3070998583159652E-3</v>
      </c>
      <c r="DC302" s="621">
        <f t="shared" si="722"/>
        <v>0</v>
      </c>
      <c r="DE302" s="621">
        <f t="shared" si="723"/>
        <v>-1.5807586778967227E-3</v>
      </c>
      <c r="DF302" s="621">
        <f t="shared" si="724"/>
        <v>-1.5807586778966115E-3</v>
      </c>
      <c r="DG302" s="621">
        <f t="shared" si="725"/>
        <v>-1.5807586778963892E-3</v>
      </c>
      <c r="DH302" s="621">
        <f t="shared" si="726"/>
        <v>0</v>
      </c>
      <c r="DI302" s="621"/>
      <c r="DK302" s="621">
        <f t="shared" si="727"/>
        <v>-8.5020966503601397E-3</v>
      </c>
      <c r="DL302" s="621">
        <f t="shared" si="728"/>
        <v>7.9217289555143372E-3</v>
      </c>
      <c r="DM302" s="621">
        <f t="shared" si="729"/>
        <v>1.3838606164062775E-2</v>
      </c>
      <c r="DN302" s="621"/>
      <c r="DP302" s="621">
        <f t="shared" si="730"/>
        <v>-1.5807586778967227E-3</v>
      </c>
      <c r="DQ302" s="621">
        <f t="shared" si="731"/>
        <v>-1.5807586778966115E-3</v>
      </c>
      <c r="DR302" s="621">
        <f t="shared" si="732"/>
        <v>-1.5807586778963892E-3</v>
      </c>
      <c r="DS302" s="621">
        <f t="shared" si="733"/>
        <v>0</v>
      </c>
      <c r="DU302" s="621">
        <f t="shared" si="734"/>
        <v>0</v>
      </c>
      <c r="DV302" s="621">
        <f t="shared" si="735"/>
        <v>0</v>
      </c>
      <c r="DW302" s="621">
        <f t="shared" si="736"/>
        <v>0</v>
      </c>
      <c r="DX302" s="621">
        <f t="shared" si="737"/>
        <v>0</v>
      </c>
      <c r="EB302" s="621">
        <f t="shared" si="738"/>
        <v>0.99116806510537514</v>
      </c>
      <c r="EC302" s="621">
        <f t="shared" si="739"/>
        <v>0.74342297055868956</v>
      </c>
      <c r="ED302" s="621">
        <f t="shared" si="704"/>
        <v>0.79412347014126261</v>
      </c>
      <c r="EE302" s="621"/>
      <c r="EF302" s="621">
        <f t="shared" si="740"/>
        <v>0.99842049006302958</v>
      </c>
      <c r="EG302" s="621">
        <f t="shared" si="741"/>
        <v>1.3129542394872817</v>
      </c>
      <c r="EH302" s="621">
        <f t="shared" si="705"/>
        <v>0.74170670537430983</v>
      </c>
      <c r="EI302" s="621"/>
      <c r="EJ302" s="621">
        <f t="shared" si="742"/>
        <v>1.0016338464469861</v>
      </c>
      <c r="EK302" s="621">
        <f t="shared" si="743"/>
        <v>1.0866725874501844</v>
      </c>
      <c r="EL302" s="621">
        <f t="shared" si="706"/>
        <v>1.1063274009557482</v>
      </c>
      <c r="EM302" s="621"/>
      <c r="EP302" s="577"/>
    </row>
    <row r="303" spans="1:146" x14ac:dyDescent="0.2">
      <c r="A303" s="615" t="s">
        <v>218</v>
      </c>
      <c r="B303" s="571">
        <f t="shared" si="670"/>
        <v>1998</v>
      </c>
      <c r="D303" s="626">
        <f>Mining_Data!M38</f>
        <v>338.57108350157267</v>
      </c>
      <c r="E303" s="626">
        <f>Mining_Data!N38</f>
        <v>388.34566557058366</v>
      </c>
      <c r="F303" s="626">
        <f>Mining_Data!O38</f>
        <v>92.153518076852919</v>
      </c>
      <c r="G303" s="626"/>
      <c r="H303" s="626">
        <f t="shared" si="744"/>
        <v>819.07026714900928</v>
      </c>
      <c r="I303" s="631"/>
      <c r="J303" s="632">
        <f t="shared" si="748"/>
        <v>255916.26336000001</v>
      </c>
      <c r="K303" s="632">
        <f t="shared" si="748"/>
        <v>135391.17660000001</v>
      </c>
      <c r="L303" s="632">
        <f t="shared" si="748"/>
        <v>85243.1</v>
      </c>
      <c r="M303" s="632"/>
      <c r="N303" s="632">
        <f t="shared" si="707"/>
        <v>476550.53995999997</v>
      </c>
      <c r="O303" s="772"/>
      <c r="P303" s="770"/>
      <c r="Q303" s="770"/>
      <c r="R303" s="632">
        <f t="shared" si="749"/>
        <v>169944.73250280041</v>
      </c>
      <c r="S303" s="632">
        <f t="shared" si="749"/>
        <v>89908.382485873473</v>
      </c>
      <c r="T303" s="632">
        <f t="shared" si="749"/>
        <v>56606.858966329135</v>
      </c>
      <c r="U303" s="641"/>
      <c r="V303" s="626">
        <f t="shared" si="708"/>
        <v>316459.97395500302</v>
      </c>
      <c r="X303" s="635">
        <f t="shared" si="674"/>
        <v>1.3229760354280466</v>
      </c>
      <c r="Y303" s="635">
        <f t="shared" si="675"/>
        <v>2.8683232934588712</v>
      </c>
      <c r="Z303" s="635">
        <f t="shared" si="676"/>
        <v>1.0810671840518811</v>
      </c>
      <c r="AA303" s="626"/>
      <c r="AB303" s="626">
        <f t="shared" si="709"/>
        <v>1.7187479573892819</v>
      </c>
      <c r="AE303" s="635">
        <f t="shared" si="710"/>
        <v>1.9922422926288321</v>
      </c>
      <c r="AF303" s="635">
        <f t="shared" si="711"/>
        <v>4.3193488174653911</v>
      </c>
      <c r="AG303" s="635">
        <f t="shared" si="712"/>
        <v>1.6279567486983801</v>
      </c>
      <c r="AH303" s="626"/>
      <c r="AI303" s="635">
        <f t="shared" si="677"/>
        <v>2.5882270573196458</v>
      </c>
      <c r="AK303" s="636">
        <f t="shared" si="678"/>
        <v>0.79601722707146327</v>
      </c>
      <c r="AL303" s="636">
        <f t="shared" si="679"/>
        <v>0.72794966066595612</v>
      </c>
      <c r="AM303" s="636">
        <f t="shared" si="680"/>
        <v>1.06176240059963</v>
      </c>
      <c r="AN303" s="637"/>
      <c r="AO303" s="636">
        <f t="shared" si="681"/>
        <v>0.88145364639175539</v>
      </c>
      <c r="AQ303" s="631">
        <f t="shared" si="713"/>
        <v>1.5058793502516057</v>
      </c>
      <c r="AR303" s="631">
        <f t="shared" si="714"/>
        <v>1.5058793502516059</v>
      </c>
      <c r="AS303" s="631">
        <f t="shared" si="715"/>
        <v>1.5058793502516059</v>
      </c>
      <c r="AT303" s="631"/>
      <c r="AU303" s="631">
        <f t="shared" si="682"/>
        <v>1.5058793502516055</v>
      </c>
      <c r="AW303" s="631">
        <f t="shared" si="750"/>
        <v>0.5370180954605166</v>
      </c>
      <c r="AX303" s="631">
        <f t="shared" si="750"/>
        <v>0.28410664818754428</v>
      </c>
      <c r="AY303" s="631">
        <f t="shared" si="750"/>
        <v>0.1788752563519391</v>
      </c>
      <c r="AZ303" s="646"/>
      <c r="BA303" s="631">
        <f t="shared" si="716"/>
        <v>1</v>
      </c>
      <c r="BC303" s="621"/>
      <c r="BD303" s="638">
        <f t="shared" si="684"/>
        <v>0.79601722707146327</v>
      </c>
      <c r="BE303" s="638">
        <f t="shared" si="685"/>
        <v>0.72794966066595612</v>
      </c>
      <c r="BF303" s="638">
        <f t="shared" si="686"/>
        <v>1.06176240059963</v>
      </c>
      <c r="BG303" s="638">
        <v>1</v>
      </c>
      <c r="BH303" s="629"/>
      <c r="BI303" s="638">
        <f t="shared" si="687"/>
        <v>1.5058793502516057</v>
      </c>
      <c r="BJ303" s="638">
        <f t="shared" si="688"/>
        <v>1.5058793502516059</v>
      </c>
      <c r="BK303" s="638">
        <f t="shared" si="689"/>
        <v>1.5058793502516059</v>
      </c>
      <c r="BL303" s="638">
        <v>1</v>
      </c>
      <c r="BN303" s="638">
        <v>1</v>
      </c>
      <c r="BO303" s="638">
        <v>1</v>
      </c>
      <c r="BP303" s="638">
        <v>1</v>
      </c>
      <c r="BQ303" s="638">
        <v>1</v>
      </c>
      <c r="BT303" s="630">
        <f t="shared" si="690"/>
        <v>1.3851321498403812</v>
      </c>
      <c r="BU303" s="630">
        <f t="shared" si="691"/>
        <v>0.62448686531141206</v>
      </c>
      <c r="BV303" s="630">
        <f t="shared" si="692"/>
        <v>0.70847385777772798</v>
      </c>
      <c r="BW303" s="630">
        <f t="shared" si="693"/>
        <v>1.1154188344831355</v>
      </c>
      <c r="BX303" s="630">
        <v>1</v>
      </c>
      <c r="BY303" s="630">
        <v>1</v>
      </c>
      <c r="BZ303" s="630">
        <f t="shared" si="694"/>
        <v>0.79024454235632879</v>
      </c>
      <c r="CA303" s="630">
        <f t="shared" si="717"/>
        <v>0.8649968342958767</v>
      </c>
      <c r="CB303" s="630">
        <f t="shared" si="695"/>
        <v>0.86499683429587682</v>
      </c>
      <c r="CC303" s="630"/>
      <c r="CD303" s="630">
        <f t="shared" si="696"/>
        <v>0.79024508470420407</v>
      </c>
      <c r="CE303" s="621">
        <f t="shared" si="745"/>
        <v>0.99999999999999989</v>
      </c>
      <c r="CG303" s="575"/>
      <c r="CI303" s="621">
        <f t="shared" si="697"/>
        <v>0.41336024158227458</v>
      </c>
      <c r="CJ303" s="621">
        <f t="shared" si="698"/>
        <v>0.47412985325706364</v>
      </c>
      <c r="CK303" s="621">
        <f t="shared" si="699"/>
        <v>0.11250990516066176</v>
      </c>
      <c r="CL303" s="621">
        <f t="shared" si="700"/>
        <v>0</v>
      </c>
      <c r="CN303" s="621">
        <f t="shared" si="746"/>
        <v>0.41501688155825056</v>
      </c>
      <c r="CO303" s="621">
        <f t="shared" si="746"/>
        <v>0.47100197313313369</v>
      </c>
      <c r="CP303" s="621">
        <f t="shared" si="746"/>
        <v>0.11396578884085266</v>
      </c>
      <c r="CQ303" s="621"/>
      <c r="CR303" s="621">
        <f t="shared" si="702"/>
        <v>0.99998464353223693</v>
      </c>
      <c r="CS303" s="621"/>
      <c r="CT303" s="621">
        <f t="shared" si="747"/>
        <v>0.4150232548494846</v>
      </c>
      <c r="CU303" s="621">
        <f t="shared" si="747"/>
        <v>0.47100920617082437</v>
      </c>
      <c r="CV303" s="621">
        <f t="shared" si="747"/>
        <v>0.11396753897969104</v>
      </c>
      <c r="CW303" s="621">
        <f t="shared" si="747"/>
        <v>0</v>
      </c>
      <c r="CZ303" s="621">
        <f t="shared" si="719"/>
        <v>9.0703360562178082E-3</v>
      </c>
      <c r="DA303" s="621">
        <f t="shared" si="720"/>
        <v>-1.4718714674380119E-2</v>
      </c>
      <c r="DB303" s="621">
        <f t="shared" si="721"/>
        <v>-1.5164480690591547E-2</v>
      </c>
      <c r="DC303" s="621">
        <f t="shared" si="722"/>
        <v>0</v>
      </c>
      <c r="DE303" s="621">
        <f t="shared" si="723"/>
        <v>-4.5840728784326108E-2</v>
      </c>
      <c r="DF303" s="621">
        <f t="shared" si="724"/>
        <v>-4.5840728784326108E-2</v>
      </c>
      <c r="DG303" s="621">
        <f t="shared" si="725"/>
        <v>-4.5840728784326108E-2</v>
      </c>
      <c r="DH303" s="621">
        <f t="shared" si="726"/>
        <v>0</v>
      </c>
      <c r="DI303" s="621"/>
      <c r="DK303" s="621">
        <f t="shared" si="727"/>
        <v>-1.3776888868477383E-2</v>
      </c>
      <c r="DL303" s="621">
        <f t="shared" si="728"/>
        <v>3.1258836929081005E-2</v>
      </c>
      <c r="DM303" s="621">
        <f t="shared" si="729"/>
        <v>-7.2071564162253E-3</v>
      </c>
      <c r="DN303" s="621"/>
      <c r="DP303" s="621">
        <f t="shared" si="730"/>
        <v>-4.5840728784326108E-2</v>
      </c>
      <c r="DQ303" s="621">
        <f t="shared" si="731"/>
        <v>-4.5840728784326108E-2</v>
      </c>
      <c r="DR303" s="621">
        <f t="shared" si="732"/>
        <v>-4.5840728784326108E-2</v>
      </c>
      <c r="DS303" s="621">
        <f t="shared" si="733"/>
        <v>0</v>
      </c>
      <c r="DU303" s="621">
        <f t="shared" si="734"/>
        <v>0</v>
      </c>
      <c r="DV303" s="621">
        <f t="shared" si="735"/>
        <v>0</v>
      </c>
      <c r="DW303" s="621">
        <f t="shared" si="736"/>
        <v>0</v>
      </c>
      <c r="DX303" s="621">
        <f t="shared" si="737"/>
        <v>0</v>
      </c>
      <c r="EB303" s="621">
        <f t="shared" si="738"/>
        <v>0.9951154600880342</v>
      </c>
      <c r="EC303" s="621">
        <f t="shared" si="739"/>
        <v>0.73979169138752343</v>
      </c>
      <c r="ED303" s="621">
        <f t="shared" si="704"/>
        <v>0.79024454235632879</v>
      </c>
      <c r="EE303" s="621"/>
      <c r="EF303" s="621">
        <f t="shared" si="740"/>
        <v>0.95519408499912306</v>
      </c>
      <c r="EG303" s="621">
        <f t="shared" si="741"/>
        <v>1.2541261234327736</v>
      </c>
      <c r="EH303" s="621">
        <f t="shared" si="705"/>
        <v>0.70847385777772798</v>
      </c>
      <c r="EI303" s="621"/>
      <c r="EJ303" s="621">
        <f t="shared" si="742"/>
        <v>1.0082176700310717</v>
      </c>
      <c r="EK303" s="621">
        <f t="shared" si="743"/>
        <v>1.0956025042056607</v>
      </c>
      <c r="EL303" s="621">
        <f t="shared" si="706"/>
        <v>1.1154188344831355</v>
      </c>
      <c r="EM303" s="621"/>
      <c r="EP303" s="577"/>
    </row>
    <row r="304" spans="1:146" x14ac:dyDescent="0.2">
      <c r="A304" s="615" t="s">
        <v>218</v>
      </c>
      <c r="B304" s="571">
        <f t="shared" si="670"/>
        <v>1999</v>
      </c>
      <c r="D304" s="626">
        <f>Mining_Data!M39</f>
        <v>334.46813534361132</v>
      </c>
      <c r="E304" s="626">
        <f>Mining_Data!N39</f>
        <v>365.4513727002012</v>
      </c>
      <c r="F304" s="626">
        <f>Mining_Data!O39</f>
        <v>74.290044391860789</v>
      </c>
      <c r="G304" s="626"/>
      <c r="H304" s="626">
        <f t="shared" si="744"/>
        <v>774.20955243567334</v>
      </c>
      <c r="I304" s="631"/>
      <c r="J304" s="632">
        <f t="shared" si="748"/>
        <v>250552.64028000002</v>
      </c>
      <c r="K304" s="632">
        <f t="shared" si="748"/>
        <v>132152.3799</v>
      </c>
      <c r="L304" s="632">
        <f t="shared" si="748"/>
        <v>69785.5</v>
      </c>
      <c r="M304" s="632"/>
      <c r="N304" s="632">
        <f t="shared" si="707"/>
        <v>452490.52017999999</v>
      </c>
      <c r="O304" s="772"/>
      <c r="P304" s="770"/>
      <c r="Q304" s="770"/>
      <c r="R304" s="632">
        <f t="shared" si="749"/>
        <v>169243.32047609129</v>
      </c>
      <c r="S304" s="632">
        <f t="shared" si="749"/>
        <v>89266.301716474831</v>
      </c>
      <c r="T304" s="632">
        <f t="shared" si="749"/>
        <v>47138.715951607723</v>
      </c>
      <c r="U304" s="641"/>
      <c r="V304" s="626">
        <f t="shared" si="708"/>
        <v>305648.33814417385</v>
      </c>
      <c r="X304" s="635">
        <f t="shared" si="674"/>
        <v>1.3349216155528565</v>
      </c>
      <c r="Y304" s="635">
        <f t="shared" si="675"/>
        <v>2.765378671021582</v>
      </c>
      <c r="Z304" s="635">
        <f t="shared" si="676"/>
        <v>1.0645484289982989</v>
      </c>
      <c r="AA304" s="626"/>
      <c r="AB304" s="626">
        <f t="shared" si="709"/>
        <v>1.7109961820364636</v>
      </c>
      <c r="AE304" s="635">
        <f t="shared" si="710"/>
        <v>1.9762560460450258</v>
      </c>
      <c r="AF304" s="635">
        <f t="shared" si="711"/>
        <v>4.0939454830439574</v>
      </c>
      <c r="AG304" s="635">
        <f t="shared" si="712"/>
        <v>1.575987866706561</v>
      </c>
      <c r="AH304" s="626"/>
      <c r="AI304" s="635">
        <f t="shared" si="677"/>
        <v>2.5330075639753025</v>
      </c>
      <c r="AK304" s="636">
        <f t="shared" si="678"/>
        <v>0.80320472503973483</v>
      </c>
      <c r="AL304" s="636">
        <f t="shared" si="679"/>
        <v>0.70182342059340064</v>
      </c>
      <c r="AM304" s="636">
        <f t="shared" si="680"/>
        <v>1.0455386235029358</v>
      </c>
      <c r="AN304" s="637"/>
      <c r="AO304" s="636">
        <f t="shared" si="681"/>
        <v>0.87747817656130378</v>
      </c>
      <c r="AQ304" s="631">
        <f t="shared" si="713"/>
        <v>1.480428530799212</v>
      </c>
      <c r="AR304" s="631">
        <f t="shared" si="714"/>
        <v>1.480428530799212</v>
      </c>
      <c r="AS304" s="631">
        <f t="shared" si="715"/>
        <v>1.480428530799212</v>
      </c>
      <c r="AT304" s="631"/>
      <c r="AU304" s="631">
        <f t="shared" si="682"/>
        <v>1.4804285307992118</v>
      </c>
      <c r="AW304" s="631">
        <f t="shared" si="750"/>
        <v>0.55371909267918051</v>
      </c>
      <c r="AX304" s="631">
        <f t="shared" si="750"/>
        <v>0.2920555768713784</v>
      </c>
      <c r="AY304" s="631">
        <f t="shared" si="750"/>
        <v>0.15422533044944109</v>
      </c>
      <c r="AZ304" s="646"/>
      <c r="BA304" s="631">
        <f t="shared" si="716"/>
        <v>1</v>
      </c>
      <c r="BC304" s="621"/>
      <c r="BD304" s="638">
        <f t="shared" si="684"/>
        <v>0.80320472503973483</v>
      </c>
      <c r="BE304" s="638">
        <f t="shared" si="685"/>
        <v>0.70182342059340064</v>
      </c>
      <c r="BF304" s="638">
        <f t="shared" si="686"/>
        <v>1.0455386235029358</v>
      </c>
      <c r="BG304" s="638">
        <v>1</v>
      </c>
      <c r="BH304" s="629"/>
      <c r="BI304" s="638">
        <f t="shared" si="687"/>
        <v>1.480428530799212</v>
      </c>
      <c r="BJ304" s="638">
        <f t="shared" si="688"/>
        <v>1.480428530799212</v>
      </c>
      <c r="BK304" s="638">
        <f t="shared" si="689"/>
        <v>1.480428530799212</v>
      </c>
      <c r="BL304" s="638">
        <v>1</v>
      </c>
      <c r="BN304" s="638">
        <v>1</v>
      </c>
      <c r="BO304" s="638">
        <v>1</v>
      </c>
      <c r="BP304" s="638">
        <v>1</v>
      </c>
      <c r="BQ304" s="638">
        <v>1</v>
      </c>
      <c r="BT304" s="630">
        <f t="shared" si="690"/>
        <v>1.3378100693674984</v>
      </c>
      <c r="BU304" s="630">
        <f t="shared" si="691"/>
        <v>0.61116351788516088</v>
      </c>
      <c r="BV304" s="630">
        <f t="shared" si="692"/>
        <v>0.69649996342953269</v>
      </c>
      <c r="BW304" s="630">
        <f t="shared" si="693"/>
        <v>1.1272802507077624</v>
      </c>
      <c r="BX304" s="630">
        <v>1</v>
      </c>
      <c r="BY304" s="630">
        <v>1</v>
      </c>
      <c r="BZ304" s="630">
        <f t="shared" si="694"/>
        <v>0.77840286478041232</v>
      </c>
      <c r="CA304" s="630">
        <f t="shared" si="717"/>
        <v>0.81762070825683164</v>
      </c>
      <c r="CB304" s="630">
        <f t="shared" si="695"/>
        <v>0.81762070825683142</v>
      </c>
      <c r="CC304" s="630"/>
      <c r="CD304" s="630">
        <f t="shared" si="696"/>
        <v>0.78515065339279089</v>
      </c>
      <c r="CE304" s="621">
        <f t="shared" si="745"/>
        <v>1.0000000000000002</v>
      </c>
      <c r="CG304" s="575"/>
      <c r="CI304" s="621">
        <f t="shared" si="697"/>
        <v>0.43201241096983395</v>
      </c>
      <c r="CJ304" s="621">
        <f t="shared" si="698"/>
        <v>0.47203159861627442</v>
      </c>
      <c r="CK304" s="621">
        <f t="shared" si="699"/>
        <v>9.595599041389162E-2</v>
      </c>
      <c r="CL304" s="621">
        <f t="shared" si="700"/>
        <v>0</v>
      </c>
      <c r="CN304" s="621">
        <f t="shared" si="746"/>
        <v>0.42261772761386351</v>
      </c>
      <c r="CO304" s="621">
        <f t="shared" si="746"/>
        <v>0.47307995040336548</v>
      </c>
      <c r="CP304" s="621">
        <f t="shared" si="746"/>
        <v>0.10401349189871589</v>
      </c>
      <c r="CQ304" s="621"/>
      <c r="CR304" s="621">
        <f t="shared" si="702"/>
        <v>0.99971116991594489</v>
      </c>
      <c r="CS304" s="621"/>
      <c r="CT304" s="621">
        <f t="shared" si="747"/>
        <v>0.42273982759380085</v>
      </c>
      <c r="CU304" s="621">
        <f t="shared" si="747"/>
        <v>0.47321662960226979</v>
      </c>
      <c r="CV304" s="621">
        <f t="shared" si="747"/>
        <v>0.10404354280392934</v>
      </c>
      <c r="CW304" s="621">
        <f t="shared" si="747"/>
        <v>0</v>
      </c>
      <c r="CZ304" s="621">
        <f t="shared" si="719"/>
        <v>8.9888040289813082E-3</v>
      </c>
      <c r="DA304" s="621">
        <f t="shared" si="720"/>
        <v>-3.6550063600337739E-2</v>
      </c>
      <c r="DB304" s="621">
        <f t="shared" si="721"/>
        <v>-1.5397987721724437E-2</v>
      </c>
      <c r="DC304" s="621">
        <f t="shared" si="722"/>
        <v>0</v>
      </c>
      <c r="DE304" s="621">
        <f t="shared" si="723"/>
        <v>-1.7045419751325619E-2</v>
      </c>
      <c r="DF304" s="621">
        <f t="shared" si="724"/>
        <v>-1.7045419751325844E-2</v>
      </c>
      <c r="DG304" s="621">
        <f t="shared" si="725"/>
        <v>-1.7045419751325844E-2</v>
      </c>
      <c r="DH304" s="621">
        <f t="shared" si="726"/>
        <v>0</v>
      </c>
      <c r="DI304" s="621"/>
      <c r="DK304" s="621">
        <f t="shared" si="727"/>
        <v>3.0625713966290258E-2</v>
      </c>
      <c r="DL304" s="621">
        <f t="shared" si="728"/>
        <v>2.7594426451113714E-2</v>
      </c>
      <c r="DM304" s="621">
        <f t="shared" si="729"/>
        <v>-0.14827395327160789</v>
      </c>
      <c r="DN304" s="621"/>
      <c r="DP304" s="621">
        <f t="shared" si="730"/>
        <v>-1.7045419751325619E-2</v>
      </c>
      <c r="DQ304" s="621">
        <f t="shared" si="731"/>
        <v>-1.7045419751325844E-2</v>
      </c>
      <c r="DR304" s="621">
        <f t="shared" si="732"/>
        <v>-1.7045419751325844E-2</v>
      </c>
      <c r="DS304" s="621">
        <f t="shared" si="733"/>
        <v>0</v>
      </c>
      <c r="DU304" s="621">
        <f t="shared" si="734"/>
        <v>0</v>
      </c>
      <c r="DV304" s="621">
        <f t="shared" si="735"/>
        <v>0</v>
      </c>
      <c r="DW304" s="621">
        <f t="shared" si="736"/>
        <v>0</v>
      </c>
      <c r="DX304" s="621">
        <f t="shared" si="737"/>
        <v>0</v>
      </c>
      <c r="EB304" s="621">
        <f t="shared" si="738"/>
        <v>0.98501517322649612</v>
      </c>
      <c r="EC304" s="621">
        <f t="shared" si="739"/>
        <v>0.72870604104360392</v>
      </c>
      <c r="ED304" s="621">
        <f t="shared" si="704"/>
        <v>0.77840286478041232</v>
      </c>
      <c r="EE304" s="621"/>
      <c r="EF304" s="621">
        <f t="shared" si="740"/>
        <v>0.98309903150731071</v>
      </c>
      <c r="EG304" s="621">
        <f t="shared" si="741"/>
        <v>1.2329301773347778</v>
      </c>
      <c r="EH304" s="621">
        <f t="shared" si="705"/>
        <v>0.69649996342953269</v>
      </c>
      <c r="EI304" s="621"/>
      <c r="EJ304" s="621">
        <f t="shared" si="742"/>
        <v>1.0106340469229418</v>
      </c>
      <c r="EK304" s="621">
        <f t="shared" si="743"/>
        <v>1.1072531926442764</v>
      </c>
      <c r="EL304" s="621">
        <f t="shared" si="706"/>
        <v>1.1272802507077624</v>
      </c>
      <c r="EM304" s="621"/>
      <c r="EP304" s="577"/>
    </row>
    <row r="305" spans="1:146" x14ac:dyDescent="0.2">
      <c r="A305" s="615" t="s">
        <v>218</v>
      </c>
      <c r="B305" s="571">
        <f t="shared" si="670"/>
        <v>2000</v>
      </c>
      <c r="D305" s="626">
        <f>Mining_Data!M40</f>
        <v>350.99103306179762</v>
      </c>
      <c r="E305" s="626">
        <f>Mining_Data!N40</f>
        <v>354.48985466247569</v>
      </c>
      <c r="F305" s="626">
        <f>Mining_Data!O40</f>
        <v>85.139310637083923</v>
      </c>
      <c r="G305" s="626"/>
      <c r="H305" s="626">
        <f t="shared" si="744"/>
        <v>790.62019836135721</v>
      </c>
      <c r="I305" s="631"/>
      <c r="J305" s="632">
        <f t="shared" si="748"/>
        <v>260598.10067999997</v>
      </c>
      <c r="K305" s="632">
        <f t="shared" si="748"/>
        <v>134013.62834999998</v>
      </c>
      <c r="L305" s="632">
        <f t="shared" si="748"/>
        <v>81237.5</v>
      </c>
      <c r="M305" s="632"/>
      <c r="N305" s="632">
        <f t="shared" si="707"/>
        <v>475849.22902999993</v>
      </c>
      <c r="O305" s="772"/>
      <c r="P305" s="770"/>
      <c r="Q305" s="770"/>
      <c r="R305" s="632">
        <f t="shared" si="749"/>
        <v>148574.66597488604</v>
      </c>
      <c r="S305" s="632">
        <f t="shared" si="749"/>
        <v>76405.123507148688</v>
      </c>
      <c r="T305" s="632">
        <f t="shared" si="749"/>
        <v>46315.895609522857</v>
      </c>
      <c r="U305" s="641"/>
      <c r="V305" s="626">
        <f t="shared" si="708"/>
        <v>271295.68509155762</v>
      </c>
      <c r="X305" s="635">
        <f t="shared" si="674"/>
        <v>1.3468671956776659</v>
      </c>
      <c r="Y305" s="635">
        <f t="shared" si="675"/>
        <v>2.6451776511614442</v>
      </c>
      <c r="Z305" s="635">
        <f t="shared" si="676"/>
        <v>1.0480296739447166</v>
      </c>
      <c r="AA305" s="626"/>
      <c r="AB305" s="626">
        <f t="shared" si="709"/>
        <v>1.6614930741256126</v>
      </c>
      <c r="AE305" s="635">
        <f t="shared" si="710"/>
        <v>2.3623881686607766</v>
      </c>
      <c r="AF305" s="635">
        <f t="shared" si="711"/>
        <v>4.6396084240254982</v>
      </c>
      <c r="AG305" s="635">
        <f t="shared" si="712"/>
        <v>1.8382309035945472</v>
      </c>
      <c r="AH305" s="626"/>
      <c r="AI305" s="635">
        <f t="shared" si="677"/>
        <v>2.9142380133857881</v>
      </c>
      <c r="AK305" s="636">
        <f t="shared" si="678"/>
        <v>0.81039222300800617</v>
      </c>
      <c r="AL305" s="636">
        <f t="shared" si="679"/>
        <v>0.67131769210092873</v>
      </c>
      <c r="AM305" s="636">
        <f t="shared" si="680"/>
        <v>1.0293148464062414</v>
      </c>
      <c r="AN305" s="637"/>
      <c r="AO305" s="636">
        <f t="shared" si="681"/>
        <v>0.85209068749512118</v>
      </c>
      <c r="AQ305" s="631">
        <f t="shared" si="713"/>
        <v>1.7539874578890156</v>
      </c>
      <c r="AR305" s="631">
        <f t="shared" si="714"/>
        <v>1.7539874578890156</v>
      </c>
      <c r="AS305" s="631">
        <f t="shared" si="715"/>
        <v>1.7539874578890153</v>
      </c>
      <c r="AT305" s="631"/>
      <c r="AU305" s="631">
        <f t="shared" si="682"/>
        <v>1.7539874578890151</v>
      </c>
      <c r="AW305" s="631">
        <f t="shared" si="750"/>
        <v>0.54764846674485312</v>
      </c>
      <c r="AX305" s="631">
        <f t="shared" si="750"/>
        <v>0.28163044127061321</v>
      </c>
      <c r="AY305" s="631">
        <f t="shared" si="750"/>
        <v>0.17072109198453356</v>
      </c>
      <c r="AZ305" s="646"/>
      <c r="BA305" s="631">
        <f t="shared" si="716"/>
        <v>0.99999999999999989</v>
      </c>
      <c r="BC305" s="621"/>
      <c r="BD305" s="638">
        <f t="shared" si="684"/>
        <v>0.81039222300800617</v>
      </c>
      <c r="BE305" s="638">
        <f t="shared" si="685"/>
        <v>0.67131769210092873</v>
      </c>
      <c r="BF305" s="638">
        <f t="shared" si="686"/>
        <v>1.0293148464062414</v>
      </c>
      <c r="BG305" s="638">
        <v>1</v>
      </c>
      <c r="BH305" s="629"/>
      <c r="BI305" s="638">
        <f t="shared" si="687"/>
        <v>1.7539874578890156</v>
      </c>
      <c r="BJ305" s="638">
        <f t="shared" si="688"/>
        <v>1.7539874578890156</v>
      </c>
      <c r="BK305" s="638">
        <f t="shared" si="689"/>
        <v>1.7539874578890153</v>
      </c>
      <c r="BL305" s="638">
        <v>1</v>
      </c>
      <c r="BN305" s="638">
        <v>1</v>
      </c>
      <c r="BO305" s="638">
        <v>1</v>
      </c>
      <c r="BP305" s="638">
        <v>1</v>
      </c>
      <c r="BQ305" s="638">
        <v>1</v>
      </c>
      <c r="BT305" s="630">
        <f t="shared" si="690"/>
        <v>1.1874499350958043</v>
      </c>
      <c r="BU305" s="630">
        <f t="shared" si="691"/>
        <v>0.70314671836996023</v>
      </c>
      <c r="BV305" s="630">
        <f t="shared" si="692"/>
        <v>0.82520174048256623</v>
      </c>
      <c r="BW305" s="630">
        <f t="shared" si="693"/>
        <v>1.1147037166106197</v>
      </c>
      <c r="BX305" s="630">
        <v>1</v>
      </c>
      <c r="BY305" s="630">
        <v>1</v>
      </c>
      <c r="BZ305" s="630">
        <f t="shared" si="694"/>
        <v>0.76441001747621062</v>
      </c>
      <c r="CA305" s="630">
        <f t="shared" si="717"/>
        <v>0.83495152509123682</v>
      </c>
      <c r="CB305" s="630">
        <f t="shared" si="695"/>
        <v>0.83495152509123705</v>
      </c>
      <c r="CC305" s="630"/>
      <c r="CD305" s="630">
        <f t="shared" si="696"/>
        <v>0.91985544706946865</v>
      </c>
      <c r="CE305" s="621">
        <f t="shared" si="745"/>
        <v>0.99999999999999978</v>
      </c>
      <c r="CG305" s="575"/>
      <c r="CI305" s="621">
        <f t="shared" si="697"/>
        <v>0.44394392375664465</v>
      </c>
      <c r="CJ305" s="621">
        <f t="shared" si="698"/>
        <v>0.44836933763796177</v>
      </c>
      <c r="CK305" s="621">
        <f t="shared" si="699"/>
        <v>0.10768673860539361</v>
      </c>
      <c r="CL305" s="621">
        <f t="shared" si="700"/>
        <v>0</v>
      </c>
      <c r="CN305" s="621">
        <f t="shared" si="746"/>
        <v>0.43795107924710897</v>
      </c>
      <c r="CO305" s="621">
        <f t="shared" si="746"/>
        <v>0.46009906280669405</v>
      </c>
      <c r="CP305" s="621">
        <f t="shared" si="746"/>
        <v>0.10170864059517604</v>
      </c>
      <c r="CQ305" s="621"/>
      <c r="CR305" s="621">
        <f t="shared" si="702"/>
        <v>0.99975878264897899</v>
      </c>
      <c r="CS305" s="621"/>
      <c r="CT305" s="621">
        <f t="shared" si="747"/>
        <v>0.43805674613500856</v>
      </c>
      <c r="CU305" s="621">
        <f t="shared" si="747"/>
        <v>0.46021007346152765</v>
      </c>
      <c r="CV305" s="621">
        <f t="shared" si="747"/>
        <v>0.10173318040346391</v>
      </c>
      <c r="CW305" s="621">
        <f t="shared" si="747"/>
        <v>0</v>
      </c>
      <c r="CZ305" s="621">
        <f t="shared" si="719"/>
        <v>8.9087247139931266E-3</v>
      </c>
      <c r="DA305" s="621">
        <f t="shared" si="720"/>
        <v>-4.4439349187008585E-2</v>
      </c>
      <c r="DB305" s="621">
        <f t="shared" si="721"/>
        <v>-1.5638798582616378E-2</v>
      </c>
      <c r="DC305" s="621">
        <f t="shared" si="722"/>
        <v>0</v>
      </c>
      <c r="DE305" s="621">
        <f t="shared" si="723"/>
        <v>0.16956014964559379</v>
      </c>
      <c r="DF305" s="621">
        <f t="shared" si="724"/>
        <v>0.16956014964559379</v>
      </c>
      <c r="DG305" s="621">
        <f t="shared" si="725"/>
        <v>0.16956014964559379</v>
      </c>
      <c r="DH305" s="621">
        <f t="shared" si="726"/>
        <v>0</v>
      </c>
      <c r="DI305" s="621"/>
      <c r="DK305" s="621">
        <f t="shared" si="727"/>
        <v>-1.1023908159955232E-2</v>
      </c>
      <c r="DL305" s="621">
        <f t="shared" si="728"/>
        <v>-3.6348396364373856E-2</v>
      </c>
      <c r="DM305" s="621">
        <f t="shared" si="729"/>
        <v>0.10161646614249384</v>
      </c>
      <c r="DN305" s="621"/>
      <c r="DP305" s="621">
        <f t="shared" si="730"/>
        <v>0.16956014964559379</v>
      </c>
      <c r="DQ305" s="621">
        <f t="shared" si="731"/>
        <v>0.16956014964559379</v>
      </c>
      <c r="DR305" s="621">
        <f t="shared" si="732"/>
        <v>0.16956014964559379</v>
      </c>
      <c r="DS305" s="621">
        <f t="shared" si="733"/>
        <v>0</v>
      </c>
      <c r="DU305" s="621">
        <f t="shared" si="734"/>
        <v>0</v>
      </c>
      <c r="DV305" s="621">
        <f t="shared" si="735"/>
        <v>0</v>
      </c>
      <c r="DW305" s="621">
        <f t="shared" si="736"/>
        <v>0</v>
      </c>
      <c r="DX305" s="621">
        <f t="shared" si="737"/>
        <v>0</v>
      </c>
      <c r="EB305" s="621">
        <f t="shared" si="738"/>
        <v>0.98202364362039041</v>
      </c>
      <c r="EC305" s="621">
        <f t="shared" si="739"/>
        <v>0.71560656155382973</v>
      </c>
      <c r="ED305" s="621">
        <f t="shared" si="704"/>
        <v>0.76441001747621062</v>
      </c>
      <c r="EE305" s="621"/>
      <c r="EF305" s="621">
        <f t="shared" si="740"/>
        <v>1.1847836092041013</v>
      </c>
      <c r="EG305" s="621">
        <f t="shared" si="741"/>
        <v>1.4607554653993506</v>
      </c>
      <c r="EH305" s="621">
        <f t="shared" si="705"/>
        <v>0.82520174048256623</v>
      </c>
      <c r="EI305" s="621"/>
      <c r="EJ305" s="621">
        <f t="shared" si="742"/>
        <v>0.98884347163072694</v>
      </c>
      <c r="EK305" s="621">
        <f t="shared" si="743"/>
        <v>1.0949000909885722</v>
      </c>
      <c r="EL305" s="621">
        <f t="shared" si="706"/>
        <v>1.1147037166106197</v>
      </c>
      <c r="EM305" s="621"/>
      <c r="EP305" s="577"/>
    </row>
    <row r="306" spans="1:146" x14ac:dyDescent="0.2">
      <c r="A306" s="615" t="s">
        <v>218</v>
      </c>
      <c r="B306" s="571">
        <f t="shared" si="670"/>
        <v>2001</v>
      </c>
      <c r="D306" s="626">
        <f>Mining_Data!M41</f>
        <v>367.55189025416587</v>
      </c>
      <c r="E306" s="626">
        <f>Mining_Data!N41</f>
        <v>335.1828846429205</v>
      </c>
      <c r="F306" s="626">
        <f>Mining_Data!O41</f>
        <v>95.394748685603474</v>
      </c>
      <c r="G306" s="626"/>
      <c r="H306" s="626">
        <f t="shared" si="744"/>
        <v>798.1295235826899</v>
      </c>
      <c r="I306" s="631"/>
      <c r="J306" s="632">
        <f t="shared" si="748"/>
        <v>270494.87375999999</v>
      </c>
      <c r="K306" s="632">
        <f t="shared" si="748"/>
        <v>132722.09894999999</v>
      </c>
      <c r="L306" s="632">
        <f t="shared" si="748"/>
        <v>92480.6</v>
      </c>
      <c r="M306" s="632"/>
      <c r="N306" s="632">
        <f t="shared" si="707"/>
        <v>495697.57270999998</v>
      </c>
      <c r="O306" s="772"/>
      <c r="P306" s="770"/>
      <c r="Q306" s="770"/>
      <c r="R306" s="632">
        <f t="shared" si="749"/>
        <v>167719.80160860714</v>
      </c>
      <c r="S306" s="632">
        <f t="shared" si="749"/>
        <v>82294.070107674212</v>
      </c>
      <c r="T306" s="632">
        <f t="shared" si="749"/>
        <v>57342.409743436147</v>
      </c>
      <c r="U306" s="641"/>
      <c r="V306" s="626">
        <f t="shared" si="708"/>
        <v>307356.28145971749</v>
      </c>
      <c r="X306" s="635">
        <f t="shared" si="674"/>
        <v>1.3588127758024759</v>
      </c>
      <c r="Y306" s="635">
        <f t="shared" si="675"/>
        <v>2.5254489440314911</v>
      </c>
      <c r="Z306" s="635">
        <f t="shared" si="676"/>
        <v>1.0315109188911347</v>
      </c>
      <c r="AA306" s="626"/>
      <c r="AB306" s="626">
        <f t="shared" si="709"/>
        <v>1.6101138426385295</v>
      </c>
      <c r="AE306" s="635">
        <f t="shared" si="710"/>
        <v>2.1914638982932328</v>
      </c>
      <c r="AF306" s="635">
        <f t="shared" si="711"/>
        <v>4.0729895143643349</v>
      </c>
      <c r="AG306" s="635">
        <f t="shared" si="712"/>
        <v>1.6635985322629923</v>
      </c>
      <c r="AH306" s="626"/>
      <c r="AI306" s="635">
        <f t="shared" si="677"/>
        <v>2.5967568314926202</v>
      </c>
      <c r="AK306" s="636">
        <f t="shared" si="678"/>
        <v>0.81757972097627796</v>
      </c>
      <c r="AL306" s="636">
        <f t="shared" si="679"/>
        <v>0.64093183150913946</v>
      </c>
      <c r="AM306" s="636">
        <f t="shared" si="680"/>
        <v>1.0130910693095474</v>
      </c>
      <c r="AN306" s="637"/>
      <c r="AO306" s="636">
        <f t="shared" si="681"/>
        <v>0.82574103526810871</v>
      </c>
      <c r="AQ306" s="631">
        <f t="shared" si="713"/>
        <v>1.6127784028222854</v>
      </c>
      <c r="AR306" s="631">
        <f t="shared" si="714"/>
        <v>1.6127784028222854</v>
      </c>
      <c r="AS306" s="631">
        <f t="shared" si="715"/>
        <v>1.6127784028222854</v>
      </c>
      <c r="AT306" s="631"/>
      <c r="AU306" s="631">
        <f t="shared" si="682"/>
        <v>1.6127784028222854</v>
      </c>
      <c r="AW306" s="631">
        <f t="shared" si="750"/>
        <v>0.54568529008764932</v>
      </c>
      <c r="AX306" s="631">
        <f t="shared" si="750"/>
        <v>0.26774813163680139</v>
      </c>
      <c r="AY306" s="631">
        <f t="shared" si="750"/>
        <v>0.18656657827554932</v>
      </c>
      <c r="AZ306" s="646"/>
      <c r="BA306" s="631">
        <f t="shared" si="716"/>
        <v>1</v>
      </c>
      <c r="BC306" s="621"/>
      <c r="BD306" s="638">
        <f t="shared" si="684"/>
        <v>0.81757972097627796</v>
      </c>
      <c r="BE306" s="638">
        <f t="shared" si="685"/>
        <v>0.64093183150913946</v>
      </c>
      <c r="BF306" s="638">
        <f t="shared" si="686"/>
        <v>1.0130910693095474</v>
      </c>
      <c r="BG306" s="638">
        <v>1</v>
      </c>
      <c r="BH306" s="629"/>
      <c r="BI306" s="638">
        <f t="shared" si="687"/>
        <v>1.6127784028222854</v>
      </c>
      <c r="BJ306" s="638">
        <f t="shared" si="688"/>
        <v>1.6127784028222854</v>
      </c>
      <c r="BK306" s="638">
        <f t="shared" si="689"/>
        <v>1.6127784028222854</v>
      </c>
      <c r="BL306" s="638">
        <v>1</v>
      </c>
      <c r="BN306" s="638">
        <v>1</v>
      </c>
      <c r="BO306" s="638">
        <v>1</v>
      </c>
      <c r="BP306" s="638">
        <v>1</v>
      </c>
      <c r="BQ306" s="638">
        <v>1</v>
      </c>
      <c r="BT306" s="630">
        <f t="shared" si="690"/>
        <v>1.3452856662554664</v>
      </c>
      <c r="BU306" s="630">
        <f t="shared" si="691"/>
        <v>0.6265449273813648</v>
      </c>
      <c r="BV306" s="630">
        <f t="shared" si="692"/>
        <v>0.75876685379688413</v>
      </c>
      <c r="BW306" s="630">
        <f t="shared" si="693"/>
        <v>1.0997643754002739</v>
      </c>
      <c r="BX306" s="630">
        <v>1</v>
      </c>
      <c r="BY306" s="630">
        <v>1</v>
      </c>
      <c r="BZ306" s="630">
        <f t="shared" si="694"/>
        <v>0.75083450031518728</v>
      </c>
      <c r="CA306" s="630">
        <f t="shared" si="717"/>
        <v>0.84288191007122215</v>
      </c>
      <c r="CB306" s="630">
        <f t="shared" si="695"/>
        <v>0.84288191007122215</v>
      </c>
      <c r="CC306" s="630"/>
      <c r="CD306" s="630">
        <f t="shared" si="696"/>
        <v>0.83446475504036122</v>
      </c>
      <c r="CE306" s="621">
        <f t="shared" si="745"/>
        <v>1</v>
      </c>
      <c r="CG306" s="575"/>
      <c r="CI306" s="621">
        <f t="shared" si="697"/>
        <v>0.46051659460519356</v>
      </c>
      <c r="CJ306" s="621">
        <f t="shared" si="698"/>
        <v>0.41996051359976289</v>
      </c>
      <c r="CK306" s="621">
        <f t="shared" si="699"/>
        <v>0.11952289179504351</v>
      </c>
      <c r="CL306" s="621">
        <f t="shared" si="700"/>
        <v>0</v>
      </c>
      <c r="CN306" s="621">
        <f t="shared" si="746"/>
        <v>0.4521796437389205</v>
      </c>
      <c r="CO306" s="621">
        <f t="shared" si="746"/>
        <v>0.43400997456078549</v>
      </c>
      <c r="CP306" s="621">
        <f t="shared" si="746"/>
        <v>0.11350197621427059</v>
      </c>
      <c r="CQ306" s="621"/>
      <c r="CR306" s="621">
        <f t="shared" si="702"/>
        <v>0.9996915945139766</v>
      </c>
      <c r="CT306" s="621">
        <f t="shared" si="747"/>
        <v>0.4523191414435751</v>
      </c>
      <c r="CU306" s="621">
        <f t="shared" si="747"/>
        <v>0.43414386691106427</v>
      </c>
      <c r="CV306" s="621">
        <f t="shared" si="747"/>
        <v>0.11353699164536062</v>
      </c>
      <c r="CW306" s="621">
        <f t="shared" si="747"/>
        <v>0</v>
      </c>
      <c r="CZ306" s="621">
        <f t="shared" si="719"/>
        <v>8.8300596278832275E-3</v>
      </c>
      <c r="DA306" s="621">
        <f t="shared" si="720"/>
        <v>-4.6319381415882072E-2</v>
      </c>
      <c r="DB306" s="621">
        <f t="shared" si="721"/>
        <v>-1.5887261408117741E-2</v>
      </c>
      <c r="DC306" s="621">
        <f t="shared" si="722"/>
        <v>0</v>
      </c>
      <c r="DE306" s="621">
        <f t="shared" si="723"/>
        <v>-8.3933335650001009E-2</v>
      </c>
      <c r="DF306" s="621">
        <f t="shared" si="724"/>
        <v>-8.3933335650001009E-2</v>
      </c>
      <c r="DG306" s="621">
        <f t="shared" si="725"/>
        <v>-8.3933335650000884E-2</v>
      </c>
      <c r="DH306" s="621">
        <f t="shared" si="726"/>
        <v>0</v>
      </c>
      <c r="DI306" s="621"/>
      <c r="DJ306" s="621">
        <f t="shared" ref="DJ306:DJ313" si="751">SUM(DE306:DH306)</f>
        <v>-0.25180000695000293</v>
      </c>
      <c r="DK306" s="621">
        <f t="shared" si="727"/>
        <v>-3.5911792804136822E-3</v>
      </c>
      <c r="DL306" s="621">
        <f t="shared" si="728"/>
        <v>-5.0548988254715946E-2</v>
      </c>
      <c r="DM306" s="621">
        <f t="shared" si="729"/>
        <v>8.8756979570435324E-2</v>
      </c>
      <c r="DN306" s="621"/>
      <c r="DP306" s="621">
        <f t="shared" si="730"/>
        <v>-8.3933335650001009E-2</v>
      </c>
      <c r="DQ306" s="621">
        <f t="shared" si="731"/>
        <v>-8.3933335650001009E-2</v>
      </c>
      <c r="DR306" s="621">
        <f t="shared" si="732"/>
        <v>-8.3933335650000884E-2</v>
      </c>
      <c r="DS306" s="621">
        <f t="shared" si="733"/>
        <v>0</v>
      </c>
      <c r="DU306" s="621">
        <f t="shared" si="734"/>
        <v>0</v>
      </c>
      <c r="DV306" s="621">
        <f t="shared" si="735"/>
        <v>0</v>
      </c>
      <c r="DW306" s="621">
        <f t="shared" si="736"/>
        <v>0</v>
      </c>
      <c r="DX306" s="621">
        <f t="shared" si="737"/>
        <v>0</v>
      </c>
      <c r="EB306" s="621">
        <f t="shared" si="738"/>
        <v>0.98224052949247775</v>
      </c>
      <c r="EC306" s="621">
        <f t="shared" si="739"/>
        <v>0.70289776792892511</v>
      </c>
      <c r="ED306" s="621">
        <f t="shared" si="704"/>
        <v>0.75083450031518728</v>
      </c>
      <c r="EE306" s="621"/>
      <c r="EF306" s="621">
        <f t="shared" si="740"/>
        <v>0.91949255142526498</v>
      </c>
      <c r="EG306" s="621">
        <f t="shared" si="741"/>
        <v>1.3431537698884493</v>
      </c>
      <c r="EH306" s="621">
        <f t="shared" si="705"/>
        <v>0.75876685379688413</v>
      </c>
      <c r="EJ306" s="621">
        <f t="shared" si="742"/>
        <v>0.98659792643755539</v>
      </c>
      <c r="EK306" s="621">
        <f t="shared" si="743"/>
        <v>1.0802261594256162</v>
      </c>
      <c r="EL306" s="621">
        <f t="shared" si="706"/>
        <v>1.0997643754002739</v>
      </c>
      <c r="EP306" s="577"/>
    </row>
    <row r="307" spans="1:146" x14ac:dyDescent="0.2">
      <c r="A307" s="615" t="s">
        <v>218</v>
      </c>
      <c r="B307" s="571">
        <f t="shared" si="670"/>
        <v>2002</v>
      </c>
      <c r="D307" s="626">
        <f>Mining_Data!M42</f>
        <v>347.65763221967148</v>
      </c>
      <c r="E307" s="626">
        <f>Mining_Data!N42</f>
        <v>305.80749066501244</v>
      </c>
      <c r="F307" s="626">
        <f>Mining_Data!O42</f>
        <v>69.707631828035431</v>
      </c>
      <c r="G307" s="626"/>
      <c r="H307" s="626">
        <f t="shared" ref="H307:H312" si="752">SUM(D307:G307)</f>
        <v>723.17275471271944</v>
      </c>
      <c r="I307" s="631"/>
      <c r="J307" s="632">
        <f t="shared" si="748"/>
        <v>253624.30272000004</v>
      </c>
      <c r="K307" s="632">
        <f t="shared" si="748"/>
        <v>126496.32885000001</v>
      </c>
      <c r="L307" s="632">
        <f t="shared" si="748"/>
        <v>68678</v>
      </c>
      <c r="M307" s="632"/>
      <c r="N307" s="632">
        <f t="shared" si="707"/>
        <v>448798.63157000003</v>
      </c>
      <c r="O307" s="772"/>
      <c r="P307" s="770"/>
      <c r="Q307" s="770"/>
      <c r="R307" s="632">
        <f t="shared" si="749"/>
        <v>173728.91020654427</v>
      </c>
      <c r="S307" s="632">
        <f t="shared" si="749"/>
        <v>86648.121337570003</v>
      </c>
      <c r="T307" s="632">
        <f t="shared" si="749"/>
        <v>47043.4180289781</v>
      </c>
      <c r="U307" s="641"/>
      <c r="V307" s="626">
        <f t="shared" si="708"/>
        <v>307420.4495730924</v>
      </c>
      <c r="X307" s="635">
        <f t="shared" si="674"/>
        <v>1.3707583559272858</v>
      </c>
      <c r="Y307" s="635">
        <f t="shared" si="675"/>
        <v>2.4175206778343785</v>
      </c>
      <c r="Z307" s="635">
        <f t="shared" si="676"/>
        <v>1.0149921638375525</v>
      </c>
      <c r="AA307" s="626"/>
      <c r="AB307" s="626">
        <f t="shared" si="709"/>
        <v>1.6113524058281909</v>
      </c>
      <c r="AE307" s="635">
        <f t="shared" si="710"/>
        <v>2.0011501356126931</v>
      </c>
      <c r="AF307" s="635">
        <f t="shared" si="711"/>
        <v>3.5293031856239048</v>
      </c>
      <c r="AG307" s="635">
        <f t="shared" si="712"/>
        <v>1.4817722595134666</v>
      </c>
      <c r="AH307" s="626"/>
      <c r="AI307" s="635">
        <f t="shared" si="677"/>
        <v>2.3523898807544281</v>
      </c>
      <c r="AK307" s="636">
        <f t="shared" si="678"/>
        <v>0.82476721894454952</v>
      </c>
      <c r="AL307" s="636">
        <f t="shared" si="679"/>
        <v>0.61354079614934531</v>
      </c>
      <c r="AM307" s="636">
        <f t="shared" si="680"/>
        <v>0.9968672922128532</v>
      </c>
      <c r="AN307" s="637"/>
      <c r="AO307" s="636">
        <f t="shared" si="681"/>
        <v>0.8263762279006992</v>
      </c>
      <c r="AQ307" s="631">
        <f t="shared" si="713"/>
        <v>1.4598854181406484</v>
      </c>
      <c r="AR307" s="631">
        <f t="shared" si="714"/>
        <v>1.4598854181406482</v>
      </c>
      <c r="AS307" s="631">
        <f t="shared" si="715"/>
        <v>1.4598854181406482</v>
      </c>
      <c r="AT307" s="631"/>
      <c r="AU307" s="631">
        <f t="shared" si="682"/>
        <v>1.4598854181406482</v>
      </c>
      <c r="AW307" s="631">
        <f t="shared" si="750"/>
        <v>0.56511826213187044</v>
      </c>
      <c r="AX307" s="631">
        <f t="shared" si="750"/>
        <v>0.28185542457535351</v>
      </c>
      <c r="AY307" s="631">
        <f t="shared" si="750"/>
        <v>0.15302631329277605</v>
      </c>
      <c r="AZ307" s="646"/>
      <c r="BA307" s="631">
        <f t="shared" si="716"/>
        <v>1</v>
      </c>
      <c r="BC307" s="621"/>
      <c r="BD307" s="638">
        <f t="shared" si="684"/>
        <v>0.82476721894454952</v>
      </c>
      <c r="BE307" s="638">
        <f t="shared" si="685"/>
        <v>0.61354079614934531</v>
      </c>
      <c r="BF307" s="638">
        <f t="shared" si="686"/>
        <v>0.9968672922128532</v>
      </c>
      <c r="BG307" s="638">
        <v>1</v>
      </c>
      <c r="BH307" s="629"/>
      <c r="BI307" s="638">
        <f t="shared" si="687"/>
        <v>1.4598854181406484</v>
      </c>
      <c r="BJ307" s="638">
        <f t="shared" si="688"/>
        <v>1.4598854181406482</v>
      </c>
      <c r="BK307" s="638">
        <f t="shared" si="689"/>
        <v>1.4598854181406482</v>
      </c>
      <c r="BL307" s="638">
        <v>1</v>
      </c>
      <c r="BN307" s="638">
        <v>1</v>
      </c>
      <c r="BO307" s="638">
        <v>1</v>
      </c>
      <c r="BP307" s="638">
        <v>1</v>
      </c>
      <c r="BQ307" s="638">
        <v>1</v>
      </c>
      <c r="BT307" s="630">
        <f t="shared" si="690"/>
        <v>1.3455665274200534</v>
      </c>
      <c r="BU307" s="630">
        <f t="shared" si="691"/>
        <v>0.56758412229255717</v>
      </c>
      <c r="BV307" s="630">
        <f t="shared" si="692"/>
        <v>0.68683500702147537</v>
      </c>
      <c r="BW307" s="630">
        <f t="shared" si="693"/>
        <v>1.1183965332146977</v>
      </c>
      <c r="BX307" s="630">
        <v>1</v>
      </c>
      <c r="BY307" s="630">
        <v>1</v>
      </c>
      <c r="BZ307" s="630">
        <f t="shared" si="694"/>
        <v>0.73889376742377688</v>
      </c>
      <c r="CA307" s="630">
        <f t="shared" si="717"/>
        <v>0.76372219645195494</v>
      </c>
      <c r="CB307" s="630">
        <f t="shared" si="695"/>
        <v>0.76372219645195505</v>
      </c>
      <c r="CC307" s="630"/>
      <c r="CD307" s="630">
        <f t="shared" si="696"/>
        <v>0.76815389074331064</v>
      </c>
      <c r="CE307" s="621">
        <f t="shared" si="745"/>
        <v>0.99999999999999989</v>
      </c>
      <c r="CG307" s="575"/>
      <c r="CI307" s="621">
        <f t="shared" si="697"/>
        <v>0.48073939450025127</v>
      </c>
      <c r="CJ307" s="621">
        <f t="shared" si="698"/>
        <v>0.4228692088745718</v>
      </c>
      <c r="CK307" s="621">
        <f t="shared" si="699"/>
        <v>9.639139662517679E-2</v>
      </c>
      <c r="CL307" s="621">
        <f t="shared" si="700"/>
        <v>0</v>
      </c>
      <c r="CN307" s="621">
        <f t="shared" si="746"/>
        <v>0.47055557146536187</v>
      </c>
      <c r="CO307" s="621">
        <f t="shared" si="746"/>
        <v>0.42141318819557499</v>
      </c>
      <c r="CP307" s="621">
        <f t="shared" si="746"/>
        <v>0.10754284891960501</v>
      </c>
      <c r="CQ307" s="621"/>
      <c r="CR307" s="621">
        <f t="shared" si="702"/>
        <v>0.99951160858054189</v>
      </c>
      <c r="CT307" s="621">
        <f t="shared" si="747"/>
        <v>0.4707854990635098</v>
      </c>
      <c r="CU307" s="621">
        <f t="shared" si="747"/>
        <v>0.42161910334792974</v>
      </c>
      <c r="CV307" s="621">
        <f t="shared" si="747"/>
        <v>0.10759539758856045</v>
      </c>
      <c r="CW307" s="621">
        <f t="shared" si="747"/>
        <v>0</v>
      </c>
      <c r="CZ307" s="621">
        <f t="shared" si="719"/>
        <v>8.7527716346584798E-3</v>
      </c>
      <c r="DA307" s="621">
        <f t="shared" si="720"/>
        <v>-4.3676344834731332E-2</v>
      </c>
      <c r="DB307" s="621">
        <f t="shared" si="721"/>
        <v>-1.6143746815762694E-2</v>
      </c>
      <c r="DC307" s="621">
        <f t="shared" si="722"/>
        <v>0</v>
      </c>
      <c r="DE307" s="621">
        <f t="shared" si="723"/>
        <v>-9.9600455783148301E-2</v>
      </c>
      <c r="DF307" s="621">
        <f t="shared" si="724"/>
        <v>-9.9600455783148412E-2</v>
      </c>
      <c r="DG307" s="621">
        <f t="shared" si="725"/>
        <v>-9.9600455783148412E-2</v>
      </c>
      <c r="DH307" s="621">
        <f t="shared" si="726"/>
        <v>0</v>
      </c>
      <c r="DI307" s="621"/>
      <c r="DJ307" s="621">
        <f t="shared" si="751"/>
        <v>-0.29880136734944512</v>
      </c>
      <c r="DK307" s="621">
        <f t="shared" si="727"/>
        <v>3.4992604964718538E-2</v>
      </c>
      <c r="DL307" s="621">
        <f t="shared" si="728"/>
        <v>5.1347529372896092E-2</v>
      </c>
      <c r="DM307" s="621">
        <f t="shared" si="729"/>
        <v>-0.19817827454053966</v>
      </c>
      <c r="DN307" s="621"/>
      <c r="DP307" s="621">
        <f t="shared" si="730"/>
        <v>-9.9600455783148301E-2</v>
      </c>
      <c r="DQ307" s="621">
        <f t="shared" si="731"/>
        <v>-9.9600455783148412E-2</v>
      </c>
      <c r="DR307" s="621">
        <f t="shared" si="732"/>
        <v>-9.9600455783148412E-2</v>
      </c>
      <c r="DS307" s="621">
        <f t="shared" si="733"/>
        <v>0</v>
      </c>
      <c r="DU307" s="621">
        <f t="shared" si="734"/>
        <v>0</v>
      </c>
      <c r="DV307" s="621">
        <f t="shared" si="735"/>
        <v>0</v>
      </c>
      <c r="DW307" s="621">
        <f t="shared" si="736"/>
        <v>0</v>
      </c>
      <c r="DX307" s="621">
        <f t="shared" si="737"/>
        <v>0</v>
      </c>
      <c r="EB307" s="621">
        <f t="shared" si="738"/>
        <v>0.98409671787005271</v>
      </c>
      <c r="EC307" s="621">
        <f t="shared" si="739"/>
        <v>0.69171938641704123</v>
      </c>
      <c r="ED307" s="621">
        <f t="shared" si="704"/>
        <v>0.73889376742377688</v>
      </c>
      <c r="EE307" s="621"/>
      <c r="EF307" s="621">
        <f t="shared" si="740"/>
        <v>0.90519901282526993</v>
      </c>
      <c r="EG307" s="621">
        <f t="shared" si="741"/>
        <v>1.215821466575564</v>
      </c>
      <c r="EH307" s="621">
        <f t="shared" si="705"/>
        <v>0.68683500702147537</v>
      </c>
      <c r="EJ307" s="621">
        <f t="shared" si="742"/>
        <v>1.0169419543232996</v>
      </c>
      <c r="EK307" s="621">
        <f t="shared" si="743"/>
        <v>1.0985273016774384</v>
      </c>
      <c r="EL307" s="621">
        <f t="shared" si="706"/>
        <v>1.1183965332146977</v>
      </c>
      <c r="EP307" s="577"/>
    </row>
    <row r="308" spans="1:146" x14ac:dyDescent="0.2">
      <c r="A308" s="615" t="s">
        <v>218</v>
      </c>
      <c r="B308" s="571">
        <f t="shared" si="670"/>
        <v>2003</v>
      </c>
      <c r="D308" s="626">
        <f>Mining_Data!M43</f>
        <v>332.08870861006301</v>
      </c>
      <c r="E308" s="626">
        <f>Mining_Data!N43</f>
        <v>302.73542012389032</v>
      </c>
      <c r="F308" s="626">
        <f>Mining_Data!O43</f>
        <v>72.681006404999536</v>
      </c>
      <c r="G308" s="626"/>
      <c r="H308" s="626">
        <f t="shared" si="752"/>
        <v>707.50513513895282</v>
      </c>
      <c r="I308" s="631"/>
      <c r="J308" s="632">
        <f t="shared" si="748"/>
        <v>254019.59340000001</v>
      </c>
      <c r="K308" s="632">
        <f t="shared" si="748"/>
        <v>127178.24640000002</v>
      </c>
      <c r="L308" s="632">
        <f t="shared" si="748"/>
        <v>73652.900000000009</v>
      </c>
      <c r="M308" s="632"/>
      <c r="N308" s="632">
        <f t="shared" si="707"/>
        <v>454850.73980000004</v>
      </c>
      <c r="O308" s="772"/>
      <c r="P308" s="770"/>
      <c r="Q308" s="770"/>
      <c r="R308" s="632">
        <f t="shared" si="749"/>
        <v>150974.25588627992</v>
      </c>
      <c r="S308" s="632">
        <f t="shared" si="749"/>
        <v>75587.244504116112</v>
      </c>
      <c r="T308" s="632">
        <f t="shared" si="749"/>
        <v>43774.937289410627</v>
      </c>
      <c r="U308" s="641"/>
      <c r="V308" s="626">
        <f t="shared" si="708"/>
        <v>270336.43767980667</v>
      </c>
      <c r="X308" s="635">
        <f t="shared" si="674"/>
        <v>1.307335013670103</v>
      </c>
      <c r="Y308" s="635">
        <f t="shared" si="675"/>
        <v>2.3804025349722879</v>
      </c>
      <c r="Z308" s="635">
        <f t="shared" si="676"/>
        <v>0.98680440831249727</v>
      </c>
      <c r="AA308" s="626"/>
      <c r="AB308" s="626">
        <f t="shared" si="709"/>
        <v>1.555466603066417</v>
      </c>
      <c r="AE308" s="635">
        <f t="shared" si="710"/>
        <v>2.1996379890105633</v>
      </c>
      <c r="AF308" s="635">
        <f t="shared" si="711"/>
        <v>4.0051125306916679</v>
      </c>
      <c r="AG308" s="635">
        <f t="shared" si="712"/>
        <v>1.6603337641463949</v>
      </c>
      <c r="AH308" s="626"/>
      <c r="AI308" s="635">
        <f t="shared" si="677"/>
        <v>2.6171282761998209</v>
      </c>
      <c r="AK308" s="636">
        <f t="shared" si="678"/>
        <v>0.78660623062488411</v>
      </c>
      <c r="AL308" s="636">
        <f t="shared" si="679"/>
        <v>0.60412060995114791</v>
      </c>
      <c r="AM308" s="636">
        <f t="shared" si="680"/>
        <v>0.96918288978596212</v>
      </c>
      <c r="AN308" s="637"/>
      <c r="AO308" s="636">
        <f t="shared" si="681"/>
        <v>0.79771539696611515</v>
      </c>
      <c r="AQ308" s="631">
        <f t="shared" si="713"/>
        <v>1.6825358198243952</v>
      </c>
      <c r="AR308" s="631">
        <f t="shared" si="714"/>
        <v>1.6825358198243954</v>
      </c>
      <c r="AS308" s="631">
        <f t="shared" si="715"/>
        <v>1.6825358198243954</v>
      </c>
      <c r="AT308" s="631"/>
      <c r="AU308" s="631">
        <f t="shared" si="682"/>
        <v>1.6825358198243952</v>
      </c>
      <c r="AW308" s="631">
        <f t="shared" si="750"/>
        <v>0.55846802296439835</v>
      </c>
      <c r="AX308" s="631">
        <f t="shared" si="750"/>
        <v>0.27960435209123957</v>
      </c>
      <c r="AY308" s="631">
        <f t="shared" si="750"/>
        <v>0.161927624944362</v>
      </c>
      <c r="AZ308" s="646"/>
      <c r="BA308" s="631">
        <f t="shared" si="716"/>
        <v>0.99999999999999989</v>
      </c>
      <c r="BC308" s="621"/>
      <c r="BD308" s="638">
        <f t="shared" si="684"/>
        <v>0.78660623062488411</v>
      </c>
      <c r="BE308" s="638">
        <f t="shared" si="685"/>
        <v>0.60412060995114791</v>
      </c>
      <c r="BF308" s="638">
        <f t="shared" si="686"/>
        <v>0.96918288978596212</v>
      </c>
      <c r="BG308" s="638">
        <v>1</v>
      </c>
      <c r="BH308" s="629"/>
      <c r="BI308" s="638">
        <f t="shared" si="687"/>
        <v>1.6825358198243952</v>
      </c>
      <c r="BJ308" s="638">
        <f t="shared" si="688"/>
        <v>1.6825358198243954</v>
      </c>
      <c r="BK308" s="638">
        <f t="shared" si="689"/>
        <v>1.6825358198243954</v>
      </c>
      <c r="BL308" s="638">
        <v>1</v>
      </c>
      <c r="BN308" s="638">
        <v>1</v>
      </c>
      <c r="BO308" s="638">
        <v>1</v>
      </c>
      <c r="BP308" s="638">
        <v>1</v>
      </c>
      <c r="BQ308" s="638">
        <v>1</v>
      </c>
      <c r="BT308" s="630">
        <f t="shared" si="690"/>
        <v>1.1832513490532728</v>
      </c>
      <c r="BU308" s="630">
        <f t="shared" si="691"/>
        <v>0.631460145159916</v>
      </c>
      <c r="BV308" s="630">
        <f t="shared" si="692"/>
        <v>0.7915857554730622</v>
      </c>
      <c r="BW308" s="630">
        <f t="shared" si="693"/>
        <v>1.1145922972977624</v>
      </c>
      <c r="BX308" s="630">
        <v>1</v>
      </c>
      <c r="BY308" s="630">
        <v>1</v>
      </c>
      <c r="BZ308" s="630">
        <f t="shared" si="694"/>
        <v>0.71570151606117371</v>
      </c>
      <c r="CA308" s="630">
        <f t="shared" si="717"/>
        <v>0.74717606863384589</v>
      </c>
      <c r="CB308" s="630">
        <f t="shared" si="695"/>
        <v>0.74717606863384611</v>
      </c>
      <c r="CC308" s="630"/>
      <c r="CD308" s="630">
        <f t="shared" si="696"/>
        <v>0.88229538570090527</v>
      </c>
      <c r="CE308" s="621">
        <f t="shared" si="745"/>
        <v>0.99999999999999967</v>
      </c>
      <c r="CG308" s="575"/>
      <c r="CI308" s="621">
        <f t="shared" si="697"/>
        <v>0.46937992689599539</v>
      </c>
      <c r="CJ308" s="621">
        <f t="shared" si="698"/>
        <v>0.42789148104830871</v>
      </c>
      <c r="CK308" s="621">
        <f t="shared" si="699"/>
        <v>0.10272859205569597</v>
      </c>
      <c r="CL308" s="621">
        <f t="shared" si="700"/>
        <v>0</v>
      </c>
      <c r="CN308" s="621">
        <f t="shared" ref="CN308:CP311" si="753">(CI308-CI307)/LN(CI308/CI307)</f>
        <v>0.47503702451963709</v>
      </c>
      <c r="CO308" s="621">
        <f t="shared" si="753"/>
        <v>0.42537540360866227</v>
      </c>
      <c r="CP308" s="621">
        <f t="shared" si="753"/>
        <v>9.952637064500032E-2</v>
      </c>
      <c r="CQ308" s="621"/>
      <c r="CR308" s="621">
        <f t="shared" si="702"/>
        <v>0.99993879877329972</v>
      </c>
      <c r="CT308" s="621">
        <f t="shared" si="747"/>
        <v>0.47506609914766862</v>
      </c>
      <c r="CU308" s="621">
        <f t="shared" si="747"/>
        <v>0.42540143869855068</v>
      </c>
      <c r="CV308" s="621">
        <f t="shared" si="747"/>
        <v>9.9532462153780629E-2</v>
      </c>
      <c r="CW308" s="621">
        <f t="shared" si="747"/>
        <v>0</v>
      </c>
      <c r="CZ308" s="621">
        <f t="shared" si="719"/>
        <v>-4.7373406741814478E-2</v>
      </c>
      <c r="DA308" s="621">
        <f t="shared" si="720"/>
        <v>-1.5472895981126696E-2</v>
      </c>
      <c r="DB308" s="621">
        <f t="shared" si="721"/>
        <v>-2.816431916316994E-2</v>
      </c>
      <c r="DC308" s="621">
        <f t="shared" si="722"/>
        <v>0</v>
      </c>
      <c r="DE308" s="621">
        <f t="shared" si="723"/>
        <v>0.14194412003826432</v>
      </c>
      <c r="DF308" s="621">
        <f t="shared" si="724"/>
        <v>0.1419441200382647</v>
      </c>
      <c r="DG308" s="621">
        <f t="shared" si="725"/>
        <v>0.1419441200382647</v>
      </c>
      <c r="DH308" s="621">
        <f t="shared" si="726"/>
        <v>0</v>
      </c>
      <c r="DI308" s="621"/>
      <c r="DJ308" s="621">
        <f t="shared" si="751"/>
        <v>0.42583236011479375</v>
      </c>
      <c r="DK308" s="621">
        <f t="shared" si="727"/>
        <v>-1.1837661092509302E-2</v>
      </c>
      <c r="DL308" s="621">
        <f t="shared" si="728"/>
        <v>-8.01868500476716E-3</v>
      </c>
      <c r="DM308" s="621">
        <f t="shared" si="729"/>
        <v>5.6539586891975593E-2</v>
      </c>
      <c r="DN308" s="621"/>
      <c r="DP308" s="621">
        <f t="shared" si="730"/>
        <v>0.14194412003826432</v>
      </c>
      <c r="DQ308" s="621">
        <f t="shared" si="731"/>
        <v>0.1419441200382647</v>
      </c>
      <c r="DR308" s="621">
        <f t="shared" si="732"/>
        <v>0.1419441200382647</v>
      </c>
      <c r="DS308" s="621">
        <f t="shared" si="733"/>
        <v>0</v>
      </c>
      <c r="DU308" s="621">
        <f t="shared" si="734"/>
        <v>0</v>
      </c>
      <c r="DV308" s="621">
        <f t="shared" si="735"/>
        <v>0</v>
      </c>
      <c r="DW308" s="621">
        <f t="shared" si="736"/>
        <v>0</v>
      </c>
      <c r="DX308" s="621">
        <f t="shared" si="737"/>
        <v>0</v>
      </c>
      <c r="EB308" s="621">
        <f t="shared" si="738"/>
        <v>0.968612197875934</v>
      </c>
      <c r="EC308" s="621">
        <f t="shared" si="739"/>
        <v>0.67000783519080276</v>
      </c>
      <c r="ED308" s="621">
        <f t="shared" si="704"/>
        <v>0.71570151606117371</v>
      </c>
      <c r="EE308" s="621"/>
      <c r="EF308" s="621">
        <f t="shared" si="740"/>
        <v>1.1525122443974547</v>
      </c>
      <c r="EG308" s="621">
        <f t="shared" si="741"/>
        <v>1.4012491272296081</v>
      </c>
      <c r="EH308" s="621">
        <f t="shared" si="705"/>
        <v>0.7915857554730622</v>
      </c>
      <c r="EJ308" s="621">
        <f t="shared" si="742"/>
        <v>0.99659849096098285</v>
      </c>
      <c r="EK308" s="621">
        <f t="shared" si="743"/>
        <v>1.0947906511311756</v>
      </c>
      <c r="EL308" s="621">
        <f t="shared" si="706"/>
        <v>1.1145922972977624</v>
      </c>
      <c r="EP308" s="577"/>
    </row>
    <row r="309" spans="1:146" x14ac:dyDescent="0.2">
      <c r="A309" s="615" t="s">
        <v>218</v>
      </c>
      <c r="B309" s="571">
        <f t="shared" si="670"/>
        <v>2004</v>
      </c>
      <c r="D309" s="626">
        <f>Mining_Data!M44</f>
        <v>304.70477168184806</v>
      </c>
      <c r="E309" s="626">
        <f>Mining_Data!N44</f>
        <v>314.78114524307574</v>
      </c>
      <c r="F309" s="626">
        <f>Mining_Data!O44</f>
        <v>86.40730854062808</v>
      </c>
      <c r="G309" s="626"/>
      <c r="H309" s="626">
        <f t="shared" si="752"/>
        <v>705.89322546555184</v>
      </c>
      <c r="I309" s="631"/>
      <c r="J309" s="632">
        <f t="shared" si="748"/>
        <v>244956.91992000001</v>
      </c>
      <c r="K309" s="632">
        <f t="shared" si="748"/>
        <v>131509.1085</v>
      </c>
      <c r="L309" s="632">
        <f t="shared" si="748"/>
        <v>90137.5</v>
      </c>
      <c r="M309" s="632"/>
      <c r="N309" s="632">
        <f t="shared" si="707"/>
        <v>466603.52841999999</v>
      </c>
      <c r="O309" s="772"/>
      <c r="P309" s="770"/>
      <c r="Q309" s="770"/>
      <c r="R309" s="632">
        <f t="shared" si="749"/>
        <v>143083.99042518169</v>
      </c>
      <c r="S309" s="632">
        <f t="shared" si="749"/>
        <v>76816.968582000205</v>
      </c>
      <c r="T309" s="632">
        <f t="shared" si="749"/>
        <v>52651.026111701176</v>
      </c>
      <c r="U309" s="641"/>
      <c r="V309" s="626">
        <f t="shared" si="708"/>
        <v>272551.98511888308</v>
      </c>
      <c r="X309" s="635">
        <f t="shared" si="674"/>
        <v>1.2439116714129201</v>
      </c>
      <c r="Y309" s="635">
        <f t="shared" si="675"/>
        <v>2.3936071716513521</v>
      </c>
      <c r="Z309" s="635">
        <f t="shared" si="676"/>
        <v>0.95861665278744224</v>
      </c>
      <c r="AA309" s="626"/>
      <c r="AB309" s="626">
        <f t="shared" si="709"/>
        <v>1.5128330209071243</v>
      </c>
      <c r="AE309" s="635">
        <f t="shared" si="710"/>
        <v>2.1295518162192821</v>
      </c>
      <c r="AF309" s="635">
        <f t="shared" si="711"/>
        <v>4.0978074383012748</v>
      </c>
      <c r="AG309" s="635">
        <f t="shared" si="712"/>
        <v>1.6411324701879819</v>
      </c>
      <c r="AH309" s="626"/>
      <c r="AI309" s="635">
        <f t="shared" si="677"/>
        <v>2.5899397693164916</v>
      </c>
      <c r="AK309" s="636">
        <f t="shared" si="678"/>
        <v>0.74844524230521858</v>
      </c>
      <c r="AL309" s="636">
        <f t="shared" si="679"/>
        <v>0.60747180498960918</v>
      </c>
      <c r="AM309" s="636">
        <f t="shared" si="680"/>
        <v>0.94149848735907127</v>
      </c>
      <c r="AN309" s="637"/>
      <c r="AO309" s="636">
        <f t="shared" si="681"/>
        <v>0.77585091922725391</v>
      </c>
      <c r="AQ309" s="631">
        <f t="shared" si="713"/>
        <v>1.7119799300543512</v>
      </c>
      <c r="AR309" s="631">
        <f t="shared" si="714"/>
        <v>1.7119799300543512</v>
      </c>
      <c r="AS309" s="631">
        <f t="shared" si="715"/>
        <v>1.7119799300543512</v>
      </c>
      <c r="AT309" s="631"/>
      <c r="AU309" s="631">
        <f t="shared" si="682"/>
        <v>1.711979930054351</v>
      </c>
      <c r="AW309" s="631">
        <f t="shared" si="750"/>
        <v>0.52497871319033174</v>
      </c>
      <c r="AX309" s="631">
        <f t="shared" si="750"/>
        <v>0.28184336484833822</v>
      </c>
      <c r="AY309" s="631">
        <f t="shared" si="750"/>
        <v>0.19317792196133002</v>
      </c>
      <c r="AZ309" s="646"/>
      <c r="BA309" s="631">
        <f t="shared" si="716"/>
        <v>0.99999999999999989</v>
      </c>
      <c r="BC309" s="621"/>
      <c r="BD309" s="638">
        <f t="shared" si="684"/>
        <v>0.74844524230521858</v>
      </c>
      <c r="BE309" s="638">
        <f t="shared" si="685"/>
        <v>0.60747180498960918</v>
      </c>
      <c r="BF309" s="638">
        <f t="shared" si="686"/>
        <v>0.94149848735907127</v>
      </c>
      <c r="BG309" s="638">
        <v>1</v>
      </c>
      <c r="BH309" s="629"/>
      <c r="BI309" s="638">
        <f t="shared" si="687"/>
        <v>1.7119799300543512</v>
      </c>
      <c r="BJ309" s="638">
        <f t="shared" si="688"/>
        <v>1.7119799300543512</v>
      </c>
      <c r="BK309" s="638">
        <f t="shared" si="689"/>
        <v>1.7119799300543512</v>
      </c>
      <c r="BL309" s="638">
        <v>1</v>
      </c>
      <c r="BN309" s="638">
        <v>1</v>
      </c>
      <c r="BO309" s="638">
        <v>1</v>
      </c>
      <c r="BP309" s="638">
        <v>1</v>
      </c>
      <c r="BQ309" s="638">
        <v>1</v>
      </c>
      <c r="BT309" s="630">
        <f t="shared" si="690"/>
        <v>1.1929487080873653</v>
      </c>
      <c r="BU309" s="630">
        <f t="shared" si="691"/>
        <v>0.62490010809205099</v>
      </c>
      <c r="BV309" s="630">
        <f t="shared" si="692"/>
        <v>0.80543838075805874</v>
      </c>
      <c r="BW309" s="630">
        <f t="shared" si="693"/>
        <v>1.1095337657234057</v>
      </c>
      <c r="BX309" s="630">
        <v>1</v>
      </c>
      <c r="BY309" s="630">
        <v>1</v>
      </c>
      <c r="BZ309" s="630">
        <f t="shared" si="694"/>
        <v>0.69925850226054775</v>
      </c>
      <c r="CA309" s="630">
        <f t="shared" si="717"/>
        <v>0.74547377663206715</v>
      </c>
      <c r="CB309" s="630">
        <f t="shared" si="695"/>
        <v>0.74547377663206715</v>
      </c>
      <c r="CC309" s="630"/>
      <c r="CD309" s="630">
        <f t="shared" si="696"/>
        <v>0.89366107966065111</v>
      </c>
      <c r="CE309" s="621">
        <f t="shared" si="745"/>
        <v>1</v>
      </c>
      <c r="CG309" s="575"/>
      <c r="CI309" s="621">
        <f t="shared" si="697"/>
        <v>0.43165844449192536</v>
      </c>
      <c r="CJ309" s="621">
        <f t="shared" si="698"/>
        <v>0.44593308716834729</v>
      </c>
      <c r="CK309" s="621">
        <f t="shared" si="699"/>
        <v>0.12240846833972743</v>
      </c>
      <c r="CL309" s="621">
        <f t="shared" si="700"/>
        <v>0</v>
      </c>
      <c r="CN309" s="621">
        <f t="shared" si="753"/>
        <v>0.45025586433885306</v>
      </c>
      <c r="CO309" s="621">
        <f t="shared" si="753"/>
        <v>0.43685019373512951</v>
      </c>
      <c r="CP309" s="621">
        <f t="shared" si="753"/>
        <v>0.11228123123517073</v>
      </c>
      <c r="CQ309" s="621"/>
      <c r="CR309" s="621">
        <f t="shared" si="702"/>
        <v>0.99938728930915333</v>
      </c>
      <c r="CT309" s="621">
        <f t="shared" si="747"/>
        <v>0.45053191005671239</v>
      </c>
      <c r="CU309" s="621">
        <f t="shared" si="747"/>
        <v>0.43711802061952482</v>
      </c>
      <c r="CV309" s="621">
        <f t="shared" si="747"/>
        <v>0.11235006932376276</v>
      </c>
      <c r="CW309" s="621">
        <f t="shared" si="747"/>
        <v>0</v>
      </c>
      <c r="CZ309" s="621">
        <f t="shared" si="719"/>
        <v>-4.9729736312719576E-2</v>
      </c>
      <c r="DA309" s="621">
        <f t="shared" si="720"/>
        <v>5.5318992479848035E-3</v>
      </c>
      <c r="DB309" s="621">
        <f t="shared" si="721"/>
        <v>-2.8980593363450446E-2</v>
      </c>
      <c r="DC309" s="621">
        <f t="shared" si="722"/>
        <v>0</v>
      </c>
      <c r="DE309" s="621">
        <f t="shared" si="723"/>
        <v>1.7348482598587397E-2</v>
      </c>
      <c r="DF309" s="621">
        <f t="shared" si="724"/>
        <v>1.7348482598587397E-2</v>
      </c>
      <c r="DG309" s="621">
        <f t="shared" si="725"/>
        <v>1.7348482598587397E-2</v>
      </c>
      <c r="DH309" s="621">
        <f t="shared" si="726"/>
        <v>0</v>
      </c>
      <c r="DI309" s="621"/>
      <c r="DJ309" s="621">
        <f t="shared" si="751"/>
        <v>5.2045447795762187E-2</v>
      </c>
      <c r="DK309" s="621">
        <f t="shared" si="727"/>
        <v>-6.1839646193180935E-2</v>
      </c>
      <c r="DL309" s="621">
        <f t="shared" si="728"/>
        <v>7.9758971640145251E-3</v>
      </c>
      <c r="DM309" s="621">
        <f t="shared" si="729"/>
        <v>0.17646216388311844</v>
      </c>
      <c r="DN309" s="621"/>
      <c r="DP309" s="621">
        <f t="shared" si="730"/>
        <v>1.7348482598587397E-2</v>
      </c>
      <c r="DQ309" s="621">
        <f t="shared" si="731"/>
        <v>1.7348482598587397E-2</v>
      </c>
      <c r="DR309" s="621">
        <f t="shared" si="732"/>
        <v>1.7348482598587397E-2</v>
      </c>
      <c r="DS309" s="621">
        <f t="shared" si="733"/>
        <v>0</v>
      </c>
      <c r="DU309" s="621">
        <f t="shared" si="734"/>
        <v>0</v>
      </c>
      <c r="DV309" s="621">
        <f t="shared" si="735"/>
        <v>0</v>
      </c>
      <c r="DW309" s="621">
        <f t="shared" si="736"/>
        <v>0</v>
      </c>
      <c r="DX309" s="621">
        <f t="shared" si="737"/>
        <v>0</v>
      </c>
      <c r="EB309" s="621">
        <f t="shared" si="738"/>
        <v>0.977025319310319</v>
      </c>
      <c r="EC309" s="621">
        <f t="shared" si="739"/>
        <v>0.65461461911770968</v>
      </c>
      <c r="ED309" s="621">
        <f t="shared" si="704"/>
        <v>0.69925850226054775</v>
      </c>
      <c r="EE309" s="621"/>
      <c r="EF309" s="621">
        <f t="shared" si="740"/>
        <v>1.0174998415386063</v>
      </c>
      <c r="EG309" s="621">
        <f t="shared" si="741"/>
        <v>1.4257707649122366</v>
      </c>
      <c r="EH309" s="621">
        <f t="shared" si="705"/>
        <v>0.80543838075805874</v>
      </c>
      <c r="EJ309" s="621">
        <f t="shared" si="742"/>
        <v>0.99546154088214955</v>
      </c>
      <c r="EK309" s="621">
        <f t="shared" si="743"/>
        <v>1.0898219885184119</v>
      </c>
      <c r="EL309" s="621">
        <f t="shared" si="706"/>
        <v>1.1095337657234057</v>
      </c>
      <c r="EP309" s="577"/>
    </row>
    <row r="310" spans="1:146" x14ac:dyDescent="0.2">
      <c r="A310" s="615" t="s">
        <v>218</v>
      </c>
      <c r="B310" s="571">
        <f t="shared" si="670"/>
        <v>2005</v>
      </c>
      <c r="D310" s="626">
        <f>Mining_Data!M45</f>
        <v>287.20805755426056</v>
      </c>
      <c r="E310" s="626">
        <f>Mining_Data!N45</f>
        <v>331.78935215379238</v>
      </c>
      <c r="F310" s="626">
        <f>Mining_Data!O45</f>
        <v>91.887576164508005</v>
      </c>
      <c r="G310" s="626"/>
      <c r="H310" s="626">
        <f t="shared" si="752"/>
        <v>710.88498587256095</v>
      </c>
      <c r="I310" s="631"/>
      <c r="J310" s="632">
        <f t="shared" si="748"/>
        <v>243295.97375999999</v>
      </c>
      <c r="K310" s="632">
        <f t="shared" si="748"/>
        <v>139159.79955</v>
      </c>
      <c r="L310" s="632">
        <f t="shared" si="748"/>
        <v>98758.3</v>
      </c>
      <c r="M310" s="632"/>
      <c r="N310" s="632">
        <f t="shared" si="707"/>
        <v>481214.07330999995</v>
      </c>
      <c r="O310" s="772"/>
      <c r="P310" s="770"/>
      <c r="Q310" s="770"/>
      <c r="R310" s="632">
        <f t="shared" si="749"/>
        <v>137224.83042887916</v>
      </c>
      <c r="S310" s="632">
        <f t="shared" si="749"/>
        <v>78489.502315410457</v>
      </c>
      <c r="T310" s="632">
        <f t="shared" si="749"/>
        <v>55702.076616824226</v>
      </c>
      <c r="U310" s="641"/>
      <c r="V310" s="626">
        <f t="shared" si="708"/>
        <v>271416.40936111379</v>
      </c>
      <c r="X310" s="635">
        <f t="shared" si="674"/>
        <v>1.1804883291557375</v>
      </c>
      <c r="Y310" s="635">
        <f t="shared" si="675"/>
        <v>2.3842327541912045</v>
      </c>
      <c r="Z310" s="635">
        <f t="shared" si="676"/>
        <v>0.93042889726238709</v>
      </c>
      <c r="AA310" s="626"/>
      <c r="AB310" s="626">
        <f t="shared" si="709"/>
        <v>1.4772738897322442</v>
      </c>
      <c r="AE310" s="635">
        <f t="shared" si="710"/>
        <v>2.0929744030772528</v>
      </c>
      <c r="AF310" s="635">
        <f t="shared" si="711"/>
        <v>4.2271812454676452</v>
      </c>
      <c r="AG310" s="635">
        <f t="shared" si="712"/>
        <v>1.6496256826581999</v>
      </c>
      <c r="AH310" s="626"/>
      <c r="AI310" s="635">
        <f t="shared" si="677"/>
        <v>2.6191673065969399</v>
      </c>
      <c r="AK310" s="636">
        <f t="shared" si="678"/>
        <v>0.71028425398555328</v>
      </c>
      <c r="AL310" s="636">
        <f t="shared" si="679"/>
        <v>0.60509267847182169</v>
      </c>
      <c r="AM310" s="636">
        <f t="shared" si="680"/>
        <v>0.9138140849321803</v>
      </c>
      <c r="AN310" s="637"/>
      <c r="AO310" s="636">
        <f t="shared" si="681"/>
        <v>0.75761454797696837</v>
      </c>
      <c r="AQ310" s="631">
        <f t="shared" si="713"/>
        <v>1.7729733970128341</v>
      </c>
      <c r="AR310" s="631">
        <f t="shared" si="714"/>
        <v>1.7729733970128343</v>
      </c>
      <c r="AS310" s="631">
        <f t="shared" si="715"/>
        <v>1.7729733970128341</v>
      </c>
      <c r="AT310" s="631"/>
      <c r="AU310" s="631">
        <f t="shared" si="682"/>
        <v>1.7729733970128343</v>
      </c>
      <c r="AW310" s="631">
        <f t="shared" si="750"/>
        <v>0.50558781892330029</v>
      </c>
      <c r="AX310" s="631">
        <f t="shared" si="750"/>
        <v>0.28918480831784138</v>
      </c>
      <c r="AY310" s="631">
        <f t="shared" si="750"/>
        <v>0.20522737275885847</v>
      </c>
      <c r="AZ310" s="646"/>
      <c r="BA310" s="631">
        <f t="shared" si="716"/>
        <v>1.0000000000000002</v>
      </c>
      <c r="BC310" s="621"/>
      <c r="BD310" s="638">
        <f t="shared" si="684"/>
        <v>0.71028425398555328</v>
      </c>
      <c r="BE310" s="638">
        <f t="shared" si="685"/>
        <v>0.60509267847182169</v>
      </c>
      <c r="BF310" s="638">
        <f t="shared" si="686"/>
        <v>0.9138140849321803</v>
      </c>
      <c r="BG310" s="638">
        <v>1</v>
      </c>
      <c r="BH310" s="629"/>
      <c r="BI310" s="638">
        <f t="shared" si="687"/>
        <v>1.7729733970128341</v>
      </c>
      <c r="BJ310" s="638">
        <f t="shared" si="688"/>
        <v>1.7729733970128343</v>
      </c>
      <c r="BK310" s="638">
        <f t="shared" si="689"/>
        <v>1.7729733970128341</v>
      </c>
      <c r="BL310" s="638">
        <v>1</v>
      </c>
      <c r="BN310" s="638">
        <v>1</v>
      </c>
      <c r="BO310" s="638">
        <v>1</v>
      </c>
      <c r="BP310" s="638">
        <v>1</v>
      </c>
      <c r="BQ310" s="638">
        <v>1</v>
      </c>
      <c r="BT310" s="630">
        <f t="shared" si="690"/>
        <v>1.1879783402047932</v>
      </c>
      <c r="BU310" s="630">
        <f t="shared" si="691"/>
        <v>0.63195212197368522</v>
      </c>
      <c r="BV310" s="630">
        <f t="shared" si="692"/>
        <v>0.83413409056249599</v>
      </c>
      <c r="BW310" s="630">
        <f t="shared" si="693"/>
        <v>1.1135633054838454</v>
      </c>
      <c r="BX310" s="630">
        <v>1</v>
      </c>
      <c r="BY310" s="630">
        <v>1</v>
      </c>
      <c r="BZ310" s="630">
        <f t="shared" si="694"/>
        <v>0.68035157430747373</v>
      </c>
      <c r="CA310" s="630">
        <f t="shared" si="717"/>
        <v>0.75074543295119545</v>
      </c>
      <c r="CB310" s="630">
        <f t="shared" si="695"/>
        <v>0.75074543295119556</v>
      </c>
      <c r="CC310" s="630"/>
      <c r="CD310" s="630">
        <f t="shared" si="696"/>
        <v>0.92886111510353431</v>
      </c>
      <c r="CE310" s="621">
        <f t="shared" si="745"/>
        <v>0.99999999999999989</v>
      </c>
      <c r="CG310" s="575"/>
      <c r="CI310" s="621">
        <f t="shared" si="697"/>
        <v>0.4040148030440297</v>
      </c>
      <c r="CJ310" s="621">
        <f t="shared" si="698"/>
        <v>0.46672719039992727</v>
      </c>
      <c r="CK310" s="621">
        <f t="shared" si="699"/>
        <v>0.12925800655604297</v>
      </c>
      <c r="CL310" s="621">
        <f t="shared" si="700"/>
        <v>0</v>
      </c>
      <c r="CN310" s="621">
        <f t="shared" si="753"/>
        <v>0.41768417302876509</v>
      </c>
      <c r="CO310" s="621">
        <f t="shared" si="753"/>
        <v>0.45625116551361566</v>
      </c>
      <c r="CP310" s="621">
        <f t="shared" si="753"/>
        <v>0.12580216097063759</v>
      </c>
      <c r="CQ310" s="621"/>
      <c r="CR310" s="621">
        <f t="shared" si="702"/>
        <v>0.99973749951301827</v>
      </c>
      <c r="CT310" s="621">
        <f t="shared" si="747"/>
        <v>0.4177938441163036</v>
      </c>
      <c r="CU310" s="621">
        <f t="shared" si="747"/>
        <v>0.45637096311367731</v>
      </c>
      <c r="CV310" s="621">
        <f t="shared" si="747"/>
        <v>0.12583519277001917</v>
      </c>
      <c r="CW310" s="621">
        <f t="shared" si="747"/>
        <v>0</v>
      </c>
      <c r="CZ310" s="621">
        <f t="shared" si="719"/>
        <v>-5.2332796971033997E-2</v>
      </c>
      <c r="DA310" s="621">
        <f t="shared" si="720"/>
        <v>-3.9241287423608107E-3</v>
      </c>
      <c r="DB310" s="621">
        <f t="shared" si="721"/>
        <v>-2.9845598873787064E-2</v>
      </c>
      <c r="DC310" s="621">
        <f t="shared" si="722"/>
        <v>0</v>
      </c>
      <c r="DE310" s="621">
        <f t="shared" si="723"/>
        <v>3.5007467922874035E-2</v>
      </c>
      <c r="DF310" s="621">
        <f t="shared" si="724"/>
        <v>3.500746792287425E-2</v>
      </c>
      <c r="DG310" s="621">
        <f t="shared" si="725"/>
        <v>3.5007467922874035E-2</v>
      </c>
      <c r="DH310" s="621">
        <f t="shared" si="726"/>
        <v>0</v>
      </c>
      <c r="DI310" s="621"/>
      <c r="DJ310" s="621">
        <f t="shared" si="751"/>
        <v>0.10502240376862232</v>
      </c>
      <c r="DK310" s="621">
        <f t="shared" si="727"/>
        <v>-3.7635965242468886E-2</v>
      </c>
      <c r="DL310" s="621">
        <f t="shared" si="728"/>
        <v>2.5714486061722708E-2</v>
      </c>
      <c r="DM310" s="621">
        <f t="shared" si="729"/>
        <v>6.0506860225236547E-2</v>
      </c>
      <c r="DN310" s="621"/>
      <c r="DP310" s="621">
        <f t="shared" si="730"/>
        <v>3.5007467922874035E-2</v>
      </c>
      <c r="DQ310" s="621">
        <f t="shared" si="731"/>
        <v>3.500746792287425E-2</v>
      </c>
      <c r="DR310" s="621">
        <f t="shared" si="732"/>
        <v>3.5007467922874035E-2</v>
      </c>
      <c r="DS310" s="621">
        <f t="shared" si="733"/>
        <v>0</v>
      </c>
      <c r="DU310" s="621">
        <f t="shared" si="734"/>
        <v>0</v>
      </c>
      <c r="DV310" s="621">
        <f t="shared" si="735"/>
        <v>0</v>
      </c>
      <c r="DW310" s="621">
        <f t="shared" si="736"/>
        <v>0</v>
      </c>
      <c r="DX310" s="621">
        <f t="shared" si="737"/>
        <v>0</v>
      </c>
      <c r="EB310" s="621">
        <f t="shared" si="738"/>
        <v>0.97296146147390117</v>
      </c>
      <c r="EC310" s="621">
        <f t="shared" si="739"/>
        <v>0.636914796518948</v>
      </c>
      <c r="ED310" s="621">
        <f t="shared" si="704"/>
        <v>0.68035157430747373</v>
      </c>
      <c r="EE310" s="621"/>
      <c r="EF310" s="621">
        <f t="shared" si="740"/>
        <v>1.0356274427566137</v>
      </c>
      <c r="EG310" s="621">
        <f t="shared" si="741"/>
        <v>1.4765673312232006</v>
      </c>
      <c r="EH310" s="621">
        <f t="shared" si="705"/>
        <v>0.83413409056249599</v>
      </c>
      <c r="EJ310" s="621">
        <f t="shared" si="742"/>
        <v>1.0036317414439502</v>
      </c>
      <c r="EK310" s="621">
        <f t="shared" si="743"/>
        <v>1.0937799402006425</v>
      </c>
      <c r="EL310" s="621">
        <f t="shared" si="706"/>
        <v>1.1135633054838454</v>
      </c>
      <c r="EP310" s="577"/>
    </row>
    <row r="311" spans="1:146" x14ac:dyDescent="0.2">
      <c r="A311" s="615" t="s">
        <v>218</v>
      </c>
      <c r="B311" s="571">
        <f t="shared" si="670"/>
        <v>2006</v>
      </c>
      <c r="D311" s="626">
        <f>Mining_Data!M46</f>
        <v>273.83535146695954</v>
      </c>
      <c r="E311" s="626">
        <f>Mining_Data!N46</f>
        <v>343.95766697628881</v>
      </c>
      <c r="F311" s="626">
        <f>Mining_Data!O46</f>
        <v>98.97666526561288</v>
      </c>
      <c r="G311" s="626"/>
      <c r="H311" s="626">
        <f t="shared" si="752"/>
        <v>716.76968370886118</v>
      </c>
      <c r="I311" s="631"/>
      <c r="J311" s="632">
        <f t="shared" si="748"/>
        <v>245138.24592000002</v>
      </c>
      <c r="K311" s="632">
        <f t="shared" si="748"/>
        <v>147387.68955000001</v>
      </c>
      <c r="L311" s="632">
        <f t="shared" si="748"/>
        <v>109700.9</v>
      </c>
      <c r="M311" s="632"/>
      <c r="N311" s="632">
        <f t="shared" si="707"/>
        <v>502226.83547000005</v>
      </c>
      <c r="O311" s="772"/>
      <c r="P311" s="770"/>
      <c r="Q311" s="770"/>
      <c r="R311" s="632">
        <f t="shared" si="749"/>
        <v>149114.56809448419</v>
      </c>
      <c r="S311" s="632">
        <f t="shared" si="749"/>
        <v>89654.111651204759</v>
      </c>
      <c r="T311" s="632">
        <f t="shared" si="749"/>
        <v>66729.702913900168</v>
      </c>
      <c r="U311" s="641"/>
      <c r="V311" s="626">
        <f t="shared" si="708"/>
        <v>305498.38265958912</v>
      </c>
      <c r="X311" s="635">
        <f t="shared" si="674"/>
        <v>1.1170649868985549</v>
      </c>
      <c r="Y311" s="635">
        <f t="shared" si="675"/>
        <v>2.3336933228714742</v>
      </c>
      <c r="Z311" s="635">
        <f t="shared" si="676"/>
        <v>0.90224114173733194</v>
      </c>
      <c r="AA311" s="626"/>
      <c r="AB311" s="626">
        <f t="shared" si="709"/>
        <v>1.427183163237554</v>
      </c>
      <c r="AE311" s="635">
        <f t="shared" si="710"/>
        <v>1.8364091112375278</v>
      </c>
      <c r="AF311" s="635">
        <f t="shared" si="711"/>
        <v>3.8364962927126025</v>
      </c>
      <c r="AG311" s="635">
        <f t="shared" si="712"/>
        <v>1.4832475036389754</v>
      </c>
      <c r="AH311" s="626"/>
      <c r="AI311" s="635">
        <f t="shared" si="677"/>
        <v>2.3462306984045269</v>
      </c>
      <c r="AK311" s="636">
        <f t="shared" si="678"/>
        <v>0.67212326566588787</v>
      </c>
      <c r="AL311" s="636">
        <f t="shared" si="679"/>
        <v>0.59226631333949964</v>
      </c>
      <c r="AM311" s="636">
        <f t="shared" si="680"/>
        <v>0.88612968250528945</v>
      </c>
      <c r="AN311" s="637"/>
      <c r="AO311" s="636">
        <f t="shared" si="681"/>
        <v>0.73192570085465791</v>
      </c>
      <c r="AQ311" s="631">
        <f t="shared" si="713"/>
        <v>1.6439590648491962</v>
      </c>
      <c r="AR311" s="631">
        <f t="shared" si="714"/>
        <v>1.6439590648491964</v>
      </c>
      <c r="AS311" s="631">
        <f t="shared" si="715"/>
        <v>1.643959064849196</v>
      </c>
      <c r="AT311" s="631"/>
      <c r="AU311" s="631">
        <f t="shared" si="682"/>
        <v>1.6439590648491964</v>
      </c>
      <c r="AW311" s="631">
        <f t="shared" si="750"/>
        <v>0.4881026432818783</v>
      </c>
      <c r="AX311" s="631">
        <f t="shared" si="750"/>
        <v>0.2934683675595906</v>
      </c>
      <c r="AY311" s="631">
        <f t="shared" si="750"/>
        <v>0.21842898915853107</v>
      </c>
      <c r="AZ311" s="646"/>
      <c r="BA311" s="631">
        <f t="shared" si="716"/>
        <v>0.99999999999999989</v>
      </c>
      <c r="BC311" s="621"/>
      <c r="BD311" s="638">
        <f t="shared" si="684"/>
        <v>0.67212326566588787</v>
      </c>
      <c r="BE311" s="638">
        <f t="shared" si="685"/>
        <v>0.59226631333949964</v>
      </c>
      <c r="BF311" s="638">
        <f t="shared" si="686"/>
        <v>0.88612968250528945</v>
      </c>
      <c r="BG311" s="638">
        <v>1</v>
      </c>
      <c r="BH311" s="629"/>
      <c r="BI311" s="638">
        <f t="shared" si="687"/>
        <v>1.6439590648491962</v>
      </c>
      <c r="BJ311" s="638">
        <f t="shared" si="688"/>
        <v>1.6439590648491964</v>
      </c>
      <c r="BK311" s="638">
        <f t="shared" si="689"/>
        <v>1.643959064849196</v>
      </c>
      <c r="BL311" s="638">
        <v>1</v>
      </c>
      <c r="BN311" s="638">
        <v>1</v>
      </c>
      <c r="BO311" s="638">
        <v>1</v>
      </c>
      <c r="BP311" s="638">
        <v>1</v>
      </c>
      <c r="BQ311" s="638">
        <v>1</v>
      </c>
      <c r="BT311" s="630">
        <f t="shared" si="690"/>
        <v>1.3371537204455564</v>
      </c>
      <c r="BU311" s="630">
        <f t="shared" si="691"/>
        <v>0.56609803610560794</v>
      </c>
      <c r="BV311" s="630">
        <f t="shared" si="692"/>
        <v>0.7734364778345455</v>
      </c>
      <c r="BW311" s="630">
        <f t="shared" si="693"/>
        <v>1.115190514292097</v>
      </c>
      <c r="BX311" s="630">
        <v>1</v>
      </c>
      <c r="BY311" s="630">
        <v>1</v>
      </c>
      <c r="BZ311" s="630">
        <f t="shared" si="694"/>
        <v>0.65632346354673876</v>
      </c>
      <c r="CA311" s="630">
        <f t="shared" si="717"/>
        <v>0.75696009511553652</v>
      </c>
      <c r="CB311" s="630">
        <f t="shared" si="695"/>
        <v>0.75696009511553652</v>
      </c>
      <c r="CC311" s="630"/>
      <c r="CD311" s="630">
        <f t="shared" si="696"/>
        <v>0.86252902348857485</v>
      </c>
      <c r="CE311" s="621">
        <f t="shared" si="745"/>
        <v>1</v>
      </c>
      <c r="CG311" s="575"/>
      <c r="CI311" s="621">
        <f t="shared" si="697"/>
        <v>0.38204092289453817</v>
      </c>
      <c r="CJ311" s="621">
        <f t="shared" si="698"/>
        <v>0.47987195161004909</v>
      </c>
      <c r="CK311" s="621">
        <f t="shared" si="699"/>
        <v>0.13808712549541283</v>
      </c>
      <c r="CL311" s="621">
        <f t="shared" si="700"/>
        <v>0</v>
      </c>
      <c r="CN311" s="621">
        <f t="shared" si="753"/>
        <v>0.39292546308947912</v>
      </c>
      <c r="CO311" s="621">
        <f t="shared" si="753"/>
        <v>0.47326914742065435</v>
      </c>
      <c r="CP311" s="621">
        <f t="shared" si="753"/>
        <v>0.13362395468838548</v>
      </c>
      <c r="CQ311" s="621"/>
      <c r="CR311" s="621">
        <f t="shared" si="702"/>
        <v>0.99981856519851897</v>
      </c>
      <c r="CT311" s="621">
        <f t="shared" ref="CT311:CW315" si="754">CN311/$CR311</f>
        <v>0.39299676637976994</v>
      </c>
      <c r="CU311" s="621">
        <f t="shared" si="754"/>
        <v>0.47335503049664257</v>
      </c>
      <c r="CV311" s="621">
        <f t="shared" si="754"/>
        <v>0.13364820312358749</v>
      </c>
      <c r="CW311" s="621">
        <f t="shared" si="754"/>
        <v>0</v>
      </c>
      <c r="CZ311" s="621">
        <f t="shared" si="719"/>
        <v>-5.5223492887562481E-2</v>
      </c>
      <c r="DA311" s="621">
        <f t="shared" si="720"/>
        <v>-2.1425246511332419E-2</v>
      </c>
      <c r="DB311" s="621">
        <f t="shared" si="721"/>
        <v>-3.0763834183038356E-2</v>
      </c>
      <c r="DC311" s="621">
        <f t="shared" si="722"/>
        <v>0</v>
      </c>
      <c r="DE311" s="621">
        <f t="shared" si="723"/>
        <v>-7.5550625877395916E-2</v>
      </c>
      <c r="DF311" s="621">
        <f t="shared" si="724"/>
        <v>-7.5550625877395916E-2</v>
      </c>
      <c r="DG311" s="621">
        <f t="shared" si="725"/>
        <v>-7.5550625877396027E-2</v>
      </c>
      <c r="DH311" s="621">
        <f t="shared" si="726"/>
        <v>0</v>
      </c>
      <c r="DI311" s="621"/>
      <c r="DJ311" s="621">
        <f t="shared" si="751"/>
        <v>-0.22665187763218786</v>
      </c>
      <c r="DK311" s="621">
        <f t="shared" si="727"/>
        <v>-3.5196031893060482E-2</v>
      </c>
      <c r="DL311" s="621">
        <f t="shared" si="728"/>
        <v>1.4703897947957163E-2</v>
      </c>
      <c r="DM311" s="621">
        <f t="shared" si="729"/>
        <v>6.2342469393467534E-2</v>
      </c>
      <c r="DN311" s="621"/>
      <c r="DP311" s="621">
        <f t="shared" si="730"/>
        <v>-7.5550625877395916E-2</v>
      </c>
      <c r="DQ311" s="621">
        <f t="shared" si="731"/>
        <v>-7.5550625877395916E-2</v>
      </c>
      <c r="DR311" s="621">
        <f t="shared" si="732"/>
        <v>-7.5550625877396027E-2</v>
      </c>
      <c r="DS311" s="621">
        <f t="shared" si="733"/>
        <v>0</v>
      </c>
      <c r="DU311" s="621">
        <f t="shared" si="734"/>
        <v>0</v>
      </c>
      <c r="DV311" s="621">
        <f t="shared" si="735"/>
        <v>0</v>
      </c>
      <c r="DW311" s="621">
        <f t="shared" si="736"/>
        <v>0</v>
      </c>
      <c r="DX311" s="621">
        <f t="shared" si="737"/>
        <v>0</v>
      </c>
      <c r="EB311" s="621">
        <f t="shared" si="738"/>
        <v>0.96468280273299423</v>
      </c>
      <c r="EC311" s="621">
        <f t="shared" si="739"/>
        <v>0.61442075100801352</v>
      </c>
      <c r="ED311" s="621">
        <f t="shared" si="704"/>
        <v>0.65632346354673876</v>
      </c>
      <c r="EE311" s="621"/>
      <c r="EF311" s="621">
        <f t="shared" si="740"/>
        <v>0.9272327873723285</v>
      </c>
      <c r="EG311" s="621">
        <f t="shared" si="741"/>
        <v>1.3691216422730086</v>
      </c>
      <c r="EH311" s="621">
        <f t="shared" si="705"/>
        <v>0.7734364778345455</v>
      </c>
      <c r="EJ311" s="621">
        <f t="shared" si="742"/>
        <v>1.0014612629567068</v>
      </c>
      <c r="EK311" s="621">
        <f t="shared" si="743"/>
        <v>1.0953782403100467</v>
      </c>
      <c r="EL311" s="621">
        <f t="shared" si="706"/>
        <v>1.115190514292097</v>
      </c>
      <c r="EP311" s="577"/>
    </row>
    <row r="312" spans="1:146" x14ac:dyDescent="0.2">
      <c r="A312" s="615" t="s">
        <v>218</v>
      </c>
      <c r="B312" s="571">
        <f>B311+1</f>
        <v>2007</v>
      </c>
      <c r="D312" s="626">
        <f>Mining_Data!M47</f>
        <v>261.64656974062268</v>
      </c>
      <c r="E312" s="626">
        <f>Mining_Data!N47</f>
        <v>330.69897348682719</v>
      </c>
      <c r="F312" s="626">
        <f>Mining_Data!O47</f>
        <v>97.006378042076449</v>
      </c>
      <c r="G312" s="626"/>
      <c r="H312" s="626">
        <f t="shared" si="752"/>
        <v>689.35192126952631</v>
      </c>
      <c r="I312" s="631"/>
      <c r="J312" s="632">
        <f t="shared" si="748"/>
        <v>248325.95700000002</v>
      </c>
      <c r="K312" s="632">
        <f t="shared" si="748"/>
        <v>142164.22605</v>
      </c>
      <c r="L312" s="632">
        <f t="shared" si="748"/>
        <v>110984.5</v>
      </c>
      <c r="M312" s="632"/>
      <c r="N312" s="632">
        <f t="shared" si="707"/>
        <v>501474.68304999999</v>
      </c>
      <c r="O312" s="772"/>
      <c r="P312" s="770"/>
      <c r="Q312" s="770"/>
      <c r="R312" s="632">
        <f t="shared" si="749"/>
        <v>161094.17543505569</v>
      </c>
      <c r="S312" s="632">
        <f t="shared" si="749"/>
        <v>92224.868670847849</v>
      </c>
      <c r="T312" s="632">
        <f t="shared" si="749"/>
        <v>71997.936621550747</v>
      </c>
      <c r="U312" s="641"/>
      <c r="V312" s="626">
        <f t="shared" si="708"/>
        <v>325316.9807274543</v>
      </c>
      <c r="X312" s="635">
        <f t="shared" si="674"/>
        <v>1.0536416446413721</v>
      </c>
      <c r="Y312" s="635">
        <f t="shared" si="675"/>
        <v>2.3261757382656758</v>
      </c>
      <c r="Z312" s="635">
        <f t="shared" si="676"/>
        <v>0.87405338621227702</v>
      </c>
      <c r="AA312" s="626"/>
      <c r="AB312" s="626">
        <f t="shared" si="709"/>
        <v>1.3746494979105333</v>
      </c>
      <c r="AE312" s="635">
        <f t="shared" si="710"/>
        <v>1.6241839224417161</v>
      </c>
      <c r="AF312" s="635">
        <f t="shared" si="711"/>
        <v>3.585789584229147</v>
      </c>
      <c r="AG312" s="635">
        <f t="shared" si="712"/>
        <v>1.3473494185254202</v>
      </c>
      <c r="AH312" s="626"/>
      <c r="AI312" s="635">
        <f t="shared" si="677"/>
        <v>2.1190161046252149</v>
      </c>
      <c r="AK312" s="636">
        <f t="shared" si="678"/>
        <v>0.63396227734622246</v>
      </c>
      <c r="AL312" s="636">
        <f t="shared" si="679"/>
        <v>0.59035843106719854</v>
      </c>
      <c r="AM312" s="636">
        <f t="shared" si="680"/>
        <v>0.85844528007839871</v>
      </c>
      <c r="AN312" s="637"/>
      <c r="AO312" s="636">
        <f t="shared" si="681"/>
        <v>0.70498400142645101</v>
      </c>
      <c r="AQ312" s="631">
        <f t="shared" si="713"/>
        <v>1.5414955651212319</v>
      </c>
      <c r="AR312" s="631">
        <f t="shared" si="714"/>
        <v>1.5414955651212319</v>
      </c>
      <c r="AS312" s="631">
        <f t="shared" si="715"/>
        <v>1.5414955651212319</v>
      </c>
      <c r="AT312" s="631"/>
      <c r="AU312" s="631">
        <f t="shared" si="682"/>
        <v>1.5414955651212316</v>
      </c>
      <c r="AW312" s="631">
        <f t="shared" si="750"/>
        <v>0.49519141323280008</v>
      </c>
      <c r="AX312" s="631">
        <f t="shared" si="750"/>
        <v>0.28349232943395741</v>
      </c>
      <c r="AY312" s="631">
        <f t="shared" si="750"/>
        <v>0.22131625733324245</v>
      </c>
      <c r="AZ312" s="646"/>
      <c r="BA312" s="631">
        <f t="shared" si="716"/>
        <v>0.99999999999999989</v>
      </c>
      <c r="BC312" s="621"/>
      <c r="BD312" s="638">
        <f t="shared" si="684"/>
        <v>0.63396227734622246</v>
      </c>
      <c r="BE312" s="638">
        <f t="shared" si="685"/>
        <v>0.59035843106719854</v>
      </c>
      <c r="BF312" s="638">
        <f t="shared" si="686"/>
        <v>0.85844528007839871</v>
      </c>
      <c r="BG312" s="638">
        <v>1</v>
      </c>
      <c r="BH312" s="629"/>
      <c r="BI312" s="638">
        <f t="shared" si="687"/>
        <v>1.5414955651212319</v>
      </c>
      <c r="BJ312" s="638">
        <f t="shared" si="688"/>
        <v>1.5414955651212319</v>
      </c>
      <c r="BK312" s="638">
        <f t="shared" si="689"/>
        <v>1.5414955651212319</v>
      </c>
      <c r="BL312" s="638">
        <v>1</v>
      </c>
      <c r="BN312" s="638">
        <v>1</v>
      </c>
      <c r="BO312" s="638">
        <v>1</v>
      </c>
      <c r="BP312" s="638">
        <v>1</v>
      </c>
      <c r="BQ312" s="638">
        <v>1</v>
      </c>
      <c r="BT312" s="630">
        <f t="shared" si="690"/>
        <v>1.4238989002718929</v>
      </c>
      <c r="BU312" s="630">
        <f t="shared" si="691"/>
        <v>0.51127574799878639</v>
      </c>
      <c r="BV312" s="630">
        <f t="shared" si="692"/>
        <v>0.72523028460827599</v>
      </c>
      <c r="BW312" s="630">
        <f t="shared" si="693"/>
        <v>1.104897556441151</v>
      </c>
      <c r="BX312" s="630">
        <v>1</v>
      </c>
      <c r="BY312" s="630">
        <v>1</v>
      </c>
      <c r="BZ312" s="630">
        <f t="shared" si="694"/>
        <v>0.63805372481516576</v>
      </c>
      <c r="CA312" s="630">
        <f t="shared" si="717"/>
        <v>0.7280049753111616</v>
      </c>
      <c r="CB312" s="630">
        <f t="shared" si="695"/>
        <v>0.72800497531116137</v>
      </c>
      <c r="CC312" s="630"/>
      <c r="CD312" s="630">
        <f t="shared" si="696"/>
        <v>0.80130516932080453</v>
      </c>
      <c r="CE312" s="621">
        <f t="shared" si="745"/>
        <v>1.0000000000000002</v>
      </c>
      <c r="CG312" s="575"/>
      <c r="CI312" s="621">
        <f t="shared" si="697"/>
        <v>0.37955442157725239</v>
      </c>
      <c r="CJ312" s="621">
        <f t="shared" si="698"/>
        <v>0.47972445319047546</v>
      </c>
      <c r="CK312" s="621">
        <f t="shared" si="699"/>
        <v>0.14072112523227218</v>
      </c>
      <c r="CL312" s="621">
        <f t="shared" si="700"/>
        <v>0</v>
      </c>
      <c r="CN312" s="621">
        <f>(CI312-CI311)/LN(CI312/CI311)</f>
        <v>0.3807963192193991</v>
      </c>
      <c r="CO312" s="621">
        <f>(CJ312-CJ311)/LN(CJ312/CJ311)</f>
        <v>0.47979819862156903</v>
      </c>
      <c r="CP312" s="621">
        <f>(CK312-CK311)/LN(CK312/CK311)</f>
        <v>0.13939997787793143</v>
      </c>
      <c r="CQ312" s="621"/>
      <c r="CR312" s="621">
        <f t="shared" si="702"/>
        <v>0.99999449571889965</v>
      </c>
      <c r="CT312" s="621">
        <f t="shared" si="754"/>
        <v>0.38079841524091917</v>
      </c>
      <c r="CU312" s="621">
        <f t="shared" si="754"/>
        <v>0.47980083958026226</v>
      </c>
      <c r="CV312" s="621">
        <f t="shared" si="754"/>
        <v>0.13940074517881848</v>
      </c>
      <c r="CW312" s="621">
        <f t="shared" si="754"/>
        <v>0</v>
      </c>
      <c r="CZ312" s="621">
        <f t="shared" si="719"/>
        <v>-5.845230153900436E-2</v>
      </c>
      <c r="DA312" s="621">
        <f t="shared" si="720"/>
        <v>-3.2265246207395493E-3</v>
      </c>
      <c r="DB312" s="621">
        <f t="shared" si="721"/>
        <v>-3.1740369092738106E-2</v>
      </c>
      <c r="DC312" s="621">
        <f t="shared" si="722"/>
        <v>0</v>
      </c>
      <c r="DE312" s="621">
        <f t="shared" si="723"/>
        <v>-6.435430524643479E-2</v>
      </c>
      <c r="DF312" s="621">
        <f t="shared" si="724"/>
        <v>-6.4354305246434901E-2</v>
      </c>
      <c r="DG312" s="621">
        <f t="shared" si="725"/>
        <v>-6.4354305246434665E-2</v>
      </c>
      <c r="DH312" s="621">
        <f t="shared" si="726"/>
        <v>0</v>
      </c>
      <c r="DI312" s="621"/>
      <c r="DJ312" s="621">
        <f t="shared" si="751"/>
        <v>-0.19306291573930434</v>
      </c>
      <c r="DK312" s="621">
        <f t="shared" si="727"/>
        <v>1.4418662891721772E-2</v>
      </c>
      <c r="DL312" s="621">
        <f t="shared" si="728"/>
        <v>-3.4584790700097331E-2</v>
      </c>
      <c r="DM312" s="621">
        <f t="shared" si="729"/>
        <v>1.3131737924544843E-2</v>
      </c>
      <c r="DN312" s="621"/>
      <c r="DP312" s="621">
        <f t="shared" si="730"/>
        <v>-6.435430524643479E-2</v>
      </c>
      <c r="DQ312" s="621">
        <f t="shared" si="731"/>
        <v>-6.4354305246434901E-2</v>
      </c>
      <c r="DR312" s="621">
        <f t="shared" si="732"/>
        <v>-6.4354305246434665E-2</v>
      </c>
      <c r="DS312" s="621">
        <f t="shared" si="733"/>
        <v>0</v>
      </c>
      <c r="DU312" s="621">
        <f t="shared" si="734"/>
        <v>0</v>
      </c>
      <c r="DV312" s="621">
        <f t="shared" si="735"/>
        <v>0</v>
      </c>
      <c r="DW312" s="621">
        <f t="shared" si="736"/>
        <v>0</v>
      </c>
      <c r="DX312" s="621">
        <f t="shared" si="737"/>
        <v>0</v>
      </c>
      <c r="EB312" s="621">
        <f t="shared" si="738"/>
        <v>0.97216351426346337</v>
      </c>
      <c r="EC312" s="621">
        <f>IF(ISERR(EB312),EC311,EB312*EC311)</f>
        <v>0.59731743653634684</v>
      </c>
      <c r="ED312" s="621">
        <f t="shared" si="704"/>
        <v>0.63805372481516576</v>
      </c>
      <c r="EE312" s="621"/>
      <c r="EF312" s="621">
        <f t="shared" si="740"/>
        <v>0.93767271830618026</v>
      </c>
      <c r="EG312" s="621">
        <f>IF(ISERR(EF312),EG311,EF312*EG311)</f>
        <v>1.2837880120019536</v>
      </c>
      <c r="EH312" s="621">
        <f t="shared" si="705"/>
        <v>0.72523028460827599</v>
      </c>
      <c r="EJ312" s="621">
        <f t="shared" si="742"/>
        <v>0.99077022471135368</v>
      </c>
      <c r="EK312" s="621">
        <f>IF(ISERR(EJ312),EK311,EJ312*EK311)</f>
        <v>1.0852681452959121</v>
      </c>
      <c r="EL312" s="621">
        <f t="shared" si="706"/>
        <v>1.104897556441151</v>
      </c>
      <c r="EP312" s="577"/>
    </row>
    <row r="313" spans="1:146" x14ac:dyDescent="0.2">
      <c r="A313" s="615" t="s">
        <v>218</v>
      </c>
      <c r="B313" s="571">
        <f t="shared" si="670"/>
        <v>2008</v>
      </c>
      <c r="D313" s="626">
        <f>Mining_Data!M48</f>
        <v>263.02331161053763</v>
      </c>
      <c r="E313" s="626">
        <f>Mining_Data!N48</f>
        <v>372.5434043465857</v>
      </c>
      <c r="F313" s="626">
        <f>Mining_Data!O48</f>
        <v>108.84271023700714</v>
      </c>
      <c r="G313" s="626"/>
      <c r="H313" s="626">
        <f t="shared" ref="H313:H322" si="755">SUM(D313:G313)</f>
        <v>744.40942619413045</v>
      </c>
      <c r="I313" s="631"/>
      <c r="J313" s="632">
        <f t="shared" si="748"/>
        <v>263136.66467999999</v>
      </c>
      <c r="K313" s="632">
        <f t="shared" si="748"/>
        <v>140162.10615000001</v>
      </c>
      <c r="L313" s="632">
        <f t="shared" si="748"/>
        <v>117665.4</v>
      </c>
      <c r="M313" s="632"/>
      <c r="N313" s="632">
        <f t="shared" si="707"/>
        <v>520964.17082999996</v>
      </c>
      <c r="O313" s="772"/>
      <c r="P313" s="770"/>
      <c r="Q313" s="770"/>
      <c r="R313" s="632">
        <f t="shared" si="749"/>
        <v>157148.15352899639</v>
      </c>
      <c r="S313" s="632">
        <f t="shared" si="749"/>
        <v>83706.374415719416</v>
      </c>
      <c r="T313" s="632">
        <f t="shared" si="749"/>
        <v>70271.090373276267</v>
      </c>
      <c r="U313" s="641"/>
      <c r="V313" s="626">
        <f t="shared" si="708"/>
        <v>311125.61831799208</v>
      </c>
      <c r="X313" s="635">
        <f t="shared" si="674"/>
        <v>0.99956922358349332</v>
      </c>
      <c r="Y313" s="635">
        <f t="shared" si="675"/>
        <v>2.6579466774557003</v>
      </c>
      <c r="Z313" s="635">
        <f t="shared" si="676"/>
        <v>0.92501882657949697</v>
      </c>
      <c r="AA313" s="626"/>
      <c r="AB313" s="626">
        <f t="shared" si="709"/>
        <v>1.428907145395695</v>
      </c>
      <c r="AE313" s="635">
        <f t="shared" si="710"/>
        <v>1.6737282984493074</v>
      </c>
      <c r="AF313" s="635">
        <f t="shared" si="711"/>
        <v>4.45059778239093</v>
      </c>
      <c r="AG313" s="635">
        <f t="shared" si="712"/>
        <v>1.5488974151224992</v>
      </c>
      <c r="AH313" s="626"/>
      <c r="AI313" s="635">
        <f t="shared" si="677"/>
        <v>2.3926330149814024</v>
      </c>
      <c r="AK313" s="636">
        <f t="shared" si="678"/>
        <v>0.60142761494955477</v>
      </c>
      <c r="AL313" s="636">
        <f t="shared" si="679"/>
        <v>0.67455833389996711</v>
      </c>
      <c r="AM313" s="636">
        <f t="shared" si="680"/>
        <v>0.90850062271593812</v>
      </c>
      <c r="AN313" s="637"/>
      <c r="AO313" s="636">
        <f t="shared" si="681"/>
        <v>0.73280983884189133</v>
      </c>
      <c r="AQ313" s="631">
        <f t="shared" si="713"/>
        <v>1.6744496118527221</v>
      </c>
      <c r="AR313" s="631">
        <f t="shared" si="714"/>
        <v>1.6744496118527221</v>
      </c>
      <c r="AS313" s="631">
        <f t="shared" si="715"/>
        <v>1.6744496118527219</v>
      </c>
      <c r="AT313" s="631"/>
      <c r="AU313" s="631">
        <f t="shared" si="682"/>
        <v>1.6744496118527219</v>
      </c>
      <c r="AW313" s="631">
        <f t="shared" si="750"/>
        <v>0.50509551215541504</v>
      </c>
      <c r="AX313" s="631">
        <f t="shared" si="750"/>
        <v>0.26904365789051055</v>
      </c>
      <c r="AY313" s="631">
        <f t="shared" si="750"/>
        <v>0.22586082995407442</v>
      </c>
      <c r="AZ313" s="646"/>
      <c r="BA313" s="631">
        <f t="shared" si="716"/>
        <v>1</v>
      </c>
      <c r="BC313" s="621"/>
      <c r="BD313" s="638">
        <f t="shared" si="684"/>
        <v>0.60142761494955477</v>
      </c>
      <c r="BE313" s="638">
        <f t="shared" si="685"/>
        <v>0.67455833389996711</v>
      </c>
      <c r="BF313" s="638">
        <f t="shared" si="686"/>
        <v>0.90850062271593812</v>
      </c>
      <c r="BG313" s="638">
        <v>1</v>
      </c>
      <c r="BH313" s="629"/>
      <c r="BI313" s="638">
        <f t="shared" si="687"/>
        <v>1.6744496118527221</v>
      </c>
      <c r="BJ313" s="638">
        <f t="shared" si="688"/>
        <v>1.6744496118527221</v>
      </c>
      <c r="BK313" s="638">
        <f t="shared" si="689"/>
        <v>1.6744496118527219</v>
      </c>
      <c r="BL313" s="638">
        <v>1</v>
      </c>
      <c r="BN313" s="638">
        <v>1</v>
      </c>
      <c r="BO313" s="638">
        <v>1</v>
      </c>
      <c r="BP313" s="638">
        <v>1</v>
      </c>
      <c r="BQ313" s="638">
        <v>1</v>
      </c>
      <c r="BT313" s="630">
        <f t="shared" si="690"/>
        <v>1.3617838969818485</v>
      </c>
      <c r="BU313" s="630">
        <f t="shared" si="691"/>
        <v>0.57729397702598828</v>
      </c>
      <c r="BV313" s="630">
        <f t="shared" si="692"/>
        <v>0.78778142217403169</v>
      </c>
      <c r="BW313" s="630">
        <f t="shared" si="693"/>
        <v>1.0879386721659778</v>
      </c>
      <c r="BX313" s="630">
        <v>1</v>
      </c>
      <c r="BY313" s="630">
        <v>1</v>
      </c>
      <c r="BZ313" s="630">
        <f t="shared" si="694"/>
        <v>0.67357642263321693</v>
      </c>
      <c r="CA313" s="630">
        <f t="shared" si="717"/>
        <v>0.78614964173860002</v>
      </c>
      <c r="CB313" s="630">
        <f t="shared" si="695"/>
        <v>0.78614964173860002</v>
      </c>
      <c r="CC313" s="630"/>
      <c r="CD313" s="630">
        <f t="shared" si="696"/>
        <v>0.85705787439704162</v>
      </c>
      <c r="CE313" s="621">
        <f t="shared" si="745"/>
        <v>1</v>
      </c>
      <c r="CG313" s="575"/>
      <c r="CI313" s="621">
        <f t="shared" si="697"/>
        <v>0.35333151671019442</v>
      </c>
      <c r="CJ313" s="621">
        <f t="shared" si="698"/>
        <v>0.50045497979687348</v>
      </c>
      <c r="CK313" s="621">
        <f t="shared" si="699"/>
        <v>0.14621350349293219</v>
      </c>
      <c r="CL313" s="621">
        <f t="shared" si="700"/>
        <v>0</v>
      </c>
      <c r="CN313" s="621">
        <f t="shared" ref="CN313:CP315" si="756">(CI313-CI312)/LN(CI313/CI312)</f>
        <v>0.36628653833173003</v>
      </c>
      <c r="CO313" s="621">
        <f t="shared" si="756"/>
        <v>0.49001663361494829</v>
      </c>
      <c r="CP313" s="621">
        <f t="shared" si="756"/>
        <v>0.14344979052967907</v>
      </c>
      <c r="CQ313" s="621"/>
      <c r="CR313" s="621">
        <f t="shared" si="702"/>
        <v>0.99975296247635737</v>
      </c>
      <c r="CT313" s="621">
        <f t="shared" si="754"/>
        <v>0.36637704721019232</v>
      </c>
      <c r="CU313" s="621">
        <f t="shared" si="754"/>
        <v>0.49013771602255835</v>
      </c>
      <c r="CV313" s="621">
        <f t="shared" si="754"/>
        <v>0.14348523676724934</v>
      </c>
      <c r="CW313" s="621">
        <f t="shared" si="754"/>
        <v>0</v>
      </c>
      <c r="CZ313" s="621">
        <f t="shared" si="719"/>
        <v>-5.2683265938464528E-2</v>
      </c>
      <c r="DA313" s="621">
        <f t="shared" si="720"/>
        <v>0.13332829383999587</v>
      </c>
      <c r="DB313" s="621">
        <f t="shared" si="721"/>
        <v>5.6672633951409514E-2</v>
      </c>
      <c r="DC313" s="621">
        <f t="shared" si="722"/>
        <v>0</v>
      </c>
      <c r="DE313" s="621">
        <f t="shared" si="723"/>
        <v>8.2731429990069674E-2</v>
      </c>
      <c r="DF313" s="621">
        <f t="shared" si="724"/>
        <v>8.2731429990069674E-2</v>
      </c>
      <c r="DG313" s="621">
        <f t="shared" si="725"/>
        <v>8.2731429990069674E-2</v>
      </c>
      <c r="DH313" s="621">
        <f t="shared" si="726"/>
        <v>0</v>
      </c>
      <c r="DI313" s="621"/>
      <c r="DJ313" s="621">
        <f t="shared" si="751"/>
        <v>0.24819428997020904</v>
      </c>
      <c r="DK313" s="621">
        <f t="shared" si="727"/>
        <v>1.980316315132985E-2</v>
      </c>
      <c r="DL313" s="621">
        <f t="shared" si="728"/>
        <v>-5.2311402707571363E-2</v>
      </c>
      <c r="DM313" s="621">
        <f t="shared" si="729"/>
        <v>2.032630569901606E-2</v>
      </c>
      <c r="DN313" s="621"/>
      <c r="DP313" s="621">
        <f t="shared" si="730"/>
        <v>8.2731429990069674E-2</v>
      </c>
      <c r="DQ313" s="621">
        <f t="shared" si="731"/>
        <v>8.2731429990069674E-2</v>
      </c>
      <c r="DR313" s="621">
        <f t="shared" si="732"/>
        <v>8.2731429990069674E-2</v>
      </c>
      <c r="DS313" s="621">
        <f t="shared" si="733"/>
        <v>0</v>
      </c>
      <c r="DU313" s="621">
        <f t="shared" si="734"/>
        <v>0</v>
      </c>
      <c r="DV313" s="621">
        <f t="shared" si="735"/>
        <v>0</v>
      </c>
      <c r="DW313" s="621">
        <f t="shared" si="736"/>
        <v>0</v>
      </c>
      <c r="DX313" s="621">
        <f t="shared" si="737"/>
        <v>0</v>
      </c>
      <c r="EB313" s="621">
        <f t="shared" si="738"/>
        <v>1.0556735215805559</v>
      </c>
      <c r="EC313" s="621">
        <f t="shared" si="739"/>
        <v>0.63057220172979545</v>
      </c>
      <c r="ED313" s="621">
        <f t="shared" si="704"/>
        <v>0.67357642263321693</v>
      </c>
      <c r="EE313" s="621"/>
      <c r="EF313" s="621">
        <f t="shared" si="740"/>
        <v>1.0862500351864677</v>
      </c>
      <c r="EG313" s="621">
        <f t="shared" si="741"/>
        <v>1.3945147732090875</v>
      </c>
      <c r="EH313" s="621">
        <f t="shared" si="705"/>
        <v>0.78778142217403169</v>
      </c>
      <c r="EJ313" s="621">
        <f t="shared" si="742"/>
        <v>0.98465117043991179</v>
      </c>
      <c r="EK313" s="621">
        <f t="shared" si="743"/>
        <v>1.0686105495067721</v>
      </c>
      <c r="EL313" s="621">
        <f t="shared" si="706"/>
        <v>1.0879386721659778</v>
      </c>
      <c r="EP313" s="577"/>
    </row>
    <row r="314" spans="1:146" x14ac:dyDescent="0.2">
      <c r="A314" s="615" t="s">
        <v>218</v>
      </c>
      <c r="B314" s="571">
        <f t="shared" si="670"/>
        <v>2009</v>
      </c>
      <c r="D314" s="626">
        <f>Mining_Data!M49</f>
        <v>270.47557623773332</v>
      </c>
      <c r="E314" s="626">
        <f>Mining_Data!N49</f>
        <v>377.10195991290851</v>
      </c>
      <c r="F314" s="626">
        <f>Mining_Data!O49</f>
        <v>81.458574872173827</v>
      </c>
      <c r="G314" s="626"/>
      <c r="H314" s="626">
        <f t="shared" si="755"/>
        <v>729.0361110228157</v>
      </c>
      <c r="I314" s="631"/>
      <c r="J314" s="632">
        <f t="shared" si="748"/>
        <v>286067.15064000007</v>
      </c>
      <c r="K314" s="632">
        <f t="shared" si="748"/>
        <v>125216.0193</v>
      </c>
      <c r="L314" s="632">
        <f t="shared" si="748"/>
        <v>83463.000000000015</v>
      </c>
      <c r="M314" s="632"/>
      <c r="N314" s="632">
        <f t="shared" si="707"/>
        <v>494746.16994000005</v>
      </c>
      <c r="O314" s="772"/>
      <c r="P314" s="770"/>
      <c r="Q314" s="770"/>
      <c r="R314" s="632">
        <f t="shared" si="749"/>
        <v>203829.81272059891</v>
      </c>
      <c r="S314" s="632">
        <f t="shared" si="749"/>
        <v>89219.46370436954</v>
      </c>
      <c r="T314" s="632">
        <f t="shared" si="749"/>
        <v>59469.420452641687</v>
      </c>
      <c r="U314" s="641"/>
      <c r="V314" s="626">
        <f t="shared" si="708"/>
        <v>352518.69687761011</v>
      </c>
      <c r="X314" s="635">
        <f t="shared" si="674"/>
        <v>0.94549680252561441</v>
      </c>
      <c r="Y314" s="635">
        <f t="shared" si="675"/>
        <v>3.0116111502428868</v>
      </c>
      <c r="Z314" s="635">
        <f t="shared" si="676"/>
        <v>0.97598426694671658</v>
      </c>
      <c r="AA314" s="626"/>
      <c r="AB314" s="626">
        <f t="shared" si="709"/>
        <v>1.4735558460436975</v>
      </c>
      <c r="AE314" s="635">
        <f t="shared" si="710"/>
        <v>1.3269676924468823</v>
      </c>
      <c r="AF314" s="635">
        <f t="shared" si="711"/>
        <v>4.226678173749657</v>
      </c>
      <c r="AG314" s="635">
        <f t="shared" si="712"/>
        <v>1.3697556534461799</v>
      </c>
      <c r="AH314" s="626"/>
      <c r="AI314" s="635">
        <f t="shared" si="677"/>
        <v>2.0680778565226783</v>
      </c>
      <c r="AK314" s="636">
        <f t="shared" si="678"/>
        <v>0.56889295255288708</v>
      </c>
      <c r="AL314" s="636">
        <f t="shared" si="679"/>
        <v>0.7643145805344187</v>
      </c>
      <c r="AM314" s="636">
        <f t="shared" si="680"/>
        <v>0.95855596535347709</v>
      </c>
      <c r="AN314" s="637"/>
      <c r="AO314" s="636">
        <f t="shared" si="681"/>
        <v>0.75570776277753093</v>
      </c>
      <c r="AQ314" s="631">
        <f t="shared" si="713"/>
        <v>1.4034607932065783</v>
      </c>
      <c r="AR314" s="631">
        <f t="shared" si="714"/>
        <v>1.4034607932065783</v>
      </c>
      <c r="AS314" s="631">
        <f t="shared" si="715"/>
        <v>1.4034607932065783</v>
      </c>
      <c r="AT314" s="631"/>
      <c r="AU314" s="631">
        <f t="shared" si="682"/>
        <v>1.4034607932065783</v>
      </c>
      <c r="AW314" s="631">
        <f t="shared" si="750"/>
        <v>0.57820993475238558</v>
      </c>
      <c r="AX314" s="631">
        <f t="shared" si="750"/>
        <v>0.25309143740351842</v>
      </c>
      <c r="AY314" s="631">
        <f t="shared" si="750"/>
        <v>0.16869862784409614</v>
      </c>
      <c r="AZ314" s="646"/>
      <c r="BA314" s="631">
        <f t="shared" si="716"/>
        <v>1</v>
      </c>
      <c r="BC314" s="621"/>
      <c r="BD314" s="638">
        <f t="shared" si="684"/>
        <v>0.56889295255288708</v>
      </c>
      <c r="BE314" s="638">
        <f t="shared" si="685"/>
        <v>0.7643145805344187</v>
      </c>
      <c r="BF314" s="638">
        <f t="shared" si="686"/>
        <v>0.95855596535347709</v>
      </c>
      <c r="BG314" s="638">
        <v>1</v>
      </c>
      <c r="BH314" s="629"/>
      <c r="BI314" s="638">
        <f t="shared" si="687"/>
        <v>1.4034607932065783</v>
      </c>
      <c r="BJ314" s="638">
        <f t="shared" si="688"/>
        <v>1.4034607932065783</v>
      </c>
      <c r="BK314" s="638">
        <f t="shared" si="689"/>
        <v>1.4034607932065783</v>
      </c>
      <c r="BL314" s="638">
        <v>1</v>
      </c>
      <c r="BN314" s="638">
        <v>1</v>
      </c>
      <c r="BO314" s="638">
        <v>1</v>
      </c>
      <c r="BP314" s="638">
        <v>1</v>
      </c>
      <c r="BQ314" s="638">
        <v>1</v>
      </c>
      <c r="BT314" s="630">
        <f t="shared" si="690"/>
        <v>1.5429596810067434</v>
      </c>
      <c r="BU314" s="630">
        <f t="shared" si="691"/>
        <v>0.4989853784996936</v>
      </c>
      <c r="BV314" s="630">
        <f t="shared" si="692"/>
        <v>0.66028880881906105</v>
      </c>
      <c r="BW314" s="630">
        <f t="shared" si="693"/>
        <v>1.0668483543239748</v>
      </c>
      <c r="BX314" s="630">
        <v>1</v>
      </c>
      <c r="BY314" s="630">
        <v>1</v>
      </c>
      <c r="BZ314" s="630">
        <f t="shared" si="694"/>
        <v>0.70835537189012898</v>
      </c>
      <c r="CA314" s="630">
        <f t="shared" si="717"/>
        <v>0.76991432043691654</v>
      </c>
      <c r="CB314" s="630">
        <f t="shared" si="695"/>
        <v>0.76991432043691632</v>
      </c>
      <c r="CC314" s="630"/>
      <c r="CD314" s="630">
        <f t="shared" si="696"/>
        <v>0.70442802906715296</v>
      </c>
      <c r="CE314" s="621">
        <f t="shared" si="745"/>
        <v>1.0000000000000002</v>
      </c>
      <c r="CG314" s="575"/>
      <c r="CI314" s="621">
        <f t="shared" si="697"/>
        <v>0.37100436061838449</v>
      </c>
      <c r="CJ314" s="621">
        <f t="shared" si="698"/>
        <v>0.51726101658235535</v>
      </c>
      <c r="CK314" s="621">
        <f t="shared" si="699"/>
        <v>0.11173462279926011</v>
      </c>
      <c r="CL314" s="621">
        <f t="shared" si="700"/>
        <v>0</v>
      </c>
      <c r="CN314" s="621">
        <f t="shared" si="756"/>
        <v>0.36209606155636176</v>
      </c>
      <c r="CO314" s="621">
        <f t="shared" si="756"/>
        <v>0.5088117404557525</v>
      </c>
      <c r="CP314" s="621">
        <f t="shared" si="756"/>
        <v>0.12820226019128592</v>
      </c>
      <c r="CQ314" s="621"/>
      <c r="CR314" s="621">
        <f t="shared" si="702"/>
        <v>0.99911006220340015</v>
      </c>
      <c r="CT314" s="621">
        <f t="shared" si="754"/>
        <v>0.36241859155918077</v>
      </c>
      <c r="CU314" s="621">
        <f t="shared" si="754"/>
        <v>0.50926495458732346</v>
      </c>
      <c r="CV314" s="621">
        <f t="shared" si="754"/>
        <v>0.1283164538534958</v>
      </c>
      <c r="CW314" s="621">
        <f t="shared" si="754"/>
        <v>0</v>
      </c>
      <c r="CZ314" s="621">
        <f t="shared" si="719"/>
        <v>-5.5613903443497183E-2</v>
      </c>
      <c r="DA314" s="621">
        <f t="shared" si="720"/>
        <v>0.12492130248156971</v>
      </c>
      <c r="DB314" s="621">
        <f t="shared" si="721"/>
        <v>5.3632375987302014E-2</v>
      </c>
      <c r="DC314" s="621">
        <f t="shared" si="722"/>
        <v>0</v>
      </c>
      <c r="DE314" s="621">
        <f t="shared" si="723"/>
        <v>-0.17654333992614998</v>
      </c>
      <c r="DF314" s="621">
        <f t="shared" si="724"/>
        <v>-0.17654333992614998</v>
      </c>
      <c r="DG314" s="621">
        <f t="shared" si="725"/>
        <v>-0.17654333992614984</v>
      </c>
      <c r="DH314" s="621">
        <f t="shared" si="726"/>
        <v>0</v>
      </c>
      <c r="DI314" s="621"/>
      <c r="DJ314" s="621">
        <f t="shared" ref="DJ314:DJ315" si="757">SUM(DE314:DH314)</f>
        <v>-0.52963001977844981</v>
      </c>
      <c r="DK314" s="621">
        <f t="shared" si="727"/>
        <v>0.13518946726915659</v>
      </c>
      <c r="DL314" s="621">
        <f t="shared" si="728"/>
        <v>-6.1122827328029136E-2</v>
      </c>
      <c r="DM314" s="621">
        <f t="shared" si="729"/>
        <v>-0.29180515711364685</v>
      </c>
      <c r="DN314" s="621"/>
      <c r="DP314" s="621">
        <f t="shared" si="730"/>
        <v>-0.17654333992614998</v>
      </c>
      <c r="DQ314" s="621">
        <f t="shared" si="731"/>
        <v>-0.17654333992614998</v>
      </c>
      <c r="DR314" s="621">
        <f t="shared" si="732"/>
        <v>-0.17654333992614984</v>
      </c>
      <c r="DS314" s="621">
        <f t="shared" si="733"/>
        <v>0</v>
      </c>
      <c r="DU314" s="621">
        <f t="shared" si="734"/>
        <v>0</v>
      </c>
      <c r="DV314" s="621">
        <f t="shared" si="735"/>
        <v>0</v>
      </c>
      <c r="DW314" s="621">
        <f t="shared" si="736"/>
        <v>0</v>
      </c>
      <c r="DX314" s="621">
        <f t="shared" si="737"/>
        <v>0</v>
      </c>
      <c r="EB314" s="621">
        <f t="shared" si="738"/>
        <v>1.0516332640043284</v>
      </c>
      <c r="EC314" s="621">
        <f t="shared" si="739"/>
        <v>0.66313070269550067</v>
      </c>
      <c r="ED314" s="621">
        <f t="shared" si="704"/>
        <v>0.70835537189012898</v>
      </c>
      <c r="EE314" s="621"/>
      <c r="EF314" s="621">
        <f t="shared" si="740"/>
        <v>0.8381624524692004</v>
      </c>
      <c r="EG314" s="621">
        <f t="shared" si="741"/>
        <v>1.1688299223174596</v>
      </c>
      <c r="EH314" s="621">
        <f t="shared" si="705"/>
        <v>0.66028880881906105</v>
      </c>
      <c r="EJ314" s="621">
        <f t="shared" si="742"/>
        <v>0.98061442397298526</v>
      </c>
      <c r="EK314" s="621">
        <f t="shared" si="743"/>
        <v>1.0478949184560387</v>
      </c>
      <c r="EL314" s="621">
        <f t="shared" si="706"/>
        <v>1.0668483543239748</v>
      </c>
      <c r="EP314" s="577"/>
    </row>
    <row r="315" spans="1:146" x14ac:dyDescent="0.2">
      <c r="A315" s="615" t="s">
        <v>218</v>
      </c>
      <c r="B315" s="571">
        <f t="shared" si="670"/>
        <v>2010</v>
      </c>
      <c r="D315" s="645">
        <f>Mining_Data!M50</f>
        <v>264.85424520514317</v>
      </c>
      <c r="E315" s="626">
        <f>Mining_Data!N50</f>
        <v>404.07781026809783</v>
      </c>
      <c r="F315" s="626">
        <f>Mining_Data!O50</f>
        <v>97.425589088195139</v>
      </c>
      <c r="G315" s="626"/>
      <c r="H315" s="626">
        <f t="shared" si="755"/>
        <v>766.35764456143613</v>
      </c>
      <c r="I315" s="631"/>
      <c r="J315" s="632">
        <f t="shared" ref="J315:L319" si="758">J76</f>
        <v>297113.53055999998</v>
      </c>
      <c r="K315" s="632">
        <f t="shared" si="758"/>
        <v>123287.45174999999</v>
      </c>
      <c r="L315" s="632">
        <f t="shared" si="758"/>
        <v>94868.9</v>
      </c>
      <c r="M315" s="632"/>
      <c r="N315" s="632">
        <f t="shared" si="707"/>
        <v>515269.88231000002</v>
      </c>
      <c r="O315" s="772"/>
      <c r="P315" s="770"/>
      <c r="Q315" s="770"/>
      <c r="R315" s="632">
        <f t="shared" ref="R315:T319" si="759">R76</f>
        <v>180218.02094661407</v>
      </c>
      <c r="S315" s="632">
        <f t="shared" si="759"/>
        <v>74781.584399937914</v>
      </c>
      <c r="T315" s="632">
        <f t="shared" si="759"/>
        <v>57543.94751109997</v>
      </c>
      <c r="U315" s="641"/>
      <c r="V315" s="626">
        <f t="shared" si="708"/>
        <v>312543.55285765196</v>
      </c>
      <c r="X315" s="635">
        <f t="shared" si="674"/>
        <v>0.89142438146773573</v>
      </c>
      <c r="Y315" s="635">
        <f t="shared" si="675"/>
        <v>3.277525851434413</v>
      </c>
      <c r="Z315" s="635">
        <f t="shared" si="676"/>
        <v>1.0269497073139369</v>
      </c>
      <c r="AA315" s="626"/>
      <c r="AB315" s="626">
        <f t="shared" si="709"/>
        <v>1.4872936899121441</v>
      </c>
      <c r="AC315" s="621"/>
      <c r="AE315" s="635">
        <f t="shared" si="710"/>
        <v>1.4696324141945876</v>
      </c>
      <c r="AF315" s="635">
        <f t="shared" si="711"/>
        <v>5.4034400783360956</v>
      </c>
      <c r="AG315" s="635">
        <f t="shared" si="712"/>
        <v>1.693064054554168</v>
      </c>
      <c r="AH315" s="626"/>
      <c r="AI315" s="635">
        <f t="shared" si="677"/>
        <v>2.4520027290739668</v>
      </c>
      <c r="AK315" s="636">
        <f t="shared" si="678"/>
        <v>0.53635829015621961</v>
      </c>
      <c r="AL315" s="636">
        <f t="shared" si="679"/>
        <v>0.83180087712444994</v>
      </c>
      <c r="AM315" s="636">
        <f t="shared" si="680"/>
        <v>1.0086113079910168</v>
      </c>
      <c r="AN315" s="637"/>
      <c r="AO315" s="636">
        <f t="shared" si="681"/>
        <v>0.76275316610112032</v>
      </c>
      <c r="AQ315" s="631">
        <f t="shared" si="713"/>
        <v>1.6486338547020991</v>
      </c>
      <c r="AR315" s="631">
        <f t="shared" si="714"/>
        <v>1.6486338547020989</v>
      </c>
      <c r="AS315" s="631">
        <f t="shared" si="715"/>
        <v>1.6486338547020989</v>
      </c>
      <c r="AT315" s="631"/>
      <c r="AU315" s="631">
        <f t="shared" si="682"/>
        <v>1.6486338547020991</v>
      </c>
      <c r="AW315" s="631">
        <f t="shared" ref="AW315:AY319" si="760">AW76</f>
        <v>0.57661730436875913</v>
      </c>
      <c r="AX315" s="631">
        <f t="shared" si="760"/>
        <v>0.23926772354186812</v>
      </c>
      <c r="AY315" s="631">
        <f t="shared" si="760"/>
        <v>0.18411497208937269</v>
      </c>
      <c r="AZ315" s="646"/>
      <c r="BA315" s="631">
        <f t="shared" si="716"/>
        <v>0.99999999999999989</v>
      </c>
      <c r="BC315" s="621"/>
      <c r="BD315" s="638">
        <f t="shared" si="684"/>
        <v>0.53635829015621961</v>
      </c>
      <c r="BE315" s="638">
        <f t="shared" si="685"/>
        <v>0.83180087712444994</v>
      </c>
      <c r="BF315" s="638">
        <f t="shared" si="686"/>
        <v>1.0086113079910168</v>
      </c>
      <c r="BG315" s="638">
        <v>1</v>
      </c>
      <c r="BH315" s="629"/>
      <c r="BI315" s="638">
        <f t="shared" si="687"/>
        <v>1.6486338547020991</v>
      </c>
      <c r="BJ315" s="638">
        <f t="shared" si="688"/>
        <v>1.6486338547020989</v>
      </c>
      <c r="BK315" s="638">
        <f t="shared" si="689"/>
        <v>1.6486338547020989</v>
      </c>
      <c r="BL315" s="638">
        <v>1</v>
      </c>
      <c r="BN315" s="638">
        <v>1</v>
      </c>
      <c r="BO315" s="638">
        <v>1</v>
      </c>
      <c r="BP315" s="638">
        <v>1</v>
      </c>
      <c r="BQ315" s="638">
        <v>1</v>
      </c>
      <c r="BS315" s="649"/>
      <c r="BT315" s="630">
        <f t="shared" si="690"/>
        <v>1.3679901375142809</v>
      </c>
      <c r="BU315" s="630">
        <f t="shared" si="691"/>
        <v>0.59161868881788782</v>
      </c>
      <c r="BV315" s="630">
        <f t="shared" si="692"/>
        <v>0.7756358349084258</v>
      </c>
      <c r="BW315" s="630">
        <f t="shared" si="693"/>
        <v>1.0458293206168932</v>
      </c>
      <c r="BX315" s="630">
        <v>1</v>
      </c>
      <c r="BY315" s="630">
        <v>1</v>
      </c>
      <c r="BZ315" s="630">
        <f t="shared" si="694"/>
        <v>0.72932853484276283</v>
      </c>
      <c r="CA315" s="630">
        <f t="shared" si="717"/>
        <v>0.80932853147200101</v>
      </c>
      <c r="CB315" s="630">
        <f t="shared" si="695"/>
        <v>0.8093285314720009</v>
      </c>
      <c r="CC315" s="630"/>
      <c r="CD315" s="630">
        <f t="shared" si="696"/>
        <v>0.81118269826839562</v>
      </c>
      <c r="CE315" s="621">
        <f t="shared" si="745"/>
        <v>1.0000000000000002</v>
      </c>
      <c r="CG315" s="575"/>
      <c r="CI315" s="621">
        <f t="shared" si="697"/>
        <v>0.3456013613026741</v>
      </c>
      <c r="CJ315" s="621">
        <f t="shared" si="698"/>
        <v>0.52727054154896524</v>
      </c>
      <c r="CK315" s="621">
        <f t="shared" si="699"/>
        <v>0.12712809714836071</v>
      </c>
      <c r="CL315" s="621">
        <f t="shared" si="700"/>
        <v>0</v>
      </c>
      <c r="CN315" s="621">
        <f t="shared" si="756"/>
        <v>0.35815272522503105</v>
      </c>
      <c r="CO315" s="621">
        <f t="shared" si="756"/>
        <v>0.52224979214743217</v>
      </c>
      <c r="CP315" s="621">
        <f t="shared" si="756"/>
        <v>0.11926583808036151</v>
      </c>
      <c r="CQ315" s="621"/>
      <c r="CR315" s="621">
        <f t="shared" si="702"/>
        <v>0.99966835545282473</v>
      </c>
      <c r="CT315" s="621">
        <f t="shared" si="754"/>
        <v>0.35827154402901634</v>
      </c>
      <c r="CU315" s="621">
        <f t="shared" si="754"/>
        <v>0.52242305090358299</v>
      </c>
      <c r="CV315" s="621">
        <f t="shared" si="754"/>
        <v>0.11930540506740064</v>
      </c>
      <c r="CW315" s="621">
        <f t="shared" si="754"/>
        <v>0</v>
      </c>
      <c r="CZ315" s="621">
        <f t="shared" si="719"/>
        <v>-5.8889894290782577E-2</v>
      </c>
      <c r="DA315" s="621">
        <f t="shared" si="720"/>
        <v>8.4613622752806622E-2</v>
      </c>
      <c r="DB315" s="621">
        <f t="shared" si="721"/>
        <v>5.090177189492142E-2</v>
      </c>
      <c r="DC315" s="621">
        <f t="shared" si="722"/>
        <v>0</v>
      </c>
      <c r="DE315" s="621">
        <f t="shared" si="723"/>
        <v>0.16100579669670689</v>
      </c>
      <c r="DF315" s="621">
        <f t="shared" si="724"/>
        <v>0.16100579669670689</v>
      </c>
      <c r="DG315" s="621">
        <f t="shared" si="725"/>
        <v>0.16100579669670689</v>
      </c>
      <c r="DH315" s="621">
        <f t="shared" si="726"/>
        <v>0</v>
      </c>
      <c r="DI315" s="621"/>
      <c r="DJ315" s="621">
        <f t="shared" si="757"/>
        <v>0.48301739009012068</v>
      </c>
      <c r="DK315" s="621">
        <f t="shared" si="727"/>
        <v>-2.7582158428016766E-3</v>
      </c>
      <c r="DL315" s="621">
        <f t="shared" si="728"/>
        <v>-5.6167728916682008E-2</v>
      </c>
      <c r="DM315" s="621">
        <f t="shared" si="729"/>
        <v>8.7446554969757839E-2</v>
      </c>
      <c r="DN315" s="621"/>
      <c r="DP315" s="621">
        <f t="shared" si="730"/>
        <v>0.16100579669670689</v>
      </c>
      <c r="DQ315" s="621">
        <f t="shared" si="731"/>
        <v>0.16100579669670689</v>
      </c>
      <c r="DR315" s="621">
        <f t="shared" si="732"/>
        <v>0.16100579669670689</v>
      </c>
      <c r="DS315" s="621">
        <f t="shared" si="733"/>
        <v>0</v>
      </c>
      <c r="DU315" s="621">
        <f t="shared" si="734"/>
        <v>0</v>
      </c>
      <c r="DV315" s="621">
        <f t="shared" si="735"/>
        <v>0</v>
      </c>
      <c r="DW315" s="621">
        <f t="shared" si="736"/>
        <v>0</v>
      </c>
      <c r="DX315" s="621">
        <f t="shared" si="737"/>
        <v>0</v>
      </c>
      <c r="EB315" s="621">
        <f t="shared" si="738"/>
        <v>1.029608250018166</v>
      </c>
      <c r="EC315" s="621">
        <f t="shared" si="739"/>
        <v>0.68276484233563117</v>
      </c>
      <c r="ED315" s="621">
        <f t="shared" si="704"/>
        <v>0.72932853484276283</v>
      </c>
      <c r="EE315" s="621"/>
      <c r="EF315" s="621">
        <f t="shared" si="740"/>
        <v>1.1746917781260977</v>
      </c>
      <c r="EG315" s="621">
        <f t="shared" si="741"/>
        <v>1.3730148997740854</v>
      </c>
      <c r="EH315" s="621">
        <f t="shared" si="705"/>
        <v>0.7756358349084258</v>
      </c>
      <c r="EJ315" s="621">
        <f t="shared" si="742"/>
        <v>0.98029801178218923</v>
      </c>
      <c r="EK315" s="621">
        <f t="shared" si="743"/>
        <v>1.0272493051191141</v>
      </c>
      <c r="EL315" s="621">
        <f t="shared" si="706"/>
        <v>1.0458293206168932</v>
      </c>
      <c r="EP315" s="577"/>
    </row>
    <row r="316" spans="1:146" x14ac:dyDescent="0.2">
      <c r="A316" s="615" t="s">
        <v>218</v>
      </c>
      <c r="B316" s="571">
        <f t="shared" si="670"/>
        <v>2011</v>
      </c>
      <c r="D316" s="645">
        <f>Mining_Data!M51</f>
        <v>273.68932105672741</v>
      </c>
      <c r="E316" s="626">
        <f>Mining_Data!N51</f>
        <v>469.12204923710317</v>
      </c>
      <c r="F316" s="626">
        <f>Mining_Data!O51</f>
        <v>115.07390950584957</v>
      </c>
      <c r="G316" s="626"/>
      <c r="H316" s="626">
        <f t="shared" si="755"/>
        <v>857.88527979968012</v>
      </c>
      <c r="J316" s="632">
        <f t="shared" si="758"/>
        <v>326850.99456000002</v>
      </c>
      <c r="K316" s="632">
        <f t="shared" si="758"/>
        <v>130474.38900000002</v>
      </c>
      <c r="L316" s="632">
        <f t="shared" si="758"/>
        <v>106756</v>
      </c>
      <c r="M316" s="632"/>
      <c r="N316" s="632">
        <f>SUM(J316:M316)</f>
        <v>564081.38355999999</v>
      </c>
      <c r="O316" s="772"/>
      <c r="P316" s="770"/>
      <c r="Q316" s="770"/>
      <c r="R316" s="632">
        <f t="shared" si="759"/>
        <v>187575.33060834461</v>
      </c>
      <c r="S316" s="632">
        <f t="shared" si="759"/>
        <v>74877.473405099634</v>
      </c>
      <c r="T316" s="632">
        <f t="shared" si="759"/>
        <v>61265.813253471642</v>
      </c>
      <c r="U316" s="641"/>
      <c r="V316" s="626">
        <f>SUM(R316:U316)</f>
        <v>323718.61726691585</v>
      </c>
      <c r="X316" s="635">
        <f t="shared" si="674"/>
        <v>0.8373519604098566</v>
      </c>
      <c r="Y316" s="635">
        <f t="shared" si="675"/>
        <v>3.5955106042849763</v>
      </c>
      <c r="Z316" s="635">
        <f t="shared" si="676"/>
        <v>1.0779151476811568</v>
      </c>
      <c r="AA316" s="626"/>
      <c r="AB316" s="626">
        <f t="shared" si="709"/>
        <v>1.5208537363623682</v>
      </c>
      <c r="AE316" s="635">
        <f>D316/R316*1000</f>
        <v>1.4590901701684211</v>
      </c>
      <c r="AF316" s="635">
        <f t="shared" si="711"/>
        <v>6.2651960316432493</v>
      </c>
      <c r="AG316" s="635">
        <f t="shared" si="712"/>
        <v>1.8782727820776766</v>
      </c>
      <c r="AH316" s="626"/>
      <c r="AI316" s="635">
        <f>H316/V316*1000</f>
        <v>2.6500955893195588</v>
      </c>
      <c r="AK316" s="636">
        <f t="shared" si="678"/>
        <v>0.5038236277595517</v>
      </c>
      <c r="AL316" s="636">
        <f t="shared" si="679"/>
        <v>0.91250199385783626</v>
      </c>
      <c r="AM316" s="636">
        <f t="shared" si="680"/>
        <v>1.0586666506285562</v>
      </c>
      <c r="AN316" s="637"/>
      <c r="AO316" s="636">
        <f t="shared" si="681"/>
        <v>0.77996431401227773</v>
      </c>
      <c r="AQ316" s="631">
        <f>J316/R316</f>
        <v>1.7425052297653234</v>
      </c>
      <c r="AR316" s="631">
        <f t="shared" si="714"/>
        <v>1.7425052297653234</v>
      </c>
      <c r="AS316" s="631">
        <f t="shared" si="715"/>
        <v>1.7425052297653234</v>
      </c>
      <c r="AT316" s="631"/>
      <c r="AU316" s="631">
        <f>N316/V316</f>
        <v>1.7425052297653234</v>
      </c>
      <c r="AW316" s="631">
        <f t="shared" si="760"/>
        <v>0.57943942857535136</v>
      </c>
      <c r="AX316" s="631">
        <f t="shared" si="760"/>
        <v>0.23130419262652688</v>
      </c>
      <c r="AY316" s="631">
        <f t="shared" si="760"/>
        <v>0.18925637879812182</v>
      </c>
      <c r="AZ316" s="646"/>
      <c r="BA316" s="631">
        <f t="shared" si="716"/>
        <v>1</v>
      </c>
      <c r="BC316" s="621"/>
      <c r="BD316" s="638">
        <f t="shared" si="684"/>
        <v>0.5038236277595517</v>
      </c>
      <c r="BE316" s="638">
        <f t="shared" si="685"/>
        <v>0.91250199385783626</v>
      </c>
      <c r="BF316" s="638">
        <f t="shared" si="686"/>
        <v>1.0586666506285562</v>
      </c>
      <c r="BG316" s="638">
        <v>1</v>
      </c>
      <c r="BH316" s="629"/>
      <c r="BI316" s="638">
        <f t="shared" si="687"/>
        <v>1.7425052297653234</v>
      </c>
      <c r="BJ316" s="638">
        <f t="shared" si="688"/>
        <v>1.7425052297653234</v>
      </c>
      <c r="BK316" s="638">
        <f t="shared" si="689"/>
        <v>1.7425052297653234</v>
      </c>
      <c r="BL316" s="638">
        <v>1</v>
      </c>
      <c r="BN316" s="638">
        <v>1</v>
      </c>
      <c r="BO316" s="638">
        <v>1</v>
      </c>
      <c r="BP316" s="638">
        <v>1</v>
      </c>
      <c r="BQ316" s="638">
        <v>1</v>
      </c>
      <c r="BT316" s="630">
        <f t="shared" si="690"/>
        <v>1.4169029298537297</v>
      </c>
      <c r="BU316" s="630">
        <f t="shared" si="691"/>
        <v>0.63941449134823114</v>
      </c>
      <c r="BV316" s="630">
        <f t="shared" si="692"/>
        <v>0.81979967526843256</v>
      </c>
      <c r="BW316" s="630">
        <f t="shared" si="693"/>
        <v>1.0323610247598336</v>
      </c>
      <c r="BX316" s="630">
        <v>1</v>
      </c>
      <c r="BY316" s="630">
        <v>1</v>
      </c>
      <c r="BZ316" s="630">
        <f t="shared" si="694"/>
        <v>0.75551507205895096</v>
      </c>
      <c r="CA316" s="630">
        <f t="shared" si="717"/>
        <v>0.90598826618224149</v>
      </c>
      <c r="CB316" s="630">
        <f t="shared" si="695"/>
        <v>0.90598826618224104</v>
      </c>
      <c r="CC316" s="630"/>
      <c r="CD316" s="630">
        <f t="shared" si="696"/>
        <v>0.84632923285789785</v>
      </c>
      <c r="CE316" s="621">
        <f t="shared" si="745"/>
        <v>1.0000000000000004</v>
      </c>
      <c r="CG316" s="575"/>
      <c r="CI316" s="621">
        <f t="shared" ref="CI316:CI322" si="761">D316/$H316</f>
        <v>0.3190278787865844</v>
      </c>
      <c r="CJ316" s="621">
        <f t="shared" ref="CJ316:CJ322" si="762">E316/$H316</f>
        <v>0.5468354106118305</v>
      </c>
      <c r="CK316" s="621">
        <f t="shared" ref="CK316:CK322" si="763">F316/$H316</f>
        <v>0.13413671060158514</v>
      </c>
      <c r="CL316" s="621">
        <f t="shared" ref="CL316:CL322" si="764">G316/$H316</f>
        <v>0</v>
      </c>
      <c r="CN316" s="621">
        <f t="shared" ref="CN316:CN322" si="765">(CI316-CI315)/LN(CI316/CI315)</f>
        <v>0.3321374658237588</v>
      </c>
      <c r="CO316" s="621">
        <f t="shared" ref="CO316:CO322" si="766">(CJ316-CJ315)/LN(CJ316/CJ315)</f>
        <v>0.53699357505420831</v>
      </c>
      <c r="CP316" s="621">
        <f t="shared" ref="CP316:CP322" si="767">(CK316-CK315)/LN(CK316/CK315)</f>
        <v>0.13060106268983177</v>
      </c>
      <c r="CQ316" s="621"/>
      <c r="CR316" s="621">
        <f t="shared" ref="CR316:CR322" si="768">SUM(CN316:CQ316)</f>
        <v>0.99973210356779885</v>
      </c>
      <c r="CT316" s="621">
        <f t="shared" ref="CT316:CT322" si="769">CN316/$CR316</f>
        <v>0.33222646810924805</v>
      </c>
      <c r="CU316" s="621">
        <f t="shared" ref="CU316:CU322" si="770">CO316/$CR316</f>
        <v>0.53713747226663011</v>
      </c>
      <c r="CV316" s="621">
        <f t="shared" ref="CV316:CV322" si="771">CP316/$CR316</f>
        <v>0.13063605962412189</v>
      </c>
      <c r="CW316" s="621">
        <f t="shared" ref="CW316:CW322" si="772">CQ316/$CR316</f>
        <v>0</v>
      </c>
      <c r="CZ316" s="621">
        <f t="shared" ref="CZ316:CZ322" si="773">LN(BD316/BD315)</f>
        <v>-6.2576127635579556E-2</v>
      </c>
      <c r="DA316" s="621">
        <f t="shared" ref="DA316:DA322" si="774">LN(BE316/BE315)</f>
        <v>9.2597188706086728E-2</v>
      </c>
      <c r="DB316" s="621">
        <f t="shared" ref="DB316:DB322" si="775">LN(BF316/BF315)</f>
        <v>4.843579739829032E-2</v>
      </c>
      <c r="DC316" s="621">
        <f t="shared" ref="DC316:DC322" si="776">LN(BG316/BG315)</f>
        <v>0</v>
      </c>
      <c r="DE316" s="621">
        <f t="shared" ref="DE316:DE322" si="777">LN(AQ316/AQ315)</f>
        <v>5.5376886836669671E-2</v>
      </c>
      <c r="DF316" s="621">
        <f t="shared" ref="DF316:DF322" si="778">LN(AR316/AR315)</f>
        <v>5.5376886836669671E-2</v>
      </c>
      <c r="DG316" s="621">
        <f t="shared" ref="DG316:DG322" si="779">LN(AS316/AS315)</f>
        <v>5.5376886836669671E-2</v>
      </c>
      <c r="DH316" s="621">
        <f t="shared" ref="DH316:DH322" si="780">M316/$N316</f>
        <v>0</v>
      </c>
      <c r="DI316" s="621"/>
      <c r="DJ316" s="621">
        <f t="shared" ref="DJ316:DJ322" si="781">SUM(DE316:DH316)</f>
        <v>0.16613066051000902</v>
      </c>
      <c r="DK316" s="621">
        <f t="shared" ref="DK316:DK322" si="782">LN(AW316/AW315)</f>
        <v>4.8823379201642118E-3</v>
      </c>
      <c r="DL316" s="621">
        <f t="shared" ref="DL316:DL322" si="783">LN(AX316/AX315)</f>
        <v>-3.3849411748368148E-2</v>
      </c>
      <c r="DM316" s="621">
        <f t="shared" ref="DM316:DM322" si="784">LN(AY316/AY315)</f>
        <v>2.7542186635557259E-2</v>
      </c>
      <c r="DN316" s="621"/>
      <c r="DP316" s="621">
        <f t="shared" ref="DP316:DP322" si="785">LN(BI316/BI315)</f>
        <v>5.5376886836669671E-2</v>
      </c>
      <c r="DQ316" s="621">
        <f t="shared" ref="DQ316:DQ322" si="786">LN(BJ316/BJ315)</f>
        <v>5.5376886836669671E-2</v>
      </c>
      <c r="DR316" s="621">
        <f t="shared" ref="DR316:DR322" si="787">LN(BK316/BK315)</f>
        <v>5.5376886836669671E-2</v>
      </c>
      <c r="DS316" s="621">
        <f t="shared" ref="DS316:DS322" si="788">LN(BL316/BL315)</f>
        <v>0</v>
      </c>
      <c r="DU316" s="621">
        <f t="shared" ref="DU316:DU322" si="789">LN(BN316/BN315)</f>
        <v>0</v>
      </c>
      <c r="DV316" s="621">
        <f t="shared" ref="DV316:DV322" si="790">LN(BO316/BO315)</f>
        <v>0</v>
      </c>
      <c r="DW316" s="621">
        <f t="shared" ref="DW316:DW322" si="791">LN(BP316/BP315)</f>
        <v>0</v>
      </c>
      <c r="DX316" s="621">
        <f t="shared" ref="DX316:DX322" si="792">LN(BQ316/BQ315)</f>
        <v>0</v>
      </c>
      <c r="EB316" s="621">
        <f t="shared" ref="EB316:EB322" si="793">EXP(SUMPRODUCT($CT316:$CW316,CZ316:DC316))</f>
        <v>1.0359049947522396</v>
      </c>
      <c r="EC316" s="621">
        <f t="shared" ref="EC316:EC322" si="794">IF(ISERR(EB316),EC315,EB316*EC315)</f>
        <v>0.70727951041670578</v>
      </c>
      <c r="ED316" s="621">
        <f t="shared" ref="ED316:ED322" si="795">EC316/EC$324</f>
        <v>0.75551507205895096</v>
      </c>
      <c r="EE316" s="621"/>
      <c r="EF316" s="621">
        <f t="shared" ref="EF316:EF322" si="796">EXP(SUMPRODUCT($CT316:$CW316,DE316:DH316))</f>
        <v>1.0569388859724627</v>
      </c>
      <c r="EG316" s="621">
        <f t="shared" ref="EG316:EG322" si="797">IF(ISERR(EF316),EG315,EF316*EG315)</f>
        <v>1.4511928385908144</v>
      </c>
      <c r="EH316" s="621">
        <f t="shared" ref="EH316:EH322" si="798">EG316/EG$324</f>
        <v>0.81979967526843256</v>
      </c>
      <c r="EJ316" s="621">
        <f t="shared" ref="EJ316:EJ322" si="799">EXP(SUMPRODUCT($CT316:$CW316,DK316:DN316))</f>
        <v>0.98712189877300904</v>
      </c>
      <c r="EK316" s="621">
        <f t="shared" ref="EK316:EK322" si="800">IF(ISERR(EJ316),EK315,EJ316*EK315)</f>
        <v>1.014020284582434</v>
      </c>
      <c r="EL316" s="621">
        <f t="shared" ref="EL316:EL322" si="801">EK316/EK$324</f>
        <v>1.0323610247598336</v>
      </c>
      <c r="EP316" s="577"/>
    </row>
    <row r="317" spans="1:146" x14ac:dyDescent="0.2">
      <c r="A317" s="615" t="s">
        <v>218</v>
      </c>
      <c r="B317" s="571">
        <f t="shared" si="670"/>
        <v>2012</v>
      </c>
      <c r="D317" s="645">
        <f>Mining_Data!M52</f>
        <v>284.05789150507343</v>
      </c>
      <c r="E317" s="626">
        <f>Mining_Data!N52</f>
        <v>472.58161692395805</v>
      </c>
      <c r="F317" s="626">
        <f>Mining_Data!O52</f>
        <v>141.93641409649851</v>
      </c>
      <c r="G317" s="626"/>
      <c r="H317" s="626">
        <f t="shared" si="755"/>
        <v>898.57592252553002</v>
      </c>
      <c r="J317" s="632">
        <f t="shared" si="758"/>
        <v>362652</v>
      </c>
      <c r="K317" s="632">
        <f t="shared" si="758"/>
        <v>124665.00000000001</v>
      </c>
      <c r="L317" s="632">
        <f t="shared" si="758"/>
        <v>125732</v>
      </c>
      <c r="M317" s="632"/>
      <c r="N317" s="632">
        <f>SUM(J317:M317)</f>
        <v>613049</v>
      </c>
      <c r="O317" s="772"/>
      <c r="P317" s="770"/>
      <c r="Q317" s="770"/>
      <c r="R317" s="632">
        <f t="shared" si="759"/>
        <v>212248.63313699231</v>
      </c>
      <c r="S317" s="632">
        <f t="shared" si="759"/>
        <v>72962.442920549584</v>
      </c>
      <c r="T317" s="632">
        <f t="shared" si="759"/>
        <v>73586.923942458103</v>
      </c>
      <c r="U317" s="641"/>
      <c r="V317" s="626">
        <f>SUM(R317:U317)</f>
        <v>358798</v>
      </c>
      <c r="X317" s="635">
        <f t="shared" ref="X317:Z319" si="802">D317/J317*1000</f>
        <v>0.78327953935197769</v>
      </c>
      <c r="Y317" s="635">
        <f t="shared" si="802"/>
        <v>3.7908123123888662</v>
      </c>
      <c r="Z317" s="635">
        <f t="shared" si="802"/>
        <v>1.1288805880483768</v>
      </c>
      <c r="AA317" s="626"/>
      <c r="AB317" s="805">
        <f t="shared" si="709"/>
        <v>1.4657489409908995</v>
      </c>
      <c r="AE317" s="635">
        <f>D317/R317*1000</f>
        <v>1.3383261286857524</v>
      </c>
      <c r="AF317" s="635">
        <f t="shared" ref="AF317:AG319" si="803">E317/S317*1000</f>
        <v>6.4770530975581861</v>
      </c>
      <c r="AG317" s="635">
        <f t="shared" si="803"/>
        <v>1.9288265698874281</v>
      </c>
      <c r="AH317" s="626"/>
      <c r="AI317" s="635">
        <f>H317/V317*1000</f>
        <v>2.5044061631489862</v>
      </c>
      <c r="AK317" s="636">
        <f t="shared" si="678"/>
        <v>0.47128896536288406</v>
      </c>
      <c r="AL317" s="636">
        <f t="shared" si="679"/>
        <v>0.96206747082688027</v>
      </c>
      <c r="AM317" s="636">
        <f t="shared" si="680"/>
        <v>1.1087219932660957</v>
      </c>
      <c r="AN317" s="637"/>
      <c r="AO317" s="636">
        <f t="shared" si="681"/>
        <v>0.75170401988070989</v>
      </c>
      <c r="AQ317" s="631">
        <f>J317/R317</f>
        <v>1.7086187771392261</v>
      </c>
      <c r="AR317" s="631">
        <f t="shared" ref="AR317:AS319" si="804">K317/S317</f>
        <v>1.7086187771392261</v>
      </c>
      <c r="AS317" s="631">
        <f t="shared" si="804"/>
        <v>1.7086187771392261</v>
      </c>
      <c r="AT317" s="631"/>
      <c r="AU317" s="631">
        <f>N317/V317</f>
        <v>1.7086187771392261</v>
      </c>
      <c r="AW317" s="631">
        <f t="shared" si="760"/>
        <v>0.59155467181253052</v>
      </c>
      <c r="AX317" s="631">
        <f t="shared" si="760"/>
        <v>0.20335242370511983</v>
      </c>
      <c r="AY317" s="631">
        <f t="shared" si="760"/>
        <v>0.20509290448234968</v>
      </c>
      <c r="AZ317" s="646"/>
      <c r="BA317" s="631">
        <f>SUM(AW317:AZ317)</f>
        <v>1</v>
      </c>
      <c r="BC317" s="621"/>
      <c r="BD317" s="638">
        <f t="shared" ref="BD317:BF319" si="805">AK317</f>
        <v>0.47128896536288406</v>
      </c>
      <c r="BE317" s="638">
        <f t="shared" si="805"/>
        <v>0.96206747082688027</v>
      </c>
      <c r="BF317" s="638">
        <f t="shared" si="805"/>
        <v>1.1087219932660957</v>
      </c>
      <c r="BG317" s="638">
        <v>1</v>
      </c>
      <c r="BH317" s="629"/>
      <c r="BI317" s="638">
        <f t="shared" ref="BI317:BK319" si="806">AQ317</f>
        <v>1.7086187771392261</v>
      </c>
      <c r="BJ317" s="638">
        <f t="shared" si="806"/>
        <v>1.7086187771392261</v>
      </c>
      <c r="BK317" s="638">
        <f t="shared" si="806"/>
        <v>1.7086187771392261</v>
      </c>
      <c r="BL317" s="638">
        <v>1</v>
      </c>
      <c r="BN317" s="638">
        <v>1</v>
      </c>
      <c r="BO317" s="638">
        <v>1</v>
      </c>
      <c r="BP317" s="638">
        <v>1</v>
      </c>
      <c r="BQ317" s="638">
        <v>1</v>
      </c>
      <c r="BT317" s="630">
        <f t="shared" si="690"/>
        <v>1.5704439297245671</v>
      </c>
      <c r="BU317" s="630">
        <f t="shared" si="691"/>
        <v>0.60426257807192885</v>
      </c>
      <c r="BV317" s="630">
        <f>EH317</f>
        <v>0.80385705289672527</v>
      </c>
      <c r="BW317" s="630">
        <f>EL317</f>
        <v>0.98121569059923175</v>
      </c>
      <c r="BX317" s="630">
        <v>1</v>
      </c>
      <c r="BY317" s="630">
        <v>1</v>
      </c>
      <c r="BZ317" s="630">
        <f>ED317</f>
        <v>0.76609457745385423</v>
      </c>
      <c r="CA317" s="630">
        <f>BT317*BV317*BW317*BZ317</f>
        <v>0.94896049769277835</v>
      </c>
      <c r="CB317" s="630">
        <f>BT317*BU317</f>
        <v>0.94896049769277802</v>
      </c>
      <c r="CC317" s="630"/>
      <c r="CD317" s="630">
        <f>BV317*BW317*BX317*BY317</f>
        <v>0.7887571533011235</v>
      </c>
      <c r="CE317" s="621">
        <f t="shared" si="745"/>
        <v>1.0000000000000004</v>
      </c>
      <c r="CG317" s="575"/>
      <c r="CI317" s="621">
        <f t="shared" si="761"/>
        <v>0.31612007887625421</v>
      </c>
      <c r="CJ317" s="621">
        <f t="shared" si="762"/>
        <v>0.52592285757637935</v>
      </c>
      <c r="CK317" s="621">
        <f t="shared" si="763"/>
        <v>0.15795706354736638</v>
      </c>
      <c r="CL317" s="621">
        <f t="shared" si="764"/>
        <v>0</v>
      </c>
      <c r="CN317" s="621">
        <f t="shared" si="765"/>
        <v>0.31757176009706128</v>
      </c>
      <c r="CO317" s="621">
        <f t="shared" si="766"/>
        <v>0.53631118166163994</v>
      </c>
      <c r="CP317" s="621">
        <f t="shared" si="767"/>
        <v>0.14572255115858254</v>
      </c>
      <c r="CQ317" s="621"/>
      <c r="CR317" s="621">
        <f t="shared" si="768"/>
        <v>0.99960549291728384</v>
      </c>
      <c r="CT317" s="621">
        <f t="shared" si="769"/>
        <v>0.31769709385074374</v>
      </c>
      <c r="CU317" s="621">
        <f t="shared" si="770"/>
        <v>0.53652284372352788</v>
      </c>
      <c r="CV317" s="621">
        <f t="shared" si="771"/>
        <v>0.1457800624257283</v>
      </c>
      <c r="CW317" s="621">
        <f t="shared" si="772"/>
        <v>0</v>
      </c>
      <c r="CZ317" s="621">
        <f t="shared" si="773"/>
        <v>-6.6754841440658672E-2</v>
      </c>
      <c r="DA317" s="621">
        <f t="shared" si="774"/>
        <v>5.2894313697027635E-2</v>
      </c>
      <c r="DB317" s="621">
        <f t="shared" si="775"/>
        <v>4.6197755017732739E-2</v>
      </c>
      <c r="DC317" s="621">
        <f t="shared" si="776"/>
        <v>0</v>
      </c>
      <c r="DE317" s="621">
        <f t="shared" si="777"/>
        <v>-1.963855349243172E-2</v>
      </c>
      <c r="DF317" s="621">
        <f t="shared" si="778"/>
        <v>-1.963855349243172E-2</v>
      </c>
      <c r="DG317" s="621">
        <f t="shared" si="779"/>
        <v>-1.963855349243172E-2</v>
      </c>
      <c r="DH317" s="621">
        <f t="shared" si="780"/>
        <v>0</v>
      </c>
      <c r="DI317" s="621"/>
      <c r="DJ317" s="621">
        <f t="shared" si="781"/>
        <v>-5.8915660477295156E-2</v>
      </c>
      <c r="DK317" s="621">
        <f t="shared" si="782"/>
        <v>2.0692974527421769E-2</v>
      </c>
      <c r="DL317" s="621">
        <f t="shared" si="783"/>
        <v>-0.12879314426428207</v>
      </c>
      <c r="DM317" s="621">
        <f t="shared" si="784"/>
        <v>8.0360471654559062E-2</v>
      </c>
      <c r="DN317" s="621"/>
      <c r="DP317" s="621">
        <f t="shared" si="785"/>
        <v>-1.963855349243172E-2</v>
      </c>
      <c r="DQ317" s="621">
        <f t="shared" si="786"/>
        <v>-1.963855349243172E-2</v>
      </c>
      <c r="DR317" s="621">
        <f t="shared" si="787"/>
        <v>-1.963855349243172E-2</v>
      </c>
      <c r="DS317" s="621">
        <f t="shared" si="788"/>
        <v>0</v>
      </c>
      <c r="DU317" s="621">
        <f t="shared" si="789"/>
        <v>0</v>
      </c>
      <c r="DV317" s="621">
        <f t="shared" si="790"/>
        <v>0</v>
      </c>
      <c r="DW317" s="621">
        <f t="shared" si="791"/>
        <v>0</v>
      </c>
      <c r="DX317" s="621">
        <f t="shared" si="792"/>
        <v>0</v>
      </c>
      <c r="EB317" s="621">
        <f t="shared" si="793"/>
        <v>1.014003036850174</v>
      </c>
      <c r="EC317" s="621">
        <f t="shared" si="794"/>
        <v>0.71718357146444389</v>
      </c>
      <c r="ED317" s="621">
        <f t="shared" si="795"/>
        <v>0.76609457745385423</v>
      </c>
      <c r="EE317" s="621"/>
      <c r="EF317" s="621">
        <f t="shared" si="796"/>
        <v>0.9805530267299909</v>
      </c>
      <c r="EG317" s="621">
        <f t="shared" si="797"/>
        <v>1.4229715302491102</v>
      </c>
      <c r="EH317" s="621">
        <f t="shared" si="798"/>
        <v>0.80385705289672527</v>
      </c>
      <c r="EJ317" s="621">
        <f t="shared" si="799"/>
        <v>0.95045789899662259</v>
      </c>
      <c r="EK317" s="621">
        <f t="shared" si="800"/>
        <v>0.96378358922417751</v>
      </c>
      <c r="EL317" s="621">
        <f t="shared" si="801"/>
        <v>0.98121569059923175</v>
      </c>
      <c r="EP317" s="577"/>
    </row>
    <row r="318" spans="1:146" x14ac:dyDescent="0.2">
      <c r="A318" s="615" t="s">
        <v>218</v>
      </c>
      <c r="B318" s="571">
        <f t="shared" si="670"/>
        <v>2013</v>
      </c>
      <c r="D318" s="645">
        <f>Mining_Data!M53</f>
        <v>379.2889891886993</v>
      </c>
      <c r="E318" s="626">
        <f>Mining_Data!N53</f>
        <v>462.45605352729694</v>
      </c>
      <c r="F318" s="626">
        <f>Mining_Data!O53</f>
        <v>154.31354252005289</v>
      </c>
      <c r="G318" s="626"/>
      <c r="H318" s="626">
        <f t="shared" si="755"/>
        <v>996.05858523604923</v>
      </c>
      <c r="J318" s="632">
        <f t="shared" si="758"/>
        <v>399758.55264000001</v>
      </c>
      <c r="K318" s="632">
        <f t="shared" si="758"/>
        <v>120529.86195000001</v>
      </c>
      <c r="L318" s="632">
        <f t="shared" si="758"/>
        <v>121777</v>
      </c>
      <c r="M318" s="632"/>
      <c r="N318" s="632">
        <f>SUM(J318:M318)</f>
        <v>642065.41458999994</v>
      </c>
      <c r="O318" s="772"/>
      <c r="P318" s="770"/>
      <c r="Q318" s="770"/>
      <c r="R318" s="632">
        <f t="shared" si="759"/>
        <v>232591.90732316824</v>
      </c>
      <c r="S318" s="632">
        <f t="shared" si="759"/>
        <v>70128.006756104965</v>
      </c>
      <c r="T318" s="632">
        <f t="shared" si="759"/>
        <v>70853.63030018963</v>
      </c>
      <c r="U318" s="641"/>
      <c r="V318" s="626">
        <f>SUM(R318:U318)</f>
        <v>373573.54437946284</v>
      </c>
      <c r="X318" s="635">
        <f t="shared" si="802"/>
        <v>0.9487951832021605</v>
      </c>
      <c r="Y318" s="635">
        <f t="shared" si="802"/>
        <v>3.8368587339719999</v>
      </c>
      <c r="Z318" s="635">
        <f t="shared" si="802"/>
        <v>1.2671813439323754</v>
      </c>
      <c r="AA318" s="626"/>
      <c r="AB318" s="805">
        <f t="shared" si="709"/>
        <v>1.5513350549680309</v>
      </c>
      <c r="AE318" s="635">
        <f>D318/R318*1000</f>
        <v>1.6307058725895693</v>
      </c>
      <c r="AF318" s="635">
        <f t="shared" si="803"/>
        <v>6.5944559801286244</v>
      </c>
      <c r="AG318" s="635">
        <f t="shared" si="803"/>
        <v>2.1779200566895991</v>
      </c>
      <c r="AH318" s="626"/>
      <c r="AI318" s="635">
        <f>H318/V318*1000</f>
        <v>2.6662985112893542</v>
      </c>
      <c r="AK318" s="636">
        <f t="shared" si="678"/>
        <v>0.5708775446918678</v>
      </c>
      <c r="AL318" s="636">
        <f t="shared" si="679"/>
        <v>0.97375355832014299</v>
      </c>
      <c r="AM318" s="636">
        <f t="shared" si="680"/>
        <v>1.2445530912204024</v>
      </c>
      <c r="AN318" s="637"/>
      <c r="AO318" s="636">
        <f t="shared" si="681"/>
        <v>0.79559654753219511</v>
      </c>
      <c r="AQ318" s="631">
        <f>J318/R318</f>
        <v>1.7187122167778899</v>
      </c>
      <c r="AR318" s="631">
        <f t="shared" si="804"/>
        <v>1.7187122167778899</v>
      </c>
      <c r="AS318" s="631">
        <f t="shared" si="804"/>
        <v>1.7187122167778901</v>
      </c>
      <c r="AT318" s="631"/>
      <c r="AU318" s="631">
        <f>N318/V318</f>
        <v>1.7187122167778897</v>
      </c>
      <c r="AW318" s="631">
        <f t="shared" si="760"/>
        <v>0.62261343401477487</v>
      </c>
      <c r="AX318" s="631">
        <f t="shared" si="760"/>
        <v>0.18772209063303319</v>
      </c>
      <c r="AY318" s="631">
        <f t="shared" si="760"/>
        <v>0.189664475352192</v>
      </c>
      <c r="AZ318" s="646"/>
      <c r="BA318" s="631">
        <f>SUM(AW318:AZ318)</f>
        <v>1</v>
      </c>
      <c r="BC318" s="621"/>
      <c r="BD318" s="638">
        <f t="shared" si="805"/>
        <v>0.5708775446918678</v>
      </c>
      <c r="BE318" s="638">
        <f t="shared" si="805"/>
        <v>0.97375355832014299</v>
      </c>
      <c r="BF318" s="638">
        <f t="shared" si="805"/>
        <v>1.2445530912204024</v>
      </c>
      <c r="BG318" s="638">
        <v>1</v>
      </c>
      <c r="BH318" s="629"/>
      <c r="BI318" s="638">
        <f t="shared" si="806"/>
        <v>1.7187122167778899</v>
      </c>
      <c r="BJ318" s="638">
        <f t="shared" si="806"/>
        <v>1.7187122167778899</v>
      </c>
      <c r="BK318" s="638">
        <f t="shared" si="806"/>
        <v>1.7187122167778901</v>
      </c>
      <c r="BL318" s="638">
        <v>1</v>
      </c>
      <c r="BN318" s="638">
        <v>1</v>
      </c>
      <c r="BO318" s="638">
        <v>1</v>
      </c>
      <c r="BP318" s="638">
        <v>1</v>
      </c>
      <c r="BQ318" s="638">
        <v>1</v>
      </c>
      <c r="BT318" s="630">
        <f t="shared" si="690"/>
        <v>1.6351158732111624</v>
      </c>
      <c r="BU318" s="630">
        <f t="shared" si="691"/>
        <v>0.64332392886113687</v>
      </c>
      <c r="BV318" s="630">
        <f>EH318</f>
        <v>0.80860573221014842</v>
      </c>
      <c r="BW318" s="630">
        <f>EL318</f>
        <v>0.94836118176329953</v>
      </c>
      <c r="BX318" s="630">
        <v>1</v>
      </c>
      <c r="BY318" s="630">
        <v>1</v>
      </c>
      <c r="BZ318" s="630">
        <f>ED318</f>
        <v>0.83891724253509936</v>
      </c>
      <c r="CA318" s="630">
        <f>BT318*BV318*BW318*BZ318</f>
        <v>1.0519091676974139</v>
      </c>
      <c r="CB318" s="630">
        <f>BT318*BU318</f>
        <v>1.0519091676974135</v>
      </c>
      <c r="CC318" s="630"/>
      <c r="CD318" s="630">
        <f>BV318*BW318*BX318*BY318</f>
        <v>0.76685028777939446</v>
      </c>
      <c r="CE318" s="621">
        <f t="shared" si="745"/>
        <v>1.0000000000000004</v>
      </c>
      <c r="CG318" s="575"/>
      <c r="CI318" s="621">
        <f t="shared" si="761"/>
        <v>0.38078983988558679</v>
      </c>
      <c r="CJ318" s="621">
        <f t="shared" si="762"/>
        <v>0.46428599721140157</v>
      </c>
      <c r="CK318" s="621">
        <f t="shared" si="763"/>
        <v>0.15492416290301153</v>
      </c>
      <c r="CL318" s="621">
        <f t="shared" si="764"/>
        <v>0</v>
      </c>
      <c r="CN318" s="621">
        <f t="shared" si="765"/>
        <v>0.34745248050133898</v>
      </c>
      <c r="CO318" s="621">
        <f t="shared" si="766"/>
        <v>0.4944643207027774</v>
      </c>
      <c r="CP318" s="621">
        <f t="shared" si="767"/>
        <v>0.1564357132205241</v>
      </c>
      <c r="CQ318" s="621"/>
      <c r="CR318" s="621">
        <f t="shared" si="768"/>
        <v>0.99835251442464046</v>
      </c>
      <c r="CT318" s="621">
        <f t="shared" si="769"/>
        <v>0.34802584806587977</v>
      </c>
      <c r="CU318" s="621">
        <f t="shared" si="770"/>
        <v>0.49528028783274175</v>
      </c>
      <c r="CV318" s="621">
        <f t="shared" si="771"/>
        <v>0.15669386410137848</v>
      </c>
      <c r="CW318" s="621">
        <f t="shared" si="772"/>
        <v>0</v>
      </c>
      <c r="CZ318" s="621">
        <f t="shared" si="773"/>
        <v>0.19170330856005541</v>
      </c>
      <c r="DA318" s="621">
        <f t="shared" si="774"/>
        <v>1.2073667221359888E-2</v>
      </c>
      <c r="DB318" s="621">
        <f t="shared" si="775"/>
        <v>0.1155685080137334</v>
      </c>
      <c r="DC318" s="621">
        <f t="shared" si="776"/>
        <v>0</v>
      </c>
      <c r="DE318" s="621">
        <f t="shared" si="777"/>
        <v>5.8899877698758143E-3</v>
      </c>
      <c r="DF318" s="621">
        <f t="shared" si="778"/>
        <v>5.8899877698758143E-3</v>
      </c>
      <c r="DG318" s="621">
        <f t="shared" si="779"/>
        <v>5.8899877698758143E-3</v>
      </c>
      <c r="DH318" s="621">
        <f t="shared" si="780"/>
        <v>0</v>
      </c>
      <c r="DI318" s="621"/>
      <c r="DJ318" s="621">
        <f t="shared" si="781"/>
        <v>1.7669963309627442E-2</v>
      </c>
      <c r="DK318" s="621">
        <f t="shared" si="782"/>
        <v>5.1171726808184742E-2</v>
      </c>
      <c r="DL318" s="621">
        <f t="shared" si="783"/>
        <v>-7.9977923326831082E-2</v>
      </c>
      <c r="DM318" s="621">
        <f t="shared" si="784"/>
        <v>-7.8206477186388887E-2</v>
      </c>
      <c r="DN318" s="621"/>
      <c r="DP318" s="621">
        <f t="shared" si="785"/>
        <v>5.8899877698758143E-3</v>
      </c>
      <c r="DQ318" s="621">
        <f t="shared" si="786"/>
        <v>5.8899877698758143E-3</v>
      </c>
      <c r="DR318" s="621">
        <f t="shared" si="787"/>
        <v>5.8899877698758143E-3</v>
      </c>
      <c r="DS318" s="621">
        <f t="shared" si="788"/>
        <v>0</v>
      </c>
      <c r="DU318" s="621">
        <f t="shared" si="789"/>
        <v>0</v>
      </c>
      <c r="DV318" s="621">
        <f t="shared" si="790"/>
        <v>0</v>
      </c>
      <c r="DW318" s="621">
        <f t="shared" si="791"/>
        <v>0</v>
      </c>
      <c r="DX318" s="621">
        <f t="shared" si="792"/>
        <v>0</v>
      </c>
      <c r="EB318" s="621">
        <f t="shared" si="793"/>
        <v>1.0950570167501696</v>
      </c>
      <c r="EC318" s="621">
        <f t="shared" si="794"/>
        <v>0.78535690223008603</v>
      </c>
      <c r="ED318" s="621">
        <f t="shared" si="795"/>
        <v>0.83891724253509936</v>
      </c>
      <c r="EE318" s="621"/>
      <c r="EF318" s="621">
        <f t="shared" si="796"/>
        <v>1.0059073678539128</v>
      </c>
      <c r="EG318" s="621">
        <f t="shared" si="797"/>
        <v>1.4313775465239369</v>
      </c>
      <c r="EH318" s="621">
        <f t="shared" si="798"/>
        <v>0.80860573221014842</v>
      </c>
      <c r="EJ318" s="621">
        <f t="shared" si="799"/>
        <v>0.9665165272521602</v>
      </c>
      <c r="EK318" s="621">
        <f t="shared" si="800"/>
        <v>0.93151276767957447</v>
      </c>
      <c r="EL318" s="621">
        <f t="shared" si="801"/>
        <v>0.94836118176329953</v>
      </c>
      <c r="EP318" s="577"/>
    </row>
    <row r="319" spans="1:146" x14ac:dyDescent="0.2">
      <c r="A319" s="615" t="s">
        <v>218</v>
      </c>
      <c r="B319" s="571">
        <f>B318+1</f>
        <v>2014</v>
      </c>
      <c r="D319" s="645">
        <f>Mining_Data!M54</f>
        <v>502.63643099591036</v>
      </c>
      <c r="E319" s="626">
        <f>Mining_Data!N54</f>
        <v>494.52374334053343</v>
      </c>
      <c r="F319" s="626">
        <f>Mining_Data!O54</f>
        <v>188.07922527785752</v>
      </c>
      <c r="G319" s="626"/>
      <c r="H319" s="626">
        <f t="shared" si="755"/>
        <v>1185.2393996143014</v>
      </c>
      <c r="J319" s="632">
        <f t="shared" si="758"/>
        <v>451073.8106400001</v>
      </c>
      <c r="K319" s="632">
        <f t="shared" si="758"/>
        <v>125770.77855</v>
      </c>
      <c r="L319" s="632">
        <f t="shared" si="758"/>
        <v>133818.29999999999</v>
      </c>
      <c r="M319" s="632"/>
      <c r="N319" s="632">
        <f>SUM(J319:M319)</f>
        <v>710662.88919000002</v>
      </c>
      <c r="O319" s="772"/>
      <c r="P319" s="770"/>
      <c r="Q319" s="770"/>
      <c r="R319" s="632">
        <f t="shared" si="759"/>
        <v>257238.69460362205</v>
      </c>
      <c r="S319" s="632">
        <f t="shared" si="759"/>
        <v>71724.649337498544</v>
      </c>
      <c r="T319" s="632">
        <f t="shared" si="759"/>
        <v>76313.995612458428</v>
      </c>
      <c r="U319" s="641"/>
      <c r="V319" s="626">
        <f>SUM(R319:U319)</f>
        <v>405277.33955357905</v>
      </c>
      <c r="X319" s="635">
        <f t="shared" si="802"/>
        <v>1.1143108270523427</v>
      </c>
      <c r="Y319" s="635">
        <f t="shared" si="802"/>
        <v>3.9319446777848817</v>
      </c>
      <c r="Z319" s="635">
        <f t="shared" si="802"/>
        <v>1.4054820998163744</v>
      </c>
      <c r="AA319" s="626"/>
      <c r="AB319" s="805">
        <f t="shared" si="709"/>
        <v>1.6677941364930629</v>
      </c>
      <c r="AE319" s="635">
        <f>D319/R319*1000</f>
        <v>1.9539689849943478</v>
      </c>
      <c r="AF319" s="635">
        <f t="shared" si="803"/>
        <v>6.8947530299320716</v>
      </c>
      <c r="AG319" s="635">
        <f t="shared" si="803"/>
        <v>2.4645443311993636</v>
      </c>
      <c r="AH319" s="626"/>
      <c r="AI319" s="635">
        <f>H319/V319*1000</f>
        <v>2.9245143607581561</v>
      </c>
      <c r="AK319" s="636">
        <f t="shared" si="678"/>
        <v>0.67046612402085115</v>
      </c>
      <c r="AL319" s="636">
        <f t="shared" si="679"/>
        <v>0.99788535012009061</v>
      </c>
      <c r="AM319" s="636">
        <f t="shared" si="680"/>
        <v>1.3803841891747097</v>
      </c>
      <c r="AN319" s="637"/>
      <c r="AO319" s="636">
        <f t="shared" si="681"/>
        <v>0.85532216444091336</v>
      </c>
      <c r="AQ319" s="631">
        <f>J319/R319</f>
        <v>1.753522390303907</v>
      </c>
      <c r="AR319" s="631">
        <f t="shared" si="804"/>
        <v>1.7535223903039072</v>
      </c>
      <c r="AS319" s="631">
        <f t="shared" si="804"/>
        <v>1.7535223903039072</v>
      </c>
      <c r="AT319" s="631"/>
      <c r="AU319" s="631">
        <f>N319/V319</f>
        <v>1.7535223903039068</v>
      </c>
      <c r="AW319" s="631">
        <f t="shared" si="760"/>
        <v>0.63472261954486653</v>
      </c>
      <c r="AX319" s="631">
        <f t="shared" si="760"/>
        <v>0.17697670789219219</v>
      </c>
      <c r="AY319" s="631">
        <f t="shared" si="760"/>
        <v>0.1883006725629412</v>
      </c>
      <c r="AZ319" s="646"/>
      <c r="BA319" s="631">
        <f>SUM(AW319:AZ319)</f>
        <v>1</v>
      </c>
      <c r="BC319" s="621"/>
      <c r="BD319" s="638">
        <f t="shared" si="805"/>
        <v>0.67046612402085115</v>
      </c>
      <c r="BE319" s="638">
        <f t="shared" si="805"/>
        <v>0.99788535012009061</v>
      </c>
      <c r="BF319" s="638">
        <f t="shared" si="805"/>
        <v>1.3803841891747097</v>
      </c>
      <c r="BG319" s="638">
        <v>1</v>
      </c>
      <c r="BH319" s="629"/>
      <c r="BI319" s="638">
        <f t="shared" si="806"/>
        <v>1.753522390303907</v>
      </c>
      <c r="BJ319" s="638">
        <f t="shared" si="806"/>
        <v>1.7535223903039072</v>
      </c>
      <c r="BK319" s="638">
        <f t="shared" si="806"/>
        <v>1.7535223903039072</v>
      </c>
      <c r="BL319" s="638">
        <v>1</v>
      </c>
      <c r="BN319" s="638">
        <v>1</v>
      </c>
      <c r="BO319" s="638">
        <v>1</v>
      </c>
      <c r="BP319" s="638">
        <v>1</v>
      </c>
      <c r="BQ319" s="638">
        <v>1</v>
      </c>
      <c r="BT319" s="630">
        <f t="shared" si="690"/>
        <v>1.7738820666693806</v>
      </c>
      <c r="BU319" s="630">
        <f t="shared" si="691"/>
        <v>0.70562619324418818</v>
      </c>
      <c r="BV319" s="630">
        <f>EH319</f>
        <v>0.824982939271105</v>
      </c>
      <c r="BW319" s="630">
        <f>EL319</f>
        <v>0.93017869122733188</v>
      </c>
      <c r="BX319" s="630">
        <v>1</v>
      </c>
      <c r="BY319" s="630">
        <v>1</v>
      </c>
      <c r="BZ319" s="630">
        <f>ED319</f>
        <v>0.91952457361966844</v>
      </c>
      <c r="CA319" s="630">
        <f>BT319*BV319*BW319*BZ319</f>
        <v>1.2516976499680483</v>
      </c>
      <c r="CB319" s="630">
        <f>BT319*BU319</f>
        <v>1.2516976499680483</v>
      </c>
      <c r="CC319" s="630"/>
      <c r="CD319" s="630">
        <f>BV319*BW319*BX319*BY319</f>
        <v>0.76738155073607384</v>
      </c>
      <c r="CE319" s="621">
        <f t="shared" si="745"/>
        <v>1</v>
      </c>
      <c r="CF319" s="649">
        <f>H319/H290</f>
        <v>1.2516976499680486</v>
      </c>
      <c r="CG319" s="575"/>
      <c r="CI319" s="621">
        <f t="shared" si="761"/>
        <v>0.42408008977720235</v>
      </c>
      <c r="CJ319" s="621">
        <f t="shared" si="762"/>
        <v>0.41723532267106589</v>
      </c>
      <c r="CK319" s="621">
        <f t="shared" si="763"/>
        <v>0.1586845875517317</v>
      </c>
      <c r="CL319" s="621">
        <f t="shared" si="764"/>
        <v>0</v>
      </c>
      <c r="CN319" s="621">
        <f t="shared" si="765"/>
        <v>0.40204660112198104</v>
      </c>
      <c r="CO319" s="621">
        <f t="shared" si="766"/>
        <v>0.44034179121799627</v>
      </c>
      <c r="CP319" s="621">
        <f t="shared" si="767"/>
        <v>0.1567968598462188</v>
      </c>
      <c r="CQ319" s="621"/>
      <c r="CR319" s="621">
        <f t="shared" si="768"/>
        <v>0.99918525218619614</v>
      </c>
      <c r="CT319" s="621">
        <f t="shared" si="769"/>
        <v>0.40237443481307555</v>
      </c>
      <c r="CU319" s="621">
        <f t="shared" si="770"/>
        <v>0.44070085127311254</v>
      </c>
      <c r="CV319" s="621">
        <f t="shared" si="771"/>
        <v>0.15692471391381188</v>
      </c>
      <c r="CW319" s="621">
        <f t="shared" si="772"/>
        <v>0</v>
      </c>
      <c r="CZ319" s="621">
        <f t="shared" si="773"/>
        <v>0.16079844896231713</v>
      </c>
      <c r="DA319" s="621">
        <f t="shared" si="774"/>
        <v>2.4480138650774471E-2</v>
      </c>
      <c r="DB319" s="621">
        <f t="shared" si="775"/>
        <v>0.1035853557773853</v>
      </c>
      <c r="DC319" s="621">
        <f t="shared" si="776"/>
        <v>0</v>
      </c>
      <c r="DE319" s="621">
        <f t="shared" si="777"/>
        <v>2.0051260212581957E-2</v>
      </c>
      <c r="DF319" s="621">
        <f t="shared" si="778"/>
        <v>2.0051260212582172E-2</v>
      </c>
      <c r="DG319" s="621">
        <f t="shared" si="779"/>
        <v>2.0051260212581957E-2</v>
      </c>
      <c r="DH319" s="621">
        <f t="shared" si="780"/>
        <v>0</v>
      </c>
      <c r="DI319" s="621"/>
      <c r="DJ319" s="621">
        <f t="shared" si="781"/>
        <v>6.0153780637746082E-2</v>
      </c>
      <c r="DK319" s="621">
        <f t="shared" si="782"/>
        <v>1.9262248789709887E-2</v>
      </c>
      <c r="DL319" s="621">
        <f t="shared" si="783"/>
        <v>-5.8944497754481552E-2</v>
      </c>
      <c r="DM319" s="621">
        <f t="shared" si="784"/>
        <v>-7.2165844685379722E-3</v>
      </c>
      <c r="DN319" s="621"/>
      <c r="DP319" s="621">
        <f t="shared" si="785"/>
        <v>2.0051260212581957E-2</v>
      </c>
      <c r="DQ319" s="621">
        <f t="shared" si="786"/>
        <v>2.0051260212582172E-2</v>
      </c>
      <c r="DR319" s="621">
        <f t="shared" si="787"/>
        <v>2.0051260212581957E-2</v>
      </c>
      <c r="DS319" s="621">
        <f t="shared" si="788"/>
        <v>0</v>
      </c>
      <c r="DU319" s="621">
        <f t="shared" si="789"/>
        <v>0</v>
      </c>
      <c r="DV319" s="621">
        <f t="shared" si="790"/>
        <v>0</v>
      </c>
      <c r="DW319" s="621">
        <f t="shared" si="791"/>
        <v>0</v>
      </c>
      <c r="DX319" s="621">
        <f t="shared" si="792"/>
        <v>0</v>
      </c>
      <c r="EB319" s="621">
        <f t="shared" si="793"/>
        <v>1.096084961659608</v>
      </c>
      <c r="EC319" s="621">
        <f t="shared" si="794"/>
        <v>0.86081789006997234</v>
      </c>
      <c r="ED319" s="621">
        <f t="shared" si="795"/>
        <v>0.91952457361966844</v>
      </c>
      <c r="EE319" s="621"/>
      <c r="EF319" s="621">
        <f t="shared" si="796"/>
        <v>1.0202536371046902</v>
      </c>
      <c r="EG319" s="621">
        <f t="shared" si="797"/>
        <v>1.4603681479110344</v>
      </c>
      <c r="EH319" s="621">
        <f t="shared" si="798"/>
        <v>0.824982939271105</v>
      </c>
      <c r="EJ319" s="621">
        <f t="shared" si="799"/>
        <v>0.98082746227322304</v>
      </c>
      <c r="EK319" s="621">
        <f t="shared" si="800"/>
        <v>0.91365330399826339</v>
      </c>
      <c r="EL319" s="621">
        <f t="shared" si="801"/>
        <v>0.93017869122733188</v>
      </c>
      <c r="EP319" s="577"/>
    </row>
    <row r="320" spans="1:146" x14ac:dyDescent="0.2">
      <c r="A320" s="615" t="s">
        <v>218</v>
      </c>
      <c r="B320" s="571">
        <f t="shared" ref="B320:B322" si="807">B319+1</f>
        <v>2015</v>
      </c>
      <c r="D320" s="645">
        <f>Mining_Data!M55</f>
        <v>565.94354353463757</v>
      </c>
      <c r="E320" s="626">
        <f>Mining_Data!N55</f>
        <v>493.00468359639882</v>
      </c>
      <c r="F320" s="626">
        <f>Mining_Data!O55</f>
        <v>159.89730927916614</v>
      </c>
      <c r="G320" s="626"/>
      <c r="H320" s="626">
        <f t="shared" si="755"/>
        <v>1218.8455364102026</v>
      </c>
      <c r="J320" s="632">
        <f t="shared" ref="J320:L320" si="808">J81</f>
        <v>442203.34272000002</v>
      </c>
      <c r="K320" s="632">
        <f t="shared" si="808"/>
        <v>118489.0959</v>
      </c>
      <c r="L320" s="632">
        <f t="shared" si="808"/>
        <v>103575</v>
      </c>
      <c r="M320" s="632"/>
      <c r="N320" s="632">
        <f t="shared" ref="N320:N322" si="809">SUM(J320:M320)</f>
        <v>664267.43862000003</v>
      </c>
      <c r="O320" s="772"/>
      <c r="P320" s="770"/>
      <c r="Q320" s="770"/>
      <c r="R320" s="632">
        <f t="shared" ref="R320:T320" si="810">R81</f>
        <v>294380.66762929905</v>
      </c>
      <c r="S320" s="632">
        <f t="shared" si="810"/>
        <v>78879.772692990184</v>
      </c>
      <c r="T320" s="632">
        <f t="shared" si="810"/>
        <v>68951.259984054428</v>
      </c>
      <c r="U320" s="641"/>
      <c r="V320" s="626">
        <f t="shared" ref="V320:V322" si="811">SUM(R320:U320)</f>
        <v>442211.70030634367</v>
      </c>
      <c r="X320" s="635">
        <f t="shared" ref="X320:X322" si="812">D320/J320*1000</f>
        <v>1.2798264709025255</v>
      </c>
      <c r="Y320" s="635">
        <f t="shared" ref="Y320:Y322" si="813">E320/K320*1000</f>
        <v>4.1607599404123636</v>
      </c>
      <c r="Z320" s="635">
        <f t="shared" ref="Z320:Z322" si="814">F320/L320*1000</f>
        <v>1.543782855700373</v>
      </c>
      <c r="AA320" s="626"/>
      <c r="AB320" s="805">
        <f t="shared" ref="AB320:AB322" si="815">H320/N320*1000</f>
        <v>1.8348717181476266</v>
      </c>
      <c r="AE320" s="635">
        <f t="shared" ref="AE320:AE322" si="816">D320/R320*1000</f>
        <v>1.9224888240531679</v>
      </c>
      <c r="AF320" s="635">
        <f t="shared" ref="AF320:AF322" si="817">E320/S320*1000</f>
        <v>6.2500773869523423</v>
      </c>
      <c r="AG320" s="635">
        <f t="shared" ref="AG320:AG322" si="818">F320/T320*1000</f>
        <v>2.3189903899674027</v>
      </c>
      <c r="AH320" s="626"/>
      <c r="AI320" s="635">
        <f t="shared" ref="AI320:AI322" si="819">H320/V320*1000</f>
        <v>2.7562489539870683</v>
      </c>
      <c r="AK320" s="636">
        <f t="shared" ref="AK320:AK322" si="820">X320/X$324</f>
        <v>0.77005470334983483</v>
      </c>
      <c r="AL320" s="636">
        <f t="shared" ref="AL320:AL322" si="821">Y320/Y$324</f>
        <v>1.0559562074619795</v>
      </c>
      <c r="AM320" s="636">
        <f t="shared" ref="AM320:AM322" si="822">Z320/Z$324</f>
        <v>1.5162152871290167</v>
      </c>
      <c r="AN320" s="637"/>
      <c r="AO320" s="636">
        <f t="shared" ref="AO320:AO322" si="823">AB320/AB$324</f>
        <v>0.94100729526337035</v>
      </c>
      <c r="AQ320" s="631">
        <f t="shared" ref="AQ320:AQ322" si="824">J320/R320</f>
        <v>1.5021480394115001</v>
      </c>
      <c r="AR320" s="631">
        <f t="shared" ref="AR320:AR322" si="825">K320/S320</f>
        <v>1.5021480394115003</v>
      </c>
      <c r="AS320" s="631">
        <f t="shared" ref="AS320:AS322" si="826">L320/T320</f>
        <v>1.5021480394115003</v>
      </c>
      <c r="AT320" s="631"/>
      <c r="AU320" s="631">
        <f t="shared" ref="AU320:AU322" si="827">N320/V320</f>
        <v>1.5021480394115001</v>
      </c>
      <c r="AW320" s="631">
        <f t="shared" ref="AW320:AY320" si="828">AW81</f>
        <v>0.66570076600272188</v>
      </c>
      <c r="AX320" s="631">
        <f t="shared" si="828"/>
        <v>0.17837558942548545</v>
      </c>
      <c r="AY320" s="631">
        <f t="shared" si="828"/>
        <v>0.15592364457179267</v>
      </c>
      <c r="AZ320" s="646"/>
      <c r="BA320" s="631">
        <f t="shared" ref="BA320:BA322" si="829">SUM(AW320:AZ320)</f>
        <v>1</v>
      </c>
      <c r="BC320" s="621"/>
      <c r="BD320" s="638">
        <f t="shared" ref="BD320:BD322" si="830">AK320</f>
        <v>0.77005470334983483</v>
      </c>
      <c r="BE320" s="638">
        <f t="shared" ref="BE320:BE322" si="831">AL320</f>
        <v>1.0559562074619795</v>
      </c>
      <c r="BF320" s="638">
        <f t="shared" ref="BF320:BF322" si="832">AM320</f>
        <v>1.5162152871290167</v>
      </c>
      <c r="BG320" s="638">
        <v>1</v>
      </c>
      <c r="BH320" s="629"/>
      <c r="BI320" s="638">
        <f t="shared" ref="BI320:BI322" si="833">AQ320</f>
        <v>1.5021480394115001</v>
      </c>
      <c r="BJ320" s="638">
        <f t="shared" ref="BJ320:BJ322" si="834">AR320</f>
        <v>1.5021480394115003</v>
      </c>
      <c r="BK320" s="638">
        <f t="shared" ref="BK320:BK322" si="835">AS320</f>
        <v>1.5021480394115003</v>
      </c>
      <c r="BL320" s="638">
        <v>1</v>
      </c>
      <c r="BN320" s="638">
        <v>1</v>
      </c>
      <c r="BO320" s="638">
        <v>1</v>
      </c>
      <c r="BP320" s="638">
        <v>1</v>
      </c>
      <c r="BQ320" s="638">
        <v>1</v>
      </c>
      <c r="BT320" s="630">
        <f t="shared" ref="BT320:BT322" si="836">V320/V$324</f>
        <v>1.9355422282155335</v>
      </c>
      <c r="BU320" s="630">
        <f t="shared" ref="BU320:BU322" si="837">AI320/AI$324</f>
        <v>0.66502715224519404</v>
      </c>
      <c r="BV320" s="630">
        <f t="shared" ref="BV320:BV322" si="838">EH320</f>
        <v>0.70671838102919837</v>
      </c>
      <c r="BW320" s="630">
        <f t="shared" ref="BW320:BW322" si="839">EL320</f>
        <v>0.92750523562271725</v>
      </c>
      <c r="BX320" s="630">
        <v>1</v>
      </c>
      <c r="BY320" s="630">
        <v>1</v>
      </c>
      <c r="BZ320" s="630">
        <f t="shared" ref="BZ320:BZ322" si="840">ED320</f>
        <v>1.0145573945268229</v>
      </c>
      <c r="CA320" s="630">
        <f t="shared" ref="CA320:CA322" si="841">BT320*BV320*BW320*BZ320</f>
        <v>1.2871881360804942</v>
      </c>
      <c r="CB320" s="630">
        <f t="shared" ref="CB320:CB322" si="842">BT320*BU320</f>
        <v>1.2871881360804938</v>
      </c>
      <c r="CC320" s="630"/>
      <c r="CD320" s="630">
        <f t="shared" ref="CD320:CD322" si="843">BV320*BW320*BX320*BY320</f>
        <v>0.65548499851539188</v>
      </c>
      <c r="CE320" s="621"/>
      <c r="CF320" s="649"/>
      <c r="CG320" s="575"/>
      <c r="CI320" s="621">
        <f t="shared" si="761"/>
        <v>0.46432753505540936</v>
      </c>
      <c r="CJ320" s="621">
        <f t="shared" si="762"/>
        <v>0.40448495635338488</v>
      </c>
      <c r="CK320" s="621">
        <f t="shared" si="763"/>
        <v>0.13118750859120568</v>
      </c>
      <c r="CL320" s="621">
        <f t="shared" si="764"/>
        <v>0</v>
      </c>
      <c r="CN320" s="621">
        <f t="shared" si="765"/>
        <v>0.44389975823016953</v>
      </c>
      <c r="CO320" s="621">
        <f t="shared" si="766"/>
        <v>0.41082716351366855</v>
      </c>
      <c r="CP320" s="621">
        <f t="shared" si="767"/>
        <v>0.14450027413644545</v>
      </c>
      <c r="CQ320" s="621"/>
      <c r="CR320" s="621">
        <f t="shared" si="768"/>
        <v>0.99922719588028341</v>
      </c>
      <c r="CT320" s="621">
        <f t="shared" si="769"/>
        <v>0.44424307110567557</v>
      </c>
      <c r="CU320" s="621">
        <f t="shared" si="770"/>
        <v>0.41114489798463155</v>
      </c>
      <c r="CV320" s="621">
        <f t="shared" si="771"/>
        <v>0.14461203090969305</v>
      </c>
      <c r="CW320" s="621">
        <f t="shared" si="772"/>
        <v>0</v>
      </c>
      <c r="CZ320" s="621">
        <f t="shared" si="773"/>
        <v>0.13848837764920144</v>
      </c>
      <c r="DA320" s="621">
        <f t="shared" si="774"/>
        <v>5.6563603126730103E-2</v>
      </c>
      <c r="DB320" s="621">
        <f t="shared" si="775"/>
        <v>9.3855428740997227E-2</v>
      </c>
      <c r="DC320" s="621">
        <f t="shared" si="776"/>
        <v>0</v>
      </c>
      <c r="DE320" s="621">
        <f t="shared" si="777"/>
        <v>-0.15473044942739858</v>
      </c>
      <c r="DF320" s="621">
        <f t="shared" si="778"/>
        <v>-0.15473044942739858</v>
      </c>
      <c r="DG320" s="621">
        <f t="shared" si="779"/>
        <v>-0.15473044942739858</v>
      </c>
      <c r="DH320" s="621">
        <f t="shared" si="780"/>
        <v>0</v>
      </c>
      <c r="DI320" s="621"/>
      <c r="DJ320" s="621">
        <f t="shared" si="781"/>
        <v>-0.46419134828219577</v>
      </c>
      <c r="DK320" s="621">
        <f t="shared" si="782"/>
        <v>4.765218543372602E-2</v>
      </c>
      <c r="DL320" s="621">
        <f t="shared" si="783"/>
        <v>7.8732501239399746E-3</v>
      </c>
      <c r="DM320" s="621">
        <f t="shared" si="784"/>
        <v>-0.18867357786675196</v>
      </c>
      <c r="DN320" s="621"/>
      <c r="DP320" s="621">
        <f t="shared" si="785"/>
        <v>-0.15473044942739858</v>
      </c>
      <c r="DQ320" s="621">
        <f t="shared" si="786"/>
        <v>-0.15473044942739858</v>
      </c>
      <c r="DR320" s="621">
        <f t="shared" si="787"/>
        <v>-0.15473044942739858</v>
      </c>
      <c r="DS320" s="621">
        <f t="shared" si="788"/>
        <v>0</v>
      </c>
      <c r="DU320" s="621">
        <f t="shared" si="789"/>
        <v>0</v>
      </c>
      <c r="DV320" s="621">
        <f t="shared" si="790"/>
        <v>0</v>
      </c>
      <c r="DW320" s="621">
        <f t="shared" si="791"/>
        <v>0</v>
      </c>
      <c r="DX320" s="621">
        <f t="shared" si="792"/>
        <v>0</v>
      </c>
      <c r="EB320" s="621">
        <f t="shared" si="793"/>
        <v>1.1033499523923127</v>
      </c>
      <c r="EC320" s="621">
        <f t="shared" si="794"/>
        <v>0.94978337802715507</v>
      </c>
      <c r="ED320" s="621">
        <f t="shared" si="795"/>
        <v>1.0145573945268229</v>
      </c>
      <c r="EE320" s="621"/>
      <c r="EF320" s="621">
        <f t="shared" si="796"/>
        <v>0.85664605580038211</v>
      </c>
      <c r="EG320" s="621">
        <f t="shared" si="797"/>
        <v>1.2510186139244968</v>
      </c>
      <c r="EH320" s="621">
        <f t="shared" si="798"/>
        <v>0.70671838102919837</v>
      </c>
      <c r="EJ320" s="621">
        <f t="shared" si="799"/>
        <v>0.99712586879292286</v>
      </c>
      <c r="EK320" s="621">
        <f t="shared" si="800"/>
        <v>0.91102734452479284</v>
      </c>
      <c r="EL320" s="621">
        <f t="shared" si="801"/>
        <v>0.92750523562271725</v>
      </c>
      <c r="EP320" s="577"/>
    </row>
    <row r="321" spans="1:166" x14ac:dyDescent="0.2">
      <c r="A321" s="615" t="s">
        <v>218</v>
      </c>
      <c r="B321" s="571">
        <f t="shared" si="807"/>
        <v>2016</v>
      </c>
      <c r="D321" s="645">
        <f>Mining_Data!M56</f>
        <v>612.82247284595644</v>
      </c>
      <c r="E321" s="626">
        <f>Mining_Data!N56</f>
        <v>463.87703654419579</v>
      </c>
      <c r="F321" s="626">
        <f>Mining_Data!O56</f>
        <v>91.123347281999031</v>
      </c>
      <c r="G321" s="626"/>
      <c r="H321" s="626">
        <f t="shared" si="755"/>
        <v>1167.8228566721514</v>
      </c>
      <c r="J321" s="632">
        <f t="shared" ref="J321:L321" si="844">J82</f>
        <v>423998.21231999999</v>
      </c>
      <c r="K321" s="632">
        <f t="shared" si="844"/>
        <v>106046.28225000002</v>
      </c>
      <c r="L321" s="632">
        <f t="shared" si="844"/>
        <v>54172.900000000009</v>
      </c>
      <c r="M321" s="632"/>
      <c r="N321" s="632">
        <f t="shared" si="809"/>
        <v>584217.39457</v>
      </c>
      <c r="O321" s="772"/>
      <c r="P321" s="770"/>
      <c r="Q321" s="770"/>
      <c r="R321" s="632">
        <f t="shared" ref="R321:T321" si="845">R82</f>
        <v>318934.27913530037</v>
      </c>
      <c r="S321" s="632">
        <f t="shared" si="845"/>
        <v>79768.719776715385</v>
      </c>
      <c r="T321" s="632">
        <f t="shared" si="845"/>
        <v>40749.216171527078</v>
      </c>
      <c r="U321" s="641"/>
      <c r="V321" s="626">
        <f t="shared" si="811"/>
        <v>439452.21508354286</v>
      </c>
      <c r="X321" s="635">
        <f t="shared" si="812"/>
        <v>1.4453421147527079</v>
      </c>
      <c r="Y321" s="635">
        <f t="shared" si="813"/>
        <v>4.3742885342328508</v>
      </c>
      <c r="Z321" s="635">
        <f t="shared" si="814"/>
        <v>1.682083611584372</v>
      </c>
      <c r="AA321" s="626"/>
      <c r="AB321" s="805">
        <f t="shared" si="815"/>
        <v>1.9989525603422011</v>
      </c>
      <c r="AE321" s="635">
        <f t="shared" si="816"/>
        <v>1.92146944664415</v>
      </c>
      <c r="AF321" s="635">
        <f t="shared" si="817"/>
        <v>5.8152749328641251</v>
      </c>
      <c r="AG321" s="635">
        <f t="shared" si="818"/>
        <v>2.2361987749268697</v>
      </c>
      <c r="AH321" s="626"/>
      <c r="AI321" s="635">
        <f t="shared" si="819"/>
        <v>2.6574512918319009</v>
      </c>
      <c r="AK321" s="636">
        <f t="shared" si="820"/>
        <v>0.8696432826788183</v>
      </c>
      <c r="AL321" s="636">
        <f t="shared" si="821"/>
        <v>1.1101474723617817</v>
      </c>
      <c r="AM321" s="636">
        <f t="shared" si="822"/>
        <v>1.652046385083324</v>
      </c>
      <c r="AN321" s="637"/>
      <c r="AO321" s="636">
        <f t="shared" si="823"/>
        <v>1.0251555591397827</v>
      </c>
      <c r="AQ321" s="631">
        <f t="shared" si="824"/>
        <v>1.3294218905209896</v>
      </c>
      <c r="AR321" s="631">
        <f t="shared" si="825"/>
        <v>1.3294218905209896</v>
      </c>
      <c r="AS321" s="631">
        <f t="shared" si="826"/>
        <v>1.3294218905209896</v>
      </c>
      <c r="AT321" s="631"/>
      <c r="AU321" s="631">
        <f t="shared" si="827"/>
        <v>1.3294218905209894</v>
      </c>
      <c r="AW321" s="631">
        <f t="shared" ref="AW321:AY321" si="846">AW82</f>
        <v>0.72575417346495519</v>
      </c>
      <c r="AX321" s="631">
        <f t="shared" si="846"/>
        <v>0.18151852929345413</v>
      </c>
      <c r="AY321" s="631">
        <f t="shared" si="846"/>
        <v>9.2727297241590581E-2</v>
      </c>
      <c r="AZ321" s="646"/>
      <c r="BA321" s="631">
        <f t="shared" si="829"/>
        <v>0.99999999999999989</v>
      </c>
      <c r="BC321" s="621"/>
      <c r="BD321" s="638">
        <f t="shared" si="830"/>
        <v>0.8696432826788183</v>
      </c>
      <c r="BE321" s="638">
        <f t="shared" si="831"/>
        <v>1.1101474723617817</v>
      </c>
      <c r="BF321" s="638">
        <f t="shared" si="832"/>
        <v>1.652046385083324</v>
      </c>
      <c r="BG321" s="638">
        <v>1</v>
      </c>
      <c r="BH321" s="629"/>
      <c r="BI321" s="638">
        <f t="shared" si="833"/>
        <v>1.3294218905209896</v>
      </c>
      <c r="BJ321" s="638">
        <f t="shared" si="834"/>
        <v>1.3294218905209896</v>
      </c>
      <c r="BK321" s="638">
        <f t="shared" si="835"/>
        <v>1.3294218905209896</v>
      </c>
      <c r="BL321" s="638">
        <v>1</v>
      </c>
      <c r="BN321" s="638">
        <v>1</v>
      </c>
      <c r="BO321" s="638">
        <v>1</v>
      </c>
      <c r="BP321" s="638">
        <v>1</v>
      </c>
      <c r="BQ321" s="638">
        <v>1</v>
      </c>
      <c r="BT321" s="630">
        <f t="shared" si="836"/>
        <v>1.9234640761151534</v>
      </c>
      <c r="BU321" s="630">
        <f t="shared" si="837"/>
        <v>0.6411892736615159</v>
      </c>
      <c r="BV321" s="630">
        <f t="shared" si="838"/>
        <v>0.62545558861285766</v>
      </c>
      <c r="BW321" s="630">
        <f t="shared" si="839"/>
        <v>0.92424386367040734</v>
      </c>
      <c r="BX321" s="630">
        <v>1</v>
      </c>
      <c r="BY321" s="630">
        <v>1</v>
      </c>
      <c r="BZ321" s="630">
        <f t="shared" si="840"/>
        <v>1.1091829758746028</v>
      </c>
      <c r="CA321" s="630">
        <f t="shared" si="841"/>
        <v>1.2333045338782944</v>
      </c>
      <c r="CB321" s="630">
        <f t="shared" si="842"/>
        <v>1.233304533878294</v>
      </c>
      <c r="CC321" s="630"/>
      <c r="CD321" s="630">
        <f t="shared" si="843"/>
        <v>0.57807348977379636</v>
      </c>
      <c r="CE321" s="621"/>
      <c r="CF321" s="649"/>
      <c r="CG321" s="575"/>
      <c r="CI321" s="621">
        <f t="shared" si="761"/>
        <v>0.52475636124494618</v>
      </c>
      <c r="CJ321" s="621">
        <f t="shared" si="762"/>
        <v>0.3972152402172261</v>
      </c>
      <c r="CK321" s="621">
        <f t="shared" si="763"/>
        <v>7.802839853782767E-2</v>
      </c>
      <c r="CL321" s="621">
        <f t="shared" si="764"/>
        <v>0</v>
      </c>
      <c r="CN321" s="621">
        <f t="shared" si="765"/>
        <v>0.49392601035148626</v>
      </c>
      <c r="CO321" s="621">
        <f t="shared" si="766"/>
        <v>0.40083911123308141</v>
      </c>
      <c r="CP321" s="621">
        <f t="shared" si="767"/>
        <v>0.10231665288711277</v>
      </c>
      <c r="CQ321" s="621"/>
      <c r="CR321" s="621">
        <f t="shared" si="768"/>
        <v>0.99708177447168045</v>
      </c>
      <c r="CT321" s="621">
        <f t="shared" si="769"/>
        <v>0.4953716164486115</v>
      </c>
      <c r="CU321" s="621">
        <f t="shared" si="770"/>
        <v>0.40201227371292825</v>
      </c>
      <c r="CV321" s="621">
        <f t="shared" si="771"/>
        <v>0.1026161098384602</v>
      </c>
      <c r="CW321" s="621">
        <f t="shared" si="772"/>
        <v>0</v>
      </c>
      <c r="CZ321" s="621">
        <f t="shared" si="773"/>
        <v>0.1216215520223313</v>
      </c>
      <c r="DA321" s="621">
        <f t="shared" si="774"/>
        <v>5.0046150265291529E-2</v>
      </c>
      <c r="DB321" s="621">
        <f t="shared" si="775"/>
        <v>8.5797465724928482E-2</v>
      </c>
      <c r="DC321" s="621">
        <f t="shared" si="776"/>
        <v>0</v>
      </c>
      <c r="DE321" s="621">
        <f t="shared" si="777"/>
        <v>-0.12215193105411452</v>
      </c>
      <c r="DF321" s="621">
        <f t="shared" si="778"/>
        <v>-0.12215193105411477</v>
      </c>
      <c r="DG321" s="621">
        <f t="shared" si="779"/>
        <v>-0.12215193105411477</v>
      </c>
      <c r="DH321" s="621">
        <f t="shared" si="780"/>
        <v>0</v>
      </c>
      <c r="DI321" s="621"/>
      <c r="DJ321" s="621">
        <f t="shared" si="781"/>
        <v>-0.36645579316234406</v>
      </c>
      <c r="DK321" s="621">
        <f t="shared" si="782"/>
        <v>8.6371084164187942E-2</v>
      </c>
      <c r="DL321" s="621">
        <f t="shared" si="783"/>
        <v>1.746635805607781E-2</v>
      </c>
      <c r="DM321" s="621">
        <f t="shared" si="784"/>
        <v>-0.51970353170280181</v>
      </c>
      <c r="DN321" s="621"/>
      <c r="DP321" s="621">
        <f t="shared" si="785"/>
        <v>-0.12215193105411452</v>
      </c>
      <c r="DQ321" s="621">
        <f t="shared" si="786"/>
        <v>-0.12215193105411477</v>
      </c>
      <c r="DR321" s="621">
        <f t="shared" si="787"/>
        <v>-0.12215193105411477</v>
      </c>
      <c r="DS321" s="621">
        <f t="shared" si="788"/>
        <v>0</v>
      </c>
      <c r="DU321" s="621">
        <f t="shared" si="789"/>
        <v>0</v>
      </c>
      <c r="DV321" s="621">
        <f t="shared" si="790"/>
        <v>0</v>
      </c>
      <c r="DW321" s="621">
        <f t="shared" si="791"/>
        <v>0</v>
      </c>
      <c r="DX321" s="621">
        <f t="shared" si="792"/>
        <v>0</v>
      </c>
      <c r="EB321" s="621">
        <f t="shared" si="793"/>
        <v>1.0932678445381714</v>
      </c>
      <c r="EC321" s="621">
        <f t="shared" si="794"/>
        <v>1.038367626473931</v>
      </c>
      <c r="ED321" s="621">
        <f t="shared" si="795"/>
        <v>1.1091829758746028</v>
      </c>
      <c r="EE321" s="621"/>
      <c r="EF321" s="621">
        <f t="shared" si="796"/>
        <v>0.88501389719339518</v>
      </c>
      <c r="EG321" s="621">
        <f t="shared" si="797"/>
        <v>1.1071688589707984</v>
      </c>
      <c r="EH321" s="621">
        <f t="shared" si="798"/>
        <v>0.62545558861285766</v>
      </c>
      <c r="EJ321" s="621">
        <f t="shared" si="799"/>
        <v>0.99648371585728013</v>
      </c>
      <c r="EK321" s="621">
        <f t="shared" si="800"/>
        <v>0.90782391351965608</v>
      </c>
      <c r="EL321" s="621">
        <f t="shared" si="801"/>
        <v>0.92424386367040734</v>
      </c>
      <c r="EP321" s="577"/>
    </row>
    <row r="322" spans="1:166" x14ac:dyDescent="0.2">
      <c r="A322" s="615" t="s">
        <v>218</v>
      </c>
      <c r="B322" s="571">
        <f t="shared" si="807"/>
        <v>2017</v>
      </c>
      <c r="D322" s="645">
        <f>Mining_Data!M57</f>
        <v>736.08531814343405</v>
      </c>
      <c r="E322" s="626">
        <f>Mining_Data!N57</f>
        <v>461.75442836316108</v>
      </c>
      <c r="F322" s="626">
        <f>Mining_Data!O57</f>
        <v>139.10303309416483</v>
      </c>
      <c r="G322" s="626"/>
      <c r="H322" s="626">
        <f t="shared" si="755"/>
        <v>1336.9427796007599</v>
      </c>
      <c r="J322" s="632">
        <f t="shared" ref="J322:L322" si="847">J83</f>
        <v>456952.39955999999</v>
      </c>
      <c r="K322" s="632">
        <f t="shared" si="847"/>
        <v>110363.43120000002</v>
      </c>
      <c r="L322" s="632">
        <f t="shared" si="847"/>
        <v>76414.100000000006</v>
      </c>
      <c r="M322" s="632"/>
      <c r="N322" s="632">
        <f t="shared" si="809"/>
        <v>643729.93076000002</v>
      </c>
      <c r="O322" s="772"/>
      <c r="P322" s="770"/>
      <c r="Q322" s="770"/>
      <c r="R322" s="632">
        <f t="shared" ref="R322:T322" si="848">R83</f>
        <v>328715.74909569527</v>
      </c>
      <c r="S322" s="632">
        <f t="shared" si="848"/>
        <v>79391.634653000074</v>
      </c>
      <c r="T322" s="632">
        <f t="shared" si="848"/>
        <v>54969.660181585692</v>
      </c>
      <c r="U322" s="641"/>
      <c r="V322" s="626">
        <f t="shared" si="811"/>
        <v>463077.04393028107</v>
      </c>
      <c r="X322" s="635">
        <f t="shared" si="812"/>
        <v>1.6108577586028907</v>
      </c>
      <c r="Y322" s="635">
        <f t="shared" si="813"/>
        <v>4.1839441139372715</v>
      </c>
      <c r="Z322" s="635">
        <f t="shared" si="814"/>
        <v>1.8203843674683706</v>
      </c>
      <c r="AA322" s="626"/>
      <c r="AB322" s="805">
        <f t="shared" si="815"/>
        <v>2.0768690652962793</v>
      </c>
      <c r="AE322" s="635">
        <f t="shared" si="816"/>
        <v>2.2392760923941797</v>
      </c>
      <c r="AF322" s="635">
        <f t="shared" si="817"/>
        <v>5.8161597299434389</v>
      </c>
      <c r="AG322" s="635">
        <f t="shared" si="818"/>
        <v>2.5305419868824841</v>
      </c>
      <c r="AH322" s="626"/>
      <c r="AI322" s="635">
        <f t="shared" si="819"/>
        <v>2.8870849832107948</v>
      </c>
      <c r="AK322" s="636">
        <f t="shared" si="820"/>
        <v>0.96923186200780209</v>
      </c>
      <c r="AL322" s="636">
        <f t="shared" si="821"/>
        <v>1.0618401018224111</v>
      </c>
      <c r="AM322" s="636">
        <f t="shared" si="822"/>
        <v>1.7878774830376309</v>
      </c>
      <c r="AN322" s="637"/>
      <c r="AO322" s="636">
        <f t="shared" si="823"/>
        <v>1.0651147556645575</v>
      </c>
      <c r="AQ322" s="631">
        <f t="shared" si="824"/>
        <v>1.3901141056279984</v>
      </c>
      <c r="AR322" s="631">
        <f t="shared" si="825"/>
        <v>1.3901141056279986</v>
      </c>
      <c r="AS322" s="631">
        <f t="shared" si="826"/>
        <v>1.3901141056279986</v>
      </c>
      <c r="AT322" s="631"/>
      <c r="AU322" s="631">
        <f t="shared" si="827"/>
        <v>1.3901141056279984</v>
      </c>
      <c r="AW322" s="631">
        <f t="shared" ref="AW322:AY322" si="849">AW83</f>
        <v>0.70985110016635877</v>
      </c>
      <c r="AX322" s="631">
        <f t="shared" si="849"/>
        <v>0.17144368457390632</v>
      </c>
      <c r="AY322" s="631">
        <f t="shared" si="849"/>
        <v>0.11870521525973482</v>
      </c>
      <c r="AZ322" s="646"/>
      <c r="BA322" s="631">
        <f t="shared" si="829"/>
        <v>1</v>
      </c>
      <c r="BC322" s="621"/>
      <c r="BD322" s="638">
        <f t="shared" si="830"/>
        <v>0.96923186200780209</v>
      </c>
      <c r="BE322" s="638">
        <f t="shared" si="831"/>
        <v>1.0618401018224111</v>
      </c>
      <c r="BF322" s="638">
        <f t="shared" si="832"/>
        <v>1.7878774830376309</v>
      </c>
      <c r="BG322" s="638">
        <v>1</v>
      </c>
      <c r="BH322" s="629"/>
      <c r="BI322" s="638">
        <f t="shared" si="833"/>
        <v>1.3901141056279984</v>
      </c>
      <c r="BJ322" s="638">
        <f t="shared" si="834"/>
        <v>1.3901141056279986</v>
      </c>
      <c r="BK322" s="638">
        <f t="shared" si="835"/>
        <v>1.3901141056279986</v>
      </c>
      <c r="BL322" s="638">
        <v>1</v>
      </c>
      <c r="BN322" s="638">
        <v>1</v>
      </c>
      <c r="BO322" s="638">
        <v>1</v>
      </c>
      <c r="BP322" s="638">
        <v>1</v>
      </c>
      <c r="BQ322" s="638">
        <v>1</v>
      </c>
      <c r="BT322" s="630">
        <f t="shared" si="836"/>
        <v>2.0268689698245437</v>
      </c>
      <c r="BU322" s="630">
        <f t="shared" si="837"/>
        <v>0.69659524111461923</v>
      </c>
      <c r="BV322" s="630">
        <f t="shared" si="838"/>
        <v>0.65400956789861786</v>
      </c>
      <c r="BW322" s="630">
        <f t="shared" si="839"/>
        <v>0.91435063348306933</v>
      </c>
      <c r="BX322" s="630">
        <v>1</v>
      </c>
      <c r="BY322" s="630">
        <v>1</v>
      </c>
      <c r="BZ322" s="630">
        <f t="shared" si="840"/>
        <v>1.1648865508051078</v>
      </c>
      <c r="CA322" s="630">
        <f t="shared" si="841"/>
        <v>1.4119072787426683</v>
      </c>
      <c r="CB322" s="630">
        <f t="shared" si="842"/>
        <v>1.4119072787426679</v>
      </c>
      <c r="CC322" s="630"/>
      <c r="CD322" s="630">
        <f t="shared" si="843"/>
        <v>0.59799406271208966</v>
      </c>
      <c r="CE322" s="621"/>
      <c r="CF322" s="649"/>
      <c r="CG322" s="575"/>
      <c r="CI322" s="621">
        <f t="shared" si="761"/>
        <v>0.55057353940252041</v>
      </c>
      <c r="CJ322" s="621">
        <f t="shared" si="762"/>
        <v>0.34538084606810993</v>
      </c>
      <c r="CK322" s="621">
        <f t="shared" si="763"/>
        <v>0.10404561452936976</v>
      </c>
      <c r="CL322" s="621">
        <f t="shared" si="764"/>
        <v>0</v>
      </c>
      <c r="CN322" s="621">
        <f t="shared" si="765"/>
        <v>0.53756162867169166</v>
      </c>
      <c r="CO322" s="621">
        <f t="shared" si="766"/>
        <v>0.3706942370519275</v>
      </c>
      <c r="CP322" s="621">
        <f t="shared" si="767"/>
        <v>9.0413980460184659E-2</v>
      </c>
      <c r="CQ322" s="621"/>
      <c r="CR322" s="621">
        <f t="shared" si="768"/>
        <v>0.99866984618380383</v>
      </c>
      <c r="CT322" s="621">
        <f t="shared" si="769"/>
        <v>0.53827762070304286</v>
      </c>
      <c r="CU322" s="621">
        <f t="shared" si="770"/>
        <v>0.37118797415227228</v>
      </c>
      <c r="CV322" s="621">
        <f t="shared" si="771"/>
        <v>9.0534405144684915E-2</v>
      </c>
      <c r="CW322" s="621">
        <f t="shared" si="772"/>
        <v>0</v>
      </c>
      <c r="CZ322" s="621">
        <f t="shared" si="773"/>
        <v>0.10842075528768623</v>
      </c>
      <c r="DA322" s="621">
        <f t="shared" si="774"/>
        <v>-4.4489516254760761E-2</v>
      </c>
      <c r="DB322" s="621">
        <f t="shared" si="775"/>
        <v>7.9014399770354987E-2</v>
      </c>
      <c r="DC322" s="621">
        <f t="shared" si="776"/>
        <v>0</v>
      </c>
      <c r="DE322" s="621">
        <f t="shared" si="777"/>
        <v>4.4641655196631498E-2</v>
      </c>
      <c r="DF322" s="621">
        <f t="shared" si="778"/>
        <v>4.4641655196631706E-2</v>
      </c>
      <c r="DG322" s="621">
        <f t="shared" si="779"/>
        <v>4.4641655196631706E-2</v>
      </c>
      <c r="DH322" s="621">
        <f t="shared" si="780"/>
        <v>0</v>
      </c>
      <c r="DI322" s="621"/>
      <c r="DJ322" s="621">
        <f t="shared" si="781"/>
        <v>0.13392496558989492</v>
      </c>
      <c r="DK322" s="621">
        <f t="shared" si="782"/>
        <v>-2.215612347684244E-2</v>
      </c>
      <c r="DL322" s="621">
        <f t="shared" si="783"/>
        <v>-5.7102895415830392E-2</v>
      </c>
      <c r="DM322" s="621">
        <f t="shared" si="784"/>
        <v>0.24698033927672103</v>
      </c>
      <c r="DN322" s="621"/>
      <c r="DP322" s="621">
        <f t="shared" si="785"/>
        <v>4.4641655196631498E-2</v>
      </c>
      <c r="DQ322" s="621">
        <f t="shared" si="786"/>
        <v>4.4641655196631706E-2</v>
      </c>
      <c r="DR322" s="621">
        <f t="shared" si="787"/>
        <v>4.4641655196631706E-2</v>
      </c>
      <c r="DS322" s="621">
        <f t="shared" si="788"/>
        <v>0</v>
      </c>
      <c r="DU322" s="621">
        <f t="shared" si="789"/>
        <v>0</v>
      </c>
      <c r="DV322" s="621">
        <f t="shared" si="790"/>
        <v>0</v>
      </c>
      <c r="DW322" s="621">
        <f t="shared" si="791"/>
        <v>0</v>
      </c>
      <c r="DX322" s="621">
        <f t="shared" si="792"/>
        <v>0</v>
      </c>
      <c r="EB322" s="621">
        <f t="shared" si="793"/>
        <v>1.0502203659288787</v>
      </c>
      <c r="EC322" s="621">
        <f t="shared" si="794"/>
        <v>1.0905148286441531</v>
      </c>
      <c r="ED322" s="621">
        <f t="shared" si="795"/>
        <v>1.1648865508051078</v>
      </c>
      <c r="EE322" s="621"/>
      <c r="EF322" s="621">
        <f t="shared" si="796"/>
        <v>1.0456530884136594</v>
      </c>
      <c r="EG322" s="621">
        <f t="shared" si="797"/>
        <v>1.1577145367782427</v>
      </c>
      <c r="EH322" s="621">
        <f t="shared" si="798"/>
        <v>0.65400956789861786</v>
      </c>
      <c r="EJ322" s="621">
        <f t="shared" si="799"/>
        <v>0.98929586597627017</v>
      </c>
      <c r="EK322" s="621">
        <f t="shared" si="800"/>
        <v>0.89810644467939471</v>
      </c>
      <c r="EL322" s="621">
        <f t="shared" si="801"/>
        <v>0.91435063348306933</v>
      </c>
      <c r="EP322" s="577"/>
    </row>
    <row r="323" spans="1:166" hidden="1" x14ac:dyDescent="0.2">
      <c r="A323" s="749"/>
      <c r="B323" s="586"/>
      <c r="D323" s="645"/>
      <c r="E323" s="626"/>
      <c r="F323" s="626"/>
      <c r="G323" s="626"/>
      <c r="H323" s="626"/>
      <c r="J323" s="632"/>
      <c r="K323" s="632"/>
      <c r="L323" s="632"/>
      <c r="M323" s="632"/>
      <c r="N323" s="632"/>
      <c r="O323" s="772"/>
      <c r="R323" s="641"/>
      <c r="S323" s="641"/>
      <c r="T323" s="641"/>
      <c r="U323" s="641"/>
      <c r="V323" s="626"/>
      <c r="X323" s="641"/>
      <c r="Y323" s="641"/>
      <c r="Z323" s="641"/>
      <c r="AA323" s="641"/>
      <c r="AB323" s="641"/>
      <c r="AE323" s="641"/>
      <c r="AF323" s="641"/>
      <c r="AG323" s="641"/>
      <c r="AH323" s="641"/>
      <c r="AI323" s="641"/>
      <c r="AK323" s="637"/>
      <c r="AL323" s="637"/>
      <c r="AM323" s="637"/>
      <c r="AN323" s="637"/>
      <c r="AO323" s="637"/>
      <c r="AQ323" s="631"/>
      <c r="AR323" s="631"/>
      <c r="AS323" s="631"/>
      <c r="AT323" s="631"/>
      <c r="AU323" s="631"/>
      <c r="AW323" s="646"/>
      <c r="AX323" s="646"/>
      <c r="AY323" s="646"/>
      <c r="AZ323" s="646"/>
      <c r="BA323" s="646"/>
      <c r="BC323" s="621"/>
      <c r="BD323" s="629"/>
      <c r="BE323" s="629"/>
      <c r="BF323" s="629"/>
      <c r="BG323" s="629"/>
      <c r="BH323" s="629"/>
      <c r="BI323" s="629"/>
      <c r="BJ323" s="629"/>
      <c r="BK323" s="629"/>
      <c r="BL323" s="629"/>
      <c r="BM323" s="586"/>
      <c r="BN323" s="629"/>
      <c r="BO323" s="629"/>
      <c r="BP323" s="629"/>
      <c r="BQ323" s="629"/>
      <c r="BR323" s="586"/>
      <c r="BS323" s="586"/>
      <c r="BT323" s="629"/>
      <c r="BU323" s="629"/>
      <c r="BV323" s="629"/>
      <c r="BW323" s="629"/>
      <c r="BX323" s="629"/>
      <c r="BY323" s="629"/>
      <c r="BZ323" s="629"/>
      <c r="CA323" s="629"/>
      <c r="CB323" s="629"/>
      <c r="CC323" s="629"/>
      <c r="CD323" s="629"/>
      <c r="CE323" s="621"/>
      <c r="CF323" s="572">
        <f>H319</f>
        <v>1185.2393996143014</v>
      </c>
      <c r="CG323" s="575"/>
      <c r="EP323" s="577"/>
    </row>
    <row r="324" spans="1:166" hidden="1" x14ac:dyDescent="0.2">
      <c r="A324" s="750" t="s">
        <v>22</v>
      </c>
      <c r="B324" s="751">
        <v>1985</v>
      </c>
      <c r="C324" s="572">
        <f>MATCH(B324,B254:B315)</f>
        <v>37</v>
      </c>
      <c r="D324" s="641"/>
      <c r="E324" s="641"/>
      <c r="F324" s="641"/>
      <c r="G324" s="641"/>
      <c r="H324" s="637">
        <v>946.62446276122819</v>
      </c>
      <c r="J324" s="627"/>
      <c r="K324" s="627"/>
      <c r="L324" s="627"/>
      <c r="M324" s="627"/>
      <c r="N324" s="637">
        <v>454138.02128220547</v>
      </c>
      <c r="O324" s="773"/>
      <c r="R324" s="641"/>
      <c r="S324" s="641"/>
      <c r="T324" s="641"/>
      <c r="U324" s="641"/>
      <c r="V324" s="637">
        <f>V290</f>
        <v>228469.15652883443</v>
      </c>
      <c r="X324" s="637">
        <f>X290</f>
        <v>1.661994226299923</v>
      </c>
      <c r="Y324" s="637">
        <f>Y290</f>
        <v>3.9402769840359833</v>
      </c>
      <c r="Z324" s="637">
        <f>Z290</f>
        <v>1.0181818299850782</v>
      </c>
      <c r="AA324" s="637">
        <f>AA290</f>
        <v>0</v>
      </c>
      <c r="AB324" s="637">
        <f>AB290</f>
        <v>1.9499016929874919</v>
      </c>
      <c r="AE324" s="637">
        <f>AE290</f>
        <v>3.5326113421783436</v>
      </c>
      <c r="AF324" s="637">
        <f>AF290</f>
        <v>8.3751597598016492</v>
      </c>
      <c r="AG324" s="637">
        <f>AG290</f>
        <v>2.1641715862110971</v>
      </c>
      <c r="AH324" s="637">
        <f>AH290</f>
        <v>0</v>
      </c>
      <c r="AI324" s="637">
        <f>AI290</f>
        <v>4.1445660446821053</v>
      </c>
      <c r="AK324" s="637">
        <v>1</v>
      </c>
      <c r="AL324" s="637">
        <v>1</v>
      </c>
      <c r="AM324" s="637">
        <v>1</v>
      </c>
      <c r="AN324" s="637">
        <v>0</v>
      </c>
      <c r="AO324" s="637">
        <v>1</v>
      </c>
      <c r="AW324" s="646"/>
      <c r="AX324" s="646"/>
      <c r="AY324" s="646"/>
      <c r="AZ324" s="646"/>
      <c r="BA324" s="646"/>
      <c r="BC324" s="621"/>
      <c r="BD324" s="629"/>
      <c r="BE324" s="629"/>
      <c r="BF324" s="629"/>
      <c r="BG324" s="629"/>
      <c r="BH324" s="629"/>
      <c r="BI324" s="629"/>
      <c r="BJ324" s="629"/>
      <c r="BK324" s="629"/>
      <c r="BL324" s="629"/>
      <c r="BM324" s="586"/>
      <c r="BN324" s="629"/>
      <c r="BO324" s="629"/>
      <c r="BP324" s="629"/>
      <c r="BQ324" s="629"/>
      <c r="BR324" s="586"/>
      <c r="BS324" s="586"/>
      <c r="BT324" s="629"/>
      <c r="BU324" s="629"/>
      <c r="BV324" s="629"/>
      <c r="BW324" s="629"/>
      <c r="BX324" s="629"/>
      <c r="BY324" s="629"/>
      <c r="BZ324" s="629">
        <f>BW322*BZ322</f>
        <v>1.0651147556645579</v>
      </c>
      <c r="CA324" s="629"/>
      <c r="CB324" s="629"/>
      <c r="CC324" s="629"/>
      <c r="CD324" s="629"/>
      <c r="CE324" s="621"/>
      <c r="CF324" s="572">
        <f>H290</f>
        <v>946.90550840656806</v>
      </c>
      <c r="CG324" s="575"/>
      <c r="EC324" s="621">
        <f>EC290</f>
        <v>0.93615539460941233</v>
      </c>
      <c r="EG324" s="621">
        <f>EG290</f>
        <v>1.7701798163260316</v>
      </c>
      <c r="EK324" s="621">
        <f>EK290</f>
        <v>0.98223417996464324</v>
      </c>
      <c r="EP324" s="577"/>
    </row>
    <row r="325" spans="1:166" hidden="1" x14ac:dyDescent="0.2">
      <c r="A325" s="750" t="s">
        <v>56</v>
      </c>
      <c r="B325" s="751">
        <v>1996</v>
      </c>
      <c r="C325" s="572">
        <f>MATCH(B325,B254:B315)</f>
        <v>48</v>
      </c>
      <c r="D325" s="641"/>
      <c r="E325" s="641"/>
      <c r="F325" s="641"/>
      <c r="G325" s="641"/>
      <c r="H325" s="626"/>
      <c r="J325" s="627"/>
      <c r="K325" s="627"/>
      <c r="L325" s="627"/>
      <c r="M325" s="627"/>
      <c r="N325" s="627"/>
      <c r="O325" s="771"/>
      <c r="R325" s="641"/>
      <c r="S325" s="641"/>
      <c r="T325" s="641"/>
      <c r="U325" s="641"/>
      <c r="V325" s="626"/>
      <c r="AW325" s="646"/>
      <c r="AX325" s="646"/>
      <c r="AY325" s="646"/>
      <c r="AZ325" s="646"/>
      <c r="BA325" s="646"/>
      <c r="BC325" s="621"/>
      <c r="BD325" s="629"/>
      <c r="BE325" s="629"/>
      <c r="BF325" s="629"/>
      <c r="BG325" s="629"/>
      <c r="BH325" s="629"/>
      <c r="BI325" s="629"/>
      <c r="BJ325" s="629"/>
      <c r="BK325" s="629"/>
      <c r="BL325" s="629"/>
      <c r="BM325" s="586"/>
      <c r="BN325" s="629"/>
      <c r="BO325" s="629"/>
      <c r="BP325" s="629"/>
      <c r="BQ325" s="629"/>
      <c r="BR325" s="586"/>
      <c r="BS325" s="586"/>
      <c r="BT325" s="629"/>
      <c r="BU325" s="629"/>
      <c r="BV325" s="629"/>
      <c r="BW325" s="629"/>
      <c r="BX325" s="629"/>
      <c r="BY325" s="629"/>
      <c r="BZ325" s="629">
        <f>BZ324*BV322</f>
        <v>0.69659524111461946</v>
      </c>
      <c r="CA325" s="629"/>
      <c r="CB325" s="629"/>
      <c r="CC325" s="629"/>
      <c r="CD325" s="629"/>
      <c r="CE325" s="621"/>
      <c r="CG325" s="575"/>
      <c r="EP325" s="577"/>
    </row>
    <row r="326" spans="1:166" x14ac:dyDescent="0.2">
      <c r="A326" s="749"/>
      <c r="B326" s="586"/>
      <c r="D326" s="626"/>
      <c r="E326" s="626"/>
      <c r="F326" s="626"/>
      <c r="G326" s="626"/>
      <c r="H326" s="626"/>
      <c r="J326" s="632"/>
      <c r="K326" s="632"/>
      <c r="L326" s="632"/>
      <c r="M326" s="632"/>
      <c r="N326" s="632"/>
      <c r="O326" s="772"/>
      <c r="R326" s="641"/>
      <c r="S326" s="641"/>
      <c r="T326" s="641"/>
      <c r="U326" s="641"/>
      <c r="V326" s="626"/>
      <c r="X326" s="641"/>
      <c r="Y326" s="641"/>
      <c r="Z326" s="641"/>
      <c r="AA326" s="641"/>
      <c r="AB326" s="641"/>
      <c r="AE326" s="641"/>
      <c r="AF326" s="641"/>
      <c r="AG326" s="641"/>
      <c r="AH326" s="641"/>
      <c r="AI326" s="641"/>
      <c r="AK326" s="637"/>
      <c r="AL326" s="637"/>
      <c r="AM326" s="637"/>
      <c r="AN326" s="637"/>
      <c r="AO326" s="637"/>
      <c r="AQ326" s="631"/>
      <c r="AR326" s="631"/>
      <c r="AS326" s="631"/>
      <c r="AT326" s="631"/>
      <c r="AU326" s="631"/>
      <c r="AW326" s="646"/>
      <c r="AX326" s="646"/>
      <c r="AY326" s="646"/>
      <c r="AZ326" s="646"/>
      <c r="BA326" s="646"/>
      <c r="BC326" s="621"/>
      <c r="BD326" s="629"/>
      <c r="BE326" s="629"/>
      <c r="BF326" s="629"/>
      <c r="BG326" s="629"/>
      <c r="BH326" s="629"/>
      <c r="BI326" s="629"/>
      <c r="BJ326" s="629"/>
      <c r="BK326" s="629"/>
      <c r="BL326" s="629"/>
      <c r="BM326" s="586"/>
      <c r="BN326" s="629"/>
      <c r="BO326" s="629"/>
      <c r="BP326" s="629"/>
      <c r="BQ326" s="629"/>
      <c r="BR326" s="586"/>
      <c r="BS326" s="586"/>
      <c r="BT326" s="629"/>
      <c r="BU326" s="629"/>
      <c r="BV326" s="629"/>
      <c r="BW326" s="629"/>
      <c r="BX326" s="629"/>
      <c r="BY326" s="629"/>
      <c r="BZ326" s="629"/>
      <c r="CA326" s="629"/>
      <c r="CB326" s="629"/>
      <c r="CC326" s="629"/>
      <c r="CD326" s="629"/>
      <c r="CE326" s="621"/>
      <c r="CG326" s="575"/>
    </row>
    <row r="327" spans="1:166" x14ac:dyDescent="0.2">
      <c r="A327" s="749"/>
      <c r="B327" s="586"/>
      <c r="D327" s="626"/>
      <c r="E327" s="626"/>
      <c r="F327" s="626"/>
      <c r="G327" s="626"/>
      <c r="H327" s="626"/>
      <c r="J327" s="632"/>
      <c r="K327" s="632"/>
      <c r="L327" s="632"/>
      <c r="M327" s="632"/>
      <c r="N327" s="632"/>
      <c r="O327" s="772"/>
      <c r="R327" s="641"/>
      <c r="S327" s="641"/>
      <c r="T327" s="641"/>
      <c r="U327" s="641"/>
      <c r="V327" s="626"/>
      <c r="X327" s="641"/>
      <c r="Y327" s="641"/>
      <c r="Z327" s="641"/>
      <c r="AA327" s="641"/>
      <c r="AB327" s="641"/>
      <c r="AE327" s="641"/>
      <c r="AF327" s="641"/>
      <c r="AG327" s="641"/>
      <c r="AH327" s="641"/>
      <c r="AI327" s="641"/>
      <c r="AK327" s="637"/>
      <c r="AL327" s="637"/>
      <c r="AM327" s="637"/>
      <c r="AN327" s="637"/>
      <c r="AO327" s="637"/>
      <c r="AQ327" s="631"/>
      <c r="AR327" s="631"/>
      <c r="AS327" s="631"/>
      <c r="AT327" s="631"/>
      <c r="AU327" s="631"/>
      <c r="AW327" s="646"/>
      <c r="AX327" s="646"/>
      <c r="AY327" s="646"/>
      <c r="AZ327" s="646"/>
      <c r="BA327" s="646"/>
      <c r="BC327" s="621"/>
      <c r="BD327" s="629"/>
      <c r="BE327" s="629"/>
      <c r="BF327" s="629"/>
      <c r="BG327" s="629"/>
      <c r="BH327" s="629"/>
      <c r="BI327" s="629"/>
      <c r="BJ327" s="629"/>
      <c r="BK327" s="629"/>
      <c r="BL327" s="629"/>
      <c r="BM327" s="586"/>
      <c r="BN327" s="629"/>
      <c r="BO327" s="629"/>
      <c r="BP327" s="629"/>
      <c r="BQ327" s="629"/>
      <c r="BR327" s="586"/>
      <c r="BS327" s="586"/>
      <c r="BT327" s="629"/>
      <c r="BU327" s="629"/>
      <c r="BV327" s="629"/>
      <c r="BW327" s="629"/>
      <c r="BX327" s="629"/>
      <c r="BY327" s="629"/>
      <c r="BZ327" s="629"/>
      <c r="CA327" s="629"/>
      <c r="CB327" s="629"/>
      <c r="CC327" s="629"/>
      <c r="CD327" s="629"/>
      <c r="CG327" s="575"/>
    </row>
    <row r="328" spans="1:166" x14ac:dyDescent="0.2">
      <c r="A328" s="749"/>
      <c r="B328" s="586"/>
      <c r="D328" s="626"/>
      <c r="E328" s="626"/>
      <c r="F328" s="626"/>
      <c r="G328" s="626"/>
      <c r="H328" s="626"/>
      <c r="J328" s="632"/>
      <c r="K328" s="632"/>
      <c r="L328" s="632"/>
      <c r="M328" s="632"/>
      <c r="N328" s="632"/>
      <c r="O328" s="772"/>
      <c r="R328" s="641"/>
      <c r="S328" s="641"/>
      <c r="T328" s="641"/>
      <c r="U328" s="641"/>
      <c r="V328" s="626"/>
      <c r="X328" s="641"/>
      <c r="Y328" s="641"/>
      <c r="Z328" s="641"/>
      <c r="AA328" s="641"/>
      <c r="AB328" s="641"/>
      <c r="AE328" s="641"/>
      <c r="AF328" s="641"/>
      <c r="AG328" s="641"/>
      <c r="AH328" s="641"/>
      <c r="AI328" s="641"/>
      <c r="AK328" s="637"/>
      <c r="AL328" s="637"/>
      <c r="AM328" s="637"/>
      <c r="AN328" s="637"/>
      <c r="AO328" s="637"/>
      <c r="AQ328" s="631"/>
      <c r="AR328" s="631"/>
      <c r="AS328" s="631"/>
      <c r="AT328" s="631"/>
      <c r="AU328" s="631"/>
      <c r="AW328" s="646"/>
      <c r="AX328" s="646"/>
      <c r="AY328" s="646"/>
      <c r="AZ328" s="646"/>
      <c r="BA328" s="646"/>
      <c r="BC328" s="621"/>
      <c r="BD328" s="629"/>
      <c r="BE328" s="629"/>
      <c r="BF328" s="629"/>
      <c r="BG328" s="629"/>
      <c r="BH328" s="629"/>
      <c r="BI328" s="629"/>
      <c r="BJ328" s="629"/>
      <c r="BK328" s="629"/>
      <c r="BL328" s="629"/>
      <c r="BM328" s="586"/>
      <c r="BN328" s="629"/>
      <c r="BO328" s="629"/>
      <c r="BP328" s="629"/>
      <c r="BQ328" s="629"/>
      <c r="BR328" s="586"/>
      <c r="BS328" s="586"/>
      <c r="BT328" s="629"/>
      <c r="BU328" s="629"/>
      <c r="BV328" s="629"/>
      <c r="BW328" s="629"/>
      <c r="BX328" s="629"/>
      <c r="BY328" s="629"/>
      <c r="BZ328" s="629"/>
      <c r="CA328" s="629"/>
      <c r="CB328" s="629"/>
      <c r="CC328" s="629"/>
      <c r="CD328" s="629"/>
      <c r="CG328" s="575"/>
    </row>
    <row r="329" spans="1:166" hidden="1" x14ac:dyDescent="0.2">
      <c r="A329" s="615"/>
      <c r="B329" s="571"/>
      <c r="D329" s="626"/>
      <c r="E329" s="626"/>
      <c r="F329" s="626"/>
      <c r="G329" s="626"/>
      <c r="H329" s="626"/>
      <c r="J329" s="632"/>
      <c r="K329" s="632"/>
      <c r="L329" s="632"/>
      <c r="M329" s="632"/>
      <c r="N329" s="632"/>
      <c r="O329" s="772"/>
      <c r="R329" s="641"/>
      <c r="S329" s="641"/>
      <c r="T329" s="641"/>
      <c r="U329" s="641"/>
      <c r="V329" s="626"/>
      <c r="X329" s="641"/>
      <c r="Y329" s="641"/>
      <c r="Z329" s="641"/>
      <c r="AA329" s="641"/>
      <c r="AB329" s="641"/>
      <c r="AE329" s="641"/>
      <c r="AF329" s="641"/>
      <c r="AG329" s="641"/>
      <c r="AH329" s="641"/>
      <c r="AI329" s="641"/>
      <c r="AK329" s="637"/>
      <c r="AL329" s="637"/>
      <c r="AM329" s="637"/>
      <c r="AN329" s="637"/>
      <c r="AO329" s="637"/>
      <c r="AQ329" s="631"/>
      <c r="AR329" s="631"/>
      <c r="AS329" s="631"/>
      <c r="AT329" s="631"/>
      <c r="AU329" s="631"/>
      <c r="AW329" s="646"/>
      <c r="AX329" s="646"/>
      <c r="AY329" s="646"/>
      <c r="AZ329" s="646"/>
      <c r="BA329" s="646"/>
      <c r="BC329" s="621"/>
      <c r="BD329" s="629"/>
      <c r="BE329" s="629"/>
      <c r="BF329" s="629"/>
      <c r="BG329" s="629"/>
      <c r="BH329" s="629"/>
      <c r="BI329" s="629"/>
      <c r="BJ329" s="629"/>
      <c r="BK329" s="629"/>
      <c r="BL329" s="629"/>
      <c r="BM329" s="586"/>
      <c r="BN329" s="629"/>
      <c r="BO329" s="629"/>
      <c r="BP329" s="629"/>
      <c r="BQ329" s="629"/>
      <c r="BR329" s="586"/>
      <c r="BS329" s="586"/>
      <c r="BT329" s="629"/>
      <c r="BU329" s="629"/>
      <c r="BV329" s="629"/>
      <c r="BW329" s="629"/>
      <c r="BX329" s="629"/>
      <c r="BY329" s="629"/>
      <c r="BZ329" s="629"/>
      <c r="CA329" s="629"/>
      <c r="CB329" s="629"/>
      <c r="CC329" s="629"/>
      <c r="CD329" s="629"/>
      <c r="CG329" s="575"/>
    </row>
    <row r="330" spans="1:166" hidden="1" x14ac:dyDescent="0.2">
      <c r="A330" s="661" t="s">
        <v>654</v>
      </c>
      <c r="B330" s="600"/>
      <c r="C330" s="600"/>
      <c r="D330" s="601"/>
      <c r="E330" s="601"/>
      <c r="F330" s="601"/>
      <c r="G330" s="601"/>
      <c r="H330" s="601"/>
      <c r="I330" s="600"/>
      <c r="O330" s="586"/>
      <c r="BH330" s="586"/>
      <c r="CG330" s="575"/>
    </row>
    <row r="331" spans="1:166" ht="53.25" hidden="1" customHeight="1" x14ac:dyDescent="0.2">
      <c r="A331" s="571"/>
      <c r="B331" s="571"/>
      <c r="D331" s="590" t="str">
        <f>D5</f>
        <v>Petroleum and Natural Gas</v>
      </c>
      <c r="E331" s="590" t="str">
        <f>E5</f>
        <v>Other Mining</v>
      </c>
      <c r="F331" s="590" t="str">
        <f>F5</f>
        <v>Petroleum drilling and Mining Services</v>
      </c>
      <c r="G331" s="590" t="str">
        <f>G5</f>
        <v>Not Used</v>
      </c>
      <c r="H331" s="590" t="str">
        <f>H5</f>
        <v>Total</v>
      </c>
      <c r="I331" s="616"/>
      <c r="J331" s="592" t="str">
        <f>D331</f>
        <v>Petroleum and Natural Gas</v>
      </c>
      <c r="K331" s="592" t="str">
        <f>E331</f>
        <v>Other Mining</v>
      </c>
      <c r="L331" s="592" t="str">
        <f>F331</f>
        <v>Petroleum drilling and Mining Services</v>
      </c>
      <c r="M331" s="592" t="str">
        <f>G331</f>
        <v>Not Used</v>
      </c>
      <c r="N331" s="592" t="s">
        <v>213</v>
      </c>
      <c r="O331" s="598"/>
      <c r="P331" s="616"/>
      <c r="Q331" s="616"/>
      <c r="R331" s="617" t="str">
        <f>J331</f>
        <v>Petroleum and Natural Gas</v>
      </c>
      <c r="S331" s="617" t="str">
        <f>K331</f>
        <v>Other Mining</v>
      </c>
      <c r="T331" s="617" t="str">
        <f>L331</f>
        <v>Petroleum drilling and Mining Services</v>
      </c>
      <c r="U331" s="592" t="str">
        <f>M331</f>
        <v>Not Used</v>
      </c>
      <c r="V331" s="617" t="s">
        <v>213</v>
      </c>
      <c r="W331" s="616"/>
      <c r="X331" s="592" t="str">
        <f>X5</f>
        <v>Petroleum and Natural Gas</v>
      </c>
      <c r="Y331" s="592" t="str">
        <f>Y5</f>
        <v>Other Mining</v>
      </c>
      <c r="Z331" s="592" t="str">
        <f>Z5</f>
        <v>Petroleum drilling and Mining Services</v>
      </c>
      <c r="AA331" s="592" t="str">
        <f>AA5</f>
        <v>Not Used</v>
      </c>
      <c r="AB331" s="592" t="str">
        <f>AB5</f>
        <v>Total</v>
      </c>
      <c r="AC331" s="616"/>
      <c r="AD331" s="616"/>
      <c r="AE331" s="592" t="str">
        <f>J331</f>
        <v>Petroleum and Natural Gas</v>
      </c>
      <c r="AF331" s="592" t="str">
        <f>K331</f>
        <v>Other Mining</v>
      </c>
      <c r="AG331" s="592" t="str">
        <f>L331</f>
        <v>Petroleum drilling and Mining Services</v>
      </c>
      <c r="AH331" s="592" t="str">
        <f>M331</f>
        <v>Not Used</v>
      </c>
      <c r="AI331" s="592" t="s">
        <v>213</v>
      </c>
      <c r="AJ331" s="616"/>
      <c r="AK331" s="590" t="s">
        <v>630</v>
      </c>
      <c r="AL331" s="590" t="s">
        <v>631</v>
      </c>
      <c r="AM331" s="590" t="s">
        <v>632</v>
      </c>
      <c r="AN331" s="590" t="s">
        <v>633</v>
      </c>
      <c r="AO331" s="617" t="s">
        <v>213</v>
      </c>
      <c r="AP331" s="616"/>
      <c r="AQ331" s="590" t="s">
        <v>630</v>
      </c>
      <c r="AR331" s="590" t="s">
        <v>631</v>
      </c>
      <c r="AS331" s="590" t="s">
        <v>632</v>
      </c>
      <c r="AT331" s="590" t="s">
        <v>633</v>
      </c>
      <c r="AU331" s="592" t="s">
        <v>213</v>
      </c>
      <c r="AV331" s="616"/>
      <c r="AW331" s="590" t="s">
        <v>630</v>
      </c>
      <c r="AX331" s="590" t="s">
        <v>631</v>
      </c>
      <c r="AY331" s="590" t="s">
        <v>632</v>
      </c>
      <c r="AZ331" s="590" t="s">
        <v>633</v>
      </c>
      <c r="BA331" s="592" t="s">
        <v>213</v>
      </c>
      <c r="BB331" s="616"/>
      <c r="BC331" s="618"/>
      <c r="BD331" s="598"/>
      <c r="BE331" s="598"/>
      <c r="BF331" s="598"/>
      <c r="BG331" s="598"/>
      <c r="BH331" s="618"/>
      <c r="BI331" s="618"/>
      <c r="BJ331" s="616"/>
      <c r="BK331" s="616"/>
      <c r="BL331" s="616"/>
      <c r="BM331" s="616"/>
      <c r="BN331" s="616"/>
      <c r="BO331" s="616"/>
      <c r="BP331" s="616"/>
      <c r="BQ331" s="616"/>
      <c r="BR331" s="616"/>
      <c r="BS331" s="616"/>
      <c r="BT331" s="604" t="s">
        <v>627</v>
      </c>
      <c r="BU331" s="594" t="s">
        <v>254</v>
      </c>
      <c r="BV331" s="593" t="s">
        <v>613</v>
      </c>
      <c r="BW331" s="593" t="s">
        <v>614</v>
      </c>
      <c r="BX331" s="593" t="s">
        <v>615</v>
      </c>
      <c r="BY331" s="604" t="s">
        <v>616</v>
      </c>
      <c r="BZ331" s="593" t="s">
        <v>617</v>
      </c>
      <c r="CA331" s="596" t="s">
        <v>257</v>
      </c>
      <c r="CB331" s="594" t="s">
        <v>258</v>
      </c>
      <c r="CC331" s="596"/>
      <c r="CD331" s="595" t="s">
        <v>259</v>
      </c>
      <c r="CG331" s="575"/>
      <c r="CI331" s="592" t="str">
        <f>X331</f>
        <v>Petroleum and Natural Gas</v>
      </c>
      <c r="CJ331" s="592" t="str">
        <f>E331</f>
        <v>Other Mining</v>
      </c>
      <c r="CK331" s="592" t="str">
        <f>F331</f>
        <v>Petroleum drilling and Mining Services</v>
      </c>
      <c r="CL331" s="592" t="str">
        <f>G331</f>
        <v>Not Used</v>
      </c>
      <c r="CM331" s="599"/>
      <c r="CN331" s="592" t="str">
        <f>D331</f>
        <v>Petroleum and Natural Gas</v>
      </c>
      <c r="CO331" s="592" t="str">
        <f>E331</f>
        <v>Other Mining</v>
      </c>
      <c r="CP331" s="592" t="str">
        <f>F331</f>
        <v>Petroleum drilling and Mining Services</v>
      </c>
      <c r="CQ331" s="592" t="str">
        <f>G331</f>
        <v>Not Used</v>
      </c>
      <c r="CR331" s="592" t="s">
        <v>213</v>
      </c>
      <c r="CS331" s="597"/>
      <c r="CT331" s="592" t="str">
        <f>D331</f>
        <v>Petroleum and Natural Gas</v>
      </c>
      <c r="CU331" s="592" t="str">
        <f>E331</f>
        <v>Other Mining</v>
      </c>
      <c r="CV331" s="592" t="str">
        <f>F331</f>
        <v>Petroleum drilling and Mining Services</v>
      </c>
      <c r="CW331" s="592" t="str">
        <f>G331</f>
        <v>Not Used</v>
      </c>
      <c r="CX331" s="597"/>
      <c r="CY331" s="597"/>
      <c r="CZ331" s="592" t="str">
        <f>D331</f>
        <v>Petroleum and Natural Gas</v>
      </c>
      <c r="DA331" s="592" t="str">
        <f>E331</f>
        <v>Other Mining</v>
      </c>
      <c r="DB331" s="592" t="str">
        <f>F331</f>
        <v>Petroleum drilling and Mining Services</v>
      </c>
      <c r="DC331" s="592" t="str">
        <f>G331</f>
        <v>Not Used</v>
      </c>
      <c r="DD331" s="597"/>
      <c r="DE331" s="592" t="str">
        <f>D331</f>
        <v>Petroleum and Natural Gas</v>
      </c>
      <c r="DF331" s="592" t="str">
        <f>E331</f>
        <v>Other Mining</v>
      </c>
      <c r="DG331" s="592" t="str">
        <f>F331</f>
        <v>Petroleum drilling and Mining Services</v>
      </c>
      <c r="DH331" s="592" t="str">
        <f>G331</f>
        <v>Not Used</v>
      </c>
      <c r="DI331" s="592"/>
      <c r="DJ331" s="597"/>
      <c r="DK331" s="592" t="str">
        <f>D331</f>
        <v>Petroleum and Natural Gas</v>
      </c>
      <c r="DL331" s="592" t="str">
        <f>E331</f>
        <v>Other Mining</v>
      </c>
      <c r="DM331" s="592" t="str">
        <f>F331</f>
        <v>Petroleum drilling and Mining Services</v>
      </c>
      <c r="DN331" s="592" t="str">
        <f>G331</f>
        <v>Not Used</v>
      </c>
      <c r="DO331" s="597"/>
      <c r="DP331" s="597"/>
      <c r="DQ331" s="597"/>
      <c r="DR331" s="597"/>
      <c r="DS331" s="597"/>
      <c r="DT331" s="597"/>
      <c r="DU331" s="592" t="str">
        <f>D331</f>
        <v>Petroleum and Natural Gas</v>
      </c>
      <c r="DV331" s="592" t="str">
        <f>E331</f>
        <v>Other Mining</v>
      </c>
      <c r="DW331" s="592" t="str">
        <f>F331</f>
        <v>Petroleum drilling and Mining Services</v>
      </c>
      <c r="DX331" s="592" t="str">
        <f>G331</f>
        <v>Not Used</v>
      </c>
      <c r="DY331" s="597"/>
      <c r="DZ331" s="597"/>
      <c r="EA331" s="597"/>
      <c r="EB331" s="601" t="s">
        <v>30</v>
      </c>
      <c r="EC331" s="601" t="s">
        <v>28</v>
      </c>
      <c r="ED331" s="601" t="s">
        <v>28</v>
      </c>
      <c r="EE331" s="601"/>
      <c r="EF331" s="601"/>
      <c r="EG331" s="601"/>
      <c r="EH331" s="601"/>
      <c r="EI331" s="599"/>
      <c r="EJ331" s="601" t="s">
        <v>30</v>
      </c>
      <c r="EK331" s="601" t="s">
        <v>28</v>
      </c>
      <c r="EL331" s="601" t="s">
        <v>28</v>
      </c>
      <c r="EM331" s="599"/>
      <c r="EN331" s="599"/>
    </row>
    <row r="332" spans="1:166" ht="38.25" hidden="1" x14ac:dyDescent="0.2">
      <c r="A332" s="602" t="s">
        <v>621</v>
      </c>
      <c r="B332" s="571"/>
      <c r="D332" s="609" t="s">
        <v>105</v>
      </c>
      <c r="E332" s="609" t="s">
        <v>105</v>
      </c>
      <c r="F332" s="609" t="s">
        <v>105</v>
      </c>
      <c r="G332" s="609" t="s">
        <v>105</v>
      </c>
      <c r="H332" s="609" t="s">
        <v>105</v>
      </c>
      <c r="I332" s="616"/>
      <c r="J332" s="619"/>
      <c r="K332" s="619"/>
      <c r="L332" s="619"/>
      <c r="M332" s="619"/>
      <c r="N332" s="619"/>
      <c r="O332" s="618"/>
      <c r="P332" s="616"/>
      <c r="Q332" s="616"/>
      <c r="R332" s="619"/>
      <c r="S332" s="619"/>
      <c r="T332" s="619"/>
      <c r="U332" s="619"/>
      <c r="V332" s="619"/>
      <c r="W332" s="616"/>
      <c r="X332" s="609" t="s">
        <v>105</v>
      </c>
      <c r="Y332" s="609" t="s">
        <v>105</v>
      </c>
      <c r="Z332" s="609" t="s">
        <v>105</v>
      </c>
      <c r="AA332" s="609" t="s">
        <v>105</v>
      </c>
      <c r="AB332" s="609" t="s">
        <v>105</v>
      </c>
      <c r="AC332" s="616"/>
      <c r="AD332" s="616"/>
      <c r="AE332" s="609" t="s">
        <v>105</v>
      </c>
      <c r="AF332" s="609" t="s">
        <v>105</v>
      </c>
      <c r="AG332" s="609" t="s">
        <v>105</v>
      </c>
      <c r="AH332" s="609" t="s">
        <v>105</v>
      </c>
      <c r="AI332" s="609" t="s">
        <v>105</v>
      </c>
      <c r="AJ332" s="616"/>
      <c r="AK332" s="609" t="s">
        <v>105</v>
      </c>
      <c r="AL332" s="609" t="s">
        <v>105</v>
      </c>
      <c r="AM332" s="609" t="s">
        <v>105</v>
      </c>
      <c r="AN332" s="609" t="s">
        <v>105</v>
      </c>
      <c r="AO332" s="609" t="s">
        <v>105</v>
      </c>
      <c r="AP332" s="616"/>
      <c r="AQ332" s="620"/>
      <c r="AR332" s="620"/>
      <c r="AS332" s="620"/>
      <c r="AT332" s="620"/>
      <c r="AU332" s="620"/>
      <c r="AV332" s="616"/>
      <c r="AW332" s="619"/>
      <c r="AX332" s="619"/>
      <c r="AY332" s="619"/>
      <c r="AZ332" s="619"/>
      <c r="BA332" s="619"/>
      <c r="BB332" s="616"/>
      <c r="BC332" s="591"/>
      <c r="BD332" s="591"/>
      <c r="BE332" s="591"/>
      <c r="BF332" s="591"/>
      <c r="BG332" s="591"/>
      <c r="BH332" s="591"/>
      <c r="BI332" s="591"/>
      <c r="BJ332" s="616"/>
      <c r="BK332" s="616"/>
      <c r="BL332" s="616"/>
      <c r="BM332" s="616"/>
      <c r="BN332" s="616"/>
      <c r="BO332" s="616"/>
      <c r="BP332" s="616"/>
      <c r="BQ332" s="616"/>
      <c r="BR332" s="616"/>
      <c r="BS332" s="616"/>
      <c r="BT332" s="603"/>
      <c r="BU332" s="604"/>
      <c r="BV332" s="604"/>
      <c r="BW332" s="603"/>
      <c r="BX332" s="603"/>
      <c r="BY332" s="603"/>
      <c r="BZ332" s="603"/>
      <c r="CA332" s="605" t="s">
        <v>622</v>
      </c>
      <c r="CB332" s="606" t="s">
        <v>261</v>
      </c>
      <c r="CC332" s="607"/>
      <c r="CD332" s="605" t="s">
        <v>623</v>
      </c>
      <c r="CG332" s="575"/>
      <c r="EB332" s="572" t="s">
        <v>29</v>
      </c>
      <c r="EC332" s="572" t="s">
        <v>29</v>
      </c>
      <c r="ED332" s="572" t="s">
        <v>805</v>
      </c>
      <c r="EJ332" s="572" t="s">
        <v>29</v>
      </c>
      <c r="EK332" s="572" t="s">
        <v>29</v>
      </c>
      <c r="EL332" s="572" t="s">
        <v>805</v>
      </c>
      <c r="FA332" s="625" t="s">
        <v>79</v>
      </c>
      <c r="FB332" s="625" t="s">
        <v>640</v>
      </c>
      <c r="FC332" s="625" t="s">
        <v>641</v>
      </c>
      <c r="FD332" s="625" t="s">
        <v>642</v>
      </c>
      <c r="FE332" s="625" t="s">
        <v>643</v>
      </c>
      <c r="FH332" s="589" t="s">
        <v>79</v>
      </c>
      <c r="FI332" s="589" t="s">
        <v>634</v>
      </c>
      <c r="FJ332" s="589" t="s">
        <v>655</v>
      </c>
    </row>
    <row r="333" spans="1:166" ht="26.25" hidden="1" thickBot="1" x14ac:dyDescent="0.25">
      <c r="A333" s="615"/>
      <c r="B333" s="571"/>
      <c r="D333" s="608" t="s">
        <v>263</v>
      </c>
      <c r="E333" s="608" t="s">
        <v>264</v>
      </c>
      <c r="F333" s="608" t="s">
        <v>264</v>
      </c>
      <c r="G333" s="608" t="s">
        <v>264</v>
      </c>
      <c r="H333" s="608" t="s">
        <v>264</v>
      </c>
      <c r="I333" s="616"/>
      <c r="J333" s="609" t="s">
        <v>647</v>
      </c>
      <c r="K333" s="609" t="s">
        <v>647</v>
      </c>
      <c r="L333" s="609" t="s">
        <v>647</v>
      </c>
      <c r="M333" s="609" t="s">
        <v>647</v>
      </c>
      <c r="N333" s="609" t="s">
        <v>647</v>
      </c>
      <c r="O333" s="591"/>
      <c r="P333" s="616"/>
      <c r="Q333" s="616"/>
      <c r="R333" s="609" t="s">
        <v>636</v>
      </c>
      <c r="S333" s="609" t="s">
        <v>636</v>
      </c>
      <c r="T333" s="609" t="s">
        <v>636</v>
      </c>
      <c r="U333" s="609" t="s">
        <v>636</v>
      </c>
      <c r="V333" s="609" t="s">
        <v>636</v>
      </c>
      <c r="W333" s="616"/>
      <c r="X333" s="609" t="str">
        <f>X7</f>
        <v>MMBtu/$</v>
      </c>
      <c r="Y333" s="609" t="str">
        <f>Y7</f>
        <v>MMBtu/$</v>
      </c>
      <c r="Z333" s="609" t="str">
        <f>Z7</f>
        <v>MMBtu/$</v>
      </c>
      <c r="AA333" s="609" t="str">
        <f>AA7</f>
        <v>MMBtu/$</v>
      </c>
      <c r="AB333" s="609" t="str">
        <f>AB7</f>
        <v>MMBtu/$</v>
      </c>
      <c r="AC333" s="616"/>
      <c r="AD333" s="616"/>
      <c r="AE333" s="622" t="s">
        <v>638</v>
      </c>
      <c r="AF333" s="622" t="s">
        <v>638</v>
      </c>
      <c r="AG333" s="622" t="s">
        <v>638</v>
      </c>
      <c r="AH333" s="622" t="s">
        <v>638</v>
      </c>
      <c r="AI333" s="622" t="s">
        <v>638</v>
      </c>
      <c r="AJ333" s="616"/>
      <c r="AK333" s="619" t="s">
        <v>638</v>
      </c>
      <c r="AL333" s="619" t="s">
        <v>638</v>
      </c>
      <c r="AM333" s="619" t="s">
        <v>638</v>
      </c>
      <c r="AN333" s="619" t="s">
        <v>638</v>
      </c>
      <c r="AO333" s="619" t="s">
        <v>638</v>
      </c>
      <c r="AP333" s="616"/>
      <c r="AQ333" s="609" t="s">
        <v>639</v>
      </c>
      <c r="AR333" s="609" t="s">
        <v>639</v>
      </c>
      <c r="AS333" s="609" t="s">
        <v>639</v>
      </c>
      <c r="AT333" s="609" t="s">
        <v>639</v>
      </c>
      <c r="AU333" s="622" t="s">
        <v>638</v>
      </c>
      <c r="AV333" s="616"/>
      <c r="AW333" s="609" t="s">
        <v>648</v>
      </c>
      <c r="AX333" s="609" t="s">
        <v>648</v>
      </c>
      <c r="AY333" s="609" t="s">
        <v>648</v>
      </c>
      <c r="AZ333" s="609" t="s">
        <v>648</v>
      </c>
      <c r="BA333" s="609" t="s">
        <v>648</v>
      </c>
      <c r="BB333" s="616"/>
      <c r="BC333" s="618"/>
      <c r="BD333" s="618"/>
      <c r="BE333" s="618"/>
      <c r="BF333" s="618"/>
      <c r="BG333" s="618"/>
      <c r="BH333" s="618"/>
      <c r="BI333" s="618"/>
      <c r="BJ333" s="616"/>
      <c r="BK333" s="616"/>
      <c r="BL333" s="616"/>
      <c r="BM333" s="616"/>
      <c r="BN333" s="616"/>
      <c r="BO333" s="616"/>
      <c r="BP333" s="616"/>
      <c r="BQ333" s="616"/>
      <c r="BR333" s="616"/>
      <c r="BS333" s="616"/>
      <c r="BT333" s="611"/>
      <c r="BU333" s="612" t="s">
        <v>656</v>
      </c>
      <c r="BV333" s="612"/>
      <c r="BW333" s="611"/>
      <c r="BX333" s="611"/>
      <c r="BY333" s="611"/>
      <c r="BZ333" s="613" t="s">
        <v>626</v>
      </c>
      <c r="CA333" s="614"/>
      <c r="CB333" s="611"/>
      <c r="CC333" s="614"/>
      <c r="CD333" s="614"/>
      <c r="CG333" s="575"/>
      <c r="EB333" s="623"/>
      <c r="EC333" s="623"/>
      <c r="ED333" s="623"/>
      <c r="EE333" s="624"/>
      <c r="EF333" s="624"/>
      <c r="EG333" s="624"/>
      <c r="EH333" s="624"/>
      <c r="EJ333" s="623"/>
      <c r="EK333" s="623"/>
      <c r="EL333" s="623"/>
      <c r="EZ333" s="572">
        <v>1970</v>
      </c>
      <c r="FA333" s="631" t="e">
        <f t="shared" ref="FA333:FA373" si="850">CA355</f>
        <v>#REF!</v>
      </c>
      <c r="FB333" s="631">
        <f t="shared" ref="FB333:FB373" si="851">BT355</f>
        <v>0.85105091249524234</v>
      </c>
      <c r="FC333" s="631" t="e">
        <f t="shared" ref="FC333:FC373" si="852">BX355</f>
        <v>#REF!</v>
      </c>
      <c r="FD333" s="631" t="e">
        <f t="shared" ref="FD333:FD373" si="853">BV355*BV355*BY355</f>
        <v>#REF!</v>
      </c>
      <c r="FE333" s="631">
        <f t="shared" ref="FE333:FE373" si="854">BZ355</f>
        <v>1</v>
      </c>
      <c r="FG333" s="572">
        <f t="shared" ref="FG333:FG341" si="855">FG332+1</f>
        <v>1</v>
      </c>
      <c r="FH333" s="621" t="e">
        <f>CA355</f>
        <v>#REF!</v>
      </c>
      <c r="FI333" s="621">
        <f>FB333</f>
        <v>0.85105091249524234</v>
      </c>
      <c r="FJ333" s="621" t="e">
        <f t="shared" ref="FJ333:FJ365" si="856">BZ362*BX362</f>
        <v>#REF!</v>
      </c>
    </row>
    <row r="334" spans="1:166" hidden="1" x14ac:dyDescent="0.2">
      <c r="A334" s="615" t="s">
        <v>537</v>
      </c>
      <c r="B334" s="571">
        <v>1949</v>
      </c>
      <c r="D334" s="626"/>
      <c r="E334" s="626"/>
      <c r="F334" s="626"/>
      <c r="G334" s="626"/>
      <c r="H334" s="626"/>
      <c r="J334" s="627"/>
      <c r="K334" s="627"/>
      <c r="L334" s="627"/>
      <c r="M334" s="627"/>
      <c r="N334" s="627"/>
      <c r="O334" s="771"/>
      <c r="X334" s="628"/>
      <c r="Y334" s="628"/>
      <c r="Z334" s="628"/>
      <c r="AA334" s="628"/>
      <c r="AB334" s="628"/>
      <c r="BC334" s="629"/>
      <c r="BD334" s="629"/>
      <c r="BE334" s="629"/>
      <c r="BF334" s="629"/>
      <c r="BG334" s="629"/>
      <c r="BH334" s="629"/>
      <c r="BI334" s="629"/>
      <c r="BT334" s="630"/>
      <c r="BU334" s="630"/>
      <c r="BV334" s="630"/>
      <c r="BW334" s="630"/>
      <c r="BX334" s="630"/>
      <c r="BY334" s="630"/>
      <c r="BZ334" s="630"/>
      <c r="CA334" s="630"/>
      <c r="CB334" s="630"/>
      <c r="CC334" s="630"/>
      <c r="CD334" s="630"/>
      <c r="CG334" s="575"/>
      <c r="CI334" s="621"/>
      <c r="CJ334" s="621"/>
      <c r="CK334" s="621"/>
      <c r="CL334" s="621"/>
      <c r="CN334" s="621"/>
      <c r="CO334" s="621"/>
      <c r="CP334" s="621"/>
      <c r="CQ334" s="621"/>
      <c r="CR334" s="621"/>
      <c r="CS334" s="621"/>
      <c r="CT334" s="621"/>
      <c r="CU334" s="621"/>
      <c r="CV334" s="621"/>
      <c r="CW334" s="621"/>
      <c r="DE334" s="621"/>
      <c r="DF334" s="621"/>
      <c r="DG334" s="621"/>
      <c r="DH334" s="621"/>
      <c r="DI334" s="621"/>
      <c r="DK334" s="621"/>
      <c r="DL334" s="621"/>
      <c r="DM334" s="621"/>
      <c r="DN334" s="621"/>
      <c r="EB334" s="621"/>
      <c r="EC334" s="621">
        <v>1</v>
      </c>
      <c r="ED334" s="621">
        <f t="shared" ref="ED334:ED365" si="857">EC334/EC$398</f>
        <v>1</v>
      </c>
      <c r="EE334" s="621"/>
      <c r="EF334" s="621"/>
      <c r="EG334" s="621">
        <v>1</v>
      </c>
      <c r="EH334" s="621">
        <f t="shared" ref="EH334:EH365" si="858">EG334/EG$398</f>
        <v>1</v>
      </c>
      <c r="EI334" s="621"/>
      <c r="EJ334" s="621"/>
      <c r="EK334" s="621">
        <v>1</v>
      </c>
      <c r="EL334" s="621">
        <f t="shared" ref="EL334:EL365" si="859">EK334/EK$398</f>
        <v>1</v>
      </c>
      <c r="EM334" s="621"/>
      <c r="EZ334" s="572">
        <f>EZ333+1</f>
        <v>1971</v>
      </c>
      <c r="FA334" s="631" t="e">
        <f t="shared" si="850"/>
        <v>#REF!</v>
      </c>
      <c r="FB334" s="631">
        <f t="shared" si="851"/>
        <v>0.83343321172511542</v>
      </c>
      <c r="FC334" s="631" t="e">
        <f t="shared" si="852"/>
        <v>#REF!</v>
      </c>
      <c r="FD334" s="631" t="e">
        <f t="shared" si="853"/>
        <v>#REF!</v>
      </c>
      <c r="FE334" s="631">
        <f t="shared" si="854"/>
        <v>1</v>
      </c>
      <c r="FG334" s="572">
        <f t="shared" si="855"/>
        <v>2</v>
      </c>
      <c r="FH334" s="621">
        <f t="shared" ref="FH334:FH365" si="860">CB363</f>
        <v>0.95660149490380242</v>
      </c>
      <c r="FI334" s="621">
        <f t="shared" ref="FI334:FI365" si="861">BT363</f>
        <v>0.95562423502356475</v>
      </c>
      <c r="FJ334" s="621" t="e">
        <f t="shared" si="856"/>
        <v>#REF!</v>
      </c>
    </row>
    <row r="335" spans="1:166" hidden="1" x14ac:dyDescent="0.2">
      <c r="A335" s="615" t="s">
        <v>537</v>
      </c>
      <c r="B335" s="571">
        <f t="shared" ref="B335:B391" si="862">B334+1</f>
        <v>1950</v>
      </c>
      <c r="D335" s="626"/>
      <c r="E335" s="626"/>
      <c r="F335" s="626"/>
      <c r="G335" s="626"/>
      <c r="H335" s="626"/>
      <c r="J335" s="627"/>
      <c r="K335" s="627"/>
      <c r="L335" s="627"/>
      <c r="M335" s="627"/>
      <c r="N335" s="627"/>
      <c r="O335" s="771"/>
      <c r="X335" s="628"/>
      <c r="Y335" s="628"/>
      <c r="Z335" s="628"/>
      <c r="AA335" s="628"/>
      <c r="AB335" s="628"/>
      <c r="BC335" s="621"/>
      <c r="BD335" s="629"/>
      <c r="BE335" s="629"/>
      <c r="BF335" s="629"/>
      <c r="BG335" s="629"/>
      <c r="BH335" s="629"/>
      <c r="BI335" s="621"/>
      <c r="BT335" s="630"/>
      <c r="BU335" s="630"/>
      <c r="BV335" s="630"/>
      <c r="BW335" s="630"/>
      <c r="BX335" s="630"/>
      <c r="BY335" s="630"/>
      <c r="BZ335" s="630"/>
      <c r="CA335" s="630"/>
      <c r="CB335" s="630"/>
      <c r="CC335" s="630"/>
      <c r="CD335" s="630"/>
      <c r="CG335" s="575"/>
      <c r="CI335" s="621"/>
      <c r="CJ335" s="621"/>
      <c r="CK335" s="621"/>
      <c r="CL335" s="621"/>
      <c r="CN335" s="621"/>
      <c r="CO335" s="621"/>
      <c r="CP335" s="621"/>
      <c r="CQ335" s="621"/>
      <c r="CR335" s="621"/>
      <c r="CS335" s="621"/>
      <c r="CT335" s="621"/>
      <c r="CU335" s="621"/>
      <c r="CV335" s="621"/>
      <c r="CW335" s="621"/>
      <c r="CZ335" s="621"/>
      <c r="DA335" s="621"/>
      <c r="DB335" s="621"/>
      <c r="DC335" s="621"/>
      <c r="DE335" s="621"/>
      <c r="DF335" s="621"/>
      <c r="DG335" s="621"/>
      <c r="DH335" s="621"/>
      <c r="DI335" s="621"/>
      <c r="DK335" s="621" t="e">
        <f t="shared" ref="DK335:DN391" si="863">LN(DE335/DE334)</f>
        <v>#DIV/0!</v>
      </c>
      <c r="DL335" s="621" t="e">
        <f t="shared" si="863"/>
        <v>#DIV/0!</v>
      </c>
      <c r="DM335" s="621" t="e">
        <f t="shared" si="863"/>
        <v>#DIV/0!</v>
      </c>
      <c r="DN335" s="621" t="e">
        <f t="shared" si="863"/>
        <v>#DIV/0!</v>
      </c>
      <c r="DP335" s="621" t="e">
        <f t="shared" ref="DP335:DP351" si="864">LN(BI335/BI334)</f>
        <v>#DIV/0!</v>
      </c>
      <c r="DQ335" s="621" t="e">
        <f t="shared" ref="DQ335:DQ351" si="865">LN(BJ335/BJ334)</f>
        <v>#DIV/0!</v>
      </c>
      <c r="DR335" s="621" t="e">
        <f t="shared" ref="DR335:DR351" si="866">LN(BK335/BK334)</f>
        <v>#DIV/0!</v>
      </c>
      <c r="DS335" s="621" t="e">
        <f t="shared" ref="DS335:DS351" si="867">LN(BL335/BL334)</f>
        <v>#DIV/0!</v>
      </c>
      <c r="DU335" s="621" t="e">
        <f t="shared" ref="DU335:DU351" si="868">LN(BN335/BN334)</f>
        <v>#DIV/0!</v>
      </c>
      <c r="DV335" s="621" t="e">
        <f t="shared" ref="DV335:DV351" si="869">LN(BO335/BO334)</f>
        <v>#DIV/0!</v>
      </c>
      <c r="DW335" s="621" t="e">
        <f t="shared" ref="DW335:DW351" si="870">LN(BP335/BP334)</f>
        <v>#DIV/0!</v>
      </c>
      <c r="DX335" s="621" t="e">
        <f t="shared" ref="DX335:DX351" si="871">LN(BQ335/BQ334)</f>
        <v>#DIV/0!</v>
      </c>
      <c r="EB335" s="621">
        <f t="shared" ref="EB335:EB366" si="872">EXP(SUMPRODUCT($CT335:$CW335,CZ335:DC335))</f>
        <v>1</v>
      </c>
      <c r="EC335" s="621">
        <f t="shared" ref="EC335:EC391" si="873">IF(ISERR(EB335),EC334,EB335*EC334)</f>
        <v>1</v>
      </c>
      <c r="ED335" s="621">
        <f t="shared" si="857"/>
        <v>1</v>
      </c>
      <c r="EE335" s="621"/>
      <c r="EF335" s="621" t="e">
        <f t="shared" ref="EF335:EF366" si="874">EXP(SUMPRODUCT($CT335:$CW335,DK335:DN335))</f>
        <v>#DIV/0!</v>
      </c>
      <c r="EG335" s="621">
        <f t="shared" ref="EG335:EG391" si="875">IF(ISERR(EF335),EG334,EF335*EG334)</f>
        <v>1</v>
      </c>
      <c r="EH335" s="621">
        <f t="shared" si="858"/>
        <v>1</v>
      </c>
      <c r="EI335" s="621"/>
      <c r="EJ335" s="621" t="e">
        <f t="shared" ref="EJ335:EJ366" si="876">EXP(SUMPRODUCT($CT335:$CW335,DP335:DS335))</f>
        <v>#DIV/0!</v>
      </c>
      <c r="EK335" s="621">
        <f t="shared" ref="EK335:EK391" si="877">IF(ISERR(EJ335),EK334,EJ335*EK334)</f>
        <v>1</v>
      </c>
      <c r="EL335" s="621">
        <f t="shared" si="859"/>
        <v>1</v>
      </c>
      <c r="EM335" s="621"/>
      <c r="EZ335" s="572">
        <f t="shared" ref="EZ335:EZ340" si="878">EZ334+1</f>
        <v>1972</v>
      </c>
      <c r="FA335" s="631" t="e">
        <f t="shared" si="850"/>
        <v>#REF!</v>
      </c>
      <c r="FB335" s="631">
        <f t="shared" si="851"/>
        <v>0.83331440409681756</v>
      </c>
      <c r="FC335" s="631" t="e">
        <f t="shared" si="852"/>
        <v>#REF!</v>
      </c>
      <c r="FD335" s="631" t="e">
        <f t="shared" si="853"/>
        <v>#REF!</v>
      </c>
      <c r="FE335" s="631">
        <f t="shared" si="854"/>
        <v>1</v>
      </c>
      <c r="FG335" s="572">
        <f t="shared" si="855"/>
        <v>3</v>
      </c>
      <c r="FH335" s="621">
        <f t="shared" si="860"/>
        <v>1.0001767182422501</v>
      </c>
      <c r="FI335" s="621">
        <f t="shared" si="861"/>
        <v>0.98228847756529691</v>
      </c>
      <c r="FJ335" s="621" t="e">
        <f t="shared" si="856"/>
        <v>#REF!</v>
      </c>
    </row>
    <row r="336" spans="1:166" hidden="1" x14ac:dyDescent="0.2">
      <c r="A336" s="615" t="s">
        <v>537</v>
      </c>
      <c r="B336" s="571">
        <f t="shared" si="862"/>
        <v>1951</v>
      </c>
      <c r="D336" s="626"/>
      <c r="E336" s="626"/>
      <c r="F336" s="626"/>
      <c r="G336" s="626"/>
      <c r="H336" s="626"/>
      <c r="J336" s="627"/>
      <c r="K336" s="627"/>
      <c r="L336" s="627"/>
      <c r="M336" s="627"/>
      <c r="N336" s="627"/>
      <c r="O336" s="771"/>
      <c r="X336" s="628"/>
      <c r="Y336" s="628"/>
      <c r="Z336" s="628"/>
      <c r="AA336" s="628"/>
      <c r="AB336" s="628"/>
      <c r="BC336" s="621"/>
      <c r="BD336" s="621"/>
      <c r="BE336" s="621"/>
      <c r="BF336" s="621"/>
      <c r="BG336" s="621"/>
      <c r="BH336" s="621"/>
      <c r="BI336" s="621"/>
      <c r="BT336" s="630"/>
      <c r="BU336" s="630"/>
      <c r="BV336" s="630"/>
      <c r="BW336" s="630"/>
      <c r="BX336" s="630"/>
      <c r="BY336" s="630"/>
      <c r="BZ336" s="630"/>
      <c r="CA336" s="630"/>
      <c r="CB336" s="630"/>
      <c r="CC336" s="630"/>
      <c r="CD336" s="630"/>
      <c r="CG336" s="575"/>
      <c r="CI336" s="621"/>
      <c r="CJ336" s="621"/>
      <c r="CK336" s="621"/>
      <c r="CL336" s="621"/>
      <c r="CN336" s="621"/>
      <c r="CO336" s="621"/>
      <c r="CP336" s="621"/>
      <c r="CQ336" s="621"/>
      <c r="CR336" s="621"/>
      <c r="CS336" s="621"/>
      <c r="CT336" s="621"/>
      <c r="CU336" s="621"/>
      <c r="CV336" s="621"/>
      <c r="CW336" s="621"/>
      <c r="CZ336" s="621"/>
      <c r="DA336" s="621"/>
      <c r="DB336" s="621"/>
      <c r="DC336" s="621"/>
      <c r="DE336" s="621"/>
      <c r="DF336" s="621"/>
      <c r="DG336" s="621"/>
      <c r="DH336" s="621"/>
      <c r="DI336" s="621"/>
      <c r="DK336" s="621" t="e">
        <f t="shared" si="863"/>
        <v>#DIV/0!</v>
      </c>
      <c r="DL336" s="621" t="e">
        <f t="shared" si="863"/>
        <v>#DIV/0!</v>
      </c>
      <c r="DM336" s="621" t="e">
        <f t="shared" si="863"/>
        <v>#DIV/0!</v>
      </c>
      <c r="DN336" s="621" t="e">
        <f t="shared" si="863"/>
        <v>#DIV/0!</v>
      </c>
      <c r="DP336" s="621" t="e">
        <f t="shared" si="864"/>
        <v>#DIV/0!</v>
      </c>
      <c r="DQ336" s="621" t="e">
        <f t="shared" si="865"/>
        <v>#DIV/0!</v>
      </c>
      <c r="DR336" s="621" t="e">
        <f t="shared" si="866"/>
        <v>#DIV/0!</v>
      </c>
      <c r="DS336" s="621" t="e">
        <f t="shared" si="867"/>
        <v>#DIV/0!</v>
      </c>
      <c r="DU336" s="621" t="e">
        <f t="shared" si="868"/>
        <v>#DIV/0!</v>
      </c>
      <c r="DV336" s="621" t="e">
        <f t="shared" si="869"/>
        <v>#DIV/0!</v>
      </c>
      <c r="DW336" s="621" t="e">
        <f t="shared" si="870"/>
        <v>#DIV/0!</v>
      </c>
      <c r="DX336" s="621" t="e">
        <f t="shared" si="871"/>
        <v>#DIV/0!</v>
      </c>
      <c r="EB336" s="621">
        <f t="shared" si="872"/>
        <v>1</v>
      </c>
      <c r="EC336" s="621">
        <f t="shared" si="873"/>
        <v>1</v>
      </c>
      <c r="ED336" s="621">
        <f t="shared" si="857"/>
        <v>1</v>
      </c>
      <c r="EE336" s="621"/>
      <c r="EF336" s="621" t="e">
        <f t="shared" si="874"/>
        <v>#DIV/0!</v>
      </c>
      <c r="EG336" s="621">
        <f t="shared" si="875"/>
        <v>1</v>
      </c>
      <c r="EH336" s="621">
        <f t="shared" si="858"/>
        <v>1</v>
      </c>
      <c r="EI336" s="621"/>
      <c r="EJ336" s="621" t="e">
        <f t="shared" si="876"/>
        <v>#DIV/0!</v>
      </c>
      <c r="EK336" s="621">
        <f t="shared" si="877"/>
        <v>1</v>
      </c>
      <c r="EL336" s="621">
        <f t="shared" si="859"/>
        <v>1</v>
      </c>
      <c r="EM336" s="621"/>
      <c r="EZ336" s="572">
        <f t="shared" si="878"/>
        <v>1973</v>
      </c>
      <c r="FA336" s="631" t="e">
        <f t="shared" si="850"/>
        <v>#REF!</v>
      </c>
      <c r="FB336" s="631">
        <f t="shared" si="851"/>
        <v>0.85562006118741329</v>
      </c>
      <c r="FC336" s="631" t="e">
        <f t="shared" si="852"/>
        <v>#REF!</v>
      </c>
      <c r="FD336" s="631" t="e">
        <f t="shared" si="853"/>
        <v>#REF!</v>
      </c>
      <c r="FE336" s="631">
        <f t="shared" si="854"/>
        <v>1</v>
      </c>
      <c r="FG336" s="572">
        <f t="shared" si="855"/>
        <v>4</v>
      </c>
      <c r="FH336" s="621">
        <f t="shared" si="860"/>
        <v>1.0150257217923797</v>
      </c>
      <c r="FI336" s="621">
        <f t="shared" si="861"/>
        <v>1.060966737052103</v>
      </c>
      <c r="FJ336" s="621" t="e">
        <f t="shared" si="856"/>
        <v>#REF!</v>
      </c>
    </row>
    <row r="337" spans="1:166" hidden="1" x14ac:dyDescent="0.2">
      <c r="A337" s="615" t="s">
        <v>537</v>
      </c>
      <c r="B337" s="571">
        <f t="shared" si="862"/>
        <v>1952</v>
      </c>
      <c r="D337" s="626"/>
      <c r="E337" s="626"/>
      <c r="F337" s="626"/>
      <c r="G337" s="626"/>
      <c r="H337" s="626"/>
      <c r="J337" s="627"/>
      <c r="K337" s="627"/>
      <c r="L337" s="627"/>
      <c r="M337" s="627"/>
      <c r="N337" s="627"/>
      <c r="O337" s="771"/>
      <c r="X337" s="628"/>
      <c r="Y337" s="628"/>
      <c r="Z337" s="628"/>
      <c r="AA337" s="628"/>
      <c r="AB337" s="628"/>
      <c r="BC337" s="621"/>
      <c r="BD337" s="621"/>
      <c r="BE337" s="621"/>
      <c r="BF337" s="621"/>
      <c r="BG337" s="621"/>
      <c r="BH337" s="621"/>
      <c r="BI337" s="621"/>
      <c r="BT337" s="630"/>
      <c r="BU337" s="630"/>
      <c r="BV337" s="630"/>
      <c r="BW337" s="630"/>
      <c r="BX337" s="630"/>
      <c r="BY337" s="630"/>
      <c r="BZ337" s="630"/>
      <c r="CA337" s="630"/>
      <c r="CB337" s="630"/>
      <c r="CC337" s="630"/>
      <c r="CD337" s="630"/>
      <c r="CG337" s="575"/>
      <c r="CI337" s="621"/>
      <c r="CJ337" s="621"/>
      <c r="CK337" s="621"/>
      <c r="CL337" s="621"/>
      <c r="CN337" s="621"/>
      <c r="CO337" s="621"/>
      <c r="CP337" s="621"/>
      <c r="CQ337" s="621"/>
      <c r="CR337" s="621"/>
      <c r="CS337" s="621"/>
      <c r="CT337" s="621"/>
      <c r="CU337" s="621"/>
      <c r="CV337" s="621"/>
      <c r="CW337" s="621"/>
      <c r="CZ337" s="621"/>
      <c r="DA337" s="621"/>
      <c r="DB337" s="621"/>
      <c r="DC337" s="621"/>
      <c r="DE337" s="621"/>
      <c r="DF337" s="621"/>
      <c r="DG337" s="621"/>
      <c r="DH337" s="621"/>
      <c r="DI337" s="621"/>
      <c r="DK337" s="621" t="e">
        <f t="shared" si="863"/>
        <v>#DIV/0!</v>
      </c>
      <c r="DL337" s="621" t="e">
        <f t="shared" si="863"/>
        <v>#DIV/0!</v>
      </c>
      <c r="DM337" s="621" t="e">
        <f t="shared" si="863"/>
        <v>#DIV/0!</v>
      </c>
      <c r="DN337" s="621" t="e">
        <f t="shared" si="863"/>
        <v>#DIV/0!</v>
      </c>
      <c r="DP337" s="621" t="e">
        <f t="shared" si="864"/>
        <v>#DIV/0!</v>
      </c>
      <c r="DQ337" s="621" t="e">
        <f t="shared" si="865"/>
        <v>#DIV/0!</v>
      </c>
      <c r="DR337" s="621" t="e">
        <f t="shared" si="866"/>
        <v>#DIV/0!</v>
      </c>
      <c r="DS337" s="621" t="e">
        <f t="shared" si="867"/>
        <v>#DIV/0!</v>
      </c>
      <c r="DU337" s="621" t="e">
        <f t="shared" si="868"/>
        <v>#DIV/0!</v>
      </c>
      <c r="DV337" s="621" t="e">
        <f t="shared" si="869"/>
        <v>#DIV/0!</v>
      </c>
      <c r="DW337" s="621" t="e">
        <f t="shared" si="870"/>
        <v>#DIV/0!</v>
      </c>
      <c r="DX337" s="621" t="e">
        <f t="shared" si="871"/>
        <v>#DIV/0!</v>
      </c>
      <c r="EB337" s="621">
        <f t="shared" si="872"/>
        <v>1</v>
      </c>
      <c r="EC337" s="621">
        <f t="shared" si="873"/>
        <v>1</v>
      </c>
      <c r="ED337" s="621">
        <f t="shared" si="857"/>
        <v>1</v>
      </c>
      <c r="EE337" s="621"/>
      <c r="EF337" s="621" t="e">
        <f t="shared" si="874"/>
        <v>#DIV/0!</v>
      </c>
      <c r="EG337" s="621">
        <f t="shared" si="875"/>
        <v>1</v>
      </c>
      <c r="EH337" s="621">
        <f t="shared" si="858"/>
        <v>1</v>
      </c>
      <c r="EI337" s="621"/>
      <c r="EJ337" s="621" t="e">
        <f t="shared" si="876"/>
        <v>#DIV/0!</v>
      </c>
      <c r="EK337" s="621">
        <f t="shared" si="877"/>
        <v>1</v>
      </c>
      <c r="EL337" s="621">
        <f t="shared" si="859"/>
        <v>1</v>
      </c>
      <c r="EM337" s="621"/>
      <c r="EZ337" s="572">
        <f t="shared" si="878"/>
        <v>1974</v>
      </c>
      <c r="FA337" s="631" t="e">
        <f t="shared" si="850"/>
        <v>#REF!</v>
      </c>
      <c r="FB337" s="631">
        <f t="shared" si="851"/>
        <v>0.88461941037220848</v>
      </c>
      <c r="FC337" s="631" t="e">
        <f t="shared" si="852"/>
        <v>#REF!</v>
      </c>
      <c r="FD337" s="631" t="e">
        <f t="shared" si="853"/>
        <v>#REF!</v>
      </c>
      <c r="FE337" s="631">
        <f t="shared" si="854"/>
        <v>1</v>
      </c>
      <c r="FG337" s="572">
        <f t="shared" si="855"/>
        <v>5</v>
      </c>
      <c r="FH337" s="621">
        <f t="shared" si="860"/>
        <v>0.99093397369925384</v>
      </c>
      <c r="FI337" s="621">
        <f t="shared" si="861"/>
        <v>1.0992686879428459</v>
      </c>
      <c r="FJ337" s="621" t="e">
        <f t="shared" si="856"/>
        <v>#REF!</v>
      </c>
    </row>
    <row r="338" spans="1:166" hidden="1" x14ac:dyDescent="0.2">
      <c r="A338" s="615" t="s">
        <v>537</v>
      </c>
      <c r="B338" s="571">
        <f t="shared" si="862"/>
        <v>1953</v>
      </c>
      <c r="D338" s="626"/>
      <c r="E338" s="626"/>
      <c r="F338" s="626"/>
      <c r="G338" s="626"/>
      <c r="H338" s="626"/>
      <c r="J338" s="627"/>
      <c r="K338" s="627"/>
      <c r="L338" s="627"/>
      <c r="M338" s="627"/>
      <c r="N338" s="627"/>
      <c r="O338" s="771"/>
      <c r="X338" s="628"/>
      <c r="Y338" s="628"/>
      <c r="Z338" s="628"/>
      <c r="AA338" s="628"/>
      <c r="AB338" s="628"/>
      <c r="BC338" s="621"/>
      <c r="BD338" s="621"/>
      <c r="BE338" s="621"/>
      <c r="BF338" s="621"/>
      <c r="BG338" s="621"/>
      <c r="BH338" s="621"/>
      <c r="BI338" s="621"/>
      <c r="BT338" s="630"/>
      <c r="BU338" s="630"/>
      <c r="BV338" s="630"/>
      <c r="BW338" s="630"/>
      <c r="BX338" s="630"/>
      <c r="BY338" s="630"/>
      <c r="BZ338" s="630"/>
      <c r="CA338" s="630"/>
      <c r="CB338" s="630"/>
      <c r="CC338" s="630"/>
      <c r="CD338" s="630"/>
      <c r="CG338" s="575"/>
      <c r="CI338" s="621"/>
      <c r="CJ338" s="621"/>
      <c r="CK338" s="621"/>
      <c r="CL338" s="621"/>
      <c r="CN338" s="621"/>
      <c r="CO338" s="621"/>
      <c r="CP338" s="621"/>
      <c r="CQ338" s="621"/>
      <c r="CR338" s="621"/>
      <c r="CS338" s="621"/>
      <c r="CT338" s="621"/>
      <c r="CU338" s="621"/>
      <c r="CV338" s="621"/>
      <c r="CW338" s="621"/>
      <c r="CZ338" s="621"/>
      <c r="DA338" s="621"/>
      <c r="DB338" s="621"/>
      <c r="DC338" s="621"/>
      <c r="DE338" s="621"/>
      <c r="DF338" s="621"/>
      <c r="DG338" s="621"/>
      <c r="DH338" s="621"/>
      <c r="DI338" s="621"/>
      <c r="DK338" s="621" t="e">
        <f t="shared" si="863"/>
        <v>#DIV/0!</v>
      </c>
      <c r="DL338" s="621" t="e">
        <f t="shared" si="863"/>
        <v>#DIV/0!</v>
      </c>
      <c r="DM338" s="621" t="e">
        <f t="shared" si="863"/>
        <v>#DIV/0!</v>
      </c>
      <c r="DN338" s="621" t="e">
        <f t="shared" si="863"/>
        <v>#DIV/0!</v>
      </c>
      <c r="DP338" s="621" t="e">
        <f t="shared" si="864"/>
        <v>#DIV/0!</v>
      </c>
      <c r="DQ338" s="621" t="e">
        <f t="shared" si="865"/>
        <v>#DIV/0!</v>
      </c>
      <c r="DR338" s="621" t="e">
        <f t="shared" si="866"/>
        <v>#DIV/0!</v>
      </c>
      <c r="DS338" s="621" t="e">
        <f t="shared" si="867"/>
        <v>#DIV/0!</v>
      </c>
      <c r="DU338" s="621" t="e">
        <f t="shared" si="868"/>
        <v>#DIV/0!</v>
      </c>
      <c r="DV338" s="621" t="e">
        <f t="shared" si="869"/>
        <v>#DIV/0!</v>
      </c>
      <c r="DW338" s="621" t="e">
        <f t="shared" si="870"/>
        <v>#DIV/0!</v>
      </c>
      <c r="DX338" s="621" t="e">
        <f t="shared" si="871"/>
        <v>#DIV/0!</v>
      </c>
      <c r="EB338" s="621">
        <f t="shared" si="872"/>
        <v>1</v>
      </c>
      <c r="EC338" s="621">
        <f t="shared" si="873"/>
        <v>1</v>
      </c>
      <c r="ED338" s="621">
        <f t="shared" si="857"/>
        <v>1</v>
      </c>
      <c r="EE338" s="621"/>
      <c r="EF338" s="621" t="e">
        <f t="shared" si="874"/>
        <v>#DIV/0!</v>
      </c>
      <c r="EG338" s="621">
        <f t="shared" si="875"/>
        <v>1</v>
      </c>
      <c r="EH338" s="621">
        <f t="shared" si="858"/>
        <v>1</v>
      </c>
      <c r="EI338" s="621"/>
      <c r="EJ338" s="621" t="e">
        <f t="shared" si="876"/>
        <v>#DIV/0!</v>
      </c>
      <c r="EK338" s="621">
        <f t="shared" si="877"/>
        <v>1</v>
      </c>
      <c r="EL338" s="621">
        <f t="shared" si="859"/>
        <v>1</v>
      </c>
      <c r="EM338" s="621"/>
      <c r="EZ338" s="572">
        <f t="shared" si="878"/>
        <v>1975</v>
      </c>
      <c r="FA338" s="631" t="e">
        <f t="shared" si="850"/>
        <v>#REF!</v>
      </c>
      <c r="FB338" s="631">
        <f t="shared" si="851"/>
        <v>0.86134347089600249</v>
      </c>
      <c r="FC338" s="631" t="e">
        <f t="shared" si="852"/>
        <v>#REF!</v>
      </c>
      <c r="FD338" s="631" t="e">
        <f t="shared" si="853"/>
        <v>#REF!</v>
      </c>
      <c r="FE338" s="631">
        <f t="shared" si="854"/>
        <v>1</v>
      </c>
      <c r="FG338" s="572">
        <f t="shared" si="855"/>
        <v>6</v>
      </c>
      <c r="FH338" s="621">
        <f t="shared" si="860"/>
        <v>0.85570141955330037</v>
      </c>
      <c r="FI338" s="621">
        <f t="shared" si="861"/>
        <v>1.0108525566542514</v>
      </c>
      <c r="FJ338" s="621" t="e">
        <f t="shared" si="856"/>
        <v>#REF!</v>
      </c>
    </row>
    <row r="339" spans="1:166" hidden="1" x14ac:dyDescent="0.2">
      <c r="A339" s="615" t="s">
        <v>537</v>
      </c>
      <c r="B339" s="571">
        <f t="shared" si="862"/>
        <v>1954</v>
      </c>
      <c r="D339" s="626"/>
      <c r="E339" s="626"/>
      <c r="F339" s="626"/>
      <c r="G339" s="626"/>
      <c r="H339" s="626"/>
      <c r="J339" s="627"/>
      <c r="K339" s="627"/>
      <c r="L339" s="627"/>
      <c r="M339" s="627"/>
      <c r="N339" s="627"/>
      <c r="O339" s="771"/>
      <c r="X339" s="628"/>
      <c r="Y339" s="628"/>
      <c r="Z339" s="628"/>
      <c r="AA339" s="628"/>
      <c r="AB339" s="628"/>
      <c r="BC339" s="621"/>
      <c r="BD339" s="621"/>
      <c r="BE339" s="621"/>
      <c r="BF339" s="621"/>
      <c r="BG339" s="621"/>
      <c r="BH339" s="621"/>
      <c r="BI339" s="621"/>
      <c r="BT339" s="630"/>
      <c r="BU339" s="630"/>
      <c r="BV339" s="630"/>
      <c r="BW339" s="630"/>
      <c r="BX339" s="630"/>
      <c r="BY339" s="630"/>
      <c r="BZ339" s="630"/>
      <c r="CA339" s="630"/>
      <c r="CB339" s="630"/>
      <c r="CC339" s="630"/>
      <c r="CD339" s="630"/>
      <c r="CG339" s="575"/>
      <c r="CI339" s="621"/>
      <c r="CJ339" s="621"/>
      <c r="CK339" s="621"/>
      <c r="CL339" s="621"/>
      <c r="CN339" s="621"/>
      <c r="CO339" s="621"/>
      <c r="CP339" s="621"/>
      <c r="CQ339" s="621"/>
      <c r="CR339" s="621"/>
      <c r="CS339" s="621"/>
      <c r="CT339" s="621"/>
      <c r="CU339" s="621"/>
      <c r="CV339" s="621"/>
      <c r="CW339" s="621"/>
      <c r="CZ339" s="621"/>
      <c r="DA339" s="621"/>
      <c r="DB339" s="621"/>
      <c r="DC339" s="621"/>
      <c r="DE339" s="621"/>
      <c r="DF339" s="621"/>
      <c r="DG339" s="621"/>
      <c r="DH339" s="621"/>
      <c r="DI339" s="621"/>
      <c r="DK339" s="621" t="e">
        <f t="shared" si="863"/>
        <v>#DIV/0!</v>
      </c>
      <c r="DL339" s="621" t="e">
        <f t="shared" si="863"/>
        <v>#DIV/0!</v>
      </c>
      <c r="DM339" s="621" t="e">
        <f t="shared" si="863"/>
        <v>#DIV/0!</v>
      </c>
      <c r="DN339" s="621" t="e">
        <f t="shared" si="863"/>
        <v>#DIV/0!</v>
      </c>
      <c r="DP339" s="621" t="e">
        <f t="shared" si="864"/>
        <v>#DIV/0!</v>
      </c>
      <c r="DQ339" s="621" t="e">
        <f t="shared" si="865"/>
        <v>#DIV/0!</v>
      </c>
      <c r="DR339" s="621" t="e">
        <f t="shared" si="866"/>
        <v>#DIV/0!</v>
      </c>
      <c r="DS339" s="621" t="e">
        <f t="shared" si="867"/>
        <v>#DIV/0!</v>
      </c>
      <c r="DU339" s="621" t="e">
        <f t="shared" si="868"/>
        <v>#DIV/0!</v>
      </c>
      <c r="DV339" s="621" t="e">
        <f t="shared" si="869"/>
        <v>#DIV/0!</v>
      </c>
      <c r="DW339" s="621" t="e">
        <f t="shared" si="870"/>
        <v>#DIV/0!</v>
      </c>
      <c r="DX339" s="621" t="e">
        <f t="shared" si="871"/>
        <v>#DIV/0!</v>
      </c>
      <c r="EB339" s="621">
        <f t="shared" si="872"/>
        <v>1</v>
      </c>
      <c r="EC339" s="621">
        <f t="shared" si="873"/>
        <v>1</v>
      </c>
      <c r="ED339" s="621">
        <f t="shared" si="857"/>
        <v>1</v>
      </c>
      <c r="EE339" s="621"/>
      <c r="EF339" s="621" t="e">
        <f t="shared" si="874"/>
        <v>#DIV/0!</v>
      </c>
      <c r="EG339" s="621">
        <f t="shared" si="875"/>
        <v>1</v>
      </c>
      <c r="EH339" s="621">
        <f t="shared" si="858"/>
        <v>1</v>
      </c>
      <c r="EI339" s="621"/>
      <c r="EJ339" s="621" t="e">
        <f t="shared" si="876"/>
        <v>#DIV/0!</v>
      </c>
      <c r="EK339" s="621">
        <f t="shared" si="877"/>
        <v>1</v>
      </c>
      <c r="EL339" s="621">
        <f t="shared" si="859"/>
        <v>1</v>
      </c>
      <c r="EM339" s="621"/>
      <c r="EZ339" s="572">
        <f t="shared" si="878"/>
        <v>1976</v>
      </c>
      <c r="FA339" s="631" t="e">
        <f t="shared" si="850"/>
        <v>#REF!</v>
      </c>
      <c r="FB339" s="631">
        <f t="shared" si="851"/>
        <v>0.88396017503473046</v>
      </c>
      <c r="FC339" s="631" t="e">
        <f t="shared" si="852"/>
        <v>#REF!</v>
      </c>
      <c r="FD339" s="631" t="e">
        <f t="shared" si="853"/>
        <v>#REF!</v>
      </c>
      <c r="FE339" s="631">
        <f t="shared" si="854"/>
        <v>1</v>
      </c>
      <c r="FG339" s="572">
        <f t="shared" si="855"/>
        <v>7</v>
      </c>
      <c r="FH339" s="621">
        <f t="shared" si="860"/>
        <v>0.83582761302729291</v>
      </c>
      <c r="FI339" s="621">
        <f t="shared" si="861"/>
        <v>0.94542737867852333</v>
      </c>
      <c r="FJ339" s="621" t="e">
        <f t="shared" si="856"/>
        <v>#REF!</v>
      </c>
    </row>
    <row r="340" spans="1:166" hidden="1" x14ac:dyDescent="0.2">
      <c r="A340" s="615" t="s">
        <v>537</v>
      </c>
      <c r="B340" s="571">
        <f t="shared" si="862"/>
        <v>1955</v>
      </c>
      <c r="D340" s="626"/>
      <c r="E340" s="626"/>
      <c r="F340" s="626"/>
      <c r="G340" s="626"/>
      <c r="H340" s="626"/>
      <c r="J340" s="627"/>
      <c r="K340" s="627"/>
      <c r="L340" s="627"/>
      <c r="M340" s="627"/>
      <c r="N340" s="627"/>
      <c r="O340" s="771"/>
      <c r="X340" s="628"/>
      <c r="Y340" s="628"/>
      <c r="Z340" s="628"/>
      <c r="AA340" s="628"/>
      <c r="AB340" s="628"/>
      <c r="BC340" s="621"/>
      <c r="BD340" s="621"/>
      <c r="BE340" s="621"/>
      <c r="BF340" s="621"/>
      <c r="BG340" s="621"/>
      <c r="BH340" s="621"/>
      <c r="BI340" s="621"/>
      <c r="BT340" s="630"/>
      <c r="BU340" s="630"/>
      <c r="BV340" s="630"/>
      <c r="BW340" s="630"/>
      <c r="BX340" s="630"/>
      <c r="BY340" s="630"/>
      <c r="BZ340" s="630"/>
      <c r="CA340" s="630"/>
      <c r="CB340" s="630"/>
      <c r="CC340" s="630"/>
      <c r="CD340" s="630"/>
      <c r="CG340" s="575"/>
      <c r="CI340" s="621"/>
      <c r="CJ340" s="621"/>
      <c r="CK340" s="621"/>
      <c r="CL340" s="621"/>
      <c r="CN340" s="621"/>
      <c r="CO340" s="621"/>
      <c r="CP340" s="621"/>
      <c r="CQ340" s="621"/>
      <c r="CR340" s="621"/>
      <c r="CS340" s="621"/>
      <c r="CT340" s="621"/>
      <c r="CU340" s="621"/>
      <c r="CV340" s="621"/>
      <c r="CW340" s="621"/>
      <c r="CZ340" s="621"/>
      <c r="DA340" s="621"/>
      <c r="DB340" s="621"/>
      <c r="DC340" s="621"/>
      <c r="DE340" s="621"/>
      <c r="DF340" s="621"/>
      <c r="DG340" s="621"/>
      <c r="DH340" s="621"/>
      <c r="DI340" s="621"/>
      <c r="DK340" s="621" t="e">
        <f t="shared" si="863"/>
        <v>#DIV/0!</v>
      </c>
      <c r="DL340" s="621" t="e">
        <f t="shared" si="863"/>
        <v>#DIV/0!</v>
      </c>
      <c r="DM340" s="621" t="e">
        <f t="shared" si="863"/>
        <v>#DIV/0!</v>
      </c>
      <c r="DN340" s="621" t="e">
        <f t="shared" si="863"/>
        <v>#DIV/0!</v>
      </c>
      <c r="DP340" s="621" t="e">
        <f t="shared" si="864"/>
        <v>#DIV/0!</v>
      </c>
      <c r="DQ340" s="621" t="e">
        <f t="shared" si="865"/>
        <v>#DIV/0!</v>
      </c>
      <c r="DR340" s="621" t="e">
        <f t="shared" si="866"/>
        <v>#DIV/0!</v>
      </c>
      <c r="DS340" s="621" t="e">
        <f t="shared" si="867"/>
        <v>#DIV/0!</v>
      </c>
      <c r="DU340" s="621" t="e">
        <f t="shared" si="868"/>
        <v>#DIV/0!</v>
      </c>
      <c r="DV340" s="621" t="e">
        <f t="shared" si="869"/>
        <v>#DIV/0!</v>
      </c>
      <c r="DW340" s="621" t="e">
        <f t="shared" si="870"/>
        <v>#DIV/0!</v>
      </c>
      <c r="DX340" s="621" t="e">
        <f t="shared" si="871"/>
        <v>#DIV/0!</v>
      </c>
      <c r="EB340" s="621">
        <f t="shared" si="872"/>
        <v>1</v>
      </c>
      <c r="EC340" s="621">
        <f t="shared" si="873"/>
        <v>1</v>
      </c>
      <c r="ED340" s="621">
        <f t="shared" si="857"/>
        <v>1</v>
      </c>
      <c r="EE340" s="621"/>
      <c r="EF340" s="621" t="e">
        <f t="shared" si="874"/>
        <v>#DIV/0!</v>
      </c>
      <c r="EG340" s="621">
        <f t="shared" si="875"/>
        <v>1</v>
      </c>
      <c r="EH340" s="621">
        <f t="shared" si="858"/>
        <v>1</v>
      </c>
      <c r="EI340" s="621"/>
      <c r="EJ340" s="621" t="e">
        <f t="shared" si="876"/>
        <v>#DIV/0!</v>
      </c>
      <c r="EK340" s="621">
        <f t="shared" si="877"/>
        <v>1</v>
      </c>
      <c r="EL340" s="621">
        <f t="shared" si="859"/>
        <v>1</v>
      </c>
      <c r="EM340" s="621"/>
      <c r="EZ340" s="572">
        <f t="shared" si="878"/>
        <v>1977</v>
      </c>
      <c r="FA340" s="631" t="e">
        <f t="shared" si="850"/>
        <v>#REF!</v>
      </c>
      <c r="FB340" s="631">
        <f t="shared" si="851"/>
        <v>0.91885851032099053</v>
      </c>
      <c r="FC340" s="631" t="e">
        <f t="shared" si="852"/>
        <v>#REF!</v>
      </c>
      <c r="FD340" s="631" t="e">
        <f t="shared" si="853"/>
        <v>#REF!</v>
      </c>
      <c r="FE340" s="631">
        <f t="shared" si="854"/>
        <v>1</v>
      </c>
      <c r="FG340" s="572">
        <f t="shared" si="855"/>
        <v>8</v>
      </c>
      <c r="FH340" s="621">
        <f t="shared" si="860"/>
        <v>0.93738618602832702</v>
      </c>
      <c r="FI340" s="621">
        <f t="shared" si="861"/>
        <v>1.0428292006010105</v>
      </c>
      <c r="FJ340" s="621" t="e">
        <f t="shared" si="856"/>
        <v>#REF!</v>
      </c>
    </row>
    <row r="341" spans="1:166" hidden="1" x14ac:dyDescent="0.2">
      <c r="A341" s="615" t="s">
        <v>537</v>
      </c>
      <c r="B341" s="571">
        <f t="shared" si="862"/>
        <v>1956</v>
      </c>
      <c r="D341" s="626"/>
      <c r="E341" s="626"/>
      <c r="F341" s="626"/>
      <c r="G341" s="626"/>
      <c r="H341" s="626"/>
      <c r="J341" s="627"/>
      <c r="K341" s="627"/>
      <c r="L341" s="627"/>
      <c r="M341" s="627"/>
      <c r="N341" s="627"/>
      <c r="O341" s="771"/>
      <c r="X341" s="628"/>
      <c r="Y341" s="628"/>
      <c r="Z341" s="628"/>
      <c r="AA341" s="628"/>
      <c r="AB341" s="628"/>
      <c r="BC341" s="621"/>
      <c r="BD341" s="621"/>
      <c r="BE341" s="621"/>
      <c r="BF341" s="621"/>
      <c r="BG341" s="621"/>
      <c r="BH341" s="621"/>
      <c r="BI341" s="621"/>
      <c r="BT341" s="630"/>
      <c r="BU341" s="630"/>
      <c r="BV341" s="630"/>
      <c r="BW341" s="630"/>
      <c r="BX341" s="630"/>
      <c r="BY341" s="630"/>
      <c r="BZ341" s="630"/>
      <c r="CA341" s="630"/>
      <c r="CB341" s="630"/>
      <c r="CC341" s="630"/>
      <c r="CD341" s="630"/>
      <c r="CG341" s="575"/>
      <c r="CI341" s="621"/>
      <c r="CJ341" s="621"/>
      <c r="CK341" s="621"/>
      <c r="CL341" s="621"/>
      <c r="CN341" s="621"/>
      <c r="CO341" s="621"/>
      <c r="CP341" s="621"/>
      <c r="CQ341" s="621"/>
      <c r="CR341" s="621"/>
      <c r="CS341" s="621"/>
      <c r="CT341" s="621"/>
      <c r="CU341" s="621"/>
      <c r="CV341" s="621"/>
      <c r="CW341" s="621"/>
      <c r="CZ341" s="621"/>
      <c r="DA341" s="621"/>
      <c r="DB341" s="621"/>
      <c r="DC341" s="621"/>
      <c r="DE341" s="621"/>
      <c r="DF341" s="621"/>
      <c r="DG341" s="621"/>
      <c r="DH341" s="621"/>
      <c r="DI341" s="621"/>
      <c r="DK341" s="621" t="e">
        <f t="shared" si="863"/>
        <v>#DIV/0!</v>
      </c>
      <c r="DL341" s="621" t="e">
        <f t="shared" si="863"/>
        <v>#DIV/0!</v>
      </c>
      <c r="DM341" s="621" t="e">
        <f t="shared" si="863"/>
        <v>#DIV/0!</v>
      </c>
      <c r="DN341" s="621" t="e">
        <f t="shared" si="863"/>
        <v>#DIV/0!</v>
      </c>
      <c r="DP341" s="621" t="e">
        <f t="shared" si="864"/>
        <v>#DIV/0!</v>
      </c>
      <c r="DQ341" s="621" t="e">
        <f t="shared" si="865"/>
        <v>#DIV/0!</v>
      </c>
      <c r="DR341" s="621" t="e">
        <f t="shared" si="866"/>
        <v>#DIV/0!</v>
      </c>
      <c r="DS341" s="621" t="e">
        <f t="shared" si="867"/>
        <v>#DIV/0!</v>
      </c>
      <c r="DU341" s="621" t="e">
        <f t="shared" si="868"/>
        <v>#DIV/0!</v>
      </c>
      <c r="DV341" s="621" t="e">
        <f t="shared" si="869"/>
        <v>#DIV/0!</v>
      </c>
      <c r="DW341" s="621" t="e">
        <f t="shared" si="870"/>
        <v>#DIV/0!</v>
      </c>
      <c r="DX341" s="621" t="e">
        <f t="shared" si="871"/>
        <v>#DIV/0!</v>
      </c>
      <c r="EB341" s="621">
        <f t="shared" si="872"/>
        <v>1</v>
      </c>
      <c r="EC341" s="621">
        <f t="shared" si="873"/>
        <v>1</v>
      </c>
      <c r="ED341" s="621">
        <f t="shared" si="857"/>
        <v>1</v>
      </c>
      <c r="EE341" s="621"/>
      <c r="EF341" s="621" t="e">
        <f t="shared" si="874"/>
        <v>#DIV/0!</v>
      </c>
      <c r="EG341" s="621">
        <f t="shared" si="875"/>
        <v>1</v>
      </c>
      <c r="EH341" s="621">
        <f t="shared" si="858"/>
        <v>1</v>
      </c>
      <c r="EI341" s="621"/>
      <c r="EJ341" s="621" t="e">
        <f t="shared" si="876"/>
        <v>#DIV/0!</v>
      </c>
      <c r="EK341" s="621">
        <f t="shared" si="877"/>
        <v>1</v>
      </c>
      <c r="EL341" s="621">
        <f t="shared" si="859"/>
        <v>1</v>
      </c>
      <c r="EM341" s="621"/>
      <c r="EZ341" s="572">
        <v>1978</v>
      </c>
      <c r="FA341" s="631" t="e">
        <f t="shared" si="850"/>
        <v>#REF!</v>
      </c>
      <c r="FB341" s="631">
        <f t="shared" si="851"/>
        <v>0.95562423502356475</v>
      </c>
      <c r="FC341" s="631" t="e">
        <f t="shared" si="852"/>
        <v>#REF!</v>
      </c>
      <c r="FD341" s="631" t="e">
        <f t="shared" si="853"/>
        <v>#REF!</v>
      </c>
      <c r="FE341" s="631">
        <f t="shared" si="854"/>
        <v>1</v>
      </c>
      <c r="FG341" s="572">
        <f t="shared" si="855"/>
        <v>9</v>
      </c>
      <c r="FH341" s="621">
        <f t="shared" si="860"/>
        <v>0.91768126058940314</v>
      </c>
      <c r="FI341" s="621">
        <f t="shared" si="861"/>
        <v>1</v>
      </c>
      <c r="FJ341" s="621" t="e">
        <f t="shared" si="856"/>
        <v>#REF!</v>
      </c>
    </row>
    <row r="342" spans="1:166" hidden="1" x14ac:dyDescent="0.2">
      <c r="A342" s="615" t="s">
        <v>537</v>
      </c>
      <c r="B342" s="571">
        <f t="shared" si="862"/>
        <v>1957</v>
      </c>
      <c r="D342" s="626"/>
      <c r="E342" s="626"/>
      <c r="F342" s="626"/>
      <c r="G342" s="626"/>
      <c r="H342" s="626"/>
      <c r="J342" s="627"/>
      <c r="K342" s="627"/>
      <c r="L342" s="627"/>
      <c r="M342" s="627"/>
      <c r="N342" s="627"/>
      <c r="O342" s="771"/>
      <c r="X342" s="628"/>
      <c r="Y342" s="628"/>
      <c r="Z342" s="628"/>
      <c r="AA342" s="628"/>
      <c r="AB342" s="628"/>
      <c r="BC342" s="621"/>
      <c r="BD342" s="621"/>
      <c r="BE342" s="621"/>
      <c r="BF342" s="621"/>
      <c r="BG342" s="621"/>
      <c r="BH342" s="621"/>
      <c r="BI342" s="621"/>
      <c r="BT342" s="630"/>
      <c r="BU342" s="630"/>
      <c r="BV342" s="630"/>
      <c r="BW342" s="630"/>
      <c r="BX342" s="630"/>
      <c r="BY342" s="630"/>
      <c r="BZ342" s="630"/>
      <c r="CA342" s="630"/>
      <c r="CB342" s="630"/>
      <c r="CC342" s="630"/>
      <c r="CD342" s="630"/>
      <c r="CG342" s="575"/>
      <c r="CI342" s="621"/>
      <c r="CJ342" s="621"/>
      <c r="CK342" s="621"/>
      <c r="CL342" s="621"/>
      <c r="CN342" s="621"/>
      <c r="CO342" s="621"/>
      <c r="CP342" s="621"/>
      <c r="CQ342" s="621"/>
      <c r="CR342" s="621"/>
      <c r="CS342" s="621"/>
      <c r="CT342" s="621"/>
      <c r="CU342" s="621"/>
      <c r="CV342" s="621"/>
      <c r="CW342" s="621"/>
      <c r="CZ342" s="621"/>
      <c r="DA342" s="621"/>
      <c r="DB342" s="621"/>
      <c r="DC342" s="621"/>
      <c r="DE342" s="621"/>
      <c r="DF342" s="621"/>
      <c r="DG342" s="621"/>
      <c r="DH342" s="621"/>
      <c r="DI342" s="621"/>
      <c r="DK342" s="621" t="e">
        <f t="shared" si="863"/>
        <v>#DIV/0!</v>
      </c>
      <c r="DL342" s="621" t="e">
        <f t="shared" si="863"/>
        <v>#DIV/0!</v>
      </c>
      <c r="DM342" s="621" t="e">
        <f t="shared" si="863"/>
        <v>#DIV/0!</v>
      </c>
      <c r="DN342" s="621" t="e">
        <f t="shared" si="863"/>
        <v>#DIV/0!</v>
      </c>
      <c r="DP342" s="621" t="e">
        <f t="shared" si="864"/>
        <v>#DIV/0!</v>
      </c>
      <c r="DQ342" s="621" t="e">
        <f t="shared" si="865"/>
        <v>#DIV/0!</v>
      </c>
      <c r="DR342" s="621" t="e">
        <f t="shared" si="866"/>
        <v>#DIV/0!</v>
      </c>
      <c r="DS342" s="621" t="e">
        <f t="shared" si="867"/>
        <v>#DIV/0!</v>
      </c>
      <c r="DU342" s="621" t="e">
        <f t="shared" si="868"/>
        <v>#DIV/0!</v>
      </c>
      <c r="DV342" s="621" t="e">
        <f t="shared" si="869"/>
        <v>#DIV/0!</v>
      </c>
      <c r="DW342" s="621" t="e">
        <f t="shared" si="870"/>
        <v>#DIV/0!</v>
      </c>
      <c r="DX342" s="621" t="e">
        <f t="shared" si="871"/>
        <v>#DIV/0!</v>
      </c>
      <c r="EB342" s="621">
        <f t="shared" si="872"/>
        <v>1</v>
      </c>
      <c r="EC342" s="621">
        <f t="shared" si="873"/>
        <v>1</v>
      </c>
      <c r="ED342" s="621">
        <f t="shared" si="857"/>
        <v>1</v>
      </c>
      <c r="EE342" s="621"/>
      <c r="EF342" s="621" t="e">
        <f t="shared" si="874"/>
        <v>#DIV/0!</v>
      </c>
      <c r="EG342" s="621">
        <f t="shared" si="875"/>
        <v>1</v>
      </c>
      <c r="EH342" s="621">
        <f t="shared" si="858"/>
        <v>1</v>
      </c>
      <c r="EI342" s="621"/>
      <c r="EJ342" s="621" t="e">
        <f t="shared" si="876"/>
        <v>#DIV/0!</v>
      </c>
      <c r="EK342" s="621">
        <f t="shared" si="877"/>
        <v>1</v>
      </c>
      <c r="EL342" s="621">
        <f t="shared" si="859"/>
        <v>1</v>
      </c>
      <c r="EM342" s="621"/>
      <c r="EZ342" s="572">
        <f>EZ341+1</f>
        <v>1979</v>
      </c>
      <c r="FA342" s="631" t="e">
        <f t="shared" si="850"/>
        <v>#REF!</v>
      </c>
      <c r="FB342" s="631">
        <f t="shared" si="851"/>
        <v>0.98228847756529691</v>
      </c>
      <c r="FC342" s="631" t="e">
        <f t="shared" si="852"/>
        <v>#REF!</v>
      </c>
      <c r="FD342" s="631" t="e">
        <f t="shared" si="853"/>
        <v>#REF!</v>
      </c>
      <c r="FE342" s="631">
        <f t="shared" si="854"/>
        <v>1</v>
      </c>
      <c r="FG342" s="572">
        <f>FG341+1</f>
        <v>10</v>
      </c>
      <c r="FH342" s="621">
        <f t="shared" si="860"/>
        <v>0.85459197396890185</v>
      </c>
      <c r="FI342" s="621">
        <f t="shared" si="861"/>
        <v>0.86562412292206414</v>
      </c>
      <c r="FJ342" s="621" t="e">
        <f t="shared" si="856"/>
        <v>#REF!</v>
      </c>
    </row>
    <row r="343" spans="1:166" hidden="1" x14ac:dyDescent="0.2">
      <c r="A343" s="615" t="s">
        <v>537</v>
      </c>
      <c r="B343" s="571">
        <f t="shared" si="862"/>
        <v>1958</v>
      </c>
      <c r="D343" s="626"/>
      <c r="E343" s="626"/>
      <c r="F343" s="626"/>
      <c r="G343" s="626"/>
      <c r="H343" s="626"/>
      <c r="J343" s="627"/>
      <c r="K343" s="627"/>
      <c r="L343" s="627"/>
      <c r="M343" s="627"/>
      <c r="N343" s="627"/>
      <c r="O343" s="771"/>
      <c r="X343" s="628"/>
      <c r="Y343" s="628"/>
      <c r="Z343" s="628"/>
      <c r="AA343" s="628"/>
      <c r="AB343" s="628"/>
      <c r="BC343" s="621"/>
      <c r="BD343" s="621"/>
      <c r="BE343" s="621"/>
      <c r="BF343" s="621"/>
      <c r="BG343" s="621"/>
      <c r="BH343" s="621"/>
      <c r="BI343" s="621"/>
      <c r="BT343" s="630"/>
      <c r="BU343" s="630"/>
      <c r="BV343" s="630"/>
      <c r="BW343" s="630"/>
      <c r="BX343" s="630"/>
      <c r="BY343" s="630"/>
      <c r="BZ343" s="630"/>
      <c r="CA343" s="630"/>
      <c r="CB343" s="630"/>
      <c r="CC343" s="630"/>
      <c r="CD343" s="630"/>
      <c r="CG343" s="575"/>
      <c r="CI343" s="621"/>
      <c r="CJ343" s="621"/>
      <c r="CK343" s="621"/>
      <c r="CL343" s="621"/>
      <c r="CN343" s="621"/>
      <c r="CO343" s="621"/>
      <c r="CP343" s="621"/>
      <c r="CQ343" s="621"/>
      <c r="CR343" s="621"/>
      <c r="CS343" s="621"/>
      <c r="CT343" s="621"/>
      <c r="CU343" s="621"/>
      <c r="CV343" s="621"/>
      <c r="CW343" s="621"/>
      <c r="CZ343" s="621"/>
      <c r="DA343" s="621"/>
      <c r="DB343" s="621"/>
      <c r="DC343" s="621"/>
      <c r="DE343" s="621"/>
      <c r="DF343" s="621"/>
      <c r="DG343" s="621"/>
      <c r="DH343" s="621"/>
      <c r="DI343" s="621"/>
      <c r="DK343" s="621" t="e">
        <f t="shared" si="863"/>
        <v>#DIV/0!</v>
      </c>
      <c r="DL343" s="621" t="e">
        <f t="shared" si="863"/>
        <v>#DIV/0!</v>
      </c>
      <c r="DM343" s="621" t="e">
        <f t="shared" si="863"/>
        <v>#DIV/0!</v>
      </c>
      <c r="DN343" s="621" t="e">
        <f t="shared" si="863"/>
        <v>#DIV/0!</v>
      </c>
      <c r="DP343" s="621" t="e">
        <f t="shared" si="864"/>
        <v>#DIV/0!</v>
      </c>
      <c r="DQ343" s="621" t="e">
        <f t="shared" si="865"/>
        <v>#DIV/0!</v>
      </c>
      <c r="DR343" s="621" t="e">
        <f t="shared" si="866"/>
        <v>#DIV/0!</v>
      </c>
      <c r="DS343" s="621" t="e">
        <f t="shared" si="867"/>
        <v>#DIV/0!</v>
      </c>
      <c r="DU343" s="621" t="e">
        <f t="shared" si="868"/>
        <v>#DIV/0!</v>
      </c>
      <c r="DV343" s="621" t="e">
        <f t="shared" si="869"/>
        <v>#DIV/0!</v>
      </c>
      <c r="DW343" s="621" t="e">
        <f t="shared" si="870"/>
        <v>#DIV/0!</v>
      </c>
      <c r="DX343" s="621" t="e">
        <f t="shared" si="871"/>
        <v>#DIV/0!</v>
      </c>
      <c r="EB343" s="621">
        <f t="shared" si="872"/>
        <v>1</v>
      </c>
      <c r="EC343" s="621">
        <f t="shared" si="873"/>
        <v>1</v>
      </c>
      <c r="ED343" s="621">
        <f t="shared" si="857"/>
        <v>1</v>
      </c>
      <c r="EE343" s="621"/>
      <c r="EF343" s="621" t="e">
        <f t="shared" si="874"/>
        <v>#DIV/0!</v>
      </c>
      <c r="EG343" s="621">
        <f t="shared" si="875"/>
        <v>1</v>
      </c>
      <c r="EH343" s="621">
        <f t="shared" si="858"/>
        <v>1</v>
      </c>
      <c r="EI343" s="621"/>
      <c r="EJ343" s="621" t="e">
        <f t="shared" si="876"/>
        <v>#DIV/0!</v>
      </c>
      <c r="EK343" s="621">
        <f t="shared" si="877"/>
        <v>1</v>
      </c>
      <c r="EL343" s="621">
        <f t="shared" si="859"/>
        <v>1</v>
      </c>
      <c r="EM343" s="621"/>
      <c r="EZ343" s="572">
        <f t="shared" ref="EZ343:EZ370" si="879">EZ342+1</f>
        <v>1980</v>
      </c>
      <c r="FA343" s="631" t="e">
        <f t="shared" si="850"/>
        <v>#REF!</v>
      </c>
      <c r="FB343" s="631">
        <f t="shared" si="851"/>
        <v>1.060966737052103</v>
      </c>
      <c r="FC343" s="631" t="e">
        <f t="shared" si="852"/>
        <v>#REF!</v>
      </c>
      <c r="FD343" s="631" t="e">
        <f t="shared" si="853"/>
        <v>#REF!</v>
      </c>
      <c r="FE343" s="631">
        <f t="shared" si="854"/>
        <v>1</v>
      </c>
      <c r="FG343" s="572">
        <f t="shared" ref="FG343:FG362" si="880">FG342+1</f>
        <v>11</v>
      </c>
      <c r="FH343" s="621">
        <f t="shared" si="860"/>
        <v>0.8501505229192311</v>
      </c>
      <c r="FI343" s="621">
        <f t="shared" si="861"/>
        <v>0.87415605761824577</v>
      </c>
      <c r="FJ343" s="621" t="e">
        <f t="shared" si="856"/>
        <v>#REF!</v>
      </c>
    </row>
    <row r="344" spans="1:166" hidden="1" x14ac:dyDescent="0.2">
      <c r="A344" s="615" t="s">
        <v>537</v>
      </c>
      <c r="B344" s="571">
        <f t="shared" si="862"/>
        <v>1959</v>
      </c>
      <c r="D344" s="626"/>
      <c r="E344" s="626"/>
      <c r="F344" s="626"/>
      <c r="G344" s="626"/>
      <c r="H344" s="626"/>
      <c r="J344" s="627"/>
      <c r="K344" s="627"/>
      <c r="L344" s="627"/>
      <c r="M344" s="627"/>
      <c r="N344" s="627"/>
      <c r="O344" s="771"/>
      <c r="X344" s="628"/>
      <c r="Y344" s="628"/>
      <c r="Z344" s="628"/>
      <c r="AA344" s="628"/>
      <c r="AB344" s="628"/>
      <c r="BC344" s="621"/>
      <c r="BD344" s="621"/>
      <c r="BE344" s="621"/>
      <c r="BF344" s="621"/>
      <c r="BG344" s="621"/>
      <c r="BH344" s="621"/>
      <c r="BI344" s="621"/>
      <c r="BT344" s="630"/>
      <c r="BU344" s="630"/>
      <c r="BV344" s="630"/>
      <c r="BW344" s="630"/>
      <c r="BX344" s="630"/>
      <c r="BY344" s="630"/>
      <c r="BZ344" s="630"/>
      <c r="CA344" s="630"/>
      <c r="CB344" s="630"/>
      <c r="CC344" s="630"/>
      <c r="CD344" s="630"/>
      <c r="CG344" s="575"/>
      <c r="CI344" s="621"/>
      <c r="CJ344" s="621"/>
      <c r="CK344" s="621"/>
      <c r="CL344" s="621"/>
      <c r="CN344" s="621"/>
      <c r="CO344" s="621"/>
      <c r="CP344" s="621"/>
      <c r="CQ344" s="621"/>
      <c r="CR344" s="621"/>
      <c r="CS344" s="621"/>
      <c r="CT344" s="621"/>
      <c r="CU344" s="621"/>
      <c r="CV344" s="621"/>
      <c r="CW344" s="621"/>
      <c r="CZ344" s="621"/>
      <c r="DA344" s="621"/>
      <c r="DB344" s="621"/>
      <c r="DC344" s="621"/>
      <c r="DE344" s="621"/>
      <c r="DF344" s="621"/>
      <c r="DG344" s="621"/>
      <c r="DH344" s="621"/>
      <c r="DI344" s="621"/>
      <c r="DK344" s="621" t="e">
        <f t="shared" si="863"/>
        <v>#DIV/0!</v>
      </c>
      <c r="DL344" s="621" t="e">
        <f t="shared" si="863"/>
        <v>#DIV/0!</v>
      </c>
      <c r="DM344" s="621" t="e">
        <f t="shared" si="863"/>
        <v>#DIV/0!</v>
      </c>
      <c r="DN344" s="621" t="e">
        <f t="shared" si="863"/>
        <v>#DIV/0!</v>
      </c>
      <c r="DP344" s="621" t="e">
        <f t="shared" si="864"/>
        <v>#DIV/0!</v>
      </c>
      <c r="DQ344" s="621" t="e">
        <f t="shared" si="865"/>
        <v>#DIV/0!</v>
      </c>
      <c r="DR344" s="621" t="e">
        <f t="shared" si="866"/>
        <v>#DIV/0!</v>
      </c>
      <c r="DS344" s="621" t="e">
        <f t="shared" si="867"/>
        <v>#DIV/0!</v>
      </c>
      <c r="DU344" s="621" t="e">
        <f t="shared" si="868"/>
        <v>#DIV/0!</v>
      </c>
      <c r="DV344" s="621" t="e">
        <f t="shared" si="869"/>
        <v>#DIV/0!</v>
      </c>
      <c r="DW344" s="621" t="e">
        <f t="shared" si="870"/>
        <v>#DIV/0!</v>
      </c>
      <c r="DX344" s="621" t="e">
        <f t="shared" si="871"/>
        <v>#DIV/0!</v>
      </c>
      <c r="EB344" s="621">
        <f t="shared" si="872"/>
        <v>1</v>
      </c>
      <c r="EC344" s="621">
        <f t="shared" si="873"/>
        <v>1</v>
      </c>
      <c r="ED344" s="621">
        <f t="shared" si="857"/>
        <v>1</v>
      </c>
      <c r="EE344" s="621"/>
      <c r="EF344" s="621" t="e">
        <f t="shared" si="874"/>
        <v>#DIV/0!</v>
      </c>
      <c r="EG344" s="621">
        <f t="shared" si="875"/>
        <v>1</v>
      </c>
      <c r="EH344" s="621">
        <f t="shared" si="858"/>
        <v>1</v>
      </c>
      <c r="EI344" s="621"/>
      <c r="EJ344" s="621" t="e">
        <f t="shared" si="876"/>
        <v>#DIV/0!</v>
      </c>
      <c r="EK344" s="621">
        <f t="shared" si="877"/>
        <v>1</v>
      </c>
      <c r="EL344" s="621">
        <f t="shared" si="859"/>
        <v>1</v>
      </c>
      <c r="EM344" s="621"/>
      <c r="EZ344" s="572">
        <f t="shared" si="879"/>
        <v>1981</v>
      </c>
      <c r="FA344" s="631" t="e">
        <f t="shared" si="850"/>
        <v>#REF!</v>
      </c>
      <c r="FB344" s="631">
        <f t="shared" si="851"/>
        <v>1.0992686879428459</v>
      </c>
      <c r="FC344" s="631" t="e">
        <f t="shared" si="852"/>
        <v>#REF!</v>
      </c>
      <c r="FD344" s="631" t="e">
        <f t="shared" si="853"/>
        <v>#REF!</v>
      </c>
      <c r="FE344" s="631">
        <f t="shared" si="854"/>
        <v>1</v>
      </c>
      <c r="FG344" s="572">
        <f t="shared" si="880"/>
        <v>12</v>
      </c>
      <c r="FH344" s="621">
        <f t="shared" si="860"/>
        <v>0.8928066270915298</v>
      </c>
      <c r="FI344" s="621">
        <f t="shared" si="861"/>
        <v>0.91974927692357611</v>
      </c>
      <c r="FJ344" s="621" t="e">
        <f t="shared" si="856"/>
        <v>#REF!</v>
      </c>
    </row>
    <row r="345" spans="1:166" hidden="1" x14ac:dyDescent="0.2">
      <c r="A345" s="615" t="s">
        <v>537</v>
      </c>
      <c r="B345" s="571">
        <f t="shared" si="862"/>
        <v>1960</v>
      </c>
      <c r="D345" s="626"/>
      <c r="E345" s="626"/>
      <c r="F345" s="626"/>
      <c r="G345" s="626"/>
      <c r="H345" s="626"/>
      <c r="J345" s="627"/>
      <c r="K345" s="627"/>
      <c r="L345" s="627"/>
      <c r="M345" s="627"/>
      <c r="N345" s="627"/>
      <c r="O345" s="771"/>
      <c r="X345" s="628"/>
      <c r="Y345" s="628"/>
      <c r="Z345" s="628"/>
      <c r="AA345" s="628"/>
      <c r="AB345" s="628"/>
      <c r="BC345" s="621"/>
      <c r="BD345" s="621"/>
      <c r="BE345" s="621"/>
      <c r="BF345" s="621"/>
      <c r="BG345" s="621"/>
      <c r="BH345" s="621"/>
      <c r="BI345" s="621"/>
      <c r="BT345" s="630"/>
      <c r="BU345" s="630"/>
      <c r="BV345" s="630"/>
      <c r="BW345" s="630"/>
      <c r="BX345" s="630"/>
      <c r="BY345" s="630"/>
      <c r="BZ345" s="630"/>
      <c r="CA345" s="630"/>
      <c r="CB345" s="630"/>
      <c r="CC345" s="630"/>
      <c r="CD345" s="630"/>
      <c r="CG345" s="575"/>
      <c r="CI345" s="621" t="e">
        <f t="shared" ref="CI345:CI376" si="881">D345/$H345</f>
        <v>#DIV/0!</v>
      </c>
      <c r="CJ345" s="621" t="e">
        <f t="shared" ref="CJ345:CJ376" si="882">E345/$H345</f>
        <v>#DIV/0!</v>
      </c>
      <c r="CK345" s="621" t="e">
        <f t="shared" ref="CK345:CK376" si="883">F345/$H345</f>
        <v>#DIV/0!</v>
      </c>
      <c r="CL345" s="621" t="e">
        <f t="shared" ref="CL345:CL376" si="884">G345/$H345</f>
        <v>#DIV/0!</v>
      </c>
      <c r="CN345" s="621" t="e">
        <f t="shared" ref="CN345:CQ391" si="885">(CI345-CI344)/LN(CI345/CI344)</f>
        <v>#DIV/0!</v>
      </c>
      <c r="CO345" s="621" t="e">
        <f t="shared" si="885"/>
        <v>#DIV/0!</v>
      </c>
      <c r="CP345" s="621" t="e">
        <f t="shared" si="885"/>
        <v>#DIV/0!</v>
      </c>
      <c r="CQ345" s="621" t="e">
        <f t="shared" si="885"/>
        <v>#DIV/0!</v>
      </c>
      <c r="CR345" s="621" t="e">
        <f t="shared" ref="CR345:CR395" si="886">SUM(CN345:CQ345)</f>
        <v>#DIV/0!</v>
      </c>
      <c r="CS345" s="621"/>
      <c r="CT345" s="621" t="e">
        <f t="shared" ref="CT345:CW395" si="887">CN345/$CR345</f>
        <v>#DIV/0!</v>
      </c>
      <c r="CU345" s="621" t="e">
        <f t="shared" si="887"/>
        <v>#DIV/0!</v>
      </c>
      <c r="CV345" s="621" t="e">
        <f t="shared" si="887"/>
        <v>#DIV/0!</v>
      </c>
      <c r="CW345" s="621" t="e">
        <f t="shared" si="887"/>
        <v>#DIV/0!</v>
      </c>
      <c r="CZ345" s="621"/>
      <c r="DA345" s="621"/>
      <c r="DB345" s="621"/>
      <c r="DC345" s="621"/>
      <c r="DE345" s="621" t="e">
        <f t="shared" ref="DE345:DE376" si="888">J345/$N345</f>
        <v>#DIV/0!</v>
      </c>
      <c r="DF345" s="621" t="e">
        <f t="shared" ref="DF345:DF376" si="889">K345/$N345</f>
        <v>#DIV/0!</v>
      </c>
      <c r="DG345" s="621" t="e">
        <f t="shared" ref="DG345:DG376" si="890">L345/$N345</f>
        <v>#DIV/0!</v>
      </c>
      <c r="DH345" s="621" t="e">
        <f t="shared" ref="DH345:DH376" si="891">M345/$N345</f>
        <v>#DIV/0!</v>
      </c>
      <c r="DI345" s="621"/>
      <c r="DK345" s="621" t="e">
        <f t="shared" si="863"/>
        <v>#DIV/0!</v>
      </c>
      <c r="DL345" s="621" t="e">
        <f t="shared" si="863"/>
        <v>#DIV/0!</v>
      </c>
      <c r="DM345" s="621" t="e">
        <f t="shared" si="863"/>
        <v>#DIV/0!</v>
      </c>
      <c r="DN345" s="621" t="e">
        <f t="shared" si="863"/>
        <v>#DIV/0!</v>
      </c>
      <c r="DP345" s="621" t="e">
        <f t="shared" si="864"/>
        <v>#DIV/0!</v>
      </c>
      <c r="DQ345" s="621" t="e">
        <f t="shared" si="865"/>
        <v>#DIV/0!</v>
      </c>
      <c r="DR345" s="621" t="e">
        <f t="shared" si="866"/>
        <v>#DIV/0!</v>
      </c>
      <c r="DS345" s="621" t="e">
        <f t="shared" si="867"/>
        <v>#DIV/0!</v>
      </c>
      <c r="DU345" s="621" t="e">
        <f t="shared" si="868"/>
        <v>#DIV/0!</v>
      </c>
      <c r="DV345" s="621" t="e">
        <f t="shared" si="869"/>
        <v>#DIV/0!</v>
      </c>
      <c r="DW345" s="621" t="e">
        <f t="shared" si="870"/>
        <v>#DIV/0!</v>
      </c>
      <c r="DX345" s="621" t="e">
        <f t="shared" si="871"/>
        <v>#DIV/0!</v>
      </c>
      <c r="EB345" s="621" t="e">
        <f t="shared" si="872"/>
        <v>#DIV/0!</v>
      </c>
      <c r="EC345" s="621">
        <f t="shared" si="873"/>
        <v>1</v>
      </c>
      <c r="ED345" s="621">
        <f t="shared" si="857"/>
        <v>1</v>
      </c>
      <c r="EE345" s="621"/>
      <c r="EF345" s="621" t="e">
        <f t="shared" si="874"/>
        <v>#DIV/0!</v>
      </c>
      <c r="EG345" s="621">
        <f t="shared" si="875"/>
        <v>1</v>
      </c>
      <c r="EH345" s="621">
        <f t="shared" si="858"/>
        <v>1</v>
      </c>
      <c r="EI345" s="621"/>
      <c r="EJ345" s="621" t="e">
        <f t="shared" si="876"/>
        <v>#DIV/0!</v>
      </c>
      <c r="EK345" s="621">
        <f t="shared" si="877"/>
        <v>1</v>
      </c>
      <c r="EL345" s="621">
        <f t="shared" si="859"/>
        <v>1</v>
      </c>
      <c r="EM345" s="621"/>
      <c r="EZ345" s="572">
        <f t="shared" si="879"/>
        <v>1982</v>
      </c>
      <c r="FA345" s="631" t="e">
        <f t="shared" si="850"/>
        <v>#REF!</v>
      </c>
      <c r="FB345" s="631">
        <f t="shared" si="851"/>
        <v>1.0108525566542514</v>
      </c>
      <c r="FC345" s="631" t="e">
        <f t="shared" si="852"/>
        <v>#REF!</v>
      </c>
      <c r="FD345" s="631" t="e">
        <f t="shared" si="853"/>
        <v>#REF!</v>
      </c>
      <c r="FE345" s="631">
        <f t="shared" si="854"/>
        <v>1</v>
      </c>
      <c r="FG345" s="572">
        <f t="shared" si="880"/>
        <v>13</v>
      </c>
      <c r="FH345" s="621">
        <f t="shared" si="860"/>
        <v>0.88587954391057389</v>
      </c>
      <c r="FI345" s="621">
        <f t="shared" si="861"/>
        <v>0.88214265530480407</v>
      </c>
      <c r="FJ345" s="621" t="e">
        <f t="shared" si="856"/>
        <v>#REF!</v>
      </c>
    </row>
    <row r="346" spans="1:166" hidden="1" x14ac:dyDescent="0.2">
      <c r="A346" s="615" t="s">
        <v>537</v>
      </c>
      <c r="B346" s="571">
        <f t="shared" si="862"/>
        <v>1961</v>
      </c>
      <c r="D346" s="626"/>
      <c r="E346" s="626"/>
      <c r="F346" s="626"/>
      <c r="G346" s="626"/>
      <c r="H346" s="626"/>
      <c r="J346" s="627"/>
      <c r="K346" s="627"/>
      <c r="L346" s="627"/>
      <c r="M346" s="627"/>
      <c r="N346" s="627"/>
      <c r="O346" s="771"/>
      <c r="X346" s="628"/>
      <c r="Y346" s="628"/>
      <c r="Z346" s="628"/>
      <c r="AA346" s="628"/>
      <c r="AB346" s="628"/>
      <c r="BC346" s="621"/>
      <c r="BD346" s="621"/>
      <c r="BE346" s="621"/>
      <c r="BF346" s="621"/>
      <c r="BG346" s="621"/>
      <c r="BH346" s="621"/>
      <c r="BI346" s="621"/>
      <c r="BT346" s="630"/>
      <c r="BU346" s="630"/>
      <c r="BV346" s="630"/>
      <c r="BW346" s="630"/>
      <c r="BX346" s="630"/>
      <c r="BY346" s="630"/>
      <c r="BZ346" s="630"/>
      <c r="CA346" s="630"/>
      <c r="CB346" s="630"/>
      <c r="CC346" s="630"/>
      <c r="CD346" s="630"/>
      <c r="CG346" s="575"/>
      <c r="CI346" s="621" t="e">
        <f t="shared" si="881"/>
        <v>#DIV/0!</v>
      </c>
      <c r="CJ346" s="621" t="e">
        <f t="shared" si="882"/>
        <v>#DIV/0!</v>
      </c>
      <c r="CK346" s="621" t="e">
        <f t="shared" si="883"/>
        <v>#DIV/0!</v>
      </c>
      <c r="CL346" s="621" t="e">
        <f t="shared" si="884"/>
        <v>#DIV/0!</v>
      </c>
      <c r="CN346" s="621" t="e">
        <f t="shared" si="885"/>
        <v>#DIV/0!</v>
      </c>
      <c r="CO346" s="621" t="e">
        <f t="shared" si="885"/>
        <v>#DIV/0!</v>
      </c>
      <c r="CP346" s="621" t="e">
        <f t="shared" si="885"/>
        <v>#DIV/0!</v>
      </c>
      <c r="CQ346" s="621" t="e">
        <f t="shared" si="885"/>
        <v>#DIV/0!</v>
      </c>
      <c r="CR346" s="621" t="e">
        <f t="shared" si="886"/>
        <v>#DIV/0!</v>
      </c>
      <c r="CS346" s="621"/>
      <c r="CT346" s="621" t="e">
        <f t="shared" si="887"/>
        <v>#DIV/0!</v>
      </c>
      <c r="CU346" s="621" t="e">
        <f t="shared" si="887"/>
        <v>#DIV/0!</v>
      </c>
      <c r="CV346" s="621" t="e">
        <f t="shared" si="887"/>
        <v>#DIV/0!</v>
      </c>
      <c r="CW346" s="621" t="e">
        <f t="shared" si="887"/>
        <v>#DIV/0!</v>
      </c>
      <c r="CZ346" s="621"/>
      <c r="DA346" s="621"/>
      <c r="DB346" s="621"/>
      <c r="DC346" s="621"/>
      <c r="DE346" s="621" t="e">
        <f t="shared" si="888"/>
        <v>#DIV/0!</v>
      </c>
      <c r="DF346" s="621" t="e">
        <f t="shared" si="889"/>
        <v>#DIV/0!</v>
      </c>
      <c r="DG346" s="621" t="e">
        <f t="shared" si="890"/>
        <v>#DIV/0!</v>
      </c>
      <c r="DH346" s="621" t="e">
        <f t="shared" si="891"/>
        <v>#DIV/0!</v>
      </c>
      <c r="DI346" s="621"/>
      <c r="DK346" s="621" t="e">
        <f t="shared" si="863"/>
        <v>#DIV/0!</v>
      </c>
      <c r="DL346" s="621" t="e">
        <f t="shared" si="863"/>
        <v>#DIV/0!</v>
      </c>
      <c r="DM346" s="621" t="e">
        <f t="shared" si="863"/>
        <v>#DIV/0!</v>
      </c>
      <c r="DN346" s="621" t="e">
        <f t="shared" si="863"/>
        <v>#DIV/0!</v>
      </c>
      <c r="DP346" s="621" t="e">
        <f t="shared" si="864"/>
        <v>#DIV/0!</v>
      </c>
      <c r="DQ346" s="621" t="e">
        <f t="shared" si="865"/>
        <v>#DIV/0!</v>
      </c>
      <c r="DR346" s="621" t="e">
        <f t="shared" si="866"/>
        <v>#DIV/0!</v>
      </c>
      <c r="DS346" s="621" t="e">
        <f t="shared" si="867"/>
        <v>#DIV/0!</v>
      </c>
      <c r="DU346" s="621" t="e">
        <f t="shared" si="868"/>
        <v>#DIV/0!</v>
      </c>
      <c r="DV346" s="621" t="e">
        <f t="shared" si="869"/>
        <v>#DIV/0!</v>
      </c>
      <c r="DW346" s="621" t="e">
        <f t="shared" si="870"/>
        <v>#DIV/0!</v>
      </c>
      <c r="DX346" s="621" t="e">
        <f t="shared" si="871"/>
        <v>#DIV/0!</v>
      </c>
      <c r="EB346" s="621" t="e">
        <f t="shared" si="872"/>
        <v>#DIV/0!</v>
      </c>
      <c r="EC346" s="621">
        <f t="shared" si="873"/>
        <v>1</v>
      </c>
      <c r="ED346" s="621">
        <f t="shared" si="857"/>
        <v>1</v>
      </c>
      <c r="EE346" s="621"/>
      <c r="EF346" s="621" t="e">
        <f t="shared" si="874"/>
        <v>#DIV/0!</v>
      </c>
      <c r="EG346" s="621">
        <f t="shared" si="875"/>
        <v>1</v>
      </c>
      <c r="EH346" s="621">
        <f t="shared" si="858"/>
        <v>1</v>
      </c>
      <c r="EI346" s="621"/>
      <c r="EJ346" s="621" t="e">
        <f t="shared" si="876"/>
        <v>#DIV/0!</v>
      </c>
      <c r="EK346" s="621">
        <f t="shared" si="877"/>
        <v>1</v>
      </c>
      <c r="EL346" s="621">
        <f t="shared" si="859"/>
        <v>1</v>
      </c>
      <c r="EM346" s="621"/>
      <c r="EZ346" s="572">
        <f t="shared" si="879"/>
        <v>1983</v>
      </c>
      <c r="FA346" s="631" t="e">
        <f t="shared" si="850"/>
        <v>#REF!</v>
      </c>
      <c r="FB346" s="631">
        <f t="shared" si="851"/>
        <v>0.94542737867852333</v>
      </c>
      <c r="FC346" s="631" t="e">
        <f t="shared" si="852"/>
        <v>#REF!</v>
      </c>
      <c r="FD346" s="631" t="e">
        <f t="shared" si="853"/>
        <v>#REF!</v>
      </c>
      <c r="FE346" s="631">
        <f t="shared" si="854"/>
        <v>1</v>
      </c>
      <c r="FG346" s="572">
        <f t="shared" si="880"/>
        <v>14</v>
      </c>
      <c r="FH346" s="621">
        <f t="shared" si="860"/>
        <v>0.90899784242586412</v>
      </c>
      <c r="FI346" s="621">
        <f t="shared" si="861"/>
        <v>0.92232336772080448</v>
      </c>
      <c r="FJ346" s="621" t="e">
        <f t="shared" si="856"/>
        <v>#REF!</v>
      </c>
    </row>
    <row r="347" spans="1:166" hidden="1" x14ac:dyDescent="0.2">
      <c r="A347" s="615" t="s">
        <v>537</v>
      </c>
      <c r="B347" s="571">
        <f t="shared" si="862"/>
        <v>1962</v>
      </c>
      <c r="D347" s="626"/>
      <c r="E347" s="626"/>
      <c r="F347" s="626"/>
      <c r="G347" s="626"/>
      <c r="H347" s="626"/>
      <c r="J347" s="627"/>
      <c r="K347" s="627"/>
      <c r="L347" s="627"/>
      <c r="M347" s="627"/>
      <c r="N347" s="627"/>
      <c r="O347" s="771"/>
      <c r="X347" s="628"/>
      <c r="Y347" s="628"/>
      <c r="Z347" s="628"/>
      <c r="AA347" s="628"/>
      <c r="AB347" s="628"/>
      <c r="BC347" s="621"/>
      <c r="BD347" s="621"/>
      <c r="BE347" s="621"/>
      <c r="BF347" s="621"/>
      <c r="BG347" s="621"/>
      <c r="BH347" s="621"/>
      <c r="BI347" s="621"/>
      <c r="BT347" s="630"/>
      <c r="BU347" s="630"/>
      <c r="BV347" s="630"/>
      <c r="BW347" s="630"/>
      <c r="BX347" s="630"/>
      <c r="BY347" s="630"/>
      <c r="BZ347" s="630"/>
      <c r="CA347" s="630"/>
      <c r="CB347" s="630"/>
      <c r="CC347" s="630"/>
      <c r="CD347" s="630"/>
      <c r="CG347" s="575"/>
      <c r="CI347" s="621" t="e">
        <f t="shared" si="881"/>
        <v>#DIV/0!</v>
      </c>
      <c r="CJ347" s="621" t="e">
        <f t="shared" si="882"/>
        <v>#DIV/0!</v>
      </c>
      <c r="CK347" s="621" t="e">
        <f t="shared" si="883"/>
        <v>#DIV/0!</v>
      </c>
      <c r="CL347" s="621" t="e">
        <f t="shared" si="884"/>
        <v>#DIV/0!</v>
      </c>
      <c r="CN347" s="621" t="e">
        <f t="shared" si="885"/>
        <v>#DIV/0!</v>
      </c>
      <c r="CO347" s="621" t="e">
        <f t="shared" si="885"/>
        <v>#DIV/0!</v>
      </c>
      <c r="CP347" s="621" t="e">
        <f t="shared" si="885"/>
        <v>#DIV/0!</v>
      </c>
      <c r="CQ347" s="621" t="e">
        <f t="shared" si="885"/>
        <v>#DIV/0!</v>
      </c>
      <c r="CR347" s="621" t="e">
        <f t="shared" si="886"/>
        <v>#DIV/0!</v>
      </c>
      <c r="CS347" s="621"/>
      <c r="CT347" s="621" t="e">
        <f t="shared" si="887"/>
        <v>#DIV/0!</v>
      </c>
      <c r="CU347" s="621" t="e">
        <f t="shared" si="887"/>
        <v>#DIV/0!</v>
      </c>
      <c r="CV347" s="621" t="e">
        <f t="shared" si="887"/>
        <v>#DIV/0!</v>
      </c>
      <c r="CW347" s="621" t="e">
        <f t="shared" si="887"/>
        <v>#DIV/0!</v>
      </c>
      <c r="CZ347" s="621"/>
      <c r="DA347" s="621"/>
      <c r="DB347" s="621"/>
      <c r="DC347" s="621"/>
      <c r="DE347" s="621" t="e">
        <f t="shared" si="888"/>
        <v>#DIV/0!</v>
      </c>
      <c r="DF347" s="621" t="e">
        <f t="shared" si="889"/>
        <v>#DIV/0!</v>
      </c>
      <c r="DG347" s="621" t="e">
        <f t="shared" si="890"/>
        <v>#DIV/0!</v>
      </c>
      <c r="DH347" s="621" t="e">
        <f t="shared" si="891"/>
        <v>#DIV/0!</v>
      </c>
      <c r="DI347" s="621"/>
      <c r="DK347" s="621" t="e">
        <f t="shared" si="863"/>
        <v>#DIV/0!</v>
      </c>
      <c r="DL347" s="621" t="e">
        <f t="shared" si="863"/>
        <v>#DIV/0!</v>
      </c>
      <c r="DM347" s="621" t="e">
        <f t="shared" si="863"/>
        <v>#DIV/0!</v>
      </c>
      <c r="DN347" s="621" t="e">
        <f t="shared" si="863"/>
        <v>#DIV/0!</v>
      </c>
      <c r="DP347" s="621" t="e">
        <f t="shared" si="864"/>
        <v>#DIV/0!</v>
      </c>
      <c r="DQ347" s="621" t="e">
        <f t="shared" si="865"/>
        <v>#DIV/0!</v>
      </c>
      <c r="DR347" s="621" t="e">
        <f t="shared" si="866"/>
        <v>#DIV/0!</v>
      </c>
      <c r="DS347" s="621" t="e">
        <f t="shared" si="867"/>
        <v>#DIV/0!</v>
      </c>
      <c r="DU347" s="621" t="e">
        <f t="shared" si="868"/>
        <v>#DIV/0!</v>
      </c>
      <c r="DV347" s="621" t="e">
        <f t="shared" si="869"/>
        <v>#DIV/0!</v>
      </c>
      <c r="DW347" s="621" t="e">
        <f t="shared" si="870"/>
        <v>#DIV/0!</v>
      </c>
      <c r="DX347" s="621" t="e">
        <f t="shared" si="871"/>
        <v>#DIV/0!</v>
      </c>
      <c r="EB347" s="621" t="e">
        <f t="shared" si="872"/>
        <v>#DIV/0!</v>
      </c>
      <c r="EC347" s="621">
        <f t="shared" si="873"/>
        <v>1</v>
      </c>
      <c r="ED347" s="621">
        <f t="shared" si="857"/>
        <v>1</v>
      </c>
      <c r="EE347" s="621"/>
      <c r="EF347" s="621" t="e">
        <f t="shared" si="874"/>
        <v>#DIV/0!</v>
      </c>
      <c r="EG347" s="621">
        <f t="shared" si="875"/>
        <v>1</v>
      </c>
      <c r="EH347" s="621">
        <f t="shared" si="858"/>
        <v>1</v>
      </c>
      <c r="EI347" s="621"/>
      <c r="EJ347" s="621" t="e">
        <f t="shared" si="876"/>
        <v>#DIV/0!</v>
      </c>
      <c r="EK347" s="621">
        <f t="shared" si="877"/>
        <v>1</v>
      </c>
      <c r="EL347" s="621">
        <f t="shared" si="859"/>
        <v>1</v>
      </c>
      <c r="EM347" s="621"/>
      <c r="EZ347" s="572">
        <f t="shared" si="879"/>
        <v>1984</v>
      </c>
      <c r="FA347" s="631" t="e">
        <f t="shared" si="850"/>
        <v>#REF!</v>
      </c>
      <c r="FB347" s="631">
        <f t="shared" si="851"/>
        <v>1.0428292006010105</v>
      </c>
      <c r="FC347" s="631" t="e">
        <f t="shared" si="852"/>
        <v>#REF!</v>
      </c>
      <c r="FD347" s="631" t="e">
        <f t="shared" si="853"/>
        <v>#REF!</v>
      </c>
      <c r="FE347" s="631">
        <f t="shared" si="854"/>
        <v>1</v>
      </c>
      <c r="FG347" s="572">
        <f t="shared" si="880"/>
        <v>15</v>
      </c>
      <c r="FH347" s="621">
        <f t="shared" si="860"/>
        <v>0.92514061432321171</v>
      </c>
      <c r="FI347" s="621">
        <f t="shared" si="861"/>
        <v>0.93854835108188306</v>
      </c>
      <c r="FJ347" s="621" t="e">
        <f t="shared" si="856"/>
        <v>#REF!</v>
      </c>
    </row>
    <row r="348" spans="1:166" hidden="1" x14ac:dyDescent="0.2">
      <c r="A348" s="615" t="s">
        <v>537</v>
      </c>
      <c r="B348" s="571">
        <f t="shared" si="862"/>
        <v>1963</v>
      </c>
      <c r="D348" s="626"/>
      <c r="E348" s="626"/>
      <c r="F348" s="626"/>
      <c r="G348" s="626"/>
      <c r="H348" s="626"/>
      <c r="J348" s="627"/>
      <c r="K348" s="627"/>
      <c r="L348" s="627"/>
      <c r="M348" s="627"/>
      <c r="N348" s="627"/>
      <c r="O348" s="771"/>
      <c r="X348" s="628"/>
      <c r="Y348" s="628"/>
      <c r="Z348" s="628"/>
      <c r="AA348" s="628"/>
      <c r="AB348" s="628"/>
      <c r="BC348" s="621"/>
      <c r="BD348" s="621"/>
      <c r="BE348" s="621"/>
      <c r="BF348" s="621"/>
      <c r="BG348" s="621"/>
      <c r="BH348" s="621"/>
      <c r="BI348" s="621"/>
      <c r="BT348" s="630"/>
      <c r="BU348" s="630"/>
      <c r="BV348" s="630"/>
      <c r="BW348" s="630"/>
      <c r="BX348" s="630"/>
      <c r="BY348" s="630"/>
      <c r="BZ348" s="630"/>
      <c r="CA348" s="630"/>
      <c r="CB348" s="630"/>
      <c r="CC348" s="630"/>
      <c r="CD348" s="630"/>
      <c r="CG348" s="575"/>
      <c r="CI348" s="621" t="e">
        <f t="shared" si="881"/>
        <v>#DIV/0!</v>
      </c>
      <c r="CJ348" s="621" t="e">
        <f t="shared" si="882"/>
        <v>#DIV/0!</v>
      </c>
      <c r="CK348" s="621" t="e">
        <f t="shared" si="883"/>
        <v>#DIV/0!</v>
      </c>
      <c r="CL348" s="621" t="e">
        <f t="shared" si="884"/>
        <v>#DIV/0!</v>
      </c>
      <c r="CN348" s="621" t="e">
        <f t="shared" si="885"/>
        <v>#DIV/0!</v>
      </c>
      <c r="CO348" s="621" t="e">
        <f t="shared" si="885"/>
        <v>#DIV/0!</v>
      </c>
      <c r="CP348" s="621" t="e">
        <f t="shared" si="885"/>
        <v>#DIV/0!</v>
      </c>
      <c r="CQ348" s="621" t="e">
        <f t="shared" si="885"/>
        <v>#DIV/0!</v>
      </c>
      <c r="CR348" s="621" t="e">
        <f t="shared" si="886"/>
        <v>#DIV/0!</v>
      </c>
      <c r="CS348" s="621"/>
      <c r="CT348" s="621" t="e">
        <f t="shared" si="887"/>
        <v>#DIV/0!</v>
      </c>
      <c r="CU348" s="621" t="e">
        <f t="shared" si="887"/>
        <v>#DIV/0!</v>
      </c>
      <c r="CV348" s="621" t="e">
        <f t="shared" si="887"/>
        <v>#DIV/0!</v>
      </c>
      <c r="CW348" s="621" t="e">
        <f t="shared" si="887"/>
        <v>#DIV/0!</v>
      </c>
      <c r="CZ348" s="621"/>
      <c r="DA348" s="621"/>
      <c r="DB348" s="621"/>
      <c r="DC348" s="621"/>
      <c r="DE348" s="621" t="e">
        <f t="shared" si="888"/>
        <v>#DIV/0!</v>
      </c>
      <c r="DF348" s="621" t="e">
        <f t="shared" si="889"/>
        <v>#DIV/0!</v>
      </c>
      <c r="DG348" s="621" t="e">
        <f t="shared" si="890"/>
        <v>#DIV/0!</v>
      </c>
      <c r="DH348" s="621" t="e">
        <f t="shared" si="891"/>
        <v>#DIV/0!</v>
      </c>
      <c r="DI348" s="621"/>
      <c r="DK348" s="621" t="e">
        <f t="shared" si="863"/>
        <v>#DIV/0!</v>
      </c>
      <c r="DL348" s="621" t="e">
        <f t="shared" si="863"/>
        <v>#DIV/0!</v>
      </c>
      <c r="DM348" s="621" t="e">
        <f t="shared" si="863"/>
        <v>#DIV/0!</v>
      </c>
      <c r="DN348" s="621" t="e">
        <f t="shared" si="863"/>
        <v>#DIV/0!</v>
      </c>
      <c r="DP348" s="621" t="e">
        <f t="shared" si="864"/>
        <v>#DIV/0!</v>
      </c>
      <c r="DQ348" s="621" t="e">
        <f t="shared" si="865"/>
        <v>#DIV/0!</v>
      </c>
      <c r="DR348" s="621" t="e">
        <f t="shared" si="866"/>
        <v>#DIV/0!</v>
      </c>
      <c r="DS348" s="621" t="e">
        <f t="shared" si="867"/>
        <v>#DIV/0!</v>
      </c>
      <c r="DU348" s="621" t="e">
        <f t="shared" si="868"/>
        <v>#DIV/0!</v>
      </c>
      <c r="DV348" s="621" t="e">
        <f t="shared" si="869"/>
        <v>#DIV/0!</v>
      </c>
      <c r="DW348" s="621" t="e">
        <f t="shared" si="870"/>
        <v>#DIV/0!</v>
      </c>
      <c r="DX348" s="621" t="e">
        <f t="shared" si="871"/>
        <v>#DIV/0!</v>
      </c>
      <c r="EB348" s="621" t="e">
        <f t="shared" si="872"/>
        <v>#DIV/0!</v>
      </c>
      <c r="EC348" s="621">
        <f t="shared" si="873"/>
        <v>1</v>
      </c>
      <c r="ED348" s="621">
        <f t="shared" si="857"/>
        <v>1</v>
      </c>
      <c r="EE348" s="621"/>
      <c r="EF348" s="621" t="e">
        <f t="shared" si="874"/>
        <v>#DIV/0!</v>
      </c>
      <c r="EG348" s="621">
        <f t="shared" si="875"/>
        <v>1</v>
      </c>
      <c r="EH348" s="621">
        <f t="shared" si="858"/>
        <v>1</v>
      </c>
      <c r="EI348" s="621"/>
      <c r="EJ348" s="621" t="e">
        <f t="shared" si="876"/>
        <v>#DIV/0!</v>
      </c>
      <c r="EK348" s="621">
        <f t="shared" si="877"/>
        <v>1</v>
      </c>
      <c r="EL348" s="621">
        <f t="shared" si="859"/>
        <v>1</v>
      </c>
      <c r="EM348" s="621"/>
      <c r="EZ348" s="572">
        <f t="shared" si="879"/>
        <v>1985</v>
      </c>
      <c r="FA348" s="631" t="e">
        <f t="shared" si="850"/>
        <v>#REF!</v>
      </c>
      <c r="FB348" s="631">
        <f t="shared" si="851"/>
        <v>1</v>
      </c>
      <c r="FC348" s="631" t="e">
        <f t="shared" si="852"/>
        <v>#REF!</v>
      </c>
      <c r="FD348" s="631" t="e">
        <f t="shared" si="853"/>
        <v>#REF!</v>
      </c>
      <c r="FE348" s="631">
        <f t="shared" si="854"/>
        <v>1</v>
      </c>
      <c r="FG348" s="572">
        <f t="shared" si="880"/>
        <v>16</v>
      </c>
      <c r="FH348" s="621">
        <f t="shared" si="860"/>
        <v>0.89138594495080459</v>
      </c>
      <c r="FI348" s="621">
        <f t="shared" si="861"/>
        <v>0.8958300933729586</v>
      </c>
      <c r="FJ348" s="621" t="e">
        <f t="shared" si="856"/>
        <v>#REF!</v>
      </c>
    </row>
    <row r="349" spans="1:166" hidden="1" x14ac:dyDescent="0.2">
      <c r="A349" s="615" t="s">
        <v>537</v>
      </c>
      <c r="B349" s="571">
        <f t="shared" si="862"/>
        <v>1964</v>
      </c>
      <c r="D349" s="626"/>
      <c r="E349" s="626"/>
      <c r="F349" s="626"/>
      <c r="G349" s="626"/>
      <c r="H349" s="626"/>
      <c r="J349" s="627"/>
      <c r="K349" s="627"/>
      <c r="L349" s="627"/>
      <c r="M349" s="627"/>
      <c r="N349" s="627"/>
      <c r="O349" s="771"/>
      <c r="X349" s="628"/>
      <c r="Y349" s="628"/>
      <c r="Z349" s="628"/>
      <c r="AA349" s="628"/>
      <c r="AB349" s="628"/>
      <c r="BC349" s="621"/>
      <c r="BD349" s="621"/>
      <c r="BE349" s="621"/>
      <c r="BF349" s="621"/>
      <c r="BG349" s="621"/>
      <c r="BH349" s="621"/>
      <c r="BI349" s="621"/>
      <c r="BT349" s="630"/>
      <c r="BU349" s="630"/>
      <c r="BV349" s="630"/>
      <c r="BW349" s="630"/>
      <c r="BX349" s="630"/>
      <c r="BY349" s="630"/>
      <c r="BZ349" s="630"/>
      <c r="CA349" s="630"/>
      <c r="CB349" s="630"/>
      <c r="CC349" s="630"/>
      <c r="CD349" s="630"/>
      <c r="CG349" s="575"/>
      <c r="CI349" s="621" t="e">
        <f t="shared" si="881"/>
        <v>#DIV/0!</v>
      </c>
      <c r="CJ349" s="621" t="e">
        <f t="shared" si="882"/>
        <v>#DIV/0!</v>
      </c>
      <c r="CK349" s="621" t="e">
        <f t="shared" si="883"/>
        <v>#DIV/0!</v>
      </c>
      <c r="CL349" s="621" t="e">
        <f t="shared" si="884"/>
        <v>#DIV/0!</v>
      </c>
      <c r="CN349" s="621" t="e">
        <f t="shared" si="885"/>
        <v>#DIV/0!</v>
      </c>
      <c r="CO349" s="621" t="e">
        <f t="shared" si="885"/>
        <v>#DIV/0!</v>
      </c>
      <c r="CP349" s="621" t="e">
        <f t="shared" si="885"/>
        <v>#DIV/0!</v>
      </c>
      <c r="CQ349" s="621" t="e">
        <f t="shared" si="885"/>
        <v>#DIV/0!</v>
      </c>
      <c r="CR349" s="621" t="e">
        <f t="shared" si="886"/>
        <v>#DIV/0!</v>
      </c>
      <c r="CS349" s="621"/>
      <c r="CT349" s="621" t="e">
        <f t="shared" si="887"/>
        <v>#DIV/0!</v>
      </c>
      <c r="CU349" s="621" t="e">
        <f t="shared" si="887"/>
        <v>#DIV/0!</v>
      </c>
      <c r="CV349" s="621" t="e">
        <f t="shared" si="887"/>
        <v>#DIV/0!</v>
      </c>
      <c r="CW349" s="621" t="e">
        <f t="shared" si="887"/>
        <v>#DIV/0!</v>
      </c>
      <c r="CZ349" s="621"/>
      <c r="DA349" s="621"/>
      <c r="DB349" s="621"/>
      <c r="DC349" s="621"/>
      <c r="DE349" s="621" t="e">
        <f t="shared" si="888"/>
        <v>#DIV/0!</v>
      </c>
      <c r="DF349" s="621" t="e">
        <f t="shared" si="889"/>
        <v>#DIV/0!</v>
      </c>
      <c r="DG349" s="621" t="e">
        <f t="shared" si="890"/>
        <v>#DIV/0!</v>
      </c>
      <c r="DH349" s="621" t="e">
        <f t="shared" si="891"/>
        <v>#DIV/0!</v>
      </c>
      <c r="DI349" s="621"/>
      <c r="DK349" s="621" t="e">
        <f t="shared" si="863"/>
        <v>#DIV/0!</v>
      </c>
      <c r="DL349" s="621" t="e">
        <f t="shared" si="863"/>
        <v>#DIV/0!</v>
      </c>
      <c r="DM349" s="621" t="e">
        <f t="shared" si="863"/>
        <v>#DIV/0!</v>
      </c>
      <c r="DN349" s="621" t="e">
        <f t="shared" si="863"/>
        <v>#DIV/0!</v>
      </c>
      <c r="DP349" s="621" t="e">
        <f t="shared" si="864"/>
        <v>#DIV/0!</v>
      </c>
      <c r="DQ349" s="621" t="e">
        <f t="shared" si="865"/>
        <v>#DIV/0!</v>
      </c>
      <c r="DR349" s="621" t="e">
        <f t="shared" si="866"/>
        <v>#DIV/0!</v>
      </c>
      <c r="DS349" s="621" t="e">
        <f t="shared" si="867"/>
        <v>#DIV/0!</v>
      </c>
      <c r="DU349" s="621" t="e">
        <f t="shared" si="868"/>
        <v>#DIV/0!</v>
      </c>
      <c r="DV349" s="621" t="e">
        <f t="shared" si="869"/>
        <v>#DIV/0!</v>
      </c>
      <c r="DW349" s="621" t="e">
        <f t="shared" si="870"/>
        <v>#DIV/0!</v>
      </c>
      <c r="DX349" s="621" t="e">
        <f t="shared" si="871"/>
        <v>#DIV/0!</v>
      </c>
      <c r="EB349" s="621" t="e">
        <f t="shared" si="872"/>
        <v>#DIV/0!</v>
      </c>
      <c r="EC349" s="621">
        <f t="shared" si="873"/>
        <v>1</v>
      </c>
      <c r="ED349" s="621">
        <f t="shared" si="857"/>
        <v>1</v>
      </c>
      <c r="EE349" s="621"/>
      <c r="EF349" s="621" t="e">
        <f t="shared" si="874"/>
        <v>#DIV/0!</v>
      </c>
      <c r="EG349" s="621">
        <f t="shared" si="875"/>
        <v>1</v>
      </c>
      <c r="EH349" s="621">
        <f t="shared" si="858"/>
        <v>1</v>
      </c>
      <c r="EI349" s="621"/>
      <c r="EJ349" s="621" t="e">
        <f t="shared" si="876"/>
        <v>#DIV/0!</v>
      </c>
      <c r="EK349" s="621">
        <f t="shared" si="877"/>
        <v>1</v>
      </c>
      <c r="EL349" s="621">
        <f t="shared" si="859"/>
        <v>1</v>
      </c>
      <c r="EM349" s="621"/>
      <c r="EZ349" s="572">
        <f t="shared" si="879"/>
        <v>1986</v>
      </c>
      <c r="FA349" s="631" t="e">
        <f t="shared" si="850"/>
        <v>#REF!</v>
      </c>
      <c r="FB349" s="631">
        <f t="shared" si="851"/>
        <v>0.86562412292206414</v>
      </c>
      <c r="FC349" s="631" t="e">
        <f t="shared" si="852"/>
        <v>#REF!</v>
      </c>
      <c r="FD349" s="631" t="e">
        <f t="shared" si="853"/>
        <v>#REF!</v>
      </c>
      <c r="FE349" s="631">
        <f t="shared" si="854"/>
        <v>1</v>
      </c>
      <c r="FG349" s="572">
        <f t="shared" si="880"/>
        <v>17</v>
      </c>
      <c r="FH349" s="621">
        <f t="shared" si="860"/>
        <v>0.88355358230754477</v>
      </c>
      <c r="FI349" s="621">
        <f t="shared" si="861"/>
        <v>0.93733145754466496</v>
      </c>
      <c r="FJ349" s="621" t="e">
        <f t="shared" si="856"/>
        <v>#REF!</v>
      </c>
    </row>
    <row r="350" spans="1:166" hidden="1" x14ac:dyDescent="0.2">
      <c r="A350" s="615" t="s">
        <v>537</v>
      </c>
      <c r="B350" s="571">
        <f t="shared" si="862"/>
        <v>1965</v>
      </c>
      <c r="D350" s="626"/>
      <c r="E350" s="626"/>
      <c r="F350" s="626"/>
      <c r="G350" s="626"/>
      <c r="H350" s="626"/>
      <c r="J350" s="627"/>
      <c r="K350" s="627"/>
      <c r="L350" s="627"/>
      <c r="M350" s="627"/>
      <c r="N350" s="627"/>
      <c r="O350" s="771"/>
      <c r="X350" s="628"/>
      <c r="Y350" s="628"/>
      <c r="Z350" s="628"/>
      <c r="AA350" s="628"/>
      <c r="AB350" s="628"/>
      <c r="BC350" s="621"/>
      <c r="BD350" s="621"/>
      <c r="BE350" s="621"/>
      <c r="BF350" s="621"/>
      <c r="BG350" s="621"/>
      <c r="BH350" s="621"/>
      <c r="BI350" s="621"/>
      <c r="BT350" s="630"/>
      <c r="BU350" s="630"/>
      <c r="BV350" s="630"/>
      <c r="BW350" s="630"/>
      <c r="BX350" s="630"/>
      <c r="BY350" s="630"/>
      <c r="BZ350" s="630"/>
      <c r="CA350" s="630"/>
      <c r="CB350" s="630"/>
      <c r="CC350" s="630"/>
      <c r="CD350" s="630"/>
      <c r="CG350" s="575"/>
      <c r="CI350" s="621" t="e">
        <f t="shared" si="881"/>
        <v>#DIV/0!</v>
      </c>
      <c r="CJ350" s="621" t="e">
        <f t="shared" si="882"/>
        <v>#DIV/0!</v>
      </c>
      <c r="CK350" s="621" t="e">
        <f t="shared" si="883"/>
        <v>#DIV/0!</v>
      </c>
      <c r="CL350" s="621" t="e">
        <f t="shared" si="884"/>
        <v>#DIV/0!</v>
      </c>
      <c r="CN350" s="621" t="e">
        <f t="shared" si="885"/>
        <v>#DIV/0!</v>
      </c>
      <c r="CO350" s="621" t="e">
        <f t="shared" si="885"/>
        <v>#DIV/0!</v>
      </c>
      <c r="CP350" s="621" t="e">
        <f t="shared" si="885"/>
        <v>#DIV/0!</v>
      </c>
      <c r="CQ350" s="621" t="e">
        <f t="shared" si="885"/>
        <v>#DIV/0!</v>
      </c>
      <c r="CR350" s="621" t="e">
        <f t="shared" si="886"/>
        <v>#DIV/0!</v>
      </c>
      <c r="CS350" s="621"/>
      <c r="CT350" s="621" t="e">
        <f t="shared" si="887"/>
        <v>#DIV/0!</v>
      </c>
      <c r="CU350" s="621" t="e">
        <f t="shared" si="887"/>
        <v>#DIV/0!</v>
      </c>
      <c r="CV350" s="621" t="e">
        <f t="shared" si="887"/>
        <v>#DIV/0!</v>
      </c>
      <c r="CW350" s="621" t="e">
        <f t="shared" si="887"/>
        <v>#DIV/0!</v>
      </c>
      <c r="CZ350" s="621"/>
      <c r="DA350" s="621"/>
      <c r="DB350" s="621"/>
      <c r="DC350" s="621"/>
      <c r="DE350" s="621" t="e">
        <f t="shared" si="888"/>
        <v>#DIV/0!</v>
      </c>
      <c r="DF350" s="621" t="e">
        <f t="shared" si="889"/>
        <v>#DIV/0!</v>
      </c>
      <c r="DG350" s="621" t="e">
        <f t="shared" si="890"/>
        <v>#DIV/0!</v>
      </c>
      <c r="DH350" s="621" t="e">
        <f t="shared" si="891"/>
        <v>#DIV/0!</v>
      </c>
      <c r="DI350" s="621"/>
      <c r="DK350" s="621" t="e">
        <f t="shared" si="863"/>
        <v>#DIV/0!</v>
      </c>
      <c r="DL350" s="621" t="e">
        <f t="shared" si="863"/>
        <v>#DIV/0!</v>
      </c>
      <c r="DM350" s="621" t="e">
        <f t="shared" si="863"/>
        <v>#DIV/0!</v>
      </c>
      <c r="DN350" s="621" t="e">
        <f t="shared" si="863"/>
        <v>#DIV/0!</v>
      </c>
      <c r="DP350" s="621" t="e">
        <f t="shared" si="864"/>
        <v>#DIV/0!</v>
      </c>
      <c r="DQ350" s="621" t="e">
        <f t="shared" si="865"/>
        <v>#DIV/0!</v>
      </c>
      <c r="DR350" s="621" t="e">
        <f t="shared" si="866"/>
        <v>#DIV/0!</v>
      </c>
      <c r="DS350" s="621" t="e">
        <f t="shared" si="867"/>
        <v>#DIV/0!</v>
      </c>
      <c r="DU350" s="621" t="e">
        <f t="shared" si="868"/>
        <v>#DIV/0!</v>
      </c>
      <c r="DV350" s="621" t="e">
        <f t="shared" si="869"/>
        <v>#DIV/0!</v>
      </c>
      <c r="DW350" s="621" t="e">
        <f t="shared" si="870"/>
        <v>#DIV/0!</v>
      </c>
      <c r="DX350" s="621" t="e">
        <f t="shared" si="871"/>
        <v>#DIV/0!</v>
      </c>
      <c r="EB350" s="621" t="e">
        <f t="shared" si="872"/>
        <v>#DIV/0!</v>
      </c>
      <c r="EC350" s="621">
        <f t="shared" si="873"/>
        <v>1</v>
      </c>
      <c r="ED350" s="621">
        <f t="shared" si="857"/>
        <v>1</v>
      </c>
      <c r="EE350" s="621"/>
      <c r="EF350" s="621" t="e">
        <f t="shared" si="874"/>
        <v>#DIV/0!</v>
      </c>
      <c r="EG350" s="621">
        <f t="shared" si="875"/>
        <v>1</v>
      </c>
      <c r="EH350" s="621">
        <f t="shared" si="858"/>
        <v>1</v>
      </c>
      <c r="EI350" s="621"/>
      <c r="EJ350" s="621" t="e">
        <f t="shared" si="876"/>
        <v>#DIV/0!</v>
      </c>
      <c r="EK350" s="621">
        <f t="shared" si="877"/>
        <v>1</v>
      </c>
      <c r="EL350" s="621">
        <f t="shared" si="859"/>
        <v>1</v>
      </c>
      <c r="EM350" s="621"/>
      <c r="EZ350" s="572">
        <f t="shared" si="879"/>
        <v>1987</v>
      </c>
      <c r="FA350" s="631" t="e">
        <f t="shared" si="850"/>
        <v>#REF!</v>
      </c>
      <c r="FB350" s="631">
        <f t="shared" si="851"/>
        <v>0.87415605761824577</v>
      </c>
      <c r="FC350" s="631" t="e">
        <f t="shared" si="852"/>
        <v>#REF!</v>
      </c>
      <c r="FD350" s="631" t="e">
        <f t="shared" si="853"/>
        <v>#REF!</v>
      </c>
      <c r="FE350" s="631">
        <f t="shared" si="854"/>
        <v>1</v>
      </c>
      <c r="FG350" s="572">
        <f t="shared" si="880"/>
        <v>18</v>
      </c>
      <c r="FH350" s="621">
        <f t="shared" si="860"/>
        <v>0.89416005542776977</v>
      </c>
      <c r="FI350" s="621">
        <f t="shared" si="861"/>
        <v>0.94518294205929565</v>
      </c>
      <c r="FJ350" s="621" t="e">
        <f t="shared" si="856"/>
        <v>#REF!</v>
      </c>
    </row>
    <row r="351" spans="1:166" hidden="1" x14ac:dyDescent="0.2">
      <c r="A351" s="615" t="s">
        <v>537</v>
      </c>
      <c r="B351" s="571">
        <f t="shared" si="862"/>
        <v>1966</v>
      </c>
      <c r="D351" s="626"/>
      <c r="E351" s="626"/>
      <c r="F351" s="626"/>
      <c r="G351" s="626"/>
      <c r="H351" s="626"/>
      <c r="J351" s="627"/>
      <c r="K351" s="627"/>
      <c r="L351" s="627"/>
      <c r="M351" s="627"/>
      <c r="N351" s="627"/>
      <c r="O351" s="771"/>
      <c r="X351" s="628"/>
      <c r="Y351" s="628"/>
      <c r="Z351" s="628"/>
      <c r="AA351" s="628"/>
      <c r="AB351" s="628"/>
      <c r="BC351" s="621"/>
      <c r="BD351" s="621"/>
      <c r="BE351" s="621"/>
      <c r="BF351" s="621"/>
      <c r="BG351" s="621"/>
      <c r="BH351" s="621"/>
      <c r="BI351" s="621"/>
      <c r="BT351" s="630"/>
      <c r="BU351" s="630"/>
      <c r="BV351" s="630"/>
      <c r="BW351" s="630"/>
      <c r="BX351" s="630"/>
      <c r="BY351" s="630"/>
      <c r="BZ351" s="630"/>
      <c r="CA351" s="630"/>
      <c r="CB351" s="630"/>
      <c r="CC351" s="630"/>
      <c r="CD351" s="630"/>
      <c r="CG351" s="575"/>
      <c r="CI351" s="621" t="e">
        <f t="shared" si="881"/>
        <v>#DIV/0!</v>
      </c>
      <c r="CJ351" s="621" t="e">
        <f t="shared" si="882"/>
        <v>#DIV/0!</v>
      </c>
      <c r="CK351" s="621" t="e">
        <f t="shared" si="883"/>
        <v>#DIV/0!</v>
      </c>
      <c r="CL351" s="621" t="e">
        <f t="shared" si="884"/>
        <v>#DIV/0!</v>
      </c>
      <c r="CN351" s="621" t="e">
        <f t="shared" si="885"/>
        <v>#DIV/0!</v>
      </c>
      <c r="CO351" s="621" t="e">
        <f t="shared" si="885"/>
        <v>#DIV/0!</v>
      </c>
      <c r="CP351" s="621" t="e">
        <f t="shared" si="885"/>
        <v>#DIV/0!</v>
      </c>
      <c r="CQ351" s="621" t="e">
        <f t="shared" si="885"/>
        <v>#DIV/0!</v>
      </c>
      <c r="CR351" s="621" t="e">
        <f t="shared" si="886"/>
        <v>#DIV/0!</v>
      </c>
      <c r="CS351" s="621"/>
      <c r="CT351" s="621" t="e">
        <f t="shared" si="887"/>
        <v>#DIV/0!</v>
      </c>
      <c r="CU351" s="621" t="e">
        <f t="shared" si="887"/>
        <v>#DIV/0!</v>
      </c>
      <c r="CV351" s="621" t="e">
        <f t="shared" si="887"/>
        <v>#DIV/0!</v>
      </c>
      <c r="CW351" s="621" t="e">
        <f t="shared" si="887"/>
        <v>#DIV/0!</v>
      </c>
      <c r="CZ351" s="621"/>
      <c r="DA351" s="621"/>
      <c r="DB351" s="621"/>
      <c r="DC351" s="621"/>
      <c r="DE351" s="621" t="e">
        <f t="shared" si="888"/>
        <v>#DIV/0!</v>
      </c>
      <c r="DF351" s="621" t="e">
        <f t="shared" si="889"/>
        <v>#DIV/0!</v>
      </c>
      <c r="DG351" s="621" t="e">
        <f t="shared" si="890"/>
        <v>#DIV/0!</v>
      </c>
      <c r="DH351" s="621" t="e">
        <f t="shared" si="891"/>
        <v>#DIV/0!</v>
      </c>
      <c r="DI351" s="621"/>
      <c r="DK351" s="621" t="e">
        <f t="shared" si="863"/>
        <v>#DIV/0!</v>
      </c>
      <c r="DL351" s="621" t="e">
        <f t="shared" si="863"/>
        <v>#DIV/0!</v>
      </c>
      <c r="DM351" s="621" t="e">
        <f t="shared" si="863"/>
        <v>#DIV/0!</v>
      </c>
      <c r="DN351" s="621" t="e">
        <f t="shared" si="863"/>
        <v>#DIV/0!</v>
      </c>
      <c r="DP351" s="621" t="e">
        <f t="shared" si="864"/>
        <v>#DIV/0!</v>
      </c>
      <c r="DQ351" s="621" t="e">
        <f t="shared" si="865"/>
        <v>#DIV/0!</v>
      </c>
      <c r="DR351" s="621" t="e">
        <f t="shared" si="866"/>
        <v>#DIV/0!</v>
      </c>
      <c r="DS351" s="621" t="e">
        <f t="shared" si="867"/>
        <v>#DIV/0!</v>
      </c>
      <c r="DU351" s="621" t="e">
        <f t="shared" si="868"/>
        <v>#DIV/0!</v>
      </c>
      <c r="DV351" s="621" t="e">
        <f t="shared" si="869"/>
        <v>#DIV/0!</v>
      </c>
      <c r="DW351" s="621" t="e">
        <f t="shared" si="870"/>
        <v>#DIV/0!</v>
      </c>
      <c r="DX351" s="621" t="e">
        <f t="shared" si="871"/>
        <v>#DIV/0!</v>
      </c>
      <c r="EB351" s="621" t="e">
        <f t="shared" si="872"/>
        <v>#DIV/0!</v>
      </c>
      <c r="EC351" s="621">
        <f t="shared" si="873"/>
        <v>1</v>
      </c>
      <c r="ED351" s="621">
        <f t="shared" si="857"/>
        <v>1</v>
      </c>
      <c r="EE351" s="621"/>
      <c r="EF351" s="621" t="e">
        <f t="shared" si="874"/>
        <v>#DIV/0!</v>
      </c>
      <c r="EG351" s="621">
        <f t="shared" si="875"/>
        <v>1</v>
      </c>
      <c r="EH351" s="621">
        <f t="shared" si="858"/>
        <v>1</v>
      </c>
      <c r="EI351" s="621"/>
      <c r="EJ351" s="621" t="e">
        <f t="shared" si="876"/>
        <v>#DIV/0!</v>
      </c>
      <c r="EK351" s="621">
        <f t="shared" si="877"/>
        <v>1</v>
      </c>
      <c r="EL351" s="621">
        <f t="shared" si="859"/>
        <v>1</v>
      </c>
      <c r="EM351" s="621"/>
      <c r="EZ351" s="572">
        <f t="shared" si="879"/>
        <v>1988</v>
      </c>
      <c r="FA351" s="631" t="e">
        <f t="shared" si="850"/>
        <v>#REF!</v>
      </c>
      <c r="FB351" s="631">
        <f t="shared" si="851"/>
        <v>0.91974927692357611</v>
      </c>
      <c r="FC351" s="631" t="e">
        <f t="shared" si="852"/>
        <v>#REF!</v>
      </c>
      <c r="FD351" s="631" t="e">
        <f t="shared" si="853"/>
        <v>#REF!</v>
      </c>
      <c r="FE351" s="631">
        <f t="shared" si="854"/>
        <v>1</v>
      </c>
      <c r="FG351" s="572">
        <f t="shared" si="880"/>
        <v>19</v>
      </c>
      <c r="FH351" s="621">
        <f t="shared" si="860"/>
        <v>0.88470916846759029</v>
      </c>
      <c r="FI351" s="621">
        <f t="shared" si="861"/>
        <v>0.93062664547434959</v>
      </c>
      <c r="FJ351" s="621" t="e">
        <f t="shared" si="856"/>
        <v>#REF!</v>
      </c>
    </row>
    <row r="352" spans="1:166" hidden="1" x14ac:dyDescent="0.2">
      <c r="A352" s="615" t="s">
        <v>537</v>
      </c>
      <c r="B352" s="571">
        <f t="shared" si="862"/>
        <v>1967</v>
      </c>
      <c r="D352" s="626"/>
      <c r="E352" s="626"/>
      <c r="F352" s="626"/>
      <c r="G352" s="626"/>
      <c r="H352" s="626"/>
      <c r="J352" s="627"/>
      <c r="K352" s="627"/>
      <c r="L352" s="627"/>
      <c r="M352" s="627"/>
      <c r="N352" s="627"/>
      <c r="O352" s="771"/>
      <c r="X352" s="628"/>
      <c r="Y352" s="628"/>
      <c r="Z352" s="628"/>
      <c r="AA352" s="628"/>
      <c r="AB352" s="628"/>
      <c r="BC352" s="621"/>
      <c r="BD352" s="662" t="s">
        <v>657</v>
      </c>
      <c r="BE352" s="663"/>
      <c r="BF352" s="663"/>
      <c r="BG352" s="663"/>
      <c r="BH352" s="663"/>
      <c r="BI352" s="663"/>
      <c r="BJ352" s="600"/>
      <c r="BK352" s="600"/>
      <c r="BL352" s="600"/>
      <c r="BM352" s="600"/>
      <c r="BN352" s="600"/>
      <c r="BO352" s="600"/>
      <c r="BP352" s="600"/>
      <c r="BQ352" s="600"/>
      <c r="BR352" s="600"/>
      <c r="BT352" s="630"/>
      <c r="BU352" s="630"/>
      <c r="BV352" s="630"/>
      <c r="BW352" s="630"/>
      <c r="BX352" s="630"/>
      <c r="BY352" s="630"/>
      <c r="BZ352" s="630"/>
      <c r="CA352" s="630"/>
      <c r="CB352" s="630"/>
      <c r="CC352" s="630"/>
      <c r="CD352" s="630"/>
      <c r="CG352" s="575"/>
      <c r="CI352" s="621" t="e">
        <f t="shared" si="881"/>
        <v>#DIV/0!</v>
      </c>
      <c r="CJ352" s="621" t="e">
        <f t="shared" si="882"/>
        <v>#DIV/0!</v>
      </c>
      <c r="CK352" s="621" t="e">
        <f t="shared" si="883"/>
        <v>#DIV/0!</v>
      </c>
      <c r="CL352" s="621" t="e">
        <f t="shared" si="884"/>
        <v>#DIV/0!</v>
      </c>
      <c r="CN352" s="621" t="e">
        <f t="shared" si="885"/>
        <v>#DIV/0!</v>
      </c>
      <c r="CO352" s="621" t="e">
        <f t="shared" si="885"/>
        <v>#DIV/0!</v>
      </c>
      <c r="CP352" s="621" t="e">
        <f t="shared" si="885"/>
        <v>#DIV/0!</v>
      </c>
      <c r="CQ352" s="621" t="e">
        <f t="shared" si="885"/>
        <v>#DIV/0!</v>
      </c>
      <c r="CR352" s="621" t="e">
        <f t="shared" si="886"/>
        <v>#DIV/0!</v>
      </c>
      <c r="CS352" s="621"/>
      <c r="CT352" s="621" t="e">
        <f t="shared" si="887"/>
        <v>#DIV/0!</v>
      </c>
      <c r="CU352" s="621" t="e">
        <f t="shared" si="887"/>
        <v>#DIV/0!</v>
      </c>
      <c r="CV352" s="621" t="e">
        <f t="shared" si="887"/>
        <v>#DIV/0!</v>
      </c>
      <c r="CW352" s="621" t="e">
        <f t="shared" si="887"/>
        <v>#DIV/0!</v>
      </c>
      <c r="CZ352" s="621"/>
      <c r="DA352" s="621"/>
      <c r="DB352" s="621"/>
      <c r="DC352" s="621"/>
      <c r="DE352" s="621" t="e">
        <f t="shared" si="888"/>
        <v>#DIV/0!</v>
      </c>
      <c r="DF352" s="621" t="e">
        <f t="shared" si="889"/>
        <v>#DIV/0!</v>
      </c>
      <c r="DG352" s="621" t="e">
        <f t="shared" si="890"/>
        <v>#DIV/0!</v>
      </c>
      <c r="DH352" s="621" t="e">
        <f t="shared" si="891"/>
        <v>#DIV/0!</v>
      </c>
      <c r="DI352" s="621"/>
      <c r="DK352" s="621" t="e">
        <f t="shared" si="863"/>
        <v>#DIV/0!</v>
      </c>
      <c r="DL352" s="621" t="e">
        <f t="shared" si="863"/>
        <v>#DIV/0!</v>
      </c>
      <c r="DM352" s="621" t="e">
        <f t="shared" si="863"/>
        <v>#DIV/0!</v>
      </c>
      <c r="DN352" s="621" t="e">
        <f t="shared" si="863"/>
        <v>#DIV/0!</v>
      </c>
      <c r="DP352" s="621" t="e">
        <f>LN(#REF!/BI351)</f>
        <v>#REF!</v>
      </c>
      <c r="DQ352" s="621" t="e">
        <f>LN(#REF!/BJ351)</f>
        <v>#REF!</v>
      </c>
      <c r="DR352" s="621" t="e">
        <f>LN(#REF!/BK351)</f>
        <v>#REF!</v>
      </c>
      <c r="DS352" s="621" t="e">
        <f>LN(#REF!/BL351)</f>
        <v>#REF!</v>
      </c>
      <c r="DU352" s="621" t="e">
        <f>LN(#REF!/BN351)</f>
        <v>#REF!</v>
      </c>
      <c r="DV352" s="621" t="e">
        <f>LN(#REF!/BO351)</f>
        <v>#REF!</v>
      </c>
      <c r="DW352" s="621" t="e">
        <f>LN(#REF!/BP351)</f>
        <v>#REF!</v>
      </c>
      <c r="DX352" s="621" t="e">
        <f>LN(#REF!/BQ351)</f>
        <v>#REF!</v>
      </c>
      <c r="EB352" s="621" t="e">
        <f t="shared" si="872"/>
        <v>#DIV/0!</v>
      </c>
      <c r="EC352" s="621">
        <f t="shared" si="873"/>
        <v>1</v>
      </c>
      <c r="ED352" s="621">
        <f t="shared" si="857"/>
        <v>1</v>
      </c>
      <c r="EE352" s="621"/>
      <c r="EF352" s="621" t="e">
        <f t="shared" si="874"/>
        <v>#DIV/0!</v>
      </c>
      <c r="EG352" s="621">
        <f t="shared" si="875"/>
        <v>1</v>
      </c>
      <c r="EH352" s="621">
        <f t="shared" si="858"/>
        <v>1</v>
      </c>
      <c r="EI352" s="621"/>
      <c r="EJ352" s="621" t="e">
        <f t="shared" si="876"/>
        <v>#DIV/0!</v>
      </c>
      <c r="EK352" s="621">
        <f t="shared" si="877"/>
        <v>1</v>
      </c>
      <c r="EL352" s="621">
        <f t="shared" si="859"/>
        <v>1</v>
      </c>
      <c r="EM352" s="621"/>
      <c r="EZ352" s="572">
        <f t="shared" si="879"/>
        <v>1989</v>
      </c>
      <c r="FA352" s="631" t="e">
        <f t="shared" si="850"/>
        <v>#REF!</v>
      </c>
      <c r="FB352" s="631">
        <f t="shared" si="851"/>
        <v>0.88214265530480407</v>
      </c>
      <c r="FC352" s="631" t="e">
        <f t="shared" si="852"/>
        <v>#REF!</v>
      </c>
      <c r="FD352" s="631" t="e">
        <f t="shared" si="853"/>
        <v>#REF!</v>
      </c>
      <c r="FE352" s="631">
        <f t="shared" si="854"/>
        <v>1</v>
      </c>
      <c r="FG352" s="572">
        <f t="shared" si="880"/>
        <v>20</v>
      </c>
      <c r="FH352" s="621">
        <f t="shared" si="860"/>
        <v>0.89489555396901144</v>
      </c>
      <c r="FI352" s="621">
        <f t="shared" si="861"/>
        <v>0.96775969154653363</v>
      </c>
      <c r="FJ352" s="621" t="e">
        <f t="shared" si="856"/>
        <v>#REF!</v>
      </c>
    </row>
    <row r="353" spans="1:166" hidden="1" x14ac:dyDescent="0.2">
      <c r="A353" s="615" t="s">
        <v>537</v>
      </c>
      <c r="B353" s="571">
        <f t="shared" si="862"/>
        <v>1968</v>
      </c>
      <c r="D353" s="626"/>
      <c r="E353" s="626"/>
      <c r="F353" s="626"/>
      <c r="G353" s="626"/>
      <c r="H353" s="626"/>
      <c r="J353" s="627"/>
      <c r="K353" s="627"/>
      <c r="L353" s="627"/>
      <c r="M353" s="627"/>
      <c r="N353" s="627"/>
      <c r="O353" s="771"/>
      <c r="X353" s="628"/>
      <c r="Y353" s="628"/>
      <c r="Z353" s="628"/>
      <c r="AA353" s="628"/>
      <c r="AB353" s="628"/>
      <c r="BC353" s="621"/>
      <c r="BD353" s="621"/>
      <c r="BE353" s="621"/>
      <c r="BF353" s="621"/>
      <c r="BG353" s="621"/>
      <c r="BH353" s="621"/>
      <c r="BI353" s="621"/>
      <c r="BT353" s="630">
        <v>0.72144208389881037</v>
      </c>
      <c r="BU353" s="630">
        <v>1.187948100065136</v>
      </c>
      <c r="BV353" s="630">
        <v>1.0080026068461327</v>
      </c>
      <c r="BW353" s="630">
        <v>0.98954366264099791</v>
      </c>
      <c r="BX353" s="630">
        <v>0.97246592469933635</v>
      </c>
      <c r="BY353" s="630">
        <v>1.0180972917103057</v>
      </c>
      <c r="BZ353" s="630">
        <v>1.2029211908192137</v>
      </c>
      <c r="CA353" s="630">
        <v>0.85703575287462441</v>
      </c>
      <c r="CB353" s="630">
        <v>0.85703575287462419</v>
      </c>
      <c r="CC353" s="630"/>
      <c r="CD353" s="630">
        <v>0.98755272509258851</v>
      </c>
      <c r="CG353" s="575"/>
      <c r="CI353" s="621" t="e">
        <f t="shared" si="881"/>
        <v>#DIV/0!</v>
      </c>
      <c r="CJ353" s="621" t="e">
        <f t="shared" si="882"/>
        <v>#DIV/0!</v>
      </c>
      <c r="CK353" s="621" t="e">
        <f t="shared" si="883"/>
        <v>#DIV/0!</v>
      </c>
      <c r="CL353" s="621" t="e">
        <f t="shared" si="884"/>
        <v>#DIV/0!</v>
      </c>
      <c r="CN353" s="621" t="e">
        <f t="shared" si="885"/>
        <v>#DIV/0!</v>
      </c>
      <c r="CO353" s="621" t="e">
        <f t="shared" si="885"/>
        <v>#DIV/0!</v>
      </c>
      <c r="CP353" s="621" t="e">
        <f t="shared" si="885"/>
        <v>#DIV/0!</v>
      </c>
      <c r="CQ353" s="621" t="e">
        <f t="shared" si="885"/>
        <v>#DIV/0!</v>
      </c>
      <c r="CR353" s="621" t="e">
        <f t="shared" si="886"/>
        <v>#DIV/0!</v>
      </c>
      <c r="CS353" s="621"/>
      <c r="CT353" s="621" t="e">
        <f t="shared" si="887"/>
        <v>#DIV/0!</v>
      </c>
      <c r="CU353" s="621" t="e">
        <f t="shared" si="887"/>
        <v>#DIV/0!</v>
      </c>
      <c r="CV353" s="621" t="e">
        <f t="shared" si="887"/>
        <v>#DIV/0!</v>
      </c>
      <c r="CW353" s="621" t="e">
        <f t="shared" si="887"/>
        <v>#DIV/0!</v>
      </c>
      <c r="CZ353" s="621"/>
      <c r="DA353" s="621"/>
      <c r="DB353" s="621"/>
      <c r="DC353" s="621"/>
      <c r="DE353" s="621" t="e">
        <f t="shared" si="888"/>
        <v>#DIV/0!</v>
      </c>
      <c r="DF353" s="621" t="e">
        <f t="shared" si="889"/>
        <v>#DIV/0!</v>
      </c>
      <c r="DG353" s="621" t="e">
        <f t="shared" si="890"/>
        <v>#DIV/0!</v>
      </c>
      <c r="DH353" s="621" t="e">
        <f t="shared" si="891"/>
        <v>#DIV/0!</v>
      </c>
      <c r="DI353" s="621"/>
      <c r="DK353" s="621" t="e">
        <f t="shared" si="863"/>
        <v>#DIV/0!</v>
      </c>
      <c r="DL353" s="621" t="e">
        <f t="shared" si="863"/>
        <v>#DIV/0!</v>
      </c>
      <c r="DM353" s="621" t="e">
        <f t="shared" si="863"/>
        <v>#DIV/0!</v>
      </c>
      <c r="DN353" s="621" t="e">
        <f t="shared" si="863"/>
        <v>#DIV/0!</v>
      </c>
      <c r="DP353" s="621" t="e">
        <f>LN(BI353/#REF!)</f>
        <v>#REF!</v>
      </c>
      <c r="DQ353" s="621" t="e">
        <f>LN(BJ353/#REF!)</f>
        <v>#REF!</v>
      </c>
      <c r="DR353" s="621" t="e">
        <f>LN(BK353/#REF!)</f>
        <v>#REF!</v>
      </c>
      <c r="DS353" s="621" t="e">
        <f>LN(BL353/#REF!)</f>
        <v>#REF!</v>
      </c>
      <c r="DU353" s="621" t="e">
        <f>LN(BN353/#REF!)</f>
        <v>#REF!</v>
      </c>
      <c r="DV353" s="621" t="e">
        <f>LN(BO353/#REF!)</f>
        <v>#REF!</v>
      </c>
      <c r="DW353" s="621" t="e">
        <f>LN(BP353/#REF!)</f>
        <v>#REF!</v>
      </c>
      <c r="DX353" s="621" t="e">
        <f>LN(BQ353/#REF!)</f>
        <v>#REF!</v>
      </c>
      <c r="EB353" s="621" t="e">
        <f t="shared" si="872"/>
        <v>#DIV/0!</v>
      </c>
      <c r="EC353" s="621">
        <f t="shared" si="873"/>
        <v>1</v>
      </c>
      <c r="ED353" s="621">
        <f t="shared" si="857"/>
        <v>1</v>
      </c>
      <c r="EE353" s="621"/>
      <c r="EF353" s="621" t="e">
        <f t="shared" si="874"/>
        <v>#DIV/0!</v>
      </c>
      <c r="EG353" s="621">
        <f t="shared" si="875"/>
        <v>1</v>
      </c>
      <c r="EH353" s="621">
        <f t="shared" si="858"/>
        <v>1</v>
      </c>
      <c r="EI353" s="621"/>
      <c r="EJ353" s="621" t="e">
        <f t="shared" si="876"/>
        <v>#DIV/0!</v>
      </c>
      <c r="EK353" s="621">
        <f t="shared" si="877"/>
        <v>1</v>
      </c>
      <c r="EL353" s="621">
        <f t="shared" si="859"/>
        <v>1</v>
      </c>
      <c r="EM353" s="621"/>
      <c r="EZ353" s="572">
        <f t="shared" si="879"/>
        <v>1990</v>
      </c>
      <c r="FA353" s="631" t="e">
        <f t="shared" si="850"/>
        <v>#REF!</v>
      </c>
      <c r="FB353" s="631">
        <f t="shared" si="851"/>
        <v>0.92232336772080448</v>
      </c>
      <c r="FC353" s="631" t="e">
        <f t="shared" si="852"/>
        <v>#REF!</v>
      </c>
      <c r="FD353" s="631" t="e">
        <f t="shared" si="853"/>
        <v>#REF!</v>
      </c>
      <c r="FE353" s="631">
        <f t="shared" si="854"/>
        <v>1</v>
      </c>
      <c r="FG353" s="572">
        <f t="shared" si="880"/>
        <v>21</v>
      </c>
      <c r="FH353" s="621">
        <f t="shared" si="860"/>
        <v>0.91287040224998517</v>
      </c>
      <c r="FI353" s="621">
        <f t="shared" si="861"/>
        <v>0.99385341229570723</v>
      </c>
      <c r="FJ353" s="621" t="e">
        <f t="shared" si="856"/>
        <v>#REF!</v>
      </c>
    </row>
    <row r="354" spans="1:166" hidden="1" x14ac:dyDescent="0.2">
      <c r="A354" s="615" t="s">
        <v>537</v>
      </c>
      <c r="B354" s="571">
        <f t="shared" si="862"/>
        <v>1969</v>
      </c>
      <c r="D354" s="626"/>
      <c r="E354" s="626"/>
      <c r="F354" s="626"/>
      <c r="G354" s="626"/>
      <c r="H354" s="626"/>
      <c r="J354" s="627"/>
      <c r="K354" s="627"/>
      <c r="L354" s="627"/>
      <c r="M354" s="627"/>
      <c r="N354" s="627"/>
      <c r="O354" s="771"/>
      <c r="X354" s="628"/>
      <c r="Y354" s="628"/>
      <c r="Z354" s="628"/>
      <c r="AA354" s="628"/>
      <c r="AB354" s="628"/>
      <c r="BC354" s="621"/>
      <c r="BD354" s="621"/>
      <c r="BE354" s="621"/>
      <c r="BF354" s="621"/>
      <c r="BG354" s="621"/>
      <c r="BH354" s="621"/>
      <c r="BI354" s="621"/>
      <c r="BT354" s="630"/>
      <c r="BU354" s="630"/>
      <c r="BV354" s="630"/>
      <c r="BW354" s="630"/>
      <c r="BX354" s="630"/>
      <c r="BY354" s="630"/>
      <c r="BZ354" s="630"/>
      <c r="CA354" s="630"/>
      <c r="CB354" s="630"/>
      <c r="CC354" s="630"/>
      <c r="CD354" s="630"/>
      <c r="CG354" s="575"/>
      <c r="CI354" s="621" t="e">
        <f t="shared" si="881"/>
        <v>#DIV/0!</v>
      </c>
      <c r="CJ354" s="621" t="e">
        <f t="shared" si="882"/>
        <v>#DIV/0!</v>
      </c>
      <c r="CK354" s="621" t="e">
        <f t="shared" si="883"/>
        <v>#DIV/0!</v>
      </c>
      <c r="CL354" s="621" t="e">
        <f t="shared" si="884"/>
        <v>#DIV/0!</v>
      </c>
      <c r="CN354" s="621" t="e">
        <f t="shared" si="885"/>
        <v>#DIV/0!</v>
      </c>
      <c r="CO354" s="621" t="e">
        <f t="shared" si="885"/>
        <v>#DIV/0!</v>
      </c>
      <c r="CP354" s="621" t="e">
        <f t="shared" si="885"/>
        <v>#DIV/0!</v>
      </c>
      <c r="CQ354" s="621" t="e">
        <f t="shared" si="885"/>
        <v>#DIV/0!</v>
      </c>
      <c r="CR354" s="621" t="e">
        <f t="shared" si="886"/>
        <v>#DIV/0!</v>
      </c>
      <c r="CS354" s="621"/>
      <c r="CT354" s="621" t="e">
        <f t="shared" si="887"/>
        <v>#DIV/0!</v>
      </c>
      <c r="CU354" s="621" t="e">
        <f t="shared" si="887"/>
        <v>#DIV/0!</v>
      </c>
      <c r="CV354" s="621" t="e">
        <f t="shared" si="887"/>
        <v>#DIV/0!</v>
      </c>
      <c r="CW354" s="621" t="e">
        <f t="shared" si="887"/>
        <v>#DIV/0!</v>
      </c>
      <c r="CZ354" s="621"/>
      <c r="DA354" s="621"/>
      <c r="DB354" s="621"/>
      <c r="DC354" s="621"/>
      <c r="DE354" s="621" t="e">
        <f t="shared" si="888"/>
        <v>#DIV/0!</v>
      </c>
      <c r="DF354" s="621" t="e">
        <f t="shared" si="889"/>
        <v>#DIV/0!</v>
      </c>
      <c r="DG354" s="621" t="e">
        <f t="shared" si="890"/>
        <v>#DIV/0!</v>
      </c>
      <c r="DH354" s="621" t="e">
        <f t="shared" si="891"/>
        <v>#DIV/0!</v>
      </c>
      <c r="DI354" s="621"/>
      <c r="DK354" s="621" t="e">
        <f t="shared" si="863"/>
        <v>#DIV/0!</v>
      </c>
      <c r="DL354" s="621" t="e">
        <f t="shared" si="863"/>
        <v>#DIV/0!</v>
      </c>
      <c r="DM354" s="621" t="e">
        <f t="shared" si="863"/>
        <v>#DIV/0!</v>
      </c>
      <c r="DN354" s="621" t="e">
        <f t="shared" si="863"/>
        <v>#DIV/0!</v>
      </c>
      <c r="DP354" s="621" t="e">
        <f t="shared" ref="DP354:DP392" si="892">LN(BI354/BI353)</f>
        <v>#DIV/0!</v>
      </c>
      <c r="DQ354" s="621" t="e">
        <f t="shared" ref="DQ354:DQ392" si="893">LN(BJ354/BJ353)</f>
        <v>#DIV/0!</v>
      </c>
      <c r="DR354" s="621" t="e">
        <f t="shared" ref="DR354:DR392" si="894">LN(BK354/BK353)</f>
        <v>#DIV/0!</v>
      </c>
      <c r="DS354" s="621" t="e">
        <f t="shared" ref="DS354:DS392" si="895">LN(BL354/BL353)</f>
        <v>#DIV/0!</v>
      </c>
      <c r="DU354" s="621" t="e">
        <f t="shared" ref="DU354:DU392" si="896">LN(BN354/BN353)</f>
        <v>#DIV/0!</v>
      </c>
      <c r="DV354" s="621" t="e">
        <f t="shared" ref="DV354:DV392" si="897">LN(BO354/BO353)</f>
        <v>#DIV/0!</v>
      </c>
      <c r="DW354" s="621" t="e">
        <f t="shared" ref="DW354:DW392" si="898">LN(BP354/BP353)</f>
        <v>#DIV/0!</v>
      </c>
      <c r="DX354" s="621" t="e">
        <f t="shared" ref="DX354:DX392" si="899">LN(BQ354/BQ353)</f>
        <v>#DIV/0!</v>
      </c>
      <c r="EB354" s="621" t="e">
        <f t="shared" si="872"/>
        <v>#DIV/0!</v>
      </c>
      <c r="EC354" s="621">
        <f t="shared" si="873"/>
        <v>1</v>
      </c>
      <c r="ED354" s="621">
        <f t="shared" si="857"/>
        <v>1</v>
      </c>
      <c r="EE354" s="621"/>
      <c r="EF354" s="621" t="e">
        <f t="shared" si="874"/>
        <v>#DIV/0!</v>
      </c>
      <c r="EG354" s="621">
        <f t="shared" si="875"/>
        <v>1</v>
      </c>
      <c r="EH354" s="621">
        <f t="shared" si="858"/>
        <v>1</v>
      </c>
      <c r="EI354" s="621"/>
      <c r="EJ354" s="621" t="e">
        <f t="shared" si="876"/>
        <v>#DIV/0!</v>
      </c>
      <c r="EK354" s="621">
        <f t="shared" si="877"/>
        <v>1</v>
      </c>
      <c r="EL354" s="621">
        <f t="shared" si="859"/>
        <v>1</v>
      </c>
      <c r="EM354" s="621"/>
      <c r="EZ354" s="572">
        <f t="shared" si="879"/>
        <v>1991</v>
      </c>
      <c r="FA354" s="631" t="e">
        <f t="shared" si="850"/>
        <v>#REF!</v>
      </c>
      <c r="FB354" s="631">
        <f t="shared" si="851"/>
        <v>0.93854835108188306</v>
      </c>
      <c r="FC354" s="631" t="e">
        <f t="shared" si="852"/>
        <v>#REF!</v>
      </c>
      <c r="FD354" s="631" t="e">
        <f t="shared" si="853"/>
        <v>#REF!</v>
      </c>
      <c r="FE354" s="631">
        <f t="shared" si="854"/>
        <v>1</v>
      </c>
      <c r="FG354" s="572">
        <f t="shared" si="880"/>
        <v>22</v>
      </c>
      <c r="FH354" s="621">
        <f t="shared" si="860"/>
        <v>0.91375805712252745</v>
      </c>
      <c r="FI354" s="621">
        <f t="shared" si="861"/>
        <v>0.98132991772937284</v>
      </c>
      <c r="FJ354" s="621" t="e">
        <f t="shared" si="856"/>
        <v>#REF!</v>
      </c>
    </row>
    <row r="355" spans="1:166" hidden="1" x14ac:dyDescent="0.2">
      <c r="A355" s="615" t="s">
        <v>537</v>
      </c>
      <c r="B355" s="571">
        <f t="shared" si="862"/>
        <v>1970</v>
      </c>
      <c r="D355" s="428">
        <f>Conversion_factors!$O32*D194+D275</f>
        <v>771.13196587365337</v>
      </c>
      <c r="E355" s="428">
        <f>Conversion_factors!$O32*E194+E275</f>
        <v>754.9261044071618</v>
      </c>
      <c r="F355" s="428">
        <f>Conversion_factors!$O32*F194+F275</f>
        <v>72.543471738693114</v>
      </c>
      <c r="G355" s="428">
        <v>0</v>
      </c>
      <c r="H355" s="626">
        <f t="shared" ref="H355:H395" si="900">SUM(D355:G355)</f>
        <v>1598.6015420195083</v>
      </c>
      <c r="J355" s="635">
        <f t="shared" ref="J355:M374" si="901">J36</f>
        <v>278893.89408</v>
      </c>
      <c r="K355" s="635">
        <f t="shared" si="901"/>
        <v>86668.354649999994</v>
      </c>
      <c r="L355" s="635">
        <f t="shared" si="901"/>
        <v>47722.584999999999</v>
      </c>
      <c r="M355" s="635">
        <f t="shared" si="901"/>
        <v>0</v>
      </c>
      <c r="N355" s="635">
        <f t="shared" ref="N355:N395" si="902">SUM(J355:M355)</f>
        <v>413284.83373000001</v>
      </c>
      <c r="O355" s="636"/>
      <c r="R355" s="634">
        <f t="shared" ref="R355:V364" si="903">R36</f>
        <v>232268.35415013885</v>
      </c>
      <c r="S355" s="634">
        <f t="shared" si="903"/>
        <v>72179.120872691827</v>
      </c>
      <c r="T355" s="634">
        <f t="shared" si="903"/>
        <v>39744.313192315924</v>
      </c>
      <c r="U355" s="634">
        <f t="shared" si="903"/>
        <v>0</v>
      </c>
      <c r="V355" s="634">
        <f t="shared" si="903"/>
        <v>344191.78821514657</v>
      </c>
      <c r="X355" s="641">
        <f t="shared" ref="X355:X395" si="904">D355/J355*1000</f>
        <v>2.7649653945183044</v>
      </c>
      <c r="Y355" s="641">
        <f t="shared" ref="Y355:Y395" si="905">E355/K355*1000</f>
        <v>8.7105161677043785</v>
      </c>
      <c r="Z355" s="641">
        <f t="shared" ref="Z355:Z395" si="906">F355/L355*1000</f>
        <v>1.5201077590137482</v>
      </c>
      <c r="AA355" s="641" t="e">
        <f t="shared" ref="AA355:AA395" si="907">G355/M355*1000</f>
        <v>#DIV/0!</v>
      </c>
      <c r="AB355" s="641">
        <f t="shared" ref="AB355:AB395" si="908">H355/N355*1000</f>
        <v>3.8680382427579683</v>
      </c>
      <c r="AE355" s="641">
        <f t="shared" ref="AE355:AE395" si="909">D355/R355</f>
        <v>3.3200044349355994E-3</v>
      </c>
      <c r="AF355" s="641">
        <f t="shared" ref="AF355:AF395" si="910">E355/S355</f>
        <v>1.0459064827606951E-2</v>
      </c>
      <c r="AG355" s="641">
        <f t="shared" ref="AG355:AG395" si="911">F355/T355</f>
        <v>1.82525412850054E-3</v>
      </c>
      <c r="AH355" s="641" t="e">
        <f t="shared" ref="AH355:AH395" si="912">G355/U355</f>
        <v>#DIV/0!</v>
      </c>
      <c r="AI355" s="641">
        <f t="shared" ref="AI355:AI395" si="913">H355/V355</f>
        <v>4.6445080816985042E-3</v>
      </c>
      <c r="AK355" s="637">
        <f t="shared" ref="AK355:AM370" si="914">AE355/AQ355</f>
        <v>2.7649653945183046E-3</v>
      </c>
      <c r="AL355" s="637">
        <f t="shared" si="914"/>
        <v>8.7105161677043779E-3</v>
      </c>
      <c r="AM355" s="637">
        <f t="shared" si="914"/>
        <v>1.5201077590137483E-3</v>
      </c>
      <c r="AN355" s="637"/>
      <c r="AO355" s="637" t="e">
        <f t="shared" ref="AO355:AO395" si="915">(D355/AQ355+E355/AR355+F355/AS355+G355/AT355)/V355</f>
        <v>#DIV/0!</v>
      </c>
      <c r="AQ355" s="631">
        <f t="shared" ref="AQ355:AT374" si="916">AQ36</f>
        <v>1.2007399591755072</v>
      </c>
      <c r="AR355" s="631">
        <f t="shared" si="916"/>
        <v>1.2007399591755072</v>
      </c>
      <c r="AS355" s="631">
        <f t="shared" si="916"/>
        <v>1.2007399591755072</v>
      </c>
      <c r="AT355" s="631">
        <f t="shared" si="916"/>
        <v>0</v>
      </c>
      <c r="AU355" s="631" t="e">
        <f t="shared" ref="AU355:AU395" si="917">AI355/AO355</f>
        <v>#DIV/0!</v>
      </c>
      <c r="AW355" s="572">
        <f t="shared" ref="AW355:AW395" si="918">R355/J355*1000000</f>
        <v>832819.78946270247</v>
      </c>
      <c r="AX355" s="572">
        <f t="shared" ref="AX355:AX395" si="919">S355/K355*1000000</f>
        <v>832819.78946270247</v>
      </c>
      <c r="AY355" s="572">
        <f t="shared" ref="AY355:AY395" si="920">T355/L355*1000000</f>
        <v>832819.78946270247</v>
      </c>
      <c r="AZ355" s="572" t="e">
        <f t="shared" ref="AZ355:AZ395" si="921">U355/M355*1000000</f>
        <v>#DIV/0!</v>
      </c>
      <c r="BA355" s="572">
        <f t="shared" ref="BA355:BA395" si="922">V355/N355*1000000</f>
        <v>832819.78946270247</v>
      </c>
      <c r="BC355" s="621"/>
      <c r="BD355" s="638">
        <v>1.2393161646641087</v>
      </c>
      <c r="BE355" s="638">
        <v>1.2700789109517197</v>
      </c>
      <c r="BF355" s="638">
        <v>1.0782381397670968</v>
      </c>
      <c r="BG355" s="638">
        <v>1.1806599321785329</v>
      </c>
      <c r="BH355" s="629"/>
      <c r="BI355" s="638">
        <v>1.0050223561472997</v>
      </c>
      <c r="BJ355" s="638">
        <v>0.99297956220012595</v>
      </c>
      <c r="BK355" s="638">
        <v>0.97696314516114791</v>
      </c>
      <c r="BL355" s="638">
        <v>0.98400475007914823</v>
      </c>
      <c r="BN355" s="638">
        <v>1</v>
      </c>
      <c r="BO355" s="638">
        <v>1</v>
      </c>
      <c r="BP355" s="638">
        <v>1</v>
      </c>
      <c r="BQ355" s="638">
        <v>1</v>
      </c>
      <c r="BT355" s="630">
        <f t="shared" ref="BT355:BT395" si="923">N355/N$85</f>
        <v>0.85105091249524234</v>
      </c>
      <c r="BU355" s="630">
        <f t="shared" ref="BU355:BU395" si="924">AB355/AB$398</f>
        <v>1.0006680937890697</v>
      </c>
      <c r="BV355" s="630">
        <f t="shared" ref="BV355:BV395" si="925">EH355</f>
        <v>1</v>
      </c>
      <c r="BW355" s="630">
        <f t="shared" ref="BW355:BW395" si="926">EL355</f>
        <v>1</v>
      </c>
      <c r="BX355" s="630" t="e">
        <f>#REF!</f>
        <v>#REF!</v>
      </c>
      <c r="BY355" s="630" t="e">
        <f>#REF!</f>
        <v>#REF!</v>
      </c>
      <c r="BZ355" s="630">
        <f t="shared" ref="BZ355:BZ395" si="927">ED355</f>
        <v>1</v>
      </c>
      <c r="CA355" s="630" t="e">
        <f t="shared" ref="CA355:CA395" si="928">BT355*BV355*BW355*BX355*BY355*BZ355</f>
        <v>#REF!</v>
      </c>
      <c r="CB355" s="630">
        <f t="shared" ref="CB355:CB395" si="929">BT355*BU355</f>
        <v>0.85161949432406259</v>
      </c>
      <c r="CC355" s="630"/>
      <c r="CD355" s="630" t="e">
        <f t="shared" ref="CD355:CD395" si="930">BV355*BW355*BX355*BY355</f>
        <v>#REF!</v>
      </c>
      <c r="CG355" s="575"/>
      <c r="CI355" s="621">
        <f t="shared" si="881"/>
        <v>0.48237909548084434</v>
      </c>
      <c r="CJ355" s="621">
        <f t="shared" si="882"/>
        <v>0.47224157150096702</v>
      </c>
      <c r="CK355" s="621">
        <f t="shared" si="883"/>
        <v>4.5379333018188618E-2</v>
      </c>
      <c r="CL355" s="621">
        <f t="shared" si="884"/>
        <v>0</v>
      </c>
      <c r="CN355" s="621" t="e">
        <f t="shared" si="885"/>
        <v>#DIV/0!</v>
      </c>
      <c r="CO355" s="621" t="e">
        <f t="shared" si="885"/>
        <v>#DIV/0!</v>
      </c>
      <c r="CP355" s="621" t="e">
        <f t="shared" si="885"/>
        <v>#DIV/0!</v>
      </c>
      <c r="CQ355" s="621" t="e">
        <f t="shared" si="885"/>
        <v>#DIV/0!</v>
      </c>
      <c r="CR355" s="621" t="e">
        <f t="shared" si="886"/>
        <v>#DIV/0!</v>
      </c>
      <c r="CS355" s="621"/>
      <c r="CT355" s="621" t="e">
        <f t="shared" si="887"/>
        <v>#DIV/0!</v>
      </c>
      <c r="CU355" s="621" t="e">
        <f t="shared" si="887"/>
        <v>#DIV/0!</v>
      </c>
      <c r="CV355" s="621" t="e">
        <f t="shared" si="887"/>
        <v>#DIV/0!</v>
      </c>
      <c r="CW355" s="621" t="e">
        <f t="shared" si="887"/>
        <v>#DIV/0!</v>
      </c>
      <c r="CZ355" s="621" t="e">
        <f t="shared" ref="CZ355:CZ395" si="931">LN(BD355/BD354)</f>
        <v>#DIV/0!</v>
      </c>
      <c r="DA355" s="621" t="e">
        <f t="shared" ref="DA355:DA395" si="932">LN(BE355/BE354)</f>
        <v>#DIV/0!</v>
      </c>
      <c r="DB355" s="621" t="e">
        <f t="shared" ref="DB355:DB395" si="933">LN(BF355/BF354)</f>
        <v>#DIV/0!</v>
      </c>
      <c r="DC355" s="621" t="e">
        <f t="shared" ref="DC355:DC395" si="934">LN(BG355/BG354)</f>
        <v>#DIV/0!</v>
      </c>
      <c r="DE355" s="621">
        <f t="shared" si="888"/>
        <v>0.67482247427981368</v>
      </c>
      <c r="DF355" s="621">
        <f t="shared" si="889"/>
        <v>0.20970610962854891</v>
      </c>
      <c r="DG355" s="621">
        <f t="shared" si="890"/>
        <v>0.11547141609163737</v>
      </c>
      <c r="DH355" s="621">
        <f t="shared" si="891"/>
        <v>0</v>
      </c>
      <c r="DI355" s="621"/>
      <c r="DK355" s="621" t="e">
        <f t="shared" si="863"/>
        <v>#DIV/0!</v>
      </c>
      <c r="DL355" s="621" t="e">
        <f t="shared" si="863"/>
        <v>#DIV/0!</v>
      </c>
      <c r="DM355" s="621" t="e">
        <f t="shared" si="863"/>
        <v>#DIV/0!</v>
      </c>
      <c r="DN355" s="621" t="e">
        <f t="shared" si="863"/>
        <v>#DIV/0!</v>
      </c>
      <c r="DP355" s="621" t="e">
        <f t="shared" si="892"/>
        <v>#DIV/0!</v>
      </c>
      <c r="DQ355" s="621" t="e">
        <f t="shared" si="893"/>
        <v>#DIV/0!</v>
      </c>
      <c r="DR355" s="621" t="e">
        <f t="shared" si="894"/>
        <v>#DIV/0!</v>
      </c>
      <c r="DS355" s="621" t="e">
        <f t="shared" si="895"/>
        <v>#DIV/0!</v>
      </c>
      <c r="DU355" s="621" t="e">
        <f t="shared" si="896"/>
        <v>#DIV/0!</v>
      </c>
      <c r="DV355" s="621" t="e">
        <f t="shared" si="897"/>
        <v>#DIV/0!</v>
      </c>
      <c r="DW355" s="621" t="e">
        <f t="shared" si="898"/>
        <v>#DIV/0!</v>
      </c>
      <c r="DX355" s="621" t="e">
        <f t="shared" si="899"/>
        <v>#DIV/0!</v>
      </c>
      <c r="EB355" s="621" t="e">
        <f t="shared" si="872"/>
        <v>#DIV/0!</v>
      </c>
      <c r="EC355" s="621">
        <f t="shared" si="873"/>
        <v>1</v>
      </c>
      <c r="ED355" s="621">
        <f t="shared" si="857"/>
        <v>1</v>
      </c>
      <c r="EE355" s="621"/>
      <c r="EF355" s="621" t="e">
        <f t="shared" si="874"/>
        <v>#DIV/0!</v>
      </c>
      <c r="EG355" s="621">
        <f t="shared" si="875"/>
        <v>1</v>
      </c>
      <c r="EH355" s="621">
        <f t="shared" si="858"/>
        <v>1</v>
      </c>
      <c r="EI355" s="621"/>
      <c r="EJ355" s="621" t="e">
        <f t="shared" si="876"/>
        <v>#DIV/0!</v>
      </c>
      <c r="EK355" s="621">
        <f t="shared" si="877"/>
        <v>1</v>
      </c>
      <c r="EL355" s="621">
        <f t="shared" si="859"/>
        <v>1</v>
      </c>
      <c r="EM355" s="621"/>
      <c r="EZ355" s="572">
        <f t="shared" si="879"/>
        <v>1992</v>
      </c>
      <c r="FA355" s="631" t="e">
        <f t="shared" si="850"/>
        <v>#REF!</v>
      </c>
      <c r="FB355" s="631">
        <f t="shared" si="851"/>
        <v>0.8958300933729586</v>
      </c>
      <c r="FC355" s="631" t="e">
        <f t="shared" si="852"/>
        <v>#REF!</v>
      </c>
      <c r="FD355" s="631" t="e">
        <f t="shared" si="853"/>
        <v>#REF!</v>
      </c>
      <c r="FE355" s="631">
        <f t="shared" si="854"/>
        <v>1</v>
      </c>
      <c r="FG355" s="572">
        <f t="shared" si="880"/>
        <v>23</v>
      </c>
      <c r="FH355" s="621">
        <f t="shared" si="860"/>
        <v>0.87239713902172455</v>
      </c>
      <c r="FI355" s="621">
        <f t="shared" si="861"/>
        <v>0.93178466439012309</v>
      </c>
      <c r="FJ355" s="621" t="e">
        <f t="shared" si="856"/>
        <v>#REF!</v>
      </c>
    </row>
    <row r="356" spans="1:166" hidden="1" x14ac:dyDescent="0.2">
      <c r="A356" s="615" t="s">
        <v>537</v>
      </c>
      <c r="B356" s="571">
        <f t="shared" si="862"/>
        <v>1971</v>
      </c>
      <c r="D356" s="428">
        <f>Conversion_factors!$O33*D195+D276</f>
        <v>762.48767549348179</v>
      </c>
      <c r="E356" s="428">
        <f>Conversion_factors!$O33*E195+E276</f>
        <v>759.90803667606826</v>
      </c>
      <c r="F356" s="428">
        <f>Conversion_factors!$O33*F195+F276</f>
        <v>74.04175919075621</v>
      </c>
      <c r="G356" s="428">
        <v>0</v>
      </c>
      <c r="H356" s="626">
        <f t="shared" si="900"/>
        <v>1596.4374713603063</v>
      </c>
      <c r="J356" s="635">
        <f t="shared" si="901"/>
        <v>276050.70240000001</v>
      </c>
      <c r="K356" s="635">
        <f t="shared" si="901"/>
        <v>79951.404450000002</v>
      </c>
      <c r="L356" s="635">
        <f t="shared" si="901"/>
        <v>48727.271000000001</v>
      </c>
      <c r="M356" s="635">
        <f t="shared" si="901"/>
        <v>0</v>
      </c>
      <c r="N356" s="635">
        <f t="shared" si="902"/>
        <v>404729.37784999999</v>
      </c>
      <c r="O356" s="636"/>
      <c r="R356" s="634">
        <f t="shared" si="903"/>
        <v>229322.76373095956</v>
      </c>
      <c r="S356" s="634">
        <f t="shared" si="903"/>
        <v>66417.7880122856</v>
      </c>
      <c r="T356" s="634">
        <f t="shared" si="903"/>
        <v>40479.058222412394</v>
      </c>
      <c r="U356" s="634">
        <f t="shared" si="903"/>
        <v>0</v>
      </c>
      <c r="V356" s="634">
        <f t="shared" si="903"/>
        <v>336219.60996565758</v>
      </c>
      <c r="X356" s="641">
        <f t="shared" si="904"/>
        <v>2.7621290902880231</v>
      </c>
      <c r="Y356" s="641">
        <f t="shared" si="905"/>
        <v>9.5046239888293567</v>
      </c>
      <c r="Z356" s="641">
        <f t="shared" si="906"/>
        <v>1.5195137685990296</v>
      </c>
      <c r="AA356" s="641" t="e">
        <f t="shared" si="907"/>
        <v>#DIV/0!</v>
      </c>
      <c r="AB356" s="641">
        <f t="shared" si="908"/>
        <v>3.9444566140488444</v>
      </c>
      <c r="AE356" s="641">
        <f t="shared" si="909"/>
        <v>3.3249541523406238E-3</v>
      </c>
      <c r="AF356" s="641">
        <f t="shared" si="910"/>
        <v>1.1441333103949571E-2</v>
      </c>
      <c r="AG356" s="641">
        <f t="shared" si="911"/>
        <v>1.8291373970197968E-3</v>
      </c>
      <c r="AH356" s="641" t="e">
        <f t="shared" si="912"/>
        <v>#DIV/0!</v>
      </c>
      <c r="AI356" s="641">
        <f t="shared" si="913"/>
        <v>4.7481985703432678E-3</v>
      </c>
      <c r="AK356" s="637">
        <f t="shared" si="914"/>
        <v>2.762129090288023E-3</v>
      </c>
      <c r="AL356" s="637">
        <f t="shared" si="914"/>
        <v>9.5046239888293572E-3</v>
      </c>
      <c r="AM356" s="637">
        <f t="shared" si="914"/>
        <v>1.5195137685990296E-3</v>
      </c>
      <c r="AN356" s="637"/>
      <c r="AO356" s="637" t="e">
        <f t="shared" si="915"/>
        <v>#DIV/0!</v>
      </c>
      <c r="AQ356" s="631">
        <f t="shared" si="916"/>
        <v>1.2037649377183568</v>
      </c>
      <c r="AR356" s="631">
        <f t="shared" si="916"/>
        <v>1.2037649377183568</v>
      </c>
      <c r="AS356" s="631">
        <f t="shared" si="916"/>
        <v>1.203764937718357</v>
      </c>
      <c r="AT356" s="631">
        <f t="shared" si="916"/>
        <v>0</v>
      </c>
      <c r="AU356" s="631" t="e">
        <f t="shared" si="917"/>
        <v>#DIV/0!</v>
      </c>
      <c r="AW356" s="572">
        <f t="shared" si="918"/>
        <v>830726.97057900892</v>
      </c>
      <c r="AX356" s="572">
        <f t="shared" si="919"/>
        <v>830726.97057900904</v>
      </c>
      <c r="AY356" s="572">
        <f t="shared" si="920"/>
        <v>830726.97057900892</v>
      </c>
      <c r="AZ356" s="572" t="e">
        <f t="shared" si="921"/>
        <v>#DIV/0!</v>
      </c>
      <c r="BA356" s="572">
        <f t="shared" si="922"/>
        <v>830726.97057900904</v>
      </c>
      <c r="BC356" s="621"/>
      <c r="BD356" s="638">
        <v>1.2570080063347486</v>
      </c>
      <c r="BE356" s="638">
        <v>1.2904841608966995</v>
      </c>
      <c r="BF356" s="638">
        <v>1.1136743584746769</v>
      </c>
      <c r="BG356" s="638">
        <v>1.1967372125769247</v>
      </c>
      <c r="BH356" s="629"/>
      <c r="BI356" s="638">
        <v>1.0045832181168182</v>
      </c>
      <c r="BJ356" s="638">
        <v>0.99357036133025123</v>
      </c>
      <c r="BK356" s="638">
        <v>0.9794510807244089</v>
      </c>
      <c r="BL356" s="638">
        <v>0.98743124204025456</v>
      </c>
      <c r="BN356" s="638">
        <v>1</v>
      </c>
      <c r="BO356" s="638">
        <v>1</v>
      </c>
      <c r="BP356" s="638">
        <v>1</v>
      </c>
      <c r="BQ356" s="638">
        <v>1</v>
      </c>
      <c r="BT356" s="630">
        <f t="shared" si="923"/>
        <v>0.83343321172511542</v>
      </c>
      <c r="BU356" s="630">
        <f t="shared" si="924"/>
        <v>1.0204376568416786</v>
      </c>
      <c r="BV356" s="630">
        <f t="shared" si="925"/>
        <v>1</v>
      </c>
      <c r="BW356" s="630">
        <f t="shared" si="926"/>
        <v>1</v>
      </c>
      <c r="BX356" s="630" t="e">
        <f>#REF!</f>
        <v>#REF!</v>
      </c>
      <c r="BY356" s="630" t="e">
        <f>#REF!</f>
        <v>#REF!</v>
      </c>
      <c r="BZ356" s="630">
        <f t="shared" si="927"/>
        <v>1</v>
      </c>
      <c r="CA356" s="630" t="e">
        <f t="shared" si="928"/>
        <v>#REF!</v>
      </c>
      <c r="CB356" s="630">
        <f t="shared" si="929"/>
        <v>0.85046663370681141</v>
      </c>
      <c r="CC356" s="630"/>
      <c r="CD356" s="630" t="e">
        <f t="shared" si="930"/>
        <v>#REF!</v>
      </c>
      <c r="CG356" s="575"/>
      <c r="CI356" s="621">
        <f t="shared" si="881"/>
        <v>0.47761825262330798</v>
      </c>
      <c r="CJ356" s="621">
        <f t="shared" si="882"/>
        <v>0.47600238049321109</v>
      </c>
      <c r="CK356" s="621">
        <f t="shared" si="883"/>
        <v>4.6379366883480919E-2</v>
      </c>
      <c r="CL356" s="621">
        <f t="shared" si="884"/>
        <v>0</v>
      </c>
      <c r="CN356" s="621">
        <f t="shared" si="885"/>
        <v>0.47999473901110734</v>
      </c>
      <c r="CO356" s="621">
        <f t="shared" si="885"/>
        <v>0.4741194900433508</v>
      </c>
      <c r="CP356" s="621">
        <f t="shared" si="885"/>
        <v>4.587753341207422E-2</v>
      </c>
      <c r="CQ356" s="621" t="e">
        <f t="shared" si="885"/>
        <v>#DIV/0!</v>
      </c>
      <c r="CR356" s="621" t="e">
        <f t="shared" si="886"/>
        <v>#DIV/0!</v>
      </c>
      <c r="CS356" s="621"/>
      <c r="CT356" s="621" t="e">
        <f t="shared" si="887"/>
        <v>#DIV/0!</v>
      </c>
      <c r="CU356" s="621" t="e">
        <f t="shared" si="887"/>
        <v>#DIV/0!</v>
      </c>
      <c r="CV356" s="621" t="e">
        <f t="shared" si="887"/>
        <v>#DIV/0!</v>
      </c>
      <c r="CW356" s="621" t="e">
        <f t="shared" si="887"/>
        <v>#DIV/0!</v>
      </c>
      <c r="CZ356" s="621">
        <f t="shared" si="931"/>
        <v>1.4174551600719865E-2</v>
      </c>
      <c r="DA356" s="621">
        <f t="shared" si="932"/>
        <v>1.5938433335896056E-2</v>
      </c>
      <c r="DB356" s="621">
        <f t="shared" si="933"/>
        <v>3.2336424459470978E-2</v>
      </c>
      <c r="DC356" s="621">
        <f t="shared" si="934"/>
        <v>1.3525317403106234E-2</v>
      </c>
      <c r="DE356" s="621">
        <f t="shared" si="888"/>
        <v>0.68206242864413313</v>
      </c>
      <c r="DF356" s="621">
        <f t="shared" si="889"/>
        <v>0.19754287389444566</v>
      </c>
      <c r="DG356" s="621">
        <f t="shared" si="890"/>
        <v>0.12039469746142126</v>
      </c>
      <c r="DH356" s="621">
        <f t="shared" si="891"/>
        <v>0</v>
      </c>
      <c r="DI356" s="621"/>
      <c r="DK356" s="621">
        <f t="shared" si="863"/>
        <v>1.067153604077838E-2</v>
      </c>
      <c r="DL356" s="621">
        <f t="shared" si="863"/>
        <v>-5.9751428782373751E-2</v>
      </c>
      <c r="DM356" s="621">
        <f t="shared" si="863"/>
        <v>4.1752471279186562E-2</v>
      </c>
      <c r="DN356" s="621" t="e">
        <f t="shared" si="863"/>
        <v>#DIV/0!</v>
      </c>
      <c r="DP356" s="621">
        <f t="shared" si="892"/>
        <v>-4.3703903203203665E-4</v>
      </c>
      <c r="DQ356" s="621">
        <f t="shared" si="893"/>
        <v>5.9479919487081677E-4</v>
      </c>
      <c r="DR356" s="621">
        <f t="shared" si="894"/>
        <v>2.5433641521158635E-3</v>
      </c>
      <c r="DS356" s="621">
        <f t="shared" si="895"/>
        <v>3.4761416806375236E-3</v>
      </c>
      <c r="DU356" s="621">
        <f t="shared" si="896"/>
        <v>0</v>
      </c>
      <c r="DV356" s="621">
        <f t="shared" si="897"/>
        <v>0</v>
      </c>
      <c r="DW356" s="621">
        <f t="shared" si="898"/>
        <v>0</v>
      </c>
      <c r="DX356" s="621">
        <f t="shared" si="899"/>
        <v>0</v>
      </c>
      <c r="EB356" s="621" t="e">
        <f t="shared" si="872"/>
        <v>#DIV/0!</v>
      </c>
      <c r="EC356" s="621">
        <f t="shared" si="873"/>
        <v>1</v>
      </c>
      <c r="ED356" s="621">
        <f t="shared" si="857"/>
        <v>1</v>
      </c>
      <c r="EE356" s="621"/>
      <c r="EF356" s="621" t="e">
        <f t="shared" si="874"/>
        <v>#DIV/0!</v>
      </c>
      <c r="EG356" s="621">
        <f t="shared" si="875"/>
        <v>1</v>
      </c>
      <c r="EH356" s="621">
        <f t="shared" si="858"/>
        <v>1</v>
      </c>
      <c r="EI356" s="621"/>
      <c r="EJ356" s="621" t="e">
        <f t="shared" si="876"/>
        <v>#DIV/0!</v>
      </c>
      <c r="EK356" s="621">
        <f t="shared" si="877"/>
        <v>1</v>
      </c>
      <c r="EL356" s="621">
        <f t="shared" si="859"/>
        <v>1</v>
      </c>
      <c r="EM356" s="621"/>
      <c r="EZ356" s="572">
        <f t="shared" si="879"/>
        <v>1993</v>
      </c>
      <c r="FA356" s="631" t="e">
        <f t="shared" si="850"/>
        <v>#REF!</v>
      </c>
      <c r="FB356" s="631">
        <f t="shared" si="851"/>
        <v>0.93733145754466496</v>
      </c>
      <c r="FC356" s="631" t="e">
        <f t="shared" si="852"/>
        <v>#REF!</v>
      </c>
      <c r="FD356" s="631" t="e">
        <f t="shared" si="853"/>
        <v>#REF!</v>
      </c>
      <c r="FE356" s="631">
        <f t="shared" si="854"/>
        <v>1</v>
      </c>
      <c r="FG356" s="572">
        <f t="shared" si="880"/>
        <v>24</v>
      </c>
      <c r="FH356" s="621">
        <f t="shared" si="860"/>
        <v>0.8795525591124711</v>
      </c>
      <c r="FI356" s="621">
        <f t="shared" si="861"/>
        <v>0.97988575317696791</v>
      </c>
      <c r="FJ356" s="621" t="e">
        <f t="shared" si="856"/>
        <v>#REF!</v>
      </c>
    </row>
    <row r="357" spans="1:166" hidden="1" x14ac:dyDescent="0.2">
      <c r="A357" s="615" t="s">
        <v>537</v>
      </c>
      <c r="B357" s="571">
        <f t="shared" si="862"/>
        <v>1972</v>
      </c>
      <c r="D357" s="428">
        <f>Conversion_factors!$O34*D196+D277</f>
        <v>755.02558293722518</v>
      </c>
      <c r="E357" s="428">
        <f>Conversion_factors!$O34*E196+E277</f>
        <v>787.68843742656998</v>
      </c>
      <c r="F357" s="428">
        <f>Conversion_factors!$O34*F196+F277</f>
        <v>76.234903488753531</v>
      </c>
      <c r="G357" s="428">
        <v>0</v>
      </c>
      <c r="H357" s="626">
        <f t="shared" si="900"/>
        <v>1618.9489238525487</v>
      </c>
      <c r="J357" s="635">
        <f t="shared" si="901"/>
        <v>274262.82803999999</v>
      </c>
      <c r="K357" s="635">
        <f t="shared" si="901"/>
        <v>80174.554799999998</v>
      </c>
      <c r="L357" s="635">
        <f t="shared" si="901"/>
        <v>50234.3</v>
      </c>
      <c r="M357" s="635">
        <f t="shared" si="901"/>
        <v>0</v>
      </c>
      <c r="N357" s="635">
        <f t="shared" si="902"/>
        <v>404671.68283999996</v>
      </c>
      <c r="O357" s="636"/>
      <c r="R357" s="634">
        <f t="shared" si="903"/>
        <v>228751.58094309631</v>
      </c>
      <c r="S357" s="634">
        <f t="shared" si="903"/>
        <v>66870.367716160559</v>
      </c>
      <c r="T357" s="634">
        <f t="shared" si="903"/>
        <v>41898.406811782195</v>
      </c>
      <c r="U357" s="634">
        <f t="shared" si="903"/>
        <v>0</v>
      </c>
      <c r="V357" s="634">
        <f t="shared" si="903"/>
        <v>337520.35547103907</v>
      </c>
      <c r="X357" s="641">
        <f t="shared" si="904"/>
        <v>2.7529271404840472</v>
      </c>
      <c r="Y357" s="641">
        <f t="shared" si="905"/>
        <v>9.8246686793771882</v>
      </c>
      <c r="Z357" s="641">
        <f t="shared" si="906"/>
        <v>1.5175866586924378</v>
      </c>
      <c r="AA357" s="641" t="e">
        <f t="shared" si="907"/>
        <v>#DIV/0!</v>
      </c>
      <c r="AB357" s="641">
        <f t="shared" si="908"/>
        <v>4.0006479141083178</v>
      </c>
      <c r="AE357" s="641">
        <f t="shared" si="909"/>
        <v>3.3006354746245165E-3</v>
      </c>
      <c r="AF357" s="641">
        <f t="shared" si="910"/>
        <v>1.1779334619034992E-2</v>
      </c>
      <c r="AG357" s="641">
        <f t="shared" si="911"/>
        <v>1.8195179552105455E-3</v>
      </c>
      <c r="AH357" s="641" t="e">
        <f t="shared" si="912"/>
        <v>#DIV/0!</v>
      </c>
      <c r="AI357" s="641">
        <f t="shared" si="913"/>
        <v>4.7965964055506054E-3</v>
      </c>
      <c r="AK357" s="637">
        <f t="shared" si="914"/>
        <v>2.7529271404840476E-3</v>
      </c>
      <c r="AL357" s="637">
        <f t="shared" si="914"/>
        <v>9.8246686793771899E-3</v>
      </c>
      <c r="AM357" s="637">
        <f t="shared" si="914"/>
        <v>1.5175866586924379E-3</v>
      </c>
      <c r="AN357" s="637"/>
      <c r="AO357" s="637" t="e">
        <f t="shared" si="915"/>
        <v>#DIV/0!</v>
      </c>
      <c r="AQ357" s="631">
        <f t="shared" si="916"/>
        <v>1.1989548964394914</v>
      </c>
      <c r="AR357" s="631">
        <f t="shared" si="916"/>
        <v>1.1989548964394914</v>
      </c>
      <c r="AS357" s="631">
        <f t="shared" si="916"/>
        <v>1.1989548964394914</v>
      </c>
      <c r="AT357" s="631">
        <f t="shared" si="916"/>
        <v>0</v>
      </c>
      <c r="AU357" s="631" t="e">
        <f t="shared" si="917"/>
        <v>#DIV/0!</v>
      </c>
      <c r="AW357" s="572">
        <f t="shared" si="918"/>
        <v>834059.73232994566</v>
      </c>
      <c r="AX357" s="572">
        <f t="shared" si="919"/>
        <v>834059.73232994566</v>
      </c>
      <c r="AY357" s="572">
        <f t="shared" si="920"/>
        <v>834059.73232994566</v>
      </c>
      <c r="AZ357" s="572" t="e">
        <f t="shared" si="921"/>
        <v>#DIV/0!</v>
      </c>
      <c r="BA357" s="572">
        <f t="shared" si="922"/>
        <v>834059.73232994578</v>
      </c>
      <c r="BC357" s="621"/>
      <c r="BD357" s="638">
        <v>1.2719528570302809</v>
      </c>
      <c r="BE357" s="638">
        <v>1.281335981569762</v>
      </c>
      <c r="BF357" s="638">
        <v>1.1089948045396871</v>
      </c>
      <c r="BG357" s="638">
        <v>1.2347976383818358</v>
      </c>
      <c r="BH357" s="629"/>
      <c r="BI357" s="638">
        <v>1.0040900354834661</v>
      </c>
      <c r="BJ357" s="638">
        <v>0.99423015703532591</v>
      </c>
      <c r="BK357" s="638">
        <v>0.98212380437894353</v>
      </c>
      <c r="BL357" s="638">
        <v>0.99111377769114306</v>
      </c>
      <c r="BN357" s="638">
        <v>1</v>
      </c>
      <c r="BO357" s="638">
        <v>1</v>
      </c>
      <c r="BP357" s="638">
        <v>1</v>
      </c>
      <c r="BQ357" s="638">
        <v>1</v>
      </c>
      <c r="BT357" s="630">
        <f t="shared" si="923"/>
        <v>0.83331440409681756</v>
      </c>
      <c r="BU357" s="630">
        <f t="shared" si="924"/>
        <v>1.0349744420514213</v>
      </c>
      <c r="BV357" s="630">
        <f t="shared" si="925"/>
        <v>1</v>
      </c>
      <c r="BW357" s="630">
        <f t="shared" si="926"/>
        <v>1</v>
      </c>
      <c r="BX357" s="630" t="e">
        <f>#REF!</f>
        <v>#REF!</v>
      </c>
      <c r="BY357" s="630" t="e">
        <f>#REF!</f>
        <v>#REF!</v>
      </c>
      <c r="BZ357" s="630">
        <f t="shared" si="927"/>
        <v>1</v>
      </c>
      <c r="CA357" s="630" t="e">
        <f t="shared" si="928"/>
        <v>#REF!</v>
      </c>
      <c r="CB357" s="630">
        <f t="shared" si="929"/>
        <v>0.86245911043351642</v>
      </c>
      <c r="CC357" s="630"/>
      <c r="CD357" s="630" t="e">
        <f t="shared" si="930"/>
        <v>#REF!</v>
      </c>
      <c r="CG357" s="575"/>
      <c r="CI357" s="621">
        <f t="shared" si="881"/>
        <v>0.4663677598552774</v>
      </c>
      <c r="CJ357" s="621">
        <f t="shared" si="882"/>
        <v>0.48654310572821469</v>
      </c>
      <c r="CK357" s="621">
        <f t="shared" si="883"/>
        <v>4.7089134416507937E-2</v>
      </c>
      <c r="CL357" s="621">
        <f t="shared" si="884"/>
        <v>0</v>
      </c>
      <c r="CN357" s="621">
        <f t="shared" si="885"/>
        <v>0.47197065802994509</v>
      </c>
      <c r="CO357" s="621">
        <f t="shared" si="885"/>
        <v>0.48125350411657469</v>
      </c>
      <c r="CP357" s="621">
        <f t="shared" si="885"/>
        <v>4.6733352347909658E-2</v>
      </c>
      <c r="CQ357" s="621" t="e">
        <f t="shared" si="885"/>
        <v>#DIV/0!</v>
      </c>
      <c r="CR357" s="621" t="e">
        <f t="shared" si="886"/>
        <v>#DIV/0!</v>
      </c>
      <c r="CS357" s="621"/>
      <c r="CT357" s="621" t="e">
        <f t="shared" si="887"/>
        <v>#DIV/0!</v>
      </c>
      <c r="CU357" s="621" t="e">
        <f t="shared" si="887"/>
        <v>#DIV/0!</v>
      </c>
      <c r="CV357" s="621" t="e">
        <f t="shared" si="887"/>
        <v>#DIV/0!</v>
      </c>
      <c r="CW357" s="621" t="e">
        <f t="shared" si="887"/>
        <v>#DIV/0!</v>
      </c>
      <c r="CZ357" s="621">
        <f t="shared" si="931"/>
        <v>1.1819103161012492E-2</v>
      </c>
      <c r="DA357" s="621">
        <f t="shared" si="932"/>
        <v>-7.1141972641617455E-3</v>
      </c>
      <c r="DB357" s="621">
        <f t="shared" si="933"/>
        <v>-4.2107578825363017E-3</v>
      </c>
      <c r="DC357" s="621">
        <f t="shared" si="934"/>
        <v>3.1308236984265637E-2</v>
      </c>
      <c r="DE357" s="621">
        <f t="shared" si="888"/>
        <v>0.67774158575963095</v>
      </c>
      <c r="DF357" s="621">
        <f t="shared" si="889"/>
        <v>0.19812247359966523</v>
      </c>
      <c r="DG357" s="621">
        <f t="shared" si="890"/>
        <v>0.12413594064070393</v>
      </c>
      <c r="DH357" s="621">
        <f t="shared" si="891"/>
        <v>0</v>
      </c>
      <c r="DI357" s="621"/>
      <c r="DK357" s="621">
        <f t="shared" si="863"/>
        <v>-6.355117915624502E-3</v>
      </c>
      <c r="DL357" s="621">
        <f t="shared" si="863"/>
        <v>2.9297492108913549E-3</v>
      </c>
      <c r="DM357" s="621">
        <f t="shared" si="863"/>
        <v>3.0601769714732427E-2</v>
      </c>
      <c r="DN357" s="621" t="e">
        <f t="shared" si="863"/>
        <v>#DIV/0!</v>
      </c>
      <c r="DP357" s="621">
        <f t="shared" si="892"/>
        <v>-4.9105312910232863E-4</v>
      </c>
      <c r="DQ357" s="621">
        <f t="shared" si="893"/>
        <v>6.6384501182013627E-4</v>
      </c>
      <c r="DR357" s="621">
        <f t="shared" si="894"/>
        <v>2.7250810854248693E-3</v>
      </c>
      <c r="DS357" s="621">
        <f t="shared" si="895"/>
        <v>3.7224726923172258E-3</v>
      </c>
      <c r="DU357" s="621">
        <f t="shared" si="896"/>
        <v>0</v>
      </c>
      <c r="DV357" s="621">
        <f t="shared" si="897"/>
        <v>0</v>
      </c>
      <c r="DW357" s="621">
        <f t="shared" si="898"/>
        <v>0</v>
      </c>
      <c r="DX357" s="621">
        <f t="shared" si="899"/>
        <v>0</v>
      </c>
      <c r="EB357" s="621" t="e">
        <f t="shared" si="872"/>
        <v>#DIV/0!</v>
      </c>
      <c r="EC357" s="621">
        <f t="shared" si="873"/>
        <v>1</v>
      </c>
      <c r="ED357" s="621">
        <f t="shared" si="857"/>
        <v>1</v>
      </c>
      <c r="EE357" s="621"/>
      <c r="EF357" s="621" t="e">
        <f t="shared" si="874"/>
        <v>#DIV/0!</v>
      </c>
      <c r="EG357" s="621">
        <f t="shared" si="875"/>
        <v>1</v>
      </c>
      <c r="EH357" s="621">
        <f t="shared" si="858"/>
        <v>1</v>
      </c>
      <c r="EI357" s="621"/>
      <c r="EJ357" s="621" t="e">
        <f t="shared" si="876"/>
        <v>#DIV/0!</v>
      </c>
      <c r="EK357" s="621">
        <f t="shared" si="877"/>
        <v>1</v>
      </c>
      <c r="EL357" s="621">
        <f t="shared" si="859"/>
        <v>1</v>
      </c>
      <c r="EM357" s="621"/>
      <c r="EZ357" s="572">
        <f t="shared" si="879"/>
        <v>1994</v>
      </c>
      <c r="FA357" s="631" t="e">
        <f t="shared" si="850"/>
        <v>#REF!</v>
      </c>
      <c r="FB357" s="631">
        <f t="shared" si="851"/>
        <v>0.94518294205929565</v>
      </c>
      <c r="FC357" s="631" t="e">
        <f t="shared" si="852"/>
        <v>#REF!</v>
      </c>
      <c r="FD357" s="631" t="e">
        <f t="shared" si="853"/>
        <v>#REF!</v>
      </c>
      <c r="FE357" s="631">
        <f t="shared" si="854"/>
        <v>1</v>
      </c>
      <c r="FG357" s="572">
        <f t="shared" si="880"/>
        <v>25</v>
      </c>
      <c r="FH357" s="621">
        <f t="shared" si="860"/>
        <v>0.878068110094819</v>
      </c>
      <c r="FI357" s="621">
        <f t="shared" si="861"/>
        <v>1.0207581724427055</v>
      </c>
      <c r="FJ357" s="621" t="e">
        <f t="shared" si="856"/>
        <v>#REF!</v>
      </c>
    </row>
    <row r="358" spans="1:166" hidden="1" x14ac:dyDescent="0.2">
      <c r="A358" s="615" t="s">
        <v>537</v>
      </c>
      <c r="B358" s="571">
        <f t="shared" si="862"/>
        <v>1973</v>
      </c>
      <c r="D358" s="428">
        <f>Conversion_factors!$O35*D197+D278</f>
        <v>748.88625464570191</v>
      </c>
      <c r="E358" s="428">
        <f>Conversion_factors!$O35*E197+E278</f>
        <v>910.74212676639399</v>
      </c>
      <c r="F358" s="428">
        <f>Conversion_factors!$O35*F197+F278</f>
        <v>81.404669919955865</v>
      </c>
      <c r="G358" s="428">
        <v>0</v>
      </c>
      <c r="H358" s="626">
        <f t="shared" si="900"/>
        <v>1741.0330513320519</v>
      </c>
      <c r="J358" s="635">
        <f t="shared" si="901"/>
        <v>272558.36364</v>
      </c>
      <c r="K358" s="635">
        <f t="shared" si="901"/>
        <v>89265.126600000003</v>
      </c>
      <c r="L358" s="635">
        <f t="shared" si="901"/>
        <v>53680.2</v>
      </c>
      <c r="M358" s="635">
        <f t="shared" si="901"/>
        <v>0</v>
      </c>
      <c r="N358" s="635">
        <f t="shared" si="902"/>
        <v>415503.69024000003</v>
      </c>
      <c r="O358" s="636"/>
      <c r="R358" s="634">
        <f t="shared" si="903"/>
        <v>222004.47282591113</v>
      </c>
      <c r="S358" s="634">
        <f t="shared" si="903"/>
        <v>72708.307710366978</v>
      </c>
      <c r="T358" s="634">
        <f t="shared" si="903"/>
        <v>43723.642683480393</v>
      </c>
      <c r="U358" s="634">
        <f t="shared" si="903"/>
        <v>0</v>
      </c>
      <c r="V358" s="634">
        <f t="shared" si="903"/>
        <v>338436.42321975849</v>
      </c>
      <c r="X358" s="641">
        <f t="shared" si="904"/>
        <v>2.7476179583864995</v>
      </c>
      <c r="Y358" s="641">
        <f t="shared" si="905"/>
        <v>10.202664371355901</v>
      </c>
      <c r="Z358" s="641">
        <f t="shared" si="906"/>
        <v>1.5164747880960925</v>
      </c>
      <c r="AA358" s="641" t="e">
        <f t="shared" si="907"/>
        <v>#DIV/0!</v>
      </c>
      <c r="AB358" s="641">
        <f t="shared" si="908"/>
        <v>4.1901747017611557</v>
      </c>
      <c r="AE358" s="641">
        <f t="shared" si="909"/>
        <v>3.373293542751973E-3</v>
      </c>
      <c r="AF358" s="641">
        <f t="shared" si="910"/>
        <v>1.252597062765274E-2</v>
      </c>
      <c r="AG358" s="641">
        <f t="shared" si="911"/>
        <v>1.8617998163888588E-3</v>
      </c>
      <c r="AH358" s="641" t="e">
        <f t="shared" si="912"/>
        <v>#DIV/0!</v>
      </c>
      <c r="AI358" s="641">
        <f t="shared" si="913"/>
        <v>5.1443430194909575E-3</v>
      </c>
      <c r="AK358" s="637">
        <f t="shared" si="914"/>
        <v>2.7476179583864994E-3</v>
      </c>
      <c r="AL358" s="637">
        <f t="shared" si="914"/>
        <v>1.0202664371355901E-2</v>
      </c>
      <c r="AM358" s="637">
        <f t="shared" si="914"/>
        <v>1.5164747880960926E-3</v>
      </c>
      <c r="AN358" s="637"/>
      <c r="AO358" s="637" t="e">
        <f t="shared" si="915"/>
        <v>#DIV/0!</v>
      </c>
      <c r="AQ358" s="631">
        <f t="shared" si="916"/>
        <v>1.2277156409084227</v>
      </c>
      <c r="AR358" s="631">
        <f t="shared" si="916"/>
        <v>1.2277156409084227</v>
      </c>
      <c r="AS358" s="631">
        <f t="shared" si="916"/>
        <v>1.2277156409084227</v>
      </c>
      <c r="AT358" s="631">
        <f t="shared" si="916"/>
        <v>0</v>
      </c>
      <c r="AU358" s="631" t="e">
        <f t="shared" si="917"/>
        <v>#DIV/0!</v>
      </c>
      <c r="AW358" s="572">
        <f t="shared" si="918"/>
        <v>814520.86027027457</v>
      </c>
      <c r="AX358" s="572">
        <f t="shared" si="919"/>
        <v>814520.86027027457</v>
      </c>
      <c r="AY358" s="572">
        <f t="shared" si="920"/>
        <v>814520.86027027457</v>
      </c>
      <c r="AZ358" s="572" t="e">
        <f t="shared" si="921"/>
        <v>#DIV/0!</v>
      </c>
      <c r="BA358" s="572">
        <f t="shared" si="922"/>
        <v>814520.86027027445</v>
      </c>
      <c r="BC358" s="621"/>
      <c r="BD358" s="638">
        <v>1.280148592013407</v>
      </c>
      <c r="BE358" s="638">
        <v>1.2712689742118923</v>
      </c>
      <c r="BF358" s="638">
        <v>1.0982921341698759</v>
      </c>
      <c r="BG358" s="638">
        <v>1.2025265142792099</v>
      </c>
      <c r="BH358" s="629"/>
      <c r="BI358" s="638">
        <v>1.0031086697355989</v>
      </c>
      <c r="BJ358" s="638">
        <v>0.99807855439265292</v>
      </c>
      <c r="BK358" s="638">
        <v>0.98849647098168369</v>
      </c>
      <c r="BL358" s="638">
        <v>0.99385430570869615</v>
      </c>
      <c r="BN358" s="638">
        <v>1</v>
      </c>
      <c r="BO358" s="638">
        <v>1</v>
      </c>
      <c r="BP358" s="638">
        <v>1</v>
      </c>
      <c r="BQ358" s="638">
        <v>1</v>
      </c>
      <c r="BT358" s="630">
        <f t="shared" si="923"/>
        <v>0.85562006118741329</v>
      </c>
      <c r="BU358" s="630">
        <f t="shared" si="924"/>
        <v>1.0840053454241101</v>
      </c>
      <c r="BV358" s="630">
        <f t="shared" si="925"/>
        <v>1</v>
      </c>
      <c r="BW358" s="630">
        <f t="shared" si="926"/>
        <v>1</v>
      </c>
      <c r="BX358" s="630" t="e">
        <f>#REF!</f>
        <v>#REF!</v>
      </c>
      <c r="BY358" s="630" t="e">
        <f>#REF!</f>
        <v>#REF!</v>
      </c>
      <c r="BZ358" s="630">
        <f t="shared" si="927"/>
        <v>1</v>
      </c>
      <c r="CA358" s="630" t="e">
        <f t="shared" si="928"/>
        <v>#REF!</v>
      </c>
      <c r="CB358" s="630">
        <f t="shared" si="929"/>
        <v>0.9274967199792602</v>
      </c>
      <c r="CC358" s="630"/>
      <c r="CD358" s="630" t="e">
        <f t="shared" si="930"/>
        <v>#REF!</v>
      </c>
      <c r="CG358" s="575"/>
      <c r="CI358" s="621">
        <f t="shared" si="881"/>
        <v>0.43013902238830815</v>
      </c>
      <c r="CJ358" s="621">
        <f t="shared" si="882"/>
        <v>0.52310444426634617</v>
      </c>
      <c r="CK358" s="621">
        <f t="shared" si="883"/>
        <v>4.6756533345345588E-2</v>
      </c>
      <c r="CL358" s="621">
        <f t="shared" si="884"/>
        <v>0</v>
      </c>
      <c r="CN358" s="621">
        <f t="shared" si="885"/>
        <v>0.44800927817317632</v>
      </c>
      <c r="CO358" s="621">
        <f t="shared" si="885"/>
        <v>0.50460303803020268</v>
      </c>
      <c r="CP358" s="621">
        <f t="shared" si="885"/>
        <v>4.6922637416800049E-2</v>
      </c>
      <c r="CQ358" s="621" t="e">
        <f t="shared" si="885"/>
        <v>#DIV/0!</v>
      </c>
      <c r="CR358" s="621" t="e">
        <f t="shared" si="886"/>
        <v>#DIV/0!</v>
      </c>
      <c r="CS358" s="621"/>
      <c r="CT358" s="621" t="e">
        <f t="shared" si="887"/>
        <v>#DIV/0!</v>
      </c>
      <c r="CU358" s="621" t="e">
        <f t="shared" si="887"/>
        <v>#DIV/0!</v>
      </c>
      <c r="CV358" s="621" t="e">
        <f t="shared" si="887"/>
        <v>#DIV/0!</v>
      </c>
      <c r="CW358" s="621" t="e">
        <f t="shared" si="887"/>
        <v>#DIV/0!</v>
      </c>
      <c r="CZ358" s="621">
        <f t="shared" si="931"/>
        <v>6.4227565563645282E-3</v>
      </c>
      <c r="DA358" s="621">
        <f t="shared" si="932"/>
        <v>-7.8876753166259566E-3</v>
      </c>
      <c r="DB358" s="621">
        <f t="shared" si="933"/>
        <v>-9.6976555782382103E-3</v>
      </c>
      <c r="DC358" s="621">
        <f t="shared" si="934"/>
        <v>-2.6482329041547608E-2</v>
      </c>
      <c r="DE358" s="621">
        <f t="shared" si="888"/>
        <v>0.65597098182826474</v>
      </c>
      <c r="DF358" s="621">
        <f t="shared" si="889"/>
        <v>0.2148359417660993</v>
      </c>
      <c r="DG358" s="621">
        <f t="shared" si="890"/>
        <v>0.1291930764056359</v>
      </c>
      <c r="DH358" s="621">
        <f t="shared" si="891"/>
        <v>0</v>
      </c>
      <c r="DI358" s="621"/>
      <c r="DK358" s="621">
        <f t="shared" si="863"/>
        <v>-3.2649520392092471E-2</v>
      </c>
      <c r="DL358" s="621">
        <f t="shared" si="863"/>
        <v>8.0989282292171352E-2</v>
      </c>
      <c r="DM358" s="621">
        <f t="shared" si="863"/>
        <v>3.9930741119407448E-2</v>
      </c>
      <c r="DN358" s="621" t="e">
        <f t="shared" si="863"/>
        <v>#DIV/0!</v>
      </c>
      <c r="DP358" s="621">
        <f t="shared" si="892"/>
        <v>-9.7784621274679966E-4</v>
      </c>
      <c r="DQ358" s="621">
        <f t="shared" si="893"/>
        <v>3.8632588630681123E-3</v>
      </c>
      <c r="DR358" s="621">
        <f t="shared" si="894"/>
        <v>6.467698416640349E-3</v>
      </c>
      <c r="DS358" s="621">
        <f t="shared" si="895"/>
        <v>2.7612834501242987E-3</v>
      </c>
      <c r="DU358" s="621">
        <f t="shared" si="896"/>
        <v>0</v>
      </c>
      <c r="DV358" s="621">
        <f t="shared" si="897"/>
        <v>0</v>
      </c>
      <c r="DW358" s="621">
        <f t="shared" si="898"/>
        <v>0</v>
      </c>
      <c r="DX358" s="621">
        <f t="shared" si="899"/>
        <v>0</v>
      </c>
      <c r="EB358" s="621" t="e">
        <f t="shared" si="872"/>
        <v>#DIV/0!</v>
      </c>
      <c r="EC358" s="621">
        <f t="shared" si="873"/>
        <v>1</v>
      </c>
      <c r="ED358" s="621">
        <f t="shared" si="857"/>
        <v>1</v>
      </c>
      <c r="EE358" s="621"/>
      <c r="EF358" s="621" t="e">
        <f t="shared" si="874"/>
        <v>#DIV/0!</v>
      </c>
      <c r="EG358" s="621">
        <f t="shared" si="875"/>
        <v>1</v>
      </c>
      <c r="EH358" s="621">
        <f t="shared" si="858"/>
        <v>1</v>
      </c>
      <c r="EI358" s="621"/>
      <c r="EJ358" s="621" t="e">
        <f t="shared" si="876"/>
        <v>#DIV/0!</v>
      </c>
      <c r="EK358" s="621">
        <f t="shared" si="877"/>
        <v>1</v>
      </c>
      <c r="EL358" s="621">
        <f t="shared" si="859"/>
        <v>1</v>
      </c>
      <c r="EM358" s="621"/>
      <c r="EZ358" s="572">
        <f t="shared" si="879"/>
        <v>1995</v>
      </c>
      <c r="FA358" s="631" t="e">
        <f t="shared" si="850"/>
        <v>#REF!</v>
      </c>
      <c r="FB358" s="631">
        <f t="shared" si="851"/>
        <v>0.93062664547434959</v>
      </c>
      <c r="FC358" s="631" t="e">
        <f t="shared" si="852"/>
        <v>#REF!</v>
      </c>
      <c r="FD358" s="631" t="e">
        <f t="shared" si="853"/>
        <v>#REF!</v>
      </c>
      <c r="FE358" s="631">
        <f t="shared" si="854"/>
        <v>1</v>
      </c>
      <c r="FG358" s="572">
        <f t="shared" si="880"/>
        <v>26</v>
      </c>
      <c r="FH358" s="621">
        <f t="shared" si="860"/>
        <v>0.80241466391996541</v>
      </c>
      <c r="FI358" s="621">
        <f t="shared" si="861"/>
        <v>0.92418219530841483</v>
      </c>
      <c r="FJ358" s="621" t="e">
        <f t="shared" si="856"/>
        <v>#REF!</v>
      </c>
    </row>
    <row r="359" spans="1:166" hidden="1" x14ac:dyDescent="0.2">
      <c r="A359" s="615" t="s">
        <v>537</v>
      </c>
      <c r="B359" s="571">
        <f t="shared" si="862"/>
        <v>1974</v>
      </c>
      <c r="D359" s="428">
        <f>Conversion_factors!$O36*D198+D279</f>
        <v>739.39384951534748</v>
      </c>
      <c r="E359" s="428">
        <f>Conversion_factors!$O36*E198+E279</f>
        <v>928.77002643339529</v>
      </c>
      <c r="F359" s="428">
        <f>Conversion_factors!$O36*F198+F279</f>
        <v>101.56829301919996</v>
      </c>
      <c r="G359" s="428">
        <v>0</v>
      </c>
      <c r="H359" s="626">
        <f t="shared" si="900"/>
        <v>1769.7321689679427</v>
      </c>
      <c r="J359" s="635">
        <f t="shared" si="901"/>
        <v>267473.98259999999</v>
      </c>
      <c r="K359" s="635">
        <f t="shared" si="901"/>
        <v>95290.186050000018</v>
      </c>
      <c r="L359" s="635">
        <f t="shared" si="901"/>
        <v>66822.100000000006</v>
      </c>
      <c r="M359" s="635">
        <f t="shared" si="901"/>
        <v>0</v>
      </c>
      <c r="N359" s="635">
        <f t="shared" si="902"/>
        <v>429586.26864999998</v>
      </c>
      <c r="O359" s="636"/>
      <c r="R359" s="634">
        <f t="shared" si="903"/>
        <v>173824.15297678803</v>
      </c>
      <c r="S359" s="634">
        <f t="shared" si="903"/>
        <v>61926.53100736309</v>
      </c>
      <c r="T359" s="634">
        <f t="shared" si="903"/>
        <v>43425.886958136718</v>
      </c>
      <c r="U359" s="634">
        <f t="shared" si="903"/>
        <v>0</v>
      </c>
      <c r="V359" s="634">
        <f t="shared" si="903"/>
        <v>279176.5709422878</v>
      </c>
      <c r="X359" s="641">
        <f t="shared" si="904"/>
        <v>2.7643580221448705</v>
      </c>
      <c r="Y359" s="641">
        <f t="shared" si="905"/>
        <v>9.7467542559530465</v>
      </c>
      <c r="Z359" s="641">
        <f t="shared" si="906"/>
        <v>1.5199805606109349</v>
      </c>
      <c r="AA359" s="641" t="e">
        <f t="shared" si="907"/>
        <v>#DIV/0!</v>
      </c>
      <c r="AB359" s="641">
        <f t="shared" si="908"/>
        <v>4.1196199648779039</v>
      </c>
      <c r="AE359" s="641">
        <f t="shared" si="909"/>
        <v>4.2536887817545355E-3</v>
      </c>
      <c r="AF359" s="641">
        <f t="shared" si="910"/>
        <v>1.4997934024803749E-2</v>
      </c>
      <c r="AG359" s="641">
        <f t="shared" si="911"/>
        <v>2.338888164037121E-3</v>
      </c>
      <c r="AH359" s="641" t="e">
        <f t="shared" si="912"/>
        <v>#DIV/0!</v>
      </c>
      <c r="AI359" s="641">
        <f t="shared" si="913"/>
        <v>6.3391142136128139E-3</v>
      </c>
      <c r="AK359" s="637">
        <f t="shared" si="914"/>
        <v>2.7643580221448703E-3</v>
      </c>
      <c r="AL359" s="637">
        <f t="shared" si="914"/>
        <v>9.7467542559530468E-3</v>
      </c>
      <c r="AM359" s="637">
        <f t="shared" si="914"/>
        <v>1.5199805606109346E-3</v>
      </c>
      <c r="AN359" s="637"/>
      <c r="AO359" s="637" t="e">
        <f t="shared" si="915"/>
        <v>#DIV/0!</v>
      </c>
      <c r="AQ359" s="631">
        <f t="shared" si="916"/>
        <v>1.5387618925185713</v>
      </c>
      <c r="AR359" s="631">
        <f t="shared" si="916"/>
        <v>1.5387618925185713</v>
      </c>
      <c r="AS359" s="631">
        <f t="shared" si="916"/>
        <v>1.5387618925185715</v>
      </c>
      <c r="AT359" s="631">
        <f t="shared" si="916"/>
        <v>0</v>
      </c>
      <c r="AU359" s="631" t="e">
        <f t="shared" si="917"/>
        <v>#DIV/0!</v>
      </c>
      <c r="AW359" s="572">
        <f t="shared" si="918"/>
        <v>649873.12518069195</v>
      </c>
      <c r="AX359" s="572">
        <f t="shared" si="919"/>
        <v>649873.12518069195</v>
      </c>
      <c r="AY359" s="572">
        <f t="shared" si="920"/>
        <v>649873.12518069195</v>
      </c>
      <c r="AZ359" s="572" t="e">
        <f t="shared" si="921"/>
        <v>#DIV/0!</v>
      </c>
      <c r="BA359" s="572">
        <f t="shared" si="922"/>
        <v>649873.12518069195</v>
      </c>
      <c r="BC359" s="621"/>
      <c r="BD359" s="638">
        <v>1.1871120844308085</v>
      </c>
      <c r="BE359" s="638">
        <v>1.2327824259030105</v>
      </c>
      <c r="BF359" s="638">
        <v>1.0632762032032408</v>
      </c>
      <c r="BG359" s="638">
        <v>1.1384611031245351</v>
      </c>
      <c r="BH359" s="629"/>
      <c r="BI359" s="638">
        <v>1.0015049187316036</v>
      </c>
      <c r="BJ359" s="638">
        <v>0.9979256068241299</v>
      </c>
      <c r="BK359" s="638">
        <v>0.9934180117076028</v>
      </c>
      <c r="BL359" s="638">
        <v>0.99782945363356124</v>
      </c>
      <c r="BN359" s="638">
        <v>1</v>
      </c>
      <c r="BO359" s="638">
        <v>1</v>
      </c>
      <c r="BP359" s="638">
        <v>1</v>
      </c>
      <c r="BQ359" s="638">
        <v>1</v>
      </c>
      <c r="BT359" s="630">
        <f t="shared" si="923"/>
        <v>0.88461941037220848</v>
      </c>
      <c r="BU359" s="630">
        <f t="shared" si="924"/>
        <v>1.0657527145984096</v>
      </c>
      <c r="BV359" s="630">
        <f t="shared" si="925"/>
        <v>1</v>
      </c>
      <c r="BW359" s="630">
        <f t="shared" si="926"/>
        <v>1</v>
      </c>
      <c r="BX359" s="630" t="e">
        <f>#REF!</f>
        <v>#REF!</v>
      </c>
      <c r="BY359" s="630" t="e">
        <f>#REF!</f>
        <v>#REF!</v>
      </c>
      <c r="BZ359" s="630">
        <f t="shared" si="927"/>
        <v>1</v>
      </c>
      <c r="CA359" s="630" t="e">
        <f t="shared" si="928"/>
        <v>#REF!</v>
      </c>
      <c r="CB359" s="630">
        <f t="shared" si="929"/>
        <v>0.9427855379906257</v>
      </c>
      <c r="CC359" s="630"/>
      <c r="CD359" s="630" t="e">
        <f t="shared" si="930"/>
        <v>#REF!</v>
      </c>
      <c r="CG359" s="575"/>
      <c r="CI359" s="621">
        <f t="shared" si="881"/>
        <v>0.41779985835175326</v>
      </c>
      <c r="CJ359" s="621">
        <f t="shared" si="882"/>
        <v>0.52480824088484956</v>
      </c>
      <c r="CK359" s="621">
        <f t="shared" si="883"/>
        <v>5.7391900763397258E-2</v>
      </c>
      <c r="CL359" s="621">
        <f t="shared" si="884"/>
        <v>0</v>
      </c>
      <c r="CN359" s="621">
        <f t="shared" si="885"/>
        <v>0.42393951219729009</v>
      </c>
      <c r="CO359" s="621">
        <f t="shared" si="885"/>
        <v>0.52395588087605161</v>
      </c>
      <c r="CP359" s="621">
        <f t="shared" si="885"/>
        <v>5.1892701590460742E-2</v>
      </c>
      <c r="CQ359" s="621" t="e">
        <f t="shared" si="885"/>
        <v>#DIV/0!</v>
      </c>
      <c r="CR359" s="621" t="e">
        <f t="shared" si="886"/>
        <v>#DIV/0!</v>
      </c>
      <c r="CS359" s="621"/>
      <c r="CT359" s="621" t="e">
        <f t="shared" si="887"/>
        <v>#DIV/0!</v>
      </c>
      <c r="CU359" s="621" t="e">
        <f t="shared" si="887"/>
        <v>#DIV/0!</v>
      </c>
      <c r="CV359" s="621" t="e">
        <f t="shared" si="887"/>
        <v>#DIV/0!</v>
      </c>
      <c r="CW359" s="621" t="e">
        <f t="shared" si="887"/>
        <v>#DIV/0!</v>
      </c>
      <c r="CZ359" s="621">
        <f t="shared" si="931"/>
        <v>-7.5452620887060257E-2</v>
      </c>
      <c r="DA359" s="621">
        <f t="shared" si="932"/>
        <v>-3.0741844413168073E-2</v>
      </c>
      <c r="DB359" s="621">
        <f t="shared" si="933"/>
        <v>-3.2401468673383164E-2</v>
      </c>
      <c r="DC359" s="621">
        <f t="shared" si="934"/>
        <v>-5.4747331133488786E-2</v>
      </c>
      <c r="DE359" s="621">
        <f t="shared" si="888"/>
        <v>0.62263159257988543</v>
      </c>
      <c r="DF359" s="621">
        <f t="shared" si="889"/>
        <v>0.22181851005027467</v>
      </c>
      <c r="DG359" s="621">
        <f t="shared" si="890"/>
        <v>0.15554989736983998</v>
      </c>
      <c r="DH359" s="621">
        <f t="shared" si="891"/>
        <v>0</v>
      </c>
      <c r="DI359" s="621"/>
      <c r="DK359" s="621">
        <f t="shared" si="863"/>
        <v>-5.2161553246813236E-2</v>
      </c>
      <c r="DL359" s="621">
        <f t="shared" si="863"/>
        <v>3.1984849927643319E-2</v>
      </c>
      <c r="DM359" s="621">
        <f t="shared" si="863"/>
        <v>0.18565856183361965</v>
      </c>
      <c r="DN359" s="621" t="e">
        <f t="shared" si="863"/>
        <v>#DIV/0!</v>
      </c>
      <c r="DP359" s="621">
        <f t="shared" si="892"/>
        <v>-1.6000603361975856E-3</v>
      </c>
      <c r="DQ359" s="621">
        <f t="shared" si="893"/>
        <v>-1.5325375747632144E-4</v>
      </c>
      <c r="DR359" s="621">
        <f t="shared" si="894"/>
        <v>4.9664613534247306E-3</v>
      </c>
      <c r="DS359" s="621">
        <f t="shared" si="895"/>
        <v>3.9917513858088397E-3</v>
      </c>
      <c r="DU359" s="621">
        <f t="shared" si="896"/>
        <v>0</v>
      </c>
      <c r="DV359" s="621">
        <f t="shared" si="897"/>
        <v>0</v>
      </c>
      <c r="DW359" s="621">
        <f t="shared" si="898"/>
        <v>0</v>
      </c>
      <c r="DX359" s="621">
        <f t="shared" si="899"/>
        <v>0</v>
      </c>
      <c r="EB359" s="621" t="e">
        <f t="shared" si="872"/>
        <v>#DIV/0!</v>
      </c>
      <c r="EC359" s="621">
        <f t="shared" si="873"/>
        <v>1</v>
      </c>
      <c r="ED359" s="621">
        <f t="shared" si="857"/>
        <v>1</v>
      </c>
      <c r="EE359" s="621"/>
      <c r="EF359" s="621" t="e">
        <f t="shared" si="874"/>
        <v>#DIV/0!</v>
      </c>
      <c r="EG359" s="621">
        <f t="shared" si="875"/>
        <v>1</v>
      </c>
      <c r="EH359" s="621">
        <f t="shared" si="858"/>
        <v>1</v>
      </c>
      <c r="EI359" s="621"/>
      <c r="EJ359" s="621" t="e">
        <f t="shared" si="876"/>
        <v>#DIV/0!</v>
      </c>
      <c r="EK359" s="621">
        <f t="shared" si="877"/>
        <v>1</v>
      </c>
      <c r="EL359" s="621">
        <f t="shared" si="859"/>
        <v>1</v>
      </c>
      <c r="EM359" s="621"/>
      <c r="EZ359" s="572">
        <f t="shared" si="879"/>
        <v>1996</v>
      </c>
      <c r="FA359" s="631" t="e">
        <f t="shared" si="850"/>
        <v>#REF!</v>
      </c>
      <c r="FB359" s="631">
        <f t="shared" si="851"/>
        <v>0.96775969154653363</v>
      </c>
      <c r="FC359" s="631" t="e">
        <f t="shared" si="852"/>
        <v>#REF!</v>
      </c>
      <c r="FD359" s="631" t="e">
        <f t="shared" si="853"/>
        <v>#REF!</v>
      </c>
      <c r="FE359" s="631">
        <f t="shared" si="854"/>
        <v>1</v>
      </c>
      <c r="FG359" s="572">
        <f t="shared" si="880"/>
        <v>27</v>
      </c>
      <c r="FH359" s="621">
        <f t="shared" si="860"/>
        <v>0.78986443686734653</v>
      </c>
      <c r="FI359" s="621">
        <f t="shared" si="861"/>
        <v>0.93664491305485509</v>
      </c>
      <c r="FJ359" s="621" t="e">
        <f t="shared" si="856"/>
        <v>#REF!</v>
      </c>
    </row>
    <row r="360" spans="1:166" hidden="1" x14ac:dyDescent="0.2">
      <c r="A360" s="615" t="s">
        <v>537</v>
      </c>
      <c r="B360" s="571">
        <f t="shared" si="862"/>
        <v>1975</v>
      </c>
      <c r="D360" s="428">
        <f>Conversion_factors!$O37*D199+D280</f>
        <v>697.71382019906764</v>
      </c>
      <c r="E360" s="428">
        <f>Conversion_factors!$O37*E199+E280</f>
        <v>813.37864204785774</v>
      </c>
      <c r="F360" s="428">
        <f>Conversion_factors!$O37*F199+F280</f>
        <v>113.49614566048696</v>
      </c>
      <c r="G360" s="428">
        <v>0</v>
      </c>
      <c r="H360" s="626">
        <f t="shared" si="900"/>
        <v>1624.5886079074123</v>
      </c>
      <c r="J360" s="635">
        <f t="shared" si="901"/>
        <v>253073.07168000005</v>
      </c>
      <c r="K360" s="635">
        <f t="shared" si="901"/>
        <v>90464.403900000005</v>
      </c>
      <c r="L360" s="635">
        <f t="shared" si="901"/>
        <v>74745.600000000006</v>
      </c>
      <c r="M360" s="635">
        <f t="shared" si="901"/>
        <v>0</v>
      </c>
      <c r="N360" s="635">
        <f t="shared" si="902"/>
        <v>418283.07558000006</v>
      </c>
      <c r="O360" s="636"/>
      <c r="R360" s="634">
        <f t="shared" si="903"/>
        <v>148873.8570671668</v>
      </c>
      <c r="S360" s="634">
        <f t="shared" si="903"/>
        <v>53216.980560082979</v>
      </c>
      <c r="T360" s="634">
        <f t="shared" si="903"/>
        <v>43970.169156796248</v>
      </c>
      <c r="U360" s="634">
        <f t="shared" si="903"/>
        <v>0</v>
      </c>
      <c r="V360" s="634">
        <f t="shared" si="903"/>
        <v>246061.00678404601</v>
      </c>
      <c r="X360" s="641">
        <f t="shared" si="904"/>
        <v>2.7569658658954301</v>
      </c>
      <c r="Y360" s="641">
        <f t="shared" si="905"/>
        <v>8.9911457654324725</v>
      </c>
      <c r="Z360" s="641">
        <f t="shared" si="906"/>
        <v>1.5184324650613139</v>
      </c>
      <c r="AA360" s="641" t="e">
        <f t="shared" si="907"/>
        <v>#DIV/0!</v>
      </c>
      <c r="AB360" s="641">
        <f t="shared" si="908"/>
        <v>3.8839453536453123</v>
      </c>
      <c r="AE360" s="641">
        <f t="shared" si="909"/>
        <v>4.6866107585583879E-3</v>
      </c>
      <c r="AF360" s="641">
        <f t="shared" si="910"/>
        <v>1.528419375709484E-2</v>
      </c>
      <c r="AG360" s="641">
        <f t="shared" si="911"/>
        <v>2.5812078469783289E-3</v>
      </c>
      <c r="AH360" s="641" t="e">
        <f t="shared" si="912"/>
        <v>#DIV/0!</v>
      </c>
      <c r="AI360" s="641">
        <f t="shared" si="913"/>
        <v>6.6023813733852715E-3</v>
      </c>
      <c r="AK360" s="637">
        <f t="shared" si="914"/>
        <v>2.7569658658954301E-3</v>
      </c>
      <c r="AL360" s="637">
        <f t="shared" si="914"/>
        <v>8.9911457654324716E-3</v>
      </c>
      <c r="AM360" s="637">
        <f t="shared" si="914"/>
        <v>1.518432465061314E-3</v>
      </c>
      <c r="AN360" s="637"/>
      <c r="AO360" s="637" t="e">
        <f t="shared" si="915"/>
        <v>#DIV/0!</v>
      </c>
      <c r="AQ360" s="631">
        <f t="shared" si="916"/>
        <v>1.6999161348108427</v>
      </c>
      <c r="AR360" s="631">
        <f t="shared" si="916"/>
        <v>1.6999161348108425</v>
      </c>
      <c r="AS360" s="631">
        <f t="shared" si="916"/>
        <v>1.6999161348108427</v>
      </c>
      <c r="AT360" s="631">
        <f t="shared" si="916"/>
        <v>0</v>
      </c>
      <c r="AU360" s="631" t="e">
        <f t="shared" si="917"/>
        <v>#DIV/0!</v>
      </c>
      <c r="AW360" s="572">
        <f t="shared" si="918"/>
        <v>588264.3146458955</v>
      </c>
      <c r="AX360" s="572">
        <f t="shared" si="919"/>
        <v>588264.3146458955</v>
      </c>
      <c r="AY360" s="572">
        <f t="shared" si="920"/>
        <v>588264.3146458955</v>
      </c>
      <c r="AZ360" s="572" t="e">
        <f t="shared" si="921"/>
        <v>#DIV/0!</v>
      </c>
      <c r="BA360" s="572">
        <f t="shared" si="922"/>
        <v>588264.3146458955</v>
      </c>
      <c r="BD360" s="638">
        <v>1.1607913180291307</v>
      </c>
      <c r="BE360" s="638">
        <v>1.2024959774970534</v>
      </c>
      <c r="BF360" s="638">
        <v>1.0228566536019148</v>
      </c>
      <c r="BG360" s="638">
        <v>1.1297478999042261</v>
      </c>
      <c r="BH360" s="629"/>
      <c r="BI360" s="638">
        <v>1.0009360794912201</v>
      </c>
      <c r="BJ360" s="638">
        <v>0.99820120241314125</v>
      </c>
      <c r="BK360" s="638">
        <v>0.99239994479579952</v>
      </c>
      <c r="BL360" s="638">
        <v>0.99489534797148049</v>
      </c>
      <c r="BN360" s="638">
        <v>1</v>
      </c>
      <c r="BO360" s="638">
        <v>1</v>
      </c>
      <c r="BP360" s="638">
        <v>1</v>
      </c>
      <c r="BQ360" s="638">
        <v>1</v>
      </c>
      <c r="BT360" s="630">
        <f t="shared" si="923"/>
        <v>0.86134347089600249</v>
      </c>
      <c r="BU360" s="630">
        <f t="shared" si="924"/>
        <v>1.0047832905193845</v>
      </c>
      <c r="BV360" s="630">
        <f t="shared" si="925"/>
        <v>1</v>
      </c>
      <c r="BW360" s="630">
        <f t="shared" si="926"/>
        <v>1</v>
      </c>
      <c r="BX360" s="630" t="e">
        <f>#REF!</f>
        <v>#REF!</v>
      </c>
      <c r="BY360" s="630" t="e">
        <f>#REF!</f>
        <v>#REF!</v>
      </c>
      <c r="BZ360" s="630">
        <f t="shared" si="927"/>
        <v>1</v>
      </c>
      <c r="CA360" s="630" t="e">
        <f t="shared" si="928"/>
        <v>#REF!</v>
      </c>
      <c r="CB360" s="630">
        <f t="shared" si="929"/>
        <v>0.86546352695427309</v>
      </c>
      <c r="CC360" s="630"/>
      <c r="CD360" s="630" t="e">
        <f t="shared" si="930"/>
        <v>#REF!</v>
      </c>
      <c r="CG360" s="575"/>
      <c r="CI360" s="621">
        <f t="shared" si="881"/>
        <v>0.42947107766425469</v>
      </c>
      <c r="CJ360" s="621">
        <f t="shared" si="882"/>
        <v>0.50066745395657319</v>
      </c>
      <c r="CK360" s="621">
        <f t="shared" si="883"/>
        <v>6.9861468379172134E-2</v>
      </c>
      <c r="CL360" s="621">
        <f t="shared" si="884"/>
        <v>0</v>
      </c>
      <c r="CN360" s="621">
        <f t="shared" si="885"/>
        <v>0.42360867133494007</v>
      </c>
      <c r="CO360" s="621">
        <f t="shared" si="885"/>
        <v>0.51264311679222452</v>
      </c>
      <c r="CP360" s="621">
        <f t="shared" si="885"/>
        <v>6.3422511494426723E-2</v>
      </c>
      <c r="CQ360" s="621" t="e">
        <f t="shared" si="885"/>
        <v>#DIV/0!</v>
      </c>
      <c r="CR360" s="621" t="e">
        <f t="shared" si="886"/>
        <v>#DIV/0!</v>
      </c>
      <c r="CS360" s="621"/>
      <c r="CT360" s="621" t="e">
        <f t="shared" si="887"/>
        <v>#DIV/0!</v>
      </c>
      <c r="CU360" s="621" t="e">
        <f t="shared" si="887"/>
        <v>#DIV/0!</v>
      </c>
      <c r="CV360" s="621" t="e">
        <f t="shared" si="887"/>
        <v>#DIV/0!</v>
      </c>
      <c r="CW360" s="621" t="e">
        <f t="shared" si="887"/>
        <v>#DIV/0!</v>
      </c>
      <c r="CZ360" s="621">
        <f t="shared" si="931"/>
        <v>-2.2421594556943585E-2</v>
      </c>
      <c r="DA360" s="621">
        <f t="shared" si="932"/>
        <v>-2.4874371614429906E-2</v>
      </c>
      <c r="DB360" s="621">
        <f t="shared" si="933"/>
        <v>-3.8755545695227801E-2</v>
      </c>
      <c r="DC360" s="621">
        <f t="shared" si="934"/>
        <v>-7.6829305134212371E-3</v>
      </c>
      <c r="DE360" s="621">
        <f t="shared" si="888"/>
        <v>0.60502823674872241</v>
      </c>
      <c r="DF360" s="621">
        <f t="shared" si="889"/>
        <v>0.21627555400026685</v>
      </c>
      <c r="DG360" s="621">
        <f t="shared" si="890"/>
        <v>0.17869620925101068</v>
      </c>
      <c r="DH360" s="621">
        <f t="shared" si="891"/>
        <v>0</v>
      </c>
      <c r="DI360" s="621"/>
      <c r="DK360" s="621">
        <f t="shared" si="863"/>
        <v>-2.8679870447328667E-2</v>
      </c>
      <c r="DL360" s="621">
        <f t="shared" si="863"/>
        <v>-2.5306217604658333E-2</v>
      </c>
      <c r="DM360" s="621">
        <f t="shared" si="863"/>
        <v>0.13872064546479806</v>
      </c>
      <c r="DN360" s="621" t="e">
        <f t="shared" si="863"/>
        <v>#DIV/0!</v>
      </c>
      <c r="DP360" s="621">
        <f t="shared" si="892"/>
        <v>-5.681458341989915E-4</v>
      </c>
      <c r="DQ360" s="621">
        <f t="shared" si="893"/>
        <v>2.7613034351048224E-4</v>
      </c>
      <c r="DR360" s="621">
        <f t="shared" si="894"/>
        <v>-1.0253376928753908E-3</v>
      </c>
      <c r="DS360" s="621">
        <f t="shared" si="895"/>
        <v>-2.9448198567997509E-3</v>
      </c>
      <c r="DU360" s="621">
        <f t="shared" si="896"/>
        <v>0</v>
      </c>
      <c r="DV360" s="621">
        <f t="shared" si="897"/>
        <v>0</v>
      </c>
      <c r="DW360" s="621">
        <f t="shared" si="898"/>
        <v>0</v>
      </c>
      <c r="DX360" s="621">
        <f t="shared" si="899"/>
        <v>0</v>
      </c>
      <c r="EB360" s="621" t="e">
        <f t="shared" si="872"/>
        <v>#DIV/0!</v>
      </c>
      <c r="EC360" s="621">
        <f t="shared" si="873"/>
        <v>1</v>
      </c>
      <c r="ED360" s="621">
        <f t="shared" si="857"/>
        <v>1</v>
      </c>
      <c r="EE360" s="621"/>
      <c r="EF360" s="621" t="e">
        <f t="shared" si="874"/>
        <v>#DIV/0!</v>
      </c>
      <c r="EG360" s="621">
        <f t="shared" si="875"/>
        <v>1</v>
      </c>
      <c r="EH360" s="621">
        <f t="shared" si="858"/>
        <v>1</v>
      </c>
      <c r="EI360" s="621"/>
      <c r="EJ360" s="621" t="e">
        <f t="shared" si="876"/>
        <v>#DIV/0!</v>
      </c>
      <c r="EK360" s="621">
        <f t="shared" si="877"/>
        <v>1</v>
      </c>
      <c r="EL360" s="621">
        <f t="shared" si="859"/>
        <v>1</v>
      </c>
      <c r="EM360" s="621"/>
      <c r="EZ360" s="572">
        <f t="shared" si="879"/>
        <v>1997</v>
      </c>
      <c r="FA360" s="631" t="e">
        <f t="shared" si="850"/>
        <v>#REF!</v>
      </c>
      <c r="FB360" s="631">
        <f t="shared" si="851"/>
        <v>0.99385341229570723</v>
      </c>
      <c r="FC360" s="631" t="e">
        <f t="shared" si="852"/>
        <v>#REF!</v>
      </c>
      <c r="FD360" s="631" t="e">
        <f t="shared" si="853"/>
        <v>#REF!</v>
      </c>
      <c r="FE360" s="631">
        <f t="shared" si="854"/>
        <v>1</v>
      </c>
      <c r="FG360" s="572">
        <f t="shared" si="880"/>
        <v>28</v>
      </c>
      <c r="FH360" s="621">
        <f t="shared" si="860"/>
        <v>0.78906178982624087</v>
      </c>
      <c r="FI360" s="621">
        <f t="shared" si="861"/>
        <v>0.96084667576930571</v>
      </c>
      <c r="FJ360" s="621" t="e">
        <f t="shared" si="856"/>
        <v>#REF!</v>
      </c>
    </row>
    <row r="361" spans="1:166" hidden="1" x14ac:dyDescent="0.2">
      <c r="A361" s="615" t="s">
        <v>537</v>
      </c>
      <c r="B361" s="571">
        <f t="shared" si="862"/>
        <v>1976</v>
      </c>
      <c r="D361" s="428">
        <f>Conversion_factors!$O38*D200+D281</f>
        <v>705.60318166213347</v>
      </c>
      <c r="E361" s="428">
        <f>Conversion_factors!$O38*E200+E281</f>
        <v>826.16071160595607</v>
      </c>
      <c r="F361" s="428">
        <f>Conversion_factors!$O38*F200+F281</f>
        <v>123.59650937654116</v>
      </c>
      <c r="G361" s="428">
        <v>0</v>
      </c>
      <c r="H361" s="626">
        <f t="shared" si="900"/>
        <v>1655.3604026446308</v>
      </c>
      <c r="J361" s="635">
        <f t="shared" si="901"/>
        <v>256228.14408</v>
      </c>
      <c r="K361" s="635">
        <f t="shared" si="901"/>
        <v>91605.088650000005</v>
      </c>
      <c r="L361" s="635">
        <f t="shared" si="901"/>
        <v>81432.899999999994</v>
      </c>
      <c r="M361" s="635">
        <f t="shared" si="901"/>
        <v>0</v>
      </c>
      <c r="N361" s="635">
        <f t="shared" si="902"/>
        <v>429266.13272999995</v>
      </c>
      <c r="O361" s="636"/>
      <c r="R361" s="634">
        <f t="shared" si="903"/>
        <v>149907.87788062374</v>
      </c>
      <c r="S361" s="634">
        <f t="shared" si="903"/>
        <v>53594.129918454164</v>
      </c>
      <c r="T361" s="634">
        <f t="shared" si="903"/>
        <v>47642.827342392244</v>
      </c>
      <c r="U361" s="634">
        <f t="shared" si="903"/>
        <v>0</v>
      </c>
      <c r="V361" s="634">
        <f t="shared" si="903"/>
        <v>251144.83514147013</v>
      </c>
      <c r="X361" s="641">
        <f t="shared" si="904"/>
        <v>2.7538082680013041</v>
      </c>
      <c r="Y361" s="641">
        <f t="shared" si="905"/>
        <v>9.0187207259032114</v>
      </c>
      <c r="Z361" s="641">
        <f t="shared" si="906"/>
        <v>1.5177711880154234</v>
      </c>
      <c r="AA361" s="641" t="e">
        <f t="shared" si="907"/>
        <v>#DIV/0!</v>
      </c>
      <c r="AB361" s="641">
        <f t="shared" si="908"/>
        <v>3.8562567051750625</v>
      </c>
      <c r="AE361" s="641">
        <f t="shared" si="909"/>
        <v>4.706911949110687E-3</v>
      </c>
      <c r="AF361" s="641">
        <f t="shared" si="910"/>
        <v>1.5415134322788635E-2</v>
      </c>
      <c r="AG361" s="641">
        <f t="shared" si="911"/>
        <v>2.5942312048001796E-3</v>
      </c>
      <c r="AH361" s="641" t="e">
        <f t="shared" si="912"/>
        <v>#DIV/0!</v>
      </c>
      <c r="AI361" s="641">
        <f t="shared" si="913"/>
        <v>6.5912579954597299E-3</v>
      </c>
      <c r="AK361" s="637">
        <f t="shared" si="914"/>
        <v>2.7538082680013047E-3</v>
      </c>
      <c r="AL361" s="637">
        <f t="shared" si="914"/>
        <v>9.0187207259032117E-3</v>
      </c>
      <c r="AM361" s="637">
        <f t="shared" si="914"/>
        <v>1.5177711880154235E-3</v>
      </c>
      <c r="AN361" s="637"/>
      <c r="AO361" s="637" t="e">
        <f t="shared" si="915"/>
        <v>#DIV/0!</v>
      </c>
      <c r="AQ361" s="631">
        <f t="shared" si="916"/>
        <v>1.7092373509819301</v>
      </c>
      <c r="AR361" s="631">
        <f t="shared" si="916"/>
        <v>1.7092373509819301</v>
      </c>
      <c r="AS361" s="631">
        <f t="shared" si="916"/>
        <v>1.7092373509819303</v>
      </c>
      <c r="AT361" s="631">
        <f t="shared" si="916"/>
        <v>0</v>
      </c>
      <c r="AU361" s="631" t="e">
        <f t="shared" si="917"/>
        <v>#DIV/0!</v>
      </c>
      <c r="AW361" s="572">
        <f t="shared" si="918"/>
        <v>585056.25296891376</v>
      </c>
      <c r="AX361" s="572">
        <f t="shared" si="919"/>
        <v>585056.25296891364</v>
      </c>
      <c r="AY361" s="572">
        <f t="shared" si="920"/>
        <v>585056.25296891364</v>
      </c>
      <c r="AZ361" s="572" t="e">
        <f t="shared" si="921"/>
        <v>#DIV/0!</v>
      </c>
      <c r="BA361" s="572">
        <f t="shared" si="922"/>
        <v>585056.25296891376</v>
      </c>
      <c r="BC361" s="621"/>
      <c r="BD361" s="638">
        <v>1.1988785684502601</v>
      </c>
      <c r="BE361" s="638">
        <v>1.1951142080118777</v>
      </c>
      <c r="BF361" s="638">
        <v>1.0332479158191017</v>
      </c>
      <c r="BG361" s="638">
        <v>1.1493844537131872</v>
      </c>
      <c r="BH361" s="629"/>
      <c r="BI361" s="638">
        <v>1.0002187166682484</v>
      </c>
      <c r="BJ361" s="638">
        <v>0.99844338905119479</v>
      </c>
      <c r="BK361" s="638">
        <v>0.99555948434401642</v>
      </c>
      <c r="BL361" s="638">
        <v>0.9986994618764593</v>
      </c>
      <c r="BN361" s="638">
        <v>1</v>
      </c>
      <c r="BO361" s="638">
        <v>1</v>
      </c>
      <c r="BP361" s="638">
        <v>1</v>
      </c>
      <c r="BQ361" s="638">
        <v>1</v>
      </c>
      <c r="BT361" s="630">
        <f t="shared" si="923"/>
        <v>0.88396017503473046</v>
      </c>
      <c r="BU361" s="630">
        <f t="shared" si="924"/>
        <v>0.99762018991245638</v>
      </c>
      <c r="BV361" s="630">
        <f t="shared" si="925"/>
        <v>1</v>
      </c>
      <c r="BW361" s="630">
        <f t="shared" si="926"/>
        <v>1</v>
      </c>
      <c r="BX361" s="630" t="e">
        <f>#REF!</f>
        <v>#REF!</v>
      </c>
      <c r="BY361" s="630" t="e">
        <f>#REF!</f>
        <v>#REF!</v>
      </c>
      <c r="BZ361" s="630">
        <f t="shared" si="927"/>
        <v>1</v>
      </c>
      <c r="CA361" s="630" t="e">
        <f t="shared" si="928"/>
        <v>#REF!</v>
      </c>
      <c r="CB361" s="630">
        <f t="shared" si="929"/>
        <v>0.88185651769319595</v>
      </c>
      <c r="CC361" s="630"/>
      <c r="CD361" s="630" t="e">
        <f t="shared" si="930"/>
        <v>#REF!</v>
      </c>
      <c r="CG361" s="575"/>
      <c r="CI361" s="621">
        <f t="shared" si="881"/>
        <v>0.42625350983075971</v>
      </c>
      <c r="CJ361" s="621">
        <f t="shared" si="882"/>
        <v>0.49908207921735248</v>
      </c>
      <c r="CK361" s="621">
        <f t="shared" si="883"/>
        <v>7.4664410951887791E-2</v>
      </c>
      <c r="CL361" s="621">
        <f t="shared" si="884"/>
        <v>0</v>
      </c>
      <c r="CN361" s="621">
        <f t="shared" si="885"/>
        <v>0.42786027737020688</v>
      </c>
      <c r="CO361" s="621">
        <f t="shared" si="885"/>
        <v>0.49987434757955868</v>
      </c>
      <c r="CP361" s="621">
        <f t="shared" si="885"/>
        <v>7.2236329604287594E-2</v>
      </c>
      <c r="CQ361" s="621" t="e">
        <f t="shared" si="885"/>
        <v>#DIV/0!</v>
      </c>
      <c r="CR361" s="621" t="e">
        <f t="shared" si="886"/>
        <v>#DIV/0!</v>
      </c>
      <c r="CS361" s="621"/>
      <c r="CT361" s="621" t="e">
        <f t="shared" si="887"/>
        <v>#DIV/0!</v>
      </c>
      <c r="CU361" s="621" t="e">
        <f t="shared" si="887"/>
        <v>#DIV/0!</v>
      </c>
      <c r="CV361" s="621" t="e">
        <f t="shared" si="887"/>
        <v>#DIV/0!</v>
      </c>
      <c r="CW361" s="621" t="e">
        <f t="shared" si="887"/>
        <v>#DIV/0!</v>
      </c>
      <c r="CZ361" s="621">
        <f t="shared" si="931"/>
        <v>3.228465030020377E-2</v>
      </c>
      <c r="DA361" s="621">
        <f t="shared" si="932"/>
        <v>-6.1576255005285074E-3</v>
      </c>
      <c r="DB361" s="621">
        <f t="shared" si="933"/>
        <v>1.0107803700767391E-2</v>
      </c>
      <c r="DC361" s="621">
        <f t="shared" si="934"/>
        <v>1.7232031028515928E-2</v>
      </c>
      <c r="DE361" s="621">
        <f t="shared" si="888"/>
        <v>0.59689811178549812</v>
      </c>
      <c r="DF361" s="621">
        <f t="shared" si="889"/>
        <v>0.21339929164087543</v>
      </c>
      <c r="DG361" s="621">
        <f t="shared" si="890"/>
        <v>0.18970259657362651</v>
      </c>
      <c r="DH361" s="621">
        <f t="shared" si="891"/>
        <v>0</v>
      </c>
      <c r="DI361" s="621"/>
      <c r="DK361" s="621">
        <f t="shared" si="863"/>
        <v>-1.3528697452299229E-2</v>
      </c>
      <c r="DL361" s="621">
        <f t="shared" si="863"/>
        <v>-1.3388288151910096E-2</v>
      </c>
      <c r="DM361" s="621">
        <f t="shared" si="863"/>
        <v>5.9770355617224061E-2</v>
      </c>
      <c r="DN361" s="621" t="e">
        <f t="shared" si="863"/>
        <v>#DIV/0!</v>
      </c>
      <c r="DP361" s="621">
        <f t="shared" si="892"/>
        <v>-7.1694888878810444E-4</v>
      </c>
      <c r="DQ361" s="621">
        <f t="shared" si="893"/>
        <v>2.42593639625862E-4</v>
      </c>
      <c r="DR361" s="621">
        <f t="shared" si="894"/>
        <v>3.1786787619862305E-3</v>
      </c>
      <c r="DS361" s="621">
        <f t="shared" si="895"/>
        <v>3.8163407160343608E-3</v>
      </c>
      <c r="DU361" s="621">
        <f t="shared" si="896"/>
        <v>0</v>
      </c>
      <c r="DV361" s="621">
        <f t="shared" si="897"/>
        <v>0</v>
      </c>
      <c r="DW361" s="621">
        <f t="shared" si="898"/>
        <v>0</v>
      </c>
      <c r="DX361" s="621">
        <f t="shared" si="899"/>
        <v>0</v>
      </c>
      <c r="EB361" s="621" t="e">
        <f t="shared" si="872"/>
        <v>#DIV/0!</v>
      </c>
      <c r="EC361" s="621">
        <f t="shared" si="873"/>
        <v>1</v>
      </c>
      <c r="ED361" s="621">
        <f t="shared" si="857"/>
        <v>1</v>
      </c>
      <c r="EE361" s="621"/>
      <c r="EF361" s="621" t="e">
        <f t="shared" si="874"/>
        <v>#DIV/0!</v>
      </c>
      <c r="EG361" s="621">
        <f t="shared" si="875"/>
        <v>1</v>
      </c>
      <c r="EH361" s="621">
        <f t="shared" si="858"/>
        <v>1</v>
      </c>
      <c r="EI361" s="621"/>
      <c r="EJ361" s="621" t="e">
        <f t="shared" si="876"/>
        <v>#DIV/0!</v>
      </c>
      <c r="EK361" s="621">
        <f t="shared" si="877"/>
        <v>1</v>
      </c>
      <c r="EL361" s="621">
        <f t="shared" si="859"/>
        <v>1</v>
      </c>
      <c r="EM361" s="621"/>
      <c r="EZ361" s="572">
        <f t="shared" si="879"/>
        <v>1998</v>
      </c>
      <c r="FA361" s="631" t="e">
        <f t="shared" si="850"/>
        <v>#REF!</v>
      </c>
      <c r="FB361" s="631">
        <f t="shared" si="851"/>
        <v>0.98132991772937284</v>
      </c>
      <c r="FC361" s="631" t="e">
        <f t="shared" si="852"/>
        <v>#REF!</v>
      </c>
      <c r="FD361" s="631" t="e">
        <f t="shared" si="853"/>
        <v>#REF!</v>
      </c>
      <c r="FE361" s="631">
        <f t="shared" si="854"/>
        <v>1</v>
      </c>
      <c r="FG361" s="572">
        <f t="shared" si="880"/>
        <v>29</v>
      </c>
      <c r="FH361" s="621">
        <f t="shared" si="860"/>
        <v>0.80196150871679117</v>
      </c>
      <c r="FI361" s="621">
        <f t="shared" si="861"/>
        <v>0.99093323241466891</v>
      </c>
      <c r="FJ361" s="621" t="e">
        <f t="shared" si="856"/>
        <v>#REF!</v>
      </c>
    </row>
    <row r="362" spans="1:166" hidden="1" x14ac:dyDescent="0.2">
      <c r="A362" s="615" t="s">
        <v>537</v>
      </c>
      <c r="B362" s="571">
        <f t="shared" si="862"/>
        <v>1977</v>
      </c>
      <c r="D362" s="428">
        <f>Conversion_factors!$O39*D201+D282</f>
        <v>721.70396745503524</v>
      </c>
      <c r="E362" s="428">
        <f>Conversion_factors!$O39*E201+E282</f>
        <v>831.71591348614947</v>
      </c>
      <c r="F362" s="428">
        <f>Conversion_factors!$O39*F201+F282</f>
        <v>143.04521141381986</v>
      </c>
      <c r="G362" s="428">
        <v>0</v>
      </c>
      <c r="H362" s="626">
        <f t="shared" si="900"/>
        <v>1696.4650923550043</v>
      </c>
      <c r="J362" s="635">
        <f t="shared" si="901"/>
        <v>262074.09432000006</v>
      </c>
      <c r="K362" s="635">
        <f t="shared" si="901"/>
        <v>91874.365050000008</v>
      </c>
      <c r="L362" s="635">
        <f t="shared" si="901"/>
        <v>92264.9</v>
      </c>
      <c r="M362" s="635">
        <f t="shared" si="901"/>
        <v>0</v>
      </c>
      <c r="N362" s="635">
        <f t="shared" si="902"/>
        <v>446213.35937000008</v>
      </c>
      <c r="O362" s="636"/>
      <c r="R362" s="634">
        <f t="shared" si="903"/>
        <v>152165.65658953215</v>
      </c>
      <c r="S362" s="634">
        <f t="shared" si="903"/>
        <v>53344.162527218279</v>
      </c>
      <c r="T362" s="634">
        <f t="shared" si="903"/>
        <v>53570.91522187931</v>
      </c>
      <c r="U362" s="634">
        <f t="shared" si="903"/>
        <v>0</v>
      </c>
      <c r="V362" s="634">
        <f t="shared" si="903"/>
        <v>259080.73433862976</v>
      </c>
      <c r="X362" s="641">
        <f t="shared" si="904"/>
        <v>2.7538165087534896</v>
      </c>
      <c r="Y362" s="641">
        <f t="shared" si="905"/>
        <v>9.0527527785744351</v>
      </c>
      <c r="Z362" s="641">
        <f t="shared" si="906"/>
        <v>1.5503751850792649</v>
      </c>
      <c r="AA362" s="641" t="e">
        <f t="shared" si="907"/>
        <v>#DIV/0!</v>
      </c>
      <c r="AB362" s="641">
        <f t="shared" si="908"/>
        <v>3.8019146149057712</v>
      </c>
      <c r="AE362" s="641">
        <f t="shared" si="909"/>
        <v>4.7428834050368962E-3</v>
      </c>
      <c r="AF362" s="641">
        <f t="shared" si="910"/>
        <v>1.559150756302108E-2</v>
      </c>
      <c r="AG362" s="641">
        <f t="shared" si="911"/>
        <v>2.6702028670101507E-3</v>
      </c>
      <c r="AH362" s="641" t="e">
        <f t="shared" si="912"/>
        <v>#DIV/0!</v>
      </c>
      <c r="AI362" s="641">
        <f t="shared" si="913"/>
        <v>6.5480171525901685E-3</v>
      </c>
      <c r="AK362" s="637">
        <f t="shared" si="914"/>
        <v>2.7538165087534895E-3</v>
      </c>
      <c r="AL362" s="637">
        <f t="shared" si="914"/>
        <v>9.0527527785744348E-3</v>
      </c>
      <c r="AM362" s="637">
        <f t="shared" si="914"/>
        <v>1.550375185079265E-3</v>
      </c>
      <c r="AN362" s="637"/>
      <c r="AO362" s="637" t="e">
        <f t="shared" si="915"/>
        <v>#DIV/0!</v>
      </c>
      <c r="AQ362" s="631">
        <f t="shared" si="916"/>
        <v>1.7222946372646137</v>
      </c>
      <c r="AR362" s="631">
        <f t="shared" si="916"/>
        <v>1.7222946372646137</v>
      </c>
      <c r="AS362" s="631">
        <f t="shared" si="916"/>
        <v>1.7222946372646135</v>
      </c>
      <c r="AT362" s="631">
        <f t="shared" si="916"/>
        <v>0</v>
      </c>
      <c r="AU362" s="631" t="e">
        <f t="shared" si="917"/>
        <v>#DIV/0!</v>
      </c>
      <c r="AW362" s="572">
        <f t="shared" si="918"/>
        <v>580620.74767196749</v>
      </c>
      <c r="AX362" s="572">
        <f t="shared" si="919"/>
        <v>580620.74767196749</v>
      </c>
      <c r="AY362" s="572">
        <f t="shared" si="920"/>
        <v>580620.74767196749</v>
      </c>
      <c r="AZ362" s="572" t="e">
        <f t="shared" si="921"/>
        <v>#DIV/0!</v>
      </c>
      <c r="BA362" s="572">
        <f t="shared" si="922"/>
        <v>580620.74767196749</v>
      </c>
      <c r="BC362" s="621"/>
      <c r="BD362" s="638">
        <v>1.1919526110270953</v>
      </c>
      <c r="BE362" s="638">
        <v>1.1801725605039339</v>
      </c>
      <c r="BF362" s="638">
        <v>1.0431590592616513</v>
      </c>
      <c r="BG362" s="638">
        <v>1.0773131231600193</v>
      </c>
      <c r="BH362" s="629"/>
      <c r="BI362" s="638">
        <v>1.000756910255701</v>
      </c>
      <c r="BJ362" s="638">
        <v>1.0006929945375986</v>
      </c>
      <c r="BK362" s="638">
        <v>0.99689964788920049</v>
      </c>
      <c r="BL362" s="638">
        <v>1.0001932933739102</v>
      </c>
      <c r="BN362" s="638">
        <v>1</v>
      </c>
      <c r="BO362" s="638">
        <v>1</v>
      </c>
      <c r="BP362" s="638">
        <v>1</v>
      </c>
      <c r="BQ362" s="638">
        <v>1</v>
      </c>
      <c r="BT362" s="630">
        <f t="shared" si="923"/>
        <v>0.91885851032099053</v>
      </c>
      <c r="BU362" s="630">
        <f t="shared" si="924"/>
        <v>0.98356179843090974</v>
      </c>
      <c r="BV362" s="630">
        <f t="shared" si="925"/>
        <v>1</v>
      </c>
      <c r="BW362" s="630">
        <f t="shared" si="926"/>
        <v>1</v>
      </c>
      <c r="BX362" s="630" t="e">
        <f>#REF!</f>
        <v>#REF!</v>
      </c>
      <c r="BY362" s="630" t="e">
        <f>#REF!</f>
        <v>#REF!</v>
      </c>
      <c r="BZ362" s="630">
        <f t="shared" si="927"/>
        <v>1</v>
      </c>
      <c r="CA362" s="630" t="e">
        <f t="shared" si="928"/>
        <v>#REF!</v>
      </c>
      <c r="CB362" s="630">
        <f t="shared" si="929"/>
        <v>0.90375412891486007</v>
      </c>
      <c r="CC362" s="630"/>
      <c r="CD362" s="630" t="e">
        <f t="shared" si="930"/>
        <v>#REF!</v>
      </c>
      <c r="CG362" s="575"/>
      <c r="CI362" s="621">
        <f t="shared" si="881"/>
        <v>0.42541633818894437</v>
      </c>
      <c r="CJ362" s="621">
        <f t="shared" si="882"/>
        <v>0.49026408927257997</v>
      </c>
      <c r="CK362" s="621">
        <f t="shared" si="883"/>
        <v>8.4319572538475815E-2</v>
      </c>
      <c r="CL362" s="621">
        <f t="shared" si="884"/>
        <v>0</v>
      </c>
      <c r="CN362" s="621">
        <f t="shared" si="885"/>
        <v>0.42583478685645154</v>
      </c>
      <c r="CO362" s="621">
        <f t="shared" si="885"/>
        <v>0.49465998492132202</v>
      </c>
      <c r="CP362" s="621">
        <f t="shared" si="885"/>
        <v>7.939416846537338E-2</v>
      </c>
      <c r="CQ362" s="621" t="e">
        <f t="shared" si="885"/>
        <v>#DIV/0!</v>
      </c>
      <c r="CR362" s="621" t="e">
        <f t="shared" si="886"/>
        <v>#DIV/0!</v>
      </c>
      <c r="CS362" s="621"/>
      <c r="CT362" s="621" t="e">
        <f t="shared" si="887"/>
        <v>#DIV/0!</v>
      </c>
      <c r="CU362" s="621" t="e">
        <f t="shared" si="887"/>
        <v>#DIV/0!</v>
      </c>
      <c r="CV362" s="621" t="e">
        <f t="shared" si="887"/>
        <v>#DIV/0!</v>
      </c>
      <c r="CW362" s="621" t="e">
        <f t="shared" si="887"/>
        <v>#DIV/0!</v>
      </c>
      <c r="CZ362" s="621">
        <f t="shared" si="931"/>
        <v>-5.7937815574453577E-3</v>
      </c>
      <c r="DA362" s="621">
        <f t="shared" si="932"/>
        <v>-1.2581086873780928E-2</v>
      </c>
      <c r="DB362" s="621">
        <f t="shared" si="933"/>
        <v>9.5465087847145646E-3</v>
      </c>
      <c r="DC362" s="621">
        <f t="shared" si="934"/>
        <v>-6.4756449061215873E-2</v>
      </c>
      <c r="DE362" s="621">
        <f t="shared" si="888"/>
        <v>0.58732910796309945</v>
      </c>
      <c r="DF362" s="621">
        <f t="shared" si="889"/>
        <v>0.20589783591355407</v>
      </c>
      <c r="DG362" s="621">
        <f t="shared" si="890"/>
        <v>0.20677305612334648</v>
      </c>
      <c r="DH362" s="621">
        <f t="shared" si="891"/>
        <v>0</v>
      </c>
      <c r="DI362" s="621"/>
      <c r="DK362" s="621">
        <f t="shared" si="863"/>
        <v>-1.6161108159668289E-2</v>
      </c>
      <c r="DL362" s="621">
        <f t="shared" si="863"/>
        <v>-3.5784915863682938E-2</v>
      </c>
      <c r="DM362" s="621">
        <f t="shared" si="863"/>
        <v>8.6164279970339236E-2</v>
      </c>
      <c r="DN362" s="621" t="e">
        <f t="shared" si="863"/>
        <v>#DIV/0!</v>
      </c>
      <c r="DP362" s="621">
        <f t="shared" si="892"/>
        <v>5.3793119035450707E-4</v>
      </c>
      <c r="DQ362" s="621">
        <f t="shared" si="893"/>
        <v>2.2505782541015055E-3</v>
      </c>
      <c r="DR362" s="621">
        <f t="shared" si="894"/>
        <v>1.3452358701935424E-3</v>
      </c>
      <c r="DS362" s="621">
        <f t="shared" si="895"/>
        <v>1.4946592523580951E-3</v>
      </c>
      <c r="DU362" s="621">
        <f t="shared" si="896"/>
        <v>0</v>
      </c>
      <c r="DV362" s="621">
        <f t="shared" si="897"/>
        <v>0</v>
      </c>
      <c r="DW362" s="621">
        <f t="shared" si="898"/>
        <v>0</v>
      </c>
      <c r="DX362" s="621">
        <f t="shared" si="899"/>
        <v>0</v>
      </c>
      <c r="EB362" s="621" t="e">
        <f t="shared" si="872"/>
        <v>#DIV/0!</v>
      </c>
      <c r="EC362" s="621">
        <f t="shared" si="873"/>
        <v>1</v>
      </c>
      <c r="ED362" s="621">
        <f t="shared" si="857"/>
        <v>1</v>
      </c>
      <c r="EE362" s="621"/>
      <c r="EF362" s="621" t="e">
        <f t="shared" si="874"/>
        <v>#DIV/0!</v>
      </c>
      <c r="EG362" s="621">
        <f t="shared" si="875"/>
        <v>1</v>
      </c>
      <c r="EH362" s="621">
        <f t="shared" si="858"/>
        <v>1</v>
      </c>
      <c r="EI362" s="621"/>
      <c r="EJ362" s="621" t="e">
        <f t="shared" si="876"/>
        <v>#DIV/0!</v>
      </c>
      <c r="EK362" s="621">
        <f t="shared" si="877"/>
        <v>1</v>
      </c>
      <c r="EL362" s="621">
        <f t="shared" si="859"/>
        <v>1</v>
      </c>
      <c r="EM362" s="621"/>
      <c r="EZ362" s="572">
        <f t="shared" si="879"/>
        <v>1999</v>
      </c>
      <c r="FA362" s="631" t="e">
        <f t="shared" si="850"/>
        <v>#REF!</v>
      </c>
      <c r="FB362" s="631">
        <f t="shared" si="851"/>
        <v>0.93178466439012309</v>
      </c>
      <c r="FC362" s="631" t="e">
        <f t="shared" si="852"/>
        <v>#REF!</v>
      </c>
      <c r="FD362" s="631" t="e">
        <f t="shared" si="853"/>
        <v>#REF!</v>
      </c>
      <c r="FE362" s="631">
        <f t="shared" si="854"/>
        <v>1</v>
      </c>
      <c r="FG362" s="572">
        <f t="shared" si="880"/>
        <v>30</v>
      </c>
      <c r="FH362" s="621">
        <f t="shared" si="860"/>
        <v>0.81046651081888688</v>
      </c>
      <c r="FI362" s="621">
        <f t="shared" si="861"/>
        <v>1.0342034638647699</v>
      </c>
      <c r="FJ362" s="621" t="e">
        <f t="shared" si="856"/>
        <v>#REF!</v>
      </c>
    </row>
    <row r="363" spans="1:166" hidden="1" x14ac:dyDescent="0.2">
      <c r="A363" s="615" t="s">
        <v>537</v>
      </c>
      <c r="B363" s="571">
        <f t="shared" si="862"/>
        <v>1978</v>
      </c>
      <c r="D363" s="428">
        <f>Conversion_factors!$O40*D202+D283</f>
        <v>743.91932192724482</v>
      </c>
      <c r="E363" s="428">
        <f>Conversion_factors!$O40*E202+E283</f>
        <v>895.02595228141558</v>
      </c>
      <c r="F363" s="428">
        <f>Conversion_factors!$O40*F202+F283</f>
        <v>156.72125884216354</v>
      </c>
      <c r="G363" s="428">
        <v>0</v>
      </c>
      <c r="H363" s="626">
        <f t="shared" si="900"/>
        <v>1795.666533050824</v>
      </c>
      <c r="I363" s="621"/>
      <c r="J363" s="635">
        <f t="shared" si="901"/>
        <v>265062.3468</v>
      </c>
      <c r="K363" s="635">
        <f t="shared" si="901"/>
        <v>95591.875350000017</v>
      </c>
      <c r="L363" s="635">
        <f t="shared" si="901"/>
        <v>103413.2</v>
      </c>
      <c r="M363" s="635">
        <f t="shared" si="901"/>
        <v>0</v>
      </c>
      <c r="N363" s="635">
        <f t="shared" si="902"/>
        <v>464067.42215000006</v>
      </c>
      <c r="O363" s="636"/>
      <c r="R363" s="634">
        <f t="shared" si="903"/>
        <v>149401.56310064139</v>
      </c>
      <c r="S363" s="634">
        <f t="shared" si="903"/>
        <v>53880.061688987029</v>
      </c>
      <c r="T363" s="634">
        <f t="shared" si="903"/>
        <v>58288.526875893665</v>
      </c>
      <c r="U363" s="634">
        <f t="shared" si="903"/>
        <v>0</v>
      </c>
      <c r="V363" s="634">
        <f t="shared" si="903"/>
        <v>261570.15166552211</v>
      </c>
      <c r="X363" s="641">
        <f t="shared" si="904"/>
        <v>2.8065824169607962</v>
      </c>
      <c r="Y363" s="641">
        <f t="shared" si="905"/>
        <v>9.3629918756627415</v>
      </c>
      <c r="Z363" s="641">
        <f t="shared" si="906"/>
        <v>1.5154860196006268</v>
      </c>
      <c r="AA363" s="641" t="e">
        <f t="shared" si="907"/>
        <v>#DIV/0!</v>
      </c>
      <c r="AB363" s="641">
        <f t="shared" si="908"/>
        <v>3.8694087267138793</v>
      </c>
      <c r="AE363" s="641">
        <f t="shared" si="909"/>
        <v>4.9793275685216113E-3</v>
      </c>
      <c r="AF363" s="641">
        <f t="shared" si="910"/>
        <v>1.6611450028542876E-2</v>
      </c>
      <c r="AG363" s="641">
        <f t="shared" si="911"/>
        <v>2.6887153826318194E-3</v>
      </c>
      <c r="AH363" s="641" t="e">
        <f t="shared" si="912"/>
        <v>#DIV/0!</v>
      </c>
      <c r="AI363" s="641">
        <f t="shared" si="913"/>
        <v>6.8649519894265253E-3</v>
      </c>
      <c r="AK363" s="637">
        <f t="shared" si="914"/>
        <v>2.8065824169607959E-3</v>
      </c>
      <c r="AL363" s="637">
        <f t="shared" si="914"/>
        <v>9.3629918756627396E-3</v>
      </c>
      <c r="AM363" s="637">
        <f t="shared" si="914"/>
        <v>1.5154860196006266E-3</v>
      </c>
      <c r="AN363" s="637"/>
      <c r="AO363" s="637" t="e">
        <f t="shared" si="915"/>
        <v>#DIV/0!</v>
      </c>
      <c r="AQ363" s="631">
        <f t="shared" si="916"/>
        <v>1.7741604659212704</v>
      </c>
      <c r="AR363" s="631">
        <f t="shared" si="916"/>
        <v>1.7741604659212704</v>
      </c>
      <c r="AS363" s="631">
        <f t="shared" si="916"/>
        <v>1.7741604659212704</v>
      </c>
      <c r="AT363" s="631">
        <f t="shared" si="916"/>
        <v>0</v>
      </c>
      <c r="AU363" s="631" t="e">
        <f t="shared" si="917"/>
        <v>#DIV/0!</v>
      </c>
      <c r="AW363" s="572">
        <f t="shared" si="918"/>
        <v>563646.87366693676</v>
      </c>
      <c r="AX363" s="572">
        <f t="shared" si="919"/>
        <v>563646.87366693676</v>
      </c>
      <c r="AY363" s="572">
        <f t="shared" si="920"/>
        <v>563646.87366693676</v>
      </c>
      <c r="AZ363" s="572" t="e">
        <f t="shared" si="921"/>
        <v>#DIV/0!</v>
      </c>
      <c r="BA363" s="572">
        <f t="shared" si="922"/>
        <v>563646.87366693676</v>
      </c>
      <c r="BC363" s="621"/>
      <c r="BD363" s="638">
        <v>1.1393025410986464</v>
      </c>
      <c r="BE363" s="638">
        <v>1.1717921113381782</v>
      </c>
      <c r="BF363" s="638">
        <v>1.0244294581466646</v>
      </c>
      <c r="BG363" s="638">
        <v>1.0694239156251153</v>
      </c>
      <c r="BH363" s="629"/>
      <c r="BI363" s="638">
        <v>1.0017637838606599</v>
      </c>
      <c r="BJ363" s="638">
        <v>1.002065828761713</v>
      </c>
      <c r="BK363" s="638">
        <v>0.99691294716902457</v>
      </c>
      <c r="BL363" s="638">
        <v>1.0007960215467164</v>
      </c>
      <c r="BN363" s="638">
        <v>1</v>
      </c>
      <c r="BO363" s="638">
        <v>1</v>
      </c>
      <c r="BP363" s="638">
        <v>1</v>
      </c>
      <c r="BQ363" s="638">
        <v>1</v>
      </c>
      <c r="BT363" s="630">
        <f t="shared" si="923"/>
        <v>0.95562423502356475</v>
      </c>
      <c r="BU363" s="630">
        <f t="shared" si="924"/>
        <v>1.0010226403270461</v>
      </c>
      <c r="BV363" s="630">
        <f t="shared" si="925"/>
        <v>1</v>
      </c>
      <c r="BW363" s="630">
        <f t="shared" si="926"/>
        <v>1</v>
      </c>
      <c r="BX363" s="630" t="e">
        <f>#REF!</f>
        <v>#REF!</v>
      </c>
      <c r="BY363" s="630" t="e">
        <f>#REF!</f>
        <v>#REF!</v>
      </c>
      <c r="BZ363" s="630">
        <f t="shared" si="927"/>
        <v>1</v>
      </c>
      <c r="CA363" s="630" t="e">
        <f t="shared" si="928"/>
        <v>#REF!</v>
      </c>
      <c r="CB363" s="630">
        <f t="shared" si="929"/>
        <v>0.95660149490380242</v>
      </c>
      <c r="CC363" s="630"/>
      <c r="CD363" s="630" t="e">
        <f t="shared" si="930"/>
        <v>#REF!</v>
      </c>
      <c r="CG363" s="575"/>
      <c r="CI363" s="621">
        <f t="shared" si="881"/>
        <v>0.41428589787399528</v>
      </c>
      <c r="CJ363" s="621">
        <f t="shared" si="882"/>
        <v>0.49843661716007659</v>
      </c>
      <c r="CK363" s="621">
        <f t="shared" si="883"/>
        <v>8.7277484965928104E-2</v>
      </c>
      <c r="CL363" s="621">
        <f t="shared" si="884"/>
        <v>0</v>
      </c>
      <c r="CN363" s="621">
        <f t="shared" si="885"/>
        <v>0.41982652746802213</v>
      </c>
      <c r="CO363" s="621">
        <f t="shared" si="885"/>
        <v>0.49433909409132815</v>
      </c>
      <c r="CP363" s="621">
        <f t="shared" si="885"/>
        <v>8.5790030219442967E-2</v>
      </c>
      <c r="CQ363" s="621" t="e">
        <f t="shared" si="885"/>
        <v>#DIV/0!</v>
      </c>
      <c r="CR363" s="621" t="e">
        <f t="shared" si="886"/>
        <v>#DIV/0!</v>
      </c>
      <c r="CS363" s="621"/>
      <c r="CT363" s="621" t="e">
        <f t="shared" si="887"/>
        <v>#DIV/0!</v>
      </c>
      <c r="CU363" s="621" t="e">
        <f t="shared" si="887"/>
        <v>#DIV/0!</v>
      </c>
      <c r="CV363" s="621" t="e">
        <f t="shared" si="887"/>
        <v>#DIV/0!</v>
      </c>
      <c r="CW363" s="621" t="e">
        <f t="shared" si="887"/>
        <v>#DIV/0!</v>
      </c>
      <c r="CZ363" s="621">
        <f t="shared" si="931"/>
        <v>-4.5176542880228987E-2</v>
      </c>
      <c r="DA363" s="621">
        <f t="shared" si="932"/>
        <v>-7.1263694841304211E-3</v>
      </c>
      <c r="DB363" s="621">
        <f t="shared" si="933"/>
        <v>-1.8117834662336019E-2</v>
      </c>
      <c r="DC363" s="621">
        <f t="shared" si="934"/>
        <v>-7.3499854974529832E-3</v>
      </c>
      <c r="DE363" s="621">
        <f t="shared" si="888"/>
        <v>0.57117206282651778</v>
      </c>
      <c r="DF363" s="621">
        <f t="shared" si="889"/>
        <v>0.20598704151032163</v>
      </c>
      <c r="DG363" s="621">
        <f t="shared" si="890"/>
        <v>0.22284089566316045</v>
      </c>
      <c r="DH363" s="621">
        <f t="shared" si="891"/>
        <v>0</v>
      </c>
      <c r="DI363" s="621"/>
      <c r="DK363" s="621">
        <f t="shared" si="863"/>
        <v>-2.7894823429873965E-2</v>
      </c>
      <c r="DL363" s="621">
        <f t="shared" si="863"/>
        <v>4.3315791888397123E-4</v>
      </c>
      <c r="DM363" s="621">
        <f t="shared" si="863"/>
        <v>7.4836199848164905E-2</v>
      </c>
      <c r="DN363" s="621" t="e">
        <f t="shared" si="863"/>
        <v>#DIV/0!</v>
      </c>
      <c r="DP363" s="621">
        <f t="shared" si="892"/>
        <v>1.0056062768957097E-3</v>
      </c>
      <c r="DQ363" s="621">
        <f t="shared" si="893"/>
        <v>1.3709433439133794E-3</v>
      </c>
      <c r="DR363" s="621">
        <f t="shared" si="894"/>
        <v>1.3340551521400453E-5</v>
      </c>
      <c r="DS363" s="621">
        <f t="shared" si="895"/>
        <v>6.0243019444478909E-4</v>
      </c>
      <c r="DU363" s="621">
        <f t="shared" si="896"/>
        <v>0</v>
      </c>
      <c r="DV363" s="621">
        <f t="shared" si="897"/>
        <v>0</v>
      </c>
      <c r="DW363" s="621">
        <f t="shared" si="898"/>
        <v>0</v>
      </c>
      <c r="DX363" s="621">
        <f t="shared" si="899"/>
        <v>0</v>
      </c>
      <c r="EB363" s="621" t="e">
        <f t="shared" si="872"/>
        <v>#DIV/0!</v>
      </c>
      <c r="EC363" s="621">
        <f t="shared" si="873"/>
        <v>1</v>
      </c>
      <c r="ED363" s="621">
        <f t="shared" si="857"/>
        <v>1</v>
      </c>
      <c r="EE363" s="621"/>
      <c r="EF363" s="621" t="e">
        <f t="shared" si="874"/>
        <v>#DIV/0!</v>
      </c>
      <c r="EG363" s="621">
        <f t="shared" si="875"/>
        <v>1</v>
      </c>
      <c r="EH363" s="621">
        <f t="shared" si="858"/>
        <v>1</v>
      </c>
      <c r="EI363" s="621"/>
      <c r="EJ363" s="621" t="e">
        <f t="shared" si="876"/>
        <v>#DIV/0!</v>
      </c>
      <c r="EK363" s="621">
        <f t="shared" si="877"/>
        <v>1</v>
      </c>
      <c r="EL363" s="621">
        <f t="shared" si="859"/>
        <v>1</v>
      </c>
      <c r="EM363" s="621"/>
      <c r="EZ363" s="572">
        <f t="shared" si="879"/>
        <v>2000</v>
      </c>
      <c r="FA363" s="631" t="e">
        <f t="shared" si="850"/>
        <v>#REF!</v>
      </c>
      <c r="FB363" s="631">
        <f t="shared" si="851"/>
        <v>0.97988575317696791</v>
      </c>
      <c r="FC363" s="631" t="e">
        <f t="shared" si="852"/>
        <v>#REF!</v>
      </c>
      <c r="FD363" s="631" t="e">
        <f t="shared" si="853"/>
        <v>#REF!</v>
      </c>
      <c r="FE363" s="631">
        <f t="shared" si="854"/>
        <v>1</v>
      </c>
      <c r="FG363" s="572">
        <v>2007</v>
      </c>
      <c r="FH363" s="621">
        <f t="shared" si="860"/>
        <v>0.79001342614109327</v>
      </c>
      <c r="FI363" s="621">
        <f t="shared" si="861"/>
        <v>1.0326546046975962</v>
      </c>
      <c r="FJ363" s="621" t="e">
        <f t="shared" si="856"/>
        <v>#REF!</v>
      </c>
    </row>
    <row r="364" spans="1:166" hidden="1" x14ac:dyDescent="0.2">
      <c r="A364" s="615" t="s">
        <v>537</v>
      </c>
      <c r="B364" s="571">
        <f t="shared" si="862"/>
        <v>1979</v>
      </c>
      <c r="D364" s="428">
        <f>Conversion_factors!$O41*D203+D284</f>
        <v>737.61018645130275</v>
      </c>
      <c r="E364" s="428">
        <f>Conversion_factors!$O41*E203+E284</f>
        <v>978.7528973386402</v>
      </c>
      <c r="F364" s="428">
        <f>Conversion_factors!$O41*F203+F284</f>
        <v>161.09986149305539</v>
      </c>
      <c r="G364" s="428">
        <v>0</v>
      </c>
      <c r="H364" s="626">
        <f t="shared" si="900"/>
        <v>1877.4629452829984</v>
      </c>
      <c r="I364" s="621"/>
      <c r="J364" s="635">
        <f t="shared" si="901"/>
        <v>260123.02656000003</v>
      </c>
      <c r="K364" s="635">
        <f t="shared" si="901"/>
        <v>107730.50639999998</v>
      </c>
      <c r="L364" s="635">
        <f t="shared" si="901"/>
        <v>109162.50000000001</v>
      </c>
      <c r="M364" s="635">
        <f t="shared" si="901"/>
        <v>0</v>
      </c>
      <c r="N364" s="635">
        <f t="shared" si="902"/>
        <v>477016.03295999998</v>
      </c>
      <c r="O364" s="636"/>
      <c r="R364" s="634">
        <f t="shared" si="903"/>
        <v>118054.55299337496</v>
      </c>
      <c r="S364" s="634">
        <f t="shared" si="903"/>
        <v>48892.544981473853</v>
      </c>
      <c r="T364" s="634">
        <f t="shared" si="903"/>
        <v>49542.442710917589</v>
      </c>
      <c r="U364" s="634">
        <f t="shared" si="903"/>
        <v>0</v>
      </c>
      <c r="V364" s="634">
        <f t="shared" si="903"/>
        <v>216489.54068576641</v>
      </c>
      <c r="X364" s="641">
        <f t="shared" si="904"/>
        <v>2.8356204992915743</v>
      </c>
      <c r="Y364" s="641">
        <f t="shared" si="905"/>
        <v>9.0851972207812839</v>
      </c>
      <c r="Z364" s="641">
        <f t="shared" si="906"/>
        <v>1.4757802495642309</v>
      </c>
      <c r="AA364" s="641" t="e">
        <f t="shared" si="907"/>
        <v>#DIV/0!</v>
      </c>
      <c r="AB364" s="641">
        <f t="shared" si="908"/>
        <v>3.9358487253203762</v>
      </c>
      <c r="AE364" s="641">
        <f t="shared" si="909"/>
        <v>6.2480452278083362E-3</v>
      </c>
      <c r="AF364" s="641">
        <f t="shared" si="910"/>
        <v>2.0018448573489167E-2</v>
      </c>
      <c r="AG364" s="641">
        <f t="shared" si="911"/>
        <v>3.2517545094229694E-3</v>
      </c>
      <c r="AH364" s="641" t="e">
        <f t="shared" si="912"/>
        <v>#DIV/0!</v>
      </c>
      <c r="AI364" s="641">
        <f t="shared" si="913"/>
        <v>8.6723032407746998E-3</v>
      </c>
      <c r="AK364" s="637">
        <f t="shared" si="914"/>
        <v>2.8356204992915747E-3</v>
      </c>
      <c r="AL364" s="637">
        <f t="shared" si="914"/>
        <v>9.0851972207812836E-3</v>
      </c>
      <c r="AM364" s="637">
        <f t="shared" si="914"/>
        <v>1.4757802495642311E-3</v>
      </c>
      <c r="AN364" s="637"/>
      <c r="AO364" s="637" t="e">
        <f t="shared" si="915"/>
        <v>#DIV/0!</v>
      </c>
      <c r="AQ364" s="631">
        <f t="shared" si="916"/>
        <v>2.2034137605399913</v>
      </c>
      <c r="AR364" s="631">
        <f t="shared" si="916"/>
        <v>2.2034137605399913</v>
      </c>
      <c r="AS364" s="631">
        <f t="shared" si="916"/>
        <v>2.2034137605399913</v>
      </c>
      <c r="AT364" s="631">
        <f t="shared" si="916"/>
        <v>0</v>
      </c>
      <c r="AU364" s="631" t="e">
        <f t="shared" si="917"/>
        <v>#DIV/0!</v>
      </c>
      <c r="AW364" s="572">
        <f t="shared" si="918"/>
        <v>453841.22487958393</v>
      </c>
      <c r="AX364" s="572">
        <f t="shared" si="919"/>
        <v>453841.22487958393</v>
      </c>
      <c r="AY364" s="572">
        <f t="shared" si="920"/>
        <v>453841.22487958393</v>
      </c>
      <c r="AZ364" s="572" t="e">
        <f t="shared" si="921"/>
        <v>#DIV/0!</v>
      </c>
      <c r="BA364" s="572">
        <f t="shared" si="922"/>
        <v>453841.22487958398</v>
      </c>
      <c r="BC364" s="621"/>
      <c r="BD364" s="638">
        <v>1.0829209072581214</v>
      </c>
      <c r="BE364" s="638">
        <v>1.1163972200141721</v>
      </c>
      <c r="BF364" s="638">
        <v>1.0284760104248238</v>
      </c>
      <c r="BG364" s="638">
        <v>1.1122107686720824</v>
      </c>
      <c r="BH364" s="629"/>
      <c r="BI364" s="638">
        <v>1.0001457224029322</v>
      </c>
      <c r="BJ364" s="638">
        <v>0.99762929863482463</v>
      </c>
      <c r="BK364" s="638">
        <v>0.99598186918975096</v>
      </c>
      <c r="BL364" s="638">
        <v>0.99815152357481918</v>
      </c>
      <c r="BN364" s="638">
        <v>1</v>
      </c>
      <c r="BO364" s="638">
        <v>1</v>
      </c>
      <c r="BP364" s="638">
        <v>1</v>
      </c>
      <c r="BQ364" s="638">
        <v>1</v>
      </c>
      <c r="BT364" s="630">
        <f t="shared" si="923"/>
        <v>0.98228847756529691</v>
      </c>
      <c r="BU364" s="630">
        <f t="shared" si="924"/>
        <v>1.0182107813391958</v>
      </c>
      <c r="BV364" s="630">
        <f t="shared" si="925"/>
        <v>1</v>
      </c>
      <c r="BW364" s="630">
        <f t="shared" si="926"/>
        <v>1</v>
      </c>
      <c r="BX364" s="630" t="e">
        <f>#REF!</f>
        <v>#REF!</v>
      </c>
      <c r="BY364" s="630" t="e">
        <f>#REF!</f>
        <v>#REF!</v>
      </c>
      <c r="BZ364" s="630">
        <f t="shared" si="927"/>
        <v>1</v>
      </c>
      <c r="CA364" s="630" t="e">
        <f t="shared" si="928"/>
        <v>#REF!</v>
      </c>
      <c r="CB364" s="630">
        <f t="shared" si="929"/>
        <v>1.0001767182422501</v>
      </c>
      <c r="CC364" s="630"/>
      <c r="CD364" s="630" t="e">
        <f t="shared" si="930"/>
        <v>#REF!</v>
      </c>
      <c r="CG364" s="575"/>
      <c r="CI364" s="621">
        <f t="shared" si="881"/>
        <v>0.39287602895412643</v>
      </c>
      <c r="CJ364" s="621">
        <f t="shared" si="882"/>
        <v>0.52131675876623407</v>
      </c>
      <c r="CK364" s="621">
        <f t="shared" si="883"/>
        <v>8.5807212279639472E-2</v>
      </c>
      <c r="CL364" s="621">
        <f t="shared" si="884"/>
        <v>0</v>
      </c>
      <c r="CN364" s="621">
        <f t="shared" si="885"/>
        <v>0.40348629663477248</v>
      </c>
      <c r="CO364" s="621">
        <f t="shared" si="885"/>
        <v>0.50979111642729413</v>
      </c>
      <c r="CP364" s="621">
        <f t="shared" si="885"/>
        <v>8.6540267037483562E-2</v>
      </c>
      <c r="CQ364" s="621" t="e">
        <f t="shared" si="885"/>
        <v>#DIV/0!</v>
      </c>
      <c r="CR364" s="621" t="e">
        <f t="shared" si="886"/>
        <v>#DIV/0!</v>
      </c>
      <c r="CS364" s="621"/>
      <c r="CT364" s="621" t="e">
        <f t="shared" si="887"/>
        <v>#DIV/0!</v>
      </c>
      <c r="CU364" s="621" t="e">
        <f t="shared" si="887"/>
        <v>#DIV/0!</v>
      </c>
      <c r="CV364" s="621" t="e">
        <f t="shared" si="887"/>
        <v>#DIV/0!</v>
      </c>
      <c r="CW364" s="621" t="e">
        <f t="shared" si="887"/>
        <v>#DIV/0!</v>
      </c>
      <c r="CZ364" s="621">
        <f t="shared" si="931"/>
        <v>-5.0754334926879002E-2</v>
      </c>
      <c r="DA364" s="621">
        <f t="shared" si="932"/>
        <v>-4.8427563474225541E-2</v>
      </c>
      <c r="DB364" s="621">
        <f t="shared" si="933"/>
        <v>3.9422736028579168E-3</v>
      </c>
      <c r="DC364" s="621">
        <f t="shared" si="934"/>
        <v>3.9229611166383217E-2</v>
      </c>
      <c r="DE364" s="621">
        <f t="shared" si="888"/>
        <v>0.5453129634781323</v>
      </c>
      <c r="DF364" s="621">
        <f t="shared" si="889"/>
        <v>0.22584252720292461</v>
      </c>
      <c r="DG364" s="621">
        <f t="shared" si="890"/>
        <v>0.22884450931894315</v>
      </c>
      <c r="DH364" s="621">
        <f t="shared" si="891"/>
        <v>0</v>
      </c>
      <c r="DI364" s="621"/>
      <c r="DK364" s="621">
        <f t="shared" si="863"/>
        <v>-4.6330625450088508E-2</v>
      </c>
      <c r="DL364" s="621">
        <f t="shared" si="863"/>
        <v>9.2024712597480962E-2</v>
      </c>
      <c r="DM364" s="621">
        <f t="shared" si="863"/>
        <v>2.6584729867972733E-2</v>
      </c>
      <c r="DN364" s="621" t="e">
        <f t="shared" si="863"/>
        <v>#DIV/0!</v>
      </c>
      <c r="DP364" s="621">
        <f t="shared" si="892"/>
        <v>-1.6165184340408475E-3</v>
      </c>
      <c r="DQ364" s="621">
        <f t="shared" si="893"/>
        <v>-4.4372137985347624E-3</v>
      </c>
      <c r="DR364" s="621">
        <f t="shared" si="894"/>
        <v>-9.3439758021785977E-4</v>
      </c>
      <c r="DS364" s="621">
        <f t="shared" si="895"/>
        <v>-2.6458918555804256E-3</v>
      </c>
      <c r="DU364" s="621">
        <f t="shared" si="896"/>
        <v>0</v>
      </c>
      <c r="DV364" s="621">
        <f t="shared" si="897"/>
        <v>0</v>
      </c>
      <c r="DW364" s="621">
        <f t="shared" si="898"/>
        <v>0</v>
      </c>
      <c r="DX364" s="621">
        <f t="shared" si="899"/>
        <v>0</v>
      </c>
      <c r="EB364" s="621" t="e">
        <f t="shared" si="872"/>
        <v>#DIV/0!</v>
      </c>
      <c r="EC364" s="621">
        <f t="shared" si="873"/>
        <v>1</v>
      </c>
      <c r="ED364" s="621">
        <f t="shared" si="857"/>
        <v>1</v>
      </c>
      <c r="EE364" s="621"/>
      <c r="EF364" s="621" t="e">
        <f t="shared" si="874"/>
        <v>#DIV/0!</v>
      </c>
      <c r="EG364" s="621">
        <f t="shared" si="875"/>
        <v>1</v>
      </c>
      <c r="EH364" s="621">
        <f t="shared" si="858"/>
        <v>1</v>
      </c>
      <c r="EI364" s="621"/>
      <c r="EJ364" s="621" t="e">
        <f t="shared" si="876"/>
        <v>#DIV/0!</v>
      </c>
      <c r="EK364" s="621">
        <f t="shared" si="877"/>
        <v>1</v>
      </c>
      <c r="EL364" s="621">
        <f t="shared" si="859"/>
        <v>1</v>
      </c>
      <c r="EM364" s="621"/>
      <c r="EZ364" s="572">
        <f t="shared" si="879"/>
        <v>2001</v>
      </c>
      <c r="FA364" s="631" t="e">
        <f t="shared" si="850"/>
        <v>#REF!</v>
      </c>
      <c r="FB364" s="631">
        <f t="shared" si="851"/>
        <v>1.0207581724427055</v>
      </c>
      <c r="FC364" s="631" t="e">
        <f t="shared" si="852"/>
        <v>#REF!</v>
      </c>
      <c r="FD364" s="631" t="e">
        <f t="shared" si="853"/>
        <v>#REF!</v>
      </c>
      <c r="FE364" s="631">
        <f t="shared" si="854"/>
        <v>1</v>
      </c>
      <c r="FG364" s="572">
        <v>2008</v>
      </c>
      <c r="FH364" s="621">
        <f t="shared" si="860"/>
        <v>0.8377686014376351</v>
      </c>
      <c r="FI364" s="621">
        <f t="shared" si="861"/>
        <v>1.072788055058056</v>
      </c>
      <c r="FJ364" s="621" t="e">
        <f t="shared" si="856"/>
        <v>#REF!</v>
      </c>
    </row>
    <row r="365" spans="1:166" hidden="1" x14ac:dyDescent="0.2">
      <c r="A365" s="615" t="s">
        <v>537</v>
      </c>
      <c r="B365" s="571">
        <f t="shared" si="862"/>
        <v>1980</v>
      </c>
      <c r="D365" s="428">
        <f>Conversion_factors!$O42*D204+D285</f>
        <v>735.9612183514048</v>
      </c>
      <c r="E365" s="428">
        <f>Conversion_factors!$O42*E204+E285</f>
        <v>950.89029053007948</v>
      </c>
      <c r="F365" s="428">
        <f>Conversion_factors!$O42*F204+F285</f>
        <v>218.48496458035336</v>
      </c>
      <c r="G365" s="428">
        <v>0</v>
      </c>
      <c r="H365" s="626">
        <f t="shared" si="900"/>
        <v>1905.3364734618376</v>
      </c>
      <c r="I365" s="621"/>
      <c r="J365" s="635">
        <f t="shared" si="901"/>
        <v>255506.46660000001</v>
      </c>
      <c r="K365" s="635">
        <f t="shared" si="901"/>
        <v>107911.27065000003</v>
      </c>
      <c r="L365" s="635">
        <f t="shared" si="901"/>
        <v>151805.80000000002</v>
      </c>
      <c r="M365" s="635">
        <f t="shared" si="901"/>
        <v>0</v>
      </c>
      <c r="N365" s="635">
        <f t="shared" si="902"/>
        <v>515223.53725000005</v>
      </c>
      <c r="O365" s="636"/>
      <c r="R365" s="634">
        <f t="shared" ref="R365:V374" si="935">R46</f>
        <v>111023.00181494151</v>
      </c>
      <c r="S365" s="634">
        <f t="shared" si="935"/>
        <v>46889.745518587973</v>
      </c>
      <c r="T365" s="634">
        <f t="shared" si="935"/>
        <v>65962.85343847594</v>
      </c>
      <c r="U365" s="634">
        <f t="shared" si="935"/>
        <v>0</v>
      </c>
      <c r="V365" s="634">
        <f t="shared" si="935"/>
        <v>223875.60077200545</v>
      </c>
      <c r="X365" s="641">
        <f t="shared" si="904"/>
        <v>2.8804015340385312</v>
      </c>
      <c r="Y365" s="641">
        <f t="shared" si="905"/>
        <v>8.8117792034365152</v>
      </c>
      <c r="Z365" s="641">
        <f t="shared" si="906"/>
        <v>1.4392399011128254</v>
      </c>
      <c r="AA365" s="641" t="e">
        <f t="shared" si="907"/>
        <v>#DIV/0!</v>
      </c>
      <c r="AB365" s="641">
        <f t="shared" si="908"/>
        <v>3.6980773115132708</v>
      </c>
      <c r="AE365" s="641">
        <f t="shared" si="909"/>
        <v>6.628907580594339E-3</v>
      </c>
      <c r="AF365" s="641">
        <f t="shared" si="910"/>
        <v>2.0279280256556922E-2</v>
      </c>
      <c r="AG365" s="641">
        <f t="shared" si="911"/>
        <v>3.3122424696823641E-3</v>
      </c>
      <c r="AH365" s="641" t="e">
        <f t="shared" si="912"/>
        <v>#DIV/0!</v>
      </c>
      <c r="AI365" s="641">
        <f t="shared" si="913"/>
        <v>8.5106928441131425E-3</v>
      </c>
      <c r="AK365" s="637">
        <f t="shared" si="914"/>
        <v>2.8804015340385316E-3</v>
      </c>
      <c r="AL365" s="637">
        <f t="shared" si="914"/>
        <v>8.8117792034365146E-3</v>
      </c>
      <c r="AM365" s="637">
        <f t="shared" si="914"/>
        <v>1.4392399011128256E-3</v>
      </c>
      <c r="AN365" s="637"/>
      <c r="AO365" s="637" t="e">
        <f t="shared" si="915"/>
        <v>#DIV/0!</v>
      </c>
      <c r="AQ365" s="631">
        <f t="shared" si="916"/>
        <v>2.3013831586529294</v>
      </c>
      <c r="AR365" s="631">
        <f t="shared" si="916"/>
        <v>2.3013831586529294</v>
      </c>
      <c r="AS365" s="631">
        <f t="shared" si="916"/>
        <v>2.3013831586529294</v>
      </c>
      <c r="AT365" s="631">
        <f t="shared" si="916"/>
        <v>0</v>
      </c>
      <c r="AU365" s="631" t="e">
        <f t="shared" si="917"/>
        <v>#DIV/0!</v>
      </c>
      <c r="AW365" s="572">
        <f t="shared" si="918"/>
        <v>434521.29917615757</v>
      </c>
      <c r="AX365" s="572">
        <f t="shared" si="919"/>
        <v>434521.29917615757</v>
      </c>
      <c r="AY365" s="572">
        <f t="shared" si="920"/>
        <v>434521.29917615751</v>
      </c>
      <c r="AZ365" s="572" t="e">
        <f t="shared" si="921"/>
        <v>#DIV/0!</v>
      </c>
      <c r="BA365" s="572">
        <f t="shared" si="922"/>
        <v>434521.29917615763</v>
      </c>
      <c r="BC365" s="621"/>
      <c r="BD365" s="638">
        <v>1.0419682998613873</v>
      </c>
      <c r="BE365" s="638">
        <v>1.0714277507860381</v>
      </c>
      <c r="BF365" s="638">
        <v>0.97561543210160373</v>
      </c>
      <c r="BG365" s="638">
        <v>1.0652686058700329</v>
      </c>
      <c r="BH365" s="629"/>
      <c r="BI365" s="638">
        <v>0.99912331855774827</v>
      </c>
      <c r="BJ365" s="638">
        <v>0.99795350383911874</v>
      </c>
      <c r="BK365" s="638">
        <v>0.99716435984993246</v>
      </c>
      <c r="BL365" s="638">
        <v>0.9992205769203244</v>
      </c>
      <c r="BN365" s="638">
        <v>1</v>
      </c>
      <c r="BO365" s="638">
        <v>1</v>
      </c>
      <c r="BP365" s="638">
        <v>1</v>
      </c>
      <c r="BQ365" s="638">
        <v>1</v>
      </c>
      <c r="BT365" s="630">
        <f t="shared" si="923"/>
        <v>1.060966737052103</v>
      </c>
      <c r="BU365" s="630">
        <f t="shared" si="924"/>
        <v>0.95669891085617786</v>
      </c>
      <c r="BV365" s="630">
        <f t="shared" si="925"/>
        <v>1</v>
      </c>
      <c r="BW365" s="630">
        <f t="shared" si="926"/>
        <v>1</v>
      </c>
      <c r="BX365" s="630" t="e">
        <f>#REF!</f>
        <v>#REF!</v>
      </c>
      <c r="BY365" s="630" t="e">
        <f>#REF!</f>
        <v>#REF!</v>
      </c>
      <c r="BZ365" s="630">
        <f t="shared" si="927"/>
        <v>1</v>
      </c>
      <c r="CA365" s="630" t="e">
        <f t="shared" si="928"/>
        <v>#REF!</v>
      </c>
      <c r="CB365" s="630">
        <f t="shared" si="929"/>
        <v>1.0150257217923797</v>
      </c>
      <c r="CC365" s="630"/>
      <c r="CD365" s="630" t="e">
        <f t="shared" si="930"/>
        <v>#REF!</v>
      </c>
      <c r="CG365" s="575"/>
      <c r="CI365" s="621">
        <f t="shared" si="881"/>
        <v>0.38626312391649364</v>
      </c>
      <c r="CJ365" s="621">
        <f t="shared" si="882"/>
        <v>0.49906685972498654</v>
      </c>
      <c r="CK365" s="621">
        <f t="shared" si="883"/>
        <v>0.11467001635851981</v>
      </c>
      <c r="CL365" s="621">
        <f t="shared" si="884"/>
        <v>0</v>
      </c>
      <c r="CN365" s="621">
        <f t="shared" si="885"/>
        <v>0.38956022180484745</v>
      </c>
      <c r="CO365" s="621">
        <f t="shared" si="885"/>
        <v>0.51011093757076953</v>
      </c>
      <c r="CP365" s="621">
        <f t="shared" si="885"/>
        <v>9.9542178827623229E-2</v>
      </c>
      <c r="CQ365" s="621" t="e">
        <f t="shared" si="885"/>
        <v>#DIV/0!</v>
      </c>
      <c r="CR365" s="621" t="e">
        <f t="shared" si="886"/>
        <v>#DIV/0!</v>
      </c>
      <c r="CS365" s="621"/>
      <c r="CT365" s="621" t="e">
        <f t="shared" si="887"/>
        <v>#DIV/0!</v>
      </c>
      <c r="CU365" s="621" t="e">
        <f t="shared" si="887"/>
        <v>#DIV/0!</v>
      </c>
      <c r="CV365" s="621" t="e">
        <f t="shared" si="887"/>
        <v>#DIV/0!</v>
      </c>
      <c r="CW365" s="621" t="e">
        <f t="shared" si="887"/>
        <v>#DIV/0!</v>
      </c>
      <c r="CZ365" s="621">
        <f t="shared" si="931"/>
        <v>-3.8550413725509131E-2</v>
      </c>
      <c r="DA365" s="621">
        <f t="shared" si="932"/>
        <v>-4.1114626989096265E-2</v>
      </c>
      <c r="DB365" s="621">
        <f t="shared" si="933"/>
        <v>-5.2764899724131703E-2</v>
      </c>
      <c r="DC365" s="621">
        <f t="shared" si="934"/>
        <v>-4.3122738594852113E-2</v>
      </c>
      <c r="DE365" s="621">
        <f t="shared" si="888"/>
        <v>0.4959138085262233</v>
      </c>
      <c r="DF365" s="621">
        <f t="shared" si="889"/>
        <v>0.20944553741852565</v>
      </c>
      <c r="DG365" s="621">
        <f t="shared" si="890"/>
        <v>0.29464065405525103</v>
      </c>
      <c r="DH365" s="621">
        <f t="shared" si="891"/>
        <v>0</v>
      </c>
      <c r="DI365" s="621"/>
      <c r="DK365" s="621">
        <f t="shared" si="863"/>
        <v>-9.4957736269718013E-2</v>
      </c>
      <c r="DL365" s="621">
        <f t="shared" si="863"/>
        <v>-7.53742331425757E-2</v>
      </c>
      <c r="DM365" s="621">
        <f t="shared" si="863"/>
        <v>0.25271371765670542</v>
      </c>
      <c r="DN365" s="621" t="e">
        <f t="shared" si="863"/>
        <v>#DIV/0!</v>
      </c>
      <c r="DP365" s="621">
        <f t="shared" si="892"/>
        <v>-1.0227777386263689E-3</v>
      </c>
      <c r="DQ365" s="621">
        <f t="shared" si="893"/>
        <v>3.2492283130965469E-4</v>
      </c>
      <c r="DR365" s="621">
        <f t="shared" si="894"/>
        <v>1.1865569938526207E-3</v>
      </c>
      <c r="DS365" s="621">
        <f t="shared" si="895"/>
        <v>1.0704599782127809E-3</v>
      </c>
      <c r="DU365" s="621">
        <f t="shared" si="896"/>
        <v>0</v>
      </c>
      <c r="DV365" s="621">
        <f t="shared" si="897"/>
        <v>0</v>
      </c>
      <c r="DW365" s="621">
        <f t="shared" si="898"/>
        <v>0</v>
      </c>
      <c r="DX365" s="621">
        <f t="shared" si="899"/>
        <v>0</v>
      </c>
      <c r="EB365" s="621" t="e">
        <f t="shared" si="872"/>
        <v>#DIV/0!</v>
      </c>
      <c r="EC365" s="621">
        <f t="shared" si="873"/>
        <v>1</v>
      </c>
      <c r="ED365" s="621">
        <f t="shared" si="857"/>
        <v>1</v>
      </c>
      <c r="EE365" s="621"/>
      <c r="EF365" s="621" t="e">
        <f t="shared" si="874"/>
        <v>#DIV/0!</v>
      </c>
      <c r="EG365" s="621">
        <f t="shared" si="875"/>
        <v>1</v>
      </c>
      <c r="EH365" s="621">
        <f t="shared" si="858"/>
        <v>1</v>
      </c>
      <c r="EI365" s="621"/>
      <c r="EJ365" s="621" t="e">
        <f t="shared" si="876"/>
        <v>#DIV/0!</v>
      </c>
      <c r="EK365" s="621">
        <f t="shared" si="877"/>
        <v>1</v>
      </c>
      <c r="EL365" s="621">
        <f t="shared" si="859"/>
        <v>1</v>
      </c>
      <c r="EM365" s="621"/>
      <c r="EZ365" s="572">
        <f t="shared" si="879"/>
        <v>2002</v>
      </c>
      <c r="FA365" s="631" t="e">
        <f t="shared" si="850"/>
        <v>#REF!</v>
      </c>
      <c r="FB365" s="631">
        <f t="shared" si="851"/>
        <v>0.92418219530841483</v>
      </c>
      <c r="FC365" s="631" t="e">
        <f t="shared" si="852"/>
        <v>#REF!</v>
      </c>
      <c r="FD365" s="631" t="e">
        <f t="shared" si="853"/>
        <v>#REF!</v>
      </c>
      <c r="FE365" s="631">
        <f t="shared" si="854"/>
        <v>1</v>
      </c>
      <c r="FG365" s="572">
        <v>2009</v>
      </c>
      <c r="FH365" s="621">
        <f t="shared" si="860"/>
        <v>0.82038347072273132</v>
      </c>
      <c r="FI365" s="621">
        <f t="shared" si="861"/>
        <v>1.0187990098277815</v>
      </c>
      <c r="FJ365" s="621" t="e">
        <f t="shared" si="856"/>
        <v>#REF!</v>
      </c>
    </row>
    <row r="366" spans="1:166" hidden="1" x14ac:dyDescent="0.2">
      <c r="A366" s="615" t="s">
        <v>537</v>
      </c>
      <c r="B366" s="571">
        <f t="shared" si="862"/>
        <v>1981</v>
      </c>
      <c r="D366" s="428">
        <f>Conversion_factors!$O43*D205+D286</f>
        <v>727.15128372032621</v>
      </c>
      <c r="E366" s="428">
        <f>Conversion_factors!$O43*E205+E286</f>
        <v>885.28262462015505</v>
      </c>
      <c r="F366" s="428">
        <f>Conversion_factors!$O43*F205+F286</f>
        <v>247.67919258432346</v>
      </c>
      <c r="G366" s="428">
        <v>0</v>
      </c>
      <c r="H366" s="626">
        <f t="shared" si="900"/>
        <v>1860.1131009248047</v>
      </c>
      <c r="I366" s="621"/>
      <c r="J366" s="635">
        <f t="shared" si="901"/>
        <v>250984.19616000005</v>
      </c>
      <c r="K366" s="635">
        <f t="shared" si="901"/>
        <v>105603.72149999999</v>
      </c>
      <c r="L366" s="635">
        <f t="shared" si="901"/>
        <v>177235.7</v>
      </c>
      <c r="M366" s="635">
        <f t="shared" si="901"/>
        <v>0</v>
      </c>
      <c r="N366" s="635">
        <f t="shared" si="902"/>
        <v>533823.61765999999</v>
      </c>
      <c r="O366" s="636"/>
      <c r="R366" s="634">
        <f t="shared" si="935"/>
        <v>98419.910175034063</v>
      </c>
      <c r="S366" s="634">
        <f t="shared" si="935"/>
        <v>41411.00891290202</v>
      </c>
      <c r="T366" s="634">
        <f t="shared" si="935"/>
        <v>69500.478279872274</v>
      </c>
      <c r="U366" s="634">
        <f t="shared" si="935"/>
        <v>0</v>
      </c>
      <c r="V366" s="634">
        <f t="shared" si="935"/>
        <v>209331.39736780836</v>
      </c>
      <c r="X366" s="641">
        <f t="shared" si="904"/>
        <v>2.8971994844518978</v>
      </c>
      <c r="Y366" s="641">
        <f t="shared" si="905"/>
        <v>8.3830627561752653</v>
      </c>
      <c r="Z366" s="641">
        <f t="shared" si="906"/>
        <v>1.3974565653777622</v>
      </c>
      <c r="AA366" s="641" t="e">
        <f t="shared" si="907"/>
        <v>#DIV/0!</v>
      </c>
      <c r="AB366" s="641">
        <f t="shared" si="908"/>
        <v>3.4845088141258258</v>
      </c>
      <c r="AE366" s="641">
        <f t="shared" si="909"/>
        <v>7.3882538850841267E-3</v>
      </c>
      <c r="AF366" s="641">
        <f t="shared" si="910"/>
        <v>2.1377953540859911E-2</v>
      </c>
      <c r="AG366" s="641">
        <f t="shared" si="911"/>
        <v>3.5637048652664128E-3</v>
      </c>
      <c r="AH366" s="641" t="e">
        <f t="shared" si="912"/>
        <v>#DIV/0!</v>
      </c>
      <c r="AI366" s="641">
        <f t="shared" si="913"/>
        <v>8.8859727891486325E-3</v>
      </c>
      <c r="AK366" s="637">
        <f t="shared" si="914"/>
        <v>2.8971994844518979E-3</v>
      </c>
      <c r="AL366" s="637">
        <f t="shared" si="914"/>
        <v>8.3830627561752667E-3</v>
      </c>
      <c r="AM366" s="637">
        <f t="shared" si="914"/>
        <v>1.3974565653777622E-3</v>
      </c>
      <c r="AN366" s="637"/>
      <c r="AO366" s="637" t="e">
        <f t="shared" si="915"/>
        <v>#DIV/0!</v>
      </c>
      <c r="AQ366" s="631">
        <f t="shared" si="916"/>
        <v>2.5501364074976225</v>
      </c>
      <c r="AR366" s="631">
        <f t="shared" si="916"/>
        <v>2.5501364074976225</v>
      </c>
      <c r="AS366" s="631">
        <f t="shared" si="916"/>
        <v>2.5501364074976225</v>
      </c>
      <c r="AT366" s="631">
        <f t="shared" si="916"/>
        <v>0</v>
      </c>
      <c r="AU366" s="631" t="e">
        <f t="shared" si="917"/>
        <v>#DIV/0!</v>
      </c>
      <c r="AW366" s="572">
        <f t="shared" si="918"/>
        <v>392135.88616668235</v>
      </c>
      <c r="AX366" s="572">
        <f t="shared" si="919"/>
        <v>392135.88616668235</v>
      </c>
      <c r="AY366" s="572">
        <f t="shared" si="920"/>
        <v>392135.88616668235</v>
      </c>
      <c r="AZ366" s="572" t="e">
        <f t="shared" si="921"/>
        <v>#DIV/0!</v>
      </c>
      <c r="BA366" s="572">
        <f t="shared" si="922"/>
        <v>392135.88616668241</v>
      </c>
      <c r="BC366" s="621"/>
      <c r="BD366" s="638">
        <v>1.0049950393754432</v>
      </c>
      <c r="BE366" s="638">
        <v>1.0170290059788478</v>
      </c>
      <c r="BF366" s="638">
        <v>0.94390056620751561</v>
      </c>
      <c r="BG366" s="638">
        <v>1.0443229912993832</v>
      </c>
      <c r="BH366" s="629"/>
      <c r="BI366" s="638">
        <v>0.99798556505231328</v>
      </c>
      <c r="BJ366" s="638">
        <v>0.99875054665345253</v>
      </c>
      <c r="BK366" s="638">
        <v>0.99868569164545695</v>
      </c>
      <c r="BL366" s="638">
        <v>0.99978033923709508</v>
      </c>
      <c r="BN366" s="638">
        <v>1</v>
      </c>
      <c r="BO366" s="638">
        <v>1</v>
      </c>
      <c r="BP366" s="638">
        <v>1</v>
      </c>
      <c r="BQ366" s="638">
        <v>1</v>
      </c>
      <c r="BT366" s="630">
        <f t="shared" si="923"/>
        <v>1.0992686879428459</v>
      </c>
      <c r="BU366" s="630">
        <f t="shared" si="924"/>
        <v>0.90144837615057705</v>
      </c>
      <c r="BV366" s="630">
        <f t="shared" si="925"/>
        <v>1</v>
      </c>
      <c r="BW366" s="630">
        <f t="shared" si="926"/>
        <v>1</v>
      </c>
      <c r="BX366" s="630" t="e">
        <f>#REF!</f>
        <v>#REF!</v>
      </c>
      <c r="BY366" s="630" t="e">
        <f>#REF!</f>
        <v>#REF!</v>
      </c>
      <c r="BZ366" s="630">
        <f t="shared" si="927"/>
        <v>1</v>
      </c>
      <c r="CA366" s="630" t="e">
        <f t="shared" si="928"/>
        <v>#REF!</v>
      </c>
      <c r="CB366" s="630">
        <f t="shared" si="929"/>
        <v>0.99093397369925384</v>
      </c>
      <c r="CC366" s="630"/>
      <c r="CD366" s="630" t="e">
        <f t="shared" si="930"/>
        <v>#REF!</v>
      </c>
      <c r="CG366" s="575"/>
      <c r="CI366" s="621">
        <f t="shared" si="881"/>
        <v>0.39091777986983889</v>
      </c>
      <c r="CJ366" s="621">
        <f t="shared" si="882"/>
        <v>0.47592946051506935</v>
      </c>
      <c r="CK366" s="621">
        <f t="shared" si="883"/>
        <v>0.13315275961509176</v>
      </c>
      <c r="CL366" s="621">
        <f t="shared" si="884"/>
        <v>0</v>
      </c>
      <c r="CN366" s="621">
        <f t="shared" si="885"/>
        <v>0.3885858056070004</v>
      </c>
      <c r="CO366" s="621">
        <f t="shared" si="885"/>
        <v>0.48740663504649601</v>
      </c>
      <c r="CP366" s="621">
        <f t="shared" si="885"/>
        <v>0.12368130422372321</v>
      </c>
      <c r="CQ366" s="621" t="e">
        <f t="shared" si="885"/>
        <v>#DIV/0!</v>
      </c>
      <c r="CR366" s="621" t="e">
        <f t="shared" si="886"/>
        <v>#DIV/0!</v>
      </c>
      <c r="CS366" s="621"/>
      <c r="CT366" s="621" t="e">
        <f t="shared" si="887"/>
        <v>#DIV/0!</v>
      </c>
      <c r="CU366" s="621" t="e">
        <f t="shared" si="887"/>
        <v>#DIV/0!</v>
      </c>
      <c r="CV366" s="621" t="e">
        <f t="shared" si="887"/>
        <v>#DIV/0!</v>
      </c>
      <c r="CW366" s="621" t="e">
        <f t="shared" si="887"/>
        <v>#DIV/0!</v>
      </c>
      <c r="CZ366" s="621">
        <f t="shared" si="931"/>
        <v>-3.6128914916479113E-2</v>
      </c>
      <c r="DA366" s="621">
        <f t="shared" si="932"/>
        <v>-5.2106467774112562E-2</v>
      </c>
      <c r="DB366" s="621">
        <f t="shared" si="933"/>
        <v>-3.3047656088625185E-2</v>
      </c>
      <c r="DC366" s="621">
        <f t="shared" si="934"/>
        <v>-1.9858159193805239E-2</v>
      </c>
      <c r="DE366" s="621">
        <f t="shared" si="888"/>
        <v>0.47016315475171711</v>
      </c>
      <c r="DF366" s="621">
        <f t="shared" si="889"/>
        <v>0.19782512051997769</v>
      </c>
      <c r="DG366" s="621">
        <f t="shared" si="890"/>
        <v>0.33201172472830531</v>
      </c>
      <c r="DH366" s="621">
        <f t="shared" si="891"/>
        <v>0</v>
      </c>
      <c r="DI366" s="621"/>
      <c r="DK366" s="621">
        <f t="shared" si="863"/>
        <v>-5.3322366256673116E-2</v>
      </c>
      <c r="DL366" s="621">
        <f t="shared" si="863"/>
        <v>-5.7080330255880614E-2</v>
      </c>
      <c r="DM366" s="621">
        <f t="shared" si="863"/>
        <v>0.11941379175986147</v>
      </c>
      <c r="DN366" s="621" t="e">
        <f t="shared" si="863"/>
        <v>#DIV/0!</v>
      </c>
      <c r="DP366" s="621">
        <f t="shared" si="892"/>
        <v>-1.1394006985412648E-3</v>
      </c>
      <c r="DQ366" s="621">
        <f t="shared" si="893"/>
        <v>7.9835853137250946E-4</v>
      </c>
      <c r="DR366" s="621">
        <f t="shared" si="894"/>
        <v>1.5244953788254494E-3</v>
      </c>
      <c r="DS366" s="621">
        <f t="shared" si="895"/>
        <v>5.6004209590584367E-4</v>
      </c>
      <c r="DU366" s="621">
        <f t="shared" si="896"/>
        <v>0</v>
      </c>
      <c r="DV366" s="621">
        <f t="shared" si="897"/>
        <v>0</v>
      </c>
      <c r="DW366" s="621">
        <f t="shared" si="898"/>
        <v>0</v>
      </c>
      <c r="DX366" s="621">
        <f t="shared" si="899"/>
        <v>0</v>
      </c>
      <c r="EB366" s="621" t="e">
        <f t="shared" si="872"/>
        <v>#DIV/0!</v>
      </c>
      <c r="EC366" s="621">
        <f t="shared" si="873"/>
        <v>1</v>
      </c>
      <c r="ED366" s="621">
        <f t="shared" ref="ED366:ED395" si="936">EC366/EC$398</f>
        <v>1</v>
      </c>
      <c r="EE366" s="621"/>
      <c r="EF366" s="621" t="e">
        <f t="shared" si="874"/>
        <v>#DIV/0!</v>
      </c>
      <c r="EG366" s="621">
        <f t="shared" si="875"/>
        <v>1</v>
      </c>
      <c r="EH366" s="621">
        <f t="shared" ref="EH366:EH395" si="937">EG366/EG$398</f>
        <v>1</v>
      </c>
      <c r="EI366" s="621"/>
      <c r="EJ366" s="621" t="e">
        <f t="shared" si="876"/>
        <v>#DIV/0!</v>
      </c>
      <c r="EK366" s="621">
        <f t="shared" si="877"/>
        <v>1</v>
      </c>
      <c r="EL366" s="621">
        <f t="shared" ref="EL366:EL395" si="938">EK366/EK$398</f>
        <v>1</v>
      </c>
      <c r="EM366" s="621"/>
      <c r="EZ366" s="572">
        <f t="shared" si="879"/>
        <v>2003</v>
      </c>
      <c r="FA366" s="631" t="e">
        <f t="shared" si="850"/>
        <v>#REF!</v>
      </c>
      <c r="FB366" s="631">
        <f t="shared" si="851"/>
        <v>0.93664491305485509</v>
      </c>
      <c r="FC366" s="631" t="e">
        <f t="shared" si="852"/>
        <v>#REF!</v>
      </c>
      <c r="FD366" s="631" t="e">
        <f t="shared" si="853"/>
        <v>#REF!</v>
      </c>
      <c r="FE366" s="631">
        <f t="shared" si="854"/>
        <v>1</v>
      </c>
    </row>
    <row r="367" spans="1:166" hidden="1" x14ac:dyDescent="0.2">
      <c r="A367" s="615" t="s">
        <v>537</v>
      </c>
      <c r="B367" s="571">
        <f t="shared" si="862"/>
        <v>1982</v>
      </c>
      <c r="D367" s="428">
        <f>Conversion_factors!$O44*D206+D287</f>
        <v>706.1266231902008</v>
      </c>
      <c r="E367" s="428">
        <f>Conversion_factors!$O44*E206+E287</f>
        <v>679.14666086407556</v>
      </c>
      <c r="F367" s="428">
        <f>Conversion_factors!$O44*F206+F287</f>
        <v>220.99056725871196</v>
      </c>
      <c r="G367" s="428">
        <v>0</v>
      </c>
      <c r="H367" s="626">
        <f t="shared" si="900"/>
        <v>1606.2638513129882</v>
      </c>
      <c r="I367" s="621"/>
      <c r="J367" s="635">
        <f t="shared" si="901"/>
        <v>239158.11444000006</v>
      </c>
      <c r="K367" s="635">
        <f t="shared" si="901"/>
        <v>89583.022349999999</v>
      </c>
      <c r="L367" s="635">
        <f t="shared" si="901"/>
        <v>162146.1</v>
      </c>
      <c r="M367" s="635">
        <f t="shared" si="901"/>
        <v>0</v>
      </c>
      <c r="N367" s="635">
        <f t="shared" si="902"/>
        <v>490887.23679000011</v>
      </c>
      <c r="O367" s="636"/>
      <c r="R367" s="634">
        <f t="shared" si="935"/>
        <v>96077.157485541451</v>
      </c>
      <c r="S367" s="634">
        <f t="shared" si="935"/>
        <v>35988.250561788998</v>
      </c>
      <c r="T367" s="634">
        <f t="shared" si="935"/>
        <v>65139.066771136859</v>
      </c>
      <c r="U367" s="634">
        <f t="shared" si="935"/>
        <v>0</v>
      </c>
      <c r="V367" s="634">
        <f t="shared" si="935"/>
        <v>197204.47481846731</v>
      </c>
      <c r="X367" s="641">
        <f t="shared" si="904"/>
        <v>2.9525513898770668</v>
      </c>
      <c r="Y367" s="641">
        <f t="shared" si="905"/>
        <v>7.5811983459394368</v>
      </c>
      <c r="Z367" s="641">
        <f t="shared" si="906"/>
        <v>1.3629101610135055</v>
      </c>
      <c r="AA367" s="641" t="e">
        <f t="shared" si="907"/>
        <v>#DIV/0!</v>
      </c>
      <c r="AB367" s="641">
        <f t="shared" si="908"/>
        <v>3.2721646254578469</v>
      </c>
      <c r="AE367" s="641">
        <f t="shared" si="909"/>
        <v>7.3495786269120733E-3</v>
      </c>
      <c r="AF367" s="641">
        <f t="shared" si="910"/>
        <v>1.8871344126551361E-2</v>
      </c>
      <c r="AG367" s="641">
        <f t="shared" si="911"/>
        <v>3.3925964588217426E-3</v>
      </c>
      <c r="AH367" s="641" t="e">
        <f t="shared" si="912"/>
        <v>#DIV/0!</v>
      </c>
      <c r="AI367" s="641">
        <f t="shared" si="913"/>
        <v>8.1451693872139699E-3</v>
      </c>
      <c r="AK367" s="637">
        <f t="shared" si="914"/>
        <v>2.9525513898770667E-3</v>
      </c>
      <c r="AL367" s="637">
        <f t="shared" si="914"/>
        <v>7.5811983459394367E-3</v>
      </c>
      <c r="AM367" s="637">
        <f t="shared" si="914"/>
        <v>1.3629101610135054E-3</v>
      </c>
      <c r="AN367" s="637"/>
      <c r="AO367" s="637" t="e">
        <f t="shared" si="915"/>
        <v>#DIV/0!</v>
      </c>
      <c r="AQ367" s="631">
        <f t="shared" si="916"/>
        <v>2.4892297055727393</v>
      </c>
      <c r="AR367" s="631">
        <f t="shared" si="916"/>
        <v>2.4892297055727393</v>
      </c>
      <c r="AS367" s="631">
        <f t="shared" si="916"/>
        <v>2.4892297055727393</v>
      </c>
      <c r="AT367" s="631">
        <f t="shared" si="916"/>
        <v>0</v>
      </c>
      <c r="AU367" s="631" t="e">
        <f t="shared" si="917"/>
        <v>#DIV/0!</v>
      </c>
      <c r="AW367" s="572">
        <f t="shared" si="918"/>
        <v>401730.70318149409</v>
      </c>
      <c r="AX367" s="572">
        <f t="shared" si="919"/>
        <v>401730.70318149409</v>
      </c>
      <c r="AY367" s="572">
        <f t="shared" si="920"/>
        <v>401730.70318149409</v>
      </c>
      <c r="AZ367" s="572" t="e">
        <f t="shared" si="921"/>
        <v>#DIV/0!</v>
      </c>
      <c r="BA367" s="572">
        <f t="shared" si="922"/>
        <v>401730.70318149403</v>
      </c>
      <c r="BC367" s="621"/>
      <c r="BD367" s="638">
        <v>0.97667825008480591</v>
      </c>
      <c r="BE367" s="638">
        <v>1.0207673446494183</v>
      </c>
      <c r="BF367" s="638">
        <v>0.95824260178675158</v>
      </c>
      <c r="BG367" s="638">
        <v>1.0246007607055634</v>
      </c>
      <c r="BH367" s="629"/>
      <c r="BI367" s="638">
        <v>0.99894158776501174</v>
      </c>
      <c r="BJ367" s="638">
        <v>0.99999100639210159</v>
      </c>
      <c r="BK367" s="638">
        <v>0.99969967538765303</v>
      </c>
      <c r="BL367" s="638">
        <v>0.99961640856614276</v>
      </c>
      <c r="BN367" s="638">
        <v>1</v>
      </c>
      <c r="BO367" s="638">
        <v>1</v>
      </c>
      <c r="BP367" s="638">
        <v>1</v>
      </c>
      <c r="BQ367" s="638">
        <v>1</v>
      </c>
      <c r="BT367" s="630">
        <f t="shared" si="923"/>
        <v>1.0108525566542514</v>
      </c>
      <c r="BU367" s="630">
        <f t="shared" si="924"/>
        <v>0.84651457219985204</v>
      </c>
      <c r="BV367" s="630">
        <f t="shared" si="925"/>
        <v>1</v>
      </c>
      <c r="BW367" s="630">
        <f t="shared" si="926"/>
        <v>1</v>
      </c>
      <c r="BX367" s="630" t="e">
        <f>#REF!</f>
        <v>#REF!</v>
      </c>
      <c r="BY367" s="630" t="e">
        <f>#REF!</f>
        <v>#REF!</v>
      </c>
      <c r="BZ367" s="630">
        <f t="shared" si="927"/>
        <v>1</v>
      </c>
      <c r="CA367" s="630" t="e">
        <f t="shared" si="928"/>
        <v>#REF!</v>
      </c>
      <c r="CB367" s="630">
        <f t="shared" si="929"/>
        <v>0.85570141955330037</v>
      </c>
      <c r="CC367" s="630"/>
      <c r="CD367" s="630" t="e">
        <f t="shared" si="930"/>
        <v>#REF!</v>
      </c>
      <c r="CG367" s="575"/>
      <c r="CI367" s="621">
        <f t="shared" si="881"/>
        <v>0.43960811457781396</v>
      </c>
      <c r="CJ367" s="621">
        <f t="shared" si="882"/>
        <v>0.42281139571741538</v>
      </c>
      <c r="CK367" s="621">
        <f t="shared" si="883"/>
        <v>0.13758048970477074</v>
      </c>
      <c r="CL367" s="621">
        <f t="shared" si="884"/>
        <v>0</v>
      </c>
      <c r="CN367" s="621">
        <f t="shared" si="885"/>
        <v>0.41478675788025726</v>
      </c>
      <c r="CO367" s="621">
        <f t="shared" si="885"/>
        <v>0.44884670245592478</v>
      </c>
      <c r="CP367" s="621">
        <f t="shared" si="885"/>
        <v>0.13535455485055045</v>
      </c>
      <c r="CQ367" s="621" t="e">
        <f t="shared" si="885"/>
        <v>#DIV/0!</v>
      </c>
      <c r="CR367" s="621" t="e">
        <f t="shared" si="886"/>
        <v>#DIV/0!</v>
      </c>
      <c r="CS367" s="621"/>
      <c r="CT367" s="621" t="e">
        <f t="shared" si="887"/>
        <v>#DIV/0!</v>
      </c>
      <c r="CU367" s="621" t="e">
        <f t="shared" si="887"/>
        <v>#DIV/0!</v>
      </c>
      <c r="CV367" s="621" t="e">
        <f t="shared" si="887"/>
        <v>#DIV/0!</v>
      </c>
      <c r="CW367" s="621" t="e">
        <f t="shared" si="887"/>
        <v>#DIV/0!</v>
      </c>
      <c r="CZ367" s="621">
        <f t="shared" si="931"/>
        <v>-2.8580611108398119E-2</v>
      </c>
      <c r="DA367" s="621">
        <f t="shared" si="932"/>
        <v>3.6690053577586447E-3</v>
      </c>
      <c r="DB367" s="621">
        <f t="shared" si="933"/>
        <v>1.5080155494454711E-2</v>
      </c>
      <c r="DC367" s="621">
        <f t="shared" si="934"/>
        <v>-1.9065785287808515E-2</v>
      </c>
      <c r="DE367" s="621">
        <f t="shared" si="888"/>
        <v>0.48719562562656543</v>
      </c>
      <c r="DF367" s="621">
        <f t="shared" si="889"/>
        <v>0.18249205853425624</v>
      </c>
      <c r="DG367" s="621">
        <f t="shared" si="890"/>
        <v>0.33031231583917825</v>
      </c>
      <c r="DH367" s="621">
        <f t="shared" si="891"/>
        <v>0</v>
      </c>
      <c r="DI367" s="621"/>
      <c r="DK367" s="621">
        <f t="shared" si="863"/>
        <v>3.5585965521035864E-2</v>
      </c>
      <c r="DL367" s="621">
        <f t="shared" si="863"/>
        <v>-8.0676753525325523E-2</v>
      </c>
      <c r="DM367" s="621">
        <f t="shared" si="863"/>
        <v>-5.1316652103415919E-3</v>
      </c>
      <c r="DN367" s="621" t="e">
        <f t="shared" si="863"/>
        <v>#DIV/0!</v>
      </c>
      <c r="DP367" s="621">
        <f t="shared" si="892"/>
        <v>9.5749390195779232E-4</v>
      </c>
      <c r="DQ367" s="621">
        <f t="shared" si="893"/>
        <v>1.2412409158367836E-3</v>
      </c>
      <c r="DR367" s="621">
        <f t="shared" si="894"/>
        <v>1.0148030964821412E-3</v>
      </c>
      <c r="DS367" s="621">
        <f t="shared" si="895"/>
        <v>-1.6398013200710318E-4</v>
      </c>
      <c r="DU367" s="621">
        <f t="shared" si="896"/>
        <v>0</v>
      </c>
      <c r="DV367" s="621">
        <f t="shared" si="897"/>
        <v>0</v>
      </c>
      <c r="DW367" s="621">
        <f t="shared" si="898"/>
        <v>0</v>
      </c>
      <c r="DX367" s="621">
        <f t="shared" si="899"/>
        <v>0</v>
      </c>
      <c r="EB367" s="621" t="e">
        <f t="shared" ref="EB367:EB395" si="939">EXP(SUMPRODUCT($CT367:$CW367,CZ367:DC367))</f>
        <v>#DIV/0!</v>
      </c>
      <c r="EC367" s="621">
        <f t="shared" si="873"/>
        <v>1</v>
      </c>
      <c r="ED367" s="621">
        <f t="shared" si="936"/>
        <v>1</v>
      </c>
      <c r="EE367" s="621"/>
      <c r="EF367" s="621" t="e">
        <f t="shared" ref="EF367:EF395" si="940">EXP(SUMPRODUCT($CT367:$CW367,DK367:DN367))</f>
        <v>#DIV/0!</v>
      </c>
      <c r="EG367" s="621">
        <f t="shared" si="875"/>
        <v>1</v>
      </c>
      <c r="EH367" s="621">
        <f t="shared" si="937"/>
        <v>1</v>
      </c>
      <c r="EI367" s="621"/>
      <c r="EJ367" s="621" t="e">
        <f t="shared" ref="EJ367:EJ395" si="941">EXP(SUMPRODUCT($CT367:$CW367,DP367:DS367))</f>
        <v>#DIV/0!</v>
      </c>
      <c r="EK367" s="621">
        <f t="shared" si="877"/>
        <v>1</v>
      </c>
      <c r="EL367" s="621">
        <f t="shared" si="938"/>
        <v>1</v>
      </c>
      <c r="EM367" s="621"/>
      <c r="EZ367" s="572">
        <f t="shared" si="879"/>
        <v>2004</v>
      </c>
      <c r="FA367" s="631" t="e">
        <f t="shared" si="850"/>
        <v>#REF!</v>
      </c>
      <c r="FB367" s="631">
        <f t="shared" si="851"/>
        <v>0.96084667576930571</v>
      </c>
      <c r="FC367" s="631" t="e">
        <f t="shared" si="852"/>
        <v>#REF!</v>
      </c>
      <c r="FD367" s="631" t="e">
        <f t="shared" si="853"/>
        <v>#REF!</v>
      </c>
      <c r="FE367" s="631">
        <f t="shared" si="854"/>
        <v>1</v>
      </c>
    </row>
    <row r="368" spans="1:166" hidden="1" x14ac:dyDescent="0.2">
      <c r="A368" s="615" t="s">
        <v>537</v>
      </c>
      <c r="B368" s="571">
        <f t="shared" si="862"/>
        <v>1983</v>
      </c>
      <c r="D368" s="428">
        <f>Conversion_factors!$O45*D207+D288</f>
        <v>701.28202089549268</v>
      </c>
      <c r="E368" s="428">
        <f>Conversion_factors!$O45*E207+E288</f>
        <v>690.6262356936345</v>
      </c>
      <c r="F368" s="428">
        <f>Conversion_factors!$O45*F207+F288</f>
        <v>177.04985199483971</v>
      </c>
      <c r="G368" s="428">
        <v>0</v>
      </c>
      <c r="H368" s="626">
        <f t="shared" si="900"/>
        <v>1568.9581085839668</v>
      </c>
      <c r="I368" s="621"/>
      <c r="J368" s="635">
        <f t="shared" si="901"/>
        <v>234690.24180000002</v>
      </c>
      <c r="K368" s="635">
        <f t="shared" si="901"/>
        <v>90777.313049999997</v>
      </c>
      <c r="L368" s="635">
        <f t="shared" si="901"/>
        <v>133648.1</v>
      </c>
      <c r="M368" s="635">
        <f t="shared" si="901"/>
        <v>0</v>
      </c>
      <c r="N368" s="635">
        <f t="shared" si="902"/>
        <v>459115.65485000005</v>
      </c>
      <c r="O368" s="636"/>
      <c r="R368" s="634">
        <f t="shared" si="935"/>
        <v>98374.022292556649</v>
      </c>
      <c r="S368" s="634">
        <f t="shared" si="935"/>
        <v>38050.706110095678</v>
      </c>
      <c r="T368" s="634">
        <f t="shared" si="935"/>
        <v>56020.655430411847</v>
      </c>
      <c r="U368" s="634">
        <f t="shared" si="935"/>
        <v>0</v>
      </c>
      <c r="V368" s="634">
        <f t="shared" si="935"/>
        <v>192445.38383306417</v>
      </c>
      <c r="X368" s="641">
        <f t="shared" si="904"/>
        <v>2.9881175097732271</v>
      </c>
      <c r="Y368" s="641">
        <f t="shared" si="905"/>
        <v>7.6079166973496859</v>
      </c>
      <c r="Z368" s="641">
        <f t="shared" si="906"/>
        <v>1.3247464946739962</v>
      </c>
      <c r="AA368" s="641" t="e">
        <f t="shared" si="907"/>
        <v>#DIV/0!</v>
      </c>
      <c r="AB368" s="641">
        <f t="shared" si="908"/>
        <v>3.4173483130227149</v>
      </c>
      <c r="AE368" s="641">
        <f t="shared" si="909"/>
        <v>7.128731798827284E-3</v>
      </c>
      <c r="AF368" s="641">
        <f t="shared" si="910"/>
        <v>1.8150155576492608E-2</v>
      </c>
      <c r="AG368" s="641">
        <f t="shared" si="911"/>
        <v>3.1604387816341921E-3</v>
      </c>
      <c r="AH368" s="641" t="e">
        <f t="shared" si="912"/>
        <v>#DIV/0!</v>
      </c>
      <c r="AI368" s="641">
        <f t="shared" si="913"/>
        <v>8.1527448325024628E-3</v>
      </c>
      <c r="AK368" s="637">
        <f t="shared" si="914"/>
        <v>2.9881175097732273E-3</v>
      </c>
      <c r="AL368" s="637">
        <f t="shared" si="914"/>
        <v>7.6079166973496851E-3</v>
      </c>
      <c r="AM368" s="637">
        <f t="shared" si="914"/>
        <v>1.3247464946739961E-3</v>
      </c>
      <c r="AN368" s="637"/>
      <c r="AO368" s="637" t="e">
        <f t="shared" si="915"/>
        <v>#DIV/0!</v>
      </c>
      <c r="AQ368" s="631">
        <f t="shared" si="916"/>
        <v>2.3856932585520352</v>
      </c>
      <c r="AR368" s="631">
        <f t="shared" si="916"/>
        <v>2.3856932585520352</v>
      </c>
      <c r="AS368" s="631">
        <f t="shared" si="916"/>
        <v>2.3856932585520352</v>
      </c>
      <c r="AT368" s="631">
        <f t="shared" si="916"/>
        <v>0</v>
      </c>
      <c r="AU368" s="631" t="e">
        <f t="shared" si="917"/>
        <v>#DIV/0!</v>
      </c>
      <c r="AW368" s="572">
        <f t="shared" si="918"/>
        <v>419165.37107831571</v>
      </c>
      <c r="AX368" s="572">
        <f t="shared" si="919"/>
        <v>419165.37107831571</v>
      </c>
      <c r="AY368" s="572">
        <f t="shared" si="920"/>
        <v>419165.37107831571</v>
      </c>
      <c r="AZ368" s="572" t="e">
        <f t="shared" si="921"/>
        <v>#DIV/0!</v>
      </c>
      <c r="BA368" s="572">
        <f t="shared" si="922"/>
        <v>419165.37107831571</v>
      </c>
      <c r="BC368" s="621"/>
      <c r="BD368" s="638">
        <v>0.97244869940160372</v>
      </c>
      <c r="BE368" s="638">
        <v>0.98810905620563438</v>
      </c>
      <c r="BF368" s="638">
        <v>0.94226311746254299</v>
      </c>
      <c r="BG368" s="638">
        <v>1.0216688813146275</v>
      </c>
      <c r="BH368" s="629"/>
      <c r="BI368" s="638">
        <v>0.99954444958382138</v>
      </c>
      <c r="BJ368" s="638">
        <v>1.0014481343959658</v>
      </c>
      <c r="BK368" s="638">
        <v>1.0008551244917445</v>
      </c>
      <c r="BL368" s="638">
        <v>0.99925286224562015</v>
      </c>
      <c r="BN368" s="638">
        <v>1</v>
      </c>
      <c r="BO368" s="638">
        <v>1</v>
      </c>
      <c r="BP368" s="638">
        <v>1</v>
      </c>
      <c r="BQ368" s="638">
        <v>1</v>
      </c>
      <c r="BT368" s="630">
        <f t="shared" si="923"/>
        <v>0.94542737867852333</v>
      </c>
      <c r="BU368" s="630">
        <f t="shared" si="924"/>
        <v>0.88407383991309396</v>
      </c>
      <c r="BV368" s="630">
        <f t="shared" si="925"/>
        <v>1</v>
      </c>
      <c r="BW368" s="630">
        <f t="shared" si="926"/>
        <v>1</v>
      </c>
      <c r="BX368" s="630" t="e">
        <f>#REF!</f>
        <v>#REF!</v>
      </c>
      <c r="BY368" s="630" t="e">
        <f>#REF!</f>
        <v>#REF!</v>
      </c>
      <c r="BZ368" s="630">
        <f t="shared" si="927"/>
        <v>1</v>
      </c>
      <c r="CA368" s="630" t="e">
        <f t="shared" si="928"/>
        <v>#REF!</v>
      </c>
      <c r="CB368" s="630">
        <f t="shared" si="929"/>
        <v>0.83582761302729291</v>
      </c>
      <c r="CC368" s="630"/>
      <c r="CD368" s="630" t="e">
        <f t="shared" si="930"/>
        <v>#REF!</v>
      </c>
      <c r="CG368" s="575"/>
      <c r="CI368" s="621">
        <f t="shared" si="881"/>
        <v>0.44697306898042127</v>
      </c>
      <c r="CJ368" s="621">
        <f t="shared" si="882"/>
        <v>0.44018143755090189</v>
      </c>
      <c r="CK368" s="621">
        <f t="shared" si="883"/>
        <v>0.11284549346867692</v>
      </c>
      <c r="CL368" s="621">
        <f t="shared" si="884"/>
        <v>0</v>
      </c>
      <c r="CN368" s="621">
        <f t="shared" si="885"/>
        <v>0.44328039463970703</v>
      </c>
      <c r="CO368" s="621">
        <f t="shared" si="885"/>
        <v>0.43143814056972885</v>
      </c>
      <c r="CP368" s="621">
        <f t="shared" si="885"/>
        <v>0.12480474061203968</v>
      </c>
      <c r="CQ368" s="621" t="e">
        <f t="shared" si="885"/>
        <v>#DIV/0!</v>
      </c>
      <c r="CR368" s="621" t="e">
        <f t="shared" si="886"/>
        <v>#DIV/0!</v>
      </c>
      <c r="CS368" s="621"/>
      <c r="CT368" s="621" t="e">
        <f t="shared" si="887"/>
        <v>#DIV/0!</v>
      </c>
      <c r="CU368" s="621" t="e">
        <f t="shared" si="887"/>
        <v>#DIV/0!</v>
      </c>
      <c r="CV368" s="621" t="e">
        <f t="shared" si="887"/>
        <v>#DIV/0!</v>
      </c>
      <c r="CW368" s="621" t="e">
        <f t="shared" si="887"/>
        <v>#DIV/0!</v>
      </c>
      <c r="CZ368" s="621">
        <f t="shared" si="931"/>
        <v>-4.3399505845497528E-3</v>
      </c>
      <c r="DA368" s="621">
        <f t="shared" si="932"/>
        <v>-3.2516849688118209E-2</v>
      </c>
      <c r="DB368" s="621">
        <f t="shared" si="933"/>
        <v>-1.6816430209645614E-2</v>
      </c>
      <c r="DC368" s="621">
        <f t="shared" si="934"/>
        <v>-2.8655865649482738E-3</v>
      </c>
      <c r="DE368" s="621">
        <f t="shared" si="888"/>
        <v>0.51117891389845294</v>
      </c>
      <c r="DF368" s="621">
        <f t="shared" si="889"/>
        <v>0.19772210355070186</v>
      </c>
      <c r="DG368" s="621">
        <f t="shared" si="890"/>
        <v>0.29109898255084515</v>
      </c>
      <c r="DH368" s="621">
        <f t="shared" si="891"/>
        <v>0</v>
      </c>
      <c r="DI368" s="621"/>
      <c r="DK368" s="621">
        <f t="shared" si="863"/>
        <v>4.8053916213754176E-2</v>
      </c>
      <c r="DL368" s="621">
        <f t="shared" si="863"/>
        <v>8.0155870225754641E-2</v>
      </c>
      <c r="DM368" s="621">
        <f t="shared" si="863"/>
        <v>-0.12637526297155749</v>
      </c>
      <c r="DN368" s="621" t="e">
        <f t="shared" si="863"/>
        <v>#DIV/0!</v>
      </c>
      <c r="DP368" s="621">
        <f t="shared" si="892"/>
        <v>6.0331853796266426E-4</v>
      </c>
      <c r="DQ368" s="621">
        <f t="shared" si="893"/>
        <v>1.4560805088853301E-3</v>
      </c>
      <c r="DR368" s="621">
        <f t="shared" si="894"/>
        <v>1.1551287999104207E-3</v>
      </c>
      <c r="DS368" s="621">
        <f t="shared" si="895"/>
        <v>-3.6375197701996791E-4</v>
      </c>
      <c r="DU368" s="621">
        <f t="shared" si="896"/>
        <v>0</v>
      </c>
      <c r="DV368" s="621">
        <f t="shared" si="897"/>
        <v>0</v>
      </c>
      <c r="DW368" s="621">
        <f t="shared" si="898"/>
        <v>0</v>
      </c>
      <c r="DX368" s="621">
        <f t="shared" si="899"/>
        <v>0</v>
      </c>
      <c r="EB368" s="621" t="e">
        <f t="shared" si="939"/>
        <v>#DIV/0!</v>
      </c>
      <c r="EC368" s="621">
        <f t="shared" si="873"/>
        <v>1</v>
      </c>
      <c r="ED368" s="621">
        <f t="shared" si="936"/>
        <v>1</v>
      </c>
      <c r="EE368" s="621"/>
      <c r="EF368" s="621" t="e">
        <f t="shared" si="940"/>
        <v>#DIV/0!</v>
      </c>
      <c r="EG368" s="621">
        <f t="shared" si="875"/>
        <v>1</v>
      </c>
      <c r="EH368" s="621">
        <f t="shared" si="937"/>
        <v>1</v>
      </c>
      <c r="EI368" s="621"/>
      <c r="EJ368" s="621" t="e">
        <f t="shared" si="941"/>
        <v>#DIV/0!</v>
      </c>
      <c r="EK368" s="621">
        <f t="shared" si="877"/>
        <v>1</v>
      </c>
      <c r="EL368" s="621">
        <f t="shared" si="938"/>
        <v>1</v>
      </c>
      <c r="EM368" s="621"/>
      <c r="EZ368" s="572">
        <f t="shared" si="879"/>
        <v>2005</v>
      </c>
      <c r="FA368" s="631" t="e">
        <f t="shared" si="850"/>
        <v>#REF!</v>
      </c>
      <c r="FB368" s="631">
        <f t="shared" si="851"/>
        <v>0.99093323241466891</v>
      </c>
      <c r="FC368" s="631" t="e">
        <f t="shared" si="852"/>
        <v>#REF!</v>
      </c>
      <c r="FD368" s="631" t="e">
        <f t="shared" si="853"/>
        <v>#REF!</v>
      </c>
      <c r="FE368" s="631">
        <f t="shared" si="854"/>
        <v>1</v>
      </c>
    </row>
    <row r="369" spans="1:161" hidden="1" x14ac:dyDescent="0.2">
      <c r="A369" s="615" t="s">
        <v>537</v>
      </c>
      <c r="B369" s="571">
        <f t="shared" si="862"/>
        <v>1984</v>
      </c>
      <c r="D369" s="428">
        <f>Conversion_factors!$O46*D208+D289</f>
        <v>753.37908634503833</v>
      </c>
      <c r="E369" s="428">
        <f>Conversion_factors!$O46*E208+E289</f>
        <v>811.21528252095129</v>
      </c>
      <c r="F369" s="428">
        <f>Conversion_factors!$O46*F208+F289</f>
        <v>195.00250795520978</v>
      </c>
      <c r="G369" s="428">
        <v>0</v>
      </c>
      <c r="H369" s="626">
        <f t="shared" si="900"/>
        <v>1759.5968768211992</v>
      </c>
      <c r="I369" s="621"/>
      <c r="J369" s="635">
        <f t="shared" si="901"/>
        <v>250973.31660000002</v>
      </c>
      <c r="K369" s="635">
        <f t="shared" si="901"/>
        <v>103444.52369999999</v>
      </c>
      <c r="L369" s="635">
        <f t="shared" si="901"/>
        <v>151997.79999999999</v>
      </c>
      <c r="M369" s="635">
        <f t="shared" si="901"/>
        <v>0</v>
      </c>
      <c r="N369" s="635">
        <f t="shared" si="902"/>
        <v>506415.64030000003</v>
      </c>
      <c r="O369" s="636"/>
      <c r="R369" s="634">
        <f t="shared" si="935"/>
        <v>105529.65859718797</v>
      </c>
      <c r="S369" s="634">
        <f t="shared" si="935"/>
        <v>43496.517548948534</v>
      </c>
      <c r="T369" s="634">
        <f t="shared" si="935"/>
        <v>63912.276248429087</v>
      </c>
      <c r="U369" s="634">
        <f t="shared" si="935"/>
        <v>0</v>
      </c>
      <c r="V369" s="634">
        <f t="shared" si="935"/>
        <v>212938.4523945656</v>
      </c>
      <c r="X369" s="641">
        <f t="shared" si="904"/>
        <v>3.0018294237461509</v>
      </c>
      <c r="Y369" s="641">
        <f t="shared" si="905"/>
        <v>7.8420321686004471</v>
      </c>
      <c r="Z369" s="641">
        <f t="shared" si="906"/>
        <v>1.2829298052682985</v>
      </c>
      <c r="AA369" s="641" t="e">
        <f t="shared" si="907"/>
        <v>#DIV/0!</v>
      </c>
      <c r="AB369" s="641">
        <f t="shared" si="908"/>
        <v>3.4746100570251266</v>
      </c>
      <c r="AE369" s="641">
        <f t="shared" si="909"/>
        <v>7.1390270409262321E-3</v>
      </c>
      <c r="AF369" s="641">
        <f t="shared" si="910"/>
        <v>1.8650120244869148E-2</v>
      </c>
      <c r="AG369" s="641">
        <f t="shared" si="911"/>
        <v>3.0510962744814268E-3</v>
      </c>
      <c r="AH369" s="641" t="e">
        <f t="shared" si="912"/>
        <v>#DIV/0!</v>
      </c>
      <c r="AI369" s="641">
        <f t="shared" si="913"/>
        <v>8.2634059608958903E-3</v>
      </c>
      <c r="AK369" s="637">
        <f t="shared" si="914"/>
        <v>3.0018294237461507E-3</v>
      </c>
      <c r="AL369" s="637">
        <f t="shared" si="914"/>
        <v>7.8420321686004466E-3</v>
      </c>
      <c r="AM369" s="637">
        <f t="shared" si="914"/>
        <v>1.2829298052682986E-3</v>
      </c>
      <c r="AN369" s="637"/>
      <c r="AO369" s="637" t="e">
        <f t="shared" si="915"/>
        <v>#DIV/0!</v>
      </c>
      <c r="AQ369" s="631">
        <f t="shared" si="916"/>
        <v>2.3782254196232913</v>
      </c>
      <c r="AR369" s="631">
        <f t="shared" si="916"/>
        <v>2.3782254196232917</v>
      </c>
      <c r="AS369" s="631">
        <f t="shared" si="916"/>
        <v>2.3782254196232913</v>
      </c>
      <c r="AT369" s="631">
        <f t="shared" si="916"/>
        <v>0</v>
      </c>
      <c r="AU369" s="631" t="e">
        <f t="shared" si="917"/>
        <v>#DIV/0!</v>
      </c>
      <c r="AW369" s="572">
        <f t="shared" si="918"/>
        <v>420481.58755211649</v>
      </c>
      <c r="AX369" s="572">
        <f t="shared" si="919"/>
        <v>420481.58755211643</v>
      </c>
      <c r="AY369" s="572">
        <f t="shared" si="920"/>
        <v>420481.58755211649</v>
      </c>
      <c r="AZ369" s="572" t="e">
        <f t="shared" si="921"/>
        <v>#DIV/0!</v>
      </c>
      <c r="BA369" s="572">
        <f t="shared" si="922"/>
        <v>420481.58755211649</v>
      </c>
      <c r="BC369" s="621"/>
      <c r="BD369" s="638">
        <v>1.0099562095610142</v>
      </c>
      <c r="BE369" s="638">
        <v>1.0177754961292376</v>
      </c>
      <c r="BF369" s="638">
        <v>1.0095364234587647</v>
      </c>
      <c r="BG369" s="638">
        <v>1.0057284867474223</v>
      </c>
      <c r="BH369" s="629"/>
      <c r="BI369" s="638">
        <v>0.99979543013490124</v>
      </c>
      <c r="BJ369" s="638">
        <v>1.0007879478422859</v>
      </c>
      <c r="BK369" s="638">
        <v>1.0004519592172241</v>
      </c>
      <c r="BL369" s="638">
        <v>0.99958877372473987</v>
      </c>
      <c r="BN369" s="638">
        <v>1</v>
      </c>
      <c r="BO369" s="638">
        <v>1</v>
      </c>
      <c r="BP369" s="638">
        <v>1</v>
      </c>
      <c r="BQ369" s="638">
        <v>1</v>
      </c>
      <c r="BT369" s="630">
        <f t="shared" si="923"/>
        <v>1.0428292006010105</v>
      </c>
      <c r="BU369" s="630">
        <f t="shared" si="924"/>
        <v>0.89888755079747118</v>
      </c>
      <c r="BV369" s="630">
        <f t="shared" si="925"/>
        <v>1</v>
      </c>
      <c r="BW369" s="630">
        <f t="shared" si="926"/>
        <v>1</v>
      </c>
      <c r="BX369" s="630" t="e">
        <f>#REF!</f>
        <v>#REF!</v>
      </c>
      <c r="BY369" s="630" t="e">
        <f>#REF!</f>
        <v>#REF!</v>
      </c>
      <c r="BZ369" s="630">
        <f t="shared" si="927"/>
        <v>1</v>
      </c>
      <c r="CA369" s="630" t="e">
        <f t="shared" si="928"/>
        <v>#REF!</v>
      </c>
      <c r="CB369" s="630">
        <f t="shared" si="929"/>
        <v>0.93738618602832702</v>
      </c>
      <c r="CC369" s="630"/>
      <c r="CD369" s="630" t="e">
        <f t="shared" si="930"/>
        <v>#REF!</v>
      </c>
      <c r="CG369" s="575"/>
      <c r="CI369" s="621">
        <f t="shared" si="881"/>
        <v>0.42815436664450995</v>
      </c>
      <c r="CJ369" s="621">
        <f t="shared" si="882"/>
        <v>0.46102337029970908</v>
      </c>
      <c r="CK369" s="621">
        <f t="shared" si="883"/>
        <v>0.11082226305578109</v>
      </c>
      <c r="CL369" s="621">
        <f t="shared" si="884"/>
        <v>0</v>
      </c>
      <c r="CN369" s="621">
        <f t="shared" si="885"/>
        <v>0.43749626340069764</v>
      </c>
      <c r="CO369" s="621">
        <f t="shared" si="885"/>
        <v>0.45052205812434659</v>
      </c>
      <c r="CP369" s="621">
        <f t="shared" si="885"/>
        <v>0.11183082794130512</v>
      </c>
      <c r="CQ369" s="621" t="e">
        <f t="shared" si="885"/>
        <v>#DIV/0!</v>
      </c>
      <c r="CR369" s="621" t="e">
        <f t="shared" si="886"/>
        <v>#DIV/0!</v>
      </c>
      <c r="CS369" s="621"/>
      <c r="CT369" s="621" t="e">
        <f t="shared" si="887"/>
        <v>#DIV/0!</v>
      </c>
      <c r="CU369" s="621" t="e">
        <f t="shared" si="887"/>
        <v>#DIV/0!</v>
      </c>
      <c r="CV369" s="621" t="e">
        <f t="shared" si="887"/>
        <v>#DIV/0!</v>
      </c>
      <c r="CW369" s="621" t="e">
        <f t="shared" si="887"/>
        <v>#DIV/0!</v>
      </c>
      <c r="CZ369" s="621">
        <f t="shared" si="931"/>
        <v>3.7844929181872114E-2</v>
      </c>
      <c r="DA369" s="621">
        <f t="shared" si="932"/>
        <v>2.9581566103734493E-2</v>
      </c>
      <c r="DB369" s="621">
        <f t="shared" si="933"/>
        <v>6.896196431901927E-2</v>
      </c>
      <c r="DC369" s="621">
        <f t="shared" si="934"/>
        <v>-1.5725307038848488E-2</v>
      </c>
      <c r="DE369" s="621">
        <f t="shared" si="888"/>
        <v>0.49558760952036102</v>
      </c>
      <c r="DF369" s="621">
        <f t="shared" si="889"/>
        <v>0.20426802702760044</v>
      </c>
      <c r="DG369" s="621">
        <f t="shared" si="890"/>
        <v>0.30014436345203849</v>
      </c>
      <c r="DH369" s="621">
        <f t="shared" si="891"/>
        <v>0</v>
      </c>
      <c r="DI369" s="621"/>
      <c r="DK369" s="621">
        <f t="shared" si="863"/>
        <v>-3.0975505495466467E-2</v>
      </c>
      <c r="DL369" s="621">
        <f t="shared" si="863"/>
        <v>3.2570462045802648E-2</v>
      </c>
      <c r="DM369" s="621">
        <f t="shared" si="863"/>
        <v>3.0600214860152818E-2</v>
      </c>
      <c r="DN369" s="621" t="e">
        <f t="shared" si="863"/>
        <v>#DIV/0!</v>
      </c>
      <c r="DP369" s="621">
        <f t="shared" si="892"/>
        <v>2.5106341842546809E-4</v>
      </c>
      <c r="DQ369" s="621">
        <f t="shared" si="893"/>
        <v>-6.5944928618680461E-4</v>
      </c>
      <c r="DR369" s="621">
        <f t="shared" si="894"/>
        <v>-4.0290196667576986E-4</v>
      </c>
      <c r="DS369" s="621">
        <f t="shared" si="895"/>
        <v>3.3610614891851898E-4</v>
      </c>
      <c r="DU369" s="621">
        <f t="shared" si="896"/>
        <v>0</v>
      </c>
      <c r="DV369" s="621">
        <f t="shared" si="897"/>
        <v>0</v>
      </c>
      <c r="DW369" s="621">
        <f t="shared" si="898"/>
        <v>0</v>
      </c>
      <c r="DX369" s="621">
        <f t="shared" si="899"/>
        <v>0</v>
      </c>
      <c r="EB369" s="621" t="e">
        <f t="shared" si="939"/>
        <v>#DIV/0!</v>
      </c>
      <c r="EC369" s="621">
        <f t="shared" si="873"/>
        <v>1</v>
      </c>
      <c r="ED369" s="621">
        <f t="shared" si="936"/>
        <v>1</v>
      </c>
      <c r="EE369" s="621"/>
      <c r="EF369" s="621" t="e">
        <f t="shared" si="940"/>
        <v>#DIV/0!</v>
      </c>
      <c r="EG369" s="621">
        <f t="shared" si="875"/>
        <v>1</v>
      </c>
      <c r="EH369" s="621">
        <f t="shared" si="937"/>
        <v>1</v>
      </c>
      <c r="EI369" s="621"/>
      <c r="EJ369" s="621" t="e">
        <f t="shared" si="941"/>
        <v>#DIV/0!</v>
      </c>
      <c r="EK369" s="621">
        <f t="shared" si="877"/>
        <v>1</v>
      </c>
      <c r="EL369" s="621">
        <f t="shared" si="938"/>
        <v>1</v>
      </c>
      <c r="EM369" s="621"/>
      <c r="EZ369" s="572">
        <f t="shared" si="879"/>
        <v>2006</v>
      </c>
      <c r="FA369" s="631" t="e">
        <f t="shared" si="850"/>
        <v>#REF!</v>
      </c>
      <c r="FB369" s="631">
        <f t="shared" si="851"/>
        <v>1.0342034638647699</v>
      </c>
      <c r="FC369" s="631" t="e">
        <f t="shared" si="852"/>
        <v>#REF!</v>
      </c>
      <c r="FD369" s="631" t="e">
        <f t="shared" si="853"/>
        <v>#REF!</v>
      </c>
      <c r="FE369" s="631">
        <f t="shared" si="854"/>
        <v>1</v>
      </c>
    </row>
    <row r="370" spans="1:161" hidden="1" x14ac:dyDescent="0.2">
      <c r="A370" s="615" t="s">
        <v>537</v>
      </c>
      <c r="B370" s="571">
        <f t="shared" si="862"/>
        <v>1985</v>
      </c>
      <c r="D370" s="428">
        <f>Conversion_factors!$O47*D209+D290</f>
        <v>760.22707008592454</v>
      </c>
      <c r="E370" s="428">
        <f>Conversion_factors!$O47*E209+E290</f>
        <v>793.11583451332149</v>
      </c>
      <c r="F370" s="428">
        <f>Conversion_factors!$O47*F209+F290</f>
        <v>169.26524145429329</v>
      </c>
      <c r="G370" s="428">
        <v>0</v>
      </c>
      <c r="H370" s="626">
        <f t="shared" si="900"/>
        <v>1722.6081460535395</v>
      </c>
      <c r="I370" s="621"/>
      <c r="J370" s="635">
        <f t="shared" si="901"/>
        <v>249965.14404000007</v>
      </c>
      <c r="K370" s="635">
        <f t="shared" si="901"/>
        <v>99766.906200000012</v>
      </c>
      <c r="L370" s="635">
        <f t="shared" si="901"/>
        <v>135885</v>
      </c>
      <c r="M370" s="635">
        <f t="shared" si="901"/>
        <v>0</v>
      </c>
      <c r="N370" s="635">
        <f t="shared" si="902"/>
        <v>485617.05024000007</v>
      </c>
      <c r="O370" s="636"/>
      <c r="R370" s="634">
        <f t="shared" si="935"/>
        <v>117601.56607393219</v>
      </c>
      <c r="S370" s="634">
        <f t="shared" si="935"/>
        <v>46937.521855421539</v>
      </c>
      <c r="T370" s="634">
        <f t="shared" si="935"/>
        <v>63930.068599480684</v>
      </c>
      <c r="U370" s="634">
        <f t="shared" si="935"/>
        <v>0</v>
      </c>
      <c r="V370" s="634">
        <f t="shared" si="935"/>
        <v>228469.15652883443</v>
      </c>
      <c r="X370" s="641">
        <f t="shared" si="904"/>
        <v>3.0413323145737112</v>
      </c>
      <c r="Y370" s="641">
        <f t="shared" si="905"/>
        <v>7.9496885763239327</v>
      </c>
      <c r="Z370" s="641">
        <f t="shared" si="906"/>
        <v>1.2456506711873516</v>
      </c>
      <c r="AA370" s="641" t="e">
        <f t="shared" si="907"/>
        <v>#DIV/0!</v>
      </c>
      <c r="AB370" s="641">
        <f t="shared" si="908"/>
        <v>3.5472563107127266</v>
      </c>
      <c r="AE370" s="641">
        <f t="shared" si="909"/>
        <v>6.4644298155689109E-3</v>
      </c>
      <c r="AF370" s="641">
        <f t="shared" si="910"/>
        <v>1.6897266902081074E-2</v>
      </c>
      <c r="AG370" s="641">
        <f t="shared" si="911"/>
        <v>2.6476624405760182E-3</v>
      </c>
      <c r="AH370" s="641" t="e">
        <f t="shared" si="912"/>
        <v>#DIV/0!</v>
      </c>
      <c r="AI370" s="641">
        <f t="shared" si="913"/>
        <v>7.5397842414502642E-3</v>
      </c>
      <c r="AK370" s="637">
        <f t="shared" si="914"/>
        <v>3.0413323145737116E-3</v>
      </c>
      <c r="AL370" s="637">
        <f t="shared" si="914"/>
        <v>7.9496885763239329E-3</v>
      </c>
      <c r="AM370" s="637">
        <f t="shared" si="914"/>
        <v>1.2456506711873518E-3</v>
      </c>
      <c r="AN370" s="637"/>
      <c r="AO370" s="637" t="e">
        <f t="shared" si="915"/>
        <v>#DIV/0!</v>
      </c>
      <c r="AQ370" s="631">
        <f t="shared" si="916"/>
        <v>2.1255256403886262</v>
      </c>
      <c r="AR370" s="631">
        <f t="shared" si="916"/>
        <v>2.1255256403886262</v>
      </c>
      <c r="AS370" s="631">
        <f t="shared" si="916"/>
        <v>2.1255256403886262</v>
      </c>
      <c r="AT370" s="631">
        <f t="shared" si="916"/>
        <v>0</v>
      </c>
      <c r="AU370" s="631" t="e">
        <f t="shared" si="917"/>
        <v>#DIV/0!</v>
      </c>
      <c r="AW370" s="572">
        <f t="shared" si="918"/>
        <v>470471.85928896262</v>
      </c>
      <c r="AX370" s="572">
        <f t="shared" si="919"/>
        <v>470471.85928896262</v>
      </c>
      <c r="AY370" s="572">
        <f t="shared" si="920"/>
        <v>470471.85928896262</v>
      </c>
      <c r="AZ370" s="572" t="e">
        <f t="shared" si="921"/>
        <v>#DIV/0!</v>
      </c>
      <c r="BA370" s="572">
        <f t="shared" si="922"/>
        <v>470471.85928896267</v>
      </c>
      <c r="BC370" s="621"/>
      <c r="BD370" s="638">
        <v>1</v>
      </c>
      <c r="BE370" s="638">
        <v>1</v>
      </c>
      <c r="BF370" s="638">
        <v>1</v>
      </c>
      <c r="BG370" s="638">
        <v>1</v>
      </c>
      <c r="BH370" s="629"/>
      <c r="BI370" s="638">
        <v>1</v>
      </c>
      <c r="BJ370" s="638">
        <v>1</v>
      </c>
      <c r="BK370" s="638">
        <v>1</v>
      </c>
      <c r="BL370" s="638">
        <v>1</v>
      </c>
      <c r="BN370" s="638">
        <v>1</v>
      </c>
      <c r="BO370" s="638">
        <v>1</v>
      </c>
      <c r="BP370" s="638">
        <v>1</v>
      </c>
      <c r="BQ370" s="638">
        <v>1</v>
      </c>
      <c r="BT370" s="630">
        <f t="shared" si="923"/>
        <v>1</v>
      </c>
      <c r="BU370" s="630">
        <f t="shared" si="924"/>
        <v>0.91768126058940314</v>
      </c>
      <c r="BV370" s="630">
        <f t="shared" si="925"/>
        <v>1</v>
      </c>
      <c r="BW370" s="630">
        <f t="shared" si="926"/>
        <v>1</v>
      </c>
      <c r="BX370" s="630" t="e">
        <f>#REF!</f>
        <v>#REF!</v>
      </c>
      <c r="BY370" s="630" t="e">
        <f>#REF!</f>
        <v>#REF!</v>
      </c>
      <c r="BZ370" s="630">
        <f t="shared" si="927"/>
        <v>1</v>
      </c>
      <c r="CA370" s="630" t="e">
        <f t="shared" si="928"/>
        <v>#REF!</v>
      </c>
      <c r="CB370" s="630">
        <f t="shared" si="929"/>
        <v>0.91768126058940314</v>
      </c>
      <c r="CC370" s="630"/>
      <c r="CD370" s="630" t="e">
        <f t="shared" si="930"/>
        <v>#REF!</v>
      </c>
      <c r="CG370" s="575"/>
      <c r="CI370" s="621">
        <f t="shared" si="881"/>
        <v>0.4413232758869679</v>
      </c>
      <c r="CJ370" s="621">
        <f t="shared" si="882"/>
        <v>0.46041569949052769</v>
      </c>
      <c r="CK370" s="621">
        <f t="shared" si="883"/>
        <v>9.8261024622504273E-2</v>
      </c>
      <c r="CL370" s="621">
        <f t="shared" si="884"/>
        <v>0</v>
      </c>
      <c r="CN370" s="621">
        <f t="shared" si="885"/>
        <v>0.43470557701811058</v>
      </c>
      <c r="CO370" s="621">
        <f t="shared" si="885"/>
        <v>0.4607194681039789</v>
      </c>
      <c r="CP370" s="621">
        <f t="shared" si="885"/>
        <v>0.10441574754656636</v>
      </c>
      <c r="CQ370" s="621" t="e">
        <f t="shared" si="885"/>
        <v>#DIV/0!</v>
      </c>
      <c r="CR370" s="621" t="e">
        <f t="shared" si="886"/>
        <v>#DIV/0!</v>
      </c>
      <c r="CS370" s="621"/>
      <c r="CT370" s="621" t="e">
        <f t="shared" si="887"/>
        <v>#DIV/0!</v>
      </c>
      <c r="CU370" s="621" t="e">
        <f t="shared" si="887"/>
        <v>#DIV/0!</v>
      </c>
      <c r="CV370" s="621" t="e">
        <f t="shared" si="887"/>
        <v>#DIV/0!</v>
      </c>
      <c r="CW370" s="621" t="e">
        <f t="shared" si="887"/>
        <v>#DIV/0!</v>
      </c>
      <c r="CZ370" s="621">
        <f t="shared" si="931"/>
        <v>-9.9069730429488159E-3</v>
      </c>
      <c r="DA370" s="621">
        <f t="shared" si="932"/>
        <v>-1.7619359552889444E-2</v>
      </c>
      <c r="DB370" s="621">
        <f t="shared" si="933"/>
        <v>-9.4912388120515362E-3</v>
      </c>
      <c r="DC370" s="621">
        <f t="shared" si="934"/>
        <v>-5.7121413603949695E-3</v>
      </c>
      <c r="DE370" s="621">
        <f t="shared" si="888"/>
        <v>0.51473716566678029</v>
      </c>
      <c r="DF370" s="621">
        <f t="shared" si="889"/>
        <v>0.20544358183200845</v>
      </c>
      <c r="DG370" s="621">
        <f t="shared" si="890"/>
        <v>0.27981925250121131</v>
      </c>
      <c r="DH370" s="621">
        <f t="shared" si="891"/>
        <v>0</v>
      </c>
      <c r="DI370" s="621"/>
      <c r="DK370" s="621">
        <f t="shared" si="863"/>
        <v>3.7912263983555954E-2</v>
      </c>
      <c r="DL370" s="621">
        <f t="shared" si="863"/>
        <v>5.7384658130416287E-3</v>
      </c>
      <c r="DM370" s="621">
        <f t="shared" si="863"/>
        <v>-7.0119702472128786E-2</v>
      </c>
      <c r="DN370" s="621" t="e">
        <f t="shared" si="863"/>
        <v>#DIV/0!</v>
      </c>
      <c r="DP370" s="621">
        <f t="shared" si="892"/>
        <v>2.0459079236769253E-4</v>
      </c>
      <c r="DQ370" s="621">
        <f t="shared" si="893"/>
        <v>-7.8763757435733924E-4</v>
      </c>
      <c r="DR370" s="621">
        <f t="shared" si="894"/>
        <v>-4.518571144200707E-4</v>
      </c>
      <c r="DS370" s="621">
        <f t="shared" si="895"/>
        <v>4.1131085197237304E-4</v>
      </c>
      <c r="DU370" s="621">
        <f t="shared" si="896"/>
        <v>0</v>
      </c>
      <c r="DV370" s="621">
        <f t="shared" si="897"/>
        <v>0</v>
      </c>
      <c r="DW370" s="621">
        <f t="shared" si="898"/>
        <v>0</v>
      </c>
      <c r="DX370" s="621">
        <f t="shared" si="899"/>
        <v>0</v>
      </c>
      <c r="EB370" s="621" t="e">
        <f t="shared" si="939"/>
        <v>#DIV/0!</v>
      </c>
      <c r="EC370" s="621">
        <f t="shared" si="873"/>
        <v>1</v>
      </c>
      <c r="ED370" s="621">
        <f t="shared" si="936"/>
        <v>1</v>
      </c>
      <c r="EE370" s="621"/>
      <c r="EF370" s="621" t="e">
        <f t="shared" si="940"/>
        <v>#DIV/0!</v>
      </c>
      <c r="EG370" s="621">
        <f t="shared" si="875"/>
        <v>1</v>
      </c>
      <c r="EH370" s="621">
        <f t="shared" si="937"/>
        <v>1</v>
      </c>
      <c r="EI370" s="621"/>
      <c r="EJ370" s="621" t="e">
        <f t="shared" si="941"/>
        <v>#DIV/0!</v>
      </c>
      <c r="EK370" s="621">
        <f t="shared" si="877"/>
        <v>1</v>
      </c>
      <c r="EL370" s="621">
        <f t="shared" si="938"/>
        <v>1</v>
      </c>
      <c r="EM370" s="621"/>
      <c r="EZ370" s="572">
        <f t="shared" si="879"/>
        <v>2007</v>
      </c>
      <c r="FA370" s="631" t="e">
        <f t="shared" si="850"/>
        <v>#REF!</v>
      </c>
      <c r="FB370" s="631">
        <f t="shared" si="851"/>
        <v>1.0326546046975962</v>
      </c>
      <c r="FC370" s="631" t="e">
        <f t="shared" si="852"/>
        <v>#REF!</v>
      </c>
      <c r="FD370" s="631" t="e">
        <f t="shared" si="853"/>
        <v>#REF!</v>
      </c>
      <c r="FE370" s="631">
        <f t="shared" si="854"/>
        <v>1</v>
      </c>
    </row>
    <row r="371" spans="1:161" hidden="1" x14ac:dyDescent="0.2">
      <c r="A371" s="615" t="s">
        <v>537</v>
      </c>
      <c r="B371" s="571">
        <f t="shared" si="862"/>
        <v>1986</v>
      </c>
      <c r="D371" s="428">
        <f>Conversion_factors!$O48*D210+D291</f>
        <v>737.24143986342176</v>
      </c>
      <c r="E371" s="428">
        <f>Conversion_factors!$O48*E210+E291</f>
        <v>769.90133057605794</v>
      </c>
      <c r="F371" s="428">
        <f>Conversion_factors!$O48*F210+F291</f>
        <v>97.038505927976587</v>
      </c>
      <c r="G371" s="428">
        <v>0</v>
      </c>
      <c r="H371" s="626">
        <f t="shared" si="900"/>
        <v>1604.1812763674561</v>
      </c>
      <c r="I371" s="621"/>
      <c r="J371" s="635">
        <f t="shared" si="901"/>
        <v>240427.39644000001</v>
      </c>
      <c r="K371" s="635">
        <f t="shared" si="901"/>
        <v>99476.436750000008</v>
      </c>
      <c r="L371" s="635">
        <f t="shared" si="901"/>
        <v>80458</v>
      </c>
      <c r="M371" s="635">
        <f t="shared" si="901"/>
        <v>0</v>
      </c>
      <c r="N371" s="635">
        <f t="shared" si="902"/>
        <v>420361.83319000003</v>
      </c>
      <c r="O371" s="636"/>
      <c r="R371" s="634">
        <f t="shared" si="935"/>
        <v>139204.45039386372</v>
      </c>
      <c r="S371" s="634">
        <f t="shared" si="935"/>
        <v>57595.610608292023</v>
      </c>
      <c r="T371" s="634">
        <f t="shared" si="935"/>
        <v>46584.173998592276</v>
      </c>
      <c r="U371" s="634">
        <f t="shared" si="935"/>
        <v>0</v>
      </c>
      <c r="V371" s="634">
        <f t="shared" si="935"/>
        <v>243384.23500074801</v>
      </c>
      <c r="X371" s="641">
        <f t="shared" si="904"/>
        <v>3.06637866890267</v>
      </c>
      <c r="Y371" s="641">
        <f t="shared" si="905"/>
        <v>7.7395346649874641</v>
      </c>
      <c r="Z371" s="641">
        <f t="shared" si="906"/>
        <v>1.2060765359314993</v>
      </c>
      <c r="AA371" s="641" t="e">
        <f t="shared" si="907"/>
        <v>#DIV/0!</v>
      </c>
      <c r="AB371" s="641">
        <f t="shared" si="908"/>
        <v>3.8161915514398745</v>
      </c>
      <c r="AE371" s="641">
        <f t="shared" si="909"/>
        <v>5.2961053887104759E-3</v>
      </c>
      <c r="AF371" s="641">
        <f t="shared" si="910"/>
        <v>1.3367361200702602E-2</v>
      </c>
      <c r="AG371" s="641">
        <f t="shared" si="911"/>
        <v>2.0830788140819884E-3</v>
      </c>
      <c r="AH371" s="641" t="e">
        <f t="shared" si="912"/>
        <v>#DIV/0!</v>
      </c>
      <c r="AI371" s="641">
        <f t="shared" si="913"/>
        <v>6.5911470246317553E-3</v>
      </c>
      <c r="AK371" s="637">
        <f t="shared" ref="AK371:AM395" si="942">AE371/AQ371</f>
        <v>3.06637866890267E-3</v>
      </c>
      <c r="AL371" s="637">
        <f t="shared" si="942"/>
        <v>7.7395346649874637E-3</v>
      </c>
      <c r="AM371" s="637">
        <f t="shared" si="942"/>
        <v>1.2060765359314996E-3</v>
      </c>
      <c r="AN371" s="637"/>
      <c r="AO371" s="637" t="e">
        <f t="shared" si="915"/>
        <v>#DIV/0!</v>
      </c>
      <c r="AQ371" s="631">
        <f t="shared" si="916"/>
        <v>1.7271530885667596</v>
      </c>
      <c r="AR371" s="631">
        <f t="shared" si="916"/>
        <v>1.7271530885667599</v>
      </c>
      <c r="AS371" s="631">
        <f t="shared" si="916"/>
        <v>1.7271530885667599</v>
      </c>
      <c r="AT371" s="631">
        <f t="shared" si="916"/>
        <v>0</v>
      </c>
      <c r="AU371" s="631" t="e">
        <f t="shared" si="917"/>
        <v>#DIV/0!</v>
      </c>
      <c r="AW371" s="572">
        <f t="shared" si="918"/>
        <v>578987.47170688154</v>
      </c>
      <c r="AX371" s="572">
        <f t="shared" si="919"/>
        <v>578987.47170688154</v>
      </c>
      <c r="AY371" s="572">
        <f t="shared" si="920"/>
        <v>578987.47170688154</v>
      </c>
      <c r="AZ371" s="572" t="e">
        <f t="shared" si="921"/>
        <v>#DIV/0!</v>
      </c>
      <c r="BA371" s="572">
        <f t="shared" si="922"/>
        <v>578987.47170688154</v>
      </c>
      <c r="BC371" s="621"/>
      <c r="BD371" s="638">
        <v>1.0127002420906153</v>
      </c>
      <c r="BE371" s="638">
        <v>1.0068428716575428</v>
      </c>
      <c r="BF371" s="638">
        <v>0.97359793721195198</v>
      </c>
      <c r="BG371" s="638">
        <v>0.98345730486862382</v>
      </c>
      <c r="BH371" s="629"/>
      <c r="BI371" s="638">
        <v>1.0005832667453023</v>
      </c>
      <c r="BJ371" s="638">
        <v>0.99895358883476082</v>
      </c>
      <c r="BK371" s="638">
        <v>0.99956220986264455</v>
      </c>
      <c r="BL371" s="638">
        <v>1.0003383488997548</v>
      </c>
      <c r="BN371" s="638">
        <v>1</v>
      </c>
      <c r="BO371" s="638">
        <v>1</v>
      </c>
      <c r="BP371" s="638">
        <v>1</v>
      </c>
      <c r="BQ371" s="638">
        <v>1</v>
      </c>
      <c r="BT371" s="630">
        <f t="shared" si="923"/>
        <v>0.86562412292206414</v>
      </c>
      <c r="BU371" s="630">
        <f t="shared" si="924"/>
        <v>0.98725526627432547</v>
      </c>
      <c r="BV371" s="630">
        <f t="shared" si="925"/>
        <v>1</v>
      </c>
      <c r="BW371" s="630">
        <f t="shared" si="926"/>
        <v>1</v>
      </c>
      <c r="BX371" s="630" t="e">
        <f>#REF!</f>
        <v>#REF!</v>
      </c>
      <c r="BY371" s="630" t="e">
        <f>#REF!</f>
        <v>#REF!</v>
      </c>
      <c r="BZ371" s="630">
        <f t="shared" si="927"/>
        <v>1</v>
      </c>
      <c r="CA371" s="630" t="e">
        <f t="shared" si="928"/>
        <v>#REF!</v>
      </c>
      <c r="CB371" s="630">
        <f t="shared" si="929"/>
        <v>0.85459197396890185</v>
      </c>
      <c r="CC371" s="630"/>
      <c r="CD371" s="630" t="e">
        <f t="shared" si="930"/>
        <v>#REF!</v>
      </c>
      <c r="CG371" s="575"/>
      <c r="CI371" s="621">
        <f t="shared" si="881"/>
        <v>0.45957489388783274</v>
      </c>
      <c r="CJ371" s="621">
        <f t="shared" si="882"/>
        <v>0.4799341208616022</v>
      </c>
      <c r="CK371" s="621">
        <f t="shared" si="883"/>
        <v>6.0490985250565163E-2</v>
      </c>
      <c r="CL371" s="621">
        <f t="shared" si="884"/>
        <v>0</v>
      </c>
      <c r="CN371" s="621">
        <f t="shared" si="885"/>
        <v>0.4503874504653721</v>
      </c>
      <c r="CO371" s="621">
        <f t="shared" si="885"/>
        <v>0.47010737989041101</v>
      </c>
      <c r="CP371" s="621">
        <f t="shared" si="885"/>
        <v>7.7855003128849673E-2</v>
      </c>
      <c r="CQ371" s="621" t="e">
        <f t="shared" si="885"/>
        <v>#DIV/0!</v>
      </c>
      <c r="CR371" s="621" t="e">
        <f t="shared" si="886"/>
        <v>#DIV/0!</v>
      </c>
      <c r="CS371" s="621"/>
      <c r="CT371" s="621" t="e">
        <f t="shared" si="887"/>
        <v>#DIV/0!</v>
      </c>
      <c r="CU371" s="621" t="e">
        <f t="shared" si="887"/>
        <v>#DIV/0!</v>
      </c>
      <c r="CV371" s="621" t="e">
        <f t="shared" si="887"/>
        <v>#DIV/0!</v>
      </c>
      <c r="CW371" s="621" t="e">
        <f t="shared" si="887"/>
        <v>#DIV/0!</v>
      </c>
      <c r="CZ371" s="621">
        <f t="shared" si="931"/>
        <v>1.2620270410695262E-2</v>
      </c>
      <c r="DA371" s="621">
        <f t="shared" si="932"/>
        <v>6.8195654716997033E-3</v>
      </c>
      <c r="DB371" s="621">
        <f t="shared" si="933"/>
        <v>-2.6756856033381324E-2</v>
      </c>
      <c r="DC371" s="621">
        <f t="shared" si="934"/>
        <v>-1.668105351512918E-2</v>
      </c>
      <c r="DE371" s="621">
        <f t="shared" si="888"/>
        <v>0.57195343976751767</v>
      </c>
      <c r="DF371" s="621">
        <f t="shared" si="889"/>
        <v>0.23664478764664035</v>
      </c>
      <c r="DG371" s="621">
        <f t="shared" si="890"/>
        <v>0.1914017725858419</v>
      </c>
      <c r="DH371" s="621">
        <f t="shared" si="891"/>
        <v>0</v>
      </c>
      <c r="DI371" s="621"/>
      <c r="DK371" s="621">
        <f t="shared" si="863"/>
        <v>0.10540117660066327</v>
      </c>
      <c r="DL371" s="621">
        <f t="shared" si="863"/>
        <v>0.14138877525075558</v>
      </c>
      <c r="DM371" s="621">
        <f t="shared" si="863"/>
        <v>-0.37976912781072236</v>
      </c>
      <c r="DN371" s="621" t="e">
        <f t="shared" si="863"/>
        <v>#DIV/0!</v>
      </c>
      <c r="DP371" s="621">
        <f t="shared" si="892"/>
        <v>5.8309671136775037E-4</v>
      </c>
      <c r="DQ371" s="621">
        <f t="shared" si="893"/>
        <v>-1.0469590356343616E-3</v>
      </c>
      <c r="DR371" s="621">
        <f t="shared" si="894"/>
        <v>-4.3788599543580567E-4</v>
      </c>
      <c r="DS371" s="621">
        <f t="shared" si="895"/>
        <v>3.3829167267394785E-4</v>
      </c>
      <c r="DU371" s="621">
        <f t="shared" si="896"/>
        <v>0</v>
      </c>
      <c r="DV371" s="621">
        <f t="shared" si="897"/>
        <v>0</v>
      </c>
      <c r="DW371" s="621">
        <f t="shared" si="898"/>
        <v>0</v>
      </c>
      <c r="DX371" s="621">
        <f t="shared" si="899"/>
        <v>0</v>
      </c>
      <c r="EB371" s="621" t="e">
        <f t="shared" si="939"/>
        <v>#DIV/0!</v>
      </c>
      <c r="EC371" s="621">
        <f t="shared" si="873"/>
        <v>1</v>
      </c>
      <c r="ED371" s="621">
        <f t="shared" si="936"/>
        <v>1</v>
      </c>
      <c r="EE371" s="621"/>
      <c r="EF371" s="621" t="e">
        <f t="shared" si="940"/>
        <v>#DIV/0!</v>
      </c>
      <c r="EG371" s="621">
        <f t="shared" si="875"/>
        <v>1</v>
      </c>
      <c r="EH371" s="621">
        <f t="shared" si="937"/>
        <v>1</v>
      </c>
      <c r="EI371" s="621"/>
      <c r="EJ371" s="621" t="e">
        <f t="shared" si="941"/>
        <v>#DIV/0!</v>
      </c>
      <c r="EK371" s="621">
        <f t="shared" si="877"/>
        <v>1</v>
      </c>
      <c r="EL371" s="621">
        <f t="shared" si="938"/>
        <v>1</v>
      </c>
      <c r="EM371" s="621"/>
      <c r="EZ371" s="572">
        <v>2008</v>
      </c>
      <c r="FA371" s="631" t="e">
        <f t="shared" si="850"/>
        <v>#REF!</v>
      </c>
      <c r="FB371" s="631">
        <f t="shared" si="851"/>
        <v>1.072788055058056</v>
      </c>
      <c r="FC371" s="631" t="e">
        <f t="shared" si="852"/>
        <v>#REF!</v>
      </c>
      <c r="FD371" s="631" t="e">
        <f t="shared" si="853"/>
        <v>#REF!</v>
      </c>
      <c r="FE371" s="631">
        <f t="shared" si="854"/>
        <v>1</v>
      </c>
    </row>
    <row r="372" spans="1:161" hidden="1" x14ac:dyDescent="0.2">
      <c r="A372" s="615" t="s">
        <v>537</v>
      </c>
      <c r="B372" s="571">
        <f t="shared" si="862"/>
        <v>1987</v>
      </c>
      <c r="D372" s="428">
        <f>Conversion_factors!$O49*D211+D292</f>
        <v>762.9518305347375</v>
      </c>
      <c r="E372" s="428">
        <f>Conversion_factors!$O49*E211+E292</f>
        <v>740.94741291137098</v>
      </c>
      <c r="F372" s="428">
        <f>Conversion_factors!$O49*F211+F292</f>
        <v>91.944846485234592</v>
      </c>
      <c r="G372" s="428">
        <v>0</v>
      </c>
      <c r="H372" s="626">
        <f t="shared" si="900"/>
        <v>1595.844089931343</v>
      </c>
      <c r="I372" s="621"/>
      <c r="J372" s="635">
        <f t="shared" si="901"/>
        <v>246422.03400000004</v>
      </c>
      <c r="K372" s="635">
        <f t="shared" si="901"/>
        <v>99321.852150000021</v>
      </c>
      <c r="L372" s="635">
        <f t="shared" si="901"/>
        <v>78761.2</v>
      </c>
      <c r="M372" s="635">
        <f t="shared" si="901"/>
        <v>0</v>
      </c>
      <c r="N372" s="635">
        <f t="shared" si="902"/>
        <v>424505.08615000005</v>
      </c>
      <c r="O372" s="636"/>
      <c r="R372" s="634">
        <f t="shared" si="935"/>
        <v>144277.45598872696</v>
      </c>
      <c r="S372" s="634">
        <f t="shared" si="935"/>
        <v>58151.878383937343</v>
      </c>
      <c r="T372" s="634">
        <f t="shared" si="935"/>
        <v>46113.837233480997</v>
      </c>
      <c r="U372" s="634">
        <f t="shared" si="935"/>
        <v>0</v>
      </c>
      <c r="V372" s="634">
        <f t="shared" si="935"/>
        <v>248543.1716061453</v>
      </c>
      <c r="X372" s="641">
        <f t="shared" si="904"/>
        <v>3.096118549750861</v>
      </c>
      <c r="Y372" s="641">
        <f t="shared" si="905"/>
        <v>7.4600643954198631</v>
      </c>
      <c r="Z372" s="641">
        <f t="shared" si="906"/>
        <v>1.167387577706213</v>
      </c>
      <c r="AA372" s="641" t="e">
        <f t="shared" si="907"/>
        <v>#DIV/0!</v>
      </c>
      <c r="AB372" s="641">
        <f t="shared" si="908"/>
        <v>3.759304993032397</v>
      </c>
      <c r="AE372" s="641">
        <f t="shared" si="909"/>
        <v>5.2880876316141199E-3</v>
      </c>
      <c r="AF372" s="641">
        <f t="shared" si="910"/>
        <v>1.2741590357914126E-2</v>
      </c>
      <c r="AG372" s="641">
        <f t="shared" si="911"/>
        <v>1.9938667437217291E-3</v>
      </c>
      <c r="AH372" s="641" t="e">
        <f t="shared" si="912"/>
        <v>#DIV/0!</v>
      </c>
      <c r="AI372" s="641">
        <f t="shared" si="913"/>
        <v>6.4207923300351301E-3</v>
      </c>
      <c r="AK372" s="637">
        <f t="shared" si="942"/>
        <v>3.0961185497508613E-3</v>
      </c>
      <c r="AL372" s="637">
        <f t="shared" si="942"/>
        <v>7.4600643954198633E-3</v>
      </c>
      <c r="AM372" s="637">
        <f t="shared" si="942"/>
        <v>1.1673875777062131E-3</v>
      </c>
      <c r="AN372" s="637"/>
      <c r="AO372" s="637" t="e">
        <f t="shared" si="915"/>
        <v>#DIV/0!</v>
      </c>
      <c r="AQ372" s="631">
        <f t="shared" si="916"/>
        <v>1.7079732402493575</v>
      </c>
      <c r="AR372" s="631">
        <f t="shared" si="916"/>
        <v>1.7079732402493573</v>
      </c>
      <c r="AS372" s="631">
        <f t="shared" si="916"/>
        <v>1.7079732402493573</v>
      </c>
      <c r="AT372" s="631">
        <f t="shared" si="916"/>
        <v>0</v>
      </c>
      <c r="AU372" s="631" t="e">
        <f t="shared" si="917"/>
        <v>#DIV/0!</v>
      </c>
      <c r="AW372" s="572">
        <f t="shared" si="918"/>
        <v>585489.26671357208</v>
      </c>
      <c r="AX372" s="572">
        <f t="shared" si="919"/>
        <v>585489.2667135722</v>
      </c>
      <c r="AY372" s="572">
        <f t="shared" si="920"/>
        <v>585489.2667135722</v>
      </c>
      <c r="AZ372" s="572" t="e">
        <f t="shared" si="921"/>
        <v>#DIV/0!</v>
      </c>
      <c r="BA372" s="572">
        <f t="shared" si="922"/>
        <v>585489.2667135722</v>
      </c>
      <c r="BC372" s="621"/>
      <c r="BD372" s="638">
        <v>1.0138624833514032</v>
      </c>
      <c r="BE372" s="638">
        <v>0.99429784240187136</v>
      </c>
      <c r="BF372" s="638">
        <v>0.95964473063141931</v>
      </c>
      <c r="BG372" s="638">
        <v>0.95223349068444951</v>
      </c>
      <c r="BH372" s="629"/>
      <c r="BI372" s="638">
        <v>1.0004764626844007</v>
      </c>
      <c r="BJ372" s="638">
        <v>0.99774666883901009</v>
      </c>
      <c r="BK372" s="638">
        <v>0.99897794022543551</v>
      </c>
      <c r="BL372" s="638">
        <v>1.0005078070001121</v>
      </c>
      <c r="BN372" s="638">
        <v>1</v>
      </c>
      <c r="BO372" s="638">
        <v>1</v>
      </c>
      <c r="BP372" s="638">
        <v>1</v>
      </c>
      <c r="BQ372" s="638">
        <v>1</v>
      </c>
      <c r="BT372" s="630">
        <f t="shared" si="923"/>
        <v>0.87415605761824577</v>
      </c>
      <c r="BU372" s="630">
        <f t="shared" si="924"/>
        <v>0.97253861654357121</v>
      </c>
      <c r="BV372" s="630">
        <f t="shared" si="925"/>
        <v>1</v>
      </c>
      <c r="BW372" s="630">
        <f t="shared" si="926"/>
        <v>1</v>
      </c>
      <c r="BX372" s="630" t="e">
        <f>#REF!</f>
        <v>#REF!</v>
      </c>
      <c r="BY372" s="630" t="e">
        <f>#REF!</f>
        <v>#REF!</v>
      </c>
      <c r="BZ372" s="630">
        <f t="shared" si="927"/>
        <v>1</v>
      </c>
      <c r="CA372" s="630" t="e">
        <f t="shared" si="928"/>
        <v>#REF!</v>
      </c>
      <c r="CB372" s="630">
        <f t="shared" si="929"/>
        <v>0.8501505229192311</v>
      </c>
      <c r="CC372" s="630"/>
      <c r="CD372" s="630" t="e">
        <f t="shared" si="930"/>
        <v>#REF!</v>
      </c>
      <c r="CG372" s="575"/>
      <c r="CI372" s="621">
        <f t="shared" si="881"/>
        <v>0.47808669740886872</v>
      </c>
      <c r="CJ372" s="621">
        <f t="shared" si="882"/>
        <v>0.46429812134294918</v>
      </c>
      <c r="CK372" s="621">
        <f t="shared" si="883"/>
        <v>5.7615181248182129E-2</v>
      </c>
      <c r="CL372" s="621">
        <f t="shared" si="884"/>
        <v>0</v>
      </c>
      <c r="CN372" s="621">
        <f t="shared" si="885"/>
        <v>0.46876987770485329</v>
      </c>
      <c r="CO372" s="621">
        <f t="shared" si="885"/>
        <v>0.47207296392999565</v>
      </c>
      <c r="CP372" s="621">
        <f t="shared" si="885"/>
        <v>5.9041410761717227E-2</v>
      </c>
      <c r="CQ372" s="621" t="e">
        <f t="shared" si="885"/>
        <v>#DIV/0!</v>
      </c>
      <c r="CR372" s="621" t="e">
        <f t="shared" si="886"/>
        <v>#DIV/0!</v>
      </c>
      <c r="CS372" s="621"/>
      <c r="CT372" s="621" t="e">
        <f t="shared" si="887"/>
        <v>#DIV/0!</v>
      </c>
      <c r="CU372" s="621" t="e">
        <f t="shared" si="887"/>
        <v>#DIV/0!</v>
      </c>
      <c r="CV372" s="621" t="e">
        <f t="shared" si="887"/>
        <v>#DIV/0!</v>
      </c>
      <c r="CW372" s="621" t="e">
        <f t="shared" si="887"/>
        <v>#DIV/0!</v>
      </c>
      <c r="CZ372" s="621">
        <f t="shared" si="931"/>
        <v>1.1470075647002356E-3</v>
      </c>
      <c r="DA372" s="621">
        <f t="shared" si="932"/>
        <v>-1.2538042437103427E-2</v>
      </c>
      <c r="DB372" s="621">
        <f t="shared" si="933"/>
        <v>-1.4435279239449357E-2</v>
      </c>
      <c r="DC372" s="621">
        <f t="shared" si="934"/>
        <v>-3.2263957423773047E-2</v>
      </c>
      <c r="DE372" s="621">
        <f t="shared" si="888"/>
        <v>0.58049253599031347</v>
      </c>
      <c r="DF372" s="621">
        <f t="shared" si="889"/>
        <v>0.23397093554470244</v>
      </c>
      <c r="DG372" s="621">
        <f t="shared" si="890"/>
        <v>0.18553652846498406</v>
      </c>
      <c r="DH372" s="621">
        <f t="shared" si="891"/>
        <v>0</v>
      </c>
      <c r="DI372" s="621"/>
      <c r="DK372" s="621">
        <f t="shared" si="863"/>
        <v>1.4819354098576635E-2</v>
      </c>
      <c r="DL372" s="621">
        <f t="shared" si="863"/>
        <v>-1.136332996087012E-2</v>
      </c>
      <c r="DM372" s="621">
        <f t="shared" si="863"/>
        <v>-3.1122958524818559E-2</v>
      </c>
      <c r="DN372" s="621" t="e">
        <f t="shared" si="863"/>
        <v>#DIV/0!</v>
      </c>
      <c r="DP372" s="621">
        <f t="shared" si="892"/>
        <v>-1.067474992697061E-4</v>
      </c>
      <c r="DQ372" s="621">
        <f t="shared" si="893"/>
        <v>-1.2089146962369643E-3</v>
      </c>
      <c r="DR372" s="621">
        <f t="shared" si="894"/>
        <v>-5.8469643837642945E-4</v>
      </c>
      <c r="DS372" s="621">
        <f t="shared" si="895"/>
        <v>1.6938643709589517E-4</v>
      </c>
      <c r="DU372" s="621">
        <f t="shared" si="896"/>
        <v>0</v>
      </c>
      <c r="DV372" s="621">
        <f t="shared" si="897"/>
        <v>0</v>
      </c>
      <c r="DW372" s="621">
        <f t="shared" si="898"/>
        <v>0</v>
      </c>
      <c r="DX372" s="621">
        <f t="shared" si="899"/>
        <v>0</v>
      </c>
      <c r="EB372" s="621" t="e">
        <f t="shared" si="939"/>
        <v>#DIV/0!</v>
      </c>
      <c r="EC372" s="621">
        <f t="shared" si="873"/>
        <v>1</v>
      </c>
      <c r="ED372" s="621">
        <f t="shared" si="936"/>
        <v>1</v>
      </c>
      <c r="EE372" s="621"/>
      <c r="EF372" s="621" t="e">
        <f t="shared" si="940"/>
        <v>#DIV/0!</v>
      </c>
      <c r="EG372" s="621">
        <f t="shared" si="875"/>
        <v>1</v>
      </c>
      <c r="EH372" s="621">
        <f t="shared" si="937"/>
        <v>1</v>
      </c>
      <c r="EI372" s="621"/>
      <c r="EJ372" s="621" t="e">
        <f t="shared" si="941"/>
        <v>#DIV/0!</v>
      </c>
      <c r="EK372" s="621">
        <f t="shared" si="877"/>
        <v>1</v>
      </c>
      <c r="EL372" s="621">
        <f t="shared" si="938"/>
        <v>1</v>
      </c>
      <c r="EM372" s="621"/>
      <c r="EZ372" s="572">
        <v>2009</v>
      </c>
      <c r="FA372" s="631" t="e">
        <f t="shared" si="850"/>
        <v>#REF!</v>
      </c>
      <c r="FB372" s="631">
        <f t="shared" si="851"/>
        <v>1.0187990098277815</v>
      </c>
      <c r="FC372" s="631" t="e">
        <f t="shared" si="852"/>
        <v>#REF!</v>
      </c>
      <c r="FD372" s="631" t="e">
        <f t="shared" si="853"/>
        <v>#REF!</v>
      </c>
      <c r="FE372" s="631">
        <f t="shared" si="854"/>
        <v>1</v>
      </c>
    </row>
    <row r="373" spans="1:161" hidden="1" x14ac:dyDescent="0.2">
      <c r="A373" s="615" t="s">
        <v>537</v>
      </c>
      <c r="B373" s="571">
        <f t="shared" si="862"/>
        <v>1988</v>
      </c>
      <c r="D373" s="428">
        <f>Conversion_factors!$O50*D212+D293</f>
        <v>767.78804159337449</v>
      </c>
      <c r="E373" s="428">
        <f>Conversion_factors!$O50*E212+E293</f>
        <v>804.82354342895178</v>
      </c>
      <c r="F373" s="428">
        <f>Conversion_factors!$O50*F212+F293</f>
        <v>103.30360985771779</v>
      </c>
      <c r="G373" s="428">
        <v>0</v>
      </c>
      <c r="H373" s="626">
        <f t="shared" si="900"/>
        <v>1675.9151948800441</v>
      </c>
      <c r="I373" s="621"/>
      <c r="J373" s="635">
        <f t="shared" si="901"/>
        <v>249907.11971999999</v>
      </c>
      <c r="K373" s="635">
        <f t="shared" si="901"/>
        <v>110370.91110000001</v>
      </c>
      <c r="L373" s="635">
        <f t="shared" si="901"/>
        <v>86367.9</v>
      </c>
      <c r="M373" s="635">
        <f t="shared" si="901"/>
        <v>0</v>
      </c>
      <c r="N373" s="635">
        <f t="shared" si="902"/>
        <v>446645.93082000001</v>
      </c>
      <c r="O373" s="636"/>
      <c r="R373" s="634">
        <f t="shared" si="935"/>
        <v>155784.00072810904</v>
      </c>
      <c r="S373" s="634">
        <f t="shared" si="935"/>
        <v>68801.649646592385</v>
      </c>
      <c r="T373" s="634">
        <f t="shared" si="935"/>
        <v>53838.950293053495</v>
      </c>
      <c r="U373" s="634">
        <f t="shared" si="935"/>
        <v>0</v>
      </c>
      <c r="V373" s="634">
        <f t="shared" si="935"/>
        <v>278424.60066775489</v>
      </c>
      <c r="X373" s="641">
        <f t="shared" si="904"/>
        <v>3.0722935883284026</v>
      </c>
      <c r="Y373" s="641">
        <f t="shared" si="905"/>
        <v>7.2919896683624614</v>
      </c>
      <c r="Z373" s="641">
        <f t="shared" si="906"/>
        <v>1.1960880125337978</v>
      </c>
      <c r="AA373" s="641" t="e">
        <f t="shared" si="907"/>
        <v>#DIV/0!</v>
      </c>
      <c r="AB373" s="641">
        <f t="shared" si="908"/>
        <v>3.7522231352320192</v>
      </c>
      <c r="AE373" s="641">
        <f t="shared" si="909"/>
        <v>4.9285423278697315E-3</v>
      </c>
      <c r="AF373" s="641">
        <f t="shared" si="910"/>
        <v>1.1697736138058037E-2</v>
      </c>
      <c r="AG373" s="641">
        <f t="shared" si="911"/>
        <v>1.9187523028480445E-3</v>
      </c>
      <c r="AH373" s="641" t="e">
        <f t="shared" si="912"/>
        <v>#DIV/0!</v>
      </c>
      <c r="AI373" s="641">
        <f t="shared" si="913"/>
        <v>6.0192784361031365E-3</v>
      </c>
      <c r="AK373" s="637">
        <f t="shared" si="942"/>
        <v>3.0722935883284027E-3</v>
      </c>
      <c r="AL373" s="637">
        <f t="shared" si="942"/>
        <v>7.2919896683624613E-3</v>
      </c>
      <c r="AM373" s="637">
        <f t="shared" si="942"/>
        <v>1.1960880125337979E-3</v>
      </c>
      <c r="AN373" s="637"/>
      <c r="AO373" s="637" t="e">
        <f t="shared" si="915"/>
        <v>#DIV/0!</v>
      </c>
      <c r="AQ373" s="631">
        <f t="shared" si="916"/>
        <v>1.6041898946745161</v>
      </c>
      <c r="AR373" s="631">
        <f t="shared" si="916"/>
        <v>1.6041898946745163</v>
      </c>
      <c r="AS373" s="631">
        <f t="shared" si="916"/>
        <v>1.6041898946745161</v>
      </c>
      <c r="AT373" s="631">
        <f t="shared" si="916"/>
        <v>0</v>
      </c>
      <c r="AU373" s="631" t="e">
        <f t="shared" si="917"/>
        <v>#DIV/0!</v>
      </c>
      <c r="AW373" s="572">
        <f t="shared" si="918"/>
        <v>623367.59714029741</v>
      </c>
      <c r="AX373" s="572">
        <f t="shared" si="919"/>
        <v>623367.59714029741</v>
      </c>
      <c r="AY373" s="572">
        <f t="shared" si="920"/>
        <v>623367.59714029741</v>
      </c>
      <c r="AZ373" s="572" t="e">
        <f t="shared" si="921"/>
        <v>#DIV/0!</v>
      </c>
      <c r="BA373" s="572">
        <f t="shared" si="922"/>
        <v>623367.59714029729</v>
      </c>
      <c r="BC373" s="621"/>
      <c r="BD373" s="638">
        <v>1.0131402180753593</v>
      </c>
      <c r="BE373" s="638">
        <v>0.99561554319098688</v>
      </c>
      <c r="BF373" s="638">
        <v>0.95881227285742454</v>
      </c>
      <c r="BG373" s="638">
        <v>0.97024962882376153</v>
      </c>
      <c r="BH373" s="629"/>
      <c r="BI373" s="638">
        <v>0.99965392083367344</v>
      </c>
      <c r="BJ373" s="638">
        <v>0.99804784805381996</v>
      </c>
      <c r="BK373" s="638">
        <v>0.99949930190012992</v>
      </c>
      <c r="BL373" s="638">
        <v>1.0014897413878752</v>
      </c>
      <c r="BN373" s="638">
        <v>1</v>
      </c>
      <c r="BO373" s="638">
        <v>1</v>
      </c>
      <c r="BP373" s="638">
        <v>1</v>
      </c>
      <c r="BQ373" s="638">
        <v>1</v>
      </c>
      <c r="BT373" s="630">
        <f t="shared" si="923"/>
        <v>0.91974927692357611</v>
      </c>
      <c r="BU373" s="630">
        <f t="shared" si="924"/>
        <v>0.97070652784619149</v>
      </c>
      <c r="BV373" s="630">
        <f t="shared" si="925"/>
        <v>1</v>
      </c>
      <c r="BW373" s="630">
        <f t="shared" si="926"/>
        <v>1</v>
      </c>
      <c r="BX373" s="630" t="e">
        <f>#REF!</f>
        <v>#REF!</v>
      </c>
      <c r="BY373" s="630" t="e">
        <f>#REF!</f>
        <v>#REF!</v>
      </c>
      <c r="BZ373" s="630">
        <f t="shared" si="927"/>
        <v>1</v>
      </c>
      <c r="CA373" s="630" t="e">
        <f t="shared" si="928"/>
        <v>#REF!</v>
      </c>
      <c r="CB373" s="630">
        <f t="shared" si="929"/>
        <v>0.8928066270915298</v>
      </c>
      <c r="CC373" s="630"/>
      <c r="CD373" s="630" t="e">
        <f t="shared" si="930"/>
        <v>#REF!</v>
      </c>
      <c r="CG373" s="575"/>
      <c r="CI373" s="621">
        <f t="shared" si="881"/>
        <v>0.45813060466244532</v>
      </c>
      <c r="CJ373" s="621">
        <f t="shared" si="882"/>
        <v>0.48022927764346579</v>
      </c>
      <c r="CK373" s="621">
        <f t="shared" si="883"/>
        <v>6.1640117694088864E-2</v>
      </c>
      <c r="CL373" s="621">
        <f t="shared" si="884"/>
        <v>0</v>
      </c>
      <c r="CN373" s="621">
        <f t="shared" si="885"/>
        <v>0.46803774621819833</v>
      </c>
      <c r="CO373" s="621">
        <f t="shared" si="885"/>
        <v>0.47221891148625222</v>
      </c>
      <c r="CP373" s="621">
        <f t="shared" si="885"/>
        <v>5.9605001927823573E-2</v>
      </c>
      <c r="CQ373" s="621" t="e">
        <f t="shared" si="885"/>
        <v>#DIV/0!</v>
      </c>
      <c r="CR373" s="621" t="e">
        <f t="shared" si="886"/>
        <v>#DIV/0!</v>
      </c>
      <c r="CS373" s="621"/>
      <c r="CT373" s="621" t="e">
        <f t="shared" si="887"/>
        <v>#DIV/0!</v>
      </c>
      <c r="CU373" s="621" t="e">
        <f t="shared" si="887"/>
        <v>#DIV/0!</v>
      </c>
      <c r="CV373" s="621" t="e">
        <f t="shared" si="887"/>
        <v>#DIV/0!</v>
      </c>
      <c r="CW373" s="621" t="e">
        <f t="shared" si="887"/>
        <v>#DIV/0!</v>
      </c>
      <c r="CZ373" s="621">
        <f t="shared" si="931"/>
        <v>-7.1264365469575995E-4</v>
      </c>
      <c r="DA373" s="621">
        <f t="shared" si="932"/>
        <v>1.3243802381126503E-3</v>
      </c>
      <c r="DB373" s="621">
        <f t="shared" si="933"/>
        <v>-8.6784100423192942E-4</v>
      </c>
      <c r="DC373" s="621">
        <f t="shared" si="934"/>
        <v>1.8743119648388984E-2</v>
      </c>
      <c r="DE373" s="621">
        <f t="shared" si="888"/>
        <v>0.55951952648755576</v>
      </c>
      <c r="DF373" s="621">
        <f t="shared" si="889"/>
        <v>0.24711052644623757</v>
      </c>
      <c r="DG373" s="621">
        <f t="shared" si="890"/>
        <v>0.19336994706620664</v>
      </c>
      <c r="DH373" s="621">
        <f t="shared" si="891"/>
        <v>0</v>
      </c>
      <c r="DI373" s="621"/>
      <c r="DK373" s="621">
        <f t="shared" si="863"/>
        <v>-3.6798516126073495E-2</v>
      </c>
      <c r="DL373" s="621">
        <f t="shared" si="863"/>
        <v>5.4638811462074E-2</v>
      </c>
      <c r="DM373" s="621">
        <f t="shared" si="863"/>
        <v>4.1353396708697393E-2</v>
      </c>
      <c r="DN373" s="621" t="e">
        <f t="shared" si="863"/>
        <v>#DIV/0!</v>
      </c>
      <c r="DP373" s="621">
        <f t="shared" si="892"/>
        <v>-8.2248827763953865E-4</v>
      </c>
      <c r="DQ373" s="621">
        <f t="shared" si="893"/>
        <v>3.0181385362758881E-4</v>
      </c>
      <c r="DR373" s="621">
        <f t="shared" si="894"/>
        <v>5.2175894279130877E-4</v>
      </c>
      <c r="DS373" s="621">
        <f t="shared" si="895"/>
        <v>9.8095471424976873E-4</v>
      </c>
      <c r="DU373" s="621">
        <f t="shared" si="896"/>
        <v>0</v>
      </c>
      <c r="DV373" s="621">
        <f t="shared" si="897"/>
        <v>0</v>
      </c>
      <c r="DW373" s="621">
        <f t="shared" si="898"/>
        <v>0</v>
      </c>
      <c r="DX373" s="621">
        <f t="shared" si="899"/>
        <v>0</v>
      </c>
      <c r="EB373" s="621" t="e">
        <f t="shared" si="939"/>
        <v>#DIV/0!</v>
      </c>
      <c r="EC373" s="621">
        <f t="shared" si="873"/>
        <v>1</v>
      </c>
      <c r="ED373" s="621">
        <f t="shared" si="936"/>
        <v>1</v>
      </c>
      <c r="EE373" s="621"/>
      <c r="EF373" s="621" t="e">
        <f t="shared" si="940"/>
        <v>#DIV/0!</v>
      </c>
      <c r="EG373" s="621">
        <f t="shared" si="875"/>
        <v>1</v>
      </c>
      <c r="EH373" s="621">
        <f t="shared" si="937"/>
        <v>1</v>
      </c>
      <c r="EI373" s="621"/>
      <c r="EJ373" s="621" t="e">
        <f t="shared" si="941"/>
        <v>#DIV/0!</v>
      </c>
      <c r="EK373" s="621">
        <f t="shared" si="877"/>
        <v>1</v>
      </c>
      <c r="EL373" s="621">
        <f t="shared" si="938"/>
        <v>1</v>
      </c>
      <c r="EM373" s="621"/>
      <c r="EZ373" s="572">
        <v>2010</v>
      </c>
      <c r="FA373" s="631" t="e">
        <f t="shared" si="850"/>
        <v>#REF!</v>
      </c>
      <c r="FB373" s="631">
        <f t="shared" si="851"/>
        <v>1.0610621724573819</v>
      </c>
      <c r="FC373" s="631" t="e">
        <f t="shared" si="852"/>
        <v>#REF!</v>
      </c>
      <c r="FD373" s="631" t="e">
        <f t="shared" si="853"/>
        <v>#REF!</v>
      </c>
      <c r="FE373" s="631">
        <f t="shared" si="854"/>
        <v>1</v>
      </c>
    </row>
    <row r="374" spans="1:161" hidden="1" x14ac:dyDescent="0.2">
      <c r="A374" s="615" t="s">
        <v>537</v>
      </c>
      <c r="B374" s="571">
        <f t="shared" si="862"/>
        <v>1989</v>
      </c>
      <c r="D374" s="428">
        <f>Conversion_factors!$O51*D213+D294</f>
        <v>738.93180379433147</v>
      </c>
      <c r="E374" s="428">
        <f>Conversion_factors!$O51*E213+E294</f>
        <v>827.88359838081192</v>
      </c>
      <c r="F374" s="428">
        <f>Conversion_factors!$O51*F213+F294</f>
        <v>96.096748588862511</v>
      </c>
      <c r="G374" s="428">
        <v>0</v>
      </c>
      <c r="H374" s="626">
        <f t="shared" si="900"/>
        <v>1662.9121507640059</v>
      </c>
      <c r="I374" s="621"/>
      <c r="J374" s="635">
        <f t="shared" si="901"/>
        <v>238672.16076000006</v>
      </c>
      <c r="K374" s="635">
        <f t="shared" si="901"/>
        <v>111694.85340000001</v>
      </c>
      <c r="L374" s="635">
        <f t="shared" si="901"/>
        <v>78016.500000000015</v>
      </c>
      <c r="M374" s="635">
        <f t="shared" si="901"/>
        <v>0</v>
      </c>
      <c r="N374" s="635">
        <f t="shared" si="902"/>
        <v>428383.51416000008</v>
      </c>
      <c r="O374" s="636"/>
      <c r="R374" s="634">
        <f t="shared" si="935"/>
        <v>145986.55009251874</v>
      </c>
      <c r="S374" s="634">
        <f t="shared" si="935"/>
        <v>68319.43138668903</v>
      </c>
      <c r="T374" s="634">
        <f t="shared" si="935"/>
        <v>47719.682299879591</v>
      </c>
      <c r="U374" s="634">
        <f t="shared" si="935"/>
        <v>0</v>
      </c>
      <c r="V374" s="634">
        <f t="shared" si="935"/>
        <v>262025.66377908734</v>
      </c>
      <c r="X374" s="641">
        <f t="shared" si="904"/>
        <v>3.0960117067753621</v>
      </c>
      <c r="Y374" s="641">
        <f t="shared" si="905"/>
        <v>7.4120120415576087</v>
      </c>
      <c r="Z374" s="641">
        <f t="shared" si="906"/>
        <v>1.2317490349972442</v>
      </c>
      <c r="AA374" s="641" t="e">
        <f t="shared" si="907"/>
        <v>#DIV/0!</v>
      </c>
      <c r="AB374" s="641">
        <f t="shared" si="908"/>
        <v>3.8818304061601046</v>
      </c>
      <c r="AE374" s="641">
        <f t="shared" si="909"/>
        <v>5.0616430303067964E-3</v>
      </c>
      <c r="AF374" s="641">
        <f t="shared" si="910"/>
        <v>1.2117835022586445E-2</v>
      </c>
      <c r="AG374" s="641">
        <f t="shared" si="911"/>
        <v>2.0137759506648053E-3</v>
      </c>
      <c r="AH374" s="641" t="e">
        <f t="shared" si="912"/>
        <v>#DIV/0!</v>
      </c>
      <c r="AI374" s="641">
        <f t="shared" si="913"/>
        <v>6.3463712934852048E-3</v>
      </c>
      <c r="AK374" s="637">
        <f t="shared" si="942"/>
        <v>3.0960117067753623E-3</v>
      </c>
      <c r="AL374" s="637">
        <f t="shared" si="942"/>
        <v>7.4120120415576097E-3</v>
      </c>
      <c r="AM374" s="637">
        <f t="shared" si="942"/>
        <v>1.2317490349972441E-3</v>
      </c>
      <c r="AN374" s="637"/>
      <c r="AO374" s="637" t="e">
        <f t="shared" si="915"/>
        <v>#DIV/0!</v>
      </c>
      <c r="AQ374" s="631">
        <f t="shared" si="916"/>
        <v>1.6348914376614967</v>
      </c>
      <c r="AR374" s="631">
        <f t="shared" si="916"/>
        <v>1.6348914376614967</v>
      </c>
      <c r="AS374" s="631">
        <f t="shared" si="916"/>
        <v>1.6348914376614965</v>
      </c>
      <c r="AT374" s="631">
        <f t="shared" si="916"/>
        <v>0</v>
      </c>
      <c r="AU374" s="631" t="e">
        <f t="shared" si="917"/>
        <v>#DIV/0!</v>
      </c>
      <c r="AW374" s="572">
        <f t="shared" si="918"/>
        <v>611661.40880300419</v>
      </c>
      <c r="AX374" s="572">
        <f t="shared" si="919"/>
        <v>611661.40880300419</v>
      </c>
      <c r="AY374" s="572">
        <f t="shared" si="920"/>
        <v>611661.40880300419</v>
      </c>
      <c r="AZ374" s="572" t="e">
        <f t="shared" si="921"/>
        <v>#DIV/0!</v>
      </c>
      <c r="BA374" s="572">
        <f t="shared" si="922"/>
        <v>611661.40880300407</v>
      </c>
      <c r="BC374" s="621"/>
      <c r="BD374" s="638">
        <v>1.0038269462382279</v>
      </c>
      <c r="BE374" s="638">
        <v>0.99420056505785026</v>
      </c>
      <c r="BF374" s="638">
        <v>0.95669821261841004</v>
      </c>
      <c r="BG374" s="638">
        <v>0.97356779338538235</v>
      </c>
      <c r="BH374" s="629"/>
      <c r="BI374" s="638">
        <v>0.99878236534636133</v>
      </c>
      <c r="BJ374" s="638">
        <v>0.99822483915533711</v>
      </c>
      <c r="BK374" s="638">
        <v>0.99991852814823734</v>
      </c>
      <c r="BL374" s="638">
        <v>1.002369118082882</v>
      </c>
      <c r="BN374" s="638">
        <v>1</v>
      </c>
      <c r="BO374" s="638">
        <v>1</v>
      </c>
      <c r="BP374" s="638">
        <v>1</v>
      </c>
      <c r="BQ374" s="638">
        <v>1</v>
      </c>
      <c r="BT374" s="630">
        <f t="shared" si="923"/>
        <v>0.88214265530480407</v>
      </c>
      <c r="BU374" s="630">
        <f t="shared" si="924"/>
        <v>1.0042361499960328</v>
      </c>
      <c r="BV374" s="630">
        <f t="shared" si="925"/>
        <v>1</v>
      </c>
      <c r="BW374" s="630">
        <f t="shared" si="926"/>
        <v>1</v>
      </c>
      <c r="BX374" s="630" t="e">
        <f>#REF!</f>
        <v>#REF!</v>
      </c>
      <c r="BY374" s="630" t="e">
        <f>#REF!</f>
        <v>#REF!</v>
      </c>
      <c r="BZ374" s="630">
        <f t="shared" si="927"/>
        <v>1</v>
      </c>
      <c r="CA374" s="630" t="e">
        <f t="shared" si="928"/>
        <v>#REF!</v>
      </c>
      <c r="CB374" s="630">
        <f t="shared" si="929"/>
        <v>0.88587954391057389</v>
      </c>
      <c r="CC374" s="630"/>
      <c r="CD374" s="630" t="e">
        <f t="shared" si="930"/>
        <v>#REF!</v>
      </c>
      <c r="CG374" s="575"/>
      <c r="CI374" s="621">
        <f t="shared" si="881"/>
        <v>0.44436009650590247</v>
      </c>
      <c r="CJ374" s="621">
        <f t="shared" si="882"/>
        <v>0.49785167424535942</v>
      </c>
      <c r="CK374" s="621">
        <f t="shared" si="883"/>
        <v>5.7788229248738103E-2</v>
      </c>
      <c r="CL374" s="621">
        <f t="shared" si="884"/>
        <v>0</v>
      </c>
      <c r="CN374" s="621">
        <f t="shared" si="885"/>
        <v>0.45121032923179</v>
      </c>
      <c r="CO374" s="621">
        <f t="shared" si="885"/>
        <v>0.48898755330560578</v>
      </c>
      <c r="CP374" s="621">
        <f t="shared" si="885"/>
        <v>5.9693462081185603E-2</v>
      </c>
      <c r="CQ374" s="621" t="e">
        <f t="shared" si="885"/>
        <v>#DIV/0!</v>
      </c>
      <c r="CR374" s="621" t="e">
        <f t="shared" si="886"/>
        <v>#DIV/0!</v>
      </c>
      <c r="CS374" s="621"/>
      <c r="CT374" s="621" t="e">
        <f t="shared" si="887"/>
        <v>#DIV/0!</v>
      </c>
      <c r="CU374" s="621" t="e">
        <f t="shared" si="887"/>
        <v>#DIV/0!</v>
      </c>
      <c r="CV374" s="621" t="e">
        <f t="shared" si="887"/>
        <v>#DIV/0!</v>
      </c>
      <c r="CW374" s="621" t="e">
        <f t="shared" si="887"/>
        <v>#DIV/0!</v>
      </c>
      <c r="CZ374" s="621">
        <f t="shared" si="931"/>
        <v>-9.2349922121502497E-3</v>
      </c>
      <c r="DA374" s="621">
        <f t="shared" si="932"/>
        <v>-1.4222202401300574E-3</v>
      </c>
      <c r="DB374" s="621">
        <f t="shared" si="933"/>
        <v>-2.2073083007265975E-3</v>
      </c>
      <c r="DC374" s="621">
        <f t="shared" si="934"/>
        <v>3.4140735099129952E-3</v>
      </c>
      <c r="DE374" s="621">
        <f t="shared" si="888"/>
        <v>0.55714599855226143</v>
      </c>
      <c r="DF374" s="621">
        <f t="shared" si="889"/>
        <v>0.26073564856719084</v>
      </c>
      <c r="DG374" s="621">
        <f t="shared" si="890"/>
        <v>0.18211835288054773</v>
      </c>
      <c r="DH374" s="621">
        <f t="shared" si="891"/>
        <v>0</v>
      </c>
      <c r="DI374" s="621"/>
      <c r="DK374" s="621">
        <f t="shared" si="863"/>
        <v>-4.2511055577211946E-3</v>
      </c>
      <c r="DL374" s="621">
        <f t="shared" si="863"/>
        <v>5.3671341282660351E-2</v>
      </c>
      <c r="DM374" s="621">
        <f t="shared" si="863"/>
        <v>-5.9948412036923103E-2</v>
      </c>
      <c r="DN374" s="621" t="e">
        <f t="shared" si="863"/>
        <v>#DIV/0!</v>
      </c>
      <c r="DP374" s="621">
        <f t="shared" si="892"/>
        <v>-8.7223750749095669E-4</v>
      </c>
      <c r="DQ374" s="621">
        <f t="shared" si="893"/>
        <v>1.7732156845606039E-4</v>
      </c>
      <c r="DR374" s="621">
        <f t="shared" si="894"/>
        <v>4.193483202465341E-4</v>
      </c>
      <c r="DS374" s="621">
        <f t="shared" si="895"/>
        <v>8.7768332315555047E-4</v>
      </c>
      <c r="DU374" s="621">
        <f t="shared" si="896"/>
        <v>0</v>
      </c>
      <c r="DV374" s="621">
        <f t="shared" si="897"/>
        <v>0</v>
      </c>
      <c r="DW374" s="621">
        <f t="shared" si="898"/>
        <v>0</v>
      </c>
      <c r="DX374" s="621">
        <f t="shared" si="899"/>
        <v>0</v>
      </c>
      <c r="EB374" s="621" t="e">
        <f t="shared" si="939"/>
        <v>#DIV/0!</v>
      </c>
      <c r="EC374" s="621">
        <f t="shared" si="873"/>
        <v>1</v>
      </c>
      <c r="ED374" s="621">
        <f t="shared" si="936"/>
        <v>1</v>
      </c>
      <c r="EE374" s="621"/>
      <c r="EF374" s="621" t="e">
        <f t="shared" si="940"/>
        <v>#DIV/0!</v>
      </c>
      <c r="EG374" s="621">
        <f t="shared" si="875"/>
        <v>1</v>
      </c>
      <c r="EH374" s="621">
        <f t="shared" si="937"/>
        <v>1</v>
      </c>
      <c r="EI374" s="621"/>
      <c r="EJ374" s="621" t="e">
        <f t="shared" si="941"/>
        <v>#DIV/0!</v>
      </c>
      <c r="EK374" s="621">
        <f t="shared" si="877"/>
        <v>1</v>
      </c>
      <c r="EL374" s="621">
        <f t="shared" si="938"/>
        <v>1</v>
      </c>
      <c r="EM374" s="621"/>
    </row>
    <row r="375" spans="1:161" hidden="1" x14ac:dyDescent="0.2">
      <c r="A375" s="615" t="s">
        <v>537</v>
      </c>
      <c r="B375" s="571">
        <f t="shared" si="862"/>
        <v>1990</v>
      </c>
      <c r="D375" s="428">
        <f>Conversion_factors!$O52*D214+D295</f>
        <v>743.20778882709203</v>
      </c>
      <c r="E375" s="428">
        <f>Conversion_factors!$O52*E214+E295</f>
        <v>851.32562475729958</v>
      </c>
      <c r="F375" s="428">
        <f>Conversion_factors!$O52*F214+F295</f>
        <v>111.77481712109537</v>
      </c>
      <c r="G375" s="428">
        <v>0</v>
      </c>
      <c r="H375" s="626">
        <f t="shared" si="900"/>
        <v>1706.3082307054869</v>
      </c>
      <c r="I375" s="621"/>
      <c r="J375" s="635">
        <f t="shared" ref="J375:M394" si="943">J56</f>
        <v>241979.54699999999</v>
      </c>
      <c r="K375" s="635">
        <f t="shared" si="943"/>
        <v>117220.00620000002</v>
      </c>
      <c r="L375" s="635">
        <f t="shared" si="943"/>
        <v>88696.4</v>
      </c>
      <c r="M375" s="635">
        <f t="shared" si="943"/>
        <v>0</v>
      </c>
      <c r="N375" s="635">
        <f t="shared" si="902"/>
        <v>447895.95319999999</v>
      </c>
      <c r="O375" s="636"/>
      <c r="R375" s="634">
        <f t="shared" ref="R375:V384" si="944">R56</f>
        <v>141960.48343458551</v>
      </c>
      <c r="S375" s="634">
        <f t="shared" si="944"/>
        <v>68768.658155877594</v>
      </c>
      <c r="T375" s="634">
        <f t="shared" si="944"/>
        <v>52034.909474838263</v>
      </c>
      <c r="U375" s="634">
        <f t="shared" si="944"/>
        <v>0</v>
      </c>
      <c r="V375" s="634">
        <f t="shared" si="944"/>
        <v>262764.05106530141</v>
      </c>
      <c r="X375" s="641">
        <f t="shared" si="904"/>
        <v>3.0713661466069779</v>
      </c>
      <c r="Y375" s="641">
        <f t="shared" si="905"/>
        <v>7.2626307774184324</v>
      </c>
      <c r="Z375" s="641">
        <f t="shared" si="906"/>
        <v>1.2601956462843518</v>
      </c>
      <c r="AA375" s="641" t="e">
        <f t="shared" si="907"/>
        <v>#DIV/0!</v>
      </c>
      <c r="AB375" s="641">
        <f t="shared" si="908"/>
        <v>3.8096085006232805</v>
      </c>
      <c r="AE375" s="641">
        <f t="shared" si="909"/>
        <v>5.2353145808323306E-3</v>
      </c>
      <c r="AF375" s="641">
        <f t="shared" si="910"/>
        <v>1.237955847309982E-2</v>
      </c>
      <c r="AG375" s="641">
        <f t="shared" si="911"/>
        <v>2.1480736345884225E-3</v>
      </c>
      <c r="AH375" s="641" t="e">
        <f t="shared" si="912"/>
        <v>#DIV/0!</v>
      </c>
      <c r="AI375" s="641">
        <f t="shared" si="913"/>
        <v>6.4936897714422889E-3</v>
      </c>
      <c r="AK375" s="637">
        <f t="shared" si="942"/>
        <v>3.0713661466069777E-3</v>
      </c>
      <c r="AL375" s="637">
        <f t="shared" si="942"/>
        <v>7.2626307774184325E-3</v>
      </c>
      <c r="AM375" s="637">
        <f t="shared" si="942"/>
        <v>1.2601956462843518E-3</v>
      </c>
      <c r="AN375" s="637"/>
      <c r="AO375" s="637" t="e">
        <f t="shared" si="915"/>
        <v>#DIV/0!</v>
      </c>
      <c r="AQ375" s="631">
        <f t="shared" ref="AQ375:AT394" si="945">AQ56</f>
        <v>1.704555670321471</v>
      </c>
      <c r="AR375" s="631">
        <f t="shared" si="945"/>
        <v>1.7045556703214708</v>
      </c>
      <c r="AS375" s="631">
        <f t="shared" si="945"/>
        <v>1.7045556703214708</v>
      </c>
      <c r="AT375" s="631">
        <f t="shared" si="945"/>
        <v>0</v>
      </c>
      <c r="AU375" s="631" t="e">
        <f t="shared" si="917"/>
        <v>#DIV/0!</v>
      </c>
      <c r="AW375" s="572">
        <f t="shared" si="918"/>
        <v>586663.1506446515</v>
      </c>
      <c r="AX375" s="572">
        <f t="shared" si="919"/>
        <v>586663.1506446515</v>
      </c>
      <c r="AY375" s="572">
        <f t="shared" si="920"/>
        <v>586663.1506446515</v>
      </c>
      <c r="AZ375" s="572" t="e">
        <f t="shared" si="921"/>
        <v>#DIV/0!</v>
      </c>
      <c r="BA375" s="572">
        <f t="shared" si="922"/>
        <v>586663.15064465161</v>
      </c>
      <c r="BC375" s="621"/>
      <c r="BD375" s="638">
        <v>1.0075000978197743</v>
      </c>
      <c r="BE375" s="638">
        <v>0.96356270776224573</v>
      </c>
      <c r="BF375" s="638">
        <v>0.96121575174776452</v>
      </c>
      <c r="BG375" s="638">
        <v>0.92505730277066034</v>
      </c>
      <c r="BH375" s="629"/>
      <c r="BI375" s="638">
        <v>0.99789217631195937</v>
      </c>
      <c r="BJ375" s="638">
        <v>0.99965093579895026</v>
      </c>
      <c r="BK375" s="638">
        <v>1.0006379292072327</v>
      </c>
      <c r="BL375" s="638">
        <v>1.0005832560411136</v>
      </c>
      <c r="BN375" s="638">
        <v>1</v>
      </c>
      <c r="BO375" s="638">
        <v>1</v>
      </c>
      <c r="BP375" s="638">
        <v>1</v>
      </c>
      <c r="BQ375" s="638">
        <v>1</v>
      </c>
      <c r="BT375" s="630">
        <f t="shared" si="923"/>
        <v>0.92232336772080448</v>
      </c>
      <c r="BU375" s="630">
        <f t="shared" si="924"/>
        <v>0.98555221979481056</v>
      </c>
      <c r="BV375" s="630">
        <f t="shared" si="925"/>
        <v>1</v>
      </c>
      <c r="BW375" s="630">
        <f t="shared" si="926"/>
        <v>1</v>
      </c>
      <c r="BX375" s="630" t="e">
        <f>#REF!</f>
        <v>#REF!</v>
      </c>
      <c r="BY375" s="630" t="e">
        <f>#REF!</f>
        <v>#REF!</v>
      </c>
      <c r="BZ375" s="630">
        <f t="shared" si="927"/>
        <v>1</v>
      </c>
      <c r="CA375" s="630" t="e">
        <f t="shared" si="928"/>
        <v>#REF!</v>
      </c>
      <c r="CB375" s="630">
        <f t="shared" si="929"/>
        <v>0.90899784242586412</v>
      </c>
      <c r="CC375" s="630"/>
      <c r="CD375" s="630" t="e">
        <f t="shared" si="930"/>
        <v>#REF!</v>
      </c>
      <c r="CG375" s="575"/>
      <c r="CI375" s="621">
        <f t="shared" si="881"/>
        <v>0.43556479154988709</v>
      </c>
      <c r="CJ375" s="621">
        <f t="shared" si="882"/>
        <v>0.49892839373183595</v>
      </c>
      <c r="CK375" s="621">
        <f t="shared" si="883"/>
        <v>6.550681471827699E-2</v>
      </c>
      <c r="CL375" s="621">
        <f t="shared" si="884"/>
        <v>0</v>
      </c>
      <c r="CN375" s="621">
        <f t="shared" si="885"/>
        <v>0.43994779136616463</v>
      </c>
      <c r="CO375" s="621">
        <f t="shared" si="885"/>
        <v>0.49838984014354559</v>
      </c>
      <c r="CP375" s="621">
        <f t="shared" si="885"/>
        <v>6.1566903776112625E-2</v>
      </c>
      <c r="CQ375" s="621" t="e">
        <f t="shared" si="885"/>
        <v>#DIV/0!</v>
      </c>
      <c r="CR375" s="621" t="e">
        <f t="shared" si="886"/>
        <v>#DIV/0!</v>
      </c>
      <c r="CS375" s="621"/>
      <c r="CT375" s="621" t="e">
        <f t="shared" si="887"/>
        <v>#DIV/0!</v>
      </c>
      <c r="CU375" s="621" t="e">
        <f t="shared" si="887"/>
        <v>#DIV/0!</v>
      </c>
      <c r="CV375" s="621" t="e">
        <f t="shared" si="887"/>
        <v>#DIV/0!</v>
      </c>
      <c r="CW375" s="621" t="e">
        <f t="shared" si="887"/>
        <v>#DIV/0!</v>
      </c>
      <c r="CZ375" s="621">
        <f t="shared" si="931"/>
        <v>3.6524698217341258E-3</v>
      </c>
      <c r="DA375" s="621">
        <f t="shared" si="932"/>
        <v>-3.1301392975323326E-2</v>
      </c>
      <c r="DB375" s="621">
        <f t="shared" si="933"/>
        <v>4.7108969097963763E-3</v>
      </c>
      <c r="DC375" s="621">
        <f t="shared" si="934"/>
        <v>-5.1111776666613609E-2</v>
      </c>
      <c r="DE375" s="621">
        <f t="shared" si="888"/>
        <v>0.54025839097489747</v>
      </c>
      <c r="DF375" s="621">
        <f t="shared" si="889"/>
        <v>0.26171258159963212</v>
      </c>
      <c r="DG375" s="621">
        <f t="shared" si="890"/>
        <v>0.19802902742547038</v>
      </c>
      <c r="DH375" s="621">
        <f t="shared" si="891"/>
        <v>0</v>
      </c>
      <c r="DI375" s="621"/>
      <c r="DK375" s="621">
        <f t="shared" si="863"/>
        <v>-3.0779794555460805E-2</v>
      </c>
      <c r="DL375" s="621">
        <f t="shared" si="863"/>
        <v>3.7398314882689651E-3</v>
      </c>
      <c r="DM375" s="621">
        <f t="shared" si="863"/>
        <v>8.3756856826309636E-2</v>
      </c>
      <c r="DN375" s="621" t="e">
        <f t="shared" si="863"/>
        <v>#DIV/0!</v>
      </c>
      <c r="DP375" s="621">
        <f t="shared" si="892"/>
        <v>-8.9167170193242096E-4</v>
      </c>
      <c r="DQ375" s="621">
        <f t="shared" si="893"/>
        <v>1.4276131716486793E-3</v>
      </c>
      <c r="DR375" s="621">
        <f t="shared" si="894"/>
        <v>7.1920098766471924E-4</v>
      </c>
      <c r="DS375" s="621">
        <f t="shared" si="895"/>
        <v>-1.7832301337562773E-3</v>
      </c>
      <c r="DU375" s="621">
        <f t="shared" si="896"/>
        <v>0</v>
      </c>
      <c r="DV375" s="621">
        <f t="shared" si="897"/>
        <v>0</v>
      </c>
      <c r="DW375" s="621">
        <f t="shared" si="898"/>
        <v>0</v>
      </c>
      <c r="DX375" s="621">
        <f t="shared" si="899"/>
        <v>0</v>
      </c>
      <c r="EB375" s="621" t="e">
        <f t="shared" si="939"/>
        <v>#DIV/0!</v>
      </c>
      <c r="EC375" s="621">
        <f t="shared" si="873"/>
        <v>1</v>
      </c>
      <c r="ED375" s="621">
        <f t="shared" si="936"/>
        <v>1</v>
      </c>
      <c r="EE375" s="621"/>
      <c r="EF375" s="621" t="e">
        <f t="shared" si="940"/>
        <v>#DIV/0!</v>
      </c>
      <c r="EG375" s="621">
        <f t="shared" si="875"/>
        <v>1</v>
      </c>
      <c r="EH375" s="621">
        <f t="shared" si="937"/>
        <v>1</v>
      </c>
      <c r="EI375" s="621"/>
      <c r="EJ375" s="621" t="e">
        <f t="shared" si="941"/>
        <v>#DIV/0!</v>
      </c>
      <c r="EK375" s="621">
        <f t="shared" si="877"/>
        <v>1</v>
      </c>
      <c r="EL375" s="621">
        <f t="shared" si="938"/>
        <v>1</v>
      </c>
      <c r="EM375" s="621"/>
    </row>
    <row r="376" spans="1:161" hidden="1" x14ac:dyDescent="0.2">
      <c r="A376" s="615" t="s">
        <v>537</v>
      </c>
      <c r="B376" s="571">
        <f t="shared" si="862"/>
        <v>1991</v>
      </c>
      <c r="D376" s="428">
        <f>Conversion_factors!$O53*D215+D296</f>
        <v>752.47407955103245</v>
      </c>
      <c r="E376" s="428">
        <f>Conversion_factors!$O53*E215+E296</f>
        <v>872.68620882648918</v>
      </c>
      <c r="F376" s="428">
        <f>Conversion_factors!$O53*F215+F296</f>
        <v>111.45004346534152</v>
      </c>
      <c r="G376" s="428">
        <v>0</v>
      </c>
      <c r="H376" s="626">
        <f t="shared" si="900"/>
        <v>1736.6103318428632</v>
      </c>
      <c r="I376" s="621"/>
      <c r="J376" s="635">
        <f t="shared" si="943"/>
        <v>247285.14576000001</v>
      </c>
      <c r="K376" s="635">
        <f t="shared" si="943"/>
        <v>121972.236</v>
      </c>
      <c r="L376" s="635">
        <f t="shared" si="943"/>
        <v>86517.700000000012</v>
      </c>
      <c r="M376" s="635">
        <f t="shared" si="943"/>
        <v>0</v>
      </c>
      <c r="N376" s="635">
        <f t="shared" si="902"/>
        <v>455775.08176000003</v>
      </c>
      <c r="O376" s="636"/>
      <c r="R376" s="634">
        <f t="shared" si="944"/>
        <v>146898.05374577586</v>
      </c>
      <c r="S376" s="634">
        <f t="shared" si="944"/>
        <v>72456.774645130048</v>
      </c>
      <c r="T376" s="634">
        <f t="shared" si="944"/>
        <v>51395.249421474648</v>
      </c>
      <c r="U376" s="634">
        <f t="shared" si="944"/>
        <v>0</v>
      </c>
      <c r="V376" s="634">
        <f t="shared" si="944"/>
        <v>270750.07781238056</v>
      </c>
      <c r="X376" s="641">
        <f t="shared" si="904"/>
        <v>3.0429408820266874</v>
      </c>
      <c r="Y376" s="641">
        <f t="shared" si="905"/>
        <v>7.1547938895412981</v>
      </c>
      <c r="Z376" s="641">
        <f t="shared" si="906"/>
        <v>1.2881762167202955</v>
      </c>
      <c r="AA376" s="641" t="e">
        <f t="shared" si="907"/>
        <v>#DIV/0!</v>
      </c>
      <c r="AB376" s="641">
        <f t="shared" si="908"/>
        <v>3.8102353580561026</v>
      </c>
      <c r="AE376" s="641">
        <f t="shared" si="909"/>
        <v>5.1224237514628764E-3</v>
      </c>
      <c r="AF376" s="641">
        <f t="shared" si="910"/>
        <v>1.2044232069404486E-2</v>
      </c>
      <c r="AG376" s="641">
        <f t="shared" si="911"/>
        <v>2.1684892031825411E-3</v>
      </c>
      <c r="AH376" s="641" t="e">
        <f t="shared" si="912"/>
        <v>#DIV/0!</v>
      </c>
      <c r="AI376" s="641">
        <f t="shared" si="913"/>
        <v>6.4140714044273245E-3</v>
      </c>
      <c r="AK376" s="637">
        <f t="shared" si="942"/>
        <v>3.0429408820266874E-3</v>
      </c>
      <c r="AL376" s="637">
        <f t="shared" si="942"/>
        <v>7.1547938895412987E-3</v>
      </c>
      <c r="AM376" s="637">
        <f t="shared" si="942"/>
        <v>1.2881762167202954E-3</v>
      </c>
      <c r="AN376" s="637"/>
      <c r="AO376" s="637" t="e">
        <f t="shared" si="915"/>
        <v>#DIV/0!</v>
      </c>
      <c r="AQ376" s="631">
        <f t="shared" si="945"/>
        <v>1.6833793195650888</v>
      </c>
      <c r="AR376" s="631">
        <f t="shared" si="945"/>
        <v>1.6833793195650888</v>
      </c>
      <c r="AS376" s="631">
        <f t="shared" si="945"/>
        <v>1.6833793195650888</v>
      </c>
      <c r="AT376" s="631">
        <f t="shared" si="945"/>
        <v>0</v>
      </c>
      <c r="AU376" s="631" t="e">
        <f t="shared" si="917"/>
        <v>#DIV/0!</v>
      </c>
      <c r="AW376" s="572">
        <f t="shared" si="918"/>
        <v>594043.17754025641</v>
      </c>
      <c r="AX376" s="572">
        <f t="shared" si="919"/>
        <v>594043.17754025641</v>
      </c>
      <c r="AY376" s="572">
        <f t="shared" si="920"/>
        <v>594043.17754025641</v>
      </c>
      <c r="AZ376" s="572" t="e">
        <f t="shared" si="921"/>
        <v>#DIV/0!</v>
      </c>
      <c r="BA376" s="572">
        <f t="shared" si="922"/>
        <v>594043.17754025641</v>
      </c>
      <c r="BC376" s="621"/>
      <c r="BD376" s="638">
        <v>0.98079182865016179</v>
      </c>
      <c r="BE376" s="638">
        <v>0.97776636621622426</v>
      </c>
      <c r="BF376" s="638">
        <v>0.94253257213082164</v>
      </c>
      <c r="BG376" s="638">
        <v>0.92290304029009851</v>
      </c>
      <c r="BH376" s="629"/>
      <c r="BI376" s="638">
        <v>0.99696492287903671</v>
      </c>
      <c r="BJ376" s="638">
        <v>1.0010457947392215</v>
      </c>
      <c r="BK376" s="638">
        <v>1.0013530877167984</v>
      </c>
      <c r="BL376" s="638">
        <v>0.99876341416769809</v>
      </c>
      <c r="BN376" s="638">
        <v>1</v>
      </c>
      <c r="BO376" s="638">
        <v>1</v>
      </c>
      <c r="BP376" s="638">
        <v>1</v>
      </c>
      <c r="BQ376" s="638">
        <v>1</v>
      </c>
      <c r="BT376" s="630">
        <f t="shared" si="923"/>
        <v>0.93854835108188306</v>
      </c>
      <c r="BU376" s="630">
        <f t="shared" si="924"/>
        <v>0.98571438888234586</v>
      </c>
      <c r="BV376" s="630">
        <f t="shared" si="925"/>
        <v>1</v>
      </c>
      <c r="BW376" s="630">
        <f t="shared" si="926"/>
        <v>1</v>
      </c>
      <c r="BX376" s="630" t="e">
        <f>#REF!</f>
        <v>#REF!</v>
      </c>
      <c r="BY376" s="630" t="e">
        <f>#REF!</f>
        <v>#REF!</v>
      </c>
      <c r="BZ376" s="630">
        <f t="shared" si="927"/>
        <v>1</v>
      </c>
      <c r="CA376" s="630" t="e">
        <f t="shared" si="928"/>
        <v>#REF!</v>
      </c>
      <c r="CB376" s="630">
        <f t="shared" si="929"/>
        <v>0.92514061432321171</v>
      </c>
      <c r="CC376" s="630"/>
      <c r="CD376" s="630" t="e">
        <f t="shared" si="930"/>
        <v>#REF!</v>
      </c>
      <c r="CG376" s="575"/>
      <c r="CI376" s="621">
        <f t="shared" si="881"/>
        <v>0.43330047377555275</v>
      </c>
      <c r="CJ376" s="621">
        <f t="shared" si="882"/>
        <v>0.50252275529214918</v>
      </c>
      <c r="CK376" s="621">
        <f t="shared" si="883"/>
        <v>6.4176770932298038E-2</v>
      </c>
      <c r="CL376" s="621">
        <f t="shared" si="884"/>
        <v>0</v>
      </c>
      <c r="CN376" s="621">
        <f t="shared" si="885"/>
        <v>0.43443164916840704</v>
      </c>
      <c r="CO376" s="621">
        <f t="shared" si="885"/>
        <v>0.50072342438557393</v>
      </c>
      <c r="CP376" s="621">
        <f t="shared" si="885"/>
        <v>6.4839519258067177E-2</v>
      </c>
      <c r="CQ376" s="621" t="e">
        <f t="shared" si="885"/>
        <v>#DIV/0!</v>
      </c>
      <c r="CR376" s="621" t="e">
        <f t="shared" si="886"/>
        <v>#DIV/0!</v>
      </c>
      <c r="CS376" s="621"/>
      <c r="CT376" s="621" t="e">
        <f t="shared" si="887"/>
        <v>#DIV/0!</v>
      </c>
      <c r="CU376" s="621" t="e">
        <f t="shared" si="887"/>
        <v>#DIV/0!</v>
      </c>
      <c r="CV376" s="621" t="e">
        <f t="shared" si="887"/>
        <v>#DIV/0!</v>
      </c>
      <c r="CW376" s="621" t="e">
        <f t="shared" si="887"/>
        <v>#DIV/0!</v>
      </c>
      <c r="CZ376" s="621">
        <f t="shared" si="931"/>
        <v>-2.6867157076188988E-2</v>
      </c>
      <c r="DA376" s="621">
        <f t="shared" si="932"/>
        <v>1.4633183107354973E-2</v>
      </c>
      <c r="DB376" s="621">
        <f t="shared" si="933"/>
        <v>-1.9628413299140494E-2</v>
      </c>
      <c r="DC376" s="621">
        <f t="shared" si="934"/>
        <v>-2.3315039898081382E-3</v>
      </c>
      <c r="DE376" s="621">
        <f t="shared" si="888"/>
        <v>0.54255959936443898</v>
      </c>
      <c r="DF376" s="621">
        <f t="shared" si="889"/>
        <v>0.26761497256277733</v>
      </c>
      <c r="DG376" s="621">
        <f t="shared" si="890"/>
        <v>0.18982542807278374</v>
      </c>
      <c r="DH376" s="621">
        <f t="shared" si="891"/>
        <v>0</v>
      </c>
      <c r="DI376" s="621"/>
      <c r="DK376" s="621">
        <f t="shared" si="863"/>
        <v>4.250413041790386E-3</v>
      </c>
      <c r="DL376" s="621">
        <f t="shared" si="863"/>
        <v>2.230239316734469E-2</v>
      </c>
      <c r="DM376" s="621">
        <f t="shared" si="863"/>
        <v>-4.230877291981941E-2</v>
      </c>
      <c r="DN376" s="621" t="e">
        <f t="shared" si="863"/>
        <v>#DIV/0!</v>
      </c>
      <c r="DP376" s="621">
        <f t="shared" si="892"/>
        <v>-9.2964403322857634E-4</v>
      </c>
      <c r="DQ376" s="621">
        <f t="shared" si="893"/>
        <v>1.394373415000782E-3</v>
      </c>
      <c r="DR376" s="621">
        <f t="shared" si="894"/>
        <v>7.1444730165137272E-4</v>
      </c>
      <c r="DS376" s="621">
        <f t="shared" si="895"/>
        <v>-1.8204370488722852E-3</v>
      </c>
      <c r="DU376" s="621">
        <f t="shared" si="896"/>
        <v>0</v>
      </c>
      <c r="DV376" s="621">
        <f t="shared" si="897"/>
        <v>0</v>
      </c>
      <c r="DW376" s="621">
        <f t="shared" si="898"/>
        <v>0</v>
      </c>
      <c r="DX376" s="621">
        <f t="shared" si="899"/>
        <v>0</v>
      </c>
      <c r="EB376" s="621" t="e">
        <f t="shared" si="939"/>
        <v>#DIV/0!</v>
      </c>
      <c r="EC376" s="621">
        <f t="shared" si="873"/>
        <v>1</v>
      </c>
      <c r="ED376" s="621">
        <f t="shared" si="936"/>
        <v>1</v>
      </c>
      <c r="EE376" s="621"/>
      <c r="EF376" s="621" t="e">
        <f t="shared" si="940"/>
        <v>#DIV/0!</v>
      </c>
      <c r="EG376" s="621">
        <f t="shared" si="875"/>
        <v>1</v>
      </c>
      <c r="EH376" s="621">
        <f t="shared" si="937"/>
        <v>1</v>
      </c>
      <c r="EI376" s="621"/>
      <c r="EJ376" s="621" t="e">
        <f t="shared" si="941"/>
        <v>#DIV/0!</v>
      </c>
      <c r="EK376" s="621">
        <f t="shared" si="877"/>
        <v>1</v>
      </c>
      <c r="EL376" s="621">
        <f t="shared" si="938"/>
        <v>1</v>
      </c>
      <c r="EM376" s="621"/>
    </row>
    <row r="377" spans="1:161" hidden="1" x14ac:dyDescent="0.2">
      <c r="A377" s="615" t="s">
        <v>537</v>
      </c>
      <c r="B377" s="571">
        <f t="shared" si="862"/>
        <v>1992</v>
      </c>
      <c r="D377" s="428">
        <f>Conversion_factors!$O54*D216+D297</f>
        <v>728.93887089894304</v>
      </c>
      <c r="E377" s="428">
        <f>Conversion_factors!$O54*E216+E297</f>
        <v>847.24535348868426</v>
      </c>
      <c r="F377" s="428">
        <f>Conversion_factors!$O54*F216+F297</f>
        <v>97.064163689590316</v>
      </c>
      <c r="G377" s="428">
        <v>0</v>
      </c>
      <c r="H377" s="626">
        <f t="shared" si="900"/>
        <v>1673.2483880772174</v>
      </c>
      <c r="I377" s="621"/>
      <c r="J377" s="635">
        <f t="shared" si="943"/>
        <v>241645.90716</v>
      </c>
      <c r="K377" s="635">
        <f t="shared" si="943"/>
        <v>119655.96029999999</v>
      </c>
      <c r="L377" s="635">
        <f t="shared" si="943"/>
        <v>73728.5</v>
      </c>
      <c r="M377" s="635">
        <f t="shared" si="943"/>
        <v>0</v>
      </c>
      <c r="N377" s="635">
        <f t="shared" si="902"/>
        <v>435030.36745999998</v>
      </c>
      <c r="O377" s="636"/>
      <c r="R377" s="634">
        <f t="shared" si="944"/>
        <v>142975.68780788252</v>
      </c>
      <c r="S377" s="634">
        <f t="shared" si="944"/>
        <v>70797.363900219527</v>
      </c>
      <c r="T377" s="634">
        <f t="shared" si="944"/>
        <v>43623.263155720429</v>
      </c>
      <c r="U377" s="634">
        <f t="shared" si="944"/>
        <v>0</v>
      </c>
      <c r="V377" s="634">
        <f t="shared" si="944"/>
        <v>257396.31486382248</v>
      </c>
      <c r="X377" s="641">
        <f t="shared" si="904"/>
        <v>3.016557902701384</v>
      </c>
      <c r="Y377" s="641">
        <f t="shared" si="905"/>
        <v>7.0806782325300039</v>
      </c>
      <c r="Z377" s="641">
        <f t="shared" si="906"/>
        <v>1.3165080489849965</v>
      </c>
      <c r="AA377" s="641" t="e">
        <f t="shared" si="907"/>
        <v>#DIV/0!</v>
      </c>
      <c r="AB377" s="641">
        <f t="shared" si="908"/>
        <v>3.8462795088231831</v>
      </c>
      <c r="AE377" s="641">
        <f t="shared" si="909"/>
        <v>5.0983414178669556E-3</v>
      </c>
      <c r="AF377" s="641">
        <f t="shared" si="910"/>
        <v>1.196718785579045E-2</v>
      </c>
      <c r="AG377" s="641">
        <f t="shared" si="911"/>
        <v>2.2250550891414009E-3</v>
      </c>
      <c r="AH377" s="641" t="e">
        <f t="shared" si="912"/>
        <v>#DIV/0!</v>
      </c>
      <c r="AI377" s="641">
        <f t="shared" si="913"/>
        <v>6.50066955683675E-3</v>
      </c>
      <c r="AK377" s="637">
        <f t="shared" si="942"/>
        <v>3.0165579027013841E-3</v>
      </c>
      <c r="AL377" s="637">
        <f t="shared" si="942"/>
        <v>7.0806782325300048E-3</v>
      </c>
      <c r="AM377" s="637">
        <f t="shared" si="942"/>
        <v>1.3165080489849965E-3</v>
      </c>
      <c r="AN377" s="637"/>
      <c r="AO377" s="637" t="e">
        <f t="shared" si="915"/>
        <v>#DIV/0!</v>
      </c>
      <c r="AQ377" s="631">
        <f t="shared" si="945"/>
        <v>1.6901188647170655</v>
      </c>
      <c r="AR377" s="631">
        <f t="shared" si="945"/>
        <v>1.6901188647170655</v>
      </c>
      <c r="AS377" s="631">
        <f t="shared" si="945"/>
        <v>1.6901188647170653</v>
      </c>
      <c r="AT377" s="631">
        <f t="shared" si="945"/>
        <v>0</v>
      </c>
      <c r="AU377" s="631" t="e">
        <f t="shared" si="917"/>
        <v>#DIV/0!</v>
      </c>
      <c r="AW377" s="572">
        <f t="shared" si="918"/>
        <v>591674.36141682556</v>
      </c>
      <c r="AX377" s="572">
        <f t="shared" si="919"/>
        <v>591674.36141682556</v>
      </c>
      <c r="AY377" s="572">
        <f t="shared" si="920"/>
        <v>591674.36141682556</v>
      </c>
      <c r="AZ377" s="572" t="e">
        <f t="shared" si="921"/>
        <v>#DIV/0!</v>
      </c>
      <c r="BA377" s="572">
        <f t="shared" si="922"/>
        <v>591674.36141682556</v>
      </c>
      <c r="BC377" s="621"/>
      <c r="BD377" s="638">
        <v>0.97064732667106102</v>
      </c>
      <c r="BE377" s="638">
        <v>0.94499950313341086</v>
      </c>
      <c r="BF377" s="638">
        <v>0.92910499671895497</v>
      </c>
      <c r="BG377" s="638">
        <v>0.90225448028096489</v>
      </c>
      <c r="BH377" s="629"/>
      <c r="BI377" s="638">
        <v>0.99671703691559166</v>
      </c>
      <c r="BJ377" s="638">
        <v>1.0004040076907652</v>
      </c>
      <c r="BK377" s="638">
        <v>1.0008546645790413</v>
      </c>
      <c r="BL377" s="638">
        <v>0.99876284458268816</v>
      </c>
      <c r="BN377" s="638">
        <v>1</v>
      </c>
      <c r="BO377" s="638">
        <v>1</v>
      </c>
      <c r="BP377" s="638">
        <v>1</v>
      </c>
      <c r="BQ377" s="638">
        <v>1</v>
      </c>
      <c r="BT377" s="630">
        <f t="shared" si="923"/>
        <v>0.8958300933729586</v>
      </c>
      <c r="BU377" s="630">
        <f t="shared" si="924"/>
        <v>0.99503907219122212</v>
      </c>
      <c r="BV377" s="630">
        <f t="shared" si="925"/>
        <v>1</v>
      </c>
      <c r="BW377" s="630">
        <f t="shared" si="926"/>
        <v>1</v>
      </c>
      <c r="BX377" s="630" t="e">
        <f>#REF!</f>
        <v>#REF!</v>
      </c>
      <c r="BY377" s="630" t="e">
        <f>#REF!</f>
        <v>#REF!</v>
      </c>
      <c r="BZ377" s="630">
        <f t="shared" si="927"/>
        <v>1</v>
      </c>
      <c r="CA377" s="630" t="e">
        <f t="shared" si="928"/>
        <v>#REF!</v>
      </c>
      <c r="CB377" s="630">
        <f t="shared" si="929"/>
        <v>0.89138594495080459</v>
      </c>
      <c r="CC377" s="630"/>
      <c r="CD377" s="630" t="e">
        <f t="shared" si="930"/>
        <v>#REF!</v>
      </c>
      <c r="CG377" s="575"/>
      <c r="CI377" s="621">
        <f t="shared" ref="CI377:CI395" si="946">D377/$H377</f>
        <v>0.435642954203942</v>
      </c>
      <c r="CJ377" s="621">
        <f t="shared" ref="CJ377:CJ395" si="947">E377/$H377</f>
        <v>0.50634762867590788</v>
      </c>
      <c r="CK377" s="621">
        <f t="shared" ref="CK377:CK395" si="948">F377/$H377</f>
        <v>5.8009417120150231E-2</v>
      </c>
      <c r="CL377" s="621">
        <f t="shared" ref="CL377:CL395" si="949">G377/$H377</f>
        <v>0</v>
      </c>
      <c r="CN377" s="621">
        <f t="shared" si="885"/>
        <v>0.43447066151901675</v>
      </c>
      <c r="CO377" s="621">
        <f t="shared" si="885"/>
        <v>0.50443277513697082</v>
      </c>
      <c r="CP377" s="621">
        <f t="shared" si="885"/>
        <v>6.1041175815953641E-2</v>
      </c>
      <c r="CQ377" s="621" t="e">
        <f t="shared" si="885"/>
        <v>#DIV/0!</v>
      </c>
      <c r="CR377" s="621" t="e">
        <f t="shared" si="886"/>
        <v>#DIV/0!</v>
      </c>
      <c r="CS377" s="621"/>
      <c r="CT377" s="621" t="e">
        <f t="shared" si="887"/>
        <v>#DIV/0!</v>
      </c>
      <c r="CU377" s="621" t="e">
        <f t="shared" si="887"/>
        <v>#DIV/0!</v>
      </c>
      <c r="CV377" s="621" t="e">
        <f t="shared" si="887"/>
        <v>#DIV/0!</v>
      </c>
      <c r="CW377" s="621" t="e">
        <f t="shared" si="887"/>
        <v>#DIV/0!</v>
      </c>
      <c r="CZ377" s="621">
        <f t="shared" si="931"/>
        <v>-1.0397037832281559E-2</v>
      </c>
      <c r="DA377" s="621">
        <f t="shared" si="932"/>
        <v>-3.4086350437893528E-2</v>
      </c>
      <c r="DB377" s="621">
        <f t="shared" si="933"/>
        <v>-1.4348724361581727E-2</v>
      </c>
      <c r="DC377" s="621">
        <f t="shared" si="934"/>
        <v>-2.2627571358774554E-2</v>
      </c>
      <c r="DE377" s="621">
        <f t="shared" ref="DE377:DE395" si="950">J377/$N377</f>
        <v>0.555469055116523</v>
      </c>
      <c r="DF377" s="621">
        <f t="shared" ref="DF377:DF395" si="951">K377/$N377</f>
        <v>0.27505197165575362</v>
      </c>
      <c r="DG377" s="621">
        <f t="shared" ref="DG377:DG395" si="952">L377/$N377</f>
        <v>0.16947897322772337</v>
      </c>
      <c r="DH377" s="621">
        <f t="shared" ref="DH377:DH395" si="953">M377/$N377</f>
        <v>0</v>
      </c>
      <c r="DI377" s="621"/>
      <c r="DK377" s="621">
        <f t="shared" si="863"/>
        <v>2.3514961207138859E-2</v>
      </c>
      <c r="DL377" s="621">
        <f t="shared" si="863"/>
        <v>2.7410789679932799E-2</v>
      </c>
      <c r="DM377" s="621">
        <f t="shared" si="863"/>
        <v>-0.11337598281685879</v>
      </c>
      <c r="DN377" s="621" t="e">
        <f t="shared" si="863"/>
        <v>#DIV/0!</v>
      </c>
      <c r="DP377" s="621">
        <f t="shared" si="892"/>
        <v>-2.4867152306272785E-4</v>
      </c>
      <c r="DQ377" s="621">
        <f t="shared" si="893"/>
        <v>-6.4132217522922127E-4</v>
      </c>
      <c r="DR377" s="621">
        <f t="shared" si="894"/>
        <v>-4.9787355730830218E-4</v>
      </c>
      <c r="DS377" s="621">
        <f t="shared" si="895"/>
        <v>-5.7029038532779722E-7</v>
      </c>
      <c r="DU377" s="621">
        <f t="shared" si="896"/>
        <v>0</v>
      </c>
      <c r="DV377" s="621">
        <f t="shared" si="897"/>
        <v>0</v>
      </c>
      <c r="DW377" s="621">
        <f t="shared" si="898"/>
        <v>0</v>
      </c>
      <c r="DX377" s="621">
        <f t="shared" si="899"/>
        <v>0</v>
      </c>
      <c r="EB377" s="621" t="e">
        <f t="shared" si="939"/>
        <v>#DIV/0!</v>
      </c>
      <c r="EC377" s="621">
        <f t="shared" si="873"/>
        <v>1</v>
      </c>
      <c r="ED377" s="621">
        <f t="shared" si="936"/>
        <v>1</v>
      </c>
      <c r="EE377" s="621"/>
      <c r="EF377" s="621" t="e">
        <f t="shared" si="940"/>
        <v>#DIV/0!</v>
      </c>
      <c r="EG377" s="621">
        <f t="shared" si="875"/>
        <v>1</v>
      </c>
      <c r="EH377" s="621">
        <f t="shared" si="937"/>
        <v>1</v>
      </c>
      <c r="EI377" s="621"/>
      <c r="EJ377" s="621" t="e">
        <f t="shared" si="941"/>
        <v>#DIV/0!</v>
      </c>
      <c r="EK377" s="621">
        <f t="shared" si="877"/>
        <v>1</v>
      </c>
      <c r="EL377" s="621">
        <f t="shared" si="938"/>
        <v>1</v>
      </c>
      <c r="EM377" s="621"/>
    </row>
    <row r="378" spans="1:161" hidden="1" x14ac:dyDescent="0.2">
      <c r="A378" s="615" t="s">
        <v>537</v>
      </c>
      <c r="B378" s="571">
        <f t="shared" si="862"/>
        <v>1993</v>
      </c>
      <c r="D378" s="428">
        <f>Conversion_factors!$O55*D217+D298</f>
        <v>720.3259308615385</v>
      </c>
      <c r="E378" s="428">
        <f>Conversion_factors!$O55*E217+E298</f>
        <v>812.9924145929723</v>
      </c>
      <c r="F378" s="428">
        <f>Conversion_factors!$O55*F217+F298</f>
        <v>125.22767016338564</v>
      </c>
      <c r="G378" s="428">
        <v>0</v>
      </c>
      <c r="H378" s="626">
        <f t="shared" si="900"/>
        <v>1658.5460156178965</v>
      </c>
      <c r="I378" s="621"/>
      <c r="J378" s="635">
        <f t="shared" si="943"/>
        <v>243803.68656000003</v>
      </c>
      <c r="K378" s="635">
        <f t="shared" si="943"/>
        <v>116366.05095</v>
      </c>
      <c r="L378" s="635">
        <f t="shared" si="943"/>
        <v>95014.399999999994</v>
      </c>
      <c r="M378" s="635">
        <f t="shared" si="943"/>
        <v>0</v>
      </c>
      <c r="N378" s="635">
        <f t="shared" si="902"/>
        <v>455184.13751000003</v>
      </c>
      <c r="O378" s="636"/>
      <c r="R378" s="634">
        <f t="shared" si="944"/>
        <v>150239.47377513789</v>
      </c>
      <c r="S378" s="634">
        <f t="shared" si="944"/>
        <v>71708.408132361757</v>
      </c>
      <c r="T378" s="634">
        <f t="shared" si="944"/>
        <v>58550.85154156357</v>
      </c>
      <c r="U378" s="634">
        <f t="shared" si="944"/>
        <v>0</v>
      </c>
      <c r="V378" s="634">
        <f t="shared" si="944"/>
        <v>280498.73344906321</v>
      </c>
      <c r="X378" s="641">
        <f t="shared" si="904"/>
        <v>2.9545325627562504</v>
      </c>
      <c r="Y378" s="641">
        <f t="shared" si="905"/>
        <v>6.9865085903989099</v>
      </c>
      <c r="Z378" s="641">
        <f t="shared" si="906"/>
        <v>1.3179862227555577</v>
      </c>
      <c r="AA378" s="641" t="e">
        <f t="shared" si="907"/>
        <v>#DIV/0!</v>
      </c>
      <c r="AB378" s="641">
        <f t="shared" si="908"/>
        <v>3.6436814883107815</v>
      </c>
      <c r="AE378" s="641">
        <f t="shared" si="909"/>
        <v>4.7945184628351671E-3</v>
      </c>
      <c r="AF378" s="641">
        <f t="shared" si="910"/>
        <v>1.1337476814327323E-2</v>
      </c>
      <c r="AG378" s="641">
        <f t="shared" si="911"/>
        <v>2.1387847805166438E-3</v>
      </c>
      <c r="AH378" s="641" t="e">
        <f t="shared" si="912"/>
        <v>#DIV/0!</v>
      </c>
      <c r="AI378" s="641">
        <f t="shared" si="913"/>
        <v>5.9128467185007019E-3</v>
      </c>
      <c r="AK378" s="637">
        <f t="shared" si="942"/>
        <v>2.9545325627562506E-3</v>
      </c>
      <c r="AL378" s="637">
        <f t="shared" si="942"/>
        <v>6.9865085903989101E-3</v>
      </c>
      <c r="AM378" s="637">
        <f t="shared" si="942"/>
        <v>1.3179862227555574E-3</v>
      </c>
      <c r="AN378" s="637"/>
      <c r="AO378" s="637" t="e">
        <f t="shared" si="915"/>
        <v>#DIV/0!</v>
      </c>
      <c r="AQ378" s="631">
        <f t="shared" si="945"/>
        <v>1.6227671758548547</v>
      </c>
      <c r="AR378" s="631">
        <f t="shared" si="945"/>
        <v>1.622767175854855</v>
      </c>
      <c r="AS378" s="631">
        <f t="shared" si="945"/>
        <v>1.622767175854855</v>
      </c>
      <c r="AT378" s="631">
        <f t="shared" si="945"/>
        <v>0</v>
      </c>
      <c r="AU378" s="631" t="e">
        <f t="shared" si="917"/>
        <v>#DIV/0!</v>
      </c>
      <c r="AW378" s="572">
        <f t="shared" si="918"/>
        <v>616231.34537042351</v>
      </c>
      <c r="AX378" s="572">
        <f t="shared" si="919"/>
        <v>616231.34537042351</v>
      </c>
      <c r="AY378" s="572">
        <f t="shared" si="920"/>
        <v>616231.34537042351</v>
      </c>
      <c r="AZ378" s="572" t="e">
        <f t="shared" si="921"/>
        <v>#DIV/0!</v>
      </c>
      <c r="BA378" s="572">
        <f t="shared" si="922"/>
        <v>616231.34537042351</v>
      </c>
      <c r="BC378" s="621"/>
      <c r="BD378" s="638">
        <v>0.95920136790028632</v>
      </c>
      <c r="BE378" s="638">
        <v>0.91857405494371636</v>
      </c>
      <c r="BF378" s="638">
        <v>0.91269898582993436</v>
      </c>
      <c r="BG378" s="638">
        <v>0.88750684709530436</v>
      </c>
      <c r="BH378" s="629"/>
      <c r="BI378" s="638">
        <v>0.99637331393682038</v>
      </c>
      <c r="BJ378" s="638">
        <v>0.99960750433790013</v>
      </c>
      <c r="BK378" s="638">
        <v>1.0003180563065976</v>
      </c>
      <c r="BL378" s="638">
        <v>0.99874026496760304</v>
      </c>
      <c r="BN378" s="638">
        <v>1</v>
      </c>
      <c r="BO378" s="638">
        <v>1</v>
      </c>
      <c r="BP378" s="638">
        <v>1</v>
      </c>
      <c r="BQ378" s="638">
        <v>1</v>
      </c>
      <c r="BT378" s="630">
        <f t="shared" si="923"/>
        <v>0.93733145754466496</v>
      </c>
      <c r="BU378" s="630">
        <f t="shared" si="924"/>
        <v>0.94262661857312346</v>
      </c>
      <c r="BV378" s="630">
        <f t="shared" si="925"/>
        <v>1</v>
      </c>
      <c r="BW378" s="630">
        <f t="shared" si="926"/>
        <v>1</v>
      </c>
      <c r="BX378" s="630" t="e">
        <f>#REF!</f>
        <v>#REF!</v>
      </c>
      <c r="BY378" s="630" t="e">
        <f>#REF!</f>
        <v>#REF!</v>
      </c>
      <c r="BZ378" s="630">
        <f t="shared" si="927"/>
        <v>1</v>
      </c>
      <c r="CA378" s="630" t="e">
        <f t="shared" si="928"/>
        <v>#REF!</v>
      </c>
      <c r="CB378" s="630">
        <f t="shared" si="929"/>
        <v>0.88355358230754477</v>
      </c>
      <c r="CC378" s="630"/>
      <c r="CD378" s="630" t="e">
        <f t="shared" si="930"/>
        <v>#REF!</v>
      </c>
      <c r="CG378" s="575"/>
      <c r="CI378" s="621">
        <f t="shared" si="946"/>
        <v>0.4343116947485951</v>
      </c>
      <c r="CJ378" s="621">
        <f t="shared" si="947"/>
        <v>0.49018381578643716</v>
      </c>
      <c r="CK378" s="621">
        <f t="shared" si="948"/>
        <v>7.5504489464967711E-2</v>
      </c>
      <c r="CL378" s="621">
        <f t="shared" si="949"/>
        <v>0</v>
      </c>
      <c r="CN378" s="621">
        <f t="shared" si="885"/>
        <v>0.43497698494652359</v>
      </c>
      <c r="CO378" s="621">
        <f t="shared" si="885"/>
        <v>0.49822202279397659</v>
      </c>
      <c r="CP378" s="621">
        <f t="shared" si="885"/>
        <v>6.6373108437639397E-2</v>
      </c>
      <c r="CQ378" s="621" t="e">
        <f t="shared" si="885"/>
        <v>#DIV/0!</v>
      </c>
      <c r="CR378" s="621" t="e">
        <f t="shared" si="886"/>
        <v>#DIV/0!</v>
      </c>
      <c r="CS378" s="621"/>
      <c r="CT378" s="621" t="e">
        <f t="shared" si="887"/>
        <v>#DIV/0!</v>
      </c>
      <c r="CU378" s="621" t="e">
        <f t="shared" si="887"/>
        <v>#DIV/0!</v>
      </c>
      <c r="CV378" s="621" t="e">
        <f t="shared" si="887"/>
        <v>#DIV/0!</v>
      </c>
      <c r="CW378" s="621" t="e">
        <f t="shared" si="887"/>
        <v>#DIV/0!</v>
      </c>
      <c r="CZ378" s="621">
        <f t="shared" si="931"/>
        <v>-1.186216620712718E-2</v>
      </c>
      <c r="DA378" s="621">
        <f t="shared" si="932"/>
        <v>-2.8361874344363582E-2</v>
      </c>
      <c r="DB378" s="621">
        <f t="shared" si="933"/>
        <v>-1.7815625306912442E-2</v>
      </c>
      <c r="DC378" s="621">
        <f t="shared" si="934"/>
        <v>-1.6480372829567776E-2</v>
      </c>
      <c r="DE378" s="621">
        <f t="shared" si="950"/>
        <v>0.53561551572003951</v>
      </c>
      <c r="DF378" s="621">
        <f t="shared" si="951"/>
        <v>0.25564610310578656</v>
      </c>
      <c r="DG378" s="621">
        <f t="shared" si="952"/>
        <v>0.20873838117417395</v>
      </c>
      <c r="DH378" s="621">
        <f t="shared" si="953"/>
        <v>0</v>
      </c>
      <c r="DI378" s="621"/>
      <c r="DK378" s="621">
        <f t="shared" si="863"/>
        <v>-3.6396318912274794E-2</v>
      </c>
      <c r="DL378" s="621">
        <f t="shared" si="863"/>
        <v>-7.3165989323066186E-2</v>
      </c>
      <c r="DM378" s="621">
        <f t="shared" si="863"/>
        <v>0.20835283576446412</v>
      </c>
      <c r="DN378" s="621" t="e">
        <f t="shared" si="863"/>
        <v>#DIV/0!</v>
      </c>
      <c r="DP378" s="621">
        <f t="shared" si="892"/>
        <v>-3.4491460162042566E-4</v>
      </c>
      <c r="DQ378" s="621">
        <f t="shared" si="893"/>
        <v>-7.9649881031570579E-4</v>
      </c>
      <c r="DR378" s="621">
        <f t="shared" si="894"/>
        <v>-5.3629382382083053E-4</v>
      </c>
      <c r="DS378" s="621">
        <f t="shared" si="895"/>
        <v>-2.2607839735661461E-5</v>
      </c>
      <c r="DU378" s="621">
        <f t="shared" si="896"/>
        <v>0</v>
      </c>
      <c r="DV378" s="621">
        <f t="shared" si="897"/>
        <v>0</v>
      </c>
      <c r="DW378" s="621">
        <f t="shared" si="898"/>
        <v>0</v>
      </c>
      <c r="DX378" s="621">
        <f t="shared" si="899"/>
        <v>0</v>
      </c>
      <c r="EB378" s="621" t="e">
        <f t="shared" si="939"/>
        <v>#DIV/0!</v>
      </c>
      <c r="EC378" s="621">
        <f t="shared" si="873"/>
        <v>1</v>
      </c>
      <c r="ED378" s="621">
        <f t="shared" si="936"/>
        <v>1</v>
      </c>
      <c r="EE378" s="621"/>
      <c r="EF378" s="621" t="e">
        <f t="shared" si="940"/>
        <v>#DIV/0!</v>
      </c>
      <c r="EG378" s="621">
        <f t="shared" si="875"/>
        <v>1</v>
      </c>
      <c r="EH378" s="621">
        <f t="shared" si="937"/>
        <v>1</v>
      </c>
      <c r="EI378" s="621"/>
      <c r="EJ378" s="621" t="e">
        <f t="shared" si="941"/>
        <v>#DIV/0!</v>
      </c>
      <c r="EK378" s="621">
        <f t="shared" si="877"/>
        <v>1</v>
      </c>
      <c r="EL378" s="621">
        <f t="shared" si="938"/>
        <v>1</v>
      </c>
      <c r="EM378" s="621"/>
    </row>
    <row r="379" spans="1:161" hidden="1" x14ac:dyDescent="0.2">
      <c r="A379" s="615" t="s">
        <v>537</v>
      </c>
      <c r="B379" s="571">
        <f t="shared" si="862"/>
        <v>1994</v>
      </c>
      <c r="D379" s="428">
        <f>Conversion_factors!$O56*D218+D299</f>
        <v>703.7233659379375</v>
      </c>
      <c r="E379" s="428">
        <f>Conversion_factors!$O56*E218+E299</f>
        <v>858.55078122380155</v>
      </c>
      <c r="F379" s="428">
        <f>Conversion_factors!$O56*F218+F299</f>
        <v>116.18161030493654</v>
      </c>
      <c r="G379" s="428">
        <v>0</v>
      </c>
      <c r="H379" s="626">
        <f t="shared" si="900"/>
        <v>1678.4557574666758</v>
      </c>
      <c r="I379" s="621"/>
      <c r="J379" s="635">
        <f t="shared" si="943"/>
        <v>244402.06236000001</v>
      </c>
      <c r="K379" s="635">
        <f t="shared" si="943"/>
        <v>126417.7899</v>
      </c>
      <c r="L379" s="635">
        <f t="shared" si="943"/>
        <v>88177.1</v>
      </c>
      <c r="M379" s="635">
        <f t="shared" si="943"/>
        <v>0</v>
      </c>
      <c r="N379" s="635">
        <f t="shared" si="902"/>
        <v>458996.95226000005</v>
      </c>
      <c r="O379" s="636"/>
      <c r="R379" s="634">
        <f t="shared" si="944"/>
        <v>162253.39806885202</v>
      </c>
      <c r="S379" s="634">
        <f t="shared" si="944"/>
        <v>83926.116619326232</v>
      </c>
      <c r="T379" s="634">
        <f t="shared" si="944"/>
        <v>58538.925444020846</v>
      </c>
      <c r="U379" s="634">
        <f t="shared" si="944"/>
        <v>0</v>
      </c>
      <c r="V379" s="634">
        <f t="shared" si="944"/>
        <v>304718.44013219909</v>
      </c>
      <c r="X379" s="641">
        <f t="shared" si="904"/>
        <v>2.8793675435576529</v>
      </c>
      <c r="Y379" s="641">
        <f t="shared" si="905"/>
        <v>6.7913762920783469</v>
      </c>
      <c r="Z379" s="641">
        <f t="shared" si="906"/>
        <v>1.3175939138952919</v>
      </c>
      <c r="AA379" s="641" t="e">
        <f t="shared" si="907"/>
        <v>#DIV/0!</v>
      </c>
      <c r="AB379" s="641">
        <f t="shared" si="908"/>
        <v>3.6567906370670409</v>
      </c>
      <c r="AE379" s="641">
        <f t="shared" si="909"/>
        <v>4.3371872288265629E-3</v>
      </c>
      <c r="AF379" s="641">
        <f t="shared" si="910"/>
        <v>1.0229840433556976E-2</v>
      </c>
      <c r="AG379" s="641">
        <f t="shared" si="911"/>
        <v>1.9846898354162275E-3</v>
      </c>
      <c r="AH379" s="641" t="e">
        <f t="shared" si="912"/>
        <v>#DIV/0!</v>
      </c>
      <c r="AI379" s="641">
        <f t="shared" si="913"/>
        <v>5.5082185270392374E-3</v>
      </c>
      <c r="AK379" s="637">
        <f t="shared" si="942"/>
        <v>2.8793675435576532E-3</v>
      </c>
      <c r="AL379" s="637">
        <f t="shared" si="942"/>
        <v>6.7913762920783468E-3</v>
      </c>
      <c r="AM379" s="637">
        <f t="shared" si="942"/>
        <v>1.3175939138952918E-3</v>
      </c>
      <c r="AN379" s="637"/>
      <c r="AO379" s="637" t="e">
        <f t="shared" si="915"/>
        <v>#DIV/0!</v>
      </c>
      <c r="AQ379" s="631">
        <f t="shared" si="945"/>
        <v>1.5062985753696714</v>
      </c>
      <c r="AR379" s="631">
        <f t="shared" si="945"/>
        <v>1.5062985753696714</v>
      </c>
      <c r="AS379" s="631">
        <f t="shared" si="945"/>
        <v>1.5062985753696714</v>
      </c>
      <c r="AT379" s="631">
        <f t="shared" si="945"/>
        <v>0</v>
      </c>
      <c r="AU379" s="631" t="e">
        <f t="shared" si="917"/>
        <v>#DIV/0!</v>
      </c>
      <c r="AW379" s="572">
        <f t="shared" si="918"/>
        <v>663879.00536557485</v>
      </c>
      <c r="AX379" s="572">
        <f t="shared" si="919"/>
        <v>663879.00536557497</v>
      </c>
      <c r="AY379" s="572">
        <f t="shared" si="920"/>
        <v>663879.00536557497</v>
      </c>
      <c r="AZ379" s="572" t="e">
        <f t="shared" si="921"/>
        <v>#DIV/0!</v>
      </c>
      <c r="BA379" s="572">
        <f t="shared" si="922"/>
        <v>663879.00536557485</v>
      </c>
      <c r="BC379" s="621"/>
      <c r="BD379" s="638">
        <v>0.95327205011811611</v>
      </c>
      <c r="BE379" s="638">
        <v>0.9029325446708717</v>
      </c>
      <c r="BF379" s="638">
        <v>0.92065449162420399</v>
      </c>
      <c r="BG379" s="638">
        <v>0.87126707439977902</v>
      </c>
      <c r="BH379" s="629"/>
      <c r="BI379" s="638">
        <v>0.99614204341997314</v>
      </c>
      <c r="BJ379" s="638">
        <v>0.99688749146551914</v>
      </c>
      <c r="BK379" s="638">
        <v>1.0004584673389378</v>
      </c>
      <c r="BL379" s="638">
        <v>0.99904586601046608</v>
      </c>
      <c r="BN379" s="638">
        <v>1</v>
      </c>
      <c r="BO379" s="638">
        <v>1</v>
      </c>
      <c r="BP379" s="638">
        <v>1</v>
      </c>
      <c r="BQ379" s="638">
        <v>1</v>
      </c>
      <c r="BT379" s="630">
        <f t="shared" si="923"/>
        <v>0.94518294205929565</v>
      </c>
      <c r="BU379" s="630">
        <f t="shared" si="924"/>
        <v>0.94601797772570784</v>
      </c>
      <c r="BV379" s="630">
        <f t="shared" si="925"/>
        <v>1</v>
      </c>
      <c r="BW379" s="630">
        <f t="shared" si="926"/>
        <v>1</v>
      </c>
      <c r="BX379" s="630" t="e">
        <f>#REF!</f>
        <v>#REF!</v>
      </c>
      <c r="BY379" s="630" t="e">
        <f>#REF!</f>
        <v>#REF!</v>
      </c>
      <c r="BZ379" s="630">
        <f t="shared" si="927"/>
        <v>1</v>
      </c>
      <c r="CA379" s="630" t="e">
        <f t="shared" si="928"/>
        <v>#REF!</v>
      </c>
      <c r="CB379" s="630">
        <f t="shared" si="929"/>
        <v>0.89416005542776977</v>
      </c>
      <c r="CC379" s="630"/>
      <c r="CD379" s="630" t="e">
        <f t="shared" si="930"/>
        <v>#REF!</v>
      </c>
      <c r="CG379" s="575"/>
      <c r="CI379" s="621">
        <f t="shared" si="946"/>
        <v>0.41926834401645485</v>
      </c>
      <c r="CJ379" s="621">
        <f t="shared" si="947"/>
        <v>0.51151230969568606</v>
      </c>
      <c r="CK379" s="621">
        <f t="shared" si="948"/>
        <v>6.9219346287859015E-2</v>
      </c>
      <c r="CL379" s="621">
        <f t="shared" si="949"/>
        <v>0</v>
      </c>
      <c r="CN379" s="621">
        <f t="shared" si="885"/>
        <v>0.42674582880912426</v>
      </c>
      <c r="CO379" s="621">
        <f t="shared" si="885"/>
        <v>0.50077236452435159</v>
      </c>
      <c r="CP379" s="621">
        <f t="shared" si="885"/>
        <v>7.2316402554096923E-2</v>
      </c>
      <c r="CQ379" s="621" t="e">
        <f t="shared" si="885"/>
        <v>#DIV/0!</v>
      </c>
      <c r="CR379" s="621" t="e">
        <f t="shared" si="886"/>
        <v>#DIV/0!</v>
      </c>
      <c r="CS379" s="621"/>
      <c r="CT379" s="621" t="e">
        <f t="shared" si="887"/>
        <v>#DIV/0!</v>
      </c>
      <c r="CU379" s="621" t="e">
        <f t="shared" si="887"/>
        <v>#DIV/0!</v>
      </c>
      <c r="CV379" s="621" t="e">
        <f t="shared" si="887"/>
        <v>#DIV/0!</v>
      </c>
      <c r="CW379" s="621" t="e">
        <f t="shared" si="887"/>
        <v>#DIV/0!</v>
      </c>
      <c r="CZ379" s="621">
        <f t="shared" si="931"/>
        <v>-6.2006998101661907E-3</v>
      </c>
      <c r="DA379" s="621">
        <f t="shared" si="932"/>
        <v>-1.7174678098951599E-2</v>
      </c>
      <c r="DB379" s="621">
        <f t="shared" si="933"/>
        <v>8.6786927080948588E-3</v>
      </c>
      <c r="DC379" s="621">
        <f t="shared" si="934"/>
        <v>-1.8467676884652968E-2</v>
      </c>
      <c r="DE379" s="621">
        <f t="shared" si="950"/>
        <v>0.532469902374336</v>
      </c>
      <c r="DF379" s="621">
        <f t="shared" si="951"/>
        <v>0.27542185035771283</v>
      </c>
      <c r="DG379" s="621">
        <f t="shared" si="952"/>
        <v>0.19210824726795103</v>
      </c>
      <c r="DH379" s="621">
        <f t="shared" si="953"/>
        <v>0</v>
      </c>
      <c r="DI379" s="621"/>
      <c r="DK379" s="621">
        <f t="shared" si="863"/>
        <v>-5.8902076314197582E-3</v>
      </c>
      <c r="DL379" s="621">
        <f t="shared" si="863"/>
        <v>7.4509845262560159E-2</v>
      </c>
      <c r="DM379" s="621">
        <f t="shared" si="863"/>
        <v>-8.3022702123038958E-2</v>
      </c>
      <c r="DN379" s="621" t="e">
        <f t="shared" si="863"/>
        <v>#DIV/0!</v>
      </c>
      <c r="DP379" s="621">
        <f t="shared" si="892"/>
        <v>-2.321392575789977E-4</v>
      </c>
      <c r="DQ379" s="621">
        <f t="shared" si="893"/>
        <v>-2.7247897550337686E-3</v>
      </c>
      <c r="DR379" s="621">
        <f t="shared" si="894"/>
        <v>1.4035653748570141E-4</v>
      </c>
      <c r="DS379" s="621">
        <f t="shared" si="895"/>
        <v>3.0593970045939234E-4</v>
      </c>
      <c r="DU379" s="621">
        <f t="shared" si="896"/>
        <v>0</v>
      </c>
      <c r="DV379" s="621">
        <f t="shared" si="897"/>
        <v>0</v>
      </c>
      <c r="DW379" s="621">
        <f t="shared" si="898"/>
        <v>0</v>
      </c>
      <c r="DX379" s="621">
        <f t="shared" si="899"/>
        <v>0</v>
      </c>
      <c r="EB379" s="621" t="e">
        <f t="shared" si="939"/>
        <v>#DIV/0!</v>
      </c>
      <c r="EC379" s="621">
        <f t="shared" si="873"/>
        <v>1</v>
      </c>
      <c r="ED379" s="621">
        <f t="shared" si="936"/>
        <v>1</v>
      </c>
      <c r="EE379" s="621"/>
      <c r="EF379" s="621" t="e">
        <f t="shared" si="940"/>
        <v>#DIV/0!</v>
      </c>
      <c r="EG379" s="621">
        <f t="shared" si="875"/>
        <v>1</v>
      </c>
      <c r="EH379" s="621">
        <f t="shared" si="937"/>
        <v>1</v>
      </c>
      <c r="EI379" s="621"/>
      <c r="EJ379" s="621" t="e">
        <f t="shared" si="941"/>
        <v>#DIV/0!</v>
      </c>
      <c r="EK379" s="621">
        <f t="shared" si="877"/>
        <v>1</v>
      </c>
      <c r="EL379" s="621">
        <f t="shared" si="938"/>
        <v>1</v>
      </c>
      <c r="EM379" s="621"/>
    </row>
    <row r="380" spans="1:161" hidden="1" x14ac:dyDescent="0.2">
      <c r="A380" s="615" t="s">
        <v>537</v>
      </c>
      <c r="B380" s="571">
        <f t="shared" si="862"/>
        <v>1995</v>
      </c>
      <c r="D380" s="428">
        <f>Conversion_factors!$O57*D219+D300</f>
        <v>707.58845629730786</v>
      </c>
      <c r="E380" s="428">
        <f>Conversion_factors!$O57*E219+E300</f>
        <v>851.43152068939844</v>
      </c>
      <c r="F380" s="428">
        <f>Conversion_factors!$O57*F219+F300</f>
        <v>101.69522549186833</v>
      </c>
      <c r="G380" s="428">
        <v>0</v>
      </c>
      <c r="H380" s="626">
        <f t="shared" si="900"/>
        <v>1660.7152024785746</v>
      </c>
      <c r="I380" s="621"/>
      <c r="J380" s="635">
        <f t="shared" si="943"/>
        <v>250483.73639999997</v>
      </c>
      <c r="K380" s="635">
        <f t="shared" si="943"/>
        <v>124411.93005</v>
      </c>
      <c r="L380" s="635">
        <f t="shared" si="943"/>
        <v>77032.5</v>
      </c>
      <c r="M380" s="635">
        <f t="shared" si="943"/>
        <v>0</v>
      </c>
      <c r="N380" s="635">
        <f t="shared" si="902"/>
        <v>451928.16644999996</v>
      </c>
      <c r="O380" s="636"/>
      <c r="R380" s="634">
        <f t="shared" si="944"/>
        <v>173194.06859755825</v>
      </c>
      <c r="S380" s="634">
        <f t="shared" si="944"/>
        <v>86023.183209887313</v>
      </c>
      <c r="T380" s="634">
        <f t="shared" si="944"/>
        <v>53263.226910413519</v>
      </c>
      <c r="U380" s="634">
        <f t="shared" si="944"/>
        <v>0</v>
      </c>
      <c r="V380" s="634">
        <f t="shared" si="944"/>
        <v>312480.47871785908</v>
      </c>
      <c r="X380" s="641">
        <f t="shared" si="904"/>
        <v>2.8248878209296304</v>
      </c>
      <c r="Y380" s="641">
        <f t="shared" si="905"/>
        <v>6.8436485178488589</v>
      </c>
      <c r="Z380" s="641">
        <f t="shared" si="906"/>
        <v>1.3201600037888985</v>
      </c>
      <c r="AA380" s="641" t="e">
        <f t="shared" si="907"/>
        <v>#DIV/0!</v>
      </c>
      <c r="AB380" s="641">
        <f t="shared" si="908"/>
        <v>3.6747326804697211</v>
      </c>
      <c r="AE380" s="641">
        <f t="shared" si="909"/>
        <v>4.0855236095959681E-3</v>
      </c>
      <c r="AF380" s="641">
        <f t="shared" si="910"/>
        <v>9.8976983752391157E-3</v>
      </c>
      <c r="AG380" s="641">
        <f t="shared" si="911"/>
        <v>1.9092952378367042E-3</v>
      </c>
      <c r="AH380" s="641" t="e">
        <f t="shared" si="912"/>
        <v>#DIV/0!</v>
      </c>
      <c r="AI380" s="641">
        <f t="shared" si="913"/>
        <v>5.3146206422003293E-3</v>
      </c>
      <c r="AK380" s="637">
        <f t="shared" si="942"/>
        <v>2.8248878209296306E-3</v>
      </c>
      <c r="AL380" s="637">
        <f t="shared" si="942"/>
        <v>6.8436485178488592E-3</v>
      </c>
      <c r="AM380" s="637">
        <f t="shared" si="942"/>
        <v>1.3201600037888986E-3</v>
      </c>
      <c r="AN380" s="637"/>
      <c r="AO380" s="637" t="e">
        <f t="shared" si="915"/>
        <v>#DIV/0!</v>
      </c>
      <c r="AQ380" s="631">
        <f t="shared" si="945"/>
        <v>1.4462604777882755</v>
      </c>
      <c r="AR380" s="631">
        <f t="shared" si="945"/>
        <v>1.4462604777882757</v>
      </c>
      <c r="AS380" s="631">
        <f t="shared" si="945"/>
        <v>1.4462604777882757</v>
      </c>
      <c r="AT380" s="631">
        <f t="shared" si="945"/>
        <v>0</v>
      </c>
      <c r="AU380" s="631" t="e">
        <f t="shared" si="917"/>
        <v>#DIV/0!</v>
      </c>
      <c r="AW380" s="572">
        <f t="shared" si="918"/>
        <v>691438.3787416158</v>
      </c>
      <c r="AX380" s="572">
        <f t="shared" si="919"/>
        <v>691438.3787416158</v>
      </c>
      <c r="AY380" s="572">
        <f t="shared" si="920"/>
        <v>691438.3787416158</v>
      </c>
      <c r="AZ380" s="572" t="e">
        <f t="shared" si="921"/>
        <v>#DIV/0!</v>
      </c>
      <c r="BA380" s="572">
        <f t="shared" si="922"/>
        <v>691438.3787416158</v>
      </c>
      <c r="BC380" s="621"/>
      <c r="BD380" s="638">
        <v>0.92015206574763364</v>
      </c>
      <c r="BE380" s="638">
        <v>0.89135549204783149</v>
      </c>
      <c r="BF380" s="638">
        <v>0.90447566699899518</v>
      </c>
      <c r="BG380" s="638">
        <v>0.86757977681050757</v>
      </c>
      <c r="BH380" s="629"/>
      <c r="BI380" s="638">
        <v>0.99617261914520649</v>
      </c>
      <c r="BJ380" s="638">
        <v>0.99430993606145868</v>
      </c>
      <c r="BK380" s="638">
        <v>1.000748361829124</v>
      </c>
      <c r="BL380" s="638">
        <v>0.99945589743901819</v>
      </c>
      <c r="BN380" s="638">
        <v>1</v>
      </c>
      <c r="BO380" s="638">
        <v>1</v>
      </c>
      <c r="BP380" s="638">
        <v>1</v>
      </c>
      <c r="BQ380" s="638">
        <v>1</v>
      </c>
      <c r="BT380" s="630">
        <f t="shared" si="923"/>
        <v>0.93062664547434959</v>
      </c>
      <c r="BU380" s="630">
        <f t="shared" si="924"/>
        <v>0.95065961497013152</v>
      </c>
      <c r="BV380" s="630">
        <f t="shared" si="925"/>
        <v>1</v>
      </c>
      <c r="BW380" s="630">
        <f t="shared" si="926"/>
        <v>1</v>
      </c>
      <c r="BX380" s="630" t="e">
        <f>#REF!</f>
        <v>#REF!</v>
      </c>
      <c r="BY380" s="630" t="e">
        <f>#REF!</f>
        <v>#REF!</v>
      </c>
      <c r="BZ380" s="630">
        <f t="shared" si="927"/>
        <v>1</v>
      </c>
      <c r="CA380" s="630" t="e">
        <f t="shared" si="928"/>
        <v>#REF!</v>
      </c>
      <c r="CB380" s="630">
        <f t="shared" si="929"/>
        <v>0.88470916846759029</v>
      </c>
      <c r="CC380" s="630"/>
      <c r="CD380" s="630" t="e">
        <f t="shared" si="930"/>
        <v>#REF!</v>
      </c>
      <c r="CG380" s="575"/>
      <c r="CI380" s="621">
        <f t="shared" si="946"/>
        <v>0.42607453417735341</v>
      </c>
      <c r="CJ380" s="621">
        <f t="shared" si="947"/>
        <v>0.51268966492187151</v>
      </c>
      <c r="CK380" s="621">
        <f t="shared" si="948"/>
        <v>6.1235800900775059E-2</v>
      </c>
      <c r="CL380" s="621">
        <f t="shared" si="949"/>
        <v>0</v>
      </c>
      <c r="CN380" s="621">
        <f t="shared" si="885"/>
        <v>0.42266230571712049</v>
      </c>
      <c r="CO380" s="621">
        <f t="shared" si="885"/>
        <v>0.51210076174036567</v>
      </c>
      <c r="CP380" s="621">
        <f t="shared" si="885"/>
        <v>6.5146063105774976E-2</v>
      </c>
      <c r="CQ380" s="621" t="e">
        <f t="shared" si="885"/>
        <v>#DIV/0!</v>
      </c>
      <c r="CR380" s="621" t="e">
        <f t="shared" si="886"/>
        <v>#DIV/0!</v>
      </c>
      <c r="CS380" s="621"/>
      <c r="CT380" s="621" t="e">
        <f t="shared" si="887"/>
        <v>#DIV/0!</v>
      </c>
      <c r="CU380" s="621" t="e">
        <f t="shared" si="887"/>
        <v>#DIV/0!</v>
      </c>
      <c r="CV380" s="621" t="e">
        <f t="shared" si="887"/>
        <v>#DIV/0!</v>
      </c>
      <c r="CW380" s="621" t="e">
        <f t="shared" si="887"/>
        <v>#DIV/0!</v>
      </c>
      <c r="CZ380" s="621">
        <f t="shared" si="931"/>
        <v>-3.5361384746145225E-2</v>
      </c>
      <c r="DA380" s="621">
        <f t="shared" si="932"/>
        <v>-1.2904520392476757E-2</v>
      </c>
      <c r="DB380" s="621">
        <f t="shared" si="933"/>
        <v>-1.7729418738122275E-2</v>
      </c>
      <c r="DC380" s="621">
        <f t="shared" si="934"/>
        <v>-4.2410901381081502E-3</v>
      </c>
      <c r="DE380" s="621">
        <f t="shared" si="950"/>
        <v>0.55425564281068718</v>
      </c>
      <c r="DF380" s="621">
        <f t="shared" si="951"/>
        <v>0.27529138320207924</v>
      </c>
      <c r="DG380" s="621">
        <f t="shared" si="952"/>
        <v>0.17045297398723355</v>
      </c>
      <c r="DH380" s="621">
        <f t="shared" si="953"/>
        <v>0</v>
      </c>
      <c r="DI380" s="621"/>
      <c r="DK380" s="621">
        <f t="shared" si="863"/>
        <v>4.0099654805707027E-2</v>
      </c>
      <c r="DL380" s="621">
        <f t="shared" si="863"/>
        <v>-4.7381159603171989E-4</v>
      </c>
      <c r="DM380" s="621">
        <f t="shared" si="863"/>
        <v>-0.11959955472428403</v>
      </c>
      <c r="DN380" s="621" t="e">
        <f t="shared" si="863"/>
        <v>#DIV/0!</v>
      </c>
      <c r="DP380" s="621">
        <f t="shared" si="892"/>
        <v>3.0693670844621646E-5</v>
      </c>
      <c r="DQ380" s="621">
        <f t="shared" si="893"/>
        <v>-2.5889515606397667E-3</v>
      </c>
      <c r="DR380" s="621">
        <f t="shared" si="894"/>
        <v>2.8971967113907522E-4</v>
      </c>
      <c r="DS380" s="621">
        <f t="shared" si="895"/>
        <v>4.103388266196396E-4</v>
      </c>
      <c r="DU380" s="621">
        <f t="shared" si="896"/>
        <v>0</v>
      </c>
      <c r="DV380" s="621">
        <f t="shared" si="897"/>
        <v>0</v>
      </c>
      <c r="DW380" s="621">
        <f t="shared" si="898"/>
        <v>0</v>
      </c>
      <c r="DX380" s="621">
        <f t="shared" si="899"/>
        <v>0</v>
      </c>
      <c r="EB380" s="621" t="e">
        <f t="shared" si="939"/>
        <v>#DIV/0!</v>
      </c>
      <c r="EC380" s="621">
        <f t="shared" si="873"/>
        <v>1</v>
      </c>
      <c r="ED380" s="621">
        <f t="shared" si="936"/>
        <v>1</v>
      </c>
      <c r="EE380" s="621"/>
      <c r="EF380" s="621" t="e">
        <f t="shared" si="940"/>
        <v>#DIV/0!</v>
      </c>
      <c r="EG380" s="621">
        <f t="shared" si="875"/>
        <v>1</v>
      </c>
      <c r="EH380" s="621">
        <f t="shared" si="937"/>
        <v>1</v>
      </c>
      <c r="EI380" s="621"/>
      <c r="EJ380" s="621" t="e">
        <f t="shared" si="941"/>
        <v>#DIV/0!</v>
      </c>
      <c r="EK380" s="621">
        <f t="shared" si="877"/>
        <v>1</v>
      </c>
      <c r="EL380" s="621">
        <f t="shared" si="938"/>
        <v>1</v>
      </c>
      <c r="EM380" s="621"/>
    </row>
    <row r="381" spans="1:161" hidden="1" x14ac:dyDescent="0.2">
      <c r="A381" s="615" t="s">
        <v>537</v>
      </c>
      <c r="B381" s="571">
        <f t="shared" si="862"/>
        <v>1996</v>
      </c>
      <c r="D381" s="428">
        <f>Conversion_factors!$O58*D220+D301</f>
        <v>712.91975552602844</v>
      </c>
      <c r="E381" s="428">
        <f>Conversion_factors!$O58*E220+E301</f>
        <v>856.55019844837375</v>
      </c>
      <c r="F381" s="428">
        <f>Conversion_factors!$O58*F220+F301</f>
        <v>110.36643076773908</v>
      </c>
      <c r="G381" s="428">
        <v>0</v>
      </c>
      <c r="H381" s="626">
        <f t="shared" si="900"/>
        <v>1679.8363847421413</v>
      </c>
      <c r="I381" s="621"/>
      <c r="J381" s="635">
        <f t="shared" si="943"/>
        <v>258063.16320000001</v>
      </c>
      <c r="K381" s="635">
        <f t="shared" si="943"/>
        <v>128388.74354999998</v>
      </c>
      <c r="L381" s="635">
        <f t="shared" si="943"/>
        <v>83508.700000000012</v>
      </c>
      <c r="M381" s="635">
        <f t="shared" si="943"/>
        <v>0</v>
      </c>
      <c r="N381" s="635">
        <f t="shared" si="902"/>
        <v>469960.60674999998</v>
      </c>
      <c r="O381" s="636"/>
      <c r="R381" s="634">
        <f t="shared" si="944"/>
        <v>163433.44980544958</v>
      </c>
      <c r="S381" s="634">
        <f t="shared" si="944"/>
        <v>81309.610462697994</v>
      </c>
      <c r="T381" s="634">
        <f t="shared" si="944"/>
        <v>52886.722616784347</v>
      </c>
      <c r="U381" s="634">
        <f t="shared" si="944"/>
        <v>0</v>
      </c>
      <c r="V381" s="634">
        <f t="shared" si="944"/>
        <v>297629.78288493189</v>
      </c>
      <c r="X381" s="641">
        <f t="shared" si="904"/>
        <v>2.762578535757592</v>
      </c>
      <c r="Y381" s="641">
        <f t="shared" si="905"/>
        <v>6.6715365752823725</v>
      </c>
      <c r="Z381" s="641">
        <f t="shared" si="906"/>
        <v>1.3216159605854128</v>
      </c>
      <c r="AA381" s="641" t="e">
        <f t="shared" si="907"/>
        <v>#DIV/0!</v>
      </c>
      <c r="AB381" s="641">
        <f t="shared" si="908"/>
        <v>3.5744195590328411</v>
      </c>
      <c r="AE381" s="641">
        <f t="shared" si="909"/>
        <v>4.3621410205480259E-3</v>
      </c>
      <c r="AF381" s="641">
        <f t="shared" si="910"/>
        <v>1.0534427524300206E-2</v>
      </c>
      <c r="AG381" s="641">
        <f t="shared" si="911"/>
        <v>2.0868457205686771E-3</v>
      </c>
      <c r="AH381" s="641" t="e">
        <f t="shared" si="912"/>
        <v>#DIV/0!</v>
      </c>
      <c r="AI381" s="641">
        <f t="shared" si="913"/>
        <v>5.6440466691856277E-3</v>
      </c>
      <c r="AK381" s="637">
        <f t="shared" si="942"/>
        <v>2.7625785357575914E-3</v>
      </c>
      <c r="AL381" s="637">
        <f t="shared" si="942"/>
        <v>6.6715365752823734E-3</v>
      </c>
      <c r="AM381" s="637">
        <f t="shared" si="942"/>
        <v>1.321615960585413E-3</v>
      </c>
      <c r="AN381" s="637"/>
      <c r="AO381" s="637" t="e">
        <f t="shared" si="915"/>
        <v>#DIV/0!</v>
      </c>
      <c r="AQ381" s="631">
        <f t="shared" si="945"/>
        <v>1.5790106829856263</v>
      </c>
      <c r="AR381" s="631">
        <f t="shared" si="945"/>
        <v>1.5790106829856263</v>
      </c>
      <c r="AS381" s="631">
        <f t="shared" si="945"/>
        <v>1.5790106829856261</v>
      </c>
      <c r="AT381" s="631">
        <f t="shared" si="945"/>
        <v>0</v>
      </c>
      <c r="AU381" s="631" t="e">
        <f t="shared" si="917"/>
        <v>#DIV/0!</v>
      </c>
      <c r="AW381" s="572">
        <f t="shared" si="918"/>
        <v>633307.93817631376</v>
      </c>
      <c r="AX381" s="572">
        <f t="shared" si="919"/>
        <v>633307.93817631376</v>
      </c>
      <c r="AY381" s="572">
        <f t="shared" si="920"/>
        <v>633307.93817631376</v>
      </c>
      <c r="AZ381" s="572" t="e">
        <f t="shared" si="921"/>
        <v>#DIV/0!</v>
      </c>
      <c r="BA381" s="572">
        <f t="shared" si="922"/>
        <v>633307.93817631376</v>
      </c>
      <c r="BC381" s="621"/>
      <c r="BD381" s="638">
        <v>0.94160772439731599</v>
      </c>
      <c r="BE381" s="638">
        <v>0.91799954790471794</v>
      </c>
      <c r="BF381" s="638">
        <v>0.95154470206137687</v>
      </c>
      <c r="BG381" s="638">
        <v>0.87878103963178689</v>
      </c>
      <c r="BH381" s="629"/>
      <c r="BI381" s="638">
        <v>0.99566136477504552</v>
      </c>
      <c r="BJ381" s="638">
        <v>0.99345385141602538</v>
      </c>
      <c r="BK381" s="638">
        <v>1.0011612718714826</v>
      </c>
      <c r="BL381" s="638">
        <v>0.99954805224205856</v>
      </c>
      <c r="BN381" s="638">
        <v>1</v>
      </c>
      <c r="BO381" s="638">
        <v>1</v>
      </c>
      <c r="BP381" s="638">
        <v>1</v>
      </c>
      <c r="BQ381" s="638">
        <v>1</v>
      </c>
      <c r="BT381" s="630">
        <f t="shared" si="923"/>
        <v>0.96775969154653363</v>
      </c>
      <c r="BU381" s="630">
        <f t="shared" si="924"/>
        <v>0.92470843928095281</v>
      </c>
      <c r="BV381" s="630">
        <f t="shared" si="925"/>
        <v>1</v>
      </c>
      <c r="BW381" s="630">
        <f t="shared" si="926"/>
        <v>1</v>
      </c>
      <c r="BX381" s="630" t="e">
        <f>#REF!</f>
        <v>#REF!</v>
      </c>
      <c r="BY381" s="630" t="e">
        <f>#REF!</f>
        <v>#REF!</v>
      </c>
      <c r="BZ381" s="630">
        <f t="shared" si="927"/>
        <v>1</v>
      </c>
      <c r="CA381" s="630" t="e">
        <f t="shared" si="928"/>
        <v>#REF!</v>
      </c>
      <c r="CB381" s="630">
        <f t="shared" si="929"/>
        <v>0.89489555396901144</v>
      </c>
      <c r="CC381" s="630"/>
      <c r="CD381" s="630" t="e">
        <f t="shared" si="930"/>
        <v>#REF!</v>
      </c>
      <c r="CG381" s="575"/>
      <c r="CI381" s="621">
        <f t="shared" si="946"/>
        <v>0.42439832950484835</v>
      </c>
      <c r="CJ381" s="621">
        <f t="shared" si="947"/>
        <v>0.50990096787304451</v>
      </c>
      <c r="CK381" s="621">
        <f t="shared" si="948"/>
        <v>6.5700702622107199E-2</v>
      </c>
      <c r="CL381" s="621">
        <f t="shared" si="949"/>
        <v>0</v>
      </c>
      <c r="CN381" s="621">
        <f t="shared" si="885"/>
        <v>0.42523588123270289</v>
      </c>
      <c r="CO381" s="621">
        <f t="shared" si="885"/>
        <v>0.51129404889014585</v>
      </c>
      <c r="CP381" s="621">
        <f t="shared" si="885"/>
        <v>6.344206816002422E-2</v>
      </c>
      <c r="CQ381" s="621" t="e">
        <f t="shared" si="885"/>
        <v>#DIV/0!</v>
      </c>
      <c r="CR381" s="621" t="e">
        <f t="shared" si="886"/>
        <v>#DIV/0!</v>
      </c>
      <c r="CS381" s="621"/>
      <c r="CT381" s="621" t="e">
        <f t="shared" si="887"/>
        <v>#DIV/0!</v>
      </c>
      <c r="CU381" s="621" t="e">
        <f t="shared" si="887"/>
        <v>#DIV/0!</v>
      </c>
      <c r="CV381" s="621" t="e">
        <f t="shared" si="887"/>
        <v>#DIV/0!</v>
      </c>
      <c r="CW381" s="621" t="e">
        <f t="shared" si="887"/>
        <v>#DIV/0!</v>
      </c>
      <c r="CZ381" s="621">
        <f t="shared" si="931"/>
        <v>2.3049814152489054E-2</v>
      </c>
      <c r="DA381" s="621">
        <f t="shared" si="932"/>
        <v>2.9453569268786346E-2</v>
      </c>
      <c r="DB381" s="621">
        <f t="shared" si="933"/>
        <v>5.0731263937687891E-2</v>
      </c>
      <c r="DC381" s="621">
        <f t="shared" si="934"/>
        <v>1.2828295649868893E-2</v>
      </c>
      <c r="DE381" s="621">
        <f t="shared" si="950"/>
        <v>0.54911658444019151</v>
      </c>
      <c r="DF381" s="621">
        <f t="shared" si="951"/>
        <v>0.27319043704081691</v>
      </c>
      <c r="DG381" s="621">
        <f t="shared" si="952"/>
        <v>0.1776929785189916</v>
      </c>
      <c r="DH381" s="621">
        <f t="shared" si="953"/>
        <v>0</v>
      </c>
      <c r="DI381" s="621"/>
      <c r="DK381" s="621">
        <f t="shared" si="863"/>
        <v>-9.3152526497874907E-3</v>
      </c>
      <c r="DL381" s="621">
        <f t="shared" si="863"/>
        <v>-7.6609884201068084E-3</v>
      </c>
      <c r="DM381" s="621">
        <f t="shared" si="863"/>
        <v>4.1597774973534271E-2</v>
      </c>
      <c r="DN381" s="621" t="e">
        <f t="shared" si="863"/>
        <v>#DIV/0!</v>
      </c>
      <c r="DP381" s="621">
        <f t="shared" si="892"/>
        <v>-5.1335039517928522E-4</v>
      </c>
      <c r="DQ381" s="621">
        <f t="shared" si="893"/>
        <v>-8.6135455707174913E-4</v>
      </c>
      <c r="DR381" s="621">
        <f t="shared" si="894"/>
        <v>4.1251617082314781E-4</v>
      </c>
      <c r="DS381" s="621">
        <f t="shared" si="895"/>
        <v>9.2200721384649422E-5</v>
      </c>
      <c r="DU381" s="621">
        <f t="shared" si="896"/>
        <v>0</v>
      </c>
      <c r="DV381" s="621">
        <f t="shared" si="897"/>
        <v>0</v>
      </c>
      <c r="DW381" s="621">
        <f t="shared" si="898"/>
        <v>0</v>
      </c>
      <c r="DX381" s="621">
        <f t="shared" si="899"/>
        <v>0</v>
      </c>
      <c r="EB381" s="621" t="e">
        <f t="shared" si="939"/>
        <v>#DIV/0!</v>
      </c>
      <c r="EC381" s="621">
        <f t="shared" si="873"/>
        <v>1</v>
      </c>
      <c r="ED381" s="621">
        <f t="shared" si="936"/>
        <v>1</v>
      </c>
      <c r="EE381" s="621"/>
      <c r="EF381" s="621" t="e">
        <f t="shared" si="940"/>
        <v>#DIV/0!</v>
      </c>
      <c r="EG381" s="621">
        <f t="shared" si="875"/>
        <v>1</v>
      </c>
      <c r="EH381" s="621">
        <f t="shared" si="937"/>
        <v>1</v>
      </c>
      <c r="EI381" s="621"/>
      <c r="EJ381" s="621" t="e">
        <f t="shared" si="941"/>
        <v>#DIV/0!</v>
      </c>
      <c r="EK381" s="621">
        <f t="shared" si="877"/>
        <v>1</v>
      </c>
      <c r="EL381" s="621">
        <f t="shared" si="938"/>
        <v>1</v>
      </c>
      <c r="EM381" s="621"/>
    </row>
    <row r="382" spans="1:161" hidden="1" x14ac:dyDescent="0.2">
      <c r="A382" s="615" t="s">
        <v>537</v>
      </c>
      <c r="B382" s="571">
        <f t="shared" si="862"/>
        <v>1997</v>
      </c>
      <c r="D382" s="428">
        <f>Conversion_factors!$O59*D221+D302</f>
        <v>708.26001349339458</v>
      </c>
      <c r="E382" s="428">
        <f>Conversion_factors!$O59*E221+E302</f>
        <v>890.33827596683841</v>
      </c>
      <c r="F382" s="428">
        <f>Conversion_factors!$O59*F221+F302</f>
        <v>114.97924419999217</v>
      </c>
      <c r="G382" s="428">
        <v>0</v>
      </c>
      <c r="H382" s="626">
        <f t="shared" si="900"/>
        <v>1713.5775336602251</v>
      </c>
      <c r="I382" s="621"/>
      <c r="J382" s="635">
        <f t="shared" si="943"/>
        <v>262777.63919999998</v>
      </c>
      <c r="K382" s="635">
        <f t="shared" si="943"/>
        <v>132899.12325</v>
      </c>
      <c r="L382" s="635">
        <f t="shared" si="943"/>
        <v>86955.4</v>
      </c>
      <c r="M382" s="635">
        <f t="shared" si="943"/>
        <v>0</v>
      </c>
      <c r="N382" s="635">
        <f t="shared" si="902"/>
        <v>482632.16244999995</v>
      </c>
      <c r="O382" s="636"/>
      <c r="R382" s="634">
        <f t="shared" si="944"/>
        <v>166682.44145318508</v>
      </c>
      <c r="S382" s="634">
        <f t="shared" si="944"/>
        <v>84299.22118844332</v>
      </c>
      <c r="T382" s="634">
        <f t="shared" si="944"/>
        <v>55156.665588684111</v>
      </c>
      <c r="U382" s="634">
        <f t="shared" si="944"/>
        <v>0</v>
      </c>
      <c r="V382" s="634">
        <f t="shared" si="944"/>
        <v>306138.3282303125</v>
      </c>
      <c r="X382" s="641">
        <f t="shared" si="904"/>
        <v>2.6952826566583856</v>
      </c>
      <c r="Y382" s="641">
        <f t="shared" si="905"/>
        <v>6.6993540227650703</v>
      </c>
      <c r="Z382" s="641">
        <f t="shared" si="906"/>
        <v>1.3222783656908272</v>
      </c>
      <c r="AA382" s="641" t="e">
        <f t="shared" si="907"/>
        <v>#DIV/0!</v>
      </c>
      <c r="AB382" s="641">
        <f t="shared" si="908"/>
        <v>3.5504835089347146</v>
      </c>
      <c r="AE382" s="641">
        <f t="shared" si="909"/>
        <v>4.2491579036074926E-3</v>
      </c>
      <c r="AF382" s="641">
        <f t="shared" si="910"/>
        <v>1.0561642959625538E-2</v>
      </c>
      <c r="AG382" s="641">
        <f t="shared" si="911"/>
        <v>2.0845938196739217E-3</v>
      </c>
      <c r="AH382" s="641" t="e">
        <f t="shared" si="912"/>
        <v>#DIV/0!</v>
      </c>
      <c r="AI382" s="641">
        <f t="shared" si="913"/>
        <v>5.5973962605919596E-3</v>
      </c>
      <c r="AK382" s="637">
        <f t="shared" si="942"/>
        <v>2.695282656658385E-3</v>
      </c>
      <c r="AL382" s="637">
        <f t="shared" si="942"/>
        <v>6.6993540227650696E-3</v>
      </c>
      <c r="AM382" s="637">
        <f t="shared" si="942"/>
        <v>1.3222783656908273E-3</v>
      </c>
      <c r="AN382" s="637"/>
      <c r="AO382" s="637" t="e">
        <f t="shared" si="915"/>
        <v>#DIV/0!</v>
      </c>
      <c r="AQ382" s="631">
        <f t="shared" si="945"/>
        <v>1.5765166199212679</v>
      </c>
      <c r="AR382" s="631">
        <f t="shared" si="945"/>
        <v>1.5765166199212681</v>
      </c>
      <c r="AS382" s="631">
        <f t="shared" si="945"/>
        <v>1.5765166199212681</v>
      </c>
      <c r="AT382" s="631">
        <f t="shared" si="945"/>
        <v>0</v>
      </c>
      <c r="AU382" s="631" t="e">
        <f t="shared" si="917"/>
        <v>#DIV/0!</v>
      </c>
      <c r="AW382" s="572">
        <f t="shared" si="918"/>
        <v>634309.83686676295</v>
      </c>
      <c r="AX382" s="572">
        <f t="shared" si="919"/>
        <v>634309.83686676295</v>
      </c>
      <c r="AY382" s="572">
        <f t="shared" si="920"/>
        <v>634309.83686676295</v>
      </c>
      <c r="AZ382" s="572" t="e">
        <f t="shared" si="921"/>
        <v>#DIV/0!</v>
      </c>
      <c r="BA382" s="572">
        <f t="shared" si="922"/>
        <v>634309.83686676295</v>
      </c>
      <c r="BC382" s="621"/>
      <c r="BD382" s="638">
        <v>0.91653452989236828</v>
      </c>
      <c r="BE382" s="638">
        <v>0.88942927481241929</v>
      </c>
      <c r="BF382" s="638">
        <v>0.91766561875046759</v>
      </c>
      <c r="BG382" s="638">
        <v>0.86230442854880041</v>
      </c>
      <c r="BH382" s="629"/>
      <c r="BI382" s="638">
        <v>0.99521222070383064</v>
      </c>
      <c r="BJ382" s="638">
        <v>0.99260695921162934</v>
      </c>
      <c r="BK382" s="638">
        <v>1.0015759801207149</v>
      </c>
      <c r="BL382" s="638">
        <v>0.99962635201270456</v>
      </c>
      <c r="BN382" s="638">
        <v>1</v>
      </c>
      <c r="BO382" s="638">
        <v>1</v>
      </c>
      <c r="BP382" s="638">
        <v>1</v>
      </c>
      <c r="BQ382" s="638">
        <v>1</v>
      </c>
      <c r="BT382" s="630">
        <f t="shared" si="923"/>
        <v>0.99385341229570723</v>
      </c>
      <c r="BU382" s="630">
        <f t="shared" si="924"/>
        <v>0.91851614227629508</v>
      </c>
      <c r="BV382" s="630">
        <f t="shared" si="925"/>
        <v>1</v>
      </c>
      <c r="BW382" s="630">
        <f t="shared" si="926"/>
        <v>1</v>
      </c>
      <c r="BX382" s="630" t="e">
        <f>#REF!</f>
        <v>#REF!</v>
      </c>
      <c r="BY382" s="630" t="e">
        <f>#REF!</f>
        <v>#REF!</v>
      </c>
      <c r="BZ382" s="630">
        <f t="shared" si="927"/>
        <v>1</v>
      </c>
      <c r="CA382" s="630" t="e">
        <f t="shared" si="928"/>
        <v>#REF!</v>
      </c>
      <c r="CB382" s="630">
        <f t="shared" si="929"/>
        <v>0.91287040224998517</v>
      </c>
      <c r="CC382" s="630"/>
      <c r="CD382" s="630" t="e">
        <f t="shared" si="930"/>
        <v>#REF!</v>
      </c>
      <c r="CG382" s="575"/>
      <c r="CI382" s="621">
        <f t="shared" si="946"/>
        <v>0.41332242024703808</v>
      </c>
      <c r="CJ382" s="621">
        <f t="shared" si="947"/>
        <v>0.51957863503559343</v>
      </c>
      <c r="CK382" s="621">
        <f t="shared" si="948"/>
        <v>6.7098944717368533E-2</v>
      </c>
      <c r="CL382" s="621">
        <f t="shared" si="949"/>
        <v>0</v>
      </c>
      <c r="CN382" s="621">
        <f t="shared" si="885"/>
        <v>0.41883596708352611</v>
      </c>
      <c r="CO382" s="621">
        <f t="shared" si="885"/>
        <v>0.51472463854278361</v>
      </c>
      <c r="CP382" s="621">
        <f t="shared" si="885"/>
        <v>6.639736992482187E-2</v>
      </c>
      <c r="CQ382" s="621" t="e">
        <f t="shared" si="885"/>
        <v>#DIV/0!</v>
      </c>
      <c r="CR382" s="621" t="e">
        <f t="shared" si="886"/>
        <v>#DIV/0!</v>
      </c>
      <c r="CS382" s="621"/>
      <c r="CT382" s="621" t="e">
        <f t="shared" si="887"/>
        <v>#DIV/0!</v>
      </c>
      <c r="CU382" s="621" t="e">
        <f t="shared" si="887"/>
        <v>#DIV/0!</v>
      </c>
      <c r="CV382" s="621" t="e">
        <f t="shared" si="887"/>
        <v>#DIV/0!</v>
      </c>
      <c r="CW382" s="621" t="e">
        <f t="shared" si="887"/>
        <v>#DIV/0!</v>
      </c>
      <c r="CZ382" s="621">
        <f t="shared" si="931"/>
        <v>-2.6989016999314466E-2</v>
      </c>
      <c r="DA382" s="621">
        <f t="shared" si="932"/>
        <v>-3.161690536923685E-2</v>
      </c>
      <c r="DB382" s="621">
        <f t="shared" si="933"/>
        <v>-3.6253591715884548E-2</v>
      </c>
      <c r="DC382" s="621">
        <f t="shared" si="934"/>
        <v>-1.8927391298559474E-2</v>
      </c>
      <c r="DE382" s="621">
        <f t="shared" si="950"/>
        <v>0.54446773266425941</v>
      </c>
      <c r="DF382" s="621">
        <f t="shared" si="951"/>
        <v>0.27536317218347045</v>
      </c>
      <c r="DG382" s="621">
        <f t="shared" si="952"/>
        <v>0.18016909515227025</v>
      </c>
      <c r="DH382" s="621">
        <f t="shared" si="953"/>
        <v>0</v>
      </c>
      <c r="DI382" s="621"/>
      <c r="DK382" s="621">
        <f t="shared" si="863"/>
        <v>-8.5020966503601397E-3</v>
      </c>
      <c r="DL382" s="621">
        <f t="shared" si="863"/>
        <v>7.9217289555143372E-3</v>
      </c>
      <c r="DM382" s="621">
        <f t="shared" si="863"/>
        <v>1.3838606164063214E-2</v>
      </c>
      <c r="DN382" s="621" t="e">
        <f t="shared" si="863"/>
        <v>#DIV/0!</v>
      </c>
      <c r="DP382" s="621">
        <f t="shared" si="892"/>
        <v>-4.5120301169373388E-4</v>
      </c>
      <c r="DQ382" s="621">
        <f t="shared" si="893"/>
        <v>-8.5283617822275236E-4</v>
      </c>
      <c r="DR382" s="621">
        <f t="shared" si="894"/>
        <v>4.141414504044193E-4</v>
      </c>
      <c r="DS382" s="621">
        <f t="shared" si="895"/>
        <v>7.8332106012788712E-5</v>
      </c>
      <c r="DU382" s="621">
        <f t="shared" si="896"/>
        <v>0</v>
      </c>
      <c r="DV382" s="621">
        <f t="shared" si="897"/>
        <v>0</v>
      </c>
      <c r="DW382" s="621">
        <f t="shared" si="898"/>
        <v>0</v>
      </c>
      <c r="DX382" s="621">
        <f t="shared" si="899"/>
        <v>0</v>
      </c>
      <c r="EB382" s="621" t="e">
        <f t="shared" si="939"/>
        <v>#DIV/0!</v>
      </c>
      <c r="EC382" s="621">
        <f t="shared" si="873"/>
        <v>1</v>
      </c>
      <c r="ED382" s="621">
        <f t="shared" si="936"/>
        <v>1</v>
      </c>
      <c r="EE382" s="621"/>
      <c r="EF382" s="621" t="e">
        <f t="shared" si="940"/>
        <v>#DIV/0!</v>
      </c>
      <c r="EG382" s="621">
        <f t="shared" si="875"/>
        <v>1</v>
      </c>
      <c r="EH382" s="621">
        <f t="shared" si="937"/>
        <v>1</v>
      </c>
      <c r="EI382" s="621"/>
      <c r="EJ382" s="621" t="e">
        <f t="shared" si="941"/>
        <v>#DIV/0!</v>
      </c>
      <c r="EK382" s="621">
        <f t="shared" si="877"/>
        <v>1</v>
      </c>
      <c r="EL382" s="621">
        <f t="shared" si="938"/>
        <v>1</v>
      </c>
      <c r="EM382" s="621"/>
    </row>
    <row r="383" spans="1:161" hidden="1" x14ac:dyDescent="0.2">
      <c r="A383" s="615" t="s">
        <v>537</v>
      </c>
      <c r="B383" s="571">
        <f t="shared" si="862"/>
        <v>1998</v>
      </c>
      <c r="D383" s="428">
        <f>Conversion_factors!$O60*D222+D303</f>
        <v>688.64995823641311</v>
      </c>
      <c r="E383" s="428">
        <f>Conversion_factors!$O60*E222+E303</f>
        <v>915.20323336281558</v>
      </c>
      <c r="F383" s="428">
        <f>Conversion_factors!$O60*F222+F303</f>
        <v>111.39058673656426</v>
      </c>
      <c r="G383" s="428">
        <v>0</v>
      </c>
      <c r="H383" s="626">
        <f t="shared" si="900"/>
        <v>1715.243778335793</v>
      </c>
      <c r="I383" s="621"/>
      <c r="J383" s="635">
        <f t="shared" si="943"/>
        <v>255916.26336000001</v>
      </c>
      <c r="K383" s="635">
        <f t="shared" si="943"/>
        <v>135391.17660000001</v>
      </c>
      <c r="L383" s="635">
        <f t="shared" si="943"/>
        <v>85243.1</v>
      </c>
      <c r="M383" s="635">
        <f t="shared" si="943"/>
        <v>0</v>
      </c>
      <c r="N383" s="635">
        <f t="shared" si="902"/>
        <v>476550.53995999997</v>
      </c>
      <c r="O383" s="636"/>
      <c r="R383" s="634">
        <f t="shared" si="944"/>
        <v>169944.73250280041</v>
      </c>
      <c r="S383" s="634">
        <f t="shared" si="944"/>
        <v>89908.382485873473</v>
      </c>
      <c r="T383" s="634">
        <f t="shared" si="944"/>
        <v>56606.858966329135</v>
      </c>
      <c r="U383" s="634">
        <f t="shared" si="944"/>
        <v>0</v>
      </c>
      <c r="V383" s="634">
        <f t="shared" si="944"/>
        <v>316459.97395500302</v>
      </c>
      <c r="X383" s="641">
        <f t="shared" si="904"/>
        <v>2.6909190889040224</v>
      </c>
      <c r="Y383" s="641">
        <f t="shared" si="905"/>
        <v>6.7596962840990296</v>
      </c>
      <c r="Z383" s="641">
        <f t="shared" si="906"/>
        <v>1.3067402140063449</v>
      </c>
      <c r="AA383" s="641" t="e">
        <f t="shared" si="907"/>
        <v>#DIV/0!</v>
      </c>
      <c r="AB383" s="641">
        <f t="shared" si="908"/>
        <v>3.5992903889685333</v>
      </c>
      <c r="AE383" s="641">
        <f t="shared" si="909"/>
        <v>4.0521994891784324E-3</v>
      </c>
      <c r="AF383" s="641">
        <f t="shared" si="910"/>
        <v>1.0179287048197242E-2</v>
      </c>
      <c r="AG383" s="641">
        <f t="shared" si="911"/>
        <v>1.967793104415519E-3</v>
      </c>
      <c r="AH383" s="641" t="e">
        <f t="shared" si="912"/>
        <v>#DIV/0!</v>
      </c>
      <c r="AI383" s="641">
        <f t="shared" si="913"/>
        <v>5.4200970723067843E-3</v>
      </c>
      <c r="AK383" s="637">
        <f t="shared" si="942"/>
        <v>2.6909190889040225E-3</v>
      </c>
      <c r="AL383" s="637">
        <f t="shared" si="942"/>
        <v>6.7596962840990298E-3</v>
      </c>
      <c r="AM383" s="637">
        <f t="shared" si="942"/>
        <v>1.3067402140063448E-3</v>
      </c>
      <c r="AN383" s="637"/>
      <c r="AO383" s="637" t="e">
        <f t="shared" si="915"/>
        <v>#DIV/0!</v>
      </c>
      <c r="AQ383" s="631">
        <f t="shared" si="945"/>
        <v>1.5058793502516057</v>
      </c>
      <c r="AR383" s="631">
        <f t="shared" si="945"/>
        <v>1.5058793502516059</v>
      </c>
      <c r="AS383" s="631">
        <f t="shared" si="945"/>
        <v>1.5058793502516059</v>
      </c>
      <c r="AT383" s="631">
        <f t="shared" si="945"/>
        <v>0</v>
      </c>
      <c r="AU383" s="631" t="e">
        <f t="shared" si="917"/>
        <v>#DIV/0!</v>
      </c>
      <c r="AW383" s="572">
        <f t="shared" si="918"/>
        <v>664063.82412569621</v>
      </c>
      <c r="AX383" s="572">
        <f t="shared" si="919"/>
        <v>664063.82412569621</v>
      </c>
      <c r="AY383" s="572">
        <f t="shared" si="920"/>
        <v>664063.82412569621</v>
      </c>
      <c r="AZ383" s="572" t="e">
        <f t="shared" si="921"/>
        <v>#DIV/0!</v>
      </c>
      <c r="BA383" s="572">
        <f t="shared" si="922"/>
        <v>664063.82412569632</v>
      </c>
      <c r="BC383" s="621"/>
      <c r="BD383" s="638">
        <v>0.92192902534895971</v>
      </c>
      <c r="BE383" s="638">
        <v>0.87646042679757064</v>
      </c>
      <c r="BF383" s="638">
        <v>0.92336330739035</v>
      </c>
      <c r="BG383" s="638">
        <v>0.85322112035435926</v>
      </c>
      <c r="BH383" s="629"/>
      <c r="BI383" s="638">
        <v>0.99324779971077071</v>
      </c>
      <c r="BJ383" s="638">
        <v>0.99086238862317633</v>
      </c>
      <c r="BK383" s="638">
        <v>1.0028353417858586</v>
      </c>
      <c r="BL383" s="638">
        <v>0.99817183202329407</v>
      </c>
      <c r="BN383" s="638">
        <v>1</v>
      </c>
      <c r="BO383" s="638">
        <v>1</v>
      </c>
      <c r="BP383" s="638">
        <v>1</v>
      </c>
      <c r="BQ383" s="638">
        <v>1</v>
      </c>
      <c r="BT383" s="630">
        <f t="shared" si="923"/>
        <v>0.98132991772937284</v>
      </c>
      <c r="BU383" s="630">
        <f t="shared" si="924"/>
        <v>0.93114256542468921</v>
      </c>
      <c r="BV383" s="630">
        <f t="shared" si="925"/>
        <v>1</v>
      </c>
      <c r="BW383" s="630">
        <f t="shared" si="926"/>
        <v>1</v>
      </c>
      <c r="BX383" s="630" t="e">
        <f>#REF!</f>
        <v>#REF!</v>
      </c>
      <c r="BY383" s="630" t="e">
        <f>#REF!</f>
        <v>#REF!</v>
      </c>
      <c r="BZ383" s="630">
        <f t="shared" si="927"/>
        <v>1</v>
      </c>
      <c r="CA383" s="630" t="e">
        <f t="shared" si="928"/>
        <v>#REF!</v>
      </c>
      <c r="CB383" s="630">
        <f t="shared" si="929"/>
        <v>0.91375805712252745</v>
      </c>
      <c r="CC383" s="630"/>
      <c r="CD383" s="630" t="e">
        <f t="shared" si="930"/>
        <v>#REF!</v>
      </c>
      <c r="CG383" s="575"/>
      <c r="CI383" s="621">
        <f t="shared" si="946"/>
        <v>0.40148809570647292</v>
      </c>
      <c r="CJ383" s="621">
        <f t="shared" si="947"/>
        <v>0.5335703559588405</v>
      </c>
      <c r="CK383" s="621">
        <f t="shared" si="948"/>
        <v>6.494154833468653E-2</v>
      </c>
      <c r="CL383" s="621">
        <f t="shared" si="949"/>
        <v>0</v>
      </c>
      <c r="CN383" s="621">
        <f t="shared" si="885"/>
        <v>0.40737660936997322</v>
      </c>
      <c r="CO383" s="621">
        <f t="shared" si="885"/>
        <v>0.52654351262719978</v>
      </c>
      <c r="CP383" s="621">
        <f t="shared" si="885"/>
        <v>6.6014371193858556E-2</v>
      </c>
      <c r="CQ383" s="621" t="e">
        <f t="shared" si="885"/>
        <v>#DIV/0!</v>
      </c>
      <c r="CR383" s="621" t="e">
        <f t="shared" si="886"/>
        <v>#DIV/0!</v>
      </c>
      <c r="CS383" s="621"/>
      <c r="CT383" s="621" t="e">
        <f t="shared" si="887"/>
        <v>#DIV/0!</v>
      </c>
      <c r="CU383" s="621" t="e">
        <f t="shared" si="887"/>
        <v>#DIV/0!</v>
      </c>
      <c r="CV383" s="621" t="e">
        <f t="shared" si="887"/>
        <v>#DIV/0!</v>
      </c>
      <c r="CW383" s="621" t="e">
        <f t="shared" si="887"/>
        <v>#DIV/0!</v>
      </c>
      <c r="CZ383" s="621">
        <f t="shared" si="931"/>
        <v>5.8684991857278213E-3</v>
      </c>
      <c r="DA383" s="621">
        <f t="shared" si="932"/>
        <v>-1.4688438549147587E-2</v>
      </c>
      <c r="DB383" s="621">
        <f t="shared" si="933"/>
        <v>6.1896983257167292E-3</v>
      </c>
      <c r="DC383" s="621">
        <f t="shared" si="934"/>
        <v>-1.0589633111386205E-2</v>
      </c>
      <c r="DE383" s="621">
        <f t="shared" si="950"/>
        <v>0.5370180954605166</v>
      </c>
      <c r="DF383" s="621">
        <f t="shared" si="951"/>
        <v>0.28410664818754433</v>
      </c>
      <c r="DG383" s="621">
        <f t="shared" si="952"/>
        <v>0.17887525635193913</v>
      </c>
      <c r="DH383" s="621">
        <f t="shared" si="953"/>
        <v>0</v>
      </c>
      <c r="DI383" s="621"/>
      <c r="DK383" s="621">
        <f t="shared" si="863"/>
        <v>-1.3776888868477383E-2</v>
      </c>
      <c r="DL383" s="621">
        <f t="shared" si="863"/>
        <v>3.1258836929081005E-2</v>
      </c>
      <c r="DM383" s="621">
        <f t="shared" si="863"/>
        <v>-7.2071564162253E-3</v>
      </c>
      <c r="DN383" s="621" t="e">
        <f t="shared" si="863"/>
        <v>#DIV/0!</v>
      </c>
      <c r="DP383" s="621">
        <f t="shared" si="892"/>
        <v>-1.9758221055117702E-3</v>
      </c>
      <c r="DQ383" s="621">
        <f t="shared" si="893"/>
        <v>-1.7591106615629508E-3</v>
      </c>
      <c r="DR383" s="621">
        <f t="shared" si="894"/>
        <v>1.2565902188765663E-3</v>
      </c>
      <c r="DS383" s="621">
        <f t="shared" si="895"/>
        <v>-1.4561233041797894E-3</v>
      </c>
      <c r="DU383" s="621">
        <f t="shared" si="896"/>
        <v>0</v>
      </c>
      <c r="DV383" s="621">
        <f t="shared" si="897"/>
        <v>0</v>
      </c>
      <c r="DW383" s="621">
        <f t="shared" si="898"/>
        <v>0</v>
      </c>
      <c r="DX383" s="621">
        <f t="shared" si="899"/>
        <v>0</v>
      </c>
      <c r="EB383" s="621" t="e">
        <f t="shared" si="939"/>
        <v>#DIV/0!</v>
      </c>
      <c r="EC383" s="621">
        <f t="shared" si="873"/>
        <v>1</v>
      </c>
      <c r="ED383" s="621">
        <f t="shared" si="936"/>
        <v>1</v>
      </c>
      <c r="EE383" s="621"/>
      <c r="EF383" s="621" t="e">
        <f t="shared" si="940"/>
        <v>#DIV/0!</v>
      </c>
      <c r="EG383" s="621">
        <f t="shared" si="875"/>
        <v>1</v>
      </c>
      <c r="EH383" s="621">
        <f t="shared" si="937"/>
        <v>1</v>
      </c>
      <c r="EI383" s="621"/>
      <c r="EJ383" s="621" t="e">
        <f t="shared" si="941"/>
        <v>#DIV/0!</v>
      </c>
      <c r="EK383" s="621">
        <f t="shared" si="877"/>
        <v>1</v>
      </c>
      <c r="EL383" s="621">
        <f t="shared" si="938"/>
        <v>1</v>
      </c>
      <c r="EM383" s="621"/>
    </row>
    <row r="384" spans="1:161" hidden="1" x14ac:dyDescent="0.2">
      <c r="A384" s="615" t="s">
        <v>537</v>
      </c>
      <c r="B384" s="571">
        <f t="shared" si="862"/>
        <v>1999</v>
      </c>
      <c r="D384" s="428">
        <f>Conversion_factors!$O61*D223+D304</f>
        <v>674.92032448557052</v>
      </c>
      <c r="E384" s="428">
        <f>Conversion_factors!$O61*E223+E304</f>
        <v>872.49214795314992</v>
      </c>
      <c r="F384" s="428">
        <f>Conversion_factors!$O61*F223+F304</f>
        <v>90.191435161415313</v>
      </c>
      <c r="G384" s="428">
        <v>0</v>
      </c>
      <c r="H384" s="626">
        <f t="shared" si="900"/>
        <v>1637.6039076001357</v>
      </c>
      <c r="I384" s="621"/>
      <c r="J384" s="635">
        <f t="shared" si="943"/>
        <v>250552.64028000002</v>
      </c>
      <c r="K384" s="635">
        <f t="shared" si="943"/>
        <v>132152.3799</v>
      </c>
      <c r="L384" s="635">
        <f t="shared" si="943"/>
        <v>69785.5</v>
      </c>
      <c r="M384" s="635">
        <f t="shared" si="943"/>
        <v>0</v>
      </c>
      <c r="N384" s="635">
        <f t="shared" si="902"/>
        <v>452490.52017999999</v>
      </c>
      <c r="O384" s="636"/>
      <c r="R384" s="634">
        <f t="shared" si="944"/>
        <v>169243.32047609129</v>
      </c>
      <c r="S384" s="634">
        <f t="shared" si="944"/>
        <v>89266.301716474831</v>
      </c>
      <c r="T384" s="634">
        <f t="shared" si="944"/>
        <v>47138.715951607723</v>
      </c>
      <c r="U384" s="634">
        <f t="shared" si="944"/>
        <v>0</v>
      </c>
      <c r="V384" s="634">
        <f t="shared" si="944"/>
        <v>305648.33814417385</v>
      </c>
      <c r="X384" s="641">
        <f t="shared" si="904"/>
        <v>2.6937266505406887</v>
      </c>
      <c r="Y384" s="641">
        <f t="shared" si="905"/>
        <v>6.6021675024949733</v>
      </c>
      <c r="Z384" s="641">
        <f t="shared" si="906"/>
        <v>1.2924093853510445</v>
      </c>
      <c r="AA384" s="641" t="e">
        <f t="shared" si="907"/>
        <v>#DIV/0!</v>
      </c>
      <c r="AB384" s="641">
        <f t="shared" si="908"/>
        <v>3.6190899799374789</v>
      </c>
      <c r="AE384" s="641">
        <f t="shared" si="909"/>
        <v>3.9878697876346344E-3</v>
      </c>
      <c r="AF384" s="641">
        <f t="shared" si="910"/>
        <v>9.7740371358089363E-3</v>
      </c>
      <c r="AG384" s="641">
        <f t="shared" si="911"/>
        <v>1.9133197275463594E-3</v>
      </c>
      <c r="AH384" s="641" t="e">
        <f t="shared" si="912"/>
        <v>#DIV/0!</v>
      </c>
      <c r="AI384" s="641">
        <f t="shared" si="913"/>
        <v>5.3578040618289914E-3</v>
      </c>
      <c r="AK384" s="637">
        <f t="shared" si="942"/>
        <v>2.693726650540689E-3</v>
      </c>
      <c r="AL384" s="637">
        <f t="shared" si="942"/>
        <v>6.6021675024949735E-3</v>
      </c>
      <c r="AM384" s="637">
        <f t="shared" si="942"/>
        <v>1.2924093853510445E-3</v>
      </c>
      <c r="AN384" s="637"/>
      <c r="AO384" s="637" t="e">
        <f t="shared" si="915"/>
        <v>#DIV/0!</v>
      </c>
      <c r="AQ384" s="631">
        <f t="shared" si="945"/>
        <v>1.480428530799212</v>
      </c>
      <c r="AR384" s="631">
        <f t="shared" si="945"/>
        <v>1.480428530799212</v>
      </c>
      <c r="AS384" s="631">
        <f t="shared" si="945"/>
        <v>1.480428530799212</v>
      </c>
      <c r="AT384" s="631">
        <f t="shared" si="945"/>
        <v>0</v>
      </c>
      <c r="AU384" s="631" t="e">
        <f t="shared" si="917"/>
        <v>#DIV/0!</v>
      </c>
      <c r="AW384" s="572">
        <f t="shared" si="918"/>
        <v>675480.0918759302</v>
      </c>
      <c r="AX384" s="572">
        <f t="shared" si="919"/>
        <v>675480.0918759302</v>
      </c>
      <c r="AY384" s="572">
        <f t="shared" si="920"/>
        <v>675480.0918759302</v>
      </c>
      <c r="AZ384" s="572" t="e">
        <f t="shared" si="921"/>
        <v>#DIV/0!</v>
      </c>
      <c r="BA384" s="572">
        <f t="shared" si="922"/>
        <v>675480.0918759302</v>
      </c>
      <c r="BC384" s="621"/>
      <c r="BD384" s="638">
        <v>0.91300629228523722</v>
      </c>
      <c r="BE384" s="638">
        <v>0.88089916472742968</v>
      </c>
      <c r="BF384" s="638">
        <v>0.91109824786931448</v>
      </c>
      <c r="BG384" s="638">
        <v>0.86324538544731366</v>
      </c>
      <c r="BH384" s="629"/>
      <c r="BI384" s="638">
        <v>0.99123744549831672</v>
      </c>
      <c r="BJ384" s="638">
        <v>0.98910497996692015</v>
      </c>
      <c r="BK384" s="638">
        <v>1.0040406283485381</v>
      </c>
      <c r="BL384" s="638">
        <v>0.99665075900436617</v>
      </c>
      <c r="BN384" s="638">
        <v>1</v>
      </c>
      <c r="BO384" s="638">
        <v>1</v>
      </c>
      <c r="BP384" s="638">
        <v>1</v>
      </c>
      <c r="BQ384" s="638">
        <v>1</v>
      </c>
      <c r="BT384" s="630">
        <f t="shared" si="923"/>
        <v>0.93178466439012309</v>
      </c>
      <c r="BU384" s="630">
        <f t="shared" si="924"/>
        <v>0.93626475339420923</v>
      </c>
      <c r="BV384" s="630">
        <f t="shared" si="925"/>
        <v>1</v>
      </c>
      <c r="BW384" s="630">
        <f t="shared" si="926"/>
        <v>1</v>
      </c>
      <c r="BX384" s="630" t="e">
        <f>#REF!</f>
        <v>#REF!</v>
      </c>
      <c r="BY384" s="630" t="e">
        <f>#REF!</f>
        <v>#REF!</v>
      </c>
      <c r="BZ384" s="630">
        <f t="shared" si="927"/>
        <v>1</v>
      </c>
      <c r="CA384" s="630" t="e">
        <f t="shared" si="928"/>
        <v>#REF!</v>
      </c>
      <c r="CB384" s="630">
        <f t="shared" si="929"/>
        <v>0.87239713902172455</v>
      </c>
      <c r="CC384" s="630"/>
      <c r="CD384" s="630" t="e">
        <f t="shared" si="930"/>
        <v>#REF!</v>
      </c>
      <c r="CG384" s="575"/>
      <c r="CI384" s="621">
        <f t="shared" si="946"/>
        <v>0.41213893136994773</v>
      </c>
      <c r="CJ384" s="621">
        <f t="shared" si="947"/>
        <v>0.53278582440106881</v>
      </c>
      <c r="CK384" s="621">
        <f t="shared" si="948"/>
        <v>5.5075244228983571E-2</v>
      </c>
      <c r="CL384" s="621">
        <f t="shared" si="949"/>
        <v>0</v>
      </c>
      <c r="CN384" s="621">
        <f t="shared" si="885"/>
        <v>0.40679027490411246</v>
      </c>
      <c r="CO384" s="621">
        <f t="shared" si="885"/>
        <v>0.53317799398167409</v>
      </c>
      <c r="CP384" s="621">
        <f t="shared" si="885"/>
        <v>5.9872970774707386E-2</v>
      </c>
      <c r="CQ384" s="621" t="e">
        <f t="shared" si="885"/>
        <v>#DIV/0!</v>
      </c>
      <c r="CR384" s="621" t="e">
        <f t="shared" si="886"/>
        <v>#DIV/0!</v>
      </c>
      <c r="CS384" s="621"/>
      <c r="CT384" s="621" t="e">
        <f t="shared" si="887"/>
        <v>#DIV/0!</v>
      </c>
      <c r="CU384" s="621" t="e">
        <f t="shared" si="887"/>
        <v>#DIV/0!</v>
      </c>
      <c r="CV384" s="621" t="e">
        <f t="shared" si="887"/>
        <v>#DIV/0!</v>
      </c>
      <c r="CW384" s="621" t="e">
        <f t="shared" si="887"/>
        <v>#DIV/0!</v>
      </c>
      <c r="CZ384" s="621">
        <f t="shared" si="931"/>
        <v>-9.725469129511808E-3</v>
      </c>
      <c r="DA384" s="621">
        <f t="shared" si="932"/>
        <v>5.0516096882149211E-3</v>
      </c>
      <c r="DB384" s="621">
        <f t="shared" si="933"/>
        <v>-1.3372035239755432E-2</v>
      </c>
      <c r="DC384" s="621">
        <f t="shared" si="934"/>
        <v>1.1680250124177371E-2</v>
      </c>
      <c r="DE384" s="621">
        <f t="shared" si="950"/>
        <v>0.55371909267918051</v>
      </c>
      <c r="DF384" s="621">
        <f t="shared" si="951"/>
        <v>0.29205557687137845</v>
      </c>
      <c r="DG384" s="621">
        <f t="shared" si="952"/>
        <v>0.15422533044944112</v>
      </c>
      <c r="DH384" s="621">
        <f t="shared" si="953"/>
        <v>0</v>
      </c>
      <c r="DI384" s="621"/>
      <c r="DK384" s="621">
        <f t="shared" si="863"/>
        <v>3.0625713966290258E-2</v>
      </c>
      <c r="DL384" s="621">
        <f t="shared" si="863"/>
        <v>2.7594426451113714E-2</v>
      </c>
      <c r="DM384" s="621">
        <f t="shared" si="863"/>
        <v>-0.14827395327160789</v>
      </c>
      <c r="DN384" s="621" t="e">
        <f t="shared" si="863"/>
        <v>#DIV/0!</v>
      </c>
      <c r="DP384" s="621">
        <f t="shared" si="892"/>
        <v>-2.0260719045511045E-3</v>
      </c>
      <c r="DQ384" s="621">
        <f t="shared" si="893"/>
        <v>-1.7751899810527563E-3</v>
      </c>
      <c r="DR384" s="621">
        <f t="shared" si="894"/>
        <v>1.2011571472573105E-3</v>
      </c>
      <c r="DS384" s="621">
        <f t="shared" si="895"/>
        <v>-1.5250211427970293E-3</v>
      </c>
      <c r="DU384" s="621">
        <f t="shared" si="896"/>
        <v>0</v>
      </c>
      <c r="DV384" s="621">
        <f t="shared" si="897"/>
        <v>0</v>
      </c>
      <c r="DW384" s="621">
        <f t="shared" si="898"/>
        <v>0</v>
      </c>
      <c r="DX384" s="621">
        <f t="shared" si="899"/>
        <v>0</v>
      </c>
      <c r="EB384" s="621" t="e">
        <f t="shared" si="939"/>
        <v>#DIV/0!</v>
      </c>
      <c r="EC384" s="621">
        <f t="shared" si="873"/>
        <v>1</v>
      </c>
      <c r="ED384" s="621">
        <f t="shared" si="936"/>
        <v>1</v>
      </c>
      <c r="EE384" s="621"/>
      <c r="EF384" s="621" t="e">
        <f t="shared" si="940"/>
        <v>#DIV/0!</v>
      </c>
      <c r="EG384" s="621">
        <f t="shared" si="875"/>
        <v>1</v>
      </c>
      <c r="EH384" s="621">
        <f t="shared" si="937"/>
        <v>1</v>
      </c>
      <c r="EI384" s="621"/>
      <c r="EJ384" s="621" t="e">
        <f t="shared" si="941"/>
        <v>#DIV/0!</v>
      </c>
      <c r="EK384" s="621">
        <f t="shared" si="877"/>
        <v>1</v>
      </c>
      <c r="EL384" s="621">
        <f t="shared" si="938"/>
        <v>1</v>
      </c>
      <c r="EM384" s="621"/>
    </row>
    <row r="385" spans="1:143" hidden="1" x14ac:dyDescent="0.2">
      <c r="A385" s="615" t="s">
        <v>537</v>
      </c>
      <c r="B385" s="571">
        <f t="shared" si="862"/>
        <v>2000</v>
      </c>
      <c r="D385" s="428">
        <f>Conversion_factors!$O62*D224+D305</f>
        <v>699.35486617882975</v>
      </c>
      <c r="E385" s="428">
        <f>Conversion_factors!$O62*E224+E305</f>
        <v>848.02754241264233</v>
      </c>
      <c r="F385" s="428">
        <f>Conversion_factors!$O62*F224+F305</f>
        <v>103.65316146719326</v>
      </c>
      <c r="G385" s="428">
        <v>0</v>
      </c>
      <c r="H385" s="626">
        <f t="shared" si="900"/>
        <v>1651.0355700586654</v>
      </c>
      <c r="I385" s="621"/>
      <c r="J385" s="635">
        <f t="shared" si="943"/>
        <v>260598.10067999997</v>
      </c>
      <c r="K385" s="635">
        <f t="shared" si="943"/>
        <v>134013.62834999998</v>
      </c>
      <c r="L385" s="635">
        <f t="shared" si="943"/>
        <v>81237.5</v>
      </c>
      <c r="M385" s="635">
        <f t="shared" si="943"/>
        <v>0</v>
      </c>
      <c r="N385" s="635">
        <f t="shared" si="902"/>
        <v>475849.22902999993</v>
      </c>
      <c r="O385" s="636"/>
      <c r="R385" s="634">
        <f t="shared" ref="R385:V394" si="954">R66</f>
        <v>148574.66597488604</v>
      </c>
      <c r="S385" s="634">
        <f t="shared" si="954"/>
        <v>76405.123507148688</v>
      </c>
      <c r="T385" s="634">
        <f t="shared" si="954"/>
        <v>46315.895609522857</v>
      </c>
      <c r="U385" s="634">
        <f t="shared" si="954"/>
        <v>0</v>
      </c>
      <c r="V385" s="634">
        <f t="shared" si="954"/>
        <v>271295.68509155762</v>
      </c>
      <c r="X385" s="641">
        <f t="shared" si="904"/>
        <v>2.6836529673621792</v>
      </c>
      <c r="Y385" s="641">
        <f t="shared" si="905"/>
        <v>6.3279201738935864</v>
      </c>
      <c r="Z385" s="641">
        <f t="shared" si="906"/>
        <v>1.2759275145984708</v>
      </c>
      <c r="AA385" s="641" t="e">
        <f t="shared" si="907"/>
        <v>#DIV/0!</v>
      </c>
      <c r="AB385" s="641">
        <f t="shared" si="908"/>
        <v>3.4696611223354021</v>
      </c>
      <c r="AE385" s="641">
        <f t="shared" si="909"/>
        <v>4.7070936460799013E-3</v>
      </c>
      <c r="AF385" s="641">
        <f t="shared" si="910"/>
        <v>1.1099092619532227E-2</v>
      </c>
      <c r="AG385" s="641">
        <f t="shared" si="911"/>
        <v>2.2379608577812208E-3</v>
      </c>
      <c r="AH385" s="641" t="e">
        <f t="shared" si="912"/>
        <v>#DIV/0!</v>
      </c>
      <c r="AI385" s="641">
        <f t="shared" si="913"/>
        <v>6.0857420917014189E-3</v>
      </c>
      <c r="AK385" s="637">
        <f t="shared" si="942"/>
        <v>2.683652967362179E-3</v>
      </c>
      <c r="AL385" s="637">
        <f t="shared" si="942"/>
        <v>6.3279201738935852E-3</v>
      </c>
      <c r="AM385" s="637">
        <f t="shared" si="942"/>
        <v>1.2759275145984704E-3</v>
      </c>
      <c r="AN385" s="637"/>
      <c r="AO385" s="637" t="e">
        <f t="shared" si="915"/>
        <v>#DIV/0!</v>
      </c>
      <c r="AQ385" s="631">
        <f t="shared" si="945"/>
        <v>1.7539874578890156</v>
      </c>
      <c r="AR385" s="631">
        <f t="shared" si="945"/>
        <v>1.7539874578890156</v>
      </c>
      <c r="AS385" s="631">
        <f t="shared" si="945"/>
        <v>1.7539874578890153</v>
      </c>
      <c r="AT385" s="631">
        <f t="shared" si="945"/>
        <v>0</v>
      </c>
      <c r="AU385" s="631" t="e">
        <f t="shared" si="917"/>
        <v>#DIV/0!</v>
      </c>
      <c r="AW385" s="572">
        <f t="shared" si="918"/>
        <v>570129.50434864266</v>
      </c>
      <c r="AX385" s="572">
        <f t="shared" si="919"/>
        <v>570129.50434864266</v>
      </c>
      <c r="AY385" s="572">
        <f t="shared" si="920"/>
        <v>570129.50434864266</v>
      </c>
      <c r="AZ385" s="572" t="e">
        <f t="shared" si="921"/>
        <v>#DIV/0!</v>
      </c>
      <c r="BA385" s="572">
        <f t="shared" si="922"/>
        <v>570129.50434864277</v>
      </c>
      <c r="BC385" s="621"/>
      <c r="BD385" s="638">
        <v>0.9331284141345354</v>
      </c>
      <c r="BE385" s="638">
        <v>0.88024712538169014</v>
      </c>
      <c r="BF385" s="638">
        <v>0.92605832181763714</v>
      </c>
      <c r="BG385" s="638">
        <v>0.84352232879166933</v>
      </c>
      <c r="BH385" s="629"/>
      <c r="BI385" s="638">
        <v>0.99064186606010529</v>
      </c>
      <c r="BJ385" s="638">
        <v>0.98908052839707927</v>
      </c>
      <c r="BK385" s="638">
        <v>1.0039453671658547</v>
      </c>
      <c r="BL385" s="638">
        <v>0.99708719046445093</v>
      </c>
      <c r="BN385" s="638">
        <v>1</v>
      </c>
      <c r="BO385" s="638">
        <v>1</v>
      </c>
      <c r="BP385" s="638">
        <v>1</v>
      </c>
      <c r="BQ385" s="638">
        <v>1</v>
      </c>
      <c r="BT385" s="630">
        <f t="shared" si="923"/>
        <v>0.97988575317696791</v>
      </c>
      <c r="BU385" s="630">
        <f t="shared" si="924"/>
        <v>0.89760725294841937</v>
      </c>
      <c r="BV385" s="630">
        <f t="shared" si="925"/>
        <v>1</v>
      </c>
      <c r="BW385" s="630">
        <f t="shared" si="926"/>
        <v>1</v>
      </c>
      <c r="BX385" s="630" t="e">
        <f>#REF!</f>
        <v>#REF!</v>
      </c>
      <c r="BY385" s="630" t="e">
        <f>#REF!</f>
        <v>#REF!</v>
      </c>
      <c r="BZ385" s="630">
        <f t="shared" si="927"/>
        <v>1</v>
      </c>
      <c r="CA385" s="630" t="e">
        <f t="shared" si="928"/>
        <v>#REF!</v>
      </c>
      <c r="CB385" s="630">
        <f t="shared" si="929"/>
        <v>0.8795525591124711</v>
      </c>
      <c r="CC385" s="630"/>
      <c r="CD385" s="630" t="e">
        <f t="shared" si="930"/>
        <v>#REF!</v>
      </c>
      <c r="CG385" s="575"/>
      <c r="CI385" s="621">
        <f t="shared" si="946"/>
        <v>0.42358558401862895</v>
      </c>
      <c r="CJ385" s="621">
        <f t="shared" si="947"/>
        <v>0.513633720430693</v>
      </c>
      <c r="CK385" s="621">
        <f t="shared" si="948"/>
        <v>6.2780695550678056E-2</v>
      </c>
      <c r="CL385" s="621">
        <f t="shared" si="949"/>
        <v>0</v>
      </c>
      <c r="CN385" s="621">
        <f t="shared" si="885"/>
        <v>0.41783612619404681</v>
      </c>
      <c r="CO385" s="621">
        <f t="shared" si="885"/>
        <v>0.52315134526779805</v>
      </c>
      <c r="CP385" s="621">
        <f t="shared" si="885"/>
        <v>5.8843909904121472E-2</v>
      </c>
      <c r="CQ385" s="621" t="e">
        <f t="shared" si="885"/>
        <v>#DIV/0!</v>
      </c>
      <c r="CR385" s="621" t="e">
        <f t="shared" si="886"/>
        <v>#DIV/0!</v>
      </c>
      <c r="CS385" s="621"/>
      <c r="CT385" s="621" t="e">
        <f t="shared" si="887"/>
        <v>#DIV/0!</v>
      </c>
      <c r="CU385" s="621" t="e">
        <f t="shared" si="887"/>
        <v>#DIV/0!</v>
      </c>
      <c r="CV385" s="621" t="e">
        <f t="shared" si="887"/>
        <v>#DIV/0!</v>
      </c>
      <c r="CW385" s="621" t="e">
        <f t="shared" si="887"/>
        <v>#DIV/0!</v>
      </c>
      <c r="CZ385" s="621">
        <f t="shared" si="931"/>
        <v>2.1800054654847661E-2</v>
      </c>
      <c r="DA385" s="621">
        <f t="shared" si="932"/>
        <v>-7.4047156581390325E-4</v>
      </c>
      <c r="DB385" s="621">
        <f t="shared" si="933"/>
        <v>1.6286477563062989E-2</v>
      </c>
      <c r="DC385" s="621">
        <f t="shared" si="934"/>
        <v>-2.3112617465930036E-2</v>
      </c>
      <c r="DE385" s="621">
        <f t="shared" si="950"/>
        <v>0.54764846674485324</v>
      </c>
      <c r="DF385" s="621">
        <f t="shared" si="951"/>
        <v>0.28163044127061326</v>
      </c>
      <c r="DG385" s="621">
        <f t="shared" si="952"/>
        <v>0.17072109198453356</v>
      </c>
      <c r="DH385" s="621">
        <f t="shared" si="953"/>
        <v>0</v>
      </c>
      <c r="DI385" s="621"/>
      <c r="DK385" s="621">
        <f t="shared" si="863"/>
        <v>-1.1023908159955008E-2</v>
      </c>
      <c r="DL385" s="621">
        <f t="shared" si="863"/>
        <v>-3.6348396364373856E-2</v>
      </c>
      <c r="DM385" s="621">
        <f t="shared" si="863"/>
        <v>0.10161646614249364</v>
      </c>
      <c r="DN385" s="621" t="e">
        <f t="shared" si="863"/>
        <v>#DIV/0!</v>
      </c>
      <c r="DP385" s="621">
        <f t="shared" si="892"/>
        <v>-6.0102494906371653E-4</v>
      </c>
      <c r="DQ385" s="621">
        <f t="shared" si="893"/>
        <v>-2.4721210158199768E-5</v>
      </c>
      <c r="DR385" s="621">
        <f t="shared" si="894"/>
        <v>-9.4882317872471025E-5</v>
      </c>
      <c r="DS385" s="621">
        <f t="shared" si="895"/>
        <v>4.3780223692083424E-4</v>
      </c>
      <c r="DU385" s="621">
        <f t="shared" si="896"/>
        <v>0</v>
      </c>
      <c r="DV385" s="621">
        <f t="shared" si="897"/>
        <v>0</v>
      </c>
      <c r="DW385" s="621">
        <f t="shared" si="898"/>
        <v>0</v>
      </c>
      <c r="DX385" s="621">
        <f t="shared" si="899"/>
        <v>0</v>
      </c>
      <c r="EB385" s="621" t="e">
        <f t="shared" si="939"/>
        <v>#DIV/0!</v>
      </c>
      <c r="EC385" s="621">
        <f t="shared" si="873"/>
        <v>1</v>
      </c>
      <c r="ED385" s="621">
        <f t="shared" si="936"/>
        <v>1</v>
      </c>
      <c r="EE385" s="621"/>
      <c r="EF385" s="621" t="e">
        <f t="shared" si="940"/>
        <v>#DIV/0!</v>
      </c>
      <c r="EG385" s="621">
        <f t="shared" si="875"/>
        <v>1</v>
      </c>
      <c r="EH385" s="621">
        <f t="shared" si="937"/>
        <v>1</v>
      </c>
      <c r="EI385" s="621"/>
      <c r="EJ385" s="621" t="e">
        <f t="shared" si="941"/>
        <v>#DIV/0!</v>
      </c>
      <c r="EK385" s="621">
        <f t="shared" si="877"/>
        <v>1</v>
      </c>
      <c r="EL385" s="621">
        <f t="shared" si="938"/>
        <v>1</v>
      </c>
      <c r="EM385" s="621"/>
    </row>
    <row r="386" spans="1:143" hidden="1" x14ac:dyDescent="0.2">
      <c r="A386" s="615" t="s">
        <v>537</v>
      </c>
      <c r="B386" s="571">
        <f t="shared" si="862"/>
        <v>2001</v>
      </c>
      <c r="D386" s="428">
        <f>Conversion_factors!$O63*D225+D306</f>
        <v>719.31444501587009</v>
      </c>
      <c r="E386" s="428">
        <f>Conversion_factors!$O63*E225+E306</f>
        <v>812.69248502661799</v>
      </c>
      <c r="F386" s="428">
        <f>Conversion_factors!$O63*F225+F306</f>
        <v>116.24213441774563</v>
      </c>
      <c r="G386" s="428">
        <v>0</v>
      </c>
      <c r="H386" s="626">
        <f t="shared" si="900"/>
        <v>1648.2490644602335</v>
      </c>
      <c r="I386" s="621"/>
      <c r="J386" s="635">
        <f t="shared" si="943"/>
        <v>270494.87375999999</v>
      </c>
      <c r="K386" s="635">
        <f t="shared" si="943"/>
        <v>132722.09894999999</v>
      </c>
      <c r="L386" s="635">
        <f t="shared" si="943"/>
        <v>92480.6</v>
      </c>
      <c r="M386" s="635">
        <f t="shared" si="943"/>
        <v>0</v>
      </c>
      <c r="N386" s="635">
        <f t="shared" si="902"/>
        <v>495697.57270999998</v>
      </c>
      <c r="O386" s="636"/>
      <c r="R386" s="634">
        <f t="shared" si="954"/>
        <v>167719.80160860714</v>
      </c>
      <c r="S386" s="634">
        <f t="shared" si="954"/>
        <v>82294.070107674212</v>
      </c>
      <c r="T386" s="634">
        <f t="shared" si="954"/>
        <v>57342.409743436147</v>
      </c>
      <c r="U386" s="634">
        <f t="shared" si="954"/>
        <v>0</v>
      </c>
      <c r="V386" s="634">
        <f t="shared" si="954"/>
        <v>307356.28145971749</v>
      </c>
      <c r="X386" s="641">
        <f t="shared" si="904"/>
        <v>2.6592535193627769</v>
      </c>
      <c r="Y386" s="641">
        <f t="shared" si="905"/>
        <v>6.1232642601047269</v>
      </c>
      <c r="Z386" s="641">
        <f t="shared" si="906"/>
        <v>1.2569353401442642</v>
      </c>
      <c r="AA386" s="641" t="e">
        <f t="shared" si="907"/>
        <v>#DIV/0!</v>
      </c>
      <c r="AB386" s="641">
        <f t="shared" si="908"/>
        <v>3.3251102188158494</v>
      </c>
      <c r="AE386" s="641">
        <f t="shared" si="909"/>
        <v>4.2887866436574409E-3</v>
      </c>
      <c r="AF386" s="641">
        <f t="shared" si="910"/>
        <v>9.8754683534704839E-3</v>
      </c>
      <c r="AG386" s="641">
        <f t="shared" si="911"/>
        <v>2.0271581703287522E-3</v>
      </c>
      <c r="AH386" s="641" t="e">
        <f t="shared" si="912"/>
        <v>#DIV/0!</v>
      </c>
      <c r="AI386" s="641">
        <f t="shared" si="913"/>
        <v>5.362665947909886E-3</v>
      </c>
      <c r="AK386" s="637">
        <f t="shared" si="942"/>
        <v>2.6592535193627771E-3</v>
      </c>
      <c r="AL386" s="637">
        <f t="shared" si="942"/>
        <v>6.1232642601047266E-3</v>
      </c>
      <c r="AM386" s="637">
        <f t="shared" si="942"/>
        <v>1.2569353401442641E-3</v>
      </c>
      <c r="AN386" s="637"/>
      <c r="AO386" s="637" t="e">
        <f t="shared" si="915"/>
        <v>#DIV/0!</v>
      </c>
      <c r="AQ386" s="631">
        <f t="shared" si="945"/>
        <v>1.6127784028222854</v>
      </c>
      <c r="AR386" s="631">
        <f t="shared" si="945"/>
        <v>1.6127784028222854</v>
      </c>
      <c r="AS386" s="631">
        <f t="shared" si="945"/>
        <v>1.6127784028222854</v>
      </c>
      <c r="AT386" s="631">
        <f t="shared" si="945"/>
        <v>0</v>
      </c>
      <c r="AU386" s="631" t="e">
        <f t="shared" si="917"/>
        <v>#DIV/0!</v>
      </c>
      <c r="AW386" s="572">
        <f t="shared" si="918"/>
        <v>620047.98566873639</v>
      </c>
      <c r="AX386" s="572">
        <f t="shared" si="919"/>
        <v>620047.98566873639</v>
      </c>
      <c r="AY386" s="572">
        <f t="shared" si="920"/>
        <v>620047.98566873639</v>
      </c>
      <c r="AZ386" s="572" t="e">
        <f t="shared" si="921"/>
        <v>#DIV/0!</v>
      </c>
      <c r="BA386" s="572">
        <f t="shared" si="922"/>
        <v>620047.98566873639</v>
      </c>
      <c r="BC386" s="621"/>
      <c r="BD386" s="638">
        <v>0.9344191558816336</v>
      </c>
      <c r="BE386" s="638">
        <v>0.88213479079612922</v>
      </c>
      <c r="BF386" s="638">
        <v>0.91133597197885841</v>
      </c>
      <c r="BG386" s="638">
        <v>0.8146562237905377</v>
      </c>
      <c r="BH386" s="629"/>
      <c r="BI386" s="638">
        <v>0.98996212012131246</v>
      </c>
      <c r="BJ386" s="638">
        <v>0.98894416386652395</v>
      </c>
      <c r="BK386" s="638">
        <v>1.0036307821496904</v>
      </c>
      <c r="BL386" s="638">
        <v>0.99731228564076746</v>
      </c>
      <c r="BN386" s="638">
        <v>1</v>
      </c>
      <c r="BO386" s="638">
        <v>1</v>
      </c>
      <c r="BP386" s="638">
        <v>1</v>
      </c>
      <c r="BQ386" s="638">
        <v>1</v>
      </c>
      <c r="BT386" s="630">
        <f t="shared" si="923"/>
        <v>1.0207581724427055</v>
      </c>
      <c r="BU386" s="630">
        <f t="shared" si="924"/>
        <v>0.86021168754747779</v>
      </c>
      <c r="BV386" s="630">
        <f t="shared" si="925"/>
        <v>1</v>
      </c>
      <c r="BW386" s="630">
        <f t="shared" si="926"/>
        <v>1</v>
      </c>
      <c r="BX386" s="630" t="e">
        <f>#REF!</f>
        <v>#REF!</v>
      </c>
      <c r="BY386" s="630" t="e">
        <f>#REF!</f>
        <v>#REF!</v>
      </c>
      <c r="BZ386" s="630">
        <f t="shared" si="927"/>
        <v>1</v>
      </c>
      <c r="CA386" s="630" t="e">
        <f t="shared" si="928"/>
        <v>#REF!</v>
      </c>
      <c r="CB386" s="630">
        <f t="shared" si="929"/>
        <v>0.878068110094819</v>
      </c>
      <c r="CC386" s="630"/>
      <c r="CD386" s="630" t="e">
        <f t="shared" si="930"/>
        <v>#REF!</v>
      </c>
      <c r="CG386" s="575"/>
      <c r="CI386" s="621">
        <f t="shared" si="946"/>
        <v>0.43641125636035488</v>
      </c>
      <c r="CJ386" s="621">
        <f t="shared" si="947"/>
        <v>0.493064126381141</v>
      </c>
      <c r="CK386" s="621">
        <f t="shared" si="948"/>
        <v>7.052461725850423E-2</v>
      </c>
      <c r="CL386" s="621">
        <f t="shared" si="949"/>
        <v>0</v>
      </c>
      <c r="CN386" s="621">
        <f t="shared" si="885"/>
        <v>0.42996653874897195</v>
      </c>
      <c r="CO386" s="621">
        <f t="shared" si="885"/>
        <v>0.50327886674878219</v>
      </c>
      <c r="CP386" s="621">
        <f t="shared" si="885"/>
        <v>6.6577612652981052E-2</v>
      </c>
      <c r="CQ386" s="621" t="e">
        <f t="shared" si="885"/>
        <v>#DIV/0!</v>
      </c>
      <c r="CR386" s="621" t="e">
        <f t="shared" si="886"/>
        <v>#DIV/0!</v>
      </c>
      <c r="CS386" s="621"/>
      <c r="CT386" s="621" t="e">
        <f t="shared" si="887"/>
        <v>#DIV/0!</v>
      </c>
      <c r="CU386" s="621" t="e">
        <f t="shared" si="887"/>
        <v>#DIV/0!</v>
      </c>
      <c r="CV386" s="621" t="e">
        <f t="shared" si="887"/>
        <v>#DIV/0!</v>
      </c>
      <c r="CW386" s="621" t="e">
        <f t="shared" si="887"/>
        <v>#DIV/0!</v>
      </c>
      <c r="CZ386" s="621">
        <f t="shared" si="931"/>
        <v>1.3822854885637641E-3</v>
      </c>
      <c r="DA386" s="621">
        <f t="shared" si="932"/>
        <v>2.1421760164161922E-3</v>
      </c>
      <c r="DB386" s="621">
        <f t="shared" si="933"/>
        <v>-1.6025591207546552E-2</v>
      </c>
      <c r="DC386" s="621">
        <f t="shared" si="934"/>
        <v>-3.4820160278684273E-2</v>
      </c>
      <c r="DE386" s="621">
        <f t="shared" si="950"/>
        <v>0.54568529008764932</v>
      </c>
      <c r="DF386" s="621">
        <f t="shared" si="951"/>
        <v>0.26774813163680133</v>
      </c>
      <c r="DG386" s="621">
        <f t="shared" si="952"/>
        <v>0.18656657827554932</v>
      </c>
      <c r="DH386" s="621">
        <f t="shared" si="953"/>
        <v>0</v>
      </c>
      <c r="DI386" s="621"/>
      <c r="DK386" s="621">
        <f t="shared" si="863"/>
        <v>-3.5911792804139051E-3</v>
      </c>
      <c r="DL386" s="621">
        <f t="shared" si="863"/>
        <v>-5.0548988254716411E-2</v>
      </c>
      <c r="DM386" s="621">
        <f t="shared" si="863"/>
        <v>8.8756979570435324E-2</v>
      </c>
      <c r="DN386" s="621" t="e">
        <f t="shared" si="863"/>
        <v>#DIV/0!</v>
      </c>
      <c r="DP386" s="621">
        <f t="shared" si="892"/>
        <v>-6.8640270364377304E-4</v>
      </c>
      <c r="DQ386" s="621">
        <f t="shared" si="893"/>
        <v>-1.3787950302612137E-4</v>
      </c>
      <c r="DR386" s="621">
        <f t="shared" si="894"/>
        <v>-3.1339784430731165E-4</v>
      </c>
      <c r="DS386" s="621">
        <f t="shared" si="895"/>
        <v>2.2572727276464827E-4</v>
      </c>
      <c r="DU386" s="621">
        <f t="shared" si="896"/>
        <v>0</v>
      </c>
      <c r="DV386" s="621">
        <f t="shared" si="897"/>
        <v>0</v>
      </c>
      <c r="DW386" s="621">
        <f t="shared" si="898"/>
        <v>0</v>
      </c>
      <c r="DX386" s="621">
        <f t="shared" si="899"/>
        <v>0</v>
      </c>
      <c r="EB386" s="621" t="e">
        <f t="shared" si="939"/>
        <v>#DIV/0!</v>
      </c>
      <c r="EC386" s="621">
        <f t="shared" si="873"/>
        <v>1</v>
      </c>
      <c r="ED386" s="621">
        <f t="shared" si="936"/>
        <v>1</v>
      </c>
      <c r="EE386" s="621"/>
      <c r="EF386" s="621" t="e">
        <f t="shared" si="940"/>
        <v>#DIV/0!</v>
      </c>
      <c r="EG386" s="621">
        <f t="shared" si="875"/>
        <v>1</v>
      </c>
      <c r="EH386" s="621">
        <f t="shared" si="937"/>
        <v>1</v>
      </c>
      <c r="EI386" s="621"/>
      <c r="EJ386" s="621" t="e">
        <f t="shared" si="941"/>
        <v>#DIV/0!</v>
      </c>
      <c r="EK386" s="621">
        <f t="shared" si="877"/>
        <v>1</v>
      </c>
      <c r="EL386" s="621">
        <f t="shared" si="938"/>
        <v>1</v>
      </c>
      <c r="EM386" s="621"/>
    </row>
    <row r="387" spans="1:143" hidden="1" x14ac:dyDescent="0.2">
      <c r="A387" s="615" t="s">
        <v>537</v>
      </c>
      <c r="B387" s="571">
        <f t="shared" si="862"/>
        <v>2002</v>
      </c>
      <c r="D387" s="428">
        <f>Conversion_factors!$O64*D226+D307</f>
        <v>673.3642191857416</v>
      </c>
      <c r="E387" s="428">
        <f>Conversion_factors!$O64*E226+E307</f>
        <v>747.61814369110766</v>
      </c>
      <c r="F387" s="428">
        <f>Conversion_factors!$O64*F226+F307</f>
        <v>85.255255720226799</v>
      </c>
      <c r="G387" s="428">
        <v>0</v>
      </c>
      <c r="H387" s="626">
        <f t="shared" si="900"/>
        <v>1506.2376185970761</v>
      </c>
      <c r="I387" s="621"/>
      <c r="J387" s="635">
        <f t="shared" si="943"/>
        <v>253624.30272000004</v>
      </c>
      <c r="K387" s="635">
        <f t="shared" si="943"/>
        <v>126496.32885000001</v>
      </c>
      <c r="L387" s="635">
        <f t="shared" si="943"/>
        <v>68678</v>
      </c>
      <c r="M387" s="635">
        <f t="shared" si="943"/>
        <v>0</v>
      </c>
      <c r="N387" s="635">
        <f t="shared" si="902"/>
        <v>448798.63157000003</v>
      </c>
      <c r="O387" s="636"/>
      <c r="R387" s="634">
        <f t="shared" si="954"/>
        <v>173728.91020654427</v>
      </c>
      <c r="S387" s="634">
        <f t="shared" si="954"/>
        <v>86648.121337570003</v>
      </c>
      <c r="T387" s="634">
        <f t="shared" si="954"/>
        <v>47043.4180289781</v>
      </c>
      <c r="U387" s="634">
        <f t="shared" si="954"/>
        <v>0</v>
      </c>
      <c r="V387" s="634">
        <f t="shared" si="954"/>
        <v>307420.4495730924</v>
      </c>
      <c r="X387" s="641">
        <f t="shared" si="904"/>
        <v>2.6549672565453335</v>
      </c>
      <c r="Y387" s="641">
        <f t="shared" si="905"/>
        <v>5.9101963708182961</v>
      </c>
      <c r="Z387" s="641">
        <f t="shared" si="906"/>
        <v>1.2413765065993012</v>
      </c>
      <c r="AA387" s="641" t="e">
        <f t="shared" si="907"/>
        <v>#DIV/0!</v>
      </c>
      <c r="AB387" s="641">
        <f t="shared" si="908"/>
        <v>3.3561546596697793</v>
      </c>
      <c r="AE387" s="641">
        <f t="shared" si="909"/>
        <v>3.8759479834714139E-3</v>
      </c>
      <c r="AF387" s="641">
        <f t="shared" si="910"/>
        <v>8.628209500105408E-3</v>
      </c>
      <c r="AG387" s="641">
        <f t="shared" si="911"/>
        <v>1.8122674604066978E-3</v>
      </c>
      <c r="AH387" s="641" t="e">
        <f t="shared" si="912"/>
        <v>#DIV/0!</v>
      </c>
      <c r="AI387" s="641">
        <f t="shared" si="913"/>
        <v>4.8996012486767007E-3</v>
      </c>
      <c r="AK387" s="637">
        <f t="shared" si="942"/>
        <v>2.654967256545333E-3</v>
      </c>
      <c r="AL387" s="637">
        <f t="shared" si="942"/>
        <v>5.9101963708182948E-3</v>
      </c>
      <c r="AM387" s="637">
        <f t="shared" si="942"/>
        <v>1.2413765065993011E-3</v>
      </c>
      <c r="AN387" s="637"/>
      <c r="AO387" s="637" t="e">
        <f t="shared" si="915"/>
        <v>#DIV/0!</v>
      </c>
      <c r="AQ387" s="631">
        <f t="shared" si="945"/>
        <v>1.4598854181406484</v>
      </c>
      <c r="AR387" s="631">
        <f t="shared" si="945"/>
        <v>1.4598854181406482</v>
      </c>
      <c r="AS387" s="631">
        <f t="shared" si="945"/>
        <v>1.4598854181406482</v>
      </c>
      <c r="AT387" s="631">
        <f t="shared" si="945"/>
        <v>0</v>
      </c>
      <c r="AU387" s="631" t="e">
        <f t="shared" si="917"/>
        <v>#DIV/0!</v>
      </c>
      <c r="AW387" s="572">
        <f t="shared" si="918"/>
        <v>684985.26498992543</v>
      </c>
      <c r="AX387" s="572">
        <f t="shared" si="919"/>
        <v>684985.26498992543</v>
      </c>
      <c r="AY387" s="572">
        <f t="shared" si="920"/>
        <v>684985.26498992543</v>
      </c>
      <c r="AZ387" s="572" t="e">
        <f t="shared" si="921"/>
        <v>#DIV/0!</v>
      </c>
      <c r="BA387" s="572">
        <f t="shared" si="922"/>
        <v>684985.26498992555</v>
      </c>
      <c r="BC387" s="621"/>
      <c r="BD387" s="638">
        <v>0.91794164897482944</v>
      </c>
      <c r="BE387" s="638">
        <v>0.8893248898713888</v>
      </c>
      <c r="BF387" s="638">
        <v>0.8981949494544258</v>
      </c>
      <c r="BG387" s="638">
        <v>0.80430133625566003</v>
      </c>
      <c r="BH387" s="629"/>
      <c r="BI387" s="638">
        <v>0.99017799587654487</v>
      </c>
      <c r="BJ387" s="638">
        <v>0.98735163974492379</v>
      </c>
      <c r="BK387" s="638">
        <v>1.0030656433555198</v>
      </c>
      <c r="BL387" s="638">
        <v>0.99568608867307373</v>
      </c>
      <c r="BN387" s="638">
        <v>1</v>
      </c>
      <c r="BO387" s="638">
        <v>1</v>
      </c>
      <c r="BP387" s="638">
        <v>1</v>
      </c>
      <c r="BQ387" s="638">
        <v>1</v>
      </c>
      <c r="BT387" s="630">
        <f t="shared" si="923"/>
        <v>0.92418219530841483</v>
      </c>
      <c r="BU387" s="630">
        <f t="shared" si="924"/>
        <v>0.86824293737035951</v>
      </c>
      <c r="BV387" s="630">
        <f t="shared" si="925"/>
        <v>1</v>
      </c>
      <c r="BW387" s="630">
        <f t="shared" si="926"/>
        <v>1</v>
      </c>
      <c r="BX387" s="630" t="e">
        <f>#REF!</f>
        <v>#REF!</v>
      </c>
      <c r="BY387" s="630" t="e">
        <f>#REF!</f>
        <v>#REF!</v>
      </c>
      <c r="BZ387" s="630">
        <f t="shared" si="927"/>
        <v>1</v>
      </c>
      <c r="CA387" s="630" t="e">
        <f t="shared" si="928"/>
        <v>#REF!</v>
      </c>
      <c r="CB387" s="630">
        <f t="shared" si="929"/>
        <v>0.80241466391996541</v>
      </c>
      <c r="CC387" s="630"/>
      <c r="CD387" s="630" t="e">
        <f t="shared" si="930"/>
        <v>#REF!</v>
      </c>
      <c r="CG387" s="575"/>
      <c r="CI387" s="621">
        <f t="shared" si="946"/>
        <v>0.44705045928471721</v>
      </c>
      <c r="CJ387" s="621">
        <f t="shared" si="947"/>
        <v>0.49634807580190848</v>
      </c>
      <c r="CK387" s="621">
        <f t="shared" si="948"/>
        <v>5.6601464913374255E-2</v>
      </c>
      <c r="CL387" s="621">
        <f t="shared" si="949"/>
        <v>0</v>
      </c>
      <c r="CN387" s="621">
        <f t="shared" si="885"/>
        <v>0.44170950299852785</v>
      </c>
      <c r="CO387" s="621">
        <f t="shared" si="885"/>
        <v>0.49470428446486958</v>
      </c>
      <c r="CP387" s="621">
        <f t="shared" si="885"/>
        <v>6.3308073501271239E-2</v>
      </c>
      <c r="CQ387" s="621" t="e">
        <f t="shared" si="885"/>
        <v>#DIV/0!</v>
      </c>
      <c r="CR387" s="621" t="e">
        <f t="shared" si="886"/>
        <v>#DIV/0!</v>
      </c>
      <c r="CS387" s="621"/>
      <c r="CT387" s="621" t="e">
        <f t="shared" si="887"/>
        <v>#DIV/0!</v>
      </c>
      <c r="CU387" s="621" t="e">
        <f t="shared" si="887"/>
        <v>#DIV/0!</v>
      </c>
      <c r="CV387" s="621" t="e">
        <f t="shared" si="887"/>
        <v>#DIV/0!</v>
      </c>
      <c r="CW387" s="621" t="e">
        <f t="shared" si="887"/>
        <v>#DIV/0!</v>
      </c>
      <c r="CZ387" s="621">
        <f t="shared" si="931"/>
        <v>-1.7791287201296174E-2</v>
      </c>
      <c r="DA387" s="621">
        <f t="shared" si="932"/>
        <v>8.1177558124400154E-3</v>
      </c>
      <c r="DB387" s="621">
        <f t="shared" si="933"/>
        <v>-1.4524486305165471E-2</v>
      </c>
      <c r="DC387" s="621">
        <f t="shared" si="934"/>
        <v>-1.2792217655248716E-2</v>
      </c>
      <c r="DE387" s="621">
        <f t="shared" si="950"/>
        <v>0.56511826213187044</v>
      </c>
      <c r="DF387" s="621">
        <f t="shared" si="951"/>
        <v>0.28185542457535351</v>
      </c>
      <c r="DG387" s="621">
        <f t="shared" si="952"/>
        <v>0.15302631329277605</v>
      </c>
      <c r="DH387" s="621">
        <f t="shared" si="953"/>
        <v>0</v>
      </c>
      <c r="DI387" s="621"/>
      <c r="DK387" s="621">
        <f t="shared" si="863"/>
        <v>3.4992604964718538E-2</v>
      </c>
      <c r="DL387" s="621">
        <f t="shared" si="863"/>
        <v>5.13475293728963E-2</v>
      </c>
      <c r="DM387" s="621">
        <f t="shared" si="863"/>
        <v>-0.19817827454053966</v>
      </c>
      <c r="DN387" s="621" t="e">
        <f t="shared" si="863"/>
        <v>#DIV/0!</v>
      </c>
      <c r="DP387" s="621">
        <f t="shared" si="892"/>
        <v>2.1804088947408894E-4</v>
      </c>
      <c r="DQ387" s="621">
        <f t="shared" si="893"/>
        <v>-1.6116256112910252E-3</v>
      </c>
      <c r="DR387" s="621">
        <f t="shared" si="894"/>
        <v>-5.6325291850686191E-4</v>
      </c>
      <c r="DS387" s="621">
        <f t="shared" si="895"/>
        <v>-1.6319103412732051E-3</v>
      </c>
      <c r="DU387" s="621">
        <f t="shared" si="896"/>
        <v>0</v>
      </c>
      <c r="DV387" s="621">
        <f t="shared" si="897"/>
        <v>0</v>
      </c>
      <c r="DW387" s="621">
        <f t="shared" si="898"/>
        <v>0</v>
      </c>
      <c r="DX387" s="621">
        <f t="shared" si="899"/>
        <v>0</v>
      </c>
      <c r="EB387" s="621" t="e">
        <f t="shared" si="939"/>
        <v>#DIV/0!</v>
      </c>
      <c r="EC387" s="621">
        <f t="shared" si="873"/>
        <v>1</v>
      </c>
      <c r="ED387" s="621">
        <f t="shared" si="936"/>
        <v>1</v>
      </c>
      <c r="EE387" s="621"/>
      <c r="EF387" s="621" t="e">
        <f t="shared" si="940"/>
        <v>#DIV/0!</v>
      </c>
      <c r="EG387" s="621">
        <f t="shared" si="875"/>
        <v>1</v>
      </c>
      <c r="EH387" s="621">
        <f t="shared" si="937"/>
        <v>1</v>
      </c>
      <c r="EI387" s="621"/>
      <c r="EJ387" s="621" t="e">
        <f t="shared" si="941"/>
        <v>#DIV/0!</v>
      </c>
      <c r="EK387" s="621">
        <f t="shared" si="877"/>
        <v>1</v>
      </c>
      <c r="EL387" s="621">
        <f t="shared" si="938"/>
        <v>1</v>
      </c>
      <c r="EM387" s="621"/>
    </row>
    <row r="388" spans="1:143" hidden="1" x14ac:dyDescent="0.2">
      <c r="A388" s="615" t="s">
        <v>537</v>
      </c>
      <c r="B388" s="571">
        <f t="shared" si="862"/>
        <v>2003</v>
      </c>
      <c r="D388" s="428">
        <f>Conversion_factors!$O65*D227+D308</f>
        <v>644.05501868461681</v>
      </c>
      <c r="E388" s="428">
        <f>Conversion_factors!$O65*E227+E308</f>
        <v>748.55880644348792</v>
      </c>
      <c r="F388" s="428">
        <f>Conversion_factors!$O65*F227+F308</f>
        <v>90.065370425901563</v>
      </c>
      <c r="G388" s="428">
        <v>0</v>
      </c>
      <c r="H388" s="626">
        <f t="shared" si="900"/>
        <v>1482.6791955540064</v>
      </c>
      <c r="I388" s="621"/>
      <c r="J388" s="635">
        <f t="shared" si="943"/>
        <v>254019.59340000001</v>
      </c>
      <c r="K388" s="635">
        <f t="shared" si="943"/>
        <v>127178.24640000002</v>
      </c>
      <c r="L388" s="635">
        <f t="shared" si="943"/>
        <v>73652.900000000009</v>
      </c>
      <c r="M388" s="635">
        <f t="shared" si="943"/>
        <v>0</v>
      </c>
      <c r="N388" s="635">
        <f t="shared" si="902"/>
        <v>454850.73980000004</v>
      </c>
      <c r="O388" s="636"/>
      <c r="R388" s="634">
        <f t="shared" si="954"/>
        <v>150974.25588627992</v>
      </c>
      <c r="S388" s="634">
        <f t="shared" si="954"/>
        <v>75587.244504116112</v>
      </c>
      <c r="T388" s="634">
        <f t="shared" si="954"/>
        <v>43774.937289410627</v>
      </c>
      <c r="U388" s="634">
        <f t="shared" si="954"/>
        <v>0</v>
      </c>
      <c r="V388" s="634">
        <f t="shared" si="954"/>
        <v>270336.43767980667</v>
      </c>
      <c r="X388" s="641">
        <f t="shared" si="904"/>
        <v>2.5354540965288259</v>
      </c>
      <c r="Y388" s="641">
        <f t="shared" si="905"/>
        <v>5.885902877518272</v>
      </c>
      <c r="Z388" s="641">
        <f t="shared" si="906"/>
        <v>1.2228353591766454</v>
      </c>
      <c r="AA388" s="641" t="e">
        <f t="shared" si="907"/>
        <v>#DIV/0!</v>
      </c>
      <c r="AB388" s="641">
        <f t="shared" si="908"/>
        <v>3.259704922555358</v>
      </c>
      <c r="AE388" s="641">
        <f t="shared" si="909"/>
        <v>4.2659923369302499E-3</v>
      </c>
      <c r="AF388" s="641">
        <f t="shared" si="910"/>
        <v>9.9032424234319731E-3</v>
      </c>
      <c r="AG388" s="641">
        <f t="shared" si="911"/>
        <v>2.0574642935625364E-3</v>
      </c>
      <c r="AH388" s="641" t="e">
        <f t="shared" si="912"/>
        <v>#DIV/0!</v>
      </c>
      <c r="AI388" s="641">
        <f t="shared" si="913"/>
        <v>5.4845702942572959E-3</v>
      </c>
      <c r="AK388" s="637">
        <f t="shared" si="942"/>
        <v>2.5354540965288265E-3</v>
      </c>
      <c r="AL388" s="637">
        <f t="shared" si="942"/>
        <v>5.8859028775182717E-3</v>
      </c>
      <c r="AM388" s="637">
        <f t="shared" si="942"/>
        <v>1.2228353591766457E-3</v>
      </c>
      <c r="AN388" s="637"/>
      <c r="AO388" s="637" t="e">
        <f t="shared" si="915"/>
        <v>#DIV/0!</v>
      </c>
      <c r="AQ388" s="631">
        <f t="shared" si="945"/>
        <v>1.6825358198243952</v>
      </c>
      <c r="AR388" s="631">
        <f t="shared" si="945"/>
        <v>1.6825358198243954</v>
      </c>
      <c r="AS388" s="631">
        <f t="shared" si="945"/>
        <v>1.6825358198243954</v>
      </c>
      <c r="AT388" s="631">
        <f t="shared" si="945"/>
        <v>0</v>
      </c>
      <c r="AU388" s="631" t="e">
        <f t="shared" si="917"/>
        <v>#DIV/0!</v>
      </c>
      <c r="AW388" s="572">
        <f t="shared" si="918"/>
        <v>594340.98710859485</v>
      </c>
      <c r="AX388" s="572">
        <f t="shared" si="919"/>
        <v>594340.98710859485</v>
      </c>
      <c r="AY388" s="572">
        <f t="shared" si="920"/>
        <v>594340.98710859485</v>
      </c>
      <c r="AZ388" s="572" t="e">
        <f t="shared" si="921"/>
        <v>#DIV/0!</v>
      </c>
      <c r="BA388" s="572">
        <f t="shared" si="922"/>
        <v>594340.98710859485</v>
      </c>
      <c r="BC388" s="621"/>
      <c r="BD388" s="638">
        <v>0.91735318015243583</v>
      </c>
      <c r="BE388" s="638">
        <v>0.88133161337595889</v>
      </c>
      <c r="BF388" s="638">
        <v>0.90215006068739068</v>
      </c>
      <c r="BG388" s="638">
        <v>0.81033672262263867</v>
      </c>
      <c r="BH388" s="629"/>
      <c r="BI388" s="638">
        <v>0.99032694648390174</v>
      </c>
      <c r="BJ388" s="638">
        <v>0.98563967211449133</v>
      </c>
      <c r="BK388" s="638">
        <v>1.0023538213656418</v>
      </c>
      <c r="BL388" s="638">
        <v>0.99397852216240368</v>
      </c>
      <c r="BN388" s="638">
        <v>1</v>
      </c>
      <c r="BO388" s="638">
        <v>1</v>
      </c>
      <c r="BP388" s="638">
        <v>1</v>
      </c>
      <c r="BQ388" s="638">
        <v>1</v>
      </c>
      <c r="BT388" s="630">
        <f t="shared" si="923"/>
        <v>0.93664491305485509</v>
      </c>
      <c r="BU388" s="630">
        <f t="shared" si="924"/>
        <v>0.84329122579784699</v>
      </c>
      <c r="BV388" s="630">
        <f t="shared" si="925"/>
        <v>1</v>
      </c>
      <c r="BW388" s="630">
        <f t="shared" si="926"/>
        <v>1</v>
      </c>
      <c r="BX388" s="630" t="e">
        <f>#REF!</f>
        <v>#REF!</v>
      </c>
      <c r="BY388" s="630" t="e">
        <f>#REF!</f>
        <v>#REF!</v>
      </c>
      <c r="BZ388" s="630">
        <f t="shared" si="927"/>
        <v>1</v>
      </c>
      <c r="CA388" s="630" t="e">
        <f t="shared" si="928"/>
        <v>#REF!</v>
      </c>
      <c r="CB388" s="630">
        <f t="shared" si="929"/>
        <v>0.78986443686734653</v>
      </c>
      <c r="CC388" s="630"/>
      <c r="CD388" s="630" t="e">
        <f t="shared" si="930"/>
        <v>#REF!</v>
      </c>
      <c r="CG388" s="575"/>
      <c r="CI388" s="621">
        <f t="shared" si="946"/>
        <v>0.43438595524634999</v>
      </c>
      <c r="CJ388" s="621">
        <f t="shared" si="947"/>
        <v>0.50486902944894108</v>
      </c>
      <c r="CK388" s="621">
        <f t="shared" si="948"/>
        <v>6.0745015304708876E-2</v>
      </c>
      <c r="CL388" s="621">
        <f t="shared" si="949"/>
        <v>0</v>
      </c>
      <c r="CN388" s="621">
        <f t="shared" si="885"/>
        <v>0.44068787826875444</v>
      </c>
      <c r="CO388" s="621">
        <f t="shared" si="885"/>
        <v>0.50059646599387797</v>
      </c>
      <c r="CP388" s="621">
        <f t="shared" si="885"/>
        <v>5.8648846930245226E-2</v>
      </c>
      <c r="CQ388" s="621" t="e">
        <f t="shared" si="885"/>
        <v>#DIV/0!</v>
      </c>
      <c r="CR388" s="621" t="e">
        <f t="shared" si="886"/>
        <v>#DIV/0!</v>
      </c>
      <c r="CS388" s="621"/>
      <c r="CT388" s="621" t="e">
        <f t="shared" si="887"/>
        <v>#DIV/0!</v>
      </c>
      <c r="CU388" s="621" t="e">
        <f t="shared" si="887"/>
        <v>#DIV/0!</v>
      </c>
      <c r="CV388" s="621" t="e">
        <f t="shared" si="887"/>
        <v>#DIV/0!</v>
      </c>
      <c r="CW388" s="621" t="e">
        <f t="shared" si="887"/>
        <v>#DIV/0!</v>
      </c>
      <c r="CZ388" s="621">
        <f t="shared" si="931"/>
        <v>-6.4127990034193525E-4</v>
      </c>
      <c r="DA388" s="621">
        <f t="shared" si="932"/>
        <v>-9.0286634132956557E-3</v>
      </c>
      <c r="DB388" s="621">
        <f t="shared" si="933"/>
        <v>4.3937329494416234E-3</v>
      </c>
      <c r="DC388" s="621">
        <f t="shared" si="934"/>
        <v>7.4758729275729513E-3</v>
      </c>
      <c r="DE388" s="621">
        <f t="shared" si="950"/>
        <v>0.55846802296439835</v>
      </c>
      <c r="DF388" s="621">
        <f t="shared" si="951"/>
        <v>0.27960435209123957</v>
      </c>
      <c r="DG388" s="621">
        <f t="shared" si="952"/>
        <v>0.16192762494436203</v>
      </c>
      <c r="DH388" s="621">
        <f t="shared" si="953"/>
        <v>0</v>
      </c>
      <c r="DI388" s="621"/>
      <c r="DK388" s="621">
        <f t="shared" si="863"/>
        <v>-1.1837661092509302E-2</v>
      </c>
      <c r="DL388" s="621">
        <f t="shared" si="863"/>
        <v>-8.01868500476716E-3</v>
      </c>
      <c r="DM388" s="621">
        <f t="shared" si="863"/>
        <v>5.6539586891975802E-2</v>
      </c>
      <c r="DN388" s="621" t="e">
        <f t="shared" si="863"/>
        <v>#DIV/0!</v>
      </c>
      <c r="DP388" s="621">
        <f t="shared" si="892"/>
        <v>1.5041679972806874E-4</v>
      </c>
      <c r="DQ388" s="621">
        <f t="shared" si="893"/>
        <v>-1.7354035466780188E-3</v>
      </c>
      <c r="DR388" s="621">
        <f t="shared" si="894"/>
        <v>-7.0989838514505217E-4</v>
      </c>
      <c r="DS388" s="621">
        <f t="shared" si="895"/>
        <v>-1.7164369518365599E-3</v>
      </c>
      <c r="DU388" s="621">
        <f t="shared" si="896"/>
        <v>0</v>
      </c>
      <c r="DV388" s="621">
        <f t="shared" si="897"/>
        <v>0</v>
      </c>
      <c r="DW388" s="621">
        <f t="shared" si="898"/>
        <v>0</v>
      </c>
      <c r="DX388" s="621">
        <f t="shared" si="899"/>
        <v>0</v>
      </c>
      <c r="EB388" s="621" t="e">
        <f t="shared" si="939"/>
        <v>#DIV/0!</v>
      </c>
      <c r="EC388" s="621">
        <f t="shared" si="873"/>
        <v>1</v>
      </c>
      <c r="ED388" s="621">
        <f t="shared" si="936"/>
        <v>1</v>
      </c>
      <c r="EE388" s="621"/>
      <c r="EF388" s="621" t="e">
        <f t="shared" si="940"/>
        <v>#DIV/0!</v>
      </c>
      <c r="EG388" s="621">
        <f t="shared" si="875"/>
        <v>1</v>
      </c>
      <c r="EH388" s="621">
        <f t="shared" si="937"/>
        <v>1</v>
      </c>
      <c r="EI388" s="621"/>
      <c r="EJ388" s="621" t="e">
        <f t="shared" si="941"/>
        <v>#DIV/0!</v>
      </c>
      <c r="EK388" s="621">
        <f t="shared" si="877"/>
        <v>1</v>
      </c>
      <c r="EL388" s="621">
        <f t="shared" si="938"/>
        <v>1</v>
      </c>
      <c r="EM388" s="621"/>
    </row>
    <row r="389" spans="1:143" hidden="1" x14ac:dyDescent="0.2">
      <c r="A389" s="615" t="s">
        <v>537</v>
      </c>
      <c r="B389" s="571">
        <f t="shared" si="862"/>
        <v>2004</v>
      </c>
      <c r="D389" s="428">
        <f>Conversion_factors!$O66*D228+D309</f>
        <v>594.90533217413588</v>
      </c>
      <c r="E389" s="428">
        <f>Conversion_factors!$O66*E228+E309</f>
        <v>777.50577453600431</v>
      </c>
      <c r="F389" s="428">
        <f>Conversion_factors!$O66*F228+F309</f>
        <v>108.76141502279846</v>
      </c>
      <c r="G389" s="428">
        <v>0</v>
      </c>
      <c r="H389" s="626">
        <f t="shared" si="900"/>
        <v>1481.1725217329388</v>
      </c>
      <c r="I389" s="621"/>
      <c r="J389" s="635">
        <f t="shared" si="943"/>
        <v>244956.91992000001</v>
      </c>
      <c r="K389" s="635">
        <f t="shared" si="943"/>
        <v>131509.1085</v>
      </c>
      <c r="L389" s="635">
        <f t="shared" si="943"/>
        <v>90137.5</v>
      </c>
      <c r="M389" s="635">
        <f t="shared" si="943"/>
        <v>0</v>
      </c>
      <c r="N389" s="635">
        <f t="shared" si="902"/>
        <v>466603.52841999999</v>
      </c>
      <c r="O389" s="636"/>
      <c r="R389" s="634">
        <f t="shared" si="954"/>
        <v>143083.99042518169</v>
      </c>
      <c r="S389" s="634">
        <f t="shared" si="954"/>
        <v>76816.968582000205</v>
      </c>
      <c r="T389" s="634">
        <f t="shared" si="954"/>
        <v>52651.026111701176</v>
      </c>
      <c r="U389" s="634">
        <f t="shared" si="954"/>
        <v>0</v>
      </c>
      <c r="V389" s="634">
        <f t="shared" si="954"/>
        <v>272551.98511888308</v>
      </c>
      <c r="X389" s="641">
        <f t="shared" si="904"/>
        <v>2.4286120692913054</v>
      </c>
      <c r="Y389" s="641">
        <f t="shared" si="905"/>
        <v>5.9121819272009155</v>
      </c>
      <c r="Z389" s="641">
        <f t="shared" si="906"/>
        <v>1.2066167247016886</v>
      </c>
      <c r="AA389" s="641" t="e">
        <f t="shared" si="907"/>
        <v>#DIV/0!</v>
      </c>
      <c r="AB389" s="641">
        <f t="shared" si="908"/>
        <v>3.1743705984145563</v>
      </c>
      <c r="AE389" s="641">
        <f t="shared" si="909"/>
        <v>4.157735120514483E-3</v>
      </c>
      <c r="AF389" s="641">
        <f t="shared" si="910"/>
        <v>1.0121536802198022E-2</v>
      </c>
      <c r="AG389" s="641">
        <f t="shared" si="911"/>
        <v>2.0657036159572074E-3</v>
      </c>
      <c r="AH389" s="641" t="e">
        <f t="shared" si="912"/>
        <v>#DIV/0!</v>
      </c>
      <c r="AI389" s="641">
        <f t="shared" si="913"/>
        <v>5.4344587550403407E-3</v>
      </c>
      <c r="AK389" s="637">
        <f t="shared" si="942"/>
        <v>2.4286120692913059E-3</v>
      </c>
      <c r="AL389" s="637">
        <f t="shared" si="942"/>
        <v>5.9121819272009149E-3</v>
      </c>
      <c r="AM389" s="637">
        <f t="shared" si="942"/>
        <v>1.2066167247016888E-3</v>
      </c>
      <c r="AN389" s="637"/>
      <c r="AO389" s="637" t="e">
        <f t="shared" si="915"/>
        <v>#DIV/0!</v>
      </c>
      <c r="AQ389" s="631">
        <f t="shared" si="945"/>
        <v>1.7119799300543512</v>
      </c>
      <c r="AR389" s="631">
        <f t="shared" si="945"/>
        <v>1.7119799300543512</v>
      </c>
      <c r="AS389" s="631">
        <f t="shared" si="945"/>
        <v>1.7119799300543512</v>
      </c>
      <c r="AT389" s="631">
        <f t="shared" si="945"/>
        <v>0</v>
      </c>
      <c r="AU389" s="631" t="e">
        <f t="shared" si="917"/>
        <v>#DIV/0!</v>
      </c>
      <c r="AW389" s="572">
        <f t="shared" si="918"/>
        <v>584118.99721759732</v>
      </c>
      <c r="AX389" s="572">
        <f t="shared" si="919"/>
        <v>584118.99721759732</v>
      </c>
      <c r="AY389" s="572">
        <f t="shared" si="920"/>
        <v>584118.99721759732</v>
      </c>
      <c r="AZ389" s="572" t="e">
        <f t="shared" si="921"/>
        <v>#DIV/0!</v>
      </c>
      <c r="BA389" s="572">
        <f t="shared" si="922"/>
        <v>584118.99721759732</v>
      </c>
      <c r="BC389" s="621"/>
      <c r="BD389" s="638">
        <v>0.93334551040441116</v>
      </c>
      <c r="BE389" s="638">
        <v>0.867438143399337</v>
      </c>
      <c r="BF389" s="638">
        <v>0.88667182503044939</v>
      </c>
      <c r="BG389" s="638">
        <v>0.80813394180947706</v>
      </c>
      <c r="BH389" s="629"/>
      <c r="BI389" s="638">
        <v>0.99033063355711082</v>
      </c>
      <c r="BJ389" s="638">
        <v>0.9843970553171798</v>
      </c>
      <c r="BK389" s="638">
        <v>1.0019857174609976</v>
      </c>
      <c r="BL389" s="638">
        <v>0.99374031009449926</v>
      </c>
      <c r="BN389" s="638">
        <v>1</v>
      </c>
      <c r="BO389" s="638">
        <v>1</v>
      </c>
      <c r="BP389" s="638">
        <v>1</v>
      </c>
      <c r="BQ389" s="638">
        <v>1</v>
      </c>
      <c r="BT389" s="630">
        <f t="shared" si="923"/>
        <v>0.96084667576930571</v>
      </c>
      <c r="BU389" s="630">
        <f t="shared" si="924"/>
        <v>0.82121509052885611</v>
      </c>
      <c r="BV389" s="630">
        <f t="shared" si="925"/>
        <v>1</v>
      </c>
      <c r="BW389" s="630">
        <f t="shared" si="926"/>
        <v>1</v>
      </c>
      <c r="BX389" s="630" t="e">
        <f>#REF!</f>
        <v>#REF!</v>
      </c>
      <c r="BY389" s="630" t="e">
        <f>#REF!</f>
        <v>#REF!</v>
      </c>
      <c r="BZ389" s="630">
        <f t="shared" si="927"/>
        <v>1</v>
      </c>
      <c r="CA389" s="630" t="e">
        <f t="shared" si="928"/>
        <v>#REF!</v>
      </c>
      <c r="CB389" s="630">
        <f t="shared" si="929"/>
        <v>0.78906178982624087</v>
      </c>
      <c r="CC389" s="630"/>
      <c r="CD389" s="630" t="e">
        <f t="shared" si="930"/>
        <v>#REF!</v>
      </c>
      <c r="CG389" s="575"/>
      <c r="CI389" s="621">
        <f t="shared" si="946"/>
        <v>0.40164486138192051</v>
      </c>
      <c r="CJ389" s="621">
        <f t="shared" si="947"/>
        <v>0.52492586996303436</v>
      </c>
      <c r="CK389" s="621">
        <f t="shared" si="948"/>
        <v>7.342926865504501E-2</v>
      </c>
      <c r="CL389" s="621">
        <f t="shared" si="949"/>
        <v>0</v>
      </c>
      <c r="CN389" s="621">
        <f t="shared" si="885"/>
        <v>0.41780161675181415</v>
      </c>
      <c r="CO389" s="621">
        <f t="shared" si="885"/>
        <v>0.51483233681271401</v>
      </c>
      <c r="CP389" s="621">
        <f t="shared" si="885"/>
        <v>6.6886811090587694E-2</v>
      </c>
      <c r="CQ389" s="621" t="e">
        <f t="shared" si="885"/>
        <v>#DIV/0!</v>
      </c>
      <c r="CR389" s="621" t="e">
        <f t="shared" si="886"/>
        <v>#DIV/0!</v>
      </c>
      <c r="CS389" s="621"/>
      <c r="CT389" s="621" t="e">
        <f t="shared" si="887"/>
        <v>#DIV/0!</v>
      </c>
      <c r="CU389" s="621" t="e">
        <f t="shared" si="887"/>
        <v>#DIV/0!</v>
      </c>
      <c r="CV389" s="621" t="e">
        <f t="shared" si="887"/>
        <v>#DIV/0!</v>
      </c>
      <c r="CW389" s="621" t="e">
        <f t="shared" si="887"/>
        <v>#DIV/0!</v>
      </c>
      <c r="CZ389" s="621">
        <f t="shared" si="931"/>
        <v>1.7282908780269671E-2</v>
      </c>
      <c r="DA389" s="621">
        <f t="shared" si="932"/>
        <v>-1.5889755921498244E-2</v>
      </c>
      <c r="DB389" s="621">
        <f t="shared" si="933"/>
        <v>-1.7305939829812669E-2</v>
      </c>
      <c r="DC389" s="621">
        <f t="shared" si="934"/>
        <v>-2.7220538767984723E-3</v>
      </c>
      <c r="DE389" s="621">
        <f t="shared" si="950"/>
        <v>0.52497871319033185</v>
      </c>
      <c r="DF389" s="621">
        <f t="shared" si="951"/>
        <v>0.28184336484833822</v>
      </c>
      <c r="DG389" s="621">
        <f t="shared" si="952"/>
        <v>0.19317792196133005</v>
      </c>
      <c r="DH389" s="621">
        <f t="shared" si="953"/>
        <v>0</v>
      </c>
      <c r="DI389" s="621"/>
      <c r="DK389" s="621">
        <f t="shared" si="863"/>
        <v>-6.1839646193180699E-2</v>
      </c>
      <c r="DL389" s="621">
        <f t="shared" si="863"/>
        <v>7.9758971640145251E-3</v>
      </c>
      <c r="DM389" s="621">
        <f t="shared" si="863"/>
        <v>0.17646216388311844</v>
      </c>
      <c r="DN389" s="621" t="e">
        <f t="shared" si="863"/>
        <v>#DIV/0!</v>
      </c>
      <c r="DP389" s="621">
        <f t="shared" si="892"/>
        <v>3.7230798966080616E-6</v>
      </c>
      <c r="DQ389" s="621">
        <f t="shared" si="893"/>
        <v>-1.2615165441364515E-3</v>
      </c>
      <c r="DR389" s="621">
        <f t="shared" si="894"/>
        <v>-3.6730693742455679E-4</v>
      </c>
      <c r="DS389" s="621">
        <f t="shared" si="895"/>
        <v>-2.3968386793856735E-4</v>
      </c>
      <c r="DU389" s="621">
        <f t="shared" si="896"/>
        <v>0</v>
      </c>
      <c r="DV389" s="621">
        <f t="shared" si="897"/>
        <v>0</v>
      </c>
      <c r="DW389" s="621">
        <f t="shared" si="898"/>
        <v>0</v>
      </c>
      <c r="DX389" s="621">
        <f t="shared" si="899"/>
        <v>0</v>
      </c>
      <c r="EB389" s="621" t="e">
        <f t="shared" si="939"/>
        <v>#DIV/0!</v>
      </c>
      <c r="EC389" s="621">
        <f t="shared" si="873"/>
        <v>1</v>
      </c>
      <c r="ED389" s="621">
        <f t="shared" si="936"/>
        <v>1</v>
      </c>
      <c r="EE389" s="621"/>
      <c r="EF389" s="621" t="e">
        <f t="shared" si="940"/>
        <v>#DIV/0!</v>
      </c>
      <c r="EG389" s="621">
        <f t="shared" si="875"/>
        <v>1</v>
      </c>
      <c r="EH389" s="621">
        <f t="shared" si="937"/>
        <v>1</v>
      </c>
      <c r="EI389" s="621"/>
      <c r="EJ389" s="621" t="e">
        <f t="shared" si="941"/>
        <v>#DIV/0!</v>
      </c>
      <c r="EK389" s="621">
        <f t="shared" si="877"/>
        <v>1</v>
      </c>
      <c r="EL389" s="621">
        <f t="shared" si="938"/>
        <v>1</v>
      </c>
      <c r="EM389" s="621"/>
    </row>
    <row r="390" spans="1:143" hidden="1" x14ac:dyDescent="0.2">
      <c r="A390" s="615" t="s">
        <v>537</v>
      </c>
      <c r="B390" s="571">
        <f t="shared" si="862"/>
        <v>2005</v>
      </c>
      <c r="D390" s="428">
        <f>Conversion_factors!$O67*D229+D310</f>
        <v>562.02301871032887</v>
      </c>
      <c r="E390" s="428">
        <f>Conversion_factors!$O67*E229+E310</f>
        <v>826.05645477716644</v>
      </c>
      <c r="F390" s="428">
        <f>Conversion_factors!$O67*F229+F310</f>
        <v>117.30751332931209</v>
      </c>
      <c r="G390" s="428">
        <v>0</v>
      </c>
      <c r="H390" s="626">
        <f t="shared" si="900"/>
        <v>1505.3869868168074</v>
      </c>
      <c r="I390" s="621"/>
      <c r="J390" s="635">
        <f t="shared" si="943"/>
        <v>243295.97375999999</v>
      </c>
      <c r="K390" s="635">
        <f t="shared" si="943"/>
        <v>139159.79955</v>
      </c>
      <c r="L390" s="635">
        <f t="shared" si="943"/>
        <v>98758.3</v>
      </c>
      <c r="M390" s="635">
        <f t="shared" si="943"/>
        <v>0</v>
      </c>
      <c r="N390" s="635">
        <f t="shared" si="902"/>
        <v>481214.07330999995</v>
      </c>
      <c r="O390" s="636"/>
      <c r="R390" s="634">
        <f t="shared" si="954"/>
        <v>137224.83042887916</v>
      </c>
      <c r="S390" s="634">
        <f t="shared" si="954"/>
        <v>78489.502315410457</v>
      </c>
      <c r="T390" s="634">
        <f t="shared" si="954"/>
        <v>55702.076616824226</v>
      </c>
      <c r="U390" s="634">
        <f t="shared" si="954"/>
        <v>0</v>
      </c>
      <c r="V390" s="634">
        <f t="shared" si="954"/>
        <v>271416.40936111379</v>
      </c>
      <c r="X390" s="641">
        <f t="shared" si="904"/>
        <v>2.310038304475758</v>
      </c>
      <c r="Y390" s="641">
        <f t="shared" si="905"/>
        <v>5.9360279150184105</v>
      </c>
      <c r="Z390" s="641">
        <f t="shared" si="906"/>
        <v>1.1878243482250312</v>
      </c>
      <c r="AA390" s="641" t="e">
        <f t="shared" si="907"/>
        <v>#DIV/0!</v>
      </c>
      <c r="AB390" s="641">
        <f t="shared" si="908"/>
        <v>3.1283103930483582</v>
      </c>
      <c r="AE390" s="641">
        <f t="shared" si="909"/>
        <v>4.0956364599161518E-3</v>
      </c>
      <c r="AF390" s="641">
        <f t="shared" si="910"/>
        <v>1.0524419577253204E-2</v>
      </c>
      <c r="AG390" s="641">
        <f t="shared" si="911"/>
        <v>2.1059809697270889E-3</v>
      </c>
      <c r="AH390" s="641" t="e">
        <f t="shared" si="912"/>
        <v>#DIV/0!</v>
      </c>
      <c r="AI390" s="641">
        <f t="shared" si="913"/>
        <v>5.5464111044735021E-3</v>
      </c>
      <c r="AK390" s="637">
        <f t="shared" si="942"/>
        <v>2.3100383044757579E-3</v>
      </c>
      <c r="AL390" s="637">
        <f t="shared" si="942"/>
        <v>5.9360279150184108E-3</v>
      </c>
      <c r="AM390" s="637">
        <f t="shared" si="942"/>
        <v>1.1878243482250311E-3</v>
      </c>
      <c r="AN390" s="637"/>
      <c r="AO390" s="637" t="e">
        <f t="shared" si="915"/>
        <v>#DIV/0!</v>
      </c>
      <c r="AQ390" s="631">
        <f t="shared" si="945"/>
        <v>1.7729733970128341</v>
      </c>
      <c r="AR390" s="631">
        <f t="shared" si="945"/>
        <v>1.7729733970128343</v>
      </c>
      <c r="AS390" s="631">
        <f t="shared" si="945"/>
        <v>1.7729733970128341</v>
      </c>
      <c r="AT390" s="631">
        <f t="shared" si="945"/>
        <v>0</v>
      </c>
      <c r="AU390" s="631" t="e">
        <f t="shared" si="917"/>
        <v>#DIV/0!</v>
      </c>
      <c r="AW390" s="572">
        <f t="shared" si="918"/>
        <v>564024.25534688449</v>
      </c>
      <c r="AX390" s="572">
        <f t="shared" si="919"/>
        <v>564024.25534688449</v>
      </c>
      <c r="AY390" s="572">
        <f t="shared" si="920"/>
        <v>564024.25534688449</v>
      </c>
      <c r="AZ390" s="572" t="e">
        <f t="shared" si="921"/>
        <v>#DIV/0!</v>
      </c>
      <c r="BA390" s="572">
        <f t="shared" si="922"/>
        <v>564024.25534688449</v>
      </c>
      <c r="BC390" s="621"/>
      <c r="BD390" s="638">
        <v>0.91382210027155286</v>
      </c>
      <c r="BE390" s="638">
        <v>0.86418517262912231</v>
      </c>
      <c r="BF390" s="638">
        <v>0.87637458801157364</v>
      </c>
      <c r="BG390" s="638">
        <v>0.7976849661057942</v>
      </c>
      <c r="BH390" s="629"/>
      <c r="BI390" s="638">
        <v>0.99022859759027948</v>
      </c>
      <c r="BJ390" s="638">
        <v>0.98305300371987947</v>
      </c>
      <c r="BK390" s="638">
        <v>1.001498598375177</v>
      </c>
      <c r="BL390" s="638">
        <v>0.99339417750823933</v>
      </c>
      <c r="BN390" s="638">
        <v>1</v>
      </c>
      <c r="BO390" s="638">
        <v>1</v>
      </c>
      <c r="BP390" s="638">
        <v>1</v>
      </c>
      <c r="BQ390" s="638">
        <v>1</v>
      </c>
      <c r="BT390" s="630">
        <f t="shared" si="923"/>
        <v>0.99093323241466891</v>
      </c>
      <c r="BU390" s="630">
        <f t="shared" si="924"/>
        <v>0.80929923680387772</v>
      </c>
      <c r="BV390" s="630">
        <f t="shared" si="925"/>
        <v>1</v>
      </c>
      <c r="BW390" s="630">
        <f t="shared" si="926"/>
        <v>1</v>
      </c>
      <c r="BX390" s="630" t="e">
        <f>#REF!</f>
        <v>#REF!</v>
      </c>
      <c r="BY390" s="630" t="e">
        <f>#REF!</f>
        <v>#REF!</v>
      </c>
      <c r="BZ390" s="630">
        <f t="shared" si="927"/>
        <v>1</v>
      </c>
      <c r="CA390" s="630" t="e">
        <f t="shared" si="928"/>
        <v>#REF!</v>
      </c>
      <c r="CB390" s="630">
        <f t="shared" si="929"/>
        <v>0.80196150871679117</v>
      </c>
      <c r="CC390" s="630"/>
      <c r="CD390" s="630" t="e">
        <f t="shared" si="930"/>
        <v>#REF!</v>
      </c>
      <c r="CG390" s="575"/>
      <c r="CI390" s="621">
        <f t="shared" si="946"/>
        <v>0.37334122297599098</v>
      </c>
      <c r="CJ390" s="621">
        <f t="shared" si="947"/>
        <v>0.54873362265731496</v>
      </c>
      <c r="CK390" s="621">
        <f t="shared" si="948"/>
        <v>7.7925154366694019E-2</v>
      </c>
      <c r="CL390" s="621">
        <f t="shared" si="949"/>
        <v>0</v>
      </c>
      <c r="CN390" s="621">
        <f t="shared" si="885"/>
        <v>0.38732069906635291</v>
      </c>
      <c r="CO390" s="621">
        <f t="shared" si="885"/>
        <v>0.53674174767373606</v>
      </c>
      <c r="CP390" s="621">
        <f t="shared" si="885"/>
        <v>7.5654948372796071E-2</v>
      </c>
      <c r="CQ390" s="621" t="e">
        <f t="shared" si="885"/>
        <v>#DIV/0!</v>
      </c>
      <c r="CR390" s="621" t="e">
        <f t="shared" si="886"/>
        <v>#DIV/0!</v>
      </c>
      <c r="CS390" s="621"/>
      <c r="CT390" s="621" t="e">
        <f t="shared" si="887"/>
        <v>#DIV/0!</v>
      </c>
      <c r="CU390" s="621" t="e">
        <f t="shared" si="887"/>
        <v>#DIV/0!</v>
      </c>
      <c r="CV390" s="621" t="e">
        <f t="shared" si="887"/>
        <v>#DIV/0!</v>
      </c>
      <c r="CW390" s="621" t="e">
        <f t="shared" si="887"/>
        <v>#DIV/0!</v>
      </c>
      <c r="CZ390" s="621">
        <f t="shared" si="931"/>
        <v>-2.1139540414923885E-2</v>
      </c>
      <c r="DA390" s="621">
        <f t="shared" si="932"/>
        <v>-3.7571388265637004E-3</v>
      </c>
      <c r="DB390" s="621">
        <f t="shared" si="933"/>
        <v>-1.1681319372384544E-2</v>
      </c>
      <c r="DC390" s="621">
        <f t="shared" si="934"/>
        <v>-1.3014074161131319E-2</v>
      </c>
      <c r="DE390" s="621">
        <f t="shared" si="950"/>
        <v>0.50558781892330029</v>
      </c>
      <c r="DF390" s="621">
        <f t="shared" si="951"/>
        <v>0.28918480831784138</v>
      </c>
      <c r="DG390" s="621">
        <f t="shared" si="952"/>
        <v>0.20522737275885847</v>
      </c>
      <c r="DH390" s="621">
        <f t="shared" si="953"/>
        <v>0</v>
      </c>
      <c r="DI390" s="621"/>
      <c r="DK390" s="621">
        <f t="shared" si="863"/>
        <v>-3.7635965242469115E-2</v>
      </c>
      <c r="DL390" s="621">
        <f t="shared" si="863"/>
        <v>2.5714486061722708E-2</v>
      </c>
      <c r="DM390" s="621">
        <f t="shared" si="863"/>
        <v>6.0506860225236547E-2</v>
      </c>
      <c r="DN390" s="621" t="e">
        <f t="shared" si="863"/>
        <v>#DIV/0!</v>
      </c>
      <c r="DP390" s="621">
        <f t="shared" si="892"/>
        <v>-1.0303753133656021E-4</v>
      </c>
      <c r="DQ390" s="621">
        <f t="shared" si="893"/>
        <v>-1.3662881049610253E-3</v>
      </c>
      <c r="DR390" s="621">
        <f t="shared" si="894"/>
        <v>-4.8627193292112293E-4</v>
      </c>
      <c r="DS390" s="621">
        <f t="shared" si="895"/>
        <v>-3.4837359214491418E-4</v>
      </c>
      <c r="DU390" s="621">
        <f t="shared" si="896"/>
        <v>0</v>
      </c>
      <c r="DV390" s="621">
        <f t="shared" si="897"/>
        <v>0</v>
      </c>
      <c r="DW390" s="621">
        <f t="shared" si="898"/>
        <v>0</v>
      </c>
      <c r="DX390" s="621">
        <f t="shared" si="899"/>
        <v>0</v>
      </c>
      <c r="EB390" s="621" t="e">
        <f t="shared" si="939"/>
        <v>#DIV/0!</v>
      </c>
      <c r="EC390" s="621">
        <f t="shared" si="873"/>
        <v>1</v>
      </c>
      <c r="ED390" s="621">
        <f t="shared" si="936"/>
        <v>1</v>
      </c>
      <c r="EE390" s="621"/>
      <c r="EF390" s="621" t="e">
        <f t="shared" si="940"/>
        <v>#DIV/0!</v>
      </c>
      <c r="EG390" s="621">
        <f t="shared" si="875"/>
        <v>1</v>
      </c>
      <c r="EH390" s="621">
        <f t="shared" si="937"/>
        <v>1</v>
      </c>
      <c r="EI390" s="621"/>
      <c r="EJ390" s="621" t="e">
        <f t="shared" si="941"/>
        <v>#DIV/0!</v>
      </c>
      <c r="EK390" s="621">
        <f t="shared" si="877"/>
        <v>1</v>
      </c>
      <c r="EL390" s="621">
        <f t="shared" si="938"/>
        <v>1</v>
      </c>
      <c r="EM390" s="621"/>
    </row>
    <row r="391" spans="1:143" hidden="1" x14ac:dyDescent="0.2">
      <c r="A391" s="615" t="s">
        <v>537</v>
      </c>
      <c r="B391" s="571">
        <f t="shared" si="862"/>
        <v>2006</v>
      </c>
      <c r="D391" s="428">
        <f>Conversion_factors!$O68*D230+D311</f>
        <v>537.44687339573147</v>
      </c>
      <c r="E391" s="428">
        <f>Conversion_factors!$O68*E230+E311</f>
        <v>855.67460907390341</v>
      </c>
      <c r="F391" s="428">
        <f>Conversion_factors!$O68*F230+F311</f>
        <v>128.23050933579202</v>
      </c>
      <c r="G391" s="428">
        <v>0</v>
      </c>
      <c r="H391" s="626">
        <f t="shared" si="900"/>
        <v>1521.3519918054269</v>
      </c>
      <c r="I391" s="621"/>
      <c r="J391" s="635">
        <f t="shared" si="943"/>
        <v>245138.24592000002</v>
      </c>
      <c r="K391" s="635">
        <f t="shared" si="943"/>
        <v>147387.68955000001</v>
      </c>
      <c r="L391" s="635">
        <f t="shared" si="943"/>
        <v>109700.9</v>
      </c>
      <c r="M391" s="635">
        <f t="shared" si="943"/>
        <v>0</v>
      </c>
      <c r="N391" s="635">
        <f t="shared" si="902"/>
        <v>502226.83547000005</v>
      </c>
      <c r="O391" s="636"/>
      <c r="R391" s="634">
        <f t="shared" si="954"/>
        <v>149114.56809448419</v>
      </c>
      <c r="S391" s="634">
        <f t="shared" si="954"/>
        <v>89654.111651204759</v>
      </c>
      <c r="T391" s="634">
        <f t="shared" si="954"/>
        <v>66729.702913900168</v>
      </c>
      <c r="U391" s="634">
        <f t="shared" si="954"/>
        <v>0</v>
      </c>
      <c r="V391" s="634">
        <f t="shared" si="954"/>
        <v>305498.38265958912</v>
      </c>
      <c r="X391" s="641">
        <f t="shared" si="904"/>
        <v>2.1924235909362153</v>
      </c>
      <c r="Y391" s="641">
        <f t="shared" si="905"/>
        <v>5.8056043329427673</v>
      </c>
      <c r="Z391" s="641">
        <f t="shared" si="906"/>
        <v>1.1689102763586445</v>
      </c>
      <c r="AA391" s="641" t="e">
        <f t="shared" si="907"/>
        <v>#DIV/0!</v>
      </c>
      <c r="AB391" s="641">
        <f t="shared" si="908"/>
        <v>3.029212866297152</v>
      </c>
      <c r="AE391" s="641">
        <f t="shared" si="909"/>
        <v>3.6042546363088171E-3</v>
      </c>
      <c r="AF391" s="641">
        <f t="shared" si="910"/>
        <v>9.5441758700690327E-3</v>
      </c>
      <c r="AG391" s="641">
        <f t="shared" si="911"/>
        <v>1.9216406448151727E-3</v>
      </c>
      <c r="AH391" s="641" t="e">
        <f t="shared" si="912"/>
        <v>#DIV/0!</v>
      </c>
      <c r="AI391" s="641">
        <f t="shared" si="913"/>
        <v>4.979901950907019E-3</v>
      </c>
      <c r="AK391" s="637">
        <f t="shared" si="942"/>
        <v>2.1924235909362151E-3</v>
      </c>
      <c r="AL391" s="637">
        <f t="shared" si="942"/>
        <v>5.805604332942766E-3</v>
      </c>
      <c r="AM391" s="637">
        <f t="shared" si="942"/>
        <v>1.1689102763586447E-3</v>
      </c>
      <c r="AN391" s="637"/>
      <c r="AO391" s="637" t="e">
        <f t="shared" si="915"/>
        <v>#DIV/0!</v>
      </c>
      <c r="AQ391" s="631">
        <f t="shared" si="945"/>
        <v>1.6439590648491962</v>
      </c>
      <c r="AR391" s="631">
        <f t="shared" si="945"/>
        <v>1.6439590648491964</v>
      </c>
      <c r="AS391" s="631">
        <f t="shared" si="945"/>
        <v>1.643959064849196</v>
      </c>
      <c r="AT391" s="631">
        <f t="shared" si="945"/>
        <v>0</v>
      </c>
      <c r="AU391" s="631" t="e">
        <f t="shared" si="917"/>
        <v>#DIV/0!</v>
      </c>
      <c r="AW391" s="572">
        <f t="shared" si="918"/>
        <v>608287.65227906208</v>
      </c>
      <c r="AX391" s="572">
        <f t="shared" si="919"/>
        <v>608287.65227906208</v>
      </c>
      <c r="AY391" s="572">
        <f t="shared" si="920"/>
        <v>608287.65227906208</v>
      </c>
      <c r="AZ391" s="572" t="e">
        <f t="shared" si="921"/>
        <v>#DIV/0!</v>
      </c>
      <c r="BA391" s="572">
        <f t="shared" si="922"/>
        <v>608287.65227906208</v>
      </c>
      <c r="BC391" s="621"/>
      <c r="BD391" s="638">
        <v>0.88908678094092952</v>
      </c>
      <c r="BE391" s="638">
        <v>0.83741411025656731</v>
      </c>
      <c r="BF391" s="638">
        <v>0.85420857222179958</v>
      </c>
      <c r="BG391" s="638">
        <v>0.78320696738176487</v>
      </c>
      <c r="BH391" s="629"/>
      <c r="BI391" s="638">
        <v>0.9896014204314677</v>
      </c>
      <c r="BJ391" s="638">
        <v>0.98337936670762283</v>
      </c>
      <c r="BK391" s="638">
        <v>1.0004996104801664</v>
      </c>
      <c r="BL391" s="638">
        <v>0.99235252062579882</v>
      </c>
      <c r="BN391" s="638">
        <v>1</v>
      </c>
      <c r="BO391" s="638">
        <v>1</v>
      </c>
      <c r="BP391" s="638">
        <v>1</v>
      </c>
      <c r="BQ391" s="638">
        <v>1</v>
      </c>
      <c r="BT391" s="630">
        <f t="shared" si="923"/>
        <v>1.0342034638647699</v>
      </c>
      <c r="BU391" s="630">
        <f t="shared" si="924"/>
        <v>0.78366253753416326</v>
      </c>
      <c r="BV391" s="630">
        <f t="shared" si="925"/>
        <v>1</v>
      </c>
      <c r="BW391" s="630">
        <f t="shared" si="926"/>
        <v>1</v>
      </c>
      <c r="BX391" s="630" t="e">
        <f>#REF!</f>
        <v>#REF!</v>
      </c>
      <c r="BY391" s="630" t="e">
        <f>#REF!</f>
        <v>#REF!</v>
      </c>
      <c r="BZ391" s="630">
        <f t="shared" si="927"/>
        <v>1</v>
      </c>
      <c r="CA391" s="630" t="e">
        <f t="shared" si="928"/>
        <v>#REF!</v>
      </c>
      <c r="CB391" s="630">
        <f t="shared" si="929"/>
        <v>0.81046651081888688</v>
      </c>
      <c r="CC391" s="630"/>
      <c r="CD391" s="630" t="e">
        <f t="shared" si="930"/>
        <v>#REF!</v>
      </c>
      <c r="CG391" s="575"/>
      <c r="CI391" s="621">
        <f t="shared" si="946"/>
        <v>0.35326924754469852</v>
      </c>
      <c r="CJ391" s="621">
        <f t="shared" si="947"/>
        <v>0.56244354605830094</v>
      </c>
      <c r="CK391" s="621">
        <f t="shared" si="948"/>
        <v>8.428720639700063E-2</v>
      </c>
      <c r="CL391" s="621">
        <f t="shared" si="949"/>
        <v>0</v>
      </c>
      <c r="CN391" s="621">
        <f t="shared" si="885"/>
        <v>0.36321280466874978</v>
      </c>
      <c r="CO391" s="621">
        <f t="shared" si="885"/>
        <v>0.5555603905893941</v>
      </c>
      <c r="CP391" s="621">
        <f t="shared" si="885"/>
        <v>8.1064576151486226E-2</v>
      </c>
      <c r="CQ391" s="621" t="e">
        <f t="shared" si="885"/>
        <v>#DIV/0!</v>
      </c>
      <c r="CR391" s="621" t="e">
        <f t="shared" si="886"/>
        <v>#DIV/0!</v>
      </c>
      <c r="CS391" s="621"/>
      <c r="CT391" s="621" t="e">
        <f t="shared" si="887"/>
        <v>#DIV/0!</v>
      </c>
      <c r="CU391" s="621" t="e">
        <f t="shared" si="887"/>
        <v>#DIV/0!</v>
      </c>
      <c r="CV391" s="621" t="e">
        <f t="shared" si="887"/>
        <v>#DIV/0!</v>
      </c>
      <c r="CW391" s="621" t="e">
        <f t="shared" si="887"/>
        <v>#DIV/0!</v>
      </c>
      <c r="CZ391" s="621">
        <f t="shared" si="931"/>
        <v>-2.7441066750781958E-2</v>
      </c>
      <c r="DA391" s="621">
        <f t="shared" si="932"/>
        <v>-3.1468362490788833E-2</v>
      </c>
      <c r="DB391" s="621">
        <f t="shared" si="933"/>
        <v>-2.561821768459175E-2</v>
      </c>
      <c r="DC391" s="621">
        <f t="shared" si="934"/>
        <v>-1.8316752967028362E-2</v>
      </c>
      <c r="DE391" s="621">
        <f t="shared" si="950"/>
        <v>0.4881026432818783</v>
      </c>
      <c r="DF391" s="621">
        <f t="shared" si="951"/>
        <v>0.2934683675595906</v>
      </c>
      <c r="DG391" s="621">
        <f t="shared" si="952"/>
        <v>0.21842898915853104</v>
      </c>
      <c r="DH391" s="621">
        <f t="shared" si="953"/>
        <v>0</v>
      </c>
      <c r="DI391" s="621"/>
      <c r="DK391" s="621">
        <f t="shared" si="863"/>
        <v>-3.5196031893060482E-2</v>
      </c>
      <c r="DL391" s="621">
        <f t="shared" si="863"/>
        <v>1.4703897947957163E-2</v>
      </c>
      <c r="DM391" s="621">
        <f t="shared" si="863"/>
        <v>6.2342469393467534E-2</v>
      </c>
      <c r="DN391" s="621" t="e">
        <f t="shared" si="863"/>
        <v>#DIV/0!</v>
      </c>
      <c r="DP391" s="621">
        <f t="shared" si="892"/>
        <v>-6.3356669419313181E-4</v>
      </c>
      <c r="DQ391" s="621">
        <f t="shared" si="893"/>
        <v>3.3193411138659654E-4</v>
      </c>
      <c r="DR391" s="621">
        <f t="shared" si="894"/>
        <v>-9.9799088081754112E-4</v>
      </c>
      <c r="DS391" s="621">
        <f t="shared" si="895"/>
        <v>-1.0491337882759925E-3</v>
      </c>
      <c r="DU391" s="621">
        <f t="shared" si="896"/>
        <v>0</v>
      </c>
      <c r="DV391" s="621">
        <f t="shared" si="897"/>
        <v>0</v>
      </c>
      <c r="DW391" s="621">
        <f t="shared" si="898"/>
        <v>0</v>
      </c>
      <c r="DX391" s="621">
        <f t="shared" si="899"/>
        <v>0</v>
      </c>
      <c r="EB391" s="621" t="e">
        <f t="shared" si="939"/>
        <v>#DIV/0!</v>
      </c>
      <c r="EC391" s="621">
        <f t="shared" si="873"/>
        <v>1</v>
      </c>
      <c r="ED391" s="621">
        <f t="shared" si="936"/>
        <v>1</v>
      </c>
      <c r="EE391" s="621"/>
      <c r="EF391" s="621" t="e">
        <f t="shared" si="940"/>
        <v>#DIV/0!</v>
      </c>
      <c r="EG391" s="621">
        <f t="shared" si="875"/>
        <v>1</v>
      </c>
      <c r="EH391" s="621">
        <f t="shared" si="937"/>
        <v>1</v>
      </c>
      <c r="EI391" s="621"/>
      <c r="EJ391" s="621" t="e">
        <f t="shared" si="941"/>
        <v>#DIV/0!</v>
      </c>
      <c r="EK391" s="621">
        <f t="shared" si="877"/>
        <v>1</v>
      </c>
      <c r="EL391" s="621">
        <f t="shared" si="938"/>
        <v>1</v>
      </c>
      <c r="EM391" s="621"/>
    </row>
    <row r="392" spans="1:143" hidden="1" x14ac:dyDescent="0.2">
      <c r="A392" s="615" t="s">
        <v>537</v>
      </c>
      <c r="B392" s="571">
        <f>B391+1</f>
        <v>2007</v>
      </c>
      <c r="D392" s="428">
        <f>Conversion_factors!$O69*D231+D312</f>
        <v>516.99340902057349</v>
      </c>
      <c r="E392" s="428">
        <f>Conversion_factors!$O69*E231+E312</f>
        <v>838.16141659417963</v>
      </c>
      <c r="F392" s="428">
        <f>Conversion_factors!$O69*F231+F312</f>
        <v>127.80404235673946</v>
      </c>
      <c r="G392" s="428">
        <v>0</v>
      </c>
      <c r="H392" s="626">
        <f t="shared" si="900"/>
        <v>1482.9588679714925</v>
      </c>
      <c r="I392" s="621"/>
      <c r="J392" s="635">
        <f t="shared" si="943"/>
        <v>248325.95700000002</v>
      </c>
      <c r="K392" s="635">
        <f t="shared" si="943"/>
        <v>142164.22605</v>
      </c>
      <c r="L392" s="635">
        <f t="shared" si="943"/>
        <v>110984.5</v>
      </c>
      <c r="M392" s="635">
        <f t="shared" si="943"/>
        <v>0</v>
      </c>
      <c r="N392" s="635">
        <f t="shared" si="902"/>
        <v>501474.68304999999</v>
      </c>
      <c r="O392" s="636"/>
      <c r="R392" s="634">
        <f t="shared" si="954"/>
        <v>161094.17543505569</v>
      </c>
      <c r="S392" s="634">
        <f t="shared" si="954"/>
        <v>92224.868670847849</v>
      </c>
      <c r="T392" s="634">
        <f t="shared" si="954"/>
        <v>71997.936621550747</v>
      </c>
      <c r="U392" s="634">
        <f t="shared" si="954"/>
        <v>0</v>
      </c>
      <c r="V392" s="634">
        <f t="shared" si="954"/>
        <v>325316.9807274543</v>
      </c>
      <c r="X392" s="641">
        <f t="shared" si="904"/>
        <v>2.081914493620872</v>
      </c>
      <c r="Y392" s="641">
        <f t="shared" si="905"/>
        <v>5.8957266527754548</v>
      </c>
      <c r="Z392" s="641">
        <f t="shared" si="906"/>
        <v>1.1515485708070898</v>
      </c>
      <c r="AA392" s="641" t="e">
        <f t="shared" si="907"/>
        <v>#DIV/0!</v>
      </c>
      <c r="AB392" s="641">
        <f t="shared" si="908"/>
        <v>2.9571958826556211</v>
      </c>
      <c r="AE392" s="641">
        <f t="shared" si="909"/>
        <v>3.2092619588781892E-3</v>
      </c>
      <c r="AF392" s="641">
        <f t="shared" si="910"/>
        <v>9.0882364884204096E-3</v>
      </c>
      <c r="AG392" s="641">
        <f t="shared" si="911"/>
        <v>1.7751070149208217E-3</v>
      </c>
      <c r="AH392" s="641" t="e">
        <f t="shared" si="912"/>
        <v>#DIV/0!</v>
      </c>
      <c r="AI392" s="641">
        <f t="shared" si="913"/>
        <v>4.5585043383084061E-3</v>
      </c>
      <c r="AK392" s="637">
        <f t="shared" si="942"/>
        <v>2.0819144936208719E-3</v>
      </c>
      <c r="AL392" s="637">
        <f t="shared" si="942"/>
        <v>5.8957266527754557E-3</v>
      </c>
      <c r="AM392" s="637">
        <f t="shared" si="942"/>
        <v>1.1515485708070898E-3</v>
      </c>
      <c r="AN392" s="637"/>
      <c r="AO392" s="637" t="e">
        <f t="shared" si="915"/>
        <v>#DIV/0!</v>
      </c>
      <c r="AQ392" s="631">
        <f t="shared" si="945"/>
        <v>1.5414955651212319</v>
      </c>
      <c r="AR392" s="631">
        <f t="shared" si="945"/>
        <v>1.5414955651212319</v>
      </c>
      <c r="AS392" s="631">
        <f t="shared" si="945"/>
        <v>1.5414955651212319</v>
      </c>
      <c r="AT392" s="631">
        <f t="shared" si="945"/>
        <v>0</v>
      </c>
      <c r="AU392" s="631" t="e">
        <f t="shared" si="917"/>
        <v>#DIV/0!</v>
      </c>
      <c r="AW392" s="572">
        <f t="shared" si="918"/>
        <v>648720.64677095215</v>
      </c>
      <c r="AX392" s="572">
        <f t="shared" si="919"/>
        <v>648720.64677095215</v>
      </c>
      <c r="AY392" s="572">
        <f t="shared" si="920"/>
        <v>648720.64677095215</v>
      </c>
      <c r="AZ392" s="572" t="e">
        <f t="shared" si="921"/>
        <v>#DIV/0!</v>
      </c>
      <c r="BA392" s="572">
        <f t="shared" si="922"/>
        <v>648720.64677095227</v>
      </c>
      <c r="BC392" s="621"/>
      <c r="BD392" s="638">
        <v>0.89552108524241658</v>
      </c>
      <c r="BE392" s="638">
        <v>0.84592287340575523</v>
      </c>
      <c r="BF392" s="638">
        <v>0.83346826137932684</v>
      </c>
      <c r="BG392" s="638">
        <v>0.80460394508923871</v>
      </c>
      <c r="BH392" s="629"/>
      <c r="BI392" s="638">
        <v>0.98933991420683964</v>
      </c>
      <c r="BJ392" s="638">
        <v>0.98388730741192398</v>
      </c>
      <c r="BK392" s="638">
        <v>0.99961410235876935</v>
      </c>
      <c r="BL392" s="638">
        <v>0.99142373827680774</v>
      </c>
      <c r="BN392" s="638">
        <v>1</v>
      </c>
      <c r="BO392" s="638">
        <v>1</v>
      </c>
      <c r="BP392" s="638">
        <v>1</v>
      </c>
      <c r="BQ392" s="638">
        <v>1</v>
      </c>
      <c r="BT392" s="630">
        <f t="shared" si="923"/>
        <v>1.0326546046975962</v>
      </c>
      <c r="BU392" s="630">
        <f t="shared" si="924"/>
        <v>0.76503162097693034</v>
      </c>
      <c r="BV392" s="630">
        <f t="shared" si="925"/>
        <v>1</v>
      </c>
      <c r="BW392" s="630">
        <f t="shared" si="926"/>
        <v>1</v>
      </c>
      <c r="BX392" s="630" t="e">
        <f>#REF!</f>
        <v>#REF!</v>
      </c>
      <c r="BY392" s="630" t="e">
        <f>#REF!</f>
        <v>#REF!</v>
      </c>
      <c r="BZ392" s="630">
        <f t="shared" si="927"/>
        <v>1</v>
      </c>
      <c r="CA392" s="630" t="e">
        <f t="shared" si="928"/>
        <v>#REF!</v>
      </c>
      <c r="CB392" s="630">
        <f t="shared" si="929"/>
        <v>0.79001342614109327</v>
      </c>
      <c r="CC392" s="630"/>
      <c r="CD392" s="630" t="e">
        <f t="shared" si="930"/>
        <v>#REF!</v>
      </c>
      <c r="CG392" s="575"/>
      <c r="CI392" s="621">
        <f t="shared" si="946"/>
        <v>0.3486228918322985</v>
      </c>
      <c r="CJ392" s="621">
        <f t="shared" si="947"/>
        <v>0.56519532314519461</v>
      </c>
      <c r="CK392" s="621">
        <f t="shared" si="948"/>
        <v>8.6181785022506965E-2</v>
      </c>
      <c r="CL392" s="621">
        <f t="shared" si="949"/>
        <v>0</v>
      </c>
      <c r="CN392" s="621">
        <f t="shared" ref="CN392:CQ395" si="955">(CI392-CI391)/LN(CI392/CI391)</f>
        <v>0.35094094333729381</v>
      </c>
      <c r="CO392" s="621">
        <f t="shared" si="955"/>
        <v>0.56381831540638605</v>
      </c>
      <c r="CP392" s="621">
        <f t="shared" si="955"/>
        <v>8.5230986228472944E-2</v>
      </c>
      <c r="CQ392" s="621" t="e">
        <f t="shared" si="955"/>
        <v>#DIV/0!</v>
      </c>
      <c r="CR392" s="621" t="e">
        <f t="shared" si="886"/>
        <v>#DIV/0!</v>
      </c>
      <c r="CS392" s="621"/>
      <c r="CT392" s="621" t="e">
        <f t="shared" si="887"/>
        <v>#DIV/0!</v>
      </c>
      <c r="CU392" s="621" t="e">
        <f t="shared" si="887"/>
        <v>#DIV/0!</v>
      </c>
      <c r="CV392" s="621" t="e">
        <f t="shared" si="887"/>
        <v>#DIV/0!</v>
      </c>
      <c r="CW392" s="621" t="e">
        <f t="shared" si="887"/>
        <v>#DIV/0!</v>
      </c>
      <c r="CZ392" s="621">
        <f t="shared" si="931"/>
        <v>7.2109198933393102E-3</v>
      </c>
      <c r="DA392" s="621">
        <f t="shared" si="932"/>
        <v>1.0109485740708562E-2</v>
      </c>
      <c r="DB392" s="621">
        <f t="shared" si="933"/>
        <v>-2.4579771000476907E-2</v>
      </c>
      <c r="DC392" s="621">
        <f t="shared" si="934"/>
        <v>2.6953175451133796E-2</v>
      </c>
      <c r="DE392" s="621">
        <f t="shared" si="950"/>
        <v>0.49519141323280014</v>
      </c>
      <c r="DF392" s="621">
        <f t="shared" si="951"/>
        <v>0.28349232943395747</v>
      </c>
      <c r="DG392" s="621">
        <f t="shared" si="952"/>
        <v>0.22131625733324245</v>
      </c>
      <c r="DH392" s="621">
        <f t="shared" si="953"/>
        <v>0</v>
      </c>
      <c r="DI392" s="621"/>
      <c r="DK392" s="621">
        <f t="shared" ref="DK392:DN395" si="956">LN(DE392/DE391)</f>
        <v>1.441866289172199E-2</v>
      </c>
      <c r="DL392" s="621">
        <f t="shared" si="956"/>
        <v>-3.458479070009722E-2</v>
      </c>
      <c r="DM392" s="621">
        <f t="shared" si="956"/>
        <v>1.3131737924545061E-2</v>
      </c>
      <c r="DN392" s="621" t="e">
        <f t="shared" si="956"/>
        <v>#DIV/0!</v>
      </c>
      <c r="DP392" s="621">
        <f t="shared" si="892"/>
        <v>-2.6428901309300407E-4</v>
      </c>
      <c r="DQ392" s="621">
        <f t="shared" si="893"/>
        <v>5.1639233487846498E-4</v>
      </c>
      <c r="DR392" s="621">
        <f t="shared" si="894"/>
        <v>-8.854578352908458E-4</v>
      </c>
      <c r="DS392" s="621">
        <f t="shared" si="895"/>
        <v>-9.3637819556148614E-4</v>
      </c>
      <c r="DU392" s="621">
        <f t="shared" si="896"/>
        <v>0</v>
      </c>
      <c r="DV392" s="621">
        <f t="shared" si="897"/>
        <v>0</v>
      </c>
      <c r="DW392" s="621">
        <f t="shared" si="898"/>
        <v>0</v>
      </c>
      <c r="DX392" s="621">
        <f t="shared" si="899"/>
        <v>0</v>
      </c>
      <c r="EB392" s="621" t="e">
        <f t="shared" si="939"/>
        <v>#DIV/0!</v>
      </c>
      <c r="EC392" s="621">
        <f>IF(ISERR(EB392),EC391,EB392*EC391)</f>
        <v>1</v>
      </c>
      <c r="ED392" s="621">
        <f t="shared" si="936"/>
        <v>1</v>
      </c>
      <c r="EE392" s="621"/>
      <c r="EF392" s="621" t="e">
        <f t="shared" si="940"/>
        <v>#DIV/0!</v>
      </c>
      <c r="EG392" s="621">
        <f>IF(ISERR(EF392),EG391,EF392*EG391)</f>
        <v>1</v>
      </c>
      <c r="EH392" s="621">
        <f t="shared" si="937"/>
        <v>1</v>
      </c>
      <c r="EI392" s="621"/>
      <c r="EJ392" s="621" t="e">
        <f t="shared" si="941"/>
        <v>#DIV/0!</v>
      </c>
      <c r="EK392" s="621">
        <f>IF(ISERR(EJ392),EK391,EJ392*EK391)</f>
        <v>1</v>
      </c>
      <c r="EL392" s="621">
        <f t="shared" si="938"/>
        <v>1</v>
      </c>
      <c r="EM392" s="621"/>
    </row>
    <row r="393" spans="1:143" hidden="1" x14ac:dyDescent="0.2">
      <c r="A393" s="615" t="s">
        <v>537</v>
      </c>
      <c r="B393" s="571">
        <f>B392+1</f>
        <v>2008</v>
      </c>
      <c r="D393" s="428">
        <f>Conversion_factors!$O70*D232+D313</f>
        <v>536.92578964158884</v>
      </c>
      <c r="E393" s="428">
        <f>Conversion_factors!$O70*E232+E313</f>
        <v>896.96255785563028</v>
      </c>
      <c r="F393" s="428">
        <f>Conversion_factors!$O70*F232+F313</f>
        <v>138.71325103324989</v>
      </c>
      <c r="G393" s="428">
        <v>0</v>
      </c>
      <c r="H393" s="626">
        <f t="shared" si="900"/>
        <v>1572.6015985304689</v>
      </c>
      <c r="I393" s="621"/>
      <c r="J393" s="635">
        <f t="shared" si="943"/>
        <v>263136.66467999999</v>
      </c>
      <c r="K393" s="635">
        <f t="shared" si="943"/>
        <v>140162.10615000001</v>
      </c>
      <c r="L393" s="635">
        <f t="shared" si="943"/>
        <v>117665.4</v>
      </c>
      <c r="M393" s="635">
        <f t="shared" si="943"/>
        <v>0</v>
      </c>
      <c r="N393" s="635">
        <f t="shared" si="902"/>
        <v>520964.17082999996</v>
      </c>
      <c r="O393" s="636"/>
      <c r="R393" s="634">
        <f t="shared" si="954"/>
        <v>157148.15352899639</v>
      </c>
      <c r="S393" s="634">
        <f t="shared" si="954"/>
        <v>83706.374415719416</v>
      </c>
      <c r="T393" s="634">
        <f t="shared" si="954"/>
        <v>70271.090373276267</v>
      </c>
      <c r="U393" s="634">
        <f t="shared" si="954"/>
        <v>0</v>
      </c>
      <c r="V393" s="634">
        <f t="shared" si="954"/>
        <v>311125.61831799208</v>
      </c>
      <c r="X393" s="641">
        <f t="shared" si="904"/>
        <v>2.040482614973262</v>
      </c>
      <c r="Y393" s="641">
        <f t="shared" si="905"/>
        <v>6.3994654653356191</v>
      </c>
      <c r="Z393" s="641">
        <f t="shared" si="906"/>
        <v>1.1788788465704436</v>
      </c>
      <c r="AA393" s="641" t="e">
        <f t="shared" si="907"/>
        <v>#DIV/0!</v>
      </c>
      <c r="AB393" s="641">
        <f t="shared" si="908"/>
        <v>3.0186367634937361</v>
      </c>
      <c r="AE393" s="641">
        <f t="shared" si="909"/>
        <v>3.4166853226342063E-3</v>
      </c>
      <c r="AF393" s="641">
        <f t="shared" si="910"/>
        <v>1.0715582464496129E-2</v>
      </c>
      <c r="AG393" s="641">
        <f t="shared" si="911"/>
        <v>1.9739732270612643E-3</v>
      </c>
      <c r="AH393" s="641" t="e">
        <f t="shared" si="912"/>
        <v>#DIV/0!</v>
      </c>
      <c r="AI393" s="641">
        <f t="shared" si="913"/>
        <v>5.0545551569564431E-3</v>
      </c>
      <c r="AK393" s="637">
        <f t="shared" si="942"/>
        <v>2.0404826149732621E-3</v>
      </c>
      <c r="AL393" s="637">
        <f t="shared" si="942"/>
        <v>6.3994654653356199E-3</v>
      </c>
      <c r="AM393" s="637">
        <f t="shared" si="942"/>
        <v>1.1788788465704439E-3</v>
      </c>
      <c r="AN393" s="637"/>
      <c r="AO393" s="637" t="e">
        <f t="shared" si="915"/>
        <v>#DIV/0!</v>
      </c>
      <c r="AQ393" s="631">
        <f t="shared" si="945"/>
        <v>1.6744496118527221</v>
      </c>
      <c r="AR393" s="631">
        <f t="shared" si="945"/>
        <v>1.6744496118527221</v>
      </c>
      <c r="AS393" s="631">
        <f t="shared" si="945"/>
        <v>1.6744496118527219</v>
      </c>
      <c r="AT393" s="631">
        <f t="shared" si="945"/>
        <v>0</v>
      </c>
      <c r="AU393" s="631" t="e">
        <f t="shared" si="917"/>
        <v>#DIV/0!</v>
      </c>
      <c r="AW393" s="572">
        <f t="shared" si="918"/>
        <v>597211.16295254393</v>
      </c>
      <c r="AX393" s="572">
        <f t="shared" si="919"/>
        <v>597211.16295254393</v>
      </c>
      <c r="AY393" s="572">
        <f t="shared" si="920"/>
        <v>597211.16295254393</v>
      </c>
      <c r="AZ393" s="572" t="e">
        <f t="shared" si="921"/>
        <v>#DIV/0!</v>
      </c>
      <c r="BA393" s="572">
        <f t="shared" si="922"/>
        <v>597211.16295254393</v>
      </c>
      <c r="BC393" s="621"/>
      <c r="BD393" s="638">
        <v>0.87418979842916011</v>
      </c>
      <c r="BE393" s="638">
        <v>0.83263605347594138</v>
      </c>
      <c r="BF393" s="638">
        <v>0.83356261195213555</v>
      </c>
      <c r="BG393" s="638">
        <v>0.79505377413897171</v>
      </c>
      <c r="BH393" s="629"/>
      <c r="BI393" s="638">
        <v>0.98850965197826002</v>
      </c>
      <c r="BJ393" s="638">
        <v>0.9834664384801628</v>
      </c>
      <c r="BK393" s="638">
        <v>0.99857781979445703</v>
      </c>
      <c r="BL393" s="638">
        <v>0.99052142947502708</v>
      </c>
      <c r="BN393" s="638">
        <v>1</v>
      </c>
      <c r="BO393" s="638">
        <v>1</v>
      </c>
      <c r="BP393" s="638">
        <v>1</v>
      </c>
      <c r="BQ393" s="638">
        <v>1</v>
      </c>
      <c r="BT393" s="630">
        <f t="shared" si="923"/>
        <v>1.072788055058056</v>
      </c>
      <c r="BU393" s="630">
        <f t="shared" si="924"/>
        <v>0.78092648169194767</v>
      </c>
      <c r="BV393" s="630">
        <f t="shared" si="925"/>
        <v>1</v>
      </c>
      <c r="BW393" s="630">
        <f t="shared" si="926"/>
        <v>1</v>
      </c>
      <c r="BX393" s="630" t="e">
        <f>#REF!</f>
        <v>#REF!</v>
      </c>
      <c r="BY393" s="630" t="e">
        <f>#REF!</f>
        <v>#REF!</v>
      </c>
      <c r="BZ393" s="630">
        <f t="shared" si="927"/>
        <v>1</v>
      </c>
      <c r="CA393" s="630" t="e">
        <f t="shared" si="928"/>
        <v>#REF!</v>
      </c>
      <c r="CB393" s="630">
        <f t="shared" si="929"/>
        <v>0.8377686014376351</v>
      </c>
      <c r="CC393" s="630"/>
      <c r="CD393" s="630" t="e">
        <f t="shared" si="930"/>
        <v>#REF!</v>
      </c>
      <c r="CG393" s="575"/>
      <c r="CI393" s="621">
        <f t="shared" si="946"/>
        <v>0.3414251836849993</v>
      </c>
      <c r="CJ393" s="621">
        <f t="shared" si="947"/>
        <v>0.57036859093479531</v>
      </c>
      <c r="CK393" s="621">
        <f t="shared" si="948"/>
        <v>8.8206225380205436E-2</v>
      </c>
      <c r="CL393" s="621">
        <f t="shared" si="949"/>
        <v>0</v>
      </c>
      <c r="CN393" s="621">
        <f t="shared" si="955"/>
        <v>0.3450115244986815</v>
      </c>
      <c r="CO393" s="621">
        <f t="shared" si="955"/>
        <v>0.5677780290579868</v>
      </c>
      <c r="CP393" s="621">
        <f t="shared" si="955"/>
        <v>8.7190088164049134E-2</v>
      </c>
      <c r="CQ393" s="621" t="e">
        <f t="shared" si="955"/>
        <v>#DIV/0!</v>
      </c>
      <c r="CR393" s="621" t="e">
        <f t="shared" si="886"/>
        <v>#DIV/0!</v>
      </c>
      <c r="CS393" s="621"/>
      <c r="CT393" s="621" t="e">
        <f t="shared" si="887"/>
        <v>#DIV/0!</v>
      </c>
      <c r="CU393" s="621" t="e">
        <f t="shared" si="887"/>
        <v>#DIV/0!</v>
      </c>
      <c r="CV393" s="621" t="e">
        <f t="shared" si="887"/>
        <v>#DIV/0!</v>
      </c>
      <c r="CW393" s="621" t="e">
        <f t="shared" si="887"/>
        <v>#DIV/0!</v>
      </c>
      <c r="CZ393" s="621">
        <f t="shared" si="931"/>
        <v>-2.4108254245912952E-2</v>
      </c>
      <c r="DA393" s="621">
        <f t="shared" si="932"/>
        <v>-1.5831553162791209E-2</v>
      </c>
      <c r="DB393" s="621">
        <f t="shared" si="933"/>
        <v>1.1319595145930654E-4</v>
      </c>
      <c r="DC393" s="621">
        <f t="shared" si="934"/>
        <v>-1.1940409878796956E-2</v>
      </c>
      <c r="DE393" s="621">
        <f t="shared" si="950"/>
        <v>0.50509551215541504</v>
      </c>
      <c r="DF393" s="621">
        <f t="shared" si="951"/>
        <v>0.26904365789051055</v>
      </c>
      <c r="DG393" s="621">
        <f t="shared" si="952"/>
        <v>0.22586082995407442</v>
      </c>
      <c r="DH393" s="621">
        <f t="shared" si="953"/>
        <v>0</v>
      </c>
      <c r="DI393" s="621"/>
      <c r="DK393" s="621">
        <f t="shared" si="956"/>
        <v>1.9803163151329631E-2</v>
      </c>
      <c r="DL393" s="621">
        <f t="shared" si="956"/>
        <v>-5.2311402707571591E-2</v>
      </c>
      <c r="DM393" s="621">
        <f t="shared" si="956"/>
        <v>2.032630569901606E-2</v>
      </c>
      <c r="DN393" s="621" t="e">
        <f t="shared" si="956"/>
        <v>#DIV/0!</v>
      </c>
      <c r="DP393" s="621">
        <f t="shared" ref="DP393:DS395" si="957">LN(BI393/BI392)</f>
        <v>-8.3956059302264384E-4</v>
      </c>
      <c r="DQ393" s="621">
        <f t="shared" si="957"/>
        <v>-4.2785283435707919E-4</v>
      </c>
      <c r="DR393" s="621">
        <f t="shared" si="957"/>
        <v>-1.0372203447811075E-3</v>
      </c>
      <c r="DS393" s="621">
        <f t="shared" si="957"/>
        <v>-9.1052858454541692E-4</v>
      </c>
      <c r="DU393" s="621">
        <f t="shared" ref="DU393:DX395" si="958">LN(BN393/BN392)</f>
        <v>0</v>
      </c>
      <c r="DV393" s="621">
        <f t="shared" si="958"/>
        <v>0</v>
      </c>
      <c r="DW393" s="621">
        <f t="shared" si="958"/>
        <v>0</v>
      </c>
      <c r="DX393" s="621">
        <f t="shared" si="958"/>
        <v>0</v>
      </c>
      <c r="EB393" s="621" t="e">
        <f t="shared" si="939"/>
        <v>#DIV/0!</v>
      </c>
      <c r="EC393" s="621">
        <f>IF(ISERR(EB393),EC392,EB393*EC392)</f>
        <v>1</v>
      </c>
      <c r="ED393" s="621">
        <f t="shared" si="936"/>
        <v>1</v>
      </c>
      <c r="EE393" s="621"/>
      <c r="EF393" s="621" t="e">
        <f t="shared" si="940"/>
        <v>#DIV/0!</v>
      </c>
      <c r="EG393" s="621">
        <f>IF(ISERR(EF393),EG392,EF393*EG392)</f>
        <v>1</v>
      </c>
      <c r="EH393" s="621">
        <f t="shared" si="937"/>
        <v>1</v>
      </c>
      <c r="EI393" s="621"/>
      <c r="EJ393" s="621" t="e">
        <f t="shared" si="941"/>
        <v>#DIV/0!</v>
      </c>
      <c r="EK393" s="621">
        <f>IF(ISERR(EJ393),EK392,EJ393*EK392)</f>
        <v>1</v>
      </c>
      <c r="EL393" s="621">
        <f t="shared" si="938"/>
        <v>1</v>
      </c>
      <c r="EM393" s="621"/>
    </row>
    <row r="394" spans="1:143" hidden="1" x14ac:dyDescent="0.2">
      <c r="A394" s="615" t="s">
        <v>537</v>
      </c>
      <c r="B394" s="571">
        <f>B393+1</f>
        <v>2009</v>
      </c>
      <c r="D394" s="428">
        <f>Conversion_factors!$O71*D233+D314</f>
        <v>569.01079994032</v>
      </c>
      <c r="E394" s="428">
        <f>Conversion_factors!$O71*E233+E314</f>
        <v>870.45665829110123</v>
      </c>
      <c r="F394" s="428">
        <f>Conversion_factors!$O71*F233+F314</f>
        <v>100.49996863636831</v>
      </c>
      <c r="G394" s="428">
        <v>0</v>
      </c>
      <c r="H394" s="626">
        <f>SUM(D394:G394)</f>
        <v>1539.9674268677895</v>
      </c>
      <c r="I394" s="621"/>
      <c r="J394" s="635">
        <f t="shared" si="943"/>
        <v>286067.15064000007</v>
      </c>
      <c r="K394" s="635">
        <f t="shared" si="943"/>
        <v>125216.0193</v>
      </c>
      <c r="L394" s="635">
        <f t="shared" si="943"/>
        <v>83463.000000000015</v>
      </c>
      <c r="M394" s="635">
        <f t="shared" si="943"/>
        <v>0</v>
      </c>
      <c r="N394" s="635">
        <f>SUM(J394:M394)</f>
        <v>494746.16994000005</v>
      </c>
      <c r="O394" s="636"/>
      <c r="R394" s="634">
        <f t="shared" si="954"/>
        <v>203829.81272059891</v>
      </c>
      <c r="S394" s="634">
        <f t="shared" si="954"/>
        <v>89219.46370436954</v>
      </c>
      <c r="T394" s="634">
        <f t="shared" si="954"/>
        <v>59469.420452641687</v>
      </c>
      <c r="U394" s="634">
        <f t="shared" si="954"/>
        <v>0</v>
      </c>
      <c r="V394" s="634">
        <f t="shared" si="954"/>
        <v>352518.69687761011</v>
      </c>
      <c r="X394" s="641">
        <f t="shared" si="904"/>
        <v>1.9890812302891399</v>
      </c>
      <c r="Y394" s="641">
        <f t="shared" si="905"/>
        <v>6.95163975949123</v>
      </c>
      <c r="Z394" s="641">
        <f t="shared" si="906"/>
        <v>1.2041260035748571</v>
      </c>
      <c r="AA394" s="641" t="e">
        <f t="shared" si="907"/>
        <v>#DIV/0!</v>
      </c>
      <c r="AB394" s="641">
        <f t="shared" si="908"/>
        <v>3.1126414319782358</v>
      </c>
      <c r="AE394" s="641">
        <f t="shared" si="909"/>
        <v>2.7915975212139126E-3</v>
      </c>
      <c r="AF394" s="641">
        <f t="shared" si="910"/>
        <v>9.7563538509419494E-3</v>
      </c>
      <c r="AG394" s="641">
        <f t="shared" si="911"/>
        <v>1.689943636097836E-3</v>
      </c>
      <c r="AH394" s="641" t="e">
        <f t="shared" si="912"/>
        <v>#DIV/0!</v>
      </c>
      <c r="AI394" s="641">
        <f t="shared" si="913"/>
        <v>4.3684702130918351E-3</v>
      </c>
      <c r="AK394" s="637">
        <f>AE394/AQ394</f>
        <v>1.9890812302891395E-3</v>
      </c>
      <c r="AL394" s="637">
        <f>AF394/AR394</f>
        <v>6.9516397594912302E-3</v>
      </c>
      <c r="AM394" s="637">
        <f>AG394/AS394</f>
        <v>1.204126003574857E-3</v>
      </c>
      <c r="AN394" s="637"/>
      <c r="AO394" s="637" t="e">
        <f t="shared" si="915"/>
        <v>#DIV/0!</v>
      </c>
      <c r="AQ394" s="631">
        <f t="shared" si="945"/>
        <v>1.4034607932065783</v>
      </c>
      <c r="AR394" s="631">
        <f t="shared" si="945"/>
        <v>1.4034607932065783</v>
      </c>
      <c r="AS394" s="631">
        <f t="shared" si="945"/>
        <v>1.4034607932065783</v>
      </c>
      <c r="AT394" s="631">
        <f t="shared" si="945"/>
        <v>0</v>
      </c>
      <c r="AU394" s="631" t="e">
        <f>AI394/AO394</f>
        <v>#DIV/0!</v>
      </c>
      <c r="AW394" s="572">
        <f t="shared" si="918"/>
        <v>712524.35753138131</v>
      </c>
      <c r="AX394" s="572">
        <f t="shared" si="919"/>
        <v>712524.35753138131</v>
      </c>
      <c r="AY394" s="572">
        <f t="shared" si="920"/>
        <v>712524.35753138131</v>
      </c>
      <c r="AZ394" s="572" t="e">
        <f t="shared" si="921"/>
        <v>#DIV/0!</v>
      </c>
      <c r="BA394" s="572">
        <f t="shared" si="922"/>
        <v>712524.35753138131</v>
      </c>
      <c r="BC394" s="621"/>
      <c r="BD394" s="638">
        <v>0.85466456477545949</v>
      </c>
      <c r="BE394" s="638">
        <v>0.81759538529831555</v>
      </c>
      <c r="BF394" s="638">
        <v>0.81804531966698635</v>
      </c>
      <c r="BG394" s="638">
        <v>0.789895503576026</v>
      </c>
      <c r="BH394" s="629"/>
      <c r="BI394" s="638">
        <v>0.98801282781836097</v>
      </c>
      <c r="BJ394" s="638">
        <v>0.98331180127414763</v>
      </c>
      <c r="BK394" s="638">
        <v>0.99771133913799037</v>
      </c>
      <c r="BL394" s="638">
        <v>0.9897783281457454</v>
      </c>
      <c r="BN394" s="638">
        <v>1</v>
      </c>
      <c r="BO394" s="638">
        <v>1</v>
      </c>
      <c r="BP394" s="638">
        <v>1</v>
      </c>
      <c r="BQ394" s="638">
        <v>1</v>
      </c>
      <c r="BT394" s="630">
        <f t="shared" si="923"/>
        <v>1.0187990098277815</v>
      </c>
      <c r="BU394" s="630">
        <f t="shared" si="924"/>
        <v>0.80524564983765501</v>
      </c>
      <c r="BV394" s="630">
        <f>EH394</f>
        <v>1</v>
      </c>
      <c r="BW394" s="630">
        <f>EL394</f>
        <v>1</v>
      </c>
      <c r="BX394" s="630" t="e">
        <f>#REF!</f>
        <v>#REF!</v>
      </c>
      <c r="BY394" s="630" t="e">
        <f>#REF!</f>
        <v>#REF!</v>
      </c>
      <c r="BZ394" s="630">
        <f>ED394</f>
        <v>1</v>
      </c>
      <c r="CA394" s="630" t="e">
        <f>BT394*BV394*BW394*BX394*BY394*BZ394</f>
        <v>#REF!</v>
      </c>
      <c r="CB394" s="630">
        <f>BT394*BU394</f>
        <v>0.82038347072273132</v>
      </c>
      <c r="CC394" s="630"/>
      <c r="CD394" s="630" t="e">
        <f>BV394*BW394*BX394*BY394</f>
        <v>#REF!</v>
      </c>
      <c r="CE394" s="621" t="e">
        <f>BZ394*BX394</f>
        <v>#REF!</v>
      </c>
      <c r="CG394" s="575"/>
      <c r="CI394" s="621">
        <f t="shared" si="946"/>
        <v>0.36949534776697013</v>
      </c>
      <c r="CJ394" s="621">
        <f t="shared" si="947"/>
        <v>0.56524355197665643</v>
      </c>
      <c r="CK394" s="621">
        <f t="shared" si="948"/>
        <v>6.526110025637348E-2</v>
      </c>
      <c r="CL394" s="621">
        <f t="shared" si="949"/>
        <v>0</v>
      </c>
      <c r="CN394" s="621">
        <f>(CI394-CI393)/LN(CI394/CI393)</f>
        <v>0.35527546730472986</v>
      </c>
      <c r="CO394" s="621">
        <f>(CJ394-CJ393)/LN(CJ394/CJ393)</f>
        <v>0.56780221653525498</v>
      </c>
      <c r="CP394" s="621">
        <f>(CK394-CK393)/LN(CK394/CK393)</f>
        <v>7.6158454183409136E-2</v>
      </c>
      <c r="CQ394" s="621" t="e">
        <f>(CL394-CL393)/LN(CL394/CL393)</f>
        <v>#DIV/0!</v>
      </c>
      <c r="CR394" s="621" t="e">
        <f>SUM(CN394:CQ394)</f>
        <v>#DIV/0!</v>
      </c>
      <c r="CS394" s="621"/>
      <c r="CT394" s="621" t="e">
        <f>CN394/$CR394</f>
        <v>#DIV/0!</v>
      </c>
      <c r="CU394" s="621" t="e">
        <f>CO394/$CR394</f>
        <v>#DIV/0!</v>
      </c>
      <c r="CV394" s="621" t="e">
        <f>CP394/$CR394</f>
        <v>#DIV/0!</v>
      </c>
      <c r="CW394" s="621" t="e">
        <f>CQ394/$CR394</f>
        <v>#DIV/0!</v>
      </c>
      <c r="CZ394" s="621">
        <f t="shared" si="931"/>
        <v>-2.2588442695323598E-2</v>
      </c>
      <c r="DA394" s="621">
        <f t="shared" si="932"/>
        <v>-1.8229060871584896E-2</v>
      </c>
      <c r="DB394" s="621">
        <f t="shared" si="933"/>
        <v>-1.8791080604300511E-2</v>
      </c>
      <c r="DC394" s="621">
        <f t="shared" si="934"/>
        <v>-6.5090900355022213E-3</v>
      </c>
      <c r="DE394" s="621">
        <f t="shared" si="950"/>
        <v>0.57820993475238547</v>
      </c>
      <c r="DF394" s="621">
        <f t="shared" si="951"/>
        <v>0.25309143740351842</v>
      </c>
      <c r="DG394" s="621">
        <f t="shared" si="952"/>
        <v>0.16869862784409614</v>
      </c>
      <c r="DH394" s="621">
        <f t="shared" si="953"/>
        <v>0</v>
      </c>
      <c r="DI394" s="621"/>
      <c r="DK394" s="621">
        <f>LN(DE394/DE393)</f>
        <v>0.1351894672691564</v>
      </c>
      <c r="DL394" s="621">
        <f>LN(DF394/DF393)</f>
        <v>-6.1122827328029136E-2</v>
      </c>
      <c r="DM394" s="621">
        <f>LN(DG394/DG393)</f>
        <v>-0.29180515711364685</v>
      </c>
      <c r="DN394" s="621" t="e">
        <f>LN(DH394/DH393)</f>
        <v>#DIV/0!</v>
      </c>
      <c r="DP394" s="621">
        <f>LN(BI394/BI393)</f>
        <v>-5.0272554493168537E-4</v>
      </c>
      <c r="DQ394" s="621">
        <f>LN(BJ394/BJ393)</f>
        <v>-1.5724925485559451E-4</v>
      </c>
      <c r="DR394" s="621">
        <f>LN(BK394/BK393)</f>
        <v>-8.6809138546215523E-4</v>
      </c>
      <c r="DS394" s="621">
        <f>LN(BL394/BL393)</f>
        <v>-7.5049381923190516E-4</v>
      </c>
      <c r="DU394" s="621">
        <f>LN(BN394/BN393)</f>
        <v>0</v>
      </c>
      <c r="DV394" s="621">
        <f>LN(BO394/BO393)</f>
        <v>0</v>
      </c>
      <c r="DW394" s="621">
        <f>LN(BP394/BP393)</f>
        <v>0</v>
      </c>
      <c r="DX394" s="621">
        <f>LN(BQ394/BQ393)</f>
        <v>0</v>
      </c>
      <c r="EB394" s="621" t="e">
        <f t="shared" si="939"/>
        <v>#DIV/0!</v>
      </c>
      <c r="EC394" s="621">
        <f>IF(ISERR(EB394),EC393,EB394*EC393)</f>
        <v>1</v>
      </c>
      <c r="ED394" s="621">
        <f t="shared" si="936"/>
        <v>1</v>
      </c>
      <c r="EE394" s="621"/>
      <c r="EF394" s="621" t="e">
        <f t="shared" si="940"/>
        <v>#DIV/0!</v>
      </c>
      <c r="EG394" s="621">
        <f>IF(ISERR(EF394),EG393,EF394*EG393)</f>
        <v>1</v>
      </c>
      <c r="EH394" s="621">
        <f t="shared" si="937"/>
        <v>1</v>
      </c>
      <c r="EI394" s="621"/>
      <c r="EJ394" s="621" t="e">
        <f t="shared" si="941"/>
        <v>#DIV/0!</v>
      </c>
      <c r="EK394" s="621">
        <f>IF(ISERR(EJ394),EK393,EJ394*EK393)</f>
        <v>1</v>
      </c>
      <c r="EL394" s="621">
        <f t="shared" si="938"/>
        <v>1</v>
      </c>
      <c r="EM394" s="621"/>
    </row>
    <row r="395" spans="1:143" hidden="1" x14ac:dyDescent="0.2">
      <c r="A395" s="615" t="s">
        <v>537</v>
      </c>
      <c r="B395" s="571">
        <f>B394+1</f>
        <v>2010</v>
      </c>
      <c r="D395" s="428">
        <f>Conversion_factors!$O72*D234+D315</f>
        <v>578.21313356793212</v>
      </c>
      <c r="E395" s="428">
        <f>Conversion_factors!$O72*E234+E315</f>
        <v>876.85588869248136</v>
      </c>
      <c r="F395" s="428">
        <f>Conversion_factors!$O72*F234+F315</f>
        <v>116.83957268476884</v>
      </c>
      <c r="G395" s="428">
        <v>0</v>
      </c>
      <c r="H395" s="626">
        <f t="shared" si="900"/>
        <v>1571.9085949451824</v>
      </c>
      <c r="I395" s="621"/>
      <c r="J395" s="635">
        <f t="shared" ref="J395:M395" si="959">J76</f>
        <v>297113.53055999998</v>
      </c>
      <c r="K395" s="635">
        <f t="shared" si="959"/>
        <v>123287.45174999999</v>
      </c>
      <c r="L395" s="635">
        <f t="shared" si="959"/>
        <v>94868.9</v>
      </c>
      <c r="M395" s="635">
        <f t="shared" si="959"/>
        <v>0</v>
      </c>
      <c r="N395" s="635">
        <f t="shared" si="902"/>
        <v>515269.88231000002</v>
      </c>
      <c r="O395" s="636"/>
      <c r="R395" s="634">
        <f t="shared" ref="R395:V395" si="960">R76</f>
        <v>180218.02094661407</v>
      </c>
      <c r="S395" s="634">
        <f t="shared" si="960"/>
        <v>74781.584399937914</v>
      </c>
      <c r="T395" s="634">
        <f t="shared" si="960"/>
        <v>57543.94751109997</v>
      </c>
      <c r="U395" s="634">
        <f t="shared" si="960"/>
        <v>0</v>
      </c>
      <c r="V395" s="634">
        <f t="shared" si="960"/>
        <v>312543.55285765196</v>
      </c>
      <c r="X395" s="641">
        <f t="shared" si="904"/>
        <v>1.9461016550747965</v>
      </c>
      <c r="Y395" s="641">
        <f t="shared" si="905"/>
        <v>7.1122882032678678</v>
      </c>
      <c r="Z395" s="641">
        <f t="shared" si="906"/>
        <v>1.231589832756244</v>
      </c>
      <c r="AA395" s="641" t="e">
        <f t="shared" si="907"/>
        <v>#DIV/0!</v>
      </c>
      <c r="AB395" s="641">
        <f t="shared" si="908"/>
        <v>3.0506510256298669</v>
      </c>
      <c r="AE395" s="641">
        <f t="shared" si="909"/>
        <v>3.2084090732480966E-3</v>
      </c>
      <c r="AF395" s="641">
        <f t="shared" si="910"/>
        <v>1.1725559116305771E-2</v>
      </c>
      <c r="AG395" s="641">
        <f t="shared" si="911"/>
        <v>2.0304406933888399E-3</v>
      </c>
      <c r="AH395" s="641" t="e">
        <f t="shared" si="912"/>
        <v>#DIV/0!</v>
      </c>
      <c r="AI395" s="641">
        <f t="shared" si="913"/>
        <v>5.0294065597350796E-3</v>
      </c>
      <c r="AK395" s="637">
        <f t="shared" si="942"/>
        <v>1.9461016550747965E-3</v>
      </c>
      <c r="AL395" s="637">
        <f t="shared" si="942"/>
        <v>7.1122882032678683E-3</v>
      </c>
      <c r="AM395" s="637">
        <f t="shared" si="942"/>
        <v>1.2315898327562441E-3</v>
      </c>
      <c r="AN395" s="637"/>
      <c r="AO395" s="637" t="e">
        <f t="shared" si="915"/>
        <v>#DIV/0!</v>
      </c>
      <c r="AQ395" s="631">
        <f t="shared" ref="AQ395:AT395" si="961">AQ76</f>
        <v>1.6486338547020991</v>
      </c>
      <c r="AR395" s="631">
        <f t="shared" si="961"/>
        <v>1.6486338547020989</v>
      </c>
      <c r="AS395" s="631">
        <f t="shared" si="961"/>
        <v>1.6486338547020989</v>
      </c>
      <c r="AT395" s="631">
        <f t="shared" si="961"/>
        <v>0</v>
      </c>
      <c r="AU395" s="631" t="e">
        <f t="shared" si="917"/>
        <v>#DIV/0!</v>
      </c>
      <c r="AW395" s="572">
        <f t="shared" si="918"/>
        <v>606562.81996629003</v>
      </c>
      <c r="AX395" s="572">
        <f t="shared" si="919"/>
        <v>606562.81996629003</v>
      </c>
      <c r="AY395" s="572">
        <f t="shared" si="920"/>
        <v>606562.81996629003</v>
      </c>
      <c r="AZ395" s="572" t="e">
        <f t="shared" si="921"/>
        <v>#DIV/0!</v>
      </c>
      <c r="BA395" s="572">
        <f t="shared" si="922"/>
        <v>606562.81996628991</v>
      </c>
      <c r="BC395" s="621"/>
      <c r="BD395" s="638">
        <v>0.87233123436279114</v>
      </c>
      <c r="BE395" s="638">
        <v>0.81643952736619929</v>
      </c>
      <c r="BF395" s="638">
        <v>0.82565586227754251</v>
      </c>
      <c r="BG395" s="638">
        <v>0.78638421053457741</v>
      </c>
      <c r="BH395" s="629"/>
      <c r="BI395" s="638">
        <v>0.98838077385801348</v>
      </c>
      <c r="BJ395" s="638">
        <v>0.98285677387156811</v>
      </c>
      <c r="BK395" s="638">
        <v>0.99718000485492142</v>
      </c>
      <c r="BL395" s="638">
        <v>0.98930450559019201</v>
      </c>
      <c r="BN395" s="638">
        <v>1</v>
      </c>
      <c r="BO395" s="638">
        <v>1</v>
      </c>
      <c r="BP395" s="638">
        <v>1</v>
      </c>
      <c r="BQ395" s="638">
        <v>1</v>
      </c>
      <c r="BT395" s="630">
        <f t="shared" si="923"/>
        <v>1.0610621724573819</v>
      </c>
      <c r="BU395" s="630">
        <f t="shared" si="924"/>
        <v>0.78920862593542951</v>
      </c>
      <c r="BV395" s="630">
        <f t="shared" si="925"/>
        <v>1</v>
      </c>
      <c r="BW395" s="630">
        <f t="shared" si="926"/>
        <v>1</v>
      </c>
      <c r="BX395" s="630" t="e">
        <f>#REF!</f>
        <v>#REF!</v>
      </c>
      <c r="BY395" s="630" t="e">
        <f>#REF!</f>
        <v>#REF!</v>
      </c>
      <c r="BZ395" s="630">
        <f t="shared" si="927"/>
        <v>1</v>
      </c>
      <c r="CA395" s="630" t="e">
        <f t="shared" si="928"/>
        <v>#REF!</v>
      </c>
      <c r="CB395" s="630">
        <f t="shared" si="929"/>
        <v>0.8373994191571521</v>
      </c>
      <c r="CC395" s="630"/>
      <c r="CD395" s="630" t="e">
        <f t="shared" si="930"/>
        <v>#REF!</v>
      </c>
      <c r="CG395" s="575"/>
      <c r="CI395" s="621">
        <f t="shared" si="946"/>
        <v>0.36784144792343748</v>
      </c>
      <c r="CJ395" s="621">
        <f t="shared" si="947"/>
        <v>0.55782880220402398</v>
      </c>
      <c r="CK395" s="621">
        <f t="shared" si="948"/>
        <v>7.43297498725385E-2</v>
      </c>
      <c r="CL395" s="621">
        <f t="shared" si="949"/>
        <v>0</v>
      </c>
      <c r="CN395" s="621">
        <f t="shared" si="955"/>
        <v>0.36866777954151581</v>
      </c>
      <c r="CO395" s="621">
        <f t="shared" si="955"/>
        <v>0.56152801805038499</v>
      </c>
      <c r="CP395" s="621">
        <f t="shared" si="955"/>
        <v>6.9697122093789518E-2</v>
      </c>
      <c r="CQ395" s="621" t="e">
        <f t="shared" si="955"/>
        <v>#DIV/0!</v>
      </c>
      <c r="CR395" s="621" t="e">
        <f t="shared" si="886"/>
        <v>#DIV/0!</v>
      </c>
      <c r="CS395" s="621"/>
      <c r="CT395" s="621" t="e">
        <f t="shared" si="887"/>
        <v>#DIV/0!</v>
      </c>
      <c r="CU395" s="621" t="e">
        <f t="shared" si="887"/>
        <v>#DIV/0!</v>
      </c>
      <c r="CV395" s="621" t="e">
        <f t="shared" si="887"/>
        <v>#DIV/0!</v>
      </c>
      <c r="CW395" s="621" t="e">
        <f t="shared" si="887"/>
        <v>#DIV/0!</v>
      </c>
      <c r="CZ395" s="621">
        <f t="shared" si="931"/>
        <v>2.046013764427411E-2</v>
      </c>
      <c r="DA395" s="621">
        <f t="shared" si="932"/>
        <v>-1.4147287991721363E-3</v>
      </c>
      <c r="DB395" s="621">
        <f t="shared" si="933"/>
        <v>9.2603169967247646E-3</v>
      </c>
      <c r="DC395" s="621">
        <f t="shared" si="934"/>
        <v>-4.4551722868177313E-3</v>
      </c>
      <c r="DE395" s="621">
        <f t="shared" si="950"/>
        <v>0.57661730436875913</v>
      </c>
      <c r="DF395" s="621">
        <f t="shared" si="951"/>
        <v>0.23926772354186809</v>
      </c>
      <c r="DG395" s="621">
        <f t="shared" si="952"/>
        <v>0.18411497208937266</v>
      </c>
      <c r="DH395" s="621">
        <f t="shared" si="953"/>
        <v>0</v>
      </c>
      <c r="DI395" s="621"/>
      <c r="DK395" s="621">
        <f t="shared" si="956"/>
        <v>-2.7582158428014537E-3</v>
      </c>
      <c r="DL395" s="621">
        <f t="shared" si="956"/>
        <v>-5.6167728916682126E-2</v>
      </c>
      <c r="DM395" s="621">
        <f t="shared" si="956"/>
        <v>8.7446554969757645E-2</v>
      </c>
      <c r="DN395" s="621" t="e">
        <f t="shared" si="956"/>
        <v>#DIV/0!</v>
      </c>
      <c r="DP395" s="621">
        <f t="shared" si="957"/>
        <v>3.723408571970941E-4</v>
      </c>
      <c r="DQ395" s="621">
        <f t="shared" si="957"/>
        <v>-4.6285696603545951E-4</v>
      </c>
      <c r="DR395" s="621">
        <f t="shared" si="957"/>
        <v>-5.3269497332115111E-4</v>
      </c>
      <c r="DS395" s="621">
        <f t="shared" si="957"/>
        <v>-4.7883045270226388E-4</v>
      </c>
      <c r="DU395" s="621">
        <f t="shared" si="958"/>
        <v>0</v>
      </c>
      <c r="DV395" s="621">
        <f t="shared" si="958"/>
        <v>0</v>
      </c>
      <c r="DW395" s="621">
        <f t="shared" si="958"/>
        <v>0</v>
      </c>
      <c r="DX395" s="621">
        <f t="shared" si="958"/>
        <v>0</v>
      </c>
      <c r="EB395" s="621" t="e">
        <f t="shared" si="939"/>
        <v>#DIV/0!</v>
      </c>
      <c r="EC395" s="621">
        <f>IF(ISERR(EB395),EC394,EB395*EC394)</f>
        <v>1</v>
      </c>
      <c r="ED395" s="621">
        <f t="shared" si="936"/>
        <v>1</v>
      </c>
      <c r="EE395" s="621"/>
      <c r="EF395" s="621" t="e">
        <f t="shared" si="940"/>
        <v>#DIV/0!</v>
      </c>
      <c r="EG395" s="621">
        <f>IF(ISERR(EF395),EG394,EF395*EG394)</f>
        <v>1</v>
      </c>
      <c r="EH395" s="621">
        <f t="shared" si="937"/>
        <v>1</v>
      </c>
      <c r="EI395" s="621"/>
      <c r="EJ395" s="621" t="e">
        <f t="shared" si="941"/>
        <v>#DIV/0!</v>
      </c>
      <c r="EK395" s="621">
        <f>IF(ISERR(EJ395),EK394,EJ395*EK394)</f>
        <v>1</v>
      </c>
      <c r="EL395" s="621">
        <f t="shared" si="938"/>
        <v>1</v>
      </c>
      <c r="EM395" s="621"/>
    </row>
    <row r="396" spans="1:143" hidden="1" x14ac:dyDescent="0.2">
      <c r="A396" s="615"/>
      <c r="B396" s="571"/>
      <c r="D396" s="428"/>
      <c r="E396" s="428"/>
      <c r="F396" s="428"/>
      <c r="G396" s="428"/>
      <c r="H396" s="626"/>
      <c r="I396" s="621"/>
      <c r="J396" s="635"/>
      <c r="K396" s="635"/>
      <c r="L396" s="635"/>
      <c r="M396" s="635"/>
      <c r="N396" s="635"/>
      <c r="O396" s="636"/>
      <c r="R396" s="634"/>
      <c r="S396" s="634"/>
      <c r="T396" s="634"/>
      <c r="U396" s="634"/>
      <c r="V396" s="634"/>
      <c r="X396" s="641"/>
      <c r="Y396" s="641"/>
      <c r="Z396" s="641"/>
      <c r="AA396" s="641"/>
      <c r="AB396" s="641"/>
      <c r="AE396" s="641"/>
      <c r="AF396" s="641"/>
      <c r="AG396" s="641"/>
      <c r="AH396" s="641"/>
      <c r="AI396" s="641"/>
      <c r="AK396" s="637"/>
      <c r="AL396" s="637"/>
      <c r="AM396" s="637"/>
      <c r="AN396" s="637"/>
      <c r="AO396" s="637"/>
      <c r="AQ396" s="631"/>
      <c r="AR396" s="631"/>
      <c r="AS396" s="631"/>
      <c r="AT396" s="631"/>
      <c r="AU396" s="631"/>
      <c r="BC396" s="621"/>
      <c r="BD396" s="638"/>
      <c r="BE396" s="638"/>
      <c r="BF396" s="638"/>
      <c r="BG396" s="638"/>
      <c r="BH396" s="629"/>
      <c r="BI396" s="638"/>
      <c r="BJ396" s="638"/>
      <c r="BK396" s="638"/>
      <c r="BL396" s="638"/>
      <c r="BN396" s="638"/>
      <c r="BO396" s="638"/>
      <c r="BP396" s="638"/>
      <c r="BQ396" s="638"/>
      <c r="BT396" s="630"/>
      <c r="BU396" s="630"/>
      <c r="BV396" s="630"/>
      <c r="BW396" s="630"/>
      <c r="BX396" s="630"/>
      <c r="BY396" s="630"/>
      <c r="BZ396" s="630"/>
      <c r="CA396" s="630"/>
      <c r="CB396" s="630"/>
      <c r="CC396" s="630"/>
      <c r="CD396" s="630"/>
      <c r="CG396" s="575"/>
      <c r="CI396" s="621"/>
      <c r="CJ396" s="621"/>
      <c r="CK396" s="621"/>
      <c r="CL396" s="621"/>
      <c r="CN396" s="621"/>
      <c r="CO396" s="621"/>
      <c r="CP396" s="621"/>
      <c r="CQ396" s="621"/>
      <c r="CR396" s="621"/>
      <c r="CS396" s="621"/>
      <c r="CT396" s="621"/>
      <c r="CU396" s="621"/>
      <c r="CV396" s="621"/>
      <c r="CW396" s="621"/>
      <c r="CZ396" s="621"/>
      <c r="DA396" s="621"/>
      <c r="DB396" s="621"/>
      <c r="DC396" s="621"/>
      <c r="DE396" s="621"/>
      <c r="DF396" s="621"/>
      <c r="DG396" s="621"/>
      <c r="DH396" s="621"/>
      <c r="DI396" s="621"/>
      <c r="DK396" s="621"/>
      <c r="DL396" s="621"/>
      <c r="DM396" s="621"/>
      <c r="DN396" s="621"/>
      <c r="DP396" s="621"/>
      <c r="DQ396" s="621"/>
      <c r="DR396" s="621"/>
      <c r="DS396" s="621"/>
      <c r="DU396" s="621"/>
      <c r="DV396" s="621"/>
      <c r="DW396" s="621"/>
      <c r="DX396" s="621"/>
      <c r="EB396" s="621"/>
      <c r="EC396" s="621"/>
      <c r="ED396" s="621"/>
      <c r="EE396" s="621"/>
      <c r="EF396" s="621"/>
      <c r="EG396" s="621"/>
      <c r="EH396" s="621"/>
      <c r="EI396" s="621"/>
      <c r="EJ396" s="621"/>
      <c r="EK396" s="621"/>
      <c r="EL396" s="621"/>
      <c r="EM396" s="621"/>
    </row>
    <row r="397" spans="1:143" hidden="1" x14ac:dyDescent="0.2">
      <c r="A397" s="615"/>
      <c r="B397" s="571"/>
      <c r="D397" s="626"/>
      <c r="E397" s="626"/>
      <c r="F397" s="626"/>
      <c r="G397" s="626"/>
      <c r="H397" s="626"/>
      <c r="J397" s="627"/>
      <c r="K397" s="627"/>
      <c r="L397" s="627"/>
      <c r="M397" s="627"/>
      <c r="N397" s="627"/>
      <c r="O397" s="771"/>
      <c r="AB397" s="628"/>
      <c r="BC397" s="621"/>
      <c r="BD397" s="621"/>
      <c r="BE397" s="621"/>
      <c r="BF397" s="621"/>
      <c r="BG397" s="621"/>
      <c r="BH397" s="621"/>
      <c r="BI397" s="621"/>
      <c r="BT397" s="630"/>
      <c r="BU397" s="630"/>
      <c r="BV397" s="630"/>
      <c r="BW397" s="630"/>
      <c r="BX397" s="630"/>
      <c r="BY397" s="630"/>
      <c r="BZ397" s="630"/>
      <c r="CA397" s="630"/>
      <c r="CB397" s="630"/>
      <c r="CC397" s="630"/>
      <c r="CD397" s="630"/>
      <c r="CG397" s="575"/>
      <c r="CI397" s="621"/>
      <c r="CJ397" s="621"/>
      <c r="CK397" s="621"/>
      <c r="CL397" s="621"/>
      <c r="CN397" s="621"/>
      <c r="CO397" s="621"/>
      <c r="CP397" s="621"/>
      <c r="CQ397" s="621"/>
      <c r="CR397" s="621"/>
      <c r="CS397" s="621"/>
      <c r="CT397" s="621"/>
      <c r="CU397" s="621"/>
      <c r="CV397" s="621"/>
      <c r="CW397" s="621"/>
      <c r="CZ397" s="621"/>
      <c r="DA397" s="621"/>
      <c r="DB397" s="621"/>
      <c r="DC397" s="621"/>
      <c r="DE397" s="621"/>
      <c r="DF397" s="621"/>
      <c r="DG397" s="621"/>
      <c r="DH397" s="621"/>
      <c r="DI397" s="621"/>
      <c r="DK397" s="621"/>
      <c r="DL397" s="621"/>
      <c r="DM397" s="621"/>
      <c r="DN397" s="621"/>
      <c r="EB397" s="621"/>
      <c r="EC397" s="621"/>
      <c r="ED397" s="621"/>
      <c r="EE397" s="621"/>
      <c r="EF397" s="621"/>
      <c r="EG397" s="621"/>
      <c r="EH397" s="621"/>
      <c r="EI397" s="621"/>
      <c r="EJ397" s="621"/>
      <c r="EK397" s="621"/>
      <c r="EL397" s="621"/>
      <c r="EM397" s="621"/>
    </row>
    <row r="398" spans="1:143" hidden="1" x14ac:dyDescent="0.2">
      <c r="A398" s="639" t="s">
        <v>22</v>
      </c>
      <c r="B398" s="640">
        <v>1985</v>
      </c>
      <c r="D398" s="641"/>
      <c r="E398" s="641"/>
      <c r="F398" s="641"/>
      <c r="G398" s="641"/>
      <c r="H398" s="626"/>
      <c r="J398" s="627"/>
      <c r="K398" s="627"/>
      <c r="L398" s="627"/>
      <c r="M398" s="627"/>
      <c r="N398" s="637">
        <v>454138.02128220547</v>
      </c>
      <c r="O398" s="773"/>
      <c r="R398" s="641"/>
      <c r="S398" s="641"/>
      <c r="T398" s="641"/>
      <c r="U398" s="641"/>
      <c r="V398" s="626"/>
      <c r="X398" s="637">
        <v>2.7138767774431867</v>
      </c>
      <c r="Y398" s="637">
        <v>14.841622097567067</v>
      </c>
      <c r="Z398" s="637">
        <v>1.5429564784443324</v>
      </c>
      <c r="AA398" s="637" t="e">
        <v>#DIV/0!</v>
      </c>
      <c r="AB398" s="637">
        <v>3.8654557557756108</v>
      </c>
      <c r="AE398" s="637">
        <v>3.4139803148288744E-3</v>
      </c>
      <c r="AF398" s="637">
        <v>1.8670341300079132E-2</v>
      </c>
      <c r="AG398" s="637">
        <v>1.9409956589883928E-3</v>
      </c>
      <c r="AH398" s="637" t="e">
        <v>#DIV/0!</v>
      </c>
      <c r="AI398" s="637">
        <v>4.8626341356930551E-3</v>
      </c>
      <c r="AK398" s="637">
        <v>2.7138767774431867E-3</v>
      </c>
      <c r="AL398" s="637">
        <v>1.4841622097567066E-2</v>
      </c>
      <c r="AM398" s="637">
        <v>1.5429564784443326E-3</v>
      </c>
      <c r="AN398" s="637" t="e">
        <v>#DIV/0!</v>
      </c>
      <c r="AO398" s="637" t="e">
        <v>#DIV/0!</v>
      </c>
      <c r="BC398" s="621"/>
      <c r="BD398" s="621"/>
      <c r="BE398" s="621"/>
      <c r="BF398" s="621"/>
      <c r="BG398" s="621"/>
      <c r="BH398" s="621"/>
      <c r="BI398" s="621"/>
      <c r="BT398" s="630"/>
      <c r="BU398" s="630"/>
      <c r="BV398" s="630"/>
      <c r="BW398" s="630"/>
      <c r="BX398" s="630"/>
      <c r="BY398" s="630"/>
      <c r="BZ398" s="630"/>
      <c r="CA398" s="630"/>
      <c r="CB398" s="630"/>
      <c r="CC398" s="630"/>
      <c r="CD398" s="630"/>
      <c r="CG398" s="575"/>
      <c r="CI398" s="621"/>
      <c r="CJ398" s="621"/>
      <c r="CK398" s="621"/>
      <c r="CL398" s="621"/>
      <c r="CN398" s="621"/>
      <c r="CO398" s="621"/>
      <c r="CP398" s="621"/>
      <c r="CQ398" s="621"/>
      <c r="CR398" s="621"/>
      <c r="CS398" s="621"/>
      <c r="CT398" s="621"/>
      <c r="CU398" s="621"/>
      <c r="CV398" s="621"/>
      <c r="CW398" s="621"/>
      <c r="CZ398" s="621"/>
      <c r="DA398" s="621"/>
      <c r="DB398" s="621"/>
      <c r="DC398" s="621"/>
      <c r="DE398" s="621"/>
      <c r="DF398" s="621"/>
      <c r="DG398" s="621"/>
      <c r="DH398" s="621"/>
      <c r="DI398" s="621"/>
      <c r="DK398" s="621"/>
      <c r="DL398" s="621"/>
      <c r="DM398" s="621"/>
      <c r="DN398" s="621"/>
      <c r="EB398" s="621"/>
      <c r="EC398" s="621">
        <v>1</v>
      </c>
      <c r="EG398" s="621">
        <v>1</v>
      </c>
      <c r="EK398" s="621">
        <v>1</v>
      </c>
    </row>
    <row r="399" spans="1:143" hidden="1" x14ac:dyDescent="0.2">
      <c r="O399" s="586"/>
      <c r="CG399" s="575"/>
    </row>
    <row r="400" spans="1:143" hidden="1" x14ac:dyDescent="0.2">
      <c r="O400" s="586"/>
      <c r="BT400" s="621">
        <v>1.2704931265274093</v>
      </c>
      <c r="BU400" s="621">
        <v>1.0737580330375252</v>
      </c>
      <c r="BV400" s="621">
        <v>0.99686337170488248</v>
      </c>
      <c r="BW400" s="621">
        <v>0.99024701081611466</v>
      </c>
      <c r="BX400" s="621">
        <v>1.3342343709779505</v>
      </c>
      <c r="BY400" s="621">
        <v>1.0219464382853332</v>
      </c>
      <c r="BZ400" s="621">
        <v>0.79775032244543365</v>
      </c>
      <c r="CA400" s="621">
        <v>1.3642022005277668</v>
      </c>
      <c r="CB400" s="621">
        <v>1.3642022005277665</v>
      </c>
      <c r="CC400" s="621"/>
      <c r="CD400" s="621">
        <v>1.3459825747810596</v>
      </c>
      <c r="CG400" s="575"/>
    </row>
    <row r="401" spans="15:85" hidden="1" x14ac:dyDescent="0.2">
      <c r="O401" s="586"/>
      <c r="BT401" s="621"/>
      <c r="BU401" s="621"/>
      <c r="BV401" s="621"/>
      <c r="BW401" s="621"/>
      <c r="BX401" s="621"/>
      <c r="BY401" s="621"/>
      <c r="BZ401" s="621"/>
      <c r="CA401" s="621"/>
      <c r="CB401" s="621"/>
      <c r="CC401" s="621"/>
      <c r="CD401" s="621"/>
      <c r="CG401" s="575"/>
    </row>
    <row r="402" spans="15:85" hidden="1" x14ac:dyDescent="0.2">
      <c r="O402" s="586"/>
      <c r="BT402" s="621"/>
      <c r="BU402" s="621"/>
      <c r="BV402" s="621"/>
      <c r="BW402" s="621"/>
      <c r="BX402" s="621"/>
      <c r="BY402" s="621"/>
      <c r="BZ402" s="621"/>
      <c r="CA402" s="621"/>
      <c r="CB402" s="621"/>
      <c r="CG402" s="575"/>
    </row>
    <row r="403" spans="15:85" hidden="1" x14ac:dyDescent="0.2">
      <c r="O403" s="586"/>
      <c r="CG403" s="575"/>
    </row>
    <row r="404" spans="15:85" hidden="1" x14ac:dyDescent="0.2">
      <c r="O404" s="586"/>
      <c r="CG404" s="575"/>
    </row>
    <row r="405" spans="15:85" x14ac:dyDescent="0.2">
      <c r="O405" s="586"/>
      <c r="CG405" s="575"/>
    </row>
    <row r="406" spans="15:85" x14ac:dyDescent="0.2">
      <c r="O406" s="586"/>
      <c r="CG406" s="575"/>
    </row>
    <row r="407" spans="15:85" x14ac:dyDescent="0.2">
      <c r="O407" s="586"/>
      <c r="CG407" s="575"/>
    </row>
    <row r="408" spans="15:85" x14ac:dyDescent="0.2">
      <c r="O408" s="586"/>
      <c r="CG408" s="575"/>
    </row>
    <row r="409" spans="15:85" x14ac:dyDescent="0.2">
      <c r="O409" s="586"/>
      <c r="CG409" s="575"/>
    </row>
    <row r="410" spans="15:85" x14ac:dyDescent="0.2">
      <c r="O410" s="586"/>
      <c r="CG410" s="575"/>
    </row>
    <row r="411" spans="15:85" x14ac:dyDescent="0.2">
      <c r="O411" s="586"/>
      <c r="CG411" s="575"/>
    </row>
    <row r="412" spans="15:85" x14ac:dyDescent="0.2">
      <c r="O412" s="586"/>
      <c r="CG412" s="575"/>
    </row>
    <row r="413" spans="15:85" x14ac:dyDescent="0.2">
      <c r="O413" s="586"/>
      <c r="CG413" s="575"/>
    </row>
    <row r="414" spans="15:85" x14ac:dyDescent="0.2">
      <c r="O414" s="586"/>
      <c r="CG414" s="575"/>
    </row>
    <row r="415" spans="15:85" x14ac:dyDescent="0.2">
      <c r="O415" s="586"/>
      <c r="CG415" s="575"/>
    </row>
    <row r="416" spans="15:85" x14ac:dyDescent="0.2">
      <c r="O416" s="586"/>
      <c r="CG416" s="575"/>
    </row>
    <row r="417" spans="15:85" x14ac:dyDescent="0.2">
      <c r="O417" s="586"/>
      <c r="CG417" s="575"/>
    </row>
    <row r="418" spans="15:85" x14ac:dyDescent="0.2">
      <c r="O418" s="586"/>
      <c r="CG418" s="575"/>
    </row>
    <row r="419" spans="15:85" x14ac:dyDescent="0.2">
      <c r="O419" s="586"/>
      <c r="CG419" s="575"/>
    </row>
    <row r="420" spans="15:85" x14ac:dyDescent="0.2">
      <c r="O420" s="586"/>
      <c r="CG420" s="575"/>
    </row>
    <row r="421" spans="15:85" x14ac:dyDescent="0.2">
      <c r="O421" s="586"/>
      <c r="CG421" s="575"/>
    </row>
    <row r="422" spans="15:85" x14ac:dyDescent="0.2">
      <c r="O422" s="586"/>
      <c r="CG422" s="575"/>
    </row>
    <row r="423" spans="15:85" x14ac:dyDescent="0.2">
      <c r="O423" s="586"/>
      <c r="CG423" s="575"/>
    </row>
    <row r="424" spans="15:85" x14ac:dyDescent="0.2">
      <c r="CG424" s="575"/>
    </row>
    <row r="425" spans="15:85" x14ac:dyDescent="0.2">
      <c r="CG425" s="575"/>
    </row>
    <row r="426" spans="15:85" x14ac:dyDescent="0.2">
      <c r="CG426" s="575"/>
    </row>
    <row r="427" spans="15:85" x14ac:dyDescent="0.2">
      <c r="CG427" s="575"/>
    </row>
    <row r="428" spans="15:85" x14ac:dyDescent="0.2">
      <c r="CG428" s="575"/>
    </row>
    <row r="429" spans="15:85" x14ac:dyDescent="0.2">
      <c r="CG429" s="575"/>
    </row>
    <row r="430" spans="15:85" x14ac:dyDescent="0.2">
      <c r="CG430" s="575"/>
    </row>
    <row r="431" spans="15:85" x14ac:dyDescent="0.2">
      <c r="CG431" s="575"/>
    </row>
    <row r="432" spans="15:85" x14ac:dyDescent="0.2">
      <c r="CG432" s="575"/>
    </row>
    <row r="433" spans="85:85" x14ac:dyDescent="0.2">
      <c r="CG433" s="575"/>
    </row>
    <row r="434" spans="85:85" x14ac:dyDescent="0.2">
      <c r="CG434" s="575"/>
    </row>
    <row r="435" spans="85:85" x14ac:dyDescent="0.2">
      <c r="CG435" s="575"/>
    </row>
    <row r="436" spans="85:85" x14ac:dyDescent="0.2">
      <c r="CG436" s="575"/>
    </row>
    <row r="437" spans="85:85" x14ac:dyDescent="0.2">
      <c r="CG437" s="575"/>
    </row>
    <row r="438" spans="85:85" x14ac:dyDescent="0.2">
      <c r="CG438" s="575"/>
    </row>
    <row r="439" spans="85:85" x14ac:dyDescent="0.2">
      <c r="CG439" s="575"/>
    </row>
    <row r="440" spans="85:85" x14ac:dyDescent="0.2">
      <c r="CG440" s="575"/>
    </row>
    <row r="441" spans="85:85" x14ac:dyDescent="0.2">
      <c r="CG441" s="575"/>
    </row>
    <row r="442" spans="85:85" x14ac:dyDescent="0.2">
      <c r="CG442" s="575"/>
    </row>
    <row r="443" spans="85:85" x14ac:dyDescent="0.2">
      <c r="CG443" s="575"/>
    </row>
    <row r="444" spans="85:85" x14ac:dyDescent="0.2">
      <c r="CG444" s="575"/>
    </row>
    <row r="445" spans="85:85" x14ac:dyDescent="0.2">
      <c r="CG445" s="575"/>
    </row>
    <row r="446" spans="85:85" x14ac:dyDescent="0.2">
      <c r="CG446" s="575"/>
    </row>
    <row r="447" spans="85:85" x14ac:dyDescent="0.2">
      <c r="CG447" s="575"/>
    </row>
    <row r="448" spans="85:85" x14ac:dyDescent="0.2">
      <c r="CG448" s="575"/>
    </row>
    <row r="449" spans="85:85" x14ac:dyDescent="0.2">
      <c r="CG449" s="575"/>
    </row>
    <row r="450" spans="85:85" x14ac:dyDescent="0.2">
      <c r="CG450" s="575"/>
    </row>
    <row r="451" spans="85:85" x14ac:dyDescent="0.2">
      <c r="CG451" s="575"/>
    </row>
    <row r="452" spans="85:85" x14ac:dyDescent="0.2">
      <c r="CG452" s="575"/>
    </row>
    <row r="453" spans="85:85" x14ac:dyDescent="0.2">
      <c r="CG453" s="575"/>
    </row>
    <row r="454" spans="85:85" x14ac:dyDescent="0.2">
      <c r="CG454" s="575"/>
    </row>
    <row r="455" spans="85:85" x14ac:dyDescent="0.2">
      <c r="CG455" s="575"/>
    </row>
    <row r="456" spans="85:85" x14ac:dyDescent="0.2">
      <c r="CG456" s="575"/>
    </row>
    <row r="457" spans="85:85" x14ac:dyDescent="0.2">
      <c r="CG457" s="575"/>
    </row>
    <row r="458" spans="85:85" x14ac:dyDescent="0.2">
      <c r="CG458" s="575"/>
    </row>
    <row r="459" spans="85:85" x14ac:dyDescent="0.2">
      <c r="CG459" s="575"/>
    </row>
    <row r="460" spans="85:85" x14ac:dyDescent="0.2">
      <c r="CG460" s="575"/>
    </row>
    <row r="461" spans="85:85" x14ac:dyDescent="0.2">
      <c r="CG461" s="575"/>
    </row>
    <row r="462" spans="85:85" x14ac:dyDescent="0.2">
      <c r="CG462" s="575"/>
    </row>
    <row r="463" spans="85:85" x14ac:dyDescent="0.2">
      <c r="CG463" s="575"/>
    </row>
    <row r="464" spans="85:85" x14ac:dyDescent="0.2">
      <c r="CG464" s="575"/>
    </row>
    <row r="465" spans="85:85" x14ac:dyDescent="0.2">
      <c r="CG465" s="575"/>
    </row>
    <row r="466" spans="85:85" x14ac:dyDescent="0.2">
      <c r="CG466" s="575"/>
    </row>
    <row r="467" spans="85:85" x14ac:dyDescent="0.2">
      <c r="CG467" s="575"/>
    </row>
    <row r="468" spans="85:85" x14ac:dyDescent="0.2">
      <c r="CG468" s="575"/>
    </row>
    <row r="469" spans="85:85" x14ac:dyDescent="0.2">
      <c r="CG469" s="575"/>
    </row>
    <row r="470" spans="85:85" x14ac:dyDescent="0.2">
      <c r="CG470" s="575"/>
    </row>
    <row r="471" spans="85:85" x14ac:dyDescent="0.2">
      <c r="CG471" s="575"/>
    </row>
    <row r="472" spans="85:85" x14ac:dyDescent="0.2">
      <c r="CG472" s="575"/>
    </row>
    <row r="473" spans="85:85" x14ac:dyDescent="0.2">
      <c r="CG473" s="575"/>
    </row>
    <row r="474" spans="85:85" x14ac:dyDescent="0.2">
      <c r="CG474" s="575"/>
    </row>
    <row r="475" spans="85:85" x14ac:dyDescent="0.2">
      <c r="CG475" s="575"/>
    </row>
    <row r="476" spans="85:85" x14ac:dyDescent="0.2">
      <c r="CG476" s="575"/>
    </row>
    <row r="477" spans="85:85" x14ac:dyDescent="0.2">
      <c r="CG477" s="575"/>
    </row>
    <row r="478" spans="85:85" x14ac:dyDescent="0.2">
      <c r="CG478" s="575"/>
    </row>
    <row r="479" spans="85:85" x14ac:dyDescent="0.2">
      <c r="CG479" s="575"/>
    </row>
    <row r="480" spans="85:85" x14ac:dyDescent="0.2">
      <c r="CG480" s="575"/>
    </row>
    <row r="481" spans="85:85" x14ac:dyDescent="0.2">
      <c r="CG481" s="575"/>
    </row>
    <row r="482" spans="85:85" x14ac:dyDescent="0.2">
      <c r="CG482" s="575"/>
    </row>
    <row r="483" spans="85:85" x14ac:dyDescent="0.2">
      <c r="CG483" s="575"/>
    </row>
    <row r="484" spans="85:85" x14ac:dyDescent="0.2">
      <c r="CG484" s="575"/>
    </row>
    <row r="485" spans="85:85" x14ac:dyDescent="0.2">
      <c r="CG485" s="575"/>
    </row>
    <row r="486" spans="85:85" x14ac:dyDescent="0.2">
      <c r="CG486" s="575"/>
    </row>
    <row r="487" spans="85:85" x14ac:dyDescent="0.2">
      <c r="CG487" s="575"/>
    </row>
    <row r="488" spans="85:85" x14ac:dyDescent="0.2">
      <c r="CG488" s="575"/>
    </row>
    <row r="489" spans="85:85" x14ac:dyDescent="0.2">
      <c r="CG489" s="575"/>
    </row>
    <row r="490" spans="85:85" x14ac:dyDescent="0.2">
      <c r="CG490" s="575"/>
    </row>
    <row r="491" spans="85:85" x14ac:dyDescent="0.2">
      <c r="CG491" s="575"/>
    </row>
    <row r="492" spans="85:85" x14ac:dyDescent="0.2">
      <c r="CG492" s="575"/>
    </row>
    <row r="493" spans="85:85" x14ac:dyDescent="0.2">
      <c r="CG493" s="575"/>
    </row>
    <row r="494" spans="85:85" x14ac:dyDescent="0.2">
      <c r="CG494" s="575"/>
    </row>
    <row r="495" spans="85:85" x14ac:dyDescent="0.2">
      <c r="CG495" s="575"/>
    </row>
    <row r="496" spans="85:85" x14ac:dyDescent="0.2">
      <c r="CG496" s="575"/>
    </row>
    <row r="497" spans="85:85" x14ac:dyDescent="0.2">
      <c r="CG497" s="575"/>
    </row>
    <row r="498" spans="85:85" x14ac:dyDescent="0.2">
      <c r="CG498" s="575"/>
    </row>
    <row r="499" spans="85:85" x14ac:dyDescent="0.2">
      <c r="CG499" s="575"/>
    </row>
    <row r="500" spans="85:85" x14ac:dyDescent="0.2">
      <c r="CG500" s="575"/>
    </row>
    <row r="501" spans="85:85" x14ac:dyDescent="0.2">
      <c r="CG501" s="575"/>
    </row>
    <row r="502" spans="85:85" x14ac:dyDescent="0.2">
      <c r="CG502" s="575"/>
    </row>
    <row r="503" spans="85:85" x14ac:dyDescent="0.2">
      <c r="CG503" s="575"/>
    </row>
    <row r="504" spans="85:85" x14ac:dyDescent="0.2">
      <c r="CG504" s="575"/>
    </row>
    <row r="505" spans="85:85" x14ac:dyDescent="0.2">
      <c r="CG505" s="575"/>
    </row>
    <row r="506" spans="85:85" x14ac:dyDescent="0.2">
      <c r="CG506" s="575"/>
    </row>
    <row r="507" spans="85:85" x14ac:dyDescent="0.2">
      <c r="CG507" s="575"/>
    </row>
    <row r="508" spans="85:85" x14ac:dyDescent="0.2">
      <c r="CG508" s="575"/>
    </row>
    <row r="509" spans="85:85" x14ac:dyDescent="0.2">
      <c r="CG509" s="575"/>
    </row>
    <row r="510" spans="85:85" x14ac:dyDescent="0.2">
      <c r="CG510" s="575"/>
    </row>
    <row r="511" spans="85:85" x14ac:dyDescent="0.2">
      <c r="CG511" s="575"/>
    </row>
    <row r="512" spans="85:85" x14ac:dyDescent="0.2">
      <c r="CG512" s="575"/>
    </row>
    <row r="513" spans="85:85" x14ac:dyDescent="0.2">
      <c r="CG513" s="575"/>
    </row>
    <row r="514" spans="85:85" x14ac:dyDescent="0.2">
      <c r="CG514" s="575"/>
    </row>
    <row r="515" spans="85:85" x14ac:dyDescent="0.2">
      <c r="CG515" s="575"/>
    </row>
    <row r="516" spans="85:85" x14ac:dyDescent="0.2">
      <c r="CG516" s="575"/>
    </row>
    <row r="517" spans="85:85" x14ac:dyDescent="0.2">
      <c r="CG517" s="575"/>
    </row>
    <row r="518" spans="85:85" x14ac:dyDescent="0.2">
      <c r="CG518" s="575"/>
    </row>
    <row r="519" spans="85:85" x14ac:dyDescent="0.2">
      <c r="CG519" s="575"/>
    </row>
    <row r="520" spans="85:85" x14ac:dyDescent="0.2">
      <c r="CG520" s="575"/>
    </row>
    <row r="521" spans="85:85" x14ac:dyDescent="0.2">
      <c r="CG521" s="575"/>
    </row>
    <row r="522" spans="85:85" x14ac:dyDescent="0.2">
      <c r="CG522" s="575"/>
    </row>
    <row r="523" spans="85:85" x14ac:dyDescent="0.2">
      <c r="CG523" s="575"/>
    </row>
    <row r="524" spans="85:85" x14ac:dyDescent="0.2">
      <c r="CG524" s="575"/>
    </row>
    <row r="525" spans="85:85" x14ac:dyDescent="0.2">
      <c r="CG525" s="575"/>
    </row>
    <row r="526" spans="85:85" x14ac:dyDescent="0.2">
      <c r="CG526" s="575"/>
    </row>
    <row r="527" spans="85:85" x14ac:dyDescent="0.2">
      <c r="CG527" s="575"/>
    </row>
    <row r="528" spans="85:85" x14ac:dyDescent="0.2">
      <c r="CG528" s="575"/>
    </row>
    <row r="529" spans="85:85" x14ac:dyDescent="0.2">
      <c r="CG529" s="575"/>
    </row>
    <row r="530" spans="85:85" x14ac:dyDescent="0.2">
      <c r="CG530" s="575"/>
    </row>
    <row r="531" spans="85:85" x14ac:dyDescent="0.2">
      <c r="CG531" s="575"/>
    </row>
    <row r="532" spans="85:85" x14ac:dyDescent="0.2">
      <c r="CG532" s="575"/>
    </row>
    <row r="533" spans="85:85" x14ac:dyDescent="0.2">
      <c r="CG533" s="575"/>
    </row>
    <row r="534" spans="85:85" x14ac:dyDescent="0.2">
      <c r="CG534" s="575"/>
    </row>
    <row r="535" spans="85:85" x14ac:dyDescent="0.2">
      <c r="CG535" s="575"/>
    </row>
    <row r="536" spans="85:85" x14ac:dyDescent="0.2">
      <c r="CG536" s="575"/>
    </row>
    <row r="537" spans="85:85" x14ac:dyDescent="0.2">
      <c r="CG537" s="575"/>
    </row>
    <row r="538" spans="85:85" x14ac:dyDescent="0.2">
      <c r="CG538" s="575"/>
    </row>
    <row r="539" spans="85:85" x14ac:dyDescent="0.2">
      <c r="CG539" s="575"/>
    </row>
    <row r="540" spans="85:85" x14ac:dyDescent="0.2">
      <c r="CG540" s="575"/>
    </row>
    <row r="541" spans="85:85" x14ac:dyDescent="0.2">
      <c r="CG541" s="575"/>
    </row>
    <row r="542" spans="85:85" x14ac:dyDescent="0.2">
      <c r="CG542" s="575"/>
    </row>
    <row r="543" spans="85:85" x14ac:dyDescent="0.2">
      <c r="CG543" s="575"/>
    </row>
    <row r="544" spans="85:85" x14ac:dyDescent="0.2">
      <c r="CG544" s="575"/>
    </row>
    <row r="545" spans="85:85" x14ac:dyDescent="0.2">
      <c r="CG545" s="575"/>
    </row>
    <row r="546" spans="85:85" x14ac:dyDescent="0.2">
      <c r="CG546" s="575"/>
    </row>
    <row r="547" spans="85:85" x14ac:dyDescent="0.2">
      <c r="CG547" s="575"/>
    </row>
    <row r="548" spans="85:85" x14ac:dyDescent="0.2">
      <c r="CG548" s="575"/>
    </row>
    <row r="549" spans="85:85" x14ac:dyDescent="0.2">
      <c r="CG549" s="575"/>
    </row>
    <row r="550" spans="85:85" x14ac:dyDescent="0.2">
      <c r="CG550" s="575"/>
    </row>
    <row r="551" spans="85:85" x14ac:dyDescent="0.2">
      <c r="CG551" s="575"/>
    </row>
    <row r="552" spans="85:85" x14ac:dyDescent="0.2">
      <c r="CG552" s="575"/>
    </row>
    <row r="553" spans="85:85" x14ac:dyDescent="0.2">
      <c r="CG553" s="575"/>
    </row>
    <row r="554" spans="85:85" x14ac:dyDescent="0.2">
      <c r="CG554" s="575"/>
    </row>
    <row r="555" spans="85:85" x14ac:dyDescent="0.2">
      <c r="CG555" s="575"/>
    </row>
    <row r="556" spans="85:85" x14ac:dyDescent="0.2">
      <c r="CG556" s="575"/>
    </row>
    <row r="557" spans="85:85" x14ac:dyDescent="0.2">
      <c r="CG557" s="575"/>
    </row>
    <row r="558" spans="85:85" x14ac:dyDescent="0.2">
      <c r="CG558" s="575"/>
    </row>
    <row r="559" spans="85:85" x14ac:dyDescent="0.2">
      <c r="CG559" s="575"/>
    </row>
    <row r="560" spans="85:85" x14ac:dyDescent="0.2">
      <c r="CG560" s="575"/>
    </row>
    <row r="561" spans="85:85" x14ac:dyDescent="0.2">
      <c r="CG561" s="575"/>
    </row>
    <row r="562" spans="85:85" x14ac:dyDescent="0.2">
      <c r="CG562" s="575"/>
    </row>
    <row r="563" spans="85:85" x14ac:dyDescent="0.2">
      <c r="CG563" s="575"/>
    </row>
    <row r="564" spans="85:85" x14ac:dyDescent="0.2">
      <c r="CG564" s="575"/>
    </row>
    <row r="565" spans="85:85" x14ac:dyDescent="0.2">
      <c r="CG565" s="575"/>
    </row>
    <row r="566" spans="85:85" x14ac:dyDescent="0.2">
      <c r="CG566" s="575"/>
    </row>
    <row r="567" spans="85:85" x14ac:dyDescent="0.2">
      <c r="CG567" s="575"/>
    </row>
    <row r="568" spans="85:85" x14ac:dyDescent="0.2">
      <c r="CG568" s="575"/>
    </row>
    <row r="569" spans="85:85" x14ac:dyDescent="0.2">
      <c r="CG569" s="575"/>
    </row>
    <row r="570" spans="85:85" x14ac:dyDescent="0.2">
      <c r="CG570" s="575"/>
    </row>
    <row r="571" spans="85:85" x14ac:dyDescent="0.2">
      <c r="CG571" s="575"/>
    </row>
    <row r="572" spans="85:85" x14ac:dyDescent="0.2">
      <c r="CG572" s="575"/>
    </row>
    <row r="573" spans="85:85" x14ac:dyDescent="0.2">
      <c r="CG573" s="575"/>
    </row>
    <row r="574" spans="85:85" x14ac:dyDescent="0.2">
      <c r="CG574" s="575"/>
    </row>
    <row r="575" spans="85:85" x14ac:dyDescent="0.2">
      <c r="CG575" s="575"/>
    </row>
    <row r="576" spans="85:85" x14ac:dyDescent="0.2">
      <c r="CG576" s="575"/>
    </row>
    <row r="577" spans="85:85" x14ac:dyDescent="0.2">
      <c r="CG577" s="575"/>
    </row>
    <row r="578" spans="85:85" x14ac:dyDescent="0.2">
      <c r="CG578" s="575"/>
    </row>
    <row r="579" spans="85:85" x14ac:dyDescent="0.2">
      <c r="CG579" s="575"/>
    </row>
    <row r="580" spans="85:85" x14ac:dyDescent="0.2">
      <c r="CG580" s="575"/>
    </row>
    <row r="581" spans="85:85" x14ac:dyDescent="0.2">
      <c r="CG581" s="575"/>
    </row>
    <row r="582" spans="85:85" x14ac:dyDescent="0.2">
      <c r="CG582" s="575"/>
    </row>
    <row r="583" spans="85:85" x14ac:dyDescent="0.2">
      <c r="CG583" s="575"/>
    </row>
    <row r="584" spans="85:85" x14ac:dyDescent="0.2">
      <c r="CG584" s="575"/>
    </row>
    <row r="585" spans="85:85" x14ac:dyDescent="0.2">
      <c r="CG585" s="575"/>
    </row>
    <row r="586" spans="85:85" x14ac:dyDescent="0.2">
      <c r="CG586" s="575"/>
    </row>
    <row r="587" spans="85:85" x14ac:dyDescent="0.2">
      <c r="CG587" s="575"/>
    </row>
    <row r="588" spans="85:85" x14ac:dyDescent="0.2">
      <c r="CG588" s="575"/>
    </row>
    <row r="589" spans="85:85" x14ac:dyDescent="0.2">
      <c r="CG589" s="575"/>
    </row>
    <row r="590" spans="85:85" x14ac:dyDescent="0.2">
      <c r="CG590" s="575"/>
    </row>
    <row r="591" spans="85:85" x14ac:dyDescent="0.2">
      <c r="CG591" s="575"/>
    </row>
    <row r="592" spans="85:85" x14ac:dyDescent="0.2">
      <c r="CG592" s="575"/>
    </row>
    <row r="593" spans="85:85" x14ac:dyDescent="0.2">
      <c r="CG593" s="575"/>
    </row>
    <row r="594" spans="85:85" x14ac:dyDescent="0.2">
      <c r="CG594" s="575"/>
    </row>
    <row r="595" spans="85:85" x14ac:dyDescent="0.2">
      <c r="CG595" s="575"/>
    </row>
    <row r="596" spans="85:85" x14ac:dyDescent="0.2">
      <c r="CG596" s="575"/>
    </row>
    <row r="597" spans="85:85" x14ac:dyDescent="0.2">
      <c r="CG597" s="575"/>
    </row>
    <row r="598" spans="85:85" x14ac:dyDescent="0.2">
      <c r="CG598" s="575"/>
    </row>
    <row r="599" spans="85:85" x14ac:dyDescent="0.2">
      <c r="CG599" s="575"/>
    </row>
    <row r="600" spans="85:85" x14ac:dyDescent="0.2">
      <c r="CG600" s="575"/>
    </row>
    <row r="601" spans="85:85" x14ac:dyDescent="0.2">
      <c r="CG601" s="575"/>
    </row>
    <row r="602" spans="85:85" x14ac:dyDescent="0.2">
      <c r="CG602" s="575"/>
    </row>
    <row r="603" spans="85:85" x14ac:dyDescent="0.2">
      <c r="CG603" s="575"/>
    </row>
    <row r="604" spans="85:85" x14ac:dyDescent="0.2">
      <c r="CG604" s="575"/>
    </row>
    <row r="605" spans="85:85" x14ac:dyDescent="0.2">
      <c r="CG605" s="575"/>
    </row>
    <row r="606" spans="85:85" x14ac:dyDescent="0.2">
      <c r="CG606" s="575"/>
    </row>
    <row r="607" spans="85:85" x14ac:dyDescent="0.2">
      <c r="CG607" s="575"/>
    </row>
    <row r="608" spans="85:85" x14ac:dyDescent="0.2">
      <c r="CG608" s="575"/>
    </row>
    <row r="609" spans="85:85" x14ac:dyDescent="0.2">
      <c r="CG609" s="575"/>
    </row>
    <row r="610" spans="85:85" x14ac:dyDescent="0.2">
      <c r="CG610" s="575"/>
    </row>
    <row r="611" spans="85:85" x14ac:dyDescent="0.2">
      <c r="CG611" s="575"/>
    </row>
    <row r="612" spans="85:85" x14ac:dyDescent="0.2">
      <c r="CG612" s="575"/>
    </row>
    <row r="613" spans="85:85" x14ac:dyDescent="0.2">
      <c r="CG613" s="575"/>
    </row>
    <row r="614" spans="85:85" x14ac:dyDescent="0.2">
      <c r="CG614" s="575"/>
    </row>
    <row r="615" spans="85:85" x14ac:dyDescent="0.2">
      <c r="CG615" s="575"/>
    </row>
    <row r="616" spans="85:85" x14ac:dyDescent="0.2">
      <c r="CG616" s="575"/>
    </row>
    <row r="617" spans="85:85" x14ac:dyDescent="0.2">
      <c r="CG617" s="575"/>
    </row>
    <row r="618" spans="85:85" x14ac:dyDescent="0.2">
      <c r="CG618" s="575"/>
    </row>
    <row r="619" spans="85:85" x14ac:dyDescent="0.2">
      <c r="CG619" s="575"/>
    </row>
    <row r="620" spans="85:85" x14ac:dyDescent="0.2">
      <c r="CG620" s="575"/>
    </row>
    <row r="621" spans="85:85" x14ac:dyDescent="0.2">
      <c r="CG621" s="575"/>
    </row>
    <row r="622" spans="85:85" x14ac:dyDescent="0.2">
      <c r="CG622" s="575"/>
    </row>
    <row r="623" spans="85:85" x14ac:dyDescent="0.2">
      <c r="CG623" s="575"/>
    </row>
    <row r="624" spans="85:85" x14ac:dyDescent="0.2">
      <c r="CG624" s="575"/>
    </row>
    <row r="625" spans="85:85" x14ac:dyDescent="0.2">
      <c r="CG625" s="575"/>
    </row>
    <row r="626" spans="85:85" x14ac:dyDescent="0.2">
      <c r="CG626" s="575"/>
    </row>
    <row r="627" spans="85:85" x14ac:dyDescent="0.2">
      <c r="CG627" s="575"/>
    </row>
    <row r="628" spans="85:85" x14ac:dyDescent="0.2">
      <c r="CG628" s="575"/>
    </row>
    <row r="629" spans="85:85" x14ac:dyDescent="0.2">
      <c r="CG629" s="575"/>
    </row>
    <row r="630" spans="85:85" x14ac:dyDescent="0.2">
      <c r="CG630" s="575"/>
    </row>
    <row r="631" spans="85:85" x14ac:dyDescent="0.2">
      <c r="CG631" s="575"/>
    </row>
    <row r="632" spans="85:85" x14ac:dyDescent="0.2">
      <c r="CG632" s="575"/>
    </row>
    <row r="633" spans="85:85" x14ac:dyDescent="0.2">
      <c r="CG633" s="575"/>
    </row>
    <row r="634" spans="85:85" x14ac:dyDescent="0.2">
      <c r="CG634" s="575"/>
    </row>
    <row r="635" spans="85:85" x14ac:dyDescent="0.2">
      <c r="CG635" s="575"/>
    </row>
    <row r="636" spans="85:85" x14ac:dyDescent="0.2">
      <c r="CG636" s="575"/>
    </row>
    <row r="637" spans="85:85" x14ac:dyDescent="0.2">
      <c r="CG637" s="575"/>
    </row>
    <row r="638" spans="85:85" x14ac:dyDescent="0.2">
      <c r="CG638" s="575"/>
    </row>
    <row r="639" spans="85:85" x14ac:dyDescent="0.2">
      <c r="CG639" s="575"/>
    </row>
    <row r="640" spans="85:85" x14ac:dyDescent="0.2">
      <c r="CG640" s="575"/>
    </row>
    <row r="641" spans="85:85" x14ac:dyDescent="0.2">
      <c r="CG641" s="575"/>
    </row>
    <row r="642" spans="85:85" x14ac:dyDescent="0.2">
      <c r="CG642" s="575"/>
    </row>
    <row r="643" spans="85:85" x14ac:dyDescent="0.2">
      <c r="CG643" s="575"/>
    </row>
    <row r="644" spans="85:85" x14ac:dyDescent="0.2">
      <c r="CG644" s="575"/>
    </row>
    <row r="645" spans="85:85" x14ac:dyDescent="0.2">
      <c r="CG645" s="575"/>
    </row>
    <row r="646" spans="85:85" x14ac:dyDescent="0.2">
      <c r="CG646" s="575"/>
    </row>
    <row r="647" spans="85:85" x14ac:dyDescent="0.2">
      <c r="CG647" s="575"/>
    </row>
    <row r="648" spans="85:85" x14ac:dyDescent="0.2">
      <c r="CG648" s="575"/>
    </row>
    <row r="649" spans="85:85" x14ac:dyDescent="0.2">
      <c r="CG649" s="575"/>
    </row>
    <row r="650" spans="85:85" x14ac:dyDescent="0.2">
      <c r="CG650" s="575"/>
    </row>
    <row r="651" spans="85:85" x14ac:dyDescent="0.2">
      <c r="CG651" s="575"/>
    </row>
    <row r="652" spans="85:85" x14ac:dyDescent="0.2">
      <c r="CG652" s="575"/>
    </row>
    <row r="653" spans="85:85" x14ac:dyDescent="0.2">
      <c r="CG653" s="575"/>
    </row>
    <row r="654" spans="85:85" x14ac:dyDescent="0.2">
      <c r="CG654" s="575"/>
    </row>
    <row r="655" spans="85:85" x14ac:dyDescent="0.2">
      <c r="CG655" s="575"/>
    </row>
    <row r="656" spans="85:85" x14ac:dyDescent="0.2">
      <c r="CG656" s="575"/>
    </row>
    <row r="657" spans="85:85" x14ac:dyDescent="0.2">
      <c r="CG657" s="575"/>
    </row>
    <row r="658" spans="85:85" x14ac:dyDescent="0.2">
      <c r="CG658" s="575"/>
    </row>
    <row r="659" spans="85:85" x14ac:dyDescent="0.2">
      <c r="CG659" s="575"/>
    </row>
    <row r="660" spans="85:85" x14ac:dyDescent="0.2">
      <c r="CG660" s="575"/>
    </row>
    <row r="661" spans="85:85" x14ac:dyDescent="0.2">
      <c r="CG661" s="575"/>
    </row>
    <row r="662" spans="85:85" x14ac:dyDescent="0.2">
      <c r="CG662" s="575"/>
    </row>
    <row r="663" spans="85:85" x14ac:dyDescent="0.2">
      <c r="CG663" s="575"/>
    </row>
    <row r="664" spans="85:85" x14ac:dyDescent="0.2">
      <c r="CG664" s="575"/>
    </row>
    <row r="665" spans="85:85" x14ac:dyDescent="0.2">
      <c r="CG665" s="575"/>
    </row>
    <row r="666" spans="85:85" x14ac:dyDescent="0.2">
      <c r="CG666" s="575"/>
    </row>
    <row r="667" spans="85:85" x14ac:dyDescent="0.2">
      <c r="CG667" s="575"/>
    </row>
    <row r="668" spans="85:85" x14ac:dyDescent="0.2">
      <c r="CG668" s="575"/>
    </row>
    <row r="669" spans="85:85" x14ac:dyDescent="0.2">
      <c r="CG669" s="575"/>
    </row>
    <row r="670" spans="85:85" x14ac:dyDescent="0.2">
      <c r="CG670" s="575"/>
    </row>
    <row r="671" spans="85:85" x14ac:dyDescent="0.2">
      <c r="CG671" s="575"/>
    </row>
    <row r="672" spans="85:85" x14ac:dyDescent="0.2">
      <c r="CG672" s="575"/>
    </row>
    <row r="673" spans="85:85" x14ac:dyDescent="0.2">
      <c r="CG673" s="575"/>
    </row>
    <row r="674" spans="85:85" x14ac:dyDescent="0.2">
      <c r="CG674" s="575"/>
    </row>
    <row r="675" spans="85:85" x14ac:dyDescent="0.2">
      <c r="CG675" s="575"/>
    </row>
    <row r="676" spans="85:85" x14ac:dyDescent="0.2">
      <c r="CG676" s="575"/>
    </row>
    <row r="677" spans="85:85" x14ac:dyDescent="0.2">
      <c r="CG677" s="575"/>
    </row>
    <row r="678" spans="85:85" x14ac:dyDescent="0.2">
      <c r="CG678" s="575"/>
    </row>
    <row r="679" spans="85:85" x14ac:dyDescent="0.2">
      <c r="CG679" s="575"/>
    </row>
    <row r="680" spans="85:85" x14ac:dyDescent="0.2">
      <c r="CG680" s="575"/>
    </row>
    <row r="681" spans="85:85" x14ac:dyDescent="0.2">
      <c r="CG681" s="575"/>
    </row>
    <row r="682" spans="85:85" x14ac:dyDescent="0.2">
      <c r="CG682" s="575"/>
    </row>
    <row r="683" spans="85:85" x14ac:dyDescent="0.2">
      <c r="CG683" s="575"/>
    </row>
    <row r="684" spans="85:85" x14ac:dyDescent="0.2">
      <c r="CG684" s="575"/>
    </row>
    <row r="685" spans="85:85" x14ac:dyDescent="0.2">
      <c r="CG685" s="575"/>
    </row>
    <row r="686" spans="85:85" x14ac:dyDescent="0.2">
      <c r="CG686" s="575"/>
    </row>
    <row r="687" spans="85:85" x14ac:dyDescent="0.2">
      <c r="CG687" s="575"/>
    </row>
    <row r="688" spans="85:85" x14ac:dyDescent="0.2">
      <c r="CG688" s="575"/>
    </row>
    <row r="689" spans="85:85" x14ac:dyDescent="0.2">
      <c r="CG689" s="575"/>
    </row>
    <row r="690" spans="85:85" x14ac:dyDescent="0.2">
      <c r="CG690" s="575"/>
    </row>
    <row r="691" spans="85:85" x14ac:dyDescent="0.2">
      <c r="CG691" s="575"/>
    </row>
    <row r="692" spans="85:85" x14ac:dyDescent="0.2">
      <c r="CG692" s="575"/>
    </row>
    <row r="693" spans="85:85" x14ac:dyDescent="0.2">
      <c r="CG693" s="575"/>
    </row>
    <row r="694" spans="85:85" x14ac:dyDescent="0.2">
      <c r="CG694" s="575"/>
    </row>
    <row r="695" spans="85:85" x14ac:dyDescent="0.2">
      <c r="CG695" s="575"/>
    </row>
    <row r="696" spans="85:85" x14ac:dyDescent="0.2">
      <c r="CG696" s="575"/>
    </row>
    <row r="697" spans="85:85" x14ac:dyDescent="0.2">
      <c r="CG697" s="575"/>
    </row>
    <row r="698" spans="85:85" x14ac:dyDescent="0.2">
      <c r="CG698" s="575"/>
    </row>
    <row r="699" spans="85:85" x14ac:dyDescent="0.2">
      <c r="CG699" s="575"/>
    </row>
    <row r="700" spans="85:85" x14ac:dyDescent="0.2">
      <c r="CG700" s="575"/>
    </row>
    <row r="701" spans="85:85" x14ac:dyDescent="0.2">
      <c r="CG701" s="575"/>
    </row>
    <row r="702" spans="85:85" x14ac:dyDescent="0.2">
      <c r="CG702" s="575"/>
    </row>
    <row r="703" spans="85:85" x14ac:dyDescent="0.2">
      <c r="CG703" s="575"/>
    </row>
    <row r="704" spans="85:85" x14ac:dyDescent="0.2">
      <c r="CG704" s="575"/>
    </row>
    <row r="705" spans="85:85" x14ac:dyDescent="0.2">
      <c r="CG705" s="575"/>
    </row>
    <row r="706" spans="85:85" x14ac:dyDescent="0.2">
      <c r="CG706" s="575"/>
    </row>
    <row r="707" spans="85:85" x14ac:dyDescent="0.2">
      <c r="CG707" s="575"/>
    </row>
    <row r="708" spans="85:85" x14ac:dyDescent="0.2">
      <c r="CG708" s="575"/>
    </row>
    <row r="709" spans="85:85" x14ac:dyDescent="0.2">
      <c r="CG709" s="575"/>
    </row>
    <row r="710" spans="85:85" x14ac:dyDescent="0.2">
      <c r="CG710" s="575"/>
    </row>
    <row r="711" spans="85:85" x14ac:dyDescent="0.2">
      <c r="CG711" s="575"/>
    </row>
    <row r="712" spans="85:85" x14ac:dyDescent="0.2">
      <c r="CG712" s="575"/>
    </row>
    <row r="713" spans="85:85" x14ac:dyDescent="0.2">
      <c r="CG713" s="575"/>
    </row>
    <row r="714" spans="85:85" x14ac:dyDescent="0.2">
      <c r="CG714" s="575"/>
    </row>
    <row r="715" spans="85:85" x14ac:dyDescent="0.2">
      <c r="CG715" s="575"/>
    </row>
    <row r="716" spans="85:85" x14ac:dyDescent="0.2">
      <c r="CG716" s="575"/>
    </row>
    <row r="717" spans="85:85" x14ac:dyDescent="0.2">
      <c r="CG717" s="575"/>
    </row>
    <row r="718" spans="85:85" x14ac:dyDescent="0.2">
      <c r="CG718" s="575"/>
    </row>
    <row r="719" spans="85:85" x14ac:dyDescent="0.2">
      <c r="CG719" s="575"/>
    </row>
    <row r="720" spans="85:85" x14ac:dyDescent="0.2">
      <c r="CG720" s="575"/>
    </row>
    <row r="721" spans="85:85" x14ac:dyDescent="0.2">
      <c r="CG721" s="575"/>
    </row>
    <row r="722" spans="85:85" x14ac:dyDescent="0.2">
      <c r="CG722" s="575"/>
    </row>
    <row r="723" spans="85:85" x14ac:dyDescent="0.2">
      <c r="CG723" s="575"/>
    </row>
    <row r="724" spans="85:85" x14ac:dyDescent="0.2">
      <c r="CG724" s="575"/>
    </row>
    <row r="725" spans="85:85" x14ac:dyDescent="0.2">
      <c r="CG725" s="575"/>
    </row>
    <row r="726" spans="85:85" x14ac:dyDescent="0.2">
      <c r="CG726" s="575"/>
    </row>
    <row r="727" spans="85:85" x14ac:dyDescent="0.2">
      <c r="CG727" s="575"/>
    </row>
    <row r="728" spans="85:85" x14ac:dyDescent="0.2">
      <c r="CG728" s="575"/>
    </row>
    <row r="729" spans="85:85" x14ac:dyDescent="0.2">
      <c r="CG729" s="575"/>
    </row>
    <row r="730" spans="85:85" x14ac:dyDescent="0.2">
      <c r="CG730" s="575"/>
    </row>
    <row r="731" spans="85:85" x14ac:dyDescent="0.2">
      <c r="CG731" s="575"/>
    </row>
    <row r="732" spans="85:85" x14ac:dyDescent="0.2">
      <c r="CG732" s="575"/>
    </row>
    <row r="733" spans="85:85" x14ac:dyDescent="0.2">
      <c r="CG733" s="575"/>
    </row>
    <row r="734" spans="85:85" x14ac:dyDescent="0.2">
      <c r="CG734" s="575"/>
    </row>
    <row r="735" spans="85:85" x14ac:dyDescent="0.2">
      <c r="CG735" s="575"/>
    </row>
    <row r="736" spans="85:85" x14ac:dyDescent="0.2">
      <c r="CG736" s="575"/>
    </row>
    <row r="737" spans="85:85" x14ac:dyDescent="0.2">
      <c r="CG737" s="575"/>
    </row>
    <row r="738" spans="85:85" x14ac:dyDescent="0.2">
      <c r="CG738" s="575"/>
    </row>
    <row r="739" spans="85:85" x14ac:dyDescent="0.2">
      <c r="CG739" s="575"/>
    </row>
    <row r="740" spans="85:85" x14ac:dyDescent="0.2">
      <c r="CG740" s="575"/>
    </row>
    <row r="741" spans="85:85" x14ac:dyDescent="0.2">
      <c r="CG741" s="575"/>
    </row>
    <row r="742" spans="85:85" x14ac:dyDescent="0.2">
      <c r="CG742" s="575"/>
    </row>
    <row r="743" spans="85:85" x14ac:dyDescent="0.2">
      <c r="CG743" s="575"/>
    </row>
    <row r="744" spans="85:85" x14ac:dyDescent="0.2">
      <c r="CG744" s="575"/>
    </row>
    <row r="745" spans="85:85" x14ac:dyDescent="0.2">
      <c r="CG745" s="575"/>
    </row>
    <row r="746" spans="85:85" x14ac:dyDescent="0.2">
      <c r="CG746" s="575"/>
    </row>
    <row r="747" spans="85:85" x14ac:dyDescent="0.2">
      <c r="CG747" s="575"/>
    </row>
    <row r="748" spans="85:85" x14ac:dyDescent="0.2">
      <c r="CG748" s="575"/>
    </row>
    <row r="749" spans="85:85" x14ac:dyDescent="0.2">
      <c r="CG749" s="575"/>
    </row>
    <row r="750" spans="85:85" x14ac:dyDescent="0.2">
      <c r="CG750" s="575"/>
    </row>
    <row r="751" spans="85:85" x14ac:dyDescent="0.2">
      <c r="CG751" s="575"/>
    </row>
    <row r="752" spans="85:85" x14ac:dyDescent="0.2">
      <c r="CG752" s="575"/>
    </row>
    <row r="753" spans="85:85" x14ac:dyDescent="0.2">
      <c r="CG753" s="575"/>
    </row>
    <row r="754" spans="85:85" x14ac:dyDescent="0.2">
      <c r="CG754" s="575"/>
    </row>
    <row r="755" spans="85:85" x14ac:dyDescent="0.2">
      <c r="CG755" s="575"/>
    </row>
    <row r="756" spans="85:85" x14ac:dyDescent="0.2">
      <c r="CG756" s="575"/>
    </row>
    <row r="757" spans="85:85" x14ac:dyDescent="0.2">
      <c r="CG757" s="575"/>
    </row>
    <row r="758" spans="85:85" x14ac:dyDescent="0.2">
      <c r="CG758" s="575"/>
    </row>
    <row r="759" spans="85:85" x14ac:dyDescent="0.2">
      <c r="CG759" s="575"/>
    </row>
    <row r="760" spans="85:85" x14ac:dyDescent="0.2">
      <c r="CG760" s="575"/>
    </row>
    <row r="761" spans="85:85" x14ac:dyDescent="0.2">
      <c r="CG761" s="575"/>
    </row>
    <row r="762" spans="85:85" x14ac:dyDescent="0.2">
      <c r="CG762" s="575"/>
    </row>
    <row r="763" spans="85:85" x14ac:dyDescent="0.2">
      <c r="CG763" s="575"/>
    </row>
    <row r="764" spans="85:85" x14ac:dyDescent="0.2">
      <c r="CG764" s="575"/>
    </row>
    <row r="765" spans="85:85" x14ac:dyDescent="0.2">
      <c r="CG765" s="575"/>
    </row>
    <row r="766" spans="85:85" x14ac:dyDescent="0.2">
      <c r="CG766" s="575"/>
    </row>
    <row r="767" spans="85:85" x14ac:dyDescent="0.2">
      <c r="CG767" s="575"/>
    </row>
    <row r="768" spans="85:85" x14ac:dyDescent="0.2">
      <c r="CG768" s="575"/>
    </row>
    <row r="769" spans="85:85" x14ac:dyDescent="0.2">
      <c r="CG769" s="575"/>
    </row>
    <row r="770" spans="85:85" x14ac:dyDescent="0.2">
      <c r="CG770" s="575"/>
    </row>
    <row r="771" spans="85:85" x14ac:dyDescent="0.2">
      <c r="CG771" s="575"/>
    </row>
    <row r="772" spans="85:85" x14ac:dyDescent="0.2">
      <c r="CG772" s="575"/>
    </row>
    <row r="773" spans="85:85" x14ac:dyDescent="0.2">
      <c r="CG773" s="575"/>
    </row>
    <row r="774" spans="85:85" x14ac:dyDescent="0.2">
      <c r="CG774" s="575"/>
    </row>
    <row r="775" spans="85:85" x14ac:dyDescent="0.2">
      <c r="CG775" s="575"/>
    </row>
    <row r="776" spans="85:85" x14ac:dyDescent="0.2">
      <c r="CG776" s="575"/>
    </row>
    <row r="777" spans="85:85" x14ac:dyDescent="0.2">
      <c r="CG777" s="575"/>
    </row>
    <row r="778" spans="85:85" x14ac:dyDescent="0.2">
      <c r="CG778" s="575"/>
    </row>
    <row r="779" spans="85:85" x14ac:dyDescent="0.2">
      <c r="CG779" s="575"/>
    </row>
    <row r="780" spans="85:85" x14ac:dyDescent="0.2">
      <c r="CG780" s="575"/>
    </row>
    <row r="781" spans="85:85" x14ac:dyDescent="0.2">
      <c r="CG781" s="575"/>
    </row>
    <row r="782" spans="85:85" x14ac:dyDescent="0.2">
      <c r="CG782" s="575"/>
    </row>
    <row r="783" spans="85:85" x14ac:dyDescent="0.2">
      <c r="CG783" s="575"/>
    </row>
    <row r="784" spans="85:85" x14ac:dyDescent="0.2">
      <c r="CG784" s="575"/>
    </row>
    <row r="785" spans="85:85" x14ac:dyDescent="0.2">
      <c r="CG785" s="575"/>
    </row>
    <row r="786" spans="85:85" x14ac:dyDescent="0.2">
      <c r="CG786" s="575"/>
    </row>
    <row r="787" spans="85:85" x14ac:dyDescent="0.2">
      <c r="CG787" s="575"/>
    </row>
    <row r="788" spans="85:85" x14ac:dyDescent="0.2">
      <c r="CG788" s="575"/>
    </row>
    <row r="789" spans="85:85" x14ac:dyDescent="0.2">
      <c r="CG789" s="575"/>
    </row>
    <row r="790" spans="85:85" x14ac:dyDescent="0.2">
      <c r="CG790" s="575"/>
    </row>
    <row r="791" spans="85:85" x14ac:dyDescent="0.2">
      <c r="CG791" s="575"/>
    </row>
    <row r="792" spans="85:85" x14ac:dyDescent="0.2">
      <c r="CG792" s="575"/>
    </row>
    <row r="793" spans="85:85" x14ac:dyDescent="0.2">
      <c r="CG793" s="575"/>
    </row>
    <row r="794" spans="85:85" x14ac:dyDescent="0.2">
      <c r="CG794" s="575"/>
    </row>
    <row r="795" spans="85:85" x14ac:dyDescent="0.2">
      <c r="CG795" s="575"/>
    </row>
    <row r="796" spans="85:85" x14ac:dyDescent="0.2">
      <c r="CG796" s="575"/>
    </row>
    <row r="797" spans="85:85" x14ac:dyDescent="0.2">
      <c r="CG797" s="575"/>
    </row>
    <row r="798" spans="85:85" x14ac:dyDescent="0.2">
      <c r="CG798" s="575"/>
    </row>
    <row r="799" spans="85:85" x14ac:dyDescent="0.2">
      <c r="CG799" s="575"/>
    </row>
    <row r="800" spans="85:85" x14ac:dyDescent="0.2">
      <c r="CG800" s="575"/>
    </row>
    <row r="801" spans="85:85" x14ac:dyDescent="0.2">
      <c r="CG801" s="575"/>
    </row>
    <row r="802" spans="85:85" x14ac:dyDescent="0.2">
      <c r="CG802" s="575"/>
    </row>
    <row r="803" spans="85:85" x14ac:dyDescent="0.2">
      <c r="CG803" s="575"/>
    </row>
    <row r="804" spans="85:85" x14ac:dyDescent="0.2">
      <c r="CG804" s="575"/>
    </row>
    <row r="805" spans="85:85" x14ac:dyDescent="0.2">
      <c r="CG805" s="575"/>
    </row>
    <row r="806" spans="85:85" x14ac:dyDescent="0.2">
      <c r="CG806" s="575"/>
    </row>
  </sheetData>
  <mergeCells count="1">
    <mergeCell ref="BD1:BJ1"/>
  </mergeCells>
  <pageMargins left="0.75" right="0.75" top="1" bottom="1" header="0.5" footer="0.5"/>
  <pageSetup scale="10"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21"/>
  <dimension ref="A1:AX86"/>
  <sheetViews>
    <sheetView topLeftCell="J1" workbookViewId="0">
      <selection activeCell="M5" sqref="M5"/>
    </sheetView>
  </sheetViews>
  <sheetFormatPr defaultRowHeight="12.75" x14ac:dyDescent="0.2"/>
  <cols>
    <col min="1" max="1" width="18" customWidth="1"/>
    <col min="2" max="7" width="14.85546875" bestFit="1" customWidth="1"/>
    <col min="8" max="8" width="14.85546875" customWidth="1"/>
    <col min="9" max="38" width="14.85546875" bestFit="1" customWidth="1"/>
    <col min="39" max="50" width="10.140625" bestFit="1" customWidth="1"/>
  </cols>
  <sheetData>
    <row r="1" spans="1:50" x14ac:dyDescent="0.2">
      <c r="A1" s="52"/>
      <c r="B1" s="52"/>
      <c r="C1" s="52"/>
      <c r="D1" s="52"/>
      <c r="E1" s="52"/>
      <c r="F1" s="52"/>
      <c r="G1" s="52"/>
      <c r="H1" s="52"/>
      <c r="I1" s="52"/>
      <c r="J1" s="52"/>
      <c r="K1" s="52"/>
      <c r="L1" s="52"/>
      <c r="M1" s="52"/>
      <c r="N1" s="52"/>
      <c r="O1" s="52"/>
      <c r="P1" s="52"/>
      <c r="Q1" s="52"/>
      <c r="R1" s="52"/>
      <c r="S1" s="52"/>
      <c r="T1" s="52"/>
      <c r="U1" s="52"/>
      <c r="V1" s="52"/>
      <c r="W1" s="52"/>
      <c r="X1" s="52"/>
      <c r="Y1" s="52"/>
      <c r="Z1" s="52"/>
      <c r="AA1" s="52"/>
      <c r="AB1" s="52"/>
      <c r="AC1" s="52"/>
      <c r="AD1" s="52"/>
      <c r="AE1" s="52"/>
      <c r="AF1" s="52"/>
      <c r="AG1" s="52"/>
      <c r="AH1" s="52"/>
      <c r="AI1" s="52"/>
      <c r="AJ1" s="52"/>
      <c r="AK1" s="52"/>
      <c r="AL1" s="52"/>
      <c r="AM1" s="52"/>
      <c r="AN1" s="52"/>
      <c r="AO1" s="52"/>
      <c r="AP1" s="52"/>
      <c r="AQ1" s="52"/>
      <c r="AR1" s="52"/>
      <c r="AS1" s="52"/>
      <c r="AT1" s="52"/>
      <c r="AU1" s="52"/>
      <c r="AV1" s="52"/>
      <c r="AW1" s="52"/>
      <c r="AX1" s="52"/>
    </row>
    <row r="2" spans="1:50" x14ac:dyDescent="0.2">
      <c r="A2" s="52"/>
      <c r="B2" s="52"/>
      <c r="C2" s="52"/>
      <c r="D2" s="52"/>
      <c r="E2" s="52"/>
      <c r="F2" s="52"/>
      <c r="G2" s="52"/>
      <c r="H2" s="52"/>
      <c r="I2" s="52"/>
      <c r="J2" s="52"/>
      <c r="K2" s="52"/>
      <c r="L2" s="52"/>
      <c r="M2" s="52"/>
      <c r="N2" s="52"/>
      <c r="O2" s="52"/>
      <c r="P2" s="52"/>
      <c r="Q2" s="52"/>
      <c r="R2" s="52"/>
      <c r="S2" s="52"/>
      <c r="T2" s="52"/>
      <c r="U2" s="52"/>
      <c r="V2" s="52"/>
      <c r="W2" s="52"/>
      <c r="X2" s="52"/>
      <c r="Y2" s="52"/>
      <c r="Z2" s="52"/>
      <c r="AA2" s="52"/>
      <c r="AB2" s="52"/>
      <c r="AC2" s="52"/>
      <c r="AD2" s="52"/>
      <c r="AE2" s="52"/>
      <c r="AF2" s="52"/>
      <c r="AG2" s="52"/>
      <c r="AH2" s="52"/>
      <c r="AI2" s="52"/>
      <c r="AJ2" s="52"/>
      <c r="AK2" s="52"/>
      <c r="AL2" s="52"/>
      <c r="AM2" s="52"/>
      <c r="AN2" s="52"/>
      <c r="AO2" s="52"/>
      <c r="AP2" s="52"/>
      <c r="AQ2" s="52"/>
      <c r="AR2" s="52"/>
      <c r="AS2" s="52"/>
      <c r="AT2" s="52"/>
      <c r="AU2" s="52"/>
      <c r="AV2" s="52"/>
      <c r="AW2" s="52"/>
      <c r="AX2" s="52"/>
    </row>
    <row r="3" spans="1:50" x14ac:dyDescent="0.2">
      <c r="A3" s="6" t="s">
        <v>431</v>
      </c>
      <c r="B3" s="52"/>
      <c r="D3" s="6" t="s">
        <v>429</v>
      </c>
      <c r="I3" t="s">
        <v>524</v>
      </c>
      <c r="Q3" s="52"/>
      <c r="R3" s="52"/>
      <c r="S3" s="52"/>
      <c r="T3" s="52"/>
      <c r="U3" s="52"/>
      <c r="V3" s="52"/>
      <c r="W3" s="52"/>
      <c r="X3" s="52"/>
      <c r="Y3" s="52"/>
      <c r="Z3" s="52"/>
      <c r="AA3" s="52"/>
      <c r="AB3" s="52"/>
      <c r="AC3" s="52"/>
      <c r="AD3" s="52"/>
      <c r="AE3" s="52"/>
      <c r="AF3" s="52"/>
      <c r="AG3" s="52"/>
      <c r="AH3" s="52"/>
      <c r="AI3" s="52"/>
      <c r="AJ3" s="52"/>
      <c r="AK3" s="52"/>
      <c r="AL3" s="52"/>
      <c r="AM3" s="52"/>
      <c r="AN3" s="52"/>
      <c r="AO3" s="52"/>
      <c r="AP3" s="52"/>
      <c r="AQ3" s="52"/>
      <c r="AR3" s="52"/>
      <c r="AS3" s="52"/>
      <c r="AT3" s="52"/>
      <c r="AU3" s="52"/>
      <c r="AV3" s="52"/>
      <c r="AW3" s="52"/>
      <c r="AX3" s="52"/>
    </row>
    <row r="4" spans="1:50" x14ac:dyDescent="0.2">
      <c r="A4" s="52"/>
      <c r="B4" s="52"/>
      <c r="I4" s="568" t="s">
        <v>1392</v>
      </c>
      <c r="K4" s="280" t="s">
        <v>525</v>
      </c>
      <c r="M4" s="280">
        <v>1</v>
      </c>
      <c r="Q4" s="52"/>
      <c r="R4" s="52"/>
      <c r="S4" s="52"/>
      <c r="T4" s="52"/>
      <c r="U4" s="52"/>
      <c r="V4" s="52"/>
      <c r="W4" s="52"/>
      <c r="X4" s="52"/>
      <c r="Y4" s="52"/>
      <c r="Z4" s="52"/>
      <c r="AA4" s="52"/>
      <c r="AB4" s="52"/>
      <c r="AC4" s="52"/>
      <c r="AD4" s="52"/>
      <c r="AE4" s="52"/>
      <c r="AF4" s="52"/>
      <c r="AG4" s="52"/>
      <c r="AH4" s="52"/>
      <c r="AI4" s="52"/>
      <c r="AJ4" s="52"/>
      <c r="AK4" s="52"/>
      <c r="AL4" s="52"/>
      <c r="AM4" s="52"/>
      <c r="AN4" s="52"/>
      <c r="AO4" s="52"/>
      <c r="AP4" s="52"/>
      <c r="AQ4" s="52"/>
      <c r="AR4" s="52"/>
      <c r="AS4" s="52"/>
      <c r="AT4" s="52"/>
      <c r="AU4" s="52"/>
      <c r="AV4" s="52"/>
      <c r="AW4" s="52"/>
      <c r="AX4" s="52"/>
    </row>
    <row r="5" spans="1:50" x14ac:dyDescent="0.2">
      <c r="A5" t="s">
        <v>526</v>
      </c>
      <c r="B5" s="52"/>
      <c r="D5" t="s">
        <v>416</v>
      </c>
      <c r="E5" t="s">
        <v>417</v>
      </c>
      <c r="F5" t="s">
        <v>418</v>
      </c>
      <c r="G5" t="s">
        <v>419</v>
      </c>
      <c r="O5" t="s">
        <v>526</v>
      </c>
      <c r="Q5" s="52"/>
      <c r="R5" s="52"/>
      <c r="S5" s="52"/>
      <c r="T5" s="52"/>
      <c r="U5" s="52"/>
      <c r="V5" s="52"/>
      <c r="W5" s="52"/>
      <c r="X5" s="52"/>
      <c r="Y5" s="52"/>
      <c r="Z5" s="52"/>
      <c r="AA5" s="52"/>
      <c r="AB5" s="52"/>
      <c r="AC5" s="52"/>
      <c r="AD5" s="52"/>
      <c r="AE5" s="52"/>
      <c r="AF5" s="52"/>
      <c r="AG5" s="52"/>
      <c r="AH5" s="52"/>
      <c r="AI5" s="52"/>
      <c r="AJ5" s="52"/>
      <c r="AK5" s="52"/>
      <c r="AL5" s="52"/>
      <c r="AM5" s="52"/>
      <c r="AN5" s="52"/>
      <c r="AO5" s="52"/>
      <c r="AP5" s="52"/>
      <c r="AQ5" s="52"/>
      <c r="AR5" s="52"/>
      <c r="AS5" s="52"/>
      <c r="AT5" s="52"/>
      <c r="AU5" s="52"/>
      <c r="AV5" s="52"/>
      <c r="AW5" s="52"/>
      <c r="AX5" s="52"/>
    </row>
    <row r="6" spans="1:50" x14ac:dyDescent="0.2">
      <c r="A6" t="s">
        <v>527</v>
      </c>
      <c r="D6" s="1"/>
      <c r="E6" s="1" t="s">
        <v>407</v>
      </c>
      <c r="O6" t="s">
        <v>527</v>
      </c>
    </row>
    <row r="7" spans="1:50" x14ac:dyDescent="0.2">
      <c r="A7" t="s">
        <v>530</v>
      </c>
      <c r="B7" s="132"/>
      <c r="D7" s="1" t="s">
        <v>54</v>
      </c>
      <c r="E7" s="1" t="s">
        <v>408</v>
      </c>
      <c r="I7" t="s">
        <v>528</v>
      </c>
      <c r="K7" t="s">
        <v>529</v>
      </c>
      <c r="M7" t="s">
        <v>528</v>
      </c>
      <c r="O7" t="s">
        <v>530</v>
      </c>
      <c r="Q7" s="132"/>
      <c r="R7" s="132"/>
      <c r="S7" s="132"/>
      <c r="T7" s="132"/>
      <c r="U7" s="132"/>
      <c r="V7" s="132"/>
      <c r="W7" s="132"/>
      <c r="X7" s="132"/>
      <c r="Y7" s="132"/>
      <c r="Z7" s="132"/>
      <c r="AA7" s="132"/>
      <c r="AB7" s="132"/>
      <c r="AC7" s="132"/>
      <c r="AD7" s="132"/>
      <c r="AE7" s="132"/>
      <c r="AF7" s="132"/>
      <c r="AG7" s="132"/>
      <c r="AH7" s="132"/>
      <c r="AI7" s="132"/>
      <c r="AJ7" s="132"/>
      <c r="AK7" s="132"/>
      <c r="AL7" s="132"/>
      <c r="AM7" s="132"/>
      <c r="AN7" s="132"/>
      <c r="AO7" s="132"/>
      <c r="AP7" s="132"/>
      <c r="AQ7" s="132"/>
      <c r="AR7" s="132"/>
      <c r="AS7" s="132"/>
      <c r="AT7" s="132"/>
      <c r="AU7" s="132"/>
      <c r="AV7" s="132"/>
      <c r="AW7" s="132"/>
      <c r="AX7" s="132"/>
    </row>
    <row r="8" spans="1:50" x14ac:dyDescent="0.2">
      <c r="D8" s="1" t="s">
        <v>409</v>
      </c>
      <c r="E8" s="1" t="s">
        <v>410</v>
      </c>
      <c r="F8" s="1" t="s">
        <v>420</v>
      </c>
      <c r="G8" s="1" t="s">
        <v>421</v>
      </c>
      <c r="H8" s="1"/>
      <c r="I8" t="s">
        <v>531</v>
      </c>
      <c r="K8" t="s">
        <v>532</v>
      </c>
      <c r="M8" t="s">
        <v>533</v>
      </c>
    </row>
    <row r="9" spans="1:50" x14ac:dyDescent="0.2">
      <c r="C9" s="15"/>
      <c r="D9" s="228" t="s">
        <v>422</v>
      </c>
      <c r="E9" s="228" t="s">
        <v>423</v>
      </c>
      <c r="F9" s="228" t="s">
        <v>424</v>
      </c>
      <c r="G9" s="228" t="s">
        <v>425</v>
      </c>
      <c r="H9" s="228"/>
      <c r="I9" s="15" t="s">
        <v>534</v>
      </c>
      <c r="M9" s="15" t="s">
        <v>535</v>
      </c>
    </row>
    <row r="10" spans="1:50" ht="13.5" thickBot="1" x14ac:dyDescent="0.25">
      <c r="A10" t="s">
        <v>430</v>
      </c>
      <c r="C10" s="4" t="s">
        <v>103</v>
      </c>
      <c r="D10" s="818" t="s">
        <v>1495</v>
      </c>
      <c r="E10" s="818" t="s">
        <v>1495</v>
      </c>
      <c r="F10" s="4"/>
      <c r="G10" s="4"/>
      <c r="H10" s="4"/>
      <c r="I10" s="4"/>
    </row>
    <row r="11" spans="1:50" x14ac:dyDescent="0.2">
      <c r="A11" s="258">
        <f>IF($M$4=1,G11,M11)</f>
        <v>4.9971311083484746</v>
      </c>
      <c r="C11">
        <v>1949</v>
      </c>
      <c r="D11" s="77">
        <f>'MER_Nov19_Table 2.4'!M13</f>
        <v>418.28</v>
      </c>
      <c r="E11" s="52">
        <f>'MER_Nov19_Table 2.4'!$N13</f>
        <v>1671.92</v>
      </c>
      <c r="F11" s="229">
        <f>E11/D11</f>
        <v>3.9971311083484751</v>
      </c>
      <c r="G11" s="229">
        <f>F11+1</f>
        <v>4.9971311083484746</v>
      </c>
      <c r="H11" s="229"/>
      <c r="I11" s="132">
        <f>F11/F$47</f>
        <v>1.7508837786978164</v>
      </c>
      <c r="K11" s="132">
        <f>IF($M$4=1,I11,1)</f>
        <v>1.7508837786978164</v>
      </c>
      <c r="M11" s="132">
        <f t="shared" ref="M11:M73" si="0">G$47</f>
        <v>3.2829220060061659</v>
      </c>
      <c r="N11" s="427" t="s">
        <v>707</v>
      </c>
      <c r="O11" s="258">
        <f>IF($M$4=1,G11,M11)</f>
        <v>4.9971311083484746</v>
      </c>
    </row>
    <row r="12" spans="1:50" x14ac:dyDescent="0.2">
      <c r="A12" s="258">
        <f t="shared" ref="A12:A75" si="1">IF($M$4=1,G12,M12)</f>
        <v>4.7056154146282898</v>
      </c>
      <c r="C12">
        <f>C11+1</f>
        <v>1950</v>
      </c>
      <c r="D12" s="77">
        <f>'MER_Nov19_Table 2.4'!M14</f>
        <v>499.78500000000003</v>
      </c>
      <c r="E12" s="52">
        <f>'MER_Nov19_Table 2.4'!$N14</f>
        <v>1852.011</v>
      </c>
      <c r="F12" s="229">
        <f t="shared" ref="F12:F63" si="2">E12/D12</f>
        <v>3.7056154146282898</v>
      </c>
      <c r="G12" s="229">
        <f t="shared" ref="G12:G70" si="3">F12+1</f>
        <v>4.7056154146282898</v>
      </c>
      <c r="H12" s="229"/>
      <c r="I12" s="132">
        <f t="shared" ref="I12:I70" si="4">F12/F$47</f>
        <v>1.6231896687136675</v>
      </c>
      <c r="K12" s="132">
        <f t="shared" ref="K12:K70" si="5">IF($M$4=1,I12,1)</f>
        <v>1.6231896687136675</v>
      </c>
      <c r="M12" s="132">
        <f t="shared" si="0"/>
        <v>3.2829220060061659</v>
      </c>
      <c r="O12" s="258">
        <f t="shared" ref="O12:O73" si="6">IF($M$4=1,G12,M12)</f>
        <v>4.7056154146282898</v>
      </c>
    </row>
    <row r="13" spans="1:50" x14ac:dyDescent="0.2">
      <c r="A13" s="258">
        <f t="shared" si="1"/>
        <v>4.4996834019736669</v>
      </c>
      <c r="C13">
        <f t="shared" ref="C13:C68" si="7">C12+1</f>
        <v>1951</v>
      </c>
      <c r="D13" s="77">
        <f>'MER_Nov19_Table 2.4'!M15</f>
        <v>566.96500000000003</v>
      </c>
      <c r="E13" s="52">
        <f>'MER_Nov19_Table 2.4'!$N15</f>
        <v>1984.1980000000001</v>
      </c>
      <c r="F13" s="229">
        <f t="shared" si="2"/>
        <v>3.4996834019736669</v>
      </c>
      <c r="G13" s="229">
        <f t="shared" si="3"/>
        <v>4.4996834019736669</v>
      </c>
      <c r="H13" s="229"/>
      <c r="I13" s="132">
        <f t="shared" si="4"/>
        <v>1.5329842161783491</v>
      </c>
      <c r="K13" s="132">
        <f t="shared" si="5"/>
        <v>1.5329842161783491</v>
      </c>
      <c r="M13" s="132">
        <f t="shared" si="0"/>
        <v>3.2829220060061659</v>
      </c>
      <c r="O13" s="258">
        <f t="shared" si="6"/>
        <v>4.4996834019736669</v>
      </c>
    </row>
    <row r="14" spans="1:50" x14ac:dyDescent="0.2">
      <c r="A14" s="258">
        <f t="shared" si="1"/>
        <v>4.3927301409275694</v>
      </c>
      <c r="C14">
        <f t="shared" si="7"/>
        <v>1952</v>
      </c>
      <c r="D14" s="77">
        <f>'MER_Nov19_Table 2.4'!M16</f>
        <v>600.947</v>
      </c>
      <c r="E14" s="52">
        <f>'MER_Nov19_Table 2.4'!$N16</f>
        <v>2038.8510000000001</v>
      </c>
      <c r="F14" s="229">
        <f t="shared" si="2"/>
        <v>3.3927301409275694</v>
      </c>
      <c r="G14" s="229">
        <f t="shared" si="3"/>
        <v>4.3927301409275694</v>
      </c>
      <c r="H14" s="229"/>
      <c r="I14" s="132">
        <f t="shared" si="4"/>
        <v>1.4861349323374151</v>
      </c>
      <c r="K14" s="132">
        <f t="shared" si="5"/>
        <v>1.4861349323374151</v>
      </c>
      <c r="M14" s="132">
        <f t="shared" si="0"/>
        <v>3.2829220060061659</v>
      </c>
      <c r="O14" s="258">
        <f t="shared" si="6"/>
        <v>4.3927301409275694</v>
      </c>
    </row>
    <row r="15" spans="1:50" x14ac:dyDescent="0.2">
      <c r="A15" s="258">
        <f t="shared" si="1"/>
        <v>4.2387672738809332</v>
      </c>
      <c r="C15">
        <f t="shared" si="7"/>
        <v>1953</v>
      </c>
      <c r="D15" s="77">
        <f>'MER_Nov19_Table 2.4'!M17</f>
        <v>677.68499999999995</v>
      </c>
      <c r="E15" s="52">
        <f>'MER_Nov19_Table 2.4'!$N17</f>
        <v>2194.864</v>
      </c>
      <c r="F15" s="229">
        <f t="shared" si="2"/>
        <v>3.2387672738809332</v>
      </c>
      <c r="G15" s="229">
        <f t="shared" si="3"/>
        <v>4.2387672738809332</v>
      </c>
      <c r="H15" s="229"/>
      <c r="I15" s="132">
        <f t="shared" si="4"/>
        <v>1.4186937903967034</v>
      </c>
      <c r="K15" s="132">
        <f t="shared" si="5"/>
        <v>1.4186937903967034</v>
      </c>
      <c r="M15" s="132">
        <f t="shared" si="0"/>
        <v>3.2829220060061659</v>
      </c>
      <c r="O15" s="258">
        <f t="shared" si="6"/>
        <v>4.2387672738809332</v>
      </c>
    </row>
    <row r="16" spans="1:50" x14ac:dyDescent="0.2">
      <c r="A16" s="258">
        <f t="shared" si="1"/>
        <v>3.993612941140082</v>
      </c>
      <c r="C16">
        <f t="shared" si="7"/>
        <v>1954</v>
      </c>
      <c r="D16" s="77">
        <f>'MER_Nov19_Table 2.4'!M18</f>
        <v>711.28200000000004</v>
      </c>
      <c r="E16" s="52">
        <f>'MER_Nov19_Table 2.4'!$N18</f>
        <v>2129.3029999999999</v>
      </c>
      <c r="F16" s="229">
        <f t="shared" si="2"/>
        <v>2.993612941140082</v>
      </c>
      <c r="G16" s="229">
        <f t="shared" si="3"/>
        <v>3.993612941140082</v>
      </c>
      <c r="H16" s="229"/>
      <c r="I16" s="132">
        <f t="shared" si="4"/>
        <v>1.3113075844308966</v>
      </c>
      <c r="K16" s="132">
        <f t="shared" si="5"/>
        <v>1.3113075844308966</v>
      </c>
      <c r="M16" s="132">
        <f t="shared" si="0"/>
        <v>3.2829220060061659</v>
      </c>
      <c r="O16" s="258">
        <f t="shared" si="6"/>
        <v>3.993612941140082</v>
      </c>
    </row>
    <row r="17" spans="1:15" x14ac:dyDescent="0.2">
      <c r="A17" s="258">
        <f t="shared" si="1"/>
        <v>3.8122910872537998</v>
      </c>
      <c r="C17">
        <f t="shared" si="7"/>
        <v>1955</v>
      </c>
      <c r="D17" s="77">
        <f>'MER_Nov19_Table 2.4'!M19</f>
        <v>887.03300000000002</v>
      </c>
      <c r="E17" s="52">
        <f>'MER_Nov19_Table 2.4'!$N19</f>
        <v>2494.5949999999998</v>
      </c>
      <c r="F17" s="229">
        <f t="shared" si="2"/>
        <v>2.8122910872537998</v>
      </c>
      <c r="G17" s="229">
        <f t="shared" si="3"/>
        <v>3.8122910872537998</v>
      </c>
      <c r="H17" s="229"/>
      <c r="I17" s="132">
        <f t="shared" si="4"/>
        <v>1.231882245584786</v>
      </c>
      <c r="K17" s="132">
        <f t="shared" si="5"/>
        <v>1.231882245584786</v>
      </c>
      <c r="M17" s="132">
        <f t="shared" si="0"/>
        <v>3.2829220060061659</v>
      </c>
      <c r="O17" s="258">
        <f t="shared" si="6"/>
        <v>3.8122910872537998</v>
      </c>
    </row>
    <row r="18" spans="1:15" x14ac:dyDescent="0.2">
      <c r="A18" s="258">
        <f t="shared" si="1"/>
        <v>3.7245885576121838</v>
      </c>
      <c r="C18">
        <f t="shared" si="7"/>
        <v>1956</v>
      </c>
      <c r="D18" s="77">
        <f>'MER_Nov19_Table 2.4'!M20</f>
        <v>975.65300000000002</v>
      </c>
      <c r="E18" s="52">
        <f>'MER_Nov19_Table 2.4'!$N20</f>
        <v>2658.2530000000002</v>
      </c>
      <c r="F18" s="229">
        <f t="shared" si="2"/>
        <v>2.7245885576121838</v>
      </c>
      <c r="G18" s="229">
        <f t="shared" si="3"/>
        <v>3.7245885576121838</v>
      </c>
      <c r="H18" s="229"/>
      <c r="I18" s="132">
        <f t="shared" si="4"/>
        <v>1.1934654580594659</v>
      </c>
      <c r="K18" s="132">
        <f t="shared" si="5"/>
        <v>1.1934654580594659</v>
      </c>
      <c r="M18" s="132">
        <f t="shared" si="0"/>
        <v>3.2829220060061659</v>
      </c>
      <c r="O18" s="258">
        <f t="shared" si="6"/>
        <v>3.7245885576121838</v>
      </c>
    </row>
    <row r="19" spans="1:15" x14ac:dyDescent="0.2">
      <c r="A19" s="258">
        <f t="shared" si="1"/>
        <v>3.6804802745109382</v>
      </c>
      <c r="C19">
        <f t="shared" si="7"/>
        <v>1957</v>
      </c>
      <c r="D19" s="77">
        <f>'MER_Nov19_Table 2.4'!M21</f>
        <v>1003.093</v>
      </c>
      <c r="E19" s="52">
        <f>'MER_Nov19_Table 2.4'!$N21</f>
        <v>2688.7710000000002</v>
      </c>
      <c r="F19" s="229">
        <f t="shared" si="2"/>
        <v>2.6804802745109382</v>
      </c>
      <c r="G19" s="229">
        <f t="shared" si="3"/>
        <v>3.6804802745109382</v>
      </c>
      <c r="H19" s="229"/>
      <c r="I19" s="132">
        <f t="shared" si="4"/>
        <v>1.1741444812651645</v>
      </c>
      <c r="K19" s="132">
        <f t="shared" si="5"/>
        <v>1.1741444812651645</v>
      </c>
      <c r="M19" s="132">
        <f t="shared" si="0"/>
        <v>3.2829220060061659</v>
      </c>
      <c r="O19" s="258">
        <f t="shared" si="6"/>
        <v>3.6804802745109382</v>
      </c>
    </row>
    <row r="20" spans="1:15" x14ac:dyDescent="0.2">
      <c r="A20" s="258">
        <f t="shared" si="1"/>
        <v>3.5885826852189</v>
      </c>
      <c r="C20">
        <f t="shared" si="7"/>
        <v>1958</v>
      </c>
      <c r="D20" s="77">
        <f>'MER_Nov19_Table 2.4'!M22</f>
        <v>977.70799999999997</v>
      </c>
      <c r="E20" s="52">
        <f>'MER_Nov19_Table 2.4'!$N22</f>
        <v>2530.8780000000002</v>
      </c>
      <c r="F20" s="229">
        <f t="shared" si="2"/>
        <v>2.5885826852189</v>
      </c>
      <c r="G20" s="229">
        <f t="shared" si="3"/>
        <v>3.5885826852189</v>
      </c>
      <c r="H20" s="229"/>
      <c r="I20" s="132">
        <f t="shared" si="4"/>
        <v>1.1338901103097556</v>
      </c>
      <c r="K20" s="132">
        <f t="shared" si="5"/>
        <v>1.1338901103097556</v>
      </c>
      <c r="M20" s="132">
        <f t="shared" si="0"/>
        <v>3.2829220060061659</v>
      </c>
      <c r="O20" s="258">
        <f t="shared" si="6"/>
        <v>3.5885826852189</v>
      </c>
    </row>
    <row r="21" spans="1:15" x14ac:dyDescent="0.2">
      <c r="A21" s="258">
        <f t="shared" si="1"/>
        <v>3.5313339638908188</v>
      </c>
      <c r="C21">
        <f t="shared" si="7"/>
        <v>1959</v>
      </c>
      <c r="D21" s="77">
        <f>'MER_Nov19_Table 2.4'!M23</f>
        <v>1075.239</v>
      </c>
      <c r="E21" s="52">
        <f>'MER_Nov19_Table 2.4'!$N23</f>
        <v>2721.7890000000002</v>
      </c>
      <c r="F21" s="229">
        <f t="shared" si="2"/>
        <v>2.5313339638908188</v>
      </c>
      <c r="G21" s="229">
        <f t="shared" si="3"/>
        <v>3.5313339638908188</v>
      </c>
      <c r="H21" s="229"/>
      <c r="I21" s="132">
        <f t="shared" si="4"/>
        <v>1.1088131601653946</v>
      </c>
      <c r="K21" s="132">
        <f t="shared" si="5"/>
        <v>1.1088131601653946</v>
      </c>
      <c r="M21" s="132">
        <f t="shared" si="0"/>
        <v>3.2829220060061659</v>
      </c>
      <c r="O21" s="258">
        <f t="shared" si="6"/>
        <v>3.5313339638908188</v>
      </c>
    </row>
    <row r="22" spans="1:15" x14ac:dyDescent="0.2">
      <c r="A22" s="258">
        <f t="shared" si="1"/>
        <v>3.4748445827336636</v>
      </c>
      <c r="C22">
        <f t="shared" si="7"/>
        <v>1960</v>
      </c>
      <c r="D22" s="77">
        <f>'MER_Nov19_Table 2.4'!M24</f>
        <v>1106.8589999999999</v>
      </c>
      <c r="E22" s="52">
        <f>'MER_Nov19_Table 2.4'!$N24</f>
        <v>2739.3040000000001</v>
      </c>
      <c r="F22" s="229">
        <f t="shared" si="2"/>
        <v>2.4748445827336636</v>
      </c>
      <c r="G22" s="229">
        <f t="shared" si="3"/>
        <v>3.4748445827336636</v>
      </c>
      <c r="H22" s="229"/>
      <c r="I22" s="132">
        <f t="shared" si="4"/>
        <v>1.084068827678986</v>
      </c>
      <c r="K22" s="132">
        <f t="shared" si="5"/>
        <v>1.084068827678986</v>
      </c>
      <c r="M22" s="132">
        <f t="shared" si="0"/>
        <v>3.2829220060061659</v>
      </c>
      <c r="O22" s="258">
        <f t="shared" si="6"/>
        <v>3.4748445827336636</v>
      </c>
    </row>
    <row r="23" spans="1:15" x14ac:dyDescent="0.2">
      <c r="A23" s="258">
        <f t="shared" si="1"/>
        <v>3.4310002175331742</v>
      </c>
      <c r="C23">
        <f t="shared" si="7"/>
        <v>1961</v>
      </c>
      <c r="D23" s="77">
        <f>'MER_Nov19_Table 2.4'!M25</f>
        <v>1149.25</v>
      </c>
      <c r="E23" s="52">
        <f>'MER_Nov19_Table 2.4'!$N25</f>
        <v>2793.8270000000002</v>
      </c>
      <c r="F23" s="229">
        <f t="shared" si="2"/>
        <v>2.4310002175331742</v>
      </c>
      <c r="G23" s="229">
        <f t="shared" si="3"/>
        <v>3.4310002175331742</v>
      </c>
      <c r="H23" s="229"/>
      <c r="I23" s="132">
        <f t="shared" si="4"/>
        <v>1.0648634561922954</v>
      </c>
      <c r="K23" s="132">
        <f t="shared" si="5"/>
        <v>1.0648634561922954</v>
      </c>
      <c r="M23" s="132">
        <f t="shared" si="0"/>
        <v>3.2829220060061659</v>
      </c>
      <c r="O23" s="258">
        <f t="shared" si="6"/>
        <v>3.4310002175331742</v>
      </c>
    </row>
    <row r="24" spans="1:15" x14ac:dyDescent="0.2">
      <c r="A24" s="258">
        <f t="shared" si="1"/>
        <v>3.4025432045876398</v>
      </c>
      <c r="C24">
        <f t="shared" si="7"/>
        <v>1962</v>
      </c>
      <c r="D24" s="77">
        <f>'MER_Nov19_Table 2.4'!M26</f>
        <v>1227.8209999999999</v>
      </c>
      <c r="E24" s="52">
        <f>'MER_Nov19_Table 2.4'!$N26</f>
        <v>2949.893</v>
      </c>
      <c r="F24" s="229">
        <f t="shared" si="2"/>
        <v>2.4025432045876398</v>
      </c>
      <c r="G24" s="229">
        <f t="shared" si="3"/>
        <v>3.4025432045876398</v>
      </c>
      <c r="H24" s="229"/>
      <c r="I24" s="132">
        <f t="shared" si="4"/>
        <v>1.052398285296984</v>
      </c>
      <c r="K24" s="132">
        <f t="shared" si="5"/>
        <v>1.052398285296984</v>
      </c>
      <c r="M24" s="132">
        <f t="shared" si="0"/>
        <v>3.2829220060061659</v>
      </c>
      <c r="O24" s="258">
        <f t="shared" si="6"/>
        <v>3.4025432045876398</v>
      </c>
    </row>
    <row r="25" spans="1:15" x14ac:dyDescent="0.2">
      <c r="A25" s="258">
        <f t="shared" si="1"/>
        <v>3.3880027023039472</v>
      </c>
      <c r="C25">
        <f t="shared" si="7"/>
        <v>1963</v>
      </c>
      <c r="D25" s="77">
        <f>'MER_Nov19_Table 2.4'!M27</f>
        <v>1287.79</v>
      </c>
      <c r="E25" s="52">
        <f>'MER_Nov19_Table 2.4'!$N27</f>
        <v>3075.2460000000001</v>
      </c>
      <c r="F25" s="229">
        <f t="shared" si="2"/>
        <v>2.3880027023039472</v>
      </c>
      <c r="G25" s="229">
        <f t="shared" si="3"/>
        <v>3.3880027023039472</v>
      </c>
      <c r="H25" s="229"/>
      <c r="I25" s="132">
        <f t="shared" si="4"/>
        <v>1.0460290347288796</v>
      </c>
      <c r="K25" s="132">
        <f t="shared" si="5"/>
        <v>1.0460290347288796</v>
      </c>
      <c r="M25" s="132">
        <f t="shared" si="0"/>
        <v>3.2829220060061659</v>
      </c>
      <c r="O25" s="258">
        <f t="shared" si="6"/>
        <v>3.3880027023039472</v>
      </c>
    </row>
    <row r="26" spans="1:15" x14ac:dyDescent="0.2">
      <c r="A26" s="258">
        <f t="shared" si="1"/>
        <v>3.3733031264946343</v>
      </c>
      <c r="C26">
        <f t="shared" si="7"/>
        <v>1964</v>
      </c>
      <c r="D26" s="77">
        <f>'MER_Nov19_Table 2.4'!M28</f>
        <v>1382.027</v>
      </c>
      <c r="E26" s="52">
        <f>'MER_Nov19_Table 2.4'!$N28</f>
        <v>3279.9690000000001</v>
      </c>
      <c r="F26" s="229">
        <f t="shared" si="2"/>
        <v>2.3733031264946343</v>
      </c>
      <c r="G26" s="229">
        <f t="shared" si="3"/>
        <v>3.3733031264946343</v>
      </c>
      <c r="H26" s="229"/>
      <c r="I26" s="132">
        <f t="shared" si="4"/>
        <v>1.0395901043709261</v>
      </c>
      <c r="K26" s="132">
        <f t="shared" si="5"/>
        <v>1.0395901043709261</v>
      </c>
      <c r="M26" s="132">
        <f t="shared" si="0"/>
        <v>3.2829220060061659</v>
      </c>
      <c r="O26" s="258">
        <f t="shared" si="6"/>
        <v>3.3733031264946343</v>
      </c>
    </row>
    <row r="27" spans="1:15" x14ac:dyDescent="0.2">
      <c r="A27" s="258">
        <f t="shared" si="1"/>
        <v>3.3838716667908564</v>
      </c>
      <c r="C27">
        <f t="shared" si="7"/>
        <v>1965</v>
      </c>
      <c r="D27" s="77">
        <f>'MER_Nov19_Table 2.4'!M29</f>
        <v>1462.817</v>
      </c>
      <c r="E27" s="52">
        <f>'MER_Nov19_Table 2.4'!$N29</f>
        <v>3487.1680000000001</v>
      </c>
      <c r="F27" s="229">
        <f t="shared" si="2"/>
        <v>2.3838716667908564</v>
      </c>
      <c r="G27" s="229">
        <f t="shared" si="3"/>
        <v>3.3838716667908564</v>
      </c>
      <c r="H27" s="229"/>
      <c r="I27" s="132">
        <f t="shared" si="4"/>
        <v>1.044219496119053</v>
      </c>
      <c r="K27" s="132">
        <f t="shared" si="5"/>
        <v>1.044219496119053</v>
      </c>
      <c r="M27" s="132">
        <f t="shared" si="0"/>
        <v>3.2829220060061659</v>
      </c>
      <c r="O27" s="258">
        <f t="shared" si="6"/>
        <v>3.3838716667908564</v>
      </c>
    </row>
    <row r="28" spans="1:15" x14ac:dyDescent="0.2">
      <c r="A28" s="258">
        <f t="shared" si="1"/>
        <v>3.3926792956192724</v>
      </c>
      <c r="C28">
        <f t="shared" si="7"/>
        <v>1966</v>
      </c>
      <c r="D28" s="77">
        <f>'MER_Nov19_Table 2.4'!M30</f>
        <v>1581.8150000000001</v>
      </c>
      <c r="E28" s="52">
        <f>'MER_Nov19_Table 2.4'!$N30</f>
        <v>3784.7759999999998</v>
      </c>
      <c r="F28" s="229">
        <f t="shared" si="2"/>
        <v>2.3926792956192724</v>
      </c>
      <c r="G28" s="229">
        <f t="shared" si="3"/>
        <v>3.3926792956192724</v>
      </c>
      <c r="H28" s="229"/>
      <c r="I28" s="132">
        <f t="shared" si="4"/>
        <v>1.0480775468125256</v>
      </c>
      <c r="K28" s="132">
        <f t="shared" si="5"/>
        <v>1.0480775468125256</v>
      </c>
      <c r="M28" s="132">
        <f t="shared" si="0"/>
        <v>3.2829220060061659</v>
      </c>
      <c r="O28" s="258">
        <f t="shared" si="6"/>
        <v>3.3926792956192724</v>
      </c>
    </row>
    <row r="29" spans="1:15" x14ac:dyDescent="0.2">
      <c r="A29" s="258">
        <f t="shared" si="1"/>
        <v>3.3847657099763606</v>
      </c>
      <c r="C29">
        <f t="shared" si="7"/>
        <v>1967</v>
      </c>
      <c r="D29" s="77">
        <f>'MER_Nov19_Table 2.4'!M31</f>
        <v>1654.8720000000001</v>
      </c>
      <c r="E29" s="52">
        <f>'MER_Nov19_Table 2.4'!$N31</f>
        <v>3946.482</v>
      </c>
      <c r="F29" s="229">
        <f t="shared" si="2"/>
        <v>2.3847657099763606</v>
      </c>
      <c r="G29" s="229">
        <f t="shared" si="3"/>
        <v>3.3847657099763606</v>
      </c>
      <c r="H29" s="229"/>
      <c r="I29" s="132">
        <f t="shared" si="4"/>
        <v>1.0446111184272844</v>
      </c>
      <c r="K29" s="132">
        <f t="shared" si="5"/>
        <v>1.0446111184272844</v>
      </c>
      <c r="M29" s="132">
        <f t="shared" si="0"/>
        <v>3.2829220060061659</v>
      </c>
      <c r="O29" s="258">
        <f t="shared" si="6"/>
        <v>3.3847657099763606</v>
      </c>
    </row>
    <row r="30" spans="1:15" x14ac:dyDescent="0.2">
      <c r="A30" s="258">
        <f t="shared" si="1"/>
        <v>3.3823570599036614</v>
      </c>
      <c r="C30">
        <f t="shared" si="7"/>
        <v>1968</v>
      </c>
      <c r="D30" s="77">
        <f>'MER_Nov19_Table 2.4'!M32</f>
        <v>1778.105</v>
      </c>
      <c r="E30" s="52">
        <f>'MER_Nov19_Table 2.4'!$N32</f>
        <v>4236.0810000000001</v>
      </c>
      <c r="F30" s="229">
        <f t="shared" si="2"/>
        <v>2.3823570599036614</v>
      </c>
      <c r="G30" s="229">
        <f t="shared" si="3"/>
        <v>3.3823570599036614</v>
      </c>
      <c r="H30" s="229"/>
      <c r="I30" s="132">
        <f t="shared" si="4"/>
        <v>1.0435560451193211</v>
      </c>
      <c r="K30" s="132">
        <f t="shared" si="5"/>
        <v>1.0435560451193211</v>
      </c>
      <c r="M30" s="132">
        <f t="shared" si="0"/>
        <v>3.2829220060061659</v>
      </c>
      <c r="O30" s="258">
        <f t="shared" si="6"/>
        <v>3.3823570599036614</v>
      </c>
    </row>
    <row r="31" spans="1:15" x14ac:dyDescent="0.2">
      <c r="A31" s="258">
        <f t="shared" si="1"/>
        <v>3.3834329775969376</v>
      </c>
      <c r="C31">
        <f t="shared" si="7"/>
        <v>1969</v>
      </c>
      <c r="D31" s="77">
        <f>'MER_Nov19_Table 2.4'!M33</f>
        <v>1908.623</v>
      </c>
      <c r="E31" s="52">
        <f>'MER_Nov19_Table 2.4'!$N33</f>
        <v>4549.0749999999998</v>
      </c>
      <c r="F31" s="229">
        <f t="shared" si="2"/>
        <v>2.3834329775969376</v>
      </c>
      <c r="G31" s="229">
        <f t="shared" si="3"/>
        <v>3.3834329775969376</v>
      </c>
      <c r="H31" s="229"/>
      <c r="I31" s="132">
        <f t="shared" si="4"/>
        <v>1.0440273348482061</v>
      </c>
      <c r="K31" s="132">
        <f t="shared" si="5"/>
        <v>1.0440273348482061</v>
      </c>
      <c r="M31" s="132">
        <f t="shared" si="0"/>
        <v>3.2829220060061659</v>
      </c>
      <c r="O31" s="258">
        <f t="shared" si="6"/>
        <v>3.3834329775969376</v>
      </c>
    </row>
    <row r="32" spans="1:15" x14ac:dyDescent="0.2">
      <c r="A32" s="258">
        <f t="shared" si="1"/>
        <v>3.4213753783201684</v>
      </c>
      <c r="C32">
        <f t="shared" si="7"/>
        <v>1970</v>
      </c>
      <c r="D32" s="77">
        <f>'MER_Nov19_Table 2.4'!M34</f>
        <v>1947.7550000000001</v>
      </c>
      <c r="E32" s="52">
        <f>'MER_Nov19_Table 2.4'!$N34</f>
        <v>4716.2460000000001</v>
      </c>
      <c r="F32" s="229">
        <f t="shared" si="2"/>
        <v>2.4213753783201684</v>
      </c>
      <c r="G32" s="229">
        <f t="shared" si="3"/>
        <v>3.4213753783201684</v>
      </c>
      <c r="H32" s="229"/>
      <c r="I32" s="132">
        <f t="shared" si="4"/>
        <v>1.0606474386552602</v>
      </c>
      <c r="K32" s="132">
        <f t="shared" si="5"/>
        <v>1.0606474386552602</v>
      </c>
      <c r="M32" s="132">
        <f t="shared" si="0"/>
        <v>3.2829220060061659</v>
      </c>
      <c r="O32" s="258">
        <f t="shared" si="6"/>
        <v>3.4213753783201684</v>
      </c>
    </row>
    <row r="33" spans="1:15" x14ac:dyDescent="0.2">
      <c r="A33" s="258">
        <f t="shared" si="1"/>
        <v>3.413950498136185</v>
      </c>
      <c r="C33">
        <f t="shared" si="7"/>
        <v>1971</v>
      </c>
      <c r="D33" s="77">
        <f>'MER_Nov19_Table 2.4'!M35</f>
        <v>2011.1969999999999</v>
      </c>
      <c r="E33" s="52">
        <f>'MER_Nov19_Table 2.4'!$N35</f>
        <v>4854.93</v>
      </c>
      <c r="F33" s="229">
        <f t="shared" si="2"/>
        <v>2.413950498136185</v>
      </c>
      <c r="G33" s="229">
        <f t="shared" si="3"/>
        <v>3.413950498136185</v>
      </c>
      <c r="H33" s="229"/>
      <c r="I33" s="132">
        <f t="shared" si="4"/>
        <v>1.057395080421186</v>
      </c>
      <c r="K33" s="132">
        <f t="shared" si="5"/>
        <v>1.057395080421186</v>
      </c>
      <c r="M33" s="132">
        <f t="shared" si="0"/>
        <v>3.2829220060061659</v>
      </c>
      <c r="O33" s="258">
        <f t="shared" si="6"/>
        <v>3.413950498136185</v>
      </c>
    </row>
    <row r="34" spans="1:15" x14ac:dyDescent="0.2">
      <c r="A34" s="258">
        <f t="shared" si="1"/>
        <v>3.3898616243037893</v>
      </c>
      <c r="C34">
        <f t="shared" si="7"/>
        <v>1972</v>
      </c>
      <c r="D34" s="77">
        <f>'MER_Nov19_Table 2.4'!M36</f>
        <v>2187.0169999999998</v>
      </c>
      <c r="E34" s="52">
        <f>'MER_Nov19_Table 2.4'!$N36</f>
        <v>5226.6679999999997</v>
      </c>
      <c r="F34" s="229">
        <f t="shared" si="2"/>
        <v>2.3898616243037893</v>
      </c>
      <c r="G34" s="229">
        <f t="shared" si="3"/>
        <v>3.3898616243037893</v>
      </c>
      <c r="H34" s="229"/>
      <c r="I34" s="132">
        <f t="shared" si="4"/>
        <v>1.0468433078380579</v>
      </c>
      <c r="K34" s="132">
        <f t="shared" si="5"/>
        <v>1.0468433078380579</v>
      </c>
      <c r="M34" s="132">
        <f t="shared" si="0"/>
        <v>3.2829220060061659</v>
      </c>
      <c r="O34" s="258">
        <f t="shared" si="6"/>
        <v>3.3898616243037893</v>
      </c>
    </row>
    <row r="35" spans="1:15" x14ac:dyDescent="0.2">
      <c r="A35" s="258">
        <f t="shared" si="1"/>
        <v>3.375963241849476</v>
      </c>
      <c r="C35">
        <f t="shared" si="7"/>
        <v>1973</v>
      </c>
      <c r="D35" s="77">
        <f>'MER_Nov19_Table 2.4'!M37</f>
        <v>2340.9229999999998</v>
      </c>
      <c r="E35" s="52">
        <f>'MER_Nov19_Table 2.4'!$N37</f>
        <v>5561.9470000000001</v>
      </c>
      <c r="F35" s="229">
        <f t="shared" si="2"/>
        <v>2.375963241849476</v>
      </c>
      <c r="G35" s="229">
        <f t="shared" si="3"/>
        <v>3.375963241849476</v>
      </c>
      <c r="H35" s="229"/>
      <c r="I35" s="132">
        <f t="shared" si="4"/>
        <v>1.0407553283022928</v>
      </c>
      <c r="K35" s="132">
        <f t="shared" si="5"/>
        <v>1.0407553283022928</v>
      </c>
      <c r="M35" s="132">
        <f t="shared" si="0"/>
        <v>3.2829220060061659</v>
      </c>
      <c r="O35" s="258">
        <f t="shared" si="6"/>
        <v>3.375963241849476</v>
      </c>
    </row>
    <row r="36" spans="1:15" x14ac:dyDescent="0.2">
      <c r="A36" s="258">
        <f t="shared" si="1"/>
        <v>3.4197853982850011</v>
      </c>
      <c r="C36">
        <f t="shared" si="7"/>
        <v>1974</v>
      </c>
      <c r="D36" s="77">
        <f>'MER_Nov19_Table 2.4'!M38</f>
        <v>2336.7939999999999</v>
      </c>
      <c r="E36" s="52">
        <f>'MER_Nov19_Table 2.4'!$N38</f>
        <v>5654.54</v>
      </c>
      <c r="F36" s="229">
        <f t="shared" si="2"/>
        <v>2.4197853982850011</v>
      </c>
      <c r="G36" s="229">
        <f t="shared" si="3"/>
        <v>3.4197853982850011</v>
      </c>
      <c r="H36" s="229"/>
      <c r="I36" s="132">
        <f t="shared" si="4"/>
        <v>1.0599509715701017</v>
      </c>
      <c r="K36" s="132">
        <f t="shared" si="5"/>
        <v>1.0599509715701017</v>
      </c>
      <c r="M36" s="132">
        <f t="shared" si="0"/>
        <v>3.2829220060061659</v>
      </c>
      <c r="O36" s="258">
        <f t="shared" si="6"/>
        <v>3.4197853982850011</v>
      </c>
    </row>
    <row r="37" spans="1:15" x14ac:dyDescent="0.2">
      <c r="A37" s="258">
        <f t="shared" si="1"/>
        <v>3.4004342039147395</v>
      </c>
      <c r="C37">
        <f t="shared" si="7"/>
        <v>1975</v>
      </c>
      <c r="D37" s="77">
        <f>'MER_Nov19_Table 2.4'!M39</f>
        <v>2346.3629999999998</v>
      </c>
      <c r="E37" s="52">
        <f>'MER_Nov19_Table 2.4'!$N39</f>
        <v>5632.29</v>
      </c>
      <c r="F37" s="229">
        <f t="shared" si="2"/>
        <v>2.4004342039147395</v>
      </c>
      <c r="G37" s="229">
        <f t="shared" si="3"/>
        <v>3.4004342039147395</v>
      </c>
      <c r="H37" s="229"/>
      <c r="I37" s="132">
        <f t="shared" si="4"/>
        <v>1.0514744689478701</v>
      </c>
      <c r="K37" s="132">
        <f t="shared" si="5"/>
        <v>1.0514744689478701</v>
      </c>
      <c r="M37" s="132">
        <f t="shared" si="0"/>
        <v>3.2829220060061659</v>
      </c>
      <c r="O37" s="258">
        <f t="shared" si="6"/>
        <v>3.4004342039147395</v>
      </c>
    </row>
    <row r="38" spans="1:15" x14ac:dyDescent="0.2">
      <c r="A38" s="258">
        <f t="shared" si="1"/>
        <v>3.3921682408411113</v>
      </c>
      <c r="C38">
        <f t="shared" si="7"/>
        <v>1976</v>
      </c>
      <c r="D38" s="77">
        <f>'MER_Nov19_Table 2.4'!M40</f>
        <v>2572.8829999999998</v>
      </c>
      <c r="E38" s="52">
        <f>'MER_Nov19_Table 2.4'!$N40</f>
        <v>6154.7690000000002</v>
      </c>
      <c r="F38" s="229">
        <f t="shared" si="2"/>
        <v>2.3921682408411113</v>
      </c>
      <c r="G38" s="229">
        <f t="shared" si="3"/>
        <v>3.3921682408411113</v>
      </c>
      <c r="H38" s="229"/>
      <c r="I38" s="132">
        <f t="shared" si="4"/>
        <v>1.0478536868747721</v>
      </c>
      <c r="K38" s="132">
        <f t="shared" si="5"/>
        <v>1.0478536868747721</v>
      </c>
      <c r="M38" s="132">
        <f t="shared" si="0"/>
        <v>3.2829220060061659</v>
      </c>
      <c r="O38" s="258">
        <f t="shared" si="6"/>
        <v>3.3921682408411113</v>
      </c>
    </row>
    <row r="39" spans="1:15" x14ac:dyDescent="0.2">
      <c r="A39" s="258">
        <f t="shared" si="1"/>
        <v>3.3921898134908104</v>
      </c>
      <c r="C39">
        <f t="shared" si="7"/>
        <v>1977</v>
      </c>
      <c r="D39" s="77">
        <f>'MER_Nov19_Table 2.4'!M41</f>
        <v>2681.9589999999998</v>
      </c>
      <c r="E39" s="52">
        <f>'MER_Nov19_Table 2.4'!$N41</f>
        <v>6415.7550000000001</v>
      </c>
      <c r="F39" s="229">
        <f t="shared" si="2"/>
        <v>2.3921898134908104</v>
      </c>
      <c r="G39" s="229">
        <f t="shared" si="3"/>
        <v>3.3921898134908104</v>
      </c>
      <c r="H39" s="229"/>
      <c r="I39" s="132">
        <f t="shared" si="4"/>
        <v>1.0478631364528312</v>
      </c>
      <c r="K39" s="132">
        <f t="shared" si="5"/>
        <v>1.0478631364528312</v>
      </c>
      <c r="M39" s="132">
        <f t="shared" si="0"/>
        <v>3.2829220060061659</v>
      </c>
      <c r="O39" s="258">
        <f t="shared" si="6"/>
        <v>3.3921898134908104</v>
      </c>
    </row>
    <row r="40" spans="1:15" x14ac:dyDescent="0.2">
      <c r="A40" s="258">
        <f t="shared" si="1"/>
        <v>3.4208574013955069</v>
      </c>
      <c r="C40">
        <f t="shared" si="7"/>
        <v>1978</v>
      </c>
      <c r="D40" s="77">
        <f>'MER_Nov19_Table 2.4'!M42</f>
        <v>2760.5740000000001</v>
      </c>
      <c r="E40" s="52">
        <f>'MER_Nov19_Table 2.4'!$N42</f>
        <v>6682.9560000000001</v>
      </c>
      <c r="F40" s="229">
        <f t="shared" si="2"/>
        <v>2.4208574013955069</v>
      </c>
      <c r="G40" s="229">
        <f t="shared" si="3"/>
        <v>3.4208574013955069</v>
      </c>
      <c r="H40" s="229"/>
      <c r="I40" s="132">
        <f t="shared" si="4"/>
        <v>1.0604205465742786</v>
      </c>
      <c r="K40" s="132">
        <f t="shared" si="5"/>
        <v>1.0604205465742786</v>
      </c>
      <c r="M40" s="132">
        <f t="shared" si="0"/>
        <v>3.2829220060061659</v>
      </c>
      <c r="O40" s="258">
        <f t="shared" si="6"/>
        <v>3.4208574013955069</v>
      </c>
    </row>
    <row r="41" spans="1:15" x14ac:dyDescent="0.2">
      <c r="A41" s="258">
        <f t="shared" si="1"/>
        <v>3.3882251208237353</v>
      </c>
      <c r="C41">
        <f t="shared" si="7"/>
        <v>1979</v>
      </c>
      <c r="D41" s="77">
        <f>'MER_Nov19_Table 2.4'!M43</f>
        <v>2872.5729999999999</v>
      </c>
      <c r="E41" s="52">
        <f>'MER_Nov19_Table 2.4'!$N43</f>
        <v>6860.3509999999997</v>
      </c>
      <c r="F41" s="229">
        <f t="shared" si="2"/>
        <v>2.3882251208237353</v>
      </c>
      <c r="G41" s="229">
        <f t="shared" si="3"/>
        <v>3.3882251208237353</v>
      </c>
      <c r="H41" s="229"/>
      <c r="I41" s="132">
        <f t="shared" si="4"/>
        <v>1.0461264618504382</v>
      </c>
      <c r="K41" s="132">
        <f t="shared" si="5"/>
        <v>1.0461264618504382</v>
      </c>
      <c r="M41" s="132">
        <f t="shared" si="0"/>
        <v>3.2829220060061659</v>
      </c>
      <c r="O41" s="258">
        <f t="shared" si="6"/>
        <v>3.3882251208237353</v>
      </c>
    </row>
    <row r="42" spans="1:15" x14ac:dyDescent="0.2">
      <c r="A42" s="258">
        <f t="shared" si="1"/>
        <v>3.3961022779861554</v>
      </c>
      <c r="C42">
        <f t="shared" si="7"/>
        <v>1980</v>
      </c>
      <c r="D42" s="77">
        <f>'MER_Nov19_Table 2.4'!M44</f>
        <v>2781.009</v>
      </c>
      <c r="E42" s="52">
        <f>'MER_Nov19_Table 2.4'!$N44</f>
        <v>6663.5820000000003</v>
      </c>
      <c r="F42" s="229">
        <f t="shared" si="2"/>
        <v>2.3961022779861554</v>
      </c>
      <c r="G42" s="229">
        <f t="shared" si="3"/>
        <v>3.3961022779861554</v>
      </c>
      <c r="H42" s="229"/>
      <c r="I42" s="132">
        <f t="shared" si="4"/>
        <v>1.049576933282093</v>
      </c>
      <c r="K42" s="132">
        <f t="shared" si="5"/>
        <v>1.049576933282093</v>
      </c>
      <c r="M42" s="132">
        <f t="shared" si="0"/>
        <v>3.2829220060061659</v>
      </c>
      <c r="O42" s="258">
        <f t="shared" si="6"/>
        <v>3.3961022779861554</v>
      </c>
    </row>
    <row r="43" spans="1:15" x14ac:dyDescent="0.2">
      <c r="A43" s="258">
        <f t="shared" si="1"/>
        <v>3.3340223756556049</v>
      </c>
      <c r="C43">
        <f t="shared" si="7"/>
        <v>1981</v>
      </c>
      <c r="D43" s="77">
        <f>'MER_Nov19_Table 2.4'!M45</f>
        <v>2817.4369999999999</v>
      </c>
      <c r="E43" s="52">
        <f>'MER_Nov19_Table 2.4'!$N45</f>
        <v>6575.9610000000002</v>
      </c>
      <c r="F43" s="229">
        <f t="shared" si="2"/>
        <v>2.3340223756556049</v>
      </c>
      <c r="G43" s="229">
        <f t="shared" si="3"/>
        <v>3.3340223756556049</v>
      </c>
      <c r="H43" s="229"/>
      <c r="I43" s="132">
        <f t="shared" si="4"/>
        <v>1.0223837562190028</v>
      </c>
      <c r="K43" s="132">
        <f t="shared" si="5"/>
        <v>1.0223837562190028</v>
      </c>
      <c r="M43" s="132">
        <f t="shared" si="0"/>
        <v>3.2829220060061659</v>
      </c>
      <c r="O43" s="258">
        <f t="shared" si="6"/>
        <v>3.3340223756556049</v>
      </c>
    </row>
    <row r="44" spans="1:15" x14ac:dyDescent="0.2">
      <c r="A44" s="258">
        <f t="shared" si="1"/>
        <v>3.3683977990106091</v>
      </c>
      <c r="C44">
        <f t="shared" si="7"/>
        <v>1982</v>
      </c>
      <c r="D44" s="77">
        <f>'MER_Nov19_Table 2.4'!M46</f>
        <v>2541.7660000000001</v>
      </c>
      <c r="E44" s="52">
        <f>'MER_Nov19_Table 2.4'!$N46</f>
        <v>6019.9129999999996</v>
      </c>
      <c r="F44" s="229">
        <f t="shared" si="2"/>
        <v>2.3683977990106091</v>
      </c>
      <c r="G44" s="229">
        <f t="shared" si="3"/>
        <v>3.3683977990106091</v>
      </c>
      <c r="H44" s="229"/>
      <c r="I44" s="132">
        <f t="shared" si="4"/>
        <v>1.0374413986897335</v>
      </c>
      <c r="K44" s="132">
        <f t="shared" si="5"/>
        <v>1.0374413986897335</v>
      </c>
      <c r="M44" s="132">
        <f t="shared" si="0"/>
        <v>3.2829220060061659</v>
      </c>
      <c r="O44" s="258">
        <f t="shared" si="6"/>
        <v>3.3683977990106091</v>
      </c>
    </row>
    <row r="45" spans="1:15" x14ac:dyDescent="0.2">
      <c r="A45" s="258">
        <f t="shared" si="1"/>
        <v>3.3537891234311914</v>
      </c>
      <c r="C45">
        <f t="shared" si="7"/>
        <v>1983</v>
      </c>
      <c r="D45" s="77">
        <f>'MER_Nov19_Table 2.4'!M47</f>
        <v>2647.71</v>
      </c>
      <c r="E45" s="52">
        <f>'MER_Nov19_Table 2.4'!$N47</f>
        <v>6232.1509999999998</v>
      </c>
      <c r="F45" s="229">
        <f t="shared" si="2"/>
        <v>2.3537891234311914</v>
      </c>
      <c r="G45" s="229">
        <f t="shared" si="3"/>
        <v>3.3537891234311914</v>
      </c>
      <c r="H45" s="229"/>
      <c r="I45" s="132">
        <f t="shared" si="4"/>
        <v>1.0310422858242991</v>
      </c>
      <c r="K45" s="132">
        <f t="shared" si="5"/>
        <v>1.0310422858242991</v>
      </c>
      <c r="M45" s="132">
        <f t="shared" si="0"/>
        <v>3.2829220060061659</v>
      </c>
      <c r="O45" s="258">
        <f t="shared" si="6"/>
        <v>3.3537891234311914</v>
      </c>
    </row>
    <row r="46" spans="1:15" x14ac:dyDescent="0.2">
      <c r="A46" s="258">
        <f t="shared" si="1"/>
        <v>3.286904138493866</v>
      </c>
      <c r="C46">
        <f t="shared" si="7"/>
        <v>1984</v>
      </c>
      <c r="D46" s="77">
        <f>'MER_Nov19_Table 2.4'!M48</f>
        <v>2858.6970000000001</v>
      </c>
      <c r="E46" s="52">
        <f>'MER_Nov19_Table 2.4'!$N48</f>
        <v>6537.5659999999998</v>
      </c>
      <c r="F46" s="229">
        <f t="shared" si="2"/>
        <v>2.286904138493866</v>
      </c>
      <c r="G46" s="229">
        <f t="shared" si="3"/>
        <v>3.286904138493866</v>
      </c>
      <c r="H46" s="229"/>
      <c r="I46" s="132">
        <f t="shared" si="4"/>
        <v>1.0017443138561999</v>
      </c>
      <c r="K46" s="132">
        <f t="shared" si="5"/>
        <v>1.0017443138561999</v>
      </c>
      <c r="M46" s="132">
        <f t="shared" si="0"/>
        <v>3.2829220060061659</v>
      </c>
      <c r="O46" s="258">
        <f t="shared" si="6"/>
        <v>3.286904138493866</v>
      </c>
    </row>
    <row r="47" spans="1:15" x14ac:dyDescent="0.2">
      <c r="A47" s="258">
        <f t="shared" si="1"/>
        <v>3.2829220060061659</v>
      </c>
      <c r="C47">
        <f t="shared" si="7"/>
        <v>1985</v>
      </c>
      <c r="D47" s="77">
        <f>'MER_Nov19_Table 2.4'!M49</f>
        <v>2855.0659999999998</v>
      </c>
      <c r="E47" s="52">
        <f>'MER_Nov19_Table 2.4'!$N49</f>
        <v>6517.893</v>
      </c>
      <c r="F47" s="229">
        <f t="shared" si="2"/>
        <v>2.2829220060061659</v>
      </c>
      <c r="G47" s="229">
        <f t="shared" si="3"/>
        <v>3.2829220060061659</v>
      </c>
      <c r="H47" s="229"/>
      <c r="I47" s="132">
        <f t="shared" si="4"/>
        <v>1</v>
      </c>
      <c r="K47" s="132">
        <f t="shared" si="5"/>
        <v>1</v>
      </c>
      <c r="M47" s="132">
        <f t="shared" si="0"/>
        <v>3.2829220060061659</v>
      </c>
      <c r="O47" s="258">
        <f t="shared" si="6"/>
        <v>3.2829220060061659</v>
      </c>
    </row>
    <row r="48" spans="1:15" x14ac:dyDescent="0.2">
      <c r="A48" s="258">
        <f t="shared" si="1"/>
        <v>3.2450078870197654</v>
      </c>
      <c r="C48">
        <f t="shared" si="7"/>
        <v>1986</v>
      </c>
      <c r="D48" s="77">
        <f>'MER_Nov19_Table 2.4'!M50</f>
        <v>2833.77</v>
      </c>
      <c r="E48" s="52">
        <f>'MER_Nov19_Table 2.4'!$N50</f>
        <v>6361.8360000000002</v>
      </c>
      <c r="F48" s="229">
        <f t="shared" si="2"/>
        <v>2.2450078870197654</v>
      </c>
      <c r="G48" s="229">
        <f t="shared" si="3"/>
        <v>3.2450078870197654</v>
      </c>
      <c r="H48" s="229"/>
      <c r="I48" s="132">
        <f t="shared" si="4"/>
        <v>0.9833922845867481</v>
      </c>
      <c r="K48" s="132">
        <f t="shared" si="5"/>
        <v>0.9833922845867481</v>
      </c>
      <c r="M48" s="132">
        <f t="shared" si="0"/>
        <v>3.2829220060061659</v>
      </c>
      <c r="O48" s="258">
        <f t="shared" si="6"/>
        <v>3.2450078870197654</v>
      </c>
    </row>
    <row r="49" spans="1:15" x14ac:dyDescent="0.2">
      <c r="A49" s="258">
        <f t="shared" si="1"/>
        <v>3.2188583716577348</v>
      </c>
      <c r="C49">
        <f t="shared" si="7"/>
        <v>1987</v>
      </c>
      <c r="D49" s="77">
        <f>'MER_Nov19_Table 2.4'!M51</f>
        <v>2928.2910000000002</v>
      </c>
      <c r="E49" s="52">
        <f>'MER_Nov19_Table 2.4'!$N51</f>
        <v>6497.4629999999997</v>
      </c>
      <c r="F49" s="229">
        <f t="shared" si="2"/>
        <v>2.2188583716577348</v>
      </c>
      <c r="G49" s="229">
        <f t="shared" si="3"/>
        <v>3.2188583716577348</v>
      </c>
      <c r="H49" s="229"/>
      <c r="I49" s="132">
        <f t="shared" si="4"/>
        <v>0.97193787865731496</v>
      </c>
      <c r="K49" s="132">
        <f t="shared" si="5"/>
        <v>0.97193787865731496</v>
      </c>
      <c r="M49" s="132">
        <f t="shared" si="0"/>
        <v>3.2829220060061659</v>
      </c>
      <c r="O49" s="258">
        <f t="shared" si="6"/>
        <v>3.2188583716577348</v>
      </c>
    </row>
    <row r="50" spans="1:15" x14ac:dyDescent="0.2">
      <c r="A50" s="258">
        <f t="shared" si="1"/>
        <v>3.2089143247205163</v>
      </c>
      <c r="C50">
        <f t="shared" si="7"/>
        <v>1988</v>
      </c>
      <c r="D50" s="77">
        <f>'MER_Nov19_Table 2.4'!M52</f>
        <v>3058.8519999999999</v>
      </c>
      <c r="E50" s="52">
        <f>'MER_Nov19_Table 2.4'!$N52</f>
        <v>6756.7420000000002</v>
      </c>
      <c r="F50" s="229">
        <f t="shared" si="2"/>
        <v>2.2089143247205163</v>
      </c>
      <c r="G50" s="229">
        <f t="shared" si="3"/>
        <v>3.2089143247205163</v>
      </c>
      <c r="H50" s="229"/>
      <c r="I50" s="132">
        <f t="shared" si="4"/>
        <v>0.96758203692857581</v>
      </c>
      <c r="K50" s="132">
        <f t="shared" si="5"/>
        <v>0.96758203692857581</v>
      </c>
      <c r="M50" s="132">
        <f t="shared" si="0"/>
        <v>3.2829220060061659</v>
      </c>
      <c r="O50" s="258">
        <f t="shared" si="6"/>
        <v>3.2089143247205163</v>
      </c>
    </row>
    <row r="51" spans="1:15" x14ac:dyDescent="0.2">
      <c r="A51" s="258">
        <f t="shared" si="1"/>
        <v>3.3074272712909631</v>
      </c>
      <c r="B51">
        <f>A51/A50</f>
        <v>1.0306997746283011</v>
      </c>
      <c r="C51">
        <f t="shared" si="7"/>
        <v>1989</v>
      </c>
      <c r="D51" s="77">
        <f>'MER_Nov19_Table 2.4'!M53</f>
        <v>3158.3470000000002</v>
      </c>
      <c r="E51" s="52">
        <f>'MER_Nov19_Table 2.4'!$N53</f>
        <v>7287.6559999999999</v>
      </c>
      <c r="F51" s="229">
        <f t="shared" si="2"/>
        <v>2.3074272712909631</v>
      </c>
      <c r="G51" s="229">
        <f t="shared" si="3"/>
        <v>3.3074272712909631</v>
      </c>
      <c r="H51" s="229"/>
      <c r="I51" s="132">
        <f t="shared" si="4"/>
        <v>1.010734166660239</v>
      </c>
      <c r="K51" s="132">
        <f t="shared" si="5"/>
        <v>1.010734166660239</v>
      </c>
      <c r="M51" s="132">
        <f t="shared" si="0"/>
        <v>3.2829220060061659</v>
      </c>
      <c r="O51" s="258">
        <f t="shared" si="6"/>
        <v>3.3074272712909631</v>
      </c>
    </row>
    <row r="52" spans="1:15" x14ac:dyDescent="0.2">
      <c r="A52" s="258">
        <f t="shared" si="1"/>
        <v>3.2948972759847743</v>
      </c>
      <c r="C52">
        <f t="shared" si="7"/>
        <v>1990</v>
      </c>
      <c r="D52" s="77">
        <f>'MER_Nov19_Table 2.4'!M54</f>
        <v>3226.12</v>
      </c>
      <c r="E52" s="52">
        <f>'MER_Nov19_Table 2.4'!$N54</f>
        <v>7403.6139999999996</v>
      </c>
      <c r="F52" s="229">
        <f t="shared" si="2"/>
        <v>2.2948972759847743</v>
      </c>
      <c r="G52" s="229">
        <f t="shared" si="3"/>
        <v>3.2948972759847743</v>
      </c>
      <c r="H52" s="229"/>
      <c r="I52" s="132">
        <f t="shared" si="4"/>
        <v>1.0052455887442071</v>
      </c>
      <c r="K52" s="132">
        <f t="shared" si="5"/>
        <v>1.0052455887442071</v>
      </c>
      <c r="M52" s="132">
        <f t="shared" si="0"/>
        <v>3.2829220060061659</v>
      </c>
      <c r="O52" s="258">
        <f t="shared" si="6"/>
        <v>3.2948972759847743</v>
      </c>
    </row>
    <row r="53" spans="1:15" x14ac:dyDescent="0.2">
      <c r="A53" s="258">
        <f t="shared" si="1"/>
        <v>3.2742112917343578</v>
      </c>
      <c r="C53">
        <f t="shared" si="7"/>
        <v>1991</v>
      </c>
      <c r="D53" s="77">
        <f>'MER_Nov19_Table 2.4'!M55</f>
        <v>3229.7429999999999</v>
      </c>
      <c r="E53" s="52">
        <f>'MER_Nov19_Table 2.4'!$N55</f>
        <v>7345.1180000000004</v>
      </c>
      <c r="F53" s="229">
        <f t="shared" si="2"/>
        <v>2.2742112917343578</v>
      </c>
      <c r="G53" s="229">
        <f t="shared" si="3"/>
        <v>3.2742112917343578</v>
      </c>
      <c r="H53" s="229"/>
      <c r="I53" s="132">
        <f t="shared" si="4"/>
        <v>0.99618440128533037</v>
      </c>
      <c r="K53" s="132">
        <f t="shared" si="5"/>
        <v>0.99618440128533037</v>
      </c>
      <c r="M53" s="132">
        <f t="shared" si="0"/>
        <v>3.2829220060061659</v>
      </c>
      <c r="O53" s="258">
        <f t="shared" si="6"/>
        <v>3.2742112917343578</v>
      </c>
    </row>
    <row r="54" spans="1:15" x14ac:dyDescent="0.2">
      <c r="A54" s="258">
        <f t="shared" si="1"/>
        <v>3.258463346289433</v>
      </c>
      <c r="C54">
        <f t="shared" si="7"/>
        <v>1992</v>
      </c>
      <c r="D54" s="77">
        <f>'MER_Nov19_Table 2.4'!M56</f>
        <v>3318.9</v>
      </c>
      <c r="E54" s="52">
        <f>'MER_Nov19_Table 2.4'!$N56</f>
        <v>7495.6139999999996</v>
      </c>
      <c r="F54" s="229">
        <f t="shared" si="2"/>
        <v>2.258463346289433</v>
      </c>
      <c r="G54" s="229">
        <f t="shared" si="3"/>
        <v>3.258463346289433</v>
      </c>
      <c r="H54" s="229"/>
      <c r="I54" s="132">
        <f t="shared" si="4"/>
        <v>0.98928624821505762</v>
      </c>
      <c r="K54" s="132">
        <f t="shared" si="5"/>
        <v>0.98928624821505762</v>
      </c>
      <c r="M54" s="132">
        <f t="shared" si="0"/>
        <v>3.2829220060061659</v>
      </c>
      <c r="O54" s="258">
        <f t="shared" si="6"/>
        <v>3.258463346289433</v>
      </c>
    </row>
    <row r="55" spans="1:15" x14ac:dyDescent="0.2">
      <c r="A55" s="258">
        <f t="shared" si="1"/>
        <v>3.2619130171885296</v>
      </c>
      <c r="C55">
        <f t="shared" si="7"/>
        <v>1993</v>
      </c>
      <c r="D55" s="77">
        <f>'MER_Nov19_Table 2.4'!M57</f>
        <v>3334.0839999999998</v>
      </c>
      <c r="E55" s="52">
        <f>'MER_Nov19_Table 2.4'!$N57</f>
        <v>7541.4080000000004</v>
      </c>
      <c r="F55" s="229">
        <f t="shared" si="2"/>
        <v>2.2619130171885296</v>
      </c>
      <c r="G55" s="229">
        <f t="shared" si="3"/>
        <v>3.2619130171885296</v>
      </c>
      <c r="H55" s="229"/>
      <c r="I55" s="132">
        <f t="shared" si="4"/>
        <v>0.99079732519886199</v>
      </c>
      <c r="K55" s="132">
        <f t="shared" si="5"/>
        <v>0.99079732519886199</v>
      </c>
      <c r="M55" s="132">
        <f t="shared" si="0"/>
        <v>3.2829220060061659</v>
      </c>
      <c r="O55" s="258">
        <f t="shared" si="6"/>
        <v>3.2619130171885296</v>
      </c>
    </row>
    <row r="56" spans="1:15" x14ac:dyDescent="0.2">
      <c r="A56" s="258">
        <f t="shared" si="1"/>
        <v>3.2357529239085938</v>
      </c>
      <c r="C56">
        <f t="shared" si="7"/>
        <v>1994</v>
      </c>
      <c r="D56" s="77">
        <f>'MER_Nov19_Table 2.4'!M58</f>
        <v>3439.232</v>
      </c>
      <c r="E56" s="52">
        <f>'MER_Nov19_Table 2.4'!$N58</f>
        <v>7689.2730000000001</v>
      </c>
      <c r="F56" s="229">
        <f t="shared" si="2"/>
        <v>2.2357529239085938</v>
      </c>
      <c r="G56" s="229">
        <f t="shared" si="3"/>
        <v>3.2357529239085938</v>
      </c>
      <c r="H56" s="229"/>
      <c r="I56" s="132">
        <f t="shared" si="4"/>
        <v>0.97933828576995863</v>
      </c>
      <c r="K56" s="132">
        <f t="shared" si="5"/>
        <v>0.97933828576995863</v>
      </c>
      <c r="M56" s="132">
        <f t="shared" si="0"/>
        <v>3.2829220060061659</v>
      </c>
      <c r="O56" s="258">
        <f t="shared" si="6"/>
        <v>3.2357529239085938</v>
      </c>
    </row>
    <row r="57" spans="1:15" x14ac:dyDescent="0.2">
      <c r="A57" s="258">
        <f t="shared" si="1"/>
        <v>3.2562716514581904</v>
      </c>
      <c r="C57">
        <f t="shared" si="7"/>
        <v>1995</v>
      </c>
      <c r="D57" s="77">
        <f>'MER_Nov19_Table 2.4'!M59</f>
        <v>3455.31</v>
      </c>
      <c r="E57" s="52">
        <f>'MER_Nov19_Table 2.4'!$N59</f>
        <v>7796.1180000000004</v>
      </c>
      <c r="F57" s="229">
        <f t="shared" si="2"/>
        <v>2.2562716514581904</v>
      </c>
      <c r="G57" s="229">
        <f t="shared" si="3"/>
        <v>3.2562716514581904</v>
      </c>
      <c r="H57" s="229"/>
      <c r="I57" s="132">
        <f t="shared" si="4"/>
        <v>0.98832620892090894</v>
      </c>
      <c r="K57" s="132">
        <f t="shared" si="5"/>
        <v>0.98832620892090894</v>
      </c>
      <c r="M57" s="132">
        <f t="shared" si="0"/>
        <v>3.2829220060061659</v>
      </c>
      <c r="O57" s="258">
        <f t="shared" si="6"/>
        <v>3.2562716514581904</v>
      </c>
    </row>
    <row r="58" spans="1:15" x14ac:dyDescent="0.2">
      <c r="A58" s="258">
        <f t="shared" si="1"/>
        <v>3.2591677890409017</v>
      </c>
      <c r="C58">
        <f t="shared" si="7"/>
        <v>1996</v>
      </c>
      <c r="D58" s="77">
        <f>'MER_Nov19_Table 2.4'!M60</f>
        <v>3526.75</v>
      </c>
      <c r="E58" s="52">
        <f>'MER_Nov19_Table 2.4'!$N60</f>
        <v>7967.52</v>
      </c>
      <c r="F58" s="229">
        <f t="shared" si="2"/>
        <v>2.2591677890409017</v>
      </c>
      <c r="G58" s="229">
        <f t="shared" si="3"/>
        <v>3.2591677890409017</v>
      </c>
      <c r="H58" s="229"/>
      <c r="I58" s="132">
        <f t="shared" si="4"/>
        <v>0.98959481887564749</v>
      </c>
      <c r="K58" s="132">
        <f t="shared" si="5"/>
        <v>0.98959481887564749</v>
      </c>
      <c r="M58" s="132">
        <f t="shared" si="0"/>
        <v>3.2829220060061659</v>
      </c>
      <c r="O58" s="258">
        <f t="shared" si="6"/>
        <v>3.2591677890409017</v>
      </c>
    </row>
    <row r="59" spans="1:15" x14ac:dyDescent="0.2">
      <c r="A59" s="258">
        <f t="shared" si="1"/>
        <v>3.2504299432463624</v>
      </c>
      <c r="C59">
        <f t="shared" si="7"/>
        <v>1997</v>
      </c>
      <c r="D59" s="77">
        <f>'MER_Nov19_Table 2.4'!M61</f>
        <v>3542.328</v>
      </c>
      <c r="E59" s="52">
        <f>'MER_Nov19_Table 2.4'!$N61</f>
        <v>7971.7610000000004</v>
      </c>
      <c r="F59" s="229">
        <f t="shared" si="2"/>
        <v>2.2504299432463624</v>
      </c>
      <c r="G59" s="229">
        <f t="shared" si="3"/>
        <v>3.2504299432463624</v>
      </c>
      <c r="H59" s="229"/>
      <c r="I59" s="132">
        <f t="shared" si="4"/>
        <v>0.98576733560133911</v>
      </c>
      <c r="K59" s="132">
        <f t="shared" si="5"/>
        <v>0.98576733560133911</v>
      </c>
      <c r="M59" s="132">
        <f t="shared" si="0"/>
        <v>3.2829220060061659</v>
      </c>
      <c r="O59" s="258">
        <f t="shared" si="6"/>
        <v>3.2504299432463624</v>
      </c>
    </row>
    <row r="60" spans="1:15" x14ac:dyDescent="0.2">
      <c r="A60" s="258">
        <f t="shared" si="1"/>
        <v>3.2525197918423734</v>
      </c>
      <c r="C60">
        <f t="shared" si="7"/>
        <v>1998</v>
      </c>
      <c r="D60" s="77">
        <f>'MER_Nov19_Table 2.4'!M62</f>
        <v>3586.7049999999999</v>
      </c>
      <c r="E60" s="52">
        <f>'MER_Nov19_Table 2.4'!$N62</f>
        <v>8079.1239999999998</v>
      </c>
      <c r="F60" s="229">
        <f t="shared" si="2"/>
        <v>2.2525197918423734</v>
      </c>
      <c r="G60" s="229">
        <f t="shared" si="3"/>
        <v>3.2525197918423734</v>
      </c>
      <c r="H60" s="229"/>
      <c r="I60" s="132">
        <f t="shared" si="4"/>
        <v>0.98668276266827903</v>
      </c>
      <c r="K60" s="132">
        <f t="shared" si="5"/>
        <v>0.98668276266827903</v>
      </c>
      <c r="M60" s="132">
        <f t="shared" si="0"/>
        <v>3.2829220060061659</v>
      </c>
      <c r="O60" s="258">
        <f t="shared" si="6"/>
        <v>3.2525197918423734</v>
      </c>
    </row>
    <row r="61" spans="1:15" x14ac:dyDescent="0.2">
      <c r="A61" s="258">
        <f t="shared" si="1"/>
        <v>3.2719305606908478</v>
      </c>
      <c r="C61">
        <f t="shared" si="7"/>
        <v>1999</v>
      </c>
      <c r="D61" s="77">
        <f>'MER_Nov19_Table 2.4'!M63</f>
        <v>3610.6350000000002</v>
      </c>
      <c r="E61" s="52">
        <f>'MER_Nov19_Table 2.4'!$N63</f>
        <v>8203.1119999999992</v>
      </c>
      <c r="F61" s="229">
        <f t="shared" si="2"/>
        <v>2.2719305606908478</v>
      </c>
      <c r="G61" s="229">
        <f t="shared" si="3"/>
        <v>3.2719305606908478</v>
      </c>
      <c r="H61" s="229"/>
      <c r="I61" s="132">
        <f t="shared" si="4"/>
        <v>0.99518536100383603</v>
      </c>
      <c r="K61" s="132">
        <f t="shared" si="5"/>
        <v>0.99518536100383603</v>
      </c>
      <c r="M61" s="132">
        <f t="shared" si="0"/>
        <v>3.2829220060061659</v>
      </c>
      <c r="O61" s="258">
        <f t="shared" si="6"/>
        <v>3.2719305606908478</v>
      </c>
    </row>
    <row r="62" spans="1:15" x14ac:dyDescent="0.2">
      <c r="A62" s="258">
        <f t="shared" si="1"/>
        <v>3.260424627222243</v>
      </c>
      <c r="C62">
        <f t="shared" si="7"/>
        <v>2000</v>
      </c>
      <c r="D62" s="77">
        <f>'MER_Nov19_Table 2.4'!M64</f>
        <v>3631.1849999999999</v>
      </c>
      <c r="E62" s="52">
        <f>'MER_Nov19_Table 2.4'!$N64</f>
        <v>8208.02</v>
      </c>
      <c r="F62" s="229">
        <f t="shared" si="2"/>
        <v>2.260424627222243</v>
      </c>
      <c r="G62" s="229">
        <f t="shared" si="3"/>
        <v>3.260424627222243</v>
      </c>
      <c r="H62" s="229"/>
      <c r="I62" s="132">
        <f t="shared" si="4"/>
        <v>0.99014535813105564</v>
      </c>
      <c r="K62" s="132">
        <f t="shared" si="5"/>
        <v>0.99014535813105564</v>
      </c>
      <c r="M62" s="132">
        <f t="shared" si="0"/>
        <v>3.2829220060061659</v>
      </c>
      <c r="O62" s="258">
        <f t="shared" si="6"/>
        <v>3.260424627222243</v>
      </c>
    </row>
    <row r="63" spans="1:15" x14ac:dyDescent="0.2">
      <c r="A63" s="258">
        <f t="shared" si="1"/>
        <v>3.213220912290236</v>
      </c>
      <c r="C63">
        <f t="shared" si="7"/>
        <v>2001</v>
      </c>
      <c r="D63" s="77">
        <f>'MER_Nov19_Table 2.4'!M65</f>
        <v>3400.431</v>
      </c>
      <c r="E63" s="52">
        <f>'MER_Nov19_Table 2.4'!$N65</f>
        <v>7525.9049999999997</v>
      </c>
      <c r="F63" s="229">
        <f t="shared" si="2"/>
        <v>2.213220912290236</v>
      </c>
      <c r="G63" s="229">
        <f t="shared" si="3"/>
        <v>3.213220912290236</v>
      </c>
      <c r="H63" s="229"/>
      <c r="I63" s="132">
        <f t="shared" si="4"/>
        <v>0.96946847350345189</v>
      </c>
      <c r="K63" s="132">
        <f t="shared" si="5"/>
        <v>0.96946847350345189</v>
      </c>
      <c r="M63" s="132">
        <f t="shared" si="0"/>
        <v>3.2829220060061659</v>
      </c>
      <c r="O63" s="258">
        <f t="shared" si="6"/>
        <v>3.213220912290236</v>
      </c>
    </row>
    <row r="64" spans="1:15" x14ac:dyDescent="0.2">
      <c r="A64" s="258">
        <f t="shared" si="1"/>
        <v>3.215122365436792</v>
      </c>
      <c r="C64">
        <f t="shared" si="7"/>
        <v>2002</v>
      </c>
      <c r="D64" s="77">
        <f>'MER_Nov19_Table 2.4'!M66</f>
        <v>3378.6909999999998</v>
      </c>
      <c r="E64" s="52">
        <f>'MER_Nov19_Table 2.4'!$N66</f>
        <v>7484.2139999999999</v>
      </c>
      <c r="F64" s="229">
        <f t="shared" ref="F64:F69" si="8">E64/D64</f>
        <v>2.215122365436792</v>
      </c>
      <c r="G64" s="229">
        <f t="shared" si="3"/>
        <v>3.215122365436792</v>
      </c>
      <c r="H64" s="229"/>
      <c r="I64" s="132">
        <f t="shared" si="4"/>
        <v>0.97030137674830808</v>
      </c>
      <c r="K64" s="132">
        <f t="shared" si="5"/>
        <v>0.97030137674830808</v>
      </c>
      <c r="M64" s="132">
        <f t="shared" si="0"/>
        <v>3.2829220060061659</v>
      </c>
      <c r="O64" s="258">
        <f t="shared" si="6"/>
        <v>3.215122365436792</v>
      </c>
    </row>
    <row r="65" spans="1:15" x14ac:dyDescent="0.2">
      <c r="A65" s="258">
        <f t="shared" si="1"/>
        <v>3.1901258113992803</v>
      </c>
      <c r="C65">
        <f t="shared" si="7"/>
        <v>2003</v>
      </c>
      <c r="D65" s="77">
        <f>'MER_Nov19_Table 2.4'!M67</f>
        <v>3454.2179999999998</v>
      </c>
      <c r="E65" s="52">
        <f>'MER_Nov19_Table 2.4'!$N67</f>
        <v>7565.1719999999996</v>
      </c>
      <c r="F65" s="229">
        <f t="shared" si="8"/>
        <v>2.1901258113992803</v>
      </c>
      <c r="G65" s="229">
        <f t="shared" si="3"/>
        <v>3.1901258113992803</v>
      </c>
      <c r="H65" s="229"/>
      <c r="I65" s="132">
        <f t="shared" si="4"/>
        <v>0.95935200836351531</v>
      </c>
      <c r="K65" s="132">
        <f t="shared" si="5"/>
        <v>0.95935200836351531</v>
      </c>
      <c r="M65" s="132">
        <f t="shared" si="0"/>
        <v>3.2829220060061659</v>
      </c>
      <c r="O65" s="258">
        <f t="shared" si="6"/>
        <v>3.1901258113992803</v>
      </c>
    </row>
    <row r="66" spans="1:15" x14ac:dyDescent="0.2">
      <c r="A66" s="258">
        <f t="shared" si="1"/>
        <v>3.197377237429321</v>
      </c>
      <c r="C66">
        <f t="shared" si="7"/>
        <v>2004</v>
      </c>
      <c r="D66" s="77">
        <f>'MER_Nov19_Table 2.4'!M68</f>
        <v>3472.9029999999998</v>
      </c>
      <c r="E66" s="52">
        <f>'MER_Nov19_Table 2.4'!$N68</f>
        <v>7631.2780000000002</v>
      </c>
      <c r="F66" s="229">
        <f t="shared" si="8"/>
        <v>2.197377237429321</v>
      </c>
      <c r="G66" s="229">
        <f t="shared" si="3"/>
        <v>3.197377237429321</v>
      </c>
      <c r="H66" s="229"/>
      <c r="I66" s="132">
        <f t="shared" si="4"/>
        <v>0.96252838758758108</v>
      </c>
      <c r="K66" s="132">
        <f t="shared" si="5"/>
        <v>0.96252838758758108</v>
      </c>
      <c r="M66" s="132">
        <f t="shared" si="0"/>
        <v>3.2829220060061659</v>
      </c>
      <c r="O66" s="258">
        <f t="shared" si="6"/>
        <v>3.197377237429321</v>
      </c>
    </row>
    <row r="67" spans="1:15" x14ac:dyDescent="0.2">
      <c r="A67" s="258">
        <f t="shared" si="1"/>
        <v>3.1722694802953963</v>
      </c>
      <c r="C67">
        <f t="shared" si="7"/>
        <v>2005</v>
      </c>
      <c r="D67" s="77">
        <f>'MER_Nov19_Table 2.4'!M69</f>
        <v>3477.36</v>
      </c>
      <c r="E67" s="52">
        <f>'MER_Nov19_Table 2.4'!$N69</f>
        <v>7553.7629999999999</v>
      </c>
      <c r="F67" s="229">
        <f t="shared" si="8"/>
        <v>2.1722694802953963</v>
      </c>
      <c r="G67" s="229">
        <f t="shared" si="3"/>
        <v>3.1722694802953963</v>
      </c>
      <c r="H67" s="229"/>
      <c r="I67" s="132">
        <f t="shared" si="4"/>
        <v>0.95153030834183006</v>
      </c>
      <c r="K67" s="132">
        <f t="shared" si="5"/>
        <v>0.95153030834183006</v>
      </c>
      <c r="M67" s="132">
        <f t="shared" si="0"/>
        <v>3.2829220060061659</v>
      </c>
      <c r="O67" s="258">
        <f t="shared" si="6"/>
        <v>3.1722694802953963</v>
      </c>
    </row>
    <row r="68" spans="1:15" x14ac:dyDescent="0.2">
      <c r="A68" s="258">
        <f t="shared" si="1"/>
        <v>3.147844675061664</v>
      </c>
      <c r="C68">
        <f t="shared" si="7"/>
        <v>2006</v>
      </c>
      <c r="D68" s="77">
        <f>'MER_Nov19_Table 2.4'!M70</f>
        <v>3450.547</v>
      </c>
      <c r="E68" s="52">
        <f>'MER_Nov19_Table 2.4'!$N70</f>
        <v>7411.2389999999996</v>
      </c>
      <c r="F68" s="229">
        <f t="shared" si="8"/>
        <v>2.147844675061664</v>
      </c>
      <c r="G68" s="229">
        <f t="shared" si="3"/>
        <v>3.147844675061664</v>
      </c>
      <c r="H68" s="229"/>
      <c r="I68" s="132">
        <f t="shared" si="4"/>
        <v>0.94083138600919114</v>
      </c>
      <c r="K68" s="132">
        <f t="shared" si="5"/>
        <v>0.94083138600919114</v>
      </c>
      <c r="M68" s="132">
        <f t="shared" si="0"/>
        <v>3.2829220060061659</v>
      </c>
      <c r="O68" s="258">
        <f t="shared" si="6"/>
        <v>3.147844675061664</v>
      </c>
    </row>
    <row r="69" spans="1:15" x14ac:dyDescent="0.2">
      <c r="A69" s="258">
        <f t="shared" si="1"/>
        <v>3.1429806929813631</v>
      </c>
      <c r="C69">
        <f t="shared" ref="C69:C80" si="9">C68+1</f>
        <v>2007</v>
      </c>
      <c r="D69" s="77">
        <f>'MER_Nov19_Table 2.4'!M71</f>
        <v>3506.9630000000002</v>
      </c>
      <c r="E69" s="52">
        <f>'MER_Nov19_Table 2.4'!$N71</f>
        <v>7515.3540000000003</v>
      </c>
      <c r="F69" s="229">
        <f t="shared" si="8"/>
        <v>2.1429806929813631</v>
      </c>
      <c r="G69" s="229">
        <f t="shared" si="3"/>
        <v>3.1429806929813631</v>
      </c>
      <c r="H69" s="229"/>
      <c r="I69" s="132">
        <f t="shared" si="4"/>
        <v>0.93870079106661131</v>
      </c>
      <c r="K69" s="132">
        <f t="shared" si="5"/>
        <v>0.93870079106661131</v>
      </c>
      <c r="M69" s="132">
        <f t="shared" si="0"/>
        <v>3.2829220060061659</v>
      </c>
      <c r="O69" s="258">
        <f t="shared" si="6"/>
        <v>3.1429806929813631</v>
      </c>
    </row>
    <row r="70" spans="1:15" x14ac:dyDescent="0.2">
      <c r="A70" s="258">
        <f t="shared" si="1"/>
        <v>3.137234505521751</v>
      </c>
      <c r="C70">
        <f t="shared" si="9"/>
        <v>2008</v>
      </c>
      <c r="D70" s="77">
        <f>'MER_Nov19_Table 2.4'!M72</f>
        <v>3444.4690000000001</v>
      </c>
      <c r="E70" s="52">
        <f>'MER_Nov19_Table 2.4'!$N72</f>
        <v>7361.6379999999999</v>
      </c>
      <c r="F70" s="229">
        <f t="shared" ref="F70:F76" si="10">E70/D70</f>
        <v>2.137234505521751</v>
      </c>
      <c r="G70" s="229">
        <f t="shared" si="3"/>
        <v>3.137234505521751</v>
      </c>
      <c r="H70" s="229"/>
      <c r="I70" s="132">
        <f t="shared" si="4"/>
        <v>0.93618375919057939</v>
      </c>
      <c r="K70" s="132">
        <f t="shared" si="5"/>
        <v>0.93618375919057939</v>
      </c>
      <c r="M70" s="132">
        <f t="shared" si="0"/>
        <v>3.2829220060061659</v>
      </c>
      <c r="O70" s="258">
        <f t="shared" si="6"/>
        <v>3.137234505521751</v>
      </c>
    </row>
    <row r="71" spans="1:15" x14ac:dyDescent="0.2">
      <c r="A71" s="258">
        <f t="shared" si="1"/>
        <v>3.1020124751415632</v>
      </c>
      <c r="C71">
        <f t="shared" si="9"/>
        <v>2009</v>
      </c>
      <c r="D71" s="77">
        <f>'MER_Nov19_Table 2.4'!M73</f>
        <v>3130.2249999999999</v>
      </c>
      <c r="E71" s="52">
        <f>'MER_Nov19_Table 2.4'!$N73</f>
        <v>6579.7719999999999</v>
      </c>
      <c r="F71" s="229">
        <f t="shared" si="10"/>
        <v>2.1020124751415632</v>
      </c>
      <c r="G71" s="229">
        <f t="shared" ref="G71:G76" si="11">F71+1</f>
        <v>3.1020124751415632</v>
      </c>
      <c r="H71" s="229"/>
      <c r="I71" s="132">
        <f t="shared" ref="I71:I76" si="12">F71/F$47</f>
        <v>0.92075527311548722</v>
      </c>
      <c r="K71" s="132">
        <f t="shared" ref="K71:K76" si="13">IF($M$4=1,I71,1)</f>
        <v>0.92075527311548722</v>
      </c>
      <c r="M71" s="132">
        <f t="shared" si="0"/>
        <v>3.2829220060061659</v>
      </c>
      <c r="O71" s="258">
        <f t="shared" si="6"/>
        <v>3.1020124751415632</v>
      </c>
    </row>
    <row r="72" spans="1:15" x14ac:dyDescent="0.2">
      <c r="A72" s="258">
        <f t="shared" si="1"/>
        <v>3.0924402054796798</v>
      </c>
      <c r="C72">
        <f t="shared" si="9"/>
        <v>2010</v>
      </c>
      <c r="D72" s="77">
        <f>'MER_Nov19_Table 2.4'!M74</f>
        <v>3313.8069999999998</v>
      </c>
      <c r="E72" s="52">
        <f>'MER_Nov19_Table 2.4'!$N74</f>
        <v>6933.9430000000002</v>
      </c>
      <c r="F72" s="229">
        <f t="shared" si="10"/>
        <v>2.0924402054796798</v>
      </c>
      <c r="G72" s="229">
        <f t="shared" si="11"/>
        <v>3.0924402054796798</v>
      </c>
      <c r="H72" s="229"/>
      <c r="I72" s="132">
        <f t="shared" si="12"/>
        <v>0.91656228288774411</v>
      </c>
      <c r="K72" s="132">
        <f t="shared" si="13"/>
        <v>0.91656228288774411</v>
      </c>
      <c r="M72" s="132">
        <f t="shared" si="0"/>
        <v>3.2829220060061659</v>
      </c>
      <c r="O72" s="258">
        <f t="shared" si="6"/>
        <v>3.0924402054796798</v>
      </c>
    </row>
    <row r="73" spans="1:15" x14ac:dyDescent="0.2">
      <c r="A73" s="258">
        <f t="shared" si="1"/>
        <v>3.0710723756041993</v>
      </c>
      <c r="C73" s="566">
        <f t="shared" si="9"/>
        <v>2011</v>
      </c>
      <c r="D73" s="77">
        <f>'MER_Nov19_Table 2.4'!M75</f>
        <v>3382.3690000000001</v>
      </c>
      <c r="E73" s="52">
        <f>'MER_Nov19_Table 2.4'!$N75</f>
        <v>7005.1310000000003</v>
      </c>
      <c r="F73" s="229">
        <f t="shared" si="10"/>
        <v>2.0710723756041993</v>
      </c>
      <c r="G73" s="229">
        <f t="shared" si="11"/>
        <v>3.0710723756041993</v>
      </c>
      <c r="I73" s="132">
        <f t="shared" si="12"/>
        <v>0.90720242310310695</v>
      </c>
      <c r="K73" s="132">
        <f t="shared" si="13"/>
        <v>0.90720242310310695</v>
      </c>
      <c r="M73" s="132">
        <f t="shared" si="0"/>
        <v>3.2829220060061659</v>
      </c>
      <c r="O73" s="258">
        <f t="shared" si="6"/>
        <v>3.0710723756041993</v>
      </c>
    </row>
    <row r="74" spans="1:15" s="566" customFormat="1" x14ac:dyDescent="0.2">
      <c r="A74" s="258">
        <f t="shared" si="1"/>
        <v>3.0248021560059657</v>
      </c>
      <c r="C74" s="566">
        <f t="shared" si="9"/>
        <v>2012</v>
      </c>
      <c r="D74" s="77">
        <f>'MER_Nov19_Table 2.4'!M76</f>
        <v>3363.2559999999999</v>
      </c>
      <c r="E74" s="52">
        <f>'MER_Nov19_Table 2.4'!$N76</f>
        <v>6809.9279999999999</v>
      </c>
      <c r="F74" s="229">
        <f t="shared" si="10"/>
        <v>2.0248021560059657</v>
      </c>
      <c r="G74" s="229">
        <f t="shared" si="11"/>
        <v>3.0248021560059657</v>
      </c>
      <c r="I74" s="132">
        <f t="shared" si="12"/>
        <v>0.8869344422099793</v>
      </c>
      <c r="K74" s="132">
        <f t="shared" si="13"/>
        <v>0.8869344422099793</v>
      </c>
      <c r="M74" s="132">
        <f t="shared" ref="M74:M80" si="14">G$47</f>
        <v>3.2829220060061659</v>
      </c>
      <c r="O74" s="258">
        <f t="shared" ref="O74:O80" si="15">IF($M$4=1,G74,M74)</f>
        <v>3.0248021560059657</v>
      </c>
    </row>
    <row r="75" spans="1:15" s="566" customFormat="1" x14ac:dyDescent="0.2">
      <c r="A75" s="258">
        <f t="shared" si="1"/>
        <v>3.018005241490163</v>
      </c>
      <c r="C75" s="566">
        <f t="shared" si="9"/>
        <v>2013</v>
      </c>
      <c r="D75" s="77">
        <f>'MER_Nov19_Table 2.4'!M77</f>
        <v>3362.0210000000002</v>
      </c>
      <c r="E75" s="52">
        <f>'MER_Nov19_Table 2.4'!$N77</f>
        <v>6784.576</v>
      </c>
      <c r="F75" s="229">
        <f t="shared" si="10"/>
        <v>2.018005241490163</v>
      </c>
      <c r="G75" s="229">
        <f t="shared" si="11"/>
        <v>3.018005241490163</v>
      </c>
      <c r="I75" s="132">
        <f t="shared" si="12"/>
        <v>0.88395715498863725</v>
      </c>
      <c r="K75" s="132">
        <f t="shared" si="13"/>
        <v>0.88395715498863725</v>
      </c>
      <c r="M75" s="132">
        <f t="shared" si="14"/>
        <v>3.2829220060061659</v>
      </c>
      <c r="O75" s="258">
        <f t="shared" si="15"/>
        <v>3.018005241490163</v>
      </c>
    </row>
    <row r="76" spans="1:15" s="566" customFormat="1" x14ac:dyDescent="0.2">
      <c r="A76" s="258">
        <f>IF($M$4=1,G76,M76)</f>
        <v>3.0073128597156646</v>
      </c>
      <c r="C76" s="566">
        <f t="shared" si="9"/>
        <v>2014</v>
      </c>
      <c r="D76" s="77">
        <f>'MER_Nov19_Table 2.4'!M78</f>
        <v>3403.73</v>
      </c>
      <c r="E76" s="52">
        <f>'MER_Nov19_Table 2.4'!$N78</f>
        <v>6832.3509999999997</v>
      </c>
      <c r="F76" s="229">
        <f t="shared" si="10"/>
        <v>2.0073128597156646</v>
      </c>
      <c r="G76" s="229">
        <f t="shared" si="11"/>
        <v>3.0073128597156646</v>
      </c>
      <c r="I76" s="132">
        <f t="shared" si="12"/>
        <v>0.87927351632451833</v>
      </c>
      <c r="K76" s="132">
        <f t="shared" si="13"/>
        <v>0.87927351632451833</v>
      </c>
      <c r="M76" s="132">
        <f t="shared" si="14"/>
        <v>3.2829220060061659</v>
      </c>
      <c r="O76" s="258">
        <f t="shared" si="15"/>
        <v>3.0073128597156646</v>
      </c>
    </row>
    <row r="77" spans="1:15" x14ac:dyDescent="0.2">
      <c r="A77" s="258">
        <f>IF($M$4=1,G77,M77)</f>
        <v>2.9541961827280385</v>
      </c>
      <c r="C77" s="566">
        <f t="shared" si="9"/>
        <v>2015</v>
      </c>
      <c r="D77" s="77">
        <f>'MER_Nov19_Table 2.4'!M79</f>
        <v>3365.9639999999999</v>
      </c>
      <c r="E77" s="52">
        <f>'MER_Nov19_Table 2.4'!$N79</f>
        <v>6577.7539999999999</v>
      </c>
      <c r="F77" s="229">
        <f>E77/D77</f>
        <v>1.9541961827280387</v>
      </c>
      <c r="G77" s="229">
        <f>F77+1</f>
        <v>2.9541961827280385</v>
      </c>
      <c r="H77" s="566"/>
      <c r="I77" s="132">
        <f>F77/F$47</f>
        <v>0.85600654669179299</v>
      </c>
      <c r="J77" s="566"/>
      <c r="K77" s="132">
        <f>IF($M$4=1,I77,1)</f>
        <v>0.85600654669179299</v>
      </c>
      <c r="L77" s="566"/>
      <c r="M77" s="132">
        <f t="shared" si="14"/>
        <v>3.2829220060061659</v>
      </c>
      <c r="N77" s="566"/>
      <c r="O77" s="258">
        <f t="shared" si="15"/>
        <v>2.9541961827280385</v>
      </c>
    </row>
    <row r="78" spans="1:15" x14ac:dyDescent="0.2">
      <c r="A78" s="258">
        <f>IF($M$4=1,G78,M78)</f>
        <v>2.938773348472882</v>
      </c>
      <c r="C78" s="566">
        <f t="shared" si="9"/>
        <v>2016</v>
      </c>
      <c r="D78" s="77">
        <f>'MER_Nov19_Table 2.4'!M80</f>
        <v>3332.5520000000001</v>
      </c>
      <c r="E78" s="52">
        <f>'MER_Nov19_Table 2.4'!$N80</f>
        <v>6461.0630000000001</v>
      </c>
      <c r="F78" s="229">
        <f>E78/D78</f>
        <v>1.938773348472882</v>
      </c>
      <c r="G78" s="229">
        <f>F78+1</f>
        <v>2.938773348472882</v>
      </c>
      <c r="H78" s="566"/>
      <c r="I78" s="132">
        <f>F78/F$47</f>
        <v>0.84925080373842854</v>
      </c>
      <c r="J78" s="566"/>
      <c r="K78" s="132">
        <f>IF($M$4=1,I78,1)</f>
        <v>0.84925080373842854</v>
      </c>
      <c r="L78" s="566"/>
      <c r="M78" s="132">
        <f t="shared" si="14"/>
        <v>3.2829220060061659</v>
      </c>
      <c r="N78" s="566"/>
      <c r="O78" s="258">
        <f t="shared" si="15"/>
        <v>2.938773348472882</v>
      </c>
    </row>
    <row r="79" spans="1:15" x14ac:dyDescent="0.2">
      <c r="A79" s="258">
        <f>IF($M$4=1,G79,M79)</f>
        <v>2.9314241050492416</v>
      </c>
      <c r="C79" s="566">
        <f t="shared" si="9"/>
        <v>2017</v>
      </c>
      <c r="D79" s="77">
        <f>'MER_Nov19_Table 2.4'!M81</f>
        <v>3358.4250000000002</v>
      </c>
      <c r="E79" s="52">
        <f>'MER_Nov19_Table 2.4'!$N81</f>
        <v>6486.5429999999997</v>
      </c>
      <c r="F79" s="229">
        <f>E79/D79</f>
        <v>1.9314241050492416</v>
      </c>
      <c r="G79" s="229">
        <f>F79+1</f>
        <v>2.9314241050492416</v>
      </c>
      <c r="H79" s="566"/>
      <c r="I79" s="132">
        <f>F79/F$47</f>
        <v>0.84603157706125554</v>
      </c>
      <c r="J79" s="566"/>
      <c r="K79" s="132">
        <f>IF($M$4=1,I79,1)</f>
        <v>0.84603157706125554</v>
      </c>
      <c r="L79" s="566"/>
      <c r="M79" s="132">
        <f t="shared" si="14"/>
        <v>3.2829220060061659</v>
      </c>
      <c r="N79" s="566"/>
      <c r="O79" s="258">
        <f t="shared" si="15"/>
        <v>2.9314241050492416</v>
      </c>
    </row>
    <row r="80" spans="1:15" x14ac:dyDescent="0.2">
      <c r="A80" s="258">
        <f>IF($M$4=1,G80,M80)</f>
        <v>2.8981064530882534</v>
      </c>
      <c r="C80" s="566">
        <f t="shared" si="9"/>
        <v>2018</v>
      </c>
      <c r="D80" s="77">
        <f>'MER_Nov19_Table 2.4'!M82</f>
        <v>3417.4490000000001</v>
      </c>
      <c r="E80" s="52">
        <f>'MER_Nov19_Table 2.4'!$N82</f>
        <v>6486.6819999999998</v>
      </c>
      <c r="F80" s="229">
        <f>E80/D80</f>
        <v>1.8981064530882537</v>
      </c>
      <c r="G80" s="229">
        <f>F80+1</f>
        <v>2.8981064530882534</v>
      </c>
      <c r="H80" s="566"/>
      <c r="I80" s="132">
        <f>F80/F$47</f>
        <v>0.83143727560315395</v>
      </c>
      <c r="J80" s="566"/>
      <c r="K80" s="132">
        <f>IF($M$4=1,I80,1)</f>
        <v>0.83143727560315395</v>
      </c>
      <c r="L80" s="566"/>
      <c r="M80" s="132">
        <f t="shared" si="14"/>
        <v>3.2829220060061659</v>
      </c>
      <c r="N80" s="566"/>
      <c r="O80" s="258">
        <f t="shared" si="15"/>
        <v>2.8981064530882534</v>
      </c>
    </row>
    <row r="83" spans="4:9" x14ac:dyDescent="0.2">
      <c r="D83" t="s">
        <v>214</v>
      </c>
    </row>
    <row r="84" spans="4:9" x14ac:dyDescent="0.2">
      <c r="D84" t="s">
        <v>426</v>
      </c>
    </row>
    <row r="85" spans="4:9" x14ac:dyDescent="0.2">
      <c r="D85" t="s">
        <v>427</v>
      </c>
      <c r="E85" s="568" t="s">
        <v>1496</v>
      </c>
    </row>
    <row r="86" spans="4:9" x14ac:dyDescent="0.2">
      <c r="D86" t="s">
        <v>428</v>
      </c>
      <c r="E86" s="568" t="s">
        <v>1496</v>
      </c>
      <c r="F86" s="566"/>
      <c r="G86" s="566"/>
      <c r="H86" s="566"/>
      <c r="I86" s="566"/>
    </row>
  </sheetData>
  <phoneticPr fontId="0" type="noConversion"/>
  <pageMargins left="0.75" right="0.75" top="1" bottom="1" header="0.5" footer="0.5"/>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2:I53"/>
  <sheetViews>
    <sheetView workbookViewId="0">
      <selection activeCell="J27" sqref="J27"/>
    </sheetView>
  </sheetViews>
  <sheetFormatPr defaultRowHeight="12.75" x14ac:dyDescent="0.2"/>
  <sheetData>
    <row r="2" spans="2:9" x14ac:dyDescent="0.2">
      <c r="B2" s="6" t="s">
        <v>1426</v>
      </c>
    </row>
    <row r="4" spans="2:9" x14ac:dyDescent="0.2">
      <c r="H4" s="568" t="s">
        <v>1502</v>
      </c>
    </row>
    <row r="5" spans="2:9" ht="25.5" x14ac:dyDescent="0.2">
      <c r="B5" s="744" t="s">
        <v>218</v>
      </c>
      <c r="C5" s="744" t="s">
        <v>54</v>
      </c>
      <c r="D5" s="747" t="s">
        <v>754</v>
      </c>
      <c r="E5" s="745" t="s">
        <v>71</v>
      </c>
      <c r="H5" s="746" t="s">
        <v>218</v>
      </c>
      <c r="I5" s="746" t="s">
        <v>54</v>
      </c>
    </row>
    <row r="6" spans="2:9" x14ac:dyDescent="0.2">
      <c r="B6" s="77">
        <f>Manufacturing!X360</f>
        <v>14792.789729326021</v>
      </c>
      <c r="C6" s="77">
        <f>Manufacturing!X279</f>
        <v>1700.5086475620137</v>
      </c>
      <c r="D6" s="77">
        <f>SUM(B6:C6)</f>
        <v>16493.298376888037</v>
      </c>
      <c r="E6" s="19">
        <f>D6/D$21</f>
        <v>1.2103236811062807</v>
      </c>
      <c r="G6">
        <v>1970</v>
      </c>
      <c r="H6" s="124">
        <f t="shared" ref="H6:H46" si="0">B6*0.001</f>
        <v>14.792789729326021</v>
      </c>
      <c r="I6" s="124">
        <f t="shared" ref="I6:I46" si="1">C6*0.001</f>
        <v>1.7005086475620137</v>
      </c>
    </row>
    <row r="7" spans="2:9" x14ac:dyDescent="0.2">
      <c r="B7" s="77">
        <f>Manufacturing!X361</f>
        <v>14810.130175300053</v>
      </c>
      <c r="C7" s="77">
        <f>Manufacturing!X280</f>
        <v>1746.7833582751834</v>
      </c>
      <c r="D7" s="77">
        <f t="shared" ref="D7:D46" si="2">SUM(B7:C7)</f>
        <v>16556.913533575236</v>
      </c>
      <c r="E7" s="19">
        <f t="shared" ref="E7:E46" si="3">D7/D$21</f>
        <v>1.2149919365914115</v>
      </c>
      <c r="G7">
        <f>G6+1</f>
        <v>1971</v>
      </c>
      <c r="H7" s="124">
        <f t="shared" si="0"/>
        <v>14.810130175300054</v>
      </c>
      <c r="I7" s="124">
        <f t="shared" si="1"/>
        <v>1.7467833582751835</v>
      </c>
    </row>
    <row r="8" spans="2:9" x14ac:dyDescent="0.2">
      <c r="B8" s="77">
        <f>Manufacturing!X362</f>
        <v>15351.933599652561</v>
      </c>
      <c r="C8" s="77">
        <f>Manufacturing!X281</f>
        <v>1892.3779641095523</v>
      </c>
      <c r="D8" s="77">
        <f t="shared" si="2"/>
        <v>17244.311563762112</v>
      </c>
      <c r="E8" s="19">
        <f t="shared" si="3"/>
        <v>1.2654350981270583</v>
      </c>
      <c r="G8" s="564">
        <f t="shared" ref="G8:G53" si="4">G7+1</f>
        <v>1972</v>
      </c>
      <c r="H8" s="124">
        <f t="shared" si="0"/>
        <v>15.351933599652561</v>
      </c>
      <c r="I8" s="124">
        <f t="shared" si="1"/>
        <v>1.8923779641095524</v>
      </c>
    </row>
    <row r="9" spans="2:9" x14ac:dyDescent="0.2">
      <c r="B9" s="77">
        <f>Manufacturing!X363</f>
        <v>15663.837332748501</v>
      </c>
      <c r="C9" s="77">
        <f>Manufacturing!X282</f>
        <v>2057.2682102892136</v>
      </c>
      <c r="D9" s="77">
        <f t="shared" si="2"/>
        <v>17721.105543037713</v>
      </c>
      <c r="E9" s="19">
        <f t="shared" si="3"/>
        <v>1.3004235541010805</v>
      </c>
      <c r="G9" s="564">
        <f t="shared" si="4"/>
        <v>1973</v>
      </c>
      <c r="H9" s="124">
        <f t="shared" si="0"/>
        <v>15.663837332748502</v>
      </c>
      <c r="I9" s="124">
        <f t="shared" si="1"/>
        <v>2.0572682102892137</v>
      </c>
    </row>
    <row r="10" spans="2:9" x14ac:dyDescent="0.2">
      <c r="B10" s="77">
        <f>Manufacturing!X364</f>
        <v>15620.21708298327</v>
      </c>
      <c r="C10" s="77">
        <f>Manufacturing!X283</f>
        <v>2090.7911072813845</v>
      </c>
      <c r="D10" s="77">
        <f t="shared" si="2"/>
        <v>17711.008190264656</v>
      </c>
      <c r="E10" s="19">
        <f t="shared" si="3"/>
        <v>1.2996825825319951</v>
      </c>
      <c r="G10" s="564">
        <f t="shared" si="4"/>
        <v>1974</v>
      </c>
      <c r="H10" s="124">
        <f t="shared" si="0"/>
        <v>15.62021708298327</v>
      </c>
      <c r="I10" s="124">
        <f t="shared" si="1"/>
        <v>2.0907911072813845</v>
      </c>
    </row>
    <row r="11" spans="2:9" x14ac:dyDescent="0.2">
      <c r="B11" s="77">
        <f>Manufacturing!X365</f>
        <v>14113.792301409039</v>
      </c>
      <c r="C11" s="77">
        <f>Manufacturing!X284</f>
        <v>1999.8352740148257</v>
      </c>
      <c r="D11" s="77">
        <f t="shared" si="2"/>
        <v>16113.627575423865</v>
      </c>
      <c r="E11" s="19">
        <f t="shared" si="3"/>
        <v>1.1824623915366568</v>
      </c>
      <c r="G11" s="564">
        <f t="shared" si="4"/>
        <v>1975</v>
      </c>
      <c r="H11" s="124">
        <f t="shared" si="0"/>
        <v>14.11379230140904</v>
      </c>
      <c r="I11" s="124">
        <f t="shared" si="1"/>
        <v>1.9998352740148257</v>
      </c>
    </row>
    <row r="12" spans="2:9" x14ac:dyDescent="0.2">
      <c r="B12" s="77">
        <f>Manufacturing!X366</f>
        <v>14717.52426740446</v>
      </c>
      <c r="C12" s="77">
        <f>Manufacturing!X285</f>
        <v>2146.0255455468373</v>
      </c>
      <c r="D12" s="77">
        <f t="shared" si="2"/>
        <v>16863.549812951296</v>
      </c>
      <c r="E12" s="19">
        <f t="shared" si="3"/>
        <v>1.2374937516883375</v>
      </c>
      <c r="G12" s="564">
        <f t="shared" si="4"/>
        <v>1976</v>
      </c>
      <c r="H12" s="124">
        <f t="shared" si="0"/>
        <v>14.71752426740446</v>
      </c>
      <c r="I12" s="124">
        <f t="shared" si="1"/>
        <v>2.1460255455468373</v>
      </c>
    </row>
    <row r="13" spans="2:9" x14ac:dyDescent="0.2">
      <c r="B13" s="77">
        <f>Manufacturing!X367</f>
        <v>14832.900126158838</v>
      </c>
      <c r="C13" s="77">
        <f>Manufacturing!X286</f>
        <v>2242.3816281007753</v>
      </c>
      <c r="D13" s="77">
        <f t="shared" si="2"/>
        <v>17075.281754259613</v>
      </c>
      <c r="E13" s="19">
        <f t="shared" si="3"/>
        <v>1.2530312249551259</v>
      </c>
      <c r="G13" s="564">
        <f t="shared" si="4"/>
        <v>1977</v>
      </c>
      <c r="H13" s="124">
        <f t="shared" si="0"/>
        <v>14.832900126158838</v>
      </c>
      <c r="I13" s="124">
        <f t="shared" si="1"/>
        <v>2.2423816281007753</v>
      </c>
    </row>
    <row r="14" spans="2:9" x14ac:dyDescent="0.2">
      <c r="B14" s="77">
        <f>Manufacturing!X368</f>
        <v>15018.162894592759</v>
      </c>
      <c r="C14" s="77">
        <f>Manufacturing!X287</f>
        <v>2283.0954570770973</v>
      </c>
      <c r="D14" s="77">
        <f t="shared" si="2"/>
        <v>17301.258351669858</v>
      </c>
      <c r="E14" s="19">
        <f t="shared" si="3"/>
        <v>1.2696140103368965</v>
      </c>
      <c r="G14" s="564">
        <f t="shared" si="4"/>
        <v>1978</v>
      </c>
      <c r="H14" s="124">
        <f t="shared" si="0"/>
        <v>15.018162894592759</v>
      </c>
      <c r="I14" s="124">
        <f t="shared" si="1"/>
        <v>2.2830954570770974</v>
      </c>
    </row>
    <row r="15" spans="2:9" x14ac:dyDescent="0.2">
      <c r="B15" s="77">
        <f>Manufacturing!X369</f>
        <v>14917.630797949725</v>
      </c>
      <c r="C15" s="77">
        <f>Manufacturing!X288</f>
        <v>2306.1133725011273</v>
      </c>
      <c r="D15" s="77">
        <f t="shared" si="2"/>
        <v>17223.744170450853</v>
      </c>
      <c r="E15" s="19">
        <f t="shared" si="3"/>
        <v>1.2639258061337644</v>
      </c>
      <c r="G15" s="564">
        <f t="shared" si="4"/>
        <v>1979</v>
      </c>
      <c r="H15" s="124">
        <f t="shared" si="0"/>
        <v>14.917630797949725</v>
      </c>
      <c r="I15" s="124">
        <f t="shared" si="1"/>
        <v>2.3061133725011271</v>
      </c>
    </row>
    <row r="16" spans="2:9" x14ac:dyDescent="0.2">
      <c r="B16" s="77">
        <f>Manufacturing!X370</f>
        <v>13654.405125682722</v>
      </c>
      <c r="C16" s="77">
        <f>Manufacturing!X289</f>
        <v>2223.900248361585</v>
      </c>
      <c r="D16" s="77">
        <f t="shared" si="2"/>
        <v>15878.305374044307</v>
      </c>
      <c r="E16" s="19">
        <f t="shared" si="3"/>
        <v>1.1651937999844144</v>
      </c>
      <c r="G16" s="564">
        <f t="shared" si="4"/>
        <v>1980</v>
      </c>
      <c r="H16" s="124">
        <f t="shared" si="0"/>
        <v>13.654405125682723</v>
      </c>
      <c r="I16" s="124">
        <f t="shared" si="1"/>
        <v>2.2239002483615851</v>
      </c>
    </row>
    <row r="17" spans="2:9" x14ac:dyDescent="0.2">
      <c r="B17" s="77">
        <f>Manufacturing!X371</f>
        <v>12980.268353281608</v>
      </c>
      <c r="C17" s="77">
        <f>Manufacturing!X290</f>
        <v>2249.5142990665904</v>
      </c>
      <c r="D17" s="77">
        <f t="shared" si="2"/>
        <v>15229.782652348198</v>
      </c>
      <c r="E17" s="19">
        <f t="shared" si="3"/>
        <v>1.1176034157042023</v>
      </c>
      <c r="G17" s="564">
        <f t="shared" si="4"/>
        <v>1981</v>
      </c>
      <c r="H17" s="124">
        <f t="shared" si="0"/>
        <v>12.980268353281609</v>
      </c>
      <c r="I17" s="124">
        <f t="shared" si="1"/>
        <v>2.2495142990665906</v>
      </c>
    </row>
    <row r="18" spans="2:9" x14ac:dyDescent="0.2">
      <c r="B18" s="77">
        <f>Manufacturing!X372</f>
        <v>11452.939250009325</v>
      </c>
      <c r="C18" s="77">
        <f>Manufacturing!X291</f>
        <v>2081.2337727948006</v>
      </c>
      <c r="D18" s="77">
        <f t="shared" si="2"/>
        <v>13534.173022804127</v>
      </c>
      <c r="E18" s="19">
        <f t="shared" si="3"/>
        <v>0.99317490894628035</v>
      </c>
      <c r="G18" s="564">
        <f t="shared" si="4"/>
        <v>1982</v>
      </c>
      <c r="H18" s="124">
        <f t="shared" si="0"/>
        <v>11.452939250009326</v>
      </c>
      <c r="I18" s="124">
        <f t="shared" si="1"/>
        <v>2.0812337727948007</v>
      </c>
    </row>
    <row r="19" spans="2:9" x14ac:dyDescent="0.2">
      <c r="B19" s="77">
        <f>Manufacturing!X373</f>
        <v>12109.897697857705</v>
      </c>
      <c r="C19" s="77">
        <f>Manufacturing!X292</f>
        <v>2108.0173077764284</v>
      </c>
      <c r="D19" s="77">
        <f t="shared" si="2"/>
        <v>14217.915005634133</v>
      </c>
      <c r="E19" s="19">
        <f t="shared" si="3"/>
        <v>1.0433497796528797</v>
      </c>
      <c r="G19" s="564">
        <f t="shared" si="4"/>
        <v>1983</v>
      </c>
      <c r="H19" s="124">
        <f t="shared" si="0"/>
        <v>12.109897697857704</v>
      </c>
      <c r="I19" s="124">
        <f t="shared" si="1"/>
        <v>2.1080173077764286</v>
      </c>
    </row>
    <row r="20" spans="2:9" x14ac:dyDescent="0.2">
      <c r="B20" s="77">
        <f>Manufacturing!X374</f>
        <v>12300.647201830612</v>
      </c>
      <c r="C20" s="77">
        <f>Manufacturing!X293</f>
        <v>2294.746851086019</v>
      </c>
      <c r="D20" s="77">
        <f t="shared" si="2"/>
        <v>14595.394052916632</v>
      </c>
      <c r="E20" s="19">
        <f t="shared" si="3"/>
        <v>1.0710502322614166</v>
      </c>
      <c r="G20" s="564">
        <f t="shared" si="4"/>
        <v>1984</v>
      </c>
      <c r="H20" s="124">
        <f t="shared" si="0"/>
        <v>12.300647201830612</v>
      </c>
      <c r="I20" s="124">
        <f t="shared" si="1"/>
        <v>2.2947468510860189</v>
      </c>
    </row>
    <row r="21" spans="2:9" x14ac:dyDescent="0.2">
      <c r="B21" s="77">
        <f>Manufacturing!X375</f>
        <v>11405.411661116657</v>
      </c>
      <c r="C21" s="77">
        <f>Manufacturing!X294</f>
        <v>2221.7681043924754</v>
      </c>
      <c r="D21" s="77">
        <f t="shared" si="2"/>
        <v>13627.179765509132</v>
      </c>
      <c r="E21" s="19">
        <f t="shared" si="3"/>
        <v>1</v>
      </c>
      <c r="G21" s="564">
        <f t="shared" si="4"/>
        <v>1985</v>
      </c>
      <c r="H21" s="124">
        <f t="shared" si="0"/>
        <v>11.405411661116657</v>
      </c>
      <c r="I21" s="124">
        <f t="shared" si="1"/>
        <v>2.2217681043924755</v>
      </c>
    </row>
    <row r="22" spans="2:9" x14ac:dyDescent="0.2">
      <c r="B22" s="77">
        <f>Manufacturing!X376</f>
        <v>11805.210783452882</v>
      </c>
      <c r="C22" s="77">
        <f>Manufacturing!X295</f>
        <v>2226.9956692841424</v>
      </c>
      <c r="D22" s="77">
        <f t="shared" si="2"/>
        <v>14032.206452737024</v>
      </c>
      <c r="E22" s="19">
        <f t="shared" si="3"/>
        <v>1.0297219743334589</v>
      </c>
      <c r="G22" s="564">
        <f t="shared" si="4"/>
        <v>1986</v>
      </c>
      <c r="H22" s="124">
        <f t="shared" si="0"/>
        <v>11.805210783452882</v>
      </c>
      <c r="I22" s="124">
        <f t="shared" si="1"/>
        <v>2.2269956692841424</v>
      </c>
    </row>
    <row r="23" spans="2:9" x14ac:dyDescent="0.2">
      <c r="B23" s="77">
        <f>Manufacturing!X377</f>
        <v>12072.958350736657</v>
      </c>
      <c r="C23" s="77">
        <f>Manufacturing!X296</f>
        <v>2353.9405764650601</v>
      </c>
      <c r="D23" s="77">
        <f t="shared" si="2"/>
        <v>14426.898927201717</v>
      </c>
      <c r="E23" s="19">
        <f t="shared" si="3"/>
        <v>1.0586855956591035</v>
      </c>
      <c r="G23" s="564">
        <f t="shared" si="4"/>
        <v>1987</v>
      </c>
      <c r="H23" s="124">
        <f t="shared" si="0"/>
        <v>12.072958350736657</v>
      </c>
      <c r="I23" s="124">
        <f t="shared" si="1"/>
        <v>2.3539405764650603</v>
      </c>
    </row>
    <row r="24" spans="2:9" x14ac:dyDescent="0.2">
      <c r="B24" s="77">
        <f>Manufacturing!X378</f>
        <v>13042.14548402298</v>
      </c>
      <c r="C24" s="77">
        <f>Manufacturing!X297</f>
        <v>2472.261449546626</v>
      </c>
      <c r="D24" s="77">
        <f t="shared" si="2"/>
        <v>15514.406933569606</v>
      </c>
      <c r="E24" s="19">
        <f t="shared" si="3"/>
        <v>1.1384899297239119</v>
      </c>
      <c r="G24" s="564">
        <f t="shared" si="4"/>
        <v>1988</v>
      </c>
      <c r="H24" s="124">
        <f t="shared" si="0"/>
        <v>13.04214548402298</v>
      </c>
      <c r="I24" s="124">
        <f t="shared" si="1"/>
        <v>2.4722614495466262</v>
      </c>
    </row>
    <row r="25" spans="2:9" x14ac:dyDescent="0.2">
      <c r="B25" s="77">
        <f>Manufacturing!X379</f>
        <v>13104.295331447778</v>
      </c>
      <c r="C25" s="77">
        <f>Manufacturing!X298</f>
        <v>2500.5393569511975</v>
      </c>
      <c r="D25" s="77">
        <f t="shared" si="2"/>
        <v>15604.834688398976</v>
      </c>
      <c r="E25" s="19">
        <f t="shared" si="3"/>
        <v>1.1451257675410842</v>
      </c>
      <c r="G25" s="564">
        <f t="shared" si="4"/>
        <v>1989</v>
      </c>
      <c r="H25" s="124">
        <f t="shared" si="0"/>
        <v>13.104295331447778</v>
      </c>
      <c r="I25" s="124">
        <f t="shared" si="1"/>
        <v>2.5005393569511978</v>
      </c>
    </row>
    <row r="26" spans="2:9" x14ac:dyDescent="0.2">
      <c r="B26" s="77">
        <f>Manufacturing!X380</f>
        <v>13103.455439913101</v>
      </c>
      <c r="C26" s="77">
        <f>Manufacturing!X299</f>
        <v>2563.9000501599617</v>
      </c>
      <c r="D26" s="77">
        <f t="shared" si="2"/>
        <v>15667.355490073063</v>
      </c>
      <c r="E26" s="19">
        <f t="shared" si="3"/>
        <v>1.1497137162399287</v>
      </c>
      <c r="G26" s="564">
        <f t="shared" si="4"/>
        <v>1990</v>
      </c>
      <c r="H26" s="124">
        <f t="shared" si="0"/>
        <v>13.103455439913102</v>
      </c>
      <c r="I26" s="124">
        <f t="shared" si="1"/>
        <v>2.5639000501599618</v>
      </c>
    </row>
    <row r="27" spans="2:9" x14ac:dyDescent="0.2">
      <c r="B27" s="77">
        <f>Manufacturing!X381</f>
        <v>12599.578369464049</v>
      </c>
      <c r="C27" s="77">
        <f>Manufacturing!X300</f>
        <v>2551.7210722574468</v>
      </c>
      <c r="D27" s="77">
        <f t="shared" si="2"/>
        <v>15151.299441721496</v>
      </c>
      <c r="E27" s="19">
        <f t="shared" si="3"/>
        <v>1.111844101453036</v>
      </c>
      <c r="G27" s="564">
        <f t="shared" si="4"/>
        <v>1991</v>
      </c>
      <c r="H27" s="124">
        <f t="shared" si="0"/>
        <v>12.599578369464048</v>
      </c>
      <c r="I27" s="124">
        <f t="shared" si="1"/>
        <v>2.5517210722574468</v>
      </c>
    </row>
    <row r="28" spans="2:9" x14ac:dyDescent="0.2">
      <c r="B28" s="77">
        <f>Manufacturing!X382</f>
        <v>12996.448569503451</v>
      </c>
      <c r="C28" s="77">
        <f>Manufacturing!X301</f>
        <v>2559.0436068603922</v>
      </c>
      <c r="D28" s="77">
        <f t="shared" si="2"/>
        <v>15555.492176363843</v>
      </c>
      <c r="E28" s="19">
        <f t="shared" si="3"/>
        <v>1.1415048780478656</v>
      </c>
      <c r="G28" s="564">
        <f t="shared" si="4"/>
        <v>1992</v>
      </c>
      <c r="H28" s="124">
        <f t="shared" si="0"/>
        <v>12.996448569503452</v>
      </c>
      <c r="I28" s="124">
        <f t="shared" si="1"/>
        <v>2.5590436068603921</v>
      </c>
    </row>
    <row r="29" spans="2:9" x14ac:dyDescent="0.2">
      <c r="B29" s="77">
        <f>Manufacturing!X383</f>
        <v>13376.524235228506</v>
      </c>
      <c r="C29" s="77">
        <f>Manufacturing!X302</f>
        <v>2629.7874406944393</v>
      </c>
      <c r="D29" s="77">
        <f t="shared" si="2"/>
        <v>16006.311675922945</v>
      </c>
      <c r="E29" s="19">
        <f t="shared" si="3"/>
        <v>1.1745872551293026</v>
      </c>
      <c r="G29" s="564">
        <f t="shared" si="4"/>
        <v>1993</v>
      </c>
      <c r="H29" s="124">
        <f t="shared" si="0"/>
        <v>13.376524235228507</v>
      </c>
      <c r="I29" s="124">
        <f t="shared" si="1"/>
        <v>2.6297874406944395</v>
      </c>
    </row>
    <row r="30" spans="2:9" x14ac:dyDescent="0.2">
      <c r="B30" s="77">
        <f>Manufacturing!X384</f>
        <v>13805.985934019131</v>
      </c>
      <c r="C30" s="77">
        <f>Manufacturing!X303</f>
        <v>2702.7062418589735</v>
      </c>
      <c r="D30" s="77">
        <f t="shared" si="2"/>
        <v>16508.692175878103</v>
      </c>
      <c r="E30" s="19">
        <f t="shared" si="3"/>
        <v>1.2114533204927831</v>
      </c>
      <c r="G30" s="564">
        <f t="shared" si="4"/>
        <v>1994</v>
      </c>
      <c r="H30" s="124">
        <f t="shared" si="0"/>
        <v>13.80598593401913</v>
      </c>
      <c r="I30" s="124">
        <f t="shared" si="1"/>
        <v>2.7027062418589733</v>
      </c>
    </row>
    <row r="31" spans="2:9" x14ac:dyDescent="0.2">
      <c r="B31" s="77">
        <f>Manufacturing!X385</f>
        <v>14211.807729152859</v>
      </c>
      <c r="C31" s="77">
        <f>Manufacturing!X304</f>
        <v>2742.0022610609722</v>
      </c>
      <c r="D31" s="77">
        <f t="shared" si="2"/>
        <v>16953.809990213831</v>
      </c>
      <c r="E31" s="19">
        <f t="shared" si="3"/>
        <v>1.2441172922019064</v>
      </c>
      <c r="G31" s="564">
        <f t="shared" si="4"/>
        <v>1995</v>
      </c>
      <c r="H31" s="124">
        <f t="shared" si="0"/>
        <v>14.211807729152859</v>
      </c>
      <c r="I31" s="124">
        <f t="shared" si="1"/>
        <v>2.7420022610609722</v>
      </c>
    </row>
    <row r="32" spans="2:9" x14ac:dyDescent="0.2">
      <c r="B32" s="77">
        <f>Manufacturing!X386</f>
        <v>14258.346948536629</v>
      </c>
      <c r="C32" s="77">
        <f>Manufacturing!X305</f>
        <v>2802.5241286251239</v>
      </c>
      <c r="D32" s="77">
        <f t="shared" si="2"/>
        <v>17060.871077161755</v>
      </c>
      <c r="E32" s="19">
        <f t="shared" si="3"/>
        <v>1.2519737297620022</v>
      </c>
      <c r="G32" s="564">
        <f t="shared" si="4"/>
        <v>1996</v>
      </c>
      <c r="H32" s="124">
        <f t="shared" si="0"/>
        <v>14.25834694853663</v>
      </c>
      <c r="I32" s="124">
        <f t="shared" si="1"/>
        <v>2.8025241286251239</v>
      </c>
    </row>
    <row r="33" spans="2:9" x14ac:dyDescent="0.2">
      <c r="B33" s="77">
        <f>Manufacturing!X387</f>
        <v>14245.039418160422</v>
      </c>
      <c r="C33" s="77">
        <f>Manufacturing!X306</f>
        <v>2804.7888075380001</v>
      </c>
      <c r="D33" s="77">
        <f t="shared" si="2"/>
        <v>17049.828225698424</v>
      </c>
      <c r="E33" s="19">
        <f t="shared" si="3"/>
        <v>1.2511633748937645</v>
      </c>
      <c r="G33" s="564">
        <f t="shared" si="4"/>
        <v>1997</v>
      </c>
      <c r="H33" s="124">
        <f t="shared" si="0"/>
        <v>14.245039418160422</v>
      </c>
      <c r="I33" s="124">
        <f t="shared" si="1"/>
        <v>2.8047888075380003</v>
      </c>
    </row>
    <row r="34" spans="2:9" x14ac:dyDescent="0.2">
      <c r="B34" s="77">
        <f>Manufacturing!X388</f>
        <v>14659.144711999999</v>
      </c>
      <c r="C34" s="77">
        <f>Manufacturing!X307</f>
        <v>2796.9323619279994</v>
      </c>
      <c r="D34" s="77">
        <f t="shared" si="2"/>
        <v>17456.077073927998</v>
      </c>
      <c r="E34" s="19">
        <f t="shared" si="3"/>
        <v>1.2809750347691118</v>
      </c>
      <c r="G34" s="564">
        <f t="shared" si="4"/>
        <v>1998</v>
      </c>
      <c r="H34" s="124">
        <f t="shared" si="0"/>
        <v>14.659144712</v>
      </c>
      <c r="I34" s="124">
        <f t="shared" si="1"/>
        <v>2.7969323619279995</v>
      </c>
    </row>
    <row r="35" spans="2:9" x14ac:dyDescent="0.2">
      <c r="B35" s="77">
        <f>Manufacturing!X389</f>
        <v>14920.191681155837</v>
      </c>
      <c r="C35" s="77">
        <f>Manufacturing!X308</f>
        <v>2843.5044422800001</v>
      </c>
      <c r="D35" s="77">
        <f t="shared" si="2"/>
        <v>17763.696123435839</v>
      </c>
      <c r="E35" s="19">
        <f t="shared" si="3"/>
        <v>1.3035489682462671</v>
      </c>
      <c r="G35" s="564">
        <f t="shared" si="4"/>
        <v>1999</v>
      </c>
      <c r="H35" s="124">
        <f t="shared" si="0"/>
        <v>14.920191681155837</v>
      </c>
      <c r="I35" s="124">
        <f t="shared" si="1"/>
        <v>2.84350444228</v>
      </c>
    </row>
    <row r="36" spans="2:9" x14ac:dyDescent="0.2">
      <c r="B36" s="77">
        <f>Manufacturing!X390</f>
        <v>14785.054832475435</v>
      </c>
      <c r="C36" s="77">
        <f>Manufacturing!X309</f>
        <v>2946.8892774240007</v>
      </c>
      <c r="D36" s="77">
        <f t="shared" si="2"/>
        <v>17731.944109899436</v>
      </c>
      <c r="E36" s="19">
        <f t="shared" si="3"/>
        <v>1.3012189180023592</v>
      </c>
      <c r="G36" s="564">
        <f t="shared" si="4"/>
        <v>2000</v>
      </c>
      <c r="H36" s="124">
        <f t="shared" si="0"/>
        <v>14.785054832475435</v>
      </c>
      <c r="I36" s="124">
        <f t="shared" si="1"/>
        <v>2.9468892774240008</v>
      </c>
    </row>
    <row r="37" spans="2:9" x14ac:dyDescent="0.2">
      <c r="B37" s="77">
        <f>Manufacturing!X391</f>
        <v>14295.896372999416</v>
      </c>
      <c r="C37" s="77">
        <f>Manufacturing!X310</f>
        <v>2866.0194728160004</v>
      </c>
      <c r="D37" s="77">
        <f t="shared" si="2"/>
        <v>17161.915845815416</v>
      </c>
      <c r="E37" s="19">
        <f t="shared" si="3"/>
        <v>1.2593886733080915</v>
      </c>
      <c r="G37" s="564">
        <f t="shared" si="4"/>
        <v>2001</v>
      </c>
      <c r="H37" s="124">
        <f t="shared" si="0"/>
        <v>14.295896372999415</v>
      </c>
      <c r="I37" s="124">
        <f t="shared" si="1"/>
        <v>2.8660194728160007</v>
      </c>
    </row>
    <row r="38" spans="2:9" x14ac:dyDescent="0.2">
      <c r="B38" s="77">
        <f>Manufacturing!X392</f>
        <v>13433.671368000001</v>
      </c>
      <c r="C38" s="77">
        <f>Manufacturing!X311</f>
        <v>2774.4359063200004</v>
      </c>
      <c r="D38" s="77">
        <f t="shared" si="2"/>
        <v>16208.107274320002</v>
      </c>
      <c r="E38" s="19">
        <f t="shared" si="3"/>
        <v>1.1893955721743166</v>
      </c>
      <c r="G38" s="564">
        <f t="shared" si="4"/>
        <v>2002</v>
      </c>
      <c r="H38" s="124">
        <f t="shared" si="0"/>
        <v>13.433671368000001</v>
      </c>
      <c r="I38" s="124">
        <f t="shared" si="1"/>
        <v>2.7744359063200004</v>
      </c>
    </row>
    <row r="39" spans="2:9" x14ac:dyDescent="0.2">
      <c r="B39" s="77">
        <f>Manufacturing!X393</f>
        <v>13113.167221225884</v>
      </c>
      <c r="C39" s="77">
        <f>Manufacturing!X312</f>
        <v>2801.3828553079998</v>
      </c>
      <c r="D39" s="77">
        <f t="shared" si="2"/>
        <v>15914.550076533884</v>
      </c>
      <c r="E39" s="19">
        <f t="shared" si="3"/>
        <v>1.1678535361230182</v>
      </c>
      <c r="G39" s="564">
        <f t="shared" si="4"/>
        <v>2003</v>
      </c>
      <c r="H39" s="124">
        <f t="shared" si="0"/>
        <v>13.113167221225885</v>
      </c>
      <c r="I39" s="124">
        <f t="shared" si="1"/>
        <v>2.8013828553079998</v>
      </c>
    </row>
    <row r="40" spans="2:9" x14ac:dyDescent="0.2">
      <c r="B40" s="77">
        <f>Manufacturing!X394</f>
        <v>12950.901943486901</v>
      </c>
      <c r="C40" s="77">
        <f>Manufacturing!X313</f>
        <v>2989.3559404280004</v>
      </c>
      <c r="D40" s="77">
        <f t="shared" si="2"/>
        <v>15940.257883914901</v>
      </c>
      <c r="E40" s="19">
        <f t="shared" si="3"/>
        <v>1.1697400458648275</v>
      </c>
      <c r="G40" s="564">
        <f t="shared" si="4"/>
        <v>2004</v>
      </c>
      <c r="H40" s="124">
        <f t="shared" si="0"/>
        <v>12.950901943486901</v>
      </c>
      <c r="I40" s="124">
        <f t="shared" si="1"/>
        <v>2.9893559404280006</v>
      </c>
    </row>
    <row r="41" spans="2:9" x14ac:dyDescent="0.2">
      <c r="B41" s="77">
        <f>Manufacturing!X395</f>
        <v>12740.8306945982</v>
      </c>
      <c r="C41" s="77">
        <f>Manufacturing!X314</f>
        <v>3075.6515074359995</v>
      </c>
      <c r="D41" s="77">
        <f t="shared" si="2"/>
        <v>15816.4822020342</v>
      </c>
      <c r="E41" s="19">
        <f t="shared" si="3"/>
        <v>1.160657045272586</v>
      </c>
      <c r="G41" s="564">
        <f t="shared" si="4"/>
        <v>2005</v>
      </c>
      <c r="H41" s="124">
        <f t="shared" si="0"/>
        <v>12.7408306945982</v>
      </c>
      <c r="I41" s="124">
        <f t="shared" si="1"/>
        <v>3.0756515074359996</v>
      </c>
    </row>
    <row r="42" spans="2:9" x14ac:dyDescent="0.2">
      <c r="B42" s="77">
        <f>Manufacturing!X396</f>
        <v>12805.615636</v>
      </c>
      <c r="C42" s="77">
        <f>Manufacturing!X315</f>
        <v>3040.2609844079998</v>
      </c>
      <c r="D42" s="77">
        <f t="shared" si="2"/>
        <v>15845.876620408</v>
      </c>
      <c r="E42" s="19">
        <f t="shared" si="3"/>
        <v>1.1628140886872622</v>
      </c>
      <c r="G42" s="564">
        <f t="shared" si="4"/>
        <v>2006</v>
      </c>
      <c r="H42" s="124">
        <f t="shared" si="0"/>
        <v>12.805615636000001</v>
      </c>
      <c r="I42" s="124">
        <f t="shared" si="1"/>
        <v>3.040260984408</v>
      </c>
    </row>
    <row r="43" spans="2:9" x14ac:dyDescent="0.2">
      <c r="B43" s="77">
        <f>Manufacturing!X397</f>
        <v>12902.133729277939</v>
      </c>
      <c r="C43" s="77">
        <f>Manufacturing!X316</f>
        <v>3029.8869553599993</v>
      </c>
      <c r="D43" s="77">
        <f t="shared" si="2"/>
        <v>15932.020684637939</v>
      </c>
      <c r="E43" s="19">
        <f t="shared" si="3"/>
        <v>1.1691355774848176</v>
      </c>
      <c r="G43" s="564">
        <f t="shared" si="4"/>
        <v>2007</v>
      </c>
      <c r="H43" s="124">
        <f t="shared" si="0"/>
        <v>12.902133729277939</v>
      </c>
      <c r="I43" s="124">
        <f t="shared" si="1"/>
        <v>3.0298869553599994</v>
      </c>
    </row>
    <row r="44" spans="2:9" x14ac:dyDescent="0.2">
      <c r="B44" s="77">
        <f>Manufacturing!X398</f>
        <v>12229.261348957174</v>
      </c>
      <c r="C44" s="77">
        <f>Manufacturing!X317</f>
        <v>2995.1164712080003</v>
      </c>
      <c r="D44" s="77">
        <f t="shared" si="2"/>
        <v>15224.377820165175</v>
      </c>
      <c r="E44" s="19">
        <f t="shared" si="3"/>
        <v>1.1172067942259489</v>
      </c>
      <c r="G44" s="564">
        <f t="shared" si="4"/>
        <v>2008</v>
      </c>
      <c r="H44" s="124">
        <f t="shared" si="0"/>
        <v>12.229261348957174</v>
      </c>
      <c r="I44" s="124">
        <f t="shared" si="1"/>
        <v>2.9951164712080005</v>
      </c>
    </row>
    <row r="45" spans="2:9" x14ac:dyDescent="0.2">
      <c r="B45" s="77">
        <f>Manufacturing!X399</f>
        <v>11278.329924045067</v>
      </c>
      <c r="C45" s="77">
        <f>Manufacturing!X318</f>
        <v>2523.8955782799999</v>
      </c>
      <c r="D45" s="77">
        <f t="shared" si="2"/>
        <v>13802.225502325067</v>
      </c>
      <c r="E45" s="19">
        <f t="shared" si="3"/>
        <v>1.0128453384946885</v>
      </c>
      <c r="G45" s="564">
        <f t="shared" si="4"/>
        <v>2009</v>
      </c>
      <c r="H45" s="124">
        <f t="shared" si="0"/>
        <v>11.278329924045067</v>
      </c>
      <c r="I45" s="124">
        <f t="shared" si="1"/>
        <v>2.5238955782799999</v>
      </c>
    </row>
    <row r="46" spans="2:9" x14ac:dyDescent="0.2">
      <c r="B46" s="77">
        <f>Manufacturing!X400</f>
        <v>11795.029999999999</v>
      </c>
      <c r="C46" s="77">
        <f>Manufacturing!X319</f>
        <v>2672.7291030120005</v>
      </c>
      <c r="D46" s="77">
        <f t="shared" si="2"/>
        <v>14467.759103011998</v>
      </c>
      <c r="E46" s="19">
        <f t="shared" si="3"/>
        <v>1.061684027947617</v>
      </c>
      <c r="G46" s="564">
        <f t="shared" si="4"/>
        <v>2010</v>
      </c>
      <c r="H46" s="124">
        <f t="shared" si="0"/>
        <v>11.795029999999999</v>
      </c>
      <c r="I46" s="124">
        <f t="shared" si="1"/>
        <v>2.6727291030120006</v>
      </c>
    </row>
    <row r="47" spans="2:9" x14ac:dyDescent="0.2">
      <c r="B47" s="77">
        <f>Manufacturing!X401</f>
        <v>11661.950733035412</v>
      </c>
      <c r="C47" s="77">
        <f>Manufacturing!X320</f>
        <v>2834.8600038</v>
      </c>
      <c r="D47" s="77">
        <f>SUM(B47:C47)</f>
        <v>14496.810736835412</v>
      </c>
      <c r="E47" s="19">
        <f>D47/D$21</f>
        <v>1.0638159168874652</v>
      </c>
      <c r="G47" s="566">
        <f t="shared" si="4"/>
        <v>2011</v>
      </c>
      <c r="H47" s="124">
        <f t="shared" ref="H47:I50" si="5">B47*0.001</f>
        <v>11.661950733035413</v>
      </c>
      <c r="I47" s="124">
        <f t="shared" si="5"/>
        <v>2.8348600037999998</v>
      </c>
    </row>
    <row r="48" spans="2:9" x14ac:dyDescent="0.2">
      <c r="B48" s="77">
        <f>Manufacturing!X402</f>
        <v>11017.108970851395</v>
      </c>
      <c r="C48" s="77">
        <f>Manufacturing!X321</f>
        <v>2804.3536052320005</v>
      </c>
      <c r="D48" s="77">
        <f>SUM(B48:C48)</f>
        <v>13821.462576083395</v>
      </c>
      <c r="E48" s="19">
        <f>D48/D$21</f>
        <v>1.0142570079735793</v>
      </c>
      <c r="G48" s="566">
        <f t="shared" si="4"/>
        <v>2012</v>
      </c>
      <c r="H48" s="124">
        <f t="shared" si="5"/>
        <v>11.017108970851396</v>
      </c>
      <c r="I48" s="124">
        <f t="shared" si="5"/>
        <v>2.8043536052320004</v>
      </c>
    </row>
    <row r="49" spans="2:9" x14ac:dyDescent="0.2">
      <c r="B49" s="77">
        <f>Manufacturing!X403</f>
        <v>11929.752103697587</v>
      </c>
      <c r="C49" s="77">
        <f>Manufacturing!X322</f>
        <v>2730.0811175800004</v>
      </c>
      <c r="D49" s="77">
        <f>SUM(B49:C49)</f>
        <v>14659.833221277588</v>
      </c>
      <c r="E49" s="19">
        <f>D49/D$21</f>
        <v>1.0757789559936779</v>
      </c>
      <c r="G49" s="566">
        <f t="shared" si="4"/>
        <v>2013</v>
      </c>
      <c r="H49" s="124">
        <f t="shared" si="5"/>
        <v>11.929752103697586</v>
      </c>
      <c r="I49" s="124">
        <f t="shared" si="5"/>
        <v>2.7300811175800006</v>
      </c>
    </row>
    <row r="50" spans="2:9" x14ac:dyDescent="0.2">
      <c r="B50" s="77">
        <f>Manufacturing!X404</f>
        <v>12301.029999999999</v>
      </c>
      <c r="C50" s="77">
        <f>Manufacturing!X323</f>
        <v>2750.9324569159999</v>
      </c>
      <c r="D50" s="77">
        <f>SUM(B50:C50)</f>
        <v>15051.962456915999</v>
      </c>
      <c r="E50" s="19">
        <f>D50/D$21</f>
        <v>1.1045544797914122</v>
      </c>
      <c r="G50" s="566">
        <f t="shared" si="4"/>
        <v>2014</v>
      </c>
      <c r="H50" s="124">
        <f t="shared" si="5"/>
        <v>12.301029999999999</v>
      </c>
      <c r="I50" s="124">
        <f t="shared" si="5"/>
        <v>2.7509324569159999</v>
      </c>
    </row>
    <row r="51" spans="2:9" x14ac:dyDescent="0.2">
      <c r="B51" s="77">
        <f>Manufacturing!X405</f>
        <v>11954.14798214658</v>
      </c>
      <c r="C51" s="77">
        <f>Manufacturing!X324</f>
        <v>2752.1827843159995</v>
      </c>
      <c r="D51" s="77">
        <f t="shared" ref="D51:D53" si="6">SUM(B51:C51)</f>
        <v>14706.330766462579</v>
      </c>
      <c r="E51" s="19">
        <f t="shared" ref="E51:E53" si="7">D51/D$21</f>
        <v>1.0791910739803121</v>
      </c>
      <c r="F51" s="566"/>
      <c r="G51" s="566">
        <f t="shared" si="4"/>
        <v>2015</v>
      </c>
      <c r="H51" s="124">
        <f t="shared" ref="H51:H53" si="8">B51*0.001</f>
        <v>11.95414798214658</v>
      </c>
      <c r="I51" s="124">
        <f t="shared" ref="I51:I53" si="9">C51*0.001</f>
        <v>2.7521827843159996</v>
      </c>
    </row>
    <row r="52" spans="2:9" x14ac:dyDescent="0.2">
      <c r="B52" s="77">
        <f>Manufacturing!X406</f>
        <v>12191.062093345203</v>
      </c>
      <c r="C52" s="77">
        <f>Manufacturing!X325</f>
        <v>2660.8615972079997</v>
      </c>
      <c r="D52" s="77">
        <f t="shared" si="6"/>
        <v>14851.923690553202</v>
      </c>
      <c r="E52" s="19">
        <f t="shared" si="7"/>
        <v>1.0898750839219087</v>
      </c>
      <c r="F52" s="566"/>
      <c r="G52" s="566">
        <f t="shared" si="4"/>
        <v>2016</v>
      </c>
      <c r="H52" s="124">
        <f t="shared" si="8"/>
        <v>12.191062093345202</v>
      </c>
      <c r="I52" s="124">
        <f t="shared" si="9"/>
        <v>2.6608615972079996</v>
      </c>
    </row>
    <row r="53" spans="2:9" x14ac:dyDescent="0.2">
      <c r="B53" s="77">
        <f>Manufacturing!X407</f>
        <v>11881.320249504701</v>
      </c>
      <c r="C53" s="77">
        <f>Manufacturing!X326</f>
        <v>2600.756409132</v>
      </c>
      <c r="D53" s="77">
        <f t="shared" si="6"/>
        <v>14482.076658636701</v>
      </c>
      <c r="E53" s="19">
        <f t="shared" si="7"/>
        <v>1.0627346896304504</v>
      </c>
      <c r="F53" s="566"/>
      <c r="G53" s="566">
        <f t="shared" si="4"/>
        <v>2017</v>
      </c>
      <c r="H53" s="124">
        <f t="shared" si="8"/>
        <v>11.881320249504702</v>
      </c>
      <c r="I53" s="124">
        <f t="shared" si="9"/>
        <v>2.6007564091319999</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3:AL101"/>
  <sheetViews>
    <sheetView topLeftCell="G10" workbookViewId="0">
      <selection activeCell="O25" sqref="O25"/>
    </sheetView>
  </sheetViews>
  <sheetFormatPr defaultColWidth="9.140625" defaultRowHeight="12.75" x14ac:dyDescent="0.2"/>
  <cols>
    <col min="1" max="4" width="9.140625" style="306"/>
    <col min="5" max="5" width="13.28515625" style="306" customWidth="1"/>
    <col min="6" max="6" width="9.5703125" style="306" customWidth="1"/>
    <col min="7" max="7" width="12.42578125" style="306" customWidth="1"/>
    <col min="8" max="8" width="9.140625" style="306"/>
    <col min="9" max="9" width="11.7109375" style="306" customWidth="1"/>
    <col min="10" max="10" width="10.42578125" style="306" customWidth="1"/>
    <col min="11" max="11" width="12.5703125" style="306" customWidth="1"/>
    <col min="12" max="13" width="9.140625" style="306"/>
    <col min="14" max="14" width="15.140625" style="306" customWidth="1"/>
    <col min="15" max="15" width="9.5703125" style="306" customWidth="1"/>
    <col min="16" max="16" width="12.42578125" style="306" customWidth="1"/>
    <col min="17" max="17" width="9.140625" style="306"/>
    <col min="18" max="18" width="11.7109375" style="306" customWidth="1"/>
    <col min="19" max="19" width="10.42578125" style="306" customWidth="1"/>
    <col min="20" max="22" width="12.5703125" style="306" customWidth="1"/>
    <col min="23" max="23" width="7.5703125" style="738" customWidth="1"/>
    <col min="24" max="24" width="12.5703125" style="306" customWidth="1"/>
    <col min="25" max="16384" width="9.140625" style="306"/>
  </cols>
  <sheetData>
    <row r="3" spans="2:28" x14ac:dyDescent="0.2">
      <c r="U3" s="732"/>
    </row>
    <row r="4" spans="2:28" x14ac:dyDescent="0.2">
      <c r="U4" s="732"/>
    </row>
    <row r="5" spans="2:28" x14ac:dyDescent="0.2">
      <c r="E5" s="731" t="s">
        <v>138</v>
      </c>
      <c r="N5" s="731" t="s">
        <v>138</v>
      </c>
      <c r="O5" s="676" t="s">
        <v>1424</v>
      </c>
      <c r="U5" s="732"/>
    </row>
    <row r="6" spans="2:28" x14ac:dyDescent="0.2">
      <c r="U6" s="732"/>
    </row>
    <row r="7" spans="2:28" ht="21.75" customHeight="1" x14ac:dyDescent="0.2">
      <c r="E7" s="305" t="s">
        <v>685</v>
      </c>
      <c r="F7" s="305"/>
      <c r="G7" s="305"/>
      <c r="N7" s="793" t="s">
        <v>685</v>
      </c>
      <c r="O7" s="793"/>
      <c r="P7" s="793"/>
      <c r="Q7" s="779"/>
      <c r="R7" s="779"/>
      <c r="S7" s="779"/>
      <c r="T7" s="779"/>
      <c r="U7" s="732"/>
      <c r="V7" s="732"/>
      <c r="X7" s="732"/>
    </row>
    <row r="8" spans="2:28" ht="15" customHeight="1" x14ac:dyDescent="0.2">
      <c r="F8" s="851">
        <v>1970</v>
      </c>
      <c r="G8" s="851"/>
      <c r="H8" s="851">
        <v>1985</v>
      </c>
      <c r="I8" s="851"/>
      <c r="J8" s="851">
        <v>2017</v>
      </c>
      <c r="K8" s="851"/>
      <c r="N8" s="779"/>
      <c r="O8" s="847">
        <v>1970</v>
      </c>
      <c r="P8" s="847"/>
      <c r="Q8" s="848">
        <v>1985</v>
      </c>
      <c r="R8" s="848"/>
      <c r="S8" s="850">
        <v>2017</v>
      </c>
      <c r="T8" s="850"/>
      <c r="U8" s="733"/>
      <c r="V8" s="733"/>
      <c r="W8" s="739"/>
      <c r="X8" s="733"/>
      <c r="Y8" s="305" t="s">
        <v>1425</v>
      </c>
      <c r="Z8" s="305"/>
    </row>
    <row r="9" spans="2:28" ht="13.5" thickBot="1" x14ac:dyDescent="0.25">
      <c r="F9" s="307" t="s">
        <v>686</v>
      </c>
      <c r="G9" s="307" t="s">
        <v>687</v>
      </c>
      <c r="H9" s="307" t="s">
        <v>686</v>
      </c>
      <c r="I9" s="307" t="s">
        <v>687</v>
      </c>
      <c r="J9" s="307" t="s">
        <v>686</v>
      </c>
      <c r="K9" s="307" t="s">
        <v>687</v>
      </c>
      <c r="N9" s="779"/>
      <c r="O9" s="307" t="s">
        <v>686</v>
      </c>
      <c r="P9" s="307" t="s">
        <v>687</v>
      </c>
      <c r="Q9" s="307" t="s">
        <v>686</v>
      </c>
      <c r="R9" s="307" t="s">
        <v>687</v>
      </c>
      <c r="S9" s="307" t="s">
        <v>686</v>
      </c>
      <c r="T9" s="307" t="s">
        <v>687</v>
      </c>
      <c r="U9" s="734"/>
      <c r="V9" s="734"/>
      <c r="W9" s="740"/>
      <c r="X9" s="734"/>
      <c r="Z9" s="676" t="s">
        <v>699</v>
      </c>
      <c r="AA9" s="676" t="s">
        <v>1506</v>
      </c>
    </row>
    <row r="10" spans="2:28" ht="19.5" customHeight="1" thickBot="1" x14ac:dyDescent="0.25">
      <c r="E10" s="308" t="s">
        <v>63</v>
      </c>
      <c r="F10" s="309">
        <f>Manufacturing!$X$199</f>
        <v>16493.298376888037</v>
      </c>
      <c r="G10" s="310"/>
      <c r="H10" s="309">
        <f>Manufacturing!$X$214</f>
        <v>13627.179765509132</v>
      </c>
      <c r="I10" s="310"/>
      <c r="J10" s="309">
        <f>Manufacturing!$X$246</f>
        <v>14482.076658636701</v>
      </c>
      <c r="K10" s="310"/>
      <c r="N10" s="780" t="s">
        <v>63</v>
      </c>
      <c r="O10" s="781">
        <v>16493.298376888037</v>
      </c>
      <c r="P10" s="782"/>
      <c r="Q10" s="781">
        <v>13627.179765509132</v>
      </c>
      <c r="R10" s="782"/>
      <c r="S10" s="781">
        <v>14482.076658636701</v>
      </c>
      <c r="T10" s="782"/>
      <c r="U10" s="735"/>
      <c r="V10" s="735"/>
      <c r="W10" s="741"/>
      <c r="X10" s="735"/>
      <c r="Z10" s="808" t="s">
        <v>1485</v>
      </c>
      <c r="AA10" s="314"/>
      <c r="AB10" s="676" t="s">
        <v>1486</v>
      </c>
    </row>
    <row r="11" spans="2:28" x14ac:dyDescent="0.2">
      <c r="C11" s="676" t="s">
        <v>1427</v>
      </c>
      <c r="E11" s="308" t="s">
        <v>688</v>
      </c>
      <c r="F11" s="309">
        <f>Manufacturing!$X$279</f>
        <v>1700.5086475620137</v>
      </c>
      <c r="G11" s="311">
        <f>F11/F$10</f>
        <v>0.10310300636681179</v>
      </c>
      <c r="H11" s="309">
        <f>Manufacturing!$X$294</f>
        <v>2221.7681043924754</v>
      </c>
      <c r="I11" s="311">
        <f>H11/H$10</f>
        <v>0.16303946543773115</v>
      </c>
      <c r="J11" s="309">
        <f>Manufacturing!$X$326</f>
        <v>2600.756409132</v>
      </c>
      <c r="K11" s="311">
        <f>J11/J$10</f>
        <v>0.17958449402220106</v>
      </c>
      <c r="N11" s="780" t="s">
        <v>688</v>
      </c>
      <c r="O11" s="781">
        <v>1700.5086475620137</v>
      </c>
      <c r="P11" s="783">
        <v>0.10310300636681179</v>
      </c>
      <c r="Q11" s="781">
        <v>2221.7681043924754</v>
      </c>
      <c r="R11" s="783">
        <v>0.16303946543773115</v>
      </c>
      <c r="S11" s="781">
        <v>2600.756409132</v>
      </c>
      <c r="T11" s="783">
        <v>0.17958449402220106</v>
      </c>
      <c r="U11" s="736"/>
      <c r="V11" s="736"/>
      <c r="W11" s="742"/>
      <c r="X11" s="736"/>
      <c r="Z11" s="676" t="s">
        <v>1484</v>
      </c>
      <c r="AA11" s="809" t="s">
        <v>1505</v>
      </c>
    </row>
    <row r="12" spans="2:28" x14ac:dyDescent="0.2">
      <c r="C12" s="748" t="s">
        <v>1428</v>
      </c>
      <c r="E12" s="308" t="s">
        <v>224</v>
      </c>
      <c r="F12" s="309">
        <f>Manufacturing!$X$360</f>
        <v>14792.789729326021</v>
      </c>
      <c r="G12" s="311">
        <f>F12/F$10</f>
        <v>0.89689699363318809</v>
      </c>
      <c r="H12" s="309">
        <f>Manufacturing!$X$375</f>
        <v>11405.411661116657</v>
      </c>
      <c r="I12" s="311">
        <f>H12/H$10</f>
        <v>0.83696053456226893</v>
      </c>
      <c r="J12" s="309">
        <f>Manufacturing!$X$407</f>
        <v>11881.320249504701</v>
      </c>
      <c r="K12" s="311">
        <f>J12/J$10</f>
        <v>0.820415505977799</v>
      </c>
      <c r="N12" s="780" t="s">
        <v>224</v>
      </c>
      <c r="O12" s="781">
        <v>14792.789729326021</v>
      </c>
      <c r="P12" s="783">
        <v>0.89689699363318809</v>
      </c>
      <c r="Q12" s="781">
        <v>11405.411661116657</v>
      </c>
      <c r="R12" s="783">
        <v>0.83696053456226893</v>
      </c>
      <c r="S12" s="781">
        <v>11881.320249504701</v>
      </c>
      <c r="T12" s="783">
        <v>0.820415505977799</v>
      </c>
      <c r="U12" s="736"/>
      <c r="V12" s="736"/>
      <c r="W12" s="742"/>
      <c r="X12" s="736"/>
      <c r="Y12" s="306">
        <v>1929</v>
      </c>
      <c r="Z12" s="306">
        <f>'[14]GDPlev_0 Jan 2020'!B9</f>
        <v>104.6</v>
      </c>
      <c r="AA12" s="306">
        <f>'[14]GDPlev_0 Jan 2020'!C9</f>
        <v>1109.4000000000001</v>
      </c>
    </row>
    <row r="13" spans="2:28" x14ac:dyDescent="0.2">
      <c r="B13" s="306">
        <f>J13/F13</f>
        <v>0.94635704521277642</v>
      </c>
      <c r="C13" s="306">
        <f>B13/B14</f>
        <v>0.94431904084092855</v>
      </c>
      <c r="E13" s="308" t="s">
        <v>105</v>
      </c>
      <c r="F13" s="309">
        <f>Manufacturing!$X$113</f>
        <v>20610.868146715224</v>
      </c>
      <c r="G13" s="310"/>
      <c r="H13" s="309">
        <f>Manufacturing!$X$128</f>
        <v>18699.303063269319</v>
      </c>
      <c r="I13" s="310"/>
      <c r="J13" s="309">
        <f>Manufacturing!$X$160</f>
        <v>19505.240278595553</v>
      </c>
      <c r="K13" s="310"/>
      <c r="N13" s="780" t="s">
        <v>105</v>
      </c>
      <c r="O13" s="781">
        <v>20610.868146715224</v>
      </c>
      <c r="P13" s="782"/>
      <c r="Q13" s="781">
        <v>18699.303063269319</v>
      </c>
      <c r="R13" s="782"/>
      <c r="S13" s="781">
        <v>19505.240278595553</v>
      </c>
      <c r="T13" s="782"/>
      <c r="U13" s="735"/>
      <c r="V13" s="735"/>
      <c r="W13" s="741"/>
      <c r="X13" s="735"/>
      <c r="Y13" s="306">
        <v>1930</v>
      </c>
      <c r="Z13" s="306">
        <f>'[14]GDPlev_0 Jan 2020'!B10</f>
        <v>92.2</v>
      </c>
      <c r="AA13" s="306">
        <f>'[14]GDPlev_0 Jan 2020'!C10</f>
        <v>1015.1</v>
      </c>
    </row>
    <row r="14" spans="2:28" x14ac:dyDescent="0.2">
      <c r="B14" s="306">
        <f>J14/F14</f>
        <v>1.0021581735448573</v>
      </c>
      <c r="E14" s="308" t="s">
        <v>689</v>
      </c>
      <c r="F14" s="309">
        <f>Manufacturing!$X$427</f>
        <v>20375.426989811138</v>
      </c>
      <c r="G14" s="310"/>
      <c r="H14" s="309">
        <f>Manufacturing!$X$442</f>
        <v>18699.303063269323</v>
      </c>
      <c r="I14" s="310"/>
      <c r="J14" s="309">
        <f>Manufacturing!$X$474</f>
        <v>20419.400697305718</v>
      </c>
      <c r="K14" s="310"/>
      <c r="N14" s="784" t="s">
        <v>706</v>
      </c>
      <c r="O14" s="781">
        <v>20375.426989811138</v>
      </c>
      <c r="P14" s="782"/>
      <c r="Q14" s="781">
        <v>18699.303063269323</v>
      </c>
      <c r="R14" s="782"/>
      <c r="S14" s="781">
        <v>20419.400697305718</v>
      </c>
      <c r="T14" s="782"/>
      <c r="U14" s="735"/>
      <c r="V14" s="735"/>
      <c r="W14" s="741"/>
      <c r="X14" s="735"/>
      <c r="Y14" s="306">
        <v>1931</v>
      </c>
      <c r="Z14" s="306">
        <f>'[14]GDPlev_0 Jan 2020'!B11</f>
        <v>77.400000000000006</v>
      </c>
      <c r="AA14" s="306">
        <f>'[14]GDPlev_0 Jan 2020'!C11</f>
        <v>950</v>
      </c>
    </row>
    <row r="15" spans="2:28" x14ac:dyDescent="0.2">
      <c r="N15" s="779"/>
      <c r="O15" s="779"/>
      <c r="P15" s="779"/>
      <c r="Q15" s="779"/>
      <c r="R15" s="779"/>
      <c r="S15" s="779"/>
      <c r="T15" s="779"/>
      <c r="U15" s="732"/>
      <c r="V15" s="732"/>
      <c r="X15" s="732"/>
      <c r="Y15" s="306">
        <v>1932</v>
      </c>
      <c r="Z15" s="306">
        <f>'[14]GDPlev_0 Jan 2020'!B12</f>
        <v>59.5</v>
      </c>
      <c r="AA15" s="306">
        <f>'[14]GDPlev_0 Jan 2020'!C12</f>
        <v>827.5</v>
      </c>
    </row>
    <row r="16" spans="2:28" x14ac:dyDescent="0.2">
      <c r="J16" s="309"/>
      <c r="N16" s="305" t="s">
        <v>1517</v>
      </c>
      <c r="O16" s="312"/>
      <c r="Q16" s="309"/>
      <c r="R16" s="779"/>
      <c r="S16" s="781"/>
      <c r="T16" s="779"/>
      <c r="U16" s="732"/>
      <c r="V16" s="732"/>
      <c r="X16" s="732"/>
      <c r="Y16" s="306">
        <v>1933</v>
      </c>
      <c r="Z16" s="306">
        <f>'[14]GDPlev_0 Jan 2020'!B13</f>
        <v>57.2</v>
      </c>
      <c r="AA16" s="306">
        <f>'[14]GDPlev_0 Jan 2020'!C13</f>
        <v>817.3</v>
      </c>
    </row>
    <row r="17" spans="3:27" ht="17.25" customHeight="1" thickBot="1" x14ac:dyDescent="0.25">
      <c r="F17" s="313" t="s">
        <v>690</v>
      </c>
      <c r="G17" s="314"/>
      <c r="H17" s="313" t="s">
        <v>690</v>
      </c>
      <c r="I17" s="314"/>
      <c r="J17" s="313" t="s">
        <v>690</v>
      </c>
      <c r="K17" s="314"/>
      <c r="N17" s="779"/>
      <c r="O17" s="785" t="s">
        <v>690</v>
      </c>
      <c r="P17" s="786"/>
      <c r="Q17" s="785" t="s">
        <v>690</v>
      </c>
      <c r="R17" s="786"/>
      <c r="S17" s="785" t="s">
        <v>690</v>
      </c>
      <c r="T17" s="786"/>
      <c r="U17" s="737"/>
      <c r="V17" s="737"/>
      <c r="W17" s="743"/>
      <c r="X17" s="737"/>
      <c r="Y17" s="306">
        <v>1934</v>
      </c>
      <c r="Z17" s="306">
        <f>'[14]GDPlev_0 Jan 2020'!B14</f>
        <v>66.8</v>
      </c>
      <c r="AA17" s="306">
        <f>'[14]GDPlev_0 Jan 2020'!C14</f>
        <v>905.6</v>
      </c>
    </row>
    <row r="18" spans="3:27" ht="15.75" customHeight="1" x14ac:dyDescent="0.2">
      <c r="E18" s="326" t="s">
        <v>700</v>
      </c>
      <c r="F18" s="315">
        <f>Manufacturing!$CE$26*0.001</f>
        <v>623.42221007000001</v>
      </c>
      <c r="H18" s="315">
        <f>Manufacturing!$CE$41*0.001</f>
        <v>939.84496947000002</v>
      </c>
      <c r="J18" s="315">
        <f>Manufacturing!$CE$73*0.001</f>
        <v>2079.7762672500003</v>
      </c>
      <c r="N18" s="787" t="s">
        <v>700</v>
      </c>
      <c r="O18" s="788">
        <v>623.42221007000001</v>
      </c>
      <c r="P18" s="779"/>
      <c r="Q18" s="788">
        <v>939.84496947000002</v>
      </c>
      <c r="R18" s="779"/>
      <c r="S18" s="788">
        <v>2079.7762672500003</v>
      </c>
      <c r="T18" s="779"/>
      <c r="U18" s="732"/>
      <c r="V18" s="732"/>
      <c r="X18" s="732"/>
      <c r="Y18" s="306">
        <v>1935</v>
      </c>
      <c r="Z18" s="306">
        <f>'[14]GDPlev_0 Jan 2020'!B15</f>
        <v>74.2</v>
      </c>
      <c r="AA18" s="306">
        <f>'[14]GDPlev_0 Jan 2020'!C15</f>
        <v>986.2</v>
      </c>
    </row>
    <row r="19" spans="3:27" x14ac:dyDescent="0.2">
      <c r="E19" s="326" t="s">
        <v>701</v>
      </c>
      <c r="F19" s="327">
        <f>F18/F21</f>
        <v>0.12591081333589157</v>
      </c>
      <c r="G19" s="328"/>
      <c r="H19" s="327">
        <f>H18/H21</f>
        <v>0.11820313786394335</v>
      </c>
      <c r="I19" s="328"/>
      <c r="J19" s="327">
        <f>J18/J21</f>
        <v>0.11485336767800047</v>
      </c>
      <c r="N19" s="787" t="s">
        <v>701</v>
      </c>
      <c r="O19" s="789">
        <v>0.12591081333589157</v>
      </c>
      <c r="P19" s="790"/>
      <c r="Q19" s="789">
        <v>0.11820313786394335</v>
      </c>
      <c r="R19" s="790"/>
      <c r="S19" s="789">
        <v>0.11485336767800047</v>
      </c>
      <c r="T19" s="779"/>
      <c r="U19" s="732"/>
      <c r="V19" s="732"/>
      <c r="X19" s="732"/>
      <c r="Y19" s="306">
        <v>1936</v>
      </c>
      <c r="Z19" s="306">
        <f>'[14]GDPlev_0 Jan 2020'!B16</f>
        <v>84.8</v>
      </c>
      <c r="AA19" s="306">
        <f>'[14]GDPlev_0 Jan 2020'!C16</f>
        <v>1113.3</v>
      </c>
    </row>
    <row r="20" spans="3:27" x14ac:dyDescent="0.2">
      <c r="U20" s="732"/>
      <c r="V20" s="732"/>
      <c r="X20" s="732"/>
      <c r="Y20" s="306">
        <v>1937</v>
      </c>
      <c r="Z20" s="306">
        <f>'[14]GDPlev_0 Jan 2020'!B17</f>
        <v>93</v>
      </c>
      <c r="AA20" s="306">
        <f>'[14]GDPlev_0 Jan 2020'!C17</f>
        <v>1170.3</v>
      </c>
    </row>
    <row r="21" spans="3:27" x14ac:dyDescent="0.2">
      <c r="F21" s="306">
        <f>AA53</f>
        <v>4951.3</v>
      </c>
      <c r="H21" s="306">
        <f>AA68</f>
        <v>7951.1</v>
      </c>
      <c r="J21" s="306">
        <f>AA100</f>
        <v>18108.099999999999</v>
      </c>
      <c r="U21" s="732"/>
      <c r="V21" s="732"/>
      <c r="X21" s="732"/>
      <c r="Y21" s="306">
        <v>1938</v>
      </c>
      <c r="Z21" s="306">
        <f>'[14]GDPlev_0 Jan 2020'!B18</f>
        <v>87.4</v>
      </c>
      <c r="AA21" s="306">
        <f>'[14]GDPlev_0 Jan 2020'!C18</f>
        <v>1131.5999999999999</v>
      </c>
    </row>
    <row r="22" spans="3:27" x14ac:dyDescent="0.2">
      <c r="U22" s="732"/>
      <c r="V22" s="732"/>
      <c r="X22" s="732"/>
      <c r="Y22" s="306">
        <v>1939</v>
      </c>
      <c r="Z22" s="306">
        <f>'[14]GDPlev_0 Jan 2020'!B19</f>
        <v>93.4</v>
      </c>
      <c r="AA22" s="306">
        <f>'[14]GDPlev_0 Jan 2020'!C19</f>
        <v>1222.4000000000001</v>
      </c>
    </row>
    <row r="23" spans="3:27" x14ac:dyDescent="0.2">
      <c r="J23" s="306">
        <f>3.28</f>
        <v>3.28</v>
      </c>
      <c r="K23" s="319">
        <f>J11</f>
        <v>2600.756409132</v>
      </c>
      <c r="L23" s="306">
        <f>J23*K23</f>
        <v>8530.4810219529591</v>
      </c>
      <c r="U23" s="732"/>
      <c r="V23" s="732"/>
      <c r="X23" s="732"/>
      <c r="Y23" s="306">
        <v>1940</v>
      </c>
      <c r="Z23" s="306">
        <f>'[14]GDPlev_0 Jan 2020'!B20</f>
        <v>102.9</v>
      </c>
      <c r="AA23" s="306">
        <f>'[14]GDPlev_0 Jan 2020'!C20</f>
        <v>1330.2</v>
      </c>
    </row>
    <row r="24" spans="3:27" x14ac:dyDescent="0.2">
      <c r="J24" s="306">
        <v>3.09</v>
      </c>
      <c r="K24" s="319">
        <f>J11</f>
        <v>2600.756409132</v>
      </c>
      <c r="L24" s="306">
        <f>J24*K24</f>
        <v>8036.33730421788</v>
      </c>
      <c r="U24" s="732"/>
      <c r="V24" s="732"/>
      <c r="X24" s="732"/>
      <c r="Y24" s="306">
        <v>1941</v>
      </c>
      <c r="Z24" s="306">
        <f>'[14]GDPlev_0 Jan 2020'!B21</f>
        <v>129.30000000000001</v>
      </c>
      <c r="AA24" s="306">
        <f>'[14]GDPlev_0 Jan 2020'!C21</f>
        <v>1565.8</v>
      </c>
    </row>
    <row r="25" spans="3:27" x14ac:dyDescent="0.2">
      <c r="E25" s="326"/>
      <c r="U25" s="732"/>
      <c r="V25" s="732"/>
      <c r="X25" s="732"/>
      <c r="Y25" s="306">
        <v>1942</v>
      </c>
      <c r="Z25" s="306">
        <f>'[14]GDPlev_0 Jan 2020'!B22</f>
        <v>166</v>
      </c>
      <c r="AA25" s="306">
        <f>'[14]GDPlev_0 Jan 2020'!C22</f>
        <v>1861.5</v>
      </c>
    </row>
    <row r="26" spans="3:27" x14ac:dyDescent="0.2">
      <c r="E26" s="326" t="s">
        <v>139</v>
      </c>
      <c r="U26" s="732"/>
      <c r="V26" s="732"/>
      <c r="X26" s="732"/>
      <c r="Y26" s="306">
        <v>1943</v>
      </c>
      <c r="Z26" s="306">
        <f>'[14]GDPlev_0 Jan 2020'!B23</f>
        <v>203.1</v>
      </c>
      <c r="AA26" s="306">
        <f>'[14]GDPlev_0 Jan 2020'!C23</f>
        <v>2178.4</v>
      </c>
    </row>
    <row r="27" spans="3:27" x14ac:dyDescent="0.2">
      <c r="U27" s="732"/>
      <c r="V27" s="732"/>
      <c r="X27" s="732"/>
      <c r="Y27" s="306">
        <v>1944</v>
      </c>
      <c r="Z27" s="306">
        <f>'[14]GDPlev_0 Jan 2020'!B24</f>
        <v>224.4</v>
      </c>
      <c r="AA27" s="306">
        <f>'[14]GDPlev_0 Jan 2020'!C24</f>
        <v>2351.6</v>
      </c>
    </row>
    <row r="28" spans="3:27" ht="15.75" customHeight="1" x14ac:dyDescent="0.2">
      <c r="E28" s="305" t="s">
        <v>685</v>
      </c>
      <c r="F28" s="305"/>
      <c r="G28" s="305"/>
      <c r="N28" s="793" t="s">
        <v>685</v>
      </c>
      <c r="O28" s="793"/>
      <c r="P28" s="793"/>
      <c r="Q28" s="779"/>
      <c r="R28" s="779"/>
      <c r="S28" s="779"/>
      <c r="T28" s="779"/>
      <c r="U28" s="732"/>
      <c r="V28" s="732"/>
      <c r="X28" s="732"/>
      <c r="Y28" s="306">
        <v>1945</v>
      </c>
      <c r="Z28" s="306">
        <f>'[14]GDPlev_0 Jan 2020'!B25</f>
        <v>228</v>
      </c>
      <c r="AA28" s="306">
        <f>'[14]GDPlev_0 Jan 2020'!C25</f>
        <v>2328.6</v>
      </c>
    </row>
    <row r="29" spans="3:27" x14ac:dyDescent="0.2">
      <c r="F29" s="851">
        <v>1970</v>
      </c>
      <c r="G29" s="851"/>
      <c r="H29" s="851">
        <v>1985</v>
      </c>
      <c r="I29" s="851"/>
      <c r="J29" s="851">
        <v>2017</v>
      </c>
      <c r="K29" s="851"/>
      <c r="N29" s="779"/>
      <c r="O29" s="847">
        <v>1970</v>
      </c>
      <c r="P29" s="847"/>
      <c r="Q29" s="848">
        <v>1985</v>
      </c>
      <c r="R29" s="848"/>
      <c r="S29" s="849" t="s">
        <v>1504</v>
      </c>
      <c r="T29" s="850"/>
      <c r="U29" s="733"/>
      <c r="V29" s="733"/>
      <c r="W29" s="739"/>
      <c r="X29" s="733"/>
      <c r="Y29" s="306">
        <v>1946</v>
      </c>
      <c r="Z29" s="306">
        <f>'[14]GDPlev_0 Jan 2020'!B26</f>
        <v>227.5</v>
      </c>
      <c r="AA29" s="306">
        <f>'[14]GDPlev_0 Jan 2020'!C26</f>
        <v>2058.4</v>
      </c>
    </row>
    <row r="30" spans="3:27" ht="16.5" customHeight="1" thickBot="1" x14ac:dyDescent="0.25">
      <c r="F30" s="307" t="s">
        <v>686</v>
      </c>
      <c r="G30" s="307" t="s">
        <v>687</v>
      </c>
      <c r="H30" s="307" t="s">
        <v>686</v>
      </c>
      <c r="I30" s="307" t="s">
        <v>687</v>
      </c>
      <c r="J30" s="307" t="s">
        <v>686</v>
      </c>
      <c r="K30" s="307" t="s">
        <v>687</v>
      </c>
      <c r="N30" s="779"/>
      <c r="O30" s="307" t="s">
        <v>686</v>
      </c>
      <c r="P30" s="307" t="s">
        <v>687</v>
      </c>
      <c r="Q30" s="307" t="s">
        <v>686</v>
      </c>
      <c r="R30" s="307" t="s">
        <v>687</v>
      </c>
      <c r="S30" s="307" t="s">
        <v>686</v>
      </c>
      <c r="T30" s="307" t="s">
        <v>687</v>
      </c>
      <c r="U30" s="734"/>
      <c r="V30" s="734"/>
      <c r="W30" s="740"/>
      <c r="X30" s="734"/>
      <c r="Y30" s="306">
        <v>1947</v>
      </c>
      <c r="Z30" s="306">
        <f>'[14]GDPlev_0 Jan 2020'!B27</f>
        <v>249.6</v>
      </c>
      <c r="AA30" s="306">
        <f>'[14]GDPlev_0 Jan 2020'!C27</f>
        <v>2034.8</v>
      </c>
    </row>
    <row r="31" spans="3:27" x14ac:dyDescent="0.2">
      <c r="C31" s="306">
        <f>J31/(J10+J31)</f>
        <v>0.20642128648229918</v>
      </c>
      <c r="E31" s="308" t="s">
        <v>63</v>
      </c>
      <c r="F31" s="309">
        <f>NonManufacturing!$H$115</f>
        <v>2683.3779404628322</v>
      </c>
      <c r="G31" s="310"/>
      <c r="H31" s="309">
        <f>NonManufacturing!$H$130</f>
        <v>2824.3320888180569</v>
      </c>
      <c r="I31" s="310"/>
      <c r="J31" s="309">
        <f>NonManufacturing!$H$162</f>
        <v>3766.9973298047462</v>
      </c>
      <c r="K31" s="310"/>
      <c r="N31" s="780" t="s">
        <v>63</v>
      </c>
      <c r="O31" s="781">
        <v>2683.3779404628322</v>
      </c>
      <c r="P31" s="782"/>
      <c r="Q31" s="781">
        <v>2824.3320888180569</v>
      </c>
      <c r="R31" s="782"/>
      <c r="S31" s="781">
        <v>3766.9973298047462</v>
      </c>
      <c r="T31" s="782"/>
      <c r="U31" s="735"/>
      <c r="V31" s="735"/>
      <c r="W31" s="741"/>
      <c r="X31" s="735"/>
      <c r="Y31" s="306">
        <v>1948</v>
      </c>
      <c r="Z31" s="306">
        <f>'[14]GDPlev_0 Jan 2020'!B28</f>
        <v>274.5</v>
      </c>
      <c r="AA31" s="306">
        <f>'[14]GDPlev_0 Jan 2020'!C28</f>
        <v>2118.5</v>
      </c>
    </row>
    <row r="32" spans="3:27" x14ac:dyDescent="0.2">
      <c r="C32" s="306">
        <f>J32/(J11+J32)</f>
        <v>0.21425484260889038</v>
      </c>
      <c r="E32" s="308" t="s">
        <v>688</v>
      </c>
      <c r="F32" s="309">
        <f>NonManufacturing!$H$197</f>
        <v>286.08281656679048</v>
      </c>
      <c r="G32" s="311">
        <f>F32/F$31</f>
        <v>0.10661294193893782</v>
      </c>
      <c r="H32" s="309">
        <f>NonManufacturing!$H$212</f>
        <v>370.53881808207137</v>
      </c>
      <c r="I32" s="311">
        <f>H32/H$31</f>
        <v>0.13119520170772009</v>
      </c>
      <c r="J32" s="309">
        <f>NonManufacturing!$H$244</f>
        <v>709.16715153902942</v>
      </c>
      <c r="K32" s="311">
        <f>J32/J$31</f>
        <v>0.18825793847212191</v>
      </c>
      <c r="N32" s="780" t="s">
        <v>688</v>
      </c>
      <c r="O32" s="781">
        <v>286.08281656679048</v>
      </c>
      <c r="P32" s="783">
        <v>0.10661294193893782</v>
      </c>
      <c r="Q32" s="781">
        <v>370.53881808207137</v>
      </c>
      <c r="R32" s="783">
        <v>0.13119520170772009</v>
      </c>
      <c r="S32" s="781">
        <v>709.16715153902942</v>
      </c>
      <c r="T32" s="783">
        <v>0.18825793847212191</v>
      </c>
      <c r="U32" s="736"/>
      <c r="V32" s="736"/>
      <c r="W32" s="742"/>
      <c r="X32" s="736"/>
      <c r="Y32" s="306">
        <v>1949</v>
      </c>
      <c r="Z32" s="306">
        <f>'[14]GDPlev_0 Jan 2020'!B29</f>
        <v>272.5</v>
      </c>
      <c r="AA32" s="306">
        <f>'[14]GDPlev_0 Jan 2020'!C29</f>
        <v>2106.6</v>
      </c>
    </row>
    <row r="33" spans="3:27" x14ac:dyDescent="0.2">
      <c r="C33" s="306">
        <f>J33/(J12+J33)</f>
        <v>0.20468568095957515</v>
      </c>
      <c r="E33" s="308" t="s">
        <v>224</v>
      </c>
      <c r="F33" s="309">
        <f>NonManufacturing!$H$279</f>
        <v>2397.2951238960413</v>
      </c>
      <c r="G33" s="311">
        <f>F33/F$31</f>
        <v>0.893387058061062</v>
      </c>
      <c r="H33" s="309">
        <f>NonManufacturing!$H$294</f>
        <v>2453.793270735986</v>
      </c>
      <c r="I33" s="311">
        <f>H33/H$31</f>
        <v>0.86880479829228008</v>
      </c>
      <c r="J33" s="309">
        <f>NonManufacturing!$H$326</f>
        <v>3057.8301782657163</v>
      </c>
      <c r="K33" s="311">
        <f>J33/J$31</f>
        <v>0.81174206152787798</v>
      </c>
      <c r="N33" s="780" t="s">
        <v>224</v>
      </c>
      <c r="O33" s="781">
        <v>2397.2951238960413</v>
      </c>
      <c r="P33" s="783">
        <v>0.893387058061062</v>
      </c>
      <c r="Q33" s="781">
        <v>2453.793270735986</v>
      </c>
      <c r="R33" s="783">
        <v>0.86880479829228008</v>
      </c>
      <c r="S33" s="781">
        <v>3057.8301782657163</v>
      </c>
      <c r="T33" s="783">
        <v>0.81174206152787798</v>
      </c>
      <c r="U33" s="736"/>
      <c r="V33" s="736"/>
      <c r="W33" s="742"/>
      <c r="X33" s="736"/>
      <c r="Y33" s="306">
        <v>1950</v>
      </c>
      <c r="Z33" s="306">
        <f>'[14]GDPlev_0 Jan 2020'!B30</f>
        <v>299.8</v>
      </c>
      <c r="AA33" s="306">
        <f>'[14]GDPlev_0 Jan 2020'!C30</f>
        <v>2289.5</v>
      </c>
    </row>
    <row r="34" spans="3:27" x14ac:dyDescent="0.2">
      <c r="C34" s="306">
        <f>J34/(J13+J34)</f>
        <v>0.2084535483707696</v>
      </c>
      <c r="E34" s="308" t="s">
        <v>105</v>
      </c>
      <c r="F34" s="309">
        <f>NonManufacturing!$H$36</f>
        <v>3376.0918286581436</v>
      </c>
      <c r="G34" s="310"/>
      <c r="H34" s="309">
        <f>NonManufacturing!$H$51</f>
        <v>3670.2433106971334</v>
      </c>
      <c r="I34" s="310"/>
      <c r="J34" s="309">
        <f>NonManufacturing!$H$83</f>
        <v>5136.699860796336</v>
      </c>
      <c r="K34" s="310"/>
      <c r="N34" s="780" t="s">
        <v>105</v>
      </c>
      <c r="O34" s="781">
        <v>3376.0918286581436</v>
      </c>
      <c r="P34" s="782"/>
      <c r="Q34" s="781">
        <v>3670.2433106971334</v>
      </c>
      <c r="R34" s="782"/>
      <c r="S34" s="781">
        <v>5136.699860796336</v>
      </c>
      <c r="T34" s="782"/>
      <c r="U34" s="735"/>
      <c r="V34" s="735"/>
      <c r="W34" s="741"/>
      <c r="X34" s="735"/>
      <c r="Y34" s="306">
        <v>1951</v>
      </c>
      <c r="Z34" s="306">
        <f>'[14]GDPlev_0 Jan 2020'!B31</f>
        <v>346.9</v>
      </c>
      <c r="AA34" s="306">
        <f>'[14]GDPlev_0 Jan 2020'!C31</f>
        <v>2473.8000000000002</v>
      </c>
    </row>
    <row r="35" spans="3:27" x14ac:dyDescent="0.2">
      <c r="C35" s="306">
        <f>J35/(J14+J35)</f>
        <v>0.20871509882625705</v>
      </c>
      <c r="E35" s="308" t="s">
        <v>689</v>
      </c>
      <c r="F35" s="422">
        <f>NonManufacturing!$H$360</f>
        <v>3336.4826979433838</v>
      </c>
      <c r="G35" s="310"/>
      <c r="H35" s="422">
        <f>NonManufacturing!$H$375</f>
        <v>3670.2433106971334</v>
      </c>
      <c r="I35" s="310"/>
      <c r="J35" s="422">
        <f>NonManufacturing!$H$407</f>
        <v>5385.9706259899058</v>
      </c>
      <c r="K35" s="310"/>
      <c r="N35" s="784" t="s">
        <v>706</v>
      </c>
      <c r="O35" s="791">
        <v>3336.4826979433838</v>
      </c>
      <c r="P35" s="782"/>
      <c r="Q35" s="791">
        <v>3670.2433106971334</v>
      </c>
      <c r="R35" s="782"/>
      <c r="S35" s="791">
        <v>5385.9706259899058</v>
      </c>
      <c r="T35" s="782"/>
      <c r="U35" s="735"/>
      <c r="V35" s="735"/>
      <c r="W35" s="741"/>
      <c r="X35" s="735"/>
      <c r="Y35" s="306">
        <v>1952</v>
      </c>
      <c r="Z35" s="306">
        <f>'[14]GDPlev_0 Jan 2020'!B32</f>
        <v>367.3</v>
      </c>
      <c r="AA35" s="306">
        <f>'[14]GDPlev_0 Jan 2020'!C32</f>
        <v>2574.9</v>
      </c>
    </row>
    <row r="36" spans="3:27" x14ac:dyDescent="0.2">
      <c r="N36" s="779"/>
      <c r="O36" s="779"/>
      <c r="P36" s="779"/>
      <c r="Q36" s="779"/>
      <c r="R36" s="779"/>
      <c r="S36" s="779"/>
      <c r="T36" s="779"/>
      <c r="U36" s="732"/>
      <c r="V36" s="732"/>
      <c r="X36" s="732"/>
      <c r="Y36" s="306">
        <v>1953</v>
      </c>
      <c r="Z36" s="306">
        <f>'[14]GDPlev_0 Jan 2020'!B33</f>
        <v>389.2</v>
      </c>
      <c r="AA36" s="306">
        <f>'[14]GDPlev_0 Jan 2020'!C33</f>
        <v>2695.6</v>
      </c>
    </row>
    <row r="37" spans="3:27" x14ac:dyDescent="0.2">
      <c r="E37" s="305" t="s">
        <v>1507</v>
      </c>
      <c r="F37" s="312"/>
      <c r="H37" s="309"/>
      <c r="J37" s="309"/>
      <c r="N37" s="305" t="s">
        <v>1517</v>
      </c>
      <c r="O37" s="312"/>
      <c r="Q37" s="781"/>
      <c r="R37" s="779"/>
      <c r="S37" s="781"/>
      <c r="T37" s="779"/>
      <c r="U37" s="732"/>
      <c r="V37" s="732"/>
      <c r="X37" s="732"/>
      <c r="Y37" s="306">
        <v>1954</v>
      </c>
      <c r="Z37" s="306">
        <f>'[14]GDPlev_0 Jan 2020'!B34</f>
        <v>390.5</v>
      </c>
      <c r="AA37" s="306">
        <f>'[14]GDPlev_0 Jan 2020'!C34</f>
        <v>2680</v>
      </c>
    </row>
    <row r="38" spans="3:27" ht="13.5" thickBot="1" x14ac:dyDescent="0.25">
      <c r="F38" s="313" t="s">
        <v>690</v>
      </c>
      <c r="G38" s="314"/>
      <c r="H38" s="313" t="s">
        <v>690</v>
      </c>
      <c r="I38" s="314"/>
      <c r="J38" s="313" t="s">
        <v>690</v>
      </c>
      <c r="K38" s="314"/>
      <c r="N38" s="779"/>
      <c r="O38" s="785" t="s">
        <v>690</v>
      </c>
      <c r="P38" s="786"/>
      <c r="Q38" s="785" t="s">
        <v>690</v>
      </c>
      <c r="R38" s="786"/>
      <c r="S38" s="785" t="s">
        <v>690</v>
      </c>
      <c r="T38" s="786"/>
      <c r="U38" s="737"/>
      <c r="V38" s="737"/>
      <c r="W38" s="743"/>
      <c r="X38" s="737"/>
      <c r="Y38" s="306">
        <v>1955</v>
      </c>
      <c r="Z38" s="306">
        <f>'[14]GDPlev_0 Jan 2020'!B35</f>
        <v>425.5</v>
      </c>
      <c r="AA38" s="306">
        <f>'[14]GDPlev_0 Jan 2020'!C35</f>
        <v>2871.2</v>
      </c>
    </row>
    <row r="39" spans="3:27" x14ac:dyDescent="0.2">
      <c r="E39" s="326" t="s">
        <v>703</v>
      </c>
      <c r="F39" s="315">
        <f>NonManufacturing!$U$36*0.001</f>
        <v>758.0073428838466</v>
      </c>
      <c r="H39" s="315">
        <f>NonManufacturing!$U$51*0.001</f>
        <v>868.1362601119007</v>
      </c>
      <c r="J39" s="421">
        <f>NonManufacturing!$U$83*0.001</f>
        <v>1331.3689214900694</v>
      </c>
      <c r="N39" s="787" t="s">
        <v>703</v>
      </c>
      <c r="O39" s="788">
        <v>758.0073428838466</v>
      </c>
      <c r="P39" s="779"/>
      <c r="Q39" s="788">
        <v>868.1362601119007</v>
      </c>
      <c r="R39" s="779"/>
      <c r="S39" s="792">
        <v>1331.3689214900694</v>
      </c>
      <c r="T39" s="779"/>
      <c r="U39" s="732"/>
      <c r="V39" s="732"/>
      <c r="X39" s="732"/>
      <c r="Y39" s="306">
        <v>1956</v>
      </c>
      <c r="Z39" s="306">
        <f>'[14]GDPlev_0 Jan 2020'!B36</f>
        <v>449.4</v>
      </c>
      <c r="AA39" s="306">
        <f>'[14]GDPlev_0 Jan 2020'!C36</f>
        <v>2932.4</v>
      </c>
    </row>
    <row r="40" spans="3:27" x14ac:dyDescent="0.2">
      <c r="E40" s="326" t="s">
        <v>701</v>
      </c>
      <c r="F40" s="327">
        <f>F39/F21</f>
        <v>0.15309259040733678</v>
      </c>
      <c r="G40" s="328"/>
      <c r="H40" s="327">
        <f>H39/H21</f>
        <v>0.10918442229526741</v>
      </c>
      <c r="I40" s="328"/>
      <c r="J40" s="327">
        <f>J39/J21</f>
        <v>7.3523391271865607E-2</v>
      </c>
      <c r="N40" s="787" t="s">
        <v>701</v>
      </c>
      <c r="O40" s="789">
        <v>0.15309259040733678</v>
      </c>
      <c r="P40" s="790"/>
      <c r="Q40" s="789">
        <v>0.10918442229526741</v>
      </c>
      <c r="R40" s="790"/>
      <c r="S40" s="789">
        <v>7.3523391271865607E-2</v>
      </c>
      <c r="T40" s="779"/>
      <c r="U40" s="732"/>
      <c r="V40" s="732"/>
      <c r="X40" s="732"/>
      <c r="Y40" s="306">
        <v>1957</v>
      </c>
      <c r="Z40" s="306">
        <f>'[14]GDPlev_0 Jan 2020'!B37</f>
        <v>474</v>
      </c>
      <c r="AA40" s="306">
        <f>'[14]GDPlev_0 Jan 2020'!C37</f>
        <v>2994.1</v>
      </c>
    </row>
    <row r="41" spans="3:27" x14ac:dyDescent="0.2">
      <c r="U41" s="732"/>
      <c r="V41" s="732"/>
      <c r="X41" s="732"/>
      <c r="Y41" s="306">
        <v>1958</v>
      </c>
      <c r="Z41" s="306">
        <f>'[14]GDPlev_0 Jan 2020'!B38</f>
        <v>481.2</v>
      </c>
      <c r="AA41" s="306">
        <f>'[14]GDPlev_0 Jan 2020'!C38</f>
        <v>2972</v>
      </c>
    </row>
    <row r="42" spans="3:27" x14ac:dyDescent="0.2">
      <c r="U42" s="732"/>
      <c r="V42" s="732"/>
      <c r="X42" s="732"/>
      <c r="Y42" s="306">
        <v>1959</v>
      </c>
      <c r="Z42" s="306">
        <f>'[14]GDPlev_0 Jan 2020'!B39</f>
        <v>521.70000000000005</v>
      </c>
      <c r="AA42" s="306">
        <f>'[14]GDPlev_0 Jan 2020'!C39</f>
        <v>3178.2</v>
      </c>
    </row>
    <row r="43" spans="3:27" x14ac:dyDescent="0.2">
      <c r="U43" s="732"/>
      <c r="V43" s="732"/>
      <c r="X43" s="732"/>
      <c r="Y43" s="306">
        <v>1960</v>
      </c>
      <c r="Z43" s="306">
        <f>'[14]GDPlev_0 Jan 2020'!B40</f>
        <v>542.4</v>
      </c>
      <c r="AA43" s="306">
        <f>'[14]GDPlev_0 Jan 2020'!C40</f>
        <v>3260</v>
      </c>
    </row>
    <row r="44" spans="3:27" x14ac:dyDescent="0.2">
      <c r="U44" s="732"/>
      <c r="V44" s="732"/>
      <c r="X44" s="732"/>
      <c r="Y44" s="306">
        <v>1961</v>
      </c>
      <c r="Z44" s="306">
        <f>'[14]GDPlev_0 Jan 2020'!B41</f>
        <v>562.20000000000005</v>
      </c>
      <c r="AA44" s="306">
        <f>'[14]GDPlev_0 Jan 2020'!C41</f>
        <v>3343.5</v>
      </c>
    </row>
    <row r="45" spans="3:27" x14ac:dyDescent="0.2">
      <c r="U45" s="732"/>
      <c r="V45" s="732"/>
      <c r="X45" s="732"/>
      <c r="Y45" s="306">
        <v>1962</v>
      </c>
      <c r="Z45" s="306">
        <f>'[14]GDPlev_0 Jan 2020'!B42</f>
        <v>603.9</v>
      </c>
      <c r="AA45" s="306">
        <f>'[14]GDPlev_0 Jan 2020'!C42</f>
        <v>3548.4</v>
      </c>
    </row>
    <row r="46" spans="3:27" x14ac:dyDescent="0.2">
      <c r="U46" s="732"/>
      <c r="V46" s="732"/>
      <c r="X46" s="732"/>
      <c r="Y46" s="306">
        <v>1963</v>
      </c>
      <c r="Z46" s="306">
        <f>'[14]GDPlev_0 Jan 2020'!B43</f>
        <v>637.5</v>
      </c>
      <c r="AA46" s="306">
        <f>'[14]GDPlev_0 Jan 2020'!C43</f>
        <v>3702.9</v>
      </c>
    </row>
    <row r="47" spans="3:27" x14ac:dyDescent="0.2">
      <c r="U47" s="732"/>
      <c r="V47" s="732"/>
      <c r="X47" s="732"/>
      <c r="Y47" s="306">
        <v>1964</v>
      </c>
      <c r="Z47" s="306">
        <f>'[14]GDPlev_0 Jan 2020'!B44</f>
        <v>684.5</v>
      </c>
      <c r="AA47" s="306">
        <f>'[14]GDPlev_0 Jan 2020'!C44</f>
        <v>3916.3</v>
      </c>
    </row>
    <row r="48" spans="3:27" x14ac:dyDescent="0.2">
      <c r="U48" s="732"/>
      <c r="V48" s="732"/>
      <c r="X48" s="732"/>
      <c r="Y48" s="306">
        <v>1965</v>
      </c>
      <c r="Z48" s="306">
        <f>'[14]GDPlev_0 Jan 2020'!B45</f>
        <v>742.3</v>
      </c>
      <c r="AA48" s="306">
        <f>'[14]GDPlev_0 Jan 2020'!C45</f>
        <v>4170.8</v>
      </c>
    </row>
    <row r="49" spans="21:27" x14ac:dyDescent="0.2">
      <c r="U49" s="732"/>
      <c r="Y49" s="306">
        <v>1966</v>
      </c>
      <c r="Z49" s="306">
        <f>'[14]GDPlev_0 Jan 2020'!B46</f>
        <v>813.4</v>
      </c>
      <c r="AA49" s="306">
        <f>'[14]GDPlev_0 Jan 2020'!C46</f>
        <v>4445.8999999999996</v>
      </c>
    </row>
    <row r="50" spans="21:27" x14ac:dyDescent="0.2">
      <c r="U50" s="732"/>
      <c r="Y50" s="306">
        <v>1967</v>
      </c>
      <c r="Z50" s="306">
        <f>'[14]GDPlev_0 Jan 2020'!B47</f>
        <v>860</v>
      </c>
      <c r="AA50" s="306">
        <f>'[14]GDPlev_0 Jan 2020'!C47</f>
        <v>4567.8</v>
      </c>
    </row>
    <row r="51" spans="21:27" x14ac:dyDescent="0.2">
      <c r="U51" s="732"/>
      <c r="Y51" s="306">
        <v>1968</v>
      </c>
      <c r="Z51" s="306">
        <f>'[14]GDPlev_0 Jan 2020'!B48</f>
        <v>940.7</v>
      </c>
      <c r="AA51" s="306">
        <f>'[14]GDPlev_0 Jan 2020'!C48</f>
        <v>4792.3</v>
      </c>
    </row>
    <row r="52" spans="21:27" x14ac:dyDescent="0.2">
      <c r="U52" s="732"/>
      <c r="Y52" s="306">
        <v>1969</v>
      </c>
      <c r="Z52" s="306">
        <f>'[14]GDPlev_0 Jan 2020'!B49</f>
        <v>1017.6</v>
      </c>
      <c r="AA52" s="306">
        <f>'[14]GDPlev_0 Jan 2020'!C49</f>
        <v>4942.1000000000004</v>
      </c>
    </row>
    <row r="53" spans="21:27" x14ac:dyDescent="0.2">
      <c r="U53" s="732"/>
      <c r="Y53" s="306">
        <v>1970</v>
      </c>
      <c r="Z53" s="306">
        <f>'[14]GDPlev_0 Jan 2020'!B50</f>
        <v>1073.3</v>
      </c>
      <c r="AA53" s="306">
        <f>'[14]GDPlev_0 Jan 2020'!C50</f>
        <v>4951.3</v>
      </c>
    </row>
    <row r="54" spans="21:27" x14ac:dyDescent="0.2">
      <c r="U54" s="732"/>
      <c r="Y54" s="306">
        <v>1971</v>
      </c>
      <c r="Z54" s="306">
        <f>'[14]GDPlev_0 Jan 2020'!B51</f>
        <v>1164.9000000000001</v>
      </c>
      <c r="AA54" s="306">
        <f>'[14]GDPlev_0 Jan 2020'!C51</f>
        <v>5114.3</v>
      </c>
    </row>
    <row r="55" spans="21:27" x14ac:dyDescent="0.2">
      <c r="U55" s="732"/>
      <c r="Y55" s="306">
        <v>1972</v>
      </c>
      <c r="Z55" s="306">
        <f>'[14]GDPlev_0 Jan 2020'!B52</f>
        <v>1279.0999999999999</v>
      </c>
      <c r="AA55" s="306">
        <f>'[14]GDPlev_0 Jan 2020'!C52</f>
        <v>5383.3</v>
      </c>
    </row>
    <row r="56" spans="21:27" x14ac:dyDescent="0.2">
      <c r="U56" s="732"/>
      <c r="Y56" s="306">
        <v>1973</v>
      </c>
      <c r="Z56" s="306">
        <f>'[14]GDPlev_0 Jan 2020'!B53</f>
        <v>1425.4</v>
      </c>
      <c r="AA56" s="306">
        <f>'[14]GDPlev_0 Jan 2020'!C53</f>
        <v>5687.2</v>
      </c>
    </row>
    <row r="57" spans="21:27" x14ac:dyDescent="0.2">
      <c r="U57" s="732"/>
      <c r="Y57" s="306">
        <v>1974</v>
      </c>
      <c r="Z57" s="306">
        <f>'[14]GDPlev_0 Jan 2020'!B54</f>
        <v>1545.2</v>
      </c>
      <c r="AA57" s="306">
        <f>'[14]GDPlev_0 Jan 2020'!C54</f>
        <v>5656.5</v>
      </c>
    </row>
    <row r="58" spans="21:27" x14ac:dyDescent="0.2">
      <c r="U58" s="732"/>
      <c r="Y58" s="306">
        <v>1975</v>
      </c>
      <c r="Z58" s="306">
        <f>'[14]GDPlev_0 Jan 2020'!B55</f>
        <v>1684.9</v>
      </c>
      <c r="AA58" s="306">
        <f>'[14]GDPlev_0 Jan 2020'!C55</f>
        <v>5644.8</v>
      </c>
    </row>
    <row r="59" spans="21:27" x14ac:dyDescent="0.2">
      <c r="U59" s="732"/>
      <c r="Y59" s="306">
        <v>1976</v>
      </c>
      <c r="Z59" s="306">
        <f>'[14]GDPlev_0 Jan 2020'!B56</f>
        <v>1873.4</v>
      </c>
      <c r="AA59" s="306">
        <f>'[14]GDPlev_0 Jan 2020'!C56</f>
        <v>5949</v>
      </c>
    </row>
    <row r="60" spans="21:27" x14ac:dyDescent="0.2">
      <c r="U60" s="732"/>
      <c r="Y60" s="306">
        <v>1977</v>
      </c>
      <c r="Z60" s="306">
        <f>'[14]GDPlev_0 Jan 2020'!B57</f>
        <v>2081.8000000000002</v>
      </c>
      <c r="AA60" s="306">
        <f>'[14]GDPlev_0 Jan 2020'!C57</f>
        <v>6224.1</v>
      </c>
    </row>
    <row r="61" spans="21:27" x14ac:dyDescent="0.2">
      <c r="U61" s="732"/>
      <c r="Y61" s="306">
        <v>1978</v>
      </c>
      <c r="Z61" s="306">
        <f>'[14]GDPlev_0 Jan 2020'!B58</f>
        <v>2351.6</v>
      </c>
      <c r="AA61" s="306">
        <f>'[14]GDPlev_0 Jan 2020'!C58</f>
        <v>6568.6</v>
      </c>
    </row>
    <row r="62" spans="21:27" x14ac:dyDescent="0.2">
      <c r="U62" s="732"/>
      <c r="Y62" s="306">
        <v>1979</v>
      </c>
      <c r="Z62" s="306">
        <f>'[14]GDPlev_0 Jan 2020'!B59</f>
        <v>2627.3</v>
      </c>
      <c r="AA62" s="306">
        <f>'[14]GDPlev_0 Jan 2020'!C59</f>
        <v>6776.6</v>
      </c>
    </row>
    <row r="63" spans="21:27" x14ac:dyDescent="0.2">
      <c r="U63" s="732"/>
      <c r="Y63" s="306">
        <v>1980</v>
      </c>
      <c r="Z63" s="306">
        <f>'[14]GDPlev_0 Jan 2020'!B60</f>
        <v>2857.3</v>
      </c>
      <c r="AA63" s="306">
        <f>'[14]GDPlev_0 Jan 2020'!C60</f>
        <v>6759.2</v>
      </c>
    </row>
    <row r="64" spans="21:27" x14ac:dyDescent="0.2">
      <c r="U64" s="732"/>
      <c r="Y64" s="306">
        <v>1981</v>
      </c>
      <c r="Z64" s="306">
        <f>'[14]GDPlev_0 Jan 2020'!B61</f>
        <v>3207</v>
      </c>
      <c r="AA64" s="306">
        <f>'[14]GDPlev_0 Jan 2020'!C61</f>
        <v>6930.7</v>
      </c>
    </row>
    <row r="65" spans="21:27" x14ac:dyDescent="0.2">
      <c r="U65" s="732"/>
      <c r="Y65" s="306">
        <v>1982</v>
      </c>
      <c r="Z65" s="306">
        <f>'[14]GDPlev_0 Jan 2020'!B62</f>
        <v>3343.8</v>
      </c>
      <c r="AA65" s="306">
        <f>'[14]GDPlev_0 Jan 2020'!C62</f>
        <v>6805.8</v>
      </c>
    </row>
    <row r="66" spans="21:27" x14ac:dyDescent="0.2">
      <c r="U66" s="732"/>
      <c r="Y66" s="306">
        <v>1983</v>
      </c>
      <c r="Z66" s="306">
        <f>'[14]GDPlev_0 Jan 2020'!B63</f>
        <v>3634</v>
      </c>
      <c r="AA66" s="306">
        <f>'[14]GDPlev_0 Jan 2020'!C63</f>
        <v>7117.7</v>
      </c>
    </row>
    <row r="67" spans="21:27" x14ac:dyDescent="0.2">
      <c r="U67" s="732"/>
      <c r="Y67" s="306">
        <v>1984</v>
      </c>
      <c r="Z67" s="306">
        <f>'[14]GDPlev_0 Jan 2020'!B64</f>
        <v>4037.6</v>
      </c>
      <c r="AA67" s="306">
        <f>'[14]GDPlev_0 Jan 2020'!C64</f>
        <v>7632.8</v>
      </c>
    </row>
    <row r="68" spans="21:27" x14ac:dyDescent="0.2">
      <c r="U68" s="732"/>
      <c r="Y68" s="306">
        <v>1985</v>
      </c>
      <c r="Z68" s="306">
        <f>'[14]GDPlev_0 Jan 2020'!B65</f>
        <v>4339</v>
      </c>
      <c r="AA68" s="306">
        <f>'[14]GDPlev_0 Jan 2020'!C65</f>
        <v>7951.1</v>
      </c>
    </row>
    <row r="69" spans="21:27" x14ac:dyDescent="0.2">
      <c r="U69" s="732"/>
      <c r="Y69" s="306">
        <v>1986</v>
      </c>
      <c r="Z69" s="306">
        <f>'[14]GDPlev_0 Jan 2020'!B66</f>
        <v>4579.6000000000004</v>
      </c>
      <c r="AA69" s="306">
        <f>'[14]GDPlev_0 Jan 2020'!C66</f>
        <v>8226.4</v>
      </c>
    </row>
    <row r="70" spans="21:27" x14ac:dyDescent="0.2">
      <c r="U70" s="732"/>
      <c r="Y70" s="306">
        <v>1987</v>
      </c>
      <c r="Z70" s="306">
        <f>'[14]GDPlev_0 Jan 2020'!B67</f>
        <v>4855.2</v>
      </c>
      <c r="AA70" s="306">
        <f>'[14]GDPlev_0 Jan 2020'!C67</f>
        <v>8511</v>
      </c>
    </row>
    <row r="71" spans="21:27" x14ac:dyDescent="0.2">
      <c r="U71" s="732"/>
      <c r="Y71" s="306">
        <v>1988</v>
      </c>
      <c r="Z71" s="306">
        <f>'[14]GDPlev_0 Jan 2020'!B68</f>
        <v>5236.3999999999996</v>
      </c>
      <c r="AA71" s="306">
        <f>'[14]GDPlev_0 Jan 2020'!C68</f>
        <v>8866.5</v>
      </c>
    </row>
    <row r="72" spans="21:27" x14ac:dyDescent="0.2">
      <c r="U72" s="732"/>
      <c r="Y72" s="306">
        <v>1989</v>
      </c>
      <c r="Z72" s="306">
        <f>'[14]GDPlev_0 Jan 2020'!B69</f>
        <v>5641.6</v>
      </c>
      <c r="AA72" s="306">
        <f>'[14]GDPlev_0 Jan 2020'!C69</f>
        <v>9192.1</v>
      </c>
    </row>
    <row r="73" spans="21:27" x14ac:dyDescent="0.2">
      <c r="U73" s="732"/>
      <c r="Y73" s="306">
        <v>1990</v>
      </c>
      <c r="Z73" s="306">
        <f>'[14]GDPlev_0 Jan 2020'!B70</f>
        <v>5963.1</v>
      </c>
      <c r="AA73" s="306">
        <f>'[14]GDPlev_0 Jan 2020'!C70</f>
        <v>9365.5</v>
      </c>
    </row>
    <row r="74" spans="21:27" x14ac:dyDescent="0.2">
      <c r="U74" s="732"/>
      <c r="Y74" s="306">
        <v>1991</v>
      </c>
      <c r="Z74" s="306">
        <f>'[14]GDPlev_0 Jan 2020'!B71</f>
        <v>6158.1</v>
      </c>
      <c r="AA74" s="306">
        <f>'[14]GDPlev_0 Jan 2020'!C71</f>
        <v>9355.4</v>
      </c>
    </row>
    <row r="75" spans="21:27" x14ac:dyDescent="0.2">
      <c r="U75" s="732"/>
      <c r="Y75" s="306">
        <v>1992</v>
      </c>
      <c r="Z75" s="306">
        <f>'[14]GDPlev_0 Jan 2020'!B72</f>
        <v>6520.3</v>
      </c>
      <c r="AA75" s="306">
        <f>'[14]GDPlev_0 Jan 2020'!C72</f>
        <v>9684.9</v>
      </c>
    </row>
    <row r="76" spans="21:27" x14ac:dyDescent="0.2">
      <c r="U76" s="732"/>
      <c r="Y76" s="306">
        <v>1993</v>
      </c>
      <c r="Z76" s="306">
        <f>'[14]GDPlev_0 Jan 2020'!B73</f>
        <v>6858.6</v>
      </c>
      <c r="AA76" s="306">
        <f>'[14]GDPlev_0 Jan 2020'!C73</f>
        <v>9951.5</v>
      </c>
    </row>
    <row r="77" spans="21:27" x14ac:dyDescent="0.2">
      <c r="U77" s="732"/>
      <c r="Y77" s="306">
        <v>1994</v>
      </c>
      <c r="Z77" s="306">
        <f>'[14]GDPlev_0 Jan 2020'!B74</f>
        <v>7287.2</v>
      </c>
      <c r="AA77" s="306">
        <f>'[14]GDPlev_0 Jan 2020'!C74</f>
        <v>10352.4</v>
      </c>
    </row>
    <row r="78" spans="21:27" x14ac:dyDescent="0.2">
      <c r="Y78" s="306">
        <v>1995</v>
      </c>
      <c r="Z78" s="306">
        <f>'[14]GDPlev_0 Jan 2020'!B75</f>
        <v>7639.7</v>
      </c>
      <c r="AA78" s="306">
        <f>'[14]GDPlev_0 Jan 2020'!C75</f>
        <v>10630.3</v>
      </c>
    </row>
    <row r="79" spans="21:27" x14ac:dyDescent="0.2">
      <c r="Y79" s="306">
        <v>1996</v>
      </c>
      <c r="Z79" s="306">
        <f>'[14]GDPlev_0 Jan 2020'!B76</f>
        <v>8073.1</v>
      </c>
      <c r="AA79" s="306">
        <f>'[14]GDPlev_0 Jan 2020'!C76</f>
        <v>11031.4</v>
      </c>
    </row>
    <row r="80" spans="21:27" x14ac:dyDescent="0.2">
      <c r="Y80" s="306">
        <v>1997</v>
      </c>
      <c r="Z80" s="306">
        <f>'[14]GDPlev_0 Jan 2020'!B77</f>
        <v>8577.6</v>
      </c>
      <c r="AA80" s="306">
        <f>'[14]GDPlev_0 Jan 2020'!C77</f>
        <v>11521.9</v>
      </c>
    </row>
    <row r="81" spans="25:38" x14ac:dyDescent="0.2">
      <c r="Y81" s="306">
        <v>1998</v>
      </c>
      <c r="Z81" s="306">
        <f>'[14]GDPlev_0 Jan 2020'!B78</f>
        <v>9062.7999999999993</v>
      </c>
      <c r="AA81" s="306">
        <f>'[14]GDPlev_0 Jan 2020'!C78</f>
        <v>12038.3</v>
      </c>
    </row>
    <row r="82" spans="25:38" x14ac:dyDescent="0.2">
      <c r="Y82" s="306">
        <v>1999</v>
      </c>
      <c r="Z82" s="306">
        <f>'[14]GDPlev_0 Jan 2020'!B79</f>
        <v>9630.7000000000007</v>
      </c>
      <c r="AA82" s="306">
        <f>'[14]GDPlev_0 Jan 2020'!C79</f>
        <v>12610.5</v>
      </c>
    </row>
    <row r="83" spans="25:38" x14ac:dyDescent="0.2">
      <c r="Y83" s="306">
        <v>2000</v>
      </c>
      <c r="Z83" s="306">
        <f>'[14]GDPlev_0 Jan 2020'!B80</f>
        <v>10252.299999999999</v>
      </c>
      <c r="AA83" s="306">
        <f>'[14]GDPlev_0 Jan 2020'!C80</f>
        <v>13131</v>
      </c>
    </row>
    <row r="84" spans="25:38" x14ac:dyDescent="0.2">
      <c r="Y84" s="306">
        <v>2001</v>
      </c>
      <c r="Z84" s="306">
        <f>'[14]GDPlev_0 Jan 2020'!B81</f>
        <v>10581.8</v>
      </c>
      <c r="AA84" s="306">
        <f>'[14]GDPlev_0 Jan 2020'!C81</f>
        <v>13262.1</v>
      </c>
      <c r="AC84" s="676" t="s">
        <v>811</v>
      </c>
    </row>
    <row r="85" spans="25:38" x14ac:dyDescent="0.2">
      <c r="Y85" s="306">
        <v>2002</v>
      </c>
      <c r="Z85" s="306">
        <f>'[14]GDPlev_0 Jan 2020'!B82</f>
        <v>10936.4</v>
      </c>
      <c r="AA85" s="306">
        <f>'[14]GDPlev_0 Jan 2020'!C82</f>
        <v>13493.1</v>
      </c>
      <c r="AC85" s="676" t="s">
        <v>1363</v>
      </c>
    </row>
    <row r="86" spans="25:38" x14ac:dyDescent="0.2">
      <c r="Y86" s="306">
        <v>2003</v>
      </c>
      <c r="Z86" s="306">
        <f>'[14]GDPlev_0 Jan 2020'!B83</f>
        <v>11458.2</v>
      </c>
      <c r="AA86" s="306">
        <f>'[14]GDPlev_0 Jan 2020'!C83</f>
        <v>13879.1</v>
      </c>
      <c r="AC86" s="676" t="s">
        <v>1362</v>
      </c>
    </row>
    <row r="87" spans="25:38" x14ac:dyDescent="0.2">
      <c r="Y87" s="306">
        <v>2004</v>
      </c>
      <c r="Z87" s="306">
        <f>'[14]GDPlev_0 Jan 2020'!B84</f>
        <v>12213.7</v>
      </c>
      <c r="AA87" s="306">
        <f>'[14]GDPlev_0 Jan 2020'!C84</f>
        <v>14406.4</v>
      </c>
      <c r="AC87" s="306">
        <f>2005</f>
        <v>2005</v>
      </c>
      <c r="AD87" s="306">
        <f>AC87+1</f>
        <v>2006</v>
      </c>
      <c r="AE87" s="306">
        <f t="shared" ref="AE87:AJ87" si="0">AD87+1</f>
        <v>2007</v>
      </c>
      <c r="AF87" s="306">
        <f t="shared" si="0"/>
        <v>2008</v>
      </c>
      <c r="AG87" s="306">
        <f t="shared" si="0"/>
        <v>2009</v>
      </c>
      <c r="AH87" s="306">
        <f t="shared" si="0"/>
        <v>2010</v>
      </c>
      <c r="AI87" s="306">
        <f t="shared" si="0"/>
        <v>2011</v>
      </c>
      <c r="AJ87" s="306">
        <f t="shared" si="0"/>
        <v>2012</v>
      </c>
    </row>
    <row r="88" spans="25:38" x14ac:dyDescent="0.2">
      <c r="Y88" s="306">
        <v>2005</v>
      </c>
      <c r="Z88" s="306">
        <f>'[14]GDPlev_0 Jan 2020'!B85</f>
        <v>13036.6</v>
      </c>
      <c r="AA88" s="306">
        <f>'[14]GDPlev_0 Jan 2020'!C85</f>
        <v>14912.5</v>
      </c>
      <c r="AC88" s="763">
        <v>12622956</v>
      </c>
      <c r="AD88" s="763">
        <v>12958492</v>
      </c>
      <c r="AE88" s="763">
        <v>13206365</v>
      </c>
      <c r="AF88" s="763">
        <v>13161939</v>
      </c>
      <c r="AG88" s="763">
        <v>12757933</v>
      </c>
      <c r="AH88" s="763">
        <v>13062966</v>
      </c>
      <c r="AI88" s="763">
        <v>13299103</v>
      </c>
      <c r="AJ88" s="763">
        <v>13593233</v>
      </c>
    </row>
    <row r="89" spans="25:38" x14ac:dyDescent="0.2">
      <c r="Y89" s="306">
        <v>2006</v>
      </c>
      <c r="Z89" s="306">
        <f>'[14]GDPlev_0 Jan 2020'!B86</f>
        <v>13814.6</v>
      </c>
      <c r="AA89" s="306">
        <f>'[14]GDPlev_0 Jan 2020'!C86</f>
        <v>15338.3</v>
      </c>
      <c r="AC89" s="306">
        <f>AC88*0.001</f>
        <v>12622.956</v>
      </c>
      <c r="AD89" s="306">
        <f t="shared" ref="AD89:AJ89" si="1">AD88*0.001</f>
        <v>12958.492</v>
      </c>
      <c r="AE89" s="306">
        <f t="shared" si="1"/>
        <v>13206.365</v>
      </c>
      <c r="AF89" s="306">
        <f t="shared" si="1"/>
        <v>13161.939</v>
      </c>
      <c r="AG89" s="306">
        <f t="shared" si="1"/>
        <v>12757.933000000001</v>
      </c>
      <c r="AH89" s="306">
        <f t="shared" si="1"/>
        <v>13062.966</v>
      </c>
      <c r="AI89" s="306">
        <f t="shared" si="1"/>
        <v>13299.103000000001</v>
      </c>
      <c r="AJ89" s="306">
        <f t="shared" si="1"/>
        <v>13593.233</v>
      </c>
    </row>
    <row r="90" spans="25:38" x14ac:dyDescent="0.2">
      <c r="Y90" s="306">
        <v>2007</v>
      </c>
      <c r="Z90" s="306">
        <f>'[14]GDPlev_0 Jan 2020'!B87</f>
        <v>14451.9</v>
      </c>
      <c r="AA90" s="306">
        <f>'[14]GDPlev_0 Jan 2020'!C87</f>
        <v>15626</v>
      </c>
    </row>
    <row r="91" spans="25:38" x14ac:dyDescent="0.2">
      <c r="Y91" s="306">
        <v>2008</v>
      </c>
      <c r="Z91" s="306">
        <f>'[14]GDPlev_0 Jan 2020'!B88</f>
        <v>14712.8</v>
      </c>
      <c r="AA91" s="306">
        <f>'[14]GDPlev_0 Jan 2020'!C88</f>
        <v>15604.7</v>
      </c>
      <c r="AC91" s="764" t="s">
        <v>1454</v>
      </c>
      <c r="AD91" s="765" t="s">
        <v>1457</v>
      </c>
      <c r="AE91" s="763"/>
      <c r="AF91" s="763"/>
      <c r="AG91" s="763"/>
      <c r="AH91" s="763"/>
      <c r="AI91" s="763"/>
      <c r="AJ91" s="763"/>
      <c r="AK91" s="763"/>
      <c r="AL91" s="763"/>
    </row>
    <row r="92" spans="25:38" x14ac:dyDescent="0.2">
      <c r="Y92" s="306">
        <v>2009</v>
      </c>
      <c r="Z92" s="306">
        <f>'[14]GDPlev_0 Jan 2020'!B89</f>
        <v>14448.9</v>
      </c>
      <c r="AA92" s="306">
        <f>'[14]GDPlev_0 Jan 2020'!C89</f>
        <v>15208.8</v>
      </c>
      <c r="AC92" s="676" t="s">
        <v>1458</v>
      </c>
    </row>
    <row r="93" spans="25:38" x14ac:dyDescent="0.2">
      <c r="Y93" s="306">
        <v>2010</v>
      </c>
      <c r="Z93" s="306">
        <f>'[14]GDPlev_0 Jan 2020'!B90</f>
        <v>14992.1</v>
      </c>
      <c r="AA93" s="306">
        <f>'[14]GDPlev_0 Jan 2020'!C90</f>
        <v>15598.8</v>
      </c>
    </row>
    <row r="94" spans="25:38" x14ac:dyDescent="0.2">
      <c r="Y94" s="306">
        <v>2011</v>
      </c>
      <c r="Z94" s="306">
        <f>'[14]GDPlev_0 Jan 2020'!B91</f>
        <v>15542.6</v>
      </c>
      <c r="AA94" s="306">
        <f>'[14]GDPlev_0 Jan 2020'!C91</f>
        <v>15840.7</v>
      </c>
    </row>
    <row r="95" spans="25:38" x14ac:dyDescent="0.2">
      <c r="Y95" s="306">
        <v>2012</v>
      </c>
      <c r="Z95" s="306">
        <f>'[14]GDPlev_0 Jan 2020'!B92</f>
        <v>16197</v>
      </c>
      <c r="AA95" s="306">
        <f>'[14]GDPlev_0 Jan 2020'!C92</f>
        <v>16197</v>
      </c>
    </row>
    <row r="96" spans="25:38" x14ac:dyDescent="0.2">
      <c r="Y96" s="306">
        <v>2013</v>
      </c>
      <c r="Z96" s="306">
        <f>'[14]GDPlev_0 Jan 2020'!B93</f>
        <v>16784.900000000001</v>
      </c>
      <c r="AA96" s="306">
        <f>'[14]GDPlev_0 Jan 2020'!C93</f>
        <v>16495.400000000001</v>
      </c>
    </row>
    <row r="97" spans="25:27" x14ac:dyDescent="0.2">
      <c r="Y97" s="306">
        <v>2014</v>
      </c>
      <c r="Z97" s="306">
        <f>'[14]GDPlev_0 Jan 2020'!B94</f>
        <v>17527.3</v>
      </c>
      <c r="AA97" s="306">
        <f>'[14]GDPlev_0 Jan 2020'!C94</f>
        <v>16912</v>
      </c>
    </row>
    <row r="98" spans="25:27" x14ac:dyDescent="0.2">
      <c r="Y98" s="306">
        <v>2015</v>
      </c>
      <c r="Z98" s="306">
        <f>'[14]GDPlev_0 Jan 2020'!B95</f>
        <v>18224.8</v>
      </c>
      <c r="AA98" s="306">
        <f>'[14]GDPlev_0 Jan 2020'!C95</f>
        <v>17403.8</v>
      </c>
    </row>
    <row r="99" spans="25:27" x14ac:dyDescent="0.2">
      <c r="Y99" s="306">
        <v>2016</v>
      </c>
      <c r="Z99" s="306">
        <f>'[14]GDPlev_0 Jan 2020'!B96</f>
        <v>18715</v>
      </c>
      <c r="AA99" s="306">
        <f>'[14]GDPlev_0 Jan 2020'!C96</f>
        <v>17688.900000000001</v>
      </c>
    </row>
    <row r="100" spans="25:27" x14ac:dyDescent="0.2">
      <c r="Y100" s="306">
        <v>2017</v>
      </c>
      <c r="Z100" s="306">
        <f>'[14]GDPlev_0 Jan 2020'!B97</f>
        <v>19519.400000000001</v>
      </c>
      <c r="AA100" s="306">
        <f>'[14]GDPlev_0 Jan 2020'!C97</f>
        <v>18108.099999999999</v>
      </c>
    </row>
    <row r="101" spans="25:27" x14ac:dyDescent="0.2">
      <c r="Y101" s="306">
        <v>2018</v>
      </c>
      <c r="Z101" s="306">
        <f>'[14]GDPlev_0 Jan 2020'!B98</f>
        <v>20580.2</v>
      </c>
      <c r="AA101" s="306">
        <f>'[14]GDPlev_0 Jan 2020'!C98</f>
        <v>18638.2</v>
      </c>
    </row>
  </sheetData>
  <mergeCells count="12">
    <mergeCell ref="O29:P29"/>
    <mergeCell ref="Q29:R29"/>
    <mergeCell ref="S29:T29"/>
    <mergeCell ref="F8:G8"/>
    <mergeCell ref="H8:I8"/>
    <mergeCell ref="J8:K8"/>
    <mergeCell ref="F29:G29"/>
    <mergeCell ref="H29:I29"/>
    <mergeCell ref="J29:K29"/>
    <mergeCell ref="O8:P8"/>
    <mergeCell ref="Q8:R8"/>
    <mergeCell ref="S8:T8"/>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N411"/>
  <sheetViews>
    <sheetView workbookViewId="0">
      <selection activeCell="J13" sqref="J13"/>
    </sheetView>
  </sheetViews>
  <sheetFormatPr defaultRowHeight="12.75" x14ac:dyDescent="0.2"/>
  <cols>
    <col min="18" max="18" width="9.5703125" bestFit="1" customWidth="1"/>
  </cols>
  <sheetData>
    <row r="1" spans="2:24" s="566" customFormat="1" x14ac:dyDescent="0.2"/>
    <row r="2" spans="2:24" s="566" customFormat="1" x14ac:dyDescent="0.2"/>
    <row r="3" spans="2:24" ht="15.75" x14ac:dyDescent="0.25">
      <c r="B3" s="296" t="s">
        <v>268</v>
      </c>
      <c r="J3" s="6" t="s">
        <v>503</v>
      </c>
      <c r="N3" s="6" t="s">
        <v>1447</v>
      </c>
      <c r="T3" s="6" t="s">
        <v>1452</v>
      </c>
    </row>
    <row r="4" spans="2:24" s="566" customFormat="1" x14ac:dyDescent="0.2">
      <c r="B4" s="6"/>
      <c r="J4" s="6"/>
      <c r="N4" s="6"/>
      <c r="T4" s="6"/>
    </row>
    <row r="5" spans="2:24" ht="63.75" x14ac:dyDescent="0.2">
      <c r="N5" s="429" t="s">
        <v>705</v>
      </c>
      <c r="O5" s="282" t="s">
        <v>79</v>
      </c>
      <c r="P5" s="282" t="s">
        <v>33</v>
      </c>
      <c r="Q5" s="693" t="s">
        <v>1446</v>
      </c>
      <c r="U5" s="429" t="s">
        <v>705</v>
      </c>
      <c r="V5" s="282" t="s">
        <v>79</v>
      </c>
      <c r="W5" s="282" t="s">
        <v>33</v>
      </c>
      <c r="X5" s="693" t="s">
        <v>1393</v>
      </c>
    </row>
    <row r="6" spans="2:24" x14ac:dyDescent="0.2">
      <c r="J6" t="s">
        <v>502</v>
      </c>
      <c r="M6" s="14">
        <f t="shared" ref="M6:M38" si="0">M82</f>
        <v>1985</v>
      </c>
      <c r="N6" s="132">
        <f>Total_Industrial!V46</f>
        <v>1</v>
      </c>
      <c r="O6" s="132">
        <f>Total_Industrial!AB46</f>
        <v>1</v>
      </c>
      <c r="P6" s="132">
        <f>Total_Industrial!AD46</f>
        <v>1</v>
      </c>
      <c r="Q6" s="132">
        <f>Total_Industrial!Z46</f>
        <v>1</v>
      </c>
      <c r="T6">
        <v>1970</v>
      </c>
      <c r="U6" s="132">
        <f>Total_Industrial!V369</f>
        <v>0.76407295073152126</v>
      </c>
      <c r="V6" s="132">
        <f>Total_Industrial!AB369</f>
        <v>1.0600085174436216</v>
      </c>
      <c r="W6" s="132">
        <f>Total_Industrial!AD369</f>
        <v>1.0623821406042568</v>
      </c>
      <c r="X6" s="132">
        <f>Industrial_Total_LMDI_UtilAdj!AG36</f>
        <v>1.3021963656943834</v>
      </c>
    </row>
    <row r="7" spans="2:24" x14ac:dyDescent="0.2">
      <c r="J7" t="s">
        <v>501</v>
      </c>
      <c r="M7" s="14">
        <f t="shared" si="0"/>
        <v>1986</v>
      </c>
      <c r="N7" s="132">
        <f>Total_Industrial!V47</f>
        <v>1.0326847916546611</v>
      </c>
      <c r="O7" s="132">
        <f>Total_Industrial!AB47</f>
        <v>1.0060719409915111</v>
      </c>
      <c r="P7" s="132">
        <f>Total_Industrial!AD47</f>
        <v>0.96997254315725678</v>
      </c>
      <c r="Q7" s="132">
        <f>Total_Industrial!Z47</f>
        <v>1.004388799910257</v>
      </c>
      <c r="T7">
        <f>T6+1</f>
        <v>1971</v>
      </c>
      <c r="U7" s="132">
        <f>Total_Industrial!V370</f>
        <v>0.77974410153766671</v>
      </c>
      <c r="V7" s="132">
        <f>Total_Industrial!AB370</f>
        <v>1.0698931453178575</v>
      </c>
      <c r="W7" s="132">
        <f>Total_Industrial!AD370</f>
        <v>1.0545730905117843</v>
      </c>
      <c r="X7" s="132">
        <f>Industrial_Total_LMDI_UtilAdj!AG37</f>
        <v>1.2976929457695516</v>
      </c>
    </row>
    <row r="8" spans="2:24" x14ac:dyDescent="0.2">
      <c r="J8" t="s">
        <v>405</v>
      </c>
      <c r="M8" s="14">
        <f t="shared" si="0"/>
        <v>1987</v>
      </c>
      <c r="N8" s="132">
        <f>Total_Industrial!V48</f>
        <v>1.0806422470141883</v>
      </c>
      <c r="O8" s="132">
        <f>Total_Industrial!AB48</f>
        <v>1.0326313963924834</v>
      </c>
      <c r="P8" s="132">
        <f>Total_Industrial!AD48</f>
        <v>0.98678769229015562</v>
      </c>
      <c r="Q8" s="132">
        <f>Total_Industrial!Z48</f>
        <v>0.96836651928104966</v>
      </c>
      <c r="T8" s="426">
        <f t="shared" ref="T8:T45" si="1">T7+1</f>
        <v>1972</v>
      </c>
      <c r="U8" s="132">
        <f>Total_Industrial!V371</f>
        <v>0.81951731199403255</v>
      </c>
      <c r="V8" s="132">
        <f>Total_Industrial!AB371</f>
        <v>1.119137368577237</v>
      </c>
      <c r="W8" s="132">
        <f>Total_Industrial!AD371</f>
        <v>1.0783191730849182</v>
      </c>
      <c r="X8" s="132">
        <f>Industrial_Total_LMDI_UtilAdj!AG38</f>
        <v>1.2633974835172928</v>
      </c>
    </row>
    <row r="9" spans="2:24" x14ac:dyDescent="0.2">
      <c r="M9" s="14">
        <f t="shared" si="0"/>
        <v>1988</v>
      </c>
      <c r="N9" s="132">
        <f>Total_Industrial!V49</f>
        <v>1.1265223422049295</v>
      </c>
      <c r="O9" s="132">
        <f>Total_Industrial!AB49</f>
        <v>1.0961546258848338</v>
      </c>
      <c r="P9" s="132">
        <f>Total_Industrial!AD49</f>
        <v>0.98722485562380935</v>
      </c>
      <c r="Q9" s="132">
        <f>Total_Industrial!Z49</f>
        <v>0.98563490875468929</v>
      </c>
      <c r="T9" s="426">
        <f t="shared" si="1"/>
        <v>1973</v>
      </c>
      <c r="U9" s="132">
        <f>Total_Industrial!V372</f>
        <v>0.85584963038453132</v>
      </c>
      <c r="V9" s="132">
        <f>Total_Industrial!AB372</f>
        <v>1.1646017578279482</v>
      </c>
      <c r="W9" s="132">
        <f>Total_Industrial!AD372</f>
        <v>1.1090166160510599</v>
      </c>
      <c r="X9" s="132">
        <f>Industrial_Total_LMDI_UtilAdj!AG39</f>
        <v>1.2243895344572073</v>
      </c>
    </row>
    <row r="10" spans="2:24" x14ac:dyDescent="0.2">
      <c r="M10" s="14">
        <f t="shared" si="0"/>
        <v>1989</v>
      </c>
      <c r="N10" s="132">
        <f>Total_Industrial!V50</f>
        <v>1.1378277320286494</v>
      </c>
      <c r="O10" s="132">
        <f>Total_Industrial!AB50</f>
        <v>1.1148227736219838</v>
      </c>
      <c r="P10" s="132">
        <f>Total_Industrial!AD50</f>
        <v>0.98621779913517138</v>
      </c>
      <c r="Q10" s="132">
        <f>Total_Industrial!Z50</f>
        <v>0.99347436664872446</v>
      </c>
      <c r="T10" s="426">
        <f t="shared" si="1"/>
        <v>1974</v>
      </c>
      <c r="U10" s="132">
        <f>Total_Industrial!V373</f>
        <v>0.80473369451067811</v>
      </c>
      <c r="V10" s="132">
        <f>Total_Industrial!AB373</f>
        <v>1.1661182344448988</v>
      </c>
      <c r="W10" s="132">
        <f>Total_Industrial!AD373</f>
        <v>1.1953122961897005</v>
      </c>
      <c r="X10" s="132">
        <f>Industrial_Total_LMDI_UtilAdj!AG40</f>
        <v>1.2100144005303621</v>
      </c>
    </row>
    <row r="11" spans="2:24" x14ac:dyDescent="0.2">
      <c r="M11" s="14">
        <f t="shared" si="0"/>
        <v>1990</v>
      </c>
      <c r="N11" s="132">
        <f>Total_Industrial!V51</f>
        <v>1.1363234659531918</v>
      </c>
      <c r="O11" s="132">
        <f>Total_Industrial!AB51</f>
        <v>1.1216430699755289</v>
      </c>
      <c r="P11" s="132">
        <f>Total_Industrial!AD51</f>
        <v>0.98827719226876576</v>
      </c>
      <c r="Q11" s="132">
        <f>Total_Industrial!Z51</f>
        <v>0.99878982276269668</v>
      </c>
      <c r="T11" s="426">
        <f t="shared" si="1"/>
        <v>1975</v>
      </c>
      <c r="U11" s="132">
        <f>Total_Industrial!V374</f>
        <v>0.77245097654583639</v>
      </c>
      <c r="V11" s="132">
        <f>Total_Industrial!AB374</f>
        <v>1.0781644452780415</v>
      </c>
      <c r="W11" s="132">
        <f>Total_Industrial!AD374</f>
        <v>1.1293941698748593</v>
      </c>
      <c r="X11" s="132">
        <f>Industrial_Total_LMDI_UtilAdj!AG41</f>
        <v>1.234260442624129</v>
      </c>
    </row>
    <row r="12" spans="2:24" x14ac:dyDescent="0.2">
      <c r="M12" s="14">
        <f t="shared" si="0"/>
        <v>1991</v>
      </c>
      <c r="N12" s="132">
        <f>Total_Industrial!V52</f>
        <v>1.1099379889298888</v>
      </c>
      <c r="O12" s="132">
        <f>Total_Industrial!AB52</f>
        <v>1.090085829939534</v>
      </c>
      <c r="P12" s="132">
        <f>Total_Industrial!AD52</f>
        <v>0.99551391250890864</v>
      </c>
      <c r="Q12" s="132">
        <f>Total_Industrial!Z52</f>
        <v>0.98654014579539662</v>
      </c>
      <c r="T12" s="426">
        <f t="shared" si="1"/>
        <v>1976</v>
      </c>
      <c r="U12" s="132">
        <f>Total_Industrial!V375</f>
        <v>0.82545385614518152</v>
      </c>
      <c r="V12" s="132">
        <f>Total_Industrial!AB375</f>
        <v>1.1325689394684688</v>
      </c>
      <c r="W12" s="132">
        <f>Total_Industrial!AD375</f>
        <v>1.1449580891472539</v>
      </c>
      <c r="X12" s="132">
        <f>Industrial_Total_LMDI_UtilAdj!AG42</f>
        <v>1.1970918967094208</v>
      </c>
    </row>
    <row r="13" spans="2:24" x14ac:dyDescent="0.2">
      <c r="M13" s="14">
        <f t="shared" si="0"/>
        <v>1992</v>
      </c>
      <c r="N13" s="132">
        <f>Total_Industrial!V53</f>
        <v>1.1457331735561269</v>
      </c>
      <c r="O13" s="132">
        <f>Total_Industrial!AB53</f>
        <v>1.106762703704594</v>
      </c>
      <c r="P13" s="132">
        <f>Total_Industrial!AD53</f>
        <v>0.98234227190781886</v>
      </c>
      <c r="Q13" s="132">
        <f>Total_Industrial!Z53</f>
        <v>0.98335033916135195</v>
      </c>
      <c r="T13" s="426">
        <f t="shared" si="1"/>
        <v>1977</v>
      </c>
      <c r="U13" s="132">
        <f>Total_Industrial!V376</f>
        <v>0.8627882527123335</v>
      </c>
      <c r="V13" s="132">
        <f>Total_Industrial!AB376</f>
        <v>1.1559789677284273</v>
      </c>
      <c r="W13" s="132">
        <f>Total_Industrial!AD376</f>
        <v>1.161420493665976</v>
      </c>
      <c r="X13" s="132">
        <f>Industrial_Total_LMDI_UtilAdj!AG43</f>
        <v>1.1526975151715861</v>
      </c>
    </row>
    <row r="14" spans="2:24" x14ac:dyDescent="0.2">
      <c r="M14" s="14">
        <f t="shared" si="0"/>
        <v>1993</v>
      </c>
      <c r="N14" s="132">
        <f>Total_Industrial!V54</f>
        <v>1.1659996055398771</v>
      </c>
      <c r="O14" s="132">
        <f>Total_Industrial!AB54</f>
        <v>1.1340966752828248</v>
      </c>
      <c r="P14" s="132">
        <f>Total_Industrial!AD54</f>
        <v>0.98434610219191054</v>
      </c>
      <c r="Q14" s="132">
        <f>Total_Industrial!Z54</f>
        <v>0.98810699125864732</v>
      </c>
      <c r="T14" s="426">
        <f t="shared" si="1"/>
        <v>1978</v>
      </c>
      <c r="U14" s="132">
        <f>Total_Industrial!V377</f>
        <v>0.89178554123757581</v>
      </c>
      <c r="V14" s="132">
        <f>Total_Industrial!AB377</f>
        <v>1.1857911571023647</v>
      </c>
      <c r="W14" s="132">
        <f>Total_Industrial!AD377</f>
        <v>1.1721833006374003</v>
      </c>
      <c r="X14" s="132">
        <f>Industrial_Total_LMDI_UtilAdj!AG44</f>
        <v>1.1333787219228844</v>
      </c>
    </row>
    <row r="15" spans="2:24" x14ac:dyDescent="0.2">
      <c r="M15" s="14">
        <f t="shared" si="0"/>
        <v>1994</v>
      </c>
      <c r="N15" s="132">
        <f>Total_Industrial!V55</f>
        <v>1.2485935946349684</v>
      </c>
      <c r="O15" s="132">
        <f>Total_Industrial!AB55</f>
        <v>1.1597111306377019</v>
      </c>
      <c r="P15" s="132">
        <f>Total_Industrial!AD55</f>
        <v>0.96268821218684786</v>
      </c>
      <c r="Q15" s="132">
        <f>Total_Industrial!Z55</f>
        <v>0.96481319759965201</v>
      </c>
      <c r="T15" s="426">
        <f t="shared" si="1"/>
        <v>1979</v>
      </c>
      <c r="U15" s="132">
        <f>Total_Industrial!V378</f>
        <v>0.89207331718532945</v>
      </c>
      <c r="V15" s="132">
        <f>Total_Industrial!AB378</f>
        <v>1.1749763715824988</v>
      </c>
      <c r="W15" s="132">
        <f>Total_Industrial!AD378</f>
        <v>1.2034253377194217</v>
      </c>
      <c r="X15" s="132">
        <f>Industrial_Total_LMDI_UtilAdj!AG45</f>
        <v>1.0938820244194569</v>
      </c>
    </row>
    <row r="16" spans="2:24" x14ac:dyDescent="0.2">
      <c r="M16" s="14">
        <f t="shared" si="0"/>
        <v>1995</v>
      </c>
      <c r="N16" s="132">
        <f>Total_Industrial!V56</f>
        <v>1.2604664505134175</v>
      </c>
      <c r="O16" s="132">
        <f>Total_Industrial!AB56</f>
        <v>1.1865639676661808</v>
      </c>
      <c r="P16" s="132">
        <f>Total_Industrial!AD56</f>
        <v>0.96857159799116233</v>
      </c>
      <c r="Q16" s="132">
        <f>Total_Industrial!Z56</f>
        <v>0.97191514199864104</v>
      </c>
      <c r="T16" s="426">
        <f t="shared" si="1"/>
        <v>1980</v>
      </c>
      <c r="U16" s="132">
        <f>Total_Industrial!V379</f>
        <v>0.84910620151200267</v>
      </c>
      <c r="V16" s="132">
        <f>Total_Industrial!AB379</f>
        <v>1.1103009096449525</v>
      </c>
      <c r="W16" s="132">
        <f>Total_Industrial!AD379</f>
        <v>1.1829546326349827</v>
      </c>
      <c r="X16" s="132">
        <f>Industrial_Total_LMDI_UtilAdj!AG46</f>
        <v>1.1050175303613601</v>
      </c>
    </row>
    <row r="17" spans="13:27" x14ac:dyDescent="0.2">
      <c r="M17" s="14">
        <f t="shared" si="0"/>
        <v>1996</v>
      </c>
      <c r="N17" s="132">
        <f>Total_Industrial!V57</f>
        <v>1.3126249866699546</v>
      </c>
      <c r="O17" s="132">
        <f>Total_Industrial!AB57</f>
        <v>1.202566886272999</v>
      </c>
      <c r="P17" s="132">
        <f>Total_Industrial!AD57</f>
        <v>0.94901786140595845</v>
      </c>
      <c r="Q17" s="132">
        <f>Total_Industrial!Z57</f>
        <v>0.96537185859364327</v>
      </c>
      <c r="T17" s="426">
        <f t="shared" si="1"/>
        <v>1981</v>
      </c>
      <c r="U17" s="132">
        <f>Total_Industrial!V380</f>
        <v>0.85712319397422365</v>
      </c>
      <c r="V17" s="132">
        <f>Total_Industrial!AB380</f>
        <v>1.0841430987085252</v>
      </c>
      <c r="W17" s="132">
        <f>Total_Industrial!AD380</f>
        <v>1.1699278060222214</v>
      </c>
      <c r="X17" s="132">
        <f>Industrial_Total_LMDI_UtilAdj!AG47</f>
        <v>1.0810807476871853</v>
      </c>
    </row>
    <row r="18" spans="13:27" x14ac:dyDescent="0.2">
      <c r="M18" s="14">
        <f t="shared" si="0"/>
        <v>1997</v>
      </c>
      <c r="N18" s="132">
        <f>Total_Industrial!V58</f>
        <v>1.3852509791954986</v>
      </c>
      <c r="O18" s="132">
        <f>Total_Industrial!AB58</f>
        <v>1.2022618700614423</v>
      </c>
      <c r="P18" s="132">
        <f>Total_Industrial!AD58</f>
        <v>0.94168967931876602</v>
      </c>
      <c r="Q18" s="132">
        <f>Total_Industrial!Z58</f>
        <v>0.921644435653312</v>
      </c>
      <c r="T18" s="426">
        <f t="shared" si="1"/>
        <v>1982</v>
      </c>
      <c r="U18" s="132">
        <f>Total_Industrial!V381</f>
        <v>0.82135906419655258</v>
      </c>
      <c r="V18" s="132">
        <f>Total_Industrial!AB381</f>
        <v>0.97566440583651703</v>
      </c>
      <c r="W18" s="132">
        <f>Total_Industrial!AD381</f>
        <v>1.1185042256000666</v>
      </c>
      <c r="X18" s="132">
        <f>Industrial_Total_LMDI_UtilAdj!AG48</f>
        <v>1.0622293065794233</v>
      </c>
    </row>
    <row r="19" spans="13:27" x14ac:dyDescent="0.2">
      <c r="M19" s="14">
        <f t="shared" si="0"/>
        <v>1998</v>
      </c>
      <c r="N19" s="132">
        <f>Total_Industrial!V59</f>
        <v>1.4363980055286836</v>
      </c>
      <c r="O19" s="132">
        <f>Total_Industrial!AB59</f>
        <v>1.2249323786866961</v>
      </c>
      <c r="P19" s="132">
        <f>Total_Industrial!AD59</f>
        <v>0.92586336290893412</v>
      </c>
      <c r="Q19" s="132">
        <f>Total_Industrial!Z59</f>
        <v>0.92106696319702841</v>
      </c>
      <c r="T19" s="426">
        <f t="shared" si="1"/>
        <v>1983</v>
      </c>
      <c r="U19" s="132">
        <f>Total_Industrial!V382</f>
        <v>0.85156676821048383</v>
      </c>
      <c r="V19" s="132">
        <f>Total_Industrial!AB382</f>
        <v>1.0152605350505892</v>
      </c>
      <c r="W19" s="132">
        <f>Total_Industrial!AD382</f>
        <v>1.1069625845276123</v>
      </c>
      <c r="X19" s="132">
        <f>Industrial_Total_LMDI_UtilAdj!AG49</f>
        <v>1.0768411920385523</v>
      </c>
    </row>
    <row r="20" spans="13:27" x14ac:dyDescent="0.2">
      <c r="M20" s="14">
        <f t="shared" si="0"/>
        <v>1999</v>
      </c>
      <c r="N20" s="132">
        <f>Total_Industrial!V60</f>
        <v>1.4997462993836739</v>
      </c>
      <c r="O20" s="132">
        <f>Total_Industrial!AB60</f>
        <v>1.2441929723513694</v>
      </c>
      <c r="P20" s="132">
        <f>Total_Industrial!AD60</f>
        <v>0.89901318579857459</v>
      </c>
      <c r="Q20" s="132">
        <f>Total_Industrial!Z60</f>
        <v>0.92279405262811587</v>
      </c>
      <c r="T20" s="426">
        <f t="shared" si="1"/>
        <v>1984</v>
      </c>
      <c r="U20" s="132">
        <f>Total_Industrial!V383</f>
        <v>0.94341653975870365</v>
      </c>
      <c r="V20" s="132">
        <f>Total_Industrial!AB383</f>
        <v>1.0585990705503909</v>
      </c>
      <c r="W20" s="132">
        <f>Total_Industrial!AD383</f>
        <v>1.0649143134695951</v>
      </c>
      <c r="X20" s="132">
        <f>Industrial_Total_LMDI_UtilAdj!AG50</f>
        <v>1.0536813487713117</v>
      </c>
    </row>
    <row r="21" spans="13:27" x14ac:dyDescent="0.2">
      <c r="M21" s="14">
        <f t="shared" si="0"/>
        <v>2000</v>
      </c>
      <c r="N21" s="132">
        <f>Total_Industrial!V61</f>
        <v>1.5811685333433656</v>
      </c>
      <c r="O21" s="132">
        <f>Total_Industrial!AB61</f>
        <v>1.2562848616486058</v>
      </c>
      <c r="P21" s="132">
        <f>Total_Industrial!AD61</f>
        <v>0.85241534341685843</v>
      </c>
      <c r="Q21" s="132">
        <f>Total_Industrial!Z61</f>
        <v>0.9320940084166992</v>
      </c>
      <c r="T21" s="426">
        <f t="shared" si="1"/>
        <v>1985</v>
      </c>
      <c r="U21" s="132">
        <f>Total_Industrial!V384</f>
        <v>1</v>
      </c>
      <c r="V21" s="132">
        <f>Total_Industrial!AB384</f>
        <v>1</v>
      </c>
      <c r="W21" s="132">
        <f>Total_Industrial!AD384</f>
        <v>1</v>
      </c>
      <c r="X21" s="132">
        <f>Industrial_Total_LMDI_UtilAdj!AG51</f>
        <v>1</v>
      </c>
      <c r="Z21">
        <f>X22/X6</f>
        <v>0.77468602968256117</v>
      </c>
      <c r="AA21">
        <f>U21/U6</f>
        <v>1.3087755547982727</v>
      </c>
    </row>
    <row r="22" spans="13:27" x14ac:dyDescent="0.2">
      <c r="M22" s="14">
        <f t="shared" si="0"/>
        <v>2001</v>
      </c>
      <c r="N22" s="132">
        <f>Total_Industrial!V62</f>
        <v>1.5452782698367198</v>
      </c>
      <c r="O22" s="132">
        <f>Total_Industrial!AB62</f>
        <v>1.2181138228605553</v>
      </c>
      <c r="P22" s="132">
        <f>Total_Industrial!AD62</f>
        <v>0.84307902040918459</v>
      </c>
      <c r="Q22" s="132">
        <f>Total_Industrial!Z62</f>
        <v>0.93500508594105169</v>
      </c>
      <c r="T22" s="426">
        <f t="shared" si="1"/>
        <v>1986</v>
      </c>
      <c r="U22" s="132">
        <f>Total_Industrial!V385</f>
        <v>1.0326847916546611</v>
      </c>
      <c r="V22" s="132">
        <f>Total_Industrial!AB385</f>
        <v>1.0104559070450576</v>
      </c>
      <c r="W22" s="132">
        <f>Total_Industrial!AD385</f>
        <v>0.9699742031988724</v>
      </c>
      <c r="X22" s="132">
        <f>Industrial_Total_LMDI_UtilAdj!AG52</f>
        <v>1.0087933324068423</v>
      </c>
    </row>
    <row r="23" spans="13:27" x14ac:dyDescent="0.2">
      <c r="M23" s="14">
        <f t="shared" si="0"/>
        <v>2002</v>
      </c>
      <c r="N23" s="132">
        <f>Total_Industrial!V63</f>
        <v>1.5441029246177997</v>
      </c>
      <c r="O23" s="132">
        <f>Total_Industrial!AB63</f>
        <v>1.1608278120104671</v>
      </c>
      <c r="P23" s="132">
        <f>Total_Industrial!AD63</f>
        <v>0.8519769605401013</v>
      </c>
      <c r="Q23" s="132">
        <f>Total_Industrial!Z63</f>
        <v>0.88239880394590275</v>
      </c>
      <c r="T23" s="426">
        <f t="shared" si="1"/>
        <v>1987</v>
      </c>
      <c r="U23" s="132">
        <f>Total_Industrial!V386</f>
        <v>1.0806422470141883</v>
      </c>
      <c r="V23" s="132">
        <f>Total_Industrial!AB386</f>
        <v>1.0404503213245544</v>
      </c>
      <c r="W23" s="132">
        <f>Total_Industrial!AD386</f>
        <v>0.98682422516689428</v>
      </c>
      <c r="X23" s="132">
        <f>Industrial_Total_LMDI_UtilAdj!AG53</f>
        <v>0.97558220391424733</v>
      </c>
    </row>
    <row r="24" spans="13:27" x14ac:dyDescent="0.2">
      <c r="M24" s="14">
        <f t="shared" si="0"/>
        <v>2003</v>
      </c>
      <c r="N24" s="132">
        <f>Total_Industrial!V64</f>
        <v>1.5944396869122839</v>
      </c>
      <c r="O24" s="132">
        <f>Total_Industrial!AB64</f>
        <v>1.1408356059446549</v>
      </c>
      <c r="P24" s="132">
        <f>Total_Industrial!AD64</f>
        <v>0.81505699273063892</v>
      </c>
      <c r="Q24" s="132">
        <f>Total_Industrial!Z64</f>
        <v>0.87786659845997717</v>
      </c>
      <c r="T24" s="426">
        <f t="shared" si="1"/>
        <v>1988</v>
      </c>
      <c r="U24" s="132">
        <f>Total_Industrial!V387</f>
        <v>1.1265223422049295</v>
      </c>
      <c r="V24" s="132">
        <f>Total_Industrial!AB387</f>
        <v>1.1056596869639617</v>
      </c>
      <c r="W24" s="132">
        <f>Total_Industrial!AD387</f>
        <v>0.98730764761095713</v>
      </c>
      <c r="X24" s="132">
        <f>Industrial_Total_LMDI_UtilAdj!AG54</f>
        <v>0.9941415227801893</v>
      </c>
    </row>
    <row r="25" spans="13:27" x14ac:dyDescent="0.2">
      <c r="M25" s="14">
        <f t="shared" si="0"/>
        <v>2004</v>
      </c>
      <c r="N25" s="132">
        <f>Total_Industrial!V65</f>
        <v>1.6850986913786632</v>
      </c>
      <c r="O25" s="132">
        <f>Total_Industrial!AB65</f>
        <v>1.1692288105316584</v>
      </c>
      <c r="P25" s="132">
        <f>Total_Industrial!AD65</f>
        <v>0.8023585175840936</v>
      </c>
      <c r="Q25" s="132">
        <f>Total_Industrial!Z65</f>
        <v>0.86478319104840062</v>
      </c>
      <c r="T25" s="426">
        <f t="shared" si="1"/>
        <v>1989</v>
      </c>
      <c r="U25" s="132">
        <f>Total_Industrial!V388</f>
        <v>1.1378277320286494</v>
      </c>
      <c r="V25" s="132">
        <f>Total_Industrial!AB388</f>
        <v>1.1116293053325741</v>
      </c>
      <c r="W25" s="132">
        <f>Total_Industrial!AD388</f>
        <v>0.98630167776306643</v>
      </c>
      <c r="X25" s="132">
        <f>Industrial_Total_LMDI_UtilAdj!AG55</f>
        <v>0.99056325834808512</v>
      </c>
    </row>
    <row r="26" spans="13:27" x14ac:dyDescent="0.2">
      <c r="M26" s="14">
        <f t="shared" si="0"/>
        <v>2005</v>
      </c>
      <c r="N26" s="132">
        <f>Total_Industrial!V66</f>
        <v>1.7242451466525199</v>
      </c>
      <c r="O26" s="132">
        <f>Total_Industrial!AB66</f>
        <v>1.1704146254991512</v>
      </c>
      <c r="P26" s="132">
        <f>Total_Industrial!AD66</f>
        <v>0.80540317643407389</v>
      </c>
      <c r="Q26" s="132">
        <f>Total_Industrial!Z66</f>
        <v>0.84280878165313866</v>
      </c>
      <c r="T26" s="426">
        <f t="shared" si="1"/>
        <v>1990</v>
      </c>
      <c r="U26" s="132">
        <f>Total_Industrial!V389</f>
        <v>1.1363234659531918</v>
      </c>
      <c r="V26" s="132">
        <f>Total_Industrial!AB389</f>
        <v>1.1200446750626627</v>
      </c>
      <c r="W26" s="132">
        <f>Total_Industrial!AD389</f>
        <v>0.98836096467526791</v>
      </c>
      <c r="X26" s="132">
        <f>Industrial_Total_LMDI_UtilAdj!AG56</f>
        <v>0.99733608469140533</v>
      </c>
    </row>
    <row r="27" spans="13:27" x14ac:dyDescent="0.2">
      <c r="M27" s="14">
        <f t="shared" si="0"/>
        <v>2006</v>
      </c>
      <c r="N27" s="132">
        <f>Total_Industrial!V67</f>
        <v>1.7987554964252113</v>
      </c>
      <c r="O27" s="132">
        <f>Total_Industrial!AB67</f>
        <v>1.1654999057569833</v>
      </c>
      <c r="P27" s="132">
        <f>Total_Industrial!AD67</f>
        <v>0.77639589821465638</v>
      </c>
      <c r="Q27" s="132">
        <f>Total_Industrial!Z67</f>
        <v>0.83456207677354843</v>
      </c>
      <c r="T27" s="426">
        <f t="shared" si="1"/>
        <v>1991</v>
      </c>
      <c r="U27" s="132">
        <f>Total_Industrial!V390</f>
        <v>1.1099379889298888</v>
      </c>
      <c r="V27" s="132">
        <f>Total_Industrial!AB390</f>
        <v>1.0912466506203087</v>
      </c>
      <c r="W27" s="132">
        <f>Total_Industrial!AD390</f>
        <v>0.99559885889946786</v>
      </c>
      <c r="X27" s="132">
        <f>Industrial_Total_LMDI_UtilAdj!AG57</f>
        <v>0.98756408242443106</v>
      </c>
    </row>
    <row r="28" spans="13:27" x14ac:dyDescent="0.2">
      <c r="M28" s="14">
        <f t="shared" si="0"/>
        <v>2007</v>
      </c>
      <c r="N28" s="132">
        <f>Total_Industrial!V68</f>
        <v>1.8250355190537262</v>
      </c>
      <c r="O28" s="132">
        <f>Total_Industrial!AB68</f>
        <v>1.1696099352041351</v>
      </c>
      <c r="P28" s="132">
        <f>Total_Industrial!AD68</f>
        <v>0.77871022035415183</v>
      </c>
      <c r="Q28" s="132">
        <f>Total_Industrial!Z68</f>
        <v>0.82299229382587125</v>
      </c>
      <c r="T28" s="426">
        <f t="shared" si="1"/>
        <v>1992</v>
      </c>
      <c r="U28" s="132">
        <f>Total_Industrial!V391</f>
        <v>1.1457331735561269</v>
      </c>
      <c r="V28" s="132">
        <f>Total_Industrial!AB391</f>
        <v>1.1100377958499337</v>
      </c>
      <c r="W28" s="132">
        <f>Total_Industrial!AD391</f>
        <v>0.98244444712257339</v>
      </c>
      <c r="X28" s="132">
        <f>Industrial_Total_LMDI_UtilAdj!AG58</f>
        <v>0.98625810135464032</v>
      </c>
    </row>
    <row r="29" spans="13:27" x14ac:dyDescent="0.2">
      <c r="M29" s="14">
        <f t="shared" si="0"/>
        <v>2008</v>
      </c>
      <c r="N29" s="132">
        <f>Total_Industrial!V69</f>
        <v>1.7578795303199861</v>
      </c>
      <c r="O29" s="132">
        <f>Total_Industrial!AB69</f>
        <v>1.1268251562136022</v>
      </c>
      <c r="P29" s="132">
        <f>Total_Industrial!AD69</f>
        <v>0.76566378841339144</v>
      </c>
      <c r="Q29" s="132">
        <f>Total_Industrial!Z69</f>
        <v>0.83720398008667307</v>
      </c>
      <c r="T29" s="426">
        <f t="shared" si="1"/>
        <v>1993</v>
      </c>
      <c r="U29" s="132">
        <f>Total_Industrial!V392</f>
        <v>1.1659996055398771</v>
      </c>
      <c r="V29" s="132">
        <f>Total_Industrial!AB392</f>
        <v>1.1369736140519711</v>
      </c>
      <c r="W29" s="132">
        <f>Total_Industrial!AD392</f>
        <v>0.98446577237415767</v>
      </c>
      <c r="X29" s="132">
        <f>Industrial_Total_LMDI_UtilAdj!AG59</f>
        <v>0.99061599442891812</v>
      </c>
    </row>
    <row r="30" spans="13:27" x14ac:dyDescent="0.2">
      <c r="M30" s="14">
        <f t="shared" si="0"/>
        <v>2009</v>
      </c>
      <c r="N30" s="132">
        <f>Total_Industrial!V70</f>
        <v>1.6360883676055964</v>
      </c>
      <c r="O30" s="132">
        <f>Total_Industrial!AB70</f>
        <v>1.0119232468052435</v>
      </c>
      <c r="P30" s="132">
        <f>Total_Industrial!AD70</f>
        <v>0.73179178821102098</v>
      </c>
      <c r="Q30" s="132">
        <f>Total_Industrial!Z70</f>
        <v>0.8451919680517489</v>
      </c>
      <c r="T30" s="426">
        <f t="shared" si="1"/>
        <v>1994</v>
      </c>
      <c r="U30" s="132">
        <f>Total_Industrial!V393</f>
        <v>1.2485935946349684</v>
      </c>
      <c r="V30" s="132">
        <f>Total_Industrial!AB393</f>
        <v>1.1663446558804249</v>
      </c>
      <c r="W30" s="132">
        <f>Total_Industrial!AD393</f>
        <v>0.96283506350347681</v>
      </c>
      <c r="X30" s="132">
        <f>Industrial_Total_LMDI_UtilAdj!AG60</f>
        <v>0.97033056019188502</v>
      </c>
    </row>
    <row r="31" spans="13:27" x14ac:dyDescent="0.2">
      <c r="M31" s="14">
        <f t="shared" si="0"/>
        <v>2010</v>
      </c>
      <c r="N31" s="132">
        <f>Total_Industrial!V71</f>
        <v>1.6481576338921471</v>
      </c>
      <c r="O31" s="132">
        <f>Total_Industrial!AB71</f>
        <v>1.0465024783842789</v>
      </c>
      <c r="P31" s="132">
        <f>Total_Industrial!AD71</f>
        <v>0.75775936229543406</v>
      </c>
      <c r="Q31" s="132">
        <f>Total_Industrial!Z71</f>
        <v>0.83793894442343442</v>
      </c>
      <c r="T31" s="426">
        <f t="shared" si="1"/>
        <v>1995</v>
      </c>
      <c r="U31" s="132">
        <f>Total_Industrial!V394</f>
        <v>1.2604664505134175</v>
      </c>
      <c r="V31" s="132">
        <f>Total_Industrial!AB394</f>
        <v>1.1903736108195118</v>
      </c>
      <c r="W31" s="132">
        <f>Total_Industrial!AD394</f>
        <v>0.96874522918335071</v>
      </c>
      <c r="X31" s="132">
        <f>Industrial_Total_LMDI_UtilAdj!AG61</f>
        <v>0.97505190559711918</v>
      </c>
    </row>
    <row r="32" spans="13:27" x14ac:dyDescent="0.2">
      <c r="M32" s="14">
        <f t="shared" si="0"/>
        <v>2011</v>
      </c>
      <c r="N32" s="132">
        <f>Total_Industrial!V72</f>
        <v>1.6505063883188644</v>
      </c>
      <c r="O32" s="132">
        <f>Total_Industrial!AB72</f>
        <v>1.0619028586355728</v>
      </c>
      <c r="P32" s="132">
        <f>Total_Industrial!AD72</f>
        <v>0.77069348696917339</v>
      </c>
      <c r="Q32" s="132">
        <f>Total_Industrial!Z72</f>
        <v>0.83481106031429153</v>
      </c>
      <c r="T32" s="426">
        <f t="shared" si="1"/>
        <v>1996</v>
      </c>
      <c r="U32" s="132">
        <f>Total_Industrial!V395</f>
        <v>1.3126249866699546</v>
      </c>
      <c r="V32" s="132">
        <f>Total_Industrial!AB395</f>
        <v>1.2060457481730906</v>
      </c>
      <c r="W32" s="132">
        <f>Total_Industrial!AD395</f>
        <v>0.94920287720176744</v>
      </c>
      <c r="X32" s="132">
        <f>Industrial_Total_LMDI_UtilAdj!AG62</f>
        <v>0.96814866829584612</v>
      </c>
    </row>
    <row r="33" spans="1:35" x14ac:dyDescent="0.2">
      <c r="M33" s="14">
        <f t="shared" si="0"/>
        <v>2012</v>
      </c>
      <c r="N33" s="132">
        <f>Total_Industrial!V73</f>
        <v>1.6697335960164335</v>
      </c>
      <c r="O33" s="132">
        <f>Total_Industrial!AB73</f>
        <v>1.0244365586417434</v>
      </c>
      <c r="P33" s="132">
        <f>Total_Industrial!AD73</f>
        <v>0.7743375481494772</v>
      </c>
      <c r="Q33" s="132">
        <f>Total_Industrial!Z73</f>
        <v>0.79233684213579714</v>
      </c>
      <c r="T33" s="426">
        <f t="shared" si="1"/>
        <v>1997</v>
      </c>
      <c r="U33" s="132">
        <f>Total_Industrial!V396</f>
        <v>1.3852509791954986</v>
      </c>
      <c r="V33" s="132">
        <f>Total_Industrial!AB396</f>
        <v>1.2069902782405562</v>
      </c>
      <c r="W33" s="132">
        <f>Total_Industrial!AD396</f>
        <v>0.94189077322660986</v>
      </c>
      <c r="X33" s="132">
        <f>Industrial_Total_LMDI_UtilAdj!AG63</f>
        <v>0.92528072208113576</v>
      </c>
    </row>
    <row r="34" spans="1:35" x14ac:dyDescent="0.2">
      <c r="M34" s="14">
        <f t="shared" si="0"/>
        <v>2013</v>
      </c>
      <c r="N34" s="132">
        <f>Total_Industrial!V74</f>
        <v>1.7343116338584044</v>
      </c>
      <c r="O34" s="132">
        <f>Total_Industrial!AB74</f>
        <v>1.0722689385787854</v>
      </c>
      <c r="P34" s="132">
        <f>Total_Industrial!AD74</f>
        <v>0.76793048707204448</v>
      </c>
      <c r="Q34" s="132">
        <f>Total_Industrial!Z74</f>
        <v>0.80511324369489112</v>
      </c>
      <c r="T34" s="426">
        <f t="shared" si="1"/>
        <v>1998</v>
      </c>
      <c r="U34" s="132">
        <f>Total_Industrial!V397</f>
        <v>1.4363980055286836</v>
      </c>
      <c r="V34" s="132">
        <f>Total_Industrial!AB397</f>
        <v>1.2293746693832366</v>
      </c>
      <c r="W34" s="132">
        <f>Total_Industrial!AD397</f>
        <v>0.92609116569249672</v>
      </c>
      <c r="X34" s="132">
        <f>Industrial_Total_LMDI_UtilAdj!AG64</f>
        <v>0.92447078488793411</v>
      </c>
    </row>
    <row r="35" spans="1:35" x14ac:dyDescent="0.2">
      <c r="M35" s="14">
        <f t="shared" si="0"/>
        <v>2014</v>
      </c>
      <c r="N35" s="132">
        <f>Total_Industrial!V75</f>
        <v>1.7826044141466479</v>
      </c>
      <c r="O35" s="132">
        <f>Total_Industrial!AB75</f>
        <v>1.114249622388203</v>
      </c>
      <c r="P35" s="132">
        <f>Total_Industrial!AD75</f>
        <v>0.75201773495764768</v>
      </c>
      <c r="Q35" s="132">
        <f>Total_Industrial!Z75</f>
        <v>0.83119278469854552</v>
      </c>
      <c r="T35" s="426">
        <f t="shared" si="1"/>
        <v>1999</v>
      </c>
      <c r="U35" s="132">
        <f>Total_Industrial!V398</f>
        <v>1.4997462993836739</v>
      </c>
      <c r="V35" s="132">
        <f>Total_Industrial!AB398</f>
        <v>1.2458119525059685</v>
      </c>
      <c r="W35" s="132">
        <f>Total_Industrial!AD398</f>
        <v>0.89923946721315107</v>
      </c>
      <c r="X35" s="132">
        <f>Industrial_Total_LMDI_UtilAdj!AG65</f>
        <v>0.92407153261612929</v>
      </c>
    </row>
    <row r="36" spans="1:35" x14ac:dyDescent="0.2">
      <c r="M36" s="14">
        <f t="shared" si="0"/>
        <v>2015</v>
      </c>
      <c r="N36" s="132">
        <f>Total_Industrial!V76</f>
        <v>1.8322451042507604</v>
      </c>
      <c r="O36" s="132">
        <f>Total_Industrial!AB76</f>
        <v>1.1076786850510347</v>
      </c>
      <c r="P36" s="132">
        <f>Total_Industrial!AD76</f>
        <v>0.7279959120938525</v>
      </c>
      <c r="Q36" s="132">
        <f>Total_Industrial!Z76</f>
        <v>0.8304312377127131</v>
      </c>
      <c r="T36" s="426">
        <f t="shared" si="1"/>
        <v>2000</v>
      </c>
      <c r="U36" s="132">
        <f>Total_Industrial!V399</f>
        <v>1.5811685333433656</v>
      </c>
      <c r="V36" s="132">
        <f>Total_Industrial!AB399</f>
        <v>1.2597219460713507</v>
      </c>
      <c r="W36" s="132">
        <f>Total_Industrial!AD399</f>
        <v>0.85264173725099046</v>
      </c>
      <c r="X36" s="132">
        <f>Industrial_Total_LMDI_UtilAdj!AG66</f>
        <v>0.93467614137379762</v>
      </c>
    </row>
    <row r="37" spans="1:35" x14ac:dyDescent="0.2">
      <c r="M37" s="14">
        <f t="shared" si="0"/>
        <v>2016</v>
      </c>
      <c r="N37" s="132">
        <f>Total_Industrial!V77</f>
        <v>1.8378282442154033</v>
      </c>
      <c r="O37" s="132">
        <f>Total_Industrial!AB77</f>
        <v>1.1104019880868796</v>
      </c>
      <c r="P37" s="132">
        <f>Total_Industrial!AD77</f>
        <v>0.72433677840925803</v>
      </c>
      <c r="Q37" s="132">
        <f>Total_Industrial!Z77</f>
        <v>0.83413663608647426</v>
      </c>
      <c r="T37" s="426">
        <f>T36+1</f>
        <v>2001</v>
      </c>
      <c r="U37" s="132">
        <f>Total_Industrial!V400</f>
        <v>1.5452782698367198</v>
      </c>
      <c r="V37" s="132">
        <f>Total_Industrial!AB400</f>
        <v>1.2285875251813081</v>
      </c>
      <c r="W37" s="132">
        <f>Total_Industrial!AD400</f>
        <v>0.84326151291167495</v>
      </c>
      <c r="X37" s="132">
        <f>Industrial_Total_LMDI_UtilAdj!AG67</f>
        <v>0.94303143788967736</v>
      </c>
    </row>
    <row r="38" spans="1:35" x14ac:dyDescent="0.2">
      <c r="M38" s="14">
        <f t="shared" si="0"/>
        <v>2017</v>
      </c>
      <c r="N38" s="132">
        <f>Total_Industrial!V78</f>
        <v>1.8867149353806643</v>
      </c>
      <c r="O38" s="132">
        <f>Total_Industrial!AB78</f>
        <v>1.1015842577867396</v>
      </c>
      <c r="P38" s="132">
        <f>Total_Industrial!AD78</f>
        <v>0.71066695144796155</v>
      </c>
      <c r="Q38" s="132">
        <f>Total_Industrial!Z78</f>
        <v>0.82157606431685382</v>
      </c>
      <c r="T38" s="426">
        <f t="shared" si="1"/>
        <v>2002</v>
      </c>
      <c r="U38" s="132">
        <f>Total_Industrial!V401</f>
        <v>1.5441029246177997</v>
      </c>
      <c r="V38" s="132">
        <f>Total_Industrial!AB401</f>
        <v>1.1706705774990547</v>
      </c>
      <c r="W38" s="132">
        <f>Total_Industrial!AD401</f>
        <v>0.85209968251523804</v>
      </c>
      <c r="X38" s="132">
        <f>Industrial_Total_LMDI_UtilAdj!AG68</f>
        <v>0.88976238017527265</v>
      </c>
    </row>
    <row r="39" spans="1:35" s="293" customFormat="1" x14ac:dyDescent="0.2">
      <c r="T39" s="426">
        <f t="shared" si="1"/>
        <v>2003</v>
      </c>
      <c r="U39" s="132">
        <f>Total_Industrial!V402</f>
        <v>1.5944396869122839</v>
      </c>
      <c r="V39" s="132">
        <f>Total_Industrial!AB402</f>
        <v>1.1545199231950085</v>
      </c>
      <c r="W39" s="132">
        <f>Total_Industrial!AD402</f>
        <v>0.81522107553586709</v>
      </c>
      <c r="X39" s="132">
        <f>Industrial_Total_LMDI_UtilAdj!AG69</f>
        <v>0.88801411539087916</v>
      </c>
    </row>
    <row r="40" spans="1:35" s="293" customFormat="1" x14ac:dyDescent="0.2">
      <c r="T40" s="426">
        <f t="shared" si="1"/>
        <v>2004</v>
      </c>
      <c r="U40" s="132">
        <f>Total_Industrial!V403</f>
        <v>1.6850986913786632</v>
      </c>
      <c r="V40" s="132">
        <f>Total_Industrial!AB403</f>
        <v>1.1826647657657319</v>
      </c>
      <c r="W40" s="132">
        <f>Total_Industrial!AD403</f>
        <v>0.80246149011778145</v>
      </c>
      <c r="X40" s="132">
        <f>Industrial_Total_LMDI_UtilAdj!AG70</f>
        <v>0.87393997515985922</v>
      </c>
    </row>
    <row r="41" spans="1:35" s="293" customFormat="1" x14ac:dyDescent="0.2">
      <c r="T41" s="426">
        <f t="shared" si="1"/>
        <v>2005</v>
      </c>
      <c r="U41" s="132">
        <f>Total_Industrial!V404</f>
        <v>1.7242451466525199</v>
      </c>
      <c r="V41" s="132">
        <f>Total_Industrial!AB404</f>
        <v>1.1883782828584049</v>
      </c>
      <c r="W41" s="132">
        <f>Total_Industrial!AD404</f>
        <v>0.80550795762764826</v>
      </c>
      <c r="X41" s="132">
        <f>Industrial_Total_LMDI_UtilAdj!AG71</f>
        <v>0.85465392607668722</v>
      </c>
    </row>
    <row r="42" spans="1:35" s="293" customFormat="1" x14ac:dyDescent="0.2">
      <c r="T42" s="426">
        <f t="shared" si="1"/>
        <v>2006</v>
      </c>
      <c r="U42" s="132">
        <f>Total_Industrial!V405</f>
        <v>1.7987554964252113</v>
      </c>
      <c r="V42" s="132">
        <f>Total_Industrial!AB405</f>
        <v>1.1873372842282752</v>
      </c>
      <c r="W42" s="132">
        <f>Total_Industrial!AD405</f>
        <v>0.77653818753259318</v>
      </c>
      <c r="X42" s="132">
        <f>Industrial_Total_LMDI_UtilAdj!AG72</f>
        <v>0.84916328250962314</v>
      </c>
    </row>
    <row r="43" spans="1:35" s="293" customFormat="1" x14ac:dyDescent="0.2">
      <c r="T43" s="426">
        <f t="shared" si="1"/>
        <v>2007</v>
      </c>
      <c r="U43" s="132">
        <f>Total_Industrial!V406</f>
        <v>1.8250355190537262</v>
      </c>
      <c r="V43" s="132">
        <f>Total_Industrial!AB406</f>
        <v>1.1921952742857598</v>
      </c>
      <c r="W43" s="132">
        <f>Total_Industrial!AD406</f>
        <v>0.77881145296025489</v>
      </c>
      <c r="X43" s="132">
        <f>Industrial_Total_LMDI_UtilAdj!AG73</f>
        <v>0.83795216522606775</v>
      </c>
    </row>
    <row r="44" spans="1:35" s="293" customFormat="1" x14ac:dyDescent="0.2">
      <c r="T44" s="426">
        <f t="shared" si="1"/>
        <v>2008</v>
      </c>
      <c r="U44" s="132">
        <f>Total_Industrial!V407</f>
        <v>1.7578795303199861</v>
      </c>
      <c r="V44" s="132">
        <f>Total_Industrial!AB407</f>
        <v>1.1499730896334215</v>
      </c>
      <c r="W44" s="132">
        <f>Total_Industrial!AD407</f>
        <v>0.76577434226093022</v>
      </c>
      <c r="X44" s="132">
        <f>Industrial_Total_LMDI_UtilAdj!AG74</f>
        <v>0.85310603567983467</v>
      </c>
    </row>
    <row r="45" spans="1:35" s="293" customFormat="1" x14ac:dyDescent="0.2">
      <c r="T45" s="426">
        <f t="shared" si="1"/>
        <v>2009</v>
      </c>
      <c r="U45" s="132">
        <f>Total_Industrial!V408</f>
        <v>1.6360883676055964</v>
      </c>
      <c r="V45" s="132">
        <f>Total_Industrial!AB408</f>
        <v>1.0365940483215244</v>
      </c>
      <c r="W45" s="132">
        <f>Total_Industrial!AD408</f>
        <v>0.731536968316571</v>
      </c>
      <c r="X45" s="132">
        <f>Industrial_Total_LMDI_UtilAdj!AG75</f>
        <v>0.86543331530803591</v>
      </c>
    </row>
    <row r="46" spans="1:35" s="566" customFormat="1" x14ac:dyDescent="0.2">
      <c r="T46" s="426">
        <f>T45+1</f>
        <v>2010</v>
      </c>
      <c r="U46" s="132">
        <f>Total_Industrial!V409</f>
        <v>1.6481576338921471</v>
      </c>
      <c r="V46" s="132">
        <f>Total_Industrial!AB409</f>
        <v>1.0735503423488992</v>
      </c>
      <c r="W46" s="132">
        <f>Total_Industrial!AD409</f>
        <v>0.75772083370654053</v>
      </c>
      <c r="X46" s="132">
        <f>Industrial_Total_LMDI_UtilAdj!AG76</f>
        <v>0.85912853753387042</v>
      </c>
      <c r="Y46" s="293"/>
      <c r="Z46" s="293"/>
      <c r="AA46" s="293"/>
      <c r="AB46" s="293"/>
      <c r="AC46" s="293"/>
      <c r="AD46" s="293"/>
      <c r="AE46" s="293"/>
      <c r="AF46" s="293"/>
      <c r="AG46" s="293"/>
      <c r="AH46" s="293"/>
      <c r="AI46" s="293"/>
    </row>
    <row r="47" spans="1:35" s="293" customFormat="1" x14ac:dyDescent="0.2">
      <c r="A47" s="568" t="s">
        <v>1466</v>
      </c>
      <c r="T47" s="566">
        <f>T46+1</f>
        <v>2011</v>
      </c>
      <c r="U47" s="132">
        <f>Total_Industrial!V410</f>
        <v>1.6505063883188644</v>
      </c>
      <c r="V47" s="132">
        <f>Total_Industrial!AB410</f>
        <v>1.0935554604410571</v>
      </c>
      <c r="W47" s="132">
        <f>Total_Industrial!AD410</f>
        <v>0.77076322700068722</v>
      </c>
      <c r="X47" s="132">
        <f>Industrial_Total_LMDI_UtilAdj!AG77</f>
        <v>0.85845532933016833</v>
      </c>
      <c r="Y47" s="19">
        <f>U47*W47*X47</f>
        <v>1.0920836296183025</v>
      </c>
      <c r="Z47" s="755" t="s">
        <v>1450</v>
      </c>
    </row>
    <row r="48" spans="1:35" s="566" customFormat="1" x14ac:dyDescent="0.2">
      <c r="T48" s="566">
        <f>T47+1</f>
        <v>2012</v>
      </c>
      <c r="U48" s="132">
        <f>Total_Industrial!V411</f>
        <v>1.6697335960164335</v>
      </c>
      <c r="V48" s="132">
        <f>Total_Industrial!AB411</f>
        <v>1.0626184743125227</v>
      </c>
      <c r="W48" s="132">
        <f>Total_Industrial!AD411</f>
        <v>0.77443696817554786</v>
      </c>
      <c r="X48" s="132">
        <f>Industrial_Total_LMDI_UtilAdj!AG78</f>
        <v>0.82016920990094089</v>
      </c>
      <c r="Y48" s="19"/>
      <c r="Z48" s="755"/>
    </row>
    <row r="49" spans="1:40" s="566" customFormat="1" x14ac:dyDescent="0.2">
      <c r="T49" s="566">
        <f>T48+1</f>
        <v>2013</v>
      </c>
      <c r="U49" s="132">
        <f>Total_Industrial!V412</f>
        <v>1.7343116338584044</v>
      </c>
      <c r="V49" s="132">
        <f>Total_Industrial!AB412</f>
        <v>1.1111401262902274</v>
      </c>
      <c r="W49" s="132">
        <f>Total_Industrial!AD412</f>
        <v>0.76801212337754876</v>
      </c>
      <c r="X49" s="132">
        <f>Industrial_Total_LMDI_UtilAdj!AG79</f>
        <v>0.83419216841875199</v>
      </c>
      <c r="Y49" s="19"/>
      <c r="Z49" s="755"/>
    </row>
    <row r="50" spans="1:40" s="566" customFormat="1" x14ac:dyDescent="0.2">
      <c r="T50" s="566">
        <f>T49+1</f>
        <v>2014</v>
      </c>
      <c r="U50" s="132">
        <f>Total_Industrial!V413</f>
        <v>1.7826044141466479</v>
      </c>
      <c r="V50" s="132">
        <f>Total_Industrial!AB413</f>
        <v>1.1557652861032874</v>
      </c>
      <c r="W50" s="132">
        <f>Total_Industrial!AD413</f>
        <v>0.75230540682164082</v>
      </c>
      <c r="X50" s="132">
        <f>Industrial_Total_LMDI_UtilAdj!AG80</f>
        <v>0.86246882389198398</v>
      </c>
      <c r="Y50" s="19"/>
      <c r="Z50" s="755"/>
    </row>
    <row r="51" spans="1:40" s="566" customFormat="1" x14ac:dyDescent="0.2">
      <c r="T51" s="566">
        <f t="shared" ref="T51:T53" si="2">T50+1</f>
        <v>2015</v>
      </c>
      <c r="U51" s="132">
        <f>Total_Industrial!V414</f>
        <v>1.8322451042507604</v>
      </c>
      <c r="V51" s="132">
        <f>Total_Industrial!AB414</f>
        <v>1.1576493962016285</v>
      </c>
      <c r="W51" s="132">
        <f>Total_Industrial!AD414</f>
        <v>0.72828644051806168</v>
      </c>
      <c r="X51" s="132">
        <f>Industrial_Total_LMDI_UtilAdj!AG81</f>
        <v>0.86793688123146706</v>
      </c>
      <c r="Y51" s="19"/>
      <c r="Z51" s="755"/>
    </row>
    <row r="52" spans="1:40" s="566" customFormat="1" x14ac:dyDescent="0.2">
      <c r="T52" s="566">
        <f t="shared" si="2"/>
        <v>2016</v>
      </c>
      <c r="U52" s="132">
        <f>Total_Industrial!V415</f>
        <v>1.8378282442154033</v>
      </c>
      <c r="V52" s="132">
        <f>Total_Industrial!AB415</f>
        <v>1.1615148884304325</v>
      </c>
      <c r="W52" s="132">
        <f>Total_Industrial!AD415</f>
        <v>0.72446004218938986</v>
      </c>
      <c r="X52" s="132">
        <f>Industrial_Total_LMDI_UtilAdj!AG82</f>
        <v>0.87363409396401914</v>
      </c>
      <c r="AJ52" s="293"/>
      <c r="AK52" s="293"/>
      <c r="AL52" s="293"/>
      <c r="AM52" s="293"/>
      <c r="AN52" s="293"/>
    </row>
    <row r="53" spans="1:40" s="566" customFormat="1" x14ac:dyDescent="0.2">
      <c r="T53" s="566">
        <f t="shared" si="2"/>
        <v>2017</v>
      </c>
      <c r="U53" s="132">
        <f>Total_Industrial!V416</f>
        <v>1.8867149353806643</v>
      </c>
      <c r="V53" s="132">
        <f>Total_Industrial!AB416</f>
        <v>1.1535938588959391</v>
      </c>
      <c r="W53" s="132">
        <f>Total_Industrial!AD416</f>
        <v>0.71088549363533526</v>
      </c>
      <c r="X53" s="132">
        <f>Industrial_Total_LMDI_UtilAdj!AG83</f>
        <v>0.86132745778074404</v>
      </c>
    </row>
    <row r="54" spans="1:40" s="566" customFormat="1" x14ac:dyDescent="0.2"/>
    <row r="55" spans="1:40" s="566" customFormat="1" x14ac:dyDescent="0.2"/>
    <row r="56" spans="1:40" s="566" customFormat="1" x14ac:dyDescent="0.2"/>
    <row r="57" spans="1:40" s="566" customFormat="1" x14ac:dyDescent="0.2"/>
    <row r="58" spans="1:40" s="566" customFormat="1" x14ac:dyDescent="0.2"/>
    <row r="59" spans="1:40" s="566" customFormat="1" x14ac:dyDescent="0.2"/>
    <row r="60" spans="1:40" s="566" customFormat="1" x14ac:dyDescent="0.2"/>
    <row r="61" spans="1:40" s="566" customFormat="1" x14ac:dyDescent="0.2"/>
    <row r="62" spans="1:40" s="566" customFormat="1" x14ac:dyDescent="0.2"/>
    <row r="63" spans="1:40" s="566" customFormat="1" x14ac:dyDescent="0.2">
      <c r="A63" s="566" t="b">
        <f>+'Charts (www)'!AA21=U21/U6</f>
        <v>1</v>
      </c>
    </row>
    <row r="64" spans="1:40" s="566" customFormat="1" x14ac:dyDescent="0.2">
      <c r="U64" s="132"/>
      <c r="V64" s="19"/>
      <c r="W64" s="132"/>
      <c r="Y64" s="19"/>
      <c r="Z64" s="755"/>
    </row>
    <row r="65" spans="1:16" s="293" customFormat="1" x14ac:dyDescent="0.2"/>
    <row r="66" spans="1:16" s="293" customFormat="1" ht="51" x14ac:dyDescent="0.2">
      <c r="J66" s="6" t="s">
        <v>505</v>
      </c>
      <c r="K66"/>
      <c r="M66" s="5"/>
      <c r="N66" s="281" t="s">
        <v>578</v>
      </c>
      <c r="O66" s="281" t="s">
        <v>259</v>
      </c>
      <c r="P66" s="281" t="s">
        <v>577</v>
      </c>
    </row>
    <row r="67" spans="1:16" s="293" customFormat="1" x14ac:dyDescent="0.2">
      <c r="A67" s="568" t="s">
        <v>1466</v>
      </c>
      <c r="J67" t="s">
        <v>1451</v>
      </c>
      <c r="K67"/>
      <c r="M67" s="5">
        <v>1970</v>
      </c>
      <c r="N67" s="132">
        <f>Total_Industrial!X31</f>
        <v>0.90281442626672548</v>
      </c>
      <c r="O67" s="132">
        <f>Total_Industrial!AD31</f>
        <v>1.0623727784586319</v>
      </c>
      <c r="P67" s="132">
        <f>Total_Industrial!Y31</f>
        <v>1.1767343847746257</v>
      </c>
    </row>
    <row r="68" spans="1:16" s="293" customFormat="1" x14ac:dyDescent="0.2">
      <c r="J68" t="s">
        <v>504</v>
      </c>
      <c r="K68"/>
      <c r="M68" s="5">
        <v>1971</v>
      </c>
      <c r="N68" s="132">
        <f>Total_Industrial!X32</f>
        <v>0.91456805525257945</v>
      </c>
      <c r="O68" s="132">
        <f>Total_Industrial!AD32</f>
        <v>1.054575686925924</v>
      </c>
      <c r="P68" s="132">
        <f>Total_Industrial!Y32</f>
        <v>1.1530860725664402</v>
      </c>
    </row>
    <row r="69" spans="1:16" s="293" customFormat="1" x14ac:dyDescent="0.2">
      <c r="J69" t="s">
        <v>501</v>
      </c>
      <c r="K69"/>
      <c r="M69" s="5">
        <v>1972</v>
      </c>
      <c r="N69" s="132">
        <f>Total_Industrial!X33</f>
        <v>0.94318729096533493</v>
      </c>
      <c r="O69" s="132">
        <f>Total_Industrial!AD33</f>
        <v>1.0783819180257144</v>
      </c>
      <c r="P69" s="132">
        <f>Total_Industrial!Y33</f>
        <v>1.1433380499879406</v>
      </c>
    </row>
    <row r="70" spans="1:16" s="293" customFormat="1" x14ac:dyDescent="0.2">
      <c r="J70" t="s">
        <v>406</v>
      </c>
      <c r="K70"/>
      <c r="M70" s="5">
        <v>1973</v>
      </c>
      <c r="N70" s="132">
        <f>Total_Industrial!X34</f>
        <v>0.96757327154691264</v>
      </c>
      <c r="O70" s="132">
        <f>Total_Industrial!AD34</f>
        <v>1.1091971268451251</v>
      </c>
      <c r="P70" s="132">
        <f>Total_Industrial!Y34</f>
        <v>1.1463701607546377</v>
      </c>
    </row>
    <row r="71" spans="1:16" s="293" customFormat="1" x14ac:dyDescent="0.2">
      <c r="M71" s="5">
        <v>1974</v>
      </c>
      <c r="N71" s="132">
        <f>Total_Industrial!X35</f>
        <v>0.96561217215437545</v>
      </c>
      <c r="O71" s="132">
        <f>Total_Industrial!AD35</f>
        <v>1.19538163353666</v>
      </c>
      <c r="P71" s="132">
        <f>Total_Industrial!Y35</f>
        <v>1.2379521178462844</v>
      </c>
    </row>
    <row r="72" spans="1:16" x14ac:dyDescent="0.2">
      <c r="M72" s="5">
        <v>1975</v>
      </c>
      <c r="N72" s="132">
        <f>Total_Industrial!X36</f>
        <v>0.94394458293670869</v>
      </c>
      <c r="O72" s="132">
        <f>Total_Industrial!AD36</f>
        <v>1.1292687486071993</v>
      </c>
      <c r="P72" s="132">
        <f>Total_Industrial!Y36</f>
        <v>1.1963294975367389</v>
      </c>
    </row>
    <row r="73" spans="1:16" x14ac:dyDescent="0.2">
      <c r="M73" s="5">
        <v>1976</v>
      </c>
      <c r="N73" s="132">
        <f>Total_Industrial!X37</f>
        <v>0.96453838223256627</v>
      </c>
      <c r="O73" s="132">
        <f>Total_Industrial!AD37</f>
        <v>1.1448061955267381</v>
      </c>
      <c r="P73" s="132">
        <f>Total_Industrial!Y37</f>
        <v>1.1868954275069028</v>
      </c>
    </row>
    <row r="74" spans="1:16" x14ac:dyDescent="0.2">
      <c r="M74" s="5">
        <v>1977</v>
      </c>
      <c r="N74" s="132">
        <f>Total_Industrial!X38</f>
        <v>0.97904986279320849</v>
      </c>
      <c r="O74" s="132">
        <f>Total_Industrial!AD38</f>
        <v>1.1612869203516343</v>
      </c>
      <c r="P74" s="132">
        <f>Total_Industrial!Y38</f>
        <v>1.1861366458277287</v>
      </c>
    </row>
    <row r="75" spans="1:16" x14ac:dyDescent="0.2">
      <c r="M75" s="5">
        <v>1978</v>
      </c>
      <c r="N75" s="132">
        <f>Total_Industrial!X39</f>
        <v>0.99452995545848122</v>
      </c>
      <c r="O75" s="132">
        <f>Total_Industrial!AD39</f>
        <v>1.1720954940318846</v>
      </c>
      <c r="P75" s="132">
        <f>Total_Industrial!Y39</f>
        <v>1.1785421722079203</v>
      </c>
    </row>
    <row r="76" spans="1:16" x14ac:dyDescent="0.2">
      <c r="M76" s="5">
        <v>1979</v>
      </c>
      <c r="N76" s="132">
        <f>Total_Industrial!X40</f>
        <v>1.006225523682432</v>
      </c>
      <c r="O76" s="132">
        <f>Total_Industrial!AD40</f>
        <v>1.2032934154524453</v>
      </c>
      <c r="P76" s="132">
        <f>Total_Industrial!Y40</f>
        <v>1.1958486314765839</v>
      </c>
    </row>
    <row r="77" spans="1:16" x14ac:dyDescent="0.2">
      <c r="M77" s="5">
        <v>1980</v>
      </c>
      <c r="N77" s="132">
        <f>Total_Industrial!X41</f>
        <v>0.9901069951366207</v>
      </c>
      <c r="O77" s="132">
        <f>Total_Industrial!AD41</f>
        <v>1.1828647127255645</v>
      </c>
      <c r="P77" s="132">
        <f>Total_Industrial!Y41</f>
        <v>1.1946837246234645</v>
      </c>
    </row>
    <row r="78" spans="1:16" x14ac:dyDescent="0.2">
      <c r="M78" s="5">
        <v>1981</v>
      </c>
      <c r="N78" s="132">
        <f>Total_Industrial!X42</f>
        <v>0.99855178172049608</v>
      </c>
      <c r="O78" s="132">
        <f>Total_Industrial!AD42</f>
        <v>1.1698609662550539</v>
      </c>
      <c r="P78" s="132">
        <f>Total_Industrial!Y42</f>
        <v>1.1715576374410885</v>
      </c>
    </row>
    <row r="79" spans="1:16" x14ac:dyDescent="0.2">
      <c r="M79" s="5">
        <v>1982</v>
      </c>
      <c r="N79" s="132">
        <f>Total_Industrial!X43</f>
        <v>0.99185242137903284</v>
      </c>
      <c r="O79" s="132">
        <f>Total_Industrial!AD43</f>
        <v>1.1183538419749943</v>
      </c>
      <c r="P79" s="132">
        <f>Total_Industrial!Y43</f>
        <v>1.1275405673961847</v>
      </c>
    </row>
    <row r="80" spans="1:16" x14ac:dyDescent="0.2">
      <c r="M80" s="5">
        <v>1983</v>
      </c>
      <c r="N80" s="132">
        <f>Total_Industrial!X44</f>
        <v>1.0328568600213026</v>
      </c>
      <c r="O80" s="132">
        <f>Total_Industrial!AD44</f>
        <v>1.1069234919263702</v>
      </c>
      <c r="P80" s="132">
        <f>Total_Industrial!Y44</f>
        <v>1.0717104516336755</v>
      </c>
    </row>
    <row r="81" spans="13:16" x14ac:dyDescent="0.2">
      <c r="M81" s="5">
        <v>1984</v>
      </c>
      <c r="N81" s="132">
        <f>Total_Industrial!X45</f>
        <v>1.0190615039666615</v>
      </c>
      <c r="O81" s="132">
        <f>Total_Industrial!AD45</f>
        <v>1.064913931681148</v>
      </c>
      <c r="P81" s="132">
        <f>Total_Industrial!Y45</f>
        <v>1.0449947599197964</v>
      </c>
    </row>
    <row r="82" spans="13:16" x14ac:dyDescent="0.2">
      <c r="M82" s="14">
        <f>Total_Industrial!B46</f>
        <v>1985</v>
      </c>
      <c r="N82" s="132">
        <f>Total_Industrial!X46</f>
        <v>1</v>
      </c>
      <c r="O82" s="132">
        <f>Total_Industrial!AD46</f>
        <v>1</v>
      </c>
      <c r="P82" s="132">
        <f>Total_Industrial!Y46</f>
        <v>1</v>
      </c>
    </row>
    <row r="83" spans="13:16" x14ac:dyDescent="0.2">
      <c r="M83" s="14">
        <f>Total_Industrial!B47</f>
        <v>1986</v>
      </c>
      <c r="N83" s="132">
        <f>Total_Industrial!X47</f>
        <v>0.9967402198657036</v>
      </c>
      <c r="O83" s="132">
        <f>Total_Industrial!AD47</f>
        <v>0.96997254315725678</v>
      </c>
      <c r="P83" s="132">
        <f>Total_Industrial!Y47</f>
        <v>0.9731447811827505</v>
      </c>
    </row>
    <row r="84" spans="13:16" x14ac:dyDescent="0.2">
      <c r="M84" s="14">
        <f>Total_Industrial!B48</f>
        <v>1987</v>
      </c>
      <c r="N84" s="132">
        <f>Total_Industrial!X48</f>
        <v>1.0070645184247247</v>
      </c>
      <c r="O84" s="132">
        <f>Total_Industrial!AD48</f>
        <v>0.98678769229015562</v>
      </c>
      <c r="P84" s="132">
        <f>Total_Industrial!Y48</f>
        <v>0.97986541501205249</v>
      </c>
    </row>
    <row r="85" spans="13:16" x14ac:dyDescent="0.2">
      <c r="M85" s="14">
        <f>Total_Industrial!B49</f>
        <v>1988</v>
      </c>
      <c r="N85" s="132">
        <f>Total_Industrial!X49</f>
        <v>1.0207775558092367</v>
      </c>
      <c r="O85" s="132">
        <f>Total_Industrial!AD49</f>
        <v>0.98722485562380935</v>
      </c>
      <c r="P85" s="132">
        <f>Total_Industrial!Y49</f>
        <v>0.96713025282101939</v>
      </c>
    </row>
    <row r="86" spans="13:16" x14ac:dyDescent="0.2">
      <c r="M86" s="14">
        <f>Total_Industrial!B50</f>
        <v>1989</v>
      </c>
      <c r="N86" s="132">
        <f>Total_Industrial!X50</f>
        <v>1.0164879194944136</v>
      </c>
      <c r="O86" s="132">
        <f>Total_Industrial!AD50</f>
        <v>0.98621779913517138</v>
      </c>
      <c r="P86" s="132">
        <f>Total_Industrial!Y50</f>
        <v>0.97022087544896929</v>
      </c>
    </row>
    <row r="87" spans="13:16" x14ac:dyDescent="0.2">
      <c r="M87" s="14">
        <f>Total_Industrial!B51</f>
        <v>1990</v>
      </c>
      <c r="N87" s="132">
        <f>Total_Industrial!X51</f>
        <v>1.0134660527662203</v>
      </c>
      <c r="O87" s="132">
        <f>Total_Industrial!AD51</f>
        <v>0.98827719226876576</v>
      </c>
      <c r="P87" s="132">
        <f>Total_Industrial!Y51</f>
        <v>0.97514582710619424</v>
      </c>
    </row>
    <row r="88" spans="13:16" x14ac:dyDescent="0.2">
      <c r="M88" s="14">
        <f>Total_Industrial!B52</f>
        <v>1991</v>
      </c>
      <c r="N88" s="132">
        <f>Total_Industrial!X52</f>
        <v>1.0215701365387242</v>
      </c>
      <c r="O88" s="132">
        <f>Total_Industrial!AD52</f>
        <v>0.99551391250890864</v>
      </c>
      <c r="P88" s="132">
        <f>Total_Industrial!Y52</f>
        <v>0.97449394505785081</v>
      </c>
    </row>
    <row r="89" spans="13:16" x14ac:dyDescent="0.2">
      <c r="M89" s="14">
        <f>Total_Industrial!B53</f>
        <v>1992</v>
      </c>
      <c r="N89" s="132">
        <f>Total_Industrial!X53</f>
        <v>1.0262479585016657</v>
      </c>
      <c r="O89" s="132">
        <f>Total_Industrial!AD53</f>
        <v>0.98234227190781886</v>
      </c>
      <c r="P89" s="132">
        <f>Total_Industrial!Y53</f>
        <v>0.95721727265801371</v>
      </c>
    </row>
    <row r="90" spans="13:16" x14ac:dyDescent="0.2">
      <c r="M90" s="14">
        <f>Total_Industrial!B54</f>
        <v>1993</v>
      </c>
      <c r="N90" s="132">
        <f>Total_Industrial!X54</f>
        <v>1.0377187200444102</v>
      </c>
      <c r="O90" s="132">
        <f>Total_Industrial!AD54</f>
        <v>0.98434610219191054</v>
      </c>
      <c r="P90" s="132">
        <f>Total_Industrial!Y54</f>
        <v>0.94856735566048611</v>
      </c>
    </row>
    <row r="91" spans="13:16" x14ac:dyDescent="0.2">
      <c r="M91" s="14">
        <f>Total_Industrial!B55</f>
        <v>1994</v>
      </c>
      <c r="N91" s="132">
        <f>Total_Industrial!X55</f>
        <v>1.0297546518534122</v>
      </c>
      <c r="O91" s="132">
        <f>Total_Industrial!AD55</f>
        <v>0.96268821218684786</v>
      </c>
      <c r="P91" s="132">
        <f>Total_Industrial!Y55</f>
        <v>0.93487143802083894</v>
      </c>
    </row>
    <row r="92" spans="13:16" x14ac:dyDescent="0.2">
      <c r="M92" s="14">
        <f>Total_Industrial!B56</f>
        <v>1995</v>
      </c>
      <c r="N92" s="132">
        <f>Total_Industrial!X56</f>
        <v>1.0527089171519357</v>
      </c>
      <c r="O92" s="132">
        <f>Total_Industrial!AD56</f>
        <v>0.96857159799116233</v>
      </c>
      <c r="P92" s="132">
        <f>Total_Industrial!Y56</f>
        <v>0.92007541895968381</v>
      </c>
    </row>
    <row r="93" spans="13:16" x14ac:dyDescent="0.2">
      <c r="M93" s="14">
        <f>Total_Industrial!B57</f>
        <v>1996</v>
      </c>
      <c r="N93" s="132">
        <f>Total_Industrial!X57</f>
        <v>1.0528202902370272</v>
      </c>
      <c r="O93" s="132">
        <f>Total_Industrial!AD57</f>
        <v>0.94901786140595845</v>
      </c>
      <c r="P93" s="132">
        <f>Total_Industrial!Y57</f>
        <v>0.90140536823459294</v>
      </c>
    </row>
    <row r="94" spans="13:16" x14ac:dyDescent="0.2">
      <c r="M94" s="14">
        <f>Total_Industrial!B58</f>
        <v>1997</v>
      </c>
      <c r="N94" s="132">
        <f>Total_Industrial!X58</f>
        <v>1.065272254815067</v>
      </c>
      <c r="O94" s="132">
        <f>Total_Industrial!AD58</f>
        <v>0.94168967931876602</v>
      </c>
      <c r="P94" s="132">
        <f>Total_Industrial!Y58</f>
        <v>0.88398967969201903</v>
      </c>
    </row>
    <row r="95" spans="13:16" x14ac:dyDescent="0.2">
      <c r="M95" s="14">
        <f>Total_Industrial!B59</f>
        <v>1998</v>
      </c>
      <c r="N95" s="132">
        <f>Total_Industrial!X59</f>
        <v>1.0682766352093853</v>
      </c>
      <c r="O95" s="132">
        <f>Total_Industrial!AD59</f>
        <v>0.92586336290893412</v>
      </c>
      <c r="P95" s="132">
        <f>Total_Industrial!Y59</f>
        <v>0.86668876992471355</v>
      </c>
    </row>
    <row r="96" spans="13:16" x14ac:dyDescent="0.2">
      <c r="M96" s="14">
        <f>Total_Industrial!B60</f>
        <v>1999</v>
      </c>
      <c r="N96" s="132">
        <f>Total_Industrial!X60</f>
        <v>1.0763696323254066</v>
      </c>
      <c r="O96" s="132">
        <f>Total_Industrial!AD60</f>
        <v>0.89901318579857459</v>
      </c>
      <c r="P96" s="132">
        <f>Total_Industrial!Y60</f>
        <v>0.83522719222051234</v>
      </c>
    </row>
    <row r="97" spans="10:16" x14ac:dyDescent="0.2">
      <c r="M97" s="14">
        <f>Total_Industrial!B61</f>
        <v>2000</v>
      </c>
      <c r="N97" s="132">
        <f>Total_Industrial!X61</f>
        <v>1.0886791016718425</v>
      </c>
      <c r="O97" s="132">
        <f>Total_Industrial!AD61</f>
        <v>0.85241534341685843</v>
      </c>
      <c r="P97" s="132">
        <f>Total_Industrial!Y61</f>
        <v>0.78298126794923972</v>
      </c>
    </row>
    <row r="98" spans="10:16" x14ac:dyDescent="0.2">
      <c r="J98" s="6"/>
      <c r="M98" s="14">
        <f>Total_Industrial!B62</f>
        <v>2001</v>
      </c>
      <c r="N98" s="132">
        <f>Total_Industrial!X62</f>
        <v>1.0736794632984012</v>
      </c>
      <c r="O98" s="132">
        <f>Total_Industrial!AD62</f>
        <v>0.84307902040918459</v>
      </c>
      <c r="P98" s="132">
        <f>Total_Industrial!Y62</f>
        <v>0.78522412808306896</v>
      </c>
    </row>
    <row r="99" spans="10:16" x14ac:dyDescent="0.2">
      <c r="J99" s="6"/>
      <c r="M99" s="14">
        <f>Total_Industrial!B63</f>
        <v>2002</v>
      </c>
      <c r="N99" s="132">
        <f>Total_Industrial!X63</f>
        <v>1.0805484873760212</v>
      </c>
      <c r="O99" s="132">
        <f>Total_Industrial!AD63</f>
        <v>0.8519769605401013</v>
      </c>
      <c r="P99" s="132">
        <f>Total_Industrial!Y63</f>
        <v>0.78846712618054038</v>
      </c>
    </row>
    <row r="100" spans="10:16" x14ac:dyDescent="0.2">
      <c r="M100" s="14">
        <f>Total_Industrial!B64</f>
        <v>2003</v>
      </c>
      <c r="N100" s="132">
        <f>Total_Industrial!X64</f>
        <v>1.0964087232520405</v>
      </c>
      <c r="O100" s="132">
        <f>Total_Industrial!AD64</f>
        <v>0.81505699273063892</v>
      </c>
      <c r="P100" s="132">
        <f>Total_Industrial!Y64</f>
        <v>0.74338791314347741</v>
      </c>
    </row>
    <row r="101" spans="10:16" s="566" customFormat="1" x14ac:dyDescent="0.2">
      <c r="M101" s="14">
        <f>Total_Industrial!B65</f>
        <v>2004</v>
      </c>
      <c r="N101" s="132">
        <f>Total_Industrial!X65</f>
        <v>1.1057591659786632</v>
      </c>
      <c r="O101" s="132">
        <f>Total_Industrial!AD65</f>
        <v>0.8023585175840936</v>
      </c>
      <c r="P101" s="132">
        <f>Total_Industrial!Y65</f>
        <v>0.72561778574447378</v>
      </c>
    </row>
    <row r="102" spans="10:16" s="566" customFormat="1" x14ac:dyDescent="0.2">
      <c r="M102" s="14">
        <f>Total_Industrial!B66</f>
        <v>2005</v>
      </c>
      <c r="N102" s="132">
        <f>Total_Industrial!X66</f>
        <v>1.1107756062336551</v>
      </c>
      <c r="O102" s="132">
        <f>Total_Industrial!AD66</f>
        <v>0.80540317643407389</v>
      </c>
      <c r="P102" s="132">
        <f>Total_Industrial!Y66</f>
        <v>0.72508180042320336</v>
      </c>
    </row>
    <row r="103" spans="10:16" s="566" customFormat="1" x14ac:dyDescent="0.2">
      <c r="M103" s="14">
        <f>Total_Industrial!B67</f>
        <v>2006</v>
      </c>
      <c r="N103" s="132">
        <f>Total_Industrial!X67</f>
        <v>1.1199347943530333</v>
      </c>
      <c r="O103" s="132">
        <f>Total_Industrial!AD67</f>
        <v>0.77639589821465638</v>
      </c>
      <c r="P103" s="132">
        <f>Total_Industrial!Y67</f>
        <v>0.69325098401212426</v>
      </c>
    </row>
    <row r="104" spans="10:16" s="566" customFormat="1" x14ac:dyDescent="0.2">
      <c r="M104" s="14">
        <f>Total_Industrial!B68</f>
        <v>2007</v>
      </c>
      <c r="N104" s="132">
        <f>Total_Industrial!X68</f>
        <v>1.1326380730916352</v>
      </c>
      <c r="O104" s="132">
        <f>Total_Industrial!AD68</f>
        <v>0.77871022035415183</v>
      </c>
      <c r="P104" s="132">
        <f>Total_Industrial!Y68</f>
        <v>0.6875190220549392</v>
      </c>
    </row>
    <row r="105" spans="10:16" s="566" customFormat="1" x14ac:dyDescent="0.2">
      <c r="M105" s="14">
        <f>Total_Industrial!B69</f>
        <v>2008</v>
      </c>
      <c r="N105" s="132">
        <f>Total_Industrial!X69</f>
        <v>1.1445290918497206</v>
      </c>
      <c r="O105" s="132">
        <f>Total_Industrial!AD69</f>
        <v>0.76566378841339144</v>
      </c>
      <c r="P105" s="132">
        <f>Total_Industrial!Y69</f>
        <v>0.66897713117625579</v>
      </c>
    </row>
    <row r="106" spans="10:16" s="566" customFormat="1" x14ac:dyDescent="0.2">
      <c r="M106" s="14">
        <f>Total_Industrial!B70</f>
        <v>2009</v>
      </c>
      <c r="N106" s="132">
        <f>Total_Industrial!X70</f>
        <v>1.1277036561092806</v>
      </c>
      <c r="O106" s="132">
        <f>Total_Industrial!AD70</f>
        <v>0.73179178821102098</v>
      </c>
      <c r="P106" s="132">
        <f>Total_Industrial!Y70</f>
        <v>0.64892206764301419</v>
      </c>
    </row>
    <row r="107" spans="10:16" s="566" customFormat="1" x14ac:dyDescent="0.2">
      <c r="M107" s="14">
        <f>Total_Industrial!B71</f>
        <v>2010</v>
      </c>
      <c r="N107" s="132">
        <f>Total_Industrial!X71</f>
        <v>1.1583590982865539</v>
      </c>
      <c r="O107" s="132">
        <f>Total_Industrial!AD71</f>
        <v>0.75775936229543406</v>
      </c>
      <c r="P107" s="132">
        <f>Total_Industrial!Y71</f>
        <v>0.65416619372724105</v>
      </c>
    </row>
    <row r="108" spans="10:16" s="566" customFormat="1" x14ac:dyDescent="0.2">
      <c r="M108" s="14">
        <f>Total_Industrial!B72</f>
        <v>2011</v>
      </c>
      <c r="N108" s="132">
        <f>Total_Industrial!X72</f>
        <v>1.1599381674614877</v>
      </c>
      <c r="O108" s="132">
        <f>Total_Industrial!AD72</f>
        <v>0.77069348696917339</v>
      </c>
      <c r="P108" s="132">
        <f>Total_Industrial!Y72</f>
        <v>0.66442635356661106</v>
      </c>
    </row>
    <row r="109" spans="10:16" s="566" customFormat="1" x14ac:dyDescent="0.2">
      <c r="M109" s="14">
        <f>Total_Industrial!B73</f>
        <v>2012</v>
      </c>
      <c r="N109" s="132">
        <f>Total_Industrial!X73</f>
        <v>1.1475518674097089</v>
      </c>
      <c r="O109" s="132">
        <f>Total_Industrial!AD73</f>
        <v>0.7743375481494772</v>
      </c>
      <c r="P109" s="132">
        <f>Total_Industrial!Y73</f>
        <v>0.67477346352748035</v>
      </c>
    </row>
    <row r="110" spans="10:16" s="566" customFormat="1" x14ac:dyDescent="0.2">
      <c r="M110" s="14">
        <f>Total_Industrial!B74</f>
        <v>2013</v>
      </c>
      <c r="N110" s="132">
        <f>Total_Industrial!X74</f>
        <v>1.1424475475210984</v>
      </c>
      <c r="O110" s="132">
        <f>Total_Industrial!AD74</f>
        <v>0.76793048707204448</v>
      </c>
      <c r="P110" s="132">
        <f>Total_Industrial!Y74</f>
        <v>0.67218008278656882</v>
      </c>
    </row>
    <row r="111" spans="10:16" s="566" customFormat="1" x14ac:dyDescent="0.2">
      <c r="M111" s="14">
        <f>Total_Industrial!B75</f>
        <v>2014</v>
      </c>
      <c r="N111" s="132">
        <f>Total_Industrial!X75</f>
        <v>1.1358823705330232</v>
      </c>
      <c r="O111" s="132">
        <f>Total_Industrial!AD75</f>
        <v>0.75201773495764768</v>
      </c>
      <c r="P111" s="132">
        <f>Total_Industrial!Y75</f>
        <v>0.66205599670039461</v>
      </c>
    </row>
    <row r="112" spans="10:16" s="566" customFormat="1" x14ac:dyDescent="0.2">
      <c r="M112" s="14">
        <f>Total_Industrial!B76</f>
        <v>2015</v>
      </c>
      <c r="N112" s="132">
        <f>Total_Industrial!X76</f>
        <v>1.124756243417389</v>
      </c>
      <c r="O112" s="132">
        <f>Total_Industrial!AD76</f>
        <v>0.7279959120938525</v>
      </c>
      <c r="P112" s="132">
        <f>Total_Industrial!Y76</f>
        <v>0.64724771820955207</v>
      </c>
    </row>
    <row r="113" spans="10:17" s="566" customFormat="1" x14ac:dyDescent="0.2">
      <c r="M113" s="14">
        <f>Total_Industrial!B77</f>
        <v>2016</v>
      </c>
      <c r="N113" s="132">
        <f>Total_Industrial!X77</f>
        <v>1.1201103973127702</v>
      </c>
      <c r="O113" s="132">
        <f>Total_Industrial!AD77</f>
        <v>0.72433677840925803</v>
      </c>
      <c r="P113" s="132">
        <f>Total_Industrial!Y77</f>
        <v>0.64666552524375898</v>
      </c>
    </row>
    <row r="114" spans="10:17" s="566" customFormat="1" x14ac:dyDescent="0.2">
      <c r="M114" s="14">
        <f>Total_Industrial!B78</f>
        <v>2017</v>
      </c>
      <c r="N114" s="132">
        <f>Total_Industrial!X78</f>
        <v>1.119809208517488</v>
      </c>
      <c r="O114" s="132">
        <f>Total_Industrial!AD78</f>
        <v>0.71066695144796155</v>
      </c>
      <c r="P114" s="132">
        <f>Total_Industrial!Y78</f>
        <v>0.63463217309028153</v>
      </c>
    </row>
    <row r="115" spans="10:17" s="566" customFormat="1" x14ac:dyDescent="0.2">
      <c r="M115" s="14"/>
      <c r="N115" s="132"/>
      <c r="O115" s="132"/>
      <c r="P115" s="132"/>
    </row>
    <row r="116" spans="10:17" s="566" customFormat="1" x14ac:dyDescent="0.2">
      <c r="M116" s="14"/>
      <c r="N116" s="132"/>
      <c r="O116" s="132"/>
      <c r="P116" s="132"/>
    </row>
    <row r="117" spans="10:17" s="566" customFormat="1" x14ac:dyDescent="0.2">
      <c r="M117" s="14"/>
      <c r="N117" s="132"/>
      <c r="O117" s="132"/>
      <c r="P117" s="132"/>
    </row>
    <row r="118" spans="10:17" s="566" customFormat="1" x14ac:dyDescent="0.2">
      <c r="M118" s="14"/>
      <c r="N118" s="132"/>
      <c r="O118" s="132"/>
      <c r="P118" s="132"/>
    </row>
    <row r="119" spans="10:17" s="566" customFormat="1" x14ac:dyDescent="0.2">
      <c r="M119" s="14"/>
      <c r="N119" s="132"/>
      <c r="O119" s="132"/>
      <c r="P119" s="132"/>
    </row>
    <row r="122" spans="10:17" x14ac:dyDescent="0.2">
      <c r="J122" s="6" t="s">
        <v>579</v>
      </c>
      <c r="M122" s="14"/>
      <c r="N122" s="132"/>
      <c r="O122" s="124"/>
      <c r="P122" s="124"/>
    </row>
    <row r="123" spans="10:17" ht="25.5" x14ac:dyDescent="0.2">
      <c r="J123" s="6" t="s">
        <v>580</v>
      </c>
      <c r="N123" s="281" t="s">
        <v>581</v>
      </c>
      <c r="O123" s="282" t="s">
        <v>79</v>
      </c>
      <c r="P123" s="282" t="s">
        <v>33</v>
      </c>
      <c r="Q123" s="281" t="s">
        <v>265</v>
      </c>
    </row>
    <row r="124" spans="10:17" x14ac:dyDescent="0.2">
      <c r="J124" s="6"/>
      <c r="M124" s="14">
        <f t="shared" ref="M124:M153" si="3">M82</f>
        <v>1985</v>
      </c>
      <c r="N124" s="132">
        <f>Total_Industrial!V46</f>
        <v>1</v>
      </c>
      <c r="O124" s="132">
        <f>Total_Industrial!AB130</f>
        <v>1</v>
      </c>
      <c r="P124" s="132">
        <f>Total_Industrial!AD130</f>
        <v>1</v>
      </c>
      <c r="Q124" s="132">
        <f>Total_Industrial!Z130</f>
        <v>1</v>
      </c>
    </row>
    <row r="125" spans="10:17" x14ac:dyDescent="0.2">
      <c r="J125" s="6"/>
      <c r="M125" s="14">
        <f t="shared" si="3"/>
        <v>1986</v>
      </c>
      <c r="N125" s="132">
        <f>Total_Industrial!V47</f>
        <v>1.0326847916546611</v>
      </c>
      <c r="O125" s="132">
        <f>Total_Industrial!AB131</f>
        <v>1.0150139595383405</v>
      </c>
      <c r="P125" s="132">
        <f>Total_Industrial!AD131</f>
        <v>0.96968022726046943</v>
      </c>
      <c r="Q125" s="132">
        <f>Total_Industrial!Z131</f>
        <v>1.01362128912062</v>
      </c>
    </row>
    <row r="126" spans="10:17" x14ac:dyDescent="0.2">
      <c r="J126" s="6"/>
      <c r="M126" s="14">
        <f t="shared" si="3"/>
        <v>1987</v>
      </c>
      <c r="N126" s="132">
        <f>Total_Industrial!V48</f>
        <v>1.0806422470141883</v>
      </c>
      <c r="O126" s="132">
        <f>Total_Industrial!AB132</f>
        <v>1.0358679639379091</v>
      </c>
      <c r="P126" s="132">
        <f>Total_Industrial!AD132</f>
        <v>0.98438655202220215</v>
      </c>
      <c r="Q126" s="132">
        <f>Total_Industrial!Z132</f>
        <v>0.97377104265982117</v>
      </c>
    </row>
    <row r="127" spans="10:17" x14ac:dyDescent="0.2">
      <c r="M127" s="14">
        <f t="shared" si="3"/>
        <v>1988</v>
      </c>
      <c r="N127" s="132">
        <f>Total_Industrial!V49</f>
        <v>1.1265223422049295</v>
      </c>
      <c r="O127" s="132">
        <f>Total_Industrial!AB133</f>
        <v>1.1047176654546977</v>
      </c>
      <c r="P127" s="132">
        <f>Total_Industrial!AD133</f>
        <v>0.98280441350047199</v>
      </c>
      <c r="Q127" s="132">
        <f>Total_Industrial!Z133</f>
        <v>0.99780226335028643</v>
      </c>
    </row>
    <row r="128" spans="10:17" x14ac:dyDescent="0.2">
      <c r="J128" t="s">
        <v>506</v>
      </c>
      <c r="M128" s="14">
        <f t="shared" si="3"/>
        <v>1989</v>
      </c>
      <c r="N128" s="132">
        <f>Total_Industrial!V50</f>
        <v>1.1378277320286494</v>
      </c>
      <c r="O128" s="132">
        <f>Total_Industrial!AB134</f>
        <v>1.1069858798472429</v>
      </c>
      <c r="P128" s="132">
        <f>Total_Industrial!AD134</f>
        <v>0.98157724922108747</v>
      </c>
      <c r="Q128" s="132">
        <f>Total_Industrial!Z134</f>
        <v>0.99115414383435407</v>
      </c>
    </row>
    <row r="129" spans="10:17" x14ac:dyDescent="0.2">
      <c r="J129" t="s">
        <v>507</v>
      </c>
      <c r="M129" s="14">
        <f t="shared" si="3"/>
        <v>1990</v>
      </c>
      <c r="N129" s="132">
        <f>Total_Industrial!V51</f>
        <v>1.1363234659531918</v>
      </c>
      <c r="O129" s="132">
        <f>Total_Industrial!AB135</f>
        <v>1.10862865737553</v>
      </c>
      <c r="P129" s="132">
        <f>Total_Industrial!AD135</f>
        <v>0.98358301142661875</v>
      </c>
      <c r="Q129" s="132">
        <f>Total_Industrial!Z135</f>
        <v>0.99191217446749702</v>
      </c>
    </row>
    <row r="130" spans="10:17" x14ac:dyDescent="0.2">
      <c r="J130" t="s">
        <v>405</v>
      </c>
      <c r="M130" s="14">
        <f t="shared" si="3"/>
        <v>1991</v>
      </c>
      <c r="N130" s="132">
        <f>Total_Industrial!V52</f>
        <v>1.1099379889298888</v>
      </c>
      <c r="O130" s="132">
        <f>Total_Industrial!AB136</f>
        <v>1.0701265187668809</v>
      </c>
      <c r="P130" s="132">
        <f>Total_Industrial!AD136</f>
        <v>0.99199103765761387</v>
      </c>
      <c r="Q130" s="132">
        <f>Total_Industrial!Z136</f>
        <v>0.97191601246102954</v>
      </c>
    </row>
    <row r="131" spans="10:17" x14ac:dyDescent="0.2">
      <c r="M131" s="14">
        <f t="shared" si="3"/>
        <v>1992</v>
      </c>
      <c r="N131" s="132">
        <f>Total_Industrial!V53</f>
        <v>1.1457331735561269</v>
      </c>
      <c r="O131" s="132">
        <f>Total_Industrial!AB137</f>
        <v>1.0936918310908004</v>
      </c>
      <c r="P131" s="132">
        <f>Total_Industrial!AD137</f>
        <v>0.97541586467140684</v>
      </c>
      <c r="Q131" s="132">
        <f>Total_Industrial!Z137</f>
        <v>0.97863718622016138</v>
      </c>
    </row>
    <row r="132" spans="10:17" x14ac:dyDescent="0.2">
      <c r="M132" s="14">
        <f t="shared" si="3"/>
        <v>1993</v>
      </c>
      <c r="N132" s="132">
        <f>Total_Industrial!V54</f>
        <v>1.1659996055398771</v>
      </c>
      <c r="O132" s="132">
        <f>Total_Industrial!AB138</f>
        <v>1.1208951511885186</v>
      </c>
      <c r="P132" s="132">
        <f>Total_Industrial!AD138</f>
        <v>0.9750568419018929</v>
      </c>
      <c r="Q132" s="132">
        <f>Total_Industrial!Z138</f>
        <v>0.98590877466170934</v>
      </c>
    </row>
    <row r="133" spans="10:17" x14ac:dyDescent="0.2">
      <c r="M133" s="14">
        <f t="shared" si="3"/>
        <v>1994</v>
      </c>
      <c r="N133" s="132">
        <f>Total_Industrial!V55</f>
        <v>1.2485935946349684</v>
      </c>
      <c r="O133" s="132">
        <f>Total_Industrial!AB139</f>
        <v>1.1493636277289128</v>
      </c>
      <c r="P133" s="132">
        <f>Total_Industrial!AD139</f>
        <v>0.95092497868269299</v>
      </c>
      <c r="Q133" s="132">
        <f>Total_Industrial!Z139</f>
        <v>0.96803307864012256</v>
      </c>
    </row>
    <row r="134" spans="10:17" x14ac:dyDescent="0.2">
      <c r="M134" s="14">
        <f t="shared" si="3"/>
        <v>1995</v>
      </c>
      <c r="N134" s="132">
        <f>Total_Industrial!V56</f>
        <v>1.2604664505134175</v>
      </c>
      <c r="O134" s="132">
        <f>Total_Industrial!AB140</f>
        <v>1.1748467420126811</v>
      </c>
      <c r="P134" s="132">
        <f>Total_Industrial!AD140</f>
        <v>0.95460810557861164</v>
      </c>
      <c r="Q134" s="132">
        <f>Total_Industrial!Z140</f>
        <v>0.97639364652597205</v>
      </c>
    </row>
    <row r="135" spans="10:17" x14ac:dyDescent="0.2">
      <c r="M135" s="14">
        <f t="shared" si="3"/>
        <v>1996</v>
      </c>
      <c r="N135" s="132">
        <f>Total_Industrial!V57</f>
        <v>1.3126249866699546</v>
      </c>
      <c r="O135" s="132">
        <f>Total_Industrial!AB141</f>
        <v>1.185281693105364</v>
      </c>
      <c r="P135" s="132">
        <f>Total_Industrial!AD141</f>
        <v>0.93352200702110688</v>
      </c>
      <c r="Q135" s="132">
        <f>Total_Industrial!Z141</f>
        <v>0.96728986360049174</v>
      </c>
    </row>
    <row r="136" spans="10:17" x14ac:dyDescent="0.2">
      <c r="M136" s="14">
        <f t="shared" si="3"/>
        <v>1997</v>
      </c>
      <c r="N136" s="132">
        <f>Total_Industrial!V58</f>
        <v>1.3852509791954986</v>
      </c>
      <c r="O136" s="132">
        <f>Total_Industrial!AB142</f>
        <v>1.1894446866595716</v>
      </c>
      <c r="P136" s="132">
        <f>Total_Industrial!AD142</f>
        <v>0.92440655917006231</v>
      </c>
      <c r="Q136" s="132">
        <f>Total_Industrial!Z142</f>
        <v>0.92886619709635909</v>
      </c>
    </row>
    <row r="137" spans="10:17" x14ac:dyDescent="0.2">
      <c r="M137" s="14">
        <f t="shared" si="3"/>
        <v>1998</v>
      </c>
      <c r="N137" s="132">
        <f>Total_Industrial!V59</f>
        <v>1.4363980055286836</v>
      </c>
      <c r="O137" s="132">
        <f>Total_Industrial!AB143</f>
        <v>1.2180426793410677</v>
      </c>
      <c r="P137" s="132">
        <f>Total_Industrial!AD143</f>
        <v>0.90596711215702197</v>
      </c>
      <c r="Q137" s="132">
        <f>Total_Industrial!Z143</f>
        <v>0.93599986253454037</v>
      </c>
    </row>
    <row r="138" spans="10:17" x14ac:dyDescent="0.2">
      <c r="M138" s="14">
        <f t="shared" si="3"/>
        <v>1999</v>
      </c>
      <c r="N138" s="132">
        <f>Total_Industrial!V60</f>
        <v>1.4997462993836739</v>
      </c>
      <c r="O138" s="132">
        <f>Total_Industrial!AB144</f>
        <v>1.2367386016345012</v>
      </c>
      <c r="P138" s="132">
        <f>Total_Industrial!AD144</f>
        <v>0.87896623247659544</v>
      </c>
      <c r="Q138" s="132">
        <f>Total_Industrial!Z144</f>
        <v>0.93818505061683066</v>
      </c>
    </row>
    <row r="139" spans="10:17" x14ac:dyDescent="0.2">
      <c r="M139" s="14">
        <f t="shared" si="3"/>
        <v>2000</v>
      </c>
      <c r="N139" s="132">
        <f>Total_Industrial!V61</f>
        <v>1.5811685333433656</v>
      </c>
      <c r="O139" s="132">
        <f>Total_Industrial!AB145</f>
        <v>1.2386337600002209</v>
      </c>
      <c r="P139" s="132">
        <f>Total_Industrial!AD145</f>
        <v>0.83126750099953017</v>
      </c>
      <c r="Q139" s="132">
        <f>Total_Industrial!Z145</f>
        <v>0.94237682970957537</v>
      </c>
    </row>
    <row r="140" spans="10:17" x14ac:dyDescent="0.2">
      <c r="M140" s="14">
        <f t="shared" si="3"/>
        <v>2001</v>
      </c>
      <c r="N140" s="132">
        <f>Total_Industrial!V62</f>
        <v>1.5452782698367198</v>
      </c>
      <c r="O140" s="132">
        <f>Total_Industrial!AB146</f>
        <v>1.2040944263952102</v>
      </c>
      <c r="P140" s="132">
        <f>Total_Industrial!AD146</f>
        <v>0.82489741857015786</v>
      </c>
      <c r="Q140" s="132">
        <f>Total_Industrial!Z146</f>
        <v>0.94461448564617534</v>
      </c>
    </row>
    <row r="141" spans="10:17" x14ac:dyDescent="0.2">
      <c r="M141" s="14">
        <f t="shared" si="3"/>
        <v>2002</v>
      </c>
      <c r="N141" s="132">
        <f>Total_Industrial!V63</f>
        <v>1.5441029246177997</v>
      </c>
      <c r="O141" s="132">
        <f>Total_Industrial!AB147</f>
        <v>1.1411485398639314</v>
      </c>
      <c r="P141" s="132">
        <f>Total_Industrial!AD147</f>
        <v>0.83631083940669215</v>
      </c>
      <c r="Q141" s="132">
        <f>Total_Industrial!Z147</f>
        <v>0.88368805336852241</v>
      </c>
    </row>
    <row r="142" spans="10:17" x14ac:dyDescent="0.2">
      <c r="M142" s="14">
        <f t="shared" si="3"/>
        <v>2003</v>
      </c>
      <c r="N142" s="132">
        <f>Total_Industrial!V64</f>
        <v>1.5944396869122839</v>
      </c>
      <c r="O142" s="132">
        <f>Total_Industrial!AB148</f>
        <v>1.1120731824065253</v>
      </c>
      <c r="P142" s="132">
        <f>Total_Industrial!AD148</f>
        <v>0.79832640138208288</v>
      </c>
      <c r="Q142" s="132">
        <f>Total_Industrial!Z148</f>
        <v>0.87366668200803332</v>
      </c>
    </row>
    <row r="143" spans="10:17" x14ac:dyDescent="0.2">
      <c r="M143" s="14">
        <f t="shared" si="3"/>
        <v>2004</v>
      </c>
      <c r="N143" s="132">
        <f>Total_Industrial!V65</f>
        <v>1.6850986913786632</v>
      </c>
      <c r="O143" s="132">
        <f>Total_Industrial!AB149</f>
        <v>1.1205517165114673</v>
      </c>
      <c r="P143" s="132">
        <f>Total_Industrial!AD149</f>
        <v>0.7879036549653512</v>
      </c>
      <c r="Q143" s="132">
        <f>Total_Industrial!Z149</f>
        <v>0.84398445648309339</v>
      </c>
    </row>
    <row r="144" spans="10:17" x14ac:dyDescent="0.2">
      <c r="M144" s="14">
        <f t="shared" si="3"/>
        <v>2005</v>
      </c>
      <c r="N144" s="132">
        <f>Total_Industrial!V66</f>
        <v>1.7242451466525199</v>
      </c>
      <c r="O144" s="132">
        <f>Total_Industrial!AB150</f>
        <v>1.1119321407448957</v>
      </c>
      <c r="P144" s="132">
        <f>Total_Industrial!AD150</f>
        <v>0.79084069368245058</v>
      </c>
      <c r="Q144" s="132">
        <f>Total_Industrial!Z150</f>
        <v>0.81543875116370768</v>
      </c>
    </row>
    <row r="145" spans="10:17" x14ac:dyDescent="0.2">
      <c r="M145" s="14">
        <f t="shared" si="3"/>
        <v>2006</v>
      </c>
      <c r="N145" s="132">
        <f>Total_Industrial!V67</f>
        <v>1.7987554964252113</v>
      </c>
      <c r="O145" s="132">
        <f>Total_Industrial!AB151</f>
        <v>1.1126187840850228</v>
      </c>
      <c r="P145" s="132">
        <f>Total_Industrial!AD151</f>
        <v>0.76132347551659119</v>
      </c>
      <c r="Q145" s="132">
        <f>Total_Industrial!Z151</f>
        <v>0.81246785779047381</v>
      </c>
    </row>
    <row r="146" spans="10:17" x14ac:dyDescent="0.2">
      <c r="M146" s="14">
        <f t="shared" si="3"/>
        <v>2007</v>
      </c>
      <c r="N146" s="132">
        <f>Total_Industrial!V68</f>
        <v>1.8250355190537262</v>
      </c>
      <c r="O146" s="132">
        <f>Total_Industrial!AB152</f>
        <v>1.12007562732647</v>
      </c>
      <c r="P146" s="132">
        <f>Total_Industrial!AD152</f>
        <v>0.76451302847430458</v>
      </c>
      <c r="Q146" s="132">
        <f>Total_Industrial!Z152</f>
        <v>0.80277232480896499</v>
      </c>
    </row>
    <row r="147" spans="10:17" x14ac:dyDescent="0.2">
      <c r="M147" s="14">
        <f t="shared" si="3"/>
        <v>2008</v>
      </c>
      <c r="N147" s="132">
        <f>Total_Industrial!V69</f>
        <v>1.7578795303199861</v>
      </c>
      <c r="O147" s="132">
        <f>Total_Industrial!AB153</f>
        <v>1.0704376041576578</v>
      </c>
      <c r="P147" s="132">
        <f>Total_Industrial!AD153</f>
        <v>0.75146972607799756</v>
      </c>
      <c r="Q147" s="132">
        <f>Total_Industrial!Z153</f>
        <v>0.8103302495921384</v>
      </c>
    </row>
    <row r="148" spans="10:17" x14ac:dyDescent="0.2">
      <c r="M148" s="14">
        <f t="shared" si="3"/>
        <v>2009</v>
      </c>
      <c r="N148" s="132">
        <f>Total_Industrial!V70</f>
        <v>1.6360883676055964</v>
      </c>
      <c r="O148" s="132">
        <f>Total_Industrial!AB154</f>
        <v>0.98616817472334795</v>
      </c>
      <c r="P148" s="132">
        <f>Total_Industrial!AD154</f>
        <v>0.72488726614297838</v>
      </c>
      <c r="Q148" s="132">
        <f>Total_Industrial!Z154</f>
        <v>0.83152463998874571</v>
      </c>
    </row>
    <row r="149" spans="10:17" s="566" customFormat="1" x14ac:dyDescent="0.2">
      <c r="J149"/>
      <c r="K149"/>
      <c r="L149"/>
      <c r="M149" s="14">
        <f t="shared" si="3"/>
        <v>2010</v>
      </c>
      <c r="N149" s="132">
        <f>Total_Industrial!V71</f>
        <v>1.6481576338921471</v>
      </c>
      <c r="O149" s="132">
        <f>Total_Industrial!AB155</f>
        <v>1.0189541371280817</v>
      </c>
      <c r="P149" s="132">
        <f>Total_Industrial!AD155</f>
        <v>0.74700393446841062</v>
      </c>
      <c r="Q149" s="132">
        <f>Total_Industrial!Z155</f>
        <v>0.8276265861979365</v>
      </c>
    </row>
    <row r="150" spans="10:17" x14ac:dyDescent="0.2">
      <c r="M150" s="14">
        <f t="shared" si="3"/>
        <v>2011</v>
      </c>
      <c r="N150" s="132">
        <f>Total_Industrial!V72</f>
        <v>1.6505063883188644</v>
      </c>
      <c r="O150" s="132">
        <f>Total_Industrial!AB156</f>
        <v>1.0231427091079612</v>
      </c>
      <c r="P150" s="132">
        <f>Total_Industrial!AD156</f>
        <v>0.75815657043172224</v>
      </c>
      <c r="Q150" s="132">
        <f>Total_Industrial!Z156</f>
        <v>0.81763904721339931</v>
      </c>
    </row>
    <row r="151" spans="10:17" s="566" customFormat="1" x14ac:dyDescent="0.2">
      <c r="M151" s="14">
        <f t="shared" si="3"/>
        <v>2012</v>
      </c>
      <c r="N151" s="132">
        <f>Total_Industrial!V73</f>
        <v>1.6697335960164335</v>
      </c>
      <c r="O151" s="132">
        <f>Total_Industrial!AB157</f>
        <v>0.98569429453204049</v>
      </c>
      <c r="P151" s="132">
        <f>Total_Industrial!AD157</f>
        <v>0.76137601152438705</v>
      </c>
      <c r="Q151" s="132">
        <f>Total_Industrial!Z157</f>
        <v>0.77534926306033314</v>
      </c>
    </row>
    <row r="152" spans="10:17" s="566" customFormat="1" x14ac:dyDescent="0.2">
      <c r="M152" s="14">
        <f t="shared" si="3"/>
        <v>2013</v>
      </c>
      <c r="N152" s="132">
        <f>Total_Industrial!V74</f>
        <v>1.7343116338584044</v>
      </c>
      <c r="O152" s="132">
        <f>Total_Industrial!AB158</f>
        <v>1.0553749034408162</v>
      </c>
      <c r="P152" s="132">
        <f>Total_Industrial!AD158</f>
        <v>0.75526158368891527</v>
      </c>
      <c r="Q152" s="132">
        <f>Total_Industrial!Z158</f>
        <v>0.805719259609187</v>
      </c>
    </row>
    <row r="153" spans="10:17" s="566" customFormat="1" x14ac:dyDescent="0.2">
      <c r="M153" s="14">
        <f t="shared" si="3"/>
        <v>2014</v>
      </c>
      <c r="N153" s="132">
        <f>Total_Industrial!V75</f>
        <v>1.7826044141466479</v>
      </c>
      <c r="O153" s="132">
        <f>Total_Industrial!AB159</f>
        <v>1.1039387233527767</v>
      </c>
      <c r="P153" s="132">
        <f>Total_Industrial!AD159</f>
        <v>0.73744211731993436</v>
      </c>
      <c r="Q153" s="132">
        <f>Total_Industrial!Z159</f>
        <v>0.83977625882813134</v>
      </c>
    </row>
    <row r="154" spans="10:17" s="566" customFormat="1" x14ac:dyDescent="0.2">
      <c r="M154" s="14"/>
      <c r="N154" s="132"/>
      <c r="O154" s="132"/>
      <c r="P154" s="132"/>
      <c r="Q154" s="132"/>
    </row>
    <row r="157" spans="10:17" x14ac:dyDescent="0.2">
      <c r="J157" s="6" t="s">
        <v>509</v>
      </c>
    </row>
    <row r="159" spans="10:17" x14ac:dyDescent="0.2">
      <c r="J159" t="s">
        <v>508</v>
      </c>
    </row>
    <row r="160" spans="10:17" x14ac:dyDescent="0.2">
      <c r="J160" t="s">
        <v>507</v>
      </c>
    </row>
    <row r="161" spans="10:16" x14ac:dyDescent="0.2">
      <c r="J161" t="s">
        <v>406</v>
      </c>
    </row>
    <row r="162" spans="10:16" ht="51" x14ac:dyDescent="0.2">
      <c r="N162" s="281" t="s">
        <v>259</v>
      </c>
      <c r="O162" s="281" t="s">
        <v>578</v>
      </c>
      <c r="P162" s="281" t="s">
        <v>577</v>
      </c>
    </row>
    <row r="163" spans="10:16" x14ac:dyDescent="0.2">
      <c r="M163" s="14">
        <f t="shared" ref="M163:M189" si="4">M124</f>
        <v>1985</v>
      </c>
      <c r="N163" s="132">
        <f>Total_Industrial!AD130</f>
        <v>1</v>
      </c>
      <c r="O163" s="132">
        <f>Total_Industrial!X130</f>
        <v>1</v>
      </c>
      <c r="P163" s="132">
        <f>Total_Industrial!Y130</f>
        <v>1</v>
      </c>
    </row>
    <row r="164" spans="10:16" x14ac:dyDescent="0.2">
      <c r="M164" s="14">
        <f t="shared" si="4"/>
        <v>1986</v>
      </c>
      <c r="N164" s="132">
        <f>Total_Industrial!AD131</f>
        <v>0.96968022726046943</v>
      </c>
      <c r="O164" s="132">
        <f>Total_Industrial!X131</f>
        <v>0.99680534639631369</v>
      </c>
      <c r="P164" s="132">
        <f>Total_Industrial!Y131</f>
        <v>0.97278794778347855</v>
      </c>
    </row>
    <row r="165" spans="10:16" x14ac:dyDescent="0.2">
      <c r="M165" s="14">
        <f t="shared" si="4"/>
        <v>1987</v>
      </c>
      <c r="N165" s="132">
        <f>Total_Industrial!AD132</f>
        <v>0.98438655202220215</v>
      </c>
      <c r="O165" s="132">
        <f>Total_Industrial!X132</f>
        <v>1.0069808857370623</v>
      </c>
      <c r="P165" s="132">
        <f>Total_Industrial!Y132</f>
        <v>0.97756230129599508</v>
      </c>
    </row>
    <row r="166" spans="10:16" x14ac:dyDescent="0.2">
      <c r="M166" s="14">
        <f t="shared" si="4"/>
        <v>1988</v>
      </c>
      <c r="N166" s="132">
        <f>Total_Industrial!AD133</f>
        <v>0.98280441350047199</v>
      </c>
      <c r="O166" s="132">
        <f>Total_Industrial!X133</f>
        <v>1.0205676555503667</v>
      </c>
      <c r="P166" s="132">
        <f>Total_Industrial!Y133</f>
        <v>0.96299780632423637</v>
      </c>
    </row>
    <row r="167" spans="10:16" x14ac:dyDescent="0.2">
      <c r="M167" s="14">
        <f t="shared" si="4"/>
        <v>1989</v>
      </c>
      <c r="N167" s="132">
        <f>Total_Industrial!AD134</f>
        <v>0.98157724922108747</v>
      </c>
      <c r="O167" s="132">
        <f>Total_Industrial!X134</f>
        <v>1.0162922925421953</v>
      </c>
      <c r="P167" s="132">
        <f>Total_Industrial!Y134</f>
        <v>0.96584147732315251</v>
      </c>
    </row>
    <row r="168" spans="10:16" x14ac:dyDescent="0.2">
      <c r="M168" s="14">
        <f t="shared" si="4"/>
        <v>1990</v>
      </c>
      <c r="N168" s="132">
        <f>Total_Industrial!AD135</f>
        <v>0.98358301142661875</v>
      </c>
      <c r="O168" s="132">
        <f>Total_Industrial!X135</f>
        <v>1.0132717414812433</v>
      </c>
      <c r="P168" s="132">
        <f>Total_Industrial!Y135</f>
        <v>0.97070013024223456</v>
      </c>
    </row>
    <row r="169" spans="10:16" x14ac:dyDescent="0.2">
      <c r="M169" s="14">
        <f t="shared" si="4"/>
        <v>1991</v>
      </c>
      <c r="N169" s="132">
        <f>Total_Industrial!AD136</f>
        <v>0.99199103765761387</v>
      </c>
      <c r="O169" s="132">
        <f>Total_Industrial!X136</f>
        <v>1.0213914412176757</v>
      </c>
      <c r="P169" s="132">
        <f>Total_Industrial!Y136</f>
        <v>0.97121534176455271</v>
      </c>
    </row>
    <row r="170" spans="10:16" x14ac:dyDescent="0.2">
      <c r="M170" s="14">
        <f t="shared" si="4"/>
        <v>1992</v>
      </c>
      <c r="N170" s="132">
        <f>Total_Industrial!AD137</f>
        <v>0.97541586467140684</v>
      </c>
      <c r="O170" s="132">
        <f>Total_Industrial!X137</f>
        <v>1.026098119363988</v>
      </c>
      <c r="P170" s="132">
        <f>Total_Industrial!Y137</f>
        <v>0.95060681455688101</v>
      </c>
    </row>
    <row r="171" spans="10:16" x14ac:dyDescent="0.2">
      <c r="M171" s="14">
        <f t="shared" si="4"/>
        <v>1993</v>
      </c>
      <c r="N171" s="132">
        <f>Total_Industrial!AD138</f>
        <v>0.9750568419018929</v>
      </c>
      <c r="O171" s="132">
        <f>Total_Industrial!X138</f>
        <v>1.037664317433594</v>
      </c>
      <c r="P171" s="132">
        <f>Total_Industrial!Y138</f>
        <v>0.939665001022156</v>
      </c>
    </row>
    <row r="172" spans="10:16" x14ac:dyDescent="0.2">
      <c r="M172" s="14">
        <f t="shared" si="4"/>
        <v>1994</v>
      </c>
      <c r="N172" s="132">
        <f>Total_Industrial!AD139</f>
        <v>0.95092497868269299</v>
      </c>
      <c r="O172" s="132">
        <f>Total_Industrial!X139</f>
        <v>1.0296219540295035</v>
      </c>
      <c r="P172" s="132">
        <f>Total_Industrial!Y139</f>
        <v>0.92356711602853458</v>
      </c>
    </row>
    <row r="173" spans="10:16" x14ac:dyDescent="0.2">
      <c r="M173" s="14">
        <f t="shared" si="4"/>
        <v>1995</v>
      </c>
      <c r="N173" s="132">
        <f>Total_Industrial!AD140</f>
        <v>0.95460810557861164</v>
      </c>
      <c r="O173" s="132">
        <f>Total_Industrial!X140</f>
        <v>1.0529051453136193</v>
      </c>
      <c r="P173" s="132">
        <f>Total_Industrial!Y140</f>
        <v>0.90664207486066672</v>
      </c>
    </row>
    <row r="174" spans="10:16" x14ac:dyDescent="0.2">
      <c r="M174" s="14">
        <f t="shared" si="4"/>
        <v>1996</v>
      </c>
      <c r="N174" s="132">
        <f>Total_Industrial!AD141</f>
        <v>0.93352200702110688</v>
      </c>
      <c r="O174" s="132">
        <f>Total_Industrial!X141</f>
        <v>1.0530184554535866</v>
      </c>
      <c r="P174" s="132">
        <f>Total_Industrial!Y141</f>
        <v>0.88652008156779472</v>
      </c>
    </row>
    <row r="175" spans="10:16" x14ac:dyDescent="0.2">
      <c r="M175" s="14">
        <f t="shared" si="4"/>
        <v>1997</v>
      </c>
      <c r="N175" s="132">
        <f>Total_Industrial!AD142</f>
        <v>0.92440655917006231</v>
      </c>
      <c r="O175" s="132">
        <f>Total_Industrial!X142</f>
        <v>1.0656375034375072</v>
      </c>
      <c r="P175" s="132">
        <f>Total_Industrial!Y142</f>
        <v>0.86746811761798404</v>
      </c>
    </row>
    <row r="176" spans="10:16" x14ac:dyDescent="0.2">
      <c r="M176" s="14">
        <f t="shared" si="4"/>
        <v>1998</v>
      </c>
      <c r="N176" s="132">
        <f>Total_Industrial!AD143</f>
        <v>0.90596711215702197</v>
      </c>
      <c r="O176" s="132">
        <f>Total_Industrial!X143</f>
        <v>1.068677209129625</v>
      </c>
      <c r="P176" s="132">
        <f>Total_Industrial!Y143</f>
        <v>0.84774626465074432</v>
      </c>
    </row>
    <row r="177" spans="1:16" x14ac:dyDescent="0.2">
      <c r="M177" s="14">
        <f t="shared" si="4"/>
        <v>1999</v>
      </c>
      <c r="N177" s="132">
        <f>Total_Industrial!AD144</f>
        <v>0.87896623247659544</v>
      </c>
      <c r="O177" s="132">
        <f>Total_Industrial!X144</f>
        <v>1.0768677642363764</v>
      </c>
      <c r="P177" s="132">
        <f>Total_Industrial!Y144</f>
        <v>0.81622485291857905</v>
      </c>
    </row>
    <row r="178" spans="1:16" x14ac:dyDescent="0.2">
      <c r="M178" s="14">
        <f t="shared" si="4"/>
        <v>2000</v>
      </c>
      <c r="N178" s="132">
        <f>Total_Industrial!AD145</f>
        <v>0.83126750099953017</v>
      </c>
      <c r="O178" s="132">
        <f>Total_Industrial!X145</f>
        <v>1.0892883913102462</v>
      </c>
      <c r="P178" s="132">
        <f>Total_Industrial!Y145</f>
        <v>0.76312894512686702</v>
      </c>
    </row>
    <row r="179" spans="1:16" x14ac:dyDescent="0.2">
      <c r="M179" s="14">
        <f t="shared" si="4"/>
        <v>2001</v>
      </c>
      <c r="N179" s="132">
        <f>Total_Industrial!AD146</f>
        <v>0.82489741857015786</v>
      </c>
      <c r="O179" s="132">
        <f>Total_Industrial!X146</f>
        <v>1.0741254374544122</v>
      </c>
      <c r="P179" s="132">
        <f>Total_Industrial!Y146</f>
        <v>0.76797121621576714</v>
      </c>
    </row>
    <row r="180" spans="1:16" x14ac:dyDescent="0.2">
      <c r="M180" s="14">
        <f t="shared" si="4"/>
        <v>2002</v>
      </c>
      <c r="N180" s="132">
        <f>Total_Industrial!AD147</f>
        <v>0.83631083940669215</v>
      </c>
      <c r="O180" s="132">
        <f>Total_Industrial!X147</f>
        <v>1.0810732877512561</v>
      </c>
      <c r="P180" s="132">
        <f>Total_Industrial!Y147</f>
        <v>0.77359310315242824</v>
      </c>
    </row>
    <row r="181" spans="1:16" x14ac:dyDescent="0.2">
      <c r="M181" s="14">
        <f t="shared" si="4"/>
        <v>2003</v>
      </c>
      <c r="N181" s="132">
        <f>Total_Industrial!AD148</f>
        <v>0.79832640138208288</v>
      </c>
      <c r="O181" s="132">
        <f>Total_Industrial!X148</f>
        <v>1.0971845264653088</v>
      </c>
      <c r="P181" s="132">
        <f>Total_Industrial!Y148</f>
        <v>0.72761361660282642</v>
      </c>
    </row>
    <row r="182" spans="1:16" x14ac:dyDescent="0.2">
      <c r="M182" s="14">
        <f t="shared" si="4"/>
        <v>2004</v>
      </c>
      <c r="N182" s="132">
        <f>Total_Industrial!AD149</f>
        <v>0.7879036549653512</v>
      </c>
      <c r="O182" s="132">
        <f>Total_Industrial!X149</f>
        <v>1.1067181571784346</v>
      </c>
      <c r="P182" s="132">
        <f>Total_Industrial!Y149</f>
        <v>0.71192800972390535</v>
      </c>
    </row>
    <row r="183" spans="1:16" x14ac:dyDescent="0.2">
      <c r="M183" s="14">
        <f t="shared" si="4"/>
        <v>2005</v>
      </c>
      <c r="N183" s="132">
        <f>Total_Industrial!AD150</f>
        <v>0.79084069368245058</v>
      </c>
      <c r="O183" s="132">
        <f>Total_Industrial!X150</f>
        <v>1.1118313496425678</v>
      </c>
      <c r="P183" s="132">
        <f>Total_Industrial!Y150</f>
        <v>0.71129555209671913</v>
      </c>
    </row>
    <row r="184" spans="1:16" x14ac:dyDescent="0.2">
      <c r="M184" s="14">
        <f t="shared" si="4"/>
        <v>2006</v>
      </c>
      <c r="N184" s="132">
        <f>Total_Industrial!AD151</f>
        <v>0.76132347551659119</v>
      </c>
      <c r="O184" s="132">
        <f>Total_Industrial!X151</f>
        <v>1.1212352974358404</v>
      </c>
      <c r="P184" s="132">
        <f>Total_Industrial!Y151</f>
        <v>0.67900419943759027</v>
      </c>
    </row>
    <row r="185" spans="1:16" x14ac:dyDescent="0.2">
      <c r="M185" s="14">
        <f t="shared" si="4"/>
        <v>2007</v>
      </c>
      <c r="N185" s="132">
        <f>Total_Industrial!AD152</f>
        <v>0.76451302847430458</v>
      </c>
      <c r="O185" s="132">
        <f>Total_Industrial!X152</f>
        <v>1.1343539805099569</v>
      </c>
      <c r="P185" s="132">
        <f>Total_Industrial!Y152</f>
        <v>0.67396336735258977</v>
      </c>
    </row>
    <row r="186" spans="1:16" x14ac:dyDescent="0.2">
      <c r="M186" s="14">
        <f t="shared" si="4"/>
        <v>2008</v>
      </c>
      <c r="N186" s="132">
        <f>Total_Industrial!AD153</f>
        <v>0.75146972607799756</v>
      </c>
      <c r="O186" s="132">
        <f>Total_Industrial!X153</f>
        <v>1.1466333285121117</v>
      </c>
      <c r="P186" s="132">
        <f>Total_Industrial!Y153</f>
        <v>0.65537055952587364</v>
      </c>
    </row>
    <row r="187" spans="1:16" x14ac:dyDescent="0.2">
      <c r="M187" s="14">
        <f t="shared" si="4"/>
        <v>2009</v>
      </c>
      <c r="N187" s="132">
        <f>Total_Industrial!AD154</f>
        <v>0.72488726614297838</v>
      </c>
      <c r="O187" s="132">
        <f>Total_Industrial!X154</f>
        <v>1.1292827289057314</v>
      </c>
      <c r="P187" s="132">
        <f>Total_Industrial!Y154</f>
        <v>0.64190060432907714</v>
      </c>
    </row>
    <row r="188" spans="1:16" x14ac:dyDescent="0.2">
      <c r="M188" s="14">
        <f t="shared" si="4"/>
        <v>2010</v>
      </c>
      <c r="N188" s="132">
        <f>Total_Industrial!AD155</f>
        <v>0.74700393446841062</v>
      </c>
      <c r="O188" s="132">
        <f>Total_Industrial!X155</f>
        <v>1.1608989984877158</v>
      </c>
      <c r="P188" s="132">
        <f>Total_Industrial!Y155</f>
        <v>0.64347022044253677</v>
      </c>
    </row>
    <row r="189" spans="1:16" x14ac:dyDescent="0.2">
      <c r="M189" s="14">
        <f t="shared" si="4"/>
        <v>2011</v>
      </c>
      <c r="N189" s="132">
        <f>Total_Industrial!AD156</f>
        <v>0.75815657043172224</v>
      </c>
      <c r="O189" s="132">
        <f>Total_Industrial!X156</f>
        <v>1.1625194339894556</v>
      </c>
      <c r="P189" s="132">
        <f>Total_Industrial!Y156</f>
        <v>0.65216679245518661</v>
      </c>
    </row>
    <row r="190" spans="1:16" x14ac:dyDescent="0.2">
      <c r="M190" s="14">
        <v>2012</v>
      </c>
      <c r="N190" s="132">
        <f>Total_Industrial!AD157</f>
        <v>0.76137601152438705</v>
      </c>
      <c r="O190" s="132">
        <f>Total_Industrial!X157</f>
        <v>1.1499510868610263</v>
      </c>
      <c r="P190" s="132">
        <f>Total_Industrial!Y157</f>
        <v>0.66209425794159948</v>
      </c>
    </row>
    <row r="191" spans="1:16" s="566" customFormat="1" x14ac:dyDescent="0.2">
      <c r="M191" s="14">
        <v>2013</v>
      </c>
      <c r="N191" s="132">
        <f>Total_Industrial!AD158</f>
        <v>0.75526158368891527</v>
      </c>
      <c r="O191" s="132">
        <f>Total_Industrial!X158</f>
        <v>1.1447771519252057</v>
      </c>
      <c r="P191" s="132">
        <f>Total_Industrial!Y158</f>
        <v>0.65974550803950749</v>
      </c>
    </row>
    <row r="192" spans="1:16" s="566" customFormat="1" ht="15.75" x14ac:dyDescent="0.25">
      <c r="A192" s="296" t="s">
        <v>586</v>
      </c>
      <c r="B192" s="296"/>
      <c r="C192" s="296"/>
      <c r="D192"/>
      <c r="M192" s="14">
        <v>2014</v>
      </c>
      <c r="N192" s="132">
        <f>Total_Industrial!AD159</f>
        <v>0.73744211731993436</v>
      </c>
      <c r="O192" s="132">
        <f>Total_Industrial!X159</f>
        <v>1.1380881314616031</v>
      </c>
      <c r="P192" s="132">
        <f>Total_Industrial!Y159</f>
        <v>0.64796573914962596</v>
      </c>
    </row>
    <row r="193" spans="1:21" s="566" customFormat="1" ht="15.75" x14ac:dyDescent="0.25">
      <c r="A193" s="296"/>
      <c r="B193" s="296"/>
      <c r="C193" s="296"/>
      <c r="M193" s="14">
        <v>2015</v>
      </c>
      <c r="N193" s="132">
        <f>Total_Industrial!AD160</f>
        <v>0.71376039689168669</v>
      </c>
      <c r="O193" s="132">
        <f>Total_Industrial!X160</f>
        <v>1.12683127078957</v>
      </c>
      <c r="P193" s="132">
        <f>Total_Industrial!Y160</f>
        <v>0.63342260318313248</v>
      </c>
    </row>
    <row r="194" spans="1:21" s="566" customFormat="1" ht="15.75" x14ac:dyDescent="0.25">
      <c r="A194" s="296"/>
      <c r="B194" s="296"/>
      <c r="C194" s="296"/>
      <c r="M194" s="14">
        <v>2016</v>
      </c>
      <c r="N194" s="132">
        <f>Total_Industrial!AD161</f>
        <v>0.71150917231950017</v>
      </c>
      <c r="O194" s="132">
        <f>Total_Industrial!X161</f>
        <v>1.1221520508183174</v>
      </c>
      <c r="P194" s="132">
        <f>Total_Industrial!Y161</f>
        <v>0.63405772132273852</v>
      </c>
    </row>
    <row r="195" spans="1:21" s="566" customFormat="1" ht="15.75" x14ac:dyDescent="0.25">
      <c r="A195" s="296"/>
      <c r="B195" s="296"/>
      <c r="C195" s="296"/>
      <c r="M195" s="14">
        <v>2017</v>
      </c>
      <c r="N195" s="132">
        <f>Total_Industrial!AD162</f>
        <v>0.69732740155804995</v>
      </c>
      <c r="O195" s="132">
        <f>Total_Industrial!X162</f>
        <v>1.1218473762256971</v>
      </c>
      <c r="P195" s="132">
        <f>Total_Industrial!Y162</f>
        <v>0.62158847659305771</v>
      </c>
    </row>
    <row r="196" spans="1:21" s="566" customFormat="1" ht="18" customHeight="1" x14ac:dyDescent="0.25">
      <c r="A196" s="296"/>
      <c r="B196" s="296"/>
      <c r="C196" s="296"/>
      <c r="M196" s="14"/>
      <c r="N196" s="132"/>
      <c r="O196" s="132"/>
      <c r="P196" s="132"/>
    </row>
    <row r="197" spans="1:21" ht="20.25" customHeight="1" x14ac:dyDescent="0.2">
      <c r="U197">
        <f>Manufacturing!$X$128</f>
        <v>18699.303063269319</v>
      </c>
    </row>
    <row r="198" spans="1:21" ht="51" x14ac:dyDescent="0.2">
      <c r="M198" s="283"/>
      <c r="N198" s="295" t="s">
        <v>585</v>
      </c>
      <c r="O198" s="282" t="s">
        <v>79</v>
      </c>
      <c r="P198" s="282" t="s">
        <v>33</v>
      </c>
      <c r="Q198" s="693" t="s">
        <v>1483</v>
      </c>
      <c r="T198" s="287" t="s">
        <v>583</v>
      </c>
    </row>
    <row r="199" spans="1:21" s="293" customFormat="1" x14ac:dyDescent="0.2">
      <c r="M199" s="5">
        <v>1970</v>
      </c>
      <c r="N199" s="132">
        <f>Manufacturing!BV113</f>
        <v>0.66332451661848235</v>
      </c>
      <c r="O199" s="132">
        <f>Manufacturing!CB113</f>
        <v>1.1022265416512103</v>
      </c>
      <c r="P199" s="132">
        <f>Manufacturing!CD113</f>
        <v>1.2311904887491441</v>
      </c>
      <c r="Q199" s="132">
        <f>Manufacturing!BZ113</f>
        <v>1.3496441692581593</v>
      </c>
      <c r="T199" s="287"/>
    </row>
    <row r="200" spans="1:21" s="293" customFormat="1" x14ac:dyDescent="0.2">
      <c r="M200" s="5">
        <v>1971</v>
      </c>
      <c r="N200" s="132">
        <f>Manufacturing!BV114</f>
        <v>0.6888519817104426</v>
      </c>
      <c r="O200" s="132">
        <f>Manufacturing!CB114</f>
        <v>1.1109270768612078</v>
      </c>
      <c r="P200" s="132">
        <f>Manufacturing!CD114</f>
        <v>1.201308410157818</v>
      </c>
      <c r="Q200" s="132">
        <f>Manufacturing!BZ114</f>
        <v>1.3424710136294311</v>
      </c>
      <c r="R200" s="132"/>
      <c r="T200" s="287"/>
    </row>
    <row r="201" spans="1:21" s="293" customFormat="1" x14ac:dyDescent="0.2">
      <c r="M201" s="5">
        <v>1972</v>
      </c>
      <c r="N201" s="132">
        <f>Manufacturing!BV115</f>
        <v>0.75493633511718028</v>
      </c>
      <c r="O201" s="132">
        <f>Manufacturing!CB115</f>
        <v>1.1640451499832545</v>
      </c>
      <c r="P201" s="132">
        <f>Manufacturing!CD115</f>
        <v>1.187159187538503</v>
      </c>
      <c r="Q201" s="132">
        <f>Manufacturing!BZ115</f>
        <v>1.2988245871420554</v>
      </c>
      <c r="T201" s="287"/>
    </row>
    <row r="202" spans="1:21" s="293" customFormat="1" x14ac:dyDescent="0.2">
      <c r="M202" s="5">
        <v>1973</v>
      </c>
      <c r="N202" s="132">
        <f>Manufacturing!BV116</f>
        <v>0.81650981115827037</v>
      </c>
      <c r="O202" s="132">
        <f>Manufacturing!CB116</f>
        <v>1.2090877993052564</v>
      </c>
      <c r="P202" s="132">
        <f>Manufacturing!CD116</f>
        <v>1.186258335280346</v>
      </c>
      <c r="Q202" s="132">
        <f>Manufacturing!BZ116</f>
        <v>1.2482950262920407</v>
      </c>
      <c r="T202" s="287"/>
    </row>
    <row r="203" spans="1:21" s="293" customFormat="1" x14ac:dyDescent="0.2">
      <c r="M203" s="5">
        <v>1974</v>
      </c>
      <c r="N203" s="132">
        <f>Manufacturing!BV117</f>
        <v>0.76559840889052921</v>
      </c>
      <c r="O203" s="132">
        <f>Manufacturing!CB117</f>
        <v>1.2177070934400485</v>
      </c>
      <c r="P203" s="132">
        <f>Manufacturing!CD117</f>
        <v>1.289795484515474</v>
      </c>
      <c r="Q203" s="132">
        <f>Manufacturing!BZ117</f>
        <v>1.2331644622843996</v>
      </c>
      <c r="T203" s="287"/>
    </row>
    <row r="204" spans="1:21" s="293" customFormat="1" x14ac:dyDescent="0.2">
      <c r="M204" s="5">
        <v>1975</v>
      </c>
      <c r="N204" s="132">
        <f>Manufacturing!BV118</f>
        <v>0.71228804002378465</v>
      </c>
      <c r="O204" s="132">
        <f>Manufacturing!CB118</f>
        <v>1.1184427835947226</v>
      </c>
      <c r="P204" s="132">
        <f>Manufacturing!CD118</f>
        <v>1.2401675254572007</v>
      </c>
      <c r="Q204" s="132">
        <f>Manufacturing!BZ118</f>
        <v>1.2661274818135029</v>
      </c>
      <c r="T204" s="287"/>
    </row>
    <row r="205" spans="1:21" s="293" customFormat="1" x14ac:dyDescent="0.2">
      <c r="M205" s="5">
        <v>1976</v>
      </c>
      <c r="N205" s="132">
        <f>Manufacturing!BV119</f>
        <v>0.78419552602981279</v>
      </c>
      <c r="O205" s="132">
        <f>Manufacturing!CB119</f>
        <v>1.1763649101046363</v>
      </c>
      <c r="P205" s="132">
        <f>Manufacturing!CD119</f>
        <v>1.2311357917394641</v>
      </c>
      <c r="Q205" s="132">
        <f>Manufacturing!BZ119</f>
        <v>1.2184604082755295</v>
      </c>
      <c r="T205" s="287"/>
    </row>
    <row r="206" spans="1:21" s="293" customFormat="1" x14ac:dyDescent="0.2">
      <c r="M206" s="5">
        <v>1977</v>
      </c>
      <c r="N206" s="132">
        <f>Manufacturing!BV120</f>
        <v>0.83689077525578726</v>
      </c>
      <c r="O206" s="132">
        <f>Manufacturing!CB120</f>
        <v>1.2000171432612734</v>
      </c>
      <c r="P206" s="132">
        <f>Manufacturing!CD120</f>
        <v>1.2272145148021603</v>
      </c>
      <c r="Q206" s="132">
        <f>Manufacturing!BZ120</f>
        <v>1.1684171816188675</v>
      </c>
      <c r="T206" s="287"/>
    </row>
    <row r="207" spans="1:21" s="293" customFormat="1" x14ac:dyDescent="0.2">
      <c r="M207" s="5">
        <v>1978</v>
      </c>
      <c r="N207" s="132">
        <f>Manufacturing!BV121</f>
        <v>0.88458305140349813</v>
      </c>
      <c r="O207" s="132">
        <f>Manufacturing!CB121</f>
        <v>1.2208105729816534</v>
      </c>
      <c r="P207" s="132">
        <f>Manufacturing!CD121</f>
        <v>1.2106921975852398</v>
      </c>
      <c r="Q207" s="132">
        <f>Manufacturing!BZ121</f>
        <v>1.139923468940284</v>
      </c>
      <c r="T207" s="287"/>
    </row>
    <row r="208" spans="1:21" s="293" customFormat="1" x14ac:dyDescent="0.2">
      <c r="M208" s="5">
        <v>1979</v>
      </c>
      <c r="N208" s="132">
        <f>Manufacturing!BV122</f>
        <v>0.89994053843472555</v>
      </c>
      <c r="O208" s="132">
        <f>Manufacturing!CB122</f>
        <v>1.2156208165199573</v>
      </c>
      <c r="P208" s="132">
        <f>Manufacturing!CD122</f>
        <v>1.2167930507617324</v>
      </c>
      <c r="Q208" s="132">
        <f>Manufacturing!BZ122</f>
        <v>1.110113547788808</v>
      </c>
      <c r="T208" s="287"/>
    </row>
    <row r="209" spans="13:21" s="293" customFormat="1" x14ac:dyDescent="0.2">
      <c r="M209" s="5">
        <v>1980</v>
      </c>
      <c r="N209" s="132">
        <f>Manufacturing!BV123</f>
        <v>0.83672674335158193</v>
      </c>
      <c r="O209" s="132">
        <f>Manufacturing!CB123</f>
        <v>1.1341063222197825</v>
      </c>
      <c r="P209" s="132">
        <f>Manufacturing!CD123</f>
        <v>1.2141408748900495</v>
      </c>
      <c r="Q209" s="132">
        <f>Manufacturing!BZ123</f>
        <v>1.1163506214183543</v>
      </c>
      <c r="T209" s="287"/>
    </row>
    <row r="210" spans="13:21" s="293" customFormat="1" x14ac:dyDescent="0.2">
      <c r="M210" s="5">
        <v>1981</v>
      </c>
      <c r="N210" s="132">
        <f>Manufacturing!BV124</f>
        <v>0.85534436447889128</v>
      </c>
      <c r="O210" s="132">
        <f>Manufacturing!CB124</f>
        <v>1.0952386456025582</v>
      </c>
      <c r="P210" s="132">
        <f>Manufacturing!CD124</f>
        <v>1.179662356446959</v>
      </c>
      <c r="Q210" s="132">
        <f>Manufacturing!BZ124</f>
        <v>1.0854498674128445</v>
      </c>
      <c r="T210" s="287"/>
    </row>
    <row r="211" spans="13:21" s="293" customFormat="1" x14ac:dyDescent="0.2">
      <c r="M211" s="5">
        <v>1982</v>
      </c>
      <c r="N211" s="132">
        <f>Manufacturing!BV125</f>
        <v>0.8114248221279039</v>
      </c>
      <c r="O211" s="132">
        <f>Manufacturing!CB125</f>
        <v>0.98738238783803167</v>
      </c>
      <c r="P211" s="132">
        <f>Manufacturing!CD125</f>
        <v>1.1316013254589135</v>
      </c>
      <c r="Q211" s="132">
        <f>Manufacturing!BZ125</f>
        <v>1.0753337047092371</v>
      </c>
      <c r="T211" s="287"/>
    </row>
    <row r="212" spans="13:21" s="293" customFormat="1" x14ac:dyDescent="0.2">
      <c r="M212" s="5">
        <v>1983</v>
      </c>
      <c r="N212" s="132">
        <f>Manufacturing!BV126</f>
        <v>0.89489655738041052</v>
      </c>
      <c r="O212" s="132">
        <f>Manufacturing!CB126</f>
        <v>1.0256929443727447</v>
      </c>
      <c r="P212" s="132">
        <f>Manufacturing!CD126</f>
        <v>1.0696889199839392</v>
      </c>
      <c r="Q212" s="132">
        <f>Manufacturing!BZ126</f>
        <v>1.0714863971733353</v>
      </c>
      <c r="T212" s="287"/>
    </row>
    <row r="213" spans="13:21" s="293" customFormat="1" x14ac:dyDescent="0.2">
      <c r="M213" s="5">
        <v>1984</v>
      </c>
      <c r="N213" s="132">
        <f>Manufacturing!BV127</f>
        <v>0.9710278649197267</v>
      </c>
      <c r="O213" s="132">
        <f>Manufacturing!CB127</f>
        <v>1.0611764543481168</v>
      </c>
      <c r="P213" s="132">
        <f>Manufacturing!CD127</f>
        <v>1.0389667104280764</v>
      </c>
      <c r="Q213" s="132">
        <f>Manufacturing!BZ127</f>
        <v>1.0518509745269971</v>
      </c>
      <c r="T213" s="287"/>
    </row>
    <row r="214" spans="13:21" x14ac:dyDescent="0.2">
      <c r="M214" s="14">
        <v>1985</v>
      </c>
      <c r="N214" s="132">
        <f>Manufacturing!BV128</f>
        <v>1</v>
      </c>
      <c r="O214" s="132">
        <f>Manufacturing!CB128</f>
        <v>1</v>
      </c>
      <c r="P214" s="132">
        <f>Manufacturing!CD128</f>
        <v>1</v>
      </c>
      <c r="Q214" s="132">
        <f>Manufacturing!BZ128</f>
        <v>1</v>
      </c>
      <c r="T214">
        <f>N214*Q214</f>
        <v>1</v>
      </c>
      <c r="U214">
        <f>T214*$U$197</f>
        <v>18699.303063269319</v>
      </c>
    </row>
    <row r="215" spans="13:21" x14ac:dyDescent="0.2">
      <c r="M215" s="14">
        <f>M214+1</f>
        <v>1986</v>
      </c>
      <c r="N215" s="132">
        <f>Manufacturing!BV129</f>
        <v>1.0276598798466301</v>
      </c>
      <c r="O215" s="132">
        <f>Manufacturing!CB129</f>
        <v>1.0177828141639482</v>
      </c>
      <c r="P215" s="132">
        <f>Manufacturing!CD129</f>
        <v>0.97993925543123883</v>
      </c>
      <c r="Q215" s="132">
        <f>Manufacturing!BZ129</f>
        <v>1.0106635693466757</v>
      </c>
      <c r="T215" s="284">
        <f t="shared" ref="T215:T239" si="5">N215*Q215</f>
        <v>1.038618402240171</v>
      </c>
      <c r="U215" s="284">
        <f t="shared" ref="U215:U239" si="6">T215*$U$197</f>
        <v>19421.440270577514</v>
      </c>
    </row>
    <row r="216" spans="13:21" x14ac:dyDescent="0.2">
      <c r="M216" s="14">
        <f t="shared" ref="M216:M246" si="7">M215+1</f>
        <v>1987</v>
      </c>
      <c r="N216" s="132">
        <f>Manufacturing!BV130</f>
        <v>1.0917348424268518</v>
      </c>
      <c r="O216" s="132">
        <f>Manufacturing!CB130</f>
        <v>1.0508391470628704</v>
      </c>
      <c r="P216" s="132">
        <f>Manufacturing!CD130</f>
        <v>0.98901370125025856</v>
      </c>
      <c r="Q216" s="132">
        <f>Manufacturing!BZ130</f>
        <v>0.97323314270459327</v>
      </c>
      <c r="T216" s="284">
        <f t="shared" si="5"/>
        <v>1.0625125316951889</v>
      </c>
      <c r="U216" s="284">
        <f t="shared" si="6"/>
        <v>19868.243838689887</v>
      </c>
    </row>
    <row r="217" spans="13:21" x14ac:dyDescent="0.2">
      <c r="M217" s="14">
        <f t="shared" si="7"/>
        <v>1988</v>
      </c>
      <c r="N217" s="132">
        <f>Manufacturing!BV131</f>
        <v>1.1607102581452091</v>
      </c>
      <c r="O217" s="132">
        <f>Manufacturing!CB131</f>
        <v>1.1217220552529079</v>
      </c>
      <c r="P217" s="132">
        <f>Manufacturing!CD131</f>
        <v>0.97505194494877734</v>
      </c>
      <c r="Q217" s="132">
        <f>Manufacturing!BZ131</f>
        <v>0.9911373816340191</v>
      </c>
      <c r="T217" s="284">
        <f t="shared" si="5"/>
        <v>1.1504233260937891</v>
      </c>
      <c r="U217" s="284">
        <f t="shared" si="6"/>
        <v>21512.11442568207</v>
      </c>
    </row>
    <row r="218" spans="13:21" x14ac:dyDescent="0.2">
      <c r="M218" s="14">
        <f t="shared" si="7"/>
        <v>1989</v>
      </c>
      <c r="N218" s="132">
        <f>Manufacturing!BV132</f>
        <v>1.1652416394988827</v>
      </c>
      <c r="O218" s="132">
        <f>Manufacturing!CB132</f>
        <v>1.1430718739218868</v>
      </c>
      <c r="P218" s="132">
        <f>Manufacturing!CD132</f>
        <v>0.98022015448657274</v>
      </c>
      <c r="Q218" s="132">
        <f>Manufacturing!BZ132</f>
        <v>1.0007696661944014</v>
      </c>
      <c r="T218" s="284">
        <f t="shared" si="5"/>
        <v>1.1661384865971138</v>
      </c>
      <c r="U218" s="284">
        <f t="shared" si="6"/>
        <v>21805.976974621659</v>
      </c>
    </row>
    <row r="219" spans="13:21" x14ac:dyDescent="0.2">
      <c r="M219" s="14">
        <f t="shared" si="7"/>
        <v>1990</v>
      </c>
      <c r="N219" s="132">
        <f>Manufacturing!BV133</f>
        <v>1.1587418752947447</v>
      </c>
      <c r="O219" s="132">
        <f>Manufacturing!CB133</f>
        <v>1.1525158268285984</v>
      </c>
      <c r="P219" s="132">
        <f>Manufacturing!CD133</f>
        <v>0.9819770378855569</v>
      </c>
      <c r="Q219" s="132">
        <f>Manufacturing!BZ133</f>
        <v>1.0128825154532766</v>
      </c>
      <c r="T219" s="284">
        <f t="shared" si="5"/>
        <v>1.1736693854095879</v>
      </c>
      <c r="U219" s="284">
        <f t="shared" si="6"/>
        <v>21946.799533854926</v>
      </c>
    </row>
    <row r="220" spans="13:21" x14ac:dyDescent="0.2">
      <c r="M220" s="14">
        <f t="shared" si="7"/>
        <v>1991</v>
      </c>
      <c r="N220" s="132">
        <f>Manufacturing!BV134</f>
        <v>1.1448196674253142</v>
      </c>
      <c r="O220" s="132">
        <f>Manufacturing!CB134</f>
        <v>1.1206007115188328</v>
      </c>
      <c r="P220" s="132">
        <f>Manufacturing!CD134</f>
        <v>0.97523368773652475</v>
      </c>
      <c r="Q220" s="132">
        <f>Manufacturing!BZ134</f>
        <v>1.0037030816114589</v>
      </c>
      <c r="T220" s="284">
        <f t="shared" si="5"/>
        <v>1.1490590280841935</v>
      </c>
      <c r="U220" s="284">
        <f t="shared" si="6"/>
        <v>21486.603003732027</v>
      </c>
    </row>
    <row r="221" spans="13:21" x14ac:dyDescent="0.2">
      <c r="M221" s="14">
        <f t="shared" si="7"/>
        <v>1992</v>
      </c>
      <c r="N221" s="132">
        <f>Manufacturing!BV135</f>
        <v>1.1894978573332513</v>
      </c>
      <c r="O221" s="132">
        <f>Manufacturing!CB135</f>
        <v>1.1409515259380054</v>
      </c>
      <c r="P221" s="132">
        <f>Manufacturing!CD135</f>
        <v>0.9577311295884835</v>
      </c>
      <c r="Q221" s="132">
        <f>Manufacturing!BZ135</f>
        <v>1.001520903040751</v>
      </c>
      <c r="T221" s="284">
        <f t="shared" si="5"/>
        <v>1.1913069682414363</v>
      </c>
      <c r="U221" s="284">
        <f t="shared" si="6"/>
        <v>22276.610040531177</v>
      </c>
    </row>
    <row r="222" spans="13:21" x14ac:dyDescent="0.2">
      <c r="M222" s="14">
        <f t="shared" si="7"/>
        <v>1993</v>
      </c>
      <c r="N222" s="132">
        <f>Manufacturing!BV136</f>
        <v>1.2298907137438231</v>
      </c>
      <c r="O222" s="132">
        <f>Manufacturing!CB136</f>
        <v>1.1740898602576118</v>
      </c>
      <c r="P222" s="132">
        <f>Manufacturing!CD136</f>
        <v>0.94737179027975638</v>
      </c>
      <c r="Q222" s="132">
        <f>Manufacturing!BZ136</f>
        <v>1.0076611464835388</v>
      </c>
      <c r="T222" s="284">
        <f t="shared" si="5"/>
        <v>1.2393130866605586</v>
      </c>
      <c r="U222" s="284">
        <f t="shared" si="6"/>
        <v>23174.29099774154</v>
      </c>
    </row>
    <row r="223" spans="13:21" x14ac:dyDescent="0.2">
      <c r="M223" s="14">
        <f t="shared" si="7"/>
        <v>1994</v>
      </c>
      <c r="N223" s="132">
        <f>Manufacturing!BV137</f>
        <v>1.3027618871870579</v>
      </c>
      <c r="O223" s="132">
        <f>Manufacturing!CB137</f>
        <v>1.2059955112913991</v>
      </c>
      <c r="P223" s="132">
        <f>Manufacturing!CD137</f>
        <v>0.93573793819742013</v>
      </c>
      <c r="Q223" s="132">
        <f>Manufacturing!BZ137</f>
        <v>0.98929680165894662</v>
      </c>
      <c r="T223" s="284">
        <f t="shared" si="5"/>
        <v>1.2888181683173299</v>
      </c>
      <c r="U223" s="284">
        <f t="shared" si="6"/>
        <v>24100.0015228134</v>
      </c>
    </row>
    <row r="224" spans="13:21" x14ac:dyDescent="0.2">
      <c r="M224" s="14">
        <f t="shared" si="7"/>
        <v>1995</v>
      </c>
      <c r="N224" s="132">
        <f>Manufacturing!BV138</f>
        <v>1.3565233437903672</v>
      </c>
      <c r="O224" s="132">
        <f>Manufacturing!CB138</f>
        <v>1.2375066536856352</v>
      </c>
      <c r="P224" s="132">
        <f>Manufacturing!CD138</f>
        <v>0.91683823112690466</v>
      </c>
      <c r="Q224" s="132">
        <f>Manufacturing!BZ138</f>
        <v>0.99501082409347874</v>
      </c>
      <c r="T224" s="284">
        <f t="shared" si="5"/>
        <v>1.3497554102068947</v>
      </c>
      <c r="U224" s="284">
        <f t="shared" si="6"/>
        <v>25239.485476746122</v>
      </c>
    </row>
    <row r="225" spans="13:21" x14ac:dyDescent="0.2">
      <c r="M225" s="14">
        <f t="shared" si="7"/>
        <v>1996</v>
      </c>
      <c r="N225" s="132">
        <f>Manufacturing!BV139</f>
        <v>1.4128683028849109</v>
      </c>
      <c r="O225" s="132">
        <f>Manufacturing!CB139</f>
        <v>1.2509687252735364</v>
      </c>
      <c r="P225" s="132">
        <f>Manufacturing!CD139</f>
        <v>0.89617283585065888</v>
      </c>
      <c r="Q225" s="132">
        <f>Manufacturing!BZ139</f>
        <v>0.98799219195324317</v>
      </c>
      <c r="T225" s="284">
        <f t="shared" si="5"/>
        <v>1.3959028515085219</v>
      </c>
      <c r="U225" s="284">
        <f t="shared" si="6"/>
        <v>26102.410467239682</v>
      </c>
    </row>
    <row r="226" spans="13:21" x14ac:dyDescent="0.2">
      <c r="M226" s="14">
        <f t="shared" si="7"/>
        <v>1997</v>
      </c>
      <c r="N226" s="132">
        <f>Manufacturing!BV140</f>
        <v>1.5163109224744213</v>
      </c>
      <c r="O226" s="132">
        <f>Manufacturing!CB140</f>
        <v>1.2493411579896445</v>
      </c>
      <c r="P226" s="132">
        <f>Manufacturing!CD140</f>
        <v>0.8751716757550142</v>
      </c>
      <c r="Q226" s="132">
        <f>Manufacturing!BZ140</f>
        <v>0.94145644746342483</v>
      </c>
      <c r="T226" s="284">
        <f t="shared" si="5"/>
        <v>1.4275406943227573</v>
      </c>
      <c r="U226" s="284">
        <f t="shared" si="6"/>
        <v>26694.016078291148</v>
      </c>
    </row>
    <row r="227" spans="13:21" x14ac:dyDescent="0.2">
      <c r="M227" s="14">
        <f t="shared" si="7"/>
        <v>1998</v>
      </c>
      <c r="N227" s="132">
        <f>Manufacturing!BV141</f>
        <v>1.578704558036538</v>
      </c>
      <c r="O227" s="132">
        <f>Manufacturing!CB141</f>
        <v>1.2704335822161814</v>
      </c>
      <c r="P227" s="132">
        <f>Manufacturing!CD141</f>
        <v>0.85758886275567037</v>
      </c>
      <c r="Q227" s="132">
        <f>Manufacturing!BZ141</f>
        <v>0.93836732152002089</v>
      </c>
      <c r="T227" s="284">
        <f t="shared" si="5"/>
        <v>1.4814047675961945</v>
      </c>
      <c r="U227" s="284">
        <f t="shared" si="6"/>
        <v>27701.236708653294</v>
      </c>
    </row>
    <row r="228" spans="13:21" x14ac:dyDescent="0.2">
      <c r="M228" s="14">
        <f t="shared" si="7"/>
        <v>1999</v>
      </c>
      <c r="N228" s="132">
        <f>Manufacturing!BV142</f>
        <v>1.6664206188103585</v>
      </c>
      <c r="O228" s="132">
        <f>Manufacturing!CB142</f>
        <v>1.2954461823175953</v>
      </c>
      <c r="P228" s="132">
        <f>Manufacturing!CD142</f>
        <v>0.82531837067295466</v>
      </c>
      <c r="Q228" s="132">
        <f>Manufacturing!BZ142</f>
        <v>0.94192055896769677</v>
      </c>
      <c r="T228" s="284">
        <f t="shared" si="5"/>
        <v>1.5696358407451481</v>
      </c>
      <c r="U228" s="284">
        <f t="shared" si="6"/>
        <v>29351.09628506306</v>
      </c>
    </row>
    <row r="229" spans="13:21" x14ac:dyDescent="0.2">
      <c r="M229" s="14">
        <f t="shared" si="7"/>
        <v>2000</v>
      </c>
      <c r="N229" s="132">
        <f>Manufacturing!BV143</f>
        <v>1.7862254208443542</v>
      </c>
      <c r="O229" s="132">
        <f>Manufacturing!CB143</f>
        <v>1.3044959549428785</v>
      </c>
      <c r="P229" s="132">
        <f>Manufacturing!CD143</f>
        <v>0.76636950046048713</v>
      </c>
      <c r="Q229" s="132">
        <f>Manufacturing!BZ143</f>
        <v>0.95294848861791071</v>
      </c>
      <c r="T229" s="284">
        <f t="shared" si="5"/>
        <v>1.7021808151245188</v>
      </c>
      <c r="U229" s="284">
        <f t="shared" si="6"/>
        <v>31829.59493049618</v>
      </c>
    </row>
    <row r="230" spans="13:21" x14ac:dyDescent="0.2">
      <c r="M230" s="14">
        <f t="shared" si="7"/>
        <v>2001</v>
      </c>
      <c r="N230" s="132">
        <f>Manufacturing!BV144</f>
        <v>1.710340161161346</v>
      </c>
      <c r="O230" s="132">
        <f>Manufacturing!CB144</f>
        <v>1.2570013972474376</v>
      </c>
      <c r="P230" s="132">
        <f>Manufacturing!CD144</f>
        <v>0.76882629664815427</v>
      </c>
      <c r="Q230" s="132">
        <f>Manufacturing!BZ144</f>
        <v>0.95593042837498465</v>
      </c>
      <c r="T230" s="284">
        <f t="shared" si="5"/>
        <v>1.6349662029259058</v>
      </c>
      <c r="U230" s="284">
        <f t="shared" si="6"/>
        <v>30572.728526714196</v>
      </c>
    </row>
    <row r="231" spans="13:21" x14ac:dyDescent="0.2">
      <c r="M231" s="14">
        <f t="shared" si="7"/>
        <v>2002</v>
      </c>
      <c r="N231" s="132">
        <f>Manufacturing!BV145</f>
        <v>1.7253285764081112</v>
      </c>
      <c r="O231" s="132">
        <f>Manufacturing!CB145</f>
        <v>1.1954361200653256</v>
      </c>
      <c r="P231" s="132">
        <f>Manufacturing!CD145</f>
        <v>0.77513974375724415</v>
      </c>
      <c r="Q231" s="132">
        <f>Manufacturing!BZ145</f>
        <v>0.89387325236854009</v>
      </c>
      <c r="T231" s="284">
        <f t="shared" si="5"/>
        <v>1.5422250659983017</v>
      </c>
      <c r="U231" s="284">
        <f t="shared" si="6"/>
        <v>28838.533900872771</v>
      </c>
    </row>
    <row r="232" spans="13:21" x14ac:dyDescent="0.2">
      <c r="M232" s="14">
        <f t="shared" si="7"/>
        <v>2003</v>
      </c>
      <c r="N232" s="132">
        <f>Manufacturing!BV146</f>
        <v>1.8209386725718153</v>
      </c>
      <c r="O232" s="132">
        <f>Manufacturing!CB146</f>
        <v>1.1791846413178684</v>
      </c>
      <c r="P232" s="132">
        <f>Manufacturing!CD146</f>
        <v>0.72168131909794175</v>
      </c>
      <c r="Q232" s="132">
        <f>Manufacturing!BZ146</f>
        <v>0.89731060646218364</v>
      </c>
      <c r="T232" s="284">
        <f t="shared" si="5"/>
        <v>1.6339475846158593</v>
      </c>
      <c r="U232" s="284">
        <f t="shared" si="6"/>
        <v>30553.681074228843</v>
      </c>
    </row>
    <row r="233" spans="13:21" x14ac:dyDescent="0.2">
      <c r="M233" s="14">
        <f t="shared" si="7"/>
        <v>2004</v>
      </c>
      <c r="N233" s="132">
        <f>Manufacturing!BV147</f>
        <v>1.9494781735047468</v>
      </c>
      <c r="O233" s="132">
        <f>Manufacturing!CB147</f>
        <v>1.2037347330981285</v>
      </c>
      <c r="P233" s="132">
        <f>Manufacturing!CD147</f>
        <v>0.70283205863142084</v>
      </c>
      <c r="Q233" s="132">
        <f>Manufacturing!BZ147</f>
        <v>0.8785422103062831</v>
      </c>
      <c r="T233" s="284">
        <f t="shared" si="5"/>
        <v>1.712698863494716</v>
      </c>
      <c r="U233" s="284">
        <f t="shared" si="6"/>
        <v>32026.275104604625</v>
      </c>
    </row>
    <row r="234" spans="13:21" x14ac:dyDescent="0.2">
      <c r="M234" s="14">
        <f t="shared" si="7"/>
        <v>2005</v>
      </c>
      <c r="N234" s="132">
        <f>Manufacturing!BV148</f>
        <v>2.008775706874987</v>
      </c>
      <c r="O234" s="132">
        <f>Manufacturing!CB148</f>
        <v>1.2031264495548823</v>
      </c>
      <c r="P234" s="132">
        <f>Manufacturing!CD148</f>
        <v>0.70091540352433102</v>
      </c>
      <c r="Q234" s="132">
        <f>Manufacturing!BZ148</f>
        <v>0.85450802395669201</v>
      </c>
      <c r="T234" s="284">
        <f t="shared" si="5"/>
        <v>1.7165149598539522</v>
      </c>
      <c r="U234" s="284">
        <f t="shared" si="6"/>
        <v>32097.633446944619</v>
      </c>
    </row>
    <row r="235" spans="13:21" x14ac:dyDescent="0.2">
      <c r="M235" s="14">
        <f t="shared" si="7"/>
        <v>2006</v>
      </c>
      <c r="N235" s="132">
        <f>Manufacturing!BV149</f>
        <v>2.122716368333641</v>
      </c>
      <c r="O235" s="132">
        <f>Manufacturing!CB149</f>
        <v>1.1966159867486708</v>
      </c>
      <c r="P235" s="132">
        <f>Manufacturing!CD149</f>
        <v>0.6662831424950284</v>
      </c>
      <c r="Q235" s="132">
        <f>Manufacturing!BZ149</f>
        <v>0.84606952864533114</v>
      </c>
      <c r="T235" s="284">
        <f t="shared" si="5"/>
        <v>1.7959656372037727</v>
      </c>
      <c r="U235" s="284">
        <f t="shared" si="6"/>
        <v>33583.30574129094</v>
      </c>
    </row>
    <row r="236" spans="13:21" x14ac:dyDescent="0.2">
      <c r="M236" s="14">
        <f t="shared" si="7"/>
        <v>2007</v>
      </c>
      <c r="N236" s="132">
        <f>Manufacturing!BV150</f>
        <v>2.192860511369461</v>
      </c>
      <c r="O236" s="132">
        <f>Manufacturing!CB150</f>
        <v>1.1992430870827222</v>
      </c>
      <c r="P236" s="132">
        <f>Manufacturing!CD150</f>
        <v>0.66064423687410523</v>
      </c>
      <c r="Q236" s="132">
        <f>Manufacturing!BZ150</f>
        <v>0.8278102203718416</v>
      </c>
      <c r="T236" s="284">
        <f t="shared" si="5"/>
        <v>1.8152723431614628</v>
      </c>
      <c r="U236" s="284">
        <f t="shared" si="6"/>
        <v>33944.327687147219</v>
      </c>
    </row>
    <row r="237" spans="13:21" x14ac:dyDescent="0.2">
      <c r="M237" s="14">
        <f t="shared" si="7"/>
        <v>2008</v>
      </c>
      <c r="N237" s="132">
        <f>Manufacturing!BV151</f>
        <v>2.1483463533657297</v>
      </c>
      <c r="O237" s="132">
        <f>Manufacturing!CB151</f>
        <v>1.1564946574381316</v>
      </c>
      <c r="P237" s="132">
        <f>Manufacturing!CD151</f>
        <v>0.63517909238550974</v>
      </c>
      <c r="Q237" s="132">
        <f>Manufacturing!BZ151</f>
        <v>0.8475111399611378</v>
      </c>
      <c r="T237" s="284">
        <f t="shared" si="5"/>
        <v>1.8207474669723429</v>
      </c>
      <c r="U237" s="284">
        <f t="shared" si="6"/>
        <v>34046.708686595783</v>
      </c>
    </row>
    <row r="238" spans="13:21" x14ac:dyDescent="0.2">
      <c r="M238" s="14">
        <f t="shared" si="7"/>
        <v>2009</v>
      </c>
      <c r="N238" s="132">
        <f>Manufacturing!BV152</f>
        <v>1.950769924750364</v>
      </c>
      <c r="O238" s="132">
        <f>Manufacturing!CB152</f>
        <v>1.0218287510060589</v>
      </c>
      <c r="P238" s="132">
        <f>Manufacturing!CD152</f>
        <v>0.6147159123419087</v>
      </c>
      <c r="Q238" s="132">
        <f>Manufacturing!BZ152</f>
        <v>0.85211854720555269</v>
      </c>
      <c r="T238" s="284">
        <f t="shared" si="5"/>
        <v>1.6622872342105655</v>
      </c>
      <c r="U238" s="284">
        <f t="shared" si="6"/>
        <v>31083.61277070711</v>
      </c>
    </row>
    <row r="239" spans="13:21" x14ac:dyDescent="0.2">
      <c r="M239" s="14">
        <f t="shared" si="7"/>
        <v>2010</v>
      </c>
      <c r="N239" s="132">
        <f>Manufacturing!BV153</f>
        <v>2.0563244551065178</v>
      </c>
      <c r="O239" s="132">
        <f>Manufacturing!CB153</f>
        <v>1.0727824918733995</v>
      </c>
      <c r="P239" s="132">
        <f>Manufacturing!CD153</f>
        <v>0.61390943242314411</v>
      </c>
      <c r="Q239" s="132">
        <f>Manufacturing!BZ153</f>
        <v>0.84980297743497857</v>
      </c>
      <c r="R239">
        <f>N239*P239*Q239</f>
        <v>1.0727887115545325</v>
      </c>
      <c r="T239" s="284">
        <f t="shared" si="5"/>
        <v>1.7474706445218788</v>
      </c>
      <c r="U239" s="284">
        <f t="shared" si="6"/>
        <v>32676.483176081179</v>
      </c>
    </row>
    <row r="240" spans="13:21" x14ac:dyDescent="0.2">
      <c r="M240" s="14">
        <f t="shared" si="7"/>
        <v>2011</v>
      </c>
      <c r="N240" s="132">
        <f>Manufacturing!BV154</f>
        <v>2.0639929466281188</v>
      </c>
      <c r="O240" s="132">
        <f>Manufacturing!CB154</f>
        <v>1.0892390433213148</v>
      </c>
      <c r="P240" s="132">
        <f>Manufacturing!CD154</f>
        <v>0.62268427643113877</v>
      </c>
      <c r="Q240" s="132">
        <f>Manufacturing!BZ154</f>
        <v>0.84751962446195162</v>
      </c>
    </row>
    <row r="241" spans="1:17" s="566" customFormat="1" x14ac:dyDescent="0.2">
      <c r="M241" s="14">
        <f t="shared" si="7"/>
        <v>2012</v>
      </c>
      <c r="N241" s="132">
        <f>Manufacturing!BV155</f>
        <v>2.0503988025670994</v>
      </c>
      <c r="O241" s="132">
        <f>Manufacturing!CB155</f>
        <v>1.0428048433774617</v>
      </c>
      <c r="P241" s="132">
        <f>Manufacturing!CD155</f>
        <v>0.63657491803540933</v>
      </c>
      <c r="Q241" s="132">
        <f>Manufacturing!BZ155</f>
        <v>0.79894674008683042</v>
      </c>
    </row>
    <row r="242" spans="1:17" s="566" customFormat="1" x14ac:dyDescent="0.2">
      <c r="M242" s="14">
        <f t="shared" si="7"/>
        <v>2013</v>
      </c>
      <c r="N242" s="132">
        <f>Manufacturing!BV156</f>
        <v>2.1133050378298579</v>
      </c>
      <c r="O242" s="132">
        <f>Manufacturing!CB156</f>
        <v>1.0786044355773463</v>
      </c>
      <c r="P242" s="132">
        <f>Manufacturing!CD156</f>
        <v>0.6354145458478121</v>
      </c>
      <c r="Q242" s="132">
        <f>Manufacturing!BZ156</f>
        <v>0.80324035566254359</v>
      </c>
    </row>
    <row r="243" spans="1:17" x14ac:dyDescent="0.2">
      <c r="M243" s="14">
        <f t="shared" si="7"/>
        <v>2014</v>
      </c>
      <c r="N243" s="132">
        <f>Manufacturing!BV157</f>
        <v>2.1494740727071417</v>
      </c>
      <c r="O243" s="132">
        <f>Manufacturing!CB157</f>
        <v>1.1002519443789165</v>
      </c>
      <c r="P243" s="132">
        <f>Manufacturing!CD157</f>
        <v>0.62226624903558281</v>
      </c>
      <c r="Q243" s="132">
        <f>Manufacturing!BZ157</f>
        <v>0.82259561717660878</v>
      </c>
    </row>
    <row r="244" spans="1:17" s="566" customFormat="1" x14ac:dyDescent="0.2">
      <c r="M244" s="14">
        <f t="shared" si="7"/>
        <v>2015</v>
      </c>
      <c r="N244" s="132">
        <f>Manufacturing!BV158</f>
        <v>2.1679071579422198</v>
      </c>
      <c r="O244" s="132">
        <f>Manufacturing!CB158</f>
        <v>1.0740847287081301</v>
      </c>
      <c r="P244" s="132">
        <f>Manufacturing!CD158</f>
        <v>0.61470605086388175</v>
      </c>
      <c r="Q244" s="132">
        <f>Manufacturing!BZ158</f>
        <v>0.80599649093743186</v>
      </c>
    </row>
    <row r="245" spans="1:17" s="566" customFormat="1" x14ac:dyDescent="0.2">
      <c r="M245" s="14">
        <f t="shared" si="7"/>
        <v>2016</v>
      </c>
      <c r="N245" s="132">
        <f>Manufacturing!BV159</f>
        <v>2.1567529884562546</v>
      </c>
      <c r="O245" s="132">
        <f>Manufacturing!CB159</f>
        <v>1.0701324627708586</v>
      </c>
      <c r="P245" s="132">
        <f>Manufacturing!CD159</f>
        <v>0.62046933880752697</v>
      </c>
      <c r="Q245" s="132">
        <f>Manufacturing!BZ159</f>
        <v>0.79968624336644101</v>
      </c>
    </row>
    <row r="246" spans="1:17" s="566" customFormat="1" x14ac:dyDescent="0.2">
      <c r="M246" s="14">
        <f t="shared" si="7"/>
        <v>2017</v>
      </c>
      <c r="N246" s="132">
        <f>Manufacturing!BV160</f>
        <v>2.2128929076705419</v>
      </c>
      <c r="O246" s="132">
        <f>Manufacturing!CB160</f>
        <v>1.0430998531121367</v>
      </c>
      <c r="P246" s="132">
        <f>Manufacturing!CD160</f>
        <v>0.60344389143427846</v>
      </c>
      <c r="Q246" s="132">
        <f>Manufacturing!BZ160</f>
        <v>0.78114464870975175</v>
      </c>
    </row>
    <row r="247" spans="1:17" s="566" customFormat="1" x14ac:dyDescent="0.2">
      <c r="M247" s="14"/>
      <c r="N247" s="132"/>
      <c r="O247" s="132"/>
      <c r="P247" s="132"/>
      <c r="Q247" s="132"/>
    </row>
    <row r="248" spans="1:17" s="566" customFormat="1" x14ac:dyDescent="0.2"/>
    <row r="249" spans="1:17" x14ac:dyDescent="0.2">
      <c r="M249" s="285" t="s">
        <v>582</v>
      </c>
      <c r="O249" s="286">
        <f>(O239/O235-1)</f>
        <v>-0.10348641188702457</v>
      </c>
    </row>
    <row r="252" spans="1:17" ht="15.75" x14ac:dyDescent="0.25">
      <c r="A252" s="296" t="s">
        <v>587</v>
      </c>
    </row>
    <row r="253" spans="1:17" ht="39" x14ac:dyDescent="0.25">
      <c r="B253" s="296"/>
      <c r="C253" s="296"/>
      <c r="D253" s="294"/>
      <c r="M253" s="294"/>
      <c r="N253" s="295" t="s">
        <v>585</v>
      </c>
      <c r="O253" s="282" t="s">
        <v>79</v>
      </c>
      <c r="P253" s="282" t="s">
        <v>33</v>
      </c>
      <c r="Q253" s="693" t="s">
        <v>1448</v>
      </c>
    </row>
    <row r="254" spans="1:17" x14ac:dyDescent="0.2">
      <c r="M254" s="5">
        <f t="shared" ref="M254:M301" si="8">M199</f>
        <v>1970</v>
      </c>
      <c r="N254" s="132">
        <f>Manufacturing!BV199</f>
        <v>0.66332451661848235</v>
      </c>
      <c r="O254" s="132">
        <f>Manufacturing!CB199</f>
        <v>1.2103236811062807</v>
      </c>
      <c r="P254" s="132">
        <f>Manufacturing!CD199</f>
        <v>1.2422147753535824</v>
      </c>
      <c r="Q254" s="132">
        <f>Manufacturing!BZ199</f>
        <v>1.4688539556746714</v>
      </c>
    </row>
    <row r="255" spans="1:17" x14ac:dyDescent="0.2">
      <c r="M255" s="5">
        <f t="shared" si="8"/>
        <v>1971</v>
      </c>
      <c r="N255" s="132">
        <f>Manufacturing!BV200</f>
        <v>0.6888519817104426</v>
      </c>
      <c r="O255" s="132">
        <f>Manufacturing!CB200</f>
        <v>1.2149919365914115</v>
      </c>
      <c r="P255" s="132">
        <f>Manufacturing!CD200</f>
        <v>1.2104656617450062</v>
      </c>
      <c r="Q255" s="132">
        <f>Manufacturing!BZ200</f>
        <v>1.4571185220946454</v>
      </c>
    </row>
    <row r="256" spans="1:17" x14ac:dyDescent="0.2">
      <c r="M256" s="5">
        <f t="shared" si="8"/>
        <v>1972</v>
      </c>
      <c r="N256" s="132">
        <f>Manufacturing!BV201</f>
        <v>0.75493633511718028</v>
      </c>
      <c r="O256" s="132">
        <f>Manufacturing!CB201</f>
        <v>1.2654350981270583</v>
      </c>
      <c r="P256" s="132">
        <f>Manufacturing!CD201</f>
        <v>1.1937436135058042</v>
      </c>
      <c r="Q256" s="132">
        <f>Manufacturing!BZ201</f>
        <v>1.4041659936709074</v>
      </c>
    </row>
    <row r="257" spans="13:17" x14ac:dyDescent="0.2">
      <c r="M257" s="5">
        <f t="shared" si="8"/>
        <v>1973</v>
      </c>
      <c r="N257" s="132">
        <f>Manufacturing!BV202</f>
        <v>0.81650981115827037</v>
      </c>
      <c r="O257" s="132">
        <f>Manufacturing!CB202</f>
        <v>1.3004235541010805</v>
      </c>
      <c r="P257" s="132">
        <f>Manufacturing!CD202</f>
        <v>1.1889433774045923</v>
      </c>
      <c r="Q257" s="132">
        <f>Manufacturing!BZ202</f>
        <v>1.3395603487559085</v>
      </c>
    </row>
    <row r="258" spans="13:17" x14ac:dyDescent="0.2">
      <c r="M258" s="5">
        <f t="shared" si="8"/>
        <v>1974</v>
      </c>
      <c r="N258" s="132">
        <f>Manufacturing!BV203</f>
        <v>0.76559840889052921</v>
      </c>
      <c r="O258" s="132">
        <f>Manufacturing!CB203</f>
        <v>1.2996825825319951</v>
      </c>
      <c r="P258" s="132">
        <f>Manufacturing!CD203</f>
        <v>1.2981384052522873</v>
      </c>
      <c r="Q258" s="132">
        <f>Manufacturing!BZ203</f>
        <v>1.3077215699127596</v>
      </c>
    </row>
    <row r="259" spans="13:17" x14ac:dyDescent="0.2">
      <c r="M259" s="5">
        <f t="shared" si="8"/>
        <v>1975</v>
      </c>
      <c r="N259" s="132">
        <f>Manufacturing!BV204</f>
        <v>0.71228804002378465</v>
      </c>
      <c r="O259" s="132">
        <f>Manufacturing!CB204</f>
        <v>1.1824623915366568</v>
      </c>
      <c r="P259" s="132">
        <f>Manufacturing!CD204</f>
        <v>1.2527532643099679</v>
      </c>
      <c r="Q259" s="132">
        <f>Manufacturing!BZ204</f>
        <v>1.3251527280269839</v>
      </c>
    </row>
    <row r="260" spans="13:17" x14ac:dyDescent="0.2">
      <c r="M260" s="5">
        <f t="shared" si="8"/>
        <v>1976</v>
      </c>
      <c r="N260" s="132">
        <f>Manufacturing!BV205</f>
        <v>0.78419552602981279</v>
      </c>
      <c r="O260" s="132">
        <f>Manufacturing!CB205</f>
        <v>1.2374937516883375</v>
      </c>
      <c r="P260" s="132">
        <f>Manufacturing!CD205</f>
        <v>1.2443926366873532</v>
      </c>
      <c r="Q260" s="132">
        <f>Manufacturing!BZ205</f>
        <v>1.2681219497432086</v>
      </c>
    </row>
    <row r="261" spans="13:17" x14ac:dyDescent="0.2">
      <c r="M261" s="5">
        <f t="shared" si="8"/>
        <v>1977</v>
      </c>
      <c r="N261" s="132">
        <f>Manufacturing!BV206</f>
        <v>0.83689077525578726</v>
      </c>
      <c r="O261" s="132">
        <f>Manufacturing!CB206</f>
        <v>1.2530312249551259</v>
      </c>
      <c r="P261" s="132">
        <f>Manufacturing!CD206</f>
        <v>1.2392293821003137</v>
      </c>
      <c r="Q261" s="132">
        <f>Manufacturing!BZ206</f>
        <v>1.2082067295490979</v>
      </c>
    </row>
    <row r="262" spans="13:17" x14ac:dyDescent="0.2">
      <c r="M262" s="5">
        <f t="shared" si="8"/>
        <v>1978</v>
      </c>
      <c r="N262" s="132">
        <f>Manufacturing!BV207</f>
        <v>0.88458305140349813</v>
      </c>
      <c r="O262" s="132">
        <f>Manufacturing!CB207</f>
        <v>1.2696140103368965</v>
      </c>
      <c r="P262" s="132">
        <f>Manufacturing!CD207</f>
        <v>1.2206993622738029</v>
      </c>
      <c r="Q262" s="132">
        <f>Manufacturing!BZ207</f>
        <v>1.1757750158110409</v>
      </c>
    </row>
    <row r="263" spans="13:17" x14ac:dyDescent="0.2">
      <c r="M263" s="5">
        <f t="shared" si="8"/>
        <v>1979</v>
      </c>
      <c r="N263" s="132">
        <f>Manufacturing!BV208</f>
        <v>0.89994053843472555</v>
      </c>
      <c r="O263" s="132">
        <f>Manufacturing!CB208</f>
        <v>1.2639258061337644</v>
      </c>
      <c r="P263" s="132">
        <f>Manufacturing!CD208</f>
        <v>1.2281639345454052</v>
      </c>
      <c r="Q263" s="132">
        <f>Manufacturing!BZ208</f>
        <v>1.1435398475993301</v>
      </c>
    </row>
    <row r="264" spans="13:17" x14ac:dyDescent="0.2">
      <c r="M264" s="5">
        <f t="shared" si="8"/>
        <v>1980</v>
      </c>
      <c r="N264" s="132">
        <f>Manufacturing!BV209</f>
        <v>0.83672674335158193</v>
      </c>
      <c r="O264" s="132">
        <f>Manufacturing!CB209</f>
        <v>1.1651937999844144</v>
      </c>
      <c r="P264" s="132">
        <f>Manufacturing!CD209</f>
        <v>1.2239911987257066</v>
      </c>
      <c r="Q264" s="132">
        <f>Manufacturing!BZ209</f>
        <v>1.1377214753980678</v>
      </c>
    </row>
    <row r="265" spans="13:17" x14ac:dyDescent="0.2">
      <c r="M265" s="5">
        <f t="shared" si="8"/>
        <v>1981</v>
      </c>
      <c r="N265" s="132">
        <f>Manufacturing!BV210</f>
        <v>0.85534436447889128</v>
      </c>
      <c r="O265" s="132">
        <f>Manufacturing!CB210</f>
        <v>1.1176034157042023</v>
      </c>
      <c r="P265" s="132">
        <f>Manufacturing!CD210</f>
        <v>1.1868672978878889</v>
      </c>
      <c r="Q265" s="132">
        <f>Manufacturing!BZ210</f>
        <v>1.100891168700556</v>
      </c>
    </row>
    <row r="266" spans="13:17" x14ac:dyDescent="0.2">
      <c r="M266" s="5">
        <f t="shared" si="8"/>
        <v>1982</v>
      </c>
      <c r="N266" s="132">
        <f>Manufacturing!BV211</f>
        <v>0.8114248221279039</v>
      </c>
      <c r="O266" s="132">
        <f>Manufacturing!CB211</f>
        <v>0.99317490894628035</v>
      </c>
      <c r="P266" s="132">
        <f>Manufacturing!CD211</f>
        <v>1.1416769140961276</v>
      </c>
      <c r="Q266" s="132">
        <f>Manufacturing!BZ211</f>
        <v>1.0720967788015501</v>
      </c>
    </row>
    <row r="267" spans="13:17" x14ac:dyDescent="0.2">
      <c r="M267" s="5">
        <f t="shared" si="8"/>
        <v>1983</v>
      </c>
      <c r="N267" s="132">
        <f>Manufacturing!BV212</f>
        <v>0.89489655738041052</v>
      </c>
      <c r="O267" s="132">
        <f>Manufacturing!CB212</f>
        <v>1.0433497796528797</v>
      </c>
      <c r="P267" s="132">
        <f>Manufacturing!CD212</f>
        <v>1.076452639642828</v>
      </c>
      <c r="Q267" s="132">
        <f>Manufacturing!BZ212</f>
        <v>1.0830834774469562</v>
      </c>
    </row>
    <row r="268" spans="13:17" x14ac:dyDescent="0.2">
      <c r="M268" s="5">
        <f t="shared" si="8"/>
        <v>1984</v>
      </c>
      <c r="N268" s="132">
        <f>Manufacturing!BV213</f>
        <v>0.9710278649197267</v>
      </c>
      <c r="O268" s="132">
        <f>Manufacturing!CB213</f>
        <v>1.0710502322614166</v>
      </c>
      <c r="P268" s="132">
        <f>Manufacturing!CD213</f>
        <v>1.0407439516631116</v>
      </c>
      <c r="Q268" s="132">
        <f>Manufacturing!BZ213</f>
        <v>1.0598251203423974</v>
      </c>
    </row>
    <row r="269" spans="13:17" x14ac:dyDescent="0.2">
      <c r="M269" s="5">
        <f t="shared" si="8"/>
        <v>1985</v>
      </c>
      <c r="N269" s="132">
        <f>Manufacturing!BV214</f>
        <v>1</v>
      </c>
      <c r="O269" s="132">
        <f>Manufacturing!CB214</f>
        <v>1</v>
      </c>
      <c r="P269" s="132">
        <f>Manufacturing!CD214</f>
        <v>1</v>
      </c>
      <c r="Q269" s="132">
        <f>Manufacturing!BZ214</f>
        <v>1</v>
      </c>
    </row>
    <row r="270" spans="13:17" x14ac:dyDescent="0.2">
      <c r="M270" s="5">
        <f t="shared" si="8"/>
        <v>1986</v>
      </c>
      <c r="N270" s="132">
        <f>Manufacturing!BV215</f>
        <v>1.0276598798466301</v>
      </c>
      <c r="O270" s="132">
        <f>Manufacturing!CB215</f>
        <v>1.0297219743334589</v>
      </c>
      <c r="P270" s="132">
        <f>Manufacturing!CD215</f>
        <v>0.98020695185343298</v>
      </c>
      <c r="Q270" s="132">
        <f>Manufacturing!BZ215</f>
        <v>1.0222399179475916</v>
      </c>
    </row>
    <row r="271" spans="13:17" x14ac:dyDescent="0.2">
      <c r="M271" s="5">
        <f t="shared" si="8"/>
        <v>1987</v>
      </c>
      <c r="N271" s="132">
        <f>Manufacturing!BV216</f>
        <v>1.0917348424268518</v>
      </c>
      <c r="O271" s="132">
        <f>Manufacturing!CB216</f>
        <v>1.0586855956591035</v>
      </c>
      <c r="P271" s="132">
        <f>Manufacturing!CD216</f>
        <v>0.98682435787938538</v>
      </c>
      <c r="Q271" s="132">
        <f>Manufacturing!BZ216</f>
        <v>0.98267533004192475</v>
      </c>
    </row>
    <row r="272" spans="13:17" x14ac:dyDescent="0.2">
      <c r="M272" s="5">
        <f t="shared" si="8"/>
        <v>1988</v>
      </c>
      <c r="N272" s="132">
        <f>Manufacturing!BV217</f>
        <v>1.1607102581452091</v>
      </c>
      <c r="O272" s="132">
        <f>Manufacturing!CB217</f>
        <v>1.1384899297239119</v>
      </c>
      <c r="P272" s="132">
        <f>Manufacturing!CD217</f>
        <v>0.97144756779530517</v>
      </c>
      <c r="Q272" s="132">
        <f>Manufacturing!BZ217</f>
        <v>1.0096854931994332</v>
      </c>
    </row>
    <row r="273" spans="13:17" x14ac:dyDescent="0.2">
      <c r="M273" s="5">
        <f t="shared" si="8"/>
        <v>1989</v>
      </c>
      <c r="N273" s="132">
        <f>Manufacturing!BV218</f>
        <v>1.1652416394988827</v>
      </c>
      <c r="O273" s="132">
        <f>Manufacturing!CB218</f>
        <v>1.1451257675410842</v>
      </c>
      <c r="P273" s="132">
        <f>Manufacturing!CD218</f>
        <v>0.97611240764660501</v>
      </c>
      <c r="Q273" s="132">
        <f>Manufacturing!BZ218</f>
        <v>1.006786765951361</v>
      </c>
    </row>
    <row r="274" spans="13:17" x14ac:dyDescent="0.2">
      <c r="M274" s="5">
        <f t="shared" si="8"/>
        <v>1990</v>
      </c>
      <c r="N274" s="132">
        <f>Manufacturing!BV219</f>
        <v>1.1587418752947447</v>
      </c>
      <c r="O274" s="132">
        <f>Manufacturing!CB219</f>
        <v>1.1497137162399287</v>
      </c>
      <c r="P274" s="132">
        <f>Manufacturing!CD219</f>
        <v>0.97785646774543344</v>
      </c>
      <c r="Q274" s="132">
        <f>Manufacturing!BZ219</f>
        <v>1.0146775070920997</v>
      </c>
    </row>
    <row r="275" spans="13:17" x14ac:dyDescent="0.2">
      <c r="M275" s="5">
        <f t="shared" si="8"/>
        <v>1991</v>
      </c>
      <c r="N275" s="132">
        <f>Manufacturing!BV220</f>
        <v>1.1448196674253142</v>
      </c>
      <c r="O275" s="132">
        <f>Manufacturing!CB220</f>
        <v>1.111844101453036</v>
      </c>
      <c r="P275" s="132">
        <f>Manufacturing!CD220</f>
        <v>0.97305799216320432</v>
      </c>
      <c r="Q275" s="132">
        <f>Manufacturing!BZ220</f>
        <v>0.99808649760961909</v>
      </c>
    </row>
    <row r="276" spans="13:17" x14ac:dyDescent="0.2">
      <c r="M276" s="5">
        <f t="shared" si="8"/>
        <v>1992</v>
      </c>
      <c r="N276" s="132">
        <f>Manufacturing!BV221</f>
        <v>1.1894978573332513</v>
      </c>
      <c r="O276" s="132">
        <f>Manufacturing!CB221</f>
        <v>1.1415048780478656</v>
      </c>
      <c r="P276" s="132">
        <f>Manufacturing!CD221</f>
        <v>0.9513856859321449</v>
      </c>
      <c r="Q276" s="132">
        <f>Manufacturing!BZ221</f>
        <v>1.0086896242471721</v>
      </c>
    </row>
    <row r="277" spans="13:17" x14ac:dyDescent="0.2">
      <c r="M277" s="5">
        <f t="shared" si="8"/>
        <v>1993</v>
      </c>
      <c r="N277" s="132">
        <f>Manufacturing!BV222</f>
        <v>1.2298907137438231</v>
      </c>
      <c r="O277" s="132">
        <f>Manufacturing!CB222</f>
        <v>1.1745872551293026</v>
      </c>
      <c r="P277" s="132">
        <f>Manufacturing!CD222</f>
        <v>0.93800289618313415</v>
      </c>
      <c r="Q277" s="132">
        <f>Manufacturing!BZ222</f>
        <v>1.0181568244633012</v>
      </c>
    </row>
    <row r="278" spans="13:17" x14ac:dyDescent="0.2">
      <c r="M278" s="5">
        <f t="shared" si="8"/>
        <v>1994</v>
      </c>
      <c r="N278" s="132">
        <f>Manufacturing!BV223</f>
        <v>1.3027618871870579</v>
      </c>
      <c r="O278" s="132">
        <f>Manufacturing!CB223</f>
        <v>1.2114533204927831</v>
      </c>
      <c r="P278" s="132">
        <f>Manufacturing!CD223</f>
        <v>0.92365289979004528</v>
      </c>
      <c r="Q278" s="132">
        <f>Manufacturing!BZ223</f>
        <v>1.0067762632131587</v>
      </c>
    </row>
    <row r="279" spans="13:17" x14ac:dyDescent="0.2">
      <c r="M279" s="5">
        <f t="shared" si="8"/>
        <v>1995</v>
      </c>
      <c r="N279" s="132">
        <f>Manufacturing!BV224</f>
        <v>1.3565233437903672</v>
      </c>
      <c r="O279" s="132">
        <f>Manufacturing!CB224</f>
        <v>1.2441172922019064</v>
      </c>
      <c r="P279" s="132">
        <f>Manufacturing!CD224</f>
        <v>0.90274305564640112</v>
      </c>
      <c r="Q279" s="132">
        <f>Manufacturing!BZ224</f>
        <v>1.0159446743341336</v>
      </c>
    </row>
    <row r="280" spans="13:17" x14ac:dyDescent="0.2">
      <c r="M280" s="5">
        <f t="shared" si="8"/>
        <v>1996</v>
      </c>
      <c r="N280" s="132">
        <f>Manufacturing!BV225</f>
        <v>1.4128683028849109</v>
      </c>
      <c r="O280" s="132">
        <f>Manufacturing!CB225</f>
        <v>1.2519737297620022</v>
      </c>
      <c r="P280" s="132">
        <f>Manufacturing!CD225</f>
        <v>0.88042035127558782</v>
      </c>
      <c r="Q280" s="132">
        <f>Manufacturing!BZ225</f>
        <v>1.0064768584656512</v>
      </c>
    </row>
    <row r="281" spans="13:17" x14ac:dyDescent="0.2">
      <c r="M281" s="5">
        <f t="shared" si="8"/>
        <v>1997</v>
      </c>
      <c r="N281" s="132">
        <f>Manufacturing!BV226</f>
        <v>1.5163109224744213</v>
      </c>
      <c r="O281" s="132">
        <f>Manufacturing!CB226</f>
        <v>1.2511633748937645</v>
      </c>
      <c r="P281" s="132">
        <f>Manufacturing!CD226</f>
        <v>0.85760801552384891</v>
      </c>
      <c r="Q281" s="132">
        <f>Manufacturing!BZ226</f>
        <v>0.96213802786193547</v>
      </c>
    </row>
    <row r="282" spans="13:17" x14ac:dyDescent="0.2">
      <c r="M282" s="5">
        <f t="shared" si="8"/>
        <v>1998</v>
      </c>
      <c r="N282" s="132">
        <f>Manufacturing!BV227</f>
        <v>1.578704558036538</v>
      </c>
      <c r="O282" s="132">
        <f>Manufacturing!CB227</f>
        <v>1.2809750347691118</v>
      </c>
      <c r="P282" s="132">
        <f>Manufacturing!CD227</f>
        <v>0.83718663283593731</v>
      </c>
      <c r="Q282" s="132">
        <f>Manufacturing!BZ227</f>
        <v>0.96921047468197963</v>
      </c>
    </row>
    <row r="283" spans="13:17" x14ac:dyDescent="0.2">
      <c r="M283" s="5">
        <f t="shared" si="8"/>
        <v>1999</v>
      </c>
      <c r="N283" s="132">
        <f>Manufacturing!BV228</f>
        <v>1.6664206188103585</v>
      </c>
      <c r="O283" s="132">
        <f>Manufacturing!CB228</f>
        <v>1.3035489682462671</v>
      </c>
      <c r="P283" s="132">
        <f>Manufacturing!CD228</f>
        <v>0.80471708941123332</v>
      </c>
      <c r="Q283" s="132">
        <f>Manufacturing!BZ228</f>
        <v>0.97207587601915546</v>
      </c>
    </row>
    <row r="284" spans="13:17" x14ac:dyDescent="0.2">
      <c r="M284" s="5">
        <f t="shared" si="8"/>
        <v>2000</v>
      </c>
      <c r="N284" s="132">
        <f>Manufacturing!BV229</f>
        <v>1.7862254208443542</v>
      </c>
      <c r="O284" s="132">
        <f>Manufacturing!CB229</f>
        <v>1.3012189180023592</v>
      </c>
      <c r="P284" s="132">
        <f>Manufacturing!CD229</f>
        <v>0.74504480616447943</v>
      </c>
      <c r="Q284" s="132">
        <f>Manufacturing!BZ229</f>
        <v>0.97776043816559011</v>
      </c>
    </row>
    <row r="285" spans="13:17" x14ac:dyDescent="0.2">
      <c r="M285" s="5">
        <f t="shared" si="8"/>
        <v>2001</v>
      </c>
      <c r="N285" s="132">
        <f>Manufacturing!BV230</f>
        <v>1.710340161161346</v>
      </c>
      <c r="O285" s="132">
        <f>Manufacturing!CB230</f>
        <v>1.2593886733080915</v>
      </c>
      <c r="P285" s="132">
        <f>Manufacturing!CD230</f>
        <v>0.75038207442818838</v>
      </c>
      <c r="Q285" s="132">
        <f>Manufacturing!BZ230</f>
        <v>0.98128608579889731</v>
      </c>
    </row>
    <row r="286" spans="13:17" x14ac:dyDescent="0.2">
      <c r="M286" s="5">
        <f t="shared" si="8"/>
        <v>2002</v>
      </c>
      <c r="N286" s="132">
        <f>Manufacturing!BV231</f>
        <v>1.7253285764081112</v>
      </c>
      <c r="O286" s="132">
        <f>Manufacturing!CB231</f>
        <v>1.1893955721743166</v>
      </c>
      <c r="P286" s="132">
        <f>Manufacturing!CD231</f>
        <v>0.75920938952975325</v>
      </c>
      <c r="Q286" s="132">
        <f>Manufacturing!BZ231</f>
        <v>0.90801667677599263</v>
      </c>
    </row>
    <row r="287" spans="13:17" x14ac:dyDescent="0.2">
      <c r="M287" s="5">
        <f t="shared" si="8"/>
        <v>2003</v>
      </c>
      <c r="N287" s="132">
        <f>Manufacturing!BV232</f>
        <v>1.8209386725718153</v>
      </c>
      <c r="O287" s="132">
        <f>Manufacturing!CB232</f>
        <v>1.1678535361230182</v>
      </c>
      <c r="P287" s="132">
        <f>Manufacturing!CD232</f>
        <v>0.70506953911172943</v>
      </c>
      <c r="Q287" s="132">
        <f>Manufacturing!BZ232</f>
        <v>0.90962471744102025</v>
      </c>
    </row>
    <row r="288" spans="13:17" x14ac:dyDescent="0.2">
      <c r="M288" s="5">
        <f t="shared" si="8"/>
        <v>2004</v>
      </c>
      <c r="N288" s="132">
        <f>Manufacturing!BV233</f>
        <v>1.9494781735047468</v>
      </c>
      <c r="O288" s="132">
        <f>Manufacturing!CB233</f>
        <v>1.1697400458648275</v>
      </c>
      <c r="P288" s="132">
        <f>Manufacturing!CD233</f>
        <v>0.68847720337403462</v>
      </c>
      <c r="Q288" s="132">
        <f>Manufacturing!BZ233</f>
        <v>0.87153045517803496</v>
      </c>
    </row>
    <row r="289" spans="1:21" x14ac:dyDescent="0.2">
      <c r="M289" s="5">
        <f t="shared" si="8"/>
        <v>2005</v>
      </c>
      <c r="N289" s="132">
        <f>Manufacturing!BV234</f>
        <v>2.008775706874987</v>
      </c>
      <c r="O289" s="132">
        <f>Manufacturing!CB234</f>
        <v>1.160657045272586</v>
      </c>
      <c r="P289" s="132">
        <f>Manufacturing!CD234</f>
        <v>0.68662426069571358</v>
      </c>
      <c r="Q289" s="132">
        <f>Manufacturing!BZ234</f>
        <v>0.84150086693635484</v>
      </c>
    </row>
    <row r="290" spans="1:21" x14ac:dyDescent="0.2">
      <c r="M290" s="5">
        <f t="shared" si="8"/>
        <v>2006</v>
      </c>
      <c r="N290" s="132">
        <f>Manufacturing!BV235</f>
        <v>2.122716368333641</v>
      </c>
      <c r="O290" s="132">
        <f>Manufacturing!CB235</f>
        <v>1.1628140886872622</v>
      </c>
      <c r="P290" s="132">
        <f>Manufacturing!CD235</f>
        <v>0.65172297149225</v>
      </c>
      <c r="Q290" s="132">
        <f>Manufacturing!BZ235</f>
        <v>0.84053658324836589</v>
      </c>
    </row>
    <row r="291" spans="1:21" x14ac:dyDescent="0.2">
      <c r="M291" s="5">
        <f t="shared" si="8"/>
        <v>2007</v>
      </c>
      <c r="N291" s="132">
        <f>Manufacturing!BV236</f>
        <v>2.192860511369461</v>
      </c>
      <c r="O291" s="132">
        <f>Manufacturing!CB236</f>
        <v>1.1691355774848176</v>
      </c>
      <c r="P291" s="132">
        <f>Manufacturing!CD236</f>
        <v>0.64662481023657736</v>
      </c>
      <c r="Q291" s="132">
        <f>Manufacturing!BZ236</f>
        <v>0.82452334136437933</v>
      </c>
    </row>
    <row r="292" spans="1:21" x14ac:dyDescent="0.2">
      <c r="M292" s="5">
        <f t="shared" si="8"/>
        <v>2008</v>
      </c>
      <c r="N292" s="132">
        <f>Manufacturing!BV237</f>
        <v>2.1483463533657297</v>
      </c>
      <c r="O292" s="132">
        <f>Manufacturing!CB237</f>
        <v>1.1172067942259489</v>
      </c>
      <c r="P292" s="132">
        <f>Manufacturing!CD237</f>
        <v>0.62151471571367822</v>
      </c>
      <c r="Q292" s="132">
        <f>Manufacturing!BZ237</f>
        <v>0.83671844534466888</v>
      </c>
    </row>
    <row r="293" spans="1:21" x14ac:dyDescent="0.2">
      <c r="M293" s="5">
        <f t="shared" si="8"/>
        <v>2009</v>
      </c>
      <c r="N293" s="132">
        <f>Manufacturing!BV238</f>
        <v>1.950769924750364</v>
      </c>
      <c r="O293" s="132">
        <f>Manufacturing!CB238</f>
        <v>1.0128453384946885</v>
      </c>
      <c r="P293" s="132">
        <f>Manufacturing!CD238</f>
        <v>0.608058904033975</v>
      </c>
      <c r="Q293" s="132">
        <f>Manufacturing!BZ238</f>
        <v>0.85387246182615084</v>
      </c>
    </row>
    <row r="294" spans="1:21" x14ac:dyDescent="0.2">
      <c r="M294" s="5">
        <f t="shared" si="8"/>
        <v>2010</v>
      </c>
      <c r="N294" s="132">
        <f>Manufacturing!BV239</f>
        <v>2.0563244551065178</v>
      </c>
      <c r="O294" s="132">
        <f>Manufacturing!CB239</f>
        <v>1.061684027947617</v>
      </c>
      <c r="P294" s="132">
        <f>Manufacturing!CD239</f>
        <v>0.60336768882526937</v>
      </c>
      <c r="Q294" s="132">
        <f>Manufacturing!BZ239</f>
        <v>0.85570337859097301</v>
      </c>
    </row>
    <row r="295" spans="1:21" x14ac:dyDescent="0.2">
      <c r="M295" s="5">
        <f t="shared" si="8"/>
        <v>2011</v>
      </c>
      <c r="N295" s="132">
        <f>Manufacturing!BV240</f>
        <v>2.0639929466281188</v>
      </c>
      <c r="O295" s="132">
        <f>Manufacturing!CB240</f>
        <v>1.0638159168874652</v>
      </c>
      <c r="P295" s="132">
        <f>Manufacturing!CD240</f>
        <v>0.61069910848660847</v>
      </c>
      <c r="Q295" s="132">
        <f>Manufacturing!BZ240</f>
        <v>0.84398114970279348</v>
      </c>
    </row>
    <row r="296" spans="1:21" x14ac:dyDescent="0.2">
      <c r="M296" s="5">
        <f t="shared" si="8"/>
        <v>2012</v>
      </c>
      <c r="N296" s="132">
        <f>Manufacturing!BV241</f>
        <v>2.0503988025670994</v>
      </c>
      <c r="O296" s="132">
        <f>Manufacturing!CB241</f>
        <v>1.0142570079735793</v>
      </c>
      <c r="P296" s="132">
        <f>Manufacturing!CD241</f>
        <v>0.62389710581142543</v>
      </c>
      <c r="Q296" s="132">
        <f>Manufacturing!BZ241</f>
        <v>0.79286354631666256</v>
      </c>
    </row>
    <row r="297" spans="1:21" x14ac:dyDescent="0.2">
      <c r="M297" s="5">
        <f t="shared" si="8"/>
        <v>2013</v>
      </c>
      <c r="N297" s="132">
        <f>Manufacturing!BV242</f>
        <v>2.1133050378298579</v>
      </c>
      <c r="O297" s="132">
        <f>Manufacturing!CB242</f>
        <v>1.0757789559936779</v>
      </c>
      <c r="P297" s="132">
        <f>Manufacturing!CD242</f>
        <v>0.62301456784569365</v>
      </c>
      <c r="Q297" s="132">
        <f>Manufacturing!BZ242</f>
        <v>0.81707966686223743</v>
      </c>
    </row>
    <row r="298" spans="1:21" x14ac:dyDescent="0.2">
      <c r="M298" s="5">
        <f t="shared" si="8"/>
        <v>2014</v>
      </c>
      <c r="N298" s="132">
        <f>Manufacturing!BV243</f>
        <v>2.1494740727071417</v>
      </c>
      <c r="O298" s="132">
        <f>Manufacturing!CB243</f>
        <v>1.1045544797914122</v>
      </c>
      <c r="P298" s="132">
        <f>Manufacturing!CD243</f>
        <v>0.60824462771915366</v>
      </c>
      <c r="Q298" s="132">
        <f>Manufacturing!BZ243</f>
        <v>0.84484770398183306</v>
      </c>
    </row>
    <row r="299" spans="1:21" x14ac:dyDescent="0.2">
      <c r="M299" s="5">
        <f t="shared" si="8"/>
        <v>2015</v>
      </c>
      <c r="N299" s="132">
        <f>Manufacturing!BV244</f>
        <v>2.1679071579422198</v>
      </c>
      <c r="O299" s="132">
        <f>Manufacturing!CB244</f>
        <v>1.0791910739803121</v>
      </c>
      <c r="P299" s="132">
        <f>Manufacturing!CD244</f>
        <v>0.60081271950392401</v>
      </c>
      <c r="Q299" s="132">
        <f>Manufacturing!BZ244</f>
        <v>0.8285531574450592</v>
      </c>
    </row>
    <row r="300" spans="1:21" x14ac:dyDescent="0.2">
      <c r="M300" s="5">
        <f t="shared" si="8"/>
        <v>2016</v>
      </c>
      <c r="N300" s="132">
        <f>Manufacturing!BV245</f>
        <v>2.1567529884562546</v>
      </c>
      <c r="O300" s="132">
        <f>Manufacturing!CB245</f>
        <v>1.0898750839219087</v>
      </c>
      <c r="P300" s="132">
        <f>Manufacturing!CD245</f>
        <v>0.6077549988511376</v>
      </c>
      <c r="Q300" s="132">
        <f>Manufacturing!BZ245</f>
        <v>0.83147584194998014</v>
      </c>
    </row>
    <row r="301" spans="1:21" x14ac:dyDescent="0.2">
      <c r="M301" s="5">
        <f t="shared" si="8"/>
        <v>2017</v>
      </c>
      <c r="N301" s="132">
        <f>Manufacturing!BV246</f>
        <v>2.2128929076705419</v>
      </c>
      <c r="O301" s="132">
        <f>Manufacturing!CB246</f>
        <v>1.0627346896304504</v>
      </c>
      <c r="P301" s="132">
        <f>Manufacturing!CD246</f>
        <v>0.59027283212770054</v>
      </c>
      <c r="Q301" s="132">
        <f>Manufacturing!BZ246</f>
        <v>0.81360490646980799</v>
      </c>
    </row>
    <row r="304" spans="1:21" ht="15.75" x14ac:dyDescent="0.25">
      <c r="A304" s="296" t="s">
        <v>694</v>
      </c>
      <c r="B304" s="296"/>
      <c r="C304" s="296"/>
      <c r="D304" s="304"/>
      <c r="E304" s="304"/>
      <c r="F304" s="304"/>
      <c r="G304" s="304"/>
      <c r="H304" s="304"/>
      <c r="I304" s="304"/>
      <c r="J304" s="304"/>
      <c r="K304" s="304"/>
      <c r="L304" s="304"/>
      <c r="M304" s="14"/>
      <c r="N304" s="304"/>
      <c r="O304" s="304"/>
      <c r="P304" s="304"/>
      <c r="Q304" s="304"/>
      <c r="R304" s="304"/>
      <c r="S304" s="304"/>
      <c r="T304" s="304"/>
      <c r="U304" s="304"/>
    </row>
    <row r="305" spans="1:21" x14ac:dyDescent="0.2">
      <c r="A305" s="304"/>
      <c r="B305" s="304"/>
      <c r="C305" s="304"/>
      <c r="D305" s="304"/>
      <c r="E305" s="304"/>
      <c r="F305" s="304"/>
      <c r="G305" s="304"/>
      <c r="H305" s="304"/>
      <c r="I305" s="304"/>
      <c r="J305" s="304"/>
      <c r="K305" s="304"/>
      <c r="L305" s="304"/>
      <c r="M305" s="304"/>
      <c r="N305" s="304"/>
      <c r="O305" s="304"/>
      <c r="P305" s="304"/>
      <c r="Q305" s="304"/>
      <c r="R305" s="304"/>
      <c r="S305" s="304"/>
      <c r="T305" s="304"/>
      <c r="U305" s="304"/>
    </row>
    <row r="306" spans="1:21" x14ac:dyDescent="0.2">
      <c r="A306" s="304"/>
      <c r="B306" s="304"/>
      <c r="C306" s="304"/>
      <c r="D306" s="304"/>
      <c r="E306" s="304"/>
      <c r="F306" s="304"/>
      <c r="G306" s="304"/>
      <c r="H306" s="304"/>
      <c r="I306" s="304"/>
      <c r="J306" s="304"/>
      <c r="K306" s="304"/>
      <c r="L306" s="304"/>
      <c r="M306" s="304"/>
      <c r="N306" s="304"/>
      <c r="O306" s="304"/>
      <c r="P306" s="304"/>
      <c r="Q306" s="304"/>
      <c r="R306" s="304"/>
      <c r="S306" s="304"/>
      <c r="T306" s="304"/>
      <c r="U306" s="304">
        <f>Manufacturing!$X$128</f>
        <v>18699.303063269319</v>
      </c>
    </row>
    <row r="307" spans="1:21" ht="51" x14ac:dyDescent="0.2">
      <c r="A307" s="304"/>
      <c r="B307" s="304"/>
      <c r="C307" s="304"/>
      <c r="D307" s="304"/>
      <c r="E307" s="304"/>
      <c r="F307" s="304"/>
      <c r="G307" s="304"/>
      <c r="H307" s="304"/>
      <c r="I307" s="304"/>
      <c r="J307" s="304"/>
      <c r="K307" s="304"/>
      <c r="L307" s="304"/>
      <c r="M307" s="304"/>
      <c r="N307" s="295" t="s">
        <v>585</v>
      </c>
      <c r="O307" s="282" t="s">
        <v>79</v>
      </c>
      <c r="P307" s="282" t="s">
        <v>33</v>
      </c>
      <c r="Q307" s="693" t="s">
        <v>1398</v>
      </c>
      <c r="R307" s="304"/>
      <c r="S307" s="304"/>
      <c r="T307" s="287" t="s">
        <v>583</v>
      </c>
      <c r="U307" s="304"/>
    </row>
    <row r="308" spans="1:21" x14ac:dyDescent="0.2">
      <c r="A308" s="304"/>
      <c r="B308" s="304"/>
      <c r="C308" s="304"/>
      <c r="D308" s="304"/>
      <c r="E308" s="304"/>
      <c r="F308" s="304"/>
      <c r="G308" s="304"/>
      <c r="H308" s="304"/>
      <c r="I308" s="304"/>
      <c r="J308" s="304"/>
      <c r="K308" s="304"/>
      <c r="L308" s="304"/>
      <c r="M308" s="5">
        <v>1970</v>
      </c>
      <c r="N308" s="132">
        <f>Manufacturing!BV427</f>
        <v>0.66332451661848235</v>
      </c>
      <c r="O308" s="132">
        <f>Manufacturing!CB427</f>
        <v>1.0896356361983457</v>
      </c>
      <c r="P308" s="132">
        <f>Manufacturing!CD427</f>
        <v>1.2313424710865606</v>
      </c>
      <c r="Q308" s="132">
        <f>Manufacturing!BZ427</f>
        <v>1.3340622926299135</v>
      </c>
      <c r="R308" s="304" t="s">
        <v>1482</v>
      </c>
      <c r="S308" s="304"/>
      <c r="T308" s="287"/>
      <c r="U308" s="304"/>
    </row>
    <row r="309" spans="1:21" x14ac:dyDescent="0.2">
      <c r="A309" s="304"/>
      <c r="B309" s="304"/>
      <c r="C309" s="304"/>
      <c r="D309" s="304"/>
      <c r="E309" s="304"/>
      <c r="F309" s="304"/>
      <c r="G309" s="304"/>
      <c r="H309" s="304"/>
      <c r="I309" s="304"/>
      <c r="J309" s="304"/>
      <c r="K309" s="304"/>
      <c r="L309" s="304"/>
      <c r="M309" s="5">
        <v>1971</v>
      </c>
      <c r="N309" s="132">
        <f>Manufacturing!BV428</f>
        <v>0.6888519817104426</v>
      </c>
      <c r="O309" s="132">
        <f>Manufacturing!CB428</f>
        <v>1.0986871346163982</v>
      </c>
      <c r="P309" s="132">
        <f>Manufacturing!CD428</f>
        <v>1.2013852998272525</v>
      </c>
      <c r="Q309" s="132">
        <f>Manufacturing!BZ428</f>
        <v>1.3275949958265503</v>
      </c>
      <c r="R309" s="304"/>
      <c r="S309" s="304"/>
      <c r="T309" s="287"/>
      <c r="U309" s="304"/>
    </row>
    <row r="310" spans="1:21" x14ac:dyDescent="0.2">
      <c r="A310" s="304"/>
      <c r="B310" s="304"/>
      <c r="C310" s="304"/>
      <c r="D310" s="304"/>
      <c r="E310" s="304"/>
      <c r="F310" s="304"/>
      <c r="G310" s="304"/>
      <c r="H310" s="304"/>
      <c r="I310" s="304"/>
      <c r="J310" s="304"/>
      <c r="K310" s="304"/>
      <c r="L310" s="304"/>
      <c r="M310" s="5">
        <v>1972</v>
      </c>
      <c r="N310" s="132">
        <f>Manufacturing!BV429</f>
        <v>0.75493633511718028</v>
      </c>
      <c r="O310" s="132">
        <f>Manufacturing!CB429</f>
        <v>1.1532228120345098</v>
      </c>
      <c r="P310" s="132">
        <f>Manufacturing!CD429</f>
        <v>1.1871379128236124</v>
      </c>
      <c r="Q310" s="132">
        <f>Manufacturing!BZ429</f>
        <v>1.2867722275537532</v>
      </c>
      <c r="R310" s="304"/>
      <c r="S310" s="304"/>
      <c r="T310" s="287"/>
      <c r="U310" s="304"/>
    </row>
    <row r="311" spans="1:21" x14ac:dyDescent="0.2">
      <c r="A311" s="304"/>
      <c r="B311" s="304"/>
      <c r="C311" s="304"/>
      <c r="D311" s="304"/>
      <c r="E311" s="304"/>
      <c r="F311" s="304"/>
      <c r="G311" s="304"/>
      <c r="H311" s="304"/>
      <c r="I311" s="304"/>
      <c r="J311" s="304"/>
      <c r="K311" s="304"/>
      <c r="L311" s="304"/>
      <c r="M311" s="5">
        <v>1973</v>
      </c>
      <c r="N311" s="132">
        <f>Manufacturing!BV430</f>
        <v>0.81650981115827037</v>
      </c>
      <c r="O311" s="132">
        <f>Manufacturing!CB430</f>
        <v>1.1988515473926147</v>
      </c>
      <c r="P311" s="132">
        <f>Manufacturing!CD430</f>
        <v>1.18610811072555</v>
      </c>
      <c r="Q311" s="132">
        <f>Manufacturing!BZ430</f>
        <v>1.2378835873126774</v>
      </c>
      <c r="R311" s="304"/>
      <c r="S311" s="304"/>
      <c r="T311" s="287"/>
      <c r="U311" s="304"/>
    </row>
    <row r="312" spans="1:21" x14ac:dyDescent="0.2">
      <c r="A312" s="304"/>
      <c r="B312" s="304"/>
      <c r="C312" s="304"/>
      <c r="D312" s="304"/>
      <c r="E312" s="304"/>
      <c r="F312" s="304"/>
      <c r="G312" s="304"/>
      <c r="H312" s="304"/>
      <c r="I312" s="304"/>
      <c r="J312" s="304"/>
      <c r="K312" s="304"/>
      <c r="L312" s="304"/>
      <c r="M312" s="5">
        <v>1974</v>
      </c>
      <c r="N312" s="132">
        <f>Manufacturing!BV431</f>
        <v>0.76559840889052921</v>
      </c>
      <c r="O312" s="132">
        <f>Manufacturing!CB431</f>
        <v>1.2024042362950123</v>
      </c>
      <c r="P312" s="132">
        <f>Manufacturing!CD431</f>
        <v>1.2898360953587527</v>
      </c>
      <c r="Q312" s="132">
        <f>Manufacturing!BZ431</f>
        <v>1.2176289998029366</v>
      </c>
      <c r="R312" s="304"/>
      <c r="S312" s="304"/>
      <c r="T312" s="287"/>
      <c r="U312" s="304"/>
    </row>
    <row r="313" spans="1:21" x14ac:dyDescent="0.2">
      <c r="A313" s="304"/>
      <c r="B313" s="304"/>
      <c r="C313" s="304"/>
      <c r="D313" s="304"/>
      <c r="E313" s="304"/>
      <c r="F313" s="304"/>
      <c r="G313" s="304"/>
      <c r="H313" s="304"/>
      <c r="I313" s="304"/>
      <c r="J313" s="304"/>
      <c r="K313" s="304"/>
      <c r="L313" s="304"/>
      <c r="M313" s="5">
        <v>1975</v>
      </c>
      <c r="N313" s="132">
        <f>Manufacturing!BV432</f>
        <v>0.71228804002378465</v>
      </c>
      <c r="O313" s="132">
        <f>Manufacturing!CB432</f>
        <v>1.1058752008506259</v>
      </c>
      <c r="P313" s="132">
        <f>Manufacturing!CD432</f>
        <v>1.2403939480803168</v>
      </c>
      <c r="Q313" s="132">
        <f>Manufacturing!BZ432</f>
        <v>1.2516718933716655</v>
      </c>
      <c r="R313" s="304"/>
      <c r="S313" s="304"/>
      <c r="T313" s="287"/>
      <c r="U313" s="304"/>
    </row>
    <row r="314" spans="1:21" x14ac:dyDescent="0.2">
      <c r="A314" s="304"/>
      <c r="B314" s="304"/>
      <c r="C314" s="304"/>
      <c r="D314" s="304"/>
      <c r="E314" s="304"/>
      <c r="F314" s="304"/>
      <c r="G314" s="304"/>
      <c r="H314" s="304"/>
      <c r="I314" s="304"/>
      <c r="J314" s="304"/>
      <c r="K314" s="304"/>
      <c r="L314" s="304"/>
      <c r="M314" s="5">
        <v>1976</v>
      </c>
      <c r="N314" s="132">
        <f>Manufacturing!BV433</f>
        <v>0.78419552602981279</v>
      </c>
      <c r="O314" s="132">
        <f>Manufacturing!CB433</f>
        <v>1.1638272657915116</v>
      </c>
      <c r="P314" s="132">
        <f>Manufacturing!CD433</f>
        <v>1.2313883404442663</v>
      </c>
      <c r="Q314" s="132">
        <f>Manufacturing!BZ433</f>
        <v>1.2052268806293531</v>
      </c>
      <c r="R314" s="304"/>
      <c r="S314" s="304"/>
      <c r="T314" s="287"/>
      <c r="U314" s="304"/>
    </row>
    <row r="315" spans="1:21" x14ac:dyDescent="0.2">
      <c r="A315" s="304"/>
      <c r="B315" s="304"/>
      <c r="C315" s="304"/>
      <c r="D315" s="304"/>
      <c r="E315" s="304"/>
      <c r="F315" s="304"/>
      <c r="G315" s="304"/>
      <c r="H315" s="304"/>
      <c r="I315" s="304"/>
      <c r="J315" s="304"/>
      <c r="K315" s="304"/>
      <c r="L315" s="304"/>
      <c r="M315" s="5">
        <v>1977</v>
      </c>
      <c r="N315" s="132">
        <f>Manufacturing!BV434</f>
        <v>0.83689077525578726</v>
      </c>
      <c r="O315" s="132">
        <f>Manufacturing!CB434</f>
        <v>1.1869139744844805</v>
      </c>
      <c r="P315" s="132">
        <f>Manufacturing!CD434</f>
        <v>1.2274243677440182</v>
      </c>
      <c r="Q315" s="132">
        <f>Manufacturing!BZ434</f>
        <v>1.1554614741139126</v>
      </c>
      <c r="R315" s="304"/>
      <c r="S315" s="304"/>
      <c r="T315" s="287"/>
      <c r="U315" s="304"/>
    </row>
    <row r="316" spans="1:21" x14ac:dyDescent="0.2">
      <c r="A316" s="304"/>
      <c r="B316" s="304"/>
      <c r="C316" s="304"/>
      <c r="D316" s="304"/>
      <c r="E316" s="304"/>
      <c r="F316" s="304"/>
      <c r="G316" s="304"/>
      <c r="H316" s="304"/>
      <c r="I316" s="304"/>
      <c r="J316" s="304"/>
      <c r="K316" s="304"/>
      <c r="L316" s="304"/>
      <c r="M316" s="5">
        <v>1978</v>
      </c>
      <c r="N316" s="132">
        <f>Manufacturing!BV435</f>
        <v>0.88458305140349813</v>
      </c>
      <c r="O316" s="132">
        <f>Manufacturing!CB435</f>
        <v>1.2039693210099622</v>
      </c>
      <c r="P316" s="132">
        <f>Manufacturing!CD435</f>
        <v>1.2108269300758201</v>
      </c>
      <c r="Q316" s="132">
        <f>Manufacturing!BZ435</f>
        <v>1.1240729716225704</v>
      </c>
      <c r="R316" s="304"/>
      <c r="S316" s="304"/>
      <c r="T316" s="287"/>
      <c r="U316" s="304"/>
    </row>
    <row r="317" spans="1:21" x14ac:dyDescent="0.2">
      <c r="A317" s="304"/>
      <c r="B317" s="304"/>
      <c r="C317" s="304"/>
      <c r="D317" s="304"/>
      <c r="E317" s="304"/>
      <c r="F317" s="304"/>
      <c r="G317" s="304"/>
      <c r="H317" s="304"/>
      <c r="I317" s="304"/>
      <c r="J317" s="304"/>
      <c r="K317" s="304"/>
      <c r="L317" s="304"/>
      <c r="M317" s="5">
        <v>1979</v>
      </c>
      <c r="N317" s="132">
        <f>Manufacturing!BV436</f>
        <v>0.89994053843472555</v>
      </c>
      <c r="O317" s="132">
        <f>Manufacturing!CB436</f>
        <v>1.2026341869955754</v>
      </c>
      <c r="P317" s="132">
        <f>Manufacturing!CD436</f>
        <v>1.2169792225496294</v>
      </c>
      <c r="Q317" s="132">
        <f>Manufacturing!BZ436</f>
        <v>1.0980860535352492</v>
      </c>
      <c r="R317" s="304"/>
      <c r="S317" s="304"/>
      <c r="T317" s="287"/>
      <c r="U317" s="304"/>
    </row>
    <row r="318" spans="1:21" x14ac:dyDescent="0.2">
      <c r="A318" s="304"/>
      <c r="B318" s="304"/>
      <c r="C318" s="304"/>
      <c r="D318" s="304"/>
      <c r="E318" s="304"/>
      <c r="F318" s="304"/>
      <c r="G318" s="304"/>
      <c r="H318" s="304"/>
      <c r="I318" s="304"/>
      <c r="J318" s="304"/>
      <c r="K318" s="304"/>
      <c r="L318" s="304"/>
      <c r="M318" s="5">
        <v>1980</v>
      </c>
      <c r="N318" s="132">
        <f>Manufacturing!BV437</f>
        <v>0.83672674335158193</v>
      </c>
      <c r="O318" s="132">
        <f>Manufacturing!CB437</f>
        <v>1.1206458400769828</v>
      </c>
      <c r="P318" s="132">
        <f>Manufacturing!CD437</f>
        <v>1.2142750490457923</v>
      </c>
      <c r="Q318" s="132">
        <f>Manufacturing!BZ437</f>
        <v>1.1029789938562087</v>
      </c>
      <c r="R318" s="304"/>
      <c r="S318" s="304"/>
      <c r="T318" s="287"/>
      <c r="U318" s="304"/>
    </row>
    <row r="319" spans="1:21" x14ac:dyDescent="0.2">
      <c r="A319" s="304"/>
      <c r="B319" s="304"/>
      <c r="C319" s="304"/>
      <c r="D319" s="304"/>
      <c r="E319" s="304"/>
      <c r="F319" s="304"/>
      <c r="G319" s="304"/>
      <c r="H319" s="304"/>
      <c r="I319" s="304"/>
      <c r="J319" s="304"/>
      <c r="K319" s="304"/>
      <c r="L319" s="304"/>
      <c r="M319" s="5">
        <v>1981</v>
      </c>
      <c r="N319" s="132">
        <f>Manufacturing!BV438</f>
        <v>0.85534436447889128</v>
      </c>
      <c r="O319" s="132">
        <f>Manufacturing!CB438</f>
        <v>1.0890913035425325</v>
      </c>
      <c r="P319" s="132">
        <f>Manufacturing!CD438</f>
        <v>1.1797310532182907</v>
      </c>
      <c r="Q319" s="132">
        <f>Manufacturing!BZ438</f>
        <v>1.079294617218975</v>
      </c>
      <c r="R319" s="304"/>
      <c r="S319" s="304"/>
      <c r="T319" s="287"/>
      <c r="U319" s="304"/>
    </row>
    <row r="320" spans="1:21" x14ac:dyDescent="0.2">
      <c r="A320" s="304"/>
      <c r="B320" s="304"/>
      <c r="C320" s="304"/>
      <c r="D320" s="304"/>
      <c r="E320" s="304"/>
      <c r="F320" s="304"/>
      <c r="G320" s="304"/>
      <c r="H320" s="304"/>
      <c r="I320" s="304"/>
      <c r="J320" s="304"/>
      <c r="K320" s="304"/>
      <c r="L320" s="304"/>
      <c r="M320" s="5">
        <v>1982</v>
      </c>
      <c r="N320" s="132">
        <f>Manufacturing!BV439</f>
        <v>0.8114248221279039</v>
      </c>
      <c r="O320" s="132">
        <f>Manufacturing!CB439</f>
        <v>0.97786892594293551</v>
      </c>
      <c r="P320" s="132">
        <f>Manufacturing!CD439</f>
        <v>1.1317351890301075</v>
      </c>
      <c r="Q320" s="132">
        <f>Manufacturing!BZ439</f>
        <v>1.0648468658385479</v>
      </c>
      <c r="R320" s="304"/>
      <c r="S320" s="304"/>
      <c r="T320" s="287"/>
      <c r="U320" s="304"/>
    </row>
    <row r="321" spans="1:21" x14ac:dyDescent="0.2">
      <c r="A321" s="304"/>
      <c r="B321" s="304"/>
      <c r="C321" s="304"/>
      <c r="D321" s="304"/>
      <c r="E321" s="304"/>
      <c r="F321" s="304"/>
      <c r="G321" s="304"/>
      <c r="H321" s="304"/>
      <c r="I321" s="304"/>
      <c r="J321" s="304"/>
      <c r="K321" s="304"/>
      <c r="L321" s="304"/>
      <c r="M321" s="5">
        <v>1983</v>
      </c>
      <c r="N321" s="132">
        <f>Manufacturing!BV440</f>
        <v>0.89489655738041052</v>
      </c>
      <c r="O321" s="132">
        <f>Manufacturing!CB440</f>
        <v>1.0177039241628087</v>
      </c>
      <c r="P321" s="132">
        <f>Manufacturing!CD440</f>
        <v>1.0697483158889762</v>
      </c>
      <c r="Q321" s="132">
        <f>Manufacturing!BZ440</f>
        <v>1.0630816707248718</v>
      </c>
      <c r="R321" s="304"/>
      <c r="S321" s="304"/>
      <c r="T321" s="287"/>
      <c r="U321" s="304"/>
    </row>
    <row r="322" spans="1:21" x14ac:dyDescent="0.2">
      <c r="A322" s="304"/>
      <c r="B322" s="304"/>
      <c r="C322" s="304"/>
      <c r="D322" s="304"/>
      <c r="E322" s="304"/>
      <c r="F322" s="304"/>
      <c r="G322" s="304"/>
      <c r="H322" s="304"/>
      <c r="I322" s="304"/>
      <c r="J322" s="304"/>
      <c r="K322" s="304"/>
      <c r="L322" s="304"/>
      <c r="M322" s="5">
        <v>1984</v>
      </c>
      <c r="N322" s="132">
        <f>Manufacturing!BV441</f>
        <v>0.9710278649197267</v>
      </c>
      <c r="O322" s="132">
        <f>Manufacturing!CB441</f>
        <v>1.0606877737830798</v>
      </c>
      <c r="P322" s="132">
        <f>Manufacturing!CD441</f>
        <v>1.0389677425135715</v>
      </c>
      <c r="Q322" s="132">
        <f>Manufacturing!BZ441</f>
        <v>1.0513655440579179</v>
      </c>
      <c r="R322" s="304"/>
      <c r="S322" s="304"/>
      <c r="T322" s="287"/>
      <c r="U322" s="304"/>
    </row>
    <row r="323" spans="1:21" x14ac:dyDescent="0.2">
      <c r="A323" s="304"/>
      <c r="B323" s="304"/>
      <c r="C323" s="304"/>
      <c r="D323" s="304"/>
      <c r="E323" s="304"/>
      <c r="F323" s="304"/>
      <c r="G323" s="304"/>
      <c r="H323" s="304"/>
      <c r="I323" s="304"/>
      <c r="J323" s="304"/>
      <c r="K323" s="304"/>
      <c r="L323" s="304"/>
      <c r="M323" s="14">
        <v>1985</v>
      </c>
      <c r="N323" s="132">
        <f>Manufacturing!BV442</f>
        <v>1</v>
      </c>
      <c r="O323" s="132">
        <f>Manufacturing!CB442</f>
        <v>1.0000000000000002</v>
      </c>
      <c r="P323" s="132">
        <f>Manufacturing!CD442</f>
        <v>1</v>
      </c>
      <c r="Q323" s="132">
        <f>Manufacturing!BZ442</f>
        <v>1</v>
      </c>
      <c r="R323" s="304"/>
      <c r="S323" s="304"/>
      <c r="T323" s="304">
        <f>N323*Q323</f>
        <v>1</v>
      </c>
      <c r="U323" s="304">
        <f>T323*$U$197</f>
        <v>18699.303063269319</v>
      </c>
    </row>
    <row r="324" spans="1:21" x14ac:dyDescent="0.2">
      <c r="A324" s="304"/>
      <c r="B324" s="304"/>
      <c r="C324" s="304"/>
      <c r="D324" s="304"/>
      <c r="E324" s="304"/>
      <c r="F324" s="304"/>
      <c r="G324" s="304"/>
      <c r="H324" s="304"/>
      <c r="I324" s="304"/>
      <c r="J324" s="304"/>
      <c r="K324" s="304"/>
      <c r="L324" s="304"/>
      <c r="M324" s="14">
        <f>M323+1</f>
        <v>1986</v>
      </c>
      <c r="N324" s="132">
        <f>Manufacturing!BV443</f>
        <v>1.0276598798466301</v>
      </c>
      <c r="O324" s="132">
        <f>Manufacturing!CB443</f>
        <v>1.0222982005664119</v>
      </c>
      <c r="P324" s="132">
        <f>Manufacturing!CD443</f>
        <v>0.97993816075351503</v>
      </c>
      <c r="Q324" s="132">
        <f>Manufacturing!BZ443</f>
        <v>1.0151485055652156</v>
      </c>
      <c r="R324" s="304"/>
      <c r="S324" s="304"/>
      <c r="T324" s="304">
        <f t="shared" ref="T324:T348" si="9">N324*Q324</f>
        <v>1.0432273912556356</v>
      </c>
      <c r="U324" s="304">
        <f t="shared" ref="U324:U348" si="10">T324*$U$197</f>
        <v>19507.625152992965</v>
      </c>
    </row>
    <row r="325" spans="1:21" x14ac:dyDescent="0.2">
      <c r="A325" s="304"/>
      <c r="B325" s="304"/>
      <c r="C325" s="304"/>
      <c r="D325" s="304"/>
      <c r="E325" s="304"/>
      <c r="F325" s="304"/>
      <c r="G325" s="304"/>
      <c r="H325" s="304"/>
      <c r="I325" s="304"/>
      <c r="J325" s="304"/>
      <c r="K325" s="304"/>
      <c r="L325" s="304"/>
      <c r="M325" s="14">
        <f t="shared" ref="M325:M355" si="11">M324+1</f>
        <v>1987</v>
      </c>
      <c r="N325" s="132">
        <f>Manufacturing!BV444</f>
        <v>1.0917348424268518</v>
      </c>
      <c r="O325" s="132">
        <f>Manufacturing!CB444</f>
        <v>1.0589037250772677</v>
      </c>
      <c r="P325" s="132">
        <f>Manufacturing!CD444</f>
        <v>0.98905313830348229</v>
      </c>
      <c r="Q325" s="132">
        <f>Manufacturing!BZ444</f>
        <v>0.98066303702267221</v>
      </c>
      <c r="R325" s="304"/>
      <c r="S325" s="304"/>
      <c r="T325" s="304">
        <f t="shared" si="9"/>
        <v>1.070624006197785</v>
      </c>
      <c r="U325" s="304">
        <f t="shared" si="10"/>
        <v>20019.922758703909</v>
      </c>
    </row>
    <row r="326" spans="1:21" x14ac:dyDescent="0.2">
      <c r="A326" s="304"/>
      <c r="B326" s="304"/>
      <c r="C326" s="304"/>
      <c r="D326" s="304"/>
      <c r="E326" s="304"/>
      <c r="F326" s="304"/>
      <c r="G326" s="304"/>
      <c r="H326" s="304"/>
      <c r="I326" s="304"/>
      <c r="J326" s="304"/>
      <c r="K326" s="304"/>
      <c r="L326" s="304"/>
      <c r="M326" s="14">
        <f t="shared" si="11"/>
        <v>1988</v>
      </c>
      <c r="N326" s="132">
        <f>Manufacturing!BV445</f>
        <v>1.1607102581452091</v>
      </c>
      <c r="O326" s="132">
        <f>Manufacturing!CB445</f>
        <v>1.1315067160391294</v>
      </c>
      <c r="P326" s="132">
        <f>Manufacturing!CD445</f>
        <v>0.97512388491559776</v>
      </c>
      <c r="Q326" s="132">
        <f>Manufacturing!BZ445</f>
        <v>0.99970920929549689</v>
      </c>
      <c r="R326" s="304"/>
      <c r="S326" s="304"/>
      <c r="T326" s="304">
        <f t="shared" si="9"/>
        <v>1.1603727343915191</v>
      </c>
      <c r="U326" s="304">
        <f t="shared" si="10"/>
        <v>21698.161426741528</v>
      </c>
    </row>
    <row r="327" spans="1:21" x14ac:dyDescent="0.2">
      <c r="A327" s="304"/>
      <c r="B327" s="304"/>
      <c r="C327" s="304"/>
      <c r="D327" s="304"/>
      <c r="E327" s="304"/>
      <c r="F327" s="304"/>
      <c r="G327" s="304"/>
      <c r="H327" s="304"/>
      <c r="I327" s="304"/>
      <c r="J327" s="304"/>
      <c r="K327" s="304"/>
      <c r="L327" s="304"/>
      <c r="M327" s="14">
        <f t="shared" si="11"/>
        <v>1989</v>
      </c>
      <c r="N327" s="132">
        <f>Manufacturing!BV446</f>
        <v>1.1652416394988827</v>
      </c>
      <c r="O327" s="132">
        <f>Manufacturing!CB446</f>
        <v>1.139794940012113</v>
      </c>
      <c r="P327" s="132">
        <f>Manufacturing!CD446</f>
        <v>0.98029600718999033</v>
      </c>
      <c r="Q327" s="132">
        <f>Manufacturing!BZ446</f>
        <v>0.99782346872225403</v>
      </c>
      <c r="R327" s="304"/>
      <c r="S327" s="304"/>
      <c r="T327" s="304">
        <f t="shared" si="9"/>
        <v>1.1627054546243814</v>
      </c>
      <c r="U327" s="304">
        <f t="shared" si="10"/>
        <v>21741.781669337641</v>
      </c>
    </row>
    <row r="328" spans="1:21" x14ac:dyDescent="0.2">
      <c r="A328" s="304"/>
      <c r="B328" s="304"/>
      <c r="C328" s="304"/>
      <c r="D328" s="304"/>
      <c r="E328" s="304"/>
      <c r="F328" s="304"/>
      <c r="G328" s="304"/>
      <c r="H328" s="304"/>
      <c r="I328" s="304"/>
      <c r="J328" s="304"/>
      <c r="K328" s="304"/>
      <c r="L328" s="304"/>
      <c r="M328" s="14">
        <f t="shared" si="11"/>
        <v>1990</v>
      </c>
      <c r="N328" s="132">
        <f>Manufacturing!BV447</f>
        <v>1.1587418752947447</v>
      </c>
      <c r="O328" s="132">
        <f>Manufacturing!CB447</f>
        <v>1.1508738728373216</v>
      </c>
      <c r="P328" s="132">
        <f>Manufacturing!CD447</f>
        <v>0.98205296666265374</v>
      </c>
      <c r="Q328" s="132">
        <f>Manufacturing!BZ447</f>
        <v>1.0113612944231707</v>
      </c>
      <c r="R328" s="304"/>
      <c r="S328" s="304"/>
      <c r="T328" s="304">
        <f t="shared" si="9"/>
        <v>1.1719066829004252</v>
      </c>
      <c r="U328" s="304">
        <f t="shared" si="10"/>
        <v>21913.838225425709</v>
      </c>
    </row>
    <row r="329" spans="1:21" x14ac:dyDescent="0.2">
      <c r="A329" s="304"/>
      <c r="B329" s="304"/>
      <c r="C329" s="304"/>
      <c r="D329" s="304"/>
      <c r="E329" s="304"/>
      <c r="F329" s="304"/>
      <c r="G329" s="304"/>
      <c r="H329" s="304"/>
      <c r="I329" s="304"/>
      <c r="J329" s="304"/>
      <c r="K329" s="304"/>
      <c r="L329" s="304"/>
      <c r="M329" s="14">
        <f t="shared" si="11"/>
        <v>1991</v>
      </c>
      <c r="N329" s="132">
        <f>Manufacturing!BV448</f>
        <v>1.1448196674253142</v>
      </c>
      <c r="O329" s="132">
        <f>Manufacturing!CB448</f>
        <v>1.1217893821920968</v>
      </c>
      <c r="P329" s="132">
        <f>Manufacturing!CD448</f>
        <v>0.97530993997948989</v>
      </c>
      <c r="Q329" s="132">
        <f>Manufacturing!BZ448</f>
        <v>1.0046892009861337</v>
      </c>
      <c r="R329" s="304"/>
      <c r="S329" s="304"/>
      <c r="T329" s="304">
        <f t="shared" si="9"/>
        <v>1.1501879569387501</v>
      </c>
      <c r="U329" s="304">
        <f t="shared" si="10"/>
        <v>21507.71318652025</v>
      </c>
    </row>
    <row r="330" spans="1:21" x14ac:dyDescent="0.2">
      <c r="A330" s="304"/>
      <c r="B330" s="304"/>
      <c r="C330" s="304"/>
      <c r="D330" s="304"/>
      <c r="E330" s="304"/>
      <c r="F330" s="304"/>
      <c r="G330" s="304"/>
      <c r="H330" s="304"/>
      <c r="I330" s="304"/>
      <c r="J330" s="304"/>
      <c r="K330" s="304"/>
      <c r="L330" s="304"/>
      <c r="M330" s="14">
        <f t="shared" si="11"/>
        <v>1992</v>
      </c>
      <c r="N330" s="132">
        <f>Manufacturing!BV449</f>
        <v>1.1894978573332513</v>
      </c>
      <c r="O330" s="132">
        <f>Manufacturing!CB449</f>
        <v>1.1442987510494811</v>
      </c>
      <c r="P330" s="132">
        <f>Manufacturing!CD449</f>
        <v>0.95782846568723656</v>
      </c>
      <c r="Q330" s="132">
        <f>Manufacturing!BZ449</f>
        <v>1.0043570061488243</v>
      </c>
      <c r="R330" s="304"/>
      <c r="S330" s="304"/>
      <c r="T330" s="304">
        <f t="shared" si="9"/>
        <v>1.1946805068116655</v>
      </c>
      <c r="U330" s="304">
        <f t="shared" si="10"/>
        <v>22339.692860651518</v>
      </c>
    </row>
    <row r="331" spans="1:21" x14ac:dyDescent="0.2">
      <c r="A331" s="304"/>
      <c r="B331" s="304"/>
      <c r="C331" s="304"/>
      <c r="D331" s="304"/>
      <c r="E331" s="304"/>
      <c r="F331" s="304"/>
      <c r="G331" s="304"/>
      <c r="H331" s="304"/>
      <c r="I331" s="304"/>
      <c r="J331" s="304"/>
      <c r="K331" s="304"/>
      <c r="L331" s="304"/>
      <c r="M331" s="14">
        <f t="shared" si="11"/>
        <v>1993</v>
      </c>
      <c r="N331" s="132">
        <f>Manufacturing!BV450</f>
        <v>1.2298907137438231</v>
      </c>
      <c r="O331" s="132">
        <f>Manufacturing!CB450</f>
        <v>1.1770444717074275</v>
      </c>
      <c r="P331" s="132">
        <f>Manufacturing!CD450</f>
        <v>0.94749089214169369</v>
      </c>
      <c r="Q331" s="132">
        <f>Manufacturing!BZ450</f>
        <v>1.0100699565308586</v>
      </c>
      <c r="R331" s="304"/>
      <c r="S331" s="304"/>
      <c r="T331" s="304">
        <f t="shared" si="9"/>
        <v>1.2422756597689302</v>
      </c>
      <c r="U331" s="304">
        <f t="shared" si="10"/>
        <v>23229.689050142071</v>
      </c>
    </row>
    <row r="332" spans="1:21" x14ac:dyDescent="0.2">
      <c r="A332" s="304"/>
      <c r="B332" s="304"/>
      <c r="C332" s="304"/>
      <c r="D332" s="304"/>
      <c r="E332" s="304"/>
      <c r="F332" s="304"/>
      <c r="G332" s="304"/>
      <c r="H332" s="304"/>
      <c r="I332" s="304"/>
      <c r="J332" s="304"/>
      <c r="K332" s="304"/>
      <c r="L332" s="304"/>
      <c r="M332" s="14">
        <f t="shared" si="11"/>
        <v>1994</v>
      </c>
      <c r="N332" s="132">
        <f>Manufacturing!BV451</f>
        <v>1.3027618871870579</v>
      </c>
      <c r="O332" s="132">
        <f>Manufacturing!CB451</f>
        <v>1.2128131008120639</v>
      </c>
      <c r="P332" s="132">
        <f>Manufacturing!CD451</f>
        <v>0.93588719655002028</v>
      </c>
      <c r="Q332" s="132">
        <f>Manufacturing!BZ451</f>
        <v>0.99473071079631581</v>
      </c>
      <c r="R332" s="304"/>
      <c r="S332" s="304"/>
      <c r="T332" s="304">
        <f t="shared" si="9"/>
        <v>1.2958972580399319</v>
      </c>
      <c r="U332" s="304">
        <f t="shared" si="10"/>
        <v>24232.375566948409</v>
      </c>
    </row>
    <row r="333" spans="1:21" x14ac:dyDescent="0.2">
      <c r="A333" s="304"/>
      <c r="B333" s="304"/>
      <c r="C333" s="304"/>
      <c r="D333" s="304"/>
      <c r="E333" s="304"/>
      <c r="F333" s="304"/>
      <c r="G333" s="304"/>
      <c r="H333" s="304"/>
      <c r="I333" s="304"/>
      <c r="J333" s="304"/>
      <c r="K333" s="304"/>
      <c r="L333" s="304"/>
      <c r="M333" s="14">
        <f t="shared" si="11"/>
        <v>1995</v>
      </c>
      <c r="N333" s="132">
        <f>Manufacturing!BV452</f>
        <v>1.3565233437903672</v>
      </c>
      <c r="O333" s="132">
        <f>Manufacturing!CB452</f>
        <v>1.241414571118781</v>
      </c>
      <c r="P333" s="132">
        <f>Manufacturing!CD452</f>
        <v>0.91701191395645121</v>
      </c>
      <c r="Q333" s="132">
        <f>Manufacturing!BZ452</f>
        <v>0.9979639174549163</v>
      </c>
      <c r="R333" s="304"/>
      <c r="S333" s="304"/>
      <c r="T333" s="304">
        <f t="shared" si="9"/>
        <v>1.353761350288077</v>
      </c>
      <c r="U333" s="304">
        <f t="shared" si="10"/>
        <v>25314.393764377448</v>
      </c>
    </row>
    <row r="334" spans="1:21" x14ac:dyDescent="0.2">
      <c r="A334" s="304"/>
      <c r="B334" s="304"/>
      <c r="C334" s="304"/>
      <c r="D334" s="304"/>
      <c r="E334" s="304"/>
      <c r="F334" s="304"/>
      <c r="G334" s="304"/>
      <c r="H334" s="304"/>
      <c r="I334" s="304"/>
      <c r="J334" s="304"/>
      <c r="K334" s="304"/>
      <c r="L334" s="304"/>
      <c r="M334" s="14">
        <f t="shared" si="11"/>
        <v>1996</v>
      </c>
      <c r="N334" s="132">
        <f>Manufacturing!BV453</f>
        <v>1.4128683028849109</v>
      </c>
      <c r="O334" s="132">
        <f>Manufacturing!CB453</f>
        <v>1.2545288454542991</v>
      </c>
      <c r="P334" s="132">
        <f>Manufacturing!CD453</f>
        <v>0.8963589310194624</v>
      </c>
      <c r="Q334" s="132">
        <f>Manufacturing!BZ453</f>
        <v>0.99059821190312825</v>
      </c>
      <c r="R334" s="304"/>
      <c r="S334" s="304"/>
      <c r="T334" s="304">
        <f t="shared" si="9"/>
        <v>1.3995848144924001</v>
      </c>
      <c r="U334" s="304">
        <f t="shared" si="10"/>
        <v>26171.260608942961</v>
      </c>
    </row>
    <row r="335" spans="1:21" x14ac:dyDescent="0.2">
      <c r="A335" s="304"/>
      <c r="B335" s="304"/>
      <c r="C335" s="304"/>
      <c r="D335" s="304"/>
      <c r="E335" s="304"/>
      <c r="F335" s="304"/>
      <c r="G335" s="304"/>
      <c r="H335" s="304"/>
      <c r="I335" s="304"/>
      <c r="J335" s="304"/>
      <c r="K335" s="304"/>
      <c r="L335" s="304"/>
      <c r="M335" s="14">
        <f t="shared" si="11"/>
        <v>1997</v>
      </c>
      <c r="N335" s="132">
        <f>Manufacturing!BV454</f>
        <v>1.5163109224744213</v>
      </c>
      <c r="O335" s="132">
        <f>Manufacturing!CB454</f>
        <v>1.2542147820843053</v>
      </c>
      <c r="P335" s="132">
        <f>Manufacturing!CD454</f>
        <v>0.87537361733928998</v>
      </c>
      <c r="Q335" s="132">
        <f>Manufacturing!BZ454</f>
        <v>0.94491099984421623</v>
      </c>
      <c r="R335" s="304"/>
      <c r="S335" s="304"/>
      <c r="T335" s="304">
        <f t="shared" si="9"/>
        <v>1.4327788698300112</v>
      </c>
      <c r="U335" s="304">
        <f t="shared" si="10"/>
        <v>26791.96630959988</v>
      </c>
    </row>
    <row r="336" spans="1:21" x14ac:dyDescent="0.2">
      <c r="A336" s="304"/>
      <c r="B336" s="304"/>
      <c r="C336" s="304"/>
      <c r="D336" s="304"/>
      <c r="E336" s="304"/>
      <c r="F336" s="304"/>
      <c r="G336" s="304"/>
      <c r="H336" s="304"/>
      <c r="I336" s="304"/>
      <c r="J336" s="304"/>
      <c r="K336" s="304"/>
      <c r="L336" s="304"/>
      <c r="M336" s="14">
        <f t="shared" si="11"/>
        <v>1998</v>
      </c>
      <c r="N336" s="132">
        <f>Manufacturing!BV455</f>
        <v>1.578704558036538</v>
      </c>
      <c r="O336" s="132">
        <f>Manufacturing!CB455</f>
        <v>1.2749809675589006</v>
      </c>
      <c r="P336" s="132">
        <f>Manufacturing!CD455</f>
        <v>0.8578200200089956</v>
      </c>
      <c r="Q336" s="132">
        <f>Manufacturing!BZ455</f>
        <v>0.94147235058140244</v>
      </c>
      <c r="R336" s="304"/>
      <c r="S336" s="304"/>
      <c r="T336" s="304">
        <f t="shared" si="9"/>
        <v>1.4863066911282334</v>
      </c>
      <c r="U336" s="304">
        <f t="shared" si="10"/>
        <v>27792.899262371862</v>
      </c>
    </row>
    <row r="337" spans="1:21" x14ac:dyDescent="0.2">
      <c r="A337" s="304"/>
      <c r="B337" s="304"/>
      <c r="C337" s="304"/>
      <c r="D337" s="304"/>
      <c r="E337" s="304"/>
      <c r="F337" s="304"/>
      <c r="G337" s="304"/>
      <c r="H337" s="304"/>
      <c r="I337" s="304"/>
      <c r="J337" s="304"/>
      <c r="K337" s="304"/>
      <c r="L337" s="304"/>
      <c r="M337" s="14">
        <f t="shared" si="11"/>
        <v>1999</v>
      </c>
      <c r="N337" s="132">
        <f>Manufacturing!BV456</f>
        <v>1.6664206188103585</v>
      </c>
      <c r="O337" s="132">
        <f>Manufacturing!CB456</f>
        <v>1.2971175934646006</v>
      </c>
      <c r="P337" s="132">
        <f>Manufacturing!CD456</f>
        <v>0.82554756582107092</v>
      </c>
      <c r="Q337" s="132">
        <f>Manufacturing!BZ456</f>
        <v>0.94287401187615072</v>
      </c>
      <c r="R337" s="304"/>
      <c r="S337" s="304"/>
      <c r="T337" s="304">
        <f t="shared" si="9"/>
        <v>1.5712246943308603</v>
      </c>
      <c r="U337" s="304">
        <f t="shared" si="10"/>
        <v>29380.806739785454</v>
      </c>
    </row>
    <row r="338" spans="1:21" x14ac:dyDescent="0.2">
      <c r="A338" s="304"/>
      <c r="B338" s="304"/>
      <c r="C338" s="304"/>
      <c r="D338" s="304"/>
      <c r="E338" s="304"/>
      <c r="F338" s="304"/>
      <c r="G338" s="304"/>
      <c r="H338" s="304"/>
      <c r="I338" s="304"/>
      <c r="J338" s="304"/>
      <c r="K338" s="304"/>
      <c r="L338" s="304"/>
      <c r="M338" s="14">
        <f t="shared" si="11"/>
        <v>2000</v>
      </c>
      <c r="N338" s="132">
        <f>Manufacturing!BV457</f>
        <v>1.7862254208443542</v>
      </c>
      <c r="O338" s="132">
        <f>Manufacturing!CB457</f>
        <v>1.3080413964004647</v>
      </c>
      <c r="P338" s="132">
        <f>Manufacturing!CD457</f>
        <v>0.76659456684172178</v>
      </c>
      <c r="Q338" s="132">
        <f>Manufacturing!BZ457</f>
        <v>0.95525794262707797</v>
      </c>
      <c r="R338" s="304"/>
      <c r="S338" s="304"/>
      <c r="T338" s="304">
        <f t="shared" si="9"/>
        <v>1.7063060205839644</v>
      </c>
      <c r="U338" s="304">
        <f t="shared" si="10"/>
        <v>31906.733397580607</v>
      </c>
    </row>
    <row r="339" spans="1:21" x14ac:dyDescent="0.2">
      <c r="A339" s="304"/>
      <c r="B339" s="304"/>
      <c r="C339" s="304"/>
      <c r="D339" s="304"/>
      <c r="E339" s="304"/>
      <c r="F339" s="304"/>
      <c r="G339" s="304"/>
      <c r="H339" s="304"/>
      <c r="I339" s="304"/>
      <c r="J339" s="304"/>
      <c r="K339" s="304"/>
      <c r="L339" s="304"/>
      <c r="M339" s="14">
        <f t="shared" si="11"/>
        <v>2001</v>
      </c>
      <c r="N339" s="132">
        <f>Manufacturing!BV458</f>
        <v>1.710340161161346</v>
      </c>
      <c r="O339" s="132">
        <f>Manufacturing!CB458</f>
        <v>1.2676843992390372</v>
      </c>
      <c r="P339" s="132">
        <f>Manufacturing!CD458</f>
        <v>0.76900704390478014</v>
      </c>
      <c r="Q339" s="132">
        <f>Manufacturing!BZ458</f>
        <v>0.96382810792741003</v>
      </c>
      <c r="R339" s="304"/>
      <c r="S339" s="304"/>
      <c r="T339" s="304">
        <f t="shared" si="9"/>
        <v>1.6484739214444017</v>
      </c>
      <c r="U339" s="304">
        <f t="shared" si="10"/>
        <v>30825.313448984889</v>
      </c>
    </row>
    <row r="340" spans="1:21" x14ac:dyDescent="0.2">
      <c r="A340" s="304"/>
      <c r="B340" s="304"/>
      <c r="C340" s="304"/>
      <c r="D340" s="304"/>
      <c r="E340" s="304"/>
      <c r="F340" s="304"/>
      <c r="G340" s="304"/>
      <c r="H340" s="304"/>
      <c r="I340" s="304"/>
      <c r="J340" s="304"/>
      <c r="K340" s="304"/>
      <c r="L340" s="304"/>
      <c r="M340" s="14">
        <f t="shared" si="11"/>
        <v>2002</v>
      </c>
      <c r="N340" s="132">
        <f>Manufacturing!BV459</f>
        <v>1.7253285764081112</v>
      </c>
      <c r="O340" s="132">
        <f>Manufacturing!CB459</f>
        <v>1.2054956263792667</v>
      </c>
      <c r="P340" s="132">
        <f>Manufacturing!CD459</f>
        <v>0.7752608719348002</v>
      </c>
      <c r="Q340" s="132">
        <f>Manufacturing!BZ459</f>
        <v>0.90125430584795074</v>
      </c>
      <c r="R340" s="304"/>
      <c r="S340" s="304"/>
      <c r="T340" s="304">
        <f t="shared" si="9"/>
        <v>1.5549598084903253</v>
      </c>
      <c r="U340" s="304">
        <f t="shared" si="10"/>
        <v>29076.664710163815</v>
      </c>
    </row>
    <row r="341" spans="1:21" x14ac:dyDescent="0.2">
      <c r="A341" s="304"/>
      <c r="B341" s="304"/>
      <c r="C341" s="304"/>
      <c r="D341" s="304"/>
      <c r="E341" s="304"/>
      <c r="F341" s="304"/>
      <c r="G341" s="304"/>
      <c r="H341" s="304"/>
      <c r="I341" s="304"/>
      <c r="J341" s="304"/>
      <c r="K341" s="304"/>
      <c r="L341" s="304"/>
      <c r="M341" s="14">
        <f t="shared" si="11"/>
        <v>2003</v>
      </c>
      <c r="N341" s="132">
        <f>Manufacturing!BV460</f>
        <v>1.8209386725718153</v>
      </c>
      <c r="O341" s="132">
        <f>Manufacturing!CB460</f>
        <v>1.1930866390409915</v>
      </c>
      <c r="P341" s="132">
        <f>Manufacturing!CD460</f>
        <v>0.7218418348249942</v>
      </c>
      <c r="Q341" s="132">
        <f>Manufacturing!BZ460</f>
        <v>0.90768758224913126</v>
      </c>
      <c r="R341" s="304"/>
      <c r="S341" s="304"/>
      <c r="T341" s="304">
        <f t="shared" si="9"/>
        <v>1.6528434211306535</v>
      </c>
      <c r="U341" s="304">
        <f t="shared" si="10"/>
        <v>30907.02004785297</v>
      </c>
    </row>
    <row r="342" spans="1:21" x14ac:dyDescent="0.2">
      <c r="A342" s="304"/>
      <c r="B342" s="304"/>
      <c r="C342" s="304"/>
      <c r="D342" s="304"/>
      <c r="E342" s="304"/>
      <c r="F342" s="304"/>
      <c r="G342" s="304"/>
      <c r="H342" s="304"/>
      <c r="I342" s="304"/>
      <c r="J342" s="304"/>
      <c r="K342" s="304"/>
      <c r="L342" s="304"/>
      <c r="M342" s="14">
        <f t="shared" si="11"/>
        <v>2004</v>
      </c>
      <c r="N342" s="132">
        <f>Manufacturing!BV461</f>
        <v>1.9494781735047468</v>
      </c>
      <c r="O342" s="132">
        <f>Manufacturing!CB461</f>
        <v>1.2174103102708433</v>
      </c>
      <c r="P342" s="132">
        <f>Manufacturing!CD461</f>
        <v>0.70293499394447234</v>
      </c>
      <c r="Q342" s="132">
        <f>Manufacturing!BZ461</f>
        <v>0.88839319632990166</v>
      </c>
      <c r="R342" s="304"/>
      <c r="S342" s="304"/>
      <c r="T342" s="304">
        <f t="shared" si="9"/>
        <v>1.7319031457352607</v>
      </c>
      <c r="U342" s="304">
        <f t="shared" si="10"/>
        <v>32385.381798333132</v>
      </c>
    </row>
    <row r="343" spans="1:21" x14ac:dyDescent="0.2">
      <c r="A343" s="304"/>
      <c r="B343" s="304"/>
      <c r="C343" s="304"/>
      <c r="D343" s="304"/>
      <c r="E343" s="304"/>
      <c r="F343" s="304"/>
      <c r="G343" s="304"/>
      <c r="H343" s="304"/>
      <c r="I343" s="304"/>
      <c r="J343" s="304"/>
      <c r="K343" s="304"/>
      <c r="L343" s="304"/>
      <c r="M343" s="14">
        <f t="shared" si="11"/>
        <v>2005</v>
      </c>
      <c r="N343" s="132">
        <f>Manufacturing!BV462</f>
        <v>2.008775706874987</v>
      </c>
      <c r="O343" s="132">
        <f>Manufacturing!CB462</f>
        <v>1.221326518635127</v>
      </c>
      <c r="P343" s="132">
        <f>Manufacturing!CD462</f>
        <v>0.70101703611060573</v>
      </c>
      <c r="Q343" s="132">
        <f>Manufacturing!BZ462</f>
        <v>0.86730869515784192</v>
      </c>
      <c r="R343" s="304"/>
      <c r="S343" s="304"/>
      <c r="T343" s="304">
        <f t="shared" si="9"/>
        <v>1.7422286371945166</v>
      </c>
      <c r="U343" s="304">
        <f t="shared" si="10"/>
        <v>32578.461292406955</v>
      </c>
    </row>
    <row r="344" spans="1:21" x14ac:dyDescent="0.2">
      <c r="A344" s="304"/>
      <c r="B344" s="304"/>
      <c r="C344" s="304"/>
      <c r="D344" s="304"/>
      <c r="E344" s="304"/>
      <c r="F344" s="304"/>
      <c r="G344" s="304"/>
      <c r="H344" s="304"/>
      <c r="I344" s="304"/>
      <c r="J344" s="304"/>
      <c r="K344" s="304"/>
      <c r="L344" s="304"/>
      <c r="M344" s="14">
        <f t="shared" si="11"/>
        <v>2006</v>
      </c>
      <c r="N344" s="132">
        <f>Manufacturing!BV463</f>
        <v>2.122716368333641</v>
      </c>
      <c r="O344" s="132">
        <f>Manufacturing!CB463</f>
        <v>1.2185777859536477</v>
      </c>
      <c r="P344" s="132">
        <f>Manufacturing!CD463</f>
        <v>0.66641909986946224</v>
      </c>
      <c r="Q344" s="132">
        <f>Manufacturing!BZ463</f>
        <v>0.86142190729229207</v>
      </c>
      <c r="R344" s="304"/>
      <c r="S344" s="304"/>
      <c r="T344" s="304">
        <f t="shared" si="9"/>
        <v>1.8285543826505326</v>
      </c>
      <c r="U344" s="304">
        <f t="shared" si="10"/>
        <v>34192.692568851642</v>
      </c>
    </row>
    <row r="345" spans="1:21" x14ac:dyDescent="0.2">
      <c r="A345" s="304"/>
      <c r="B345" s="304"/>
      <c r="C345" s="304"/>
      <c r="D345" s="304"/>
      <c r="E345" s="304"/>
      <c r="F345" s="304"/>
      <c r="G345" s="304"/>
      <c r="H345" s="304"/>
      <c r="I345" s="304"/>
      <c r="J345" s="304"/>
      <c r="K345" s="304"/>
      <c r="L345" s="304"/>
      <c r="M345" s="14">
        <f t="shared" si="11"/>
        <v>2007</v>
      </c>
      <c r="N345" s="132">
        <f>Manufacturing!BV464</f>
        <v>2.192860511369461</v>
      </c>
      <c r="O345" s="132">
        <f>Manufacturing!CB464</f>
        <v>1.2219180690013087</v>
      </c>
      <c r="P345" s="132">
        <f>Manufacturing!CD464</f>
        <v>0.66076002062176231</v>
      </c>
      <c r="Q345" s="132">
        <f>Manufacturing!BZ464</f>
        <v>0.84331447476836852</v>
      </c>
      <c r="R345" s="304"/>
      <c r="S345" s="304"/>
      <c r="T345" s="304">
        <f t="shared" si="9"/>
        <v>1.849271010385833</v>
      </c>
      <c r="U345" s="304">
        <f t="shared" si="10"/>
        <v>34580.079069322957</v>
      </c>
    </row>
    <row r="346" spans="1:21" x14ac:dyDescent="0.2">
      <c r="A346" s="304"/>
      <c r="B346" s="304"/>
      <c r="C346" s="304"/>
      <c r="D346" s="304"/>
      <c r="E346" s="304"/>
      <c r="F346" s="304"/>
      <c r="G346" s="304"/>
      <c r="H346" s="304"/>
      <c r="I346" s="304"/>
      <c r="J346" s="304"/>
      <c r="K346" s="304"/>
      <c r="L346" s="304"/>
      <c r="M346" s="14">
        <f t="shared" si="11"/>
        <v>2008</v>
      </c>
      <c r="N346" s="132">
        <f>Manufacturing!BV465</f>
        <v>2.1483463533657297</v>
      </c>
      <c r="O346" s="132">
        <f>Manufacturing!CB465</f>
        <v>1.179829806928655</v>
      </c>
      <c r="P346" s="132">
        <f>Manufacturing!CD465</f>
        <v>0.6352992109188027</v>
      </c>
      <c r="Q346" s="132">
        <f>Manufacturing!BZ465</f>
        <v>0.86444833570839186</v>
      </c>
      <c r="R346" s="304"/>
      <c r="S346" s="304"/>
      <c r="T346" s="304">
        <f t="shared" si="9"/>
        <v>1.8571344296921977</v>
      </c>
      <c r="U346" s="304">
        <f t="shared" si="10"/>
        <v>34727.119530046235</v>
      </c>
    </row>
    <row r="347" spans="1:21" x14ac:dyDescent="0.2">
      <c r="A347" s="304"/>
      <c r="B347" s="304"/>
      <c r="C347" s="304"/>
      <c r="D347" s="304"/>
      <c r="E347" s="304"/>
      <c r="F347" s="304"/>
      <c r="G347" s="304"/>
      <c r="H347" s="304"/>
      <c r="I347" s="304"/>
      <c r="J347" s="304"/>
      <c r="K347" s="304"/>
      <c r="L347" s="304"/>
      <c r="M347" s="14">
        <f t="shared" si="11"/>
        <v>2009</v>
      </c>
      <c r="N347" s="132">
        <f>Manufacturing!BV466</f>
        <v>1.950769924750364</v>
      </c>
      <c r="O347" s="132">
        <f>Manufacturing!CB466</f>
        <v>1.046246600349052</v>
      </c>
      <c r="P347" s="132">
        <f>Manufacturing!CD466</f>
        <v>0.61447325210317061</v>
      </c>
      <c r="Q347" s="132">
        <f>Manufacturing!BZ466</f>
        <v>0.87282554866227013</v>
      </c>
      <c r="R347" s="304"/>
      <c r="S347" s="304"/>
      <c r="T347" s="304">
        <f t="shared" si="9"/>
        <v>1.702681829884092</v>
      </c>
      <c r="U347" s="304">
        <f t="shared" si="10"/>
        <v>31838.963557324612</v>
      </c>
    </row>
    <row r="348" spans="1:21" x14ac:dyDescent="0.2">
      <c r="A348" s="304"/>
      <c r="B348" s="304"/>
      <c r="C348" s="304"/>
      <c r="D348" s="304"/>
      <c r="E348" s="304"/>
      <c r="F348" s="304"/>
      <c r="G348" s="304"/>
      <c r="H348" s="304"/>
      <c r="I348" s="304"/>
      <c r="J348" s="304"/>
      <c r="K348" s="304"/>
      <c r="L348" s="304"/>
      <c r="M348" s="14">
        <f t="shared" si="11"/>
        <v>2010</v>
      </c>
      <c r="N348" s="132">
        <f>Manufacturing!BV467</f>
        <v>2.0563244551065178</v>
      </c>
      <c r="O348" s="132">
        <f>Manufacturing!CB467</f>
        <v>1.1000084398212289</v>
      </c>
      <c r="P348" s="132">
        <f>Manufacturing!CD467</f>
        <v>0.613912888282514</v>
      </c>
      <c r="Q348" s="132">
        <f>Manufacturing!BZ467</f>
        <v>0.87136510470643402</v>
      </c>
      <c r="R348" s="304">
        <f>N348*P348*Q348</f>
        <v>1.100014868126467</v>
      </c>
      <c r="S348" s="304"/>
      <c r="T348" s="304">
        <f t="shared" si="9"/>
        <v>1.7918093741342918</v>
      </c>
      <c r="U348" s="304">
        <f t="shared" si="10"/>
        <v>33505.586518544042</v>
      </c>
    </row>
    <row r="349" spans="1:21" s="566" customFormat="1" x14ac:dyDescent="0.2">
      <c r="M349" s="14">
        <f t="shared" si="11"/>
        <v>2011</v>
      </c>
      <c r="N349" s="132">
        <f>Manufacturing!BV468</f>
        <v>2.0639929466281188</v>
      </c>
      <c r="O349" s="132">
        <f>Manufacturing!CB468</f>
        <v>1.1213559645784512</v>
      </c>
      <c r="P349" s="132">
        <f>Manufacturing!CD468</f>
        <v>0.62277675486584738</v>
      </c>
      <c r="Q349" s="132">
        <f>Manufacturing!BZ468</f>
        <v>0.87237977620073992</v>
      </c>
      <c r="R349" s="566">
        <f>N349*P349*Q349</f>
        <v>1.1213629221301367</v>
      </c>
      <c r="T349" s="566">
        <f>N349*Q349</f>
        <v>1.8005857048593441</v>
      </c>
      <c r="U349" s="566">
        <f>T349*$U$197</f>
        <v>33669.697786555276</v>
      </c>
    </row>
    <row r="350" spans="1:21" s="566" customFormat="1" x14ac:dyDescent="0.2">
      <c r="M350" s="14">
        <f t="shared" si="11"/>
        <v>2012</v>
      </c>
      <c r="N350" s="132">
        <f>Manufacturing!BV469</f>
        <v>2.0503988025670994</v>
      </c>
      <c r="O350" s="132">
        <f>Manufacturing!CB469</f>
        <v>1.0815153412757423</v>
      </c>
      <c r="P350" s="132">
        <f>Manufacturing!CD469</f>
        <v>0.63670369600271914</v>
      </c>
      <c r="Q350" s="132">
        <f>Manufacturing!BZ469</f>
        <v>0.82843730741282939</v>
      </c>
      <c r="R350" s="566">
        <f>N350*P350*Q350</f>
        <v>1.0815220018787586</v>
      </c>
    </row>
    <row r="351" spans="1:21" s="566" customFormat="1" x14ac:dyDescent="0.2">
      <c r="M351" s="14">
        <f t="shared" si="11"/>
        <v>2013</v>
      </c>
      <c r="N351" s="132">
        <f>Manufacturing!BV470</f>
        <v>2.1133050378298579</v>
      </c>
      <c r="O351" s="132">
        <f>Manufacturing!CB470</f>
        <v>1.1172820405174031</v>
      </c>
      <c r="P351" s="132">
        <f>Manufacturing!CD470</f>
        <v>0.63551978622770722</v>
      </c>
      <c r="Q351" s="132">
        <f>Manufacturing!BZ470</f>
        <v>0.8319059582190782</v>
      </c>
      <c r="R351" s="566">
        <f>N351*P351*Q351</f>
        <v>1.1172889394611316</v>
      </c>
    </row>
    <row r="352" spans="1:21" s="566" customFormat="1" x14ac:dyDescent="0.2">
      <c r="M352" s="14">
        <f t="shared" si="11"/>
        <v>2014</v>
      </c>
      <c r="N352" s="132">
        <f>Manufacturing!BV471</f>
        <v>2.1494740727071417</v>
      </c>
      <c r="O352" s="132">
        <f>Manufacturing!CB471</f>
        <v>1.140797955285747</v>
      </c>
      <c r="P352" s="132">
        <f>Manufacturing!CD471</f>
        <v>0.62255066130176373</v>
      </c>
      <c r="Q352" s="132">
        <f>Manufacturing!BZ471</f>
        <v>0.85251995278349657</v>
      </c>
      <c r="R352" s="566">
        <f>N352*P352*Q352</f>
        <v>1.1408051208131766</v>
      </c>
    </row>
    <row r="353" spans="1:22" s="566" customFormat="1" x14ac:dyDescent="0.2">
      <c r="M353" s="14">
        <f t="shared" si="11"/>
        <v>2015</v>
      </c>
      <c r="N353" s="132">
        <f>Manufacturing!BV472</f>
        <v>2.1679071579422198</v>
      </c>
      <c r="O353" s="132">
        <f>Manufacturing!CB472</f>
        <v>1.1224669357093777</v>
      </c>
      <c r="P353" s="132">
        <f>Manufacturing!CD472</f>
        <v>0.61499037555477887</v>
      </c>
      <c r="Q353" s="132">
        <f>Manufacturing!BZ472</f>
        <v>0.84191328363921458</v>
      </c>
      <c r="R353" s="566">
        <f t="shared" ref="R353:R355" si="12">N353*P353*Q353</f>
        <v>1.122474181450801</v>
      </c>
    </row>
    <row r="354" spans="1:22" x14ac:dyDescent="0.2">
      <c r="A354" s="304"/>
      <c r="B354" s="304"/>
      <c r="C354" s="304"/>
      <c r="D354" s="304"/>
      <c r="E354" s="304"/>
      <c r="F354" s="304"/>
      <c r="G354" s="304"/>
      <c r="H354" s="304"/>
      <c r="I354" s="304"/>
      <c r="J354" s="304"/>
      <c r="K354" s="304"/>
      <c r="L354" s="304"/>
      <c r="M354" s="14">
        <f t="shared" si="11"/>
        <v>2016</v>
      </c>
      <c r="N354" s="132">
        <f>Manufacturing!BV473</f>
        <v>2.1567529884562546</v>
      </c>
      <c r="O354" s="132">
        <f>Manufacturing!CB473</f>
        <v>1.1191039107153418</v>
      </c>
      <c r="P354" s="132">
        <f>Manufacturing!CD473</f>
        <v>0.62059345452458514</v>
      </c>
      <c r="Q354" s="132">
        <f>Manufacturing!BZ473</f>
        <v>0.83611432229452942</v>
      </c>
      <c r="R354" s="566">
        <f t="shared" si="12"/>
        <v>1.1191112510799912</v>
      </c>
      <c r="S354" s="304"/>
      <c r="T354" s="304"/>
      <c r="U354" s="304"/>
    </row>
    <row r="355" spans="1:22" x14ac:dyDescent="0.2">
      <c r="A355" s="304"/>
      <c r="B355" s="304"/>
      <c r="C355" s="304"/>
      <c r="D355" s="304"/>
      <c r="E355" s="304"/>
      <c r="F355" s="304"/>
      <c r="G355" s="304"/>
      <c r="H355" s="304"/>
      <c r="I355" s="304"/>
      <c r="J355" s="304"/>
      <c r="K355" s="304"/>
      <c r="L355" s="304"/>
      <c r="M355" s="14">
        <f t="shared" si="11"/>
        <v>2017</v>
      </c>
      <c r="N355" s="132">
        <f>Manufacturing!BV474</f>
        <v>2.2128929076705419</v>
      </c>
      <c r="O355" s="132">
        <f>Manufacturing!CB474</f>
        <v>1.0919872590019226</v>
      </c>
      <c r="P355" s="132">
        <f>Manufacturing!CD474</f>
        <v>0.60366949039907447</v>
      </c>
      <c r="Q355" s="132">
        <f>Manufacturing!BZ474</f>
        <v>0.81744934025213101</v>
      </c>
      <c r="R355" s="566">
        <f t="shared" si="12"/>
        <v>1.0919945518230831</v>
      </c>
      <c r="S355" s="304"/>
      <c r="T355" s="304"/>
      <c r="U355" s="304"/>
    </row>
    <row r="359" spans="1:22" ht="15.75" x14ac:dyDescent="0.25">
      <c r="A359" s="296" t="s">
        <v>1449</v>
      </c>
      <c r="B359" s="296"/>
      <c r="C359" s="296"/>
      <c r="M359" s="285" t="s">
        <v>582</v>
      </c>
      <c r="N359" s="304"/>
      <c r="O359" s="286">
        <f>(O348/O344-1)</f>
        <v>-9.7301417684737768E-2</v>
      </c>
      <c r="P359" s="304"/>
      <c r="Q359" s="304"/>
      <c r="R359" s="304">
        <f>Q349*P349</f>
        <v>0.543297846032891</v>
      </c>
    </row>
    <row r="361" spans="1:22" x14ac:dyDescent="0.2">
      <c r="M361" s="329" t="s">
        <v>702</v>
      </c>
      <c r="S361" s="427" t="s">
        <v>704</v>
      </c>
      <c r="T361" s="426"/>
      <c r="U361" s="426"/>
      <c r="V361" s="426"/>
    </row>
    <row r="362" spans="1:22" x14ac:dyDescent="0.2">
      <c r="A362" s="427" t="s">
        <v>138</v>
      </c>
    </row>
    <row r="363" spans="1:22" x14ac:dyDescent="0.2">
      <c r="N363" s="320" t="s">
        <v>54</v>
      </c>
      <c r="O363" s="320" t="s">
        <v>218</v>
      </c>
      <c r="P363" s="320" t="s">
        <v>693</v>
      </c>
      <c r="S363" s="320" t="s">
        <v>54</v>
      </c>
      <c r="T363" s="320" t="s">
        <v>218</v>
      </c>
      <c r="U363" s="320" t="s">
        <v>693</v>
      </c>
    </row>
    <row r="364" spans="1:22" x14ac:dyDescent="0.2">
      <c r="M364">
        <f t="shared" ref="M364:M411" si="13">M199</f>
        <v>1970</v>
      </c>
      <c r="N364" s="19">
        <f>Manufacturing!BZ279</f>
        <v>0.96285965726199363</v>
      </c>
      <c r="O364" s="19">
        <f>Manufacturing!BZ360</f>
        <v>1.5645867941090399</v>
      </c>
      <c r="P364" s="19">
        <f>Manufacturing!BZ427</f>
        <v>1.3340622926299135</v>
      </c>
      <c r="R364">
        <f>M364</f>
        <v>1970</v>
      </c>
      <c r="S364" s="19">
        <f>NonManufacturing!CR197</f>
        <v>0.90235181254390984</v>
      </c>
      <c r="T364" s="19">
        <f>NonManufacturing!CR279</f>
        <v>1.2719511399301757</v>
      </c>
      <c r="U364" s="19">
        <f>NonManufacturing!CR360</f>
        <v>1.144670331686676</v>
      </c>
    </row>
    <row r="365" spans="1:22" x14ac:dyDescent="0.2">
      <c r="M365" s="304">
        <f t="shared" si="13"/>
        <v>1971</v>
      </c>
      <c r="N365" s="19">
        <f>Manufacturing!BZ280</f>
        <v>0.97100216949121276</v>
      </c>
      <c r="O365" s="19">
        <f>Manufacturing!BZ361</f>
        <v>1.5491179018238161</v>
      </c>
      <c r="P365" s="19">
        <f>Manufacturing!BZ428</f>
        <v>1.3275949958265503</v>
      </c>
      <c r="R365" s="426">
        <f t="shared" ref="R365:R404" si="14">M365</f>
        <v>1971</v>
      </c>
      <c r="S365" s="19">
        <f>NonManufacturing!CR198</f>
        <v>0.93419454090882248</v>
      </c>
      <c r="T365" s="19">
        <f>NonManufacturing!CR280</f>
        <v>1.2613050927323974</v>
      </c>
      <c r="U365" s="19">
        <f>NonManufacturing!CR361</f>
        <v>1.1489835303233302</v>
      </c>
    </row>
    <row r="366" spans="1:22" x14ac:dyDescent="0.2">
      <c r="M366" s="304">
        <f t="shared" si="13"/>
        <v>1972</v>
      </c>
      <c r="N366" s="19">
        <f>Manufacturing!BZ281</f>
        <v>0.96357286726122982</v>
      </c>
      <c r="O366" s="19">
        <f>Manufacturing!BZ362</f>
        <v>1.4875506774016836</v>
      </c>
      <c r="P366" s="19">
        <f>Manufacturing!BZ429</f>
        <v>1.2867722275537532</v>
      </c>
      <c r="R366" s="426">
        <f t="shared" si="14"/>
        <v>1972</v>
      </c>
      <c r="S366" s="19">
        <f>NonManufacturing!CR199</f>
        <v>0.95112534908220625</v>
      </c>
      <c r="T366" s="19">
        <f>NonManufacturing!CR281</f>
        <v>1.2503195348647187</v>
      </c>
      <c r="U366" s="19">
        <f>NonManufacturing!CR362</f>
        <v>1.1476662869684708</v>
      </c>
    </row>
    <row r="367" spans="1:22" x14ac:dyDescent="0.2">
      <c r="M367" s="304">
        <f t="shared" si="13"/>
        <v>1973</v>
      </c>
      <c r="N367" s="19">
        <f>Manufacturing!BZ282</f>
        <v>0.95756955299589019</v>
      </c>
      <c r="O367" s="19">
        <f>Manufacturing!BZ363</f>
        <v>1.4117536596283131</v>
      </c>
      <c r="P367" s="19">
        <f>Manufacturing!BZ430</f>
        <v>1.2378835873126774</v>
      </c>
      <c r="R367" s="426">
        <f t="shared" si="14"/>
        <v>1973</v>
      </c>
      <c r="S367" s="19">
        <f>NonManufacturing!CR200</f>
        <v>0.97465908570855364</v>
      </c>
      <c r="T367" s="19">
        <f>NonManufacturing!CR282</f>
        <v>1.2596869942742703</v>
      </c>
      <c r="U367" s="19">
        <f>NonManufacturing!CR363</f>
        <v>1.1619481900739388</v>
      </c>
    </row>
    <row r="368" spans="1:22" x14ac:dyDescent="0.2">
      <c r="M368" s="304">
        <f t="shared" si="13"/>
        <v>1974</v>
      </c>
      <c r="N368" s="19">
        <f>Manufacturing!BZ283</f>
        <v>0.96891840801840667</v>
      </c>
      <c r="O368" s="19">
        <f>Manufacturing!BZ364</f>
        <v>1.3716648827281266</v>
      </c>
      <c r="P368" s="19">
        <f>Manufacturing!BZ431</f>
        <v>1.2176289998029366</v>
      </c>
      <c r="R368" s="426">
        <f t="shared" si="14"/>
        <v>1974</v>
      </c>
      <c r="S368" s="19">
        <f>NonManufacturing!CR201</f>
        <v>0.97941371662919663</v>
      </c>
      <c r="T368" s="19">
        <f>NonManufacturing!CR283</f>
        <v>1.2851223686225559</v>
      </c>
      <c r="U368" s="19">
        <f>NonManufacturing!CR364</f>
        <v>1.1801654604737006</v>
      </c>
    </row>
    <row r="369" spans="13:21" x14ac:dyDescent="0.2">
      <c r="M369" s="304">
        <f t="shared" si="13"/>
        <v>1975</v>
      </c>
      <c r="N369" s="19">
        <f>Manufacturing!BZ284</f>
        <v>1.0490414027505084</v>
      </c>
      <c r="O369" s="19">
        <f>Manufacturing!BZ365</f>
        <v>1.3773329950536257</v>
      </c>
      <c r="P369" s="19">
        <f>Manufacturing!BZ432</f>
        <v>1.2516718933716655</v>
      </c>
      <c r="R369" s="426">
        <f t="shared" si="14"/>
        <v>1975</v>
      </c>
      <c r="S369" s="19">
        <f>NonManufacturing!CR202</f>
        <v>0.9807196036434479</v>
      </c>
      <c r="T369" s="19">
        <f>NonManufacturing!CR284</f>
        <v>1.2277041678448841</v>
      </c>
      <c r="U369" s="19">
        <f>NonManufacturing!CR365</f>
        <v>1.1432616706628744</v>
      </c>
    </row>
    <row r="370" spans="13:21" x14ac:dyDescent="0.2">
      <c r="M370" s="304">
        <f t="shared" si="13"/>
        <v>1976</v>
      </c>
      <c r="N370" s="19">
        <f>Manufacturing!BZ285</f>
        <v>1.0321044352936264</v>
      </c>
      <c r="O370" s="19">
        <f>Manufacturing!BZ366</f>
        <v>1.3128164562321532</v>
      </c>
      <c r="P370" s="19">
        <f>Manufacturing!BZ433</f>
        <v>1.2052268806293531</v>
      </c>
      <c r="R370" s="426">
        <f t="shared" si="14"/>
        <v>1976</v>
      </c>
      <c r="S370" s="19">
        <f>NonManufacturing!CR203</f>
        <v>1.0247584166518555</v>
      </c>
      <c r="T370" s="19">
        <f>NonManufacturing!CR285</f>
        <v>1.2245069780649818</v>
      </c>
      <c r="U370" s="19">
        <f>NonManufacturing!CR366</f>
        <v>1.1564614936003577</v>
      </c>
    </row>
    <row r="371" spans="13:21" x14ac:dyDescent="0.2">
      <c r="M371" s="304">
        <f t="shared" si="13"/>
        <v>1977</v>
      </c>
      <c r="N371" s="19">
        <f>Manufacturing!BZ286</f>
        <v>1.0106003463825226</v>
      </c>
      <c r="O371" s="19">
        <f>Manufacturing!BZ367</f>
        <v>1.2457210879074783</v>
      </c>
      <c r="P371" s="19">
        <f>Manufacturing!BZ434</f>
        <v>1.1554614741139126</v>
      </c>
      <c r="R371" s="426">
        <f t="shared" si="14"/>
        <v>1977</v>
      </c>
      <c r="S371" s="19">
        <f>NonManufacturing!CR204</f>
        <v>1.0603708935417664</v>
      </c>
      <c r="T371" s="19">
        <f>NonManufacturing!CR286</f>
        <v>1.1829253213716842</v>
      </c>
      <c r="U371" s="19">
        <f>NonManufacturing!CR367</f>
        <v>1.1414649986964889</v>
      </c>
    </row>
    <row r="372" spans="13:21" x14ac:dyDescent="0.2">
      <c r="M372" s="304">
        <f t="shared" si="13"/>
        <v>1978</v>
      </c>
      <c r="N372" s="19">
        <f>Manufacturing!BZ287</f>
        <v>0.98206330742683468</v>
      </c>
      <c r="O372" s="19">
        <f>Manufacturing!BZ368</f>
        <v>1.2125459888867509</v>
      </c>
      <c r="P372" s="19">
        <f>Manufacturing!BZ435</f>
        <v>1.1240729716225704</v>
      </c>
      <c r="R372" s="426">
        <f t="shared" si="14"/>
        <v>1978</v>
      </c>
      <c r="S372" s="19">
        <f>NonManufacturing!CR205</f>
        <v>1.0682487579787732</v>
      </c>
      <c r="T372" s="19">
        <f>NonManufacturing!CR287</f>
        <v>1.259896727144225</v>
      </c>
      <c r="U372" s="19">
        <f>NonManufacturing!CR368</f>
        <v>1.1948231123861859</v>
      </c>
    </row>
    <row r="373" spans="13:21" x14ac:dyDescent="0.2">
      <c r="M373" s="304">
        <f t="shared" si="13"/>
        <v>1979</v>
      </c>
      <c r="N373" s="19">
        <f>Manufacturing!BZ288</f>
        <v>0.97340154192867889</v>
      </c>
      <c r="O373" s="19">
        <f>Manufacturing!BZ369</f>
        <v>1.1758842165841079</v>
      </c>
      <c r="P373" s="19">
        <f>Manufacturing!BZ436</f>
        <v>1.0980860535352492</v>
      </c>
      <c r="R373" s="426">
        <f t="shared" si="14"/>
        <v>1979</v>
      </c>
      <c r="S373" s="19">
        <f>NonManufacturing!CR206</f>
        <v>1.0514047791619157</v>
      </c>
      <c r="T373" s="19">
        <f>NonManufacturing!CR288</f>
        <v>1.0841560431437121</v>
      </c>
      <c r="U373" s="19">
        <f>NonManufacturing!CR369</f>
        <v>1.0732843279952735</v>
      </c>
    </row>
    <row r="374" spans="13:21" x14ac:dyDescent="0.2">
      <c r="M374" s="304">
        <f t="shared" si="13"/>
        <v>1980</v>
      </c>
      <c r="N374" s="19">
        <f>Manufacturing!BZ289</f>
        <v>1.0080532783865195</v>
      </c>
      <c r="O374" s="19">
        <f>Manufacturing!BZ370</f>
        <v>1.1624831512310263</v>
      </c>
      <c r="P374" s="19">
        <f>Manufacturing!BZ437</f>
        <v>1.1029789938562087</v>
      </c>
      <c r="R374" s="426">
        <f t="shared" si="14"/>
        <v>1980</v>
      </c>
      <c r="S374" s="19">
        <f>NonManufacturing!CR207</f>
        <v>1.0536790264194948</v>
      </c>
      <c r="T374" s="19">
        <f>NonManufacturing!CR289</f>
        <v>1.150778544144996</v>
      </c>
      <c r="U374" s="19">
        <f>NonManufacturing!CR370</f>
        <v>1.1179369237841601</v>
      </c>
    </row>
    <row r="375" spans="13:21" x14ac:dyDescent="0.2">
      <c r="M375" s="304">
        <f t="shared" si="13"/>
        <v>1981</v>
      </c>
      <c r="N375" s="19">
        <f>Manufacturing!BZ290</f>
        <v>1.0206290731759535</v>
      </c>
      <c r="O375" s="19">
        <f>Manufacturing!BZ371</f>
        <v>1.1163205097517661</v>
      </c>
      <c r="P375" s="19">
        <f>Manufacturing!BZ438</f>
        <v>1.079294617218975</v>
      </c>
      <c r="R375" s="426">
        <f t="shared" si="14"/>
        <v>1981</v>
      </c>
      <c r="S375" s="19">
        <f>NonManufacturing!CR208</f>
        <v>1.0396807288614862</v>
      </c>
      <c r="T375" s="19">
        <f>NonManufacturing!CR290</f>
        <v>1.1168576379545085</v>
      </c>
      <c r="U375" s="19">
        <f>NonManufacturing!CR371</f>
        <v>1.0907697381936741</v>
      </c>
    </row>
    <row r="376" spans="13:21" x14ac:dyDescent="0.2">
      <c r="M376" s="304">
        <f t="shared" si="13"/>
        <v>1982</v>
      </c>
      <c r="N376" s="19">
        <f>Manufacturing!BZ291</f>
        <v>1.0458328240384609</v>
      </c>
      <c r="O376" s="19">
        <f>Manufacturing!BZ372</f>
        <v>1.0773516235650382</v>
      </c>
      <c r="P376" s="19">
        <f>Manufacturing!BZ439</f>
        <v>1.0648468658385479</v>
      </c>
      <c r="R376" s="426">
        <f t="shared" si="14"/>
        <v>1982</v>
      </c>
      <c r="S376" s="19">
        <f>NonManufacturing!CR209</f>
        <v>1.0124027572213599</v>
      </c>
      <c r="T376" s="19">
        <f>NonManufacturing!CR291</f>
        <v>1.0653354727986482</v>
      </c>
      <c r="U376" s="19">
        <f>NonManufacturing!CR372</f>
        <v>1.0473314511936993</v>
      </c>
    </row>
    <row r="377" spans="13:21" x14ac:dyDescent="0.2">
      <c r="M377" s="304">
        <f t="shared" si="13"/>
        <v>1983</v>
      </c>
      <c r="N377" s="19">
        <f>Manufacturing!BZ292</f>
        <v>1.0087962148668261</v>
      </c>
      <c r="O377" s="19">
        <f>Manufacturing!BZ373</f>
        <v>1.097380841763778</v>
      </c>
      <c r="P377" s="19">
        <f>Manufacturing!BZ440</f>
        <v>1.0630816707248718</v>
      </c>
      <c r="R377" s="426">
        <f t="shared" si="14"/>
        <v>1983</v>
      </c>
      <c r="S377" s="19">
        <f>NonManufacturing!CR210</f>
        <v>1.0261629044382408</v>
      </c>
      <c r="T377" s="19">
        <f>NonManufacturing!CR292</f>
        <v>1.2153130279026489</v>
      </c>
      <c r="U377" s="19">
        <f>NonManufacturing!CR373</f>
        <v>1.1518862283888218</v>
      </c>
    </row>
    <row r="378" spans="13:21" x14ac:dyDescent="0.2">
      <c r="M378" s="304">
        <f t="shared" si="13"/>
        <v>1984</v>
      </c>
      <c r="N378" s="19">
        <f>Manufacturing!BZ293</f>
        <v>1.0285551530406989</v>
      </c>
      <c r="O378" s="19">
        <f>Manufacturing!BZ374</f>
        <v>1.0658895383509239</v>
      </c>
      <c r="P378" s="19">
        <f>Manufacturing!BZ441</f>
        <v>1.0513655440579179</v>
      </c>
      <c r="R378" s="426">
        <f t="shared" si="14"/>
        <v>1984</v>
      </c>
      <c r="S378" s="19">
        <f>NonManufacturing!CR211</f>
        <v>1.0305141404142339</v>
      </c>
      <c r="T378" s="19">
        <f>NonManufacturing!CR293</f>
        <v>1.0832781497137709</v>
      </c>
      <c r="U378" s="19">
        <f>NonManufacturing!CR374</f>
        <v>1.0656919985089417</v>
      </c>
    </row>
    <row r="379" spans="13:21" x14ac:dyDescent="0.2">
      <c r="M379" s="304">
        <f t="shared" si="13"/>
        <v>1985</v>
      </c>
      <c r="N379" s="19">
        <f>Manufacturing!BZ294</f>
        <v>1</v>
      </c>
      <c r="O379" s="19">
        <f>Manufacturing!BZ375</f>
        <v>1</v>
      </c>
      <c r="P379" s="19">
        <f>Manufacturing!BZ442</f>
        <v>1</v>
      </c>
      <c r="R379" s="426">
        <f t="shared" si="14"/>
        <v>1985</v>
      </c>
      <c r="S379" s="19">
        <f>NonManufacturing!CR212</f>
        <v>1</v>
      </c>
      <c r="T379" s="19">
        <f>NonManufacturing!CR294</f>
        <v>1</v>
      </c>
      <c r="U379" s="19">
        <f>NonManufacturing!CR375</f>
        <v>1</v>
      </c>
    </row>
    <row r="380" spans="13:21" x14ac:dyDescent="0.2">
      <c r="M380" s="304">
        <f t="shared" si="13"/>
        <v>1986</v>
      </c>
      <c r="N380" s="19">
        <f>Manufacturing!BZ295</f>
        <v>0.99608652764057581</v>
      </c>
      <c r="O380" s="19">
        <f>Manufacturing!BZ376</f>
        <v>1.0273311507573095</v>
      </c>
      <c r="P380" s="19">
        <f>Manufacturing!BZ443</f>
        <v>1.0151485055652156</v>
      </c>
      <c r="R380" s="426">
        <f t="shared" si="14"/>
        <v>1986</v>
      </c>
      <c r="S380" s="19">
        <f>NonManufacturing!CR213</f>
        <v>0.99029460606383468</v>
      </c>
      <c r="T380" s="19">
        <f>NonManufacturing!CR295</f>
        <v>0.96840910727628471</v>
      </c>
      <c r="U380" s="19">
        <f>NonManufacturing!CR376</f>
        <v>0.9756871034514123</v>
      </c>
    </row>
    <row r="381" spans="13:21" x14ac:dyDescent="0.2">
      <c r="M381" s="304">
        <f t="shared" si="13"/>
        <v>1987</v>
      </c>
      <c r="N381" s="19">
        <f>Manufacturing!BZ296</f>
        <v>0.9751972056256909</v>
      </c>
      <c r="O381" s="19">
        <f>Manufacturing!BZ377</f>
        <v>0.98411309827935589</v>
      </c>
      <c r="P381" s="19">
        <f>Manufacturing!BZ444</f>
        <v>0.98066303702267221</v>
      </c>
      <c r="R381" s="426">
        <f t="shared" si="14"/>
        <v>1987</v>
      </c>
      <c r="S381" s="19">
        <f>NonManufacturing!CR214</f>
        <v>1.0167562367741771</v>
      </c>
      <c r="T381" s="19">
        <f>NonManufacturing!CR296</f>
        <v>0.91672514842169883</v>
      </c>
      <c r="U381" s="19">
        <f>NonManufacturing!CR377</f>
        <v>0.95000897921901761</v>
      </c>
    </row>
    <row r="382" spans="13:21" x14ac:dyDescent="0.2">
      <c r="M382" s="304">
        <f t="shared" si="13"/>
        <v>1988</v>
      </c>
      <c r="N382" s="19">
        <f>Manufacturing!BZ297</f>
        <v>0.97308222858659876</v>
      </c>
      <c r="O382" s="19">
        <f>Manufacturing!BZ378</f>
        <v>1.0168718845144187</v>
      </c>
      <c r="P382" s="19">
        <f>Manufacturing!BZ445</f>
        <v>0.99970920929549689</v>
      </c>
      <c r="R382" s="426">
        <f t="shared" si="14"/>
        <v>1988</v>
      </c>
      <c r="S382" s="19">
        <f>NonManufacturing!CR215</f>
        <v>1.0541627425487285</v>
      </c>
      <c r="T382" s="19">
        <f>NonManufacturing!CR297</f>
        <v>0.92053302730221598</v>
      </c>
      <c r="U382" s="19">
        <f>NonManufacturing!CR378</f>
        <v>0.96506060193966103</v>
      </c>
    </row>
    <row r="383" spans="13:21" x14ac:dyDescent="0.2">
      <c r="M383" s="304">
        <f t="shared" si="13"/>
        <v>1989</v>
      </c>
      <c r="N383" s="19">
        <f>Manufacturing!BZ298</f>
        <v>0.97387794261389582</v>
      </c>
      <c r="O383" s="19">
        <f>Manufacturing!BZ379</f>
        <v>1.0132407262088088</v>
      </c>
      <c r="P383" s="19">
        <f>Manufacturing!BZ446</f>
        <v>0.99782346872225403</v>
      </c>
      <c r="R383" s="426">
        <f t="shared" si="14"/>
        <v>1989</v>
      </c>
      <c r="S383" s="19">
        <f>NonManufacturing!CR216</f>
        <v>1.0865642100519006</v>
      </c>
      <c r="T383" s="19">
        <f>NonManufacturing!CR298</f>
        <v>0.88435946448665748</v>
      </c>
      <c r="U383" s="19">
        <f>NonManufacturing!CR379</f>
        <v>0.95195643550142017</v>
      </c>
    </row>
    <row r="384" spans="13:21" x14ac:dyDescent="0.2">
      <c r="M384" s="304">
        <f t="shared" si="13"/>
        <v>1990</v>
      </c>
      <c r="N384" s="19">
        <f>Manufacturing!BZ299</f>
        <v>1.0023444943334567</v>
      </c>
      <c r="O384" s="19">
        <f>Manufacturing!BZ380</f>
        <v>1.017046072139332</v>
      </c>
      <c r="P384" s="19">
        <f>Manufacturing!BZ447</f>
        <v>1.0113612944231707</v>
      </c>
      <c r="R384" s="426">
        <f t="shared" si="14"/>
        <v>1990</v>
      </c>
      <c r="S384" s="19">
        <f>NonManufacturing!CR217</f>
        <v>1.0738153906643837</v>
      </c>
      <c r="T384" s="19">
        <f>NonManufacturing!CR299</f>
        <v>0.84329845608172527</v>
      </c>
      <c r="U384" s="19">
        <f>NonManufacturing!CR380</f>
        <v>0.92041510837432428</v>
      </c>
    </row>
    <row r="385" spans="1:21" x14ac:dyDescent="0.2">
      <c r="A385" s="427" t="s">
        <v>202</v>
      </c>
      <c r="M385" s="304">
        <f t="shared" si="13"/>
        <v>1991</v>
      </c>
      <c r="N385" s="19">
        <f>Manufacturing!BZ300</f>
        <v>1.0219915250816907</v>
      </c>
      <c r="O385" s="19">
        <f>Manufacturing!BZ381</f>
        <v>0.99329088617614236</v>
      </c>
      <c r="P385" s="19">
        <f>Manufacturing!BZ448</f>
        <v>1.0046892009861337</v>
      </c>
      <c r="R385" s="426">
        <f t="shared" si="14"/>
        <v>1991</v>
      </c>
      <c r="S385" s="19">
        <f>NonManufacturing!CR218</f>
        <v>1.0826424855356092</v>
      </c>
      <c r="T385" s="19">
        <f>NonManufacturing!CR300</f>
        <v>0.79829996453426444</v>
      </c>
      <c r="U385" s="19">
        <f>NonManufacturing!CR381</f>
        <v>0.89360698077070166</v>
      </c>
    </row>
    <row r="386" spans="1:21" x14ac:dyDescent="0.2">
      <c r="M386" s="304">
        <f t="shared" si="13"/>
        <v>1992</v>
      </c>
      <c r="N386" s="19">
        <f>Manufacturing!BZ301</f>
        <v>0.99276864934615072</v>
      </c>
      <c r="O386" s="19">
        <f>Manufacturing!BZ382</f>
        <v>1.0118089383196662</v>
      </c>
      <c r="P386" s="19">
        <f>Manufacturing!BZ449</f>
        <v>1.0043570061488243</v>
      </c>
      <c r="R386" s="426">
        <f t="shared" si="14"/>
        <v>1992</v>
      </c>
      <c r="S386" s="19">
        <f>NonManufacturing!CR219</f>
        <v>1.096905446271641</v>
      </c>
      <c r="T386" s="19">
        <f>NonManufacturing!CR301</f>
        <v>0.78055707462793622</v>
      </c>
      <c r="U386" s="19">
        <f>NonManufacturing!CR382</f>
        <v>0.88670007164725317</v>
      </c>
    </row>
    <row r="387" spans="1:21" x14ac:dyDescent="0.2">
      <c r="M387" s="304">
        <f t="shared" si="13"/>
        <v>1993</v>
      </c>
      <c r="N387" s="19">
        <f>Manufacturing!BZ302</f>
        <v>0.98870131377650172</v>
      </c>
      <c r="O387" s="19">
        <f>Manufacturing!BZ383</f>
        <v>1.0240115167842871</v>
      </c>
      <c r="P387" s="19">
        <f>Manufacturing!BZ450</f>
        <v>1.0100699565308586</v>
      </c>
      <c r="R387" s="426">
        <f t="shared" si="14"/>
        <v>1993</v>
      </c>
      <c r="S387" s="19">
        <f>NonManufacturing!CR220</f>
        <v>1.0965873066641465</v>
      </c>
      <c r="T387" s="19">
        <f>NonManufacturing!CR302</f>
        <v>0.77572007245211405</v>
      </c>
      <c r="U387" s="19">
        <f>NonManufacturing!CR383</f>
        <v>0.8833823486602369</v>
      </c>
    </row>
    <row r="388" spans="1:21" x14ac:dyDescent="0.2">
      <c r="M388" s="304">
        <f t="shared" si="13"/>
        <v>1994</v>
      </c>
      <c r="N388" s="19">
        <f>Manufacturing!BZ303</f>
        <v>0.96318009553937234</v>
      </c>
      <c r="O388" s="19">
        <f>Manufacturing!BZ384</f>
        <v>1.0155324304238631</v>
      </c>
      <c r="P388" s="19">
        <f>Manufacturing!BZ451</f>
        <v>0.99473071079631581</v>
      </c>
      <c r="R388" s="426">
        <f t="shared" si="14"/>
        <v>1994</v>
      </c>
      <c r="S388" s="19">
        <f>NonManufacturing!CR221</f>
        <v>1.0611941188403511</v>
      </c>
      <c r="T388" s="19">
        <f>NonManufacturing!CR303</f>
        <v>0.72107148352756234</v>
      </c>
      <c r="U388" s="19">
        <f>NonManufacturing!CR384</f>
        <v>0.83518014186128908</v>
      </c>
    </row>
    <row r="389" spans="1:21" x14ac:dyDescent="0.2">
      <c r="M389" s="304">
        <f t="shared" si="13"/>
        <v>1995</v>
      </c>
      <c r="N389" s="19">
        <f>Manufacturing!BZ304</f>
        <v>0.95128921412508793</v>
      </c>
      <c r="O389" s="19">
        <f>Manufacturing!BZ385</f>
        <v>1.0290699138210639</v>
      </c>
      <c r="P389" s="19">
        <f>Manufacturing!BZ452</f>
        <v>0.9979639174549163</v>
      </c>
      <c r="R389" s="426">
        <f t="shared" si="14"/>
        <v>1995</v>
      </c>
      <c r="S389" s="19">
        <f>NonManufacturing!CR222</f>
        <v>1.1029089891229837</v>
      </c>
      <c r="T389" s="19">
        <f>NonManufacturing!CR304</f>
        <v>0.71936182260717096</v>
      </c>
      <c r="U389" s="19">
        <f>NonManufacturing!CR385</f>
        <v>0.84807610537146061</v>
      </c>
    </row>
    <row r="390" spans="1:21" x14ac:dyDescent="0.2">
      <c r="M390" s="304">
        <f t="shared" si="13"/>
        <v>1996</v>
      </c>
      <c r="N390" s="19">
        <f>Manufacturing!BZ305</f>
        <v>0.94924298006144514</v>
      </c>
      <c r="O390" s="19">
        <f>Manufacturing!BZ386</f>
        <v>1.018050506108559</v>
      </c>
      <c r="P390" s="19">
        <f>Manufacturing!BZ453</f>
        <v>0.99059821190312825</v>
      </c>
      <c r="R390" s="426">
        <f t="shared" si="14"/>
        <v>1996</v>
      </c>
      <c r="S390" s="19">
        <f>NonManufacturing!CR223</f>
        <v>1.108673123099764</v>
      </c>
      <c r="T390" s="19">
        <f>NonManufacturing!CR305</f>
        <v>0.71014368363240232</v>
      </c>
      <c r="U390" s="19">
        <f>NonManufacturing!CR386</f>
        <v>0.84390498125120939</v>
      </c>
    </row>
    <row r="391" spans="1:21" x14ac:dyDescent="0.2">
      <c r="M391" s="304">
        <f t="shared" si="13"/>
        <v>1997</v>
      </c>
      <c r="N391" s="19">
        <f>Manufacturing!BZ306</f>
        <v>0.90025455649386754</v>
      </c>
      <c r="O391" s="19">
        <f>Manufacturing!BZ387</f>
        <v>0.9747226207656331</v>
      </c>
      <c r="P391" s="19">
        <f>Manufacturing!BZ454</f>
        <v>0.94491099984421623</v>
      </c>
      <c r="R391" s="426">
        <f t="shared" si="14"/>
        <v>1997</v>
      </c>
      <c r="S391" s="19">
        <f>NonManufacturing!CR224</f>
        <v>1.0154949974851248</v>
      </c>
      <c r="T391" s="19">
        <f>NonManufacturing!CR306</f>
        <v>0.7162438562292075</v>
      </c>
      <c r="U391" s="19">
        <f>NonManufacturing!CR387</f>
        <v>0.81664111960108243</v>
      </c>
    </row>
    <row r="392" spans="1:21" x14ac:dyDescent="0.2">
      <c r="M392" s="304">
        <f t="shared" si="13"/>
        <v>1998</v>
      </c>
      <c r="N392" s="19">
        <f>Manufacturing!BZ307</f>
        <v>0.87082365894010383</v>
      </c>
      <c r="O392" s="19">
        <f>Manufacturing!BZ388</f>
        <v>0.98963974734349713</v>
      </c>
      <c r="P392" s="19">
        <f>Manufacturing!BZ455</f>
        <v>0.94147235058140244</v>
      </c>
      <c r="R392" s="426">
        <f t="shared" si="14"/>
        <v>1998</v>
      </c>
      <c r="S392" s="19">
        <f>NonManufacturing!CR225</f>
        <v>1.0496184559083483</v>
      </c>
      <c r="T392" s="19">
        <f>NonManufacturing!CR307</f>
        <v>0.7196506755756138</v>
      </c>
      <c r="U392" s="19">
        <f>NonManufacturing!CR388</f>
        <v>0.83033900574367214</v>
      </c>
    </row>
    <row r="393" spans="1:21" x14ac:dyDescent="0.2">
      <c r="M393" s="304">
        <f t="shared" si="13"/>
        <v>1999</v>
      </c>
      <c r="N393" s="19">
        <f>Manufacturing!BZ308</f>
        <v>0.86863409838979766</v>
      </c>
      <c r="O393" s="19">
        <f>Manufacturing!BZ389</f>
        <v>0.99360215326523937</v>
      </c>
      <c r="P393" s="19">
        <f>Manufacturing!BZ456</f>
        <v>0.94287401187615072</v>
      </c>
      <c r="R393" s="426">
        <f t="shared" si="14"/>
        <v>1999</v>
      </c>
      <c r="S393" s="19">
        <f>NonManufacturing!CR226</f>
        <v>1.0072879693121135</v>
      </c>
      <c r="T393" s="19">
        <f>NonManufacturing!CR308</f>
        <v>0.72445399140551847</v>
      </c>
      <c r="U393" s="19">
        <f>NonManufacturing!CR389</f>
        <v>0.81938562345779375</v>
      </c>
    </row>
    <row r="394" spans="1:21" x14ac:dyDescent="0.2">
      <c r="M394" s="304">
        <f t="shared" si="13"/>
        <v>2000</v>
      </c>
      <c r="N394" s="19">
        <f>Manufacturing!BZ309</f>
        <v>0.89727203115046061</v>
      </c>
      <c r="O394" s="19">
        <f>Manufacturing!BZ390</f>
        <v>0.99424627831838386</v>
      </c>
      <c r="P394" s="19">
        <f>Manufacturing!BZ457</f>
        <v>0.95525794262707797</v>
      </c>
      <c r="R394" s="426">
        <f t="shared" si="14"/>
        <v>2000</v>
      </c>
      <c r="S394" s="19">
        <f>NonManufacturing!CR227</f>
        <v>1.0223532732587706</v>
      </c>
      <c r="T394" s="19">
        <f>NonManufacturing!CR309</f>
        <v>0.71790337936115811</v>
      </c>
      <c r="U394" s="19">
        <f>NonManufacturing!CR390</f>
        <v>0.82003648369729354</v>
      </c>
    </row>
    <row r="395" spans="1:21" x14ac:dyDescent="0.2">
      <c r="M395" s="304">
        <f t="shared" si="13"/>
        <v>2001</v>
      </c>
      <c r="N395" s="19">
        <f>Manufacturing!BZ310</f>
        <v>0.91810508677491276</v>
      </c>
      <c r="O395" s="19">
        <f>Manufacturing!BZ391</f>
        <v>0.99397834672958518</v>
      </c>
      <c r="P395" s="19">
        <f>Manufacturing!BZ458</f>
        <v>0.96382810792741003</v>
      </c>
      <c r="R395" s="426">
        <f t="shared" si="14"/>
        <v>2001</v>
      </c>
      <c r="S395" s="19">
        <f>NonManufacturing!CR228</f>
        <v>1.0702022665754956</v>
      </c>
      <c r="T395" s="19">
        <f>NonManufacturing!CR310</f>
        <v>0.7056521630572542</v>
      </c>
      <c r="U395" s="19">
        <f>NonManufacturing!CR391</f>
        <v>0.82779407669412619</v>
      </c>
    </row>
    <row r="396" spans="1:21" x14ac:dyDescent="0.2">
      <c r="M396" s="304">
        <f t="shared" si="13"/>
        <v>2002</v>
      </c>
      <c r="N396" s="19">
        <f>Manufacturing!BZ311</f>
        <v>0.88211872478901521</v>
      </c>
      <c r="O396" s="19">
        <f>Manufacturing!BZ392</f>
        <v>0.91274504943434198</v>
      </c>
      <c r="P396" s="19">
        <f>Manufacturing!BZ459</f>
        <v>0.90125430584795074</v>
      </c>
      <c r="R396" s="426">
        <f t="shared" si="14"/>
        <v>2002</v>
      </c>
      <c r="S396" s="19">
        <f>NonManufacturing!CR229</f>
        <v>1.0590585811711066</v>
      </c>
      <c r="T396" s="19">
        <f>NonManufacturing!CR311</f>
        <v>0.71018305816744942</v>
      </c>
      <c r="U396" s="19">
        <f>NonManufacturing!CR392</f>
        <v>0.82711150845154224</v>
      </c>
    </row>
    <row r="397" spans="1:21" x14ac:dyDescent="0.2">
      <c r="M397" s="304">
        <f t="shared" si="13"/>
        <v>2003</v>
      </c>
      <c r="N397" s="19">
        <f>Manufacturing!BZ312</f>
        <v>0.90047605558605959</v>
      </c>
      <c r="O397" s="19">
        <f>Manufacturing!BZ393</f>
        <v>0.9107539835832007</v>
      </c>
      <c r="P397" s="19">
        <f>Manufacturing!BZ460</f>
        <v>0.90768758224913126</v>
      </c>
      <c r="R397" s="426">
        <f t="shared" si="14"/>
        <v>2003</v>
      </c>
      <c r="S397" s="19">
        <f>NonManufacturing!CR230</f>
        <v>1.0934970590712449</v>
      </c>
      <c r="T397" s="19">
        <f>NonManufacturing!CR312</f>
        <v>0.62451331129901466</v>
      </c>
      <c r="U397" s="19">
        <f>NonManufacturing!CR393</f>
        <v>0.78121292344901683</v>
      </c>
    </row>
    <row r="398" spans="1:21" x14ac:dyDescent="0.2">
      <c r="M398" s="304">
        <f t="shared" si="13"/>
        <v>2004</v>
      </c>
      <c r="N398" s="19">
        <f>Manufacturing!BZ313</f>
        <v>0.92775389867807057</v>
      </c>
      <c r="O398" s="19">
        <f>Manufacturing!BZ394</f>
        <v>0.85864601038682031</v>
      </c>
      <c r="P398" s="19">
        <f>Manufacturing!BZ461</f>
        <v>0.88839319632990166</v>
      </c>
      <c r="R398" s="426">
        <f t="shared" si="14"/>
        <v>2004</v>
      </c>
      <c r="S398" s="19">
        <f>NonManufacturing!CR231</f>
        <v>1.125849797935452</v>
      </c>
      <c r="T398" s="19">
        <f>NonManufacturing!CR313</f>
        <v>0.6348888804777737</v>
      </c>
      <c r="U398" s="19">
        <f>NonManufacturing!CR394</f>
        <v>0.79888929253210972</v>
      </c>
    </row>
    <row r="399" spans="1:21" x14ac:dyDescent="0.2">
      <c r="M399" s="304">
        <f t="shared" si="13"/>
        <v>2005</v>
      </c>
      <c r="N399" s="19">
        <f>Manufacturing!BZ314</f>
        <v>0.92896563645675079</v>
      </c>
      <c r="O399" s="19">
        <f>Manufacturing!BZ395</f>
        <v>0.82196996826948876</v>
      </c>
      <c r="P399" s="19">
        <f>Manufacturing!BZ462</f>
        <v>0.86730869515784192</v>
      </c>
      <c r="R399" s="426">
        <f t="shared" si="14"/>
        <v>2005</v>
      </c>
      <c r="S399" s="19">
        <f>NonManufacturing!CR232</f>
        <v>1.1640166066230184</v>
      </c>
      <c r="T399" s="19">
        <f>NonManufacturing!CR314</f>
        <v>0.60522200675862481</v>
      </c>
      <c r="U399" s="19">
        <f>NonManufacturing!CR395</f>
        <v>0.79161260107593467</v>
      </c>
    </row>
    <row r="400" spans="1:21" x14ac:dyDescent="0.2">
      <c r="M400" s="304">
        <f t="shared" si="13"/>
        <v>2006</v>
      </c>
      <c r="N400" s="19">
        <f>Manufacturing!BZ315</f>
        <v>0.91088510149751456</v>
      </c>
      <c r="O400" s="19">
        <f>Manufacturing!BZ396</f>
        <v>0.8246748318548871</v>
      </c>
      <c r="P400" s="19">
        <f>Manufacturing!BZ463</f>
        <v>0.86142190729229207</v>
      </c>
      <c r="R400" s="426">
        <f t="shared" si="14"/>
        <v>2006</v>
      </c>
      <c r="S400" s="19">
        <f>NonManufacturing!CR233</f>
        <v>1.1912032302232241</v>
      </c>
      <c r="T400" s="19">
        <f>NonManufacturing!CR315</f>
        <v>0.58589436239483916</v>
      </c>
      <c r="U400" s="19">
        <f>NonManufacturing!CR396</f>
        <v>0.78766361875345237</v>
      </c>
    </row>
    <row r="401" spans="13:21" x14ac:dyDescent="0.2">
      <c r="M401" s="304">
        <f t="shared" si="13"/>
        <v>2007</v>
      </c>
      <c r="N401" s="19">
        <f>Manufacturing!BZ316</f>
        <v>0.88763218517259379</v>
      </c>
      <c r="O401" s="19">
        <f>Manufacturing!BZ397</f>
        <v>0.81022800944288476</v>
      </c>
      <c r="P401" s="19">
        <f>Manufacturing!BZ464</f>
        <v>0.84331447476836852</v>
      </c>
      <c r="R401" s="426">
        <f t="shared" si="14"/>
        <v>2007</v>
      </c>
      <c r="S401" s="19">
        <f>NonManufacturing!CR234</f>
        <v>1.2320094124782921</v>
      </c>
      <c r="T401" s="19">
        <f>NonManufacturing!CR316</f>
        <v>0.60651438439264549</v>
      </c>
      <c r="U401" s="19">
        <f>NonManufacturing!CR397</f>
        <v>0.81501599926073987</v>
      </c>
    </row>
    <row r="402" spans="13:21" x14ac:dyDescent="0.2">
      <c r="M402" s="304">
        <f t="shared" si="13"/>
        <v>2008</v>
      </c>
      <c r="N402" s="19">
        <f>Manufacturing!BZ317</f>
        <v>0.93086433604343433</v>
      </c>
      <c r="O402" s="19">
        <f>Manufacturing!BZ398</f>
        <v>0.81575559306228218</v>
      </c>
      <c r="P402" s="19">
        <f>Manufacturing!BZ465</f>
        <v>0.86444833570839186</v>
      </c>
      <c r="R402" s="426">
        <f t="shared" si="14"/>
        <v>2008</v>
      </c>
      <c r="S402" s="19">
        <f>NonManufacturing!CR235</f>
        <v>1.2167967594927236</v>
      </c>
      <c r="T402" s="19">
        <f>NonManufacturing!CR317</f>
        <v>0.58963498880870358</v>
      </c>
      <c r="U402" s="19">
        <f>NonManufacturing!CR398</f>
        <v>0.79861959389482839</v>
      </c>
    </row>
    <row r="403" spans="13:21" x14ac:dyDescent="0.2">
      <c r="M403" s="304">
        <f t="shared" si="13"/>
        <v>2009</v>
      </c>
      <c r="N403" s="19">
        <f>Manufacturing!BZ318</f>
        <v>0.91704545699796436</v>
      </c>
      <c r="O403" s="19">
        <f>Manufacturing!BZ399</f>
        <v>0.83936637555126525</v>
      </c>
      <c r="P403" s="19">
        <f>Manufacturing!BZ466</f>
        <v>0.87282554866227013</v>
      </c>
      <c r="R403" s="426">
        <f t="shared" si="14"/>
        <v>2009</v>
      </c>
      <c r="S403" s="19">
        <f>NonManufacturing!CR236</f>
        <v>1.2100071667856878</v>
      </c>
      <c r="T403" s="19">
        <f>NonManufacturing!CR318</f>
        <v>0.63747938000978244</v>
      </c>
      <c r="U403" s="19">
        <f>NonManufacturing!CR399</f>
        <v>0.82880602381103652</v>
      </c>
    </row>
    <row r="404" spans="13:21" x14ac:dyDescent="0.2">
      <c r="M404" s="304">
        <f t="shared" si="13"/>
        <v>2010</v>
      </c>
      <c r="N404" s="19">
        <f>Manufacturing!BZ319</f>
        <v>0.90723922970632465</v>
      </c>
      <c r="O404" s="19">
        <f>Manufacturing!BZ400</f>
        <v>0.84362427981420973</v>
      </c>
      <c r="P404" s="19">
        <f>Manufacturing!BZ467</f>
        <v>0.87136510470643402</v>
      </c>
      <c r="R404" s="426">
        <f t="shared" si="14"/>
        <v>2010</v>
      </c>
      <c r="S404" s="19">
        <f>NonManufacturing!CR237</f>
        <v>1.1742422311075853</v>
      </c>
      <c r="T404" s="19">
        <f>NonManufacturing!CR319</f>
        <v>0.60634637161844485</v>
      </c>
      <c r="U404" s="19">
        <f>NonManufacturing!CR400</f>
        <v>0.79593577829909457</v>
      </c>
    </row>
    <row r="405" spans="13:21" x14ac:dyDescent="0.2">
      <c r="M405" s="566">
        <f t="shared" si="13"/>
        <v>2011</v>
      </c>
      <c r="N405" s="19">
        <f>Manufacturing!BZ320</f>
        <v>0.94015712780152416</v>
      </c>
      <c r="O405" s="19">
        <f>Manufacturing!BZ401</f>
        <v>0.82247161794966495</v>
      </c>
      <c r="P405" s="19">
        <f>Manufacturing!BZ468</f>
        <v>0.87237977620073992</v>
      </c>
      <c r="R405" s="566">
        <f>M405</f>
        <v>2011</v>
      </c>
      <c r="S405" s="19">
        <f>NonManufacturing!CR238</f>
        <v>1.1534241117044177</v>
      </c>
      <c r="T405" s="19">
        <f>NonManufacturing!CR320</f>
        <v>0.60797727529351031</v>
      </c>
      <c r="U405" s="19">
        <f>NonManufacturing!CR401</f>
        <v>0.79026178001082126</v>
      </c>
    </row>
    <row r="406" spans="13:21" x14ac:dyDescent="0.2">
      <c r="M406" s="566">
        <f t="shared" si="13"/>
        <v>2012</v>
      </c>
      <c r="N406" s="19">
        <f>Manufacturing!BZ321</f>
        <v>0.91424833654726811</v>
      </c>
      <c r="O406" s="19">
        <f>Manufacturing!BZ402</f>
        <v>0.76604684440013415</v>
      </c>
      <c r="P406" s="19">
        <f>Manufacturing!BZ469</f>
        <v>0.82843730741282939</v>
      </c>
      <c r="Q406" s="566"/>
      <c r="R406" s="566">
        <f>M406</f>
        <v>2012</v>
      </c>
      <c r="S406" s="19">
        <f>NonManufacturing!CR239</f>
        <v>1.1251524736964529</v>
      </c>
      <c r="T406" s="19">
        <f>NonManufacturing!CR321</f>
        <v>0.61442305473847303</v>
      </c>
      <c r="U406" s="19">
        <f>NonManufacturing!CR402</f>
        <v>0.78542077987172609</v>
      </c>
    </row>
    <row r="407" spans="13:21" x14ac:dyDescent="0.2">
      <c r="M407" s="566">
        <f t="shared" si="13"/>
        <v>2013</v>
      </c>
      <c r="N407" s="19">
        <f>Manufacturing!BZ322</f>
        <v>0.8660197572267363</v>
      </c>
      <c r="O407" s="19">
        <f>Manufacturing!BZ403</f>
        <v>0.80567174465292679</v>
      </c>
      <c r="P407" s="19">
        <f>Manufacturing!BZ470</f>
        <v>0.8319059582190782</v>
      </c>
      <c r="Q407" s="566"/>
      <c r="R407" s="566">
        <f>M407</f>
        <v>2013</v>
      </c>
      <c r="S407" s="19">
        <f>NonManufacturing!CR240</f>
        <v>1.185620971418871</v>
      </c>
      <c r="T407" s="19">
        <f>NonManufacturing!CR322</f>
        <v>0.67473489365415007</v>
      </c>
      <c r="U407" s="19">
        <f>NonManufacturing!CR403</f>
        <v>0.84620802458569444</v>
      </c>
    </row>
    <row r="408" spans="13:21" x14ac:dyDescent="0.2">
      <c r="M408" s="566">
        <f t="shared" si="13"/>
        <v>2014</v>
      </c>
      <c r="N408" s="19">
        <f>Manufacturing!BZ323</f>
        <v>0.868833450929685</v>
      </c>
      <c r="O408" s="19">
        <f>Manufacturing!BZ404</f>
        <v>0.83875855188208159</v>
      </c>
      <c r="P408" s="19">
        <f>Manufacturing!BZ471</f>
        <v>0.85251995278349657</v>
      </c>
      <c r="Q408" s="566"/>
      <c r="R408" s="566">
        <f>M408</f>
        <v>2014</v>
      </c>
      <c r="S408" s="19">
        <f>NonManufacturing!CR241</f>
        <v>1.2497484250448661</v>
      </c>
      <c r="T408" s="19">
        <f>NonManufacturing!CR323</f>
        <v>0.73810296921658669</v>
      </c>
      <c r="U408" s="19">
        <f>NonManufacturing!CR404</f>
        <v>0.91023751509483253</v>
      </c>
    </row>
    <row r="409" spans="13:21" x14ac:dyDescent="0.2">
      <c r="M409" s="566">
        <f t="shared" si="13"/>
        <v>2015</v>
      </c>
      <c r="N409" s="19">
        <f>Manufacturing!BZ324</f>
        <v>0.8722750330251261</v>
      </c>
      <c r="O409" s="19">
        <f>Manufacturing!BZ405</f>
        <v>0.81821940422047579</v>
      </c>
      <c r="P409" s="19">
        <f>Manufacturing!BZ472</f>
        <v>0.84191328363921458</v>
      </c>
      <c r="Q409" s="566"/>
      <c r="R409" s="566">
        <f t="shared" ref="R409:R411" si="15">M409</f>
        <v>2015</v>
      </c>
      <c r="S409" s="19">
        <f>NonManufacturing!CR242</f>
        <v>1.3214720302031724</v>
      </c>
      <c r="T409" s="19">
        <f>NonManufacturing!CR324</f>
        <v>0.8334997342485182</v>
      </c>
      <c r="U409" s="19">
        <f>NonManufacturing!CR405</f>
        <v>0.99847628843578529</v>
      </c>
    </row>
    <row r="410" spans="13:21" x14ac:dyDescent="0.2">
      <c r="M410" s="566">
        <f t="shared" si="13"/>
        <v>2016</v>
      </c>
      <c r="N410" s="19">
        <f>Manufacturing!BZ325</f>
        <v>0.84491271050517447</v>
      </c>
      <c r="O410" s="19">
        <f>Manufacturing!BZ406</f>
        <v>0.82764466093400924</v>
      </c>
      <c r="P410" s="19">
        <f>Manufacturing!BZ473</f>
        <v>0.83611432229452942</v>
      </c>
      <c r="Q410" s="566"/>
      <c r="R410" s="566">
        <f t="shared" si="15"/>
        <v>2016</v>
      </c>
      <c r="S410" s="19">
        <f>NonManufacturing!CR243</f>
        <v>1.388630928866246</v>
      </c>
      <c r="T410" s="19">
        <f>NonManufacturing!CR325</f>
        <v>0.88900633291662834</v>
      </c>
      <c r="U410" s="19">
        <f>NonManufacturing!CR406</f>
        <v>1.0581317007879993</v>
      </c>
    </row>
    <row r="411" spans="13:21" x14ac:dyDescent="0.2">
      <c r="M411" s="566">
        <f t="shared" si="13"/>
        <v>2017</v>
      </c>
      <c r="N411" s="19">
        <f>Manufacturing!BZ326</f>
        <v>0.82434011538638696</v>
      </c>
      <c r="O411" s="19">
        <f>Manufacturing!BZ407</f>
        <v>0.81037519772699762</v>
      </c>
      <c r="P411" s="19">
        <f>Manufacturing!BZ474</f>
        <v>0.81744934025213101</v>
      </c>
      <c r="Q411" s="566"/>
      <c r="R411" s="566">
        <f t="shared" si="15"/>
        <v>2017</v>
      </c>
      <c r="S411" s="19">
        <f>NonManufacturing!CR244</f>
        <v>1.4263184154390838</v>
      </c>
      <c r="T411" s="19">
        <f>NonManufacturing!CR326</f>
        <v>0.90085192415657589</v>
      </c>
      <c r="U411" s="19">
        <f>NonManufacturing!CR407</f>
        <v>1.0785068583294499</v>
      </c>
    </row>
  </sheetData>
  <phoneticPr fontId="0" type="noConversion"/>
  <pageMargins left="0.75" right="0.75" top="1" bottom="1" header="0.5" footer="0.5"/>
  <pageSetup orientation="portrait" r:id="rId1"/>
  <headerFooter alignWithMargins="0"/>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5:Z71"/>
  <sheetViews>
    <sheetView topLeftCell="K5" workbookViewId="0">
      <selection activeCell="U17" sqref="U17"/>
    </sheetView>
  </sheetViews>
  <sheetFormatPr defaultColWidth="9.140625" defaultRowHeight="12.75" x14ac:dyDescent="0.2"/>
  <cols>
    <col min="1" max="2" width="9.140625" style="566"/>
    <col min="3" max="3" width="13.28515625" style="566" customWidth="1"/>
    <col min="4" max="4" width="11.7109375" style="566" customWidth="1"/>
    <col min="5" max="6" width="12.42578125" style="566" customWidth="1"/>
    <col min="7" max="7" width="13" style="566" customWidth="1"/>
    <col min="8" max="8" width="13.42578125" style="566" customWidth="1"/>
    <col min="9" max="9" width="12.5703125" style="566" customWidth="1"/>
    <col min="10" max="11" width="11.42578125" style="566" customWidth="1"/>
    <col min="12" max="12" width="14.5703125" style="566" customWidth="1"/>
    <col min="13" max="13" width="12.42578125" style="566" customWidth="1"/>
    <col min="14" max="14" width="12.5703125" style="566" customWidth="1"/>
    <col min="15" max="15" width="10.140625" style="566" customWidth="1"/>
    <col min="16" max="16" width="10.28515625" style="566" customWidth="1"/>
    <col min="17" max="18" width="11.85546875" style="566" customWidth="1"/>
    <col min="19" max="19" width="11.7109375" style="566" customWidth="1"/>
    <col min="20" max="20" width="9.42578125" style="566" customWidth="1"/>
    <col min="21" max="16384" width="9.140625" style="566"/>
  </cols>
  <sheetData>
    <row r="5" spans="2:24" ht="15" x14ac:dyDescent="0.2">
      <c r="C5" s="754" t="s">
        <v>456</v>
      </c>
      <c r="G5" s="754" t="s">
        <v>584</v>
      </c>
      <c r="L5" s="754" t="s">
        <v>54</v>
      </c>
      <c r="Q5" s="754" t="s">
        <v>218</v>
      </c>
      <c r="X5" s="568" t="s">
        <v>1508</v>
      </c>
    </row>
    <row r="6" spans="2:24" x14ac:dyDescent="0.2">
      <c r="O6" s="3"/>
    </row>
    <row r="7" spans="2:24" ht="25.5" x14ac:dyDescent="0.2">
      <c r="C7" s="347" t="s">
        <v>663</v>
      </c>
      <c r="D7" s="347" t="s">
        <v>664</v>
      </c>
      <c r="E7" s="347" t="s">
        <v>660</v>
      </c>
      <c r="F7" s="348"/>
      <c r="G7" s="347" t="s">
        <v>663</v>
      </c>
      <c r="H7" s="347" t="s">
        <v>664</v>
      </c>
      <c r="I7" s="347" t="s">
        <v>660</v>
      </c>
      <c r="L7" s="347" t="s">
        <v>663</v>
      </c>
      <c r="M7" s="347" t="s">
        <v>664</v>
      </c>
      <c r="N7" s="347" t="s">
        <v>660</v>
      </c>
      <c r="O7" s="598"/>
      <c r="Q7" s="347" t="s">
        <v>663</v>
      </c>
      <c r="R7" s="347" t="s">
        <v>664</v>
      </c>
      <c r="S7" s="347" t="s">
        <v>660</v>
      </c>
      <c r="V7" s="347" t="s">
        <v>664</v>
      </c>
    </row>
    <row r="8" spans="2:24" ht="51" x14ac:dyDescent="0.2">
      <c r="C8" s="609" t="s">
        <v>1478</v>
      </c>
      <c r="D8" s="609" t="s">
        <v>1478</v>
      </c>
      <c r="E8" s="609" t="s">
        <v>1478</v>
      </c>
      <c r="F8" s="591"/>
      <c r="G8" s="609" t="s">
        <v>1478</v>
      </c>
      <c r="H8" s="609" t="s">
        <v>1478</v>
      </c>
      <c r="I8" s="609" t="s">
        <v>1478</v>
      </c>
      <c r="L8" s="608" t="s">
        <v>263</v>
      </c>
      <c r="M8" s="608" t="s">
        <v>264</v>
      </c>
      <c r="N8" s="608" t="s">
        <v>264</v>
      </c>
      <c r="O8" s="598"/>
      <c r="Q8" s="608" t="s">
        <v>263</v>
      </c>
      <c r="R8" s="608" t="s">
        <v>264</v>
      </c>
      <c r="S8" s="608" t="s">
        <v>264</v>
      </c>
      <c r="V8" s="608" t="s">
        <v>1460</v>
      </c>
    </row>
    <row r="9" spans="2:24" x14ac:dyDescent="0.2">
      <c r="C9" s="591"/>
      <c r="D9" s="591"/>
      <c r="E9" s="591"/>
      <c r="F9" s="591"/>
      <c r="G9" s="591"/>
      <c r="H9" s="591"/>
      <c r="I9" s="591"/>
      <c r="J9" s="3"/>
      <c r="K9" s="3"/>
      <c r="L9" s="598"/>
      <c r="M9" s="598"/>
      <c r="N9" s="598"/>
      <c r="O9" s="598"/>
      <c r="Q9" s="608"/>
      <c r="R9" s="608"/>
      <c r="S9" s="608"/>
      <c r="V9" s="608"/>
    </row>
    <row r="10" spans="2:24" x14ac:dyDescent="0.2">
      <c r="C10" s="591"/>
      <c r="D10" s="591"/>
      <c r="E10" s="591"/>
      <c r="F10" s="591"/>
      <c r="G10" s="804"/>
      <c r="H10" s="343"/>
      <c r="I10" s="343"/>
      <c r="J10" s="343"/>
      <c r="K10" s="3"/>
      <c r="L10" s="598"/>
      <c r="M10" s="598"/>
      <c r="N10" s="598"/>
      <c r="O10" s="598"/>
      <c r="Q10" s="608"/>
      <c r="R10" s="608"/>
      <c r="S10" s="608"/>
      <c r="V10" s="608"/>
      <c r="X10" s="568" t="s">
        <v>1509</v>
      </c>
    </row>
    <row r="11" spans="2:24" x14ac:dyDescent="0.2">
      <c r="F11" s="3"/>
      <c r="O11" s="3"/>
    </row>
    <row r="12" spans="2:24" x14ac:dyDescent="0.2">
      <c r="B12" s="1">
        <v>1970</v>
      </c>
      <c r="C12" s="761">
        <v>202706.26569</v>
      </c>
      <c r="D12" s="822">
        <v>344533.53800000006</v>
      </c>
      <c r="E12" s="761">
        <v>777394.15519999992</v>
      </c>
      <c r="F12" s="390"/>
      <c r="G12" s="761">
        <v>46358.753140000001</v>
      </c>
      <c r="H12" s="822">
        <v>286934.34858000005</v>
      </c>
      <c r="I12" s="761">
        <v>514801.42218000005</v>
      </c>
      <c r="L12" s="776">
        <v>40.236578666666666</v>
      </c>
      <c r="M12" s="823">
        <v>211.08702249660834</v>
      </c>
      <c r="N12" s="776">
        <v>34.759215403515491</v>
      </c>
      <c r="O12" s="626"/>
      <c r="Q12" s="776">
        <v>1102</v>
      </c>
      <c r="R12" s="823">
        <v>876.39360056669716</v>
      </c>
      <c r="S12" s="776">
        <v>418.90152332934434</v>
      </c>
      <c r="V12" s="775">
        <v>0.83281978946270252</v>
      </c>
      <c r="X12" s="52">
        <v>758007.34288384661</v>
      </c>
    </row>
    <row r="13" spans="2:24" x14ac:dyDescent="0.2">
      <c r="B13" s="1">
        <f>B12+1</f>
        <v>1971</v>
      </c>
      <c r="C13" s="761">
        <v>210569.29371</v>
      </c>
      <c r="D13" s="822">
        <v>329096.96418000001</v>
      </c>
      <c r="E13" s="761">
        <v>862812.51940000011</v>
      </c>
      <c r="F13" s="390"/>
      <c r="G13" s="761">
        <v>48798.373960000004</v>
      </c>
      <c r="H13" s="822">
        <v>273389.72408000001</v>
      </c>
      <c r="I13" s="761">
        <v>515897.19180000003</v>
      </c>
      <c r="L13" s="776">
        <v>43.52119733333334</v>
      </c>
      <c r="M13" s="823">
        <v>210.28396335722408</v>
      </c>
      <c r="N13" s="776">
        <v>38.578481731649759</v>
      </c>
      <c r="O13" s="626"/>
      <c r="Q13" s="776">
        <v>1085</v>
      </c>
      <c r="R13" s="823">
        <v>878.53842990685996</v>
      </c>
      <c r="S13" s="776">
        <v>464.92950365867324</v>
      </c>
      <c r="V13" s="775">
        <v>0.83072697057900891</v>
      </c>
      <c r="X13" s="52">
        <v>762348.62973730511</v>
      </c>
    </row>
    <row r="14" spans="2:24" x14ac:dyDescent="0.2">
      <c r="B14" s="1">
        <f t="shared" ref="B14:B59" si="0">B13+1</f>
        <v>1972</v>
      </c>
      <c r="C14" s="761">
        <v>216066.92165999999</v>
      </c>
      <c r="D14" s="822">
        <v>333327.00228000002</v>
      </c>
      <c r="E14" s="761">
        <v>942342.18519999995</v>
      </c>
      <c r="F14" s="390"/>
      <c r="G14" s="761">
        <v>48796.884569999995</v>
      </c>
      <c r="H14" s="822">
        <v>278014.63030000002</v>
      </c>
      <c r="I14" s="761">
        <v>522217.23677999998</v>
      </c>
      <c r="L14" s="776">
        <v>45.984661333333335</v>
      </c>
      <c r="M14" s="823">
        <v>214.0369330628499</v>
      </c>
      <c r="N14" s="776">
        <v>42.134449789835891</v>
      </c>
      <c r="O14" s="626"/>
      <c r="Q14" s="776">
        <v>1077</v>
      </c>
      <c r="R14" s="823">
        <v>893.39333827911491</v>
      </c>
      <c r="S14" s="776">
        <v>507.7843385331683</v>
      </c>
      <c r="V14" s="775">
        <v>0.83405973232994568</v>
      </c>
      <c r="X14" s="52">
        <v>772148.80057262501</v>
      </c>
    </row>
    <row r="15" spans="2:24" x14ac:dyDescent="0.2">
      <c r="B15" s="1">
        <f t="shared" si="0"/>
        <v>1973</v>
      </c>
      <c r="C15" s="761">
        <v>219868.60239000001</v>
      </c>
      <c r="D15" s="822">
        <v>348714.53218000004</v>
      </c>
      <c r="E15" s="761">
        <v>953657.51260000002</v>
      </c>
      <c r="F15" s="390"/>
      <c r="G15" s="761">
        <v>48239.852710000006</v>
      </c>
      <c r="H15" s="822">
        <v>284035.26074</v>
      </c>
      <c r="I15" s="761">
        <v>541066.68792000005</v>
      </c>
      <c r="L15" s="776">
        <v>50.090434666666667</v>
      </c>
      <c r="M15" s="823">
        <v>230.20038943492705</v>
      </c>
      <c r="N15" s="776">
        <v>42.640386064024526</v>
      </c>
      <c r="O15" s="626"/>
      <c r="Q15" s="776">
        <v>1096</v>
      </c>
      <c r="R15" s="823">
        <v>963.8849983403037</v>
      </c>
      <c r="S15" s="776">
        <v>513.88164175203656</v>
      </c>
      <c r="V15" s="775">
        <v>0.81452086027027459</v>
      </c>
      <c r="X15" s="52">
        <v>779967.42853984004</v>
      </c>
    </row>
    <row r="16" spans="2:24" x14ac:dyDescent="0.2">
      <c r="B16" s="1">
        <f t="shared" si="0"/>
        <v>1974</v>
      </c>
      <c r="C16" s="761">
        <v>207173.34198</v>
      </c>
      <c r="D16" s="822">
        <v>361380.12452000001</v>
      </c>
      <c r="E16" s="761">
        <v>839590.8456</v>
      </c>
      <c r="F16" s="390"/>
      <c r="G16" s="761">
        <v>47170.470690000002</v>
      </c>
      <c r="H16" s="822">
        <v>234851.2309</v>
      </c>
      <c r="I16" s="761">
        <v>512183.75031000003</v>
      </c>
      <c r="L16" s="776">
        <v>55.017362666666664</v>
      </c>
      <c r="M16" s="823">
        <v>230.83670134549718</v>
      </c>
      <c r="N16" s="776">
        <v>37.540183262018594</v>
      </c>
      <c r="O16" s="626"/>
      <c r="Q16" s="776">
        <v>1107</v>
      </c>
      <c r="R16" s="823">
        <v>980.32018831833568</v>
      </c>
      <c r="S16" s="776">
        <v>452.41642459317069</v>
      </c>
      <c r="V16" s="775">
        <v>0.64987312518069196</v>
      </c>
      <c r="X16" s="52">
        <v>735399.60125740152</v>
      </c>
    </row>
    <row r="17" spans="2:24" x14ac:dyDescent="0.2">
      <c r="B17" s="1">
        <f t="shared" si="0"/>
        <v>1975</v>
      </c>
      <c r="C17" s="761">
        <v>220517.76879</v>
      </c>
      <c r="D17" s="822">
        <v>348469.31258000003</v>
      </c>
      <c r="E17" s="761">
        <v>751109.92839999986</v>
      </c>
      <c r="F17" s="390"/>
      <c r="G17" s="761">
        <v>56126.172759999994</v>
      </c>
      <c r="H17" s="822">
        <v>204992.06134000001</v>
      </c>
      <c r="I17" s="761">
        <v>473737.73238000006</v>
      </c>
      <c r="L17" s="776">
        <v>66.513528000000008</v>
      </c>
      <c r="M17" s="823">
        <v>212.61689558170588</v>
      </c>
      <c r="N17" s="776">
        <v>33.58398261465949</v>
      </c>
      <c r="O17" s="626"/>
      <c r="Q17" s="776">
        <v>1106</v>
      </c>
      <c r="R17" s="823">
        <v>901.59884384121096</v>
      </c>
      <c r="S17" s="776">
        <v>404.73817701087182</v>
      </c>
      <c r="V17" s="775">
        <v>0.58826431464589546</v>
      </c>
      <c r="X17" s="52">
        <v>727136.53513708129</v>
      </c>
    </row>
    <row r="18" spans="2:24" x14ac:dyDescent="0.2">
      <c r="B18" s="1">
        <f t="shared" si="0"/>
        <v>1976</v>
      </c>
      <c r="C18" s="761">
        <v>224562.88691999999</v>
      </c>
      <c r="D18" s="822">
        <v>355733.94322999998</v>
      </c>
      <c r="E18" s="761">
        <v>809029.79039999994</v>
      </c>
      <c r="F18" s="390"/>
      <c r="G18" s="761">
        <v>53413.993569999999</v>
      </c>
      <c r="H18" s="822">
        <v>208124.36788000001</v>
      </c>
      <c r="I18" s="761">
        <v>526605.84944999998</v>
      </c>
      <c r="L18" s="776">
        <v>81.294312000000005</v>
      </c>
      <c r="M18" s="823">
        <v>216.5075726171267</v>
      </c>
      <c r="N18" s="776">
        <v>36.173722897543328</v>
      </c>
      <c r="O18" s="626"/>
      <c r="Q18" s="776">
        <v>1119</v>
      </c>
      <c r="R18" s="823">
        <v>920.93029091121286</v>
      </c>
      <c r="S18" s="776">
        <v>435.94849453195394</v>
      </c>
      <c r="V18" s="775">
        <v>0.58505625296891361</v>
      </c>
      <c r="X18" s="52">
        <v>755382.85757648654</v>
      </c>
    </row>
    <row r="19" spans="2:24" x14ac:dyDescent="0.2">
      <c r="B19" s="1">
        <f t="shared" si="0"/>
        <v>1977</v>
      </c>
      <c r="C19" s="761">
        <v>234568.16406000001</v>
      </c>
      <c r="D19" s="822">
        <v>366725.9118</v>
      </c>
      <c r="E19" s="761">
        <v>872967.30040000007</v>
      </c>
      <c r="F19" s="390"/>
      <c r="G19" s="761">
        <v>56222.983110000008</v>
      </c>
      <c r="H19" s="822">
        <v>212928.67309999999</v>
      </c>
      <c r="I19" s="761">
        <v>538648.24689000007</v>
      </c>
      <c r="L19" s="776">
        <v>97.541931047619045</v>
      </c>
      <c r="M19" s="823">
        <v>219.35849603024002</v>
      </c>
      <c r="N19" s="776">
        <v>39.032527105921602</v>
      </c>
      <c r="O19" s="626"/>
      <c r="Q19" s="776">
        <v>1073</v>
      </c>
      <c r="R19" s="823">
        <v>952.35943661855993</v>
      </c>
      <c r="S19" s="776">
        <v>470.40144244483696</v>
      </c>
      <c r="V19" s="775">
        <v>0.58062074767196747</v>
      </c>
      <c r="X19" s="52">
        <v>773357.38088766427</v>
      </c>
    </row>
    <row r="20" spans="2:24" x14ac:dyDescent="0.2">
      <c r="B20" s="1">
        <f t="shared" si="0"/>
        <v>1978</v>
      </c>
      <c r="C20" s="761">
        <v>245149.57638000001</v>
      </c>
      <c r="D20" s="822">
        <v>381347.13045</v>
      </c>
      <c r="E20" s="761">
        <v>943072.8996</v>
      </c>
      <c r="F20" s="390"/>
      <c r="G20" s="761">
        <v>54087.197849999997</v>
      </c>
      <c r="H20" s="822">
        <v>214945.11786</v>
      </c>
      <c r="I20" s="761">
        <v>557470.02708000003</v>
      </c>
      <c r="L20" s="776">
        <v>97.717405333333346</v>
      </c>
      <c r="M20" s="823">
        <v>231.63923433067774</v>
      </c>
      <c r="N20" s="776">
        <v>43.411058915500497</v>
      </c>
      <c r="O20" s="626"/>
      <c r="Q20" s="776">
        <v>1289</v>
      </c>
      <c r="R20" s="823">
        <v>1003.2617438371367</v>
      </c>
      <c r="S20" s="776">
        <v>496.19404156473195</v>
      </c>
      <c r="V20" s="775">
        <v>0.56364687366693678</v>
      </c>
      <c r="X20" s="52">
        <v>780960.588430073</v>
      </c>
    </row>
    <row r="21" spans="2:24" x14ac:dyDescent="0.2">
      <c r="B21" s="1">
        <f t="shared" si="0"/>
        <v>1979</v>
      </c>
      <c r="C21" s="761">
        <v>259820.73702</v>
      </c>
      <c r="D21" s="822">
        <v>395962.21861000004</v>
      </c>
      <c r="E21" s="761">
        <v>961340.75960000011</v>
      </c>
      <c r="F21" s="390"/>
      <c r="G21" s="761">
        <v>59238.997860000003</v>
      </c>
      <c r="H21" s="822">
        <v>179703.97830000002</v>
      </c>
      <c r="I21" s="761">
        <v>558599.00184000004</v>
      </c>
      <c r="L21" s="776">
        <v>95.25394133333333</v>
      </c>
      <c r="M21" s="823">
        <v>246.28809060373115</v>
      </c>
      <c r="N21" s="776">
        <v>45.519988736947298</v>
      </c>
      <c r="O21" s="626"/>
      <c r="Q21" s="776">
        <v>988</v>
      </c>
      <c r="R21" s="823">
        <v>1042.9834497397244</v>
      </c>
      <c r="S21" s="776">
        <v>493.58942045112593</v>
      </c>
      <c r="V21" s="775">
        <v>0.45384122487958395</v>
      </c>
      <c r="X21" s="52">
        <v>767047.22501193685</v>
      </c>
    </row>
    <row r="22" spans="2:24" x14ac:dyDescent="0.2">
      <c r="B22" s="1">
        <f t="shared" si="0"/>
        <v>1980</v>
      </c>
      <c r="C22" s="761">
        <v>248837.65299000003</v>
      </c>
      <c r="D22" s="822">
        <v>410859.30931000004</v>
      </c>
      <c r="E22" s="761">
        <v>868851.6590000001</v>
      </c>
      <c r="F22" s="390"/>
      <c r="G22" s="761">
        <v>57551.518989999997</v>
      </c>
      <c r="H22" s="822">
        <v>178527.12086</v>
      </c>
      <c r="I22" s="761">
        <v>529212.45293999999</v>
      </c>
      <c r="L22" s="776">
        <v>90.32701333333334</v>
      </c>
      <c r="M22" s="823">
        <v>248.50844910581924</v>
      </c>
      <c r="N22" s="776">
        <v>42.286618735061303</v>
      </c>
      <c r="O22" s="626"/>
      <c r="Q22" s="776">
        <v>1134</v>
      </c>
      <c r="R22" s="823">
        <v>1061.3763633547583</v>
      </c>
      <c r="S22" s="776">
        <v>435.06106655189922</v>
      </c>
      <c r="V22" s="775">
        <v>0.43452129917615756</v>
      </c>
      <c r="X22" s="52">
        <v>748774.65369528753</v>
      </c>
    </row>
    <row r="23" spans="2:24" x14ac:dyDescent="0.2">
      <c r="B23" s="1">
        <f t="shared" si="0"/>
        <v>1981</v>
      </c>
      <c r="C23" s="761">
        <v>267586.39007999998</v>
      </c>
      <c r="D23" s="822">
        <v>416756.84068999998</v>
      </c>
      <c r="E23" s="761">
        <v>855645.07079999999</v>
      </c>
      <c r="F23" s="390"/>
      <c r="G23" s="761">
        <v>76030.380720000001</v>
      </c>
      <c r="H23" s="822">
        <v>163425.31304000001</v>
      </c>
      <c r="I23" s="761">
        <v>499986.39555000002</v>
      </c>
      <c r="L23" s="776">
        <v>91.96932266666667</v>
      </c>
      <c r="M23" s="823">
        <v>244.49928939741571</v>
      </c>
      <c r="N23" s="776">
        <v>42.772477591909158</v>
      </c>
      <c r="O23" s="626"/>
      <c r="Q23" s="776">
        <v>1179</v>
      </c>
      <c r="R23" s="823">
        <v>1044.9469992419256</v>
      </c>
      <c r="S23" s="776">
        <v>417.5750560078518</v>
      </c>
      <c r="V23" s="775">
        <v>0.39213588616668238</v>
      </c>
      <c r="X23" s="52">
        <v>745771.54802468268</v>
      </c>
    </row>
    <row r="24" spans="2:24" x14ac:dyDescent="0.2">
      <c r="B24" s="1">
        <f t="shared" si="0"/>
        <v>1982</v>
      </c>
      <c r="C24" s="761">
        <v>271834.37270999997</v>
      </c>
      <c r="D24" s="822">
        <v>386171.82607999997</v>
      </c>
      <c r="E24" s="761">
        <v>798026.09119999991</v>
      </c>
      <c r="F24" s="390"/>
      <c r="G24" s="761">
        <v>79710.663410000008</v>
      </c>
      <c r="H24" s="822">
        <v>155137.07924000002</v>
      </c>
      <c r="I24" s="761">
        <v>469282.70942999999</v>
      </c>
      <c r="L24" s="776">
        <v>92.790477333333328</v>
      </c>
      <c r="M24" s="823">
        <v>209.63054667908293</v>
      </c>
      <c r="N24" s="776">
        <v>40.94480358030831</v>
      </c>
      <c r="O24" s="626"/>
      <c r="Q24" s="776">
        <v>1133</v>
      </c>
      <c r="R24" s="823">
        <v>900.1447792737747</v>
      </c>
      <c r="S24" s="776">
        <v>379.31475863933144</v>
      </c>
      <c r="V24" s="775">
        <v>0.40173070318149406</v>
      </c>
      <c r="X24" s="52">
        <v>722388.23363432242</v>
      </c>
    </row>
    <row r="25" spans="2:24" x14ac:dyDescent="0.2">
      <c r="B25" s="1">
        <f t="shared" si="0"/>
        <v>1983</v>
      </c>
      <c r="C25" s="761">
        <v>235752.89274000001</v>
      </c>
      <c r="D25" s="822">
        <v>366266.12504999997</v>
      </c>
      <c r="E25" s="761">
        <v>882864.18220000016</v>
      </c>
      <c r="F25" s="390"/>
      <c r="G25" s="761">
        <v>55091.046709999995</v>
      </c>
      <c r="H25" s="822">
        <v>153526.07622000002</v>
      </c>
      <c r="I25" s="761">
        <v>501773.93892000004</v>
      </c>
      <c r="L25" s="776">
        <v>85.400085333333337</v>
      </c>
      <c r="M25" s="823">
        <v>207.30115903066996</v>
      </c>
      <c r="N25" s="776">
        <v>44.324442206188863</v>
      </c>
      <c r="O25" s="626"/>
      <c r="Q25" s="776">
        <v>1292</v>
      </c>
      <c r="R25" s="823">
        <v>873.71373615222626</v>
      </c>
      <c r="S25" s="776">
        <v>408.42073469048756</v>
      </c>
      <c r="V25" s="775">
        <v>0.4191653710783157</v>
      </c>
      <c r="X25" s="52">
        <v>698552.70501027582</v>
      </c>
    </row>
    <row r="26" spans="2:24" x14ac:dyDescent="0.2">
      <c r="B26" s="1">
        <f t="shared" si="0"/>
        <v>1984</v>
      </c>
      <c r="C26" s="761">
        <v>270613.12841999996</v>
      </c>
      <c r="D26" s="822">
        <v>400284.21405999997</v>
      </c>
      <c r="E26" s="761">
        <v>1009718.3512</v>
      </c>
      <c r="F26" s="390"/>
      <c r="G26" s="761">
        <v>73502.885890000005</v>
      </c>
      <c r="H26" s="822">
        <v>168312.14180000001</v>
      </c>
      <c r="I26" s="761">
        <v>554315.53878000006</v>
      </c>
      <c r="L26" s="776">
        <v>92.164294095238105</v>
      </c>
      <c r="M26" s="823">
        <v>237.97346117676415</v>
      </c>
      <c r="N26" s="776">
        <v>49.580156790088402</v>
      </c>
      <c r="O26" s="626"/>
      <c r="Q26" s="776">
        <v>1168</v>
      </c>
      <c r="R26" s="823">
        <v>977.40092242758396</v>
      </c>
      <c r="S26" s="776">
        <v>454.27365062955852</v>
      </c>
      <c r="V26" s="775">
        <v>0.42048158755211651</v>
      </c>
      <c r="X26" s="52">
        <v>793063.74150084332</v>
      </c>
    </row>
    <row r="27" spans="2:24" x14ac:dyDescent="0.2">
      <c r="B27" s="1">
        <f t="shared" si="0"/>
        <v>1985</v>
      </c>
      <c r="C27" s="761">
        <v>284521.51854000002</v>
      </c>
      <c r="D27" s="822">
        <v>389408.72480000003</v>
      </c>
      <c r="E27" s="761">
        <v>1086217.7014000001</v>
      </c>
      <c r="F27" s="390"/>
      <c r="G27" s="761">
        <v>87092.080249999999</v>
      </c>
      <c r="H27" s="822">
        <v>183205.84677999999</v>
      </c>
      <c r="I27" s="761">
        <v>593602.75358999998</v>
      </c>
      <c r="L27" s="776">
        <v>82.115466666666663</v>
      </c>
      <c r="M27" s="823">
        <v>236.2842115127344</v>
      </c>
      <c r="N27" s="776">
        <v>52.13913990267033</v>
      </c>
      <c r="O27" s="626"/>
      <c r="Q27" s="776">
        <v>1032</v>
      </c>
      <c r="R27" s="823">
        <v>946.90550840656806</v>
      </c>
      <c r="S27" s="776">
        <v>474.88776232941774</v>
      </c>
      <c r="V27" s="775">
        <v>0.47047185928896262</v>
      </c>
      <c r="X27" s="52">
        <v>868136.26011190063</v>
      </c>
    </row>
    <row r="28" spans="2:24" x14ac:dyDescent="0.2">
      <c r="B28" s="1">
        <f t="shared" si="0"/>
        <v>1986</v>
      </c>
      <c r="C28" s="761">
        <v>279133.43742000003</v>
      </c>
      <c r="D28" s="822">
        <v>354765.32581000001</v>
      </c>
      <c r="E28" s="761">
        <v>1135057.3624</v>
      </c>
      <c r="F28" s="390"/>
      <c r="G28" s="761">
        <v>83325.412939999995</v>
      </c>
      <c r="H28" s="822">
        <v>205404.67903999999</v>
      </c>
      <c r="I28" s="761">
        <v>611682.95232000004</v>
      </c>
      <c r="L28" s="776">
        <v>78.830848000000003</v>
      </c>
      <c r="M28" s="823">
        <v>227.50617356446799</v>
      </c>
      <c r="N28" s="776">
        <v>53.232276462942622</v>
      </c>
      <c r="O28" s="626"/>
      <c r="Q28" s="776">
        <v>958.99999999999989</v>
      </c>
      <c r="R28" s="823">
        <v>865.9219488050702</v>
      </c>
      <c r="S28" s="776">
        <v>481.81648808308432</v>
      </c>
      <c r="V28" s="775">
        <v>0.57898747170688158</v>
      </c>
      <c r="X28" s="52">
        <v>901233.75098632311</v>
      </c>
    </row>
    <row r="29" spans="2:24" x14ac:dyDescent="0.2">
      <c r="B29" s="1">
        <f t="shared" si="0"/>
        <v>1987</v>
      </c>
      <c r="C29" s="761">
        <v>290290.98492000002</v>
      </c>
      <c r="D29" s="822">
        <v>356843.56192000001</v>
      </c>
      <c r="E29" s="761">
        <v>1163694.9194000002</v>
      </c>
      <c r="F29" s="390"/>
      <c r="G29" s="761">
        <v>84129.683539999998</v>
      </c>
      <c r="H29" s="822">
        <v>208928.0754</v>
      </c>
      <c r="I29" s="761">
        <v>630078.59988000011</v>
      </c>
      <c r="L29" s="776">
        <v>94.432786666666672</v>
      </c>
      <c r="M29" s="823">
        <v>228.52266842653205</v>
      </c>
      <c r="N29" s="776">
        <v>53.292563600782771</v>
      </c>
      <c r="O29" s="626"/>
      <c r="Q29" s="776">
        <v>899</v>
      </c>
      <c r="R29" s="823">
        <v>860.26198555303552</v>
      </c>
      <c r="S29" s="776">
        <v>479.18515679354783</v>
      </c>
      <c r="V29" s="775">
        <v>0.58548926671357215</v>
      </c>
      <c r="X29" s="52">
        <v>927719.39884486026</v>
      </c>
    </row>
    <row r="30" spans="2:24" x14ac:dyDescent="0.2">
      <c r="B30" s="1">
        <f t="shared" si="0"/>
        <v>1988</v>
      </c>
      <c r="C30" s="761">
        <v>278390.95334999997</v>
      </c>
      <c r="D30" s="822">
        <v>378202.18907999998</v>
      </c>
      <c r="E30" s="761">
        <v>1153303.7308</v>
      </c>
      <c r="F30" s="390"/>
      <c r="G30" s="761">
        <v>74804.61275</v>
      </c>
      <c r="H30" s="822">
        <v>235758.98984000002</v>
      </c>
      <c r="I30" s="761">
        <v>651423.97071000002</v>
      </c>
      <c r="L30" s="776">
        <v>100.18086933333333</v>
      </c>
      <c r="M30" s="823">
        <v>243.80681479411882</v>
      </c>
      <c r="N30" s="776">
        <v>56.748653896960548</v>
      </c>
      <c r="O30" s="626"/>
      <c r="Q30" s="776">
        <v>881</v>
      </c>
      <c r="R30" s="823">
        <v>893.5600144227144</v>
      </c>
      <c r="S30" s="776">
        <v>484.57248289588671</v>
      </c>
      <c r="V30" s="775">
        <v>0.62336759714029744</v>
      </c>
      <c r="X30" s="52">
        <v>945843.55228115118</v>
      </c>
    </row>
    <row r="31" spans="2:24" x14ac:dyDescent="0.2">
      <c r="B31" s="1">
        <f t="shared" si="0"/>
        <v>1989</v>
      </c>
      <c r="C31" s="761">
        <v>295180.01936999999</v>
      </c>
      <c r="D31" s="822">
        <v>366229.34210999997</v>
      </c>
      <c r="E31" s="761">
        <v>1138979.5793999999</v>
      </c>
      <c r="F31" s="390"/>
      <c r="G31" s="761">
        <v>84992.04035000001</v>
      </c>
      <c r="H31" s="822">
        <v>224008.35533999998</v>
      </c>
      <c r="I31" s="761">
        <v>656681.45121000009</v>
      </c>
      <c r="L31" s="776">
        <v>109.21357066666667</v>
      </c>
      <c r="M31" s="823">
        <v>245.46655855949143</v>
      </c>
      <c r="N31" s="776">
        <v>59.926959434251174</v>
      </c>
      <c r="O31" s="626"/>
      <c r="Q31" s="776">
        <v>853</v>
      </c>
      <c r="R31" s="823">
        <v>851.04936079440392</v>
      </c>
      <c r="S31" s="776">
        <v>488.10018702594192</v>
      </c>
      <c r="V31" s="775">
        <v>0.61166140880300424</v>
      </c>
      <c r="X31" s="52">
        <v>962024.68890554272</v>
      </c>
    </row>
    <row r="32" spans="2:24" x14ac:dyDescent="0.2">
      <c r="B32" s="1">
        <f t="shared" si="0"/>
        <v>1990</v>
      </c>
      <c r="C32" s="761">
        <v>308289.12336000003</v>
      </c>
      <c r="D32" s="822">
        <v>380635.99361</v>
      </c>
      <c r="E32" s="761">
        <v>1115317.3278000001</v>
      </c>
      <c r="F32" s="390"/>
      <c r="G32" s="761">
        <v>91733.019490000006</v>
      </c>
      <c r="H32" s="822">
        <v>223305.11126000003</v>
      </c>
      <c r="I32" s="761">
        <v>646100.07993000001</v>
      </c>
      <c r="L32" s="776">
        <v>103.46548800000001</v>
      </c>
      <c r="M32" s="823">
        <v>255.91729254840357</v>
      </c>
      <c r="N32" s="776">
        <v>62.484437264453398</v>
      </c>
      <c r="O32" s="626"/>
      <c r="Q32" s="776">
        <v>799</v>
      </c>
      <c r="R32" s="823">
        <v>863.0870406103536</v>
      </c>
      <c r="S32" s="776">
        <v>487.307750364095</v>
      </c>
      <c r="V32" s="775">
        <v>0.58666315064465147</v>
      </c>
      <c r="X32" s="52">
        <v>965413.77476681885</v>
      </c>
    </row>
    <row r="33" spans="2:24" x14ac:dyDescent="0.2">
      <c r="B33" s="1">
        <f t="shared" si="0"/>
        <v>1991</v>
      </c>
      <c r="C33" s="761">
        <v>312606.07992000005</v>
      </c>
      <c r="D33" s="822">
        <v>390481.56054999999</v>
      </c>
      <c r="E33" s="761">
        <v>1019819.4031999999</v>
      </c>
      <c r="F33" s="390"/>
      <c r="G33" s="761">
        <v>92252.816600000006</v>
      </c>
      <c r="H33" s="822">
        <v>231962.90700000004</v>
      </c>
      <c r="I33" s="761">
        <v>597913.88760000002</v>
      </c>
      <c r="L33" s="776">
        <v>102.64433333333334</v>
      </c>
      <c r="M33" s="823">
        <v>266.06854265305668</v>
      </c>
      <c r="N33" s="776">
        <v>60.611146358028606</v>
      </c>
      <c r="O33" s="626"/>
      <c r="Q33" s="776">
        <v>705</v>
      </c>
      <c r="R33" s="823">
        <v>865.44570511292056</v>
      </c>
      <c r="S33" s="776">
        <v>454.12993994439478</v>
      </c>
      <c r="V33" s="775">
        <v>0.59404317754025637</v>
      </c>
      <c r="X33" s="52">
        <v>930794.04460512253</v>
      </c>
    </row>
    <row r="34" spans="2:24" x14ac:dyDescent="0.2">
      <c r="B34" s="1">
        <f t="shared" si="0"/>
        <v>1992</v>
      </c>
      <c r="C34" s="761">
        <v>328892.04197999998</v>
      </c>
      <c r="D34" s="822">
        <v>375247.2929</v>
      </c>
      <c r="E34" s="761">
        <v>1055345.0179999999</v>
      </c>
      <c r="F34" s="390"/>
      <c r="G34" s="761">
        <v>106556.91816</v>
      </c>
      <c r="H34" s="822">
        <v>222024.20240000004</v>
      </c>
      <c r="I34" s="761">
        <v>605999.33918999997</v>
      </c>
      <c r="L34" s="776">
        <v>107.30057600000001</v>
      </c>
      <c r="M34" s="823">
        <v>262.68851520000004</v>
      </c>
      <c r="N34" s="776">
        <v>66.32054176072235</v>
      </c>
      <c r="O34" s="626"/>
      <c r="Q34" s="776">
        <v>705</v>
      </c>
      <c r="R34" s="823">
        <v>817.28748980682303</v>
      </c>
      <c r="S34" s="776">
        <v>478.7948250397248</v>
      </c>
      <c r="V34" s="775">
        <v>0.59167436141682561</v>
      </c>
      <c r="X34" s="52">
        <v>953520.49448877946</v>
      </c>
    </row>
    <row r="35" spans="2:24" x14ac:dyDescent="0.2">
      <c r="B35" s="1">
        <f t="shared" si="0"/>
        <v>1993</v>
      </c>
      <c r="C35" s="761">
        <v>321207.53472000005</v>
      </c>
      <c r="D35" s="822">
        <v>381935.65749000001</v>
      </c>
      <c r="E35" s="761">
        <v>1080920.0220000001</v>
      </c>
      <c r="F35" s="390"/>
      <c r="G35" s="761">
        <v>94445.198680000016</v>
      </c>
      <c r="H35" s="822">
        <v>235360.72406000001</v>
      </c>
      <c r="I35" s="761">
        <v>621799.45163999998</v>
      </c>
      <c r="L35" s="776">
        <v>108.42296152380953</v>
      </c>
      <c r="M35" s="823">
        <v>256.88220689941494</v>
      </c>
      <c r="N35" s="776">
        <v>68.158829117031004</v>
      </c>
      <c r="O35" s="626"/>
      <c r="Q35" s="776">
        <v>701</v>
      </c>
      <c r="R35" s="823">
        <v>820.61860104857783</v>
      </c>
      <c r="S35" s="776">
        <v>479.02559272400191</v>
      </c>
      <c r="V35" s="775">
        <v>0.61623134537042357</v>
      </c>
      <c r="X35" s="52">
        <v>952198.80020599847</v>
      </c>
    </row>
    <row r="36" spans="2:24" x14ac:dyDescent="0.2">
      <c r="B36" s="1">
        <f t="shared" si="0"/>
        <v>1994</v>
      </c>
      <c r="C36" s="761">
        <v>350736.49133999995</v>
      </c>
      <c r="D36" s="822">
        <v>389237.07107999997</v>
      </c>
      <c r="E36" s="761">
        <v>1122817.8962000001</v>
      </c>
      <c r="F36" s="390"/>
      <c r="G36" s="761">
        <v>114336.00212999999</v>
      </c>
      <c r="H36" s="822">
        <v>258406.31959999999</v>
      </c>
      <c r="I36" s="761">
        <v>651816.89820000005</v>
      </c>
      <c r="L36" s="776">
        <v>108.42296152380952</v>
      </c>
      <c r="M36" s="823">
        <v>263.72438065413297</v>
      </c>
      <c r="N36" s="776">
        <v>71.04080146361143</v>
      </c>
      <c r="O36" s="626"/>
      <c r="Q36" s="776">
        <v>646</v>
      </c>
      <c r="R36" s="823">
        <v>825.10882165908185</v>
      </c>
      <c r="S36" s="776">
        <v>485.78020533596919</v>
      </c>
      <c r="V36" s="775">
        <v>0.66387900536557498</v>
      </c>
      <c r="X36" s="52">
        <v>1033039.5763862157</v>
      </c>
    </row>
    <row r="37" spans="2:24" x14ac:dyDescent="0.2">
      <c r="B37" s="1">
        <f t="shared" si="0"/>
        <v>1995</v>
      </c>
      <c r="C37" s="761">
        <v>336552.20550000004</v>
      </c>
      <c r="D37" s="822">
        <v>385393.25384999998</v>
      </c>
      <c r="E37" s="761">
        <v>1128298.2542000001</v>
      </c>
      <c r="F37" s="390"/>
      <c r="G37" s="761">
        <v>91031.516799999998</v>
      </c>
      <c r="H37" s="822">
        <v>266475.68661999999</v>
      </c>
      <c r="I37" s="761">
        <v>655397.51913000003</v>
      </c>
      <c r="L37" s="776">
        <v>120.73540723809523</v>
      </c>
      <c r="M37" s="823">
        <v>263.33921410810126</v>
      </c>
      <c r="N37" s="776">
        <v>71.628762870116518</v>
      </c>
      <c r="O37" s="626"/>
      <c r="Q37" s="776">
        <v>639</v>
      </c>
      <c r="R37" s="823">
        <v>803.2111848610856</v>
      </c>
      <c r="S37" s="776">
        <v>476.28054394807367</v>
      </c>
      <c r="V37" s="775">
        <v>0.69143837874161584</v>
      </c>
      <c r="X37" s="52">
        <v>1003978.0424159823</v>
      </c>
    </row>
    <row r="38" spans="2:24" x14ac:dyDescent="0.2">
      <c r="B38" s="1">
        <f t="shared" si="0"/>
        <v>1996</v>
      </c>
      <c r="C38" s="761">
        <v>343011.41118</v>
      </c>
      <c r="D38" s="822">
        <v>397188.31660999998</v>
      </c>
      <c r="E38" s="761">
        <v>1200950.6080000002</v>
      </c>
      <c r="F38" s="390"/>
      <c r="G38" s="761">
        <v>105326.68202000002</v>
      </c>
      <c r="H38" s="822">
        <v>251542.51386000001</v>
      </c>
      <c r="I38" s="761">
        <v>684916.88858999999</v>
      </c>
      <c r="L38" s="776">
        <v>130.45148342857144</v>
      </c>
      <c r="M38" s="823">
        <v>266.60019961462808</v>
      </c>
      <c r="N38" s="776">
        <v>76.497767878626576</v>
      </c>
      <c r="O38" s="626"/>
      <c r="Q38" s="776">
        <v>660</v>
      </c>
      <c r="R38" s="823">
        <v>810.94160160627109</v>
      </c>
      <c r="S38" s="776">
        <v>494.31369515004468</v>
      </c>
      <c r="V38" s="775">
        <v>0.63330793817631381</v>
      </c>
      <c r="X38" s="52">
        <v>1045324.1703894705</v>
      </c>
    </row>
    <row r="39" spans="2:24" x14ac:dyDescent="0.2">
      <c r="B39" s="1">
        <f t="shared" si="0"/>
        <v>1997</v>
      </c>
      <c r="C39" s="761">
        <v>367172.57313000003</v>
      </c>
      <c r="D39" s="822">
        <v>416143.79168999998</v>
      </c>
      <c r="E39" s="761">
        <v>1236390.2564000001</v>
      </c>
      <c r="F39" s="390"/>
      <c r="G39" s="761">
        <v>118101.18005000001</v>
      </c>
      <c r="H39" s="822">
        <v>263964.10062000004</v>
      </c>
      <c r="I39" s="761">
        <v>691353.15156000003</v>
      </c>
      <c r="L39" s="776">
        <v>98.702011047619052</v>
      </c>
      <c r="M39" s="823">
        <v>272.81841223600003</v>
      </c>
      <c r="N39" s="776">
        <v>79.01951883794824</v>
      </c>
      <c r="O39" s="626"/>
      <c r="Q39" s="776">
        <v>745.10199999999998</v>
      </c>
      <c r="R39" s="823">
        <v>826.80039745940098</v>
      </c>
      <c r="S39" s="776">
        <v>495.89279736703884</v>
      </c>
      <c r="V39" s="775">
        <v>0.6343098368667629</v>
      </c>
      <c r="X39" s="52">
        <v>1079410.5760054095</v>
      </c>
    </row>
    <row r="40" spans="2:24" x14ac:dyDescent="0.2">
      <c r="B40" s="1">
        <f t="shared" si="0"/>
        <v>1998</v>
      </c>
      <c r="C40" s="761">
        <v>369355.39515</v>
      </c>
      <c r="D40" s="822">
        <v>413550.59442000004</v>
      </c>
      <c r="E40" s="761">
        <v>1317843.4204000002</v>
      </c>
      <c r="F40" s="390"/>
      <c r="G40" s="761">
        <v>113962.16524</v>
      </c>
      <c r="H40" s="822">
        <v>274623.98920000001</v>
      </c>
      <c r="I40" s="761">
        <v>723019.78674000001</v>
      </c>
      <c r="L40" s="776">
        <v>107.5933580952381</v>
      </c>
      <c r="M40" s="823">
        <v>275.53207006901897</v>
      </c>
      <c r="N40" s="776">
        <v>88.520847224451828</v>
      </c>
      <c r="O40" s="626"/>
      <c r="Q40" s="776">
        <v>771.31499999999994</v>
      </c>
      <c r="R40" s="823">
        <v>819.07026714900928</v>
      </c>
      <c r="S40" s="776">
        <v>520.53496179030822</v>
      </c>
      <c r="V40" s="775">
        <v>0.6640638241256962</v>
      </c>
      <c r="X40" s="52">
        <v>1113243.0950547389</v>
      </c>
    </row>
    <row r="41" spans="2:24" x14ac:dyDescent="0.2">
      <c r="B41" s="1">
        <f t="shared" si="0"/>
        <v>1999</v>
      </c>
      <c r="C41" s="761">
        <v>377782.38647999993</v>
      </c>
      <c r="D41" s="822">
        <v>394306.98631000007</v>
      </c>
      <c r="E41" s="761">
        <v>1371271.5380000002</v>
      </c>
      <c r="F41" s="390"/>
      <c r="G41" s="761">
        <v>116824.77282</v>
      </c>
      <c r="H41" s="822">
        <v>266346.51934</v>
      </c>
      <c r="I41" s="761">
        <v>752832.46826999995</v>
      </c>
      <c r="L41" s="776">
        <v>90.949622095238098</v>
      </c>
      <c r="M41" s="823">
        <v>263.87918054781761</v>
      </c>
      <c r="N41" s="776">
        <v>96.579353729080452</v>
      </c>
      <c r="O41" s="626"/>
      <c r="Q41" s="776">
        <v>823.62</v>
      </c>
      <c r="R41" s="823">
        <v>774.20955243567334</v>
      </c>
      <c r="S41" s="776">
        <v>533.28593325038094</v>
      </c>
      <c r="V41" s="775">
        <v>0.67548009187593017</v>
      </c>
      <c r="X41" s="52">
        <v>1145336.1228106003</v>
      </c>
    </row>
    <row r="42" spans="2:24" x14ac:dyDescent="0.2">
      <c r="B42" s="1">
        <f t="shared" si="0"/>
        <v>2000</v>
      </c>
      <c r="C42" s="761">
        <v>382740.39486</v>
      </c>
      <c r="D42" s="822">
        <v>414292.38371000002</v>
      </c>
      <c r="E42" s="761">
        <v>1427762.2085999998</v>
      </c>
      <c r="F42" s="390"/>
      <c r="G42" s="761">
        <v>138243.69041000001</v>
      </c>
      <c r="H42" s="822">
        <v>236200.31138</v>
      </c>
      <c r="I42" s="761">
        <v>783314.78679000004</v>
      </c>
      <c r="L42" s="776">
        <v>101.55671771428572</v>
      </c>
      <c r="M42" s="823">
        <v>263.89672207523137</v>
      </c>
      <c r="N42" s="776">
        <v>105.2118398876238</v>
      </c>
      <c r="O42" s="626"/>
      <c r="Q42" s="776">
        <v>837.6099999999999</v>
      </c>
      <c r="R42" s="823">
        <v>790.62019836135721</v>
      </c>
      <c r="S42" s="776">
        <v>546.55839787555635</v>
      </c>
      <c r="V42" s="775">
        <v>0.57012950434864262</v>
      </c>
      <c r="X42" s="52">
        <v>1179948.0529703486</v>
      </c>
    </row>
    <row r="43" spans="2:24" x14ac:dyDescent="0.2">
      <c r="B43" s="1">
        <f t="shared" si="0"/>
        <v>2001</v>
      </c>
      <c r="C43" s="761">
        <v>377664.72506999999</v>
      </c>
      <c r="D43" s="822">
        <v>440812.88345000002</v>
      </c>
      <c r="E43" s="761">
        <v>1437272.2416000001</v>
      </c>
      <c r="F43" s="390"/>
      <c r="G43" s="761">
        <v>128096.47633999999</v>
      </c>
      <c r="H43" s="822">
        <v>273325.14043999999</v>
      </c>
      <c r="I43" s="761">
        <v>767199.22551000002</v>
      </c>
      <c r="L43" s="776">
        <v>120.19533638095238</v>
      </c>
      <c r="M43" s="823">
        <v>264.56927926303632</v>
      </c>
      <c r="N43" s="776">
        <v>110.59745206607151</v>
      </c>
      <c r="O43" s="626"/>
      <c r="Q43" s="776">
        <v>812.322</v>
      </c>
      <c r="R43" s="823">
        <v>798.1295235826899</v>
      </c>
      <c r="S43" s="776">
        <v>541.44429246193192</v>
      </c>
      <c r="V43" s="775">
        <v>0.62004798566873642</v>
      </c>
      <c r="X43" s="52">
        <v>1186379.5097955843</v>
      </c>
    </row>
    <row r="44" spans="2:24" x14ac:dyDescent="0.2">
      <c r="B44" s="1">
        <f t="shared" si="0"/>
        <v>2002</v>
      </c>
      <c r="C44" s="761">
        <v>376135.12674000004</v>
      </c>
      <c r="D44" s="822">
        <v>409578.03690000006</v>
      </c>
      <c r="E44" s="761">
        <v>1418886.1777999999</v>
      </c>
      <c r="F44" s="390"/>
      <c r="G44" s="761">
        <v>133544.66495999999</v>
      </c>
      <c r="H44" s="822">
        <v>280554.92014</v>
      </c>
      <c r="I44" s="761">
        <v>742306.43888999999</v>
      </c>
      <c r="L44" s="776">
        <v>115.68304761904763</v>
      </c>
      <c r="M44" s="823">
        <v>243.55678412195454</v>
      </c>
      <c r="N44" s="776">
        <v>113.80754055238933</v>
      </c>
      <c r="O44" s="626"/>
      <c r="Q44" s="776">
        <v>843.41599999999994</v>
      </c>
      <c r="R44" s="823">
        <v>723.17275471271944</v>
      </c>
      <c r="S44" s="776">
        <v>525.87532979351636</v>
      </c>
      <c r="V44" s="775">
        <v>0.6849852649899254</v>
      </c>
      <c r="X44" s="52">
        <v>1170167.7210314982</v>
      </c>
    </row>
    <row r="45" spans="2:24" x14ac:dyDescent="0.2">
      <c r="B45" s="1">
        <f t="shared" si="0"/>
        <v>2003</v>
      </c>
      <c r="C45" s="761">
        <v>387138.49722000002</v>
      </c>
      <c r="D45" s="822">
        <v>418001.33015999995</v>
      </c>
      <c r="E45" s="761">
        <v>1467145.5656000001</v>
      </c>
      <c r="F45" s="390"/>
      <c r="G45" s="761">
        <v>145087.43745999999</v>
      </c>
      <c r="H45" s="822">
        <v>248435.32318000001</v>
      </c>
      <c r="I45" s="761">
        <v>754398.64404000004</v>
      </c>
      <c r="L45" s="776">
        <v>119.06721288497278</v>
      </c>
      <c r="M45" s="823">
        <v>242.99168943278758</v>
      </c>
      <c r="N45" s="776">
        <v>135.31387157477437</v>
      </c>
      <c r="O45" s="626"/>
      <c r="Q45" s="776">
        <v>641.03225243675024</v>
      </c>
      <c r="R45" s="823">
        <v>707.50513513895282</v>
      </c>
      <c r="S45" s="776">
        <v>534.8249052381932</v>
      </c>
      <c r="V45" s="775">
        <v>0.59434098710859484</v>
      </c>
      <c r="X45" s="52">
        <v>1171316.9745078515</v>
      </c>
    </row>
    <row r="46" spans="2:24" x14ac:dyDescent="0.2">
      <c r="B46" s="1">
        <f t="shared" si="0"/>
        <v>2004</v>
      </c>
      <c r="C46" s="761">
        <v>398081.00835000002</v>
      </c>
      <c r="D46" s="822">
        <v>427785.59220000001</v>
      </c>
      <c r="E46" s="761">
        <v>1526870.7220000003</v>
      </c>
      <c r="F46" s="390"/>
      <c r="G46" s="761">
        <v>159781.7592</v>
      </c>
      <c r="H46" s="822">
        <v>249877.69114000001</v>
      </c>
      <c r="I46" s="761">
        <v>781328.01257999986</v>
      </c>
      <c r="L46" s="776">
        <v>122.43266042265719</v>
      </c>
      <c r="M46" s="823">
        <v>242.47351460183296</v>
      </c>
      <c r="N46" s="776">
        <v>159.17568661667181</v>
      </c>
      <c r="O46" s="626"/>
      <c r="Q46" s="776">
        <v>717.24047820983151</v>
      </c>
      <c r="R46" s="823">
        <v>705.89322546555184</v>
      </c>
      <c r="S46" s="776">
        <v>547.29639834363786</v>
      </c>
      <c r="V46" s="775">
        <v>0.5841189972175973</v>
      </c>
      <c r="X46" s="52">
        <v>1214419.5495456469</v>
      </c>
    </row>
    <row r="47" spans="2:24" x14ac:dyDescent="0.2">
      <c r="B47" s="1">
        <f t="shared" si="0"/>
        <v>2005</v>
      </c>
      <c r="C47" s="761">
        <v>400795.33536000008</v>
      </c>
      <c r="D47" s="822">
        <v>450443.88324</v>
      </c>
      <c r="E47" s="761">
        <v>1566759.1316</v>
      </c>
      <c r="F47" s="390"/>
      <c r="G47" s="761">
        <v>168782.14296999999</v>
      </c>
      <c r="H47" s="822">
        <v>254061.27581999998</v>
      </c>
      <c r="I47" s="761">
        <v>784797.94971000007</v>
      </c>
      <c r="L47" s="776">
        <v>123.26747110219405</v>
      </c>
      <c r="M47" s="823">
        <v>250.4522411728602</v>
      </c>
      <c r="N47" s="776">
        <v>182.16691069026129</v>
      </c>
      <c r="O47" s="626"/>
      <c r="Q47" s="776">
        <v>657.66019866538375</v>
      </c>
      <c r="R47" s="823">
        <v>710.88498587256095</v>
      </c>
      <c r="S47" s="776">
        <v>552.05078513459989</v>
      </c>
      <c r="V47" s="775">
        <v>0.5640242553468845</v>
      </c>
      <c r="X47" s="52">
        <v>1229465.1174454477</v>
      </c>
    </row>
    <row r="48" spans="2:24" x14ac:dyDescent="0.2">
      <c r="B48" s="1">
        <f t="shared" si="0"/>
        <v>2006</v>
      </c>
      <c r="C48" s="761">
        <v>403379.82909000001</v>
      </c>
      <c r="D48" s="822">
        <v>481782.94812000002</v>
      </c>
      <c r="E48" s="761">
        <v>1531437.6869999999</v>
      </c>
      <c r="F48" s="390"/>
      <c r="G48" s="761">
        <v>165515.91069999998</v>
      </c>
      <c r="H48" s="822">
        <v>293062.61842000001</v>
      </c>
      <c r="I48" s="761">
        <v>768400.14474000013</v>
      </c>
      <c r="L48" s="776">
        <v>124.06235062815065</v>
      </c>
      <c r="M48" s="823">
        <v>255.59784269876798</v>
      </c>
      <c r="N48" s="776">
        <v>196.46838951323863</v>
      </c>
      <c r="O48" s="626"/>
      <c r="Q48" s="776">
        <v>635.20922082432162</v>
      </c>
      <c r="R48" s="823">
        <v>716.76968370886118</v>
      </c>
      <c r="S48" s="776">
        <v>530.27700794051555</v>
      </c>
      <c r="V48" s="775">
        <v>0.60828765227906212</v>
      </c>
      <c r="X48" s="52">
        <v>1257091.8737540555</v>
      </c>
    </row>
    <row r="49" spans="2:26" x14ac:dyDescent="0.2">
      <c r="B49" s="1">
        <f t="shared" si="0"/>
        <v>2007</v>
      </c>
      <c r="C49" s="761">
        <v>404787.70872</v>
      </c>
      <c r="D49" s="822">
        <v>486576.99130000005</v>
      </c>
      <c r="E49" s="761">
        <v>1449436.4872000001</v>
      </c>
      <c r="F49" s="390"/>
      <c r="G49" s="761">
        <v>144581.04485999999</v>
      </c>
      <c r="H49" s="822">
        <v>315652.5405</v>
      </c>
      <c r="I49" s="761">
        <v>744697.20897000004</v>
      </c>
      <c r="L49" s="776">
        <v>124.49535407478635</v>
      </c>
      <c r="M49" s="823">
        <v>252.50137503999997</v>
      </c>
      <c r="N49" s="776">
        <v>203.37106473293244</v>
      </c>
      <c r="O49" s="626"/>
      <c r="Q49" s="776">
        <v>732.14257665852097</v>
      </c>
      <c r="R49" s="823">
        <v>689.35192126952631</v>
      </c>
      <c r="S49" s="776">
        <v>493.05448429068298</v>
      </c>
      <c r="V49" s="775">
        <v>0.6487206467709522</v>
      </c>
      <c r="X49" s="52">
        <v>1238681.0414093982</v>
      </c>
    </row>
    <row r="50" spans="2:26" x14ac:dyDescent="0.2">
      <c r="B50" s="1">
        <f t="shared" si="0"/>
        <v>2008</v>
      </c>
      <c r="C50" s="761">
        <v>396137.56644000002</v>
      </c>
      <c r="D50" s="822">
        <v>511620.04295000003</v>
      </c>
      <c r="E50" s="761">
        <v>1341000.6194000002</v>
      </c>
      <c r="F50" s="390"/>
      <c r="G50" s="761">
        <v>148472.82093000002</v>
      </c>
      <c r="H50" s="822">
        <v>305545.20084</v>
      </c>
      <c r="I50" s="761">
        <v>672105.23873999994</v>
      </c>
      <c r="L50" s="776">
        <v>121.83494096750302</v>
      </c>
      <c r="M50" s="823">
        <v>263.98797121434905</v>
      </c>
      <c r="N50" s="776">
        <v>173.30355697500707</v>
      </c>
      <c r="O50" s="626"/>
      <c r="Q50" s="776">
        <v>638.4735250730165</v>
      </c>
      <c r="R50" s="823">
        <v>744.40942619413045</v>
      </c>
      <c r="S50" s="776">
        <v>443.92969352812236</v>
      </c>
      <c r="V50" s="775">
        <v>0.59721116295254395</v>
      </c>
      <c r="X50" s="52">
        <v>1159100.6817947824</v>
      </c>
    </row>
    <row r="51" spans="2:26" x14ac:dyDescent="0.2">
      <c r="B51" s="1">
        <f t="shared" si="0"/>
        <v>2009</v>
      </c>
      <c r="C51" s="761">
        <v>415287.97524</v>
      </c>
      <c r="D51" s="822">
        <v>491775.64682000002</v>
      </c>
      <c r="E51" s="761">
        <v>1163813.1232</v>
      </c>
      <c r="F51" s="390"/>
      <c r="G51" s="761">
        <v>170704.94546000002</v>
      </c>
      <c r="H51" s="822">
        <v>350402.12680000003</v>
      </c>
      <c r="I51" s="761">
        <v>577193.88024000009</v>
      </c>
      <c r="L51" s="776">
        <v>127.72478612058806</v>
      </c>
      <c r="M51" s="823">
        <v>261.421036292888</v>
      </c>
      <c r="N51" s="776">
        <v>137.5145095664663</v>
      </c>
      <c r="O51" s="626"/>
      <c r="Q51" s="776">
        <v>791.38371190217595</v>
      </c>
      <c r="R51" s="823">
        <v>729.0361110228157</v>
      </c>
      <c r="S51" s="776">
        <v>374.6517595913657</v>
      </c>
      <c r="V51" s="775">
        <v>0.71252435753138132</v>
      </c>
      <c r="X51" s="52">
        <v>1124595.7581982107</v>
      </c>
    </row>
    <row r="52" spans="2:26" x14ac:dyDescent="0.2">
      <c r="B52" s="1">
        <f t="shared" si="0"/>
        <v>2010</v>
      </c>
      <c r="C52" s="761">
        <v>416131.89155999996</v>
      </c>
      <c r="D52" s="822">
        <v>509854.46182999999</v>
      </c>
      <c r="E52" s="761">
        <v>1075869.496</v>
      </c>
      <c r="F52" s="390"/>
      <c r="G52" s="761">
        <v>165054.1998</v>
      </c>
      <c r="H52" s="822">
        <v>309258.76013999997</v>
      </c>
      <c r="I52" s="761">
        <v>547486.34831999999</v>
      </c>
      <c r="L52" s="776">
        <v>127.98433861885961</v>
      </c>
      <c r="M52" s="823">
        <v>260.49038844998273</v>
      </c>
      <c r="N52" s="776">
        <v>115.20696402637762</v>
      </c>
      <c r="O52" s="626"/>
      <c r="Q52" s="776">
        <v>689.01501340022321</v>
      </c>
      <c r="R52" s="823">
        <v>766.35764456143613</v>
      </c>
      <c r="S52" s="776">
        <v>336.52261390948985</v>
      </c>
      <c r="V52" s="775">
        <v>0.60656281996629002</v>
      </c>
      <c r="X52" s="52">
        <v>1047211.8707391202</v>
      </c>
    </row>
    <row r="53" spans="2:26" x14ac:dyDescent="0.2">
      <c r="B53" s="1">
        <f t="shared" si="0"/>
        <v>2011</v>
      </c>
      <c r="C53" s="761">
        <v>402191.04311999999</v>
      </c>
      <c r="D53" s="822">
        <v>558922.90379000001</v>
      </c>
      <c r="E53" s="761">
        <v>1047371.6344</v>
      </c>
      <c r="F53" s="390"/>
      <c r="G53" s="761">
        <v>157495.54555000001</v>
      </c>
      <c r="H53" s="822">
        <v>320758.23603999999</v>
      </c>
      <c r="I53" s="761">
        <v>538664.84946000006</v>
      </c>
      <c r="L53" s="776">
        <v>123.6967310031816</v>
      </c>
      <c r="M53" s="823">
        <v>283.13814580879648</v>
      </c>
      <c r="N53" s="776">
        <v>100.55472634274724</v>
      </c>
      <c r="O53" s="626"/>
      <c r="Q53" s="776">
        <v>652.10853784456822</v>
      </c>
      <c r="R53" s="823">
        <v>857.88527979968012</v>
      </c>
      <c r="S53" s="776">
        <v>318.05024992367584</v>
      </c>
      <c r="V53" s="775">
        <v>0.57388636941690996</v>
      </c>
      <c r="X53" s="52">
        <v>1044251.1814755228</v>
      </c>
    </row>
    <row r="54" spans="2:26" x14ac:dyDescent="0.2">
      <c r="B54" s="1">
        <f t="shared" si="0"/>
        <v>2012</v>
      </c>
      <c r="C54" s="761">
        <v>405729</v>
      </c>
      <c r="D54" s="822">
        <v>613049</v>
      </c>
      <c r="E54" s="761">
        <v>1074580</v>
      </c>
      <c r="F54" s="390"/>
      <c r="G54" s="761">
        <v>148939</v>
      </c>
      <c r="H54" s="822">
        <v>358798</v>
      </c>
      <c r="I54" s="761">
        <v>553419</v>
      </c>
      <c r="L54" s="776">
        <v>124.78485493824306</v>
      </c>
      <c r="M54" s="823">
        <v>288.57160609442394</v>
      </c>
      <c r="N54" s="776">
        <v>91.264943769253236</v>
      </c>
      <c r="O54" s="626"/>
      <c r="Q54" s="776">
        <v>674.99577467607799</v>
      </c>
      <c r="R54" s="823">
        <v>898.57592252553002</v>
      </c>
      <c r="S54" s="776">
        <v>316.50569314961626</v>
      </c>
      <c r="V54" s="775">
        <v>0.58526806176994006</v>
      </c>
      <c r="X54" s="52">
        <v>1091790</v>
      </c>
    </row>
    <row r="55" spans="2:26" x14ac:dyDescent="0.2">
      <c r="B55" s="1">
        <f t="shared" si="0"/>
        <v>2013</v>
      </c>
      <c r="C55" s="761">
        <v>431362.95821999997</v>
      </c>
      <c r="D55" s="822">
        <v>640954.99048000004</v>
      </c>
      <c r="E55" s="761">
        <v>1124891.8356000001</v>
      </c>
      <c r="F55" s="390"/>
      <c r="G55" s="761">
        <v>179818.52287000002</v>
      </c>
      <c r="H55" s="822">
        <v>372927.46524000005</v>
      </c>
      <c r="I55" s="761">
        <v>567171.46214999992</v>
      </c>
      <c r="L55" s="776">
        <v>132.66876207324125</v>
      </c>
      <c r="M55" s="823">
        <v>301.02800797458178</v>
      </c>
      <c r="N55" s="776">
        <v>118.50150194144868</v>
      </c>
      <c r="O55" s="626"/>
      <c r="Q55" s="776">
        <v>740.18178084103192</v>
      </c>
      <c r="R55" s="823">
        <v>996.05858523604923</v>
      </c>
      <c r="S55" s="776">
        <v>414.24087537206083</v>
      </c>
      <c r="V55" s="775">
        <v>0.58183097218842339</v>
      </c>
      <c r="X55" s="52">
        <v>1149423.771501513</v>
      </c>
    </row>
    <row r="56" spans="2:26" x14ac:dyDescent="0.2">
      <c r="B56" s="1">
        <f t="shared" si="0"/>
        <v>2014</v>
      </c>
      <c r="C56" s="761">
        <v>442589.47964999999</v>
      </c>
      <c r="D56" s="822">
        <v>725623.18787000002</v>
      </c>
      <c r="E56" s="761">
        <v>1182983.6303999999</v>
      </c>
      <c r="F56" s="390"/>
      <c r="G56" s="761">
        <v>181611.74842999998</v>
      </c>
      <c r="H56" s="822">
        <v>413808.90935999999</v>
      </c>
      <c r="I56" s="761">
        <v>577747.29924000008</v>
      </c>
      <c r="L56" s="776">
        <v>136.12155900938245</v>
      </c>
      <c r="M56" s="823">
        <v>333.75357183494651</v>
      </c>
      <c r="N56" s="776">
        <v>148.77058923424966</v>
      </c>
      <c r="O56" s="626"/>
      <c r="Q56" s="776">
        <v>782.7819030327712</v>
      </c>
      <c r="R56" s="823">
        <v>1185.2393996143014</v>
      </c>
      <c r="S56" s="776">
        <v>522.83151404738203</v>
      </c>
      <c r="V56" s="775">
        <v>0.57028071356801302</v>
      </c>
      <c r="X56" s="52">
        <v>1202742.9263069802</v>
      </c>
    </row>
    <row r="57" spans="2:26" x14ac:dyDescent="0.2">
      <c r="B57" s="1">
        <f t="shared" si="0"/>
        <v>2015</v>
      </c>
      <c r="C57" s="761">
        <v>449381.38311</v>
      </c>
      <c r="D57" s="822">
        <v>674151.59383000003</v>
      </c>
      <c r="E57" s="761">
        <v>1265737.0362</v>
      </c>
      <c r="F57" s="390"/>
      <c r="G57" s="761">
        <v>194396.67218999998</v>
      </c>
      <c r="H57" s="822">
        <v>448791.71435999998</v>
      </c>
      <c r="I57" s="761">
        <v>604610.25750000007</v>
      </c>
      <c r="L57" s="776">
        <v>138.21045748104865</v>
      </c>
      <c r="M57" s="823">
        <v>325.05996816233471</v>
      </c>
      <c r="N57" s="776">
        <v>185.01630374088288</v>
      </c>
      <c r="O57" s="626"/>
      <c r="Q57" s="776">
        <v>906.9187616154735</v>
      </c>
      <c r="R57" s="823">
        <v>1218.8455364102026</v>
      </c>
      <c r="S57" s="776">
        <v>652.70337567464912</v>
      </c>
      <c r="V57" s="775">
        <v>0.6657133476616407</v>
      </c>
      <c r="X57" s="52">
        <v>1275168.1198087076</v>
      </c>
    </row>
    <row r="58" spans="2:26" x14ac:dyDescent="0.2">
      <c r="B58" s="1">
        <f t="shared" si="0"/>
        <v>2016</v>
      </c>
      <c r="C58" s="761">
        <v>470698.38477000006</v>
      </c>
      <c r="D58" s="822">
        <v>562123.01957</v>
      </c>
      <c r="E58" s="761">
        <v>1335573.9904</v>
      </c>
      <c r="F58" s="390"/>
      <c r="G58" s="761">
        <v>205786.03752000001</v>
      </c>
      <c r="H58" s="822">
        <v>422832.67905999999</v>
      </c>
      <c r="I58" s="761">
        <v>625225.11525000003</v>
      </c>
      <c r="L58" s="776">
        <v>144.76665375950395</v>
      </c>
      <c r="M58" s="823">
        <v>294.20402569908504</v>
      </c>
      <c r="N58" s="776">
        <v>222.4889630507335</v>
      </c>
      <c r="O58" s="626"/>
      <c r="Q58" s="776">
        <v>929.59258094851407</v>
      </c>
      <c r="R58" s="823">
        <v>1167.8228566721514</v>
      </c>
      <c r="S58" s="776">
        <v>787.16212094147613</v>
      </c>
      <c r="V58" s="775">
        <v>0.75220666000024128</v>
      </c>
      <c r="X58" s="52">
        <v>1295745.5221469104</v>
      </c>
    </row>
    <row r="59" spans="2:26" x14ac:dyDescent="0.2">
      <c r="B59" s="1">
        <f t="shared" si="0"/>
        <v>2017</v>
      </c>
      <c r="C59" s="761">
        <v>477445.65804000001</v>
      </c>
      <c r="D59" s="822">
        <v>629822.02064</v>
      </c>
      <c r="E59" s="761">
        <v>1357194.54</v>
      </c>
      <c r="F59" s="390"/>
      <c r="G59" s="761">
        <v>202291.92858000001</v>
      </c>
      <c r="H59" s="822">
        <v>453072.17450000002</v>
      </c>
      <c r="I59" s="761">
        <v>639641.68019999994</v>
      </c>
      <c r="L59" s="776">
        <v>146.84182589712691</v>
      </c>
      <c r="M59" s="823">
        <v>308.52890580000002</v>
      </c>
      <c r="N59" s="776">
        <v>253.79641984190249</v>
      </c>
      <c r="O59" s="626"/>
      <c r="Q59" s="776">
        <v>820.94298988827359</v>
      </c>
      <c r="R59" s="823">
        <v>1336.9427796007599</v>
      </c>
      <c r="S59" s="776">
        <v>899.94440877668296</v>
      </c>
      <c r="V59" s="775">
        <v>0.71936540745210231</v>
      </c>
      <c r="X59" s="52">
        <v>1331368.9214900695</v>
      </c>
    </row>
    <row r="60" spans="2:26" x14ac:dyDescent="0.2">
      <c r="E60" s="52"/>
      <c r="G60" s="52"/>
      <c r="I60" s="52"/>
      <c r="V60" s="819"/>
      <c r="X60" s="52">
        <v>1357651.2673164683</v>
      </c>
    </row>
    <row r="61" spans="2:26" x14ac:dyDescent="0.2">
      <c r="E61" s="52"/>
      <c r="I61" s="52"/>
      <c r="V61" s="819"/>
    </row>
    <row r="62" spans="2:26" x14ac:dyDescent="0.2">
      <c r="E62" s="52"/>
      <c r="I62" s="52"/>
      <c r="V62" s="819"/>
    </row>
    <row r="63" spans="2:26" x14ac:dyDescent="0.2">
      <c r="B63" s="568" t="s">
        <v>1454</v>
      </c>
      <c r="L63" s="568" t="s">
        <v>1454</v>
      </c>
    </row>
    <row r="64" spans="2:26" ht="40.5" customHeight="1" x14ac:dyDescent="0.2">
      <c r="B64" s="852" t="s">
        <v>1527</v>
      </c>
      <c r="C64" s="852"/>
      <c r="D64" s="852"/>
      <c r="E64" s="852"/>
      <c r="F64" s="769"/>
      <c r="G64" s="852" t="s">
        <v>1529</v>
      </c>
      <c r="H64" s="852"/>
      <c r="I64" s="852"/>
      <c r="J64" s="852"/>
      <c r="K64" s="769"/>
      <c r="L64" s="852" t="s">
        <v>1530</v>
      </c>
      <c r="M64" s="852"/>
      <c r="N64" s="852"/>
      <c r="O64" s="852"/>
      <c r="Q64" s="852" t="s">
        <v>1532</v>
      </c>
      <c r="R64" s="852"/>
      <c r="S64" s="852"/>
      <c r="T64" s="852"/>
      <c r="V64" s="852" t="s">
        <v>1538</v>
      </c>
      <c r="W64" s="852"/>
      <c r="X64" s="852"/>
      <c r="Y64" s="852"/>
      <c r="Z64" s="852"/>
    </row>
    <row r="65" spans="2:26" x14ac:dyDescent="0.2">
      <c r="F65" s="3"/>
      <c r="K65" s="3"/>
    </row>
    <row r="66" spans="2:26" ht="42.75" customHeight="1" x14ac:dyDescent="0.2">
      <c r="B66" s="852" t="s">
        <v>1528</v>
      </c>
      <c r="C66" s="852"/>
      <c r="D66" s="852"/>
      <c r="E66" s="852"/>
      <c r="F66" s="769"/>
      <c r="G66" s="852" t="s">
        <v>1537</v>
      </c>
      <c r="H66" s="852"/>
      <c r="I66" s="852"/>
      <c r="J66" s="852"/>
      <c r="K66" s="769"/>
      <c r="L66" s="852" t="s">
        <v>1531</v>
      </c>
      <c r="M66" s="852"/>
      <c r="N66" s="852"/>
      <c r="O66" s="852"/>
      <c r="Q66" s="852" t="s">
        <v>1533</v>
      </c>
      <c r="R66" s="852"/>
      <c r="S66" s="852"/>
      <c r="T66" s="852"/>
      <c r="V66" s="852" t="s">
        <v>1539</v>
      </c>
      <c r="W66" s="852"/>
      <c r="X66" s="852"/>
      <c r="Y66" s="852"/>
      <c r="Z66" s="852"/>
    </row>
    <row r="67" spans="2:26" x14ac:dyDescent="0.2">
      <c r="F67" s="3"/>
      <c r="K67" s="3"/>
    </row>
    <row r="68" spans="2:26" ht="43.5" customHeight="1" x14ac:dyDescent="0.2">
      <c r="B68" s="852" t="s">
        <v>1521</v>
      </c>
      <c r="C68" s="852"/>
      <c r="D68" s="852"/>
      <c r="E68" s="852"/>
      <c r="F68" s="769"/>
      <c r="G68" s="852" t="s">
        <v>1536</v>
      </c>
      <c r="H68" s="852"/>
      <c r="I68" s="852"/>
      <c r="J68" s="852"/>
      <c r="K68" s="769"/>
      <c r="L68" s="852" t="s">
        <v>1535</v>
      </c>
      <c r="M68" s="852"/>
      <c r="N68" s="852"/>
      <c r="O68" s="852"/>
      <c r="Q68" s="852" t="s">
        <v>1534</v>
      </c>
      <c r="R68" s="852"/>
      <c r="S68" s="852"/>
      <c r="T68" s="852"/>
    </row>
    <row r="71" spans="2:26" x14ac:dyDescent="0.2">
      <c r="B71" s="825" t="s">
        <v>1500</v>
      </c>
      <c r="C71" s="824"/>
      <c r="D71" s="824"/>
      <c r="E71" s="824"/>
      <c r="F71" s="824"/>
      <c r="G71" s="824"/>
      <c r="H71" s="824"/>
      <c r="I71" s="824"/>
      <c r="J71" s="824"/>
      <c r="K71" s="824"/>
      <c r="L71" s="824"/>
      <c r="M71" s="824"/>
      <c r="N71" s="824"/>
    </row>
  </sheetData>
  <mergeCells count="14">
    <mergeCell ref="V64:Z64"/>
    <mergeCell ref="G66:J66"/>
    <mergeCell ref="G68:J68"/>
    <mergeCell ref="B64:E64"/>
    <mergeCell ref="L64:O64"/>
    <mergeCell ref="Q64:T64"/>
    <mergeCell ref="B66:E66"/>
    <mergeCell ref="B68:E68"/>
    <mergeCell ref="L66:O66"/>
    <mergeCell ref="L68:O68"/>
    <mergeCell ref="Q66:T66"/>
    <mergeCell ref="Q68:T68"/>
    <mergeCell ref="G64:J64"/>
    <mergeCell ref="V66:Z66"/>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5:P61"/>
  <sheetViews>
    <sheetView topLeftCell="D1" workbookViewId="0">
      <selection activeCell="R18" sqref="R18"/>
    </sheetView>
  </sheetViews>
  <sheetFormatPr defaultRowHeight="12.75" x14ac:dyDescent="0.2"/>
  <cols>
    <col min="3" max="3" width="13.28515625" customWidth="1"/>
    <col min="4" max="4" width="11.7109375" customWidth="1"/>
    <col min="5" max="5" width="10.7109375" customWidth="1"/>
    <col min="6" max="6" width="10.7109375" style="566" customWidth="1"/>
    <col min="8" max="8" width="13.42578125" customWidth="1"/>
    <col min="9" max="9" width="11.7109375" customWidth="1"/>
    <col min="10" max="10" width="11.140625" customWidth="1"/>
    <col min="11" max="11" width="10.140625" style="566" customWidth="1"/>
    <col min="12" max="12" width="10.28515625" customWidth="1"/>
    <col min="13" max="13" width="11.85546875" customWidth="1"/>
    <col min="14" max="14" width="11.140625" customWidth="1"/>
    <col min="15" max="15" width="10.7109375" customWidth="1"/>
  </cols>
  <sheetData>
    <row r="5" spans="2:15" ht="15" x14ac:dyDescent="0.2">
      <c r="C5" s="754" t="s">
        <v>1453</v>
      </c>
      <c r="H5" s="754" t="s">
        <v>54</v>
      </c>
      <c r="M5" s="754" t="s">
        <v>218</v>
      </c>
    </row>
    <row r="6" spans="2:15" x14ac:dyDescent="0.2">
      <c r="K6" s="3"/>
    </row>
    <row r="7" spans="2:15" ht="51" x14ac:dyDescent="0.2">
      <c r="C7" s="592" t="s">
        <v>808</v>
      </c>
      <c r="D7" s="592" t="s">
        <v>809</v>
      </c>
      <c r="E7" s="592" t="s">
        <v>810</v>
      </c>
      <c r="F7" s="598"/>
      <c r="H7" s="592" t="s">
        <v>808</v>
      </c>
      <c r="I7" s="592" t="s">
        <v>809</v>
      </c>
      <c r="J7" s="592" t="s">
        <v>810</v>
      </c>
      <c r="K7" s="598"/>
      <c r="M7" s="592" t="s">
        <v>808</v>
      </c>
      <c r="N7" s="592" t="s">
        <v>809</v>
      </c>
      <c r="O7" s="592" t="s">
        <v>810</v>
      </c>
    </row>
    <row r="8" spans="2:15" ht="25.5" x14ac:dyDescent="0.2">
      <c r="C8" s="609" t="s">
        <v>1498</v>
      </c>
      <c r="D8" s="609" t="s">
        <v>1498</v>
      </c>
      <c r="E8" s="609" t="s">
        <v>1498</v>
      </c>
      <c r="F8" s="591"/>
      <c r="H8" s="608" t="s">
        <v>263</v>
      </c>
      <c r="I8" s="608" t="s">
        <v>264</v>
      </c>
      <c r="J8" s="608" t="s">
        <v>264</v>
      </c>
      <c r="K8" s="598"/>
      <c r="M8" s="608" t="s">
        <v>263</v>
      </c>
      <c r="N8" s="608" t="s">
        <v>264</v>
      </c>
      <c r="O8" s="608" t="s">
        <v>264</v>
      </c>
    </row>
    <row r="9" spans="2:15" x14ac:dyDescent="0.2">
      <c r="K9" s="3"/>
    </row>
    <row r="10" spans="2:15" x14ac:dyDescent="0.2">
      <c r="B10" s="1">
        <v>1970</v>
      </c>
      <c r="C10" s="757">
        <v>278893.89408</v>
      </c>
      <c r="D10" s="757">
        <v>86668.354649999994</v>
      </c>
      <c r="E10" s="757">
        <v>47722.584999999999</v>
      </c>
      <c r="F10" s="632"/>
      <c r="H10" s="758">
        <v>106.53746753855999</v>
      </c>
      <c r="I10" s="758">
        <v>100.73174815804833</v>
      </c>
      <c r="J10" s="758">
        <v>3.8178068000000001</v>
      </c>
      <c r="K10" s="626"/>
      <c r="M10" s="758">
        <v>406.62729756864002</v>
      </c>
      <c r="N10" s="758">
        <v>410.28498144406728</v>
      </c>
      <c r="O10" s="758">
        <v>59.481321553989808</v>
      </c>
    </row>
    <row r="11" spans="2:15" x14ac:dyDescent="0.2">
      <c r="B11" s="1">
        <f>B10+1</f>
        <v>1971</v>
      </c>
      <c r="C11" s="757">
        <v>276050.70240000001</v>
      </c>
      <c r="D11" s="757">
        <v>79951.404450000002</v>
      </c>
      <c r="E11" s="757">
        <v>48727.271000000001</v>
      </c>
      <c r="F11" s="632"/>
      <c r="H11" s="758">
        <v>105.45136831680001</v>
      </c>
      <c r="I11" s="758">
        <v>100.93441336042406</v>
      </c>
      <c r="J11" s="758">
        <v>3.8981816800000004</v>
      </c>
      <c r="K11" s="626"/>
      <c r="M11" s="758">
        <v>402.48192409920006</v>
      </c>
      <c r="N11" s="758">
        <v>415.32294590516494</v>
      </c>
      <c r="O11" s="758">
        <v>60.733559902494854</v>
      </c>
    </row>
    <row r="12" spans="2:15" x14ac:dyDescent="0.2">
      <c r="B12" s="1">
        <f t="shared" ref="B12:B57" si="0">B11+1</f>
        <v>1972</v>
      </c>
      <c r="C12" s="757">
        <v>274262.82803999999</v>
      </c>
      <c r="D12" s="757">
        <v>80174.554799999998</v>
      </c>
      <c r="E12" s="757">
        <v>50234.3</v>
      </c>
      <c r="F12" s="632"/>
      <c r="H12" s="758">
        <v>104.76840031127999</v>
      </c>
      <c r="I12" s="758">
        <v>105.24978875156989</v>
      </c>
      <c r="J12" s="758">
        <v>4.0187440000000008</v>
      </c>
      <c r="K12" s="626"/>
      <c r="M12" s="758">
        <v>399.87520328232</v>
      </c>
      <c r="N12" s="758">
        <v>430.90621757154258</v>
      </c>
      <c r="O12" s="758">
        <v>62.611917425252429</v>
      </c>
    </row>
    <row r="13" spans="2:15" x14ac:dyDescent="0.2">
      <c r="B13" s="1">
        <f t="shared" si="0"/>
        <v>1973</v>
      </c>
      <c r="C13" s="757">
        <v>272558.36364</v>
      </c>
      <c r="D13" s="757">
        <v>89265.126600000003</v>
      </c>
      <c r="E13" s="757">
        <v>53680.2</v>
      </c>
      <c r="F13" s="632"/>
      <c r="H13" s="758">
        <v>104.11729491048</v>
      </c>
      <c r="I13" s="758">
        <v>121.78867852444704</v>
      </c>
      <c r="J13" s="758">
        <v>4.294416</v>
      </c>
      <c r="K13" s="626"/>
      <c r="M13" s="758">
        <v>397.39009418711998</v>
      </c>
      <c r="N13" s="758">
        <v>499.58802479443813</v>
      </c>
      <c r="O13" s="758">
        <v>66.906879358745613</v>
      </c>
    </row>
    <row r="14" spans="2:15" x14ac:dyDescent="0.2">
      <c r="B14" s="1">
        <f t="shared" si="0"/>
        <v>1974</v>
      </c>
      <c r="C14" s="757">
        <v>267473.98259999999</v>
      </c>
      <c r="D14" s="757">
        <v>95290.186050000018</v>
      </c>
      <c r="E14" s="757">
        <v>66822.100000000006</v>
      </c>
      <c r="F14" s="632"/>
      <c r="H14" s="758">
        <v>102.17506135319999</v>
      </c>
      <c r="I14" s="758">
        <v>123.3158719922972</v>
      </c>
      <c r="J14" s="758">
        <v>5.3457680000000005</v>
      </c>
      <c r="K14" s="626"/>
      <c r="M14" s="758">
        <v>389.97706663080004</v>
      </c>
      <c r="N14" s="758">
        <v>507.05620801735495</v>
      </c>
      <c r="O14" s="758">
        <v>83.286913670180738</v>
      </c>
    </row>
    <row r="15" spans="2:15" x14ac:dyDescent="0.2">
      <c r="B15" s="1">
        <f t="shared" si="0"/>
        <v>1975</v>
      </c>
      <c r="C15" s="757">
        <v>253073.07168000005</v>
      </c>
      <c r="D15" s="757">
        <v>90464.403900000005</v>
      </c>
      <c r="E15" s="757">
        <v>74745.600000000006</v>
      </c>
      <c r="F15" s="632"/>
      <c r="H15" s="758">
        <v>96.673913381760016</v>
      </c>
      <c r="I15" s="758">
        <v>109.96333419994588</v>
      </c>
      <c r="J15" s="758">
        <v>5.979648000000001</v>
      </c>
      <c r="K15" s="626"/>
      <c r="M15" s="758">
        <v>368.98053850944007</v>
      </c>
      <c r="N15" s="758">
        <v>439.4555592578543</v>
      </c>
      <c r="O15" s="758">
        <v>93.162746073916594</v>
      </c>
    </row>
    <row r="16" spans="2:15" x14ac:dyDescent="0.2">
      <c r="B16" s="1">
        <f t="shared" si="0"/>
        <v>1976</v>
      </c>
      <c r="C16" s="757">
        <v>256228.14408</v>
      </c>
      <c r="D16" s="757">
        <v>91605.088650000005</v>
      </c>
      <c r="E16" s="757">
        <v>81432.899999999994</v>
      </c>
      <c r="F16" s="632"/>
      <c r="H16" s="758">
        <v>97.879151038559996</v>
      </c>
      <c r="I16" s="758">
        <v>112.1137895785667</v>
      </c>
      <c r="J16" s="758">
        <v>6.5146319999999989</v>
      </c>
      <c r="K16" s="626"/>
      <c r="M16" s="758">
        <v>373.58063406863999</v>
      </c>
      <c r="N16" s="758">
        <v>445.8518752371989</v>
      </c>
      <c r="O16" s="758">
        <v>101.49778160537396</v>
      </c>
    </row>
    <row r="17" spans="2:15" x14ac:dyDescent="0.2">
      <c r="B17" s="1">
        <f t="shared" si="0"/>
        <v>1977</v>
      </c>
      <c r="C17" s="757">
        <v>262074.09432000006</v>
      </c>
      <c r="D17" s="757">
        <v>91874.365050000008</v>
      </c>
      <c r="E17" s="757">
        <v>92264.9</v>
      </c>
      <c r="F17" s="632"/>
      <c r="H17" s="758">
        <v>100.11230403024001</v>
      </c>
      <c r="I17" s="758">
        <v>111.86500000000001</v>
      </c>
      <c r="J17" s="758">
        <v>7.3811919999999995</v>
      </c>
      <c r="K17" s="626"/>
      <c r="M17" s="758">
        <v>382.10402951856008</v>
      </c>
      <c r="N17" s="758">
        <v>452.24859999999995</v>
      </c>
      <c r="O17" s="758">
        <v>118.00680709999999</v>
      </c>
    </row>
    <row r="18" spans="2:15" x14ac:dyDescent="0.2">
      <c r="B18" s="1">
        <f t="shared" si="0"/>
        <v>1978</v>
      </c>
      <c r="C18" s="757">
        <v>265062.3468</v>
      </c>
      <c r="D18" s="757">
        <v>95591.875350000017</v>
      </c>
      <c r="E18" s="757">
        <v>103413.2</v>
      </c>
      <c r="F18" s="632"/>
      <c r="H18" s="758">
        <v>102.51801832055078</v>
      </c>
      <c r="I18" s="758">
        <v>120.98662342867794</v>
      </c>
      <c r="J18" s="758">
        <v>8.1345925814490379</v>
      </c>
      <c r="K18" s="626"/>
      <c r="M18" s="758">
        <v>393.21980017898852</v>
      </c>
      <c r="N18" s="758">
        <v>481.1479660555716</v>
      </c>
      <c r="O18" s="758">
        <v>128.8939776025766</v>
      </c>
    </row>
    <row r="19" spans="2:15" x14ac:dyDescent="0.2">
      <c r="B19" s="1">
        <f t="shared" si="0"/>
        <v>1979</v>
      </c>
      <c r="C19" s="757">
        <v>260123.02656000003</v>
      </c>
      <c r="D19" s="757">
        <v>107730.50639999998</v>
      </c>
      <c r="E19" s="757">
        <v>109162.50000000001</v>
      </c>
      <c r="F19" s="632"/>
      <c r="H19" s="758">
        <v>101.84828414130031</v>
      </c>
      <c r="I19" s="758">
        <v>135.99912916258069</v>
      </c>
      <c r="J19" s="758">
        <v>8.440677299850126</v>
      </c>
      <c r="K19" s="626"/>
      <c r="M19" s="758">
        <v>392.52527161095543</v>
      </c>
      <c r="N19" s="758">
        <v>517.95723149983246</v>
      </c>
      <c r="O19" s="758">
        <v>132.50094662893653</v>
      </c>
    </row>
    <row r="20" spans="2:15" x14ac:dyDescent="0.2">
      <c r="B20" s="1">
        <f t="shared" si="0"/>
        <v>1980</v>
      </c>
      <c r="C20" s="757">
        <v>255506.46660000001</v>
      </c>
      <c r="D20" s="757">
        <v>107911.27065000003</v>
      </c>
      <c r="E20" s="757">
        <v>151805.80000000002</v>
      </c>
      <c r="F20" s="632"/>
      <c r="H20" s="758">
        <v>101.25934686639209</v>
      </c>
      <c r="I20" s="758">
        <v>135.71441194405665</v>
      </c>
      <c r="J20" s="758">
        <v>11.534690295370501</v>
      </c>
      <c r="K20" s="626"/>
      <c r="M20" s="758">
        <v>392.07411979106035</v>
      </c>
      <c r="N20" s="758">
        <v>489.99026697131728</v>
      </c>
      <c r="O20" s="758">
        <v>179.3119765923808</v>
      </c>
    </row>
    <row r="21" spans="2:15" x14ac:dyDescent="0.2">
      <c r="B21" s="1">
        <f t="shared" si="0"/>
        <v>1981</v>
      </c>
      <c r="C21" s="757">
        <v>250984.19616000005</v>
      </c>
      <c r="D21" s="757">
        <v>105603.72149999999</v>
      </c>
      <c r="E21" s="757">
        <v>177235.7</v>
      </c>
      <c r="F21" s="632"/>
      <c r="H21" s="758">
        <v>100.66419011314119</v>
      </c>
      <c r="I21" s="758">
        <v>130.60547069088307</v>
      </c>
      <c r="J21" s="758">
        <v>13.229628593391448</v>
      </c>
      <c r="K21" s="626"/>
      <c r="M21" s="758">
        <v>391.53462145586377</v>
      </c>
      <c r="N21" s="758">
        <v>449.84106295371868</v>
      </c>
      <c r="O21" s="758">
        <v>203.57131483234318</v>
      </c>
    </row>
    <row r="22" spans="2:15" x14ac:dyDescent="0.2">
      <c r="B22" s="1">
        <f t="shared" si="0"/>
        <v>1982</v>
      </c>
      <c r="C22" s="757">
        <v>239158.11444000006</v>
      </c>
      <c r="D22" s="757">
        <v>89583.022349999999</v>
      </c>
      <c r="E22" s="757">
        <v>162146.1</v>
      </c>
      <c r="F22" s="632"/>
      <c r="H22" s="758">
        <v>97.061664111830083</v>
      </c>
      <c r="I22" s="758">
        <v>100.68270895568229</v>
      </c>
      <c r="J22" s="758">
        <v>11.886173611570561</v>
      </c>
      <c r="K22" s="626"/>
      <c r="M22" s="758">
        <v>379.1843274276053</v>
      </c>
      <c r="N22" s="758">
        <v>340.00724561932964</v>
      </c>
      <c r="O22" s="758">
        <v>180.95320622683971</v>
      </c>
    </row>
    <row r="23" spans="2:15" x14ac:dyDescent="0.2">
      <c r="B23" s="1">
        <f t="shared" si="0"/>
        <v>1983</v>
      </c>
      <c r="C23" s="757">
        <v>234690.24180000002</v>
      </c>
      <c r="D23" s="757">
        <v>90777.313049999997</v>
      </c>
      <c r="E23" s="757">
        <v>133648.1</v>
      </c>
      <c r="F23" s="632"/>
      <c r="H23" s="758">
        <v>96.367733847957851</v>
      </c>
      <c r="I23" s="758">
        <v>101.31525285325557</v>
      </c>
      <c r="J23" s="758">
        <v>9.6181723294565327</v>
      </c>
      <c r="K23" s="626"/>
      <c r="M23" s="758">
        <v>378.0849632664997</v>
      </c>
      <c r="N23" s="758">
        <v>350.83624263670504</v>
      </c>
      <c r="O23" s="758">
        <v>144.79253024902155</v>
      </c>
    </row>
    <row r="24" spans="2:15" x14ac:dyDescent="0.2">
      <c r="B24" s="1">
        <f t="shared" si="0"/>
        <v>1984</v>
      </c>
      <c r="C24" s="757">
        <v>250973.31660000002</v>
      </c>
      <c r="D24" s="757">
        <v>103444.52369999999</v>
      </c>
      <c r="E24" s="757">
        <v>151997.79999999999</v>
      </c>
      <c r="F24" s="632"/>
      <c r="H24" s="758">
        <v>104.25084127954803</v>
      </c>
      <c r="I24" s="758">
        <v>122.98740073491167</v>
      </c>
      <c r="J24" s="758">
        <v>10.735219162304434</v>
      </c>
      <c r="K24" s="626"/>
      <c r="M24" s="758">
        <v>410.71656470182484</v>
      </c>
      <c r="N24" s="758">
        <v>406.96748606276657</v>
      </c>
      <c r="O24" s="758">
        <v>159.71687166299267</v>
      </c>
    </row>
    <row r="25" spans="2:15" x14ac:dyDescent="0.2">
      <c r="B25" s="1">
        <f t="shared" si="0"/>
        <v>1985</v>
      </c>
      <c r="C25" s="757">
        <v>249965.14404000007</v>
      </c>
      <c r="D25" s="757">
        <v>99766.906200000012</v>
      </c>
      <c r="E25" s="757">
        <v>135885</v>
      </c>
      <c r="F25" s="632"/>
      <c r="H25" s="758">
        <v>105.02425683108605</v>
      </c>
      <c r="I25" s="758">
        <v>121.84468272872921</v>
      </c>
      <c r="J25" s="758">
        <v>9.415271952919154</v>
      </c>
      <c r="K25" s="626"/>
      <c r="M25" s="758">
        <v>415.44062617070875</v>
      </c>
      <c r="N25" s="758">
        <v>393.10924426833691</v>
      </c>
      <c r="O25" s="758">
        <v>138.35563796752234</v>
      </c>
    </row>
    <row r="26" spans="2:15" x14ac:dyDescent="0.2">
      <c r="B26" s="1">
        <f t="shared" si="0"/>
        <v>1986</v>
      </c>
      <c r="C26" s="757">
        <v>240427.39644000001</v>
      </c>
      <c r="D26" s="757">
        <v>99476.436750000008</v>
      </c>
      <c r="E26" s="757">
        <v>80458</v>
      </c>
      <c r="F26" s="632"/>
      <c r="H26" s="758">
        <v>102.16362535578619</v>
      </c>
      <c r="I26" s="758">
        <v>119.87545955771613</v>
      </c>
      <c r="J26" s="758">
        <v>5.4670886509656365</v>
      </c>
      <c r="K26" s="626"/>
      <c r="M26" s="758">
        <v>405.71966981736307</v>
      </c>
      <c r="N26" s="758">
        <v>380.90451885115027</v>
      </c>
      <c r="O26" s="758">
        <v>79.297760136556846</v>
      </c>
    </row>
    <row r="27" spans="2:15" x14ac:dyDescent="0.2">
      <c r="B27" s="1">
        <f t="shared" si="0"/>
        <v>1987</v>
      </c>
      <c r="C27" s="757">
        <v>246422.03400000004</v>
      </c>
      <c r="D27" s="757">
        <v>99321.852150000021</v>
      </c>
      <c r="E27" s="757">
        <v>78761.2</v>
      </c>
      <c r="F27" s="632"/>
      <c r="H27" s="758">
        <v>105.88619485480872</v>
      </c>
      <c r="I27" s="758">
        <v>117.39013782139904</v>
      </c>
      <c r="J27" s="758">
        <v>5.2463357503243193</v>
      </c>
      <c r="K27" s="626"/>
      <c r="M27" s="758">
        <v>422.11916578335428</v>
      </c>
      <c r="N27" s="758">
        <v>363.08518503490535</v>
      </c>
      <c r="O27" s="758">
        <v>75.057634734775888</v>
      </c>
    </row>
    <row r="28" spans="2:15" x14ac:dyDescent="0.2">
      <c r="B28" s="1">
        <f t="shared" si="0"/>
        <v>1988</v>
      </c>
      <c r="C28" s="757">
        <v>249907.11971999999</v>
      </c>
      <c r="D28" s="757">
        <v>110370.91110000001</v>
      </c>
      <c r="E28" s="757">
        <v>86367.9</v>
      </c>
      <c r="F28" s="632"/>
      <c r="H28" s="758">
        <v>108.57563678318894</v>
      </c>
      <c r="I28" s="758">
        <v>129.59379582234413</v>
      </c>
      <c r="J28" s="758">
        <v>5.6373821885857422</v>
      </c>
      <c r="K28" s="626"/>
      <c r="M28" s="758">
        <v>419.37812540414768</v>
      </c>
      <c r="N28" s="758">
        <v>388.96815561972591</v>
      </c>
      <c r="O28" s="758">
        <v>85.213733398840702</v>
      </c>
    </row>
    <row r="29" spans="2:15" x14ac:dyDescent="0.2">
      <c r="B29" s="1">
        <f t="shared" si="0"/>
        <v>1989</v>
      </c>
      <c r="C29" s="757">
        <v>238672.16076000006</v>
      </c>
      <c r="D29" s="757">
        <v>111694.85340000001</v>
      </c>
      <c r="E29" s="757">
        <v>78016.500000000015</v>
      </c>
      <c r="F29" s="632"/>
      <c r="H29" s="758">
        <v>104.83278717364509</v>
      </c>
      <c r="I29" s="758">
        <v>135.64595843833649</v>
      </c>
      <c r="J29" s="758">
        <v>4.9878129475098492</v>
      </c>
      <c r="K29" s="626"/>
      <c r="M29" s="758">
        <v>392.20498457077628</v>
      </c>
      <c r="N29" s="758">
        <v>379.2444562014573</v>
      </c>
      <c r="O29" s="758">
        <v>79.599920022170281</v>
      </c>
    </row>
    <row r="30" spans="2:15" x14ac:dyDescent="0.2">
      <c r="B30" s="1">
        <f t="shared" si="0"/>
        <v>1990</v>
      </c>
      <c r="C30" s="757">
        <v>241979.54699999999</v>
      </c>
      <c r="D30" s="757">
        <v>117220.00620000002</v>
      </c>
      <c r="E30" s="757">
        <v>88696.4</v>
      </c>
      <c r="F30" s="632"/>
      <c r="H30" s="758">
        <v>107.43961127499566</v>
      </c>
      <c r="I30" s="758">
        <v>142.92583106129501</v>
      </c>
      <c r="J30" s="758">
        <v>5.5518502121128899</v>
      </c>
      <c r="K30" s="626"/>
      <c r="M30" s="758">
        <v>389.20530630424582</v>
      </c>
      <c r="N30" s="758">
        <v>380.3996933255786</v>
      </c>
      <c r="O30" s="758">
        <v>93.482040980529121</v>
      </c>
    </row>
    <row r="31" spans="2:15" x14ac:dyDescent="0.2">
      <c r="B31" s="1">
        <f t="shared" si="0"/>
        <v>1991</v>
      </c>
      <c r="C31" s="757">
        <v>247285.14576000001</v>
      </c>
      <c r="D31" s="757">
        <v>121972.236</v>
      </c>
      <c r="E31" s="757">
        <v>86517.700000000012</v>
      </c>
      <c r="F31" s="632"/>
      <c r="H31" s="758">
        <v>110.97472666184663</v>
      </c>
      <c r="I31" s="758">
        <v>149.79418049022109</v>
      </c>
      <c r="J31" s="758">
        <v>5.2996355009889156</v>
      </c>
      <c r="K31" s="626"/>
      <c r="M31" s="758">
        <v>389.11937641768026</v>
      </c>
      <c r="N31" s="758">
        <v>382.22841162931286</v>
      </c>
      <c r="O31" s="758">
        <v>94.097917065927348</v>
      </c>
    </row>
    <row r="32" spans="2:15" x14ac:dyDescent="0.2">
      <c r="B32" s="1">
        <f t="shared" si="0"/>
        <v>1992</v>
      </c>
      <c r="C32" s="757">
        <v>241645.90716</v>
      </c>
      <c r="D32" s="757">
        <v>119655.96029999999</v>
      </c>
      <c r="E32" s="757">
        <v>73728.5</v>
      </c>
      <c r="F32" s="632"/>
      <c r="H32" s="758">
        <v>109.5965108</v>
      </c>
      <c r="I32" s="758">
        <v>148.674488</v>
      </c>
      <c r="J32" s="758">
        <v>4.4175163999999993</v>
      </c>
      <c r="K32" s="626"/>
      <c r="M32" s="758">
        <v>371.82265757592904</v>
      </c>
      <c r="N32" s="758">
        <v>362.79498381233611</v>
      </c>
      <c r="O32" s="758">
        <v>82.669848418557862</v>
      </c>
    </row>
    <row r="33" spans="2:15" x14ac:dyDescent="0.2">
      <c r="B33" s="1">
        <f t="shared" si="0"/>
        <v>1993</v>
      </c>
      <c r="C33" s="757">
        <v>243803.68656000003</v>
      </c>
      <c r="D33" s="757">
        <v>116366.05095</v>
      </c>
      <c r="E33" s="757">
        <v>95014.399999999994</v>
      </c>
      <c r="F33" s="632"/>
      <c r="H33" s="758">
        <v>109.22573230826761</v>
      </c>
      <c r="I33" s="758">
        <v>141.7885569494679</v>
      </c>
      <c r="J33" s="758">
        <v>5.8679176416794148</v>
      </c>
      <c r="K33" s="626"/>
      <c r="M33" s="758">
        <v>364.04109283325067</v>
      </c>
      <c r="N33" s="758">
        <v>350.49047499112578</v>
      </c>
      <c r="O33" s="758">
        <v>106.08703322420133</v>
      </c>
    </row>
    <row r="34" spans="2:15" x14ac:dyDescent="0.2">
      <c r="B34" s="1">
        <f t="shared" si="0"/>
        <v>1994</v>
      </c>
      <c r="C34" s="757">
        <v>244402.06236000001</v>
      </c>
      <c r="D34" s="757">
        <v>126417.7899</v>
      </c>
      <c r="E34" s="757">
        <v>88177.1</v>
      </c>
      <c r="F34" s="632"/>
      <c r="H34" s="758">
        <v>108.14107529445749</v>
      </c>
      <c r="I34" s="758">
        <v>149.97520729872423</v>
      </c>
      <c r="J34" s="758">
        <v>5.6080980609512734</v>
      </c>
      <c r="K34" s="626"/>
      <c r="M34" s="758">
        <v>353.8055653592773</v>
      </c>
      <c r="N34" s="758">
        <v>373.26806569315721</v>
      </c>
      <c r="O34" s="758">
        <v>98.035190606647348</v>
      </c>
    </row>
    <row r="35" spans="2:15" x14ac:dyDescent="0.2">
      <c r="B35" s="1">
        <f t="shared" si="0"/>
        <v>1995</v>
      </c>
      <c r="C35" s="757">
        <v>250483.73639999997</v>
      </c>
      <c r="D35" s="757">
        <v>124411.93005</v>
      </c>
      <c r="E35" s="757">
        <v>77032.5</v>
      </c>
      <c r="F35" s="632"/>
      <c r="H35" s="758">
        <v>109.44565114968755</v>
      </c>
      <c r="I35" s="758">
        <v>148.85235667069176</v>
      </c>
      <c r="J35" s="758">
        <v>5.041206287721959</v>
      </c>
      <c r="K35" s="626"/>
      <c r="M35" s="758">
        <v>351.20368508319774</v>
      </c>
      <c r="N35" s="758">
        <v>366.72781140988138</v>
      </c>
      <c r="O35" s="758">
        <v>85.279688368006532</v>
      </c>
    </row>
    <row r="36" spans="2:15" x14ac:dyDescent="0.2">
      <c r="B36" s="1">
        <f t="shared" si="0"/>
        <v>1996</v>
      </c>
      <c r="C36" s="757">
        <v>258063.16320000001</v>
      </c>
      <c r="D36" s="757">
        <v>128388.74354999998</v>
      </c>
      <c r="E36" s="757">
        <v>83508.700000000012</v>
      </c>
      <c r="F36" s="632"/>
      <c r="H36" s="758">
        <v>111.32903842565825</v>
      </c>
      <c r="I36" s="758">
        <v>149.65229600960959</v>
      </c>
      <c r="J36" s="758">
        <v>5.6188651793602107</v>
      </c>
      <c r="K36" s="626"/>
      <c r="M36" s="758">
        <v>350.07973950422632</v>
      </c>
      <c r="N36" s="758">
        <v>368.80825573784</v>
      </c>
      <c r="O36" s="758">
        <v>92.05360636420474</v>
      </c>
    </row>
    <row r="37" spans="2:15" x14ac:dyDescent="0.2">
      <c r="B37" s="1">
        <f t="shared" si="0"/>
        <v>1997</v>
      </c>
      <c r="C37" s="757">
        <v>262777.63919999998</v>
      </c>
      <c r="D37" s="757">
        <v>132899.12325</v>
      </c>
      <c r="E37" s="757">
        <v>86955.4</v>
      </c>
      <c r="F37" s="632"/>
      <c r="H37" s="758">
        <v>111.90843423199999</v>
      </c>
      <c r="I37" s="758">
        <v>154.89901324800002</v>
      </c>
      <c r="J37" s="758">
        <v>6.0109647559999999</v>
      </c>
      <c r="K37" s="626"/>
      <c r="M37" s="758">
        <v>344.50948796388559</v>
      </c>
      <c r="N37" s="758">
        <v>386.84988512622414</v>
      </c>
      <c r="O37" s="758">
        <v>95.441024369291199</v>
      </c>
    </row>
    <row r="38" spans="2:15" x14ac:dyDescent="0.2">
      <c r="B38" s="1">
        <f t="shared" si="0"/>
        <v>1998</v>
      </c>
      <c r="C38" s="757">
        <v>255916.26336000001</v>
      </c>
      <c r="D38" s="757">
        <v>135391.17660000001</v>
      </c>
      <c r="E38" s="757">
        <v>85243.1</v>
      </c>
      <c r="F38" s="632"/>
      <c r="H38" s="758">
        <v>107.6331266647082</v>
      </c>
      <c r="I38" s="758">
        <v>161.98443099828032</v>
      </c>
      <c r="J38" s="758">
        <v>5.9145124060304628</v>
      </c>
      <c r="K38" s="626"/>
      <c r="M38" s="758">
        <v>338.57108350157267</v>
      </c>
      <c r="N38" s="758">
        <v>388.34566557058366</v>
      </c>
      <c r="O38" s="758">
        <v>92.153518076852919</v>
      </c>
    </row>
    <row r="39" spans="2:15" x14ac:dyDescent="0.2">
      <c r="B39" s="1">
        <f t="shared" si="0"/>
        <v>1999</v>
      </c>
      <c r="C39" s="757">
        <v>250552.64028000002</v>
      </c>
      <c r="D39" s="757">
        <v>132152.3799</v>
      </c>
      <c r="E39" s="757">
        <v>69785.5</v>
      </c>
      <c r="F39" s="632"/>
      <c r="H39" s="758">
        <v>104.05238828481579</v>
      </c>
      <c r="I39" s="758">
        <v>154.9668508691976</v>
      </c>
      <c r="J39" s="758">
        <v>4.8599413938042293</v>
      </c>
      <c r="K39" s="626"/>
      <c r="M39" s="758">
        <v>334.46813534361132</v>
      </c>
      <c r="N39" s="758">
        <v>365.4513727002012</v>
      </c>
      <c r="O39" s="758">
        <v>74.290044391860789</v>
      </c>
    </row>
    <row r="40" spans="2:15" x14ac:dyDescent="0.2">
      <c r="B40" s="1">
        <f t="shared" si="0"/>
        <v>2000</v>
      </c>
      <c r="C40" s="757">
        <v>260598.10067999997</v>
      </c>
      <c r="D40" s="757">
        <v>134013.62834999998</v>
      </c>
      <c r="E40" s="757">
        <v>81237.5</v>
      </c>
      <c r="F40" s="632"/>
      <c r="H40" s="758">
        <v>106.84615439609924</v>
      </c>
      <c r="I40" s="758">
        <v>151.37221195959432</v>
      </c>
      <c r="J40" s="758">
        <v>5.6783557195378016</v>
      </c>
      <c r="K40" s="626"/>
      <c r="M40" s="758">
        <v>350.99103306179762</v>
      </c>
      <c r="N40" s="758">
        <v>354.48985466247569</v>
      </c>
      <c r="O40" s="758">
        <v>85.139310637083923</v>
      </c>
    </row>
    <row r="41" spans="2:15" x14ac:dyDescent="0.2">
      <c r="B41" s="1">
        <f t="shared" si="0"/>
        <v>2001</v>
      </c>
      <c r="C41" s="757">
        <v>270494.87375999999</v>
      </c>
      <c r="D41" s="757">
        <v>132722.09894999999</v>
      </c>
      <c r="E41" s="757">
        <v>92480.6</v>
      </c>
      <c r="F41" s="632"/>
      <c r="H41" s="758">
        <v>109.47350473671106</v>
      </c>
      <c r="I41" s="758">
        <v>148.60777189556836</v>
      </c>
      <c r="J41" s="758">
        <v>6.4880026307569088</v>
      </c>
      <c r="K41" s="626"/>
      <c r="M41" s="758">
        <v>367.55189025416587</v>
      </c>
      <c r="N41" s="758">
        <v>335.1828846429205</v>
      </c>
      <c r="O41" s="758">
        <v>95.394748685603474</v>
      </c>
    </row>
    <row r="42" spans="2:15" x14ac:dyDescent="0.2">
      <c r="B42" s="1">
        <f t="shared" si="0"/>
        <v>2002</v>
      </c>
      <c r="C42" s="757">
        <v>253624.30272000004</v>
      </c>
      <c r="D42" s="757">
        <v>126496.32885000001</v>
      </c>
      <c r="E42" s="757">
        <v>68678</v>
      </c>
      <c r="F42" s="632"/>
      <c r="H42" s="758">
        <v>101.30456945200001</v>
      </c>
      <c r="I42" s="758">
        <v>137.41643483795454</v>
      </c>
      <c r="J42" s="758">
        <v>4.8357798320000001</v>
      </c>
      <c r="K42" s="626"/>
      <c r="M42" s="758">
        <v>347.65763221967148</v>
      </c>
      <c r="N42" s="758">
        <v>305.80749066501244</v>
      </c>
      <c r="O42" s="758">
        <v>69.707631828035431</v>
      </c>
    </row>
    <row r="43" spans="2:15" x14ac:dyDescent="0.2">
      <c r="B43" s="1">
        <f t="shared" si="0"/>
        <v>2003</v>
      </c>
      <c r="C43" s="757">
        <v>254019.59340000001</v>
      </c>
      <c r="D43" s="757">
        <v>127178.24640000002</v>
      </c>
      <c r="E43" s="757">
        <v>73652.900000000009</v>
      </c>
      <c r="F43" s="632"/>
      <c r="H43" s="758">
        <v>97.791224709635031</v>
      </c>
      <c r="I43" s="758">
        <v>139.75103575117205</v>
      </c>
      <c r="J43" s="758">
        <v>5.4494289719804989</v>
      </c>
      <c r="K43" s="626"/>
      <c r="M43" s="758">
        <v>332.08870861006301</v>
      </c>
      <c r="N43" s="758">
        <v>302.73542012389032</v>
      </c>
      <c r="O43" s="758">
        <v>72.681006404999536</v>
      </c>
    </row>
    <row r="44" spans="2:15" x14ac:dyDescent="0.2">
      <c r="B44" s="1">
        <f t="shared" si="0"/>
        <v>2004</v>
      </c>
      <c r="C44" s="757">
        <v>244956.91992000001</v>
      </c>
      <c r="D44" s="757">
        <v>131509.1085</v>
      </c>
      <c r="E44" s="757">
        <v>90137.5</v>
      </c>
      <c r="F44" s="632"/>
      <c r="H44" s="758">
        <v>90.762064949711089</v>
      </c>
      <c r="I44" s="758">
        <v>144.72006114141143</v>
      </c>
      <c r="J44" s="758">
        <v>6.9913885107104221</v>
      </c>
      <c r="K44" s="626"/>
      <c r="M44" s="758">
        <v>304.70477168184806</v>
      </c>
      <c r="N44" s="758">
        <v>314.78114524307574</v>
      </c>
      <c r="O44" s="758">
        <v>86.40730854062808</v>
      </c>
    </row>
    <row r="45" spans="2:15" x14ac:dyDescent="0.2">
      <c r="B45" s="1">
        <f t="shared" si="0"/>
        <v>2005</v>
      </c>
      <c r="C45" s="757">
        <v>243295.97375999999</v>
      </c>
      <c r="D45" s="757">
        <v>139159.79955</v>
      </c>
      <c r="E45" s="757">
        <v>98758.3</v>
      </c>
      <c r="F45" s="632"/>
      <c r="H45" s="758">
        <v>86.630395955667069</v>
      </c>
      <c r="I45" s="758">
        <v>155.80867441858965</v>
      </c>
      <c r="J45" s="758">
        <v>8.0131707986034701</v>
      </c>
      <c r="K45" s="626"/>
      <c r="M45" s="758">
        <v>287.20805755426056</v>
      </c>
      <c r="N45" s="758">
        <v>331.78935215379238</v>
      </c>
      <c r="O45" s="758">
        <v>91.887576164508005</v>
      </c>
    </row>
    <row r="46" spans="2:15" x14ac:dyDescent="0.2">
      <c r="B46" s="1">
        <f t="shared" si="0"/>
        <v>2006</v>
      </c>
      <c r="C46" s="757">
        <v>245138.24592000002</v>
      </c>
      <c r="D46" s="757">
        <v>147387.68955000001</v>
      </c>
      <c r="E46" s="757">
        <v>109700.9</v>
      </c>
      <c r="F46" s="632"/>
      <c r="H46" s="758">
        <v>83.74349726249055</v>
      </c>
      <c r="I46" s="758">
        <v>162.56105205940329</v>
      </c>
      <c r="J46" s="758">
        <v>9.2932933768741517</v>
      </c>
      <c r="K46" s="626"/>
      <c r="M46" s="758">
        <v>273.83535146695954</v>
      </c>
      <c r="N46" s="758">
        <v>343.95766697628881</v>
      </c>
      <c r="O46" s="758">
        <v>98.97666526561288</v>
      </c>
    </row>
    <row r="47" spans="2:15" x14ac:dyDescent="0.2">
      <c r="B47" s="1">
        <f t="shared" si="0"/>
        <v>2007</v>
      </c>
      <c r="C47" s="757">
        <v>248325.95700000002</v>
      </c>
      <c r="D47" s="757">
        <v>142164.22605</v>
      </c>
      <c r="E47" s="757">
        <v>110984.5</v>
      </c>
      <c r="F47" s="632"/>
      <c r="H47" s="758">
        <v>81.243527791999995</v>
      </c>
      <c r="I47" s="758">
        <v>161.45897562799999</v>
      </c>
      <c r="J47" s="758">
        <v>9.7988716199999999</v>
      </c>
      <c r="K47" s="626"/>
      <c r="M47" s="758">
        <v>261.64656974062268</v>
      </c>
      <c r="N47" s="758">
        <v>330.69897348682719</v>
      </c>
      <c r="O47" s="758">
        <v>97.006378042076449</v>
      </c>
    </row>
    <row r="48" spans="2:15" x14ac:dyDescent="0.2">
      <c r="B48" s="1">
        <f t="shared" si="0"/>
        <v>2008</v>
      </c>
      <c r="C48" s="757">
        <v>263136.66467999999</v>
      </c>
      <c r="D48" s="757">
        <v>140162.10615000001</v>
      </c>
      <c r="E48" s="757">
        <v>117665.4</v>
      </c>
      <c r="F48" s="632"/>
      <c r="H48" s="758">
        <v>87.306982486952691</v>
      </c>
      <c r="I48" s="758">
        <v>167.15969194716888</v>
      </c>
      <c r="J48" s="758">
        <v>9.5212967802274697</v>
      </c>
      <c r="K48" s="626"/>
      <c r="M48" s="758">
        <v>263.02331161053763</v>
      </c>
      <c r="N48" s="758">
        <v>372.5434043465857</v>
      </c>
      <c r="O48" s="758">
        <v>108.84271023700714</v>
      </c>
    </row>
    <row r="49" spans="2:16" x14ac:dyDescent="0.2">
      <c r="B49" s="1">
        <f t="shared" si="0"/>
        <v>2009</v>
      </c>
      <c r="C49" s="757">
        <v>286067.15064000007</v>
      </c>
      <c r="D49" s="757">
        <v>125216.0193</v>
      </c>
      <c r="E49" s="757">
        <v>83463.000000000015</v>
      </c>
      <c r="F49" s="632"/>
      <c r="H49" s="758">
        <v>96.239207964166155</v>
      </c>
      <c r="I49" s="758">
        <v>159.04342820403326</v>
      </c>
      <c r="J49" s="758">
        <v>6.1384001246885749</v>
      </c>
      <c r="K49" s="626"/>
      <c r="M49" s="758">
        <v>270.47557623773332</v>
      </c>
      <c r="N49" s="758">
        <v>377.10195991290851</v>
      </c>
      <c r="O49" s="758">
        <v>81.458574872173827</v>
      </c>
    </row>
    <row r="50" spans="2:16" x14ac:dyDescent="0.2">
      <c r="B50" s="1">
        <f t="shared" si="0"/>
        <v>2010</v>
      </c>
      <c r="C50" s="757">
        <v>297113.53055999998</v>
      </c>
      <c r="D50" s="757">
        <v>123287.45174999999</v>
      </c>
      <c r="E50" s="757">
        <v>94868.9</v>
      </c>
      <c r="F50" s="632"/>
      <c r="H50" s="758">
        <v>101.33062162609632</v>
      </c>
      <c r="I50" s="758">
        <v>152.88188194767349</v>
      </c>
      <c r="J50" s="758">
        <v>6.2778848762129345</v>
      </c>
      <c r="K50" s="626"/>
      <c r="M50" s="758">
        <v>264.85424520514317</v>
      </c>
      <c r="N50" s="758">
        <v>404.07781026809783</v>
      </c>
      <c r="O50" s="758">
        <v>97.425589088195139</v>
      </c>
    </row>
    <row r="51" spans="2:16" x14ac:dyDescent="0.2">
      <c r="B51" s="1">
        <f t="shared" si="0"/>
        <v>2011</v>
      </c>
      <c r="C51" s="757">
        <v>326850.99456000002</v>
      </c>
      <c r="D51" s="757">
        <v>130474.38900000002</v>
      </c>
      <c r="E51" s="757">
        <v>106756</v>
      </c>
      <c r="F51" s="632"/>
      <c r="H51" s="758">
        <v>112.98539824894463</v>
      </c>
      <c r="I51" s="758">
        <v>163.87525187284689</v>
      </c>
      <c r="J51" s="758">
        <v>6.2774956870049463</v>
      </c>
      <c r="K51" s="626"/>
      <c r="M51" s="758">
        <v>273.68932105672741</v>
      </c>
      <c r="N51" s="758">
        <v>469.12204923710317</v>
      </c>
      <c r="O51" s="758">
        <v>115.07390950584957</v>
      </c>
    </row>
    <row r="52" spans="2:16" s="566" customFormat="1" x14ac:dyDescent="0.2">
      <c r="B52" s="1">
        <f t="shared" si="0"/>
        <v>2012</v>
      </c>
      <c r="C52" s="757">
        <v>362652</v>
      </c>
      <c r="D52" s="757">
        <v>124665.00000000001</v>
      </c>
      <c r="E52" s="757">
        <v>125732</v>
      </c>
      <c r="F52" s="632"/>
      <c r="H52" s="758">
        <v>127.039552156</v>
      </c>
      <c r="I52" s="758">
        <v>155.06562812642392</v>
      </c>
      <c r="J52" s="758">
        <v>6.4664258119999998</v>
      </c>
      <c r="K52" s="626"/>
      <c r="M52" s="758">
        <v>284.05789150507343</v>
      </c>
      <c r="N52" s="758">
        <v>472.58161692395805</v>
      </c>
      <c r="O52" s="758">
        <v>141.93641409649851</v>
      </c>
    </row>
    <row r="53" spans="2:16" s="566" customFormat="1" x14ac:dyDescent="0.2">
      <c r="B53" s="1">
        <f t="shared" si="0"/>
        <v>2013</v>
      </c>
      <c r="C53" s="757">
        <v>399758.55264000001</v>
      </c>
      <c r="D53" s="757">
        <v>120529.86195000001</v>
      </c>
      <c r="E53" s="757">
        <v>121777</v>
      </c>
      <c r="F53" s="632"/>
      <c r="H53" s="758">
        <v>134.78029191555535</v>
      </c>
      <c r="I53" s="758">
        <v>151.8258763106212</v>
      </c>
      <c r="J53" s="758">
        <v>14.421839748405231</v>
      </c>
      <c r="K53" s="626"/>
      <c r="M53" s="758">
        <v>379.2889891886993</v>
      </c>
      <c r="N53" s="758">
        <v>462.45605352729694</v>
      </c>
      <c r="O53" s="758">
        <v>154.31354252005289</v>
      </c>
    </row>
    <row r="54" spans="2:16" s="566" customFormat="1" x14ac:dyDescent="0.2">
      <c r="B54" s="1">
        <f t="shared" si="0"/>
        <v>2014</v>
      </c>
      <c r="C54" s="757">
        <v>451073.8106400001</v>
      </c>
      <c r="D54" s="757">
        <v>125770.77855</v>
      </c>
      <c r="E54" s="757">
        <v>133818.29999999999</v>
      </c>
      <c r="F54" s="632"/>
      <c r="H54" s="758">
        <v>146.14856192657228</v>
      </c>
      <c r="I54" s="758">
        <v>162.79157578408291</v>
      </c>
      <c r="J54" s="758">
        <v>24.813434124291302</v>
      </c>
      <c r="K54" s="626"/>
      <c r="M54" s="758">
        <v>502.63643099591036</v>
      </c>
      <c r="N54" s="758">
        <v>494.52374334053343</v>
      </c>
      <c r="O54" s="758">
        <v>188.07922527785752</v>
      </c>
      <c r="P54" s="77">
        <f>SUM(M54:O54)</f>
        <v>1185.2393996143014</v>
      </c>
    </row>
    <row r="55" spans="2:16" x14ac:dyDescent="0.2">
      <c r="B55" s="1">
        <f t="shared" si="0"/>
        <v>2015</v>
      </c>
      <c r="C55" s="757">
        <v>442203.34272000002</v>
      </c>
      <c r="D55" s="757">
        <v>118489.0959</v>
      </c>
      <c r="E55" s="757">
        <v>103575</v>
      </c>
      <c r="H55" s="758">
        <v>137.45830222893142</v>
      </c>
      <c r="I55" s="758">
        <v>161.45681330466618</v>
      </c>
      <c r="J55" s="758">
        <v>26.144852628737112</v>
      </c>
      <c r="M55" s="758">
        <v>565.94354353463757</v>
      </c>
      <c r="N55" s="758">
        <v>493.00468359639882</v>
      </c>
      <c r="O55" s="758">
        <v>159.89730927916614</v>
      </c>
    </row>
    <row r="56" spans="2:16" s="566" customFormat="1" x14ac:dyDescent="0.2">
      <c r="B56" s="1">
        <f t="shared" si="0"/>
        <v>2016</v>
      </c>
      <c r="C56" s="757">
        <v>423998.21231999999</v>
      </c>
      <c r="D56" s="757">
        <v>106046.28225000002</v>
      </c>
      <c r="E56" s="757">
        <v>54172.900000000009</v>
      </c>
      <c r="H56" s="758">
        <v>126.22249563751369</v>
      </c>
      <c r="I56" s="758">
        <v>150.67749248680911</v>
      </c>
      <c r="J56" s="758">
        <v>17.304037574762241</v>
      </c>
      <c r="M56" s="758">
        <v>612.82247284595644</v>
      </c>
      <c r="N56" s="758">
        <v>463.87703654419579</v>
      </c>
      <c r="O56" s="758">
        <v>91.123347281999031</v>
      </c>
    </row>
    <row r="57" spans="2:16" s="566" customFormat="1" x14ac:dyDescent="0.2">
      <c r="B57" s="1">
        <f t="shared" si="0"/>
        <v>2017</v>
      </c>
      <c r="C57" s="757">
        <v>456952.39955999999</v>
      </c>
      <c r="D57" s="757">
        <v>110363.43120000002</v>
      </c>
      <c r="E57" s="757">
        <v>76414.100000000006</v>
      </c>
      <c r="H57" s="758">
        <v>130.022612576</v>
      </c>
      <c r="I57" s="758">
        <v>148.97832318800002</v>
      </c>
      <c r="J57" s="758">
        <v>29.527970035999999</v>
      </c>
      <c r="M57" s="758">
        <v>736.08531814343405</v>
      </c>
      <c r="N57" s="758">
        <v>461.75442836316108</v>
      </c>
      <c r="O57" s="758">
        <v>139.10303309416483</v>
      </c>
    </row>
    <row r="59" spans="2:16" ht="17.25" customHeight="1" x14ac:dyDescent="0.2"/>
    <row r="60" spans="2:16" x14ac:dyDescent="0.2">
      <c r="B60" s="568" t="s">
        <v>1454</v>
      </c>
      <c r="H60" s="568" t="s">
        <v>1454</v>
      </c>
    </row>
    <row r="61" spans="2:16" ht="41.25" customHeight="1" x14ac:dyDescent="0.2">
      <c r="B61" s="852" t="s">
        <v>1522</v>
      </c>
      <c r="C61" s="852"/>
      <c r="D61" s="852"/>
      <c r="E61" s="852"/>
      <c r="F61" s="756"/>
      <c r="G61" s="566"/>
      <c r="H61" s="852" t="s">
        <v>1523</v>
      </c>
      <c r="I61" s="852"/>
      <c r="J61" s="852"/>
      <c r="K61" s="852"/>
      <c r="M61" s="852" t="s">
        <v>1524</v>
      </c>
      <c r="N61" s="852"/>
      <c r="O61" s="852"/>
      <c r="P61" s="852"/>
    </row>
  </sheetData>
  <mergeCells count="3">
    <mergeCell ref="B61:E61"/>
    <mergeCell ref="H61:K61"/>
    <mergeCell ref="M61:P61"/>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pageSetUpPr fitToPage="1"/>
  </sheetPr>
  <dimension ref="A1:V117"/>
  <sheetViews>
    <sheetView workbookViewId="0">
      <pane xSplit="2" ySplit="9" topLeftCell="Q100" activePane="bottomRight" state="frozen"/>
      <selection pane="topRight" activeCell="C1" sqref="C1"/>
      <selection pane="bottomLeft" activeCell="A10" sqref="A10"/>
      <selection pane="bottomRight" activeCell="S113" sqref="S113"/>
    </sheetView>
  </sheetViews>
  <sheetFormatPr defaultRowHeight="12.75" x14ac:dyDescent="0.2"/>
  <cols>
    <col min="2" max="2" width="12.42578125" customWidth="1"/>
    <col min="3" max="3" width="14.28515625" customWidth="1"/>
    <col min="4" max="4" width="14.140625" customWidth="1"/>
    <col min="5" max="5" width="14.42578125" customWidth="1"/>
    <col min="6" max="21" width="12.42578125" customWidth="1"/>
    <col min="22" max="22" width="10.7109375" customWidth="1"/>
    <col min="23" max="45" width="10.5703125" customWidth="1"/>
  </cols>
  <sheetData>
    <row r="1" spans="2:21" x14ac:dyDescent="0.2">
      <c r="C1" t="s">
        <v>498</v>
      </c>
    </row>
    <row r="2" spans="2:21" x14ac:dyDescent="0.2">
      <c r="C2" t="s">
        <v>499</v>
      </c>
    </row>
    <row r="3" spans="2:21" x14ac:dyDescent="0.2">
      <c r="C3" t="s">
        <v>500</v>
      </c>
    </row>
    <row r="4" spans="2:21" x14ac:dyDescent="0.2">
      <c r="C4" s="568" t="s">
        <v>1410</v>
      </c>
      <c r="G4" s="568" t="s">
        <v>1501</v>
      </c>
    </row>
    <row r="5" spans="2:21" x14ac:dyDescent="0.2">
      <c r="C5" s="568" t="s">
        <v>1411</v>
      </c>
    </row>
    <row r="8" spans="2:21" x14ac:dyDescent="0.2">
      <c r="D8" s="3"/>
      <c r="E8" s="3"/>
      <c r="F8" s="3"/>
      <c r="G8" s="3"/>
      <c r="H8" s="3"/>
    </row>
    <row r="9" spans="2:21" x14ac:dyDescent="0.2">
      <c r="B9" s="6" t="s">
        <v>54</v>
      </c>
      <c r="C9" t="s">
        <v>0</v>
      </c>
      <c r="D9" s="3" t="s">
        <v>1</v>
      </c>
      <c r="E9" s="3" t="s">
        <v>2</v>
      </c>
      <c r="F9" s="3" t="s">
        <v>463</v>
      </c>
      <c r="G9" s="3" t="s">
        <v>464</v>
      </c>
      <c r="H9" s="3" t="s">
        <v>465</v>
      </c>
      <c r="I9" t="s">
        <v>466</v>
      </c>
      <c r="J9" t="s">
        <v>467</v>
      </c>
      <c r="K9" t="s">
        <v>468</v>
      </c>
      <c r="L9" t="s">
        <v>469</v>
      </c>
      <c r="M9" t="s">
        <v>470</v>
      </c>
      <c r="N9" t="s">
        <v>471</v>
      </c>
      <c r="O9" t="s">
        <v>472</v>
      </c>
      <c r="P9" t="s">
        <v>473</v>
      </c>
      <c r="Q9" t="s">
        <v>474</v>
      </c>
      <c r="R9" t="s">
        <v>475</v>
      </c>
      <c r="S9" t="s">
        <v>476</v>
      </c>
      <c r="T9" t="s">
        <v>477</v>
      </c>
      <c r="U9" s="1" t="s">
        <v>213</v>
      </c>
    </row>
    <row r="10" spans="2:21" s="291" customFormat="1" x14ac:dyDescent="0.2">
      <c r="B10" s="291">
        <v>1970</v>
      </c>
      <c r="C10" s="768">
        <v>118.09880047352895</v>
      </c>
      <c r="D10" s="768">
        <v>79.697962537808721</v>
      </c>
      <c r="E10" s="768">
        <v>27.902014926127464</v>
      </c>
      <c r="F10" s="768">
        <v>32.243314931920139</v>
      </c>
      <c r="G10" s="768">
        <v>108.58771136767301</v>
      </c>
      <c r="H10" s="768">
        <v>19.654830045750757</v>
      </c>
      <c r="I10" s="768">
        <v>75.005281332783184</v>
      </c>
      <c r="J10" s="768">
        <v>307.71763286030676</v>
      </c>
      <c r="K10" s="768">
        <v>49.600380017543152</v>
      </c>
      <c r="L10" s="768">
        <v>83.09963951188027</v>
      </c>
      <c r="M10" s="768">
        <v>426.50175179106191</v>
      </c>
      <c r="N10" s="768">
        <v>88.207733644374215</v>
      </c>
      <c r="O10" s="768">
        <v>49.146771419212747</v>
      </c>
      <c r="P10" s="768">
        <v>55.768804756254276</v>
      </c>
      <c r="Q10" s="768">
        <v>42.736834095881441</v>
      </c>
      <c r="R10" s="768">
        <v>108.45534171392897</v>
      </c>
      <c r="S10" s="768">
        <v>12.44405467911435</v>
      </c>
      <c r="T10" s="768">
        <v>15.609787456863595</v>
      </c>
      <c r="U10" s="77">
        <f>SUM(C10:T10)</f>
        <v>1700.4786475620135</v>
      </c>
    </row>
    <row r="11" spans="2:21" s="291" customFormat="1" x14ac:dyDescent="0.2">
      <c r="B11" s="291">
        <v>1971</v>
      </c>
      <c r="C11" s="768">
        <v>118.4640689392175</v>
      </c>
      <c r="D11" s="768">
        <v>83.556616099575507</v>
      </c>
      <c r="E11" s="768">
        <v>27.449988375814961</v>
      </c>
      <c r="F11" s="768">
        <v>35.744440833237107</v>
      </c>
      <c r="G11" s="768">
        <v>114.59481396162843</v>
      </c>
      <c r="H11" s="768">
        <v>18.859314067455642</v>
      </c>
      <c r="I11" s="768">
        <v>80.509696332573895</v>
      </c>
      <c r="J11" s="768">
        <v>339.63013688506902</v>
      </c>
      <c r="K11" s="768">
        <v>53.826868551945594</v>
      </c>
      <c r="L11" s="768">
        <v>85.36480021614156</v>
      </c>
      <c r="M11" s="768">
        <v>411.16701485644825</v>
      </c>
      <c r="N11" s="768">
        <v>85.11641875877983</v>
      </c>
      <c r="O11" s="768">
        <v>50.672480361975495</v>
      </c>
      <c r="P11" s="768">
        <v>56.157957193533868</v>
      </c>
      <c r="Q11" s="768">
        <v>41.995861907408873</v>
      </c>
      <c r="R11" s="768">
        <v>113.63216523814549</v>
      </c>
      <c r="S11" s="768">
        <v>12.336058878660573</v>
      </c>
      <c r="T11" s="768">
        <v>17.674656817572057</v>
      </c>
      <c r="U11" s="77">
        <f t="shared" ref="U11:U57" si="0">SUM(C11:T11)</f>
        <v>1746.7533582751835</v>
      </c>
    </row>
    <row r="12" spans="2:21" s="291" customFormat="1" x14ac:dyDescent="0.2">
      <c r="B12" s="291">
        <v>1972</v>
      </c>
      <c r="C12" s="768">
        <v>120.68370032797704</v>
      </c>
      <c r="D12" s="768">
        <v>91.301316357329696</v>
      </c>
      <c r="E12" s="768">
        <v>32.010176451759641</v>
      </c>
      <c r="F12" s="768">
        <v>41.798161037477847</v>
      </c>
      <c r="G12" s="768">
        <v>120.76546675433026</v>
      </c>
      <c r="H12" s="768">
        <v>19.523578840096089</v>
      </c>
      <c r="I12" s="768">
        <v>84.700773717477233</v>
      </c>
      <c r="J12" s="768">
        <v>389.21899303889154</v>
      </c>
      <c r="K12" s="768">
        <v>60.348937719884226</v>
      </c>
      <c r="L12" s="768">
        <v>93.019861225102431</v>
      </c>
      <c r="M12" s="768">
        <v>439.78238163247892</v>
      </c>
      <c r="N12" s="768">
        <v>89.536101378028846</v>
      </c>
      <c r="O12" s="768">
        <v>54.494863556225191</v>
      </c>
      <c r="P12" s="768">
        <v>60.018130936339354</v>
      </c>
      <c r="Q12" s="768">
        <v>45.057180980695868</v>
      </c>
      <c r="R12" s="768">
        <v>117.52319894989643</v>
      </c>
      <c r="S12" s="768">
        <v>12.731387038245137</v>
      </c>
      <c r="T12" s="768">
        <v>19.833754167316457</v>
      </c>
      <c r="U12" s="77">
        <f t="shared" si="0"/>
        <v>1892.3479641095525</v>
      </c>
    </row>
    <row r="13" spans="2:21" s="291" customFormat="1" x14ac:dyDescent="0.2">
      <c r="B13" s="291">
        <v>1973</v>
      </c>
      <c r="C13" s="768">
        <v>125.58930585895047</v>
      </c>
      <c r="D13" s="768">
        <v>95.374392038685471</v>
      </c>
      <c r="E13" s="768">
        <v>33.033997270843514</v>
      </c>
      <c r="F13" s="768">
        <v>42.081633873669915</v>
      </c>
      <c r="G13" s="768">
        <v>125.05336814146342</v>
      </c>
      <c r="H13" s="768">
        <v>21.555728488482785</v>
      </c>
      <c r="I13" s="768">
        <v>88.748814332442336</v>
      </c>
      <c r="J13" s="768">
        <v>415.85896106974752</v>
      </c>
      <c r="K13" s="768">
        <v>66.703824482228868</v>
      </c>
      <c r="L13" s="768">
        <v>97.93789479308947</v>
      </c>
      <c r="M13" s="768">
        <v>517.83358362160118</v>
      </c>
      <c r="N13" s="768">
        <v>95.312741402814737</v>
      </c>
      <c r="O13" s="768">
        <v>59.995842783381313</v>
      </c>
      <c r="P13" s="768">
        <v>63.023316795133937</v>
      </c>
      <c r="Q13" s="768">
        <v>48.615364691617302</v>
      </c>
      <c r="R13" s="768">
        <v>126.65495057620718</v>
      </c>
      <c r="S13" s="768">
        <v>13.986013375658354</v>
      </c>
      <c r="T13" s="768">
        <v>19.878476693195989</v>
      </c>
      <c r="U13" s="77">
        <f t="shared" si="0"/>
        <v>2057.2382102892134</v>
      </c>
    </row>
    <row r="14" spans="2:21" s="291" customFormat="1" x14ac:dyDescent="0.2">
      <c r="B14" s="291">
        <v>1974</v>
      </c>
      <c r="C14" s="768">
        <v>129.42112217435181</v>
      </c>
      <c r="D14" s="768">
        <v>88.419369719153337</v>
      </c>
      <c r="E14" s="768">
        <v>32.252287538536706</v>
      </c>
      <c r="F14" s="768">
        <v>46.034180642910087</v>
      </c>
      <c r="G14" s="768">
        <v>134.1583039116739</v>
      </c>
      <c r="H14" s="768">
        <v>20.445348627529562</v>
      </c>
      <c r="I14" s="768">
        <v>92.967898917053859</v>
      </c>
      <c r="J14" s="768">
        <v>416.6583226238227</v>
      </c>
      <c r="K14" s="768">
        <v>63.294672152952593</v>
      </c>
      <c r="L14" s="768">
        <v>99.178172967293563</v>
      </c>
      <c r="M14" s="768">
        <v>562.96552904368673</v>
      </c>
      <c r="N14" s="768">
        <v>93.567265093831494</v>
      </c>
      <c r="O14" s="768">
        <v>59.090472386854145</v>
      </c>
      <c r="P14" s="768">
        <v>59.624570698434098</v>
      </c>
      <c r="Q14" s="768">
        <v>47.215931861924567</v>
      </c>
      <c r="R14" s="768">
        <v>111.76929889391631</v>
      </c>
      <c r="S14" s="768">
        <v>14.820557030777211</v>
      </c>
      <c r="T14" s="768">
        <v>18.877802996681545</v>
      </c>
      <c r="U14" s="77">
        <f t="shared" si="0"/>
        <v>2090.7611072813843</v>
      </c>
    </row>
    <row r="15" spans="2:21" s="291" customFormat="1" x14ac:dyDescent="0.2">
      <c r="B15" s="291">
        <v>1975</v>
      </c>
      <c r="C15" s="768">
        <v>134.429803464136</v>
      </c>
      <c r="D15" s="768">
        <v>87.80444108544215</v>
      </c>
      <c r="E15" s="768">
        <v>33.766769655823047</v>
      </c>
      <c r="F15" s="768">
        <v>44.993338061353946</v>
      </c>
      <c r="G15" s="768">
        <v>128.4176919356758</v>
      </c>
      <c r="H15" s="768">
        <v>23.292740227610388</v>
      </c>
      <c r="I15" s="768">
        <v>90.097160946964934</v>
      </c>
      <c r="J15" s="768">
        <v>420.93444986989203</v>
      </c>
      <c r="K15" s="768">
        <v>62.690469073086597</v>
      </c>
      <c r="L15" s="768">
        <v>95.025545316182075</v>
      </c>
      <c r="M15" s="768">
        <v>477.02013064758233</v>
      </c>
      <c r="N15" s="768">
        <v>91.456613034538748</v>
      </c>
      <c r="O15" s="768">
        <v>62.476829897752097</v>
      </c>
      <c r="P15" s="768">
        <v>61.063698296722293</v>
      </c>
      <c r="Q15" s="768">
        <v>44.298578464270889</v>
      </c>
      <c r="R15" s="768">
        <v>109.36353827720538</v>
      </c>
      <c r="S15" s="768">
        <v>14.3946598811398</v>
      </c>
      <c r="T15" s="768">
        <v>18.278815879446618</v>
      </c>
      <c r="U15" s="77">
        <f t="shared" si="0"/>
        <v>1999.8052740148257</v>
      </c>
    </row>
    <row r="16" spans="2:21" s="291" customFormat="1" x14ac:dyDescent="0.2">
      <c r="B16" s="291">
        <v>1976</v>
      </c>
      <c r="C16" s="768">
        <v>137.21685189411582</v>
      </c>
      <c r="D16" s="768">
        <v>92.347923002724443</v>
      </c>
      <c r="E16" s="768">
        <v>33.567156791724926</v>
      </c>
      <c r="F16" s="768">
        <v>48.30347789533819</v>
      </c>
      <c r="G16" s="768">
        <v>142.65329364655963</v>
      </c>
      <c r="H16" s="768">
        <v>24.453094053726716</v>
      </c>
      <c r="I16" s="768">
        <v>94.582313928804211</v>
      </c>
      <c r="J16" s="768">
        <v>479.13142441099154</v>
      </c>
      <c r="K16" s="768">
        <v>65.882577577556631</v>
      </c>
      <c r="L16" s="768">
        <v>99.937567842937113</v>
      </c>
      <c r="M16" s="768">
        <v>513.3155215270391</v>
      </c>
      <c r="N16" s="768">
        <v>96.333721148603033</v>
      </c>
      <c r="O16" s="768">
        <v>64.285047980263272</v>
      </c>
      <c r="P16" s="768">
        <v>60.338488977250819</v>
      </c>
      <c r="Q16" s="768">
        <v>44.572779783199536</v>
      </c>
      <c r="R16" s="768">
        <v>116.60003904808401</v>
      </c>
      <c r="S16" s="768">
        <v>14.682192626123481</v>
      </c>
      <c r="T16" s="768">
        <v>17.792073411794558</v>
      </c>
      <c r="U16" s="77">
        <f t="shared" si="0"/>
        <v>2145.9955455468375</v>
      </c>
    </row>
    <row r="17" spans="2:21" x14ac:dyDescent="0.2">
      <c r="B17">
        <v>1977</v>
      </c>
      <c r="C17" s="768">
        <v>141.0066373175749</v>
      </c>
      <c r="D17" s="768">
        <v>91.204968092139922</v>
      </c>
      <c r="E17" s="768">
        <v>32.290922286426664</v>
      </c>
      <c r="F17" s="768">
        <v>50.027246183554809</v>
      </c>
      <c r="G17" s="768">
        <v>146.27160127882522</v>
      </c>
      <c r="H17" s="768">
        <v>26.273357004969821</v>
      </c>
      <c r="I17" s="768">
        <v>102.90945455632693</v>
      </c>
      <c r="J17" s="768">
        <v>492.76729336074919</v>
      </c>
      <c r="K17" s="768">
        <v>75.246747640593085</v>
      </c>
      <c r="L17" s="768">
        <v>105.71017110607445</v>
      </c>
      <c r="M17" s="768">
        <v>546.84224862779843</v>
      </c>
      <c r="N17" s="768">
        <v>98.450059104997237</v>
      </c>
      <c r="O17" s="768">
        <v>65.89501569794686</v>
      </c>
      <c r="P17" s="768">
        <v>62.768469320083639</v>
      </c>
      <c r="Q17" s="768">
        <v>47.430719507533297</v>
      </c>
      <c r="R17" s="768">
        <v>122.08421943882026</v>
      </c>
      <c r="S17" s="768">
        <v>15.484543619761297</v>
      </c>
      <c r="T17" s="768">
        <v>19.687953956599571</v>
      </c>
      <c r="U17" s="77">
        <f t="shared" si="0"/>
        <v>2242.3516281007755</v>
      </c>
    </row>
    <row r="18" spans="2:21" x14ac:dyDescent="0.2">
      <c r="B18">
        <v>1978</v>
      </c>
      <c r="C18" s="768">
        <v>142.68587152421983</v>
      </c>
      <c r="D18" s="768">
        <v>90.851691119777428</v>
      </c>
      <c r="E18" s="768">
        <v>30.093892956417729</v>
      </c>
      <c r="F18" s="768">
        <v>51.68353245810458</v>
      </c>
      <c r="G18" s="768">
        <v>149.72058635238869</v>
      </c>
      <c r="H18" s="768">
        <v>25.406581480299</v>
      </c>
      <c r="I18" s="768">
        <v>103.28054995246039</v>
      </c>
      <c r="J18" s="768">
        <v>485.7629766175441</v>
      </c>
      <c r="K18" s="768">
        <v>76.62526923057861</v>
      </c>
      <c r="L18" s="768">
        <v>111.96265582756705</v>
      </c>
      <c r="M18" s="768">
        <v>570.97167915480054</v>
      </c>
      <c r="N18" s="768">
        <v>99.68694956190491</v>
      </c>
      <c r="O18" s="768">
        <v>69.255618510796182</v>
      </c>
      <c r="P18" s="768">
        <v>66.83112026826484</v>
      </c>
      <c r="Q18" s="768">
        <v>49.574142426015122</v>
      </c>
      <c r="R18" s="768">
        <v>123.61164856516096</v>
      </c>
      <c r="S18" s="768">
        <v>15.674755031924223</v>
      </c>
      <c r="T18" s="768">
        <v>19.385936038873506</v>
      </c>
      <c r="U18" s="77">
        <f t="shared" si="0"/>
        <v>2283.0654570770976</v>
      </c>
    </row>
    <row r="19" spans="2:21" x14ac:dyDescent="0.2">
      <c r="B19">
        <v>1979</v>
      </c>
      <c r="C19" s="768">
        <v>139.50553403392331</v>
      </c>
      <c r="D19" s="768">
        <v>89.403633369425307</v>
      </c>
      <c r="E19" s="768">
        <v>26.339883286443506</v>
      </c>
      <c r="F19" s="768">
        <v>49.79499638262832</v>
      </c>
      <c r="G19" s="768">
        <v>151.52637295854728</v>
      </c>
      <c r="H19" s="768">
        <v>23.300642176861189</v>
      </c>
      <c r="I19" s="768">
        <v>107.74569779165097</v>
      </c>
      <c r="J19" s="768">
        <v>485.89298713713947</v>
      </c>
      <c r="K19" s="768">
        <v>76.185315531647063</v>
      </c>
      <c r="L19" s="768">
        <v>112.75410958978128</v>
      </c>
      <c r="M19" s="768">
        <v>594.40115565336237</v>
      </c>
      <c r="N19" s="768">
        <v>100.54861346665994</v>
      </c>
      <c r="O19" s="768">
        <v>68.944876451337223</v>
      </c>
      <c r="P19" s="768">
        <v>71.80496186305507</v>
      </c>
      <c r="Q19" s="768">
        <v>51.059900570314859</v>
      </c>
      <c r="R19" s="768">
        <v>123.45790824378136</v>
      </c>
      <c r="S19" s="768">
        <v>14.899658795801846</v>
      </c>
      <c r="T19" s="768">
        <v>18.517125198767097</v>
      </c>
      <c r="U19" s="77">
        <f t="shared" si="0"/>
        <v>2306.0833725011275</v>
      </c>
    </row>
    <row r="20" spans="2:21" x14ac:dyDescent="0.2">
      <c r="B20">
        <v>1980</v>
      </c>
      <c r="C20" s="768">
        <v>145.15568679358793</v>
      </c>
      <c r="D20" s="768">
        <v>86.588752680547699</v>
      </c>
      <c r="E20" s="768">
        <v>27.573619569062824</v>
      </c>
      <c r="F20" s="768">
        <v>45.376420085598738</v>
      </c>
      <c r="G20" s="768">
        <v>163.09225818989452</v>
      </c>
      <c r="H20" s="768">
        <v>23.550910729039504</v>
      </c>
      <c r="I20" s="768">
        <v>109.93626091168396</v>
      </c>
      <c r="J20" s="768">
        <v>445.86904553824206</v>
      </c>
      <c r="K20" s="768">
        <v>72.257017837631565</v>
      </c>
      <c r="L20" s="768">
        <v>104.2765377722408</v>
      </c>
      <c r="M20" s="768">
        <v>560.6368919977499</v>
      </c>
      <c r="N20" s="768">
        <v>98.257936313930443</v>
      </c>
      <c r="O20" s="768">
        <v>67.657653162344744</v>
      </c>
      <c r="P20" s="768">
        <v>76.722165922369328</v>
      </c>
      <c r="Q20" s="768">
        <v>48.015074997710698</v>
      </c>
      <c r="R20" s="768">
        <v>115.87371521980836</v>
      </c>
      <c r="S20" s="768">
        <v>14.599259313499147</v>
      </c>
      <c r="T20" s="768">
        <v>18.431041326642504</v>
      </c>
      <c r="U20" s="77">
        <f t="shared" si="0"/>
        <v>2223.8702483615848</v>
      </c>
    </row>
    <row r="21" spans="2:21" x14ac:dyDescent="0.2">
      <c r="B21">
        <v>1981</v>
      </c>
      <c r="C21" s="768">
        <v>146.31153632199968</v>
      </c>
      <c r="D21" s="768">
        <v>86.162742213875276</v>
      </c>
      <c r="E21" s="768">
        <v>27.34181108172308</v>
      </c>
      <c r="F21" s="768">
        <v>45.110667718491783</v>
      </c>
      <c r="G21" s="768">
        <v>171.34577086663123</v>
      </c>
      <c r="H21" s="768">
        <v>25.410316204946319</v>
      </c>
      <c r="I21" s="768">
        <v>111.07655404266006</v>
      </c>
      <c r="J21" s="768">
        <v>443.64159968298549</v>
      </c>
      <c r="K21" s="768">
        <v>76.434622627708279</v>
      </c>
      <c r="L21" s="768">
        <v>102.92004613421788</v>
      </c>
      <c r="M21" s="768">
        <v>565.61834507636979</v>
      </c>
      <c r="N21" s="768">
        <v>98.168027240306643</v>
      </c>
      <c r="O21" s="768">
        <v>70.539359324951576</v>
      </c>
      <c r="P21" s="768">
        <v>82.038856225600497</v>
      </c>
      <c r="Q21" s="768">
        <v>47.519846717161876</v>
      </c>
      <c r="R21" s="768">
        <v>116.16068263250745</v>
      </c>
      <c r="S21" s="768">
        <v>15.055654728339254</v>
      </c>
      <c r="T21" s="768">
        <v>18.627860226114883</v>
      </c>
      <c r="U21" s="77">
        <f t="shared" si="0"/>
        <v>2249.4842990665907</v>
      </c>
    </row>
    <row r="22" spans="2:21" x14ac:dyDescent="0.2">
      <c r="B22">
        <v>1982</v>
      </c>
      <c r="C22" s="768">
        <v>161.86997148928734</v>
      </c>
      <c r="D22" s="768">
        <v>81.205529510778092</v>
      </c>
      <c r="E22" s="768">
        <v>27.330220657356094</v>
      </c>
      <c r="F22" s="768">
        <v>45.377001021697438</v>
      </c>
      <c r="G22" s="768">
        <v>165.89954924837659</v>
      </c>
      <c r="H22" s="768">
        <v>26.056743187171495</v>
      </c>
      <c r="I22" s="768">
        <v>116.66999192723749</v>
      </c>
      <c r="J22" s="768">
        <v>404.67805638453848</v>
      </c>
      <c r="K22" s="768">
        <v>102.73309940006341</v>
      </c>
      <c r="L22" s="768">
        <v>95.280012728337027</v>
      </c>
      <c r="M22" s="768">
        <v>409.27743103280136</v>
      </c>
      <c r="N22" s="768">
        <v>98.27917660387196</v>
      </c>
      <c r="O22" s="768">
        <v>65.858556139703268</v>
      </c>
      <c r="P22" s="768">
        <v>87.574955762683544</v>
      </c>
      <c r="Q22" s="768">
        <v>48.285332079830781</v>
      </c>
      <c r="R22" s="768">
        <v>111.13395505936607</v>
      </c>
      <c r="S22" s="768">
        <v>14.591748829131578</v>
      </c>
      <c r="T22" s="768">
        <v>19.102441732568916</v>
      </c>
      <c r="U22" s="77">
        <f t="shared" si="0"/>
        <v>2081.2037727948009</v>
      </c>
    </row>
    <row r="23" spans="2:21" x14ac:dyDescent="0.2">
      <c r="B23">
        <v>1983</v>
      </c>
      <c r="C23" s="768">
        <v>155.10299788658594</v>
      </c>
      <c r="D23" s="768">
        <v>88.205892190399538</v>
      </c>
      <c r="E23" s="768">
        <v>27.291585909466132</v>
      </c>
      <c r="F23" s="768">
        <v>47.857613441141645</v>
      </c>
      <c r="G23" s="768">
        <v>170.08451021629881</v>
      </c>
      <c r="H23" s="768">
        <v>26.455827776869281</v>
      </c>
      <c r="I23" s="768">
        <v>114.14034163930897</v>
      </c>
      <c r="J23" s="768">
        <v>428.97681935549195</v>
      </c>
      <c r="K23" s="768">
        <v>106.87941859377166</v>
      </c>
      <c r="L23" s="768">
        <v>95.532476460081341</v>
      </c>
      <c r="M23" s="768">
        <v>399.59100184924336</v>
      </c>
      <c r="N23" s="768">
        <v>93.823028041871936</v>
      </c>
      <c r="O23" s="768">
        <v>60.37462341613103</v>
      </c>
      <c r="P23" s="768">
        <v>91.804424701552975</v>
      </c>
      <c r="Q23" s="768">
        <v>48.39489167539756</v>
      </c>
      <c r="R23" s="768">
        <v>118.48834823482299</v>
      </c>
      <c r="S23" s="768">
        <v>15.657903048161847</v>
      </c>
      <c r="T23" s="768">
        <v>19.325603339831339</v>
      </c>
      <c r="U23" s="77">
        <f t="shared" si="0"/>
        <v>2107.9873077764287</v>
      </c>
    </row>
    <row r="24" spans="2:21" x14ac:dyDescent="0.2">
      <c r="B24">
        <v>1984</v>
      </c>
      <c r="C24" s="768">
        <v>159.71338643844123</v>
      </c>
      <c r="D24" s="768">
        <v>90.093184679116774</v>
      </c>
      <c r="E24" s="768">
        <v>30.22396327431392</v>
      </c>
      <c r="F24" s="768">
        <v>51.647936420314139</v>
      </c>
      <c r="G24" s="768">
        <v>175.96365883123499</v>
      </c>
      <c r="H24" s="768">
        <v>32.066297818155704</v>
      </c>
      <c r="I24" s="768">
        <v>118.75852881976211</v>
      </c>
      <c r="J24" s="768">
        <v>461.3707685856312</v>
      </c>
      <c r="K24" s="768">
        <v>98.576025782603509</v>
      </c>
      <c r="L24" s="768">
        <v>102.69563392822297</v>
      </c>
      <c r="M24" s="768">
        <v>477.04349489887937</v>
      </c>
      <c r="N24" s="768">
        <v>103.75610658890153</v>
      </c>
      <c r="O24" s="768">
        <v>66.269951701626596</v>
      </c>
      <c r="P24" s="768">
        <v>99.624101734044345</v>
      </c>
      <c r="Q24" s="768">
        <v>51.312498489490061</v>
      </c>
      <c r="R24" s="768">
        <v>138.40793909185925</v>
      </c>
      <c r="S24" s="768">
        <v>16.909370656623675</v>
      </c>
      <c r="T24" s="768">
        <v>20.284003346797792</v>
      </c>
      <c r="U24" s="77">
        <f t="shared" si="0"/>
        <v>2294.7168510860192</v>
      </c>
    </row>
    <row r="25" spans="2:21" x14ac:dyDescent="0.2">
      <c r="B25">
        <v>1985</v>
      </c>
      <c r="C25" s="768">
        <v>159.73144210903121</v>
      </c>
      <c r="D25" s="768">
        <v>86.649169843875683</v>
      </c>
      <c r="E25" s="768">
        <v>25.536950714425782</v>
      </c>
      <c r="F25" s="768">
        <v>51.83160985756038</v>
      </c>
      <c r="G25" s="768">
        <v>172.16705300536009</v>
      </c>
      <c r="H25" s="768">
        <v>31.070213829376723</v>
      </c>
      <c r="I25" s="768">
        <v>119.90803231841366</v>
      </c>
      <c r="J25" s="768">
        <v>436.18818800822464</v>
      </c>
      <c r="K25" s="768">
        <v>100.41672362169106</v>
      </c>
      <c r="L25" s="768">
        <v>104.31492989185355</v>
      </c>
      <c r="M25" s="768">
        <v>442.28070778392737</v>
      </c>
      <c r="N25" s="768">
        <v>101.88131778091361</v>
      </c>
      <c r="O25" s="768">
        <v>65.617783639784349</v>
      </c>
      <c r="P25" s="768">
        <v>105.43131708009108</v>
      </c>
      <c r="Q25" s="768">
        <v>49.021047347800362</v>
      </c>
      <c r="R25" s="768">
        <v>133.44202150333211</v>
      </c>
      <c r="S25" s="768">
        <v>16.585356641514487</v>
      </c>
      <c r="T25" s="768">
        <v>19.664239415299171</v>
      </c>
      <c r="U25" s="77">
        <f t="shared" si="0"/>
        <v>2221.7381043924752</v>
      </c>
    </row>
    <row r="26" spans="2:21" x14ac:dyDescent="0.2">
      <c r="B26">
        <v>1986</v>
      </c>
      <c r="C26" s="768">
        <v>162.46612284971044</v>
      </c>
      <c r="D26" s="768">
        <v>89.574636048847466</v>
      </c>
      <c r="E26" s="768">
        <v>25.758850676756683</v>
      </c>
      <c r="F26" s="768">
        <v>54.94088345001164</v>
      </c>
      <c r="G26" s="768">
        <v>191.34435899034963</v>
      </c>
      <c r="H26" s="768">
        <v>33.35837801904546</v>
      </c>
      <c r="I26" s="768">
        <v>126.48259921823126</v>
      </c>
      <c r="J26" s="768">
        <v>414.78711209278379</v>
      </c>
      <c r="K26" s="768">
        <v>104.1491801306292</v>
      </c>
      <c r="L26" s="768">
        <v>108.11468858436993</v>
      </c>
      <c r="M26" s="768">
        <v>416.67634970436404</v>
      </c>
      <c r="N26" s="768">
        <v>98.889662395434385</v>
      </c>
      <c r="O26" s="768">
        <v>64.832173576690579</v>
      </c>
      <c r="P26" s="768">
        <v>110.14540497741316</v>
      </c>
      <c r="Q26" s="768">
        <v>49.843814070592941</v>
      </c>
      <c r="R26" s="768">
        <v>137.93991163514653</v>
      </c>
      <c r="S26" s="768">
        <v>17.322169875097099</v>
      </c>
      <c r="T26" s="768">
        <v>20.339372988667815</v>
      </c>
      <c r="U26" s="77">
        <f t="shared" si="0"/>
        <v>2226.9656692841422</v>
      </c>
    </row>
    <row r="27" spans="2:21" x14ac:dyDescent="0.2">
      <c r="B27">
        <v>1987</v>
      </c>
      <c r="C27" s="768">
        <v>175.9428508</v>
      </c>
      <c r="D27" s="768">
        <v>100.9068292</v>
      </c>
      <c r="E27" s="768">
        <v>26.0826928</v>
      </c>
      <c r="F27" s="768">
        <v>63.95688686954545</v>
      </c>
      <c r="G27" s="768">
        <v>194.48346030722433</v>
      </c>
      <c r="H27" s="768">
        <v>38.574928279933708</v>
      </c>
      <c r="I27" s="768">
        <v>114.14641279999999</v>
      </c>
      <c r="J27" s="768">
        <v>430.71601679865086</v>
      </c>
      <c r="K27" s="768">
        <v>110.34914765901638</v>
      </c>
      <c r="L27" s="768">
        <v>113.86799359999998</v>
      </c>
      <c r="M27" s="768">
        <v>434.03147016125655</v>
      </c>
      <c r="N27" s="768">
        <v>111.79253633733873</v>
      </c>
      <c r="O27" s="768">
        <v>75.036505038745617</v>
      </c>
      <c r="P27" s="768">
        <v>117.30317472933524</v>
      </c>
      <c r="Q27" s="768">
        <v>51.594232792454768</v>
      </c>
      <c r="R27" s="768">
        <v>148.48101866152217</v>
      </c>
      <c r="S27" s="768">
        <v>21.359852613141975</v>
      </c>
      <c r="T27" s="768">
        <v>25.284567016894268</v>
      </c>
      <c r="U27" s="77">
        <f t="shared" si="0"/>
        <v>2353.9105764650603</v>
      </c>
    </row>
    <row r="28" spans="2:21" x14ac:dyDescent="0.2">
      <c r="B28">
        <v>1988</v>
      </c>
      <c r="C28" s="768">
        <v>180.49855319999998</v>
      </c>
      <c r="D28" s="768">
        <v>101.7052372</v>
      </c>
      <c r="E28" s="768">
        <v>26.5088516</v>
      </c>
      <c r="F28" s="768">
        <v>66.472722126573842</v>
      </c>
      <c r="G28" s="768">
        <v>197.55336384638781</v>
      </c>
      <c r="H28" s="768">
        <v>41.228554572525958</v>
      </c>
      <c r="I28" s="768">
        <v>117.47174800000001</v>
      </c>
      <c r="J28" s="768">
        <v>436.09388806745358</v>
      </c>
      <c r="K28" s="768">
        <v>116.07783040218577</v>
      </c>
      <c r="L28" s="768">
        <v>116.29324320000001</v>
      </c>
      <c r="M28" s="768">
        <v>499.72452113089003</v>
      </c>
      <c r="N28" s="768">
        <v>118.75029238507044</v>
      </c>
      <c r="O28" s="768">
        <v>77.692193284222668</v>
      </c>
      <c r="P28" s="768">
        <v>120.097983423326</v>
      </c>
      <c r="Q28" s="768">
        <v>53.163690091160618</v>
      </c>
      <c r="R28" s="768">
        <v>154.05119390842597</v>
      </c>
      <c r="S28" s="768">
        <v>22.199010092285135</v>
      </c>
      <c r="T28" s="768">
        <v>26.64857301611816</v>
      </c>
      <c r="U28" s="77">
        <f t="shared" si="0"/>
        <v>2472.2314495466258</v>
      </c>
    </row>
    <row r="29" spans="2:21" x14ac:dyDescent="0.2">
      <c r="B29">
        <v>1989</v>
      </c>
      <c r="C29" s="768">
        <v>181.92203960000001</v>
      </c>
      <c r="D29" s="768">
        <v>103.4306856</v>
      </c>
      <c r="E29" s="768">
        <v>23.390624799999998</v>
      </c>
      <c r="F29" s="768">
        <v>65.138042120981652</v>
      </c>
      <c r="G29" s="768">
        <v>203.60553441825095</v>
      </c>
      <c r="H29" s="768">
        <v>40.860254194455955</v>
      </c>
      <c r="I29" s="768">
        <v>116.4321116</v>
      </c>
      <c r="J29" s="768">
        <v>461.83742461517704</v>
      </c>
      <c r="K29" s="768">
        <v>118.75510933989071</v>
      </c>
      <c r="L29" s="768">
        <v>113.7366316</v>
      </c>
      <c r="M29" s="768">
        <v>488.47492132774869</v>
      </c>
      <c r="N29" s="768">
        <v>120.58309233333516</v>
      </c>
      <c r="O29" s="768">
        <v>82.222593006052819</v>
      </c>
      <c r="P29" s="768">
        <v>123.33101691991858</v>
      </c>
      <c r="Q29" s="768">
        <v>53.39730074266356</v>
      </c>
      <c r="R29" s="768">
        <v>152.37196480633253</v>
      </c>
      <c r="S29" s="768">
        <v>23.355205032498805</v>
      </c>
      <c r="T29" s="768">
        <v>27.664804893891468</v>
      </c>
      <c r="U29" s="77">
        <f t="shared" si="0"/>
        <v>2500.5093569511973</v>
      </c>
    </row>
    <row r="30" spans="2:21" x14ac:dyDescent="0.2">
      <c r="B30">
        <v>1990</v>
      </c>
      <c r="C30" s="768">
        <v>183.31550040000002</v>
      </c>
      <c r="D30" s="768">
        <v>99.811577199999988</v>
      </c>
      <c r="E30" s="768">
        <v>23.108793599999998</v>
      </c>
      <c r="F30" s="768">
        <v>65.158067088915033</v>
      </c>
      <c r="G30" s="768">
        <v>215.91304783726235</v>
      </c>
      <c r="H30" s="768">
        <v>42.559536231756297</v>
      </c>
      <c r="I30" s="768">
        <v>120.3296392</v>
      </c>
      <c r="J30" s="768">
        <v>490.50716601146706</v>
      </c>
      <c r="K30" s="768">
        <v>122.40925133551912</v>
      </c>
      <c r="L30" s="768">
        <v>115.537144</v>
      </c>
      <c r="M30" s="768">
        <v>494.40657078534031</v>
      </c>
      <c r="N30" s="768">
        <v>120.9145451690495</v>
      </c>
      <c r="O30" s="768">
        <v>83.868091472972651</v>
      </c>
      <c r="P30" s="768">
        <v>126.73288702710265</v>
      </c>
      <c r="Q30" s="768">
        <v>53.927901631120662</v>
      </c>
      <c r="R30" s="768">
        <v>153.23725770984589</v>
      </c>
      <c r="S30" s="768">
        <v>22.280034512346635</v>
      </c>
      <c r="T30" s="768">
        <v>29.85303894726405</v>
      </c>
      <c r="U30" s="77">
        <f t="shared" si="0"/>
        <v>2563.8700501599615</v>
      </c>
    </row>
    <row r="31" spans="2:21" x14ac:dyDescent="0.2">
      <c r="B31">
        <v>1991</v>
      </c>
      <c r="C31" s="768">
        <v>188.50788200000002</v>
      </c>
      <c r="D31" s="768">
        <v>101.02556680000001</v>
      </c>
      <c r="E31" s="768">
        <v>22.4250288</v>
      </c>
      <c r="F31" s="768">
        <v>63.49885546014837</v>
      </c>
      <c r="G31" s="768">
        <v>219.58196495057035</v>
      </c>
      <c r="H31" s="768">
        <v>41.919301686389602</v>
      </c>
      <c r="I31" s="768">
        <v>119.63222639999999</v>
      </c>
      <c r="J31" s="768">
        <v>496.71773098954463</v>
      </c>
      <c r="K31" s="768">
        <v>120.58301469289617</v>
      </c>
      <c r="L31" s="768">
        <v>112.2251156</v>
      </c>
      <c r="M31" s="768">
        <v>490.50840187225128</v>
      </c>
      <c r="N31" s="768">
        <v>118.55444953613846</v>
      </c>
      <c r="O31" s="768">
        <v>82.396721447131014</v>
      </c>
      <c r="P31" s="768">
        <v>125.49737823004109</v>
      </c>
      <c r="Q31" s="768">
        <v>51.473161533067156</v>
      </c>
      <c r="R31" s="768">
        <v>146.74468901249639</v>
      </c>
      <c r="S31" s="768">
        <v>21.53568569070282</v>
      </c>
      <c r="T31" s="768">
        <v>28.863897556069173</v>
      </c>
      <c r="U31" s="77">
        <f t="shared" si="0"/>
        <v>2551.6910722574471</v>
      </c>
    </row>
    <row r="32" spans="2:21" x14ac:dyDescent="0.2">
      <c r="B32">
        <v>1992</v>
      </c>
      <c r="C32" s="768">
        <v>195.81126800000001</v>
      </c>
      <c r="D32" s="768">
        <v>106.6154464</v>
      </c>
      <c r="E32" s="768">
        <v>31.5483756</v>
      </c>
      <c r="F32" s="768">
        <v>60.602545812385564</v>
      </c>
      <c r="G32" s="768">
        <v>222.69125568365018</v>
      </c>
      <c r="H32" s="768">
        <v>42.442327456311915</v>
      </c>
      <c r="I32" s="768">
        <v>120.65616759999999</v>
      </c>
      <c r="J32" s="768">
        <v>495.33325646542994</v>
      </c>
      <c r="K32" s="768">
        <v>126.47322860109288</v>
      </c>
      <c r="L32" s="768">
        <v>115.1096204</v>
      </c>
      <c r="M32" s="768">
        <v>478.26664963350788</v>
      </c>
      <c r="N32" s="768">
        <v>114.50817795082392</v>
      </c>
      <c r="O32" s="768">
        <v>76.935392520099057</v>
      </c>
      <c r="P32" s="768">
        <v>121.64152523659999</v>
      </c>
      <c r="Q32" s="768">
        <v>49.12202268046277</v>
      </c>
      <c r="R32" s="768">
        <v>151.69351570431976</v>
      </c>
      <c r="S32" s="768">
        <v>22.237673197293738</v>
      </c>
      <c r="T32" s="768">
        <v>27.325157918414416</v>
      </c>
      <c r="U32" s="77">
        <f t="shared" si="0"/>
        <v>2559.013606860392</v>
      </c>
    </row>
    <row r="33" spans="2:21" x14ac:dyDescent="0.2">
      <c r="B33">
        <v>1993</v>
      </c>
      <c r="C33" s="768">
        <v>202.10436079999999</v>
      </c>
      <c r="D33" s="768">
        <v>111.71092719999999</v>
      </c>
      <c r="E33" s="768">
        <v>35.309764399999999</v>
      </c>
      <c r="F33" s="768">
        <v>66.275015300310841</v>
      </c>
      <c r="G33" s="768">
        <v>231.05282872547528</v>
      </c>
      <c r="H33" s="768">
        <v>44.795820817640724</v>
      </c>
      <c r="I33" s="768">
        <v>116.03256639999999</v>
      </c>
      <c r="J33" s="768">
        <v>505.41737125666094</v>
      </c>
      <c r="K33" s="768">
        <v>138.51030407431693</v>
      </c>
      <c r="L33" s="768">
        <v>117.2912532</v>
      </c>
      <c r="M33" s="768">
        <v>470.67033718115181</v>
      </c>
      <c r="N33" s="768">
        <v>121.96741559942353</v>
      </c>
      <c r="O33" s="768">
        <v>80.611369381665114</v>
      </c>
      <c r="P33" s="768">
        <v>123.37528963114035</v>
      </c>
      <c r="Q33" s="768">
        <v>51.668175642147865</v>
      </c>
      <c r="R33" s="768">
        <v>158.65707944559645</v>
      </c>
      <c r="S33" s="768">
        <v>24.134854950020038</v>
      </c>
      <c r="T33" s="768">
        <v>30.172706688889512</v>
      </c>
      <c r="U33" s="77">
        <f t="shared" si="0"/>
        <v>2629.7574406944391</v>
      </c>
    </row>
    <row r="34" spans="2:21" x14ac:dyDescent="0.2">
      <c r="B34">
        <v>1994</v>
      </c>
      <c r="C34" s="768">
        <v>206.38096160000001</v>
      </c>
      <c r="D34" s="768">
        <v>117.0374004</v>
      </c>
      <c r="E34" s="768">
        <v>33.010758799999998</v>
      </c>
      <c r="F34" s="768">
        <v>68.881439697990274</v>
      </c>
      <c r="G34" s="768">
        <v>236.49778005779467</v>
      </c>
      <c r="H34" s="768">
        <v>45.355872790684593</v>
      </c>
      <c r="I34" s="768">
        <v>119.13475679999999</v>
      </c>
      <c r="J34" s="768">
        <v>529.47404492411465</v>
      </c>
      <c r="K34" s="768">
        <v>147.55271189508196</v>
      </c>
      <c r="L34" s="768">
        <v>119.70421959999999</v>
      </c>
      <c r="M34" s="768">
        <v>475.66366162931934</v>
      </c>
      <c r="N34" s="768">
        <v>123.24366390142647</v>
      </c>
      <c r="O34" s="768">
        <v>85.185224707419891</v>
      </c>
      <c r="P34" s="768">
        <v>124.94734607198089</v>
      </c>
      <c r="Q34" s="768">
        <v>52.586367072402908</v>
      </c>
      <c r="R34" s="768">
        <v>162.54126812923144</v>
      </c>
      <c r="S34" s="768">
        <v>24.760861050246227</v>
      </c>
      <c r="T34" s="768">
        <v>30.71790273128039</v>
      </c>
      <c r="U34" s="77">
        <f t="shared" si="0"/>
        <v>2702.6762418589738</v>
      </c>
    </row>
    <row r="35" spans="2:21" x14ac:dyDescent="0.2">
      <c r="B35">
        <v>1995</v>
      </c>
      <c r="C35" s="768">
        <v>215.29992960000001</v>
      </c>
      <c r="D35" s="768">
        <v>118.22307040000001</v>
      </c>
      <c r="E35" s="768">
        <v>34.404902</v>
      </c>
      <c r="F35" s="768">
        <v>70.680508245656824</v>
      </c>
      <c r="G35" s="768">
        <v>243.108920556654</v>
      </c>
      <c r="H35" s="768">
        <v>47.033576643384293</v>
      </c>
      <c r="I35" s="768">
        <v>121.335838</v>
      </c>
      <c r="J35" s="768">
        <v>523.466804075548</v>
      </c>
      <c r="K35" s="768">
        <v>154.46017165245902</v>
      </c>
      <c r="L35" s="768">
        <v>123.5822988</v>
      </c>
      <c r="M35" s="768">
        <v>470.03205023246073</v>
      </c>
      <c r="N35" s="768">
        <v>130.09231242172157</v>
      </c>
      <c r="O35" s="768">
        <v>86.617117459273658</v>
      </c>
      <c r="P35" s="768">
        <v>125.59605384912012</v>
      </c>
      <c r="Q35" s="768">
        <v>53.684133994769773</v>
      </c>
      <c r="R35" s="768">
        <v>165.69294802145021</v>
      </c>
      <c r="S35" s="768">
        <v>25.688439369539484</v>
      </c>
      <c r="T35" s="768">
        <v>32.973185738934589</v>
      </c>
      <c r="U35" s="77">
        <f t="shared" si="0"/>
        <v>2741.972261060972</v>
      </c>
    </row>
    <row r="36" spans="2:21" x14ac:dyDescent="0.2">
      <c r="B36">
        <v>1996</v>
      </c>
      <c r="C36" s="768">
        <v>223.774314</v>
      </c>
      <c r="D36" s="768">
        <v>115.34846039999999</v>
      </c>
      <c r="E36" s="768">
        <v>32.783178399999997</v>
      </c>
      <c r="F36" s="768">
        <v>71.392824962144573</v>
      </c>
      <c r="G36" s="768">
        <v>239.95958617642583</v>
      </c>
      <c r="H36" s="768">
        <v>47.738300535909723</v>
      </c>
      <c r="I36" s="768">
        <v>121.163532</v>
      </c>
      <c r="J36" s="768">
        <v>548.79503290387856</v>
      </c>
      <c r="K36" s="768">
        <v>166.77825795409836</v>
      </c>
      <c r="L36" s="768">
        <v>127.288072</v>
      </c>
      <c r="M36" s="768">
        <v>479.4804248670157</v>
      </c>
      <c r="N36" s="768">
        <v>135.3525343201872</v>
      </c>
      <c r="O36" s="768">
        <v>87.864782932517485</v>
      </c>
      <c r="P36" s="768">
        <v>126.7992960939353</v>
      </c>
      <c r="Q36" s="768">
        <v>53.999000525056346</v>
      </c>
      <c r="R36" s="768">
        <v>164.64250068173021</v>
      </c>
      <c r="S36" s="768">
        <v>25.845108995052591</v>
      </c>
      <c r="T36" s="768">
        <v>33.488920877171424</v>
      </c>
      <c r="U36" s="77">
        <f t="shared" si="0"/>
        <v>2802.4941286251237</v>
      </c>
    </row>
    <row r="37" spans="2:21" x14ac:dyDescent="0.2">
      <c r="B37">
        <v>1997</v>
      </c>
      <c r="C37" s="768">
        <v>232.942692376</v>
      </c>
      <c r="D37" s="768">
        <v>113.555870664</v>
      </c>
      <c r="E37" s="768">
        <v>27.277875456</v>
      </c>
      <c r="F37" s="768">
        <v>74.590970555999988</v>
      </c>
      <c r="G37" s="768">
        <v>239.01765260400001</v>
      </c>
      <c r="H37" s="768">
        <v>48.749823471999996</v>
      </c>
      <c r="I37" s="768">
        <v>118.26324158200001</v>
      </c>
      <c r="J37" s="768">
        <v>535.96464723600002</v>
      </c>
      <c r="K37" s="768">
        <v>170.17742038799997</v>
      </c>
      <c r="L37" s="768">
        <v>128.38429642</v>
      </c>
      <c r="M37" s="768">
        <v>452.448700148</v>
      </c>
      <c r="N37" s="768">
        <v>141.63235883999999</v>
      </c>
      <c r="O37" s="768">
        <v>91.946374692000006</v>
      </c>
      <c r="P37" s="768">
        <v>128.99854854399999</v>
      </c>
      <c r="Q37" s="768">
        <v>56.083009879999999</v>
      </c>
      <c r="R37" s="768">
        <v>181.49709206</v>
      </c>
      <c r="S37" s="768">
        <v>28.695360147999999</v>
      </c>
      <c r="T37" s="768">
        <v>34.532872472000001</v>
      </c>
      <c r="U37" s="77">
        <f t="shared" si="0"/>
        <v>2804.7588075380004</v>
      </c>
    </row>
    <row r="38" spans="2:21" x14ac:dyDescent="0.2">
      <c r="B38">
        <v>1998</v>
      </c>
      <c r="C38" s="768">
        <v>237.41109875599997</v>
      </c>
      <c r="D38" s="768">
        <v>115.50939079199999</v>
      </c>
      <c r="E38" s="768">
        <v>25.900034791999996</v>
      </c>
      <c r="F38" s="768">
        <v>76.021762047999999</v>
      </c>
      <c r="G38" s="768">
        <v>247.72932454400001</v>
      </c>
      <c r="H38" s="768">
        <v>50.323086435999997</v>
      </c>
      <c r="I38" s="768">
        <v>115.36295116400001</v>
      </c>
      <c r="J38" s="768">
        <v>520.46306800000002</v>
      </c>
      <c r="K38" s="768">
        <v>171.04344057999998</v>
      </c>
      <c r="L38" s="768">
        <v>131.55392499999999</v>
      </c>
      <c r="M38" s="768">
        <v>444.10567774799995</v>
      </c>
      <c r="N38" s="768">
        <v>145.711790396</v>
      </c>
      <c r="O38" s="768">
        <v>92.773699392000012</v>
      </c>
      <c r="P38" s="768">
        <v>127.959284052</v>
      </c>
      <c r="Q38" s="768">
        <v>55.019660080000001</v>
      </c>
      <c r="R38" s="768">
        <v>175.71835826</v>
      </c>
      <c r="S38" s="768">
        <v>28.813957855999998</v>
      </c>
      <c r="T38" s="768">
        <v>35.481852031999999</v>
      </c>
      <c r="U38" s="77">
        <f t="shared" si="0"/>
        <v>2796.9023619279997</v>
      </c>
    </row>
    <row r="39" spans="2:21" x14ac:dyDescent="0.2">
      <c r="B39">
        <v>1999</v>
      </c>
      <c r="C39" s="768">
        <v>233.76357863199999</v>
      </c>
      <c r="D39" s="768">
        <v>114.812943588</v>
      </c>
      <c r="E39" s="768">
        <v>24.839243991999997</v>
      </c>
      <c r="F39" s="768">
        <v>79.383206443999995</v>
      </c>
      <c r="G39" s="768">
        <v>241.930821616</v>
      </c>
      <c r="H39" s="768">
        <v>50.350853291999996</v>
      </c>
      <c r="I39" s="768">
        <v>113.69422044</v>
      </c>
      <c r="J39" s="768">
        <v>542.14351992399997</v>
      </c>
      <c r="K39" s="768">
        <v>180.8895684</v>
      </c>
      <c r="L39" s="768">
        <v>137.15007926800001</v>
      </c>
      <c r="M39" s="768">
        <v>456.774188084</v>
      </c>
      <c r="N39" s="768">
        <v>154.172833876</v>
      </c>
      <c r="O39" s="768">
        <v>90.795930179999999</v>
      </c>
      <c r="P39" s="768">
        <v>123.546483036</v>
      </c>
      <c r="Q39" s="768">
        <v>54.704630119999997</v>
      </c>
      <c r="R39" s="768">
        <v>181.08791137200001</v>
      </c>
      <c r="S39" s="768">
        <v>28.427545444</v>
      </c>
      <c r="T39" s="768">
        <v>35.006884571999997</v>
      </c>
      <c r="U39" s="77">
        <f t="shared" si="0"/>
        <v>2843.4744422799995</v>
      </c>
    </row>
    <row r="40" spans="2:21" x14ac:dyDescent="0.2">
      <c r="B40">
        <v>2000</v>
      </c>
      <c r="C40" s="768">
        <v>248.33018456799999</v>
      </c>
      <c r="D40" s="768">
        <v>107.995607224</v>
      </c>
      <c r="E40" s="768">
        <v>26.023051040000002</v>
      </c>
      <c r="F40" s="768">
        <v>79.318323851999992</v>
      </c>
      <c r="G40" s="768">
        <v>251.9243376</v>
      </c>
      <c r="H40" s="768">
        <v>52.926108060000004</v>
      </c>
      <c r="I40" s="768">
        <v>134.34793673600001</v>
      </c>
      <c r="J40" s="768">
        <v>555.82240193600001</v>
      </c>
      <c r="K40" s="768">
        <v>186.67535139199998</v>
      </c>
      <c r="L40" s="768">
        <v>140.30935583999999</v>
      </c>
      <c r="M40" s="768">
        <v>467.44607449599999</v>
      </c>
      <c r="N40" s="768">
        <v>159.80022841600001</v>
      </c>
      <c r="O40" s="768">
        <v>94.666874887999995</v>
      </c>
      <c r="P40" s="768">
        <v>133.54378634</v>
      </c>
      <c r="Q40" s="768">
        <v>55.079076648000004</v>
      </c>
      <c r="R40" s="768">
        <v>186.38836807199999</v>
      </c>
      <c r="S40" s="768">
        <v>29.604579672</v>
      </c>
      <c r="T40" s="768">
        <v>36.657630644000001</v>
      </c>
      <c r="U40" s="77">
        <f t="shared" si="0"/>
        <v>2946.859277424001</v>
      </c>
    </row>
    <row r="41" spans="2:21" x14ac:dyDescent="0.2">
      <c r="B41">
        <v>2001</v>
      </c>
      <c r="C41" s="768">
        <v>266.44860061600002</v>
      </c>
      <c r="D41" s="768">
        <v>102.389694636</v>
      </c>
      <c r="E41" s="768">
        <v>24.252731428000001</v>
      </c>
      <c r="F41" s="768">
        <v>74.650090280000001</v>
      </c>
      <c r="G41" s="768">
        <v>247.14786856399999</v>
      </c>
      <c r="H41" s="768">
        <v>52.071531715999996</v>
      </c>
      <c r="I41" s="768">
        <v>141.62263805199999</v>
      </c>
      <c r="J41" s="768">
        <v>518.00046382400001</v>
      </c>
      <c r="K41" s="768">
        <v>188.27252565200001</v>
      </c>
      <c r="L41" s="768">
        <v>140.31999104400001</v>
      </c>
      <c r="M41" s="768">
        <v>424.81313449599998</v>
      </c>
      <c r="N41" s="768">
        <v>156.85912877199999</v>
      </c>
      <c r="O41" s="768">
        <v>92.647602108000001</v>
      </c>
      <c r="P41" s="768">
        <v>128.93979731600001</v>
      </c>
      <c r="Q41" s="768">
        <v>52.979321611999993</v>
      </c>
      <c r="R41" s="768">
        <v>189.42251977999999</v>
      </c>
      <c r="S41" s="768">
        <v>27.776730327999999</v>
      </c>
      <c r="T41" s="768">
        <v>37.375102591999998</v>
      </c>
      <c r="U41" s="77">
        <f t="shared" si="0"/>
        <v>2865.9894728160007</v>
      </c>
    </row>
    <row r="42" spans="2:21" x14ac:dyDescent="0.2">
      <c r="B42">
        <v>2002</v>
      </c>
      <c r="C42" s="768">
        <v>257.77662047199999</v>
      </c>
      <c r="D42" s="768">
        <v>97.014695971999998</v>
      </c>
      <c r="E42" s="768">
        <v>13.151792839999999</v>
      </c>
      <c r="F42" s="768">
        <v>74.759141212000003</v>
      </c>
      <c r="G42" s="768">
        <v>243.73968318000001</v>
      </c>
      <c r="H42" s="768">
        <v>50.270889659999995</v>
      </c>
      <c r="I42" s="768">
        <v>133.38386248799998</v>
      </c>
      <c r="J42" s="768">
        <v>505.95882659999995</v>
      </c>
      <c r="K42" s="768">
        <v>184.49908566799999</v>
      </c>
      <c r="L42" s="768">
        <v>139.16903131999999</v>
      </c>
      <c r="M42" s="768">
        <v>450.38293204399997</v>
      </c>
      <c r="N42" s="768">
        <v>139.449968576</v>
      </c>
      <c r="O42" s="768">
        <v>82.569779015999998</v>
      </c>
      <c r="P42" s="768">
        <v>111.118071728</v>
      </c>
      <c r="Q42" s="768">
        <v>47.035614199999998</v>
      </c>
      <c r="R42" s="768">
        <v>181.823920716</v>
      </c>
      <c r="S42" s="768">
        <v>27.030744296000002</v>
      </c>
      <c r="T42" s="768">
        <v>35.271246332000004</v>
      </c>
      <c r="U42" s="77">
        <f t="shared" si="0"/>
        <v>2774.4059063200002</v>
      </c>
    </row>
    <row r="43" spans="2:21" x14ac:dyDescent="0.2">
      <c r="B43">
        <v>2003</v>
      </c>
      <c r="C43" s="768">
        <v>255.32842858399999</v>
      </c>
      <c r="D43" s="768">
        <v>95.164583328000006</v>
      </c>
      <c r="E43" s="768">
        <v>12.522558623999998</v>
      </c>
      <c r="F43" s="768">
        <v>78.270293932000001</v>
      </c>
      <c r="G43" s="768">
        <v>244.92814419599998</v>
      </c>
      <c r="H43" s="768">
        <v>51.488345851999995</v>
      </c>
      <c r="I43" s="768">
        <v>136.040435452</v>
      </c>
      <c r="J43" s="768">
        <v>541.32503912800007</v>
      </c>
      <c r="K43" s="768">
        <v>189.65162875599998</v>
      </c>
      <c r="L43" s="768">
        <v>139.718660164</v>
      </c>
      <c r="M43" s="768">
        <v>428.65577325199996</v>
      </c>
      <c r="N43" s="768">
        <v>144.44251274799998</v>
      </c>
      <c r="O43" s="768">
        <v>82.280649548</v>
      </c>
      <c r="P43" s="768">
        <v>112.69819281199999</v>
      </c>
      <c r="Q43" s="768">
        <v>46.385491719999997</v>
      </c>
      <c r="R43" s="768">
        <v>178.301098956</v>
      </c>
      <c r="S43" s="768">
        <v>27.583007204000001</v>
      </c>
      <c r="T43" s="768">
        <v>36.568011052000003</v>
      </c>
      <c r="U43" s="77">
        <f t="shared" si="0"/>
        <v>2801.3528553079996</v>
      </c>
    </row>
    <row r="44" spans="2:21" x14ac:dyDescent="0.2">
      <c r="B44">
        <v>2004</v>
      </c>
      <c r="C44" s="768">
        <v>287.10198594799999</v>
      </c>
      <c r="D44" s="768">
        <v>94.700360255999996</v>
      </c>
      <c r="E44" s="768">
        <v>15.189756556000001</v>
      </c>
      <c r="F44" s="768">
        <v>90.253432415999995</v>
      </c>
      <c r="G44" s="768">
        <v>252.8525722</v>
      </c>
      <c r="H44" s="768">
        <v>59.880651180000001</v>
      </c>
      <c r="I44" s="768">
        <v>146.70073129999997</v>
      </c>
      <c r="J44" s="768">
        <v>534.51343151200001</v>
      </c>
      <c r="K44" s="768">
        <v>216.57722544799998</v>
      </c>
      <c r="L44" s="768">
        <v>151.96005633999999</v>
      </c>
      <c r="M44" s="768">
        <v>439.55877489599999</v>
      </c>
      <c r="N44" s="768">
        <v>168.11313650400001</v>
      </c>
      <c r="O44" s="768">
        <v>96.618532063999993</v>
      </c>
      <c r="P44" s="768">
        <v>116.681218308</v>
      </c>
      <c r="Q44" s="768">
        <v>48.922020288000006</v>
      </c>
      <c r="R44" s="768">
        <v>192.51036271999999</v>
      </c>
      <c r="S44" s="768">
        <v>33.419383331999995</v>
      </c>
      <c r="T44" s="768">
        <v>43.772309159999999</v>
      </c>
      <c r="U44" s="77">
        <f t="shared" si="0"/>
        <v>2989.3259404280006</v>
      </c>
    </row>
    <row r="45" spans="2:21" x14ac:dyDescent="0.2">
      <c r="B45">
        <v>2005</v>
      </c>
      <c r="C45" s="768">
        <v>300.75193419999994</v>
      </c>
      <c r="D45" s="768">
        <v>92.424099048000002</v>
      </c>
      <c r="E45" s="768">
        <v>14.870621959999999</v>
      </c>
      <c r="F45" s="768">
        <v>95.464392355999991</v>
      </c>
      <c r="G45" s="768">
        <v>256.52020947599999</v>
      </c>
      <c r="H45" s="768">
        <v>61.317075883999998</v>
      </c>
      <c r="I45" s="768">
        <v>167.58738483599998</v>
      </c>
      <c r="J45" s="768">
        <v>521.76233371599994</v>
      </c>
      <c r="K45" s="768">
        <v>223.40631956399997</v>
      </c>
      <c r="L45" s="768">
        <v>158.331884452</v>
      </c>
      <c r="M45" s="768">
        <v>456.79283125199998</v>
      </c>
      <c r="N45" s="768">
        <v>180.60769625599997</v>
      </c>
      <c r="O45" s="768">
        <v>103.62875561200001</v>
      </c>
      <c r="P45" s="768">
        <v>116.74021861200001</v>
      </c>
      <c r="Q45" s="768">
        <v>51.191931763999996</v>
      </c>
      <c r="R45" s="768">
        <v>196.24766279999997</v>
      </c>
      <c r="S45" s="768">
        <v>33.400091883999998</v>
      </c>
      <c r="T45" s="768">
        <v>44.576063763999997</v>
      </c>
      <c r="U45" s="77">
        <f t="shared" si="0"/>
        <v>3075.6215074359998</v>
      </c>
    </row>
    <row r="46" spans="2:21" x14ac:dyDescent="0.2">
      <c r="B46">
        <v>2006</v>
      </c>
      <c r="C46" s="768">
        <v>301.63248268799998</v>
      </c>
      <c r="D46" s="768">
        <v>79.236968124000001</v>
      </c>
      <c r="E46" s="768">
        <v>13.064957439999999</v>
      </c>
      <c r="F46" s="768">
        <v>96.462862975999997</v>
      </c>
      <c r="G46" s="768">
        <v>245.509183912</v>
      </c>
      <c r="H46" s="768">
        <v>60.357440648000001</v>
      </c>
      <c r="I46" s="768">
        <v>168.53377468799999</v>
      </c>
      <c r="J46" s="768">
        <v>532.21748647599998</v>
      </c>
      <c r="K46" s="768">
        <v>220.01886207999999</v>
      </c>
      <c r="L46" s="768">
        <v>157.69310346</v>
      </c>
      <c r="M46" s="768">
        <v>443.67349676800001</v>
      </c>
      <c r="N46" s="768">
        <v>179.19403641600002</v>
      </c>
      <c r="O46" s="768">
        <v>106.736016244</v>
      </c>
      <c r="P46" s="768">
        <v>117.602925752</v>
      </c>
      <c r="Q46" s="768">
        <v>51.663726063999995</v>
      </c>
      <c r="R46" s="768">
        <v>189.979061336</v>
      </c>
      <c r="S46" s="768">
        <v>32.803670871999998</v>
      </c>
      <c r="T46" s="768">
        <v>43.850928463999999</v>
      </c>
      <c r="U46" s="77">
        <f t="shared" si="0"/>
        <v>3040.230984408</v>
      </c>
    </row>
    <row r="47" spans="2:21" x14ac:dyDescent="0.2">
      <c r="B47">
        <v>2007</v>
      </c>
      <c r="C47" s="768">
        <v>307.48225773999997</v>
      </c>
      <c r="D47" s="768">
        <v>68.415711176000002</v>
      </c>
      <c r="E47" s="768">
        <v>8.8014314240000004</v>
      </c>
      <c r="F47" s="768">
        <v>85.215181091999995</v>
      </c>
      <c r="G47" s="768">
        <v>252.53347172400001</v>
      </c>
      <c r="H47" s="768">
        <v>57.377631864000001</v>
      </c>
      <c r="I47" s="768">
        <v>167.6105762</v>
      </c>
      <c r="J47" s="768">
        <v>550.50749882799994</v>
      </c>
      <c r="K47" s="768">
        <v>207.53010613999999</v>
      </c>
      <c r="L47" s="768">
        <v>156.99244243599998</v>
      </c>
      <c r="M47" s="768">
        <v>466.72509842399995</v>
      </c>
      <c r="N47" s="768">
        <v>162.483268264</v>
      </c>
      <c r="O47" s="768">
        <v>105.377490912</v>
      </c>
      <c r="P47" s="768">
        <v>115.96706964800001</v>
      </c>
      <c r="Q47" s="768">
        <v>52.612490668</v>
      </c>
      <c r="R47" s="768">
        <v>194.72188122799997</v>
      </c>
      <c r="S47" s="768">
        <v>29.471651563999998</v>
      </c>
      <c r="T47" s="768">
        <v>40.031696027999999</v>
      </c>
      <c r="U47" s="77">
        <f t="shared" si="0"/>
        <v>3029.8569553599996</v>
      </c>
    </row>
    <row r="48" spans="2:21" x14ac:dyDescent="0.2">
      <c r="B48">
        <v>2008</v>
      </c>
      <c r="C48" s="768">
        <v>334.69119032399999</v>
      </c>
      <c r="D48" s="768">
        <v>63.298574411999994</v>
      </c>
      <c r="E48" s="768">
        <v>6.6801330200000004</v>
      </c>
      <c r="F48" s="768">
        <v>78.449870903999994</v>
      </c>
      <c r="G48" s="768">
        <v>231.50060375200002</v>
      </c>
      <c r="H48" s="768">
        <v>58.050478263999999</v>
      </c>
      <c r="I48" s="768">
        <v>172.90319212399999</v>
      </c>
      <c r="J48" s="768">
        <v>536.77850136000006</v>
      </c>
      <c r="K48" s="768">
        <v>199.834729108</v>
      </c>
      <c r="L48" s="768">
        <v>148.58574188</v>
      </c>
      <c r="M48" s="768">
        <v>473.65823124400004</v>
      </c>
      <c r="N48" s="768">
        <v>166.160735512</v>
      </c>
      <c r="O48" s="768">
        <v>102.92644659199999</v>
      </c>
      <c r="P48" s="768">
        <v>114.43627584799999</v>
      </c>
      <c r="Q48" s="768">
        <v>50.072976600000004</v>
      </c>
      <c r="R48" s="768">
        <v>189.70901518399998</v>
      </c>
      <c r="S48" s="768">
        <v>27.580656336000001</v>
      </c>
      <c r="T48" s="768">
        <v>39.769118744000004</v>
      </c>
      <c r="U48" s="77">
        <f t="shared" si="0"/>
        <v>2995.0864712080001</v>
      </c>
    </row>
    <row r="49" spans="2:22" x14ac:dyDescent="0.2">
      <c r="B49">
        <v>2009</v>
      </c>
      <c r="C49" s="768">
        <v>313.91500369999994</v>
      </c>
      <c r="D49" s="768">
        <v>50.465271299999998</v>
      </c>
      <c r="E49" s="768">
        <v>4.7902023360000001</v>
      </c>
      <c r="F49" s="768">
        <v>63.432399876000005</v>
      </c>
      <c r="G49" s="768">
        <v>221.86882800799998</v>
      </c>
      <c r="H49" s="768">
        <v>47.950862727999997</v>
      </c>
      <c r="I49" s="768">
        <v>163.05532759599998</v>
      </c>
      <c r="J49" s="768">
        <v>469.80293055599998</v>
      </c>
      <c r="K49" s="768">
        <v>163.97076378400001</v>
      </c>
      <c r="L49" s="768">
        <v>117.327584176</v>
      </c>
      <c r="M49" s="768">
        <v>354.88301735599998</v>
      </c>
      <c r="N49" s="768">
        <v>128.06374925599999</v>
      </c>
      <c r="O49" s="768">
        <v>80.589184668000001</v>
      </c>
      <c r="P49" s="768">
        <v>100.66183054</v>
      </c>
      <c r="Q49" s="768">
        <v>39.156026699999998</v>
      </c>
      <c r="R49" s="768">
        <v>149.042844108</v>
      </c>
      <c r="S49" s="768">
        <v>20.005828676</v>
      </c>
      <c r="T49" s="768">
        <v>34.883922916000003</v>
      </c>
      <c r="U49" s="77">
        <f t="shared" si="0"/>
        <v>2523.8655782799997</v>
      </c>
    </row>
    <row r="50" spans="2:22" x14ac:dyDescent="0.2">
      <c r="B50">
        <v>2010</v>
      </c>
      <c r="C50" s="768">
        <v>321.26902378</v>
      </c>
      <c r="D50" s="768">
        <v>52.214992668000008</v>
      </c>
      <c r="E50" s="768">
        <v>4.7583308439999996</v>
      </c>
      <c r="F50" s="768">
        <v>67.583578967999998</v>
      </c>
      <c r="G50" s="768">
        <v>229.32690385199999</v>
      </c>
      <c r="H50" s="768">
        <v>46.128059732000004</v>
      </c>
      <c r="I50" s="768">
        <v>164.91379281599998</v>
      </c>
      <c r="J50" s="768">
        <v>509.31938387599996</v>
      </c>
      <c r="K50" s="768">
        <v>171.66115588400001</v>
      </c>
      <c r="L50" s="768">
        <v>120.60719175200001</v>
      </c>
      <c r="M50" s="768">
        <v>403.28624645599996</v>
      </c>
      <c r="N50" s="768">
        <v>135.48137584</v>
      </c>
      <c r="O50" s="768">
        <v>80.164175712000002</v>
      </c>
      <c r="P50" s="768">
        <v>94.309365528000001</v>
      </c>
      <c r="Q50" s="768">
        <v>39.913531644000003</v>
      </c>
      <c r="R50" s="768">
        <v>176.70813510400001</v>
      </c>
      <c r="S50" s="768">
        <v>19.100546599999998</v>
      </c>
      <c r="T50" s="768">
        <v>35.953311956</v>
      </c>
      <c r="U50" s="77">
        <f t="shared" si="0"/>
        <v>2672.6991030120007</v>
      </c>
    </row>
    <row r="51" spans="2:22" x14ac:dyDescent="0.2">
      <c r="B51">
        <v>2011</v>
      </c>
      <c r="C51" s="768">
        <v>340.83685742799997</v>
      </c>
      <c r="D51" s="768">
        <v>54.125074623999993</v>
      </c>
      <c r="E51" s="768">
        <v>4.6839253599999999</v>
      </c>
      <c r="F51" s="768">
        <v>68.977261547999987</v>
      </c>
      <c r="G51" s="768">
        <v>228.31483299999999</v>
      </c>
      <c r="H51" s="768">
        <v>45.594692479999999</v>
      </c>
      <c r="I51" s="768">
        <v>171.975315784</v>
      </c>
      <c r="J51" s="768">
        <v>529.71076855199999</v>
      </c>
      <c r="K51" s="768">
        <v>175.84163040799999</v>
      </c>
      <c r="L51" s="768">
        <v>120.78136070399999</v>
      </c>
      <c r="M51" s="768">
        <v>465.72311003200002</v>
      </c>
      <c r="N51" s="768">
        <v>148.81893502</v>
      </c>
      <c r="O51" s="768">
        <v>88.023710887999997</v>
      </c>
      <c r="P51" s="768">
        <v>94.879961112000004</v>
      </c>
      <c r="Q51" s="768">
        <v>43.524294291999993</v>
      </c>
      <c r="R51" s="768">
        <v>197.729702532</v>
      </c>
      <c r="S51" s="768">
        <v>18.576064195999997</v>
      </c>
      <c r="T51" s="768">
        <v>36.712505839999999</v>
      </c>
      <c r="U51" s="77">
        <f t="shared" si="0"/>
        <v>2834.8300038000002</v>
      </c>
    </row>
    <row r="52" spans="2:22" s="566" customFormat="1" x14ac:dyDescent="0.2">
      <c r="B52" s="566">
        <v>2012</v>
      </c>
      <c r="C52" s="768">
        <v>299.93102747199998</v>
      </c>
      <c r="D52" s="768">
        <v>49.364757995999994</v>
      </c>
      <c r="E52" s="768">
        <v>3.672690448</v>
      </c>
      <c r="F52" s="768">
        <v>66.419227144000004</v>
      </c>
      <c r="G52" s="768">
        <v>220.31695828400001</v>
      </c>
      <c r="H52" s="768">
        <v>43.359470807999998</v>
      </c>
      <c r="I52" s="768">
        <v>174.67706704</v>
      </c>
      <c r="J52" s="768">
        <v>540.27317753199998</v>
      </c>
      <c r="K52" s="768">
        <v>178.53335720800001</v>
      </c>
      <c r="L52" s="768">
        <v>120.404798736</v>
      </c>
      <c r="M52" s="768">
        <v>454.57251319599999</v>
      </c>
      <c r="N52" s="768">
        <v>141.51061867999999</v>
      </c>
      <c r="O52" s="768">
        <v>83.639372775999988</v>
      </c>
      <c r="P52" s="768">
        <v>141.09177179600002</v>
      </c>
      <c r="Q52" s="768">
        <v>42.068765799999994</v>
      </c>
      <c r="R52" s="768">
        <v>195.46619537999999</v>
      </c>
      <c r="S52" s="768">
        <v>17.142860419999998</v>
      </c>
      <c r="T52" s="768">
        <v>31.878974516</v>
      </c>
      <c r="U52" s="77">
        <f t="shared" si="0"/>
        <v>2804.3236052320003</v>
      </c>
    </row>
    <row r="53" spans="2:22" s="566" customFormat="1" x14ac:dyDescent="0.2">
      <c r="B53" s="566">
        <v>2013</v>
      </c>
      <c r="C53" s="768">
        <v>290.75231755999999</v>
      </c>
      <c r="D53" s="768">
        <v>50.116087219999997</v>
      </c>
      <c r="E53" s="768">
        <v>3.8386603639999999</v>
      </c>
      <c r="F53" s="768">
        <v>71.100699275999986</v>
      </c>
      <c r="G53" s="768">
        <v>206.06780824000001</v>
      </c>
      <c r="H53" s="768">
        <v>43.347716468000002</v>
      </c>
      <c r="I53" s="768">
        <v>175.214051012</v>
      </c>
      <c r="J53" s="768">
        <v>529.74683339199998</v>
      </c>
      <c r="K53" s="768">
        <v>179.59327794799998</v>
      </c>
      <c r="L53" s="768">
        <v>119.71339788</v>
      </c>
      <c r="M53" s="768">
        <v>418.22865689599996</v>
      </c>
      <c r="N53" s="768">
        <v>146.36505874000002</v>
      </c>
      <c r="O53" s="768">
        <v>85.032806280000003</v>
      </c>
      <c r="P53" s="768">
        <v>126.094001656</v>
      </c>
      <c r="Q53" s="768">
        <v>38.609277583999997</v>
      </c>
      <c r="R53" s="768">
        <v>194.855908</v>
      </c>
      <c r="S53" s="768">
        <v>17.870271524</v>
      </c>
      <c r="T53" s="768">
        <v>33.50428754</v>
      </c>
      <c r="U53" s="77">
        <f t="shared" si="0"/>
        <v>2730.0511175800002</v>
      </c>
    </row>
    <row r="54" spans="2:22" s="566" customFormat="1" x14ac:dyDescent="0.2">
      <c r="B54" s="566">
        <v>2014</v>
      </c>
      <c r="C54" s="768">
        <v>293.20092571200001</v>
      </c>
      <c r="D54" s="768">
        <v>50.308401187999998</v>
      </c>
      <c r="E54" s="768">
        <v>3.9326268440000001</v>
      </c>
      <c r="F54" s="768">
        <v>72.53285898</v>
      </c>
      <c r="G54" s="768">
        <v>204.47927316400001</v>
      </c>
      <c r="H54" s="768">
        <v>42.821162979999997</v>
      </c>
      <c r="I54" s="768">
        <v>181.76113991600002</v>
      </c>
      <c r="J54" s="768">
        <v>522.15054083999996</v>
      </c>
      <c r="K54" s="768">
        <v>178.72704962399999</v>
      </c>
      <c r="L54" s="768">
        <v>121.96623911999998</v>
      </c>
      <c r="M54" s="768">
        <v>405.70103486399995</v>
      </c>
      <c r="N54" s="768">
        <v>149.814583916</v>
      </c>
      <c r="O54" s="768">
        <v>87.051430780000004</v>
      </c>
      <c r="P54" s="768">
        <v>150.502760432</v>
      </c>
      <c r="Q54" s="768">
        <v>36.611210383999996</v>
      </c>
      <c r="R54" s="768">
        <v>199.433143532</v>
      </c>
      <c r="S54" s="768">
        <v>17.811506647999998</v>
      </c>
      <c r="T54" s="768">
        <v>32.096567991999997</v>
      </c>
      <c r="U54" s="77">
        <f t="shared" si="0"/>
        <v>2750.9024569160001</v>
      </c>
    </row>
    <row r="55" spans="2:22" s="566" customFormat="1" x14ac:dyDescent="0.2">
      <c r="B55" s="566">
        <v>2015</v>
      </c>
      <c r="C55" s="768">
        <v>280.58946742799998</v>
      </c>
      <c r="D55" s="768">
        <v>47.022597420000004</v>
      </c>
      <c r="E55" s="768">
        <v>3.7451988599999999</v>
      </c>
      <c r="F55" s="768">
        <v>75.369298936000007</v>
      </c>
      <c r="G55" s="768">
        <v>209.27767453599998</v>
      </c>
      <c r="H55" s="768">
        <v>41.974297755999999</v>
      </c>
      <c r="I55" s="768">
        <v>180.96192668399999</v>
      </c>
      <c r="J55" s="768">
        <v>518.67282913199995</v>
      </c>
      <c r="K55" s="768">
        <v>181.37546449599998</v>
      </c>
      <c r="L55" s="768">
        <v>125.64074134000001</v>
      </c>
      <c r="M55" s="768">
        <v>396.96090343200001</v>
      </c>
      <c r="N55" s="768">
        <v>147.86258895199998</v>
      </c>
      <c r="O55" s="768">
        <v>84.493259895999998</v>
      </c>
      <c r="P55" s="768">
        <v>161.45564210399999</v>
      </c>
      <c r="Q55" s="768">
        <v>36.592806056000001</v>
      </c>
      <c r="R55" s="768">
        <v>208.29709303199999</v>
      </c>
      <c r="S55" s="768">
        <v>18.329444836</v>
      </c>
      <c r="T55" s="768">
        <v>33.531549419999997</v>
      </c>
      <c r="U55" s="77">
        <f t="shared" si="0"/>
        <v>2752.1527843159997</v>
      </c>
    </row>
    <row r="56" spans="2:22" s="566" customFormat="1" x14ac:dyDescent="0.2">
      <c r="B56" s="566">
        <v>2016</v>
      </c>
      <c r="C56" s="768">
        <v>285.16332166799998</v>
      </c>
      <c r="D56" s="768">
        <v>44.523338128000006</v>
      </c>
      <c r="E56" s="768">
        <v>3.5861518919999993</v>
      </c>
      <c r="F56" s="768">
        <v>74.28565797200001</v>
      </c>
      <c r="G56" s="768">
        <v>207.62067768</v>
      </c>
      <c r="H56" s="768">
        <v>41.508273148000001</v>
      </c>
      <c r="I56" s="768">
        <v>179.61001039600001</v>
      </c>
      <c r="J56" s="768">
        <v>493.08530624400004</v>
      </c>
      <c r="K56" s="768">
        <v>179.65944003999999</v>
      </c>
      <c r="L56" s="768">
        <v>126.29095253199999</v>
      </c>
      <c r="M56" s="768">
        <v>332.5990304</v>
      </c>
      <c r="N56" s="768">
        <v>143.28888484000001</v>
      </c>
      <c r="O56" s="768">
        <v>83.189463043999993</v>
      </c>
      <c r="P56" s="768">
        <v>165.44328744799998</v>
      </c>
      <c r="Q56" s="768">
        <v>34.956301671999995</v>
      </c>
      <c r="R56" s="768">
        <v>214.03997353599999</v>
      </c>
      <c r="S56" s="768">
        <v>18.839074804000003</v>
      </c>
      <c r="T56" s="768">
        <v>33.142451764</v>
      </c>
      <c r="U56" s="77">
        <f t="shared" si="0"/>
        <v>2660.8315972079999</v>
      </c>
    </row>
    <row r="57" spans="2:22" s="566" customFormat="1" x14ac:dyDescent="0.2">
      <c r="B57" s="566">
        <v>2017</v>
      </c>
      <c r="C57" s="768">
        <v>281.55283880399998</v>
      </c>
      <c r="D57" s="768">
        <v>41.625352516</v>
      </c>
      <c r="E57" s="768">
        <v>3.2827670879999999</v>
      </c>
      <c r="F57" s="768">
        <v>69.652974028000003</v>
      </c>
      <c r="G57" s="768">
        <v>193.77859288400001</v>
      </c>
      <c r="H57" s="768">
        <v>34.702370395999999</v>
      </c>
      <c r="I57" s="768">
        <v>192.05447175200001</v>
      </c>
      <c r="J57" s="768">
        <v>503.75010251999998</v>
      </c>
      <c r="K57" s="768">
        <v>168.140862416</v>
      </c>
      <c r="L57" s="768">
        <v>124.541934036</v>
      </c>
      <c r="M57" s="768">
        <v>331.84799801999998</v>
      </c>
      <c r="N57" s="768">
        <v>136.667445044</v>
      </c>
      <c r="O57" s="768">
        <v>80.275877767999987</v>
      </c>
      <c r="P57" s="768">
        <v>161.63330153200002</v>
      </c>
      <c r="Q57" s="768">
        <v>32.039222507999995</v>
      </c>
      <c r="R57" s="768">
        <v>199.60534375999998</v>
      </c>
      <c r="S57" s="768">
        <v>17.329742484000001</v>
      </c>
      <c r="T57" s="768">
        <v>28.245211575999999</v>
      </c>
      <c r="U57" s="77">
        <f t="shared" si="0"/>
        <v>2600.7264091319998</v>
      </c>
    </row>
    <row r="58" spans="2:22" x14ac:dyDescent="0.2">
      <c r="B58" s="3"/>
      <c r="C58" s="807"/>
      <c r="D58" s="807"/>
      <c r="E58" s="807"/>
      <c r="F58" s="807"/>
      <c r="G58" s="807"/>
      <c r="H58" s="807"/>
      <c r="I58" s="807"/>
      <c r="J58" s="807"/>
      <c r="K58" s="807"/>
      <c r="L58" s="807"/>
      <c r="M58" s="807"/>
      <c r="N58" s="807"/>
      <c r="O58" s="807"/>
      <c r="P58" s="807"/>
      <c r="Q58" s="807"/>
      <c r="R58" s="807"/>
      <c r="S58" s="807"/>
      <c r="T58" s="807"/>
      <c r="U58" s="264"/>
      <c r="V58" s="3"/>
    </row>
    <row r="59" spans="2:22" s="566" customFormat="1" x14ac:dyDescent="0.2">
      <c r="B59" s="3"/>
      <c r="C59" s="3"/>
      <c r="D59" s="3"/>
      <c r="E59" s="3"/>
      <c r="F59" s="264"/>
      <c r="G59" s="3"/>
      <c r="H59" s="3"/>
      <c r="I59" s="3"/>
      <c r="U59" s="60"/>
    </row>
    <row r="60" spans="2:22" s="566" customFormat="1" x14ac:dyDescent="0.2">
      <c r="B60" s="3"/>
      <c r="C60" s="766" t="s">
        <v>1454</v>
      </c>
      <c r="D60" s="766"/>
      <c r="E60" s="766"/>
      <c r="F60" s="767"/>
      <c r="G60" s="766"/>
      <c r="H60" s="766"/>
      <c r="I60" s="766"/>
      <c r="J60" s="766"/>
      <c r="U60" s="60"/>
    </row>
    <row r="61" spans="2:22" s="566" customFormat="1" x14ac:dyDescent="0.2">
      <c r="B61" s="3"/>
      <c r="C61" s="800" t="s">
        <v>1459</v>
      </c>
      <c r="D61" s="766"/>
      <c r="E61" s="800" t="s">
        <v>1525</v>
      </c>
      <c r="F61" s="767"/>
      <c r="G61" s="766"/>
      <c r="H61" s="766"/>
      <c r="I61" s="766"/>
      <c r="J61" s="766"/>
      <c r="U61" s="60"/>
    </row>
    <row r="62" spans="2:22" x14ac:dyDescent="0.2">
      <c r="B62" s="3"/>
      <c r="C62" s="3"/>
      <c r="D62" s="3"/>
      <c r="E62" s="3"/>
      <c r="F62" s="264"/>
      <c r="G62" s="3"/>
      <c r="H62" s="3"/>
      <c r="I62" s="3"/>
      <c r="U62" s="60"/>
    </row>
    <row r="63" spans="2:22" x14ac:dyDescent="0.2">
      <c r="B63" s="3"/>
      <c r="C63" s="3"/>
      <c r="D63" s="3"/>
      <c r="E63" s="3"/>
      <c r="F63" s="264"/>
      <c r="G63" s="3"/>
      <c r="H63" s="3"/>
      <c r="I63" s="3"/>
      <c r="U63" s="60"/>
    </row>
    <row r="64" spans="2:22" x14ac:dyDescent="0.2">
      <c r="B64" s="3"/>
      <c r="C64" s="3"/>
      <c r="D64" s="3"/>
      <c r="E64" s="3"/>
      <c r="F64" s="3"/>
      <c r="G64" s="3"/>
      <c r="H64" s="3"/>
      <c r="I64" s="3"/>
    </row>
    <row r="65" spans="2:21" x14ac:dyDescent="0.2">
      <c r="B65" s="68" t="s">
        <v>218</v>
      </c>
      <c r="C65" t="s">
        <v>0</v>
      </c>
      <c r="D65" s="3" t="s">
        <v>1</v>
      </c>
      <c r="E65" s="3" t="s">
        <v>2</v>
      </c>
      <c r="F65" s="3" t="s">
        <v>463</v>
      </c>
      <c r="G65" s="3" t="s">
        <v>464</v>
      </c>
      <c r="H65" s="3" t="s">
        <v>465</v>
      </c>
      <c r="I65" t="s">
        <v>466</v>
      </c>
      <c r="J65" t="s">
        <v>467</v>
      </c>
      <c r="K65" t="s">
        <v>468</v>
      </c>
      <c r="L65" t="s">
        <v>469</v>
      </c>
      <c r="M65" t="s">
        <v>470</v>
      </c>
      <c r="N65" t="s">
        <v>471</v>
      </c>
      <c r="O65" t="s">
        <v>472</v>
      </c>
      <c r="P65" t="s">
        <v>473</v>
      </c>
      <c r="Q65" t="s">
        <v>474</v>
      </c>
      <c r="R65" t="s">
        <v>475</v>
      </c>
      <c r="S65" t="s">
        <v>476</v>
      </c>
      <c r="T65" t="s">
        <v>477</v>
      </c>
      <c r="U65" s="1" t="s">
        <v>213</v>
      </c>
    </row>
    <row r="66" spans="2:21" s="291" customFormat="1" x14ac:dyDescent="0.2">
      <c r="B66" s="3">
        <v>1970</v>
      </c>
      <c r="C66" s="768">
        <v>1025.2394208767039</v>
      </c>
      <c r="D66" s="768">
        <v>225.54014182377034</v>
      </c>
      <c r="E66" s="768">
        <v>69.457629065242031</v>
      </c>
      <c r="F66" s="768">
        <v>233.1450846953831</v>
      </c>
      <c r="G66" s="768">
        <v>1676.8293296070926</v>
      </c>
      <c r="H66" s="768">
        <v>30.291028498334043</v>
      </c>
      <c r="I66" s="768">
        <v>2792.6281494244427</v>
      </c>
      <c r="J66" s="768">
        <v>2486.2734710772238</v>
      </c>
      <c r="K66" s="768">
        <v>159.09274698292725</v>
      </c>
      <c r="L66" s="768">
        <v>1117.4103450383041</v>
      </c>
      <c r="M66" s="768">
        <v>3864.937493867963</v>
      </c>
      <c r="N66" s="768">
        <v>344.88659524895439</v>
      </c>
      <c r="O66" s="768">
        <v>205.43169611777287</v>
      </c>
      <c r="P66" s="768">
        <v>74.994206099761243</v>
      </c>
      <c r="Q66" s="768">
        <v>105.66084719365652</v>
      </c>
      <c r="R66" s="768">
        <v>291.57455618133025</v>
      </c>
      <c r="S66" s="768">
        <v>41.637418450355618</v>
      </c>
      <c r="T66" s="768">
        <v>47.729569076801901</v>
      </c>
      <c r="U66" s="60">
        <f t="shared" ref="U66:U72" si="1">SUM(C66:T66)</f>
        <v>14792.759729326021</v>
      </c>
    </row>
    <row r="67" spans="2:21" s="291" customFormat="1" x14ac:dyDescent="0.2">
      <c r="B67" s="3">
        <v>1971</v>
      </c>
      <c r="C67" s="768">
        <v>1041.4392566055014</v>
      </c>
      <c r="D67" s="768">
        <v>240.42711041711195</v>
      </c>
      <c r="E67" s="768">
        <v>65.691230457434273</v>
      </c>
      <c r="F67" s="768">
        <v>228.75555794949327</v>
      </c>
      <c r="G67" s="768">
        <v>1774.5898107351686</v>
      </c>
      <c r="H67" s="768">
        <v>28.981245210725596</v>
      </c>
      <c r="I67" s="768">
        <v>2793.4219083077564</v>
      </c>
      <c r="J67" s="768">
        <v>2562.1387413783464</v>
      </c>
      <c r="K67" s="768">
        <v>174.40056907665885</v>
      </c>
      <c r="L67" s="768">
        <v>1169.4053021794657</v>
      </c>
      <c r="M67" s="768">
        <v>3608.6021000310971</v>
      </c>
      <c r="N67" s="768">
        <v>331.02849974109631</v>
      </c>
      <c r="O67" s="768">
        <v>209.66272055006277</v>
      </c>
      <c r="P67" s="768">
        <v>75.879990271664923</v>
      </c>
      <c r="Q67" s="768">
        <v>104.94400315600448</v>
      </c>
      <c r="R67" s="768">
        <v>305.33717812676463</v>
      </c>
      <c r="S67" s="768">
        <v>45.136137426316026</v>
      </c>
      <c r="T67" s="768">
        <v>50.258813679382584</v>
      </c>
      <c r="U67" s="60">
        <f t="shared" si="1"/>
        <v>14810.100175300053</v>
      </c>
    </row>
    <row r="68" spans="2:21" s="291" customFormat="1" x14ac:dyDescent="0.2">
      <c r="B68" s="3">
        <v>1972</v>
      </c>
      <c r="C68" s="768">
        <v>1033.7732940337014</v>
      </c>
      <c r="D68" s="768">
        <v>242.48210352435277</v>
      </c>
      <c r="E68" s="768">
        <v>61.690356109039513</v>
      </c>
      <c r="F68" s="768">
        <v>239.87441262700719</v>
      </c>
      <c r="G68" s="768">
        <v>1856.5684738705736</v>
      </c>
      <c r="H68" s="768">
        <v>28.59798183782285</v>
      </c>
      <c r="I68" s="768">
        <v>2939.1111055370584</v>
      </c>
      <c r="J68" s="768">
        <v>2578.0337383797546</v>
      </c>
      <c r="K68" s="768">
        <v>209.55477565245272</v>
      </c>
      <c r="L68" s="768">
        <v>1209.1243584394715</v>
      </c>
      <c r="M68" s="768">
        <v>3785.5386145932266</v>
      </c>
      <c r="N68" s="768">
        <v>343.77320812399466</v>
      </c>
      <c r="O68" s="768">
        <v>218.39703797300956</v>
      </c>
      <c r="P68" s="768">
        <v>74.747061380193131</v>
      </c>
      <c r="Q68" s="768">
        <v>110.22258197871564</v>
      </c>
      <c r="R68" s="768">
        <v>312.66549800977111</v>
      </c>
      <c r="S68" s="768">
        <v>50.471560662555731</v>
      </c>
      <c r="T68" s="768">
        <v>57.277436919861096</v>
      </c>
      <c r="U68" s="60">
        <f t="shared" si="1"/>
        <v>15351.903599652562</v>
      </c>
    </row>
    <row r="69" spans="2:21" s="291" customFormat="1" x14ac:dyDescent="0.2">
      <c r="B69" s="3">
        <v>1973</v>
      </c>
      <c r="C69" s="768">
        <v>1002.7388099089143</v>
      </c>
      <c r="D69" s="768">
        <v>223.28416490121569</v>
      </c>
      <c r="E69" s="768">
        <v>52.443351114267543</v>
      </c>
      <c r="F69" s="768">
        <v>247.10923999438248</v>
      </c>
      <c r="G69" s="768">
        <v>1823.4914754065853</v>
      </c>
      <c r="H69" s="768">
        <v>26.669931974980639</v>
      </c>
      <c r="I69" s="768">
        <v>3102.474949837007</v>
      </c>
      <c r="J69" s="768">
        <v>2619.3404671718845</v>
      </c>
      <c r="K69" s="768">
        <v>199.50643162268227</v>
      </c>
      <c r="L69" s="768">
        <v>1159.8330046800086</v>
      </c>
      <c r="M69" s="768">
        <v>4111.2014447395004</v>
      </c>
      <c r="N69" s="768">
        <v>325.62117898117543</v>
      </c>
      <c r="O69" s="768">
        <v>210.94368618770071</v>
      </c>
      <c r="P69" s="768">
        <v>64.99906124642898</v>
      </c>
      <c r="Q69" s="768">
        <v>107.88458131294843</v>
      </c>
      <c r="R69" s="768">
        <v>293.10981567003518</v>
      </c>
      <c r="S69" s="768">
        <v>44.224441887244147</v>
      </c>
      <c r="T69" s="768">
        <v>48.931296111538408</v>
      </c>
      <c r="U69" s="60">
        <f t="shared" si="1"/>
        <v>15663.807332748498</v>
      </c>
    </row>
    <row r="70" spans="2:21" s="291" customFormat="1" x14ac:dyDescent="0.2">
      <c r="B70" s="3">
        <v>1974</v>
      </c>
      <c r="C70" s="768">
        <v>916.38228761252185</v>
      </c>
      <c r="D70" s="768">
        <v>195.18273179879691</v>
      </c>
      <c r="E70" s="768">
        <v>45.343594680817269</v>
      </c>
      <c r="F70" s="768">
        <v>236.32951784971422</v>
      </c>
      <c r="G70" s="768">
        <v>1841.4594640159989</v>
      </c>
      <c r="H70" s="768">
        <v>22.098920409671415</v>
      </c>
      <c r="I70" s="768">
        <v>3059.3692855128302</v>
      </c>
      <c r="J70" s="768">
        <v>2984.1066150056604</v>
      </c>
      <c r="K70" s="768">
        <v>183.40529199206608</v>
      </c>
      <c r="L70" s="768">
        <v>1166.0564308853952</v>
      </c>
      <c r="M70" s="768">
        <v>3959.3259398847586</v>
      </c>
      <c r="N70" s="768">
        <v>293.69135137908847</v>
      </c>
      <c r="O70" s="768">
        <v>200.25859350879159</v>
      </c>
      <c r="P70" s="768">
        <v>54.711571164345017</v>
      </c>
      <c r="Q70" s="768">
        <v>95.738404505607377</v>
      </c>
      <c r="R70" s="768">
        <v>278.49585239729356</v>
      </c>
      <c r="S70" s="768">
        <v>45.016686554556983</v>
      </c>
      <c r="T70" s="768">
        <v>43.214543825357822</v>
      </c>
      <c r="U70" s="60">
        <f t="shared" si="1"/>
        <v>15620.187082983271</v>
      </c>
    </row>
    <row r="71" spans="2:21" s="291" customFormat="1" x14ac:dyDescent="0.2">
      <c r="B71" s="3">
        <v>1975</v>
      </c>
      <c r="C71" s="768">
        <v>919.47748680792574</v>
      </c>
      <c r="D71" s="768">
        <v>194.60722748181865</v>
      </c>
      <c r="E71" s="768">
        <v>43.638892674927845</v>
      </c>
      <c r="F71" s="768">
        <v>221.3159713170036</v>
      </c>
      <c r="G71" s="768">
        <v>1695.0070009695717</v>
      </c>
      <c r="H71" s="768">
        <v>23.832405657932156</v>
      </c>
      <c r="I71" s="768">
        <v>2912.1731121392399</v>
      </c>
      <c r="J71" s="768">
        <v>2647.2003018212563</v>
      </c>
      <c r="K71" s="768">
        <v>167.84096044703415</v>
      </c>
      <c r="L71" s="768">
        <v>1035.47811887231</v>
      </c>
      <c r="M71" s="768">
        <v>3317.3109261313675</v>
      </c>
      <c r="N71" s="768">
        <v>275.58926308356416</v>
      </c>
      <c r="O71" s="768">
        <v>183.33232342411438</v>
      </c>
      <c r="P71" s="768">
        <v>55.200028279715859</v>
      </c>
      <c r="Q71" s="768">
        <v>82.895915930684069</v>
      </c>
      <c r="R71" s="768">
        <v>261.61018655965438</v>
      </c>
      <c r="S71" s="768">
        <v>38.122775143277181</v>
      </c>
      <c r="T71" s="768">
        <v>39.129404667640735</v>
      </c>
      <c r="U71" s="60">
        <f t="shared" si="1"/>
        <v>14113.762301409039</v>
      </c>
    </row>
    <row r="72" spans="2:21" s="291" customFormat="1" x14ac:dyDescent="0.2">
      <c r="B72" s="3">
        <v>1976</v>
      </c>
      <c r="C72" s="768">
        <v>923.77521271776016</v>
      </c>
      <c r="D72" s="768">
        <v>204.37397843656774</v>
      </c>
      <c r="E72" s="768">
        <v>42.659798028422571</v>
      </c>
      <c r="F72" s="768">
        <v>239.13695933624362</v>
      </c>
      <c r="G72" s="768">
        <v>1854.0595741469392</v>
      </c>
      <c r="H72" s="768">
        <v>19.308652681177552</v>
      </c>
      <c r="I72" s="768">
        <v>3008.8241187041867</v>
      </c>
      <c r="J72" s="768">
        <v>2805.1630195756998</v>
      </c>
      <c r="K72" s="768">
        <v>171.86133237124594</v>
      </c>
      <c r="L72" s="768">
        <v>1081.96606517787</v>
      </c>
      <c r="M72" s="768">
        <v>3401.9293768233933</v>
      </c>
      <c r="N72" s="768">
        <v>278.00111223816049</v>
      </c>
      <c r="O72" s="768">
        <v>180.21861384703968</v>
      </c>
      <c r="P72" s="768">
        <v>54.859566379897664</v>
      </c>
      <c r="Q72" s="768">
        <v>87.675471319961019</v>
      </c>
      <c r="R72" s="768">
        <v>287.01035993942787</v>
      </c>
      <c r="S72" s="768">
        <v>37.911695008283047</v>
      </c>
      <c r="T72" s="768">
        <v>38.759360672188258</v>
      </c>
      <c r="U72" s="60">
        <f t="shared" si="1"/>
        <v>14717.494267404461</v>
      </c>
    </row>
    <row r="73" spans="2:21" x14ac:dyDescent="0.2">
      <c r="B73">
        <v>1977</v>
      </c>
      <c r="C73" s="768">
        <v>933.31874357025549</v>
      </c>
      <c r="D73" s="768">
        <v>215.23241681106174</v>
      </c>
      <c r="E73" s="768">
        <v>46.520198171871066</v>
      </c>
      <c r="F73" s="768">
        <v>237.29039335944378</v>
      </c>
      <c r="G73" s="768">
        <v>1903.5055023121824</v>
      </c>
      <c r="H73" s="768">
        <v>23.373896798763397</v>
      </c>
      <c r="I73" s="768">
        <v>3111.3747991054629</v>
      </c>
      <c r="J73" s="768">
        <v>2736.8753227042434</v>
      </c>
      <c r="K73" s="768">
        <v>195.61017717490614</v>
      </c>
      <c r="L73" s="768">
        <v>1108.475410178173</v>
      </c>
      <c r="M73" s="768">
        <v>3345.2362405259669</v>
      </c>
      <c r="N73" s="768">
        <v>285.25328852059283</v>
      </c>
      <c r="O73" s="768">
        <v>163.98140169242498</v>
      </c>
      <c r="P73" s="768">
        <v>52.983336111267811</v>
      </c>
      <c r="Q73" s="768">
        <v>84.714250197230314</v>
      </c>
      <c r="R73" s="768">
        <v>304.37811782877924</v>
      </c>
      <c r="S73" s="768">
        <v>41.259059285128885</v>
      </c>
      <c r="T73" s="768">
        <v>43.487571811087662</v>
      </c>
      <c r="U73" s="60">
        <f t="shared" ref="U73:U106" si="2">SUM(C73:T73)</f>
        <v>14832.870126158838</v>
      </c>
    </row>
    <row r="74" spans="2:21" x14ac:dyDescent="0.2">
      <c r="B74">
        <v>1978</v>
      </c>
      <c r="C74" s="768">
        <v>960.85021509213618</v>
      </c>
      <c r="D74" s="768">
        <v>211.3871625823902</v>
      </c>
      <c r="E74" s="768">
        <v>48.402341278745268</v>
      </c>
      <c r="F74" s="768">
        <v>258.81464465008872</v>
      </c>
      <c r="G74" s="768">
        <v>1957.3812065519662</v>
      </c>
      <c r="H74" s="768">
        <v>23.509136802180493</v>
      </c>
      <c r="I74" s="768">
        <v>3101.6695336136172</v>
      </c>
      <c r="J74" s="768">
        <v>2621.971176355411</v>
      </c>
      <c r="K74" s="768">
        <v>183.32151269547202</v>
      </c>
      <c r="L74" s="768">
        <v>1121.6910503926601</v>
      </c>
      <c r="M74" s="768">
        <v>3518.5332993251623</v>
      </c>
      <c r="N74" s="768">
        <v>295.90446588048593</v>
      </c>
      <c r="O74" s="768">
        <v>169.4214943772657</v>
      </c>
      <c r="P74" s="768">
        <v>56.9354068358452</v>
      </c>
      <c r="Q74" s="768">
        <v>86.547545354139999</v>
      </c>
      <c r="R74" s="768">
        <v>312.69301477526511</v>
      </c>
      <c r="S74" s="768">
        <v>43.625017700421623</v>
      </c>
      <c r="T74" s="768">
        <v>45.474670329507163</v>
      </c>
      <c r="U74" s="60">
        <f t="shared" si="2"/>
        <v>15018.13289459276</v>
      </c>
    </row>
    <row r="75" spans="2:21" x14ac:dyDescent="0.2">
      <c r="B75">
        <v>1979</v>
      </c>
      <c r="C75" s="768">
        <v>927.44320966216321</v>
      </c>
      <c r="D75" s="768">
        <v>200.02405119146917</v>
      </c>
      <c r="E75" s="768">
        <v>43.502643258100242</v>
      </c>
      <c r="F75" s="768">
        <v>258.13584635714432</v>
      </c>
      <c r="G75" s="768">
        <v>1953.5841253931962</v>
      </c>
      <c r="H75" s="768">
        <v>25.776040799978485</v>
      </c>
      <c r="I75" s="768">
        <v>3053.153803736277</v>
      </c>
      <c r="J75" s="768">
        <v>2641.5642459618775</v>
      </c>
      <c r="K75" s="768">
        <v>170.57981942704774</v>
      </c>
      <c r="L75" s="768">
        <v>1110.4477758031253</v>
      </c>
      <c r="M75" s="768">
        <v>3553.3532623192036</v>
      </c>
      <c r="N75" s="768">
        <v>287.30153484874103</v>
      </c>
      <c r="O75" s="768">
        <v>171.43799219024862</v>
      </c>
      <c r="P75" s="768">
        <v>53.106404776990686</v>
      </c>
      <c r="Q75" s="768">
        <v>87.165287787165781</v>
      </c>
      <c r="R75" s="768">
        <v>295.31124400025766</v>
      </c>
      <c r="S75" s="768">
        <v>41.539353256530084</v>
      </c>
      <c r="T75" s="768">
        <v>44.174157180206429</v>
      </c>
      <c r="U75" s="60">
        <f t="shared" si="2"/>
        <v>14917.600797949723</v>
      </c>
    </row>
    <row r="76" spans="2:21" x14ac:dyDescent="0.2">
      <c r="B76">
        <v>1980</v>
      </c>
      <c r="C76" s="768">
        <v>922.40770166183279</v>
      </c>
      <c r="D76" s="768">
        <v>184.78026992160108</v>
      </c>
      <c r="E76" s="768">
        <v>42.470738760111416</v>
      </c>
      <c r="F76" s="768">
        <v>242.89727792370905</v>
      </c>
      <c r="G76" s="768">
        <v>1902.3768621022043</v>
      </c>
      <c r="H76" s="768">
        <v>25.106376545139955</v>
      </c>
      <c r="I76" s="768">
        <v>2931.8295070227023</v>
      </c>
      <c r="J76" s="768">
        <v>2483.7558600045877</v>
      </c>
      <c r="K76" s="768">
        <v>148.87581004766508</v>
      </c>
      <c r="L76" s="768">
        <v>984.83199894460563</v>
      </c>
      <c r="M76" s="768">
        <v>2885.7306579716974</v>
      </c>
      <c r="N76" s="768">
        <v>268.52909341700325</v>
      </c>
      <c r="O76" s="768">
        <v>159.98993177375115</v>
      </c>
      <c r="P76" s="768">
        <v>52.692981163001093</v>
      </c>
      <c r="Q76" s="768">
        <v>79.10024335567347</v>
      </c>
      <c r="R76" s="768">
        <v>259.04671378326719</v>
      </c>
      <c r="S76" s="768">
        <v>37.846453060468896</v>
      </c>
      <c r="T76" s="768">
        <v>42.106648223701853</v>
      </c>
      <c r="U76" s="60">
        <f t="shared" si="2"/>
        <v>13654.375125682722</v>
      </c>
    </row>
    <row r="77" spans="2:21" x14ac:dyDescent="0.2">
      <c r="B77">
        <v>1981</v>
      </c>
      <c r="C77" s="768">
        <v>871.84697216243671</v>
      </c>
      <c r="D77" s="768">
        <v>180.50914249836566</v>
      </c>
      <c r="E77" s="768">
        <v>42.345051313580534</v>
      </c>
      <c r="F77" s="768">
        <v>240.63906050766875</v>
      </c>
      <c r="G77" s="768">
        <v>1945.5459826376425</v>
      </c>
      <c r="H77" s="768">
        <v>25.110901303618594</v>
      </c>
      <c r="I77" s="768">
        <v>2462.6978715783816</v>
      </c>
      <c r="J77" s="768">
        <v>2411.7206101045604</v>
      </c>
      <c r="K77" s="768">
        <v>143.31845004025831</v>
      </c>
      <c r="L77" s="768">
        <v>939.40731186371977</v>
      </c>
      <c r="M77" s="768">
        <v>2863.4257409779875</v>
      </c>
      <c r="N77" s="768">
        <v>258.21315692472746</v>
      </c>
      <c r="O77" s="768">
        <v>149.91649472996102</v>
      </c>
      <c r="P77" s="768">
        <v>50.110291723208206</v>
      </c>
      <c r="Q77" s="768">
        <v>75.069692323553895</v>
      </c>
      <c r="R77" s="768">
        <v>245.592678776209</v>
      </c>
      <c r="S77" s="768">
        <v>35.349587816966157</v>
      </c>
      <c r="T77" s="768">
        <v>39.419355998762526</v>
      </c>
      <c r="U77" s="60">
        <f t="shared" si="2"/>
        <v>12980.238353281609</v>
      </c>
    </row>
    <row r="78" spans="2:21" x14ac:dyDescent="0.2">
      <c r="B78">
        <v>1982</v>
      </c>
      <c r="C78" s="768">
        <v>891.93788225512594</v>
      </c>
      <c r="D78" s="768">
        <v>159.78213317458031</v>
      </c>
      <c r="E78" s="768">
        <v>34.013769143533565</v>
      </c>
      <c r="F78" s="768">
        <v>210.02915005482549</v>
      </c>
      <c r="G78" s="768">
        <v>1845.776193736714</v>
      </c>
      <c r="H78" s="768">
        <v>26.386883194594706</v>
      </c>
      <c r="I78" s="768">
        <v>2440.9314981412763</v>
      </c>
      <c r="J78" s="768">
        <v>2159.1595693274257</v>
      </c>
      <c r="K78" s="768">
        <v>136.26444012949824</v>
      </c>
      <c r="L78" s="768">
        <v>785.08748857552825</v>
      </c>
      <c r="M78" s="768">
        <v>1939.1872750254779</v>
      </c>
      <c r="N78" s="768">
        <v>255.11123699757593</v>
      </c>
      <c r="O78" s="768">
        <v>146.71824713642917</v>
      </c>
      <c r="P78" s="768">
        <v>56.145183757856287</v>
      </c>
      <c r="Q78" s="768">
        <v>71.438470733898484</v>
      </c>
      <c r="R78" s="768">
        <v>227.04383602320218</v>
      </c>
      <c r="S78" s="768">
        <v>32.584803977169017</v>
      </c>
      <c r="T78" s="768">
        <v>35.311188624615482</v>
      </c>
      <c r="U78" s="60">
        <f t="shared" si="2"/>
        <v>11452.909250009327</v>
      </c>
    </row>
    <row r="79" spans="2:21" x14ac:dyDescent="0.2">
      <c r="B79">
        <v>1983</v>
      </c>
      <c r="C79" s="768">
        <v>926.28715741012616</v>
      </c>
      <c r="D79" s="768">
        <v>178.92517753979021</v>
      </c>
      <c r="E79" s="768">
        <v>36.976401811761477</v>
      </c>
      <c r="F79" s="768">
        <v>231.04670582383781</v>
      </c>
      <c r="G79" s="768">
        <v>2015.7924399069686</v>
      </c>
      <c r="H79" s="768">
        <v>27.737445560605206</v>
      </c>
      <c r="I79" s="768">
        <v>2468.9059350476141</v>
      </c>
      <c r="J79" s="768">
        <v>2238.8395446604609</v>
      </c>
      <c r="K79" s="768">
        <v>143.92248842557854</v>
      </c>
      <c r="L79" s="768">
        <v>856.96223110887286</v>
      </c>
      <c r="M79" s="768">
        <v>2131.381677855878</v>
      </c>
      <c r="N79" s="768">
        <v>253.36571338825021</v>
      </c>
      <c r="O79" s="768">
        <v>141.06442348681631</v>
      </c>
      <c r="P79" s="768">
        <v>56.920181481751008</v>
      </c>
      <c r="Q79" s="768">
        <v>74.6434952451839</v>
      </c>
      <c r="R79" s="768">
        <v>254.64916290082834</v>
      </c>
      <c r="S79" s="768">
        <v>34.528968276392881</v>
      </c>
      <c r="T79" s="768">
        <v>37.91854792698863</v>
      </c>
      <c r="U79" s="60">
        <f t="shared" si="2"/>
        <v>12109.867697857704</v>
      </c>
    </row>
    <row r="80" spans="2:21" x14ac:dyDescent="0.2">
      <c r="B80">
        <v>1984</v>
      </c>
      <c r="C80" s="768">
        <v>919.28113220431328</v>
      </c>
      <c r="D80" s="768">
        <v>176.12202882047774</v>
      </c>
      <c r="E80" s="768">
        <v>32.566779212883922</v>
      </c>
      <c r="F80" s="768">
        <v>243.7496023068787</v>
      </c>
      <c r="G80" s="768">
        <v>2078.3417168105088</v>
      </c>
      <c r="H80" s="768">
        <v>31.98743113422907</v>
      </c>
      <c r="I80" s="768">
        <v>2493.1362462733782</v>
      </c>
      <c r="J80" s="768">
        <v>2327.8418674047139</v>
      </c>
      <c r="K80" s="768">
        <v>145.58566260981641</v>
      </c>
      <c r="L80" s="768">
        <v>866.90508828235647</v>
      </c>
      <c r="M80" s="768">
        <v>2131.9359881692862</v>
      </c>
      <c r="N80" s="768">
        <v>244.02633808062384</v>
      </c>
      <c r="O80" s="768">
        <v>139.366750624193</v>
      </c>
      <c r="P80" s="768">
        <v>57.108867653751616</v>
      </c>
      <c r="Q80" s="768">
        <v>72.050738028216614</v>
      </c>
      <c r="R80" s="768">
        <v>264.14226388134483</v>
      </c>
      <c r="S80" s="768">
        <v>38.287353267419007</v>
      </c>
      <c r="T80" s="768">
        <v>38.181347066222365</v>
      </c>
      <c r="U80" s="60">
        <f t="shared" si="2"/>
        <v>12300.61720183061</v>
      </c>
    </row>
    <row r="81" spans="2:21" x14ac:dyDescent="0.2">
      <c r="B81">
        <v>1985</v>
      </c>
      <c r="C81" s="768">
        <v>814.40918409036976</v>
      </c>
      <c r="D81" s="768">
        <v>156.1414043262503</v>
      </c>
      <c r="E81" s="768">
        <v>27.870927218965463</v>
      </c>
      <c r="F81" s="768">
        <v>248.7998733914439</v>
      </c>
      <c r="G81" s="768">
        <v>2017.3632372266716</v>
      </c>
      <c r="H81" s="768">
        <v>26.699079874753142</v>
      </c>
      <c r="I81" s="768">
        <v>2519.6333802647096</v>
      </c>
      <c r="J81" s="768">
        <v>1982.3306729500532</v>
      </c>
      <c r="K81" s="768">
        <v>128.43055874180072</v>
      </c>
      <c r="L81" s="768">
        <v>791.01545520082436</v>
      </c>
      <c r="M81" s="768">
        <v>1931.5726855408925</v>
      </c>
      <c r="N81" s="768">
        <v>218.6220851003327</v>
      </c>
      <c r="O81" s="768">
        <v>118.55685257512636</v>
      </c>
      <c r="P81" s="768">
        <v>54.78945572429496</v>
      </c>
      <c r="Q81" s="768">
        <v>62.919467623803939</v>
      </c>
      <c r="R81" s="768">
        <v>234.98001273849101</v>
      </c>
      <c r="S81" s="768">
        <v>37.383822846973821</v>
      </c>
      <c r="T81" s="768">
        <v>33.863505680901589</v>
      </c>
      <c r="U81" s="60">
        <f t="shared" si="2"/>
        <v>11405.381661116657</v>
      </c>
    </row>
    <row r="82" spans="2:21" x14ac:dyDescent="0.2">
      <c r="B82">
        <v>1986</v>
      </c>
      <c r="C82" s="768">
        <v>851.19749953824692</v>
      </c>
      <c r="D82" s="768">
        <v>167.34431376858677</v>
      </c>
      <c r="E82" s="768">
        <v>38.210686463826796</v>
      </c>
      <c r="F82" s="768">
        <v>255.75096288820842</v>
      </c>
      <c r="G82" s="768">
        <v>1985.8799822003309</v>
      </c>
      <c r="H82" s="768">
        <v>31.398684042991388</v>
      </c>
      <c r="I82" s="768">
        <v>2850.2471338482869</v>
      </c>
      <c r="J82" s="768">
        <v>2015.168144981348</v>
      </c>
      <c r="K82" s="768">
        <v>135.02187702867309</v>
      </c>
      <c r="L82" s="768">
        <v>833.84549437982139</v>
      </c>
      <c r="M82" s="768">
        <v>1819.4681276410374</v>
      </c>
      <c r="N82" s="768">
        <v>236.43141790334087</v>
      </c>
      <c r="O82" s="768">
        <v>131.76262360948817</v>
      </c>
      <c r="P82" s="768">
        <v>56.773381394787812</v>
      </c>
      <c r="Q82" s="768">
        <v>69.916919680982033</v>
      </c>
      <c r="R82" s="768">
        <v>244.14932796917603</v>
      </c>
      <c r="S82" s="768">
        <v>42.985850897299549</v>
      </c>
      <c r="T82" s="768">
        <v>39.628355216449528</v>
      </c>
      <c r="U82" s="60">
        <f t="shared" si="2"/>
        <v>11805.180783452881</v>
      </c>
    </row>
    <row r="83" spans="2:21" x14ac:dyDescent="0.2">
      <c r="B83">
        <v>1987</v>
      </c>
      <c r="C83" s="768">
        <v>833.51038838632076</v>
      </c>
      <c r="D83" s="768">
        <v>172.60133796131427</v>
      </c>
      <c r="E83" s="768">
        <v>41.21594313846515</v>
      </c>
      <c r="F83" s="768">
        <v>293.32052036990052</v>
      </c>
      <c r="G83" s="768">
        <v>2039.394142819116</v>
      </c>
      <c r="H83" s="768">
        <v>35.457031000499867</v>
      </c>
      <c r="I83" s="768">
        <v>2753.6476622858058</v>
      </c>
      <c r="J83" s="768">
        <v>2230.5058143667238</v>
      </c>
      <c r="K83" s="768">
        <v>151.42293972634729</v>
      </c>
      <c r="L83" s="768">
        <v>865.36110422201477</v>
      </c>
      <c r="M83" s="768">
        <v>1819.8952963174174</v>
      </c>
      <c r="N83" s="768">
        <v>242.60813301921721</v>
      </c>
      <c r="O83" s="768">
        <v>133.59407668064966</v>
      </c>
      <c r="P83" s="768">
        <v>60.400035479019486</v>
      </c>
      <c r="Q83" s="768">
        <v>67.361584373291663</v>
      </c>
      <c r="R83" s="768">
        <v>242.38099655777575</v>
      </c>
      <c r="S83" s="768">
        <v>46.939987356383909</v>
      </c>
      <c r="T83" s="768">
        <v>43.311356676392833</v>
      </c>
      <c r="U83" s="60">
        <f t="shared" si="2"/>
        <v>12072.928350736656</v>
      </c>
    </row>
    <row r="84" spans="2:21" x14ac:dyDescent="0.2">
      <c r="B84">
        <v>1988</v>
      </c>
      <c r="C84" s="768">
        <v>851.12053122624513</v>
      </c>
      <c r="D84" s="768">
        <v>168.48905994885055</v>
      </c>
      <c r="E84" s="768">
        <v>46.203934666809843</v>
      </c>
      <c r="F84" s="768">
        <v>302.60197307912358</v>
      </c>
      <c r="G84" s="768">
        <v>2153.9562641132611</v>
      </c>
      <c r="H84" s="768">
        <v>40.089746346787351</v>
      </c>
      <c r="I84" s="768">
        <v>3018.3157833208888</v>
      </c>
      <c r="J84" s="768">
        <v>2425.2974275342949</v>
      </c>
      <c r="K84" s="768">
        <v>150.36582650079393</v>
      </c>
      <c r="L84" s="768">
        <v>884.64406029384702</v>
      </c>
      <c r="M84" s="768">
        <v>2134.8918237453663</v>
      </c>
      <c r="N84" s="768">
        <v>251.14969713900282</v>
      </c>
      <c r="O84" s="768">
        <v>138.88393804304263</v>
      </c>
      <c r="P84" s="768">
        <v>62.693189717341816</v>
      </c>
      <c r="Q84" s="768">
        <v>64.55717435203718</v>
      </c>
      <c r="R84" s="768">
        <v>254.78050349600764</v>
      </c>
      <c r="S84" s="768">
        <v>48.640156995919362</v>
      </c>
      <c r="T84" s="768">
        <v>45.434393503358493</v>
      </c>
      <c r="U84" s="60">
        <f t="shared" si="2"/>
        <v>13042.115484022981</v>
      </c>
    </row>
    <row r="85" spans="2:21" x14ac:dyDescent="0.2">
      <c r="B85">
        <v>1989</v>
      </c>
      <c r="C85" s="768">
        <v>851.8988327684732</v>
      </c>
      <c r="D85" s="768">
        <v>167.44427557233792</v>
      </c>
      <c r="E85" s="768">
        <v>38.72494633334945</v>
      </c>
      <c r="F85" s="768">
        <v>314.98874210000514</v>
      </c>
      <c r="G85" s="768">
        <v>2186.1253063093668</v>
      </c>
      <c r="H85" s="768">
        <v>41.243633713675202</v>
      </c>
      <c r="I85" s="768">
        <v>2965.3762841158969</v>
      </c>
      <c r="J85" s="768">
        <v>2521.8421868716355</v>
      </c>
      <c r="K85" s="768">
        <v>156.13332627095838</v>
      </c>
      <c r="L85" s="768">
        <v>872.26871686531888</v>
      </c>
      <c r="M85" s="768">
        <v>2135.9489196898717</v>
      </c>
      <c r="N85" s="768">
        <v>241.61252681571094</v>
      </c>
      <c r="O85" s="768">
        <v>135.84765730352257</v>
      </c>
      <c r="P85" s="768">
        <v>62.697248115282292</v>
      </c>
      <c r="Q85" s="768">
        <v>64.994227835018435</v>
      </c>
      <c r="R85" s="768">
        <v>251.14742131079424</v>
      </c>
      <c r="S85" s="768">
        <v>54.790411286187279</v>
      </c>
      <c r="T85" s="768">
        <v>41.18066817037402</v>
      </c>
      <c r="U85" s="60">
        <f t="shared" si="2"/>
        <v>13104.265331447779</v>
      </c>
    </row>
    <row r="86" spans="2:21" x14ac:dyDescent="0.2">
      <c r="B86">
        <v>1990</v>
      </c>
      <c r="C86" s="768">
        <v>801.85853040559095</v>
      </c>
      <c r="D86" s="768">
        <v>155.89053627343949</v>
      </c>
      <c r="E86" s="768">
        <v>34.234269572907131</v>
      </c>
      <c r="F86" s="768">
        <v>317.55370658139748</v>
      </c>
      <c r="G86" s="768">
        <v>2232.4561523667417</v>
      </c>
      <c r="H86" s="768">
        <v>40.250360783695889</v>
      </c>
      <c r="I86" s="768">
        <v>2981.7236021574176</v>
      </c>
      <c r="J86" s="768">
        <v>2717.7721792901602</v>
      </c>
      <c r="K86" s="768">
        <v>135.02276624658089</v>
      </c>
      <c r="L86" s="768">
        <v>839.79715936733282</v>
      </c>
      <c r="M86" s="768">
        <v>2058.910056035751</v>
      </c>
      <c r="N86" s="768">
        <v>222.61909858361435</v>
      </c>
      <c r="O86" s="768">
        <v>120.63206911012374</v>
      </c>
      <c r="P86" s="768">
        <v>58.165999612572094</v>
      </c>
      <c r="Q86" s="768">
        <v>57.975944538459906</v>
      </c>
      <c r="R86" s="768">
        <v>237.32816845389928</v>
      </c>
      <c r="S86" s="768">
        <v>52.543324444208949</v>
      </c>
      <c r="T86" s="768">
        <v>38.691516089207084</v>
      </c>
      <c r="U86" s="60">
        <f t="shared" si="2"/>
        <v>13103.425439913102</v>
      </c>
    </row>
    <row r="87" spans="2:21" x14ac:dyDescent="0.2">
      <c r="B87">
        <v>1991</v>
      </c>
      <c r="C87" s="768">
        <v>809.67414956814787</v>
      </c>
      <c r="D87" s="768">
        <v>167.22964134569051</v>
      </c>
      <c r="E87" s="768">
        <v>36.963147733447869</v>
      </c>
      <c r="F87" s="768">
        <v>314.83245355703338</v>
      </c>
      <c r="G87" s="768">
        <v>2267.2367478194155</v>
      </c>
      <c r="H87" s="768">
        <v>38.576483481067747</v>
      </c>
      <c r="I87" s="768">
        <v>2884.3712617836486</v>
      </c>
      <c r="J87" s="768">
        <v>2577.2858974832011</v>
      </c>
      <c r="K87" s="768">
        <v>125.61488437265322</v>
      </c>
      <c r="L87" s="768">
        <v>788.81428212035598</v>
      </c>
      <c r="M87" s="768">
        <v>1811.54797443144</v>
      </c>
      <c r="N87" s="768">
        <v>217.28105279356296</v>
      </c>
      <c r="O87" s="768">
        <v>113.47965946591772</v>
      </c>
      <c r="P87" s="768">
        <v>56.220714404637988</v>
      </c>
      <c r="Q87" s="768">
        <v>55.611292613491038</v>
      </c>
      <c r="R87" s="768">
        <v>244.13057132985355</v>
      </c>
      <c r="S87" s="768">
        <v>55.8843501953478</v>
      </c>
      <c r="T87" s="768">
        <v>34.793804965135031</v>
      </c>
      <c r="U87" s="60">
        <f t="shared" si="2"/>
        <v>12599.548369464048</v>
      </c>
    </row>
    <row r="88" spans="2:21" x14ac:dyDescent="0.2">
      <c r="B88">
        <v>1992</v>
      </c>
      <c r="C88" s="768">
        <v>863.70158393200757</v>
      </c>
      <c r="D88" s="768">
        <v>171.780636136151</v>
      </c>
      <c r="E88" s="768">
        <v>37.95122991416855</v>
      </c>
      <c r="F88" s="768">
        <v>285.65263466533662</v>
      </c>
      <c r="G88" s="768">
        <v>2376.8968151839495</v>
      </c>
      <c r="H88" s="768">
        <v>38.178392597320688</v>
      </c>
      <c r="I88" s="768">
        <v>2978.6197025599158</v>
      </c>
      <c r="J88" s="768">
        <v>2624.9869434256652</v>
      </c>
      <c r="K88" s="768">
        <v>132.95089229393827</v>
      </c>
      <c r="L88" s="768">
        <v>834.39754001449057</v>
      </c>
      <c r="M88" s="768">
        <v>1860.7007555363432</v>
      </c>
      <c r="N88" s="768">
        <v>221.51344199750795</v>
      </c>
      <c r="O88" s="768">
        <v>107.05467343210731</v>
      </c>
      <c r="P88" s="768">
        <v>60.22308177563918</v>
      </c>
      <c r="Q88" s="768">
        <v>57.234985489425249</v>
      </c>
      <c r="R88" s="768">
        <v>253.07663671240181</v>
      </c>
      <c r="S88" s="768">
        <v>52.652898635297085</v>
      </c>
      <c r="T88" s="768">
        <v>38.845725201786685</v>
      </c>
      <c r="U88" s="60">
        <f t="shared" si="2"/>
        <v>12996.418569503452</v>
      </c>
    </row>
    <row r="89" spans="2:21" x14ac:dyDescent="0.2">
      <c r="B89">
        <v>1993</v>
      </c>
      <c r="C89" s="768">
        <v>926.75369383250984</v>
      </c>
      <c r="D89" s="768">
        <v>179.66474753861871</v>
      </c>
      <c r="E89" s="768">
        <v>38.969253979153493</v>
      </c>
      <c r="F89" s="768">
        <v>308.99770621726981</v>
      </c>
      <c r="G89" s="768">
        <v>2413.860058955303</v>
      </c>
      <c r="H89" s="768">
        <v>35.271440939704874</v>
      </c>
      <c r="I89" s="768">
        <v>2970.8276442091383</v>
      </c>
      <c r="J89" s="768">
        <v>2667.9116101083255</v>
      </c>
      <c r="K89" s="768">
        <v>136.77256011490636</v>
      </c>
      <c r="L89" s="768">
        <v>866.94246720947717</v>
      </c>
      <c r="M89" s="768">
        <v>1980.5512991134312</v>
      </c>
      <c r="N89" s="768">
        <v>238.70978614279537</v>
      </c>
      <c r="O89" s="768">
        <v>108.0675573372492</v>
      </c>
      <c r="P89" s="768">
        <v>64.59076180040033</v>
      </c>
      <c r="Q89" s="768">
        <v>62.688490345889321</v>
      </c>
      <c r="R89" s="768">
        <v>281.57130919761488</v>
      </c>
      <c r="S89" s="768">
        <v>50.694628080839159</v>
      </c>
      <c r="T89" s="768">
        <v>43.649220105879621</v>
      </c>
      <c r="U89" s="60">
        <f t="shared" si="2"/>
        <v>13376.494235228505</v>
      </c>
    </row>
    <row r="90" spans="2:21" x14ac:dyDescent="0.2">
      <c r="B90">
        <v>1994</v>
      </c>
      <c r="C90" s="768">
        <v>1008.5825527109854</v>
      </c>
      <c r="D90" s="768">
        <v>192.94392268146368</v>
      </c>
      <c r="E90" s="768">
        <v>39.957336159874167</v>
      </c>
      <c r="F90" s="768">
        <v>319.45866435321039</v>
      </c>
      <c r="G90" s="768">
        <v>2406.5414497255788</v>
      </c>
      <c r="H90" s="768">
        <v>37.113573244007682</v>
      </c>
      <c r="I90" s="768">
        <v>3144.6947232151383</v>
      </c>
      <c r="J90" s="768">
        <v>2729.1714558311169</v>
      </c>
      <c r="K90" s="768">
        <v>141.58522460569185</v>
      </c>
      <c r="L90" s="768">
        <v>822.05619657793363</v>
      </c>
      <c r="M90" s="768">
        <v>2096.657607556745</v>
      </c>
      <c r="N90" s="768">
        <v>263.57968281835372</v>
      </c>
      <c r="O90" s="768">
        <v>112.92234511482371</v>
      </c>
      <c r="P90" s="768">
        <v>66.930484972733723</v>
      </c>
      <c r="Q90" s="768">
        <v>67.848599515192888</v>
      </c>
      <c r="R90" s="768">
        <v>260.23443301298028</v>
      </c>
      <c r="S90" s="768">
        <v>47.300771088826892</v>
      </c>
      <c r="T90" s="768">
        <v>48.376910834473634</v>
      </c>
      <c r="U90" s="60">
        <f t="shared" si="2"/>
        <v>13805.955934019132</v>
      </c>
    </row>
    <row r="91" spans="2:21" x14ac:dyDescent="0.2">
      <c r="B91">
        <v>1995</v>
      </c>
      <c r="C91" s="768">
        <v>996.91523388203518</v>
      </c>
      <c r="D91" s="768">
        <v>190.8904946076554</v>
      </c>
      <c r="E91" s="768">
        <v>44.512636188125661</v>
      </c>
      <c r="F91" s="768">
        <v>373.11340884966961</v>
      </c>
      <c r="G91" s="768">
        <v>2475.1031059942475</v>
      </c>
      <c r="H91" s="768">
        <v>43.188518122581051</v>
      </c>
      <c r="I91" s="768">
        <v>3318.3953852069985</v>
      </c>
      <c r="J91" s="768">
        <v>2808.3801069250053</v>
      </c>
      <c r="K91" s="768">
        <v>151.80278514264387</v>
      </c>
      <c r="L91" s="768">
        <v>836.37810053118699</v>
      </c>
      <c r="M91" s="768">
        <v>2018.3220014173257</v>
      </c>
      <c r="N91" s="768">
        <v>289.62365431759213</v>
      </c>
      <c r="O91" s="768">
        <v>126.83165939971266</v>
      </c>
      <c r="P91" s="768">
        <v>73.038453387793254</v>
      </c>
      <c r="Q91" s="768">
        <v>77.856750209741236</v>
      </c>
      <c r="R91" s="768">
        <v>278.41898668330401</v>
      </c>
      <c r="S91" s="768">
        <v>55.003014814745541</v>
      </c>
      <c r="T91" s="768">
        <v>54.003433472495793</v>
      </c>
      <c r="U91" s="60">
        <f t="shared" si="2"/>
        <v>14211.777729152858</v>
      </c>
    </row>
    <row r="92" spans="2:21" x14ac:dyDescent="0.2">
      <c r="B92">
        <v>1996</v>
      </c>
      <c r="C92" s="768">
        <v>865.22738818560777</v>
      </c>
      <c r="D92" s="768">
        <v>167.09700979934172</v>
      </c>
      <c r="E92" s="768">
        <v>36.045490006918435</v>
      </c>
      <c r="F92" s="768">
        <v>354.43765969546752</v>
      </c>
      <c r="G92" s="768">
        <v>2445.7058531055864</v>
      </c>
      <c r="H92" s="768">
        <v>40.33110661016218</v>
      </c>
      <c r="I92" s="768">
        <v>3430.9762747528257</v>
      </c>
      <c r="J92" s="768">
        <v>3060.7601437574108</v>
      </c>
      <c r="K92" s="768">
        <v>145.59186602176126</v>
      </c>
      <c r="L92" s="768">
        <v>768.59394669215737</v>
      </c>
      <c r="M92" s="768">
        <v>2087.7303780101934</v>
      </c>
      <c r="N92" s="768">
        <v>248.28781667305427</v>
      </c>
      <c r="O92" s="768">
        <v>112.60870645818754</v>
      </c>
      <c r="P92" s="768">
        <v>72.049060260742735</v>
      </c>
      <c r="Q92" s="768">
        <v>67.460163031968875</v>
      </c>
      <c r="R92" s="768">
        <v>260.19136025138812</v>
      </c>
      <c r="S92" s="768">
        <v>51.030768858049989</v>
      </c>
      <c r="T92" s="768">
        <v>44.191956365805062</v>
      </c>
      <c r="U92" s="60">
        <f t="shared" si="2"/>
        <v>14258.316948536629</v>
      </c>
    </row>
    <row r="93" spans="2:21" x14ac:dyDescent="0.2">
      <c r="B93">
        <v>1997</v>
      </c>
      <c r="C93" s="768">
        <v>867.68525811561415</v>
      </c>
      <c r="D93" s="768">
        <v>170.57022786370626</v>
      </c>
      <c r="E93" s="768">
        <v>34.309579022565551</v>
      </c>
      <c r="F93" s="768">
        <v>351.22789070081427</v>
      </c>
      <c r="G93" s="768">
        <v>2444.4671078929837</v>
      </c>
      <c r="H93" s="768">
        <v>40.608372244311404</v>
      </c>
      <c r="I93" s="768">
        <v>3465.1910244853348</v>
      </c>
      <c r="J93" s="768">
        <v>3103.9541409155927</v>
      </c>
      <c r="K93" s="768">
        <v>135.30020215581013</v>
      </c>
      <c r="L93" s="768">
        <v>781.48054541412921</v>
      </c>
      <c r="M93" s="768">
        <v>2032.416827386887</v>
      </c>
      <c r="N93" s="768">
        <v>234.68145352408129</v>
      </c>
      <c r="O93" s="768">
        <v>106.43670136428443</v>
      </c>
      <c r="P93" s="768">
        <v>65.619117583298419</v>
      </c>
      <c r="Q93" s="768">
        <v>58.848707074425718</v>
      </c>
      <c r="R93" s="768">
        <v>258.23641416413506</v>
      </c>
      <c r="S93" s="768">
        <v>51.656782449462625</v>
      </c>
      <c r="T93" s="768">
        <v>42.319065802984603</v>
      </c>
      <c r="U93" s="60">
        <f t="shared" si="2"/>
        <v>14245.009418160424</v>
      </c>
    </row>
    <row r="94" spans="2:21" x14ac:dyDescent="0.2">
      <c r="B94">
        <v>1998</v>
      </c>
      <c r="C94" s="768">
        <v>914.596452</v>
      </c>
      <c r="D94" s="768">
        <v>183.883668</v>
      </c>
      <c r="E94" s="768">
        <v>35.487055999999995</v>
      </c>
      <c r="F94" s="768">
        <v>431.76796000000002</v>
      </c>
      <c r="G94" s="768">
        <v>2503.918032</v>
      </c>
      <c r="H94" s="768">
        <v>47.004247999999997</v>
      </c>
      <c r="I94" s="768">
        <v>3495.5546920000002</v>
      </c>
      <c r="J94" s="768">
        <v>3126.5770039999998</v>
      </c>
      <c r="K94" s="768">
        <v>144.39999600000002</v>
      </c>
      <c r="L94" s="768">
        <v>834.98687599999994</v>
      </c>
      <c r="M94" s="768">
        <v>2031.356088</v>
      </c>
      <c r="N94" s="768">
        <v>265.28541200000001</v>
      </c>
      <c r="O94" s="768">
        <v>116.85666400000001</v>
      </c>
      <c r="P94" s="768">
        <v>67.813715999999999</v>
      </c>
      <c r="Q94" s="768">
        <v>60.671008</v>
      </c>
      <c r="R94" s="768">
        <v>292.75512400000002</v>
      </c>
      <c r="S94" s="768">
        <v>58.499848</v>
      </c>
      <c r="T94" s="768">
        <v>47.700868</v>
      </c>
      <c r="U94" s="60">
        <f t="shared" si="2"/>
        <v>14659.114711999997</v>
      </c>
    </row>
    <row r="95" spans="2:21" x14ac:dyDescent="0.2">
      <c r="B95">
        <v>1999</v>
      </c>
      <c r="C95" s="768">
        <v>935.17439841307237</v>
      </c>
      <c r="D95" s="768">
        <v>187.31181548387343</v>
      </c>
      <c r="E95" s="768">
        <v>34.727399494976886</v>
      </c>
      <c r="F95" s="768">
        <v>456.65878470026882</v>
      </c>
      <c r="G95" s="768">
        <v>2465.1884562264563</v>
      </c>
      <c r="H95" s="768">
        <v>52.164830887173935</v>
      </c>
      <c r="I95" s="768">
        <v>3559.9686790500004</v>
      </c>
      <c r="J95" s="768">
        <v>3311.1447124275678</v>
      </c>
      <c r="K95" s="768">
        <v>163.77373974259751</v>
      </c>
      <c r="L95" s="768">
        <v>887.75742962271181</v>
      </c>
      <c r="M95" s="768">
        <v>1927.9607115402796</v>
      </c>
      <c r="N95" s="768">
        <v>288.74371654908276</v>
      </c>
      <c r="O95" s="768">
        <v>123.53689957565348</v>
      </c>
      <c r="P95" s="768">
        <v>75.412349760347183</v>
      </c>
      <c r="Q95" s="768">
        <v>66.741514974897328</v>
      </c>
      <c r="R95" s="768">
        <v>276.64336592279864</v>
      </c>
      <c r="S95" s="768">
        <v>60.507721609016151</v>
      </c>
      <c r="T95" s="768">
        <v>46.745155175063296</v>
      </c>
      <c r="U95" s="60">
        <f t="shared" si="2"/>
        <v>14920.161681155838</v>
      </c>
    </row>
    <row r="96" spans="2:21" x14ac:dyDescent="0.2">
      <c r="B96">
        <v>2000</v>
      </c>
      <c r="C96" s="768">
        <v>890.52621269592521</v>
      </c>
      <c r="D96" s="768">
        <v>156.99410743381722</v>
      </c>
      <c r="E96" s="768">
        <v>27.828729813053091</v>
      </c>
      <c r="F96" s="768">
        <v>395.38550253374592</v>
      </c>
      <c r="G96" s="768">
        <v>2357.2657029108259</v>
      </c>
      <c r="H96" s="768">
        <v>43.975163094048298</v>
      </c>
      <c r="I96" s="768">
        <v>3613.8718330000002</v>
      </c>
      <c r="J96" s="768">
        <v>3451.1731051817164</v>
      </c>
      <c r="K96" s="768">
        <v>170.55457311273068</v>
      </c>
      <c r="L96" s="768">
        <v>860.3030388807673</v>
      </c>
      <c r="M96" s="768">
        <v>1984.8032031815608</v>
      </c>
      <c r="N96" s="768">
        <v>253.16629233678722</v>
      </c>
      <c r="O96" s="768">
        <v>105.82598083764137</v>
      </c>
      <c r="P96" s="768">
        <v>77.55543180251361</v>
      </c>
      <c r="Q96" s="768">
        <v>60.834662292932563</v>
      </c>
      <c r="R96" s="768">
        <v>246.84021245432757</v>
      </c>
      <c r="S96" s="768">
        <v>50.020066867969469</v>
      </c>
      <c r="T96" s="768">
        <v>38.101014045070116</v>
      </c>
      <c r="U96" s="60">
        <f t="shared" si="2"/>
        <v>14785.024832475434</v>
      </c>
    </row>
    <row r="97" spans="1:21" x14ac:dyDescent="0.2">
      <c r="B97">
        <v>2001</v>
      </c>
      <c r="C97" s="768">
        <v>981.79189817683255</v>
      </c>
      <c r="D97" s="768">
        <v>156.54886822367064</v>
      </c>
      <c r="E97" s="768">
        <v>25.821803000550606</v>
      </c>
      <c r="F97" s="768">
        <v>334.95065632387758</v>
      </c>
      <c r="G97" s="768">
        <v>2298.5199852617166</v>
      </c>
      <c r="H97" s="768">
        <v>43.927533603441304</v>
      </c>
      <c r="I97" s="768">
        <v>3494.7027549010036</v>
      </c>
      <c r="J97" s="768">
        <v>3269.7219092965011</v>
      </c>
      <c r="K97" s="768">
        <v>170.96821812825092</v>
      </c>
      <c r="L97" s="768">
        <v>844.57954689595817</v>
      </c>
      <c r="M97" s="768">
        <v>1881.1112478914877</v>
      </c>
      <c r="N97" s="768">
        <v>236.80312759318167</v>
      </c>
      <c r="O97" s="768">
        <v>100.6870972290484</v>
      </c>
      <c r="P97" s="768">
        <v>65.334678752934266</v>
      </c>
      <c r="Q97" s="768">
        <v>57.139295822194057</v>
      </c>
      <c r="R97" s="768">
        <v>257.20038854295694</v>
      </c>
      <c r="S97" s="768">
        <v>42.856703444423736</v>
      </c>
      <c r="T97" s="768">
        <v>33.200659911387405</v>
      </c>
      <c r="U97" s="60">
        <f t="shared" si="2"/>
        <v>14295.866372999417</v>
      </c>
    </row>
    <row r="98" spans="1:21" x14ac:dyDescent="0.2">
      <c r="B98">
        <v>2002</v>
      </c>
      <c r="C98" s="768">
        <v>963.55408</v>
      </c>
      <c r="D98" s="768">
        <v>161.77534800000001</v>
      </c>
      <c r="E98" s="768">
        <v>22.314752000000002</v>
      </c>
      <c r="F98" s="768">
        <v>303.39918</v>
      </c>
      <c r="G98" s="768">
        <v>2137.503764</v>
      </c>
      <c r="H98" s="768">
        <v>47.795832000000004</v>
      </c>
      <c r="I98" s="768">
        <v>3075.1213680000001</v>
      </c>
      <c r="J98" s="768">
        <v>3246.609152</v>
      </c>
      <c r="K98" s="768">
        <v>166.54642800000002</v>
      </c>
      <c r="L98" s="768">
        <v>910.76708400000007</v>
      </c>
      <c r="M98" s="768">
        <v>1629.9591760000001</v>
      </c>
      <c r="N98" s="768">
        <v>226.21632399999999</v>
      </c>
      <c r="O98" s="768">
        <v>91.191044000000005</v>
      </c>
      <c r="P98" s="768">
        <v>69.142976000000004</v>
      </c>
      <c r="Q98" s="768">
        <v>55.569788000000003</v>
      </c>
      <c r="R98" s="768">
        <v>251.66670399999998</v>
      </c>
      <c r="S98" s="768">
        <v>38.904455999999996</v>
      </c>
      <c r="T98" s="768">
        <v>35.603912000000001</v>
      </c>
      <c r="U98" s="60">
        <f t="shared" si="2"/>
        <v>13433.641368000002</v>
      </c>
    </row>
    <row r="99" spans="1:21" x14ac:dyDescent="0.2">
      <c r="B99">
        <v>2003</v>
      </c>
      <c r="C99" s="768">
        <v>908.1512310074819</v>
      </c>
      <c r="D99" s="768">
        <v>144.82060676734446</v>
      </c>
      <c r="E99" s="768">
        <v>13.370253732879473</v>
      </c>
      <c r="F99" s="768">
        <v>315.36572210850733</v>
      </c>
      <c r="G99" s="768">
        <v>2062.2055493557114</v>
      </c>
      <c r="H99" s="768">
        <v>39.692067517161526</v>
      </c>
      <c r="I99" s="768">
        <v>2986.514133005855</v>
      </c>
      <c r="J99" s="768">
        <v>3278.8496369605023</v>
      </c>
      <c r="K99" s="768">
        <v>162.38700858836174</v>
      </c>
      <c r="L99" s="768">
        <v>843.66258808021871</v>
      </c>
      <c r="M99" s="768">
        <v>1681.9663811639548</v>
      </c>
      <c r="N99" s="768">
        <v>210.87604467529428</v>
      </c>
      <c r="O99" s="768">
        <v>77.406168726625395</v>
      </c>
      <c r="P99" s="768">
        <v>51.968914187404209</v>
      </c>
      <c r="Q99" s="768">
        <v>46.141970005738216</v>
      </c>
      <c r="R99" s="768">
        <v>229.98821579246055</v>
      </c>
      <c r="S99" s="768">
        <v>29.433026608129488</v>
      </c>
      <c r="T99" s="768">
        <v>30.337702942254708</v>
      </c>
      <c r="U99" s="60">
        <f t="shared" si="2"/>
        <v>13113.137221225885</v>
      </c>
    </row>
    <row r="100" spans="1:21" x14ac:dyDescent="0.2">
      <c r="B100">
        <v>2004</v>
      </c>
      <c r="C100" s="768">
        <v>876.87404509058865</v>
      </c>
      <c r="D100" s="768">
        <v>150.15509141889578</v>
      </c>
      <c r="E100" s="768">
        <v>12.950620915309582</v>
      </c>
      <c r="F100" s="768">
        <v>334.05313526607807</v>
      </c>
      <c r="G100" s="768">
        <v>2028.3709641295484</v>
      </c>
      <c r="H100" s="768">
        <v>39.966826921984563</v>
      </c>
      <c r="I100" s="768">
        <v>3077.7580838021422</v>
      </c>
      <c r="J100" s="768">
        <v>3050.2080438901307</v>
      </c>
      <c r="K100" s="768">
        <v>156.34521408513098</v>
      </c>
      <c r="L100" s="768">
        <v>846.35668023327139</v>
      </c>
      <c r="M100" s="768">
        <v>1709.7117812587637</v>
      </c>
      <c r="N100" s="768">
        <v>206.00060290700236</v>
      </c>
      <c r="O100" s="768">
        <v>80.038938927797375</v>
      </c>
      <c r="P100" s="768">
        <v>42.613564787609363</v>
      </c>
      <c r="Q100" s="768">
        <v>40.590875635963556</v>
      </c>
      <c r="R100" s="768">
        <v>241.72063665115977</v>
      </c>
      <c r="S100" s="768">
        <v>28.467484332631365</v>
      </c>
      <c r="T100" s="768">
        <v>28.689353232890731</v>
      </c>
      <c r="U100" s="60">
        <f t="shared" si="2"/>
        <v>12950.8719434869</v>
      </c>
    </row>
    <row r="101" spans="1:21" x14ac:dyDescent="0.2">
      <c r="B101">
        <v>2005</v>
      </c>
      <c r="C101" s="768">
        <v>881.92508034163961</v>
      </c>
      <c r="D101" s="768">
        <v>157.5923565830285</v>
      </c>
      <c r="E101" s="768">
        <v>10.444249462603306</v>
      </c>
      <c r="F101" s="768">
        <v>328.05195783490865</v>
      </c>
      <c r="G101" s="768">
        <v>2041.520676975912</v>
      </c>
      <c r="H101" s="768">
        <v>36.753303021623331</v>
      </c>
      <c r="I101" s="768">
        <v>3370.7901598183917</v>
      </c>
      <c r="J101" s="768">
        <v>2799.0993758095683</v>
      </c>
      <c r="K101" s="768">
        <v>150.24560489044413</v>
      </c>
      <c r="L101" s="768">
        <v>887.23108283057456</v>
      </c>
      <c r="M101" s="768">
        <v>1414.7412336622619</v>
      </c>
      <c r="N101" s="768">
        <v>209.91812999611622</v>
      </c>
      <c r="O101" s="768">
        <v>81.01961365117613</v>
      </c>
      <c r="P101" s="768">
        <v>42.539054285313028</v>
      </c>
      <c r="Q101" s="768">
        <v>39.675361294282581</v>
      </c>
      <c r="R101" s="768">
        <v>235.38043019571958</v>
      </c>
      <c r="S101" s="768">
        <v>26.177017904743494</v>
      </c>
      <c r="T101" s="768">
        <v>27.696006039892389</v>
      </c>
      <c r="U101" s="60">
        <f t="shared" si="2"/>
        <v>12740.8006945982</v>
      </c>
    </row>
    <row r="102" spans="1:21" x14ac:dyDescent="0.2">
      <c r="B102">
        <v>2006</v>
      </c>
      <c r="C102" s="768">
        <v>1014.1992240000001</v>
      </c>
      <c r="D102" s="768">
        <v>164.407712</v>
      </c>
      <c r="E102" s="768">
        <v>8.7224880000000002</v>
      </c>
      <c r="F102" s="768">
        <v>353.821124</v>
      </c>
      <c r="G102" s="768">
        <v>2106.5685840000001</v>
      </c>
      <c r="H102" s="768">
        <v>40.374451999999998</v>
      </c>
      <c r="I102" s="768">
        <v>3259.0627920000002</v>
      </c>
      <c r="J102" s="768">
        <v>2677.7578599999997</v>
      </c>
      <c r="K102" s="768">
        <v>153.785552</v>
      </c>
      <c r="L102" s="768">
        <v>958.36588800000004</v>
      </c>
      <c r="M102" s="768">
        <v>1285.6831</v>
      </c>
      <c r="N102" s="768">
        <v>253.81542000000002</v>
      </c>
      <c r="O102" s="768">
        <v>93.471671999999998</v>
      </c>
      <c r="P102" s="768">
        <v>47.139291999999998</v>
      </c>
      <c r="Q102" s="768">
        <v>43.097796000000002</v>
      </c>
      <c r="R102" s="768">
        <v>283.93937199999999</v>
      </c>
      <c r="S102" s="768">
        <v>28.391231999999999</v>
      </c>
      <c r="T102" s="768">
        <v>32.982075999999999</v>
      </c>
      <c r="U102" s="60">
        <f t="shared" si="2"/>
        <v>12805.585636000002</v>
      </c>
    </row>
    <row r="103" spans="1:21" x14ac:dyDescent="0.2">
      <c r="B103">
        <v>2007</v>
      </c>
      <c r="C103" s="768">
        <v>1017.3089008569175</v>
      </c>
      <c r="D103" s="768">
        <v>117.72476201119797</v>
      </c>
      <c r="E103" s="768">
        <v>5.5487247592447062</v>
      </c>
      <c r="F103" s="768">
        <v>384.72650075395597</v>
      </c>
      <c r="G103" s="768">
        <v>2090.1212360058084</v>
      </c>
      <c r="H103" s="768">
        <v>40.901224952433246</v>
      </c>
      <c r="I103" s="768">
        <v>3233.695904757873</v>
      </c>
      <c r="J103" s="768">
        <v>2824.531653445953</v>
      </c>
      <c r="K103" s="768">
        <v>143.10994103075981</v>
      </c>
      <c r="L103" s="768">
        <v>888.6890971564701</v>
      </c>
      <c r="M103" s="768">
        <v>1398.596658536504</v>
      </c>
      <c r="N103" s="768">
        <v>236.27608038255704</v>
      </c>
      <c r="O103" s="768">
        <v>100.2520387130355</v>
      </c>
      <c r="P103" s="768">
        <v>59.317149731278079</v>
      </c>
      <c r="Q103" s="768">
        <v>45.825803281131591</v>
      </c>
      <c r="R103" s="768">
        <v>255.92503066606668</v>
      </c>
      <c r="S103" s="768">
        <v>27.714561877145339</v>
      </c>
      <c r="T103" s="768">
        <v>31.838460359608138</v>
      </c>
      <c r="U103" s="60">
        <f t="shared" si="2"/>
        <v>12902.103729277938</v>
      </c>
    </row>
    <row r="104" spans="1:21" x14ac:dyDescent="0.2">
      <c r="B104">
        <v>2008</v>
      </c>
      <c r="C104" s="768">
        <v>913.55290679421876</v>
      </c>
      <c r="D104" s="768">
        <v>100.10391940983209</v>
      </c>
      <c r="E104" s="768">
        <v>2.9930445873252332</v>
      </c>
      <c r="F104" s="768">
        <v>340.75137141804316</v>
      </c>
      <c r="G104" s="768">
        <v>1905.2774059551602</v>
      </c>
      <c r="H104" s="768">
        <v>32.461027328280444</v>
      </c>
      <c r="I104" s="768">
        <v>3327.9701282444062</v>
      </c>
      <c r="J104" s="768">
        <v>2808.6503129524704</v>
      </c>
      <c r="K104" s="768">
        <v>118.89421130373546</v>
      </c>
      <c r="L104" s="768">
        <v>744.58615673498946</v>
      </c>
      <c r="M104" s="768">
        <v>1367.2205669627242</v>
      </c>
      <c r="N104" s="768">
        <v>186.52536210085808</v>
      </c>
      <c r="O104" s="768">
        <v>78.853051261641937</v>
      </c>
      <c r="P104" s="768">
        <v>43.705219316728574</v>
      </c>
      <c r="Q104" s="768">
        <v>37.150422470058906</v>
      </c>
      <c r="R104" s="768">
        <v>178.02133203826156</v>
      </c>
      <c r="S104" s="768">
        <v>21.906717243100903</v>
      </c>
      <c r="T104" s="768">
        <v>20.608192835341118</v>
      </c>
      <c r="U104" s="60">
        <f t="shared" si="2"/>
        <v>12229.231348957175</v>
      </c>
    </row>
    <row r="105" spans="1:21" x14ac:dyDescent="0.2">
      <c r="B105">
        <v>2009</v>
      </c>
      <c r="C105" s="768">
        <v>1082.0437976266057</v>
      </c>
      <c r="D105" s="768">
        <v>92.386077520771678</v>
      </c>
      <c r="E105" s="768">
        <v>3.526210661636902</v>
      </c>
      <c r="F105" s="768">
        <v>349.87643313649335</v>
      </c>
      <c r="G105" s="768">
        <v>1774.044580052572</v>
      </c>
      <c r="H105" s="768">
        <v>42.881660809701962</v>
      </c>
      <c r="I105" s="768">
        <v>3130.9523370717566</v>
      </c>
      <c r="J105" s="768">
        <v>2507.0190933838858</v>
      </c>
      <c r="K105" s="768">
        <v>111.58171088640285</v>
      </c>
      <c r="L105" s="768">
        <v>646.20773136287312</v>
      </c>
      <c r="M105" s="768">
        <v>960.90080405798346</v>
      </c>
      <c r="N105" s="768">
        <v>192.36823377378479</v>
      </c>
      <c r="O105" s="768">
        <v>87.825004558862744</v>
      </c>
      <c r="P105" s="768">
        <v>43.349239751799061</v>
      </c>
      <c r="Q105" s="768">
        <v>36.104547894183433</v>
      </c>
      <c r="R105" s="768">
        <v>172.38272816028737</v>
      </c>
      <c r="S105" s="768">
        <v>22.324842479284005</v>
      </c>
      <c r="T105" s="768">
        <v>22.524890856185063</v>
      </c>
      <c r="U105" s="60">
        <f t="shared" si="2"/>
        <v>11278.299924045068</v>
      </c>
    </row>
    <row r="106" spans="1:21" x14ac:dyDescent="0.2">
      <c r="A106" s="3"/>
      <c r="B106" s="3">
        <v>2010</v>
      </c>
      <c r="C106" s="768">
        <v>958</v>
      </c>
      <c r="D106" s="768">
        <v>62</v>
      </c>
      <c r="E106" s="768">
        <v>3</v>
      </c>
      <c r="F106" s="768">
        <v>418</v>
      </c>
      <c r="G106" s="768">
        <v>1904</v>
      </c>
      <c r="H106" s="768">
        <v>36</v>
      </c>
      <c r="I106" s="768">
        <v>3159</v>
      </c>
      <c r="J106" s="768">
        <v>2772</v>
      </c>
      <c r="K106" s="768">
        <v>116</v>
      </c>
      <c r="L106" s="768">
        <v>600</v>
      </c>
      <c r="M106" s="768">
        <v>1255</v>
      </c>
      <c r="N106" s="768">
        <v>174</v>
      </c>
      <c r="O106" s="768">
        <v>78</v>
      </c>
      <c r="P106" s="768">
        <v>43</v>
      </c>
      <c r="Q106" s="768">
        <v>38</v>
      </c>
      <c r="R106" s="768">
        <v>143</v>
      </c>
      <c r="S106" s="768">
        <v>19</v>
      </c>
      <c r="T106" s="768">
        <v>17</v>
      </c>
      <c r="U106" s="60">
        <f t="shared" si="2"/>
        <v>11795</v>
      </c>
    </row>
    <row r="107" spans="1:21" x14ac:dyDescent="0.2">
      <c r="B107" s="3">
        <v>2011</v>
      </c>
      <c r="C107" s="768">
        <v>962.5869918448409</v>
      </c>
      <c r="D107" s="768">
        <v>63.735355866562557</v>
      </c>
      <c r="E107" s="768">
        <v>3.4834106866991101</v>
      </c>
      <c r="F107" s="768">
        <v>344.71258871576003</v>
      </c>
      <c r="G107" s="768">
        <v>1722.0786392639382</v>
      </c>
      <c r="H107" s="768">
        <v>39.681746342190024</v>
      </c>
      <c r="I107" s="768">
        <v>3119.7773525461766</v>
      </c>
      <c r="J107" s="768">
        <v>2865.8842342198377</v>
      </c>
      <c r="K107" s="768">
        <v>114.33836166733738</v>
      </c>
      <c r="L107" s="768">
        <v>611.9249777848737</v>
      </c>
      <c r="M107" s="768">
        <v>1260.1959118059083</v>
      </c>
      <c r="N107" s="768">
        <v>188.724641806542</v>
      </c>
      <c r="O107" s="768">
        <v>87.855529195606763</v>
      </c>
      <c r="P107" s="768">
        <v>49.219159610574309</v>
      </c>
      <c r="Q107" s="768">
        <v>37.494398211204988</v>
      </c>
      <c r="R107" s="768">
        <v>150.92000632672566</v>
      </c>
      <c r="S107" s="768">
        <v>19.114039343101386</v>
      </c>
      <c r="T107" s="768">
        <v>20.193387797529102</v>
      </c>
      <c r="U107" s="60">
        <f>SUM(C107:T107)</f>
        <v>11661.920733035413</v>
      </c>
    </row>
    <row r="108" spans="1:21" s="566" customFormat="1" x14ac:dyDescent="0.2">
      <c r="B108" s="3">
        <v>2012</v>
      </c>
      <c r="C108" s="768">
        <v>905.23015078882304</v>
      </c>
      <c r="D108" s="768">
        <v>65.232230776731996</v>
      </c>
      <c r="E108" s="768">
        <v>2.8834010636912977</v>
      </c>
      <c r="F108" s="768">
        <v>268.15711778672494</v>
      </c>
      <c r="G108" s="768">
        <v>1678.8466954510259</v>
      </c>
      <c r="H108" s="768">
        <v>40.886951644453283</v>
      </c>
      <c r="I108" s="768">
        <v>2948.0452954146526</v>
      </c>
      <c r="J108" s="768">
        <v>2721.4162617878787</v>
      </c>
      <c r="K108" s="768">
        <v>109.54490865472242</v>
      </c>
      <c r="L108" s="768">
        <v>624.0796384681654</v>
      </c>
      <c r="M108" s="768">
        <v>1098.7242374193011</v>
      </c>
      <c r="N108" s="768">
        <v>193.8473245114659</v>
      </c>
      <c r="O108" s="768">
        <v>83.277537047934089</v>
      </c>
      <c r="P108" s="768">
        <v>52.591791695115887</v>
      </c>
      <c r="Q108" s="768">
        <v>33.121930438388155</v>
      </c>
      <c r="R108" s="768">
        <v>147.50185586468626</v>
      </c>
      <c r="S108" s="768">
        <v>20.810421304257442</v>
      </c>
      <c r="T108" s="768">
        <v>22.881220733375581</v>
      </c>
      <c r="U108" s="60">
        <f>SUM(C108:T108)</f>
        <v>11017.078970851395</v>
      </c>
    </row>
    <row r="109" spans="1:21" s="566" customFormat="1" x14ac:dyDescent="0.2">
      <c r="B109" s="3">
        <v>2013</v>
      </c>
      <c r="C109" s="768">
        <v>938.49143969789179</v>
      </c>
      <c r="D109" s="768">
        <v>70.717952789685583</v>
      </c>
      <c r="E109" s="768">
        <v>2.9774098793298824</v>
      </c>
      <c r="F109" s="768">
        <v>299.38234805307519</v>
      </c>
      <c r="G109" s="768">
        <v>1810.8084829965851</v>
      </c>
      <c r="H109" s="768">
        <v>41.131101202521521</v>
      </c>
      <c r="I109" s="768">
        <v>3141.97711054922</v>
      </c>
      <c r="J109" s="768">
        <v>3072.8614151678034</v>
      </c>
      <c r="K109" s="768">
        <v>111.07562545949031</v>
      </c>
      <c r="L109" s="768">
        <v>679.69946888069933</v>
      </c>
      <c r="M109" s="768">
        <v>1200.1910170523031</v>
      </c>
      <c r="N109" s="768">
        <v>197.31845463184905</v>
      </c>
      <c r="O109" s="768">
        <v>85.159713195512765</v>
      </c>
      <c r="P109" s="768">
        <v>49.834979659611527</v>
      </c>
      <c r="Q109" s="768">
        <v>28.316056303566675</v>
      </c>
      <c r="R109" s="768">
        <v>152.54903819923609</v>
      </c>
      <c r="S109" s="768">
        <v>19.613149087444253</v>
      </c>
      <c r="T109" s="768">
        <v>27.617340891758243</v>
      </c>
      <c r="U109" s="60">
        <f>SUM(C109:T109)</f>
        <v>11929.722103697588</v>
      </c>
    </row>
    <row r="110" spans="1:21" s="566" customFormat="1" x14ac:dyDescent="0.2">
      <c r="B110" s="3">
        <v>2014</v>
      </c>
      <c r="C110" s="768">
        <v>929</v>
      </c>
      <c r="D110" s="768">
        <v>72</v>
      </c>
      <c r="E110" s="768">
        <v>3</v>
      </c>
      <c r="F110" s="768">
        <v>311</v>
      </c>
      <c r="G110" s="768">
        <v>1899</v>
      </c>
      <c r="H110" s="768">
        <v>40</v>
      </c>
      <c r="I110" s="768">
        <v>3346</v>
      </c>
      <c r="J110" s="768">
        <v>3069</v>
      </c>
      <c r="K110" s="768">
        <v>104</v>
      </c>
      <c r="L110" s="768">
        <v>699</v>
      </c>
      <c r="M110" s="768">
        <v>1251</v>
      </c>
      <c r="N110" s="768">
        <v>201</v>
      </c>
      <c r="O110" s="768">
        <v>84</v>
      </c>
      <c r="P110" s="768">
        <v>50</v>
      </c>
      <c r="Q110" s="768">
        <v>31</v>
      </c>
      <c r="R110" s="768">
        <v>164</v>
      </c>
      <c r="S110" s="768">
        <v>20</v>
      </c>
      <c r="T110" s="768">
        <v>28</v>
      </c>
      <c r="U110" s="60">
        <f>SUM(C110:T110)</f>
        <v>12301</v>
      </c>
    </row>
    <row r="111" spans="1:21" x14ac:dyDescent="0.2">
      <c r="B111" s="3">
        <v>2015</v>
      </c>
      <c r="C111" s="768">
        <v>1030.630146776351</v>
      </c>
      <c r="D111" s="768">
        <v>74.509049446669465</v>
      </c>
      <c r="E111" s="768">
        <v>4.4320835988412783</v>
      </c>
      <c r="F111" s="768">
        <v>386.26514793818404</v>
      </c>
      <c r="G111" s="768">
        <v>1916.5339866445674</v>
      </c>
      <c r="H111" s="768">
        <v>41.772916701739263</v>
      </c>
      <c r="I111" s="768">
        <v>2662.5075454970774</v>
      </c>
      <c r="J111" s="768">
        <v>3261.3093142911703</v>
      </c>
      <c r="K111" s="768">
        <v>118.14538873303597</v>
      </c>
      <c r="L111" s="768">
        <v>721.54524566856969</v>
      </c>
      <c r="M111" s="768">
        <v>1037.5190144924757</v>
      </c>
      <c r="N111" s="768">
        <v>243.17904468805639</v>
      </c>
      <c r="O111" s="768">
        <v>91.210008731150793</v>
      </c>
      <c r="P111" s="768">
        <v>67.394282393857807</v>
      </c>
      <c r="Q111" s="768">
        <v>36.617221564145147</v>
      </c>
      <c r="R111" s="768">
        <v>195.87148502702223</v>
      </c>
      <c r="S111" s="768">
        <v>30.305461091321359</v>
      </c>
      <c r="T111" s="768">
        <v>34.370638862344556</v>
      </c>
      <c r="U111" s="60">
        <f t="shared" ref="U111:U113" si="3">SUM(C111:T111)</f>
        <v>11954.117982146578</v>
      </c>
    </row>
    <row r="112" spans="1:21" x14ac:dyDescent="0.2">
      <c r="B112" s="3">
        <v>2016</v>
      </c>
      <c r="C112" s="768">
        <v>1061.6998274548725</v>
      </c>
      <c r="D112" s="768">
        <v>78.338211968875697</v>
      </c>
      <c r="E112" s="768">
        <v>4.9647133073011736</v>
      </c>
      <c r="F112" s="768">
        <v>429.30426619607431</v>
      </c>
      <c r="G112" s="768">
        <v>1920.6028756718433</v>
      </c>
      <c r="H112" s="768">
        <v>48.826228708148577</v>
      </c>
      <c r="I112" s="768">
        <v>2393.0286293869767</v>
      </c>
      <c r="J112" s="768">
        <v>3611.5291991229756</v>
      </c>
      <c r="K112" s="768">
        <v>134.51930028316804</v>
      </c>
      <c r="L112" s="768">
        <v>777.91367304417702</v>
      </c>
      <c r="M112" s="768">
        <v>971.67780208199395</v>
      </c>
      <c r="N112" s="768">
        <v>263.59014611965085</v>
      </c>
      <c r="O112" s="768">
        <v>95.547646245422513</v>
      </c>
      <c r="P112" s="768">
        <v>78.148456594430797</v>
      </c>
      <c r="Q112" s="768">
        <v>40.504609252761661</v>
      </c>
      <c r="R112" s="768">
        <v>208.49515535683466</v>
      </c>
      <c r="S112" s="768">
        <v>33.128867471795822</v>
      </c>
      <c r="T112" s="768">
        <v>39.212485077900489</v>
      </c>
      <c r="U112" s="60">
        <f t="shared" si="3"/>
        <v>12191.032093345204</v>
      </c>
    </row>
    <row r="113" spans="2:21" x14ac:dyDescent="0.2">
      <c r="B113" s="3">
        <v>2017</v>
      </c>
      <c r="C113" s="768">
        <v>971.69780095161491</v>
      </c>
      <c r="D113" s="768">
        <v>58.42197502449914</v>
      </c>
      <c r="E113" s="768">
        <v>4.2770219585491782</v>
      </c>
      <c r="F113" s="768">
        <v>458.23367249135623</v>
      </c>
      <c r="G113" s="768">
        <v>1793.6389598515498</v>
      </c>
      <c r="H113" s="768">
        <v>59.497184411456416</v>
      </c>
      <c r="I113" s="768">
        <v>2653.5491863240372</v>
      </c>
      <c r="J113" s="768">
        <v>3286.1766212997227</v>
      </c>
      <c r="K113" s="768">
        <v>157.39604481768811</v>
      </c>
      <c r="L113" s="768">
        <v>714.07677883262534</v>
      </c>
      <c r="M113" s="768">
        <v>984.99162402591401</v>
      </c>
      <c r="N113" s="768">
        <v>244.97167709150528</v>
      </c>
      <c r="O113" s="768">
        <v>93.885723189927347</v>
      </c>
      <c r="P113" s="768">
        <v>115.00668055372442</v>
      </c>
      <c r="Q113" s="768">
        <v>37.768124814892275</v>
      </c>
      <c r="R113" s="768">
        <v>179.8142879532501</v>
      </c>
      <c r="S113" s="768">
        <v>28.943222007530053</v>
      </c>
      <c r="T113" s="768">
        <v>38.943663904859179</v>
      </c>
      <c r="U113" s="60">
        <f t="shared" si="3"/>
        <v>11881.290249504702</v>
      </c>
    </row>
    <row r="116" spans="2:21" x14ac:dyDescent="0.2">
      <c r="C116" s="766" t="s">
        <v>1454</v>
      </c>
      <c r="D116" s="766"/>
      <c r="E116" s="766"/>
      <c r="F116" s="767"/>
      <c r="G116" s="766"/>
      <c r="H116" s="766"/>
      <c r="I116" s="766"/>
      <c r="J116" s="766"/>
    </row>
    <row r="117" spans="2:21" x14ac:dyDescent="0.2">
      <c r="C117" s="800" t="s">
        <v>1459</v>
      </c>
      <c r="D117" s="766"/>
      <c r="E117" s="800" t="s">
        <v>1526</v>
      </c>
      <c r="F117" s="767"/>
      <c r="G117" s="766"/>
      <c r="H117" s="766"/>
      <c r="I117" s="766"/>
      <c r="J117" s="766"/>
    </row>
  </sheetData>
  <phoneticPr fontId="39" type="noConversion"/>
  <pageMargins left="0.75" right="0.75" top="1" bottom="1" header="0.5" footer="0.5"/>
  <pageSetup scale="46" orientation="landscape" r:id="rId1"/>
  <headerFooter alignWithMargins="0"/>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92E4F7-9E30-4AE0-A638-06DB84D60160}">
  <dimension ref="A1:O82"/>
  <sheetViews>
    <sheetView topLeftCell="D60" workbookViewId="0">
      <selection activeCell="E13" sqref="E13:E82"/>
    </sheetView>
  </sheetViews>
  <sheetFormatPr defaultColWidth="9.140625" defaultRowHeight="15" x14ac:dyDescent="0.25"/>
  <cols>
    <col min="1" max="1" width="60.140625" style="811" bestFit="1" customWidth="1"/>
    <col min="2" max="2" width="41.5703125" style="811" bestFit="1" customWidth="1"/>
    <col min="3" max="3" width="91" style="811" bestFit="1" customWidth="1"/>
    <col min="4" max="4" width="69.5703125" style="811" bestFit="1" customWidth="1"/>
    <col min="5" max="5" width="56.7109375" style="811" bestFit="1" customWidth="1"/>
    <col min="6" max="6" width="71.7109375" style="811" bestFit="1" customWidth="1"/>
    <col min="7" max="7" width="55.5703125" style="811" bestFit="1" customWidth="1"/>
    <col min="8" max="8" width="50.140625" style="811" bestFit="1" customWidth="1"/>
    <col min="9" max="9" width="49.140625" style="811" bestFit="1" customWidth="1"/>
    <col min="10" max="10" width="52.42578125" style="811" bestFit="1" customWidth="1"/>
    <col min="11" max="11" width="61" style="811" bestFit="1" customWidth="1"/>
    <col min="12" max="12" width="58.85546875" style="811" bestFit="1" customWidth="1"/>
    <col min="13" max="14" width="53.42578125" style="811" bestFit="1" customWidth="1"/>
    <col min="15" max="15" width="50.140625" style="811" bestFit="1" customWidth="1"/>
    <col min="16" max="16384" width="9.140625" style="811"/>
  </cols>
  <sheetData>
    <row r="1" spans="1:15" ht="18.75" x14ac:dyDescent="0.3">
      <c r="A1" s="810" t="s">
        <v>814</v>
      </c>
    </row>
    <row r="2" spans="1:15" ht="18.75" x14ac:dyDescent="0.3">
      <c r="A2" s="812" t="s">
        <v>1487</v>
      </c>
    </row>
    <row r="4" spans="1:15" x14ac:dyDescent="0.25">
      <c r="A4" s="813" t="str">
        <f>HYPERLINK("http://www.eia.gov/totalenergy/data/monthly/dataunits.cfm","Note: Information about data precision.")</f>
        <v>Note: Information about data precision.</v>
      </c>
    </row>
    <row r="6" spans="1:15" x14ac:dyDescent="0.25">
      <c r="A6" s="811" t="s">
        <v>1488</v>
      </c>
    </row>
    <row r="7" spans="1:15" x14ac:dyDescent="0.25">
      <c r="A7" s="811" t="s">
        <v>1489</v>
      </c>
    </row>
    <row r="9" spans="1:15" ht="15.75" x14ac:dyDescent="0.25">
      <c r="A9" s="814" t="s">
        <v>1490</v>
      </c>
    </row>
    <row r="11" spans="1:15" x14ac:dyDescent="0.25">
      <c r="A11" s="815" t="s">
        <v>1491</v>
      </c>
      <c r="B11" s="815" t="s">
        <v>820</v>
      </c>
      <c r="C11" s="815" t="s">
        <v>821</v>
      </c>
      <c r="D11" s="815" t="s">
        <v>822</v>
      </c>
      <c r="E11" s="815" t="s">
        <v>823</v>
      </c>
      <c r="F11" s="815" t="s">
        <v>1492</v>
      </c>
      <c r="G11" s="815" t="s">
        <v>825</v>
      </c>
      <c r="H11" s="815" t="s">
        <v>1493</v>
      </c>
      <c r="I11" s="815" t="s">
        <v>827</v>
      </c>
      <c r="J11" s="815" t="s">
        <v>828</v>
      </c>
      <c r="K11" s="815" t="s">
        <v>829</v>
      </c>
      <c r="L11" s="815" t="s">
        <v>830</v>
      </c>
      <c r="M11" s="815" t="s">
        <v>831</v>
      </c>
      <c r="N11" s="815" t="s">
        <v>832</v>
      </c>
      <c r="O11" s="815" t="s">
        <v>833</v>
      </c>
    </row>
    <row r="12" spans="1:15" x14ac:dyDescent="0.25">
      <c r="A12" s="815"/>
      <c r="B12" s="815" t="s">
        <v>834</v>
      </c>
      <c r="C12" s="815" t="s">
        <v>834</v>
      </c>
      <c r="D12" s="815" t="s">
        <v>834</v>
      </c>
      <c r="E12" s="815" t="s">
        <v>834</v>
      </c>
      <c r="F12" s="815" t="s">
        <v>834</v>
      </c>
      <c r="G12" s="815" t="s">
        <v>834</v>
      </c>
      <c r="H12" s="815" t="s">
        <v>834</v>
      </c>
      <c r="I12" s="815" t="s">
        <v>834</v>
      </c>
      <c r="J12" s="815" t="s">
        <v>834</v>
      </c>
      <c r="K12" s="815" t="s">
        <v>834</v>
      </c>
      <c r="L12" s="815" t="s">
        <v>834</v>
      </c>
      <c r="M12" s="815" t="s">
        <v>834</v>
      </c>
      <c r="N12" s="815" t="s">
        <v>834</v>
      </c>
      <c r="O12" s="815" t="s">
        <v>834</v>
      </c>
    </row>
    <row r="13" spans="1:15" x14ac:dyDescent="0.25">
      <c r="A13" s="816">
        <v>1949</v>
      </c>
      <c r="B13" s="811">
        <v>5433.1009999999997</v>
      </c>
      <c r="C13" s="811">
        <v>3188.4920000000002</v>
      </c>
      <c r="D13" s="811">
        <v>3460.7170000000001</v>
      </c>
      <c r="E13" s="811">
        <v>12075.638999999999</v>
      </c>
      <c r="F13" s="811">
        <v>75.537000000000006</v>
      </c>
      <c r="G13" s="811" t="s">
        <v>836</v>
      </c>
      <c r="H13" s="811" t="s">
        <v>836</v>
      </c>
      <c r="I13" s="811" t="s">
        <v>836</v>
      </c>
      <c r="J13" s="811">
        <v>468.28699999999998</v>
      </c>
      <c r="K13" s="811">
        <v>543.82399999999996</v>
      </c>
      <c r="L13" s="811">
        <v>12619.463</v>
      </c>
      <c r="M13" s="811">
        <v>418.28</v>
      </c>
      <c r="N13" s="811">
        <v>1671.92</v>
      </c>
      <c r="O13" s="811">
        <v>14709.664000000001</v>
      </c>
    </row>
    <row r="14" spans="1:15" x14ac:dyDescent="0.25">
      <c r="A14" s="816">
        <v>1950</v>
      </c>
      <c r="B14" s="811">
        <v>5781.23</v>
      </c>
      <c r="C14" s="811">
        <v>3545.7750000000001</v>
      </c>
      <c r="D14" s="811">
        <v>3942.5509999999999</v>
      </c>
      <c r="E14" s="811">
        <v>13270.548000000001</v>
      </c>
      <c r="F14" s="811">
        <v>69.396000000000001</v>
      </c>
      <c r="G14" s="811" t="s">
        <v>836</v>
      </c>
      <c r="H14" s="811" t="s">
        <v>836</v>
      </c>
      <c r="I14" s="811" t="s">
        <v>836</v>
      </c>
      <c r="J14" s="811">
        <v>532.23699999999997</v>
      </c>
      <c r="K14" s="811">
        <v>601.63300000000004</v>
      </c>
      <c r="L14" s="811">
        <v>13872.181</v>
      </c>
      <c r="M14" s="811">
        <v>499.78500000000003</v>
      </c>
      <c r="N14" s="811">
        <v>1852.011</v>
      </c>
      <c r="O14" s="811">
        <v>16223.977999999999</v>
      </c>
    </row>
    <row r="15" spans="1:15" x14ac:dyDescent="0.25">
      <c r="A15" s="816">
        <v>1951</v>
      </c>
      <c r="B15" s="811">
        <v>6202.0330000000004</v>
      </c>
      <c r="C15" s="811">
        <v>4051.75</v>
      </c>
      <c r="D15" s="811">
        <v>4258.3779999999997</v>
      </c>
      <c r="E15" s="811">
        <v>14490.709000000001</v>
      </c>
      <c r="F15" s="811">
        <v>63.097000000000001</v>
      </c>
      <c r="G15" s="811" t="s">
        <v>836</v>
      </c>
      <c r="H15" s="811" t="s">
        <v>836</v>
      </c>
      <c r="I15" s="811" t="s">
        <v>836</v>
      </c>
      <c r="J15" s="811">
        <v>552.928</v>
      </c>
      <c r="K15" s="811">
        <v>616.02499999999998</v>
      </c>
      <c r="L15" s="811">
        <v>15106.734</v>
      </c>
      <c r="M15" s="811">
        <v>566.96500000000003</v>
      </c>
      <c r="N15" s="811">
        <v>1984.1980000000001</v>
      </c>
      <c r="O15" s="811">
        <v>17657.898000000001</v>
      </c>
    </row>
    <row r="16" spans="1:15" x14ac:dyDescent="0.25">
      <c r="A16" s="816">
        <v>1952</v>
      </c>
      <c r="B16" s="811">
        <v>5516.6139999999996</v>
      </c>
      <c r="C16" s="811">
        <v>4180.7389999999996</v>
      </c>
      <c r="D16" s="811">
        <v>4350.8289999999997</v>
      </c>
      <c r="E16" s="811">
        <v>14036.303</v>
      </c>
      <c r="F16" s="811">
        <v>61.537999999999997</v>
      </c>
      <c r="G16" s="811" t="s">
        <v>836</v>
      </c>
      <c r="H16" s="811" t="s">
        <v>836</v>
      </c>
      <c r="I16" s="811" t="s">
        <v>836</v>
      </c>
      <c r="J16" s="811">
        <v>551.65599999999995</v>
      </c>
      <c r="K16" s="811">
        <v>613.19399999999996</v>
      </c>
      <c r="L16" s="811">
        <v>14649.496999999999</v>
      </c>
      <c r="M16" s="811">
        <v>600.947</v>
      </c>
      <c r="N16" s="811">
        <v>2038.8510000000001</v>
      </c>
      <c r="O16" s="811">
        <v>17289.294999999998</v>
      </c>
    </row>
    <row r="17" spans="1:15" x14ac:dyDescent="0.25">
      <c r="A17" s="816">
        <v>1953</v>
      </c>
      <c r="B17" s="811">
        <v>5931.0420000000004</v>
      </c>
      <c r="C17" s="811">
        <v>4304.08</v>
      </c>
      <c r="D17" s="811">
        <v>4466.5039999999999</v>
      </c>
      <c r="E17" s="811">
        <v>14692.624</v>
      </c>
      <c r="F17" s="811">
        <v>56.506</v>
      </c>
      <c r="G17" s="811" t="s">
        <v>836</v>
      </c>
      <c r="H17" s="811" t="s">
        <v>836</v>
      </c>
      <c r="I17" s="811" t="s">
        <v>836</v>
      </c>
      <c r="J17" s="811">
        <v>565.89700000000005</v>
      </c>
      <c r="K17" s="811">
        <v>622.40300000000002</v>
      </c>
      <c r="L17" s="811">
        <v>15315.027</v>
      </c>
      <c r="M17" s="811">
        <v>677.68499999999995</v>
      </c>
      <c r="N17" s="811">
        <v>2194.864</v>
      </c>
      <c r="O17" s="811">
        <v>18187.575000000001</v>
      </c>
    </row>
    <row r="18" spans="1:15" x14ac:dyDescent="0.25">
      <c r="A18" s="816">
        <v>1954</v>
      </c>
      <c r="B18" s="811">
        <v>4729.5590000000002</v>
      </c>
      <c r="C18" s="811">
        <v>4319.2479999999996</v>
      </c>
      <c r="D18" s="811">
        <v>4617.0020000000004</v>
      </c>
      <c r="E18" s="811">
        <v>13659.063</v>
      </c>
      <c r="F18" s="811">
        <v>55.677999999999997</v>
      </c>
      <c r="G18" s="811" t="s">
        <v>836</v>
      </c>
      <c r="H18" s="811" t="s">
        <v>836</v>
      </c>
      <c r="I18" s="811" t="s">
        <v>836</v>
      </c>
      <c r="J18" s="811">
        <v>576.20000000000005</v>
      </c>
      <c r="K18" s="811">
        <v>631.87800000000004</v>
      </c>
      <c r="L18" s="811">
        <v>14290.941000000001</v>
      </c>
      <c r="M18" s="811">
        <v>711.28200000000004</v>
      </c>
      <c r="N18" s="811">
        <v>2129.3029999999999</v>
      </c>
      <c r="O18" s="811">
        <v>17131.525000000001</v>
      </c>
    </row>
    <row r="19" spans="1:15" x14ac:dyDescent="0.25">
      <c r="A19" s="816">
        <v>1955</v>
      </c>
      <c r="B19" s="811">
        <v>5619.5590000000002</v>
      </c>
      <c r="C19" s="811">
        <v>4700.9290000000001</v>
      </c>
      <c r="D19" s="811">
        <v>5093.2129999999997</v>
      </c>
      <c r="E19" s="811">
        <v>15403.656000000001</v>
      </c>
      <c r="F19" s="811">
        <v>38.149000000000001</v>
      </c>
      <c r="G19" s="811" t="s">
        <v>836</v>
      </c>
      <c r="H19" s="811" t="s">
        <v>836</v>
      </c>
      <c r="I19" s="811" t="s">
        <v>836</v>
      </c>
      <c r="J19" s="811">
        <v>631.13699999999994</v>
      </c>
      <c r="K19" s="811">
        <v>669.28599999999994</v>
      </c>
      <c r="L19" s="811">
        <v>16072.941999999999</v>
      </c>
      <c r="M19" s="811">
        <v>887.03300000000002</v>
      </c>
      <c r="N19" s="811">
        <v>2494.5949999999998</v>
      </c>
      <c r="O19" s="811">
        <v>19454.57</v>
      </c>
    </row>
    <row r="20" spans="1:15" x14ac:dyDescent="0.25">
      <c r="A20" s="816">
        <v>1956</v>
      </c>
      <c r="B20" s="811">
        <v>5666.866</v>
      </c>
      <c r="C20" s="811">
        <v>4873.9669999999996</v>
      </c>
      <c r="D20" s="811">
        <v>5316.7269999999999</v>
      </c>
      <c r="E20" s="811">
        <v>15844.54</v>
      </c>
      <c r="F20" s="811">
        <v>36.750999999999998</v>
      </c>
      <c r="G20" s="811" t="s">
        <v>836</v>
      </c>
      <c r="H20" s="811" t="s">
        <v>836</v>
      </c>
      <c r="I20" s="811" t="s">
        <v>836</v>
      </c>
      <c r="J20" s="811">
        <v>661.40899999999999</v>
      </c>
      <c r="K20" s="811">
        <v>698.16</v>
      </c>
      <c r="L20" s="811">
        <v>16542.7</v>
      </c>
      <c r="M20" s="811">
        <v>975.65300000000002</v>
      </c>
      <c r="N20" s="811">
        <v>2658.2530000000002</v>
      </c>
      <c r="O20" s="811">
        <v>20176.606</v>
      </c>
    </row>
    <row r="21" spans="1:15" x14ac:dyDescent="0.25">
      <c r="A21" s="816">
        <v>1957</v>
      </c>
      <c r="B21" s="811">
        <v>5535.6409999999996</v>
      </c>
      <c r="C21" s="811">
        <v>5107.2879999999996</v>
      </c>
      <c r="D21" s="811">
        <v>5215.308</v>
      </c>
      <c r="E21" s="811">
        <v>15840.778</v>
      </c>
      <c r="F21" s="811">
        <v>35.521000000000001</v>
      </c>
      <c r="G21" s="811" t="s">
        <v>836</v>
      </c>
      <c r="H21" s="811" t="s">
        <v>836</v>
      </c>
      <c r="I21" s="811" t="s">
        <v>836</v>
      </c>
      <c r="J21" s="811">
        <v>616.43100000000004</v>
      </c>
      <c r="K21" s="811">
        <v>651.952</v>
      </c>
      <c r="L21" s="811">
        <v>16492.73</v>
      </c>
      <c r="M21" s="811">
        <v>1003.093</v>
      </c>
      <c r="N21" s="811">
        <v>2688.7710000000002</v>
      </c>
      <c r="O21" s="811">
        <v>20184.594000000001</v>
      </c>
    </row>
    <row r="22" spans="1:15" x14ac:dyDescent="0.25">
      <c r="A22" s="816">
        <v>1958</v>
      </c>
      <c r="B22" s="811">
        <v>4532.7520000000004</v>
      </c>
      <c r="C22" s="811">
        <v>5207.6120000000001</v>
      </c>
      <c r="D22" s="811">
        <v>5385.8879999999999</v>
      </c>
      <c r="E22" s="811">
        <v>15119.531000000001</v>
      </c>
      <c r="F22" s="811">
        <v>37.161999999999999</v>
      </c>
      <c r="G22" s="811" t="s">
        <v>836</v>
      </c>
      <c r="H22" s="811" t="s">
        <v>836</v>
      </c>
      <c r="I22" s="811" t="s">
        <v>836</v>
      </c>
      <c r="J22" s="811">
        <v>619.64700000000005</v>
      </c>
      <c r="K22" s="811">
        <v>656.80899999999997</v>
      </c>
      <c r="L22" s="811">
        <v>15776.34</v>
      </c>
      <c r="M22" s="811">
        <v>977.70799999999997</v>
      </c>
      <c r="N22" s="811">
        <v>2530.8780000000002</v>
      </c>
      <c r="O22" s="811">
        <v>19284.925999999999</v>
      </c>
    </row>
    <row r="23" spans="1:15" x14ac:dyDescent="0.25">
      <c r="A23" s="816">
        <v>1959</v>
      </c>
      <c r="B23" s="811">
        <v>4412.7430000000004</v>
      </c>
      <c r="C23" s="811">
        <v>5646.5630000000001</v>
      </c>
      <c r="D23" s="811">
        <v>5713.0010000000002</v>
      </c>
      <c r="E23" s="811">
        <v>15763.949000000001</v>
      </c>
      <c r="F23" s="811">
        <v>37.003</v>
      </c>
      <c r="G23" s="811" t="s">
        <v>836</v>
      </c>
      <c r="H23" s="811" t="s">
        <v>836</v>
      </c>
      <c r="I23" s="811" t="s">
        <v>836</v>
      </c>
      <c r="J23" s="811">
        <v>691.97299999999996</v>
      </c>
      <c r="K23" s="811">
        <v>728.976</v>
      </c>
      <c r="L23" s="811">
        <v>16492.924999999999</v>
      </c>
      <c r="M23" s="811">
        <v>1075.239</v>
      </c>
      <c r="N23" s="811">
        <v>2721.7890000000002</v>
      </c>
      <c r="O23" s="811">
        <v>20289.953000000001</v>
      </c>
    </row>
    <row r="24" spans="1:15" x14ac:dyDescent="0.25">
      <c r="A24" s="816">
        <v>1960</v>
      </c>
      <c r="B24" s="811">
        <v>4543.268</v>
      </c>
      <c r="C24" s="811">
        <v>5973.3069999999998</v>
      </c>
      <c r="D24" s="811">
        <v>5719.6570000000002</v>
      </c>
      <c r="E24" s="811">
        <v>16230.602000000001</v>
      </c>
      <c r="F24" s="811">
        <v>38.808</v>
      </c>
      <c r="G24" s="811" t="s">
        <v>836</v>
      </c>
      <c r="H24" s="811" t="s">
        <v>836</v>
      </c>
      <c r="I24" s="811" t="s">
        <v>836</v>
      </c>
      <c r="J24" s="811">
        <v>679.86400000000003</v>
      </c>
      <c r="K24" s="811">
        <v>718.67200000000003</v>
      </c>
      <c r="L24" s="811">
        <v>16949.274000000001</v>
      </c>
      <c r="M24" s="811">
        <v>1106.8589999999999</v>
      </c>
      <c r="N24" s="811">
        <v>2739.3040000000001</v>
      </c>
      <c r="O24" s="811">
        <v>20795.437000000002</v>
      </c>
    </row>
    <row r="25" spans="1:15" x14ac:dyDescent="0.25">
      <c r="A25" s="816">
        <v>1961</v>
      </c>
      <c r="B25" s="811">
        <v>4345.1409999999996</v>
      </c>
      <c r="C25" s="811">
        <v>6169.7560000000003</v>
      </c>
      <c r="D25" s="811">
        <v>5726.1940000000004</v>
      </c>
      <c r="E25" s="811">
        <v>16233.205</v>
      </c>
      <c r="F25" s="811">
        <v>35.835999999999999</v>
      </c>
      <c r="G25" s="811" t="s">
        <v>836</v>
      </c>
      <c r="H25" s="811" t="s">
        <v>836</v>
      </c>
      <c r="I25" s="811" t="s">
        <v>836</v>
      </c>
      <c r="J25" s="811">
        <v>695.41300000000001</v>
      </c>
      <c r="K25" s="811">
        <v>731.24900000000002</v>
      </c>
      <c r="L25" s="811">
        <v>16964.454000000002</v>
      </c>
      <c r="M25" s="811">
        <v>1149.25</v>
      </c>
      <c r="N25" s="811">
        <v>2793.8270000000002</v>
      </c>
      <c r="O25" s="811">
        <v>20907.530999999999</v>
      </c>
    </row>
    <row r="26" spans="1:15" x14ac:dyDescent="0.25">
      <c r="A26" s="816">
        <v>1962</v>
      </c>
      <c r="B26" s="811">
        <v>4384.5450000000001</v>
      </c>
      <c r="C26" s="811">
        <v>6450.96</v>
      </c>
      <c r="D26" s="811">
        <v>5964.3270000000002</v>
      </c>
      <c r="E26" s="811">
        <v>16794.326000000001</v>
      </c>
      <c r="F26" s="811">
        <v>35.99</v>
      </c>
      <c r="G26" s="811" t="s">
        <v>836</v>
      </c>
      <c r="H26" s="811" t="s">
        <v>836</v>
      </c>
      <c r="I26" s="811" t="s">
        <v>836</v>
      </c>
      <c r="J26" s="811">
        <v>728.17899999999997</v>
      </c>
      <c r="K26" s="811">
        <v>764.16899999999998</v>
      </c>
      <c r="L26" s="811">
        <v>17558.494999999999</v>
      </c>
      <c r="M26" s="811">
        <v>1227.8209999999999</v>
      </c>
      <c r="N26" s="811">
        <v>2949.893</v>
      </c>
      <c r="O26" s="811">
        <v>21736.21</v>
      </c>
    </row>
    <row r="27" spans="1:15" x14ac:dyDescent="0.25">
      <c r="A27" s="816">
        <v>1963</v>
      </c>
      <c r="B27" s="811">
        <v>4589.8490000000002</v>
      </c>
      <c r="C27" s="811">
        <v>6748.0690000000004</v>
      </c>
      <c r="D27" s="811">
        <v>6192.674</v>
      </c>
      <c r="E27" s="811">
        <v>17523.202000000001</v>
      </c>
      <c r="F27" s="811">
        <v>33.914000000000001</v>
      </c>
      <c r="G27" s="811" t="s">
        <v>836</v>
      </c>
      <c r="H27" s="811" t="s">
        <v>836</v>
      </c>
      <c r="I27" s="811" t="s">
        <v>836</v>
      </c>
      <c r="J27" s="811">
        <v>774.84299999999996</v>
      </c>
      <c r="K27" s="811">
        <v>808.75699999999995</v>
      </c>
      <c r="L27" s="811">
        <v>18331.958999999999</v>
      </c>
      <c r="M27" s="811">
        <v>1287.79</v>
      </c>
      <c r="N27" s="811">
        <v>3075.2460000000001</v>
      </c>
      <c r="O27" s="811">
        <v>22694.993999999999</v>
      </c>
    </row>
    <row r="28" spans="1:15" x14ac:dyDescent="0.25">
      <c r="A28" s="816">
        <v>1964</v>
      </c>
      <c r="B28" s="811">
        <v>4914.6030000000001</v>
      </c>
      <c r="C28" s="811">
        <v>7113.92</v>
      </c>
      <c r="D28" s="811">
        <v>6510.75</v>
      </c>
      <c r="E28" s="811">
        <v>18528.831999999999</v>
      </c>
      <c r="F28" s="811">
        <v>33.771999999999998</v>
      </c>
      <c r="G28" s="811" t="s">
        <v>836</v>
      </c>
      <c r="H28" s="811" t="s">
        <v>836</v>
      </c>
      <c r="I28" s="811" t="s">
        <v>836</v>
      </c>
      <c r="J28" s="811">
        <v>826.73500000000001</v>
      </c>
      <c r="K28" s="811">
        <v>860.50699999999995</v>
      </c>
      <c r="L28" s="811">
        <v>19389.339</v>
      </c>
      <c r="M28" s="811">
        <v>1382.027</v>
      </c>
      <c r="N28" s="811">
        <v>3279.9690000000001</v>
      </c>
      <c r="O28" s="811">
        <v>24051.334999999999</v>
      </c>
    </row>
    <row r="29" spans="1:15" x14ac:dyDescent="0.25">
      <c r="A29" s="816">
        <v>1965</v>
      </c>
      <c r="B29" s="811">
        <v>5126.5069999999996</v>
      </c>
      <c r="C29" s="811">
        <v>7339.2139999999999</v>
      </c>
      <c r="D29" s="811">
        <v>6750.2020000000002</v>
      </c>
      <c r="E29" s="811">
        <v>19197.471000000001</v>
      </c>
      <c r="F29" s="811">
        <v>32.756999999999998</v>
      </c>
      <c r="G29" s="811" t="s">
        <v>836</v>
      </c>
      <c r="H29" s="811" t="s">
        <v>836</v>
      </c>
      <c r="I29" s="811" t="s">
        <v>836</v>
      </c>
      <c r="J29" s="811">
        <v>854.94299999999998</v>
      </c>
      <c r="K29" s="811">
        <v>887.7</v>
      </c>
      <c r="L29" s="811">
        <v>20085.170999999998</v>
      </c>
      <c r="M29" s="811">
        <v>1462.817</v>
      </c>
      <c r="N29" s="811">
        <v>3487.1680000000001</v>
      </c>
      <c r="O29" s="811">
        <v>25035.155999999999</v>
      </c>
    </row>
    <row r="30" spans="1:15" x14ac:dyDescent="0.25">
      <c r="A30" s="816">
        <v>1966</v>
      </c>
      <c r="B30" s="811">
        <v>5214.973</v>
      </c>
      <c r="C30" s="811">
        <v>7795.1229999999996</v>
      </c>
      <c r="D30" s="811">
        <v>7068.942</v>
      </c>
      <c r="E30" s="811">
        <v>20054.09</v>
      </c>
      <c r="F30" s="811">
        <v>33.137999999999998</v>
      </c>
      <c r="G30" s="811" t="s">
        <v>836</v>
      </c>
      <c r="H30" s="811" t="s">
        <v>836</v>
      </c>
      <c r="I30" s="811" t="s">
        <v>836</v>
      </c>
      <c r="J30" s="811">
        <v>901.91600000000005</v>
      </c>
      <c r="K30" s="811">
        <v>935.05399999999997</v>
      </c>
      <c r="L30" s="811">
        <v>20989.144</v>
      </c>
      <c r="M30" s="811">
        <v>1581.8150000000001</v>
      </c>
      <c r="N30" s="811">
        <v>3784.7759999999998</v>
      </c>
      <c r="O30" s="811">
        <v>26355.735000000001</v>
      </c>
    </row>
    <row r="31" spans="1:15" x14ac:dyDescent="0.25">
      <c r="A31" s="816">
        <v>1967</v>
      </c>
      <c r="B31" s="811">
        <v>4933.6310000000003</v>
      </c>
      <c r="C31" s="811">
        <v>8043.3890000000001</v>
      </c>
      <c r="D31" s="811">
        <v>7110.31</v>
      </c>
      <c r="E31" s="811">
        <v>20072.003000000001</v>
      </c>
      <c r="F31" s="811">
        <v>35.786999999999999</v>
      </c>
      <c r="G31" s="811" t="s">
        <v>836</v>
      </c>
      <c r="H31" s="811" t="s">
        <v>836</v>
      </c>
      <c r="I31" s="811" t="s">
        <v>836</v>
      </c>
      <c r="J31" s="811">
        <v>894.65800000000002</v>
      </c>
      <c r="K31" s="811">
        <v>930.44500000000005</v>
      </c>
      <c r="L31" s="811">
        <v>21002.448</v>
      </c>
      <c r="M31" s="811">
        <v>1654.8720000000001</v>
      </c>
      <c r="N31" s="811">
        <v>3946.482</v>
      </c>
      <c r="O31" s="811">
        <v>26603.802</v>
      </c>
    </row>
    <row r="32" spans="1:15" x14ac:dyDescent="0.25">
      <c r="A32" s="816">
        <v>1968</v>
      </c>
      <c r="B32" s="811">
        <v>4854.7629999999999</v>
      </c>
      <c r="C32" s="811">
        <v>8626.4779999999992</v>
      </c>
      <c r="D32" s="811">
        <v>7374.05</v>
      </c>
      <c r="E32" s="811">
        <v>20837.98</v>
      </c>
      <c r="F32" s="811">
        <v>35.171999999999997</v>
      </c>
      <c r="G32" s="811" t="s">
        <v>836</v>
      </c>
      <c r="H32" s="811" t="s">
        <v>836</v>
      </c>
      <c r="I32" s="811" t="s">
        <v>836</v>
      </c>
      <c r="J32" s="811">
        <v>981.94799999999998</v>
      </c>
      <c r="K32" s="811">
        <v>1017.12</v>
      </c>
      <c r="L32" s="811">
        <v>21855.1</v>
      </c>
      <c r="M32" s="811">
        <v>1778.105</v>
      </c>
      <c r="N32" s="811">
        <v>4236.0810000000001</v>
      </c>
      <c r="O32" s="811">
        <v>27869.286</v>
      </c>
    </row>
    <row r="33" spans="1:15" x14ac:dyDescent="0.25">
      <c r="A33" s="816">
        <v>1969</v>
      </c>
      <c r="B33" s="811">
        <v>4712.0379999999996</v>
      </c>
      <c r="C33" s="811">
        <v>9233.7900000000009</v>
      </c>
      <c r="D33" s="811">
        <v>7670.7969999999996</v>
      </c>
      <c r="E33" s="811">
        <v>21580.514999999999</v>
      </c>
      <c r="F33" s="811">
        <v>34.22</v>
      </c>
      <c r="G33" s="811" t="s">
        <v>836</v>
      </c>
      <c r="H33" s="811" t="s">
        <v>836</v>
      </c>
      <c r="I33" s="811" t="s">
        <v>836</v>
      </c>
      <c r="J33" s="811">
        <v>1014.232</v>
      </c>
      <c r="K33" s="811">
        <v>1048.452</v>
      </c>
      <c r="L33" s="811">
        <v>22628.967000000001</v>
      </c>
      <c r="M33" s="811">
        <v>1908.623</v>
      </c>
      <c r="N33" s="811">
        <v>4549.0749999999998</v>
      </c>
      <c r="O33" s="811">
        <v>29086.665000000001</v>
      </c>
    </row>
    <row r="34" spans="1:15" x14ac:dyDescent="0.25">
      <c r="A34" s="816">
        <v>1970</v>
      </c>
      <c r="B34" s="811">
        <v>4656.2020000000002</v>
      </c>
      <c r="C34" s="811">
        <v>9536.15</v>
      </c>
      <c r="D34" s="811">
        <v>7753.8040000000001</v>
      </c>
      <c r="E34" s="811">
        <v>21888.495999999999</v>
      </c>
      <c r="F34" s="811">
        <v>34.04</v>
      </c>
      <c r="G34" s="811" t="s">
        <v>836</v>
      </c>
      <c r="H34" s="811" t="s">
        <v>836</v>
      </c>
      <c r="I34" s="811" t="s">
        <v>836</v>
      </c>
      <c r="J34" s="811">
        <v>1018.9109999999999</v>
      </c>
      <c r="K34" s="811">
        <v>1052.951</v>
      </c>
      <c r="L34" s="811">
        <v>22941.447</v>
      </c>
      <c r="M34" s="811">
        <v>1947.7550000000001</v>
      </c>
      <c r="N34" s="811">
        <v>4716.2460000000001</v>
      </c>
      <c r="O34" s="811">
        <v>29605.448</v>
      </c>
    </row>
    <row r="35" spans="1:15" x14ac:dyDescent="0.25">
      <c r="A35" s="816">
        <v>1971</v>
      </c>
      <c r="B35" s="811">
        <v>3943.9</v>
      </c>
      <c r="C35" s="811">
        <v>9891.5959999999995</v>
      </c>
      <c r="D35" s="811">
        <v>7820.1329999999998</v>
      </c>
      <c r="E35" s="811">
        <v>21622.522000000001</v>
      </c>
      <c r="F35" s="811">
        <v>33.746000000000002</v>
      </c>
      <c r="G35" s="811" t="s">
        <v>836</v>
      </c>
      <c r="H35" s="811" t="s">
        <v>836</v>
      </c>
      <c r="I35" s="811" t="s">
        <v>836</v>
      </c>
      <c r="J35" s="811">
        <v>1039.998</v>
      </c>
      <c r="K35" s="811">
        <v>1073.7439999999999</v>
      </c>
      <c r="L35" s="811">
        <v>22696.266</v>
      </c>
      <c r="M35" s="811">
        <v>2011.1969999999999</v>
      </c>
      <c r="N35" s="811">
        <v>4854.93</v>
      </c>
      <c r="O35" s="811">
        <v>29562.393</v>
      </c>
    </row>
    <row r="36" spans="1:15" x14ac:dyDescent="0.25">
      <c r="A36" s="816">
        <v>1972</v>
      </c>
      <c r="B36" s="811">
        <v>3993.4119999999998</v>
      </c>
      <c r="C36" s="811">
        <v>9884.277</v>
      </c>
      <c r="D36" s="811">
        <v>8488.81</v>
      </c>
      <c r="E36" s="811">
        <v>22340.534</v>
      </c>
      <c r="F36" s="811">
        <v>34.42</v>
      </c>
      <c r="G36" s="811" t="s">
        <v>836</v>
      </c>
      <c r="H36" s="811" t="s">
        <v>836</v>
      </c>
      <c r="I36" s="811" t="s">
        <v>836</v>
      </c>
      <c r="J36" s="811">
        <v>1112.6679999999999</v>
      </c>
      <c r="K36" s="811">
        <v>1147.088</v>
      </c>
      <c r="L36" s="811">
        <v>23487.621999999999</v>
      </c>
      <c r="M36" s="811">
        <v>2187.0169999999998</v>
      </c>
      <c r="N36" s="811">
        <v>5226.6679999999997</v>
      </c>
      <c r="O36" s="811">
        <v>30901.306</v>
      </c>
    </row>
    <row r="37" spans="1:15" x14ac:dyDescent="0.25">
      <c r="A37" s="816">
        <v>1973</v>
      </c>
      <c r="B37" s="811">
        <v>4056.7310000000002</v>
      </c>
      <c r="C37" s="811">
        <v>10388.281999999999</v>
      </c>
      <c r="D37" s="811">
        <v>9050.8150000000005</v>
      </c>
      <c r="E37" s="811">
        <v>23488.364000000001</v>
      </c>
      <c r="F37" s="811">
        <v>34.773000000000003</v>
      </c>
      <c r="G37" s="811" t="s">
        <v>836</v>
      </c>
      <c r="H37" s="811" t="s">
        <v>836</v>
      </c>
      <c r="I37" s="811" t="s">
        <v>836</v>
      </c>
      <c r="J37" s="811">
        <v>1164.8530000000001</v>
      </c>
      <c r="K37" s="811">
        <v>1199.626</v>
      </c>
      <c r="L37" s="811">
        <v>24687.99</v>
      </c>
      <c r="M37" s="811">
        <v>2340.9229999999998</v>
      </c>
      <c r="N37" s="811">
        <v>5561.9470000000001</v>
      </c>
      <c r="O37" s="811">
        <v>32590.859</v>
      </c>
    </row>
    <row r="38" spans="1:15" x14ac:dyDescent="0.25">
      <c r="A38" s="816">
        <v>1974</v>
      </c>
      <c r="B38" s="811">
        <v>3870.1950000000002</v>
      </c>
      <c r="C38" s="811">
        <v>10003.628000000001</v>
      </c>
      <c r="D38" s="811">
        <v>8639.6890000000003</v>
      </c>
      <c r="E38" s="811">
        <v>22569.609</v>
      </c>
      <c r="F38" s="811">
        <v>33.201999999999998</v>
      </c>
      <c r="G38" s="811" t="s">
        <v>836</v>
      </c>
      <c r="H38" s="811" t="s">
        <v>836</v>
      </c>
      <c r="I38" s="811" t="s">
        <v>836</v>
      </c>
      <c r="J38" s="811">
        <v>1159.0740000000001</v>
      </c>
      <c r="K38" s="811">
        <v>1192.2760000000001</v>
      </c>
      <c r="L38" s="811">
        <v>23761.884999999998</v>
      </c>
      <c r="M38" s="811">
        <v>2336.7939999999999</v>
      </c>
      <c r="N38" s="811">
        <v>5654.54</v>
      </c>
      <c r="O38" s="811">
        <v>31753.219000000001</v>
      </c>
    </row>
    <row r="39" spans="1:15" x14ac:dyDescent="0.25">
      <c r="A39" s="816">
        <v>1975</v>
      </c>
      <c r="B39" s="811">
        <v>3666.8829999999998</v>
      </c>
      <c r="C39" s="811">
        <v>8531.8349999999991</v>
      </c>
      <c r="D39" s="811">
        <v>8092.0810000000001</v>
      </c>
      <c r="E39" s="811">
        <v>20304.34</v>
      </c>
      <c r="F39" s="811">
        <v>32.320999999999998</v>
      </c>
      <c r="G39" s="811" t="s">
        <v>836</v>
      </c>
      <c r="H39" s="811" t="s">
        <v>836</v>
      </c>
      <c r="I39" s="811" t="s">
        <v>836</v>
      </c>
      <c r="J39" s="811">
        <v>1063.27</v>
      </c>
      <c r="K39" s="811">
        <v>1095.5909999999999</v>
      </c>
      <c r="L39" s="811">
        <v>21399.931</v>
      </c>
      <c r="M39" s="811">
        <v>2346.3629999999998</v>
      </c>
      <c r="N39" s="811">
        <v>5632.29</v>
      </c>
      <c r="O39" s="811">
        <v>29378.583999999999</v>
      </c>
    </row>
    <row r="40" spans="1:15" x14ac:dyDescent="0.25">
      <c r="A40" s="816">
        <v>1976</v>
      </c>
      <c r="B40" s="811">
        <v>3660.5189999999998</v>
      </c>
      <c r="C40" s="811">
        <v>8761.5709999999999</v>
      </c>
      <c r="D40" s="811">
        <v>8953.2009999999991</v>
      </c>
      <c r="E40" s="811">
        <v>21375.191999999999</v>
      </c>
      <c r="F40" s="811">
        <v>33.372</v>
      </c>
      <c r="G40" s="811" t="s">
        <v>836</v>
      </c>
      <c r="H40" s="811" t="s">
        <v>836</v>
      </c>
      <c r="I40" s="811" t="s">
        <v>836</v>
      </c>
      <c r="J40" s="811">
        <v>1219.876</v>
      </c>
      <c r="K40" s="811">
        <v>1253.248</v>
      </c>
      <c r="L40" s="811">
        <v>22628.44</v>
      </c>
      <c r="M40" s="811">
        <v>2572.8829999999998</v>
      </c>
      <c r="N40" s="811">
        <v>6154.7690000000002</v>
      </c>
      <c r="O40" s="811">
        <v>31356.092000000001</v>
      </c>
    </row>
    <row r="41" spans="1:15" x14ac:dyDescent="0.25">
      <c r="A41" s="816">
        <v>1977</v>
      </c>
      <c r="B41" s="811">
        <v>3454.3719999999998</v>
      </c>
      <c r="C41" s="811">
        <v>8635.4480000000003</v>
      </c>
      <c r="D41" s="811">
        <v>9704.7909999999993</v>
      </c>
      <c r="E41" s="811">
        <v>21809.192999999999</v>
      </c>
      <c r="F41" s="811">
        <v>32.600999999999999</v>
      </c>
      <c r="G41" s="811" t="s">
        <v>836</v>
      </c>
      <c r="H41" s="811" t="s">
        <v>836</v>
      </c>
      <c r="I41" s="811" t="s">
        <v>836</v>
      </c>
      <c r="J41" s="811">
        <v>1281.2449999999999</v>
      </c>
      <c r="K41" s="811">
        <v>1313.846</v>
      </c>
      <c r="L41" s="811">
        <v>23123.039000000001</v>
      </c>
      <c r="M41" s="811">
        <v>2681.9589999999998</v>
      </c>
      <c r="N41" s="811">
        <v>6415.7550000000001</v>
      </c>
      <c r="O41" s="811">
        <v>32220.752</v>
      </c>
    </row>
    <row r="42" spans="1:15" x14ac:dyDescent="0.25">
      <c r="A42" s="816">
        <v>1978</v>
      </c>
      <c r="B42" s="811">
        <v>3313.502</v>
      </c>
      <c r="C42" s="811">
        <v>8539.0249999999996</v>
      </c>
      <c r="D42" s="811">
        <v>9790.1849999999995</v>
      </c>
      <c r="E42" s="811">
        <v>21767.437999999998</v>
      </c>
      <c r="F42" s="811">
        <v>31.562999999999999</v>
      </c>
      <c r="G42" s="811" t="s">
        <v>836</v>
      </c>
      <c r="H42" s="811" t="s">
        <v>836</v>
      </c>
      <c r="I42" s="811" t="s">
        <v>836</v>
      </c>
      <c r="J42" s="811">
        <v>1400.424</v>
      </c>
      <c r="K42" s="811">
        <v>1431.9870000000001</v>
      </c>
      <c r="L42" s="811">
        <v>23199.424999999999</v>
      </c>
      <c r="M42" s="811">
        <v>2760.5740000000001</v>
      </c>
      <c r="N42" s="811">
        <v>6682.9560000000001</v>
      </c>
      <c r="O42" s="811">
        <v>32642.955000000002</v>
      </c>
    </row>
    <row r="43" spans="1:15" x14ac:dyDescent="0.25">
      <c r="A43" s="816">
        <v>1979</v>
      </c>
      <c r="B43" s="811">
        <v>3592.9160000000002</v>
      </c>
      <c r="C43" s="811">
        <v>8549.1110000000008</v>
      </c>
      <c r="D43" s="811">
        <v>10500.596</v>
      </c>
      <c r="E43" s="811">
        <v>22705.468000000001</v>
      </c>
      <c r="F43" s="811">
        <v>34.094000000000001</v>
      </c>
      <c r="G43" s="811" t="s">
        <v>836</v>
      </c>
      <c r="H43" s="811" t="s">
        <v>836</v>
      </c>
      <c r="I43" s="811" t="s">
        <v>836</v>
      </c>
      <c r="J43" s="811">
        <v>1404.8620000000001</v>
      </c>
      <c r="K43" s="811">
        <v>1438.9559999999999</v>
      </c>
      <c r="L43" s="811">
        <v>24144.423999999999</v>
      </c>
      <c r="M43" s="811">
        <v>2872.5729999999999</v>
      </c>
      <c r="N43" s="811">
        <v>6860.3509999999997</v>
      </c>
      <c r="O43" s="811">
        <v>33877.347999999998</v>
      </c>
    </row>
    <row r="44" spans="1:15" x14ac:dyDescent="0.25">
      <c r="A44" s="816">
        <v>1980</v>
      </c>
      <c r="B44" s="811">
        <v>3155.0140000000001</v>
      </c>
      <c r="C44" s="811">
        <v>8332.5310000000009</v>
      </c>
      <c r="D44" s="811">
        <v>9463.3770000000004</v>
      </c>
      <c r="E44" s="811">
        <v>20915.893</v>
      </c>
      <c r="F44" s="811">
        <v>32.838000000000001</v>
      </c>
      <c r="G44" s="811" t="s">
        <v>836</v>
      </c>
      <c r="H44" s="811" t="s">
        <v>836</v>
      </c>
      <c r="I44" s="811" t="s">
        <v>836</v>
      </c>
      <c r="J44" s="811">
        <v>1600</v>
      </c>
      <c r="K44" s="811">
        <v>1632.838</v>
      </c>
      <c r="L44" s="811">
        <v>22548.731</v>
      </c>
      <c r="M44" s="811">
        <v>2781.009</v>
      </c>
      <c r="N44" s="811">
        <v>6663.5820000000003</v>
      </c>
      <c r="O44" s="811">
        <v>31993.321</v>
      </c>
    </row>
    <row r="45" spans="1:15" x14ac:dyDescent="0.25">
      <c r="A45" s="816">
        <v>1981</v>
      </c>
      <c r="B45" s="811">
        <v>3156.9250000000002</v>
      </c>
      <c r="C45" s="811">
        <v>8184.5410000000002</v>
      </c>
      <c r="D45" s="811">
        <v>8215.8019999999997</v>
      </c>
      <c r="E45" s="811">
        <v>19541.319</v>
      </c>
      <c r="F45" s="811">
        <v>33.042999999999999</v>
      </c>
      <c r="G45" s="811" t="s">
        <v>836</v>
      </c>
      <c r="H45" s="811" t="s">
        <v>836</v>
      </c>
      <c r="I45" s="811" t="s">
        <v>836</v>
      </c>
      <c r="J45" s="811">
        <v>1694.665</v>
      </c>
      <c r="K45" s="811">
        <v>1727.7080000000001</v>
      </c>
      <c r="L45" s="811">
        <v>21269.026999999998</v>
      </c>
      <c r="M45" s="811">
        <v>2817.4369999999999</v>
      </c>
      <c r="N45" s="811">
        <v>6575.9610000000002</v>
      </c>
      <c r="O45" s="811">
        <v>30662.424999999999</v>
      </c>
    </row>
    <row r="46" spans="1:15" x14ac:dyDescent="0.25">
      <c r="A46" s="816">
        <v>1982</v>
      </c>
      <c r="B46" s="811">
        <v>2551.9830000000002</v>
      </c>
      <c r="C46" s="811">
        <v>7067.8559999999998</v>
      </c>
      <c r="D46" s="811">
        <v>7718.3810000000003</v>
      </c>
      <c r="E46" s="811">
        <v>17316.563999999998</v>
      </c>
      <c r="F46" s="811">
        <v>33.045999999999999</v>
      </c>
      <c r="G46" s="811" t="s">
        <v>836</v>
      </c>
      <c r="H46" s="811" t="s">
        <v>836</v>
      </c>
      <c r="I46" s="811" t="s">
        <v>836</v>
      </c>
      <c r="J46" s="811">
        <v>1649.682</v>
      </c>
      <c r="K46" s="811">
        <v>1682.729</v>
      </c>
      <c r="L46" s="811">
        <v>18999.293000000001</v>
      </c>
      <c r="M46" s="811">
        <v>2541.7660000000001</v>
      </c>
      <c r="N46" s="811">
        <v>6019.9129999999996</v>
      </c>
      <c r="O46" s="811">
        <v>27560.972000000002</v>
      </c>
    </row>
    <row r="47" spans="1:15" x14ac:dyDescent="0.25">
      <c r="A47" s="816">
        <v>1983</v>
      </c>
      <c r="B47" s="811">
        <v>2489.5630000000001</v>
      </c>
      <c r="C47" s="811">
        <v>6776.2730000000001</v>
      </c>
      <c r="D47" s="811">
        <v>7334.2110000000002</v>
      </c>
      <c r="E47" s="811">
        <v>16584.41</v>
      </c>
      <c r="F47" s="811">
        <v>33.255000000000003</v>
      </c>
      <c r="G47" s="811" t="s">
        <v>836</v>
      </c>
      <c r="H47" s="811" t="s">
        <v>836</v>
      </c>
      <c r="I47" s="811" t="s">
        <v>836</v>
      </c>
      <c r="J47" s="811">
        <v>1874.4349999999999</v>
      </c>
      <c r="K47" s="811">
        <v>1907.69</v>
      </c>
      <c r="L47" s="811">
        <v>18492.099999999999</v>
      </c>
      <c r="M47" s="811">
        <v>2647.71</v>
      </c>
      <c r="N47" s="811">
        <v>6232.1509999999998</v>
      </c>
      <c r="O47" s="811">
        <v>27371.96</v>
      </c>
    </row>
    <row r="48" spans="1:15" x14ac:dyDescent="0.25">
      <c r="A48" s="816">
        <v>1984</v>
      </c>
      <c r="B48" s="811">
        <v>2842.174</v>
      </c>
      <c r="C48" s="811">
        <v>7404.9949999999999</v>
      </c>
      <c r="D48" s="811">
        <v>7925.1540000000005</v>
      </c>
      <c r="E48" s="811">
        <v>18160.835999999999</v>
      </c>
      <c r="F48" s="811">
        <v>33.002000000000002</v>
      </c>
      <c r="G48" s="811" t="s">
        <v>836</v>
      </c>
      <c r="H48" s="811" t="s">
        <v>836</v>
      </c>
      <c r="I48" s="811" t="s">
        <v>836</v>
      </c>
      <c r="J48" s="811">
        <v>1918.2539999999999</v>
      </c>
      <c r="K48" s="811">
        <v>1951.2560000000001</v>
      </c>
      <c r="L48" s="811">
        <v>20112.092000000001</v>
      </c>
      <c r="M48" s="811">
        <v>2858.6970000000001</v>
      </c>
      <c r="N48" s="811">
        <v>6537.5659999999998</v>
      </c>
      <c r="O48" s="811">
        <v>29508.353999999999</v>
      </c>
    </row>
    <row r="49" spans="1:15" x14ac:dyDescent="0.25">
      <c r="A49" s="816">
        <v>1985</v>
      </c>
      <c r="B49" s="811">
        <v>2759.9270000000001</v>
      </c>
      <c r="C49" s="811">
        <v>7031.5969999999998</v>
      </c>
      <c r="D49" s="811">
        <v>7655.2979999999998</v>
      </c>
      <c r="E49" s="811">
        <v>17433.330000000002</v>
      </c>
      <c r="F49" s="811">
        <v>33.024000000000001</v>
      </c>
      <c r="G49" s="811" t="s">
        <v>836</v>
      </c>
      <c r="H49" s="811" t="s">
        <v>836</v>
      </c>
      <c r="I49" s="811" t="s">
        <v>836</v>
      </c>
      <c r="J49" s="811">
        <v>1917.674</v>
      </c>
      <c r="K49" s="811">
        <v>1950.6980000000001</v>
      </c>
      <c r="L49" s="811">
        <v>19384.027999999998</v>
      </c>
      <c r="M49" s="811">
        <v>2855.0659999999998</v>
      </c>
      <c r="N49" s="811">
        <v>6517.893</v>
      </c>
      <c r="O49" s="811">
        <v>28756.987000000001</v>
      </c>
    </row>
    <row r="50" spans="1:15" x14ac:dyDescent="0.25">
      <c r="A50" s="816">
        <v>1986</v>
      </c>
      <c r="B50" s="811">
        <v>2640.5039999999999</v>
      </c>
      <c r="C50" s="811">
        <v>6646.2619999999997</v>
      </c>
      <c r="D50" s="811">
        <v>7811.3379999999997</v>
      </c>
      <c r="E50" s="811">
        <v>17081.349999999999</v>
      </c>
      <c r="F50" s="811">
        <v>33.021000000000001</v>
      </c>
      <c r="G50" s="811" t="s">
        <v>836</v>
      </c>
      <c r="H50" s="811" t="s">
        <v>836</v>
      </c>
      <c r="I50" s="811" t="s">
        <v>836</v>
      </c>
      <c r="J50" s="811">
        <v>1914.9010000000001</v>
      </c>
      <c r="K50" s="811">
        <v>1947.923</v>
      </c>
      <c r="L50" s="811">
        <v>19029.272000000001</v>
      </c>
      <c r="M50" s="811">
        <v>2833.77</v>
      </c>
      <c r="N50" s="811">
        <v>6361.8360000000002</v>
      </c>
      <c r="O50" s="811">
        <v>28224.879000000001</v>
      </c>
    </row>
    <row r="51" spans="1:15" x14ac:dyDescent="0.25">
      <c r="A51" s="816">
        <v>1987</v>
      </c>
      <c r="B51" s="811">
        <v>2672.9110000000001</v>
      </c>
      <c r="C51" s="811">
        <v>7282.8370000000004</v>
      </c>
      <c r="D51" s="811">
        <v>7995.0770000000002</v>
      </c>
      <c r="E51" s="811">
        <v>17959.455000000002</v>
      </c>
      <c r="F51" s="811">
        <v>32.936</v>
      </c>
      <c r="G51" s="811" t="s">
        <v>836</v>
      </c>
      <c r="H51" s="811" t="s">
        <v>836</v>
      </c>
      <c r="I51" s="811" t="s">
        <v>836</v>
      </c>
      <c r="J51" s="811">
        <v>1913.8810000000001</v>
      </c>
      <c r="K51" s="811">
        <v>1946.817</v>
      </c>
      <c r="L51" s="811">
        <v>19906.272000000001</v>
      </c>
      <c r="M51" s="811">
        <v>2928.2910000000002</v>
      </c>
      <c r="N51" s="811">
        <v>6497.4629999999997</v>
      </c>
      <c r="O51" s="811">
        <v>29332.026000000002</v>
      </c>
    </row>
    <row r="52" spans="1:15" x14ac:dyDescent="0.25">
      <c r="A52" s="816">
        <v>1988</v>
      </c>
      <c r="B52" s="811">
        <v>2827.5549999999998</v>
      </c>
      <c r="C52" s="811">
        <v>7655.4589999999998</v>
      </c>
      <c r="D52" s="811">
        <v>8266.8770000000004</v>
      </c>
      <c r="E52" s="811">
        <v>18789.442999999999</v>
      </c>
      <c r="F52" s="811">
        <v>32.634999999999998</v>
      </c>
      <c r="G52" s="811" t="s">
        <v>836</v>
      </c>
      <c r="H52" s="811" t="s">
        <v>836</v>
      </c>
      <c r="I52" s="811" t="s">
        <v>836</v>
      </c>
      <c r="J52" s="811">
        <v>1989.1020000000001</v>
      </c>
      <c r="K52" s="811">
        <v>2021.7380000000001</v>
      </c>
      <c r="L52" s="811">
        <v>20811.18</v>
      </c>
      <c r="M52" s="811">
        <v>3058.8519999999999</v>
      </c>
      <c r="N52" s="811">
        <v>6756.7420000000002</v>
      </c>
      <c r="O52" s="811">
        <v>30626.774000000001</v>
      </c>
    </row>
    <row r="53" spans="1:15" x14ac:dyDescent="0.25">
      <c r="A53" s="816">
        <v>1989</v>
      </c>
      <c r="B53" s="811">
        <v>2787.002</v>
      </c>
      <c r="C53" s="811">
        <v>8095.3969999999999</v>
      </c>
      <c r="D53" s="811">
        <v>8051.9620000000004</v>
      </c>
      <c r="E53" s="811">
        <v>18964.764999999999</v>
      </c>
      <c r="F53" s="811">
        <v>28.396000000000001</v>
      </c>
      <c r="G53" s="811">
        <v>1.8</v>
      </c>
      <c r="H53" s="811">
        <v>3.5999999999999997E-2</v>
      </c>
      <c r="I53" s="811" t="s">
        <v>1494</v>
      </c>
      <c r="J53" s="811">
        <v>1840.751</v>
      </c>
      <c r="K53" s="811">
        <v>1870.9829999999999</v>
      </c>
      <c r="L53" s="811">
        <v>20835.748</v>
      </c>
      <c r="M53" s="811">
        <v>3158.3470000000002</v>
      </c>
      <c r="N53" s="811">
        <v>7287.6559999999999</v>
      </c>
      <c r="O53" s="811">
        <v>31281.752</v>
      </c>
    </row>
    <row r="54" spans="1:15" x14ac:dyDescent="0.25">
      <c r="A54" s="816">
        <v>1990</v>
      </c>
      <c r="B54" s="811">
        <v>2756.0079999999998</v>
      </c>
      <c r="C54" s="811">
        <v>8442.8610000000008</v>
      </c>
      <c r="D54" s="811">
        <v>8198.82</v>
      </c>
      <c r="E54" s="811">
        <v>19402.468000000001</v>
      </c>
      <c r="F54" s="811">
        <v>30.946999999999999</v>
      </c>
      <c r="G54" s="811">
        <v>1.9</v>
      </c>
      <c r="H54" s="811">
        <v>4.1000000000000002E-2</v>
      </c>
      <c r="I54" s="811" t="s">
        <v>1494</v>
      </c>
      <c r="J54" s="811">
        <v>1684.1859999999999</v>
      </c>
      <c r="K54" s="811">
        <v>1717.0740000000001</v>
      </c>
      <c r="L54" s="811">
        <v>21119.541000000001</v>
      </c>
      <c r="M54" s="811">
        <v>3226.12</v>
      </c>
      <c r="N54" s="811">
        <v>7403.6139999999996</v>
      </c>
      <c r="O54" s="811">
        <v>31749.275000000001</v>
      </c>
    </row>
    <row r="55" spans="1:15" x14ac:dyDescent="0.25">
      <c r="A55" s="816">
        <v>1991</v>
      </c>
      <c r="B55" s="811">
        <v>2600.84</v>
      </c>
      <c r="C55" s="811">
        <v>8572.3179999999993</v>
      </c>
      <c r="D55" s="811">
        <v>7900.2380000000003</v>
      </c>
      <c r="E55" s="811">
        <v>19083.083999999999</v>
      </c>
      <c r="F55" s="811">
        <v>29.675000000000001</v>
      </c>
      <c r="G55" s="811">
        <v>2.1</v>
      </c>
      <c r="H55" s="811">
        <v>4.5999999999999999E-2</v>
      </c>
      <c r="I55" s="811" t="s">
        <v>1494</v>
      </c>
      <c r="J55" s="811">
        <v>1651.9839999999999</v>
      </c>
      <c r="K55" s="811">
        <v>1683.8050000000001</v>
      </c>
      <c r="L55" s="811">
        <v>20766.888999999999</v>
      </c>
      <c r="M55" s="811">
        <v>3229.7429999999999</v>
      </c>
      <c r="N55" s="811">
        <v>7345.1180000000004</v>
      </c>
      <c r="O55" s="811">
        <v>31341.75</v>
      </c>
    </row>
    <row r="56" spans="1:15" x14ac:dyDescent="0.25">
      <c r="A56" s="816">
        <v>1992</v>
      </c>
      <c r="B56" s="811">
        <v>2514.8209999999999</v>
      </c>
      <c r="C56" s="811">
        <v>8917.7970000000005</v>
      </c>
      <c r="D56" s="811">
        <v>8493.8960000000006</v>
      </c>
      <c r="E56" s="811">
        <v>19961.138999999999</v>
      </c>
      <c r="F56" s="811">
        <v>30.507999999999999</v>
      </c>
      <c r="G56" s="811">
        <v>2.2000000000000002</v>
      </c>
      <c r="H56" s="811">
        <v>0.05</v>
      </c>
      <c r="I56" s="811" t="s">
        <v>1494</v>
      </c>
      <c r="J56" s="811">
        <v>1704.5329999999999</v>
      </c>
      <c r="K56" s="811">
        <v>1737.2909999999999</v>
      </c>
      <c r="L56" s="811">
        <v>21698.43</v>
      </c>
      <c r="M56" s="811">
        <v>3318.9</v>
      </c>
      <c r="N56" s="811">
        <v>7495.6139999999996</v>
      </c>
      <c r="O56" s="811">
        <v>32512.944</v>
      </c>
    </row>
    <row r="57" spans="1:15" x14ac:dyDescent="0.25">
      <c r="A57" s="816">
        <v>1993</v>
      </c>
      <c r="B57" s="811">
        <v>2496.288</v>
      </c>
      <c r="C57" s="811">
        <v>9061.6630000000005</v>
      </c>
      <c r="D57" s="811">
        <v>8325.866</v>
      </c>
      <c r="E57" s="811">
        <v>19910.925999999999</v>
      </c>
      <c r="F57" s="811">
        <v>29.593</v>
      </c>
      <c r="G57" s="811">
        <v>2.4</v>
      </c>
      <c r="H57" s="811">
        <v>5.3999999999999999E-2</v>
      </c>
      <c r="I57" s="811" t="s">
        <v>1494</v>
      </c>
      <c r="J57" s="811">
        <v>1740.7080000000001</v>
      </c>
      <c r="K57" s="811">
        <v>1772.7550000000001</v>
      </c>
      <c r="L57" s="811">
        <v>21683.681</v>
      </c>
      <c r="M57" s="811">
        <v>3334.0839999999998</v>
      </c>
      <c r="N57" s="811">
        <v>7541.4080000000004</v>
      </c>
      <c r="O57" s="811">
        <v>32559.173999999999</v>
      </c>
    </row>
    <row r="58" spans="1:15" x14ac:dyDescent="0.25">
      <c r="A58" s="816">
        <v>1994</v>
      </c>
      <c r="B58" s="811">
        <v>2509.6860000000001</v>
      </c>
      <c r="C58" s="811">
        <v>9126.0460000000003</v>
      </c>
      <c r="D58" s="811">
        <v>8712.0830000000005</v>
      </c>
      <c r="E58" s="811">
        <v>20406.143</v>
      </c>
      <c r="F58" s="811">
        <v>62.186</v>
      </c>
      <c r="G58" s="811">
        <v>2.8</v>
      </c>
      <c r="H58" s="811">
        <v>6.0999999999999999E-2</v>
      </c>
      <c r="I58" s="811" t="s">
        <v>1494</v>
      </c>
      <c r="J58" s="811">
        <v>1862.384</v>
      </c>
      <c r="K58" s="811">
        <v>1927.431</v>
      </c>
      <c r="L58" s="811">
        <v>22333.574000000001</v>
      </c>
      <c r="M58" s="811">
        <v>3439.232</v>
      </c>
      <c r="N58" s="811">
        <v>7689.2730000000001</v>
      </c>
      <c r="O58" s="811">
        <v>33462.078000000001</v>
      </c>
    </row>
    <row r="59" spans="1:15" x14ac:dyDescent="0.25">
      <c r="A59" s="816">
        <v>1995</v>
      </c>
      <c r="B59" s="811">
        <v>2488.2669999999998</v>
      </c>
      <c r="C59" s="811">
        <v>9591.8250000000007</v>
      </c>
      <c r="D59" s="811">
        <v>8523.8359999999993</v>
      </c>
      <c r="E59" s="811">
        <v>20664.989000000001</v>
      </c>
      <c r="F59" s="811">
        <v>54.695</v>
      </c>
      <c r="G59" s="811">
        <v>3</v>
      </c>
      <c r="H59" s="811">
        <v>7.0000000000000007E-2</v>
      </c>
      <c r="I59" s="811" t="s">
        <v>1494</v>
      </c>
      <c r="J59" s="811">
        <v>1934.2719999999999</v>
      </c>
      <c r="K59" s="811">
        <v>1992.037</v>
      </c>
      <c r="L59" s="811">
        <v>22657.026000000002</v>
      </c>
      <c r="M59" s="811">
        <v>3455.31</v>
      </c>
      <c r="N59" s="811">
        <v>7796.1180000000004</v>
      </c>
      <c r="O59" s="811">
        <v>33908.453000000001</v>
      </c>
    </row>
    <row r="60" spans="1:15" x14ac:dyDescent="0.25">
      <c r="A60" s="816">
        <v>1996</v>
      </c>
      <c r="B60" s="811">
        <v>2434.3939999999998</v>
      </c>
      <c r="C60" s="811">
        <v>9900.5669999999991</v>
      </c>
      <c r="D60" s="811">
        <v>8951.5580000000009</v>
      </c>
      <c r="E60" s="811">
        <v>21309.33</v>
      </c>
      <c r="F60" s="811">
        <v>60.773000000000003</v>
      </c>
      <c r="G60" s="811">
        <v>2.9</v>
      </c>
      <c r="H60" s="811">
        <v>0.08</v>
      </c>
      <c r="I60" s="811" t="s">
        <v>1494</v>
      </c>
      <c r="J60" s="811">
        <v>1969.0319999999999</v>
      </c>
      <c r="K60" s="811">
        <v>2032.7860000000001</v>
      </c>
      <c r="L60" s="811">
        <v>23342.116000000002</v>
      </c>
      <c r="M60" s="811">
        <v>3526.75</v>
      </c>
      <c r="N60" s="811">
        <v>7967.52</v>
      </c>
      <c r="O60" s="811">
        <v>34836.385999999999</v>
      </c>
    </row>
    <row r="61" spans="1:15" x14ac:dyDescent="0.25">
      <c r="A61" s="816">
        <v>1997</v>
      </c>
      <c r="B61" s="811">
        <v>2395.0639999999999</v>
      </c>
      <c r="C61" s="811">
        <v>9932.9359999999997</v>
      </c>
      <c r="D61" s="811">
        <v>9188.3709999999992</v>
      </c>
      <c r="E61" s="811">
        <v>21562.81</v>
      </c>
      <c r="F61" s="811">
        <v>58.061999999999998</v>
      </c>
      <c r="G61" s="811">
        <v>3.1</v>
      </c>
      <c r="H61" s="811">
        <v>8.8999999999999996E-2</v>
      </c>
      <c r="I61" s="811" t="s">
        <v>1494</v>
      </c>
      <c r="J61" s="811">
        <v>1995.998</v>
      </c>
      <c r="K61" s="811">
        <v>2057.2489999999998</v>
      </c>
      <c r="L61" s="811">
        <v>23620.059000000001</v>
      </c>
      <c r="M61" s="811">
        <v>3542.328</v>
      </c>
      <c r="N61" s="811">
        <v>7971.7610000000004</v>
      </c>
      <c r="O61" s="811">
        <v>35134.148000000001</v>
      </c>
    </row>
    <row r="62" spans="1:15" x14ac:dyDescent="0.25">
      <c r="A62" s="816">
        <v>1998</v>
      </c>
      <c r="B62" s="811">
        <v>2335.259</v>
      </c>
      <c r="C62" s="811">
        <v>9763.3649999999998</v>
      </c>
      <c r="D62" s="811">
        <v>9018.11</v>
      </c>
      <c r="E62" s="811">
        <v>21183.828000000001</v>
      </c>
      <c r="F62" s="811">
        <v>54.539000000000001</v>
      </c>
      <c r="G62" s="811">
        <v>3</v>
      </c>
      <c r="H62" s="811">
        <v>0.1</v>
      </c>
      <c r="I62" s="811" t="s">
        <v>1494</v>
      </c>
      <c r="J62" s="811">
        <v>1871.691</v>
      </c>
      <c r="K62" s="811">
        <v>1929.33</v>
      </c>
      <c r="L62" s="811">
        <v>23113.159</v>
      </c>
      <c r="M62" s="811">
        <v>3586.7049999999999</v>
      </c>
      <c r="N62" s="811">
        <v>8079.1239999999998</v>
      </c>
      <c r="O62" s="811">
        <v>34778.987000000001</v>
      </c>
    </row>
    <row r="63" spans="1:15" x14ac:dyDescent="0.25">
      <c r="A63" s="816">
        <v>1999</v>
      </c>
      <c r="B63" s="811">
        <v>2226.7829999999999</v>
      </c>
      <c r="C63" s="811">
        <v>9375.3029999999999</v>
      </c>
      <c r="D63" s="811">
        <v>9283.6970000000001</v>
      </c>
      <c r="E63" s="811">
        <v>20943.473999999998</v>
      </c>
      <c r="F63" s="811">
        <v>48.658000000000001</v>
      </c>
      <c r="G63" s="811">
        <v>4.0999999999999996</v>
      </c>
      <c r="H63" s="811">
        <v>0.11700000000000001</v>
      </c>
      <c r="I63" s="811" t="s">
        <v>1494</v>
      </c>
      <c r="J63" s="811">
        <v>1881.5229999999999</v>
      </c>
      <c r="K63" s="811">
        <v>1934.3979999999999</v>
      </c>
      <c r="L63" s="811">
        <v>22877.873</v>
      </c>
      <c r="M63" s="811">
        <v>3610.6350000000002</v>
      </c>
      <c r="N63" s="811">
        <v>8203.1119999999992</v>
      </c>
      <c r="O63" s="811">
        <v>34691.620000000003</v>
      </c>
    </row>
    <row r="64" spans="1:15" x14ac:dyDescent="0.25">
      <c r="A64" s="816">
        <v>2000</v>
      </c>
      <c r="B64" s="811">
        <v>2256.498</v>
      </c>
      <c r="C64" s="811">
        <v>9499.7929999999997</v>
      </c>
      <c r="D64" s="811">
        <v>8998.1229999999996</v>
      </c>
      <c r="E64" s="811">
        <v>20819.777999999998</v>
      </c>
      <c r="F64" s="811">
        <v>42.183</v>
      </c>
      <c r="G64" s="811">
        <v>4.4000000000000004</v>
      </c>
      <c r="H64" s="811">
        <v>0.13200000000000001</v>
      </c>
      <c r="I64" s="811" t="s">
        <v>1494</v>
      </c>
      <c r="J64" s="811">
        <v>1881.4839999999999</v>
      </c>
      <c r="K64" s="811">
        <v>1928.1990000000001</v>
      </c>
      <c r="L64" s="811">
        <v>22747.976999999999</v>
      </c>
      <c r="M64" s="811">
        <v>3631.1849999999999</v>
      </c>
      <c r="N64" s="811">
        <v>8208.02</v>
      </c>
      <c r="O64" s="811">
        <v>34587.182000000001</v>
      </c>
    </row>
    <row r="65" spans="1:15" x14ac:dyDescent="0.25">
      <c r="A65" s="816">
        <v>2001</v>
      </c>
      <c r="B65" s="811">
        <v>2191.6379999999999</v>
      </c>
      <c r="C65" s="811">
        <v>8676.3420000000006</v>
      </c>
      <c r="D65" s="811">
        <v>9110.098</v>
      </c>
      <c r="E65" s="811">
        <v>20007.338</v>
      </c>
      <c r="F65" s="811">
        <v>32.5</v>
      </c>
      <c r="G65" s="811">
        <v>4.76</v>
      </c>
      <c r="H65" s="811">
        <v>0.16200000000000001</v>
      </c>
      <c r="I65" s="811" t="s">
        <v>1494</v>
      </c>
      <c r="J65" s="811">
        <v>1681.425</v>
      </c>
      <c r="K65" s="811">
        <v>1718.847</v>
      </c>
      <c r="L65" s="811">
        <v>21726.186000000002</v>
      </c>
      <c r="M65" s="811">
        <v>3400.431</v>
      </c>
      <c r="N65" s="811">
        <v>7525.9049999999997</v>
      </c>
      <c r="O65" s="811">
        <v>32652.521000000001</v>
      </c>
    </row>
    <row r="66" spans="1:15" x14ac:dyDescent="0.25">
      <c r="A66" s="816">
        <v>2002</v>
      </c>
      <c r="B66" s="811">
        <v>2019.3579999999999</v>
      </c>
      <c r="C66" s="811">
        <v>8831.57</v>
      </c>
      <c r="D66" s="811">
        <v>9095.67</v>
      </c>
      <c r="E66" s="811">
        <v>20007.356</v>
      </c>
      <c r="F66" s="811">
        <v>38.908000000000001</v>
      </c>
      <c r="G66" s="811">
        <v>4.7869999999999999</v>
      </c>
      <c r="H66" s="811">
        <v>0.189</v>
      </c>
      <c r="I66" s="811" t="s">
        <v>1494</v>
      </c>
      <c r="J66" s="811">
        <v>1675.9780000000001</v>
      </c>
      <c r="K66" s="811">
        <v>1719.8620000000001</v>
      </c>
      <c r="L66" s="811">
        <v>21727.218000000001</v>
      </c>
      <c r="M66" s="811">
        <v>3378.6909999999998</v>
      </c>
      <c r="N66" s="811">
        <v>7484.2139999999999</v>
      </c>
      <c r="O66" s="811">
        <v>32590.121999999999</v>
      </c>
    </row>
    <row r="67" spans="1:15" x14ac:dyDescent="0.25">
      <c r="A67" s="816">
        <v>2003</v>
      </c>
      <c r="B67" s="811">
        <v>2041.412</v>
      </c>
      <c r="C67" s="811">
        <v>8488.3389999999999</v>
      </c>
      <c r="D67" s="811">
        <v>9164.3799999999992</v>
      </c>
      <c r="E67" s="811">
        <v>19744.646000000001</v>
      </c>
      <c r="F67" s="811">
        <v>42.752000000000002</v>
      </c>
      <c r="G67" s="811">
        <v>3.4</v>
      </c>
      <c r="H67" s="811">
        <v>0.22</v>
      </c>
      <c r="I67" s="811" t="s">
        <v>1494</v>
      </c>
      <c r="J67" s="811">
        <v>1678.2080000000001</v>
      </c>
      <c r="K67" s="811">
        <v>1724.579</v>
      </c>
      <c r="L67" s="811">
        <v>21469.224999999999</v>
      </c>
      <c r="M67" s="811">
        <v>3454.2179999999998</v>
      </c>
      <c r="N67" s="811">
        <v>7565.1719999999996</v>
      </c>
      <c r="O67" s="811">
        <v>32488.614000000001</v>
      </c>
    </row>
    <row r="68" spans="1:15" x14ac:dyDescent="0.25">
      <c r="A68" s="816">
        <v>2004</v>
      </c>
      <c r="B68" s="811">
        <v>2046.877</v>
      </c>
      <c r="C68" s="811">
        <v>8549.8320000000003</v>
      </c>
      <c r="D68" s="811">
        <v>9753.4930000000004</v>
      </c>
      <c r="E68" s="811">
        <v>20487.963</v>
      </c>
      <c r="F68" s="811">
        <v>32.536999999999999</v>
      </c>
      <c r="G68" s="811">
        <v>3.8</v>
      </c>
      <c r="H68" s="811">
        <v>0.26900000000000002</v>
      </c>
      <c r="I68" s="811" t="s">
        <v>1494</v>
      </c>
      <c r="J68" s="811">
        <v>1814.972</v>
      </c>
      <c r="K68" s="811">
        <v>1851.578</v>
      </c>
      <c r="L68" s="811">
        <v>22339.541000000001</v>
      </c>
      <c r="M68" s="811">
        <v>3472.9029999999998</v>
      </c>
      <c r="N68" s="811">
        <v>7631.2780000000002</v>
      </c>
      <c r="O68" s="811">
        <v>33443.720999999998</v>
      </c>
    </row>
    <row r="69" spans="1:15" x14ac:dyDescent="0.25">
      <c r="A69" s="816">
        <v>2005</v>
      </c>
      <c r="B69" s="811">
        <v>1954.0419999999999</v>
      </c>
      <c r="C69" s="811">
        <v>7907.3440000000001</v>
      </c>
      <c r="D69" s="811">
        <v>9566.6740000000009</v>
      </c>
      <c r="E69" s="811">
        <v>19472.252</v>
      </c>
      <c r="F69" s="811">
        <v>31.951000000000001</v>
      </c>
      <c r="G69" s="811">
        <v>4.3</v>
      </c>
      <c r="H69" s="811">
        <v>0.40300000000000002</v>
      </c>
      <c r="I69" s="811" t="s">
        <v>1494</v>
      </c>
      <c r="J69" s="811">
        <v>1834.097</v>
      </c>
      <c r="K69" s="811">
        <v>1870.751</v>
      </c>
      <c r="L69" s="811">
        <v>21343.003000000001</v>
      </c>
      <c r="M69" s="811">
        <v>3477.36</v>
      </c>
      <c r="N69" s="811">
        <v>7553.7629999999999</v>
      </c>
      <c r="O69" s="811">
        <v>32374.126</v>
      </c>
    </row>
    <row r="70" spans="1:15" x14ac:dyDescent="0.25">
      <c r="A70" s="816">
        <v>2006</v>
      </c>
      <c r="B70" s="811">
        <v>1914.4659999999999</v>
      </c>
      <c r="C70" s="811">
        <v>7861.0249999999996</v>
      </c>
      <c r="D70" s="811">
        <v>9693.0439999999999</v>
      </c>
      <c r="E70" s="811">
        <v>19529.322</v>
      </c>
      <c r="F70" s="811">
        <v>28.756</v>
      </c>
      <c r="G70" s="811">
        <v>4.4000000000000004</v>
      </c>
      <c r="H70" s="811">
        <v>0.58299999999999996</v>
      </c>
      <c r="I70" s="811" t="s">
        <v>1494</v>
      </c>
      <c r="J70" s="811">
        <v>1891.9970000000001</v>
      </c>
      <c r="K70" s="811">
        <v>1925.7360000000001</v>
      </c>
      <c r="L70" s="811">
        <v>21455.058000000001</v>
      </c>
      <c r="M70" s="811">
        <v>3450.547</v>
      </c>
      <c r="N70" s="811">
        <v>7411.2389999999996</v>
      </c>
      <c r="O70" s="811">
        <v>32316.844000000001</v>
      </c>
    </row>
    <row r="71" spans="1:15" x14ac:dyDescent="0.25">
      <c r="A71" s="816">
        <v>2007</v>
      </c>
      <c r="B71" s="811">
        <v>1864.6120000000001</v>
      </c>
      <c r="C71" s="811">
        <v>8073.57</v>
      </c>
      <c r="D71" s="811">
        <v>9362.6260000000002</v>
      </c>
      <c r="E71" s="811">
        <v>19326</v>
      </c>
      <c r="F71" s="811">
        <v>15.715</v>
      </c>
      <c r="G71" s="811">
        <v>4.7</v>
      </c>
      <c r="H71" s="811">
        <v>0.82099999999999995</v>
      </c>
      <c r="I71" s="811" t="s">
        <v>1494</v>
      </c>
      <c r="J71" s="811">
        <v>1936.731</v>
      </c>
      <c r="K71" s="811">
        <v>1957.9680000000001</v>
      </c>
      <c r="L71" s="811">
        <v>21283.967000000001</v>
      </c>
      <c r="M71" s="811">
        <v>3506.9630000000002</v>
      </c>
      <c r="N71" s="811">
        <v>7515.3540000000003</v>
      </c>
      <c r="O71" s="811">
        <v>32306.284</v>
      </c>
    </row>
    <row r="72" spans="1:15" x14ac:dyDescent="0.25">
      <c r="A72" s="816">
        <v>2008</v>
      </c>
      <c r="B72" s="811">
        <v>1793.192</v>
      </c>
      <c r="C72" s="811">
        <v>8083.4049999999997</v>
      </c>
      <c r="D72" s="811">
        <v>8502.3690000000006</v>
      </c>
      <c r="E72" s="811">
        <v>18419.738000000001</v>
      </c>
      <c r="F72" s="811">
        <v>16.513999999999999</v>
      </c>
      <c r="G72" s="811">
        <v>5</v>
      </c>
      <c r="H72" s="811">
        <v>1.3149999999999999</v>
      </c>
      <c r="I72" s="811" t="s">
        <v>1494</v>
      </c>
      <c r="J72" s="811">
        <v>2012.2950000000001</v>
      </c>
      <c r="K72" s="811">
        <v>2035.124</v>
      </c>
      <c r="L72" s="811">
        <v>20454.863000000001</v>
      </c>
      <c r="M72" s="811">
        <v>3444.4690000000001</v>
      </c>
      <c r="N72" s="811">
        <v>7361.6379999999999</v>
      </c>
      <c r="O72" s="811">
        <v>31260.97</v>
      </c>
    </row>
    <row r="73" spans="1:15" x14ac:dyDescent="0.25">
      <c r="A73" s="816">
        <v>2009</v>
      </c>
      <c r="B73" s="811">
        <v>1392.499</v>
      </c>
      <c r="C73" s="811">
        <v>7608.9719999999998</v>
      </c>
      <c r="D73" s="811">
        <v>7720.1040000000003</v>
      </c>
      <c r="E73" s="811">
        <v>16697.764999999999</v>
      </c>
      <c r="F73" s="811">
        <v>18.234999999999999</v>
      </c>
      <c r="G73" s="811">
        <v>4.2</v>
      </c>
      <c r="H73" s="811">
        <v>1.7509999999999999</v>
      </c>
      <c r="I73" s="811" t="s">
        <v>1494</v>
      </c>
      <c r="J73" s="811">
        <v>1948.2629999999999</v>
      </c>
      <c r="K73" s="811">
        <v>1972.4480000000001</v>
      </c>
      <c r="L73" s="811">
        <v>18670.213</v>
      </c>
      <c r="M73" s="811">
        <v>3130.2249999999999</v>
      </c>
      <c r="N73" s="811">
        <v>6579.7719999999999</v>
      </c>
      <c r="O73" s="811">
        <v>28380.21</v>
      </c>
    </row>
    <row r="74" spans="1:15" x14ac:dyDescent="0.25">
      <c r="A74" s="816">
        <v>2010</v>
      </c>
      <c r="B74" s="811">
        <v>1631.376</v>
      </c>
      <c r="C74" s="811">
        <v>8277.9850000000006</v>
      </c>
      <c r="D74" s="811">
        <v>8083.5039999999999</v>
      </c>
      <c r="E74" s="811">
        <v>17986.692999999999</v>
      </c>
      <c r="F74" s="811">
        <v>16.27</v>
      </c>
      <c r="G74" s="811">
        <v>4.2</v>
      </c>
      <c r="H74" s="811">
        <v>2.69</v>
      </c>
      <c r="I74" s="811" t="s">
        <v>1494</v>
      </c>
      <c r="J74" s="811">
        <v>2320.3130000000001</v>
      </c>
      <c r="K74" s="811">
        <v>2343.473</v>
      </c>
      <c r="L74" s="811">
        <v>20330.166000000001</v>
      </c>
      <c r="M74" s="811">
        <v>3313.8069999999998</v>
      </c>
      <c r="N74" s="811">
        <v>6933.9430000000002</v>
      </c>
      <c r="O74" s="811">
        <v>30577.916000000001</v>
      </c>
    </row>
    <row r="75" spans="1:15" x14ac:dyDescent="0.25">
      <c r="A75" s="816">
        <v>2011</v>
      </c>
      <c r="B75" s="811">
        <v>1560.941</v>
      </c>
      <c r="C75" s="811">
        <v>8480.5329999999994</v>
      </c>
      <c r="D75" s="811">
        <v>8039.6509999999998</v>
      </c>
      <c r="E75" s="811">
        <v>18092.227999999999</v>
      </c>
      <c r="F75" s="811">
        <v>17.477</v>
      </c>
      <c r="G75" s="811">
        <v>4.2</v>
      </c>
      <c r="H75" s="811">
        <v>4.4109999999999996</v>
      </c>
      <c r="I75" s="811">
        <v>4.7E-2</v>
      </c>
      <c r="J75" s="811">
        <v>2374.7550000000001</v>
      </c>
      <c r="K75" s="811">
        <v>2400.89</v>
      </c>
      <c r="L75" s="811">
        <v>20493.117999999999</v>
      </c>
      <c r="M75" s="811">
        <v>3382.3690000000001</v>
      </c>
      <c r="N75" s="811">
        <v>7005.1310000000003</v>
      </c>
      <c r="O75" s="811">
        <v>30880.617999999999</v>
      </c>
    </row>
    <row r="76" spans="1:15" x14ac:dyDescent="0.25">
      <c r="A76" s="816">
        <v>2012</v>
      </c>
      <c r="B76" s="811">
        <v>1513.06</v>
      </c>
      <c r="C76" s="811">
        <v>8818.6110000000008</v>
      </c>
      <c r="D76" s="811">
        <v>8069.0569999999998</v>
      </c>
      <c r="E76" s="811">
        <v>18404.710999999999</v>
      </c>
      <c r="F76" s="811">
        <v>22.393000000000001</v>
      </c>
      <c r="G76" s="811">
        <v>4.2</v>
      </c>
      <c r="H76" s="811">
        <v>7.1959999999999997</v>
      </c>
      <c r="I76" s="811">
        <v>0.182</v>
      </c>
      <c r="J76" s="811">
        <v>2348.7089999999998</v>
      </c>
      <c r="K76" s="811">
        <v>2382.6799999999998</v>
      </c>
      <c r="L76" s="811">
        <v>20787.391</v>
      </c>
      <c r="M76" s="811">
        <v>3363.2559999999999</v>
      </c>
      <c r="N76" s="811">
        <v>6809.9279999999999</v>
      </c>
      <c r="O76" s="811">
        <v>30960.575000000001</v>
      </c>
    </row>
    <row r="77" spans="1:15" x14ac:dyDescent="0.25">
      <c r="A77" s="816">
        <v>2013</v>
      </c>
      <c r="B77" s="811">
        <v>1546.3969999999999</v>
      </c>
      <c r="C77" s="811">
        <v>9140.4549999999999</v>
      </c>
      <c r="D77" s="811">
        <v>8260.1640000000007</v>
      </c>
      <c r="E77" s="811">
        <v>18929.594000000001</v>
      </c>
      <c r="F77" s="811">
        <v>33.04</v>
      </c>
      <c r="G77" s="811">
        <v>4.2</v>
      </c>
      <c r="H77" s="811">
        <v>8.6649999999999991</v>
      </c>
      <c r="I77" s="811">
        <v>0.35599999999999998</v>
      </c>
      <c r="J77" s="811">
        <v>2403.0239999999999</v>
      </c>
      <c r="K77" s="811">
        <v>2449.2860000000001</v>
      </c>
      <c r="L77" s="811">
        <v>21378.879000000001</v>
      </c>
      <c r="M77" s="811">
        <v>3362.0210000000002</v>
      </c>
      <c r="N77" s="811">
        <v>6784.576</v>
      </c>
      <c r="O77" s="811">
        <v>31525.475999999999</v>
      </c>
    </row>
    <row r="78" spans="1:15" x14ac:dyDescent="0.25">
      <c r="A78" s="816">
        <v>2014</v>
      </c>
      <c r="B78" s="811">
        <v>1530.4749999999999</v>
      </c>
      <c r="C78" s="811">
        <v>9441.0519999999997</v>
      </c>
      <c r="D78" s="811">
        <v>8020.64</v>
      </c>
      <c r="E78" s="811">
        <v>18970.608</v>
      </c>
      <c r="F78" s="811">
        <v>12.192</v>
      </c>
      <c r="G78" s="811">
        <v>4.2</v>
      </c>
      <c r="H78" s="811">
        <v>10.992000000000001</v>
      </c>
      <c r="I78" s="811">
        <v>0.503</v>
      </c>
      <c r="J78" s="811">
        <v>2456.3069999999998</v>
      </c>
      <c r="K78" s="811">
        <v>2484.1930000000002</v>
      </c>
      <c r="L78" s="811">
        <v>21454.800999999999</v>
      </c>
      <c r="M78" s="811">
        <v>3403.73</v>
      </c>
      <c r="N78" s="811">
        <v>6832.3509999999997</v>
      </c>
      <c r="O78" s="811">
        <v>31690.882000000001</v>
      </c>
    </row>
    <row r="79" spans="1:15" x14ac:dyDescent="0.25">
      <c r="A79" s="816">
        <v>2015</v>
      </c>
      <c r="B79" s="811">
        <v>1379.759</v>
      </c>
      <c r="C79" s="811">
        <v>9425.6810000000005</v>
      </c>
      <c r="D79" s="811">
        <v>8141.16</v>
      </c>
      <c r="E79" s="811">
        <v>18928.817999999999</v>
      </c>
      <c r="F79" s="811">
        <v>13.135</v>
      </c>
      <c r="G79" s="811">
        <v>4.2</v>
      </c>
      <c r="H79" s="811">
        <v>13.722</v>
      </c>
      <c r="I79" s="811">
        <v>0.497</v>
      </c>
      <c r="J79" s="811">
        <v>2459.8009999999999</v>
      </c>
      <c r="K79" s="811">
        <v>2491.355</v>
      </c>
      <c r="L79" s="811">
        <v>21420.172999999999</v>
      </c>
      <c r="M79" s="811">
        <v>3365.9639999999999</v>
      </c>
      <c r="N79" s="811">
        <v>6577.7539999999999</v>
      </c>
      <c r="O79" s="811">
        <v>31363.891</v>
      </c>
    </row>
    <row r="80" spans="1:15" x14ac:dyDescent="0.25">
      <c r="A80" s="816">
        <v>2016</v>
      </c>
      <c r="B80" s="811">
        <v>1205.336</v>
      </c>
      <c r="C80" s="811">
        <v>9617.4590000000007</v>
      </c>
      <c r="D80" s="811">
        <v>8240.7929999999997</v>
      </c>
      <c r="E80" s="811">
        <v>19044.449000000001</v>
      </c>
      <c r="F80" s="811">
        <v>11.717000000000001</v>
      </c>
      <c r="G80" s="811">
        <v>4.2</v>
      </c>
      <c r="H80" s="811">
        <v>19.268999999999998</v>
      </c>
      <c r="I80" s="811">
        <v>0.65300000000000002</v>
      </c>
      <c r="J80" s="811">
        <v>2466.8980000000001</v>
      </c>
      <c r="K80" s="811">
        <v>2502.7370000000001</v>
      </c>
      <c r="L80" s="811">
        <v>21547.186000000002</v>
      </c>
      <c r="M80" s="811">
        <v>3332.5520000000001</v>
      </c>
      <c r="N80" s="811">
        <v>6461.0630000000001</v>
      </c>
      <c r="O80" s="811">
        <v>31340.800999999999</v>
      </c>
    </row>
    <row r="81" spans="1:15" x14ac:dyDescent="0.25">
      <c r="A81" s="816">
        <v>2017</v>
      </c>
      <c r="B81" s="811">
        <v>1194.8109999999999</v>
      </c>
      <c r="C81" s="811">
        <v>9864.3469999999998</v>
      </c>
      <c r="D81" s="811">
        <v>8440.7970000000005</v>
      </c>
      <c r="E81" s="811">
        <v>19471.420999999998</v>
      </c>
      <c r="F81" s="811">
        <v>12.738</v>
      </c>
      <c r="G81" s="811">
        <v>4.2</v>
      </c>
      <c r="H81" s="811">
        <v>22.167999999999999</v>
      </c>
      <c r="I81" s="811">
        <v>0.77800000000000002</v>
      </c>
      <c r="J81" s="811">
        <v>2546.8359999999998</v>
      </c>
      <c r="K81" s="811">
        <v>2586.7199999999998</v>
      </c>
      <c r="L81" s="811">
        <v>22058.141</v>
      </c>
      <c r="M81" s="811">
        <v>3358.4250000000002</v>
      </c>
      <c r="N81" s="811">
        <v>6486.5429999999997</v>
      </c>
      <c r="O81" s="811">
        <v>31903.109</v>
      </c>
    </row>
    <row r="82" spans="1:15" x14ac:dyDescent="0.25">
      <c r="A82" s="816">
        <v>2018</v>
      </c>
      <c r="B82" s="811">
        <v>1179.5170000000001</v>
      </c>
      <c r="C82" s="811">
        <v>10422.108</v>
      </c>
      <c r="D82" s="811">
        <v>8778.6919999999991</v>
      </c>
      <c r="E82" s="811">
        <v>20354.669999999998</v>
      </c>
      <c r="F82" s="811">
        <v>10.477</v>
      </c>
      <c r="G82" s="811">
        <v>4.2</v>
      </c>
      <c r="H82" s="811">
        <v>24.466999999999999</v>
      </c>
      <c r="I82" s="811">
        <v>0.88400000000000001</v>
      </c>
      <c r="J82" s="811">
        <v>2545.2049999999999</v>
      </c>
      <c r="K82" s="811">
        <v>2585.232</v>
      </c>
      <c r="L82" s="811">
        <v>22939.901999999998</v>
      </c>
      <c r="M82" s="811">
        <v>3417.4490000000001</v>
      </c>
      <c r="N82" s="811">
        <v>6486.6819999999998</v>
      </c>
      <c r="O82" s="811">
        <v>32844.033000000003</v>
      </c>
    </row>
  </sheetData>
  <sheetProtection formatCells="0" formatColumns="0" formatRows="0" insertColumns="0" insertRows="0" insertHyperlinks="0" deleteColumns="0" deleteRows="0" sort="0" autoFilter="0" pivotTables="0"/>
  <hyperlinks>
    <hyperlink ref="A4" r:id="rId1" display="http://www.eia.gov/totalenergy/data/monthly/dataunits.cfm" xr:uid="{5B6CE449-49CA-4CA9-9E41-18FA99056E37}"/>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A90"/>
  <sheetViews>
    <sheetView showGridLines="0" workbookViewId="0">
      <selection activeCell="AC37" sqref="AC37"/>
    </sheetView>
  </sheetViews>
  <sheetFormatPr defaultColWidth="9.140625" defaultRowHeight="15" x14ac:dyDescent="0.25"/>
  <cols>
    <col min="1" max="1" width="4.7109375" style="268" customWidth="1"/>
    <col min="2" max="2" width="6.85546875" style="268" customWidth="1"/>
    <col min="3" max="3" width="2.28515625" style="268" customWidth="1"/>
    <col min="4" max="4" width="7" style="268" customWidth="1"/>
    <col min="5" max="5" width="3" style="268" customWidth="1"/>
    <col min="6" max="6" width="7.28515625" style="268" customWidth="1"/>
    <col min="7" max="7" width="2.28515625" style="268" customWidth="1"/>
    <col min="8" max="8" width="8.140625" style="268" customWidth="1"/>
    <col min="9" max="9" width="2.42578125" style="268" customWidth="1"/>
    <col min="10" max="10" width="7.5703125" style="268" customWidth="1"/>
    <col min="11" max="11" width="2.28515625" style="268" customWidth="1"/>
    <col min="12" max="12" width="7.5703125" style="268" customWidth="1"/>
    <col min="13" max="13" width="3.5703125" style="268" customWidth="1"/>
    <col min="14" max="14" width="10.5703125" style="268" customWidth="1"/>
    <col min="15" max="15" width="8.7109375" style="268" customWidth="1"/>
    <col min="16" max="16" width="6.5703125" style="268" customWidth="1"/>
    <col min="17" max="17" width="2.28515625" style="268" customWidth="1"/>
    <col min="18" max="18" width="6.5703125" style="268" customWidth="1"/>
    <col min="19" max="19" width="2.28515625" style="268" customWidth="1"/>
    <col min="20" max="20" width="7.28515625" style="268" customWidth="1"/>
    <col min="21" max="21" width="2.28515625" style="268" customWidth="1"/>
    <col min="22" max="22" width="6.5703125" style="268" customWidth="1"/>
    <col min="23" max="23" width="2.28515625" style="268" customWidth="1"/>
    <col min="24" max="24" width="6.5703125" style="268" customWidth="1"/>
    <col min="25" max="25" width="2.28515625" style="268" customWidth="1"/>
    <col min="26" max="26" width="7.28515625" style="268" customWidth="1"/>
    <col min="27" max="27" width="2.28515625" style="268" customWidth="1"/>
    <col min="28" max="16384" width="9.140625" style="268"/>
  </cols>
  <sheetData>
    <row r="1" spans="1:27" ht="15.75" customHeight="1" x14ac:dyDescent="0.25">
      <c r="A1" s="853" t="s">
        <v>542</v>
      </c>
      <c r="B1" s="854"/>
      <c r="C1" s="854"/>
      <c r="D1" s="854"/>
      <c r="E1" s="854"/>
      <c r="F1" s="854"/>
      <c r="G1" s="854"/>
      <c r="H1" s="854"/>
      <c r="I1" s="854"/>
      <c r="J1" s="854"/>
      <c r="K1" s="854"/>
      <c r="L1" s="854"/>
      <c r="M1" s="854"/>
      <c r="N1" s="854"/>
      <c r="O1" s="854"/>
      <c r="P1" s="854"/>
      <c r="Q1" s="854"/>
      <c r="R1" s="854"/>
      <c r="S1" s="854"/>
      <c r="T1" s="854"/>
      <c r="U1" s="854"/>
      <c r="V1" s="854"/>
      <c r="W1" s="854"/>
      <c r="X1" s="854"/>
      <c r="Y1" s="854"/>
      <c r="Z1" s="854"/>
      <c r="AA1" s="855"/>
    </row>
    <row r="2" spans="1:27" x14ac:dyDescent="0.25">
      <c r="A2" s="856" t="s">
        <v>510</v>
      </c>
      <c r="B2" s="857"/>
      <c r="C2" s="857"/>
      <c r="D2" s="857"/>
      <c r="E2" s="857"/>
      <c r="F2" s="857"/>
      <c r="G2" s="857"/>
      <c r="H2" s="857"/>
      <c r="I2" s="857"/>
      <c r="J2" s="857"/>
      <c r="K2" s="857"/>
      <c r="L2" s="857"/>
      <c r="M2" s="857"/>
      <c r="N2" s="857"/>
      <c r="O2" s="857"/>
      <c r="P2" s="857"/>
      <c r="Q2" s="857"/>
      <c r="R2" s="857"/>
      <c r="S2" s="857"/>
      <c r="T2" s="857"/>
      <c r="U2" s="857"/>
      <c r="V2" s="857"/>
      <c r="W2" s="857"/>
      <c r="X2" s="857"/>
      <c r="Y2" s="857"/>
      <c r="Z2" s="857"/>
      <c r="AA2" s="858"/>
    </row>
    <row r="3" spans="1:27" x14ac:dyDescent="0.25">
      <c r="A3" s="859" t="s">
        <v>206</v>
      </c>
      <c r="B3" s="862" t="s">
        <v>543</v>
      </c>
      <c r="C3" s="863"/>
      <c r="D3" s="863"/>
      <c r="E3" s="863"/>
      <c r="F3" s="863"/>
      <c r="G3" s="863"/>
      <c r="H3" s="863"/>
      <c r="I3" s="863"/>
      <c r="J3" s="863"/>
      <c r="K3" s="863"/>
      <c r="L3" s="863"/>
      <c r="M3" s="863"/>
      <c r="N3" s="863"/>
      <c r="O3" s="863"/>
      <c r="P3" s="863"/>
      <c r="Q3" s="863"/>
      <c r="R3" s="863"/>
      <c r="S3" s="863"/>
      <c r="T3" s="863"/>
      <c r="U3" s="864"/>
      <c r="V3" s="871"/>
      <c r="W3" s="872"/>
      <c r="X3" s="871"/>
      <c r="Y3" s="872"/>
      <c r="Z3" s="862" t="s">
        <v>213</v>
      </c>
      <c r="AA3" s="864"/>
    </row>
    <row r="4" spans="1:27" x14ac:dyDescent="0.25">
      <c r="A4" s="860"/>
      <c r="B4" s="865"/>
      <c r="C4" s="866"/>
      <c r="D4" s="866"/>
      <c r="E4" s="866"/>
      <c r="F4" s="866"/>
      <c r="G4" s="866"/>
      <c r="H4" s="866"/>
      <c r="I4" s="866"/>
      <c r="J4" s="866"/>
      <c r="K4" s="866"/>
      <c r="L4" s="866"/>
      <c r="M4" s="866"/>
      <c r="N4" s="866"/>
      <c r="O4" s="866"/>
      <c r="P4" s="866"/>
      <c r="Q4" s="866"/>
      <c r="R4" s="866"/>
      <c r="S4" s="866"/>
      <c r="T4" s="866"/>
      <c r="U4" s="867"/>
      <c r="V4" s="873"/>
      <c r="W4" s="874"/>
      <c r="X4" s="873"/>
      <c r="Y4" s="874"/>
      <c r="Z4" s="865"/>
      <c r="AA4" s="867"/>
    </row>
    <row r="5" spans="1:27" x14ac:dyDescent="0.25">
      <c r="A5" s="860"/>
      <c r="B5" s="865"/>
      <c r="C5" s="866"/>
      <c r="D5" s="866"/>
      <c r="E5" s="866"/>
      <c r="F5" s="866"/>
      <c r="G5" s="866"/>
      <c r="H5" s="866"/>
      <c r="I5" s="866"/>
      <c r="J5" s="866"/>
      <c r="K5" s="866"/>
      <c r="L5" s="866"/>
      <c r="M5" s="866"/>
      <c r="N5" s="866"/>
      <c r="O5" s="866"/>
      <c r="P5" s="866"/>
      <c r="Q5" s="866"/>
      <c r="R5" s="866"/>
      <c r="S5" s="866"/>
      <c r="T5" s="866"/>
      <c r="U5" s="867"/>
      <c r="V5" s="873"/>
      <c r="W5" s="874"/>
      <c r="X5" s="865" t="s">
        <v>407</v>
      </c>
      <c r="Y5" s="867"/>
      <c r="Z5" s="865"/>
      <c r="AA5" s="867"/>
    </row>
    <row r="6" spans="1:27" x14ac:dyDescent="0.25">
      <c r="A6" s="860"/>
      <c r="B6" s="868"/>
      <c r="C6" s="869"/>
      <c r="D6" s="869"/>
      <c r="E6" s="869"/>
      <c r="F6" s="869"/>
      <c r="G6" s="869"/>
      <c r="H6" s="869"/>
      <c r="I6" s="869"/>
      <c r="J6" s="869"/>
      <c r="K6" s="869"/>
      <c r="L6" s="869"/>
      <c r="M6" s="869"/>
      <c r="N6" s="869"/>
      <c r="O6" s="869"/>
      <c r="P6" s="869"/>
      <c r="Q6" s="869"/>
      <c r="R6" s="869"/>
      <c r="S6" s="869"/>
      <c r="T6" s="869"/>
      <c r="U6" s="870"/>
      <c r="V6" s="865" t="s">
        <v>54</v>
      </c>
      <c r="W6" s="867"/>
      <c r="X6" s="865" t="s">
        <v>408</v>
      </c>
      <c r="Y6" s="867"/>
      <c r="Z6" s="865"/>
      <c r="AA6" s="867"/>
    </row>
    <row r="7" spans="1:27" x14ac:dyDescent="0.25">
      <c r="A7" s="860"/>
      <c r="B7" s="862" t="s">
        <v>511</v>
      </c>
      <c r="C7" s="863"/>
      <c r="D7" s="863"/>
      <c r="E7" s="863"/>
      <c r="F7" s="863"/>
      <c r="G7" s="863"/>
      <c r="H7" s="863"/>
      <c r="I7" s="863"/>
      <c r="J7" s="863"/>
      <c r="K7" s="864"/>
      <c r="L7" s="862" t="s">
        <v>544</v>
      </c>
      <c r="M7" s="863"/>
      <c r="N7" s="863"/>
      <c r="O7" s="863"/>
      <c r="P7" s="863"/>
      <c r="Q7" s="863"/>
      <c r="R7" s="863"/>
      <c r="S7" s="864"/>
      <c r="T7" s="871"/>
      <c r="U7" s="872"/>
      <c r="V7" s="865" t="s">
        <v>409</v>
      </c>
      <c r="W7" s="867"/>
      <c r="X7" s="865" t="s">
        <v>410</v>
      </c>
      <c r="Y7" s="867"/>
      <c r="Z7" s="865"/>
      <c r="AA7" s="867"/>
    </row>
    <row r="8" spans="1:27" x14ac:dyDescent="0.25">
      <c r="A8" s="860"/>
      <c r="B8" s="865"/>
      <c r="C8" s="866"/>
      <c r="D8" s="866"/>
      <c r="E8" s="866"/>
      <c r="F8" s="866"/>
      <c r="G8" s="866"/>
      <c r="H8" s="866"/>
      <c r="I8" s="866"/>
      <c r="J8" s="866"/>
      <c r="K8" s="867"/>
      <c r="L8" s="865"/>
      <c r="M8" s="866"/>
      <c r="N8" s="866"/>
      <c r="O8" s="866"/>
      <c r="P8" s="866"/>
      <c r="Q8" s="866"/>
      <c r="R8" s="866"/>
      <c r="S8" s="867"/>
      <c r="T8" s="873"/>
      <c r="U8" s="874"/>
      <c r="V8" s="865" t="s">
        <v>545</v>
      </c>
      <c r="W8" s="867"/>
      <c r="X8" s="865" t="s">
        <v>546</v>
      </c>
      <c r="Y8" s="867"/>
      <c r="Z8" s="865"/>
      <c r="AA8" s="867"/>
    </row>
    <row r="9" spans="1:27" x14ac:dyDescent="0.25">
      <c r="A9" s="860"/>
      <c r="B9" s="868"/>
      <c r="C9" s="869"/>
      <c r="D9" s="869"/>
      <c r="E9" s="869"/>
      <c r="F9" s="869"/>
      <c r="G9" s="869"/>
      <c r="H9" s="869"/>
      <c r="I9" s="869"/>
      <c r="J9" s="869"/>
      <c r="K9" s="870"/>
      <c r="L9" s="868"/>
      <c r="M9" s="869"/>
      <c r="N9" s="869"/>
      <c r="O9" s="869"/>
      <c r="P9" s="869"/>
      <c r="Q9" s="869"/>
      <c r="R9" s="869"/>
      <c r="S9" s="870"/>
      <c r="T9" s="865" t="s">
        <v>213</v>
      </c>
      <c r="U9" s="867"/>
      <c r="V9" s="865"/>
      <c r="W9" s="867"/>
      <c r="X9" s="865"/>
      <c r="Y9" s="867"/>
      <c r="Z9" s="865"/>
      <c r="AA9" s="867"/>
    </row>
    <row r="10" spans="1:27" x14ac:dyDescent="0.25">
      <c r="A10" s="860"/>
      <c r="B10" s="862" t="s">
        <v>411</v>
      </c>
      <c r="C10" s="864"/>
      <c r="D10" s="862" t="s">
        <v>512</v>
      </c>
      <c r="E10" s="864"/>
      <c r="F10" s="862" t="s">
        <v>412</v>
      </c>
      <c r="G10" s="864"/>
      <c r="H10" s="862" t="s">
        <v>547</v>
      </c>
      <c r="I10" s="864"/>
      <c r="J10" s="862" t="s">
        <v>213</v>
      </c>
      <c r="K10" s="864"/>
      <c r="L10" s="862" t="s">
        <v>513</v>
      </c>
      <c r="M10" s="864"/>
      <c r="N10" s="859" t="s">
        <v>548</v>
      </c>
      <c r="O10" s="859" t="s">
        <v>549</v>
      </c>
      <c r="P10" s="862" t="s">
        <v>550</v>
      </c>
      <c r="Q10" s="864"/>
      <c r="R10" s="862" t="s">
        <v>213</v>
      </c>
      <c r="S10" s="864"/>
      <c r="T10" s="865" t="s">
        <v>20</v>
      </c>
      <c r="U10" s="867"/>
      <c r="V10" s="865"/>
      <c r="W10" s="867"/>
      <c r="X10" s="865"/>
      <c r="Y10" s="867"/>
      <c r="Z10" s="865"/>
      <c r="AA10" s="867"/>
    </row>
    <row r="11" spans="1:27" x14ac:dyDescent="0.25">
      <c r="A11" s="861"/>
      <c r="B11" s="868"/>
      <c r="C11" s="870"/>
      <c r="D11" s="868" t="s">
        <v>514</v>
      </c>
      <c r="E11" s="870"/>
      <c r="F11" s="868" t="s">
        <v>551</v>
      </c>
      <c r="G11" s="870"/>
      <c r="H11" s="868"/>
      <c r="I11" s="870"/>
      <c r="J11" s="868"/>
      <c r="K11" s="870"/>
      <c r="L11" s="868" t="s">
        <v>552</v>
      </c>
      <c r="M11" s="870"/>
      <c r="N11" s="861"/>
      <c r="O11" s="861"/>
      <c r="P11" s="868"/>
      <c r="Q11" s="870"/>
      <c r="R11" s="868"/>
      <c r="S11" s="870"/>
      <c r="T11" s="868"/>
      <c r="U11" s="870"/>
      <c r="V11" s="868"/>
      <c r="W11" s="870"/>
      <c r="X11" s="868"/>
      <c r="Y11" s="870"/>
      <c r="Z11" s="868"/>
      <c r="AA11" s="870"/>
    </row>
    <row r="12" spans="1:27" x14ac:dyDescent="0.25">
      <c r="A12" s="269">
        <v>1949</v>
      </c>
      <c r="B12" s="270">
        <v>5433101</v>
      </c>
      <c r="C12" s="271"/>
      <c r="D12" s="270">
        <v>-6671</v>
      </c>
      <c r="E12" s="271"/>
      <c r="F12" s="270">
        <v>3188492</v>
      </c>
      <c r="G12" s="271"/>
      <c r="H12" s="270">
        <v>3474640</v>
      </c>
      <c r="I12" s="272" t="s">
        <v>413</v>
      </c>
      <c r="J12" s="270">
        <v>12089562</v>
      </c>
      <c r="K12" s="272" t="s">
        <v>413</v>
      </c>
      <c r="L12" s="270">
        <v>75537</v>
      </c>
      <c r="M12" s="271"/>
      <c r="N12" s="273" t="s">
        <v>414</v>
      </c>
      <c r="O12" s="273" t="s">
        <v>414</v>
      </c>
      <c r="P12" s="270">
        <v>468287</v>
      </c>
      <c r="Q12" s="271"/>
      <c r="R12" s="270">
        <v>543824</v>
      </c>
      <c r="S12" s="271"/>
      <c r="T12" s="270">
        <v>12633386</v>
      </c>
      <c r="U12" s="272" t="s">
        <v>413</v>
      </c>
      <c r="V12" s="270">
        <v>418280</v>
      </c>
      <c r="W12" s="271"/>
      <c r="X12" s="270">
        <v>1671920</v>
      </c>
      <c r="Y12" s="271"/>
      <c r="Z12" s="270">
        <v>14723587</v>
      </c>
      <c r="AA12" s="272" t="s">
        <v>413</v>
      </c>
    </row>
    <row r="13" spans="1:27" x14ac:dyDescent="0.25">
      <c r="A13" s="269">
        <v>1950</v>
      </c>
      <c r="B13" s="270">
        <v>5781230</v>
      </c>
      <c r="C13" s="271"/>
      <c r="D13" s="273">
        <v>992</v>
      </c>
      <c r="E13" s="271"/>
      <c r="F13" s="270">
        <v>3545775</v>
      </c>
      <c r="G13" s="271"/>
      <c r="H13" s="270">
        <v>3959996</v>
      </c>
      <c r="I13" s="272" t="s">
        <v>413</v>
      </c>
      <c r="J13" s="270">
        <v>13287993</v>
      </c>
      <c r="K13" s="272" t="s">
        <v>413</v>
      </c>
      <c r="L13" s="270">
        <v>69396</v>
      </c>
      <c r="M13" s="271"/>
      <c r="N13" s="273" t="s">
        <v>414</v>
      </c>
      <c r="O13" s="273" t="s">
        <v>414</v>
      </c>
      <c r="P13" s="270">
        <v>532237</v>
      </c>
      <c r="Q13" s="271"/>
      <c r="R13" s="270">
        <v>601633</v>
      </c>
      <c r="S13" s="271"/>
      <c r="T13" s="270">
        <v>13889626</v>
      </c>
      <c r="U13" s="272" t="s">
        <v>413</v>
      </c>
      <c r="V13" s="270">
        <v>499785</v>
      </c>
      <c r="W13" s="271"/>
      <c r="X13" s="270">
        <v>1852011</v>
      </c>
      <c r="Y13" s="271"/>
      <c r="Z13" s="270">
        <v>16241423</v>
      </c>
      <c r="AA13" s="272" t="s">
        <v>413</v>
      </c>
    </row>
    <row r="14" spans="1:27" x14ac:dyDescent="0.25">
      <c r="A14" s="274">
        <v>1951</v>
      </c>
      <c r="B14" s="275">
        <v>6202033</v>
      </c>
      <c r="C14" s="276"/>
      <c r="D14" s="275">
        <v>-21452</v>
      </c>
      <c r="E14" s="276"/>
      <c r="F14" s="275">
        <v>4051750</v>
      </c>
      <c r="G14" s="276"/>
      <c r="H14" s="275">
        <v>4279012</v>
      </c>
      <c r="I14" s="277" t="s">
        <v>413</v>
      </c>
      <c r="J14" s="275">
        <v>14511343</v>
      </c>
      <c r="K14" s="277" t="s">
        <v>413</v>
      </c>
      <c r="L14" s="275">
        <v>63097</v>
      </c>
      <c r="M14" s="276"/>
      <c r="N14" s="278" t="s">
        <v>414</v>
      </c>
      <c r="O14" s="278" t="s">
        <v>414</v>
      </c>
      <c r="P14" s="275">
        <v>552928</v>
      </c>
      <c r="Q14" s="276"/>
      <c r="R14" s="275">
        <v>616025</v>
      </c>
      <c r="S14" s="276"/>
      <c r="T14" s="275">
        <v>15127368</v>
      </c>
      <c r="U14" s="277" t="s">
        <v>413</v>
      </c>
      <c r="V14" s="275">
        <v>566965</v>
      </c>
      <c r="W14" s="276"/>
      <c r="X14" s="275">
        <v>1984198</v>
      </c>
      <c r="Y14" s="276"/>
      <c r="Z14" s="275">
        <v>17678532</v>
      </c>
      <c r="AA14" s="277" t="s">
        <v>413</v>
      </c>
    </row>
    <row r="15" spans="1:27" x14ac:dyDescent="0.25">
      <c r="A15" s="269">
        <v>1952</v>
      </c>
      <c r="B15" s="270">
        <v>5516614</v>
      </c>
      <c r="C15" s="271"/>
      <c r="D15" s="270">
        <v>-11879</v>
      </c>
      <c r="E15" s="271"/>
      <c r="F15" s="270">
        <v>4180739</v>
      </c>
      <c r="G15" s="271"/>
      <c r="H15" s="270">
        <v>4372896</v>
      </c>
      <c r="I15" s="272" t="s">
        <v>413</v>
      </c>
      <c r="J15" s="270">
        <v>14058370</v>
      </c>
      <c r="K15" s="272" t="s">
        <v>413</v>
      </c>
      <c r="L15" s="270">
        <v>61538</v>
      </c>
      <c r="M15" s="271"/>
      <c r="N15" s="273" t="s">
        <v>414</v>
      </c>
      <c r="O15" s="273" t="s">
        <v>414</v>
      </c>
      <c r="P15" s="270">
        <v>551656</v>
      </c>
      <c r="Q15" s="271"/>
      <c r="R15" s="270">
        <v>613194</v>
      </c>
      <c r="S15" s="271"/>
      <c r="T15" s="270">
        <v>14671564</v>
      </c>
      <c r="U15" s="272" t="s">
        <v>413</v>
      </c>
      <c r="V15" s="270">
        <v>600947</v>
      </c>
      <c r="W15" s="271"/>
      <c r="X15" s="270">
        <v>2038851</v>
      </c>
      <c r="Y15" s="271"/>
      <c r="Z15" s="270">
        <v>17311362</v>
      </c>
      <c r="AA15" s="272" t="s">
        <v>413</v>
      </c>
    </row>
    <row r="16" spans="1:27" x14ac:dyDescent="0.25">
      <c r="A16" s="269">
        <v>1953</v>
      </c>
      <c r="B16" s="270">
        <v>5931042</v>
      </c>
      <c r="C16" s="271"/>
      <c r="D16" s="270">
        <v>-9002</v>
      </c>
      <c r="E16" s="271"/>
      <c r="F16" s="270">
        <v>4304080</v>
      </c>
      <c r="G16" s="271"/>
      <c r="H16" s="270">
        <v>4490683</v>
      </c>
      <c r="I16" s="272" t="s">
        <v>413</v>
      </c>
      <c r="J16" s="270">
        <v>14716803</v>
      </c>
      <c r="K16" s="272" t="s">
        <v>413</v>
      </c>
      <c r="L16" s="270">
        <v>56506</v>
      </c>
      <c r="M16" s="271"/>
      <c r="N16" s="273" t="s">
        <v>414</v>
      </c>
      <c r="O16" s="273" t="s">
        <v>414</v>
      </c>
      <c r="P16" s="270">
        <v>565897</v>
      </c>
      <c r="Q16" s="271"/>
      <c r="R16" s="270">
        <v>622403</v>
      </c>
      <c r="S16" s="271"/>
      <c r="T16" s="270">
        <v>15339206</v>
      </c>
      <c r="U16" s="272" t="s">
        <v>413</v>
      </c>
      <c r="V16" s="270">
        <v>677685</v>
      </c>
      <c r="W16" s="271"/>
      <c r="X16" s="270">
        <v>2194864</v>
      </c>
      <c r="Y16" s="271"/>
      <c r="Z16" s="270">
        <v>18211754</v>
      </c>
      <c r="AA16" s="272" t="s">
        <v>413</v>
      </c>
    </row>
    <row r="17" spans="1:27" x14ac:dyDescent="0.25">
      <c r="A17" s="274">
        <v>1954</v>
      </c>
      <c r="B17" s="275">
        <v>4729559</v>
      </c>
      <c r="C17" s="276"/>
      <c r="D17" s="275">
        <v>-6746</v>
      </c>
      <c r="E17" s="276"/>
      <c r="F17" s="275">
        <v>4319248</v>
      </c>
      <c r="G17" s="276"/>
      <c r="H17" s="275">
        <v>4643172</v>
      </c>
      <c r="I17" s="277" t="s">
        <v>413</v>
      </c>
      <c r="J17" s="275">
        <v>13685233</v>
      </c>
      <c r="K17" s="277" t="s">
        <v>413</v>
      </c>
      <c r="L17" s="275">
        <v>55678</v>
      </c>
      <c r="M17" s="276"/>
      <c r="N17" s="278" t="s">
        <v>414</v>
      </c>
      <c r="O17" s="278" t="s">
        <v>414</v>
      </c>
      <c r="P17" s="275">
        <v>576200</v>
      </c>
      <c r="Q17" s="276"/>
      <c r="R17" s="275">
        <v>631878</v>
      </c>
      <c r="S17" s="276"/>
      <c r="T17" s="275">
        <v>14317111</v>
      </c>
      <c r="U17" s="277" t="s">
        <v>413</v>
      </c>
      <c r="V17" s="275">
        <v>711282</v>
      </c>
      <c r="W17" s="276"/>
      <c r="X17" s="275">
        <v>2129303</v>
      </c>
      <c r="Y17" s="276"/>
      <c r="Z17" s="275">
        <v>17157695</v>
      </c>
      <c r="AA17" s="277" t="s">
        <v>413</v>
      </c>
    </row>
    <row r="18" spans="1:27" x14ac:dyDescent="0.25">
      <c r="A18" s="269">
        <v>1955</v>
      </c>
      <c r="B18" s="270">
        <v>5619559</v>
      </c>
      <c r="C18" s="271"/>
      <c r="D18" s="270">
        <v>-10044</v>
      </c>
      <c r="E18" s="271"/>
      <c r="F18" s="270">
        <v>4700929</v>
      </c>
      <c r="G18" s="271"/>
      <c r="H18" s="270">
        <v>5123251</v>
      </c>
      <c r="I18" s="272" t="s">
        <v>413</v>
      </c>
      <c r="J18" s="270">
        <v>15433694</v>
      </c>
      <c r="K18" s="272" t="s">
        <v>413</v>
      </c>
      <c r="L18" s="270">
        <v>38149</v>
      </c>
      <c r="M18" s="271"/>
      <c r="N18" s="273" t="s">
        <v>414</v>
      </c>
      <c r="O18" s="273" t="s">
        <v>414</v>
      </c>
      <c r="P18" s="270">
        <v>631137</v>
      </c>
      <c r="Q18" s="271"/>
      <c r="R18" s="270">
        <v>669286</v>
      </c>
      <c r="S18" s="271"/>
      <c r="T18" s="270">
        <v>16102980</v>
      </c>
      <c r="U18" s="272" t="s">
        <v>413</v>
      </c>
      <c r="V18" s="270">
        <v>887033</v>
      </c>
      <c r="W18" s="271"/>
      <c r="X18" s="270">
        <v>2494595</v>
      </c>
      <c r="Y18" s="271"/>
      <c r="Z18" s="270">
        <v>19484608</v>
      </c>
      <c r="AA18" s="272" t="s">
        <v>413</v>
      </c>
    </row>
    <row r="19" spans="1:27" x14ac:dyDescent="0.25">
      <c r="A19" s="269">
        <v>1956</v>
      </c>
      <c r="B19" s="270">
        <v>5666866</v>
      </c>
      <c r="C19" s="271"/>
      <c r="D19" s="270">
        <v>-13020</v>
      </c>
      <c r="E19" s="271"/>
      <c r="F19" s="270">
        <v>4873967</v>
      </c>
      <c r="G19" s="271"/>
      <c r="H19" s="270">
        <v>5349600</v>
      </c>
      <c r="I19" s="272" t="s">
        <v>413</v>
      </c>
      <c r="J19" s="270">
        <v>15877413</v>
      </c>
      <c r="K19" s="272" t="s">
        <v>413</v>
      </c>
      <c r="L19" s="270">
        <v>36751</v>
      </c>
      <c r="M19" s="271"/>
      <c r="N19" s="273" t="s">
        <v>414</v>
      </c>
      <c r="O19" s="273" t="s">
        <v>414</v>
      </c>
      <c r="P19" s="270">
        <v>661409</v>
      </c>
      <c r="Q19" s="271"/>
      <c r="R19" s="270">
        <v>698160</v>
      </c>
      <c r="S19" s="271"/>
      <c r="T19" s="270">
        <v>16575573</v>
      </c>
      <c r="U19" s="272" t="s">
        <v>413</v>
      </c>
      <c r="V19" s="270">
        <v>975653</v>
      </c>
      <c r="W19" s="271"/>
      <c r="X19" s="270">
        <v>2658253</v>
      </c>
      <c r="Y19" s="271"/>
      <c r="Z19" s="270">
        <v>20209479</v>
      </c>
      <c r="AA19" s="272" t="s">
        <v>413</v>
      </c>
    </row>
    <row r="20" spans="1:27" x14ac:dyDescent="0.25">
      <c r="A20" s="274">
        <v>1957</v>
      </c>
      <c r="B20" s="275">
        <v>5535641</v>
      </c>
      <c r="C20" s="276"/>
      <c r="D20" s="275">
        <v>-17459</v>
      </c>
      <c r="E20" s="276"/>
      <c r="F20" s="275">
        <v>5107288</v>
      </c>
      <c r="G20" s="276"/>
      <c r="H20" s="275">
        <v>5248972</v>
      </c>
      <c r="I20" s="277" t="s">
        <v>413</v>
      </c>
      <c r="J20" s="275">
        <v>15874442</v>
      </c>
      <c r="K20" s="277" t="s">
        <v>413</v>
      </c>
      <c r="L20" s="275">
        <v>35521</v>
      </c>
      <c r="M20" s="276"/>
      <c r="N20" s="278" t="s">
        <v>414</v>
      </c>
      <c r="O20" s="278" t="s">
        <v>414</v>
      </c>
      <c r="P20" s="275">
        <v>616431</v>
      </c>
      <c r="Q20" s="276"/>
      <c r="R20" s="275">
        <v>651952</v>
      </c>
      <c r="S20" s="276"/>
      <c r="T20" s="275">
        <v>16526394</v>
      </c>
      <c r="U20" s="277" t="s">
        <v>413</v>
      </c>
      <c r="V20" s="275">
        <v>1003093</v>
      </c>
      <c r="W20" s="276"/>
      <c r="X20" s="275">
        <v>2688771</v>
      </c>
      <c r="Y20" s="276"/>
      <c r="Z20" s="275">
        <v>20218258</v>
      </c>
      <c r="AA20" s="277" t="s">
        <v>413</v>
      </c>
    </row>
    <row r="21" spans="1:27" x14ac:dyDescent="0.25">
      <c r="A21" s="269">
        <v>1958</v>
      </c>
      <c r="B21" s="270">
        <v>4532752</v>
      </c>
      <c r="C21" s="271"/>
      <c r="D21" s="270">
        <v>-6721</v>
      </c>
      <c r="E21" s="271"/>
      <c r="F21" s="270">
        <v>5207612</v>
      </c>
      <c r="G21" s="271"/>
      <c r="H21" s="270">
        <v>5422049</v>
      </c>
      <c r="I21" s="272" t="s">
        <v>413</v>
      </c>
      <c r="J21" s="270">
        <v>15155692</v>
      </c>
      <c r="K21" s="272" t="s">
        <v>413</v>
      </c>
      <c r="L21" s="270">
        <v>37162</v>
      </c>
      <c r="M21" s="271"/>
      <c r="N21" s="273" t="s">
        <v>414</v>
      </c>
      <c r="O21" s="273" t="s">
        <v>414</v>
      </c>
      <c r="P21" s="270">
        <v>619647</v>
      </c>
      <c r="Q21" s="271"/>
      <c r="R21" s="270">
        <v>656809</v>
      </c>
      <c r="S21" s="271"/>
      <c r="T21" s="270">
        <v>15812501</v>
      </c>
      <c r="U21" s="272" t="s">
        <v>413</v>
      </c>
      <c r="V21" s="270">
        <v>977708</v>
      </c>
      <c r="W21" s="271"/>
      <c r="X21" s="270">
        <v>2530878</v>
      </c>
      <c r="Y21" s="271"/>
      <c r="Z21" s="270">
        <v>19321087</v>
      </c>
      <c r="AA21" s="272" t="s">
        <v>413</v>
      </c>
    </row>
    <row r="22" spans="1:27" x14ac:dyDescent="0.25">
      <c r="A22" s="269">
        <v>1959</v>
      </c>
      <c r="B22" s="270">
        <v>4412743</v>
      </c>
      <c r="C22" s="271"/>
      <c r="D22" s="270">
        <v>-8358</v>
      </c>
      <c r="E22" s="271"/>
      <c r="F22" s="270">
        <v>5646563</v>
      </c>
      <c r="G22" s="271"/>
      <c r="H22" s="270">
        <v>5756249</v>
      </c>
      <c r="I22" s="272" t="s">
        <v>413</v>
      </c>
      <c r="J22" s="270">
        <v>15807197</v>
      </c>
      <c r="K22" s="272" t="s">
        <v>413</v>
      </c>
      <c r="L22" s="270">
        <v>37003</v>
      </c>
      <c r="M22" s="271"/>
      <c r="N22" s="273" t="s">
        <v>414</v>
      </c>
      <c r="O22" s="273" t="s">
        <v>414</v>
      </c>
      <c r="P22" s="270">
        <v>691973</v>
      </c>
      <c r="Q22" s="271"/>
      <c r="R22" s="270">
        <v>728976</v>
      </c>
      <c r="S22" s="271"/>
      <c r="T22" s="270">
        <v>16536173</v>
      </c>
      <c r="U22" s="272" t="s">
        <v>413</v>
      </c>
      <c r="V22" s="270">
        <v>1075239</v>
      </c>
      <c r="W22" s="271"/>
      <c r="X22" s="270">
        <v>2721789</v>
      </c>
      <c r="Y22" s="271"/>
      <c r="Z22" s="270">
        <v>20333201</v>
      </c>
      <c r="AA22" s="272" t="s">
        <v>413</v>
      </c>
    </row>
    <row r="23" spans="1:27" x14ac:dyDescent="0.25">
      <c r="A23" s="274">
        <v>1960</v>
      </c>
      <c r="B23" s="275">
        <v>4543268</v>
      </c>
      <c r="C23" s="276"/>
      <c r="D23" s="275">
        <v>-5630</v>
      </c>
      <c r="E23" s="276"/>
      <c r="F23" s="275">
        <v>5973307</v>
      </c>
      <c r="G23" s="276"/>
      <c r="H23" s="275">
        <v>5765907</v>
      </c>
      <c r="I23" s="277" t="s">
        <v>413</v>
      </c>
      <c r="J23" s="275">
        <v>16276852</v>
      </c>
      <c r="K23" s="277" t="s">
        <v>413</v>
      </c>
      <c r="L23" s="275">
        <v>38808</v>
      </c>
      <c r="M23" s="276"/>
      <c r="N23" s="278" t="s">
        <v>414</v>
      </c>
      <c r="O23" s="278" t="s">
        <v>414</v>
      </c>
      <c r="P23" s="275">
        <v>679864</v>
      </c>
      <c r="Q23" s="276"/>
      <c r="R23" s="275">
        <v>718672</v>
      </c>
      <c r="S23" s="276"/>
      <c r="T23" s="275">
        <v>16995524</v>
      </c>
      <c r="U23" s="277" t="s">
        <v>413</v>
      </c>
      <c r="V23" s="275">
        <v>1106859</v>
      </c>
      <c r="W23" s="276"/>
      <c r="X23" s="275">
        <v>2739304</v>
      </c>
      <c r="Y23" s="277" t="s">
        <v>413</v>
      </c>
      <c r="Z23" s="275">
        <v>20841687</v>
      </c>
      <c r="AA23" s="277" t="s">
        <v>413</v>
      </c>
    </row>
    <row r="24" spans="1:27" x14ac:dyDescent="0.25">
      <c r="A24" s="269">
        <v>1961</v>
      </c>
      <c r="B24" s="270">
        <v>4345141</v>
      </c>
      <c r="C24" s="271"/>
      <c r="D24" s="270">
        <v>-7886</v>
      </c>
      <c r="E24" s="271"/>
      <c r="F24" s="270">
        <v>6169756</v>
      </c>
      <c r="G24" s="271"/>
      <c r="H24" s="270">
        <v>5773791</v>
      </c>
      <c r="I24" s="272" t="s">
        <v>413</v>
      </c>
      <c r="J24" s="270">
        <v>16280802</v>
      </c>
      <c r="K24" s="272" t="s">
        <v>413</v>
      </c>
      <c r="L24" s="270">
        <v>35836</v>
      </c>
      <c r="M24" s="271"/>
      <c r="N24" s="273" t="s">
        <v>414</v>
      </c>
      <c r="O24" s="273" t="s">
        <v>414</v>
      </c>
      <c r="P24" s="270">
        <v>695413</v>
      </c>
      <c r="Q24" s="271"/>
      <c r="R24" s="270">
        <v>731249</v>
      </c>
      <c r="S24" s="271"/>
      <c r="T24" s="270">
        <v>17012051</v>
      </c>
      <c r="U24" s="272" t="s">
        <v>413</v>
      </c>
      <c r="V24" s="270">
        <v>1149250</v>
      </c>
      <c r="W24" s="271"/>
      <c r="X24" s="270">
        <v>2793827</v>
      </c>
      <c r="Y24" s="272" t="s">
        <v>413</v>
      </c>
      <c r="Z24" s="270">
        <v>20955128</v>
      </c>
      <c r="AA24" s="272" t="s">
        <v>413</v>
      </c>
    </row>
    <row r="25" spans="1:27" x14ac:dyDescent="0.25">
      <c r="A25" s="269">
        <v>1962</v>
      </c>
      <c r="B25" s="270">
        <v>4384545</v>
      </c>
      <c r="C25" s="271"/>
      <c r="D25" s="270">
        <v>-5506</v>
      </c>
      <c r="E25" s="271"/>
      <c r="F25" s="270">
        <v>6450960</v>
      </c>
      <c r="G25" s="271"/>
      <c r="H25" s="270">
        <v>6016309</v>
      </c>
      <c r="I25" s="272" t="s">
        <v>413</v>
      </c>
      <c r="J25" s="270">
        <v>16846308</v>
      </c>
      <c r="K25" s="272" t="s">
        <v>413</v>
      </c>
      <c r="L25" s="270">
        <v>35990</v>
      </c>
      <c r="M25" s="271"/>
      <c r="N25" s="273" t="s">
        <v>414</v>
      </c>
      <c r="O25" s="273" t="s">
        <v>414</v>
      </c>
      <c r="P25" s="270">
        <v>728179</v>
      </c>
      <c r="Q25" s="271"/>
      <c r="R25" s="270">
        <v>764169</v>
      </c>
      <c r="S25" s="271"/>
      <c r="T25" s="270">
        <v>17610477</v>
      </c>
      <c r="U25" s="272" t="s">
        <v>413</v>
      </c>
      <c r="V25" s="270">
        <v>1227821</v>
      </c>
      <c r="W25" s="271"/>
      <c r="X25" s="270">
        <v>2949893</v>
      </c>
      <c r="Y25" s="272" t="s">
        <v>413</v>
      </c>
      <c r="Z25" s="270">
        <v>21788192</v>
      </c>
      <c r="AA25" s="272" t="s">
        <v>413</v>
      </c>
    </row>
    <row r="26" spans="1:27" x14ac:dyDescent="0.25">
      <c r="A26" s="274">
        <v>1963</v>
      </c>
      <c r="B26" s="275">
        <v>4589849</v>
      </c>
      <c r="C26" s="276"/>
      <c r="D26" s="275">
        <v>-7390</v>
      </c>
      <c r="E26" s="276"/>
      <c r="F26" s="275">
        <v>6748069</v>
      </c>
      <c r="G26" s="276"/>
      <c r="H26" s="275">
        <v>6248870</v>
      </c>
      <c r="I26" s="277" t="s">
        <v>413</v>
      </c>
      <c r="J26" s="275">
        <v>17579398</v>
      </c>
      <c r="K26" s="277" t="s">
        <v>413</v>
      </c>
      <c r="L26" s="275">
        <v>33914</v>
      </c>
      <c r="M26" s="276"/>
      <c r="N26" s="278" t="s">
        <v>414</v>
      </c>
      <c r="O26" s="278" t="s">
        <v>414</v>
      </c>
      <c r="P26" s="275">
        <v>774843</v>
      </c>
      <c r="Q26" s="276"/>
      <c r="R26" s="275">
        <v>808757</v>
      </c>
      <c r="S26" s="276"/>
      <c r="T26" s="275">
        <v>18388155</v>
      </c>
      <c r="U26" s="277" t="s">
        <v>413</v>
      </c>
      <c r="V26" s="275">
        <v>1287790</v>
      </c>
      <c r="W26" s="276"/>
      <c r="X26" s="275">
        <v>3075246</v>
      </c>
      <c r="Y26" s="277" t="s">
        <v>413</v>
      </c>
      <c r="Z26" s="275">
        <v>22751190</v>
      </c>
      <c r="AA26" s="277" t="s">
        <v>413</v>
      </c>
    </row>
    <row r="27" spans="1:27" x14ac:dyDescent="0.25">
      <c r="A27" s="269">
        <v>1964</v>
      </c>
      <c r="B27" s="270">
        <v>4914603</v>
      </c>
      <c r="C27" s="271"/>
      <c r="D27" s="270">
        <v>-10441</v>
      </c>
      <c r="E27" s="271"/>
      <c r="F27" s="270">
        <v>7113920</v>
      </c>
      <c r="G27" s="271"/>
      <c r="H27" s="270">
        <v>6570769</v>
      </c>
      <c r="I27" s="272" t="s">
        <v>413</v>
      </c>
      <c r="J27" s="270">
        <v>18588851</v>
      </c>
      <c r="K27" s="272" t="s">
        <v>413</v>
      </c>
      <c r="L27" s="270">
        <v>33772</v>
      </c>
      <c r="M27" s="271"/>
      <c r="N27" s="273" t="s">
        <v>414</v>
      </c>
      <c r="O27" s="273" t="s">
        <v>414</v>
      </c>
      <c r="P27" s="270">
        <v>826735</v>
      </c>
      <c r="Q27" s="271"/>
      <c r="R27" s="270">
        <v>860507</v>
      </c>
      <c r="S27" s="271"/>
      <c r="T27" s="270">
        <v>19449358</v>
      </c>
      <c r="U27" s="272" t="s">
        <v>413</v>
      </c>
      <c r="V27" s="270">
        <v>1382027</v>
      </c>
      <c r="W27" s="271"/>
      <c r="X27" s="270">
        <v>3279969</v>
      </c>
      <c r="Y27" s="272" t="s">
        <v>413</v>
      </c>
      <c r="Z27" s="270">
        <v>24111354</v>
      </c>
      <c r="AA27" s="272" t="s">
        <v>413</v>
      </c>
    </row>
    <row r="28" spans="1:27" x14ac:dyDescent="0.25">
      <c r="A28" s="269">
        <v>1965</v>
      </c>
      <c r="B28" s="270">
        <v>5126507</v>
      </c>
      <c r="C28" s="271"/>
      <c r="D28" s="270">
        <v>-18451</v>
      </c>
      <c r="E28" s="271"/>
      <c r="F28" s="270">
        <v>7339214</v>
      </c>
      <c r="G28" s="271"/>
      <c r="H28" s="270">
        <v>6812660</v>
      </c>
      <c r="I28" s="272" t="s">
        <v>413</v>
      </c>
      <c r="J28" s="270">
        <v>19259929</v>
      </c>
      <c r="K28" s="272" t="s">
        <v>413</v>
      </c>
      <c r="L28" s="270">
        <v>32757</v>
      </c>
      <c r="M28" s="271"/>
      <c r="N28" s="273" t="s">
        <v>414</v>
      </c>
      <c r="O28" s="273" t="s">
        <v>414</v>
      </c>
      <c r="P28" s="270">
        <v>854943</v>
      </c>
      <c r="Q28" s="271"/>
      <c r="R28" s="270">
        <v>887700</v>
      </c>
      <c r="S28" s="271"/>
      <c r="T28" s="270">
        <v>20147629</v>
      </c>
      <c r="U28" s="272" t="s">
        <v>413</v>
      </c>
      <c r="V28" s="270">
        <v>1462817</v>
      </c>
      <c r="W28" s="271"/>
      <c r="X28" s="270">
        <v>3487168</v>
      </c>
      <c r="Y28" s="272" t="s">
        <v>413</v>
      </c>
      <c r="Z28" s="270">
        <v>25097614</v>
      </c>
      <c r="AA28" s="272" t="s">
        <v>413</v>
      </c>
    </row>
    <row r="29" spans="1:27" x14ac:dyDescent="0.25">
      <c r="A29" s="274">
        <v>1966</v>
      </c>
      <c r="B29" s="275">
        <v>5214973</v>
      </c>
      <c r="C29" s="276"/>
      <c r="D29" s="275">
        <v>-24949</v>
      </c>
      <c r="E29" s="276"/>
      <c r="F29" s="275">
        <v>7795123</v>
      </c>
      <c r="G29" s="276"/>
      <c r="H29" s="275">
        <v>7134830</v>
      </c>
      <c r="I29" s="277" t="s">
        <v>413</v>
      </c>
      <c r="J29" s="275">
        <v>20119978</v>
      </c>
      <c r="K29" s="277" t="s">
        <v>413</v>
      </c>
      <c r="L29" s="275">
        <v>33138</v>
      </c>
      <c r="M29" s="276"/>
      <c r="N29" s="278" t="s">
        <v>414</v>
      </c>
      <c r="O29" s="278" t="s">
        <v>414</v>
      </c>
      <c r="P29" s="275">
        <v>901916</v>
      </c>
      <c r="Q29" s="276"/>
      <c r="R29" s="275">
        <v>935054</v>
      </c>
      <c r="S29" s="276"/>
      <c r="T29" s="275">
        <v>21055032</v>
      </c>
      <c r="U29" s="277" t="s">
        <v>413</v>
      </c>
      <c r="V29" s="275">
        <v>1581815</v>
      </c>
      <c r="W29" s="276"/>
      <c r="X29" s="275">
        <v>3784776</v>
      </c>
      <c r="Y29" s="277" t="s">
        <v>413</v>
      </c>
      <c r="Z29" s="275">
        <v>26421623</v>
      </c>
      <c r="AA29" s="277" t="s">
        <v>413</v>
      </c>
    </row>
    <row r="30" spans="1:27" x14ac:dyDescent="0.25">
      <c r="A30" s="269">
        <v>1967</v>
      </c>
      <c r="B30" s="270">
        <v>4933631</v>
      </c>
      <c r="C30" s="271"/>
      <c r="D30" s="270">
        <v>-15326</v>
      </c>
      <c r="E30" s="271"/>
      <c r="F30" s="270">
        <v>8043389</v>
      </c>
      <c r="G30" s="271"/>
      <c r="H30" s="270">
        <v>7120806</v>
      </c>
      <c r="I30" s="272" t="s">
        <v>413</v>
      </c>
      <c r="J30" s="270">
        <v>20082499</v>
      </c>
      <c r="K30" s="272" t="s">
        <v>413</v>
      </c>
      <c r="L30" s="270">
        <v>35787</v>
      </c>
      <c r="M30" s="271"/>
      <c r="N30" s="273" t="s">
        <v>414</v>
      </c>
      <c r="O30" s="273" t="s">
        <v>414</v>
      </c>
      <c r="P30" s="270">
        <v>894658</v>
      </c>
      <c r="Q30" s="271"/>
      <c r="R30" s="270">
        <v>930445</v>
      </c>
      <c r="S30" s="271"/>
      <c r="T30" s="270">
        <v>21012944</v>
      </c>
      <c r="U30" s="272" t="s">
        <v>413</v>
      </c>
      <c r="V30" s="270">
        <v>1654872</v>
      </c>
      <c r="W30" s="271"/>
      <c r="X30" s="270">
        <v>3946482</v>
      </c>
      <c r="Y30" s="272" t="s">
        <v>413</v>
      </c>
      <c r="Z30" s="270">
        <v>26614298</v>
      </c>
      <c r="AA30" s="272" t="s">
        <v>413</v>
      </c>
    </row>
    <row r="31" spans="1:27" x14ac:dyDescent="0.25">
      <c r="A31" s="269">
        <v>1968</v>
      </c>
      <c r="B31" s="270">
        <v>4854763</v>
      </c>
      <c r="C31" s="271"/>
      <c r="D31" s="270">
        <v>-17310</v>
      </c>
      <c r="E31" s="271"/>
      <c r="F31" s="270">
        <v>8626478</v>
      </c>
      <c r="G31" s="271"/>
      <c r="H31" s="270">
        <v>7387935</v>
      </c>
      <c r="I31" s="272" t="s">
        <v>413</v>
      </c>
      <c r="J31" s="270">
        <v>20851865</v>
      </c>
      <c r="K31" s="272" t="s">
        <v>413</v>
      </c>
      <c r="L31" s="270">
        <v>35172</v>
      </c>
      <c r="M31" s="271"/>
      <c r="N31" s="273" t="s">
        <v>414</v>
      </c>
      <c r="O31" s="273" t="s">
        <v>414</v>
      </c>
      <c r="P31" s="270">
        <v>981948</v>
      </c>
      <c r="Q31" s="271"/>
      <c r="R31" s="270">
        <v>1017120</v>
      </c>
      <c r="S31" s="271"/>
      <c r="T31" s="270">
        <v>21868985</v>
      </c>
      <c r="U31" s="272" t="s">
        <v>413</v>
      </c>
      <c r="V31" s="270">
        <v>1778105</v>
      </c>
      <c r="W31" s="271"/>
      <c r="X31" s="270">
        <v>4236081</v>
      </c>
      <c r="Y31" s="272" t="s">
        <v>413</v>
      </c>
      <c r="Z31" s="270">
        <v>27883171</v>
      </c>
      <c r="AA31" s="272" t="s">
        <v>413</v>
      </c>
    </row>
    <row r="32" spans="1:27" x14ac:dyDescent="0.25">
      <c r="A32" s="274">
        <v>1969</v>
      </c>
      <c r="B32" s="275">
        <v>4712038</v>
      </c>
      <c r="C32" s="276"/>
      <c r="D32" s="275">
        <v>-36109</v>
      </c>
      <c r="E32" s="276"/>
      <c r="F32" s="275">
        <v>9233790</v>
      </c>
      <c r="G32" s="276"/>
      <c r="H32" s="275">
        <v>7689532</v>
      </c>
      <c r="I32" s="277" t="s">
        <v>413</v>
      </c>
      <c r="J32" s="275">
        <v>21599250</v>
      </c>
      <c r="K32" s="277" t="s">
        <v>413</v>
      </c>
      <c r="L32" s="275">
        <v>34220</v>
      </c>
      <c r="M32" s="276"/>
      <c r="N32" s="278" t="s">
        <v>414</v>
      </c>
      <c r="O32" s="278" t="s">
        <v>414</v>
      </c>
      <c r="P32" s="275">
        <v>1014232</v>
      </c>
      <c r="Q32" s="276"/>
      <c r="R32" s="275">
        <v>1048452</v>
      </c>
      <c r="S32" s="276"/>
      <c r="T32" s="275">
        <v>22647702</v>
      </c>
      <c r="U32" s="277" t="s">
        <v>413</v>
      </c>
      <c r="V32" s="275">
        <v>1908623</v>
      </c>
      <c r="W32" s="276"/>
      <c r="X32" s="275">
        <v>4549075</v>
      </c>
      <c r="Y32" s="277" t="s">
        <v>413</v>
      </c>
      <c r="Z32" s="275">
        <v>29105400</v>
      </c>
      <c r="AA32" s="277" t="s">
        <v>413</v>
      </c>
    </row>
    <row r="33" spans="1:27" x14ac:dyDescent="0.25">
      <c r="A33" s="269">
        <v>1970</v>
      </c>
      <c r="B33" s="270">
        <v>4656202</v>
      </c>
      <c r="C33" s="271"/>
      <c r="D33" s="270">
        <v>-57660</v>
      </c>
      <c r="E33" s="271"/>
      <c r="F33" s="270">
        <v>9536150</v>
      </c>
      <c r="G33" s="271"/>
      <c r="H33" s="270">
        <v>7776257</v>
      </c>
      <c r="I33" s="272" t="s">
        <v>413</v>
      </c>
      <c r="J33" s="270">
        <v>21910949</v>
      </c>
      <c r="K33" s="272" t="s">
        <v>413</v>
      </c>
      <c r="L33" s="270">
        <v>34040</v>
      </c>
      <c r="M33" s="271"/>
      <c r="N33" s="273" t="s">
        <v>414</v>
      </c>
      <c r="O33" s="273" t="s">
        <v>414</v>
      </c>
      <c r="P33" s="270">
        <v>1018911</v>
      </c>
      <c r="Q33" s="271"/>
      <c r="R33" s="270">
        <v>1052951</v>
      </c>
      <c r="S33" s="271"/>
      <c r="T33" s="270">
        <v>22963900</v>
      </c>
      <c r="U33" s="272" t="s">
        <v>413</v>
      </c>
      <c r="V33" s="270">
        <v>1947755</v>
      </c>
      <c r="W33" s="271"/>
      <c r="X33" s="270">
        <v>4716246</v>
      </c>
      <c r="Y33" s="272" t="s">
        <v>413</v>
      </c>
      <c r="Z33" s="270">
        <v>29627901</v>
      </c>
      <c r="AA33" s="272" t="s">
        <v>413</v>
      </c>
    </row>
    <row r="34" spans="1:27" x14ac:dyDescent="0.25">
      <c r="A34" s="269">
        <v>1971</v>
      </c>
      <c r="B34" s="270">
        <v>3943900</v>
      </c>
      <c r="C34" s="271"/>
      <c r="D34" s="270">
        <v>-33108</v>
      </c>
      <c r="E34" s="271"/>
      <c r="F34" s="270">
        <v>9891596</v>
      </c>
      <c r="G34" s="271"/>
      <c r="H34" s="270">
        <v>7843683</v>
      </c>
      <c r="I34" s="272" t="s">
        <v>413</v>
      </c>
      <c r="J34" s="270">
        <v>21646072</v>
      </c>
      <c r="K34" s="272" t="s">
        <v>413</v>
      </c>
      <c r="L34" s="270">
        <v>33746</v>
      </c>
      <c r="M34" s="271"/>
      <c r="N34" s="273" t="s">
        <v>414</v>
      </c>
      <c r="O34" s="273" t="s">
        <v>414</v>
      </c>
      <c r="P34" s="270">
        <v>1039998</v>
      </c>
      <c r="Q34" s="271"/>
      <c r="R34" s="270">
        <v>1073744</v>
      </c>
      <c r="S34" s="271"/>
      <c r="T34" s="270">
        <v>22719816</v>
      </c>
      <c r="U34" s="272" t="s">
        <v>413</v>
      </c>
      <c r="V34" s="270">
        <v>2011197</v>
      </c>
      <c r="W34" s="271"/>
      <c r="X34" s="270">
        <v>4854930</v>
      </c>
      <c r="Y34" s="272" t="s">
        <v>413</v>
      </c>
      <c r="Z34" s="270">
        <v>29585943</v>
      </c>
      <c r="AA34" s="272" t="s">
        <v>413</v>
      </c>
    </row>
    <row r="35" spans="1:27" x14ac:dyDescent="0.25">
      <c r="A35" s="274">
        <v>1972</v>
      </c>
      <c r="B35" s="275">
        <v>3993412</v>
      </c>
      <c r="C35" s="276"/>
      <c r="D35" s="275">
        <v>-25966</v>
      </c>
      <c r="E35" s="276"/>
      <c r="F35" s="275">
        <v>9884277</v>
      </c>
      <c r="G35" s="276"/>
      <c r="H35" s="275">
        <v>8517693</v>
      </c>
      <c r="I35" s="277" t="s">
        <v>413</v>
      </c>
      <c r="J35" s="275">
        <v>22369417</v>
      </c>
      <c r="K35" s="277" t="s">
        <v>413</v>
      </c>
      <c r="L35" s="275">
        <v>34420</v>
      </c>
      <c r="M35" s="276"/>
      <c r="N35" s="278" t="s">
        <v>414</v>
      </c>
      <c r="O35" s="278" t="s">
        <v>414</v>
      </c>
      <c r="P35" s="275">
        <v>1112668</v>
      </c>
      <c r="Q35" s="276"/>
      <c r="R35" s="275">
        <v>1147088</v>
      </c>
      <c r="S35" s="276"/>
      <c r="T35" s="275">
        <v>23516505</v>
      </c>
      <c r="U35" s="277" t="s">
        <v>413</v>
      </c>
      <c r="V35" s="275">
        <v>2187017</v>
      </c>
      <c r="W35" s="276"/>
      <c r="X35" s="275">
        <v>5226668</v>
      </c>
      <c r="Y35" s="277" t="s">
        <v>413</v>
      </c>
      <c r="Z35" s="275">
        <v>30930189</v>
      </c>
      <c r="AA35" s="277" t="s">
        <v>413</v>
      </c>
    </row>
    <row r="36" spans="1:27" x14ac:dyDescent="0.25">
      <c r="A36" s="269">
        <v>1973</v>
      </c>
      <c r="B36" s="270">
        <v>4056731</v>
      </c>
      <c r="C36" s="271"/>
      <c r="D36" s="270">
        <v>-7465</v>
      </c>
      <c r="E36" s="271"/>
      <c r="F36" s="270">
        <v>10388282</v>
      </c>
      <c r="G36" s="271"/>
      <c r="H36" s="270">
        <v>9083224</v>
      </c>
      <c r="I36" s="272" t="s">
        <v>413</v>
      </c>
      <c r="J36" s="270">
        <v>23520772</v>
      </c>
      <c r="K36" s="272" t="s">
        <v>413</v>
      </c>
      <c r="L36" s="270">
        <v>34773</v>
      </c>
      <c r="M36" s="271"/>
      <c r="N36" s="273" t="s">
        <v>414</v>
      </c>
      <c r="O36" s="273" t="s">
        <v>414</v>
      </c>
      <c r="P36" s="270">
        <v>1164853</v>
      </c>
      <c r="Q36" s="271"/>
      <c r="R36" s="270">
        <v>1199626</v>
      </c>
      <c r="S36" s="271"/>
      <c r="T36" s="270">
        <v>24720398</v>
      </c>
      <c r="U36" s="272" t="s">
        <v>413</v>
      </c>
      <c r="V36" s="270">
        <v>2340923</v>
      </c>
      <c r="W36" s="271"/>
      <c r="X36" s="270">
        <v>5561947</v>
      </c>
      <c r="Y36" s="272" t="s">
        <v>413</v>
      </c>
      <c r="Z36" s="270">
        <v>32623268</v>
      </c>
      <c r="AA36" s="272" t="s">
        <v>413</v>
      </c>
    </row>
    <row r="37" spans="1:27" x14ac:dyDescent="0.25">
      <c r="A37" s="269">
        <v>1974</v>
      </c>
      <c r="B37" s="270">
        <v>3870195</v>
      </c>
      <c r="C37" s="271"/>
      <c r="D37" s="270">
        <v>56098</v>
      </c>
      <c r="E37" s="271"/>
      <c r="F37" s="270">
        <v>10003628</v>
      </c>
      <c r="G37" s="271"/>
      <c r="H37" s="270">
        <v>8673656</v>
      </c>
      <c r="I37" s="272" t="s">
        <v>413</v>
      </c>
      <c r="J37" s="270">
        <v>22603577</v>
      </c>
      <c r="K37" s="272" t="s">
        <v>413</v>
      </c>
      <c r="L37" s="270">
        <v>33202</v>
      </c>
      <c r="M37" s="271"/>
      <c r="N37" s="273" t="s">
        <v>414</v>
      </c>
      <c r="O37" s="273" t="s">
        <v>414</v>
      </c>
      <c r="P37" s="270">
        <v>1159074</v>
      </c>
      <c r="Q37" s="271"/>
      <c r="R37" s="270">
        <v>1192276</v>
      </c>
      <c r="S37" s="271"/>
      <c r="T37" s="270">
        <v>23795853</v>
      </c>
      <c r="U37" s="272" t="s">
        <v>413</v>
      </c>
      <c r="V37" s="270">
        <v>2336794</v>
      </c>
      <c r="W37" s="271"/>
      <c r="X37" s="270">
        <v>5654538</v>
      </c>
      <c r="Y37" s="272" t="s">
        <v>413</v>
      </c>
      <c r="Z37" s="270">
        <v>31787185</v>
      </c>
      <c r="AA37" s="272" t="s">
        <v>413</v>
      </c>
    </row>
    <row r="38" spans="1:27" x14ac:dyDescent="0.25">
      <c r="A38" s="274">
        <v>1975</v>
      </c>
      <c r="B38" s="275">
        <v>3666883</v>
      </c>
      <c r="C38" s="276"/>
      <c r="D38" s="275">
        <v>13541</v>
      </c>
      <c r="E38" s="276"/>
      <c r="F38" s="275">
        <v>8531835</v>
      </c>
      <c r="G38" s="276"/>
      <c r="H38" s="275">
        <v>8126514</v>
      </c>
      <c r="I38" s="277" t="s">
        <v>413</v>
      </c>
      <c r="J38" s="275">
        <v>20338773</v>
      </c>
      <c r="K38" s="277" t="s">
        <v>413</v>
      </c>
      <c r="L38" s="275">
        <v>32321</v>
      </c>
      <c r="M38" s="276"/>
      <c r="N38" s="278" t="s">
        <v>414</v>
      </c>
      <c r="O38" s="278" t="s">
        <v>414</v>
      </c>
      <c r="P38" s="275">
        <v>1063270</v>
      </c>
      <c r="Q38" s="276"/>
      <c r="R38" s="275">
        <v>1095591</v>
      </c>
      <c r="S38" s="276"/>
      <c r="T38" s="275">
        <v>21434365</v>
      </c>
      <c r="U38" s="277" t="s">
        <v>413</v>
      </c>
      <c r="V38" s="275">
        <v>2346363</v>
      </c>
      <c r="W38" s="276"/>
      <c r="X38" s="275">
        <v>5632290</v>
      </c>
      <c r="Y38" s="277" t="s">
        <v>413</v>
      </c>
      <c r="Z38" s="275">
        <v>29413018</v>
      </c>
      <c r="AA38" s="277" t="s">
        <v>413</v>
      </c>
    </row>
    <row r="39" spans="1:27" x14ac:dyDescent="0.25">
      <c r="A39" s="269">
        <v>1976</v>
      </c>
      <c r="B39" s="270">
        <v>3660519</v>
      </c>
      <c r="C39" s="271"/>
      <c r="D39" s="273">
        <v>-99</v>
      </c>
      <c r="E39" s="271"/>
      <c r="F39" s="270">
        <v>8761571</v>
      </c>
      <c r="G39" s="271"/>
      <c r="H39" s="270">
        <v>8989930</v>
      </c>
      <c r="I39" s="272" t="s">
        <v>413</v>
      </c>
      <c r="J39" s="270">
        <v>21411921</v>
      </c>
      <c r="K39" s="272" t="s">
        <v>413</v>
      </c>
      <c r="L39" s="270">
        <v>33372</v>
      </c>
      <c r="M39" s="271"/>
      <c r="N39" s="273" t="s">
        <v>414</v>
      </c>
      <c r="O39" s="273" t="s">
        <v>414</v>
      </c>
      <c r="P39" s="270">
        <v>1219876</v>
      </c>
      <c r="Q39" s="271"/>
      <c r="R39" s="270">
        <v>1253248</v>
      </c>
      <c r="S39" s="271"/>
      <c r="T39" s="270">
        <v>22665169</v>
      </c>
      <c r="U39" s="272" t="s">
        <v>413</v>
      </c>
      <c r="V39" s="270">
        <v>2572883</v>
      </c>
      <c r="W39" s="271"/>
      <c r="X39" s="270">
        <v>6154769</v>
      </c>
      <c r="Y39" s="272" t="s">
        <v>413</v>
      </c>
      <c r="Z39" s="270">
        <v>31392821</v>
      </c>
      <c r="AA39" s="272" t="s">
        <v>413</v>
      </c>
    </row>
    <row r="40" spans="1:27" x14ac:dyDescent="0.25">
      <c r="A40" s="269">
        <v>1977</v>
      </c>
      <c r="B40" s="270">
        <v>3454372</v>
      </c>
      <c r="C40" s="271"/>
      <c r="D40" s="270">
        <v>14582</v>
      </c>
      <c r="E40" s="271"/>
      <c r="F40" s="270">
        <v>8635448</v>
      </c>
      <c r="G40" s="271"/>
      <c r="H40" s="270">
        <v>9747048</v>
      </c>
      <c r="I40" s="272" t="s">
        <v>413</v>
      </c>
      <c r="J40" s="270">
        <v>21851450</v>
      </c>
      <c r="K40" s="272" t="s">
        <v>413</v>
      </c>
      <c r="L40" s="270">
        <v>32601</v>
      </c>
      <c r="M40" s="271"/>
      <c r="N40" s="273" t="s">
        <v>414</v>
      </c>
      <c r="O40" s="273" t="s">
        <v>414</v>
      </c>
      <c r="P40" s="270">
        <v>1281245</v>
      </c>
      <c r="Q40" s="271"/>
      <c r="R40" s="270">
        <v>1313846</v>
      </c>
      <c r="S40" s="271"/>
      <c r="T40" s="270">
        <v>23165296</v>
      </c>
      <c r="U40" s="272" t="s">
        <v>413</v>
      </c>
      <c r="V40" s="270">
        <v>2681959</v>
      </c>
      <c r="W40" s="271"/>
      <c r="X40" s="270">
        <v>6415755</v>
      </c>
      <c r="Y40" s="272" t="s">
        <v>413</v>
      </c>
      <c r="Z40" s="270">
        <v>32263009</v>
      </c>
      <c r="AA40" s="272" t="s">
        <v>413</v>
      </c>
    </row>
    <row r="41" spans="1:27" x14ac:dyDescent="0.25">
      <c r="A41" s="274">
        <v>1978</v>
      </c>
      <c r="B41" s="275">
        <v>3313502</v>
      </c>
      <c r="C41" s="276"/>
      <c r="D41" s="275">
        <v>124719</v>
      </c>
      <c r="E41" s="276"/>
      <c r="F41" s="275">
        <v>8539025</v>
      </c>
      <c r="G41" s="276"/>
      <c r="H41" s="275">
        <v>9834786</v>
      </c>
      <c r="I41" s="277" t="s">
        <v>413</v>
      </c>
      <c r="J41" s="275">
        <v>21812032</v>
      </c>
      <c r="K41" s="277" t="s">
        <v>413</v>
      </c>
      <c r="L41" s="275">
        <v>31563</v>
      </c>
      <c r="M41" s="276"/>
      <c r="N41" s="278" t="s">
        <v>414</v>
      </c>
      <c r="O41" s="278" t="s">
        <v>414</v>
      </c>
      <c r="P41" s="275">
        <v>1400424</v>
      </c>
      <c r="Q41" s="276"/>
      <c r="R41" s="275">
        <v>1431987</v>
      </c>
      <c r="S41" s="276"/>
      <c r="T41" s="275">
        <v>23244019</v>
      </c>
      <c r="U41" s="277" t="s">
        <v>413</v>
      </c>
      <c r="V41" s="275">
        <v>2760574</v>
      </c>
      <c r="W41" s="276"/>
      <c r="X41" s="275">
        <v>6682956</v>
      </c>
      <c r="Y41" s="277" t="s">
        <v>413</v>
      </c>
      <c r="Z41" s="275">
        <v>32687549</v>
      </c>
      <c r="AA41" s="277" t="s">
        <v>413</v>
      </c>
    </row>
    <row r="42" spans="1:27" x14ac:dyDescent="0.25">
      <c r="A42" s="269">
        <v>1979</v>
      </c>
      <c r="B42" s="270">
        <v>3592916</v>
      </c>
      <c r="C42" s="271"/>
      <c r="D42" s="270">
        <v>62843</v>
      </c>
      <c r="E42" s="271"/>
      <c r="F42" s="270">
        <v>8549111</v>
      </c>
      <c r="G42" s="271"/>
      <c r="H42" s="270">
        <v>10547987</v>
      </c>
      <c r="I42" s="272" t="s">
        <v>413</v>
      </c>
      <c r="J42" s="270">
        <v>22752857</v>
      </c>
      <c r="K42" s="272" t="s">
        <v>413</v>
      </c>
      <c r="L42" s="270">
        <v>34094</v>
      </c>
      <c r="M42" s="271"/>
      <c r="N42" s="273" t="s">
        <v>414</v>
      </c>
      <c r="O42" s="273" t="s">
        <v>414</v>
      </c>
      <c r="P42" s="270">
        <v>1404862</v>
      </c>
      <c r="Q42" s="271"/>
      <c r="R42" s="270">
        <v>1438956</v>
      </c>
      <c r="S42" s="271"/>
      <c r="T42" s="270">
        <v>24191813</v>
      </c>
      <c r="U42" s="272" t="s">
        <v>413</v>
      </c>
      <c r="V42" s="270">
        <v>2872573</v>
      </c>
      <c r="W42" s="271"/>
      <c r="X42" s="270">
        <v>6860351</v>
      </c>
      <c r="Y42" s="272" t="s">
        <v>413</v>
      </c>
      <c r="Z42" s="270">
        <v>33924738</v>
      </c>
      <c r="AA42" s="272" t="s">
        <v>413</v>
      </c>
    </row>
    <row r="43" spans="1:27" x14ac:dyDescent="0.25">
      <c r="A43" s="269">
        <v>1980</v>
      </c>
      <c r="B43" s="270">
        <v>3155014</v>
      </c>
      <c r="C43" s="271"/>
      <c r="D43" s="270">
        <v>-35018</v>
      </c>
      <c r="E43" s="271"/>
      <c r="F43" s="270">
        <v>8332531</v>
      </c>
      <c r="G43" s="271"/>
      <c r="H43" s="270">
        <v>9509476</v>
      </c>
      <c r="I43" s="272" t="s">
        <v>413</v>
      </c>
      <c r="J43" s="270">
        <v>20962004</v>
      </c>
      <c r="K43" s="272" t="s">
        <v>413</v>
      </c>
      <c r="L43" s="270">
        <v>32838</v>
      </c>
      <c r="M43" s="271"/>
      <c r="N43" s="273" t="s">
        <v>414</v>
      </c>
      <c r="O43" s="273" t="s">
        <v>414</v>
      </c>
      <c r="P43" s="270">
        <v>1600000</v>
      </c>
      <c r="Q43" s="271"/>
      <c r="R43" s="270">
        <v>1632838</v>
      </c>
      <c r="S43" s="271"/>
      <c r="T43" s="270">
        <v>22594841</v>
      </c>
      <c r="U43" s="272" t="s">
        <v>413</v>
      </c>
      <c r="V43" s="270">
        <v>2781009</v>
      </c>
      <c r="W43" s="271"/>
      <c r="X43" s="270">
        <v>6663582</v>
      </c>
      <c r="Y43" s="272" t="s">
        <v>413</v>
      </c>
      <c r="Z43" s="270">
        <v>32039432</v>
      </c>
      <c r="AA43" s="272" t="s">
        <v>413</v>
      </c>
    </row>
    <row r="44" spans="1:27" x14ac:dyDescent="0.25">
      <c r="A44" s="274">
        <v>1981</v>
      </c>
      <c r="B44" s="275">
        <v>3156925</v>
      </c>
      <c r="C44" s="276"/>
      <c r="D44" s="275">
        <v>-15946</v>
      </c>
      <c r="E44" s="276"/>
      <c r="F44" s="275">
        <v>8184540</v>
      </c>
      <c r="G44" s="276"/>
      <c r="H44" s="275">
        <v>8264938</v>
      </c>
      <c r="I44" s="277" t="s">
        <v>413</v>
      </c>
      <c r="J44" s="275">
        <v>19590456</v>
      </c>
      <c r="K44" s="277" t="s">
        <v>413</v>
      </c>
      <c r="L44" s="275">
        <v>33043</v>
      </c>
      <c r="M44" s="276"/>
      <c r="N44" s="278" t="s">
        <v>414</v>
      </c>
      <c r="O44" s="278" t="s">
        <v>414</v>
      </c>
      <c r="P44" s="275">
        <v>1694665</v>
      </c>
      <c r="Q44" s="276"/>
      <c r="R44" s="275">
        <v>1727708</v>
      </c>
      <c r="S44" s="276"/>
      <c r="T44" s="275">
        <v>21318164</v>
      </c>
      <c r="U44" s="277" t="s">
        <v>413</v>
      </c>
      <c r="V44" s="275">
        <v>2817437</v>
      </c>
      <c r="W44" s="276"/>
      <c r="X44" s="275">
        <v>6575961</v>
      </c>
      <c r="Y44" s="277" t="s">
        <v>413</v>
      </c>
      <c r="Z44" s="275">
        <v>30711562</v>
      </c>
      <c r="AA44" s="277" t="s">
        <v>413</v>
      </c>
    </row>
    <row r="45" spans="1:27" x14ac:dyDescent="0.25">
      <c r="A45" s="269">
        <v>1982</v>
      </c>
      <c r="B45" s="270">
        <v>2551983</v>
      </c>
      <c r="C45" s="271"/>
      <c r="D45" s="270">
        <v>-21650</v>
      </c>
      <c r="E45" s="271"/>
      <c r="F45" s="270">
        <v>7067856</v>
      </c>
      <c r="G45" s="271"/>
      <c r="H45" s="270">
        <v>7771903</v>
      </c>
      <c r="I45" s="272" t="s">
        <v>413</v>
      </c>
      <c r="J45" s="270">
        <v>17370091</v>
      </c>
      <c r="K45" s="272" t="s">
        <v>413</v>
      </c>
      <c r="L45" s="270">
        <v>33046</v>
      </c>
      <c r="M45" s="271"/>
      <c r="N45" s="273" t="s">
        <v>414</v>
      </c>
      <c r="O45" s="273" t="s">
        <v>414</v>
      </c>
      <c r="P45" s="270">
        <v>1649682</v>
      </c>
      <c r="Q45" s="271"/>
      <c r="R45" s="270">
        <v>1682729</v>
      </c>
      <c r="S45" s="271"/>
      <c r="T45" s="270">
        <v>19052820</v>
      </c>
      <c r="U45" s="272" t="s">
        <v>413</v>
      </c>
      <c r="V45" s="270">
        <v>2541766</v>
      </c>
      <c r="W45" s="271"/>
      <c r="X45" s="270">
        <v>6019913</v>
      </c>
      <c r="Y45" s="272" t="s">
        <v>413</v>
      </c>
      <c r="Z45" s="270">
        <v>27614499</v>
      </c>
      <c r="AA45" s="272" t="s">
        <v>413</v>
      </c>
    </row>
    <row r="46" spans="1:27" x14ac:dyDescent="0.25">
      <c r="A46" s="269">
        <v>1983</v>
      </c>
      <c r="B46" s="270">
        <v>2489563</v>
      </c>
      <c r="C46" s="271"/>
      <c r="D46" s="270">
        <v>-15624</v>
      </c>
      <c r="E46" s="271"/>
      <c r="F46" s="270">
        <v>6776273</v>
      </c>
      <c r="G46" s="271"/>
      <c r="H46" s="270">
        <v>7390009</v>
      </c>
      <c r="I46" s="272" t="s">
        <v>413</v>
      </c>
      <c r="J46" s="270">
        <v>16640221</v>
      </c>
      <c r="K46" s="272" t="s">
        <v>413</v>
      </c>
      <c r="L46" s="270">
        <v>33255</v>
      </c>
      <c r="M46" s="271"/>
      <c r="N46" s="273" t="s">
        <v>414</v>
      </c>
      <c r="O46" s="273" t="s">
        <v>414</v>
      </c>
      <c r="P46" s="270">
        <v>1874435</v>
      </c>
      <c r="Q46" s="271"/>
      <c r="R46" s="270">
        <v>1907690</v>
      </c>
      <c r="S46" s="271"/>
      <c r="T46" s="270">
        <v>18547911</v>
      </c>
      <c r="U46" s="272" t="s">
        <v>413</v>
      </c>
      <c r="V46" s="270">
        <v>2647710</v>
      </c>
      <c r="W46" s="271"/>
      <c r="X46" s="270">
        <v>6232151</v>
      </c>
      <c r="Y46" s="272" t="s">
        <v>413</v>
      </c>
      <c r="Z46" s="270">
        <v>27427771</v>
      </c>
      <c r="AA46" s="272" t="s">
        <v>413</v>
      </c>
    </row>
    <row r="47" spans="1:27" x14ac:dyDescent="0.25">
      <c r="A47" s="274">
        <v>1984</v>
      </c>
      <c r="B47" s="275">
        <v>2842174</v>
      </c>
      <c r="C47" s="276"/>
      <c r="D47" s="275">
        <v>-11482</v>
      </c>
      <c r="E47" s="276"/>
      <c r="F47" s="275">
        <v>7404995</v>
      </c>
      <c r="G47" s="276"/>
      <c r="H47" s="275">
        <v>7986687</v>
      </c>
      <c r="I47" s="277" t="s">
        <v>413</v>
      </c>
      <c r="J47" s="275">
        <v>18222374</v>
      </c>
      <c r="K47" s="277" t="s">
        <v>413</v>
      </c>
      <c r="L47" s="275">
        <v>33002</v>
      </c>
      <c r="M47" s="276"/>
      <c r="N47" s="278" t="s">
        <v>414</v>
      </c>
      <c r="O47" s="278" t="s">
        <v>414</v>
      </c>
      <c r="P47" s="275">
        <v>1918254</v>
      </c>
      <c r="Q47" s="276"/>
      <c r="R47" s="275">
        <v>1951256</v>
      </c>
      <c r="S47" s="276"/>
      <c r="T47" s="275">
        <v>20173630</v>
      </c>
      <c r="U47" s="277" t="s">
        <v>413</v>
      </c>
      <c r="V47" s="275">
        <v>2858697</v>
      </c>
      <c r="W47" s="276"/>
      <c r="X47" s="275">
        <v>6537566</v>
      </c>
      <c r="Y47" s="277" t="s">
        <v>413</v>
      </c>
      <c r="Z47" s="275">
        <v>29569892</v>
      </c>
      <c r="AA47" s="277" t="s">
        <v>413</v>
      </c>
    </row>
    <row r="48" spans="1:27" x14ac:dyDescent="0.25">
      <c r="A48" s="269">
        <v>1985</v>
      </c>
      <c r="B48" s="270">
        <v>2759927</v>
      </c>
      <c r="C48" s="271"/>
      <c r="D48" s="270">
        <v>-13491</v>
      </c>
      <c r="E48" s="271"/>
      <c r="F48" s="270">
        <v>7031597</v>
      </c>
      <c r="G48" s="271"/>
      <c r="H48" s="270">
        <v>7714121</v>
      </c>
      <c r="I48" s="272" t="s">
        <v>413</v>
      </c>
      <c r="J48" s="270">
        <v>17492153</v>
      </c>
      <c r="K48" s="272" t="s">
        <v>413</v>
      </c>
      <c r="L48" s="270">
        <v>33024</v>
      </c>
      <c r="M48" s="271"/>
      <c r="N48" s="273" t="s">
        <v>414</v>
      </c>
      <c r="O48" s="273" t="s">
        <v>414</v>
      </c>
      <c r="P48" s="270">
        <v>1917674</v>
      </c>
      <c r="Q48" s="271"/>
      <c r="R48" s="270">
        <v>1950698</v>
      </c>
      <c r="S48" s="271"/>
      <c r="T48" s="270">
        <v>19442851</v>
      </c>
      <c r="U48" s="272" t="s">
        <v>413</v>
      </c>
      <c r="V48" s="270">
        <v>2855066</v>
      </c>
      <c r="W48" s="271"/>
      <c r="X48" s="270">
        <v>6517893</v>
      </c>
      <c r="Y48" s="272" t="s">
        <v>413</v>
      </c>
      <c r="Z48" s="270">
        <v>28815810</v>
      </c>
      <c r="AA48" s="272" t="s">
        <v>413</v>
      </c>
    </row>
    <row r="49" spans="1:27" x14ac:dyDescent="0.25">
      <c r="A49" s="269">
        <v>1986</v>
      </c>
      <c r="B49" s="270">
        <v>2640504</v>
      </c>
      <c r="C49" s="271"/>
      <c r="D49" s="270">
        <v>-16740</v>
      </c>
      <c r="E49" s="271"/>
      <c r="F49" s="270">
        <v>6646262</v>
      </c>
      <c r="G49" s="271"/>
      <c r="H49" s="270">
        <v>7860013</v>
      </c>
      <c r="I49" s="272" t="s">
        <v>413</v>
      </c>
      <c r="J49" s="270">
        <v>17130039</v>
      </c>
      <c r="K49" s="272" t="s">
        <v>413</v>
      </c>
      <c r="L49" s="270">
        <v>33021</v>
      </c>
      <c r="M49" s="271"/>
      <c r="N49" s="273" t="s">
        <v>414</v>
      </c>
      <c r="O49" s="273" t="s">
        <v>414</v>
      </c>
      <c r="P49" s="270">
        <v>1914901</v>
      </c>
      <c r="Q49" s="272" t="s">
        <v>413</v>
      </c>
      <c r="R49" s="270">
        <v>1947923</v>
      </c>
      <c r="S49" s="271"/>
      <c r="T49" s="270">
        <v>19077962</v>
      </c>
      <c r="U49" s="272" t="s">
        <v>413</v>
      </c>
      <c r="V49" s="270">
        <v>2833770</v>
      </c>
      <c r="W49" s="271"/>
      <c r="X49" s="270">
        <v>6361836</v>
      </c>
      <c r="Y49" s="272" t="s">
        <v>413</v>
      </c>
      <c r="Z49" s="270">
        <v>28273568</v>
      </c>
      <c r="AA49" s="272" t="s">
        <v>413</v>
      </c>
    </row>
    <row r="50" spans="1:27" x14ac:dyDescent="0.25">
      <c r="A50" s="274">
        <v>1987</v>
      </c>
      <c r="B50" s="275">
        <v>2672911</v>
      </c>
      <c r="C50" s="276"/>
      <c r="D50" s="275">
        <v>8630</v>
      </c>
      <c r="E50" s="276"/>
      <c r="F50" s="275">
        <v>7282837</v>
      </c>
      <c r="G50" s="276"/>
      <c r="H50" s="275">
        <v>8041937</v>
      </c>
      <c r="I50" s="277" t="s">
        <v>413</v>
      </c>
      <c r="J50" s="275">
        <v>18006315</v>
      </c>
      <c r="K50" s="277" t="s">
        <v>413</v>
      </c>
      <c r="L50" s="275">
        <v>32936</v>
      </c>
      <c r="M50" s="276"/>
      <c r="N50" s="278" t="s">
        <v>414</v>
      </c>
      <c r="O50" s="278" t="s">
        <v>414</v>
      </c>
      <c r="P50" s="275">
        <v>1913881</v>
      </c>
      <c r="Q50" s="277" t="s">
        <v>413</v>
      </c>
      <c r="R50" s="275">
        <v>1946817</v>
      </c>
      <c r="S50" s="277" t="s">
        <v>413</v>
      </c>
      <c r="T50" s="275">
        <v>19953132</v>
      </c>
      <c r="U50" s="277" t="s">
        <v>413</v>
      </c>
      <c r="V50" s="275">
        <v>2928291</v>
      </c>
      <c r="W50" s="276"/>
      <c r="X50" s="275">
        <v>6497463</v>
      </c>
      <c r="Y50" s="277" t="s">
        <v>413</v>
      </c>
      <c r="Z50" s="275">
        <v>29378886</v>
      </c>
      <c r="AA50" s="277" t="s">
        <v>413</v>
      </c>
    </row>
    <row r="51" spans="1:27" x14ac:dyDescent="0.25">
      <c r="A51" s="269">
        <v>1988</v>
      </c>
      <c r="B51" s="270">
        <v>2827555</v>
      </c>
      <c r="C51" s="271"/>
      <c r="D51" s="270">
        <v>39556</v>
      </c>
      <c r="E51" s="271"/>
      <c r="F51" s="270">
        <v>7655459</v>
      </c>
      <c r="G51" s="271"/>
      <c r="H51" s="270">
        <v>8317485</v>
      </c>
      <c r="I51" s="272" t="s">
        <v>413</v>
      </c>
      <c r="J51" s="270">
        <v>18840055</v>
      </c>
      <c r="K51" s="272" t="s">
        <v>413</v>
      </c>
      <c r="L51" s="270">
        <v>32635</v>
      </c>
      <c r="M51" s="271"/>
      <c r="N51" s="273" t="s">
        <v>414</v>
      </c>
      <c r="O51" s="273" t="s">
        <v>414</v>
      </c>
      <c r="P51" s="270">
        <v>1989102</v>
      </c>
      <c r="Q51" s="272" t="s">
        <v>413</v>
      </c>
      <c r="R51" s="270">
        <v>2021738</v>
      </c>
      <c r="S51" s="271"/>
      <c r="T51" s="270">
        <v>20861792</v>
      </c>
      <c r="U51" s="272" t="s">
        <v>413</v>
      </c>
      <c r="V51" s="270">
        <v>3058852</v>
      </c>
      <c r="W51" s="271"/>
      <c r="X51" s="270">
        <v>6756742</v>
      </c>
      <c r="Y51" s="272" t="s">
        <v>413</v>
      </c>
      <c r="Z51" s="270">
        <v>30677386</v>
      </c>
      <c r="AA51" s="272" t="s">
        <v>413</v>
      </c>
    </row>
    <row r="52" spans="1:27" x14ac:dyDescent="0.25">
      <c r="A52" s="269">
        <v>1989</v>
      </c>
      <c r="B52" s="270">
        <v>2787002</v>
      </c>
      <c r="C52" s="271"/>
      <c r="D52" s="270">
        <v>30405</v>
      </c>
      <c r="E52" s="271"/>
      <c r="F52" s="270">
        <v>8087553</v>
      </c>
      <c r="G52" s="271"/>
      <c r="H52" s="270">
        <v>8097977</v>
      </c>
      <c r="I52" s="272" t="s">
        <v>413</v>
      </c>
      <c r="J52" s="270">
        <v>19002936</v>
      </c>
      <c r="K52" s="272" t="s">
        <v>413</v>
      </c>
      <c r="L52" s="270">
        <v>28396</v>
      </c>
      <c r="M52" s="271"/>
      <c r="N52" s="270">
        <v>1800</v>
      </c>
      <c r="O52" s="279" t="s">
        <v>553</v>
      </c>
      <c r="P52" s="270">
        <v>1840751</v>
      </c>
      <c r="Q52" s="272" t="s">
        <v>413</v>
      </c>
      <c r="R52" s="270">
        <v>1870947</v>
      </c>
      <c r="S52" s="272" t="s">
        <v>413</v>
      </c>
      <c r="T52" s="270">
        <v>20873883</v>
      </c>
      <c r="U52" s="272" t="s">
        <v>413</v>
      </c>
      <c r="V52" s="270">
        <v>3158347</v>
      </c>
      <c r="W52" s="271"/>
      <c r="X52" s="270">
        <v>7287656</v>
      </c>
      <c r="Y52" s="272" t="s">
        <v>413</v>
      </c>
      <c r="Z52" s="270">
        <v>31319887</v>
      </c>
      <c r="AA52" s="272" t="s">
        <v>413</v>
      </c>
    </row>
    <row r="53" spans="1:27" x14ac:dyDescent="0.25">
      <c r="A53" s="274">
        <v>1990</v>
      </c>
      <c r="B53" s="275">
        <v>2756008</v>
      </c>
      <c r="C53" s="276"/>
      <c r="D53" s="275">
        <v>4786</v>
      </c>
      <c r="E53" s="276"/>
      <c r="F53" s="275">
        <v>8451066</v>
      </c>
      <c r="G53" s="276"/>
      <c r="H53" s="275">
        <v>8251147</v>
      </c>
      <c r="I53" s="277" t="s">
        <v>413</v>
      </c>
      <c r="J53" s="275">
        <v>19463009</v>
      </c>
      <c r="K53" s="277" t="s">
        <v>413</v>
      </c>
      <c r="L53" s="275">
        <v>30947</v>
      </c>
      <c r="M53" s="276"/>
      <c r="N53" s="275">
        <v>1900</v>
      </c>
      <c r="O53" s="279" t="s">
        <v>553</v>
      </c>
      <c r="P53" s="275">
        <v>1684186</v>
      </c>
      <c r="Q53" s="277" t="s">
        <v>413</v>
      </c>
      <c r="R53" s="275">
        <v>1717033</v>
      </c>
      <c r="S53" s="277" t="s">
        <v>413</v>
      </c>
      <c r="T53" s="275">
        <v>21180042</v>
      </c>
      <c r="U53" s="277" t="s">
        <v>413</v>
      </c>
      <c r="V53" s="275">
        <v>3226120</v>
      </c>
      <c r="W53" s="276"/>
      <c r="X53" s="275">
        <v>7403614</v>
      </c>
      <c r="Y53" s="277" t="s">
        <v>413</v>
      </c>
      <c r="Z53" s="275">
        <v>31809775</v>
      </c>
      <c r="AA53" s="277" t="s">
        <v>413</v>
      </c>
    </row>
    <row r="54" spans="1:27" x14ac:dyDescent="0.25">
      <c r="A54" s="269">
        <v>1991</v>
      </c>
      <c r="B54" s="270">
        <v>2600840</v>
      </c>
      <c r="C54" s="271"/>
      <c r="D54" s="270">
        <v>9697</v>
      </c>
      <c r="E54" s="271"/>
      <c r="F54" s="270">
        <v>8572317</v>
      </c>
      <c r="G54" s="271"/>
      <c r="H54" s="270">
        <v>7957831</v>
      </c>
      <c r="I54" s="272" t="s">
        <v>413</v>
      </c>
      <c r="J54" s="270">
        <v>19140684</v>
      </c>
      <c r="K54" s="272" t="s">
        <v>413</v>
      </c>
      <c r="L54" s="270">
        <v>29675</v>
      </c>
      <c r="M54" s="271"/>
      <c r="N54" s="270">
        <v>2100</v>
      </c>
      <c r="O54" s="279" t="s">
        <v>553</v>
      </c>
      <c r="P54" s="270">
        <v>1651985</v>
      </c>
      <c r="Q54" s="271"/>
      <c r="R54" s="270">
        <v>1683760</v>
      </c>
      <c r="S54" s="271"/>
      <c r="T54" s="270">
        <v>20824444</v>
      </c>
      <c r="U54" s="272" t="s">
        <v>413</v>
      </c>
      <c r="V54" s="270">
        <v>3229743</v>
      </c>
      <c r="W54" s="271"/>
      <c r="X54" s="270">
        <v>7345119</v>
      </c>
      <c r="Y54" s="272" t="s">
        <v>413</v>
      </c>
      <c r="Z54" s="270">
        <v>31399305</v>
      </c>
      <c r="AA54" s="272" t="s">
        <v>413</v>
      </c>
    </row>
    <row r="55" spans="1:27" x14ac:dyDescent="0.25">
      <c r="A55" s="269">
        <v>1992</v>
      </c>
      <c r="B55" s="270">
        <v>2514821</v>
      </c>
      <c r="C55" s="271"/>
      <c r="D55" s="270">
        <v>34621</v>
      </c>
      <c r="E55" s="271"/>
      <c r="F55" s="270">
        <v>8917798</v>
      </c>
      <c r="G55" s="271"/>
      <c r="H55" s="270">
        <v>8551838</v>
      </c>
      <c r="I55" s="272" t="s">
        <v>413</v>
      </c>
      <c r="J55" s="270">
        <v>20019078</v>
      </c>
      <c r="K55" s="272" t="s">
        <v>413</v>
      </c>
      <c r="L55" s="270">
        <v>30508</v>
      </c>
      <c r="M55" s="271"/>
      <c r="N55" s="270">
        <v>2200</v>
      </c>
      <c r="O55" s="279" t="s">
        <v>553</v>
      </c>
      <c r="P55" s="270">
        <v>1704533</v>
      </c>
      <c r="Q55" s="272" t="s">
        <v>413</v>
      </c>
      <c r="R55" s="270">
        <v>1737241</v>
      </c>
      <c r="S55" s="272" t="s">
        <v>413</v>
      </c>
      <c r="T55" s="270">
        <v>21756319</v>
      </c>
      <c r="U55" s="272" t="s">
        <v>413</v>
      </c>
      <c r="V55" s="270">
        <v>3318900</v>
      </c>
      <c r="W55" s="271"/>
      <c r="X55" s="270">
        <v>7495614</v>
      </c>
      <c r="Y55" s="272" t="s">
        <v>413</v>
      </c>
      <c r="Z55" s="270">
        <v>32570834</v>
      </c>
      <c r="AA55" s="272" t="s">
        <v>413</v>
      </c>
    </row>
    <row r="56" spans="1:27" x14ac:dyDescent="0.25">
      <c r="A56" s="274">
        <v>1993</v>
      </c>
      <c r="B56" s="275">
        <v>2496288</v>
      </c>
      <c r="C56" s="276"/>
      <c r="D56" s="275">
        <v>27106</v>
      </c>
      <c r="E56" s="276"/>
      <c r="F56" s="275">
        <v>9070486</v>
      </c>
      <c r="G56" s="276"/>
      <c r="H56" s="275">
        <v>8386466</v>
      </c>
      <c r="I56" s="277" t="s">
        <v>413</v>
      </c>
      <c r="J56" s="275">
        <v>19980346</v>
      </c>
      <c r="K56" s="277" t="s">
        <v>413</v>
      </c>
      <c r="L56" s="275">
        <v>29593</v>
      </c>
      <c r="M56" s="276"/>
      <c r="N56" s="275">
        <v>2400</v>
      </c>
      <c r="O56" s="279" t="s">
        <v>553</v>
      </c>
      <c r="P56" s="275">
        <v>1740708</v>
      </c>
      <c r="Q56" s="277" t="s">
        <v>413</v>
      </c>
      <c r="R56" s="275">
        <v>1772701</v>
      </c>
      <c r="S56" s="277" t="s">
        <v>413</v>
      </c>
      <c r="T56" s="275">
        <v>21753048</v>
      </c>
      <c r="U56" s="277" t="s">
        <v>413</v>
      </c>
      <c r="V56" s="275">
        <v>3334084</v>
      </c>
      <c r="W56" s="276"/>
      <c r="X56" s="275">
        <v>7541408</v>
      </c>
      <c r="Y56" s="277" t="s">
        <v>413</v>
      </c>
      <c r="Z56" s="275">
        <v>32628541</v>
      </c>
      <c r="AA56" s="277" t="s">
        <v>413</v>
      </c>
    </row>
    <row r="57" spans="1:27" x14ac:dyDescent="0.25">
      <c r="A57" s="269">
        <v>1994</v>
      </c>
      <c r="B57" s="270">
        <v>2509686</v>
      </c>
      <c r="C57" s="271"/>
      <c r="D57" s="270">
        <v>58330</v>
      </c>
      <c r="E57" s="271"/>
      <c r="F57" s="270">
        <v>9126046</v>
      </c>
      <c r="G57" s="271"/>
      <c r="H57" s="270">
        <v>8771237</v>
      </c>
      <c r="I57" s="272" t="s">
        <v>413</v>
      </c>
      <c r="J57" s="270">
        <v>20465298</v>
      </c>
      <c r="K57" s="272" t="s">
        <v>413</v>
      </c>
      <c r="L57" s="270">
        <v>62186</v>
      </c>
      <c r="M57" s="271"/>
      <c r="N57" s="270">
        <v>2800</v>
      </c>
      <c r="O57" s="279" t="s">
        <v>553</v>
      </c>
      <c r="P57" s="270">
        <v>1862383</v>
      </c>
      <c r="Q57" s="272" t="s">
        <v>413</v>
      </c>
      <c r="R57" s="270">
        <v>1927369</v>
      </c>
      <c r="S57" s="272" t="s">
        <v>413</v>
      </c>
      <c r="T57" s="270">
        <v>22392668</v>
      </c>
      <c r="U57" s="272" t="s">
        <v>413</v>
      </c>
      <c r="V57" s="270">
        <v>3439232</v>
      </c>
      <c r="W57" s="271"/>
      <c r="X57" s="270">
        <v>7689308</v>
      </c>
      <c r="Y57" s="272" t="s">
        <v>413</v>
      </c>
      <c r="Z57" s="270">
        <v>33521208</v>
      </c>
      <c r="AA57" s="272" t="s">
        <v>413</v>
      </c>
    </row>
    <row r="58" spans="1:27" x14ac:dyDescent="0.25">
      <c r="A58" s="269">
        <v>1995</v>
      </c>
      <c r="B58" s="270">
        <v>2488267</v>
      </c>
      <c r="C58" s="271"/>
      <c r="D58" s="270">
        <v>61058</v>
      </c>
      <c r="E58" s="271"/>
      <c r="F58" s="270">
        <v>9591824</v>
      </c>
      <c r="G58" s="271"/>
      <c r="H58" s="270">
        <v>8586002</v>
      </c>
      <c r="I58" s="272" t="s">
        <v>413</v>
      </c>
      <c r="J58" s="270">
        <v>20727151</v>
      </c>
      <c r="K58" s="272" t="s">
        <v>413</v>
      </c>
      <c r="L58" s="270">
        <v>54695</v>
      </c>
      <c r="M58" s="271"/>
      <c r="N58" s="270">
        <v>3000</v>
      </c>
      <c r="O58" s="279" t="s">
        <v>553</v>
      </c>
      <c r="P58" s="270">
        <v>1934272</v>
      </c>
      <c r="Q58" s="272" t="s">
        <v>413</v>
      </c>
      <c r="R58" s="270">
        <v>1991967</v>
      </c>
      <c r="S58" s="272" t="s">
        <v>413</v>
      </c>
      <c r="T58" s="270">
        <v>22719118</v>
      </c>
      <c r="U58" s="272" t="s">
        <v>413</v>
      </c>
      <c r="V58" s="270">
        <v>3455310</v>
      </c>
      <c r="W58" s="271"/>
      <c r="X58" s="270">
        <v>7796149</v>
      </c>
      <c r="Y58" s="272" t="s">
        <v>413</v>
      </c>
      <c r="Z58" s="270">
        <v>33970577</v>
      </c>
      <c r="AA58" s="272" t="s">
        <v>413</v>
      </c>
    </row>
    <row r="59" spans="1:27" x14ac:dyDescent="0.25">
      <c r="A59" s="274">
        <v>1996</v>
      </c>
      <c r="B59" s="275">
        <v>2434394</v>
      </c>
      <c r="C59" s="276"/>
      <c r="D59" s="275">
        <v>22816</v>
      </c>
      <c r="E59" s="276"/>
      <c r="F59" s="275">
        <v>9900567</v>
      </c>
      <c r="G59" s="276"/>
      <c r="H59" s="275">
        <v>9019361</v>
      </c>
      <c r="I59" s="277" t="s">
        <v>413</v>
      </c>
      <c r="J59" s="275">
        <v>21377138</v>
      </c>
      <c r="K59" s="277" t="s">
        <v>413</v>
      </c>
      <c r="L59" s="275">
        <v>60773</v>
      </c>
      <c r="M59" s="276"/>
      <c r="N59" s="275">
        <v>2900</v>
      </c>
      <c r="O59" s="279" t="s">
        <v>553</v>
      </c>
      <c r="P59" s="275">
        <v>1969032</v>
      </c>
      <c r="Q59" s="277" t="s">
        <v>413</v>
      </c>
      <c r="R59" s="275">
        <v>2032706</v>
      </c>
      <c r="S59" s="277" t="s">
        <v>413</v>
      </c>
      <c r="T59" s="275">
        <v>23409844</v>
      </c>
      <c r="U59" s="277" t="s">
        <v>413</v>
      </c>
      <c r="V59" s="275">
        <v>3526750</v>
      </c>
      <c r="W59" s="276"/>
      <c r="X59" s="275">
        <v>7967551</v>
      </c>
      <c r="Y59" s="277" t="s">
        <v>413</v>
      </c>
      <c r="Z59" s="275">
        <v>34904146</v>
      </c>
      <c r="AA59" s="277" t="s">
        <v>413</v>
      </c>
    </row>
    <row r="60" spans="1:27" x14ac:dyDescent="0.25">
      <c r="A60" s="269">
        <v>1997</v>
      </c>
      <c r="B60" s="270">
        <v>2395064</v>
      </c>
      <c r="C60" s="271"/>
      <c r="D60" s="270">
        <v>46450</v>
      </c>
      <c r="E60" s="271"/>
      <c r="F60" s="270">
        <v>9932937</v>
      </c>
      <c r="G60" s="271"/>
      <c r="H60" s="270">
        <v>9254573</v>
      </c>
      <c r="I60" s="272" t="s">
        <v>413</v>
      </c>
      <c r="J60" s="270">
        <v>21629024</v>
      </c>
      <c r="K60" s="272" t="s">
        <v>413</v>
      </c>
      <c r="L60" s="270">
        <v>58062</v>
      </c>
      <c r="M60" s="271"/>
      <c r="N60" s="270">
        <v>3100</v>
      </c>
      <c r="O60" s="279" t="s">
        <v>553</v>
      </c>
      <c r="P60" s="270">
        <v>1995998</v>
      </c>
      <c r="Q60" s="272" t="s">
        <v>413</v>
      </c>
      <c r="R60" s="270">
        <v>2057160</v>
      </c>
      <c r="S60" s="272" t="s">
        <v>413</v>
      </c>
      <c r="T60" s="270">
        <v>23686184</v>
      </c>
      <c r="U60" s="272" t="s">
        <v>413</v>
      </c>
      <c r="V60" s="270">
        <v>3542328</v>
      </c>
      <c r="W60" s="271"/>
      <c r="X60" s="270">
        <v>7971793</v>
      </c>
      <c r="Y60" s="272" t="s">
        <v>413</v>
      </c>
      <c r="Z60" s="270">
        <v>35200305</v>
      </c>
      <c r="AA60" s="272" t="s">
        <v>413</v>
      </c>
    </row>
    <row r="61" spans="1:27" x14ac:dyDescent="0.25">
      <c r="A61" s="269">
        <v>1998</v>
      </c>
      <c r="B61" s="270">
        <v>2335259</v>
      </c>
      <c r="C61" s="271"/>
      <c r="D61" s="270">
        <v>67084</v>
      </c>
      <c r="E61" s="271"/>
      <c r="F61" s="270">
        <v>9763364</v>
      </c>
      <c r="G61" s="271"/>
      <c r="H61" s="270">
        <v>9081827</v>
      </c>
      <c r="I61" s="272" t="s">
        <v>413</v>
      </c>
      <c r="J61" s="270">
        <v>21247533</v>
      </c>
      <c r="K61" s="272" t="s">
        <v>413</v>
      </c>
      <c r="L61" s="270">
        <v>54539</v>
      </c>
      <c r="M61" s="271"/>
      <c r="N61" s="270">
        <v>3000</v>
      </c>
      <c r="O61" s="279" t="s">
        <v>553</v>
      </c>
      <c r="P61" s="270">
        <v>1871690</v>
      </c>
      <c r="Q61" s="272" t="s">
        <v>413</v>
      </c>
      <c r="R61" s="270">
        <v>1929230</v>
      </c>
      <c r="S61" s="272" t="s">
        <v>413</v>
      </c>
      <c r="T61" s="270">
        <v>23176763</v>
      </c>
      <c r="U61" s="272" t="s">
        <v>413</v>
      </c>
      <c r="V61" s="270">
        <v>3586705</v>
      </c>
      <c r="W61" s="271"/>
      <c r="X61" s="270">
        <v>8079168</v>
      </c>
      <c r="Y61" s="272" t="s">
        <v>413</v>
      </c>
      <c r="Z61" s="270">
        <v>34842636</v>
      </c>
      <c r="AA61" s="272" t="s">
        <v>413</v>
      </c>
    </row>
    <row r="62" spans="1:27" x14ac:dyDescent="0.25">
      <c r="A62" s="274">
        <v>1999</v>
      </c>
      <c r="B62" s="275">
        <v>2226783</v>
      </c>
      <c r="C62" s="276"/>
      <c r="D62" s="275">
        <v>57685</v>
      </c>
      <c r="E62" s="276"/>
      <c r="F62" s="275">
        <v>9375302</v>
      </c>
      <c r="G62" s="276"/>
      <c r="H62" s="275">
        <v>9356087</v>
      </c>
      <c r="I62" s="277" t="s">
        <v>413</v>
      </c>
      <c r="J62" s="275">
        <v>21015857</v>
      </c>
      <c r="K62" s="277" t="s">
        <v>413</v>
      </c>
      <c r="L62" s="275">
        <v>48658</v>
      </c>
      <c r="M62" s="276"/>
      <c r="N62" s="275">
        <v>4100</v>
      </c>
      <c r="O62" s="279" t="s">
        <v>553</v>
      </c>
      <c r="P62" s="275">
        <v>1881523</v>
      </c>
      <c r="Q62" s="277" t="s">
        <v>413</v>
      </c>
      <c r="R62" s="275">
        <v>1934282</v>
      </c>
      <c r="S62" s="277" t="s">
        <v>413</v>
      </c>
      <c r="T62" s="275">
        <v>22950139</v>
      </c>
      <c r="U62" s="277" t="s">
        <v>413</v>
      </c>
      <c r="V62" s="275">
        <v>3610635</v>
      </c>
      <c r="W62" s="276"/>
      <c r="X62" s="275">
        <v>8203158</v>
      </c>
      <c r="Y62" s="277" t="s">
        <v>413</v>
      </c>
      <c r="Z62" s="275">
        <v>34763932</v>
      </c>
      <c r="AA62" s="277" t="s">
        <v>413</v>
      </c>
    </row>
    <row r="63" spans="1:27" x14ac:dyDescent="0.25">
      <c r="A63" s="269">
        <v>2000</v>
      </c>
      <c r="B63" s="270">
        <v>2256498</v>
      </c>
      <c r="C63" s="271"/>
      <c r="D63" s="270">
        <v>65348</v>
      </c>
      <c r="E63" s="271"/>
      <c r="F63" s="270">
        <v>9499885</v>
      </c>
      <c r="G63" s="271"/>
      <c r="H63" s="270">
        <v>9074565</v>
      </c>
      <c r="I63" s="272" t="s">
        <v>413</v>
      </c>
      <c r="J63" s="270">
        <v>20896297</v>
      </c>
      <c r="K63" s="272" t="s">
        <v>413</v>
      </c>
      <c r="L63" s="270">
        <v>42183</v>
      </c>
      <c r="M63" s="271"/>
      <c r="N63" s="270">
        <v>4400</v>
      </c>
      <c r="O63" s="279" t="s">
        <v>553</v>
      </c>
      <c r="P63" s="270">
        <v>1881485</v>
      </c>
      <c r="Q63" s="272" t="s">
        <v>413</v>
      </c>
      <c r="R63" s="270">
        <v>1928068</v>
      </c>
      <c r="S63" s="271"/>
      <c r="T63" s="270">
        <v>22824365</v>
      </c>
      <c r="U63" s="272" t="s">
        <v>413</v>
      </c>
      <c r="V63" s="270">
        <v>3631185</v>
      </c>
      <c r="W63" s="271"/>
      <c r="X63" s="270">
        <v>8208094</v>
      </c>
      <c r="Y63" s="272" t="s">
        <v>413</v>
      </c>
      <c r="Z63" s="270">
        <v>34663643</v>
      </c>
      <c r="AA63" s="272" t="s">
        <v>413</v>
      </c>
    </row>
    <row r="64" spans="1:27" x14ac:dyDescent="0.25">
      <c r="A64" s="269">
        <v>2001</v>
      </c>
      <c r="B64" s="270">
        <v>2191638</v>
      </c>
      <c r="C64" s="271"/>
      <c r="D64" s="270">
        <v>29260</v>
      </c>
      <c r="E64" s="272" t="s">
        <v>413</v>
      </c>
      <c r="F64" s="270">
        <v>8676343</v>
      </c>
      <c r="G64" s="271"/>
      <c r="H64" s="270">
        <v>9177924</v>
      </c>
      <c r="I64" s="272" t="s">
        <v>413</v>
      </c>
      <c r="J64" s="270">
        <v>20075165</v>
      </c>
      <c r="K64" s="272" t="s">
        <v>413</v>
      </c>
      <c r="L64" s="270">
        <v>32500</v>
      </c>
      <c r="M64" s="271"/>
      <c r="N64" s="270">
        <v>4760</v>
      </c>
      <c r="O64" s="279" t="s">
        <v>553</v>
      </c>
      <c r="P64" s="270">
        <v>1681426</v>
      </c>
      <c r="Q64" s="272" t="s">
        <v>413</v>
      </c>
      <c r="R64" s="270">
        <v>1718686</v>
      </c>
      <c r="S64" s="272" t="s">
        <v>413</v>
      </c>
      <c r="T64" s="270">
        <v>21793850</v>
      </c>
      <c r="U64" s="272" t="s">
        <v>413</v>
      </c>
      <c r="V64" s="270">
        <v>3400431</v>
      </c>
      <c r="W64" s="271"/>
      <c r="X64" s="270">
        <v>7525956</v>
      </c>
      <c r="Y64" s="272" t="s">
        <v>413</v>
      </c>
      <c r="Z64" s="270">
        <v>32720237</v>
      </c>
      <c r="AA64" s="272" t="s">
        <v>413</v>
      </c>
    </row>
    <row r="65" spans="1:27" x14ac:dyDescent="0.25">
      <c r="A65" s="274">
        <v>2002</v>
      </c>
      <c r="B65" s="275">
        <v>2019358</v>
      </c>
      <c r="C65" s="276"/>
      <c r="D65" s="275">
        <v>60758</v>
      </c>
      <c r="E65" s="277" t="s">
        <v>413</v>
      </c>
      <c r="F65" s="275">
        <v>8845493</v>
      </c>
      <c r="G65" s="276"/>
      <c r="H65" s="275">
        <v>9167688</v>
      </c>
      <c r="I65" s="277" t="s">
        <v>413</v>
      </c>
      <c r="J65" s="275">
        <v>20093297</v>
      </c>
      <c r="K65" s="277" t="s">
        <v>413</v>
      </c>
      <c r="L65" s="275">
        <v>38908</v>
      </c>
      <c r="M65" s="276"/>
      <c r="N65" s="275">
        <v>4787</v>
      </c>
      <c r="O65" s="279" t="s">
        <v>553</v>
      </c>
      <c r="P65" s="275">
        <v>1675979</v>
      </c>
      <c r="Q65" s="277" t="s">
        <v>413</v>
      </c>
      <c r="R65" s="275">
        <v>1719674</v>
      </c>
      <c r="S65" s="277" t="s">
        <v>413</v>
      </c>
      <c r="T65" s="275">
        <v>21812971</v>
      </c>
      <c r="U65" s="277" t="s">
        <v>413</v>
      </c>
      <c r="V65" s="275">
        <v>3378691</v>
      </c>
      <c r="W65" s="276"/>
      <c r="X65" s="275">
        <v>7484245</v>
      </c>
      <c r="Y65" s="277" t="s">
        <v>413</v>
      </c>
      <c r="Z65" s="275">
        <v>32675906</v>
      </c>
      <c r="AA65" s="277" t="s">
        <v>413</v>
      </c>
    </row>
    <row r="66" spans="1:27" x14ac:dyDescent="0.25">
      <c r="A66" s="269">
        <v>2003</v>
      </c>
      <c r="B66" s="270">
        <v>2041412</v>
      </c>
      <c r="C66" s="271"/>
      <c r="D66" s="270">
        <v>50515</v>
      </c>
      <c r="E66" s="272" t="s">
        <v>413</v>
      </c>
      <c r="F66" s="270">
        <v>8488339</v>
      </c>
      <c r="G66" s="271"/>
      <c r="H66" s="270">
        <v>9197118</v>
      </c>
      <c r="I66" s="272" t="s">
        <v>413</v>
      </c>
      <c r="J66" s="270">
        <v>19777383</v>
      </c>
      <c r="K66" s="272" t="s">
        <v>413</v>
      </c>
      <c r="L66" s="270">
        <v>43242</v>
      </c>
      <c r="M66" s="271"/>
      <c r="N66" s="270">
        <v>3400</v>
      </c>
      <c r="O66" s="279" t="s">
        <v>553</v>
      </c>
      <c r="P66" s="270">
        <v>1678863</v>
      </c>
      <c r="Q66" s="272" t="s">
        <v>413</v>
      </c>
      <c r="R66" s="270">
        <v>1725505</v>
      </c>
      <c r="S66" s="272" t="s">
        <v>413</v>
      </c>
      <c r="T66" s="270">
        <v>21502888</v>
      </c>
      <c r="U66" s="272" t="s">
        <v>413</v>
      </c>
      <c r="V66" s="270">
        <v>3454218</v>
      </c>
      <c r="W66" s="271"/>
      <c r="X66" s="270">
        <v>7575004</v>
      </c>
      <c r="Y66" s="272" t="s">
        <v>413</v>
      </c>
      <c r="Z66" s="270">
        <v>32532110</v>
      </c>
      <c r="AA66" s="272" t="s">
        <v>413</v>
      </c>
    </row>
    <row r="67" spans="1:27" x14ac:dyDescent="0.25">
      <c r="A67" s="269">
        <v>2004</v>
      </c>
      <c r="B67" s="270">
        <v>2046877</v>
      </c>
      <c r="C67" s="271"/>
      <c r="D67" s="270">
        <v>137762</v>
      </c>
      <c r="E67" s="272" t="s">
        <v>413</v>
      </c>
      <c r="F67" s="270">
        <v>8535934</v>
      </c>
      <c r="G67" s="271"/>
      <c r="H67" s="270">
        <v>9824669</v>
      </c>
      <c r="I67" s="272" t="s">
        <v>413</v>
      </c>
      <c r="J67" s="270">
        <v>20545242</v>
      </c>
      <c r="K67" s="272" t="s">
        <v>413</v>
      </c>
      <c r="L67" s="270">
        <v>32556</v>
      </c>
      <c r="M67" s="271"/>
      <c r="N67" s="270">
        <v>3800</v>
      </c>
      <c r="O67" s="279" t="s">
        <v>553</v>
      </c>
      <c r="P67" s="270">
        <v>1816561</v>
      </c>
      <c r="Q67" s="272" t="s">
        <v>413</v>
      </c>
      <c r="R67" s="270">
        <v>1852917</v>
      </c>
      <c r="S67" s="272" t="s">
        <v>413</v>
      </c>
      <c r="T67" s="270">
        <v>22398159</v>
      </c>
      <c r="U67" s="272" t="s">
        <v>413</v>
      </c>
      <c r="V67" s="270">
        <v>3472903</v>
      </c>
      <c r="W67" s="271"/>
      <c r="X67" s="270">
        <v>7634820</v>
      </c>
      <c r="Y67" s="272" t="s">
        <v>413</v>
      </c>
      <c r="Z67" s="270">
        <v>33505882</v>
      </c>
      <c r="AA67" s="272" t="s">
        <v>413</v>
      </c>
    </row>
    <row r="68" spans="1:27" x14ac:dyDescent="0.25">
      <c r="A68" s="274">
        <v>2005</v>
      </c>
      <c r="B68" s="275">
        <v>1954042</v>
      </c>
      <c r="C68" s="276"/>
      <c r="D68" s="275">
        <v>44191</v>
      </c>
      <c r="E68" s="277" t="s">
        <v>413</v>
      </c>
      <c r="F68" s="275">
        <v>7903408</v>
      </c>
      <c r="G68" s="276"/>
      <c r="H68" s="275">
        <v>9632513</v>
      </c>
      <c r="I68" s="277" t="s">
        <v>413</v>
      </c>
      <c r="J68" s="275">
        <v>19534154</v>
      </c>
      <c r="K68" s="277" t="s">
        <v>413</v>
      </c>
      <c r="L68" s="275">
        <v>31951</v>
      </c>
      <c r="M68" s="276"/>
      <c r="N68" s="275">
        <v>4300</v>
      </c>
      <c r="O68" s="279" t="s">
        <v>553</v>
      </c>
      <c r="P68" s="275">
        <v>1836920</v>
      </c>
      <c r="Q68" s="277" t="s">
        <v>413</v>
      </c>
      <c r="R68" s="275">
        <v>1873172</v>
      </c>
      <c r="S68" s="277" t="s">
        <v>413</v>
      </c>
      <c r="T68" s="275">
        <v>21407326</v>
      </c>
      <c r="U68" s="277" t="s">
        <v>413</v>
      </c>
      <c r="V68" s="275">
        <v>3477360</v>
      </c>
      <c r="W68" s="276"/>
      <c r="X68" s="275">
        <v>7557232</v>
      </c>
      <c r="Y68" s="277" t="s">
        <v>413</v>
      </c>
      <c r="Z68" s="275">
        <v>32441918</v>
      </c>
      <c r="AA68" s="277" t="s">
        <v>413</v>
      </c>
    </row>
    <row r="69" spans="1:27" x14ac:dyDescent="0.25">
      <c r="A69" s="269">
        <v>2006</v>
      </c>
      <c r="B69" s="270">
        <v>1914466</v>
      </c>
      <c r="C69" s="271"/>
      <c r="D69" s="270">
        <v>60787</v>
      </c>
      <c r="E69" s="272" t="s">
        <v>413</v>
      </c>
      <c r="F69" s="270">
        <v>7846224</v>
      </c>
      <c r="G69" s="271"/>
      <c r="H69" s="270">
        <v>9769914</v>
      </c>
      <c r="I69" s="272" t="s">
        <v>413</v>
      </c>
      <c r="J69" s="270">
        <v>19591390</v>
      </c>
      <c r="K69" s="272" t="s">
        <v>413</v>
      </c>
      <c r="L69" s="270">
        <v>28756</v>
      </c>
      <c r="M69" s="271"/>
      <c r="N69" s="270">
        <v>4400</v>
      </c>
      <c r="O69" s="279" t="s">
        <v>553</v>
      </c>
      <c r="P69" s="270">
        <v>1896628</v>
      </c>
      <c r="Q69" s="272" t="s">
        <v>413</v>
      </c>
      <c r="R69" s="270">
        <v>1929784</v>
      </c>
      <c r="S69" s="272" t="s">
        <v>413</v>
      </c>
      <c r="T69" s="270">
        <v>21521174</v>
      </c>
      <c r="U69" s="272" t="s">
        <v>413</v>
      </c>
      <c r="V69" s="270">
        <v>3450547</v>
      </c>
      <c r="W69" s="271"/>
      <c r="X69" s="270">
        <v>7414513</v>
      </c>
      <c r="Y69" s="272" t="s">
        <v>413</v>
      </c>
      <c r="Z69" s="270">
        <v>32386234</v>
      </c>
      <c r="AA69" s="272" t="s">
        <v>413</v>
      </c>
    </row>
    <row r="70" spans="1:27" x14ac:dyDescent="0.25">
      <c r="A70" s="269">
        <v>2007</v>
      </c>
      <c r="B70" s="270">
        <v>1864612</v>
      </c>
      <c r="C70" s="271"/>
      <c r="D70" s="270">
        <v>25191</v>
      </c>
      <c r="E70" s="272" t="s">
        <v>413</v>
      </c>
      <c r="F70" s="270">
        <v>8090315</v>
      </c>
      <c r="G70" s="271"/>
      <c r="H70" s="270">
        <v>9450597</v>
      </c>
      <c r="I70" s="272" t="s">
        <v>413</v>
      </c>
      <c r="J70" s="270">
        <v>19430715</v>
      </c>
      <c r="K70" s="272" t="s">
        <v>413</v>
      </c>
      <c r="L70" s="270">
        <v>15715</v>
      </c>
      <c r="M70" s="271"/>
      <c r="N70" s="270">
        <v>4700</v>
      </c>
      <c r="O70" s="279" t="s">
        <v>553</v>
      </c>
      <c r="P70" s="270">
        <v>1943982</v>
      </c>
      <c r="Q70" s="272" t="s">
        <v>413</v>
      </c>
      <c r="R70" s="270">
        <v>1964397</v>
      </c>
      <c r="S70" s="272" t="s">
        <v>413</v>
      </c>
      <c r="T70" s="270">
        <v>21395112</v>
      </c>
      <c r="U70" s="272" t="s">
        <v>413</v>
      </c>
      <c r="V70" s="270">
        <v>3506963</v>
      </c>
      <c r="W70" s="271"/>
      <c r="X70" s="270">
        <v>7517010</v>
      </c>
      <c r="Y70" s="272" t="s">
        <v>413</v>
      </c>
      <c r="Z70" s="270">
        <v>32419085</v>
      </c>
      <c r="AA70" s="272" t="s">
        <v>413</v>
      </c>
    </row>
    <row r="71" spans="1:27" x14ac:dyDescent="0.25">
      <c r="A71" s="274">
        <v>2008</v>
      </c>
      <c r="B71" s="275">
        <v>1795585</v>
      </c>
      <c r="C71" s="276"/>
      <c r="D71" s="275">
        <v>40772</v>
      </c>
      <c r="E71" s="277" t="s">
        <v>413</v>
      </c>
      <c r="F71" s="275">
        <v>8074231</v>
      </c>
      <c r="G71" s="277" t="s">
        <v>413</v>
      </c>
      <c r="H71" s="275">
        <v>8511175</v>
      </c>
      <c r="I71" s="277" t="s">
        <v>413</v>
      </c>
      <c r="J71" s="275">
        <v>18421763</v>
      </c>
      <c r="K71" s="277" t="s">
        <v>413</v>
      </c>
      <c r="L71" s="275">
        <v>16514</v>
      </c>
      <c r="M71" s="276"/>
      <c r="N71" s="275">
        <v>5000</v>
      </c>
      <c r="O71" s="279" t="s">
        <v>553</v>
      </c>
      <c r="P71" s="275">
        <v>2031185</v>
      </c>
      <c r="Q71" s="277" t="s">
        <v>413</v>
      </c>
      <c r="R71" s="275">
        <v>2052699</v>
      </c>
      <c r="S71" s="277" t="s">
        <v>413</v>
      </c>
      <c r="T71" s="275">
        <v>20474463</v>
      </c>
      <c r="U71" s="277" t="s">
        <v>413</v>
      </c>
      <c r="V71" s="275">
        <v>3443733</v>
      </c>
      <c r="W71" s="276"/>
      <c r="X71" s="275">
        <v>7365444</v>
      </c>
      <c r="Y71" s="277" t="s">
        <v>413</v>
      </c>
      <c r="Z71" s="275">
        <v>31283639</v>
      </c>
      <c r="AA71" s="277" t="s">
        <v>413</v>
      </c>
    </row>
    <row r="72" spans="1:27" x14ac:dyDescent="0.25">
      <c r="A72" s="269">
        <v>2009</v>
      </c>
      <c r="B72" s="270">
        <v>1395671</v>
      </c>
      <c r="C72" s="272" t="s">
        <v>413</v>
      </c>
      <c r="D72" s="270">
        <v>-23811</v>
      </c>
      <c r="E72" s="272" t="s">
        <v>413</v>
      </c>
      <c r="F72" s="270">
        <v>7608819</v>
      </c>
      <c r="G72" s="272" t="s">
        <v>413</v>
      </c>
      <c r="H72" s="270">
        <v>7815777</v>
      </c>
      <c r="I72" s="272" t="s">
        <v>413</v>
      </c>
      <c r="J72" s="270">
        <v>16796456</v>
      </c>
      <c r="K72" s="272" t="s">
        <v>413</v>
      </c>
      <c r="L72" s="270">
        <v>18235</v>
      </c>
      <c r="M72" s="272" t="s">
        <v>413</v>
      </c>
      <c r="N72" s="270">
        <v>4200</v>
      </c>
      <c r="O72" s="279" t="s">
        <v>553</v>
      </c>
      <c r="P72" s="270">
        <v>1982241</v>
      </c>
      <c r="Q72" s="272" t="s">
        <v>413</v>
      </c>
      <c r="R72" s="270">
        <v>2004676</v>
      </c>
      <c r="S72" s="272" t="s">
        <v>413</v>
      </c>
      <c r="T72" s="270">
        <v>18801132</v>
      </c>
      <c r="U72" s="272" t="s">
        <v>413</v>
      </c>
      <c r="V72" s="270">
        <v>3130312</v>
      </c>
      <c r="W72" s="272" t="s">
        <v>413</v>
      </c>
      <c r="X72" s="270">
        <v>6581908</v>
      </c>
      <c r="Y72" s="272" t="s">
        <v>413</v>
      </c>
      <c r="Z72" s="270">
        <v>28513352</v>
      </c>
      <c r="AA72" s="272" t="s">
        <v>413</v>
      </c>
    </row>
    <row r="73" spans="1:27" x14ac:dyDescent="0.25">
      <c r="A73" s="269" t="s">
        <v>554</v>
      </c>
      <c r="B73" s="270">
        <v>1618001</v>
      </c>
      <c r="C73" s="271"/>
      <c r="D73" s="270">
        <v>-6171</v>
      </c>
      <c r="E73" s="271"/>
      <c r="F73" s="270">
        <v>8109997</v>
      </c>
      <c r="G73" s="271"/>
      <c r="H73" s="270">
        <v>8013194</v>
      </c>
      <c r="I73" s="271"/>
      <c r="J73" s="270">
        <v>17735021</v>
      </c>
      <c r="K73" s="271"/>
      <c r="L73" s="270">
        <v>15924</v>
      </c>
      <c r="M73" s="271"/>
      <c r="N73" s="270">
        <v>4200</v>
      </c>
      <c r="O73" s="273">
        <v>22</v>
      </c>
      <c r="P73" s="270">
        <v>2228743</v>
      </c>
      <c r="Q73" s="271"/>
      <c r="R73" s="270">
        <v>2248889</v>
      </c>
      <c r="S73" s="271"/>
      <c r="T73" s="270">
        <v>19983910</v>
      </c>
      <c r="U73" s="271"/>
      <c r="V73" s="270">
        <v>3282906</v>
      </c>
      <c r="W73" s="271"/>
      <c r="X73" s="270">
        <v>6872251</v>
      </c>
      <c r="Y73" s="271"/>
      <c r="Z73" s="270">
        <v>30139067</v>
      </c>
      <c r="AA73" s="271"/>
    </row>
    <row r="74" spans="1:27" x14ac:dyDescent="0.25">
      <c r="A74" s="875" t="s">
        <v>555</v>
      </c>
      <c r="B74" s="876"/>
      <c r="C74" s="876"/>
      <c r="D74" s="876"/>
      <c r="E74" s="876"/>
      <c r="F74" s="876"/>
      <c r="G74" s="876"/>
      <c r="H74" s="876"/>
      <c r="I74" s="876"/>
      <c r="J74" s="876"/>
      <c r="K74" s="876"/>
      <c r="L74" s="876"/>
      <c r="M74" s="876"/>
      <c r="N74" s="876" t="s">
        <v>556</v>
      </c>
      <c r="O74" s="876"/>
      <c r="P74" s="876"/>
      <c r="Q74" s="876"/>
      <c r="R74" s="876"/>
      <c r="S74" s="876"/>
      <c r="T74" s="876"/>
      <c r="U74" s="876"/>
      <c r="V74" s="876"/>
      <c r="W74" s="876"/>
      <c r="X74" s="876"/>
      <c r="Y74" s="876"/>
      <c r="Z74" s="876"/>
      <c r="AA74" s="879"/>
    </row>
    <row r="75" spans="1:27" x14ac:dyDescent="0.25">
      <c r="A75" s="877"/>
      <c r="B75" s="878"/>
      <c r="C75" s="878"/>
      <c r="D75" s="878"/>
      <c r="E75" s="878"/>
      <c r="F75" s="878"/>
      <c r="G75" s="878"/>
      <c r="H75" s="878"/>
      <c r="I75" s="878"/>
      <c r="J75" s="878"/>
      <c r="K75" s="878"/>
      <c r="L75" s="878"/>
      <c r="M75" s="878"/>
      <c r="N75" s="880" t="s">
        <v>557</v>
      </c>
      <c r="O75" s="880"/>
      <c r="P75" s="880"/>
      <c r="Q75" s="880"/>
      <c r="R75" s="880"/>
      <c r="S75" s="880"/>
      <c r="T75" s="880"/>
      <c r="U75" s="880"/>
      <c r="V75" s="880"/>
      <c r="W75" s="880"/>
      <c r="X75" s="880"/>
      <c r="Y75" s="880"/>
      <c r="Z75" s="880"/>
      <c r="AA75" s="881"/>
    </row>
    <row r="76" spans="1:27" x14ac:dyDescent="0.25">
      <c r="A76" s="877" t="s">
        <v>558</v>
      </c>
      <c r="B76" s="878"/>
      <c r="C76" s="878"/>
      <c r="D76" s="878"/>
      <c r="E76" s="878"/>
      <c r="F76" s="878"/>
      <c r="G76" s="878"/>
      <c r="H76" s="878"/>
      <c r="I76" s="878"/>
      <c r="J76" s="878"/>
      <c r="K76" s="878"/>
      <c r="L76" s="878"/>
      <c r="M76" s="878"/>
      <c r="N76" s="882" t="s">
        <v>559</v>
      </c>
      <c r="O76" s="882"/>
      <c r="P76" s="882"/>
      <c r="Q76" s="882"/>
      <c r="R76" s="882"/>
      <c r="S76" s="882"/>
      <c r="T76" s="882"/>
      <c r="U76" s="882"/>
      <c r="V76" s="882"/>
      <c r="W76" s="882"/>
      <c r="X76" s="882"/>
      <c r="Y76" s="882"/>
      <c r="Z76" s="882"/>
      <c r="AA76" s="883"/>
    </row>
    <row r="77" spans="1:27" x14ac:dyDescent="0.25">
      <c r="A77" s="877"/>
      <c r="B77" s="878"/>
      <c r="C77" s="878"/>
      <c r="D77" s="878"/>
      <c r="E77" s="878"/>
      <c r="F77" s="878"/>
      <c r="G77" s="878"/>
      <c r="H77" s="878"/>
      <c r="I77" s="878"/>
      <c r="J77" s="878"/>
      <c r="K77" s="878"/>
      <c r="L77" s="878"/>
      <c r="M77" s="878"/>
      <c r="N77" s="880" t="s">
        <v>560</v>
      </c>
      <c r="O77" s="880"/>
      <c r="P77" s="880"/>
      <c r="Q77" s="880"/>
      <c r="R77" s="880"/>
      <c r="S77" s="880"/>
      <c r="T77" s="880"/>
      <c r="U77" s="880"/>
      <c r="V77" s="880"/>
      <c r="W77" s="880"/>
      <c r="X77" s="880"/>
      <c r="Y77" s="880"/>
      <c r="Z77" s="880"/>
      <c r="AA77" s="881"/>
    </row>
    <row r="78" spans="1:27" x14ac:dyDescent="0.25">
      <c r="A78" s="877"/>
      <c r="B78" s="878"/>
      <c r="C78" s="878"/>
      <c r="D78" s="878"/>
      <c r="E78" s="878"/>
      <c r="F78" s="878"/>
      <c r="G78" s="878"/>
      <c r="H78" s="878"/>
      <c r="I78" s="878"/>
      <c r="J78" s="878"/>
      <c r="K78" s="878"/>
      <c r="L78" s="878"/>
      <c r="M78" s="878"/>
      <c r="N78" s="880" t="s">
        <v>561</v>
      </c>
      <c r="O78" s="880"/>
      <c r="P78" s="880"/>
      <c r="Q78" s="880"/>
      <c r="R78" s="880"/>
      <c r="S78" s="880"/>
      <c r="T78" s="880"/>
      <c r="U78" s="880"/>
      <c r="V78" s="880"/>
      <c r="W78" s="880"/>
      <c r="X78" s="880"/>
      <c r="Y78" s="880"/>
      <c r="Z78" s="880"/>
      <c r="AA78" s="881"/>
    </row>
    <row r="79" spans="1:27" x14ac:dyDescent="0.25">
      <c r="A79" s="877"/>
      <c r="B79" s="878"/>
      <c r="C79" s="878"/>
      <c r="D79" s="878"/>
      <c r="E79" s="878"/>
      <c r="F79" s="878"/>
      <c r="G79" s="878"/>
      <c r="H79" s="878"/>
      <c r="I79" s="878"/>
      <c r="J79" s="878"/>
      <c r="K79" s="878"/>
      <c r="L79" s="878"/>
      <c r="M79" s="878"/>
      <c r="N79" s="880" t="s">
        <v>562</v>
      </c>
      <c r="O79" s="880"/>
      <c r="P79" s="880"/>
      <c r="Q79" s="880"/>
      <c r="R79" s="880"/>
      <c r="S79" s="880"/>
      <c r="T79" s="880"/>
      <c r="U79" s="880"/>
      <c r="V79" s="880"/>
      <c r="W79" s="880"/>
      <c r="X79" s="880"/>
      <c r="Y79" s="880"/>
      <c r="Z79" s="880"/>
      <c r="AA79" s="881"/>
    </row>
    <row r="80" spans="1:27" x14ac:dyDescent="0.25">
      <c r="A80" s="877" t="s">
        <v>563</v>
      </c>
      <c r="B80" s="878"/>
      <c r="C80" s="878"/>
      <c r="D80" s="878"/>
      <c r="E80" s="878"/>
      <c r="F80" s="878"/>
      <c r="G80" s="878"/>
      <c r="H80" s="878"/>
      <c r="I80" s="878"/>
      <c r="J80" s="878"/>
      <c r="K80" s="878"/>
      <c r="L80" s="878"/>
      <c r="M80" s="878"/>
      <c r="N80" s="882" t="s">
        <v>564</v>
      </c>
      <c r="O80" s="882"/>
      <c r="P80" s="882"/>
      <c r="Q80" s="882"/>
      <c r="R80" s="882"/>
      <c r="S80" s="882"/>
      <c r="T80" s="882"/>
      <c r="U80" s="882"/>
      <c r="V80" s="882"/>
      <c r="W80" s="882"/>
      <c r="X80" s="882"/>
      <c r="Y80" s="882"/>
      <c r="Z80" s="882"/>
      <c r="AA80" s="883"/>
    </row>
    <row r="81" spans="1:27" x14ac:dyDescent="0.25">
      <c r="A81" s="884" t="s">
        <v>520</v>
      </c>
      <c r="B81" s="885"/>
      <c r="C81" s="885"/>
      <c r="D81" s="885"/>
      <c r="E81" s="885"/>
      <c r="F81" s="885"/>
      <c r="G81" s="885"/>
      <c r="H81" s="885"/>
      <c r="I81" s="885"/>
      <c r="J81" s="885"/>
      <c r="K81" s="885"/>
      <c r="L81" s="885"/>
      <c r="M81" s="885"/>
      <c r="N81" s="880" t="s">
        <v>515</v>
      </c>
      <c r="O81" s="880"/>
      <c r="P81" s="880"/>
      <c r="Q81" s="880"/>
      <c r="R81" s="880"/>
      <c r="S81" s="880"/>
      <c r="T81" s="880"/>
      <c r="U81" s="880"/>
      <c r="V81" s="880"/>
      <c r="W81" s="880"/>
      <c r="X81" s="880"/>
      <c r="Y81" s="880"/>
      <c r="Z81" s="880"/>
      <c r="AA81" s="881"/>
    </row>
    <row r="82" spans="1:27" x14ac:dyDescent="0.25">
      <c r="A82" s="877" t="s">
        <v>565</v>
      </c>
      <c r="B82" s="878"/>
      <c r="C82" s="878"/>
      <c r="D82" s="878"/>
      <c r="E82" s="878"/>
      <c r="F82" s="878"/>
      <c r="G82" s="878"/>
      <c r="H82" s="878"/>
      <c r="I82" s="878"/>
      <c r="J82" s="878"/>
      <c r="K82" s="878"/>
      <c r="L82" s="878"/>
      <c r="M82" s="878"/>
      <c r="N82" s="882" t="s">
        <v>566</v>
      </c>
      <c r="O82" s="882"/>
      <c r="P82" s="882"/>
      <c r="Q82" s="882"/>
      <c r="R82" s="882"/>
      <c r="S82" s="882"/>
      <c r="T82" s="882"/>
      <c r="U82" s="882"/>
      <c r="V82" s="882"/>
      <c r="W82" s="882"/>
      <c r="X82" s="882"/>
      <c r="Y82" s="882"/>
      <c r="Z82" s="882"/>
      <c r="AA82" s="883"/>
    </row>
    <row r="83" spans="1:27" x14ac:dyDescent="0.25">
      <c r="A83" s="884" t="s">
        <v>567</v>
      </c>
      <c r="B83" s="885"/>
      <c r="C83" s="885"/>
      <c r="D83" s="885"/>
      <c r="E83" s="885"/>
      <c r="F83" s="885"/>
      <c r="G83" s="885"/>
      <c r="H83" s="885"/>
      <c r="I83" s="885"/>
      <c r="J83" s="885"/>
      <c r="K83" s="885"/>
      <c r="L83" s="885"/>
      <c r="M83" s="885"/>
      <c r="N83" s="880" t="s">
        <v>516</v>
      </c>
      <c r="O83" s="880"/>
      <c r="P83" s="880"/>
      <c r="Q83" s="880"/>
      <c r="R83" s="880"/>
      <c r="S83" s="880"/>
      <c r="T83" s="880"/>
      <c r="U83" s="880"/>
      <c r="V83" s="880"/>
      <c r="W83" s="880"/>
      <c r="X83" s="880"/>
      <c r="Y83" s="880"/>
      <c r="Z83" s="880"/>
      <c r="AA83" s="881"/>
    </row>
    <row r="84" spans="1:27" x14ac:dyDescent="0.25">
      <c r="A84" s="884" t="s">
        <v>568</v>
      </c>
      <c r="B84" s="885"/>
      <c r="C84" s="885"/>
      <c r="D84" s="885"/>
      <c r="E84" s="885"/>
      <c r="F84" s="885"/>
      <c r="G84" s="885"/>
      <c r="H84" s="885"/>
      <c r="I84" s="885"/>
      <c r="J84" s="885"/>
      <c r="K84" s="885"/>
      <c r="L84" s="885"/>
      <c r="M84" s="885"/>
      <c r="N84" s="880" t="s">
        <v>517</v>
      </c>
      <c r="O84" s="880"/>
      <c r="P84" s="880"/>
      <c r="Q84" s="880"/>
      <c r="R84" s="880"/>
      <c r="S84" s="880"/>
      <c r="T84" s="880"/>
      <c r="U84" s="880"/>
      <c r="V84" s="880"/>
      <c r="W84" s="880"/>
      <c r="X84" s="880"/>
      <c r="Y84" s="880"/>
      <c r="Z84" s="880"/>
      <c r="AA84" s="881"/>
    </row>
    <row r="85" spans="1:27" x14ac:dyDescent="0.25">
      <c r="A85" s="877" t="s">
        <v>569</v>
      </c>
      <c r="B85" s="878"/>
      <c r="C85" s="878"/>
      <c r="D85" s="878"/>
      <c r="E85" s="878"/>
      <c r="F85" s="878"/>
      <c r="G85" s="878"/>
      <c r="H85" s="878"/>
      <c r="I85" s="878"/>
      <c r="J85" s="878"/>
      <c r="K85" s="878"/>
      <c r="L85" s="878"/>
      <c r="M85" s="878"/>
      <c r="N85" s="880" t="s">
        <v>570</v>
      </c>
      <c r="O85" s="880"/>
      <c r="P85" s="880"/>
      <c r="Q85" s="880"/>
      <c r="R85" s="880"/>
      <c r="S85" s="880"/>
      <c r="T85" s="880"/>
      <c r="U85" s="880"/>
      <c r="V85" s="880"/>
      <c r="W85" s="880"/>
      <c r="X85" s="880"/>
      <c r="Y85" s="880"/>
      <c r="Z85" s="880"/>
      <c r="AA85" s="881"/>
    </row>
    <row r="86" spans="1:27" x14ac:dyDescent="0.25">
      <c r="A86" s="877"/>
      <c r="B86" s="878"/>
      <c r="C86" s="878"/>
      <c r="D86" s="878"/>
      <c r="E86" s="878"/>
      <c r="F86" s="878"/>
      <c r="G86" s="878"/>
      <c r="H86" s="878"/>
      <c r="I86" s="878"/>
      <c r="J86" s="878"/>
      <c r="K86" s="878"/>
      <c r="L86" s="878"/>
      <c r="M86" s="878"/>
      <c r="N86" s="880" t="s">
        <v>571</v>
      </c>
      <c r="O86" s="880"/>
      <c r="P86" s="880"/>
      <c r="Q86" s="880"/>
      <c r="R86" s="880"/>
      <c r="S86" s="880"/>
      <c r="T86" s="880"/>
      <c r="U86" s="880"/>
      <c r="V86" s="880"/>
      <c r="W86" s="880"/>
      <c r="X86" s="880"/>
      <c r="Y86" s="880"/>
      <c r="Z86" s="880"/>
      <c r="AA86" s="881"/>
    </row>
    <row r="87" spans="1:27" x14ac:dyDescent="0.25">
      <c r="A87" s="877" t="s">
        <v>572</v>
      </c>
      <c r="B87" s="878"/>
      <c r="C87" s="878"/>
      <c r="D87" s="878"/>
      <c r="E87" s="878"/>
      <c r="F87" s="878"/>
      <c r="G87" s="878"/>
      <c r="H87" s="878"/>
      <c r="I87" s="878"/>
      <c r="J87" s="878"/>
      <c r="K87" s="878"/>
      <c r="L87" s="878"/>
      <c r="M87" s="878"/>
      <c r="N87" s="880" t="s">
        <v>573</v>
      </c>
      <c r="O87" s="880"/>
      <c r="P87" s="880"/>
      <c r="Q87" s="880"/>
      <c r="R87" s="880"/>
      <c r="S87" s="880"/>
      <c r="T87" s="880"/>
      <c r="U87" s="880"/>
      <c r="V87" s="880"/>
      <c r="W87" s="880"/>
      <c r="X87" s="880"/>
      <c r="Y87" s="880"/>
      <c r="Z87" s="880"/>
      <c r="AA87" s="881"/>
    </row>
    <row r="88" spans="1:27" x14ac:dyDescent="0.25">
      <c r="A88" s="884" t="s">
        <v>574</v>
      </c>
      <c r="B88" s="885"/>
      <c r="C88" s="885"/>
      <c r="D88" s="885"/>
      <c r="E88" s="885"/>
      <c r="F88" s="885"/>
      <c r="G88" s="885"/>
      <c r="H88" s="885"/>
      <c r="I88" s="885"/>
      <c r="J88" s="885"/>
      <c r="K88" s="885"/>
      <c r="L88" s="885"/>
      <c r="M88" s="885"/>
      <c r="N88" s="880" t="s">
        <v>518</v>
      </c>
      <c r="O88" s="880"/>
      <c r="P88" s="880"/>
      <c r="Q88" s="880"/>
      <c r="R88" s="880"/>
      <c r="S88" s="880"/>
      <c r="T88" s="880"/>
      <c r="U88" s="880"/>
      <c r="V88" s="880"/>
      <c r="W88" s="880"/>
      <c r="X88" s="880"/>
      <c r="Y88" s="880"/>
      <c r="Z88" s="880"/>
      <c r="AA88" s="881"/>
    </row>
    <row r="89" spans="1:27" x14ac:dyDescent="0.25">
      <c r="A89" s="884"/>
      <c r="B89" s="885"/>
      <c r="C89" s="885"/>
      <c r="D89" s="885"/>
      <c r="E89" s="885"/>
      <c r="F89" s="885"/>
      <c r="G89" s="885"/>
      <c r="H89" s="885"/>
      <c r="I89" s="885"/>
      <c r="J89" s="885"/>
      <c r="K89" s="885"/>
      <c r="L89" s="885"/>
      <c r="M89" s="885"/>
      <c r="N89" s="880" t="s">
        <v>575</v>
      </c>
      <c r="O89" s="880"/>
      <c r="P89" s="880"/>
      <c r="Q89" s="880"/>
      <c r="R89" s="880"/>
      <c r="S89" s="880"/>
      <c r="T89" s="880"/>
      <c r="U89" s="880"/>
      <c r="V89" s="880"/>
      <c r="W89" s="880"/>
      <c r="X89" s="880"/>
      <c r="Y89" s="880"/>
      <c r="Z89" s="880"/>
      <c r="AA89" s="881"/>
    </row>
    <row r="90" spans="1:27" x14ac:dyDescent="0.25">
      <c r="A90" s="886" t="s">
        <v>576</v>
      </c>
      <c r="B90" s="887"/>
      <c r="C90" s="887"/>
      <c r="D90" s="887"/>
      <c r="E90" s="887"/>
      <c r="F90" s="887"/>
      <c r="G90" s="887"/>
      <c r="H90" s="887"/>
      <c r="I90" s="887"/>
      <c r="J90" s="887"/>
      <c r="K90" s="887"/>
      <c r="L90" s="887"/>
      <c r="M90" s="887"/>
      <c r="N90" s="888" t="s">
        <v>519</v>
      </c>
      <c r="O90" s="888"/>
      <c r="P90" s="888"/>
      <c r="Q90" s="888"/>
      <c r="R90" s="888"/>
      <c r="S90" s="888"/>
      <c r="T90" s="888"/>
      <c r="U90" s="888"/>
      <c r="V90" s="888"/>
      <c r="W90" s="888"/>
      <c r="X90" s="888"/>
      <c r="Y90" s="888"/>
      <c r="Z90" s="888"/>
      <c r="AA90" s="889"/>
    </row>
  </sheetData>
  <mergeCells count="72">
    <mergeCell ref="A84:M84"/>
    <mergeCell ref="N84:AA84"/>
    <mergeCell ref="A85:M86"/>
    <mergeCell ref="N85:AA85"/>
    <mergeCell ref="N86:AA86"/>
    <mergeCell ref="A90:M90"/>
    <mergeCell ref="N90:AA90"/>
    <mergeCell ref="A87:M87"/>
    <mergeCell ref="N87:AA87"/>
    <mergeCell ref="A88:M88"/>
    <mergeCell ref="N88:AA88"/>
    <mergeCell ref="A89:M89"/>
    <mergeCell ref="N89:AA89"/>
    <mergeCell ref="N83:AA83"/>
    <mergeCell ref="A76:M79"/>
    <mergeCell ref="N76:AA76"/>
    <mergeCell ref="N77:AA77"/>
    <mergeCell ref="N78:AA78"/>
    <mergeCell ref="N79:AA79"/>
    <mergeCell ref="A80:M80"/>
    <mergeCell ref="N80:AA80"/>
    <mergeCell ref="A81:M81"/>
    <mergeCell ref="N81:AA81"/>
    <mergeCell ref="A82:M82"/>
    <mergeCell ref="N82:AA82"/>
    <mergeCell ref="A83:M83"/>
    <mergeCell ref="N10:N11"/>
    <mergeCell ref="O10:O11"/>
    <mergeCell ref="P10:Q11"/>
    <mergeCell ref="A74:M75"/>
    <mergeCell ref="N74:AA74"/>
    <mergeCell ref="N75:AA75"/>
    <mergeCell ref="R10:S11"/>
    <mergeCell ref="T10:U10"/>
    <mergeCell ref="V10:W10"/>
    <mergeCell ref="X9:Y9"/>
    <mergeCell ref="X10:Y10"/>
    <mergeCell ref="T11:U11"/>
    <mergeCell ref="V11:W11"/>
    <mergeCell ref="X11:Y11"/>
    <mergeCell ref="V7:W7"/>
    <mergeCell ref="X7:Y7"/>
    <mergeCell ref="T8:U8"/>
    <mergeCell ref="V8:W8"/>
    <mergeCell ref="B10:C11"/>
    <mergeCell ref="D10:E10"/>
    <mergeCell ref="F10:G10"/>
    <mergeCell ref="H10:I11"/>
    <mergeCell ref="J10:K11"/>
    <mergeCell ref="L10:M10"/>
    <mergeCell ref="D11:E11"/>
    <mergeCell ref="F11:G11"/>
    <mergeCell ref="L11:M11"/>
    <mergeCell ref="X8:Y8"/>
    <mergeCell ref="T9:U9"/>
    <mergeCell ref="V9:W9"/>
    <mergeCell ref="A1:AA1"/>
    <mergeCell ref="A2:AA2"/>
    <mergeCell ref="A3:A11"/>
    <mergeCell ref="B3:U6"/>
    <mergeCell ref="V3:W3"/>
    <mergeCell ref="X3:Y3"/>
    <mergeCell ref="Z3:AA11"/>
    <mergeCell ref="V4:W4"/>
    <mergeCell ref="X4:Y4"/>
    <mergeCell ref="V5:W5"/>
    <mergeCell ref="X5:Y5"/>
    <mergeCell ref="V6:W6"/>
    <mergeCell ref="X6:Y6"/>
    <mergeCell ref="B7:K9"/>
    <mergeCell ref="L7:S9"/>
    <mergeCell ref="T7:U7"/>
  </mergeCells>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C98"/>
  <sheetViews>
    <sheetView showGridLines="0" workbookViewId="0">
      <selection activeCell="AG88" sqref="AG87:AG88"/>
    </sheetView>
  </sheetViews>
  <sheetFormatPr defaultColWidth="9.140625" defaultRowHeight="12.75" x14ac:dyDescent="0.2"/>
  <cols>
    <col min="1" max="1" width="4.5703125" style="551" bestFit="1" customWidth="1"/>
    <col min="2" max="2" width="6.5703125" style="551" bestFit="1" customWidth="1"/>
    <col min="3" max="3" width="2.28515625" style="551" bestFit="1" customWidth="1"/>
    <col min="4" max="4" width="9.7109375" style="551" bestFit="1" customWidth="1"/>
    <col min="5" max="5" width="7" style="551" bestFit="1" customWidth="1"/>
    <col min="6" max="6" width="2.28515625" style="551" bestFit="1" customWidth="1"/>
    <col min="7" max="7" width="7.5703125" style="551" customWidth="1"/>
    <col min="8" max="8" width="2.42578125" style="551" customWidth="1"/>
    <col min="9" max="9" width="7.28515625" style="551" bestFit="1" customWidth="1"/>
    <col min="10" max="10" width="2.28515625" style="551" bestFit="1" customWidth="1"/>
    <col min="11" max="11" width="7.28515625" style="551" customWidth="1"/>
    <col min="12" max="12" width="3.42578125" style="551" customWidth="1"/>
    <col min="13" max="13" width="10.42578125" style="551" bestFit="1" customWidth="1"/>
    <col min="14" max="14" width="4.7109375" style="551" customWidth="1"/>
    <col min="15" max="15" width="5.28515625" style="551" customWidth="1"/>
    <col min="16" max="16" width="8" style="551" customWidth="1"/>
    <col min="17" max="17" width="9.5703125" style="551" customWidth="1"/>
    <col min="18" max="18" width="3.28515625" style="551" customWidth="1"/>
    <col min="19" max="19" width="9.5703125" style="551" customWidth="1"/>
    <col min="20" max="20" width="3.28515625" style="551" customWidth="1"/>
    <col min="21" max="21" width="10.7109375" style="551" customWidth="1"/>
    <col min="22" max="22" width="3.28515625" style="551" customWidth="1"/>
    <col min="23" max="23" width="9.5703125" style="551" customWidth="1"/>
    <col min="24" max="24" width="3.28515625" style="551" customWidth="1"/>
    <col min="25" max="25" width="9.5703125" style="551" customWidth="1"/>
    <col min="26" max="26" width="3.28515625" style="551" customWidth="1"/>
    <col min="27" max="27" width="10.7109375" style="551" customWidth="1"/>
    <col min="28" max="28" width="3.28515625" style="551" customWidth="1"/>
    <col min="29" max="16384" width="9.140625" style="551"/>
  </cols>
  <sheetData>
    <row r="1" spans="1:28" ht="15.75" customHeight="1" x14ac:dyDescent="0.25">
      <c r="A1" s="890" t="s">
        <v>759</v>
      </c>
      <c r="B1" s="891"/>
      <c r="C1" s="891"/>
      <c r="D1" s="891"/>
      <c r="E1" s="891"/>
      <c r="F1" s="891"/>
      <c r="G1" s="891"/>
      <c r="H1" s="891"/>
      <c r="I1" s="891"/>
      <c r="J1" s="891"/>
      <c r="K1" s="891"/>
      <c r="L1" s="891"/>
      <c r="M1" s="891"/>
      <c r="N1" s="891"/>
      <c r="O1" s="891"/>
      <c r="P1" s="891"/>
      <c r="Q1" s="891"/>
      <c r="R1" s="891"/>
      <c r="S1" s="891"/>
      <c r="T1" s="891"/>
      <c r="U1" s="891"/>
      <c r="V1" s="891"/>
      <c r="W1" s="891"/>
      <c r="X1" s="891"/>
      <c r="Y1" s="891"/>
      <c r="Z1" s="891"/>
      <c r="AA1" s="891"/>
      <c r="AB1" s="892"/>
    </row>
    <row r="2" spans="1:28" ht="12.75" customHeight="1" x14ac:dyDescent="0.2">
      <c r="A2" s="893" t="s">
        <v>510</v>
      </c>
      <c r="B2" s="894"/>
      <c r="C2" s="894"/>
      <c r="D2" s="894"/>
      <c r="E2" s="894"/>
      <c r="F2" s="894"/>
      <c r="G2" s="894"/>
      <c r="H2" s="894"/>
      <c r="I2" s="894"/>
      <c r="J2" s="894"/>
      <c r="K2" s="894"/>
      <c r="L2" s="894"/>
      <c r="M2" s="894"/>
      <c r="N2" s="894"/>
      <c r="O2" s="894"/>
      <c r="P2" s="894"/>
      <c r="Q2" s="894"/>
      <c r="R2" s="894"/>
      <c r="S2" s="894"/>
      <c r="T2" s="894"/>
      <c r="U2" s="894"/>
      <c r="V2" s="894"/>
      <c r="W2" s="894"/>
      <c r="X2" s="894"/>
      <c r="Y2" s="894"/>
      <c r="Z2" s="894"/>
      <c r="AA2" s="894"/>
      <c r="AB2" s="895"/>
    </row>
    <row r="3" spans="1:28" x14ac:dyDescent="0.2">
      <c r="A3" s="896" t="s">
        <v>206</v>
      </c>
      <c r="B3" s="899" t="s">
        <v>760</v>
      </c>
      <c r="C3" s="900"/>
      <c r="D3" s="900"/>
      <c r="E3" s="900"/>
      <c r="F3" s="900"/>
      <c r="G3" s="900"/>
      <c r="H3" s="900"/>
      <c r="I3" s="900"/>
      <c r="J3" s="900"/>
      <c r="K3" s="900"/>
      <c r="L3" s="900"/>
      <c r="M3" s="900"/>
      <c r="N3" s="900"/>
      <c r="O3" s="900"/>
      <c r="P3" s="900"/>
      <c r="Q3" s="900"/>
      <c r="R3" s="900"/>
      <c r="S3" s="900"/>
      <c r="T3" s="900"/>
      <c r="U3" s="900"/>
      <c r="V3" s="901"/>
      <c r="W3" s="908"/>
      <c r="X3" s="909"/>
      <c r="Y3" s="908"/>
      <c r="Z3" s="909"/>
      <c r="AA3" s="899" t="s">
        <v>213</v>
      </c>
      <c r="AB3" s="901"/>
    </row>
    <row r="4" spans="1:28" x14ac:dyDescent="0.2">
      <c r="A4" s="897"/>
      <c r="B4" s="902"/>
      <c r="C4" s="903"/>
      <c r="D4" s="903"/>
      <c r="E4" s="903"/>
      <c r="F4" s="903"/>
      <c r="G4" s="903"/>
      <c r="H4" s="903"/>
      <c r="I4" s="903"/>
      <c r="J4" s="903"/>
      <c r="K4" s="903"/>
      <c r="L4" s="903"/>
      <c r="M4" s="903"/>
      <c r="N4" s="903"/>
      <c r="O4" s="903"/>
      <c r="P4" s="903"/>
      <c r="Q4" s="903"/>
      <c r="R4" s="903"/>
      <c r="S4" s="903"/>
      <c r="T4" s="903"/>
      <c r="U4" s="903"/>
      <c r="V4" s="904"/>
      <c r="W4" s="910"/>
      <c r="X4" s="911"/>
      <c r="Y4" s="910"/>
      <c r="Z4" s="911"/>
      <c r="AA4" s="902"/>
      <c r="AB4" s="904"/>
    </row>
    <row r="5" spans="1:28" x14ac:dyDescent="0.2">
      <c r="A5" s="897"/>
      <c r="B5" s="902"/>
      <c r="C5" s="903"/>
      <c r="D5" s="903"/>
      <c r="E5" s="903"/>
      <c r="F5" s="903"/>
      <c r="G5" s="903"/>
      <c r="H5" s="903"/>
      <c r="I5" s="903"/>
      <c r="J5" s="903"/>
      <c r="K5" s="903"/>
      <c r="L5" s="903"/>
      <c r="M5" s="903"/>
      <c r="N5" s="903"/>
      <c r="O5" s="903"/>
      <c r="P5" s="903"/>
      <c r="Q5" s="903"/>
      <c r="R5" s="903"/>
      <c r="S5" s="903"/>
      <c r="T5" s="903"/>
      <c r="U5" s="903"/>
      <c r="V5" s="904"/>
      <c r="W5" s="910"/>
      <c r="X5" s="911"/>
      <c r="Y5" s="902" t="s">
        <v>407</v>
      </c>
      <c r="Z5" s="904"/>
      <c r="AA5" s="902"/>
      <c r="AB5" s="904"/>
    </row>
    <row r="6" spans="1:28" x14ac:dyDescent="0.2">
      <c r="A6" s="897"/>
      <c r="B6" s="905"/>
      <c r="C6" s="906"/>
      <c r="D6" s="906"/>
      <c r="E6" s="906"/>
      <c r="F6" s="906"/>
      <c r="G6" s="906"/>
      <c r="H6" s="906"/>
      <c r="I6" s="906"/>
      <c r="J6" s="906"/>
      <c r="K6" s="906"/>
      <c r="L6" s="906"/>
      <c r="M6" s="906"/>
      <c r="N6" s="906"/>
      <c r="O6" s="906"/>
      <c r="P6" s="906"/>
      <c r="Q6" s="906"/>
      <c r="R6" s="906"/>
      <c r="S6" s="906"/>
      <c r="T6" s="906"/>
      <c r="U6" s="906"/>
      <c r="V6" s="907"/>
      <c r="W6" s="902" t="s">
        <v>54</v>
      </c>
      <c r="X6" s="904"/>
      <c r="Y6" s="902" t="s">
        <v>408</v>
      </c>
      <c r="Z6" s="904"/>
      <c r="AA6" s="902"/>
      <c r="AB6" s="904"/>
    </row>
    <row r="7" spans="1:28" x14ac:dyDescent="0.2">
      <c r="A7" s="897"/>
      <c r="B7" s="899" t="s">
        <v>511</v>
      </c>
      <c r="C7" s="900"/>
      <c r="D7" s="900"/>
      <c r="E7" s="900"/>
      <c r="F7" s="900"/>
      <c r="G7" s="900"/>
      <c r="H7" s="900"/>
      <c r="I7" s="900"/>
      <c r="J7" s="901"/>
      <c r="K7" s="899" t="s">
        <v>761</v>
      </c>
      <c r="L7" s="900"/>
      <c r="M7" s="900"/>
      <c r="N7" s="900"/>
      <c r="O7" s="900"/>
      <c r="P7" s="900"/>
      <c r="Q7" s="900"/>
      <c r="R7" s="900"/>
      <c r="S7" s="900"/>
      <c r="T7" s="901"/>
      <c r="U7" s="908"/>
      <c r="V7" s="909"/>
      <c r="W7" s="902" t="s">
        <v>409</v>
      </c>
      <c r="X7" s="904"/>
      <c r="Y7" s="902" t="s">
        <v>410</v>
      </c>
      <c r="Z7" s="904"/>
      <c r="AA7" s="902"/>
      <c r="AB7" s="904"/>
    </row>
    <row r="8" spans="1:28" x14ac:dyDescent="0.2">
      <c r="A8" s="897"/>
      <c r="B8" s="902"/>
      <c r="C8" s="903"/>
      <c r="D8" s="903"/>
      <c r="E8" s="903"/>
      <c r="F8" s="903"/>
      <c r="G8" s="903"/>
      <c r="H8" s="903"/>
      <c r="I8" s="903"/>
      <c r="J8" s="904"/>
      <c r="K8" s="902"/>
      <c r="L8" s="903"/>
      <c r="M8" s="903"/>
      <c r="N8" s="903"/>
      <c r="O8" s="903"/>
      <c r="P8" s="903"/>
      <c r="Q8" s="903"/>
      <c r="R8" s="903"/>
      <c r="S8" s="903"/>
      <c r="T8" s="904"/>
      <c r="U8" s="910"/>
      <c r="V8" s="911"/>
      <c r="W8" s="902" t="s">
        <v>762</v>
      </c>
      <c r="X8" s="904"/>
      <c r="Y8" s="902" t="s">
        <v>763</v>
      </c>
      <c r="Z8" s="904"/>
      <c r="AA8" s="902"/>
      <c r="AB8" s="904"/>
    </row>
    <row r="9" spans="1:28" x14ac:dyDescent="0.2">
      <c r="A9" s="897"/>
      <c r="B9" s="905"/>
      <c r="C9" s="906"/>
      <c r="D9" s="906"/>
      <c r="E9" s="906"/>
      <c r="F9" s="906"/>
      <c r="G9" s="906"/>
      <c r="H9" s="906"/>
      <c r="I9" s="906"/>
      <c r="J9" s="907"/>
      <c r="K9" s="905"/>
      <c r="L9" s="906"/>
      <c r="M9" s="906"/>
      <c r="N9" s="906"/>
      <c r="O9" s="906"/>
      <c r="P9" s="906"/>
      <c r="Q9" s="906"/>
      <c r="R9" s="906"/>
      <c r="S9" s="906"/>
      <c r="T9" s="907"/>
      <c r="U9" s="902" t="s">
        <v>213</v>
      </c>
      <c r="V9" s="904"/>
      <c r="W9" s="902"/>
      <c r="X9" s="904"/>
      <c r="Y9" s="902"/>
      <c r="Z9" s="904"/>
      <c r="AA9" s="902"/>
      <c r="AB9" s="904"/>
    </row>
    <row r="10" spans="1:28" x14ac:dyDescent="0.2">
      <c r="A10" s="897"/>
      <c r="B10" s="899" t="s">
        <v>411</v>
      </c>
      <c r="C10" s="901"/>
      <c r="D10" s="552" t="s">
        <v>512</v>
      </c>
      <c r="E10" s="899" t="s">
        <v>412</v>
      </c>
      <c r="F10" s="901"/>
      <c r="G10" s="899" t="s">
        <v>764</v>
      </c>
      <c r="H10" s="901"/>
      <c r="I10" s="899" t="s">
        <v>213</v>
      </c>
      <c r="J10" s="901"/>
      <c r="K10" s="899" t="s">
        <v>513</v>
      </c>
      <c r="L10" s="901"/>
      <c r="M10" s="896" t="s">
        <v>765</v>
      </c>
      <c r="N10" s="899" t="s">
        <v>766</v>
      </c>
      <c r="O10" s="901"/>
      <c r="P10" s="896" t="s">
        <v>767</v>
      </c>
      <c r="Q10" s="899" t="s">
        <v>768</v>
      </c>
      <c r="R10" s="901"/>
      <c r="S10" s="899" t="s">
        <v>213</v>
      </c>
      <c r="T10" s="901"/>
      <c r="U10" s="902" t="s">
        <v>20</v>
      </c>
      <c r="V10" s="904"/>
      <c r="W10" s="902"/>
      <c r="X10" s="904"/>
      <c r="Y10" s="902"/>
      <c r="Z10" s="904"/>
      <c r="AA10" s="902"/>
      <c r="AB10" s="904"/>
    </row>
    <row r="11" spans="1:28" x14ac:dyDescent="0.2">
      <c r="A11" s="898"/>
      <c r="B11" s="905"/>
      <c r="C11" s="907"/>
      <c r="D11" s="553" t="s">
        <v>514</v>
      </c>
      <c r="E11" s="905" t="s">
        <v>769</v>
      </c>
      <c r="F11" s="907"/>
      <c r="G11" s="905"/>
      <c r="H11" s="907"/>
      <c r="I11" s="905"/>
      <c r="J11" s="907"/>
      <c r="K11" s="905" t="s">
        <v>770</v>
      </c>
      <c r="L11" s="907"/>
      <c r="M11" s="898"/>
      <c r="N11" s="905"/>
      <c r="O11" s="907"/>
      <c r="P11" s="898"/>
      <c r="Q11" s="905"/>
      <c r="R11" s="907"/>
      <c r="S11" s="905"/>
      <c r="T11" s="907"/>
      <c r="U11" s="905"/>
      <c r="V11" s="907"/>
      <c r="W11" s="905"/>
      <c r="X11" s="907"/>
      <c r="Y11" s="905"/>
      <c r="Z11" s="907"/>
      <c r="AA11" s="905"/>
      <c r="AB11" s="907"/>
    </row>
    <row r="12" spans="1:28" x14ac:dyDescent="0.2">
      <c r="A12" s="554">
        <v>1949</v>
      </c>
      <c r="B12" s="555">
        <v>5433101</v>
      </c>
      <c r="C12" s="556"/>
      <c r="D12" s="555">
        <v>-6671</v>
      </c>
      <c r="E12" s="555">
        <v>3188492</v>
      </c>
      <c r="F12" s="556"/>
      <c r="G12" s="555">
        <v>3474640</v>
      </c>
      <c r="H12" s="556"/>
      <c r="I12" s="555">
        <v>12089562</v>
      </c>
      <c r="J12" s="556"/>
      <c r="K12" s="555">
        <v>75537</v>
      </c>
      <c r="L12" s="556"/>
      <c r="M12" s="557" t="s">
        <v>414</v>
      </c>
      <c r="N12" s="557" t="s">
        <v>414</v>
      </c>
      <c r="O12" s="556"/>
      <c r="P12" s="557" t="s">
        <v>414</v>
      </c>
      <c r="Q12" s="555">
        <v>468287</v>
      </c>
      <c r="R12" s="556"/>
      <c r="S12" s="555">
        <v>543824</v>
      </c>
      <c r="T12" s="556"/>
      <c r="U12" s="555">
        <v>12633386</v>
      </c>
      <c r="V12" s="556"/>
      <c r="W12" s="555">
        <v>418280</v>
      </c>
      <c r="X12" s="556"/>
      <c r="Y12" s="555">
        <v>1671920</v>
      </c>
      <c r="Z12" s="556"/>
      <c r="AA12" s="555">
        <v>14723587</v>
      </c>
      <c r="AB12" s="556"/>
    </row>
    <row r="13" spans="1:28" x14ac:dyDescent="0.2">
      <c r="A13" s="554">
        <v>1950</v>
      </c>
      <c r="B13" s="555">
        <v>5781230</v>
      </c>
      <c r="C13" s="556"/>
      <c r="D13" s="557">
        <v>992</v>
      </c>
      <c r="E13" s="555">
        <v>3545775</v>
      </c>
      <c r="F13" s="556"/>
      <c r="G13" s="555">
        <v>3959996</v>
      </c>
      <c r="H13" s="556"/>
      <c r="I13" s="555">
        <v>13287993</v>
      </c>
      <c r="J13" s="556"/>
      <c r="K13" s="555">
        <v>69396</v>
      </c>
      <c r="L13" s="556"/>
      <c r="M13" s="557" t="s">
        <v>414</v>
      </c>
      <c r="N13" s="557" t="s">
        <v>414</v>
      </c>
      <c r="O13" s="556"/>
      <c r="P13" s="557" t="s">
        <v>414</v>
      </c>
      <c r="Q13" s="555">
        <v>532237</v>
      </c>
      <c r="R13" s="556"/>
      <c r="S13" s="555">
        <v>601633</v>
      </c>
      <c r="T13" s="556"/>
      <c r="U13" s="555">
        <v>13889626</v>
      </c>
      <c r="V13" s="556"/>
      <c r="W13" s="555">
        <v>499785</v>
      </c>
      <c r="X13" s="556"/>
      <c r="Y13" s="555">
        <v>1852011</v>
      </c>
      <c r="Z13" s="556"/>
      <c r="AA13" s="555">
        <v>16241423</v>
      </c>
      <c r="AB13" s="556"/>
    </row>
    <row r="14" spans="1:28" x14ac:dyDescent="0.2">
      <c r="A14" s="558">
        <v>1951</v>
      </c>
      <c r="B14" s="559">
        <v>6202033</v>
      </c>
      <c r="C14" s="560"/>
      <c r="D14" s="559">
        <v>-21452</v>
      </c>
      <c r="E14" s="559">
        <v>4051750</v>
      </c>
      <c r="F14" s="560"/>
      <c r="G14" s="559">
        <v>4279012</v>
      </c>
      <c r="H14" s="560"/>
      <c r="I14" s="559">
        <v>14511343</v>
      </c>
      <c r="J14" s="560"/>
      <c r="K14" s="559">
        <v>63097</v>
      </c>
      <c r="L14" s="560"/>
      <c r="M14" s="561" t="s">
        <v>414</v>
      </c>
      <c r="N14" s="561" t="s">
        <v>414</v>
      </c>
      <c r="O14" s="560"/>
      <c r="P14" s="561" t="s">
        <v>414</v>
      </c>
      <c r="Q14" s="559">
        <v>552928</v>
      </c>
      <c r="R14" s="560"/>
      <c r="S14" s="559">
        <v>616025</v>
      </c>
      <c r="T14" s="560"/>
      <c r="U14" s="559">
        <v>15127368</v>
      </c>
      <c r="V14" s="560"/>
      <c r="W14" s="559">
        <v>566965</v>
      </c>
      <c r="X14" s="560"/>
      <c r="Y14" s="559">
        <v>1984198</v>
      </c>
      <c r="Z14" s="560"/>
      <c r="AA14" s="559">
        <v>17678532</v>
      </c>
      <c r="AB14" s="560"/>
    </row>
    <row r="15" spans="1:28" x14ac:dyDescent="0.2">
      <c r="A15" s="554">
        <v>1952</v>
      </c>
      <c r="B15" s="555">
        <v>5516614</v>
      </c>
      <c r="C15" s="556"/>
      <c r="D15" s="555">
        <v>-11879</v>
      </c>
      <c r="E15" s="555">
        <v>4180739</v>
      </c>
      <c r="F15" s="556"/>
      <c r="G15" s="555">
        <v>4372896</v>
      </c>
      <c r="H15" s="556"/>
      <c r="I15" s="555">
        <v>14058370</v>
      </c>
      <c r="J15" s="556"/>
      <c r="K15" s="555">
        <v>61538</v>
      </c>
      <c r="L15" s="556"/>
      <c r="M15" s="557" t="s">
        <v>414</v>
      </c>
      <c r="N15" s="557" t="s">
        <v>414</v>
      </c>
      <c r="O15" s="556"/>
      <c r="P15" s="557" t="s">
        <v>414</v>
      </c>
      <c r="Q15" s="555">
        <v>551656</v>
      </c>
      <c r="R15" s="556"/>
      <c r="S15" s="555">
        <v>613194</v>
      </c>
      <c r="T15" s="556"/>
      <c r="U15" s="555">
        <v>14671564</v>
      </c>
      <c r="V15" s="556"/>
      <c r="W15" s="555">
        <v>600947</v>
      </c>
      <c r="X15" s="556"/>
      <c r="Y15" s="555">
        <v>2038851</v>
      </c>
      <c r="Z15" s="556"/>
      <c r="AA15" s="555">
        <v>17311362</v>
      </c>
      <c r="AB15" s="556"/>
    </row>
    <row r="16" spans="1:28" x14ac:dyDescent="0.2">
      <c r="A16" s="554">
        <v>1953</v>
      </c>
      <c r="B16" s="555">
        <v>5931042</v>
      </c>
      <c r="C16" s="556"/>
      <c r="D16" s="555">
        <v>-9002</v>
      </c>
      <c r="E16" s="555">
        <v>4304080</v>
      </c>
      <c r="F16" s="556"/>
      <c r="G16" s="555">
        <v>4490683</v>
      </c>
      <c r="H16" s="556"/>
      <c r="I16" s="555">
        <v>14716803</v>
      </c>
      <c r="J16" s="556"/>
      <c r="K16" s="555">
        <v>56506</v>
      </c>
      <c r="L16" s="556"/>
      <c r="M16" s="557" t="s">
        <v>414</v>
      </c>
      <c r="N16" s="557" t="s">
        <v>414</v>
      </c>
      <c r="O16" s="556"/>
      <c r="P16" s="557" t="s">
        <v>414</v>
      </c>
      <c r="Q16" s="555">
        <v>565897</v>
      </c>
      <c r="R16" s="556"/>
      <c r="S16" s="555">
        <v>622403</v>
      </c>
      <c r="T16" s="556"/>
      <c r="U16" s="555">
        <v>15339206</v>
      </c>
      <c r="V16" s="556"/>
      <c r="W16" s="555">
        <v>677685</v>
      </c>
      <c r="X16" s="556"/>
      <c r="Y16" s="555">
        <v>2194864</v>
      </c>
      <c r="Z16" s="556"/>
      <c r="AA16" s="555">
        <v>18211754</v>
      </c>
      <c r="AB16" s="556"/>
    </row>
    <row r="17" spans="1:28" x14ac:dyDescent="0.2">
      <c r="A17" s="558">
        <v>1954</v>
      </c>
      <c r="B17" s="559">
        <v>4729559</v>
      </c>
      <c r="C17" s="560"/>
      <c r="D17" s="559">
        <v>-6746</v>
      </c>
      <c r="E17" s="559">
        <v>4319248</v>
      </c>
      <c r="F17" s="560"/>
      <c r="G17" s="559">
        <v>4643172</v>
      </c>
      <c r="H17" s="560"/>
      <c r="I17" s="559">
        <v>13685233</v>
      </c>
      <c r="J17" s="560"/>
      <c r="K17" s="559">
        <v>55678</v>
      </c>
      <c r="L17" s="560"/>
      <c r="M17" s="561" t="s">
        <v>414</v>
      </c>
      <c r="N17" s="561" t="s">
        <v>414</v>
      </c>
      <c r="O17" s="560"/>
      <c r="P17" s="561" t="s">
        <v>414</v>
      </c>
      <c r="Q17" s="559">
        <v>576200</v>
      </c>
      <c r="R17" s="560"/>
      <c r="S17" s="559">
        <v>631878</v>
      </c>
      <c r="T17" s="560"/>
      <c r="U17" s="559">
        <v>14317111</v>
      </c>
      <c r="V17" s="560"/>
      <c r="W17" s="559">
        <v>711282</v>
      </c>
      <c r="X17" s="560"/>
      <c r="Y17" s="559">
        <v>2129303</v>
      </c>
      <c r="Z17" s="560"/>
      <c r="AA17" s="559">
        <v>17157695</v>
      </c>
      <c r="AB17" s="560"/>
    </row>
    <row r="18" spans="1:28" x14ac:dyDescent="0.2">
      <c r="A18" s="554">
        <v>1955</v>
      </c>
      <c r="B18" s="555">
        <v>5619559</v>
      </c>
      <c r="C18" s="556"/>
      <c r="D18" s="555">
        <v>-10044</v>
      </c>
      <c r="E18" s="555">
        <v>4700929</v>
      </c>
      <c r="F18" s="556"/>
      <c r="G18" s="555">
        <v>5123251</v>
      </c>
      <c r="H18" s="556"/>
      <c r="I18" s="555">
        <v>15433694</v>
      </c>
      <c r="J18" s="556"/>
      <c r="K18" s="555">
        <v>38149</v>
      </c>
      <c r="L18" s="556"/>
      <c r="M18" s="557" t="s">
        <v>414</v>
      </c>
      <c r="N18" s="557" t="s">
        <v>414</v>
      </c>
      <c r="O18" s="556"/>
      <c r="P18" s="557" t="s">
        <v>414</v>
      </c>
      <c r="Q18" s="555">
        <v>631137</v>
      </c>
      <c r="R18" s="556"/>
      <c r="S18" s="555">
        <v>669286</v>
      </c>
      <c r="T18" s="556"/>
      <c r="U18" s="555">
        <v>16102980</v>
      </c>
      <c r="V18" s="556"/>
      <c r="W18" s="555">
        <v>887033</v>
      </c>
      <c r="X18" s="556"/>
      <c r="Y18" s="555">
        <v>2494595</v>
      </c>
      <c r="Z18" s="556"/>
      <c r="AA18" s="555">
        <v>19484608</v>
      </c>
      <c r="AB18" s="556"/>
    </row>
    <row r="19" spans="1:28" x14ac:dyDescent="0.2">
      <c r="A19" s="554">
        <v>1956</v>
      </c>
      <c r="B19" s="555">
        <v>5666866</v>
      </c>
      <c r="C19" s="556"/>
      <c r="D19" s="555">
        <v>-13020</v>
      </c>
      <c r="E19" s="555">
        <v>4873967</v>
      </c>
      <c r="F19" s="556"/>
      <c r="G19" s="555">
        <v>5349600</v>
      </c>
      <c r="H19" s="556"/>
      <c r="I19" s="555">
        <v>15877413</v>
      </c>
      <c r="J19" s="556"/>
      <c r="K19" s="555">
        <v>36751</v>
      </c>
      <c r="L19" s="556"/>
      <c r="M19" s="557" t="s">
        <v>414</v>
      </c>
      <c r="N19" s="557" t="s">
        <v>414</v>
      </c>
      <c r="O19" s="556"/>
      <c r="P19" s="557" t="s">
        <v>414</v>
      </c>
      <c r="Q19" s="555">
        <v>661409</v>
      </c>
      <c r="R19" s="556"/>
      <c r="S19" s="555">
        <v>698160</v>
      </c>
      <c r="T19" s="556"/>
      <c r="U19" s="555">
        <v>16575573</v>
      </c>
      <c r="V19" s="556"/>
      <c r="W19" s="555">
        <v>975653</v>
      </c>
      <c r="X19" s="556"/>
      <c r="Y19" s="555">
        <v>2658253</v>
      </c>
      <c r="Z19" s="556"/>
      <c r="AA19" s="555">
        <v>20209479</v>
      </c>
      <c r="AB19" s="556"/>
    </row>
    <row r="20" spans="1:28" x14ac:dyDescent="0.2">
      <c r="A20" s="558">
        <v>1957</v>
      </c>
      <c r="B20" s="559">
        <v>5535641</v>
      </c>
      <c r="C20" s="560"/>
      <c r="D20" s="559">
        <v>-17459</v>
      </c>
      <c r="E20" s="559">
        <v>5107288</v>
      </c>
      <c r="F20" s="560"/>
      <c r="G20" s="559">
        <v>5248972</v>
      </c>
      <c r="H20" s="560"/>
      <c r="I20" s="559">
        <v>15874442</v>
      </c>
      <c r="J20" s="560"/>
      <c r="K20" s="559">
        <v>35521</v>
      </c>
      <c r="L20" s="560"/>
      <c r="M20" s="561" t="s">
        <v>414</v>
      </c>
      <c r="N20" s="561" t="s">
        <v>414</v>
      </c>
      <c r="O20" s="560"/>
      <c r="P20" s="561" t="s">
        <v>414</v>
      </c>
      <c r="Q20" s="559">
        <v>616431</v>
      </c>
      <c r="R20" s="560"/>
      <c r="S20" s="559">
        <v>651952</v>
      </c>
      <c r="T20" s="560"/>
      <c r="U20" s="559">
        <v>16526394</v>
      </c>
      <c r="V20" s="560"/>
      <c r="W20" s="559">
        <v>1003093</v>
      </c>
      <c r="X20" s="560"/>
      <c r="Y20" s="559">
        <v>2688771</v>
      </c>
      <c r="Z20" s="560"/>
      <c r="AA20" s="559">
        <v>20218258</v>
      </c>
      <c r="AB20" s="560"/>
    </row>
    <row r="21" spans="1:28" x14ac:dyDescent="0.2">
      <c r="A21" s="554">
        <v>1958</v>
      </c>
      <c r="B21" s="555">
        <v>4532752</v>
      </c>
      <c r="C21" s="556"/>
      <c r="D21" s="555">
        <v>-6721</v>
      </c>
      <c r="E21" s="555">
        <v>5207612</v>
      </c>
      <c r="F21" s="556"/>
      <c r="G21" s="555">
        <v>5422049</v>
      </c>
      <c r="H21" s="556"/>
      <c r="I21" s="555">
        <v>15155692</v>
      </c>
      <c r="J21" s="556"/>
      <c r="K21" s="555">
        <v>37162</v>
      </c>
      <c r="L21" s="556"/>
      <c r="M21" s="557" t="s">
        <v>414</v>
      </c>
      <c r="N21" s="557" t="s">
        <v>414</v>
      </c>
      <c r="O21" s="556"/>
      <c r="P21" s="557" t="s">
        <v>414</v>
      </c>
      <c r="Q21" s="555">
        <v>619647</v>
      </c>
      <c r="R21" s="556"/>
      <c r="S21" s="555">
        <v>656809</v>
      </c>
      <c r="T21" s="556"/>
      <c r="U21" s="555">
        <v>15812501</v>
      </c>
      <c r="V21" s="556"/>
      <c r="W21" s="555">
        <v>977708</v>
      </c>
      <c r="X21" s="556"/>
      <c r="Y21" s="555">
        <v>2530878</v>
      </c>
      <c r="Z21" s="556"/>
      <c r="AA21" s="555">
        <v>19321087</v>
      </c>
      <c r="AB21" s="556"/>
    </row>
    <row r="22" spans="1:28" x14ac:dyDescent="0.2">
      <c r="A22" s="554">
        <v>1959</v>
      </c>
      <c r="B22" s="555">
        <v>4412743</v>
      </c>
      <c r="C22" s="556"/>
      <c r="D22" s="555">
        <v>-8358</v>
      </c>
      <c r="E22" s="555">
        <v>5646563</v>
      </c>
      <c r="F22" s="556"/>
      <c r="G22" s="555">
        <v>5756249</v>
      </c>
      <c r="H22" s="556"/>
      <c r="I22" s="555">
        <v>15807197</v>
      </c>
      <c r="J22" s="556"/>
      <c r="K22" s="555">
        <v>37003</v>
      </c>
      <c r="L22" s="556"/>
      <c r="M22" s="557" t="s">
        <v>414</v>
      </c>
      <c r="N22" s="557" t="s">
        <v>414</v>
      </c>
      <c r="O22" s="556"/>
      <c r="P22" s="557" t="s">
        <v>414</v>
      </c>
      <c r="Q22" s="555">
        <v>691973</v>
      </c>
      <c r="R22" s="556"/>
      <c r="S22" s="555">
        <v>728976</v>
      </c>
      <c r="T22" s="556"/>
      <c r="U22" s="555">
        <v>16536173</v>
      </c>
      <c r="V22" s="556"/>
      <c r="W22" s="555">
        <v>1075239</v>
      </c>
      <c r="X22" s="556"/>
      <c r="Y22" s="555">
        <v>2721789</v>
      </c>
      <c r="Z22" s="556"/>
      <c r="AA22" s="555">
        <v>20333201</v>
      </c>
      <c r="AB22" s="556"/>
    </row>
    <row r="23" spans="1:28" x14ac:dyDescent="0.2">
      <c r="A23" s="558">
        <v>1960</v>
      </c>
      <c r="B23" s="559">
        <v>4543268</v>
      </c>
      <c r="C23" s="560"/>
      <c r="D23" s="559">
        <v>-5630</v>
      </c>
      <c r="E23" s="559">
        <v>5973307</v>
      </c>
      <c r="F23" s="560"/>
      <c r="G23" s="559">
        <v>5765907</v>
      </c>
      <c r="H23" s="560"/>
      <c r="I23" s="559">
        <v>16276852</v>
      </c>
      <c r="J23" s="560"/>
      <c r="K23" s="559">
        <v>38808</v>
      </c>
      <c r="L23" s="560"/>
      <c r="M23" s="561" t="s">
        <v>414</v>
      </c>
      <c r="N23" s="561" t="s">
        <v>414</v>
      </c>
      <c r="O23" s="560"/>
      <c r="P23" s="561" t="s">
        <v>414</v>
      </c>
      <c r="Q23" s="559">
        <v>679864</v>
      </c>
      <c r="R23" s="560"/>
      <c r="S23" s="559">
        <v>718672</v>
      </c>
      <c r="T23" s="560"/>
      <c r="U23" s="559">
        <v>16995524</v>
      </c>
      <c r="V23" s="560"/>
      <c r="W23" s="559">
        <v>1106859</v>
      </c>
      <c r="X23" s="560"/>
      <c r="Y23" s="559">
        <v>2739304</v>
      </c>
      <c r="Z23" s="560"/>
      <c r="AA23" s="559">
        <v>20841687</v>
      </c>
      <c r="AB23" s="560"/>
    </row>
    <row r="24" spans="1:28" x14ac:dyDescent="0.2">
      <c r="A24" s="554">
        <v>1961</v>
      </c>
      <c r="B24" s="555">
        <v>4345141</v>
      </c>
      <c r="C24" s="556"/>
      <c r="D24" s="555">
        <v>-7886</v>
      </c>
      <c r="E24" s="555">
        <v>6169756</v>
      </c>
      <c r="F24" s="556"/>
      <c r="G24" s="555">
        <v>5773791</v>
      </c>
      <c r="H24" s="556"/>
      <c r="I24" s="555">
        <v>16280802</v>
      </c>
      <c r="J24" s="556"/>
      <c r="K24" s="555">
        <v>35836</v>
      </c>
      <c r="L24" s="556"/>
      <c r="M24" s="557" t="s">
        <v>414</v>
      </c>
      <c r="N24" s="557" t="s">
        <v>414</v>
      </c>
      <c r="O24" s="556"/>
      <c r="P24" s="557" t="s">
        <v>414</v>
      </c>
      <c r="Q24" s="555">
        <v>695413</v>
      </c>
      <c r="R24" s="556"/>
      <c r="S24" s="555">
        <v>731249</v>
      </c>
      <c r="T24" s="556"/>
      <c r="U24" s="555">
        <v>17012051</v>
      </c>
      <c r="V24" s="556"/>
      <c r="W24" s="555">
        <v>1149250</v>
      </c>
      <c r="X24" s="556"/>
      <c r="Y24" s="555">
        <v>2793827</v>
      </c>
      <c r="Z24" s="556"/>
      <c r="AA24" s="555">
        <v>20955128</v>
      </c>
      <c r="AB24" s="556"/>
    </row>
    <row r="25" spans="1:28" x14ac:dyDescent="0.2">
      <c r="A25" s="554">
        <v>1962</v>
      </c>
      <c r="B25" s="555">
        <v>4384545</v>
      </c>
      <c r="C25" s="556"/>
      <c r="D25" s="555">
        <v>-5506</v>
      </c>
      <c r="E25" s="555">
        <v>6450960</v>
      </c>
      <c r="F25" s="556"/>
      <c r="G25" s="555">
        <v>6016309</v>
      </c>
      <c r="H25" s="556"/>
      <c r="I25" s="555">
        <v>16846308</v>
      </c>
      <c r="J25" s="556"/>
      <c r="K25" s="555">
        <v>35990</v>
      </c>
      <c r="L25" s="556"/>
      <c r="M25" s="557" t="s">
        <v>414</v>
      </c>
      <c r="N25" s="557" t="s">
        <v>414</v>
      </c>
      <c r="O25" s="556"/>
      <c r="P25" s="557" t="s">
        <v>414</v>
      </c>
      <c r="Q25" s="555">
        <v>728179</v>
      </c>
      <c r="R25" s="556"/>
      <c r="S25" s="555">
        <v>764169</v>
      </c>
      <c r="T25" s="556"/>
      <c r="U25" s="555">
        <v>17610477</v>
      </c>
      <c r="V25" s="556"/>
      <c r="W25" s="555">
        <v>1227821</v>
      </c>
      <c r="X25" s="556"/>
      <c r="Y25" s="555">
        <v>2949893</v>
      </c>
      <c r="Z25" s="556"/>
      <c r="AA25" s="555">
        <v>21788192</v>
      </c>
      <c r="AB25" s="556"/>
    </row>
    <row r="26" spans="1:28" x14ac:dyDescent="0.2">
      <c r="A26" s="558">
        <v>1963</v>
      </c>
      <c r="B26" s="559">
        <v>4589849</v>
      </c>
      <c r="C26" s="560"/>
      <c r="D26" s="559">
        <v>-7390</v>
      </c>
      <c r="E26" s="559">
        <v>6748069</v>
      </c>
      <c r="F26" s="560"/>
      <c r="G26" s="559">
        <v>6248870</v>
      </c>
      <c r="H26" s="560"/>
      <c r="I26" s="559">
        <v>17579398</v>
      </c>
      <c r="J26" s="560"/>
      <c r="K26" s="559">
        <v>33914</v>
      </c>
      <c r="L26" s="560"/>
      <c r="M26" s="561" t="s">
        <v>414</v>
      </c>
      <c r="N26" s="561" t="s">
        <v>414</v>
      </c>
      <c r="O26" s="560"/>
      <c r="P26" s="561" t="s">
        <v>414</v>
      </c>
      <c r="Q26" s="559">
        <v>774843</v>
      </c>
      <c r="R26" s="560"/>
      <c r="S26" s="559">
        <v>808757</v>
      </c>
      <c r="T26" s="560"/>
      <c r="U26" s="559">
        <v>18388155</v>
      </c>
      <c r="V26" s="560"/>
      <c r="W26" s="559">
        <v>1287790</v>
      </c>
      <c r="X26" s="560"/>
      <c r="Y26" s="559">
        <v>3075246</v>
      </c>
      <c r="Z26" s="560"/>
      <c r="AA26" s="559">
        <v>22751190</v>
      </c>
      <c r="AB26" s="560"/>
    </row>
    <row r="27" spans="1:28" x14ac:dyDescent="0.2">
      <c r="A27" s="554">
        <v>1964</v>
      </c>
      <c r="B27" s="555">
        <v>4914603</v>
      </c>
      <c r="C27" s="556"/>
      <c r="D27" s="555">
        <v>-10441</v>
      </c>
      <c r="E27" s="555">
        <v>7113920</v>
      </c>
      <c r="F27" s="556"/>
      <c r="G27" s="555">
        <v>6570769</v>
      </c>
      <c r="H27" s="556"/>
      <c r="I27" s="555">
        <v>18588851</v>
      </c>
      <c r="J27" s="556"/>
      <c r="K27" s="555">
        <v>33772</v>
      </c>
      <c r="L27" s="556"/>
      <c r="M27" s="557" t="s">
        <v>414</v>
      </c>
      <c r="N27" s="557" t="s">
        <v>414</v>
      </c>
      <c r="O27" s="556"/>
      <c r="P27" s="557" t="s">
        <v>414</v>
      </c>
      <c r="Q27" s="555">
        <v>826735</v>
      </c>
      <c r="R27" s="556"/>
      <c r="S27" s="555">
        <v>860507</v>
      </c>
      <c r="T27" s="556"/>
      <c r="U27" s="555">
        <v>19449358</v>
      </c>
      <c r="V27" s="556"/>
      <c r="W27" s="555">
        <v>1382027</v>
      </c>
      <c r="X27" s="556"/>
      <c r="Y27" s="555">
        <v>3279969</v>
      </c>
      <c r="Z27" s="556"/>
      <c r="AA27" s="555">
        <v>24111354</v>
      </c>
      <c r="AB27" s="556"/>
    </row>
    <row r="28" spans="1:28" x14ac:dyDescent="0.2">
      <c r="A28" s="554">
        <v>1965</v>
      </c>
      <c r="B28" s="555">
        <v>5126507</v>
      </c>
      <c r="C28" s="556"/>
      <c r="D28" s="555">
        <v>-18451</v>
      </c>
      <c r="E28" s="555">
        <v>7339214</v>
      </c>
      <c r="F28" s="556"/>
      <c r="G28" s="555">
        <v>6812660</v>
      </c>
      <c r="H28" s="556"/>
      <c r="I28" s="555">
        <v>19259929</v>
      </c>
      <c r="J28" s="556"/>
      <c r="K28" s="555">
        <v>32757</v>
      </c>
      <c r="L28" s="556"/>
      <c r="M28" s="557" t="s">
        <v>414</v>
      </c>
      <c r="N28" s="557" t="s">
        <v>414</v>
      </c>
      <c r="O28" s="556"/>
      <c r="P28" s="557" t="s">
        <v>414</v>
      </c>
      <c r="Q28" s="555">
        <v>854943</v>
      </c>
      <c r="R28" s="556"/>
      <c r="S28" s="555">
        <v>887700</v>
      </c>
      <c r="T28" s="556"/>
      <c r="U28" s="555">
        <v>20147629</v>
      </c>
      <c r="V28" s="556"/>
      <c r="W28" s="555">
        <v>1462817</v>
      </c>
      <c r="X28" s="556"/>
      <c r="Y28" s="555">
        <v>3487168</v>
      </c>
      <c r="Z28" s="556"/>
      <c r="AA28" s="555">
        <v>25097614</v>
      </c>
      <c r="AB28" s="556"/>
    </row>
    <row r="29" spans="1:28" x14ac:dyDescent="0.2">
      <c r="A29" s="558">
        <v>1966</v>
      </c>
      <c r="B29" s="559">
        <v>5214973</v>
      </c>
      <c r="C29" s="560"/>
      <c r="D29" s="559">
        <v>-24949</v>
      </c>
      <c r="E29" s="559">
        <v>7795123</v>
      </c>
      <c r="F29" s="560"/>
      <c r="G29" s="559">
        <v>7134830</v>
      </c>
      <c r="H29" s="560"/>
      <c r="I29" s="559">
        <v>20119978</v>
      </c>
      <c r="J29" s="560"/>
      <c r="K29" s="559">
        <v>33138</v>
      </c>
      <c r="L29" s="560"/>
      <c r="M29" s="561" t="s">
        <v>414</v>
      </c>
      <c r="N29" s="561" t="s">
        <v>414</v>
      </c>
      <c r="O29" s="560"/>
      <c r="P29" s="561" t="s">
        <v>414</v>
      </c>
      <c r="Q29" s="559">
        <v>901916</v>
      </c>
      <c r="R29" s="560"/>
      <c r="S29" s="559">
        <v>935054</v>
      </c>
      <c r="T29" s="560"/>
      <c r="U29" s="559">
        <v>21055032</v>
      </c>
      <c r="V29" s="560"/>
      <c r="W29" s="559">
        <v>1581815</v>
      </c>
      <c r="X29" s="560"/>
      <c r="Y29" s="559">
        <v>3784776</v>
      </c>
      <c r="Z29" s="560"/>
      <c r="AA29" s="559">
        <v>26421623</v>
      </c>
      <c r="AB29" s="560"/>
    </row>
    <row r="30" spans="1:28" x14ac:dyDescent="0.2">
      <c r="A30" s="554">
        <v>1967</v>
      </c>
      <c r="B30" s="555">
        <v>4933631</v>
      </c>
      <c r="C30" s="556"/>
      <c r="D30" s="555">
        <v>-15326</v>
      </c>
      <c r="E30" s="555">
        <v>8043389</v>
      </c>
      <c r="F30" s="556"/>
      <c r="G30" s="555">
        <v>7120806</v>
      </c>
      <c r="H30" s="556"/>
      <c r="I30" s="555">
        <v>20082499</v>
      </c>
      <c r="J30" s="556"/>
      <c r="K30" s="555">
        <v>35787</v>
      </c>
      <c r="L30" s="556"/>
      <c r="M30" s="557" t="s">
        <v>414</v>
      </c>
      <c r="N30" s="557" t="s">
        <v>414</v>
      </c>
      <c r="O30" s="556"/>
      <c r="P30" s="557" t="s">
        <v>414</v>
      </c>
      <c r="Q30" s="555">
        <v>894658</v>
      </c>
      <c r="R30" s="556"/>
      <c r="S30" s="555">
        <v>930445</v>
      </c>
      <c r="T30" s="556"/>
      <c r="U30" s="555">
        <v>21012944</v>
      </c>
      <c r="V30" s="556"/>
      <c r="W30" s="555">
        <v>1654872</v>
      </c>
      <c r="X30" s="556"/>
      <c r="Y30" s="555">
        <v>3946482</v>
      </c>
      <c r="Z30" s="556"/>
      <c r="AA30" s="555">
        <v>26614298</v>
      </c>
      <c r="AB30" s="556"/>
    </row>
    <row r="31" spans="1:28" x14ac:dyDescent="0.2">
      <c r="A31" s="554">
        <v>1968</v>
      </c>
      <c r="B31" s="555">
        <v>4854763</v>
      </c>
      <c r="C31" s="556"/>
      <c r="D31" s="555">
        <v>-17310</v>
      </c>
      <c r="E31" s="555">
        <v>8626478</v>
      </c>
      <c r="F31" s="556"/>
      <c r="G31" s="555">
        <v>7387935</v>
      </c>
      <c r="H31" s="556"/>
      <c r="I31" s="555">
        <v>20851865</v>
      </c>
      <c r="J31" s="556"/>
      <c r="K31" s="555">
        <v>35172</v>
      </c>
      <c r="L31" s="556"/>
      <c r="M31" s="557" t="s">
        <v>414</v>
      </c>
      <c r="N31" s="557" t="s">
        <v>414</v>
      </c>
      <c r="O31" s="556"/>
      <c r="P31" s="557" t="s">
        <v>414</v>
      </c>
      <c r="Q31" s="555">
        <v>981948</v>
      </c>
      <c r="R31" s="556"/>
      <c r="S31" s="555">
        <v>1017120</v>
      </c>
      <c r="T31" s="556"/>
      <c r="U31" s="555">
        <v>21868985</v>
      </c>
      <c r="V31" s="556"/>
      <c r="W31" s="555">
        <v>1778105</v>
      </c>
      <c r="X31" s="556"/>
      <c r="Y31" s="555">
        <v>4236081</v>
      </c>
      <c r="Z31" s="556"/>
      <c r="AA31" s="555">
        <v>27883171</v>
      </c>
      <c r="AB31" s="556"/>
    </row>
    <row r="32" spans="1:28" x14ac:dyDescent="0.2">
      <c r="A32" s="558">
        <v>1969</v>
      </c>
      <c r="B32" s="559">
        <v>4712038</v>
      </c>
      <c r="C32" s="560"/>
      <c r="D32" s="559">
        <v>-36109</v>
      </c>
      <c r="E32" s="559">
        <v>9233790</v>
      </c>
      <c r="F32" s="560"/>
      <c r="G32" s="559">
        <v>7689532</v>
      </c>
      <c r="H32" s="560"/>
      <c r="I32" s="559">
        <v>21599250</v>
      </c>
      <c r="J32" s="560"/>
      <c r="K32" s="559">
        <v>34220</v>
      </c>
      <c r="L32" s="560"/>
      <c r="M32" s="561" t="s">
        <v>414</v>
      </c>
      <c r="N32" s="561" t="s">
        <v>414</v>
      </c>
      <c r="O32" s="560"/>
      <c r="P32" s="561" t="s">
        <v>414</v>
      </c>
      <c r="Q32" s="559">
        <v>1014232</v>
      </c>
      <c r="R32" s="560"/>
      <c r="S32" s="559">
        <v>1048452</v>
      </c>
      <c r="T32" s="560"/>
      <c r="U32" s="559">
        <v>22647702</v>
      </c>
      <c r="V32" s="560"/>
      <c r="W32" s="559">
        <v>1908623</v>
      </c>
      <c r="X32" s="560"/>
      <c r="Y32" s="559">
        <v>4549075</v>
      </c>
      <c r="Z32" s="560"/>
      <c r="AA32" s="559">
        <v>29105400</v>
      </c>
      <c r="AB32" s="560"/>
    </row>
    <row r="33" spans="1:28" x14ac:dyDescent="0.2">
      <c r="A33" s="554">
        <v>1970</v>
      </c>
      <c r="B33" s="555">
        <v>4656202</v>
      </c>
      <c r="C33" s="556"/>
      <c r="D33" s="555">
        <v>-57660</v>
      </c>
      <c r="E33" s="555">
        <v>9536150</v>
      </c>
      <c r="F33" s="556"/>
      <c r="G33" s="555">
        <v>7776257</v>
      </c>
      <c r="H33" s="556"/>
      <c r="I33" s="555">
        <v>21910949</v>
      </c>
      <c r="J33" s="556"/>
      <c r="K33" s="555">
        <v>34040</v>
      </c>
      <c r="L33" s="556"/>
      <c r="M33" s="557" t="s">
        <v>414</v>
      </c>
      <c r="N33" s="557" t="s">
        <v>414</v>
      </c>
      <c r="O33" s="556"/>
      <c r="P33" s="557" t="s">
        <v>414</v>
      </c>
      <c r="Q33" s="555">
        <v>1018911</v>
      </c>
      <c r="R33" s="556"/>
      <c r="S33" s="555">
        <v>1052951</v>
      </c>
      <c r="T33" s="556"/>
      <c r="U33" s="555">
        <v>22963900</v>
      </c>
      <c r="V33" s="556"/>
      <c r="W33" s="555">
        <v>1947755</v>
      </c>
      <c r="X33" s="556"/>
      <c r="Y33" s="555">
        <v>4716246</v>
      </c>
      <c r="Z33" s="556"/>
      <c r="AA33" s="555">
        <v>29627901</v>
      </c>
      <c r="AB33" s="556"/>
    </row>
    <row r="34" spans="1:28" x14ac:dyDescent="0.2">
      <c r="A34" s="554">
        <v>1971</v>
      </c>
      <c r="B34" s="555">
        <v>3943900</v>
      </c>
      <c r="C34" s="556"/>
      <c r="D34" s="555">
        <v>-33108</v>
      </c>
      <c r="E34" s="555">
        <v>9891596</v>
      </c>
      <c r="F34" s="556"/>
      <c r="G34" s="555">
        <v>7843683</v>
      </c>
      <c r="H34" s="556"/>
      <c r="I34" s="555">
        <v>21646072</v>
      </c>
      <c r="J34" s="556"/>
      <c r="K34" s="555">
        <v>33746</v>
      </c>
      <c r="L34" s="556"/>
      <c r="M34" s="557" t="s">
        <v>414</v>
      </c>
      <c r="N34" s="557" t="s">
        <v>414</v>
      </c>
      <c r="O34" s="556"/>
      <c r="P34" s="557" t="s">
        <v>414</v>
      </c>
      <c r="Q34" s="555">
        <v>1039998</v>
      </c>
      <c r="R34" s="556"/>
      <c r="S34" s="555">
        <v>1073744</v>
      </c>
      <c r="T34" s="556"/>
      <c r="U34" s="555">
        <v>22719816</v>
      </c>
      <c r="V34" s="556"/>
      <c r="W34" s="555">
        <v>2011197</v>
      </c>
      <c r="X34" s="556"/>
      <c r="Y34" s="555">
        <v>4854930</v>
      </c>
      <c r="Z34" s="556"/>
      <c r="AA34" s="555">
        <v>29585943</v>
      </c>
      <c r="AB34" s="556"/>
    </row>
    <row r="35" spans="1:28" x14ac:dyDescent="0.2">
      <c r="A35" s="558">
        <v>1972</v>
      </c>
      <c r="B35" s="559">
        <v>3993412</v>
      </c>
      <c r="C35" s="560"/>
      <c r="D35" s="559">
        <v>-25966</v>
      </c>
      <c r="E35" s="559">
        <v>9884277</v>
      </c>
      <c r="F35" s="560"/>
      <c r="G35" s="559">
        <v>8517693</v>
      </c>
      <c r="H35" s="560"/>
      <c r="I35" s="559">
        <v>22369417</v>
      </c>
      <c r="J35" s="560"/>
      <c r="K35" s="559">
        <v>34420</v>
      </c>
      <c r="L35" s="560"/>
      <c r="M35" s="561" t="s">
        <v>414</v>
      </c>
      <c r="N35" s="561" t="s">
        <v>414</v>
      </c>
      <c r="O35" s="560"/>
      <c r="P35" s="561" t="s">
        <v>414</v>
      </c>
      <c r="Q35" s="559">
        <v>1112668</v>
      </c>
      <c r="R35" s="560"/>
      <c r="S35" s="559">
        <v>1147088</v>
      </c>
      <c r="T35" s="560"/>
      <c r="U35" s="559">
        <v>23516505</v>
      </c>
      <c r="V35" s="560"/>
      <c r="W35" s="559">
        <v>2187017</v>
      </c>
      <c r="X35" s="560"/>
      <c r="Y35" s="559">
        <v>5226668</v>
      </c>
      <c r="Z35" s="560"/>
      <c r="AA35" s="559">
        <v>30930189</v>
      </c>
      <c r="AB35" s="560"/>
    </row>
    <row r="36" spans="1:28" x14ac:dyDescent="0.2">
      <c r="A36" s="554">
        <v>1973</v>
      </c>
      <c r="B36" s="555">
        <v>4056731</v>
      </c>
      <c r="C36" s="556"/>
      <c r="D36" s="555">
        <v>-7465</v>
      </c>
      <c r="E36" s="555">
        <v>10388282</v>
      </c>
      <c r="F36" s="556"/>
      <c r="G36" s="555">
        <v>9083224</v>
      </c>
      <c r="H36" s="556"/>
      <c r="I36" s="555">
        <v>23520772</v>
      </c>
      <c r="J36" s="556"/>
      <c r="K36" s="555">
        <v>34773</v>
      </c>
      <c r="L36" s="556"/>
      <c r="M36" s="557" t="s">
        <v>414</v>
      </c>
      <c r="N36" s="557" t="s">
        <v>414</v>
      </c>
      <c r="O36" s="556"/>
      <c r="P36" s="557" t="s">
        <v>414</v>
      </c>
      <c r="Q36" s="555">
        <v>1164853</v>
      </c>
      <c r="R36" s="556"/>
      <c r="S36" s="555">
        <v>1199626</v>
      </c>
      <c r="T36" s="556"/>
      <c r="U36" s="555">
        <v>24720398</v>
      </c>
      <c r="V36" s="556"/>
      <c r="W36" s="555">
        <v>2340923</v>
      </c>
      <c r="X36" s="556"/>
      <c r="Y36" s="555">
        <v>5561947</v>
      </c>
      <c r="Z36" s="556"/>
      <c r="AA36" s="555">
        <v>32623268</v>
      </c>
      <c r="AB36" s="556"/>
    </row>
    <row r="37" spans="1:28" x14ac:dyDescent="0.2">
      <c r="A37" s="554">
        <v>1974</v>
      </c>
      <c r="B37" s="555">
        <v>3870195</v>
      </c>
      <c r="C37" s="556"/>
      <c r="D37" s="555">
        <v>56098</v>
      </c>
      <c r="E37" s="555">
        <v>10003628</v>
      </c>
      <c r="F37" s="556"/>
      <c r="G37" s="555">
        <v>8673656</v>
      </c>
      <c r="H37" s="556"/>
      <c r="I37" s="555">
        <v>22603577</v>
      </c>
      <c r="J37" s="556"/>
      <c r="K37" s="555">
        <v>33202</v>
      </c>
      <c r="L37" s="556"/>
      <c r="M37" s="557" t="s">
        <v>414</v>
      </c>
      <c r="N37" s="557" t="s">
        <v>414</v>
      </c>
      <c r="O37" s="556"/>
      <c r="P37" s="557" t="s">
        <v>414</v>
      </c>
      <c r="Q37" s="555">
        <v>1159074</v>
      </c>
      <c r="R37" s="556"/>
      <c r="S37" s="555">
        <v>1192276</v>
      </c>
      <c r="T37" s="556"/>
      <c r="U37" s="555">
        <v>23795853</v>
      </c>
      <c r="V37" s="556"/>
      <c r="W37" s="555">
        <v>2336794</v>
      </c>
      <c r="X37" s="556"/>
      <c r="Y37" s="555">
        <v>5654538</v>
      </c>
      <c r="Z37" s="556"/>
      <c r="AA37" s="555">
        <v>31787185</v>
      </c>
      <c r="AB37" s="556"/>
    </row>
    <row r="38" spans="1:28" x14ac:dyDescent="0.2">
      <c r="A38" s="558">
        <v>1975</v>
      </c>
      <c r="B38" s="559">
        <v>3666883</v>
      </c>
      <c r="C38" s="560"/>
      <c r="D38" s="559">
        <v>13541</v>
      </c>
      <c r="E38" s="559">
        <v>8531835</v>
      </c>
      <c r="F38" s="560"/>
      <c r="G38" s="559">
        <v>8126514</v>
      </c>
      <c r="H38" s="560"/>
      <c r="I38" s="559">
        <v>20338773</v>
      </c>
      <c r="J38" s="560"/>
      <c r="K38" s="559">
        <v>32321</v>
      </c>
      <c r="L38" s="560"/>
      <c r="M38" s="561" t="s">
        <v>414</v>
      </c>
      <c r="N38" s="561" t="s">
        <v>414</v>
      </c>
      <c r="O38" s="560"/>
      <c r="P38" s="561" t="s">
        <v>414</v>
      </c>
      <c r="Q38" s="559">
        <v>1063270</v>
      </c>
      <c r="R38" s="560"/>
      <c r="S38" s="559">
        <v>1095591</v>
      </c>
      <c r="T38" s="560"/>
      <c r="U38" s="559">
        <v>21434365</v>
      </c>
      <c r="V38" s="560"/>
      <c r="W38" s="559">
        <v>2346363</v>
      </c>
      <c r="X38" s="560"/>
      <c r="Y38" s="559">
        <v>5632290</v>
      </c>
      <c r="Z38" s="560"/>
      <c r="AA38" s="559">
        <v>29413018</v>
      </c>
      <c r="AB38" s="560"/>
    </row>
    <row r="39" spans="1:28" x14ac:dyDescent="0.2">
      <c r="A39" s="554">
        <v>1976</v>
      </c>
      <c r="B39" s="555">
        <v>3660519</v>
      </c>
      <c r="C39" s="556"/>
      <c r="D39" s="557">
        <v>-99</v>
      </c>
      <c r="E39" s="555">
        <v>8761571</v>
      </c>
      <c r="F39" s="556"/>
      <c r="G39" s="555">
        <v>8989930</v>
      </c>
      <c r="H39" s="556"/>
      <c r="I39" s="555">
        <v>21411921</v>
      </c>
      <c r="J39" s="556"/>
      <c r="K39" s="555">
        <v>33372</v>
      </c>
      <c r="L39" s="556"/>
      <c r="M39" s="557" t="s">
        <v>414</v>
      </c>
      <c r="N39" s="557" t="s">
        <v>414</v>
      </c>
      <c r="O39" s="556"/>
      <c r="P39" s="557" t="s">
        <v>414</v>
      </c>
      <c r="Q39" s="555">
        <v>1219876</v>
      </c>
      <c r="R39" s="556"/>
      <c r="S39" s="555">
        <v>1253248</v>
      </c>
      <c r="T39" s="556"/>
      <c r="U39" s="555">
        <v>22665169</v>
      </c>
      <c r="V39" s="556"/>
      <c r="W39" s="555">
        <v>2572883</v>
      </c>
      <c r="X39" s="556"/>
      <c r="Y39" s="555">
        <v>6154769</v>
      </c>
      <c r="Z39" s="556"/>
      <c r="AA39" s="555">
        <v>31392821</v>
      </c>
      <c r="AB39" s="556"/>
    </row>
    <row r="40" spans="1:28" x14ac:dyDescent="0.2">
      <c r="A40" s="554">
        <v>1977</v>
      </c>
      <c r="B40" s="555">
        <v>3454372</v>
      </c>
      <c r="C40" s="556"/>
      <c r="D40" s="555">
        <v>14582</v>
      </c>
      <c r="E40" s="555">
        <v>8635448</v>
      </c>
      <c r="F40" s="556"/>
      <c r="G40" s="555">
        <v>9747048</v>
      </c>
      <c r="H40" s="556"/>
      <c r="I40" s="555">
        <v>21851450</v>
      </c>
      <c r="J40" s="556"/>
      <c r="K40" s="555">
        <v>32601</v>
      </c>
      <c r="L40" s="556"/>
      <c r="M40" s="557" t="s">
        <v>414</v>
      </c>
      <c r="N40" s="557" t="s">
        <v>414</v>
      </c>
      <c r="O40" s="556"/>
      <c r="P40" s="557" t="s">
        <v>414</v>
      </c>
      <c r="Q40" s="555">
        <v>1281245</v>
      </c>
      <c r="R40" s="556"/>
      <c r="S40" s="555">
        <v>1313846</v>
      </c>
      <c r="T40" s="556"/>
      <c r="U40" s="555">
        <v>23165296</v>
      </c>
      <c r="V40" s="556"/>
      <c r="W40" s="555">
        <v>2681959</v>
      </c>
      <c r="X40" s="556"/>
      <c r="Y40" s="555">
        <v>6415755</v>
      </c>
      <c r="Z40" s="556"/>
      <c r="AA40" s="555">
        <v>32263009</v>
      </c>
      <c r="AB40" s="556"/>
    </row>
    <row r="41" spans="1:28" x14ac:dyDescent="0.2">
      <c r="A41" s="558">
        <v>1978</v>
      </c>
      <c r="B41" s="559">
        <v>3313502</v>
      </c>
      <c r="C41" s="560"/>
      <c r="D41" s="559">
        <v>124719</v>
      </c>
      <c r="E41" s="559">
        <v>8539025</v>
      </c>
      <c r="F41" s="560"/>
      <c r="G41" s="559">
        <v>9834786</v>
      </c>
      <c r="H41" s="560"/>
      <c r="I41" s="559">
        <v>21812032</v>
      </c>
      <c r="J41" s="560"/>
      <c r="K41" s="559">
        <v>31563</v>
      </c>
      <c r="L41" s="560"/>
      <c r="M41" s="561" t="s">
        <v>414</v>
      </c>
      <c r="N41" s="561" t="s">
        <v>414</v>
      </c>
      <c r="O41" s="560"/>
      <c r="P41" s="561" t="s">
        <v>414</v>
      </c>
      <c r="Q41" s="559">
        <v>1400424</v>
      </c>
      <c r="R41" s="560"/>
      <c r="S41" s="559">
        <v>1431987</v>
      </c>
      <c r="T41" s="560"/>
      <c r="U41" s="559">
        <v>23244019</v>
      </c>
      <c r="V41" s="560"/>
      <c r="W41" s="559">
        <v>2760574</v>
      </c>
      <c r="X41" s="560"/>
      <c r="Y41" s="559">
        <v>6682956</v>
      </c>
      <c r="Z41" s="560"/>
      <c r="AA41" s="559">
        <v>32687549</v>
      </c>
      <c r="AB41" s="560"/>
    </row>
    <row r="42" spans="1:28" x14ac:dyDescent="0.2">
      <c r="A42" s="554">
        <v>1979</v>
      </c>
      <c r="B42" s="555">
        <v>3592916</v>
      </c>
      <c r="C42" s="556"/>
      <c r="D42" s="555">
        <v>62843</v>
      </c>
      <c r="E42" s="555">
        <v>8549111</v>
      </c>
      <c r="F42" s="556"/>
      <c r="G42" s="555">
        <v>10547987</v>
      </c>
      <c r="H42" s="556"/>
      <c r="I42" s="555">
        <v>22752857</v>
      </c>
      <c r="J42" s="556"/>
      <c r="K42" s="555">
        <v>34094</v>
      </c>
      <c r="L42" s="556"/>
      <c r="M42" s="557" t="s">
        <v>414</v>
      </c>
      <c r="N42" s="557" t="s">
        <v>414</v>
      </c>
      <c r="O42" s="556"/>
      <c r="P42" s="557" t="s">
        <v>414</v>
      </c>
      <c r="Q42" s="555">
        <v>1404862</v>
      </c>
      <c r="R42" s="556"/>
      <c r="S42" s="555">
        <v>1438956</v>
      </c>
      <c r="T42" s="556"/>
      <c r="U42" s="555">
        <v>24191813</v>
      </c>
      <c r="V42" s="556"/>
      <c r="W42" s="555">
        <v>2872573</v>
      </c>
      <c r="X42" s="556"/>
      <c r="Y42" s="555">
        <v>6860351</v>
      </c>
      <c r="Z42" s="556"/>
      <c r="AA42" s="555">
        <v>33924738</v>
      </c>
      <c r="AB42" s="556"/>
    </row>
    <row r="43" spans="1:28" x14ac:dyDescent="0.2">
      <c r="A43" s="554">
        <v>1980</v>
      </c>
      <c r="B43" s="555">
        <v>3155014</v>
      </c>
      <c r="C43" s="556"/>
      <c r="D43" s="555">
        <v>-35018</v>
      </c>
      <c r="E43" s="555">
        <v>8332531</v>
      </c>
      <c r="F43" s="556"/>
      <c r="G43" s="555">
        <v>9509476</v>
      </c>
      <c r="H43" s="556"/>
      <c r="I43" s="555">
        <v>20962004</v>
      </c>
      <c r="J43" s="556"/>
      <c r="K43" s="555">
        <v>32838</v>
      </c>
      <c r="L43" s="556"/>
      <c r="M43" s="557" t="s">
        <v>414</v>
      </c>
      <c r="N43" s="557" t="s">
        <v>414</v>
      </c>
      <c r="O43" s="556"/>
      <c r="P43" s="557" t="s">
        <v>414</v>
      </c>
      <c r="Q43" s="555">
        <v>1600000</v>
      </c>
      <c r="R43" s="556"/>
      <c r="S43" s="555">
        <v>1632838</v>
      </c>
      <c r="T43" s="556"/>
      <c r="U43" s="555">
        <v>22594841</v>
      </c>
      <c r="V43" s="556"/>
      <c r="W43" s="555">
        <v>2781009</v>
      </c>
      <c r="X43" s="556"/>
      <c r="Y43" s="555">
        <v>6663582</v>
      </c>
      <c r="Z43" s="556"/>
      <c r="AA43" s="555">
        <v>32039432</v>
      </c>
      <c r="AB43" s="556"/>
    </row>
    <row r="44" spans="1:28" x14ac:dyDescent="0.2">
      <c r="A44" s="558">
        <v>1981</v>
      </c>
      <c r="B44" s="559">
        <v>3156925</v>
      </c>
      <c r="C44" s="560"/>
      <c r="D44" s="559">
        <v>-15946</v>
      </c>
      <c r="E44" s="559">
        <v>8184540</v>
      </c>
      <c r="F44" s="560"/>
      <c r="G44" s="559">
        <v>8264938</v>
      </c>
      <c r="H44" s="560"/>
      <c r="I44" s="559">
        <v>19590456</v>
      </c>
      <c r="J44" s="560"/>
      <c r="K44" s="559">
        <v>33043</v>
      </c>
      <c r="L44" s="560"/>
      <c r="M44" s="561" t="s">
        <v>414</v>
      </c>
      <c r="N44" s="561" t="s">
        <v>414</v>
      </c>
      <c r="O44" s="560"/>
      <c r="P44" s="561" t="s">
        <v>414</v>
      </c>
      <c r="Q44" s="559">
        <v>1694665</v>
      </c>
      <c r="R44" s="560"/>
      <c r="S44" s="559">
        <v>1727708</v>
      </c>
      <c r="T44" s="560"/>
      <c r="U44" s="559">
        <v>21318164</v>
      </c>
      <c r="V44" s="560"/>
      <c r="W44" s="559">
        <v>2817437</v>
      </c>
      <c r="X44" s="560"/>
      <c r="Y44" s="559">
        <v>6575961</v>
      </c>
      <c r="Z44" s="560"/>
      <c r="AA44" s="559">
        <v>30711562</v>
      </c>
      <c r="AB44" s="560"/>
    </row>
    <row r="45" spans="1:28" x14ac:dyDescent="0.2">
      <c r="A45" s="554">
        <v>1982</v>
      </c>
      <c r="B45" s="555">
        <v>2551983</v>
      </c>
      <c r="C45" s="556"/>
      <c r="D45" s="555">
        <v>-21650</v>
      </c>
      <c r="E45" s="555">
        <v>7067856</v>
      </c>
      <c r="F45" s="556"/>
      <c r="G45" s="555">
        <v>7771903</v>
      </c>
      <c r="H45" s="556"/>
      <c r="I45" s="555">
        <v>17370091</v>
      </c>
      <c r="J45" s="556"/>
      <c r="K45" s="555">
        <v>33046</v>
      </c>
      <c r="L45" s="556"/>
      <c r="M45" s="557" t="s">
        <v>414</v>
      </c>
      <c r="N45" s="557" t="s">
        <v>414</v>
      </c>
      <c r="O45" s="556"/>
      <c r="P45" s="557" t="s">
        <v>414</v>
      </c>
      <c r="Q45" s="555">
        <v>1649682</v>
      </c>
      <c r="R45" s="556"/>
      <c r="S45" s="555">
        <v>1682729</v>
      </c>
      <c r="T45" s="556"/>
      <c r="U45" s="555">
        <v>19052820</v>
      </c>
      <c r="V45" s="556"/>
      <c r="W45" s="555">
        <v>2541766</v>
      </c>
      <c r="X45" s="556"/>
      <c r="Y45" s="555">
        <v>6019913</v>
      </c>
      <c r="Z45" s="556"/>
      <c r="AA45" s="555">
        <v>27614499</v>
      </c>
      <c r="AB45" s="556"/>
    </row>
    <row r="46" spans="1:28" x14ac:dyDescent="0.2">
      <c r="A46" s="554">
        <v>1983</v>
      </c>
      <c r="B46" s="555">
        <v>2489563</v>
      </c>
      <c r="C46" s="556"/>
      <c r="D46" s="555">
        <v>-15624</v>
      </c>
      <c r="E46" s="555">
        <v>6776273</v>
      </c>
      <c r="F46" s="556"/>
      <c r="G46" s="555">
        <v>7390009</v>
      </c>
      <c r="H46" s="556"/>
      <c r="I46" s="555">
        <v>16640221</v>
      </c>
      <c r="J46" s="556"/>
      <c r="K46" s="555">
        <v>33255</v>
      </c>
      <c r="L46" s="556"/>
      <c r="M46" s="557" t="s">
        <v>414</v>
      </c>
      <c r="N46" s="557" t="s">
        <v>414</v>
      </c>
      <c r="O46" s="556"/>
      <c r="P46" s="557" t="s">
        <v>414</v>
      </c>
      <c r="Q46" s="555">
        <v>1874435</v>
      </c>
      <c r="R46" s="556"/>
      <c r="S46" s="555">
        <v>1907690</v>
      </c>
      <c r="T46" s="556"/>
      <c r="U46" s="555">
        <v>18547911</v>
      </c>
      <c r="V46" s="556"/>
      <c r="W46" s="555">
        <v>2647710</v>
      </c>
      <c r="X46" s="556"/>
      <c r="Y46" s="555">
        <v>6232151</v>
      </c>
      <c r="Z46" s="556"/>
      <c r="AA46" s="555">
        <v>27427771</v>
      </c>
      <c r="AB46" s="556"/>
    </row>
    <row r="47" spans="1:28" x14ac:dyDescent="0.2">
      <c r="A47" s="558">
        <v>1984</v>
      </c>
      <c r="B47" s="559">
        <v>2842174</v>
      </c>
      <c r="C47" s="560"/>
      <c r="D47" s="559">
        <v>-11482</v>
      </c>
      <c r="E47" s="559">
        <v>7404995</v>
      </c>
      <c r="F47" s="560"/>
      <c r="G47" s="559">
        <v>7986687</v>
      </c>
      <c r="H47" s="560"/>
      <c r="I47" s="559">
        <v>18222374</v>
      </c>
      <c r="J47" s="560"/>
      <c r="K47" s="559">
        <v>33002</v>
      </c>
      <c r="L47" s="560"/>
      <c r="M47" s="561" t="s">
        <v>414</v>
      </c>
      <c r="N47" s="561" t="s">
        <v>414</v>
      </c>
      <c r="O47" s="560"/>
      <c r="P47" s="561" t="s">
        <v>414</v>
      </c>
      <c r="Q47" s="559">
        <v>1918254</v>
      </c>
      <c r="R47" s="560"/>
      <c r="S47" s="559">
        <v>1951256</v>
      </c>
      <c r="T47" s="560"/>
      <c r="U47" s="559">
        <v>20173630</v>
      </c>
      <c r="V47" s="560"/>
      <c r="W47" s="559">
        <v>2858697</v>
      </c>
      <c r="X47" s="560"/>
      <c r="Y47" s="559">
        <v>6537566</v>
      </c>
      <c r="Z47" s="560"/>
      <c r="AA47" s="559">
        <v>29569892</v>
      </c>
      <c r="AB47" s="560"/>
    </row>
    <row r="48" spans="1:28" x14ac:dyDescent="0.2">
      <c r="A48" s="554">
        <v>1985</v>
      </c>
      <c r="B48" s="555">
        <v>2759927</v>
      </c>
      <c r="C48" s="556"/>
      <c r="D48" s="555">
        <v>-13491</v>
      </c>
      <c r="E48" s="555">
        <v>7031597</v>
      </c>
      <c r="F48" s="556"/>
      <c r="G48" s="555">
        <v>7714121</v>
      </c>
      <c r="H48" s="556"/>
      <c r="I48" s="555">
        <v>17492153</v>
      </c>
      <c r="J48" s="556"/>
      <c r="K48" s="555">
        <v>33024</v>
      </c>
      <c r="L48" s="556"/>
      <c r="M48" s="557" t="s">
        <v>414</v>
      </c>
      <c r="N48" s="557" t="s">
        <v>414</v>
      </c>
      <c r="O48" s="556"/>
      <c r="P48" s="557" t="s">
        <v>414</v>
      </c>
      <c r="Q48" s="555">
        <v>1917674</v>
      </c>
      <c r="R48" s="556"/>
      <c r="S48" s="555">
        <v>1950698</v>
      </c>
      <c r="T48" s="556"/>
      <c r="U48" s="555">
        <v>19442851</v>
      </c>
      <c r="V48" s="556"/>
      <c r="W48" s="555">
        <v>2855066</v>
      </c>
      <c r="X48" s="556"/>
      <c r="Y48" s="555">
        <v>6517893</v>
      </c>
      <c r="Z48" s="556"/>
      <c r="AA48" s="555">
        <v>28815810</v>
      </c>
      <c r="AB48" s="556"/>
    </row>
    <row r="49" spans="1:28" x14ac:dyDescent="0.2">
      <c r="A49" s="554">
        <v>1986</v>
      </c>
      <c r="B49" s="555">
        <v>2640504</v>
      </c>
      <c r="C49" s="556"/>
      <c r="D49" s="555">
        <v>-16740</v>
      </c>
      <c r="E49" s="555">
        <v>6646262</v>
      </c>
      <c r="F49" s="556"/>
      <c r="G49" s="555">
        <v>7860013</v>
      </c>
      <c r="H49" s="556"/>
      <c r="I49" s="555">
        <v>17130039</v>
      </c>
      <c r="J49" s="556"/>
      <c r="K49" s="555">
        <v>33021</v>
      </c>
      <c r="L49" s="556"/>
      <c r="M49" s="557" t="s">
        <v>414</v>
      </c>
      <c r="N49" s="557" t="s">
        <v>414</v>
      </c>
      <c r="O49" s="556"/>
      <c r="P49" s="557" t="s">
        <v>414</v>
      </c>
      <c r="Q49" s="555">
        <v>1914901</v>
      </c>
      <c r="R49" s="556"/>
      <c r="S49" s="555">
        <v>1947923</v>
      </c>
      <c r="T49" s="556"/>
      <c r="U49" s="555">
        <v>19077962</v>
      </c>
      <c r="V49" s="556"/>
      <c r="W49" s="555">
        <v>2833770</v>
      </c>
      <c r="X49" s="556"/>
      <c r="Y49" s="555">
        <v>6361836</v>
      </c>
      <c r="Z49" s="556"/>
      <c r="AA49" s="555">
        <v>28273568</v>
      </c>
      <c r="AB49" s="556"/>
    </row>
    <row r="50" spans="1:28" x14ac:dyDescent="0.2">
      <c r="A50" s="558">
        <v>1987</v>
      </c>
      <c r="B50" s="559">
        <v>2672911</v>
      </c>
      <c r="C50" s="560"/>
      <c r="D50" s="559">
        <v>8630</v>
      </c>
      <c r="E50" s="559">
        <v>7282837</v>
      </c>
      <c r="F50" s="560"/>
      <c r="G50" s="559">
        <v>8041937</v>
      </c>
      <c r="H50" s="560"/>
      <c r="I50" s="559">
        <v>18006315</v>
      </c>
      <c r="J50" s="560"/>
      <c r="K50" s="559">
        <v>32936</v>
      </c>
      <c r="L50" s="560"/>
      <c r="M50" s="561" t="s">
        <v>414</v>
      </c>
      <c r="N50" s="561" t="s">
        <v>414</v>
      </c>
      <c r="O50" s="560"/>
      <c r="P50" s="561" t="s">
        <v>414</v>
      </c>
      <c r="Q50" s="559">
        <v>1913881</v>
      </c>
      <c r="R50" s="560"/>
      <c r="S50" s="559">
        <v>1946817</v>
      </c>
      <c r="T50" s="560"/>
      <c r="U50" s="559">
        <v>19953132</v>
      </c>
      <c r="V50" s="560"/>
      <c r="W50" s="559">
        <v>2928291</v>
      </c>
      <c r="X50" s="560"/>
      <c r="Y50" s="559">
        <v>6497463</v>
      </c>
      <c r="Z50" s="560"/>
      <c r="AA50" s="559">
        <v>29378886</v>
      </c>
      <c r="AB50" s="560"/>
    </row>
    <row r="51" spans="1:28" x14ac:dyDescent="0.2">
      <c r="A51" s="554">
        <v>1988</v>
      </c>
      <c r="B51" s="555">
        <v>2827555</v>
      </c>
      <c r="C51" s="556"/>
      <c r="D51" s="555">
        <v>39556</v>
      </c>
      <c r="E51" s="555">
        <v>7655459</v>
      </c>
      <c r="F51" s="556"/>
      <c r="G51" s="555">
        <v>8317485</v>
      </c>
      <c r="H51" s="556"/>
      <c r="I51" s="555">
        <v>18840055</v>
      </c>
      <c r="J51" s="556"/>
      <c r="K51" s="555">
        <v>32635</v>
      </c>
      <c r="L51" s="556"/>
      <c r="M51" s="557" t="s">
        <v>414</v>
      </c>
      <c r="N51" s="557" t="s">
        <v>414</v>
      </c>
      <c r="O51" s="556"/>
      <c r="P51" s="557" t="s">
        <v>414</v>
      </c>
      <c r="Q51" s="555">
        <v>1989102</v>
      </c>
      <c r="R51" s="556"/>
      <c r="S51" s="555">
        <v>2021738</v>
      </c>
      <c r="T51" s="556"/>
      <c r="U51" s="555">
        <v>20861792</v>
      </c>
      <c r="V51" s="556"/>
      <c r="W51" s="555">
        <v>3058852</v>
      </c>
      <c r="X51" s="556"/>
      <c r="Y51" s="555">
        <v>6756742</v>
      </c>
      <c r="Z51" s="556"/>
      <c r="AA51" s="555">
        <v>30677386</v>
      </c>
      <c r="AB51" s="556"/>
    </row>
    <row r="52" spans="1:28" x14ac:dyDescent="0.2">
      <c r="A52" s="554">
        <v>1989</v>
      </c>
      <c r="B52" s="555">
        <v>2787002</v>
      </c>
      <c r="C52" s="556"/>
      <c r="D52" s="555">
        <v>30405</v>
      </c>
      <c r="E52" s="555">
        <v>8087553</v>
      </c>
      <c r="F52" s="556"/>
      <c r="G52" s="555">
        <v>8097977</v>
      </c>
      <c r="H52" s="556"/>
      <c r="I52" s="555">
        <v>19002936</v>
      </c>
      <c r="J52" s="556"/>
      <c r="K52" s="555">
        <v>28396</v>
      </c>
      <c r="L52" s="556"/>
      <c r="M52" s="555">
        <v>1800</v>
      </c>
      <c r="N52" s="557" t="s">
        <v>771</v>
      </c>
      <c r="O52" s="556"/>
      <c r="P52" s="557" t="s">
        <v>771</v>
      </c>
      <c r="Q52" s="555">
        <v>1840751</v>
      </c>
      <c r="R52" s="556"/>
      <c r="S52" s="555">
        <v>1870947</v>
      </c>
      <c r="T52" s="556"/>
      <c r="U52" s="555">
        <v>20873883</v>
      </c>
      <c r="V52" s="556"/>
      <c r="W52" s="555">
        <v>3158347</v>
      </c>
      <c r="X52" s="556"/>
      <c r="Y52" s="555">
        <v>7287656</v>
      </c>
      <c r="Z52" s="556"/>
      <c r="AA52" s="555">
        <v>31319887</v>
      </c>
      <c r="AB52" s="556"/>
    </row>
    <row r="53" spans="1:28" x14ac:dyDescent="0.2">
      <c r="A53" s="558">
        <v>1990</v>
      </c>
      <c r="B53" s="559">
        <v>2756008</v>
      </c>
      <c r="C53" s="560"/>
      <c r="D53" s="559">
        <v>4786</v>
      </c>
      <c r="E53" s="559">
        <v>8451066</v>
      </c>
      <c r="F53" s="560"/>
      <c r="G53" s="559">
        <v>8251147</v>
      </c>
      <c r="H53" s="560"/>
      <c r="I53" s="559">
        <v>19463009</v>
      </c>
      <c r="J53" s="560"/>
      <c r="K53" s="559">
        <v>30947</v>
      </c>
      <c r="L53" s="560"/>
      <c r="M53" s="559">
        <v>1900</v>
      </c>
      <c r="N53" s="561" t="s">
        <v>771</v>
      </c>
      <c r="O53" s="560"/>
      <c r="P53" s="561" t="s">
        <v>771</v>
      </c>
      <c r="Q53" s="559">
        <v>1684186</v>
      </c>
      <c r="R53" s="560"/>
      <c r="S53" s="559">
        <v>1717033</v>
      </c>
      <c r="T53" s="560"/>
      <c r="U53" s="559">
        <v>21180042</v>
      </c>
      <c r="V53" s="560"/>
      <c r="W53" s="559">
        <v>3226120</v>
      </c>
      <c r="X53" s="560"/>
      <c r="Y53" s="559">
        <v>7403614</v>
      </c>
      <c r="Z53" s="560"/>
      <c r="AA53" s="559">
        <v>31809775</v>
      </c>
      <c r="AB53" s="560"/>
    </row>
    <row r="54" spans="1:28" x14ac:dyDescent="0.2">
      <c r="A54" s="554">
        <v>1991</v>
      </c>
      <c r="B54" s="555">
        <v>2600840</v>
      </c>
      <c r="C54" s="556"/>
      <c r="D54" s="555">
        <v>9697</v>
      </c>
      <c r="E54" s="555">
        <v>8572317</v>
      </c>
      <c r="F54" s="556"/>
      <c r="G54" s="555">
        <v>7957831</v>
      </c>
      <c r="H54" s="556"/>
      <c r="I54" s="555">
        <v>19140684</v>
      </c>
      <c r="J54" s="556"/>
      <c r="K54" s="555">
        <v>29675</v>
      </c>
      <c r="L54" s="556"/>
      <c r="M54" s="555">
        <v>2100</v>
      </c>
      <c r="N54" s="557" t="s">
        <v>771</v>
      </c>
      <c r="O54" s="556"/>
      <c r="P54" s="557" t="s">
        <v>771</v>
      </c>
      <c r="Q54" s="555">
        <v>1651985</v>
      </c>
      <c r="R54" s="556"/>
      <c r="S54" s="555">
        <v>1683760</v>
      </c>
      <c r="T54" s="556"/>
      <c r="U54" s="555">
        <v>20824444</v>
      </c>
      <c r="V54" s="556"/>
      <c r="W54" s="555">
        <v>3229743</v>
      </c>
      <c r="X54" s="556"/>
      <c r="Y54" s="555">
        <v>7345119</v>
      </c>
      <c r="Z54" s="556"/>
      <c r="AA54" s="555">
        <v>31399305</v>
      </c>
      <c r="AB54" s="556"/>
    </row>
    <row r="55" spans="1:28" x14ac:dyDescent="0.2">
      <c r="A55" s="554">
        <v>1992</v>
      </c>
      <c r="B55" s="555">
        <v>2514821</v>
      </c>
      <c r="C55" s="556"/>
      <c r="D55" s="555">
        <v>34621</v>
      </c>
      <c r="E55" s="555">
        <v>8917798</v>
      </c>
      <c r="F55" s="556"/>
      <c r="G55" s="555">
        <v>8551838</v>
      </c>
      <c r="H55" s="556"/>
      <c r="I55" s="555">
        <v>20019078</v>
      </c>
      <c r="J55" s="556"/>
      <c r="K55" s="555">
        <v>30508</v>
      </c>
      <c r="L55" s="556"/>
      <c r="M55" s="555">
        <v>2200</v>
      </c>
      <c r="N55" s="557" t="s">
        <v>771</v>
      </c>
      <c r="O55" s="556"/>
      <c r="P55" s="557" t="s">
        <v>771</v>
      </c>
      <c r="Q55" s="555">
        <v>1704533</v>
      </c>
      <c r="R55" s="556"/>
      <c r="S55" s="555">
        <v>1737241</v>
      </c>
      <c r="T55" s="556"/>
      <c r="U55" s="555">
        <v>21756319</v>
      </c>
      <c r="V55" s="556"/>
      <c r="W55" s="555">
        <v>3318900</v>
      </c>
      <c r="X55" s="556"/>
      <c r="Y55" s="555">
        <v>7495614</v>
      </c>
      <c r="Z55" s="556"/>
      <c r="AA55" s="555">
        <v>32570834</v>
      </c>
      <c r="AB55" s="556"/>
    </row>
    <row r="56" spans="1:28" x14ac:dyDescent="0.2">
      <c r="A56" s="558">
        <v>1993</v>
      </c>
      <c r="B56" s="559">
        <v>2496288</v>
      </c>
      <c r="C56" s="560"/>
      <c r="D56" s="559">
        <v>27106</v>
      </c>
      <c r="E56" s="559">
        <v>9070486</v>
      </c>
      <c r="F56" s="560"/>
      <c r="G56" s="559">
        <v>8386466</v>
      </c>
      <c r="H56" s="560"/>
      <c r="I56" s="559">
        <v>19980346</v>
      </c>
      <c r="J56" s="560"/>
      <c r="K56" s="559">
        <v>29593</v>
      </c>
      <c r="L56" s="560"/>
      <c r="M56" s="559">
        <v>2400</v>
      </c>
      <c r="N56" s="561" t="s">
        <v>771</v>
      </c>
      <c r="O56" s="560"/>
      <c r="P56" s="561" t="s">
        <v>771</v>
      </c>
      <c r="Q56" s="559">
        <v>1740708</v>
      </c>
      <c r="R56" s="560"/>
      <c r="S56" s="559">
        <v>1772701</v>
      </c>
      <c r="T56" s="560"/>
      <c r="U56" s="559">
        <v>21753048</v>
      </c>
      <c r="V56" s="560"/>
      <c r="W56" s="559">
        <v>3334084</v>
      </c>
      <c r="X56" s="560"/>
      <c r="Y56" s="559">
        <v>7541408</v>
      </c>
      <c r="Z56" s="560"/>
      <c r="AA56" s="559">
        <v>32628541</v>
      </c>
      <c r="AB56" s="560"/>
    </row>
    <row r="57" spans="1:28" x14ac:dyDescent="0.2">
      <c r="A57" s="554">
        <v>1994</v>
      </c>
      <c r="B57" s="555">
        <v>2509686</v>
      </c>
      <c r="C57" s="556"/>
      <c r="D57" s="555">
        <v>58330</v>
      </c>
      <c r="E57" s="555">
        <v>9126046</v>
      </c>
      <c r="F57" s="556"/>
      <c r="G57" s="555">
        <v>8771237</v>
      </c>
      <c r="H57" s="556"/>
      <c r="I57" s="555">
        <v>20465298</v>
      </c>
      <c r="J57" s="556"/>
      <c r="K57" s="555">
        <v>62186</v>
      </c>
      <c r="L57" s="556"/>
      <c r="M57" s="555">
        <v>2800</v>
      </c>
      <c r="N57" s="557" t="s">
        <v>771</v>
      </c>
      <c r="O57" s="556"/>
      <c r="P57" s="557" t="s">
        <v>771</v>
      </c>
      <c r="Q57" s="555">
        <v>1862383</v>
      </c>
      <c r="R57" s="556"/>
      <c r="S57" s="555">
        <v>1927369</v>
      </c>
      <c r="T57" s="556"/>
      <c r="U57" s="555">
        <v>22392668</v>
      </c>
      <c r="V57" s="556"/>
      <c r="W57" s="555">
        <v>3439232</v>
      </c>
      <c r="X57" s="556"/>
      <c r="Y57" s="555">
        <v>7689308</v>
      </c>
      <c r="Z57" s="556"/>
      <c r="AA57" s="555">
        <v>33521208</v>
      </c>
      <c r="AB57" s="556"/>
    </row>
    <row r="58" spans="1:28" x14ac:dyDescent="0.2">
      <c r="A58" s="554">
        <v>1995</v>
      </c>
      <c r="B58" s="555">
        <v>2488267</v>
      </c>
      <c r="C58" s="556"/>
      <c r="D58" s="555">
        <v>61058</v>
      </c>
      <c r="E58" s="555">
        <v>9591824</v>
      </c>
      <c r="F58" s="556"/>
      <c r="G58" s="555">
        <v>8586002</v>
      </c>
      <c r="H58" s="556"/>
      <c r="I58" s="555">
        <v>20727151</v>
      </c>
      <c r="J58" s="556"/>
      <c r="K58" s="555">
        <v>54695</v>
      </c>
      <c r="L58" s="556"/>
      <c r="M58" s="555">
        <v>3000</v>
      </c>
      <c r="N58" s="557" t="s">
        <v>771</v>
      </c>
      <c r="O58" s="556"/>
      <c r="P58" s="557" t="s">
        <v>771</v>
      </c>
      <c r="Q58" s="555">
        <v>1934272</v>
      </c>
      <c r="R58" s="556"/>
      <c r="S58" s="555">
        <v>1991967</v>
      </c>
      <c r="T58" s="556"/>
      <c r="U58" s="555">
        <v>22719118</v>
      </c>
      <c r="V58" s="556"/>
      <c r="W58" s="555">
        <v>3455310</v>
      </c>
      <c r="X58" s="556"/>
      <c r="Y58" s="555">
        <v>7796149</v>
      </c>
      <c r="Z58" s="556"/>
      <c r="AA58" s="555">
        <v>33970577</v>
      </c>
      <c r="AB58" s="556"/>
    </row>
    <row r="59" spans="1:28" x14ac:dyDescent="0.2">
      <c r="A59" s="558">
        <v>1996</v>
      </c>
      <c r="B59" s="559">
        <v>2434394</v>
      </c>
      <c r="C59" s="560"/>
      <c r="D59" s="559">
        <v>22816</v>
      </c>
      <c r="E59" s="559">
        <v>9900567</v>
      </c>
      <c r="F59" s="560"/>
      <c r="G59" s="559">
        <v>9019361</v>
      </c>
      <c r="H59" s="560"/>
      <c r="I59" s="559">
        <v>21377138</v>
      </c>
      <c r="J59" s="560"/>
      <c r="K59" s="559">
        <v>60773</v>
      </c>
      <c r="L59" s="560"/>
      <c r="M59" s="559">
        <v>2900</v>
      </c>
      <c r="N59" s="561" t="s">
        <v>771</v>
      </c>
      <c r="O59" s="560"/>
      <c r="P59" s="561" t="s">
        <v>771</v>
      </c>
      <c r="Q59" s="559">
        <v>1969032</v>
      </c>
      <c r="R59" s="560"/>
      <c r="S59" s="559">
        <v>2032706</v>
      </c>
      <c r="T59" s="560"/>
      <c r="U59" s="559">
        <v>23409844</v>
      </c>
      <c r="V59" s="560"/>
      <c r="W59" s="559">
        <v>3526750</v>
      </c>
      <c r="X59" s="560"/>
      <c r="Y59" s="559">
        <v>7967551</v>
      </c>
      <c r="Z59" s="560"/>
      <c r="AA59" s="559">
        <v>34904146</v>
      </c>
      <c r="AB59" s="560"/>
    </row>
    <row r="60" spans="1:28" x14ac:dyDescent="0.2">
      <c r="A60" s="554">
        <v>1997</v>
      </c>
      <c r="B60" s="555">
        <v>2395064</v>
      </c>
      <c r="C60" s="556"/>
      <c r="D60" s="555">
        <v>46450</v>
      </c>
      <c r="E60" s="555">
        <v>9932937</v>
      </c>
      <c r="F60" s="556"/>
      <c r="G60" s="555">
        <v>9254573</v>
      </c>
      <c r="H60" s="556"/>
      <c r="I60" s="555">
        <v>21629024</v>
      </c>
      <c r="J60" s="556"/>
      <c r="K60" s="555">
        <v>58062</v>
      </c>
      <c r="L60" s="556"/>
      <c r="M60" s="555">
        <v>3100</v>
      </c>
      <c r="N60" s="557" t="s">
        <v>771</v>
      </c>
      <c r="O60" s="556"/>
      <c r="P60" s="557" t="s">
        <v>771</v>
      </c>
      <c r="Q60" s="555">
        <v>1995998</v>
      </c>
      <c r="R60" s="556"/>
      <c r="S60" s="555">
        <v>2057160</v>
      </c>
      <c r="T60" s="556"/>
      <c r="U60" s="555">
        <v>23686184</v>
      </c>
      <c r="V60" s="556"/>
      <c r="W60" s="555">
        <v>3542328</v>
      </c>
      <c r="X60" s="556"/>
      <c r="Y60" s="555">
        <v>7971793</v>
      </c>
      <c r="Z60" s="556"/>
      <c r="AA60" s="555">
        <v>35200305</v>
      </c>
      <c r="AB60" s="556"/>
    </row>
    <row r="61" spans="1:28" x14ac:dyDescent="0.2">
      <c r="A61" s="554">
        <v>1998</v>
      </c>
      <c r="B61" s="555">
        <v>2335259</v>
      </c>
      <c r="C61" s="556"/>
      <c r="D61" s="555">
        <v>67084</v>
      </c>
      <c r="E61" s="555">
        <v>9763364</v>
      </c>
      <c r="F61" s="556"/>
      <c r="G61" s="555">
        <v>9081827</v>
      </c>
      <c r="H61" s="556"/>
      <c r="I61" s="555">
        <v>21247533</v>
      </c>
      <c r="J61" s="556"/>
      <c r="K61" s="555">
        <v>54539</v>
      </c>
      <c r="L61" s="556"/>
      <c r="M61" s="555">
        <v>3000</v>
      </c>
      <c r="N61" s="557" t="s">
        <v>771</v>
      </c>
      <c r="O61" s="556"/>
      <c r="P61" s="557" t="s">
        <v>771</v>
      </c>
      <c r="Q61" s="555">
        <v>1871690</v>
      </c>
      <c r="R61" s="556"/>
      <c r="S61" s="555">
        <v>1929230</v>
      </c>
      <c r="T61" s="556"/>
      <c r="U61" s="555">
        <v>23176763</v>
      </c>
      <c r="V61" s="556"/>
      <c r="W61" s="555">
        <v>3586705</v>
      </c>
      <c r="X61" s="556"/>
      <c r="Y61" s="555">
        <v>8079168</v>
      </c>
      <c r="Z61" s="556"/>
      <c r="AA61" s="555">
        <v>34842636</v>
      </c>
      <c r="AB61" s="556"/>
    </row>
    <row r="62" spans="1:28" x14ac:dyDescent="0.2">
      <c r="A62" s="558">
        <v>1999</v>
      </c>
      <c r="B62" s="559">
        <v>2226783</v>
      </c>
      <c r="C62" s="560"/>
      <c r="D62" s="559">
        <v>57685</v>
      </c>
      <c r="E62" s="559">
        <v>9375302</v>
      </c>
      <c r="F62" s="560"/>
      <c r="G62" s="559">
        <v>9356087</v>
      </c>
      <c r="H62" s="560"/>
      <c r="I62" s="559">
        <v>21015857</v>
      </c>
      <c r="J62" s="560"/>
      <c r="K62" s="559">
        <v>48658</v>
      </c>
      <c r="L62" s="560"/>
      <c r="M62" s="559">
        <v>4100</v>
      </c>
      <c r="N62" s="561" t="s">
        <v>771</v>
      </c>
      <c r="O62" s="560"/>
      <c r="P62" s="561" t="s">
        <v>771</v>
      </c>
      <c r="Q62" s="559">
        <v>1881523</v>
      </c>
      <c r="R62" s="560"/>
      <c r="S62" s="559">
        <v>1934282</v>
      </c>
      <c r="T62" s="560"/>
      <c r="U62" s="559">
        <v>22950139</v>
      </c>
      <c r="V62" s="560"/>
      <c r="W62" s="559">
        <v>3610635</v>
      </c>
      <c r="X62" s="560"/>
      <c r="Y62" s="559">
        <v>8203158</v>
      </c>
      <c r="Z62" s="560"/>
      <c r="AA62" s="559">
        <v>34763932</v>
      </c>
      <c r="AB62" s="560"/>
    </row>
    <row r="63" spans="1:28" x14ac:dyDescent="0.2">
      <c r="A63" s="554">
        <v>2000</v>
      </c>
      <c r="B63" s="555">
        <v>2256498</v>
      </c>
      <c r="C63" s="556"/>
      <c r="D63" s="555">
        <v>65348</v>
      </c>
      <c r="E63" s="555">
        <v>9499794</v>
      </c>
      <c r="F63" s="562" t="s">
        <v>413</v>
      </c>
      <c r="G63" s="555">
        <v>9074565</v>
      </c>
      <c r="H63" s="556"/>
      <c r="I63" s="555">
        <v>20896206</v>
      </c>
      <c r="J63" s="562" t="s">
        <v>413</v>
      </c>
      <c r="K63" s="555">
        <v>42183</v>
      </c>
      <c r="L63" s="556"/>
      <c r="M63" s="555">
        <v>4400</v>
      </c>
      <c r="N63" s="557" t="s">
        <v>771</v>
      </c>
      <c r="O63" s="556"/>
      <c r="P63" s="557" t="s">
        <v>771</v>
      </c>
      <c r="Q63" s="555">
        <v>1881485</v>
      </c>
      <c r="R63" s="556"/>
      <c r="S63" s="555">
        <v>1928068</v>
      </c>
      <c r="T63" s="556"/>
      <c r="U63" s="555">
        <v>22824273</v>
      </c>
      <c r="V63" s="562" t="s">
        <v>413</v>
      </c>
      <c r="W63" s="555">
        <v>3631185</v>
      </c>
      <c r="X63" s="556"/>
      <c r="Y63" s="555">
        <v>8208076</v>
      </c>
      <c r="Z63" s="562" t="s">
        <v>413</v>
      </c>
      <c r="AA63" s="555">
        <v>34663534</v>
      </c>
      <c r="AB63" s="562" t="s">
        <v>413</v>
      </c>
    </row>
    <row r="64" spans="1:28" x14ac:dyDescent="0.2">
      <c r="A64" s="554">
        <v>2001</v>
      </c>
      <c r="B64" s="555">
        <v>2191638</v>
      </c>
      <c r="C64" s="556"/>
      <c r="D64" s="555">
        <v>29260</v>
      </c>
      <c r="E64" s="555">
        <v>8676343</v>
      </c>
      <c r="F64" s="556"/>
      <c r="G64" s="555">
        <v>9177924</v>
      </c>
      <c r="H64" s="556"/>
      <c r="I64" s="555">
        <v>20075165</v>
      </c>
      <c r="J64" s="556"/>
      <c r="K64" s="555">
        <v>32500</v>
      </c>
      <c r="L64" s="556"/>
      <c r="M64" s="555">
        <v>4760</v>
      </c>
      <c r="N64" s="557" t="s">
        <v>771</v>
      </c>
      <c r="O64" s="556"/>
      <c r="P64" s="557" t="s">
        <v>771</v>
      </c>
      <c r="Q64" s="555">
        <v>1681426</v>
      </c>
      <c r="R64" s="556"/>
      <c r="S64" s="555">
        <v>1718686</v>
      </c>
      <c r="T64" s="556"/>
      <c r="U64" s="555">
        <v>21793850</v>
      </c>
      <c r="V64" s="556"/>
      <c r="W64" s="555">
        <v>3400431</v>
      </c>
      <c r="X64" s="556"/>
      <c r="Y64" s="555">
        <v>7525956</v>
      </c>
      <c r="Z64" s="556"/>
      <c r="AA64" s="555">
        <v>32720237</v>
      </c>
      <c r="AB64" s="556"/>
    </row>
    <row r="65" spans="1:29" x14ac:dyDescent="0.2">
      <c r="A65" s="558">
        <v>2002</v>
      </c>
      <c r="B65" s="559">
        <v>2019358</v>
      </c>
      <c r="C65" s="560"/>
      <c r="D65" s="559">
        <v>60758</v>
      </c>
      <c r="E65" s="559">
        <v>8831570</v>
      </c>
      <c r="F65" s="563" t="s">
        <v>413</v>
      </c>
      <c r="G65" s="559">
        <v>9167688</v>
      </c>
      <c r="H65" s="560"/>
      <c r="I65" s="559">
        <v>20079374</v>
      </c>
      <c r="J65" s="563" t="s">
        <v>413</v>
      </c>
      <c r="K65" s="559">
        <v>38908</v>
      </c>
      <c r="L65" s="560"/>
      <c r="M65" s="559">
        <v>4787</v>
      </c>
      <c r="N65" s="561" t="s">
        <v>771</v>
      </c>
      <c r="O65" s="560"/>
      <c r="P65" s="561" t="s">
        <v>771</v>
      </c>
      <c r="Q65" s="559">
        <v>1675979</v>
      </c>
      <c r="R65" s="560"/>
      <c r="S65" s="559">
        <v>1719674</v>
      </c>
      <c r="T65" s="560"/>
      <c r="U65" s="559">
        <v>21799048</v>
      </c>
      <c r="V65" s="563" t="s">
        <v>413</v>
      </c>
      <c r="W65" s="559">
        <v>3378691</v>
      </c>
      <c r="X65" s="560"/>
      <c r="Y65" s="559">
        <v>7484250</v>
      </c>
      <c r="Z65" s="563" t="s">
        <v>413</v>
      </c>
      <c r="AA65" s="559">
        <v>32661988</v>
      </c>
      <c r="AB65" s="563" t="s">
        <v>413</v>
      </c>
    </row>
    <row r="66" spans="1:29" x14ac:dyDescent="0.2">
      <c r="A66" s="554">
        <v>2003</v>
      </c>
      <c r="B66" s="555">
        <v>2041412</v>
      </c>
      <c r="C66" s="556"/>
      <c r="D66" s="555">
        <v>50515</v>
      </c>
      <c r="E66" s="555">
        <v>8488339</v>
      </c>
      <c r="F66" s="556"/>
      <c r="G66" s="555">
        <v>9197118</v>
      </c>
      <c r="H66" s="556"/>
      <c r="I66" s="555">
        <v>19777384</v>
      </c>
      <c r="J66" s="562" t="s">
        <v>413</v>
      </c>
      <c r="K66" s="555">
        <v>43242</v>
      </c>
      <c r="L66" s="556"/>
      <c r="M66" s="555">
        <v>3400</v>
      </c>
      <c r="N66" s="557" t="s">
        <v>771</v>
      </c>
      <c r="O66" s="556"/>
      <c r="P66" s="557" t="s">
        <v>771</v>
      </c>
      <c r="Q66" s="555">
        <v>1678863</v>
      </c>
      <c r="R66" s="556"/>
      <c r="S66" s="555">
        <v>1725505</v>
      </c>
      <c r="T66" s="556"/>
      <c r="U66" s="555">
        <v>21502889</v>
      </c>
      <c r="V66" s="562" t="s">
        <v>413</v>
      </c>
      <c r="W66" s="555">
        <v>3454218</v>
      </c>
      <c r="X66" s="556"/>
      <c r="Y66" s="555">
        <v>7575004</v>
      </c>
      <c r="Z66" s="556"/>
      <c r="AA66" s="555">
        <v>32532110</v>
      </c>
      <c r="AB66" s="556"/>
    </row>
    <row r="67" spans="1:29" x14ac:dyDescent="0.2">
      <c r="A67" s="554">
        <v>2004</v>
      </c>
      <c r="B67" s="555">
        <v>2046877</v>
      </c>
      <c r="C67" s="556"/>
      <c r="D67" s="555">
        <v>137762</v>
      </c>
      <c r="E67" s="555">
        <v>8549832</v>
      </c>
      <c r="F67" s="562" t="s">
        <v>413</v>
      </c>
      <c r="G67" s="555">
        <v>9824669</v>
      </c>
      <c r="H67" s="556"/>
      <c r="I67" s="555">
        <v>20559140</v>
      </c>
      <c r="J67" s="562" t="s">
        <v>413</v>
      </c>
      <c r="K67" s="555">
        <v>32556</v>
      </c>
      <c r="L67" s="556"/>
      <c r="M67" s="555">
        <v>3800</v>
      </c>
      <c r="N67" s="557" t="s">
        <v>771</v>
      </c>
      <c r="O67" s="556"/>
      <c r="P67" s="557" t="s">
        <v>771</v>
      </c>
      <c r="Q67" s="555">
        <v>1816561</v>
      </c>
      <c r="R67" s="556"/>
      <c r="S67" s="555">
        <v>1852917</v>
      </c>
      <c r="T67" s="556"/>
      <c r="U67" s="555">
        <v>22412057</v>
      </c>
      <c r="V67" s="562" t="s">
        <v>413</v>
      </c>
      <c r="W67" s="555">
        <v>3472903</v>
      </c>
      <c r="X67" s="556"/>
      <c r="Y67" s="555">
        <v>7634823</v>
      </c>
      <c r="Z67" s="562" t="s">
        <v>413</v>
      </c>
      <c r="AA67" s="555">
        <v>33519782</v>
      </c>
      <c r="AB67" s="562" t="s">
        <v>413</v>
      </c>
    </row>
    <row r="68" spans="1:29" x14ac:dyDescent="0.2">
      <c r="A68" s="558">
        <v>2005</v>
      </c>
      <c r="B68" s="559">
        <v>1954042</v>
      </c>
      <c r="C68" s="560"/>
      <c r="D68" s="559">
        <v>44191</v>
      </c>
      <c r="E68" s="559">
        <v>7907344</v>
      </c>
      <c r="F68" s="563" t="s">
        <v>413</v>
      </c>
      <c r="G68" s="559">
        <v>9632513</v>
      </c>
      <c r="H68" s="560"/>
      <c r="I68" s="559">
        <v>19538091</v>
      </c>
      <c r="J68" s="563" t="s">
        <v>413</v>
      </c>
      <c r="K68" s="559">
        <v>31951</v>
      </c>
      <c r="L68" s="560"/>
      <c r="M68" s="559">
        <v>4300</v>
      </c>
      <c r="N68" s="561" t="s">
        <v>771</v>
      </c>
      <c r="O68" s="560"/>
      <c r="P68" s="561" t="s">
        <v>771</v>
      </c>
      <c r="Q68" s="559">
        <v>1836920</v>
      </c>
      <c r="R68" s="560"/>
      <c r="S68" s="559">
        <v>1873172</v>
      </c>
      <c r="T68" s="560"/>
      <c r="U68" s="559">
        <v>21411262</v>
      </c>
      <c r="V68" s="563" t="s">
        <v>413</v>
      </c>
      <c r="W68" s="559">
        <v>3477360</v>
      </c>
      <c r="X68" s="560"/>
      <c r="Y68" s="559">
        <v>7557233</v>
      </c>
      <c r="Z68" s="563" t="s">
        <v>413</v>
      </c>
      <c r="AA68" s="559">
        <v>32445855</v>
      </c>
      <c r="AB68" s="563" t="s">
        <v>413</v>
      </c>
    </row>
    <row r="69" spans="1:29" x14ac:dyDescent="0.2">
      <c r="A69" s="554">
        <v>2006</v>
      </c>
      <c r="B69" s="555">
        <v>1914466</v>
      </c>
      <c r="C69" s="556"/>
      <c r="D69" s="555">
        <v>60787</v>
      </c>
      <c r="E69" s="555">
        <v>7861025</v>
      </c>
      <c r="F69" s="562" t="s">
        <v>413</v>
      </c>
      <c r="G69" s="555">
        <v>9769914</v>
      </c>
      <c r="H69" s="556"/>
      <c r="I69" s="555">
        <v>19606191</v>
      </c>
      <c r="J69" s="562" t="s">
        <v>413</v>
      </c>
      <c r="K69" s="555">
        <v>28756</v>
      </c>
      <c r="L69" s="556"/>
      <c r="M69" s="555">
        <v>4400</v>
      </c>
      <c r="N69" s="557" t="s">
        <v>771</v>
      </c>
      <c r="O69" s="556"/>
      <c r="P69" s="557" t="s">
        <v>771</v>
      </c>
      <c r="Q69" s="555">
        <v>1896649</v>
      </c>
      <c r="R69" s="562" t="s">
        <v>413</v>
      </c>
      <c r="S69" s="555">
        <v>1929805</v>
      </c>
      <c r="T69" s="562" t="s">
        <v>413</v>
      </c>
      <c r="U69" s="555">
        <v>21535996</v>
      </c>
      <c r="V69" s="562" t="s">
        <v>413</v>
      </c>
      <c r="W69" s="555">
        <v>3450547</v>
      </c>
      <c r="X69" s="556"/>
      <c r="Y69" s="555">
        <v>7414517</v>
      </c>
      <c r="Z69" s="562" t="s">
        <v>413</v>
      </c>
      <c r="AA69" s="555">
        <v>32385000</v>
      </c>
      <c r="AB69" s="562" t="s">
        <v>413</v>
      </c>
    </row>
    <row r="70" spans="1:29" x14ac:dyDescent="0.2">
      <c r="A70" s="554">
        <v>2007</v>
      </c>
      <c r="B70" s="555">
        <v>1864612</v>
      </c>
      <c r="C70" s="556"/>
      <c r="D70" s="555">
        <v>25191</v>
      </c>
      <c r="E70" s="555">
        <v>8073570</v>
      </c>
      <c r="F70" s="562" t="s">
        <v>413</v>
      </c>
      <c r="G70" s="555">
        <v>9450597</v>
      </c>
      <c r="H70" s="556"/>
      <c r="I70" s="555">
        <v>19413970</v>
      </c>
      <c r="J70" s="562" t="s">
        <v>413</v>
      </c>
      <c r="K70" s="555">
        <v>15715</v>
      </c>
      <c r="L70" s="556"/>
      <c r="M70" s="555">
        <v>4700</v>
      </c>
      <c r="N70" s="557" t="s">
        <v>771</v>
      </c>
      <c r="O70" s="556"/>
      <c r="P70" s="557" t="s">
        <v>771</v>
      </c>
      <c r="Q70" s="555">
        <v>1935613</v>
      </c>
      <c r="R70" s="562" t="s">
        <v>413</v>
      </c>
      <c r="S70" s="555">
        <v>1956029</v>
      </c>
      <c r="T70" s="562" t="s">
        <v>413</v>
      </c>
      <c r="U70" s="569">
        <v>21363000</v>
      </c>
      <c r="V70" s="562" t="s">
        <v>413</v>
      </c>
      <c r="W70" s="555">
        <v>3506963</v>
      </c>
      <c r="X70" s="556"/>
      <c r="Y70" s="555">
        <v>7515000</v>
      </c>
      <c r="Z70" s="562" t="s">
        <v>413</v>
      </c>
      <c r="AA70" s="569">
        <v>32403000</v>
      </c>
      <c r="AB70" s="562" t="s">
        <v>413</v>
      </c>
    </row>
    <row r="71" spans="1:29" x14ac:dyDescent="0.2">
      <c r="A71" s="558">
        <v>2008</v>
      </c>
      <c r="B71" s="559">
        <v>1793000</v>
      </c>
      <c r="C71" s="560"/>
      <c r="D71" s="559">
        <v>40772</v>
      </c>
      <c r="E71" s="559">
        <v>8083406</v>
      </c>
      <c r="F71" s="563" t="s">
        <v>413</v>
      </c>
      <c r="G71" s="569">
        <v>8588000</v>
      </c>
      <c r="H71" s="560"/>
      <c r="I71" s="569">
        <v>18508000</v>
      </c>
      <c r="J71" s="563" t="s">
        <v>413</v>
      </c>
      <c r="K71" s="559">
        <v>16514</v>
      </c>
      <c r="L71" s="560"/>
      <c r="M71" s="559">
        <v>5000</v>
      </c>
      <c r="N71" s="561" t="s">
        <v>771</v>
      </c>
      <c r="O71" s="560"/>
      <c r="P71" s="561" t="s">
        <v>771</v>
      </c>
      <c r="Q71" s="559">
        <v>2027883</v>
      </c>
      <c r="R71" s="563" t="s">
        <v>413</v>
      </c>
      <c r="S71" s="559">
        <v>2049398</v>
      </c>
      <c r="T71" s="563" t="s">
        <v>413</v>
      </c>
      <c r="U71" s="569">
        <v>20528000</v>
      </c>
      <c r="V71" s="563" t="s">
        <v>413</v>
      </c>
      <c r="W71" s="559">
        <v>3443733</v>
      </c>
      <c r="X71" s="560"/>
      <c r="Y71" s="559">
        <v>7362000</v>
      </c>
      <c r="Z71" s="563" t="s">
        <v>413</v>
      </c>
      <c r="AA71" s="569">
        <v>31334000</v>
      </c>
      <c r="AB71" s="563"/>
    </row>
    <row r="72" spans="1:29" x14ac:dyDescent="0.2">
      <c r="A72" s="554">
        <v>2009</v>
      </c>
      <c r="B72" s="555">
        <v>1392000</v>
      </c>
      <c r="C72" s="556"/>
      <c r="D72" s="555">
        <v>-23811</v>
      </c>
      <c r="E72" s="555">
        <v>7608972</v>
      </c>
      <c r="F72" s="562" t="s">
        <v>413</v>
      </c>
      <c r="G72" s="569">
        <v>7813000</v>
      </c>
      <c r="H72" s="556"/>
      <c r="I72" s="569">
        <v>16794000</v>
      </c>
      <c r="J72" s="562" t="s">
        <v>413</v>
      </c>
      <c r="K72" s="555">
        <v>18235</v>
      </c>
      <c r="L72" s="556"/>
      <c r="M72" s="555">
        <v>4200</v>
      </c>
      <c r="N72" s="557" t="s">
        <v>771</v>
      </c>
      <c r="O72" s="556"/>
      <c r="P72" s="557" t="s">
        <v>771</v>
      </c>
      <c r="Q72" s="555">
        <v>1993634</v>
      </c>
      <c r="R72" s="562" t="s">
        <v>413</v>
      </c>
      <c r="S72" s="555">
        <v>2016069</v>
      </c>
      <c r="T72" s="562" t="s">
        <v>413</v>
      </c>
      <c r="U72" s="569">
        <v>18756000</v>
      </c>
      <c r="V72" s="562" t="s">
        <v>413</v>
      </c>
      <c r="W72" s="555">
        <v>3130312</v>
      </c>
      <c r="X72" s="556"/>
      <c r="Y72" s="555">
        <v>6580000</v>
      </c>
      <c r="Z72" s="562" t="s">
        <v>413</v>
      </c>
      <c r="AA72" s="569">
        <v>28466000</v>
      </c>
      <c r="AB72" s="562" t="s">
        <v>413</v>
      </c>
    </row>
    <row r="73" spans="1:29" x14ac:dyDescent="0.2">
      <c r="A73" s="554">
        <v>2010</v>
      </c>
      <c r="B73" s="569">
        <v>1631000</v>
      </c>
      <c r="C73" s="562" t="s">
        <v>413</v>
      </c>
      <c r="D73" s="555">
        <v>-6171</v>
      </c>
      <c r="E73" s="569">
        <v>8278000</v>
      </c>
      <c r="F73" s="562" t="s">
        <v>413</v>
      </c>
      <c r="G73" s="569">
        <v>8172000</v>
      </c>
      <c r="H73" s="562" t="s">
        <v>413</v>
      </c>
      <c r="I73" s="569">
        <v>18033000</v>
      </c>
      <c r="J73" s="562" t="s">
        <v>413</v>
      </c>
      <c r="K73" s="555">
        <v>16270</v>
      </c>
      <c r="L73" s="562" t="s">
        <v>413</v>
      </c>
      <c r="M73" s="555">
        <v>4200</v>
      </c>
      <c r="N73" s="557">
        <v>18</v>
      </c>
      <c r="O73" s="562" t="s">
        <v>413</v>
      </c>
      <c r="P73" s="557" t="s">
        <v>771</v>
      </c>
      <c r="Q73" s="555">
        <v>2229866</v>
      </c>
      <c r="R73" s="562" t="s">
        <v>413</v>
      </c>
      <c r="S73" s="555">
        <v>2250353</v>
      </c>
      <c r="T73" s="562" t="s">
        <v>413</v>
      </c>
      <c r="U73" s="569">
        <v>20277000</v>
      </c>
      <c r="V73" s="562" t="s">
        <v>413</v>
      </c>
      <c r="W73" s="555">
        <v>3314000</v>
      </c>
      <c r="X73" s="562" t="s">
        <v>413</v>
      </c>
      <c r="Y73" s="555">
        <v>6934000</v>
      </c>
      <c r="Z73" s="562" t="s">
        <v>413</v>
      </c>
      <c r="AA73" s="569">
        <v>30527000</v>
      </c>
      <c r="AB73" s="562" t="s">
        <v>413</v>
      </c>
      <c r="AC73" s="551">
        <f>W73/W72</f>
        <v>1.0586804126872977</v>
      </c>
    </row>
    <row r="74" spans="1:29" x14ac:dyDescent="0.2">
      <c r="A74" s="558" t="s">
        <v>772</v>
      </c>
      <c r="B74" s="569">
        <v>1561000</v>
      </c>
      <c r="C74" s="560"/>
      <c r="D74" s="559">
        <v>11104</v>
      </c>
      <c r="E74" s="569">
        <v>8389000</v>
      </c>
      <c r="F74" s="560"/>
      <c r="G74" s="569">
        <v>8201</v>
      </c>
      <c r="H74" s="560"/>
      <c r="I74" s="569">
        <v>18171000</v>
      </c>
      <c r="J74" s="560"/>
      <c r="K74" s="559">
        <v>17933</v>
      </c>
      <c r="L74" s="560"/>
      <c r="M74" s="559">
        <v>4200</v>
      </c>
      <c r="N74" s="561">
        <v>95</v>
      </c>
      <c r="O74" s="560"/>
      <c r="P74" s="561">
        <v>95</v>
      </c>
      <c r="Q74" s="559">
        <v>2272984</v>
      </c>
      <c r="R74" s="560"/>
      <c r="S74" s="559">
        <v>2295306</v>
      </c>
      <c r="T74" s="560"/>
      <c r="U74" s="569">
        <v>20455000</v>
      </c>
      <c r="V74" s="560"/>
      <c r="W74" s="569">
        <v>3382000</v>
      </c>
      <c r="X74" s="560"/>
      <c r="Y74" s="569">
        <v>7005000</v>
      </c>
      <c r="Z74" s="560"/>
      <c r="AA74" s="569">
        <v>30842000</v>
      </c>
      <c r="AB74" s="560"/>
    </row>
    <row r="75" spans="1:29" x14ac:dyDescent="0.2">
      <c r="A75" s="558">
        <v>2012</v>
      </c>
      <c r="B75" s="569">
        <v>1513000</v>
      </c>
      <c r="C75" s="560"/>
      <c r="D75" s="559"/>
      <c r="E75" s="569"/>
      <c r="F75" s="560"/>
      <c r="G75" s="569"/>
      <c r="H75" s="560"/>
      <c r="I75" s="569"/>
      <c r="J75" s="560"/>
      <c r="K75" s="559"/>
      <c r="L75" s="560"/>
      <c r="M75" s="559"/>
      <c r="N75" s="561"/>
      <c r="O75" s="560"/>
      <c r="P75" s="561"/>
      <c r="Q75" s="559"/>
      <c r="R75" s="560"/>
      <c r="S75" s="559"/>
      <c r="T75" s="560"/>
      <c r="U75" s="569">
        <v>20740000</v>
      </c>
      <c r="V75" s="560"/>
      <c r="W75" s="569">
        <v>3363000</v>
      </c>
      <c r="X75" s="560"/>
      <c r="Y75" s="569">
        <v>6810000</v>
      </c>
      <c r="Z75" s="560"/>
      <c r="AA75" s="569">
        <v>30914000</v>
      </c>
      <c r="AB75" s="560"/>
    </row>
    <row r="76" spans="1:29" x14ac:dyDescent="0.2">
      <c r="A76" s="554">
        <v>2013</v>
      </c>
      <c r="B76" s="569">
        <v>1546000</v>
      </c>
      <c r="C76" s="562"/>
      <c r="D76" s="555"/>
      <c r="E76" s="569"/>
      <c r="F76" s="562"/>
      <c r="G76" s="569"/>
      <c r="H76" s="562"/>
      <c r="I76" s="569"/>
      <c r="J76" s="562"/>
      <c r="K76" s="555"/>
      <c r="L76" s="562"/>
      <c r="M76" s="555"/>
      <c r="N76" s="557"/>
      <c r="O76" s="562"/>
      <c r="P76" s="557"/>
      <c r="Q76" s="555"/>
      <c r="R76" s="562"/>
      <c r="S76" s="555"/>
      <c r="T76" s="562"/>
      <c r="U76" s="569">
        <v>21261000</v>
      </c>
      <c r="V76" s="562"/>
      <c r="W76" s="555">
        <v>3362000</v>
      </c>
      <c r="X76" s="562"/>
      <c r="Y76" s="555">
        <v>6785000</v>
      </c>
      <c r="Z76" s="562"/>
      <c r="AA76" s="569">
        <v>31408000</v>
      </c>
      <c r="AB76" s="562"/>
    </row>
    <row r="77" spans="1:29" x14ac:dyDescent="0.2">
      <c r="A77" s="554">
        <v>2014</v>
      </c>
      <c r="B77" s="569">
        <v>1530000</v>
      </c>
      <c r="C77" s="562"/>
      <c r="D77" s="555"/>
      <c r="E77" s="569"/>
      <c r="F77" s="562"/>
      <c r="G77" s="569"/>
      <c r="H77" s="562"/>
      <c r="I77" s="569"/>
      <c r="J77" s="562"/>
      <c r="K77" s="555"/>
      <c r="L77" s="562"/>
      <c r="M77" s="555"/>
      <c r="N77" s="557"/>
      <c r="O77" s="562"/>
      <c r="P77" s="557"/>
      <c r="Q77" s="555"/>
      <c r="R77" s="562"/>
      <c r="S77" s="555"/>
      <c r="T77" s="562"/>
      <c r="U77" s="569">
        <v>21365000</v>
      </c>
      <c r="V77" s="562"/>
      <c r="W77" s="555">
        <v>3404000</v>
      </c>
      <c r="X77" s="562"/>
      <c r="Y77" s="555">
        <v>6832000</v>
      </c>
      <c r="Z77" s="562"/>
      <c r="AA77" s="569">
        <v>31601000</v>
      </c>
      <c r="AB77" s="562"/>
    </row>
    <row r="78" spans="1:29" x14ac:dyDescent="0.2">
      <c r="A78" s="554">
        <v>2015</v>
      </c>
      <c r="B78" s="569">
        <v>1378000</v>
      </c>
      <c r="C78" s="562"/>
      <c r="D78" s="555"/>
      <c r="E78" s="569"/>
      <c r="F78" s="562"/>
      <c r="G78" s="569"/>
      <c r="H78" s="562"/>
      <c r="I78" s="569"/>
      <c r="J78" s="562"/>
      <c r="K78" s="555"/>
      <c r="L78" s="562"/>
      <c r="M78" s="555"/>
      <c r="N78" s="557"/>
      <c r="O78" s="562"/>
      <c r="P78" s="557"/>
      <c r="Q78" s="555"/>
      <c r="R78" s="562"/>
      <c r="S78" s="555"/>
      <c r="T78" s="562"/>
      <c r="U78" s="569">
        <v>21203000</v>
      </c>
      <c r="V78" s="562"/>
      <c r="W78" s="555">
        <v>3271000</v>
      </c>
      <c r="X78" s="562"/>
      <c r="Y78" s="555">
        <v>6537000</v>
      </c>
      <c r="Z78" s="562"/>
      <c r="AA78" s="569">
        <v>31011000</v>
      </c>
      <c r="AB78" s="562"/>
    </row>
    <row r="80" spans="1:29" x14ac:dyDescent="0.2">
      <c r="A80" s="912" t="s">
        <v>773</v>
      </c>
      <c r="B80" s="913"/>
      <c r="C80" s="913"/>
      <c r="D80" s="913"/>
      <c r="E80" s="913"/>
      <c r="F80" s="913"/>
      <c r="G80" s="913"/>
      <c r="H80" s="913"/>
      <c r="I80" s="913"/>
      <c r="J80" s="913"/>
      <c r="K80" s="913"/>
      <c r="L80" s="913"/>
      <c r="M80" s="913"/>
      <c r="N80" s="913"/>
      <c r="O80" s="913" t="s">
        <v>774</v>
      </c>
      <c r="P80" s="913"/>
      <c r="Q80" s="913"/>
      <c r="R80" s="913"/>
      <c r="S80" s="913"/>
      <c r="T80" s="913"/>
      <c r="U80" s="913"/>
      <c r="V80" s="913"/>
      <c r="W80" s="913"/>
      <c r="X80" s="913"/>
      <c r="Y80" s="913"/>
      <c r="Z80" s="913"/>
      <c r="AA80" s="913"/>
      <c r="AB80" s="914"/>
    </row>
    <row r="81" spans="1:28" x14ac:dyDescent="0.2">
      <c r="A81" s="915" t="s">
        <v>775</v>
      </c>
      <c r="B81" s="916"/>
      <c r="C81" s="916"/>
      <c r="D81" s="916"/>
      <c r="E81" s="916"/>
      <c r="F81" s="916"/>
      <c r="G81" s="916"/>
      <c r="H81" s="916"/>
      <c r="I81" s="916"/>
      <c r="J81" s="916"/>
      <c r="K81" s="916"/>
      <c r="L81" s="916"/>
      <c r="M81" s="916"/>
      <c r="N81" s="916"/>
      <c r="O81" s="916" t="s">
        <v>776</v>
      </c>
      <c r="P81" s="916"/>
      <c r="Q81" s="916"/>
      <c r="R81" s="916"/>
      <c r="S81" s="916"/>
      <c r="T81" s="916"/>
      <c r="U81" s="916"/>
      <c r="V81" s="916"/>
      <c r="W81" s="916"/>
      <c r="X81" s="916"/>
      <c r="Y81" s="916"/>
      <c r="Z81" s="916"/>
      <c r="AA81" s="916"/>
      <c r="AB81" s="917"/>
    </row>
    <row r="82" spans="1:28" x14ac:dyDescent="0.2">
      <c r="A82" s="915"/>
      <c r="B82" s="916"/>
      <c r="C82" s="916"/>
      <c r="D82" s="916"/>
      <c r="E82" s="916"/>
      <c r="F82" s="916"/>
      <c r="G82" s="916"/>
      <c r="H82" s="916"/>
      <c r="I82" s="916"/>
      <c r="J82" s="916"/>
      <c r="K82" s="916"/>
      <c r="L82" s="916"/>
      <c r="M82" s="916"/>
      <c r="N82" s="916"/>
      <c r="O82" s="918" t="s">
        <v>777</v>
      </c>
      <c r="P82" s="918"/>
      <c r="Q82" s="918"/>
      <c r="R82" s="918"/>
      <c r="S82" s="918"/>
      <c r="T82" s="918"/>
      <c r="U82" s="918"/>
      <c r="V82" s="918"/>
      <c r="W82" s="918"/>
      <c r="X82" s="918"/>
      <c r="Y82" s="918"/>
      <c r="Z82" s="918"/>
      <c r="AA82" s="918"/>
      <c r="AB82" s="919"/>
    </row>
    <row r="83" spans="1:28" x14ac:dyDescent="0.2">
      <c r="A83" s="915"/>
      <c r="B83" s="916"/>
      <c r="C83" s="916"/>
      <c r="D83" s="916"/>
      <c r="E83" s="916"/>
      <c r="F83" s="916"/>
      <c r="G83" s="916"/>
      <c r="H83" s="916"/>
      <c r="I83" s="916"/>
      <c r="J83" s="916"/>
      <c r="K83" s="916"/>
      <c r="L83" s="916"/>
      <c r="M83" s="916"/>
      <c r="N83" s="916"/>
      <c r="O83" s="918" t="s">
        <v>778</v>
      </c>
      <c r="P83" s="918"/>
      <c r="Q83" s="918"/>
      <c r="R83" s="918"/>
      <c r="S83" s="918"/>
      <c r="T83" s="918"/>
      <c r="U83" s="918"/>
      <c r="V83" s="918"/>
      <c r="W83" s="918"/>
      <c r="X83" s="918"/>
      <c r="Y83" s="918"/>
      <c r="Z83" s="918"/>
      <c r="AA83" s="918"/>
      <c r="AB83" s="919"/>
    </row>
    <row r="84" spans="1:28" x14ac:dyDescent="0.2">
      <c r="A84" s="915"/>
      <c r="B84" s="916"/>
      <c r="C84" s="916"/>
      <c r="D84" s="916"/>
      <c r="E84" s="916"/>
      <c r="F84" s="916"/>
      <c r="G84" s="916"/>
      <c r="H84" s="916"/>
      <c r="I84" s="916"/>
      <c r="J84" s="916"/>
      <c r="K84" s="916"/>
      <c r="L84" s="916"/>
      <c r="M84" s="916"/>
      <c r="N84" s="916"/>
      <c r="O84" s="918" t="s">
        <v>779</v>
      </c>
      <c r="P84" s="918"/>
      <c r="Q84" s="918"/>
      <c r="R84" s="918"/>
      <c r="S84" s="918"/>
      <c r="T84" s="918"/>
      <c r="U84" s="918"/>
      <c r="V84" s="918"/>
      <c r="W84" s="918"/>
      <c r="X84" s="918"/>
      <c r="Y84" s="918"/>
      <c r="Z84" s="918"/>
      <c r="AA84" s="918"/>
      <c r="AB84" s="919"/>
    </row>
    <row r="85" spans="1:28" x14ac:dyDescent="0.2">
      <c r="A85" s="915" t="s">
        <v>780</v>
      </c>
      <c r="B85" s="916"/>
      <c r="C85" s="916"/>
      <c r="D85" s="916"/>
      <c r="E85" s="916"/>
      <c r="F85" s="916"/>
      <c r="G85" s="916"/>
      <c r="H85" s="916"/>
      <c r="I85" s="916"/>
      <c r="J85" s="916"/>
      <c r="K85" s="916"/>
      <c r="L85" s="916"/>
      <c r="M85" s="916"/>
      <c r="N85" s="916"/>
      <c r="O85" s="916" t="s">
        <v>781</v>
      </c>
      <c r="P85" s="916"/>
      <c r="Q85" s="916"/>
      <c r="R85" s="916"/>
      <c r="S85" s="916"/>
      <c r="T85" s="916"/>
      <c r="U85" s="916"/>
      <c r="V85" s="916"/>
      <c r="W85" s="916"/>
      <c r="X85" s="916"/>
      <c r="Y85" s="916"/>
      <c r="Z85" s="916"/>
      <c r="AA85" s="916"/>
      <c r="AB85" s="917"/>
    </row>
    <row r="86" spans="1:28" x14ac:dyDescent="0.2">
      <c r="A86" s="920" t="s">
        <v>520</v>
      </c>
      <c r="B86" s="918"/>
      <c r="C86" s="918"/>
      <c r="D86" s="918"/>
      <c r="E86" s="918"/>
      <c r="F86" s="918"/>
      <c r="G86" s="918"/>
      <c r="H86" s="918"/>
      <c r="I86" s="918"/>
      <c r="J86" s="918"/>
      <c r="K86" s="918"/>
      <c r="L86" s="918"/>
      <c r="M86" s="918"/>
      <c r="N86" s="918"/>
      <c r="O86" s="918" t="s">
        <v>515</v>
      </c>
      <c r="P86" s="918"/>
      <c r="Q86" s="918"/>
      <c r="R86" s="918"/>
      <c r="S86" s="918"/>
      <c r="T86" s="918"/>
      <c r="U86" s="918"/>
      <c r="V86" s="918"/>
      <c r="W86" s="918"/>
      <c r="X86" s="918"/>
      <c r="Y86" s="918"/>
      <c r="Z86" s="918"/>
      <c r="AA86" s="918"/>
      <c r="AB86" s="919"/>
    </row>
    <row r="87" spans="1:28" x14ac:dyDescent="0.2">
      <c r="A87" s="915" t="s">
        <v>782</v>
      </c>
      <c r="B87" s="916"/>
      <c r="C87" s="916"/>
      <c r="D87" s="916"/>
      <c r="E87" s="916"/>
      <c r="F87" s="916"/>
      <c r="G87" s="916"/>
      <c r="H87" s="916"/>
      <c r="I87" s="916"/>
      <c r="J87" s="916"/>
      <c r="K87" s="916"/>
      <c r="L87" s="916"/>
      <c r="M87" s="916"/>
      <c r="N87" s="916"/>
      <c r="O87" s="916" t="s">
        <v>783</v>
      </c>
      <c r="P87" s="916"/>
      <c r="Q87" s="916"/>
      <c r="R87" s="916"/>
      <c r="S87" s="916"/>
      <c r="T87" s="916"/>
      <c r="U87" s="916"/>
      <c r="V87" s="916"/>
      <c r="W87" s="916"/>
      <c r="X87" s="916"/>
      <c r="Y87" s="916"/>
      <c r="Z87" s="916"/>
      <c r="AA87" s="916"/>
      <c r="AB87" s="917"/>
    </row>
    <row r="88" spans="1:28" x14ac:dyDescent="0.2">
      <c r="A88" s="920" t="s">
        <v>567</v>
      </c>
      <c r="B88" s="918"/>
      <c r="C88" s="918"/>
      <c r="D88" s="918"/>
      <c r="E88" s="918"/>
      <c r="F88" s="918"/>
      <c r="G88" s="918"/>
      <c r="H88" s="918"/>
      <c r="I88" s="918"/>
      <c r="J88" s="918"/>
      <c r="K88" s="918"/>
      <c r="L88" s="918"/>
      <c r="M88" s="918"/>
      <c r="N88" s="918"/>
      <c r="O88" s="918" t="s">
        <v>516</v>
      </c>
      <c r="P88" s="918"/>
      <c r="Q88" s="918"/>
      <c r="R88" s="918"/>
      <c r="S88" s="918"/>
      <c r="T88" s="918"/>
      <c r="U88" s="918"/>
      <c r="V88" s="918"/>
      <c r="W88" s="918"/>
      <c r="X88" s="918"/>
      <c r="Y88" s="918"/>
      <c r="Z88" s="918"/>
      <c r="AA88" s="918"/>
      <c r="AB88" s="919"/>
    </row>
    <row r="89" spans="1:28" x14ac:dyDescent="0.2">
      <c r="A89" s="920" t="s">
        <v>568</v>
      </c>
      <c r="B89" s="918"/>
      <c r="C89" s="918"/>
      <c r="D89" s="918"/>
      <c r="E89" s="918"/>
      <c r="F89" s="918"/>
      <c r="G89" s="918"/>
      <c r="H89" s="918"/>
      <c r="I89" s="918"/>
      <c r="J89" s="918"/>
      <c r="K89" s="918"/>
      <c r="L89" s="918"/>
      <c r="M89" s="918"/>
      <c r="N89" s="918"/>
      <c r="O89" s="918" t="s">
        <v>517</v>
      </c>
      <c r="P89" s="918"/>
      <c r="Q89" s="918"/>
      <c r="R89" s="918"/>
      <c r="S89" s="918"/>
      <c r="T89" s="918"/>
      <c r="U89" s="918"/>
      <c r="V89" s="918"/>
      <c r="W89" s="918"/>
      <c r="X89" s="918"/>
      <c r="Y89" s="918"/>
      <c r="Z89" s="918"/>
      <c r="AA89" s="918"/>
      <c r="AB89" s="919"/>
    </row>
    <row r="90" spans="1:28" x14ac:dyDescent="0.2">
      <c r="A90" s="915" t="s">
        <v>784</v>
      </c>
      <c r="B90" s="916"/>
      <c r="C90" s="916"/>
      <c r="D90" s="916"/>
      <c r="E90" s="916"/>
      <c r="F90" s="916"/>
      <c r="G90" s="916"/>
      <c r="H90" s="916"/>
      <c r="I90" s="916"/>
      <c r="J90" s="916"/>
      <c r="K90" s="916"/>
      <c r="L90" s="916"/>
      <c r="M90" s="916"/>
      <c r="N90" s="916"/>
      <c r="O90" s="918" t="s">
        <v>785</v>
      </c>
      <c r="P90" s="918"/>
      <c r="Q90" s="918"/>
      <c r="R90" s="918"/>
      <c r="S90" s="918"/>
      <c r="T90" s="918"/>
      <c r="U90" s="918"/>
      <c r="V90" s="918"/>
      <c r="W90" s="918"/>
      <c r="X90" s="918"/>
      <c r="Y90" s="918"/>
      <c r="Z90" s="918"/>
      <c r="AA90" s="918"/>
      <c r="AB90" s="919"/>
    </row>
    <row r="91" spans="1:28" x14ac:dyDescent="0.2">
      <c r="A91" s="915"/>
      <c r="B91" s="916"/>
      <c r="C91" s="916"/>
      <c r="D91" s="916"/>
      <c r="E91" s="916"/>
      <c r="F91" s="916"/>
      <c r="G91" s="916"/>
      <c r="H91" s="916"/>
      <c r="I91" s="916"/>
      <c r="J91" s="916"/>
      <c r="K91" s="916"/>
      <c r="L91" s="916"/>
      <c r="M91" s="916"/>
      <c r="N91" s="916"/>
      <c r="O91" s="918" t="s">
        <v>571</v>
      </c>
      <c r="P91" s="918"/>
      <c r="Q91" s="918"/>
      <c r="R91" s="918"/>
      <c r="S91" s="918"/>
      <c r="T91" s="918"/>
      <c r="U91" s="918"/>
      <c r="V91" s="918"/>
      <c r="W91" s="918"/>
      <c r="X91" s="918"/>
      <c r="Y91" s="918"/>
      <c r="Z91" s="918"/>
      <c r="AA91" s="918"/>
      <c r="AB91" s="919"/>
    </row>
    <row r="92" spans="1:28" x14ac:dyDescent="0.2">
      <c r="A92" s="915" t="s">
        <v>786</v>
      </c>
      <c r="B92" s="916"/>
      <c r="C92" s="916"/>
      <c r="D92" s="916"/>
      <c r="E92" s="916"/>
      <c r="F92" s="916"/>
      <c r="G92" s="916"/>
      <c r="H92" s="916"/>
      <c r="I92" s="916"/>
      <c r="J92" s="916"/>
      <c r="K92" s="916"/>
      <c r="L92" s="916"/>
      <c r="M92" s="916"/>
      <c r="N92" s="916"/>
      <c r="O92" s="918" t="s">
        <v>787</v>
      </c>
      <c r="P92" s="918"/>
      <c r="Q92" s="918"/>
      <c r="R92" s="918"/>
      <c r="S92" s="918"/>
      <c r="T92" s="918"/>
      <c r="U92" s="918"/>
      <c r="V92" s="918"/>
      <c r="W92" s="918"/>
      <c r="X92" s="918"/>
      <c r="Y92" s="918"/>
      <c r="Z92" s="918"/>
      <c r="AA92" s="918"/>
      <c r="AB92" s="919"/>
    </row>
    <row r="93" spans="1:28" x14ac:dyDescent="0.2">
      <c r="A93" s="920" t="s">
        <v>574</v>
      </c>
      <c r="B93" s="918"/>
      <c r="C93" s="918"/>
      <c r="D93" s="918"/>
      <c r="E93" s="918"/>
      <c r="F93" s="918"/>
      <c r="G93" s="918"/>
      <c r="H93" s="918"/>
      <c r="I93" s="918"/>
      <c r="J93" s="918"/>
      <c r="K93" s="918"/>
      <c r="L93" s="918"/>
      <c r="M93" s="918"/>
      <c r="N93" s="918"/>
      <c r="O93" s="918" t="s">
        <v>518</v>
      </c>
      <c r="P93" s="918"/>
      <c r="Q93" s="918"/>
      <c r="R93" s="918"/>
      <c r="S93" s="918"/>
      <c r="T93" s="918"/>
      <c r="U93" s="918"/>
      <c r="V93" s="918"/>
      <c r="W93" s="918"/>
      <c r="X93" s="918"/>
      <c r="Y93" s="918"/>
      <c r="Z93" s="918"/>
      <c r="AA93" s="918"/>
      <c r="AB93" s="919"/>
    </row>
    <row r="94" spans="1:28" x14ac:dyDescent="0.2">
      <c r="A94" s="920"/>
      <c r="B94" s="918"/>
      <c r="C94" s="918"/>
      <c r="D94" s="918"/>
      <c r="E94" s="918"/>
      <c r="F94" s="918"/>
      <c r="G94" s="918"/>
      <c r="H94" s="918"/>
      <c r="I94" s="918"/>
      <c r="J94" s="918"/>
      <c r="K94" s="918"/>
      <c r="L94" s="918"/>
      <c r="M94" s="918"/>
      <c r="N94" s="918"/>
      <c r="O94" s="918" t="s">
        <v>788</v>
      </c>
      <c r="P94" s="918"/>
      <c r="Q94" s="918"/>
      <c r="R94" s="918"/>
      <c r="S94" s="918"/>
      <c r="T94" s="918"/>
      <c r="U94" s="918"/>
      <c r="V94" s="918"/>
      <c r="W94" s="918"/>
      <c r="X94" s="918"/>
      <c r="Y94" s="918"/>
      <c r="Z94" s="918"/>
      <c r="AA94" s="918"/>
      <c r="AB94" s="919"/>
    </row>
    <row r="95" spans="1:28" ht="12.75" customHeight="1" x14ac:dyDescent="0.2">
      <c r="A95" s="915" t="s">
        <v>789</v>
      </c>
      <c r="B95" s="916"/>
      <c r="C95" s="916"/>
      <c r="D95" s="916"/>
      <c r="E95" s="916"/>
      <c r="F95" s="916"/>
      <c r="G95" s="916"/>
      <c r="H95" s="916"/>
      <c r="I95" s="916"/>
      <c r="J95" s="916"/>
      <c r="K95" s="916"/>
      <c r="L95" s="916"/>
      <c r="M95" s="916"/>
      <c r="N95" s="916"/>
      <c r="O95" s="921" t="s">
        <v>790</v>
      </c>
      <c r="P95" s="921"/>
      <c r="Q95" s="921"/>
      <c r="R95" s="921"/>
      <c r="S95" s="921"/>
      <c r="T95" s="921"/>
      <c r="U95" s="921"/>
      <c r="V95" s="921"/>
      <c r="W95" s="921"/>
      <c r="X95" s="921"/>
      <c r="Y95" s="921"/>
      <c r="Z95" s="921"/>
      <c r="AA95" s="921"/>
      <c r="AB95" s="922"/>
    </row>
    <row r="96" spans="1:28" x14ac:dyDescent="0.2">
      <c r="A96" s="915"/>
      <c r="B96" s="916"/>
      <c r="C96" s="916"/>
      <c r="D96" s="916"/>
      <c r="E96" s="916"/>
      <c r="F96" s="916"/>
      <c r="G96" s="916"/>
      <c r="H96" s="916"/>
      <c r="I96" s="916"/>
      <c r="J96" s="916"/>
      <c r="K96" s="916"/>
      <c r="L96" s="916"/>
      <c r="M96" s="916"/>
      <c r="N96" s="916"/>
      <c r="O96" s="918" t="s">
        <v>791</v>
      </c>
      <c r="P96" s="918"/>
      <c r="Q96" s="918"/>
      <c r="R96" s="918"/>
      <c r="S96" s="918"/>
      <c r="T96" s="918"/>
      <c r="U96" s="918"/>
      <c r="V96" s="918"/>
      <c r="W96" s="918"/>
      <c r="X96" s="918"/>
      <c r="Y96" s="918"/>
      <c r="Z96" s="918"/>
      <c r="AA96" s="918"/>
      <c r="AB96" s="919"/>
    </row>
    <row r="97" spans="1:28" x14ac:dyDescent="0.2">
      <c r="A97" s="915" t="s">
        <v>792</v>
      </c>
      <c r="B97" s="916"/>
      <c r="C97" s="916"/>
      <c r="D97" s="916"/>
      <c r="E97" s="916"/>
      <c r="F97" s="916"/>
      <c r="G97" s="916"/>
      <c r="H97" s="916"/>
      <c r="I97" s="916"/>
      <c r="J97" s="916"/>
      <c r="K97" s="916"/>
      <c r="L97" s="916"/>
      <c r="M97" s="916"/>
      <c r="N97" s="916"/>
      <c r="O97" s="918" t="s">
        <v>793</v>
      </c>
      <c r="P97" s="918"/>
      <c r="Q97" s="918"/>
      <c r="R97" s="918"/>
      <c r="S97" s="918"/>
      <c r="T97" s="918"/>
      <c r="U97" s="918"/>
      <c r="V97" s="918"/>
      <c r="W97" s="918"/>
      <c r="X97" s="918"/>
      <c r="Y97" s="918"/>
      <c r="Z97" s="918"/>
      <c r="AA97" s="918"/>
      <c r="AB97" s="919"/>
    </row>
    <row r="98" spans="1:28" x14ac:dyDescent="0.2">
      <c r="A98" s="925" t="s">
        <v>557</v>
      </c>
      <c r="B98" s="923"/>
      <c r="C98" s="923"/>
      <c r="D98" s="923"/>
      <c r="E98" s="923"/>
      <c r="F98" s="923"/>
      <c r="G98" s="923"/>
      <c r="H98" s="923"/>
      <c r="I98" s="923"/>
      <c r="J98" s="923"/>
      <c r="K98" s="923"/>
      <c r="L98" s="923"/>
      <c r="M98" s="923"/>
      <c r="N98" s="923"/>
      <c r="O98" s="923"/>
      <c r="P98" s="923"/>
      <c r="Q98" s="923"/>
      <c r="R98" s="923"/>
      <c r="S98" s="923"/>
      <c r="T98" s="923"/>
      <c r="U98" s="923"/>
      <c r="V98" s="923"/>
      <c r="W98" s="923"/>
      <c r="X98" s="923"/>
      <c r="Y98" s="923"/>
      <c r="Z98" s="923"/>
      <c r="AA98" s="923"/>
      <c r="AB98" s="924"/>
    </row>
  </sheetData>
  <mergeCells count="74">
    <mergeCell ref="A95:N96"/>
    <mergeCell ref="O95:AB95"/>
    <mergeCell ref="O96:AB96"/>
    <mergeCell ref="A97:N97"/>
    <mergeCell ref="O97:AB98"/>
    <mergeCell ref="A98:N98"/>
    <mergeCell ref="A92:N92"/>
    <mergeCell ref="O92:AB92"/>
    <mergeCell ref="A93:N93"/>
    <mergeCell ref="O93:AB93"/>
    <mergeCell ref="A94:N94"/>
    <mergeCell ref="O94:AB94"/>
    <mergeCell ref="A88:N88"/>
    <mergeCell ref="O88:AB88"/>
    <mergeCell ref="A89:N89"/>
    <mergeCell ref="O89:AB89"/>
    <mergeCell ref="A90:N91"/>
    <mergeCell ref="O90:AB90"/>
    <mergeCell ref="O91:AB91"/>
    <mergeCell ref="A85:N85"/>
    <mergeCell ref="O85:AB85"/>
    <mergeCell ref="A86:N86"/>
    <mergeCell ref="O86:AB86"/>
    <mergeCell ref="A87:N87"/>
    <mergeCell ref="O87:AB87"/>
    <mergeCell ref="A80:N80"/>
    <mergeCell ref="O80:AB80"/>
    <mergeCell ref="A81:N84"/>
    <mergeCell ref="O81:AB81"/>
    <mergeCell ref="O82:AB82"/>
    <mergeCell ref="O83:AB83"/>
    <mergeCell ref="O84:AB84"/>
    <mergeCell ref="P10:P11"/>
    <mergeCell ref="Q10:R11"/>
    <mergeCell ref="S10:T11"/>
    <mergeCell ref="U10:V10"/>
    <mergeCell ref="W10:X10"/>
    <mergeCell ref="U9:V9"/>
    <mergeCell ref="W9:X9"/>
    <mergeCell ref="Y9:Z9"/>
    <mergeCell ref="B10:C11"/>
    <mergeCell ref="E10:F10"/>
    <mergeCell ref="G10:H11"/>
    <mergeCell ref="I10:J11"/>
    <mergeCell ref="K10:L10"/>
    <mergeCell ref="M10:M11"/>
    <mergeCell ref="Y10:Z10"/>
    <mergeCell ref="E11:F11"/>
    <mergeCell ref="K11:L11"/>
    <mergeCell ref="U11:V11"/>
    <mergeCell ref="W11:X11"/>
    <mergeCell ref="Y11:Z11"/>
    <mergeCell ref="N10:O11"/>
    <mergeCell ref="W7:X7"/>
    <mergeCell ref="Y7:Z7"/>
    <mergeCell ref="U8:V8"/>
    <mergeCell ref="W8:X8"/>
    <mergeCell ref="Y8:Z8"/>
    <mergeCell ref="A1:AB1"/>
    <mergeCell ref="A2:AB2"/>
    <mergeCell ref="A3:A11"/>
    <mergeCell ref="B3:V6"/>
    <mergeCell ref="W3:X3"/>
    <mergeCell ref="Y3:Z3"/>
    <mergeCell ref="AA3:AB11"/>
    <mergeCell ref="W4:X4"/>
    <mergeCell ref="Y4:Z4"/>
    <mergeCell ref="W5:X5"/>
    <mergeCell ref="Y5:Z5"/>
    <mergeCell ref="W6:X6"/>
    <mergeCell ref="Y6:Z6"/>
    <mergeCell ref="B7:J9"/>
    <mergeCell ref="K7:T9"/>
    <mergeCell ref="U7:V7"/>
  </mergeCells>
  <hyperlinks>
    <hyperlink ref="O95" r:id="rId1" location="consumption" display="http://www.eia.gov/totalenergy/data/monthly/ - consumption" xr:uid="{00000000-0004-0000-1000-000000000000}"/>
  </hyperlinks>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O547"/>
  <sheetViews>
    <sheetView showGridLines="0" workbookViewId="0">
      <selection activeCell="A6" sqref="A6"/>
    </sheetView>
  </sheetViews>
  <sheetFormatPr defaultColWidth="9.140625" defaultRowHeight="12.75" x14ac:dyDescent="0.2"/>
  <cols>
    <col min="1" max="1" width="14.7109375" style="668" bestFit="1" customWidth="1"/>
    <col min="2" max="15" width="36.5703125" style="668" bestFit="1" customWidth="1"/>
    <col min="16" max="16384" width="9.140625" style="668"/>
  </cols>
  <sheetData>
    <row r="1" spans="1:15" ht="18" x14ac:dyDescent="0.25">
      <c r="A1" s="667" t="s">
        <v>814</v>
      </c>
    </row>
    <row r="2" spans="1:15" ht="18.75" x14ac:dyDescent="0.3">
      <c r="A2" s="669" t="s">
        <v>815</v>
      </c>
    </row>
    <row r="4" spans="1:15" x14ac:dyDescent="0.2">
      <c r="A4" s="670" t="s">
        <v>816</v>
      </c>
    </row>
    <row r="6" spans="1:15" x14ac:dyDescent="0.2">
      <c r="A6" s="668" t="s">
        <v>817</v>
      </c>
    </row>
    <row r="7" spans="1:15" x14ac:dyDescent="0.2">
      <c r="A7" s="668" t="s">
        <v>818</v>
      </c>
    </row>
    <row r="9" spans="1:15" ht="15" x14ac:dyDescent="0.2">
      <c r="A9" s="671" t="s">
        <v>819</v>
      </c>
    </row>
    <row r="12" spans="1:15" ht="38.25" x14ac:dyDescent="0.2">
      <c r="A12" s="926" t="s">
        <v>206</v>
      </c>
      <c r="B12" s="672" t="s">
        <v>820</v>
      </c>
      <c r="C12" s="672" t="s">
        <v>821</v>
      </c>
      <c r="D12" s="672" t="s">
        <v>822</v>
      </c>
      <c r="E12" s="672" t="s">
        <v>823</v>
      </c>
      <c r="F12" s="672" t="s">
        <v>824</v>
      </c>
      <c r="G12" s="672" t="s">
        <v>825</v>
      </c>
      <c r="H12" s="672" t="s">
        <v>826</v>
      </c>
      <c r="I12" s="672" t="s">
        <v>827</v>
      </c>
      <c r="J12" s="672" t="s">
        <v>828</v>
      </c>
      <c r="K12" s="672" t="s">
        <v>829</v>
      </c>
      <c r="L12" s="672" t="s">
        <v>830</v>
      </c>
      <c r="M12" s="672" t="s">
        <v>831</v>
      </c>
      <c r="N12" s="672" t="s">
        <v>832</v>
      </c>
      <c r="O12" s="672" t="s">
        <v>833</v>
      </c>
    </row>
    <row r="13" spans="1:15" x14ac:dyDescent="0.2">
      <c r="A13" s="927"/>
      <c r="B13" s="673" t="s">
        <v>834</v>
      </c>
      <c r="C13" s="673" t="s">
        <v>834</v>
      </c>
      <c r="D13" s="673" t="s">
        <v>834</v>
      </c>
      <c r="E13" s="673" t="s">
        <v>834</v>
      </c>
      <c r="F13" s="673" t="s">
        <v>834</v>
      </c>
      <c r="G13" s="673" t="s">
        <v>834</v>
      </c>
      <c r="H13" s="673" t="s">
        <v>834</v>
      </c>
      <c r="I13" s="673" t="s">
        <v>834</v>
      </c>
      <c r="J13" s="673" t="s">
        <v>834</v>
      </c>
      <c r="K13" s="673" t="s">
        <v>834</v>
      </c>
      <c r="L13" s="673" t="s">
        <v>834</v>
      </c>
      <c r="M13" s="673" t="s">
        <v>834</v>
      </c>
      <c r="N13" s="673" t="s">
        <v>834</v>
      </c>
      <c r="O13" s="673" t="s">
        <v>834</v>
      </c>
    </row>
    <row r="14" spans="1:15" x14ac:dyDescent="0.2">
      <c r="A14" s="674" t="s">
        <v>835</v>
      </c>
      <c r="B14" s="674">
        <v>363.05799999999999</v>
      </c>
      <c r="C14" s="674">
        <v>826.34400000000005</v>
      </c>
      <c r="D14" s="674">
        <v>764.29</v>
      </c>
      <c r="E14" s="674">
        <v>1952.575</v>
      </c>
      <c r="F14" s="674">
        <v>3.1669999999999998</v>
      </c>
      <c r="G14" s="674" t="s">
        <v>836</v>
      </c>
      <c r="H14" s="674" t="s">
        <v>836</v>
      </c>
      <c r="I14" s="674" t="s">
        <v>836</v>
      </c>
      <c r="J14" s="674">
        <v>98.933000000000007</v>
      </c>
      <c r="K14" s="674">
        <v>102.1</v>
      </c>
      <c r="L14" s="674">
        <v>2054.6750000000002</v>
      </c>
      <c r="M14" s="674">
        <v>188.59399999999999</v>
      </c>
      <c r="N14" s="674">
        <v>458.255</v>
      </c>
      <c r="O14" s="674">
        <v>2701.5239999999999</v>
      </c>
    </row>
    <row r="15" spans="1:15" x14ac:dyDescent="0.2">
      <c r="A15" s="674" t="s">
        <v>837</v>
      </c>
      <c r="B15" s="674">
        <v>334.33300000000003</v>
      </c>
      <c r="C15" s="674">
        <v>712.64400000000001</v>
      </c>
      <c r="D15" s="674">
        <v>730.31799999999998</v>
      </c>
      <c r="E15" s="674">
        <v>1777.172</v>
      </c>
      <c r="F15" s="674">
        <v>2.9279999999999999</v>
      </c>
      <c r="G15" s="674" t="s">
        <v>836</v>
      </c>
      <c r="H15" s="674" t="s">
        <v>836</v>
      </c>
      <c r="I15" s="674" t="s">
        <v>836</v>
      </c>
      <c r="J15" s="674">
        <v>89.358999999999995</v>
      </c>
      <c r="K15" s="674">
        <v>92.287000000000006</v>
      </c>
      <c r="L15" s="674">
        <v>1869.4590000000001</v>
      </c>
      <c r="M15" s="674">
        <v>186.26599999999999</v>
      </c>
      <c r="N15" s="674">
        <v>405.02699999999999</v>
      </c>
      <c r="O15" s="674">
        <v>2460.752</v>
      </c>
    </row>
    <row r="16" spans="1:15" x14ac:dyDescent="0.2">
      <c r="A16" s="674" t="s">
        <v>838</v>
      </c>
      <c r="B16" s="674">
        <v>343.60199999999998</v>
      </c>
      <c r="C16" s="674">
        <v>746.21500000000003</v>
      </c>
      <c r="D16" s="674">
        <v>754.31600000000003</v>
      </c>
      <c r="E16" s="674">
        <v>1842.123</v>
      </c>
      <c r="F16" s="674">
        <v>3.24</v>
      </c>
      <c r="G16" s="674" t="s">
        <v>836</v>
      </c>
      <c r="H16" s="674" t="s">
        <v>836</v>
      </c>
      <c r="I16" s="674" t="s">
        <v>836</v>
      </c>
      <c r="J16" s="674">
        <v>98.933000000000007</v>
      </c>
      <c r="K16" s="674">
        <v>102.172</v>
      </c>
      <c r="L16" s="674">
        <v>1944.2950000000001</v>
      </c>
      <c r="M16" s="674">
        <v>190.614</v>
      </c>
      <c r="N16" s="674">
        <v>444.70400000000001</v>
      </c>
      <c r="O16" s="674">
        <v>2579.6129999999998</v>
      </c>
    </row>
    <row r="17" spans="1:15" x14ac:dyDescent="0.2">
      <c r="A17" s="674" t="s">
        <v>839</v>
      </c>
      <c r="B17" s="674">
        <v>337.98899999999998</v>
      </c>
      <c r="C17" s="674">
        <v>823.50699999999995</v>
      </c>
      <c r="D17" s="674">
        <v>664.52</v>
      </c>
      <c r="E17" s="674">
        <v>1825.37</v>
      </c>
      <c r="F17" s="674">
        <v>3.0950000000000002</v>
      </c>
      <c r="G17" s="674" t="s">
        <v>836</v>
      </c>
      <c r="H17" s="674" t="s">
        <v>836</v>
      </c>
      <c r="I17" s="674" t="s">
        <v>836</v>
      </c>
      <c r="J17" s="674">
        <v>95.741</v>
      </c>
      <c r="K17" s="674">
        <v>98.835999999999999</v>
      </c>
      <c r="L17" s="674">
        <v>1924.2070000000001</v>
      </c>
      <c r="M17" s="674">
        <v>190.85599999999999</v>
      </c>
      <c r="N17" s="674">
        <v>435.14699999999999</v>
      </c>
      <c r="O17" s="674">
        <v>2550.21</v>
      </c>
    </row>
    <row r="18" spans="1:15" x14ac:dyDescent="0.2">
      <c r="A18" s="674" t="s">
        <v>840</v>
      </c>
      <c r="B18" s="674">
        <v>343.90600000000001</v>
      </c>
      <c r="C18" s="674">
        <v>869.13300000000004</v>
      </c>
      <c r="D18" s="674">
        <v>758.11099999999999</v>
      </c>
      <c r="E18" s="674">
        <v>1968.3219999999999</v>
      </c>
      <c r="F18" s="674">
        <v>3.1930000000000001</v>
      </c>
      <c r="G18" s="674" t="s">
        <v>836</v>
      </c>
      <c r="H18" s="674" t="s">
        <v>836</v>
      </c>
      <c r="I18" s="674" t="s">
        <v>836</v>
      </c>
      <c r="J18" s="674">
        <v>98.933000000000007</v>
      </c>
      <c r="K18" s="674">
        <v>102.126</v>
      </c>
      <c r="L18" s="674">
        <v>2070.4470000000001</v>
      </c>
      <c r="M18" s="674">
        <v>193.93</v>
      </c>
      <c r="N18" s="674">
        <v>477.43299999999999</v>
      </c>
      <c r="O18" s="674">
        <v>2741.81</v>
      </c>
    </row>
    <row r="19" spans="1:15" x14ac:dyDescent="0.2">
      <c r="A19" s="674" t="s">
        <v>841</v>
      </c>
      <c r="B19" s="674">
        <v>326.28100000000001</v>
      </c>
      <c r="C19" s="674">
        <v>783.36300000000006</v>
      </c>
      <c r="D19" s="674">
        <v>733.84400000000005</v>
      </c>
      <c r="E19" s="674">
        <v>1843.241</v>
      </c>
      <c r="F19" s="674">
        <v>3.0979999999999999</v>
      </c>
      <c r="G19" s="674" t="s">
        <v>836</v>
      </c>
      <c r="H19" s="674" t="s">
        <v>836</v>
      </c>
      <c r="I19" s="674" t="s">
        <v>836</v>
      </c>
      <c r="J19" s="674">
        <v>95.741</v>
      </c>
      <c r="K19" s="674">
        <v>98.84</v>
      </c>
      <c r="L19" s="674">
        <v>1942.08</v>
      </c>
      <c r="M19" s="674">
        <v>195.739</v>
      </c>
      <c r="N19" s="674">
        <v>503.40199999999999</v>
      </c>
      <c r="O19" s="674">
        <v>2641.221</v>
      </c>
    </row>
    <row r="20" spans="1:15" x14ac:dyDescent="0.2">
      <c r="A20" s="674" t="s">
        <v>842</v>
      </c>
      <c r="B20" s="674">
        <v>320.48500000000001</v>
      </c>
      <c r="C20" s="674">
        <v>840.38400000000001</v>
      </c>
      <c r="D20" s="674">
        <v>738.39800000000002</v>
      </c>
      <c r="E20" s="674">
        <v>1898.126</v>
      </c>
      <c r="F20" s="674">
        <v>2.76</v>
      </c>
      <c r="G20" s="674" t="s">
        <v>836</v>
      </c>
      <c r="H20" s="674" t="s">
        <v>836</v>
      </c>
      <c r="I20" s="674" t="s">
        <v>836</v>
      </c>
      <c r="J20" s="674">
        <v>98.933000000000007</v>
      </c>
      <c r="K20" s="674">
        <v>101.693</v>
      </c>
      <c r="L20" s="674">
        <v>1999.819</v>
      </c>
      <c r="M20" s="674">
        <v>195.00399999999999</v>
      </c>
      <c r="N20" s="674">
        <v>496.66399999999999</v>
      </c>
      <c r="O20" s="674">
        <v>2691.4870000000001</v>
      </c>
    </row>
    <row r="21" spans="1:15" x14ac:dyDescent="0.2">
      <c r="A21" s="674" t="s">
        <v>843</v>
      </c>
      <c r="B21" s="674">
        <v>316.11099999999999</v>
      </c>
      <c r="C21" s="674">
        <v>878.21100000000001</v>
      </c>
      <c r="D21" s="674">
        <v>816.74099999999999</v>
      </c>
      <c r="E21" s="674">
        <v>2009.6</v>
      </c>
      <c r="F21" s="674">
        <v>2.665</v>
      </c>
      <c r="G21" s="674" t="s">
        <v>836</v>
      </c>
      <c r="H21" s="674" t="s">
        <v>836</v>
      </c>
      <c r="I21" s="674" t="s">
        <v>836</v>
      </c>
      <c r="J21" s="674">
        <v>98.933000000000007</v>
      </c>
      <c r="K21" s="674">
        <v>101.598</v>
      </c>
      <c r="L21" s="674">
        <v>2111.1979999999999</v>
      </c>
      <c r="M21" s="674">
        <v>200.84700000000001</v>
      </c>
      <c r="N21" s="674">
        <v>505.56900000000002</v>
      </c>
      <c r="O21" s="674">
        <v>2817.6129999999998</v>
      </c>
    </row>
    <row r="22" spans="1:15" x14ac:dyDescent="0.2">
      <c r="A22" s="674" t="s">
        <v>844</v>
      </c>
      <c r="B22" s="674">
        <v>306.75099999999998</v>
      </c>
      <c r="C22" s="674">
        <v>875.33799999999997</v>
      </c>
      <c r="D22" s="674">
        <v>756.73299999999995</v>
      </c>
      <c r="E22" s="674">
        <v>1937.6320000000001</v>
      </c>
      <c r="F22" s="674">
        <v>2.3260000000000001</v>
      </c>
      <c r="G22" s="674" t="s">
        <v>836</v>
      </c>
      <c r="H22" s="674" t="s">
        <v>836</v>
      </c>
      <c r="I22" s="674" t="s">
        <v>836</v>
      </c>
      <c r="J22" s="674">
        <v>95.741</v>
      </c>
      <c r="K22" s="674">
        <v>98.066999999999993</v>
      </c>
      <c r="L22" s="674">
        <v>2035.6990000000001</v>
      </c>
      <c r="M22" s="674">
        <v>201.917</v>
      </c>
      <c r="N22" s="674">
        <v>424.38099999999997</v>
      </c>
      <c r="O22" s="674">
        <v>2661.9969999999998</v>
      </c>
    </row>
    <row r="23" spans="1:15" x14ac:dyDescent="0.2">
      <c r="A23" s="674" t="s">
        <v>845</v>
      </c>
      <c r="B23" s="674">
        <v>337.36399999999998</v>
      </c>
      <c r="C23" s="674">
        <v>1010.434</v>
      </c>
      <c r="D23" s="674">
        <v>781.46199999999999</v>
      </c>
      <c r="E23" s="674">
        <v>2130.9960000000001</v>
      </c>
      <c r="F23" s="674">
        <v>2.5339999999999998</v>
      </c>
      <c r="G23" s="674" t="s">
        <v>836</v>
      </c>
      <c r="H23" s="674" t="s">
        <v>836</v>
      </c>
      <c r="I23" s="674" t="s">
        <v>836</v>
      </c>
      <c r="J23" s="674">
        <v>98.933000000000007</v>
      </c>
      <c r="K23" s="674">
        <v>101.467</v>
      </c>
      <c r="L23" s="674">
        <v>2232.462</v>
      </c>
      <c r="M23" s="674">
        <v>206.47200000000001</v>
      </c>
      <c r="N23" s="674">
        <v>472.58</v>
      </c>
      <c r="O23" s="674">
        <v>2911.5149999999999</v>
      </c>
    </row>
    <row r="24" spans="1:15" x14ac:dyDescent="0.2">
      <c r="A24" s="674" t="s">
        <v>846</v>
      </c>
      <c r="B24" s="674">
        <v>346.548</v>
      </c>
      <c r="C24" s="674">
        <v>999.08500000000004</v>
      </c>
      <c r="D24" s="674">
        <v>828.81200000000001</v>
      </c>
      <c r="E24" s="674">
        <v>2175.66</v>
      </c>
      <c r="F24" s="674">
        <v>2.669</v>
      </c>
      <c r="G24" s="674" t="s">
        <v>836</v>
      </c>
      <c r="H24" s="674" t="s">
        <v>836</v>
      </c>
      <c r="I24" s="674" t="s">
        <v>836</v>
      </c>
      <c r="J24" s="674">
        <v>95.741</v>
      </c>
      <c r="K24" s="674">
        <v>98.41</v>
      </c>
      <c r="L24" s="674">
        <v>2274.0700000000002</v>
      </c>
      <c r="M24" s="674">
        <v>199.37299999999999</v>
      </c>
      <c r="N24" s="674">
        <v>463.85500000000002</v>
      </c>
      <c r="O24" s="674">
        <v>2937.2979999999998</v>
      </c>
    </row>
    <row r="25" spans="1:15" x14ac:dyDescent="0.2">
      <c r="A25" s="674" t="s">
        <v>847</v>
      </c>
      <c r="B25" s="674">
        <v>380.30399999999997</v>
      </c>
      <c r="C25" s="674">
        <v>1023.256</v>
      </c>
      <c r="D25" s="674">
        <v>755.67899999999997</v>
      </c>
      <c r="E25" s="674">
        <v>2159.5859999999998</v>
      </c>
      <c r="F25" s="674">
        <v>3.0990000000000002</v>
      </c>
      <c r="G25" s="674" t="s">
        <v>836</v>
      </c>
      <c r="H25" s="674" t="s">
        <v>836</v>
      </c>
      <c r="I25" s="674" t="s">
        <v>836</v>
      </c>
      <c r="J25" s="674">
        <v>98.933000000000007</v>
      </c>
      <c r="K25" s="674">
        <v>102.032</v>
      </c>
      <c r="L25" s="674">
        <v>2261.6179999999999</v>
      </c>
      <c r="M25" s="674">
        <v>191.31200000000001</v>
      </c>
      <c r="N25" s="674">
        <v>474.666</v>
      </c>
      <c r="O25" s="674">
        <v>2927.596</v>
      </c>
    </row>
    <row r="26" spans="1:15" x14ac:dyDescent="0.2">
      <c r="A26" s="674" t="s">
        <v>848</v>
      </c>
      <c r="B26" s="674">
        <v>4056.7310000000002</v>
      </c>
      <c r="C26" s="674">
        <v>10388.281999999999</v>
      </c>
      <c r="D26" s="674">
        <v>9083.2240000000002</v>
      </c>
      <c r="E26" s="674">
        <v>23520.772000000001</v>
      </c>
      <c r="F26" s="674">
        <v>34.773000000000003</v>
      </c>
      <c r="G26" s="674" t="s">
        <v>836</v>
      </c>
      <c r="H26" s="674" t="s">
        <v>836</v>
      </c>
      <c r="I26" s="674" t="s">
        <v>836</v>
      </c>
      <c r="J26" s="674">
        <v>1164.8530000000001</v>
      </c>
      <c r="K26" s="674">
        <v>1199.626</v>
      </c>
      <c r="L26" s="674">
        <v>24720.398000000001</v>
      </c>
      <c r="M26" s="674">
        <v>2340.9229999999998</v>
      </c>
      <c r="N26" s="674">
        <v>5561.9470000000001</v>
      </c>
      <c r="O26" s="674">
        <v>32623.268</v>
      </c>
    </row>
    <row r="27" spans="1:15" x14ac:dyDescent="0.2">
      <c r="A27" s="674" t="s">
        <v>849</v>
      </c>
      <c r="B27" s="674">
        <v>358.86</v>
      </c>
      <c r="C27" s="674">
        <v>732.97199999999998</v>
      </c>
      <c r="D27" s="674">
        <v>763.76700000000005</v>
      </c>
      <c r="E27" s="674">
        <v>1859.37</v>
      </c>
      <c r="F27" s="674">
        <v>3.1379999999999999</v>
      </c>
      <c r="G27" s="674" t="s">
        <v>836</v>
      </c>
      <c r="H27" s="674" t="s">
        <v>836</v>
      </c>
      <c r="I27" s="674" t="s">
        <v>836</v>
      </c>
      <c r="J27" s="674">
        <v>98.441999999999993</v>
      </c>
      <c r="K27" s="674">
        <v>101.58</v>
      </c>
      <c r="L27" s="674">
        <v>1960.95</v>
      </c>
      <c r="M27" s="674">
        <v>189.21799999999999</v>
      </c>
      <c r="N27" s="674">
        <v>451.55599999999998</v>
      </c>
      <c r="O27" s="674">
        <v>2601.723</v>
      </c>
    </row>
    <row r="28" spans="1:15" x14ac:dyDescent="0.2">
      <c r="A28" s="674" t="s">
        <v>850</v>
      </c>
      <c r="B28" s="674">
        <v>336.45800000000003</v>
      </c>
      <c r="C28" s="674">
        <v>780.26499999999999</v>
      </c>
      <c r="D28" s="674">
        <v>689.18899999999996</v>
      </c>
      <c r="E28" s="674">
        <v>1808.864</v>
      </c>
      <c r="F28" s="674">
        <v>2.8660000000000001</v>
      </c>
      <c r="G28" s="674" t="s">
        <v>836</v>
      </c>
      <c r="H28" s="674" t="s">
        <v>836</v>
      </c>
      <c r="I28" s="674" t="s">
        <v>836</v>
      </c>
      <c r="J28" s="674">
        <v>88.915000000000006</v>
      </c>
      <c r="K28" s="674">
        <v>91.781000000000006</v>
      </c>
      <c r="L28" s="674">
        <v>1900.645</v>
      </c>
      <c r="M28" s="674">
        <v>186.97499999999999</v>
      </c>
      <c r="N28" s="674">
        <v>416.964</v>
      </c>
      <c r="O28" s="674">
        <v>2504.5839999999998</v>
      </c>
    </row>
    <row r="29" spans="1:15" x14ac:dyDescent="0.2">
      <c r="A29" s="674" t="s">
        <v>851</v>
      </c>
      <c r="B29" s="674">
        <v>340.52100000000002</v>
      </c>
      <c r="C29" s="674">
        <v>803.89200000000005</v>
      </c>
      <c r="D29" s="674">
        <v>689.62300000000005</v>
      </c>
      <c r="E29" s="674">
        <v>1837.7059999999999</v>
      </c>
      <c r="F29" s="674">
        <v>3.0720000000000001</v>
      </c>
      <c r="G29" s="674" t="s">
        <v>836</v>
      </c>
      <c r="H29" s="674" t="s">
        <v>836</v>
      </c>
      <c r="I29" s="674" t="s">
        <v>836</v>
      </c>
      <c r="J29" s="674">
        <v>98.441999999999993</v>
      </c>
      <c r="K29" s="674">
        <v>101.514</v>
      </c>
      <c r="L29" s="674">
        <v>1939.22</v>
      </c>
      <c r="M29" s="674">
        <v>190.43799999999999</v>
      </c>
      <c r="N29" s="674">
        <v>462.12200000000001</v>
      </c>
      <c r="O29" s="674">
        <v>2591.7800000000002</v>
      </c>
    </row>
    <row r="30" spans="1:15" x14ac:dyDescent="0.2">
      <c r="A30" s="674" t="s">
        <v>852</v>
      </c>
      <c r="B30" s="674">
        <v>336.53</v>
      </c>
      <c r="C30" s="674">
        <v>668.19799999999998</v>
      </c>
      <c r="D30" s="674">
        <v>681.88400000000001</v>
      </c>
      <c r="E30" s="674">
        <v>1691.0260000000001</v>
      </c>
      <c r="F30" s="674">
        <v>3.036</v>
      </c>
      <c r="G30" s="674" t="s">
        <v>836</v>
      </c>
      <c r="H30" s="674" t="s">
        <v>836</v>
      </c>
      <c r="I30" s="674" t="s">
        <v>836</v>
      </c>
      <c r="J30" s="674">
        <v>95.266000000000005</v>
      </c>
      <c r="K30" s="674">
        <v>98.302000000000007</v>
      </c>
      <c r="L30" s="674">
        <v>1789.328</v>
      </c>
      <c r="M30" s="674">
        <v>191.46299999999999</v>
      </c>
      <c r="N30" s="674">
        <v>446.839</v>
      </c>
      <c r="O30" s="674">
        <v>2427.63</v>
      </c>
    </row>
    <row r="31" spans="1:15" x14ac:dyDescent="0.2">
      <c r="A31" s="674" t="s">
        <v>853</v>
      </c>
      <c r="B31" s="674">
        <v>327.74299999999999</v>
      </c>
      <c r="C31" s="674">
        <v>787.07500000000005</v>
      </c>
      <c r="D31" s="674">
        <v>687.91099999999994</v>
      </c>
      <c r="E31" s="674">
        <v>1807.8879999999999</v>
      </c>
      <c r="F31" s="674">
        <v>3.1309999999999998</v>
      </c>
      <c r="G31" s="674" t="s">
        <v>836</v>
      </c>
      <c r="H31" s="674" t="s">
        <v>836</v>
      </c>
      <c r="I31" s="674" t="s">
        <v>836</v>
      </c>
      <c r="J31" s="674">
        <v>98.441999999999993</v>
      </c>
      <c r="K31" s="674">
        <v>101.57299999999999</v>
      </c>
      <c r="L31" s="674">
        <v>1909.461</v>
      </c>
      <c r="M31" s="674">
        <v>195.256</v>
      </c>
      <c r="N31" s="674">
        <v>505.92399999999998</v>
      </c>
      <c r="O31" s="674">
        <v>2610.64</v>
      </c>
    </row>
    <row r="32" spans="1:15" x14ac:dyDescent="0.2">
      <c r="A32" s="674" t="s">
        <v>854</v>
      </c>
      <c r="B32" s="674">
        <v>312.32499999999999</v>
      </c>
      <c r="C32" s="674">
        <v>719.29600000000005</v>
      </c>
      <c r="D32" s="674">
        <v>715.79300000000001</v>
      </c>
      <c r="E32" s="674">
        <v>1750.7860000000001</v>
      </c>
      <c r="F32" s="674">
        <v>2.9169999999999998</v>
      </c>
      <c r="G32" s="674" t="s">
        <v>836</v>
      </c>
      <c r="H32" s="674" t="s">
        <v>836</v>
      </c>
      <c r="I32" s="674" t="s">
        <v>836</v>
      </c>
      <c r="J32" s="674">
        <v>95.266000000000005</v>
      </c>
      <c r="K32" s="674">
        <v>98.183000000000007</v>
      </c>
      <c r="L32" s="674">
        <v>1848.9690000000001</v>
      </c>
      <c r="M32" s="674">
        <v>196.88</v>
      </c>
      <c r="N32" s="674">
        <v>480.702</v>
      </c>
      <c r="O32" s="674">
        <v>2526.5509999999999</v>
      </c>
    </row>
    <row r="33" spans="1:15" x14ac:dyDescent="0.2">
      <c r="A33" s="674" t="s">
        <v>855</v>
      </c>
      <c r="B33" s="674">
        <v>310.15199999999999</v>
      </c>
      <c r="C33" s="674">
        <v>803.71900000000005</v>
      </c>
      <c r="D33" s="674">
        <v>744.71400000000006</v>
      </c>
      <c r="E33" s="674">
        <v>1862.1559999999999</v>
      </c>
      <c r="F33" s="674">
        <v>2.6669999999999998</v>
      </c>
      <c r="G33" s="674" t="s">
        <v>836</v>
      </c>
      <c r="H33" s="674" t="s">
        <v>836</v>
      </c>
      <c r="I33" s="674" t="s">
        <v>836</v>
      </c>
      <c r="J33" s="674">
        <v>98.441999999999993</v>
      </c>
      <c r="K33" s="674">
        <v>101.10899999999999</v>
      </c>
      <c r="L33" s="674">
        <v>1963.2650000000001</v>
      </c>
      <c r="M33" s="674">
        <v>196.20099999999999</v>
      </c>
      <c r="N33" s="674">
        <v>527.94799999999998</v>
      </c>
      <c r="O33" s="674">
        <v>2687.4140000000002</v>
      </c>
    </row>
    <row r="34" spans="1:15" x14ac:dyDescent="0.2">
      <c r="A34" s="674" t="s">
        <v>856</v>
      </c>
      <c r="B34" s="674">
        <v>319.36399999999998</v>
      </c>
      <c r="C34" s="674">
        <v>849.79</v>
      </c>
      <c r="D34" s="674">
        <v>757.41</v>
      </c>
      <c r="E34" s="674">
        <v>1930.4069999999999</v>
      </c>
      <c r="F34" s="674">
        <v>2.508</v>
      </c>
      <c r="G34" s="674" t="s">
        <v>836</v>
      </c>
      <c r="H34" s="674" t="s">
        <v>836</v>
      </c>
      <c r="I34" s="674" t="s">
        <v>836</v>
      </c>
      <c r="J34" s="674">
        <v>98.441999999999993</v>
      </c>
      <c r="K34" s="674">
        <v>100.95</v>
      </c>
      <c r="L34" s="674">
        <v>2031.357</v>
      </c>
      <c r="M34" s="674">
        <v>203.49600000000001</v>
      </c>
      <c r="N34" s="674">
        <v>500.36900000000003</v>
      </c>
      <c r="O34" s="674">
        <v>2735.2220000000002</v>
      </c>
    </row>
    <row r="35" spans="1:15" x14ac:dyDescent="0.2">
      <c r="A35" s="674" t="s">
        <v>857</v>
      </c>
      <c r="B35" s="674">
        <v>311.298</v>
      </c>
      <c r="C35" s="674">
        <v>935.14200000000005</v>
      </c>
      <c r="D35" s="674">
        <v>706.476</v>
      </c>
      <c r="E35" s="674">
        <v>1959.4390000000001</v>
      </c>
      <c r="F35" s="674">
        <v>2.3889999999999998</v>
      </c>
      <c r="G35" s="674" t="s">
        <v>836</v>
      </c>
      <c r="H35" s="674" t="s">
        <v>836</v>
      </c>
      <c r="I35" s="674" t="s">
        <v>836</v>
      </c>
      <c r="J35" s="674">
        <v>95.266000000000005</v>
      </c>
      <c r="K35" s="674">
        <v>97.656000000000006</v>
      </c>
      <c r="L35" s="674">
        <v>2057.0940000000001</v>
      </c>
      <c r="M35" s="674">
        <v>204.35599999999999</v>
      </c>
      <c r="N35" s="674">
        <v>429.69099999999997</v>
      </c>
      <c r="O35" s="674">
        <v>2691.1419999999998</v>
      </c>
    </row>
    <row r="36" spans="1:15" x14ac:dyDescent="0.2">
      <c r="A36" s="674" t="s">
        <v>858</v>
      </c>
      <c r="B36" s="674">
        <v>331.56099999999998</v>
      </c>
      <c r="C36" s="674">
        <v>997.73599999999999</v>
      </c>
      <c r="D36" s="674">
        <v>777.07899999999995</v>
      </c>
      <c r="E36" s="674">
        <v>2115.4520000000002</v>
      </c>
      <c r="F36" s="674">
        <v>2.27</v>
      </c>
      <c r="G36" s="674" t="s">
        <v>836</v>
      </c>
      <c r="H36" s="674" t="s">
        <v>836</v>
      </c>
      <c r="I36" s="674" t="s">
        <v>836</v>
      </c>
      <c r="J36" s="674">
        <v>98.441999999999993</v>
      </c>
      <c r="K36" s="674">
        <v>100.712</v>
      </c>
      <c r="L36" s="674">
        <v>2216.1640000000002</v>
      </c>
      <c r="M36" s="674">
        <v>205.11600000000001</v>
      </c>
      <c r="N36" s="674">
        <v>486.05700000000002</v>
      </c>
      <c r="O36" s="674">
        <v>2907.3380000000002</v>
      </c>
    </row>
    <row r="37" spans="1:15" x14ac:dyDescent="0.2">
      <c r="A37" s="674" t="s">
        <v>859</v>
      </c>
      <c r="B37" s="674">
        <v>295.46800000000002</v>
      </c>
      <c r="C37" s="674">
        <v>994.96400000000006</v>
      </c>
      <c r="D37" s="674">
        <v>742.67600000000004</v>
      </c>
      <c r="E37" s="674">
        <v>2037.9690000000001</v>
      </c>
      <c r="F37" s="674">
        <v>2.3650000000000002</v>
      </c>
      <c r="G37" s="674" t="s">
        <v>836</v>
      </c>
      <c r="H37" s="674" t="s">
        <v>836</v>
      </c>
      <c r="I37" s="674" t="s">
        <v>836</v>
      </c>
      <c r="J37" s="674">
        <v>95.266000000000005</v>
      </c>
      <c r="K37" s="674">
        <v>97.631</v>
      </c>
      <c r="L37" s="674">
        <v>2135.6</v>
      </c>
      <c r="M37" s="674">
        <v>195.08099999999999</v>
      </c>
      <c r="N37" s="674">
        <v>478.65800000000002</v>
      </c>
      <c r="O37" s="674">
        <v>2809.3389999999999</v>
      </c>
    </row>
    <row r="38" spans="1:15" x14ac:dyDescent="0.2">
      <c r="A38" s="674" t="s">
        <v>860</v>
      </c>
      <c r="B38" s="674">
        <v>289.91399999999999</v>
      </c>
      <c r="C38" s="674">
        <v>930.44200000000001</v>
      </c>
      <c r="D38" s="674">
        <v>717.13499999999999</v>
      </c>
      <c r="E38" s="674">
        <v>1942.376</v>
      </c>
      <c r="F38" s="674">
        <v>2.843</v>
      </c>
      <c r="G38" s="674" t="s">
        <v>836</v>
      </c>
      <c r="H38" s="674" t="s">
        <v>836</v>
      </c>
      <c r="I38" s="674" t="s">
        <v>836</v>
      </c>
      <c r="J38" s="674">
        <v>98.441999999999993</v>
      </c>
      <c r="K38" s="674">
        <v>101.285</v>
      </c>
      <c r="L38" s="674">
        <v>2043.6610000000001</v>
      </c>
      <c r="M38" s="674">
        <v>182.31399999999999</v>
      </c>
      <c r="N38" s="674">
        <v>466.161</v>
      </c>
      <c r="O38" s="674">
        <v>2692.136</v>
      </c>
    </row>
    <row r="39" spans="1:15" x14ac:dyDescent="0.2">
      <c r="A39" s="674" t="s">
        <v>861</v>
      </c>
      <c r="B39" s="674">
        <v>3870.1950000000002</v>
      </c>
      <c r="C39" s="674">
        <v>10003.628000000001</v>
      </c>
      <c r="D39" s="674">
        <v>8673.6560000000009</v>
      </c>
      <c r="E39" s="674">
        <v>22603.577000000001</v>
      </c>
      <c r="F39" s="674">
        <v>33.201999999999998</v>
      </c>
      <c r="G39" s="674" t="s">
        <v>836</v>
      </c>
      <c r="H39" s="674" t="s">
        <v>836</v>
      </c>
      <c r="I39" s="674" t="s">
        <v>836</v>
      </c>
      <c r="J39" s="674">
        <v>1159.0740000000001</v>
      </c>
      <c r="K39" s="674">
        <v>1192.2760000000001</v>
      </c>
      <c r="L39" s="674">
        <v>23795.852999999999</v>
      </c>
      <c r="M39" s="674">
        <v>2336.7939999999999</v>
      </c>
      <c r="N39" s="674">
        <v>5654.54</v>
      </c>
      <c r="O39" s="674">
        <v>31787.187000000002</v>
      </c>
    </row>
    <row r="40" spans="1:15" x14ac:dyDescent="0.2">
      <c r="A40" s="674" t="s">
        <v>862</v>
      </c>
      <c r="B40" s="674">
        <v>326.61099999999999</v>
      </c>
      <c r="C40" s="674">
        <v>895.68200000000002</v>
      </c>
      <c r="D40" s="674">
        <v>778.98900000000003</v>
      </c>
      <c r="E40" s="674">
        <v>2009.788</v>
      </c>
      <c r="F40" s="674">
        <v>3.1019999999999999</v>
      </c>
      <c r="G40" s="674" t="s">
        <v>836</v>
      </c>
      <c r="H40" s="674" t="s">
        <v>836</v>
      </c>
      <c r="I40" s="674" t="s">
        <v>836</v>
      </c>
      <c r="J40" s="674">
        <v>90.305000000000007</v>
      </c>
      <c r="K40" s="674">
        <v>93.406999999999996</v>
      </c>
      <c r="L40" s="674">
        <v>2103.1950000000002</v>
      </c>
      <c r="M40" s="674">
        <v>193.155</v>
      </c>
      <c r="N40" s="674">
        <v>466.71499999999997</v>
      </c>
      <c r="O40" s="674">
        <v>2763.0650000000001</v>
      </c>
    </row>
    <row r="41" spans="1:15" x14ac:dyDescent="0.2">
      <c r="A41" s="674" t="s">
        <v>863</v>
      </c>
      <c r="B41" s="674">
        <v>327.017</v>
      </c>
      <c r="C41" s="674">
        <v>626.57399999999996</v>
      </c>
      <c r="D41" s="674">
        <v>627.947</v>
      </c>
      <c r="E41" s="674">
        <v>1589.673</v>
      </c>
      <c r="F41" s="674">
        <v>2.7610000000000001</v>
      </c>
      <c r="G41" s="674" t="s">
        <v>836</v>
      </c>
      <c r="H41" s="674" t="s">
        <v>836</v>
      </c>
      <c r="I41" s="674" t="s">
        <v>836</v>
      </c>
      <c r="J41" s="674">
        <v>81.566000000000003</v>
      </c>
      <c r="K41" s="674">
        <v>84.326999999999998</v>
      </c>
      <c r="L41" s="674">
        <v>1674</v>
      </c>
      <c r="M41" s="674">
        <v>188.899</v>
      </c>
      <c r="N41" s="674">
        <v>412.51799999999997</v>
      </c>
      <c r="O41" s="674">
        <v>2275.4169999999999</v>
      </c>
    </row>
    <row r="42" spans="1:15" x14ac:dyDescent="0.2">
      <c r="A42" s="674" t="s">
        <v>864</v>
      </c>
      <c r="B42" s="674">
        <v>348.71</v>
      </c>
      <c r="C42" s="674">
        <v>657.88599999999997</v>
      </c>
      <c r="D42" s="674">
        <v>690.88199999999995</v>
      </c>
      <c r="E42" s="674">
        <v>1700.0329999999999</v>
      </c>
      <c r="F42" s="674">
        <v>2.9049999999999998</v>
      </c>
      <c r="G42" s="674" t="s">
        <v>836</v>
      </c>
      <c r="H42" s="674" t="s">
        <v>836</v>
      </c>
      <c r="I42" s="674" t="s">
        <v>836</v>
      </c>
      <c r="J42" s="674">
        <v>90.305000000000007</v>
      </c>
      <c r="K42" s="674">
        <v>93.21</v>
      </c>
      <c r="L42" s="674">
        <v>1793.242</v>
      </c>
      <c r="M42" s="674">
        <v>189.596</v>
      </c>
      <c r="N42" s="674">
        <v>457.17500000000001</v>
      </c>
      <c r="O42" s="674">
        <v>2440.0129999999999</v>
      </c>
    </row>
    <row r="43" spans="1:15" x14ac:dyDescent="0.2">
      <c r="A43" s="674" t="s">
        <v>865</v>
      </c>
      <c r="B43" s="674">
        <v>327.98899999999998</v>
      </c>
      <c r="C43" s="674">
        <v>436.13400000000001</v>
      </c>
      <c r="D43" s="674">
        <v>626.64800000000002</v>
      </c>
      <c r="E43" s="674">
        <v>1390.598</v>
      </c>
      <c r="F43" s="674">
        <v>2.8940000000000001</v>
      </c>
      <c r="G43" s="674" t="s">
        <v>836</v>
      </c>
      <c r="H43" s="674" t="s">
        <v>836</v>
      </c>
      <c r="I43" s="674" t="s">
        <v>836</v>
      </c>
      <c r="J43" s="674">
        <v>87.391999999999996</v>
      </c>
      <c r="K43" s="674">
        <v>90.286000000000001</v>
      </c>
      <c r="L43" s="674">
        <v>1480.884</v>
      </c>
      <c r="M43" s="674">
        <v>187.596</v>
      </c>
      <c r="N43" s="674">
        <v>436.02199999999999</v>
      </c>
      <c r="O43" s="674">
        <v>2104.502</v>
      </c>
    </row>
    <row r="44" spans="1:15" x14ac:dyDescent="0.2">
      <c r="A44" s="674" t="s">
        <v>866</v>
      </c>
      <c r="B44" s="674">
        <v>309.447</v>
      </c>
      <c r="C44" s="674">
        <v>524.51900000000001</v>
      </c>
      <c r="D44" s="674">
        <v>613.64599999999996</v>
      </c>
      <c r="E44" s="674">
        <v>1450.1659999999999</v>
      </c>
      <c r="F44" s="674">
        <v>3.1190000000000002</v>
      </c>
      <c r="G44" s="674" t="s">
        <v>836</v>
      </c>
      <c r="H44" s="674" t="s">
        <v>836</v>
      </c>
      <c r="I44" s="674" t="s">
        <v>836</v>
      </c>
      <c r="J44" s="674">
        <v>90.305000000000007</v>
      </c>
      <c r="K44" s="674">
        <v>93.424000000000007</v>
      </c>
      <c r="L44" s="674">
        <v>1543.59</v>
      </c>
      <c r="M44" s="674">
        <v>190.51</v>
      </c>
      <c r="N44" s="674">
        <v>486.42599999999999</v>
      </c>
      <c r="O44" s="674">
        <v>2220.5259999999998</v>
      </c>
    </row>
    <row r="45" spans="1:15" x14ac:dyDescent="0.2">
      <c r="A45" s="674" t="s">
        <v>867</v>
      </c>
      <c r="B45" s="674">
        <v>287.83600000000001</v>
      </c>
      <c r="C45" s="674">
        <v>599.68299999999999</v>
      </c>
      <c r="D45" s="674">
        <v>625.58399999999995</v>
      </c>
      <c r="E45" s="674">
        <v>1511.441</v>
      </c>
      <c r="F45" s="674">
        <v>2.8620000000000001</v>
      </c>
      <c r="G45" s="674" t="s">
        <v>836</v>
      </c>
      <c r="H45" s="674" t="s">
        <v>836</v>
      </c>
      <c r="I45" s="674" t="s">
        <v>836</v>
      </c>
      <c r="J45" s="674">
        <v>87.391999999999996</v>
      </c>
      <c r="K45" s="674">
        <v>90.254000000000005</v>
      </c>
      <c r="L45" s="674">
        <v>1601.6959999999999</v>
      </c>
      <c r="M45" s="674">
        <v>193.75200000000001</v>
      </c>
      <c r="N45" s="674">
        <v>490.59699999999998</v>
      </c>
      <c r="O45" s="674">
        <v>2286.0450000000001</v>
      </c>
    </row>
    <row r="46" spans="1:15" x14ac:dyDescent="0.2">
      <c r="A46" s="674" t="s">
        <v>868</v>
      </c>
      <c r="B46" s="674">
        <v>273.67099999999999</v>
      </c>
      <c r="C46" s="674">
        <v>650.10599999999999</v>
      </c>
      <c r="D46" s="674">
        <v>685.54399999999998</v>
      </c>
      <c r="E46" s="674">
        <v>1608.2059999999999</v>
      </c>
      <c r="F46" s="674">
        <v>2.504</v>
      </c>
      <c r="G46" s="674" t="s">
        <v>836</v>
      </c>
      <c r="H46" s="674" t="s">
        <v>836</v>
      </c>
      <c r="I46" s="674" t="s">
        <v>836</v>
      </c>
      <c r="J46" s="674">
        <v>90.305000000000007</v>
      </c>
      <c r="K46" s="674">
        <v>92.808999999999997</v>
      </c>
      <c r="L46" s="674">
        <v>1701.0150000000001</v>
      </c>
      <c r="M46" s="674">
        <v>192.642</v>
      </c>
      <c r="N46" s="674">
        <v>495.78899999999999</v>
      </c>
      <c r="O46" s="674">
        <v>2389.4459999999999</v>
      </c>
    </row>
    <row r="47" spans="1:15" x14ac:dyDescent="0.2">
      <c r="A47" s="674" t="s">
        <v>869</v>
      </c>
      <c r="B47" s="674">
        <v>277.45499999999998</v>
      </c>
      <c r="C47" s="674">
        <v>734.41899999999998</v>
      </c>
      <c r="D47" s="674">
        <v>650.34799999999996</v>
      </c>
      <c r="E47" s="674">
        <v>1660.3620000000001</v>
      </c>
      <c r="F47" s="674">
        <v>2.2549999999999999</v>
      </c>
      <c r="G47" s="674" t="s">
        <v>836</v>
      </c>
      <c r="H47" s="674" t="s">
        <v>836</v>
      </c>
      <c r="I47" s="674" t="s">
        <v>836</v>
      </c>
      <c r="J47" s="674">
        <v>90.305000000000007</v>
      </c>
      <c r="K47" s="674">
        <v>92.56</v>
      </c>
      <c r="L47" s="674">
        <v>1752.922</v>
      </c>
      <c r="M47" s="674">
        <v>200.67</v>
      </c>
      <c r="N47" s="674">
        <v>499.16500000000002</v>
      </c>
      <c r="O47" s="674">
        <v>2452.7559999999999</v>
      </c>
    </row>
    <row r="48" spans="1:15" x14ac:dyDescent="0.2">
      <c r="A48" s="674" t="s">
        <v>870</v>
      </c>
      <c r="B48" s="674">
        <v>279.12299999999999</v>
      </c>
      <c r="C48" s="674">
        <v>767.66300000000001</v>
      </c>
      <c r="D48" s="674">
        <v>670.07600000000002</v>
      </c>
      <c r="E48" s="674">
        <v>1714.16</v>
      </c>
      <c r="F48" s="674">
        <v>2.2690000000000001</v>
      </c>
      <c r="G48" s="674" t="s">
        <v>836</v>
      </c>
      <c r="H48" s="674" t="s">
        <v>836</v>
      </c>
      <c r="I48" s="674" t="s">
        <v>836</v>
      </c>
      <c r="J48" s="674">
        <v>87.391999999999996</v>
      </c>
      <c r="K48" s="674">
        <v>89.661000000000001</v>
      </c>
      <c r="L48" s="674">
        <v>1803.82</v>
      </c>
      <c r="M48" s="674">
        <v>203.27099999999999</v>
      </c>
      <c r="N48" s="674">
        <v>415.66</v>
      </c>
      <c r="O48" s="674">
        <v>2422.7510000000002</v>
      </c>
    </row>
    <row r="49" spans="1:15" x14ac:dyDescent="0.2">
      <c r="A49" s="674" t="s">
        <v>871</v>
      </c>
      <c r="B49" s="674">
        <v>290.33300000000003</v>
      </c>
      <c r="C49" s="674">
        <v>883.48099999999999</v>
      </c>
      <c r="D49" s="674">
        <v>738.7</v>
      </c>
      <c r="E49" s="674">
        <v>1910.8520000000001</v>
      </c>
      <c r="F49" s="674">
        <v>2.4870000000000001</v>
      </c>
      <c r="G49" s="674" t="s">
        <v>836</v>
      </c>
      <c r="H49" s="674" t="s">
        <v>836</v>
      </c>
      <c r="I49" s="674" t="s">
        <v>836</v>
      </c>
      <c r="J49" s="674">
        <v>90.305000000000007</v>
      </c>
      <c r="K49" s="674">
        <v>92.793000000000006</v>
      </c>
      <c r="L49" s="674">
        <v>2003.645</v>
      </c>
      <c r="M49" s="674">
        <v>204.34800000000001</v>
      </c>
      <c r="N49" s="674">
        <v>485.61700000000002</v>
      </c>
      <c r="O49" s="674">
        <v>2693.61</v>
      </c>
    </row>
    <row r="50" spans="1:15" x14ac:dyDescent="0.2">
      <c r="A50" s="674" t="s">
        <v>872</v>
      </c>
      <c r="B50" s="674">
        <v>301.03300000000002</v>
      </c>
      <c r="C50" s="674">
        <v>871.49199999999996</v>
      </c>
      <c r="D50" s="674">
        <v>657.04600000000005</v>
      </c>
      <c r="E50" s="674">
        <v>1830.0920000000001</v>
      </c>
      <c r="F50" s="674">
        <v>2.496</v>
      </c>
      <c r="G50" s="674" t="s">
        <v>836</v>
      </c>
      <c r="H50" s="674" t="s">
        <v>836</v>
      </c>
      <c r="I50" s="674" t="s">
        <v>836</v>
      </c>
      <c r="J50" s="674">
        <v>87.391999999999996</v>
      </c>
      <c r="K50" s="674">
        <v>89.888000000000005</v>
      </c>
      <c r="L50" s="674">
        <v>1919.98</v>
      </c>
      <c r="M50" s="674">
        <v>202.25800000000001</v>
      </c>
      <c r="N50" s="674">
        <v>481.221</v>
      </c>
      <c r="O50" s="674">
        <v>2603.4589999999998</v>
      </c>
    </row>
    <row r="51" spans="1:15" x14ac:dyDescent="0.2">
      <c r="A51" s="674" t="s">
        <v>873</v>
      </c>
      <c r="B51" s="674">
        <v>317.65699999999998</v>
      </c>
      <c r="C51" s="674">
        <v>884.61199999999997</v>
      </c>
      <c r="D51" s="674">
        <v>761.10400000000004</v>
      </c>
      <c r="E51" s="674">
        <v>1963.819</v>
      </c>
      <c r="F51" s="674">
        <v>2.6680000000000001</v>
      </c>
      <c r="G51" s="674" t="s">
        <v>836</v>
      </c>
      <c r="H51" s="674" t="s">
        <v>836</v>
      </c>
      <c r="I51" s="674" t="s">
        <v>836</v>
      </c>
      <c r="J51" s="674">
        <v>90.305000000000007</v>
      </c>
      <c r="K51" s="674">
        <v>92.972999999999999</v>
      </c>
      <c r="L51" s="674">
        <v>2056.7919999999999</v>
      </c>
      <c r="M51" s="674">
        <v>199.666</v>
      </c>
      <c r="N51" s="674">
        <v>506.21100000000001</v>
      </c>
      <c r="O51" s="674">
        <v>2762.6689999999999</v>
      </c>
    </row>
    <row r="52" spans="1:15" x14ac:dyDescent="0.2">
      <c r="A52" s="674" t="s">
        <v>874</v>
      </c>
      <c r="B52" s="674">
        <v>3666.8829999999998</v>
      </c>
      <c r="C52" s="674">
        <v>8531.8349999999991</v>
      </c>
      <c r="D52" s="674">
        <v>8126.5140000000001</v>
      </c>
      <c r="E52" s="674">
        <v>20338.773000000001</v>
      </c>
      <c r="F52" s="674">
        <v>32.320999999999998</v>
      </c>
      <c r="G52" s="674" t="s">
        <v>836</v>
      </c>
      <c r="H52" s="674" t="s">
        <v>836</v>
      </c>
      <c r="I52" s="674" t="s">
        <v>836</v>
      </c>
      <c r="J52" s="674">
        <v>1063.27</v>
      </c>
      <c r="K52" s="674">
        <v>1095.5909999999999</v>
      </c>
      <c r="L52" s="674">
        <v>21434.365000000002</v>
      </c>
      <c r="M52" s="674">
        <v>2346.3629999999998</v>
      </c>
      <c r="N52" s="674">
        <v>5632.29</v>
      </c>
      <c r="O52" s="674">
        <v>29413.018</v>
      </c>
    </row>
    <row r="53" spans="1:15" x14ac:dyDescent="0.2">
      <c r="A53" s="674" t="s">
        <v>875</v>
      </c>
      <c r="B53" s="674">
        <v>305.27</v>
      </c>
      <c r="C53" s="674">
        <v>787.45600000000002</v>
      </c>
      <c r="D53" s="674">
        <v>784.51199999999994</v>
      </c>
      <c r="E53" s="674">
        <v>1876.221</v>
      </c>
      <c r="F53" s="674">
        <v>2.9</v>
      </c>
      <c r="G53" s="674" t="s">
        <v>836</v>
      </c>
      <c r="H53" s="674" t="s">
        <v>836</v>
      </c>
      <c r="I53" s="674" t="s">
        <v>836</v>
      </c>
      <c r="J53" s="674">
        <v>103.32299999999999</v>
      </c>
      <c r="K53" s="674">
        <v>106.223</v>
      </c>
      <c r="L53" s="674">
        <v>1982.444</v>
      </c>
      <c r="M53" s="674">
        <v>199.94800000000001</v>
      </c>
      <c r="N53" s="674">
        <v>487.32299999999998</v>
      </c>
      <c r="O53" s="674">
        <v>2669.7159999999999</v>
      </c>
    </row>
    <row r="54" spans="1:15" x14ac:dyDescent="0.2">
      <c r="A54" s="674" t="s">
        <v>876</v>
      </c>
      <c r="B54" s="674">
        <v>289.65800000000002</v>
      </c>
      <c r="C54" s="674">
        <v>592.39700000000005</v>
      </c>
      <c r="D54" s="674">
        <v>711.73099999999999</v>
      </c>
      <c r="E54" s="674">
        <v>1592.075</v>
      </c>
      <c r="F54" s="674">
        <v>2.9260000000000002</v>
      </c>
      <c r="G54" s="674" t="s">
        <v>836</v>
      </c>
      <c r="H54" s="674" t="s">
        <v>836</v>
      </c>
      <c r="I54" s="674" t="s">
        <v>836</v>
      </c>
      <c r="J54" s="674">
        <v>96.656999999999996</v>
      </c>
      <c r="K54" s="674">
        <v>99.582999999999998</v>
      </c>
      <c r="L54" s="674">
        <v>1691.6579999999999</v>
      </c>
      <c r="M54" s="674">
        <v>201.904</v>
      </c>
      <c r="N54" s="674">
        <v>434.28300000000002</v>
      </c>
      <c r="O54" s="674">
        <v>2327.8449999999998</v>
      </c>
    </row>
    <row r="55" spans="1:15" x14ac:dyDescent="0.2">
      <c r="A55" s="674" t="s">
        <v>877</v>
      </c>
      <c r="B55" s="674">
        <v>308.33699999999999</v>
      </c>
      <c r="C55" s="674">
        <v>597.66499999999996</v>
      </c>
      <c r="D55" s="674">
        <v>734.45799999999997</v>
      </c>
      <c r="E55" s="674">
        <v>1638.575</v>
      </c>
      <c r="F55" s="674">
        <v>3.032</v>
      </c>
      <c r="G55" s="674" t="s">
        <v>836</v>
      </c>
      <c r="H55" s="674" t="s">
        <v>836</v>
      </c>
      <c r="I55" s="674" t="s">
        <v>836</v>
      </c>
      <c r="J55" s="674">
        <v>103.32299999999999</v>
      </c>
      <c r="K55" s="674">
        <v>106.355</v>
      </c>
      <c r="L55" s="674">
        <v>1744.93</v>
      </c>
      <c r="M55" s="674">
        <v>210.08799999999999</v>
      </c>
      <c r="N55" s="674">
        <v>508.80200000000002</v>
      </c>
      <c r="O55" s="674">
        <v>2463.8200000000002</v>
      </c>
    </row>
    <row r="56" spans="1:15" x14ac:dyDescent="0.2">
      <c r="A56" s="674" t="s">
        <v>878</v>
      </c>
      <c r="B56" s="674">
        <v>307.34800000000001</v>
      </c>
      <c r="C56" s="674">
        <v>585.60799999999995</v>
      </c>
      <c r="D56" s="674">
        <v>679.81299999999999</v>
      </c>
      <c r="E56" s="674">
        <v>1570.4380000000001</v>
      </c>
      <c r="F56" s="674">
        <v>3.1120000000000001</v>
      </c>
      <c r="G56" s="674" t="s">
        <v>836</v>
      </c>
      <c r="H56" s="674" t="s">
        <v>836</v>
      </c>
      <c r="I56" s="674" t="s">
        <v>836</v>
      </c>
      <c r="J56" s="674">
        <v>99.99</v>
      </c>
      <c r="K56" s="674">
        <v>103.102</v>
      </c>
      <c r="L56" s="674">
        <v>1673.539</v>
      </c>
      <c r="M56" s="674">
        <v>208.773</v>
      </c>
      <c r="N56" s="674">
        <v>476.82100000000003</v>
      </c>
      <c r="O56" s="674">
        <v>2359.1329999999998</v>
      </c>
    </row>
    <row r="57" spans="1:15" x14ac:dyDescent="0.2">
      <c r="A57" s="674" t="s">
        <v>879</v>
      </c>
      <c r="B57" s="674">
        <v>315.27</v>
      </c>
      <c r="C57" s="674">
        <v>655.19600000000003</v>
      </c>
      <c r="D57" s="674">
        <v>709.28499999999997</v>
      </c>
      <c r="E57" s="674">
        <v>1677.047</v>
      </c>
      <c r="F57" s="674">
        <v>3.0529999999999999</v>
      </c>
      <c r="G57" s="674" t="s">
        <v>836</v>
      </c>
      <c r="H57" s="674" t="s">
        <v>836</v>
      </c>
      <c r="I57" s="674" t="s">
        <v>836</v>
      </c>
      <c r="J57" s="674">
        <v>103.32299999999999</v>
      </c>
      <c r="K57" s="674">
        <v>106.376</v>
      </c>
      <c r="L57" s="674">
        <v>1783.424</v>
      </c>
      <c r="M57" s="674">
        <v>212.892</v>
      </c>
      <c r="N57" s="674">
        <v>512.15</v>
      </c>
      <c r="O57" s="674">
        <v>2508.4659999999999</v>
      </c>
    </row>
    <row r="58" spans="1:15" x14ac:dyDescent="0.2">
      <c r="A58" s="674" t="s">
        <v>880</v>
      </c>
      <c r="B58" s="674">
        <v>299.57799999999997</v>
      </c>
      <c r="C58" s="674">
        <v>647.06899999999996</v>
      </c>
      <c r="D58" s="674">
        <v>695.93399999999997</v>
      </c>
      <c r="E58" s="674">
        <v>1640.92</v>
      </c>
      <c r="F58" s="674">
        <v>2.9239999999999999</v>
      </c>
      <c r="G58" s="674" t="s">
        <v>836</v>
      </c>
      <c r="H58" s="674" t="s">
        <v>836</v>
      </c>
      <c r="I58" s="674" t="s">
        <v>836</v>
      </c>
      <c r="J58" s="674">
        <v>99.99</v>
      </c>
      <c r="K58" s="674">
        <v>102.914</v>
      </c>
      <c r="L58" s="674">
        <v>1743.835</v>
      </c>
      <c r="M58" s="674">
        <v>217.81100000000001</v>
      </c>
      <c r="N58" s="674">
        <v>564.66800000000001</v>
      </c>
      <c r="O58" s="674">
        <v>2526.3130000000001</v>
      </c>
    </row>
    <row r="59" spans="1:15" x14ac:dyDescent="0.2">
      <c r="A59" s="674" t="s">
        <v>881</v>
      </c>
      <c r="B59" s="674">
        <v>297.24700000000001</v>
      </c>
      <c r="C59" s="674">
        <v>727.88900000000001</v>
      </c>
      <c r="D59" s="674">
        <v>722.31399999999996</v>
      </c>
      <c r="E59" s="674">
        <v>1747.252</v>
      </c>
      <c r="F59" s="674">
        <v>2.6659999999999999</v>
      </c>
      <c r="G59" s="674" t="s">
        <v>836</v>
      </c>
      <c r="H59" s="674" t="s">
        <v>836</v>
      </c>
      <c r="I59" s="674" t="s">
        <v>836</v>
      </c>
      <c r="J59" s="674">
        <v>103.32299999999999</v>
      </c>
      <c r="K59" s="674">
        <v>105.989</v>
      </c>
      <c r="L59" s="674">
        <v>1853.241</v>
      </c>
      <c r="M59" s="674">
        <v>216.61699999999999</v>
      </c>
      <c r="N59" s="674">
        <v>553.05399999999997</v>
      </c>
      <c r="O59" s="674">
        <v>2622.9119999999998</v>
      </c>
    </row>
    <row r="60" spans="1:15" x14ac:dyDescent="0.2">
      <c r="A60" s="674" t="s">
        <v>882</v>
      </c>
      <c r="B60" s="674">
        <v>291.02</v>
      </c>
      <c r="C60" s="674">
        <v>710.36099999999999</v>
      </c>
      <c r="D60" s="674">
        <v>752.798</v>
      </c>
      <c r="E60" s="674">
        <v>1755.6659999999999</v>
      </c>
      <c r="F60" s="674">
        <v>2.44</v>
      </c>
      <c r="G60" s="674" t="s">
        <v>836</v>
      </c>
      <c r="H60" s="674" t="s">
        <v>836</v>
      </c>
      <c r="I60" s="674" t="s">
        <v>836</v>
      </c>
      <c r="J60" s="674">
        <v>103.32299999999999</v>
      </c>
      <c r="K60" s="674">
        <v>105.76300000000001</v>
      </c>
      <c r="L60" s="674">
        <v>1861.4290000000001</v>
      </c>
      <c r="M60" s="674">
        <v>221.82499999999999</v>
      </c>
      <c r="N60" s="674">
        <v>539.5</v>
      </c>
      <c r="O60" s="674">
        <v>2622.7539999999999</v>
      </c>
    </row>
    <row r="61" spans="1:15" x14ac:dyDescent="0.2">
      <c r="A61" s="674" t="s">
        <v>883</v>
      </c>
      <c r="B61" s="674">
        <v>290.87200000000001</v>
      </c>
      <c r="C61" s="674">
        <v>718.91800000000001</v>
      </c>
      <c r="D61" s="674">
        <v>744.87099999999998</v>
      </c>
      <c r="E61" s="674">
        <v>1755.2819999999999</v>
      </c>
      <c r="F61" s="674">
        <v>2.0979999999999999</v>
      </c>
      <c r="G61" s="674" t="s">
        <v>836</v>
      </c>
      <c r="H61" s="674" t="s">
        <v>836</v>
      </c>
      <c r="I61" s="674" t="s">
        <v>836</v>
      </c>
      <c r="J61" s="674">
        <v>99.99</v>
      </c>
      <c r="K61" s="674">
        <v>102.08799999999999</v>
      </c>
      <c r="L61" s="674">
        <v>1857.3710000000001</v>
      </c>
      <c r="M61" s="674">
        <v>223.67500000000001</v>
      </c>
      <c r="N61" s="674">
        <v>471.42500000000001</v>
      </c>
      <c r="O61" s="674">
        <v>2552.4699999999998</v>
      </c>
    </row>
    <row r="62" spans="1:15" x14ac:dyDescent="0.2">
      <c r="A62" s="674" t="s">
        <v>884</v>
      </c>
      <c r="B62" s="674">
        <v>305.13200000000001</v>
      </c>
      <c r="C62" s="674">
        <v>956.59299999999996</v>
      </c>
      <c r="D62" s="674">
        <v>784.71600000000001</v>
      </c>
      <c r="E62" s="674">
        <v>2052.0700000000002</v>
      </c>
      <c r="F62" s="674">
        <v>2.7320000000000002</v>
      </c>
      <c r="G62" s="674" t="s">
        <v>836</v>
      </c>
      <c r="H62" s="674" t="s">
        <v>836</v>
      </c>
      <c r="I62" s="674" t="s">
        <v>836</v>
      </c>
      <c r="J62" s="674">
        <v>103.32299999999999</v>
      </c>
      <c r="K62" s="674">
        <v>106.05500000000001</v>
      </c>
      <c r="L62" s="674">
        <v>2158.125</v>
      </c>
      <c r="M62" s="674">
        <v>222.59800000000001</v>
      </c>
      <c r="N62" s="674">
        <v>526.14400000000001</v>
      </c>
      <c r="O62" s="674">
        <v>2906.8670000000002</v>
      </c>
    </row>
    <row r="63" spans="1:15" x14ac:dyDescent="0.2">
      <c r="A63" s="674" t="s">
        <v>885</v>
      </c>
      <c r="B63" s="674">
        <v>312.18299999999999</v>
      </c>
      <c r="C63" s="674">
        <v>898.90899999999999</v>
      </c>
      <c r="D63" s="674">
        <v>783.75699999999995</v>
      </c>
      <c r="E63" s="674">
        <v>1996.1379999999999</v>
      </c>
      <c r="F63" s="674">
        <v>2.7130000000000001</v>
      </c>
      <c r="G63" s="674" t="s">
        <v>836</v>
      </c>
      <c r="H63" s="674" t="s">
        <v>836</v>
      </c>
      <c r="I63" s="674" t="s">
        <v>836</v>
      </c>
      <c r="J63" s="674">
        <v>99.99</v>
      </c>
      <c r="K63" s="674">
        <v>102.703</v>
      </c>
      <c r="L63" s="674">
        <v>2098.8409999999999</v>
      </c>
      <c r="M63" s="674">
        <v>219.08199999999999</v>
      </c>
      <c r="N63" s="674">
        <v>539.09400000000005</v>
      </c>
      <c r="O63" s="674">
        <v>2857.0160000000001</v>
      </c>
    </row>
    <row r="64" spans="1:15" x14ac:dyDescent="0.2">
      <c r="A64" s="674" t="s">
        <v>886</v>
      </c>
      <c r="B64" s="674">
        <v>338.60500000000002</v>
      </c>
      <c r="C64" s="674">
        <v>883.00400000000002</v>
      </c>
      <c r="D64" s="674">
        <v>885.74099999999999</v>
      </c>
      <c r="E64" s="674">
        <v>2109.7310000000002</v>
      </c>
      <c r="F64" s="674">
        <v>2.774</v>
      </c>
      <c r="G64" s="674" t="s">
        <v>836</v>
      </c>
      <c r="H64" s="674" t="s">
        <v>836</v>
      </c>
      <c r="I64" s="674" t="s">
        <v>836</v>
      </c>
      <c r="J64" s="674">
        <v>103.32299999999999</v>
      </c>
      <c r="K64" s="674">
        <v>106.09699999999999</v>
      </c>
      <c r="L64" s="674">
        <v>2215.828</v>
      </c>
      <c r="M64" s="674">
        <v>217.67</v>
      </c>
      <c r="N64" s="674">
        <v>543.23299999999995</v>
      </c>
      <c r="O64" s="674">
        <v>2976.7310000000002</v>
      </c>
    </row>
    <row r="65" spans="1:15" x14ac:dyDescent="0.2">
      <c r="A65" s="674" t="s">
        <v>887</v>
      </c>
      <c r="B65" s="674">
        <v>3660.5189999999998</v>
      </c>
      <c r="C65" s="674">
        <v>8761.5709999999999</v>
      </c>
      <c r="D65" s="674">
        <v>8989.93</v>
      </c>
      <c r="E65" s="674">
        <v>21411.920999999998</v>
      </c>
      <c r="F65" s="674">
        <v>33.372</v>
      </c>
      <c r="G65" s="674" t="s">
        <v>836</v>
      </c>
      <c r="H65" s="674" t="s">
        <v>836</v>
      </c>
      <c r="I65" s="674" t="s">
        <v>836</v>
      </c>
      <c r="J65" s="674">
        <v>1219.876</v>
      </c>
      <c r="K65" s="674">
        <v>1253.248</v>
      </c>
      <c r="L65" s="674">
        <v>22665.169000000002</v>
      </c>
      <c r="M65" s="674">
        <v>2572.8829999999998</v>
      </c>
      <c r="N65" s="674">
        <v>6154.7690000000002</v>
      </c>
      <c r="O65" s="674">
        <v>31392.821</v>
      </c>
    </row>
    <row r="66" spans="1:15" x14ac:dyDescent="0.2">
      <c r="A66" s="674" t="s">
        <v>888</v>
      </c>
      <c r="B66" s="674">
        <v>305.46699999999998</v>
      </c>
      <c r="C66" s="674">
        <v>801.01199999999994</v>
      </c>
      <c r="D66" s="674">
        <v>830.60299999999995</v>
      </c>
      <c r="E66" s="674">
        <v>1935.4449999999999</v>
      </c>
      <c r="F66" s="674">
        <v>3.0609999999999999</v>
      </c>
      <c r="G66" s="674" t="s">
        <v>836</v>
      </c>
      <c r="H66" s="674" t="s">
        <v>836</v>
      </c>
      <c r="I66" s="674" t="s">
        <v>836</v>
      </c>
      <c r="J66" s="674">
        <v>108.818</v>
      </c>
      <c r="K66" s="674">
        <v>111.879</v>
      </c>
      <c r="L66" s="674">
        <v>2047.3240000000001</v>
      </c>
      <c r="M66" s="674">
        <v>213.50800000000001</v>
      </c>
      <c r="N66" s="674">
        <v>540.72699999999998</v>
      </c>
      <c r="O66" s="674">
        <v>2801.56</v>
      </c>
    </row>
    <row r="67" spans="1:15" x14ac:dyDescent="0.2">
      <c r="A67" s="674" t="s">
        <v>889</v>
      </c>
      <c r="B67" s="674">
        <v>293.529</v>
      </c>
      <c r="C67" s="674">
        <v>383.43400000000003</v>
      </c>
      <c r="D67" s="674">
        <v>825.18200000000002</v>
      </c>
      <c r="E67" s="674">
        <v>1502.194</v>
      </c>
      <c r="F67" s="674">
        <v>2.2400000000000002</v>
      </c>
      <c r="G67" s="674" t="s">
        <v>836</v>
      </c>
      <c r="H67" s="674" t="s">
        <v>836</v>
      </c>
      <c r="I67" s="674" t="s">
        <v>836</v>
      </c>
      <c r="J67" s="674">
        <v>98.287000000000006</v>
      </c>
      <c r="K67" s="674">
        <v>100.527</v>
      </c>
      <c r="L67" s="674">
        <v>1602.721</v>
      </c>
      <c r="M67" s="674">
        <v>209.65100000000001</v>
      </c>
      <c r="N67" s="674">
        <v>426.51100000000002</v>
      </c>
      <c r="O67" s="674">
        <v>2238.8829999999998</v>
      </c>
    </row>
    <row r="68" spans="1:15" x14ac:dyDescent="0.2">
      <c r="A68" s="674" t="s">
        <v>890</v>
      </c>
      <c r="B68" s="674">
        <v>316.24400000000003</v>
      </c>
      <c r="C68" s="674">
        <v>623.35900000000004</v>
      </c>
      <c r="D68" s="674">
        <v>816.10299999999995</v>
      </c>
      <c r="E68" s="674">
        <v>1753.896</v>
      </c>
      <c r="F68" s="674">
        <v>2.9279999999999999</v>
      </c>
      <c r="G68" s="674" t="s">
        <v>836</v>
      </c>
      <c r="H68" s="674" t="s">
        <v>836</v>
      </c>
      <c r="I68" s="674" t="s">
        <v>836</v>
      </c>
      <c r="J68" s="674">
        <v>108.818</v>
      </c>
      <c r="K68" s="674">
        <v>111.746</v>
      </c>
      <c r="L68" s="674">
        <v>1865.6420000000001</v>
      </c>
      <c r="M68" s="674">
        <v>220.07400000000001</v>
      </c>
      <c r="N68" s="674">
        <v>515.93499999999995</v>
      </c>
      <c r="O68" s="674">
        <v>2601.65</v>
      </c>
    </row>
    <row r="69" spans="1:15" x14ac:dyDescent="0.2">
      <c r="A69" s="674" t="s">
        <v>891</v>
      </c>
      <c r="B69" s="674">
        <v>297.78899999999999</v>
      </c>
      <c r="C69" s="674">
        <v>583.80399999999997</v>
      </c>
      <c r="D69" s="674">
        <v>752.57100000000003</v>
      </c>
      <c r="E69" s="674">
        <v>1632.1790000000001</v>
      </c>
      <c r="F69" s="674">
        <v>2.7570000000000001</v>
      </c>
      <c r="G69" s="674" t="s">
        <v>836</v>
      </c>
      <c r="H69" s="674" t="s">
        <v>836</v>
      </c>
      <c r="I69" s="674" t="s">
        <v>836</v>
      </c>
      <c r="J69" s="674">
        <v>105.30800000000001</v>
      </c>
      <c r="K69" s="674">
        <v>108.06399999999999</v>
      </c>
      <c r="L69" s="674">
        <v>1740.2429999999999</v>
      </c>
      <c r="M69" s="674">
        <v>220.2</v>
      </c>
      <c r="N69" s="674">
        <v>502.70600000000002</v>
      </c>
      <c r="O69" s="674">
        <v>2463.15</v>
      </c>
    </row>
    <row r="70" spans="1:15" x14ac:dyDescent="0.2">
      <c r="A70" s="674" t="s">
        <v>892</v>
      </c>
      <c r="B70" s="674">
        <v>295.20800000000003</v>
      </c>
      <c r="C70" s="674">
        <v>700.41700000000003</v>
      </c>
      <c r="D70" s="674">
        <v>756.54899999999998</v>
      </c>
      <c r="E70" s="674">
        <v>1752.4960000000001</v>
      </c>
      <c r="F70" s="674">
        <v>2.762</v>
      </c>
      <c r="G70" s="674" t="s">
        <v>836</v>
      </c>
      <c r="H70" s="674" t="s">
        <v>836</v>
      </c>
      <c r="I70" s="674" t="s">
        <v>836</v>
      </c>
      <c r="J70" s="674">
        <v>108.818</v>
      </c>
      <c r="K70" s="674">
        <v>111.58</v>
      </c>
      <c r="L70" s="674">
        <v>1864.076</v>
      </c>
      <c r="M70" s="674">
        <v>227.74</v>
      </c>
      <c r="N70" s="674">
        <v>578.85299999999995</v>
      </c>
      <c r="O70" s="674">
        <v>2670.6689999999999</v>
      </c>
    </row>
    <row r="71" spans="1:15" x14ac:dyDescent="0.2">
      <c r="A71" s="674" t="s">
        <v>893</v>
      </c>
      <c r="B71" s="674">
        <v>286.065</v>
      </c>
      <c r="C71" s="674">
        <v>695.41399999999999</v>
      </c>
      <c r="D71" s="674">
        <v>801.125</v>
      </c>
      <c r="E71" s="674">
        <v>1782.654</v>
      </c>
      <c r="F71" s="674">
        <v>2.5470000000000002</v>
      </c>
      <c r="G71" s="674" t="s">
        <v>836</v>
      </c>
      <c r="H71" s="674" t="s">
        <v>836</v>
      </c>
      <c r="I71" s="674" t="s">
        <v>836</v>
      </c>
      <c r="J71" s="674">
        <v>105.30800000000001</v>
      </c>
      <c r="K71" s="674">
        <v>107.855</v>
      </c>
      <c r="L71" s="674">
        <v>1890.509</v>
      </c>
      <c r="M71" s="674">
        <v>229.166</v>
      </c>
      <c r="N71" s="674">
        <v>579.91300000000001</v>
      </c>
      <c r="O71" s="674">
        <v>2699.5880000000002</v>
      </c>
    </row>
    <row r="72" spans="1:15" x14ac:dyDescent="0.2">
      <c r="A72" s="674" t="s">
        <v>894</v>
      </c>
      <c r="B72" s="674">
        <v>276.44400000000002</v>
      </c>
      <c r="C72" s="674">
        <v>695.71400000000006</v>
      </c>
      <c r="D72" s="674">
        <v>772.577</v>
      </c>
      <c r="E72" s="674">
        <v>1746.3219999999999</v>
      </c>
      <c r="F72" s="674">
        <v>2.484</v>
      </c>
      <c r="G72" s="674" t="s">
        <v>836</v>
      </c>
      <c r="H72" s="674" t="s">
        <v>836</v>
      </c>
      <c r="I72" s="674" t="s">
        <v>836</v>
      </c>
      <c r="J72" s="674">
        <v>108.818</v>
      </c>
      <c r="K72" s="674">
        <v>111.30200000000001</v>
      </c>
      <c r="L72" s="674">
        <v>1857.624</v>
      </c>
      <c r="M72" s="674">
        <v>224.05199999999999</v>
      </c>
      <c r="N72" s="674">
        <v>575.75</v>
      </c>
      <c r="O72" s="674">
        <v>2657.4259999999999</v>
      </c>
    </row>
    <row r="73" spans="1:15" x14ac:dyDescent="0.2">
      <c r="A73" s="674" t="s">
        <v>895</v>
      </c>
      <c r="B73" s="674">
        <v>263.40300000000002</v>
      </c>
      <c r="C73" s="674">
        <v>749.73500000000001</v>
      </c>
      <c r="D73" s="674">
        <v>831.44899999999996</v>
      </c>
      <c r="E73" s="674">
        <v>1845.5050000000001</v>
      </c>
      <c r="F73" s="674">
        <v>2.4710000000000001</v>
      </c>
      <c r="G73" s="674" t="s">
        <v>836</v>
      </c>
      <c r="H73" s="674" t="s">
        <v>836</v>
      </c>
      <c r="I73" s="674" t="s">
        <v>836</v>
      </c>
      <c r="J73" s="674">
        <v>108.818</v>
      </c>
      <c r="K73" s="674">
        <v>111.289</v>
      </c>
      <c r="L73" s="674">
        <v>1956.7940000000001</v>
      </c>
      <c r="M73" s="674">
        <v>230.05799999999999</v>
      </c>
      <c r="N73" s="674">
        <v>559.86400000000003</v>
      </c>
      <c r="O73" s="674">
        <v>2746.7159999999999</v>
      </c>
    </row>
    <row r="74" spans="1:15" x14ac:dyDescent="0.2">
      <c r="A74" s="674" t="s">
        <v>896</v>
      </c>
      <c r="B74" s="674">
        <v>256.53199999999998</v>
      </c>
      <c r="C74" s="674">
        <v>829.33799999999997</v>
      </c>
      <c r="D74" s="674">
        <v>801.851</v>
      </c>
      <c r="E74" s="674">
        <v>1894.7149999999999</v>
      </c>
      <c r="F74" s="674">
        <v>2.4289999999999998</v>
      </c>
      <c r="G74" s="674" t="s">
        <v>836</v>
      </c>
      <c r="H74" s="674" t="s">
        <v>836</v>
      </c>
      <c r="I74" s="674" t="s">
        <v>836</v>
      </c>
      <c r="J74" s="674">
        <v>105.30800000000001</v>
      </c>
      <c r="K74" s="674">
        <v>107.736</v>
      </c>
      <c r="L74" s="674">
        <v>2002.451</v>
      </c>
      <c r="M74" s="674">
        <v>230.18299999999999</v>
      </c>
      <c r="N74" s="674">
        <v>504.47300000000001</v>
      </c>
      <c r="O74" s="674">
        <v>2737.107</v>
      </c>
    </row>
    <row r="75" spans="1:15" x14ac:dyDescent="0.2">
      <c r="A75" s="674" t="s">
        <v>897</v>
      </c>
      <c r="B75" s="674">
        <v>286.95800000000003</v>
      </c>
      <c r="C75" s="674">
        <v>844.46500000000003</v>
      </c>
      <c r="D75" s="674">
        <v>857.65700000000004</v>
      </c>
      <c r="E75" s="674">
        <v>1993.0730000000001</v>
      </c>
      <c r="F75" s="674">
        <v>2.5419999999999998</v>
      </c>
      <c r="G75" s="674" t="s">
        <v>836</v>
      </c>
      <c r="H75" s="674" t="s">
        <v>836</v>
      </c>
      <c r="I75" s="674" t="s">
        <v>836</v>
      </c>
      <c r="J75" s="674">
        <v>108.818</v>
      </c>
      <c r="K75" s="674">
        <v>111.36</v>
      </c>
      <c r="L75" s="674">
        <v>2104.433</v>
      </c>
      <c r="M75" s="674">
        <v>230.51400000000001</v>
      </c>
      <c r="N75" s="674">
        <v>516.52200000000005</v>
      </c>
      <c r="O75" s="674">
        <v>2851.4679999999998</v>
      </c>
    </row>
    <row r="76" spans="1:15" x14ac:dyDescent="0.2">
      <c r="A76" s="674" t="s">
        <v>898</v>
      </c>
      <c r="B76" s="674">
        <v>284.904</v>
      </c>
      <c r="C76" s="674">
        <v>852.99900000000002</v>
      </c>
      <c r="D76" s="674">
        <v>832.40599999999995</v>
      </c>
      <c r="E76" s="674">
        <v>1971.1020000000001</v>
      </c>
      <c r="F76" s="674">
        <v>3.016</v>
      </c>
      <c r="G76" s="674" t="s">
        <v>836</v>
      </c>
      <c r="H76" s="674" t="s">
        <v>836</v>
      </c>
      <c r="I76" s="674" t="s">
        <v>836</v>
      </c>
      <c r="J76" s="674">
        <v>105.30800000000001</v>
      </c>
      <c r="K76" s="674">
        <v>108.324</v>
      </c>
      <c r="L76" s="674">
        <v>2079.4259999999999</v>
      </c>
      <c r="M76" s="674">
        <v>225.14099999999999</v>
      </c>
      <c r="N76" s="674">
        <v>548.62400000000002</v>
      </c>
      <c r="O76" s="674">
        <v>2853.192</v>
      </c>
    </row>
    <row r="77" spans="1:15" x14ac:dyDescent="0.2">
      <c r="A77" s="674" t="s">
        <v>899</v>
      </c>
      <c r="B77" s="674">
        <v>291.82799999999997</v>
      </c>
      <c r="C77" s="674">
        <v>876.18700000000001</v>
      </c>
      <c r="D77" s="674">
        <v>868.97500000000002</v>
      </c>
      <c r="E77" s="674">
        <v>2042.297</v>
      </c>
      <c r="F77" s="674">
        <v>3.3650000000000002</v>
      </c>
      <c r="G77" s="674" t="s">
        <v>836</v>
      </c>
      <c r="H77" s="674" t="s">
        <v>836</v>
      </c>
      <c r="I77" s="674" t="s">
        <v>836</v>
      </c>
      <c r="J77" s="674">
        <v>108.818</v>
      </c>
      <c r="K77" s="674">
        <v>112.18300000000001</v>
      </c>
      <c r="L77" s="674">
        <v>2154.48</v>
      </c>
      <c r="M77" s="674">
        <v>221.673</v>
      </c>
      <c r="N77" s="674">
        <v>568.27</v>
      </c>
      <c r="O77" s="674">
        <v>2944.4229999999998</v>
      </c>
    </row>
    <row r="78" spans="1:15" x14ac:dyDescent="0.2">
      <c r="A78" s="674" t="s">
        <v>900</v>
      </c>
      <c r="B78" s="674">
        <v>3454.3719999999998</v>
      </c>
      <c r="C78" s="674">
        <v>8635.4480000000003</v>
      </c>
      <c r="D78" s="674">
        <v>9747.0480000000007</v>
      </c>
      <c r="E78" s="674">
        <v>21851.45</v>
      </c>
      <c r="F78" s="674">
        <v>32.600999999999999</v>
      </c>
      <c r="G78" s="674" t="s">
        <v>836</v>
      </c>
      <c r="H78" s="674" t="s">
        <v>836</v>
      </c>
      <c r="I78" s="674" t="s">
        <v>836</v>
      </c>
      <c r="J78" s="674">
        <v>1281.2449999999999</v>
      </c>
      <c r="K78" s="674">
        <v>1313.846</v>
      </c>
      <c r="L78" s="674">
        <v>23165.295999999998</v>
      </c>
      <c r="M78" s="674">
        <v>2681.9589999999998</v>
      </c>
      <c r="N78" s="674">
        <v>6415.7550000000001</v>
      </c>
      <c r="O78" s="674">
        <v>32263.008999999998</v>
      </c>
    </row>
    <row r="79" spans="1:15" x14ac:dyDescent="0.2">
      <c r="A79" s="674" t="s">
        <v>901</v>
      </c>
      <c r="B79" s="674">
        <v>259.80700000000002</v>
      </c>
      <c r="C79" s="674">
        <v>895.38300000000004</v>
      </c>
      <c r="D79" s="674">
        <v>861.98099999999999</v>
      </c>
      <c r="E79" s="674">
        <v>2018.5250000000001</v>
      </c>
      <c r="F79" s="674">
        <v>2.8210000000000002</v>
      </c>
      <c r="G79" s="674" t="s">
        <v>836</v>
      </c>
      <c r="H79" s="674" t="s">
        <v>836</v>
      </c>
      <c r="I79" s="674" t="s">
        <v>836</v>
      </c>
      <c r="J79" s="674">
        <v>118.94</v>
      </c>
      <c r="K79" s="674">
        <v>121.761</v>
      </c>
      <c r="L79" s="674">
        <v>2140.2869999999998</v>
      </c>
      <c r="M79" s="674">
        <v>224.79300000000001</v>
      </c>
      <c r="N79" s="674">
        <v>569.92999999999995</v>
      </c>
      <c r="O79" s="674">
        <v>2935.009</v>
      </c>
    </row>
    <row r="80" spans="1:15" x14ac:dyDescent="0.2">
      <c r="A80" s="674" t="s">
        <v>902</v>
      </c>
      <c r="B80" s="674">
        <v>210.23099999999999</v>
      </c>
      <c r="C80" s="674">
        <v>641.36199999999997</v>
      </c>
      <c r="D80" s="674">
        <v>820.15</v>
      </c>
      <c r="E80" s="674">
        <v>1672.5350000000001</v>
      </c>
      <c r="F80" s="674">
        <v>2.5</v>
      </c>
      <c r="G80" s="674" t="s">
        <v>836</v>
      </c>
      <c r="H80" s="674" t="s">
        <v>836</v>
      </c>
      <c r="I80" s="674" t="s">
        <v>836</v>
      </c>
      <c r="J80" s="674">
        <v>107.43</v>
      </c>
      <c r="K80" s="674">
        <v>109.93</v>
      </c>
      <c r="L80" s="674">
        <v>1782.4649999999999</v>
      </c>
      <c r="M80" s="674">
        <v>209.70500000000001</v>
      </c>
      <c r="N80" s="674">
        <v>470.065</v>
      </c>
      <c r="O80" s="674">
        <v>2462.2339999999999</v>
      </c>
    </row>
    <row r="81" spans="1:15" x14ac:dyDescent="0.2">
      <c r="A81" s="674" t="s">
        <v>903</v>
      </c>
      <c r="B81" s="674">
        <v>206.374</v>
      </c>
      <c r="C81" s="674">
        <v>617.72500000000002</v>
      </c>
      <c r="D81" s="674">
        <v>829.82799999999997</v>
      </c>
      <c r="E81" s="674">
        <v>1658.9449999999999</v>
      </c>
      <c r="F81" s="674">
        <v>2.7719999999999998</v>
      </c>
      <c r="G81" s="674" t="s">
        <v>836</v>
      </c>
      <c r="H81" s="674" t="s">
        <v>836</v>
      </c>
      <c r="I81" s="674" t="s">
        <v>836</v>
      </c>
      <c r="J81" s="674">
        <v>118.94</v>
      </c>
      <c r="K81" s="674">
        <v>121.712</v>
      </c>
      <c r="L81" s="674">
        <v>1780.6569999999999</v>
      </c>
      <c r="M81" s="674">
        <v>212.13399999999999</v>
      </c>
      <c r="N81" s="674">
        <v>501.55200000000002</v>
      </c>
      <c r="O81" s="674">
        <v>2494.3429999999998</v>
      </c>
    </row>
    <row r="82" spans="1:15" x14ac:dyDescent="0.2">
      <c r="A82" s="674" t="s">
        <v>904</v>
      </c>
      <c r="B82" s="674">
        <v>269.03300000000002</v>
      </c>
      <c r="C82" s="674">
        <v>613.20399999999995</v>
      </c>
      <c r="D82" s="674">
        <v>787.21799999999996</v>
      </c>
      <c r="E82" s="674">
        <v>1680.998</v>
      </c>
      <c r="F82" s="674">
        <v>2.8479999999999999</v>
      </c>
      <c r="G82" s="674" t="s">
        <v>836</v>
      </c>
      <c r="H82" s="674" t="s">
        <v>836</v>
      </c>
      <c r="I82" s="674" t="s">
        <v>836</v>
      </c>
      <c r="J82" s="674">
        <v>115.10299999999999</v>
      </c>
      <c r="K82" s="674">
        <v>117.952</v>
      </c>
      <c r="L82" s="674">
        <v>1798.95</v>
      </c>
      <c r="M82" s="674">
        <v>217.99600000000001</v>
      </c>
      <c r="N82" s="674">
        <v>504.31299999999999</v>
      </c>
      <c r="O82" s="674">
        <v>2521.259</v>
      </c>
    </row>
    <row r="83" spans="1:15" x14ac:dyDescent="0.2">
      <c r="A83" s="674" t="s">
        <v>905</v>
      </c>
      <c r="B83" s="674">
        <v>286.88099999999997</v>
      </c>
      <c r="C83" s="674">
        <v>617.83699999999999</v>
      </c>
      <c r="D83" s="674">
        <v>831.03399999999999</v>
      </c>
      <c r="E83" s="674">
        <v>1759.77</v>
      </c>
      <c r="F83" s="674">
        <v>3.2370000000000001</v>
      </c>
      <c r="G83" s="674" t="s">
        <v>836</v>
      </c>
      <c r="H83" s="674" t="s">
        <v>836</v>
      </c>
      <c r="I83" s="674" t="s">
        <v>836</v>
      </c>
      <c r="J83" s="674">
        <v>118.94</v>
      </c>
      <c r="K83" s="674">
        <v>122.17700000000001</v>
      </c>
      <c r="L83" s="674">
        <v>1881.9469999999999</v>
      </c>
      <c r="M83" s="674">
        <v>231.303</v>
      </c>
      <c r="N83" s="674">
        <v>599.72400000000005</v>
      </c>
      <c r="O83" s="674">
        <v>2712.9740000000002</v>
      </c>
    </row>
    <row r="84" spans="1:15" x14ac:dyDescent="0.2">
      <c r="A84" s="674" t="s">
        <v>906</v>
      </c>
      <c r="B84" s="674">
        <v>282.41300000000001</v>
      </c>
      <c r="C84" s="674">
        <v>598.90200000000004</v>
      </c>
      <c r="D84" s="674">
        <v>792.01900000000001</v>
      </c>
      <c r="E84" s="674">
        <v>1682.174</v>
      </c>
      <c r="F84" s="674">
        <v>2.8279999999999998</v>
      </c>
      <c r="G84" s="674" t="s">
        <v>836</v>
      </c>
      <c r="H84" s="674" t="s">
        <v>836</v>
      </c>
      <c r="I84" s="674" t="s">
        <v>836</v>
      </c>
      <c r="J84" s="674">
        <v>115.10299999999999</v>
      </c>
      <c r="K84" s="674">
        <v>117.931</v>
      </c>
      <c r="L84" s="674">
        <v>1800.105</v>
      </c>
      <c r="M84" s="674">
        <v>237.595</v>
      </c>
      <c r="N84" s="674">
        <v>604.41999999999996</v>
      </c>
      <c r="O84" s="674">
        <v>2642.1190000000001</v>
      </c>
    </row>
    <row r="85" spans="1:15" x14ac:dyDescent="0.2">
      <c r="A85" s="674" t="s">
        <v>907</v>
      </c>
      <c r="B85" s="674">
        <v>286.17899999999997</v>
      </c>
      <c r="C85" s="674">
        <v>692.21600000000001</v>
      </c>
      <c r="D85" s="674">
        <v>799.04</v>
      </c>
      <c r="E85" s="674">
        <v>1791.463</v>
      </c>
      <c r="F85" s="674">
        <v>2.7519999999999998</v>
      </c>
      <c r="G85" s="674" t="s">
        <v>836</v>
      </c>
      <c r="H85" s="674" t="s">
        <v>836</v>
      </c>
      <c r="I85" s="674" t="s">
        <v>836</v>
      </c>
      <c r="J85" s="674">
        <v>118.94</v>
      </c>
      <c r="K85" s="674">
        <v>121.69199999999999</v>
      </c>
      <c r="L85" s="674">
        <v>1913.155</v>
      </c>
      <c r="M85" s="674">
        <v>232.03</v>
      </c>
      <c r="N85" s="674">
        <v>591.48599999999999</v>
      </c>
      <c r="O85" s="674">
        <v>2736.6709999999998</v>
      </c>
    </row>
    <row r="86" spans="1:15" x14ac:dyDescent="0.2">
      <c r="A86" s="674" t="s">
        <v>908</v>
      </c>
      <c r="B86" s="674">
        <v>284.048</v>
      </c>
      <c r="C86" s="674">
        <v>689.63499999999999</v>
      </c>
      <c r="D86" s="674">
        <v>823.21400000000006</v>
      </c>
      <c r="E86" s="674">
        <v>1809.759</v>
      </c>
      <c r="F86" s="674">
        <v>2.4969999999999999</v>
      </c>
      <c r="G86" s="674" t="s">
        <v>836</v>
      </c>
      <c r="H86" s="674" t="s">
        <v>836</v>
      </c>
      <c r="I86" s="674" t="s">
        <v>836</v>
      </c>
      <c r="J86" s="674">
        <v>118.94</v>
      </c>
      <c r="K86" s="674">
        <v>121.437</v>
      </c>
      <c r="L86" s="674">
        <v>1931.1959999999999</v>
      </c>
      <c r="M86" s="674">
        <v>240.16399999999999</v>
      </c>
      <c r="N86" s="674">
        <v>601.52200000000005</v>
      </c>
      <c r="O86" s="674">
        <v>2772.8820000000001</v>
      </c>
    </row>
    <row r="87" spans="1:15" x14ac:dyDescent="0.2">
      <c r="A87" s="674" t="s">
        <v>909</v>
      </c>
      <c r="B87" s="674">
        <v>290.113</v>
      </c>
      <c r="C87" s="674">
        <v>676.89599999999996</v>
      </c>
      <c r="D87" s="674">
        <v>785.18499999999995</v>
      </c>
      <c r="E87" s="674">
        <v>1763.413</v>
      </c>
      <c r="F87" s="674">
        <v>2.3839999999999999</v>
      </c>
      <c r="G87" s="674" t="s">
        <v>836</v>
      </c>
      <c r="H87" s="674" t="s">
        <v>836</v>
      </c>
      <c r="I87" s="674" t="s">
        <v>836</v>
      </c>
      <c r="J87" s="674">
        <v>115.10299999999999</v>
      </c>
      <c r="K87" s="674">
        <v>117.48699999999999</v>
      </c>
      <c r="L87" s="674">
        <v>1880.9</v>
      </c>
      <c r="M87" s="674">
        <v>242.67500000000001</v>
      </c>
      <c r="N87" s="674">
        <v>527.01199999999994</v>
      </c>
      <c r="O87" s="674">
        <v>2650.587</v>
      </c>
    </row>
    <row r="88" spans="1:15" x14ac:dyDescent="0.2">
      <c r="A88" s="674" t="s">
        <v>910</v>
      </c>
      <c r="B88" s="674">
        <v>302.29599999999999</v>
      </c>
      <c r="C88" s="674">
        <v>807.53099999999995</v>
      </c>
      <c r="D88" s="674">
        <v>841.73900000000003</v>
      </c>
      <c r="E88" s="674">
        <v>1965.883</v>
      </c>
      <c r="F88" s="674">
        <v>2.1920000000000002</v>
      </c>
      <c r="G88" s="674" t="s">
        <v>836</v>
      </c>
      <c r="H88" s="674" t="s">
        <v>836</v>
      </c>
      <c r="I88" s="674" t="s">
        <v>836</v>
      </c>
      <c r="J88" s="674">
        <v>118.94</v>
      </c>
      <c r="K88" s="674">
        <v>121.133</v>
      </c>
      <c r="L88" s="674">
        <v>2087.0160000000001</v>
      </c>
      <c r="M88" s="674">
        <v>243.136</v>
      </c>
      <c r="N88" s="674">
        <v>551.20600000000002</v>
      </c>
      <c r="O88" s="674">
        <v>2881.357</v>
      </c>
    </row>
    <row r="89" spans="1:15" x14ac:dyDescent="0.2">
      <c r="A89" s="674" t="s">
        <v>911</v>
      </c>
      <c r="B89" s="674">
        <v>305.81</v>
      </c>
      <c r="C89" s="674">
        <v>825.54499999999996</v>
      </c>
      <c r="D89" s="674">
        <v>826.30100000000004</v>
      </c>
      <c r="E89" s="674">
        <v>1969.66</v>
      </c>
      <c r="F89" s="674">
        <v>2.246</v>
      </c>
      <c r="G89" s="674" t="s">
        <v>836</v>
      </c>
      <c r="H89" s="674" t="s">
        <v>836</v>
      </c>
      <c r="I89" s="674" t="s">
        <v>836</v>
      </c>
      <c r="J89" s="674">
        <v>115.10299999999999</v>
      </c>
      <c r="K89" s="674">
        <v>117.349</v>
      </c>
      <c r="L89" s="674">
        <v>2087.009</v>
      </c>
      <c r="M89" s="674">
        <v>237.82300000000001</v>
      </c>
      <c r="N89" s="674">
        <v>577.93700000000001</v>
      </c>
      <c r="O89" s="674">
        <v>2902.7689999999998</v>
      </c>
    </row>
    <row r="90" spans="1:15" x14ac:dyDescent="0.2">
      <c r="A90" s="674" t="s">
        <v>912</v>
      </c>
      <c r="B90" s="674">
        <v>330.31599999999997</v>
      </c>
      <c r="C90" s="674">
        <v>862.30200000000002</v>
      </c>
      <c r="D90" s="674">
        <v>837.07500000000005</v>
      </c>
      <c r="E90" s="674">
        <v>2038.4269999999999</v>
      </c>
      <c r="F90" s="674">
        <v>2.4849999999999999</v>
      </c>
      <c r="G90" s="674" t="s">
        <v>836</v>
      </c>
      <c r="H90" s="674" t="s">
        <v>836</v>
      </c>
      <c r="I90" s="674" t="s">
        <v>836</v>
      </c>
      <c r="J90" s="674">
        <v>118.94</v>
      </c>
      <c r="K90" s="674">
        <v>121.426</v>
      </c>
      <c r="L90" s="674">
        <v>2159.8519999999999</v>
      </c>
      <c r="M90" s="674">
        <v>231.221</v>
      </c>
      <c r="N90" s="674">
        <v>587.82299999999998</v>
      </c>
      <c r="O90" s="674">
        <v>2978.8960000000002</v>
      </c>
    </row>
    <row r="91" spans="1:15" x14ac:dyDescent="0.2">
      <c r="A91" s="674" t="s">
        <v>913</v>
      </c>
      <c r="B91" s="674">
        <v>3313.502</v>
      </c>
      <c r="C91" s="674">
        <v>8539.0249999999996</v>
      </c>
      <c r="D91" s="674">
        <v>9834.7860000000001</v>
      </c>
      <c r="E91" s="674">
        <v>21812.038</v>
      </c>
      <c r="F91" s="674">
        <v>31.562999999999999</v>
      </c>
      <c r="G91" s="674" t="s">
        <v>836</v>
      </c>
      <c r="H91" s="674" t="s">
        <v>836</v>
      </c>
      <c r="I91" s="674" t="s">
        <v>836</v>
      </c>
      <c r="J91" s="674">
        <v>1400.424</v>
      </c>
      <c r="K91" s="674">
        <v>1431.9870000000001</v>
      </c>
      <c r="L91" s="674">
        <v>23244.026000000002</v>
      </c>
      <c r="M91" s="674">
        <v>2760.5740000000001</v>
      </c>
      <c r="N91" s="674">
        <v>6682.9560000000001</v>
      </c>
      <c r="O91" s="674">
        <v>32687.556</v>
      </c>
    </row>
    <row r="92" spans="1:15" x14ac:dyDescent="0.2">
      <c r="A92" s="674" t="s">
        <v>914</v>
      </c>
      <c r="B92" s="674">
        <v>320.53300000000002</v>
      </c>
      <c r="C92" s="674">
        <v>841.12</v>
      </c>
      <c r="D92" s="674">
        <v>933.95600000000002</v>
      </c>
      <c r="E92" s="674">
        <v>2099.4459999999999</v>
      </c>
      <c r="F92" s="674">
        <v>3.0489999999999999</v>
      </c>
      <c r="G92" s="674" t="s">
        <v>836</v>
      </c>
      <c r="H92" s="674" t="s">
        <v>836</v>
      </c>
      <c r="I92" s="674" t="s">
        <v>836</v>
      </c>
      <c r="J92" s="674">
        <v>119.31699999999999</v>
      </c>
      <c r="K92" s="674">
        <v>122.366</v>
      </c>
      <c r="L92" s="674">
        <v>2221.8119999999999</v>
      </c>
      <c r="M92" s="674">
        <v>233.12100000000001</v>
      </c>
      <c r="N92" s="674">
        <v>591.55999999999995</v>
      </c>
      <c r="O92" s="674">
        <v>3046.4929999999999</v>
      </c>
    </row>
    <row r="93" spans="1:15" x14ac:dyDescent="0.2">
      <c r="A93" s="674" t="s">
        <v>915</v>
      </c>
      <c r="B93" s="674">
        <v>290.52600000000001</v>
      </c>
      <c r="C93" s="674">
        <v>584.99800000000005</v>
      </c>
      <c r="D93" s="674">
        <v>869.1</v>
      </c>
      <c r="E93" s="674">
        <v>1747.595</v>
      </c>
      <c r="F93" s="674">
        <v>2.593</v>
      </c>
      <c r="G93" s="674" t="s">
        <v>836</v>
      </c>
      <c r="H93" s="674" t="s">
        <v>836</v>
      </c>
      <c r="I93" s="674" t="s">
        <v>836</v>
      </c>
      <c r="J93" s="674">
        <v>107.77</v>
      </c>
      <c r="K93" s="674">
        <v>110.363</v>
      </c>
      <c r="L93" s="674">
        <v>1857.9580000000001</v>
      </c>
      <c r="M93" s="674">
        <v>230.76</v>
      </c>
      <c r="N93" s="674">
        <v>512.48500000000001</v>
      </c>
      <c r="O93" s="674">
        <v>2601.203</v>
      </c>
    </row>
    <row r="94" spans="1:15" x14ac:dyDescent="0.2">
      <c r="A94" s="674" t="s">
        <v>916</v>
      </c>
      <c r="B94" s="674">
        <v>309.61099999999999</v>
      </c>
      <c r="C94" s="674">
        <v>565.923</v>
      </c>
      <c r="D94" s="674">
        <v>933.16700000000003</v>
      </c>
      <c r="E94" s="674">
        <v>1810.6559999999999</v>
      </c>
      <c r="F94" s="674">
        <v>3.1589999999999998</v>
      </c>
      <c r="G94" s="674" t="s">
        <v>836</v>
      </c>
      <c r="H94" s="674" t="s">
        <v>836</v>
      </c>
      <c r="I94" s="674" t="s">
        <v>836</v>
      </c>
      <c r="J94" s="674">
        <v>119.31699999999999</v>
      </c>
      <c r="K94" s="674">
        <v>122.476</v>
      </c>
      <c r="L94" s="674">
        <v>1933.1320000000001</v>
      </c>
      <c r="M94" s="674">
        <v>238.1</v>
      </c>
      <c r="N94" s="674">
        <v>545.40700000000004</v>
      </c>
      <c r="O94" s="674">
        <v>2716.6379999999999</v>
      </c>
    </row>
    <row r="95" spans="1:15" x14ac:dyDescent="0.2">
      <c r="A95" s="674" t="s">
        <v>917</v>
      </c>
      <c r="B95" s="674">
        <v>299.40899999999999</v>
      </c>
      <c r="C95" s="674">
        <v>576.375</v>
      </c>
      <c r="D95" s="674">
        <v>794.697</v>
      </c>
      <c r="E95" s="674">
        <v>1675.4369999999999</v>
      </c>
      <c r="F95" s="674">
        <v>3.0939999999999999</v>
      </c>
      <c r="G95" s="674" t="s">
        <v>836</v>
      </c>
      <c r="H95" s="674" t="s">
        <v>836</v>
      </c>
      <c r="I95" s="674" t="s">
        <v>836</v>
      </c>
      <c r="J95" s="674">
        <v>115.468</v>
      </c>
      <c r="K95" s="674">
        <v>118.562</v>
      </c>
      <c r="L95" s="674">
        <v>1793.999</v>
      </c>
      <c r="M95" s="674">
        <v>238.649</v>
      </c>
      <c r="N95" s="674">
        <v>539.798</v>
      </c>
      <c r="O95" s="674">
        <v>2572.4459999999999</v>
      </c>
    </row>
    <row r="96" spans="1:15" x14ac:dyDescent="0.2">
      <c r="A96" s="674" t="s">
        <v>918</v>
      </c>
      <c r="B96" s="674">
        <v>298.44900000000001</v>
      </c>
      <c r="C96" s="674">
        <v>662.85500000000002</v>
      </c>
      <c r="D96" s="674">
        <v>874.904</v>
      </c>
      <c r="E96" s="674">
        <v>1847.1669999999999</v>
      </c>
      <c r="F96" s="674">
        <v>3.5270000000000001</v>
      </c>
      <c r="G96" s="674" t="s">
        <v>836</v>
      </c>
      <c r="H96" s="674" t="s">
        <v>836</v>
      </c>
      <c r="I96" s="674" t="s">
        <v>836</v>
      </c>
      <c r="J96" s="674">
        <v>119.31699999999999</v>
      </c>
      <c r="K96" s="674">
        <v>122.84399999999999</v>
      </c>
      <c r="L96" s="674">
        <v>1970.01</v>
      </c>
      <c r="M96" s="674">
        <v>244.97499999999999</v>
      </c>
      <c r="N96" s="674">
        <v>601.64300000000003</v>
      </c>
      <c r="O96" s="674">
        <v>2816.6280000000002</v>
      </c>
    </row>
    <row r="97" spans="1:15" x14ac:dyDescent="0.2">
      <c r="A97" s="674" t="s">
        <v>919</v>
      </c>
      <c r="B97" s="674">
        <v>286.34199999999998</v>
      </c>
      <c r="C97" s="674">
        <v>645.649</v>
      </c>
      <c r="D97" s="674">
        <v>852.39099999999996</v>
      </c>
      <c r="E97" s="674">
        <v>1793.5740000000001</v>
      </c>
      <c r="F97" s="674">
        <v>3.044</v>
      </c>
      <c r="G97" s="674" t="s">
        <v>836</v>
      </c>
      <c r="H97" s="674" t="s">
        <v>836</v>
      </c>
      <c r="I97" s="674" t="s">
        <v>836</v>
      </c>
      <c r="J97" s="674">
        <v>115.468</v>
      </c>
      <c r="K97" s="674">
        <v>118.512</v>
      </c>
      <c r="L97" s="674">
        <v>1912.086</v>
      </c>
      <c r="M97" s="674">
        <v>245.38800000000001</v>
      </c>
      <c r="N97" s="674">
        <v>605.98699999999997</v>
      </c>
      <c r="O97" s="674">
        <v>2763.4609999999998</v>
      </c>
    </row>
    <row r="98" spans="1:15" x14ac:dyDescent="0.2">
      <c r="A98" s="674" t="s">
        <v>920</v>
      </c>
      <c r="B98" s="674">
        <v>291.73700000000002</v>
      </c>
      <c r="C98" s="674">
        <v>678.745</v>
      </c>
      <c r="D98" s="674">
        <v>837.14</v>
      </c>
      <c r="E98" s="674">
        <v>1815.328</v>
      </c>
      <c r="F98" s="674">
        <v>2.774</v>
      </c>
      <c r="G98" s="674" t="s">
        <v>836</v>
      </c>
      <c r="H98" s="674" t="s">
        <v>836</v>
      </c>
      <c r="I98" s="674" t="s">
        <v>836</v>
      </c>
      <c r="J98" s="674">
        <v>119.31699999999999</v>
      </c>
      <c r="K98" s="674">
        <v>122.09099999999999</v>
      </c>
      <c r="L98" s="674">
        <v>1937.4190000000001</v>
      </c>
      <c r="M98" s="674">
        <v>242.197</v>
      </c>
      <c r="N98" s="674">
        <v>618.45299999999997</v>
      </c>
      <c r="O98" s="674">
        <v>2798.07</v>
      </c>
    </row>
    <row r="99" spans="1:15" x14ac:dyDescent="0.2">
      <c r="A99" s="674" t="s">
        <v>921</v>
      </c>
      <c r="B99" s="674">
        <v>292.30900000000003</v>
      </c>
      <c r="C99" s="674">
        <v>702.80100000000004</v>
      </c>
      <c r="D99" s="674">
        <v>901.875</v>
      </c>
      <c r="E99" s="674">
        <v>1905.5329999999999</v>
      </c>
      <c r="F99" s="674">
        <v>2.5910000000000002</v>
      </c>
      <c r="G99" s="674" t="s">
        <v>836</v>
      </c>
      <c r="H99" s="674" t="s">
        <v>836</v>
      </c>
      <c r="I99" s="674" t="s">
        <v>836</v>
      </c>
      <c r="J99" s="674">
        <v>119.31699999999999</v>
      </c>
      <c r="K99" s="674">
        <v>121.908</v>
      </c>
      <c r="L99" s="674">
        <v>2027.441</v>
      </c>
      <c r="M99" s="674">
        <v>245.51400000000001</v>
      </c>
      <c r="N99" s="674">
        <v>600.00900000000001</v>
      </c>
      <c r="O99" s="674">
        <v>2872.9639999999999</v>
      </c>
    </row>
    <row r="100" spans="1:15" x14ac:dyDescent="0.2">
      <c r="A100" s="674" t="s">
        <v>922</v>
      </c>
      <c r="B100" s="674">
        <v>285.505</v>
      </c>
      <c r="C100" s="674">
        <v>720.18100000000004</v>
      </c>
      <c r="D100" s="674">
        <v>829.72400000000005</v>
      </c>
      <c r="E100" s="674">
        <v>1843.1590000000001</v>
      </c>
      <c r="F100" s="674">
        <v>2.3130000000000002</v>
      </c>
      <c r="G100" s="674" t="s">
        <v>836</v>
      </c>
      <c r="H100" s="674" t="s">
        <v>836</v>
      </c>
      <c r="I100" s="674" t="s">
        <v>836</v>
      </c>
      <c r="J100" s="674">
        <v>115.468</v>
      </c>
      <c r="K100" s="674">
        <v>117.78100000000001</v>
      </c>
      <c r="L100" s="674">
        <v>1960.9390000000001</v>
      </c>
      <c r="M100" s="674">
        <v>242.3</v>
      </c>
      <c r="N100" s="674">
        <v>522.97400000000005</v>
      </c>
      <c r="O100" s="674">
        <v>2726.2139999999999</v>
      </c>
    </row>
    <row r="101" spans="1:15" x14ac:dyDescent="0.2">
      <c r="A101" s="674" t="s">
        <v>923</v>
      </c>
      <c r="B101" s="674">
        <v>296.49599999999998</v>
      </c>
      <c r="C101" s="674">
        <v>845.32500000000005</v>
      </c>
      <c r="D101" s="674">
        <v>921.928</v>
      </c>
      <c r="E101" s="674">
        <v>2067.2049999999999</v>
      </c>
      <c r="F101" s="674">
        <v>2.4580000000000002</v>
      </c>
      <c r="G101" s="674" t="s">
        <v>836</v>
      </c>
      <c r="H101" s="674" t="s">
        <v>836</v>
      </c>
      <c r="I101" s="674" t="s">
        <v>836</v>
      </c>
      <c r="J101" s="674">
        <v>119.31699999999999</v>
      </c>
      <c r="K101" s="674">
        <v>121.77500000000001</v>
      </c>
      <c r="L101" s="674">
        <v>2188.98</v>
      </c>
      <c r="M101" s="674">
        <v>243.86199999999999</v>
      </c>
      <c r="N101" s="674">
        <v>581.41300000000001</v>
      </c>
      <c r="O101" s="674">
        <v>3014.2559999999999</v>
      </c>
    </row>
    <row r="102" spans="1:15" x14ac:dyDescent="0.2">
      <c r="A102" s="674" t="s">
        <v>924</v>
      </c>
      <c r="B102" s="674">
        <v>297.92399999999998</v>
      </c>
      <c r="C102" s="674">
        <v>868.59400000000005</v>
      </c>
      <c r="D102" s="674">
        <v>877.46100000000001</v>
      </c>
      <c r="E102" s="674">
        <v>2043.8879999999999</v>
      </c>
      <c r="F102" s="674">
        <v>2.726</v>
      </c>
      <c r="G102" s="674" t="s">
        <v>836</v>
      </c>
      <c r="H102" s="674" t="s">
        <v>836</v>
      </c>
      <c r="I102" s="674" t="s">
        <v>836</v>
      </c>
      <c r="J102" s="674">
        <v>115.468</v>
      </c>
      <c r="K102" s="674">
        <v>118.194</v>
      </c>
      <c r="L102" s="674">
        <v>2162.0819999999999</v>
      </c>
      <c r="M102" s="674">
        <v>238.089</v>
      </c>
      <c r="N102" s="674">
        <v>574.12900000000002</v>
      </c>
      <c r="O102" s="674">
        <v>2974.3</v>
      </c>
    </row>
    <row r="103" spans="1:15" x14ac:dyDescent="0.2">
      <c r="A103" s="674" t="s">
        <v>925</v>
      </c>
      <c r="B103" s="674">
        <v>324.077</v>
      </c>
      <c r="C103" s="674">
        <v>856.78899999999999</v>
      </c>
      <c r="D103" s="674">
        <v>921.64400000000001</v>
      </c>
      <c r="E103" s="674">
        <v>2104.114</v>
      </c>
      <c r="F103" s="674">
        <v>2.7690000000000001</v>
      </c>
      <c r="G103" s="674" t="s">
        <v>836</v>
      </c>
      <c r="H103" s="674" t="s">
        <v>836</v>
      </c>
      <c r="I103" s="674" t="s">
        <v>836</v>
      </c>
      <c r="J103" s="674">
        <v>119.31699999999999</v>
      </c>
      <c r="K103" s="674">
        <v>122.087</v>
      </c>
      <c r="L103" s="674">
        <v>2226.201</v>
      </c>
      <c r="M103" s="674">
        <v>229.61699999999999</v>
      </c>
      <c r="N103" s="674">
        <v>567.26199999999994</v>
      </c>
      <c r="O103" s="674">
        <v>3023.08</v>
      </c>
    </row>
    <row r="104" spans="1:15" x14ac:dyDescent="0.2">
      <c r="A104" s="674" t="s">
        <v>926</v>
      </c>
      <c r="B104" s="674">
        <v>3592.9160000000002</v>
      </c>
      <c r="C104" s="674">
        <v>8549.1110000000008</v>
      </c>
      <c r="D104" s="674">
        <v>10547.986999999999</v>
      </c>
      <c r="E104" s="674">
        <v>22752.859</v>
      </c>
      <c r="F104" s="674">
        <v>34.094000000000001</v>
      </c>
      <c r="G104" s="674" t="s">
        <v>836</v>
      </c>
      <c r="H104" s="674" t="s">
        <v>836</v>
      </c>
      <c r="I104" s="674" t="s">
        <v>836</v>
      </c>
      <c r="J104" s="674">
        <v>1404.8620000000001</v>
      </c>
      <c r="K104" s="674">
        <v>1438.9559999999999</v>
      </c>
      <c r="L104" s="674">
        <v>24191.814999999999</v>
      </c>
      <c r="M104" s="674">
        <v>2872.5729999999999</v>
      </c>
      <c r="N104" s="674">
        <v>6860.3509999999997</v>
      </c>
      <c r="O104" s="674">
        <v>33924.74</v>
      </c>
    </row>
    <row r="105" spans="1:15" x14ac:dyDescent="0.2">
      <c r="A105" s="674" t="s">
        <v>927</v>
      </c>
      <c r="B105" s="674">
        <v>304.714</v>
      </c>
      <c r="C105" s="674">
        <v>825.452</v>
      </c>
      <c r="D105" s="674">
        <v>890.74199999999996</v>
      </c>
      <c r="E105" s="674">
        <v>2024.183</v>
      </c>
      <c r="F105" s="674">
        <v>3.0289999999999999</v>
      </c>
      <c r="G105" s="674" t="s">
        <v>836</v>
      </c>
      <c r="H105" s="674" t="s">
        <v>836</v>
      </c>
      <c r="I105" s="674" t="s">
        <v>836</v>
      </c>
      <c r="J105" s="674">
        <v>135.51900000000001</v>
      </c>
      <c r="K105" s="674">
        <v>138.54900000000001</v>
      </c>
      <c r="L105" s="674">
        <v>2162.732</v>
      </c>
      <c r="M105" s="674">
        <v>230.41900000000001</v>
      </c>
      <c r="N105" s="674">
        <v>564.75599999999997</v>
      </c>
      <c r="O105" s="674">
        <v>2957.9070000000002</v>
      </c>
    </row>
    <row r="106" spans="1:15" x14ac:dyDescent="0.2">
      <c r="A106" s="674" t="s">
        <v>928</v>
      </c>
      <c r="B106" s="674">
        <v>283.53399999999999</v>
      </c>
      <c r="C106" s="674">
        <v>672.14200000000005</v>
      </c>
      <c r="D106" s="674">
        <v>811.87800000000004</v>
      </c>
      <c r="E106" s="674">
        <v>1767.0319999999999</v>
      </c>
      <c r="F106" s="674">
        <v>2.56</v>
      </c>
      <c r="G106" s="674" t="s">
        <v>836</v>
      </c>
      <c r="H106" s="674" t="s">
        <v>836</v>
      </c>
      <c r="I106" s="674" t="s">
        <v>836</v>
      </c>
      <c r="J106" s="674">
        <v>126.776</v>
      </c>
      <c r="K106" s="674">
        <v>129.33600000000001</v>
      </c>
      <c r="L106" s="674">
        <v>1896.3679999999999</v>
      </c>
      <c r="M106" s="674">
        <v>233.749</v>
      </c>
      <c r="N106" s="674">
        <v>528.60500000000002</v>
      </c>
      <c r="O106" s="674">
        <v>2658.723</v>
      </c>
    </row>
    <row r="107" spans="1:15" x14ac:dyDescent="0.2">
      <c r="A107" s="674" t="s">
        <v>929</v>
      </c>
      <c r="B107" s="674">
        <v>290.19799999999998</v>
      </c>
      <c r="C107" s="674">
        <v>698.35199999999998</v>
      </c>
      <c r="D107" s="674">
        <v>837.86400000000003</v>
      </c>
      <c r="E107" s="674">
        <v>1823.172</v>
      </c>
      <c r="F107" s="674">
        <v>2.9140000000000001</v>
      </c>
      <c r="G107" s="674" t="s">
        <v>836</v>
      </c>
      <c r="H107" s="674" t="s">
        <v>836</v>
      </c>
      <c r="I107" s="674" t="s">
        <v>836</v>
      </c>
      <c r="J107" s="674">
        <v>135.51900000000001</v>
      </c>
      <c r="K107" s="674">
        <v>138.43299999999999</v>
      </c>
      <c r="L107" s="674">
        <v>1961.605</v>
      </c>
      <c r="M107" s="674">
        <v>235.721</v>
      </c>
      <c r="N107" s="674">
        <v>550.80200000000002</v>
      </c>
      <c r="O107" s="674">
        <v>2748.1289999999999</v>
      </c>
    </row>
    <row r="108" spans="1:15" x14ac:dyDescent="0.2">
      <c r="A108" s="674" t="s">
        <v>930</v>
      </c>
      <c r="B108" s="674">
        <v>283.48500000000001</v>
      </c>
      <c r="C108" s="674">
        <v>547.95299999999997</v>
      </c>
      <c r="D108" s="674">
        <v>773.64300000000003</v>
      </c>
      <c r="E108" s="674">
        <v>1600.4110000000001</v>
      </c>
      <c r="F108" s="674">
        <v>3.0830000000000002</v>
      </c>
      <c r="G108" s="674" t="s">
        <v>836</v>
      </c>
      <c r="H108" s="674" t="s">
        <v>836</v>
      </c>
      <c r="I108" s="674" t="s">
        <v>836</v>
      </c>
      <c r="J108" s="674">
        <v>131.148</v>
      </c>
      <c r="K108" s="674">
        <v>134.23099999999999</v>
      </c>
      <c r="L108" s="674">
        <v>1734.6410000000001</v>
      </c>
      <c r="M108" s="674">
        <v>231.702</v>
      </c>
      <c r="N108" s="674">
        <v>517.995</v>
      </c>
      <c r="O108" s="674">
        <v>2484.3380000000002</v>
      </c>
    </row>
    <row r="109" spans="1:15" x14ac:dyDescent="0.2">
      <c r="A109" s="674" t="s">
        <v>931</v>
      </c>
      <c r="B109" s="674">
        <v>275.18700000000001</v>
      </c>
      <c r="C109" s="674">
        <v>607.65499999999997</v>
      </c>
      <c r="D109" s="674">
        <v>771.98599999999999</v>
      </c>
      <c r="E109" s="674">
        <v>1649.575</v>
      </c>
      <c r="F109" s="674">
        <v>3.4569999999999999</v>
      </c>
      <c r="G109" s="674" t="s">
        <v>836</v>
      </c>
      <c r="H109" s="674" t="s">
        <v>836</v>
      </c>
      <c r="I109" s="674" t="s">
        <v>836</v>
      </c>
      <c r="J109" s="674">
        <v>135.51900000000001</v>
      </c>
      <c r="K109" s="674">
        <v>138.976</v>
      </c>
      <c r="L109" s="674">
        <v>1788.5509999999999</v>
      </c>
      <c r="M109" s="674">
        <v>229.40600000000001</v>
      </c>
      <c r="N109" s="674">
        <v>577.31700000000001</v>
      </c>
      <c r="O109" s="674">
        <v>2595.2739999999999</v>
      </c>
    </row>
    <row r="110" spans="1:15" x14ac:dyDescent="0.2">
      <c r="A110" s="674" t="s">
        <v>932</v>
      </c>
      <c r="B110" s="674">
        <v>248.75899999999999</v>
      </c>
      <c r="C110" s="674">
        <v>573.17399999999998</v>
      </c>
      <c r="D110" s="674">
        <v>750.53300000000002</v>
      </c>
      <c r="E110" s="674">
        <v>1568.5260000000001</v>
      </c>
      <c r="F110" s="674">
        <v>3.3119999999999998</v>
      </c>
      <c r="G110" s="674" t="s">
        <v>836</v>
      </c>
      <c r="H110" s="674" t="s">
        <v>836</v>
      </c>
      <c r="I110" s="674" t="s">
        <v>836</v>
      </c>
      <c r="J110" s="674">
        <v>131.148</v>
      </c>
      <c r="K110" s="674">
        <v>134.46</v>
      </c>
      <c r="L110" s="674">
        <v>1702.9849999999999</v>
      </c>
      <c r="M110" s="674">
        <v>227.71299999999999</v>
      </c>
      <c r="N110" s="674">
        <v>586.47</v>
      </c>
      <c r="O110" s="674">
        <v>2517.1689999999999</v>
      </c>
    </row>
    <row r="111" spans="1:15" x14ac:dyDescent="0.2">
      <c r="A111" s="674" t="s">
        <v>933</v>
      </c>
      <c r="B111" s="674">
        <v>227.149</v>
      </c>
      <c r="C111" s="674">
        <v>595.66200000000003</v>
      </c>
      <c r="D111" s="674">
        <v>729.13699999999994</v>
      </c>
      <c r="E111" s="674">
        <v>1547.691</v>
      </c>
      <c r="F111" s="674">
        <v>2.9239999999999999</v>
      </c>
      <c r="G111" s="674" t="s">
        <v>836</v>
      </c>
      <c r="H111" s="674" t="s">
        <v>836</v>
      </c>
      <c r="I111" s="674" t="s">
        <v>836</v>
      </c>
      <c r="J111" s="674">
        <v>135.51900000000001</v>
      </c>
      <c r="K111" s="674">
        <v>138.44300000000001</v>
      </c>
      <c r="L111" s="674">
        <v>1686.134</v>
      </c>
      <c r="M111" s="674">
        <v>223.59200000000001</v>
      </c>
      <c r="N111" s="674">
        <v>593.93299999999999</v>
      </c>
      <c r="O111" s="674">
        <v>2503.6590000000001</v>
      </c>
    </row>
    <row r="112" spans="1:15" x14ac:dyDescent="0.2">
      <c r="A112" s="674" t="s">
        <v>934</v>
      </c>
      <c r="B112" s="674">
        <v>229.08799999999999</v>
      </c>
      <c r="C112" s="674">
        <v>615.90599999999995</v>
      </c>
      <c r="D112" s="674">
        <v>715.48900000000003</v>
      </c>
      <c r="E112" s="674">
        <v>1557.39</v>
      </c>
      <c r="F112" s="674">
        <v>2.452</v>
      </c>
      <c r="G112" s="674" t="s">
        <v>836</v>
      </c>
      <c r="H112" s="674" t="s">
        <v>836</v>
      </c>
      <c r="I112" s="674" t="s">
        <v>836</v>
      </c>
      <c r="J112" s="674">
        <v>135.51900000000001</v>
      </c>
      <c r="K112" s="674">
        <v>137.971</v>
      </c>
      <c r="L112" s="674">
        <v>1695.3610000000001</v>
      </c>
      <c r="M112" s="674">
        <v>230.02</v>
      </c>
      <c r="N112" s="674">
        <v>561.31799999999998</v>
      </c>
      <c r="O112" s="674">
        <v>2486.6990000000001</v>
      </c>
    </row>
    <row r="113" spans="1:15" x14ac:dyDescent="0.2">
      <c r="A113" s="674" t="s">
        <v>935</v>
      </c>
      <c r="B113" s="674">
        <v>223.04900000000001</v>
      </c>
      <c r="C113" s="674">
        <v>670.79899999999998</v>
      </c>
      <c r="D113" s="674">
        <v>809.44</v>
      </c>
      <c r="E113" s="674">
        <v>1699.2449999999999</v>
      </c>
      <c r="F113" s="674">
        <v>2.214</v>
      </c>
      <c r="G113" s="674" t="s">
        <v>836</v>
      </c>
      <c r="H113" s="674" t="s">
        <v>836</v>
      </c>
      <c r="I113" s="674" t="s">
        <v>836</v>
      </c>
      <c r="J113" s="674">
        <v>131.148</v>
      </c>
      <c r="K113" s="674">
        <v>133.36199999999999</v>
      </c>
      <c r="L113" s="674">
        <v>1832.607</v>
      </c>
      <c r="M113" s="674">
        <v>237.37299999999999</v>
      </c>
      <c r="N113" s="674">
        <v>508.66399999999999</v>
      </c>
      <c r="O113" s="674">
        <v>2578.643</v>
      </c>
    </row>
    <row r="114" spans="1:15" x14ac:dyDescent="0.2">
      <c r="A114" s="674" t="s">
        <v>936</v>
      </c>
      <c r="B114" s="674">
        <v>250.06200000000001</v>
      </c>
      <c r="C114" s="674">
        <v>831.14</v>
      </c>
      <c r="D114" s="674">
        <v>822.68200000000002</v>
      </c>
      <c r="E114" s="674">
        <v>1897.8820000000001</v>
      </c>
      <c r="F114" s="674">
        <v>2.14</v>
      </c>
      <c r="G114" s="674" t="s">
        <v>836</v>
      </c>
      <c r="H114" s="674" t="s">
        <v>836</v>
      </c>
      <c r="I114" s="674" t="s">
        <v>836</v>
      </c>
      <c r="J114" s="674">
        <v>135.51900000000001</v>
      </c>
      <c r="K114" s="674">
        <v>137.65899999999999</v>
      </c>
      <c r="L114" s="674">
        <v>2035.5409999999999</v>
      </c>
      <c r="M114" s="674">
        <v>236.83699999999999</v>
      </c>
      <c r="N114" s="674">
        <v>539.78700000000003</v>
      </c>
      <c r="O114" s="674">
        <v>2812.1660000000002</v>
      </c>
    </row>
    <row r="115" spans="1:15" x14ac:dyDescent="0.2">
      <c r="A115" s="674" t="s">
        <v>937</v>
      </c>
      <c r="B115" s="674">
        <v>258.95999999999998</v>
      </c>
      <c r="C115" s="674">
        <v>846.36599999999999</v>
      </c>
      <c r="D115" s="674">
        <v>749.923</v>
      </c>
      <c r="E115" s="674">
        <v>1853.057</v>
      </c>
      <c r="F115" s="674">
        <v>2.3010000000000002</v>
      </c>
      <c r="G115" s="674" t="s">
        <v>836</v>
      </c>
      <c r="H115" s="674" t="s">
        <v>836</v>
      </c>
      <c r="I115" s="674" t="s">
        <v>836</v>
      </c>
      <c r="J115" s="674">
        <v>131.148</v>
      </c>
      <c r="K115" s="674">
        <v>133.44900000000001</v>
      </c>
      <c r="L115" s="674">
        <v>1986.5060000000001</v>
      </c>
      <c r="M115" s="674">
        <v>230.696</v>
      </c>
      <c r="N115" s="674">
        <v>556.697</v>
      </c>
      <c r="O115" s="674">
        <v>2773.8980000000001</v>
      </c>
    </row>
    <row r="116" spans="1:15" x14ac:dyDescent="0.2">
      <c r="A116" s="674" t="s">
        <v>938</v>
      </c>
      <c r="B116" s="674">
        <v>280.79899999999998</v>
      </c>
      <c r="C116" s="674">
        <v>846.82100000000003</v>
      </c>
      <c r="D116" s="674">
        <v>846.15899999999999</v>
      </c>
      <c r="E116" s="674">
        <v>1972.6880000000001</v>
      </c>
      <c r="F116" s="674">
        <v>2.4510000000000001</v>
      </c>
      <c r="G116" s="674" t="s">
        <v>836</v>
      </c>
      <c r="H116" s="674" t="s">
        <v>836</v>
      </c>
      <c r="I116" s="674" t="s">
        <v>836</v>
      </c>
      <c r="J116" s="674">
        <v>135.51900000000001</v>
      </c>
      <c r="K116" s="674">
        <v>137.97</v>
      </c>
      <c r="L116" s="674">
        <v>2110.6579999999999</v>
      </c>
      <c r="M116" s="674">
        <v>233.78</v>
      </c>
      <c r="N116" s="674">
        <v>574.12099999999998</v>
      </c>
      <c r="O116" s="674">
        <v>2918.5590000000002</v>
      </c>
    </row>
    <row r="117" spans="1:15" x14ac:dyDescent="0.2">
      <c r="A117" s="674" t="s">
        <v>939</v>
      </c>
      <c r="B117" s="674">
        <v>3155.0140000000001</v>
      </c>
      <c r="C117" s="674">
        <v>8332.5310000000009</v>
      </c>
      <c r="D117" s="674">
        <v>9509.4760000000006</v>
      </c>
      <c r="E117" s="674">
        <v>20961.991000000002</v>
      </c>
      <c r="F117" s="674">
        <v>32.838000000000001</v>
      </c>
      <c r="G117" s="674" t="s">
        <v>836</v>
      </c>
      <c r="H117" s="674" t="s">
        <v>836</v>
      </c>
      <c r="I117" s="674" t="s">
        <v>836</v>
      </c>
      <c r="J117" s="674">
        <v>1600</v>
      </c>
      <c r="K117" s="674">
        <v>1632.838</v>
      </c>
      <c r="L117" s="674">
        <v>22594.829000000002</v>
      </c>
      <c r="M117" s="674">
        <v>2781.009</v>
      </c>
      <c r="N117" s="674">
        <v>6663.5820000000003</v>
      </c>
      <c r="O117" s="674">
        <v>32039.419000000002</v>
      </c>
    </row>
    <row r="118" spans="1:15" x14ac:dyDescent="0.2">
      <c r="A118" s="674" t="s">
        <v>940</v>
      </c>
      <c r="B118" s="674">
        <v>293.95400000000001</v>
      </c>
      <c r="C118" s="674">
        <v>747.05899999999997</v>
      </c>
      <c r="D118" s="674">
        <v>779.80799999999999</v>
      </c>
      <c r="E118" s="674">
        <v>1820.4380000000001</v>
      </c>
      <c r="F118" s="674">
        <v>3.048</v>
      </c>
      <c r="G118" s="674" t="s">
        <v>836</v>
      </c>
      <c r="H118" s="674" t="s">
        <v>836</v>
      </c>
      <c r="I118" s="674" t="s">
        <v>836</v>
      </c>
      <c r="J118" s="674">
        <v>143.93</v>
      </c>
      <c r="K118" s="674">
        <v>146.97900000000001</v>
      </c>
      <c r="L118" s="674">
        <v>1967.4169999999999</v>
      </c>
      <c r="M118" s="674">
        <v>228.86199999999999</v>
      </c>
      <c r="N118" s="674">
        <v>531.76800000000003</v>
      </c>
      <c r="O118" s="674">
        <v>2728.047</v>
      </c>
    </row>
    <row r="119" spans="1:15" x14ac:dyDescent="0.2">
      <c r="A119" s="674" t="s">
        <v>941</v>
      </c>
      <c r="B119" s="674">
        <v>272.68700000000001</v>
      </c>
      <c r="C119" s="674">
        <v>521.46600000000001</v>
      </c>
      <c r="D119" s="674">
        <v>664.52700000000004</v>
      </c>
      <c r="E119" s="674">
        <v>1457.7909999999999</v>
      </c>
      <c r="F119" s="674">
        <v>2.5760000000000001</v>
      </c>
      <c r="G119" s="674" t="s">
        <v>836</v>
      </c>
      <c r="H119" s="674" t="s">
        <v>836</v>
      </c>
      <c r="I119" s="674" t="s">
        <v>836</v>
      </c>
      <c r="J119" s="674">
        <v>130.00200000000001</v>
      </c>
      <c r="K119" s="674">
        <v>132.578</v>
      </c>
      <c r="L119" s="674">
        <v>1590.3689999999999</v>
      </c>
      <c r="M119" s="674">
        <v>230.006</v>
      </c>
      <c r="N119" s="674">
        <v>472.99299999999999</v>
      </c>
      <c r="O119" s="674">
        <v>2293.3679999999999</v>
      </c>
    </row>
    <row r="120" spans="1:15" x14ac:dyDescent="0.2">
      <c r="A120" s="674" t="s">
        <v>942</v>
      </c>
      <c r="B120" s="674">
        <v>276.16800000000001</v>
      </c>
      <c r="C120" s="674">
        <v>684.96400000000006</v>
      </c>
      <c r="D120" s="674">
        <v>718.15</v>
      </c>
      <c r="E120" s="674">
        <v>1676.777</v>
      </c>
      <c r="F120" s="674">
        <v>2.9319999999999999</v>
      </c>
      <c r="G120" s="674" t="s">
        <v>836</v>
      </c>
      <c r="H120" s="674" t="s">
        <v>836</v>
      </c>
      <c r="I120" s="674" t="s">
        <v>836</v>
      </c>
      <c r="J120" s="674">
        <v>143.93</v>
      </c>
      <c r="K120" s="674">
        <v>146.863</v>
      </c>
      <c r="L120" s="674">
        <v>1823.64</v>
      </c>
      <c r="M120" s="674">
        <v>234.029</v>
      </c>
      <c r="N120" s="674">
        <v>542.80700000000002</v>
      </c>
      <c r="O120" s="674">
        <v>2600.4760000000001</v>
      </c>
    </row>
    <row r="121" spans="1:15" x14ac:dyDescent="0.2">
      <c r="A121" s="674" t="s">
        <v>943</v>
      </c>
      <c r="B121" s="674">
        <v>255.57400000000001</v>
      </c>
      <c r="C121" s="674">
        <v>583.12099999999998</v>
      </c>
      <c r="D121" s="674">
        <v>654.476</v>
      </c>
      <c r="E121" s="674">
        <v>1491.904</v>
      </c>
      <c r="F121" s="674">
        <v>3.1019999999999999</v>
      </c>
      <c r="G121" s="674" t="s">
        <v>836</v>
      </c>
      <c r="H121" s="674" t="s">
        <v>836</v>
      </c>
      <c r="I121" s="674" t="s">
        <v>836</v>
      </c>
      <c r="J121" s="674">
        <v>139.28800000000001</v>
      </c>
      <c r="K121" s="674">
        <v>142.38999999999999</v>
      </c>
      <c r="L121" s="674">
        <v>1634.2940000000001</v>
      </c>
      <c r="M121" s="674">
        <v>232.488</v>
      </c>
      <c r="N121" s="674">
        <v>532.69299999999998</v>
      </c>
      <c r="O121" s="674">
        <v>2399.4749999999999</v>
      </c>
    </row>
    <row r="122" spans="1:15" x14ac:dyDescent="0.2">
      <c r="A122" s="674" t="s">
        <v>944</v>
      </c>
      <c r="B122" s="674">
        <v>233.74799999999999</v>
      </c>
      <c r="C122" s="674">
        <v>662.428</v>
      </c>
      <c r="D122" s="674">
        <v>708.74099999999999</v>
      </c>
      <c r="E122" s="674">
        <v>1604.96</v>
      </c>
      <c r="F122" s="674">
        <v>3.4780000000000002</v>
      </c>
      <c r="G122" s="674" t="s">
        <v>836</v>
      </c>
      <c r="H122" s="674" t="s">
        <v>836</v>
      </c>
      <c r="I122" s="674" t="s">
        <v>836</v>
      </c>
      <c r="J122" s="674">
        <v>143.93</v>
      </c>
      <c r="K122" s="674">
        <v>147.40899999999999</v>
      </c>
      <c r="L122" s="674">
        <v>1752.3689999999999</v>
      </c>
      <c r="M122" s="674">
        <v>234.453</v>
      </c>
      <c r="N122" s="674">
        <v>571.20100000000002</v>
      </c>
      <c r="O122" s="674">
        <v>2558.0230000000001</v>
      </c>
    </row>
    <row r="123" spans="1:15" x14ac:dyDescent="0.2">
      <c r="A123" s="674" t="s">
        <v>945</v>
      </c>
      <c r="B123" s="674">
        <v>228.92599999999999</v>
      </c>
      <c r="C123" s="674">
        <v>610.59799999999996</v>
      </c>
      <c r="D123" s="674">
        <v>681.28300000000002</v>
      </c>
      <c r="E123" s="674">
        <v>1516.5840000000001</v>
      </c>
      <c r="F123" s="674">
        <v>3.3330000000000002</v>
      </c>
      <c r="G123" s="674" t="s">
        <v>836</v>
      </c>
      <c r="H123" s="674" t="s">
        <v>836</v>
      </c>
      <c r="I123" s="674" t="s">
        <v>836</v>
      </c>
      <c r="J123" s="674">
        <v>139.28800000000001</v>
      </c>
      <c r="K123" s="674">
        <v>142.62</v>
      </c>
      <c r="L123" s="674">
        <v>1659.204</v>
      </c>
      <c r="M123" s="674">
        <v>244.44</v>
      </c>
      <c r="N123" s="674">
        <v>625.81600000000003</v>
      </c>
      <c r="O123" s="674">
        <v>2529.46</v>
      </c>
    </row>
    <row r="124" spans="1:15" x14ac:dyDescent="0.2">
      <c r="A124" s="674" t="s">
        <v>946</v>
      </c>
      <c r="B124" s="674">
        <v>267.30500000000001</v>
      </c>
      <c r="C124" s="674">
        <v>634.97799999999995</v>
      </c>
      <c r="D124" s="674">
        <v>676.42899999999997</v>
      </c>
      <c r="E124" s="674">
        <v>1578.96</v>
      </c>
      <c r="F124" s="674">
        <v>2.9420000000000002</v>
      </c>
      <c r="G124" s="674" t="s">
        <v>836</v>
      </c>
      <c r="H124" s="674" t="s">
        <v>836</v>
      </c>
      <c r="I124" s="674" t="s">
        <v>836</v>
      </c>
      <c r="J124" s="674">
        <v>143.93</v>
      </c>
      <c r="K124" s="674">
        <v>146.87299999999999</v>
      </c>
      <c r="L124" s="674">
        <v>1725.8330000000001</v>
      </c>
      <c r="M124" s="674">
        <v>244.68199999999999</v>
      </c>
      <c r="N124" s="674">
        <v>607.73599999999999</v>
      </c>
      <c r="O124" s="674">
        <v>2578.2510000000002</v>
      </c>
    </row>
    <row r="125" spans="1:15" x14ac:dyDescent="0.2">
      <c r="A125" s="674" t="s">
        <v>947</v>
      </c>
      <c r="B125" s="674">
        <v>270.26799999999997</v>
      </c>
      <c r="C125" s="674">
        <v>660.351</v>
      </c>
      <c r="D125" s="674">
        <v>679.59400000000005</v>
      </c>
      <c r="E125" s="674">
        <v>1610.4860000000001</v>
      </c>
      <c r="F125" s="674">
        <v>2.4670000000000001</v>
      </c>
      <c r="G125" s="674" t="s">
        <v>836</v>
      </c>
      <c r="H125" s="674" t="s">
        <v>836</v>
      </c>
      <c r="I125" s="674" t="s">
        <v>836</v>
      </c>
      <c r="J125" s="674">
        <v>143.93</v>
      </c>
      <c r="K125" s="674">
        <v>146.398</v>
      </c>
      <c r="L125" s="674">
        <v>1756.884</v>
      </c>
      <c r="M125" s="674">
        <v>245.69800000000001</v>
      </c>
      <c r="N125" s="674">
        <v>573.16</v>
      </c>
      <c r="O125" s="674">
        <v>2575.7420000000002</v>
      </c>
    </row>
    <row r="126" spans="1:15" x14ac:dyDescent="0.2">
      <c r="A126" s="674" t="s">
        <v>948</v>
      </c>
      <c r="B126" s="674">
        <v>263.029</v>
      </c>
      <c r="C126" s="674">
        <v>668.19200000000001</v>
      </c>
      <c r="D126" s="674">
        <v>687.572</v>
      </c>
      <c r="E126" s="674">
        <v>1617.0619999999999</v>
      </c>
      <c r="F126" s="674">
        <v>2.2280000000000002</v>
      </c>
      <c r="G126" s="674" t="s">
        <v>836</v>
      </c>
      <c r="H126" s="674" t="s">
        <v>836</v>
      </c>
      <c r="I126" s="674" t="s">
        <v>836</v>
      </c>
      <c r="J126" s="674">
        <v>139.28800000000001</v>
      </c>
      <c r="K126" s="674">
        <v>141.51599999999999</v>
      </c>
      <c r="L126" s="674">
        <v>1758.577</v>
      </c>
      <c r="M126" s="674">
        <v>242.28899999999999</v>
      </c>
      <c r="N126" s="674">
        <v>516.57899999999995</v>
      </c>
      <c r="O126" s="674">
        <v>2517.4450000000002</v>
      </c>
    </row>
    <row r="127" spans="1:15" x14ac:dyDescent="0.2">
      <c r="A127" s="674" t="s">
        <v>949</v>
      </c>
      <c r="B127" s="674">
        <v>264.16000000000003</v>
      </c>
      <c r="C127" s="674">
        <v>799.34900000000005</v>
      </c>
      <c r="D127" s="674">
        <v>682.99900000000002</v>
      </c>
      <c r="E127" s="674">
        <v>1743.86</v>
      </c>
      <c r="F127" s="674">
        <v>2.153</v>
      </c>
      <c r="G127" s="674" t="s">
        <v>836</v>
      </c>
      <c r="H127" s="674" t="s">
        <v>836</v>
      </c>
      <c r="I127" s="674" t="s">
        <v>836</v>
      </c>
      <c r="J127" s="674">
        <v>143.93</v>
      </c>
      <c r="K127" s="674">
        <v>146.083</v>
      </c>
      <c r="L127" s="674">
        <v>1889.943</v>
      </c>
      <c r="M127" s="674">
        <v>235.95500000000001</v>
      </c>
      <c r="N127" s="674">
        <v>538.49099999999999</v>
      </c>
      <c r="O127" s="674">
        <v>2664.3890000000001</v>
      </c>
    </row>
    <row r="128" spans="1:15" x14ac:dyDescent="0.2">
      <c r="A128" s="674" t="s">
        <v>950</v>
      </c>
      <c r="B128" s="674">
        <v>265.79599999999999</v>
      </c>
      <c r="C128" s="674">
        <v>748.58699999999999</v>
      </c>
      <c r="D128" s="674">
        <v>638.89599999999996</v>
      </c>
      <c r="E128" s="674">
        <v>1653.442</v>
      </c>
      <c r="F128" s="674">
        <v>2.3159999999999998</v>
      </c>
      <c r="G128" s="674" t="s">
        <v>836</v>
      </c>
      <c r="H128" s="674" t="s">
        <v>836</v>
      </c>
      <c r="I128" s="674" t="s">
        <v>836</v>
      </c>
      <c r="J128" s="674">
        <v>139.28800000000001</v>
      </c>
      <c r="K128" s="674">
        <v>141.60300000000001</v>
      </c>
      <c r="L128" s="674">
        <v>1795.0450000000001</v>
      </c>
      <c r="M128" s="674">
        <v>225.74299999999999</v>
      </c>
      <c r="N128" s="674">
        <v>522.30100000000004</v>
      </c>
      <c r="O128" s="674">
        <v>2543.0880000000002</v>
      </c>
    </row>
    <row r="129" spans="1:15" x14ac:dyDescent="0.2">
      <c r="A129" s="674" t="s">
        <v>951</v>
      </c>
      <c r="B129" s="674">
        <v>265.31400000000002</v>
      </c>
      <c r="C129" s="674">
        <v>862.45500000000004</v>
      </c>
      <c r="D129" s="674">
        <v>692.39099999999996</v>
      </c>
      <c r="E129" s="674">
        <v>1817.1310000000001</v>
      </c>
      <c r="F129" s="674">
        <v>2.4660000000000002</v>
      </c>
      <c r="G129" s="674" t="s">
        <v>836</v>
      </c>
      <c r="H129" s="674" t="s">
        <v>836</v>
      </c>
      <c r="I129" s="674" t="s">
        <v>836</v>
      </c>
      <c r="J129" s="674">
        <v>143.93</v>
      </c>
      <c r="K129" s="674">
        <v>146.39599999999999</v>
      </c>
      <c r="L129" s="674">
        <v>1963.527</v>
      </c>
      <c r="M129" s="674">
        <v>218.791</v>
      </c>
      <c r="N129" s="674">
        <v>542.14300000000003</v>
      </c>
      <c r="O129" s="674">
        <v>2724.4609999999998</v>
      </c>
    </row>
    <row r="130" spans="1:15" x14ac:dyDescent="0.2">
      <c r="A130" s="674" t="s">
        <v>952</v>
      </c>
      <c r="B130" s="674">
        <v>3156.9250000000002</v>
      </c>
      <c r="C130" s="674">
        <v>8184.5410000000002</v>
      </c>
      <c r="D130" s="674">
        <v>8264.9380000000001</v>
      </c>
      <c r="E130" s="674">
        <v>19590.455000000002</v>
      </c>
      <c r="F130" s="674">
        <v>33.042999999999999</v>
      </c>
      <c r="G130" s="674" t="s">
        <v>836</v>
      </c>
      <c r="H130" s="674" t="s">
        <v>836</v>
      </c>
      <c r="I130" s="674" t="s">
        <v>836</v>
      </c>
      <c r="J130" s="674">
        <v>1694.665</v>
      </c>
      <c r="K130" s="674">
        <v>1727.7080000000001</v>
      </c>
      <c r="L130" s="674">
        <v>21318.163</v>
      </c>
      <c r="M130" s="674">
        <v>2817.4369999999999</v>
      </c>
      <c r="N130" s="674">
        <v>6575.9610000000002</v>
      </c>
      <c r="O130" s="674">
        <v>30711.561000000002</v>
      </c>
    </row>
    <row r="131" spans="1:15" x14ac:dyDescent="0.2">
      <c r="A131" s="674" t="s">
        <v>953</v>
      </c>
      <c r="B131" s="674">
        <v>265.12400000000002</v>
      </c>
      <c r="C131" s="674">
        <v>788.23199999999997</v>
      </c>
      <c r="D131" s="674">
        <v>695.80799999999999</v>
      </c>
      <c r="E131" s="674">
        <v>1748.751</v>
      </c>
      <c r="F131" s="674">
        <v>3.0489999999999999</v>
      </c>
      <c r="G131" s="674" t="s">
        <v>836</v>
      </c>
      <c r="H131" s="674" t="s">
        <v>836</v>
      </c>
      <c r="I131" s="674" t="s">
        <v>836</v>
      </c>
      <c r="J131" s="674">
        <v>140.11000000000001</v>
      </c>
      <c r="K131" s="674">
        <v>143.15899999999999</v>
      </c>
      <c r="L131" s="674">
        <v>1891.91</v>
      </c>
      <c r="M131" s="674">
        <v>214.749</v>
      </c>
      <c r="N131" s="674">
        <v>521.98099999999999</v>
      </c>
      <c r="O131" s="674">
        <v>2628.64</v>
      </c>
    </row>
    <row r="132" spans="1:15" x14ac:dyDescent="0.2">
      <c r="A132" s="674" t="s">
        <v>954</v>
      </c>
      <c r="B132" s="674">
        <v>248.82400000000001</v>
      </c>
      <c r="C132" s="674">
        <v>517.48900000000003</v>
      </c>
      <c r="D132" s="674">
        <v>625.04399999999998</v>
      </c>
      <c r="E132" s="674">
        <v>1389.9369999999999</v>
      </c>
      <c r="F132" s="674">
        <v>2.5760000000000001</v>
      </c>
      <c r="G132" s="674" t="s">
        <v>836</v>
      </c>
      <c r="H132" s="674" t="s">
        <v>836</v>
      </c>
      <c r="I132" s="674" t="s">
        <v>836</v>
      </c>
      <c r="J132" s="674">
        <v>126.551</v>
      </c>
      <c r="K132" s="674">
        <v>129.12700000000001</v>
      </c>
      <c r="L132" s="674">
        <v>1519.0650000000001</v>
      </c>
      <c r="M132" s="674">
        <v>214.19800000000001</v>
      </c>
      <c r="N132" s="674">
        <v>451.197</v>
      </c>
      <c r="O132" s="674">
        <v>2184.4589999999998</v>
      </c>
    </row>
    <row r="133" spans="1:15" x14ac:dyDescent="0.2">
      <c r="A133" s="674" t="s">
        <v>955</v>
      </c>
      <c r="B133" s="674">
        <v>239.374</v>
      </c>
      <c r="C133" s="674">
        <v>618.12800000000004</v>
      </c>
      <c r="D133" s="674">
        <v>648.14599999999996</v>
      </c>
      <c r="E133" s="674">
        <v>1503.636</v>
      </c>
      <c r="F133" s="674">
        <v>2.9319999999999999</v>
      </c>
      <c r="G133" s="674" t="s">
        <v>836</v>
      </c>
      <c r="H133" s="674" t="s">
        <v>836</v>
      </c>
      <c r="I133" s="674" t="s">
        <v>836</v>
      </c>
      <c r="J133" s="674">
        <v>140.11000000000001</v>
      </c>
      <c r="K133" s="674">
        <v>143.042</v>
      </c>
      <c r="L133" s="674">
        <v>1646.6780000000001</v>
      </c>
      <c r="M133" s="674">
        <v>220.06100000000001</v>
      </c>
      <c r="N133" s="674">
        <v>516.28200000000004</v>
      </c>
      <c r="O133" s="674">
        <v>2383.0210000000002</v>
      </c>
    </row>
    <row r="134" spans="1:15" x14ac:dyDescent="0.2">
      <c r="A134" s="674" t="s">
        <v>956</v>
      </c>
      <c r="B134" s="674">
        <v>221.39500000000001</v>
      </c>
      <c r="C134" s="674">
        <v>512.33299999999997</v>
      </c>
      <c r="D134" s="674">
        <v>652.26599999999996</v>
      </c>
      <c r="E134" s="674">
        <v>1385.3009999999999</v>
      </c>
      <c r="F134" s="674">
        <v>3.1030000000000002</v>
      </c>
      <c r="G134" s="674" t="s">
        <v>836</v>
      </c>
      <c r="H134" s="674" t="s">
        <v>836</v>
      </c>
      <c r="I134" s="674" t="s">
        <v>836</v>
      </c>
      <c r="J134" s="674">
        <v>135.59</v>
      </c>
      <c r="K134" s="674">
        <v>138.69300000000001</v>
      </c>
      <c r="L134" s="674">
        <v>1523.9939999999999</v>
      </c>
      <c r="M134" s="674">
        <v>214.01</v>
      </c>
      <c r="N134" s="674">
        <v>486.416</v>
      </c>
      <c r="O134" s="674">
        <v>2224.4209999999998</v>
      </c>
    </row>
    <row r="135" spans="1:15" x14ac:dyDescent="0.2">
      <c r="A135" s="674" t="s">
        <v>957</v>
      </c>
      <c r="B135" s="674">
        <v>213.63900000000001</v>
      </c>
      <c r="C135" s="674">
        <v>476.72199999999998</v>
      </c>
      <c r="D135" s="674">
        <v>633.65899999999999</v>
      </c>
      <c r="E135" s="674">
        <v>1321.566</v>
      </c>
      <c r="F135" s="674">
        <v>3.4790000000000001</v>
      </c>
      <c r="G135" s="674" t="s">
        <v>836</v>
      </c>
      <c r="H135" s="674" t="s">
        <v>836</v>
      </c>
      <c r="I135" s="674" t="s">
        <v>836</v>
      </c>
      <c r="J135" s="674">
        <v>140.11000000000001</v>
      </c>
      <c r="K135" s="674">
        <v>143.589</v>
      </c>
      <c r="L135" s="674">
        <v>1465.155</v>
      </c>
      <c r="M135" s="674">
        <v>213.18199999999999</v>
      </c>
      <c r="N135" s="674">
        <v>528.09</v>
      </c>
      <c r="O135" s="674">
        <v>2206.4279999999999</v>
      </c>
    </row>
    <row r="136" spans="1:15" x14ac:dyDescent="0.2">
      <c r="A136" s="674" t="s">
        <v>958</v>
      </c>
      <c r="B136" s="674">
        <v>199.595</v>
      </c>
      <c r="C136" s="674">
        <v>519.33299999999997</v>
      </c>
      <c r="D136" s="674">
        <v>626.94799999999998</v>
      </c>
      <c r="E136" s="674">
        <v>1342.2619999999999</v>
      </c>
      <c r="F136" s="674">
        <v>3.3330000000000002</v>
      </c>
      <c r="G136" s="674" t="s">
        <v>836</v>
      </c>
      <c r="H136" s="674" t="s">
        <v>836</v>
      </c>
      <c r="I136" s="674" t="s">
        <v>836</v>
      </c>
      <c r="J136" s="674">
        <v>135.59</v>
      </c>
      <c r="K136" s="674">
        <v>138.923</v>
      </c>
      <c r="L136" s="674">
        <v>1481.1849999999999</v>
      </c>
      <c r="M136" s="674">
        <v>217.291</v>
      </c>
      <c r="N136" s="674">
        <v>532.17899999999997</v>
      </c>
      <c r="O136" s="674">
        <v>2230.6550000000002</v>
      </c>
    </row>
    <row r="137" spans="1:15" x14ac:dyDescent="0.2">
      <c r="A137" s="674" t="s">
        <v>959</v>
      </c>
      <c r="B137" s="674">
        <v>193.35499999999999</v>
      </c>
      <c r="C137" s="674">
        <v>524.53599999999994</v>
      </c>
      <c r="D137" s="674">
        <v>648.79100000000005</v>
      </c>
      <c r="E137" s="674">
        <v>1363.6469999999999</v>
      </c>
      <c r="F137" s="674">
        <v>2.9430000000000001</v>
      </c>
      <c r="G137" s="674" t="s">
        <v>836</v>
      </c>
      <c r="H137" s="674" t="s">
        <v>836</v>
      </c>
      <c r="I137" s="674" t="s">
        <v>836</v>
      </c>
      <c r="J137" s="674">
        <v>140.11000000000001</v>
      </c>
      <c r="K137" s="674">
        <v>143.053</v>
      </c>
      <c r="L137" s="674">
        <v>1506.7</v>
      </c>
      <c r="M137" s="674">
        <v>213.649</v>
      </c>
      <c r="N137" s="674">
        <v>555.76599999999996</v>
      </c>
      <c r="O137" s="674">
        <v>2276.1149999999998</v>
      </c>
    </row>
    <row r="138" spans="1:15" x14ac:dyDescent="0.2">
      <c r="A138" s="674" t="s">
        <v>960</v>
      </c>
      <c r="B138" s="674">
        <v>194.642</v>
      </c>
      <c r="C138" s="674">
        <v>533.70299999999997</v>
      </c>
      <c r="D138" s="674">
        <v>692.26199999999994</v>
      </c>
      <c r="E138" s="674">
        <v>1419.2760000000001</v>
      </c>
      <c r="F138" s="674">
        <v>2.468</v>
      </c>
      <c r="G138" s="674" t="s">
        <v>836</v>
      </c>
      <c r="H138" s="674" t="s">
        <v>836</v>
      </c>
      <c r="I138" s="674" t="s">
        <v>836</v>
      </c>
      <c r="J138" s="674">
        <v>140.11000000000001</v>
      </c>
      <c r="K138" s="674">
        <v>142.578</v>
      </c>
      <c r="L138" s="674">
        <v>1561.854</v>
      </c>
      <c r="M138" s="674">
        <v>216.001</v>
      </c>
      <c r="N138" s="674">
        <v>518.30799999999999</v>
      </c>
      <c r="O138" s="674">
        <v>2296.163</v>
      </c>
    </row>
    <row r="139" spans="1:15" x14ac:dyDescent="0.2">
      <c r="A139" s="674" t="s">
        <v>961</v>
      </c>
      <c r="B139" s="674">
        <v>186.441</v>
      </c>
      <c r="C139" s="674">
        <v>578.38800000000003</v>
      </c>
      <c r="D139" s="674">
        <v>625.976</v>
      </c>
      <c r="E139" s="674">
        <v>1387.623</v>
      </c>
      <c r="F139" s="674">
        <v>2.2280000000000002</v>
      </c>
      <c r="G139" s="674" t="s">
        <v>836</v>
      </c>
      <c r="H139" s="674" t="s">
        <v>836</v>
      </c>
      <c r="I139" s="674" t="s">
        <v>836</v>
      </c>
      <c r="J139" s="674">
        <v>135.59</v>
      </c>
      <c r="K139" s="674">
        <v>137.81899999999999</v>
      </c>
      <c r="L139" s="674">
        <v>1525.442</v>
      </c>
      <c r="M139" s="674">
        <v>204.65199999999999</v>
      </c>
      <c r="N139" s="674">
        <v>448.54599999999999</v>
      </c>
      <c r="O139" s="674">
        <v>2178.64</v>
      </c>
    </row>
    <row r="140" spans="1:15" x14ac:dyDescent="0.2">
      <c r="A140" s="674" t="s">
        <v>962</v>
      </c>
      <c r="B140" s="674">
        <v>193.958</v>
      </c>
      <c r="C140" s="674">
        <v>671.68</v>
      </c>
      <c r="D140" s="674">
        <v>668.173</v>
      </c>
      <c r="E140" s="674">
        <v>1532.4359999999999</v>
      </c>
      <c r="F140" s="674">
        <v>2.153</v>
      </c>
      <c r="G140" s="674" t="s">
        <v>836</v>
      </c>
      <c r="H140" s="674" t="s">
        <v>836</v>
      </c>
      <c r="I140" s="674" t="s">
        <v>836</v>
      </c>
      <c r="J140" s="674">
        <v>140.11000000000001</v>
      </c>
      <c r="K140" s="674">
        <v>142.26300000000001</v>
      </c>
      <c r="L140" s="674">
        <v>1674.6990000000001</v>
      </c>
      <c r="M140" s="674">
        <v>207.553</v>
      </c>
      <c r="N140" s="674">
        <v>480.67200000000003</v>
      </c>
      <c r="O140" s="674">
        <v>2362.924</v>
      </c>
    </row>
    <row r="141" spans="1:15" x14ac:dyDescent="0.2">
      <c r="A141" s="674" t="s">
        <v>963</v>
      </c>
      <c r="B141" s="674">
        <v>196.94399999999999</v>
      </c>
      <c r="C141" s="674">
        <v>704.31700000000001</v>
      </c>
      <c r="D141" s="674">
        <v>622.62099999999998</v>
      </c>
      <c r="E141" s="674">
        <v>1522.431</v>
      </c>
      <c r="F141" s="674">
        <v>2.3159999999999998</v>
      </c>
      <c r="G141" s="674" t="s">
        <v>836</v>
      </c>
      <c r="H141" s="674" t="s">
        <v>836</v>
      </c>
      <c r="I141" s="674" t="s">
        <v>836</v>
      </c>
      <c r="J141" s="674">
        <v>135.59</v>
      </c>
      <c r="K141" s="674">
        <v>137.90600000000001</v>
      </c>
      <c r="L141" s="674">
        <v>1660.337</v>
      </c>
      <c r="M141" s="674">
        <v>206.941</v>
      </c>
      <c r="N141" s="674">
        <v>497.02100000000002</v>
      </c>
      <c r="O141" s="674">
        <v>2364.299</v>
      </c>
    </row>
    <row r="142" spans="1:15" x14ac:dyDescent="0.2">
      <c r="A142" s="674" t="s">
        <v>964</v>
      </c>
      <c r="B142" s="674">
        <v>198.66900000000001</v>
      </c>
      <c r="C142" s="674">
        <v>622.18100000000004</v>
      </c>
      <c r="D142" s="674">
        <v>632.19200000000001</v>
      </c>
      <c r="E142" s="674">
        <v>1452.365</v>
      </c>
      <c r="F142" s="674">
        <v>2.4660000000000002</v>
      </c>
      <c r="G142" s="674" t="s">
        <v>836</v>
      </c>
      <c r="H142" s="674" t="s">
        <v>836</v>
      </c>
      <c r="I142" s="674" t="s">
        <v>836</v>
      </c>
      <c r="J142" s="674">
        <v>140.11000000000001</v>
      </c>
      <c r="K142" s="674">
        <v>142.57599999999999</v>
      </c>
      <c r="L142" s="674">
        <v>1594.942</v>
      </c>
      <c r="M142" s="674">
        <v>199.48</v>
      </c>
      <c r="N142" s="674">
        <v>484.94</v>
      </c>
      <c r="O142" s="674">
        <v>2279.3620000000001</v>
      </c>
    </row>
    <row r="143" spans="1:15" x14ac:dyDescent="0.2">
      <c r="A143" s="674" t="s">
        <v>965</v>
      </c>
      <c r="B143" s="674">
        <v>2551.9830000000002</v>
      </c>
      <c r="C143" s="674">
        <v>7067.8559999999998</v>
      </c>
      <c r="D143" s="674">
        <v>7771.9030000000002</v>
      </c>
      <c r="E143" s="674">
        <v>17370.085999999999</v>
      </c>
      <c r="F143" s="674">
        <v>33.045999999999999</v>
      </c>
      <c r="G143" s="674" t="s">
        <v>836</v>
      </c>
      <c r="H143" s="674" t="s">
        <v>836</v>
      </c>
      <c r="I143" s="674" t="s">
        <v>836</v>
      </c>
      <c r="J143" s="674">
        <v>1649.682</v>
      </c>
      <c r="K143" s="674">
        <v>1682.729</v>
      </c>
      <c r="L143" s="674">
        <v>19052.814999999999</v>
      </c>
      <c r="M143" s="674">
        <v>2541.7660000000001</v>
      </c>
      <c r="N143" s="674">
        <v>6019.9129999999996</v>
      </c>
      <c r="O143" s="674">
        <v>27614.493999999999</v>
      </c>
    </row>
    <row r="144" spans="1:15" x14ac:dyDescent="0.2">
      <c r="A144" s="674" t="s">
        <v>966</v>
      </c>
      <c r="B144" s="674">
        <v>210.84800000000001</v>
      </c>
      <c r="C144" s="674">
        <v>702.49099999999999</v>
      </c>
      <c r="D144" s="674">
        <v>562.72199999999998</v>
      </c>
      <c r="E144" s="674">
        <v>1474.702</v>
      </c>
      <c r="F144" s="674">
        <v>3.0680000000000001</v>
      </c>
      <c r="G144" s="674" t="s">
        <v>836</v>
      </c>
      <c r="H144" s="674" t="s">
        <v>836</v>
      </c>
      <c r="I144" s="674" t="s">
        <v>836</v>
      </c>
      <c r="J144" s="674">
        <v>159.19900000000001</v>
      </c>
      <c r="K144" s="674">
        <v>162.267</v>
      </c>
      <c r="L144" s="674">
        <v>1636.9690000000001</v>
      </c>
      <c r="M144" s="674">
        <v>197.685</v>
      </c>
      <c r="N144" s="674">
        <v>472.74400000000003</v>
      </c>
      <c r="O144" s="674">
        <v>2307.3969999999999</v>
      </c>
    </row>
    <row r="145" spans="1:15" x14ac:dyDescent="0.2">
      <c r="A145" s="674" t="s">
        <v>967</v>
      </c>
      <c r="B145" s="674">
        <v>196.125</v>
      </c>
      <c r="C145" s="674">
        <v>628.96100000000001</v>
      </c>
      <c r="D145" s="674">
        <v>529.92499999999995</v>
      </c>
      <c r="E145" s="674">
        <v>1353.9570000000001</v>
      </c>
      <c r="F145" s="674">
        <v>2.593</v>
      </c>
      <c r="G145" s="674" t="s">
        <v>836</v>
      </c>
      <c r="H145" s="674" t="s">
        <v>836</v>
      </c>
      <c r="I145" s="674" t="s">
        <v>836</v>
      </c>
      <c r="J145" s="674">
        <v>143.792</v>
      </c>
      <c r="K145" s="674">
        <v>146.38499999999999</v>
      </c>
      <c r="L145" s="674">
        <v>1500.3420000000001</v>
      </c>
      <c r="M145" s="674">
        <v>201.417</v>
      </c>
      <c r="N145" s="674">
        <v>422.00700000000001</v>
      </c>
      <c r="O145" s="674">
        <v>2123.7660000000001</v>
      </c>
    </row>
    <row r="146" spans="1:15" x14ac:dyDescent="0.2">
      <c r="A146" s="674" t="s">
        <v>968</v>
      </c>
      <c r="B146" s="674">
        <v>186.92</v>
      </c>
      <c r="C146" s="674">
        <v>632.34500000000003</v>
      </c>
      <c r="D146" s="674">
        <v>603.65800000000002</v>
      </c>
      <c r="E146" s="674">
        <v>1422.1859999999999</v>
      </c>
      <c r="F146" s="674">
        <v>2.9510000000000001</v>
      </c>
      <c r="G146" s="674" t="s">
        <v>836</v>
      </c>
      <c r="H146" s="674" t="s">
        <v>836</v>
      </c>
      <c r="I146" s="674" t="s">
        <v>836</v>
      </c>
      <c r="J146" s="674">
        <v>159.19900000000001</v>
      </c>
      <c r="K146" s="674">
        <v>162.149</v>
      </c>
      <c r="L146" s="674">
        <v>1584.335</v>
      </c>
      <c r="M146" s="674">
        <v>205.61199999999999</v>
      </c>
      <c r="N146" s="674">
        <v>489.99599999999998</v>
      </c>
      <c r="O146" s="674">
        <v>2279.9430000000002</v>
      </c>
    </row>
    <row r="147" spans="1:15" x14ac:dyDescent="0.2">
      <c r="A147" s="674" t="s">
        <v>969</v>
      </c>
      <c r="B147" s="674">
        <v>205.13300000000001</v>
      </c>
      <c r="C147" s="674">
        <v>591.92499999999995</v>
      </c>
      <c r="D147" s="674">
        <v>567.58100000000002</v>
      </c>
      <c r="E147" s="674">
        <v>1362.296</v>
      </c>
      <c r="F147" s="674">
        <v>3.1219999999999999</v>
      </c>
      <c r="G147" s="674" t="s">
        <v>836</v>
      </c>
      <c r="H147" s="674" t="s">
        <v>836</v>
      </c>
      <c r="I147" s="674" t="s">
        <v>836</v>
      </c>
      <c r="J147" s="674">
        <v>154.06299999999999</v>
      </c>
      <c r="K147" s="674">
        <v>157.185</v>
      </c>
      <c r="L147" s="674">
        <v>1519.482</v>
      </c>
      <c r="M147" s="674">
        <v>206.59100000000001</v>
      </c>
      <c r="N147" s="674">
        <v>462.86</v>
      </c>
      <c r="O147" s="674">
        <v>2188.9319999999998</v>
      </c>
    </row>
    <row r="148" spans="1:15" x14ac:dyDescent="0.2">
      <c r="A148" s="674" t="s">
        <v>970</v>
      </c>
      <c r="B148" s="674">
        <v>198.417</v>
      </c>
      <c r="C148" s="674">
        <v>556.26900000000001</v>
      </c>
      <c r="D148" s="674">
        <v>610.45100000000002</v>
      </c>
      <c r="E148" s="674">
        <v>1363.4659999999999</v>
      </c>
      <c r="F148" s="674">
        <v>3.5009999999999999</v>
      </c>
      <c r="G148" s="674" t="s">
        <v>836</v>
      </c>
      <c r="H148" s="674" t="s">
        <v>836</v>
      </c>
      <c r="I148" s="674" t="s">
        <v>836</v>
      </c>
      <c r="J148" s="674">
        <v>159.19900000000001</v>
      </c>
      <c r="K148" s="674">
        <v>162.69900000000001</v>
      </c>
      <c r="L148" s="674">
        <v>1526.165</v>
      </c>
      <c r="M148" s="674">
        <v>214.03100000000001</v>
      </c>
      <c r="N148" s="674">
        <v>522.19000000000005</v>
      </c>
      <c r="O148" s="674">
        <v>2262.386</v>
      </c>
    </row>
    <row r="149" spans="1:15" x14ac:dyDescent="0.2">
      <c r="A149" s="674" t="s">
        <v>971</v>
      </c>
      <c r="B149" s="674">
        <v>182.137</v>
      </c>
      <c r="C149" s="674">
        <v>521.93799999999999</v>
      </c>
      <c r="D149" s="674">
        <v>615.41600000000005</v>
      </c>
      <c r="E149" s="674">
        <v>1318.626</v>
      </c>
      <c r="F149" s="674">
        <v>3.3540000000000001</v>
      </c>
      <c r="G149" s="674" t="s">
        <v>836</v>
      </c>
      <c r="H149" s="674" t="s">
        <v>836</v>
      </c>
      <c r="I149" s="674" t="s">
        <v>836</v>
      </c>
      <c r="J149" s="674">
        <v>154.06299999999999</v>
      </c>
      <c r="K149" s="674">
        <v>157.417</v>
      </c>
      <c r="L149" s="674">
        <v>1476.0429999999999</v>
      </c>
      <c r="M149" s="674">
        <v>225.71100000000001</v>
      </c>
      <c r="N149" s="674">
        <v>559.16399999999999</v>
      </c>
      <c r="O149" s="674">
        <v>2260.9180000000001</v>
      </c>
    </row>
    <row r="150" spans="1:15" x14ac:dyDescent="0.2">
      <c r="A150" s="674" t="s">
        <v>972</v>
      </c>
      <c r="B150" s="674">
        <v>206.05</v>
      </c>
      <c r="C150" s="674">
        <v>499.20600000000002</v>
      </c>
      <c r="D150" s="674">
        <v>633.06600000000003</v>
      </c>
      <c r="E150" s="674">
        <v>1336.7070000000001</v>
      </c>
      <c r="F150" s="674">
        <v>2.9609999999999999</v>
      </c>
      <c r="G150" s="674" t="s">
        <v>836</v>
      </c>
      <c r="H150" s="674" t="s">
        <v>836</v>
      </c>
      <c r="I150" s="674" t="s">
        <v>836</v>
      </c>
      <c r="J150" s="674">
        <v>159.19900000000001</v>
      </c>
      <c r="K150" s="674">
        <v>162.16</v>
      </c>
      <c r="L150" s="674">
        <v>1498.866</v>
      </c>
      <c r="M150" s="674">
        <v>226.63900000000001</v>
      </c>
      <c r="N150" s="674">
        <v>575.46299999999997</v>
      </c>
      <c r="O150" s="674">
        <v>2300.9679999999998</v>
      </c>
    </row>
    <row r="151" spans="1:15" x14ac:dyDescent="0.2">
      <c r="A151" s="674" t="s">
        <v>973</v>
      </c>
      <c r="B151" s="674">
        <v>208.816</v>
      </c>
      <c r="C151" s="674">
        <v>509.06900000000002</v>
      </c>
      <c r="D151" s="674">
        <v>658.00300000000004</v>
      </c>
      <c r="E151" s="674">
        <v>1375.278</v>
      </c>
      <c r="F151" s="674">
        <v>2.4830000000000001</v>
      </c>
      <c r="G151" s="674" t="s">
        <v>836</v>
      </c>
      <c r="H151" s="674" t="s">
        <v>836</v>
      </c>
      <c r="I151" s="674" t="s">
        <v>836</v>
      </c>
      <c r="J151" s="674">
        <v>159.19900000000001</v>
      </c>
      <c r="K151" s="674">
        <v>161.68199999999999</v>
      </c>
      <c r="L151" s="674">
        <v>1536.9590000000001</v>
      </c>
      <c r="M151" s="674">
        <v>237.51400000000001</v>
      </c>
      <c r="N151" s="674">
        <v>579.04499999999996</v>
      </c>
      <c r="O151" s="674">
        <v>2353.518</v>
      </c>
    </row>
    <row r="152" spans="1:15" x14ac:dyDescent="0.2">
      <c r="A152" s="674" t="s">
        <v>974</v>
      </c>
      <c r="B152" s="674">
        <v>202.64099999999999</v>
      </c>
      <c r="C152" s="674">
        <v>491.94799999999998</v>
      </c>
      <c r="D152" s="674">
        <v>666.57799999999997</v>
      </c>
      <c r="E152" s="674">
        <v>1360.223</v>
      </c>
      <c r="F152" s="674">
        <v>2.2429999999999999</v>
      </c>
      <c r="G152" s="674" t="s">
        <v>836</v>
      </c>
      <c r="H152" s="674" t="s">
        <v>836</v>
      </c>
      <c r="I152" s="674" t="s">
        <v>836</v>
      </c>
      <c r="J152" s="674">
        <v>154.06299999999999</v>
      </c>
      <c r="K152" s="674">
        <v>156.30600000000001</v>
      </c>
      <c r="L152" s="674">
        <v>1516.529</v>
      </c>
      <c r="M152" s="674">
        <v>237.53700000000001</v>
      </c>
      <c r="N152" s="674">
        <v>484.15600000000001</v>
      </c>
      <c r="O152" s="674">
        <v>2238.2220000000002</v>
      </c>
    </row>
    <row r="153" spans="1:15" x14ac:dyDescent="0.2">
      <c r="A153" s="674" t="s">
        <v>975</v>
      </c>
      <c r="B153" s="674">
        <v>217.029</v>
      </c>
      <c r="C153" s="674">
        <v>522.19799999999998</v>
      </c>
      <c r="D153" s="674">
        <v>647.37300000000005</v>
      </c>
      <c r="E153" s="674">
        <v>1385.8579999999999</v>
      </c>
      <c r="F153" s="674">
        <v>2.1669999999999998</v>
      </c>
      <c r="G153" s="674" t="s">
        <v>836</v>
      </c>
      <c r="H153" s="674" t="s">
        <v>836</v>
      </c>
      <c r="I153" s="674" t="s">
        <v>836</v>
      </c>
      <c r="J153" s="674">
        <v>159.19900000000001</v>
      </c>
      <c r="K153" s="674">
        <v>161.36500000000001</v>
      </c>
      <c r="L153" s="674">
        <v>1547.223</v>
      </c>
      <c r="M153" s="674">
        <v>235.16800000000001</v>
      </c>
      <c r="N153" s="674">
        <v>528.19299999999998</v>
      </c>
      <c r="O153" s="674">
        <v>2310.5839999999998</v>
      </c>
    </row>
    <row r="154" spans="1:15" x14ac:dyDescent="0.2">
      <c r="A154" s="674" t="s">
        <v>976</v>
      </c>
      <c r="B154" s="674">
        <v>226.56100000000001</v>
      </c>
      <c r="C154" s="674">
        <v>551.66200000000003</v>
      </c>
      <c r="D154" s="674">
        <v>654.73900000000003</v>
      </c>
      <c r="E154" s="674">
        <v>1432.011</v>
      </c>
      <c r="F154" s="674">
        <v>2.331</v>
      </c>
      <c r="G154" s="674" t="s">
        <v>836</v>
      </c>
      <c r="H154" s="674" t="s">
        <v>836</v>
      </c>
      <c r="I154" s="674" t="s">
        <v>836</v>
      </c>
      <c r="J154" s="674">
        <v>154.06299999999999</v>
      </c>
      <c r="K154" s="674">
        <v>156.39400000000001</v>
      </c>
      <c r="L154" s="674">
        <v>1588.405</v>
      </c>
      <c r="M154" s="674">
        <v>230.46</v>
      </c>
      <c r="N154" s="674">
        <v>541.61199999999997</v>
      </c>
      <c r="O154" s="674">
        <v>2360.4769999999999</v>
      </c>
    </row>
    <row r="155" spans="1:15" x14ac:dyDescent="0.2">
      <c r="A155" s="674" t="s">
        <v>977</v>
      </c>
      <c r="B155" s="674">
        <v>248.86199999999999</v>
      </c>
      <c r="C155" s="674">
        <v>567.63099999999997</v>
      </c>
      <c r="D155" s="674">
        <v>640.51900000000001</v>
      </c>
      <c r="E155" s="674">
        <v>1454.2670000000001</v>
      </c>
      <c r="F155" s="674">
        <v>2.4820000000000002</v>
      </c>
      <c r="G155" s="674" t="s">
        <v>836</v>
      </c>
      <c r="H155" s="674" t="s">
        <v>836</v>
      </c>
      <c r="I155" s="674" t="s">
        <v>836</v>
      </c>
      <c r="J155" s="674">
        <v>159.19900000000001</v>
      </c>
      <c r="K155" s="674">
        <v>161.68</v>
      </c>
      <c r="L155" s="674">
        <v>1615.9469999999999</v>
      </c>
      <c r="M155" s="674">
        <v>229.346</v>
      </c>
      <c r="N155" s="674">
        <v>597.24800000000005</v>
      </c>
      <c r="O155" s="674">
        <v>2442.5410000000002</v>
      </c>
    </row>
    <row r="156" spans="1:15" x14ac:dyDescent="0.2">
      <c r="A156" s="674" t="s">
        <v>978</v>
      </c>
      <c r="B156" s="674">
        <v>2489.5630000000001</v>
      </c>
      <c r="C156" s="674">
        <v>6776.2730000000001</v>
      </c>
      <c r="D156" s="674">
        <v>7390.009</v>
      </c>
      <c r="E156" s="674">
        <v>16640.207999999999</v>
      </c>
      <c r="F156" s="674">
        <v>33.255000000000003</v>
      </c>
      <c r="G156" s="674" t="s">
        <v>836</v>
      </c>
      <c r="H156" s="674" t="s">
        <v>836</v>
      </c>
      <c r="I156" s="674" t="s">
        <v>836</v>
      </c>
      <c r="J156" s="674">
        <v>1874.4349999999999</v>
      </c>
      <c r="K156" s="674">
        <v>1907.69</v>
      </c>
      <c r="L156" s="674">
        <v>18547.898000000001</v>
      </c>
      <c r="M156" s="674">
        <v>2647.71</v>
      </c>
      <c r="N156" s="674">
        <v>6232.1509999999998</v>
      </c>
      <c r="O156" s="674">
        <v>27427.758999999998</v>
      </c>
    </row>
    <row r="157" spans="1:15" x14ac:dyDescent="0.2">
      <c r="A157" s="674" t="s">
        <v>979</v>
      </c>
      <c r="B157" s="674">
        <v>256.20299999999997</v>
      </c>
      <c r="C157" s="674">
        <v>765.49699999999996</v>
      </c>
      <c r="D157" s="674">
        <v>715.31500000000005</v>
      </c>
      <c r="E157" s="674">
        <v>1737.771</v>
      </c>
      <c r="F157" s="674">
        <v>3.0449999999999999</v>
      </c>
      <c r="G157" s="674" t="s">
        <v>836</v>
      </c>
      <c r="H157" s="674" t="s">
        <v>836</v>
      </c>
      <c r="I157" s="674" t="s">
        <v>836</v>
      </c>
      <c r="J157" s="674">
        <v>162.47499999999999</v>
      </c>
      <c r="K157" s="674">
        <v>165.52</v>
      </c>
      <c r="L157" s="674">
        <v>1903.2909999999999</v>
      </c>
      <c r="M157" s="674">
        <v>226.86500000000001</v>
      </c>
      <c r="N157" s="674">
        <v>512.82299999999998</v>
      </c>
      <c r="O157" s="674">
        <v>2642.9789999999998</v>
      </c>
    </row>
    <row r="158" spans="1:15" x14ac:dyDescent="0.2">
      <c r="A158" s="674" t="s">
        <v>980</v>
      </c>
      <c r="B158" s="674">
        <v>236.721</v>
      </c>
      <c r="C158" s="674">
        <v>685.96900000000005</v>
      </c>
      <c r="D158" s="674">
        <v>628.64700000000005</v>
      </c>
      <c r="E158" s="674">
        <v>1553.355</v>
      </c>
      <c r="F158" s="674">
        <v>2.573</v>
      </c>
      <c r="G158" s="674" t="s">
        <v>836</v>
      </c>
      <c r="H158" s="674" t="s">
        <v>836</v>
      </c>
      <c r="I158" s="674" t="s">
        <v>836</v>
      </c>
      <c r="J158" s="674">
        <v>151.99299999999999</v>
      </c>
      <c r="K158" s="674">
        <v>154.566</v>
      </c>
      <c r="L158" s="674">
        <v>1707.92</v>
      </c>
      <c r="M158" s="674">
        <v>229.37</v>
      </c>
      <c r="N158" s="674">
        <v>481.65</v>
      </c>
      <c r="O158" s="674">
        <v>2418.9409999999998</v>
      </c>
    </row>
    <row r="159" spans="1:15" x14ac:dyDescent="0.2">
      <c r="A159" s="674" t="s">
        <v>981</v>
      </c>
      <c r="B159" s="674">
        <v>238.22399999999999</v>
      </c>
      <c r="C159" s="674">
        <v>688.77800000000002</v>
      </c>
      <c r="D159" s="674">
        <v>691.73</v>
      </c>
      <c r="E159" s="674">
        <v>1617.7570000000001</v>
      </c>
      <c r="F159" s="674">
        <v>2.9279999999999999</v>
      </c>
      <c r="G159" s="674" t="s">
        <v>836</v>
      </c>
      <c r="H159" s="674" t="s">
        <v>836</v>
      </c>
      <c r="I159" s="674" t="s">
        <v>836</v>
      </c>
      <c r="J159" s="674">
        <v>162.47499999999999</v>
      </c>
      <c r="K159" s="674">
        <v>165.404</v>
      </c>
      <c r="L159" s="674">
        <v>1783.16</v>
      </c>
      <c r="M159" s="674">
        <v>236.98500000000001</v>
      </c>
      <c r="N159" s="674">
        <v>550.35900000000004</v>
      </c>
      <c r="O159" s="674">
        <v>2570.5050000000001</v>
      </c>
    </row>
    <row r="160" spans="1:15" x14ac:dyDescent="0.2">
      <c r="A160" s="674" t="s">
        <v>982</v>
      </c>
      <c r="B160" s="674">
        <v>253.41499999999999</v>
      </c>
      <c r="C160" s="674">
        <v>647.23099999999999</v>
      </c>
      <c r="D160" s="674">
        <v>652.70100000000002</v>
      </c>
      <c r="E160" s="674">
        <v>1552.914</v>
      </c>
      <c r="F160" s="674">
        <v>3.0990000000000002</v>
      </c>
      <c r="G160" s="674" t="s">
        <v>836</v>
      </c>
      <c r="H160" s="674" t="s">
        <v>836</v>
      </c>
      <c r="I160" s="674" t="s">
        <v>836</v>
      </c>
      <c r="J160" s="674">
        <v>157.23400000000001</v>
      </c>
      <c r="K160" s="674">
        <v>160.33199999999999</v>
      </c>
      <c r="L160" s="674">
        <v>1713.2460000000001</v>
      </c>
      <c r="M160" s="674">
        <v>234.822</v>
      </c>
      <c r="N160" s="674">
        <v>512.36500000000001</v>
      </c>
      <c r="O160" s="674">
        <v>2460.433</v>
      </c>
    </row>
    <row r="161" spans="1:15" x14ac:dyDescent="0.2">
      <c r="A161" s="674" t="s">
        <v>983</v>
      </c>
      <c r="B161" s="674">
        <v>245.08</v>
      </c>
      <c r="C161" s="674">
        <v>607.73599999999999</v>
      </c>
      <c r="D161" s="674">
        <v>682.41200000000003</v>
      </c>
      <c r="E161" s="674">
        <v>1534.6590000000001</v>
      </c>
      <c r="F161" s="674">
        <v>3.4740000000000002</v>
      </c>
      <c r="G161" s="674" t="s">
        <v>836</v>
      </c>
      <c r="H161" s="674" t="s">
        <v>836</v>
      </c>
      <c r="I161" s="674" t="s">
        <v>836</v>
      </c>
      <c r="J161" s="674">
        <v>162.47499999999999</v>
      </c>
      <c r="K161" s="674">
        <v>165.94900000000001</v>
      </c>
      <c r="L161" s="674">
        <v>1700.6079999999999</v>
      </c>
      <c r="M161" s="674">
        <v>240.69</v>
      </c>
      <c r="N161" s="674">
        <v>578.10199999999998</v>
      </c>
      <c r="O161" s="674">
        <v>2519.4</v>
      </c>
    </row>
    <row r="162" spans="1:15" x14ac:dyDescent="0.2">
      <c r="A162" s="674" t="s">
        <v>984</v>
      </c>
      <c r="B162" s="674">
        <v>224.65600000000001</v>
      </c>
      <c r="C162" s="674">
        <v>571.10299999999995</v>
      </c>
      <c r="D162" s="674">
        <v>648.39800000000002</v>
      </c>
      <c r="E162" s="674">
        <v>1441.7170000000001</v>
      </c>
      <c r="F162" s="674">
        <v>3.3290000000000002</v>
      </c>
      <c r="G162" s="674" t="s">
        <v>836</v>
      </c>
      <c r="H162" s="674" t="s">
        <v>836</v>
      </c>
      <c r="I162" s="674" t="s">
        <v>836</v>
      </c>
      <c r="J162" s="674">
        <v>157.23400000000001</v>
      </c>
      <c r="K162" s="674">
        <v>160.56200000000001</v>
      </c>
      <c r="L162" s="674">
        <v>1602.28</v>
      </c>
      <c r="M162" s="674">
        <v>248.386</v>
      </c>
      <c r="N162" s="674">
        <v>603.64</v>
      </c>
      <c r="O162" s="674">
        <v>2454.306</v>
      </c>
    </row>
    <row r="163" spans="1:15" x14ac:dyDescent="0.2">
      <c r="A163" s="674" t="s">
        <v>985</v>
      </c>
      <c r="B163" s="674">
        <v>226.684</v>
      </c>
      <c r="C163" s="674">
        <v>547.08900000000006</v>
      </c>
      <c r="D163" s="674">
        <v>685.46500000000003</v>
      </c>
      <c r="E163" s="674">
        <v>1458.3040000000001</v>
      </c>
      <c r="F163" s="674">
        <v>2.9390000000000001</v>
      </c>
      <c r="G163" s="674" t="s">
        <v>836</v>
      </c>
      <c r="H163" s="674" t="s">
        <v>836</v>
      </c>
      <c r="I163" s="674" t="s">
        <v>836</v>
      </c>
      <c r="J163" s="674">
        <v>162.47499999999999</v>
      </c>
      <c r="K163" s="674">
        <v>165.41399999999999</v>
      </c>
      <c r="L163" s="674">
        <v>1623.7180000000001</v>
      </c>
      <c r="M163" s="674">
        <v>244.32599999999999</v>
      </c>
      <c r="N163" s="674">
        <v>580.92600000000004</v>
      </c>
      <c r="O163" s="674">
        <v>2448.9699999999998</v>
      </c>
    </row>
    <row r="164" spans="1:15" x14ac:dyDescent="0.2">
      <c r="A164" s="674" t="s">
        <v>986</v>
      </c>
      <c r="B164" s="674">
        <v>229.696</v>
      </c>
      <c r="C164" s="674">
        <v>557.53099999999995</v>
      </c>
      <c r="D164" s="674">
        <v>698.01099999999997</v>
      </c>
      <c r="E164" s="674">
        <v>1483.3130000000001</v>
      </c>
      <c r="F164" s="674">
        <v>2.464</v>
      </c>
      <c r="G164" s="674" t="s">
        <v>836</v>
      </c>
      <c r="H164" s="674" t="s">
        <v>836</v>
      </c>
      <c r="I164" s="674" t="s">
        <v>836</v>
      </c>
      <c r="J164" s="674">
        <v>162.47499999999999</v>
      </c>
      <c r="K164" s="674">
        <v>164.93899999999999</v>
      </c>
      <c r="L164" s="674">
        <v>1648.252</v>
      </c>
      <c r="M164" s="674">
        <v>253.47800000000001</v>
      </c>
      <c r="N164" s="674">
        <v>613.62</v>
      </c>
      <c r="O164" s="674">
        <v>2515.35</v>
      </c>
    </row>
    <row r="165" spans="1:15" x14ac:dyDescent="0.2">
      <c r="A165" s="674" t="s">
        <v>987</v>
      </c>
      <c r="B165" s="674">
        <v>222.91300000000001</v>
      </c>
      <c r="C165" s="674">
        <v>538.46199999999999</v>
      </c>
      <c r="D165" s="674">
        <v>652.024</v>
      </c>
      <c r="E165" s="674">
        <v>1412.961</v>
      </c>
      <c r="F165" s="674">
        <v>2.226</v>
      </c>
      <c r="G165" s="674" t="s">
        <v>836</v>
      </c>
      <c r="H165" s="674" t="s">
        <v>836</v>
      </c>
      <c r="I165" s="674" t="s">
        <v>836</v>
      </c>
      <c r="J165" s="674">
        <v>157.23400000000001</v>
      </c>
      <c r="K165" s="674">
        <v>159.459</v>
      </c>
      <c r="L165" s="674">
        <v>1572.42</v>
      </c>
      <c r="M165" s="674">
        <v>242.39400000000001</v>
      </c>
      <c r="N165" s="674">
        <v>498.74700000000001</v>
      </c>
      <c r="O165" s="674">
        <v>2313.5610000000001</v>
      </c>
    </row>
    <row r="166" spans="1:15" x14ac:dyDescent="0.2">
      <c r="A166" s="674" t="s">
        <v>988</v>
      </c>
      <c r="B166" s="674">
        <v>221.95599999999999</v>
      </c>
      <c r="C166" s="674">
        <v>571.274</v>
      </c>
      <c r="D166" s="674">
        <v>700.42700000000002</v>
      </c>
      <c r="E166" s="674">
        <v>1490.2349999999999</v>
      </c>
      <c r="F166" s="674">
        <v>2.15</v>
      </c>
      <c r="G166" s="674" t="s">
        <v>836</v>
      </c>
      <c r="H166" s="674" t="s">
        <v>836</v>
      </c>
      <c r="I166" s="674" t="s">
        <v>836</v>
      </c>
      <c r="J166" s="674">
        <v>162.47499999999999</v>
      </c>
      <c r="K166" s="674">
        <v>164.625</v>
      </c>
      <c r="L166" s="674">
        <v>1654.86</v>
      </c>
      <c r="M166" s="674">
        <v>241.27099999999999</v>
      </c>
      <c r="N166" s="674">
        <v>544.44799999999998</v>
      </c>
      <c r="O166" s="674">
        <v>2440.5790000000002</v>
      </c>
    </row>
    <row r="167" spans="1:15" x14ac:dyDescent="0.2">
      <c r="A167" s="674" t="s">
        <v>989</v>
      </c>
      <c r="B167" s="674">
        <v>231.80500000000001</v>
      </c>
      <c r="C167" s="674">
        <v>603.11699999999996</v>
      </c>
      <c r="D167" s="674">
        <v>616.20799999999997</v>
      </c>
      <c r="E167" s="674">
        <v>1448.55</v>
      </c>
      <c r="F167" s="674">
        <v>2.3130000000000002</v>
      </c>
      <c r="G167" s="674" t="s">
        <v>836</v>
      </c>
      <c r="H167" s="674" t="s">
        <v>836</v>
      </c>
      <c r="I167" s="674" t="s">
        <v>836</v>
      </c>
      <c r="J167" s="674">
        <v>157.23400000000001</v>
      </c>
      <c r="K167" s="674">
        <v>159.547</v>
      </c>
      <c r="L167" s="674">
        <v>1608.097</v>
      </c>
      <c r="M167" s="674">
        <v>233.595</v>
      </c>
      <c r="N167" s="674">
        <v>538.22500000000002</v>
      </c>
      <c r="O167" s="674">
        <v>2379.9169999999999</v>
      </c>
    </row>
    <row r="168" spans="1:15" x14ac:dyDescent="0.2">
      <c r="A168" s="674" t="s">
        <v>990</v>
      </c>
      <c r="B168" s="674">
        <v>254.82</v>
      </c>
      <c r="C168" s="674">
        <v>620.70100000000002</v>
      </c>
      <c r="D168" s="674">
        <v>615.35699999999997</v>
      </c>
      <c r="E168" s="674">
        <v>1490.336</v>
      </c>
      <c r="F168" s="674">
        <v>2.4630000000000001</v>
      </c>
      <c r="G168" s="674" t="s">
        <v>836</v>
      </c>
      <c r="H168" s="674" t="s">
        <v>836</v>
      </c>
      <c r="I168" s="674" t="s">
        <v>836</v>
      </c>
      <c r="J168" s="674">
        <v>162.47499999999999</v>
      </c>
      <c r="K168" s="674">
        <v>164.93799999999999</v>
      </c>
      <c r="L168" s="674">
        <v>1655.2739999999999</v>
      </c>
      <c r="M168" s="674">
        <v>226.51499999999999</v>
      </c>
      <c r="N168" s="674">
        <v>526.36599999999999</v>
      </c>
      <c r="O168" s="674">
        <v>2408.154</v>
      </c>
    </row>
    <row r="169" spans="1:15" x14ac:dyDescent="0.2">
      <c r="A169" s="674" t="s">
        <v>991</v>
      </c>
      <c r="B169" s="674">
        <v>2842.174</v>
      </c>
      <c r="C169" s="674">
        <v>7404.9949999999999</v>
      </c>
      <c r="D169" s="674">
        <v>7986.6869999999999</v>
      </c>
      <c r="E169" s="674">
        <v>18222.368999999999</v>
      </c>
      <c r="F169" s="674">
        <v>33.002000000000002</v>
      </c>
      <c r="G169" s="674" t="s">
        <v>836</v>
      </c>
      <c r="H169" s="674" t="s">
        <v>836</v>
      </c>
      <c r="I169" s="674" t="s">
        <v>836</v>
      </c>
      <c r="J169" s="674">
        <v>1918.2539999999999</v>
      </c>
      <c r="K169" s="674">
        <v>1951.2560000000001</v>
      </c>
      <c r="L169" s="674">
        <v>20173.625</v>
      </c>
      <c r="M169" s="674">
        <v>2858.6970000000001</v>
      </c>
      <c r="N169" s="674">
        <v>6537.5659999999998</v>
      </c>
      <c r="O169" s="674">
        <v>29569.886999999999</v>
      </c>
    </row>
    <row r="170" spans="1:15" x14ac:dyDescent="0.2">
      <c r="A170" s="674" t="s">
        <v>992</v>
      </c>
      <c r="B170" s="674">
        <v>244.99799999999999</v>
      </c>
      <c r="C170" s="674">
        <v>723.952</v>
      </c>
      <c r="D170" s="674">
        <v>651.38499999999999</v>
      </c>
      <c r="E170" s="674">
        <v>1620.7850000000001</v>
      </c>
      <c r="F170" s="674">
        <v>3.0470000000000002</v>
      </c>
      <c r="G170" s="674" t="s">
        <v>836</v>
      </c>
      <c r="H170" s="674" t="s">
        <v>836</v>
      </c>
      <c r="I170" s="674" t="s">
        <v>836</v>
      </c>
      <c r="J170" s="674">
        <v>162.87100000000001</v>
      </c>
      <c r="K170" s="674">
        <v>165.91800000000001</v>
      </c>
      <c r="L170" s="674">
        <v>1786.702</v>
      </c>
      <c r="M170" s="674">
        <v>232.75700000000001</v>
      </c>
      <c r="N170" s="674">
        <v>572.13099999999997</v>
      </c>
      <c r="O170" s="674">
        <v>2591.5909999999999</v>
      </c>
    </row>
    <row r="171" spans="1:15" x14ac:dyDescent="0.2">
      <c r="A171" s="674" t="s">
        <v>993</v>
      </c>
      <c r="B171" s="674">
        <v>226.19800000000001</v>
      </c>
      <c r="C171" s="674">
        <v>667.37300000000005</v>
      </c>
      <c r="D171" s="674">
        <v>595.86800000000005</v>
      </c>
      <c r="E171" s="674">
        <v>1490.873</v>
      </c>
      <c r="F171" s="674">
        <v>2.5750000000000002</v>
      </c>
      <c r="G171" s="674" t="s">
        <v>836</v>
      </c>
      <c r="H171" s="674" t="s">
        <v>836</v>
      </c>
      <c r="I171" s="674" t="s">
        <v>836</v>
      </c>
      <c r="J171" s="674">
        <v>147.10900000000001</v>
      </c>
      <c r="K171" s="674">
        <v>149.684</v>
      </c>
      <c r="L171" s="674">
        <v>1640.557</v>
      </c>
      <c r="M171" s="674">
        <v>230.553</v>
      </c>
      <c r="N171" s="674">
        <v>466.85700000000003</v>
      </c>
      <c r="O171" s="674">
        <v>2337.9670000000001</v>
      </c>
    </row>
    <row r="172" spans="1:15" x14ac:dyDescent="0.2">
      <c r="A172" s="674" t="s">
        <v>994</v>
      </c>
      <c r="B172" s="674">
        <v>227.202</v>
      </c>
      <c r="C172" s="674">
        <v>630.47199999999998</v>
      </c>
      <c r="D172" s="674">
        <v>618.08699999999999</v>
      </c>
      <c r="E172" s="674">
        <v>1475.8710000000001</v>
      </c>
      <c r="F172" s="674">
        <v>2.93</v>
      </c>
      <c r="G172" s="674" t="s">
        <v>836</v>
      </c>
      <c r="H172" s="674" t="s">
        <v>836</v>
      </c>
      <c r="I172" s="674" t="s">
        <v>836</v>
      </c>
      <c r="J172" s="674">
        <v>162.87100000000001</v>
      </c>
      <c r="K172" s="674">
        <v>165.80099999999999</v>
      </c>
      <c r="L172" s="674">
        <v>1641.672</v>
      </c>
      <c r="M172" s="674">
        <v>233.512</v>
      </c>
      <c r="N172" s="674">
        <v>519.95399999999995</v>
      </c>
      <c r="O172" s="674">
        <v>2395.1379999999999</v>
      </c>
    </row>
    <row r="173" spans="1:15" x14ac:dyDescent="0.2">
      <c r="A173" s="674" t="s">
        <v>995</v>
      </c>
      <c r="B173" s="674">
        <v>240.523</v>
      </c>
      <c r="C173" s="674">
        <v>584.29300000000001</v>
      </c>
      <c r="D173" s="674">
        <v>619.06700000000001</v>
      </c>
      <c r="E173" s="674">
        <v>1444.402</v>
      </c>
      <c r="F173" s="674">
        <v>3.101</v>
      </c>
      <c r="G173" s="674" t="s">
        <v>836</v>
      </c>
      <c r="H173" s="674" t="s">
        <v>836</v>
      </c>
      <c r="I173" s="674" t="s">
        <v>836</v>
      </c>
      <c r="J173" s="674">
        <v>157.61699999999999</v>
      </c>
      <c r="K173" s="674">
        <v>160.71799999999999</v>
      </c>
      <c r="L173" s="674">
        <v>1605.1189999999999</v>
      </c>
      <c r="M173" s="674">
        <v>237.00399999999999</v>
      </c>
      <c r="N173" s="674">
        <v>512.90099999999995</v>
      </c>
      <c r="O173" s="674">
        <v>2355.0239999999999</v>
      </c>
    </row>
    <row r="174" spans="1:15" x14ac:dyDescent="0.2">
      <c r="A174" s="674" t="s">
        <v>996</v>
      </c>
      <c r="B174" s="674">
        <v>232.53399999999999</v>
      </c>
      <c r="C174" s="674">
        <v>543.01700000000005</v>
      </c>
      <c r="D174" s="674">
        <v>667.87300000000005</v>
      </c>
      <c r="E174" s="674">
        <v>1440.403</v>
      </c>
      <c r="F174" s="674">
        <v>3.476</v>
      </c>
      <c r="G174" s="674" t="s">
        <v>836</v>
      </c>
      <c r="H174" s="674" t="s">
        <v>836</v>
      </c>
      <c r="I174" s="674" t="s">
        <v>836</v>
      </c>
      <c r="J174" s="674">
        <v>162.87100000000001</v>
      </c>
      <c r="K174" s="674">
        <v>166.34700000000001</v>
      </c>
      <c r="L174" s="674">
        <v>1606.751</v>
      </c>
      <c r="M174" s="674">
        <v>242.87299999999999</v>
      </c>
      <c r="N174" s="674">
        <v>578.45799999999997</v>
      </c>
      <c r="O174" s="674">
        <v>2428.0819999999999</v>
      </c>
    </row>
    <row r="175" spans="1:15" x14ac:dyDescent="0.2">
      <c r="A175" s="674" t="s">
        <v>997</v>
      </c>
      <c r="B175" s="674">
        <v>213.416</v>
      </c>
      <c r="C175" s="674">
        <v>511.19200000000001</v>
      </c>
      <c r="D175" s="674">
        <v>651.98099999999999</v>
      </c>
      <c r="E175" s="674">
        <v>1374.454</v>
      </c>
      <c r="F175" s="674">
        <v>3.331</v>
      </c>
      <c r="G175" s="674" t="s">
        <v>836</v>
      </c>
      <c r="H175" s="674" t="s">
        <v>836</v>
      </c>
      <c r="I175" s="674" t="s">
        <v>836</v>
      </c>
      <c r="J175" s="674">
        <v>157.61699999999999</v>
      </c>
      <c r="K175" s="674">
        <v>160.94800000000001</v>
      </c>
      <c r="L175" s="674">
        <v>1535.402</v>
      </c>
      <c r="M175" s="674">
        <v>242.702</v>
      </c>
      <c r="N175" s="674">
        <v>571.09100000000001</v>
      </c>
      <c r="O175" s="674">
        <v>2349.1950000000002</v>
      </c>
    </row>
    <row r="176" spans="1:15" x14ac:dyDescent="0.2">
      <c r="A176" s="674" t="s">
        <v>998</v>
      </c>
      <c r="B176" s="674">
        <v>223.13</v>
      </c>
      <c r="C176" s="674">
        <v>527.35799999999995</v>
      </c>
      <c r="D176" s="674">
        <v>663.99300000000005</v>
      </c>
      <c r="E176" s="674">
        <v>1412.799</v>
      </c>
      <c r="F176" s="674">
        <v>2.9409999999999998</v>
      </c>
      <c r="G176" s="674" t="s">
        <v>836</v>
      </c>
      <c r="H176" s="674" t="s">
        <v>836</v>
      </c>
      <c r="I176" s="674" t="s">
        <v>836</v>
      </c>
      <c r="J176" s="674">
        <v>162.87100000000001</v>
      </c>
      <c r="K176" s="674">
        <v>165.81200000000001</v>
      </c>
      <c r="L176" s="674">
        <v>1578.6110000000001</v>
      </c>
      <c r="M176" s="674">
        <v>241.55600000000001</v>
      </c>
      <c r="N176" s="674">
        <v>587.18100000000004</v>
      </c>
      <c r="O176" s="674">
        <v>2407.3470000000002</v>
      </c>
    </row>
    <row r="177" spans="1:15" x14ac:dyDescent="0.2">
      <c r="A177" s="674" t="s">
        <v>999</v>
      </c>
      <c r="B177" s="674">
        <v>226.22</v>
      </c>
      <c r="C177" s="674">
        <v>522.72199999999998</v>
      </c>
      <c r="D177" s="674">
        <v>687.97</v>
      </c>
      <c r="E177" s="674">
        <v>1435.5550000000001</v>
      </c>
      <c r="F177" s="674">
        <v>2.4660000000000002</v>
      </c>
      <c r="G177" s="674" t="s">
        <v>836</v>
      </c>
      <c r="H177" s="674" t="s">
        <v>836</v>
      </c>
      <c r="I177" s="674" t="s">
        <v>836</v>
      </c>
      <c r="J177" s="674">
        <v>162.87100000000001</v>
      </c>
      <c r="K177" s="674">
        <v>165.33699999999999</v>
      </c>
      <c r="L177" s="674">
        <v>1600.8910000000001</v>
      </c>
      <c r="M177" s="674">
        <v>247.244</v>
      </c>
      <c r="N177" s="674">
        <v>577.20799999999997</v>
      </c>
      <c r="O177" s="674">
        <v>2425.3440000000001</v>
      </c>
    </row>
    <row r="178" spans="1:15" x14ac:dyDescent="0.2">
      <c r="A178" s="674" t="s">
        <v>1000</v>
      </c>
      <c r="B178" s="674">
        <v>219.45699999999999</v>
      </c>
      <c r="C178" s="674">
        <v>513.20899999999995</v>
      </c>
      <c r="D178" s="674">
        <v>629.96299999999997</v>
      </c>
      <c r="E178" s="674">
        <v>1359.835</v>
      </c>
      <c r="F178" s="674">
        <v>2.2269999999999999</v>
      </c>
      <c r="G178" s="674" t="s">
        <v>836</v>
      </c>
      <c r="H178" s="674" t="s">
        <v>836</v>
      </c>
      <c r="I178" s="674" t="s">
        <v>836</v>
      </c>
      <c r="J178" s="674">
        <v>157.61699999999999</v>
      </c>
      <c r="K178" s="674">
        <v>159.84399999999999</v>
      </c>
      <c r="L178" s="674">
        <v>1519.6790000000001</v>
      </c>
      <c r="M178" s="674">
        <v>244.96299999999999</v>
      </c>
      <c r="N178" s="674">
        <v>499.54300000000001</v>
      </c>
      <c r="O178" s="674">
        <v>2264.1849999999999</v>
      </c>
    </row>
    <row r="179" spans="1:15" x14ac:dyDescent="0.2">
      <c r="A179" s="674" t="s">
        <v>1001</v>
      </c>
      <c r="B179" s="674">
        <v>220.96100000000001</v>
      </c>
      <c r="C179" s="674">
        <v>555.63199999999995</v>
      </c>
      <c r="D179" s="674">
        <v>680.65200000000004</v>
      </c>
      <c r="E179" s="674">
        <v>1455.99</v>
      </c>
      <c r="F179" s="674">
        <v>2.1520000000000001</v>
      </c>
      <c r="G179" s="674" t="s">
        <v>836</v>
      </c>
      <c r="H179" s="674" t="s">
        <v>836</v>
      </c>
      <c r="I179" s="674" t="s">
        <v>836</v>
      </c>
      <c r="J179" s="674">
        <v>162.87100000000001</v>
      </c>
      <c r="K179" s="674">
        <v>165.023</v>
      </c>
      <c r="L179" s="674">
        <v>1621.0119999999999</v>
      </c>
      <c r="M179" s="674">
        <v>239.471</v>
      </c>
      <c r="N179" s="674">
        <v>540.04600000000005</v>
      </c>
      <c r="O179" s="674">
        <v>2400.529</v>
      </c>
    </row>
    <row r="180" spans="1:15" x14ac:dyDescent="0.2">
      <c r="A180" s="674" t="s">
        <v>1002</v>
      </c>
      <c r="B180" s="674">
        <v>230.98699999999999</v>
      </c>
      <c r="C180" s="674">
        <v>571.35599999999999</v>
      </c>
      <c r="D180" s="674">
        <v>601.51599999999996</v>
      </c>
      <c r="E180" s="674">
        <v>1401.1089999999999</v>
      </c>
      <c r="F180" s="674">
        <v>2.3140000000000001</v>
      </c>
      <c r="G180" s="674" t="s">
        <v>836</v>
      </c>
      <c r="H180" s="674" t="s">
        <v>836</v>
      </c>
      <c r="I180" s="674" t="s">
        <v>836</v>
      </c>
      <c r="J180" s="674">
        <v>157.61699999999999</v>
      </c>
      <c r="K180" s="674">
        <v>159.93100000000001</v>
      </c>
      <c r="L180" s="674">
        <v>1561.04</v>
      </c>
      <c r="M180" s="674">
        <v>232.56700000000001</v>
      </c>
      <c r="N180" s="674">
        <v>536.13099999999997</v>
      </c>
      <c r="O180" s="674">
        <v>2329.7379999999998</v>
      </c>
    </row>
    <row r="181" spans="1:15" x14ac:dyDescent="0.2">
      <c r="A181" s="674" t="s">
        <v>1003</v>
      </c>
      <c r="B181" s="674">
        <v>254.30099999999999</v>
      </c>
      <c r="C181" s="674">
        <v>678.67100000000005</v>
      </c>
      <c r="D181" s="674">
        <v>645.78</v>
      </c>
      <c r="E181" s="674">
        <v>1577.7429999999999</v>
      </c>
      <c r="F181" s="674">
        <v>2.4649999999999999</v>
      </c>
      <c r="G181" s="674" t="s">
        <v>836</v>
      </c>
      <c r="H181" s="674" t="s">
        <v>836</v>
      </c>
      <c r="I181" s="674" t="s">
        <v>836</v>
      </c>
      <c r="J181" s="674">
        <v>162.87100000000001</v>
      </c>
      <c r="K181" s="674">
        <v>165.33600000000001</v>
      </c>
      <c r="L181" s="674">
        <v>1743.078</v>
      </c>
      <c r="M181" s="674">
        <v>229.863</v>
      </c>
      <c r="N181" s="674">
        <v>555.55399999999997</v>
      </c>
      <c r="O181" s="674">
        <v>2528.4960000000001</v>
      </c>
    </row>
    <row r="182" spans="1:15" x14ac:dyDescent="0.2">
      <c r="A182" s="674" t="s">
        <v>1004</v>
      </c>
      <c r="B182" s="674">
        <v>2759.9270000000001</v>
      </c>
      <c r="C182" s="674">
        <v>7031.5969999999998</v>
      </c>
      <c r="D182" s="674">
        <v>7714.1210000000001</v>
      </c>
      <c r="E182" s="674">
        <v>17492.151999999998</v>
      </c>
      <c r="F182" s="674">
        <v>33.024000000000001</v>
      </c>
      <c r="G182" s="674" t="s">
        <v>836</v>
      </c>
      <c r="H182" s="674" t="s">
        <v>836</v>
      </c>
      <c r="I182" s="674" t="s">
        <v>836</v>
      </c>
      <c r="J182" s="674">
        <v>1917.674</v>
      </c>
      <c r="K182" s="674">
        <v>1950.6980000000001</v>
      </c>
      <c r="L182" s="674">
        <v>19442.849999999999</v>
      </c>
      <c r="M182" s="674">
        <v>2855.0659999999998</v>
      </c>
      <c r="N182" s="674">
        <v>6517.893</v>
      </c>
      <c r="O182" s="674">
        <v>28815.809000000001</v>
      </c>
    </row>
    <row r="183" spans="1:15" x14ac:dyDescent="0.2">
      <c r="A183" s="674" t="s">
        <v>1005</v>
      </c>
      <c r="B183" s="674">
        <v>259.096</v>
      </c>
      <c r="C183" s="674">
        <v>753.18100000000004</v>
      </c>
      <c r="D183" s="674">
        <v>642.73299999999995</v>
      </c>
      <c r="E183" s="674">
        <v>1654.9639999999999</v>
      </c>
      <c r="F183" s="674">
        <v>3.0459999999999998</v>
      </c>
      <c r="G183" s="674" t="s">
        <v>836</v>
      </c>
      <c r="H183" s="674" t="s">
        <v>836</v>
      </c>
      <c r="I183" s="674" t="s">
        <v>836</v>
      </c>
      <c r="J183" s="674">
        <v>162.63499999999999</v>
      </c>
      <c r="K183" s="674">
        <v>165.68199999999999</v>
      </c>
      <c r="L183" s="674">
        <v>1820.646</v>
      </c>
      <c r="M183" s="674">
        <v>229.286</v>
      </c>
      <c r="N183" s="674">
        <v>502.12</v>
      </c>
      <c r="O183" s="674">
        <v>2552.0520000000001</v>
      </c>
    </row>
    <row r="184" spans="1:15" x14ac:dyDescent="0.2">
      <c r="A184" s="674" t="s">
        <v>1006</v>
      </c>
      <c r="B184" s="674">
        <v>236.64500000000001</v>
      </c>
      <c r="C184" s="674">
        <v>670.46699999999998</v>
      </c>
      <c r="D184" s="674">
        <v>592.40099999999995</v>
      </c>
      <c r="E184" s="674">
        <v>1499.2159999999999</v>
      </c>
      <c r="F184" s="674">
        <v>2.5739999999999998</v>
      </c>
      <c r="G184" s="674" t="s">
        <v>836</v>
      </c>
      <c r="H184" s="674" t="s">
        <v>836</v>
      </c>
      <c r="I184" s="674" t="s">
        <v>836</v>
      </c>
      <c r="J184" s="674">
        <v>146.89699999999999</v>
      </c>
      <c r="K184" s="674">
        <v>149.471</v>
      </c>
      <c r="L184" s="674">
        <v>1648.6869999999999</v>
      </c>
      <c r="M184" s="674">
        <v>229.18899999999999</v>
      </c>
      <c r="N184" s="674">
        <v>469.90199999999999</v>
      </c>
      <c r="O184" s="674">
        <v>2347.777</v>
      </c>
    </row>
    <row r="185" spans="1:15" x14ac:dyDescent="0.2">
      <c r="A185" s="674" t="s">
        <v>1007</v>
      </c>
      <c r="B185" s="674">
        <v>240.25700000000001</v>
      </c>
      <c r="C185" s="674">
        <v>663.27200000000005</v>
      </c>
      <c r="D185" s="674">
        <v>662.99900000000002</v>
      </c>
      <c r="E185" s="674">
        <v>1565.6569999999999</v>
      </c>
      <c r="F185" s="674">
        <v>2.93</v>
      </c>
      <c r="G185" s="674" t="s">
        <v>836</v>
      </c>
      <c r="H185" s="674" t="s">
        <v>836</v>
      </c>
      <c r="I185" s="674" t="s">
        <v>836</v>
      </c>
      <c r="J185" s="674">
        <v>162.63499999999999</v>
      </c>
      <c r="K185" s="674">
        <v>165.566</v>
      </c>
      <c r="L185" s="674">
        <v>1731.222</v>
      </c>
      <c r="M185" s="674">
        <v>234.958</v>
      </c>
      <c r="N185" s="674">
        <v>515.375</v>
      </c>
      <c r="O185" s="674">
        <v>2481.556</v>
      </c>
    </row>
    <row r="186" spans="1:15" x14ac:dyDescent="0.2">
      <c r="A186" s="674" t="s">
        <v>1008</v>
      </c>
      <c r="B186" s="674">
        <v>238.601</v>
      </c>
      <c r="C186" s="674">
        <v>574.07799999999997</v>
      </c>
      <c r="D186" s="674">
        <v>625.46400000000006</v>
      </c>
      <c r="E186" s="674">
        <v>1437.729</v>
      </c>
      <c r="F186" s="674">
        <v>3.1</v>
      </c>
      <c r="G186" s="674" t="s">
        <v>836</v>
      </c>
      <c r="H186" s="674" t="s">
        <v>836</v>
      </c>
      <c r="I186" s="674" t="s">
        <v>836</v>
      </c>
      <c r="J186" s="674">
        <v>157.38900000000001</v>
      </c>
      <c r="K186" s="674">
        <v>160.49</v>
      </c>
      <c r="L186" s="674">
        <v>1598.2190000000001</v>
      </c>
      <c r="M186" s="674">
        <v>234.13300000000001</v>
      </c>
      <c r="N186" s="674">
        <v>512.80200000000002</v>
      </c>
      <c r="O186" s="674">
        <v>2345.154</v>
      </c>
    </row>
    <row r="187" spans="1:15" x14ac:dyDescent="0.2">
      <c r="A187" s="674" t="s">
        <v>1009</v>
      </c>
      <c r="B187" s="674">
        <v>230.53100000000001</v>
      </c>
      <c r="C187" s="674">
        <v>540.82299999999998</v>
      </c>
      <c r="D187" s="674">
        <v>676.42</v>
      </c>
      <c r="E187" s="674">
        <v>1445.1179999999999</v>
      </c>
      <c r="F187" s="674">
        <v>3.476</v>
      </c>
      <c r="G187" s="674" t="s">
        <v>836</v>
      </c>
      <c r="H187" s="674" t="s">
        <v>836</v>
      </c>
      <c r="I187" s="674" t="s">
        <v>836</v>
      </c>
      <c r="J187" s="674">
        <v>162.63499999999999</v>
      </c>
      <c r="K187" s="674">
        <v>166.11199999999999</v>
      </c>
      <c r="L187" s="674">
        <v>1611.23</v>
      </c>
      <c r="M187" s="674">
        <v>238.666</v>
      </c>
      <c r="N187" s="674">
        <v>568.86599999999999</v>
      </c>
      <c r="O187" s="674">
        <v>2418.761</v>
      </c>
    </row>
    <row r="188" spans="1:15" x14ac:dyDescent="0.2">
      <c r="A188" s="674" t="s">
        <v>1010</v>
      </c>
      <c r="B188" s="674">
        <v>212.06700000000001</v>
      </c>
      <c r="C188" s="674">
        <v>495.67200000000003</v>
      </c>
      <c r="D188" s="674">
        <v>658.09799999999996</v>
      </c>
      <c r="E188" s="674">
        <v>1365.9770000000001</v>
      </c>
      <c r="F188" s="674">
        <v>3.33</v>
      </c>
      <c r="G188" s="674" t="s">
        <v>836</v>
      </c>
      <c r="H188" s="674" t="s">
        <v>836</v>
      </c>
      <c r="I188" s="674" t="s">
        <v>836</v>
      </c>
      <c r="J188" s="674">
        <v>157.38900000000001</v>
      </c>
      <c r="K188" s="674">
        <v>160.72</v>
      </c>
      <c r="L188" s="674">
        <v>1526.6969999999999</v>
      </c>
      <c r="M188" s="674">
        <v>238.30500000000001</v>
      </c>
      <c r="N188" s="674">
        <v>560.06399999999996</v>
      </c>
      <c r="O188" s="674">
        <v>2325.0659999999998</v>
      </c>
    </row>
    <row r="189" spans="1:15" x14ac:dyDescent="0.2">
      <c r="A189" s="674" t="s">
        <v>1011</v>
      </c>
      <c r="B189" s="674">
        <v>196.08199999999999</v>
      </c>
      <c r="C189" s="674">
        <v>486.755</v>
      </c>
      <c r="D189" s="674">
        <v>636.00300000000004</v>
      </c>
      <c r="E189" s="674">
        <v>1317.124</v>
      </c>
      <c r="F189" s="674">
        <v>2.94</v>
      </c>
      <c r="G189" s="674" t="s">
        <v>836</v>
      </c>
      <c r="H189" s="674" t="s">
        <v>836</v>
      </c>
      <c r="I189" s="674" t="s">
        <v>836</v>
      </c>
      <c r="J189" s="674">
        <v>162.63499999999999</v>
      </c>
      <c r="K189" s="674">
        <v>165.57599999999999</v>
      </c>
      <c r="L189" s="674">
        <v>1482.7</v>
      </c>
      <c r="M189" s="674">
        <v>241.25200000000001</v>
      </c>
      <c r="N189" s="674">
        <v>586.88300000000004</v>
      </c>
      <c r="O189" s="674">
        <v>2310.835</v>
      </c>
    </row>
    <row r="190" spans="1:15" x14ac:dyDescent="0.2">
      <c r="A190" s="674" t="s">
        <v>1012</v>
      </c>
      <c r="B190" s="674">
        <v>199.167</v>
      </c>
      <c r="C190" s="674">
        <v>484.23500000000001</v>
      </c>
      <c r="D190" s="674">
        <v>678</v>
      </c>
      <c r="E190" s="674">
        <v>1355.7059999999999</v>
      </c>
      <c r="F190" s="674">
        <v>2.4660000000000002</v>
      </c>
      <c r="G190" s="674" t="s">
        <v>836</v>
      </c>
      <c r="H190" s="674" t="s">
        <v>836</v>
      </c>
      <c r="I190" s="674" t="s">
        <v>836</v>
      </c>
      <c r="J190" s="674">
        <v>162.63499999999999</v>
      </c>
      <c r="K190" s="674">
        <v>165.101</v>
      </c>
      <c r="L190" s="674">
        <v>1520.808</v>
      </c>
      <c r="M190" s="674">
        <v>240.98400000000001</v>
      </c>
      <c r="N190" s="674">
        <v>531.45399999999995</v>
      </c>
      <c r="O190" s="674">
        <v>2293.2460000000001</v>
      </c>
    </row>
    <row r="191" spans="1:15" x14ac:dyDescent="0.2">
      <c r="A191" s="674" t="s">
        <v>1013</v>
      </c>
      <c r="B191" s="674">
        <v>192.96799999999999</v>
      </c>
      <c r="C191" s="674">
        <v>444.584</v>
      </c>
      <c r="D191" s="674">
        <v>673.01700000000005</v>
      </c>
      <c r="E191" s="674">
        <v>1310.153</v>
      </c>
      <c r="F191" s="674">
        <v>2.2269999999999999</v>
      </c>
      <c r="G191" s="674" t="s">
        <v>836</v>
      </c>
      <c r="H191" s="674" t="s">
        <v>836</v>
      </c>
      <c r="I191" s="674" t="s">
        <v>836</v>
      </c>
      <c r="J191" s="674">
        <v>157.38900000000001</v>
      </c>
      <c r="K191" s="674">
        <v>159.61600000000001</v>
      </c>
      <c r="L191" s="674">
        <v>1469.769</v>
      </c>
      <c r="M191" s="674">
        <v>243.29499999999999</v>
      </c>
      <c r="N191" s="674">
        <v>520.41899999999998</v>
      </c>
      <c r="O191" s="674">
        <v>2233.4830000000002</v>
      </c>
    </row>
    <row r="192" spans="1:15" x14ac:dyDescent="0.2">
      <c r="A192" s="674" t="s">
        <v>1014</v>
      </c>
      <c r="B192" s="674">
        <v>198.095</v>
      </c>
      <c r="C192" s="674">
        <v>469.94099999999997</v>
      </c>
      <c r="D192" s="674">
        <v>702.24900000000002</v>
      </c>
      <c r="E192" s="674">
        <v>1369.691</v>
      </c>
      <c r="F192" s="674">
        <v>2.1509999999999998</v>
      </c>
      <c r="G192" s="674" t="s">
        <v>836</v>
      </c>
      <c r="H192" s="674" t="s">
        <v>836</v>
      </c>
      <c r="I192" s="674" t="s">
        <v>836</v>
      </c>
      <c r="J192" s="674">
        <v>162.63499999999999</v>
      </c>
      <c r="K192" s="674">
        <v>164.78700000000001</v>
      </c>
      <c r="L192" s="674">
        <v>1534.4780000000001</v>
      </c>
      <c r="M192" s="674">
        <v>243.61099999999999</v>
      </c>
      <c r="N192" s="674">
        <v>525.89200000000005</v>
      </c>
      <c r="O192" s="674">
        <v>2303.982</v>
      </c>
    </row>
    <row r="193" spans="1:15" x14ac:dyDescent="0.2">
      <c r="A193" s="674" t="s">
        <v>1015</v>
      </c>
      <c r="B193" s="674">
        <v>207.58600000000001</v>
      </c>
      <c r="C193" s="674">
        <v>495.19</v>
      </c>
      <c r="D193" s="674">
        <v>638.12400000000002</v>
      </c>
      <c r="E193" s="674">
        <v>1337.4349999999999</v>
      </c>
      <c r="F193" s="674">
        <v>2.3140000000000001</v>
      </c>
      <c r="G193" s="674" t="s">
        <v>836</v>
      </c>
      <c r="H193" s="674" t="s">
        <v>836</v>
      </c>
      <c r="I193" s="674" t="s">
        <v>836</v>
      </c>
      <c r="J193" s="674">
        <v>157.38900000000001</v>
      </c>
      <c r="K193" s="674">
        <v>159.703</v>
      </c>
      <c r="L193" s="674">
        <v>1497.1389999999999</v>
      </c>
      <c r="M193" s="674">
        <v>228.721</v>
      </c>
      <c r="N193" s="674">
        <v>536.26300000000003</v>
      </c>
      <c r="O193" s="674">
        <v>2262.1219999999998</v>
      </c>
    </row>
    <row r="194" spans="1:15" x14ac:dyDescent="0.2">
      <c r="A194" s="674" t="s">
        <v>1016</v>
      </c>
      <c r="B194" s="674">
        <v>229.40799999999999</v>
      </c>
      <c r="C194" s="674">
        <v>567.57500000000005</v>
      </c>
      <c r="D194" s="674">
        <v>674.51499999999999</v>
      </c>
      <c r="E194" s="674">
        <v>1470.7760000000001</v>
      </c>
      <c r="F194" s="674">
        <v>2.464</v>
      </c>
      <c r="G194" s="674" t="s">
        <v>836</v>
      </c>
      <c r="H194" s="674" t="s">
        <v>836</v>
      </c>
      <c r="I194" s="674" t="s">
        <v>836</v>
      </c>
      <c r="J194" s="674">
        <v>162.63499999999999</v>
      </c>
      <c r="K194" s="674">
        <v>165.1</v>
      </c>
      <c r="L194" s="674">
        <v>1635.875</v>
      </c>
      <c r="M194" s="674">
        <v>231.369</v>
      </c>
      <c r="N194" s="674">
        <v>532.01499999999999</v>
      </c>
      <c r="O194" s="674">
        <v>2399.2600000000002</v>
      </c>
    </row>
    <row r="195" spans="1:15" x14ac:dyDescent="0.2">
      <c r="A195" s="674" t="s">
        <v>1017</v>
      </c>
      <c r="B195" s="674">
        <v>2640.5039999999999</v>
      </c>
      <c r="C195" s="674">
        <v>6646.2619999999997</v>
      </c>
      <c r="D195" s="674">
        <v>7860.0129999999999</v>
      </c>
      <c r="E195" s="674">
        <v>17130.025000000001</v>
      </c>
      <c r="F195" s="674">
        <v>33.021000000000001</v>
      </c>
      <c r="G195" s="674" t="s">
        <v>836</v>
      </c>
      <c r="H195" s="674" t="s">
        <v>836</v>
      </c>
      <c r="I195" s="674" t="s">
        <v>836</v>
      </c>
      <c r="J195" s="674">
        <v>1914.9010000000001</v>
      </c>
      <c r="K195" s="674">
        <v>1947.923</v>
      </c>
      <c r="L195" s="674">
        <v>19077.948</v>
      </c>
      <c r="M195" s="674">
        <v>2833.77</v>
      </c>
      <c r="N195" s="674">
        <v>6361.8360000000002</v>
      </c>
      <c r="O195" s="674">
        <v>28273.554</v>
      </c>
    </row>
    <row r="196" spans="1:15" x14ac:dyDescent="0.2">
      <c r="A196" s="674" t="s">
        <v>1018</v>
      </c>
      <c r="B196" s="674">
        <v>224.51</v>
      </c>
      <c r="C196" s="674">
        <v>781.04600000000005</v>
      </c>
      <c r="D196" s="674">
        <v>701.91700000000003</v>
      </c>
      <c r="E196" s="674">
        <v>1706.37</v>
      </c>
      <c r="F196" s="674">
        <v>3.0390000000000001</v>
      </c>
      <c r="G196" s="674" t="s">
        <v>836</v>
      </c>
      <c r="H196" s="674" t="s">
        <v>836</v>
      </c>
      <c r="I196" s="674" t="s">
        <v>836</v>
      </c>
      <c r="J196" s="674">
        <v>162.54900000000001</v>
      </c>
      <c r="K196" s="674">
        <v>165.58699999999999</v>
      </c>
      <c r="L196" s="674">
        <v>1871.9570000000001</v>
      </c>
      <c r="M196" s="674">
        <v>227.011</v>
      </c>
      <c r="N196" s="674">
        <v>516.38499999999999</v>
      </c>
      <c r="O196" s="674">
        <v>2615.3530000000001</v>
      </c>
    </row>
    <row r="197" spans="1:15" x14ac:dyDescent="0.2">
      <c r="A197" s="674" t="s">
        <v>1019</v>
      </c>
      <c r="B197" s="674">
        <v>206.727</v>
      </c>
      <c r="C197" s="674">
        <v>680.71600000000001</v>
      </c>
      <c r="D197" s="674">
        <v>628.83000000000004</v>
      </c>
      <c r="E197" s="674">
        <v>1517.2550000000001</v>
      </c>
      <c r="F197" s="674">
        <v>2.5680000000000001</v>
      </c>
      <c r="G197" s="674" t="s">
        <v>836</v>
      </c>
      <c r="H197" s="674" t="s">
        <v>836</v>
      </c>
      <c r="I197" s="674" t="s">
        <v>836</v>
      </c>
      <c r="J197" s="674">
        <v>146.81800000000001</v>
      </c>
      <c r="K197" s="674">
        <v>149.386</v>
      </c>
      <c r="L197" s="674">
        <v>1666.6410000000001</v>
      </c>
      <c r="M197" s="674">
        <v>226.07900000000001</v>
      </c>
      <c r="N197" s="674">
        <v>454.88900000000001</v>
      </c>
      <c r="O197" s="674">
        <v>2347.6089999999999</v>
      </c>
    </row>
    <row r="198" spans="1:15" x14ac:dyDescent="0.2">
      <c r="A198" s="674" t="s">
        <v>1020</v>
      </c>
      <c r="B198" s="674">
        <v>206.233</v>
      </c>
      <c r="C198" s="674">
        <v>649.15300000000002</v>
      </c>
      <c r="D198" s="674">
        <v>617.85699999999997</v>
      </c>
      <c r="E198" s="674">
        <v>1471.653</v>
      </c>
      <c r="F198" s="674">
        <v>2.923</v>
      </c>
      <c r="G198" s="674" t="s">
        <v>836</v>
      </c>
      <c r="H198" s="674" t="s">
        <v>836</v>
      </c>
      <c r="I198" s="674" t="s">
        <v>836</v>
      </c>
      <c r="J198" s="674">
        <v>162.54900000000001</v>
      </c>
      <c r="K198" s="674">
        <v>165.471</v>
      </c>
      <c r="L198" s="674">
        <v>1637.124</v>
      </c>
      <c r="M198" s="674">
        <v>234.893</v>
      </c>
      <c r="N198" s="674">
        <v>517.05899999999997</v>
      </c>
      <c r="O198" s="674">
        <v>2389.0770000000002</v>
      </c>
    </row>
    <row r="199" spans="1:15" x14ac:dyDescent="0.2">
      <c r="A199" s="674" t="s">
        <v>1021</v>
      </c>
      <c r="B199" s="674">
        <v>225.72900000000001</v>
      </c>
      <c r="C199" s="674">
        <v>586.31399999999996</v>
      </c>
      <c r="D199" s="674">
        <v>659.68600000000004</v>
      </c>
      <c r="E199" s="674">
        <v>1472.15</v>
      </c>
      <c r="F199" s="674">
        <v>3.0920000000000001</v>
      </c>
      <c r="G199" s="674" t="s">
        <v>836</v>
      </c>
      <c r="H199" s="674" t="s">
        <v>836</v>
      </c>
      <c r="I199" s="674" t="s">
        <v>836</v>
      </c>
      <c r="J199" s="674">
        <v>157.30500000000001</v>
      </c>
      <c r="K199" s="674">
        <v>160.398</v>
      </c>
      <c r="L199" s="674">
        <v>1632.548</v>
      </c>
      <c r="M199" s="674">
        <v>235.44300000000001</v>
      </c>
      <c r="N199" s="674">
        <v>507.00700000000001</v>
      </c>
      <c r="O199" s="674">
        <v>2374.998</v>
      </c>
    </row>
    <row r="200" spans="1:15" x14ac:dyDescent="0.2">
      <c r="A200" s="674" t="s">
        <v>1022</v>
      </c>
      <c r="B200" s="674">
        <v>218.02099999999999</v>
      </c>
      <c r="C200" s="674">
        <v>556.39700000000005</v>
      </c>
      <c r="D200" s="674">
        <v>643.14700000000005</v>
      </c>
      <c r="E200" s="674">
        <v>1418.001</v>
      </c>
      <c r="F200" s="674">
        <v>3.4670000000000001</v>
      </c>
      <c r="G200" s="674" t="s">
        <v>836</v>
      </c>
      <c r="H200" s="674" t="s">
        <v>836</v>
      </c>
      <c r="I200" s="674" t="s">
        <v>836</v>
      </c>
      <c r="J200" s="674">
        <v>162.54900000000001</v>
      </c>
      <c r="K200" s="674">
        <v>166.01599999999999</v>
      </c>
      <c r="L200" s="674">
        <v>1584.0170000000001</v>
      </c>
      <c r="M200" s="674">
        <v>242.19300000000001</v>
      </c>
      <c r="N200" s="674">
        <v>569.24800000000005</v>
      </c>
      <c r="O200" s="674">
        <v>2395.4569999999999</v>
      </c>
    </row>
    <row r="201" spans="1:15" x14ac:dyDescent="0.2">
      <c r="A201" s="674" t="s">
        <v>1023</v>
      </c>
      <c r="B201" s="674">
        <v>200.804</v>
      </c>
      <c r="C201" s="674">
        <v>543.47699999999998</v>
      </c>
      <c r="D201" s="674">
        <v>688.44399999999996</v>
      </c>
      <c r="E201" s="674">
        <v>1434.2329999999999</v>
      </c>
      <c r="F201" s="674">
        <v>3.3220000000000001</v>
      </c>
      <c r="G201" s="674" t="s">
        <v>836</v>
      </c>
      <c r="H201" s="674" t="s">
        <v>836</v>
      </c>
      <c r="I201" s="674" t="s">
        <v>836</v>
      </c>
      <c r="J201" s="674">
        <v>157.30500000000001</v>
      </c>
      <c r="K201" s="674">
        <v>160.62700000000001</v>
      </c>
      <c r="L201" s="674">
        <v>1594.8610000000001</v>
      </c>
      <c r="M201" s="674">
        <v>250.696</v>
      </c>
      <c r="N201" s="674">
        <v>586.46199999999999</v>
      </c>
      <c r="O201" s="674">
        <v>2432.0189999999998</v>
      </c>
    </row>
    <row r="202" spans="1:15" x14ac:dyDescent="0.2">
      <c r="A202" s="674" t="s">
        <v>1024</v>
      </c>
      <c r="B202" s="674">
        <v>221.18600000000001</v>
      </c>
      <c r="C202" s="674">
        <v>528.09699999999998</v>
      </c>
      <c r="D202" s="674">
        <v>724.31399999999996</v>
      </c>
      <c r="E202" s="674">
        <v>1473.864</v>
      </c>
      <c r="F202" s="674">
        <v>2.9329999999999998</v>
      </c>
      <c r="G202" s="674" t="s">
        <v>836</v>
      </c>
      <c r="H202" s="674" t="s">
        <v>836</v>
      </c>
      <c r="I202" s="674" t="s">
        <v>836</v>
      </c>
      <c r="J202" s="674">
        <v>162.54900000000001</v>
      </c>
      <c r="K202" s="674">
        <v>165.482</v>
      </c>
      <c r="L202" s="674">
        <v>1639.345</v>
      </c>
      <c r="M202" s="674">
        <v>254.577</v>
      </c>
      <c r="N202" s="674">
        <v>595.18700000000001</v>
      </c>
      <c r="O202" s="674">
        <v>2489.1089999999999</v>
      </c>
    </row>
    <row r="203" spans="1:15" x14ac:dyDescent="0.2">
      <c r="A203" s="674" t="s">
        <v>1025</v>
      </c>
      <c r="B203" s="674">
        <v>224.37</v>
      </c>
      <c r="C203" s="674">
        <v>551.26400000000001</v>
      </c>
      <c r="D203" s="674">
        <v>674.09400000000005</v>
      </c>
      <c r="E203" s="674">
        <v>1450.367</v>
      </c>
      <c r="F203" s="674">
        <v>2.4590000000000001</v>
      </c>
      <c r="G203" s="674" t="s">
        <v>836</v>
      </c>
      <c r="H203" s="674" t="s">
        <v>836</v>
      </c>
      <c r="I203" s="674" t="s">
        <v>836</v>
      </c>
      <c r="J203" s="674">
        <v>162.54900000000001</v>
      </c>
      <c r="K203" s="674">
        <v>165.00800000000001</v>
      </c>
      <c r="L203" s="674">
        <v>1615.376</v>
      </c>
      <c r="M203" s="674">
        <v>258.16399999999999</v>
      </c>
      <c r="N203" s="674">
        <v>576.79899999999998</v>
      </c>
      <c r="O203" s="674">
        <v>2450.3389999999999</v>
      </c>
    </row>
    <row r="204" spans="1:15" x14ac:dyDescent="0.2">
      <c r="A204" s="674" t="s">
        <v>1026</v>
      </c>
      <c r="B204" s="674">
        <v>217.58199999999999</v>
      </c>
      <c r="C204" s="674">
        <v>522.971</v>
      </c>
      <c r="D204" s="674">
        <v>697.60799999999995</v>
      </c>
      <c r="E204" s="674">
        <v>1442.0050000000001</v>
      </c>
      <c r="F204" s="674">
        <v>2.2210000000000001</v>
      </c>
      <c r="G204" s="674" t="s">
        <v>836</v>
      </c>
      <c r="H204" s="674" t="s">
        <v>836</v>
      </c>
      <c r="I204" s="674" t="s">
        <v>836</v>
      </c>
      <c r="J204" s="674">
        <v>157.30500000000001</v>
      </c>
      <c r="K204" s="674">
        <v>159.52600000000001</v>
      </c>
      <c r="L204" s="674">
        <v>1601.5319999999999</v>
      </c>
      <c r="M204" s="674">
        <v>257.81299999999999</v>
      </c>
      <c r="N204" s="674">
        <v>521.89599999999996</v>
      </c>
      <c r="O204" s="674">
        <v>2381.2399999999998</v>
      </c>
    </row>
    <row r="205" spans="1:15" x14ac:dyDescent="0.2">
      <c r="A205" s="674" t="s">
        <v>1027</v>
      </c>
      <c r="B205" s="674">
        <v>227.756</v>
      </c>
      <c r="C205" s="674">
        <v>591.22900000000004</v>
      </c>
      <c r="D205" s="674">
        <v>701.77700000000004</v>
      </c>
      <c r="E205" s="674">
        <v>1522.855</v>
      </c>
      <c r="F205" s="674">
        <v>2.1459999999999999</v>
      </c>
      <c r="G205" s="674" t="s">
        <v>836</v>
      </c>
      <c r="H205" s="674" t="s">
        <v>836</v>
      </c>
      <c r="I205" s="674" t="s">
        <v>836</v>
      </c>
      <c r="J205" s="674">
        <v>162.54900000000001</v>
      </c>
      <c r="K205" s="674">
        <v>164.69499999999999</v>
      </c>
      <c r="L205" s="674">
        <v>1687.55</v>
      </c>
      <c r="M205" s="674">
        <v>253.405</v>
      </c>
      <c r="N205" s="674">
        <v>542.50699999999995</v>
      </c>
      <c r="O205" s="674">
        <v>2483.4609999999998</v>
      </c>
    </row>
    <row r="206" spans="1:15" x14ac:dyDescent="0.2">
      <c r="A206" s="674" t="s">
        <v>1028</v>
      </c>
      <c r="B206" s="674">
        <v>238.03299999999999</v>
      </c>
      <c r="C206" s="674">
        <v>614.64400000000001</v>
      </c>
      <c r="D206" s="674">
        <v>609.49900000000002</v>
      </c>
      <c r="E206" s="674">
        <v>1464.739</v>
      </c>
      <c r="F206" s="674">
        <v>2.3079999999999998</v>
      </c>
      <c r="G206" s="674" t="s">
        <v>836</v>
      </c>
      <c r="H206" s="674" t="s">
        <v>836</v>
      </c>
      <c r="I206" s="674" t="s">
        <v>836</v>
      </c>
      <c r="J206" s="674">
        <v>157.30500000000001</v>
      </c>
      <c r="K206" s="674">
        <v>159.614</v>
      </c>
      <c r="L206" s="674">
        <v>1624.3520000000001</v>
      </c>
      <c r="M206" s="674">
        <v>245.517</v>
      </c>
      <c r="N206" s="674">
        <v>546.33299999999997</v>
      </c>
      <c r="O206" s="674">
        <v>2416.203</v>
      </c>
    </row>
    <row r="207" spans="1:15" x14ac:dyDescent="0.2">
      <c r="A207" s="674" t="s">
        <v>1029</v>
      </c>
      <c r="B207" s="674">
        <v>261.96100000000001</v>
      </c>
      <c r="C207" s="674">
        <v>677.00900000000001</v>
      </c>
      <c r="D207" s="674">
        <v>694.74</v>
      </c>
      <c r="E207" s="674">
        <v>1632.279</v>
      </c>
      <c r="F207" s="674">
        <v>2.4580000000000002</v>
      </c>
      <c r="G207" s="674" t="s">
        <v>836</v>
      </c>
      <c r="H207" s="674" t="s">
        <v>836</v>
      </c>
      <c r="I207" s="674" t="s">
        <v>836</v>
      </c>
      <c r="J207" s="674">
        <v>162.54900000000001</v>
      </c>
      <c r="K207" s="674">
        <v>165.00700000000001</v>
      </c>
      <c r="L207" s="674">
        <v>1797.2860000000001</v>
      </c>
      <c r="M207" s="674">
        <v>242.5</v>
      </c>
      <c r="N207" s="674">
        <v>561.678</v>
      </c>
      <c r="O207" s="674">
        <v>2601.4639999999999</v>
      </c>
    </row>
    <row r="208" spans="1:15" x14ac:dyDescent="0.2">
      <c r="A208" s="674" t="s">
        <v>1030</v>
      </c>
      <c r="B208" s="674">
        <v>2672.9110000000001</v>
      </c>
      <c r="C208" s="674">
        <v>7282.8370000000004</v>
      </c>
      <c r="D208" s="674">
        <v>8041.9369999999999</v>
      </c>
      <c r="E208" s="674">
        <v>18006.314999999999</v>
      </c>
      <c r="F208" s="674">
        <v>32.936</v>
      </c>
      <c r="G208" s="674" t="s">
        <v>836</v>
      </c>
      <c r="H208" s="674" t="s">
        <v>836</v>
      </c>
      <c r="I208" s="674" t="s">
        <v>836</v>
      </c>
      <c r="J208" s="674">
        <v>1913.8810000000001</v>
      </c>
      <c r="K208" s="674">
        <v>1946.817</v>
      </c>
      <c r="L208" s="674">
        <v>19953.132000000001</v>
      </c>
      <c r="M208" s="674">
        <v>2928.2910000000002</v>
      </c>
      <c r="N208" s="674">
        <v>6497.4629999999997</v>
      </c>
      <c r="O208" s="674">
        <v>29378.885999999999</v>
      </c>
    </row>
    <row r="209" spans="1:15" x14ac:dyDescent="0.2">
      <c r="A209" s="674" t="s">
        <v>1031</v>
      </c>
      <c r="B209" s="674">
        <v>245.499</v>
      </c>
      <c r="C209" s="674">
        <v>695.82299999999998</v>
      </c>
      <c r="D209" s="674">
        <v>670.16200000000003</v>
      </c>
      <c r="E209" s="674">
        <v>1614.7180000000001</v>
      </c>
      <c r="F209" s="674">
        <v>3.0110000000000001</v>
      </c>
      <c r="G209" s="674" t="s">
        <v>836</v>
      </c>
      <c r="H209" s="674" t="s">
        <v>836</v>
      </c>
      <c r="I209" s="674" t="s">
        <v>836</v>
      </c>
      <c r="J209" s="674">
        <v>168.476</v>
      </c>
      <c r="K209" s="674">
        <v>171.48699999999999</v>
      </c>
      <c r="L209" s="674">
        <v>1786.2049999999999</v>
      </c>
      <c r="M209" s="674">
        <v>242.417</v>
      </c>
      <c r="N209" s="674">
        <v>538.57600000000002</v>
      </c>
      <c r="O209" s="674">
        <v>2567.1979999999999</v>
      </c>
    </row>
    <row r="210" spans="1:15" x14ac:dyDescent="0.2">
      <c r="A210" s="674" t="s">
        <v>1032</v>
      </c>
      <c r="B210" s="674">
        <v>240.166</v>
      </c>
      <c r="C210" s="674">
        <v>682.62199999999996</v>
      </c>
      <c r="D210" s="674">
        <v>666.572</v>
      </c>
      <c r="E210" s="674">
        <v>1591.0920000000001</v>
      </c>
      <c r="F210" s="674">
        <v>2.544</v>
      </c>
      <c r="G210" s="674" t="s">
        <v>836</v>
      </c>
      <c r="H210" s="674" t="s">
        <v>836</v>
      </c>
      <c r="I210" s="674" t="s">
        <v>836</v>
      </c>
      <c r="J210" s="674">
        <v>157.60599999999999</v>
      </c>
      <c r="K210" s="674">
        <v>160.15100000000001</v>
      </c>
      <c r="L210" s="674">
        <v>1751.242</v>
      </c>
      <c r="M210" s="674">
        <v>245.01499999999999</v>
      </c>
      <c r="N210" s="674">
        <v>504.61200000000002</v>
      </c>
      <c r="O210" s="674">
        <v>2500.8690000000001</v>
      </c>
    </row>
    <row r="211" spans="1:15" x14ac:dyDescent="0.2">
      <c r="A211" s="674" t="s">
        <v>1033</v>
      </c>
      <c r="B211" s="674">
        <v>248.417</v>
      </c>
      <c r="C211" s="674">
        <v>709.45600000000002</v>
      </c>
      <c r="D211" s="674">
        <v>720.65800000000002</v>
      </c>
      <c r="E211" s="674">
        <v>1684.2860000000001</v>
      </c>
      <c r="F211" s="674">
        <v>2.8959999999999999</v>
      </c>
      <c r="G211" s="674" t="s">
        <v>836</v>
      </c>
      <c r="H211" s="674" t="s">
        <v>836</v>
      </c>
      <c r="I211" s="674" t="s">
        <v>836</v>
      </c>
      <c r="J211" s="674">
        <v>168.476</v>
      </c>
      <c r="K211" s="674">
        <v>171.37200000000001</v>
      </c>
      <c r="L211" s="674">
        <v>1855.6579999999999</v>
      </c>
      <c r="M211" s="674">
        <v>247.53200000000001</v>
      </c>
      <c r="N211" s="674">
        <v>539.84100000000001</v>
      </c>
      <c r="O211" s="674">
        <v>2643.0309999999999</v>
      </c>
    </row>
    <row r="212" spans="1:15" x14ac:dyDescent="0.2">
      <c r="A212" s="674" t="s">
        <v>1034</v>
      </c>
      <c r="B212" s="674">
        <v>225.93799999999999</v>
      </c>
      <c r="C212" s="674">
        <v>609.20899999999995</v>
      </c>
      <c r="D212" s="674">
        <v>631.87199999999996</v>
      </c>
      <c r="E212" s="674">
        <v>1471.1679999999999</v>
      </c>
      <c r="F212" s="674">
        <v>3.0640000000000001</v>
      </c>
      <c r="G212" s="674" t="s">
        <v>836</v>
      </c>
      <c r="H212" s="674" t="s">
        <v>836</v>
      </c>
      <c r="I212" s="674" t="s">
        <v>836</v>
      </c>
      <c r="J212" s="674">
        <v>163.041</v>
      </c>
      <c r="K212" s="674">
        <v>166.10499999999999</v>
      </c>
      <c r="L212" s="674">
        <v>1637.2729999999999</v>
      </c>
      <c r="M212" s="674">
        <v>245.16499999999999</v>
      </c>
      <c r="N212" s="674">
        <v>521.26900000000001</v>
      </c>
      <c r="O212" s="674">
        <v>2403.7069999999999</v>
      </c>
    </row>
    <row r="213" spans="1:15" x14ac:dyDescent="0.2">
      <c r="A213" s="674" t="s">
        <v>1035</v>
      </c>
      <c r="B213" s="674">
        <v>231.42699999999999</v>
      </c>
      <c r="C213" s="674">
        <v>612.28200000000004</v>
      </c>
      <c r="D213" s="674">
        <v>668.44899999999996</v>
      </c>
      <c r="E213" s="674">
        <v>1510.6010000000001</v>
      </c>
      <c r="F213" s="674">
        <v>3.4359999999999999</v>
      </c>
      <c r="G213" s="674" t="s">
        <v>836</v>
      </c>
      <c r="H213" s="674" t="s">
        <v>836</v>
      </c>
      <c r="I213" s="674" t="s">
        <v>836</v>
      </c>
      <c r="J213" s="674">
        <v>168.476</v>
      </c>
      <c r="K213" s="674">
        <v>171.911</v>
      </c>
      <c r="L213" s="674">
        <v>1682.5129999999999</v>
      </c>
      <c r="M213" s="674">
        <v>251.95400000000001</v>
      </c>
      <c r="N213" s="674">
        <v>584.86</v>
      </c>
      <c r="O213" s="674">
        <v>2519.3270000000002</v>
      </c>
    </row>
    <row r="214" spans="1:15" x14ac:dyDescent="0.2">
      <c r="A214" s="674" t="s">
        <v>1036</v>
      </c>
      <c r="B214" s="674">
        <v>222.679</v>
      </c>
      <c r="C214" s="674">
        <v>586.42100000000005</v>
      </c>
      <c r="D214" s="674">
        <v>675.97500000000002</v>
      </c>
      <c r="E214" s="674">
        <v>1489.8</v>
      </c>
      <c r="F214" s="674">
        <v>3.2919999999999998</v>
      </c>
      <c r="G214" s="674" t="s">
        <v>836</v>
      </c>
      <c r="H214" s="674" t="s">
        <v>836</v>
      </c>
      <c r="I214" s="674" t="s">
        <v>836</v>
      </c>
      <c r="J214" s="674">
        <v>163.041</v>
      </c>
      <c r="K214" s="674">
        <v>166.333</v>
      </c>
      <c r="L214" s="674">
        <v>1656.133</v>
      </c>
      <c r="M214" s="674">
        <v>260.39800000000002</v>
      </c>
      <c r="N214" s="674">
        <v>613.19100000000003</v>
      </c>
      <c r="O214" s="674">
        <v>2529.7220000000002</v>
      </c>
    </row>
    <row r="215" spans="1:15" x14ac:dyDescent="0.2">
      <c r="A215" s="674" t="s">
        <v>1037</v>
      </c>
      <c r="B215" s="674">
        <v>229.90100000000001</v>
      </c>
      <c r="C215" s="674">
        <v>580.37599999999998</v>
      </c>
      <c r="D215" s="674">
        <v>667.08100000000002</v>
      </c>
      <c r="E215" s="674">
        <v>1484.152</v>
      </c>
      <c r="F215" s="674">
        <v>2.9060000000000001</v>
      </c>
      <c r="G215" s="674" t="s">
        <v>836</v>
      </c>
      <c r="H215" s="674" t="s">
        <v>836</v>
      </c>
      <c r="I215" s="674" t="s">
        <v>836</v>
      </c>
      <c r="J215" s="674">
        <v>168.476</v>
      </c>
      <c r="K215" s="674">
        <v>171.38200000000001</v>
      </c>
      <c r="L215" s="674">
        <v>1655.5340000000001</v>
      </c>
      <c r="M215" s="674">
        <v>260.56599999999997</v>
      </c>
      <c r="N215" s="674">
        <v>610.38199999999995</v>
      </c>
      <c r="O215" s="674">
        <v>2526.482</v>
      </c>
    </row>
    <row r="216" spans="1:15" x14ac:dyDescent="0.2">
      <c r="A216" s="674" t="s">
        <v>1038</v>
      </c>
      <c r="B216" s="674">
        <v>225.13200000000001</v>
      </c>
      <c r="C216" s="674">
        <v>615.59199999999998</v>
      </c>
      <c r="D216" s="674">
        <v>743.04300000000001</v>
      </c>
      <c r="E216" s="674">
        <v>1587.059</v>
      </c>
      <c r="F216" s="674">
        <v>2.4369999999999998</v>
      </c>
      <c r="G216" s="674" t="s">
        <v>836</v>
      </c>
      <c r="H216" s="674" t="s">
        <v>836</v>
      </c>
      <c r="I216" s="674" t="s">
        <v>836</v>
      </c>
      <c r="J216" s="674">
        <v>168.476</v>
      </c>
      <c r="K216" s="674">
        <v>170.91300000000001</v>
      </c>
      <c r="L216" s="674">
        <v>1757.972</v>
      </c>
      <c r="M216" s="674">
        <v>271.858</v>
      </c>
      <c r="N216" s="674">
        <v>621.66</v>
      </c>
      <c r="O216" s="674">
        <v>2651.49</v>
      </c>
    </row>
    <row r="217" spans="1:15" x14ac:dyDescent="0.2">
      <c r="A217" s="674" t="s">
        <v>1039</v>
      </c>
      <c r="B217" s="674">
        <v>226.636</v>
      </c>
      <c r="C217" s="674">
        <v>595.46699999999998</v>
      </c>
      <c r="D217" s="674">
        <v>699.02200000000005</v>
      </c>
      <c r="E217" s="674">
        <v>1524.165</v>
      </c>
      <c r="F217" s="674">
        <v>2.2010000000000001</v>
      </c>
      <c r="G217" s="674" t="s">
        <v>836</v>
      </c>
      <c r="H217" s="674" t="s">
        <v>836</v>
      </c>
      <c r="I217" s="674" t="s">
        <v>836</v>
      </c>
      <c r="J217" s="674">
        <v>163.041</v>
      </c>
      <c r="K217" s="674">
        <v>165.24199999999999</v>
      </c>
      <c r="L217" s="674">
        <v>1689.4059999999999</v>
      </c>
      <c r="M217" s="674">
        <v>264.90100000000001</v>
      </c>
      <c r="N217" s="674">
        <v>526.16899999999998</v>
      </c>
      <c r="O217" s="674">
        <v>2480.4760000000001</v>
      </c>
    </row>
    <row r="218" spans="1:15" x14ac:dyDescent="0.2">
      <c r="A218" s="674" t="s">
        <v>1040</v>
      </c>
      <c r="B218" s="674">
        <v>244.732</v>
      </c>
      <c r="C218" s="674">
        <v>627.23900000000003</v>
      </c>
      <c r="D218" s="674">
        <v>753.21100000000001</v>
      </c>
      <c r="E218" s="674">
        <v>1629.529</v>
      </c>
      <c r="F218" s="674">
        <v>2.1259999999999999</v>
      </c>
      <c r="G218" s="674" t="s">
        <v>836</v>
      </c>
      <c r="H218" s="674" t="s">
        <v>836</v>
      </c>
      <c r="I218" s="674" t="s">
        <v>836</v>
      </c>
      <c r="J218" s="674">
        <v>168.476</v>
      </c>
      <c r="K218" s="674">
        <v>170.602</v>
      </c>
      <c r="L218" s="674">
        <v>1800.1310000000001</v>
      </c>
      <c r="M218" s="674">
        <v>261.44200000000001</v>
      </c>
      <c r="N218" s="674">
        <v>556.53800000000001</v>
      </c>
      <c r="O218" s="674">
        <v>2618.1109999999999</v>
      </c>
    </row>
    <row r="219" spans="1:15" x14ac:dyDescent="0.2">
      <c r="A219" s="674" t="s">
        <v>1041</v>
      </c>
      <c r="B219" s="674">
        <v>241.148</v>
      </c>
      <c r="C219" s="674">
        <v>649.64</v>
      </c>
      <c r="D219" s="674">
        <v>691.69100000000003</v>
      </c>
      <c r="E219" s="674">
        <v>1583.47</v>
      </c>
      <c r="F219" s="674">
        <v>2.2869999999999999</v>
      </c>
      <c r="G219" s="674" t="s">
        <v>836</v>
      </c>
      <c r="H219" s="674" t="s">
        <v>836</v>
      </c>
      <c r="I219" s="674" t="s">
        <v>836</v>
      </c>
      <c r="J219" s="674">
        <v>163.041</v>
      </c>
      <c r="K219" s="674">
        <v>165.328</v>
      </c>
      <c r="L219" s="674">
        <v>1748.798</v>
      </c>
      <c r="M219" s="674">
        <v>253.19900000000001</v>
      </c>
      <c r="N219" s="674">
        <v>556.65099999999995</v>
      </c>
      <c r="O219" s="674">
        <v>2558.6480000000001</v>
      </c>
    </row>
    <row r="220" spans="1:15" x14ac:dyDescent="0.2">
      <c r="A220" s="674" t="s">
        <v>1042</v>
      </c>
      <c r="B220" s="674">
        <v>245.88</v>
      </c>
      <c r="C220" s="674">
        <v>690.98500000000001</v>
      </c>
      <c r="D220" s="674">
        <v>729.76800000000003</v>
      </c>
      <c r="E220" s="674">
        <v>1669.6849999999999</v>
      </c>
      <c r="F220" s="674">
        <v>2.4359999999999999</v>
      </c>
      <c r="G220" s="674" t="s">
        <v>836</v>
      </c>
      <c r="H220" s="674" t="s">
        <v>836</v>
      </c>
      <c r="I220" s="674" t="s">
        <v>836</v>
      </c>
      <c r="J220" s="674">
        <v>168.476</v>
      </c>
      <c r="K220" s="674">
        <v>170.911</v>
      </c>
      <c r="L220" s="674">
        <v>1840.596</v>
      </c>
      <c r="M220" s="674">
        <v>254.405</v>
      </c>
      <c r="N220" s="674">
        <v>580.78800000000001</v>
      </c>
      <c r="O220" s="674">
        <v>2675.79</v>
      </c>
    </row>
    <row r="221" spans="1:15" x14ac:dyDescent="0.2">
      <c r="A221" s="674" t="s">
        <v>1043</v>
      </c>
      <c r="B221" s="674">
        <v>2827.5549999999998</v>
      </c>
      <c r="C221" s="674">
        <v>7655.4589999999998</v>
      </c>
      <c r="D221" s="674">
        <v>8317.4850000000006</v>
      </c>
      <c r="E221" s="674">
        <v>18840.05</v>
      </c>
      <c r="F221" s="674">
        <v>32.634999999999998</v>
      </c>
      <c r="G221" s="674" t="s">
        <v>836</v>
      </c>
      <c r="H221" s="674" t="s">
        <v>836</v>
      </c>
      <c r="I221" s="674" t="s">
        <v>836</v>
      </c>
      <c r="J221" s="674">
        <v>1989.1020000000001</v>
      </c>
      <c r="K221" s="674">
        <v>2021.7380000000001</v>
      </c>
      <c r="L221" s="674">
        <v>20861.787</v>
      </c>
      <c r="M221" s="674">
        <v>3058.8519999999999</v>
      </c>
      <c r="N221" s="674">
        <v>6756.7420000000002</v>
      </c>
      <c r="O221" s="674">
        <v>30677.381000000001</v>
      </c>
    </row>
    <row r="222" spans="1:15" x14ac:dyDescent="0.2">
      <c r="A222" s="674" t="s">
        <v>1044</v>
      </c>
      <c r="B222" s="674">
        <v>241.291</v>
      </c>
      <c r="C222" s="674">
        <v>711.07500000000005</v>
      </c>
      <c r="D222" s="674">
        <v>673.77599999999995</v>
      </c>
      <c r="E222" s="674">
        <v>1633.4559999999999</v>
      </c>
      <c r="F222" s="674">
        <v>2.242</v>
      </c>
      <c r="G222" s="674">
        <v>0.153</v>
      </c>
      <c r="H222" s="674">
        <v>0</v>
      </c>
      <c r="I222" s="674">
        <v>0</v>
      </c>
      <c r="J222" s="674">
        <v>158.589</v>
      </c>
      <c r="K222" s="674">
        <v>160.98400000000001</v>
      </c>
      <c r="L222" s="674">
        <v>1794.4390000000001</v>
      </c>
      <c r="M222" s="674">
        <v>254.30500000000001</v>
      </c>
      <c r="N222" s="674">
        <v>565.88499999999999</v>
      </c>
      <c r="O222" s="674">
        <v>2614.6289999999999</v>
      </c>
    </row>
    <row r="223" spans="1:15" x14ac:dyDescent="0.2">
      <c r="A223" s="674" t="s">
        <v>1045</v>
      </c>
      <c r="B223" s="674">
        <v>233.07599999999999</v>
      </c>
      <c r="C223" s="674">
        <v>674.94399999999996</v>
      </c>
      <c r="D223" s="674">
        <v>629.48800000000006</v>
      </c>
      <c r="E223" s="674">
        <v>1539.68</v>
      </c>
      <c r="F223" s="674">
        <v>1.9950000000000001</v>
      </c>
      <c r="G223" s="674">
        <v>0.13800000000000001</v>
      </c>
      <c r="H223" s="674">
        <v>0</v>
      </c>
      <c r="I223" s="674">
        <v>0</v>
      </c>
      <c r="J223" s="674">
        <v>145.59399999999999</v>
      </c>
      <c r="K223" s="674">
        <v>147.727</v>
      </c>
      <c r="L223" s="674">
        <v>1687.4069999999999</v>
      </c>
      <c r="M223" s="674">
        <v>249.48</v>
      </c>
      <c r="N223" s="674">
        <v>549.08100000000002</v>
      </c>
      <c r="O223" s="674">
        <v>2485.9679999999998</v>
      </c>
    </row>
    <row r="224" spans="1:15" x14ac:dyDescent="0.2">
      <c r="A224" s="674" t="s">
        <v>1046</v>
      </c>
      <c r="B224" s="674">
        <v>243.57300000000001</v>
      </c>
      <c r="C224" s="674">
        <v>713.01199999999994</v>
      </c>
      <c r="D224" s="674">
        <v>702.05</v>
      </c>
      <c r="E224" s="674">
        <v>1661.895</v>
      </c>
      <c r="F224" s="674">
        <v>2.4260000000000002</v>
      </c>
      <c r="G224" s="674">
        <v>0.153</v>
      </c>
      <c r="H224" s="674">
        <v>0</v>
      </c>
      <c r="I224" s="674">
        <v>0</v>
      </c>
      <c r="J224" s="674">
        <v>162.80500000000001</v>
      </c>
      <c r="K224" s="674">
        <v>165.38399999999999</v>
      </c>
      <c r="L224" s="674">
        <v>1827.278</v>
      </c>
      <c r="M224" s="674">
        <v>253.82</v>
      </c>
      <c r="N224" s="674">
        <v>575.37199999999996</v>
      </c>
      <c r="O224" s="674">
        <v>2656.47</v>
      </c>
    </row>
    <row r="225" spans="1:15" x14ac:dyDescent="0.2">
      <c r="A225" s="674" t="s">
        <v>1047</v>
      </c>
      <c r="B225" s="674">
        <v>231.56700000000001</v>
      </c>
      <c r="C225" s="674">
        <v>667.71900000000005</v>
      </c>
      <c r="D225" s="674">
        <v>630.86900000000003</v>
      </c>
      <c r="E225" s="674">
        <v>1537.0409999999999</v>
      </c>
      <c r="F225" s="674">
        <v>2.5790000000000002</v>
      </c>
      <c r="G225" s="674">
        <v>0.14799999999999999</v>
      </c>
      <c r="H225" s="674">
        <v>0</v>
      </c>
      <c r="I225" s="674">
        <v>0</v>
      </c>
      <c r="J225" s="674">
        <v>148.47499999999999</v>
      </c>
      <c r="K225" s="674">
        <v>151.202</v>
      </c>
      <c r="L225" s="674">
        <v>1688.2429999999999</v>
      </c>
      <c r="M225" s="674">
        <v>255.44</v>
      </c>
      <c r="N225" s="674">
        <v>565.42999999999995</v>
      </c>
      <c r="O225" s="674">
        <v>2509.1129999999998</v>
      </c>
    </row>
    <row r="226" spans="1:15" x14ac:dyDescent="0.2">
      <c r="A226" s="674" t="s">
        <v>1048</v>
      </c>
      <c r="B226" s="674">
        <v>228.40799999999999</v>
      </c>
      <c r="C226" s="674">
        <v>649.25199999999995</v>
      </c>
      <c r="D226" s="674">
        <v>669.36400000000003</v>
      </c>
      <c r="E226" s="674">
        <v>1552.703</v>
      </c>
      <c r="F226" s="674">
        <v>3.0049999999999999</v>
      </c>
      <c r="G226" s="674">
        <v>0.153</v>
      </c>
      <c r="H226" s="674">
        <v>0</v>
      </c>
      <c r="I226" s="674">
        <v>0</v>
      </c>
      <c r="J226" s="674">
        <v>132.07900000000001</v>
      </c>
      <c r="K226" s="674">
        <v>135.23699999999999</v>
      </c>
      <c r="L226" s="674">
        <v>1687.94</v>
      </c>
      <c r="M226" s="674">
        <v>262.92500000000001</v>
      </c>
      <c r="N226" s="674">
        <v>639.27300000000002</v>
      </c>
      <c r="O226" s="674">
        <v>2590.1390000000001</v>
      </c>
    </row>
    <row r="227" spans="1:15" x14ac:dyDescent="0.2">
      <c r="A227" s="674" t="s">
        <v>1049</v>
      </c>
      <c r="B227" s="674">
        <v>224.77199999999999</v>
      </c>
      <c r="C227" s="674">
        <v>631.20899999999995</v>
      </c>
      <c r="D227" s="674">
        <v>682.60900000000004</v>
      </c>
      <c r="E227" s="674">
        <v>1542.654</v>
      </c>
      <c r="F227" s="674">
        <v>2.7730000000000001</v>
      </c>
      <c r="G227" s="674">
        <v>0.14799999999999999</v>
      </c>
      <c r="H227" s="674">
        <v>0</v>
      </c>
      <c r="I227" s="674">
        <v>0</v>
      </c>
      <c r="J227" s="674">
        <v>140.76300000000001</v>
      </c>
      <c r="K227" s="674">
        <v>143.684</v>
      </c>
      <c r="L227" s="674">
        <v>1686.338</v>
      </c>
      <c r="M227" s="674">
        <v>270.63200000000001</v>
      </c>
      <c r="N227" s="674">
        <v>637.04600000000005</v>
      </c>
      <c r="O227" s="674">
        <v>2594.0160000000001</v>
      </c>
    </row>
    <row r="228" spans="1:15" x14ac:dyDescent="0.2">
      <c r="A228" s="674" t="s">
        <v>1050</v>
      </c>
      <c r="B228" s="674">
        <v>224.19200000000001</v>
      </c>
      <c r="C228" s="674">
        <v>628.15200000000004</v>
      </c>
      <c r="D228" s="674">
        <v>662.2</v>
      </c>
      <c r="E228" s="674">
        <v>1518.211</v>
      </c>
      <c r="F228" s="674">
        <v>2.4289999999999998</v>
      </c>
      <c r="G228" s="674">
        <v>0.153</v>
      </c>
      <c r="H228" s="674">
        <v>0</v>
      </c>
      <c r="I228" s="674">
        <v>0</v>
      </c>
      <c r="J228" s="674">
        <v>147.745</v>
      </c>
      <c r="K228" s="674">
        <v>150.327</v>
      </c>
      <c r="L228" s="674">
        <v>1668.538</v>
      </c>
      <c r="M228" s="674">
        <v>269.37799999999999</v>
      </c>
      <c r="N228" s="674">
        <v>650.88400000000001</v>
      </c>
      <c r="O228" s="674">
        <v>2588.8000000000002</v>
      </c>
    </row>
    <row r="229" spans="1:15" x14ac:dyDescent="0.2">
      <c r="A229" s="674" t="s">
        <v>1051</v>
      </c>
      <c r="B229" s="674">
        <v>219.50800000000001</v>
      </c>
      <c r="C229" s="674">
        <v>641.62800000000004</v>
      </c>
      <c r="D229" s="674">
        <v>715.06500000000005</v>
      </c>
      <c r="E229" s="674">
        <v>1578.7170000000001</v>
      </c>
      <c r="F229" s="674">
        <v>2.1629999999999998</v>
      </c>
      <c r="G229" s="674">
        <v>0.153</v>
      </c>
      <c r="H229" s="674">
        <v>0</v>
      </c>
      <c r="I229" s="674">
        <v>0</v>
      </c>
      <c r="J229" s="674">
        <v>162.59399999999999</v>
      </c>
      <c r="K229" s="674">
        <v>164.90899999999999</v>
      </c>
      <c r="L229" s="674">
        <v>1743.626</v>
      </c>
      <c r="M229" s="674">
        <v>276.97500000000002</v>
      </c>
      <c r="N229" s="674">
        <v>653.25699999999995</v>
      </c>
      <c r="O229" s="674">
        <v>2673.8580000000002</v>
      </c>
    </row>
    <row r="230" spans="1:15" x14ac:dyDescent="0.2">
      <c r="A230" s="674" t="s">
        <v>1052</v>
      </c>
      <c r="B230" s="674">
        <v>218.505</v>
      </c>
      <c r="C230" s="674">
        <v>629.42700000000002</v>
      </c>
      <c r="D230" s="674">
        <v>676.846</v>
      </c>
      <c r="E230" s="674">
        <v>1526.335</v>
      </c>
      <c r="F230" s="674">
        <v>2.0270000000000001</v>
      </c>
      <c r="G230" s="674">
        <v>0.14799999999999999</v>
      </c>
      <c r="H230" s="674">
        <v>0</v>
      </c>
      <c r="I230" s="674">
        <v>0</v>
      </c>
      <c r="J230" s="674">
        <v>152.40700000000001</v>
      </c>
      <c r="K230" s="674">
        <v>154.58199999999999</v>
      </c>
      <c r="L230" s="674">
        <v>1680.9159999999999</v>
      </c>
      <c r="M230" s="674">
        <v>272.22000000000003</v>
      </c>
      <c r="N230" s="674">
        <v>571.80499999999995</v>
      </c>
      <c r="O230" s="674">
        <v>2524.9409999999998</v>
      </c>
    </row>
    <row r="231" spans="1:15" x14ac:dyDescent="0.2">
      <c r="A231" s="674" t="s">
        <v>1053</v>
      </c>
      <c r="B231" s="674">
        <v>247.47499999999999</v>
      </c>
      <c r="C231" s="674">
        <v>671.03099999999995</v>
      </c>
      <c r="D231" s="674">
        <v>715.03</v>
      </c>
      <c r="E231" s="674">
        <v>1629.9359999999999</v>
      </c>
      <c r="F231" s="674">
        <v>2.1509999999999998</v>
      </c>
      <c r="G231" s="674">
        <v>0.153</v>
      </c>
      <c r="H231" s="674">
        <v>0</v>
      </c>
      <c r="I231" s="674">
        <v>0</v>
      </c>
      <c r="J231" s="674">
        <v>159.917</v>
      </c>
      <c r="K231" s="674">
        <v>162.221</v>
      </c>
      <c r="L231" s="674">
        <v>1792.1559999999999</v>
      </c>
      <c r="M231" s="674">
        <v>270.774</v>
      </c>
      <c r="N231" s="674">
        <v>616.495</v>
      </c>
      <c r="O231" s="674">
        <v>2679.4250000000002</v>
      </c>
    </row>
    <row r="232" spans="1:15" x14ac:dyDescent="0.2">
      <c r="A232" s="674" t="s">
        <v>1054</v>
      </c>
      <c r="B232" s="674">
        <v>239.298</v>
      </c>
      <c r="C232" s="674">
        <v>710.84100000000001</v>
      </c>
      <c r="D232" s="674">
        <v>652.69299999999998</v>
      </c>
      <c r="E232" s="674">
        <v>1601.704</v>
      </c>
      <c r="F232" s="674">
        <v>2.27</v>
      </c>
      <c r="G232" s="674">
        <v>0.14799999999999999</v>
      </c>
      <c r="H232" s="674">
        <v>0</v>
      </c>
      <c r="I232" s="674">
        <v>0</v>
      </c>
      <c r="J232" s="674">
        <v>162.601</v>
      </c>
      <c r="K232" s="674">
        <v>165.01900000000001</v>
      </c>
      <c r="L232" s="674">
        <v>1766.722</v>
      </c>
      <c r="M232" s="674">
        <v>261.79700000000003</v>
      </c>
      <c r="N232" s="674">
        <v>610.71100000000001</v>
      </c>
      <c r="O232" s="674">
        <v>2639.2310000000002</v>
      </c>
    </row>
    <row r="233" spans="1:15" x14ac:dyDescent="0.2">
      <c r="A233" s="674" t="s">
        <v>1055</v>
      </c>
      <c r="B233" s="674">
        <v>235.33699999999999</v>
      </c>
      <c r="C233" s="674">
        <v>758.57399999999996</v>
      </c>
      <c r="D233" s="674">
        <v>687.98900000000003</v>
      </c>
      <c r="E233" s="674">
        <v>1679.9179999999999</v>
      </c>
      <c r="F233" s="674">
        <v>2.3380000000000001</v>
      </c>
      <c r="G233" s="674">
        <v>0.153</v>
      </c>
      <c r="H233" s="674">
        <v>0</v>
      </c>
      <c r="I233" s="674">
        <v>0</v>
      </c>
      <c r="J233" s="674">
        <v>167.18199999999999</v>
      </c>
      <c r="K233" s="674">
        <v>169.673</v>
      </c>
      <c r="L233" s="674">
        <v>1849.5909999999999</v>
      </c>
      <c r="M233" s="674">
        <v>260.60199999999998</v>
      </c>
      <c r="N233" s="674">
        <v>651.31399999999996</v>
      </c>
      <c r="O233" s="674">
        <v>2761.5070000000001</v>
      </c>
    </row>
    <row r="234" spans="1:15" x14ac:dyDescent="0.2">
      <c r="A234" s="674" t="s">
        <v>1056</v>
      </c>
      <c r="B234" s="674">
        <v>2787.002</v>
      </c>
      <c r="C234" s="674">
        <v>8087.5529999999999</v>
      </c>
      <c r="D234" s="674">
        <v>8097.9769999999999</v>
      </c>
      <c r="E234" s="674">
        <v>19002.935000000001</v>
      </c>
      <c r="F234" s="674">
        <v>28.396000000000001</v>
      </c>
      <c r="G234" s="674">
        <v>1.8</v>
      </c>
      <c r="H234" s="674">
        <v>0</v>
      </c>
      <c r="I234" s="674">
        <v>0</v>
      </c>
      <c r="J234" s="674">
        <v>1840.751</v>
      </c>
      <c r="K234" s="674">
        <v>1870.9469999999999</v>
      </c>
      <c r="L234" s="674">
        <v>20873.883000000002</v>
      </c>
      <c r="M234" s="674">
        <v>3158.3470000000002</v>
      </c>
      <c r="N234" s="674">
        <v>7287.6559999999999</v>
      </c>
      <c r="O234" s="674">
        <v>31319.885999999999</v>
      </c>
    </row>
    <row r="235" spans="1:15" x14ac:dyDescent="0.2">
      <c r="A235" s="674" t="s">
        <v>1057</v>
      </c>
      <c r="B235" s="674">
        <v>239.32300000000001</v>
      </c>
      <c r="C235" s="674">
        <v>747.46799999999996</v>
      </c>
      <c r="D235" s="674">
        <v>717.90599999999995</v>
      </c>
      <c r="E235" s="674">
        <v>1704.941</v>
      </c>
      <c r="F235" s="674">
        <v>2.573</v>
      </c>
      <c r="G235" s="674">
        <v>0.161</v>
      </c>
      <c r="H235" s="674">
        <v>0</v>
      </c>
      <c r="I235" s="674">
        <v>0</v>
      </c>
      <c r="J235" s="674">
        <v>147.56200000000001</v>
      </c>
      <c r="K235" s="674">
        <v>150.297</v>
      </c>
      <c r="L235" s="674">
        <v>1855.2380000000001</v>
      </c>
      <c r="M235" s="674">
        <v>256.56700000000001</v>
      </c>
      <c r="N235" s="674">
        <v>546.83900000000006</v>
      </c>
      <c r="O235" s="674">
        <v>2658.6439999999998</v>
      </c>
    </row>
    <row r="236" spans="1:15" x14ac:dyDescent="0.2">
      <c r="A236" s="674" t="s">
        <v>1058</v>
      </c>
      <c r="B236" s="674">
        <v>231.20599999999999</v>
      </c>
      <c r="C236" s="674">
        <v>682.81399999999996</v>
      </c>
      <c r="D236" s="674">
        <v>607.60500000000002</v>
      </c>
      <c r="E236" s="674">
        <v>1521.7360000000001</v>
      </c>
      <c r="F236" s="674">
        <v>2.6669999999999998</v>
      </c>
      <c r="G236" s="674">
        <v>0.14599999999999999</v>
      </c>
      <c r="H236" s="674">
        <v>0</v>
      </c>
      <c r="I236" s="674">
        <v>0</v>
      </c>
      <c r="J236" s="674">
        <v>144.131</v>
      </c>
      <c r="K236" s="674">
        <v>146.94399999999999</v>
      </c>
      <c r="L236" s="674">
        <v>1668.68</v>
      </c>
      <c r="M236" s="674">
        <v>254.56299999999999</v>
      </c>
      <c r="N236" s="674">
        <v>552.22199999999998</v>
      </c>
      <c r="O236" s="674">
        <v>2475.4650000000001</v>
      </c>
    </row>
    <row r="237" spans="1:15" x14ac:dyDescent="0.2">
      <c r="A237" s="674" t="s">
        <v>1059</v>
      </c>
      <c r="B237" s="674">
        <v>239.07900000000001</v>
      </c>
      <c r="C237" s="674">
        <v>713.94200000000001</v>
      </c>
      <c r="D237" s="674">
        <v>692.26900000000001</v>
      </c>
      <c r="E237" s="674">
        <v>1645.8140000000001</v>
      </c>
      <c r="F237" s="674">
        <v>3.0609999999999999</v>
      </c>
      <c r="G237" s="674">
        <v>0.161</v>
      </c>
      <c r="H237" s="674">
        <v>0</v>
      </c>
      <c r="I237" s="674">
        <v>0</v>
      </c>
      <c r="J237" s="674">
        <v>153.30000000000001</v>
      </c>
      <c r="K237" s="674">
        <v>156.52199999999999</v>
      </c>
      <c r="L237" s="674">
        <v>1802.336</v>
      </c>
      <c r="M237" s="674">
        <v>262.22199999999998</v>
      </c>
      <c r="N237" s="674">
        <v>612.58399999999995</v>
      </c>
      <c r="O237" s="674">
        <v>2677.1419999999998</v>
      </c>
    </row>
    <row r="238" spans="1:15" x14ac:dyDescent="0.2">
      <c r="A238" s="674" t="s">
        <v>1060</v>
      </c>
      <c r="B238" s="674">
        <v>221.786</v>
      </c>
      <c r="C238" s="674">
        <v>724.37699999999995</v>
      </c>
      <c r="D238" s="674">
        <v>669.82799999999997</v>
      </c>
      <c r="E238" s="674">
        <v>1615.1990000000001</v>
      </c>
      <c r="F238" s="674">
        <v>2.806</v>
      </c>
      <c r="G238" s="674">
        <v>0.156</v>
      </c>
      <c r="H238" s="674">
        <v>0</v>
      </c>
      <c r="I238" s="674">
        <v>0</v>
      </c>
      <c r="J238" s="674">
        <v>145.57400000000001</v>
      </c>
      <c r="K238" s="674">
        <v>148.535</v>
      </c>
      <c r="L238" s="674">
        <v>1763.7339999999999</v>
      </c>
      <c r="M238" s="674">
        <v>260.20499999999998</v>
      </c>
      <c r="N238" s="674">
        <v>589.85900000000004</v>
      </c>
      <c r="O238" s="674">
        <v>2613.799</v>
      </c>
    </row>
    <row r="239" spans="1:15" x14ac:dyDescent="0.2">
      <c r="A239" s="674" t="s">
        <v>1061</v>
      </c>
      <c r="B239" s="674">
        <v>225.07900000000001</v>
      </c>
      <c r="C239" s="674">
        <v>699.02200000000005</v>
      </c>
      <c r="D239" s="674">
        <v>699.93399999999997</v>
      </c>
      <c r="E239" s="674">
        <v>1624.211</v>
      </c>
      <c r="F239" s="674">
        <v>2.9649999999999999</v>
      </c>
      <c r="G239" s="674">
        <v>0.161</v>
      </c>
      <c r="H239" s="674">
        <v>0</v>
      </c>
      <c r="I239" s="674">
        <v>0</v>
      </c>
      <c r="J239" s="674">
        <v>123.727</v>
      </c>
      <c r="K239" s="674">
        <v>126.854</v>
      </c>
      <c r="L239" s="674">
        <v>1751.0650000000001</v>
      </c>
      <c r="M239" s="674">
        <v>268.79300000000001</v>
      </c>
      <c r="N239" s="674">
        <v>647.79399999999998</v>
      </c>
      <c r="O239" s="674">
        <v>2667.652</v>
      </c>
    </row>
    <row r="240" spans="1:15" x14ac:dyDescent="0.2">
      <c r="A240" s="674" t="s">
        <v>1062</v>
      </c>
      <c r="B240" s="674">
        <v>221.4</v>
      </c>
      <c r="C240" s="674">
        <v>661.85</v>
      </c>
      <c r="D240" s="674">
        <v>693.10699999999997</v>
      </c>
      <c r="E240" s="674">
        <v>1577.076</v>
      </c>
      <c r="F240" s="674">
        <v>3.0489999999999999</v>
      </c>
      <c r="G240" s="674">
        <v>0.156</v>
      </c>
      <c r="H240" s="674">
        <v>0</v>
      </c>
      <c r="I240" s="674">
        <v>0</v>
      </c>
      <c r="J240" s="674">
        <v>96.28</v>
      </c>
      <c r="K240" s="674">
        <v>99.484999999999999</v>
      </c>
      <c r="L240" s="674">
        <v>1676.5609999999999</v>
      </c>
      <c r="M240" s="674">
        <v>275.26799999999997</v>
      </c>
      <c r="N240" s="674">
        <v>683.48900000000003</v>
      </c>
      <c r="O240" s="674">
        <v>2635.319</v>
      </c>
    </row>
    <row r="241" spans="1:15" x14ac:dyDescent="0.2">
      <c r="A241" s="674" t="s">
        <v>1063</v>
      </c>
      <c r="B241" s="674">
        <v>220.01</v>
      </c>
      <c r="C241" s="674">
        <v>655.33299999999997</v>
      </c>
      <c r="D241" s="674">
        <v>720.346</v>
      </c>
      <c r="E241" s="674">
        <v>1598.923</v>
      </c>
      <c r="F241" s="674">
        <v>2.617</v>
      </c>
      <c r="G241" s="674">
        <v>0.161</v>
      </c>
      <c r="H241" s="674">
        <v>0</v>
      </c>
      <c r="I241" s="674">
        <v>0</v>
      </c>
      <c r="J241" s="674">
        <v>132.48699999999999</v>
      </c>
      <c r="K241" s="674">
        <v>135.26499999999999</v>
      </c>
      <c r="L241" s="674">
        <v>1734.1880000000001</v>
      </c>
      <c r="M241" s="674">
        <v>276.798</v>
      </c>
      <c r="N241" s="674">
        <v>658.16800000000001</v>
      </c>
      <c r="O241" s="674">
        <v>2669.1550000000002</v>
      </c>
    </row>
    <row r="242" spans="1:15" x14ac:dyDescent="0.2">
      <c r="A242" s="674" t="s">
        <v>1064</v>
      </c>
      <c r="B242" s="674">
        <v>224.006</v>
      </c>
      <c r="C242" s="674">
        <v>677.84799999999996</v>
      </c>
      <c r="D242" s="674">
        <v>771.82100000000003</v>
      </c>
      <c r="E242" s="674">
        <v>1672.9</v>
      </c>
      <c r="F242" s="674">
        <v>2.34</v>
      </c>
      <c r="G242" s="674">
        <v>0.161</v>
      </c>
      <c r="H242" s="674">
        <v>0</v>
      </c>
      <c r="I242" s="674">
        <v>0</v>
      </c>
      <c r="J242" s="674">
        <v>154.905</v>
      </c>
      <c r="K242" s="674">
        <v>157.40600000000001</v>
      </c>
      <c r="L242" s="674">
        <v>1830.307</v>
      </c>
      <c r="M242" s="674">
        <v>286.74599999999998</v>
      </c>
      <c r="N242" s="674">
        <v>689.50599999999997</v>
      </c>
      <c r="O242" s="674">
        <v>2806.5590000000002</v>
      </c>
    </row>
    <row r="243" spans="1:15" x14ac:dyDescent="0.2">
      <c r="A243" s="674" t="s">
        <v>1065</v>
      </c>
      <c r="B243" s="674">
        <v>219.63499999999999</v>
      </c>
      <c r="C243" s="674">
        <v>672.41700000000003</v>
      </c>
      <c r="D243" s="674">
        <v>695.42899999999997</v>
      </c>
      <c r="E243" s="674">
        <v>1588.46</v>
      </c>
      <c r="F243" s="674">
        <v>1.9019999999999999</v>
      </c>
      <c r="G243" s="674">
        <v>0.156</v>
      </c>
      <c r="H243" s="674">
        <v>0</v>
      </c>
      <c r="I243" s="674">
        <v>0</v>
      </c>
      <c r="J243" s="674">
        <v>151.11199999999999</v>
      </c>
      <c r="K243" s="674">
        <v>153.16999999999999</v>
      </c>
      <c r="L243" s="674">
        <v>1741.63</v>
      </c>
      <c r="M243" s="674">
        <v>278.41199999999998</v>
      </c>
      <c r="N243" s="674">
        <v>586.24099999999999</v>
      </c>
      <c r="O243" s="674">
        <v>2606.2829999999999</v>
      </c>
    </row>
    <row r="244" spans="1:15" x14ac:dyDescent="0.2">
      <c r="A244" s="674" t="s">
        <v>1066</v>
      </c>
      <c r="B244" s="674">
        <v>242.846</v>
      </c>
      <c r="C244" s="674">
        <v>731.49800000000005</v>
      </c>
      <c r="D244" s="674">
        <v>701.99900000000002</v>
      </c>
      <c r="E244" s="674">
        <v>1676.904</v>
      </c>
      <c r="F244" s="674">
        <v>2.0640000000000001</v>
      </c>
      <c r="G244" s="674">
        <v>0.161</v>
      </c>
      <c r="H244" s="674">
        <v>0</v>
      </c>
      <c r="I244" s="674">
        <v>0</v>
      </c>
      <c r="J244" s="674">
        <v>145.155</v>
      </c>
      <c r="K244" s="674">
        <v>147.381</v>
      </c>
      <c r="L244" s="674">
        <v>1824.2850000000001</v>
      </c>
      <c r="M244" s="674">
        <v>279.58</v>
      </c>
      <c r="N244" s="674">
        <v>622.44399999999996</v>
      </c>
      <c r="O244" s="674">
        <v>2726.3090000000002</v>
      </c>
    </row>
    <row r="245" spans="1:15" x14ac:dyDescent="0.2">
      <c r="A245" s="674" t="s">
        <v>1067</v>
      </c>
      <c r="B245" s="674">
        <v>239.94900000000001</v>
      </c>
      <c r="C245" s="674">
        <v>722.14400000000001</v>
      </c>
      <c r="D245" s="674">
        <v>642.93700000000001</v>
      </c>
      <c r="E245" s="674">
        <v>1603.989</v>
      </c>
      <c r="F245" s="674">
        <v>2.226</v>
      </c>
      <c r="G245" s="674">
        <v>0.156</v>
      </c>
      <c r="H245" s="674">
        <v>0</v>
      </c>
      <c r="I245" s="674">
        <v>0</v>
      </c>
      <c r="J245" s="674">
        <v>134.37100000000001</v>
      </c>
      <c r="K245" s="674">
        <v>136.75299999999999</v>
      </c>
      <c r="L245" s="674">
        <v>1740.742</v>
      </c>
      <c r="M245" s="674">
        <v>264.96199999999999</v>
      </c>
      <c r="N245" s="674">
        <v>589.28499999999997</v>
      </c>
      <c r="O245" s="674">
        <v>2594.989</v>
      </c>
    </row>
    <row r="246" spans="1:15" x14ac:dyDescent="0.2">
      <c r="A246" s="674" t="s">
        <v>1068</v>
      </c>
      <c r="B246" s="674">
        <v>231.69</v>
      </c>
      <c r="C246" s="674">
        <v>761.73</v>
      </c>
      <c r="D246" s="674">
        <v>637.96900000000005</v>
      </c>
      <c r="E246" s="674">
        <v>1632.223</v>
      </c>
      <c r="F246" s="674">
        <v>2.677</v>
      </c>
      <c r="G246" s="674">
        <v>0.161</v>
      </c>
      <c r="H246" s="674">
        <v>0</v>
      </c>
      <c r="I246" s="674">
        <v>0</v>
      </c>
      <c r="J246" s="674">
        <v>155.58199999999999</v>
      </c>
      <c r="K246" s="674">
        <v>158.42099999999999</v>
      </c>
      <c r="L246" s="674">
        <v>1790.643</v>
      </c>
      <c r="M246" s="674">
        <v>262.00299999999999</v>
      </c>
      <c r="N246" s="674">
        <v>629.68600000000004</v>
      </c>
      <c r="O246" s="674">
        <v>2682.3319999999999</v>
      </c>
    </row>
    <row r="247" spans="1:15" x14ac:dyDescent="0.2">
      <c r="A247" s="674" t="s">
        <v>1069</v>
      </c>
      <c r="B247" s="674">
        <v>2756.0079999999998</v>
      </c>
      <c r="C247" s="674">
        <v>8451.0660000000007</v>
      </c>
      <c r="D247" s="674">
        <v>8251.1470000000008</v>
      </c>
      <c r="E247" s="674">
        <v>19463</v>
      </c>
      <c r="F247" s="674">
        <v>30.946999999999999</v>
      </c>
      <c r="G247" s="674">
        <v>1.9</v>
      </c>
      <c r="H247" s="674">
        <v>0</v>
      </c>
      <c r="I247" s="674">
        <v>0</v>
      </c>
      <c r="J247" s="674">
        <v>1684.1859999999999</v>
      </c>
      <c r="K247" s="674">
        <v>1717.0329999999999</v>
      </c>
      <c r="L247" s="674">
        <v>21180.032999999999</v>
      </c>
      <c r="M247" s="674">
        <v>3226.12</v>
      </c>
      <c r="N247" s="674">
        <v>7403.6139999999996</v>
      </c>
      <c r="O247" s="674">
        <v>31809.766</v>
      </c>
    </row>
    <row r="248" spans="1:15" x14ac:dyDescent="0.2">
      <c r="A248" s="674" t="s">
        <v>1070</v>
      </c>
      <c r="B248" s="674">
        <v>225.39500000000001</v>
      </c>
      <c r="C248" s="674">
        <v>794.34500000000003</v>
      </c>
      <c r="D248" s="674">
        <v>702.23800000000006</v>
      </c>
      <c r="E248" s="674">
        <v>1723.5989999999999</v>
      </c>
      <c r="F248" s="674">
        <v>2.7610000000000001</v>
      </c>
      <c r="G248" s="674">
        <v>0.17799999999999999</v>
      </c>
      <c r="H248" s="674">
        <v>0</v>
      </c>
      <c r="I248" s="674">
        <v>0</v>
      </c>
      <c r="J248" s="674">
        <v>170.393</v>
      </c>
      <c r="K248" s="674">
        <v>173.33199999999999</v>
      </c>
      <c r="L248" s="674">
        <v>1896.931</v>
      </c>
      <c r="M248" s="674">
        <v>260.21499999999997</v>
      </c>
      <c r="N248" s="674">
        <v>597.26800000000003</v>
      </c>
      <c r="O248" s="674">
        <v>2754.413</v>
      </c>
    </row>
    <row r="249" spans="1:15" x14ac:dyDescent="0.2">
      <c r="A249" s="674" t="s">
        <v>1071</v>
      </c>
      <c r="B249" s="674">
        <v>214.31299999999999</v>
      </c>
      <c r="C249" s="674">
        <v>699.274</v>
      </c>
      <c r="D249" s="674">
        <v>561.38499999999999</v>
      </c>
      <c r="E249" s="674">
        <v>1476.777</v>
      </c>
      <c r="F249" s="674">
        <v>2.367</v>
      </c>
      <c r="G249" s="674">
        <v>0.161</v>
      </c>
      <c r="H249" s="674">
        <v>0</v>
      </c>
      <c r="I249" s="674">
        <v>0</v>
      </c>
      <c r="J249" s="674">
        <v>119.267</v>
      </c>
      <c r="K249" s="674">
        <v>121.795</v>
      </c>
      <c r="L249" s="674">
        <v>1598.5709999999999</v>
      </c>
      <c r="M249" s="674">
        <v>252.02</v>
      </c>
      <c r="N249" s="674">
        <v>518.971</v>
      </c>
      <c r="O249" s="674">
        <v>2369.5619999999999</v>
      </c>
    </row>
    <row r="250" spans="1:15" x14ac:dyDescent="0.2">
      <c r="A250" s="674" t="s">
        <v>1072</v>
      </c>
      <c r="B250" s="674">
        <v>223.09100000000001</v>
      </c>
      <c r="C250" s="674">
        <v>722.83399999999995</v>
      </c>
      <c r="D250" s="674">
        <v>611.79399999999998</v>
      </c>
      <c r="E250" s="674">
        <v>1559.251</v>
      </c>
      <c r="F250" s="674">
        <v>2.78</v>
      </c>
      <c r="G250" s="674">
        <v>0.17799999999999999</v>
      </c>
      <c r="H250" s="674">
        <v>0</v>
      </c>
      <c r="I250" s="674">
        <v>0</v>
      </c>
      <c r="J250" s="674">
        <v>120.48</v>
      </c>
      <c r="K250" s="674">
        <v>123.438</v>
      </c>
      <c r="L250" s="674">
        <v>1682.6890000000001</v>
      </c>
      <c r="M250" s="674">
        <v>255.45699999999999</v>
      </c>
      <c r="N250" s="674">
        <v>589.54700000000003</v>
      </c>
      <c r="O250" s="674">
        <v>2527.6930000000002</v>
      </c>
    </row>
    <row r="251" spans="1:15" x14ac:dyDescent="0.2">
      <c r="A251" s="674" t="s">
        <v>1073</v>
      </c>
      <c r="B251" s="674">
        <v>198.88200000000001</v>
      </c>
      <c r="C251" s="674">
        <v>696.673</v>
      </c>
      <c r="D251" s="674">
        <v>621.91999999999996</v>
      </c>
      <c r="E251" s="674">
        <v>1518.1479999999999</v>
      </c>
      <c r="F251" s="674">
        <v>2.7650000000000001</v>
      </c>
      <c r="G251" s="674">
        <v>0.17299999999999999</v>
      </c>
      <c r="H251" s="674">
        <v>0</v>
      </c>
      <c r="I251" s="674">
        <v>0</v>
      </c>
      <c r="J251" s="674">
        <v>100.541</v>
      </c>
      <c r="K251" s="674">
        <v>103.47799999999999</v>
      </c>
      <c r="L251" s="674">
        <v>1621.626</v>
      </c>
      <c r="M251" s="674">
        <v>258.82799999999997</v>
      </c>
      <c r="N251" s="674">
        <v>577.25599999999997</v>
      </c>
      <c r="O251" s="674">
        <v>2457.71</v>
      </c>
    </row>
    <row r="252" spans="1:15" x14ac:dyDescent="0.2">
      <c r="A252" s="674" t="s">
        <v>1074</v>
      </c>
      <c r="B252" s="674">
        <v>200.93700000000001</v>
      </c>
      <c r="C252" s="674">
        <v>679.63599999999997</v>
      </c>
      <c r="D252" s="674">
        <v>626.654</v>
      </c>
      <c r="E252" s="674">
        <v>1507.7650000000001</v>
      </c>
      <c r="F252" s="674">
        <v>3.0489999999999999</v>
      </c>
      <c r="G252" s="674">
        <v>0.17799999999999999</v>
      </c>
      <c r="H252" s="674">
        <v>0</v>
      </c>
      <c r="I252" s="674">
        <v>0</v>
      </c>
      <c r="J252" s="674">
        <v>112.193</v>
      </c>
      <c r="K252" s="674">
        <v>115.42</v>
      </c>
      <c r="L252" s="674">
        <v>1623.1859999999999</v>
      </c>
      <c r="M252" s="674">
        <v>274.315</v>
      </c>
      <c r="N252" s="674">
        <v>671.18399999999997</v>
      </c>
      <c r="O252" s="674">
        <v>2568.6840000000002</v>
      </c>
    </row>
    <row r="253" spans="1:15" x14ac:dyDescent="0.2">
      <c r="A253" s="674" t="s">
        <v>1075</v>
      </c>
      <c r="B253" s="674">
        <v>201.53800000000001</v>
      </c>
      <c r="C253" s="674">
        <v>650.63099999999997</v>
      </c>
      <c r="D253" s="674">
        <v>651.29300000000001</v>
      </c>
      <c r="E253" s="674">
        <v>1502.009</v>
      </c>
      <c r="F253" s="674">
        <v>2.7639999999999998</v>
      </c>
      <c r="G253" s="674">
        <v>0.17299999999999999</v>
      </c>
      <c r="H253" s="674">
        <v>0</v>
      </c>
      <c r="I253" s="674">
        <v>0</v>
      </c>
      <c r="J253" s="674">
        <v>117.93</v>
      </c>
      <c r="K253" s="674">
        <v>120.867</v>
      </c>
      <c r="L253" s="674">
        <v>1622.876</v>
      </c>
      <c r="M253" s="674">
        <v>275.45299999999997</v>
      </c>
      <c r="N253" s="674">
        <v>644.93799999999999</v>
      </c>
      <c r="O253" s="674">
        <v>2543.2669999999998</v>
      </c>
    </row>
    <row r="254" spans="1:15" x14ac:dyDescent="0.2">
      <c r="A254" s="674" t="s">
        <v>1076</v>
      </c>
      <c r="B254" s="674">
        <v>213.57</v>
      </c>
      <c r="C254" s="674">
        <v>678.39200000000005</v>
      </c>
      <c r="D254" s="674">
        <v>688.63</v>
      </c>
      <c r="E254" s="674">
        <v>1583.431</v>
      </c>
      <c r="F254" s="674">
        <v>2.6179999999999999</v>
      </c>
      <c r="G254" s="674">
        <v>0.17799999999999999</v>
      </c>
      <c r="H254" s="674">
        <v>0</v>
      </c>
      <c r="I254" s="674">
        <v>0</v>
      </c>
      <c r="J254" s="674">
        <v>117.932</v>
      </c>
      <c r="K254" s="674">
        <v>120.72799999999999</v>
      </c>
      <c r="L254" s="674">
        <v>1704.16</v>
      </c>
      <c r="M254" s="674">
        <v>279.322</v>
      </c>
      <c r="N254" s="674">
        <v>670.41099999999994</v>
      </c>
      <c r="O254" s="674">
        <v>2653.893</v>
      </c>
    </row>
    <row r="255" spans="1:15" x14ac:dyDescent="0.2">
      <c r="A255" s="674" t="s">
        <v>1077</v>
      </c>
      <c r="B255" s="674">
        <v>213.136</v>
      </c>
      <c r="C255" s="674">
        <v>692.92700000000002</v>
      </c>
      <c r="D255" s="674">
        <v>698.86199999999997</v>
      </c>
      <c r="E255" s="674">
        <v>1602.8389999999999</v>
      </c>
      <c r="F255" s="674">
        <v>2.3370000000000002</v>
      </c>
      <c r="G255" s="674">
        <v>0.17799999999999999</v>
      </c>
      <c r="H255" s="674">
        <v>0</v>
      </c>
      <c r="I255" s="674">
        <v>0</v>
      </c>
      <c r="J255" s="674">
        <v>152.77099999999999</v>
      </c>
      <c r="K255" s="674">
        <v>155.286</v>
      </c>
      <c r="L255" s="674">
        <v>1758.125</v>
      </c>
      <c r="M255" s="674">
        <v>287.09500000000003</v>
      </c>
      <c r="N255" s="674">
        <v>670.93899999999996</v>
      </c>
      <c r="O255" s="674">
        <v>2716.1590000000001</v>
      </c>
    </row>
    <row r="256" spans="1:15" x14ac:dyDescent="0.2">
      <c r="A256" s="674" t="s">
        <v>1078</v>
      </c>
      <c r="B256" s="674">
        <v>213.941</v>
      </c>
      <c r="C256" s="674">
        <v>687.51499999999999</v>
      </c>
      <c r="D256" s="674">
        <v>721.18600000000004</v>
      </c>
      <c r="E256" s="674">
        <v>1626.261</v>
      </c>
      <c r="F256" s="674">
        <v>1.986</v>
      </c>
      <c r="G256" s="674">
        <v>0.17299999999999999</v>
      </c>
      <c r="H256" s="674">
        <v>0</v>
      </c>
      <c r="I256" s="674">
        <v>0</v>
      </c>
      <c r="J256" s="674">
        <v>170.54599999999999</v>
      </c>
      <c r="K256" s="674">
        <v>172.70500000000001</v>
      </c>
      <c r="L256" s="674">
        <v>1798.9659999999999</v>
      </c>
      <c r="M256" s="674">
        <v>280.23399999999998</v>
      </c>
      <c r="N256" s="674">
        <v>582.14800000000002</v>
      </c>
      <c r="O256" s="674">
        <v>2661.348</v>
      </c>
    </row>
    <row r="257" spans="1:15" x14ac:dyDescent="0.2">
      <c r="A257" s="674" t="s">
        <v>1079</v>
      </c>
      <c r="B257" s="674">
        <v>232.29300000000001</v>
      </c>
      <c r="C257" s="674">
        <v>740.35699999999997</v>
      </c>
      <c r="D257" s="674">
        <v>730.29399999999998</v>
      </c>
      <c r="E257" s="674">
        <v>1702.2619999999999</v>
      </c>
      <c r="F257" s="674">
        <v>1.9019999999999999</v>
      </c>
      <c r="G257" s="674">
        <v>0.17799999999999999</v>
      </c>
      <c r="H257" s="674">
        <v>0</v>
      </c>
      <c r="I257" s="674">
        <v>0</v>
      </c>
      <c r="J257" s="674">
        <v>154.33799999999999</v>
      </c>
      <c r="K257" s="674">
        <v>156.41800000000001</v>
      </c>
      <c r="L257" s="674">
        <v>1858.68</v>
      </c>
      <c r="M257" s="674">
        <v>277.642</v>
      </c>
      <c r="N257" s="674">
        <v>617.61800000000005</v>
      </c>
      <c r="O257" s="674">
        <v>2753.9409999999998</v>
      </c>
    </row>
    <row r="258" spans="1:15" x14ac:dyDescent="0.2">
      <c r="A258" s="674" t="s">
        <v>1080</v>
      </c>
      <c r="B258" s="674">
        <v>231.5</v>
      </c>
      <c r="C258" s="674">
        <v>743.16300000000001</v>
      </c>
      <c r="D258" s="674">
        <v>676.13300000000004</v>
      </c>
      <c r="E258" s="674">
        <v>1651.9829999999999</v>
      </c>
      <c r="F258" s="674">
        <v>1.9890000000000001</v>
      </c>
      <c r="G258" s="674">
        <v>0.17299999999999999</v>
      </c>
      <c r="H258" s="674">
        <v>0</v>
      </c>
      <c r="I258" s="674">
        <v>0</v>
      </c>
      <c r="J258" s="674">
        <v>146.708</v>
      </c>
      <c r="K258" s="674">
        <v>148.87</v>
      </c>
      <c r="L258" s="674">
        <v>1800.8520000000001</v>
      </c>
      <c r="M258" s="674">
        <v>267.27300000000002</v>
      </c>
      <c r="N258" s="674">
        <v>603.73199999999997</v>
      </c>
      <c r="O258" s="674">
        <v>2671.8580000000002</v>
      </c>
    </row>
    <row r="259" spans="1:15" x14ac:dyDescent="0.2">
      <c r="A259" s="674" t="s">
        <v>1081</v>
      </c>
      <c r="B259" s="674">
        <v>232.244</v>
      </c>
      <c r="C259" s="674">
        <v>785.78099999999995</v>
      </c>
      <c r="D259" s="674">
        <v>667.45399999999995</v>
      </c>
      <c r="E259" s="674">
        <v>1685.5730000000001</v>
      </c>
      <c r="F259" s="674">
        <v>2.3580000000000001</v>
      </c>
      <c r="G259" s="674">
        <v>0.17799999999999999</v>
      </c>
      <c r="H259" s="674">
        <v>0</v>
      </c>
      <c r="I259" s="674">
        <v>0</v>
      </c>
      <c r="J259" s="674">
        <v>168.88499999999999</v>
      </c>
      <c r="K259" s="674">
        <v>171.422</v>
      </c>
      <c r="L259" s="674">
        <v>1856.9949999999999</v>
      </c>
      <c r="M259" s="674">
        <v>261.88799999999998</v>
      </c>
      <c r="N259" s="674">
        <v>600.21100000000001</v>
      </c>
      <c r="O259" s="674">
        <v>2719.0940000000001</v>
      </c>
    </row>
    <row r="260" spans="1:15" x14ac:dyDescent="0.2">
      <c r="A260" s="674" t="s">
        <v>1082</v>
      </c>
      <c r="B260" s="674">
        <v>2600.84</v>
      </c>
      <c r="C260" s="674">
        <v>8572.3179999999993</v>
      </c>
      <c r="D260" s="674">
        <v>7957.8310000000001</v>
      </c>
      <c r="E260" s="674">
        <v>19140.675999999999</v>
      </c>
      <c r="F260" s="674">
        <v>29.675000000000001</v>
      </c>
      <c r="G260" s="674">
        <v>2.1</v>
      </c>
      <c r="H260" s="674">
        <v>0</v>
      </c>
      <c r="I260" s="674">
        <v>0</v>
      </c>
      <c r="J260" s="674">
        <v>1651.9839999999999</v>
      </c>
      <c r="K260" s="674">
        <v>1683.76</v>
      </c>
      <c r="L260" s="674">
        <v>20824.436000000002</v>
      </c>
      <c r="M260" s="674">
        <v>3229.7429999999999</v>
      </c>
      <c r="N260" s="674">
        <v>7345.1180000000004</v>
      </c>
      <c r="O260" s="674">
        <v>31399.296999999999</v>
      </c>
    </row>
    <row r="261" spans="1:15" x14ac:dyDescent="0.2">
      <c r="A261" s="674" t="s">
        <v>1083</v>
      </c>
      <c r="B261" s="674">
        <v>216.52799999999999</v>
      </c>
      <c r="C261" s="674">
        <v>825.74800000000005</v>
      </c>
      <c r="D261" s="674">
        <v>703.24</v>
      </c>
      <c r="E261" s="674">
        <v>1749.2149999999999</v>
      </c>
      <c r="F261" s="674">
        <v>2.75</v>
      </c>
      <c r="G261" s="674">
        <v>0.186</v>
      </c>
      <c r="H261" s="674">
        <v>0</v>
      </c>
      <c r="I261" s="674">
        <v>0</v>
      </c>
      <c r="J261" s="674">
        <v>170.63800000000001</v>
      </c>
      <c r="K261" s="674">
        <v>173.57400000000001</v>
      </c>
      <c r="L261" s="674">
        <v>1922.789</v>
      </c>
      <c r="M261" s="674">
        <v>263.89999999999998</v>
      </c>
      <c r="N261" s="674">
        <v>600.37199999999996</v>
      </c>
      <c r="O261" s="674">
        <v>2787.0610000000001</v>
      </c>
    </row>
    <row r="262" spans="1:15" x14ac:dyDescent="0.2">
      <c r="A262" s="674" t="s">
        <v>1084</v>
      </c>
      <c r="B262" s="674">
        <v>213.93899999999999</v>
      </c>
      <c r="C262" s="674">
        <v>755.41099999999994</v>
      </c>
      <c r="D262" s="674">
        <v>631.27499999999998</v>
      </c>
      <c r="E262" s="674">
        <v>1603.1179999999999</v>
      </c>
      <c r="F262" s="674">
        <v>2.2850000000000001</v>
      </c>
      <c r="G262" s="674">
        <v>0.17399999999999999</v>
      </c>
      <c r="H262" s="674">
        <v>0</v>
      </c>
      <c r="I262" s="674">
        <v>0</v>
      </c>
      <c r="J262" s="674">
        <v>131.59200000000001</v>
      </c>
      <c r="K262" s="674">
        <v>134.05099999999999</v>
      </c>
      <c r="L262" s="674">
        <v>1737.1679999999999</v>
      </c>
      <c r="M262" s="674">
        <v>262.36</v>
      </c>
      <c r="N262" s="674">
        <v>547.29700000000003</v>
      </c>
      <c r="O262" s="674">
        <v>2546.8249999999998</v>
      </c>
    </row>
    <row r="263" spans="1:15" x14ac:dyDescent="0.2">
      <c r="A263" s="674" t="s">
        <v>1085</v>
      </c>
      <c r="B263" s="674">
        <v>221.56200000000001</v>
      </c>
      <c r="C263" s="674">
        <v>790.60900000000004</v>
      </c>
      <c r="D263" s="674">
        <v>695.03300000000002</v>
      </c>
      <c r="E263" s="674">
        <v>1710.4739999999999</v>
      </c>
      <c r="F263" s="674">
        <v>2.77</v>
      </c>
      <c r="G263" s="674">
        <v>0.186</v>
      </c>
      <c r="H263" s="674">
        <v>0</v>
      </c>
      <c r="I263" s="674">
        <v>0</v>
      </c>
      <c r="J263" s="674">
        <v>120.79600000000001</v>
      </c>
      <c r="K263" s="674">
        <v>123.752</v>
      </c>
      <c r="L263" s="674">
        <v>1834.2270000000001</v>
      </c>
      <c r="M263" s="674">
        <v>270.71100000000001</v>
      </c>
      <c r="N263" s="674">
        <v>613.32799999999997</v>
      </c>
      <c r="O263" s="674">
        <v>2718.2660000000001</v>
      </c>
    </row>
    <row r="264" spans="1:15" x14ac:dyDescent="0.2">
      <c r="A264" s="674" t="s">
        <v>1086</v>
      </c>
      <c r="B264" s="674">
        <v>200.983</v>
      </c>
      <c r="C264" s="674">
        <v>741.82</v>
      </c>
      <c r="D264" s="674">
        <v>686.13400000000001</v>
      </c>
      <c r="E264" s="674">
        <v>1632.0229999999999</v>
      </c>
      <c r="F264" s="674">
        <v>2.4790000000000001</v>
      </c>
      <c r="G264" s="674">
        <v>0.18</v>
      </c>
      <c r="H264" s="674">
        <v>0</v>
      </c>
      <c r="I264" s="674">
        <v>0</v>
      </c>
      <c r="J264" s="674">
        <v>115.202</v>
      </c>
      <c r="K264" s="674">
        <v>117.86199999999999</v>
      </c>
      <c r="L264" s="674">
        <v>1749.885</v>
      </c>
      <c r="M264" s="674">
        <v>266.81400000000002</v>
      </c>
      <c r="N264" s="674">
        <v>584.21699999999998</v>
      </c>
      <c r="O264" s="674">
        <v>2600.9160000000002</v>
      </c>
    </row>
    <row r="265" spans="1:15" x14ac:dyDescent="0.2">
      <c r="A265" s="674" t="s">
        <v>1087</v>
      </c>
      <c r="B265" s="674">
        <v>202.08600000000001</v>
      </c>
      <c r="C265" s="674">
        <v>735.94600000000003</v>
      </c>
      <c r="D265" s="674">
        <v>704.995</v>
      </c>
      <c r="E265" s="674">
        <v>1644.925</v>
      </c>
      <c r="F265" s="674">
        <v>2.8260000000000001</v>
      </c>
      <c r="G265" s="674">
        <v>0.186</v>
      </c>
      <c r="H265" s="674">
        <v>0</v>
      </c>
      <c r="I265" s="674">
        <v>0</v>
      </c>
      <c r="J265" s="674">
        <v>91.616</v>
      </c>
      <c r="K265" s="674">
        <v>94.628</v>
      </c>
      <c r="L265" s="674">
        <v>1739.5530000000001</v>
      </c>
      <c r="M265" s="674">
        <v>275.69499999999999</v>
      </c>
      <c r="N265" s="674">
        <v>633.99800000000005</v>
      </c>
      <c r="O265" s="674">
        <v>2649.2460000000001</v>
      </c>
    </row>
    <row r="266" spans="1:15" x14ac:dyDescent="0.2">
      <c r="A266" s="674" t="s">
        <v>1088</v>
      </c>
      <c r="B266" s="674">
        <v>198.49299999999999</v>
      </c>
      <c r="C266" s="674">
        <v>690.48800000000006</v>
      </c>
      <c r="D266" s="674">
        <v>722.35900000000004</v>
      </c>
      <c r="E266" s="674">
        <v>1615.21</v>
      </c>
      <c r="F266" s="674">
        <v>2.855</v>
      </c>
      <c r="G266" s="674">
        <v>0.18</v>
      </c>
      <c r="H266" s="674">
        <v>0</v>
      </c>
      <c r="I266" s="674">
        <v>0</v>
      </c>
      <c r="J266" s="674">
        <v>130.351</v>
      </c>
      <c r="K266" s="674">
        <v>133.387</v>
      </c>
      <c r="L266" s="674">
        <v>1748.596</v>
      </c>
      <c r="M266" s="674">
        <v>285.00900000000001</v>
      </c>
      <c r="N266" s="674">
        <v>672.803</v>
      </c>
      <c r="O266" s="674">
        <v>2706.4079999999999</v>
      </c>
    </row>
    <row r="267" spans="1:15" x14ac:dyDescent="0.2">
      <c r="A267" s="674" t="s">
        <v>1089</v>
      </c>
      <c r="B267" s="674">
        <v>208.19800000000001</v>
      </c>
      <c r="C267" s="674">
        <v>702.11599999999999</v>
      </c>
      <c r="D267" s="674">
        <v>745.16800000000001</v>
      </c>
      <c r="E267" s="674">
        <v>1657.277</v>
      </c>
      <c r="F267" s="674">
        <v>2.4969999999999999</v>
      </c>
      <c r="G267" s="674">
        <v>0.186</v>
      </c>
      <c r="H267" s="674">
        <v>0</v>
      </c>
      <c r="I267" s="674">
        <v>0</v>
      </c>
      <c r="J267" s="674">
        <v>144.79400000000001</v>
      </c>
      <c r="K267" s="674">
        <v>147.477</v>
      </c>
      <c r="L267" s="674">
        <v>1804.7539999999999</v>
      </c>
      <c r="M267" s="674">
        <v>289.46199999999999</v>
      </c>
      <c r="N267" s="674">
        <v>694.85</v>
      </c>
      <c r="O267" s="674">
        <v>2789.0659999999998</v>
      </c>
    </row>
    <row r="268" spans="1:15" x14ac:dyDescent="0.2">
      <c r="A268" s="674" t="s">
        <v>1090</v>
      </c>
      <c r="B268" s="674">
        <v>206.31700000000001</v>
      </c>
      <c r="C268" s="674">
        <v>693.74099999999999</v>
      </c>
      <c r="D268" s="674">
        <v>742.654</v>
      </c>
      <c r="E268" s="674">
        <v>1645.3040000000001</v>
      </c>
      <c r="F268" s="674">
        <v>2.3130000000000002</v>
      </c>
      <c r="G268" s="674">
        <v>0.186</v>
      </c>
      <c r="H268" s="674">
        <v>0</v>
      </c>
      <c r="I268" s="674">
        <v>0</v>
      </c>
      <c r="J268" s="674">
        <v>162.578</v>
      </c>
      <c r="K268" s="674">
        <v>165.077</v>
      </c>
      <c r="L268" s="674">
        <v>1810.3810000000001</v>
      </c>
      <c r="M268" s="674">
        <v>292.27499999999998</v>
      </c>
      <c r="N268" s="674">
        <v>664.82299999999998</v>
      </c>
      <c r="O268" s="674">
        <v>2767.4789999999998</v>
      </c>
    </row>
    <row r="269" spans="1:15" x14ac:dyDescent="0.2">
      <c r="A269" s="674" t="s">
        <v>1091</v>
      </c>
      <c r="B269" s="674">
        <v>202.24199999999999</v>
      </c>
      <c r="C269" s="674">
        <v>696.90499999999997</v>
      </c>
      <c r="D269" s="674">
        <v>708.50599999999997</v>
      </c>
      <c r="E269" s="674">
        <v>1610.4939999999999</v>
      </c>
      <c r="F269" s="674">
        <v>2.1360000000000001</v>
      </c>
      <c r="G269" s="674">
        <v>0.18</v>
      </c>
      <c r="H269" s="674">
        <v>0</v>
      </c>
      <c r="I269" s="674">
        <v>0</v>
      </c>
      <c r="J269" s="674">
        <v>148.66499999999999</v>
      </c>
      <c r="K269" s="674">
        <v>150.98099999999999</v>
      </c>
      <c r="L269" s="674">
        <v>1761.4749999999999</v>
      </c>
      <c r="M269" s="674">
        <v>285.98099999999999</v>
      </c>
      <c r="N269" s="674">
        <v>619.04700000000003</v>
      </c>
      <c r="O269" s="674">
        <v>2666.5030000000002</v>
      </c>
    </row>
    <row r="270" spans="1:15" x14ac:dyDescent="0.2">
      <c r="A270" s="674" t="s">
        <v>1092</v>
      </c>
      <c r="B270" s="674">
        <v>217.16900000000001</v>
      </c>
      <c r="C270" s="674">
        <v>725.58199999999999</v>
      </c>
      <c r="D270" s="674">
        <v>768.17100000000005</v>
      </c>
      <c r="E270" s="674">
        <v>1713.913</v>
      </c>
      <c r="F270" s="674">
        <v>2.101</v>
      </c>
      <c r="G270" s="674">
        <v>0.186</v>
      </c>
      <c r="H270" s="674">
        <v>0</v>
      </c>
      <c r="I270" s="674">
        <v>0</v>
      </c>
      <c r="J270" s="674">
        <v>164.739</v>
      </c>
      <c r="K270" s="674">
        <v>167.02600000000001</v>
      </c>
      <c r="L270" s="674">
        <v>1880.9390000000001</v>
      </c>
      <c r="M270" s="674">
        <v>284.24599999999998</v>
      </c>
      <c r="N270" s="674">
        <v>613.59799999999996</v>
      </c>
      <c r="O270" s="674">
        <v>2778.7840000000001</v>
      </c>
    </row>
    <row r="271" spans="1:15" x14ac:dyDescent="0.2">
      <c r="A271" s="674" t="s">
        <v>1093</v>
      </c>
      <c r="B271" s="674">
        <v>213.56800000000001</v>
      </c>
      <c r="C271" s="674">
        <v>758.447</v>
      </c>
      <c r="D271" s="674">
        <v>710.02099999999996</v>
      </c>
      <c r="E271" s="674">
        <v>1683.2570000000001</v>
      </c>
      <c r="F271" s="674">
        <v>2.472</v>
      </c>
      <c r="G271" s="674">
        <v>0.18</v>
      </c>
      <c r="H271" s="674">
        <v>0</v>
      </c>
      <c r="I271" s="674">
        <v>0</v>
      </c>
      <c r="J271" s="674">
        <v>166.50299999999999</v>
      </c>
      <c r="K271" s="674">
        <v>169.155</v>
      </c>
      <c r="L271" s="674">
        <v>1852.412</v>
      </c>
      <c r="M271" s="674">
        <v>276.48899999999998</v>
      </c>
      <c r="N271" s="674">
        <v>626.97400000000005</v>
      </c>
      <c r="O271" s="674">
        <v>2755.875</v>
      </c>
    </row>
    <row r="272" spans="1:15" x14ac:dyDescent="0.2">
      <c r="A272" s="674" t="s">
        <v>1094</v>
      </c>
      <c r="B272" s="674">
        <v>213.73599999999999</v>
      </c>
      <c r="C272" s="674">
        <v>800.428</v>
      </c>
      <c r="D272" s="674">
        <v>734.29300000000001</v>
      </c>
      <c r="E272" s="674">
        <v>1753.325</v>
      </c>
      <c r="F272" s="674">
        <v>3.0230000000000001</v>
      </c>
      <c r="G272" s="674">
        <v>0.186</v>
      </c>
      <c r="H272" s="674">
        <v>0</v>
      </c>
      <c r="I272" s="674">
        <v>0</v>
      </c>
      <c r="J272" s="674">
        <v>157.06100000000001</v>
      </c>
      <c r="K272" s="674">
        <v>160.27099999999999</v>
      </c>
      <c r="L272" s="674">
        <v>1913.596</v>
      </c>
      <c r="M272" s="674">
        <v>265.95800000000003</v>
      </c>
      <c r="N272" s="674">
        <v>621.84100000000001</v>
      </c>
      <c r="O272" s="674">
        <v>2801.395</v>
      </c>
    </row>
    <row r="273" spans="1:15" x14ac:dyDescent="0.2">
      <c r="A273" s="674" t="s">
        <v>1095</v>
      </c>
      <c r="B273" s="674">
        <v>2514.8209999999999</v>
      </c>
      <c r="C273" s="674">
        <v>8917.7970000000005</v>
      </c>
      <c r="D273" s="674">
        <v>8551.8379999999997</v>
      </c>
      <c r="E273" s="674">
        <v>20019.081999999999</v>
      </c>
      <c r="F273" s="674">
        <v>30.507999999999999</v>
      </c>
      <c r="G273" s="674">
        <v>2.2000000000000002</v>
      </c>
      <c r="H273" s="674">
        <v>0</v>
      </c>
      <c r="I273" s="674">
        <v>0</v>
      </c>
      <c r="J273" s="674">
        <v>1704.5329999999999</v>
      </c>
      <c r="K273" s="674">
        <v>1737.241</v>
      </c>
      <c r="L273" s="674">
        <v>21756.322</v>
      </c>
      <c r="M273" s="674">
        <v>3318.9</v>
      </c>
      <c r="N273" s="674">
        <v>7495.6139999999996</v>
      </c>
      <c r="O273" s="674">
        <v>32570.837</v>
      </c>
    </row>
    <row r="274" spans="1:15" x14ac:dyDescent="0.2">
      <c r="A274" s="674" t="s">
        <v>1096</v>
      </c>
      <c r="B274" s="674">
        <v>212.82300000000001</v>
      </c>
      <c r="C274" s="674">
        <v>803.20500000000004</v>
      </c>
      <c r="D274" s="674">
        <v>648.64499999999998</v>
      </c>
      <c r="E274" s="674">
        <v>1668.5709999999999</v>
      </c>
      <c r="F274" s="674">
        <v>2.7480000000000002</v>
      </c>
      <c r="G274" s="674">
        <v>0.20399999999999999</v>
      </c>
      <c r="H274" s="674">
        <v>0</v>
      </c>
      <c r="I274" s="674">
        <v>0</v>
      </c>
      <c r="J274" s="674">
        <v>167.34100000000001</v>
      </c>
      <c r="K274" s="674">
        <v>170.29300000000001</v>
      </c>
      <c r="L274" s="674">
        <v>1838.864</v>
      </c>
      <c r="M274" s="674">
        <v>263.68900000000002</v>
      </c>
      <c r="N274" s="674">
        <v>600.25</v>
      </c>
      <c r="O274" s="674">
        <v>2702.8020000000001</v>
      </c>
    </row>
    <row r="275" spans="1:15" x14ac:dyDescent="0.2">
      <c r="A275" s="674" t="s">
        <v>1097</v>
      </c>
      <c r="B275" s="674">
        <v>208.84899999999999</v>
      </c>
      <c r="C275" s="674">
        <v>766.83600000000001</v>
      </c>
      <c r="D275" s="674">
        <v>646.65899999999999</v>
      </c>
      <c r="E275" s="674">
        <v>1622.3810000000001</v>
      </c>
      <c r="F275" s="674">
        <v>2.218</v>
      </c>
      <c r="G275" s="674">
        <v>0.184</v>
      </c>
      <c r="H275" s="674">
        <v>0</v>
      </c>
      <c r="I275" s="674">
        <v>0</v>
      </c>
      <c r="J275" s="674">
        <v>148.91</v>
      </c>
      <c r="K275" s="674">
        <v>151.31200000000001</v>
      </c>
      <c r="L275" s="674">
        <v>1773.692</v>
      </c>
      <c r="M275" s="674">
        <v>260.89600000000002</v>
      </c>
      <c r="N275" s="674">
        <v>559.673</v>
      </c>
      <c r="O275" s="674">
        <v>2594.261</v>
      </c>
    </row>
    <row r="276" spans="1:15" x14ac:dyDescent="0.2">
      <c r="A276" s="674" t="s">
        <v>1098</v>
      </c>
      <c r="B276" s="674">
        <v>213.46600000000001</v>
      </c>
      <c r="C276" s="674">
        <v>804.02499999999998</v>
      </c>
      <c r="D276" s="674">
        <v>733.09900000000005</v>
      </c>
      <c r="E276" s="674">
        <v>1753.1990000000001</v>
      </c>
      <c r="F276" s="674">
        <v>2.593</v>
      </c>
      <c r="G276" s="674">
        <v>0.20399999999999999</v>
      </c>
      <c r="H276" s="674">
        <v>0</v>
      </c>
      <c r="I276" s="674">
        <v>0</v>
      </c>
      <c r="J276" s="674">
        <v>158.06299999999999</v>
      </c>
      <c r="K276" s="674">
        <v>160.86000000000001</v>
      </c>
      <c r="L276" s="674">
        <v>1914.059</v>
      </c>
      <c r="M276" s="674">
        <v>271.12799999999999</v>
      </c>
      <c r="N276" s="674">
        <v>609.29600000000005</v>
      </c>
      <c r="O276" s="674">
        <v>2794.482</v>
      </c>
    </row>
    <row r="277" spans="1:15" x14ac:dyDescent="0.2">
      <c r="A277" s="674" t="s">
        <v>1099</v>
      </c>
      <c r="B277" s="674">
        <v>200.31700000000001</v>
      </c>
      <c r="C277" s="674">
        <v>747.84500000000003</v>
      </c>
      <c r="D277" s="674">
        <v>654.57600000000002</v>
      </c>
      <c r="E277" s="674">
        <v>1605.693</v>
      </c>
      <c r="F277" s="674">
        <v>2.8130000000000002</v>
      </c>
      <c r="G277" s="674">
        <v>0.19700000000000001</v>
      </c>
      <c r="H277" s="674">
        <v>0</v>
      </c>
      <c r="I277" s="674">
        <v>0</v>
      </c>
      <c r="J277" s="674">
        <v>134.54599999999999</v>
      </c>
      <c r="K277" s="674">
        <v>137.55600000000001</v>
      </c>
      <c r="L277" s="674">
        <v>1743.249</v>
      </c>
      <c r="M277" s="674">
        <v>269.21899999999999</v>
      </c>
      <c r="N277" s="674">
        <v>582.33399999999995</v>
      </c>
      <c r="O277" s="674">
        <v>2594.8020000000001</v>
      </c>
    </row>
    <row r="278" spans="1:15" x14ac:dyDescent="0.2">
      <c r="A278" s="674" t="s">
        <v>1100</v>
      </c>
      <c r="B278" s="674">
        <v>203.94499999999999</v>
      </c>
      <c r="C278" s="674">
        <v>705.44399999999996</v>
      </c>
      <c r="D278" s="674">
        <v>647.13900000000001</v>
      </c>
      <c r="E278" s="674">
        <v>1558.1220000000001</v>
      </c>
      <c r="F278" s="674">
        <v>3.2389999999999999</v>
      </c>
      <c r="G278" s="674">
        <v>0.20399999999999999</v>
      </c>
      <c r="H278" s="674">
        <v>0</v>
      </c>
      <c r="I278" s="674">
        <v>0</v>
      </c>
      <c r="J278" s="674">
        <v>102.806</v>
      </c>
      <c r="K278" s="674">
        <v>106.249</v>
      </c>
      <c r="L278" s="674">
        <v>1664.3710000000001</v>
      </c>
      <c r="M278" s="674">
        <v>278.113</v>
      </c>
      <c r="N278" s="674">
        <v>649.72500000000002</v>
      </c>
      <c r="O278" s="674">
        <v>2592.2089999999998</v>
      </c>
    </row>
    <row r="279" spans="1:15" x14ac:dyDescent="0.2">
      <c r="A279" s="674" t="s">
        <v>1101</v>
      </c>
      <c r="B279" s="674">
        <v>201.614</v>
      </c>
      <c r="C279" s="674">
        <v>703.07100000000003</v>
      </c>
      <c r="D279" s="674">
        <v>685.48500000000001</v>
      </c>
      <c r="E279" s="674">
        <v>1593.579</v>
      </c>
      <c r="F279" s="674">
        <v>2.9430000000000001</v>
      </c>
      <c r="G279" s="674">
        <v>0.19700000000000001</v>
      </c>
      <c r="H279" s="674">
        <v>0</v>
      </c>
      <c r="I279" s="674">
        <v>0</v>
      </c>
      <c r="J279" s="674">
        <v>105.32299999999999</v>
      </c>
      <c r="K279" s="674">
        <v>108.464</v>
      </c>
      <c r="L279" s="674">
        <v>1702.0429999999999</v>
      </c>
      <c r="M279" s="674">
        <v>287.589</v>
      </c>
      <c r="N279" s="674">
        <v>688.93399999999997</v>
      </c>
      <c r="O279" s="674">
        <v>2678.5659999999998</v>
      </c>
    </row>
    <row r="280" spans="1:15" x14ac:dyDescent="0.2">
      <c r="A280" s="674" t="s">
        <v>1102</v>
      </c>
      <c r="B280" s="674">
        <v>201.76499999999999</v>
      </c>
      <c r="C280" s="674">
        <v>716.69200000000001</v>
      </c>
      <c r="D280" s="674">
        <v>713.65700000000004</v>
      </c>
      <c r="E280" s="674">
        <v>1631.06</v>
      </c>
      <c r="F280" s="674">
        <v>2.609</v>
      </c>
      <c r="G280" s="674">
        <v>0.20399999999999999</v>
      </c>
      <c r="H280" s="674">
        <v>0</v>
      </c>
      <c r="I280" s="674">
        <v>0</v>
      </c>
      <c r="J280" s="674">
        <v>118.411</v>
      </c>
      <c r="K280" s="674">
        <v>121.223</v>
      </c>
      <c r="L280" s="674">
        <v>1752.2829999999999</v>
      </c>
      <c r="M280" s="674">
        <v>289.22899999999998</v>
      </c>
      <c r="N280" s="674">
        <v>694.13699999999994</v>
      </c>
      <c r="O280" s="674">
        <v>2735.6480000000001</v>
      </c>
    </row>
    <row r="281" spans="1:15" x14ac:dyDescent="0.2">
      <c r="A281" s="674" t="s">
        <v>1103</v>
      </c>
      <c r="B281" s="674">
        <v>201.755</v>
      </c>
      <c r="C281" s="674">
        <v>727.39599999999996</v>
      </c>
      <c r="D281" s="674">
        <v>692.58900000000006</v>
      </c>
      <c r="E281" s="674">
        <v>1626.3119999999999</v>
      </c>
      <c r="F281" s="674">
        <v>2.214</v>
      </c>
      <c r="G281" s="674">
        <v>0.20399999999999999</v>
      </c>
      <c r="H281" s="674">
        <v>0</v>
      </c>
      <c r="I281" s="674">
        <v>0</v>
      </c>
      <c r="J281" s="674">
        <v>166.697</v>
      </c>
      <c r="K281" s="674">
        <v>169.114</v>
      </c>
      <c r="L281" s="674">
        <v>1795.4259999999999</v>
      </c>
      <c r="M281" s="674">
        <v>294.11900000000003</v>
      </c>
      <c r="N281" s="674">
        <v>687.02800000000002</v>
      </c>
      <c r="O281" s="674">
        <v>2776.5720000000001</v>
      </c>
    </row>
    <row r="282" spans="1:15" x14ac:dyDescent="0.2">
      <c r="A282" s="674" t="s">
        <v>1104</v>
      </c>
      <c r="B282" s="674">
        <v>200.84</v>
      </c>
      <c r="C282" s="674">
        <v>713.33600000000001</v>
      </c>
      <c r="D282" s="674">
        <v>740.23</v>
      </c>
      <c r="E282" s="674">
        <v>1652.7439999999999</v>
      </c>
      <c r="F282" s="674">
        <v>1.925</v>
      </c>
      <c r="G282" s="674">
        <v>0.19700000000000001</v>
      </c>
      <c r="H282" s="674">
        <v>0</v>
      </c>
      <c r="I282" s="674">
        <v>0</v>
      </c>
      <c r="J282" s="674">
        <v>153.22900000000001</v>
      </c>
      <c r="K282" s="674">
        <v>155.351</v>
      </c>
      <c r="L282" s="674">
        <v>1808.095</v>
      </c>
      <c r="M282" s="674">
        <v>283.92200000000003</v>
      </c>
      <c r="N282" s="674">
        <v>581.79700000000003</v>
      </c>
      <c r="O282" s="674">
        <v>2673.8150000000001</v>
      </c>
    </row>
    <row r="283" spans="1:15" x14ac:dyDescent="0.2">
      <c r="A283" s="674" t="s">
        <v>1105</v>
      </c>
      <c r="B283" s="674">
        <v>218.36</v>
      </c>
      <c r="C283" s="674">
        <v>781.32299999999998</v>
      </c>
      <c r="D283" s="674">
        <v>769.97500000000002</v>
      </c>
      <c r="E283" s="674">
        <v>1774.8219999999999</v>
      </c>
      <c r="F283" s="674">
        <v>1.92</v>
      </c>
      <c r="G283" s="674">
        <v>0.20399999999999999</v>
      </c>
      <c r="H283" s="674">
        <v>0</v>
      </c>
      <c r="I283" s="674">
        <v>0</v>
      </c>
      <c r="J283" s="674">
        <v>157.59800000000001</v>
      </c>
      <c r="K283" s="674">
        <v>159.72200000000001</v>
      </c>
      <c r="L283" s="674">
        <v>1934.5440000000001</v>
      </c>
      <c r="M283" s="674">
        <v>282.697</v>
      </c>
      <c r="N283" s="674">
        <v>618.78700000000003</v>
      </c>
      <c r="O283" s="674">
        <v>2836.0279999999998</v>
      </c>
    </row>
    <row r="284" spans="1:15" x14ac:dyDescent="0.2">
      <c r="A284" s="674" t="s">
        <v>1106</v>
      </c>
      <c r="B284" s="674">
        <v>213.74700000000001</v>
      </c>
      <c r="C284" s="674">
        <v>782.33900000000006</v>
      </c>
      <c r="D284" s="674">
        <v>743.07</v>
      </c>
      <c r="E284" s="674">
        <v>1739.809</v>
      </c>
      <c r="F284" s="674">
        <v>2.0009999999999999</v>
      </c>
      <c r="G284" s="674">
        <v>0.19700000000000001</v>
      </c>
      <c r="H284" s="674">
        <v>0</v>
      </c>
      <c r="I284" s="674">
        <v>0</v>
      </c>
      <c r="J284" s="674">
        <v>164.43899999999999</v>
      </c>
      <c r="K284" s="674">
        <v>166.63800000000001</v>
      </c>
      <c r="L284" s="674">
        <v>1906.4469999999999</v>
      </c>
      <c r="M284" s="674">
        <v>276.923</v>
      </c>
      <c r="N284" s="674">
        <v>632.70100000000002</v>
      </c>
      <c r="O284" s="674">
        <v>2816.07</v>
      </c>
    </row>
    <row r="285" spans="1:15" x14ac:dyDescent="0.2">
      <c r="A285" s="674" t="s">
        <v>1107</v>
      </c>
      <c r="B285" s="674">
        <v>218.80699999999999</v>
      </c>
      <c r="C285" s="674">
        <v>818.45299999999997</v>
      </c>
      <c r="D285" s="674">
        <v>711.33399999999995</v>
      </c>
      <c r="E285" s="674">
        <v>1753.529</v>
      </c>
      <c r="F285" s="674">
        <v>2.37</v>
      </c>
      <c r="G285" s="674">
        <v>0.20399999999999999</v>
      </c>
      <c r="H285" s="674">
        <v>0</v>
      </c>
      <c r="I285" s="674">
        <v>0</v>
      </c>
      <c r="J285" s="674">
        <v>163.346</v>
      </c>
      <c r="K285" s="674">
        <v>165.92</v>
      </c>
      <c r="L285" s="674">
        <v>1919.4480000000001</v>
      </c>
      <c r="M285" s="674">
        <v>276.56200000000001</v>
      </c>
      <c r="N285" s="674">
        <v>634.59699999999998</v>
      </c>
      <c r="O285" s="674">
        <v>2830.6080000000002</v>
      </c>
    </row>
    <row r="286" spans="1:15" x14ac:dyDescent="0.2">
      <c r="A286" s="674" t="s">
        <v>1108</v>
      </c>
      <c r="B286" s="674">
        <v>2496.288</v>
      </c>
      <c r="C286" s="674">
        <v>9070.4860000000008</v>
      </c>
      <c r="D286" s="674">
        <v>8386.4660000000003</v>
      </c>
      <c r="E286" s="674">
        <v>19980.349999999999</v>
      </c>
      <c r="F286" s="674">
        <v>29.593</v>
      </c>
      <c r="G286" s="674">
        <v>2.4</v>
      </c>
      <c r="H286" s="674">
        <v>0</v>
      </c>
      <c r="I286" s="674">
        <v>0</v>
      </c>
      <c r="J286" s="674">
        <v>1740.7080000000001</v>
      </c>
      <c r="K286" s="674">
        <v>1772.701</v>
      </c>
      <c r="L286" s="674">
        <v>21753.05</v>
      </c>
      <c r="M286" s="674">
        <v>3334.0839999999998</v>
      </c>
      <c r="N286" s="674">
        <v>7541.4080000000004</v>
      </c>
      <c r="O286" s="674">
        <v>32628.543000000001</v>
      </c>
    </row>
    <row r="287" spans="1:15" x14ac:dyDescent="0.2">
      <c r="A287" s="674" t="s">
        <v>1109</v>
      </c>
      <c r="B287" s="674">
        <v>215.78100000000001</v>
      </c>
      <c r="C287" s="674">
        <v>840.91800000000001</v>
      </c>
      <c r="D287" s="674">
        <v>764.08799999999997</v>
      </c>
      <c r="E287" s="674">
        <v>1826.5409999999999</v>
      </c>
      <c r="F287" s="674">
        <v>5.0990000000000002</v>
      </c>
      <c r="G287" s="674">
        <v>0.23799999999999999</v>
      </c>
      <c r="H287" s="674">
        <v>0</v>
      </c>
      <c r="I287" s="674">
        <v>0</v>
      </c>
      <c r="J287" s="674">
        <v>207.15100000000001</v>
      </c>
      <c r="K287" s="674">
        <v>212.488</v>
      </c>
      <c r="L287" s="674">
        <v>2039.028</v>
      </c>
      <c r="M287" s="674">
        <v>274.57400000000001</v>
      </c>
      <c r="N287" s="674">
        <v>618.00300000000004</v>
      </c>
      <c r="O287" s="674">
        <v>2931.605</v>
      </c>
    </row>
    <row r="288" spans="1:15" x14ac:dyDescent="0.2">
      <c r="A288" s="674" t="s">
        <v>1110</v>
      </c>
      <c r="B288" s="674">
        <v>212.36199999999999</v>
      </c>
      <c r="C288" s="674">
        <v>798.44</v>
      </c>
      <c r="D288" s="674">
        <v>698.79100000000005</v>
      </c>
      <c r="E288" s="674">
        <v>1711.008</v>
      </c>
      <c r="F288" s="674">
        <v>4.8860000000000001</v>
      </c>
      <c r="G288" s="674">
        <v>0.215</v>
      </c>
      <c r="H288" s="674">
        <v>0</v>
      </c>
      <c r="I288" s="674">
        <v>0</v>
      </c>
      <c r="J288" s="674">
        <v>156.16</v>
      </c>
      <c r="K288" s="674">
        <v>161.261</v>
      </c>
      <c r="L288" s="674">
        <v>1872.269</v>
      </c>
      <c r="M288" s="674">
        <v>266.00400000000002</v>
      </c>
      <c r="N288" s="674">
        <v>543.69500000000005</v>
      </c>
      <c r="O288" s="674">
        <v>2681.9679999999998</v>
      </c>
    </row>
    <row r="289" spans="1:15" x14ac:dyDescent="0.2">
      <c r="A289" s="674" t="s">
        <v>1111</v>
      </c>
      <c r="B289" s="674">
        <v>219.065</v>
      </c>
      <c r="C289" s="674">
        <v>800.12300000000005</v>
      </c>
      <c r="D289" s="674">
        <v>693.96500000000003</v>
      </c>
      <c r="E289" s="674">
        <v>1718.037</v>
      </c>
      <c r="F289" s="674">
        <v>5.641</v>
      </c>
      <c r="G289" s="674">
        <v>0.23799999999999999</v>
      </c>
      <c r="H289" s="674">
        <v>0</v>
      </c>
      <c r="I289" s="674">
        <v>0</v>
      </c>
      <c r="J289" s="674">
        <v>162.667</v>
      </c>
      <c r="K289" s="674">
        <v>168.54499999999999</v>
      </c>
      <c r="L289" s="674">
        <v>1886.5830000000001</v>
      </c>
      <c r="M289" s="674">
        <v>275.48700000000002</v>
      </c>
      <c r="N289" s="674">
        <v>615.41499999999996</v>
      </c>
      <c r="O289" s="674">
        <v>2777.4850000000001</v>
      </c>
    </row>
    <row r="290" spans="1:15" x14ac:dyDescent="0.2">
      <c r="A290" s="674" t="s">
        <v>1112</v>
      </c>
      <c r="B290" s="674">
        <v>200.29300000000001</v>
      </c>
      <c r="C290" s="674">
        <v>739.04100000000005</v>
      </c>
      <c r="D290" s="674">
        <v>706.69100000000003</v>
      </c>
      <c r="E290" s="674">
        <v>1651.704</v>
      </c>
      <c r="F290" s="674">
        <v>5.9039999999999999</v>
      </c>
      <c r="G290" s="674">
        <v>0.23</v>
      </c>
      <c r="H290" s="674">
        <v>0</v>
      </c>
      <c r="I290" s="674">
        <v>0</v>
      </c>
      <c r="J290" s="674">
        <v>144.82499999999999</v>
      </c>
      <c r="K290" s="674">
        <v>150.959</v>
      </c>
      <c r="L290" s="674">
        <v>1802.663</v>
      </c>
      <c r="M290" s="674">
        <v>275.70100000000002</v>
      </c>
      <c r="N290" s="674">
        <v>601.83000000000004</v>
      </c>
      <c r="O290" s="674">
        <v>2680.194</v>
      </c>
    </row>
    <row r="291" spans="1:15" x14ac:dyDescent="0.2">
      <c r="A291" s="674" t="s">
        <v>1113</v>
      </c>
      <c r="B291" s="674">
        <v>204.38499999999999</v>
      </c>
      <c r="C291" s="674">
        <v>713.59400000000005</v>
      </c>
      <c r="D291" s="674">
        <v>718.91700000000003</v>
      </c>
      <c r="E291" s="674">
        <v>1642.4870000000001</v>
      </c>
      <c r="F291" s="674">
        <v>6.19</v>
      </c>
      <c r="G291" s="674">
        <v>0.23799999999999999</v>
      </c>
      <c r="H291" s="674">
        <v>0</v>
      </c>
      <c r="I291" s="674">
        <v>0</v>
      </c>
      <c r="J291" s="674">
        <v>108.081</v>
      </c>
      <c r="K291" s="674">
        <v>114.509</v>
      </c>
      <c r="L291" s="674">
        <v>1756.9960000000001</v>
      </c>
      <c r="M291" s="674">
        <v>285.42599999999999</v>
      </c>
      <c r="N291" s="674">
        <v>667.71400000000006</v>
      </c>
      <c r="O291" s="674">
        <v>2710.136</v>
      </c>
    </row>
    <row r="292" spans="1:15" x14ac:dyDescent="0.2">
      <c r="A292" s="674" t="s">
        <v>1114</v>
      </c>
      <c r="B292" s="674">
        <v>200.24299999999999</v>
      </c>
      <c r="C292" s="674">
        <v>716.15499999999997</v>
      </c>
      <c r="D292" s="674">
        <v>722.87099999999998</v>
      </c>
      <c r="E292" s="674">
        <v>1644.1969999999999</v>
      </c>
      <c r="F292" s="674">
        <v>5.98</v>
      </c>
      <c r="G292" s="674">
        <v>0.23</v>
      </c>
      <c r="H292" s="674">
        <v>0</v>
      </c>
      <c r="I292" s="674">
        <v>0</v>
      </c>
      <c r="J292" s="674">
        <v>122.131</v>
      </c>
      <c r="K292" s="674">
        <v>128.34100000000001</v>
      </c>
      <c r="L292" s="674">
        <v>1772.538</v>
      </c>
      <c r="M292" s="674">
        <v>296.48200000000003</v>
      </c>
      <c r="N292" s="674">
        <v>714.06299999999999</v>
      </c>
      <c r="O292" s="674">
        <v>2783.0839999999998</v>
      </c>
    </row>
    <row r="293" spans="1:15" x14ac:dyDescent="0.2">
      <c r="A293" s="674" t="s">
        <v>1115</v>
      </c>
      <c r="B293" s="674">
        <v>204.63</v>
      </c>
      <c r="C293" s="674">
        <v>696.95299999999997</v>
      </c>
      <c r="D293" s="674">
        <v>728.71400000000006</v>
      </c>
      <c r="E293" s="674">
        <v>1634.883</v>
      </c>
      <c r="F293" s="674">
        <v>5.585</v>
      </c>
      <c r="G293" s="674">
        <v>0.23799999999999999</v>
      </c>
      <c r="H293" s="674">
        <v>0</v>
      </c>
      <c r="I293" s="674">
        <v>0</v>
      </c>
      <c r="J293" s="674">
        <v>174.42099999999999</v>
      </c>
      <c r="K293" s="674">
        <v>180.244</v>
      </c>
      <c r="L293" s="674">
        <v>1815.127</v>
      </c>
      <c r="M293" s="674">
        <v>296.358</v>
      </c>
      <c r="N293" s="674">
        <v>680.66499999999996</v>
      </c>
      <c r="O293" s="674">
        <v>2792.1509999999998</v>
      </c>
    </row>
    <row r="294" spans="1:15" x14ac:dyDescent="0.2">
      <c r="A294" s="674" t="s">
        <v>1116</v>
      </c>
      <c r="B294" s="674">
        <v>204.94300000000001</v>
      </c>
      <c r="C294" s="674">
        <v>715.53899999999999</v>
      </c>
      <c r="D294" s="674">
        <v>771.86099999999999</v>
      </c>
      <c r="E294" s="674">
        <v>1697.077</v>
      </c>
      <c r="F294" s="674">
        <v>4.8529999999999998</v>
      </c>
      <c r="G294" s="674">
        <v>0.23799999999999999</v>
      </c>
      <c r="H294" s="674">
        <v>0</v>
      </c>
      <c r="I294" s="674">
        <v>0</v>
      </c>
      <c r="J294" s="674">
        <v>154.17699999999999</v>
      </c>
      <c r="K294" s="674">
        <v>159.268</v>
      </c>
      <c r="L294" s="674">
        <v>1856.3440000000001</v>
      </c>
      <c r="M294" s="674">
        <v>306.27199999999999</v>
      </c>
      <c r="N294" s="674">
        <v>706.03499999999997</v>
      </c>
      <c r="O294" s="674">
        <v>2868.652</v>
      </c>
    </row>
    <row r="295" spans="1:15" x14ac:dyDescent="0.2">
      <c r="A295" s="674" t="s">
        <v>1117</v>
      </c>
      <c r="B295" s="674">
        <v>203.303</v>
      </c>
      <c r="C295" s="674">
        <v>747.08399999999995</v>
      </c>
      <c r="D295" s="674">
        <v>738.303</v>
      </c>
      <c r="E295" s="674">
        <v>1694.796</v>
      </c>
      <c r="F295" s="674">
        <v>3.9630000000000001</v>
      </c>
      <c r="G295" s="674">
        <v>0.23</v>
      </c>
      <c r="H295" s="674">
        <v>0</v>
      </c>
      <c r="I295" s="674">
        <v>0</v>
      </c>
      <c r="J295" s="674">
        <v>144.834</v>
      </c>
      <c r="K295" s="674">
        <v>149.02699999999999</v>
      </c>
      <c r="L295" s="674">
        <v>1843.8230000000001</v>
      </c>
      <c r="M295" s="674">
        <v>298.92500000000001</v>
      </c>
      <c r="N295" s="674">
        <v>617.47199999999998</v>
      </c>
      <c r="O295" s="674">
        <v>2760.2190000000001</v>
      </c>
    </row>
    <row r="296" spans="1:15" x14ac:dyDescent="0.2">
      <c r="A296" s="674" t="s">
        <v>1118</v>
      </c>
      <c r="B296" s="674">
        <v>211.429</v>
      </c>
      <c r="C296" s="674">
        <v>758.51</v>
      </c>
      <c r="D296" s="674">
        <v>777.27800000000002</v>
      </c>
      <c r="E296" s="674">
        <v>1754.845</v>
      </c>
      <c r="F296" s="674">
        <v>4.1870000000000003</v>
      </c>
      <c r="G296" s="674">
        <v>0.23799999999999999</v>
      </c>
      <c r="H296" s="674">
        <v>0</v>
      </c>
      <c r="I296" s="674">
        <v>0</v>
      </c>
      <c r="J296" s="674">
        <v>169.29900000000001</v>
      </c>
      <c r="K296" s="674">
        <v>173.72300000000001</v>
      </c>
      <c r="L296" s="674">
        <v>1928.568</v>
      </c>
      <c r="M296" s="674">
        <v>294.495</v>
      </c>
      <c r="N296" s="674">
        <v>644.17399999999998</v>
      </c>
      <c r="O296" s="674">
        <v>2867.2370000000001</v>
      </c>
    </row>
    <row r="297" spans="1:15" x14ac:dyDescent="0.2">
      <c r="A297" s="674" t="s">
        <v>1119</v>
      </c>
      <c r="B297" s="674">
        <v>214.28800000000001</v>
      </c>
      <c r="C297" s="674">
        <v>780.49</v>
      </c>
      <c r="D297" s="674">
        <v>695.08600000000001</v>
      </c>
      <c r="E297" s="674">
        <v>1693.1679999999999</v>
      </c>
      <c r="F297" s="674">
        <v>4.577</v>
      </c>
      <c r="G297" s="674">
        <v>0.23</v>
      </c>
      <c r="H297" s="674">
        <v>0</v>
      </c>
      <c r="I297" s="674">
        <v>0</v>
      </c>
      <c r="J297" s="674">
        <v>161.245</v>
      </c>
      <c r="K297" s="674">
        <v>166.053</v>
      </c>
      <c r="L297" s="674">
        <v>1859.22</v>
      </c>
      <c r="M297" s="674">
        <v>286.02</v>
      </c>
      <c r="N297" s="674">
        <v>641.81899999999996</v>
      </c>
      <c r="O297" s="674">
        <v>2787.0590000000002</v>
      </c>
    </row>
    <row r="298" spans="1:15" x14ac:dyDescent="0.2">
      <c r="A298" s="674" t="s">
        <v>1120</v>
      </c>
      <c r="B298" s="674">
        <v>218.965</v>
      </c>
      <c r="C298" s="674">
        <v>818.67499999999995</v>
      </c>
      <c r="D298" s="674">
        <v>754.65599999999995</v>
      </c>
      <c r="E298" s="674">
        <v>1796.0160000000001</v>
      </c>
      <c r="F298" s="674">
        <v>5.3220000000000001</v>
      </c>
      <c r="G298" s="674">
        <v>0.23799999999999999</v>
      </c>
      <c r="H298" s="674">
        <v>0</v>
      </c>
      <c r="I298" s="674">
        <v>0</v>
      </c>
      <c r="J298" s="674">
        <v>157.392</v>
      </c>
      <c r="K298" s="674">
        <v>162.952</v>
      </c>
      <c r="L298" s="674">
        <v>1958.9670000000001</v>
      </c>
      <c r="M298" s="674">
        <v>283.488</v>
      </c>
      <c r="N298" s="674">
        <v>638.51900000000001</v>
      </c>
      <c r="O298" s="674">
        <v>2880.9740000000002</v>
      </c>
    </row>
    <row r="299" spans="1:15" x14ac:dyDescent="0.2">
      <c r="A299" s="674" t="s">
        <v>1121</v>
      </c>
      <c r="B299" s="674">
        <v>2509.6860000000001</v>
      </c>
      <c r="C299" s="674">
        <v>9126.0460000000003</v>
      </c>
      <c r="D299" s="674">
        <v>8771.2369999999992</v>
      </c>
      <c r="E299" s="674">
        <v>20465.296999999999</v>
      </c>
      <c r="F299" s="674">
        <v>62.186</v>
      </c>
      <c r="G299" s="674">
        <v>2.8</v>
      </c>
      <c r="H299" s="674">
        <v>0</v>
      </c>
      <c r="I299" s="674">
        <v>0</v>
      </c>
      <c r="J299" s="674">
        <v>1862.384</v>
      </c>
      <c r="K299" s="674">
        <v>1927.37</v>
      </c>
      <c r="L299" s="674">
        <v>22392.667000000001</v>
      </c>
      <c r="M299" s="674">
        <v>3439.232</v>
      </c>
      <c r="N299" s="674">
        <v>7689.308</v>
      </c>
      <c r="O299" s="674">
        <v>33521.207000000002</v>
      </c>
    </row>
    <row r="300" spans="1:15" x14ac:dyDescent="0.2">
      <c r="A300" s="674" t="s">
        <v>1122</v>
      </c>
      <c r="B300" s="674">
        <v>214.28899999999999</v>
      </c>
      <c r="C300" s="674">
        <v>865.69500000000005</v>
      </c>
      <c r="D300" s="674">
        <v>697.49300000000005</v>
      </c>
      <c r="E300" s="674">
        <v>1780.1030000000001</v>
      </c>
      <c r="F300" s="674">
        <v>4.3760000000000003</v>
      </c>
      <c r="G300" s="674">
        <v>0.255</v>
      </c>
      <c r="H300" s="674">
        <v>0</v>
      </c>
      <c r="I300" s="674">
        <v>0</v>
      </c>
      <c r="J300" s="674">
        <v>146.994</v>
      </c>
      <c r="K300" s="674">
        <v>151.625</v>
      </c>
      <c r="L300" s="674">
        <v>1931.7280000000001</v>
      </c>
      <c r="M300" s="674">
        <v>279.05099999999999</v>
      </c>
      <c r="N300" s="674">
        <v>617.64</v>
      </c>
      <c r="O300" s="674">
        <v>2828.4189999999999</v>
      </c>
    </row>
    <row r="301" spans="1:15" x14ac:dyDescent="0.2">
      <c r="A301" s="674" t="s">
        <v>1123</v>
      </c>
      <c r="B301" s="674">
        <v>208.16200000000001</v>
      </c>
      <c r="C301" s="674">
        <v>786.11</v>
      </c>
      <c r="D301" s="674">
        <v>697.471</v>
      </c>
      <c r="E301" s="674">
        <v>1698.1469999999999</v>
      </c>
      <c r="F301" s="674">
        <v>4.407</v>
      </c>
      <c r="G301" s="674">
        <v>0.23</v>
      </c>
      <c r="H301" s="674">
        <v>0</v>
      </c>
      <c r="I301" s="674">
        <v>0</v>
      </c>
      <c r="J301" s="674">
        <v>121.58199999999999</v>
      </c>
      <c r="K301" s="674">
        <v>126.21899999999999</v>
      </c>
      <c r="L301" s="674">
        <v>1824.366</v>
      </c>
      <c r="M301" s="674">
        <v>270.58699999999999</v>
      </c>
      <c r="N301" s="674">
        <v>558.77700000000004</v>
      </c>
      <c r="O301" s="674">
        <v>2653.7310000000002</v>
      </c>
    </row>
    <row r="302" spans="1:15" x14ac:dyDescent="0.2">
      <c r="A302" s="674" t="s">
        <v>1124</v>
      </c>
      <c r="B302" s="674">
        <v>215.70699999999999</v>
      </c>
      <c r="C302" s="674">
        <v>825.00400000000002</v>
      </c>
      <c r="D302" s="674">
        <v>697.94100000000003</v>
      </c>
      <c r="E302" s="674">
        <v>1745.598</v>
      </c>
      <c r="F302" s="674">
        <v>5.0270000000000001</v>
      </c>
      <c r="G302" s="674">
        <v>0.255</v>
      </c>
      <c r="H302" s="674">
        <v>0</v>
      </c>
      <c r="I302" s="674">
        <v>0</v>
      </c>
      <c r="J302" s="674">
        <v>146.78899999999999</v>
      </c>
      <c r="K302" s="674">
        <v>152.071</v>
      </c>
      <c r="L302" s="674">
        <v>1897.6690000000001</v>
      </c>
      <c r="M302" s="674">
        <v>282.99799999999999</v>
      </c>
      <c r="N302" s="674">
        <v>627.32299999999998</v>
      </c>
      <c r="O302" s="674">
        <v>2807.99</v>
      </c>
    </row>
    <row r="303" spans="1:15" x14ac:dyDescent="0.2">
      <c r="A303" s="674" t="s">
        <v>1125</v>
      </c>
      <c r="B303" s="674">
        <v>198.81100000000001</v>
      </c>
      <c r="C303" s="674">
        <v>804.85799999999995</v>
      </c>
      <c r="D303" s="674">
        <v>668.11699999999996</v>
      </c>
      <c r="E303" s="674">
        <v>1674.2139999999999</v>
      </c>
      <c r="F303" s="674">
        <v>4.3239999999999998</v>
      </c>
      <c r="G303" s="674">
        <v>0.247</v>
      </c>
      <c r="H303" s="674">
        <v>0</v>
      </c>
      <c r="I303" s="674">
        <v>0</v>
      </c>
      <c r="J303" s="674">
        <v>166.67400000000001</v>
      </c>
      <c r="K303" s="674">
        <v>171.245</v>
      </c>
      <c r="L303" s="674">
        <v>1845.4590000000001</v>
      </c>
      <c r="M303" s="674">
        <v>279.327</v>
      </c>
      <c r="N303" s="674">
        <v>613.94100000000003</v>
      </c>
      <c r="O303" s="674">
        <v>2738.7260000000001</v>
      </c>
    </row>
    <row r="304" spans="1:15" x14ac:dyDescent="0.2">
      <c r="A304" s="674" t="s">
        <v>1126</v>
      </c>
      <c r="B304" s="674">
        <v>200.78</v>
      </c>
      <c r="C304" s="674">
        <v>797.39800000000002</v>
      </c>
      <c r="D304" s="674">
        <v>699.51599999999996</v>
      </c>
      <c r="E304" s="674">
        <v>1705.2539999999999</v>
      </c>
      <c r="F304" s="674">
        <v>4.8890000000000002</v>
      </c>
      <c r="G304" s="674">
        <v>0.255</v>
      </c>
      <c r="H304" s="674">
        <v>0</v>
      </c>
      <c r="I304" s="674">
        <v>0</v>
      </c>
      <c r="J304" s="674">
        <v>139.32300000000001</v>
      </c>
      <c r="K304" s="674">
        <v>144.46700000000001</v>
      </c>
      <c r="L304" s="674">
        <v>1849.72</v>
      </c>
      <c r="M304" s="674">
        <v>290.31799999999998</v>
      </c>
      <c r="N304" s="674">
        <v>682.14800000000002</v>
      </c>
      <c r="O304" s="674">
        <v>2822.1860000000001</v>
      </c>
    </row>
    <row r="305" spans="1:15" x14ac:dyDescent="0.2">
      <c r="A305" s="674" t="s">
        <v>1127</v>
      </c>
      <c r="B305" s="674">
        <v>197.20500000000001</v>
      </c>
      <c r="C305" s="674">
        <v>744.08500000000004</v>
      </c>
      <c r="D305" s="674">
        <v>735.25</v>
      </c>
      <c r="E305" s="674">
        <v>1679.1980000000001</v>
      </c>
      <c r="F305" s="674">
        <v>5.319</v>
      </c>
      <c r="G305" s="674">
        <v>0.247</v>
      </c>
      <c r="H305" s="674">
        <v>0</v>
      </c>
      <c r="I305" s="674">
        <v>0</v>
      </c>
      <c r="J305" s="674">
        <v>132.15700000000001</v>
      </c>
      <c r="K305" s="674">
        <v>137.72200000000001</v>
      </c>
      <c r="L305" s="674">
        <v>1816.92</v>
      </c>
      <c r="M305" s="674">
        <v>298.90300000000002</v>
      </c>
      <c r="N305" s="674">
        <v>688.87199999999996</v>
      </c>
      <c r="O305" s="674">
        <v>2804.694</v>
      </c>
    </row>
    <row r="306" spans="1:15" x14ac:dyDescent="0.2">
      <c r="A306" s="674" t="s">
        <v>1128</v>
      </c>
      <c r="B306" s="674">
        <v>205.31299999999999</v>
      </c>
      <c r="C306" s="674">
        <v>757.24599999999998</v>
      </c>
      <c r="D306" s="674">
        <v>703.73199999999997</v>
      </c>
      <c r="E306" s="674">
        <v>1670.96</v>
      </c>
      <c r="F306" s="674">
        <v>4.8339999999999996</v>
      </c>
      <c r="G306" s="674">
        <v>0.255</v>
      </c>
      <c r="H306" s="674">
        <v>0</v>
      </c>
      <c r="I306" s="674">
        <v>0</v>
      </c>
      <c r="J306" s="674">
        <v>193.363</v>
      </c>
      <c r="K306" s="674">
        <v>198.45099999999999</v>
      </c>
      <c r="L306" s="674">
        <v>1869.412</v>
      </c>
      <c r="M306" s="674">
        <v>295.738</v>
      </c>
      <c r="N306" s="674">
        <v>723.53</v>
      </c>
      <c r="O306" s="674">
        <v>2888.68</v>
      </c>
    </row>
    <row r="307" spans="1:15" x14ac:dyDescent="0.2">
      <c r="A307" s="674" t="s">
        <v>1129</v>
      </c>
      <c r="B307" s="674">
        <v>206.566</v>
      </c>
      <c r="C307" s="674">
        <v>762.29</v>
      </c>
      <c r="D307" s="674">
        <v>752.97500000000002</v>
      </c>
      <c r="E307" s="674">
        <v>1726.3689999999999</v>
      </c>
      <c r="F307" s="674">
        <v>4.2889999999999997</v>
      </c>
      <c r="G307" s="674">
        <v>0.255</v>
      </c>
      <c r="H307" s="674">
        <v>0</v>
      </c>
      <c r="I307" s="674">
        <v>0</v>
      </c>
      <c r="J307" s="674">
        <v>198.86600000000001</v>
      </c>
      <c r="K307" s="674">
        <v>203.411</v>
      </c>
      <c r="L307" s="674">
        <v>1929.779</v>
      </c>
      <c r="M307" s="674">
        <v>308.17099999999999</v>
      </c>
      <c r="N307" s="674">
        <v>739.67100000000005</v>
      </c>
      <c r="O307" s="674">
        <v>2977.6210000000001</v>
      </c>
    </row>
    <row r="308" spans="1:15" x14ac:dyDescent="0.2">
      <c r="A308" s="674" t="s">
        <v>1130</v>
      </c>
      <c r="B308" s="674">
        <v>206.24700000000001</v>
      </c>
      <c r="C308" s="674">
        <v>750.42700000000002</v>
      </c>
      <c r="D308" s="674">
        <v>760.38400000000001</v>
      </c>
      <c r="E308" s="674">
        <v>1724.662</v>
      </c>
      <c r="F308" s="674">
        <v>3.524</v>
      </c>
      <c r="G308" s="674">
        <v>0.247</v>
      </c>
      <c r="H308" s="674">
        <v>0</v>
      </c>
      <c r="I308" s="674">
        <v>0</v>
      </c>
      <c r="J308" s="674">
        <v>170.84700000000001</v>
      </c>
      <c r="K308" s="674">
        <v>174.61799999999999</v>
      </c>
      <c r="L308" s="674">
        <v>1899.28</v>
      </c>
      <c r="M308" s="674">
        <v>293.52</v>
      </c>
      <c r="N308" s="674">
        <v>606.53700000000003</v>
      </c>
      <c r="O308" s="674">
        <v>2799.3359999999998</v>
      </c>
    </row>
    <row r="309" spans="1:15" x14ac:dyDescent="0.2">
      <c r="A309" s="674" t="s">
        <v>1131</v>
      </c>
      <c r="B309" s="674">
        <v>211.102</v>
      </c>
      <c r="C309" s="674">
        <v>794.06399999999996</v>
      </c>
      <c r="D309" s="674">
        <v>735.98500000000001</v>
      </c>
      <c r="E309" s="674">
        <v>1746.1949999999999</v>
      </c>
      <c r="F309" s="674">
        <v>4.0739999999999998</v>
      </c>
      <c r="G309" s="674">
        <v>0.255</v>
      </c>
      <c r="H309" s="674">
        <v>0</v>
      </c>
      <c r="I309" s="674">
        <v>0</v>
      </c>
      <c r="J309" s="674">
        <v>188.059</v>
      </c>
      <c r="K309" s="674">
        <v>192.387</v>
      </c>
      <c r="L309" s="674">
        <v>1938.5820000000001</v>
      </c>
      <c r="M309" s="674">
        <v>293.09399999999999</v>
      </c>
      <c r="N309" s="674">
        <v>648.32100000000003</v>
      </c>
      <c r="O309" s="674">
        <v>2879.9969999999998</v>
      </c>
    </row>
    <row r="310" spans="1:15" x14ac:dyDescent="0.2">
      <c r="A310" s="674" t="s">
        <v>1132</v>
      </c>
      <c r="B310" s="674">
        <v>212.20599999999999</v>
      </c>
      <c r="C310" s="674">
        <v>825.024</v>
      </c>
      <c r="D310" s="674">
        <v>706.73400000000004</v>
      </c>
      <c r="E310" s="674">
        <v>1750.5709999999999</v>
      </c>
      <c r="F310" s="674">
        <v>4.4939999999999998</v>
      </c>
      <c r="G310" s="674">
        <v>0.247</v>
      </c>
      <c r="H310" s="674">
        <v>0</v>
      </c>
      <c r="I310" s="674">
        <v>0</v>
      </c>
      <c r="J310" s="674">
        <v>167.04400000000001</v>
      </c>
      <c r="K310" s="674">
        <v>171.785</v>
      </c>
      <c r="L310" s="674">
        <v>1922.356</v>
      </c>
      <c r="M310" s="674">
        <v>282.17500000000001</v>
      </c>
      <c r="N310" s="674">
        <v>633.47</v>
      </c>
      <c r="O310" s="674">
        <v>2838.0010000000002</v>
      </c>
    </row>
    <row r="311" spans="1:15" x14ac:dyDescent="0.2">
      <c r="A311" s="674" t="s">
        <v>1133</v>
      </c>
      <c r="B311" s="674">
        <v>211.87899999999999</v>
      </c>
      <c r="C311" s="674">
        <v>879.36199999999997</v>
      </c>
      <c r="D311" s="674">
        <v>730.40700000000004</v>
      </c>
      <c r="E311" s="674">
        <v>1825.6289999999999</v>
      </c>
      <c r="F311" s="674">
        <v>5.1390000000000002</v>
      </c>
      <c r="G311" s="674">
        <v>0.255</v>
      </c>
      <c r="H311" s="674">
        <v>0</v>
      </c>
      <c r="I311" s="674">
        <v>0</v>
      </c>
      <c r="J311" s="674">
        <v>162.57300000000001</v>
      </c>
      <c r="K311" s="674">
        <v>167.96600000000001</v>
      </c>
      <c r="L311" s="674">
        <v>1993.595</v>
      </c>
      <c r="M311" s="674">
        <v>281.428</v>
      </c>
      <c r="N311" s="674">
        <v>648.76199999999994</v>
      </c>
      <c r="O311" s="674">
        <v>2923.7849999999999</v>
      </c>
    </row>
    <row r="312" spans="1:15" x14ac:dyDescent="0.2">
      <c r="A312" s="674" t="s">
        <v>1134</v>
      </c>
      <c r="B312" s="674">
        <v>2488.2669999999998</v>
      </c>
      <c r="C312" s="674">
        <v>9591.8250000000007</v>
      </c>
      <c r="D312" s="674">
        <v>8586.0020000000004</v>
      </c>
      <c r="E312" s="674">
        <v>20727.154999999999</v>
      </c>
      <c r="F312" s="674">
        <v>54.695</v>
      </c>
      <c r="G312" s="674">
        <v>3</v>
      </c>
      <c r="H312" s="674">
        <v>0</v>
      </c>
      <c r="I312" s="674">
        <v>0</v>
      </c>
      <c r="J312" s="674">
        <v>1934.2719999999999</v>
      </c>
      <c r="K312" s="674">
        <v>1991.9670000000001</v>
      </c>
      <c r="L312" s="674">
        <v>22719.121999999999</v>
      </c>
      <c r="M312" s="674">
        <v>3455.31</v>
      </c>
      <c r="N312" s="674">
        <v>7796.1490000000003</v>
      </c>
      <c r="O312" s="674">
        <v>33970.580999999998</v>
      </c>
    </row>
    <row r="313" spans="1:15" x14ac:dyDescent="0.2">
      <c r="A313" s="674" t="s">
        <v>1135</v>
      </c>
      <c r="B313" s="674">
        <v>211.55199999999999</v>
      </c>
      <c r="C313" s="674">
        <v>888.18299999999999</v>
      </c>
      <c r="D313" s="674">
        <v>760.28599999999994</v>
      </c>
      <c r="E313" s="674">
        <v>1864.875</v>
      </c>
      <c r="F313" s="674">
        <v>5.3780000000000001</v>
      </c>
      <c r="G313" s="674">
        <v>0.246</v>
      </c>
      <c r="H313" s="674">
        <v>0</v>
      </c>
      <c r="I313" s="674">
        <v>0</v>
      </c>
      <c r="J313" s="674">
        <v>175.858</v>
      </c>
      <c r="K313" s="674">
        <v>181.48099999999999</v>
      </c>
      <c r="L313" s="674">
        <v>2046.356</v>
      </c>
      <c r="M313" s="674">
        <v>282.81200000000001</v>
      </c>
      <c r="N313" s="674">
        <v>623.48900000000003</v>
      </c>
      <c r="O313" s="674">
        <v>2952.6579999999999</v>
      </c>
    </row>
    <row r="314" spans="1:15" x14ac:dyDescent="0.2">
      <c r="A314" s="674" t="s">
        <v>1136</v>
      </c>
      <c r="B314" s="674">
        <v>206.084</v>
      </c>
      <c r="C314" s="674">
        <v>831.52599999999995</v>
      </c>
      <c r="D314" s="674">
        <v>700.89</v>
      </c>
      <c r="E314" s="674">
        <v>1742.3910000000001</v>
      </c>
      <c r="F314" s="674">
        <v>5.5659999999999998</v>
      </c>
      <c r="G314" s="674">
        <v>0.23</v>
      </c>
      <c r="H314" s="674">
        <v>0</v>
      </c>
      <c r="I314" s="674">
        <v>0</v>
      </c>
      <c r="J314" s="674">
        <v>135.31200000000001</v>
      </c>
      <c r="K314" s="674">
        <v>141.108</v>
      </c>
      <c r="L314" s="674">
        <v>1883.498</v>
      </c>
      <c r="M314" s="674">
        <v>281.505</v>
      </c>
      <c r="N314" s="674">
        <v>591.76300000000003</v>
      </c>
      <c r="O314" s="674">
        <v>2756.7669999999998</v>
      </c>
    </row>
    <row r="315" spans="1:15" x14ac:dyDescent="0.2">
      <c r="A315" s="674" t="s">
        <v>1137</v>
      </c>
      <c r="B315" s="674">
        <v>211.20099999999999</v>
      </c>
      <c r="C315" s="674">
        <v>870.678</v>
      </c>
      <c r="D315" s="674">
        <v>767.101</v>
      </c>
      <c r="E315" s="674">
        <v>1854.3620000000001</v>
      </c>
      <c r="F315" s="674">
        <v>5.931</v>
      </c>
      <c r="G315" s="674">
        <v>0.246</v>
      </c>
      <c r="H315" s="674">
        <v>0</v>
      </c>
      <c r="I315" s="674">
        <v>0</v>
      </c>
      <c r="J315" s="674">
        <v>158.81399999999999</v>
      </c>
      <c r="K315" s="674">
        <v>164.99100000000001</v>
      </c>
      <c r="L315" s="674">
        <v>2019.3520000000001</v>
      </c>
      <c r="M315" s="674">
        <v>289.63600000000002</v>
      </c>
      <c r="N315" s="674">
        <v>642.11400000000003</v>
      </c>
      <c r="O315" s="674">
        <v>2951.1019999999999</v>
      </c>
    </row>
    <row r="316" spans="1:15" x14ac:dyDescent="0.2">
      <c r="A316" s="674" t="s">
        <v>1138</v>
      </c>
      <c r="B316" s="674">
        <v>195.14500000000001</v>
      </c>
      <c r="C316" s="674">
        <v>822.96100000000001</v>
      </c>
      <c r="D316" s="674">
        <v>712.22400000000005</v>
      </c>
      <c r="E316" s="674">
        <v>1733.71</v>
      </c>
      <c r="F316" s="674">
        <v>5.5739999999999998</v>
      </c>
      <c r="G316" s="674">
        <v>0.23799999999999999</v>
      </c>
      <c r="H316" s="674">
        <v>0</v>
      </c>
      <c r="I316" s="674">
        <v>0</v>
      </c>
      <c r="J316" s="674">
        <v>116.22</v>
      </c>
      <c r="K316" s="674">
        <v>122.032</v>
      </c>
      <c r="L316" s="674">
        <v>1855.742</v>
      </c>
      <c r="M316" s="674">
        <v>280.36599999999999</v>
      </c>
      <c r="N316" s="674">
        <v>610.84299999999996</v>
      </c>
      <c r="O316" s="674">
        <v>2746.951</v>
      </c>
    </row>
    <row r="317" spans="1:15" x14ac:dyDescent="0.2">
      <c r="A317" s="674" t="s">
        <v>1139</v>
      </c>
      <c r="B317" s="674">
        <v>197.49100000000001</v>
      </c>
      <c r="C317" s="674">
        <v>788.30100000000004</v>
      </c>
      <c r="D317" s="674">
        <v>740.98500000000001</v>
      </c>
      <c r="E317" s="674">
        <v>1728.354</v>
      </c>
      <c r="F317" s="674">
        <v>5.8230000000000004</v>
      </c>
      <c r="G317" s="674">
        <v>0.246</v>
      </c>
      <c r="H317" s="674">
        <v>0</v>
      </c>
      <c r="I317" s="674">
        <v>0</v>
      </c>
      <c r="J317" s="674">
        <v>138.494</v>
      </c>
      <c r="K317" s="674">
        <v>144.56200000000001</v>
      </c>
      <c r="L317" s="674">
        <v>1872.9159999999999</v>
      </c>
      <c r="M317" s="674">
        <v>295.661</v>
      </c>
      <c r="N317" s="674">
        <v>723.51599999999996</v>
      </c>
      <c r="O317" s="674">
        <v>2892.0929999999998</v>
      </c>
    </row>
    <row r="318" spans="1:15" x14ac:dyDescent="0.2">
      <c r="A318" s="674" t="s">
        <v>1140</v>
      </c>
      <c r="B318" s="674">
        <v>198.26599999999999</v>
      </c>
      <c r="C318" s="674">
        <v>791.94600000000003</v>
      </c>
      <c r="D318" s="674">
        <v>735.85799999999995</v>
      </c>
      <c r="E318" s="674">
        <v>1726.325</v>
      </c>
      <c r="F318" s="674">
        <v>5.5890000000000004</v>
      </c>
      <c r="G318" s="674">
        <v>0.23799999999999999</v>
      </c>
      <c r="H318" s="674">
        <v>0</v>
      </c>
      <c r="I318" s="674">
        <v>0</v>
      </c>
      <c r="J318" s="674">
        <v>157.327</v>
      </c>
      <c r="K318" s="674">
        <v>163.15299999999999</v>
      </c>
      <c r="L318" s="674">
        <v>1889.4780000000001</v>
      </c>
      <c r="M318" s="674">
        <v>302.00900000000001</v>
      </c>
      <c r="N318" s="674">
        <v>707.73400000000004</v>
      </c>
      <c r="O318" s="674">
        <v>2899.221</v>
      </c>
    </row>
    <row r="319" spans="1:15" x14ac:dyDescent="0.2">
      <c r="A319" s="674" t="s">
        <v>1141</v>
      </c>
      <c r="B319" s="674">
        <v>198.42599999999999</v>
      </c>
      <c r="C319" s="674">
        <v>759.89200000000005</v>
      </c>
      <c r="D319" s="674">
        <v>755.822</v>
      </c>
      <c r="E319" s="674">
        <v>1715.626</v>
      </c>
      <c r="F319" s="674">
        <v>5.0549999999999997</v>
      </c>
      <c r="G319" s="674">
        <v>0.246</v>
      </c>
      <c r="H319" s="674">
        <v>0</v>
      </c>
      <c r="I319" s="674">
        <v>0</v>
      </c>
      <c r="J319" s="674">
        <v>178.39500000000001</v>
      </c>
      <c r="K319" s="674">
        <v>183.69499999999999</v>
      </c>
      <c r="L319" s="674">
        <v>1899.3219999999999</v>
      </c>
      <c r="M319" s="674">
        <v>302.286</v>
      </c>
      <c r="N319" s="674">
        <v>720.72199999999998</v>
      </c>
      <c r="O319" s="674">
        <v>2922.3290000000002</v>
      </c>
    </row>
    <row r="320" spans="1:15" x14ac:dyDescent="0.2">
      <c r="A320" s="674" t="s">
        <v>1142</v>
      </c>
      <c r="B320" s="674">
        <v>196.52199999999999</v>
      </c>
      <c r="C320" s="674">
        <v>786.85900000000004</v>
      </c>
      <c r="D320" s="674">
        <v>781.73199999999997</v>
      </c>
      <c r="E320" s="674">
        <v>1762.395</v>
      </c>
      <c r="F320" s="674">
        <v>4.5979999999999999</v>
      </c>
      <c r="G320" s="674">
        <v>0.246</v>
      </c>
      <c r="H320" s="674">
        <v>0</v>
      </c>
      <c r="I320" s="674">
        <v>0</v>
      </c>
      <c r="J320" s="674">
        <v>196.626</v>
      </c>
      <c r="K320" s="674">
        <v>201.46899999999999</v>
      </c>
      <c r="L320" s="674">
        <v>1963.864</v>
      </c>
      <c r="M320" s="674">
        <v>309.77600000000001</v>
      </c>
      <c r="N320" s="674">
        <v>722.77800000000002</v>
      </c>
      <c r="O320" s="674">
        <v>2996.4180000000001</v>
      </c>
    </row>
    <row r="321" spans="1:15" x14ac:dyDescent="0.2">
      <c r="A321" s="674" t="s">
        <v>1143</v>
      </c>
      <c r="B321" s="674">
        <v>196.06100000000001</v>
      </c>
      <c r="C321" s="674">
        <v>788.12199999999996</v>
      </c>
      <c r="D321" s="674">
        <v>717.24699999999996</v>
      </c>
      <c r="E321" s="674">
        <v>1703.0619999999999</v>
      </c>
      <c r="F321" s="674">
        <v>3.8759999999999999</v>
      </c>
      <c r="G321" s="674">
        <v>0.23799999999999999</v>
      </c>
      <c r="H321" s="674">
        <v>0</v>
      </c>
      <c r="I321" s="674">
        <v>0</v>
      </c>
      <c r="J321" s="674">
        <v>161.94900000000001</v>
      </c>
      <c r="K321" s="674">
        <v>166.06200000000001</v>
      </c>
      <c r="L321" s="674">
        <v>1869.124</v>
      </c>
      <c r="M321" s="674">
        <v>301.55700000000002</v>
      </c>
      <c r="N321" s="674">
        <v>636.26800000000003</v>
      </c>
      <c r="O321" s="674">
        <v>2806.9490000000001</v>
      </c>
    </row>
    <row r="322" spans="1:15" x14ac:dyDescent="0.2">
      <c r="A322" s="674" t="s">
        <v>1144</v>
      </c>
      <c r="B322" s="674">
        <v>206.988</v>
      </c>
      <c r="C322" s="674">
        <v>823.44600000000003</v>
      </c>
      <c r="D322" s="674">
        <v>862.65</v>
      </c>
      <c r="E322" s="674">
        <v>1894.421</v>
      </c>
      <c r="F322" s="674">
        <v>3.9550000000000001</v>
      </c>
      <c r="G322" s="674">
        <v>0.246</v>
      </c>
      <c r="H322" s="674">
        <v>0</v>
      </c>
      <c r="I322" s="674">
        <v>0</v>
      </c>
      <c r="J322" s="674">
        <v>199.75800000000001</v>
      </c>
      <c r="K322" s="674">
        <v>203.959</v>
      </c>
      <c r="L322" s="674">
        <v>2098.38</v>
      </c>
      <c r="M322" s="674">
        <v>302.42500000000001</v>
      </c>
      <c r="N322" s="674">
        <v>675.54600000000005</v>
      </c>
      <c r="O322" s="674">
        <v>3076.3510000000001</v>
      </c>
    </row>
    <row r="323" spans="1:15" x14ac:dyDescent="0.2">
      <c r="A323" s="674" t="s">
        <v>1145</v>
      </c>
      <c r="B323" s="674">
        <v>205.559</v>
      </c>
      <c r="C323" s="674">
        <v>851.33</v>
      </c>
      <c r="D323" s="674">
        <v>743.94</v>
      </c>
      <c r="E323" s="674">
        <v>1803.412</v>
      </c>
      <c r="F323" s="674">
        <v>4.1239999999999997</v>
      </c>
      <c r="G323" s="674">
        <v>0.23799999999999999</v>
      </c>
      <c r="H323" s="674">
        <v>0</v>
      </c>
      <c r="I323" s="674">
        <v>0</v>
      </c>
      <c r="J323" s="674">
        <v>190.381</v>
      </c>
      <c r="K323" s="674">
        <v>194.74199999999999</v>
      </c>
      <c r="L323" s="674">
        <v>1998.154</v>
      </c>
      <c r="M323" s="674">
        <v>290.464</v>
      </c>
      <c r="N323" s="674">
        <v>663.19799999999998</v>
      </c>
      <c r="O323" s="674">
        <v>2951.8159999999998</v>
      </c>
    </row>
    <row r="324" spans="1:15" x14ac:dyDescent="0.2">
      <c r="A324" s="674" t="s">
        <v>1146</v>
      </c>
      <c r="B324" s="674">
        <v>211.09899999999999</v>
      </c>
      <c r="C324" s="674">
        <v>896.98</v>
      </c>
      <c r="D324" s="674">
        <v>740.62099999999998</v>
      </c>
      <c r="E324" s="674">
        <v>1847.8489999999999</v>
      </c>
      <c r="F324" s="674">
        <v>5.3049999999999997</v>
      </c>
      <c r="G324" s="674">
        <v>0.246</v>
      </c>
      <c r="H324" s="674">
        <v>0</v>
      </c>
      <c r="I324" s="674">
        <v>0</v>
      </c>
      <c r="J324" s="674">
        <v>159.899</v>
      </c>
      <c r="K324" s="674">
        <v>165.45</v>
      </c>
      <c r="L324" s="674">
        <v>2013.299</v>
      </c>
      <c r="M324" s="674">
        <v>288.25299999999999</v>
      </c>
      <c r="N324" s="674">
        <v>650.92999999999995</v>
      </c>
      <c r="O324" s="674">
        <v>2952.4830000000002</v>
      </c>
    </row>
    <row r="325" spans="1:15" x14ac:dyDescent="0.2">
      <c r="A325" s="674" t="s">
        <v>1147</v>
      </c>
      <c r="B325" s="674">
        <v>2434.3939999999998</v>
      </c>
      <c r="C325" s="674">
        <v>9900.5669999999991</v>
      </c>
      <c r="D325" s="674">
        <v>9019.3610000000008</v>
      </c>
      <c r="E325" s="674">
        <v>21377.133000000002</v>
      </c>
      <c r="F325" s="674">
        <v>60.773000000000003</v>
      </c>
      <c r="G325" s="674">
        <v>2.9</v>
      </c>
      <c r="H325" s="674">
        <v>0</v>
      </c>
      <c r="I325" s="674">
        <v>0</v>
      </c>
      <c r="J325" s="674">
        <v>1969.0319999999999</v>
      </c>
      <c r="K325" s="674">
        <v>2032.7059999999999</v>
      </c>
      <c r="L325" s="674">
        <v>23409.839</v>
      </c>
      <c r="M325" s="674">
        <v>3526.75</v>
      </c>
      <c r="N325" s="674">
        <v>7967.5510000000004</v>
      </c>
      <c r="O325" s="674">
        <v>34904.14</v>
      </c>
    </row>
    <row r="326" spans="1:15" x14ac:dyDescent="0.2">
      <c r="A326" s="674" t="s">
        <v>1148</v>
      </c>
      <c r="B326" s="674">
        <v>204.34</v>
      </c>
      <c r="C326" s="674">
        <v>905.90899999999999</v>
      </c>
      <c r="D326" s="674">
        <v>794.47900000000004</v>
      </c>
      <c r="E326" s="674">
        <v>1908.4069999999999</v>
      </c>
      <c r="F326" s="674">
        <v>5.3689999999999998</v>
      </c>
      <c r="G326" s="674">
        <v>0.26300000000000001</v>
      </c>
      <c r="H326" s="674">
        <v>0</v>
      </c>
      <c r="I326" s="674">
        <v>0</v>
      </c>
      <c r="J326" s="674">
        <v>184.79499999999999</v>
      </c>
      <c r="K326" s="674">
        <v>190.42699999999999</v>
      </c>
      <c r="L326" s="674">
        <v>2098.8339999999998</v>
      </c>
      <c r="M326" s="674">
        <v>286.56099999999998</v>
      </c>
      <c r="N326" s="674">
        <v>628.95799999999997</v>
      </c>
      <c r="O326" s="674">
        <v>3014.3539999999998</v>
      </c>
    </row>
    <row r="327" spans="1:15" x14ac:dyDescent="0.2">
      <c r="A327" s="674" t="s">
        <v>1149</v>
      </c>
      <c r="B327" s="674">
        <v>201.405</v>
      </c>
      <c r="C327" s="674">
        <v>840.68700000000001</v>
      </c>
      <c r="D327" s="674">
        <v>680.23400000000004</v>
      </c>
      <c r="E327" s="674">
        <v>1725.299</v>
      </c>
      <c r="F327" s="674">
        <v>5.133</v>
      </c>
      <c r="G327" s="674">
        <v>0.23799999999999999</v>
      </c>
      <c r="H327" s="674">
        <v>0</v>
      </c>
      <c r="I327" s="674">
        <v>0</v>
      </c>
      <c r="J327" s="674">
        <v>142.149</v>
      </c>
      <c r="K327" s="674">
        <v>147.52000000000001</v>
      </c>
      <c r="L327" s="674">
        <v>1872.819</v>
      </c>
      <c r="M327" s="674">
        <v>278.89800000000002</v>
      </c>
      <c r="N327" s="674">
        <v>561.45600000000002</v>
      </c>
      <c r="O327" s="674">
        <v>2713.172</v>
      </c>
    </row>
    <row r="328" spans="1:15" x14ac:dyDescent="0.2">
      <c r="A328" s="674" t="s">
        <v>1150</v>
      </c>
      <c r="B328" s="674">
        <v>209.05500000000001</v>
      </c>
      <c r="C328" s="674">
        <v>877.33</v>
      </c>
      <c r="D328" s="674">
        <v>728.90800000000002</v>
      </c>
      <c r="E328" s="674">
        <v>1818.3810000000001</v>
      </c>
      <c r="F328" s="674">
        <v>5.7</v>
      </c>
      <c r="G328" s="674">
        <v>0.26300000000000001</v>
      </c>
      <c r="H328" s="674">
        <v>0</v>
      </c>
      <c r="I328" s="674">
        <v>0</v>
      </c>
      <c r="J328" s="674">
        <v>160.14500000000001</v>
      </c>
      <c r="K328" s="674">
        <v>166.10900000000001</v>
      </c>
      <c r="L328" s="674">
        <v>1984.489</v>
      </c>
      <c r="M328" s="674">
        <v>284.06200000000001</v>
      </c>
      <c r="N328" s="674">
        <v>641.096</v>
      </c>
      <c r="O328" s="674">
        <v>2909.6469999999999</v>
      </c>
    </row>
    <row r="329" spans="1:15" x14ac:dyDescent="0.2">
      <c r="A329" s="674" t="s">
        <v>1151</v>
      </c>
      <c r="B329" s="674">
        <v>214.733</v>
      </c>
      <c r="C329" s="674">
        <v>831.35400000000004</v>
      </c>
      <c r="D329" s="674">
        <v>751.77300000000002</v>
      </c>
      <c r="E329" s="674">
        <v>1801.443</v>
      </c>
      <c r="F329" s="674">
        <v>5.2249999999999996</v>
      </c>
      <c r="G329" s="674">
        <v>0.255</v>
      </c>
      <c r="H329" s="674">
        <v>0</v>
      </c>
      <c r="I329" s="674">
        <v>0</v>
      </c>
      <c r="J329" s="674">
        <v>159.32499999999999</v>
      </c>
      <c r="K329" s="674">
        <v>164.804</v>
      </c>
      <c r="L329" s="674">
        <v>1966.2470000000001</v>
      </c>
      <c r="M329" s="674">
        <v>287.649</v>
      </c>
      <c r="N329" s="674">
        <v>627.04399999999998</v>
      </c>
      <c r="O329" s="674">
        <v>2880.9409999999998</v>
      </c>
    </row>
    <row r="330" spans="1:15" x14ac:dyDescent="0.2">
      <c r="A330" s="674" t="s">
        <v>1152</v>
      </c>
      <c r="B330" s="674">
        <v>185.81299999999999</v>
      </c>
      <c r="C330" s="674">
        <v>807.73800000000006</v>
      </c>
      <c r="D330" s="674">
        <v>770.971</v>
      </c>
      <c r="E330" s="674">
        <v>1766.9349999999999</v>
      </c>
      <c r="F330" s="674">
        <v>5.5679999999999996</v>
      </c>
      <c r="G330" s="674">
        <v>0.26300000000000001</v>
      </c>
      <c r="H330" s="674">
        <v>0</v>
      </c>
      <c r="I330" s="674">
        <v>0</v>
      </c>
      <c r="J330" s="674">
        <v>170.28899999999999</v>
      </c>
      <c r="K330" s="674">
        <v>176.12100000000001</v>
      </c>
      <c r="L330" s="674">
        <v>1943.056</v>
      </c>
      <c r="M330" s="674">
        <v>295.238</v>
      </c>
      <c r="N330" s="674">
        <v>697.4</v>
      </c>
      <c r="O330" s="674">
        <v>2935.694</v>
      </c>
    </row>
    <row r="331" spans="1:15" x14ac:dyDescent="0.2">
      <c r="A331" s="674" t="s">
        <v>1153</v>
      </c>
      <c r="B331" s="674">
        <v>182.435</v>
      </c>
      <c r="C331" s="674">
        <v>779.16099999999994</v>
      </c>
      <c r="D331" s="674">
        <v>765.53599999999994</v>
      </c>
      <c r="E331" s="674">
        <v>1731.212</v>
      </c>
      <c r="F331" s="674">
        <v>5.6130000000000004</v>
      </c>
      <c r="G331" s="674">
        <v>0.255</v>
      </c>
      <c r="H331" s="674">
        <v>0</v>
      </c>
      <c r="I331" s="674">
        <v>0</v>
      </c>
      <c r="J331" s="674">
        <v>143.30600000000001</v>
      </c>
      <c r="K331" s="674">
        <v>149.173</v>
      </c>
      <c r="L331" s="674">
        <v>1880.385</v>
      </c>
      <c r="M331" s="674">
        <v>304.55500000000001</v>
      </c>
      <c r="N331" s="674">
        <v>721.37199999999996</v>
      </c>
      <c r="O331" s="674">
        <v>2906.3119999999999</v>
      </c>
    </row>
    <row r="332" spans="1:15" x14ac:dyDescent="0.2">
      <c r="A332" s="674" t="s">
        <v>1154</v>
      </c>
      <c r="B332" s="674">
        <v>195.10499999999999</v>
      </c>
      <c r="C332" s="674">
        <v>775.28099999999995</v>
      </c>
      <c r="D332" s="674">
        <v>808.89700000000005</v>
      </c>
      <c r="E332" s="674">
        <v>1784.7840000000001</v>
      </c>
      <c r="F332" s="674">
        <v>5.1559999999999997</v>
      </c>
      <c r="G332" s="674">
        <v>0.26300000000000001</v>
      </c>
      <c r="H332" s="674">
        <v>0</v>
      </c>
      <c r="I332" s="674">
        <v>0</v>
      </c>
      <c r="J332" s="674">
        <v>165.03200000000001</v>
      </c>
      <c r="K332" s="674">
        <v>170.45099999999999</v>
      </c>
      <c r="L332" s="674">
        <v>1955.2349999999999</v>
      </c>
      <c r="M332" s="674">
        <v>302.47899999999998</v>
      </c>
      <c r="N332" s="674">
        <v>738.197</v>
      </c>
      <c r="O332" s="674">
        <v>2995.9110000000001</v>
      </c>
    </row>
    <row r="333" spans="1:15" x14ac:dyDescent="0.2">
      <c r="A333" s="674" t="s">
        <v>1155</v>
      </c>
      <c r="B333" s="674">
        <v>194.251</v>
      </c>
      <c r="C333" s="674">
        <v>809.75</v>
      </c>
      <c r="D333" s="674">
        <v>773.75599999999997</v>
      </c>
      <c r="E333" s="674">
        <v>1786.3910000000001</v>
      </c>
      <c r="F333" s="674">
        <v>4.383</v>
      </c>
      <c r="G333" s="674">
        <v>0.26300000000000001</v>
      </c>
      <c r="H333" s="674">
        <v>0</v>
      </c>
      <c r="I333" s="674">
        <v>0</v>
      </c>
      <c r="J333" s="674">
        <v>170.76599999999999</v>
      </c>
      <c r="K333" s="674">
        <v>175.41200000000001</v>
      </c>
      <c r="L333" s="674">
        <v>1961.8040000000001</v>
      </c>
      <c r="M333" s="674">
        <v>312.07499999999999</v>
      </c>
      <c r="N333" s="674">
        <v>730.01</v>
      </c>
      <c r="O333" s="674">
        <v>3003.8879999999999</v>
      </c>
    </row>
    <row r="334" spans="1:15" x14ac:dyDescent="0.2">
      <c r="A334" s="674" t="s">
        <v>1156</v>
      </c>
      <c r="B334" s="674">
        <v>194.32599999999999</v>
      </c>
      <c r="C334" s="674">
        <v>779.86599999999999</v>
      </c>
      <c r="D334" s="674">
        <v>771.64800000000002</v>
      </c>
      <c r="E334" s="674">
        <v>1745.1479999999999</v>
      </c>
      <c r="F334" s="674">
        <v>3.8109999999999999</v>
      </c>
      <c r="G334" s="674">
        <v>0.255</v>
      </c>
      <c r="H334" s="674">
        <v>0</v>
      </c>
      <c r="I334" s="674">
        <v>0</v>
      </c>
      <c r="J334" s="674">
        <v>162.274</v>
      </c>
      <c r="K334" s="674">
        <v>166.34</v>
      </c>
      <c r="L334" s="674">
        <v>1911.4880000000001</v>
      </c>
      <c r="M334" s="674">
        <v>307.69299999999998</v>
      </c>
      <c r="N334" s="674">
        <v>664.10799999999995</v>
      </c>
      <c r="O334" s="674">
        <v>2883.2890000000002</v>
      </c>
    </row>
    <row r="335" spans="1:15" x14ac:dyDescent="0.2">
      <c r="A335" s="674" t="s">
        <v>1157</v>
      </c>
      <c r="B335" s="674">
        <v>202.559</v>
      </c>
      <c r="C335" s="674">
        <v>804.52200000000005</v>
      </c>
      <c r="D335" s="674">
        <v>851.02700000000004</v>
      </c>
      <c r="E335" s="674">
        <v>1863.577</v>
      </c>
      <c r="F335" s="674">
        <v>4.0289999999999999</v>
      </c>
      <c r="G335" s="674">
        <v>0.26300000000000001</v>
      </c>
      <c r="H335" s="674">
        <v>0</v>
      </c>
      <c r="I335" s="674">
        <v>0</v>
      </c>
      <c r="J335" s="674">
        <v>204.999</v>
      </c>
      <c r="K335" s="674">
        <v>209.292</v>
      </c>
      <c r="L335" s="674">
        <v>2072.8690000000001</v>
      </c>
      <c r="M335" s="674">
        <v>304.017</v>
      </c>
      <c r="N335" s="674">
        <v>656.29899999999998</v>
      </c>
      <c r="O335" s="674">
        <v>3033.1849999999999</v>
      </c>
    </row>
    <row r="336" spans="1:15" x14ac:dyDescent="0.2">
      <c r="A336" s="674" t="s">
        <v>1158</v>
      </c>
      <c r="B336" s="674">
        <v>205.173</v>
      </c>
      <c r="C336" s="674">
        <v>834.22400000000005</v>
      </c>
      <c r="D336" s="674">
        <v>751.00599999999997</v>
      </c>
      <c r="E336" s="674">
        <v>1792.441</v>
      </c>
      <c r="F336" s="674">
        <v>3.8620000000000001</v>
      </c>
      <c r="G336" s="674">
        <v>0.255</v>
      </c>
      <c r="H336" s="674">
        <v>0</v>
      </c>
      <c r="I336" s="674">
        <v>0</v>
      </c>
      <c r="J336" s="674">
        <v>171.96199999999999</v>
      </c>
      <c r="K336" s="674">
        <v>176.07900000000001</v>
      </c>
      <c r="L336" s="674">
        <v>1968.52</v>
      </c>
      <c r="M336" s="674">
        <v>291.21499999999997</v>
      </c>
      <c r="N336" s="674">
        <v>645.70100000000002</v>
      </c>
      <c r="O336" s="674">
        <v>2905.4360000000001</v>
      </c>
    </row>
    <row r="337" spans="1:15" x14ac:dyDescent="0.2">
      <c r="A337" s="674" t="s">
        <v>1159</v>
      </c>
      <c r="B337" s="674">
        <v>205.869</v>
      </c>
      <c r="C337" s="674">
        <v>886.81399999999996</v>
      </c>
      <c r="D337" s="674">
        <v>806.35</v>
      </c>
      <c r="E337" s="674">
        <v>1904.7049999999999</v>
      </c>
      <c r="F337" s="674">
        <v>4.2130000000000001</v>
      </c>
      <c r="G337" s="674">
        <v>0.26300000000000001</v>
      </c>
      <c r="H337" s="674">
        <v>0</v>
      </c>
      <c r="I337" s="674">
        <v>0</v>
      </c>
      <c r="J337" s="674">
        <v>160.95599999999999</v>
      </c>
      <c r="K337" s="674">
        <v>165.43199999999999</v>
      </c>
      <c r="L337" s="674">
        <v>2070.1370000000002</v>
      </c>
      <c r="M337" s="674">
        <v>287.88600000000002</v>
      </c>
      <c r="N337" s="674">
        <v>656.45299999999997</v>
      </c>
      <c r="O337" s="674">
        <v>3014.4760000000001</v>
      </c>
    </row>
    <row r="338" spans="1:15" x14ac:dyDescent="0.2">
      <c r="A338" s="674" t="s">
        <v>1160</v>
      </c>
      <c r="B338" s="674">
        <v>2395.0639999999999</v>
      </c>
      <c r="C338" s="674">
        <v>9932.9359999999997</v>
      </c>
      <c r="D338" s="674">
        <v>9254.57</v>
      </c>
      <c r="E338" s="674">
        <v>21629.01</v>
      </c>
      <c r="F338" s="674">
        <v>58.061999999999998</v>
      </c>
      <c r="G338" s="674">
        <v>3.1</v>
      </c>
      <c r="H338" s="674">
        <v>0</v>
      </c>
      <c r="I338" s="674">
        <v>0</v>
      </c>
      <c r="J338" s="674">
        <v>1995.998</v>
      </c>
      <c r="K338" s="674">
        <v>2057.16</v>
      </c>
      <c r="L338" s="674">
        <v>23686.17</v>
      </c>
      <c r="M338" s="674">
        <v>3542.328</v>
      </c>
      <c r="N338" s="674">
        <v>7971.7929999999997</v>
      </c>
      <c r="O338" s="674">
        <v>35200.290999999997</v>
      </c>
    </row>
    <row r="339" spans="1:15" x14ac:dyDescent="0.2">
      <c r="A339" s="674" t="s">
        <v>1161</v>
      </c>
      <c r="B339" s="674">
        <v>201.459</v>
      </c>
      <c r="C339" s="674">
        <v>890.46</v>
      </c>
      <c r="D339" s="674">
        <v>749.20600000000002</v>
      </c>
      <c r="E339" s="674">
        <v>1849.1510000000001</v>
      </c>
      <c r="F339" s="674">
        <v>4.8609999999999998</v>
      </c>
      <c r="G339" s="674">
        <v>0.255</v>
      </c>
      <c r="H339" s="674">
        <v>0</v>
      </c>
      <c r="I339" s="674">
        <v>0</v>
      </c>
      <c r="J339" s="674">
        <v>188.63800000000001</v>
      </c>
      <c r="K339" s="674">
        <v>193.75399999999999</v>
      </c>
      <c r="L339" s="674">
        <v>2042.905</v>
      </c>
      <c r="M339" s="674">
        <v>282.94499999999999</v>
      </c>
      <c r="N339" s="674">
        <v>620.66099999999994</v>
      </c>
      <c r="O339" s="674">
        <v>2946.5120000000002</v>
      </c>
    </row>
    <row r="340" spans="1:15" x14ac:dyDescent="0.2">
      <c r="A340" s="674" t="s">
        <v>1162</v>
      </c>
      <c r="B340" s="674">
        <v>194.37100000000001</v>
      </c>
      <c r="C340" s="674">
        <v>826.10599999999999</v>
      </c>
      <c r="D340" s="674">
        <v>669.76900000000001</v>
      </c>
      <c r="E340" s="674">
        <v>1693.394</v>
      </c>
      <c r="F340" s="674">
        <v>5.0599999999999996</v>
      </c>
      <c r="G340" s="674">
        <v>0.23</v>
      </c>
      <c r="H340" s="674">
        <v>0</v>
      </c>
      <c r="I340" s="674">
        <v>0</v>
      </c>
      <c r="J340" s="674">
        <v>134.49799999999999</v>
      </c>
      <c r="K340" s="674">
        <v>139.78800000000001</v>
      </c>
      <c r="L340" s="674">
        <v>1833.182</v>
      </c>
      <c r="M340" s="674">
        <v>283.05</v>
      </c>
      <c r="N340" s="674">
        <v>582.95399999999995</v>
      </c>
      <c r="O340" s="674">
        <v>2699.1860000000001</v>
      </c>
    </row>
    <row r="341" spans="1:15" x14ac:dyDescent="0.2">
      <c r="A341" s="674" t="s">
        <v>1163</v>
      </c>
      <c r="B341" s="674">
        <v>199.39599999999999</v>
      </c>
      <c r="C341" s="674">
        <v>845.55799999999999</v>
      </c>
      <c r="D341" s="674">
        <v>753.52200000000005</v>
      </c>
      <c r="E341" s="674">
        <v>1801.4110000000001</v>
      </c>
      <c r="F341" s="674">
        <v>5.3449999999999998</v>
      </c>
      <c r="G341" s="674">
        <v>0.255</v>
      </c>
      <c r="H341" s="674">
        <v>0</v>
      </c>
      <c r="I341" s="674">
        <v>0</v>
      </c>
      <c r="J341" s="674">
        <v>152.77799999999999</v>
      </c>
      <c r="K341" s="674">
        <v>158.37799999999999</v>
      </c>
      <c r="L341" s="674">
        <v>1959.789</v>
      </c>
      <c r="M341" s="674">
        <v>289.62</v>
      </c>
      <c r="N341" s="674">
        <v>658.88099999999997</v>
      </c>
      <c r="O341" s="674">
        <v>2908.2910000000002</v>
      </c>
    </row>
    <row r="342" spans="1:15" x14ac:dyDescent="0.2">
      <c r="A342" s="674" t="s">
        <v>1164</v>
      </c>
      <c r="B342" s="674">
        <v>195.715</v>
      </c>
      <c r="C342" s="674">
        <v>796.72500000000002</v>
      </c>
      <c r="D342" s="674">
        <v>740.56299999999999</v>
      </c>
      <c r="E342" s="674">
        <v>1737.0309999999999</v>
      </c>
      <c r="F342" s="674">
        <v>4.8259999999999996</v>
      </c>
      <c r="G342" s="674">
        <v>0.247</v>
      </c>
      <c r="H342" s="674">
        <v>0</v>
      </c>
      <c r="I342" s="674">
        <v>0</v>
      </c>
      <c r="J342" s="674">
        <v>152.923</v>
      </c>
      <c r="K342" s="674">
        <v>157.995</v>
      </c>
      <c r="L342" s="674">
        <v>1895.0260000000001</v>
      </c>
      <c r="M342" s="674">
        <v>288.88900000000001</v>
      </c>
      <c r="N342" s="674">
        <v>629.18600000000004</v>
      </c>
      <c r="O342" s="674">
        <v>2813.1</v>
      </c>
    </row>
    <row r="343" spans="1:15" x14ac:dyDescent="0.2">
      <c r="A343" s="674" t="s">
        <v>1165</v>
      </c>
      <c r="B343" s="674">
        <v>196.51300000000001</v>
      </c>
      <c r="C343" s="674">
        <v>769.28899999999999</v>
      </c>
      <c r="D343" s="674">
        <v>739.23699999999997</v>
      </c>
      <c r="E343" s="674">
        <v>1709.702</v>
      </c>
      <c r="F343" s="674">
        <v>5.5990000000000002</v>
      </c>
      <c r="G343" s="674">
        <v>0.255</v>
      </c>
      <c r="H343" s="674">
        <v>0</v>
      </c>
      <c r="I343" s="674">
        <v>0</v>
      </c>
      <c r="J343" s="674">
        <v>159.19</v>
      </c>
      <c r="K343" s="674">
        <v>165.04499999999999</v>
      </c>
      <c r="L343" s="674">
        <v>1874.7470000000001</v>
      </c>
      <c r="M343" s="674">
        <v>306.029</v>
      </c>
      <c r="N343" s="674">
        <v>753.37800000000004</v>
      </c>
      <c r="O343" s="674">
        <v>2934.154</v>
      </c>
    </row>
    <row r="344" spans="1:15" x14ac:dyDescent="0.2">
      <c r="A344" s="674" t="s">
        <v>1166</v>
      </c>
      <c r="B344" s="674">
        <v>189.99199999999999</v>
      </c>
      <c r="C344" s="674">
        <v>741.19600000000003</v>
      </c>
      <c r="D344" s="674">
        <v>759.55200000000002</v>
      </c>
      <c r="E344" s="674">
        <v>1699.28</v>
      </c>
      <c r="F344" s="674">
        <v>5.4550000000000001</v>
      </c>
      <c r="G344" s="674">
        <v>0.247</v>
      </c>
      <c r="H344" s="674">
        <v>0</v>
      </c>
      <c r="I344" s="674">
        <v>0</v>
      </c>
      <c r="J344" s="674">
        <v>107.619</v>
      </c>
      <c r="K344" s="674">
        <v>113.321</v>
      </c>
      <c r="L344" s="674">
        <v>1812.6010000000001</v>
      </c>
      <c r="M344" s="674">
        <v>307.596</v>
      </c>
      <c r="N344" s="674">
        <v>744.48599999999999</v>
      </c>
      <c r="O344" s="674">
        <v>2864.683</v>
      </c>
    </row>
    <row r="345" spans="1:15" x14ac:dyDescent="0.2">
      <c r="A345" s="674" t="s">
        <v>1167</v>
      </c>
      <c r="B345" s="674">
        <v>190.86500000000001</v>
      </c>
      <c r="C345" s="674">
        <v>790.43600000000004</v>
      </c>
      <c r="D345" s="674">
        <v>788.89200000000005</v>
      </c>
      <c r="E345" s="674">
        <v>1776.95</v>
      </c>
      <c r="F345" s="674">
        <v>4.8339999999999996</v>
      </c>
      <c r="G345" s="674">
        <v>0.255</v>
      </c>
      <c r="H345" s="674">
        <v>0</v>
      </c>
      <c r="I345" s="674">
        <v>0</v>
      </c>
      <c r="J345" s="674">
        <v>157.43799999999999</v>
      </c>
      <c r="K345" s="674">
        <v>162.52699999999999</v>
      </c>
      <c r="L345" s="674">
        <v>1939.4760000000001</v>
      </c>
      <c r="M345" s="674">
        <v>304.17</v>
      </c>
      <c r="N345" s="674">
        <v>733.03499999999997</v>
      </c>
      <c r="O345" s="674">
        <v>2976.681</v>
      </c>
    </row>
    <row r="346" spans="1:15" x14ac:dyDescent="0.2">
      <c r="A346" s="674" t="s">
        <v>1168</v>
      </c>
      <c r="B346" s="674">
        <v>191.29599999999999</v>
      </c>
      <c r="C346" s="674">
        <v>806.56500000000005</v>
      </c>
      <c r="D346" s="674">
        <v>799.64400000000001</v>
      </c>
      <c r="E346" s="674">
        <v>1807.212</v>
      </c>
      <c r="F346" s="674">
        <v>4.2359999999999998</v>
      </c>
      <c r="G346" s="674">
        <v>0.255</v>
      </c>
      <c r="H346" s="674">
        <v>0</v>
      </c>
      <c r="I346" s="674">
        <v>0</v>
      </c>
      <c r="J346" s="674">
        <v>164.19200000000001</v>
      </c>
      <c r="K346" s="674">
        <v>168.68299999999999</v>
      </c>
      <c r="L346" s="674">
        <v>1975.895</v>
      </c>
      <c r="M346" s="674">
        <v>319.35599999999999</v>
      </c>
      <c r="N346" s="674">
        <v>739.91499999999996</v>
      </c>
      <c r="O346" s="674">
        <v>3035.1660000000002</v>
      </c>
    </row>
    <row r="347" spans="1:15" x14ac:dyDescent="0.2">
      <c r="A347" s="674" t="s">
        <v>1169</v>
      </c>
      <c r="B347" s="674">
        <v>186.56100000000001</v>
      </c>
      <c r="C347" s="674">
        <v>774.39200000000005</v>
      </c>
      <c r="D347" s="674">
        <v>768.25</v>
      </c>
      <c r="E347" s="674">
        <v>1735.5540000000001</v>
      </c>
      <c r="F347" s="674">
        <v>3.5129999999999999</v>
      </c>
      <c r="G347" s="674">
        <v>0.247</v>
      </c>
      <c r="H347" s="674">
        <v>0</v>
      </c>
      <c r="I347" s="674">
        <v>0</v>
      </c>
      <c r="J347" s="674">
        <v>160.345</v>
      </c>
      <c r="K347" s="674">
        <v>164.10400000000001</v>
      </c>
      <c r="L347" s="674">
        <v>1899.6590000000001</v>
      </c>
      <c r="M347" s="674">
        <v>306.43299999999999</v>
      </c>
      <c r="N347" s="674">
        <v>658.8</v>
      </c>
      <c r="O347" s="674">
        <v>2864.8919999999998</v>
      </c>
    </row>
    <row r="348" spans="1:15" x14ac:dyDescent="0.2">
      <c r="A348" s="674" t="s">
        <v>1170</v>
      </c>
      <c r="B348" s="674">
        <v>198.65700000000001</v>
      </c>
      <c r="C348" s="674">
        <v>807.60699999999997</v>
      </c>
      <c r="D348" s="674">
        <v>803.13400000000001</v>
      </c>
      <c r="E348" s="674">
        <v>1816.865</v>
      </c>
      <c r="F348" s="674">
        <v>3.1850000000000001</v>
      </c>
      <c r="G348" s="674">
        <v>0.255</v>
      </c>
      <c r="H348" s="674">
        <v>0</v>
      </c>
      <c r="I348" s="674">
        <v>0</v>
      </c>
      <c r="J348" s="674">
        <v>174.215</v>
      </c>
      <c r="K348" s="674">
        <v>177.65600000000001</v>
      </c>
      <c r="L348" s="674">
        <v>1994.521</v>
      </c>
      <c r="M348" s="674">
        <v>301.34899999999999</v>
      </c>
      <c r="N348" s="674">
        <v>642.298</v>
      </c>
      <c r="O348" s="674">
        <v>2938.1669999999999</v>
      </c>
    </row>
    <row r="349" spans="1:15" x14ac:dyDescent="0.2">
      <c r="A349" s="674" t="s">
        <v>1171</v>
      </c>
      <c r="B349" s="674">
        <v>192.72</v>
      </c>
      <c r="C349" s="674">
        <v>820.63400000000001</v>
      </c>
      <c r="D349" s="674">
        <v>732.70699999999999</v>
      </c>
      <c r="E349" s="674">
        <v>1749.71</v>
      </c>
      <c r="F349" s="674">
        <v>3.3769999999999998</v>
      </c>
      <c r="G349" s="674">
        <v>0.247</v>
      </c>
      <c r="H349" s="674">
        <v>0</v>
      </c>
      <c r="I349" s="674">
        <v>0</v>
      </c>
      <c r="J349" s="674">
        <v>146.63399999999999</v>
      </c>
      <c r="K349" s="674">
        <v>150.25700000000001</v>
      </c>
      <c r="L349" s="674">
        <v>1899.9670000000001</v>
      </c>
      <c r="M349" s="674">
        <v>298.69600000000003</v>
      </c>
      <c r="N349" s="674">
        <v>633.25</v>
      </c>
      <c r="O349" s="674">
        <v>2831.913</v>
      </c>
    </row>
    <row r="350" spans="1:15" x14ac:dyDescent="0.2">
      <c r="A350" s="674" t="s">
        <v>1172</v>
      </c>
      <c r="B350" s="674">
        <v>197.715</v>
      </c>
      <c r="C350" s="674">
        <v>893.93799999999999</v>
      </c>
      <c r="D350" s="674">
        <v>777.33600000000001</v>
      </c>
      <c r="E350" s="674">
        <v>1870.809</v>
      </c>
      <c r="F350" s="674">
        <v>4.2480000000000002</v>
      </c>
      <c r="G350" s="674">
        <v>0.255</v>
      </c>
      <c r="H350" s="674">
        <v>0</v>
      </c>
      <c r="I350" s="674">
        <v>0</v>
      </c>
      <c r="J350" s="674">
        <v>173.22</v>
      </c>
      <c r="K350" s="674">
        <v>177.72300000000001</v>
      </c>
      <c r="L350" s="674">
        <v>2048.5320000000002</v>
      </c>
      <c r="M350" s="674">
        <v>298.57100000000003</v>
      </c>
      <c r="N350" s="674">
        <v>674.13300000000004</v>
      </c>
      <c r="O350" s="674">
        <v>3021.2370000000001</v>
      </c>
    </row>
    <row r="351" spans="1:15" x14ac:dyDescent="0.2">
      <c r="A351" s="674" t="s">
        <v>1173</v>
      </c>
      <c r="B351" s="674">
        <v>2335.259</v>
      </c>
      <c r="C351" s="674">
        <v>9763.3649999999998</v>
      </c>
      <c r="D351" s="674">
        <v>9081.8250000000007</v>
      </c>
      <c r="E351" s="674">
        <v>21247.543000000001</v>
      </c>
      <c r="F351" s="674">
        <v>54.539000000000001</v>
      </c>
      <c r="G351" s="674">
        <v>3</v>
      </c>
      <c r="H351" s="674">
        <v>0</v>
      </c>
      <c r="I351" s="674">
        <v>0</v>
      </c>
      <c r="J351" s="674">
        <v>1871.691</v>
      </c>
      <c r="K351" s="674">
        <v>1929.23</v>
      </c>
      <c r="L351" s="674">
        <v>23176.774000000001</v>
      </c>
      <c r="M351" s="674">
        <v>3586.7049999999999</v>
      </c>
      <c r="N351" s="674">
        <v>8079.1689999999999</v>
      </c>
      <c r="O351" s="674">
        <v>34842.646999999997</v>
      </c>
    </row>
    <row r="352" spans="1:15" x14ac:dyDescent="0.2">
      <c r="A352" s="674" t="s">
        <v>1174</v>
      </c>
      <c r="B352" s="674">
        <v>188.483</v>
      </c>
      <c r="C352" s="674">
        <v>833.15700000000004</v>
      </c>
      <c r="D352" s="674">
        <v>777.05399999999997</v>
      </c>
      <c r="E352" s="674">
        <v>1804.009</v>
      </c>
      <c r="F352" s="674">
        <v>4.4950000000000001</v>
      </c>
      <c r="G352" s="674">
        <v>0.34799999999999998</v>
      </c>
      <c r="H352" s="674">
        <v>0</v>
      </c>
      <c r="I352" s="674">
        <v>0</v>
      </c>
      <c r="J352" s="674">
        <v>180.62899999999999</v>
      </c>
      <c r="K352" s="674">
        <v>185.47300000000001</v>
      </c>
      <c r="L352" s="674">
        <v>1989.482</v>
      </c>
      <c r="M352" s="674">
        <v>283.71499999999997</v>
      </c>
      <c r="N352" s="674">
        <v>639.10900000000004</v>
      </c>
      <c r="O352" s="674">
        <v>2912.306</v>
      </c>
    </row>
    <row r="353" spans="1:15" x14ac:dyDescent="0.2">
      <c r="A353" s="674" t="s">
        <v>1175</v>
      </c>
      <c r="B353" s="674">
        <v>184.01599999999999</v>
      </c>
      <c r="C353" s="674">
        <v>772.25699999999995</v>
      </c>
      <c r="D353" s="674">
        <v>686.38699999999994</v>
      </c>
      <c r="E353" s="674">
        <v>1644.9290000000001</v>
      </c>
      <c r="F353" s="674">
        <v>4.3689999999999998</v>
      </c>
      <c r="G353" s="674">
        <v>0.315</v>
      </c>
      <c r="H353" s="674">
        <v>0</v>
      </c>
      <c r="I353" s="674">
        <v>0</v>
      </c>
      <c r="J353" s="674">
        <v>137.38399999999999</v>
      </c>
      <c r="K353" s="674">
        <v>142.06800000000001</v>
      </c>
      <c r="L353" s="674">
        <v>1786.9970000000001</v>
      </c>
      <c r="M353" s="674">
        <v>277.90199999999999</v>
      </c>
      <c r="N353" s="674">
        <v>608.54100000000005</v>
      </c>
      <c r="O353" s="674">
        <v>2673.4389999999999</v>
      </c>
    </row>
    <row r="354" spans="1:15" x14ac:dyDescent="0.2">
      <c r="A354" s="674" t="s">
        <v>1176</v>
      </c>
      <c r="B354" s="674">
        <v>191.13499999999999</v>
      </c>
      <c r="C354" s="674">
        <v>784.84799999999996</v>
      </c>
      <c r="D354" s="674">
        <v>798.53599999999994</v>
      </c>
      <c r="E354" s="674">
        <v>1781.4770000000001</v>
      </c>
      <c r="F354" s="674">
        <v>4.8849999999999998</v>
      </c>
      <c r="G354" s="674">
        <v>0.34799999999999998</v>
      </c>
      <c r="H354" s="674">
        <v>0</v>
      </c>
      <c r="I354" s="674">
        <v>0</v>
      </c>
      <c r="J354" s="674">
        <v>125.383</v>
      </c>
      <c r="K354" s="674">
        <v>130.61699999999999</v>
      </c>
      <c r="L354" s="674">
        <v>1912.0930000000001</v>
      </c>
      <c r="M354" s="674">
        <v>292.75700000000001</v>
      </c>
      <c r="N354" s="674">
        <v>678.24599999999998</v>
      </c>
      <c r="O354" s="674">
        <v>2883.096</v>
      </c>
    </row>
    <row r="355" spans="1:15" x14ac:dyDescent="0.2">
      <c r="A355" s="674" t="s">
        <v>1177</v>
      </c>
      <c r="B355" s="674">
        <v>186.93299999999999</v>
      </c>
      <c r="C355" s="674">
        <v>744.91700000000003</v>
      </c>
      <c r="D355" s="674">
        <v>750.86400000000003</v>
      </c>
      <c r="E355" s="674">
        <v>1692.079</v>
      </c>
      <c r="F355" s="674">
        <v>4.1630000000000003</v>
      </c>
      <c r="G355" s="674">
        <v>0.33700000000000002</v>
      </c>
      <c r="H355" s="674">
        <v>0</v>
      </c>
      <c r="I355" s="674">
        <v>0</v>
      </c>
      <c r="J355" s="674">
        <v>157.02099999999999</v>
      </c>
      <c r="K355" s="674">
        <v>161.52099999999999</v>
      </c>
      <c r="L355" s="674">
        <v>1853.6010000000001</v>
      </c>
      <c r="M355" s="674">
        <v>292.79899999999998</v>
      </c>
      <c r="N355" s="674">
        <v>676.3</v>
      </c>
      <c r="O355" s="674">
        <v>2822.6990000000001</v>
      </c>
    </row>
    <row r="356" spans="1:15" x14ac:dyDescent="0.2">
      <c r="A356" s="674" t="s">
        <v>1178</v>
      </c>
      <c r="B356" s="674">
        <v>185.471</v>
      </c>
      <c r="C356" s="674">
        <v>723.95</v>
      </c>
      <c r="D356" s="674">
        <v>717.20500000000004</v>
      </c>
      <c r="E356" s="674">
        <v>1629.4169999999999</v>
      </c>
      <c r="F356" s="674">
        <v>4.4160000000000004</v>
      </c>
      <c r="G356" s="674">
        <v>0.34799999999999998</v>
      </c>
      <c r="H356" s="674">
        <v>0</v>
      </c>
      <c r="I356" s="674">
        <v>0</v>
      </c>
      <c r="J356" s="674">
        <v>190.471</v>
      </c>
      <c r="K356" s="674">
        <v>195.23500000000001</v>
      </c>
      <c r="L356" s="674">
        <v>1824.652</v>
      </c>
      <c r="M356" s="674">
        <v>305.35599999999999</v>
      </c>
      <c r="N356" s="674">
        <v>748.85500000000002</v>
      </c>
      <c r="O356" s="674">
        <v>2878.8629999999998</v>
      </c>
    </row>
    <row r="357" spans="1:15" x14ac:dyDescent="0.2">
      <c r="A357" s="674" t="s">
        <v>1179</v>
      </c>
      <c r="B357" s="674">
        <v>176.67</v>
      </c>
      <c r="C357" s="674">
        <v>702.24099999999999</v>
      </c>
      <c r="D357" s="674">
        <v>801.55399999999997</v>
      </c>
      <c r="E357" s="674">
        <v>1682.309</v>
      </c>
      <c r="F357" s="674">
        <v>4.6550000000000002</v>
      </c>
      <c r="G357" s="674">
        <v>0.33700000000000002</v>
      </c>
      <c r="H357" s="674">
        <v>0</v>
      </c>
      <c r="I357" s="674">
        <v>0</v>
      </c>
      <c r="J357" s="674">
        <v>146.38499999999999</v>
      </c>
      <c r="K357" s="674">
        <v>151.37700000000001</v>
      </c>
      <c r="L357" s="674">
        <v>1833.6859999999999</v>
      </c>
      <c r="M357" s="674">
        <v>311.262</v>
      </c>
      <c r="N357" s="674">
        <v>744.81899999999996</v>
      </c>
      <c r="O357" s="674">
        <v>2889.7669999999998</v>
      </c>
    </row>
    <row r="358" spans="1:15" x14ac:dyDescent="0.2">
      <c r="A358" s="674" t="s">
        <v>1180</v>
      </c>
      <c r="B358" s="674">
        <v>181.32300000000001</v>
      </c>
      <c r="C358" s="674">
        <v>724.32600000000002</v>
      </c>
      <c r="D358" s="674">
        <v>784.60299999999995</v>
      </c>
      <c r="E358" s="674">
        <v>1693.3630000000001</v>
      </c>
      <c r="F358" s="674">
        <v>4.5209999999999999</v>
      </c>
      <c r="G358" s="674">
        <v>0.34799999999999998</v>
      </c>
      <c r="H358" s="674">
        <v>0</v>
      </c>
      <c r="I358" s="674">
        <v>0</v>
      </c>
      <c r="J358" s="674">
        <v>172.51599999999999</v>
      </c>
      <c r="K358" s="674">
        <v>177.38499999999999</v>
      </c>
      <c r="L358" s="674">
        <v>1870.7470000000001</v>
      </c>
      <c r="M358" s="674">
        <v>317.14800000000002</v>
      </c>
      <c r="N358" s="674">
        <v>771.25400000000002</v>
      </c>
      <c r="O358" s="674">
        <v>2959.15</v>
      </c>
    </row>
    <row r="359" spans="1:15" x14ac:dyDescent="0.2">
      <c r="A359" s="674" t="s">
        <v>1181</v>
      </c>
      <c r="B359" s="674">
        <v>180.989</v>
      </c>
      <c r="C359" s="674">
        <v>771.30700000000002</v>
      </c>
      <c r="D359" s="674">
        <v>849.07899999999995</v>
      </c>
      <c r="E359" s="674">
        <v>1807.365</v>
      </c>
      <c r="F359" s="674">
        <v>3.9180000000000001</v>
      </c>
      <c r="G359" s="674">
        <v>0.34799999999999998</v>
      </c>
      <c r="H359" s="674">
        <v>0</v>
      </c>
      <c r="I359" s="674">
        <v>0</v>
      </c>
      <c r="J359" s="674">
        <v>168.02</v>
      </c>
      <c r="K359" s="674">
        <v>172.286</v>
      </c>
      <c r="L359" s="674">
        <v>1979.6510000000001</v>
      </c>
      <c r="M359" s="674">
        <v>317.077</v>
      </c>
      <c r="N359" s="674">
        <v>741.08299999999997</v>
      </c>
      <c r="O359" s="674">
        <v>3037.8110000000001</v>
      </c>
    </row>
    <row r="360" spans="1:15" x14ac:dyDescent="0.2">
      <c r="A360" s="674" t="s">
        <v>1182</v>
      </c>
      <c r="B360" s="674">
        <v>180.88800000000001</v>
      </c>
      <c r="C360" s="674">
        <v>799.44899999999996</v>
      </c>
      <c r="D360" s="674">
        <v>821.55</v>
      </c>
      <c r="E360" s="674">
        <v>1803.579</v>
      </c>
      <c r="F360" s="674">
        <v>3.181</v>
      </c>
      <c r="G360" s="674">
        <v>0.33700000000000002</v>
      </c>
      <c r="H360" s="674">
        <v>0</v>
      </c>
      <c r="I360" s="674">
        <v>0</v>
      </c>
      <c r="J360" s="674">
        <v>154.79499999999999</v>
      </c>
      <c r="K360" s="674">
        <v>158.31299999999999</v>
      </c>
      <c r="L360" s="674">
        <v>1961.893</v>
      </c>
      <c r="M360" s="674">
        <v>309.63799999999998</v>
      </c>
      <c r="N360" s="674">
        <v>634.30100000000004</v>
      </c>
      <c r="O360" s="674">
        <v>2905.8319999999999</v>
      </c>
    </row>
    <row r="361" spans="1:15" x14ac:dyDescent="0.2">
      <c r="A361" s="674" t="s">
        <v>1183</v>
      </c>
      <c r="B361" s="674">
        <v>189.059</v>
      </c>
      <c r="C361" s="674">
        <v>816.87599999999998</v>
      </c>
      <c r="D361" s="674">
        <v>827.08299999999997</v>
      </c>
      <c r="E361" s="674">
        <v>1836.84</v>
      </c>
      <c r="F361" s="674">
        <v>3.0310000000000001</v>
      </c>
      <c r="G361" s="674">
        <v>0.34799999999999998</v>
      </c>
      <c r="H361" s="674">
        <v>0</v>
      </c>
      <c r="I361" s="674">
        <v>0</v>
      </c>
      <c r="J361" s="674">
        <v>139.1</v>
      </c>
      <c r="K361" s="674">
        <v>142.47900000000001</v>
      </c>
      <c r="L361" s="674">
        <v>1979.319</v>
      </c>
      <c r="M361" s="674">
        <v>306.529</v>
      </c>
      <c r="N361" s="674">
        <v>654.23800000000006</v>
      </c>
      <c r="O361" s="674">
        <v>2940.0859999999998</v>
      </c>
    </row>
    <row r="362" spans="1:15" x14ac:dyDescent="0.2">
      <c r="A362" s="674" t="s">
        <v>1184</v>
      </c>
      <c r="B362" s="674">
        <v>189.37899999999999</v>
      </c>
      <c r="C362" s="674">
        <v>819.28200000000004</v>
      </c>
      <c r="D362" s="674">
        <v>745.58299999999997</v>
      </c>
      <c r="E362" s="674">
        <v>1762.92</v>
      </c>
      <c r="F362" s="674">
        <v>3.2229999999999999</v>
      </c>
      <c r="G362" s="674">
        <v>0.33700000000000002</v>
      </c>
      <c r="H362" s="674">
        <v>0</v>
      </c>
      <c r="I362" s="674">
        <v>0</v>
      </c>
      <c r="J362" s="674">
        <v>164.13</v>
      </c>
      <c r="K362" s="674">
        <v>167.69</v>
      </c>
      <c r="L362" s="674">
        <v>1930.61</v>
      </c>
      <c r="M362" s="674">
        <v>301.80399999999997</v>
      </c>
      <c r="N362" s="674">
        <v>651.755</v>
      </c>
      <c r="O362" s="674">
        <v>2884.1689999999999</v>
      </c>
    </row>
    <row r="363" spans="1:15" x14ac:dyDescent="0.2">
      <c r="A363" s="674" t="s">
        <v>1185</v>
      </c>
      <c r="B363" s="674">
        <v>192.43700000000001</v>
      </c>
      <c r="C363" s="674">
        <v>882.18</v>
      </c>
      <c r="D363" s="674">
        <v>796.60199999999998</v>
      </c>
      <c r="E363" s="674">
        <v>1877.076</v>
      </c>
      <c r="F363" s="674">
        <v>3.802</v>
      </c>
      <c r="G363" s="674">
        <v>0.34799999999999998</v>
      </c>
      <c r="H363" s="674">
        <v>0</v>
      </c>
      <c r="I363" s="674">
        <v>0</v>
      </c>
      <c r="J363" s="674">
        <v>145.68700000000001</v>
      </c>
      <c r="K363" s="674">
        <v>149.83799999999999</v>
      </c>
      <c r="L363" s="674">
        <v>2026.914</v>
      </c>
      <c r="M363" s="674">
        <v>294.64800000000002</v>
      </c>
      <c r="N363" s="674">
        <v>650.25800000000004</v>
      </c>
      <c r="O363" s="674">
        <v>2971.82</v>
      </c>
    </row>
    <row r="364" spans="1:15" x14ac:dyDescent="0.2">
      <c r="A364" s="674" t="s">
        <v>1186</v>
      </c>
      <c r="B364" s="674">
        <v>2226.7829999999999</v>
      </c>
      <c r="C364" s="674">
        <v>9375.3029999999999</v>
      </c>
      <c r="D364" s="674">
        <v>9356.0859999999993</v>
      </c>
      <c r="E364" s="674">
        <v>21015.864000000001</v>
      </c>
      <c r="F364" s="674">
        <v>48.658000000000001</v>
      </c>
      <c r="G364" s="674">
        <v>4.0999999999999996</v>
      </c>
      <c r="H364" s="674">
        <v>0</v>
      </c>
      <c r="I364" s="674">
        <v>0</v>
      </c>
      <c r="J364" s="674">
        <v>1881.5229999999999</v>
      </c>
      <c r="K364" s="674">
        <v>1934.2809999999999</v>
      </c>
      <c r="L364" s="674">
        <v>22950.145</v>
      </c>
      <c r="M364" s="674">
        <v>3610.6350000000002</v>
      </c>
      <c r="N364" s="674">
        <v>8203.1579999999994</v>
      </c>
      <c r="O364" s="674">
        <v>34763.938000000002</v>
      </c>
    </row>
    <row r="365" spans="1:15" x14ac:dyDescent="0.2">
      <c r="A365" s="674" t="s">
        <v>1187</v>
      </c>
      <c r="B365" s="674">
        <v>193.46</v>
      </c>
      <c r="C365" s="674">
        <v>837.01800000000003</v>
      </c>
      <c r="D365" s="674">
        <v>754.68899999999996</v>
      </c>
      <c r="E365" s="674">
        <v>1789.222</v>
      </c>
      <c r="F365" s="674">
        <v>3.879</v>
      </c>
      <c r="G365" s="674">
        <v>0.373</v>
      </c>
      <c r="H365" s="674">
        <v>0</v>
      </c>
      <c r="I365" s="674">
        <v>0</v>
      </c>
      <c r="J365" s="674">
        <v>131.251</v>
      </c>
      <c r="K365" s="674">
        <v>135.50299999999999</v>
      </c>
      <c r="L365" s="674">
        <v>1924.7249999999999</v>
      </c>
      <c r="M365" s="674">
        <v>293.392</v>
      </c>
      <c r="N365" s="674">
        <v>688.11599999999999</v>
      </c>
      <c r="O365" s="674">
        <v>2906.2330000000002</v>
      </c>
    </row>
    <row r="366" spans="1:15" x14ac:dyDescent="0.2">
      <c r="A366" s="674" t="s">
        <v>1188</v>
      </c>
      <c r="B366" s="674">
        <v>190.46700000000001</v>
      </c>
      <c r="C366" s="674">
        <v>808.84299999999996</v>
      </c>
      <c r="D366" s="674">
        <v>718.63499999999999</v>
      </c>
      <c r="E366" s="674">
        <v>1725.3340000000001</v>
      </c>
      <c r="F366" s="674">
        <v>3.4420000000000002</v>
      </c>
      <c r="G366" s="674">
        <v>0.34899999999999998</v>
      </c>
      <c r="H366" s="674">
        <v>0</v>
      </c>
      <c r="I366" s="674">
        <v>0</v>
      </c>
      <c r="J366" s="674">
        <v>154.624</v>
      </c>
      <c r="K366" s="674">
        <v>158.41399999999999</v>
      </c>
      <c r="L366" s="674">
        <v>1883.748</v>
      </c>
      <c r="M366" s="674">
        <v>288.69200000000001</v>
      </c>
      <c r="N366" s="674">
        <v>627.00199999999995</v>
      </c>
      <c r="O366" s="674">
        <v>2799.442</v>
      </c>
    </row>
    <row r="367" spans="1:15" x14ac:dyDescent="0.2">
      <c r="A367" s="674" t="s">
        <v>1189</v>
      </c>
      <c r="B367" s="674">
        <v>195.29900000000001</v>
      </c>
      <c r="C367" s="674">
        <v>790.09400000000005</v>
      </c>
      <c r="D367" s="674">
        <v>762.11300000000006</v>
      </c>
      <c r="E367" s="674">
        <v>1753.2860000000001</v>
      </c>
      <c r="F367" s="674">
        <v>4.0869999999999997</v>
      </c>
      <c r="G367" s="674">
        <v>0.373</v>
      </c>
      <c r="H367" s="674">
        <v>0</v>
      </c>
      <c r="I367" s="674">
        <v>0</v>
      </c>
      <c r="J367" s="674">
        <v>163.411</v>
      </c>
      <c r="K367" s="674">
        <v>167.87100000000001</v>
      </c>
      <c r="L367" s="674">
        <v>1921.1569999999999</v>
      </c>
      <c r="M367" s="674">
        <v>301.27499999999998</v>
      </c>
      <c r="N367" s="674">
        <v>707.67499999999995</v>
      </c>
      <c r="O367" s="674">
        <v>2930.1080000000002</v>
      </c>
    </row>
    <row r="368" spans="1:15" x14ac:dyDescent="0.2">
      <c r="A368" s="674" t="s">
        <v>1190</v>
      </c>
      <c r="B368" s="674">
        <v>183.79499999999999</v>
      </c>
      <c r="C368" s="674">
        <v>768.95600000000002</v>
      </c>
      <c r="D368" s="674">
        <v>680.404</v>
      </c>
      <c r="E368" s="674">
        <v>1639.2840000000001</v>
      </c>
      <c r="F368" s="674">
        <v>4.3609999999999998</v>
      </c>
      <c r="G368" s="674">
        <v>0.36099999999999999</v>
      </c>
      <c r="H368" s="674">
        <v>0</v>
      </c>
      <c r="I368" s="674">
        <v>0</v>
      </c>
      <c r="J368" s="674">
        <v>156.596</v>
      </c>
      <c r="K368" s="674">
        <v>161.31800000000001</v>
      </c>
      <c r="L368" s="674">
        <v>1800.6020000000001</v>
      </c>
      <c r="M368" s="674">
        <v>294.928</v>
      </c>
      <c r="N368" s="674">
        <v>685.44200000000001</v>
      </c>
      <c r="O368" s="674">
        <v>2780.9720000000002</v>
      </c>
    </row>
    <row r="369" spans="1:15" x14ac:dyDescent="0.2">
      <c r="A369" s="674" t="s">
        <v>1191</v>
      </c>
      <c r="B369" s="674">
        <v>185.166</v>
      </c>
      <c r="C369" s="674">
        <v>768.33900000000006</v>
      </c>
      <c r="D369" s="674">
        <v>804.34199999999998</v>
      </c>
      <c r="E369" s="674">
        <v>1765.588</v>
      </c>
      <c r="F369" s="674">
        <v>4.1970000000000001</v>
      </c>
      <c r="G369" s="674">
        <v>0.373</v>
      </c>
      <c r="H369" s="674">
        <v>0</v>
      </c>
      <c r="I369" s="674">
        <v>0</v>
      </c>
      <c r="J369" s="674">
        <v>153.29300000000001</v>
      </c>
      <c r="K369" s="674">
        <v>157.863</v>
      </c>
      <c r="L369" s="674">
        <v>1923.452</v>
      </c>
      <c r="M369" s="674">
        <v>308.99900000000002</v>
      </c>
      <c r="N369" s="674">
        <v>776.78899999999999</v>
      </c>
      <c r="O369" s="674">
        <v>3009.239</v>
      </c>
    </row>
    <row r="370" spans="1:15" x14ac:dyDescent="0.2">
      <c r="A370" s="674" t="s">
        <v>1192</v>
      </c>
      <c r="B370" s="674">
        <v>181.333</v>
      </c>
      <c r="C370" s="674">
        <v>762.05499999999995</v>
      </c>
      <c r="D370" s="674">
        <v>777.60900000000004</v>
      </c>
      <c r="E370" s="674">
        <v>1725.2560000000001</v>
      </c>
      <c r="F370" s="674">
        <v>3.855</v>
      </c>
      <c r="G370" s="674">
        <v>0.36099999999999999</v>
      </c>
      <c r="H370" s="674">
        <v>0</v>
      </c>
      <c r="I370" s="674">
        <v>0</v>
      </c>
      <c r="J370" s="674">
        <v>137.69999999999999</v>
      </c>
      <c r="K370" s="674">
        <v>141.91499999999999</v>
      </c>
      <c r="L370" s="674">
        <v>1867.171</v>
      </c>
      <c r="M370" s="674">
        <v>314.53699999999998</v>
      </c>
      <c r="N370" s="674">
        <v>733.154</v>
      </c>
      <c r="O370" s="674">
        <v>2914.8609999999999</v>
      </c>
    </row>
    <row r="371" spans="1:15" x14ac:dyDescent="0.2">
      <c r="A371" s="674" t="s">
        <v>1193</v>
      </c>
      <c r="B371" s="674">
        <v>186.01499999999999</v>
      </c>
      <c r="C371" s="674">
        <v>738.93700000000001</v>
      </c>
      <c r="D371" s="674">
        <v>761.76499999999999</v>
      </c>
      <c r="E371" s="674">
        <v>1692.2180000000001</v>
      </c>
      <c r="F371" s="674">
        <v>3.694</v>
      </c>
      <c r="G371" s="674">
        <v>0.373</v>
      </c>
      <c r="H371" s="674">
        <v>0</v>
      </c>
      <c r="I371" s="674">
        <v>0</v>
      </c>
      <c r="J371" s="674">
        <v>159.26400000000001</v>
      </c>
      <c r="K371" s="674">
        <v>163.33000000000001</v>
      </c>
      <c r="L371" s="674">
        <v>1855.548</v>
      </c>
      <c r="M371" s="674">
        <v>306.72000000000003</v>
      </c>
      <c r="N371" s="674">
        <v>712.94899999999996</v>
      </c>
      <c r="O371" s="674">
        <v>2875.2170000000001</v>
      </c>
    </row>
    <row r="372" spans="1:15" x14ac:dyDescent="0.2">
      <c r="A372" s="674" t="s">
        <v>1194</v>
      </c>
      <c r="B372" s="674">
        <v>184.81200000000001</v>
      </c>
      <c r="C372" s="674">
        <v>808.077</v>
      </c>
      <c r="D372" s="674">
        <v>809.44100000000003</v>
      </c>
      <c r="E372" s="674">
        <v>1810.242</v>
      </c>
      <c r="F372" s="674">
        <v>3.3650000000000002</v>
      </c>
      <c r="G372" s="674">
        <v>0.373</v>
      </c>
      <c r="H372" s="674">
        <v>0</v>
      </c>
      <c r="I372" s="674">
        <v>0</v>
      </c>
      <c r="J372" s="674">
        <v>161.18700000000001</v>
      </c>
      <c r="K372" s="674">
        <v>164.92500000000001</v>
      </c>
      <c r="L372" s="674">
        <v>1975.1659999999999</v>
      </c>
      <c r="M372" s="674">
        <v>321.84399999999999</v>
      </c>
      <c r="N372" s="674">
        <v>740.30799999999999</v>
      </c>
      <c r="O372" s="674">
        <v>3037.3180000000002</v>
      </c>
    </row>
    <row r="373" spans="1:15" x14ac:dyDescent="0.2">
      <c r="A373" s="674" t="s">
        <v>1195</v>
      </c>
      <c r="B373" s="674">
        <v>183.98500000000001</v>
      </c>
      <c r="C373" s="674">
        <v>762.56799999999998</v>
      </c>
      <c r="D373" s="674">
        <v>784.38900000000001</v>
      </c>
      <c r="E373" s="674">
        <v>1737.91</v>
      </c>
      <c r="F373" s="674">
        <v>2.7250000000000001</v>
      </c>
      <c r="G373" s="674">
        <v>0.36099999999999999</v>
      </c>
      <c r="H373" s="674">
        <v>0</v>
      </c>
      <c r="I373" s="674">
        <v>0</v>
      </c>
      <c r="J373" s="674">
        <v>149.797</v>
      </c>
      <c r="K373" s="674">
        <v>152.88300000000001</v>
      </c>
      <c r="L373" s="674">
        <v>1890.7929999999999</v>
      </c>
      <c r="M373" s="674">
        <v>309.12400000000002</v>
      </c>
      <c r="N373" s="674">
        <v>621.93600000000004</v>
      </c>
      <c r="O373" s="674">
        <v>2821.8530000000001</v>
      </c>
    </row>
    <row r="374" spans="1:15" x14ac:dyDescent="0.2">
      <c r="A374" s="674" t="s">
        <v>1196</v>
      </c>
      <c r="B374" s="674">
        <v>190.74700000000001</v>
      </c>
      <c r="C374" s="674">
        <v>799.66399999999999</v>
      </c>
      <c r="D374" s="674">
        <v>759.20500000000004</v>
      </c>
      <c r="E374" s="674">
        <v>1755.278</v>
      </c>
      <c r="F374" s="674">
        <v>2.6309999999999998</v>
      </c>
      <c r="G374" s="674">
        <v>0.373</v>
      </c>
      <c r="H374" s="674">
        <v>0</v>
      </c>
      <c r="I374" s="674">
        <v>0</v>
      </c>
      <c r="J374" s="674">
        <v>172.95500000000001</v>
      </c>
      <c r="K374" s="674">
        <v>175.958</v>
      </c>
      <c r="L374" s="674">
        <v>1931.2370000000001</v>
      </c>
      <c r="M374" s="674">
        <v>305.09300000000002</v>
      </c>
      <c r="N374" s="674">
        <v>639.69600000000003</v>
      </c>
      <c r="O374" s="674">
        <v>2876.0250000000001</v>
      </c>
    </row>
    <row r="375" spans="1:15" x14ac:dyDescent="0.2">
      <c r="A375" s="674" t="s">
        <v>1197</v>
      </c>
      <c r="B375" s="674">
        <v>190.60300000000001</v>
      </c>
      <c r="C375" s="674">
        <v>809.58199999999999</v>
      </c>
      <c r="D375" s="674">
        <v>697.947</v>
      </c>
      <c r="E375" s="674">
        <v>1701.8230000000001</v>
      </c>
      <c r="F375" s="674">
        <v>2.9329999999999998</v>
      </c>
      <c r="G375" s="674">
        <v>0.36099999999999999</v>
      </c>
      <c r="H375" s="674">
        <v>0</v>
      </c>
      <c r="I375" s="674">
        <v>0</v>
      </c>
      <c r="J375" s="674">
        <v>168.36699999999999</v>
      </c>
      <c r="K375" s="674">
        <v>171.66</v>
      </c>
      <c r="L375" s="674">
        <v>1873.4829999999999</v>
      </c>
      <c r="M375" s="674">
        <v>299.18599999999998</v>
      </c>
      <c r="N375" s="674">
        <v>651.73699999999997</v>
      </c>
      <c r="O375" s="674">
        <v>2824.4059999999999</v>
      </c>
    </row>
    <row r="376" spans="1:15" x14ac:dyDescent="0.2">
      <c r="A376" s="674" t="s">
        <v>1198</v>
      </c>
      <c r="B376" s="674">
        <v>190.815</v>
      </c>
      <c r="C376" s="674">
        <v>845.28700000000003</v>
      </c>
      <c r="D376" s="674">
        <v>764.02099999999996</v>
      </c>
      <c r="E376" s="674">
        <v>1800.4</v>
      </c>
      <c r="F376" s="674">
        <v>3.0139999999999998</v>
      </c>
      <c r="G376" s="674">
        <v>0.373</v>
      </c>
      <c r="H376" s="674">
        <v>0</v>
      </c>
      <c r="I376" s="674">
        <v>0</v>
      </c>
      <c r="J376" s="674">
        <v>173.03899999999999</v>
      </c>
      <c r="K376" s="674">
        <v>176.42599999999999</v>
      </c>
      <c r="L376" s="674">
        <v>1976.826</v>
      </c>
      <c r="M376" s="674">
        <v>287.39400000000001</v>
      </c>
      <c r="N376" s="674">
        <v>629.34400000000005</v>
      </c>
      <c r="O376" s="674">
        <v>2893.5639999999999</v>
      </c>
    </row>
    <row r="377" spans="1:15" x14ac:dyDescent="0.2">
      <c r="A377" s="674" t="s">
        <v>1199</v>
      </c>
      <c r="B377" s="674">
        <v>2256.498</v>
      </c>
      <c r="C377" s="674">
        <v>9499.7929999999997</v>
      </c>
      <c r="D377" s="674">
        <v>9074.5669999999991</v>
      </c>
      <c r="E377" s="674">
        <v>20896.222000000002</v>
      </c>
      <c r="F377" s="674">
        <v>42.183</v>
      </c>
      <c r="G377" s="674">
        <v>4.4000000000000004</v>
      </c>
      <c r="H377" s="674">
        <v>0</v>
      </c>
      <c r="I377" s="674">
        <v>0</v>
      </c>
      <c r="J377" s="674">
        <v>1881.4839999999999</v>
      </c>
      <c r="K377" s="674">
        <v>1928.067</v>
      </c>
      <c r="L377" s="674">
        <v>22824.289000000001</v>
      </c>
      <c r="M377" s="674">
        <v>3631.1849999999999</v>
      </c>
      <c r="N377" s="674">
        <v>8208.0759999999991</v>
      </c>
      <c r="O377" s="674">
        <v>34663.550000000003</v>
      </c>
    </row>
    <row r="378" spans="1:15" x14ac:dyDescent="0.2">
      <c r="A378" s="674" t="s">
        <v>1200</v>
      </c>
      <c r="B378" s="674">
        <v>191.012</v>
      </c>
      <c r="C378" s="674">
        <v>802.35299999999995</v>
      </c>
      <c r="D378" s="674">
        <v>801.64300000000003</v>
      </c>
      <c r="E378" s="674">
        <v>1797.896</v>
      </c>
      <c r="F378" s="674">
        <v>2.423</v>
      </c>
      <c r="G378" s="674">
        <v>0.40400000000000003</v>
      </c>
      <c r="H378" s="674">
        <v>0</v>
      </c>
      <c r="I378" s="674">
        <v>0</v>
      </c>
      <c r="J378" s="674">
        <v>148.221</v>
      </c>
      <c r="K378" s="674">
        <v>151.048</v>
      </c>
      <c r="L378" s="674">
        <v>1948.944</v>
      </c>
      <c r="M378" s="674">
        <v>285.12700000000001</v>
      </c>
      <c r="N378" s="674">
        <v>601.49699999999996</v>
      </c>
      <c r="O378" s="674">
        <v>2835.5680000000002</v>
      </c>
    </row>
    <row r="379" spans="1:15" x14ac:dyDescent="0.2">
      <c r="A379" s="674" t="s">
        <v>1201</v>
      </c>
      <c r="B379" s="674">
        <v>190.334</v>
      </c>
      <c r="C379" s="674">
        <v>745.68600000000004</v>
      </c>
      <c r="D379" s="674">
        <v>700.29899999999998</v>
      </c>
      <c r="E379" s="674">
        <v>1638.2380000000001</v>
      </c>
      <c r="F379" s="674">
        <v>2.4319999999999999</v>
      </c>
      <c r="G379" s="674">
        <v>0.36499999999999999</v>
      </c>
      <c r="H379" s="674">
        <v>0</v>
      </c>
      <c r="I379" s="674">
        <v>0</v>
      </c>
      <c r="J379" s="674">
        <v>131.13399999999999</v>
      </c>
      <c r="K379" s="674">
        <v>133.93100000000001</v>
      </c>
      <c r="L379" s="674">
        <v>1772.1679999999999</v>
      </c>
      <c r="M379" s="674">
        <v>280.83800000000002</v>
      </c>
      <c r="N379" s="674">
        <v>571.34799999999996</v>
      </c>
      <c r="O379" s="674">
        <v>2624.3539999999998</v>
      </c>
    </row>
    <row r="380" spans="1:15" x14ac:dyDescent="0.2">
      <c r="A380" s="674" t="s">
        <v>1202</v>
      </c>
      <c r="B380" s="674">
        <v>197.398</v>
      </c>
      <c r="C380" s="674">
        <v>780.81299999999999</v>
      </c>
      <c r="D380" s="674">
        <v>782.15599999999995</v>
      </c>
      <c r="E380" s="674">
        <v>1763.068</v>
      </c>
      <c r="F380" s="674">
        <v>3.4929999999999999</v>
      </c>
      <c r="G380" s="674">
        <v>0.40400000000000003</v>
      </c>
      <c r="H380" s="674">
        <v>0</v>
      </c>
      <c r="I380" s="674">
        <v>0</v>
      </c>
      <c r="J380" s="674">
        <v>140.60300000000001</v>
      </c>
      <c r="K380" s="674">
        <v>144.5</v>
      </c>
      <c r="L380" s="674">
        <v>1907.568</v>
      </c>
      <c r="M380" s="674">
        <v>285.21800000000002</v>
      </c>
      <c r="N380" s="674">
        <v>641.02499999999998</v>
      </c>
      <c r="O380" s="674">
        <v>2833.8110000000001</v>
      </c>
    </row>
    <row r="381" spans="1:15" x14ac:dyDescent="0.2">
      <c r="A381" s="674" t="s">
        <v>1203</v>
      </c>
      <c r="B381" s="674">
        <v>183.36199999999999</v>
      </c>
      <c r="C381" s="674">
        <v>732.89599999999996</v>
      </c>
      <c r="D381" s="674">
        <v>751.178</v>
      </c>
      <c r="E381" s="674">
        <v>1672.444</v>
      </c>
      <c r="F381" s="674">
        <v>2.9239999999999999</v>
      </c>
      <c r="G381" s="674">
        <v>0.39100000000000001</v>
      </c>
      <c r="H381" s="674">
        <v>0</v>
      </c>
      <c r="I381" s="674">
        <v>0</v>
      </c>
      <c r="J381" s="674">
        <v>138.161</v>
      </c>
      <c r="K381" s="674">
        <v>141.476</v>
      </c>
      <c r="L381" s="674">
        <v>1813.92</v>
      </c>
      <c r="M381" s="674">
        <v>280.65699999999998</v>
      </c>
      <c r="N381" s="674">
        <v>611.51900000000001</v>
      </c>
      <c r="O381" s="674">
        <v>2706.096</v>
      </c>
    </row>
    <row r="382" spans="1:15" x14ac:dyDescent="0.2">
      <c r="A382" s="674" t="s">
        <v>1204</v>
      </c>
      <c r="B382" s="674">
        <v>183.80600000000001</v>
      </c>
      <c r="C382" s="674">
        <v>688.33199999999999</v>
      </c>
      <c r="D382" s="674">
        <v>774.18899999999996</v>
      </c>
      <c r="E382" s="674">
        <v>1649.78</v>
      </c>
      <c r="F382" s="674">
        <v>3.032</v>
      </c>
      <c r="G382" s="674">
        <v>0.40400000000000003</v>
      </c>
      <c r="H382" s="674">
        <v>0</v>
      </c>
      <c r="I382" s="674">
        <v>0</v>
      </c>
      <c r="J382" s="674">
        <v>133.22300000000001</v>
      </c>
      <c r="K382" s="674">
        <v>136.65899999999999</v>
      </c>
      <c r="L382" s="674">
        <v>1786.4390000000001</v>
      </c>
      <c r="M382" s="674">
        <v>293.69600000000003</v>
      </c>
      <c r="N382" s="674">
        <v>683.82100000000003</v>
      </c>
      <c r="O382" s="674">
        <v>2763.9560000000001</v>
      </c>
    </row>
    <row r="383" spans="1:15" x14ac:dyDescent="0.2">
      <c r="A383" s="674" t="s">
        <v>1205</v>
      </c>
      <c r="B383" s="674">
        <v>180.89099999999999</v>
      </c>
      <c r="C383" s="674">
        <v>643.87900000000002</v>
      </c>
      <c r="D383" s="674">
        <v>739.54100000000005</v>
      </c>
      <c r="E383" s="674">
        <v>1566.7529999999999</v>
      </c>
      <c r="F383" s="674">
        <v>3.0070000000000001</v>
      </c>
      <c r="G383" s="674">
        <v>0.39100000000000001</v>
      </c>
      <c r="H383" s="674">
        <v>0</v>
      </c>
      <c r="I383" s="674">
        <v>0</v>
      </c>
      <c r="J383" s="674">
        <v>134.79300000000001</v>
      </c>
      <c r="K383" s="674">
        <v>138.191</v>
      </c>
      <c r="L383" s="674">
        <v>1704.9449999999999</v>
      </c>
      <c r="M383" s="674">
        <v>291.01499999999999</v>
      </c>
      <c r="N383" s="674">
        <v>672.98400000000004</v>
      </c>
      <c r="O383" s="674">
        <v>2668.9430000000002</v>
      </c>
    </row>
    <row r="384" spans="1:15" x14ac:dyDescent="0.2">
      <c r="A384" s="674" t="s">
        <v>1206</v>
      </c>
      <c r="B384" s="674">
        <v>182.321</v>
      </c>
      <c r="C384" s="674">
        <v>679.93600000000004</v>
      </c>
      <c r="D384" s="674">
        <v>759.98099999999999</v>
      </c>
      <c r="E384" s="674">
        <v>1622.125</v>
      </c>
      <c r="F384" s="674">
        <v>2.4980000000000002</v>
      </c>
      <c r="G384" s="674">
        <v>0.40400000000000003</v>
      </c>
      <c r="H384" s="674">
        <v>0</v>
      </c>
      <c r="I384" s="674">
        <v>0</v>
      </c>
      <c r="J384" s="674">
        <v>140.327</v>
      </c>
      <c r="K384" s="674">
        <v>143.22900000000001</v>
      </c>
      <c r="L384" s="674">
        <v>1765.3530000000001</v>
      </c>
      <c r="M384" s="674">
        <v>283.74400000000003</v>
      </c>
      <c r="N384" s="674">
        <v>658.65499999999997</v>
      </c>
      <c r="O384" s="674">
        <v>2707.7530000000002</v>
      </c>
    </row>
    <row r="385" spans="1:15" x14ac:dyDescent="0.2">
      <c r="A385" s="674" t="s">
        <v>1207</v>
      </c>
      <c r="B385" s="674">
        <v>182.45699999999999</v>
      </c>
      <c r="C385" s="674">
        <v>701.22</v>
      </c>
      <c r="D385" s="674">
        <v>799.43899999999996</v>
      </c>
      <c r="E385" s="674">
        <v>1685.4929999999999</v>
      </c>
      <c r="F385" s="674">
        <v>3.2690000000000001</v>
      </c>
      <c r="G385" s="674">
        <v>0.40400000000000003</v>
      </c>
      <c r="H385" s="674">
        <v>0</v>
      </c>
      <c r="I385" s="674">
        <v>0</v>
      </c>
      <c r="J385" s="674">
        <v>144.14500000000001</v>
      </c>
      <c r="K385" s="674">
        <v>147.81899999999999</v>
      </c>
      <c r="L385" s="674">
        <v>1833.3119999999999</v>
      </c>
      <c r="M385" s="674">
        <v>296.11500000000001</v>
      </c>
      <c r="N385" s="674">
        <v>672.58500000000004</v>
      </c>
      <c r="O385" s="674">
        <v>2802.0120000000002</v>
      </c>
    </row>
    <row r="386" spans="1:15" x14ac:dyDescent="0.2">
      <c r="A386" s="674" t="s">
        <v>1208</v>
      </c>
      <c r="B386" s="674">
        <v>179.15600000000001</v>
      </c>
      <c r="C386" s="674">
        <v>686.84100000000001</v>
      </c>
      <c r="D386" s="674">
        <v>737.74900000000002</v>
      </c>
      <c r="E386" s="674">
        <v>1604.1679999999999</v>
      </c>
      <c r="F386" s="674">
        <v>2.5089999999999999</v>
      </c>
      <c r="G386" s="674">
        <v>0.39100000000000001</v>
      </c>
      <c r="H386" s="674">
        <v>0</v>
      </c>
      <c r="I386" s="674">
        <v>0</v>
      </c>
      <c r="J386" s="674">
        <v>136.55500000000001</v>
      </c>
      <c r="K386" s="674">
        <v>139.45599999999999</v>
      </c>
      <c r="L386" s="674">
        <v>1743.624</v>
      </c>
      <c r="M386" s="674">
        <v>281.93900000000002</v>
      </c>
      <c r="N386" s="674">
        <v>573.85299999999995</v>
      </c>
      <c r="O386" s="674">
        <v>2599.4160000000002</v>
      </c>
    </row>
    <row r="387" spans="1:15" x14ac:dyDescent="0.2">
      <c r="A387" s="674" t="s">
        <v>1209</v>
      </c>
      <c r="B387" s="674">
        <v>182.321</v>
      </c>
      <c r="C387" s="674">
        <v>730.63599999999997</v>
      </c>
      <c r="D387" s="674">
        <v>833.71799999999996</v>
      </c>
      <c r="E387" s="674">
        <v>1750.7719999999999</v>
      </c>
      <c r="F387" s="674">
        <v>2.1309999999999998</v>
      </c>
      <c r="G387" s="674">
        <v>0.40400000000000003</v>
      </c>
      <c r="H387" s="674">
        <v>0</v>
      </c>
      <c r="I387" s="674">
        <v>0</v>
      </c>
      <c r="J387" s="674">
        <v>148.00899999999999</v>
      </c>
      <c r="K387" s="674">
        <v>150.54499999999999</v>
      </c>
      <c r="L387" s="674">
        <v>1901.317</v>
      </c>
      <c r="M387" s="674">
        <v>283.66500000000002</v>
      </c>
      <c r="N387" s="674">
        <v>621.62300000000005</v>
      </c>
      <c r="O387" s="674">
        <v>2806.605</v>
      </c>
    </row>
    <row r="388" spans="1:15" x14ac:dyDescent="0.2">
      <c r="A388" s="674" t="s">
        <v>1210</v>
      </c>
      <c r="B388" s="674">
        <v>171.76599999999999</v>
      </c>
      <c r="C388" s="674">
        <v>727.73900000000003</v>
      </c>
      <c r="D388" s="674">
        <v>763.66099999999994</v>
      </c>
      <c r="E388" s="674">
        <v>1664.9079999999999</v>
      </c>
      <c r="F388" s="674">
        <v>2.0419999999999998</v>
      </c>
      <c r="G388" s="674">
        <v>0.39100000000000001</v>
      </c>
      <c r="H388" s="674">
        <v>0</v>
      </c>
      <c r="I388" s="674">
        <v>0</v>
      </c>
      <c r="J388" s="674">
        <v>142.18799999999999</v>
      </c>
      <c r="K388" s="674">
        <v>144.62200000000001</v>
      </c>
      <c r="L388" s="674">
        <v>1809.53</v>
      </c>
      <c r="M388" s="674">
        <v>272.44400000000002</v>
      </c>
      <c r="N388" s="674">
        <v>600.69600000000003</v>
      </c>
      <c r="O388" s="674">
        <v>2682.67</v>
      </c>
    </row>
    <row r="389" spans="1:15" x14ac:dyDescent="0.2">
      <c r="A389" s="674" t="s">
        <v>1211</v>
      </c>
      <c r="B389" s="674">
        <v>166.81399999999999</v>
      </c>
      <c r="C389" s="674">
        <v>755.49400000000003</v>
      </c>
      <c r="D389" s="674">
        <v>734.37199999999996</v>
      </c>
      <c r="E389" s="674">
        <v>1659.001</v>
      </c>
      <c r="F389" s="674">
        <v>2.7389999999999999</v>
      </c>
      <c r="G389" s="674">
        <v>0.40400000000000003</v>
      </c>
      <c r="H389" s="674">
        <v>0</v>
      </c>
      <c r="I389" s="674">
        <v>0</v>
      </c>
      <c r="J389" s="674">
        <v>144.06800000000001</v>
      </c>
      <c r="K389" s="674">
        <v>147.21100000000001</v>
      </c>
      <c r="L389" s="674">
        <v>1806.212</v>
      </c>
      <c r="M389" s="674">
        <v>265.97199999999998</v>
      </c>
      <c r="N389" s="674">
        <v>616.49199999999996</v>
      </c>
      <c r="O389" s="674">
        <v>2688.6759999999999</v>
      </c>
    </row>
    <row r="390" spans="1:15" x14ac:dyDescent="0.2">
      <c r="A390" s="674" t="s">
        <v>1212</v>
      </c>
      <c r="B390" s="674">
        <v>2191.6379999999999</v>
      </c>
      <c r="C390" s="674">
        <v>8676.3420000000006</v>
      </c>
      <c r="D390" s="674">
        <v>9177.9240000000009</v>
      </c>
      <c r="E390" s="674">
        <v>20075.164000000001</v>
      </c>
      <c r="F390" s="674">
        <v>32.5</v>
      </c>
      <c r="G390" s="674">
        <v>4.76</v>
      </c>
      <c r="H390" s="674">
        <v>0</v>
      </c>
      <c r="I390" s="674">
        <v>0</v>
      </c>
      <c r="J390" s="674">
        <v>1681.425</v>
      </c>
      <c r="K390" s="674">
        <v>1718.6849999999999</v>
      </c>
      <c r="L390" s="674">
        <v>21793.85</v>
      </c>
      <c r="M390" s="674">
        <v>3400.431</v>
      </c>
      <c r="N390" s="674">
        <v>7525.9560000000001</v>
      </c>
      <c r="O390" s="674">
        <v>32720.237000000001</v>
      </c>
    </row>
    <row r="391" spans="1:15" x14ac:dyDescent="0.2">
      <c r="A391" s="674" t="s">
        <v>1213</v>
      </c>
      <c r="B391" s="674">
        <v>168.9</v>
      </c>
      <c r="C391" s="674">
        <v>799.30399999999997</v>
      </c>
      <c r="D391" s="674">
        <v>806.62400000000002</v>
      </c>
      <c r="E391" s="674">
        <v>1774.4970000000001</v>
      </c>
      <c r="F391" s="674">
        <v>3.01</v>
      </c>
      <c r="G391" s="674">
        <v>0.40699999999999997</v>
      </c>
      <c r="H391" s="674">
        <v>0</v>
      </c>
      <c r="I391" s="674">
        <v>0</v>
      </c>
      <c r="J391" s="674">
        <v>142.37100000000001</v>
      </c>
      <c r="K391" s="674">
        <v>145.78700000000001</v>
      </c>
      <c r="L391" s="674">
        <v>1920.2850000000001</v>
      </c>
      <c r="M391" s="674">
        <v>266.95600000000002</v>
      </c>
      <c r="N391" s="674">
        <v>578.49900000000002</v>
      </c>
      <c r="O391" s="674">
        <v>2765.74</v>
      </c>
    </row>
    <row r="392" spans="1:15" x14ac:dyDescent="0.2">
      <c r="A392" s="674" t="s">
        <v>1214</v>
      </c>
      <c r="B392" s="674">
        <v>166.35499999999999</v>
      </c>
      <c r="C392" s="674">
        <v>734.875</v>
      </c>
      <c r="D392" s="674">
        <v>681.21600000000001</v>
      </c>
      <c r="E392" s="674">
        <v>1585.2860000000001</v>
      </c>
      <c r="F392" s="674">
        <v>2.8359999999999999</v>
      </c>
      <c r="G392" s="674">
        <v>0.36699999999999999</v>
      </c>
      <c r="H392" s="674">
        <v>0</v>
      </c>
      <c r="I392" s="674">
        <v>0</v>
      </c>
      <c r="J392" s="674">
        <v>124.31399999999999</v>
      </c>
      <c r="K392" s="674">
        <v>127.517</v>
      </c>
      <c r="L392" s="674">
        <v>1712.8030000000001</v>
      </c>
      <c r="M392" s="674">
        <v>266.339</v>
      </c>
      <c r="N392" s="674">
        <v>552.30700000000002</v>
      </c>
      <c r="O392" s="674">
        <v>2531.4490000000001</v>
      </c>
    </row>
    <row r="393" spans="1:15" x14ac:dyDescent="0.2">
      <c r="A393" s="674" t="s">
        <v>1215</v>
      </c>
      <c r="B393" s="674">
        <v>170.96</v>
      </c>
      <c r="C393" s="674">
        <v>768.20299999999997</v>
      </c>
      <c r="D393" s="674">
        <v>768.67200000000003</v>
      </c>
      <c r="E393" s="674">
        <v>1715.7090000000001</v>
      </c>
      <c r="F393" s="674">
        <v>2.8079999999999998</v>
      </c>
      <c r="G393" s="674">
        <v>0.40699999999999997</v>
      </c>
      <c r="H393" s="674">
        <v>0</v>
      </c>
      <c r="I393" s="674">
        <v>0</v>
      </c>
      <c r="J393" s="674">
        <v>131.69300000000001</v>
      </c>
      <c r="K393" s="674">
        <v>134.90799999999999</v>
      </c>
      <c r="L393" s="674">
        <v>1850.617</v>
      </c>
      <c r="M393" s="674">
        <v>274.53399999999999</v>
      </c>
      <c r="N393" s="674">
        <v>615.87400000000002</v>
      </c>
      <c r="O393" s="674">
        <v>2741.0250000000001</v>
      </c>
    </row>
    <row r="394" spans="1:15" x14ac:dyDescent="0.2">
      <c r="A394" s="674" t="s">
        <v>1216</v>
      </c>
      <c r="B394" s="674">
        <v>162.06200000000001</v>
      </c>
      <c r="C394" s="674">
        <v>755.18</v>
      </c>
      <c r="D394" s="674">
        <v>750.01300000000003</v>
      </c>
      <c r="E394" s="674">
        <v>1666.0909999999999</v>
      </c>
      <c r="F394" s="674">
        <v>3.2210000000000001</v>
      </c>
      <c r="G394" s="674">
        <v>0.39300000000000002</v>
      </c>
      <c r="H394" s="674">
        <v>0</v>
      </c>
      <c r="I394" s="674">
        <v>0</v>
      </c>
      <c r="J394" s="674">
        <v>131.81100000000001</v>
      </c>
      <c r="K394" s="674">
        <v>135.42500000000001</v>
      </c>
      <c r="L394" s="674">
        <v>1801.5160000000001</v>
      </c>
      <c r="M394" s="674">
        <v>275.52100000000002</v>
      </c>
      <c r="N394" s="674">
        <v>616.38499999999999</v>
      </c>
      <c r="O394" s="674">
        <v>2693.4209999999998</v>
      </c>
    </row>
    <row r="395" spans="1:15" x14ac:dyDescent="0.2">
      <c r="A395" s="674" t="s">
        <v>1217</v>
      </c>
      <c r="B395" s="674">
        <v>164.38200000000001</v>
      </c>
      <c r="C395" s="674">
        <v>722.40099999999995</v>
      </c>
      <c r="D395" s="674">
        <v>782.68200000000002</v>
      </c>
      <c r="E395" s="674">
        <v>1673.7149999999999</v>
      </c>
      <c r="F395" s="674">
        <v>2.9169999999999998</v>
      </c>
      <c r="G395" s="674">
        <v>0.40699999999999997</v>
      </c>
      <c r="H395" s="674">
        <v>0</v>
      </c>
      <c r="I395" s="674">
        <v>0</v>
      </c>
      <c r="J395" s="674">
        <v>140.82499999999999</v>
      </c>
      <c r="K395" s="674">
        <v>144.149</v>
      </c>
      <c r="L395" s="674">
        <v>1817.864</v>
      </c>
      <c r="M395" s="674">
        <v>288.17700000000002</v>
      </c>
      <c r="N395" s="674">
        <v>662.18700000000001</v>
      </c>
      <c r="O395" s="674">
        <v>2768.2269999999999</v>
      </c>
    </row>
    <row r="396" spans="1:15" x14ac:dyDescent="0.2">
      <c r="A396" s="674" t="s">
        <v>1218</v>
      </c>
      <c r="B396" s="674">
        <v>162.614</v>
      </c>
      <c r="C396" s="674">
        <v>702.75099999999998</v>
      </c>
      <c r="D396" s="674">
        <v>757.85199999999998</v>
      </c>
      <c r="E396" s="674">
        <v>1625.626</v>
      </c>
      <c r="F396" s="674">
        <v>2.589</v>
      </c>
      <c r="G396" s="674">
        <v>0.39300000000000002</v>
      </c>
      <c r="H396" s="674">
        <v>0</v>
      </c>
      <c r="I396" s="674">
        <v>0</v>
      </c>
      <c r="J396" s="674">
        <v>131.93</v>
      </c>
      <c r="K396" s="674">
        <v>134.91300000000001</v>
      </c>
      <c r="L396" s="674">
        <v>1760.538</v>
      </c>
      <c r="M396" s="674">
        <v>287.928</v>
      </c>
      <c r="N396" s="674">
        <v>671.96</v>
      </c>
      <c r="O396" s="674">
        <v>2720.4259999999999</v>
      </c>
    </row>
    <row r="397" spans="1:15" x14ac:dyDescent="0.2">
      <c r="A397" s="674" t="s">
        <v>1219</v>
      </c>
      <c r="B397" s="674">
        <v>164.36199999999999</v>
      </c>
      <c r="C397" s="674">
        <v>716.17200000000003</v>
      </c>
      <c r="D397" s="674">
        <v>804.48900000000003</v>
      </c>
      <c r="E397" s="674">
        <v>1694.2560000000001</v>
      </c>
      <c r="F397" s="674">
        <v>2.78</v>
      </c>
      <c r="G397" s="674">
        <v>0.40699999999999997</v>
      </c>
      <c r="H397" s="674">
        <v>0</v>
      </c>
      <c r="I397" s="674">
        <v>0</v>
      </c>
      <c r="J397" s="674">
        <v>147.71100000000001</v>
      </c>
      <c r="K397" s="674">
        <v>150.898</v>
      </c>
      <c r="L397" s="674">
        <v>1845.154</v>
      </c>
      <c r="M397" s="674">
        <v>300.67599999999999</v>
      </c>
      <c r="N397" s="674">
        <v>688.42200000000003</v>
      </c>
      <c r="O397" s="674">
        <v>2834.252</v>
      </c>
    </row>
    <row r="398" spans="1:15" x14ac:dyDescent="0.2">
      <c r="A398" s="674" t="s">
        <v>1220</v>
      </c>
      <c r="B398" s="674">
        <v>166.727</v>
      </c>
      <c r="C398" s="674">
        <v>721.18799999999999</v>
      </c>
      <c r="D398" s="674">
        <v>801.08199999999999</v>
      </c>
      <c r="E398" s="674">
        <v>1696.223</v>
      </c>
      <c r="F398" s="674">
        <v>2.8170000000000002</v>
      </c>
      <c r="G398" s="674">
        <v>0.40699999999999997</v>
      </c>
      <c r="H398" s="674">
        <v>0</v>
      </c>
      <c r="I398" s="674">
        <v>0</v>
      </c>
      <c r="J398" s="674">
        <v>135.14599999999999</v>
      </c>
      <c r="K398" s="674">
        <v>138.37</v>
      </c>
      <c r="L398" s="674">
        <v>1834.5930000000001</v>
      </c>
      <c r="M398" s="674">
        <v>301.15899999999999</v>
      </c>
      <c r="N398" s="674">
        <v>666.41300000000001</v>
      </c>
      <c r="O398" s="674">
        <v>2802.165</v>
      </c>
    </row>
    <row r="399" spans="1:15" x14ac:dyDescent="0.2">
      <c r="A399" s="674" t="s">
        <v>1221</v>
      </c>
      <c r="B399" s="674">
        <v>166.42400000000001</v>
      </c>
      <c r="C399" s="674">
        <v>677.10199999999998</v>
      </c>
      <c r="D399" s="674">
        <v>761.77099999999996</v>
      </c>
      <c r="E399" s="674">
        <v>1613.83</v>
      </c>
      <c r="F399" s="674">
        <v>2.512</v>
      </c>
      <c r="G399" s="674">
        <v>0.39300000000000002</v>
      </c>
      <c r="H399" s="674">
        <v>0</v>
      </c>
      <c r="I399" s="674">
        <v>0</v>
      </c>
      <c r="J399" s="674">
        <v>143.41399999999999</v>
      </c>
      <c r="K399" s="674">
        <v>146.32</v>
      </c>
      <c r="L399" s="674">
        <v>1760.1489999999999</v>
      </c>
      <c r="M399" s="674">
        <v>287.78899999999999</v>
      </c>
      <c r="N399" s="674">
        <v>599.47500000000002</v>
      </c>
      <c r="O399" s="674">
        <v>2647.4140000000002</v>
      </c>
    </row>
    <row r="400" spans="1:15" x14ac:dyDescent="0.2">
      <c r="A400" s="674" t="s">
        <v>1222</v>
      </c>
      <c r="B400" s="674">
        <v>178.899</v>
      </c>
      <c r="C400" s="674">
        <v>720.21500000000003</v>
      </c>
      <c r="D400" s="674">
        <v>766.96299999999997</v>
      </c>
      <c r="E400" s="674">
        <v>1672.3910000000001</v>
      </c>
      <c r="F400" s="674">
        <v>3.4849999999999999</v>
      </c>
      <c r="G400" s="674">
        <v>0.40699999999999997</v>
      </c>
      <c r="H400" s="674">
        <v>0</v>
      </c>
      <c r="I400" s="674">
        <v>0</v>
      </c>
      <c r="J400" s="674">
        <v>154.80500000000001</v>
      </c>
      <c r="K400" s="674">
        <v>158.69800000000001</v>
      </c>
      <c r="L400" s="674">
        <v>1831.088</v>
      </c>
      <c r="M400" s="674">
        <v>286.55399999999997</v>
      </c>
      <c r="N400" s="674">
        <v>607.00400000000002</v>
      </c>
      <c r="O400" s="674">
        <v>2724.6469999999999</v>
      </c>
    </row>
    <row r="401" spans="1:15" x14ac:dyDescent="0.2">
      <c r="A401" s="674" t="s">
        <v>1223</v>
      </c>
      <c r="B401" s="674">
        <v>173.779</v>
      </c>
      <c r="C401" s="674">
        <v>739.91</v>
      </c>
      <c r="D401" s="674">
        <v>768.44100000000003</v>
      </c>
      <c r="E401" s="674">
        <v>1692.386</v>
      </c>
      <c r="F401" s="674">
        <v>4.5490000000000004</v>
      </c>
      <c r="G401" s="674">
        <v>0.39300000000000002</v>
      </c>
      <c r="H401" s="674">
        <v>0</v>
      </c>
      <c r="I401" s="674">
        <v>0</v>
      </c>
      <c r="J401" s="674">
        <v>142.46700000000001</v>
      </c>
      <c r="K401" s="674">
        <v>147.40899999999999</v>
      </c>
      <c r="L401" s="674">
        <v>1839.796</v>
      </c>
      <c r="M401" s="674">
        <v>271.95499999999998</v>
      </c>
      <c r="N401" s="674">
        <v>612.00599999999997</v>
      </c>
      <c r="O401" s="674">
        <v>2723.7570000000001</v>
      </c>
    </row>
    <row r="402" spans="1:15" x14ac:dyDescent="0.2">
      <c r="A402" s="674" t="s">
        <v>1224</v>
      </c>
      <c r="B402" s="674">
        <v>173.893</v>
      </c>
      <c r="C402" s="674">
        <v>773.96299999999997</v>
      </c>
      <c r="D402" s="674">
        <v>717.88199999999995</v>
      </c>
      <c r="E402" s="674">
        <v>1669.058</v>
      </c>
      <c r="F402" s="674">
        <v>5.3840000000000003</v>
      </c>
      <c r="G402" s="674">
        <v>0.40699999999999997</v>
      </c>
      <c r="H402" s="674">
        <v>0</v>
      </c>
      <c r="I402" s="674">
        <v>0</v>
      </c>
      <c r="J402" s="674">
        <v>149.49</v>
      </c>
      <c r="K402" s="674">
        <v>155.28</v>
      </c>
      <c r="L402" s="674">
        <v>1824.338</v>
      </c>
      <c r="M402" s="674">
        <v>271.10399999999998</v>
      </c>
      <c r="N402" s="674">
        <v>615.04600000000005</v>
      </c>
      <c r="O402" s="674">
        <v>2710.4879999999998</v>
      </c>
    </row>
    <row r="403" spans="1:15" x14ac:dyDescent="0.2">
      <c r="A403" s="674" t="s">
        <v>1225</v>
      </c>
      <c r="B403" s="674">
        <v>2019.3579999999999</v>
      </c>
      <c r="C403" s="674">
        <v>8831.57</v>
      </c>
      <c r="D403" s="674">
        <v>9167.6880000000001</v>
      </c>
      <c r="E403" s="674">
        <v>20079.374</v>
      </c>
      <c r="F403" s="674">
        <v>38.908000000000001</v>
      </c>
      <c r="G403" s="674">
        <v>4.7869999999999999</v>
      </c>
      <c r="H403" s="674">
        <v>0</v>
      </c>
      <c r="I403" s="674">
        <v>0</v>
      </c>
      <c r="J403" s="674">
        <v>1675.9780000000001</v>
      </c>
      <c r="K403" s="674">
        <v>1719.673</v>
      </c>
      <c r="L403" s="674">
        <v>21799.046999999999</v>
      </c>
      <c r="M403" s="674">
        <v>3378.6909999999998</v>
      </c>
      <c r="N403" s="674">
        <v>7484.2510000000002</v>
      </c>
      <c r="O403" s="674">
        <v>32661.989000000001</v>
      </c>
    </row>
    <row r="404" spans="1:15" x14ac:dyDescent="0.2">
      <c r="A404" s="674" t="s">
        <v>1226</v>
      </c>
      <c r="B404" s="674">
        <v>170.20400000000001</v>
      </c>
      <c r="C404" s="674">
        <v>803.80399999999997</v>
      </c>
      <c r="D404" s="674">
        <v>771.49</v>
      </c>
      <c r="E404" s="674">
        <v>1746.796</v>
      </c>
      <c r="F404" s="674">
        <v>3.6</v>
      </c>
      <c r="G404" s="674">
        <v>0.28899999999999998</v>
      </c>
      <c r="H404" s="674">
        <v>0</v>
      </c>
      <c r="I404" s="674">
        <v>0</v>
      </c>
      <c r="J404" s="674">
        <v>140.72800000000001</v>
      </c>
      <c r="K404" s="674">
        <v>144.61699999999999</v>
      </c>
      <c r="L404" s="674">
        <v>1891.413</v>
      </c>
      <c r="M404" s="674">
        <v>275.786</v>
      </c>
      <c r="N404" s="674">
        <v>610.64599999999996</v>
      </c>
      <c r="O404" s="674">
        <v>2777.8449999999998</v>
      </c>
    </row>
    <row r="405" spans="1:15" x14ac:dyDescent="0.2">
      <c r="A405" s="674" t="s">
        <v>1227</v>
      </c>
      <c r="B405" s="674">
        <v>170.35900000000001</v>
      </c>
      <c r="C405" s="674">
        <v>749.56399999999996</v>
      </c>
      <c r="D405" s="674">
        <v>728.61099999999999</v>
      </c>
      <c r="E405" s="674">
        <v>1662.0050000000001</v>
      </c>
      <c r="F405" s="674">
        <v>3.0430000000000001</v>
      </c>
      <c r="G405" s="674">
        <v>0.26100000000000001</v>
      </c>
      <c r="H405" s="674">
        <v>0</v>
      </c>
      <c r="I405" s="674">
        <v>0</v>
      </c>
      <c r="J405" s="674">
        <v>128.13499999999999</v>
      </c>
      <c r="K405" s="674">
        <v>131.43899999999999</v>
      </c>
      <c r="L405" s="674">
        <v>1793.444</v>
      </c>
      <c r="M405" s="674">
        <v>271.31099999999998</v>
      </c>
      <c r="N405" s="674">
        <v>554.50599999999997</v>
      </c>
      <c r="O405" s="674">
        <v>2619.261</v>
      </c>
    </row>
    <row r="406" spans="1:15" x14ac:dyDescent="0.2">
      <c r="A406" s="674" t="s">
        <v>1228</v>
      </c>
      <c r="B406" s="674">
        <v>174.59700000000001</v>
      </c>
      <c r="C406" s="674">
        <v>732.673</v>
      </c>
      <c r="D406" s="674">
        <v>757.39300000000003</v>
      </c>
      <c r="E406" s="674">
        <v>1668.183</v>
      </c>
      <c r="F406" s="674">
        <v>3.7040000000000002</v>
      </c>
      <c r="G406" s="674">
        <v>0.28899999999999998</v>
      </c>
      <c r="H406" s="674">
        <v>0</v>
      </c>
      <c r="I406" s="674">
        <v>0</v>
      </c>
      <c r="J406" s="674">
        <v>139.06299999999999</v>
      </c>
      <c r="K406" s="674">
        <v>143.05600000000001</v>
      </c>
      <c r="L406" s="674">
        <v>1811.2380000000001</v>
      </c>
      <c r="M406" s="674">
        <v>278.959</v>
      </c>
      <c r="N406" s="674">
        <v>606.73400000000004</v>
      </c>
      <c r="O406" s="674">
        <v>2696.9319999999998</v>
      </c>
    </row>
    <row r="407" spans="1:15" x14ac:dyDescent="0.2">
      <c r="A407" s="674" t="s">
        <v>1229</v>
      </c>
      <c r="B407" s="674">
        <v>166.29599999999999</v>
      </c>
      <c r="C407" s="674">
        <v>685.875</v>
      </c>
      <c r="D407" s="674">
        <v>766.98099999999999</v>
      </c>
      <c r="E407" s="674">
        <v>1623.12</v>
      </c>
      <c r="F407" s="674">
        <v>2.4319999999999999</v>
      </c>
      <c r="G407" s="674">
        <v>0.27900000000000003</v>
      </c>
      <c r="H407" s="674">
        <v>0</v>
      </c>
      <c r="I407" s="674">
        <v>0</v>
      </c>
      <c r="J407" s="674">
        <v>137.92400000000001</v>
      </c>
      <c r="K407" s="674">
        <v>140.636</v>
      </c>
      <c r="L407" s="674">
        <v>1763.7560000000001</v>
      </c>
      <c r="M407" s="674">
        <v>283.39299999999997</v>
      </c>
      <c r="N407" s="674">
        <v>619.86900000000003</v>
      </c>
      <c r="O407" s="674">
        <v>2667.0169999999998</v>
      </c>
    </row>
    <row r="408" spans="1:15" x14ac:dyDescent="0.2">
      <c r="A408" s="674" t="s">
        <v>1230</v>
      </c>
      <c r="B408" s="674">
        <v>163.83199999999999</v>
      </c>
      <c r="C408" s="674">
        <v>669.23900000000003</v>
      </c>
      <c r="D408" s="674">
        <v>754.06299999999999</v>
      </c>
      <c r="E408" s="674">
        <v>1588.9459999999999</v>
      </c>
      <c r="F408" s="674">
        <v>3.907</v>
      </c>
      <c r="G408" s="674">
        <v>0.28899999999999998</v>
      </c>
      <c r="H408" s="674">
        <v>0</v>
      </c>
      <c r="I408" s="674">
        <v>0</v>
      </c>
      <c r="J408" s="674">
        <v>137.77099999999999</v>
      </c>
      <c r="K408" s="674">
        <v>141.96600000000001</v>
      </c>
      <c r="L408" s="674">
        <v>1730.913</v>
      </c>
      <c r="M408" s="674">
        <v>288.721</v>
      </c>
      <c r="N408" s="674">
        <v>662.42499999999995</v>
      </c>
      <c r="O408" s="674">
        <v>2682.058</v>
      </c>
    </row>
    <row r="409" spans="1:15" x14ac:dyDescent="0.2">
      <c r="A409" s="674" t="s">
        <v>1231</v>
      </c>
      <c r="B409" s="674">
        <v>166.773</v>
      </c>
      <c r="C409" s="674">
        <v>619.33199999999999</v>
      </c>
      <c r="D409" s="674">
        <v>751.00099999999998</v>
      </c>
      <c r="E409" s="674">
        <v>1540.835</v>
      </c>
      <c r="F409" s="674">
        <v>3.67</v>
      </c>
      <c r="G409" s="674">
        <v>0.27900000000000003</v>
      </c>
      <c r="H409" s="674">
        <v>0</v>
      </c>
      <c r="I409" s="674">
        <v>0</v>
      </c>
      <c r="J409" s="674">
        <v>135.988</v>
      </c>
      <c r="K409" s="674">
        <v>139.93799999999999</v>
      </c>
      <c r="L409" s="674">
        <v>1680.7729999999999</v>
      </c>
      <c r="M409" s="674">
        <v>294.14800000000002</v>
      </c>
      <c r="N409" s="674">
        <v>667.74199999999996</v>
      </c>
      <c r="O409" s="674">
        <v>2642.663</v>
      </c>
    </row>
    <row r="410" spans="1:15" x14ac:dyDescent="0.2">
      <c r="A410" s="674" t="s">
        <v>1232</v>
      </c>
      <c r="B410" s="674">
        <v>169.023</v>
      </c>
      <c r="C410" s="674">
        <v>685.08</v>
      </c>
      <c r="D410" s="674">
        <v>793.41</v>
      </c>
      <c r="E410" s="674">
        <v>1652.2349999999999</v>
      </c>
      <c r="F410" s="674">
        <v>3.6890000000000001</v>
      </c>
      <c r="G410" s="674">
        <v>0.28899999999999998</v>
      </c>
      <c r="H410" s="674">
        <v>0</v>
      </c>
      <c r="I410" s="674">
        <v>0</v>
      </c>
      <c r="J410" s="674">
        <v>145.49199999999999</v>
      </c>
      <c r="K410" s="674">
        <v>149.47</v>
      </c>
      <c r="L410" s="674">
        <v>1801.7049999999999</v>
      </c>
      <c r="M410" s="674">
        <v>299.34300000000002</v>
      </c>
      <c r="N410" s="674">
        <v>665.16</v>
      </c>
      <c r="O410" s="674">
        <v>2766.2080000000001</v>
      </c>
    </row>
    <row r="411" spans="1:15" x14ac:dyDescent="0.2">
      <c r="A411" s="674" t="s">
        <v>1233</v>
      </c>
      <c r="B411" s="674">
        <v>166.923</v>
      </c>
      <c r="C411" s="674">
        <v>693.53300000000002</v>
      </c>
      <c r="D411" s="674">
        <v>788.31</v>
      </c>
      <c r="E411" s="674">
        <v>1649.7159999999999</v>
      </c>
      <c r="F411" s="674">
        <v>3.7370000000000001</v>
      </c>
      <c r="G411" s="674">
        <v>0.28899999999999998</v>
      </c>
      <c r="H411" s="674">
        <v>0</v>
      </c>
      <c r="I411" s="674">
        <v>0</v>
      </c>
      <c r="J411" s="674">
        <v>142.54499999999999</v>
      </c>
      <c r="K411" s="674">
        <v>146.57</v>
      </c>
      <c r="L411" s="674">
        <v>1796.2860000000001</v>
      </c>
      <c r="M411" s="674">
        <v>308.91000000000003</v>
      </c>
      <c r="N411" s="674">
        <v>680.87800000000004</v>
      </c>
      <c r="O411" s="674">
        <v>2786.0729999999999</v>
      </c>
    </row>
    <row r="412" spans="1:15" x14ac:dyDescent="0.2">
      <c r="A412" s="674" t="s">
        <v>1234</v>
      </c>
      <c r="B412" s="674">
        <v>167.53299999999999</v>
      </c>
      <c r="C412" s="674">
        <v>673.31500000000005</v>
      </c>
      <c r="D412" s="674">
        <v>764.85199999999998</v>
      </c>
      <c r="E412" s="674">
        <v>1609.335</v>
      </c>
      <c r="F412" s="674">
        <v>3.36</v>
      </c>
      <c r="G412" s="674">
        <v>0.27900000000000003</v>
      </c>
      <c r="H412" s="674">
        <v>0</v>
      </c>
      <c r="I412" s="674">
        <v>0</v>
      </c>
      <c r="J412" s="674">
        <v>137.65700000000001</v>
      </c>
      <c r="K412" s="674">
        <v>141.29599999999999</v>
      </c>
      <c r="L412" s="674">
        <v>1750.6320000000001</v>
      </c>
      <c r="M412" s="674">
        <v>292.34699999999998</v>
      </c>
      <c r="N412" s="674">
        <v>590.34500000000003</v>
      </c>
      <c r="O412" s="674">
        <v>2633.3240000000001</v>
      </c>
    </row>
    <row r="413" spans="1:15" x14ac:dyDescent="0.2">
      <c r="A413" s="674" t="s">
        <v>1235</v>
      </c>
      <c r="B413" s="674">
        <v>173.631</v>
      </c>
      <c r="C413" s="674">
        <v>711.62199999999996</v>
      </c>
      <c r="D413" s="674">
        <v>793.34799999999996</v>
      </c>
      <c r="E413" s="674">
        <v>1682.7139999999999</v>
      </c>
      <c r="F413" s="674">
        <v>3.3410000000000002</v>
      </c>
      <c r="G413" s="674">
        <v>0.28899999999999998</v>
      </c>
      <c r="H413" s="674">
        <v>0</v>
      </c>
      <c r="I413" s="674">
        <v>0</v>
      </c>
      <c r="J413" s="674">
        <v>142.41800000000001</v>
      </c>
      <c r="K413" s="674">
        <v>146.048</v>
      </c>
      <c r="L413" s="674">
        <v>1828.7629999999999</v>
      </c>
      <c r="M413" s="674">
        <v>296.78199999999998</v>
      </c>
      <c r="N413" s="674">
        <v>638.85400000000004</v>
      </c>
      <c r="O413" s="674">
        <v>2764.3980000000001</v>
      </c>
    </row>
    <row r="414" spans="1:15" x14ac:dyDescent="0.2">
      <c r="A414" s="674" t="s">
        <v>1236</v>
      </c>
      <c r="B414" s="674">
        <v>174.82900000000001</v>
      </c>
      <c r="C414" s="674">
        <v>705.15700000000004</v>
      </c>
      <c r="D414" s="674">
        <v>751</v>
      </c>
      <c r="E414" s="674">
        <v>1634.0530000000001</v>
      </c>
      <c r="F414" s="674">
        <v>3.508</v>
      </c>
      <c r="G414" s="674">
        <v>0.27900000000000003</v>
      </c>
      <c r="H414" s="674">
        <v>0</v>
      </c>
      <c r="I414" s="674">
        <v>0</v>
      </c>
      <c r="J414" s="674">
        <v>139.994</v>
      </c>
      <c r="K414" s="674">
        <v>143.78200000000001</v>
      </c>
      <c r="L414" s="674">
        <v>1777.8340000000001</v>
      </c>
      <c r="M414" s="674">
        <v>283.755</v>
      </c>
      <c r="N414" s="674">
        <v>639.78200000000004</v>
      </c>
      <c r="O414" s="674">
        <v>2701.3719999999998</v>
      </c>
    </row>
    <row r="415" spans="1:15" x14ac:dyDescent="0.2">
      <c r="A415" s="674" t="s">
        <v>1237</v>
      </c>
      <c r="B415" s="674">
        <v>177.41200000000001</v>
      </c>
      <c r="C415" s="674">
        <v>758.42700000000002</v>
      </c>
      <c r="D415" s="674">
        <v>809.85</v>
      </c>
      <c r="E415" s="674">
        <v>1751.915</v>
      </c>
      <c r="F415" s="674">
        <v>4.7610000000000001</v>
      </c>
      <c r="G415" s="674">
        <v>0.28899999999999998</v>
      </c>
      <c r="H415" s="674">
        <v>0</v>
      </c>
      <c r="I415" s="674">
        <v>0</v>
      </c>
      <c r="J415" s="674">
        <v>151.14699999999999</v>
      </c>
      <c r="K415" s="674">
        <v>156.196</v>
      </c>
      <c r="L415" s="674">
        <v>1908.1120000000001</v>
      </c>
      <c r="M415" s="674">
        <v>280.76499999999999</v>
      </c>
      <c r="N415" s="674">
        <v>631.54899999999998</v>
      </c>
      <c r="O415" s="674">
        <v>2820.4259999999999</v>
      </c>
    </row>
    <row r="416" spans="1:15" x14ac:dyDescent="0.2">
      <c r="A416" s="674" t="s">
        <v>1238</v>
      </c>
      <c r="B416" s="674">
        <v>2041.412</v>
      </c>
      <c r="C416" s="674">
        <v>8488.3389999999999</v>
      </c>
      <c r="D416" s="674">
        <v>9230.3080000000009</v>
      </c>
      <c r="E416" s="674">
        <v>19810.574000000001</v>
      </c>
      <c r="F416" s="674">
        <v>42.752000000000002</v>
      </c>
      <c r="G416" s="674">
        <v>3.4</v>
      </c>
      <c r="H416" s="674">
        <v>0</v>
      </c>
      <c r="I416" s="674">
        <v>0</v>
      </c>
      <c r="J416" s="674">
        <v>1678.8620000000001</v>
      </c>
      <c r="K416" s="674">
        <v>1725.0139999999999</v>
      </c>
      <c r="L416" s="674">
        <v>21535.589</v>
      </c>
      <c r="M416" s="674">
        <v>3454.2179999999998</v>
      </c>
      <c r="N416" s="674">
        <v>7564.9989999999998</v>
      </c>
      <c r="O416" s="674">
        <v>32554.805</v>
      </c>
    </row>
    <row r="417" spans="1:15" x14ac:dyDescent="0.2">
      <c r="A417" s="674" t="s">
        <v>1239</v>
      </c>
      <c r="B417" s="674">
        <v>177.05600000000001</v>
      </c>
      <c r="C417" s="674">
        <v>792.81</v>
      </c>
      <c r="D417" s="674">
        <v>781.18399999999997</v>
      </c>
      <c r="E417" s="674">
        <v>1755.104</v>
      </c>
      <c r="F417" s="674">
        <v>3.2829999999999999</v>
      </c>
      <c r="G417" s="674">
        <v>0.32200000000000001</v>
      </c>
      <c r="H417" s="674">
        <v>0</v>
      </c>
      <c r="I417" s="674">
        <v>0</v>
      </c>
      <c r="J417" s="674">
        <v>156.893</v>
      </c>
      <c r="K417" s="674">
        <v>160.49700000000001</v>
      </c>
      <c r="L417" s="674">
        <v>1915.6020000000001</v>
      </c>
      <c r="M417" s="674">
        <v>275.76799999999997</v>
      </c>
      <c r="N417" s="674">
        <v>610.10500000000002</v>
      </c>
      <c r="O417" s="674">
        <v>2801.4749999999999</v>
      </c>
    </row>
    <row r="418" spans="1:15" x14ac:dyDescent="0.2">
      <c r="A418" s="674" t="s">
        <v>1240</v>
      </c>
      <c r="B418" s="674">
        <v>173.191</v>
      </c>
      <c r="C418" s="674">
        <v>753.95699999999999</v>
      </c>
      <c r="D418" s="674">
        <v>778.73900000000003</v>
      </c>
      <c r="E418" s="674">
        <v>1715.105</v>
      </c>
      <c r="F418" s="674">
        <v>2.7909999999999999</v>
      </c>
      <c r="G418" s="674">
        <v>0.30099999999999999</v>
      </c>
      <c r="H418" s="674">
        <v>0</v>
      </c>
      <c r="I418" s="674">
        <v>0</v>
      </c>
      <c r="J418" s="674">
        <v>143.77199999999999</v>
      </c>
      <c r="K418" s="674">
        <v>146.864</v>
      </c>
      <c r="L418" s="674">
        <v>1861.9690000000001</v>
      </c>
      <c r="M418" s="674">
        <v>271.82600000000002</v>
      </c>
      <c r="N418" s="674">
        <v>576.55200000000002</v>
      </c>
      <c r="O418" s="674">
        <v>2710.3470000000002</v>
      </c>
    </row>
    <row r="419" spans="1:15" x14ac:dyDescent="0.2">
      <c r="A419" s="674" t="s">
        <v>1241</v>
      </c>
      <c r="B419" s="674">
        <v>180.542</v>
      </c>
      <c r="C419" s="674">
        <v>739.01199999999994</v>
      </c>
      <c r="D419" s="674">
        <v>815.28700000000003</v>
      </c>
      <c r="E419" s="674">
        <v>1744.39</v>
      </c>
      <c r="F419" s="674">
        <v>2.7349999999999999</v>
      </c>
      <c r="G419" s="674">
        <v>0.32200000000000001</v>
      </c>
      <c r="H419" s="674">
        <v>0</v>
      </c>
      <c r="I419" s="674">
        <v>0</v>
      </c>
      <c r="J419" s="674">
        <v>149.501</v>
      </c>
      <c r="K419" s="674">
        <v>152.55799999999999</v>
      </c>
      <c r="L419" s="674">
        <v>1896.9480000000001</v>
      </c>
      <c r="M419" s="674">
        <v>284.31400000000002</v>
      </c>
      <c r="N419" s="674">
        <v>609.58199999999999</v>
      </c>
      <c r="O419" s="674">
        <v>2790.8440000000001</v>
      </c>
    </row>
    <row r="420" spans="1:15" x14ac:dyDescent="0.2">
      <c r="A420" s="674" t="s">
        <v>1242</v>
      </c>
      <c r="B420" s="674">
        <v>166.447</v>
      </c>
      <c r="C420" s="674">
        <v>693.08100000000002</v>
      </c>
      <c r="D420" s="674">
        <v>793.13400000000001</v>
      </c>
      <c r="E420" s="674">
        <v>1676.259</v>
      </c>
      <c r="F420" s="674">
        <v>2.0569999999999999</v>
      </c>
      <c r="G420" s="674">
        <v>0.311</v>
      </c>
      <c r="H420" s="674">
        <v>0</v>
      </c>
      <c r="I420" s="674">
        <v>0</v>
      </c>
      <c r="J420" s="674">
        <v>152.57599999999999</v>
      </c>
      <c r="K420" s="674">
        <v>154.94399999999999</v>
      </c>
      <c r="L420" s="674">
        <v>1831.204</v>
      </c>
      <c r="M420" s="674">
        <v>284.45600000000002</v>
      </c>
      <c r="N420" s="674">
        <v>605.62900000000002</v>
      </c>
      <c r="O420" s="674">
        <v>2721.288</v>
      </c>
    </row>
    <row r="421" spans="1:15" x14ac:dyDescent="0.2">
      <c r="A421" s="674" t="s">
        <v>1243</v>
      </c>
      <c r="B421" s="674">
        <v>165.65600000000001</v>
      </c>
      <c r="C421" s="674">
        <v>674.95699999999999</v>
      </c>
      <c r="D421" s="674">
        <v>815.95899999999995</v>
      </c>
      <c r="E421" s="674">
        <v>1693.8209999999999</v>
      </c>
      <c r="F421" s="674">
        <v>1.96</v>
      </c>
      <c r="G421" s="674">
        <v>0.32200000000000001</v>
      </c>
      <c r="H421" s="674">
        <v>0</v>
      </c>
      <c r="I421" s="674">
        <v>0</v>
      </c>
      <c r="J421" s="674">
        <v>145.95599999999999</v>
      </c>
      <c r="K421" s="674">
        <v>148.23699999999999</v>
      </c>
      <c r="L421" s="674">
        <v>1842.059</v>
      </c>
      <c r="M421" s="674">
        <v>296.80399999999997</v>
      </c>
      <c r="N421" s="674">
        <v>696.24800000000005</v>
      </c>
      <c r="O421" s="674">
        <v>2835.1109999999999</v>
      </c>
    </row>
    <row r="422" spans="1:15" x14ac:dyDescent="0.2">
      <c r="A422" s="674" t="s">
        <v>1244</v>
      </c>
      <c r="B422" s="674">
        <v>164.53200000000001</v>
      </c>
      <c r="C422" s="674">
        <v>669.53099999999995</v>
      </c>
      <c r="D422" s="674">
        <v>807.04300000000001</v>
      </c>
      <c r="E422" s="674">
        <v>1661.24</v>
      </c>
      <c r="F422" s="674">
        <v>1.9019999999999999</v>
      </c>
      <c r="G422" s="674">
        <v>0.311</v>
      </c>
      <c r="H422" s="674">
        <v>0</v>
      </c>
      <c r="I422" s="674">
        <v>0</v>
      </c>
      <c r="J422" s="674">
        <v>148.12899999999999</v>
      </c>
      <c r="K422" s="674">
        <v>150.34299999999999</v>
      </c>
      <c r="L422" s="674">
        <v>1811.5830000000001</v>
      </c>
      <c r="M422" s="674">
        <v>295.93</v>
      </c>
      <c r="N422" s="674">
        <v>651.70399999999995</v>
      </c>
      <c r="O422" s="674">
        <v>2759.2170000000001</v>
      </c>
    </row>
    <row r="423" spans="1:15" x14ac:dyDescent="0.2">
      <c r="A423" s="674" t="s">
        <v>1245</v>
      </c>
      <c r="B423" s="674">
        <v>164.15899999999999</v>
      </c>
      <c r="C423" s="674">
        <v>679.83600000000001</v>
      </c>
      <c r="D423" s="674">
        <v>841.54700000000003</v>
      </c>
      <c r="E423" s="674">
        <v>1694.9259999999999</v>
      </c>
      <c r="F423" s="674">
        <v>2.0099999999999998</v>
      </c>
      <c r="G423" s="674">
        <v>0.32200000000000001</v>
      </c>
      <c r="H423" s="674">
        <v>0</v>
      </c>
      <c r="I423" s="674">
        <v>0</v>
      </c>
      <c r="J423" s="674">
        <v>155.38800000000001</v>
      </c>
      <c r="K423" s="674">
        <v>157.721</v>
      </c>
      <c r="L423" s="674">
        <v>1852.6469999999999</v>
      </c>
      <c r="M423" s="674">
        <v>301.892</v>
      </c>
      <c r="N423" s="674">
        <v>673.95299999999997</v>
      </c>
      <c r="O423" s="674">
        <v>2828.4920000000002</v>
      </c>
    </row>
    <row r="424" spans="1:15" x14ac:dyDescent="0.2">
      <c r="A424" s="674" t="s">
        <v>1246</v>
      </c>
      <c r="B424" s="674">
        <v>166.506</v>
      </c>
      <c r="C424" s="674">
        <v>691.22799999999995</v>
      </c>
      <c r="D424" s="674">
        <v>861.05799999999999</v>
      </c>
      <c r="E424" s="674">
        <v>1725.605</v>
      </c>
      <c r="F424" s="674">
        <v>2.242</v>
      </c>
      <c r="G424" s="674">
        <v>0.32200000000000001</v>
      </c>
      <c r="H424" s="674">
        <v>0</v>
      </c>
      <c r="I424" s="674">
        <v>0</v>
      </c>
      <c r="J424" s="674">
        <v>153.22399999999999</v>
      </c>
      <c r="K424" s="674">
        <v>155.78800000000001</v>
      </c>
      <c r="L424" s="674">
        <v>1881.3920000000001</v>
      </c>
      <c r="M424" s="674">
        <v>305.17</v>
      </c>
      <c r="N424" s="674">
        <v>668.72500000000002</v>
      </c>
      <c r="O424" s="674">
        <v>2855.288</v>
      </c>
    </row>
    <row r="425" spans="1:15" x14ac:dyDescent="0.2">
      <c r="A425" s="674" t="s">
        <v>1247</v>
      </c>
      <c r="B425" s="674">
        <v>165.31700000000001</v>
      </c>
      <c r="C425" s="674">
        <v>671.80399999999997</v>
      </c>
      <c r="D425" s="674">
        <v>827.81799999999998</v>
      </c>
      <c r="E425" s="674">
        <v>1663.1469999999999</v>
      </c>
      <c r="F425" s="674">
        <v>3.1429999999999998</v>
      </c>
      <c r="G425" s="674">
        <v>0.311</v>
      </c>
      <c r="H425" s="674">
        <v>0</v>
      </c>
      <c r="I425" s="674">
        <v>0</v>
      </c>
      <c r="J425" s="674">
        <v>146.13399999999999</v>
      </c>
      <c r="K425" s="674">
        <v>149.589</v>
      </c>
      <c r="L425" s="674">
        <v>1812.7360000000001</v>
      </c>
      <c r="M425" s="674">
        <v>293.49700000000001</v>
      </c>
      <c r="N425" s="674">
        <v>621.68899999999996</v>
      </c>
      <c r="O425" s="674">
        <v>2727.922</v>
      </c>
    </row>
    <row r="426" spans="1:15" x14ac:dyDescent="0.2">
      <c r="A426" s="674" t="s">
        <v>1248</v>
      </c>
      <c r="B426" s="674">
        <v>175.06</v>
      </c>
      <c r="C426" s="674">
        <v>700.49900000000002</v>
      </c>
      <c r="D426" s="674">
        <v>848.61400000000003</v>
      </c>
      <c r="E426" s="674">
        <v>1730.521</v>
      </c>
      <c r="F426" s="674">
        <v>2.915</v>
      </c>
      <c r="G426" s="674">
        <v>0.32200000000000001</v>
      </c>
      <c r="H426" s="674">
        <v>0</v>
      </c>
      <c r="I426" s="674">
        <v>0</v>
      </c>
      <c r="J426" s="674">
        <v>154.58199999999999</v>
      </c>
      <c r="K426" s="674">
        <v>157.81899999999999</v>
      </c>
      <c r="L426" s="674">
        <v>1888.34</v>
      </c>
      <c r="M426" s="674">
        <v>291.2</v>
      </c>
      <c r="N426" s="674">
        <v>632.57600000000002</v>
      </c>
      <c r="O426" s="674">
        <v>2812.116</v>
      </c>
    </row>
    <row r="427" spans="1:15" x14ac:dyDescent="0.2">
      <c r="A427" s="674" t="s">
        <v>1249</v>
      </c>
      <c r="B427" s="674">
        <v>173.26400000000001</v>
      </c>
      <c r="C427" s="674">
        <v>712.34199999999998</v>
      </c>
      <c r="D427" s="674">
        <v>826.08100000000002</v>
      </c>
      <c r="E427" s="674">
        <v>1717.3820000000001</v>
      </c>
      <c r="F427" s="674">
        <v>3.4830000000000001</v>
      </c>
      <c r="G427" s="674">
        <v>0.311</v>
      </c>
      <c r="H427" s="674">
        <v>0</v>
      </c>
      <c r="I427" s="674">
        <v>0</v>
      </c>
      <c r="J427" s="674">
        <v>149.185</v>
      </c>
      <c r="K427" s="674">
        <v>152.97900000000001</v>
      </c>
      <c r="L427" s="674">
        <v>1870.3610000000001</v>
      </c>
      <c r="M427" s="674">
        <v>287.25799999999998</v>
      </c>
      <c r="N427" s="674">
        <v>637.96699999999998</v>
      </c>
      <c r="O427" s="674">
        <v>2795.587</v>
      </c>
    </row>
    <row r="428" spans="1:15" x14ac:dyDescent="0.2">
      <c r="A428" s="674" t="s">
        <v>1250</v>
      </c>
      <c r="B428" s="674">
        <v>175.14599999999999</v>
      </c>
      <c r="C428" s="674">
        <v>770.48500000000001</v>
      </c>
      <c r="D428" s="674">
        <v>828.20500000000004</v>
      </c>
      <c r="E428" s="674">
        <v>1781.3489999999999</v>
      </c>
      <c r="F428" s="674">
        <v>4.016</v>
      </c>
      <c r="G428" s="674">
        <v>0.32200000000000001</v>
      </c>
      <c r="H428" s="674">
        <v>0</v>
      </c>
      <c r="I428" s="674">
        <v>0</v>
      </c>
      <c r="J428" s="674">
        <v>161.221</v>
      </c>
      <c r="K428" s="674">
        <v>165.55799999999999</v>
      </c>
      <c r="L428" s="674">
        <v>1946.9069999999999</v>
      </c>
      <c r="M428" s="674">
        <v>284.78800000000001</v>
      </c>
      <c r="N428" s="674">
        <v>650.10599999999999</v>
      </c>
      <c r="O428" s="674">
        <v>2881.8020000000001</v>
      </c>
    </row>
    <row r="429" spans="1:15" x14ac:dyDescent="0.2">
      <c r="A429" s="674" t="s">
        <v>1251</v>
      </c>
      <c r="B429" s="674">
        <v>2046.877</v>
      </c>
      <c r="C429" s="674">
        <v>8549.8320000000003</v>
      </c>
      <c r="D429" s="674">
        <v>9824.6689999999999</v>
      </c>
      <c r="E429" s="674">
        <v>20559.14</v>
      </c>
      <c r="F429" s="674">
        <v>32.536999999999999</v>
      </c>
      <c r="G429" s="674">
        <v>3.8</v>
      </c>
      <c r="H429" s="674">
        <v>0</v>
      </c>
      <c r="I429" s="674">
        <v>0</v>
      </c>
      <c r="J429" s="674">
        <v>1816.5609999999999</v>
      </c>
      <c r="K429" s="674">
        <v>1852.8979999999999</v>
      </c>
      <c r="L429" s="674">
        <v>22412.037</v>
      </c>
      <c r="M429" s="674">
        <v>3472.9029999999998</v>
      </c>
      <c r="N429" s="674">
        <v>7634.3149999999996</v>
      </c>
      <c r="O429" s="674">
        <v>33519.254999999997</v>
      </c>
    </row>
    <row r="430" spans="1:15" x14ac:dyDescent="0.2">
      <c r="A430" s="674" t="s">
        <v>1252</v>
      </c>
      <c r="B430" s="674">
        <v>164.08699999999999</v>
      </c>
      <c r="C430" s="674">
        <v>767.04499999999996</v>
      </c>
      <c r="D430" s="674">
        <v>807.61099999999999</v>
      </c>
      <c r="E430" s="674">
        <v>1749.4480000000001</v>
      </c>
      <c r="F430" s="674">
        <v>3.3879999999999999</v>
      </c>
      <c r="G430" s="674">
        <v>0.36499999999999999</v>
      </c>
      <c r="H430" s="674">
        <v>0</v>
      </c>
      <c r="I430" s="674">
        <v>0</v>
      </c>
      <c r="J430" s="674">
        <v>158.96899999999999</v>
      </c>
      <c r="K430" s="674">
        <v>162.72300000000001</v>
      </c>
      <c r="L430" s="674">
        <v>1912.171</v>
      </c>
      <c r="M430" s="674">
        <v>280.60899999999998</v>
      </c>
      <c r="N430" s="674">
        <v>618.899</v>
      </c>
      <c r="O430" s="674">
        <v>2811.6779999999999</v>
      </c>
    </row>
    <row r="431" spans="1:15" x14ac:dyDescent="0.2">
      <c r="A431" s="674" t="s">
        <v>1253</v>
      </c>
      <c r="B431" s="674">
        <v>162.09700000000001</v>
      </c>
      <c r="C431" s="674">
        <v>696.92600000000004</v>
      </c>
      <c r="D431" s="674">
        <v>736.78599999999994</v>
      </c>
      <c r="E431" s="674">
        <v>1608.8679999999999</v>
      </c>
      <c r="F431" s="674">
        <v>2.6459999999999999</v>
      </c>
      <c r="G431" s="674">
        <v>0.33</v>
      </c>
      <c r="H431" s="674">
        <v>0</v>
      </c>
      <c r="I431" s="674">
        <v>0</v>
      </c>
      <c r="J431" s="674">
        <v>150.96799999999999</v>
      </c>
      <c r="K431" s="674">
        <v>153.94300000000001</v>
      </c>
      <c r="L431" s="674">
        <v>1762.8119999999999</v>
      </c>
      <c r="M431" s="674">
        <v>269.32600000000002</v>
      </c>
      <c r="N431" s="674">
        <v>556.30399999999997</v>
      </c>
      <c r="O431" s="674">
        <v>2588.4430000000002</v>
      </c>
    </row>
    <row r="432" spans="1:15" x14ac:dyDescent="0.2">
      <c r="A432" s="674" t="s">
        <v>1254</v>
      </c>
      <c r="B432" s="674">
        <v>166.10400000000001</v>
      </c>
      <c r="C432" s="674">
        <v>721.46199999999999</v>
      </c>
      <c r="D432" s="674">
        <v>865.30899999999997</v>
      </c>
      <c r="E432" s="674">
        <v>1761.828</v>
      </c>
      <c r="F432" s="674">
        <v>2.9540000000000002</v>
      </c>
      <c r="G432" s="674">
        <v>0.36499999999999999</v>
      </c>
      <c r="H432" s="674">
        <v>0</v>
      </c>
      <c r="I432" s="674">
        <v>0</v>
      </c>
      <c r="J432" s="674">
        <v>153.87100000000001</v>
      </c>
      <c r="K432" s="674">
        <v>157.19</v>
      </c>
      <c r="L432" s="674">
        <v>1919.018</v>
      </c>
      <c r="M432" s="674">
        <v>283.82600000000002</v>
      </c>
      <c r="N432" s="674">
        <v>612.02599999999995</v>
      </c>
      <c r="O432" s="674">
        <v>2814.8710000000001</v>
      </c>
    </row>
    <row r="433" spans="1:15" x14ac:dyDescent="0.2">
      <c r="A433" s="674" t="s">
        <v>1255</v>
      </c>
      <c r="B433" s="674">
        <v>164.27099999999999</v>
      </c>
      <c r="C433" s="674">
        <v>676.88900000000001</v>
      </c>
      <c r="D433" s="674">
        <v>746.08299999999997</v>
      </c>
      <c r="E433" s="674">
        <v>1593.607</v>
      </c>
      <c r="F433" s="674">
        <v>2.7490000000000001</v>
      </c>
      <c r="G433" s="674">
        <v>0.35299999999999998</v>
      </c>
      <c r="H433" s="674">
        <v>0</v>
      </c>
      <c r="I433" s="674">
        <v>0</v>
      </c>
      <c r="J433" s="674">
        <v>148.09800000000001</v>
      </c>
      <c r="K433" s="674">
        <v>151.19999999999999</v>
      </c>
      <c r="L433" s="674">
        <v>1744.808</v>
      </c>
      <c r="M433" s="674">
        <v>281.11200000000002</v>
      </c>
      <c r="N433" s="674">
        <v>595.58399999999995</v>
      </c>
      <c r="O433" s="674">
        <v>2621.5039999999999</v>
      </c>
    </row>
    <row r="434" spans="1:15" x14ac:dyDescent="0.2">
      <c r="A434" s="674" t="s">
        <v>1256</v>
      </c>
      <c r="B434" s="674">
        <v>158.24100000000001</v>
      </c>
      <c r="C434" s="674">
        <v>652.71500000000003</v>
      </c>
      <c r="D434" s="674">
        <v>827.62699999999995</v>
      </c>
      <c r="E434" s="674">
        <v>1643.414</v>
      </c>
      <c r="F434" s="674">
        <v>2.6240000000000001</v>
      </c>
      <c r="G434" s="674">
        <v>0.36499999999999999</v>
      </c>
      <c r="H434" s="674">
        <v>0</v>
      </c>
      <c r="I434" s="674">
        <v>0</v>
      </c>
      <c r="J434" s="674">
        <v>151.34899999999999</v>
      </c>
      <c r="K434" s="674">
        <v>154.33799999999999</v>
      </c>
      <c r="L434" s="674">
        <v>1797.752</v>
      </c>
      <c r="M434" s="674">
        <v>292.92700000000002</v>
      </c>
      <c r="N434" s="674">
        <v>674.82899999999995</v>
      </c>
      <c r="O434" s="674">
        <v>2765.5079999999998</v>
      </c>
    </row>
    <row r="435" spans="1:15" x14ac:dyDescent="0.2">
      <c r="A435" s="674" t="s">
        <v>1257</v>
      </c>
      <c r="B435" s="674">
        <v>156.53700000000001</v>
      </c>
      <c r="C435" s="674">
        <v>625.45399999999995</v>
      </c>
      <c r="D435" s="674">
        <v>850.83299999999997</v>
      </c>
      <c r="E435" s="674">
        <v>1633.857</v>
      </c>
      <c r="F435" s="674">
        <v>2.96</v>
      </c>
      <c r="G435" s="674">
        <v>0.35299999999999998</v>
      </c>
      <c r="H435" s="674">
        <v>0</v>
      </c>
      <c r="I435" s="674">
        <v>0</v>
      </c>
      <c r="J435" s="674">
        <v>148.46</v>
      </c>
      <c r="K435" s="674">
        <v>151.773</v>
      </c>
      <c r="L435" s="674">
        <v>1785.63</v>
      </c>
      <c r="M435" s="674">
        <v>300.36799999999999</v>
      </c>
      <c r="N435" s="674">
        <v>673.7</v>
      </c>
      <c r="O435" s="674">
        <v>2759.6990000000001</v>
      </c>
    </row>
    <row r="436" spans="1:15" x14ac:dyDescent="0.2">
      <c r="A436" s="674" t="s">
        <v>1258</v>
      </c>
      <c r="B436" s="674">
        <v>158.489</v>
      </c>
      <c r="C436" s="674">
        <v>631.65700000000004</v>
      </c>
      <c r="D436" s="674">
        <v>783.02300000000002</v>
      </c>
      <c r="E436" s="674">
        <v>1578.42</v>
      </c>
      <c r="F436" s="674">
        <v>2.9129999999999998</v>
      </c>
      <c r="G436" s="674">
        <v>0.36499999999999999</v>
      </c>
      <c r="H436" s="674">
        <v>0</v>
      </c>
      <c r="I436" s="674">
        <v>0</v>
      </c>
      <c r="J436" s="674">
        <v>156.13800000000001</v>
      </c>
      <c r="K436" s="674">
        <v>159.416</v>
      </c>
      <c r="L436" s="674">
        <v>1737.836</v>
      </c>
      <c r="M436" s="674">
        <v>301.572</v>
      </c>
      <c r="N436" s="674">
        <v>674.37400000000002</v>
      </c>
      <c r="O436" s="674">
        <v>2713.7820000000002</v>
      </c>
    </row>
    <row r="437" spans="1:15" x14ac:dyDescent="0.2">
      <c r="A437" s="674" t="s">
        <v>1259</v>
      </c>
      <c r="B437" s="674">
        <v>161.84800000000001</v>
      </c>
      <c r="C437" s="674">
        <v>636.08900000000006</v>
      </c>
      <c r="D437" s="674">
        <v>854.46400000000006</v>
      </c>
      <c r="E437" s="674">
        <v>1648.893</v>
      </c>
      <c r="F437" s="674">
        <v>2.2160000000000002</v>
      </c>
      <c r="G437" s="674">
        <v>0.36499999999999999</v>
      </c>
      <c r="H437" s="674">
        <v>0</v>
      </c>
      <c r="I437" s="674">
        <v>0</v>
      </c>
      <c r="J437" s="674">
        <v>156.28100000000001</v>
      </c>
      <c r="K437" s="674">
        <v>158.86199999999999</v>
      </c>
      <c r="L437" s="674">
        <v>1807.7560000000001</v>
      </c>
      <c r="M437" s="674">
        <v>308.90899999999999</v>
      </c>
      <c r="N437" s="674">
        <v>673.89099999999996</v>
      </c>
      <c r="O437" s="674">
        <v>2790.5549999999998</v>
      </c>
    </row>
    <row r="438" spans="1:15" x14ac:dyDescent="0.2">
      <c r="A438" s="674" t="s">
        <v>1260</v>
      </c>
      <c r="B438" s="674">
        <v>162.72300000000001</v>
      </c>
      <c r="C438" s="674">
        <v>574.29700000000003</v>
      </c>
      <c r="D438" s="674">
        <v>748.17600000000004</v>
      </c>
      <c r="E438" s="674">
        <v>1482.4079999999999</v>
      </c>
      <c r="F438" s="674">
        <v>2.181</v>
      </c>
      <c r="G438" s="674">
        <v>0.35299999999999998</v>
      </c>
      <c r="H438" s="674">
        <v>0</v>
      </c>
      <c r="I438" s="674">
        <v>0</v>
      </c>
      <c r="J438" s="674">
        <v>150.47399999999999</v>
      </c>
      <c r="K438" s="674">
        <v>153.00899999999999</v>
      </c>
      <c r="L438" s="674">
        <v>1635.4169999999999</v>
      </c>
      <c r="M438" s="674">
        <v>297.71800000000002</v>
      </c>
      <c r="N438" s="674">
        <v>604.39200000000005</v>
      </c>
      <c r="O438" s="674">
        <v>2537.527</v>
      </c>
    </row>
    <row r="439" spans="1:15" x14ac:dyDescent="0.2">
      <c r="A439" s="674" t="s">
        <v>1261</v>
      </c>
      <c r="B439" s="674">
        <v>167.184</v>
      </c>
      <c r="C439" s="674">
        <v>604.04200000000003</v>
      </c>
      <c r="D439" s="674">
        <v>776.79700000000003</v>
      </c>
      <c r="E439" s="674">
        <v>1546.7860000000001</v>
      </c>
      <c r="F439" s="674">
        <v>2.2069999999999999</v>
      </c>
      <c r="G439" s="674">
        <v>0.36499999999999999</v>
      </c>
      <c r="H439" s="674">
        <v>0</v>
      </c>
      <c r="I439" s="674">
        <v>0</v>
      </c>
      <c r="J439" s="674">
        <v>154.86000000000001</v>
      </c>
      <c r="K439" s="674">
        <v>157.43199999999999</v>
      </c>
      <c r="L439" s="674">
        <v>1704.2180000000001</v>
      </c>
      <c r="M439" s="674">
        <v>292.94099999999997</v>
      </c>
      <c r="N439" s="674">
        <v>604.298</v>
      </c>
      <c r="O439" s="674">
        <v>2601.4569999999999</v>
      </c>
    </row>
    <row r="440" spans="1:15" x14ac:dyDescent="0.2">
      <c r="A440" s="674" t="s">
        <v>1262</v>
      </c>
      <c r="B440" s="674">
        <v>164.27600000000001</v>
      </c>
      <c r="C440" s="674">
        <v>632.30899999999997</v>
      </c>
      <c r="D440" s="674">
        <v>807.26499999999999</v>
      </c>
      <c r="E440" s="674">
        <v>1604.99</v>
      </c>
      <c r="F440" s="674">
        <v>2.2240000000000002</v>
      </c>
      <c r="G440" s="674">
        <v>0.35299999999999998</v>
      </c>
      <c r="H440" s="674">
        <v>0</v>
      </c>
      <c r="I440" s="674">
        <v>0</v>
      </c>
      <c r="J440" s="674">
        <v>150.17500000000001</v>
      </c>
      <c r="K440" s="674">
        <v>152.75299999999999</v>
      </c>
      <c r="L440" s="674">
        <v>1757.7439999999999</v>
      </c>
      <c r="M440" s="674">
        <v>284.94400000000002</v>
      </c>
      <c r="N440" s="674">
        <v>626.86599999999999</v>
      </c>
      <c r="O440" s="674">
        <v>2669.5529999999999</v>
      </c>
    </row>
    <row r="441" spans="1:15" x14ac:dyDescent="0.2">
      <c r="A441" s="674" t="s">
        <v>1263</v>
      </c>
      <c r="B441" s="674">
        <v>168.18600000000001</v>
      </c>
      <c r="C441" s="674">
        <v>687.9</v>
      </c>
      <c r="D441" s="674">
        <v>828.53899999999999</v>
      </c>
      <c r="E441" s="674">
        <v>1685.009</v>
      </c>
      <c r="F441" s="674">
        <v>2.8889999999999998</v>
      </c>
      <c r="G441" s="674">
        <v>0.36499999999999999</v>
      </c>
      <c r="H441" s="674">
        <v>0</v>
      </c>
      <c r="I441" s="674">
        <v>0</v>
      </c>
      <c r="J441" s="674">
        <v>157.27799999999999</v>
      </c>
      <c r="K441" s="674">
        <v>160.53200000000001</v>
      </c>
      <c r="L441" s="674">
        <v>1845.5409999999999</v>
      </c>
      <c r="M441" s="674">
        <v>283.108</v>
      </c>
      <c r="N441" s="674">
        <v>641.62</v>
      </c>
      <c r="O441" s="674">
        <v>2770.2689999999998</v>
      </c>
    </row>
    <row r="442" spans="1:15" x14ac:dyDescent="0.2">
      <c r="A442" s="674" t="s">
        <v>1264</v>
      </c>
      <c r="B442" s="674">
        <v>1954.0419999999999</v>
      </c>
      <c r="C442" s="674">
        <v>7907.3440000000001</v>
      </c>
      <c r="D442" s="674">
        <v>9632.5130000000008</v>
      </c>
      <c r="E442" s="674">
        <v>19538.091</v>
      </c>
      <c r="F442" s="674">
        <v>31.951000000000001</v>
      </c>
      <c r="G442" s="674">
        <v>4.3</v>
      </c>
      <c r="H442" s="674">
        <v>0</v>
      </c>
      <c r="I442" s="674">
        <v>0</v>
      </c>
      <c r="J442" s="674">
        <v>1836.921</v>
      </c>
      <c r="K442" s="674">
        <v>1873.172</v>
      </c>
      <c r="L442" s="674">
        <v>21411.262999999999</v>
      </c>
      <c r="M442" s="674">
        <v>3477.36</v>
      </c>
      <c r="N442" s="674">
        <v>7557.2330000000002</v>
      </c>
      <c r="O442" s="674">
        <v>32445.856</v>
      </c>
    </row>
    <row r="443" spans="1:15" x14ac:dyDescent="0.2">
      <c r="A443" s="674" t="s">
        <v>1265</v>
      </c>
      <c r="B443" s="674">
        <v>161.42099999999999</v>
      </c>
      <c r="C443" s="674">
        <v>692.62</v>
      </c>
      <c r="D443" s="674">
        <v>831.28399999999999</v>
      </c>
      <c r="E443" s="674">
        <v>1687.336</v>
      </c>
      <c r="F443" s="674">
        <v>3.5379999999999998</v>
      </c>
      <c r="G443" s="674">
        <v>0.374</v>
      </c>
      <c r="H443" s="674">
        <v>0</v>
      </c>
      <c r="I443" s="674">
        <v>0</v>
      </c>
      <c r="J443" s="674">
        <v>167.33099999999999</v>
      </c>
      <c r="K443" s="674">
        <v>171.24299999999999</v>
      </c>
      <c r="L443" s="674">
        <v>1858.578</v>
      </c>
      <c r="M443" s="674">
        <v>279.322</v>
      </c>
      <c r="N443" s="674">
        <v>586.42100000000005</v>
      </c>
      <c r="O443" s="674">
        <v>2724.3209999999999</v>
      </c>
    </row>
    <row r="444" spans="1:15" x14ac:dyDescent="0.2">
      <c r="A444" s="674" t="s">
        <v>1266</v>
      </c>
      <c r="B444" s="674">
        <v>159.34100000000001</v>
      </c>
      <c r="C444" s="674">
        <v>662.01599999999996</v>
      </c>
      <c r="D444" s="674">
        <v>719.08900000000006</v>
      </c>
      <c r="E444" s="674">
        <v>1544.1569999999999</v>
      </c>
      <c r="F444" s="674">
        <v>2.79</v>
      </c>
      <c r="G444" s="674">
        <v>0.33800000000000002</v>
      </c>
      <c r="H444" s="674">
        <v>0</v>
      </c>
      <c r="I444" s="674">
        <v>0</v>
      </c>
      <c r="J444" s="674">
        <v>146.827</v>
      </c>
      <c r="K444" s="674">
        <v>149.95400000000001</v>
      </c>
      <c r="L444" s="674">
        <v>1694.1110000000001</v>
      </c>
      <c r="M444" s="674">
        <v>273.66699999999997</v>
      </c>
      <c r="N444" s="674">
        <v>578.34299999999996</v>
      </c>
      <c r="O444" s="674">
        <v>2546.1210000000001</v>
      </c>
    </row>
    <row r="445" spans="1:15" x14ac:dyDescent="0.2">
      <c r="A445" s="674" t="s">
        <v>1267</v>
      </c>
      <c r="B445" s="674">
        <v>164.249</v>
      </c>
      <c r="C445" s="674">
        <v>698.13900000000001</v>
      </c>
      <c r="D445" s="674">
        <v>815.66899999999998</v>
      </c>
      <c r="E445" s="674">
        <v>1684.6559999999999</v>
      </c>
      <c r="F445" s="674">
        <v>2.0880000000000001</v>
      </c>
      <c r="G445" s="674">
        <v>0.374</v>
      </c>
      <c r="H445" s="674">
        <v>0</v>
      </c>
      <c r="I445" s="674">
        <v>0</v>
      </c>
      <c r="J445" s="674">
        <v>156.072</v>
      </c>
      <c r="K445" s="674">
        <v>158.53299999999999</v>
      </c>
      <c r="L445" s="674">
        <v>1843.19</v>
      </c>
      <c r="M445" s="674">
        <v>284.09699999999998</v>
      </c>
      <c r="N445" s="674">
        <v>601.72299999999996</v>
      </c>
      <c r="O445" s="674">
        <v>2729.009</v>
      </c>
    </row>
    <row r="446" spans="1:15" x14ac:dyDescent="0.2">
      <c r="A446" s="674" t="s">
        <v>1268</v>
      </c>
      <c r="B446" s="674">
        <v>154.57</v>
      </c>
      <c r="C446" s="674">
        <v>642.49900000000002</v>
      </c>
      <c r="D446" s="674">
        <v>747.524</v>
      </c>
      <c r="E446" s="674">
        <v>1548.098</v>
      </c>
      <c r="F446" s="674">
        <v>1.84</v>
      </c>
      <c r="G446" s="674">
        <v>0.36199999999999999</v>
      </c>
      <c r="H446" s="674">
        <v>0</v>
      </c>
      <c r="I446" s="674">
        <v>0</v>
      </c>
      <c r="J446" s="674">
        <v>150.274</v>
      </c>
      <c r="K446" s="674">
        <v>152.476</v>
      </c>
      <c r="L446" s="674">
        <v>1700.5740000000001</v>
      </c>
      <c r="M446" s="674">
        <v>278.74799999999999</v>
      </c>
      <c r="N446" s="674">
        <v>598.76800000000003</v>
      </c>
      <c r="O446" s="674">
        <v>2578.09</v>
      </c>
    </row>
    <row r="447" spans="1:15" x14ac:dyDescent="0.2">
      <c r="A447" s="674" t="s">
        <v>1269</v>
      </c>
      <c r="B447" s="674">
        <v>157.399</v>
      </c>
      <c r="C447" s="674">
        <v>631.07399999999996</v>
      </c>
      <c r="D447" s="674">
        <v>820.86099999999999</v>
      </c>
      <c r="E447" s="674">
        <v>1612.9190000000001</v>
      </c>
      <c r="F447" s="674">
        <v>1.8009999999999999</v>
      </c>
      <c r="G447" s="674">
        <v>0.374</v>
      </c>
      <c r="H447" s="674">
        <v>0</v>
      </c>
      <c r="I447" s="674">
        <v>0</v>
      </c>
      <c r="J447" s="674">
        <v>154.16499999999999</v>
      </c>
      <c r="K447" s="674">
        <v>156.34</v>
      </c>
      <c r="L447" s="674">
        <v>1769.259</v>
      </c>
      <c r="M447" s="674">
        <v>294.04300000000001</v>
      </c>
      <c r="N447" s="674">
        <v>665.55399999999997</v>
      </c>
      <c r="O447" s="674">
        <v>2728.8560000000002</v>
      </c>
    </row>
    <row r="448" spans="1:15" x14ac:dyDescent="0.2">
      <c r="A448" s="674" t="s">
        <v>1270</v>
      </c>
      <c r="B448" s="674">
        <v>157.08500000000001</v>
      </c>
      <c r="C448" s="674">
        <v>617.20799999999997</v>
      </c>
      <c r="D448" s="674">
        <v>833.81</v>
      </c>
      <c r="E448" s="674">
        <v>1613.7090000000001</v>
      </c>
      <c r="F448" s="674">
        <v>1.752</v>
      </c>
      <c r="G448" s="674">
        <v>0.36199999999999999</v>
      </c>
      <c r="H448" s="674">
        <v>0</v>
      </c>
      <c r="I448" s="674">
        <v>0</v>
      </c>
      <c r="J448" s="674">
        <v>153.483</v>
      </c>
      <c r="K448" s="674">
        <v>155.596</v>
      </c>
      <c r="L448" s="674">
        <v>1769.3050000000001</v>
      </c>
      <c r="M448" s="674">
        <v>295.58100000000002</v>
      </c>
      <c r="N448" s="674">
        <v>652.49099999999999</v>
      </c>
      <c r="O448" s="674">
        <v>2717.377</v>
      </c>
    </row>
    <row r="449" spans="1:15" x14ac:dyDescent="0.2">
      <c r="A449" s="674" t="s">
        <v>1271</v>
      </c>
      <c r="B449" s="674">
        <v>158.22999999999999</v>
      </c>
      <c r="C449" s="674">
        <v>623.70100000000002</v>
      </c>
      <c r="D449" s="674">
        <v>782.51800000000003</v>
      </c>
      <c r="E449" s="674">
        <v>1568.174</v>
      </c>
      <c r="F449" s="674">
        <v>2.177</v>
      </c>
      <c r="G449" s="674">
        <v>0.374</v>
      </c>
      <c r="H449" s="674">
        <v>0</v>
      </c>
      <c r="I449" s="674">
        <v>0</v>
      </c>
      <c r="J449" s="674">
        <v>162.30000000000001</v>
      </c>
      <c r="K449" s="674">
        <v>164.851</v>
      </c>
      <c r="L449" s="674">
        <v>1733.0250000000001</v>
      </c>
      <c r="M449" s="674">
        <v>303.25799999999998</v>
      </c>
      <c r="N449" s="674">
        <v>671.70500000000004</v>
      </c>
      <c r="O449" s="674">
        <v>2707.9879999999998</v>
      </c>
    </row>
    <row r="450" spans="1:15" x14ac:dyDescent="0.2">
      <c r="A450" s="674" t="s">
        <v>1272</v>
      </c>
      <c r="B450" s="674">
        <v>157.74199999999999</v>
      </c>
      <c r="C450" s="674">
        <v>643.29300000000001</v>
      </c>
      <c r="D450" s="674">
        <v>878.52499999999998</v>
      </c>
      <c r="E450" s="674">
        <v>1682.1590000000001</v>
      </c>
      <c r="F450" s="674">
        <v>1.81</v>
      </c>
      <c r="G450" s="674">
        <v>0.374</v>
      </c>
      <c r="H450" s="674">
        <v>0</v>
      </c>
      <c r="I450" s="674">
        <v>0</v>
      </c>
      <c r="J450" s="674">
        <v>161.71899999999999</v>
      </c>
      <c r="K450" s="674">
        <v>163.90299999999999</v>
      </c>
      <c r="L450" s="674">
        <v>1846.0609999999999</v>
      </c>
      <c r="M450" s="674">
        <v>308.05200000000002</v>
      </c>
      <c r="N450" s="674">
        <v>658.44899999999996</v>
      </c>
      <c r="O450" s="674">
        <v>2812.5619999999999</v>
      </c>
    </row>
    <row r="451" spans="1:15" x14ac:dyDescent="0.2">
      <c r="A451" s="674" t="s">
        <v>1273</v>
      </c>
      <c r="B451" s="674">
        <v>158.44999999999999</v>
      </c>
      <c r="C451" s="674">
        <v>630.03200000000004</v>
      </c>
      <c r="D451" s="674">
        <v>836.16600000000005</v>
      </c>
      <c r="E451" s="674">
        <v>1637.4960000000001</v>
      </c>
      <c r="F451" s="674">
        <v>2.0059999999999998</v>
      </c>
      <c r="G451" s="674">
        <v>0.36199999999999999</v>
      </c>
      <c r="H451" s="674">
        <v>0</v>
      </c>
      <c r="I451" s="674">
        <v>0</v>
      </c>
      <c r="J451" s="674">
        <v>157.24600000000001</v>
      </c>
      <c r="K451" s="674">
        <v>159.614</v>
      </c>
      <c r="L451" s="674">
        <v>1797.11</v>
      </c>
      <c r="M451" s="674">
        <v>294.67399999999998</v>
      </c>
      <c r="N451" s="674">
        <v>581.45299999999997</v>
      </c>
      <c r="O451" s="674">
        <v>2673.2379999999998</v>
      </c>
    </row>
    <row r="452" spans="1:15" x14ac:dyDescent="0.2">
      <c r="A452" s="674" t="s">
        <v>1274</v>
      </c>
      <c r="B452" s="674">
        <v>167.58</v>
      </c>
      <c r="C452" s="674">
        <v>658.52099999999996</v>
      </c>
      <c r="D452" s="674">
        <v>853.80499999999995</v>
      </c>
      <c r="E452" s="674">
        <v>1692.6189999999999</v>
      </c>
      <c r="F452" s="674">
        <v>2.7629999999999999</v>
      </c>
      <c r="G452" s="674">
        <v>0.374</v>
      </c>
      <c r="H452" s="674">
        <v>0</v>
      </c>
      <c r="I452" s="674">
        <v>0</v>
      </c>
      <c r="J452" s="674">
        <v>162.381</v>
      </c>
      <c r="K452" s="674">
        <v>165.517</v>
      </c>
      <c r="L452" s="674">
        <v>1858.136</v>
      </c>
      <c r="M452" s="674">
        <v>291.17200000000003</v>
      </c>
      <c r="N452" s="674">
        <v>617.00900000000001</v>
      </c>
      <c r="O452" s="674">
        <v>2766.317</v>
      </c>
    </row>
    <row r="453" spans="1:15" x14ac:dyDescent="0.2">
      <c r="A453" s="674" t="s">
        <v>1275</v>
      </c>
      <c r="B453" s="674">
        <v>160.745</v>
      </c>
      <c r="C453" s="674">
        <v>665.98500000000001</v>
      </c>
      <c r="D453" s="674">
        <v>836.89499999999998</v>
      </c>
      <c r="E453" s="674">
        <v>1664.644</v>
      </c>
      <c r="F453" s="674">
        <v>3.5529999999999999</v>
      </c>
      <c r="G453" s="674">
        <v>0.36199999999999999</v>
      </c>
      <c r="H453" s="674">
        <v>0</v>
      </c>
      <c r="I453" s="674">
        <v>0</v>
      </c>
      <c r="J453" s="674">
        <v>158.608</v>
      </c>
      <c r="K453" s="674">
        <v>162.52199999999999</v>
      </c>
      <c r="L453" s="674">
        <v>1827.1659999999999</v>
      </c>
      <c r="M453" s="674">
        <v>275.18799999999999</v>
      </c>
      <c r="N453" s="674">
        <v>599.74699999999996</v>
      </c>
      <c r="O453" s="674">
        <v>2702.1019999999999</v>
      </c>
    </row>
    <row r="454" spans="1:15" x14ac:dyDescent="0.2">
      <c r="A454" s="674" t="s">
        <v>1276</v>
      </c>
      <c r="B454" s="674">
        <v>157.654</v>
      </c>
      <c r="C454" s="674">
        <v>695.72299999999996</v>
      </c>
      <c r="D454" s="674">
        <v>813.76800000000003</v>
      </c>
      <c r="E454" s="674">
        <v>1670.009</v>
      </c>
      <c r="F454" s="674">
        <v>2.6379999999999999</v>
      </c>
      <c r="G454" s="674">
        <v>0.374</v>
      </c>
      <c r="H454" s="674">
        <v>0</v>
      </c>
      <c r="I454" s="674">
        <v>0</v>
      </c>
      <c r="J454" s="674">
        <v>166.26400000000001</v>
      </c>
      <c r="K454" s="674">
        <v>169.27500000000001</v>
      </c>
      <c r="L454" s="674">
        <v>1839.2840000000001</v>
      </c>
      <c r="M454" s="674">
        <v>272.74599999999998</v>
      </c>
      <c r="N454" s="674">
        <v>602.61699999999996</v>
      </c>
      <c r="O454" s="674">
        <v>2714.6469999999999</v>
      </c>
    </row>
    <row r="455" spans="1:15" x14ac:dyDescent="0.2">
      <c r="A455" s="674" t="s">
        <v>1277</v>
      </c>
      <c r="B455" s="674">
        <v>1914.4659999999999</v>
      </c>
      <c r="C455" s="674">
        <v>7861.0249999999996</v>
      </c>
      <c r="D455" s="674">
        <v>9769.9140000000007</v>
      </c>
      <c r="E455" s="674">
        <v>19606.190999999999</v>
      </c>
      <c r="F455" s="674">
        <v>28.756</v>
      </c>
      <c r="G455" s="674">
        <v>4.4000000000000004</v>
      </c>
      <c r="H455" s="674">
        <v>0</v>
      </c>
      <c r="I455" s="674">
        <v>0</v>
      </c>
      <c r="J455" s="674">
        <v>1896.67</v>
      </c>
      <c r="K455" s="674">
        <v>1929.825</v>
      </c>
      <c r="L455" s="674">
        <v>21536.016</v>
      </c>
      <c r="M455" s="674">
        <v>3450.547</v>
      </c>
      <c r="N455" s="674">
        <v>7414.5169999999998</v>
      </c>
      <c r="O455" s="674">
        <v>32401.080999999998</v>
      </c>
    </row>
    <row r="456" spans="1:15" x14ac:dyDescent="0.2">
      <c r="A456" s="674" t="s">
        <v>1278</v>
      </c>
      <c r="B456" s="674">
        <v>156.678</v>
      </c>
      <c r="C456" s="674">
        <v>740.04300000000001</v>
      </c>
      <c r="D456" s="674">
        <v>828.86900000000003</v>
      </c>
      <c r="E456" s="674">
        <v>1728.7950000000001</v>
      </c>
      <c r="F456" s="674">
        <v>1.7829999999999999</v>
      </c>
      <c r="G456" s="674">
        <v>0.39900000000000002</v>
      </c>
      <c r="H456" s="674">
        <v>0</v>
      </c>
      <c r="I456" s="674">
        <v>0</v>
      </c>
      <c r="J456" s="674">
        <v>164.70699999999999</v>
      </c>
      <c r="K456" s="674">
        <v>166.88900000000001</v>
      </c>
      <c r="L456" s="674">
        <v>1895.684</v>
      </c>
      <c r="M456" s="674">
        <v>281.096</v>
      </c>
      <c r="N456" s="674">
        <v>623.31799999999998</v>
      </c>
      <c r="O456" s="674">
        <v>2800.0970000000002</v>
      </c>
    </row>
    <row r="457" spans="1:15" x14ac:dyDescent="0.2">
      <c r="A457" s="674" t="s">
        <v>1279</v>
      </c>
      <c r="B457" s="674">
        <v>154.15799999999999</v>
      </c>
      <c r="C457" s="674">
        <v>708.85799999999995</v>
      </c>
      <c r="D457" s="674">
        <v>763.75300000000004</v>
      </c>
      <c r="E457" s="674">
        <v>1627.49</v>
      </c>
      <c r="F457" s="674">
        <v>1.365</v>
      </c>
      <c r="G457" s="674">
        <v>0.36099999999999999</v>
      </c>
      <c r="H457" s="674">
        <v>0</v>
      </c>
      <c r="I457" s="674">
        <v>0</v>
      </c>
      <c r="J457" s="674">
        <v>150.369</v>
      </c>
      <c r="K457" s="674">
        <v>152.095</v>
      </c>
      <c r="L457" s="674">
        <v>1779.585</v>
      </c>
      <c r="M457" s="674">
        <v>267.47300000000001</v>
      </c>
      <c r="N457" s="674">
        <v>549.52300000000002</v>
      </c>
      <c r="O457" s="674">
        <v>2596.5810000000001</v>
      </c>
    </row>
    <row r="458" spans="1:15" x14ac:dyDescent="0.2">
      <c r="A458" s="674" t="s">
        <v>1280</v>
      </c>
      <c r="B458" s="674">
        <v>162.083</v>
      </c>
      <c r="C458" s="674">
        <v>698.50800000000004</v>
      </c>
      <c r="D458" s="674">
        <v>796.93100000000004</v>
      </c>
      <c r="E458" s="674">
        <v>1656.3330000000001</v>
      </c>
      <c r="F458" s="674">
        <v>1.81</v>
      </c>
      <c r="G458" s="674">
        <v>0.39900000000000002</v>
      </c>
      <c r="H458" s="674">
        <v>0</v>
      </c>
      <c r="I458" s="674">
        <v>0</v>
      </c>
      <c r="J458" s="674">
        <v>162.16999999999999</v>
      </c>
      <c r="K458" s="674">
        <v>164.37899999999999</v>
      </c>
      <c r="L458" s="674">
        <v>1820.712</v>
      </c>
      <c r="M458" s="674">
        <v>281.77100000000002</v>
      </c>
      <c r="N458" s="674">
        <v>596.61300000000006</v>
      </c>
      <c r="O458" s="674">
        <v>2699.096</v>
      </c>
    </row>
    <row r="459" spans="1:15" x14ac:dyDescent="0.2">
      <c r="A459" s="674" t="s">
        <v>1281</v>
      </c>
      <c r="B459" s="674">
        <v>153.84800000000001</v>
      </c>
      <c r="C459" s="674">
        <v>654.02</v>
      </c>
      <c r="D459" s="674">
        <v>785.36300000000006</v>
      </c>
      <c r="E459" s="674">
        <v>1594.6769999999999</v>
      </c>
      <c r="F459" s="674">
        <v>1.8280000000000001</v>
      </c>
      <c r="G459" s="674">
        <v>0.38600000000000001</v>
      </c>
      <c r="H459" s="674">
        <v>0</v>
      </c>
      <c r="I459" s="674">
        <v>0</v>
      </c>
      <c r="J459" s="674">
        <v>158.999</v>
      </c>
      <c r="K459" s="674">
        <v>161.214</v>
      </c>
      <c r="L459" s="674">
        <v>1755.8910000000001</v>
      </c>
      <c r="M459" s="674">
        <v>284.42899999999997</v>
      </c>
      <c r="N459" s="674">
        <v>606.60400000000004</v>
      </c>
      <c r="O459" s="674">
        <v>2646.924</v>
      </c>
    </row>
    <row r="460" spans="1:15" x14ac:dyDescent="0.2">
      <c r="A460" s="674" t="s">
        <v>1282</v>
      </c>
      <c r="B460" s="674">
        <v>156.124</v>
      </c>
      <c r="C460" s="674">
        <v>641.17999999999995</v>
      </c>
      <c r="D460" s="674">
        <v>822.10299999999995</v>
      </c>
      <c r="E460" s="674">
        <v>1622.17</v>
      </c>
      <c r="F460" s="674">
        <v>1.657</v>
      </c>
      <c r="G460" s="674">
        <v>0.39900000000000002</v>
      </c>
      <c r="H460" s="674">
        <v>0</v>
      </c>
      <c r="I460" s="674">
        <v>0</v>
      </c>
      <c r="J460" s="674">
        <v>160.702</v>
      </c>
      <c r="K460" s="674">
        <v>162.75800000000001</v>
      </c>
      <c r="L460" s="674">
        <v>1784.9280000000001</v>
      </c>
      <c r="M460" s="674">
        <v>297.66699999999997</v>
      </c>
      <c r="N460" s="674">
        <v>657.93200000000002</v>
      </c>
      <c r="O460" s="674">
        <v>2740.527</v>
      </c>
    </row>
    <row r="461" spans="1:15" x14ac:dyDescent="0.2">
      <c r="A461" s="674" t="s">
        <v>1283</v>
      </c>
      <c r="B461" s="674">
        <v>155.893</v>
      </c>
      <c r="C461" s="674">
        <v>626.601</v>
      </c>
      <c r="D461" s="674">
        <v>761.24300000000005</v>
      </c>
      <c r="E461" s="674">
        <v>1549.306</v>
      </c>
      <c r="F461" s="674">
        <v>1.1950000000000001</v>
      </c>
      <c r="G461" s="674">
        <v>0.38600000000000001</v>
      </c>
      <c r="H461" s="674">
        <v>0</v>
      </c>
      <c r="I461" s="674">
        <v>0</v>
      </c>
      <c r="J461" s="674">
        <v>156.971</v>
      </c>
      <c r="K461" s="674">
        <v>158.553</v>
      </c>
      <c r="L461" s="674">
        <v>1707.8589999999999</v>
      </c>
      <c r="M461" s="674">
        <v>298.79599999999999</v>
      </c>
      <c r="N461" s="674">
        <v>655.25</v>
      </c>
      <c r="O461" s="674">
        <v>2661.9050000000002</v>
      </c>
    </row>
    <row r="462" spans="1:15" x14ac:dyDescent="0.2">
      <c r="A462" s="674" t="s">
        <v>1284</v>
      </c>
      <c r="B462" s="674">
        <v>153.01</v>
      </c>
      <c r="C462" s="674">
        <v>628.74800000000005</v>
      </c>
      <c r="D462" s="674">
        <v>783.23299999999995</v>
      </c>
      <c r="E462" s="674">
        <v>1563.539</v>
      </c>
      <c r="F462" s="674">
        <v>0.88</v>
      </c>
      <c r="G462" s="674">
        <v>0.39900000000000002</v>
      </c>
      <c r="H462" s="674">
        <v>0</v>
      </c>
      <c r="I462" s="674">
        <v>0</v>
      </c>
      <c r="J462" s="674">
        <v>164.684</v>
      </c>
      <c r="K462" s="674">
        <v>165.964</v>
      </c>
      <c r="L462" s="674">
        <v>1729.5029999999999</v>
      </c>
      <c r="M462" s="674">
        <v>303.72699999999998</v>
      </c>
      <c r="N462" s="674">
        <v>661.66300000000001</v>
      </c>
      <c r="O462" s="674">
        <v>2694.8919999999998</v>
      </c>
    </row>
    <row r="463" spans="1:15" x14ac:dyDescent="0.2">
      <c r="A463" s="674" t="s">
        <v>1285</v>
      </c>
      <c r="B463" s="674">
        <v>151.79400000000001</v>
      </c>
      <c r="C463" s="674">
        <v>650.58500000000004</v>
      </c>
      <c r="D463" s="674">
        <v>802.05799999999999</v>
      </c>
      <c r="E463" s="674">
        <v>1606.8720000000001</v>
      </c>
      <c r="F463" s="674">
        <v>0.754</v>
      </c>
      <c r="G463" s="674">
        <v>0.39900000000000002</v>
      </c>
      <c r="H463" s="674">
        <v>0</v>
      </c>
      <c r="I463" s="674">
        <v>0</v>
      </c>
      <c r="J463" s="674">
        <v>162.49199999999999</v>
      </c>
      <c r="K463" s="674">
        <v>163.64599999999999</v>
      </c>
      <c r="L463" s="674">
        <v>1770.518</v>
      </c>
      <c r="M463" s="674">
        <v>314.29700000000003</v>
      </c>
      <c r="N463" s="674">
        <v>693.54100000000005</v>
      </c>
      <c r="O463" s="674">
        <v>2778.3560000000002</v>
      </c>
    </row>
    <row r="464" spans="1:15" x14ac:dyDescent="0.2">
      <c r="A464" s="674" t="s">
        <v>1286</v>
      </c>
      <c r="B464" s="674">
        <v>151.749</v>
      </c>
      <c r="C464" s="674">
        <v>633.98199999999997</v>
      </c>
      <c r="D464" s="674">
        <v>778.36800000000005</v>
      </c>
      <c r="E464" s="674">
        <v>1567.509</v>
      </c>
      <c r="F464" s="674">
        <v>0.75</v>
      </c>
      <c r="G464" s="674">
        <v>0.38600000000000001</v>
      </c>
      <c r="H464" s="674">
        <v>0</v>
      </c>
      <c r="I464" s="674">
        <v>0</v>
      </c>
      <c r="J464" s="674">
        <v>158.108</v>
      </c>
      <c r="K464" s="674">
        <v>159.244</v>
      </c>
      <c r="L464" s="674">
        <v>1726.7539999999999</v>
      </c>
      <c r="M464" s="674">
        <v>298.303</v>
      </c>
      <c r="N464" s="674">
        <v>591.226</v>
      </c>
      <c r="O464" s="674">
        <v>2616.2829999999999</v>
      </c>
    </row>
    <row r="465" spans="1:15" x14ac:dyDescent="0.2">
      <c r="A465" s="674" t="s">
        <v>1287</v>
      </c>
      <c r="B465" s="674">
        <v>157.77000000000001</v>
      </c>
      <c r="C465" s="674">
        <v>661.69200000000001</v>
      </c>
      <c r="D465" s="674">
        <v>795.93700000000001</v>
      </c>
      <c r="E465" s="674">
        <v>1615.2449999999999</v>
      </c>
      <c r="F465" s="674">
        <v>0.95499999999999996</v>
      </c>
      <c r="G465" s="674">
        <v>0.39900000000000002</v>
      </c>
      <c r="H465" s="674">
        <v>0</v>
      </c>
      <c r="I465" s="674">
        <v>0</v>
      </c>
      <c r="J465" s="674">
        <v>165.999</v>
      </c>
      <c r="K465" s="674">
        <v>167.35300000000001</v>
      </c>
      <c r="L465" s="674">
        <v>1782.598</v>
      </c>
      <c r="M465" s="674">
        <v>303.31299999999999</v>
      </c>
      <c r="N465" s="674">
        <v>625.24400000000003</v>
      </c>
      <c r="O465" s="674">
        <v>2711.1550000000002</v>
      </c>
    </row>
    <row r="466" spans="1:15" x14ac:dyDescent="0.2">
      <c r="A466" s="674" t="s">
        <v>1288</v>
      </c>
      <c r="B466" s="674">
        <v>153.83000000000001</v>
      </c>
      <c r="C466" s="674">
        <v>688.30100000000004</v>
      </c>
      <c r="D466" s="674">
        <v>758.76300000000003</v>
      </c>
      <c r="E466" s="674">
        <v>1605.7940000000001</v>
      </c>
      <c r="F466" s="674">
        <v>1.212</v>
      </c>
      <c r="G466" s="674">
        <v>0.38600000000000001</v>
      </c>
      <c r="H466" s="674">
        <v>0</v>
      </c>
      <c r="I466" s="674">
        <v>0</v>
      </c>
      <c r="J466" s="674">
        <v>164.95599999999999</v>
      </c>
      <c r="K466" s="674">
        <v>166.55500000000001</v>
      </c>
      <c r="L466" s="674">
        <v>1772.3489999999999</v>
      </c>
      <c r="M466" s="674">
        <v>290.423</v>
      </c>
      <c r="N466" s="674">
        <v>616.76800000000003</v>
      </c>
      <c r="O466" s="674">
        <v>2679.54</v>
      </c>
    </row>
    <row r="467" spans="1:15" x14ac:dyDescent="0.2">
      <c r="A467" s="674" t="s">
        <v>1289</v>
      </c>
      <c r="B467" s="674">
        <v>157.67500000000001</v>
      </c>
      <c r="C467" s="674">
        <v>740.65599999999995</v>
      </c>
      <c r="D467" s="674">
        <v>773.97699999999998</v>
      </c>
      <c r="E467" s="674">
        <v>1675.8440000000001</v>
      </c>
      <c r="F467" s="674">
        <v>1.5249999999999999</v>
      </c>
      <c r="G467" s="674">
        <v>0.39900000000000002</v>
      </c>
      <c r="H467" s="674">
        <v>0</v>
      </c>
      <c r="I467" s="674">
        <v>0</v>
      </c>
      <c r="J467" s="674">
        <v>174.18199999999999</v>
      </c>
      <c r="K467" s="674">
        <v>176.10599999999999</v>
      </c>
      <c r="L467" s="674">
        <v>1851.9490000000001</v>
      </c>
      <c r="M467" s="674">
        <v>285.66800000000001</v>
      </c>
      <c r="N467" s="674">
        <v>637.99699999999996</v>
      </c>
      <c r="O467" s="674">
        <v>2775.6149999999998</v>
      </c>
    </row>
    <row r="468" spans="1:15" x14ac:dyDescent="0.2">
      <c r="A468" s="674" t="s">
        <v>1290</v>
      </c>
      <c r="B468" s="674">
        <v>1864.6120000000001</v>
      </c>
      <c r="C468" s="674">
        <v>8073.57</v>
      </c>
      <c r="D468" s="674">
        <v>9450.5969999999998</v>
      </c>
      <c r="E468" s="674">
        <v>19413.97</v>
      </c>
      <c r="F468" s="674">
        <v>15.715</v>
      </c>
      <c r="G468" s="674">
        <v>4.7</v>
      </c>
      <c r="H468" s="674">
        <v>0</v>
      </c>
      <c r="I468" s="674">
        <v>0</v>
      </c>
      <c r="J468" s="674">
        <v>1944.3389999999999</v>
      </c>
      <c r="K468" s="674">
        <v>1964.7550000000001</v>
      </c>
      <c r="L468" s="674">
        <v>21378.724999999999</v>
      </c>
      <c r="M468" s="674">
        <v>3506.9630000000002</v>
      </c>
      <c r="N468" s="674">
        <v>7517.0119999999997</v>
      </c>
      <c r="O468" s="674">
        <v>32402.7</v>
      </c>
    </row>
    <row r="469" spans="1:15" x14ac:dyDescent="0.2">
      <c r="A469" s="674" t="s">
        <v>1291</v>
      </c>
      <c r="B469" s="674">
        <v>153.233</v>
      </c>
      <c r="C469" s="674">
        <v>781.04100000000005</v>
      </c>
      <c r="D469" s="674">
        <v>809.92</v>
      </c>
      <c r="E469" s="674">
        <v>1747.999</v>
      </c>
      <c r="F469" s="674">
        <v>1.607</v>
      </c>
      <c r="G469" s="674">
        <v>0.42299999999999999</v>
      </c>
      <c r="H469" s="674">
        <v>0</v>
      </c>
      <c r="I469" s="674">
        <v>0</v>
      </c>
      <c r="J469" s="674">
        <v>184.99299999999999</v>
      </c>
      <c r="K469" s="674">
        <v>187.024</v>
      </c>
      <c r="L469" s="674">
        <v>1935.0219999999999</v>
      </c>
      <c r="M469" s="674">
        <v>285.18299999999999</v>
      </c>
      <c r="N469" s="674">
        <v>610.42399999999998</v>
      </c>
      <c r="O469" s="674">
        <v>2830.63</v>
      </c>
    </row>
    <row r="470" spans="1:15" x14ac:dyDescent="0.2">
      <c r="A470" s="674" t="s">
        <v>1292</v>
      </c>
      <c r="B470" s="674">
        <v>151.24600000000001</v>
      </c>
      <c r="C470" s="674">
        <v>731.96500000000003</v>
      </c>
      <c r="D470" s="674">
        <v>728.60900000000004</v>
      </c>
      <c r="E470" s="674">
        <v>1613.654</v>
      </c>
      <c r="F470" s="674">
        <v>1.552</v>
      </c>
      <c r="G470" s="674">
        <v>0.39600000000000002</v>
      </c>
      <c r="H470" s="674">
        <v>0</v>
      </c>
      <c r="I470" s="674">
        <v>0</v>
      </c>
      <c r="J470" s="674">
        <v>162.54</v>
      </c>
      <c r="K470" s="674">
        <v>164.488</v>
      </c>
      <c r="L470" s="674">
        <v>1778.143</v>
      </c>
      <c r="M470" s="674">
        <v>278.43099999999998</v>
      </c>
      <c r="N470" s="674">
        <v>565.024</v>
      </c>
      <c r="O470" s="674">
        <v>2621.5970000000002</v>
      </c>
    </row>
    <row r="471" spans="1:15" x14ac:dyDescent="0.2">
      <c r="A471" s="674" t="s">
        <v>1293</v>
      </c>
      <c r="B471" s="674">
        <v>154.69499999999999</v>
      </c>
      <c r="C471" s="674">
        <v>731.89200000000005</v>
      </c>
      <c r="D471" s="674">
        <v>737.93</v>
      </c>
      <c r="E471" s="674">
        <v>1632.1120000000001</v>
      </c>
      <c r="F471" s="674">
        <v>1.718</v>
      </c>
      <c r="G471" s="674">
        <v>0.42299999999999999</v>
      </c>
      <c r="H471" s="674">
        <v>0</v>
      </c>
      <c r="I471" s="674">
        <v>0</v>
      </c>
      <c r="J471" s="674">
        <v>169.654</v>
      </c>
      <c r="K471" s="674">
        <v>171.79499999999999</v>
      </c>
      <c r="L471" s="674">
        <v>1803.9079999999999</v>
      </c>
      <c r="M471" s="674">
        <v>285.63099999999997</v>
      </c>
      <c r="N471" s="674">
        <v>605.72</v>
      </c>
      <c r="O471" s="674">
        <v>2695.259</v>
      </c>
    </row>
    <row r="472" spans="1:15" x14ac:dyDescent="0.2">
      <c r="A472" s="674" t="s">
        <v>1294</v>
      </c>
      <c r="B472" s="674">
        <v>152.10599999999999</v>
      </c>
      <c r="C472" s="674">
        <v>673.93899999999996</v>
      </c>
      <c r="D472" s="674">
        <v>712.48800000000006</v>
      </c>
      <c r="E472" s="674">
        <v>1546.106</v>
      </c>
      <c r="F472" s="674">
        <v>1.712</v>
      </c>
      <c r="G472" s="674">
        <v>0.41</v>
      </c>
      <c r="H472" s="674">
        <v>0</v>
      </c>
      <c r="I472" s="674">
        <v>0</v>
      </c>
      <c r="J472" s="674">
        <v>167.94800000000001</v>
      </c>
      <c r="K472" s="674">
        <v>170.07</v>
      </c>
      <c r="L472" s="674">
        <v>1716.1759999999999</v>
      </c>
      <c r="M472" s="674">
        <v>286.60599999999999</v>
      </c>
      <c r="N472" s="674">
        <v>605.28700000000003</v>
      </c>
      <c r="O472" s="674">
        <v>2608.0680000000002</v>
      </c>
    </row>
    <row r="473" spans="1:15" x14ac:dyDescent="0.2">
      <c r="A473" s="674" t="s">
        <v>1295</v>
      </c>
      <c r="B473" s="674">
        <v>153.226</v>
      </c>
      <c r="C473" s="674">
        <v>661.904</v>
      </c>
      <c r="D473" s="674">
        <v>739.005</v>
      </c>
      <c r="E473" s="674">
        <v>1556.8779999999999</v>
      </c>
      <c r="F473" s="674">
        <v>1.6719999999999999</v>
      </c>
      <c r="G473" s="674">
        <v>0.42299999999999999</v>
      </c>
      <c r="H473" s="674">
        <v>0</v>
      </c>
      <c r="I473" s="674">
        <v>0</v>
      </c>
      <c r="J473" s="674">
        <v>171.54900000000001</v>
      </c>
      <c r="K473" s="674">
        <v>173.64400000000001</v>
      </c>
      <c r="L473" s="674">
        <v>1730.5219999999999</v>
      </c>
      <c r="M473" s="674">
        <v>300.822</v>
      </c>
      <c r="N473" s="674">
        <v>669.35699999999997</v>
      </c>
      <c r="O473" s="674">
        <v>2700.701</v>
      </c>
    </row>
    <row r="474" spans="1:15" x14ac:dyDescent="0.2">
      <c r="A474" s="674" t="s">
        <v>1296</v>
      </c>
      <c r="B474" s="674">
        <v>150.251</v>
      </c>
      <c r="C474" s="674">
        <v>629.91</v>
      </c>
      <c r="D474" s="674">
        <v>701.33799999999997</v>
      </c>
      <c r="E474" s="674">
        <v>1490.4349999999999</v>
      </c>
      <c r="F474" s="674">
        <v>1.266</v>
      </c>
      <c r="G474" s="674">
        <v>0.41</v>
      </c>
      <c r="H474" s="674">
        <v>0</v>
      </c>
      <c r="I474" s="674">
        <v>0</v>
      </c>
      <c r="J474" s="674">
        <v>163.023</v>
      </c>
      <c r="K474" s="674">
        <v>164.69800000000001</v>
      </c>
      <c r="L474" s="674">
        <v>1655.133</v>
      </c>
      <c r="M474" s="674">
        <v>298.02199999999999</v>
      </c>
      <c r="N474" s="674">
        <v>666.76700000000005</v>
      </c>
      <c r="O474" s="674">
        <v>2619.922</v>
      </c>
    </row>
    <row r="475" spans="1:15" x14ac:dyDescent="0.2">
      <c r="A475" s="674" t="s">
        <v>1297</v>
      </c>
      <c r="B475" s="674">
        <v>151.56</v>
      </c>
      <c r="C475" s="674">
        <v>647.86900000000003</v>
      </c>
      <c r="D475" s="674">
        <v>712.43899999999996</v>
      </c>
      <c r="E475" s="674">
        <v>1517.502</v>
      </c>
      <c r="F475" s="674">
        <v>1.198</v>
      </c>
      <c r="G475" s="674">
        <v>0.42299999999999999</v>
      </c>
      <c r="H475" s="674">
        <v>0</v>
      </c>
      <c r="I475" s="674">
        <v>0</v>
      </c>
      <c r="J475" s="674">
        <v>170.07400000000001</v>
      </c>
      <c r="K475" s="674">
        <v>171.696</v>
      </c>
      <c r="L475" s="674">
        <v>1689.1990000000001</v>
      </c>
      <c r="M475" s="674">
        <v>301.315</v>
      </c>
      <c r="N475" s="674">
        <v>657.20799999999997</v>
      </c>
      <c r="O475" s="674">
        <v>2647.7220000000002</v>
      </c>
    </row>
    <row r="476" spans="1:15" x14ac:dyDescent="0.2">
      <c r="A476" s="674" t="s">
        <v>1298</v>
      </c>
      <c r="B476" s="674">
        <v>154.48400000000001</v>
      </c>
      <c r="C476" s="674">
        <v>649.51199999999994</v>
      </c>
      <c r="D476" s="674">
        <v>680.27099999999996</v>
      </c>
      <c r="E476" s="674">
        <v>1485.049</v>
      </c>
      <c r="F476" s="674">
        <v>1.1559999999999999</v>
      </c>
      <c r="G476" s="674">
        <v>0.42299999999999999</v>
      </c>
      <c r="H476" s="674">
        <v>0</v>
      </c>
      <c r="I476" s="674">
        <v>0</v>
      </c>
      <c r="J476" s="674">
        <v>170.23500000000001</v>
      </c>
      <c r="K476" s="674">
        <v>171.815</v>
      </c>
      <c r="L476" s="674">
        <v>1656.864</v>
      </c>
      <c r="M476" s="674">
        <v>300.22300000000001</v>
      </c>
      <c r="N476" s="674">
        <v>642.53300000000002</v>
      </c>
      <c r="O476" s="674">
        <v>2599.62</v>
      </c>
    </row>
    <row r="477" spans="1:15" x14ac:dyDescent="0.2">
      <c r="A477" s="674" t="s">
        <v>1299</v>
      </c>
      <c r="B477" s="674">
        <v>148.09899999999999</v>
      </c>
      <c r="C477" s="674">
        <v>581.51800000000003</v>
      </c>
      <c r="D477" s="674">
        <v>607.755</v>
      </c>
      <c r="E477" s="674">
        <v>1339.5309999999999</v>
      </c>
      <c r="F477" s="674">
        <v>0.94399999999999995</v>
      </c>
      <c r="G477" s="674">
        <v>0.41</v>
      </c>
      <c r="H477" s="674">
        <v>0</v>
      </c>
      <c r="I477" s="674">
        <v>0</v>
      </c>
      <c r="J477" s="674">
        <v>162.84399999999999</v>
      </c>
      <c r="K477" s="674">
        <v>164.19800000000001</v>
      </c>
      <c r="L477" s="674">
        <v>1503.729</v>
      </c>
      <c r="M477" s="674">
        <v>291.94900000000001</v>
      </c>
      <c r="N477" s="674">
        <v>581.43899999999996</v>
      </c>
      <c r="O477" s="674">
        <v>2377.1170000000002</v>
      </c>
    </row>
    <row r="478" spans="1:15" x14ac:dyDescent="0.2">
      <c r="A478" s="674" t="s">
        <v>1300</v>
      </c>
      <c r="B478" s="674">
        <v>157.76599999999999</v>
      </c>
      <c r="C478" s="674">
        <v>654.38699999999994</v>
      </c>
      <c r="D478" s="674">
        <v>788.57299999999998</v>
      </c>
      <c r="E478" s="674">
        <v>1601.61</v>
      </c>
      <c r="F478" s="674">
        <v>0.93799999999999994</v>
      </c>
      <c r="G478" s="674">
        <v>0.42299999999999999</v>
      </c>
      <c r="H478" s="674">
        <v>0</v>
      </c>
      <c r="I478" s="674">
        <v>0</v>
      </c>
      <c r="J478" s="674">
        <v>171.58699999999999</v>
      </c>
      <c r="K478" s="674">
        <v>172.94900000000001</v>
      </c>
      <c r="L478" s="674">
        <v>1774.559</v>
      </c>
      <c r="M478" s="674">
        <v>286.71699999999998</v>
      </c>
      <c r="N478" s="674">
        <v>599.21199999999999</v>
      </c>
      <c r="O478" s="674">
        <v>2660.4879999999998</v>
      </c>
    </row>
    <row r="479" spans="1:15" x14ac:dyDescent="0.2">
      <c r="A479" s="674" t="s">
        <v>1301</v>
      </c>
      <c r="B479" s="674">
        <v>139.64400000000001</v>
      </c>
      <c r="C479" s="674">
        <v>663.67</v>
      </c>
      <c r="D479" s="674">
        <v>693.46799999999996</v>
      </c>
      <c r="E479" s="674">
        <v>1498.182</v>
      </c>
      <c r="F479" s="674">
        <v>1.171</v>
      </c>
      <c r="G479" s="674">
        <v>0.41</v>
      </c>
      <c r="H479" s="674">
        <v>0</v>
      </c>
      <c r="I479" s="674">
        <v>0</v>
      </c>
      <c r="J479" s="674">
        <v>168.358</v>
      </c>
      <c r="K479" s="674">
        <v>169.93899999999999</v>
      </c>
      <c r="L479" s="674">
        <v>1668.1210000000001</v>
      </c>
      <c r="M479" s="674">
        <v>270.822</v>
      </c>
      <c r="N479" s="674">
        <v>589.84400000000005</v>
      </c>
      <c r="O479" s="674">
        <v>2528.7869999999998</v>
      </c>
    </row>
    <row r="480" spans="1:15" x14ac:dyDescent="0.2">
      <c r="A480" s="674" t="s">
        <v>1302</v>
      </c>
      <c r="B480" s="674">
        <v>129.274</v>
      </c>
      <c r="C480" s="674">
        <v>675.245</v>
      </c>
      <c r="D480" s="674">
        <v>676.43100000000004</v>
      </c>
      <c r="E480" s="674">
        <v>1478.376</v>
      </c>
      <c r="F480" s="674">
        <v>1.579</v>
      </c>
      <c r="G480" s="674">
        <v>0.42299999999999999</v>
      </c>
      <c r="H480" s="674">
        <v>0</v>
      </c>
      <c r="I480" s="674">
        <v>0</v>
      </c>
      <c r="J480" s="674">
        <v>162.739</v>
      </c>
      <c r="K480" s="674">
        <v>164.74199999999999</v>
      </c>
      <c r="L480" s="674">
        <v>1643.1179999999999</v>
      </c>
      <c r="M480" s="674">
        <v>258.012</v>
      </c>
      <c r="N480" s="674">
        <v>571.25900000000001</v>
      </c>
      <c r="O480" s="674">
        <v>2472.3890000000001</v>
      </c>
    </row>
    <row r="481" spans="1:15" x14ac:dyDescent="0.2">
      <c r="A481" s="674" t="s">
        <v>1303</v>
      </c>
      <c r="B481" s="674">
        <v>1795.585</v>
      </c>
      <c r="C481" s="674">
        <v>8083.4049999999997</v>
      </c>
      <c r="D481" s="674">
        <v>8588.2270000000008</v>
      </c>
      <c r="E481" s="674">
        <v>18507.989000000001</v>
      </c>
      <c r="F481" s="674">
        <v>16.513999999999999</v>
      </c>
      <c r="G481" s="674">
        <v>5</v>
      </c>
      <c r="H481" s="674">
        <v>0</v>
      </c>
      <c r="I481" s="674">
        <v>0</v>
      </c>
      <c r="J481" s="674">
        <v>2025.5440000000001</v>
      </c>
      <c r="K481" s="674">
        <v>2047.059</v>
      </c>
      <c r="L481" s="674">
        <v>20555.047999999999</v>
      </c>
      <c r="M481" s="674">
        <v>3443.7330000000002</v>
      </c>
      <c r="N481" s="674">
        <v>7365.4459999999999</v>
      </c>
      <c r="O481" s="674">
        <v>31364.226999999999</v>
      </c>
    </row>
    <row r="482" spans="1:15" x14ac:dyDescent="0.2">
      <c r="A482" s="674" t="s">
        <v>1304</v>
      </c>
      <c r="B482" s="674">
        <v>124.586</v>
      </c>
      <c r="C482" s="674">
        <v>709.18200000000002</v>
      </c>
      <c r="D482" s="674">
        <v>717.55100000000004</v>
      </c>
      <c r="E482" s="674">
        <v>1549.683</v>
      </c>
      <c r="F482" s="674">
        <v>1.6120000000000001</v>
      </c>
      <c r="G482" s="674">
        <v>0.35699999999999998</v>
      </c>
      <c r="H482" s="674">
        <v>0</v>
      </c>
      <c r="I482" s="674">
        <v>0</v>
      </c>
      <c r="J482" s="674">
        <v>157.80500000000001</v>
      </c>
      <c r="K482" s="674">
        <v>159.773</v>
      </c>
      <c r="L482" s="674">
        <v>1709.4559999999999</v>
      </c>
      <c r="M482" s="674">
        <v>255.91200000000001</v>
      </c>
      <c r="N482" s="674">
        <v>548.41499999999996</v>
      </c>
      <c r="O482" s="674">
        <v>2513.7820000000002</v>
      </c>
    </row>
    <row r="483" spans="1:15" x14ac:dyDescent="0.2">
      <c r="A483" s="674" t="s">
        <v>1305</v>
      </c>
      <c r="B483" s="674">
        <v>127.371</v>
      </c>
      <c r="C483" s="674">
        <v>638.447</v>
      </c>
      <c r="D483" s="674">
        <v>625.06500000000005</v>
      </c>
      <c r="E483" s="674">
        <v>1389.7860000000001</v>
      </c>
      <c r="F483" s="674">
        <v>1.4019999999999999</v>
      </c>
      <c r="G483" s="674">
        <v>0.32200000000000001</v>
      </c>
      <c r="H483" s="674">
        <v>0</v>
      </c>
      <c r="I483" s="674">
        <v>0</v>
      </c>
      <c r="J483" s="674">
        <v>147.56899999999999</v>
      </c>
      <c r="K483" s="674">
        <v>149.29300000000001</v>
      </c>
      <c r="L483" s="674">
        <v>1539.079</v>
      </c>
      <c r="M483" s="674">
        <v>243.28899999999999</v>
      </c>
      <c r="N483" s="674">
        <v>477.86900000000003</v>
      </c>
      <c r="O483" s="674">
        <v>2260.2379999999998</v>
      </c>
    </row>
    <row r="484" spans="1:15" x14ac:dyDescent="0.2">
      <c r="A484" s="674" t="s">
        <v>1306</v>
      </c>
      <c r="B484" s="674">
        <v>128.21199999999999</v>
      </c>
      <c r="C484" s="674">
        <v>660.72299999999996</v>
      </c>
      <c r="D484" s="674">
        <v>646.70600000000002</v>
      </c>
      <c r="E484" s="674">
        <v>1434.2070000000001</v>
      </c>
      <c r="F484" s="674">
        <v>1.8859999999999999</v>
      </c>
      <c r="G484" s="674">
        <v>0.35699999999999998</v>
      </c>
      <c r="H484" s="674">
        <v>0</v>
      </c>
      <c r="I484" s="674">
        <v>0</v>
      </c>
      <c r="J484" s="674">
        <v>158.315</v>
      </c>
      <c r="K484" s="674">
        <v>160.55799999999999</v>
      </c>
      <c r="L484" s="674">
        <v>1594.7650000000001</v>
      </c>
      <c r="M484" s="674">
        <v>252.19</v>
      </c>
      <c r="N484" s="674">
        <v>526.19100000000003</v>
      </c>
      <c r="O484" s="674">
        <v>2373.1460000000002</v>
      </c>
    </row>
    <row r="485" spans="1:15" x14ac:dyDescent="0.2">
      <c r="A485" s="674" t="s">
        <v>1307</v>
      </c>
      <c r="B485" s="674">
        <v>107.408</v>
      </c>
      <c r="C485" s="674">
        <v>610.68200000000002</v>
      </c>
      <c r="D485" s="674">
        <v>607.65899999999999</v>
      </c>
      <c r="E485" s="674">
        <v>1323.2539999999999</v>
      </c>
      <c r="F485" s="674">
        <v>1.8620000000000001</v>
      </c>
      <c r="G485" s="674">
        <v>0.34499999999999997</v>
      </c>
      <c r="H485" s="674">
        <v>0</v>
      </c>
      <c r="I485" s="674">
        <v>0</v>
      </c>
      <c r="J485" s="674">
        <v>151.1</v>
      </c>
      <c r="K485" s="674">
        <v>153.30699999999999</v>
      </c>
      <c r="L485" s="674">
        <v>1476.5609999999999</v>
      </c>
      <c r="M485" s="674">
        <v>251.334</v>
      </c>
      <c r="N485" s="674">
        <v>523.45000000000005</v>
      </c>
      <c r="O485" s="674">
        <v>2251.3449999999998</v>
      </c>
    </row>
    <row r="486" spans="1:15" x14ac:dyDescent="0.2">
      <c r="A486" s="674" t="s">
        <v>1308</v>
      </c>
      <c r="B486" s="674">
        <v>106.444</v>
      </c>
      <c r="C486" s="674">
        <v>588.70000000000005</v>
      </c>
      <c r="D486" s="674">
        <v>622.69399999999996</v>
      </c>
      <c r="E486" s="674">
        <v>1316.184</v>
      </c>
      <c r="F486" s="674">
        <v>1.825</v>
      </c>
      <c r="G486" s="674">
        <v>0.35699999999999998</v>
      </c>
      <c r="H486" s="674">
        <v>0</v>
      </c>
      <c r="I486" s="674">
        <v>0</v>
      </c>
      <c r="J486" s="674">
        <v>157.84899999999999</v>
      </c>
      <c r="K486" s="674">
        <v>160.03</v>
      </c>
      <c r="L486" s="674">
        <v>1476.2149999999999</v>
      </c>
      <c r="M486" s="674">
        <v>256.57600000000002</v>
      </c>
      <c r="N486" s="674">
        <v>569.17700000000002</v>
      </c>
      <c r="O486" s="674">
        <v>2301.9679999999998</v>
      </c>
    </row>
    <row r="487" spans="1:15" x14ac:dyDescent="0.2">
      <c r="A487" s="674" t="s">
        <v>1309</v>
      </c>
      <c r="B487" s="674">
        <v>106.545</v>
      </c>
      <c r="C487" s="674">
        <v>576.94299999999998</v>
      </c>
      <c r="D487" s="674">
        <v>646.38699999999994</v>
      </c>
      <c r="E487" s="674">
        <v>1328.327</v>
      </c>
      <c r="F487" s="674">
        <v>1.653</v>
      </c>
      <c r="G487" s="674">
        <v>0.34499999999999997</v>
      </c>
      <c r="H487" s="674">
        <v>0</v>
      </c>
      <c r="I487" s="674">
        <v>0</v>
      </c>
      <c r="J487" s="674">
        <v>158.577</v>
      </c>
      <c r="K487" s="674">
        <v>160.57499999999999</v>
      </c>
      <c r="L487" s="674">
        <v>1488.902</v>
      </c>
      <c r="M487" s="674">
        <v>256.738</v>
      </c>
      <c r="N487" s="674">
        <v>572.01199999999994</v>
      </c>
      <c r="O487" s="674">
        <v>2317.652</v>
      </c>
    </row>
    <row r="488" spans="1:15" x14ac:dyDescent="0.2">
      <c r="A488" s="674" t="s">
        <v>1310</v>
      </c>
      <c r="B488" s="674">
        <v>107.081</v>
      </c>
      <c r="C488" s="674">
        <v>596.74900000000002</v>
      </c>
      <c r="D488" s="674">
        <v>635.447</v>
      </c>
      <c r="E488" s="674">
        <v>1337.414</v>
      </c>
      <c r="F488" s="674">
        <v>1.3640000000000001</v>
      </c>
      <c r="G488" s="674">
        <v>0.35699999999999998</v>
      </c>
      <c r="H488" s="674">
        <v>0</v>
      </c>
      <c r="I488" s="674">
        <v>0</v>
      </c>
      <c r="J488" s="674">
        <v>170.001</v>
      </c>
      <c r="K488" s="674">
        <v>171.721</v>
      </c>
      <c r="L488" s="674">
        <v>1509.135</v>
      </c>
      <c r="M488" s="674">
        <v>266.28899999999999</v>
      </c>
      <c r="N488" s="674">
        <v>559.91399999999999</v>
      </c>
      <c r="O488" s="674">
        <v>2335.3380000000002</v>
      </c>
    </row>
    <row r="489" spans="1:15" x14ac:dyDescent="0.2">
      <c r="A489" s="674" t="s">
        <v>1311</v>
      </c>
      <c r="B489" s="674">
        <v>111.99299999999999</v>
      </c>
      <c r="C489" s="674">
        <v>617.24599999999998</v>
      </c>
      <c r="D489" s="674">
        <v>653.09100000000001</v>
      </c>
      <c r="E489" s="674">
        <v>1379</v>
      </c>
      <c r="F489" s="674">
        <v>1.33</v>
      </c>
      <c r="G489" s="674">
        <v>0.35699999999999998</v>
      </c>
      <c r="H489" s="674">
        <v>0</v>
      </c>
      <c r="I489" s="674">
        <v>0</v>
      </c>
      <c r="J489" s="674">
        <v>173.46199999999999</v>
      </c>
      <c r="K489" s="674">
        <v>175.149</v>
      </c>
      <c r="L489" s="674">
        <v>1554.1489999999999</v>
      </c>
      <c r="M489" s="674">
        <v>280.8</v>
      </c>
      <c r="N489" s="674">
        <v>590.55799999999999</v>
      </c>
      <c r="O489" s="674">
        <v>2425.5079999999998</v>
      </c>
    </row>
    <row r="490" spans="1:15" x14ac:dyDescent="0.2">
      <c r="A490" s="674" t="s">
        <v>1312</v>
      </c>
      <c r="B490" s="674">
        <v>114.94199999999999</v>
      </c>
      <c r="C490" s="674">
        <v>598.77099999999996</v>
      </c>
      <c r="D490" s="674">
        <v>663.92499999999995</v>
      </c>
      <c r="E490" s="674">
        <v>1375.873</v>
      </c>
      <c r="F490" s="674">
        <v>0.92800000000000005</v>
      </c>
      <c r="G490" s="674">
        <v>0.34499999999999997</v>
      </c>
      <c r="H490" s="674">
        <v>0</v>
      </c>
      <c r="I490" s="674">
        <v>0</v>
      </c>
      <c r="J490" s="674">
        <v>165.54499999999999</v>
      </c>
      <c r="K490" s="674">
        <v>166.81899999999999</v>
      </c>
      <c r="L490" s="674">
        <v>1542.691</v>
      </c>
      <c r="M490" s="674">
        <v>273.03399999999999</v>
      </c>
      <c r="N490" s="674">
        <v>532.16</v>
      </c>
      <c r="O490" s="674">
        <v>2347.8850000000002</v>
      </c>
    </row>
    <row r="491" spans="1:15" x14ac:dyDescent="0.2">
      <c r="A491" s="674" t="s">
        <v>1313</v>
      </c>
      <c r="B491" s="674">
        <v>121.774</v>
      </c>
      <c r="C491" s="674">
        <v>642.57299999999998</v>
      </c>
      <c r="D491" s="674">
        <v>667.553</v>
      </c>
      <c r="E491" s="674">
        <v>1428.3209999999999</v>
      </c>
      <c r="F491" s="674">
        <v>1.323</v>
      </c>
      <c r="G491" s="674">
        <v>0.35699999999999998</v>
      </c>
      <c r="H491" s="674">
        <v>0</v>
      </c>
      <c r="I491" s="674">
        <v>0</v>
      </c>
      <c r="J491" s="674">
        <v>173.38900000000001</v>
      </c>
      <c r="K491" s="674">
        <v>175.06899999999999</v>
      </c>
      <c r="L491" s="674">
        <v>1603.39</v>
      </c>
      <c r="M491" s="674">
        <v>271.54000000000002</v>
      </c>
      <c r="N491" s="674">
        <v>546.12300000000005</v>
      </c>
      <c r="O491" s="674">
        <v>2421.0540000000001</v>
      </c>
    </row>
    <row r="492" spans="1:15" x14ac:dyDescent="0.2">
      <c r="A492" s="674" t="s">
        <v>1314</v>
      </c>
      <c r="B492" s="674">
        <v>118.465</v>
      </c>
      <c r="C492" s="674">
        <v>650.34500000000003</v>
      </c>
      <c r="D492" s="674">
        <v>647.68899999999996</v>
      </c>
      <c r="E492" s="674">
        <v>1415.5450000000001</v>
      </c>
      <c r="F492" s="674">
        <v>1.339</v>
      </c>
      <c r="G492" s="674">
        <v>0.34499999999999997</v>
      </c>
      <c r="H492" s="674">
        <v>0</v>
      </c>
      <c r="I492" s="674">
        <v>0</v>
      </c>
      <c r="J492" s="674">
        <v>171.95599999999999</v>
      </c>
      <c r="K492" s="674">
        <v>173.64</v>
      </c>
      <c r="L492" s="674">
        <v>1589.1859999999999</v>
      </c>
      <c r="M492" s="674">
        <v>259.029</v>
      </c>
      <c r="N492" s="674">
        <v>551.60400000000004</v>
      </c>
      <c r="O492" s="674">
        <v>2399.8180000000002</v>
      </c>
    </row>
    <row r="493" spans="1:15" x14ac:dyDescent="0.2">
      <c r="A493" s="674" t="s">
        <v>1315</v>
      </c>
      <c r="B493" s="674">
        <v>120.85</v>
      </c>
      <c r="C493" s="674">
        <v>718.053</v>
      </c>
      <c r="D493" s="674">
        <v>679.14700000000005</v>
      </c>
      <c r="E493" s="674">
        <v>1515.596</v>
      </c>
      <c r="F493" s="674">
        <v>1.712</v>
      </c>
      <c r="G493" s="674">
        <v>0.35699999999999998</v>
      </c>
      <c r="H493" s="674">
        <v>0</v>
      </c>
      <c r="I493" s="674">
        <v>0</v>
      </c>
      <c r="J493" s="674">
        <v>176.959</v>
      </c>
      <c r="K493" s="674">
        <v>179.02699999999999</v>
      </c>
      <c r="L493" s="674">
        <v>1694.623</v>
      </c>
      <c r="M493" s="674">
        <v>263.58100000000002</v>
      </c>
      <c r="N493" s="674">
        <v>582.14800000000002</v>
      </c>
      <c r="O493" s="674">
        <v>2540.3519999999999</v>
      </c>
    </row>
    <row r="494" spans="1:15" x14ac:dyDescent="0.2">
      <c r="A494" s="674" t="s">
        <v>1316</v>
      </c>
      <c r="B494" s="674">
        <v>1395.671</v>
      </c>
      <c r="C494" s="674">
        <v>7608.9719999999998</v>
      </c>
      <c r="D494" s="674">
        <v>7812.915</v>
      </c>
      <c r="E494" s="674">
        <v>16793.746999999999</v>
      </c>
      <c r="F494" s="674">
        <v>18.234999999999999</v>
      </c>
      <c r="G494" s="674">
        <v>4.2</v>
      </c>
      <c r="H494" s="674">
        <v>0</v>
      </c>
      <c r="I494" s="674">
        <v>0</v>
      </c>
      <c r="J494" s="674">
        <v>1962.528</v>
      </c>
      <c r="K494" s="674">
        <v>1984.963</v>
      </c>
      <c r="L494" s="674">
        <v>18778.71</v>
      </c>
      <c r="M494" s="674">
        <v>3130.3119999999999</v>
      </c>
      <c r="N494" s="674">
        <v>6581.8990000000003</v>
      </c>
      <c r="O494" s="674">
        <v>28490.921999999999</v>
      </c>
    </row>
    <row r="495" spans="1:15" x14ac:dyDescent="0.2">
      <c r="A495" s="674" t="s">
        <v>1317</v>
      </c>
      <c r="B495" s="674">
        <v>126.462</v>
      </c>
      <c r="C495" s="674">
        <v>765.80499999999995</v>
      </c>
      <c r="D495" s="674">
        <v>646.80200000000002</v>
      </c>
      <c r="E495" s="674">
        <v>1534.854</v>
      </c>
      <c r="F495" s="674">
        <v>1.653</v>
      </c>
      <c r="G495" s="674">
        <v>0.35699999999999998</v>
      </c>
      <c r="H495" s="674">
        <v>0</v>
      </c>
      <c r="I495" s="674">
        <v>0</v>
      </c>
      <c r="J495" s="674">
        <v>182.399</v>
      </c>
      <c r="K495" s="674">
        <v>184.40899999999999</v>
      </c>
      <c r="L495" s="674">
        <v>1719.2629999999999</v>
      </c>
      <c r="M495" s="674">
        <v>257.62599999999998</v>
      </c>
      <c r="N495" s="674">
        <v>535.15099999999995</v>
      </c>
      <c r="O495" s="674">
        <v>2512.04</v>
      </c>
    </row>
    <row r="496" spans="1:15" x14ac:dyDescent="0.2">
      <c r="A496" s="674" t="s">
        <v>1318</v>
      </c>
      <c r="B496" s="674">
        <v>129.72999999999999</v>
      </c>
      <c r="C496" s="674">
        <v>707.69799999999998</v>
      </c>
      <c r="D496" s="674">
        <v>611.96299999999997</v>
      </c>
      <c r="E496" s="674">
        <v>1453.34</v>
      </c>
      <c r="F496" s="674">
        <v>1.585</v>
      </c>
      <c r="G496" s="674">
        <v>0.32200000000000001</v>
      </c>
      <c r="H496" s="674">
        <v>0</v>
      </c>
      <c r="I496" s="674">
        <v>0</v>
      </c>
      <c r="J496" s="674">
        <v>168.14099999999999</v>
      </c>
      <c r="K496" s="674">
        <v>170.048</v>
      </c>
      <c r="L496" s="674">
        <v>1623.3879999999999</v>
      </c>
      <c r="M496" s="674">
        <v>253.048</v>
      </c>
      <c r="N496" s="674">
        <v>510.72300000000001</v>
      </c>
      <c r="O496" s="674">
        <v>2387.16</v>
      </c>
    </row>
    <row r="497" spans="1:15" x14ac:dyDescent="0.2">
      <c r="A497" s="674" t="s">
        <v>1319</v>
      </c>
      <c r="B497" s="674">
        <v>136.19399999999999</v>
      </c>
      <c r="C497" s="674">
        <v>721.64599999999996</v>
      </c>
      <c r="D497" s="674">
        <v>722.06600000000003</v>
      </c>
      <c r="E497" s="674">
        <v>1582.155</v>
      </c>
      <c r="F497" s="674">
        <v>1.831</v>
      </c>
      <c r="G497" s="674">
        <v>0.35699999999999998</v>
      </c>
      <c r="H497" s="674">
        <v>1E-3</v>
      </c>
      <c r="I497" s="674">
        <v>0</v>
      </c>
      <c r="J497" s="674">
        <v>185.19399999999999</v>
      </c>
      <c r="K497" s="674">
        <v>187.38300000000001</v>
      </c>
      <c r="L497" s="674">
        <v>1769.538</v>
      </c>
      <c r="M497" s="674">
        <v>267.17099999999999</v>
      </c>
      <c r="N497" s="674">
        <v>538.14300000000003</v>
      </c>
      <c r="O497" s="674">
        <v>2574.8519999999999</v>
      </c>
    </row>
    <row r="498" spans="1:15" x14ac:dyDescent="0.2">
      <c r="A498" s="674" t="s">
        <v>1320</v>
      </c>
      <c r="B498" s="674">
        <v>130.34399999999999</v>
      </c>
      <c r="C498" s="674">
        <v>655.41399999999999</v>
      </c>
      <c r="D498" s="674">
        <v>674.90700000000004</v>
      </c>
      <c r="E498" s="674">
        <v>1461.2249999999999</v>
      </c>
      <c r="F498" s="674">
        <v>1.8280000000000001</v>
      </c>
      <c r="G498" s="674">
        <v>0.34499999999999997</v>
      </c>
      <c r="H498" s="674">
        <v>1E-3</v>
      </c>
      <c r="I498" s="674">
        <v>0</v>
      </c>
      <c r="J498" s="674">
        <v>178.184</v>
      </c>
      <c r="K498" s="674">
        <v>180.358</v>
      </c>
      <c r="L498" s="674">
        <v>1641.5830000000001</v>
      </c>
      <c r="M498" s="674">
        <v>268.17200000000003</v>
      </c>
      <c r="N498" s="674">
        <v>542.67499999999995</v>
      </c>
      <c r="O498" s="674">
        <v>2452.4299999999998</v>
      </c>
    </row>
    <row r="499" spans="1:15" x14ac:dyDescent="0.2">
      <c r="A499" s="674" t="s">
        <v>1321</v>
      </c>
      <c r="B499" s="674">
        <v>130.887</v>
      </c>
      <c r="C499" s="674">
        <v>664.79300000000001</v>
      </c>
      <c r="D499" s="674">
        <v>653.702</v>
      </c>
      <c r="E499" s="674">
        <v>1451.3920000000001</v>
      </c>
      <c r="F499" s="674">
        <v>1.603</v>
      </c>
      <c r="G499" s="674">
        <v>0.35699999999999998</v>
      </c>
      <c r="H499" s="674">
        <v>2E-3</v>
      </c>
      <c r="I499" s="674">
        <v>0</v>
      </c>
      <c r="J499" s="674">
        <v>180.59899999999999</v>
      </c>
      <c r="K499" s="674">
        <v>182.56</v>
      </c>
      <c r="L499" s="674">
        <v>1633.952</v>
      </c>
      <c r="M499" s="674">
        <v>280.08499999999998</v>
      </c>
      <c r="N499" s="674">
        <v>635.22400000000005</v>
      </c>
      <c r="O499" s="674">
        <v>2549.261</v>
      </c>
    </row>
    <row r="500" spans="1:15" x14ac:dyDescent="0.2">
      <c r="A500" s="674" t="s">
        <v>1322</v>
      </c>
      <c r="B500" s="674">
        <v>129.768</v>
      </c>
      <c r="C500" s="674">
        <v>644.673</v>
      </c>
      <c r="D500" s="674">
        <v>674.71500000000003</v>
      </c>
      <c r="E500" s="674">
        <v>1450.239</v>
      </c>
      <c r="F500" s="674">
        <v>1.2929999999999999</v>
      </c>
      <c r="G500" s="674">
        <v>0.34499999999999997</v>
      </c>
      <c r="H500" s="674">
        <v>2E-3</v>
      </c>
      <c r="I500" s="674">
        <v>0</v>
      </c>
      <c r="J500" s="674">
        <v>179.376</v>
      </c>
      <c r="K500" s="674">
        <v>181.01599999999999</v>
      </c>
      <c r="L500" s="674">
        <v>1631.2550000000001</v>
      </c>
      <c r="M500" s="674">
        <v>284.38099999999997</v>
      </c>
      <c r="N500" s="674">
        <v>625.21400000000006</v>
      </c>
      <c r="O500" s="674">
        <v>2540.85</v>
      </c>
    </row>
    <row r="501" spans="1:15" x14ac:dyDescent="0.2">
      <c r="A501" s="674" t="s">
        <v>1323</v>
      </c>
      <c r="B501" s="674">
        <v>132.29499999999999</v>
      </c>
      <c r="C501" s="674">
        <v>656.90200000000004</v>
      </c>
      <c r="D501" s="674">
        <v>666.66399999999999</v>
      </c>
      <c r="E501" s="674">
        <v>1455.9880000000001</v>
      </c>
      <c r="F501" s="674">
        <v>1.048</v>
      </c>
      <c r="G501" s="674">
        <v>0.35699999999999998</v>
      </c>
      <c r="H501" s="674">
        <v>2E-3</v>
      </c>
      <c r="I501" s="674">
        <v>0</v>
      </c>
      <c r="J501" s="674">
        <v>185.91</v>
      </c>
      <c r="K501" s="674">
        <v>187.316</v>
      </c>
      <c r="L501" s="674">
        <v>1643.3040000000001</v>
      </c>
      <c r="M501" s="674">
        <v>292.495</v>
      </c>
      <c r="N501" s="674">
        <v>621.39400000000001</v>
      </c>
      <c r="O501" s="674">
        <v>2557.1930000000002</v>
      </c>
    </row>
    <row r="502" spans="1:15" x14ac:dyDescent="0.2">
      <c r="A502" s="674" t="s">
        <v>1324</v>
      </c>
      <c r="B502" s="674">
        <v>133.88900000000001</v>
      </c>
      <c r="C502" s="674">
        <v>660.49599999999998</v>
      </c>
      <c r="D502" s="674">
        <v>742.30200000000002</v>
      </c>
      <c r="E502" s="674">
        <v>1538.1210000000001</v>
      </c>
      <c r="F502" s="674">
        <v>0.96599999999999997</v>
      </c>
      <c r="G502" s="674">
        <v>0.35699999999999998</v>
      </c>
      <c r="H502" s="674">
        <v>2E-3</v>
      </c>
      <c r="I502" s="674">
        <v>0</v>
      </c>
      <c r="J502" s="674">
        <v>187.41300000000001</v>
      </c>
      <c r="K502" s="674">
        <v>188.738</v>
      </c>
      <c r="L502" s="674">
        <v>1726.86</v>
      </c>
      <c r="M502" s="674">
        <v>299.928</v>
      </c>
      <c r="N502" s="674">
        <v>626.33900000000006</v>
      </c>
      <c r="O502" s="674">
        <v>2653.127</v>
      </c>
    </row>
    <row r="503" spans="1:15" x14ac:dyDescent="0.2">
      <c r="A503" s="674" t="s">
        <v>1325</v>
      </c>
      <c r="B503" s="674">
        <v>136.25299999999999</v>
      </c>
      <c r="C503" s="674">
        <v>655.72900000000004</v>
      </c>
      <c r="D503" s="674">
        <v>711.40800000000002</v>
      </c>
      <c r="E503" s="674">
        <v>1502.835</v>
      </c>
      <c r="F503" s="674">
        <v>0.74299999999999999</v>
      </c>
      <c r="G503" s="674">
        <v>0.34499999999999997</v>
      </c>
      <c r="H503" s="674">
        <v>2E-3</v>
      </c>
      <c r="I503" s="674">
        <v>0</v>
      </c>
      <c r="J503" s="674">
        <v>183.05799999999999</v>
      </c>
      <c r="K503" s="674">
        <v>184.148</v>
      </c>
      <c r="L503" s="674">
        <v>1686.9829999999999</v>
      </c>
      <c r="M503" s="674">
        <v>284.399</v>
      </c>
      <c r="N503" s="674">
        <v>556.54899999999998</v>
      </c>
      <c r="O503" s="674">
        <v>2527.9319999999998</v>
      </c>
    </row>
    <row r="504" spans="1:15" x14ac:dyDescent="0.2">
      <c r="A504" s="674" t="s">
        <v>1326</v>
      </c>
      <c r="B504" s="674">
        <v>132.37899999999999</v>
      </c>
      <c r="C504" s="674">
        <v>672.40099999999995</v>
      </c>
      <c r="D504" s="674">
        <v>671.654</v>
      </c>
      <c r="E504" s="674">
        <v>1474.431</v>
      </c>
      <c r="F504" s="674">
        <v>1.1459999999999999</v>
      </c>
      <c r="G504" s="674">
        <v>0.35699999999999998</v>
      </c>
      <c r="H504" s="674">
        <v>1E-3</v>
      </c>
      <c r="I504" s="674">
        <v>0</v>
      </c>
      <c r="J504" s="674">
        <v>187.95599999999999</v>
      </c>
      <c r="K504" s="674">
        <v>189.46100000000001</v>
      </c>
      <c r="L504" s="674">
        <v>1663.8920000000001</v>
      </c>
      <c r="M504" s="674">
        <v>279.94200000000001</v>
      </c>
      <c r="N504" s="674">
        <v>558.62199999999996</v>
      </c>
      <c r="O504" s="674">
        <v>2502.4549999999999</v>
      </c>
    </row>
    <row r="505" spans="1:15" x14ac:dyDescent="0.2">
      <c r="A505" s="674" t="s">
        <v>1327</v>
      </c>
      <c r="B505" s="674">
        <v>134.18600000000001</v>
      </c>
      <c r="C505" s="674">
        <v>699.774</v>
      </c>
      <c r="D505" s="674">
        <v>673.13499999999999</v>
      </c>
      <c r="E505" s="674">
        <v>1501.3510000000001</v>
      </c>
      <c r="F505" s="674">
        <v>1.266</v>
      </c>
      <c r="G505" s="674">
        <v>0.34499999999999997</v>
      </c>
      <c r="H505" s="674">
        <v>1E-3</v>
      </c>
      <c r="I505" s="674">
        <v>0</v>
      </c>
      <c r="J505" s="674">
        <v>187.31800000000001</v>
      </c>
      <c r="K505" s="674">
        <v>188.93100000000001</v>
      </c>
      <c r="L505" s="674">
        <v>1690.2809999999999</v>
      </c>
      <c r="M505" s="674">
        <v>271.50900000000001</v>
      </c>
      <c r="N505" s="674">
        <v>580.71199999999999</v>
      </c>
      <c r="O505" s="674">
        <v>2542.502</v>
      </c>
    </row>
    <row r="506" spans="1:15" x14ac:dyDescent="0.2">
      <c r="A506" s="674" t="s">
        <v>1328</v>
      </c>
      <c r="B506" s="674">
        <v>137.55799999999999</v>
      </c>
      <c r="C506" s="674">
        <v>772.02499999999998</v>
      </c>
      <c r="D506" s="674">
        <v>722.29100000000005</v>
      </c>
      <c r="E506" s="674">
        <v>1626.807</v>
      </c>
      <c r="F506" s="674">
        <v>1.3089999999999999</v>
      </c>
      <c r="G506" s="674">
        <v>0.35699999999999998</v>
      </c>
      <c r="H506" s="674">
        <v>2E-3</v>
      </c>
      <c r="I506" s="674">
        <v>0</v>
      </c>
      <c r="J506" s="674">
        <v>195.053</v>
      </c>
      <c r="K506" s="674">
        <v>196.72</v>
      </c>
      <c r="L506" s="674">
        <v>1823.527</v>
      </c>
      <c r="M506" s="674">
        <v>273.86200000000002</v>
      </c>
      <c r="N506" s="674">
        <v>603.80100000000004</v>
      </c>
      <c r="O506" s="674">
        <v>2701.19</v>
      </c>
    </row>
    <row r="507" spans="1:15" x14ac:dyDescent="0.2">
      <c r="A507" s="674" t="s">
        <v>1329</v>
      </c>
      <c r="B507" s="674">
        <v>1589.9449999999999</v>
      </c>
      <c r="C507" s="674">
        <v>8277.9850000000006</v>
      </c>
      <c r="D507" s="674">
        <v>8171.61</v>
      </c>
      <c r="E507" s="674">
        <v>18033.368999999999</v>
      </c>
      <c r="F507" s="674">
        <v>16.27</v>
      </c>
      <c r="G507" s="674">
        <v>4.2</v>
      </c>
      <c r="H507" s="674">
        <v>1.7999999999999999E-2</v>
      </c>
      <c r="I507" s="674">
        <v>0</v>
      </c>
      <c r="J507" s="674">
        <v>2200.6010000000001</v>
      </c>
      <c r="K507" s="674">
        <v>2221.0889999999999</v>
      </c>
      <c r="L507" s="674">
        <v>20254.457999999999</v>
      </c>
      <c r="M507" s="674">
        <v>3312.6179999999999</v>
      </c>
      <c r="N507" s="674">
        <v>6934.4579999999996</v>
      </c>
      <c r="O507" s="674">
        <v>30501.532999999999</v>
      </c>
    </row>
    <row r="508" spans="1:15" x14ac:dyDescent="0.2">
      <c r="A508" s="674" t="s">
        <v>1330</v>
      </c>
      <c r="B508" s="674">
        <v>136.59800000000001</v>
      </c>
      <c r="C508" s="674">
        <v>774.77300000000002</v>
      </c>
      <c r="D508" s="674">
        <v>732.93200000000002</v>
      </c>
      <c r="E508" s="674">
        <v>1644.423</v>
      </c>
      <c r="F508" s="674">
        <v>1.3859999999999999</v>
      </c>
      <c r="G508" s="674">
        <v>0.35699999999999998</v>
      </c>
      <c r="H508" s="674">
        <v>1E-3</v>
      </c>
      <c r="I508" s="674">
        <v>2E-3</v>
      </c>
      <c r="J508" s="674">
        <v>197.40899999999999</v>
      </c>
      <c r="K508" s="674">
        <v>199.15600000000001</v>
      </c>
      <c r="L508" s="674">
        <v>1843.579</v>
      </c>
      <c r="M508" s="674">
        <v>273.22199999999998</v>
      </c>
      <c r="N508" s="674">
        <v>560.12900000000002</v>
      </c>
      <c r="O508" s="674">
        <v>2676.9290000000001</v>
      </c>
    </row>
    <row r="509" spans="1:15" x14ac:dyDescent="0.2">
      <c r="A509" s="674" t="s">
        <v>1331</v>
      </c>
      <c r="B509" s="674">
        <v>132.803</v>
      </c>
      <c r="C509" s="674">
        <v>704.77200000000005</v>
      </c>
      <c r="D509" s="674">
        <v>609.28300000000002</v>
      </c>
      <c r="E509" s="674">
        <v>1447.2840000000001</v>
      </c>
      <c r="F509" s="674">
        <v>1.5509999999999999</v>
      </c>
      <c r="G509" s="674">
        <v>0.32200000000000001</v>
      </c>
      <c r="H509" s="674">
        <v>3.0000000000000001E-3</v>
      </c>
      <c r="I509" s="674">
        <v>2E-3</v>
      </c>
      <c r="J509" s="674">
        <v>175.48599999999999</v>
      </c>
      <c r="K509" s="674">
        <v>177.36500000000001</v>
      </c>
      <c r="L509" s="674">
        <v>1624.6489999999999</v>
      </c>
      <c r="M509" s="674">
        <v>260.44600000000003</v>
      </c>
      <c r="N509" s="674">
        <v>512.34699999999998</v>
      </c>
      <c r="O509" s="674">
        <v>2397.4409999999998</v>
      </c>
    </row>
    <row r="510" spans="1:15" x14ac:dyDescent="0.2">
      <c r="A510" s="674" t="s">
        <v>1332</v>
      </c>
      <c r="B510" s="674">
        <v>138.53399999999999</v>
      </c>
      <c r="C510" s="674">
        <v>733.64099999999996</v>
      </c>
      <c r="D510" s="674">
        <v>743.86699999999996</v>
      </c>
      <c r="E510" s="674">
        <v>1618.1659999999999</v>
      </c>
      <c r="F510" s="674">
        <v>1.819</v>
      </c>
      <c r="G510" s="674">
        <v>0.35699999999999998</v>
      </c>
      <c r="H510" s="674">
        <v>4.0000000000000001E-3</v>
      </c>
      <c r="I510" s="674">
        <v>2E-3</v>
      </c>
      <c r="J510" s="674">
        <v>190.89099999999999</v>
      </c>
      <c r="K510" s="674">
        <v>193.07300000000001</v>
      </c>
      <c r="L510" s="674">
        <v>1811.239</v>
      </c>
      <c r="M510" s="674">
        <v>280.45299999999997</v>
      </c>
      <c r="N510" s="674">
        <v>583.28099999999995</v>
      </c>
      <c r="O510" s="674">
        <v>2674.973</v>
      </c>
    </row>
    <row r="511" spans="1:15" x14ac:dyDescent="0.2">
      <c r="A511" s="674" t="s">
        <v>1333</v>
      </c>
      <c r="B511" s="674">
        <v>124.05500000000001</v>
      </c>
      <c r="C511" s="674">
        <v>683.471</v>
      </c>
      <c r="D511" s="674">
        <v>650.07799999999997</v>
      </c>
      <c r="E511" s="674">
        <v>1457.8820000000001</v>
      </c>
      <c r="F511" s="674">
        <v>1.788</v>
      </c>
      <c r="G511" s="674">
        <v>0.34499999999999997</v>
      </c>
      <c r="H511" s="674">
        <v>5.0000000000000001E-3</v>
      </c>
      <c r="I511" s="674">
        <v>3.0000000000000001E-3</v>
      </c>
      <c r="J511" s="674">
        <v>180.23400000000001</v>
      </c>
      <c r="K511" s="674">
        <v>182.375</v>
      </c>
      <c r="L511" s="674">
        <v>1640.2570000000001</v>
      </c>
      <c r="M511" s="674">
        <v>274.17500000000001</v>
      </c>
      <c r="N511" s="674">
        <v>571.13</v>
      </c>
      <c r="O511" s="674">
        <v>2485.5619999999999</v>
      </c>
    </row>
    <row r="512" spans="1:15" x14ac:dyDescent="0.2">
      <c r="A512" s="674" t="s">
        <v>1334</v>
      </c>
      <c r="B512" s="674">
        <v>129.202</v>
      </c>
      <c r="C512" s="674">
        <v>680.07299999999998</v>
      </c>
      <c r="D512" s="674">
        <v>652.21400000000006</v>
      </c>
      <c r="E512" s="674">
        <v>1463.3140000000001</v>
      </c>
      <c r="F512" s="674">
        <v>1.9259999999999999</v>
      </c>
      <c r="G512" s="674">
        <v>0.35699999999999998</v>
      </c>
      <c r="H512" s="674">
        <v>6.0000000000000001E-3</v>
      </c>
      <c r="I512" s="674">
        <v>3.0000000000000001E-3</v>
      </c>
      <c r="J512" s="674">
        <v>182.315</v>
      </c>
      <c r="K512" s="674">
        <v>184.607</v>
      </c>
      <c r="L512" s="674">
        <v>1647.921</v>
      </c>
      <c r="M512" s="674">
        <v>280.10700000000003</v>
      </c>
      <c r="N512" s="674">
        <v>606.51599999999996</v>
      </c>
      <c r="O512" s="674">
        <v>2534.5439999999999</v>
      </c>
    </row>
    <row r="513" spans="1:15" x14ac:dyDescent="0.2">
      <c r="A513" s="674" t="s">
        <v>1335</v>
      </c>
      <c r="B513" s="674">
        <v>128.45500000000001</v>
      </c>
      <c r="C513" s="674">
        <v>647.06600000000003</v>
      </c>
      <c r="D513" s="674">
        <v>664.649</v>
      </c>
      <c r="E513" s="674">
        <v>1441.595</v>
      </c>
      <c r="F513" s="674">
        <v>1.458</v>
      </c>
      <c r="G513" s="674">
        <v>0.34499999999999997</v>
      </c>
      <c r="H513" s="674">
        <v>0.01</v>
      </c>
      <c r="I513" s="674">
        <v>2E-3</v>
      </c>
      <c r="J513" s="674">
        <v>186.71700000000001</v>
      </c>
      <c r="K513" s="674">
        <v>188.53200000000001</v>
      </c>
      <c r="L513" s="674">
        <v>1630.127</v>
      </c>
      <c r="M513" s="674">
        <v>286.40699999999998</v>
      </c>
      <c r="N513" s="674">
        <v>613.279</v>
      </c>
      <c r="O513" s="674">
        <v>2529.8130000000001</v>
      </c>
    </row>
    <row r="514" spans="1:15" x14ac:dyDescent="0.2">
      <c r="A514" s="674" t="s">
        <v>1336</v>
      </c>
      <c r="B514" s="674">
        <v>124.74</v>
      </c>
      <c r="C514" s="674">
        <v>656.93200000000002</v>
      </c>
      <c r="D514" s="674">
        <v>666.98699999999997</v>
      </c>
      <c r="E514" s="674">
        <v>1448.6890000000001</v>
      </c>
      <c r="F514" s="674">
        <v>1.0629999999999999</v>
      </c>
      <c r="G514" s="674">
        <v>0.35699999999999998</v>
      </c>
      <c r="H514" s="674">
        <v>8.0000000000000002E-3</v>
      </c>
      <c r="I514" s="674">
        <v>3.0000000000000001E-3</v>
      </c>
      <c r="J514" s="674">
        <v>189.61500000000001</v>
      </c>
      <c r="K514" s="674">
        <v>191.04599999999999</v>
      </c>
      <c r="L514" s="674">
        <v>1639.7339999999999</v>
      </c>
      <c r="M514" s="674">
        <v>297.678</v>
      </c>
      <c r="N514" s="674">
        <v>645.70100000000002</v>
      </c>
      <c r="O514" s="674">
        <v>2583.1129999999998</v>
      </c>
    </row>
    <row r="515" spans="1:15" x14ac:dyDescent="0.2">
      <c r="A515" s="674" t="s">
        <v>1337</v>
      </c>
      <c r="B515" s="674">
        <v>129.75399999999999</v>
      </c>
      <c r="C515" s="674">
        <v>669.49300000000005</v>
      </c>
      <c r="D515" s="674">
        <v>737.09100000000001</v>
      </c>
      <c r="E515" s="674">
        <v>1540.4680000000001</v>
      </c>
      <c r="F515" s="674">
        <v>0.93200000000000005</v>
      </c>
      <c r="G515" s="674">
        <v>0.35699999999999998</v>
      </c>
      <c r="H515" s="674">
        <v>8.9999999999999993E-3</v>
      </c>
      <c r="I515" s="674">
        <v>3.0000000000000001E-3</v>
      </c>
      <c r="J515" s="674">
        <v>190.852</v>
      </c>
      <c r="K515" s="674">
        <v>192.15299999999999</v>
      </c>
      <c r="L515" s="674">
        <v>1732.6210000000001</v>
      </c>
      <c r="M515" s="674">
        <v>303.71600000000001</v>
      </c>
      <c r="N515" s="674">
        <v>623.44899999999996</v>
      </c>
      <c r="O515" s="674">
        <v>2659.7849999999999</v>
      </c>
    </row>
    <row r="516" spans="1:15" x14ac:dyDescent="0.2">
      <c r="A516" s="674" t="s">
        <v>1338</v>
      </c>
      <c r="B516" s="674">
        <v>130.48500000000001</v>
      </c>
      <c r="C516" s="674">
        <v>663.25599999999997</v>
      </c>
      <c r="D516" s="674">
        <v>674.59500000000003</v>
      </c>
      <c r="E516" s="674">
        <v>1468.8779999999999</v>
      </c>
      <c r="F516" s="674">
        <v>1.1830000000000001</v>
      </c>
      <c r="G516" s="674">
        <v>0.34499999999999997</v>
      </c>
      <c r="H516" s="674">
        <v>6.0000000000000001E-3</v>
      </c>
      <c r="I516" s="674">
        <v>4.0000000000000001E-3</v>
      </c>
      <c r="J516" s="674">
        <v>185.03899999999999</v>
      </c>
      <c r="K516" s="674">
        <v>186.578</v>
      </c>
      <c r="L516" s="674">
        <v>1655.4559999999999</v>
      </c>
      <c r="M516" s="674">
        <v>289.87900000000002</v>
      </c>
      <c r="N516" s="674">
        <v>552.26400000000001</v>
      </c>
      <c r="O516" s="674">
        <v>2497.5990000000002</v>
      </c>
    </row>
    <row r="517" spans="1:15" x14ac:dyDescent="0.2">
      <c r="A517" s="674" t="s">
        <v>1339</v>
      </c>
      <c r="B517" s="674">
        <v>130.32599999999999</v>
      </c>
      <c r="C517" s="674">
        <v>692.73500000000001</v>
      </c>
      <c r="D517" s="674">
        <v>707.45899999999995</v>
      </c>
      <c r="E517" s="674">
        <v>1530.1690000000001</v>
      </c>
      <c r="F517" s="674">
        <v>1.224</v>
      </c>
      <c r="G517" s="674">
        <v>0.35699999999999998</v>
      </c>
      <c r="H517" s="674">
        <v>5.0000000000000001E-3</v>
      </c>
      <c r="I517" s="674">
        <v>6.0000000000000001E-3</v>
      </c>
      <c r="J517" s="674">
        <v>188.785</v>
      </c>
      <c r="K517" s="674">
        <v>190.37799999999999</v>
      </c>
      <c r="L517" s="674">
        <v>1720.548</v>
      </c>
      <c r="M517" s="674">
        <v>287.58600000000001</v>
      </c>
      <c r="N517" s="674">
        <v>579.28</v>
      </c>
      <c r="O517" s="674">
        <v>2587.413</v>
      </c>
    </row>
    <row r="518" spans="1:15" x14ac:dyDescent="0.2">
      <c r="A518" s="674" t="s">
        <v>1340</v>
      </c>
      <c r="B518" s="674">
        <v>129.69399999999999</v>
      </c>
      <c r="C518" s="674">
        <v>715.03599999999994</v>
      </c>
      <c r="D518" s="674">
        <v>717.96799999999996</v>
      </c>
      <c r="E518" s="674">
        <v>1560.982</v>
      </c>
      <c r="F518" s="674">
        <v>1.421</v>
      </c>
      <c r="G518" s="674">
        <v>0.34499999999999997</v>
      </c>
      <c r="H518" s="674">
        <v>3.0000000000000001E-3</v>
      </c>
      <c r="I518" s="674">
        <v>8.9999999999999993E-3</v>
      </c>
      <c r="J518" s="674">
        <v>192.34399999999999</v>
      </c>
      <c r="K518" s="674">
        <v>194.12200000000001</v>
      </c>
      <c r="L518" s="674">
        <v>1755.1030000000001</v>
      </c>
      <c r="M518" s="674">
        <v>275.88799999999998</v>
      </c>
      <c r="N518" s="674">
        <v>580.90499999999997</v>
      </c>
      <c r="O518" s="674">
        <v>2611.8969999999999</v>
      </c>
    </row>
    <row r="519" spans="1:15" x14ac:dyDescent="0.2">
      <c r="A519" s="674" t="s">
        <v>1341</v>
      </c>
      <c r="B519" s="674">
        <v>134.17699999999999</v>
      </c>
      <c r="C519" s="674">
        <v>767.68899999999996</v>
      </c>
      <c r="D519" s="674">
        <v>644.29499999999996</v>
      </c>
      <c r="E519" s="674">
        <v>1548.43</v>
      </c>
      <c r="F519" s="674">
        <v>1.726</v>
      </c>
      <c r="G519" s="674">
        <v>0.35699999999999998</v>
      </c>
      <c r="H519" s="674">
        <v>3.0000000000000001E-3</v>
      </c>
      <c r="I519" s="674">
        <v>8.0000000000000002E-3</v>
      </c>
      <c r="J519" s="674">
        <v>201.28200000000001</v>
      </c>
      <c r="K519" s="674">
        <v>203.374</v>
      </c>
      <c r="L519" s="674">
        <v>1751.8040000000001</v>
      </c>
      <c r="M519" s="674">
        <v>272.81099999999998</v>
      </c>
      <c r="N519" s="674">
        <v>578.76599999999996</v>
      </c>
      <c r="O519" s="674">
        <v>2603.38</v>
      </c>
    </row>
    <row r="520" spans="1:15" x14ac:dyDescent="0.2">
      <c r="A520" s="674" t="s">
        <v>1342</v>
      </c>
      <c r="B520" s="674">
        <v>1568.8230000000001</v>
      </c>
      <c r="C520" s="674">
        <v>8389.4590000000007</v>
      </c>
      <c r="D520" s="674">
        <v>8201.4159999999993</v>
      </c>
      <c r="E520" s="674">
        <v>18170.800999999999</v>
      </c>
      <c r="F520" s="674">
        <v>17.477</v>
      </c>
      <c r="G520" s="674">
        <v>4.2</v>
      </c>
      <c r="H520" s="674">
        <v>6.5000000000000002E-2</v>
      </c>
      <c r="I520" s="674">
        <v>4.7E-2</v>
      </c>
      <c r="J520" s="674">
        <v>2260.9699999999998</v>
      </c>
      <c r="K520" s="674">
        <v>2282.759</v>
      </c>
      <c r="L520" s="674">
        <v>20453.559000000001</v>
      </c>
      <c r="M520" s="674">
        <v>3382.3690000000001</v>
      </c>
      <c r="N520" s="674">
        <v>7007.201</v>
      </c>
      <c r="O520" s="674">
        <v>30843.13</v>
      </c>
    </row>
    <row r="521" spans="1:15" x14ac:dyDescent="0.2">
      <c r="A521" s="674" t="s">
        <v>1343</v>
      </c>
      <c r="B521" s="674">
        <v>126.554</v>
      </c>
      <c r="C521" s="674">
        <v>791.52200000000005</v>
      </c>
      <c r="D521" s="674">
        <v>703.94399999999996</v>
      </c>
      <c r="E521" s="674">
        <v>1624.17</v>
      </c>
      <c r="F521" s="674">
        <v>1.6970000000000001</v>
      </c>
      <c r="G521" s="674">
        <v>0.35599999999999998</v>
      </c>
      <c r="H521" s="674">
        <v>3.0000000000000001E-3</v>
      </c>
      <c r="I521" s="674">
        <v>0.02</v>
      </c>
      <c r="J521" s="674">
        <v>195.90700000000001</v>
      </c>
      <c r="K521" s="674">
        <v>197.98099999999999</v>
      </c>
      <c r="L521" s="674">
        <v>1822.1510000000001</v>
      </c>
      <c r="M521" s="674">
        <v>268.93799999999999</v>
      </c>
      <c r="N521" s="674">
        <v>548.26099999999997</v>
      </c>
      <c r="O521" s="674">
        <v>2639.35</v>
      </c>
    </row>
    <row r="522" spans="1:15" x14ac:dyDescent="0.2">
      <c r="A522" s="674" t="s">
        <v>1344</v>
      </c>
      <c r="B522" s="674">
        <v>126.45399999999999</v>
      </c>
      <c r="C522" s="674">
        <v>741</v>
      </c>
      <c r="D522" s="674">
        <v>668.54700000000003</v>
      </c>
      <c r="E522" s="674">
        <v>1536.096</v>
      </c>
      <c r="F522" s="674">
        <v>1.5209999999999999</v>
      </c>
      <c r="G522" s="674">
        <v>0.33300000000000002</v>
      </c>
      <c r="H522" s="674">
        <v>5.0000000000000001E-3</v>
      </c>
      <c r="I522" s="674">
        <v>1.6E-2</v>
      </c>
      <c r="J522" s="674">
        <v>181.42699999999999</v>
      </c>
      <c r="K522" s="674">
        <v>183.30099999999999</v>
      </c>
      <c r="L522" s="674">
        <v>1719.3969999999999</v>
      </c>
      <c r="M522" s="674">
        <v>265.78899999999999</v>
      </c>
      <c r="N522" s="674">
        <v>527.82600000000002</v>
      </c>
      <c r="O522" s="674">
        <v>2513.011</v>
      </c>
    </row>
    <row r="523" spans="1:15" x14ac:dyDescent="0.2">
      <c r="A523" s="674" t="s">
        <v>1345</v>
      </c>
      <c r="B523" s="674">
        <v>130.857</v>
      </c>
      <c r="C523" s="674">
        <v>732.47</v>
      </c>
      <c r="D523" s="674">
        <v>646.38599999999997</v>
      </c>
      <c r="E523" s="674">
        <v>1512.2550000000001</v>
      </c>
      <c r="F523" s="674">
        <v>1.806</v>
      </c>
      <c r="G523" s="674">
        <v>0.35599999999999998</v>
      </c>
      <c r="H523" s="674">
        <v>8.0000000000000002E-3</v>
      </c>
      <c r="I523" s="674">
        <v>2.8000000000000001E-2</v>
      </c>
      <c r="J523" s="674">
        <v>182.613</v>
      </c>
      <c r="K523" s="674">
        <v>184.81100000000001</v>
      </c>
      <c r="L523" s="674">
        <v>1697.066</v>
      </c>
      <c r="M523" s="674">
        <v>276.07</v>
      </c>
      <c r="N523" s="674">
        <v>553.43100000000004</v>
      </c>
      <c r="O523" s="674">
        <v>2526.567</v>
      </c>
    </row>
    <row r="524" spans="1:15" x14ac:dyDescent="0.2">
      <c r="A524" s="674" t="s">
        <v>1346</v>
      </c>
      <c r="B524" s="674">
        <v>120.90900000000001</v>
      </c>
      <c r="C524" s="674">
        <v>701.75199999999995</v>
      </c>
      <c r="D524" s="674">
        <v>631.13</v>
      </c>
      <c r="E524" s="674">
        <v>1459.7190000000001</v>
      </c>
      <c r="F524" s="674">
        <v>1.556</v>
      </c>
      <c r="G524" s="674">
        <v>0.34399999999999997</v>
      </c>
      <c r="H524" s="674">
        <v>0.01</v>
      </c>
      <c r="I524" s="674">
        <v>2.5999999999999999E-2</v>
      </c>
      <c r="J524" s="674">
        <v>176.18600000000001</v>
      </c>
      <c r="K524" s="674">
        <v>178.12200000000001</v>
      </c>
      <c r="L524" s="674">
        <v>1637.84</v>
      </c>
      <c r="M524" s="674">
        <v>275.02100000000002</v>
      </c>
      <c r="N524" s="674">
        <v>549.27800000000002</v>
      </c>
      <c r="O524" s="674">
        <v>2462.14</v>
      </c>
    </row>
    <row r="525" spans="1:15" x14ac:dyDescent="0.2">
      <c r="A525" s="674" t="s">
        <v>1347</v>
      </c>
      <c r="B525" s="674">
        <v>122.396</v>
      </c>
      <c r="C525" s="674">
        <v>699.74</v>
      </c>
      <c r="D525" s="674">
        <v>680.37599999999998</v>
      </c>
      <c r="E525" s="674">
        <v>1503.1669999999999</v>
      </c>
      <c r="F525" s="674">
        <v>1.7709999999999999</v>
      </c>
      <c r="G525" s="674">
        <v>0.35599999999999998</v>
      </c>
      <c r="H525" s="674">
        <v>1.6E-2</v>
      </c>
      <c r="I525" s="674">
        <v>2.4E-2</v>
      </c>
      <c r="J525" s="674">
        <v>187.536</v>
      </c>
      <c r="K525" s="674">
        <v>189.70400000000001</v>
      </c>
      <c r="L525" s="674">
        <v>1692.8710000000001</v>
      </c>
      <c r="M525" s="674">
        <v>287.541</v>
      </c>
      <c r="N525" s="674">
        <v>617.95000000000005</v>
      </c>
      <c r="O525" s="674">
        <v>2598.3620000000001</v>
      </c>
    </row>
    <row r="526" spans="1:15" x14ac:dyDescent="0.2">
      <c r="A526" s="674" t="s">
        <v>1348</v>
      </c>
      <c r="B526" s="674">
        <v>117.032</v>
      </c>
      <c r="C526" s="674">
        <v>685.66800000000001</v>
      </c>
      <c r="D526" s="674">
        <v>651.60299999999995</v>
      </c>
      <c r="E526" s="674">
        <v>1454.15</v>
      </c>
      <c r="F526" s="674">
        <v>1.27</v>
      </c>
      <c r="G526" s="674">
        <v>0.34399999999999997</v>
      </c>
      <c r="H526" s="674">
        <v>1.6E-2</v>
      </c>
      <c r="I526" s="674">
        <v>2.1999999999999999E-2</v>
      </c>
      <c r="J526" s="674">
        <v>182.11099999999999</v>
      </c>
      <c r="K526" s="674">
        <v>183.76400000000001</v>
      </c>
      <c r="L526" s="674">
        <v>1637.915</v>
      </c>
      <c r="M526" s="674">
        <v>283.88400000000001</v>
      </c>
      <c r="N526" s="674">
        <v>593.60799999999995</v>
      </c>
      <c r="O526" s="674">
        <v>2515.4070000000002</v>
      </c>
    </row>
    <row r="527" spans="1:15" x14ac:dyDescent="0.2">
      <c r="A527" s="674" t="s">
        <v>1349</v>
      </c>
      <c r="B527" s="674">
        <v>119.64100000000001</v>
      </c>
      <c r="C527" s="674">
        <v>698.70699999999999</v>
      </c>
      <c r="D527" s="674">
        <v>665.76400000000001</v>
      </c>
      <c r="E527" s="674">
        <v>1483.9280000000001</v>
      </c>
      <c r="F527" s="674">
        <v>1.0580000000000001</v>
      </c>
      <c r="G527" s="674">
        <v>0.35599999999999998</v>
      </c>
      <c r="H527" s="674">
        <v>1.7999999999999999E-2</v>
      </c>
      <c r="I527" s="674">
        <v>1.4999999999999999E-2</v>
      </c>
      <c r="J527" s="674">
        <v>183.678</v>
      </c>
      <c r="K527" s="674">
        <v>185.124</v>
      </c>
      <c r="L527" s="674">
        <v>1669.0530000000001</v>
      </c>
      <c r="M527" s="674">
        <v>296.03300000000002</v>
      </c>
      <c r="N527" s="674">
        <v>627.86800000000005</v>
      </c>
      <c r="O527" s="674">
        <v>2592.9540000000002</v>
      </c>
    </row>
    <row r="528" spans="1:15" x14ac:dyDescent="0.2">
      <c r="A528" s="674" t="s">
        <v>1350</v>
      </c>
      <c r="B528" s="674">
        <v>123.1</v>
      </c>
      <c r="C528" s="674">
        <v>710.48900000000003</v>
      </c>
      <c r="D528" s="674">
        <v>701.71600000000001</v>
      </c>
      <c r="E528" s="674">
        <v>1535.16</v>
      </c>
      <c r="F528" s="674">
        <v>0.94599999999999995</v>
      </c>
      <c r="G528" s="674">
        <v>0.35599999999999998</v>
      </c>
      <c r="H528" s="674">
        <v>1.6E-2</v>
      </c>
      <c r="I528" s="674">
        <v>1.4999999999999999E-2</v>
      </c>
      <c r="J528" s="674">
        <v>183.351</v>
      </c>
      <c r="K528" s="674">
        <v>184.68299999999999</v>
      </c>
      <c r="L528" s="674">
        <v>1719.8430000000001</v>
      </c>
      <c r="M528" s="674">
        <v>298.99099999999999</v>
      </c>
      <c r="N528" s="674">
        <v>601.697</v>
      </c>
      <c r="O528" s="674">
        <v>2620.5309999999999</v>
      </c>
    </row>
    <row r="529" spans="1:15" x14ac:dyDescent="0.2">
      <c r="A529" s="674" t="s">
        <v>1351</v>
      </c>
      <c r="B529" s="674">
        <v>116.432</v>
      </c>
      <c r="C529" s="674">
        <v>695.923</v>
      </c>
      <c r="D529" s="674">
        <v>643.08500000000004</v>
      </c>
      <c r="E529" s="674">
        <v>1454.1590000000001</v>
      </c>
      <c r="F529" s="674">
        <v>0.89700000000000002</v>
      </c>
      <c r="G529" s="674">
        <v>0.34399999999999997</v>
      </c>
      <c r="H529" s="674">
        <v>1.4999999999999999E-2</v>
      </c>
      <c r="I529" s="674">
        <v>1.6E-2</v>
      </c>
      <c r="J529" s="674">
        <v>176.881</v>
      </c>
      <c r="K529" s="674">
        <v>178.154</v>
      </c>
      <c r="L529" s="674">
        <v>1632.3130000000001</v>
      </c>
      <c r="M529" s="674">
        <v>278.28300000000002</v>
      </c>
      <c r="N529" s="674">
        <v>534.48699999999997</v>
      </c>
      <c r="O529" s="674">
        <v>2445.0830000000001</v>
      </c>
    </row>
    <row r="530" spans="1:15" x14ac:dyDescent="0.2">
      <c r="A530" s="674" t="s">
        <v>1352</v>
      </c>
      <c r="B530" s="674">
        <v>122.47799999999999</v>
      </c>
      <c r="C530" s="674">
        <v>728.37300000000005</v>
      </c>
      <c r="D530" s="674">
        <v>727.20299999999997</v>
      </c>
      <c r="E530" s="674">
        <v>1574.913</v>
      </c>
      <c r="F530" s="674">
        <v>1.0429999999999999</v>
      </c>
      <c r="G530" s="674">
        <v>0.35599999999999998</v>
      </c>
      <c r="H530" s="674">
        <v>1.4E-2</v>
      </c>
      <c r="I530" s="674">
        <v>2.4E-2</v>
      </c>
      <c r="J530" s="674">
        <v>180.03200000000001</v>
      </c>
      <c r="K530" s="674">
        <v>181.46799999999999</v>
      </c>
      <c r="L530" s="674">
        <v>1756.3810000000001</v>
      </c>
      <c r="M530" s="674">
        <v>281.83</v>
      </c>
      <c r="N530" s="674">
        <v>558.06600000000003</v>
      </c>
      <c r="O530" s="674">
        <v>2596.277</v>
      </c>
    </row>
    <row r="531" spans="1:15" x14ac:dyDescent="0.2">
      <c r="A531" s="674" t="s">
        <v>1353</v>
      </c>
      <c r="B531" s="674">
        <v>125.276</v>
      </c>
      <c r="C531" s="674">
        <v>739.505</v>
      </c>
      <c r="D531" s="674">
        <v>697.53099999999995</v>
      </c>
      <c r="E531" s="674">
        <v>1559.67</v>
      </c>
      <c r="F531" s="674">
        <v>2.294</v>
      </c>
      <c r="G531" s="674">
        <v>0.34399999999999997</v>
      </c>
      <c r="H531" s="674">
        <v>8.9999999999999993E-3</v>
      </c>
      <c r="I531" s="674">
        <v>0.02</v>
      </c>
      <c r="J531" s="674">
        <v>179.54599999999999</v>
      </c>
      <c r="K531" s="674">
        <v>182.21299999999999</v>
      </c>
      <c r="L531" s="674">
        <v>1741.883</v>
      </c>
      <c r="M531" s="674">
        <v>269.13</v>
      </c>
      <c r="N531" s="674">
        <v>550.072</v>
      </c>
      <c r="O531" s="674">
        <v>2561.085</v>
      </c>
    </row>
    <row r="532" spans="1:15" x14ac:dyDescent="0.2">
      <c r="A532" s="674" t="s">
        <v>1354</v>
      </c>
      <c r="B532" s="674">
        <v>127.836</v>
      </c>
      <c r="C532" s="674">
        <v>773.99400000000003</v>
      </c>
      <c r="D532" s="674">
        <v>698.70899999999995</v>
      </c>
      <c r="E532" s="674">
        <v>1600.6959999999999</v>
      </c>
      <c r="F532" s="674">
        <v>2.12</v>
      </c>
      <c r="G532" s="674">
        <v>0.35599999999999998</v>
      </c>
      <c r="H532" s="674">
        <v>6.0000000000000001E-3</v>
      </c>
      <c r="I532" s="674">
        <v>2.4E-2</v>
      </c>
      <c r="J532" s="674">
        <v>187.666</v>
      </c>
      <c r="K532" s="674">
        <v>190.17099999999999</v>
      </c>
      <c r="L532" s="674">
        <v>1790.867</v>
      </c>
      <c r="M532" s="674">
        <v>265.10700000000003</v>
      </c>
      <c r="N532" s="674">
        <v>565.82799999999997</v>
      </c>
      <c r="O532" s="674">
        <v>2621.8009999999999</v>
      </c>
    </row>
    <row r="533" spans="1:15" x14ac:dyDescent="0.2">
      <c r="A533" s="674" t="s">
        <v>1355</v>
      </c>
      <c r="B533" s="674">
        <v>1478.9639999999999</v>
      </c>
      <c r="C533" s="674">
        <v>8699.2990000000009</v>
      </c>
      <c r="D533" s="674">
        <v>8115.9930000000004</v>
      </c>
      <c r="E533" s="674">
        <v>18298.239000000001</v>
      </c>
      <c r="F533" s="674">
        <v>17.98</v>
      </c>
      <c r="G533" s="674">
        <v>4.2</v>
      </c>
      <c r="H533" s="674">
        <v>0.13500000000000001</v>
      </c>
      <c r="I533" s="674">
        <v>0.249</v>
      </c>
      <c r="J533" s="674">
        <v>2196.933</v>
      </c>
      <c r="K533" s="674">
        <v>2219.4960000000001</v>
      </c>
      <c r="L533" s="674">
        <v>20517.735000000001</v>
      </c>
      <c r="M533" s="674">
        <v>3346.6170000000002</v>
      </c>
      <c r="N533" s="674">
        <v>6831.69</v>
      </c>
      <c r="O533" s="674">
        <v>30696.042000000001</v>
      </c>
    </row>
    <row r="534" spans="1:15" x14ac:dyDescent="0.2">
      <c r="A534" s="674" t="s">
        <v>1356</v>
      </c>
      <c r="B534" s="674">
        <v>128.45699999999999</v>
      </c>
      <c r="C534" s="674">
        <v>807.89099999999996</v>
      </c>
      <c r="D534" s="674">
        <v>754.79700000000003</v>
      </c>
      <c r="E534" s="674">
        <v>1690.576</v>
      </c>
      <c r="F534" s="674">
        <v>3.339</v>
      </c>
      <c r="G534" s="674">
        <v>0.35699999999999998</v>
      </c>
      <c r="H534" s="674">
        <v>5.0000000000000001E-3</v>
      </c>
      <c r="I534" s="674">
        <v>2.8000000000000001E-2</v>
      </c>
      <c r="J534" s="674">
        <v>185.94</v>
      </c>
      <c r="K534" s="674">
        <v>189.66800000000001</v>
      </c>
      <c r="L534" s="674">
        <v>1880.2439999999999</v>
      </c>
      <c r="M534" s="674">
        <v>266.65600000000001</v>
      </c>
      <c r="N534" s="674">
        <v>546.75900000000001</v>
      </c>
      <c r="O534" s="674">
        <v>2693.6590000000001</v>
      </c>
    </row>
    <row r="535" spans="1:15" x14ac:dyDescent="0.2">
      <c r="A535" s="674" t="s">
        <v>1357</v>
      </c>
      <c r="B535" s="674">
        <v>123.949</v>
      </c>
      <c r="C535" s="674">
        <v>743.10900000000004</v>
      </c>
      <c r="D535" s="674">
        <v>651.34400000000005</v>
      </c>
      <c r="E535" s="674">
        <v>1519.0309999999999</v>
      </c>
      <c r="F535" s="674">
        <v>3.605</v>
      </c>
      <c r="G535" s="674">
        <v>0.32200000000000001</v>
      </c>
      <c r="H535" s="674">
        <v>8.9999999999999993E-3</v>
      </c>
      <c r="I535" s="674">
        <v>2.5000000000000001E-2</v>
      </c>
      <c r="J535" s="674">
        <v>167.511</v>
      </c>
      <c r="K535" s="674">
        <v>171.47300000000001</v>
      </c>
      <c r="L535" s="674">
        <v>1690.5039999999999</v>
      </c>
      <c r="M535" s="674">
        <v>253.86099999999999</v>
      </c>
      <c r="N535" s="674">
        <v>499.274</v>
      </c>
      <c r="O535" s="674">
        <v>2443.6379999999999</v>
      </c>
    </row>
    <row r="536" spans="1:15" x14ac:dyDescent="0.2">
      <c r="A536" s="674" t="s">
        <v>1358</v>
      </c>
      <c r="B536" s="674">
        <v>127.68</v>
      </c>
      <c r="C536" s="674">
        <v>785.37699999999995</v>
      </c>
      <c r="D536" s="674">
        <v>663.827</v>
      </c>
      <c r="E536" s="674">
        <v>1574.0820000000001</v>
      </c>
      <c r="F536" s="674">
        <v>2.883</v>
      </c>
      <c r="G536" s="674">
        <v>0.35699999999999998</v>
      </c>
      <c r="H536" s="674">
        <v>1.2E-2</v>
      </c>
      <c r="I536" s="674">
        <v>2.7E-2</v>
      </c>
      <c r="J536" s="674">
        <v>184.73099999999999</v>
      </c>
      <c r="K536" s="674">
        <v>188.01</v>
      </c>
      <c r="L536" s="674">
        <v>1762.0920000000001</v>
      </c>
      <c r="M536" s="674">
        <v>266.40699999999998</v>
      </c>
      <c r="N536" s="674">
        <v>545.76499999999999</v>
      </c>
      <c r="O536" s="674">
        <v>2574.2629999999999</v>
      </c>
    </row>
    <row r="537" spans="1:15" x14ac:dyDescent="0.2">
      <c r="A537" s="674" t="s">
        <v>1359</v>
      </c>
      <c r="B537" s="674">
        <v>117.396</v>
      </c>
      <c r="C537" s="674">
        <v>724.96400000000006</v>
      </c>
      <c r="D537" s="674">
        <v>659.096</v>
      </c>
      <c r="E537" s="674">
        <v>1499.998</v>
      </c>
      <c r="F537" s="674">
        <v>2.4510000000000001</v>
      </c>
      <c r="G537" s="674">
        <v>0.34499999999999997</v>
      </c>
      <c r="H537" s="674">
        <v>1.4999999999999999E-2</v>
      </c>
      <c r="I537" s="674">
        <v>3.1E-2</v>
      </c>
      <c r="J537" s="674">
        <v>176.77500000000001</v>
      </c>
      <c r="K537" s="674">
        <v>179.61699999999999</v>
      </c>
      <c r="L537" s="674">
        <v>1679.615</v>
      </c>
      <c r="M537" s="674">
        <v>265.08199999999999</v>
      </c>
      <c r="N537" s="674">
        <v>532.79200000000003</v>
      </c>
      <c r="O537" s="674">
        <v>2477.489</v>
      </c>
    </row>
    <row r="538" spans="1:15" x14ac:dyDescent="0.2">
      <c r="A538" s="674" t="s">
        <v>1360</v>
      </c>
      <c r="B538" s="674">
        <v>113.941</v>
      </c>
      <c r="C538" s="674">
        <v>725.01900000000001</v>
      </c>
      <c r="D538" s="674">
        <v>678.75</v>
      </c>
      <c r="E538" s="674">
        <v>1517.9860000000001</v>
      </c>
      <c r="F538" s="674">
        <v>3.1030000000000002</v>
      </c>
      <c r="G538" s="674">
        <v>0.35699999999999998</v>
      </c>
      <c r="H538" s="674">
        <v>1.6E-2</v>
      </c>
      <c r="I538" s="674">
        <v>3.5000000000000003E-2</v>
      </c>
      <c r="J538" s="674">
        <v>184.874</v>
      </c>
      <c r="K538" s="674">
        <v>188.38499999999999</v>
      </c>
      <c r="L538" s="674">
        <v>1706.3710000000001</v>
      </c>
      <c r="M538" s="674">
        <v>280.017</v>
      </c>
      <c r="N538" s="674">
        <v>596.70799999999997</v>
      </c>
      <c r="O538" s="674">
        <v>2583.0949999999998</v>
      </c>
    </row>
    <row r="539" spans="1:15" x14ac:dyDescent="0.2">
      <c r="A539" s="674" t="s">
        <v>1361</v>
      </c>
      <c r="B539" s="674">
        <v>113.905</v>
      </c>
      <c r="C539" s="674">
        <v>688.54700000000003</v>
      </c>
      <c r="D539" s="674">
        <v>679.00900000000001</v>
      </c>
      <c r="E539" s="674">
        <v>1478.4090000000001</v>
      </c>
      <c r="F539" s="674">
        <v>2.8639999999999999</v>
      </c>
      <c r="G539" s="674">
        <v>0.34499999999999997</v>
      </c>
      <c r="H539" s="674">
        <v>1.7999999999999999E-2</v>
      </c>
      <c r="I539" s="674">
        <v>3.1E-2</v>
      </c>
      <c r="J539" s="674">
        <v>184.57599999999999</v>
      </c>
      <c r="K539" s="674">
        <v>187.834</v>
      </c>
      <c r="L539" s="674">
        <v>1666.2429999999999</v>
      </c>
      <c r="M539" s="674">
        <v>277.65499999999997</v>
      </c>
      <c r="N539" s="674">
        <v>589.74400000000003</v>
      </c>
      <c r="O539" s="674">
        <v>2533.6410000000001</v>
      </c>
    </row>
    <row r="541" spans="1:15" x14ac:dyDescent="0.2">
      <c r="B541" s="675">
        <f>B455</f>
        <v>1914.4659999999999</v>
      </c>
      <c r="C541" s="675">
        <f t="shared" ref="C541:O541" si="0">C455</f>
        <v>7861.0249999999996</v>
      </c>
      <c r="D541" s="675">
        <f t="shared" si="0"/>
        <v>9769.9140000000007</v>
      </c>
      <c r="E541" s="675">
        <f t="shared" si="0"/>
        <v>19606.190999999999</v>
      </c>
      <c r="F541" s="675">
        <f t="shared" si="0"/>
        <v>28.756</v>
      </c>
      <c r="G541" s="675">
        <f t="shared" si="0"/>
        <v>4.4000000000000004</v>
      </c>
      <c r="H541" s="675">
        <f t="shared" si="0"/>
        <v>0</v>
      </c>
      <c r="I541" s="675">
        <f t="shared" si="0"/>
        <v>0</v>
      </c>
      <c r="J541" s="675">
        <f t="shared" si="0"/>
        <v>1896.67</v>
      </c>
      <c r="K541" s="675">
        <f t="shared" si="0"/>
        <v>1929.825</v>
      </c>
      <c r="L541" s="675">
        <f t="shared" si="0"/>
        <v>21536.016</v>
      </c>
      <c r="M541" s="675">
        <f t="shared" si="0"/>
        <v>3450.547</v>
      </c>
      <c r="N541" s="675">
        <f t="shared" si="0"/>
        <v>7414.5169999999998</v>
      </c>
      <c r="O541" s="675">
        <f t="shared" si="0"/>
        <v>32401.080999999998</v>
      </c>
    </row>
    <row r="542" spans="1:15" x14ac:dyDescent="0.2">
      <c r="B542" s="675">
        <f>B468</f>
        <v>1864.6120000000001</v>
      </c>
      <c r="C542" s="675">
        <f t="shared" ref="C542:O542" si="1">C468</f>
        <v>8073.57</v>
      </c>
      <c r="D542" s="675">
        <f t="shared" si="1"/>
        <v>9450.5969999999998</v>
      </c>
      <c r="E542" s="675">
        <f t="shared" si="1"/>
        <v>19413.97</v>
      </c>
      <c r="F542" s="675">
        <f t="shared" si="1"/>
        <v>15.715</v>
      </c>
      <c r="G542" s="675">
        <f t="shared" si="1"/>
        <v>4.7</v>
      </c>
      <c r="H542" s="675">
        <f t="shared" si="1"/>
        <v>0</v>
      </c>
      <c r="I542" s="675">
        <f t="shared" si="1"/>
        <v>0</v>
      </c>
      <c r="J542" s="675">
        <f t="shared" si="1"/>
        <v>1944.3389999999999</v>
      </c>
      <c r="K542" s="675">
        <f t="shared" si="1"/>
        <v>1964.7550000000001</v>
      </c>
      <c r="L542" s="675">
        <f t="shared" si="1"/>
        <v>21378.724999999999</v>
      </c>
      <c r="M542" s="675">
        <f t="shared" si="1"/>
        <v>3506.9630000000002</v>
      </c>
      <c r="N542" s="675">
        <f t="shared" si="1"/>
        <v>7517.0119999999997</v>
      </c>
      <c r="O542" s="675">
        <f t="shared" si="1"/>
        <v>32402.7</v>
      </c>
    </row>
    <row r="543" spans="1:15" x14ac:dyDescent="0.2">
      <c r="B543" s="675">
        <f>B481</f>
        <v>1795.585</v>
      </c>
      <c r="C543" s="675">
        <f t="shared" ref="C543:O543" si="2">C481</f>
        <v>8083.4049999999997</v>
      </c>
      <c r="D543" s="675">
        <f t="shared" si="2"/>
        <v>8588.2270000000008</v>
      </c>
      <c r="E543" s="675">
        <f t="shared" si="2"/>
        <v>18507.989000000001</v>
      </c>
      <c r="F543" s="675">
        <f t="shared" si="2"/>
        <v>16.513999999999999</v>
      </c>
      <c r="G543" s="675">
        <f t="shared" si="2"/>
        <v>5</v>
      </c>
      <c r="H543" s="675">
        <f t="shared" si="2"/>
        <v>0</v>
      </c>
      <c r="I543" s="675">
        <f t="shared" si="2"/>
        <v>0</v>
      </c>
      <c r="J543" s="675">
        <f t="shared" si="2"/>
        <v>2025.5440000000001</v>
      </c>
      <c r="K543" s="675">
        <f t="shared" si="2"/>
        <v>2047.059</v>
      </c>
      <c r="L543" s="675">
        <f t="shared" si="2"/>
        <v>20555.047999999999</v>
      </c>
      <c r="M543" s="675">
        <f t="shared" si="2"/>
        <v>3443.7330000000002</v>
      </c>
      <c r="N543" s="675">
        <f t="shared" si="2"/>
        <v>7365.4459999999999</v>
      </c>
      <c r="O543" s="675">
        <f t="shared" si="2"/>
        <v>31364.226999999999</v>
      </c>
    </row>
    <row r="544" spans="1:15" x14ac:dyDescent="0.2">
      <c r="B544" s="675">
        <f>B494</f>
        <v>1395.671</v>
      </c>
      <c r="C544" s="675">
        <f t="shared" ref="C544:O544" si="3">C494</f>
        <v>7608.9719999999998</v>
      </c>
      <c r="D544" s="675">
        <f t="shared" si="3"/>
        <v>7812.915</v>
      </c>
      <c r="E544" s="675">
        <f t="shared" si="3"/>
        <v>16793.746999999999</v>
      </c>
      <c r="F544" s="675">
        <f t="shared" si="3"/>
        <v>18.234999999999999</v>
      </c>
      <c r="G544" s="675">
        <f t="shared" si="3"/>
        <v>4.2</v>
      </c>
      <c r="H544" s="675">
        <f t="shared" si="3"/>
        <v>0</v>
      </c>
      <c r="I544" s="675">
        <f t="shared" si="3"/>
        <v>0</v>
      </c>
      <c r="J544" s="675">
        <f t="shared" si="3"/>
        <v>1962.528</v>
      </c>
      <c r="K544" s="675">
        <f t="shared" si="3"/>
        <v>1984.963</v>
      </c>
      <c r="L544" s="675">
        <f t="shared" si="3"/>
        <v>18778.71</v>
      </c>
      <c r="M544" s="675">
        <f t="shared" si="3"/>
        <v>3130.3119999999999</v>
      </c>
      <c r="N544" s="675">
        <f t="shared" si="3"/>
        <v>6581.8990000000003</v>
      </c>
      <c r="O544" s="675">
        <f t="shared" si="3"/>
        <v>28490.921999999999</v>
      </c>
    </row>
    <row r="545" spans="2:15" x14ac:dyDescent="0.2">
      <c r="B545" s="675">
        <f>B507</f>
        <v>1589.9449999999999</v>
      </c>
      <c r="C545" s="675">
        <f t="shared" ref="C545:O545" si="4">C507</f>
        <v>8277.9850000000006</v>
      </c>
      <c r="D545" s="675">
        <f t="shared" si="4"/>
        <v>8171.61</v>
      </c>
      <c r="E545" s="675">
        <f t="shared" si="4"/>
        <v>18033.368999999999</v>
      </c>
      <c r="F545" s="675">
        <f t="shared" si="4"/>
        <v>16.27</v>
      </c>
      <c r="G545" s="675">
        <f t="shared" si="4"/>
        <v>4.2</v>
      </c>
      <c r="H545" s="675">
        <f t="shared" si="4"/>
        <v>1.7999999999999999E-2</v>
      </c>
      <c r="I545" s="675">
        <f t="shared" si="4"/>
        <v>0</v>
      </c>
      <c r="J545" s="675">
        <f t="shared" si="4"/>
        <v>2200.6010000000001</v>
      </c>
      <c r="K545" s="675">
        <f t="shared" si="4"/>
        <v>2221.0889999999999</v>
      </c>
      <c r="L545" s="675">
        <f t="shared" si="4"/>
        <v>20254.457999999999</v>
      </c>
      <c r="M545" s="675">
        <f t="shared" si="4"/>
        <v>3312.6179999999999</v>
      </c>
      <c r="N545" s="675">
        <f t="shared" si="4"/>
        <v>6934.4579999999996</v>
      </c>
      <c r="O545" s="675">
        <f t="shared" si="4"/>
        <v>30501.532999999999</v>
      </c>
    </row>
    <row r="546" spans="2:15" x14ac:dyDescent="0.2">
      <c r="B546" s="675">
        <f>B520</f>
        <v>1568.8230000000001</v>
      </c>
      <c r="C546" s="675">
        <f t="shared" ref="C546:O546" si="5">C520</f>
        <v>8389.4590000000007</v>
      </c>
      <c r="D546" s="675">
        <f t="shared" si="5"/>
        <v>8201.4159999999993</v>
      </c>
      <c r="E546" s="675">
        <f t="shared" si="5"/>
        <v>18170.800999999999</v>
      </c>
      <c r="F546" s="675">
        <f t="shared" si="5"/>
        <v>17.477</v>
      </c>
      <c r="G546" s="675">
        <f t="shared" si="5"/>
        <v>4.2</v>
      </c>
      <c r="H546" s="675">
        <f t="shared" si="5"/>
        <v>6.5000000000000002E-2</v>
      </c>
      <c r="I546" s="675">
        <f t="shared" si="5"/>
        <v>4.7E-2</v>
      </c>
      <c r="J546" s="675">
        <f t="shared" si="5"/>
        <v>2260.9699999999998</v>
      </c>
      <c r="K546" s="675">
        <f t="shared" si="5"/>
        <v>2282.759</v>
      </c>
      <c r="L546" s="675">
        <f t="shared" si="5"/>
        <v>20453.559000000001</v>
      </c>
      <c r="M546" s="675">
        <f t="shared" si="5"/>
        <v>3382.3690000000001</v>
      </c>
      <c r="N546" s="675">
        <f t="shared" si="5"/>
        <v>7007.201</v>
      </c>
      <c r="O546" s="675">
        <f t="shared" si="5"/>
        <v>30843.13</v>
      </c>
    </row>
    <row r="547" spans="2:15" x14ac:dyDescent="0.2">
      <c r="B547" s="675">
        <f>B533</f>
        <v>1478.9639999999999</v>
      </c>
      <c r="C547" s="675">
        <f t="shared" ref="C547:O547" si="6">C533</f>
        <v>8699.2990000000009</v>
      </c>
      <c r="D547" s="675">
        <f t="shared" si="6"/>
        <v>8115.9930000000004</v>
      </c>
      <c r="E547" s="675">
        <f t="shared" si="6"/>
        <v>18298.239000000001</v>
      </c>
      <c r="F547" s="675">
        <f t="shared" si="6"/>
        <v>17.98</v>
      </c>
      <c r="G547" s="675">
        <f t="shared" si="6"/>
        <v>4.2</v>
      </c>
      <c r="H547" s="675">
        <f t="shared" si="6"/>
        <v>0.13500000000000001</v>
      </c>
      <c r="I547" s="675">
        <f t="shared" si="6"/>
        <v>0.249</v>
      </c>
      <c r="J547" s="675">
        <f t="shared" si="6"/>
        <v>2196.933</v>
      </c>
      <c r="K547" s="675">
        <f t="shared" si="6"/>
        <v>2219.4960000000001</v>
      </c>
      <c r="L547" s="675">
        <f t="shared" si="6"/>
        <v>20517.735000000001</v>
      </c>
      <c r="M547" s="675">
        <f t="shared" si="6"/>
        <v>3346.6170000000002</v>
      </c>
      <c r="N547" s="675">
        <f t="shared" si="6"/>
        <v>6831.69</v>
      </c>
      <c r="O547" s="675">
        <f t="shared" si="6"/>
        <v>30696.042000000001</v>
      </c>
    </row>
  </sheetData>
  <mergeCells count="1">
    <mergeCell ref="A12:A13"/>
  </mergeCells>
  <hyperlinks>
    <hyperlink ref="A4" r:id="rId1" display="http://www.eia.doe.gov/totalenergy/data/monthly/dataunits.cfm" xr:uid="{00000000-0004-0000-1100-000000000000}"/>
  </hyperlinks>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BX58"/>
  <sheetViews>
    <sheetView workbookViewId="0">
      <pane xSplit="1" ySplit="6" topLeftCell="B7" activePane="bottomRight" state="frozen"/>
      <selection pane="topRight" activeCell="C1" sqref="C1"/>
      <selection pane="bottomLeft" activeCell="A6" sqref="A6"/>
      <selection pane="bottomRight" activeCell="A7" sqref="A7"/>
    </sheetView>
  </sheetViews>
  <sheetFormatPr defaultRowHeight="12.75" x14ac:dyDescent="0.2"/>
  <cols>
    <col min="1" max="1" width="8.7109375" customWidth="1"/>
    <col min="2" max="4" width="11.140625" customWidth="1"/>
    <col min="5" max="5" width="13" customWidth="1"/>
    <col min="6" max="12" width="11.140625" customWidth="1"/>
    <col min="13" max="13" width="13" customWidth="1"/>
    <col min="14" max="14" width="11.140625" customWidth="1"/>
    <col min="15" max="15" width="13.140625" customWidth="1"/>
    <col min="16" max="16" width="12.42578125" customWidth="1"/>
    <col min="17" max="34" width="11.140625" customWidth="1"/>
    <col min="35" max="35" width="13.28515625" customWidth="1"/>
    <col min="36" max="43" width="11.140625" customWidth="1"/>
    <col min="45" max="45" width="10.42578125" customWidth="1"/>
    <col min="46" max="46" width="13.85546875" customWidth="1"/>
    <col min="47" max="47" width="10.5703125" customWidth="1"/>
    <col min="49" max="49" width="13.140625" style="294" customWidth="1"/>
    <col min="52" max="52" width="12.5703125" customWidth="1"/>
    <col min="53" max="53" width="11.85546875" customWidth="1"/>
  </cols>
  <sheetData>
    <row r="1" spans="1:76" x14ac:dyDescent="0.2">
      <c r="B1" s="568" t="s">
        <v>1455</v>
      </c>
    </row>
    <row r="2" spans="1:76" x14ac:dyDescent="0.2">
      <c r="B2" s="568" t="s">
        <v>1456</v>
      </c>
      <c r="Y2" t="s">
        <v>497</v>
      </c>
      <c r="AV2" s="297" t="s">
        <v>588</v>
      </c>
      <c r="AW2" s="297"/>
      <c r="BA2" s="301">
        <f>Manufacturing!$CC$3</f>
        <v>1</v>
      </c>
    </row>
    <row r="3" spans="1:76" s="566" customFormat="1" x14ac:dyDescent="0.2">
      <c r="B3" s="568"/>
      <c r="AV3" s="297"/>
      <c r="AW3" s="297"/>
      <c r="BA3" s="301"/>
    </row>
    <row r="4" spans="1:76" x14ac:dyDescent="0.2">
      <c r="H4" s="6" t="s">
        <v>521</v>
      </c>
      <c r="AE4" s="6" t="s">
        <v>521</v>
      </c>
      <c r="AW4" s="297" t="s">
        <v>589</v>
      </c>
      <c r="AY4">
        <v>1</v>
      </c>
    </row>
    <row r="5" spans="1:76" x14ac:dyDescent="0.2">
      <c r="B5" t="s">
        <v>442</v>
      </c>
      <c r="Z5" t="s">
        <v>443</v>
      </c>
      <c r="AW5" s="568" t="s">
        <v>1477</v>
      </c>
      <c r="AY5">
        <v>2</v>
      </c>
    </row>
    <row r="6" spans="1:76" ht="77.25" thickBot="1" x14ac:dyDescent="0.25">
      <c r="B6" s="799" t="s">
        <v>1471</v>
      </c>
      <c r="C6" s="239" t="s">
        <v>1472</v>
      </c>
      <c r="D6" s="239" t="s">
        <v>1473</v>
      </c>
      <c r="E6" s="239" t="s">
        <v>1474</v>
      </c>
      <c r="F6" s="239" t="s">
        <v>432</v>
      </c>
      <c r="G6" s="239" t="s">
        <v>433</v>
      </c>
      <c r="H6" s="239" t="s">
        <v>434</v>
      </c>
      <c r="I6" s="239" t="s">
        <v>435</v>
      </c>
      <c r="J6" s="239" t="s">
        <v>436</v>
      </c>
      <c r="K6" s="239" t="s">
        <v>437</v>
      </c>
      <c r="L6" s="239" t="s">
        <v>438</v>
      </c>
      <c r="M6" s="239" t="s">
        <v>439</v>
      </c>
      <c r="N6" s="239" t="s">
        <v>440</v>
      </c>
      <c r="O6" s="239" t="s">
        <v>441</v>
      </c>
      <c r="P6" s="239" t="s">
        <v>1540</v>
      </c>
      <c r="Q6" s="239" t="s">
        <v>1541</v>
      </c>
      <c r="R6" s="239" t="s">
        <v>1542</v>
      </c>
      <c r="S6" s="239" t="s">
        <v>1543</v>
      </c>
      <c r="T6" s="239" t="s">
        <v>1544</v>
      </c>
      <c r="U6" s="239" t="s">
        <v>1545</v>
      </c>
      <c r="V6" s="239" t="s">
        <v>1546</v>
      </c>
      <c r="W6" s="239" t="s">
        <v>1547</v>
      </c>
      <c r="X6" s="239" t="s">
        <v>1548</v>
      </c>
      <c r="Y6" s="322">
        <v>557.82312000000002</v>
      </c>
      <c r="Z6" s="239" t="s">
        <v>432</v>
      </c>
      <c r="AA6" s="239" t="s">
        <v>433</v>
      </c>
      <c r="AB6" s="239" t="s">
        <v>434</v>
      </c>
      <c r="AC6" s="239" t="s">
        <v>435</v>
      </c>
      <c r="AD6" s="239" t="s">
        <v>436</v>
      </c>
      <c r="AE6" s="239" t="s">
        <v>437</v>
      </c>
      <c r="AF6" s="239" t="s">
        <v>438</v>
      </c>
      <c r="AG6" s="239" t="s">
        <v>439</v>
      </c>
      <c r="AH6" s="239" t="s">
        <v>440</v>
      </c>
      <c r="AI6" s="239" t="s">
        <v>441</v>
      </c>
      <c r="AJ6" s="239" t="s">
        <v>1549</v>
      </c>
      <c r="AK6" s="239" t="s">
        <v>1541</v>
      </c>
      <c r="AL6" s="239" t="s">
        <v>1542</v>
      </c>
      <c r="AM6" s="239" t="s">
        <v>1543</v>
      </c>
      <c r="AN6" s="239" t="s">
        <v>1544</v>
      </c>
      <c r="AO6" s="239" t="s">
        <v>1545</v>
      </c>
      <c r="AP6" s="239" t="s">
        <v>1546</v>
      </c>
      <c r="AQ6" s="239" t="s">
        <v>1547</v>
      </c>
      <c r="AR6" s="566"/>
      <c r="AS6" s="566"/>
      <c r="AT6" s="829" t="s">
        <v>1550</v>
      </c>
      <c r="AU6" s="829" t="s">
        <v>1551</v>
      </c>
      <c r="AV6" s="566"/>
      <c r="AW6" s="678" t="s">
        <v>1552</v>
      </c>
      <c r="AX6" s="566"/>
      <c r="AY6" s="566"/>
      <c r="AZ6" s="568" t="s">
        <v>1553</v>
      </c>
      <c r="BA6" s="566"/>
      <c r="BB6" s="566"/>
      <c r="BC6" s="566"/>
      <c r="BD6" s="566"/>
      <c r="BE6" s="566"/>
      <c r="BF6" s="566"/>
      <c r="BG6" s="566"/>
      <c r="BH6" s="566"/>
      <c r="BI6" s="566"/>
      <c r="BJ6" s="566"/>
      <c r="BK6" s="566"/>
      <c r="BL6" s="566"/>
      <c r="BM6" s="566"/>
      <c r="BN6">
        <v>350305.80415723094</v>
      </c>
      <c r="BO6">
        <v>39617.551999999996</v>
      </c>
      <c r="BP6">
        <v>59788.297979999996</v>
      </c>
      <c r="BQ6">
        <v>488296.49848000007</v>
      </c>
      <c r="BR6">
        <v>73644.982650000005</v>
      </c>
      <c r="BS6">
        <v>85283.163680000012</v>
      </c>
      <c r="BT6">
        <v>131844.03990999999</v>
      </c>
      <c r="BU6">
        <v>51174.886700000003</v>
      </c>
      <c r="BV6">
        <v>534724.86794999999</v>
      </c>
      <c r="BW6">
        <v>337091.90756999998</v>
      </c>
      <c r="BX6">
        <v>71838.903290000002</v>
      </c>
    </row>
    <row r="7" spans="1:76" s="290" customFormat="1" x14ac:dyDescent="0.2">
      <c r="A7" s="1">
        <v>1970</v>
      </c>
      <c r="B7" s="230">
        <v>4951263.0698299995</v>
      </c>
      <c r="C7" s="230">
        <v>1235608.1806305279</v>
      </c>
      <c r="D7" s="230">
        <v>758007.34288384661</v>
      </c>
      <c r="E7" s="230">
        <v>623422.21007000003</v>
      </c>
      <c r="F7" s="230">
        <v>22742.768179999999</v>
      </c>
      <c r="G7" s="230">
        <v>35150.448990000004</v>
      </c>
      <c r="H7" s="230">
        <v>81696.92899</v>
      </c>
      <c r="I7" s="230">
        <v>91978.955820000003</v>
      </c>
      <c r="J7" s="230">
        <v>84429.138300000006</v>
      </c>
      <c r="K7" s="230">
        <v>557.82312000000002</v>
      </c>
      <c r="L7" s="230">
        <v>34006.793190000004</v>
      </c>
      <c r="M7" s="230">
        <v>385276.58377018967</v>
      </c>
      <c r="N7" s="230">
        <v>18400.172699999999</v>
      </c>
      <c r="O7" s="230">
        <v>19792.736640000003</v>
      </c>
      <c r="P7" s="230">
        <v>143223.71076000002</v>
      </c>
      <c r="Q7" s="230">
        <v>13940.65344</v>
      </c>
      <c r="R7" s="230">
        <v>20181.424200000001</v>
      </c>
      <c r="S7" s="230">
        <v>49461.068399999996</v>
      </c>
      <c r="T7" s="230">
        <v>20275.302200000002</v>
      </c>
      <c r="U7" s="230">
        <v>23444.921340000001</v>
      </c>
      <c r="V7" s="230">
        <v>153186.68544</v>
      </c>
      <c r="W7" s="230">
        <v>24176.667530000002</v>
      </c>
      <c r="X7" s="230">
        <v>1221922.7830101897</v>
      </c>
      <c r="Y7" s="251">
        <v>584.27163000000007</v>
      </c>
      <c r="Z7" s="230">
        <v>60426.460099999997</v>
      </c>
      <c r="AA7" s="230">
        <v>80732.499750000003</v>
      </c>
      <c r="AB7" s="230">
        <v>280551.03569999995</v>
      </c>
      <c r="AC7" s="230">
        <v>223259.21856000004</v>
      </c>
      <c r="AD7" s="230">
        <v>177825.58719999998</v>
      </c>
      <c r="AE7" s="230">
        <v>10321.3737</v>
      </c>
      <c r="AF7" s="230">
        <v>89988.964500000016</v>
      </c>
      <c r="AG7" s="230">
        <v>350305.80415723094</v>
      </c>
      <c r="AH7" s="230">
        <v>39617.551999999996</v>
      </c>
      <c r="AI7" s="230">
        <v>59788.297979999996</v>
      </c>
      <c r="AJ7" s="230">
        <v>488296.49848000007</v>
      </c>
      <c r="AK7" s="230">
        <v>73644.982650000005</v>
      </c>
      <c r="AL7" s="230">
        <v>85283.163680000012</v>
      </c>
      <c r="AM7" s="230">
        <v>131844.03990999999</v>
      </c>
      <c r="AN7" s="230">
        <v>51174.886700000003</v>
      </c>
      <c r="AO7" s="230">
        <v>534724.86794999999</v>
      </c>
      <c r="AP7" s="230">
        <v>337091.90756999998</v>
      </c>
      <c r="AQ7" s="230">
        <v>71838.903290000002</v>
      </c>
      <c r="AR7" s="566"/>
      <c r="AS7" s="249">
        <f>(G7+H7+S7)/X7</f>
        <v>0.13610389190903002</v>
      </c>
      <c r="AT7" s="19">
        <f>E7/X7</f>
        <v>0.51019771358563926</v>
      </c>
      <c r="AU7" s="19">
        <f>AT$22/AT7</f>
        <v>1.1446726156024047</v>
      </c>
      <c r="AV7" s="566"/>
      <c r="AW7" s="300">
        <f>CHOOSE($BA$2,E7,X7)</f>
        <v>623422.21007000003</v>
      </c>
      <c r="AX7" s="566"/>
      <c r="AY7" s="566"/>
      <c r="AZ7" s="568"/>
      <c r="BA7" s="566"/>
      <c r="BB7" s="566"/>
      <c r="BC7" s="566"/>
      <c r="BD7" s="566"/>
      <c r="BE7" s="566"/>
      <c r="BF7" s="566"/>
      <c r="BG7" s="566"/>
      <c r="BH7" s="566"/>
      <c r="BI7" s="566"/>
      <c r="BJ7" s="566"/>
      <c r="BK7" s="566"/>
      <c r="BL7" s="566"/>
      <c r="BM7" s="566"/>
      <c r="BN7" s="290">
        <v>392559.91353617277</v>
      </c>
      <c r="BO7" s="290">
        <v>41120.751360000002</v>
      </c>
      <c r="BP7" s="290">
        <v>60038.888039999998</v>
      </c>
      <c r="BQ7" s="290">
        <v>501860.78784</v>
      </c>
      <c r="BR7" s="290">
        <v>78079.203450000001</v>
      </c>
      <c r="BS7" s="290">
        <v>87991.712379999997</v>
      </c>
      <c r="BT7" s="290">
        <v>132314.7389</v>
      </c>
      <c r="BU7" s="290">
        <v>50778.523550000005</v>
      </c>
      <c r="BV7" s="290">
        <v>538400.55444000009</v>
      </c>
      <c r="BW7" s="290">
        <v>348238.71775000001</v>
      </c>
      <c r="BX7" s="290">
        <v>78161.90436</v>
      </c>
    </row>
    <row r="8" spans="1:76" s="290" customFormat="1" x14ac:dyDescent="0.2">
      <c r="A8" s="1">
        <v>1971</v>
      </c>
      <c r="B8" s="230">
        <v>5114366.9303200003</v>
      </c>
      <c r="C8" s="230">
        <v>1271925.7400456078</v>
      </c>
      <c r="D8" s="230">
        <v>762348.62973730511</v>
      </c>
      <c r="E8" s="230">
        <v>647414.06971999991</v>
      </c>
      <c r="F8" s="230">
        <v>20622.430840000001</v>
      </c>
      <c r="G8" s="230">
        <v>35804.339550000004</v>
      </c>
      <c r="H8" s="230">
        <v>83434.882760000008</v>
      </c>
      <c r="I8" s="230">
        <v>88999.417870000005</v>
      </c>
      <c r="J8" s="230">
        <v>94331.838899999988</v>
      </c>
      <c r="K8" s="230">
        <v>584.27163000000007</v>
      </c>
      <c r="L8" s="230">
        <v>34438.318490000005</v>
      </c>
      <c r="M8" s="230">
        <v>421768.7026452219</v>
      </c>
      <c r="N8" s="230">
        <v>19022.503499999999</v>
      </c>
      <c r="O8" s="230">
        <v>20259.46989</v>
      </c>
      <c r="P8" s="230">
        <v>143425.42812000003</v>
      </c>
      <c r="Q8" s="230">
        <v>14273.715840000001</v>
      </c>
      <c r="R8" s="230">
        <v>20315.970360000003</v>
      </c>
      <c r="S8" s="230">
        <v>51088.084199999998</v>
      </c>
      <c r="T8" s="230">
        <v>20459.358200000002</v>
      </c>
      <c r="U8" s="230">
        <v>24648.683220000003</v>
      </c>
      <c r="V8" s="230">
        <v>164896.53584</v>
      </c>
      <c r="W8" s="230">
        <v>26721.153630000001</v>
      </c>
      <c r="X8" s="230">
        <v>1285095.1054852218</v>
      </c>
      <c r="Y8" s="251">
        <v>661.21275000000014</v>
      </c>
      <c r="Z8" s="230">
        <v>62365.747800000005</v>
      </c>
      <c r="AA8" s="230">
        <v>83663.879130000001</v>
      </c>
      <c r="AB8" s="230">
        <v>273850.22457000002</v>
      </c>
      <c r="AC8" s="230">
        <v>218779.74384000001</v>
      </c>
      <c r="AD8" s="230">
        <v>192071.37279999998</v>
      </c>
      <c r="AE8" s="230">
        <v>10101.845340000002</v>
      </c>
      <c r="AF8" s="230">
        <v>88312.403249999988</v>
      </c>
      <c r="AG8" s="230">
        <v>392559.91353617277</v>
      </c>
      <c r="AH8" s="230">
        <v>41120.751360000002</v>
      </c>
      <c r="AI8" s="230">
        <v>60038.888039999998</v>
      </c>
      <c r="AJ8" s="230">
        <v>501860.78784</v>
      </c>
      <c r="AK8" s="230">
        <v>78079.203450000001</v>
      </c>
      <c r="AL8" s="230">
        <v>87991.712379999997</v>
      </c>
      <c r="AM8" s="230">
        <v>132314.7389</v>
      </c>
      <c r="AN8" s="230">
        <v>50778.523550000005</v>
      </c>
      <c r="AO8" s="230">
        <v>538400.55444000009</v>
      </c>
      <c r="AP8" s="230">
        <v>348238.71775000001</v>
      </c>
      <c r="AQ8" s="230">
        <v>78161.90436</v>
      </c>
      <c r="AR8" s="566"/>
      <c r="AS8" s="249">
        <f t="shared" ref="AS8:AS55" si="0">(G8+H8+S8)/X8</f>
        <v>0.13254062347835993</v>
      </c>
      <c r="AT8" s="19">
        <f t="shared" ref="AT8:AT55" si="1">E8/X8</f>
        <v>0.50378689246937214</v>
      </c>
      <c r="AU8" s="19">
        <f t="shared" ref="AU8:AU13" si="2">AT$22/AT8</f>
        <v>1.1592388766246935</v>
      </c>
      <c r="AV8" s="566"/>
      <c r="AW8" s="300">
        <f t="shared" ref="AW8:AW54" si="3">CHOOSE($BA$2,E8,X8)</f>
        <v>647414.06971999991</v>
      </c>
      <c r="AX8" s="566"/>
      <c r="AY8" s="566"/>
      <c r="AZ8" s="568"/>
      <c r="BA8" s="566"/>
      <c r="BB8" s="566"/>
      <c r="BC8" s="566"/>
      <c r="BD8" s="566"/>
      <c r="BE8" s="566"/>
      <c r="BF8" s="566"/>
      <c r="BG8" s="566"/>
      <c r="BH8" s="566"/>
      <c r="BI8" s="566"/>
      <c r="BJ8" s="566"/>
      <c r="BK8" s="566"/>
      <c r="BL8" s="566"/>
      <c r="BM8" s="566"/>
      <c r="BN8" s="290">
        <v>407850.76126051374</v>
      </c>
      <c r="BO8" s="290">
        <v>47914.397440000001</v>
      </c>
      <c r="BP8" s="290">
        <v>68915.379419999997</v>
      </c>
      <c r="BQ8" s="290">
        <v>532367.00004000007</v>
      </c>
      <c r="BR8" s="290">
        <v>85196.913750000007</v>
      </c>
      <c r="BS8" s="290">
        <v>86245.096080000018</v>
      </c>
      <c r="BT8" s="290">
        <v>142516.19989999998</v>
      </c>
      <c r="BU8" s="290">
        <v>56272.764950000004</v>
      </c>
      <c r="BV8" s="290">
        <v>549227.57655</v>
      </c>
      <c r="BW8" s="290">
        <v>378539.64840999997</v>
      </c>
      <c r="BX8" s="290">
        <v>91351.238670000006</v>
      </c>
    </row>
    <row r="9" spans="1:76" s="290" customFormat="1" x14ac:dyDescent="0.2">
      <c r="A9" s="1">
        <v>1972</v>
      </c>
      <c r="B9" s="230">
        <v>5383237.2465199996</v>
      </c>
      <c r="C9" s="230">
        <v>1363731.1943008655</v>
      </c>
      <c r="D9" s="230">
        <v>772148.80057262501</v>
      </c>
      <c r="E9" s="230">
        <v>709523.11682999996</v>
      </c>
      <c r="F9" s="230">
        <v>20831.786470000003</v>
      </c>
      <c r="G9" s="230">
        <v>39906.906820000004</v>
      </c>
      <c r="H9" s="230">
        <v>91256.657359999997</v>
      </c>
      <c r="I9" s="230">
        <v>98535.315539999996</v>
      </c>
      <c r="J9" s="230">
        <v>125281.2093</v>
      </c>
      <c r="K9" s="230">
        <v>661.21275000000014</v>
      </c>
      <c r="L9" s="230">
        <v>38426.5481</v>
      </c>
      <c r="M9" s="230">
        <v>420983.73967131303</v>
      </c>
      <c r="N9" s="230">
        <v>21732.328799999999</v>
      </c>
      <c r="O9" s="230">
        <v>22245.724259999999</v>
      </c>
      <c r="P9" s="230">
        <v>156243.25080000001</v>
      </c>
      <c r="Q9" s="230">
        <v>14498.5728</v>
      </c>
      <c r="R9" s="230">
        <v>20066.37024</v>
      </c>
      <c r="S9" s="230">
        <v>55908.734400000008</v>
      </c>
      <c r="T9" s="230">
        <v>21676.045050000004</v>
      </c>
      <c r="U9" s="230">
        <v>29462.150999999998</v>
      </c>
      <c r="V9" s="230">
        <v>176221.11395999999</v>
      </c>
      <c r="W9" s="230">
        <v>30279.384589999998</v>
      </c>
      <c r="X9" s="230">
        <v>1384217.0519113133</v>
      </c>
      <c r="Y9" s="251">
        <v>781.43325000000004</v>
      </c>
      <c r="Z9" s="230">
        <v>73875.472800000003</v>
      </c>
      <c r="AA9" s="230">
        <v>94104.053549999982</v>
      </c>
      <c r="AB9" s="230">
        <v>299662.75053000002</v>
      </c>
      <c r="AC9" s="230">
        <v>236769.78149999998</v>
      </c>
      <c r="AD9" s="230">
        <v>240066.96959999998</v>
      </c>
      <c r="AE9" s="230">
        <v>11252.598840000001</v>
      </c>
      <c r="AF9" s="230">
        <v>98408.61825</v>
      </c>
      <c r="AG9" s="230">
        <v>407850.76126051374</v>
      </c>
      <c r="AH9" s="230">
        <v>47914.397440000001</v>
      </c>
      <c r="AI9" s="230">
        <v>68915.379419999997</v>
      </c>
      <c r="AJ9" s="230">
        <v>532367.00004000007</v>
      </c>
      <c r="AK9" s="230">
        <v>85196.913750000007</v>
      </c>
      <c r="AL9" s="230">
        <v>86245.096080000018</v>
      </c>
      <c r="AM9" s="230">
        <v>142516.19989999998</v>
      </c>
      <c r="AN9" s="230">
        <v>56272.764950000004</v>
      </c>
      <c r="AO9" s="230">
        <v>549227.57655</v>
      </c>
      <c r="AP9" s="230">
        <v>378539.64840999997</v>
      </c>
      <c r="AQ9" s="230">
        <v>91351.238670000006</v>
      </c>
      <c r="AR9" s="566"/>
      <c r="AS9" s="249">
        <f t="shared" si="0"/>
        <v>0.13514665082451657</v>
      </c>
      <c r="AT9" s="19">
        <f t="shared" si="1"/>
        <v>0.51258082383127512</v>
      </c>
      <c r="AU9" s="19">
        <f t="shared" si="2"/>
        <v>1.1393507601772419</v>
      </c>
      <c r="AV9" s="566"/>
      <c r="AW9" s="300">
        <f t="shared" si="3"/>
        <v>709523.11682999996</v>
      </c>
      <c r="AX9" s="566"/>
      <c r="AY9" s="566"/>
      <c r="AZ9" s="568"/>
      <c r="BA9" s="566"/>
      <c r="BB9" s="566"/>
      <c r="BC9" s="566"/>
      <c r="BD9" s="566"/>
      <c r="BE9" s="566"/>
      <c r="BF9" s="566"/>
      <c r="BG9" s="566"/>
      <c r="BH9" s="566"/>
      <c r="BI9" s="566"/>
      <c r="BJ9" s="566"/>
      <c r="BK9" s="566"/>
      <c r="BL9" s="566"/>
      <c r="BM9" s="566"/>
      <c r="BN9" s="290">
        <v>459306.1950462737</v>
      </c>
      <c r="BO9" s="290">
        <v>50857.04</v>
      </c>
      <c r="BP9" s="290">
        <v>70246.152719999998</v>
      </c>
      <c r="BQ9" s="290">
        <v>538181.54680000001</v>
      </c>
      <c r="BR9" s="290">
        <v>86362.344450000004</v>
      </c>
      <c r="BS9" s="290">
        <v>87719.037119999994</v>
      </c>
      <c r="BT9" s="290">
        <v>153285.00531000001</v>
      </c>
      <c r="BU9" s="290">
        <v>58976.67624999999</v>
      </c>
      <c r="BV9" s="290">
        <v>537016.96270000003</v>
      </c>
      <c r="BW9" s="290">
        <v>414540.83263999998</v>
      </c>
      <c r="BX9" s="290">
        <v>103220.12427999999</v>
      </c>
    </row>
    <row r="10" spans="1:76" s="290" customFormat="1" x14ac:dyDescent="0.2">
      <c r="A10" s="1">
        <v>1973</v>
      </c>
      <c r="B10" s="230">
        <v>5687255.0679099998</v>
      </c>
      <c r="C10" s="230">
        <v>1445695.1967901383</v>
      </c>
      <c r="D10" s="230">
        <v>779967.42853984004</v>
      </c>
      <c r="E10" s="230">
        <v>767392.63854000007</v>
      </c>
      <c r="F10" s="230">
        <v>19543.97896</v>
      </c>
      <c r="G10" s="230">
        <v>42369.639170000002</v>
      </c>
      <c r="H10" s="230">
        <v>101933.31418</v>
      </c>
      <c r="I10" s="230">
        <v>111844.83587000001</v>
      </c>
      <c r="J10" s="230">
        <v>141359.7549</v>
      </c>
      <c r="K10" s="230">
        <v>781.43325000000004</v>
      </c>
      <c r="L10" s="230">
        <v>43807.096689999998</v>
      </c>
      <c r="M10" s="230">
        <v>469030.70695465035</v>
      </c>
      <c r="N10" s="230">
        <v>23071.68318</v>
      </c>
      <c r="O10" s="230">
        <v>23403.222719999998</v>
      </c>
      <c r="P10" s="230">
        <v>165068.38529999999</v>
      </c>
      <c r="Q10" s="230">
        <v>13760.25792</v>
      </c>
      <c r="R10" s="230">
        <v>21917.329559999998</v>
      </c>
      <c r="S10" s="230">
        <v>61083.290999999997</v>
      </c>
      <c r="T10" s="230">
        <v>22655.376349999999</v>
      </c>
      <c r="U10" s="230">
        <v>16122.826439999999</v>
      </c>
      <c r="V10" s="230">
        <v>189975.63772</v>
      </c>
      <c r="W10" s="230">
        <v>33774.84706</v>
      </c>
      <c r="X10" s="230">
        <v>1501503.6172246505</v>
      </c>
      <c r="Y10" s="251">
        <v>846.35231999999996</v>
      </c>
      <c r="Z10" s="230">
        <v>71394.218399999998</v>
      </c>
      <c r="AA10" s="230">
        <v>99391.895279999997</v>
      </c>
      <c r="AB10" s="230">
        <v>348964.45974000008</v>
      </c>
      <c r="AC10" s="230">
        <v>262059.57666000002</v>
      </c>
      <c r="AD10" s="230">
        <v>272154.36799999996</v>
      </c>
      <c r="AE10" s="230">
        <v>12799.9197</v>
      </c>
      <c r="AF10" s="230">
        <v>109691.32275000001</v>
      </c>
      <c r="AG10" s="230">
        <v>459306.1950462737</v>
      </c>
      <c r="AH10" s="230">
        <v>50857.04</v>
      </c>
      <c r="AI10" s="230">
        <v>70246.152719999998</v>
      </c>
      <c r="AJ10" s="230">
        <v>538181.54680000001</v>
      </c>
      <c r="AK10" s="230">
        <v>86362.344450000004</v>
      </c>
      <c r="AL10" s="230">
        <v>87719.037119999994</v>
      </c>
      <c r="AM10" s="230">
        <v>153285.00531000001</v>
      </c>
      <c r="AN10" s="230">
        <v>58976.67624999999</v>
      </c>
      <c r="AO10" s="230">
        <v>537016.96270000003</v>
      </c>
      <c r="AP10" s="230">
        <v>414540.83263999998</v>
      </c>
      <c r="AQ10" s="230">
        <v>103220.12427999999</v>
      </c>
      <c r="AR10" s="566"/>
      <c r="AS10" s="249">
        <f t="shared" si="0"/>
        <v>0.13678704599435587</v>
      </c>
      <c r="AT10" s="19">
        <f t="shared" si="1"/>
        <v>0.51108277711540473</v>
      </c>
      <c r="AU10" s="19">
        <f t="shared" si="2"/>
        <v>1.1426903379148077</v>
      </c>
      <c r="AV10" s="566"/>
      <c r="AW10" s="300">
        <f t="shared" si="3"/>
        <v>767392.63854000007</v>
      </c>
      <c r="AX10" s="566"/>
      <c r="AY10" s="566"/>
      <c r="AZ10" s="568"/>
      <c r="BA10" s="566"/>
      <c r="BB10" s="566"/>
      <c r="BC10" s="566"/>
      <c r="BD10" s="566"/>
      <c r="BE10" s="566"/>
      <c r="BF10" s="566"/>
      <c r="BG10" s="566"/>
      <c r="BH10" s="566"/>
      <c r="BI10" s="566"/>
      <c r="BJ10" s="566"/>
      <c r="BK10" s="566"/>
      <c r="BL10" s="566"/>
      <c r="BM10" s="566"/>
      <c r="BN10" s="290">
        <v>410546.288096509</v>
      </c>
      <c r="BO10" s="290">
        <v>46832.514559999996</v>
      </c>
      <c r="BP10" s="290">
        <v>67407.169680000006</v>
      </c>
      <c r="BQ10" s="290">
        <v>567200.52515999996</v>
      </c>
      <c r="BR10" s="290">
        <v>78579.707850000006</v>
      </c>
      <c r="BS10" s="290">
        <v>82381.845260000002</v>
      </c>
      <c r="BT10" s="290">
        <v>154287.25410999998</v>
      </c>
      <c r="BU10" s="290">
        <v>58016.098050000008</v>
      </c>
      <c r="BV10" s="290">
        <v>590576.96583999996</v>
      </c>
      <c r="BW10" s="290">
        <v>427748.93062</v>
      </c>
      <c r="BX10" s="290">
        <v>99641.924769999998</v>
      </c>
    </row>
    <row r="11" spans="1:76" s="290" customFormat="1" x14ac:dyDescent="0.2">
      <c r="A11" s="1">
        <v>1974</v>
      </c>
      <c r="B11" s="230">
        <v>5656480.7546100011</v>
      </c>
      <c r="C11" s="230">
        <v>1357892.2735585193</v>
      </c>
      <c r="D11" s="230">
        <v>735399.60125740152</v>
      </c>
      <c r="E11" s="230">
        <v>719543.81322999997</v>
      </c>
      <c r="F11" s="230">
        <v>20182.346249999999</v>
      </c>
      <c r="G11" s="230">
        <v>40426.698729999996</v>
      </c>
      <c r="H11" s="230">
        <v>94327.064190000019</v>
      </c>
      <c r="I11" s="230">
        <v>103008.06303999999</v>
      </c>
      <c r="J11" s="230">
        <v>138776.57430000001</v>
      </c>
      <c r="K11" s="230">
        <v>846.35231999999996</v>
      </c>
      <c r="L11" s="230">
        <v>39832.384740000001</v>
      </c>
      <c r="M11" s="230">
        <v>418851.3948264175</v>
      </c>
      <c r="N11" s="230">
        <v>21311.695859999996</v>
      </c>
      <c r="O11" s="230">
        <v>22148.319060000002</v>
      </c>
      <c r="P11" s="230">
        <v>158089.40316000002</v>
      </c>
      <c r="Q11" s="230">
        <v>12172.39488</v>
      </c>
      <c r="R11" s="230">
        <v>22547.177520000005</v>
      </c>
      <c r="S11" s="230">
        <v>52258.412400000001</v>
      </c>
      <c r="T11" s="230">
        <v>22000.060300000005</v>
      </c>
      <c r="U11" s="230">
        <v>22001.038980000001</v>
      </c>
      <c r="V11" s="230">
        <v>157664.33808000002</v>
      </c>
      <c r="W11" s="230">
        <v>28170.903269999995</v>
      </c>
      <c r="X11" s="230">
        <v>1374614.6219064172</v>
      </c>
      <c r="Y11" s="251">
        <v>892.03611000000001</v>
      </c>
      <c r="Z11" s="230">
        <v>72320.650300000008</v>
      </c>
      <c r="AA11" s="230">
        <v>96956.718120000005</v>
      </c>
      <c r="AB11" s="230">
        <v>353810.36574000004</v>
      </c>
      <c r="AC11" s="230">
        <v>257466.74100000001</v>
      </c>
      <c r="AD11" s="230">
        <v>279564.44160000002</v>
      </c>
      <c r="AE11" s="230">
        <v>13745.307960000002</v>
      </c>
      <c r="AF11" s="230">
        <v>106748.43574999999</v>
      </c>
      <c r="AG11" s="230">
        <v>410546.288096509</v>
      </c>
      <c r="AH11" s="230">
        <v>46832.514559999996</v>
      </c>
      <c r="AI11" s="230">
        <v>67407.169680000006</v>
      </c>
      <c r="AJ11" s="230">
        <v>567200.52515999996</v>
      </c>
      <c r="AK11" s="230">
        <v>78579.707850000006</v>
      </c>
      <c r="AL11" s="230">
        <v>82381.845260000002</v>
      </c>
      <c r="AM11" s="230">
        <v>154287.25410999998</v>
      </c>
      <c r="AN11" s="230">
        <v>58016.098050000008</v>
      </c>
      <c r="AO11" s="230">
        <v>590576.96583999996</v>
      </c>
      <c r="AP11" s="230">
        <v>427748.93062</v>
      </c>
      <c r="AQ11" s="230">
        <v>99641.924769999998</v>
      </c>
      <c r="AR11" s="566"/>
      <c r="AS11" s="249">
        <f t="shared" si="0"/>
        <v>0.13604698534389056</v>
      </c>
      <c r="AT11" s="19">
        <f t="shared" si="1"/>
        <v>0.52345130174163534</v>
      </c>
      <c r="AU11" s="19">
        <f t="shared" si="2"/>
        <v>1.115689939716102</v>
      </c>
      <c r="AV11" s="566"/>
      <c r="AW11" s="300">
        <f t="shared" si="3"/>
        <v>719543.81322999997</v>
      </c>
      <c r="AX11" s="566"/>
      <c r="AY11" s="566"/>
      <c r="AZ11" s="568"/>
      <c r="BA11" s="566"/>
      <c r="BB11" s="566"/>
      <c r="BC11" s="566"/>
      <c r="BD11" s="566"/>
      <c r="BE11" s="566"/>
      <c r="BF11" s="566"/>
      <c r="BG11" s="566"/>
      <c r="BH11" s="566"/>
      <c r="BI11" s="566"/>
      <c r="BJ11" s="566"/>
      <c r="BK11" s="566"/>
      <c r="BL11" s="566"/>
      <c r="BM11" s="566"/>
      <c r="BN11" s="290">
        <v>374641.61558812304</v>
      </c>
      <c r="BO11" s="290">
        <v>40803.28512</v>
      </c>
      <c r="BP11" s="290">
        <v>64311.370739999998</v>
      </c>
      <c r="BQ11" s="290">
        <v>557210.97256000002</v>
      </c>
      <c r="BR11" s="290">
        <v>76940.142300000007</v>
      </c>
      <c r="BS11" s="290">
        <v>81450.188819999996</v>
      </c>
      <c r="BT11" s="290">
        <v>139794.02056999999</v>
      </c>
      <c r="BU11" s="290">
        <v>55153.475299999991</v>
      </c>
      <c r="BV11" s="290">
        <v>608280.27220000012</v>
      </c>
      <c r="BW11" s="290">
        <v>390392.05325999996</v>
      </c>
      <c r="BX11" s="290">
        <v>86621.43471999999</v>
      </c>
    </row>
    <row r="12" spans="1:76" s="290" customFormat="1" x14ac:dyDescent="0.2">
      <c r="A12" s="1">
        <v>1875</v>
      </c>
      <c r="B12" s="230">
        <v>5644818.9095700001</v>
      </c>
      <c r="C12" s="230">
        <v>1287689.6348484</v>
      </c>
      <c r="D12" s="230">
        <v>727136.53513708129</v>
      </c>
      <c r="E12" s="230">
        <v>669440.33123000001</v>
      </c>
      <c r="F12" s="230">
        <v>21293.501899999999</v>
      </c>
      <c r="G12" s="230">
        <v>36409.69917</v>
      </c>
      <c r="H12" s="230">
        <v>77725.118319999994</v>
      </c>
      <c r="I12" s="230">
        <v>91113.307149999993</v>
      </c>
      <c r="J12" s="230">
        <v>123280.5405</v>
      </c>
      <c r="K12" s="230">
        <v>892.03611000000001</v>
      </c>
      <c r="L12" s="230">
        <v>36734.241050000004</v>
      </c>
      <c r="M12" s="230">
        <v>385879.63109066396</v>
      </c>
      <c r="N12" s="230">
        <v>19092.123960000001</v>
      </c>
      <c r="O12" s="230">
        <v>22929.995790000001</v>
      </c>
      <c r="P12" s="230">
        <v>162086.47649999999</v>
      </c>
      <c r="Q12" s="230">
        <v>14551.161600000001</v>
      </c>
      <c r="R12" s="230">
        <v>22532.083560000003</v>
      </c>
      <c r="S12" s="230">
        <v>44418.432000000001</v>
      </c>
      <c r="T12" s="230">
        <v>22137.718849999997</v>
      </c>
      <c r="U12" s="230">
        <v>16296.597840000002</v>
      </c>
      <c r="V12" s="230">
        <v>140327.08547999998</v>
      </c>
      <c r="W12" s="230">
        <v>24510.757880000001</v>
      </c>
      <c r="X12" s="230">
        <v>1262210.5087506636</v>
      </c>
      <c r="Y12" s="251">
        <v>1024.2786599999999</v>
      </c>
      <c r="Z12" s="230">
        <v>67866.992500000008</v>
      </c>
      <c r="AA12" s="230">
        <v>87408.312749999983</v>
      </c>
      <c r="AB12" s="230">
        <v>272676.43845000002</v>
      </c>
      <c r="AC12" s="230">
        <v>231458.99322</v>
      </c>
      <c r="AD12" s="230">
        <v>250425.70239999998</v>
      </c>
      <c r="AE12" s="230">
        <v>12860.11296</v>
      </c>
      <c r="AF12" s="230">
        <v>88302.577250000002</v>
      </c>
      <c r="AG12" s="230">
        <v>374641.61558812304</v>
      </c>
      <c r="AH12" s="230">
        <v>40803.28512</v>
      </c>
      <c r="AI12" s="230">
        <v>64311.370739999998</v>
      </c>
      <c r="AJ12" s="230">
        <v>557210.97256000002</v>
      </c>
      <c r="AK12" s="230">
        <v>76940.142300000007</v>
      </c>
      <c r="AL12" s="230">
        <v>81450.188819999996</v>
      </c>
      <c r="AM12" s="230">
        <v>139794.02056999999</v>
      </c>
      <c r="AN12" s="230">
        <v>55153.475299999991</v>
      </c>
      <c r="AO12" s="230">
        <v>608280.27220000012</v>
      </c>
      <c r="AP12" s="230">
        <v>390392.05325999996</v>
      </c>
      <c r="AQ12" s="230">
        <v>86621.43471999999</v>
      </c>
      <c r="AR12" s="566"/>
      <c r="AS12" s="249">
        <f t="shared" si="0"/>
        <v>0.12561553591162544</v>
      </c>
      <c r="AT12" s="19">
        <f t="shared" si="1"/>
        <v>0.53037138146838303</v>
      </c>
      <c r="AU12" s="19">
        <f t="shared" si="2"/>
        <v>1.1011328508479388</v>
      </c>
      <c r="AV12" s="566"/>
      <c r="AW12" s="300">
        <f t="shared" si="3"/>
        <v>669440.33123000001</v>
      </c>
      <c r="AX12" s="566"/>
      <c r="AY12" s="566"/>
      <c r="AZ12" s="568"/>
      <c r="BA12" s="566"/>
      <c r="BB12" s="566"/>
      <c r="BC12" s="566"/>
      <c r="BD12" s="566"/>
      <c r="BE12" s="566"/>
      <c r="BF12" s="566"/>
      <c r="BG12" s="566"/>
      <c r="BH12" s="566"/>
      <c r="BI12" s="566"/>
      <c r="BJ12" s="566"/>
      <c r="BK12" s="566"/>
      <c r="BL12" s="566"/>
      <c r="BM12" s="566"/>
      <c r="BN12" s="290">
        <v>425840.11478937819</v>
      </c>
      <c r="BO12" s="290">
        <v>44933.632640000003</v>
      </c>
      <c r="BP12" s="290">
        <v>67604.840100000001</v>
      </c>
      <c r="BQ12" s="290">
        <v>590969.3888800001</v>
      </c>
      <c r="BR12" s="290">
        <v>85311.181800000006</v>
      </c>
      <c r="BS12" s="290">
        <v>83741.197539999994</v>
      </c>
      <c r="BT12" s="290">
        <v>152621.01548</v>
      </c>
      <c r="BU12" s="290">
        <v>59035.673699999999</v>
      </c>
      <c r="BV12" s="290">
        <v>681135.54569000006</v>
      </c>
      <c r="BW12" s="290">
        <v>435026.86216000002</v>
      </c>
      <c r="BX12" s="290">
        <v>95295.26741</v>
      </c>
    </row>
    <row r="13" spans="1:76" s="290" customFormat="1" x14ac:dyDescent="0.2">
      <c r="A13" s="1">
        <v>1976</v>
      </c>
      <c r="B13" s="230">
        <v>5948998.7010300001</v>
      </c>
      <c r="C13" s="230">
        <v>1392726.0499104674</v>
      </c>
      <c r="D13" s="230">
        <v>755382.85757648654</v>
      </c>
      <c r="E13" s="230">
        <v>737022.22022000002</v>
      </c>
      <c r="F13" s="230">
        <v>23080.878810000002</v>
      </c>
      <c r="G13" s="230">
        <v>38476.946929999998</v>
      </c>
      <c r="H13" s="230">
        <v>75875.144160000011</v>
      </c>
      <c r="I13" s="230">
        <v>100277.62272</v>
      </c>
      <c r="J13" s="230">
        <v>129209.3517</v>
      </c>
      <c r="K13" s="230">
        <v>1024.2786599999999</v>
      </c>
      <c r="L13" s="230">
        <v>39954.563590000005</v>
      </c>
      <c r="M13" s="230">
        <v>437779.55674883875</v>
      </c>
      <c r="N13" s="230">
        <v>21977.00778</v>
      </c>
      <c r="O13" s="230">
        <v>24015.252059999999</v>
      </c>
      <c r="P13" s="230">
        <v>192026.15640000001</v>
      </c>
      <c r="Q13" s="230">
        <v>15299.675520000003</v>
      </c>
      <c r="R13" s="230">
        <v>23936.221680000002</v>
      </c>
      <c r="S13" s="230">
        <v>51932.585400000004</v>
      </c>
      <c r="T13" s="230">
        <v>22987.060600000001</v>
      </c>
      <c r="U13" s="230">
        <v>22468.642019999999</v>
      </c>
      <c r="V13" s="230">
        <v>158726.11208000002</v>
      </c>
      <c r="W13" s="230">
        <v>25502.904980000003</v>
      </c>
      <c r="X13" s="230">
        <v>1404549.9618388389</v>
      </c>
      <c r="Y13" s="251">
        <v>1226.2491</v>
      </c>
      <c r="Z13" s="230">
        <v>72506.421300000016</v>
      </c>
      <c r="AA13" s="230">
        <v>91733.641740000006</v>
      </c>
      <c r="AB13" s="230">
        <v>295961.01678000001</v>
      </c>
      <c r="AC13" s="230">
        <v>246724.93314000001</v>
      </c>
      <c r="AD13" s="230">
        <v>252880.89600000001</v>
      </c>
      <c r="AE13" s="230">
        <v>14513.657220000001</v>
      </c>
      <c r="AF13" s="230">
        <v>96315.680250000005</v>
      </c>
      <c r="AG13" s="230">
        <v>425840.11478937819</v>
      </c>
      <c r="AH13" s="230">
        <v>44933.632640000003</v>
      </c>
      <c r="AI13" s="230">
        <v>67604.840100000001</v>
      </c>
      <c r="AJ13" s="230">
        <v>590969.3888800001</v>
      </c>
      <c r="AK13" s="230">
        <v>85311.181800000006</v>
      </c>
      <c r="AL13" s="230">
        <v>83741.197539999994</v>
      </c>
      <c r="AM13" s="230">
        <v>152621.01548</v>
      </c>
      <c r="AN13" s="230">
        <v>59035.673699999999</v>
      </c>
      <c r="AO13" s="230">
        <v>681135.54569000006</v>
      </c>
      <c r="AP13" s="230">
        <v>435026.86216000002</v>
      </c>
      <c r="AQ13" s="230">
        <v>95295.26741</v>
      </c>
      <c r="AR13" s="566"/>
      <c r="AS13" s="249">
        <f t="shared" si="0"/>
        <v>0.11839000463344135</v>
      </c>
      <c r="AT13" s="19">
        <f t="shared" si="1"/>
        <v>0.52473905538759869</v>
      </c>
      <c r="AU13" s="19">
        <f t="shared" si="2"/>
        <v>1.1129519430435029</v>
      </c>
      <c r="AV13" s="566"/>
      <c r="AW13" s="300">
        <f t="shared" si="3"/>
        <v>737022.22022000002</v>
      </c>
      <c r="AX13" s="566"/>
      <c r="AY13" s="566"/>
      <c r="AZ13" s="568"/>
      <c r="BA13" s="566"/>
      <c r="BB13" s="566"/>
      <c r="BC13" s="566"/>
      <c r="BD13" s="566"/>
      <c r="BE13" s="566"/>
      <c r="BF13" s="566"/>
      <c r="BG13" s="566"/>
      <c r="BH13" s="566"/>
      <c r="BI13" s="566"/>
      <c r="BJ13" s="566"/>
      <c r="BK13" s="566"/>
      <c r="BL13" s="566"/>
      <c r="BM13" s="566"/>
      <c r="BN13" s="290">
        <v>462832.73901960196</v>
      </c>
      <c r="BO13" s="290">
        <v>51867.279360000008</v>
      </c>
      <c r="BP13" s="290">
        <v>73200.313800000004</v>
      </c>
      <c r="BQ13" s="290">
        <v>598378.68036</v>
      </c>
      <c r="BR13" s="290">
        <v>94333.704299999998</v>
      </c>
      <c r="BS13" s="290">
        <v>87834.392359999998</v>
      </c>
      <c r="BT13" s="290">
        <v>162135.22016</v>
      </c>
      <c r="BU13" s="290">
        <v>64124.411500000002</v>
      </c>
      <c r="BV13" s="290">
        <v>738537.93312000006</v>
      </c>
      <c r="BW13" s="290">
        <v>474341.96293000004</v>
      </c>
      <c r="BX13" s="290">
        <v>111675.32530000001</v>
      </c>
    </row>
    <row r="14" spans="1:76" x14ac:dyDescent="0.2">
      <c r="A14" s="1">
        <v>1977</v>
      </c>
      <c r="B14" s="230">
        <v>6224023.8798899995</v>
      </c>
      <c r="C14" s="230">
        <v>1468149.8077531175</v>
      </c>
      <c r="D14" s="230">
        <v>773357.38088766427</v>
      </c>
      <c r="E14" s="230">
        <v>786547.58512000006</v>
      </c>
      <c r="F14" s="230">
        <v>22829.034029999999</v>
      </c>
      <c r="G14" s="230">
        <v>39591.455710000002</v>
      </c>
      <c r="H14" s="230">
        <v>74084.128100000002</v>
      </c>
      <c r="I14" s="230">
        <v>105399.95078</v>
      </c>
      <c r="J14" s="230">
        <v>139628.99340000001</v>
      </c>
      <c r="K14" s="230">
        <v>1226.2491</v>
      </c>
      <c r="L14" s="230">
        <v>44694.583059999997</v>
      </c>
      <c r="M14" s="230">
        <v>482258.59749474778</v>
      </c>
      <c r="N14" s="230">
        <v>23717.295419999999</v>
      </c>
      <c r="O14" s="230">
        <v>25939.00476</v>
      </c>
      <c r="P14" s="230">
        <v>187443.66419999997</v>
      </c>
      <c r="Q14" s="230">
        <v>17251.198079999998</v>
      </c>
      <c r="R14" s="230">
        <v>24361.951320000004</v>
      </c>
      <c r="S14" s="230">
        <v>56439.594000000005</v>
      </c>
      <c r="T14" s="230">
        <v>24921.565849999999</v>
      </c>
      <c r="U14" s="230">
        <v>23407.007580000001</v>
      </c>
      <c r="V14" s="230">
        <v>172623.21691999998</v>
      </c>
      <c r="W14" s="230">
        <v>29513.339040000003</v>
      </c>
      <c r="X14" s="230">
        <v>1495330.8288447477</v>
      </c>
      <c r="Y14" s="251">
        <v>1445.0504100000001</v>
      </c>
      <c r="Z14" s="230">
        <v>73594.393200000006</v>
      </c>
      <c r="AA14" s="230">
        <v>98146.407779999994</v>
      </c>
      <c r="AB14" s="230">
        <v>301649.57199000003</v>
      </c>
      <c r="AC14" s="230">
        <v>264113.81430000003</v>
      </c>
      <c r="AD14" s="230">
        <v>269468.62079999998</v>
      </c>
      <c r="AE14" s="230">
        <v>17445.423059999997</v>
      </c>
      <c r="AF14" s="230">
        <v>106264.50525</v>
      </c>
      <c r="AG14" s="230">
        <v>462832.73901960196</v>
      </c>
      <c r="AH14" s="230">
        <v>51867.279360000008</v>
      </c>
      <c r="AI14" s="230">
        <v>73200.313800000004</v>
      </c>
      <c r="AJ14" s="230">
        <v>598378.68036</v>
      </c>
      <c r="AK14" s="230">
        <v>94333.704299999998</v>
      </c>
      <c r="AL14" s="230">
        <v>87834.392359999998</v>
      </c>
      <c r="AM14" s="230">
        <v>162135.22016</v>
      </c>
      <c r="AN14" s="230">
        <v>64124.411500000002</v>
      </c>
      <c r="AO14" s="230">
        <v>738537.93312000006</v>
      </c>
      <c r="AP14" s="230">
        <v>474341.96293000004</v>
      </c>
      <c r="AQ14" s="230">
        <v>111675.32530000001</v>
      </c>
      <c r="AR14" s="566"/>
      <c r="AS14" s="249">
        <f t="shared" si="0"/>
        <v>0.11376424168384626</v>
      </c>
      <c r="AT14" s="19">
        <f t="shared" si="1"/>
        <v>0.52600238686155187</v>
      </c>
      <c r="AU14" s="19">
        <f>AT$22/AT14</f>
        <v>1.110278899624378</v>
      </c>
      <c r="AV14" s="566"/>
      <c r="AW14" s="300">
        <f t="shared" si="3"/>
        <v>786547.58512000006</v>
      </c>
      <c r="AX14" s="566"/>
      <c r="AY14" s="566"/>
      <c r="AZ14" s="566"/>
      <c r="BA14" s="566"/>
      <c r="BB14" s="566"/>
      <c r="BC14" s="566"/>
      <c r="BD14" s="566"/>
      <c r="BE14" s="566"/>
      <c r="BF14" s="566"/>
      <c r="BG14" s="566"/>
      <c r="BH14" s="566"/>
      <c r="BI14" s="566"/>
      <c r="BJ14" s="566"/>
      <c r="BK14" s="566"/>
      <c r="BL14" s="566"/>
      <c r="BM14" s="566">
        <f>X14/(SUM(Z14:AQ14))</f>
        <v>0.36922253021516527</v>
      </c>
      <c r="BN14">
        <v>494715.33250622335</v>
      </c>
      <c r="BO14">
        <v>56009.457920000008</v>
      </c>
      <c r="BP14">
        <v>74274.271200000003</v>
      </c>
      <c r="BQ14">
        <v>615562.50267999992</v>
      </c>
      <c r="BR14">
        <v>93249.967499999999</v>
      </c>
      <c r="BS14">
        <v>89186.654700000014</v>
      </c>
      <c r="BT14">
        <v>170004.66297000003</v>
      </c>
      <c r="BU14">
        <v>68114.633400000006</v>
      </c>
      <c r="BV14">
        <v>742105.26604000002</v>
      </c>
      <c r="BW14">
        <v>493107.60994000005</v>
      </c>
      <c r="BX14">
        <v>116060.94672000001</v>
      </c>
    </row>
    <row r="15" spans="1:76" x14ac:dyDescent="0.2">
      <c r="A15" s="1">
        <v>1978</v>
      </c>
      <c r="B15" s="230">
        <v>6568534.2187800007</v>
      </c>
      <c r="C15" s="230">
        <v>1530921.9171602519</v>
      </c>
      <c r="D15" s="230">
        <v>780960.588430073</v>
      </c>
      <c r="E15" s="230">
        <v>831370.93094000011</v>
      </c>
      <c r="F15" s="230">
        <v>22080.194950000001</v>
      </c>
      <c r="G15" s="230">
        <v>40768.118150000002</v>
      </c>
      <c r="H15" s="230">
        <v>82023.163809999998</v>
      </c>
      <c r="I15" s="230">
        <v>109520.38340000001</v>
      </c>
      <c r="J15" s="230">
        <v>147735.36180000001</v>
      </c>
      <c r="K15" s="230">
        <v>1445.0504100000001</v>
      </c>
      <c r="L15" s="230">
        <v>47686.665110000002</v>
      </c>
      <c r="M15" s="230">
        <v>496704.55264208646</v>
      </c>
      <c r="N15" s="230">
        <v>25769.867760000001</v>
      </c>
      <c r="O15" s="230">
        <v>25991.765910000002</v>
      </c>
      <c r="P15" s="230">
        <v>189217.46142000001</v>
      </c>
      <c r="Q15" s="230">
        <v>18594.921600000001</v>
      </c>
      <c r="R15" s="230">
        <v>25746.897119999998</v>
      </c>
      <c r="S15" s="230">
        <v>60767.530199999994</v>
      </c>
      <c r="T15" s="230">
        <v>26425.0733</v>
      </c>
      <c r="U15" s="230">
        <v>24403.823520000002</v>
      </c>
      <c r="V15" s="230">
        <v>185176.41923999999</v>
      </c>
      <c r="W15" s="230">
        <v>30639.122280000003</v>
      </c>
      <c r="X15" s="230">
        <v>1560696.3726220867</v>
      </c>
      <c r="Y15" s="251">
        <v>1714.3443299999999</v>
      </c>
      <c r="Z15" s="230">
        <v>70253.746000000014</v>
      </c>
      <c r="AA15" s="230">
        <v>104525.29656</v>
      </c>
      <c r="AB15" s="230">
        <v>321978.14766000002</v>
      </c>
      <c r="AC15" s="230">
        <v>277624.37724</v>
      </c>
      <c r="AD15" s="230">
        <v>287366.86080000002</v>
      </c>
      <c r="AE15" s="230">
        <v>19977.080760000001</v>
      </c>
      <c r="AF15" s="230">
        <v>111742.50025000001</v>
      </c>
      <c r="AG15" s="230">
        <v>494715.33250622335</v>
      </c>
      <c r="AH15" s="230">
        <v>56009.457920000008</v>
      </c>
      <c r="AI15" s="230">
        <v>74274.271200000003</v>
      </c>
      <c r="AJ15" s="230">
        <v>615562.50267999992</v>
      </c>
      <c r="AK15" s="230">
        <v>93249.967499999999</v>
      </c>
      <c r="AL15" s="230">
        <v>89186.654700000014</v>
      </c>
      <c r="AM15" s="230">
        <v>170004.66297000003</v>
      </c>
      <c r="AN15" s="230">
        <v>68114.633400000006</v>
      </c>
      <c r="AO15" s="230">
        <v>742105.26604000002</v>
      </c>
      <c r="AP15" s="230">
        <v>493107.60994000005</v>
      </c>
      <c r="AQ15" s="230">
        <v>116060.94672000001</v>
      </c>
      <c r="AR15" s="566"/>
      <c r="AS15" s="249">
        <f t="shared" si="0"/>
        <v>0.1176134034652797</v>
      </c>
      <c r="AT15" s="19">
        <f t="shared" si="1"/>
        <v>0.53269229398107376</v>
      </c>
      <c r="AU15" s="19">
        <f t="shared" ref="AU15:AU51" si="4">AT$22/AT15</f>
        <v>1.0963352725076021</v>
      </c>
      <c r="AV15" s="566"/>
      <c r="AW15" s="300">
        <f t="shared" si="3"/>
        <v>831370.93094000011</v>
      </c>
      <c r="AX15" s="566"/>
      <c r="AY15" s="566"/>
      <c r="AZ15" s="566"/>
      <c r="BA15" s="566"/>
      <c r="BB15" s="566"/>
      <c r="BC15" s="566"/>
      <c r="BD15" s="566"/>
      <c r="BE15" s="566"/>
      <c r="BF15" s="566"/>
      <c r="BG15" s="566"/>
      <c r="BH15" s="566"/>
      <c r="BI15" s="566"/>
      <c r="BJ15" s="566"/>
      <c r="BK15" s="566"/>
      <c r="BL15" s="566"/>
      <c r="BM15" s="566">
        <f t="shared" ref="BM15:BM48" si="5">X15/(SUM(Z15:AQ15))</f>
        <v>0.37107669462765891</v>
      </c>
      <c r="BN15">
        <v>492215.89991063281</v>
      </c>
      <c r="BO15">
        <v>55411.990400000002</v>
      </c>
      <c r="BP15">
        <v>74258.706600000005</v>
      </c>
      <c r="BQ15">
        <v>613931.92099999997</v>
      </c>
      <c r="BR15">
        <v>92920.089599999992</v>
      </c>
      <c r="BS15">
        <v>84440.418919999996</v>
      </c>
      <c r="BT15">
        <v>169678.93210999999</v>
      </c>
      <c r="BU15">
        <v>69882.89499999999</v>
      </c>
      <c r="BV15">
        <v>798049.04772000003</v>
      </c>
      <c r="BW15">
        <v>498355.96580000001</v>
      </c>
      <c r="BX15">
        <v>113948.22880000001</v>
      </c>
    </row>
    <row r="16" spans="1:76" x14ac:dyDescent="0.2">
      <c r="A16" s="1">
        <v>1979</v>
      </c>
      <c r="B16" s="230">
        <v>6776503.788660001</v>
      </c>
      <c r="C16" s="230">
        <v>1540827.3242102999</v>
      </c>
      <c r="D16" s="230">
        <v>767047.22501193685</v>
      </c>
      <c r="E16" s="230">
        <v>845804.58787000005</v>
      </c>
      <c r="F16" s="230">
        <v>23347.916680000002</v>
      </c>
      <c r="G16" s="230">
        <v>40331.339690000001</v>
      </c>
      <c r="H16" s="230">
        <v>78184.336410000004</v>
      </c>
      <c r="I16" s="230">
        <v>116518.51295000002</v>
      </c>
      <c r="J16" s="230">
        <v>151135.88879999999</v>
      </c>
      <c r="K16" s="230">
        <v>1714.3443299999999</v>
      </c>
      <c r="L16" s="230">
        <v>48358.388830000004</v>
      </c>
      <c r="M16" s="230">
        <v>473807.00588575198</v>
      </c>
      <c r="N16" s="230">
        <v>24741.231060000002</v>
      </c>
      <c r="O16" s="230">
        <v>25060.734540000001</v>
      </c>
      <c r="P16" s="230">
        <v>181999.48806000003</v>
      </c>
      <c r="Q16" s="230">
        <v>19745.182080000002</v>
      </c>
      <c r="R16" s="230">
        <v>25319.268240000001</v>
      </c>
      <c r="S16" s="230">
        <v>60550.842000000004</v>
      </c>
      <c r="T16" s="230">
        <v>28590.415450000004</v>
      </c>
      <c r="U16" s="230">
        <v>36659.44644</v>
      </c>
      <c r="V16" s="230">
        <v>177255.5852</v>
      </c>
      <c r="W16" s="230">
        <v>30525.059109999998</v>
      </c>
      <c r="X16" s="230">
        <v>1543844.9857557521</v>
      </c>
      <c r="Y16" s="251">
        <v>2082.2190599999999</v>
      </c>
      <c r="Z16" s="230">
        <v>69407.276400000002</v>
      </c>
      <c r="AA16" s="230">
        <v>104279.18822999999</v>
      </c>
      <c r="AB16" s="230">
        <v>330708.85496999999</v>
      </c>
      <c r="AC16" s="230">
        <v>290660.88533999998</v>
      </c>
      <c r="AD16" s="230">
        <v>301980.72320000007</v>
      </c>
      <c r="AE16" s="230">
        <v>23185.027440000002</v>
      </c>
      <c r="AF16" s="230">
        <v>115311.79475</v>
      </c>
      <c r="AG16" s="230">
        <v>492215.89991063281</v>
      </c>
      <c r="AH16" s="230">
        <v>55411.990400000002</v>
      </c>
      <c r="AI16" s="230">
        <v>74258.706600000005</v>
      </c>
      <c r="AJ16" s="230">
        <v>613931.92099999997</v>
      </c>
      <c r="AK16" s="230">
        <v>92920.089599999992</v>
      </c>
      <c r="AL16" s="230">
        <v>84440.418919999996</v>
      </c>
      <c r="AM16" s="230">
        <v>169678.93210999999</v>
      </c>
      <c r="AN16" s="230">
        <v>69882.89499999999</v>
      </c>
      <c r="AO16" s="230">
        <v>798049.04772000003</v>
      </c>
      <c r="AP16" s="230">
        <v>498355.96580000001</v>
      </c>
      <c r="AQ16" s="230">
        <v>113948.22880000001</v>
      </c>
      <c r="AR16" s="566"/>
      <c r="AS16" s="249">
        <f t="shared" si="0"/>
        <v>0.11598736903779386</v>
      </c>
      <c r="AT16" s="19">
        <f t="shared" si="1"/>
        <v>0.54785590242141879</v>
      </c>
      <c r="AU16" s="19">
        <f t="shared" si="4"/>
        <v>1.0659907992288302</v>
      </c>
      <c r="AV16" s="566"/>
      <c r="AW16" s="300">
        <f t="shared" si="3"/>
        <v>845804.58787000005</v>
      </c>
      <c r="AX16" s="566"/>
      <c r="AY16" s="566"/>
      <c r="AZ16" s="566"/>
      <c r="BA16" s="566"/>
      <c r="BB16" s="566"/>
      <c r="BC16" s="566"/>
      <c r="BD16" s="566"/>
      <c r="BE16" s="566"/>
      <c r="BF16" s="566"/>
      <c r="BG16" s="566"/>
      <c r="BH16" s="566"/>
      <c r="BI16" s="566"/>
      <c r="BJ16" s="566"/>
      <c r="BK16" s="566"/>
      <c r="BL16" s="566"/>
      <c r="BM16" s="566">
        <f t="shared" si="5"/>
        <v>0.35914832383637951</v>
      </c>
      <c r="BN16">
        <v>420542.77414146828</v>
      </c>
      <c r="BO16">
        <v>53843.72032</v>
      </c>
      <c r="BP16">
        <v>69581.544299999994</v>
      </c>
      <c r="BQ16">
        <v>622317.76964000007</v>
      </c>
      <c r="BR16">
        <v>86886.116099999999</v>
      </c>
      <c r="BS16">
        <v>85258.25308000001</v>
      </c>
      <c r="BT16">
        <v>164628.31404999999</v>
      </c>
      <c r="BU16">
        <v>70307.510450000002</v>
      </c>
      <c r="BV16">
        <v>726093.94235000003</v>
      </c>
      <c r="BW16">
        <v>454252.33490999998</v>
      </c>
      <c r="BX16">
        <v>103889.00731000002</v>
      </c>
    </row>
    <row r="17" spans="1:76" x14ac:dyDescent="0.2">
      <c r="A17" s="1">
        <v>1980</v>
      </c>
      <c r="B17" s="230">
        <v>6759172.9911700003</v>
      </c>
      <c r="C17" s="230">
        <v>1455024.0447556048</v>
      </c>
      <c r="D17" s="230">
        <v>748774.65369528753</v>
      </c>
      <c r="E17" s="230">
        <v>786393.42056</v>
      </c>
      <c r="F17" s="230">
        <v>22035.388210000001</v>
      </c>
      <c r="G17" s="230">
        <v>35981.0092</v>
      </c>
      <c r="H17" s="230">
        <v>72177.161110000001</v>
      </c>
      <c r="I17" s="230">
        <v>112676.07879000001</v>
      </c>
      <c r="J17" s="230">
        <v>141373.47899999999</v>
      </c>
      <c r="K17" s="230">
        <v>2082.2190599999999</v>
      </c>
      <c r="L17" s="230">
        <v>45812.389560000003</v>
      </c>
      <c r="M17" s="230">
        <v>371923.31511166313</v>
      </c>
      <c r="N17" s="230">
        <v>25442.136720000002</v>
      </c>
      <c r="O17" s="230">
        <v>21194.559810000002</v>
      </c>
      <c r="P17" s="230">
        <v>198415.33452</v>
      </c>
      <c r="Q17" s="230">
        <v>18966.867839999999</v>
      </c>
      <c r="R17" s="230">
        <v>25413.430560000001</v>
      </c>
      <c r="S17" s="230">
        <v>55585.556400000009</v>
      </c>
      <c r="T17" s="230">
        <v>27207.694750000002</v>
      </c>
      <c r="U17" s="230">
        <v>22568.165639999999</v>
      </c>
      <c r="V17" s="230">
        <v>144437.66768000001</v>
      </c>
      <c r="W17" s="230">
        <v>28451.674150000003</v>
      </c>
      <c r="X17" s="230">
        <v>1371744.1281116633</v>
      </c>
      <c r="Y17" s="251">
        <v>2450.0937899999999</v>
      </c>
      <c r="Z17" s="230">
        <v>67884.761899999998</v>
      </c>
      <c r="AA17" s="230">
        <v>93949.613100000002</v>
      </c>
      <c r="AB17" s="230">
        <v>298820.10132000002</v>
      </c>
      <c r="AC17" s="230">
        <v>278435.07971999998</v>
      </c>
      <c r="AD17" s="230">
        <v>287419.44320000004</v>
      </c>
      <c r="AE17" s="230">
        <v>26361.107100000001</v>
      </c>
      <c r="AF17" s="230">
        <v>107830.524</v>
      </c>
      <c r="AG17" s="230">
        <v>420542.77414146828</v>
      </c>
      <c r="AH17" s="230">
        <v>53843.72032</v>
      </c>
      <c r="AI17" s="230">
        <v>69581.544299999994</v>
      </c>
      <c r="AJ17" s="230">
        <v>622317.76964000007</v>
      </c>
      <c r="AK17" s="230">
        <v>86886.116099999999</v>
      </c>
      <c r="AL17" s="230">
        <v>85258.25308000001</v>
      </c>
      <c r="AM17" s="230">
        <v>164628.31404999999</v>
      </c>
      <c r="AN17" s="230">
        <v>70307.510450000002</v>
      </c>
      <c r="AO17" s="230">
        <v>726093.94235000003</v>
      </c>
      <c r="AP17" s="230">
        <v>454252.33490999998</v>
      </c>
      <c r="AQ17" s="230">
        <v>103889.00731000002</v>
      </c>
      <c r="AR17" s="566"/>
      <c r="AS17" s="249">
        <f t="shared" si="0"/>
        <v>0.11936900137156693</v>
      </c>
      <c r="AT17" s="19">
        <f t="shared" si="1"/>
        <v>0.57327996121444724</v>
      </c>
      <c r="AU17" s="19">
        <f t="shared" si="4"/>
        <v>1.0187157947179308</v>
      </c>
      <c r="AV17" s="566"/>
      <c r="AW17" s="300">
        <f t="shared" si="3"/>
        <v>786393.42056</v>
      </c>
      <c r="AX17" s="566"/>
      <c r="AY17" s="566"/>
      <c r="AZ17" s="566"/>
      <c r="BA17" s="566"/>
      <c r="BB17" s="566"/>
      <c r="BC17" s="566"/>
      <c r="BD17" s="566"/>
      <c r="BE17" s="566"/>
      <c r="BF17" s="566"/>
      <c r="BG17" s="566"/>
      <c r="BH17" s="566"/>
      <c r="BI17" s="566"/>
      <c r="BJ17" s="566"/>
      <c r="BK17" s="566"/>
      <c r="BL17" s="566"/>
      <c r="BM17" s="566">
        <f t="shared" si="5"/>
        <v>0.34137408199996522</v>
      </c>
      <c r="BN17">
        <v>411814.36548627185</v>
      </c>
      <c r="BO17">
        <v>53532.169600000001</v>
      </c>
      <c r="BP17">
        <v>72758.279160000006</v>
      </c>
      <c r="BQ17">
        <v>633982.70012000005</v>
      </c>
      <c r="BR17">
        <v>83959.096050000007</v>
      </c>
      <c r="BS17">
        <v>85434.926720000003</v>
      </c>
      <c r="BT17">
        <v>165669.93690999999</v>
      </c>
      <c r="BU17">
        <v>71951.129549999998</v>
      </c>
      <c r="BV17">
        <v>696038.32900999999</v>
      </c>
      <c r="BW17">
        <v>454728.01671</v>
      </c>
      <c r="BX17">
        <v>108469.44903000002</v>
      </c>
    </row>
    <row r="18" spans="1:76" x14ac:dyDescent="0.2">
      <c r="A18" s="1">
        <v>1981</v>
      </c>
      <c r="B18" s="230">
        <v>6930699.2952999994</v>
      </c>
      <c r="C18" s="230">
        <v>1474579.9987945368</v>
      </c>
      <c r="D18" s="230">
        <v>745771.54802468268</v>
      </c>
      <c r="E18" s="230">
        <v>803891.0981200001</v>
      </c>
      <c r="F18" s="230">
        <v>21663.54377</v>
      </c>
      <c r="G18" s="230">
        <v>33052.550110000004</v>
      </c>
      <c r="H18" s="230">
        <v>75773.605209999994</v>
      </c>
      <c r="I18" s="230">
        <v>112688.46486000002</v>
      </c>
      <c r="J18" s="230">
        <v>141445.14930000002</v>
      </c>
      <c r="K18" s="230">
        <v>2450.0937899999999</v>
      </c>
      <c r="L18" s="230">
        <v>47170.394480000003</v>
      </c>
      <c r="M18" s="230">
        <v>354646.58053109661</v>
      </c>
      <c r="N18" s="230">
        <v>25131.419040000001</v>
      </c>
      <c r="O18" s="230">
        <v>24970.634730000002</v>
      </c>
      <c r="P18" s="230">
        <v>185520.77153999999</v>
      </c>
      <c r="Q18" s="230">
        <v>18085.607040000003</v>
      </c>
      <c r="R18" s="230">
        <v>25747.496879999995</v>
      </c>
      <c r="S18" s="230">
        <v>56353.7664</v>
      </c>
      <c r="T18" s="230">
        <v>27838.47</v>
      </c>
      <c r="U18" s="230">
        <v>26568.067320000002</v>
      </c>
      <c r="V18" s="230">
        <v>154421.37692000001</v>
      </c>
      <c r="W18" s="230">
        <v>31337.67483</v>
      </c>
      <c r="X18" s="230">
        <v>1364865.6667510965</v>
      </c>
      <c r="Y18" s="251">
        <v>2486.15994</v>
      </c>
      <c r="Z18" s="230">
        <v>67165.101200000005</v>
      </c>
      <c r="AA18" s="230">
        <v>90049.742640000011</v>
      </c>
      <c r="AB18" s="230">
        <v>298149.75099000003</v>
      </c>
      <c r="AC18" s="230">
        <v>276109.46285999997</v>
      </c>
      <c r="AD18" s="230">
        <v>286594.304</v>
      </c>
      <c r="AE18" s="230">
        <v>28882.142459999999</v>
      </c>
      <c r="AF18" s="230">
        <v>105743.72725</v>
      </c>
      <c r="AG18" s="230">
        <v>411814.36548627185</v>
      </c>
      <c r="AH18" s="230">
        <v>53532.169600000001</v>
      </c>
      <c r="AI18" s="230">
        <v>72758.279160000006</v>
      </c>
      <c r="AJ18" s="230">
        <v>633982.70012000005</v>
      </c>
      <c r="AK18" s="230">
        <v>83959.096050000007</v>
      </c>
      <c r="AL18" s="230">
        <v>85434.926720000003</v>
      </c>
      <c r="AM18" s="230">
        <v>165669.93690999999</v>
      </c>
      <c r="AN18" s="230">
        <v>71951.129549999998</v>
      </c>
      <c r="AO18" s="230">
        <v>696038.32900999999</v>
      </c>
      <c r="AP18" s="230">
        <v>454728.01671</v>
      </c>
      <c r="AQ18" s="230">
        <v>108469.44903000002</v>
      </c>
      <c r="AR18" s="566"/>
      <c r="AS18" s="249">
        <f t="shared" si="0"/>
        <v>0.12102284183995303</v>
      </c>
      <c r="AT18" s="19">
        <f t="shared" si="1"/>
        <v>0.58898917139118101</v>
      </c>
      <c r="AU18" s="19">
        <f t="shared" si="4"/>
        <v>0.99154514149219664</v>
      </c>
      <c r="AV18" s="566"/>
      <c r="AW18" s="300">
        <f t="shared" si="3"/>
        <v>803891.0981200001</v>
      </c>
      <c r="AX18" s="566"/>
      <c r="AY18" s="566"/>
      <c r="AZ18" s="566"/>
      <c r="BA18" s="566"/>
      <c r="BB18" s="566"/>
      <c r="BC18" s="566"/>
      <c r="BD18" s="566"/>
      <c r="BE18" s="566"/>
      <c r="BF18" s="566"/>
      <c r="BG18" s="566"/>
      <c r="BH18" s="566"/>
      <c r="BI18" s="566"/>
      <c r="BJ18" s="566"/>
      <c r="BK18" s="566"/>
      <c r="BL18" s="566"/>
      <c r="BM18" s="566">
        <f t="shared" si="5"/>
        <v>0.34198308893251694</v>
      </c>
      <c r="BN18">
        <v>373611.46130677674</v>
      </c>
      <c r="BO18">
        <v>51001.641600000003</v>
      </c>
      <c r="BP18">
        <v>73788.655679999996</v>
      </c>
      <c r="BQ18">
        <v>648631.05752000003</v>
      </c>
      <c r="BR18">
        <v>77461.845750000008</v>
      </c>
      <c r="BS18">
        <v>85956.707980000007</v>
      </c>
      <c r="BT18">
        <v>166367.93161</v>
      </c>
      <c r="BU18">
        <v>76783.103799999997</v>
      </c>
      <c r="BV18">
        <v>679951.99130999995</v>
      </c>
      <c r="BW18">
        <v>422667.06339000002</v>
      </c>
      <c r="BX18">
        <v>108172.88924</v>
      </c>
    </row>
    <row r="19" spans="1:76" x14ac:dyDescent="0.2">
      <c r="A19" s="1">
        <v>1982</v>
      </c>
      <c r="B19" s="230">
        <v>6805820.3713300005</v>
      </c>
      <c r="C19" s="230">
        <v>1408695.0680361823</v>
      </c>
      <c r="D19" s="230">
        <v>722388.23363432242</v>
      </c>
      <c r="E19" s="230">
        <v>762613.53717999998</v>
      </c>
      <c r="F19" s="230">
        <v>20169.985769999999</v>
      </c>
      <c r="G19" s="230">
        <v>27019.813700000002</v>
      </c>
      <c r="H19" s="230">
        <v>54959.430640000006</v>
      </c>
      <c r="I19" s="230">
        <v>96177.83355000001</v>
      </c>
      <c r="J19" s="230">
        <v>117388.3269</v>
      </c>
      <c r="K19" s="230">
        <v>2486.15994</v>
      </c>
      <c r="L19" s="230">
        <v>39829.785190000002</v>
      </c>
      <c r="M19" s="230">
        <v>345359.10911841603</v>
      </c>
      <c r="N19" s="230">
        <v>22573.81854</v>
      </c>
      <c r="O19" s="230">
        <v>24351.3</v>
      </c>
      <c r="P19" s="230">
        <v>203094.30024000001</v>
      </c>
      <c r="Q19" s="230">
        <v>17177.414400000001</v>
      </c>
      <c r="R19" s="230">
        <v>23703.114960000003</v>
      </c>
      <c r="S19" s="230">
        <v>58006.742400000003</v>
      </c>
      <c r="T19" s="230">
        <v>27726.886050000001</v>
      </c>
      <c r="U19" s="230">
        <v>36638.909820000001</v>
      </c>
      <c r="V19" s="230">
        <v>156393.24291999999</v>
      </c>
      <c r="W19" s="230">
        <v>29874.426589999999</v>
      </c>
      <c r="X19" s="230">
        <v>1302930.6007284161</v>
      </c>
      <c r="Y19" s="251">
        <v>3082.4536200000002</v>
      </c>
      <c r="Z19" s="230">
        <v>60814.156100000007</v>
      </c>
      <c r="AA19" s="230">
        <v>80986.579200000007</v>
      </c>
      <c r="AB19" s="230">
        <v>222047.48943000002</v>
      </c>
      <c r="AC19" s="230">
        <v>252228.09149999998</v>
      </c>
      <c r="AD19" s="230">
        <v>244884.32640000002</v>
      </c>
      <c r="AE19" s="230">
        <v>31204.894140000004</v>
      </c>
      <c r="AF19" s="230">
        <v>96658.361999999994</v>
      </c>
      <c r="AG19" s="230">
        <v>373611.46130677674</v>
      </c>
      <c r="AH19" s="230">
        <v>51001.641600000003</v>
      </c>
      <c r="AI19" s="230">
        <v>73788.655679999996</v>
      </c>
      <c r="AJ19" s="230">
        <v>648631.05752000003</v>
      </c>
      <c r="AK19" s="230">
        <v>77461.845750000008</v>
      </c>
      <c r="AL19" s="230">
        <v>85956.707980000007</v>
      </c>
      <c r="AM19" s="230">
        <v>166367.93161</v>
      </c>
      <c r="AN19" s="230">
        <v>76783.103799999997</v>
      </c>
      <c r="AO19" s="230">
        <v>679951.99130999995</v>
      </c>
      <c r="AP19" s="230">
        <v>422667.06339000002</v>
      </c>
      <c r="AQ19" s="230">
        <v>108172.88924</v>
      </c>
      <c r="AR19" s="566"/>
      <c r="AS19" s="249">
        <f t="shared" si="0"/>
        <v>0.10743932690025047</v>
      </c>
      <c r="AT19" s="19">
        <f t="shared" si="1"/>
        <v>0.58530633692512357</v>
      </c>
      <c r="AU19" s="19">
        <f t="shared" si="4"/>
        <v>0.99778409089589393</v>
      </c>
      <c r="AV19" s="566"/>
      <c r="AW19" s="300">
        <f t="shared" si="3"/>
        <v>762613.53717999998</v>
      </c>
      <c r="AX19" s="566"/>
      <c r="AY19" s="566"/>
      <c r="AZ19" s="566"/>
      <c r="BA19" s="566"/>
      <c r="BB19" s="566"/>
      <c r="BC19" s="566"/>
      <c r="BD19" s="566"/>
      <c r="BE19" s="566"/>
      <c r="BF19" s="566"/>
      <c r="BG19" s="566"/>
      <c r="BH19" s="566"/>
      <c r="BI19" s="566"/>
      <c r="BJ19" s="566"/>
      <c r="BK19" s="566"/>
      <c r="BL19" s="566"/>
      <c r="BM19" s="566">
        <f t="shared" si="5"/>
        <v>0.34715023605081363</v>
      </c>
      <c r="BN19">
        <v>426623.10419158323</v>
      </c>
      <c r="BO19">
        <v>55195.745280000003</v>
      </c>
      <c r="BP19">
        <v>71928.685980000009</v>
      </c>
      <c r="BQ19">
        <v>649311.95976</v>
      </c>
      <c r="BR19">
        <v>86885.59904999999</v>
      </c>
      <c r="BS19">
        <v>87532.590859999997</v>
      </c>
      <c r="BT19">
        <v>175941.19738</v>
      </c>
      <c r="BU19">
        <v>80533.181150000004</v>
      </c>
      <c r="BV19">
        <v>669825.09996000014</v>
      </c>
      <c r="BW19">
        <v>467428.72077000001</v>
      </c>
      <c r="BX19">
        <v>117353.25471000001</v>
      </c>
    </row>
    <row r="20" spans="1:76" x14ac:dyDescent="0.2">
      <c r="A20" s="1">
        <v>1983</v>
      </c>
      <c r="B20" s="230">
        <v>7117774.7261500005</v>
      </c>
      <c r="C20" s="230">
        <v>1490135.829743146</v>
      </c>
      <c r="D20" s="230">
        <v>698552.70501027582</v>
      </c>
      <c r="E20" s="230">
        <v>841064.02765000006</v>
      </c>
      <c r="F20" s="230">
        <v>24043.45119</v>
      </c>
      <c r="G20" s="230">
        <v>32754.553110000004</v>
      </c>
      <c r="H20" s="230">
        <v>49507.771660000006</v>
      </c>
      <c r="I20" s="230">
        <v>100258.35549999999</v>
      </c>
      <c r="J20" s="230">
        <v>107115.07560000001</v>
      </c>
      <c r="K20" s="230">
        <v>3082.4536200000002</v>
      </c>
      <c r="L20" s="230">
        <v>43304.86363</v>
      </c>
      <c r="M20" s="230">
        <v>406376.4675890886</v>
      </c>
      <c r="N20" s="230">
        <v>26213.782140000003</v>
      </c>
      <c r="O20" s="230">
        <v>24596.436420000002</v>
      </c>
      <c r="P20" s="230">
        <v>214563.68621999997</v>
      </c>
      <c r="Q20" s="230">
        <v>20378.16</v>
      </c>
      <c r="R20" s="230">
        <v>25115.649720000001</v>
      </c>
      <c r="S20" s="230">
        <v>63300.504000000008</v>
      </c>
      <c r="T20" s="230">
        <v>29950.129150000001</v>
      </c>
      <c r="U20" s="230">
        <v>69446.950140000001</v>
      </c>
      <c r="V20" s="230">
        <v>180977.86147999999</v>
      </c>
      <c r="W20" s="230">
        <v>34033.345249999998</v>
      </c>
      <c r="X20" s="230">
        <v>1455019.4964190887</v>
      </c>
      <c r="Y20" s="251">
        <v>3786.9457500000003</v>
      </c>
      <c r="Z20" s="230">
        <v>66483.402400000006</v>
      </c>
      <c r="AA20" s="230">
        <v>85480.2981</v>
      </c>
      <c r="AB20" s="230">
        <v>225442.31579999998</v>
      </c>
      <c r="AC20" s="230">
        <v>246405.4614</v>
      </c>
      <c r="AD20" s="230">
        <v>217929.77919999999</v>
      </c>
      <c r="AE20" s="230">
        <v>34589.879820000002</v>
      </c>
      <c r="AF20" s="230">
        <v>99700.737250000006</v>
      </c>
      <c r="AG20" s="230">
        <v>426623.10419158323</v>
      </c>
      <c r="AH20" s="230">
        <v>55195.745280000003</v>
      </c>
      <c r="AI20" s="230">
        <v>71928.685980000009</v>
      </c>
      <c r="AJ20" s="230">
        <v>649311.95976</v>
      </c>
      <c r="AK20" s="230">
        <v>86885.59904999999</v>
      </c>
      <c r="AL20" s="230">
        <v>87532.590859999997</v>
      </c>
      <c r="AM20" s="230">
        <v>175941.19738</v>
      </c>
      <c r="AN20" s="230">
        <v>80533.181150000004</v>
      </c>
      <c r="AO20" s="230">
        <v>669825.09996000014</v>
      </c>
      <c r="AP20" s="230">
        <v>467428.72077000001</v>
      </c>
      <c r="AQ20" s="230">
        <v>117353.25471000001</v>
      </c>
      <c r="AR20" s="566"/>
      <c r="AS20" s="249">
        <f t="shared" si="0"/>
        <v>0.10004184076449903</v>
      </c>
      <c r="AT20" s="19">
        <f t="shared" si="1"/>
        <v>0.57804313256277406</v>
      </c>
      <c r="AU20" s="19">
        <f t="shared" si="4"/>
        <v>1.0103214074963831</v>
      </c>
      <c r="AV20" s="566"/>
      <c r="AW20" s="300">
        <f t="shared" si="3"/>
        <v>841064.02765000006</v>
      </c>
      <c r="AX20" s="566"/>
      <c r="AY20" s="566"/>
      <c r="AZ20" s="566"/>
      <c r="BA20" s="566"/>
      <c r="BB20" s="566"/>
      <c r="BC20" s="566"/>
      <c r="BD20" s="566"/>
      <c r="BE20" s="566"/>
      <c r="BF20" s="566"/>
      <c r="BG20" s="566"/>
      <c r="BH20" s="566"/>
      <c r="BI20" s="566"/>
      <c r="BJ20" s="566"/>
      <c r="BK20" s="566"/>
      <c r="BL20" s="566"/>
      <c r="BM20" s="566">
        <f t="shared" si="5"/>
        <v>0.37650025358476469</v>
      </c>
      <c r="BN20">
        <v>478611.27766443224</v>
      </c>
      <c r="BO20">
        <v>61204.599040000001</v>
      </c>
      <c r="BP20">
        <v>75776.255100000009</v>
      </c>
      <c r="BQ20">
        <v>658611.65087999997</v>
      </c>
      <c r="BR20">
        <v>88105.837050000002</v>
      </c>
      <c r="BS20">
        <v>87430.265780000002</v>
      </c>
      <c r="BT20">
        <v>181931.42369000003</v>
      </c>
      <c r="BU20">
        <v>86782.756099999999</v>
      </c>
      <c r="BV20">
        <v>669408.35545999999</v>
      </c>
      <c r="BW20">
        <v>505308.84811000008</v>
      </c>
      <c r="BX20">
        <v>131566.47793000002</v>
      </c>
    </row>
    <row r="21" spans="1:76" x14ac:dyDescent="0.2">
      <c r="A21" s="1">
        <v>1984</v>
      </c>
      <c r="B21" s="230">
        <v>7632839.5487500001</v>
      </c>
      <c r="C21" s="230">
        <v>1639300.0577580014</v>
      </c>
      <c r="D21" s="230">
        <v>793063.74150084332</v>
      </c>
      <c r="E21" s="230">
        <v>912615.65405999986</v>
      </c>
      <c r="F21" s="230">
        <v>26809.366099999999</v>
      </c>
      <c r="G21" s="230">
        <v>36097.228030000006</v>
      </c>
      <c r="H21" s="230">
        <v>55418.648730000001</v>
      </c>
      <c r="I21" s="230">
        <v>109616.71950000001</v>
      </c>
      <c r="J21" s="230">
        <v>116118.0852</v>
      </c>
      <c r="K21" s="230">
        <v>3786.9457500000003</v>
      </c>
      <c r="L21" s="230">
        <v>47666.388619999998</v>
      </c>
      <c r="M21" s="230">
        <v>488663.46757229307</v>
      </c>
      <c r="N21" s="230">
        <v>29334.390539999997</v>
      </c>
      <c r="O21" s="230">
        <v>27303.489270000002</v>
      </c>
      <c r="P21" s="230">
        <v>202449.68172000002</v>
      </c>
      <c r="Q21" s="230">
        <v>20476.80384</v>
      </c>
      <c r="R21" s="230">
        <v>24642.239159999997</v>
      </c>
      <c r="S21" s="230">
        <v>63120.372000000003</v>
      </c>
      <c r="T21" s="230">
        <v>32269.234750000003</v>
      </c>
      <c r="U21" s="230">
        <v>78854.30184</v>
      </c>
      <c r="V21" s="230">
        <v>182791.97820000001</v>
      </c>
      <c r="W21" s="230">
        <v>36002.11606</v>
      </c>
      <c r="X21" s="230">
        <v>1581421.4568822931</v>
      </c>
      <c r="Y21" s="251">
        <v>4371.21738</v>
      </c>
      <c r="Z21" s="230">
        <v>74092.744099999996</v>
      </c>
      <c r="AA21" s="230">
        <v>90988.342019999996</v>
      </c>
      <c r="AB21" s="230">
        <v>236472.13629000002</v>
      </c>
      <c r="AC21" s="230">
        <v>261942.78054000001</v>
      </c>
      <c r="AD21" s="230">
        <v>245450.59840000002</v>
      </c>
      <c r="AE21" s="230">
        <v>41593.542659999999</v>
      </c>
      <c r="AF21" s="230">
        <v>110519.16325</v>
      </c>
      <c r="AG21" s="230">
        <v>478611.27766443224</v>
      </c>
      <c r="AH21" s="230">
        <v>61204.599040000001</v>
      </c>
      <c r="AI21" s="230">
        <v>75776.255100000009</v>
      </c>
      <c r="AJ21" s="230">
        <v>658611.65087999997</v>
      </c>
      <c r="AK21" s="230">
        <v>88105.837050000002</v>
      </c>
      <c r="AL21" s="230">
        <v>87430.265780000002</v>
      </c>
      <c r="AM21" s="230">
        <v>181931.42369000003</v>
      </c>
      <c r="AN21" s="230">
        <v>86782.756099999999</v>
      </c>
      <c r="AO21" s="230">
        <v>669408.35545999999</v>
      </c>
      <c r="AP21" s="230">
        <v>505308.84811000008</v>
      </c>
      <c r="AQ21" s="230">
        <v>131566.47793000002</v>
      </c>
      <c r="AR21" s="566"/>
      <c r="AS21" s="249">
        <f t="shared" si="0"/>
        <v>9.7783072366337417E-2</v>
      </c>
      <c r="AT21" s="19">
        <f t="shared" si="1"/>
        <v>0.57708566561325392</v>
      </c>
      <c r="AU21" s="19">
        <f t="shared" si="4"/>
        <v>1.0119976739741554</v>
      </c>
      <c r="AV21" s="566"/>
      <c r="AW21" s="300">
        <f t="shared" si="3"/>
        <v>912615.65405999986</v>
      </c>
      <c r="AX21" s="566"/>
      <c r="AY21" s="566"/>
      <c r="AZ21" s="830" t="s">
        <v>456</v>
      </c>
      <c r="BA21" s="830" t="s">
        <v>584</v>
      </c>
      <c r="BB21" s="566"/>
      <c r="BC21" s="566"/>
      <c r="BD21" s="566"/>
      <c r="BE21" s="566"/>
      <c r="BF21" s="566"/>
      <c r="BG21" s="566"/>
      <c r="BH21" s="566"/>
      <c r="BI21" s="566"/>
      <c r="BJ21" s="566"/>
      <c r="BK21" s="566"/>
      <c r="BL21" s="566"/>
      <c r="BM21" s="566">
        <f t="shared" si="5"/>
        <v>0.38705335481828224</v>
      </c>
      <c r="BN21">
        <v>498783.79687903932</v>
      </c>
      <c r="BO21">
        <v>61870.42368</v>
      </c>
      <c r="BP21">
        <v>76412.847240000003</v>
      </c>
      <c r="BQ21">
        <v>676789.94884000008</v>
      </c>
      <c r="BR21">
        <v>84766.211100000015</v>
      </c>
      <c r="BS21">
        <v>84470.886500000008</v>
      </c>
      <c r="BT21">
        <v>181469.67335000003</v>
      </c>
      <c r="BU21">
        <v>89415.205700000006</v>
      </c>
      <c r="BV21">
        <v>650896.56477000006</v>
      </c>
      <c r="BW21">
        <v>514441.93867</v>
      </c>
      <c r="BX21">
        <v>136006.21609999999</v>
      </c>
    </row>
    <row r="22" spans="1:76" x14ac:dyDescent="0.2">
      <c r="A22" s="1">
        <v>1985</v>
      </c>
      <c r="B22" s="230">
        <v>7951110.7363000009</v>
      </c>
      <c r="C22" s="230">
        <v>1720320.1350355353</v>
      </c>
      <c r="D22" s="230">
        <v>868136.26011190063</v>
      </c>
      <c r="E22" s="230">
        <v>939844.96947000001</v>
      </c>
      <c r="F22" s="230">
        <v>28044.641570000003</v>
      </c>
      <c r="G22" s="230">
        <v>37541.662060000002</v>
      </c>
      <c r="H22" s="230">
        <v>49668.268710000004</v>
      </c>
      <c r="I22" s="230">
        <v>112546.71317</v>
      </c>
      <c r="J22" s="230">
        <v>114019.82280000001</v>
      </c>
      <c r="K22" s="230">
        <v>4371.21738</v>
      </c>
      <c r="L22" s="230">
        <v>48176.940240000004</v>
      </c>
      <c r="M22" s="230">
        <v>488339.39376129932</v>
      </c>
      <c r="N22" s="230">
        <v>29462.438460000001</v>
      </c>
      <c r="O22" s="230">
        <v>29436.66315</v>
      </c>
      <c r="P22" s="230">
        <v>209558.02607999998</v>
      </c>
      <c r="Q22" s="230">
        <v>20860.383360000003</v>
      </c>
      <c r="R22" s="230">
        <v>23832.06336</v>
      </c>
      <c r="S22" s="230">
        <v>66445.396800000002</v>
      </c>
      <c r="T22" s="230">
        <v>33498.958899999998</v>
      </c>
      <c r="U22" s="230">
        <v>88451.222339999993</v>
      </c>
      <c r="V22" s="230">
        <v>186213.92412000001</v>
      </c>
      <c r="W22" s="230">
        <v>38830.072759999995</v>
      </c>
      <c r="X22" s="230">
        <v>1609297.8090212995</v>
      </c>
      <c r="Y22" s="251">
        <v>4700.6215500000008</v>
      </c>
      <c r="Z22" s="230">
        <v>74349.592700000008</v>
      </c>
      <c r="AA22" s="230">
        <v>91901.03525999999</v>
      </c>
      <c r="AB22" s="230">
        <v>219495.31227000002</v>
      </c>
      <c r="AC22" s="230">
        <v>262210.72458000004</v>
      </c>
      <c r="AD22" s="230">
        <v>251360.05120000002</v>
      </c>
      <c r="AE22" s="230">
        <v>44755.459199999998</v>
      </c>
      <c r="AF22" s="230">
        <v>110509.33725</v>
      </c>
      <c r="AG22" s="230">
        <v>498783.79687903932</v>
      </c>
      <c r="AH22" s="230">
        <v>61870.42368</v>
      </c>
      <c r="AI22" s="230">
        <v>76412.847240000003</v>
      </c>
      <c r="AJ22" s="230">
        <v>676789.94884000008</v>
      </c>
      <c r="AK22" s="230">
        <v>84766.211100000015</v>
      </c>
      <c r="AL22" s="230">
        <v>84470.886500000008</v>
      </c>
      <c r="AM22" s="230">
        <v>181469.67335000003</v>
      </c>
      <c r="AN22" s="230">
        <v>89415.205700000006</v>
      </c>
      <c r="AO22" s="230">
        <v>650896.56477000006</v>
      </c>
      <c r="AP22" s="230">
        <v>514441.93867</v>
      </c>
      <c r="AQ22" s="230">
        <v>136006.21609999999</v>
      </c>
      <c r="AR22" s="566"/>
      <c r="AS22" s="249">
        <f t="shared" si="0"/>
        <v>9.5479734520639209E-2</v>
      </c>
      <c r="AT22" s="19">
        <f t="shared" si="1"/>
        <v>0.5840093512844402</v>
      </c>
      <c r="AU22" s="19">
        <f t="shared" si="4"/>
        <v>1</v>
      </c>
      <c r="AV22" s="566"/>
      <c r="AW22" s="300">
        <f t="shared" si="3"/>
        <v>939844.96947000001</v>
      </c>
      <c r="AX22" s="566"/>
      <c r="AY22" s="566">
        <f>A22</f>
        <v>1985</v>
      </c>
      <c r="AZ22" s="52">
        <f t="shared" ref="AZ22:AZ54" si="6">AG22*0.001</f>
        <v>498.78379687903936</v>
      </c>
      <c r="BA22" s="52">
        <f t="shared" ref="BA22:BA54" si="7">M22*0.001</f>
        <v>488.33939376129933</v>
      </c>
      <c r="BB22" s="566"/>
      <c r="BC22" s="566"/>
      <c r="BD22" s="566"/>
      <c r="BE22" s="566"/>
      <c r="BF22" s="566"/>
      <c r="BG22" s="566"/>
      <c r="BH22" s="566"/>
      <c r="BI22" s="566"/>
      <c r="BJ22" s="566"/>
      <c r="BK22" s="566"/>
      <c r="BL22" s="566"/>
      <c r="BM22" s="566">
        <f t="shared" si="5"/>
        <v>0.39156567385519736</v>
      </c>
      <c r="BN22">
        <v>514533.19279094139</v>
      </c>
      <c r="BO22">
        <v>64163.016320000002</v>
      </c>
      <c r="BP22">
        <v>77570.853480000005</v>
      </c>
      <c r="BQ22">
        <v>682416.3515600001</v>
      </c>
      <c r="BR22">
        <v>87477.621300000013</v>
      </c>
      <c r="BS22">
        <v>83111.917460000011</v>
      </c>
      <c r="BT22">
        <v>189528.82754</v>
      </c>
      <c r="BU22">
        <v>92356.768700000001</v>
      </c>
      <c r="BV22">
        <v>650813.21586999996</v>
      </c>
      <c r="BW22">
        <v>514148.60156000004</v>
      </c>
      <c r="BX22">
        <v>140080.12504000001</v>
      </c>
    </row>
    <row r="23" spans="1:76" x14ac:dyDescent="0.2">
      <c r="A23" s="1">
        <v>1986</v>
      </c>
      <c r="B23" s="230">
        <v>8226459.8552999999</v>
      </c>
      <c r="C23" s="230">
        <v>1773299.6936640516</v>
      </c>
      <c r="D23" s="230">
        <v>901233.75098632311</v>
      </c>
      <c r="E23" s="230">
        <v>965840.9683999999</v>
      </c>
      <c r="F23" s="230">
        <v>31821.54074</v>
      </c>
      <c r="G23" s="230">
        <v>40138.918770000004</v>
      </c>
      <c r="H23" s="230">
        <v>53987.93217</v>
      </c>
      <c r="I23" s="230">
        <v>112689.84109</v>
      </c>
      <c r="J23" s="230">
        <v>104327.55839999999</v>
      </c>
      <c r="K23" s="230">
        <v>4700.6215500000008</v>
      </c>
      <c r="L23" s="230">
        <v>49201.682850000005</v>
      </c>
      <c r="M23" s="230">
        <v>507675.28340517002</v>
      </c>
      <c r="N23" s="230">
        <v>30118.572119999997</v>
      </c>
      <c r="O23" s="230">
        <v>29263.768920000002</v>
      </c>
      <c r="P23" s="230">
        <v>202320.31950000004</v>
      </c>
      <c r="Q23" s="230">
        <v>22098.610559999997</v>
      </c>
      <c r="R23" s="230">
        <v>23904.034559999996</v>
      </c>
      <c r="S23" s="230">
        <v>69329.628000000012</v>
      </c>
      <c r="T23" s="230">
        <v>34214.093150000001</v>
      </c>
      <c r="U23" s="230">
        <v>104281.79687999999</v>
      </c>
      <c r="V23" s="230">
        <v>194322.84383999999</v>
      </c>
      <c r="W23" s="230">
        <v>39849.217060000003</v>
      </c>
      <c r="X23" s="230">
        <v>1654246.2635651701</v>
      </c>
      <c r="Y23" s="251">
        <v>5544.5694599999997</v>
      </c>
      <c r="Z23" s="230">
        <v>78262.091499999995</v>
      </c>
      <c r="AA23" s="230">
        <v>94623.172740000009</v>
      </c>
      <c r="AB23" s="230">
        <v>212877.95840999999</v>
      </c>
      <c r="AC23" s="230">
        <v>260317.94039999999</v>
      </c>
      <c r="AD23" s="230">
        <v>242247.11679999999</v>
      </c>
      <c r="AE23" s="230">
        <v>46047.843900000007</v>
      </c>
      <c r="AF23" s="230">
        <v>112313.63649999999</v>
      </c>
      <c r="AG23" s="230">
        <v>514533.19279094139</v>
      </c>
      <c r="AH23" s="230">
        <v>64163.016320000002</v>
      </c>
      <c r="AI23" s="230">
        <v>77570.853480000005</v>
      </c>
      <c r="AJ23" s="230">
        <v>682416.3515600001</v>
      </c>
      <c r="AK23" s="230">
        <v>87477.621300000013</v>
      </c>
      <c r="AL23" s="230">
        <v>83111.917460000011</v>
      </c>
      <c r="AM23" s="230">
        <v>189528.82754</v>
      </c>
      <c r="AN23" s="230">
        <v>92356.768700000001</v>
      </c>
      <c r="AO23" s="230">
        <v>650813.21586999996</v>
      </c>
      <c r="AP23" s="230">
        <v>514148.60156000004</v>
      </c>
      <c r="AQ23" s="230">
        <v>140080.12504000001</v>
      </c>
      <c r="AR23" s="566"/>
      <c r="AS23" s="249">
        <f t="shared" si="0"/>
        <v>9.8810245209636841E-2</v>
      </c>
      <c r="AT23" s="19">
        <f t="shared" si="1"/>
        <v>0.58385561428952859</v>
      </c>
      <c r="AU23" s="19">
        <f t="shared" si="4"/>
        <v>1.0002633133794538</v>
      </c>
      <c r="AV23" s="566"/>
      <c r="AW23" s="300">
        <f t="shared" si="3"/>
        <v>965840.9683999999</v>
      </c>
      <c r="AX23" s="566"/>
      <c r="AY23" s="566">
        <f t="shared" ref="AY23:AY55" si="8">A23</f>
        <v>1986</v>
      </c>
      <c r="AZ23" s="52">
        <f t="shared" si="6"/>
        <v>514.53319279094137</v>
      </c>
      <c r="BA23" s="52">
        <f t="shared" si="7"/>
        <v>507.67528340517003</v>
      </c>
      <c r="BB23" s="566"/>
      <c r="BC23" s="566"/>
      <c r="BD23" s="566"/>
      <c r="BE23" s="566"/>
      <c r="BF23" s="566"/>
      <c r="BG23" s="566"/>
      <c r="BH23" s="566"/>
      <c r="BI23" s="566"/>
      <c r="BJ23" s="566"/>
      <c r="BK23" s="566"/>
      <c r="BL23" s="566"/>
      <c r="BM23" s="566">
        <f t="shared" si="5"/>
        <v>0.3992976311207152</v>
      </c>
      <c r="BN23">
        <v>525270.83801790455</v>
      </c>
      <c r="BO23">
        <v>71905.117440000002</v>
      </c>
      <c r="BP23">
        <v>89809.298460000005</v>
      </c>
      <c r="BQ23">
        <v>715843.27600000007</v>
      </c>
      <c r="BR23">
        <v>99029.5524</v>
      </c>
      <c r="BS23">
        <v>90729.578940000021</v>
      </c>
      <c r="BT23">
        <v>194774.52617</v>
      </c>
      <c r="BU23">
        <v>102735.3342</v>
      </c>
      <c r="BV23">
        <v>672150.53427000006</v>
      </c>
      <c r="BW23">
        <v>594126.56819999998</v>
      </c>
      <c r="BX23">
        <v>160111.98121999999</v>
      </c>
    </row>
    <row r="24" spans="1:76" x14ac:dyDescent="0.2">
      <c r="A24" s="1">
        <v>1987</v>
      </c>
      <c r="B24" s="230">
        <v>8511041.26829</v>
      </c>
      <c r="C24" s="230">
        <v>1866599.4463320104</v>
      </c>
      <c r="D24" s="230">
        <v>927719.39884486026</v>
      </c>
      <c r="E24" s="230">
        <v>1026061.4996499999</v>
      </c>
      <c r="F24" s="230">
        <v>34349.516409999997</v>
      </c>
      <c r="G24" s="230">
        <v>38393.93348</v>
      </c>
      <c r="H24" s="230">
        <v>51204.454760000001</v>
      </c>
      <c r="I24" s="230">
        <v>117647.02154999999</v>
      </c>
      <c r="J24" s="230">
        <v>112856.3241</v>
      </c>
      <c r="K24" s="230">
        <v>5544.5694599999997</v>
      </c>
      <c r="L24" s="230">
        <v>51001.091359999999</v>
      </c>
      <c r="M24" s="230">
        <v>523710.47055053152</v>
      </c>
      <c r="N24" s="230">
        <v>31801.775460000001</v>
      </c>
      <c r="O24" s="230">
        <v>31304.407860000003</v>
      </c>
      <c r="P24" s="230">
        <v>212061.95243999999</v>
      </c>
      <c r="Q24" s="230">
        <v>23457.63264</v>
      </c>
      <c r="R24" s="230">
        <v>23916.529559999999</v>
      </c>
      <c r="S24" s="230">
        <v>69236.383200000011</v>
      </c>
      <c r="T24" s="230">
        <v>35560.769550000005</v>
      </c>
      <c r="U24" s="230">
        <v>116019.26508</v>
      </c>
      <c r="V24" s="230">
        <v>216289.43108000001</v>
      </c>
      <c r="W24" s="230">
        <v>42620.479640000005</v>
      </c>
      <c r="X24" s="230">
        <v>1736976.0081805317</v>
      </c>
      <c r="Y24" s="251">
        <v>6328.4071200000008</v>
      </c>
      <c r="Z24" s="230">
        <v>90464.823100000009</v>
      </c>
      <c r="AA24" s="230">
        <v>105202.84176000001</v>
      </c>
      <c r="AB24" s="230">
        <v>221974.80083999998</v>
      </c>
      <c r="AC24" s="230">
        <v>265305.82176000002</v>
      </c>
      <c r="AD24" s="230">
        <v>254587.80160000001</v>
      </c>
      <c r="AE24" s="230">
        <v>50767.70364</v>
      </c>
      <c r="AF24" s="230">
        <v>116069.625</v>
      </c>
      <c r="AG24" s="230">
        <v>525270.83801790455</v>
      </c>
      <c r="AH24" s="230">
        <v>71905.117440000002</v>
      </c>
      <c r="AI24" s="230">
        <v>89809.298460000005</v>
      </c>
      <c r="AJ24" s="230">
        <v>715843.27600000007</v>
      </c>
      <c r="AK24" s="230">
        <v>99029.5524</v>
      </c>
      <c r="AL24" s="230">
        <v>90729.578940000021</v>
      </c>
      <c r="AM24" s="230">
        <v>194774.52617</v>
      </c>
      <c r="AN24" s="230">
        <v>102735.3342</v>
      </c>
      <c r="AO24" s="230">
        <v>672150.53427000006</v>
      </c>
      <c r="AP24" s="230">
        <v>594126.56819999998</v>
      </c>
      <c r="AQ24" s="230">
        <v>160111.98121999999</v>
      </c>
      <c r="AR24" s="566"/>
      <c r="AS24" s="249">
        <f t="shared" si="0"/>
        <v>9.1443273074553369E-2</v>
      </c>
      <c r="AT24" s="19">
        <f t="shared" si="1"/>
        <v>0.59071713991305552</v>
      </c>
      <c r="AU24" s="19">
        <f t="shared" si="4"/>
        <v>0.98864466903803971</v>
      </c>
      <c r="AV24" s="566"/>
      <c r="AW24" s="300">
        <f t="shared" si="3"/>
        <v>1026061.4996499999</v>
      </c>
      <c r="AX24" s="566"/>
      <c r="AY24" s="566">
        <f t="shared" si="8"/>
        <v>1987</v>
      </c>
      <c r="AZ24" s="52">
        <f t="shared" si="6"/>
        <v>525.27083801790457</v>
      </c>
      <c r="BA24" s="52">
        <f t="shared" si="7"/>
        <v>523.71047055053157</v>
      </c>
      <c r="BB24" s="566"/>
      <c r="BC24" s="566"/>
      <c r="BD24" s="566"/>
      <c r="BE24" s="566"/>
      <c r="BF24" s="566"/>
      <c r="BG24" s="566"/>
      <c r="BH24" s="566"/>
      <c r="BI24" s="566"/>
      <c r="BJ24" s="566"/>
      <c r="BK24" s="566"/>
      <c r="BL24" s="566"/>
      <c r="BM24" s="566">
        <f t="shared" si="5"/>
        <v>0.39290454778859596</v>
      </c>
      <c r="BN24">
        <v>552377.47248839319</v>
      </c>
      <c r="BO24">
        <v>70983.610879999993</v>
      </c>
      <c r="BP24">
        <v>96102.06624</v>
      </c>
      <c r="BQ24">
        <v>734353.06583999994</v>
      </c>
      <c r="BR24">
        <v>99342.367650000015</v>
      </c>
      <c r="BS24">
        <v>90784.573880000011</v>
      </c>
      <c r="BT24">
        <v>202119.57809</v>
      </c>
      <c r="BU24">
        <v>105527.3262</v>
      </c>
      <c r="BV24">
        <v>693354.49443000008</v>
      </c>
      <c r="BW24">
        <v>619416.98389999999</v>
      </c>
      <c r="BX24">
        <v>167186.12278000001</v>
      </c>
    </row>
    <row r="25" spans="1:76" x14ac:dyDescent="0.2">
      <c r="A25" s="1">
        <v>1988</v>
      </c>
      <c r="B25" s="230">
        <v>8866565.5719400011</v>
      </c>
      <c r="C25" s="230">
        <v>1960705.9256437973</v>
      </c>
      <c r="D25" s="230">
        <v>945843.55228115118</v>
      </c>
      <c r="E25" s="230">
        <v>1090887.69713</v>
      </c>
      <c r="F25" s="230">
        <v>34833.377700000005</v>
      </c>
      <c r="G25" s="230">
        <v>41060.58092</v>
      </c>
      <c r="H25" s="230">
        <v>51380.018880000003</v>
      </c>
      <c r="I25" s="230">
        <v>123758.85898</v>
      </c>
      <c r="J25" s="230">
        <v>130580.23680000001</v>
      </c>
      <c r="K25" s="230">
        <v>6328.4071200000008</v>
      </c>
      <c r="L25" s="230">
        <v>52266.552300000003</v>
      </c>
      <c r="M25" s="230">
        <v>561069.55542779819</v>
      </c>
      <c r="N25" s="230">
        <v>32047.126020000003</v>
      </c>
      <c r="O25" s="230">
        <v>39764.861190000003</v>
      </c>
      <c r="P25" s="230">
        <v>227534.98950000003</v>
      </c>
      <c r="Q25" s="230">
        <v>24366.622079999997</v>
      </c>
      <c r="R25" s="230">
        <v>24479.604240000001</v>
      </c>
      <c r="S25" s="230">
        <v>71155.848599999998</v>
      </c>
      <c r="T25" s="230">
        <v>38458.117749999998</v>
      </c>
      <c r="U25" s="230">
        <v>128628.74976000002</v>
      </c>
      <c r="V25" s="230">
        <v>208435.33712000001</v>
      </c>
      <c r="W25" s="230">
        <v>43432.420429999998</v>
      </c>
      <c r="X25" s="230">
        <v>1839581.2648177978</v>
      </c>
      <c r="Y25" s="251">
        <v>6761.2009199999993</v>
      </c>
      <c r="Z25" s="230">
        <v>90445.438300000009</v>
      </c>
      <c r="AA25" s="230">
        <v>106142.43753000001</v>
      </c>
      <c r="AB25" s="230">
        <v>247162.74336000002</v>
      </c>
      <c r="AC25" s="230">
        <v>277335.82211999997</v>
      </c>
      <c r="AD25" s="230">
        <v>276288.15360000002</v>
      </c>
      <c r="AE25" s="230">
        <v>55452.155580000006</v>
      </c>
      <c r="AF25" s="230">
        <v>120020.90525000001</v>
      </c>
      <c r="AG25" s="230">
        <v>552377.47248839319</v>
      </c>
      <c r="AH25" s="230">
        <v>70983.610879999993</v>
      </c>
      <c r="AI25" s="230">
        <v>96102.06624</v>
      </c>
      <c r="AJ25" s="230">
        <v>734353.06583999994</v>
      </c>
      <c r="AK25" s="230">
        <v>99342.367650000015</v>
      </c>
      <c r="AL25" s="230">
        <v>90784.573880000011</v>
      </c>
      <c r="AM25" s="230">
        <v>202119.57809</v>
      </c>
      <c r="AN25" s="230">
        <v>105527.3262</v>
      </c>
      <c r="AO25" s="230">
        <v>693354.49443000008</v>
      </c>
      <c r="AP25" s="230">
        <v>619416.98389999999</v>
      </c>
      <c r="AQ25" s="230">
        <v>167186.12278000001</v>
      </c>
      <c r="AR25" s="566"/>
      <c r="AS25" s="249">
        <f t="shared" si="0"/>
        <v>8.8931351677036932E-2</v>
      </c>
      <c r="AT25" s="19">
        <f t="shared" si="1"/>
        <v>0.59300870148731777</v>
      </c>
      <c r="AU25" s="19">
        <f t="shared" si="4"/>
        <v>0.98482425269594454</v>
      </c>
      <c r="AV25" s="566"/>
      <c r="AW25" s="300">
        <f t="shared" si="3"/>
        <v>1090887.69713</v>
      </c>
      <c r="AX25" s="566"/>
      <c r="AY25" s="566">
        <f t="shared" si="8"/>
        <v>1988</v>
      </c>
      <c r="AZ25" s="52">
        <f t="shared" si="6"/>
        <v>552.37747248839321</v>
      </c>
      <c r="BA25" s="52">
        <f t="shared" si="7"/>
        <v>561.06955542779815</v>
      </c>
      <c r="BB25" s="566"/>
      <c r="BC25" s="566"/>
      <c r="BD25" s="566"/>
      <c r="BE25" s="566"/>
      <c r="BF25" s="566"/>
      <c r="BG25" s="566"/>
      <c r="BH25" s="566"/>
      <c r="BI25" s="566"/>
      <c r="BJ25" s="566"/>
      <c r="BK25" s="566"/>
      <c r="BL25" s="566"/>
      <c r="BM25" s="566">
        <f t="shared" si="5"/>
        <v>0.39952722077945968</v>
      </c>
      <c r="BN25">
        <v>556880.28954255744</v>
      </c>
      <c r="BO25">
        <v>71408.213759999999</v>
      </c>
      <c r="BP25">
        <v>96603.246360000005</v>
      </c>
      <c r="BQ25">
        <v>754072.35308000003</v>
      </c>
      <c r="BR25">
        <v>100719.78885</v>
      </c>
      <c r="BS25">
        <v>86429.817760000005</v>
      </c>
      <c r="BT25">
        <v>204854.28552999999</v>
      </c>
      <c r="BU25">
        <v>106722.2323</v>
      </c>
      <c r="BV25">
        <v>693087.77795000002</v>
      </c>
      <c r="BW25">
        <v>638380.83166000003</v>
      </c>
      <c r="BX25">
        <v>171283.84309000001</v>
      </c>
    </row>
    <row r="26" spans="1:76" x14ac:dyDescent="0.2">
      <c r="A26" s="1">
        <v>1989</v>
      </c>
      <c r="B26" s="230">
        <v>9192125.4126400016</v>
      </c>
      <c r="C26" s="230">
        <v>1975729.6029867185</v>
      </c>
      <c r="D26" s="230">
        <v>962024.68890554272</v>
      </c>
      <c r="E26" s="230">
        <v>1095146.4931000001</v>
      </c>
      <c r="F26" s="230">
        <v>33665.827359999996</v>
      </c>
      <c r="G26" s="230">
        <v>42143.587160000003</v>
      </c>
      <c r="H26" s="230">
        <v>51292.891910000006</v>
      </c>
      <c r="I26" s="230">
        <v>122600.07332000001</v>
      </c>
      <c r="J26" s="230">
        <v>135751.1727</v>
      </c>
      <c r="K26" s="230">
        <v>6761.2009199999993</v>
      </c>
      <c r="L26" s="230">
        <v>54157.984880000004</v>
      </c>
      <c r="M26" s="230">
        <v>541789.94175434718</v>
      </c>
      <c r="N26" s="230">
        <v>32470.44528</v>
      </c>
      <c r="O26" s="230">
        <v>39350.889090000004</v>
      </c>
      <c r="P26" s="230">
        <v>211722.10254000002</v>
      </c>
      <c r="Q26" s="230">
        <v>25080.23616</v>
      </c>
      <c r="R26" s="230">
        <v>24558.472680000003</v>
      </c>
      <c r="S26" s="230">
        <v>69098.1054</v>
      </c>
      <c r="T26" s="230">
        <v>39436.682150000001</v>
      </c>
      <c r="U26" s="230">
        <v>128268.56903999999</v>
      </c>
      <c r="V26" s="230">
        <v>212300.19448000001</v>
      </c>
      <c r="W26" s="230">
        <v>46742.277150000002</v>
      </c>
      <c r="X26" s="230">
        <v>1817190.6539743473</v>
      </c>
      <c r="Y26" s="251">
        <v>7405.5828000000001</v>
      </c>
      <c r="Z26" s="230">
        <v>88462.534800000009</v>
      </c>
      <c r="AA26" s="230">
        <v>105331.37607</v>
      </c>
      <c r="AB26" s="230">
        <v>245218.99662000002</v>
      </c>
      <c r="AC26" s="230">
        <v>275772.81521999999</v>
      </c>
      <c r="AD26" s="230">
        <v>289749.24800000002</v>
      </c>
      <c r="AE26" s="230">
        <v>56779.948080000002</v>
      </c>
      <c r="AF26" s="230">
        <v>121104.22175000001</v>
      </c>
      <c r="AG26" s="230">
        <v>556880.28954255744</v>
      </c>
      <c r="AH26" s="230">
        <v>71408.213759999999</v>
      </c>
      <c r="AI26" s="230">
        <v>96603.246360000005</v>
      </c>
      <c r="AJ26" s="230">
        <v>754072.35308000003</v>
      </c>
      <c r="AK26" s="230">
        <v>100719.78885</v>
      </c>
      <c r="AL26" s="230">
        <v>86429.817760000005</v>
      </c>
      <c r="AM26" s="230">
        <v>204854.28552999999</v>
      </c>
      <c r="AN26" s="230">
        <v>106722.2323</v>
      </c>
      <c r="AO26" s="230">
        <v>693087.77795000002</v>
      </c>
      <c r="AP26" s="230">
        <v>638380.83166000003</v>
      </c>
      <c r="AQ26" s="230">
        <v>171283.84309000001</v>
      </c>
      <c r="AR26" s="566"/>
      <c r="AS26" s="249">
        <f t="shared" si="0"/>
        <v>8.9442780323860535E-2</v>
      </c>
      <c r="AT26" s="19">
        <f t="shared" si="1"/>
        <v>0.60265910497878883</v>
      </c>
      <c r="AU26" s="19">
        <f t="shared" si="4"/>
        <v>0.96905422395467666</v>
      </c>
      <c r="AV26" s="566"/>
      <c r="AW26" s="300">
        <f t="shared" si="3"/>
        <v>1095146.4931000001</v>
      </c>
      <c r="AX26" s="566"/>
      <c r="AY26" s="566">
        <f t="shared" si="8"/>
        <v>1989</v>
      </c>
      <c r="AZ26" s="52">
        <f t="shared" si="6"/>
        <v>556.88028954255742</v>
      </c>
      <c r="BA26" s="52">
        <f t="shared" si="7"/>
        <v>541.78994175434718</v>
      </c>
      <c r="BB26" s="566"/>
      <c r="BC26" s="566"/>
      <c r="BD26" s="566"/>
      <c r="BE26" s="566"/>
      <c r="BF26" s="566"/>
      <c r="BG26" s="566"/>
      <c r="BH26" s="566"/>
      <c r="BI26" s="566"/>
      <c r="BJ26" s="566"/>
      <c r="BK26" s="566"/>
      <c r="BL26" s="566"/>
      <c r="BM26" s="566">
        <f t="shared" si="5"/>
        <v>0.38971574195386943</v>
      </c>
      <c r="BN26">
        <v>535331.05455838784</v>
      </c>
      <c r="BO26">
        <v>69600.693760000009</v>
      </c>
      <c r="BP26">
        <v>100707.63138000001</v>
      </c>
      <c r="BQ26">
        <v>753346.65464000008</v>
      </c>
      <c r="BR26">
        <v>96351.750450000007</v>
      </c>
      <c r="BS26">
        <v>84966.032579999999</v>
      </c>
      <c r="BT26">
        <v>204893.65959000002</v>
      </c>
      <c r="BU26">
        <v>109555.7718</v>
      </c>
      <c r="BV26">
        <v>690545.63649999991</v>
      </c>
      <c r="BW26">
        <v>647680.41084999999</v>
      </c>
      <c r="BX26">
        <v>175695.44055</v>
      </c>
    </row>
    <row r="27" spans="1:76" x14ac:dyDescent="0.2">
      <c r="A27" s="1">
        <v>1990</v>
      </c>
      <c r="B27" s="230">
        <v>9365433.3875400014</v>
      </c>
      <c r="C27" s="230">
        <v>1969922.4837092787</v>
      </c>
      <c r="D27" s="230">
        <v>965413.77476681885</v>
      </c>
      <c r="E27" s="230">
        <v>1089037.7224099999</v>
      </c>
      <c r="F27" s="230">
        <v>32928.576229999999</v>
      </c>
      <c r="G27" s="230">
        <v>40451.815620000001</v>
      </c>
      <c r="H27" s="230">
        <v>51100.950540000005</v>
      </c>
      <c r="I27" s="230">
        <v>120674.72755000001</v>
      </c>
      <c r="J27" s="230">
        <v>130659.5316</v>
      </c>
      <c r="K27" s="230">
        <v>7405.5828000000001</v>
      </c>
      <c r="L27" s="230">
        <v>53155.598400000003</v>
      </c>
      <c r="M27" s="230">
        <v>481797.30958510283</v>
      </c>
      <c r="N27" s="230">
        <v>30019.849860000002</v>
      </c>
      <c r="O27" s="230">
        <v>41906.152170000001</v>
      </c>
      <c r="P27" s="230">
        <v>213416.96688000002</v>
      </c>
      <c r="Q27" s="230">
        <v>25162.147200000003</v>
      </c>
      <c r="R27" s="230">
        <v>24072.966960000002</v>
      </c>
      <c r="S27" s="230">
        <v>69510.819600000003</v>
      </c>
      <c r="T27" s="230">
        <v>39646.045850000002</v>
      </c>
      <c r="U27" s="230">
        <v>105946.84284</v>
      </c>
      <c r="V27" s="230">
        <v>228672.74956</v>
      </c>
      <c r="W27" s="230">
        <v>46539.798149999995</v>
      </c>
      <c r="X27" s="230">
        <v>1743068.431395103</v>
      </c>
      <c r="Y27" s="251">
        <v>7831.1633700000011</v>
      </c>
      <c r="Z27" s="230">
        <v>87066.021500000003</v>
      </c>
      <c r="AA27" s="230">
        <v>103877.64306</v>
      </c>
      <c r="AB27" s="230">
        <v>239998.87899</v>
      </c>
      <c r="AC27" s="230">
        <v>275769.38004000002</v>
      </c>
      <c r="AD27" s="230">
        <v>281255.16800000001</v>
      </c>
      <c r="AE27" s="230">
        <v>60373.839779999995</v>
      </c>
      <c r="AF27" s="230">
        <v>117248.745</v>
      </c>
      <c r="AG27" s="230">
        <v>535331.05455838784</v>
      </c>
      <c r="AH27" s="230">
        <v>69600.693760000009</v>
      </c>
      <c r="AI27" s="230">
        <v>100707.63138000001</v>
      </c>
      <c r="AJ27" s="230">
        <v>753346.65464000008</v>
      </c>
      <c r="AK27" s="230">
        <v>96351.750450000007</v>
      </c>
      <c r="AL27" s="230">
        <v>84966.032579999999</v>
      </c>
      <c r="AM27" s="230">
        <v>204893.65959000002</v>
      </c>
      <c r="AN27" s="230">
        <v>109555.7718</v>
      </c>
      <c r="AO27" s="230">
        <v>690545.63649999991</v>
      </c>
      <c r="AP27" s="230">
        <v>647680.41084999999</v>
      </c>
      <c r="AQ27" s="230">
        <v>175695.44055</v>
      </c>
      <c r="AR27" s="566"/>
      <c r="AS27" s="249">
        <f t="shared" si="0"/>
        <v>9.2402330774293939E-2</v>
      </c>
      <c r="AT27" s="19">
        <f t="shared" si="1"/>
        <v>0.62478196655673734</v>
      </c>
      <c r="AU27" s="19">
        <f t="shared" si="4"/>
        <v>0.93474104975052197</v>
      </c>
      <c r="AV27" s="566"/>
      <c r="AW27" s="300">
        <f t="shared" si="3"/>
        <v>1089037.7224099999</v>
      </c>
      <c r="AX27" s="566"/>
      <c r="AY27" s="566">
        <f t="shared" si="8"/>
        <v>1990</v>
      </c>
      <c r="AZ27" s="52">
        <f t="shared" si="6"/>
        <v>535.3310545583879</v>
      </c>
      <c r="BA27" s="52">
        <f t="shared" si="7"/>
        <v>481.79730958510282</v>
      </c>
      <c r="BB27" s="566"/>
      <c r="BC27" s="566"/>
      <c r="BD27" s="566"/>
      <c r="BE27" s="566"/>
      <c r="BF27" s="566"/>
      <c r="BG27" s="566"/>
      <c r="BH27" s="566"/>
      <c r="BI27" s="566"/>
      <c r="BJ27" s="566"/>
      <c r="BK27" s="566"/>
      <c r="BL27" s="566"/>
      <c r="BM27" s="566">
        <f t="shared" si="5"/>
        <v>0.37612623623606461</v>
      </c>
      <c r="BN27">
        <v>506501.96574078302</v>
      </c>
      <c r="BO27">
        <v>64353.627520000002</v>
      </c>
      <c r="BP27">
        <v>101510.76474</v>
      </c>
      <c r="BQ27">
        <v>765817.91671999998</v>
      </c>
      <c r="BR27">
        <v>95460.873300000007</v>
      </c>
      <c r="BS27">
        <v>85012.021380000006</v>
      </c>
      <c r="BT27">
        <v>205178.22665999999</v>
      </c>
      <c r="BU27">
        <v>104937.3517</v>
      </c>
      <c r="BV27">
        <v>695663.25896000001</v>
      </c>
      <c r="BW27">
        <v>647371.21768000012</v>
      </c>
      <c r="BX27">
        <v>171941.90276999999</v>
      </c>
    </row>
    <row r="28" spans="1:76" x14ac:dyDescent="0.2">
      <c r="A28" s="1">
        <v>1991</v>
      </c>
      <c r="B28" s="230">
        <v>9355391.2432000004</v>
      </c>
      <c r="C28" s="230">
        <v>1932763.7526084143</v>
      </c>
      <c r="D28" s="230">
        <v>930794.04460512253</v>
      </c>
      <c r="E28" s="230">
        <v>1075953.00538</v>
      </c>
      <c r="F28" s="230">
        <v>29799.572220000002</v>
      </c>
      <c r="G28" s="230">
        <v>35932.05255</v>
      </c>
      <c r="H28" s="230">
        <v>51043.957709999995</v>
      </c>
      <c r="I28" s="230">
        <v>113119.22485</v>
      </c>
      <c r="J28" s="230">
        <v>115951.87109999999</v>
      </c>
      <c r="K28" s="230">
        <v>7831.1633700000011</v>
      </c>
      <c r="L28" s="230">
        <v>50793.127359999999</v>
      </c>
      <c r="M28" s="230">
        <v>472099.11674833373</v>
      </c>
      <c r="N28" s="230">
        <v>27895.418460000001</v>
      </c>
      <c r="O28" s="230">
        <v>41605.819469999995</v>
      </c>
      <c r="P28" s="230">
        <v>218152.93967999998</v>
      </c>
      <c r="Q28" s="230">
        <v>25439.592960000002</v>
      </c>
      <c r="R28" s="230">
        <v>24351.955320000001</v>
      </c>
      <c r="S28" s="230">
        <v>72336.772800000006</v>
      </c>
      <c r="T28" s="230">
        <v>37818.523150000001</v>
      </c>
      <c r="U28" s="230">
        <v>103114.36901999998</v>
      </c>
      <c r="V28" s="230">
        <v>230392.82344000001</v>
      </c>
      <c r="W28" s="230">
        <v>48061.765299999992</v>
      </c>
      <c r="X28" s="230">
        <v>1705740.0655083335</v>
      </c>
      <c r="Y28" s="251">
        <v>8764.0744500000001</v>
      </c>
      <c r="Z28" s="230">
        <v>80513.151400000002</v>
      </c>
      <c r="AA28" s="230">
        <v>95751.086219999997</v>
      </c>
      <c r="AB28" s="230">
        <v>227248.76186999999</v>
      </c>
      <c r="AC28" s="230">
        <v>265841.70984000002</v>
      </c>
      <c r="AD28" s="230">
        <v>264825.19040000002</v>
      </c>
      <c r="AE28" s="230">
        <v>61832.64114</v>
      </c>
      <c r="AF28" s="230">
        <v>110530.2175</v>
      </c>
      <c r="AG28" s="230">
        <v>506501.96574078302</v>
      </c>
      <c r="AH28" s="230">
        <v>64353.627520000002</v>
      </c>
      <c r="AI28" s="230">
        <v>101510.76474</v>
      </c>
      <c r="AJ28" s="230">
        <v>765817.91671999998</v>
      </c>
      <c r="AK28" s="230">
        <v>95460.873300000007</v>
      </c>
      <c r="AL28" s="230">
        <v>85012.021380000006</v>
      </c>
      <c r="AM28" s="230">
        <v>205178.22665999999</v>
      </c>
      <c r="AN28" s="230">
        <v>104937.3517</v>
      </c>
      <c r="AO28" s="230">
        <v>695663.25896000001</v>
      </c>
      <c r="AP28" s="230">
        <v>647371.21768000012</v>
      </c>
      <c r="AQ28" s="230">
        <v>171941.90276999999</v>
      </c>
      <c r="AR28" s="566"/>
      <c r="AS28" s="249">
        <f t="shared" si="0"/>
        <v>9.3398042457613628E-2</v>
      </c>
      <c r="AT28" s="19">
        <f t="shared" si="1"/>
        <v>0.63078368570732468</v>
      </c>
      <c r="AU28" s="19">
        <f t="shared" si="4"/>
        <v>0.92584726668947626</v>
      </c>
      <c r="AV28" s="566"/>
      <c r="AW28" s="300">
        <f t="shared" si="3"/>
        <v>1075953.00538</v>
      </c>
      <c r="AX28" s="566"/>
      <c r="AY28" s="566">
        <f t="shared" si="8"/>
        <v>1991</v>
      </c>
      <c r="AZ28" s="52">
        <f t="shared" si="6"/>
        <v>506.50196574078302</v>
      </c>
      <c r="BA28" s="52">
        <f t="shared" si="7"/>
        <v>472.09911674833376</v>
      </c>
      <c r="BB28" s="566"/>
      <c r="BC28" s="566"/>
      <c r="BD28" s="566"/>
      <c r="BE28" s="566"/>
      <c r="BF28" s="566"/>
      <c r="BG28" s="566"/>
      <c r="BH28" s="566"/>
      <c r="BI28" s="566"/>
      <c r="BJ28" s="566"/>
      <c r="BK28" s="566"/>
      <c r="BL28" s="566"/>
      <c r="BM28" s="566">
        <f t="shared" si="5"/>
        <v>0.37486387871700538</v>
      </c>
      <c r="BN28">
        <v>541779.54700125975</v>
      </c>
      <c r="BO28">
        <v>69375.24672000001</v>
      </c>
      <c r="BP28">
        <v>105333.43049999999</v>
      </c>
      <c r="BQ28">
        <v>782213.32592000009</v>
      </c>
      <c r="BR28">
        <v>101191.85550000001</v>
      </c>
      <c r="BS28">
        <v>89381.53224</v>
      </c>
      <c r="BT28">
        <v>207422.54807999998</v>
      </c>
      <c r="BU28">
        <v>109417.00315</v>
      </c>
      <c r="BV28">
        <v>673459.11200000008</v>
      </c>
      <c r="BW28">
        <v>664004.22462000011</v>
      </c>
      <c r="BX28">
        <v>182228.41461000004</v>
      </c>
    </row>
    <row r="29" spans="1:76" x14ac:dyDescent="0.2">
      <c r="A29" s="1">
        <v>1992</v>
      </c>
      <c r="B29" s="230">
        <v>9684838.36558</v>
      </c>
      <c r="C29" s="230">
        <v>2000406.4923054245</v>
      </c>
      <c r="D29" s="230">
        <v>953520.49448877946</v>
      </c>
      <c r="E29" s="230">
        <v>1117943.5774099999</v>
      </c>
      <c r="F29" s="230">
        <v>26803.958390000003</v>
      </c>
      <c r="G29" s="230">
        <v>40762.158210000001</v>
      </c>
      <c r="H29" s="230">
        <v>54327.923880000002</v>
      </c>
      <c r="I29" s="230">
        <v>115866.17993000001</v>
      </c>
      <c r="J29" s="230">
        <v>115120.8006</v>
      </c>
      <c r="K29" s="230">
        <v>8764.0744500000001</v>
      </c>
      <c r="L29" s="230">
        <v>51849.064570000002</v>
      </c>
      <c r="M29" s="230">
        <v>478955.30496260099</v>
      </c>
      <c r="N29" s="230">
        <v>30582.410040000002</v>
      </c>
      <c r="O29" s="230">
        <v>42668.347860000002</v>
      </c>
      <c r="P29" s="230">
        <v>222527.13678</v>
      </c>
      <c r="Q29" s="230">
        <v>28309.985280000001</v>
      </c>
      <c r="R29" s="230">
        <v>25417.229040000002</v>
      </c>
      <c r="S29" s="230">
        <v>74490.939599999998</v>
      </c>
      <c r="T29" s="230">
        <v>39364.976999999999</v>
      </c>
      <c r="U29" s="230">
        <v>116027.16378</v>
      </c>
      <c r="V29" s="230">
        <v>243655.89752</v>
      </c>
      <c r="W29" s="230">
        <v>51318.30255</v>
      </c>
      <c r="X29" s="230">
        <v>1766811.8544426004</v>
      </c>
      <c r="Y29" s="251">
        <v>9733.0516800000005</v>
      </c>
      <c r="Z29" s="230">
        <v>84914.308699999994</v>
      </c>
      <c r="AA29" s="230">
        <v>99426.76893000002</v>
      </c>
      <c r="AB29" s="230">
        <v>232361.19270000001</v>
      </c>
      <c r="AC29" s="230">
        <v>274288.81745999999</v>
      </c>
      <c r="AD29" s="230">
        <v>264505.65120000002</v>
      </c>
      <c r="AE29" s="230">
        <v>68071.495500000005</v>
      </c>
      <c r="AF29" s="230">
        <v>118340.65925000001</v>
      </c>
      <c r="AG29" s="230">
        <v>541779.54700125975</v>
      </c>
      <c r="AH29" s="230">
        <v>69375.24672000001</v>
      </c>
      <c r="AI29" s="230">
        <v>105333.43049999999</v>
      </c>
      <c r="AJ29" s="230">
        <v>782213.32592000009</v>
      </c>
      <c r="AK29" s="230">
        <v>101191.85550000001</v>
      </c>
      <c r="AL29" s="230">
        <v>89381.53224</v>
      </c>
      <c r="AM29" s="230">
        <v>207422.54807999998</v>
      </c>
      <c r="AN29" s="230">
        <v>109417.00315</v>
      </c>
      <c r="AO29" s="230">
        <v>673459.11200000008</v>
      </c>
      <c r="AP29" s="230">
        <v>664004.22462000011</v>
      </c>
      <c r="AQ29" s="230">
        <v>182228.41461000004</v>
      </c>
      <c r="AR29" s="566"/>
      <c r="AS29" s="249">
        <f t="shared" si="0"/>
        <v>9.5981369642496539E-2</v>
      </c>
      <c r="AT29" s="19">
        <f t="shared" si="1"/>
        <v>0.6327462511636206</v>
      </c>
      <c r="AU29" s="19">
        <f t="shared" si="4"/>
        <v>0.92297560074112928</v>
      </c>
      <c r="AV29" s="566"/>
      <c r="AW29" s="300">
        <f t="shared" si="3"/>
        <v>1117943.5774099999</v>
      </c>
      <c r="AX29" s="566"/>
      <c r="AY29" s="566">
        <f t="shared" si="8"/>
        <v>1992</v>
      </c>
      <c r="AZ29" s="52">
        <f t="shared" si="6"/>
        <v>541.77954700125974</v>
      </c>
      <c r="BA29" s="52">
        <f t="shared" si="7"/>
        <v>478.95530496260102</v>
      </c>
      <c r="BB29" s="566"/>
      <c r="BC29" s="566"/>
      <c r="BD29" s="566"/>
      <c r="BE29" s="566"/>
      <c r="BF29" s="566"/>
      <c r="BG29" s="566"/>
      <c r="BH29" s="566"/>
      <c r="BI29" s="566"/>
      <c r="BJ29" s="566"/>
      <c r="BK29" s="566"/>
      <c r="BL29" s="566"/>
      <c r="BM29" s="566">
        <f t="shared" si="5"/>
        <v>0.37851749810999541</v>
      </c>
      <c r="BN29">
        <v>563538.52142050443</v>
      </c>
      <c r="BO29">
        <v>71537.040639999992</v>
      </c>
      <c r="BP29">
        <v>112261.23396000001</v>
      </c>
      <c r="BQ29">
        <v>791584.69096000004</v>
      </c>
      <c r="BR29">
        <v>105856.16355000001</v>
      </c>
      <c r="BS29">
        <v>92411.236059999996</v>
      </c>
      <c r="BT29">
        <v>208804.21964000002</v>
      </c>
      <c r="BU29">
        <v>108036.79519999999</v>
      </c>
      <c r="BV29">
        <v>669641.73237999994</v>
      </c>
      <c r="BW29">
        <v>677513.5877400001</v>
      </c>
      <c r="BX29">
        <v>193478.20459999997</v>
      </c>
    </row>
    <row r="30" spans="1:76" x14ac:dyDescent="0.2">
      <c r="A30" s="1">
        <v>1993</v>
      </c>
      <c r="B30" s="230">
        <v>9951441.1008000001</v>
      </c>
      <c r="C30" s="230">
        <v>2048897.2363809801</v>
      </c>
      <c r="D30" s="230">
        <v>952198.80020599847</v>
      </c>
      <c r="E30" s="230">
        <v>1155906.6003099999</v>
      </c>
      <c r="F30" s="230">
        <v>22819.76367</v>
      </c>
      <c r="G30" s="230">
        <v>40229.169289999998</v>
      </c>
      <c r="H30" s="230">
        <v>56331.844189999996</v>
      </c>
      <c r="I30" s="230">
        <v>119891.65268</v>
      </c>
      <c r="J30" s="230">
        <v>113809.3866</v>
      </c>
      <c r="K30" s="230">
        <v>9733.0516800000005</v>
      </c>
      <c r="L30" s="230">
        <v>53375.000420000004</v>
      </c>
      <c r="M30" s="230">
        <v>506007.47198512737</v>
      </c>
      <c r="N30" s="230">
        <v>32499.54708</v>
      </c>
      <c r="O30" s="230">
        <v>42409.412369999998</v>
      </c>
      <c r="P30" s="230">
        <v>224460.99234000003</v>
      </c>
      <c r="Q30" s="230">
        <v>29294.192640000001</v>
      </c>
      <c r="R30" s="230">
        <v>25249.29624</v>
      </c>
      <c r="S30" s="230">
        <v>79676.621999999988</v>
      </c>
      <c r="T30" s="230">
        <v>36687.729099999997</v>
      </c>
      <c r="U30" s="230">
        <v>143764.23869999999</v>
      </c>
      <c r="V30" s="230">
        <v>250845.62432</v>
      </c>
      <c r="W30" s="230">
        <v>55149.880160000001</v>
      </c>
      <c r="X30" s="230">
        <v>1842234.8754651274</v>
      </c>
      <c r="Y30" s="251">
        <v>11841.71925</v>
      </c>
      <c r="Z30" s="230">
        <v>86160.589800000002</v>
      </c>
      <c r="AA30" s="230">
        <v>101724.44427000001</v>
      </c>
      <c r="AB30" s="230">
        <v>242219.91923999999</v>
      </c>
      <c r="AC30" s="230">
        <v>283677.16440000001</v>
      </c>
      <c r="AD30" s="230">
        <v>282416.02560000005</v>
      </c>
      <c r="AE30" s="230">
        <v>74048.332139999999</v>
      </c>
      <c r="AF30" s="230">
        <v>126362.36</v>
      </c>
      <c r="AG30" s="230">
        <v>563538.52142050443</v>
      </c>
      <c r="AH30" s="230">
        <v>71537.040639999992</v>
      </c>
      <c r="AI30" s="230">
        <v>112261.23396000001</v>
      </c>
      <c r="AJ30" s="230">
        <v>791584.69096000004</v>
      </c>
      <c r="AK30" s="230">
        <v>105856.16355000001</v>
      </c>
      <c r="AL30" s="230">
        <v>92411.236059999996</v>
      </c>
      <c r="AM30" s="230">
        <v>208804.21964000002</v>
      </c>
      <c r="AN30" s="230">
        <v>108036.79519999999</v>
      </c>
      <c r="AO30" s="230">
        <v>669641.73237999994</v>
      </c>
      <c r="AP30" s="230">
        <v>677513.5877400001</v>
      </c>
      <c r="AQ30" s="230">
        <v>193478.20459999997</v>
      </c>
      <c r="AR30" s="566"/>
      <c r="AS30" s="249">
        <f t="shared" si="0"/>
        <v>9.566512816966595E-2</v>
      </c>
      <c r="AT30" s="19">
        <f t="shared" si="1"/>
        <v>0.62744800660564881</v>
      </c>
      <c r="AU30" s="19">
        <f t="shared" si="4"/>
        <v>0.93076931496491344</v>
      </c>
      <c r="AV30" s="566"/>
      <c r="AW30" s="300">
        <f t="shared" si="3"/>
        <v>1155906.6003099999</v>
      </c>
      <c r="AX30" s="566"/>
      <c r="AY30" s="566">
        <f t="shared" si="8"/>
        <v>1993</v>
      </c>
      <c r="AZ30" s="52">
        <f t="shared" si="6"/>
        <v>563.53852142050448</v>
      </c>
      <c r="BA30" s="52">
        <f t="shared" si="7"/>
        <v>506.00747198512738</v>
      </c>
      <c r="BB30" s="566"/>
      <c r="BC30" s="566"/>
      <c r="BD30" s="566"/>
      <c r="BE30" s="566"/>
      <c r="BF30" s="566"/>
      <c r="BG30" s="566"/>
      <c r="BH30" s="566"/>
      <c r="BI30" s="566"/>
      <c r="BJ30" s="566"/>
      <c r="BK30" s="566"/>
      <c r="BL30" s="566"/>
      <c r="BM30" s="566">
        <f t="shared" si="5"/>
        <v>0.38449805706715079</v>
      </c>
      <c r="BN30">
        <v>602543.34700447775</v>
      </c>
      <c r="BO30">
        <v>74080.056960000002</v>
      </c>
      <c r="BP30">
        <v>114872.97383999999</v>
      </c>
      <c r="BQ30">
        <v>810775.38303999987</v>
      </c>
      <c r="BR30">
        <v>111571.11719999999</v>
      </c>
      <c r="BS30">
        <v>96251.875719999996</v>
      </c>
      <c r="BT30">
        <v>216577.01702999999</v>
      </c>
      <c r="BU30">
        <v>108337.59909999999</v>
      </c>
      <c r="BV30">
        <v>684736.21817000001</v>
      </c>
      <c r="BW30">
        <v>704151.76854000008</v>
      </c>
      <c r="BX30">
        <v>208931.78373</v>
      </c>
    </row>
    <row r="31" spans="1:76" x14ac:dyDescent="0.2">
      <c r="A31" s="1">
        <v>1994</v>
      </c>
      <c r="B31" s="230">
        <v>10352478.99412</v>
      </c>
      <c r="C31" s="230">
        <v>2184569.5112882569</v>
      </c>
      <c r="D31" s="230">
        <v>1033039.5763862157</v>
      </c>
      <c r="E31" s="230">
        <v>1224394.20609</v>
      </c>
      <c r="F31" s="230">
        <v>24115.811500000003</v>
      </c>
      <c r="G31" s="230">
        <v>43281.084280000003</v>
      </c>
      <c r="H31" s="230">
        <v>55435.025980000006</v>
      </c>
      <c r="I31" s="230">
        <v>133534.22067000001</v>
      </c>
      <c r="J31" s="230">
        <v>118278.8685</v>
      </c>
      <c r="K31" s="230">
        <v>11841.71925</v>
      </c>
      <c r="L31" s="230">
        <v>56566.727910000001</v>
      </c>
      <c r="M31" s="230">
        <v>523317.66867987998</v>
      </c>
      <c r="N31" s="230">
        <v>32095.032060000001</v>
      </c>
      <c r="O31" s="230">
        <v>42499.512179999998</v>
      </c>
      <c r="P31" s="230">
        <v>238116.38058</v>
      </c>
      <c r="Q31" s="230">
        <v>30134.179199999999</v>
      </c>
      <c r="R31" s="230">
        <v>25921.427279999996</v>
      </c>
      <c r="S31" s="230">
        <v>80426.289000000004</v>
      </c>
      <c r="T31" s="230">
        <v>37173.176800000001</v>
      </c>
      <c r="U31" s="230">
        <v>135682.28886</v>
      </c>
      <c r="V31" s="230">
        <v>272035.59972</v>
      </c>
      <c r="W31" s="230">
        <v>58814.750059999998</v>
      </c>
      <c r="X31" s="230">
        <v>1919269.7625098801</v>
      </c>
      <c r="Y31" s="251">
        <v>16227.363089999999</v>
      </c>
      <c r="Z31" s="230">
        <v>91779.758699999991</v>
      </c>
      <c r="AA31" s="230">
        <v>106386.55308</v>
      </c>
      <c r="AB31" s="230">
        <v>256149.20681999999</v>
      </c>
      <c r="AC31" s="230">
        <v>306469.58370000002</v>
      </c>
      <c r="AD31" s="230">
        <v>309204.73599999998</v>
      </c>
      <c r="AE31" s="230">
        <v>86299.430940000006</v>
      </c>
      <c r="AF31" s="230">
        <v>135865.33025</v>
      </c>
      <c r="AG31" s="230">
        <v>602543.34700447775</v>
      </c>
      <c r="AH31" s="230">
        <v>74080.056960000002</v>
      </c>
      <c r="AI31" s="230">
        <v>114872.97383999999</v>
      </c>
      <c r="AJ31" s="230">
        <v>810775.38303999987</v>
      </c>
      <c r="AK31" s="230">
        <v>111571.11719999999</v>
      </c>
      <c r="AL31" s="230">
        <v>96251.875719999996</v>
      </c>
      <c r="AM31" s="230">
        <v>216577.01702999999</v>
      </c>
      <c r="AN31" s="230">
        <v>108337.59909999999</v>
      </c>
      <c r="AO31" s="230">
        <v>684736.21817000001</v>
      </c>
      <c r="AP31" s="230">
        <v>704151.76854000008</v>
      </c>
      <c r="AQ31" s="230">
        <v>208931.78373</v>
      </c>
      <c r="AR31" s="566"/>
      <c r="AS31" s="249">
        <f t="shared" si="0"/>
        <v>9.3338832695269866E-2</v>
      </c>
      <c r="AT31" s="19">
        <f t="shared" si="1"/>
        <v>0.63794794770737551</v>
      </c>
      <c r="AU31" s="19">
        <f t="shared" si="4"/>
        <v>0.91544984725356193</v>
      </c>
      <c r="AV31" s="566"/>
      <c r="AW31" s="300">
        <f t="shared" si="3"/>
        <v>1224394.20609</v>
      </c>
      <c r="AX31" s="566"/>
      <c r="AY31" s="566">
        <f t="shared" si="8"/>
        <v>1994</v>
      </c>
      <c r="AZ31" s="52">
        <f t="shared" si="6"/>
        <v>602.54334700447771</v>
      </c>
      <c r="BA31" s="52">
        <f t="shared" si="7"/>
        <v>523.31766867987994</v>
      </c>
      <c r="BB31" s="566"/>
      <c r="BC31" s="566"/>
      <c r="BD31" s="566"/>
      <c r="BE31" s="566"/>
      <c r="BF31" s="566"/>
      <c r="BG31" s="566"/>
      <c r="BH31" s="566"/>
      <c r="BI31" s="566"/>
      <c r="BJ31" s="566"/>
      <c r="BK31" s="566"/>
      <c r="BL31" s="566"/>
      <c r="BM31" s="566">
        <f t="shared" si="5"/>
        <v>0.38194546726571499</v>
      </c>
      <c r="BN31">
        <v>607086.33234763518</v>
      </c>
      <c r="BO31">
        <v>75318.372480000005</v>
      </c>
      <c r="BP31">
        <v>120586.73849999999</v>
      </c>
      <c r="BQ31">
        <v>838092.10580000002</v>
      </c>
      <c r="BR31">
        <v>109709.7372</v>
      </c>
      <c r="BS31">
        <v>96761.201679999998</v>
      </c>
      <c r="BT31">
        <v>218391.80325</v>
      </c>
      <c r="BU31">
        <v>110498.90005000001</v>
      </c>
      <c r="BV31">
        <v>697671.96745000011</v>
      </c>
      <c r="BW31">
        <v>700679.29139999999</v>
      </c>
      <c r="BX31">
        <v>213596.64758000002</v>
      </c>
    </row>
    <row r="32" spans="1:76" x14ac:dyDescent="0.2">
      <c r="A32" s="1">
        <v>1995</v>
      </c>
      <c r="B32" s="230">
        <v>10630257.664170001</v>
      </c>
      <c r="C32" s="230">
        <v>2232338.877911564</v>
      </c>
      <c r="D32" s="230">
        <v>1003978.0424159823</v>
      </c>
      <c r="E32" s="230">
        <v>1274921.64063</v>
      </c>
      <c r="F32" s="230">
        <v>26504.989279999998</v>
      </c>
      <c r="G32" s="230">
        <v>44007.771249999998</v>
      </c>
      <c r="H32" s="230">
        <v>50097.352659999997</v>
      </c>
      <c r="I32" s="230">
        <v>140111.22384000002</v>
      </c>
      <c r="J32" s="230">
        <v>125142.4434</v>
      </c>
      <c r="K32" s="230">
        <v>16227.363089999999</v>
      </c>
      <c r="L32" s="230">
        <v>55198.324790000006</v>
      </c>
      <c r="M32" s="230">
        <v>532303.42233379465</v>
      </c>
      <c r="N32" s="230">
        <v>32383.811460000001</v>
      </c>
      <c r="O32" s="230">
        <v>44156.212290000003</v>
      </c>
      <c r="P32" s="230">
        <v>268110.87498000002</v>
      </c>
      <c r="Q32" s="230">
        <v>28837.46688</v>
      </c>
      <c r="R32" s="230">
        <v>25438.420559999999</v>
      </c>
      <c r="S32" s="230">
        <v>68392.411800000002</v>
      </c>
      <c r="T32" s="230">
        <v>37870.2889</v>
      </c>
      <c r="U32" s="230">
        <v>122850.06084000001</v>
      </c>
      <c r="V32" s="230">
        <v>257386.15216</v>
      </c>
      <c r="W32" s="230">
        <v>57024.16077000001</v>
      </c>
      <c r="X32" s="230">
        <v>1932042.7512837946</v>
      </c>
      <c r="Y32" s="251">
        <v>21666.138509999997</v>
      </c>
      <c r="Z32" s="230">
        <v>93937.125400000004</v>
      </c>
      <c r="AA32" s="230">
        <v>109354.79889000001</v>
      </c>
      <c r="AB32" s="230">
        <v>261129.72132000001</v>
      </c>
      <c r="AC32" s="230">
        <v>323435.93771999999</v>
      </c>
      <c r="AD32" s="230">
        <v>334076.21119999996</v>
      </c>
      <c r="AE32" s="230">
        <v>109208.27754000001</v>
      </c>
      <c r="AF32" s="230">
        <v>140543.73450000002</v>
      </c>
      <c r="AG32" s="230">
        <v>607086.33234763518</v>
      </c>
      <c r="AH32" s="230">
        <v>75318.372480000005</v>
      </c>
      <c r="AI32" s="230">
        <v>120586.73849999999</v>
      </c>
      <c r="AJ32" s="230">
        <v>838092.10580000002</v>
      </c>
      <c r="AK32" s="230">
        <v>109709.7372</v>
      </c>
      <c r="AL32" s="230">
        <v>96761.201679999998</v>
      </c>
      <c r="AM32" s="230">
        <v>218391.80325</v>
      </c>
      <c r="AN32" s="230">
        <v>110498.90005000001</v>
      </c>
      <c r="AO32" s="230">
        <v>697671.96745000011</v>
      </c>
      <c r="AP32" s="230">
        <v>700679.29139999999</v>
      </c>
      <c r="AQ32" s="230">
        <v>213596.64758000002</v>
      </c>
      <c r="AR32" s="566"/>
      <c r="AS32" s="249">
        <f t="shared" si="0"/>
        <v>8.4106594226253217E-2</v>
      </c>
      <c r="AT32" s="19">
        <f t="shared" si="1"/>
        <v>0.6598827276378052</v>
      </c>
      <c r="AU32" s="19">
        <f t="shared" si="4"/>
        <v>0.88501990857531554</v>
      </c>
      <c r="AV32" s="566"/>
      <c r="AW32" s="300">
        <f t="shared" si="3"/>
        <v>1274921.64063</v>
      </c>
      <c r="AX32" s="566"/>
      <c r="AY32" s="566">
        <f t="shared" si="8"/>
        <v>1995</v>
      </c>
      <c r="AZ32" s="52">
        <f t="shared" si="6"/>
        <v>607.08633234763522</v>
      </c>
      <c r="BA32" s="52">
        <f t="shared" si="7"/>
        <v>532.30342233379463</v>
      </c>
      <c r="BB32" s="566"/>
      <c r="BC32" s="566"/>
      <c r="BD32" s="566"/>
      <c r="BE32" s="566"/>
      <c r="BF32" s="566"/>
      <c r="BG32" s="566"/>
      <c r="BH32" s="566"/>
      <c r="BI32" s="566"/>
      <c r="BJ32" s="566"/>
      <c r="BK32" s="566"/>
      <c r="BL32" s="566"/>
      <c r="BM32" s="566">
        <f t="shared" si="5"/>
        <v>0.37442116431028322</v>
      </c>
      <c r="BN32">
        <v>617432.99045705888</v>
      </c>
      <c r="BO32">
        <v>76641.47712000001</v>
      </c>
      <c r="BP32">
        <v>128059.30296</v>
      </c>
      <c r="BQ32">
        <v>832152.12968000013</v>
      </c>
      <c r="BR32">
        <v>107793.03285</v>
      </c>
      <c r="BS32">
        <v>96912.964719999989</v>
      </c>
      <c r="BT32">
        <v>215936.29369000002</v>
      </c>
      <c r="BU32">
        <v>111914.0079</v>
      </c>
      <c r="BV32">
        <v>709515.84614000004</v>
      </c>
      <c r="BW32">
        <v>705586.74196999997</v>
      </c>
      <c r="BX32">
        <v>220841.79807000002</v>
      </c>
    </row>
    <row r="33" spans="1:76" x14ac:dyDescent="0.2">
      <c r="A33" s="1">
        <v>1996</v>
      </c>
      <c r="B33" s="230">
        <v>11031295.557490001</v>
      </c>
      <c r="C33" s="230">
        <v>2324843.434249653</v>
      </c>
      <c r="D33" s="230">
        <v>1045324.1703894705</v>
      </c>
      <c r="E33" s="230">
        <v>1327877.1669899998</v>
      </c>
      <c r="F33" s="230">
        <v>25957.265510000001</v>
      </c>
      <c r="G33" s="230">
        <v>43238.513279999999</v>
      </c>
      <c r="H33" s="230">
        <v>52401.304189999995</v>
      </c>
      <c r="I33" s="230">
        <v>144446.34834</v>
      </c>
      <c r="J33" s="230">
        <v>120743.1069</v>
      </c>
      <c r="K33" s="230">
        <v>21666.138509999997</v>
      </c>
      <c r="L33" s="230">
        <v>53767.532470000006</v>
      </c>
      <c r="M33" s="230">
        <v>544118.93011797837</v>
      </c>
      <c r="N33" s="230">
        <v>33914.79</v>
      </c>
      <c r="O33" s="230">
        <v>49731.848279999998</v>
      </c>
      <c r="P33" s="230">
        <v>226978.07418000003</v>
      </c>
      <c r="Q33" s="230">
        <v>28445.760000000002</v>
      </c>
      <c r="R33" s="230">
        <v>24535.38192</v>
      </c>
      <c r="S33" s="230">
        <v>74434.780800000008</v>
      </c>
      <c r="T33" s="230">
        <v>36455.358400000005</v>
      </c>
      <c r="U33" s="230">
        <v>141661.60476000002</v>
      </c>
      <c r="V33" s="230">
        <v>263116.69812000002</v>
      </c>
      <c r="W33" s="230">
        <v>61481.398490000007</v>
      </c>
      <c r="X33" s="230">
        <v>1947094.8342679788</v>
      </c>
      <c r="Y33" s="251">
        <v>28833.684720000001</v>
      </c>
      <c r="Z33" s="230">
        <v>96289.147799999992</v>
      </c>
      <c r="AA33" s="230">
        <v>116658.33759</v>
      </c>
      <c r="AB33" s="230">
        <v>268250.51097000006</v>
      </c>
      <c r="AC33" s="230">
        <v>336912.14886000002</v>
      </c>
      <c r="AD33" s="230">
        <v>342618.82880000002</v>
      </c>
      <c r="AE33" s="230">
        <v>131929.46280000001</v>
      </c>
      <c r="AF33" s="230">
        <v>145044.04250000001</v>
      </c>
      <c r="AG33" s="230">
        <v>617432.99045705888</v>
      </c>
      <c r="AH33" s="230">
        <v>76641.47712000001</v>
      </c>
      <c r="AI33" s="230">
        <v>128059.30296</v>
      </c>
      <c r="AJ33" s="230">
        <v>832152.12968000013</v>
      </c>
      <c r="AK33" s="230">
        <v>107793.03285</v>
      </c>
      <c r="AL33" s="230">
        <v>96912.964719999989</v>
      </c>
      <c r="AM33" s="230">
        <v>215936.29369000002</v>
      </c>
      <c r="AN33" s="230">
        <v>111914.0079</v>
      </c>
      <c r="AO33" s="230">
        <v>709515.84614000004</v>
      </c>
      <c r="AP33" s="230">
        <v>705586.74196999997</v>
      </c>
      <c r="AQ33" s="230">
        <v>220841.79807000002</v>
      </c>
      <c r="AR33" s="566"/>
      <c r="AS33" s="249">
        <f t="shared" si="0"/>
        <v>8.7347876064773455E-2</v>
      </c>
      <c r="AT33" s="19">
        <f t="shared" si="1"/>
        <v>0.68197868106882564</v>
      </c>
      <c r="AU33" s="19">
        <f t="shared" si="4"/>
        <v>0.85634546576904169</v>
      </c>
      <c r="AV33" s="566"/>
      <c r="AW33" s="300">
        <f t="shared" si="3"/>
        <v>1327877.1669899998</v>
      </c>
      <c r="AX33" s="566"/>
      <c r="AY33" s="566">
        <f t="shared" si="8"/>
        <v>1996</v>
      </c>
      <c r="AZ33" s="52">
        <f t="shared" si="6"/>
        <v>617.43299045705885</v>
      </c>
      <c r="BA33" s="52">
        <f t="shared" si="7"/>
        <v>544.11893011797838</v>
      </c>
      <c r="BB33" s="566"/>
      <c r="BC33" s="566"/>
      <c r="BD33" s="566"/>
      <c r="BE33" s="566"/>
      <c r="BF33" s="566"/>
      <c r="BG33" s="566"/>
      <c r="BH33" s="566"/>
      <c r="BI33" s="566"/>
      <c r="BJ33" s="566"/>
      <c r="BK33" s="566"/>
      <c r="BL33" s="566"/>
      <c r="BM33" s="566">
        <f t="shared" si="5"/>
        <v>0.37013570606357366</v>
      </c>
      <c r="BN33">
        <v>677758.99260511727</v>
      </c>
      <c r="BO33">
        <v>84340.855040000009</v>
      </c>
      <c r="BP33">
        <v>138160.72836000001</v>
      </c>
      <c r="BQ33">
        <v>863697.61372000014</v>
      </c>
      <c r="BR33">
        <v>111280.01805</v>
      </c>
      <c r="BS33">
        <v>100668.14185999999</v>
      </c>
      <c r="BT33">
        <v>220421.35707000003</v>
      </c>
      <c r="BU33">
        <v>115172.16285000001</v>
      </c>
      <c r="BV33">
        <v>737179.34604999993</v>
      </c>
      <c r="BW33">
        <v>753757.45225000009</v>
      </c>
      <c r="BX33">
        <v>234215.12933</v>
      </c>
    </row>
    <row r="34" spans="1:76" x14ac:dyDescent="0.2">
      <c r="A34" s="1">
        <v>1997</v>
      </c>
      <c r="B34" s="230">
        <v>11521902.899519999</v>
      </c>
      <c r="C34" s="230">
        <v>2467896.420524016</v>
      </c>
      <c r="D34" s="230">
        <v>1079410.5760054095</v>
      </c>
      <c r="E34" s="230">
        <v>1425097.19264</v>
      </c>
      <c r="F34" s="230">
        <v>25026.109350000002</v>
      </c>
      <c r="G34" s="230">
        <v>48845.965400000001</v>
      </c>
      <c r="H34" s="230">
        <v>53657.111720000001</v>
      </c>
      <c r="I34" s="230">
        <v>147995.64551</v>
      </c>
      <c r="J34" s="230">
        <v>123009.10830000001</v>
      </c>
      <c r="K34" s="230">
        <v>28833.684720000001</v>
      </c>
      <c r="L34" s="230">
        <v>56375.401030000001</v>
      </c>
      <c r="M34" s="230">
        <v>560072.22292120394</v>
      </c>
      <c r="N34" s="230">
        <v>36432.991139999998</v>
      </c>
      <c r="O34" s="230">
        <v>54632.953259999995</v>
      </c>
      <c r="P34" s="230">
        <v>226583.40978000002</v>
      </c>
      <c r="Q34" s="230">
        <v>28794.12096</v>
      </c>
      <c r="R34" s="230">
        <v>23733.502800000002</v>
      </c>
      <c r="S34" s="230">
        <v>77086.959600000017</v>
      </c>
      <c r="T34" s="230">
        <v>35903.573850000001</v>
      </c>
      <c r="U34" s="230">
        <v>178859.74254000001</v>
      </c>
      <c r="V34" s="230">
        <v>273855.78372000001</v>
      </c>
      <c r="W34" s="230">
        <v>65446.612240000002</v>
      </c>
      <c r="X34" s="230">
        <v>2045144.8988412039</v>
      </c>
      <c r="Y34" s="251">
        <v>36676.870139999999</v>
      </c>
      <c r="Z34" s="230">
        <v>99095.905299999999</v>
      </c>
      <c r="AA34" s="230">
        <v>120834.20808000001</v>
      </c>
      <c r="AB34" s="230">
        <v>277648.87644000002</v>
      </c>
      <c r="AC34" s="230">
        <v>352786.11563999997</v>
      </c>
      <c r="AD34" s="230">
        <v>358349.05600000004</v>
      </c>
      <c r="AE34" s="230">
        <v>159420.07871999999</v>
      </c>
      <c r="AF34" s="230">
        <v>151356.01925000001</v>
      </c>
      <c r="AG34" s="230">
        <v>677758.99260511727</v>
      </c>
      <c r="AH34" s="230">
        <v>84340.855040000009</v>
      </c>
      <c r="AI34" s="230">
        <v>138160.72836000001</v>
      </c>
      <c r="AJ34" s="230">
        <v>863697.61372000014</v>
      </c>
      <c r="AK34" s="230">
        <v>111280.01805</v>
      </c>
      <c r="AL34" s="230">
        <v>100668.14185999999</v>
      </c>
      <c r="AM34" s="230">
        <v>220421.35707000003</v>
      </c>
      <c r="AN34" s="230">
        <v>115172.16285000001</v>
      </c>
      <c r="AO34" s="230">
        <v>737179.34604999993</v>
      </c>
      <c r="AP34" s="230">
        <v>753757.45225000009</v>
      </c>
      <c r="AQ34" s="230">
        <v>234215.12933</v>
      </c>
      <c r="AR34" s="566"/>
      <c r="AS34" s="249">
        <f t="shared" si="0"/>
        <v>8.781286686422915E-2</v>
      </c>
      <c r="AT34" s="19">
        <f t="shared" si="1"/>
        <v>0.69681966957327668</v>
      </c>
      <c r="AU34" s="19">
        <f t="shared" si="4"/>
        <v>0.83810686865667838</v>
      </c>
      <c r="AV34" s="566"/>
      <c r="AW34" s="300">
        <f t="shared" si="3"/>
        <v>1425097.19264</v>
      </c>
      <c r="AX34" s="566"/>
      <c r="AY34" s="566">
        <f t="shared" si="8"/>
        <v>1997</v>
      </c>
      <c r="AZ34" s="52">
        <f t="shared" si="6"/>
        <v>677.75899260511733</v>
      </c>
      <c r="BA34" s="52">
        <f t="shared" si="7"/>
        <v>560.072222921204</v>
      </c>
      <c r="BB34" s="566"/>
      <c r="BC34" s="566"/>
      <c r="BD34" s="566"/>
      <c r="BE34" s="566"/>
      <c r="BF34" s="566"/>
      <c r="BG34" s="566"/>
      <c r="BH34" s="566"/>
      <c r="BI34" s="566"/>
      <c r="BJ34" s="566"/>
      <c r="BK34" s="566"/>
      <c r="BL34" s="566"/>
      <c r="BM34" s="566">
        <f t="shared" si="5"/>
        <v>0.36808722275310868</v>
      </c>
      <c r="BN34">
        <v>733406.20715363324</v>
      </c>
      <c r="BO34">
        <v>89718.720000000001</v>
      </c>
      <c r="BP34">
        <v>144146.87351999999</v>
      </c>
      <c r="BQ34">
        <v>883640.88196000014</v>
      </c>
      <c r="BR34">
        <v>109673.54370000001</v>
      </c>
      <c r="BS34">
        <v>90580.498580000014</v>
      </c>
      <c r="BT34">
        <v>220829.41550999999</v>
      </c>
      <c r="BU34">
        <v>116466.78295000001</v>
      </c>
      <c r="BV34">
        <v>727827.59947000002</v>
      </c>
      <c r="BW34">
        <v>760551.77396000002</v>
      </c>
      <c r="BX34">
        <v>242570.75552999999</v>
      </c>
    </row>
    <row r="35" spans="1:76" x14ac:dyDescent="0.2">
      <c r="A35" s="1">
        <v>1998</v>
      </c>
      <c r="B35" s="230">
        <v>12038263.482679999</v>
      </c>
      <c r="C35" s="230">
        <v>2562601.6732663973</v>
      </c>
      <c r="D35" s="230">
        <v>1113243.0950547389</v>
      </c>
      <c r="E35" s="230">
        <v>1483737.53715</v>
      </c>
      <c r="F35" s="230">
        <v>25277.439109999999</v>
      </c>
      <c r="G35" s="230">
        <v>48499.863170000011</v>
      </c>
      <c r="H35" s="230">
        <v>57383.263640000005</v>
      </c>
      <c r="I35" s="230">
        <v>144619.75332000002</v>
      </c>
      <c r="J35" s="230">
        <v>132981.95430000001</v>
      </c>
      <c r="K35" s="230">
        <v>36676.870139999999</v>
      </c>
      <c r="L35" s="230">
        <v>46981.147240000006</v>
      </c>
      <c r="M35" s="230">
        <v>610762.86407925712</v>
      </c>
      <c r="N35" s="230">
        <v>36908.022060000003</v>
      </c>
      <c r="O35" s="230">
        <v>56340.791099999995</v>
      </c>
      <c r="P35" s="230">
        <v>224500.45878000002</v>
      </c>
      <c r="Q35" s="230">
        <v>28273.491840000002</v>
      </c>
      <c r="R35" s="230">
        <v>21286.681919999999</v>
      </c>
      <c r="S35" s="230">
        <v>71626.840800000005</v>
      </c>
      <c r="T35" s="230">
        <v>35862.161249999997</v>
      </c>
      <c r="U35" s="230">
        <v>198396.38711999997</v>
      </c>
      <c r="V35" s="230">
        <v>263228.94279999996</v>
      </c>
      <c r="W35" s="230">
        <v>66255.853310000006</v>
      </c>
      <c r="X35" s="230">
        <v>2105862.7859792574</v>
      </c>
      <c r="Y35" s="251">
        <v>45130.775700000006</v>
      </c>
      <c r="Z35" s="230">
        <v>104426.72529999999</v>
      </c>
      <c r="AA35" s="230">
        <v>127242.98855999998</v>
      </c>
      <c r="AB35" s="230">
        <v>287954.50319999998</v>
      </c>
      <c r="AC35" s="230">
        <v>364689.01433999999</v>
      </c>
      <c r="AD35" s="230">
        <v>366272.81920000003</v>
      </c>
      <c r="AE35" s="230">
        <v>187625.93220000004</v>
      </c>
      <c r="AF35" s="230">
        <v>157005.96924999999</v>
      </c>
      <c r="AG35" s="230">
        <v>733406.20715363324</v>
      </c>
      <c r="AH35" s="230">
        <v>89718.720000000001</v>
      </c>
      <c r="AI35" s="230">
        <v>144146.87351999999</v>
      </c>
      <c r="AJ35" s="230">
        <v>883640.88196000014</v>
      </c>
      <c r="AK35" s="230">
        <v>109673.54370000001</v>
      </c>
      <c r="AL35" s="230">
        <v>90580.498580000014</v>
      </c>
      <c r="AM35" s="230">
        <v>220829.41550999999</v>
      </c>
      <c r="AN35" s="230">
        <v>116466.78295000001</v>
      </c>
      <c r="AO35" s="230">
        <v>727827.59947000002</v>
      </c>
      <c r="AP35" s="230">
        <v>760551.77396000002</v>
      </c>
      <c r="AQ35" s="230">
        <v>242570.75552999999</v>
      </c>
      <c r="AR35" s="566"/>
      <c r="AS35" s="249">
        <f t="shared" si="0"/>
        <v>8.429322593658696E-2</v>
      </c>
      <c r="AT35" s="19">
        <f t="shared" si="1"/>
        <v>0.70457465084081439</v>
      </c>
      <c r="AU35" s="19">
        <f t="shared" si="4"/>
        <v>0.82888214980130803</v>
      </c>
      <c r="AV35" s="566"/>
      <c r="AW35" s="300">
        <f t="shared" si="3"/>
        <v>1483737.53715</v>
      </c>
      <c r="AX35" s="566"/>
      <c r="AY35" s="566">
        <f t="shared" si="8"/>
        <v>1998</v>
      </c>
      <c r="AZ35" s="52">
        <f t="shared" si="6"/>
        <v>733.4062071536332</v>
      </c>
      <c r="BA35" s="52">
        <f t="shared" si="7"/>
        <v>610.76286407925716</v>
      </c>
      <c r="BB35" s="566"/>
      <c r="BC35" s="566"/>
      <c r="BD35" s="566"/>
      <c r="BE35" s="566"/>
      <c r="BF35" s="566"/>
      <c r="BG35" s="566"/>
      <c r="BH35" s="566"/>
      <c r="BI35" s="566"/>
      <c r="BJ35" s="566"/>
      <c r="BK35" s="566"/>
      <c r="BL35" s="566"/>
      <c r="BM35" s="566">
        <f t="shared" si="5"/>
        <v>0.36850372042637092</v>
      </c>
      <c r="BN35">
        <v>789491.75398187188</v>
      </c>
      <c r="BO35">
        <v>91643.235840000008</v>
      </c>
      <c r="BP35">
        <v>141209.83350000001</v>
      </c>
      <c r="BQ35">
        <v>860472.28732000012</v>
      </c>
      <c r="BR35">
        <v>110928.9411</v>
      </c>
      <c r="BS35">
        <v>86910.783960000001</v>
      </c>
      <c r="BT35">
        <v>223574.86133000001</v>
      </c>
      <c r="BU35">
        <v>117807.1053</v>
      </c>
      <c r="BV35">
        <v>747506.27475999994</v>
      </c>
      <c r="BW35">
        <v>771825.43261999998</v>
      </c>
      <c r="BX35">
        <v>255136.66488000003</v>
      </c>
    </row>
    <row r="36" spans="1:76" x14ac:dyDescent="0.2">
      <c r="A36" s="1">
        <v>1999</v>
      </c>
      <c r="B36" s="230">
        <v>12610503.739990002</v>
      </c>
      <c r="C36" s="230">
        <v>2685376.2950417083</v>
      </c>
      <c r="D36" s="230">
        <v>1145336.1228106003</v>
      </c>
      <c r="E36" s="230">
        <v>1566177.0356099999</v>
      </c>
      <c r="F36" s="230">
        <v>24873.663430000001</v>
      </c>
      <c r="G36" s="230">
        <v>49304.455069999996</v>
      </c>
      <c r="H36" s="230">
        <v>60994.119720000002</v>
      </c>
      <c r="I36" s="230">
        <v>145986.34970999998</v>
      </c>
      <c r="J36" s="230">
        <v>126420.30959999999</v>
      </c>
      <c r="K36" s="230">
        <v>45130.775700000006</v>
      </c>
      <c r="L36" s="230">
        <v>51726.885720000006</v>
      </c>
      <c r="M36" s="230">
        <v>649116.70947642101</v>
      </c>
      <c r="N36" s="230">
        <v>38538.394440000004</v>
      </c>
      <c r="O36" s="230">
        <v>58349.773350000003</v>
      </c>
      <c r="P36" s="230">
        <v>227517.44886</v>
      </c>
      <c r="Q36" s="230">
        <v>29583.590399999997</v>
      </c>
      <c r="R36" s="230">
        <v>19736.402280000002</v>
      </c>
      <c r="S36" s="230">
        <v>75444.579599999997</v>
      </c>
      <c r="T36" s="230">
        <v>36298.143900000003</v>
      </c>
      <c r="U36" s="230">
        <v>187429.83204000001</v>
      </c>
      <c r="V36" s="230">
        <v>281940.43432</v>
      </c>
      <c r="W36" s="230">
        <v>72515.154129999995</v>
      </c>
      <c r="X36" s="230">
        <v>2180907.0217464212</v>
      </c>
      <c r="Y36" s="251">
        <v>67628.840069999991</v>
      </c>
      <c r="Z36" s="230">
        <v>107654.29449999999</v>
      </c>
      <c r="AA36" s="230">
        <v>129505.79024999999</v>
      </c>
      <c r="AB36" s="230">
        <v>285313.48443000001</v>
      </c>
      <c r="AC36" s="230">
        <v>366856.61291999999</v>
      </c>
      <c r="AD36" s="230">
        <v>359683.84000000003</v>
      </c>
      <c r="AE36" s="230">
        <v>223724.18429999999</v>
      </c>
      <c r="AF36" s="230">
        <v>160916.71725000002</v>
      </c>
      <c r="AG36" s="230">
        <v>789491.75398187188</v>
      </c>
      <c r="AH36" s="230">
        <v>91643.235840000008</v>
      </c>
      <c r="AI36" s="230">
        <v>141209.83350000001</v>
      </c>
      <c r="AJ36" s="230">
        <v>860472.28732000012</v>
      </c>
      <c r="AK36" s="230">
        <v>110928.9411</v>
      </c>
      <c r="AL36" s="230">
        <v>86910.783960000001</v>
      </c>
      <c r="AM36" s="230">
        <v>223574.86133000001</v>
      </c>
      <c r="AN36" s="230">
        <v>117807.1053</v>
      </c>
      <c r="AO36" s="230">
        <v>747506.27475999994</v>
      </c>
      <c r="AP36" s="230">
        <v>771825.43261999998</v>
      </c>
      <c r="AQ36" s="230">
        <v>255136.66488000003</v>
      </c>
      <c r="AR36" s="566"/>
      <c r="AS36" s="249">
        <f t="shared" si="0"/>
        <v>8.5167846468420766E-2</v>
      </c>
      <c r="AT36" s="19">
        <f t="shared" si="1"/>
        <v>0.71813104364065949</v>
      </c>
      <c r="AU36" s="19">
        <f t="shared" si="4"/>
        <v>0.8132350724231725</v>
      </c>
      <c r="AV36" s="566"/>
      <c r="AW36" s="300">
        <f t="shared" si="3"/>
        <v>1566177.0356099999</v>
      </c>
      <c r="AX36" s="566"/>
      <c r="AY36" s="566">
        <f t="shared" si="8"/>
        <v>1999</v>
      </c>
      <c r="AZ36" s="52">
        <f t="shared" si="6"/>
        <v>789.49175398187185</v>
      </c>
      <c r="BA36" s="52">
        <f t="shared" si="7"/>
        <v>649.11670947642097</v>
      </c>
      <c r="BB36" s="566"/>
      <c r="BC36" s="566"/>
      <c r="BD36" s="566"/>
      <c r="BE36" s="566"/>
      <c r="BF36" s="566"/>
      <c r="BG36" s="566"/>
      <c r="BH36" s="566"/>
      <c r="BI36" s="566"/>
      <c r="BJ36" s="566"/>
      <c r="BK36" s="566"/>
      <c r="BL36" s="566"/>
      <c r="BM36" s="566">
        <f t="shared" si="5"/>
        <v>0.37407313638913903</v>
      </c>
      <c r="BN36">
        <v>736640.02423126635</v>
      </c>
      <c r="BO36">
        <v>96772.648960000006</v>
      </c>
      <c r="BP36">
        <v>157085.7255</v>
      </c>
      <c r="BQ36">
        <v>872558.30207999994</v>
      </c>
      <c r="BR36">
        <v>108680.8077</v>
      </c>
      <c r="BS36">
        <v>85719.865659999996</v>
      </c>
      <c r="BT36">
        <v>217142.57171000002</v>
      </c>
      <c r="BU36">
        <v>119429.11970000001</v>
      </c>
      <c r="BV36">
        <v>744147.31409000012</v>
      </c>
      <c r="BW36">
        <v>770739.29251000006</v>
      </c>
      <c r="BX36">
        <v>258717.02906</v>
      </c>
    </row>
    <row r="37" spans="1:76" x14ac:dyDescent="0.2">
      <c r="A37" s="1">
        <v>2000</v>
      </c>
      <c r="B37" s="230">
        <v>13130913.574899998</v>
      </c>
      <c r="C37" s="230">
        <v>2845105.022300283</v>
      </c>
      <c r="D37" s="230">
        <v>1179948.0529703486</v>
      </c>
      <c r="E37" s="230">
        <v>1678774.97612</v>
      </c>
      <c r="F37" s="230">
        <v>25421.387199999997</v>
      </c>
      <c r="G37" s="230">
        <v>49180.147750000004</v>
      </c>
      <c r="H37" s="230">
        <v>61733.061240000003</v>
      </c>
      <c r="I37" s="230">
        <v>155983.28443</v>
      </c>
      <c r="J37" s="230">
        <v>130090.74390000002</v>
      </c>
      <c r="K37" s="230">
        <v>67628.840069999991</v>
      </c>
      <c r="L37" s="230">
        <v>54483.96845</v>
      </c>
      <c r="M37" s="230">
        <v>648464.17835801013</v>
      </c>
      <c r="N37" s="230">
        <v>40095.116880000001</v>
      </c>
      <c r="O37" s="230">
        <v>61017.864119999998</v>
      </c>
      <c r="P37" s="230">
        <v>225105.61085999999</v>
      </c>
      <c r="Q37" s="230">
        <v>30885.720959999999</v>
      </c>
      <c r="R37" s="230">
        <v>20002.69572</v>
      </c>
      <c r="S37" s="230">
        <v>70992.670199999993</v>
      </c>
      <c r="T37" s="230">
        <v>37726.878600000004</v>
      </c>
      <c r="U37" s="230">
        <v>184715.83872000003</v>
      </c>
      <c r="V37" s="230">
        <v>289384.98687999998</v>
      </c>
      <c r="W37" s="230">
        <v>77324.70530999999</v>
      </c>
      <c r="X37" s="230">
        <v>2230237.6996480105</v>
      </c>
      <c r="Y37" s="251">
        <v>64774.805400000005</v>
      </c>
      <c r="Z37" s="230">
        <v>107097.7892</v>
      </c>
      <c r="AA37" s="230">
        <v>130383.60983999999</v>
      </c>
      <c r="AB37" s="230">
        <v>271707.25724999997</v>
      </c>
      <c r="AC37" s="230">
        <v>380027.09304000001</v>
      </c>
      <c r="AD37" s="230">
        <v>381210.26560000004</v>
      </c>
      <c r="AE37" s="230">
        <v>281180.42136000004</v>
      </c>
      <c r="AF37" s="230">
        <v>170330.02524999998</v>
      </c>
      <c r="AG37" s="230">
        <v>736640.02423126635</v>
      </c>
      <c r="AH37" s="230">
        <v>96772.648960000006</v>
      </c>
      <c r="AI37" s="230">
        <v>157085.7255</v>
      </c>
      <c r="AJ37" s="230">
        <v>872558.30207999994</v>
      </c>
      <c r="AK37" s="230">
        <v>108680.8077</v>
      </c>
      <c r="AL37" s="230">
        <v>85719.865659999996</v>
      </c>
      <c r="AM37" s="230">
        <v>217142.57171000002</v>
      </c>
      <c r="AN37" s="230">
        <v>119429.11970000001</v>
      </c>
      <c r="AO37" s="230">
        <v>744147.31409000012</v>
      </c>
      <c r="AP37" s="230">
        <v>770739.29251000006</v>
      </c>
      <c r="AQ37" s="230">
        <v>258717.02906</v>
      </c>
      <c r="AR37" s="566"/>
      <c r="AS37" s="249">
        <f t="shared" si="0"/>
        <v>8.1563449142084493E-2</v>
      </c>
      <c r="AT37" s="19">
        <f t="shared" si="1"/>
        <v>0.75273365542379378</v>
      </c>
      <c r="AU37" s="19">
        <f t="shared" si="4"/>
        <v>0.77585125505732733</v>
      </c>
      <c r="AV37" s="566"/>
      <c r="AW37" s="300">
        <f t="shared" si="3"/>
        <v>1678774.97612</v>
      </c>
      <c r="AX37" s="566"/>
      <c r="AY37" s="566">
        <f t="shared" si="8"/>
        <v>2000</v>
      </c>
      <c r="AZ37" s="52">
        <f t="shared" si="6"/>
        <v>736.64002423126635</v>
      </c>
      <c r="BA37" s="52">
        <f t="shared" si="7"/>
        <v>648.46417835801014</v>
      </c>
      <c r="BB37" s="566"/>
      <c r="BC37" s="566"/>
      <c r="BD37" s="566"/>
      <c r="BE37" s="566"/>
      <c r="BF37" s="566"/>
      <c r="BG37" s="566"/>
      <c r="BH37" s="566"/>
      <c r="BI37" s="566"/>
      <c r="BJ37" s="566"/>
      <c r="BK37" s="566"/>
      <c r="BL37" s="566"/>
      <c r="BM37" s="566">
        <f t="shared" si="5"/>
        <v>0.37867586541932369</v>
      </c>
      <c r="BN37">
        <v>729469.78468395816</v>
      </c>
      <c r="BO37">
        <v>91987.650559999995</v>
      </c>
      <c r="BP37">
        <v>143518.06367999999</v>
      </c>
      <c r="BQ37">
        <v>867066.2879600001</v>
      </c>
      <c r="BR37">
        <v>97781.393700000015</v>
      </c>
      <c r="BS37">
        <v>66764.623640000005</v>
      </c>
      <c r="BT37">
        <v>206235.95709000004</v>
      </c>
      <c r="BU37">
        <v>116666.21095000001</v>
      </c>
      <c r="BV37">
        <v>750356.80714000005</v>
      </c>
      <c r="BW37">
        <v>752663.38410999998</v>
      </c>
      <c r="BX37">
        <v>243813.27610999998</v>
      </c>
    </row>
    <row r="38" spans="1:76" x14ac:dyDescent="0.2">
      <c r="A38" s="1">
        <v>2001</v>
      </c>
      <c r="B38" s="230">
        <v>13262109.331599999</v>
      </c>
      <c r="C38" s="230">
        <v>2766267.1127276327</v>
      </c>
      <c r="D38" s="230">
        <v>1186379.5097955843</v>
      </c>
      <c r="E38" s="230">
        <v>1607454.5965500001</v>
      </c>
      <c r="F38" s="230">
        <v>24422.248400000004</v>
      </c>
      <c r="G38" s="230">
        <v>47958.785760000006</v>
      </c>
      <c r="H38" s="230">
        <v>57768.456559999999</v>
      </c>
      <c r="I38" s="230">
        <v>139018.49721999999</v>
      </c>
      <c r="J38" s="230">
        <v>117449.32290000001</v>
      </c>
      <c r="K38" s="230">
        <v>64774.805400000005</v>
      </c>
      <c r="L38" s="230">
        <v>51646.29967</v>
      </c>
      <c r="M38" s="230">
        <v>606933.85948204447</v>
      </c>
      <c r="N38" s="230">
        <v>35946.99108</v>
      </c>
      <c r="O38" s="230">
        <v>57637.903679999996</v>
      </c>
      <c r="P38" s="230">
        <v>227844.14327999999</v>
      </c>
      <c r="Q38" s="230">
        <v>27145.063679999999</v>
      </c>
      <c r="R38" s="230">
        <v>17758.393800000002</v>
      </c>
      <c r="S38" s="230">
        <v>61646.468399999998</v>
      </c>
      <c r="T38" s="230">
        <v>37771.742249999996</v>
      </c>
      <c r="U38" s="230">
        <v>223746.4749</v>
      </c>
      <c r="V38" s="230">
        <v>286269.43859999999</v>
      </c>
      <c r="W38" s="230">
        <v>71901.642760000002</v>
      </c>
      <c r="X38" s="230">
        <v>2157640.5378220445</v>
      </c>
      <c r="Y38" s="251">
        <v>70634.352569999988</v>
      </c>
      <c r="Z38" s="230">
        <v>100674.95880000001</v>
      </c>
      <c r="AA38" s="230">
        <v>125276.11470000001</v>
      </c>
      <c r="AB38" s="230">
        <v>248804.96706</v>
      </c>
      <c r="AC38" s="230">
        <v>354630.80729999999</v>
      </c>
      <c r="AD38" s="230">
        <v>339860.27520000003</v>
      </c>
      <c r="AE38" s="230">
        <v>266238.32975999999</v>
      </c>
      <c r="AF38" s="230">
        <v>150735.753</v>
      </c>
      <c r="AG38" s="230">
        <v>729469.78468395816</v>
      </c>
      <c r="AH38" s="230">
        <v>91987.650559999995</v>
      </c>
      <c r="AI38" s="230">
        <v>143518.06367999999</v>
      </c>
      <c r="AJ38" s="230">
        <v>867066.2879600001</v>
      </c>
      <c r="AK38" s="230">
        <v>97781.393700000015</v>
      </c>
      <c r="AL38" s="230">
        <v>66764.623640000005</v>
      </c>
      <c r="AM38" s="230">
        <v>206235.95709000004</v>
      </c>
      <c r="AN38" s="230">
        <v>116666.21095000001</v>
      </c>
      <c r="AO38" s="230">
        <v>750356.80714000005</v>
      </c>
      <c r="AP38" s="230">
        <v>752663.38410999998</v>
      </c>
      <c r="AQ38" s="230">
        <v>243813.27610999998</v>
      </c>
      <c r="AR38" s="566"/>
      <c r="AS38" s="249">
        <f t="shared" si="0"/>
        <v>7.7572564931946267E-2</v>
      </c>
      <c r="AT38" s="19">
        <f t="shared" si="1"/>
        <v>0.74500574510552597</v>
      </c>
      <c r="AU38" s="19">
        <f t="shared" si="4"/>
        <v>0.78389912443120624</v>
      </c>
      <c r="AV38" s="566"/>
      <c r="AW38" s="300">
        <f t="shared" si="3"/>
        <v>1607454.5965500001</v>
      </c>
      <c r="AX38" s="566"/>
      <c r="AY38" s="566">
        <f t="shared" si="8"/>
        <v>2001</v>
      </c>
      <c r="AZ38" s="52">
        <f t="shared" si="6"/>
        <v>729.46978468395821</v>
      </c>
      <c r="BA38" s="52">
        <f t="shared" si="7"/>
        <v>606.93385948204445</v>
      </c>
      <c r="BB38" s="566"/>
      <c r="BC38" s="566"/>
      <c r="BD38" s="566"/>
      <c r="BE38" s="566"/>
      <c r="BF38" s="566"/>
      <c r="BG38" s="566"/>
      <c r="BH38" s="566"/>
      <c r="BI38" s="566"/>
      <c r="BJ38" s="566"/>
      <c r="BK38" s="566"/>
      <c r="BL38" s="566"/>
      <c r="BM38" s="566">
        <f t="shared" si="5"/>
        <v>0.38171136597056998</v>
      </c>
      <c r="BN38">
        <v>749947.11765671789</v>
      </c>
      <c r="BO38">
        <v>94299.96160000001</v>
      </c>
      <c r="BP38">
        <v>152095.71474</v>
      </c>
      <c r="BQ38">
        <v>856198.72984000004</v>
      </c>
      <c r="BR38">
        <v>97215.22395</v>
      </c>
      <c r="BS38">
        <v>58055.87788</v>
      </c>
      <c r="BT38">
        <v>207494.13728</v>
      </c>
      <c r="BU38">
        <v>115063.30839999999</v>
      </c>
      <c r="BV38">
        <v>776211.63591999991</v>
      </c>
      <c r="BW38">
        <v>795601.59458999988</v>
      </c>
      <c r="BX38">
        <v>248655.64290000004</v>
      </c>
    </row>
    <row r="39" spans="1:76" x14ac:dyDescent="0.2">
      <c r="A39" s="1">
        <v>2002</v>
      </c>
      <c r="B39" s="230">
        <v>13493078.651419999</v>
      </c>
      <c r="C39" s="230">
        <v>2770238.6113433065</v>
      </c>
      <c r="D39" s="230">
        <v>1170167.7210314982</v>
      </c>
      <c r="E39" s="230">
        <v>1621541.38322</v>
      </c>
      <c r="F39" s="230">
        <v>24714.522249999998</v>
      </c>
      <c r="G39" s="230">
        <v>47345.763360000004</v>
      </c>
      <c r="H39" s="230">
        <v>59467.760020000002</v>
      </c>
      <c r="I39" s="230">
        <v>132943.818</v>
      </c>
      <c r="J39" s="230">
        <v>109658.60880000002</v>
      </c>
      <c r="K39" s="230">
        <v>70634.352569999988</v>
      </c>
      <c r="L39" s="230">
        <v>51615.105070000005</v>
      </c>
      <c r="M39" s="230">
        <v>652845.31891808775</v>
      </c>
      <c r="N39" s="230">
        <v>35240.0412</v>
      </c>
      <c r="O39" s="230">
        <v>60163.133490000007</v>
      </c>
      <c r="P39" s="230">
        <v>215201.72700000004</v>
      </c>
      <c r="Q39" s="230">
        <v>26396.70912</v>
      </c>
      <c r="R39" s="230">
        <v>16653.735840000001</v>
      </c>
      <c r="S39" s="230">
        <v>63528.317999999999</v>
      </c>
      <c r="T39" s="230">
        <v>39560.919950000003</v>
      </c>
      <c r="U39" s="230">
        <v>194857.76952</v>
      </c>
      <c r="V39" s="230">
        <v>305014.30015999998</v>
      </c>
      <c r="W39" s="230">
        <v>70997.23655999999</v>
      </c>
      <c r="X39" s="230">
        <v>2176839.1398280878</v>
      </c>
      <c r="Y39" s="251">
        <v>90742.433399999994</v>
      </c>
      <c r="Z39" s="230">
        <v>103704.64150000001</v>
      </c>
      <c r="AA39" s="230">
        <v>125205.37101</v>
      </c>
      <c r="AB39" s="230">
        <v>253769.32853999999</v>
      </c>
      <c r="AC39" s="230">
        <v>345541.32101999997</v>
      </c>
      <c r="AD39" s="230">
        <v>315482.26559999998</v>
      </c>
      <c r="AE39" s="230">
        <v>236630.32739999998</v>
      </c>
      <c r="AF39" s="230">
        <v>138681.70749999999</v>
      </c>
      <c r="AG39" s="230">
        <v>749947.11765671789</v>
      </c>
      <c r="AH39" s="230">
        <v>94299.96160000001</v>
      </c>
      <c r="AI39" s="230">
        <v>152095.71474</v>
      </c>
      <c r="AJ39" s="230">
        <v>856198.72984000004</v>
      </c>
      <c r="AK39" s="230">
        <v>97215.22395</v>
      </c>
      <c r="AL39" s="230">
        <v>58055.87788</v>
      </c>
      <c r="AM39" s="230">
        <v>207494.13728</v>
      </c>
      <c r="AN39" s="230">
        <v>115063.30839999999</v>
      </c>
      <c r="AO39" s="230">
        <v>776211.63591999991</v>
      </c>
      <c r="AP39" s="230">
        <v>795601.59458999988</v>
      </c>
      <c r="AQ39" s="230">
        <v>248655.64290000004</v>
      </c>
      <c r="AR39" s="566"/>
      <c r="AS39" s="249">
        <f t="shared" si="0"/>
        <v>7.8251919612880749E-2</v>
      </c>
      <c r="AT39" s="19">
        <f t="shared" si="1"/>
        <v>0.74490638906284024</v>
      </c>
      <c r="AU39" s="19">
        <f t="shared" si="4"/>
        <v>0.7840036813473662</v>
      </c>
      <c r="AV39" s="566"/>
      <c r="AW39" s="300">
        <f t="shared" si="3"/>
        <v>1621541.38322</v>
      </c>
      <c r="AX39" s="566"/>
      <c r="AY39" s="566">
        <f t="shared" si="8"/>
        <v>2002</v>
      </c>
      <c r="AZ39" s="52">
        <f t="shared" si="6"/>
        <v>749.94711765671786</v>
      </c>
      <c r="BA39" s="52">
        <f t="shared" si="7"/>
        <v>652.84531891808774</v>
      </c>
      <c r="BB39" s="566"/>
      <c r="BC39" s="566"/>
      <c r="BD39" s="566"/>
      <c r="BE39" s="566"/>
      <c r="BF39" s="566"/>
      <c r="BG39" s="566"/>
      <c r="BH39" s="566"/>
      <c r="BI39" s="566"/>
      <c r="BJ39" s="566"/>
      <c r="BK39" s="566"/>
      <c r="BL39" s="566"/>
      <c r="BM39" s="566">
        <f t="shared" si="5"/>
        <v>0.38393213924174041</v>
      </c>
      <c r="BN39">
        <v>754915.60565144243</v>
      </c>
      <c r="BO39">
        <v>93044.556800000006</v>
      </c>
      <c r="BP39">
        <v>156038.22792</v>
      </c>
      <c r="BQ39">
        <v>867191.71732000005</v>
      </c>
      <c r="BR39">
        <v>93090.716099999991</v>
      </c>
      <c r="BS39">
        <v>50904.619480000001</v>
      </c>
      <c r="BT39">
        <v>201285.56391</v>
      </c>
      <c r="BU39">
        <v>109393.73655</v>
      </c>
      <c r="BV39">
        <v>734995.60487000004</v>
      </c>
      <c r="BW39">
        <v>793128.04923</v>
      </c>
      <c r="BX39">
        <v>247506.20313000001</v>
      </c>
    </row>
    <row r="40" spans="1:76" x14ac:dyDescent="0.2">
      <c r="A40" s="1">
        <v>2003</v>
      </c>
      <c r="B40" s="230">
        <v>13879053.328229999</v>
      </c>
      <c r="C40" s="230">
        <v>2872991.7316218885</v>
      </c>
      <c r="D40" s="230">
        <v>1171316.9745078515</v>
      </c>
      <c r="E40" s="230">
        <v>1711400.05113</v>
      </c>
      <c r="F40" s="230">
        <v>24595.552630000002</v>
      </c>
      <c r="G40" s="230">
        <v>48773.594700000001</v>
      </c>
      <c r="H40" s="230">
        <v>57191.322270000004</v>
      </c>
      <c r="I40" s="230">
        <v>138502.41097</v>
      </c>
      <c r="J40" s="230">
        <v>108893.10900000001</v>
      </c>
      <c r="K40" s="230">
        <v>90742.433399999994</v>
      </c>
      <c r="L40" s="230">
        <v>55603.854590000003</v>
      </c>
      <c r="M40" s="230">
        <v>684630.37733183091</v>
      </c>
      <c r="N40" s="230">
        <v>34424.966939999998</v>
      </c>
      <c r="O40" s="230">
        <v>61249.20147</v>
      </c>
      <c r="P40" s="230">
        <v>222634.57320000001</v>
      </c>
      <c r="Q40" s="230">
        <v>21748.974720000002</v>
      </c>
      <c r="R40" s="230">
        <v>14438.02248</v>
      </c>
      <c r="S40" s="230">
        <v>62338.917000000001</v>
      </c>
      <c r="T40" s="230">
        <v>39868.44685</v>
      </c>
      <c r="U40" s="230">
        <v>257375.98002000002</v>
      </c>
      <c r="V40" s="230">
        <v>306115.51147999999</v>
      </c>
      <c r="W40" s="230">
        <v>73581.54353000001</v>
      </c>
      <c r="X40" s="230">
        <v>2302708.7925818306</v>
      </c>
      <c r="Y40" s="251">
        <v>106135.46622000002</v>
      </c>
      <c r="Z40" s="230">
        <v>103316.1378</v>
      </c>
      <c r="AA40" s="230">
        <v>126226.67075999999</v>
      </c>
      <c r="AB40" s="230">
        <v>244696.71564000001</v>
      </c>
      <c r="AC40" s="230">
        <v>339821.74631999998</v>
      </c>
      <c r="AD40" s="230">
        <v>317816.1152</v>
      </c>
      <c r="AE40" s="230">
        <v>254879.50751999998</v>
      </c>
      <c r="AF40" s="230">
        <v>135188.56450000001</v>
      </c>
      <c r="AG40" s="230">
        <v>754915.60565144243</v>
      </c>
      <c r="AH40" s="230">
        <v>93044.556800000006</v>
      </c>
      <c r="AI40" s="230">
        <v>156038.22792</v>
      </c>
      <c r="AJ40" s="230">
        <v>867191.71732000005</v>
      </c>
      <c r="AK40" s="230">
        <v>93090.716099999991</v>
      </c>
      <c r="AL40" s="230">
        <v>50904.619480000001</v>
      </c>
      <c r="AM40" s="230">
        <v>201285.56391</v>
      </c>
      <c r="AN40" s="230">
        <v>109393.73655</v>
      </c>
      <c r="AO40" s="230">
        <v>734995.60487000004</v>
      </c>
      <c r="AP40" s="230">
        <v>793128.04923</v>
      </c>
      <c r="AQ40" s="230">
        <v>247506.20313000001</v>
      </c>
      <c r="AR40" s="566"/>
      <c r="AS40" s="249">
        <f t="shared" si="0"/>
        <v>7.3089499858683959E-2</v>
      </c>
      <c r="AT40" s="19">
        <f t="shared" si="1"/>
        <v>0.74321167168131297</v>
      </c>
      <c r="AU40" s="19">
        <f t="shared" si="4"/>
        <v>0.78579141520110807</v>
      </c>
      <c r="AV40" s="566"/>
      <c r="AW40" s="300">
        <f t="shared" si="3"/>
        <v>1711400.05113</v>
      </c>
      <c r="AX40" s="566"/>
      <c r="AY40" s="566">
        <f t="shared" si="8"/>
        <v>2003</v>
      </c>
      <c r="AZ40" s="52">
        <f t="shared" si="6"/>
        <v>754.91560565144243</v>
      </c>
      <c r="BA40" s="52">
        <f t="shared" si="7"/>
        <v>684.63037733183091</v>
      </c>
      <c r="BB40" s="566"/>
      <c r="BC40" s="566"/>
      <c r="BD40" s="566"/>
      <c r="BE40" s="566"/>
      <c r="BF40" s="566"/>
      <c r="BG40" s="566"/>
      <c r="BH40" s="566"/>
      <c r="BI40" s="566"/>
      <c r="BJ40" s="566"/>
      <c r="BK40" s="566"/>
      <c r="BL40" s="566"/>
      <c r="BM40" s="566">
        <f t="shared" si="5"/>
        <v>0.40948401130705198</v>
      </c>
      <c r="BN40">
        <v>769543.51906827185</v>
      </c>
      <c r="BO40">
        <v>95055.176319999999</v>
      </c>
      <c r="BP40">
        <v>156041.34084000002</v>
      </c>
      <c r="BQ40">
        <v>867800.94564000017</v>
      </c>
      <c r="BR40">
        <v>93246.348149999991</v>
      </c>
      <c r="BS40">
        <v>44177.032899999998</v>
      </c>
      <c r="BT40">
        <v>201602.34612</v>
      </c>
      <c r="BU40">
        <v>109169.38004999999</v>
      </c>
      <c r="BV40">
        <v>799357.62545000005</v>
      </c>
      <c r="BW40">
        <v>830857.54399999988</v>
      </c>
      <c r="BX40">
        <v>250207.71129000001</v>
      </c>
    </row>
    <row r="41" spans="1:76" x14ac:dyDescent="0.2">
      <c r="A41" s="1">
        <v>2004</v>
      </c>
      <c r="B41" s="230">
        <v>14406427.876149997</v>
      </c>
      <c r="C41" s="230">
        <v>3041684.4343934851</v>
      </c>
      <c r="D41" s="230">
        <v>1214419.5495456469</v>
      </c>
      <c r="E41" s="230">
        <v>1832207.2544600002</v>
      </c>
      <c r="F41" s="230">
        <v>24190.746910000002</v>
      </c>
      <c r="G41" s="230">
        <v>52084.767079999998</v>
      </c>
      <c r="H41" s="230">
        <v>62680.321380000001</v>
      </c>
      <c r="I41" s="230">
        <v>144223.39908000003</v>
      </c>
      <c r="J41" s="230">
        <v>120647.03819999998</v>
      </c>
      <c r="K41" s="230">
        <v>106135.46622000002</v>
      </c>
      <c r="L41" s="230">
        <v>52272.791220000006</v>
      </c>
      <c r="M41" s="230">
        <v>704514.4123999062</v>
      </c>
      <c r="N41" s="230">
        <v>37004.058000000005</v>
      </c>
      <c r="O41" s="230">
        <v>64693.287000000004</v>
      </c>
      <c r="P41" s="230">
        <v>227366.16084</v>
      </c>
      <c r="Q41" s="230">
        <v>26659.175039999998</v>
      </c>
      <c r="R41" s="230">
        <v>13978.906199999999</v>
      </c>
      <c r="S41" s="230">
        <v>66489.899999999994</v>
      </c>
      <c r="T41" s="230">
        <v>40717.021700000005</v>
      </c>
      <c r="U41" s="230">
        <v>292027.57692000002</v>
      </c>
      <c r="V41" s="230">
        <v>331197.647</v>
      </c>
      <c r="W41" s="230">
        <v>79591.120249999993</v>
      </c>
      <c r="X41" s="230">
        <v>2446473.795439906</v>
      </c>
      <c r="Y41" s="251">
        <v>121725.66065999999</v>
      </c>
      <c r="Z41" s="230">
        <v>106265.8582</v>
      </c>
      <c r="AA41" s="230">
        <v>129478.88772</v>
      </c>
      <c r="AB41" s="230">
        <v>268514.34363000002</v>
      </c>
      <c r="AC41" s="230">
        <v>338591.95188000001</v>
      </c>
      <c r="AD41" s="230">
        <v>330140.62079999998</v>
      </c>
      <c r="AE41" s="230">
        <v>277901.65908000001</v>
      </c>
      <c r="AF41" s="230">
        <v>136527.35700000002</v>
      </c>
      <c r="AG41" s="230">
        <v>769543.51906827185</v>
      </c>
      <c r="AH41" s="230">
        <v>95055.176319999999</v>
      </c>
      <c r="AI41" s="230">
        <v>156041.34084000002</v>
      </c>
      <c r="AJ41" s="230">
        <v>867800.94564000017</v>
      </c>
      <c r="AK41" s="230">
        <v>93246.348149999991</v>
      </c>
      <c r="AL41" s="230">
        <v>44177.032899999998</v>
      </c>
      <c r="AM41" s="230">
        <v>201602.34612</v>
      </c>
      <c r="AN41" s="230">
        <v>109169.38004999999</v>
      </c>
      <c r="AO41" s="230">
        <v>799357.62545000005</v>
      </c>
      <c r="AP41" s="230">
        <v>830857.54399999988</v>
      </c>
      <c r="AQ41" s="230">
        <v>250207.71129000001</v>
      </c>
      <c r="AR41" s="566"/>
      <c r="AS41" s="249">
        <f t="shared" si="0"/>
        <v>7.4088260744034712E-2</v>
      </c>
      <c r="AT41" s="19">
        <f t="shared" si="1"/>
        <v>0.74891758819372389</v>
      </c>
      <c r="AU41" s="19">
        <f t="shared" si="4"/>
        <v>0.7798045612641874</v>
      </c>
      <c r="AV41" s="566"/>
      <c r="AW41" s="300">
        <f t="shared" si="3"/>
        <v>1832207.2544600002</v>
      </c>
      <c r="AX41" s="566"/>
      <c r="AY41" s="566">
        <f t="shared" si="8"/>
        <v>2004</v>
      </c>
      <c r="AZ41" s="52">
        <f t="shared" si="6"/>
        <v>769.54351906827185</v>
      </c>
      <c r="BA41" s="52">
        <f t="shared" si="7"/>
        <v>704.51441239990618</v>
      </c>
      <c r="BB41" s="566"/>
      <c r="BC41" s="566"/>
      <c r="BD41" s="566"/>
      <c r="BE41" s="566"/>
      <c r="BF41" s="566"/>
      <c r="BG41" s="566"/>
      <c r="BH41" s="566"/>
      <c r="BI41" s="566"/>
      <c r="BJ41" s="566"/>
      <c r="BK41" s="566"/>
      <c r="BL41" s="566"/>
      <c r="BM41" s="566">
        <f t="shared" si="5"/>
        <v>0.42148029517591429</v>
      </c>
      <c r="BN41">
        <v>810142.48162186041</v>
      </c>
      <c r="BO41">
        <v>98670.216319999992</v>
      </c>
      <c r="BP41">
        <v>169269.69438</v>
      </c>
      <c r="BQ41">
        <v>899427.06284000014</v>
      </c>
      <c r="BR41">
        <v>94132.571849999993</v>
      </c>
      <c r="BS41">
        <v>45133.216699999997</v>
      </c>
      <c r="BT41">
        <v>201156.70335000003</v>
      </c>
      <c r="BU41">
        <v>108112.41164999999</v>
      </c>
      <c r="BV41">
        <v>845091.16687999992</v>
      </c>
      <c r="BW41">
        <v>845746.38433999999</v>
      </c>
      <c r="BX41">
        <v>252634.30636000002</v>
      </c>
    </row>
    <row r="42" spans="1:76" x14ac:dyDescent="0.2">
      <c r="A42" s="1">
        <v>2005</v>
      </c>
      <c r="B42" s="230">
        <v>14912584.344899997</v>
      </c>
      <c r="C42" s="230">
        <v>3114076.4364990979</v>
      </c>
      <c r="D42" s="230">
        <v>1229465.1174454477</v>
      </c>
      <c r="E42" s="230">
        <v>1887937.7429</v>
      </c>
      <c r="F42" s="230">
        <v>26399.667690000002</v>
      </c>
      <c r="G42" s="230">
        <v>53079.65135</v>
      </c>
      <c r="H42" s="230">
        <v>57580.445730000007</v>
      </c>
      <c r="I42" s="230">
        <v>147372.21332000001</v>
      </c>
      <c r="J42" s="230">
        <v>129526.5309</v>
      </c>
      <c r="K42" s="230">
        <v>121725.66065999999</v>
      </c>
      <c r="L42" s="230">
        <v>52718.874000000003</v>
      </c>
      <c r="M42" s="230">
        <v>760872.04909332143</v>
      </c>
      <c r="N42" s="230">
        <v>39031.558020000004</v>
      </c>
      <c r="O42" s="230">
        <v>68267.24613</v>
      </c>
      <c r="P42" s="230">
        <v>226997.80740000002</v>
      </c>
      <c r="Q42" s="230">
        <v>25160.394239999998</v>
      </c>
      <c r="R42" s="230">
        <v>13612.652760000001</v>
      </c>
      <c r="S42" s="230">
        <v>64828.44720000001</v>
      </c>
      <c r="T42" s="230">
        <v>41391.126800000005</v>
      </c>
      <c r="U42" s="230">
        <v>289661.12640000001</v>
      </c>
      <c r="V42" s="230">
        <v>318407.82076000003</v>
      </c>
      <c r="W42" s="230">
        <v>78826.424559999999</v>
      </c>
      <c r="X42" s="230">
        <v>2515459.6970133218</v>
      </c>
      <c r="Y42" s="251">
        <v>146248.23825000002</v>
      </c>
      <c r="Z42" s="230">
        <v>114110.24059999999</v>
      </c>
      <c r="AA42" s="230">
        <v>133769.34306000001</v>
      </c>
      <c r="AB42" s="230">
        <v>269012.39508000005</v>
      </c>
      <c r="AC42" s="230">
        <v>354342.25218000001</v>
      </c>
      <c r="AD42" s="230">
        <v>356990.00320000004</v>
      </c>
      <c r="AE42" s="230">
        <v>296830.66895999998</v>
      </c>
      <c r="AF42" s="230">
        <v>138587.13225</v>
      </c>
      <c r="AG42" s="230">
        <v>810142.48162186041</v>
      </c>
      <c r="AH42" s="230">
        <v>98670.216319999992</v>
      </c>
      <c r="AI42" s="230">
        <v>169269.69438</v>
      </c>
      <c r="AJ42" s="230">
        <v>899427.06284000014</v>
      </c>
      <c r="AK42" s="230">
        <v>94132.571849999993</v>
      </c>
      <c r="AL42" s="230">
        <v>45133.216699999997</v>
      </c>
      <c r="AM42" s="230">
        <v>201156.70335000003</v>
      </c>
      <c r="AN42" s="230">
        <v>108112.41164999999</v>
      </c>
      <c r="AO42" s="230">
        <v>845091.16687999992</v>
      </c>
      <c r="AP42" s="230">
        <v>845746.38433999999</v>
      </c>
      <c r="AQ42" s="230">
        <v>252634.30636000002</v>
      </c>
      <c r="AR42" s="566"/>
      <c r="AS42" s="249">
        <f t="shared" si="0"/>
        <v>6.976400555666333E-2</v>
      </c>
      <c r="AT42" s="19">
        <f t="shared" si="1"/>
        <v>0.75053388656618236</v>
      </c>
      <c r="AU42" s="19">
        <f t="shared" si="4"/>
        <v>0.77812522757150959</v>
      </c>
      <c r="AV42" s="566"/>
      <c r="AW42" s="300">
        <f t="shared" si="3"/>
        <v>1887937.7429</v>
      </c>
      <c r="AX42" s="566"/>
      <c r="AY42" s="566">
        <f t="shared" si="8"/>
        <v>2005</v>
      </c>
      <c r="AZ42" s="52">
        <f t="shared" si="6"/>
        <v>810.14248162186038</v>
      </c>
      <c r="BA42" s="52">
        <f t="shared" si="7"/>
        <v>760.87204909332149</v>
      </c>
      <c r="BB42" s="566"/>
      <c r="BC42" s="566"/>
      <c r="BD42" s="566"/>
      <c r="BE42" s="566"/>
      <c r="BF42" s="566"/>
      <c r="BG42" s="566"/>
      <c r="BH42" s="566"/>
      <c r="BI42" s="566"/>
      <c r="BJ42" s="566"/>
      <c r="BK42" s="566"/>
      <c r="BL42" s="566"/>
      <c r="BM42" s="566">
        <f t="shared" si="5"/>
        <v>0.41693912078919931</v>
      </c>
      <c r="BN42">
        <v>815774.34719765664</v>
      </c>
      <c r="BO42">
        <v>98119.415680000006</v>
      </c>
      <c r="BP42">
        <v>173965.53419999999</v>
      </c>
      <c r="BQ42">
        <v>906128.57435999997</v>
      </c>
      <c r="BR42">
        <v>84778.10325</v>
      </c>
      <c r="BS42">
        <v>43462.290300000001</v>
      </c>
      <c r="BT42">
        <v>198803.2084</v>
      </c>
      <c r="BU42">
        <v>105733.40179999999</v>
      </c>
      <c r="BV42">
        <v>837231.3656100001</v>
      </c>
      <c r="BW42">
        <v>862799.57686999999</v>
      </c>
      <c r="BX42">
        <v>251088.73197999998</v>
      </c>
    </row>
    <row r="43" spans="1:76" x14ac:dyDescent="0.2">
      <c r="A43" s="1">
        <v>2006</v>
      </c>
      <c r="B43" s="230">
        <v>15338241.688859999</v>
      </c>
      <c r="C43" s="230">
        <v>3250202.9827379202</v>
      </c>
      <c r="D43" s="230">
        <v>1257091.8737540555</v>
      </c>
      <c r="E43" s="230">
        <v>1995024.30039</v>
      </c>
      <c r="F43" s="230">
        <v>25936.149690000002</v>
      </c>
      <c r="G43" s="230">
        <v>49671.417090000003</v>
      </c>
      <c r="H43" s="230">
        <v>52327.279020000002</v>
      </c>
      <c r="I43" s="230">
        <v>153354.68513</v>
      </c>
      <c r="J43" s="230">
        <v>138145.26570000002</v>
      </c>
      <c r="K43" s="230">
        <v>146248.23825000002</v>
      </c>
      <c r="L43" s="230">
        <v>60925.653350000001</v>
      </c>
      <c r="M43" s="230">
        <v>827668.08449684409</v>
      </c>
      <c r="N43" s="230">
        <v>39753.058800000006</v>
      </c>
      <c r="O43" s="230">
        <v>73038.477509999997</v>
      </c>
      <c r="P43" s="230">
        <v>252510.66827999998</v>
      </c>
      <c r="Q43" s="230">
        <v>24029.894400000001</v>
      </c>
      <c r="R43" s="230">
        <v>12945.419760000001</v>
      </c>
      <c r="S43" s="230">
        <v>68943.933600000004</v>
      </c>
      <c r="T43" s="230">
        <v>42300.670200000008</v>
      </c>
      <c r="U43" s="230">
        <v>250300.32455999998</v>
      </c>
      <c r="V43" s="230">
        <v>355360.58960000001</v>
      </c>
      <c r="W43" s="230">
        <v>73456.006549999991</v>
      </c>
      <c r="X43" s="230">
        <v>2646915.8159868442</v>
      </c>
      <c r="Y43" s="251">
        <v>168000.93552000003</v>
      </c>
      <c r="Z43" s="230">
        <v>115362.98330000001</v>
      </c>
      <c r="AA43" s="230">
        <v>137666.22434999997</v>
      </c>
      <c r="AB43" s="230">
        <v>265321.43001000001</v>
      </c>
      <c r="AC43" s="230">
        <v>374218.20366</v>
      </c>
      <c r="AD43" s="230">
        <v>374681.95839999994</v>
      </c>
      <c r="AE43" s="230">
        <v>328743.71909999999</v>
      </c>
      <c r="AF43" s="230">
        <v>138819.2715</v>
      </c>
      <c r="AG43" s="230">
        <v>815774.34719765664</v>
      </c>
      <c r="AH43" s="230">
        <v>98119.415680000006</v>
      </c>
      <c r="AI43" s="230">
        <v>173965.53419999999</v>
      </c>
      <c r="AJ43" s="230">
        <v>906128.57435999997</v>
      </c>
      <c r="AK43" s="230">
        <v>84778.10325</v>
      </c>
      <c r="AL43" s="230">
        <v>43462.290300000001</v>
      </c>
      <c r="AM43" s="230">
        <v>198803.2084</v>
      </c>
      <c r="AN43" s="230">
        <v>105733.40179999999</v>
      </c>
      <c r="AO43" s="230">
        <v>837231.3656100001</v>
      </c>
      <c r="AP43" s="230">
        <v>862799.57686999999</v>
      </c>
      <c r="AQ43" s="230">
        <v>251088.73197999998</v>
      </c>
      <c r="AR43" s="566"/>
      <c r="AS43" s="249">
        <f t="shared" si="0"/>
        <v>6.4581815816559252E-2</v>
      </c>
      <c r="AT43" s="19">
        <f t="shared" si="1"/>
        <v>0.75371656640549378</v>
      </c>
      <c r="AU43" s="19">
        <f t="shared" si="4"/>
        <v>0.77483947854510549</v>
      </c>
      <c r="AV43" s="566"/>
      <c r="AW43" s="300">
        <f t="shared" si="3"/>
        <v>1995024.30039</v>
      </c>
      <c r="AX43" s="566"/>
      <c r="AY43" s="566">
        <f t="shared" si="8"/>
        <v>2006</v>
      </c>
      <c r="AZ43" s="52">
        <f t="shared" si="6"/>
        <v>815.77434719765665</v>
      </c>
      <c r="BA43" s="52">
        <f t="shared" si="7"/>
        <v>827.66808449684413</v>
      </c>
      <c r="BB43" s="566"/>
      <c r="BC43" s="566"/>
      <c r="BD43" s="566"/>
      <c r="BE43" s="566"/>
      <c r="BF43" s="566"/>
      <c r="BG43" s="566"/>
      <c r="BH43" s="566"/>
      <c r="BI43" s="566"/>
      <c r="BJ43" s="566"/>
      <c r="BK43" s="566"/>
      <c r="BL43" s="566"/>
      <c r="BM43" s="566">
        <f t="shared" si="5"/>
        <v>0.43301921161070245</v>
      </c>
      <c r="BN43">
        <v>844402.67067017464</v>
      </c>
      <c r="BO43">
        <v>95203.064320000005</v>
      </c>
      <c r="BP43">
        <v>173579.53212000002</v>
      </c>
      <c r="BQ43">
        <v>910948.64548000006</v>
      </c>
      <c r="BR43">
        <v>75091.688549999992</v>
      </c>
      <c r="BS43">
        <v>32625.604440000003</v>
      </c>
      <c r="BT43">
        <v>200859.60817000002</v>
      </c>
      <c r="BU43">
        <v>107128.56685</v>
      </c>
      <c r="BV43">
        <v>860327.34580000001</v>
      </c>
      <c r="BW43">
        <v>922790.97988000012</v>
      </c>
      <c r="BX43">
        <v>245982.27545000002</v>
      </c>
    </row>
    <row r="44" spans="1:76" x14ac:dyDescent="0.2">
      <c r="A44" s="1">
        <v>2007</v>
      </c>
      <c r="B44" s="230">
        <v>15626062.503249999</v>
      </c>
      <c r="C44" s="230">
        <v>3297213.4624711769</v>
      </c>
      <c r="D44" s="230">
        <v>1238681.0414093982</v>
      </c>
      <c r="E44" s="230">
        <v>2060948.9203599999</v>
      </c>
      <c r="F44" s="230">
        <v>27087.476900000001</v>
      </c>
      <c r="G44" s="230">
        <v>49622.460439999995</v>
      </c>
      <c r="H44" s="230">
        <v>51332.197309999996</v>
      </c>
      <c r="I44" s="230">
        <v>159227.05854</v>
      </c>
      <c r="J44" s="230">
        <v>143709.62580000001</v>
      </c>
      <c r="K44" s="230">
        <v>168000.93552000003</v>
      </c>
      <c r="L44" s="230">
        <v>57050.76412</v>
      </c>
      <c r="M44" s="230">
        <v>841507.41059147764</v>
      </c>
      <c r="N44" s="230">
        <v>36112.423620000001</v>
      </c>
      <c r="O44" s="230">
        <v>74254.419089999996</v>
      </c>
      <c r="P44" s="230">
        <v>254876.4621</v>
      </c>
      <c r="Q44" s="230">
        <v>22977.480960000001</v>
      </c>
      <c r="R44" s="230">
        <v>11962.113240000001</v>
      </c>
      <c r="S44" s="230">
        <v>64708.712400000004</v>
      </c>
      <c r="T44" s="230">
        <v>43444.118100000007</v>
      </c>
      <c r="U44" s="230">
        <v>253376.07834000001</v>
      </c>
      <c r="V44" s="230">
        <v>372891.99516000005</v>
      </c>
      <c r="W44" s="230">
        <v>74500.123260000008</v>
      </c>
      <c r="X44" s="230">
        <v>2706641.855491478</v>
      </c>
      <c r="Y44" s="251">
        <v>195779.08425000001</v>
      </c>
      <c r="Z44" s="230">
        <v>107036.40400000001</v>
      </c>
      <c r="AA44" s="230">
        <v>137745.93554999999</v>
      </c>
      <c r="AB44" s="230">
        <v>273941.75834999996</v>
      </c>
      <c r="AC44" s="230">
        <v>389803.61531999998</v>
      </c>
      <c r="AD44" s="230">
        <v>389190.65600000002</v>
      </c>
      <c r="AE44" s="230">
        <v>366318.47645999998</v>
      </c>
      <c r="AF44" s="230">
        <v>142953.56100000002</v>
      </c>
      <c r="AG44" s="230">
        <v>844402.67067017464</v>
      </c>
      <c r="AH44" s="230">
        <v>95203.064320000005</v>
      </c>
      <c r="AI44" s="230">
        <v>173579.53212000002</v>
      </c>
      <c r="AJ44" s="230">
        <v>910948.64548000006</v>
      </c>
      <c r="AK44" s="230">
        <v>75091.688549999992</v>
      </c>
      <c r="AL44" s="230">
        <v>32625.604440000003</v>
      </c>
      <c r="AM44" s="230">
        <v>200859.60817000002</v>
      </c>
      <c r="AN44" s="230">
        <v>107128.56685</v>
      </c>
      <c r="AO44" s="230">
        <v>860327.34580000001</v>
      </c>
      <c r="AP44" s="230">
        <v>922790.97988000012</v>
      </c>
      <c r="AQ44" s="230">
        <v>245982.27545000002</v>
      </c>
      <c r="AR44" s="566"/>
      <c r="AS44" s="249">
        <f t="shared" si="0"/>
        <v>6.1206239685493394E-2</v>
      </c>
      <c r="AT44" s="19">
        <f t="shared" si="1"/>
        <v>0.76144131007896798</v>
      </c>
      <c r="AU44" s="19">
        <f t="shared" si="4"/>
        <v>0.76697881183235705</v>
      </c>
      <c r="AV44" s="566"/>
      <c r="AW44" s="300">
        <f t="shared" si="3"/>
        <v>2060948.9203599999</v>
      </c>
      <c r="AX44" s="566"/>
      <c r="AY44" s="566">
        <f t="shared" si="8"/>
        <v>2007</v>
      </c>
      <c r="AZ44" s="52">
        <f t="shared" si="6"/>
        <v>844.40267067017464</v>
      </c>
      <c r="BA44" s="52">
        <f t="shared" si="7"/>
        <v>841.50741059147765</v>
      </c>
      <c r="BB44" s="566"/>
      <c r="BC44" s="566"/>
      <c r="BD44" s="566"/>
      <c r="BE44" s="566"/>
      <c r="BF44" s="566"/>
      <c r="BG44" s="566"/>
      <c r="BH44" s="566"/>
      <c r="BI44" s="566"/>
      <c r="BJ44" s="566"/>
      <c r="BK44" s="566"/>
      <c r="BL44" s="566"/>
      <c r="BM44" s="566">
        <f t="shared" si="5"/>
        <v>0.43127340298258593</v>
      </c>
      <c r="BN44">
        <v>737879.45178777247</v>
      </c>
      <c r="BO44">
        <v>82658.218240000002</v>
      </c>
      <c r="BP44">
        <v>179915.88078000001</v>
      </c>
      <c r="BQ44">
        <v>900314.02759999991</v>
      </c>
      <c r="BR44">
        <v>63731.582999999999</v>
      </c>
      <c r="BS44">
        <v>28675.933000000005</v>
      </c>
      <c r="BT44">
        <v>191612.07326</v>
      </c>
      <c r="BU44">
        <v>100941.31315</v>
      </c>
      <c r="BV44">
        <v>824637.34681999998</v>
      </c>
      <c r="BW44">
        <v>833434.15375000006</v>
      </c>
      <c r="BX44">
        <v>221629.73795000001</v>
      </c>
    </row>
    <row r="45" spans="1:76" x14ac:dyDescent="0.2">
      <c r="A45" s="1">
        <v>2008</v>
      </c>
      <c r="B45" s="230">
        <v>15604682.45401</v>
      </c>
      <c r="C45" s="230">
        <v>3172512.5751274331</v>
      </c>
      <c r="D45" s="230">
        <v>1159100.6817947824</v>
      </c>
      <c r="E45" s="230">
        <v>2019112.5128900001</v>
      </c>
      <c r="F45" s="230">
        <v>25317.610669999998</v>
      </c>
      <c r="G45" s="230">
        <v>46758.709269999999</v>
      </c>
      <c r="H45" s="230">
        <v>53798.611159999993</v>
      </c>
      <c r="I45" s="230">
        <v>151012.34166999999</v>
      </c>
      <c r="J45" s="230">
        <v>146516.96669999999</v>
      </c>
      <c r="K45" s="230">
        <v>195779.08425000001</v>
      </c>
      <c r="L45" s="230">
        <v>61300.508459999997</v>
      </c>
      <c r="M45" s="230">
        <v>716433.86085889419</v>
      </c>
      <c r="N45" s="230">
        <v>30913.275120000002</v>
      </c>
      <c r="O45" s="230">
        <v>79175.816820000007</v>
      </c>
      <c r="P45" s="230">
        <v>241593.81245999999</v>
      </c>
      <c r="Q45" s="230">
        <v>21461.011199999997</v>
      </c>
      <c r="R45" s="230">
        <v>11806.07568</v>
      </c>
      <c r="S45" s="230">
        <v>57775.219800000006</v>
      </c>
      <c r="T45" s="230">
        <v>42891.950100000002</v>
      </c>
      <c r="U45" s="230">
        <v>271750.03428000002</v>
      </c>
      <c r="V45" s="230">
        <v>337635.03108000004</v>
      </c>
      <c r="W45" s="230">
        <v>64642.095679999999</v>
      </c>
      <c r="X45" s="230">
        <v>2556562.0152588943</v>
      </c>
      <c r="Y45" s="251">
        <v>200551.83809999999</v>
      </c>
      <c r="Z45" s="230">
        <v>92223.993699999992</v>
      </c>
      <c r="AA45" s="230">
        <v>120198.51126</v>
      </c>
      <c r="AB45" s="230">
        <v>276515.47287</v>
      </c>
      <c r="AC45" s="230">
        <v>377880.10553999996</v>
      </c>
      <c r="AD45" s="230">
        <v>380987.80159999995</v>
      </c>
      <c r="AE45" s="230">
        <v>375081.90696000005</v>
      </c>
      <c r="AF45" s="230">
        <v>137279.046</v>
      </c>
      <c r="AG45" s="230">
        <v>737879.45178777247</v>
      </c>
      <c r="AH45" s="230">
        <v>82658.218240000002</v>
      </c>
      <c r="AI45" s="230">
        <v>179915.88078000001</v>
      </c>
      <c r="AJ45" s="230">
        <v>900314.02759999991</v>
      </c>
      <c r="AK45" s="230">
        <v>63731.582999999999</v>
      </c>
      <c r="AL45" s="230">
        <v>28675.933000000005</v>
      </c>
      <c r="AM45" s="230">
        <v>191612.07326</v>
      </c>
      <c r="AN45" s="230">
        <v>100941.31315</v>
      </c>
      <c r="AO45" s="230">
        <v>824637.34681999998</v>
      </c>
      <c r="AP45" s="230">
        <v>833434.15375000006</v>
      </c>
      <c r="AQ45" s="230">
        <v>221629.73795000001</v>
      </c>
      <c r="AR45" s="566"/>
      <c r="AS45" s="249">
        <f t="shared" si="0"/>
        <v>6.1931820657973043E-2</v>
      </c>
      <c r="AT45" s="19">
        <f t="shared" si="1"/>
        <v>0.78977646575318128</v>
      </c>
      <c r="AU45" s="19">
        <f t="shared" si="4"/>
        <v>0.73946157755852038</v>
      </c>
      <c r="AV45" s="566"/>
      <c r="AW45" s="300">
        <f t="shared" si="3"/>
        <v>2019112.5128900001</v>
      </c>
      <c r="AX45" s="566"/>
      <c r="AY45" s="566">
        <f t="shared" si="8"/>
        <v>2008</v>
      </c>
      <c r="AZ45" s="52">
        <f t="shared" si="6"/>
        <v>737.8794517877725</v>
      </c>
      <c r="BA45" s="52">
        <f t="shared" si="7"/>
        <v>716.43386085889415</v>
      </c>
      <c r="BB45" s="566"/>
      <c r="BC45" s="566"/>
      <c r="BD45" s="566"/>
      <c r="BE45" s="566"/>
      <c r="BF45" s="566"/>
      <c r="BG45" s="566"/>
      <c r="BH45" s="566"/>
      <c r="BI45" s="566"/>
      <c r="BJ45" s="566"/>
      <c r="BK45" s="566"/>
      <c r="BL45" s="566"/>
      <c r="BM45" s="566">
        <f t="shared" si="5"/>
        <v>0.43144382013710647</v>
      </c>
      <c r="BN45">
        <v>619996.95387152326</v>
      </c>
      <c r="BO45">
        <v>62272.021760000003</v>
      </c>
      <c r="BP45">
        <v>168479.01269999999</v>
      </c>
      <c r="BQ45">
        <v>907777.07451999991</v>
      </c>
      <c r="BR45">
        <v>51639.851699999999</v>
      </c>
      <c r="BS45">
        <v>25786.303400000001</v>
      </c>
      <c r="BT45">
        <v>173063.31154</v>
      </c>
      <c r="BU45">
        <v>85719.140100000004</v>
      </c>
      <c r="BV45">
        <v>823203.74574000004</v>
      </c>
      <c r="BW45">
        <v>738289.86572</v>
      </c>
      <c r="BX45">
        <v>188192.08046</v>
      </c>
    </row>
    <row r="46" spans="1:76" x14ac:dyDescent="0.2">
      <c r="A46" s="1">
        <v>2009</v>
      </c>
      <c r="B46" s="267">
        <v>15208827.60293</v>
      </c>
      <c r="C46" s="267">
        <v>2954315.9106797492</v>
      </c>
      <c r="D46" s="267">
        <v>1124595.7581982107</v>
      </c>
      <c r="E46" s="267">
        <v>1833421.3003700001</v>
      </c>
      <c r="F46" s="267">
        <v>21530.668610000001</v>
      </c>
      <c r="G46" s="267">
        <v>37882.230060000002</v>
      </c>
      <c r="H46" s="267">
        <v>50187.099990000002</v>
      </c>
      <c r="I46" s="267">
        <v>114349.57447000001</v>
      </c>
      <c r="J46" s="267">
        <v>118175.1753</v>
      </c>
      <c r="K46" s="267">
        <v>200551.83809999999</v>
      </c>
      <c r="L46" s="267">
        <v>51153.42499</v>
      </c>
      <c r="M46" s="267">
        <v>433285.65375841188</v>
      </c>
      <c r="N46" s="267">
        <v>22521.435300000005</v>
      </c>
      <c r="O46" s="267">
        <v>81034.632719999994</v>
      </c>
      <c r="P46" s="267">
        <v>246934.93734</v>
      </c>
      <c r="Q46" s="267">
        <v>16667.621760000002</v>
      </c>
      <c r="R46" s="267">
        <v>9621.249960000001</v>
      </c>
      <c r="S46" s="267">
        <v>60556.669800000003</v>
      </c>
      <c r="T46" s="267">
        <v>36964.58</v>
      </c>
      <c r="U46" s="267">
        <v>253657.27205999996</v>
      </c>
      <c r="V46" s="267">
        <v>326659.32156000001</v>
      </c>
      <c r="W46" s="267">
        <v>63867.276040000004</v>
      </c>
      <c r="X46" s="267">
        <v>2145600.6618184117</v>
      </c>
      <c r="Y46" s="251">
        <v>226767.12033000001</v>
      </c>
      <c r="Z46" s="230">
        <v>71970.108500000002</v>
      </c>
      <c r="AA46" s="230">
        <v>92758.927049999998</v>
      </c>
      <c r="AB46" s="230">
        <v>204273.78309000001</v>
      </c>
      <c r="AC46" s="230">
        <v>295899.53484000004</v>
      </c>
      <c r="AD46" s="230">
        <v>299638.78399999999</v>
      </c>
      <c r="AE46" s="230">
        <v>325263.13235999999</v>
      </c>
      <c r="AF46" s="230">
        <v>110107.69949999999</v>
      </c>
      <c r="AG46" s="230">
        <v>619996.95387152326</v>
      </c>
      <c r="AH46" s="230">
        <v>62272.021760000003</v>
      </c>
      <c r="AI46" s="230">
        <v>168479.01269999999</v>
      </c>
      <c r="AJ46" s="230">
        <v>907777.07451999991</v>
      </c>
      <c r="AK46" s="230">
        <v>51639.851699999999</v>
      </c>
      <c r="AL46" s="230">
        <v>25786.303400000001</v>
      </c>
      <c r="AM46" s="230">
        <v>173063.31154</v>
      </c>
      <c r="AN46" s="230">
        <v>85719.140100000004</v>
      </c>
      <c r="AO46" s="230">
        <v>823203.74574000004</v>
      </c>
      <c r="AP46" s="230">
        <v>738289.86572</v>
      </c>
      <c r="AQ46" s="230">
        <v>188192.08046</v>
      </c>
      <c r="AR46" s="566"/>
      <c r="AS46" s="249">
        <f t="shared" si="0"/>
        <v>6.9270112791649893E-2</v>
      </c>
      <c r="AT46" s="19">
        <f t="shared" si="1"/>
        <v>0.85450257962549403</v>
      </c>
      <c r="AU46" s="19">
        <f t="shared" si="4"/>
        <v>0.68344948887152113</v>
      </c>
      <c r="AV46" s="566"/>
      <c r="AW46" s="300">
        <f t="shared" si="3"/>
        <v>1833421.3003700001</v>
      </c>
      <c r="AX46" s="566"/>
      <c r="AY46" s="566">
        <f t="shared" si="8"/>
        <v>2009</v>
      </c>
      <c r="AZ46" s="52">
        <f t="shared" si="6"/>
        <v>619.99695387152326</v>
      </c>
      <c r="BA46" s="52">
        <f t="shared" si="7"/>
        <v>433.28565375841191</v>
      </c>
      <c r="BB46" s="566"/>
      <c r="BC46" s="566"/>
      <c r="BD46" s="566"/>
      <c r="BE46" s="566"/>
      <c r="BF46" s="566"/>
      <c r="BG46" s="566"/>
      <c r="BH46" s="566"/>
      <c r="BI46" s="566"/>
      <c r="BJ46" s="566"/>
      <c r="BK46" s="566"/>
      <c r="BL46" s="566"/>
      <c r="BM46" s="566">
        <f t="shared" si="5"/>
        <v>0.40912759443633973</v>
      </c>
      <c r="BN46">
        <v>711316.20850985509</v>
      </c>
      <c r="BO46">
        <v>59877.550720000007</v>
      </c>
      <c r="BP46">
        <v>165700.7316</v>
      </c>
      <c r="BQ46">
        <v>902903.24796000007</v>
      </c>
      <c r="BR46">
        <v>54239.06205</v>
      </c>
      <c r="BS46">
        <v>24429.058939999999</v>
      </c>
      <c r="BT46">
        <v>175697.7941</v>
      </c>
      <c r="BU46">
        <v>85277.074700000012</v>
      </c>
      <c r="BV46">
        <v>804591.93637000001</v>
      </c>
      <c r="BW46">
        <v>794206.26131000009</v>
      </c>
      <c r="BX46">
        <v>203595.87218000003</v>
      </c>
    </row>
    <row r="47" spans="1:76" x14ac:dyDescent="0.2">
      <c r="A47" s="1">
        <v>2010</v>
      </c>
      <c r="B47" s="267">
        <v>15598689.561419999</v>
      </c>
      <c r="C47" s="267">
        <v>2979009.1484107962</v>
      </c>
      <c r="D47" s="267">
        <v>1047211.8707391202</v>
      </c>
      <c r="E47" s="267">
        <v>1932626.1947299999</v>
      </c>
      <c r="F47" s="267">
        <v>22921.222610000001</v>
      </c>
      <c r="G47" s="267">
        <v>38667.665010000004</v>
      </c>
      <c r="H47" s="267">
        <v>50946.349300000002</v>
      </c>
      <c r="I47" s="267">
        <v>125516.30469</v>
      </c>
      <c r="J47" s="267">
        <v>132126.48540000001</v>
      </c>
      <c r="K47" s="267">
        <v>226767.12033000001</v>
      </c>
      <c r="L47" s="267">
        <v>52703.276700000002</v>
      </c>
      <c r="M47" s="267">
        <v>668048.10529588058</v>
      </c>
      <c r="N47" s="267">
        <v>22606.502100000002</v>
      </c>
      <c r="O47" s="267">
        <v>84116.695590000003</v>
      </c>
      <c r="P47" s="267">
        <v>233279.5491</v>
      </c>
      <c r="Q47" s="267">
        <v>16615.03296</v>
      </c>
      <c r="R47" s="267">
        <v>10589.7624</v>
      </c>
      <c r="S47" s="267">
        <v>55759.330800000003</v>
      </c>
      <c r="T47" s="267">
        <v>37519.815600000002</v>
      </c>
      <c r="U47" s="267">
        <v>212651.96088</v>
      </c>
      <c r="V47" s="267">
        <v>346535.73083999997</v>
      </c>
      <c r="W47" s="267">
        <v>67634.7353</v>
      </c>
      <c r="X47" s="267">
        <v>2405005.6449058801</v>
      </c>
      <c r="Y47" s="251">
        <v>232049.6091</v>
      </c>
      <c r="Z47" s="230">
        <v>74195.322</v>
      </c>
      <c r="AA47" s="230">
        <v>95766.032070000001</v>
      </c>
      <c r="AB47" s="230">
        <v>251526.75093000004</v>
      </c>
      <c r="AC47" s="230">
        <v>310409.73515999998</v>
      </c>
      <c r="AD47" s="230">
        <v>333926.55359999998</v>
      </c>
      <c r="AE47" s="230">
        <v>345739.46309999994</v>
      </c>
      <c r="AF47" s="230">
        <v>113968.08925</v>
      </c>
      <c r="AG47" s="230">
        <v>711316.20850985509</v>
      </c>
      <c r="AH47" s="230">
        <v>59877.550720000007</v>
      </c>
      <c r="AI47" s="230">
        <v>165700.7316</v>
      </c>
      <c r="AJ47" s="230">
        <v>902903.24796000007</v>
      </c>
      <c r="AK47" s="230">
        <v>54239.06205</v>
      </c>
      <c r="AL47" s="230">
        <v>24429.058939999999</v>
      </c>
      <c r="AM47" s="230">
        <v>175697.7941</v>
      </c>
      <c r="AN47" s="230">
        <v>85277.074700000012</v>
      </c>
      <c r="AO47" s="230">
        <v>804591.93637000001</v>
      </c>
      <c r="AP47" s="230">
        <v>794206.26131000009</v>
      </c>
      <c r="AQ47" s="230">
        <v>203595.87218000003</v>
      </c>
      <c r="AR47" s="566"/>
      <c r="AS47" s="249">
        <f t="shared" si="0"/>
        <v>6.044615546658693E-2</v>
      </c>
      <c r="AT47" s="19">
        <f t="shared" si="1"/>
        <v>0.80358488921785176</v>
      </c>
      <c r="AU47" s="19">
        <f t="shared" si="4"/>
        <v>0.72675501881683013</v>
      </c>
      <c r="AV47" s="566"/>
      <c r="AW47" s="300">
        <f t="shared" si="3"/>
        <v>1932626.1947299999</v>
      </c>
      <c r="AX47" s="566"/>
      <c r="AY47" s="566">
        <f t="shared" si="8"/>
        <v>2010</v>
      </c>
      <c r="AZ47" s="52">
        <f t="shared" si="6"/>
        <v>711.31620850985507</v>
      </c>
      <c r="BA47" s="52">
        <f t="shared" si="7"/>
        <v>668.04810529588065</v>
      </c>
      <c r="BB47" s="566"/>
      <c r="BC47" s="566"/>
      <c r="BD47" s="566"/>
      <c r="BE47" s="566"/>
      <c r="BF47" s="566"/>
      <c r="BG47" s="566"/>
      <c r="BH47" s="566"/>
      <c r="BI47" s="566"/>
      <c r="BJ47" s="566"/>
      <c r="BK47" s="566"/>
      <c r="BL47" s="566"/>
      <c r="BM47" s="566">
        <f t="shared" si="5"/>
        <v>0.43668884903768163</v>
      </c>
      <c r="BN47">
        <v>773743.96154255362</v>
      </c>
      <c r="BO47">
        <v>58669.470079999999</v>
      </c>
      <c r="BP47">
        <v>164055.55338000003</v>
      </c>
      <c r="BQ47">
        <v>888219.05359999998</v>
      </c>
      <c r="BR47">
        <v>53002.278449999998</v>
      </c>
      <c r="BS47">
        <v>25488.525919999996</v>
      </c>
      <c r="BT47">
        <v>176003.83792999998</v>
      </c>
      <c r="BU47">
        <v>84385.465349999999</v>
      </c>
      <c r="BV47">
        <v>826854.42755999998</v>
      </c>
      <c r="BW47">
        <v>781830.60648000007</v>
      </c>
      <c r="BX47">
        <v>206184.8175</v>
      </c>
    </row>
    <row r="48" spans="1:76" x14ac:dyDescent="0.2">
      <c r="A48" s="1">
        <v>2011</v>
      </c>
      <c r="B48" s="267">
        <v>15840672.845999999</v>
      </c>
      <c r="C48" s="267">
        <v>2983124.0587987006</v>
      </c>
      <c r="D48" s="267">
        <v>1044251.1814755228</v>
      </c>
      <c r="E48" s="267">
        <v>1939833.3879099998</v>
      </c>
      <c r="F48" s="267">
        <v>25395.378690000001</v>
      </c>
      <c r="G48" s="267">
        <v>40443.301420000003</v>
      </c>
      <c r="H48" s="267">
        <v>56382.286119999997</v>
      </c>
      <c r="I48" s="267">
        <v>133366.32061</v>
      </c>
      <c r="J48" s="267">
        <v>150968.14979999998</v>
      </c>
      <c r="K48" s="267">
        <v>232049.6091</v>
      </c>
      <c r="L48" s="267">
        <v>50904.388099999996</v>
      </c>
      <c r="M48" s="267">
        <v>788566.34927008289</v>
      </c>
      <c r="N48" s="267">
        <v>22904.459760000002</v>
      </c>
      <c r="O48" s="267">
        <v>81802.510380000007</v>
      </c>
      <c r="P48" s="267">
        <v>226388.27015999999</v>
      </c>
      <c r="Q48" s="267">
        <v>14721.517440000001</v>
      </c>
      <c r="R48" s="267">
        <v>10455.91596</v>
      </c>
      <c r="S48" s="267">
        <v>53613.110999999997</v>
      </c>
      <c r="T48" s="267">
        <v>38506.815900000001</v>
      </c>
      <c r="U48" s="267">
        <v>174741.36036000002</v>
      </c>
      <c r="V48" s="267">
        <v>323473.99956000003</v>
      </c>
      <c r="W48" s="267">
        <v>66238.305130000008</v>
      </c>
      <c r="X48" s="267">
        <v>2490922.048760083</v>
      </c>
      <c r="Y48" s="251">
        <v>240441</v>
      </c>
      <c r="Z48" s="267">
        <v>75327.717400000009</v>
      </c>
      <c r="AA48" s="267">
        <v>96345.931049999985</v>
      </c>
      <c r="AB48" s="267">
        <v>270151.18299</v>
      </c>
      <c r="AC48" s="267">
        <v>331371.20351999998</v>
      </c>
      <c r="AD48" s="267">
        <v>376955.13599999994</v>
      </c>
      <c r="AE48" s="267">
        <v>355179.18258000002</v>
      </c>
      <c r="AF48" s="267">
        <v>120062.66575000001</v>
      </c>
      <c r="AG48" s="267">
        <v>773743.96154255362</v>
      </c>
      <c r="AH48" s="267">
        <v>58669.470079999999</v>
      </c>
      <c r="AI48" s="267">
        <v>164055.55338000003</v>
      </c>
      <c r="AJ48" s="267">
        <v>888219.05359999998</v>
      </c>
      <c r="AK48" s="267">
        <v>53002.278449999998</v>
      </c>
      <c r="AL48" s="267">
        <v>25488.525919999996</v>
      </c>
      <c r="AM48" s="267">
        <v>176003.83792999998</v>
      </c>
      <c r="AN48" s="267">
        <v>84385.465349999999</v>
      </c>
      <c r="AO48" s="267">
        <v>826854.42755999998</v>
      </c>
      <c r="AP48" s="267">
        <v>781830.60648000007</v>
      </c>
      <c r="AQ48" s="267">
        <v>206184.8175</v>
      </c>
      <c r="AR48" s="566"/>
      <c r="AS48" s="249">
        <f t="shared" si="0"/>
        <v>6.039478377690885E-2</v>
      </c>
      <c r="AT48" s="19">
        <f t="shared" si="1"/>
        <v>0.7787611775629828</v>
      </c>
      <c r="AU48" s="19">
        <f t="shared" si="4"/>
        <v>0.74992098747399116</v>
      </c>
      <c r="AV48" s="566"/>
      <c r="AW48" s="300">
        <f t="shared" si="3"/>
        <v>1939833.3879099998</v>
      </c>
      <c r="AX48" s="566"/>
      <c r="AY48" s="566">
        <f t="shared" si="8"/>
        <v>2011</v>
      </c>
      <c r="AZ48" s="52">
        <f t="shared" si="6"/>
        <v>773.74396154255362</v>
      </c>
      <c r="BA48" s="52">
        <f t="shared" si="7"/>
        <v>788.56634927008292</v>
      </c>
      <c r="BB48" s="566"/>
      <c r="BC48" s="566"/>
      <c r="BD48" s="566"/>
      <c r="BE48" s="566"/>
      <c r="BF48" s="566"/>
      <c r="BG48" s="566"/>
      <c r="BH48" s="566"/>
      <c r="BI48" s="566"/>
      <c r="BJ48" s="566"/>
      <c r="BK48" s="566"/>
      <c r="BL48" s="566"/>
      <c r="BM48" s="566">
        <f t="shared" si="5"/>
        <v>0.43979455623715974</v>
      </c>
      <c r="BN48">
        <v>806427</v>
      </c>
      <c r="BO48">
        <v>65728</v>
      </c>
      <c r="BP48">
        <v>155646</v>
      </c>
      <c r="BQ48">
        <v>895924</v>
      </c>
      <c r="BR48">
        <v>51705</v>
      </c>
      <c r="BS48">
        <v>19162</v>
      </c>
      <c r="BT48">
        <v>178973</v>
      </c>
      <c r="BU48">
        <v>83095</v>
      </c>
      <c r="BV48">
        <v>833489</v>
      </c>
      <c r="BW48">
        <v>792803</v>
      </c>
      <c r="BX48">
        <v>216467</v>
      </c>
    </row>
    <row r="49" spans="1:76" x14ac:dyDescent="0.2">
      <c r="A49" s="1">
        <v>2012</v>
      </c>
      <c r="B49" s="267">
        <v>16197007</v>
      </c>
      <c r="C49" s="267">
        <v>3018847</v>
      </c>
      <c r="D49" s="267">
        <v>1091790</v>
      </c>
      <c r="E49" s="267">
        <v>1927057</v>
      </c>
      <c r="F49" s="267">
        <v>25751</v>
      </c>
      <c r="G49" s="267">
        <v>42571</v>
      </c>
      <c r="H49" s="267">
        <v>65509</v>
      </c>
      <c r="I49" s="267">
        <v>137623</v>
      </c>
      <c r="J49" s="267">
        <v>152490</v>
      </c>
      <c r="K49" s="267">
        <v>240441</v>
      </c>
      <c r="L49" s="267">
        <v>51991</v>
      </c>
      <c r="M49" s="267">
        <v>806427</v>
      </c>
      <c r="N49" s="267">
        <v>22386</v>
      </c>
      <c r="O49" s="267">
        <v>81171</v>
      </c>
      <c r="P49" s="267">
        <v>219258</v>
      </c>
      <c r="Q49" s="267">
        <v>15936</v>
      </c>
      <c r="R49" s="267">
        <v>9996</v>
      </c>
      <c r="S49" s="267">
        <v>52980</v>
      </c>
      <c r="T49" s="267">
        <v>38345</v>
      </c>
      <c r="U49" s="267">
        <v>157974</v>
      </c>
      <c r="V49" s="267">
        <v>303364</v>
      </c>
      <c r="W49" s="267">
        <v>67493</v>
      </c>
      <c r="X49" s="267">
        <v>2491706</v>
      </c>
      <c r="Y49" s="251">
        <v>247846.5828</v>
      </c>
      <c r="Z49" s="267">
        <v>80770</v>
      </c>
      <c r="AA49" s="267">
        <v>99639</v>
      </c>
      <c r="AB49" s="267">
        <v>269217</v>
      </c>
      <c r="AC49" s="267">
        <v>343518</v>
      </c>
      <c r="AD49" s="267">
        <v>404480</v>
      </c>
      <c r="AE49" s="267">
        <v>354078</v>
      </c>
      <c r="AF49" s="267">
        <v>122825</v>
      </c>
      <c r="AG49" s="267">
        <v>806427</v>
      </c>
      <c r="AH49" s="267">
        <v>65728</v>
      </c>
      <c r="AI49" s="267">
        <v>155646</v>
      </c>
      <c r="AJ49" s="267">
        <v>895924</v>
      </c>
      <c r="AK49" s="267">
        <v>51705</v>
      </c>
      <c r="AL49" s="267">
        <v>19162</v>
      </c>
      <c r="AM49" s="267">
        <v>178973</v>
      </c>
      <c r="AN49" s="267">
        <v>83095</v>
      </c>
      <c r="AO49" s="267">
        <v>833489</v>
      </c>
      <c r="AP49" s="267">
        <v>792803</v>
      </c>
      <c r="AQ49" s="267">
        <v>216467</v>
      </c>
      <c r="AR49" s="566"/>
      <c r="AS49" s="249">
        <f t="shared" si="0"/>
        <v>6.4638444503484757E-2</v>
      </c>
      <c r="AT49" s="19">
        <f t="shared" si="1"/>
        <v>0.77338859399945259</v>
      </c>
      <c r="AU49" s="19">
        <f t="shared" si="4"/>
        <v>0.75513054603550767</v>
      </c>
      <c r="AV49" s="566"/>
      <c r="AW49" s="300">
        <f t="shared" si="3"/>
        <v>1927057</v>
      </c>
      <c r="AX49" s="566"/>
      <c r="AY49" s="566">
        <f t="shared" si="8"/>
        <v>2012</v>
      </c>
      <c r="AZ49" s="52">
        <f t="shared" si="6"/>
        <v>806.42700000000002</v>
      </c>
      <c r="BA49" s="52">
        <f t="shared" si="7"/>
        <v>806.42700000000002</v>
      </c>
      <c r="BB49" s="566"/>
      <c r="BC49" s="566"/>
      <c r="BD49" s="566"/>
      <c r="BE49" s="566"/>
      <c r="BF49" s="566"/>
      <c r="BG49" s="566"/>
      <c r="BH49" s="566"/>
      <c r="BI49" s="566"/>
      <c r="BJ49" s="566"/>
      <c r="BK49" s="566"/>
      <c r="BL49" s="566"/>
      <c r="BM49" s="566"/>
      <c r="BN49">
        <v>865587.78746256756</v>
      </c>
      <c r="BO49">
        <v>66343.214080000005</v>
      </c>
      <c r="BP49">
        <v>165766.10292</v>
      </c>
      <c r="BQ49">
        <v>911226.38192000007</v>
      </c>
      <c r="BR49">
        <v>53608.778100000003</v>
      </c>
      <c r="BS49">
        <v>19020.009580000002</v>
      </c>
      <c r="BT49">
        <v>178838.77025</v>
      </c>
      <c r="BU49">
        <v>82898.895799999998</v>
      </c>
      <c r="BV49">
        <v>865453.30315000005</v>
      </c>
      <c r="BW49">
        <v>824293.13516000006</v>
      </c>
      <c r="BX49">
        <v>219798.42713</v>
      </c>
    </row>
    <row r="50" spans="1:76" x14ac:dyDescent="0.2">
      <c r="A50" s="1">
        <v>2013</v>
      </c>
      <c r="B50" s="267">
        <v>16495355.868940001</v>
      </c>
      <c r="C50" s="267">
        <v>3135846.8969504768</v>
      </c>
      <c r="D50" s="267">
        <v>1149423.771501513</v>
      </c>
      <c r="E50" s="267">
        <v>1986179.10876</v>
      </c>
      <c r="F50" s="267">
        <v>26406.620460000002</v>
      </c>
      <c r="G50" s="267">
        <v>45123.131450000008</v>
      </c>
      <c r="H50" s="267">
        <v>69533.217870000008</v>
      </c>
      <c r="I50" s="267">
        <v>136812.40052999998</v>
      </c>
      <c r="J50" s="267">
        <v>151686.37770000001</v>
      </c>
      <c r="K50" s="267">
        <v>247846.5828</v>
      </c>
      <c r="L50" s="267">
        <v>57222.334419999999</v>
      </c>
      <c r="M50" s="267">
        <v>837210.3636259851</v>
      </c>
      <c r="N50" s="267">
        <v>23938.469100000002</v>
      </c>
      <c r="O50" s="267">
        <v>79127.114220000003</v>
      </c>
      <c r="P50" s="267">
        <v>224097.02406</v>
      </c>
      <c r="Q50" s="267">
        <v>16909.211520000001</v>
      </c>
      <c r="R50" s="267">
        <v>10013.89284</v>
      </c>
      <c r="S50" s="267">
        <v>53340.264000000003</v>
      </c>
      <c r="T50" s="267">
        <v>39030.992050000001</v>
      </c>
      <c r="U50" s="267">
        <v>175796.62667999999</v>
      </c>
      <c r="V50" s="267">
        <v>312974.57152000006</v>
      </c>
      <c r="W50" s="267">
        <v>67248.000410000008</v>
      </c>
      <c r="X50" s="267">
        <v>2574317.195255985</v>
      </c>
      <c r="Y50" s="251">
        <v>260758.26449999999</v>
      </c>
      <c r="Z50" s="267">
        <v>84363.457300000009</v>
      </c>
      <c r="AA50" s="267">
        <v>103366.49499000001</v>
      </c>
      <c r="AB50" s="267">
        <v>278615.36546999996</v>
      </c>
      <c r="AC50" s="267">
        <v>348681.07553999999</v>
      </c>
      <c r="AD50" s="267">
        <v>390626.56</v>
      </c>
      <c r="AE50" s="267">
        <v>357023.92895999999</v>
      </c>
      <c r="AF50" s="267">
        <v>123701.97050000001</v>
      </c>
      <c r="AG50" s="267">
        <v>865587.78746256756</v>
      </c>
      <c r="AH50" s="267">
        <v>66343.214080000005</v>
      </c>
      <c r="AI50" s="267">
        <v>165766.10292</v>
      </c>
      <c r="AJ50" s="267">
        <v>911226.38192000007</v>
      </c>
      <c r="AK50" s="267">
        <v>53608.778100000003</v>
      </c>
      <c r="AL50" s="267">
        <v>19020.009580000002</v>
      </c>
      <c r="AM50" s="267">
        <v>178838.77025</v>
      </c>
      <c r="AN50" s="267">
        <v>82898.895799999998</v>
      </c>
      <c r="AO50" s="267">
        <v>865453.30315000005</v>
      </c>
      <c r="AP50" s="267">
        <v>824293.13516000006</v>
      </c>
      <c r="AQ50" s="267">
        <v>219798.42713</v>
      </c>
      <c r="AR50" s="566"/>
      <c r="AS50" s="249">
        <f t="shared" si="0"/>
        <v>6.5258707679686209E-2</v>
      </c>
      <c r="AT50" s="19">
        <f t="shared" si="1"/>
        <v>0.77153627859852691</v>
      </c>
      <c r="AU50" s="19">
        <f t="shared" si="4"/>
        <v>0.75694347431759934</v>
      </c>
      <c r="AV50" s="566"/>
      <c r="AW50" s="300">
        <f t="shared" si="3"/>
        <v>1986179.10876</v>
      </c>
      <c r="AX50" s="566"/>
      <c r="AY50" s="566">
        <f t="shared" si="8"/>
        <v>2013</v>
      </c>
      <c r="AZ50" s="52">
        <f t="shared" si="6"/>
        <v>865.58778746256758</v>
      </c>
      <c r="BA50" s="52">
        <f t="shared" si="7"/>
        <v>837.21036362598511</v>
      </c>
      <c r="BB50" s="566"/>
      <c r="BC50" s="566"/>
      <c r="BD50" s="566"/>
      <c r="BE50" s="566"/>
      <c r="BF50" s="566"/>
      <c r="BG50" s="566"/>
      <c r="BH50" s="566"/>
      <c r="BI50" s="566"/>
      <c r="BJ50" s="566"/>
      <c r="BK50" s="566"/>
      <c r="BL50" s="566"/>
      <c r="BM50" s="566"/>
      <c r="BN50">
        <v>935208.59847751423</v>
      </c>
      <c r="BO50">
        <v>66742.183040000004</v>
      </c>
      <c r="BP50">
        <v>160253.12159999998</v>
      </c>
      <c r="BQ50">
        <v>905931.47108000016</v>
      </c>
      <c r="BR50">
        <v>54536.3658</v>
      </c>
      <c r="BS50">
        <v>18218.84636</v>
      </c>
      <c r="BT50">
        <v>177242.33109000002</v>
      </c>
      <c r="BU50">
        <v>81566.051999999996</v>
      </c>
      <c r="BV50">
        <v>839615.14415000007</v>
      </c>
      <c r="BW50">
        <v>812710.28332999989</v>
      </c>
      <c r="BX50">
        <v>224255.48265999998</v>
      </c>
    </row>
    <row r="51" spans="1:76" x14ac:dyDescent="0.2">
      <c r="A51" s="1">
        <v>2014</v>
      </c>
      <c r="B51" s="267">
        <v>16912104.859050002</v>
      </c>
      <c r="C51" s="267">
        <v>3223794.3979424406</v>
      </c>
      <c r="D51" s="267">
        <v>1202742.9263069802</v>
      </c>
      <c r="E51" s="267">
        <v>2020172.3942400001</v>
      </c>
      <c r="F51" s="267">
        <v>24159.073179999999</v>
      </c>
      <c r="G51" s="267">
        <v>45719.976869999999</v>
      </c>
      <c r="H51" s="267">
        <v>68017.339609999995</v>
      </c>
      <c r="I51" s="267">
        <v>139129.97185</v>
      </c>
      <c r="J51" s="267">
        <v>149923.59329999998</v>
      </c>
      <c r="K51" s="267">
        <v>260758.26449999999</v>
      </c>
      <c r="L51" s="267">
        <v>53489.900529999992</v>
      </c>
      <c r="M51" s="267">
        <v>864034.89434790553</v>
      </c>
      <c r="N51" s="267">
        <v>25405.647540000002</v>
      </c>
      <c r="O51" s="267">
        <v>80456.695200000002</v>
      </c>
      <c r="P51" s="267">
        <v>224219.80854000003</v>
      </c>
      <c r="Q51" s="267">
        <v>17653.741439999998</v>
      </c>
      <c r="R51" s="267">
        <v>9571.6697999999997</v>
      </c>
      <c r="S51" s="267">
        <v>53663.971799999999</v>
      </c>
      <c r="T51" s="267">
        <v>38649.459299999995</v>
      </c>
      <c r="U51" s="267">
        <v>199391.62332000001</v>
      </c>
      <c r="V51" s="267">
        <v>311724.71184</v>
      </c>
      <c r="W51" s="267">
        <v>66981.403059999997</v>
      </c>
      <c r="X51" s="267">
        <v>2632951.7460279055</v>
      </c>
      <c r="Y51" s="251">
        <v>284862.47474999999</v>
      </c>
      <c r="Z51" s="797">
        <v>85448.198399999994</v>
      </c>
      <c r="AA51" s="267">
        <v>107059.11632999999</v>
      </c>
      <c r="AB51" s="267">
        <v>278483.44913999998</v>
      </c>
      <c r="AC51" s="267">
        <v>355791.89813999995</v>
      </c>
      <c r="AD51" s="267">
        <v>395799.85920000001</v>
      </c>
      <c r="AE51" s="267">
        <v>358518.13812000002</v>
      </c>
      <c r="AF51" s="267">
        <v>126539.22800000002</v>
      </c>
      <c r="AG51" s="267">
        <v>935208.59847751423</v>
      </c>
      <c r="AH51" s="267">
        <v>66742.183040000004</v>
      </c>
      <c r="AI51" s="267">
        <v>160253.12159999998</v>
      </c>
      <c r="AJ51" s="267">
        <v>905931.47108000016</v>
      </c>
      <c r="AK51" s="267">
        <v>54536.3658</v>
      </c>
      <c r="AL51" s="267">
        <v>18218.84636</v>
      </c>
      <c r="AM51" s="267">
        <v>177242.33109000002</v>
      </c>
      <c r="AN51" s="267">
        <v>81566.051999999996</v>
      </c>
      <c r="AO51" s="267">
        <v>839615.14415000007</v>
      </c>
      <c r="AP51" s="267">
        <v>812710.28332999989</v>
      </c>
      <c r="AQ51" s="267">
        <v>224255.48265999998</v>
      </c>
      <c r="AR51" s="566"/>
      <c r="AS51" s="249">
        <f t="shared" si="0"/>
        <v>6.3579322535076102E-2</v>
      </c>
      <c r="AT51" s="19">
        <f t="shared" si="1"/>
        <v>0.76726525553977587</v>
      </c>
      <c r="AU51" s="19">
        <f t="shared" si="4"/>
        <v>0.76115704062943135</v>
      </c>
      <c r="AV51" s="566"/>
      <c r="AW51" s="300">
        <f t="shared" si="3"/>
        <v>2020172.3942400001</v>
      </c>
      <c r="AX51" s="566"/>
      <c r="AY51" s="566">
        <f t="shared" si="8"/>
        <v>2014</v>
      </c>
      <c r="AZ51" s="52">
        <f t="shared" si="6"/>
        <v>935.20859847751422</v>
      </c>
      <c r="BA51" s="52">
        <f t="shared" si="7"/>
        <v>864.03489434790549</v>
      </c>
      <c r="BB51" s="566"/>
      <c r="BC51" s="566"/>
      <c r="BD51" s="566"/>
      <c r="BE51" s="566"/>
      <c r="BF51" s="566"/>
      <c r="BG51" s="566"/>
      <c r="BH51" s="566"/>
      <c r="BI51" s="566"/>
      <c r="BJ51" s="566"/>
      <c r="BK51" s="566"/>
      <c r="BL51" s="566"/>
      <c r="BM51" s="566"/>
      <c r="BN51">
        <v>977748.85811002494</v>
      </c>
      <c r="BO51">
        <v>70497.223679999996</v>
      </c>
      <c r="BP51">
        <v>162281.18898000001</v>
      </c>
      <c r="BQ51">
        <v>938328.08292000007</v>
      </c>
      <c r="BR51">
        <v>52649.133300000001</v>
      </c>
      <c r="BS51">
        <v>17601.44672</v>
      </c>
      <c r="BT51">
        <v>175898.24386000002</v>
      </c>
      <c r="BU51">
        <v>81011.808350000007</v>
      </c>
      <c r="BV51">
        <v>837598.1007699999</v>
      </c>
      <c r="BW51">
        <v>807255.79868999985</v>
      </c>
      <c r="BX51">
        <v>229082.69675999999</v>
      </c>
    </row>
    <row r="52" spans="1:76" x14ac:dyDescent="0.2">
      <c r="A52" s="1">
        <v>2015</v>
      </c>
      <c r="B52" s="267">
        <v>17403845.99157</v>
      </c>
      <c r="C52" s="267">
        <v>3311083.2562339609</v>
      </c>
      <c r="D52" s="267">
        <v>1275168.1198087076</v>
      </c>
      <c r="E52" s="267">
        <v>2037496.6366699999</v>
      </c>
      <c r="F52" s="267">
        <v>25896.750660000002</v>
      </c>
      <c r="G52" s="267">
        <v>46055.436349999996</v>
      </c>
      <c r="H52" s="267">
        <v>74207.940109999996</v>
      </c>
      <c r="I52" s="267">
        <v>134070.95037000001</v>
      </c>
      <c r="J52" s="267">
        <v>134087.5068</v>
      </c>
      <c r="K52" s="267">
        <v>284862.47474999999</v>
      </c>
      <c r="L52" s="267">
        <v>61064.469320000004</v>
      </c>
      <c r="M52" s="267">
        <v>863765.41429566627</v>
      </c>
      <c r="N52" s="267">
        <v>27056.838899999999</v>
      </c>
      <c r="O52" s="267">
        <v>76986.634950000007</v>
      </c>
      <c r="P52" s="267">
        <v>232523.109</v>
      </c>
      <c r="Q52" s="267">
        <v>17137.255679999998</v>
      </c>
      <c r="R52" s="267">
        <v>8951.6179200000006</v>
      </c>
      <c r="S52" s="267">
        <v>54059.202600000011</v>
      </c>
      <c r="T52" s="267">
        <v>37491.440300000002</v>
      </c>
      <c r="U52" s="267">
        <v>200499.02106</v>
      </c>
      <c r="V52" s="267">
        <v>299565.88271999999</v>
      </c>
      <c r="W52" s="267">
        <v>73071.296450000009</v>
      </c>
      <c r="X52" s="267">
        <v>2651353.2422356661</v>
      </c>
      <c r="Y52" s="251">
        <v>299147.07456000004</v>
      </c>
      <c r="Z52" s="797">
        <v>91078.675099999993</v>
      </c>
      <c r="AA52" s="267">
        <v>108967.20318</v>
      </c>
      <c r="AB52" s="267">
        <v>262158.13026000001</v>
      </c>
      <c r="AC52" s="797">
        <v>346784.85618</v>
      </c>
      <c r="AD52" s="267">
        <v>362478.79680000001</v>
      </c>
      <c r="AE52" s="267">
        <v>363765.57407999999</v>
      </c>
      <c r="AF52" s="267">
        <v>126793.47575</v>
      </c>
      <c r="AG52" s="267">
        <v>977748.85811002494</v>
      </c>
      <c r="AH52" s="267">
        <v>70497.223679999996</v>
      </c>
      <c r="AI52" s="267">
        <v>162281.18898000001</v>
      </c>
      <c r="AJ52" s="267">
        <v>938328.08292000007</v>
      </c>
      <c r="AK52" s="267">
        <v>52649.133300000001</v>
      </c>
      <c r="AL52" s="267">
        <v>17601.44672</v>
      </c>
      <c r="AM52" s="267">
        <v>175898.24386000002</v>
      </c>
      <c r="AN52" s="267">
        <v>81011.808350000007</v>
      </c>
      <c r="AO52" s="267">
        <v>837598.1007699999</v>
      </c>
      <c r="AP52" s="267">
        <v>807255.79868999985</v>
      </c>
      <c r="AQ52" s="267">
        <v>229082.69675999999</v>
      </c>
      <c r="AR52" s="566"/>
      <c r="AS52" s="249">
        <f t="shared" si="0"/>
        <v>6.574853032899089E-2</v>
      </c>
      <c r="AT52" s="19">
        <f t="shared" si="1"/>
        <v>0.76847422825935785</v>
      </c>
      <c r="AU52" s="19">
        <f>AT$22/AT52</f>
        <v>0.75995957939573056</v>
      </c>
      <c r="AV52" s="566"/>
      <c r="AW52" s="300">
        <f t="shared" si="3"/>
        <v>2037496.6366699999</v>
      </c>
      <c r="AX52" s="566"/>
      <c r="AY52" s="566">
        <f t="shared" si="8"/>
        <v>2015</v>
      </c>
      <c r="AZ52" s="52">
        <f t="shared" si="6"/>
        <v>977.74885811002491</v>
      </c>
      <c r="BA52" s="52">
        <f t="shared" si="7"/>
        <v>863.76541429566623</v>
      </c>
      <c r="BB52" s="566"/>
      <c r="BC52" s="566"/>
      <c r="BD52" s="566"/>
      <c r="BE52" s="566"/>
      <c r="BF52" s="566"/>
      <c r="BG52" s="566"/>
      <c r="BH52" s="566"/>
      <c r="BI52" s="566"/>
      <c r="BJ52" s="566"/>
      <c r="BK52" s="566"/>
      <c r="BL52" s="566"/>
      <c r="BM52" s="566"/>
      <c r="BN52">
        <v>983835.21114325977</v>
      </c>
      <c r="BO52">
        <v>70501.167359999992</v>
      </c>
      <c r="BP52">
        <v>162578.47283999997</v>
      </c>
      <c r="BQ52">
        <v>950987.48904000001</v>
      </c>
      <c r="BR52">
        <v>51618.135599999994</v>
      </c>
      <c r="BS52">
        <v>17308.076500000003</v>
      </c>
      <c r="BT52">
        <v>174181.89278999998</v>
      </c>
      <c r="BU52">
        <v>83095.830950000003</v>
      </c>
      <c r="BV52">
        <v>871371.07504999998</v>
      </c>
      <c r="BW52">
        <v>814779.49916000012</v>
      </c>
      <c r="BX52">
        <v>230933.48961000005</v>
      </c>
    </row>
    <row r="53" spans="1:76" s="566" customFormat="1" x14ac:dyDescent="0.2">
      <c r="A53" s="1">
        <v>2016</v>
      </c>
      <c r="B53" s="267">
        <v>17688913.314770002</v>
      </c>
      <c r="C53" s="267">
        <v>3318436.7544200839</v>
      </c>
      <c r="D53" s="267">
        <v>1295745.5221469104</v>
      </c>
      <c r="E53" s="267">
        <v>2027013.4465900001</v>
      </c>
      <c r="F53" s="267">
        <v>27630.565490000001</v>
      </c>
      <c r="G53" s="267">
        <v>45656.971789999996</v>
      </c>
      <c r="H53" s="267">
        <v>78465.370020000002</v>
      </c>
      <c r="I53" s="267">
        <v>130016.57678999999</v>
      </c>
      <c r="J53" s="267">
        <v>122893.2159</v>
      </c>
      <c r="K53" s="267">
        <v>299147.07456000004</v>
      </c>
      <c r="L53" s="267">
        <v>56250.622630000005</v>
      </c>
      <c r="M53" s="267">
        <v>882074.2925637759</v>
      </c>
      <c r="N53" s="267">
        <v>27442.10196</v>
      </c>
      <c r="O53" s="267">
        <v>81791.958150000006</v>
      </c>
      <c r="P53" s="267">
        <v>223757.17416000002</v>
      </c>
      <c r="Q53" s="267">
        <v>17126.100480000001</v>
      </c>
      <c r="R53" s="267">
        <v>8711.0141999999996</v>
      </c>
      <c r="S53" s="267">
        <v>52809.404399999999</v>
      </c>
      <c r="T53" s="267">
        <v>37859.552300000003</v>
      </c>
      <c r="U53" s="267">
        <v>167398.72884</v>
      </c>
      <c r="V53" s="267">
        <v>312968.50423999998</v>
      </c>
      <c r="W53" s="267">
        <v>73736.777430000002</v>
      </c>
      <c r="X53" s="267">
        <v>2645736.0059037763</v>
      </c>
      <c r="Y53" s="251">
        <v>308543.50884000002</v>
      </c>
      <c r="Z53" s="797">
        <v>94763.402499999997</v>
      </c>
      <c r="AA53" s="267">
        <v>110960.97957000001</v>
      </c>
      <c r="AB53" s="267">
        <v>251001.77777999997</v>
      </c>
      <c r="AC53" s="797">
        <v>334737.67992000002</v>
      </c>
      <c r="AD53" s="267">
        <v>333453.31199999998</v>
      </c>
      <c r="AE53" s="267">
        <v>366484.89312000002</v>
      </c>
      <c r="AF53" s="267">
        <v>126578.53199999999</v>
      </c>
      <c r="AG53" s="267">
        <v>983835.21114325977</v>
      </c>
      <c r="AH53" s="267">
        <v>70501.167359999992</v>
      </c>
      <c r="AI53" s="267">
        <v>162578.47283999997</v>
      </c>
      <c r="AJ53" s="267">
        <v>950987.48904000001</v>
      </c>
      <c r="AK53" s="267">
        <v>51618.135599999994</v>
      </c>
      <c r="AL53" s="267">
        <v>17308.076500000003</v>
      </c>
      <c r="AM53" s="267">
        <v>174181.89278999998</v>
      </c>
      <c r="AN53" s="267">
        <v>83095.830950000003</v>
      </c>
      <c r="AO53" s="267">
        <v>871371.07504999998</v>
      </c>
      <c r="AP53" s="267">
        <v>814779.49916000012</v>
      </c>
      <c r="AQ53" s="267">
        <v>230933.48961000005</v>
      </c>
      <c r="AS53" s="249">
        <f t="shared" si="0"/>
        <v>6.687430106979271E-2</v>
      </c>
      <c r="AT53" s="19">
        <f t="shared" si="1"/>
        <v>0.76614350111532681</v>
      </c>
      <c r="AU53" s="19">
        <f>AT$22/AT53</f>
        <v>0.76227149409250139</v>
      </c>
      <c r="AW53" s="300">
        <f t="shared" si="3"/>
        <v>2027013.4465900001</v>
      </c>
      <c r="AY53" s="566">
        <f t="shared" si="8"/>
        <v>2016</v>
      </c>
      <c r="AZ53" s="52">
        <f t="shared" si="6"/>
        <v>983.83521114325981</v>
      </c>
      <c r="BA53" s="52">
        <f t="shared" si="7"/>
        <v>882.07429256377588</v>
      </c>
      <c r="BN53" s="566">
        <v>987270.70096430928</v>
      </c>
      <c r="BO53" s="566">
        <v>70808.774400000009</v>
      </c>
      <c r="BP53" s="566">
        <v>164615.87898000001</v>
      </c>
      <c r="BQ53" s="566">
        <v>963109.34075999993</v>
      </c>
      <c r="BR53" s="566">
        <v>52870.430700000004</v>
      </c>
      <c r="BS53" s="566">
        <v>17782.527620000001</v>
      </c>
      <c r="BT53" s="566">
        <v>170366.18843000004</v>
      </c>
      <c r="BU53" s="566">
        <v>79905.813900000008</v>
      </c>
      <c r="BV53" s="566">
        <v>882139.75292999996</v>
      </c>
      <c r="BW53" s="566">
        <v>793056.69695999997</v>
      </c>
      <c r="BX53" s="566">
        <v>223961.08754000001</v>
      </c>
    </row>
    <row r="54" spans="1:76" s="566" customFormat="1" x14ac:dyDescent="0.2">
      <c r="A54" s="1">
        <v>2017</v>
      </c>
      <c r="B54" s="267">
        <v>18108091.855930001</v>
      </c>
      <c r="C54" s="267">
        <v>3406545.0455721077</v>
      </c>
      <c r="D54" s="267">
        <v>1331368.9214900695</v>
      </c>
      <c r="E54" s="267">
        <v>2079776.26725</v>
      </c>
      <c r="F54" s="267">
        <v>29682.920190000004</v>
      </c>
      <c r="G54" s="267">
        <v>46959.644390000001</v>
      </c>
      <c r="H54" s="267">
        <v>69141.474050000004</v>
      </c>
      <c r="I54" s="267">
        <v>137573.45572</v>
      </c>
      <c r="J54" s="267">
        <v>128277.6378</v>
      </c>
      <c r="K54" s="267">
        <v>308543.50884000002</v>
      </c>
      <c r="L54" s="267">
        <v>61954.555240000002</v>
      </c>
      <c r="M54" s="267">
        <v>908227.58066069381</v>
      </c>
      <c r="N54" s="267">
        <v>26982.069660000001</v>
      </c>
      <c r="O54" s="267">
        <v>87575.391900000002</v>
      </c>
      <c r="P54" s="267">
        <v>232790.60376</v>
      </c>
      <c r="Q54" s="267">
        <v>17481.951359999999</v>
      </c>
      <c r="R54" s="267">
        <v>8364.1530000000002</v>
      </c>
      <c r="S54" s="267">
        <v>48486.236399999994</v>
      </c>
      <c r="T54" s="267">
        <v>37027.465799999998</v>
      </c>
      <c r="U54" s="267">
        <v>195903.55740000002</v>
      </c>
      <c r="V54" s="267">
        <v>308038.83924</v>
      </c>
      <c r="W54" s="267">
        <v>73211.006959999999</v>
      </c>
      <c r="X54" s="267">
        <v>2726222.0523706935</v>
      </c>
      <c r="Y54" s="251">
        <v>329945.16224999999</v>
      </c>
      <c r="Z54" s="797">
        <v>98147.665500000003</v>
      </c>
      <c r="AA54" s="267">
        <v>112017.15297000001</v>
      </c>
      <c r="AB54" s="267">
        <v>248075.38899000001</v>
      </c>
      <c r="AC54" s="797">
        <v>355918.99979999999</v>
      </c>
      <c r="AD54" s="267">
        <v>357924.35199999996</v>
      </c>
      <c r="AE54" s="267">
        <v>381136.64075999998</v>
      </c>
      <c r="AF54" s="267">
        <v>129221.726</v>
      </c>
      <c r="AG54" s="267">
        <v>987270.70096430928</v>
      </c>
      <c r="AH54" s="267">
        <v>70808.774400000009</v>
      </c>
      <c r="AI54" s="267">
        <v>164615.87898000001</v>
      </c>
      <c r="AJ54" s="267">
        <v>963109.34075999993</v>
      </c>
      <c r="AK54" s="267">
        <v>52870.430700000004</v>
      </c>
      <c r="AL54" s="267">
        <v>17782.527620000001</v>
      </c>
      <c r="AM54" s="267">
        <v>170366.18843000004</v>
      </c>
      <c r="AN54" s="267">
        <v>79905.813900000008</v>
      </c>
      <c r="AO54" s="267">
        <v>882139.75292999996</v>
      </c>
      <c r="AP54" s="267">
        <v>793056.69695999997</v>
      </c>
      <c r="AQ54" s="267">
        <v>223961.08754000001</v>
      </c>
      <c r="AS54" s="249">
        <f t="shared" si="0"/>
        <v>6.0371954917200009E-2</v>
      </c>
      <c r="AT54" s="19">
        <f t="shared" si="1"/>
        <v>0.76287852834344472</v>
      </c>
      <c r="AU54" s="19">
        <f>AT$22/AT54</f>
        <v>0.76553386887502184</v>
      </c>
      <c r="AW54" s="300">
        <f t="shared" si="3"/>
        <v>2079776.26725</v>
      </c>
      <c r="AY54" s="566">
        <f t="shared" si="8"/>
        <v>2017</v>
      </c>
      <c r="AZ54" s="52">
        <f t="shared" si="6"/>
        <v>987.2707009643093</v>
      </c>
      <c r="BA54" s="52">
        <f t="shared" si="7"/>
        <v>908.22758066069389</v>
      </c>
      <c r="BN54" s="566">
        <v>1036690.1977467281</v>
      </c>
      <c r="BO54" s="566">
        <v>70876.474239999996</v>
      </c>
      <c r="BP54" s="566">
        <v>168686.02188000001</v>
      </c>
      <c r="BQ54" s="566">
        <v>971898.35520000011</v>
      </c>
      <c r="BR54" s="566">
        <v>54075.674249999996</v>
      </c>
      <c r="BS54" s="566">
        <v>18491.713240000001</v>
      </c>
      <c r="BT54" s="566">
        <v>170963.95825</v>
      </c>
      <c r="BU54" s="566">
        <v>80490.8027</v>
      </c>
      <c r="BV54" s="566">
        <v>895825.64231000002</v>
      </c>
      <c r="BW54" s="566">
        <v>790868.56068000011</v>
      </c>
      <c r="BX54" s="566">
        <v>222095.14199999999</v>
      </c>
    </row>
    <row r="55" spans="1:76" s="566" customFormat="1" x14ac:dyDescent="0.2">
      <c r="A55" s="1">
        <v>2018</v>
      </c>
      <c r="B55" s="267">
        <v>18638219.895040002</v>
      </c>
      <c r="C55" s="267">
        <v>3515686.3983975644</v>
      </c>
      <c r="D55" s="267">
        <v>1357651.2673164683</v>
      </c>
      <c r="E55" s="267">
        <v>2161329.3194900001</v>
      </c>
      <c r="F55" s="267">
        <v>28670.133360000003</v>
      </c>
      <c r="G55" s="267">
        <v>47651.848850000002</v>
      </c>
      <c r="H55" s="267">
        <v>67815.571890000007</v>
      </c>
      <c r="I55" s="267">
        <v>145084.91905999999</v>
      </c>
      <c r="J55" s="267">
        <v>135516.33809999999</v>
      </c>
      <c r="K55" s="267">
        <v>329945.16224999999</v>
      </c>
      <c r="L55" s="267">
        <v>62357.485489999999</v>
      </c>
      <c r="M55" s="267">
        <v>963461.66478044202</v>
      </c>
      <c r="N55" s="267">
        <v>28008.91548</v>
      </c>
      <c r="O55" s="267">
        <v>91486.210680000004</v>
      </c>
      <c r="P55" s="267">
        <v>245468.10131999999</v>
      </c>
      <c r="Q55" s="267">
        <v>17643.383040000001</v>
      </c>
      <c r="R55" s="267">
        <v>8200.5184800000006</v>
      </c>
      <c r="S55" s="267">
        <v>49126.764600000002</v>
      </c>
      <c r="T55" s="267">
        <v>37875.657200000001</v>
      </c>
      <c r="U55" s="267">
        <v>202162.48728</v>
      </c>
      <c r="V55" s="267">
        <v>312756.14944000001</v>
      </c>
      <c r="W55" s="267">
        <v>75010.370340000009</v>
      </c>
      <c r="X55" s="267">
        <v>2848241.6816404415</v>
      </c>
      <c r="Y55" s="251"/>
      <c r="Z55" s="797">
        <v>95395.831600000005</v>
      </c>
      <c r="AA55" s="267">
        <v>111969.32625</v>
      </c>
      <c r="AB55" s="267">
        <v>261678.92400000003</v>
      </c>
      <c r="AC55" s="797">
        <v>370587.21839999995</v>
      </c>
      <c r="AD55" s="267">
        <v>368323.53280000004</v>
      </c>
      <c r="AE55" s="267">
        <v>409919.64138000004</v>
      </c>
      <c r="AF55" s="267">
        <v>131088.666</v>
      </c>
      <c r="AG55" s="267">
        <v>1036690.1977467281</v>
      </c>
      <c r="AH55" s="267">
        <v>70876.474239999996</v>
      </c>
      <c r="AI55" s="267">
        <v>168686.02188000001</v>
      </c>
      <c r="AJ55" s="267">
        <v>971898.35520000011</v>
      </c>
      <c r="AK55" s="267">
        <v>54075.674249999996</v>
      </c>
      <c r="AL55" s="267">
        <v>18491.713240000001</v>
      </c>
      <c r="AM55" s="267">
        <v>170963.95825</v>
      </c>
      <c r="AN55" s="267">
        <v>80490.8027</v>
      </c>
      <c r="AO55" s="267">
        <v>895825.64231000002</v>
      </c>
      <c r="AP55" s="267">
        <v>790868.56068000011</v>
      </c>
      <c r="AQ55" s="267">
        <v>222095.14199999999</v>
      </c>
      <c r="AS55" s="249">
        <f t="shared" si="0"/>
        <v>5.7787998259052988E-2</v>
      </c>
      <c r="AT55" s="19">
        <f t="shared" si="1"/>
        <v>0.75882932737828102</v>
      </c>
      <c r="AU55" s="19">
        <f>AT$22/AT55</f>
        <v>0.76961884604824715</v>
      </c>
      <c r="AY55" s="566">
        <f t="shared" si="8"/>
        <v>2018</v>
      </c>
    </row>
    <row r="56" spans="1:76" x14ac:dyDescent="0.2">
      <c r="Y56" s="3"/>
    </row>
    <row r="57" spans="1:76" x14ac:dyDescent="0.2">
      <c r="B57" s="759" t="s">
        <v>1454</v>
      </c>
      <c r="C57" s="760"/>
      <c r="D57" s="760"/>
      <c r="E57" s="760"/>
      <c r="F57" s="760"/>
      <c r="G57" s="760"/>
      <c r="H57" s="760"/>
      <c r="I57" s="760"/>
      <c r="J57" s="760"/>
      <c r="K57" s="760"/>
      <c r="L57" s="760"/>
      <c r="M57" s="760"/>
      <c r="Z57" s="759" t="s">
        <v>1454</v>
      </c>
      <c r="AA57" s="760"/>
      <c r="AB57" s="760"/>
      <c r="AC57" s="760"/>
      <c r="AD57" s="760"/>
      <c r="AE57" s="760"/>
      <c r="AF57" s="760"/>
      <c r="AG57" s="760"/>
      <c r="AH57" s="760"/>
      <c r="AI57" s="760"/>
      <c r="AJ57" s="760"/>
    </row>
    <row r="58" spans="1:76" x14ac:dyDescent="0.2">
      <c r="B58" s="759" t="s">
        <v>1518</v>
      </c>
      <c r="C58" s="760"/>
      <c r="D58" s="760"/>
      <c r="E58" s="759" t="s">
        <v>1554</v>
      </c>
      <c r="F58" s="760"/>
      <c r="G58" s="760"/>
      <c r="H58" s="760"/>
      <c r="I58" s="760"/>
      <c r="J58" s="760"/>
      <c r="K58" s="760"/>
      <c r="L58" s="760"/>
      <c r="M58" s="760"/>
      <c r="Z58" s="759" t="s">
        <v>1519</v>
      </c>
      <c r="AA58" s="760"/>
      <c r="AB58" s="760"/>
      <c r="AC58" s="759" t="s">
        <v>1520</v>
      </c>
      <c r="AD58" s="760"/>
      <c r="AE58" s="760"/>
      <c r="AF58" s="760"/>
      <c r="AG58" s="760"/>
      <c r="AH58" s="760"/>
      <c r="AI58" s="760"/>
      <c r="AJ58" s="760"/>
    </row>
  </sheetData>
  <phoneticPr fontId="39" type="noConversion"/>
  <pageMargins left="0.75" right="0.75" top="1" bottom="1" header="0.5" footer="0.5"/>
  <pageSetup orientation="portrait" r:id="rId1"/>
  <headerFooter alignWithMargins="0"/>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33"/>
  <dimension ref="A1:V67"/>
  <sheetViews>
    <sheetView topLeftCell="A43" workbookViewId="0">
      <selection activeCell="A54" sqref="A54"/>
    </sheetView>
  </sheetViews>
  <sheetFormatPr defaultColWidth="10.28515625" defaultRowHeight="15.75" x14ac:dyDescent="0.25"/>
  <cols>
    <col min="1" max="1" width="10.28515625" style="39" customWidth="1"/>
    <col min="2" max="23" width="14.5703125" style="39" customWidth="1"/>
    <col min="24" max="16384" width="10.28515625" style="39"/>
  </cols>
  <sheetData>
    <row r="1" spans="1:20" x14ac:dyDescent="0.25">
      <c r="A1" s="714" t="s">
        <v>449</v>
      </c>
    </row>
    <row r="2" spans="1:20" ht="21" customHeight="1" x14ac:dyDescent="0.25">
      <c r="A2" s="233" t="s">
        <v>1475</v>
      </c>
    </row>
    <row r="3" spans="1:20" x14ac:dyDescent="0.25">
      <c r="A3" s="234" t="s">
        <v>452</v>
      </c>
    </row>
    <row r="4" spans="1:20" x14ac:dyDescent="0.25">
      <c r="A4" s="39" t="s">
        <v>205</v>
      </c>
    </row>
    <row r="5" spans="1:20" s="41" customFormat="1" x14ac:dyDescent="0.25">
      <c r="A5" s="928" t="s">
        <v>206</v>
      </c>
      <c r="B5" s="231" t="s">
        <v>444</v>
      </c>
      <c r="C5" s="231" t="s">
        <v>446</v>
      </c>
      <c r="D5" s="231" t="s">
        <v>450</v>
      </c>
      <c r="E5" s="41" t="s">
        <v>156</v>
      </c>
      <c r="F5" s="41" t="s">
        <v>158</v>
      </c>
      <c r="G5" s="41" t="s">
        <v>160</v>
      </c>
      <c r="H5" s="41" t="s">
        <v>162</v>
      </c>
      <c r="I5" s="41" t="s">
        <v>164</v>
      </c>
      <c r="J5" s="41" t="s">
        <v>166</v>
      </c>
      <c r="K5" s="41" t="s">
        <v>168</v>
      </c>
      <c r="L5" s="41" t="s">
        <v>170</v>
      </c>
      <c r="M5" s="41" t="s">
        <v>172</v>
      </c>
      <c r="N5" s="41" t="s">
        <v>174</v>
      </c>
      <c r="O5" s="41" t="s">
        <v>176</v>
      </c>
      <c r="P5" s="41" t="s">
        <v>178</v>
      </c>
      <c r="Q5" s="41" t="s">
        <v>180</v>
      </c>
      <c r="R5" s="41" t="s">
        <v>182</v>
      </c>
      <c r="S5" s="41" t="s">
        <v>184</v>
      </c>
    </row>
    <row r="6" spans="1:20" ht="79.5" thickBot="1" x14ac:dyDescent="0.3">
      <c r="A6" s="929"/>
      <c r="B6" s="717" t="s">
        <v>445</v>
      </c>
      <c r="C6" s="717" t="s">
        <v>447</v>
      </c>
      <c r="D6" s="717" t="s">
        <v>448</v>
      </c>
      <c r="E6" s="719" t="s">
        <v>207</v>
      </c>
      <c r="F6" s="719" t="s">
        <v>208</v>
      </c>
      <c r="G6" s="719" t="s">
        <v>161</v>
      </c>
      <c r="H6" s="719" t="s">
        <v>163</v>
      </c>
      <c r="I6" s="719" t="s">
        <v>209</v>
      </c>
      <c r="J6" s="719" t="s">
        <v>167</v>
      </c>
      <c r="K6" s="719" t="s">
        <v>169</v>
      </c>
      <c r="L6" s="719" t="s">
        <v>210</v>
      </c>
      <c r="M6" s="719" t="s">
        <v>173</v>
      </c>
      <c r="N6" s="719" t="s">
        <v>211</v>
      </c>
      <c r="O6" s="719" t="s">
        <v>177</v>
      </c>
      <c r="P6" s="719" t="s">
        <v>179</v>
      </c>
      <c r="Q6" s="719" t="s">
        <v>181</v>
      </c>
      <c r="R6" s="719" t="s">
        <v>183</v>
      </c>
      <c r="S6" s="719" t="s">
        <v>212</v>
      </c>
      <c r="T6" s="42"/>
    </row>
    <row r="7" spans="1:20" x14ac:dyDescent="0.25">
      <c r="A7" s="288">
        <v>1970</v>
      </c>
      <c r="B7" s="43">
        <f>BEA_Output_Data!AJ7</f>
        <v>488296.49848000007</v>
      </c>
      <c r="C7" s="43">
        <f>BEA_Output_Data!AK7</f>
        <v>73644.982650000005</v>
      </c>
      <c r="D7" s="43">
        <f>BEA_Output_Data!AL7</f>
        <v>85283.163680000012</v>
      </c>
      <c r="E7" s="43">
        <f>BEA_Output_Data!Z7</f>
        <v>60426.460099999997</v>
      </c>
      <c r="F7" s="43">
        <f>BEA_Output_Data!AM7</f>
        <v>131844.03990999999</v>
      </c>
      <c r="G7" s="43">
        <f>BEA_Output_Data!AN7</f>
        <v>51174.886700000003</v>
      </c>
      <c r="H7" s="43">
        <f>BEA_Output_Data!AO7</f>
        <v>534724.86794999999</v>
      </c>
      <c r="I7" s="43">
        <f>BEA_Output_Data!AP7</f>
        <v>337091.90756999998</v>
      </c>
      <c r="J7" s="43">
        <f>BEA_Output_Data!AQ7</f>
        <v>71838.903290000002</v>
      </c>
      <c r="K7" s="43">
        <f>BEA_Output_Data!AA7</f>
        <v>80732.499750000003</v>
      </c>
      <c r="L7" s="43">
        <f>BEA_Output_Data!AB7</f>
        <v>280551.03569999995</v>
      </c>
      <c r="M7" s="43">
        <f>BEA_Output_Data!AC7</f>
        <v>223259.21856000004</v>
      </c>
      <c r="N7" s="43">
        <f>BEA_Output_Data!AD7</f>
        <v>177825.58719999998</v>
      </c>
      <c r="O7" s="43">
        <f>BEA_Output_Data!AE7</f>
        <v>10321.3737</v>
      </c>
      <c r="P7" s="43">
        <f>BEA_Output_Data!AF7</f>
        <v>89988.964500000016</v>
      </c>
      <c r="Q7" s="43">
        <f>BEA_Output_Data!AG7</f>
        <v>350305.80415723094</v>
      </c>
      <c r="R7" s="43">
        <f>BEA_Output_Data!AH7</f>
        <v>39617.551999999996</v>
      </c>
      <c r="S7" s="43">
        <f>BEA_Output_Data!AI7</f>
        <v>59788.297979999996</v>
      </c>
      <c r="T7" s="42"/>
    </row>
    <row r="8" spans="1:20" x14ac:dyDescent="0.25">
      <c r="A8" s="288">
        <v>1971</v>
      </c>
      <c r="B8" s="43">
        <f>BEA_Output_Data!AJ8</f>
        <v>501860.78784</v>
      </c>
      <c r="C8" s="43">
        <f>BEA_Output_Data!AK8</f>
        <v>78079.203450000001</v>
      </c>
      <c r="D8" s="43">
        <f>BEA_Output_Data!AL8</f>
        <v>87991.712379999997</v>
      </c>
      <c r="E8" s="43">
        <f>BEA_Output_Data!Z8</f>
        <v>62365.747800000005</v>
      </c>
      <c r="F8" s="43">
        <f>BEA_Output_Data!AM8</f>
        <v>132314.7389</v>
      </c>
      <c r="G8" s="43">
        <f>BEA_Output_Data!AN8</f>
        <v>50778.523550000005</v>
      </c>
      <c r="H8" s="43">
        <f>BEA_Output_Data!AO8</f>
        <v>538400.55444000009</v>
      </c>
      <c r="I8" s="43">
        <f>BEA_Output_Data!AP8</f>
        <v>348238.71775000001</v>
      </c>
      <c r="J8" s="43">
        <f>BEA_Output_Data!AQ8</f>
        <v>78161.90436</v>
      </c>
      <c r="K8" s="43">
        <f>BEA_Output_Data!AA8</f>
        <v>83663.879130000001</v>
      </c>
      <c r="L8" s="43">
        <f>BEA_Output_Data!AB8</f>
        <v>273850.22457000002</v>
      </c>
      <c r="M8" s="43">
        <f>BEA_Output_Data!AC8</f>
        <v>218779.74384000001</v>
      </c>
      <c r="N8" s="43">
        <f>BEA_Output_Data!AD8</f>
        <v>192071.37279999998</v>
      </c>
      <c r="O8" s="43">
        <f>BEA_Output_Data!AE8</f>
        <v>10101.845340000002</v>
      </c>
      <c r="P8" s="43">
        <f>BEA_Output_Data!AF8</f>
        <v>88312.403249999988</v>
      </c>
      <c r="Q8" s="43">
        <f>BEA_Output_Data!AG8</f>
        <v>392559.91353617277</v>
      </c>
      <c r="R8" s="43">
        <f>BEA_Output_Data!AH8</f>
        <v>41120.751360000002</v>
      </c>
      <c r="S8" s="43">
        <f>BEA_Output_Data!AI8</f>
        <v>60038.888039999998</v>
      </c>
      <c r="T8" s="42"/>
    </row>
    <row r="9" spans="1:20" x14ac:dyDescent="0.25">
      <c r="A9" s="288">
        <v>1972</v>
      </c>
      <c r="B9" s="43">
        <f>BEA_Output_Data!AJ9</f>
        <v>532367.00004000007</v>
      </c>
      <c r="C9" s="43">
        <f>BEA_Output_Data!AK9</f>
        <v>85196.913750000007</v>
      </c>
      <c r="D9" s="43">
        <f>BEA_Output_Data!AL9</f>
        <v>86245.096080000018</v>
      </c>
      <c r="E9" s="43">
        <f>BEA_Output_Data!Z9</f>
        <v>73875.472800000003</v>
      </c>
      <c r="F9" s="43">
        <f>BEA_Output_Data!AM9</f>
        <v>142516.19989999998</v>
      </c>
      <c r="G9" s="43">
        <f>BEA_Output_Data!AN9</f>
        <v>56272.764950000004</v>
      </c>
      <c r="H9" s="43">
        <f>BEA_Output_Data!AO9</f>
        <v>549227.57655</v>
      </c>
      <c r="I9" s="43">
        <f>BEA_Output_Data!AP9</f>
        <v>378539.64840999997</v>
      </c>
      <c r="J9" s="43">
        <f>BEA_Output_Data!AQ9</f>
        <v>91351.238670000006</v>
      </c>
      <c r="K9" s="43">
        <f>BEA_Output_Data!AA9</f>
        <v>94104.053549999982</v>
      </c>
      <c r="L9" s="43">
        <f>BEA_Output_Data!AB9</f>
        <v>299662.75053000002</v>
      </c>
      <c r="M9" s="43">
        <f>BEA_Output_Data!AC9</f>
        <v>236769.78149999998</v>
      </c>
      <c r="N9" s="43">
        <f>BEA_Output_Data!AD9</f>
        <v>240066.96959999998</v>
      </c>
      <c r="O9" s="43">
        <f>BEA_Output_Data!AE9</f>
        <v>11252.598840000001</v>
      </c>
      <c r="P9" s="43">
        <f>BEA_Output_Data!AF9</f>
        <v>98408.61825</v>
      </c>
      <c r="Q9" s="43">
        <f>BEA_Output_Data!AG9</f>
        <v>407850.76126051374</v>
      </c>
      <c r="R9" s="43">
        <f>BEA_Output_Data!AH9</f>
        <v>47914.397440000001</v>
      </c>
      <c r="S9" s="43">
        <f>BEA_Output_Data!AI9</f>
        <v>68915.379419999997</v>
      </c>
      <c r="T9" s="42"/>
    </row>
    <row r="10" spans="1:20" x14ac:dyDescent="0.25">
      <c r="A10" s="288">
        <v>1973</v>
      </c>
      <c r="B10" s="43">
        <f>BEA_Output_Data!AJ10</f>
        <v>538181.54680000001</v>
      </c>
      <c r="C10" s="43">
        <f>BEA_Output_Data!AK10</f>
        <v>86362.344450000004</v>
      </c>
      <c r="D10" s="43">
        <f>BEA_Output_Data!AL10</f>
        <v>87719.037119999994</v>
      </c>
      <c r="E10" s="43">
        <f>BEA_Output_Data!Z10</f>
        <v>71394.218399999998</v>
      </c>
      <c r="F10" s="43">
        <f>BEA_Output_Data!AM10</f>
        <v>153285.00531000001</v>
      </c>
      <c r="G10" s="43">
        <f>BEA_Output_Data!AN10</f>
        <v>58976.67624999999</v>
      </c>
      <c r="H10" s="43">
        <f>BEA_Output_Data!AO10</f>
        <v>537016.96270000003</v>
      </c>
      <c r="I10" s="43">
        <f>BEA_Output_Data!AP10</f>
        <v>414540.83263999998</v>
      </c>
      <c r="J10" s="43">
        <f>BEA_Output_Data!AQ10</f>
        <v>103220.12427999999</v>
      </c>
      <c r="K10" s="43">
        <f>BEA_Output_Data!AA10</f>
        <v>99391.895279999997</v>
      </c>
      <c r="L10" s="43">
        <f>BEA_Output_Data!AB10</f>
        <v>348964.45974000008</v>
      </c>
      <c r="M10" s="43">
        <f>BEA_Output_Data!AC10</f>
        <v>262059.57666000002</v>
      </c>
      <c r="N10" s="43">
        <f>BEA_Output_Data!AD10</f>
        <v>272154.36799999996</v>
      </c>
      <c r="O10" s="43">
        <f>BEA_Output_Data!AE10</f>
        <v>12799.9197</v>
      </c>
      <c r="P10" s="43">
        <f>BEA_Output_Data!AF10</f>
        <v>109691.32275000001</v>
      </c>
      <c r="Q10" s="43">
        <f>BEA_Output_Data!AG10</f>
        <v>459306.1950462737</v>
      </c>
      <c r="R10" s="43">
        <f>BEA_Output_Data!AH10</f>
        <v>50857.04</v>
      </c>
      <c r="S10" s="43">
        <f>BEA_Output_Data!AI10</f>
        <v>70246.152719999998</v>
      </c>
      <c r="T10" s="42"/>
    </row>
    <row r="11" spans="1:20" x14ac:dyDescent="0.25">
      <c r="A11" s="288">
        <v>1974</v>
      </c>
      <c r="B11" s="43">
        <f>BEA_Output_Data!AJ11</f>
        <v>567200.52515999996</v>
      </c>
      <c r="C11" s="43">
        <f>BEA_Output_Data!AK11</f>
        <v>78579.707850000006</v>
      </c>
      <c r="D11" s="43">
        <f>BEA_Output_Data!AL11</f>
        <v>82381.845260000002</v>
      </c>
      <c r="E11" s="43">
        <f>BEA_Output_Data!Z11</f>
        <v>72320.650300000008</v>
      </c>
      <c r="F11" s="43">
        <f>BEA_Output_Data!AM11</f>
        <v>154287.25410999998</v>
      </c>
      <c r="G11" s="43">
        <f>BEA_Output_Data!AN11</f>
        <v>58016.098050000008</v>
      </c>
      <c r="H11" s="43">
        <f>BEA_Output_Data!AO11</f>
        <v>590576.96583999996</v>
      </c>
      <c r="I11" s="43">
        <f>BEA_Output_Data!AP11</f>
        <v>427748.93062</v>
      </c>
      <c r="J11" s="43">
        <f>BEA_Output_Data!AQ11</f>
        <v>99641.924769999998</v>
      </c>
      <c r="K11" s="43">
        <f>BEA_Output_Data!AA11</f>
        <v>96956.718120000005</v>
      </c>
      <c r="L11" s="43">
        <f>BEA_Output_Data!AB11</f>
        <v>353810.36574000004</v>
      </c>
      <c r="M11" s="43">
        <f>BEA_Output_Data!AC11</f>
        <v>257466.74100000001</v>
      </c>
      <c r="N11" s="43">
        <f>BEA_Output_Data!AD11</f>
        <v>279564.44160000002</v>
      </c>
      <c r="O11" s="43">
        <f>BEA_Output_Data!AE11</f>
        <v>13745.307960000002</v>
      </c>
      <c r="P11" s="43">
        <f>BEA_Output_Data!AF11</f>
        <v>106748.43574999999</v>
      </c>
      <c r="Q11" s="43">
        <f>BEA_Output_Data!AG11</f>
        <v>410546.288096509</v>
      </c>
      <c r="R11" s="43">
        <f>BEA_Output_Data!AH11</f>
        <v>46832.514559999996</v>
      </c>
      <c r="S11" s="43">
        <f>BEA_Output_Data!AI11</f>
        <v>67407.169680000006</v>
      </c>
      <c r="T11" s="42"/>
    </row>
    <row r="12" spans="1:20" x14ac:dyDescent="0.25">
      <c r="A12" s="288">
        <v>1975</v>
      </c>
      <c r="B12" s="43">
        <f>BEA_Output_Data!AJ12</f>
        <v>557210.97256000002</v>
      </c>
      <c r="C12" s="43">
        <f>BEA_Output_Data!AK12</f>
        <v>76940.142300000007</v>
      </c>
      <c r="D12" s="43">
        <f>BEA_Output_Data!AL12</f>
        <v>81450.188819999996</v>
      </c>
      <c r="E12" s="43">
        <f>BEA_Output_Data!Z12</f>
        <v>67866.992500000008</v>
      </c>
      <c r="F12" s="43">
        <f>BEA_Output_Data!AM12</f>
        <v>139794.02056999999</v>
      </c>
      <c r="G12" s="43">
        <f>BEA_Output_Data!AN12</f>
        <v>55153.475299999991</v>
      </c>
      <c r="H12" s="43">
        <f>BEA_Output_Data!AO12</f>
        <v>608280.27220000012</v>
      </c>
      <c r="I12" s="43">
        <f>BEA_Output_Data!AP12</f>
        <v>390392.05325999996</v>
      </c>
      <c r="J12" s="43">
        <f>BEA_Output_Data!AQ12</f>
        <v>86621.43471999999</v>
      </c>
      <c r="K12" s="43">
        <f>BEA_Output_Data!AA12</f>
        <v>87408.312749999983</v>
      </c>
      <c r="L12" s="43">
        <f>BEA_Output_Data!AB12</f>
        <v>272676.43845000002</v>
      </c>
      <c r="M12" s="43">
        <f>BEA_Output_Data!AC12</f>
        <v>231458.99322</v>
      </c>
      <c r="N12" s="43">
        <f>BEA_Output_Data!AD12</f>
        <v>250425.70239999998</v>
      </c>
      <c r="O12" s="43">
        <f>BEA_Output_Data!AE12</f>
        <v>12860.11296</v>
      </c>
      <c r="P12" s="43">
        <f>BEA_Output_Data!AF12</f>
        <v>88302.577250000002</v>
      </c>
      <c r="Q12" s="43">
        <f>BEA_Output_Data!AG12</f>
        <v>374641.61558812304</v>
      </c>
      <c r="R12" s="43">
        <f>BEA_Output_Data!AH12</f>
        <v>40803.28512</v>
      </c>
      <c r="S12" s="43">
        <f>BEA_Output_Data!AI12</f>
        <v>64311.370739999998</v>
      </c>
      <c r="T12" s="42"/>
    </row>
    <row r="13" spans="1:20" x14ac:dyDescent="0.25">
      <c r="A13" s="288">
        <v>1976</v>
      </c>
      <c r="B13" s="43">
        <f>BEA_Output_Data!AJ13</f>
        <v>590969.3888800001</v>
      </c>
      <c r="C13" s="43">
        <f>BEA_Output_Data!AK13</f>
        <v>85311.181800000006</v>
      </c>
      <c r="D13" s="43">
        <f>BEA_Output_Data!AL13</f>
        <v>83741.197539999994</v>
      </c>
      <c r="E13" s="43">
        <f>BEA_Output_Data!Z13</f>
        <v>72506.421300000016</v>
      </c>
      <c r="F13" s="43">
        <f>BEA_Output_Data!AM13</f>
        <v>152621.01548</v>
      </c>
      <c r="G13" s="43">
        <f>BEA_Output_Data!AN13</f>
        <v>59035.673699999999</v>
      </c>
      <c r="H13" s="43">
        <f>BEA_Output_Data!AO13</f>
        <v>681135.54569000006</v>
      </c>
      <c r="I13" s="43">
        <f>BEA_Output_Data!AP13</f>
        <v>435026.86216000002</v>
      </c>
      <c r="J13" s="43">
        <f>BEA_Output_Data!AQ13</f>
        <v>95295.26741</v>
      </c>
      <c r="K13" s="43">
        <f>BEA_Output_Data!AA13</f>
        <v>91733.641740000006</v>
      </c>
      <c r="L13" s="43">
        <f>BEA_Output_Data!AB13</f>
        <v>295961.01678000001</v>
      </c>
      <c r="M13" s="43">
        <f>BEA_Output_Data!AC13</f>
        <v>246724.93314000001</v>
      </c>
      <c r="N13" s="43">
        <f>BEA_Output_Data!AD13</f>
        <v>252880.89600000001</v>
      </c>
      <c r="O13" s="43">
        <f>BEA_Output_Data!AE13</f>
        <v>14513.657220000001</v>
      </c>
      <c r="P13" s="43">
        <f>BEA_Output_Data!AF13</f>
        <v>96315.680250000005</v>
      </c>
      <c r="Q13" s="43">
        <f>BEA_Output_Data!AG13</f>
        <v>425840.11478937819</v>
      </c>
      <c r="R13" s="43">
        <f>BEA_Output_Data!AH13</f>
        <v>44933.632640000003</v>
      </c>
      <c r="S13" s="43">
        <f>BEA_Output_Data!AI13</f>
        <v>67604.840100000001</v>
      </c>
      <c r="T13" s="42"/>
    </row>
    <row r="14" spans="1:20" x14ac:dyDescent="0.25">
      <c r="A14" s="40">
        <v>1977</v>
      </c>
      <c r="B14" s="43">
        <f>BEA_Output_Data!AJ14</f>
        <v>598378.68036</v>
      </c>
      <c r="C14" s="43">
        <f>BEA_Output_Data!AK14</f>
        <v>94333.704299999998</v>
      </c>
      <c r="D14" s="43">
        <f>BEA_Output_Data!AL14</f>
        <v>87834.392359999998</v>
      </c>
      <c r="E14" s="43">
        <f>BEA_Output_Data!Z14</f>
        <v>73594.393200000006</v>
      </c>
      <c r="F14" s="43">
        <f>BEA_Output_Data!AM14</f>
        <v>162135.22016</v>
      </c>
      <c r="G14" s="43">
        <f>BEA_Output_Data!AN14</f>
        <v>64124.411500000002</v>
      </c>
      <c r="H14" s="43">
        <f>BEA_Output_Data!AO14</f>
        <v>738537.93312000006</v>
      </c>
      <c r="I14" s="43">
        <f>BEA_Output_Data!AP14</f>
        <v>474341.96293000004</v>
      </c>
      <c r="J14" s="43">
        <f>BEA_Output_Data!AQ14</f>
        <v>111675.32530000001</v>
      </c>
      <c r="K14" s="43">
        <f>BEA_Output_Data!AA14</f>
        <v>98146.407779999994</v>
      </c>
      <c r="L14" s="43">
        <f>BEA_Output_Data!AB14</f>
        <v>301649.57199000003</v>
      </c>
      <c r="M14" s="43">
        <f>BEA_Output_Data!AC14</f>
        <v>264113.81430000003</v>
      </c>
      <c r="N14" s="43">
        <f>BEA_Output_Data!AD14</f>
        <v>269468.62079999998</v>
      </c>
      <c r="O14" s="43">
        <f>BEA_Output_Data!AE14</f>
        <v>17445.423059999997</v>
      </c>
      <c r="P14" s="43">
        <f>BEA_Output_Data!AF14</f>
        <v>106264.50525</v>
      </c>
      <c r="Q14" s="43">
        <f>BEA_Output_Data!AG14</f>
        <v>462832.73901960196</v>
      </c>
      <c r="R14" s="43">
        <f>BEA_Output_Data!AH14</f>
        <v>51867.279360000008</v>
      </c>
      <c r="S14" s="43">
        <f>BEA_Output_Data!AI14</f>
        <v>73200.313800000004</v>
      </c>
      <c r="T14" s="44"/>
    </row>
    <row r="15" spans="1:20" x14ac:dyDescent="0.25">
      <c r="A15" s="40">
        <v>1978</v>
      </c>
      <c r="B15" s="43">
        <f>BEA_Output_Data!AJ15</f>
        <v>615562.50267999992</v>
      </c>
      <c r="C15" s="43">
        <f>BEA_Output_Data!AK15</f>
        <v>93249.967499999999</v>
      </c>
      <c r="D15" s="43">
        <f>BEA_Output_Data!AL15</f>
        <v>89186.654700000014</v>
      </c>
      <c r="E15" s="43">
        <f>BEA_Output_Data!Z15</f>
        <v>70253.746000000014</v>
      </c>
      <c r="F15" s="43">
        <f>BEA_Output_Data!AM15</f>
        <v>170004.66297000003</v>
      </c>
      <c r="G15" s="43">
        <f>BEA_Output_Data!AN15</f>
        <v>68114.633400000006</v>
      </c>
      <c r="H15" s="43">
        <f>BEA_Output_Data!AO15</f>
        <v>742105.26604000002</v>
      </c>
      <c r="I15" s="43">
        <f>BEA_Output_Data!AP15</f>
        <v>493107.60994000005</v>
      </c>
      <c r="J15" s="43">
        <f>BEA_Output_Data!AQ15</f>
        <v>116060.94672000001</v>
      </c>
      <c r="K15" s="43">
        <f>BEA_Output_Data!AA15</f>
        <v>104525.29656</v>
      </c>
      <c r="L15" s="43">
        <f>BEA_Output_Data!AB15</f>
        <v>321978.14766000002</v>
      </c>
      <c r="M15" s="43">
        <f>BEA_Output_Data!AC15</f>
        <v>277624.37724</v>
      </c>
      <c r="N15" s="43">
        <f>BEA_Output_Data!AD15</f>
        <v>287366.86080000002</v>
      </c>
      <c r="O15" s="43">
        <f>BEA_Output_Data!AE15</f>
        <v>19977.080760000001</v>
      </c>
      <c r="P15" s="43">
        <f>BEA_Output_Data!AF15</f>
        <v>111742.50025000001</v>
      </c>
      <c r="Q15" s="43">
        <f>BEA_Output_Data!AG15</f>
        <v>494715.33250622335</v>
      </c>
      <c r="R15" s="43">
        <f>BEA_Output_Data!AH15</f>
        <v>56009.457920000008</v>
      </c>
      <c r="S15" s="43">
        <f>BEA_Output_Data!AI15</f>
        <v>74274.271200000003</v>
      </c>
      <c r="T15" s="44"/>
    </row>
    <row r="16" spans="1:20" x14ac:dyDescent="0.25">
      <c r="A16" s="40">
        <v>1979</v>
      </c>
      <c r="B16" s="43">
        <f>BEA_Output_Data!AJ16</f>
        <v>613931.92099999997</v>
      </c>
      <c r="C16" s="43">
        <f>BEA_Output_Data!AK16</f>
        <v>92920.089599999992</v>
      </c>
      <c r="D16" s="43">
        <f>BEA_Output_Data!AL16</f>
        <v>84440.418919999996</v>
      </c>
      <c r="E16" s="43">
        <f>BEA_Output_Data!Z16</f>
        <v>69407.276400000002</v>
      </c>
      <c r="F16" s="43">
        <f>BEA_Output_Data!AM16</f>
        <v>169678.93210999999</v>
      </c>
      <c r="G16" s="43">
        <f>BEA_Output_Data!AN16</f>
        <v>69882.89499999999</v>
      </c>
      <c r="H16" s="43">
        <f>BEA_Output_Data!AO16</f>
        <v>798049.04772000003</v>
      </c>
      <c r="I16" s="43">
        <f>BEA_Output_Data!AP16</f>
        <v>498355.96580000001</v>
      </c>
      <c r="J16" s="43">
        <f>BEA_Output_Data!AQ16</f>
        <v>113948.22880000001</v>
      </c>
      <c r="K16" s="43">
        <f>BEA_Output_Data!AA16</f>
        <v>104279.18822999999</v>
      </c>
      <c r="L16" s="43">
        <f>BEA_Output_Data!AB16</f>
        <v>330708.85496999999</v>
      </c>
      <c r="M16" s="43">
        <f>BEA_Output_Data!AC16</f>
        <v>290660.88533999998</v>
      </c>
      <c r="N16" s="43">
        <f>BEA_Output_Data!AD16</f>
        <v>301980.72320000007</v>
      </c>
      <c r="O16" s="43">
        <f>BEA_Output_Data!AE16</f>
        <v>23185.027440000002</v>
      </c>
      <c r="P16" s="43">
        <f>BEA_Output_Data!AF16</f>
        <v>115311.79475</v>
      </c>
      <c r="Q16" s="43">
        <f>BEA_Output_Data!AG16</f>
        <v>492215.89991063281</v>
      </c>
      <c r="R16" s="43">
        <f>BEA_Output_Data!AH16</f>
        <v>55411.990400000002</v>
      </c>
      <c r="S16" s="43">
        <f>BEA_Output_Data!AI16</f>
        <v>74258.706600000005</v>
      </c>
      <c r="T16" s="44"/>
    </row>
    <row r="17" spans="1:20" x14ac:dyDescent="0.25">
      <c r="A17" s="40">
        <v>1980</v>
      </c>
      <c r="B17" s="43">
        <f>BEA_Output_Data!AJ17</f>
        <v>622317.76964000007</v>
      </c>
      <c r="C17" s="43">
        <f>BEA_Output_Data!AK17</f>
        <v>86886.116099999999</v>
      </c>
      <c r="D17" s="43">
        <f>BEA_Output_Data!AL17</f>
        <v>85258.25308000001</v>
      </c>
      <c r="E17" s="43">
        <f>BEA_Output_Data!Z17</f>
        <v>67884.761899999998</v>
      </c>
      <c r="F17" s="43">
        <f>BEA_Output_Data!AM17</f>
        <v>164628.31404999999</v>
      </c>
      <c r="G17" s="43">
        <f>BEA_Output_Data!AN17</f>
        <v>70307.510450000002</v>
      </c>
      <c r="H17" s="43">
        <f>BEA_Output_Data!AO17</f>
        <v>726093.94235000003</v>
      </c>
      <c r="I17" s="43">
        <f>BEA_Output_Data!AP17</f>
        <v>454252.33490999998</v>
      </c>
      <c r="J17" s="43">
        <f>BEA_Output_Data!AQ17</f>
        <v>103889.00731000002</v>
      </c>
      <c r="K17" s="43">
        <f>BEA_Output_Data!AA17</f>
        <v>93949.613100000002</v>
      </c>
      <c r="L17" s="43">
        <f>BEA_Output_Data!AB17</f>
        <v>298820.10132000002</v>
      </c>
      <c r="M17" s="43">
        <f>BEA_Output_Data!AC17</f>
        <v>278435.07971999998</v>
      </c>
      <c r="N17" s="43">
        <f>BEA_Output_Data!AD17</f>
        <v>287419.44320000004</v>
      </c>
      <c r="O17" s="43">
        <f>BEA_Output_Data!AE17</f>
        <v>26361.107100000001</v>
      </c>
      <c r="P17" s="43">
        <f>BEA_Output_Data!AF17</f>
        <v>107830.524</v>
      </c>
      <c r="Q17" s="43">
        <f>BEA_Output_Data!AG17</f>
        <v>420542.77414146828</v>
      </c>
      <c r="R17" s="43">
        <f>BEA_Output_Data!AH17</f>
        <v>53843.72032</v>
      </c>
      <c r="S17" s="43">
        <f>BEA_Output_Data!AI17</f>
        <v>69581.544299999994</v>
      </c>
      <c r="T17" s="44"/>
    </row>
    <row r="18" spans="1:20" x14ac:dyDescent="0.25">
      <c r="A18" s="40">
        <v>1981</v>
      </c>
      <c r="B18" s="43">
        <f>BEA_Output_Data!AJ18</f>
        <v>633982.70012000005</v>
      </c>
      <c r="C18" s="43">
        <f>BEA_Output_Data!AK18</f>
        <v>83959.096050000007</v>
      </c>
      <c r="D18" s="43">
        <f>BEA_Output_Data!AL18</f>
        <v>85434.926720000003</v>
      </c>
      <c r="E18" s="43">
        <f>BEA_Output_Data!Z18</f>
        <v>67165.101200000005</v>
      </c>
      <c r="F18" s="43">
        <f>BEA_Output_Data!AM18</f>
        <v>165669.93690999999</v>
      </c>
      <c r="G18" s="43">
        <f>BEA_Output_Data!AN18</f>
        <v>71951.129549999998</v>
      </c>
      <c r="H18" s="43">
        <f>BEA_Output_Data!AO18</f>
        <v>696038.32900999999</v>
      </c>
      <c r="I18" s="43">
        <f>BEA_Output_Data!AP18</f>
        <v>454728.01671</v>
      </c>
      <c r="J18" s="43">
        <f>BEA_Output_Data!AQ18</f>
        <v>108469.44903000002</v>
      </c>
      <c r="K18" s="43">
        <f>BEA_Output_Data!AA18</f>
        <v>90049.742640000011</v>
      </c>
      <c r="L18" s="43">
        <f>BEA_Output_Data!AB18</f>
        <v>298149.75099000003</v>
      </c>
      <c r="M18" s="43">
        <f>BEA_Output_Data!AC18</f>
        <v>276109.46285999997</v>
      </c>
      <c r="N18" s="43">
        <f>BEA_Output_Data!AD18</f>
        <v>286594.304</v>
      </c>
      <c r="O18" s="43">
        <f>BEA_Output_Data!AE18</f>
        <v>28882.142459999999</v>
      </c>
      <c r="P18" s="43">
        <f>BEA_Output_Data!AF18</f>
        <v>105743.72725</v>
      </c>
      <c r="Q18" s="43">
        <f>BEA_Output_Data!AG18</f>
        <v>411814.36548627185</v>
      </c>
      <c r="R18" s="43">
        <f>BEA_Output_Data!AH18</f>
        <v>53532.169600000001</v>
      </c>
      <c r="S18" s="43">
        <f>BEA_Output_Data!AI18</f>
        <v>72758.279160000006</v>
      </c>
      <c r="T18" s="44"/>
    </row>
    <row r="19" spans="1:20" x14ac:dyDescent="0.25">
      <c r="A19" s="40">
        <v>1982</v>
      </c>
      <c r="B19" s="43">
        <f>BEA_Output_Data!AJ19</f>
        <v>648631.05752000003</v>
      </c>
      <c r="C19" s="43">
        <f>BEA_Output_Data!AK19</f>
        <v>77461.845750000008</v>
      </c>
      <c r="D19" s="43">
        <f>BEA_Output_Data!AL19</f>
        <v>85956.707980000007</v>
      </c>
      <c r="E19" s="43">
        <f>BEA_Output_Data!Z19</f>
        <v>60814.156100000007</v>
      </c>
      <c r="F19" s="43">
        <f>BEA_Output_Data!AM19</f>
        <v>166367.93161</v>
      </c>
      <c r="G19" s="43">
        <f>BEA_Output_Data!AN19</f>
        <v>76783.103799999997</v>
      </c>
      <c r="H19" s="43">
        <f>BEA_Output_Data!AO19</f>
        <v>679951.99130999995</v>
      </c>
      <c r="I19" s="43">
        <f>BEA_Output_Data!AP19</f>
        <v>422667.06339000002</v>
      </c>
      <c r="J19" s="43">
        <f>BEA_Output_Data!AQ19</f>
        <v>108172.88924</v>
      </c>
      <c r="K19" s="43">
        <f>BEA_Output_Data!AA19</f>
        <v>80986.579200000007</v>
      </c>
      <c r="L19" s="43">
        <f>BEA_Output_Data!AB19</f>
        <v>222047.48943000002</v>
      </c>
      <c r="M19" s="43">
        <f>BEA_Output_Data!AC19</f>
        <v>252228.09149999998</v>
      </c>
      <c r="N19" s="43">
        <f>BEA_Output_Data!AD19</f>
        <v>244884.32640000002</v>
      </c>
      <c r="O19" s="43">
        <f>BEA_Output_Data!AE19</f>
        <v>31204.894140000004</v>
      </c>
      <c r="P19" s="43">
        <f>BEA_Output_Data!AF19</f>
        <v>96658.361999999994</v>
      </c>
      <c r="Q19" s="43">
        <f>BEA_Output_Data!AG19</f>
        <v>373611.46130677674</v>
      </c>
      <c r="R19" s="43">
        <f>BEA_Output_Data!AH19</f>
        <v>51001.641600000003</v>
      </c>
      <c r="S19" s="43">
        <f>BEA_Output_Data!AI19</f>
        <v>73788.655679999996</v>
      </c>
      <c r="T19" s="44"/>
    </row>
    <row r="20" spans="1:20" x14ac:dyDescent="0.25">
      <c r="A20" s="40">
        <v>1983</v>
      </c>
      <c r="B20" s="43">
        <f>BEA_Output_Data!AJ20</f>
        <v>649311.95976</v>
      </c>
      <c r="C20" s="43">
        <f>BEA_Output_Data!AK20</f>
        <v>86885.59904999999</v>
      </c>
      <c r="D20" s="43">
        <f>BEA_Output_Data!AL20</f>
        <v>87532.590859999997</v>
      </c>
      <c r="E20" s="43">
        <f>BEA_Output_Data!Z20</f>
        <v>66483.402400000006</v>
      </c>
      <c r="F20" s="43">
        <f>BEA_Output_Data!AM20</f>
        <v>175941.19738</v>
      </c>
      <c r="G20" s="43">
        <f>BEA_Output_Data!AN20</f>
        <v>80533.181150000004</v>
      </c>
      <c r="H20" s="43">
        <f>BEA_Output_Data!AO20</f>
        <v>669825.09996000014</v>
      </c>
      <c r="I20" s="43">
        <f>BEA_Output_Data!AP20</f>
        <v>467428.72077000001</v>
      </c>
      <c r="J20" s="43">
        <f>BEA_Output_Data!AQ20</f>
        <v>117353.25471000001</v>
      </c>
      <c r="K20" s="43">
        <f>BEA_Output_Data!AA20</f>
        <v>85480.2981</v>
      </c>
      <c r="L20" s="43">
        <f>BEA_Output_Data!AB20</f>
        <v>225442.31579999998</v>
      </c>
      <c r="M20" s="43">
        <f>BEA_Output_Data!AC20</f>
        <v>246405.4614</v>
      </c>
      <c r="N20" s="43">
        <f>BEA_Output_Data!AD20</f>
        <v>217929.77919999999</v>
      </c>
      <c r="O20" s="43">
        <f>BEA_Output_Data!AE20</f>
        <v>34589.879820000002</v>
      </c>
      <c r="P20" s="43">
        <f>BEA_Output_Data!AF20</f>
        <v>99700.737250000006</v>
      </c>
      <c r="Q20" s="43">
        <f>BEA_Output_Data!AG20</f>
        <v>426623.10419158323</v>
      </c>
      <c r="R20" s="43">
        <f>BEA_Output_Data!AH20</f>
        <v>55195.745280000003</v>
      </c>
      <c r="S20" s="43">
        <f>BEA_Output_Data!AI20</f>
        <v>71928.685980000009</v>
      </c>
      <c r="T20" s="44"/>
    </row>
    <row r="21" spans="1:20" x14ac:dyDescent="0.25">
      <c r="A21" s="40">
        <v>1984</v>
      </c>
      <c r="B21" s="43">
        <f>BEA_Output_Data!AJ21</f>
        <v>658611.65087999997</v>
      </c>
      <c r="C21" s="43">
        <f>BEA_Output_Data!AK21</f>
        <v>88105.837050000002</v>
      </c>
      <c r="D21" s="43">
        <f>BEA_Output_Data!AL21</f>
        <v>87430.265780000002</v>
      </c>
      <c r="E21" s="43">
        <f>BEA_Output_Data!Z21</f>
        <v>74092.744099999996</v>
      </c>
      <c r="F21" s="43">
        <f>BEA_Output_Data!AM21</f>
        <v>181931.42369000003</v>
      </c>
      <c r="G21" s="43">
        <f>BEA_Output_Data!AN21</f>
        <v>86782.756099999999</v>
      </c>
      <c r="H21" s="43">
        <f>BEA_Output_Data!AO21</f>
        <v>669408.35545999999</v>
      </c>
      <c r="I21" s="43">
        <f>BEA_Output_Data!AP21</f>
        <v>505308.84811000008</v>
      </c>
      <c r="J21" s="43">
        <f>BEA_Output_Data!AQ21</f>
        <v>131566.47793000002</v>
      </c>
      <c r="K21" s="43">
        <f>BEA_Output_Data!AA21</f>
        <v>90988.342019999996</v>
      </c>
      <c r="L21" s="43">
        <f>BEA_Output_Data!AB21</f>
        <v>236472.13629000002</v>
      </c>
      <c r="M21" s="43">
        <f>BEA_Output_Data!AC21</f>
        <v>261942.78054000001</v>
      </c>
      <c r="N21" s="43">
        <f>BEA_Output_Data!AD21</f>
        <v>245450.59840000002</v>
      </c>
      <c r="O21" s="43">
        <f>BEA_Output_Data!AE21</f>
        <v>41593.542659999999</v>
      </c>
      <c r="P21" s="43">
        <f>BEA_Output_Data!AF21</f>
        <v>110519.16325</v>
      </c>
      <c r="Q21" s="43">
        <f>BEA_Output_Data!AG21</f>
        <v>478611.27766443224</v>
      </c>
      <c r="R21" s="43">
        <f>BEA_Output_Data!AH21</f>
        <v>61204.599040000001</v>
      </c>
      <c r="S21" s="43">
        <f>BEA_Output_Data!AI21</f>
        <v>75776.255100000009</v>
      </c>
      <c r="T21" s="44"/>
    </row>
    <row r="22" spans="1:20" x14ac:dyDescent="0.25">
      <c r="A22" s="40">
        <v>1985</v>
      </c>
      <c r="B22" s="43">
        <f>BEA_Output_Data!AJ22</f>
        <v>676789.94884000008</v>
      </c>
      <c r="C22" s="43">
        <f>BEA_Output_Data!AK22</f>
        <v>84766.211100000015</v>
      </c>
      <c r="D22" s="43">
        <f>BEA_Output_Data!AL22</f>
        <v>84470.886500000008</v>
      </c>
      <c r="E22" s="43">
        <f>BEA_Output_Data!Z22</f>
        <v>74349.592700000008</v>
      </c>
      <c r="F22" s="43">
        <f>BEA_Output_Data!AM22</f>
        <v>181469.67335000003</v>
      </c>
      <c r="G22" s="43">
        <f>BEA_Output_Data!AN22</f>
        <v>89415.205700000006</v>
      </c>
      <c r="H22" s="43">
        <f>BEA_Output_Data!AO22</f>
        <v>650896.56477000006</v>
      </c>
      <c r="I22" s="43">
        <f>BEA_Output_Data!AP22</f>
        <v>514441.93867</v>
      </c>
      <c r="J22" s="43">
        <f>BEA_Output_Data!AQ22</f>
        <v>136006.21609999999</v>
      </c>
      <c r="K22" s="43">
        <f>BEA_Output_Data!AA22</f>
        <v>91901.03525999999</v>
      </c>
      <c r="L22" s="43">
        <f>BEA_Output_Data!AB22</f>
        <v>219495.31227000002</v>
      </c>
      <c r="M22" s="43">
        <f>BEA_Output_Data!AC22</f>
        <v>262210.72458000004</v>
      </c>
      <c r="N22" s="43">
        <f>BEA_Output_Data!AD22</f>
        <v>251360.05120000002</v>
      </c>
      <c r="O22" s="43">
        <f>BEA_Output_Data!AE22</f>
        <v>44755.459199999998</v>
      </c>
      <c r="P22" s="43">
        <f>BEA_Output_Data!AF22</f>
        <v>110509.33725</v>
      </c>
      <c r="Q22" s="43">
        <f>BEA_Output_Data!AG22</f>
        <v>498783.79687903932</v>
      </c>
      <c r="R22" s="43">
        <f>BEA_Output_Data!AH22</f>
        <v>61870.42368</v>
      </c>
      <c r="S22" s="43">
        <f>BEA_Output_Data!AI22</f>
        <v>76412.847240000003</v>
      </c>
      <c r="T22" s="44"/>
    </row>
    <row r="23" spans="1:20" x14ac:dyDescent="0.25">
      <c r="A23" s="40">
        <v>1986</v>
      </c>
      <c r="B23" s="43">
        <f>BEA_Output_Data!AJ23</f>
        <v>682416.3515600001</v>
      </c>
      <c r="C23" s="43">
        <f>BEA_Output_Data!AK23</f>
        <v>87477.621300000013</v>
      </c>
      <c r="D23" s="43">
        <f>BEA_Output_Data!AL23</f>
        <v>83111.917460000011</v>
      </c>
      <c r="E23" s="43">
        <f>BEA_Output_Data!Z23</f>
        <v>78262.091499999995</v>
      </c>
      <c r="F23" s="43">
        <f>BEA_Output_Data!AM23</f>
        <v>189528.82754</v>
      </c>
      <c r="G23" s="43">
        <f>BEA_Output_Data!AN23</f>
        <v>92356.768700000001</v>
      </c>
      <c r="H23" s="43">
        <f>BEA_Output_Data!AO23</f>
        <v>650813.21586999996</v>
      </c>
      <c r="I23" s="43">
        <f>BEA_Output_Data!AP23</f>
        <v>514148.60156000004</v>
      </c>
      <c r="J23" s="43">
        <f>BEA_Output_Data!AQ23</f>
        <v>140080.12504000001</v>
      </c>
      <c r="K23" s="43">
        <f>BEA_Output_Data!AA23</f>
        <v>94623.172740000009</v>
      </c>
      <c r="L23" s="43">
        <f>BEA_Output_Data!AB23</f>
        <v>212877.95840999999</v>
      </c>
      <c r="M23" s="43">
        <f>BEA_Output_Data!AC23</f>
        <v>260317.94039999999</v>
      </c>
      <c r="N23" s="43">
        <f>BEA_Output_Data!AD23</f>
        <v>242247.11679999999</v>
      </c>
      <c r="O23" s="43">
        <f>BEA_Output_Data!AE23</f>
        <v>46047.843900000007</v>
      </c>
      <c r="P23" s="43">
        <f>BEA_Output_Data!AF23</f>
        <v>112313.63649999999</v>
      </c>
      <c r="Q23" s="43">
        <f>BEA_Output_Data!AG23</f>
        <v>514533.19279094139</v>
      </c>
      <c r="R23" s="43">
        <f>BEA_Output_Data!AH23</f>
        <v>64163.016320000002</v>
      </c>
      <c r="S23" s="43">
        <f>BEA_Output_Data!AI23</f>
        <v>77570.853480000005</v>
      </c>
      <c r="T23" s="44"/>
    </row>
    <row r="24" spans="1:20" x14ac:dyDescent="0.25">
      <c r="A24" s="41">
        <v>1987</v>
      </c>
      <c r="B24" s="45">
        <f>BEA_Output_Data!AJ24</f>
        <v>715843.27600000007</v>
      </c>
      <c r="C24" s="43">
        <f>BEA_Output_Data!AK24</f>
        <v>99029.5524</v>
      </c>
      <c r="D24" s="43">
        <f>BEA_Output_Data!AL24</f>
        <v>90729.578940000021</v>
      </c>
      <c r="E24" s="45">
        <f>BEA_Output_Data!Z24</f>
        <v>90464.823100000009</v>
      </c>
      <c r="F24" s="45">
        <f>BEA_Output_Data!AM24</f>
        <v>194774.52617</v>
      </c>
      <c r="G24" s="43">
        <f>BEA_Output_Data!AN24</f>
        <v>102735.3342</v>
      </c>
      <c r="H24" s="43">
        <f>BEA_Output_Data!AO24</f>
        <v>672150.53427000006</v>
      </c>
      <c r="I24" s="43">
        <f>BEA_Output_Data!AP24</f>
        <v>594126.56819999998</v>
      </c>
      <c r="J24" s="43">
        <f>BEA_Output_Data!AQ24</f>
        <v>160111.98121999999</v>
      </c>
      <c r="K24" s="45">
        <f>BEA_Output_Data!AA24</f>
        <v>105202.84176000001</v>
      </c>
      <c r="L24" s="43">
        <f>BEA_Output_Data!AB24</f>
        <v>221974.80083999998</v>
      </c>
      <c r="M24" s="43">
        <f>BEA_Output_Data!AC24</f>
        <v>265305.82176000002</v>
      </c>
      <c r="N24" s="43">
        <f>BEA_Output_Data!AD24</f>
        <v>254587.80160000001</v>
      </c>
      <c r="O24" s="43">
        <f>BEA_Output_Data!AE24</f>
        <v>50767.70364</v>
      </c>
      <c r="P24" s="43">
        <f>BEA_Output_Data!AF24</f>
        <v>116069.625</v>
      </c>
      <c r="Q24" s="43">
        <f>BEA_Output_Data!AG24</f>
        <v>525270.83801790455</v>
      </c>
      <c r="R24" s="43">
        <f>BEA_Output_Data!AH24</f>
        <v>71905.117440000002</v>
      </c>
      <c r="S24" s="43">
        <f>BEA_Output_Data!AI24</f>
        <v>89809.298460000005</v>
      </c>
      <c r="T24" s="44"/>
    </row>
    <row r="25" spans="1:20" x14ac:dyDescent="0.25">
      <c r="A25" s="41">
        <v>1988</v>
      </c>
      <c r="B25" s="45">
        <f>BEA_Output_Data!AJ25</f>
        <v>734353.06583999994</v>
      </c>
      <c r="C25" s="43">
        <f>BEA_Output_Data!AK25</f>
        <v>99342.367650000015</v>
      </c>
      <c r="D25" s="43">
        <f>BEA_Output_Data!AL25</f>
        <v>90784.573880000011</v>
      </c>
      <c r="E25" s="45">
        <f>BEA_Output_Data!Z25</f>
        <v>90445.438300000009</v>
      </c>
      <c r="F25" s="45">
        <f>BEA_Output_Data!AM25</f>
        <v>202119.57809</v>
      </c>
      <c r="G25" s="43">
        <f>BEA_Output_Data!AN25</f>
        <v>105527.3262</v>
      </c>
      <c r="H25" s="43">
        <f>BEA_Output_Data!AO25</f>
        <v>693354.49443000008</v>
      </c>
      <c r="I25" s="43">
        <f>BEA_Output_Data!AP25</f>
        <v>619416.98389999999</v>
      </c>
      <c r="J25" s="43">
        <f>BEA_Output_Data!AQ25</f>
        <v>167186.12278000001</v>
      </c>
      <c r="K25" s="45">
        <f>BEA_Output_Data!AA25</f>
        <v>106142.43753000001</v>
      </c>
      <c r="L25" s="43">
        <f>BEA_Output_Data!AB25</f>
        <v>247162.74336000002</v>
      </c>
      <c r="M25" s="43">
        <f>BEA_Output_Data!AC25</f>
        <v>277335.82211999997</v>
      </c>
      <c r="N25" s="43">
        <f>BEA_Output_Data!AD25</f>
        <v>276288.15360000002</v>
      </c>
      <c r="O25" s="43">
        <f>BEA_Output_Data!AE25</f>
        <v>55452.155580000006</v>
      </c>
      <c r="P25" s="43">
        <f>BEA_Output_Data!AF25</f>
        <v>120020.90525000001</v>
      </c>
      <c r="Q25" s="43">
        <f>BEA_Output_Data!AG25</f>
        <v>552377.47248839319</v>
      </c>
      <c r="R25" s="43">
        <f>BEA_Output_Data!AH25</f>
        <v>70983.610879999993</v>
      </c>
      <c r="S25" s="43">
        <f>BEA_Output_Data!AI25</f>
        <v>96102.06624</v>
      </c>
      <c r="T25" s="44"/>
    </row>
    <row r="26" spans="1:20" x14ac:dyDescent="0.25">
      <c r="A26" s="41">
        <v>1989</v>
      </c>
      <c r="B26" s="45">
        <f>BEA_Output_Data!AJ26</f>
        <v>754072.35308000003</v>
      </c>
      <c r="C26" s="43">
        <f>BEA_Output_Data!AK26</f>
        <v>100719.78885</v>
      </c>
      <c r="D26" s="43">
        <f>BEA_Output_Data!AL26</f>
        <v>86429.817760000005</v>
      </c>
      <c r="E26" s="45">
        <f>BEA_Output_Data!Z26</f>
        <v>88462.534800000009</v>
      </c>
      <c r="F26" s="45">
        <f>BEA_Output_Data!AM26</f>
        <v>204854.28552999999</v>
      </c>
      <c r="G26" s="43">
        <f>BEA_Output_Data!AN26</f>
        <v>106722.2323</v>
      </c>
      <c r="H26" s="43">
        <f>BEA_Output_Data!AO26</f>
        <v>693087.77795000002</v>
      </c>
      <c r="I26" s="43">
        <f>BEA_Output_Data!AP26</f>
        <v>638380.83166000003</v>
      </c>
      <c r="J26" s="43">
        <f>BEA_Output_Data!AQ26</f>
        <v>171283.84309000001</v>
      </c>
      <c r="K26" s="45">
        <f>BEA_Output_Data!AA26</f>
        <v>105331.37607</v>
      </c>
      <c r="L26" s="43">
        <f>BEA_Output_Data!AB26</f>
        <v>245218.99662000002</v>
      </c>
      <c r="M26" s="43">
        <f>BEA_Output_Data!AC26</f>
        <v>275772.81521999999</v>
      </c>
      <c r="N26" s="43">
        <f>BEA_Output_Data!AD26</f>
        <v>289749.24800000002</v>
      </c>
      <c r="O26" s="43">
        <f>BEA_Output_Data!AE26</f>
        <v>56779.948080000002</v>
      </c>
      <c r="P26" s="43">
        <f>BEA_Output_Data!AF26</f>
        <v>121104.22175000001</v>
      </c>
      <c r="Q26" s="43">
        <f>BEA_Output_Data!AG26</f>
        <v>556880.28954255744</v>
      </c>
      <c r="R26" s="43">
        <f>BEA_Output_Data!AH26</f>
        <v>71408.213759999999</v>
      </c>
      <c r="S26" s="43">
        <f>BEA_Output_Data!AI26</f>
        <v>96603.246360000005</v>
      </c>
      <c r="T26" s="44"/>
    </row>
    <row r="27" spans="1:20" x14ac:dyDescent="0.25">
      <c r="A27" s="41">
        <v>1990</v>
      </c>
      <c r="B27" s="45">
        <f>BEA_Output_Data!AJ27</f>
        <v>753346.65464000008</v>
      </c>
      <c r="C27" s="43">
        <f>BEA_Output_Data!AK27</f>
        <v>96351.750450000007</v>
      </c>
      <c r="D27" s="43">
        <f>BEA_Output_Data!AL27</f>
        <v>84966.032579999999</v>
      </c>
      <c r="E27" s="45">
        <f>BEA_Output_Data!Z27</f>
        <v>87066.021500000003</v>
      </c>
      <c r="F27" s="45">
        <f>BEA_Output_Data!AM27</f>
        <v>204893.65959000002</v>
      </c>
      <c r="G27" s="43">
        <f>BEA_Output_Data!AN27</f>
        <v>109555.7718</v>
      </c>
      <c r="H27" s="43">
        <f>BEA_Output_Data!AO27</f>
        <v>690545.63649999991</v>
      </c>
      <c r="I27" s="43">
        <f>BEA_Output_Data!AP27</f>
        <v>647680.41084999999</v>
      </c>
      <c r="J27" s="43">
        <f>BEA_Output_Data!AQ27</f>
        <v>175695.44055</v>
      </c>
      <c r="K27" s="45">
        <f>BEA_Output_Data!AA27</f>
        <v>103877.64306</v>
      </c>
      <c r="L27" s="43">
        <f>BEA_Output_Data!AB27</f>
        <v>239998.87899</v>
      </c>
      <c r="M27" s="43">
        <f>BEA_Output_Data!AC27</f>
        <v>275769.38004000002</v>
      </c>
      <c r="N27" s="43">
        <f>BEA_Output_Data!AD27</f>
        <v>281255.16800000001</v>
      </c>
      <c r="O27" s="43">
        <f>BEA_Output_Data!AE27</f>
        <v>60373.839779999995</v>
      </c>
      <c r="P27" s="43">
        <f>BEA_Output_Data!AF27</f>
        <v>117248.745</v>
      </c>
      <c r="Q27" s="43">
        <f>BEA_Output_Data!AG27</f>
        <v>535331.05455838784</v>
      </c>
      <c r="R27" s="43">
        <f>BEA_Output_Data!AH27</f>
        <v>69600.693760000009</v>
      </c>
      <c r="S27" s="43">
        <f>BEA_Output_Data!AI27</f>
        <v>100707.63138000001</v>
      </c>
      <c r="T27" s="44"/>
    </row>
    <row r="28" spans="1:20" x14ac:dyDescent="0.25">
      <c r="A28" s="41">
        <v>1991</v>
      </c>
      <c r="B28" s="45">
        <f>BEA_Output_Data!AJ28</f>
        <v>765817.91671999998</v>
      </c>
      <c r="C28" s="43">
        <f>BEA_Output_Data!AK28</f>
        <v>95460.873300000007</v>
      </c>
      <c r="D28" s="43">
        <f>BEA_Output_Data!AL28</f>
        <v>85012.021380000006</v>
      </c>
      <c r="E28" s="45">
        <f>BEA_Output_Data!Z28</f>
        <v>80513.151400000002</v>
      </c>
      <c r="F28" s="45">
        <f>BEA_Output_Data!AM28</f>
        <v>205178.22665999999</v>
      </c>
      <c r="G28" s="43">
        <f>BEA_Output_Data!AN28</f>
        <v>104937.3517</v>
      </c>
      <c r="H28" s="43">
        <f>BEA_Output_Data!AO28</f>
        <v>695663.25896000001</v>
      </c>
      <c r="I28" s="43">
        <f>BEA_Output_Data!AP28</f>
        <v>647371.21768000012</v>
      </c>
      <c r="J28" s="43">
        <f>BEA_Output_Data!AQ28</f>
        <v>171941.90276999999</v>
      </c>
      <c r="K28" s="45">
        <f>BEA_Output_Data!AA28</f>
        <v>95751.086219999997</v>
      </c>
      <c r="L28" s="43">
        <f>BEA_Output_Data!AB28</f>
        <v>227248.76186999999</v>
      </c>
      <c r="M28" s="43">
        <f>BEA_Output_Data!AC28</f>
        <v>265841.70984000002</v>
      </c>
      <c r="N28" s="43">
        <f>BEA_Output_Data!AD28</f>
        <v>264825.19040000002</v>
      </c>
      <c r="O28" s="43">
        <f>BEA_Output_Data!AE28</f>
        <v>61832.64114</v>
      </c>
      <c r="P28" s="43">
        <f>BEA_Output_Data!AF28</f>
        <v>110530.2175</v>
      </c>
      <c r="Q28" s="43">
        <f>BEA_Output_Data!AG28</f>
        <v>506501.96574078302</v>
      </c>
      <c r="R28" s="43">
        <f>BEA_Output_Data!AH28</f>
        <v>64353.627520000002</v>
      </c>
      <c r="S28" s="43">
        <f>BEA_Output_Data!AI28</f>
        <v>101510.76474</v>
      </c>
      <c r="T28" s="44"/>
    </row>
    <row r="29" spans="1:20" x14ac:dyDescent="0.25">
      <c r="A29" s="41">
        <v>1992</v>
      </c>
      <c r="B29" s="45">
        <f>BEA_Output_Data!AJ29</f>
        <v>782213.32592000009</v>
      </c>
      <c r="C29" s="43">
        <f>BEA_Output_Data!AK29</f>
        <v>101191.85550000001</v>
      </c>
      <c r="D29" s="43">
        <f>BEA_Output_Data!AL29</f>
        <v>89381.53224</v>
      </c>
      <c r="E29" s="45">
        <f>BEA_Output_Data!Z29</f>
        <v>84914.308699999994</v>
      </c>
      <c r="F29" s="45">
        <f>BEA_Output_Data!AM29</f>
        <v>207422.54807999998</v>
      </c>
      <c r="G29" s="43">
        <f>BEA_Output_Data!AN29</f>
        <v>109417.00315</v>
      </c>
      <c r="H29" s="43">
        <f>BEA_Output_Data!AO29</f>
        <v>673459.11200000008</v>
      </c>
      <c r="I29" s="43">
        <f>BEA_Output_Data!AP29</f>
        <v>664004.22462000011</v>
      </c>
      <c r="J29" s="43">
        <f>BEA_Output_Data!AQ29</f>
        <v>182228.41461000004</v>
      </c>
      <c r="K29" s="45">
        <f>BEA_Output_Data!AA29</f>
        <v>99426.76893000002</v>
      </c>
      <c r="L29" s="43">
        <f>BEA_Output_Data!AB29</f>
        <v>232361.19270000001</v>
      </c>
      <c r="M29" s="43">
        <f>BEA_Output_Data!AC29</f>
        <v>274288.81745999999</v>
      </c>
      <c r="N29" s="43">
        <f>BEA_Output_Data!AD29</f>
        <v>264505.65120000002</v>
      </c>
      <c r="O29" s="43">
        <f>BEA_Output_Data!AE29</f>
        <v>68071.495500000005</v>
      </c>
      <c r="P29" s="43">
        <f>BEA_Output_Data!AF29</f>
        <v>118340.65925000001</v>
      </c>
      <c r="Q29" s="43">
        <f>BEA_Output_Data!AG29</f>
        <v>541779.54700125975</v>
      </c>
      <c r="R29" s="43">
        <f>BEA_Output_Data!AH29</f>
        <v>69375.24672000001</v>
      </c>
      <c r="S29" s="43">
        <f>BEA_Output_Data!AI29</f>
        <v>105333.43049999999</v>
      </c>
      <c r="T29" s="44"/>
    </row>
    <row r="30" spans="1:20" x14ac:dyDescent="0.25">
      <c r="A30" s="41">
        <v>1993</v>
      </c>
      <c r="B30" s="45">
        <f>BEA_Output_Data!AJ30</f>
        <v>791584.69096000004</v>
      </c>
      <c r="C30" s="43">
        <f>BEA_Output_Data!AK30</f>
        <v>105856.16355000001</v>
      </c>
      <c r="D30" s="43">
        <f>BEA_Output_Data!AL30</f>
        <v>92411.236059999996</v>
      </c>
      <c r="E30" s="45">
        <f>BEA_Output_Data!Z30</f>
        <v>86160.589800000002</v>
      </c>
      <c r="F30" s="45">
        <f>BEA_Output_Data!AM30</f>
        <v>208804.21964000002</v>
      </c>
      <c r="G30" s="43">
        <f>BEA_Output_Data!AN30</f>
        <v>108036.79519999999</v>
      </c>
      <c r="H30" s="43">
        <f>BEA_Output_Data!AO30</f>
        <v>669641.73237999994</v>
      </c>
      <c r="I30" s="43">
        <f>BEA_Output_Data!AP30</f>
        <v>677513.5877400001</v>
      </c>
      <c r="J30" s="43">
        <f>BEA_Output_Data!AQ30</f>
        <v>193478.20459999997</v>
      </c>
      <c r="K30" s="45">
        <f>BEA_Output_Data!AA30</f>
        <v>101724.44427000001</v>
      </c>
      <c r="L30" s="43">
        <f>BEA_Output_Data!AB30</f>
        <v>242219.91923999999</v>
      </c>
      <c r="M30" s="43">
        <f>BEA_Output_Data!AC30</f>
        <v>283677.16440000001</v>
      </c>
      <c r="N30" s="43">
        <f>BEA_Output_Data!AD30</f>
        <v>282416.02560000005</v>
      </c>
      <c r="O30" s="43">
        <f>BEA_Output_Data!AE30</f>
        <v>74048.332139999999</v>
      </c>
      <c r="P30" s="43">
        <f>BEA_Output_Data!AF30</f>
        <v>126362.36</v>
      </c>
      <c r="Q30" s="43">
        <f>BEA_Output_Data!AG30</f>
        <v>563538.52142050443</v>
      </c>
      <c r="R30" s="43">
        <f>BEA_Output_Data!AH30</f>
        <v>71537.040639999992</v>
      </c>
      <c r="S30" s="43">
        <f>BEA_Output_Data!AI30</f>
        <v>112261.23396000001</v>
      </c>
      <c r="T30" s="44"/>
    </row>
    <row r="31" spans="1:20" x14ac:dyDescent="0.25">
      <c r="A31" s="41">
        <v>1994</v>
      </c>
      <c r="B31" s="45">
        <f>BEA_Output_Data!AJ31</f>
        <v>810775.38303999987</v>
      </c>
      <c r="C31" s="43">
        <f>BEA_Output_Data!AK31</f>
        <v>111571.11719999999</v>
      </c>
      <c r="D31" s="43">
        <f>BEA_Output_Data!AL31</f>
        <v>96251.875719999996</v>
      </c>
      <c r="E31" s="45">
        <f>BEA_Output_Data!Z31</f>
        <v>91779.758699999991</v>
      </c>
      <c r="F31" s="45">
        <f>BEA_Output_Data!AM31</f>
        <v>216577.01702999999</v>
      </c>
      <c r="G31" s="43">
        <f>BEA_Output_Data!AN31</f>
        <v>108337.59909999999</v>
      </c>
      <c r="H31" s="43">
        <f>BEA_Output_Data!AO31</f>
        <v>684736.21817000001</v>
      </c>
      <c r="I31" s="43">
        <f>BEA_Output_Data!AP31</f>
        <v>704151.76854000008</v>
      </c>
      <c r="J31" s="43">
        <f>BEA_Output_Data!AQ31</f>
        <v>208931.78373</v>
      </c>
      <c r="K31" s="45">
        <f>BEA_Output_Data!AA31</f>
        <v>106386.55308</v>
      </c>
      <c r="L31" s="43">
        <f>BEA_Output_Data!AB31</f>
        <v>256149.20681999999</v>
      </c>
      <c r="M31" s="43">
        <f>BEA_Output_Data!AC31</f>
        <v>306469.58370000002</v>
      </c>
      <c r="N31" s="43">
        <f>BEA_Output_Data!AD31</f>
        <v>309204.73599999998</v>
      </c>
      <c r="O31" s="43">
        <f>BEA_Output_Data!AE31</f>
        <v>86299.430940000006</v>
      </c>
      <c r="P31" s="43">
        <f>BEA_Output_Data!AF31</f>
        <v>135865.33025</v>
      </c>
      <c r="Q31" s="43">
        <f>BEA_Output_Data!AG31</f>
        <v>602543.34700447775</v>
      </c>
      <c r="R31" s="43">
        <f>BEA_Output_Data!AH31</f>
        <v>74080.056960000002</v>
      </c>
      <c r="S31" s="43">
        <f>BEA_Output_Data!AI31</f>
        <v>114872.97383999999</v>
      </c>
      <c r="T31" s="44"/>
    </row>
    <row r="32" spans="1:20" x14ac:dyDescent="0.25">
      <c r="A32" s="41">
        <v>1995</v>
      </c>
      <c r="B32" s="45">
        <f>BEA_Output_Data!AJ32</f>
        <v>838092.10580000002</v>
      </c>
      <c r="C32" s="43">
        <f>BEA_Output_Data!AK32</f>
        <v>109709.7372</v>
      </c>
      <c r="D32" s="43">
        <f>BEA_Output_Data!AL32</f>
        <v>96761.201679999998</v>
      </c>
      <c r="E32" s="45">
        <f>BEA_Output_Data!Z32</f>
        <v>93937.125400000004</v>
      </c>
      <c r="F32" s="45">
        <f>BEA_Output_Data!AM32</f>
        <v>218391.80325</v>
      </c>
      <c r="G32" s="43">
        <f>BEA_Output_Data!AN32</f>
        <v>110498.90005000001</v>
      </c>
      <c r="H32" s="43">
        <f>BEA_Output_Data!AO32</f>
        <v>697671.96745000011</v>
      </c>
      <c r="I32" s="43">
        <f>BEA_Output_Data!AP32</f>
        <v>700679.29139999999</v>
      </c>
      <c r="J32" s="43">
        <f>BEA_Output_Data!AQ32</f>
        <v>213596.64758000002</v>
      </c>
      <c r="K32" s="45">
        <f>BEA_Output_Data!AA32</f>
        <v>109354.79889000001</v>
      </c>
      <c r="L32" s="43">
        <f>BEA_Output_Data!AB32</f>
        <v>261129.72132000001</v>
      </c>
      <c r="M32" s="43">
        <f>BEA_Output_Data!AC32</f>
        <v>323435.93771999999</v>
      </c>
      <c r="N32" s="43">
        <f>BEA_Output_Data!AD32</f>
        <v>334076.21119999996</v>
      </c>
      <c r="O32" s="43">
        <f>BEA_Output_Data!AE32</f>
        <v>109208.27754000001</v>
      </c>
      <c r="P32" s="43">
        <f>BEA_Output_Data!AF32</f>
        <v>140543.73450000002</v>
      </c>
      <c r="Q32" s="43">
        <f>BEA_Output_Data!AG32</f>
        <v>607086.33234763518</v>
      </c>
      <c r="R32" s="43">
        <f>BEA_Output_Data!AH32</f>
        <v>75318.372480000005</v>
      </c>
      <c r="S32" s="43">
        <f>BEA_Output_Data!AI32</f>
        <v>120586.73849999999</v>
      </c>
      <c r="T32" s="44"/>
    </row>
    <row r="33" spans="1:22" x14ac:dyDescent="0.25">
      <c r="A33" s="41">
        <v>1996</v>
      </c>
      <c r="B33" s="45">
        <f>BEA_Output_Data!AJ33</f>
        <v>832152.12968000013</v>
      </c>
      <c r="C33" s="43">
        <f>BEA_Output_Data!AK33</f>
        <v>107793.03285</v>
      </c>
      <c r="D33" s="43">
        <f>BEA_Output_Data!AL33</f>
        <v>96912.964719999989</v>
      </c>
      <c r="E33" s="45">
        <f>BEA_Output_Data!Z33</f>
        <v>96289.147799999992</v>
      </c>
      <c r="F33" s="45">
        <f>BEA_Output_Data!AM33</f>
        <v>215936.29369000002</v>
      </c>
      <c r="G33" s="43">
        <f>BEA_Output_Data!AN33</f>
        <v>111914.0079</v>
      </c>
      <c r="H33" s="43">
        <f>BEA_Output_Data!AO33</f>
        <v>709515.84614000004</v>
      </c>
      <c r="I33" s="43">
        <f>BEA_Output_Data!AP33</f>
        <v>705586.74196999997</v>
      </c>
      <c r="J33" s="43">
        <f>BEA_Output_Data!AQ33</f>
        <v>220841.79807000002</v>
      </c>
      <c r="K33" s="45">
        <f>BEA_Output_Data!AA33</f>
        <v>116658.33759</v>
      </c>
      <c r="L33" s="43">
        <f>BEA_Output_Data!AB33</f>
        <v>268250.51097000006</v>
      </c>
      <c r="M33" s="43">
        <f>BEA_Output_Data!AC33</f>
        <v>336912.14886000002</v>
      </c>
      <c r="N33" s="43">
        <f>BEA_Output_Data!AD33</f>
        <v>342618.82880000002</v>
      </c>
      <c r="O33" s="43">
        <f>BEA_Output_Data!AE33</f>
        <v>131929.46280000001</v>
      </c>
      <c r="P33" s="43">
        <f>BEA_Output_Data!AF33</f>
        <v>145044.04250000001</v>
      </c>
      <c r="Q33" s="43">
        <f>BEA_Output_Data!AG33</f>
        <v>617432.99045705888</v>
      </c>
      <c r="R33" s="43">
        <f>BEA_Output_Data!AH33</f>
        <v>76641.47712000001</v>
      </c>
      <c r="S33" s="43">
        <f>BEA_Output_Data!AI33</f>
        <v>128059.30296</v>
      </c>
      <c r="T33" s="44"/>
    </row>
    <row r="34" spans="1:22" x14ac:dyDescent="0.25">
      <c r="A34" s="41">
        <v>1997</v>
      </c>
      <c r="B34" s="45">
        <f>BEA_Output_Data!AJ34</f>
        <v>863697.61372000014</v>
      </c>
      <c r="C34" s="43">
        <f>BEA_Output_Data!AK34</f>
        <v>111280.01805</v>
      </c>
      <c r="D34" s="43">
        <f>BEA_Output_Data!AL34</f>
        <v>100668.14185999999</v>
      </c>
      <c r="E34" s="45">
        <f>BEA_Output_Data!Z34</f>
        <v>99095.905299999999</v>
      </c>
      <c r="F34" s="45">
        <f>BEA_Output_Data!AM34</f>
        <v>220421.35707000003</v>
      </c>
      <c r="G34" s="43">
        <f>BEA_Output_Data!AN34</f>
        <v>115172.16285000001</v>
      </c>
      <c r="H34" s="43">
        <f>BEA_Output_Data!AO34</f>
        <v>737179.34604999993</v>
      </c>
      <c r="I34" s="43">
        <f>BEA_Output_Data!AP34</f>
        <v>753757.45225000009</v>
      </c>
      <c r="J34" s="43">
        <f>BEA_Output_Data!AQ34</f>
        <v>234215.12933</v>
      </c>
      <c r="K34" s="45">
        <f>BEA_Output_Data!AA34</f>
        <v>120834.20808000001</v>
      </c>
      <c r="L34" s="43">
        <f>BEA_Output_Data!AB34</f>
        <v>277648.87644000002</v>
      </c>
      <c r="M34" s="43">
        <f>BEA_Output_Data!AC34</f>
        <v>352786.11563999997</v>
      </c>
      <c r="N34" s="43">
        <f>BEA_Output_Data!AD34</f>
        <v>358349.05600000004</v>
      </c>
      <c r="O34" s="43">
        <f>BEA_Output_Data!AE34</f>
        <v>159420.07871999999</v>
      </c>
      <c r="P34" s="43">
        <f>BEA_Output_Data!AF34</f>
        <v>151356.01925000001</v>
      </c>
      <c r="Q34" s="43">
        <f>BEA_Output_Data!AG34</f>
        <v>677758.99260511727</v>
      </c>
      <c r="R34" s="43">
        <f>BEA_Output_Data!AH34</f>
        <v>84340.855040000009</v>
      </c>
      <c r="S34" s="43">
        <f>BEA_Output_Data!AI34</f>
        <v>138160.72836000001</v>
      </c>
      <c r="T34" s="44"/>
    </row>
    <row r="35" spans="1:22" x14ac:dyDescent="0.25">
      <c r="A35" s="41">
        <v>1998</v>
      </c>
      <c r="B35" s="45">
        <f>BEA_Output_Data!AJ35</f>
        <v>883640.88196000014</v>
      </c>
      <c r="C35" s="43">
        <f>BEA_Output_Data!AK35</f>
        <v>109673.54370000001</v>
      </c>
      <c r="D35" s="43">
        <f>BEA_Output_Data!AL35</f>
        <v>90580.498580000014</v>
      </c>
      <c r="E35" s="45">
        <f>BEA_Output_Data!Z35</f>
        <v>104426.72529999999</v>
      </c>
      <c r="F35" s="45">
        <f>BEA_Output_Data!AM35</f>
        <v>220829.41550999999</v>
      </c>
      <c r="G35" s="43">
        <f>BEA_Output_Data!AN35</f>
        <v>116466.78295000001</v>
      </c>
      <c r="H35" s="43">
        <f>BEA_Output_Data!AO35</f>
        <v>727827.59947000002</v>
      </c>
      <c r="I35" s="43">
        <f>BEA_Output_Data!AP35</f>
        <v>760551.77396000002</v>
      </c>
      <c r="J35" s="43">
        <f>BEA_Output_Data!AQ35</f>
        <v>242570.75552999999</v>
      </c>
      <c r="K35" s="45">
        <f>BEA_Output_Data!AA35</f>
        <v>127242.98855999998</v>
      </c>
      <c r="L35" s="43">
        <f>BEA_Output_Data!AB35</f>
        <v>287954.50319999998</v>
      </c>
      <c r="M35" s="43">
        <f>BEA_Output_Data!AC35</f>
        <v>364689.01433999999</v>
      </c>
      <c r="N35" s="43">
        <f>BEA_Output_Data!AD35</f>
        <v>366272.81920000003</v>
      </c>
      <c r="O35" s="43">
        <f>BEA_Output_Data!AE35</f>
        <v>187625.93220000004</v>
      </c>
      <c r="P35" s="43">
        <f>BEA_Output_Data!AF35</f>
        <v>157005.96924999999</v>
      </c>
      <c r="Q35" s="43">
        <f>BEA_Output_Data!AG35</f>
        <v>733406.20715363324</v>
      </c>
      <c r="R35" s="43">
        <f>BEA_Output_Data!AH35</f>
        <v>89718.720000000001</v>
      </c>
      <c r="S35" s="43">
        <f>BEA_Output_Data!AI35</f>
        <v>144146.87351999999</v>
      </c>
      <c r="T35" s="44"/>
    </row>
    <row r="36" spans="1:22" x14ac:dyDescent="0.25">
      <c r="A36" s="41">
        <v>1999</v>
      </c>
      <c r="B36" s="45">
        <f>BEA_Output_Data!AJ36</f>
        <v>860472.28732000012</v>
      </c>
      <c r="C36" s="43">
        <f>BEA_Output_Data!AK36</f>
        <v>110928.9411</v>
      </c>
      <c r="D36" s="43">
        <f>BEA_Output_Data!AL36</f>
        <v>86910.783960000001</v>
      </c>
      <c r="E36" s="45">
        <f>BEA_Output_Data!Z36</f>
        <v>107654.29449999999</v>
      </c>
      <c r="F36" s="45">
        <f>BEA_Output_Data!AM36</f>
        <v>223574.86133000001</v>
      </c>
      <c r="G36" s="43">
        <f>BEA_Output_Data!AN36</f>
        <v>117807.1053</v>
      </c>
      <c r="H36" s="43">
        <f>BEA_Output_Data!AO36</f>
        <v>747506.27475999994</v>
      </c>
      <c r="I36" s="43">
        <f>BEA_Output_Data!AP36</f>
        <v>771825.43261999998</v>
      </c>
      <c r="J36" s="43">
        <f>BEA_Output_Data!AQ36</f>
        <v>255136.66488000003</v>
      </c>
      <c r="K36" s="45">
        <f>BEA_Output_Data!AA36</f>
        <v>129505.79024999999</v>
      </c>
      <c r="L36" s="43">
        <f>BEA_Output_Data!AB36</f>
        <v>285313.48443000001</v>
      </c>
      <c r="M36" s="43">
        <f>BEA_Output_Data!AC36</f>
        <v>366856.61291999999</v>
      </c>
      <c r="N36" s="43">
        <f>BEA_Output_Data!AD36</f>
        <v>359683.84000000003</v>
      </c>
      <c r="O36" s="43">
        <f>BEA_Output_Data!AE36</f>
        <v>223724.18429999999</v>
      </c>
      <c r="P36" s="43">
        <f>BEA_Output_Data!AF36</f>
        <v>160916.71725000002</v>
      </c>
      <c r="Q36" s="43">
        <f>BEA_Output_Data!AG36</f>
        <v>789491.75398187188</v>
      </c>
      <c r="R36" s="43">
        <f>BEA_Output_Data!AH36</f>
        <v>91643.235840000008</v>
      </c>
      <c r="S36" s="43">
        <f>BEA_Output_Data!AI36</f>
        <v>141209.83350000001</v>
      </c>
      <c r="T36" s="44"/>
    </row>
    <row r="37" spans="1:22" x14ac:dyDescent="0.25">
      <c r="A37" s="41">
        <v>2000</v>
      </c>
      <c r="B37" s="45">
        <f>BEA_Output_Data!AJ37</f>
        <v>872558.30207999994</v>
      </c>
      <c r="C37" s="43">
        <f>BEA_Output_Data!AK37</f>
        <v>108680.8077</v>
      </c>
      <c r="D37" s="43">
        <f>BEA_Output_Data!AL37</f>
        <v>85719.865659999996</v>
      </c>
      <c r="E37" s="45">
        <f>BEA_Output_Data!Z37</f>
        <v>107097.7892</v>
      </c>
      <c r="F37" s="45">
        <f>BEA_Output_Data!AM37</f>
        <v>217142.57171000002</v>
      </c>
      <c r="G37" s="43">
        <f>BEA_Output_Data!AN37</f>
        <v>119429.11970000001</v>
      </c>
      <c r="H37" s="43">
        <f>BEA_Output_Data!AO37</f>
        <v>744147.31409000012</v>
      </c>
      <c r="I37" s="43">
        <f>BEA_Output_Data!AP37</f>
        <v>770739.29251000006</v>
      </c>
      <c r="J37" s="43">
        <f>BEA_Output_Data!AQ37</f>
        <v>258717.02906</v>
      </c>
      <c r="K37" s="45">
        <f>BEA_Output_Data!AA37</f>
        <v>130383.60983999999</v>
      </c>
      <c r="L37" s="43">
        <f>BEA_Output_Data!AB37</f>
        <v>271707.25724999997</v>
      </c>
      <c r="M37" s="43">
        <f>BEA_Output_Data!AC37</f>
        <v>380027.09304000001</v>
      </c>
      <c r="N37" s="43">
        <f>BEA_Output_Data!AD37</f>
        <v>381210.26560000004</v>
      </c>
      <c r="O37" s="43">
        <f>BEA_Output_Data!AE37</f>
        <v>281180.42136000004</v>
      </c>
      <c r="P37" s="43">
        <f>BEA_Output_Data!AF37</f>
        <v>170330.02524999998</v>
      </c>
      <c r="Q37" s="43">
        <f>BEA_Output_Data!AG37</f>
        <v>736640.02423126635</v>
      </c>
      <c r="R37" s="43">
        <f>BEA_Output_Data!AH37</f>
        <v>96772.648960000006</v>
      </c>
      <c r="S37" s="43">
        <f>BEA_Output_Data!AI37</f>
        <v>157085.7255</v>
      </c>
      <c r="T37" s="44"/>
    </row>
    <row r="38" spans="1:22" x14ac:dyDescent="0.25">
      <c r="A38" s="41">
        <v>2001</v>
      </c>
      <c r="B38" s="44">
        <f>BEA_Output_Data!AJ38</f>
        <v>867066.2879600001</v>
      </c>
      <c r="C38" s="43">
        <f>BEA_Output_Data!AK38</f>
        <v>97781.393700000015</v>
      </c>
      <c r="D38" s="43">
        <f>BEA_Output_Data!AL38</f>
        <v>66764.623640000005</v>
      </c>
      <c r="E38" s="44">
        <f>BEA_Output_Data!Z38</f>
        <v>100674.95880000001</v>
      </c>
      <c r="F38" s="44">
        <f>BEA_Output_Data!AM38</f>
        <v>206235.95709000004</v>
      </c>
      <c r="G38" s="43">
        <f>BEA_Output_Data!AN38</f>
        <v>116666.21095000001</v>
      </c>
      <c r="H38" s="43">
        <f>BEA_Output_Data!AO38</f>
        <v>750356.80714000005</v>
      </c>
      <c r="I38" s="43">
        <f>BEA_Output_Data!AP38</f>
        <v>752663.38410999998</v>
      </c>
      <c r="J38" s="43">
        <f>BEA_Output_Data!AQ38</f>
        <v>243813.27610999998</v>
      </c>
      <c r="K38" s="44">
        <f>BEA_Output_Data!AA38</f>
        <v>125276.11470000001</v>
      </c>
      <c r="L38" s="43">
        <f>BEA_Output_Data!AB38</f>
        <v>248804.96706</v>
      </c>
      <c r="M38" s="43">
        <f>BEA_Output_Data!AC38</f>
        <v>354630.80729999999</v>
      </c>
      <c r="N38" s="43">
        <f>BEA_Output_Data!AD38</f>
        <v>339860.27520000003</v>
      </c>
      <c r="O38" s="43">
        <f>BEA_Output_Data!AE38</f>
        <v>266238.32975999999</v>
      </c>
      <c r="P38" s="43">
        <f>BEA_Output_Data!AF38</f>
        <v>150735.753</v>
      </c>
      <c r="Q38" s="43">
        <f>BEA_Output_Data!AG38</f>
        <v>729469.78468395816</v>
      </c>
      <c r="R38" s="43">
        <f>BEA_Output_Data!AH38</f>
        <v>91987.650559999995</v>
      </c>
      <c r="S38" s="43">
        <f>BEA_Output_Data!AI38</f>
        <v>143518.06367999999</v>
      </c>
    </row>
    <row r="39" spans="1:22" x14ac:dyDescent="0.25">
      <c r="A39" s="41">
        <v>2002</v>
      </c>
      <c r="B39" s="44">
        <f>BEA_Output_Data!AJ39</f>
        <v>856198.72984000004</v>
      </c>
      <c r="C39" s="43">
        <f>BEA_Output_Data!AK39</f>
        <v>97215.22395</v>
      </c>
      <c r="D39" s="43">
        <f>BEA_Output_Data!AL39</f>
        <v>58055.87788</v>
      </c>
      <c r="E39" s="44">
        <f>BEA_Output_Data!Z39</f>
        <v>103704.64150000001</v>
      </c>
      <c r="F39" s="44">
        <f>BEA_Output_Data!AM39</f>
        <v>207494.13728</v>
      </c>
      <c r="G39" s="43">
        <f>BEA_Output_Data!AN39</f>
        <v>115063.30839999999</v>
      </c>
      <c r="H39" s="43">
        <f>BEA_Output_Data!AO39</f>
        <v>776211.63591999991</v>
      </c>
      <c r="I39" s="43">
        <f>BEA_Output_Data!AP39</f>
        <v>795601.59458999988</v>
      </c>
      <c r="J39" s="43">
        <f>BEA_Output_Data!AQ39</f>
        <v>248655.64290000004</v>
      </c>
      <c r="K39" s="44">
        <f>BEA_Output_Data!AA39</f>
        <v>125205.37101</v>
      </c>
      <c r="L39" s="43">
        <f>BEA_Output_Data!AB39</f>
        <v>253769.32853999999</v>
      </c>
      <c r="M39" s="43">
        <f>BEA_Output_Data!AC39</f>
        <v>345541.32101999997</v>
      </c>
      <c r="N39" s="43">
        <f>BEA_Output_Data!AD39</f>
        <v>315482.26559999998</v>
      </c>
      <c r="O39" s="43">
        <f>BEA_Output_Data!AE39</f>
        <v>236630.32739999998</v>
      </c>
      <c r="P39" s="43">
        <f>BEA_Output_Data!AF39</f>
        <v>138681.70749999999</v>
      </c>
      <c r="Q39" s="43">
        <f>BEA_Output_Data!AG39</f>
        <v>749947.11765671789</v>
      </c>
      <c r="R39" s="43">
        <f>BEA_Output_Data!AH39</f>
        <v>94299.96160000001</v>
      </c>
      <c r="S39" s="43">
        <f>BEA_Output_Data!AI39</f>
        <v>152095.71474</v>
      </c>
    </row>
    <row r="40" spans="1:22" x14ac:dyDescent="0.25">
      <c r="A40" s="41">
        <v>2003</v>
      </c>
      <c r="B40" s="44">
        <f>BEA_Output_Data!AJ40</f>
        <v>867191.71732000005</v>
      </c>
      <c r="C40" s="43">
        <f>BEA_Output_Data!AK40</f>
        <v>93090.716099999991</v>
      </c>
      <c r="D40" s="43">
        <f>BEA_Output_Data!AL40</f>
        <v>50904.619480000001</v>
      </c>
      <c r="E40" s="44">
        <f>BEA_Output_Data!Z40</f>
        <v>103316.1378</v>
      </c>
      <c r="F40" s="44">
        <f>BEA_Output_Data!AM40</f>
        <v>201285.56391</v>
      </c>
      <c r="G40" s="43">
        <f>BEA_Output_Data!AN40</f>
        <v>109393.73655</v>
      </c>
      <c r="H40" s="43">
        <f>BEA_Output_Data!AO40</f>
        <v>734995.60487000004</v>
      </c>
      <c r="I40" s="43">
        <f>BEA_Output_Data!AP40</f>
        <v>793128.04923</v>
      </c>
      <c r="J40" s="43">
        <f>BEA_Output_Data!AQ40</f>
        <v>247506.20313000001</v>
      </c>
      <c r="K40" s="44">
        <f>BEA_Output_Data!AA40</f>
        <v>126226.67075999999</v>
      </c>
      <c r="L40" s="43">
        <f>BEA_Output_Data!AB40</f>
        <v>244696.71564000001</v>
      </c>
      <c r="M40" s="43">
        <f>BEA_Output_Data!AC40</f>
        <v>339821.74631999998</v>
      </c>
      <c r="N40" s="43">
        <f>BEA_Output_Data!AD40</f>
        <v>317816.1152</v>
      </c>
      <c r="O40" s="43">
        <f>BEA_Output_Data!AE40</f>
        <v>254879.50751999998</v>
      </c>
      <c r="P40" s="43">
        <f>BEA_Output_Data!AF40</f>
        <v>135188.56450000001</v>
      </c>
      <c r="Q40" s="43">
        <f>BEA_Output_Data!AG40</f>
        <v>754915.60565144243</v>
      </c>
      <c r="R40" s="43">
        <f>BEA_Output_Data!AH40</f>
        <v>93044.556800000006</v>
      </c>
      <c r="S40" s="43">
        <f>BEA_Output_Data!AI40</f>
        <v>156038.22792</v>
      </c>
    </row>
    <row r="41" spans="1:22" x14ac:dyDescent="0.25">
      <c r="A41" s="41">
        <v>2004</v>
      </c>
      <c r="B41" s="44">
        <f>BEA_Output_Data!AJ41</f>
        <v>867800.94564000017</v>
      </c>
      <c r="C41" s="43">
        <f>BEA_Output_Data!AK41</f>
        <v>93246.348149999991</v>
      </c>
      <c r="D41" s="43">
        <f>BEA_Output_Data!AL41</f>
        <v>44177.032899999998</v>
      </c>
      <c r="E41" s="44">
        <f>BEA_Output_Data!Z41</f>
        <v>106265.8582</v>
      </c>
      <c r="F41" s="44">
        <f>BEA_Output_Data!AM41</f>
        <v>201602.34612</v>
      </c>
      <c r="G41" s="43">
        <f>BEA_Output_Data!AN41</f>
        <v>109169.38004999999</v>
      </c>
      <c r="H41" s="43">
        <f>BEA_Output_Data!AO41</f>
        <v>799357.62545000005</v>
      </c>
      <c r="I41" s="43">
        <f>BEA_Output_Data!AP41</f>
        <v>830857.54399999988</v>
      </c>
      <c r="J41" s="43">
        <f>BEA_Output_Data!AQ41</f>
        <v>250207.71129000001</v>
      </c>
      <c r="K41" s="44">
        <f>BEA_Output_Data!AA41</f>
        <v>129478.88772</v>
      </c>
      <c r="L41" s="43">
        <f>BEA_Output_Data!AB41</f>
        <v>268514.34363000002</v>
      </c>
      <c r="M41" s="43">
        <f>BEA_Output_Data!AC41</f>
        <v>338591.95188000001</v>
      </c>
      <c r="N41" s="43">
        <f>BEA_Output_Data!AD41</f>
        <v>330140.62079999998</v>
      </c>
      <c r="O41" s="43">
        <f>BEA_Output_Data!AE41</f>
        <v>277901.65908000001</v>
      </c>
      <c r="P41" s="43">
        <f>BEA_Output_Data!AF41</f>
        <v>136527.35700000002</v>
      </c>
      <c r="Q41" s="43">
        <f>BEA_Output_Data!AG41</f>
        <v>769543.51906827185</v>
      </c>
      <c r="R41" s="43">
        <f>BEA_Output_Data!AH41</f>
        <v>95055.176319999999</v>
      </c>
      <c r="S41" s="43">
        <f>BEA_Output_Data!AI41</f>
        <v>156041.34084000002</v>
      </c>
      <c r="T41" s="46"/>
      <c r="U41" s="46"/>
      <c r="V41" s="46"/>
    </row>
    <row r="42" spans="1:22" x14ac:dyDescent="0.25">
      <c r="A42" s="41">
        <v>2005</v>
      </c>
      <c r="B42" s="44">
        <f>BEA_Output_Data!AJ42</f>
        <v>899427.06284000014</v>
      </c>
      <c r="C42" s="43">
        <f>BEA_Output_Data!AK42</f>
        <v>94132.571849999993</v>
      </c>
      <c r="D42" s="43">
        <f>BEA_Output_Data!AL42</f>
        <v>45133.216699999997</v>
      </c>
      <c r="E42" s="44">
        <f>BEA_Output_Data!Z42</f>
        <v>114110.24059999999</v>
      </c>
      <c r="F42" s="44">
        <f>BEA_Output_Data!AM42</f>
        <v>201156.70335000003</v>
      </c>
      <c r="G42" s="43">
        <f>BEA_Output_Data!AN42</f>
        <v>108112.41164999999</v>
      </c>
      <c r="H42" s="43">
        <f>BEA_Output_Data!AO42</f>
        <v>845091.16687999992</v>
      </c>
      <c r="I42" s="43">
        <f>BEA_Output_Data!AP42</f>
        <v>845746.38433999999</v>
      </c>
      <c r="J42" s="43">
        <f>BEA_Output_Data!AQ42</f>
        <v>252634.30636000002</v>
      </c>
      <c r="K42" s="44">
        <f>BEA_Output_Data!AA42</f>
        <v>133769.34306000001</v>
      </c>
      <c r="L42" s="43">
        <f>BEA_Output_Data!AB42</f>
        <v>269012.39508000005</v>
      </c>
      <c r="M42" s="43">
        <f>BEA_Output_Data!AC42</f>
        <v>354342.25218000001</v>
      </c>
      <c r="N42" s="43">
        <f>BEA_Output_Data!AD42</f>
        <v>356990.00320000004</v>
      </c>
      <c r="O42" s="43">
        <f>BEA_Output_Data!AE42</f>
        <v>296830.66895999998</v>
      </c>
      <c r="P42" s="43">
        <f>BEA_Output_Data!AF42</f>
        <v>138587.13225</v>
      </c>
      <c r="Q42" s="43">
        <f>BEA_Output_Data!AG42</f>
        <v>810142.48162186041</v>
      </c>
      <c r="R42" s="43">
        <f>BEA_Output_Data!AH42</f>
        <v>98670.216319999992</v>
      </c>
      <c r="S42" s="43">
        <f>BEA_Output_Data!AI42</f>
        <v>169269.69438</v>
      </c>
      <c r="T42" s="46"/>
      <c r="U42" s="46"/>
      <c r="V42" s="46"/>
    </row>
    <row r="43" spans="1:22" x14ac:dyDescent="0.25">
      <c r="A43" s="41">
        <v>2006</v>
      </c>
      <c r="B43" s="44">
        <f>BEA_Output_Data!AJ43</f>
        <v>906128.57435999997</v>
      </c>
      <c r="C43" s="43">
        <f>BEA_Output_Data!AK43</f>
        <v>84778.10325</v>
      </c>
      <c r="D43" s="43">
        <f>BEA_Output_Data!AL43</f>
        <v>43462.290300000001</v>
      </c>
      <c r="E43" s="44">
        <f>BEA_Output_Data!Z43</f>
        <v>115362.98330000001</v>
      </c>
      <c r="F43" s="44">
        <f>BEA_Output_Data!AM43</f>
        <v>198803.2084</v>
      </c>
      <c r="G43" s="43">
        <f>BEA_Output_Data!AN43</f>
        <v>105733.40179999999</v>
      </c>
      <c r="H43" s="43">
        <f>BEA_Output_Data!AO43</f>
        <v>837231.3656100001</v>
      </c>
      <c r="I43" s="43">
        <f>BEA_Output_Data!AP43</f>
        <v>862799.57686999999</v>
      </c>
      <c r="J43" s="43">
        <f>BEA_Output_Data!AQ43</f>
        <v>251088.73197999998</v>
      </c>
      <c r="K43" s="44">
        <f>BEA_Output_Data!AA43</f>
        <v>137666.22434999997</v>
      </c>
      <c r="L43" s="43">
        <f>BEA_Output_Data!AB43</f>
        <v>265321.43001000001</v>
      </c>
      <c r="M43" s="43">
        <f>BEA_Output_Data!AC43</f>
        <v>374218.20366</v>
      </c>
      <c r="N43" s="43">
        <f>BEA_Output_Data!AD43</f>
        <v>374681.95839999994</v>
      </c>
      <c r="O43" s="43">
        <f>BEA_Output_Data!AE43</f>
        <v>328743.71909999999</v>
      </c>
      <c r="P43" s="43">
        <f>BEA_Output_Data!AF43</f>
        <v>138819.2715</v>
      </c>
      <c r="Q43" s="43">
        <f>BEA_Output_Data!AG43</f>
        <v>815774.34719765664</v>
      </c>
      <c r="R43" s="43">
        <f>BEA_Output_Data!AH43</f>
        <v>98119.415680000006</v>
      </c>
      <c r="S43" s="43">
        <f>BEA_Output_Data!AI43</f>
        <v>173965.53419999999</v>
      </c>
      <c r="T43" s="46"/>
      <c r="U43" s="46"/>
      <c r="V43" s="46"/>
    </row>
    <row r="44" spans="1:22" x14ac:dyDescent="0.25">
      <c r="A44" s="41">
        <v>2007</v>
      </c>
      <c r="B44" s="44">
        <f>BEA_Output_Data!AJ44</f>
        <v>910948.64548000006</v>
      </c>
      <c r="C44" s="43">
        <f>BEA_Output_Data!AK44</f>
        <v>75091.688549999992</v>
      </c>
      <c r="D44" s="43">
        <f>BEA_Output_Data!AL44</f>
        <v>32625.604440000003</v>
      </c>
      <c r="E44" s="44">
        <f>BEA_Output_Data!Z44</f>
        <v>107036.40400000001</v>
      </c>
      <c r="F44" s="44">
        <f>BEA_Output_Data!AM44</f>
        <v>200859.60817000002</v>
      </c>
      <c r="G44" s="43">
        <f>BEA_Output_Data!AN44</f>
        <v>107128.56685</v>
      </c>
      <c r="H44" s="43">
        <f>BEA_Output_Data!AO44</f>
        <v>860327.34580000001</v>
      </c>
      <c r="I44" s="43">
        <f>BEA_Output_Data!AP44</f>
        <v>922790.97988000012</v>
      </c>
      <c r="J44" s="43">
        <f>BEA_Output_Data!AQ44</f>
        <v>245982.27545000002</v>
      </c>
      <c r="K44" s="44">
        <f>BEA_Output_Data!AA44</f>
        <v>137745.93554999999</v>
      </c>
      <c r="L44" s="43">
        <f>BEA_Output_Data!AB44</f>
        <v>273941.75834999996</v>
      </c>
      <c r="M44" s="43">
        <f>BEA_Output_Data!AC44</f>
        <v>389803.61531999998</v>
      </c>
      <c r="N44" s="43">
        <f>BEA_Output_Data!AD44</f>
        <v>389190.65600000002</v>
      </c>
      <c r="O44" s="43">
        <f>BEA_Output_Data!AE44</f>
        <v>366318.47645999998</v>
      </c>
      <c r="P44" s="43">
        <f>BEA_Output_Data!AF44</f>
        <v>142953.56100000002</v>
      </c>
      <c r="Q44" s="43">
        <f>BEA_Output_Data!AG44</f>
        <v>844402.67067017464</v>
      </c>
      <c r="R44" s="43">
        <f>BEA_Output_Data!AH44</f>
        <v>95203.064320000005</v>
      </c>
      <c r="S44" s="43">
        <f>BEA_Output_Data!AI44</f>
        <v>173579.53212000002</v>
      </c>
      <c r="T44" s="46"/>
      <c r="U44" s="46"/>
      <c r="V44" s="46"/>
    </row>
    <row r="45" spans="1:22" x14ac:dyDescent="0.25">
      <c r="A45" s="41">
        <v>2008</v>
      </c>
      <c r="B45" s="44">
        <f>BEA_Output_Data!AJ45</f>
        <v>900314.02759999991</v>
      </c>
      <c r="C45" s="43">
        <f>BEA_Output_Data!AK45</f>
        <v>63731.582999999999</v>
      </c>
      <c r="D45" s="43">
        <f>BEA_Output_Data!AL45</f>
        <v>28675.933000000005</v>
      </c>
      <c r="E45" s="44">
        <f>BEA_Output_Data!Z45</f>
        <v>92223.993699999992</v>
      </c>
      <c r="F45" s="44">
        <f>BEA_Output_Data!AM45</f>
        <v>191612.07326</v>
      </c>
      <c r="G45" s="43">
        <f>BEA_Output_Data!AN45</f>
        <v>100941.31315</v>
      </c>
      <c r="H45" s="43">
        <f>BEA_Output_Data!AO45</f>
        <v>824637.34681999998</v>
      </c>
      <c r="I45" s="43">
        <f>BEA_Output_Data!AP45</f>
        <v>833434.15375000006</v>
      </c>
      <c r="J45" s="43">
        <f>BEA_Output_Data!AQ45</f>
        <v>221629.73795000001</v>
      </c>
      <c r="K45" s="44">
        <f>BEA_Output_Data!AA45</f>
        <v>120198.51126</v>
      </c>
      <c r="L45" s="43">
        <f>BEA_Output_Data!AB45</f>
        <v>276515.47287</v>
      </c>
      <c r="M45" s="43">
        <f>BEA_Output_Data!AC45</f>
        <v>377880.10553999996</v>
      </c>
      <c r="N45" s="43">
        <f>BEA_Output_Data!AD45</f>
        <v>380987.80159999995</v>
      </c>
      <c r="O45" s="43">
        <f>BEA_Output_Data!AE45</f>
        <v>375081.90696000005</v>
      </c>
      <c r="P45" s="43">
        <f>BEA_Output_Data!AF45</f>
        <v>137279.046</v>
      </c>
      <c r="Q45" s="43">
        <f>BEA_Output_Data!AG45</f>
        <v>737879.45178777247</v>
      </c>
      <c r="R45" s="43">
        <f>BEA_Output_Data!AH45</f>
        <v>82658.218240000002</v>
      </c>
      <c r="S45" s="43">
        <f>BEA_Output_Data!AI45</f>
        <v>179915.88078000001</v>
      </c>
      <c r="T45" s="46"/>
      <c r="U45" s="46"/>
      <c r="V45" s="46"/>
    </row>
    <row r="46" spans="1:22" x14ac:dyDescent="0.25">
      <c r="A46" s="41">
        <v>2009</v>
      </c>
      <c r="B46" s="44">
        <f>BEA_Output_Data!AJ46</f>
        <v>907777.07451999991</v>
      </c>
      <c r="C46" s="43">
        <f>BEA_Output_Data!AK46</f>
        <v>51639.851699999999</v>
      </c>
      <c r="D46" s="43">
        <f>BEA_Output_Data!AL46</f>
        <v>25786.303400000001</v>
      </c>
      <c r="E46" s="44">
        <f>BEA_Output_Data!Z46</f>
        <v>71970.108500000002</v>
      </c>
      <c r="F46" s="44">
        <f>BEA_Output_Data!AM46</f>
        <v>173063.31154</v>
      </c>
      <c r="G46" s="43">
        <f>BEA_Output_Data!AN46</f>
        <v>85719.140100000004</v>
      </c>
      <c r="H46" s="43">
        <f>BEA_Output_Data!AO46</f>
        <v>823203.74574000004</v>
      </c>
      <c r="I46" s="43">
        <f>BEA_Output_Data!AP46</f>
        <v>738289.86572</v>
      </c>
      <c r="J46" s="43">
        <f>BEA_Output_Data!AQ46</f>
        <v>188192.08046</v>
      </c>
      <c r="K46" s="44">
        <f>BEA_Output_Data!AA46</f>
        <v>92758.927049999998</v>
      </c>
      <c r="L46" s="43">
        <f>BEA_Output_Data!AB46</f>
        <v>204273.78309000001</v>
      </c>
      <c r="M46" s="43">
        <f>BEA_Output_Data!AC46</f>
        <v>295899.53484000004</v>
      </c>
      <c r="N46" s="43">
        <f>BEA_Output_Data!AD46</f>
        <v>299638.78399999999</v>
      </c>
      <c r="O46" s="43">
        <f>BEA_Output_Data!AE46</f>
        <v>325263.13235999999</v>
      </c>
      <c r="P46" s="43">
        <f>BEA_Output_Data!AF46</f>
        <v>110107.69949999999</v>
      </c>
      <c r="Q46" s="43">
        <f>BEA_Output_Data!AG46</f>
        <v>619996.95387152326</v>
      </c>
      <c r="R46" s="43">
        <f>BEA_Output_Data!AH46</f>
        <v>62272.021760000003</v>
      </c>
      <c r="S46" s="43">
        <f>BEA_Output_Data!AI46</f>
        <v>168479.01269999999</v>
      </c>
      <c r="T46" s="46"/>
      <c r="U46" s="46"/>
      <c r="V46" s="46"/>
    </row>
    <row r="47" spans="1:22" x14ac:dyDescent="0.25">
      <c r="A47" s="41">
        <v>2010</v>
      </c>
      <c r="B47" s="44">
        <f>BEA_Output_Data!AJ47</f>
        <v>902903.24796000007</v>
      </c>
      <c r="C47" s="43">
        <f>BEA_Output_Data!AK47</f>
        <v>54239.06205</v>
      </c>
      <c r="D47" s="43">
        <f>BEA_Output_Data!AL47</f>
        <v>24429.058939999999</v>
      </c>
      <c r="E47" s="44">
        <f>BEA_Output_Data!Z47</f>
        <v>74195.322</v>
      </c>
      <c r="F47" s="44">
        <f>BEA_Output_Data!AM47</f>
        <v>175697.7941</v>
      </c>
      <c r="G47" s="43">
        <f>BEA_Output_Data!AN47</f>
        <v>85277.074700000012</v>
      </c>
      <c r="H47" s="43">
        <f>BEA_Output_Data!AO47</f>
        <v>804591.93637000001</v>
      </c>
      <c r="I47" s="43">
        <f>BEA_Output_Data!AP47</f>
        <v>794206.26131000009</v>
      </c>
      <c r="J47" s="43">
        <f>BEA_Output_Data!AQ47</f>
        <v>203595.87218000003</v>
      </c>
      <c r="K47" s="44">
        <f>BEA_Output_Data!AA47</f>
        <v>95766.032070000001</v>
      </c>
      <c r="L47" s="43">
        <f>BEA_Output_Data!AB47</f>
        <v>251526.75093000004</v>
      </c>
      <c r="M47" s="43">
        <f>BEA_Output_Data!AC47</f>
        <v>310409.73515999998</v>
      </c>
      <c r="N47" s="43">
        <f>BEA_Output_Data!AD47</f>
        <v>333926.55359999998</v>
      </c>
      <c r="O47" s="43">
        <f>BEA_Output_Data!AE47</f>
        <v>345739.46309999994</v>
      </c>
      <c r="P47" s="43">
        <f>BEA_Output_Data!AF47</f>
        <v>113968.08925</v>
      </c>
      <c r="Q47" s="43">
        <f>BEA_Output_Data!AG47</f>
        <v>711316.20850985509</v>
      </c>
      <c r="R47" s="43">
        <f>BEA_Output_Data!AH47</f>
        <v>59877.550720000007</v>
      </c>
      <c r="S47" s="43">
        <f>BEA_Output_Data!AI47</f>
        <v>165700.7316</v>
      </c>
      <c r="T47" s="46"/>
      <c r="U47" s="46"/>
      <c r="V47" s="46"/>
    </row>
    <row r="48" spans="1:22" s="50" customFormat="1" ht="17.25" customHeight="1" x14ac:dyDescent="0.25">
      <c r="A48" s="798">
        <v>2011</v>
      </c>
      <c r="B48" s="44">
        <f>BEA_Output_Data!AJ48</f>
        <v>888219.05359999998</v>
      </c>
      <c r="C48" s="43">
        <f>BEA_Output_Data!AK48</f>
        <v>53002.278449999998</v>
      </c>
      <c r="D48" s="43">
        <f>BEA_Output_Data!AL48</f>
        <v>25488.525919999996</v>
      </c>
      <c r="E48" s="44">
        <f>BEA_Output_Data!Z48</f>
        <v>75327.717400000009</v>
      </c>
      <c r="F48" s="44">
        <f>BEA_Output_Data!AM48</f>
        <v>176003.83792999998</v>
      </c>
      <c r="G48" s="43">
        <f>BEA_Output_Data!AN48</f>
        <v>84385.465349999999</v>
      </c>
      <c r="H48" s="43">
        <f>BEA_Output_Data!AO48</f>
        <v>826854.42755999998</v>
      </c>
      <c r="I48" s="43">
        <f>BEA_Output_Data!AP48</f>
        <v>781830.60648000007</v>
      </c>
      <c r="J48" s="43">
        <f>BEA_Output_Data!AQ48</f>
        <v>206184.8175</v>
      </c>
      <c r="K48" s="44">
        <f>BEA_Output_Data!AA48</f>
        <v>96345.931049999985</v>
      </c>
      <c r="L48" s="43">
        <f>BEA_Output_Data!AB48</f>
        <v>270151.18299</v>
      </c>
      <c r="M48" s="43">
        <f>BEA_Output_Data!AC48</f>
        <v>331371.20351999998</v>
      </c>
      <c r="N48" s="43">
        <f>BEA_Output_Data!AD48</f>
        <v>376955.13599999994</v>
      </c>
      <c r="O48" s="43">
        <f>BEA_Output_Data!AE48</f>
        <v>355179.18258000002</v>
      </c>
      <c r="P48" s="43">
        <f>BEA_Output_Data!AF48</f>
        <v>120062.66575000001</v>
      </c>
      <c r="Q48" s="43">
        <f>BEA_Output_Data!AG48</f>
        <v>773743.96154255362</v>
      </c>
      <c r="R48" s="43">
        <f>BEA_Output_Data!AH48</f>
        <v>58669.470079999999</v>
      </c>
      <c r="S48" s="43">
        <f>BEA_Output_Data!AI48</f>
        <v>164055.55338000003</v>
      </c>
      <c r="T48" s="49"/>
      <c r="U48" s="49"/>
      <c r="V48" s="49"/>
    </row>
    <row r="49" spans="1:22" s="50" customFormat="1" ht="15.6" customHeight="1" x14ac:dyDescent="0.25">
      <c r="A49" s="798">
        <v>2012</v>
      </c>
      <c r="B49" s="44">
        <f>BEA_Output_Data!AJ49</f>
        <v>895924</v>
      </c>
      <c r="C49" s="43">
        <f>BEA_Output_Data!AK49</f>
        <v>51705</v>
      </c>
      <c r="D49" s="43">
        <f>BEA_Output_Data!AL49</f>
        <v>19162</v>
      </c>
      <c r="E49" s="44">
        <f>BEA_Output_Data!Z49</f>
        <v>80770</v>
      </c>
      <c r="F49" s="44">
        <f>BEA_Output_Data!AM49</f>
        <v>178973</v>
      </c>
      <c r="G49" s="43">
        <f>BEA_Output_Data!AN49</f>
        <v>83095</v>
      </c>
      <c r="H49" s="43">
        <f>BEA_Output_Data!AO49</f>
        <v>833489</v>
      </c>
      <c r="I49" s="43">
        <f>BEA_Output_Data!AP49</f>
        <v>792803</v>
      </c>
      <c r="J49" s="43">
        <f>BEA_Output_Data!AQ49</f>
        <v>216467</v>
      </c>
      <c r="K49" s="44">
        <f>BEA_Output_Data!AA49</f>
        <v>99639</v>
      </c>
      <c r="L49" s="43">
        <f>BEA_Output_Data!AB49</f>
        <v>269217</v>
      </c>
      <c r="M49" s="43">
        <f>BEA_Output_Data!AC49</f>
        <v>343518</v>
      </c>
      <c r="N49" s="43">
        <f>BEA_Output_Data!AD49</f>
        <v>404480</v>
      </c>
      <c r="O49" s="43">
        <f>BEA_Output_Data!AE49</f>
        <v>354078</v>
      </c>
      <c r="P49" s="43">
        <f>BEA_Output_Data!AF49</f>
        <v>122825</v>
      </c>
      <c r="Q49" s="43">
        <f>BEA_Output_Data!AG49</f>
        <v>806427</v>
      </c>
      <c r="R49" s="43">
        <f>BEA_Output_Data!AH49</f>
        <v>65728</v>
      </c>
      <c r="S49" s="43">
        <f>BEA_Output_Data!AI49</f>
        <v>155646</v>
      </c>
      <c r="T49" s="49"/>
      <c r="U49" s="49"/>
      <c r="V49" s="49"/>
    </row>
    <row r="50" spans="1:22" s="50" customFormat="1" ht="16.899999999999999" customHeight="1" x14ac:dyDescent="0.25">
      <c r="A50" s="798">
        <v>2013</v>
      </c>
      <c r="B50" s="44">
        <f>BEA_Output_Data!AJ50</f>
        <v>911226.38192000007</v>
      </c>
      <c r="C50" s="43">
        <f>BEA_Output_Data!AK50</f>
        <v>53608.778100000003</v>
      </c>
      <c r="D50" s="43">
        <f>BEA_Output_Data!AL50</f>
        <v>19020.009580000002</v>
      </c>
      <c r="E50" s="44">
        <f>BEA_Output_Data!Z50</f>
        <v>84363.457300000009</v>
      </c>
      <c r="F50" s="44">
        <f>BEA_Output_Data!AM50</f>
        <v>178838.77025</v>
      </c>
      <c r="G50" s="43">
        <f>BEA_Output_Data!AN50</f>
        <v>82898.895799999998</v>
      </c>
      <c r="H50" s="43">
        <f>BEA_Output_Data!AO50</f>
        <v>865453.30315000005</v>
      </c>
      <c r="I50" s="43">
        <f>BEA_Output_Data!AP50</f>
        <v>824293.13516000006</v>
      </c>
      <c r="J50" s="43">
        <f>BEA_Output_Data!AQ50</f>
        <v>219798.42713</v>
      </c>
      <c r="K50" s="44">
        <f>BEA_Output_Data!AA50</f>
        <v>103366.49499000001</v>
      </c>
      <c r="L50" s="43">
        <f>BEA_Output_Data!AB50</f>
        <v>278615.36546999996</v>
      </c>
      <c r="M50" s="43">
        <f>BEA_Output_Data!AC50</f>
        <v>348681.07553999999</v>
      </c>
      <c r="N50" s="43">
        <f>BEA_Output_Data!AD50</f>
        <v>390626.56</v>
      </c>
      <c r="O50" s="43">
        <f>BEA_Output_Data!AE50</f>
        <v>357023.92895999999</v>
      </c>
      <c r="P50" s="43">
        <f>BEA_Output_Data!AF50</f>
        <v>123701.97050000001</v>
      </c>
      <c r="Q50" s="43">
        <f>BEA_Output_Data!AG50</f>
        <v>865587.78746256756</v>
      </c>
      <c r="R50" s="43">
        <f>BEA_Output_Data!AH50</f>
        <v>66343.214080000005</v>
      </c>
      <c r="S50" s="43">
        <f>BEA_Output_Data!AI50</f>
        <v>165766.10292</v>
      </c>
      <c r="T50" s="49"/>
      <c r="U50" s="49"/>
      <c r="V50" s="49"/>
    </row>
    <row r="51" spans="1:22" s="50" customFormat="1" ht="18.600000000000001" customHeight="1" x14ac:dyDescent="0.25">
      <c r="A51" s="798">
        <v>2014</v>
      </c>
      <c r="B51" s="44">
        <f>BEA_Output_Data!AJ51</f>
        <v>905931.47108000016</v>
      </c>
      <c r="C51" s="43">
        <f>BEA_Output_Data!AK51</f>
        <v>54536.3658</v>
      </c>
      <c r="D51" s="43">
        <f>BEA_Output_Data!AL51</f>
        <v>18218.84636</v>
      </c>
      <c r="E51" s="44">
        <f>BEA_Output_Data!Z51</f>
        <v>85448.198399999994</v>
      </c>
      <c r="F51" s="44">
        <f>BEA_Output_Data!AM51</f>
        <v>177242.33109000002</v>
      </c>
      <c r="G51" s="43">
        <f>BEA_Output_Data!AN51</f>
        <v>81566.051999999996</v>
      </c>
      <c r="H51" s="43">
        <f>BEA_Output_Data!AO51</f>
        <v>839615.14415000007</v>
      </c>
      <c r="I51" s="43">
        <f>BEA_Output_Data!AP51</f>
        <v>812710.28332999989</v>
      </c>
      <c r="J51" s="43">
        <f>BEA_Output_Data!AQ51</f>
        <v>224255.48265999998</v>
      </c>
      <c r="K51" s="44">
        <f>BEA_Output_Data!AA51</f>
        <v>107059.11632999999</v>
      </c>
      <c r="L51" s="43">
        <f>BEA_Output_Data!AB51</f>
        <v>278483.44913999998</v>
      </c>
      <c r="M51" s="43">
        <f>BEA_Output_Data!AC51</f>
        <v>355791.89813999995</v>
      </c>
      <c r="N51" s="43">
        <f>BEA_Output_Data!AD51</f>
        <v>395799.85920000001</v>
      </c>
      <c r="O51" s="43">
        <f>BEA_Output_Data!AE51</f>
        <v>358518.13812000002</v>
      </c>
      <c r="P51" s="43">
        <f>BEA_Output_Data!AF51</f>
        <v>126539.22800000002</v>
      </c>
      <c r="Q51" s="43">
        <f>BEA_Output_Data!AG51</f>
        <v>935208.59847751423</v>
      </c>
      <c r="R51" s="43">
        <f>BEA_Output_Data!AH51</f>
        <v>66742.183040000004</v>
      </c>
      <c r="S51" s="43">
        <f>BEA_Output_Data!AI51</f>
        <v>160253.12159999998</v>
      </c>
      <c r="T51" s="49"/>
      <c r="U51" s="49"/>
      <c r="V51" s="49"/>
    </row>
    <row r="52" spans="1:22" s="50" customFormat="1" ht="18.600000000000001" customHeight="1" x14ac:dyDescent="0.25">
      <c r="A52" s="817">
        <v>2015</v>
      </c>
      <c r="B52" s="44">
        <f>BEA_Output_Data!AJ52</f>
        <v>938328.08292000007</v>
      </c>
      <c r="C52" s="43">
        <f>BEA_Output_Data!AK52</f>
        <v>52649.133300000001</v>
      </c>
      <c r="D52" s="43">
        <f>BEA_Output_Data!AL52</f>
        <v>17601.44672</v>
      </c>
      <c r="E52" s="44">
        <f>BEA_Output_Data!Z52</f>
        <v>91078.675099999993</v>
      </c>
      <c r="F52" s="44">
        <f>BEA_Output_Data!AM52</f>
        <v>175898.24386000002</v>
      </c>
      <c r="G52" s="43">
        <f>BEA_Output_Data!AN52</f>
        <v>81011.808350000007</v>
      </c>
      <c r="H52" s="43">
        <f>BEA_Output_Data!AO52</f>
        <v>837598.1007699999</v>
      </c>
      <c r="I52" s="43">
        <f>BEA_Output_Data!AP52</f>
        <v>807255.79868999985</v>
      </c>
      <c r="J52" s="43">
        <f>BEA_Output_Data!AQ52</f>
        <v>229082.69675999999</v>
      </c>
      <c r="K52" s="44">
        <f>BEA_Output_Data!AA52</f>
        <v>108967.20318</v>
      </c>
      <c r="L52" s="43">
        <f>BEA_Output_Data!AB52</f>
        <v>262158.13026000001</v>
      </c>
      <c r="M52" s="43">
        <f>BEA_Output_Data!AC52</f>
        <v>346784.85618</v>
      </c>
      <c r="N52" s="43">
        <f>BEA_Output_Data!AD52</f>
        <v>362478.79680000001</v>
      </c>
      <c r="O52" s="43">
        <f>BEA_Output_Data!AE52</f>
        <v>363765.57407999999</v>
      </c>
      <c r="P52" s="43">
        <f>BEA_Output_Data!AF52</f>
        <v>126793.47575</v>
      </c>
      <c r="Q52" s="43">
        <f>BEA_Output_Data!AG52</f>
        <v>977748.85811002494</v>
      </c>
      <c r="R52" s="43">
        <f>BEA_Output_Data!AH52</f>
        <v>70497.223679999996</v>
      </c>
      <c r="S52" s="43">
        <f>BEA_Output_Data!AI52</f>
        <v>162281.18898000001</v>
      </c>
      <c r="T52" s="49"/>
      <c r="U52" s="49"/>
      <c r="V52" s="49"/>
    </row>
    <row r="53" spans="1:22" s="50" customFormat="1" ht="18.600000000000001" customHeight="1" x14ac:dyDescent="0.25">
      <c r="A53" s="817">
        <v>2016</v>
      </c>
      <c r="B53" s="44">
        <f>BEA_Output_Data!AJ53</f>
        <v>950987.48904000001</v>
      </c>
      <c r="C53" s="43">
        <f>BEA_Output_Data!AK53</f>
        <v>51618.135599999994</v>
      </c>
      <c r="D53" s="43">
        <f>BEA_Output_Data!AL53</f>
        <v>17308.076500000003</v>
      </c>
      <c r="E53" s="44">
        <f>BEA_Output_Data!Z53</f>
        <v>94763.402499999997</v>
      </c>
      <c r="F53" s="44">
        <f>BEA_Output_Data!AM53</f>
        <v>174181.89278999998</v>
      </c>
      <c r="G53" s="43">
        <f>BEA_Output_Data!AN53</f>
        <v>83095.830950000003</v>
      </c>
      <c r="H53" s="43">
        <f>BEA_Output_Data!AO53</f>
        <v>871371.07504999998</v>
      </c>
      <c r="I53" s="43">
        <f>BEA_Output_Data!AP53</f>
        <v>814779.49916000012</v>
      </c>
      <c r="J53" s="43">
        <f>BEA_Output_Data!AQ53</f>
        <v>230933.48961000005</v>
      </c>
      <c r="K53" s="44">
        <f>BEA_Output_Data!AA53</f>
        <v>110960.97957000001</v>
      </c>
      <c r="L53" s="43">
        <f>BEA_Output_Data!AB53</f>
        <v>251001.77777999997</v>
      </c>
      <c r="M53" s="43">
        <f>BEA_Output_Data!AC53</f>
        <v>334737.67992000002</v>
      </c>
      <c r="N53" s="43">
        <f>BEA_Output_Data!AD53</f>
        <v>333453.31199999998</v>
      </c>
      <c r="O53" s="43">
        <f>BEA_Output_Data!AE53</f>
        <v>366484.89312000002</v>
      </c>
      <c r="P53" s="43">
        <f>BEA_Output_Data!AF53</f>
        <v>126578.53199999999</v>
      </c>
      <c r="Q53" s="43">
        <f>BEA_Output_Data!AG53</f>
        <v>983835.21114325977</v>
      </c>
      <c r="R53" s="43">
        <f>BEA_Output_Data!AH53</f>
        <v>70501.167359999992</v>
      </c>
      <c r="S53" s="43">
        <f>BEA_Output_Data!AI53</f>
        <v>162578.47283999997</v>
      </c>
      <c r="T53" s="49"/>
      <c r="U53" s="49"/>
      <c r="V53" s="49"/>
    </row>
    <row r="54" spans="1:22" s="50" customFormat="1" ht="18.600000000000001" customHeight="1" x14ac:dyDescent="0.25">
      <c r="A54" s="817">
        <v>2017</v>
      </c>
      <c r="B54" s="44">
        <f>BEA_Output_Data!AJ54</f>
        <v>963109.34075999993</v>
      </c>
      <c r="C54" s="43">
        <f>BEA_Output_Data!AK54</f>
        <v>52870.430700000004</v>
      </c>
      <c r="D54" s="43">
        <f>BEA_Output_Data!AL54</f>
        <v>17782.527620000001</v>
      </c>
      <c r="E54" s="44">
        <f>BEA_Output_Data!Z54</f>
        <v>98147.665500000003</v>
      </c>
      <c r="F54" s="44">
        <f>BEA_Output_Data!AM54</f>
        <v>170366.18843000004</v>
      </c>
      <c r="G54" s="43">
        <f>BEA_Output_Data!AN54</f>
        <v>79905.813900000008</v>
      </c>
      <c r="H54" s="43">
        <f>BEA_Output_Data!AO54</f>
        <v>882139.75292999996</v>
      </c>
      <c r="I54" s="43">
        <f>BEA_Output_Data!AP54</f>
        <v>793056.69695999997</v>
      </c>
      <c r="J54" s="43">
        <f>BEA_Output_Data!AQ54</f>
        <v>223961.08754000001</v>
      </c>
      <c r="K54" s="44">
        <f>BEA_Output_Data!AA54</f>
        <v>112017.15297000001</v>
      </c>
      <c r="L54" s="43">
        <f>BEA_Output_Data!AB54</f>
        <v>248075.38899000001</v>
      </c>
      <c r="M54" s="43">
        <f>BEA_Output_Data!AC54</f>
        <v>355918.99979999999</v>
      </c>
      <c r="N54" s="43">
        <f>BEA_Output_Data!AD54</f>
        <v>357924.35199999996</v>
      </c>
      <c r="O54" s="43">
        <f>BEA_Output_Data!AE54</f>
        <v>381136.64075999998</v>
      </c>
      <c r="P54" s="43">
        <f>BEA_Output_Data!AF54</f>
        <v>129221.726</v>
      </c>
      <c r="Q54" s="43">
        <f>BEA_Output_Data!AG54</f>
        <v>987270.70096430928</v>
      </c>
      <c r="R54" s="43">
        <f>BEA_Output_Data!AH54</f>
        <v>70808.774400000009</v>
      </c>
      <c r="S54" s="43">
        <f>BEA_Output_Data!AI54</f>
        <v>164615.87898000001</v>
      </c>
      <c r="T54" s="49"/>
      <c r="U54" s="49"/>
      <c r="V54" s="49"/>
    </row>
    <row r="55" spans="1:22" s="50" customFormat="1" ht="28.15" customHeight="1" x14ac:dyDescent="0.25">
      <c r="A55" s="38" t="s">
        <v>214</v>
      </c>
      <c r="B55" s="47"/>
      <c r="C55" s="46"/>
      <c r="D55" s="46"/>
      <c r="E55" s="46"/>
      <c r="F55" s="46"/>
      <c r="G55" s="46"/>
      <c r="H55" s="46"/>
      <c r="I55" s="46"/>
      <c r="J55" s="49"/>
      <c r="K55" s="49"/>
      <c r="L55" s="49"/>
      <c r="M55" s="49"/>
      <c r="N55" s="49"/>
      <c r="O55" s="49"/>
      <c r="P55" s="49"/>
      <c r="Q55" s="49"/>
      <c r="R55" s="49"/>
      <c r="S55" s="49"/>
      <c r="T55" s="49"/>
      <c r="U55" s="49"/>
      <c r="V55" s="49"/>
    </row>
    <row r="56" spans="1:22" s="50" customFormat="1" ht="28.15" customHeight="1" x14ac:dyDescent="0.2">
      <c r="A56" s="48">
        <v>1</v>
      </c>
      <c r="B56" s="930" t="s">
        <v>451</v>
      </c>
      <c r="C56" s="931"/>
      <c r="D56" s="931"/>
      <c r="E56" s="931"/>
      <c r="F56" s="931"/>
      <c r="G56" s="931"/>
      <c r="H56" s="931"/>
      <c r="I56" s="931"/>
      <c r="J56" s="49"/>
      <c r="K56" s="49"/>
      <c r="L56" s="49"/>
      <c r="M56" s="49"/>
      <c r="N56" s="49"/>
      <c r="O56" s="49"/>
      <c r="P56" s="49"/>
      <c r="Q56" s="49"/>
      <c r="R56" s="49"/>
      <c r="S56" s="49"/>
      <c r="T56" s="49"/>
      <c r="U56" s="49"/>
      <c r="V56" s="49"/>
    </row>
    <row r="57" spans="1:22" s="50" customFormat="1" ht="28.15" customHeight="1" x14ac:dyDescent="0.2">
      <c r="A57" s="51"/>
      <c r="B57" s="930"/>
      <c r="C57" s="931"/>
      <c r="D57" s="931"/>
      <c r="E57" s="931"/>
      <c r="F57" s="931"/>
      <c r="G57" s="931"/>
      <c r="H57" s="931"/>
      <c r="I57" s="931"/>
      <c r="J57" s="49"/>
      <c r="K57" s="49"/>
      <c r="L57" s="49"/>
      <c r="M57" s="49"/>
      <c r="N57" s="49"/>
      <c r="O57" s="49"/>
      <c r="P57" s="49"/>
      <c r="Q57" s="49"/>
      <c r="R57" s="49"/>
      <c r="S57" s="49"/>
      <c r="T57" s="49"/>
      <c r="U57" s="49"/>
      <c r="V57" s="49"/>
    </row>
    <row r="58" spans="1:22" s="50" customFormat="1" ht="28.15" customHeight="1" x14ac:dyDescent="0.2">
      <c r="A58" s="51"/>
      <c r="B58" s="931"/>
      <c r="C58" s="931"/>
      <c r="D58" s="931"/>
      <c r="E58" s="931"/>
      <c r="F58" s="931"/>
      <c r="G58" s="931"/>
      <c r="H58" s="931"/>
      <c r="I58" s="931"/>
      <c r="J58" s="49"/>
      <c r="K58" s="49"/>
      <c r="L58" s="49"/>
      <c r="M58" s="49"/>
      <c r="N58" s="49"/>
      <c r="O58" s="49"/>
      <c r="P58" s="49"/>
      <c r="Q58" s="49"/>
      <c r="R58" s="49"/>
      <c r="S58" s="49"/>
      <c r="T58" s="49"/>
      <c r="U58" s="49"/>
      <c r="V58" s="49"/>
    </row>
    <row r="59" spans="1:22" s="50" customFormat="1" ht="28.15" customHeight="1" x14ac:dyDescent="0.2">
      <c r="A59" s="51"/>
      <c r="B59" s="931"/>
      <c r="C59" s="931"/>
      <c r="D59" s="931"/>
      <c r="E59" s="931"/>
      <c r="F59" s="931"/>
      <c r="G59" s="931"/>
      <c r="H59" s="931"/>
      <c r="I59" s="931"/>
      <c r="J59" s="49"/>
      <c r="K59" s="49"/>
      <c r="L59" s="49"/>
      <c r="M59" s="49"/>
      <c r="N59" s="49"/>
      <c r="O59" s="49"/>
      <c r="P59" s="49"/>
      <c r="Q59" s="49"/>
      <c r="R59" s="49"/>
      <c r="S59" s="49"/>
      <c r="T59" s="49"/>
      <c r="U59" s="49"/>
      <c r="V59" s="49"/>
    </row>
    <row r="60" spans="1:22" s="50" customFormat="1" ht="28.15" customHeight="1" x14ac:dyDescent="0.2">
      <c r="A60" s="51"/>
      <c r="B60" s="931"/>
      <c r="C60" s="931"/>
      <c r="D60" s="931"/>
      <c r="E60" s="931"/>
      <c r="F60" s="931"/>
      <c r="G60" s="931"/>
      <c r="H60" s="931"/>
      <c r="I60" s="931"/>
      <c r="J60" s="49"/>
      <c r="K60" s="49"/>
      <c r="L60" s="49"/>
      <c r="M60" s="49"/>
      <c r="N60" s="49"/>
      <c r="O60" s="49"/>
      <c r="P60" s="49"/>
      <c r="Q60" s="49"/>
      <c r="R60" s="49"/>
      <c r="S60" s="49"/>
      <c r="T60" s="49"/>
      <c r="U60" s="49"/>
      <c r="V60" s="49"/>
    </row>
    <row r="61" spans="1:22" s="50" customFormat="1" ht="28.15" customHeight="1" x14ac:dyDescent="0.2">
      <c r="A61" s="51"/>
      <c r="B61" s="931"/>
      <c r="C61" s="931"/>
      <c r="D61" s="931"/>
      <c r="E61" s="931"/>
      <c r="F61" s="931"/>
      <c r="G61" s="931"/>
      <c r="H61" s="931"/>
      <c r="I61" s="931"/>
      <c r="J61" s="49"/>
      <c r="K61" s="49"/>
      <c r="L61" s="49"/>
      <c r="M61" s="49"/>
      <c r="N61" s="49"/>
      <c r="O61" s="49"/>
      <c r="P61" s="49"/>
      <c r="Q61" s="49"/>
      <c r="R61" s="49"/>
      <c r="S61" s="49"/>
      <c r="T61" s="49"/>
      <c r="U61" s="49"/>
      <c r="V61" s="49"/>
    </row>
    <row r="62" spans="1:22" s="50" customFormat="1" ht="28.15" customHeight="1" x14ac:dyDescent="0.2">
      <c r="B62" s="931"/>
      <c r="C62" s="931"/>
      <c r="D62" s="931"/>
      <c r="E62" s="931"/>
      <c r="F62" s="931"/>
      <c r="G62" s="931"/>
      <c r="H62" s="931"/>
      <c r="I62" s="931"/>
      <c r="J62" s="49"/>
      <c r="K62" s="49"/>
      <c r="L62" s="49"/>
      <c r="M62" s="49"/>
      <c r="N62" s="49"/>
      <c r="O62" s="49"/>
      <c r="P62" s="49"/>
      <c r="Q62" s="49"/>
      <c r="R62" s="49"/>
      <c r="S62" s="49"/>
      <c r="T62" s="49"/>
      <c r="U62" s="49"/>
      <c r="V62" s="49"/>
    </row>
    <row r="63" spans="1:22" s="50" customFormat="1" ht="28.15" customHeight="1" x14ac:dyDescent="0.2">
      <c r="B63" s="931"/>
      <c r="C63" s="931"/>
      <c r="D63" s="931"/>
      <c r="E63" s="931"/>
      <c r="F63" s="931"/>
      <c r="G63" s="931"/>
      <c r="H63" s="931"/>
      <c r="I63" s="931"/>
      <c r="J63" s="49"/>
      <c r="K63" s="49"/>
      <c r="L63" s="49"/>
      <c r="M63" s="49"/>
      <c r="N63" s="49"/>
      <c r="O63" s="49"/>
      <c r="P63" s="49"/>
      <c r="Q63" s="49"/>
      <c r="R63" s="49"/>
      <c r="S63" s="49"/>
      <c r="T63" s="49"/>
      <c r="U63" s="49"/>
      <c r="V63" s="49"/>
    </row>
    <row r="65" spans="2:2" x14ac:dyDescent="0.25">
      <c r="B65" s="47"/>
    </row>
    <row r="66" spans="2:2" x14ac:dyDescent="0.25">
      <c r="B66" s="47"/>
    </row>
    <row r="67" spans="2:2" x14ac:dyDescent="0.25">
      <c r="B67" s="47"/>
    </row>
  </sheetData>
  <mergeCells count="9">
    <mergeCell ref="A5:A6"/>
    <mergeCell ref="B56:I56"/>
    <mergeCell ref="B57:I57"/>
    <mergeCell ref="B62:I62"/>
    <mergeCell ref="B63:I63"/>
    <mergeCell ref="B58:I58"/>
    <mergeCell ref="B59:I59"/>
    <mergeCell ref="B60:I60"/>
    <mergeCell ref="B61:I61"/>
  </mergeCells>
  <phoneticPr fontId="23" type="noConversion"/>
  <pageMargins left="0.75" right="0.75" top="1" bottom="1" header="0.5" footer="0.5"/>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7"/>
  <dimension ref="A1:V76"/>
  <sheetViews>
    <sheetView topLeftCell="M39" workbookViewId="0">
      <selection activeCell="R62" sqref="R62"/>
    </sheetView>
  </sheetViews>
  <sheetFormatPr defaultColWidth="10.28515625" defaultRowHeight="15.75" x14ac:dyDescent="0.25"/>
  <cols>
    <col min="1" max="1" width="10.28515625" style="55" customWidth="1"/>
    <col min="2" max="22" width="14.5703125" style="55" customWidth="1"/>
    <col min="23" max="16384" width="10.28515625" style="55"/>
  </cols>
  <sheetData>
    <row r="1" spans="1:19" x14ac:dyDescent="0.25">
      <c r="A1" s="713" t="s">
        <v>453</v>
      </c>
    </row>
    <row r="2" spans="1:19" ht="21" customHeight="1" x14ac:dyDescent="0.25">
      <c r="A2" s="235" t="s">
        <v>1497</v>
      </c>
    </row>
    <row r="3" spans="1:19" x14ac:dyDescent="0.25">
      <c r="A3" s="55" t="s">
        <v>204</v>
      </c>
    </row>
    <row r="4" spans="1:19" x14ac:dyDescent="0.25">
      <c r="A4" s="55" t="s">
        <v>205</v>
      </c>
    </row>
    <row r="5" spans="1:19" s="57" customFormat="1" x14ac:dyDescent="0.25">
      <c r="A5" s="933" t="s">
        <v>206</v>
      </c>
      <c r="B5" s="715" t="s">
        <v>444</v>
      </c>
      <c r="C5" s="715" t="s">
        <v>446</v>
      </c>
      <c r="D5" s="715" t="s">
        <v>450</v>
      </c>
      <c r="E5" s="716" t="s">
        <v>156</v>
      </c>
      <c r="F5" s="716" t="s">
        <v>158</v>
      </c>
      <c r="G5" s="716" t="s">
        <v>160</v>
      </c>
      <c r="H5" s="716" t="s">
        <v>162</v>
      </c>
      <c r="I5" s="716" t="s">
        <v>164</v>
      </c>
      <c r="J5" s="716" t="s">
        <v>166</v>
      </c>
      <c r="K5" s="716" t="s">
        <v>168</v>
      </c>
      <c r="L5" s="716" t="s">
        <v>170</v>
      </c>
      <c r="M5" s="716" t="s">
        <v>172</v>
      </c>
      <c r="N5" s="716" t="s">
        <v>174</v>
      </c>
      <c r="O5" s="716" t="s">
        <v>176</v>
      </c>
      <c r="P5" s="716" t="s">
        <v>178</v>
      </c>
      <c r="Q5" s="716" t="s">
        <v>180</v>
      </c>
      <c r="R5" s="716" t="s">
        <v>182</v>
      </c>
      <c r="S5" s="716" t="s">
        <v>184</v>
      </c>
    </row>
    <row r="6" spans="1:19" ht="79.5" thickBot="1" x14ac:dyDescent="0.3">
      <c r="A6" s="934"/>
      <c r="B6" s="717" t="s">
        <v>445</v>
      </c>
      <c r="C6" s="717" t="s">
        <v>447</v>
      </c>
      <c r="D6" s="717" t="s">
        <v>448</v>
      </c>
      <c r="E6" s="718" t="s">
        <v>207</v>
      </c>
      <c r="F6" s="718" t="s">
        <v>208</v>
      </c>
      <c r="G6" s="718" t="s">
        <v>161</v>
      </c>
      <c r="H6" s="718" t="s">
        <v>163</v>
      </c>
      <c r="I6" s="718" t="s">
        <v>209</v>
      </c>
      <c r="J6" s="718" t="s">
        <v>167</v>
      </c>
      <c r="K6" s="718" t="s">
        <v>169</v>
      </c>
      <c r="L6" s="718" t="s">
        <v>210</v>
      </c>
      <c r="M6" s="718" t="s">
        <v>173</v>
      </c>
      <c r="N6" s="718" t="s">
        <v>211</v>
      </c>
      <c r="O6" s="718" t="s">
        <v>177</v>
      </c>
      <c r="P6" s="718" t="s">
        <v>179</v>
      </c>
      <c r="Q6" s="718" t="s">
        <v>181</v>
      </c>
      <c r="R6" s="718" t="s">
        <v>183</v>
      </c>
      <c r="S6" s="718" t="s">
        <v>212</v>
      </c>
    </row>
    <row r="7" spans="1:19" x14ac:dyDescent="0.25">
      <c r="A7" s="289">
        <v>1970</v>
      </c>
      <c r="B7" s="61">
        <f>BEA_Output_Data!P7</f>
        <v>143223.71076000002</v>
      </c>
      <c r="C7" s="61">
        <f>BEA_Output_Data!Q7</f>
        <v>13940.65344</v>
      </c>
      <c r="D7" s="61">
        <f>BEA_Output_Data!R7</f>
        <v>20181.424200000001</v>
      </c>
      <c r="E7" s="61">
        <f>BEA_Output_Data!F7</f>
        <v>22742.768179999999</v>
      </c>
      <c r="F7" s="61">
        <f>BEA_Output_Data!S7</f>
        <v>49461.068399999996</v>
      </c>
      <c r="G7" s="61">
        <f>BEA_Output_Data!T7</f>
        <v>20275.302200000002</v>
      </c>
      <c r="H7" s="61">
        <f>BEA_Output_Data!U7</f>
        <v>23444.921340000001</v>
      </c>
      <c r="I7" s="61">
        <f>BEA_Output_Data!V7</f>
        <v>153186.68544</v>
      </c>
      <c r="J7" s="61">
        <f>BEA_Output_Data!W7</f>
        <v>24176.667530000002</v>
      </c>
      <c r="K7" s="61">
        <f>BEA_Output_Data!G7</f>
        <v>35150.448990000004</v>
      </c>
      <c r="L7" s="61">
        <f>BEA_Output_Data!H7</f>
        <v>81696.92899</v>
      </c>
      <c r="M7" s="61">
        <f>BEA_Output_Data!I7</f>
        <v>91978.955820000003</v>
      </c>
      <c r="N7" s="61">
        <f>BEA_Output_Data!J7</f>
        <v>84429.138300000006</v>
      </c>
      <c r="O7" s="61">
        <f>BEA_Output_Data!K7</f>
        <v>557.82312000000002</v>
      </c>
      <c r="P7" s="61">
        <f>BEA_Output_Data!L7</f>
        <v>34006.793190000004</v>
      </c>
      <c r="Q7" s="61">
        <f>BEA_Output_Data!M7</f>
        <v>385276.58377018967</v>
      </c>
      <c r="R7" s="61">
        <f>BEA_Output_Data!N7</f>
        <v>18400.172699999999</v>
      </c>
      <c r="S7" s="61">
        <f>BEA_Output_Data!O7</f>
        <v>19792.736640000003</v>
      </c>
    </row>
    <row r="8" spans="1:19" x14ac:dyDescent="0.25">
      <c r="A8" s="289">
        <v>1971</v>
      </c>
      <c r="B8" s="61">
        <f>BEA_Output_Data!P8</f>
        <v>143425.42812000003</v>
      </c>
      <c r="C8" s="61">
        <f>BEA_Output_Data!Q8</f>
        <v>14273.715840000001</v>
      </c>
      <c r="D8" s="61">
        <f>BEA_Output_Data!R8</f>
        <v>20315.970360000003</v>
      </c>
      <c r="E8" s="61">
        <f>BEA_Output_Data!F8</f>
        <v>20622.430840000001</v>
      </c>
      <c r="F8" s="61">
        <f>BEA_Output_Data!S8</f>
        <v>51088.084199999998</v>
      </c>
      <c r="G8" s="61">
        <f>BEA_Output_Data!T8</f>
        <v>20459.358200000002</v>
      </c>
      <c r="H8" s="61">
        <f>BEA_Output_Data!U8</f>
        <v>24648.683220000003</v>
      </c>
      <c r="I8" s="61">
        <f>BEA_Output_Data!V8</f>
        <v>164896.53584</v>
      </c>
      <c r="J8" s="61">
        <f>BEA_Output_Data!W8</f>
        <v>26721.153630000001</v>
      </c>
      <c r="K8" s="61">
        <f>BEA_Output_Data!G8</f>
        <v>35804.339550000004</v>
      </c>
      <c r="L8" s="61">
        <f>BEA_Output_Data!H8</f>
        <v>83434.882760000008</v>
      </c>
      <c r="M8" s="61">
        <f>BEA_Output_Data!I8</f>
        <v>88999.417870000005</v>
      </c>
      <c r="N8" s="61">
        <f>BEA_Output_Data!J8</f>
        <v>94331.838899999988</v>
      </c>
      <c r="O8" s="61">
        <f>BEA_Output_Data!K8</f>
        <v>584.27163000000007</v>
      </c>
      <c r="P8" s="61">
        <f>BEA_Output_Data!L8</f>
        <v>34438.318490000005</v>
      </c>
      <c r="Q8" s="61">
        <f>BEA_Output_Data!M8</f>
        <v>421768.7026452219</v>
      </c>
      <c r="R8" s="61">
        <f>BEA_Output_Data!N8</f>
        <v>19022.503499999999</v>
      </c>
      <c r="S8" s="61">
        <f>BEA_Output_Data!O8</f>
        <v>20259.46989</v>
      </c>
    </row>
    <row r="9" spans="1:19" x14ac:dyDescent="0.25">
      <c r="A9" s="289">
        <v>1972</v>
      </c>
      <c r="B9" s="61">
        <f>BEA_Output_Data!P9</f>
        <v>156243.25080000001</v>
      </c>
      <c r="C9" s="61">
        <f>BEA_Output_Data!Q9</f>
        <v>14498.5728</v>
      </c>
      <c r="D9" s="61">
        <f>BEA_Output_Data!R9</f>
        <v>20066.37024</v>
      </c>
      <c r="E9" s="61">
        <f>BEA_Output_Data!F9</f>
        <v>20831.786470000003</v>
      </c>
      <c r="F9" s="61">
        <f>BEA_Output_Data!S9</f>
        <v>55908.734400000008</v>
      </c>
      <c r="G9" s="61">
        <f>BEA_Output_Data!T9</f>
        <v>21676.045050000004</v>
      </c>
      <c r="H9" s="61">
        <f>BEA_Output_Data!U9</f>
        <v>29462.150999999998</v>
      </c>
      <c r="I9" s="61">
        <f>BEA_Output_Data!V9</f>
        <v>176221.11395999999</v>
      </c>
      <c r="J9" s="61">
        <f>BEA_Output_Data!W9</f>
        <v>30279.384589999998</v>
      </c>
      <c r="K9" s="61">
        <f>BEA_Output_Data!G9</f>
        <v>39906.906820000004</v>
      </c>
      <c r="L9" s="61">
        <f>BEA_Output_Data!H9</f>
        <v>91256.657359999997</v>
      </c>
      <c r="M9" s="61">
        <f>BEA_Output_Data!I9</f>
        <v>98535.315539999996</v>
      </c>
      <c r="N9" s="61">
        <f>BEA_Output_Data!J9</f>
        <v>125281.2093</v>
      </c>
      <c r="O9" s="61">
        <f>BEA_Output_Data!K9</f>
        <v>661.21275000000014</v>
      </c>
      <c r="P9" s="61">
        <f>BEA_Output_Data!L9</f>
        <v>38426.5481</v>
      </c>
      <c r="Q9" s="61">
        <f>BEA_Output_Data!M9</f>
        <v>420983.73967131303</v>
      </c>
      <c r="R9" s="61">
        <f>BEA_Output_Data!N9</f>
        <v>21732.328799999999</v>
      </c>
      <c r="S9" s="61">
        <f>BEA_Output_Data!O9</f>
        <v>22245.724259999999</v>
      </c>
    </row>
    <row r="10" spans="1:19" x14ac:dyDescent="0.25">
      <c r="A10" s="289">
        <v>1973</v>
      </c>
      <c r="B10" s="61">
        <f>BEA_Output_Data!P10</f>
        <v>165068.38529999999</v>
      </c>
      <c r="C10" s="61">
        <f>BEA_Output_Data!Q10</f>
        <v>13760.25792</v>
      </c>
      <c r="D10" s="61">
        <f>BEA_Output_Data!R10</f>
        <v>21917.329559999998</v>
      </c>
      <c r="E10" s="61">
        <f>BEA_Output_Data!F10</f>
        <v>19543.97896</v>
      </c>
      <c r="F10" s="61">
        <f>BEA_Output_Data!S10</f>
        <v>61083.290999999997</v>
      </c>
      <c r="G10" s="61">
        <f>BEA_Output_Data!T10</f>
        <v>22655.376349999999</v>
      </c>
      <c r="H10" s="61">
        <f>BEA_Output_Data!U10</f>
        <v>16122.826439999999</v>
      </c>
      <c r="I10" s="61">
        <f>BEA_Output_Data!V10</f>
        <v>189975.63772</v>
      </c>
      <c r="J10" s="61">
        <f>BEA_Output_Data!W10</f>
        <v>33774.84706</v>
      </c>
      <c r="K10" s="61">
        <f>BEA_Output_Data!G10</f>
        <v>42369.639170000002</v>
      </c>
      <c r="L10" s="61">
        <f>BEA_Output_Data!H10</f>
        <v>101933.31418</v>
      </c>
      <c r="M10" s="61">
        <f>BEA_Output_Data!I10</f>
        <v>111844.83587000001</v>
      </c>
      <c r="N10" s="61">
        <f>BEA_Output_Data!J10</f>
        <v>141359.7549</v>
      </c>
      <c r="O10" s="61">
        <f>BEA_Output_Data!K10</f>
        <v>781.43325000000004</v>
      </c>
      <c r="P10" s="61">
        <f>BEA_Output_Data!L10</f>
        <v>43807.096689999998</v>
      </c>
      <c r="Q10" s="61">
        <f>BEA_Output_Data!M10</f>
        <v>469030.70695465035</v>
      </c>
      <c r="R10" s="61">
        <f>BEA_Output_Data!N10</f>
        <v>23071.68318</v>
      </c>
      <c r="S10" s="61">
        <f>BEA_Output_Data!O10</f>
        <v>23403.222719999998</v>
      </c>
    </row>
    <row r="11" spans="1:19" x14ac:dyDescent="0.25">
      <c r="A11" s="289">
        <v>1974</v>
      </c>
      <c r="B11" s="61">
        <f>BEA_Output_Data!P11</f>
        <v>158089.40316000002</v>
      </c>
      <c r="C11" s="61">
        <f>BEA_Output_Data!Q11</f>
        <v>12172.39488</v>
      </c>
      <c r="D11" s="61">
        <f>BEA_Output_Data!R11</f>
        <v>22547.177520000005</v>
      </c>
      <c r="E11" s="61">
        <f>BEA_Output_Data!F11</f>
        <v>20182.346249999999</v>
      </c>
      <c r="F11" s="61">
        <f>BEA_Output_Data!S11</f>
        <v>52258.412400000001</v>
      </c>
      <c r="G11" s="61">
        <f>BEA_Output_Data!T11</f>
        <v>22000.060300000005</v>
      </c>
      <c r="H11" s="61">
        <f>BEA_Output_Data!U11</f>
        <v>22001.038980000001</v>
      </c>
      <c r="I11" s="61">
        <f>BEA_Output_Data!V11</f>
        <v>157664.33808000002</v>
      </c>
      <c r="J11" s="61">
        <f>BEA_Output_Data!W11</f>
        <v>28170.903269999995</v>
      </c>
      <c r="K11" s="61">
        <f>BEA_Output_Data!G11</f>
        <v>40426.698729999996</v>
      </c>
      <c r="L11" s="61">
        <f>BEA_Output_Data!H11</f>
        <v>94327.064190000019</v>
      </c>
      <c r="M11" s="61">
        <f>BEA_Output_Data!I11</f>
        <v>103008.06303999999</v>
      </c>
      <c r="N11" s="61">
        <f>BEA_Output_Data!J11</f>
        <v>138776.57430000001</v>
      </c>
      <c r="O11" s="61">
        <f>BEA_Output_Data!K11</f>
        <v>846.35231999999996</v>
      </c>
      <c r="P11" s="61">
        <f>BEA_Output_Data!L11</f>
        <v>39832.384740000001</v>
      </c>
      <c r="Q11" s="61">
        <f>BEA_Output_Data!M11</f>
        <v>418851.3948264175</v>
      </c>
      <c r="R11" s="61">
        <f>BEA_Output_Data!N11</f>
        <v>21311.695859999996</v>
      </c>
      <c r="S11" s="61">
        <f>BEA_Output_Data!O11</f>
        <v>22148.319060000002</v>
      </c>
    </row>
    <row r="12" spans="1:19" x14ac:dyDescent="0.25">
      <c r="A12" s="289">
        <v>1975</v>
      </c>
      <c r="B12" s="61">
        <f>BEA_Output_Data!P12</f>
        <v>162086.47649999999</v>
      </c>
      <c r="C12" s="61">
        <f>BEA_Output_Data!Q12</f>
        <v>14551.161600000001</v>
      </c>
      <c r="D12" s="61">
        <f>BEA_Output_Data!R12</f>
        <v>22532.083560000003</v>
      </c>
      <c r="E12" s="61">
        <f>BEA_Output_Data!F12</f>
        <v>21293.501899999999</v>
      </c>
      <c r="F12" s="61">
        <f>BEA_Output_Data!S12</f>
        <v>44418.432000000001</v>
      </c>
      <c r="G12" s="61">
        <f>BEA_Output_Data!T12</f>
        <v>22137.718849999997</v>
      </c>
      <c r="H12" s="61">
        <f>BEA_Output_Data!U12</f>
        <v>16296.597840000002</v>
      </c>
      <c r="I12" s="61">
        <f>BEA_Output_Data!V12</f>
        <v>140327.08547999998</v>
      </c>
      <c r="J12" s="61">
        <f>BEA_Output_Data!W12</f>
        <v>24510.757880000001</v>
      </c>
      <c r="K12" s="61">
        <f>BEA_Output_Data!G12</f>
        <v>36409.69917</v>
      </c>
      <c r="L12" s="61">
        <f>BEA_Output_Data!H12</f>
        <v>77725.118319999994</v>
      </c>
      <c r="M12" s="61">
        <f>BEA_Output_Data!I12</f>
        <v>91113.307149999993</v>
      </c>
      <c r="N12" s="61">
        <f>BEA_Output_Data!J12</f>
        <v>123280.5405</v>
      </c>
      <c r="O12" s="61">
        <f>BEA_Output_Data!K12</f>
        <v>892.03611000000001</v>
      </c>
      <c r="P12" s="61">
        <f>BEA_Output_Data!L12</f>
        <v>36734.241050000004</v>
      </c>
      <c r="Q12" s="61">
        <f>BEA_Output_Data!M12</f>
        <v>385879.63109066396</v>
      </c>
      <c r="R12" s="61">
        <f>BEA_Output_Data!N12</f>
        <v>19092.123960000001</v>
      </c>
      <c r="S12" s="61">
        <f>BEA_Output_Data!O12</f>
        <v>22929.995790000001</v>
      </c>
    </row>
    <row r="13" spans="1:19" x14ac:dyDescent="0.25">
      <c r="A13" s="289">
        <v>1976</v>
      </c>
      <c r="B13" s="61">
        <f>BEA_Output_Data!P13</f>
        <v>192026.15640000001</v>
      </c>
      <c r="C13" s="61">
        <f>BEA_Output_Data!Q13</f>
        <v>15299.675520000003</v>
      </c>
      <c r="D13" s="61">
        <f>BEA_Output_Data!R13</f>
        <v>23936.221680000002</v>
      </c>
      <c r="E13" s="61">
        <f>BEA_Output_Data!F13</f>
        <v>23080.878810000002</v>
      </c>
      <c r="F13" s="61">
        <f>BEA_Output_Data!S13</f>
        <v>51932.585400000004</v>
      </c>
      <c r="G13" s="61">
        <f>BEA_Output_Data!T13</f>
        <v>22987.060600000001</v>
      </c>
      <c r="H13" s="61">
        <f>BEA_Output_Data!U13</f>
        <v>22468.642019999999</v>
      </c>
      <c r="I13" s="61">
        <f>BEA_Output_Data!V13</f>
        <v>158726.11208000002</v>
      </c>
      <c r="J13" s="61">
        <f>BEA_Output_Data!W13</f>
        <v>25502.904980000003</v>
      </c>
      <c r="K13" s="61">
        <f>BEA_Output_Data!G13</f>
        <v>38476.946929999998</v>
      </c>
      <c r="L13" s="61">
        <f>BEA_Output_Data!H13</f>
        <v>75875.144160000011</v>
      </c>
      <c r="M13" s="61">
        <f>BEA_Output_Data!I13</f>
        <v>100277.62272</v>
      </c>
      <c r="N13" s="61">
        <f>BEA_Output_Data!J13</f>
        <v>129209.3517</v>
      </c>
      <c r="O13" s="61">
        <f>BEA_Output_Data!K13</f>
        <v>1024.2786599999999</v>
      </c>
      <c r="P13" s="61">
        <f>BEA_Output_Data!L13</f>
        <v>39954.563590000005</v>
      </c>
      <c r="Q13" s="61">
        <f>BEA_Output_Data!M13</f>
        <v>437779.55674883875</v>
      </c>
      <c r="R13" s="61">
        <f>BEA_Output_Data!N13</f>
        <v>21977.00778</v>
      </c>
      <c r="S13" s="61">
        <f>BEA_Output_Data!O13</f>
        <v>24015.252059999999</v>
      </c>
    </row>
    <row r="14" spans="1:19" x14ac:dyDescent="0.25">
      <c r="A14" s="56">
        <v>1977</v>
      </c>
      <c r="B14" s="61">
        <f>BEA_Output_Data!P14</f>
        <v>187443.66419999997</v>
      </c>
      <c r="C14" s="61">
        <f>BEA_Output_Data!Q14</f>
        <v>17251.198079999998</v>
      </c>
      <c r="D14" s="61">
        <f>BEA_Output_Data!R14</f>
        <v>24361.951320000004</v>
      </c>
      <c r="E14" s="61">
        <f>BEA_Output_Data!F14</f>
        <v>22829.034029999999</v>
      </c>
      <c r="F14" s="61">
        <f>BEA_Output_Data!S14</f>
        <v>56439.594000000005</v>
      </c>
      <c r="G14" s="61">
        <f>BEA_Output_Data!T14</f>
        <v>24921.565849999999</v>
      </c>
      <c r="H14" s="61">
        <f>BEA_Output_Data!U14</f>
        <v>23407.007580000001</v>
      </c>
      <c r="I14" s="61">
        <f>BEA_Output_Data!V14</f>
        <v>172623.21691999998</v>
      </c>
      <c r="J14" s="61">
        <f>BEA_Output_Data!W14</f>
        <v>29513.339040000003</v>
      </c>
      <c r="K14" s="61">
        <f>BEA_Output_Data!G14</f>
        <v>39591.455710000002</v>
      </c>
      <c r="L14" s="61">
        <f>BEA_Output_Data!H14</f>
        <v>74084.128100000002</v>
      </c>
      <c r="M14" s="61">
        <f>BEA_Output_Data!I14</f>
        <v>105399.95078</v>
      </c>
      <c r="N14" s="61">
        <f>BEA_Output_Data!J14</f>
        <v>139628.99340000001</v>
      </c>
      <c r="O14" s="61">
        <f>BEA_Output_Data!K14</f>
        <v>1226.2491</v>
      </c>
      <c r="P14" s="61">
        <f>BEA_Output_Data!L14</f>
        <v>44694.583059999997</v>
      </c>
      <c r="Q14" s="61">
        <f>BEA_Output_Data!M14</f>
        <v>482258.59749474778</v>
      </c>
      <c r="R14" s="61">
        <f>BEA_Output_Data!N14</f>
        <v>23717.295419999999</v>
      </c>
      <c r="S14" s="61">
        <f>BEA_Output_Data!O14</f>
        <v>25939.00476</v>
      </c>
    </row>
    <row r="15" spans="1:19" x14ac:dyDescent="0.25">
      <c r="A15" s="56">
        <v>1978</v>
      </c>
      <c r="B15" s="61">
        <f>BEA_Output_Data!P15</f>
        <v>189217.46142000001</v>
      </c>
      <c r="C15" s="61">
        <f>BEA_Output_Data!Q15</f>
        <v>18594.921600000001</v>
      </c>
      <c r="D15" s="61">
        <f>BEA_Output_Data!R15</f>
        <v>25746.897119999998</v>
      </c>
      <c r="E15" s="61">
        <f>BEA_Output_Data!F15</f>
        <v>22080.194950000001</v>
      </c>
      <c r="F15" s="61">
        <f>BEA_Output_Data!S15</f>
        <v>60767.530199999994</v>
      </c>
      <c r="G15" s="61">
        <f>BEA_Output_Data!T15</f>
        <v>26425.0733</v>
      </c>
      <c r="H15" s="61">
        <f>BEA_Output_Data!U15</f>
        <v>24403.823520000002</v>
      </c>
      <c r="I15" s="61">
        <f>BEA_Output_Data!V15</f>
        <v>185176.41923999999</v>
      </c>
      <c r="J15" s="61">
        <f>BEA_Output_Data!W15</f>
        <v>30639.122280000003</v>
      </c>
      <c r="K15" s="61">
        <f>BEA_Output_Data!G15</f>
        <v>40768.118150000002</v>
      </c>
      <c r="L15" s="61">
        <f>BEA_Output_Data!H15</f>
        <v>82023.163809999998</v>
      </c>
      <c r="M15" s="61">
        <f>BEA_Output_Data!I15</f>
        <v>109520.38340000001</v>
      </c>
      <c r="N15" s="61">
        <f>BEA_Output_Data!J15</f>
        <v>147735.36180000001</v>
      </c>
      <c r="O15" s="61">
        <f>BEA_Output_Data!K15</f>
        <v>1445.0504100000001</v>
      </c>
      <c r="P15" s="61">
        <f>BEA_Output_Data!L15</f>
        <v>47686.665110000002</v>
      </c>
      <c r="Q15" s="61">
        <f>BEA_Output_Data!M15</f>
        <v>496704.55264208646</v>
      </c>
      <c r="R15" s="61">
        <f>BEA_Output_Data!N15</f>
        <v>25769.867760000001</v>
      </c>
      <c r="S15" s="61">
        <f>BEA_Output_Data!O15</f>
        <v>25991.765910000002</v>
      </c>
    </row>
    <row r="16" spans="1:19" x14ac:dyDescent="0.25">
      <c r="A16" s="56">
        <v>1979</v>
      </c>
      <c r="B16" s="61">
        <f>BEA_Output_Data!P16</f>
        <v>181999.48806000003</v>
      </c>
      <c r="C16" s="61">
        <f>BEA_Output_Data!Q16</f>
        <v>19745.182080000002</v>
      </c>
      <c r="D16" s="61">
        <f>BEA_Output_Data!R16</f>
        <v>25319.268240000001</v>
      </c>
      <c r="E16" s="61">
        <f>BEA_Output_Data!F16</f>
        <v>23347.916680000002</v>
      </c>
      <c r="F16" s="61">
        <f>BEA_Output_Data!S16</f>
        <v>60550.842000000004</v>
      </c>
      <c r="G16" s="61">
        <f>BEA_Output_Data!T16</f>
        <v>28590.415450000004</v>
      </c>
      <c r="H16" s="61">
        <f>BEA_Output_Data!U16</f>
        <v>36659.44644</v>
      </c>
      <c r="I16" s="61">
        <f>BEA_Output_Data!V16</f>
        <v>177255.5852</v>
      </c>
      <c r="J16" s="61">
        <f>BEA_Output_Data!W16</f>
        <v>30525.059109999998</v>
      </c>
      <c r="K16" s="61">
        <f>BEA_Output_Data!G16</f>
        <v>40331.339690000001</v>
      </c>
      <c r="L16" s="61">
        <f>BEA_Output_Data!H16</f>
        <v>78184.336410000004</v>
      </c>
      <c r="M16" s="61">
        <f>BEA_Output_Data!I16</f>
        <v>116518.51295000002</v>
      </c>
      <c r="N16" s="61">
        <f>BEA_Output_Data!J16</f>
        <v>151135.88879999999</v>
      </c>
      <c r="O16" s="61">
        <f>BEA_Output_Data!K16</f>
        <v>1714.3443299999999</v>
      </c>
      <c r="P16" s="61">
        <f>BEA_Output_Data!L16</f>
        <v>48358.388830000004</v>
      </c>
      <c r="Q16" s="61">
        <f>BEA_Output_Data!M16</f>
        <v>473807.00588575198</v>
      </c>
      <c r="R16" s="61">
        <f>BEA_Output_Data!N16</f>
        <v>24741.231060000002</v>
      </c>
      <c r="S16" s="61">
        <f>BEA_Output_Data!O16</f>
        <v>25060.734540000001</v>
      </c>
    </row>
    <row r="17" spans="1:20" x14ac:dyDescent="0.25">
      <c r="A17" s="56">
        <v>1980</v>
      </c>
      <c r="B17" s="61">
        <f>BEA_Output_Data!P17</f>
        <v>198415.33452</v>
      </c>
      <c r="C17" s="61">
        <f>BEA_Output_Data!Q17</f>
        <v>18966.867839999999</v>
      </c>
      <c r="D17" s="61">
        <f>BEA_Output_Data!R17</f>
        <v>25413.430560000001</v>
      </c>
      <c r="E17" s="61">
        <f>BEA_Output_Data!F17</f>
        <v>22035.388210000001</v>
      </c>
      <c r="F17" s="61">
        <f>BEA_Output_Data!S17</f>
        <v>55585.556400000009</v>
      </c>
      <c r="G17" s="61">
        <f>BEA_Output_Data!T17</f>
        <v>27207.694750000002</v>
      </c>
      <c r="H17" s="61">
        <f>BEA_Output_Data!U17</f>
        <v>22568.165639999999</v>
      </c>
      <c r="I17" s="61">
        <f>BEA_Output_Data!V17</f>
        <v>144437.66768000001</v>
      </c>
      <c r="J17" s="61">
        <f>BEA_Output_Data!W17</f>
        <v>28451.674150000003</v>
      </c>
      <c r="K17" s="61">
        <f>BEA_Output_Data!G17</f>
        <v>35981.0092</v>
      </c>
      <c r="L17" s="61">
        <f>BEA_Output_Data!H17</f>
        <v>72177.161110000001</v>
      </c>
      <c r="M17" s="61">
        <f>BEA_Output_Data!I17</f>
        <v>112676.07879000001</v>
      </c>
      <c r="N17" s="61">
        <f>BEA_Output_Data!J17</f>
        <v>141373.47899999999</v>
      </c>
      <c r="O17" s="61">
        <f>BEA_Output_Data!K17</f>
        <v>2082.2190599999999</v>
      </c>
      <c r="P17" s="61">
        <f>BEA_Output_Data!L17</f>
        <v>45812.389560000003</v>
      </c>
      <c r="Q17" s="61">
        <f>BEA_Output_Data!M17</f>
        <v>371923.31511166313</v>
      </c>
      <c r="R17" s="61">
        <f>BEA_Output_Data!N17</f>
        <v>25442.136720000002</v>
      </c>
      <c r="S17" s="61">
        <f>BEA_Output_Data!O17</f>
        <v>21194.559810000002</v>
      </c>
    </row>
    <row r="18" spans="1:20" x14ac:dyDescent="0.25">
      <c r="A18" s="56">
        <v>1981</v>
      </c>
      <c r="B18" s="61">
        <f>BEA_Output_Data!P18</f>
        <v>185520.77153999999</v>
      </c>
      <c r="C18" s="61">
        <f>BEA_Output_Data!Q18</f>
        <v>18085.607040000003</v>
      </c>
      <c r="D18" s="61">
        <f>BEA_Output_Data!R18</f>
        <v>25747.496879999995</v>
      </c>
      <c r="E18" s="61">
        <f>BEA_Output_Data!F18</f>
        <v>21663.54377</v>
      </c>
      <c r="F18" s="61">
        <f>BEA_Output_Data!S18</f>
        <v>56353.7664</v>
      </c>
      <c r="G18" s="61">
        <f>BEA_Output_Data!T18</f>
        <v>27838.47</v>
      </c>
      <c r="H18" s="61">
        <f>BEA_Output_Data!U18</f>
        <v>26568.067320000002</v>
      </c>
      <c r="I18" s="61">
        <f>BEA_Output_Data!V18</f>
        <v>154421.37692000001</v>
      </c>
      <c r="J18" s="61">
        <f>BEA_Output_Data!W18</f>
        <v>31337.67483</v>
      </c>
      <c r="K18" s="61">
        <f>BEA_Output_Data!G18</f>
        <v>33052.550110000004</v>
      </c>
      <c r="L18" s="61">
        <f>BEA_Output_Data!H18</f>
        <v>75773.605209999994</v>
      </c>
      <c r="M18" s="61">
        <f>BEA_Output_Data!I18</f>
        <v>112688.46486000002</v>
      </c>
      <c r="N18" s="61">
        <f>BEA_Output_Data!J18</f>
        <v>141445.14930000002</v>
      </c>
      <c r="O18" s="61">
        <f>BEA_Output_Data!K18</f>
        <v>2450.0937899999999</v>
      </c>
      <c r="P18" s="61">
        <f>BEA_Output_Data!L18</f>
        <v>47170.394480000003</v>
      </c>
      <c r="Q18" s="61">
        <f>BEA_Output_Data!M18</f>
        <v>354646.58053109661</v>
      </c>
      <c r="R18" s="61">
        <f>BEA_Output_Data!N18</f>
        <v>25131.419040000001</v>
      </c>
      <c r="S18" s="61">
        <f>BEA_Output_Data!O18</f>
        <v>24970.634730000002</v>
      </c>
    </row>
    <row r="19" spans="1:20" x14ac:dyDescent="0.25">
      <c r="A19" s="56">
        <v>1982</v>
      </c>
      <c r="B19" s="61">
        <f>BEA_Output_Data!P19</f>
        <v>203094.30024000001</v>
      </c>
      <c r="C19" s="61">
        <f>BEA_Output_Data!Q19</f>
        <v>17177.414400000001</v>
      </c>
      <c r="D19" s="61">
        <f>BEA_Output_Data!R19</f>
        <v>23703.114960000003</v>
      </c>
      <c r="E19" s="61">
        <f>BEA_Output_Data!F19</f>
        <v>20169.985769999999</v>
      </c>
      <c r="F19" s="61">
        <f>BEA_Output_Data!S19</f>
        <v>58006.742400000003</v>
      </c>
      <c r="G19" s="61">
        <f>BEA_Output_Data!T19</f>
        <v>27726.886050000001</v>
      </c>
      <c r="H19" s="61">
        <f>BEA_Output_Data!U19</f>
        <v>36638.909820000001</v>
      </c>
      <c r="I19" s="61">
        <f>BEA_Output_Data!V19</f>
        <v>156393.24291999999</v>
      </c>
      <c r="J19" s="61">
        <f>BEA_Output_Data!W19</f>
        <v>29874.426589999999</v>
      </c>
      <c r="K19" s="61">
        <f>BEA_Output_Data!G19</f>
        <v>27019.813700000002</v>
      </c>
      <c r="L19" s="61">
        <f>BEA_Output_Data!H19</f>
        <v>54959.430640000006</v>
      </c>
      <c r="M19" s="61">
        <f>BEA_Output_Data!I19</f>
        <v>96177.83355000001</v>
      </c>
      <c r="N19" s="61">
        <f>BEA_Output_Data!J19</f>
        <v>117388.3269</v>
      </c>
      <c r="O19" s="61">
        <f>BEA_Output_Data!K19</f>
        <v>2486.15994</v>
      </c>
      <c r="P19" s="61">
        <f>BEA_Output_Data!L19</f>
        <v>39829.785190000002</v>
      </c>
      <c r="Q19" s="61">
        <f>BEA_Output_Data!M19</f>
        <v>345359.10911841603</v>
      </c>
      <c r="R19" s="61">
        <f>BEA_Output_Data!N19</f>
        <v>22573.81854</v>
      </c>
      <c r="S19" s="61">
        <f>BEA_Output_Data!O19</f>
        <v>24351.3</v>
      </c>
    </row>
    <row r="20" spans="1:20" x14ac:dyDescent="0.25">
      <c r="A20" s="56">
        <v>1983</v>
      </c>
      <c r="B20" s="61">
        <f>BEA_Output_Data!P20</f>
        <v>214563.68621999997</v>
      </c>
      <c r="C20" s="61">
        <f>BEA_Output_Data!Q20</f>
        <v>20378.16</v>
      </c>
      <c r="D20" s="61">
        <f>BEA_Output_Data!R20</f>
        <v>25115.649720000001</v>
      </c>
      <c r="E20" s="61">
        <f>BEA_Output_Data!F20</f>
        <v>24043.45119</v>
      </c>
      <c r="F20" s="61">
        <f>BEA_Output_Data!S20</f>
        <v>63300.504000000008</v>
      </c>
      <c r="G20" s="61">
        <f>BEA_Output_Data!T20</f>
        <v>29950.129150000001</v>
      </c>
      <c r="H20" s="61">
        <f>BEA_Output_Data!U20</f>
        <v>69446.950140000001</v>
      </c>
      <c r="I20" s="61">
        <f>BEA_Output_Data!V20</f>
        <v>180977.86147999999</v>
      </c>
      <c r="J20" s="61">
        <f>BEA_Output_Data!W20</f>
        <v>34033.345249999998</v>
      </c>
      <c r="K20" s="61">
        <f>BEA_Output_Data!G20</f>
        <v>32754.553110000004</v>
      </c>
      <c r="L20" s="61">
        <f>BEA_Output_Data!H20</f>
        <v>49507.771660000006</v>
      </c>
      <c r="M20" s="61">
        <f>BEA_Output_Data!I20</f>
        <v>100258.35549999999</v>
      </c>
      <c r="N20" s="61">
        <f>BEA_Output_Data!J20</f>
        <v>107115.07560000001</v>
      </c>
      <c r="O20" s="61">
        <f>BEA_Output_Data!K20</f>
        <v>3082.4536200000002</v>
      </c>
      <c r="P20" s="61">
        <f>BEA_Output_Data!L20</f>
        <v>43304.86363</v>
      </c>
      <c r="Q20" s="61">
        <f>BEA_Output_Data!M20</f>
        <v>406376.4675890886</v>
      </c>
      <c r="R20" s="61">
        <f>BEA_Output_Data!N20</f>
        <v>26213.782140000003</v>
      </c>
      <c r="S20" s="61">
        <f>BEA_Output_Data!O20</f>
        <v>24596.436420000002</v>
      </c>
    </row>
    <row r="21" spans="1:20" x14ac:dyDescent="0.25">
      <c r="A21" s="56">
        <v>1984</v>
      </c>
      <c r="B21" s="61">
        <f>BEA_Output_Data!P21</f>
        <v>202449.68172000002</v>
      </c>
      <c r="C21" s="61">
        <f>BEA_Output_Data!Q21</f>
        <v>20476.80384</v>
      </c>
      <c r="D21" s="61">
        <f>BEA_Output_Data!R21</f>
        <v>24642.239159999997</v>
      </c>
      <c r="E21" s="61">
        <f>BEA_Output_Data!F21</f>
        <v>26809.366099999999</v>
      </c>
      <c r="F21" s="61">
        <f>BEA_Output_Data!S21</f>
        <v>63120.372000000003</v>
      </c>
      <c r="G21" s="61">
        <f>BEA_Output_Data!T21</f>
        <v>32269.234750000003</v>
      </c>
      <c r="H21" s="61">
        <f>BEA_Output_Data!U21</f>
        <v>78854.30184</v>
      </c>
      <c r="I21" s="61">
        <f>BEA_Output_Data!V21</f>
        <v>182791.97820000001</v>
      </c>
      <c r="J21" s="61">
        <f>BEA_Output_Data!W21</f>
        <v>36002.11606</v>
      </c>
      <c r="K21" s="61">
        <f>BEA_Output_Data!G21</f>
        <v>36097.228030000006</v>
      </c>
      <c r="L21" s="61">
        <f>BEA_Output_Data!H21</f>
        <v>55418.648730000001</v>
      </c>
      <c r="M21" s="61">
        <f>BEA_Output_Data!I21</f>
        <v>109616.71950000001</v>
      </c>
      <c r="N21" s="61">
        <f>BEA_Output_Data!J21</f>
        <v>116118.0852</v>
      </c>
      <c r="O21" s="61">
        <f>BEA_Output_Data!K21</f>
        <v>3786.9457500000003</v>
      </c>
      <c r="P21" s="61">
        <f>BEA_Output_Data!L21</f>
        <v>47666.388619999998</v>
      </c>
      <c r="Q21" s="61">
        <f>BEA_Output_Data!M21</f>
        <v>488663.46757229307</v>
      </c>
      <c r="R21" s="61">
        <f>BEA_Output_Data!N21</f>
        <v>29334.390539999997</v>
      </c>
      <c r="S21" s="61">
        <f>BEA_Output_Data!O21</f>
        <v>27303.489270000002</v>
      </c>
    </row>
    <row r="22" spans="1:20" x14ac:dyDescent="0.25">
      <c r="A22" s="56">
        <v>1985</v>
      </c>
      <c r="B22" s="61">
        <f>BEA_Output_Data!P22</f>
        <v>209558.02607999998</v>
      </c>
      <c r="C22" s="61">
        <f>BEA_Output_Data!Q22</f>
        <v>20860.383360000003</v>
      </c>
      <c r="D22" s="61">
        <f>BEA_Output_Data!R22</f>
        <v>23832.06336</v>
      </c>
      <c r="E22" s="61">
        <f>BEA_Output_Data!F22</f>
        <v>28044.641570000003</v>
      </c>
      <c r="F22" s="61">
        <f>BEA_Output_Data!S22</f>
        <v>66445.396800000002</v>
      </c>
      <c r="G22" s="61">
        <f>BEA_Output_Data!T22</f>
        <v>33498.958899999998</v>
      </c>
      <c r="H22" s="61">
        <f>BEA_Output_Data!U22</f>
        <v>88451.222339999993</v>
      </c>
      <c r="I22" s="61">
        <f>BEA_Output_Data!V22</f>
        <v>186213.92412000001</v>
      </c>
      <c r="J22" s="61">
        <f>BEA_Output_Data!W22</f>
        <v>38830.072759999995</v>
      </c>
      <c r="K22" s="61">
        <f>BEA_Output_Data!G22</f>
        <v>37541.662060000002</v>
      </c>
      <c r="L22" s="61">
        <f>BEA_Output_Data!H22</f>
        <v>49668.268710000004</v>
      </c>
      <c r="M22" s="61">
        <f>BEA_Output_Data!I22</f>
        <v>112546.71317</v>
      </c>
      <c r="N22" s="61">
        <f>BEA_Output_Data!J22</f>
        <v>114019.82280000001</v>
      </c>
      <c r="O22" s="61">
        <f>BEA_Output_Data!K22</f>
        <v>4371.21738</v>
      </c>
      <c r="P22" s="61">
        <f>BEA_Output_Data!L22</f>
        <v>48176.940240000004</v>
      </c>
      <c r="Q22" s="61">
        <f>BEA_Output_Data!M22</f>
        <v>488339.39376129932</v>
      </c>
      <c r="R22" s="61">
        <f>BEA_Output_Data!N22</f>
        <v>29462.438460000001</v>
      </c>
      <c r="S22" s="61">
        <f>BEA_Output_Data!O22</f>
        <v>29436.66315</v>
      </c>
      <c r="T22" s="76">
        <f>SUM(B22:S22)</f>
        <v>1609297.8090212992</v>
      </c>
    </row>
    <row r="23" spans="1:20" x14ac:dyDescent="0.25">
      <c r="A23" s="56">
        <v>1986</v>
      </c>
      <c r="B23" s="61">
        <f>BEA_Output_Data!P23</f>
        <v>202320.31950000004</v>
      </c>
      <c r="C23" s="61">
        <f>BEA_Output_Data!Q23</f>
        <v>22098.610559999997</v>
      </c>
      <c r="D23" s="61">
        <f>BEA_Output_Data!R23</f>
        <v>23904.034559999996</v>
      </c>
      <c r="E23" s="61">
        <f>BEA_Output_Data!F23</f>
        <v>31821.54074</v>
      </c>
      <c r="F23" s="61">
        <f>BEA_Output_Data!S23</f>
        <v>69329.628000000012</v>
      </c>
      <c r="G23" s="61">
        <f>BEA_Output_Data!T23</f>
        <v>34214.093150000001</v>
      </c>
      <c r="H23" s="61">
        <f>BEA_Output_Data!U23</f>
        <v>104281.79687999999</v>
      </c>
      <c r="I23" s="61">
        <f>BEA_Output_Data!V23</f>
        <v>194322.84383999999</v>
      </c>
      <c r="J23" s="61">
        <f>BEA_Output_Data!W23</f>
        <v>39849.217060000003</v>
      </c>
      <c r="K23" s="61">
        <f>BEA_Output_Data!G23</f>
        <v>40138.918770000004</v>
      </c>
      <c r="L23" s="61">
        <f>BEA_Output_Data!H23</f>
        <v>53987.93217</v>
      </c>
      <c r="M23" s="61">
        <f>BEA_Output_Data!I23</f>
        <v>112689.84109</v>
      </c>
      <c r="N23" s="61">
        <f>BEA_Output_Data!J23</f>
        <v>104327.55839999999</v>
      </c>
      <c r="O23" s="61">
        <f>BEA_Output_Data!K23</f>
        <v>4700.6215500000008</v>
      </c>
      <c r="P23" s="61">
        <f>BEA_Output_Data!L23</f>
        <v>49201.682850000005</v>
      </c>
      <c r="Q23" s="61">
        <f>BEA_Output_Data!M23</f>
        <v>507675.28340517002</v>
      </c>
      <c r="R23" s="61">
        <f>BEA_Output_Data!N23</f>
        <v>30118.572119999997</v>
      </c>
      <c r="S23" s="61">
        <f>BEA_Output_Data!O23</f>
        <v>29263.768920000002</v>
      </c>
    </row>
    <row r="24" spans="1:20" x14ac:dyDescent="0.25">
      <c r="A24" s="57">
        <v>1987</v>
      </c>
      <c r="B24" s="62">
        <f>BEA_Output_Data!P24</f>
        <v>212061.95243999999</v>
      </c>
      <c r="C24" s="62">
        <f>BEA_Output_Data!Q24</f>
        <v>23457.63264</v>
      </c>
      <c r="D24" s="62">
        <f>BEA_Output_Data!R24</f>
        <v>23916.529559999999</v>
      </c>
      <c r="E24" s="62">
        <f>BEA_Output_Data!F24</f>
        <v>34349.516409999997</v>
      </c>
      <c r="F24" s="62">
        <f>BEA_Output_Data!S24</f>
        <v>69236.383200000011</v>
      </c>
      <c r="G24" s="61">
        <f>BEA_Output_Data!T24</f>
        <v>35560.769550000005</v>
      </c>
      <c r="H24" s="61">
        <f>BEA_Output_Data!U24</f>
        <v>116019.26508</v>
      </c>
      <c r="I24" s="61">
        <f>BEA_Output_Data!V24</f>
        <v>216289.43108000001</v>
      </c>
      <c r="J24" s="61">
        <f>BEA_Output_Data!W24</f>
        <v>42620.479640000005</v>
      </c>
      <c r="K24" s="62">
        <f>BEA_Output_Data!G24</f>
        <v>38393.93348</v>
      </c>
      <c r="L24" s="62">
        <f>BEA_Output_Data!H24</f>
        <v>51204.454760000001</v>
      </c>
      <c r="M24" s="62">
        <f>BEA_Output_Data!I24</f>
        <v>117647.02154999999</v>
      </c>
      <c r="N24" s="62">
        <f>BEA_Output_Data!J24</f>
        <v>112856.3241</v>
      </c>
      <c r="O24" s="62">
        <f>BEA_Output_Data!K24</f>
        <v>5544.5694599999997</v>
      </c>
      <c r="P24" s="62">
        <f>BEA_Output_Data!L24</f>
        <v>51001.091359999999</v>
      </c>
      <c r="Q24" s="62">
        <f>BEA_Output_Data!M24</f>
        <v>523710.47055053152</v>
      </c>
      <c r="R24" s="62">
        <f>BEA_Output_Data!N24</f>
        <v>31801.775460000001</v>
      </c>
      <c r="S24" s="62">
        <f>BEA_Output_Data!O24</f>
        <v>31304.407860000003</v>
      </c>
    </row>
    <row r="25" spans="1:20" x14ac:dyDescent="0.25">
      <c r="A25" s="57">
        <v>1988</v>
      </c>
      <c r="B25" s="62">
        <f>BEA_Output_Data!P25</f>
        <v>227534.98950000003</v>
      </c>
      <c r="C25" s="62">
        <f>BEA_Output_Data!Q25</f>
        <v>24366.622079999997</v>
      </c>
      <c r="D25" s="62">
        <f>BEA_Output_Data!R25</f>
        <v>24479.604240000001</v>
      </c>
      <c r="E25" s="62">
        <f>BEA_Output_Data!F25</f>
        <v>34833.377700000005</v>
      </c>
      <c r="F25" s="62">
        <f>BEA_Output_Data!S25</f>
        <v>71155.848599999998</v>
      </c>
      <c r="G25" s="61">
        <f>BEA_Output_Data!T25</f>
        <v>38458.117749999998</v>
      </c>
      <c r="H25" s="61">
        <f>BEA_Output_Data!U25</f>
        <v>128628.74976000002</v>
      </c>
      <c r="I25" s="61">
        <f>BEA_Output_Data!V25</f>
        <v>208435.33712000001</v>
      </c>
      <c r="J25" s="61">
        <f>BEA_Output_Data!W25</f>
        <v>43432.420429999998</v>
      </c>
      <c r="K25" s="62">
        <f>BEA_Output_Data!G25</f>
        <v>41060.58092</v>
      </c>
      <c r="L25" s="62">
        <f>BEA_Output_Data!H25</f>
        <v>51380.018880000003</v>
      </c>
      <c r="M25" s="62">
        <f>BEA_Output_Data!I25</f>
        <v>123758.85898</v>
      </c>
      <c r="N25" s="62">
        <f>BEA_Output_Data!J25</f>
        <v>130580.23680000001</v>
      </c>
      <c r="O25" s="62">
        <f>BEA_Output_Data!K25</f>
        <v>6328.4071200000008</v>
      </c>
      <c r="P25" s="62">
        <f>BEA_Output_Data!L25</f>
        <v>52266.552300000003</v>
      </c>
      <c r="Q25" s="62">
        <f>BEA_Output_Data!M25</f>
        <v>561069.55542779819</v>
      </c>
      <c r="R25" s="62">
        <f>BEA_Output_Data!N25</f>
        <v>32047.126020000003</v>
      </c>
      <c r="S25" s="62">
        <f>BEA_Output_Data!O25</f>
        <v>39764.861190000003</v>
      </c>
    </row>
    <row r="26" spans="1:20" x14ac:dyDescent="0.25">
      <c r="A26" s="57">
        <v>1989</v>
      </c>
      <c r="B26" s="62">
        <f>BEA_Output_Data!P26</f>
        <v>211722.10254000002</v>
      </c>
      <c r="C26" s="62">
        <f>BEA_Output_Data!Q26</f>
        <v>25080.23616</v>
      </c>
      <c r="D26" s="62">
        <f>BEA_Output_Data!R26</f>
        <v>24558.472680000003</v>
      </c>
      <c r="E26" s="62">
        <f>BEA_Output_Data!F26</f>
        <v>33665.827359999996</v>
      </c>
      <c r="F26" s="62">
        <f>BEA_Output_Data!S26</f>
        <v>69098.1054</v>
      </c>
      <c r="G26" s="61">
        <f>BEA_Output_Data!T26</f>
        <v>39436.682150000001</v>
      </c>
      <c r="H26" s="61">
        <f>BEA_Output_Data!U26</f>
        <v>128268.56903999999</v>
      </c>
      <c r="I26" s="61">
        <f>BEA_Output_Data!V26</f>
        <v>212300.19448000001</v>
      </c>
      <c r="J26" s="61">
        <f>BEA_Output_Data!W26</f>
        <v>46742.277150000002</v>
      </c>
      <c r="K26" s="62">
        <f>BEA_Output_Data!G26</f>
        <v>42143.587160000003</v>
      </c>
      <c r="L26" s="62">
        <f>BEA_Output_Data!H26</f>
        <v>51292.891910000006</v>
      </c>
      <c r="M26" s="62">
        <f>BEA_Output_Data!I26</f>
        <v>122600.07332000001</v>
      </c>
      <c r="N26" s="62">
        <f>BEA_Output_Data!J26</f>
        <v>135751.1727</v>
      </c>
      <c r="O26" s="62">
        <f>BEA_Output_Data!K26</f>
        <v>6761.2009199999993</v>
      </c>
      <c r="P26" s="62">
        <f>BEA_Output_Data!L26</f>
        <v>54157.984880000004</v>
      </c>
      <c r="Q26" s="62">
        <f>BEA_Output_Data!M26</f>
        <v>541789.94175434718</v>
      </c>
      <c r="R26" s="62">
        <f>BEA_Output_Data!N26</f>
        <v>32470.44528</v>
      </c>
      <c r="S26" s="62">
        <f>BEA_Output_Data!O26</f>
        <v>39350.889090000004</v>
      </c>
    </row>
    <row r="27" spans="1:20" x14ac:dyDescent="0.25">
      <c r="A27" s="57">
        <v>1990</v>
      </c>
      <c r="B27" s="62">
        <f>BEA_Output_Data!P27</f>
        <v>213416.96688000002</v>
      </c>
      <c r="C27" s="62">
        <f>BEA_Output_Data!Q27</f>
        <v>25162.147200000003</v>
      </c>
      <c r="D27" s="62">
        <f>BEA_Output_Data!R27</f>
        <v>24072.966960000002</v>
      </c>
      <c r="E27" s="62">
        <f>BEA_Output_Data!F27</f>
        <v>32928.576229999999</v>
      </c>
      <c r="F27" s="62">
        <f>BEA_Output_Data!S27</f>
        <v>69510.819600000003</v>
      </c>
      <c r="G27" s="61">
        <f>BEA_Output_Data!T27</f>
        <v>39646.045850000002</v>
      </c>
      <c r="H27" s="61">
        <f>BEA_Output_Data!U27</f>
        <v>105946.84284</v>
      </c>
      <c r="I27" s="61">
        <f>BEA_Output_Data!V27</f>
        <v>228672.74956</v>
      </c>
      <c r="J27" s="61">
        <f>BEA_Output_Data!W27</f>
        <v>46539.798149999995</v>
      </c>
      <c r="K27" s="62">
        <f>BEA_Output_Data!G27</f>
        <v>40451.815620000001</v>
      </c>
      <c r="L27" s="62">
        <f>BEA_Output_Data!H27</f>
        <v>51100.950540000005</v>
      </c>
      <c r="M27" s="62">
        <f>BEA_Output_Data!I27</f>
        <v>120674.72755000001</v>
      </c>
      <c r="N27" s="62">
        <f>BEA_Output_Data!J27</f>
        <v>130659.5316</v>
      </c>
      <c r="O27" s="62">
        <f>BEA_Output_Data!K27</f>
        <v>7405.5828000000001</v>
      </c>
      <c r="P27" s="62">
        <f>BEA_Output_Data!L27</f>
        <v>53155.598400000003</v>
      </c>
      <c r="Q27" s="62">
        <f>BEA_Output_Data!M27</f>
        <v>481797.30958510283</v>
      </c>
      <c r="R27" s="62">
        <f>BEA_Output_Data!N27</f>
        <v>30019.849860000002</v>
      </c>
      <c r="S27" s="62">
        <f>BEA_Output_Data!O27</f>
        <v>41906.152170000001</v>
      </c>
    </row>
    <row r="28" spans="1:20" x14ac:dyDescent="0.25">
      <c r="A28" s="57">
        <v>1991</v>
      </c>
      <c r="B28" s="62">
        <f>BEA_Output_Data!P28</f>
        <v>218152.93967999998</v>
      </c>
      <c r="C28" s="62">
        <f>BEA_Output_Data!Q28</f>
        <v>25439.592960000002</v>
      </c>
      <c r="D28" s="62">
        <f>BEA_Output_Data!R28</f>
        <v>24351.955320000001</v>
      </c>
      <c r="E28" s="62">
        <f>BEA_Output_Data!F28</f>
        <v>29799.572220000002</v>
      </c>
      <c r="F28" s="62">
        <f>BEA_Output_Data!S28</f>
        <v>72336.772800000006</v>
      </c>
      <c r="G28" s="61">
        <f>BEA_Output_Data!T28</f>
        <v>37818.523150000001</v>
      </c>
      <c r="H28" s="61">
        <f>BEA_Output_Data!U28</f>
        <v>103114.36901999998</v>
      </c>
      <c r="I28" s="61">
        <f>BEA_Output_Data!V28</f>
        <v>230392.82344000001</v>
      </c>
      <c r="J28" s="61">
        <f>BEA_Output_Data!W28</f>
        <v>48061.765299999992</v>
      </c>
      <c r="K28" s="62">
        <f>BEA_Output_Data!G28</f>
        <v>35932.05255</v>
      </c>
      <c r="L28" s="62">
        <f>BEA_Output_Data!H28</f>
        <v>51043.957709999995</v>
      </c>
      <c r="M28" s="62">
        <f>BEA_Output_Data!I28</f>
        <v>113119.22485</v>
      </c>
      <c r="N28" s="62">
        <f>BEA_Output_Data!J28</f>
        <v>115951.87109999999</v>
      </c>
      <c r="O28" s="62">
        <f>BEA_Output_Data!K28</f>
        <v>7831.1633700000011</v>
      </c>
      <c r="P28" s="62">
        <f>BEA_Output_Data!L28</f>
        <v>50793.127359999999</v>
      </c>
      <c r="Q28" s="62">
        <f>BEA_Output_Data!M28</f>
        <v>472099.11674833373</v>
      </c>
      <c r="R28" s="62">
        <f>BEA_Output_Data!N28</f>
        <v>27895.418460000001</v>
      </c>
      <c r="S28" s="62">
        <f>BEA_Output_Data!O28</f>
        <v>41605.819469999995</v>
      </c>
    </row>
    <row r="29" spans="1:20" x14ac:dyDescent="0.25">
      <c r="A29" s="57">
        <v>1992</v>
      </c>
      <c r="B29" s="62">
        <f>BEA_Output_Data!P29</f>
        <v>222527.13678</v>
      </c>
      <c r="C29" s="62">
        <f>BEA_Output_Data!Q29</f>
        <v>28309.985280000001</v>
      </c>
      <c r="D29" s="62">
        <f>BEA_Output_Data!R29</f>
        <v>25417.229040000002</v>
      </c>
      <c r="E29" s="62">
        <f>BEA_Output_Data!F29</f>
        <v>26803.958390000003</v>
      </c>
      <c r="F29" s="62">
        <f>BEA_Output_Data!S29</f>
        <v>74490.939599999998</v>
      </c>
      <c r="G29" s="61">
        <f>BEA_Output_Data!T29</f>
        <v>39364.976999999999</v>
      </c>
      <c r="H29" s="61">
        <f>BEA_Output_Data!U29</f>
        <v>116027.16378</v>
      </c>
      <c r="I29" s="61">
        <f>BEA_Output_Data!V29</f>
        <v>243655.89752</v>
      </c>
      <c r="J29" s="61">
        <f>BEA_Output_Data!W29</f>
        <v>51318.30255</v>
      </c>
      <c r="K29" s="62">
        <f>BEA_Output_Data!G29</f>
        <v>40762.158210000001</v>
      </c>
      <c r="L29" s="62">
        <f>BEA_Output_Data!H29</f>
        <v>54327.923880000002</v>
      </c>
      <c r="M29" s="62">
        <f>BEA_Output_Data!I29</f>
        <v>115866.17993000001</v>
      </c>
      <c r="N29" s="62">
        <f>BEA_Output_Data!J29</f>
        <v>115120.8006</v>
      </c>
      <c r="O29" s="62">
        <f>BEA_Output_Data!K29</f>
        <v>8764.0744500000001</v>
      </c>
      <c r="P29" s="62">
        <f>BEA_Output_Data!L29</f>
        <v>51849.064570000002</v>
      </c>
      <c r="Q29" s="62">
        <f>BEA_Output_Data!M29</f>
        <v>478955.30496260099</v>
      </c>
      <c r="R29" s="62">
        <f>BEA_Output_Data!N29</f>
        <v>30582.410040000002</v>
      </c>
      <c r="S29" s="62">
        <f>BEA_Output_Data!O29</f>
        <v>42668.347860000002</v>
      </c>
    </row>
    <row r="30" spans="1:20" x14ac:dyDescent="0.25">
      <c r="A30" s="57">
        <v>1993</v>
      </c>
      <c r="B30" s="62">
        <f>BEA_Output_Data!P30</f>
        <v>224460.99234000003</v>
      </c>
      <c r="C30" s="62">
        <f>BEA_Output_Data!Q30</f>
        <v>29294.192640000001</v>
      </c>
      <c r="D30" s="62">
        <f>BEA_Output_Data!R30</f>
        <v>25249.29624</v>
      </c>
      <c r="E30" s="62">
        <f>BEA_Output_Data!F30</f>
        <v>22819.76367</v>
      </c>
      <c r="F30" s="62">
        <f>BEA_Output_Data!S30</f>
        <v>79676.621999999988</v>
      </c>
      <c r="G30" s="61">
        <f>BEA_Output_Data!T30</f>
        <v>36687.729099999997</v>
      </c>
      <c r="H30" s="61">
        <f>BEA_Output_Data!U30</f>
        <v>143764.23869999999</v>
      </c>
      <c r="I30" s="61">
        <f>BEA_Output_Data!V30</f>
        <v>250845.62432</v>
      </c>
      <c r="J30" s="61">
        <f>BEA_Output_Data!W30</f>
        <v>55149.880160000001</v>
      </c>
      <c r="K30" s="62">
        <f>BEA_Output_Data!G30</f>
        <v>40229.169289999998</v>
      </c>
      <c r="L30" s="62">
        <f>BEA_Output_Data!H30</f>
        <v>56331.844189999996</v>
      </c>
      <c r="M30" s="62">
        <f>BEA_Output_Data!I30</f>
        <v>119891.65268</v>
      </c>
      <c r="N30" s="62">
        <f>BEA_Output_Data!J30</f>
        <v>113809.3866</v>
      </c>
      <c r="O30" s="62">
        <f>BEA_Output_Data!K30</f>
        <v>9733.0516800000005</v>
      </c>
      <c r="P30" s="62">
        <f>BEA_Output_Data!L30</f>
        <v>53375.000420000004</v>
      </c>
      <c r="Q30" s="62">
        <f>BEA_Output_Data!M30</f>
        <v>506007.47198512737</v>
      </c>
      <c r="R30" s="62">
        <f>BEA_Output_Data!N30</f>
        <v>32499.54708</v>
      </c>
      <c r="S30" s="62">
        <f>BEA_Output_Data!O30</f>
        <v>42409.412369999998</v>
      </c>
    </row>
    <row r="31" spans="1:20" x14ac:dyDescent="0.25">
      <c r="A31" s="57">
        <v>1994</v>
      </c>
      <c r="B31" s="62">
        <f>BEA_Output_Data!P31</f>
        <v>238116.38058</v>
      </c>
      <c r="C31" s="62">
        <f>BEA_Output_Data!Q31</f>
        <v>30134.179199999999</v>
      </c>
      <c r="D31" s="62">
        <f>BEA_Output_Data!R31</f>
        <v>25921.427279999996</v>
      </c>
      <c r="E31" s="62">
        <f>BEA_Output_Data!F31</f>
        <v>24115.811500000003</v>
      </c>
      <c r="F31" s="62">
        <f>BEA_Output_Data!S31</f>
        <v>80426.289000000004</v>
      </c>
      <c r="G31" s="61">
        <f>BEA_Output_Data!T31</f>
        <v>37173.176800000001</v>
      </c>
      <c r="H31" s="61">
        <f>BEA_Output_Data!U31</f>
        <v>135682.28886</v>
      </c>
      <c r="I31" s="61">
        <f>BEA_Output_Data!V31</f>
        <v>272035.59972</v>
      </c>
      <c r="J31" s="61">
        <f>BEA_Output_Data!W31</f>
        <v>58814.750059999998</v>
      </c>
      <c r="K31" s="62">
        <f>BEA_Output_Data!G31</f>
        <v>43281.084280000003</v>
      </c>
      <c r="L31" s="62">
        <f>BEA_Output_Data!H31</f>
        <v>55435.025980000006</v>
      </c>
      <c r="M31" s="62">
        <f>BEA_Output_Data!I31</f>
        <v>133534.22067000001</v>
      </c>
      <c r="N31" s="62">
        <f>BEA_Output_Data!J31</f>
        <v>118278.8685</v>
      </c>
      <c r="O31" s="62">
        <f>BEA_Output_Data!K31</f>
        <v>11841.71925</v>
      </c>
      <c r="P31" s="62">
        <f>BEA_Output_Data!L31</f>
        <v>56566.727910000001</v>
      </c>
      <c r="Q31" s="62">
        <f>BEA_Output_Data!M31</f>
        <v>523317.66867987998</v>
      </c>
      <c r="R31" s="62">
        <f>BEA_Output_Data!N31</f>
        <v>32095.032060000001</v>
      </c>
      <c r="S31" s="62">
        <f>BEA_Output_Data!O31</f>
        <v>42499.512179999998</v>
      </c>
    </row>
    <row r="32" spans="1:20" x14ac:dyDescent="0.25">
      <c r="A32" s="57">
        <v>1995</v>
      </c>
      <c r="B32" s="62">
        <f>BEA_Output_Data!P32</f>
        <v>268110.87498000002</v>
      </c>
      <c r="C32" s="62">
        <f>BEA_Output_Data!Q32</f>
        <v>28837.46688</v>
      </c>
      <c r="D32" s="62">
        <f>BEA_Output_Data!R32</f>
        <v>25438.420559999999</v>
      </c>
      <c r="E32" s="62">
        <f>BEA_Output_Data!F32</f>
        <v>26504.989279999998</v>
      </c>
      <c r="F32" s="62">
        <f>BEA_Output_Data!S32</f>
        <v>68392.411800000002</v>
      </c>
      <c r="G32" s="61">
        <f>BEA_Output_Data!T32</f>
        <v>37870.2889</v>
      </c>
      <c r="H32" s="61">
        <f>BEA_Output_Data!U32</f>
        <v>122850.06084000001</v>
      </c>
      <c r="I32" s="61">
        <f>BEA_Output_Data!V32</f>
        <v>257386.15216</v>
      </c>
      <c r="J32" s="61">
        <f>BEA_Output_Data!W32</f>
        <v>57024.16077000001</v>
      </c>
      <c r="K32" s="62">
        <f>BEA_Output_Data!G32</f>
        <v>44007.771249999998</v>
      </c>
      <c r="L32" s="62">
        <f>BEA_Output_Data!H32</f>
        <v>50097.352659999997</v>
      </c>
      <c r="M32" s="62">
        <f>BEA_Output_Data!I32</f>
        <v>140111.22384000002</v>
      </c>
      <c r="N32" s="62">
        <f>BEA_Output_Data!J32</f>
        <v>125142.4434</v>
      </c>
      <c r="O32" s="62">
        <f>BEA_Output_Data!K32</f>
        <v>16227.363089999999</v>
      </c>
      <c r="P32" s="62">
        <f>BEA_Output_Data!L32</f>
        <v>55198.324790000006</v>
      </c>
      <c r="Q32" s="62">
        <f>BEA_Output_Data!M32</f>
        <v>532303.42233379465</v>
      </c>
      <c r="R32" s="62">
        <f>BEA_Output_Data!N32</f>
        <v>32383.811460000001</v>
      </c>
      <c r="S32" s="62">
        <f>BEA_Output_Data!O32</f>
        <v>44156.212290000003</v>
      </c>
    </row>
    <row r="33" spans="1:22" x14ac:dyDescent="0.25">
      <c r="A33" s="57">
        <v>1996</v>
      </c>
      <c r="B33" s="62">
        <f>BEA_Output_Data!P33</f>
        <v>226978.07418000003</v>
      </c>
      <c r="C33" s="62">
        <f>BEA_Output_Data!Q33</f>
        <v>28445.760000000002</v>
      </c>
      <c r="D33" s="62">
        <f>BEA_Output_Data!R33</f>
        <v>24535.38192</v>
      </c>
      <c r="E33" s="62">
        <f>BEA_Output_Data!F33</f>
        <v>25957.265510000001</v>
      </c>
      <c r="F33" s="62">
        <f>BEA_Output_Data!S33</f>
        <v>74434.780800000008</v>
      </c>
      <c r="G33" s="61">
        <f>BEA_Output_Data!T33</f>
        <v>36455.358400000005</v>
      </c>
      <c r="H33" s="61">
        <f>BEA_Output_Data!U33</f>
        <v>141661.60476000002</v>
      </c>
      <c r="I33" s="61">
        <f>BEA_Output_Data!V33</f>
        <v>263116.69812000002</v>
      </c>
      <c r="J33" s="61">
        <f>BEA_Output_Data!W33</f>
        <v>61481.398490000007</v>
      </c>
      <c r="K33" s="62">
        <f>BEA_Output_Data!G33</f>
        <v>43238.513279999999</v>
      </c>
      <c r="L33" s="62">
        <f>BEA_Output_Data!H33</f>
        <v>52401.304189999995</v>
      </c>
      <c r="M33" s="62">
        <f>BEA_Output_Data!I33</f>
        <v>144446.34834</v>
      </c>
      <c r="N33" s="62">
        <f>BEA_Output_Data!J33</f>
        <v>120743.1069</v>
      </c>
      <c r="O33" s="62">
        <f>BEA_Output_Data!K33</f>
        <v>21666.138509999997</v>
      </c>
      <c r="P33" s="62">
        <f>BEA_Output_Data!L33</f>
        <v>53767.532470000006</v>
      </c>
      <c r="Q33" s="62">
        <f>BEA_Output_Data!M33</f>
        <v>544118.93011797837</v>
      </c>
      <c r="R33" s="62">
        <f>BEA_Output_Data!N33</f>
        <v>33914.79</v>
      </c>
      <c r="S33" s="62">
        <f>BEA_Output_Data!O33</f>
        <v>49731.848279999998</v>
      </c>
      <c r="T33" s="76">
        <f>SUM(B33:S33)</f>
        <v>1947094.8342679786</v>
      </c>
      <c r="U33" s="778">
        <f>O33/T33</f>
        <v>1.1127418207211004E-2</v>
      </c>
    </row>
    <row r="34" spans="1:22" x14ac:dyDescent="0.25">
      <c r="A34" s="57">
        <v>1997</v>
      </c>
      <c r="B34" s="62">
        <f>BEA_Output_Data!P34</f>
        <v>226583.40978000002</v>
      </c>
      <c r="C34" s="62">
        <f>BEA_Output_Data!Q34</f>
        <v>28794.12096</v>
      </c>
      <c r="D34" s="62">
        <f>BEA_Output_Data!R34</f>
        <v>23733.502800000002</v>
      </c>
      <c r="E34" s="62">
        <f>BEA_Output_Data!F34</f>
        <v>25026.109350000002</v>
      </c>
      <c r="F34" s="62">
        <f>BEA_Output_Data!S34</f>
        <v>77086.959600000017</v>
      </c>
      <c r="G34" s="61">
        <f>BEA_Output_Data!T34</f>
        <v>35903.573850000001</v>
      </c>
      <c r="H34" s="61">
        <f>BEA_Output_Data!U34</f>
        <v>178859.74254000001</v>
      </c>
      <c r="I34" s="61">
        <f>BEA_Output_Data!V34</f>
        <v>273855.78372000001</v>
      </c>
      <c r="J34" s="61">
        <f>BEA_Output_Data!W34</f>
        <v>65446.612240000002</v>
      </c>
      <c r="K34" s="62">
        <f>BEA_Output_Data!G34</f>
        <v>48845.965400000001</v>
      </c>
      <c r="L34" s="62">
        <f>BEA_Output_Data!H34</f>
        <v>53657.111720000001</v>
      </c>
      <c r="M34" s="62">
        <f>BEA_Output_Data!I34</f>
        <v>147995.64551</v>
      </c>
      <c r="N34" s="62">
        <f>BEA_Output_Data!J34</f>
        <v>123009.10830000001</v>
      </c>
      <c r="O34" s="62">
        <f>BEA_Output_Data!K34</f>
        <v>28833.684720000001</v>
      </c>
      <c r="P34" s="62">
        <f>BEA_Output_Data!L34</f>
        <v>56375.401030000001</v>
      </c>
      <c r="Q34" s="62">
        <f>BEA_Output_Data!M34</f>
        <v>560072.22292120394</v>
      </c>
      <c r="R34" s="62">
        <f>BEA_Output_Data!N34</f>
        <v>36432.991139999998</v>
      </c>
      <c r="S34" s="62">
        <f>BEA_Output_Data!O34</f>
        <v>54632.953259999995</v>
      </c>
    </row>
    <row r="35" spans="1:22" x14ac:dyDescent="0.25">
      <c r="A35" s="57">
        <v>1998</v>
      </c>
      <c r="B35" s="62">
        <f>BEA_Output_Data!P35</f>
        <v>224500.45878000002</v>
      </c>
      <c r="C35" s="62">
        <f>BEA_Output_Data!Q35</f>
        <v>28273.491840000002</v>
      </c>
      <c r="D35" s="62">
        <f>BEA_Output_Data!R35</f>
        <v>21286.681919999999</v>
      </c>
      <c r="E35" s="62">
        <f>BEA_Output_Data!F35</f>
        <v>25277.439109999999</v>
      </c>
      <c r="F35" s="62">
        <f>BEA_Output_Data!S35</f>
        <v>71626.840800000005</v>
      </c>
      <c r="G35" s="61">
        <f>BEA_Output_Data!T35</f>
        <v>35862.161249999997</v>
      </c>
      <c r="H35" s="61">
        <f>BEA_Output_Data!U35</f>
        <v>198396.38711999997</v>
      </c>
      <c r="I35" s="61">
        <f>BEA_Output_Data!V35</f>
        <v>263228.94279999996</v>
      </c>
      <c r="J35" s="61">
        <f>BEA_Output_Data!W35</f>
        <v>66255.853310000006</v>
      </c>
      <c r="K35" s="62">
        <f>BEA_Output_Data!G35</f>
        <v>48499.863170000011</v>
      </c>
      <c r="L35" s="62">
        <f>BEA_Output_Data!H35</f>
        <v>57383.263640000005</v>
      </c>
      <c r="M35" s="62">
        <f>BEA_Output_Data!I35</f>
        <v>144619.75332000002</v>
      </c>
      <c r="N35" s="62">
        <f>BEA_Output_Data!J35</f>
        <v>132981.95430000001</v>
      </c>
      <c r="O35" s="62">
        <f>BEA_Output_Data!K35</f>
        <v>36676.870139999999</v>
      </c>
      <c r="P35" s="62">
        <f>BEA_Output_Data!L35</f>
        <v>46981.147240000006</v>
      </c>
      <c r="Q35" s="62">
        <f>BEA_Output_Data!M35</f>
        <v>610762.86407925712</v>
      </c>
      <c r="R35" s="62">
        <f>BEA_Output_Data!N35</f>
        <v>36908.022060000003</v>
      </c>
      <c r="S35" s="62">
        <f>BEA_Output_Data!O35</f>
        <v>56340.791099999995</v>
      </c>
    </row>
    <row r="36" spans="1:22" x14ac:dyDescent="0.25">
      <c r="A36" s="57">
        <v>1999</v>
      </c>
      <c r="B36" s="62">
        <f>BEA_Output_Data!P36</f>
        <v>227517.44886</v>
      </c>
      <c r="C36" s="62">
        <f>BEA_Output_Data!Q36</f>
        <v>29583.590399999997</v>
      </c>
      <c r="D36" s="62">
        <f>BEA_Output_Data!R36</f>
        <v>19736.402280000002</v>
      </c>
      <c r="E36" s="62">
        <f>BEA_Output_Data!F36</f>
        <v>24873.663430000001</v>
      </c>
      <c r="F36" s="62">
        <f>BEA_Output_Data!S36</f>
        <v>75444.579599999997</v>
      </c>
      <c r="G36" s="61">
        <f>BEA_Output_Data!T36</f>
        <v>36298.143900000003</v>
      </c>
      <c r="H36" s="61">
        <f>BEA_Output_Data!U36</f>
        <v>187429.83204000001</v>
      </c>
      <c r="I36" s="61">
        <f>BEA_Output_Data!V36</f>
        <v>281940.43432</v>
      </c>
      <c r="J36" s="61">
        <f>BEA_Output_Data!W36</f>
        <v>72515.154129999995</v>
      </c>
      <c r="K36" s="62">
        <f>BEA_Output_Data!G36</f>
        <v>49304.455069999996</v>
      </c>
      <c r="L36" s="62">
        <f>BEA_Output_Data!H36</f>
        <v>60994.119720000002</v>
      </c>
      <c r="M36" s="62">
        <f>BEA_Output_Data!I36</f>
        <v>145986.34970999998</v>
      </c>
      <c r="N36" s="62">
        <f>BEA_Output_Data!J36</f>
        <v>126420.30959999999</v>
      </c>
      <c r="O36" s="62">
        <f>BEA_Output_Data!K36</f>
        <v>45130.775700000006</v>
      </c>
      <c r="P36" s="62">
        <f>BEA_Output_Data!L36</f>
        <v>51726.885720000006</v>
      </c>
      <c r="Q36" s="62">
        <f>BEA_Output_Data!M36</f>
        <v>649116.70947642101</v>
      </c>
      <c r="R36" s="62">
        <f>BEA_Output_Data!N36</f>
        <v>38538.394440000004</v>
      </c>
      <c r="S36" s="62">
        <f>BEA_Output_Data!O36</f>
        <v>58349.773350000003</v>
      </c>
    </row>
    <row r="37" spans="1:22" x14ac:dyDescent="0.25">
      <c r="A37" s="57">
        <v>2000</v>
      </c>
      <c r="B37" s="62">
        <f>BEA_Output_Data!P37</f>
        <v>225105.61085999999</v>
      </c>
      <c r="C37" s="62">
        <f>BEA_Output_Data!Q37</f>
        <v>30885.720959999999</v>
      </c>
      <c r="D37" s="62">
        <f>BEA_Output_Data!R37</f>
        <v>20002.69572</v>
      </c>
      <c r="E37" s="62">
        <f>BEA_Output_Data!F37</f>
        <v>25421.387199999997</v>
      </c>
      <c r="F37" s="62">
        <f>BEA_Output_Data!S37</f>
        <v>70992.670199999993</v>
      </c>
      <c r="G37" s="61">
        <f>BEA_Output_Data!T37</f>
        <v>37726.878600000004</v>
      </c>
      <c r="H37" s="61">
        <f>BEA_Output_Data!U37</f>
        <v>184715.83872000003</v>
      </c>
      <c r="I37" s="61">
        <f>BEA_Output_Data!V37</f>
        <v>289384.98687999998</v>
      </c>
      <c r="J37" s="61">
        <f>BEA_Output_Data!W37</f>
        <v>77324.70530999999</v>
      </c>
      <c r="K37" s="62">
        <f>BEA_Output_Data!G37</f>
        <v>49180.147750000004</v>
      </c>
      <c r="L37" s="62">
        <f>BEA_Output_Data!H37</f>
        <v>61733.061240000003</v>
      </c>
      <c r="M37" s="62">
        <f>BEA_Output_Data!I37</f>
        <v>155983.28443</v>
      </c>
      <c r="N37" s="62">
        <f>BEA_Output_Data!J37</f>
        <v>130090.74390000002</v>
      </c>
      <c r="O37" s="62">
        <f>BEA_Output_Data!K37</f>
        <v>67628.840069999991</v>
      </c>
      <c r="P37" s="62">
        <f>BEA_Output_Data!L37</f>
        <v>54483.96845</v>
      </c>
      <c r="Q37" s="62">
        <f>BEA_Output_Data!M37</f>
        <v>648464.17835801013</v>
      </c>
      <c r="R37" s="62">
        <f>BEA_Output_Data!N37</f>
        <v>40095.116880000001</v>
      </c>
      <c r="S37" s="62">
        <f>BEA_Output_Data!O37</f>
        <v>61017.864119999998</v>
      </c>
    </row>
    <row r="38" spans="1:22" x14ac:dyDescent="0.25">
      <c r="A38" s="57">
        <v>2001</v>
      </c>
      <c r="B38" s="76">
        <f>BEA_Output_Data!P38</f>
        <v>227844.14327999999</v>
      </c>
      <c r="C38" s="76">
        <f>BEA_Output_Data!Q38</f>
        <v>27145.063679999999</v>
      </c>
      <c r="D38" s="76">
        <f>BEA_Output_Data!R38</f>
        <v>17758.393800000002</v>
      </c>
      <c r="E38" s="76">
        <f>BEA_Output_Data!F38</f>
        <v>24422.248400000004</v>
      </c>
      <c r="F38" s="76">
        <f>BEA_Output_Data!S38</f>
        <v>61646.468399999998</v>
      </c>
      <c r="G38" s="61">
        <f>BEA_Output_Data!T38</f>
        <v>37771.742249999996</v>
      </c>
      <c r="H38" s="61">
        <f>BEA_Output_Data!U38</f>
        <v>223746.4749</v>
      </c>
      <c r="I38" s="61">
        <f>BEA_Output_Data!V38</f>
        <v>286269.43859999999</v>
      </c>
      <c r="J38" s="61">
        <f>BEA_Output_Data!W38</f>
        <v>71901.642760000002</v>
      </c>
      <c r="K38" s="76">
        <f>BEA_Output_Data!G38</f>
        <v>47958.785760000006</v>
      </c>
      <c r="L38" s="76">
        <f>BEA_Output_Data!H38</f>
        <v>57768.456559999999</v>
      </c>
      <c r="M38" s="76">
        <f>BEA_Output_Data!I38</f>
        <v>139018.49721999999</v>
      </c>
      <c r="N38" s="76">
        <f>BEA_Output_Data!J38</f>
        <v>117449.32290000001</v>
      </c>
      <c r="O38" s="76">
        <f>BEA_Output_Data!K38</f>
        <v>64774.805400000005</v>
      </c>
      <c r="P38" s="76">
        <f>BEA_Output_Data!L38</f>
        <v>51646.29967</v>
      </c>
      <c r="Q38" s="76">
        <f>BEA_Output_Data!M38</f>
        <v>606933.85948204447</v>
      </c>
      <c r="R38" s="76">
        <f>BEA_Output_Data!N38</f>
        <v>35946.99108</v>
      </c>
      <c r="S38" s="76">
        <f>BEA_Output_Data!O38</f>
        <v>57637.903679999996</v>
      </c>
    </row>
    <row r="39" spans="1:22" x14ac:dyDescent="0.25">
      <c r="A39" s="57">
        <v>2002</v>
      </c>
      <c r="B39" s="76">
        <f>BEA_Output_Data!P39</f>
        <v>215201.72700000004</v>
      </c>
      <c r="C39" s="76">
        <f>BEA_Output_Data!Q39</f>
        <v>26396.70912</v>
      </c>
      <c r="D39" s="76">
        <f>BEA_Output_Data!R39</f>
        <v>16653.735840000001</v>
      </c>
      <c r="E39" s="76">
        <f>BEA_Output_Data!F39</f>
        <v>24714.522249999998</v>
      </c>
      <c r="F39" s="76">
        <f>BEA_Output_Data!S39</f>
        <v>63528.317999999999</v>
      </c>
      <c r="G39" s="61">
        <f>BEA_Output_Data!T39</f>
        <v>39560.919950000003</v>
      </c>
      <c r="H39" s="61">
        <f>BEA_Output_Data!U39</f>
        <v>194857.76952</v>
      </c>
      <c r="I39" s="61">
        <f>BEA_Output_Data!V39</f>
        <v>305014.30015999998</v>
      </c>
      <c r="J39" s="61">
        <f>BEA_Output_Data!W39</f>
        <v>70997.23655999999</v>
      </c>
      <c r="K39" s="76">
        <f>BEA_Output_Data!G39</f>
        <v>47345.763360000004</v>
      </c>
      <c r="L39" s="76">
        <f>BEA_Output_Data!H39</f>
        <v>59467.760020000002</v>
      </c>
      <c r="M39" s="76">
        <f>BEA_Output_Data!I39</f>
        <v>132943.818</v>
      </c>
      <c r="N39" s="76">
        <f>BEA_Output_Data!J39</f>
        <v>109658.60880000002</v>
      </c>
      <c r="O39" s="76">
        <f>BEA_Output_Data!K39</f>
        <v>70634.352569999988</v>
      </c>
      <c r="P39" s="76">
        <f>BEA_Output_Data!L39</f>
        <v>51615.105070000005</v>
      </c>
      <c r="Q39" s="76">
        <f>BEA_Output_Data!M39</f>
        <v>652845.31891808775</v>
      </c>
      <c r="R39" s="76">
        <f>BEA_Output_Data!N39</f>
        <v>35240.0412</v>
      </c>
      <c r="S39" s="76">
        <f>BEA_Output_Data!O39</f>
        <v>60163.133490000007</v>
      </c>
    </row>
    <row r="40" spans="1:22" x14ac:dyDescent="0.25">
      <c r="A40" s="57">
        <v>2003</v>
      </c>
      <c r="B40" s="76">
        <f>BEA_Output_Data!P40</f>
        <v>222634.57320000001</v>
      </c>
      <c r="C40" s="76">
        <f>BEA_Output_Data!Q40</f>
        <v>21748.974720000002</v>
      </c>
      <c r="D40" s="76">
        <f>BEA_Output_Data!R40</f>
        <v>14438.02248</v>
      </c>
      <c r="E40" s="76">
        <f>BEA_Output_Data!F40</f>
        <v>24595.552630000002</v>
      </c>
      <c r="F40" s="76">
        <f>BEA_Output_Data!S40</f>
        <v>62338.917000000001</v>
      </c>
      <c r="G40" s="61">
        <f>BEA_Output_Data!T40</f>
        <v>39868.44685</v>
      </c>
      <c r="H40" s="61">
        <f>BEA_Output_Data!U40</f>
        <v>257375.98002000002</v>
      </c>
      <c r="I40" s="61">
        <f>BEA_Output_Data!V40</f>
        <v>306115.51147999999</v>
      </c>
      <c r="J40" s="61">
        <f>BEA_Output_Data!W40</f>
        <v>73581.54353000001</v>
      </c>
      <c r="K40" s="76">
        <f>BEA_Output_Data!G40</f>
        <v>48773.594700000001</v>
      </c>
      <c r="L40" s="76">
        <f>BEA_Output_Data!H40</f>
        <v>57191.322270000004</v>
      </c>
      <c r="M40" s="76">
        <f>BEA_Output_Data!I40</f>
        <v>138502.41097</v>
      </c>
      <c r="N40" s="76">
        <f>BEA_Output_Data!J40</f>
        <v>108893.10900000001</v>
      </c>
      <c r="O40" s="76">
        <f>BEA_Output_Data!K40</f>
        <v>90742.433399999994</v>
      </c>
      <c r="P40" s="76">
        <f>BEA_Output_Data!L40</f>
        <v>55603.854590000003</v>
      </c>
      <c r="Q40" s="76">
        <f>BEA_Output_Data!M40</f>
        <v>684630.37733183091</v>
      </c>
      <c r="R40" s="76">
        <f>BEA_Output_Data!N40</f>
        <v>34424.966939999998</v>
      </c>
      <c r="S40" s="76">
        <f>BEA_Output_Data!O40</f>
        <v>61249.20147</v>
      </c>
    </row>
    <row r="41" spans="1:22" x14ac:dyDescent="0.25">
      <c r="A41" s="57">
        <v>2004</v>
      </c>
      <c r="B41" s="76">
        <f>BEA_Output_Data!P41</f>
        <v>227366.16084</v>
      </c>
      <c r="C41" s="76">
        <f>BEA_Output_Data!Q41</f>
        <v>26659.175039999998</v>
      </c>
      <c r="D41" s="76">
        <f>BEA_Output_Data!R41</f>
        <v>13978.906199999999</v>
      </c>
      <c r="E41" s="76">
        <f>BEA_Output_Data!F41</f>
        <v>24190.746910000002</v>
      </c>
      <c r="F41" s="76">
        <f>BEA_Output_Data!S41</f>
        <v>66489.899999999994</v>
      </c>
      <c r="G41" s="61">
        <f>BEA_Output_Data!T41</f>
        <v>40717.021700000005</v>
      </c>
      <c r="H41" s="61">
        <f>BEA_Output_Data!U41</f>
        <v>292027.57692000002</v>
      </c>
      <c r="I41" s="61">
        <f>BEA_Output_Data!V41</f>
        <v>331197.647</v>
      </c>
      <c r="J41" s="61">
        <f>BEA_Output_Data!W41</f>
        <v>79591.120249999993</v>
      </c>
      <c r="K41" s="76">
        <f>BEA_Output_Data!G41</f>
        <v>52084.767079999998</v>
      </c>
      <c r="L41" s="76">
        <f>BEA_Output_Data!H41</f>
        <v>62680.321380000001</v>
      </c>
      <c r="M41" s="76">
        <f>BEA_Output_Data!I41</f>
        <v>144223.39908000003</v>
      </c>
      <c r="N41" s="76">
        <f>BEA_Output_Data!J41</f>
        <v>120647.03819999998</v>
      </c>
      <c r="O41" s="76">
        <f>BEA_Output_Data!K41</f>
        <v>106135.46622000002</v>
      </c>
      <c r="P41" s="76">
        <f>BEA_Output_Data!L41</f>
        <v>52272.791220000006</v>
      </c>
      <c r="Q41" s="76">
        <f>BEA_Output_Data!M41</f>
        <v>704514.4123999062</v>
      </c>
      <c r="R41" s="76">
        <f>BEA_Output_Data!N41</f>
        <v>37004.058000000005</v>
      </c>
      <c r="S41" s="76">
        <f>BEA_Output_Data!O41</f>
        <v>64693.287000000004</v>
      </c>
      <c r="T41" s="58"/>
      <c r="U41" s="58"/>
      <c r="V41" s="58"/>
    </row>
    <row r="42" spans="1:22" x14ac:dyDescent="0.25">
      <c r="A42" s="57">
        <v>2005</v>
      </c>
      <c r="B42" s="76">
        <f>BEA_Output_Data!P42</f>
        <v>226997.80740000002</v>
      </c>
      <c r="C42" s="76">
        <f>BEA_Output_Data!Q42</f>
        <v>25160.394239999998</v>
      </c>
      <c r="D42" s="76">
        <f>BEA_Output_Data!R42</f>
        <v>13612.652760000001</v>
      </c>
      <c r="E42" s="76">
        <f>BEA_Output_Data!F42</f>
        <v>26399.667690000002</v>
      </c>
      <c r="F42" s="76">
        <f>BEA_Output_Data!S42</f>
        <v>64828.44720000001</v>
      </c>
      <c r="G42" s="61">
        <f>BEA_Output_Data!T42</f>
        <v>41391.126800000005</v>
      </c>
      <c r="H42" s="61">
        <f>BEA_Output_Data!U42</f>
        <v>289661.12640000001</v>
      </c>
      <c r="I42" s="61">
        <f>BEA_Output_Data!V42</f>
        <v>318407.82076000003</v>
      </c>
      <c r="J42" s="61">
        <f>BEA_Output_Data!W42</f>
        <v>78826.424559999999</v>
      </c>
      <c r="K42" s="76">
        <f>BEA_Output_Data!G42</f>
        <v>53079.65135</v>
      </c>
      <c r="L42" s="76">
        <f>BEA_Output_Data!H42</f>
        <v>57580.445730000007</v>
      </c>
      <c r="M42" s="76">
        <f>BEA_Output_Data!I42</f>
        <v>147372.21332000001</v>
      </c>
      <c r="N42" s="76">
        <f>BEA_Output_Data!J42</f>
        <v>129526.5309</v>
      </c>
      <c r="O42" s="76">
        <f>BEA_Output_Data!K42</f>
        <v>121725.66065999999</v>
      </c>
      <c r="P42" s="76">
        <f>BEA_Output_Data!L42</f>
        <v>52718.874000000003</v>
      </c>
      <c r="Q42" s="76">
        <f>BEA_Output_Data!M42</f>
        <v>760872.04909332143</v>
      </c>
      <c r="R42" s="76">
        <f>BEA_Output_Data!N42</f>
        <v>39031.558020000004</v>
      </c>
      <c r="S42" s="76">
        <f>BEA_Output_Data!O42</f>
        <v>68267.24613</v>
      </c>
      <c r="T42" s="58"/>
      <c r="U42" s="58"/>
      <c r="V42" s="58"/>
    </row>
    <row r="43" spans="1:22" x14ac:dyDescent="0.25">
      <c r="A43" s="57">
        <v>2006</v>
      </c>
      <c r="B43" s="76">
        <f>BEA_Output_Data!P43</f>
        <v>252510.66827999998</v>
      </c>
      <c r="C43" s="76">
        <f>BEA_Output_Data!Q43</f>
        <v>24029.894400000001</v>
      </c>
      <c r="D43" s="76">
        <f>BEA_Output_Data!R43</f>
        <v>12945.419760000001</v>
      </c>
      <c r="E43" s="76">
        <f>BEA_Output_Data!F43</f>
        <v>25936.149690000002</v>
      </c>
      <c r="F43" s="76">
        <f>BEA_Output_Data!S43</f>
        <v>68943.933600000004</v>
      </c>
      <c r="G43" s="61">
        <f>BEA_Output_Data!T43</f>
        <v>42300.670200000008</v>
      </c>
      <c r="H43" s="61">
        <f>BEA_Output_Data!U43</f>
        <v>250300.32455999998</v>
      </c>
      <c r="I43" s="61">
        <f>BEA_Output_Data!V43</f>
        <v>355360.58960000001</v>
      </c>
      <c r="J43" s="61">
        <f>BEA_Output_Data!W43</f>
        <v>73456.006549999991</v>
      </c>
      <c r="K43" s="76">
        <f>BEA_Output_Data!G43</f>
        <v>49671.417090000003</v>
      </c>
      <c r="L43" s="76">
        <f>BEA_Output_Data!H43</f>
        <v>52327.279020000002</v>
      </c>
      <c r="M43" s="76">
        <f>BEA_Output_Data!I43</f>
        <v>153354.68513</v>
      </c>
      <c r="N43" s="76">
        <f>BEA_Output_Data!J43</f>
        <v>138145.26570000002</v>
      </c>
      <c r="O43" s="76">
        <f>BEA_Output_Data!K43</f>
        <v>146248.23825000002</v>
      </c>
      <c r="P43" s="76">
        <f>BEA_Output_Data!L43</f>
        <v>60925.653350000001</v>
      </c>
      <c r="Q43" s="76">
        <f>BEA_Output_Data!M43</f>
        <v>827668.08449684409</v>
      </c>
      <c r="R43" s="76">
        <f>BEA_Output_Data!N43</f>
        <v>39753.058800000006</v>
      </c>
      <c r="S43" s="76">
        <f>BEA_Output_Data!O43</f>
        <v>73038.477509999997</v>
      </c>
      <c r="T43" s="58"/>
      <c r="U43" s="58"/>
      <c r="V43" s="58"/>
    </row>
    <row r="44" spans="1:22" x14ac:dyDescent="0.25">
      <c r="A44" s="57">
        <v>2007</v>
      </c>
      <c r="B44" s="76">
        <f>BEA_Output_Data!P44</f>
        <v>254876.4621</v>
      </c>
      <c r="C44" s="76">
        <f>BEA_Output_Data!Q44</f>
        <v>22977.480960000001</v>
      </c>
      <c r="D44" s="76">
        <f>BEA_Output_Data!R44</f>
        <v>11962.113240000001</v>
      </c>
      <c r="E44" s="76">
        <f>BEA_Output_Data!F44</f>
        <v>27087.476900000001</v>
      </c>
      <c r="F44" s="76">
        <f>BEA_Output_Data!S44</f>
        <v>64708.712400000004</v>
      </c>
      <c r="G44" s="61">
        <f>BEA_Output_Data!T44</f>
        <v>43444.118100000007</v>
      </c>
      <c r="H44" s="61">
        <f>BEA_Output_Data!U44</f>
        <v>253376.07834000001</v>
      </c>
      <c r="I44" s="61">
        <f>BEA_Output_Data!V44</f>
        <v>372891.99516000005</v>
      </c>
      <c r="J44" s="61">
        <f>BEA_Output_Data!W44</f>
        <v>74500.123260000008</v>
      </c>
      <c r="K44" s="76">
        <f>BEA_Output_Data!G44</f>
        <v>49622.460439999995</v>
      </c>
      <c r="L44" s="76">
        <f>BEA_Output_Data!H44</f>
        <v>51332.197309999996</v>
      </c>
      <c r="M44" s="76">
        <f>BEA_Output_Data!I44</f>
        <v>159227.05854</v>
      </c>
      <c r="N44" s="76">
        <f>BEA_Output_Data!J44</f>
        <v>143709.62580000001</v>
      </c>
      <c r="O44" s="76">
        <f>BEA_Output_Data!K44</f>
        <v>168000.93552000003</v>
      </c>
      <c r="P44" s="76">
        <f>BEA_Output_Data!L44</f>
        <v>57050.76412</v>
      </c>
      <c r="Q44" s="76">
        <f>BEA_Output_Data!M44</f>
        <v>841507.41059147764</v>
      </c>
      <c r="R44" s="76">
        <f>BEA_Output_Data!N44</f>
        <v>36112.423620000001</v>
      </c>
      <c r="S44" s="76">
        <f>BEA_Output_Data!O44</f>
        <v>74254.419089999996</v>
      </c>
      <c r="T44" s="58"/>
      <c r="U44" s="58"/>
      <c r="V44" s="58"/>
    </row>
    <row r="45" spans="1:22" x14ac:dyDescent="0.25">
      <c r="A45" s="57">
        <v>2008</v>
      </c>
      <c r="B45" s="76">
        <f>BEA_Output_Data!P45</f>
        <v>241593.81245999999</v>
      </c>
      <c r="C45" s="76">
        <f>BEA_Output_Data!Q45</f>
        <v>21461.011199999997</v>
      </c>
      <c r="D45" s="76">
        <f>BEA_Output_Data!R45</f>
        <v>11806.07568</v>
      </c>
      <c r="E45" s="76">
        <f>BEA_Output_Data!F45</f>
        <v>25317.610669999998</v>
      </c>
      <c r="F45" s="76">
        <f>BEA_Output_Data!S45</f>
        <v>57775.219800000006</v>
      </c>
      <c r="G45" s="61">
        <f>BEA_Output_Data!T45</f>
        <v>42891.950100000002</v>
      </c>
      <c r="H45" s="61">
        <f>BEA_Output_Data!U45</f>
        <v>271750.03428000002</v>
      </c>
      <c r="I45" s="61">
        <f>BEA_Output_Data!V45</f>
        <v>337635.03108000004</v>
      </c>
      <c r="J45" s="61">
        <f>BEA_Output_Data!W45</f>
        <v>64642.095679999999</v>
      </c>
      <c r="K45" s="76">
        <f>BEA_Output_Data!G45</f>
        <v>46758.709269999999</v>
      </c>
      <c r="L45" s="76">
        <f>BEA_Output_Data!H45</f>
        <v>53798.611159999993</v>
      </c>
      <c r="M45" s="76">
        <f>BEA_Output_Data!I45</f>
        <v>151012.34166999999</v>
      </c>
      <c r="N45" s="76">
        <f>BEA_Output_Data!J45</f>
        <v>146516.96669999999</v>
      </c>
      <c r="O45" s="76">
        <f>BEA_Output_Data!K45</f>
        <v>195779.08425000001</v>
      </c>
      <c r="P45" s="76">
        <f>BEA_Output_Data!L45</f>
        <v>61300.508459999997</v>
      </c>
      <c r="Q45" s="76">
        <f>BEA_Output_Data!M45</f>
        <v>716433.86085889419</v>
      </c>
      <c r="R45" s="76">
        <f>BEA_Output_Data!N45</f>
        <v>30913.275120000002</v>
      </c>
      <c r="S45" s="76">
        <f>BEA_Output_Data!O45</f>
        <v>79175.816820000007</v>
      </c>
      <c r="T45" s="58"/>
      <c r="U45" s="58"/>
      <c r="V45" s="58"/>
    </row>
    <row r="46" spans="1:22" x14ac:dyDescent="0.25">
      <c r="A46" s="57">
        <v>2009</v>
      </c>
      <c r="B46" s="76">
        <f>BEA_Output_Data!P46</f>
        <v>246934.93734</v>
      </c>
      <c r="C46" s="76">
        <f>BEA_Output_Data!Q46</f>
        <v>16667.621760000002</v>
      </c>
      <c r="D46" s="76">
        <f>BEA_Output_Data!R46</f>
        <v>9621.249960000001</v>
      </c>
      <c r="E46" s="76">
        <f>BEA_Output_Data!F46</f>
        <v>21530.668610000001</v>
      </c>
      <c r="F46" s="76">
        <f>BEA_Output_Data!S46</f>
        <v>60556.669800000003</v>
      </c>
      <c r="G46" s="61">
        <f>BEA_Output_Data!T46</f>
        <v>36964.58</v>
      </c>
      <c r="H46" s="61">
        <f>BEA_Output_Data!U46</f>
        <v>253657.27205999996</v>
      </c>
      <c r="I46" s="61">
        <f>BEA_Output_Data!V46</f>
        <v>326659.32156000001</v>
      </c>
      <c r="J46" s="61">
        <f>BEA_Output_Data!W46</f>
        <v>63867.276040000004</v>
      </c>
      <c r="K46" s="76">
        <f>BEA_Output_Data!G46</f>
        <v>37882.230060000002</v>
      </c>
      <c r="L46" s="76">
        <f>BEA_Output_Data!H46</f>
        <v>50187.099990000002</v>
      </c>
      <c r="M46" s="76">
        <f>BEA_Output_Data!I46</f>
        <v>114349.57447000001</v>
      </c>
      <c r="N46" s="76">
        <f>BEA_Output_Data!J46</f>
        <v>118175.1753</v>
      </c>
      <c r="O46" s="76">
        <f>BEA_Output_Data!K46</f>
        <v>200551.83809999999</v>
      </c>
      <c r="P46" s="76">
        <f>BEA_Output_Data!L46</f>
        <v>51153.42499</v>
      </c>
      <c r="Q46" s="76">
        <f>BEA_Output_Data!M46</f>
        <v>433285.65375841188</v>
      </c>
      <c r="R46" s="76">
        <f>BEA_Output_Data!N46</f>
        <v>22521.435300000005</v>
      </c>
      <c r="S46" s="76">
        <f>BEA_Output_Data!O46</f>
        <v>81034.632719999994</v>
      </c>
      <c r="T46" s="58"/>
      <c r="U46" s="58"/>
      <c r="V46" s="58"/>
    </row>
    <row r="47" spans="1:22" x14ac:dyDescent="0.25">
      <c r="A47" s="57">
        <v>2010</v>
      </c>
      <c r="B47" s="76">
        <f>BEA_Output_Data!P47</f>
        <v>233279.5491</v>
      </c>
      <c r="C47" s="76">
        <f>BEA_Output_Data!Q47</f>
        <v>16615.03296</v>
      </c>
      <c r="D47" s="76">
        <f>BEA_Output_Data!R47</f>
        <v>10589.7624</v>
      </c>
      <c r="E47" s="76">
        <f>BEA_Output_Data!F47</f>
        <v>22921.222610000001</v>
      </c>
      <c r="F47" s="76">
        <f>BEA_Output_Data!S47</f>
        <v>55759.330800000003</v>
      </c>
      <c r="G47" s="61">
        <f>BEA_Output_Data!T47</f>
        <v>37519.815600000002</v>
      </c>
      <c r="H47" s="61">
        <f>BEA_Output_Data!U47</f>
        <v>212651.96088</v>
      </c>
      <c r="I47" s="61">
        <f>BEA_Output_Data!V47</f>
        <v>346535.73083999997</v>
      </c>
      <c r="J47" s="61">
        <f>BEA_Output_Data!W47</f>
        <v>67634.7353</v>
      </c>
      <c r="K47" s="76">
        <f>BEA_Output_Data!G47</f>
        <v>38667.665010000004</v>
      </c>
      <c r="L47" s="76">
        <f>BEA_Output_Data!H47</f>
        <v>50946.349300000002</v>
      </c>
      <c r="M47" s="76">
        <f>BEA_Output_Data!I47</f>
        <v>125516.30469</v>
      </c>
      <c r="N47" s="76">
        <f>BEA_Output_Data!J47</f>
        <v>132126.48540000001</v>
      </c>
      <c r="O47" s="76">
        <f>BEA_Output_Data!K47</f>
        <v>226767.12033000001</v>
      </c>
      <c r="P47" s="76">
        <f>BEA_Output_Data!L47</f>
        <v>52703.276700000002</v>
      </c>
      <c r="Q47" s="76">
        <f>BEA_Output_Data!M47</f>
        <v>668048.10529588058</v>
      </c>
      <c r="R47" s="76">
        <f>BEA_Output_Data!N47</f>
        <v>22606.502100000002</v>
      </c>
      <c r="S47" s="76">
        <f>BEA_Output_Data!O47</f>
        <v>84116.695590000003</v>
      </c>
      <c r="T47" s="58" t="s">
        <v>1476</v>
      </c>
      <c r="U47" s="58" t="s">
        <v>1467</v>
      </c>
      <c r="V47" s="58"/>
    </row>
    <row r="48" spans="1:22" x14ac:dyDescent="0.25">
      <c r="A48" s="57">
        <v>2011</v>
      </c>
      <c r="B48" s="76">
        <f>BEA_Output_Data!P48</f>
        <v>226388.27015999999</v>
      </c>
      <c r="C48" s="76">
        <f>BEA_Output_Data!Q48</f>
        <v>14721.517440000001</v>
      </c>
      <c r="D48" s="76">
        <f>BEA_Output_Data!R48</f>
        <v>10455.91596</v>
      </c>
      <c r="E48" s="76">
        <f>BEA_Output_Data!F48</f>
        <v>25395.378690000001</v>
      </c>
      <c r="F48" s="76">
        <f>BEA_Output_Data!S48</f>
        <v>53613.110999999997</v>
      </c>
      <c r="G48" s="61">
        <f>BEA_Output_Data!T48</f>
        <v>38506.815900000001</v>
      </c>
      <c r="H48" s="61">
        <f>BEA_Output_Data!U48</f>
        <v>174741.36036000002</v>
      </c>
      <c r="I48" s="61">
        <f>BEA_Output_Data!V48</f>
        <v>323473.99956000003</v>
      </c>
      <c r="J48" s="61">
        <f>BEA_Output_Data!W48</f>
        <v>66238.305130000008</v>
      </c>
      <c r="K48" s="76">
        <f>BEA_Output_Data!G48</f>
        <v>40443.301420000003</v>
      </c>
      <c r="L48" s="76">
        <f>BEA_Output_Data!H48</f>
        <v>56382.286119999997</v>
      </c>
      <c r="M48" s="76">
        <f>BEA_Output_Data!I48</f>
        <v>133366.32061</v>
      </c>
      <c r="N48" s="76">
        <f>BEA_Output_Data!J48</f>
        <v>150968.14979999998</v>
      </c>
      <c r="O48" s="76">
        <f>BEA_Output_Data!K48</f>
        <v>232049.6091</v>
      </c>
      <c r="P48" s="76">
        <f>BEA_Output_Data!L48</f>
        <v>50904.388099999996</v>
      </c>
      <c r="Q48" s="76">
        <f>BEA_Output_Data!M48</f>
        <v>788566.34927008289</v>
      </c>
      <c r="R48" s="76">
        <f>BEA_Output_Data!N48</f>
        <v>22904.459760000002</v>
      </c>
      <c r="S48" s="76">
        <f>BEA_Output_Data!O48</f>
        <v>81802.510380000007</v>
      </c>
      <c r="T48" s="76">
        <f t="shared" ref="T48:T54" si="0">SUM(B48:S48)</f>
        <v>2490922.048760083</v>
      </c>
      <c r="U48" s="778">
        <f t="shared" ref="U48:U54" si="1">O48/T48</f>
        <v>9.3158117579596009E-2</v>
      </c>
      <c r="V48" s="58"/>
    </row>
    <row r="49" spans="1:22" x14ac:dyDescent="0.25">
      <c r="A49" s="57">
        <v>2012</v>
      </c>
      <c r="B49" s="76">
        <f>BEA_Output_Data!P49</f>
        <v>219258</v>
      </c>
      <c r="C49" s="76">
        <f>BEA_Output_Data!Q49</f>
        <v>15936</v>
      </c>
      <c r="D49" s="76">
        <f>BEA_Output_Data!R49</f>
        <v>9996</v>
      </c>
      <c r="E49" s="76">
        <f>BEA_Output_Data!F49</f>
        <v>25751</v>
      </c>
      <c r="F49" s="76">
        <f>BEA_Output_Data!S49</f>
        <v>52980</v>
      </c>
      <c r="G49" s="61">
        <f>BEA_Output_Data!T49</f>
        <v>38345</v>
      </c>
      <c r="H49" s="61">
        <f>BEA_Output_Data!U49</f>
        <v>157974</v>
      </c>
      <c r="I49" s="61">
        <f>BEA_Output_Data!V49</f>
        <v>303364</v>
      </c>
      <c r="J49" s="61">
        <f>BEA_Output_Data!W49</f>
        <v>67493</v>
      </c>
      <c r="K49" s="76">
        <f>BEA_Output_Data!G49</f>
        <v>42571</v>
      </c>
      <c r="L49" s="76">
        <f>BEA_Output_Data!H49</f>
        <v>65509</v>
      </c>
      <c r="M49" s="76">
        <f>BEA_Output_Data!I49</f>
        <v>137623</v>
      </c>
      <c r="N49" s="76">
        <f>BEA_Output_Data!J49</f>
        <v>152490</v>
      </c>
      <c r="O49" s="76">
        <f>BEA_Output_Data!K49</f>
        <v>240441</v>
      </c>
      <c r="P49" s="76">
        <f>BEA_Output_Data!L49</f>
        <v>51991</v>
      </c>
      <c r="Q49" s="76">
        <f>BEA_Output_Data!M49</f>
        <v>806427</v>
      </c>
      <c r="R49" s="76">
        <f>BEA_Output_Data!N49</f>
        <v>22386</v>
      </c>
      <c r="S49" s="76">
        <f>BEA_Output_Data!O49</f>
        <v>81171</v>
      </c>
      <c r="T49" s="76">
        <f t="shared" si="0"/>
        <v>2491706</v>
      </c>
      <c r="U49" s="778">
        <f t="shared" si="1"/>
        <v>9.6496536910855454E-2</v>
      </c>
      <c r="V49" s="58"/>
    </row>
    <row r="50" spans="1:22" x14ac:dyDescent="0.25">
      <c r="A50" s="57">
        <v>2013</v>
      </c>
      <c r="B50" s="76">
        <f>BEA_Output_Data!P50</f>
        <v>224097.02406</v>
      </c>
      <c r="C50" s="76">
        <f>BEA_Output_Data!Q50</f>
        <v>16909.211520000001</v>
      </c>
      <c r="D50" s="76">
        <f>BEA_Output_Data!R50</f>
        <v>10013.89284</v>
      </c>
      <c r="E50" s="76">
        <f>BEA_Output_Data!F50</f>
        <v>26406.620460000002</v>
      </c>
      <c r="F50" s="76">
        <f>BEA_Output_Data!S50</f>
        <v>53340.264000000003</v>
      </c>
      <c r="G50" s="61">
        <f>BEA_Output_Data!T50</f>
        <v>39030.992050000001</v>
      </c>
      <c r="H50" s="61">
        <f>BEA_Output_Data!U50</f>
        <v>175796.62667999999</v>
      </c>
      <c r="I50" s="61">
        <f>BEA_Output_Data!V50</f>
        <v>312974.57152000006</v>
      </c>
      <c r="J50" s="61">
        <f>BEA_Output_Data!W50</f>
        <v>67248.000410000008</v>
      </c>
      <c r="K50" s="76">
        <f>BEA_Output_Data!G50</f>
        <v>45123.131450000008</v>
      </c>
      <c r="L50" s="76">
        <f>BEA_Output_Data!H50</f>
        <v>69533.217870000008</v>
      </c>
      <c r="M50" s="76">
        <f>BEA_Output_Data!I50</f>
        <v>136812.40052999998</v>
      </c>
      <c r="N50" s="76">
        <f>BEA_Output_Data!J50</f>
        <v>151686.37770000001</v>
      </c>
      <c r="O50" s="76">
        <f>BEA_Output_Data!K50</f>
        <v>247846.5828</v>
      </c>
      <c r="P50" s="76">
        <f>BEA_Output_Data!L50</f>
        <v>57222.334419999999</v>
      </c>
      <c r="Q50" s="76">
        <f>BEA_Output_Data!M50</f>
        <v>837210.3636259851</v>
      </c>
      <c r="R50" s="76">
        <f>BEA_Output_Data!N50</f>
        <v>23938.469100000002</v>
      </c>
      <c r="S50" s="76">
        <f>BEA_Output_Data!O50</f>
        <v>79127.114220000003</v>
      </c>
      <c r="T50" s="76">
        <f t="shared" si="0"/>
        <v>2574317.195255985</v>
      </c>
      <c r="U50" s="778">
        <f t="shared" si="1"/>
        <v>9.6276629491011359E-2</v>
      </c>
      <c r="V50" s="58"/>
    </row>
    <row r="51" spans="1:22" x14ac:dyDescent="0.25">
      <c r="A51" s="57">
        <v>2014</v>
      </c>
      <c r="B51" s="76">
        <f>BEA_Output_Data!P51</f>
        <v>224219.80854000003</v>
      </c>
      <c r="C51" s="76">
        <f>BEA_Output_Data!Q51</f>
        <v>17653.741439999998</v>
      </c>
      <c r="D51" s="76">
        <f>BEA_Output_Data!R51</f>
        <v>9571.6697999999997</v>
      </c>
      <c r="E51" s="76">
        <f>BEA_Output_Data!F51</f>
        <v>24159.073179999999</v>
      </c>
      <c r="F51" s="76">
        <f>BEA_Output_Data!S51</f>
        <v>53663.971799999999</v>
      </c>
      <c r="G51" s="61">
        <f>BEA_Output_Data!T51</f>
        <v>38649.459299999995</v>
      </c>
      <c r="H51" s="61">
        <f>BEA_Output_Data!U51</f>
        <v>199391.62332000001</v>
      </c>
      <c r="I51" s="61">
        <f>BEA_Output_Data!V51</f>
        <v>311724.71184</v>
      </c>
      <c r="J51" s="61">
        <f>BEA_Output_Data!W51</f>
        <v>66981.403059999997</v>
      </c>
      <c r="K51" s="76">
        <f>BEA_Output_Data!G51</f>
        <v>45719.976869999999</v>
      </c>
      <c r="L51" s="76">
        <f>BEA_Output_Data!H51</f>
        <v>68017.339609999995</v>
      </c>
      <c r="M51" s="76">
        <f>BEA_Output_Data!I51</f>
        <v>139129.97185</v>
      </c>
      <c r="N51" s="76">
        <f>BEA_Output_Data!J51</f>
        <v>149923.59329999998</v>
      </c>
      <c r="O51" s="76">
        <f>BEA_Output_Data!K51</f>
        <v>260758.26449999999</v>
      </c>
      <c r="P51" s="76">
        <f>BEA_Output_Data!L51</f>
        <v>53489.900529999992</v>
      </c>
      <c r="Q51" s="76">
        <f>BEA_Output_Data!M51</f>
        <v>864034.89434790553</v>
      </c>
      <c r="R51" s="76">
        <f>BEA_Output_Data!N51</f>
        <v>25405.647540000002</v>
      </c>
      <c r="S51" s="76">
        <f>BEA_Output_Data!O51</f>
        <v>80456.695200000002</v>
      </c>
      <c r="T51" s="76">
        <f t="shared" si="0"/>
        <v>2632951.7460279055</v>
      </c>
      <c r="U51" s="778">
        <f t="shared" si="1"/>
        <v>9.9036476795817563E-2</v>
      </c>
      <c r="V51" s="58"/>
    </row>
    <row r="52" spans="1:22" x14ac:dyDescent="0.25">
      <c r="A52" s="57">
        <v>2015</v>
      </c>
      <c r="B52" s="76">
        <f>BEA_Output_Data!P52</f>
        <v>232523.109</v>
      </c>
      <c r="C52" s="76">
        <f>BEA_Output_Data!Q52</f>
        <v>17137.255679999998</v>
      </c>
      <c r="D52" s="76">
        <f>BEA_Output_Data!R52</f>
        <v>8951.6179200000006</v>
      </c>
      <c r="E52" s="76">
        <f>BEA_Output_Data!F52</f>
        <v>25896.750660000002</v>
      </c>
      <c r="F52" s="76">
        <f>BEA_Output_Data!S52</f>
        <v>54059.202600000011</v>
      </c>
      <c r="G52" s="61">
        <f>BEA_Output_Data!T52</f>
        <v>37491.440300000002</v>
      </c>
      <c r="H52" s="61">
        <f>BEA_Output_Data!U52</f>
        <v>200499.02106</v>
      </c>
      <c r="I52" s="61">
        <f>BEA_Output_Data!V52</f>
        <v>299565.88271999999</v>
      </c>
      <c r="J52" s="61">
        <f>BEA_Output_Data!W52</f>
        <v>73071.296450000009</v>
      </c>
      <c r="K52" s="76">
        <f>BEA_Output_Data!G52</f>
        <v>46055.436349999996</v>
      </c>
      <c r="L52" s="76">
        <f>BEA_Output_Data!H52</f>
        <v>74207.940109999996</v>
      </c>
      <c r="M52" s="76">
        <f>BEA_Output_Data!I52</f>
        <v>134070.95037000001</v>
      </c>
      <c r="N52" s="76">
        <f>BEA_Output_Data!J52</f>
        <v>134087.5068</v>
      </c>
      <c r="O52" s="76">
        <f>BEA_Output_Data!K52</f>
        <v>284862.47474999999</v>
      </c>
      <c r="P52" s="76">
        <f>BEA_Output_Data!L52</f>
        <v>61064.469320000004</v>
      </c>
      <c r="Q52" s="76">
        <f>BEA_Output_Data!M52</f>
        <v>863765.41429566627</v>
      </c>
      <c r="R52" s="76">
        <f>BEA_Output_Data!N52</f>
        <v>27056.838899999999</v>
      </c>
      <c r="S52" s="76">
        <f>BEA_Output_Data!O52</f>
        <v>76986.634950000007</v>
      </c>
      <c r="T52" s="76">
        <f t="shared" si="0"/>
        <v>2651353.2422356661</v>
      </c>
      <c r="U52" s="778">
        <f t="shared" si="1"/>
        <v>0.10744040824594127</v>
      </c>
      <c r="V52" s="58"/>
    </row>
    <row r="53" spans="1:22" x14ac:dyDescent="0.25">
      <c r="A53" s="57">
        <v>2016</v>
      </c>
      <c r="B53" s="76">
        <f>BEA_Output_Data!P53</f>
        <v>223757.17416000002</v>
      </c>
      <c r="C53" s="76">
        <f>BEA_Output_Data!Q53</f>
        <v>17126.100480000001</v>
      </c>
      <c r="D53" s="76">
        <f>BEA_Output_Data!R53</f>
        <v>8711.0141999999996</v>
      </c>
      <c r="E53" s="76">
        <f>BEA_Output_Data!F53</f>
        <v>27630.565490000001</v>
      </c>
      <c r="F53" s="76">
        <f>BEA_Output_Data!S53</f>
        <v>52809.404399999999</v>
      </c>
      <c r="G53" s="61">
        <f>BEA_Output_Data!T53</f>
        <v>37859.552300000003</v>
      </c>
      <c r="H53" s="61">
        <f>BEA_Output_Data!U53</f>
        <v>167398.72884</v>
      </c>
      <c r="I53" s="61">
        <f>BEA_Output_Data!V53</f>
        <v>312968.50423999998</v>
      </c>
      <c r="J53" s="61">
        <f>BEA_Output_Data!W53</f>
        <v>73736.777430000002</v>
      </c>
      <c r="K53" s="76">
        <f>BEA_Output_Data!G53</f>
        <v>45656.971789999996</v>
      </c>
      <c r="L53" s="76">
        <f>BEA_Output_Data!H53</f>
        <v>78465.370020000002</v>
      </c>
      <c r="M53" s="76">
        <f>BEA_Output_Data!I53</f>
        <v>130016.57678999999</v>
      </c>
      <c r="N53" s="76">
        <f>BEA_Output_Data!J53</f>
        <v>122893.2159</v>
      </c>
      <c r="O53" s="76">
        <f>BEA_Output_Data!K53</f>
        <v>299147.07456000004</v>
      </c>
      <c r="P53" s="76">
        <f>BEA_Output_Data!L53</f>
        <v>56250.622630000005</v>
      </c>
      <c r="Q53" s="76">
        <f>BEA_Output_Data!M53</f>
        <v>882074.2925637759</v>
      </c>
      <c r="R53" s="76">
        <f>BEA_Output_Data!N53</f>
        <v>27442.10196</v>
      </c>
      <c r="S53" s="76">
        <f>BEA_Output_Data!O53</f>
        <v>81791.958150000006</v>
      </c>
      <c r="T53" s="76">
        <f t="shared" si="0"/>
        <v>2645736.0059037758</v>
      </c>
      <c r="U53" s="778">
        <f t="shared" si="1"/>
        <v>0.11306762046268946</v>
      </c>
      <c r="V53" s="58"/>
    </row>
    <row r="54" spans="1:22" x14ac:dyDescent="0.25">
      <c r="A54" s="57">
        <v>2017</v>
      </c>
      <c r="B54" s="76">
        <f>BEA_Output_Data!P54</f>
        <v>232790.60376</v>
      </c>
      <c r="C54" s="76">
        <f>BEA_Output_Data!Q54</f>
        <v>17481.951359999999</v>
      </c>
      <c r="D54" s="76">
        <f>BEA_Output_Data!R54</f>
        <v>8364.1530000000002</v>
      </c>
      <c r="E54" s="76">
        <f>BEA_Output_Data!F54</f>
        <v>29682.920190000004</v>
      </c>
      <c r="F54" s="76">
        <f>BEA_Output_Data!S54</f>
        <v>48486.236399999994</v>
      </c>
      <c r="G54" s="61">
        <f>BEA_Output_Data!T54</f>
        <v>37027.465799999998</v>
      </c>
      <c r="H54" s="61">
        <f>BEA_Output_Data!U54</f>
        <v>195903.55740000002</v>
      </c>
      <c r="I54" s="61">
        <f>BEA_Output_Data!V54</f>
        <v>308038.83924</v>
      </c>
      <c r="J54" s="61">
        <f>BEA_Output_Data!W54</f>
        <v>73211.006959999999</v>
      </c>
      <c r="K54" s="76">
        <f>BEA_Output_Data!G54</f>
        <v>46959.644390000001</v>
      </c>
      <c r="L54" s="76">
        <f>BEA_Output_Data!H54</f>
        <v>69141.474050000004</v>
      </c>
      <c r="M54" s="76">
        <f>BEA_Output_Data!I54</f>
        <v>137573.45572</v>
      </c>
      <c r="N54" s="76">
        <f>BEA_Output_Data!J54</f>
        <v>128277.6378</v>
      </c>
      <c r="O54" s="76">
        <f>BEA_Output_Data!K54</f>
        <v>308543.50884000002</v>
      </c>
      <c r="P54" s="76">
        <f>BEA_Output_Data!L54</f>
        <v>61954.555240000002</v>
      </c>
      <c r="Q54" s="76">
        <f>BEA_Output_Data!M54</f>
        <v>908227.58066069381</v>
      </c>
      <c r="R54" s="76">
        <f>BEA_Output_Data!N54</f>
        <v>26982.069660000001</v>
      </c>
      <c r="S54" s="76">
        <f>BEA_Output_Data!O54</f>
        <v>87575.391900000002</v>
      </c>
      <c r="T54" s="76">
        <f t="shared" si="0"/>
        <v>2726222.052370694</v>
      </c>
      <c r="U54" s="778">
        <f t="shared" si="1"/>
        <v>0.11317622076004184</v>
      </c>
      <c r="V54" s="58"/>
    </row>
    <row r="55" spans="1:22" x14ac:dyDescent="0.25">
      <c r="A55" s="57"/>
      <c r="B55" s="76"/>
      <c r="C55" s="76"/>
      <c r="D55" s="76"/>
      <c r="E55" s="76"/>
      <c r="F55" s="76"/>
      <c r="G55" s="61"/>
      <c r="H55" s="61"/>
      <c r="I55" s="61"/>
      <c r="J55" s="61"/>
      <c r="K55" s="76"/>
      <c r="L55" s="76"/>
      <c r="M55" s="76"/>
      <c r="N55" s="76"/>
      <c r="O55" s="76"/>
      <c r="P55" s="76"/>
      <c r="Q55" s="76"/>
      <c r="R55" s="76"/>
      <c r="S55" s="76"/>
      <c r="T55" s="76"/>
      <c r="U55" s="778"/>
      <c r="V55" s="58"/>
    </row>
    <row r="56" spans="1:22" x14ac:dyDescent="0.25">
      <c r="B56" s="58"/>
      <c r="C56" s="58"/>
      <c r="D56" s="58"/>
      <c r="E56" s="58"/>
      <c r="F56" s="58"/>
      <c r="G56" s="58"/>
      <c r="H56" s="58"/>
      <c r="I56" s="58"/>
      <c r="J56" s="58"/>
      <c r="K56" s="58"/>
      <c r="L56" s="58"/>
      <c r="M56" s="58"/>
      <c r="N56" s="58"/>
      <c r="O56" s="58"/>
      <c r="P56" s="58"/>
      <c r="Q56" s="58"/>
      <c r="R56" s="58"/>
      <c r="S56" s="58"/>
      <c r="T56" s="58"/>
      <c r="U56" s="58"/>
      <c r="V56" s="58"/>
    </row>
    <row r="57" spans="1:22" x14ac:dyDescent="0.25">
      <c r="A57" s="54" t="s">
        <v>214</v>
      </c>
      <c r="B57" s="63"/>
      <c r="C57" s="58"/>
      <c r="D57" s="58"/>
      <c r="E57" s="58"/>
      <c r="F57" s="58"/>
      <c r="G57" s="58"/>
      <c r="H57" s="58"/>
      <c r="I57" s="58"/>
      <c r="J57" s="58"/>
      <c r="K57" s="58"/>
      <c r="L57" s="58"/>
      <c r="M57" s="58"/>
      <c r="N57" s="58"/>
      <c r="O57" s="58"/>
      <c r="P57" s="58"/>
      <c r="Q57" s="58"/>
      <c r="R57" s="58"/>
      <c r="S57" s="58"/>
      <c r="T57" s="58"/>
      <c r="U57" s="58"/>
      <c r="V57" s="58"/>
    </row>
    <row r="58" spans="1:22" s="59" customFormat="1" ht="28.15" customHeight="1" x14ac:dyDescent="0.2">
      <c r="A58" s="64">
        <v>1</v>
      </c>
      <c r="B58" s="932" t="s">
        <v>216</v>
      </c>
      <c r="C58" s="932"/>
      <c r="D58" s="932"/>
      <c r="E58" s="932"/>
      <c r="F58" s="932"/>
      <c r="G58" s="932"/>
      <c r="H58" s="932"/>
      <c r="I58" s="932"/>
      <c r="J58" s="65"/>
      <c r="K58" s="65"/>
      <c r="L58" s="65"/>
      <c r="M58" s="65"/>
      <c r="N58" s="65"/>
      <c r="O58" s="65"/>
      <c r="P58" s="65"/>
      <c r="Q58" s="65"/>
      <c r="R58" s="65"/>
      <c r="S58" s="65"/>
      <c r="T58" s="65"/>
      <c r="U58" s="65"/>
      <c r="V58" s="65"/>
    </row>
    <row r="59" spans="1:22" s="59" customFormat="1" ht="28.15" customHeight="1" x14ac:dyDescent="0.2">
      <c r="A59" s="64">
        <v>6</v>
      </c>
      <c r="B59" s="932" t="s">
        <v>220</v>
      </c>
      <c r="C59" s="932"/>
      <c r="D59" s="932"/>
      <c r="E59" s="932"/>
      <c r="F59" s="932"/>
      <c r="G59" s="932"/>
      <c r="H59" s="932"/>
      <c r="I59" s="932"/>
      <c r="J59" s="65"/>
      <c r="K59" s="65"/>
      <c r="L59" s="65"/>
      <c r="M59" s="65"/>
      <c r="N59" s="65"/>
      <c r="O59" s="65"/>
      <c r="P59" s="65"/>
      <c r="Q59" s="65"/>
      <c r="R59" s="65"/>
      <c r="S59" s="65"/>
      <c r="T59" s="65"/>
      <c r="U59" s="65"/>
      <c r="V59" s="65"/>
    </row>
    <row r="60" spans="1:22" s="59" customFormat="1" ht="28.15" customHeight="1" x14ac:dyDescent="0.2">
      <c r="A60" s="64">
        <v>12</v>
      </c>
      <c r="B60" s="932" t="s">
        <v>221</v>
      </c>
      <c r="C60" s="932"/>
      <c r="D60" s="932"/>
      <c r="E60" s="932"/>
      <c r="F60" s="932"/>
      <c r="G60" s="932"/>
      <c r="H60" s="932"/>
      <c r="I60" s="932"/>
      <c r="J60" s="65"/>
      <c r="K60" s="65"/>
      <c r="L60" s="65"/>
      <c r="M60" s="65"/>
      <c r="N60" s="65"/>
      <c r="O60" s="65"/>
      <c r="P60" s="65"/>
      <c r="Q60" s="65"/>
      <c r="R60" s="65"/>
      <c r="S60" s="65"/>
      <c r="T60" s="65"/>
      <c r="U60" s="65"/>
      <c r="V60" s="65"/>
    </row>
    <row r="61" spans="1:22" s="59" customFormat="1" ht="28.15" customHeight="1" x14ac:dyDescent="0.2">
      <c r="A61" s="66"/>
      <c r="B61" s="932" t="s">
        <v>217</v>
      </c>
      <c r="C61" s="932"/>
      <c r="D61" s="932"/>
      <c r="E61" s="932"/>
      <c r="F61" s="932"/>
      <c r="G61" s="932"/>
      <c r="H61" s="932"/>
      <c r="I61" s="932"/>
      <c r="J61" s="65"/>
      <c r="K61" s="65"/>
      <c r="L61" s="65"/>
      <c r="M61" s="65"/>
      <c r="N61" s="65"/>
      <c r="O61" s="65"/>
      <c r="P61" s="65"/>
      <c r="Q61" s="65"/>
      <c r="R61" s="65"/>
      <c r="S61" s="65"/>
      <c r="T61" s="65"/>
      <c r="U61" s="65"/>
      <c r="V61" s="65"/>
    </row>
    <row r="62" spans="1:22" s="59" customFormat="1" ht="28.15" customHeight="1" x14ac:dyDescent="0.2">
      <c r="A62" s="66"/>
      <c r="B62" s="932" t="s">
        <v>217</v>
      </c>
      <c r="C62" s="932"/>
      <c r="D62" s="932"/>
      <c r="E62" s="932"/>
      <c r="F62" s="932"/>
      <c r="G62" s="932"/>
      <c r="H62" s="932"/>
      <c r="I62" s="932"/>
      <c r="J62" s="65"/>
      <c r="K62" s="65"/>
      <c r="L62" s="65"/>
      <c r="M62" s="65"/>
      <c r="N62" s="65"/>
      <c r="O62" s="65"/>
      <c r="P62" s="65"/>
      <c r="Q62" s="65"/>
      <c r="R62" s="65"/>
      <c r="S62" s="65"/>
      <c r="T62" s="65"/>
      <c r="U62" s="65"/>
      <c r="V62" s="65"/>
    </row>
    <row r="63" spans="1:22" s="59" customFormat="1" ht="28.15" customHeight="1" x14ac:dyDescent="0.2">
      <c r="A63" s="66"/>
      <c r="B63" s="932" t="s">
        <v>217</v>
      </c>
      <c r="C63" s="932"/>
      <c r="D63" s="932"/>
      <c r="E63" s="932"/>
      <c r="F63" s="932"/>
      <c r="G63" s="932"/>
      <c r="H63" s="932"/>
      <c r="I63" s="932"/>
      <c r="J63" s="65"/>
      <c r="K63" s="65"/>
      <c r="L63" s="65"/>
      <c r="M63" s="65"/>
      <c r="N63" s="65"/>
      <c r="O63" s="65"/>
      <c r="P63" s="65"/>
      <c r="Q63" s="65"/>
      <c r="R63" s="65"/>
      <c r="S63" s="65"/>
      <c r="T63" s="65"/>
      <c r="U63" s="65"/>
      <c r="V63" s="65"/>
    </row>
    <row r="64" spans="1:22" s="59" customFormat="1" ht="28.15" customHeight="1" x14ac:dyDescent="0.2">
      <c r="A64" s="66"/>
      <c r="B64" s="932" t="s">
        <v>217</v>
      </c>
      <c r="C64" s="932"/>
      <c r="D64" s="932"/>
      <c r="E64" s="932"/>
      <c r="F64" s="932"/>
      <c r="G64" s="932"/>
      <c r="H64" s="932"/>
      <c r="I64" s="932"/>
      <c r="J64" s="65"/>
      <c r="K64" s="65"/>
      <c r="L64" s="65"/>
      <c r="M64" s="65"/>
      <c r="N64" s="65"/>
      <c r="O64" s="65"/>
      <c r="P64" s="65"/>
      <c r="Q64" s="65"/>
      <c r="R64" s="65"/>
      <c r="S64" s="65"/>
      <c r="T64" s="65"/>
      <c r="U64" s="65"/>
      <c r="V64" s="65"/>
    </row>
    <row r="65" spans="1:22" s="59" customFormat="1" ht="28.15" customHeight="1" x14ac:dyDescent="0.2">
      <c r="A65" s="66"/>
      <c r="B65" s="932" t="s">
        <v>217</v>
      </c>
      <c r="C65" s="932"/>
      <c r="D65" s="932"/>
      <c r="E65" s="932"/>
      <c r="F65" s="932"/>
      <c r="G65" s="932"/>
      <c r="H65" s="932"/>
      <c r="I65" s="932"/>
      <c r="J65" s="65"/>
      <c r="K65" s="65"/>
      <c r="L65" s="65"/>
      <c r="M65" s="65"/>
      <c r="N65" s="65"/>
      <c r="O65" s="65"/>
      <c r="P65" s="65"/>
      <c r="Q65" s="65"/>
      <c r="R65" s="65"/>
      <c r="S65" s="65"/>
      <c r="T65" s="65"/>
      <c r="U65" s="65"/>
      <c r="V65" s="65"/>
    </row>
    <row r="66" spans="1:22" s="59" customFormat="1" ht="28.15" customHeight="1" x14ac:dyDescent="0.2">
      <c r="A66" s="66"/>
      <c r="B66" s="932" t="s">
        <v>217</v>
      </c>
      <c r="C66" s="932"/>
      <c r="D66" s="932"/>
      <c r="E66" s="932"/>
      <c r="F66" s="932"/>
      <c r="G66" s="932"/>
      <c r="H66" s="932"/>
      <c r="I66" s="932"/>
      <c r="J66" s="65"/>
      <c r="K66" s="65"/>
      <c r="L66" s="65"/>
      <c r="M66" s="65"/>
      <c r="N66" s="65"/>
      <c r="O66" s="65"/>
      <c r="P66" s="65"/>
      <c r="Q66" s="65"/>
      <c r="R66" s="65"/>
      <c r="S66" s="65"/>
      <c r="T66" s="65"/>
      <c r="U66" s="65"/>
      <c r="V66" s="65"/>
    </row>
    <row r="67" spans="1:22" s="59" customFormat="1" ht="28.15" customHeight="1" x14ac:dyDescent="0.2">
      <c r="A67" s="66"/>
      <c r="B67" s="932" t="s">
        <v>217</v>
      </c>
      <c r="C67" s="932"/>
      <c r="D67" s="932"/>
      <c r="E67" s="932"/>
      <c r="F67" s="932"/>
      <c r="G67" s="932"/>
      <c r="H67" s="932"/>
      <c r="I67" s="932"/>
      <c r="J67" s="65"/>
      <c r="K67" s="65"/>
      <c r="L67" s="65"/>
      <c r="M67" s="65"/>
      <c r="N67" s="65"/>
      <c r="O67" s="65"/>
      <c r="P67" s="65"/>
      <c r="Q67" s="65"/>
      <c r="R67" s="65"/>
      <c r="S67" s="65"/>
      <c r="T67" s="65"/>
      <c r="U67" s="65"/>
      <c r="V67" s="65"/>
    </row>
    <row r="68" spans="1:22" s="59" customFormat="1" ht="28.15" customHeight="1" x14ac:dyDescent="0.2">
      <c r="A68" s="66"/>
      <c r="B68" s="932" t="s">
        <v>217</v>
      </c>
      <c r="C68" s="932"/>
      <c r="D68" s="932"/>
      <c r="E68" s="932"/>
      <c r="F68" s="932"/>
      <c r="G68" s="932"/>
      <c r="H68" s="932"/>
      <c r="I68" s="932"/>
      <c r="J68" s="65"/>
      <c r="K68" s="65"/>
      <c r="L68" s="65"/>
      <c r="M68" s="65"/>
      <c r="N68" s="65"/>
      <c r="O68" s="65"/>
      <c r="P68" s="65"/>
      <c r="Q68" s="65"/>
      <c r="R68" s="65"/>
      <c r="S68" s="65"/>
      <c r="T68" s="65"/>
      <c r="U68" s="65"/>
      <c r="V68" s="65"/>
    </row>
    <row r="69" spans="1:22" s="59" customFormat="1" ht="28.15" customHeight="1" x14ac:dyDescent="0.2">
      <c r="B69" s="932" t="s">
        <v>217</v>
      </c>
      <c r="C69" s="932"/>
      <c r="D69" s="932"/>
      <c r="E69" s="932"/>
      <c r="F69" s="932"/>
      <c r="G69" s="932"/>
      <c r="H69" s="932"/>
      <c r="I69" s="932"/>
      <c r="J69" s="65"/>
      <c r="K69" s="65"/>
      <c r="L69" s="65"/>
      <c r="M69" s="65"/>
      <c r="N69" s="65"/>
      <c r="O69" s="65"/>
      <c r="P69" s="65"/>
      <c r="Q69" s="65"/>
      <c r="R69" s="65"/>
      <c r="S69" s="65"/>
      <c r="T69" s="65"/>
      <c r="U69" s="65"/>
      <c r="V69" s="65"/>
    </row>
    <row r="70" spans="1:22" s="59" customFormat="1" ht="28.15" customHeight="1" x14ac:dyDescent="0.2">
      <c r="B70" s="932" t="s">
        <v>217</v>
      </c>
      <c r="C70" s="932"/>
      <c r="D70" s="932"/>
      <c r="E70" s="932"/>
      <c r="F70" s="932"/>
      <c r="G70" s="932"/>
      <c r="H70" s="932"/>
      <c r="I70" s="932"/>
      <c r="J70" s="65"/>
      <c r="K70" s="65"/>
      <c r="L70" s="65"/>
      <c r="M70" s="65"/>
      <c r="N70" s="65"/>
      <c r="O70" s="65"/>
      <c r="P70" s="65"/>
      <c r="Q70" s="65"/>
      <c r="R70" s="65"/>
      <c r="S70" s="65"/>
      <c r="T70" s="65"/>
      <c r="U70" s="65"/>
      <c r="V70" s="65"/>
    </row>
    <row r="72" spans="1:22" x14ac:dyDescent="0.25">
      <c r="C72" s="55" t="s">
        <v>217</v>
      </c>
    </row>
    <row r="73" spans="1:22" x14ac:dyDescent="0.25">
      <c r="C73" s="55" t="s">
        <v>217</v>
      </c>
    </row>
    <row r="74" spans="1:22" x14ac:dyDescent="0.25">
      <c r="C74" s="55" t="s">
        <v>217</v>
      </c>
    </row>
    <row r="75" spans="1:22" x14ac:dyDescent="0.25">
      <c r="C75" s="55" t="s">
        <v>217</v>
      </c>
    </row>
    <row r="76" spans="1:22" x14ac:dyDescent="0.25">
      <c r="C76" s="55" t="s">
        <v>217</v>
      </c>
    </row>
  </sheetData>
  <mergeCells count="14">
    <mergeCell ref="B62:I62"/>
    <mergeCell ref="A5:A6"/>
    <mergeCell ref="B58:I58"/>
    <mergeCell ref="B59:I59"/>
    <mergeCell ref="B60:I60"/>
    <mergeCell ref="B61:I61"/>
    <mergeCell ref="B63:I63"/>
    <mergeCell ref="B64:I64"/>
    <mergeCell ref="B69:I69"/>
    <mergeCell ref="B70:I70"/>
    <mergeCell ref="B65:I65"/>
    <mergeCell ref="B66:I66"/>
    <mergeCell ref="B67:I67"/>
    <mergeCell ref="B68:I68"/>
  </mergeCells>
  <phoneticPr fontId="23" type="noConversion"/>
  <pageMargins left="0.75" right="0.75" top="1" bottom="1" header="0.5" footer="0.5"/>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34"/>
  <dimension ref="A1:V70"/>
  <sheetViews>
    <sheetView topLeftCell="F29" workbookViewId="0">
      <selection activeCell="J56" sqref="J56"/>
    </sheetView>
  </sheetViews>
  <sheetFormatPr defaultColWidth="10.28515625" defaultRowHeight="15.75" x14ac:dyDescent="0.25"/>
  <cols>
    <col min="1" max="1" width="10.28515625" style="39" customWidth="1"/>
    <col min="2" max="22" width="14.5703125" style="39" customWidth="1"/>
    <col min="23" max="16384" width="10.28515625" style="39"/>
  </cols>
  <sheetData>
    <row r="1" spans="1:19" x14ac:dyDescent="0.25">
      <c r="A1" s="714" t="s">
        <v>455</v>
      </c>
    </row>
    <row r="2" spans="1:19" ht="24" customHeight="1" x14ac:dyDescent="0.35">
      <c r="A2" s="233" t="s">
        <v>454</v>
      </c>
    </row>
    <row r="3" spans="1:19" x14ac:dyDescent="0.25">
      <c r="A3" s="39" t="s">
        <v>204</v>
      </c>
    </row>
    <row r="4" spans="1:19" x14ac:dyDescent="0.25">
      <c r="A4" s="39" t="s">
        <v>205</v>
      </c>
    </row>
    <row r="5" spans="1:19" s="41" customFormat="1" x14ac:dyDescent="0.25">
      <c r="A5" s="935" t="s">
        <v>206</v>
      </c>
      <c r="B5" s="231" t="s">
        <v>444</v>
      </c>
      <c r="C5" s="231" t="s">
        <v>446</v>
      </c>
      <c r="D5" s="231" t="s">
        <v>450</v>
      </c>
      <c r="E5" s="41" t="s">
        <v>156</v>
      </c>
      <c r="F5" s="41" t="s">
        <v>158</v>
      </c>
      <c r="G5" s="41" t="s">
        <v>160</v>
      </c>
      <c r="H5" s="41" t="s">
        <v>162</v>
      </c>
      <c r="I5" s="41" t="s">
        <v>164</v>
      </c>
      <c r="J5" s="41" t="s">
        <v>166</v>
      </c>
      <c r="K5" s="41" t="s">
        <v>168</v>
      </c>
      <c r="L5" s="41" t="s">
        <v>170</v>
      </c>
      <c r="M5" s="41" t="s">
        <v>172</v>
      </c>
      <c r="N5" s="41" t="s">
        <v>174</v>
      </c>
      <c r="O5" s="41" t="s">
        <v>176</v>
      </c>
      <c r="P5" s="41" t="s">
        <v>178</v>
      </c>
      <c r="Q5" s="41" t="s">
        <v>180</v>
      </c>
      <c r="R5" s="41" t="s">
        <v>182</v>
      </c>
      <c r="S5" s="41" t="s">
        <v>184</v>
      </c>
    </row>
    <row r="6" spans="1:19" ht="78.75" x14ac:dyDescent="0.25">
      <c r="A6" s="935"/>
      <c r="B6" s="232" t="s">
        <v>445</v>
      </c>
      <c r="C6" s="232" t="s">
        <v>447</v>
      </c>
      <c r="D6" s="232" t="s">
        <v>448</v>
      </c>
      <c r="E6" s="42" t="s">
        <v>207</v>
      </c>
      <c r="F6" s="42" t="s">
        <v>208</v>
      </c>
      <c r="G6" s="42" t="s">
        <v>161</v>
      </c>
      <c r="H6" s="42" t="s">
        <v>163</v>
      </c>
      <c r="I6" s="42" t="s">
        <v>209</v>
      </c>
      <c r="J6" s="42" t="s">
        <v>167</v>
      </c>
      <c r="K6" s="42" t="s">
        <v>169</v>
      </c>
      <c r="L6" s="42" t="s">
        <v>210</v>
      </c>
      <c r="M6" s="42" t="s">
        <v>173</v>
      </c>
      <c r="N6" s="42" t="s">
        <v>211</v>
      </c>
      <c r="O6" s="42" t="s">
        <v>177</v>
      </c>
      <c r="P6" s="42" t="s">
        <v>179</v>
      </c>
      <c r="Q6" s="42" t="s">
        <v>181</v>
      </c>
      <c r="R6" s="42" t="s">
        <v>183</v>
      </c>
      <c r="S6" s="42" t="s">
        <v>212</v>
      </c>
    </row>
    <row r="7" spans="1:19" x14ac:dyDescent="0.25">
      <c r="A7" s="288">
        <v>1970</v>
      </c>
      <c r="B7" s="53">
        <f>'Manufacturing Gross Output'!B7/'Manufacturing Value Added'!B7</f>
        <v>3.4093272398048571</v>
      </c>
      <c r="C7" s="53">
        <f>'Manufacturing Gross Output'!C7/'Manufacturing Value Added'!C7</f>
        <v>5.2827496908208058</v>
      </c>
      <c r="D7" s="53">
        <f>'Manufacturing Gross Output'!D7/'Manufacturing Value Added'!D7</f>
        <v>4.2258248394580598</v>
      </c>
      <c r="E7" s="53">
        <f>'Manufacturing Gross Output'!E7/'Manufacturing Value Added'!E7</f>
        <v>2.6569527342383523</v>
      </c>
      <c r="F7" s="53">
        <f>'Manufacturing Gross Output'!F7/'Manufacturing Value Added'!F7</f>
        <v>2.6656124538951529</v>
      </c>
      <c r="G7" s="53">
        <f>'Manufacturing Gross Output'!G7/'Manufacturing Value Added'!G7</f>
        <v>2.5240011811020011</v>
      </c>
      <c r="H7" s="53">
        <f>'Manufacturing Gross Output'!H7/'Manufacturing Value Added'!H7</f>
        <v>22.807705779660338</v>
      </c>
      <c r="I7" s="53">
        <f>'Manufacturing Gross Output'!I7/'Manufacturing Value Added'!I7</f>
        <v>2.2005300695799166</v>
      </c>
      <c r="J7" s="53">
        <f>'Manufacturing Gross Output'!J7/'Manufacturing Value Added'!J7</f>
        <v>2.9714146170417224</v>
      </c>
      <c r="K7" s="53">
        <f>'Manufacturing Gross Output'!K7/'Manufacturing Value Added'!K7</f>
        <v>2.2967700860085087</v>
      </c>
      <c r="L7" s="53">
        <f>'Manufacturing Gross Output'!L7/'Manufacturing Value Added'!L7</f>
        <v>3.4340462875212898</v>
      </c>
      <c r="M7" s="53">
        <f>'Manufacturing Gross Output'!M7/'Manufacturing Value Added'!M7</f>
        <v>2.4272858565269155</v>
      </c>
      <c r="N7" s="53">
        <f>'Manufacturing Gross Output'!N7/'Manufacturing Value Added'!N7</f>
        <v>2.106211087552933</v>
      </c>
      <c r="O7" s="53">
        <f>'Manufacturing Gross Output'!O7/'Manufacturing Value Added'!O7</f>
        <v>18.502950720292841</v>
      </c>
      <c r="P7" s="53">
        <f>'Manufacturing Gross Output'!P7/'Manufacturing Value Added'!P7</f>
        <v>2.6462055389116212</v>
      </c>
      <c r="Q7" s="53">
        <f>'Manufacturing Gross Output'!Q7/'Manufacturing Value Added'!Q7</f>
        <v>0.90923201386716468</v>
      </c>
      <c r="R7" s="53">
        <f>'Manufacturing Gross Output'!R7/'Manufacturing Value Added'!R7</f>
        <v>2.1531076172997006</v>
      </c>
      <c r="S7" s="53">
        <f>'Manufacturing Gross Output'!S7/'Manufacturing Value Added'!S7</f>
        <v>3.0207191187079823</v>
      </c>
    </row>
    <row r="8" spans="1:19" x14ac:dyDescent="0.25">
      <c r="A8" s="288">
        <v>1971</v>
      </c>
      <c r="B8" s="53">
        <f>'Manufacturing Gross Output'!B8/'Manufacturing Value Added'!B8</f>
        <v>3.4991060819432045</v>
      </c>
      <c r="C8" s="53">
        <f>'Manufacturing Gross Output'!C8/'Manufacturing Value Added'!C8</f>
        <v>5.470138562741627</v>
      </c>
      <c r="D8" s="53">
        <f>'Manufacturing Gross Output'!D8/'Manufacturing Value Added'!D8</f>
        <v>4.3311597142928688</v>
      </c>
      <c r="E8" s="53">
        <f>'Manufacturing Gross Output'!E8/'Manufacturing Value Added'!E8</f>
        <v>3.0241705395385874</v>
      </c>
      <c r="F8" s="53">
        <f>'Manufacturing Gross Output'!F8/'Manufacturing Value Added'!F8</f>
        <v>2.589933464367411</v>
      </c>
      <c r="G8" s="53">
        <f>'Manufacturing Gross Output'!G8/'Manufacturing Value Added'!G8</f>
        <v>2.4819216249901719</v>
      </c>
      <c r="H8" s="53">
        <f>'Manufacturing Gross Output'!H8/'Manufacturing Value Added'!H8</f>
        <v>21.842974313659909</v>
      </c>
      <c r="I8" s="53">
        <f>'Manufacturing Gross Output'!I8/'Manufacturing Value Added'!I8</f>
        <v>2.1118619380088006</v>
      </c>
      <c r="J8" s="53">
        <f>'Manufacturing Gross Output'!J8/'Manufacturing Value Added'!J8</f>
        <v>2.9250946812508558</v>
      </c>
      <c r="K8" s="53">
        <f>'Manufacturing Gross Output'!K8/'Manufacturing Value Added'!K8</f>
        <v>2.3366966178265951</v>
      </c>
      <c r="L8" s="53">
        <f>'Manufacturing Gross Output'!L8/'Manufacturing Value Added'!L8</f>
        <v>3.2822030248155167</v>
      </c>
      <c r="M8" s="53">
        <f>'Manufacturing Gross Output'!M8/'Manufacturing Value Added'!M8</f>
        <v>2.4582154476512197</v>
      </c>
      <c r="N8" s="53">
        <f>'Manufacturing Gross Output'!N8/'Manufacturing Value Added'!N8</f>
        <v>2.036124547551887</v>
      </c>
      <c r="O8" s="53">
        <f>'Manufacturing Gross Output'!O8/'Manufacturing Value Added'!O8</f>
        <v>17.289638622364738</v>
      </c>
      <c r="P8" s="53">
        <f>'Manufacturing Gross Output'!P8/'Manufacturing Value Added'!P8</f>
        <v>2.5643645544321108</v>
      </c>
      <c r="Q8" s="53">
        <f>'Manufacturing Gross Output'!Q8/'Manufacturing Value Added'!Q8</f>
        <v>0.93074690244710112</v>
      </c>
      <c r="R8" s="53">
        <f>'Manufacturing Gross Output'!R8/'Manufacturing Value Added'!R8</f>
        <v>2.1616897775836921</v>
      </c>
      <c r="S8" s="53">
        <f>'Manufacturing Gross Output'!S8/'Manufacturing Value Added'!S8</f>
        <v>2.9634974836945251</v>
      </c>
    </row>
    <row r="9" spans="1:19" x14ac:dyDescent="0.25">
      <c r="A9" s="288">
        <v>1972</v>
      </c>
      <c r="B9" s="53">
        <f>'Manufacturing Gross Output'!B9/'Manufacturing Value Added'!B9</f>
        <v>3.4072959779968945</v>
      </c>
      <c r="C9" s="53">
        <f>'Manufacturing Gross Output'!C9/'Manufacturing Value Added'!C9</f>
        <v>5.8762276070372943</v>
      </c>
      <c r="D9" s="53">
        <f>'Manufacturing Gross Output'!D9/'Manufacturing Value Added'!D9</f>
        <v>4.2979918664153987</v>
      </c>
      <c r="E9" s="53">
        <f>'Manufacturing Gross Output'!E9/'Manufacturing Value Added'!E9</f>
        <v>3.5462860041498878</v>
      </c>
      <c r="F9" s="53">
        <f>'Manufacturing Gross Output'!F9/'Manufacturing Value Added'!F9</f>
        <v>2.5490864965814706</v>
      </c>
      <c r="G9" s="53">
        <f>'Manufacturing Gross Output'!G9/'Manufacturing Value Added'!G9</f>
        <v>2.596080826562039</v>
      </c>
      <c r="H9" s="53">
        <f>'Manufacturing Gross Output'!H9/'Manufacturing Value Added'!H9</f>
        <v>18.641801698389234</v>
      </c>
      <c r="I9" s="53">
        <f>'Manufacturing Gross Output'!I9/'Manufacturing Value Added'!I9</f>
        <v>2.1480947424718004</v>
      </c>
      <c r="J9" s="53">
        <f>'Manufacturing Gross Output'!J9/'Manufacturing Value Added'!J9</f>
        <v>3.0169450240468052</v>
      </c>
      <c r="K9" s="53">
        <f>'Manufacturing Gross Output'!K9/'Manufacturing Value Added'!K9</f>
        <v>2.3580893897504023</v>
      </c>
      <c r="L9" s="53">
        <f>'Manufacturing Gross Output'!L9/'Manufacturing Value Added'!L9</f>
        <v>3.2837357755484637</v>
      </c>
      <c r="M9" s="53">
        <f>'Manufacturing Gross Output'!M9/'Manufacturing Value Added'!M9</f>
        <v>2.4028926096439434</v>
      </c>
      <c r="N9" s="53">
        <f>'Manufacturing Gross Output'!N9/'Manufacturing Value Added'!N9</f>
        <v>1.9162248747546211</v>
      </c>
      <c r="O9" s="53">
        <f>'Manufacturing Gross Output'!O9/'Manufacturing Value Added'!O9</f>
        <v>17.01812138377549</v>
      </c>
      <c r="P9" s="53">
        <f>'Manufacturing Gross Output'!P9/'Manufacturing Value Added'!P9</f>
        <v>2.5609539007746576</v>
      </c>
      <c r="Q9" s="53">
        <f>'Manufacturing Gross Output'!Q9/'Manufacturing Value Added'!Q9</f>
        <v>0.96880407205025787</v>
      </c>
      <c r="R9" s="53">
        <f>'Manufacturing Gross Output'!R9/'Manufacturing Value Added'!R9</f>
        <v>2.2047520944925147</v>
      </c>
      <c r="S9" s="53">
        <f>'Manufacturing Gross Output'!S9/'Manufacturing Value Added'!S9</f>
        <v>3.0979157439219289</v>
      </c>
    </row>
    <row r="10" spans="1:19" x14ac:dyDescent="0.25">
      <c r="A10" s="288">
        <v>1973</v>
      </c>
      <c r="B10" s="53">
        <f>'Manufacturing Gross Output'!B10/'Manufacturing Value Added'!B10</f>
        <v>3.260355069336224</v>
      </c>
      <c r="C10" s="53">
        <f>'Manufacturing Gross Output'!C10/'Manufacturing Value Added'!C10</f>
        <v>6.2762155296868158</v>
      </c>
      <c r="D10" s="53">
        <f>'Manufacturing Gross Output'!D10/'Manufacturing Value Added'!D10</f>
        <v>4.0022684734407949</v>
      </c>
      <c r="E10" s="53">
        <f>'Manufacturing Gross Output'!E10/'Manufacturing Value Added'!E10</f>
        <v>3.6530032367574754</v>
      </c>
      <c r="F10" s="53">
        <f>'Manufacturing Gross Output'!F10/'Manufacturing Value Added'!F10</f>
        <v>2.509442480923302</v>
      </c>
      <c r="G10" s="53">
        <f>'Manufacturing Gross Output'!G10/'Manufacturing Value Added'!G10</f>
        <v>2.6032088515713396</v>
      </c>
      <c r="H10" s="53">
        <f>'Manufacturing Gross Output'!H10/'Manufacturing Value Added'!H10</f>
        <v>33.307867246383388</v>
      </c>
      <c r="I10" s="53">
        <f>'Manufacturing Gross Output'!I10/'Manufacturing Value Added'!I10</f>
        <v>2.182073646995625</v>
      </c>
      <c r="J10" s="53">
        <f>'Manufacturing Gross Output'!J10/'Manufacturing Value Added'!J10</f>
        <v>3.0561241061027618</v>
      </c>
      <c r="K10" s="53">
        <f>'Manufacturing Gross Output'!K10/'Manufacturing Value Added'!K10</f>
        <v>2.3458282210336794</v>
      </c>
      <c r="L10" s="53">
        <f>'Manufacturing Gross Output'!L10/'Manufacturing Value Added'!L10</f>
        <v>3.4234583908826663</v>
      </c>
      <c r="M10" s="53">
        <f>'Manufacturing Gross Output'!M10/'Manufacturing Value Added'!M10</f>
        <v>2.3430637152045026</v>
      </c>
      <c r="N10" s="53">
        <f>'Manufacturing Gross Output'!N10/'Manufacturing Value Added'!N10</f>
        <v>1.9252606103662675</v>
      </c>
      <c r="O10" s="53">
        <f>'Manufacturing Gross Output'!O10/'Manufacturing Value Added'!O10</f>
        <v>16.380055110273332</v>
      </c>
      <c r="P10" s="53">
        <f>'Manufacturing Gross Output'!P10/'Manufacturing Value Added'!P10</f>
        <v>2.5039623950938443</v>
      </c>
      <c r="Q10" s="53">
        <f>'Manufacturing Gross Output'!Q10/'Manufacturing Value Added'!Q10</f>
        <v>0.97926679050180632</v>
      </c>
      <c r="R10" s="53">
        <f>'Manufacturing Gross Output'!R10/'Manufacturing Value Added'!R10</f>
        <v>2.204305581141393</v>
      </c>
      <c r="S10" s="53">
        <f>'Manufacturing Gross Output'!S10/'Manufacturing Value Added'!S10</f>
        <v>3.0015589545267551</v>
      </c>
    </row>
    <row r="11" spans="1:19" x14ac:dyDescent="0.25">
      <c r="A11" s="288">
        <v>1974</v>
      </c>
      <c r="B11" s="53">
        <f>'Manufacturing Gross Output'!B11/'Manufacturing Value Added'!B11</f>
        <v>3.5878465844161891</v>
      </c>
      <c r="C11" s="53">
        <f>'Manufacturing Gross Output'!C11/'Manufacturing Value Added'!C11</f>
        <v>6.4555667660035692</v>
      </c>
      <c r="D11" s="53">
        <f>'Manufacturing Gross Output'!D11/'Manufacturing Value Added'!D11</f>
        <v>3.6537542309641595</v>
      </c>
      <c r="E11" s="53">
        <f>'Manufacturing Gross Output'!E11/'Manufacturing Value Added'!E11</f>
        <v>3.5833618848948254</v>
      </c>
      <c r="F11" s="53">
        <f>'Manufacturing Gross Output'!F11/'Manufacturing Value Added'!F11</f>
        <v>2.9523907639796567</v>
      </c>
      <c r="G11" s="53">
        <f>'Manufacturing Gross Output'!G11/'Manufacturing Value Added'!G11</f>
        <v>2.63708813789024</v>
      </c>
      <c r="H11" s="53">
        <f>'Manufacturing Gross Output'!H11/'Manufacturing Value Added'!H11</f>
        <v>26.84313983429886</v>
      </c>
      <c r="I11" s="53">
        <f>'Manufacturing Gross Output'!I11/'Manufacturing Value Added'!I11</f>
        <v>2.7130354005796615</v>
      </c>
      <c r="J11" s="53">
        <f>'Manufacturing Gross Output'!J11/'Manufacturing Value Added'!J11</f>
        <v>3.5370511131643956</v>
      </c>
      <c r="K11" s="53">
        <f>'Manufacturing Gross Output'!K11/'Manufacturing Value Added'!K11</f>
        <v>2.3983338033003916</v>
      </c>
      <c r="L11" s="53">
        <f>'Manufacturing Gross Output'!L11/'Manufacturing Value Added'!L11</f>
        <v>3.7508891936605915</v>
      </c>
      <c r="M11" s="53">
        <f>'Manufacturing Gross Output'!M11/'Manufacturing Value Added'!M11</f>
        <v>2.4994814328274551</v>
      </c>
      <c r="N11" s="53">
        <f>'Manufacturing Gross Output'!N11/'Manufacturing Value Added'!N11</f>
        <v>2.0144930296063666</v>
      </c>
      <c r="O11" s="53">
        <f>'Manufacturing Gross Output'!O11/'Manufacturing Value Added'!O11</f>
        <v>16.240645456020022</v>
      </c>
      <c r="P11" s="53">
        <f>'Manufacturing Gross Output'!P11/'Manufacturing Value Added'!P11</f>
        <v>2.679940868385978</v>
      </c>
      <c r="Q11" s="53">
        <f>'Manufacturing Gross Output'!Q11/'Manufacturing Value Added'!Q11</f>
        <v>0.98017171046225038</v>
      </c>
      <c r="R11" s="53">
        <f>'Manufacturing Gross Output'!R11/'Manufacturing Value Added'!R11</f>
        <v>2.1975029517899665</v>
      </c>
      <c r="S11" s="53">
        <f>'Manufacturing Gross Output'!S11/'Manufacturing Value Added'!S11</f>
        <v>3.0434440418432369</v>
      </c>
    </row>
    <row r="12" spans="1:19" x14ac:dyDescent="0.25">
      <c r="A12" s="288">
        <v>1975</v>
      </c>
      <c r="B12" s="53">
        <f>'Manufacturing Gross Output'!B12/'Manufacturing Value Added'!B12</f>
        <v>3.4377388206103676</v>
      </c>
      <c r="C12" s="53">
        <f>'Manufacturing Gross Output'!C12/'Manufacturing Value Added'!C12</f>
        <v>5.2875601560221828</v>
      </c>
      <c r="D12" s="53">
        <f>'Manufacturing Gross Output'!D12/'Manufacturing Value Added'!D12</f>
        <v>3.6148538417722778</v>
      </c>
      <c r="E12" s="53">
        <f>'Manufacturing Gross Output'!E12/'Manufacturing Value Added'!E12</f>
        <v>3.1872161196745195</v>
      </c>
      <c r="F12" s="53">
        <f>'Manufacturing Gross Output'!F12/'Manufacturing Value Added'!F12</f>
        <v>3.1472074604074272</v>
      </c>
      <c r="G12" s="53">
        <f>'Manufacturing Gross Output'!G12/'Manufacturing Value Added'!G12</f>
        <v>2.4913802399292826</v>
      </c>
      <c r="H12" s="53">
        <f>'Manufacturing Gross Output'!H12/'Manufacturing Value Added'!H12</f>
        <v>37.325598764361487</v>
      </c>
      <c r="I12" s="53">
        <f>'Manufacturing Gross Output'!I12/'Manufacturing Value Added'!I12</f>
        <v>2.78201497540288</v>
      </c>
      <c r="J12" s="53">
        <f>'Manufacturing Gross Output'!J12/'Manufacturing Value Added'!J12</f>
        <v>3.5340169873196916</v>
      </c>
      <c r="K12" s="53">
        <f>'Manufacturing Gross Output'!K12/'Manufacturing Value Added'!K12</f>
        <v>2.4006875844231255</v>
      </c>
      <c r="L12" s="53">
        <f>'Manufacturing Gross Output'!L12/'Manufacturing Value Added'!L12</f>
        <v>3.5082151606044674</v>
      </c>
      <c r="M12" s="53">
        <f>'Manufacturing Gross Output'!M12/'Manufacturing Value Added'!M12</f>
        <v>2.5403423545909565</v>
      </c>
      <c r="N12" s="53">
        <f>'Manufacturing Gross Output'!N12/'Manufacturing Value Added'!N12</f>
        <v>2.0313481866994247</v>
      </c>
      <c r="O12" s="53">
        <f>'Manufacturing Gross Output'!O12/'Manufacturing Value Added'!O12</f>
        <v>14.416583382482129</v>
      </c>
      <c r="P12" s="53">
        <f>'Manufacturing Gross Output'!P12/'Manufacturing Value Added'!P12</f>
        <v>2.4038220125416201</v>
      </c>
      <c r="Q12" s="53">
        <f>'Manufacturing Gross Output'!Q12/'Manufacturing Value Added'!Q12</f>
        <v>0.97087688854999321</v>
      </c>
      <c r="R12" s="53">
        <f>'Manufacturing Gross Output'!R12/'Manufacturing Value Added'!R12</f>
        <v>2.1371789333385407</v>
      </c>
      <c r="S12" s="53">
        <f>'Manufacturing Gross Output'!S12/'Manufacturing Value Added'!S12</f>
        <v>2.8046830592113245</v>
      </c>
    </row>
    <row r="13" spans="1:19" x14ac:dyDescent="0.25">
      <c r="A13" s="288">
        <v>1976</v>
      </c>
      <c r="B13" s="53">
        <f>'Manufacturing Gross Output'!B13/'Manufacturing Value Added'!B13</f>
        <v>3.0775463091027118</v>
      </c>
      <c r="C13" s="53">
        <f>'Manufacturing Gross Output'!C13/'Manufacturing Value Added'!C13</f>
        <v>5.5760124904923467</v>
      </c>
      <c r="D13" s="53">
        <f>'Manufacturing Gross Output'!D13/'Manufacturing Value Added'!D13</f>
        <v>3.4985136192137731</v>
      </c>
      <c r="E13" s="53">
        <f>'Manufacturing Gross Output'!E13/'Manufacturing Value Added'!E13</f>
        <v>3.1414064385012042</v>
      </c>
      <c r="F13" s="53">
        <f>'Manufacturing Gross Output'!F13/'Manufacturing Value Added'!F13</f>
        <v>2.9388295287913779</v>
      </c>
      <c r="G13" s="53">
        <f>'Manufacturing Gross Output'!G13/'Manufacturing Value Added'!G13</f>
        <v>2.5682132538511686</v>
      </c>
      <c r="H13" s="53">
        <f>'Manufacturing Gross Output'!H13/'Manufacturing Value Added'!H13</f>
        <v>30.314940488334866</v>
      </c>
      <c r="I13" s="53">
        <f>'Manufacturing Gross Output'!I13/'Manufacturing Value Added'!I13</f>
        <v>2.7407391037256734</v>
      </c>
      <c r="J13" s="53">
        <f>'Manufacturing Gross Output'!J13/'Manufacturing Value Added'!J13</f>
        <v>3.7366436288231815</v>
      </c>
      <c r="K13" s="53">
        <f>'Manufacturing Gross Output'!K13/'Manufacturing Value Added'!K13</f>
        <v>2.3841195588331989</v>
      </c>
      <c r="L13" s="53">
        <f>'Manufacturing Gross Output'!L13/'Manufacturing Value Added'!L13</f>
        <v>3.9006320193065971</v>
      </c>
      <c r="M13" s="53">
        <f>'Manufacturing Gross Output'!M13/'Manufacturing Value Added'!M13</f>
        <v>2.4604186502198724</v>
      </c>
      <c r="N13" s="53">
        <f>'Manufacturing Gross Output'!N13/'Manufacturing Value Added'!N13</f>
        <v>1.9571408158377133</v>
      </c>
      <c r="O13" s="53">
        <f>'Manufacturing Gross Output'!O13/'Manufacturing Value Added'!O13</f>
        <v>14.169637410975644</v>
      </c>
      <c r="P13" s="53">
        <f>'Manufacturing Gross Output'!P13/'Manufacturing Value Added'!P13</f>
        <v>2.410630265877971</v>
      </c>
      <c r="Q13" s="53">
        <f>'Manufacturing Gross Output'!Q13/'Manufacturing Value Added'!Q13</f>
        <v>0.97272727386329183</v>
      </c>
      <c r="R13" s="53">
        <f>'Manufacturing Gross Output'!R13/'Manufacturing Value Added'!R13</f>
        <v>2.0445746340815103</v>
      </c>
      <c r="S13" s="53">
        <f>'Manufacturing Gross Output'!S13/'Manufacturing Value Added'!S13</f>
        <v>2.8150793475369422</v>
      </c>
    </row>
    <row r="14" spans="1:19" x14ac:dyDescent="0.25">
      <c r="A14" s="40">
        <v>1977</v>
      </c>
      <c r="B14" s="53">
        <f>'Manufacturing Gross Output'!B14/'Manufacturing Value Added'!B14</f>
        <v>3.1923121163569319</v>
      </c>
      <c r="C14" s="53">
        <f>'Manufacturing Gross Output'!C14/'Manufacturing Value Added'!C14</f>
        <v>5.4682407484129945</v>
      </c>
      <c r="D14" s="53">
        <f>'Manufacturing Gross Output'!D14/'Manufacturing Value Added'!D14</f>
        <v>3.6053923270051089</v>
      </c>
      <c r="E14" s="53">
        <f>'Manufacturing Gross Output'!E14/'Manufacturing Value Added'!E14</f>
        <v>3.2237191071373599</v>
      </c>
      <c r="F14" s="53">
        <f>'Manufacturing Gross Output'!F14/'Manufacturing Value Added'!F14</f>
        <v>2.8727212346708231</v>
      </c>
      <c r="G14" s="53">
        <f>'Manufacturing Gross Output'!G14/'Manufacturing Value Added'!G14</f>
        <v>2.5730490566265924</v>
      </c>
      <c r="H14" s="53">
        <f>'Manufacturing Gross Output'!H14/'Manufacturing Value Added'!H14</f>
        <v>31.55200127978085</v>
      </c>
      <c r="I14" s="53">
        <f>'Manufacturing Gross Output'!I14/'Manufacturing Value Added'!I14</f>
        <v>2.7478456918679006</v>
      </c>
      <c r="J14" s="53">
        <f>'Manufacturing Gross Output'!J14/'Manufacturing Value Added'!J14</f>
        <v>3.783893281225966</v>
      </c>
      <c r="K14" s="53">
        <f>'Manufacturing Gross Output'!K14/'Manufacturing Value Added'!K14</f>
        <v>2.4789795176743197</v>
      </c>
      <c r="L14" s="53">
        <f>'Manufacturing Gross Output'!L14/'Manufacturing Value Added'!L14</f>
        <v>4.071716570421513</v>
      </c>
      <c r="M14" s="53">
        <f>'Manufacturing Gross Output'!M14/'Manufacturing Value Added'!M14</f>
        <v>2.5058248352627932</v>
      </c>
      <c r="N14" s="53">
        <f>'Manufacturing Gross Output'!N14/'Manufacturing Value Added'!N14</f>
        <v>1.9298901627690168</v>
      </c>
      <c r="O14" s="53">
        <f>'Manufacturing Gross Output'!O14/'Manufacturing Value Added'!O14</f>
        <v>14.226655138829457</v>
      </c>
      <c r="P14" s="53">
        <f>'Manufacturing Gross Output'!P14/'Manufacturing Value Added'!P14</f>
        <v>2.3775701209103079</v>
      </c>
      <c r="Q14" s="53">
        <f>'Manufacturing Gross Output'!Q14/'Manufacturing Value Added'!Q14</f>
        <v>0.95971900018774181</v>
      </c>
      <c r="R14" s="53">
        <f>'Manufacturing Gross Output'!R14/'Manufacturing Value Added'!R14</f>
        <v>2.1868968801671236</v>
      </c>
      <c r="S14" s="53">
        <f>'Manufacturing Gross Output'!S14/'Manufacturing Value Added'!S14</f>
        <v>2.8220170541346552</v>
      </c>
    </row>
    <row r="15" spans="1:19" x14ac:dyDescent="0.25">
      <c r="A15" s="40">
        <v>1978</v>
      </c>
      <c r="B15" s="53">
        <f>'Manufacturing Gross Output'!B15/'Manufacturing Value Added'!B15</f>
        <v>3.2532013592215749</v>
      </c>
      <c r="C15" s="53">
        <f>'Manufacturing Gross Output'!C15/'Manufacturing Value Added'!C15</f>
        <v>5.0148083173418696</v>
      </c>
      <c r="D15" s="53">
        <f>'Manufacturing Gross Output'!D15/'Manufacturing Value Added'!D15</f>
        <v>3.4639768157041528</v>
      </c>
      <c r="E15" s="53">
        <f>'Manufacturing Gross Output'!E15/'Manufacturing Value Added'!E15</f>
        <v>3.1817538821141618</v>
      </c>
      <c r="F15" s="53">
        <f>'Manufacturing Gross Output'!F15/'Manufacturing Value Added'!F15</f>
        <v>2.7976233756822992</v>
      </c>
      <c r="G15" s="53">
        <f>'Manufacturing Gross Output'!G15/'Manufacturing Value Added'!G15</f>
        <v>2.5776516351233738</v>
      </c>
      <c r="H15" s="53">
        <f>'Manufacturing Gross Output'!H15/'Manufacturing Value Added'!H15</f>
        <v>30.409385047052659</v>
      </c>
      <c r="I15" s="53">
        <f>'Manufacturing Gross Output'!I15/'Manufacturing Value Added'!I15</f>
        <v>2.6629071453255739</v>
      </c>
      <c r="J15" s="53">
        <f>'Manufacturing Gross Output'!J15/'Manufacturing Value Added'!J15</f>
        <v>3.7879984178189061</v>
      </c>
      <c r="K15" s="53">
        <f>'Manufacturing Gross Output'!K15/'Manufacturing Value Added'!K15</f>
        <v>2.5638979992997295</v>
      </c>
      <c r="L15" s="53">
        <f>'Manufacturing Gross Output'!L15/'Manufacturing Value Added'!L15</f>
        <v>3.9254538925837617</v>
      </c>
      <c r="M15" s="53">
        <f>'Manufacturing Gross Output'!M15/'Manufacturing Value Added'!M15</f>
        <v>2.5349105675245469</v>
      </c>
      <c r="N15" s="53">
        <f>'Manufacturing Gross Output'!N15/'Manufacturing Value Added'!N15</f>
        <v>1.9451460862094021</v>
      </c>
      <c r="O15" s="53">
        <f>'Manufacturing Gross Output'!O15/'Manufacturing Value Added'!O15</f>
        <v>13.824487105609</v>
      </c>
      <c r="P15" s="53">
        <f>'Manufacturing Gross Output'!P15/'Manufacturing Value Added'!P15</f>
        <v>2.3432651453449478</v>
      </c>
      <c r="Q15" s="53">
        <f>'Manufacturing Gross Output'!Q15/'Manufacturing Value Added'!Q15</f>
        <v>0.99599516427767376</v>
      </c>
      <c r="R15" s="53">
        <f>'Manufacturing Gross Output'!R15/'Manufacturing Value Added'!R15</f>
        <v>2.1734476265702036</v>
      </c>
      <c r="S15" s="53">
        <f>'Manufacturing Gross Output'!S15/'Manufacturing Value Added'!S15</f>
        <v>2.8576077307399848</v>
      </c>
    </row>
    <row r="16" spans="1:19" x14ac:dyDescent="0.25">
      <c r="A16" s="40">
        <v>1979</v>
      </c>
      <c r="B16" s="53">
        <f>'Manufacturing Gross Output'!B16/'Manufacturing Value Added'!B16</f>
        <v>3.3732618016903659</v>
      </c>
      <c r="C16" s="53">
        <f>'Manufacturing Gross Output'!C16/'Manufacturing Value Added'!C16</f>
        <v>4.7059626608416663</v>
      </c>
      <c r="D16" s="53">
        <f>'Manufacturing Gross Output'!D16/'Manufacturing Value Added'!D16</f>
        <v>3.3350260410211598</v>
      </c>
      <c r="E16" s="53">
        <f>'Manufacturing Gross Output'!E16/'Manufacturing Value Added'!E16</f>
        <v>2.9727395960537577</v>
      </c>
      <c r="F16" s="53">
        <f>'Manufacturing Gross Output'!F16/'Manufacturing Value Added'!F16</f>
        <v>2.8022555344482241</v>
      </c>
      <c r="G16" s="53">
        <f>'Manufacturing Gross Output'!G16/'Manufacturing Value Added'!G16</f>
        <v>2.4442770033270005</v>
      </c>
      <c r="H16" s="53">
        <f>'Manufacturing Gross Output'!H16/'Manufacturing Value Added'!H16</f>
        <v>21.769260728640724</v>
      </c>
      <c r="I16" s="53">
        <f>'Manufacturing Gross Output'!I16/'Manufacturing Value Added'!I16</f>
        <v>2.8115106513439216</v>
      </c>
      <c r="J16" s="53">
        <f>'Manufacturing Gross Output'!J16/'Manufacturing Value Added'!J16</f>
        <v>3.7329404797997792</v>
      </c>
      <c r="K16" s="53">
        <f>'Manufacturing Gross Output'!K16/'Manufacturing Value Added'!K16</f>
        <v>2.5855622211293814</v>
      </c>
      <c r="L16" s="53">
        <f>'Manufacturing Gross Output'!L16/'Manufacturing Value Added'!L16</f>
        <v>4.2298607388026817</v>
      </c>
      <c r="M16" s="53">
        <f>'Manufacturing Gross Output'!M16/'Manufacturing Value Added'!M16</f>
        <v>2.494546814760048</v>
      </c>
      <c r="N16" s="53">
        <f>'Manufacturing Gross Output'!N16/'Manufacturing Value Added'!N16</f>
        <v>1.9980742204759516</v>
      </c>
      <c r="O16" s="53">
        <f>'Manufacturing Gross Output'!O16/'Manufacturing Value Added'!O16</f>
        <v>13.524136915948503</v>
      </c>
      <c r="P16" s="53">
        <f>'Manufacturing Gross Output'!P16/'Manufacturing Value Added'!P16</f>
        <v>2.3845251576798656</v>
      </c>
      <c r="Q16" s="53">
        <f>'Manufacturing Gross Output'!Q16/'Manufacturing Value Added'!Q16</f>
        <v>1.0388531486368939</v>
      </c>
      <c r="R16" s="53">
        <f>'Manufacturing Gross Output'!R16/'Manufacturing Value Added'!R16</f>
        <v>2.2396618125274483</v>
      </c>
      <c r="S16" s="53">
        <f>'Manufacturing Gross Output'!S16/'Manufacturing Value Added'!S16</f>
        <v>2.9631496427797841</v>
      </c>
    </row>
    <row r="17" spans="1:19" x14ac:dyDescent="0.25">
      <c r="A17" s="40">
        <v>1980</v>
      </c>
      <c r="B17" s="53">
        <f>'Manufacturing Gross Output'!B17/'Manufacturing Value Added'!B17</f>
        <v>3.1364398883054641</v>
      </c>
      <c r="C17" s="53">
        <f>'Manufacturing Gross Output'!C17/'Manufacturing Value Added'!C17</f>
        <v>4.5809417154667118</v>
      </c>
      <c r="D17" s="53">
        <f>'Manufacturing Gross Output'!D17/'Manufacturing Value Added'!D17</f>
        <v>3.3548502190095508</v>
      </c>
      <c r="E17" s="53">
        <f>'Manufacturing Gross Output'!E17/'Manufacturing Value Added'!E17</f>
        <v>3.0807154951412583</v>
      </c>
      <c r="F17" s="53">
        <f>'Manufacturing Gross Output'!F17/'Manufacturing Value Added'!F17</f>
        <v>2.9617102843284657</v>
      </c>
      <c r="G17" s="53">
        <f>'Manufacturing Gross Output'!G17/'Manufacturing Value Added'!G17</f>
        <v>2.5841039123683935</v>
      </c>
      <c r="H17" s="53">
        <f>'Manufacturing Gross Output'!H17/'Manufacturing Value Added'!H17</f>
        <v>32.173369955379329</v>
      </c>
      <c r="I17" s="53">
        <f>'Manufacturing Gross Output'!I17/'Manufacturing Value Added'!I17</f>
        <v>3.1449714067412855</v>
      </c>
      <c r="J17" s="53">
        <f>'Manufacturing Gross Output'!J17/'Manufacturing Value Added'!J17</f>
        <v>3.6514198342876778</v>
      </c>
      <c r="K17" s="53">
        <f>'Manufacturing Gross Output'!K17/'Manufacturing Value Added'!K17</f>
        <v>2.6110888824096685</v>
      </c>
      <c r="L17" s="53">
        <f>'Manufacturing Gross Output'!L17/'Manufacturing Value Added'!L17</f>
        <v>4.1400921943243221</v>
      </c>
      <c r="M17" s="53">
        <f>'Manufacturing Gross Output'!M17/'Manufacturing Value Added'!M17</f>
        <v>2.4711108401183646</v>
      </c>
      <c r="N17" s="53">
        <f>'Manufacturing Gross Output'!N17/'Manufacturing Value Added'!N17</f>
        <v>2.0330506487712596</v>
      </c>
      <c r="O17" s="53">
        <f>'Manufacturing Gross Output'!O17/'Manufacturing Value Added'!O17</f>
        <v>12.660102679110047</v>
      </c>
      <c r="P17" s="53">
        <f>'Manufacturing Gross Output'!P17/'Manufacturing Value Added'!P17</f>
        <v>2.3537415322720836</v>
      </c>
      <c r="Q17" s="53">
        <f>'Manufacturing Gross Output'!Q17/'Manufacturing Value Added'!Q17</f>
        <v>1.13072441832588</v>
      </c>
      <c r="R17" s="53">
        <f>'Manufacturing Gross Output'!R17/'Manufacturing Value Added'!R17</f>
        <v>2.1163206892789623</v>
      </c>
      <c r="S17" s="53">
        <f>'Manufacturing Gross Output'!S17/'Manufacturing Value Added'!S17</f>
        <v>3.2829907732818344</v>
      </c>
    </row>
    <row r="18" spans="1:19" x14ac:dyDescent="0.25">
      <c r="A18" s="40">
        <v>1981</v>
      </c>
      <c r="B18" s="53">
        <f>'Manufacturing Gross Output'!B18/'Manufacturing Value Added'!B18</f>
        <v>3.4173138396166465</v>
      </c>
      <c r="C18" s="53">
        <f>'Manufacturing Gross Output'!C18/'Manufacturing Value Added'!C18</f>
        <v>4.6423156195038064</v>
      </c>
      <c r="D18" s="53">
        <f>'Manufacturing Gross Output'!D18/'Manufacturing Value Added'!D18</f>
        <v>3.3181837876583526</v>
      </c>
      <c r="E18" s="53">
        <f>'Manufacturing Gross Output'!E18/'Manufacturing Value Added'!E18</f>
        <v>3.1003746161332684</v>
      </c>
      <c r="F18" s="53">
        <f>'Manufacturing Gross Output'!F18/'Manufacturing Value Added'!F18</f>
        <v>2.9398201308156038</v>
      </c>
      <c r="G18" s="53">
        <f>'Manufacturing Gross Output'!G18/'Manufacturing Value Added'!G18</f>
        <v>2.5845935336963559</v>
      </c>
      <c r="H18" s="53">
        <f>'Manufacturing Gross Output'!H18/'Manufacturing Value Added'!H18</f>
        <v>26.198304928489616</v>
      </c>
      <c r="I18" s="53">
        <f>'Manufacturing Gross Output'!I18/'Manufacturing Value Added'!I18</f>
        <v>2.9447219405741842</v>
      </c>
      <c r="J18" s="53">
        <f>'Manufacturing Gross Output'!J18/'Manufacturing Value Added'!J18</f>
        <v>3.4613113327144704</v>
      </c>
      <c r="K18" s="53">
        <f>'Manufacturing Gross Output'!K18/'Manufacturing Value Added'!K18</f>
        <v>2.7244416040611519</v>
      </c>
      <c r="L18" s="53">
        <f>'Manufacturing Gross Output'!L18/'Manufacturing Value Added'!L18</f>
        <v>3.9347441653819133</v>
      </c>
      <c r="M18" s="53">
        <f>'Manufacturing Gross Output'!M18/'Manufacturing Value Added'!M18</f>
        <v>2.4502016528757236</v>
      </c>
      <c r="N18" s="53">
        <f>'Manufacturing Gross Output'!N18/'Manufacturing Value Added'!N18</f>
        <v>2.0261868676185135</v>
      </c>
      <c r="O18" s="53">
        <f>'Manufacturing Gross Output'!O18/'Manufacturing Value Added'!O18</f>
        <v>11.788178304798691</v>
      </c>
      <c r="P18" s="53">
        <f>'Manufacturing Gross Output'!P18/'Manufacturing Value Added'!P18</f>
        <v>2.2417393031307968</v>
      </c>
      <c r="Q18" s="53">
        <f>'Manufacturing Gross Output'!Q18/'Manufacturing Value Added'!Q18</f>
        <v>1.1611964927719431</v>
      </c>
      <c r="R18" s="53">
        <f>'Manufacturing Gross Output'!R18/'Manufacturing Value Added'!R18</f>
        <v>2.1300894117756113</v>
      </c>
      <c r="S18" s="53">
        <f>'Manufacturing Gross Output'!S18/'Manufacturing Value Added'!S18</f>
        <v>2.9137536929562864</v>
      </c>
    </row>
    <row r="19" spans="1:19" x14ac:dyDescent="0.25">
      <c r="A19" s="40">
        <v>1982</v>
      </c>
      <c r="B19" s="53">
        <f>'Manufacturing Gross Output'!B19/'Manufacturing Value Added'!B19</f>
        <v>3.1937432845407359</v>
      </c>
      <c r="C19" s="53">
        <f>'Manufacturing Gross Output'!C19/'Manufacturing Value Added'!C19</f>
        <v>4.5095172035903142</v>
      </c>
      <c r="D19" s="53">
        <f>'Manufacturing Gross Output'!D19/'Manufacturing Value Added'!D19</f>
        <v>3.6263886887886061</v>
      </c>
      <c r="E19" s="53">
        <f>'Manufacturing Gross Output'!E19/'Manufacturing Value Added'!E19</f>
        <v>3.01508175531053</v>
      </c>
      <c r="F19" s="53">
        <f>'Manufacturing Gross Output'!F19/'Manufacturing Value Added'!F19</f>
        <v>2.8680792047029344</v>
      </c>
      <c r="G19" s="53">
        <f>'Manufacturing Gross Output'!G19/'Manufacturing Value Added'!G19</f>
        <v>2.769265313873932</v>
      </c>
      <c r="H19" s="53">
        <f>'Manufacturing Gross Output'!H19/'Manufacturing Value Added'!H19</f>
        <v>18.558193861402394</v>
      </c>
      <c r="I19" s="53">
        <f>'Manufacturing Gross Output'!I19/'Manufacturing Value Added'!I19</f>
        <v>2.7025915921841164</v>
      </c>
      <c r="J19" s="53">
        <f>'Manufacturing Gross Output'!J19/'Manufacturing Value Added'!J19</f>
        <v>3.6209193476606911</v>
      </c>
      <c r="K19" s="53">
        <f>'Manufacturing Gross Output'!K19/'Manufacturing Value Added'!K19</f>
        <v>2.9973033899933959</v>
      </c>
      <c r="L19" s="53">
        <f>'Manufacturing Gross Output'!L19/'Manufacturing Value Added'!L19</f>
        <v>4.0402072373069986</v>
      </c>
      <c r="M19" s="53">
        <f>'Manufacturing Gross Output'!M19/'Manufacturing Value Added'!M19</f>
        <v>2.6225179148880917</v>
      </c>
      <c r="N19" s="53">
        <f>'Manufacturing Gross Output'!N19/'Manufacturing Value Added'!N19</f>
        <v>2.0861045801309568</v>
      </c>
      <c r="O19" s="53">
        <f>'Manufacturing Gross Output'!O19/'Manufacturing Value Added'!O19</f>
        <v>12.55144274426689</v>
      </c>
      <c r="P19" s="53">
        <f>'Manufacturing Gross Output'!P19/'Manufacturing Value Added'!P19</f>
        <v>2.4267859226182282</v>
      </c>
      <c r="Q19" s="53">
        <f>'Manufacturing Gross Output'!Q19/'Manufacturing Value Added'!Q19</f>
        <v>1.0818057246570949</v>
      </c>
      <c r="R19" s="53">
        <f>'Manufacturing Gross Output'!R19/'Manufacturing Value Added'!R19</f>
        <v>2.2593271718573851</v>
      </c>
      <c r="S19" s="53">
        <f>'Manufacturing Gross Output'!S19/'Manufacturing Value Added'!S19</f>
        <v>3.0301731603651549</v>
      </c>
    </row>
    <row r="20" spans="1:19" x14ac:dyDescent="0.25">
      <c r="A20" s="40">
        <v>1983</v>
      </c>
      <c r="B20" s="53">
        <f>'Manufacturing Gross Output'!B20/'Manufacturing Value Added'!B20</f>
        <v>3.0261968891335917</v>
      </c>
      <c r="C20" s="53">
        <f>'Manufacturing Gross Output'!C20/'Manufacturing Value Added'!C20</f>
        <v>4.2636626196869587</v>
      </c>
      <c r="D20" s="53">
        <f>'Manufacturing Gross Output'!D20/'Manufacturing Value Added'!D20</f>
        <v>3.485181225086778</v>
      </c>
      <c r="E20" s="53">
        <f>'Manufacturing Gross Output'!E20/'Manufacturing Value Added'!E20</f>
        <v>2.7651355820187478</v>
      </c>
      <c r="F20" s="53">
        <f>'Manufacturing Gross Output'!F20/'Manufacturing Value Added'!F20</f>
        <v>2.7794596608583082</v>
      </c>
      <c r="G20" s="53">
        <f>'Manufacturing Gross Output'!G20/'Manufacturing Value Added'!G20</f>
        <v>2.6889093114311331</v>
      </c>
      <c r="H20" s="53">
        <f>'Manufacturing Gross Output'!H20/'Manufacturing Value Added'!H20</f>
        <v>9.6451334235654915</v>
      </c>
      <c r="I20" s="53">
        <f>'Manufacturing Gross Output'!I20/'Manufacturing Value Added'!I20</f>
        <v>2.5827950277866218</v>
      </c>
      <c r="J20" s="53">
        <f>'Manufacturing Gross Output'!J20/'Manufacturing Value Added'!J20</f>
        <v>3.4481845333731926</v>
      </c>
      <c r="K20" s="53">
        <f>'Manufacturing Gross Output'!K20/'Manufacturing Value Added'!K20</f>
        <v>2.6097226181938891</v>
      </c>
      <c r="L20" s="53">
        <f>'Manufacturing Gross Output'!L20/'Manufacturing Value Added'!L20</f>
        <v>4.5536752764444648</v>
      </c>
      <c r="M20" s="53">
        <f>'Manufacturing Gross Output'!M20/'Manufacturing Value Added'!M20</f>
        <v>2.4577049979639853</v>
      </c>
      <c r="N20" s="53">
        <f>'Manufacturing Gross Output'!N20/'Manufacturing Value Added'!N20</f>
        <v>2.0345388170551781</v>
      </c>
      <c r="O20" s="53">
        <f>'Manufacturing Gross Output'!O20/'Manufacturing Value Added'!O20</f>
        <v>11.221541046252627</v>
      </c>
      <c r="P20" s="53">
        <f>'Manufacturing Gross Output'!P20/'Manufacturing Value Added'!P20</f>
        <v>2.3022988388059726</v>
      </c>
      <c r="Q20" s="53">
        <f>'Manufacturing Gross Output'!Q20/'Manufacturing Value Added'!Q20</f>
        <v>1.0498223647708047</v>
      </c>
      <c r="R20" s="53">
        <f>'Manufacturing Gross Output'!R20/'Manufacturing Value Added'!R20</f>
        <v>2.1056002138575796</v>
      </c>
      <c r="S20" s="53">
        <f>'Manufacturing Gross Output'!S20/'Manufacturing Value Added'!S20</f>
        <v>2.9243539491563473</v>
      </c>
    </row>
    <row r="21" spans="1:19" x14ac:dyDescent="0.25">
      <c r="A21" s="40">
        <v>1984</v>
      </c>
      <c r="B21" s="53">
        <f>'Manufacturing Gross Output'!B21/'Manufacturing Value Added'!B21</f>
        <v>3.2532115895884646</v>
      </c>
      <c r="C21" s="53">
        <f>'Manufacturing Gross Output'!C21/'Manufacturing Value Added'!C21</f>
        <v>4.3027143170601372</v>
      </c>
      <c r="D21" s="53">
        <f>'Manufacturing Gross Output'!D21/'Manufacturing Value Added'!D21</f>
        <v>3.5479838180419643</v>
      </c>
      <c r="E21" s="53">
        <f>'Manufacturing Gross Output'!E21/'Manufacturing Value Added'!E21</f>
        <v>2.7636887729322326</v>
      </c>
      <c r="F21" s="53">
        <f>'Manufacturing Gross Output'!F21/'Manufacturing Value Added'!F21</f>
        <v>2.8822932743488905</v>
      </c>
      <c r="G21" s="53">
        <f>'Manufacturing Gross Output'!G21/'Manufacturing Value Added'!G21</f>
        <v>2.6893341838544838</v>
      </c>
      <c r="H21" s="53">
        <f>'Manufacturing Gross Output'!H21/'Manufacturing Value Added'!H21</f>
        <v>8.4891799158690002</v>
      </c>
      <c r="I21" s="53">
        <f>'Manufacturing Gross Output'!I21/'Manufacturing Value Added'!I21</f>
        <v>2.7643929076423772</v>
      </c>
      <c r="J21" s="53">
        <f>'Manufacturing Gross Output'!J21/'Manufacturing Value Added'!J21</f>
        <v>3.654409582779397</v>
      </c>
      <c r="K21" s="53">
        <f>'Manufacturing Gross Output'!K21/'Manufacturing Value Added'!K21</f>
        <v>2.5206462375554319</v>
      </c>
      <c r="L21" s="53">
        <f>'Manufacturing Gross Output'!L21/'Manufacturing Value Added'!L21</f>
        <v>4.2670137527548482</v>
      </c>
      <c r="M21" s="53">
        <f>'Manufacturing Gross Output'!M21/'Manufacturing Value Added'!M21</f>
        <v>2.3896243359116398</v>
      </c>
      <c r="N21" s="53">
        <f>'Manufacturing Gross Output'!N21/'Manufacturing Value Added'!N21</f>
        <v>2.1138016354406783</v>
      </c>
      <c r="O21" s="53">
        <f>'Manufacturing Gross Output'!O21/'Manufacturing Value Added'!O21</f>
        <v>10.983400715471035</v>
      </c>
      <c r="P21" s="53">
        <f>'Manufacturing Gross Output'!P21/'Manufacturing Value Added'!P21</f>
        <v>2.3185973691245421</v>
      </c>
      <c r="Q21" s="53">
        <f>'Manufacturing Gross Output'!Q21/'Manufacturing Value Added'!Q21</f>
        <v>0.9794292174984951</v>
      </c>
      <c r="R21" s="53">
        <f>'Manufacturing Gross Output'!R21/'Manufacturing Value Added'!R21</f>
        <v>2.0864452239613502</v>
      </c>
      <c r="S21" s="53">
        <f>'Manufacturing Gross Output'!S21/'Manufacturing Value Added'!S21</f>
        <v>2.7753322789867729</v>
      </c>
    </row>
    <row r="22" spans="1:19" x14ac:dyDescent="0.25">
      <c r="A22" s="40">
        <v>1985</v>
      </c>
      <c r="B22" s="53">
        <f>'Manufacturing Gross Output'!B22/'Manufacturing Value Added'!B22</f>
        <v>3.229606431688909</v>
      </c>
      <c r="C22" s="53">
        <f>'Manufacturing Gross Output'!C22/'Manufacturing Value Added'!C22</f>
        <v>4.0635020765025862</v>
      </c>
      <c r="D22" s="53">
        <f>'Manufacturing Gross Output'!D22/'Manufacturing Value Added'!D22</f>
        <v>3.5444218666259877</v>
      </c>
      <c r="E22" s="53">
        <f>'Manufacturing Gross Output'!E22/'Manufacturing Value Added'!E22</f>
        <v>2.6511158117111924</v>
      </c>
      <c r="F22" s="53">
        <f>'Manufacturing Gross Output'!F22/'Manufacturing Value Added'!F22</f>
        <v>2.7311097847187513</v>
      </c>
      <c r="G22" s="53">
        <f>'Manufacturing Gross Output'!G22/'Manufacturing Value Added'!G22</f>
        <v>2.6691935700724123</v>
      </c>
      <c r="H22" s="53">
        <f>'Manufacturing Gross Output'!H22/'Manufacturing Value Added'!H22</f>
        <v>7.3588193305910634</v>
      </c>
      <c r="I22" s="53">
        <f>'Manufacturing Gross Output'!I22/'Manufacturing Value Added'!I22</f>
        <v>2.7626394809148818</v>
      </c>
      <c r="J22" s="53">
        <f>'Manufacturing Gross Output'!J22/'Manufacturing Value Added'!J22</f>
        <v>3.5026000837192357</v>
      </c>
      <c r="K22" s="53">
        <f>'Manufacturing Gross Output'!K22/'Manufacturing Value Added'!K22</f>
        <v>2.4479746025394804</v>
      </c>
      <c r="L22" s="53">
        <f>'Manufacturing Gross Output'!L22/'Manufacturing Value Added'!L22</f>
        <v>4.4192261572791187</v>
      </c>
      <c r="M22" s="53">
        <f>'Manufacturing Gross Output'!M22/'Manufacturing Value Added'!M22</f>
        <v>2.329794599900354</v>
      </c>
      <c r="N22" s="53">
        <f>'Manufacturing Gross Output'!N22/'Manufacturing Value Added'!N22</f>
        <v>2.2045293969707869</v>
      </c>
      <c r="O22" s="53">
        <f>'Manufacturing Gross Output'!O22/'Manufacturing Value Added'!O22</f>
        <v>10.238671589469201</v>
      </c>
      <c r="P22" s="53">
        <f>'Manufacturing Gross Output'!P22/'Manufacturing Value Added'!P22</f>
        <v>2.2938222456528505</v>
      </c>
      <c r="Q22" s="53">
        <f>'Manufacturing Gross Output'!Q22/'Manufacturing Value Added'!Q22</f>
        <v>1.0213875907845462</v>
      </c>
      <c r="R22" s="53">
        <f>'Manufacturing Gross Output'!R22/'Manufacturing Value Added'!R22</f>
        <v>2.09997633984027</v>
      </c>
      <c r="S22" s="53">
        <f>'Manufacturing Gross Output'!S22/'Manufacturing Value Added'!S22</f>
        <v>2.5958393059235045</v>
      </c>
    </row>
    <row r="23" spans="1:19" x14ac:dyDescent="0.25">
      <c r="A23" s="40">
        <v>1986</v>
      </c>
      <c r="B23" s="53">
        <f>'Manufacturing Gross Output'!B23/'Manufacturing Value Added'!B23</f>
        <v>3.3729501477976855</v>
      </c>
      <c r="C23" s="53">
        <f>'Manufacturing Gross Output'!C23/'Manufacturing Value Added'!C23</f>
        <v>3.9585122812354778</v>
      </c>
      <c r="D23" s="53">
        <f>'Manufacturing Gross Output'!D23/'Manufacturing Value Added'!D23</f>
        <v>3.4768991507013629</v>
      </c>
      <c r="E23" s="53">
        <f>'Manufacturing Gross Output'!E23/'Manufacturing Value Added'!E23</f>
        <v>2.4594061029114078</v>
      </c>
      <c r="F23" s="53">
        <f>'Manufacturing Gross Output'!F23/'Manufacturing Value Added'!F23</f>
        <v>2.7337349558546595</v>
      </c>
      <c r="G23" s="53">
        <f>'Manufacturing Gross Output'!G23/'Manufacturing Value Added'!G23</f>
        <v>2.6993779520939896</v>
      </c>
      <c r="H23" s="53">
        <f>'Manufacturing Gross Output'!H23/'Manufacturing Value Added'!H23</f>
        <v>6.2409091072616354</v>
      </c>
      <c r="I23" s="53">
        <f>'Manufacturing Gross Output'!I23/'Manufacturing Value Added'!I23</f>
        <v>2.6458474536495342</v>
      </c>
      <c r="J23" s="53">
        <f>'Manufacturing Gross Output'!J23/'Manufacturing Value Added'!J23</f>
        <v>3.5152541348324298</v>
      </c>
      <c r="K23" s="53">
        <f>'Manufacturing Gross Output'!K23/'Manufacturing Value Added'!K23</f>
        <v>2.3573921679903784</v>
      </c>
      <c r="L23" s="53">
        <f>'Manufacturing Gross Output'!L23/'Manufacturing Value Added'!L23</f>
        <v>3.9430656047295689</v>
      </c>
      <c r="M23" s="53">
        <f>'Manufacturing Gross Output'!M23/'Manufacturing Value Added'!M23</f>
        <v>2.3100391116187349</v>
      </c>
      <c r="N23" s="53">
        <f>'Manufacturing Gross Output'!N23/'Manufacturing Value Added'!N23</f>
        <v>2.3219858732934751</v>
      </c>
      <c r="O23" s="53">
        <f>'Manufacturing Gross Output'!O23/'Manufacturing Value Added'!O23</f>
        <v>9.7961181112314808</v>
      </c>
      <c r="P23" s="53">
        <f>'Manufacturing Gross Output'!P23/'Manufacturing Value Added'!P23</f>
        <v>2.2827194110902242</v>
      </c>
      <c r="Q23" s="53">
        <f>'Manufacturing Gross Output'!Q23/'Manufacturing Value Added'!Q23</f>
        <v>1.0135084563104446</v>
      </c>
      <c r="R23" s="53">
        <f>'Manufacturing Gross Output'!R23/'Manufacturing Value Added'!R23</f>
        <v>2.1303472178016389</v>
      </c>
      <c r="S23" s="53">
        <f>'Manufacturing Gross Output'!S23/'Manufacturing Value Added'!S23</f>
        <v>2.6507471984234079</v>
      </c>
    </row>
    <row r="24" spans="1:19" x14ac:dyDescent="0.25">
      <c r="A24" s="41">
        <v>1987</v>
      </c>
      <c r="B24" s="53">
        <f>'Manufacturing Gross Output'!B24/'Manufacturing Value Added'!B24</f>
        <v>3.3756327703459115</v>
      </c>
      <c r="C24" s="53">
        <f>'Manufacturing Gross Output'!C24/'Manufacturing Value Added'!C24</f>
        <v>4.2216345493933014</v>
      </c>
      <c r="D24" s="53">
        <f>'Manufacturing Gross Output'!D24/'Manufacturing Value Added'!D24</f>
        <v>3.7935929923438283</v>
      </c>
      <c r="E24" s="53">
        <f>'Manufacturing Gross Output'!E24/'Manufacturing Value Added'!E24</f>
        <v>2.6336563816561753</v>
      </c>
      <c r="F24" s="53">
        <f>'Manufacturing Gross Output'!F24/'Manufacturing Value Added'!F24</f>
        <v>2.8131816996760737</v>
      </c>
      <c r="G24" s="53">
        <f>'Manufacturing Gross Output'!G24/'Manufacturing Value Added'!G24</f>
        <v>2.8890076199152439</v>
      </c>
      <c r="H24" s="53">
        <f>'Manufacturing Gross Output'!H24/'Manufacturing Value Added'!H24</f>
        <v>5.7934389931407075</v>
      </c>
      <c r="I24" s="53">
        <f>'Manufacturing Gross Output'!I24/'Manufacturing Value Added'!I24</f>
        <v>2.7469052243253049</v>
      </c>
      <c r="J24" s="53">
        <f>'Manufacturing Gross Output'!J24/'Manufacturing Value Added'!J24</f>
        <v>3.756691209775413</v>
      </c>
      <c r="K24" s="53">
        <f>'Manufacturing Gross Output'!K24/'Manufacturing Value Added'!K24</f>
        <v>2.7400902232328401</v>
      </c>
      <c r="L24" s="53">
        <f>'Manufacturing Gross Output'!L24/'Manufacturing Value Added'!L24</f>
        <v>4.3350681474964698</v>
      </c>
      <c r="M24" s="53">
        <f>'Manufacturing Gross Output'!M24/'Manufacturing Value Added'!M24</f>
        <v>2.2551001994321211</v>
      </c>
      <c r="N24" s="53">
        <f>'Manufacturing Gross Output'!N24/'Manufacturing Value Added'!N24</f>
        <v>2.2558576458188933</v>
      </c>
      <c r="O24" s="53">
        <f>'Manufacturing Gross Output'!O24/'Manufacturing Value Added'!O24</f>
        <v>9.1562931993641214</v>
      </c>
      <c r="P24" s="53">
        <f>'Manufacturing Gross Output'!P24/'Manufacturing Value Added'!P24</f>
        <v>2.2758262991021612</v>
      </c>
      <c r="Q24" s="53">
        <f>'Manufacturing Gross Output'!Q24/'Manufacturing Value Added'!Q24</f>
        <v>1.0029794467651807</v>
      </c>
      <c r="R24" s="53">
        <f>'Manufacturing Gross Output'!R24/'Manufacturing Value Added'!R24</f>
        <v>2.2610409764838959</v>
      </c>
      <c r="S24" s="53">
        <f>'Manufacturing Gross Output'!S24/'Manufacturing Value Added'!S24</f>
        <v>2.8689026434119556</v>
      </c>
    </row>
    <row r="25" spans="1:19" x14ac:dyDescent="0.25">
      <c r="A25" s="41">
        <v>1988</v>
      </c>
      <c r="B25" s="53">
        <f>'Manufacturing Gross Output'!B25/'Manufacturing Value Added'!B25</f>
        <v>3.2274291855231341</v>
      </c>
      <c r="C25" s="53">
        <f>'Manufacturing Gross Output'!C25/'Manufacturing Value Added'!C25</f>
        <v>4.0769856126894064</v>
      </c>
      <c r="D25" s="53">
        <f>'Manufacturing Gross Output'!D25/'Manufacturing Value Added'!D25</f>
        <v>3.7085801302153736</v>
      </c>
      <c r="E25" s="53">
        <f>'Manufacturing Gross Output'!E25/'Manufacturing Value Added'!E25</f>
        <v>2.596516452666604</v>
      </c>
      <c r="F25" s="53">
        <f>'Manufacturing Gross Output'!F25/'Manufacturing Value Added'!F25</f>
        <v>2.8405195365767866</v>
      </c>
      <c r="G25" s="53">
        <f>'Manufacturing Gross Output'!G25/'Manufacturing Value Added'!G25</f>
        <v>2.7439545243994683</v>
      </c>
      <c r="H25" s="53">
        <f>'Manufacturing Gross Output'!H25/'Manufacturing Value Added'!H25</f>
        <v>5.3903539894750194</v>
      </c>
      <c r="I25" s="53">
        <f>'Manufacturing Gross Output'!I25/'Manufacturing Value Added'!I25</f>
        <v>2.9717465016183429</v>
      </c>
      <c r="J25" s="53">
        <f>'Manufacturing Gross Output'!J25/'Manufacturing Value Added'!J25</f>
        <v>3.8493392982657682</v>
      </c>
      <c r="K25" s="53">
        <f>'Manufacturing Gross Output'!K25/'Manufacturing Value Added'!K25</f>
        <v>2.5850203565507668</v>
      </c>
      <c r="L25" s="53">
        <f>'Manufacturing Gross Output'!L25/'Manufacturing Value Added'!L25</f>
        <v>4.810483700624129</v>
      </c>
      <c r="M25" s="53">
        <f>'Manufacturing Gross Output'!M25/'Manufacturing Value Added'!M25</f>
        <v>2.2409371289114639</v>
      </c>
      <c r="N25" s="53">
        <f>'Manufacturing Gross Output'!N25/'Manufacturing Value Added'!N25</f>
        <v>2.1158496903568182</v>
      </c>
      <c r="O25" s="53">
        <f>'Manufacturing Gross Output'!O25/'Manufacturing Value Added'!O25</f>
        <v>8.7624191251462982</v>
      </c>
      <c r="P25" s="53">
        <f>'Manufacturing Gross Output'!P25/'Manufacturing Value Added'!P25</f>
        <v>2.2963233649141999</v>
      </c>
      <c r="Q25" s="53">
        <f>'Manufacturing Gross Output'!Q25/'Manufacturing Value Added'!Q25</f>
        <v>0.98450801178692082</v>
      </c>
      <c r="R25" s="53">
        <f>'Manufacturing Gross Output'!R25/'Manufacturing Value Added'!R25</f>
        <v>2.2149758713371197</v>
      </c>
      <c r="S25" s="53">
        <f>'Manufacturing Gross Output'!S25/'Manufacturing Value Added'!S25</f>
        <v>2.4167584989374382</v>
      </c>
    </row>
    <row r="26" spans="1:19" x14ac:dyDescent="0.25">
      <c r="A26" s="41">
        <v>1989</v>
      </c>
      <c r="B26" s="53">
        <f>'Manufacturing Gross Output'!B26/'Manufacturing Value Added'!B26</f>
        <v>3.5616137570593764</v>
      </c>
      <c r="C26" s="53">
        <f>'Manufacturing Gross Output'!C26/'Manufacturing Value Added'!C26</f>
        <v>4.0159027294422414</v>
      </c>
      <c r="D26" s="53">
        <f>'Manufacturing Gross Output'!D26/'Manufacturing Value Added'!D26</f>
        <v>3.5193482463747414</v>
      </c>
      <c r="E26" s="53">
        <f>'Manufacturing Gross Output'!E26/'Manufacturing Value Added'!E26</f>
        <v>2.6276655510063787</v>
      </c>
      <c r="F26" s="53">
        <f>'Manufacturing Gross Output'!F26/'Manufacturing Value Added'!F26</f>
        <v>2.9646874446719633</v>
      </c>
      <c r="G26" s="53">
        <f>'Manufacturing Gross Output'!G26/'Manufacturing Value Added'!G26</f>
        <v>2.706166606360926</v>
      </c>
      <c r="H26" s="53">
        <f>'Manufacturing Gross Output'!H26/'Manufacturing Value Added'!H26</f>
        <v>5.4034108522241615</v>
      </c>
      <c r="I26" s="53">
        <f>'Manufacturing Gross Output'!I26/'Manufacturing Value Added'!I26</f>
        <v>3.0069724298822509</v>
      </c>
      <c r="J26" s="53">
        <f>'Manufacturing Gross Output'!J26/'Manufacturing Value Added'!J26</f>
        <v>3.6644308650247264</v>
      </c>
      <c r="K26" s="53">
        <f>'Manufacturing Gross Output'!K26/'Manufacturing Value Added'!K26</f>
        <v>2.4993452899513451</v>
      </c>
      <c r="L26" s="53">
        <f>'Manufacturing Gross Output'!L26/'Manufacturing Value Added'!L26</f>
        <v>4.7807598185391527</v>
      </c>
      <c r="M26" s="53">
        <f>'Manufacturing Gross Output'!M26/'Manufacturing Value Added'!M26</f>
        <v>2.2493690888764957</v>
      </c>
      <c r="N26" s="53">
        <f>'Manufacturing Gross Output'!N26/'Manufacturing Value Added'!N26</f>
        <v>2.1344143276045529</v>
      </c>
      <c r="O26" s="53">
        <f>'Manufacturing Gross Output'!O26/'Manufacturing Value Added'!O26</f>
        <v>8.3979087076146239</v>
      </c>
      <c r="P26" s="53">
        <f>'Manufacturing Gross Output'!P26/'Manufacturing Value Added'!P26</f>
        <v>2.2361286524662143</v>
      </c>
      <c r="Q26" s="53">
        <f>'Manufacturing Gross Output'!Q26/'Manufacturing Value Added'!Q26</f>
        <v>1.0278527647437434</v>
      </c>
      <c r="R26" s="53">
        <f>'Manufacturing Gross Output'!R26/'Manufacturing Value Added'!R26</f>
        <v>2.1991756855882576</v>
      </c>
      <c r="S26" s="53">
        <f>'Manufacturing Gross Output'!S26/'Manufacturing Value Added'!S26</f>
        <v>2.4549190270912882</v>
      </c>
    </row>
    <row r="27" spans="1:19" x14ac:dyDescent="0.25">
      <c r="A27" s="41">
        <v>1990</v>
      </c>
      <c r="B27" s="53">
        <f>'Manufacturing Gross Output'!B27/'Manufacturing Value Added'!B27</f>
        <v>3.5299285977744752</v>
      </c>
      <c r="C27" s="53">
        <f>'Manufacturing Gross Output'!C27/'Manufacturing Value Added'!C27</f>
        <v>3.8292340349236964</v>
      </c>
      <c r="D27" s="53">
        <f>'Manufacturing Gross Output'!D27/'Manufacturing Value Added'!D27</f>
        <v>3.5295205913413503</v>
      </c>
      <c r="E27" s="53">
        <f>'Manufacturing Gross Output'!E27/'Manufacturing Value Added'!E27</f>
        <v>2.6440870352808452</v>
      </c>
      <c r="F27" s="53">
        <f>'Manufacturing Gross Output'!F27/'Manufacturing Value Added'!F27</f>
        <v>2.9476513263555306</v>
      </c>
      <c r="G27" s="53">
        <f>'Manufacturing Gross Output'!G27/'Manufacturing Value Added'!G27</f>
        <v>2.7633467462178198</v>
      </c>
      <c r="H27" s="53">
        <f>'Manufacturing Gross Output'!H27/'Manufacturing Value Added'!H27</f>
        <v>6.517850065082694</v>
      </c>
      <c r="I27" s="53">
        <f>'Manufacturing Gross Output'!I27/'Manufacturing Value Added'!I27</f>
        <v>2.8323462769229493</v>
      </c>
      <c r="J27" s="53">
        <f>'Manufacturing Gross Output'!J27/'Manufacturing Value Added'!J27</f>
        <v>3.7751655042362926</v>
      </c>
      <c r="K27" s="53">
        <f>'Manufacturing Gross Output'!K27/'Manufacturing Value Added'!K27</f>
        <v>2.567935245127571</v>
      </c>
      <c r="L27" s="53">
        <f>'Manufacturing Gross Output'!L27/'Manufacturing Value Added'!L27</f>
        <v>4.6965638888094148</v>
      </c>
      <c r="M27" s="53">
        <f>'Manufacturing Gross Output'!M27/'Manufacturing Value Added'!M27</f>
        <v>2.2852289426196428</v>
      </c>
      <c r="N27" s="53">
        <f>'Manufacturing Gross Output'!N27/'Manufacturing Value Added'!N27</f>
        <v>2.1525805622894181</v>
      </c>
      <c r="O27" s="53">
        <f>'Manufacturing Gross Output'!O27/'Manufacturing Value Added'!O27</f>
        <v>8.1524765046175691</v>
      </c>
      <c r="P27" s="53">
        <f>'Manufacturing Gross Output'!P27/'Manufacturing Value Added'!P27</f>
        <v>2.205764745938783</v>
      </c>
      <c r="Q27" s="53">
        <f>'Manufacturing Gross Output'!Q27/'Manufacturing Value Added'!Q27</f>
        <v>1.1111125859531787</v>
      </c>
      <c r="R27" s="53">
        <f>'Manufacturing Gross Output'!R27/'Manufacturing Value Added'!R27</f>
        <v>2.318489069218816</v>
      </c>
      <c r="S27" s="53">
        <f>'Manufacturing Gross Output'!S27/'Manufacturing Value Added'!S27</f>
        <v>2.4031705648244919</v>
      </c>
    </row>
    <row r="28" spans="1:19" x14ac:dyDescent="0.25">
      <c r="A28" s="41">
        <v>1991</v>
      </c>
      <c r="B28" s="53">
        <f>'Manufacturing Gross Output'!B28/'Manufacturing Value Added'!B28</f>
        <v>3.5104634292040635</v>
      </c>
      <c r="C28" s="53">
        <f>'Manufacturing Gross Output'!C28/'Manufacturing Value Added'!C28</f>
        <v>3.7524528576419485</v>
      </c>
      <c r="D28" s="53">
        <f>'Manufacturing Gross Output'!D28/'Manufacturing Value Added'!D28</f>
        <v>3.4909731174720307</v>
      </c>
      <c r="E28" s="53">
        <f>'Manufacturing Gross Output'!E28/'Manufacturing Value Added'!E28</f>
        <v>2.7018223887779018</v>
      </c>
      <c r="F28" s="53">
        <f>'Manufacturing Gross Output'!F28/'Manufacturing Value Added'!F28</f>
        <v>2.8364304726074256</v>
      </c>
      <c r="G28" s="53">
        <f>'Manufacturing Gross Output'!G28/'Manufacturing Value Added'!G28</f>
        <v>2.7747606981844819</v>
      </c>
      <c r="H28" s="53">
        <f>'Manufacturing Gross Output'!H28/'Manufacturing Value Added'!H28</f>
        <v>6.7465210287527402</v>
      </c>
      <c r="I28" s="53">
        <f>'Manufacturing Gross Output'!I28/'Manufacturing Value Added'!I28</f>
        <v>2.8098584322813838</v>
      </c>
      <c r="J28" s="53">
        <f>'Manufacturing Gross Output'!J28/'Manufacturing Value Added'!J28</f>
        <v>3.5775195042617383</v>
      </c>
      <c r="K28" s="53">
        <f>'Manufacturing Gross Output'!K28/'Manufacturing Value Added'!K28</f>
        <v>2.6647819822360801</v>
      </c>
      <c r="L28" s="53">
        <f>'Manufacturing Gross Output'!L28/'Manufacturing Value Added'!L28</f>
        <v>4.4520208084389941</v>
      </c>
      <c r="M28" s="53">
        <f>'Manufacturing Gross Output'!M28/'Manufacturing Value Added'!M28</f>
        <v>2.3501019406074901</v>
      </c>
      <c r="N28" s="53">
        <f>'Manufacturing Gross Output'!N28/'Manufacturing Value Added'!N28</f>
        <v>2.2839233889689257</v>
      </c>
      <c r="O28" s="53">
        <f>'Manufacturing Gross Output'!O28/'Manufacturing Value Added'!O28</f>
        <v>7.8957159005099378</v>
      </c>
      <c r="P28" s="53">
        <f>'Manufacturing Gross Output'!P28/'Manufacturing Value Added'!P28</f>
        <v>2.1760860818159315</v>
      </c>
      <c r="Q28" s="53">
        <f>'Manufacturing Gross Output'!Q28/'Manufacturing Value Added'!Q28</f>
        <v>1.0728720892964279</v>
      </c>
      <c r="R28" s="53">
        <f>'Manufacturing Gross Output'!R28/'Manufacturing Value Added'!R28</f>
        <v>2.306960464216675</v>
      </c>
      <c r="S28" s="53">
        <f>'Manufacturing Gross Output'!S28/'Manufacturing Value Added'!S28</f>
        <v>2.4398213046421224</v>
      </c>
    </row>
    <row r="29" spans="1:19" x14ac:dyDescent="0.25">
      <c r="A29" s="41">
        <v>1992</v>
      </c>
      <c r="B29" s="53">
        <f>'Manufacturing Gross Output'!B29/'Manufacturing Value Added'!B29</f>
        <v>3.5151367929266542</v>
      </c>
      <c r="C29" s="53">
        <f>'Manufacturing Gross Output'!C29/'Manufacturing Value Added'!C29</f>
        <v>3.5744227522254652</v>
      </c>
      <c r="D29" s="53">
        <f>'Manufacturing Gross Output'!D29/'Manufacturing Value Added'!D29</f>
        <v>3.5165726405241533</v>
      </c>
      <c r="E29" s="53">
        <f>'Manufacturing Gross Output'!E29/'Manufacturing Value Added'!E29</f>
        <v>3.1679764408110613</v>
      </c>
      <c r="F29" s="53">
        <f>'Manufacturing Gross Output'!F29/'Manufacturing Value Added'!F29</f>
        <v>2.7845339204178865</v>
      </c>
      <c r="G29" s="53">
        <f>'Manufacturing Gross Output'!G29/'Manufacturing Value Added'!G29</f>
        <v>2.7795520660408366</v>
      </c>
      <c r="H29" s="53">
        <f>'Manufacturing Gross Output'!H29/'Manufacturing Value Added'!H29</f>
        <v>5.8043227987279868</v>
      </c>
      <c r="I29" s="53">
        <f>'Manufacturing Gross Output'!I29/'Manufacturing Value Added'!I29</f>
        <v>2.7251719797403906</v>
      </c>
      <c r="J29" s="53">
        <f>'Manufacturing Gross Output'!J29/'Manufacturing Value Added'!J29</f>
        <v>3.5509439236119089</v>
      </c>
      <c r="K29" s="53">
        <f>'Manufacturing Gross Output'!K29/'Manufacturing Value Added'!K29</f>
        <v>2.439192949935808</v>
      </c>
      <c r="L29" s="53">
        <f>'Manufacturing Gross Output'!L29/'Manufacturing Value Added'!L29</f>
        <v>4.277012190144454</v>
      </c>
      <c r="M29" s="53">
        <f>'Manufacturing Gross Output'!M29/'Manufacturing Value Added'!M29</f>
        <v>2.3672897270429578</v>
      </c>
      <c r="N29" s="53">
        <f>'Manufacturing Gross Output'!N29/'Manufacturing Value Added'!N29</f>
        <v>2.2976356125167534</v>
      </c>
      <c r="O29" s="53">
        <f>'Manufacturing Gross Output'!O29/'Manufacturing Value Added'!O29</f>
        <v>7.7671060290912983</v>
      </c>
      <c r="P29" s="53">
        <f>'Manufacturing Gross Output'!P29/'Manufacturing Value Added'!P29</f>
        <v>2.2824068328220566</v>
      </c>
      <c r="Q29" s="53">
        <f>'Manufacturing Gross Output'!Q29/'Manufacturing Value Added'!Q29</f>
        <v>1.1311693207857136</v>
      </c>
      <c r="R29" s="53">
        <f>'Manufacturing Gross Output'!R29/'Manufacturing Value Added'!R29</f>
        <v>2.2684689214898777</v>
      </c>
      <c r="S29" s="53">
        <f>'Manufacturing Gross Output'!S29/'Manufacturing Value Added'!S29</f>
        <v>2.4686550050077329</v>
      </c>
    </row>
    <row r="30" spans="1:19" x14ac:dyDescent="0.25">
      <c r="A30" s="41">
        <v>1993</v>
      </c>
      <c r="B30" s="53">
        <f>'Manufacturing Gross Output'!B30/'Manufacturing Value Added'!B30</f>
        <v>3.5266024742551041</v>
      </c>
      <c r="C30" s="53">
        <f>'Manufacturing Gross Output'!C30/'Manufacturing Value Added'!C30</f>
        <v>3.6135545652641685</v>
      </c>
      <c r="D30" s="53">
        <f>'Manufacturing Gross Output'!D30/'Manufacturing Value Added'!D30</f>
        <v>3.6599529421181205</v>
      </c>
      <c r="E30" s="53">
        <f>'Manufacturing Gross Output'!E30/'Manufacturing Value Added'!E30</f>
        <v>3.7757003554454429</v>
      </c>
      <c r="F30" s="53">
        <f>'Manufacturing Gross Output'!F30/'Manufacturing Value Added'!F30</f>
        <v>2.6206459862216556</v>
      </c>
      <c r="G30" s="53">
        <f>'Manufacturing Gross Output'!G30/'Manufacturing Value Added'!G30</f>
        <v>2.9447664886949898</v>
      </c>
      <c r="H30" s="53">
        <f>'Manufacturing Gross Output'!H30/'Manufacturing Value Added'!H30</f>
        <v>4.6579158936554084</v>
      </c>
      <c r="I30" s="53">
        <f>'Manufacturing Gross Output'!I30/'Manufacturing Value Added'!I30</f>
        <v>2.7009185014752588</v>
      </c>
      <c r="J30" s="53">
        <f>'Manufacturing Gross Output'!J30/'Manufacturing Value Added'!J30</f>
        <v>3.5082252951173043</v>
      </c>
      <c r="K30" s="53">
        <f>'Manufacturing Gross Output'!K30/'Manufacturing Value Added'!K30</f>
        <v>2.528624032395475</v>
      </c>
      <c r="L30" s="53">
        <f>'Manufacturing Gross Output'!L30/'Manufacturing Value Added'!L30</f>
        <v>4.2998755450473745</v>
      </c>
      <c r="M30" s="53">
        <f>'Manufacturing Gross Output'!M30/'Manufacturing Value Added'!M30</f>
        <v>2.3661127197667056</v>
      </c>
      <c r="N30" s="53">
        <f>'Manufacturing Gross Output'!N30/'Manufacturing Value Added'!N30</f>
        <v>2.4814827145373619</v>
      </c>
      <c r="O30" s="53">
        <f>'Manufacturing Gross Output'!O30/'Manufacturing Value Added'!O30</f>
        <v>7.6079255072855005</v>
      </c>
      <c r="P30" s="53">
        <f>'Manufacturing Gross Output'!P30/'Manufacturing Value Added'!P30</f>
        <v>2.3674446652116763</v>
      </c>
      <c r="Q30" s="53">
        <f>'Manufacturing Gross Output'!Q30/'Manufacturing Value Added'!Q30</f>
        <v>1.113696047233603</v>
      </c>
      <c r="R30" s="53">
        <f>'Manufacturing Gross Output'!R30/'Manufacturing Value Added'!R30</f>
        <v>2.20117038751052</v>
      </c>
      <c r="S30" s="53">
        <f>'Manufacturing Gross Output'!S30/'Manufacturing Value Added'!S30</f>
        <v>2.6470829866865242</v>
      </c>
    </row>
    <row r="31" spans="1:19" x14ac:dyDescent="0.25">
      <c r="A31" s="41">
        <v>1994</v>
      </c>
      <c r="B31" s="53">
        <f>'Manufacturing Gross Output'!B31/'Manufacturing Value Added'!B31</f>
        <v>3.4049542541555788</v>
      </c>
      <c r="C31" s="53">
        <f>'Manufacturing Gross Output'!C31/'Manufacturing Value Added'!C31</f>
        <v>3.7024773915195937</v>
      </c>
      <c r="D31" s="53">
        <f>'Manufacturing Gross Output'!D31/'Manufacturing Value Added'!D31</f>
        <v>3.7132166635848924</v>
      </c>
      <c r="E31" s="53">
        <f>'Manufacturing Gross Output'!E31/'Manufacturing Value Added'!E31</f>
        <v>3.8057918432477371</v>
      </c>
      <c r="F31" s="53">
        <f>'Manufacturing Gross Output'!F31/'Manufacturing Value Added'!F31</f>
        <v>2.69286348683824</v>
      </c>
      <c r="G31" s="53">
        <f>'Manufacturing Gross Output'!G31/'Manufacturing Value Added'!G31</f>
        <v>2.9144024919602778</v>
      </c>
      <c r="H31" s="53">
        <f>'Manufacturing Gross Output'!H31/'Manufacturing Value Added'!H31</f>
        <v>5.0466145870853198</v>
      </c>
      <c r="I31" s="53">
        <f>'Manufacturing Gross Output'!I31/'Manufacturing Value Added'!I31</f>
        <v>2.5884544863421088</v>
      </c>
      <c r="J31" s="53">
        <f>'Manufacturing Gross Output'!J31/'Manufacturing Value Added'!J31</f>
        <v>3.5523705110853614</v>
      </c>
      <c r="K31" s="53">
        <f>'Manufacturing Gross Output'!K31/'Manufacturing Value Added'!K31</f>
        <v>2.4580380748261601</v>
      </c>
      <c r="L31" s="53">
        <f>'Manufacturing Gross Output'!L31/'Manufacturing Value Added'!L31</f>
        <v>4.6207105037240206</v>
      </c>
      <c r="M31" s="53">
        <f>'Manufacturing Gross Output'!M31/'Manufacturing Value Added'!M31</f>
        <v>2.2950640080296054</v>
      </c>
      <c r="N31" s="53">
        <f>'Manufacturing Gross Output'!N31/'Manufacturing Value Added'!N31</f>
        <v>2.6142009973658142</v>
      </c>
      <c r="O31" s="53">
        <f>'Manufacturing Gross Output'!O31/'Manufacturing Value Added'!O31</f>
        <v>7.2877450577964007</v>
      </c>
      <c r="P31" s="53">
        <f>'Manufacturing Gross Output'!P31/'Manufacturing Value Added'!P31</f>
        <v>2.4018594546633021</v>
      </c>
      <c r="Q31" s="53">
        <f>'Manufacturing Gross Output'!Q31/'Manufacturing Value Added'!Q31</f>
        <v>1.1513911779903252</v>
      </c>
      <c r="R31" s="53">
        <f>'Manufacturing Gross Output'!R31/'Manufacturing Value Added'!R31</f>
        <v>2.3081471556567124</v>
      </c>
      <c r="S31" s="53">
        <f>'Manufacturing Gross Output'!S31/'Manufacturing Value Added'!S31</f>
        <v>2.7029245266033546</v>
      </c>
    </row>
    <row r="32" spans="1:19" x14ac:dyDescent="0.25">
      <c r="A32" s="41">
        <v>1995</v>
      </c>
      <c r="B32" s="53">
        <f>'Manufacturing Gross Output'!B32/'Manufacturing Value Added'!B32</f>
        <v>3.1259161190776701</v>
      </c>
      <c r="C32" s="53">
        <f>'Manufacturing Gross Output'!C32/'Manufacturing Value Added'!C32</f>
        <v>3.8044165826537397</v>
      </c>
      <c r="D32" s="53">
        <f>'Manufacturing Gross Output'!D32/'Manufacturing Value Added'!D32</f>
        <v>3.8037425103408231</v>
      </c>
      <c r="E32" s="53">
        <f>'Manufacturing Gross Output'!E32/'Manufacturing Value Added'!E32</f>
        <v>3.5441299148489982</v>
      </c>
      <c r="F32" s="53">
        <f>'Manufacturing Gross Output'!F32/'Manufacturing Value Added'!F32</f>
        <v>3.1932168716120639</v>
      </c>
      <c r="G32" s="53">
        <f>'Manufacturing Gross Output'!G32/'Manufacturing Value Added'!G32</f>
        <v>2.9178256427296496</v>
      </c>
      <c r="H32" s="53">
        <f>'Manufacturing Gross Output'!H32/'Manufacturing Value Added'!H32</f>
        <v>5.6790526816152616</v>
      </c>
      <c r="I32" s="53">
        <f>'Manufacturing Gross Output'!I32/'Manufacturing Value Added'!I32</f>
        <v>2.7222882253759861</v>
      </c>
      <c r="J32" s="53">
        <f>'Manufacturing Gross Output'!J32/'Manufacturing Value Added'!J32</f>
        <v>3.7457218956981415</v>
      </c>
      <c r="K32" s="53">
        <f>'Manufacturing Gross Output'!K32/'Manufacturing Value Added'!K32</f>
        <v>2.4848974575143932</v>
      </c>
      <c r="L32" s="53">
        <f>'Manufacturing Gross Output'!L32/'Manufacturing Value Added'!L32</f>
        <v>5.2124455176749862</v>
      </c>
      <c r="M32" s="53">
        <f>'Manufacturing Gross Output'!M32/'Manufacturing Value Added'!M32</f>
        <v>2.3084227576896166</v>
      </c>
      <c r="N32" s="53">
        <f>'Manufacturing Gross Output'!N32/'Manufacturing Value Added'!N32</f>
        <v>2.6695675913260932</v>
      </c>
      <c r="O32" s="53">
        <f>'Manufacturing Gross Output'!O32/'Manufacturing Value Added'!O32</f>
        <v>6.7298843893681566</v>
      </c>
      <c r="P32" s="53">
        <f>'Manufacturing Gross Output'!P32/'Manufacturing Value Added'!P32</f>
        <v>2.5461594176035862</v>
      </c>
      <c r="Q32" s="53">
        <f>'Manufacturing Gross Output'!Q32/'Manufacturing Value Added'!Q32</f>
        <v>1.1404892527009642</v>
      </c>
      <c r="R32" s="53">
        <f>'Manufacturing Gross Output'!R32/'Manufacturing Value Added'!R32</f>
        <v>2.3258032048831598</v>
      </c>
      <c r="S32" s="53">
        <f>'Manufacturing Gross Output'!S32/'Manufacturing Value Added'!S32</f>
        <v>2.7309121921064117</v>
      </c>
    </row>
    <row r="33" spans="1:22" x14ac:dyDescent="0.25">
      <c r="A33" s="41">
        <v>1996</v>
      </c>
      <c r="B33" s="53">
        <f>'Manufacturing Gross Output'!B33/'Manufacturing Value Added'!B33</f>
        <v>3.6662225313449439</v>
      </c>
      <c r="C33" s="53">
        <f>'Manufacturing Gross Output'!C33/'Manufacturing Value Added'!C33</f>
        <v>3.7894235502936113</v>
      </c>
      <c r="D33" s="53">
        <f>'Manufacturing Gross Output'!D33/'Manufacturing Value Added'!D33</f>
        <v>3.9499268866486017</v>
      </c>
      <c r="E33" s="53">
        <f>'Manufacturing Gross Output'!E33/'Manufacturing Value Added'!E33</f>
        <v>3.7095258652304777</v>
      </c>
      <c r="F33" s="53">
        <f>'Manufacturing Gross Output'!F33/'Manufacturing Value Added'!F33</f>
        <v>2.9010133618879417</v>
      </c>
      <c r="G33" s="53">
        <f>'Manufacturing Gross Output'!G33/'Manufacturing Value Added'!G33</f>
        <v>3.0698918571048801</v>
      </c>
      <c r="H33" s="53">
        <f>'Manufacturing Gross Output'!H33/'Manufacturing Value Added'!H33</f>
        <v>5.0085261094002584</v>
      </c>
      <c r="I33" s="53">
        <f>'Manufacturing Gross Output'!I33/'Manufacturing Value Added'!I33</f>
        <v>2.6816494240445432</v>
      </c>
      <c r="J33" s="53">
        <f>'Manufacturing Gross Output'!J33/'Manufacturing Value Added'!J33</f>
        <v>3.5920099980471343</v>
      </c>
      <c r="K33" s="53">
        <f>'Manufacturing Gross Output'!K33/'Manufacturing Value Added'!K33</f>
        <v>2.6980191671844644</v>
      </c>
      <c r="L33" s="53">
        <f>'Manufacturing Gross Output'!L33/'Manufacturing Value Added'!L33</f>
        <v>5.1191571491686583</v>
      </c>
      <c r="M33" s="53">
        <f>'Manufacturing Gross Output'!M33/'Manufacturing Value Added'!M33</f>
        <v>2.3324379794425201</v>
      </c>
      <c r="N33" s="53">
        <f>'Manufacturing Gross Output'!N33/'Manufacturing Value Added'!N33</f>
        <v>2.8375849984029196</v>
      </c>
      <c r="O33" s="53">
        <f>'Manufacturing Gross Output'!O33/'Manufacturing Value Added'!O33</f>
        <v>6.0892005623940797</v>
      </c>
      <c r="P33" s="53">
        <f>'Manufacturing Gross Output'!P33/'Manufacturing Value Added'!P33</f>
        <v>2.6976138914488668</v>
      </c>
      <c r="Q33" s="53">
        <f>'Manufacturing Gross Output'!Q33/'Manufacturing Value Added'!Q33</f>
        <v>1.1347390364146754</v>
      </c>
      <c r="R33" s="53">
        <f>'Manufacturing Gross Output'!R33/'Manufacturing Value Added'!R33</f>
        <v>2.2598246110325322</v>
      </c>
      <c r="S33" s="53">
        <f>'Manufacturing Gross Output'!S33/'Manufacturing Value Added'!S33</f>
        <v>2.5749958505262294</v>
      </c>
    </row>
    <row r="34" spans="1:22" x14ac:dyDescent="0.25">
      <c r="A34" s="41">
        <v>1997</v>
      </c>
      <c r="B34" s="53">
        <f>'Manufacturing Gross Output'!B34/'Manufacturing Value Added'!B34</f>
        <v>3.8118307715406119</v>
      </c>
      <c r="C34" s="53">
        <f>'Manufacturing Gross Output'!C34/'Manufacturing Value Added'!C34</f>
        <v>3.8646784253142208</v>
      </c>
      <c r="D34" s="53">
        <f>'Manufacturing Gross Output'!D34/'Manufacturing Value Added'!D34</f>
        <v>4.2416049037649843</v>
      </c>
      <c r="E34" s="53">
        <f>'Manufacturing Gross Output'!E34/'Manufacturing Value Added'!E34</f>
        <v>3.9597008034331149</v>
      </c>
      <c r="F34" s="53">
        <f>'Manufacturing Gross Output'!F34/'Manufacturing Value Added'!F34</f>
        <v>2.8593857925355248</v>
      </c>
      <c r="G34" s="53">
        <f>'Manufacturing Gross Output'!G34/'Manufacturing Value Added'!G34</f>
        <v>3.2078189021285972</v>
      </c>
      <c r="H34" s="53">
        <f>'Manufacturing Gross Output'!H34/'Manufacturing Value Added'!H34</f>
        <v>4.1215498556649095</v>
      </c>
      <c r="I34" s="53">
        <f>'Manufacturing Gross Output'!I34/'Manufacturing Value Added'!I34</f>
        <v>2.752388289964578</v>
      </c>
      <c r="J34" s="53">
        <f>'Manufacturing Gross Output'!J34/'Manufacturing Value Added'!J34</f>
        <v>3.5787204457750552</v>
      </c>
      <c r="K34" s="53">
        <f>'Manufacturing Gross Output'!K34/'Manufacturing Value Added'!K34</f>
        <v>2.4737807327685659</v>
      </c>
      <c r="L34" s="53">
        <f>'Manufacturing Gross Output'!L34/'Manufacturing Value Added'!L34</f>
        <v>5.1745028299111739</v>
      </c>
      <c r="M34" s="53">
        <f>'Manufacturing Gross Output'!M34/'Manufacturing Value Added'!M34</f>
        <v>2.383760106078002</v>
      </c>
      <c r="N34" s="53">
        <f>'Manufacturing Gross Output'!N34/'Manufacturing Value Added'!N34</f>
        <v>2.9131912339860446</v>
      </c>
      <c r="O34" s="53">
        <f>'Manufacturing Gross Output'!O34/'Manufacturing Value Added'!O34</f>
        <v>5.5289526908581657</v>
      </c>
      <c r="P34" s="53">
        <f>'Manufacturing Gross Output'!P34/'Manufacturing Value Added'!P34</f>
        <v>2.6847883382586737</v>
      </c>
      <c r="Q34" s="53">
        <f>'Manufacturing Gross Output'!Q34/'Manufacturing Value Added'!Q34</f>
        <v>1.2101278457804727</v>
      </c>
      <c r="R34" s="53">
        <f>'Manufacturing Gross Output'!R34/'Manufacturing Value Added'!R34</f>
        <v>2.3149582946924632</v>
      </c>
      <c r="S34" s="53">
        <f>'Manufacturing Gross Output'!S34/'Manufacturing Value Added'!S34</f>
        <v>2.5288899851796156</v>
      </c>
    </row>
    <row r="35" spans="1:22" x14ac:dyDescent="0.25">
      <c r="A35" s="41">
        <v>1998</v>
      </c>
      <c r="B35" s="53">
        <f>'Manufacturing Gross Output'!B35/'Manufacturing Value Added'!B35</f>
        <v>3.9360315197659665</v>
      </c>
      <c r="C35" s="53">
        <f>'Manufacturing Gross Output'!C35/'Manufacturing Value Added'!C35</f>
        <v>3.8790236565275977</v>
      </c>
      <c r="D35" s="53">
        <f>'Manufacturing Gross Output'!D35/'Manufacturing Value Added'!D35</f>
        <v>4.255266223285588</v>
      </c>
      <c r="E35" s="53">
        <f>'Manufacturing Gross Output'!E35/'Manufacturing Value Added'!E35</f>
        <v>4.1312225042088135</v>
      </c>
      <c r="F35" s="53">
        <f>'Manufacturing Gross Output'!F35/'Manufacturing Value Added'!F35</f>
        <v>3.0830539647366377</v>
      </c>
      <c r="G35" s="53">
        <f>'Manufacturing Gross Output'!G35/'Manufacturing Value Added'!G35</f>
        <v>3.2476230904795238</v>
      </c>
      <c r="H35" s="53">
        <f>'Manufacturing Gross Output'!H35/'Manufacturing Value Added'!H35</f>
        <v>3.6685526890657227</v>
      </c>
      <c r="I35" s="53">
        <f>'Manufacturing Gross Output'!I35/'Manufacturing Value Added'!I35</f>
        <v>2.889316675704098</v>
      </c>
      <c r="J35" s="53">
        <f>'Manufacturing Gross Output'!J35/'Manufacturing Value Added'!J35</f>
        <v>3.6611218996011141</v>
      </c>
      <c r="K35" s="53">
        <f>'Manufacturing Gross Output'!K35/'Manufacturing Value Added'!K35</f>
        <v>2.6235741761578244</v>
      </c>
      <c r="L35" s="53">
        <f>'Manufacturing Gross Output'!L35/'Manufacturing Value Added'!L35</f>
        <v>5.0180921218861503</v>
      </c>
      <c r="M35" s="53">
        <f>'Manufacturing Gross Output'!M35/'Manufacturing Value Added'!M35</f>
        <v>2.5217095588114637</v>
      </c>
      <c r="N35" s="53">
        <f>'Manufacturing Gross Output'!N35/'Manufacturing Value Added'!N35</f>
        <v>2.7543046808720271</v>
      </c>
      <c r="O35" s="53">
        <f>'Manufacturing Gross Output'!O35/'Manufacturing Value Added'!O35</f>
        <v>5.1156473135196494</v>
      </c>
      <c r="P35" s="53">
        <f>'Manufacturing Gross Output'!P35/'Manufacturing Value Added'!P35</f>
        <v>3.3418930459051084</v>
      </c>
      <c r="Q35" s="53">
        <f>'Manufacturing Gross Output'!Q35/'Manufacturing Value Added'!Q35</f>
        <v>1.2008035365071918</v>
      </c>
      <c r="R35" s="53">
        <f>'Manufacturing Gross Output'!R35/'Manufacturing Value Added'!R35</f>
        <v>2.4308731541925384</v>
      </c>
      <c r="S35" s="53">
        <f>'Manufacturing Gross Output'!S35/'Manufacturing Value Added'!S35</f>
        <v>2.5584815318647522</v>
      </c>
    </row>
    <row r="36" spans="1:22" x14ac:dyDescent="0.25">
      <c r="A36" s="41">
        <v>1999</v>
      </c>
      <c r="B36" s="53">
        <f>'Manufacturing Gross Output'!B36/'Manufacturing Value Added'!B36</f>
        <v>3.7820056950861862</v>
      </c>
      <c r="C36" s="53">
        <f>'Manufacturing Gross Output'!C36/'Manufacturing Value Added'!C36</f>
        <v>3.7496781019520879</v>
      </c>
      <c r="D36" s="53">
        <f>'Manufacturing Gross Output'!D36/'Manufacturing Value Added'!D36</f>
        <v>4.4035778520825728</v>
      </c>
      <c r="E36" s="53">
        <f>'Manufacturing Gross Output'!E36/'Manufacturing Value Added'!E36</f>
        <v>4.3280433862491954</v>
      </c>
      <c r="F36" s="53">
        <f>'Manufacturing Gross Output'!F36/'Manufacturing Value Added'!F36</f>
        <v>2.9634317338021194</v>
      </c>
      <c r="G36" s="53">
        <f>'Manufacturing Gross Output'!G36/'Manufacturing Value Added'!G36</f>
        <v>3.2455407533937288</v>
      </c>
      <c r="H36" s="53">
        <f>'Manufacturing Gross Output'!H36/'Manufacturing Value Added'!H36</f>
        <v>3.9881926298716004</v>
      </c>
      <c r="I36" s="53">
        <f>'Manufacturing Gross Output'!I36/'Manufacturing Value Added'!I36</f>
        <v>2.7375478599993381</v>
      </c>
      <c r="J36" s="53">
        <f>'Manufacturing Gross Output'!J36/'Manufacturing Value Added'!J36</f>
        <v>3.518390989318029</v>
      </c>
      <c r="K36" s="53">
        <f>'Manufacturing Gross Output'!K36/'Manufacturing Value Added'!K36</f>
        <v>2.6266549354644355</v>
      </c>
      <c r="L36" s="53">
        <f>'Manufacturing Gross Output'!L36/'Manufacturing Value Added'!L36</f>
        <v>4.6777211596750954</v>
      </c>
      <c r="M36" s="53">
        <f>'Manufacturing Gross Output'!M36/'Manufacturing Value Added'!M36</f>
        <v>2.5129514755917657</v>
      </c>
      <c r="N36" s="53">
        <f>'Manufacturing Gross Output'!N36/'Manufacturing Value Added'!N36</f>
        <v>2.8451428503699856</v>
      </c>
      <c r="O36" s="53">
        <f>'Manufacturing Gross Output'!O36/'Manufacturing Value Added'!O36</f>
        <v>4.9572421663472532</v>
      </c>
      <c r="P36" s="53">
        <f>'Manufacturing Gross Output'!P36/'Manufacturing Value Added'!P36</f>
        <v>3.1108912707610035</v>
      </c>
      <c r="Q36" s="53">
        <f>'Manufacturing Gross Output'!Q36/'Manufacturing Value Added'!Q36</f>
        <v>1.2162554783386761</v>
      </c>
      <c r="R36" s="53">
        <f>'Manufacturing Gross Output'!R36/'Manufacturing Value Added'!R36</f>
        <v>2.3779723356840496</v>
      </c>
      <c r="S36" s="53">
        <f>'Manufacturing Gross Output'!S36/'Manufacturing Value Added'!S36</f>
        <v>2.4200579606878629</v>
      </c>
    </row>
    <row r="37" spans="1:22" x14ac:dyDescent="0.25">
      <c r="A37" s="41">
        <v>2000</v>
      </c>
      <c r="B37" s="53">
        <f>'Manufacturing Gross Output'!B37/'Manufacturing Value Added'!B37</f>
        <v>3.8762174729739209</v>
      </c>
      <c r="C37" s="53">
        <f>'Manufacturing Gross Output'!C37/'Manufacturing Value Added'!C37</f>
        <v>3.5188042992667121</v>
      </c>
      <c r="D37" s="53">
        <f>'Manufacturing Gross Output'!D37/'Manufacturing Value Added'!D37</f>
        <v>4.2854156689636431</v>
      </c>
      <c r="E37" s="53">
        <f>'Manufacturing Gross Output'!E37/'Manufacturing Value Added'!E37</f>
        <v>4.2129010646594462</v>
      </c>
      <c r="F37" s="53">
        <f>'Manufacturing Gross Output'!F37/'Manufacturing Value Added'!F37</f>
        <v>3.0586618463324124</v>
      </c>
      <c r="G37" s="53">
        <f>'Manufacturing Gross Output'!G37/'Manufacturing Value Added'!G37</f>
        <v>3.1656241950533377</v>
      </c>
      <c r="H37" s="53">
        <f>'Manufacturing Gross Output'!H37/'Manufacturing Value Added'!H37</f>
        <v>4.0286058805060545</v>
      </c>
      <c r="I37" s="53">
        <f>'Manufacturing Gross Output'!I37/'Manufacturing Value Added'!I37</f>
        <v>2.663370000011799</v>
      </c>
      <c r="J37" s="53">
        <f>'Manufacturing Gross Output'!J37/'Manufacturing Value Added'!J37</f>
        <v>3.3458521183208636</v>
      </c>
      <c r="K37" s="53">
        <f>'Manufacturing Gross Output'!K37/'Manufacturing Value Added'!K37</f>
        <v>2.6511431096707101</v>
      </c>
      <c r="L37" s="53">
        <f>'Manufacturing Gross Output'!L37/'Manufacturing Value Added'!L37</f>
        <v>4.4013248621137055</v>
      </c>
      <c r="M37" s="53">
        <f>'Manufacturing Gross Output'!M37/'Manufacturing Value Added'!M37</f>
        <v>2.4363321648772134</v>
      </c>
      <c r="N37" s="53">
        <f>'Manufacturing Gross Output'!N37/'Manufacturing Value Added'!N37</f>
        <v>2.9303411923990081</v>
      </c>
      <c r="O37" s="53">
        <f>'Manufacturing Gross Output'!O37/'Manufacturing Value Added'!O37</f>
        <v>4.157699896508074</v>
      </c>
      <c r="P37" s="53">
        <f>'Manufacturing Gross Output'!P37/'Manufacturing Value Added'!P37</f>
        <v>3.1262411695710459</v>
      </c>
      <c r="Q37" s="53">
        <f>'Manufacturing Gross Output'!Q37/'Manufacturing Value Added'!Q37</f>
        <v>1.1359764329566024</v>
      </c>
      <c r="R37" s="53">
        <f>'Manufacturing Gross Output'!R37/'Manufacturing Value Added'!R37</f>
        <v>2.4135769263281919</v>
      </c>
      <c r="S37" s="53">
        <f>'Manufacturing Gross Output'!S37/'Manufacturing Value Added'!S37</f>
        <v>2.5744218970213275</v>
      </c>
    </row>
    <row r="38" spans="1:22" x14ac:dyDescent="0.25">
      <c r="A38" s="41">
        <v>2001</v>
      </c>
      <c r="B38" s="53">
        <f>'Manufacturing Gross Output'!B38/'Manufacturing Value Added'!B38</f>
        <v>3.805523703518916</v>
      </c>
      <c r="C38" s="53">
        <f>'Manufacturing Gross Output'!C38/'Manufacturing Value Added'!C38</f>
        <v>3.6021795657839482</v>
      </c>
      <c r="D38" s="53">
        <f>'Manufacturing Gross Output'!D38/'Manufacturing Value Added'!D38</f>
        <v>3.7596093651217486</v>
      </c>
      <c r="E38" s="53">
        <f>'Manufacturing Gross Output'!E38/'Manufacturing Value Added'!E38</f>
        <v>4.1222641401026774</v>
      </c>
      <c r="F38" s="53">
        <f>'Manufacturing Gross Output'!F38/'Manufacturing Value Added'!F38</f>
        <v>3.3454626427553804</v>
      </c>
      <c r="G38" s="53">
        <f>'Manufacturing Gross Output'!G38/'Manufacturing Value Added'!G38</f>
        <v>3.0887166966728952</v>
      </c>
      <c r="H38" s="53">
        <f>'Manufacturing Gross Output'!H38/'Manufacturing Value Added'!H38</f>
        <v>3.3536028108391891</v>
      </c>
      <c r="I38" s="53">
        <f>'Manufacturing Gross Output'!I38/'Manufacturing Value Added'!I38</f>
        <v>2.6292131908697569</v>
      </c>
      <c r="J38" s="53">
        <f>'Manufacturing Gross Output'!J38/'Manufacturing Value Added'!J38</f>
        <v>3.3909277556261492</v>
      </c>
      <c r="K38" s="53">
        <f>'Manufacturing Gross Output'!K38/'Manufacturing Value Added'!K38</f>
        <v>2.6121619368538407</v>
      </c>
      <c r="L38" s="53">
        <f>'Manufacturing Gross Output'!L38/'Manufacturing Value Added'!L38</f>
        <v>4.3069346469657521</v>
      </c>
      <c r="M38" s="53">
        <f>'Manufacturing Gross Output'!M38/'Manufacturing Value Added'!M38</f>
        <v>2.5509613065287891</v>
      </c>
      <c r="N38" s="53">
        <f>'Manufacturing Gross Output'!N38/'Manufacturing Value Added'!N38</f>
        <v>2.893675900450849</v>
      </c>
      <c r="O38" s="53">
        <f>'Manufacturing Gross Output'!O38/'Manufacturing Value Added'!O38</f>
        <v>4.1102142741443108</v>
      </c>
      <c r="P38" s="53">
        <f>'Manufacturing Gross Output'!P38/'Manufacturing Value Added'!P38</f>
        <v>2.9186167056138292</v>
      </c>
      <c r="Q38" s="53">
        <f>'Manufacturing Gross Output'!Q38/'Manufacturing Value Added'!Q38</f>
        <v>1.2018933748505736</v>
      </c>
      <c r="R38" s="53">
        <f>'Manufacturing Gross Output'!R38/'Manufacturing Value Added'!R38</f>
        <v>2.5589805376277961</v>
      </c>
      <c r="S38" s="53">
        <f>'Manufacturing Gross Output'!S38/'Manufacturing Value Added'!S38</f>
        <v>2.489994509113278</v>
      </c>
    </row>
    <row r="39" spans="1:22" x14ac:dyDescent="0.25">
      <c r="A39" s="41">
        <v>2002</v>
      </c>
      <c r="B39" s="53">
        <f>'Manufacturing Gross Output'!B39/'Manufacturing Value Added'!B39</f>
        <v>3.9785867045574399</v>
      </c>
      <c r="C39" s="53">
        <f>'Manufacturing Gross Output'!C39/'Manufacturing Value Added'!C39</f>
        <v>3.6828539310736628</v>
      </c>
      <c r="D39" s="53">
        <f>'Manufacturing Gross Output'!D39/'Manufacturing Value Added'!D39</f>
        <v>3.4860573289842693</v>
      </c>
      <c r="E39" s="53">
        <f>'Manufacturing Gross Output'!E39/'Manufacturing Value Added'!E39</f>
        <v>4.1961014034976953</v>
      </c>
      <c r="F39" s="53">
        <f>'Manufacturing Gross Output'!F39/'Manufacturing Value Added'!F39</f>
        <v>3.2661676526679013</v>
      </c>
      <c r="G39" s="53">
        <f>'Manufacturing Gross Output'!G39/'Manufacturing Value Added'!G39</f>
        <v>2.9085094215560572</v>
      </c>
      <c r="H39" s="53">
        <f>'Manufacturing Gross Output'!H39/'Manufacturing Value Added'!H39</f>
        <v>3.9834779892640122</v>
      </c>
      <c r="I39" s="53">
        <f>'Manufacturing Gross Output'!I39/'Manufacturing Value Added'!I39</f>
        <v>2.6084075211314839</v>
      </c>
      <c r="J39" s="53">
        <f>'Manufacturing Gross Output'!J39/'Manufacturing Value Added'!J39</f>
        <v>3.5023284700646111</v>
      </c>
      <c r="K39" s="53">
        <f>'Manufacturing Gross Output'!K39/'Manufacturing Value Added'!K39</f>
        <v>2.6444894352633792</v>
      </c>
      <c r="L39" s="53">
        <f>'Manufacturing Gross Output'!L39/'Manufacturing Value Added'!L39</f>
        <v>4.2673429847475859</v>
      </c>
      <c r="M39" s="53">
        <f>'Manufacturing Gross Output'!M39/'Manufacturing Value Added'!M39</f>
        <v>2.5991529822018498</v>
      </c>
      <c r="N39" s="53">
        <f>'Manufacturing Gross Output'!N39/'Manufacturing Value Added'!N39</f>
        <v>2.8769493708915257</v>
      </c>
      <c r="O39" s="53">
        <f>'Manufacturing Gross Output'!O39/'Manufacturing Value Added'!O39</f>
        <v>3.3500742739235108</v>
      </c>
      <c r="P39" s="53">
        <f>'Manufacturing Gross Output'!P39/'Manufacturing Value Added'!P39</f>
        <v>2.6868434601057372</v>
      </c>
      <c r="Q39" s="53">
        <f>'Manufacturing Gross Output'!Q39/'Manufacturing Value Added'!Q39</f>
        <v>1.1487363023442516</v>
      </c>
      <c r="R39" s="53">
        <f>'Manufacturing Gross Output'!R39/'Manufacturing Value Added'!R39</f>
        <v>2.6759322176955913</v>
      </c>
      <c r="S39" s="53">
        <f>'Manufacturing Gross Output'!S39/'Manufacturing Value Added'!S39</f>
        <v>2.5280550715544186</v>
      </c>
    </row>
    <row r="40" spans="1:22" x14ac:dyDescent="0.25">
      <c r="A40" s="41">
        <v>2003</v>
      </c>
      <c r="B40" s="53">
        <f>'Manufacturing Gross Output'!B40/'Manufacturing Value Added'!B40</f>
        <v>3.895134995681794</v>
      </c>
      <c r="C40" s="53">
        <f>'Manufacturing Gross Output'!C40/'Manufacturing Value Added'!C40</f>
        <v>4.2802346914493992</v>
      </c>
      <c r="D40" s="53">
        <f>'Manufacturing Gross Output'!D40/'Manufacturing Value Added'!D40</f>
        <v>3.5257334964337859</v>
      </c>
      <c r="E40" s="53">
        <f>'Manufacturing Gross Output'!E40/'Manufacturing Value Added'!E40</f>
        <v>4.200602415982388</v>
      </c>
      <c r="F40" s="53">
        <f>'Manufacturing Gross Output'!F40/'Manufacturing Value Added'!F40</f>
        <v>3.2288909335720413</v>
      </c>
      <c r="G40" s="53">
        <f>'Manufacturing Gross Output'!G40/'Manufacturing Value Added'!G40</f>
        <v>2.7438675241496147</v>
      </c>
      <c r="H40" s="53">
        <f>'Manufacturing Gross Output'!H40/'Manufacturing Value Added'!H40</f>
        <v>2.8557272703260246</v>
      </c>
      <c r="I40" s="53">
        <f>'Manufacturing Gross Output'!I40/'Manufacturing Value Added'!I40</f>
        <v>2.5909436780756501</v>
      </c>
      <c r="J40" s="53">
        <f>'Manufacturing Gross Output'!J40/'Manufacturing Value Added'!J40</f>
        <v>3.3636995264864074</v>
      </c>
      <c r="K40" s="53">
        <f>'Manufacturing Gross Output'!K40/'Manufacturing Value Added'!K40</f>
        <v>2.5880124591267823</v>
      </c>
      <c r="L40" s="53">
        <f>'Manufacturing Gross Output'!L40/'Manufacturing Value Added'!L40</f>
        <v>4.2785637038568156</v>
      </c>
      <c r="M40" s="53">
        <f>'Manufacturing Gross Output'!M40/'Manufacturing Value Added'!M40</f>
        <v>2.4535439054097501</v>
      </c>
      <c r="N40" s="53">
        <f>'Manufacturing Gross Output'!N40/'Manufacturing Value Added'!N40</f>
        <v>2.9186063114425354</v>
      </c>
      <c r="O40" s="53">
        <f>'Manufacturing Gross Output'!O40/'Manufacturing Value Added'!O40</f>
        <v>2.808823810096325</v>
      </c>
      <c r="P40" s="53">
        <f>'Manufacturing Gross Output'!P40/'Manufacturing Value Added'!P40</f>
        <v>2.4312804480341335</v>
      </c>
      <c r="Q40" s="53">
        <f>'Manufacturing Gross Output'!Q40/'Manufacturing Value Added'!Q40</f>
        <v>1.1026615684123307</v>
      </c>
      <c r="R40" s="53">
        <f>'Manufacturing Gross Output'!R40/'Manufacturing Value Added'!R40</f>
        <v>2.7028219652954011</v>
      </c>
      <c r="S40" s="53">
        <f>'Manufacturing Gross Output'!S40/'Manufacturing Value Added'!S40</f>
        <v>2.5475961183988316</v>
      </c>
    </row>
    <row r="41" spans="1:22" x14ac:dyDescent="0.25">
      <c r="A41" s="41">
        <v>2004</v>
      </c>
      <c r="B41" s="53">
        <f>'Manufacturing Gross Output'!B41/'Manufacturing Value Added'!B41</f>
        <v>3.8167550634356755</v>
      </c>
      <c r="C41" s="53">
        <f>'Manufacturing Gross Output'!C41/'Manufacturing Value Added'!C41</f>
        <v>3.4977206912851266</v>
      </c>
      <c r="D41" s="53">
        <f>'Manufacturing Gross Output'!D41/'Manufacturing Value Added'!D41</f>
        <v>3.1602639196477331</v>
      </c>
      <c r="E41" s="53">
        <f>'Manufacturing Gross Output'!E41/'Manufacturing Value Added'!E41</f>
        <v>4.3928308040820223</v>
      </c>
      <c r="F41" s="53">
        <f>'Manufacturing Gross Output'!F41/'Manufacturing Value Added'!F41</f>
        <v>3.0320747379677218</v>
      </c>
      <c r="G41" s="53">
        <f>'Manufacturing Gross Output'!G41/'Manufacturing Value Added'!G41</f>
        <v>2.6811730203243225</v>
      </c>
      <c r="H41" s="53">
        <f>'Manufacturing Gross Output'!H41/'Manufacturing Value Added'!H41</f>
        <v>2.7372676028777287</v>
      </c>
      <c r="I41" s="53">
        <f>'Manufacturing Gross Output'!I41/'Manufacturing Value Added'!I41</f>
        <v>2.5086456728359545</v>
      </c>
      <c r="J41" s="53">
        <f>'Manufacturing Gross Output'!J41/'Manufacturing Value Added'!J41</f>
        <v>3.1436636461967633</v>
      </c>
      <c r="K41" s="53">
        <f>'Manufacturing Gross Output'!K41/'Manufacturing Value Added'!K41</f>
        <v>2.4859262118063405</v>
      </c>
      <c r="L41" s="53">
        <f>'Manufacturing Gross Output'!L41/'Manufacturing Value Added'!L41</f>
        <v>4.2838699246950158</v>
      </c>
      <c r="M41" s="53">
        <f>'Manufacturing Gross Output'!M41/'Manufacturing Value Added'!M41</f>
        <v>2.3476908326934152</v>
      </c>
      <c r="N41" s="53">
        <f>'Manufacturing Gross Output'!N41/'Manufacturing Value Added'!N41</f>
        <v>2.7364171199355645</v>
      </c>
      <c r="O41" s="53">
        <f>'Manufacturing Gross Output'!O41/'Manufacturing Value Added'!O41</f>
        <v>2.6183675351645332</v>
      </c>
      <c r="P41" s="53">
        <f>'Manufacturing Gross Output'!P41/'Manufacturing Value Added'!P41</f>
        <v>2.6118245039833172</v>
      </c>
      <c r="Q41" s="53">
        <f>'Manufacturing Gross Output'!Q41/'Manufacturing Value Added'!Q41</f>
        <v>1.0923034440797967</v>
      </c>
      <c r="R41" s="53">
        <f>'Manufacturing Gross Output'!R41/'Manufacturing Value Added'!R41</f>
        <v>2.5687770870967714</v>
      </c>
      <c r="S41" s="53">
        <f>'Manufacturing Gross Output'!S41/'Manufacturing Value Added'!S41</f>
        <v>2.4120175071642289</v>
      </c>
      <c r="T41" s="46"/>
      <c r="U41" s="46"/>
      <c r="V41" s="46"/>
    </row>
    <row r="42" spans="1:22" x14ac:dyDescent="0.25">
      <c r="A42" s="41">
        <v>2005</v>
      </c>
      <c r="B42" s="53">
        <f>'Manufacturing Gross Output'!B42/'Manufacturing Value Added'!B42</f>
        <v>3.9622720287121154</v>
      </c>
      <c r="C42" s="53">
        <f>'Manufacturing Gross Output'!C42/'Manufacturing Value Added'!C42</f>
        <v>3.7412995580310908</v>
      </c>
      <c r="D42" s="53">
        <f>'Manufacturing Gross Output'!D42/'Manufacturing Value Added'!D42</f>
        <v>3.3155342676940505</v>
      </c>
      <c r="E42" s="53">
        <f>'Manufacturing Gross Output'!E42/'Manufacturing Value Added'!E42</f>
        <v>4.3224120068459841</v>
      </c>
      <c r="F42" s="53">
        <f>'Manufacturing Gross Output'!F42/'Manufacturing Value Added'!F42</f>
        <v>3.1029079368416523</v>
      </c>
      <c r="G42" s="53">
        <f>'Manufacturing Gross Output'!G42/'Manufacturing Value Added'!G42</f>
        <v>2.6119707291950309</v>
      </c>
      <c r="H42" s="53">
        <f>'Manufacturing Gross Output'!H42/'Manufacturing Value Added'!H42</f>
        <v>2.9175166767562493</v>
      </c>
      <c r="I42" s="53">
        <f>'Manufacturing Gross Output'!I42/'Manufacturing Value Added'!I42</f>
        <v>2.6561734015242093</v>
      </c>
      <c r="J42" s="53">
        <f>'Manufacturing Gross Output'!J42/'Manufacturing Value Added'!J42</f>
        <v>3.2049443796312662</v>
      </c>
      <c r="K42" s="53">
        <f>'Manufacturing Gross Output'!K42/'Manufacturing Value Added'!K42</f>
        <v>2.5201624286855835</v>
      </c>
      <c r="L42" s="53">
        <f>'Manufacturing Gross Output'!L42/'Manufacturing Value Added'!L42</f>
        <v>4.6719401294915963</v>
      </c>
      <c r="M42" s="53">
        <f>'Manufacturing Gross Output'!M42/'Manufacturing Value Added'!M42</f>
        <v>2.4044034095531353</v>
      </c>
      <c r="N42" s="53">
        <f>'Manufacturing Gross Output'!N42/'Manufacturing Value Added'!N42</f>
        <v>2.7561149111266752</v>
      </c>
      <c r="O42" s="53">
        <f>'Manufacturing Gross Output'!O42/'Manufacturing Value Added'!O42</f>
        <v>2.4385217328094639</v>
      </c>
      <c r="P42" s="53">
        <f>'Manufacturing Gross Output'!P42/'Manufacturing Value Added'!P42</f>
        <v>2.6287953769649932</v>
      </c>
      <c r="Q42" s="53">
        <f>'Manufacturing Gross Output'!Q42/'Manufacturing Value Added'!Q42</f>
        <v>1.0647552142140733</v>
      </c>
      <c r="R42" s="53">
        <f>'Manufacturing Gross Output'!R42/'Manufacturing Value Added'!R42</f>
        <v>2.52795997201651</v>
      </c>
      <c r="S42" s="53">
        <f>'Manufacturing Gross Output'!S42/'Manufacturing Value Added'!S42</f>
        <v>2.4795154920657412</v>
      </c>
      <c r="T42" s="46"/>
      <c r="U42" s="46"/>
      <c r="V42" s="46"/>
    </row>
    <row r="43" spans="1:22" x14ac:dyDescent="0.25">
      <c r="A43" s="41">
        <v>2006</v>
      </c>
      <c r="B43" s="53">
        <f>'Manufacturing Gross Output'!B43/'Manufacturing Value Added'!B43</f>
        <v>3.5884764019365178</v>
      </c>
      <c r="C43" s="53">
        <f>'Manufacturing Gross Output'!C43/'Manufacturing Value Added'!C43</f>
        <v>3.5280264589926786</v>
      </c>
      <c r="D43" s="53">
        <f>'Manufacturing Gross Output'!D43/'Manufacturing Value Added'!D43</f>
        <v>3.3573488620503409</v>
      </c>
      <c r="E43" s="53">
        <f>'Manufacturing Gross Output'!E43/'Manufacturing Value Added'!E43</f>
        <v>4.4479610381212291</v>
      </c>
      <c r="F43" s="53">
        <f>'Manufacturing Gross Output'!F43/'Manufacturing Value Added'!F43</f>
        <v>2.8835489653581354</v>
      </c>
      <c r="G43" s="53">
        <f>'Manufacturing Gross Output'!G43/'Manufacturing Value Added'!G43</f>
        <v>2.4995680044804578</v>
      </c>
      <c r="H43" s="53">
        <f>'Manufacturing Gross Output'!H43/'Manufacturing Value Added'!H43</f>
        <v>3.3449072312701125</v>
      </c>
      <c r="I43" s="53">
        <f>'Manufacturing Gross Output'!I43/'Manufacturing Value Added'!I43</f>
        <v>2.4279551591277526</v>
      </c>
      <c r="J43" s="53">
        <f>'Manufacturing Gross Output'!J43/'Manufacturing Value Added'!J43</f>
        <v>3.4182192004827958</v>
      </c>
      <c r="K43" s="53">
        <f>'Manufacturing Gross Output'!K43/'Manufacturing Value Added'!K43</f>
        <v>2.7715380880026341</v>
      </c>
      <c r="L43" s="53">
        <f>'Manufacturing Gross Output'!L43/'Manufacturing Value Added'!L43</f>
        <v>5.0704228268508196</v>
      </c>
      <c r="M43" s="53">
        <f>'Manufacturing Gross Output'!M43/'Manufacturing Value Added'!M43</f>
        <v>2.4402137003037905</v>
      </c>
      <c r="N43" s="53">
        <f>'Manufacturing Gross Output'!N43/'Manufacturing Value Added'!N43</f>
        <v>2.7122316244529827</v>
      </c>
      <c r="O43" s="53">
        <f>'Manufacturing Gross Output'!O43/'Manufacturing Value Added'!O43</f>
        <v>2.2478473794538165</v>
      </c>
      <c r="P43" s="53">
        <f>'Manufacturing Gross Output'!P43/'Manufacturing Value Added'!P43</f>
        <v>2.2785027958998492</v>
      </c>
      <c r="Q43" s="53">
        <f>'Manufacturing Gross Output'!Q43/'Manufacturing Value Added'!Q43</f>
        <v>0.98562982248322661</v>
      </c>
      <c r="R43" s="53">
        <f>'Manufacturing Gross Output'!R43/'Manufacturing Value Added'!R43</f>
        <v>2.4682230409902441</v>
      </c>
      <c r="S43" s="53">
        <f>'Manufacturing Gross Output'!S43/'Manufacturing Value Added'!S43</f>
        <v>2.3818340706264265</v>
      </c>
      <c r="T43" s="46"/>
      <c r="U43" s="46"/>
      <c r="V43" s="46"/>
    </row>
    <row r="44" spans="1:22" x14ac:dyDescent="0.25">
      <c r="A44" s="41">
        <v>2007</v>
      </c>
      <c r="B44" s="53">
        <f>'Manufacturing Gross Output'!B44/'Manufacturing Value Added'!B44</f>
        <v>3.5740791361212167</v>
      </c>
      <c r="C44" s="53">
        <f>'Manufacturing Gross Output'!C44/'Manufacturing Value Added'!C44</f>
        <v>3.2680557403451762</v>
      </c>
      <c r="D44" s="53">
        <f>'Manufacturing Gross Output'!D44/'Manufacturing Value Added'!D44</f>
        <v>2.7274114352055743</v>
      </c>
      <c r="E44" s="53">
        <f>'Manufacturing Gross Output'!E44/'Manufacturing Value Added'!E44</f>
        <v>3.9515088243600864</v>
      </c>
      <c r="F44" s="53">
        <f>'Manufacturing Gross Output'!F44/'Manufacturing Value Added'!F44</f>
        <v>3.1040581819705628</v>
      </c>
      <c r="G44" s="53">
        <f>'Manufacturing Gross Output'!G44/'Manufacturing Value Added'!G44</f>
        <v>2.4658934634928169</v>
      </c>
      <c r="H44" s="53">
        <f>'Manufacturing Gross Output'!H44/'Manufacturing Value Added'!H44</f>
        <v>3.3954560802916247</v>
      </c>
      <c r="I44" s="53">
        <f>'Manufacturing Gross Output'!I44/'Manufacturing Value Added'!I44</f>
        <v>2.4746870189156249</v>
      </c>
      <c r="J44" s="53">
        <f>'Manufacturing Gross Output'!J44/'Manufacturing Value Added'!J44</f>
        <v>3.3017700466285107</v>
      </c>
      <c r="K44" s="53">
        <f>'Manufacturing Gross Output'!K44/'Manufacturing Value Added'!K44</f>
        <v>2.775878792156079</v>
      </c>
      <c r="L44" s="53">
        <f>'Manufacturing Gross Output'!L44/'Manufacturing Value Added'!L44</f>
        <v>5.336645861770533</v>
      </c>
      <c r="M44" s="53">
        <f>'Manufacturing Gross Output'!M44/'Manufacturing Value Added'!M44</f>
        <v>2.4480990787258436</v>
      </c>
      <c r="N44" s="53">
        <f>'Manufacturing Gross Output'!N44/'Manufacturing Value Added'!N44</f>
        <v>2.7081738876812245</v>
      </c>
      <c r="O44" s="53">
        <f>'Manufacturing Gross Output'!O44/'Manufacturing Value Added'!O44</f>
        <v>2.1804549797664121</v>
      </c>
      <c r="P44" s="53">
        <f>'Manufacturing Gross Output'!P44/'Manufacturing Value Added'!P44</f>
        <v>2.5057256148105735</v>
      </c>
      <c r="Q44" s="53">
        <f>'Manufacturing Gross Output'!Q44/'Manufacturing Value Added'!Q44</f>
        <v>1.003440563971578</v>
      </c>
      <c r="R44" s="53">
        <f>'Manufacturing Gross Output'!R44/'Manufacturing Value Added'!R44</f>
        <v>2.6362967305045144</v>
      </c>
      <c r="S44" s="53">
        <f>'Manufacturing Gross Output'!S44/'Manufacturing Value Added'!S44</f>
        <v>2.3376323489867064</v>
      </c>
      <c r="T44" s="46"/>
      <c r="U44" s="46"/>
      <c r="V44" s="46"/>
    </row>
    <row r="45" spans="1:22" x14ac:dyDescent="0.25">
      <c r="A45" s="41">
        <v>2008</v>
      </c>
      <c r="B45" s="53">
        <f>'Manufacturing Gross Output'!B45/'Manufacturing Value Added'!B45</f>
        <v>3.7265607857778327</v>
      </c>
      <c r="C45" s="53">
        <f>'Manufacturing Gross Output'!C45/'Manufacturing Value Added'!C45</f>
        <v>2.9696449252120987</v>
      </c>
      <c r="D45" s="53">
        <f>'Manufacturing Gross Output'!D45/'Manufacturing Value Added'!D45</f>
        <v>2.4289131949728451</v>
      </c>
      <c r="E45" s="53">
        <f>'Manufacturing Gross Output'!E45/'Manufacturing Value Added'!E45</f>
        <v>3.6426815666803996</v>
      </c>
      <c r="F45" s="53">
        <f>'Manufacturing Gross Output'!F45/'Manufacturing Value Added'!F45</f>
        <v>3.3165096372337812</v>
      </c>
      <c r="G45" s="53">
        <f>'Manufacturing Gross Output'!G45/'Manufacturing Value Added'!G45</f>
        <v>2.3533859597118201</v>
      </c>
      <c r="H45" s="53">
        <f>'Manufacturing Gross Output'!H45/'Manufacturing Value Added'!H45</f>
        <v>3.0345436717418321</v>
      </c>
      <c r="I45" s="53">
        <f>'Manufacturing Gross Output'!I45/'Manufacturing Value Added'!I45</f>
        <v>2.4684469235436777</v>
      </c>
      <c r="J45" s="53">
        <f>'Manufacturing Gross Output'!J45/'Manufacturing Value Added'!J45</f>
        <v>3.428566719852979</v>
      </c>
      <c r="K45" s="53">
        <f>'Manufacturing Gross Output'!K45/'Manufacturing Value Added'!K45</f>
        <v>2.5706122589042115</v>
      </c>
      <c r="L45" s="53">
        <f>'Manufacturing Gross Output'!L45/'Manufacturing Value Added'!L45</f>
        <v>5.1398254882013212</v>
      </c>
      <c r="M45" s="53">
        <f>'Manufacturing Gross Output'!M45/'Manufacturing Value Added'!M45</f>
        <v>2.5023127339205371</v>
      </c>
      <c r="N45" s="53">
        <f>'Manufacturing Gross Output'!N45/'Manufacturing Value Added'!N45</f>
        <v>2.6002981782996466</v>
      </c>
      <c r="O45" s="53">
        <f>'Manufacturing Gross Output'!O45/'Manufacturing Value Added'!O45</f>
        <v>1.9158425855186827</v>
      </c>
      <c r="P45" s="53">
        <f>'Manufacturing Gross Output'!P45/'Manufacturing Value Added'!P45</f>
        <v>2.2394438390274978</v>
      </c>
      <c r="Q45" s="53">
        <f>'Manufacturing Gross Output'!Q45/'Manufacturing Value Added'!Q45</f>
        <v>1.0299338042218835</v>
      </c>
      <c r="R45" s="53">
        <f>'Manufacturing Gross Output'!R45/'Manufacturing Value Added'!R45</f>
        <v>2.6738745059892572</v>
      </c>
      <c r="S45" s="53">
        <f>'Manufacturing Gross Output'!S45/'Manufacturing Value Added'!S45</f>
        <v>2.2723590106941947</v>
      </c>
      <c r="T45" s="46"/>
      <c r="U45" s="46"/>
      <c r="V45" s="46"/>
    </row>
    <row r="46" spans="1:22" x14ac:dyDescent="0.25">
      <c r="A46" s="41">
        <v>2009</v>
      </c>
      <c r="B46" s="53">
        <f>'Manufacturing Gross Output'!B46/'Manufacturing Value Added'!B46</f>
        <v>3.6761791761774845</v>
      </c>
      <c r="C46" s="53">
        <f>'Manufacturing Gross Output'!C46/'Manufacturing Value Added'!C46</f>
        <v>3.098213557013187</v>
      </c>
      <c r="D46" s="53">
        <f>'Manufacturing Gross Output'!D46/'Manufacturing Value Added'!D46</f>
        <v>2.6801406789352344</v>
      </c>
      <c r="E46" s="53">
        <f>'Manufacturing Gross Output'!E46/'Manufacturing Value Added'!E46</f>
        <v>3.3426787529753357</v>
      </c>
      <c r="F46" s="53">
        <f>'Manufacturing Gross Output'!F46/'Manufacturing Value Added'!F46</f>
        <v>2.8578736596905792</v>
      </c>
      <c r="G46" s="53">
        <f>'Manufacturing Gross Output'!G46/'Manufacturing Value Added'!G46</f>
        <v>2.3189534440807931</v>
      </c>
      <c r="H46" s="53">
        <f>'Manufacturing Gross Output'!H46/'Manufacturing Value Added'!H46</f>
        <v>3.2453386376609767</v>
      </c>
      <c r="I46" s="53">
        <f>'Manufacturing Gross Output'!I46/'Manufacturing Value Added'!I46</f>
        <v>2.2601218363958204</v>
      </c>
      <c r="J46" s="53">
        <f>'Manufacturing Gross Output'!J46/'Manufacturing Value Added'!J46</f>
        <v>2.946611976094542</v>
      </c>
      <c r="K46" s="53">
        <f>'Manufacturing Gross Output'!K46/'Manufacturing Value Added'!K46</f>
        <v>2.4486131598663334</v>
      </c>
      <c r="L46" s="53">
        <f>'Manufacturing Gross Output'!L46/'Manufacturing Value Added'!L46</f>
        <v>4.0702448065479464</v>
      </c>
      <c r="M46" s="53">
        <f>'Manufacturing Gross Output'!M46/'Manufacturing Value Added'!M46</f>
        <v>2.587674997580601</v>
      </c>
      <c r="N46" s="53">
        <f>'Manufacturing Gross Output'!N46/'Manufacturing Value Added'!N46</f>
        <v>2.5355476159805619</v>
      </c>
      <c r="O46" s="53">
        <f>'Manufacturing Gross Output'!O46/'Manufacturing Value Added'!O46</f>
        <v>1.6218406943635986</v>
      </c>
      <c r="P46" s="53">
        <f>'Manufacturing Gross Output'!P46/'Manufacturing Value Added'!P46</f>
        <v>2.1524990657326462</v>
      </c>
      <c r="Q46" s="53">
        <f>'Manufacturing Gross Output'!Q46/'Manufacturing Value Added'!Q46</f>
        <v>1.4309196450275652</v>
      </c>
      <c r="R46" s="53">
        <f>'Manufacturing Gross Output'!R46/'Manufacturing Value Added'!R46</f>
        <v>2.7650112406468157</v>
      </c>
      <c r="S46" s="53">
        <f>'Manufacturing Gross Output'!S46/'Manufacturing Value Added'!S46</f>
        <v>2.0790988623610809</v>
      </c>
      <c r="T46" s="46"/>
      <c r="U46" s="46"/>
      <c r="V46" s="46"/>
    </row>
    <row r="47" spans="1:22" x14ac:dyDescent="0.25">
      <c r="A47" s="41">
        <v>2010</v>
      </c>
      <c r="B47" s="53">
        <f>'Manufacturing Gross Output'!B47/'Manufacturing Value Added'!B47</f>
        <v>3.8704775083946701</v>
      </c>
      <c r="C47" s="53">
        <f>'Manufacturing Gross Output'!C47/'Manufacturing Value Added'!C47</f>
        <v>3.2644570841705991</v>
      </c>
      <c r="D47" s="53">
        <f>'Manufacturing Gross Output'!D47/'Manufacturing Value Added'!D47</f>
        <v>2.3068561897101678</v>
      </c>
      <c r="E47" s="53">
        <f>'Manufacturing Gross Output'!E47/'Manufacturing Value Added'!E47</f>
        <v>3.2369705256311367</v>
      </c>
      <c r="F47" s="53">
        <f>'Manufacturing Gross Output'!F47/'Manufacturing Value Added'!F47</f>
        <v>3.1510025600952871</v>
      </c>
      <c r="G47" s="53">
        <f>'Manufacturing Gross Output'!G47/'Manufacturing Value Added'!G47</f>
        <v>2.2728543127488079</v>
      </c>
      <c r="H47" s="53">
        <f>'Manufacturing Gross Output'!H47/'Manufacturing Value Added'!H47</f>
        <v>3.7836092977484141</v>
      </c>
      <c r="I47" s="53">
        <f>'Manufacturing Gross Output'!I47/'Manufacturing Value Added'!I47</f>
        <v>2.2918452287296613</v>
      </c>
      <c r="J47" s="53">
        <f>'Manufacturing Gross Output'!J47/'Manufacturing Value Added'!J47</f>
        <v>3.0102264949649333</v>
      </c>
      <c r="K47" s="53">
        <f>'Manufacturing Gross Output'!K47/'Manufacturing Value Added'!K47</f>
        <v>2.476643780927386</v>
      </c>
      <c r="L47" s="53">
        <f>'Manufacturing Gross Output'!L47/'Manufacturing Value Added'!L47</f>
        <v>4.9370907707021914</v>
      </c>
      <c r="M47" s="53">
        <f>'Manufacturing Gross Output'!M47/'Manufacturing Value Added'!M47</f>
        <v>2.4730630488736067</v>
      </c>
      <c r="N47" s="53">
        <f>'Manufacturing Gross Output'!N47/'Manufacturing Value Added'!N47</f>
        <v>2.5273248780444741</v>
      </c>
      <c r="O47" s="53">
        <f>'Manufacturing Gross Output'!O47/'Manufacturing Value Added'!O47</f>
        <v>1.5246454715166242</v>
      </c>
      <c r="P47" s="53">
        <f>'Manufacturing Gross Output'!P47/'Manufacturing Value Added'!P47</f>
        <v>2.1624478853323366</v>
      </c>
      <c r="Q47" s="53">
        <f>'Manufacturing Gross Output'!Q47/'Manufacturing Value Added'!Q47</f>
        <v>1.0647679454083789</v>
      </c>
      <c r="R47" s="53">
        <f>'Manufacturing Gross Output'!R47/'Manufacturing Value Added'!R47</f>
        <v>2.6486871102451537</v>
      </c>
      <c r="S47" s="53">
        <f>'Manufacturing Gross Output'!S47/'Manufacturing Value Added'!S47</f>
        <v>1.9698911189718549</v>
      </c>
      <c r="T47" s="46"/>
      <c r="U47" s="46"/>
      <c r="V47" s="46"/>
    </row>
    <row r="48" spans="1:22" x14ac:dyDescent="0.25">
      <c r="A48" s="41">
        <v>2011</v>
      </c>
      <c r="B48" s="53">
        <f>'Manufacturing Gross Output'!B48/'Manufacturing Value Added'!B48</f>
        <v>3.9234323093340961</v>
      </c>
      <c r="C48" s="53">
        <f>'Manufacturing Gross Output'!C48/'Manufacturing Value Added'!C48</f>
        <v>3.6003271175012781</v>
      </c>
      <c r="D48" s="53">
        <f>'Manufacturing Gross Output'!D48/'Manufacturing Value Added'!D48</f>
        <v>2.4377133497924555</v>
      </c>
      <c r="E48" s="53">
        <f>'Manufacturing Gross Output'!E48/'Manufacturing Value Added'!E48</f>
        <v>2.966197839359725</v>
      </c>
      <c r="F48" s="53">
        <f>'Manufacturing Gross Output'!F48/'Manufacturing Value Added'!F48</f>
        <v>3.2828506804986564</v>
      </c>
      <c r="G48" s="53">
        <f>'Manufacturing Gross Output'!G48/'Manufacturing Value Added'!G48</f>
        <v>2.1914423038545756</v>
      </c>
      <c r="H48" s="53">
        <f>'Manufacturing Gross Output'!H48/'Manufacturing Value Added'!H48</f>
        <v>4.73187587561711</v>
      </c>
      <c r="I48" s="53">
        <f>'Manufacturing Gross Output'!I48/'Manufacturing Value Added'!I48</f>
        <v>2.4169812953853222</v>
      </c>
      <c r="J48" s="53">
        <f>'Manufacturing Gross Output'!J48/'Manufacturing Value Added'!J48</f>
        <v>3.1127731468270432</v>
      </c>
      <c r="K48" s="53">
        <f>'Manufacturing Gross Output'!K48/'Manufacturing Value Added'!K48</f>
        <v>2.3822469399680375</v>
      </c>
      <c r="L48" s="53">
        <f>'Manufacturing Gross Output'!L48/'Manufacturing Value Added'!L48</f>
        <v>4.7914194613363081</v>
      </c>
      <c r="M48" s="53">
        <f>'Manufacturing Gross Output'!M48/'Manufacturing Value Added'!M48</f>
        <v>2.4846693078458766</v>
      </c>
      <c r="N48" s="53">
        <f>'Manufacturing Gross Output'!N48/'Manufacturing Value Added'!N48</f>
        <v>2.4969183003129047</v>
      </c>
      <c r="O48" s="53">
        <f>'Manufacturing Gross Output'!O48/'Manufacturing Value Added'!O48</f>
        <v>1.5306174570065243</v>
      </c>
      <c r="P48" s="53">
        <f>'Manufacturing Gross Output'!P48/'Manufacturing Value Added'!P48</f>
        <v>2.3585916702139875</v>
      </c>
      <c r="Q48" s="53">
        <f>'Manufacturing Gross Output'!Q48/'Manufacturing Value Added'!Q48</f>
        <v>0.98120337275202107</v>
      </c>
      <c r="R48" s="53">
        <f>'Manufacturing Gross Output'!R48/'Manufacturing Value Added'!R48</f>
        <v>2.5614867451473127</v>
      </c>
      <c r="S48" s="53">
        <f>'Manufacturing Gross Output'!S48/'Manufacturing Value Added'!S48</f>
        <v>2.0055075647178446</v>
      </c>
      <c r="T48" s="46"/>
      <c r="U48" s="46"/>
      <c r="V48" s="46"/>
    </row>
    <row r="49" spans="1:22" x14ac:dyDescent="0.25">
      <c r="A49" s="41">
        <v>2012</v>
      </c>
      <c r="B49" s="53">
        <f>'Manufacturing Gross Output'!B49/'Manufacturing Value Added'!B49</f>
        <v>4.0861633326948166</v>
      </c>
      <c r="C49" s="53">
        <f>'Manufacturing Gross Output'!C49/'Manufacturing Value Added'!C49</f>
        <v>3.2445406626506026</v>
      </c>
      <c r="D49" s="53">
        <f>'Manufacturing Gross Output'!D49/'Manufacturing Value Added'!D49</f>
        <v>1.9169667867146858</v>
      </c>
      <c r="E49" s="53">
        <f>'Manufacturing Gross Output'!E49/'Manufacturing Value Added'!E49</f>
        <v>3.136577220302124</v>
      </c>
      <c r="F49" s="53">
        <f>'Manufacturing Gross Output'!F49/'Manufacturing Value Added'!F49</f>
        <v>3.3781238203095509</v>
      </c>
      <c r="G49" s="53">
        <f>'Manufacturing Gross Output'!G49/'Manufacturing Value Added'!G49</f>
        <v>2.1670361194419088</v>
      </c>
      <c r="H49" s="53">
        <f>'Manufacturing Gross Output'!H49/'Manufacturing Value Added'!H49</f>
        <v>5.2761150569080986</v>
      </c>
      <c r="I49" s="53">
        <f>'Manufacturing Gross Output'!I49/'Manufacturing Value Added'!I49</f>
        <v>2.6133720546933716</v>
      </c>
      <c r="J49" s="53">
        <f>'Manufacturing Gross Output'!J49/'Manufacturing Value Added'!J49</f>
        <v>3.2072511223386129</v>
      </c>
      <c r="K49" s="53">
        <f>'Manufacturing Gross Output'!K49/'Manufacturing Value Added'!K49</f>
        <v>2.340536985271664</v>
      </c>
      <c r="L49" s="53">
        <f>'Manufacturing Gross Output'!L49/'Manufacturing Value Added'!L49</f>
        <v>4.1096185256987585</v>
      </c>
      <c r="M49" s="53">
        <f>'Manufacturing Gross Output'!M49/'Manufacturing Value Added'!M49</f>
        <v>2.4960798703705049</v>
      </c>
      <c r="N49" s="53">
        <f>'Manufacturing Gross Output'!N49/'Manufacturing Value Added'!N49</f>
        <v>2.6525018033969441</v>
      </c>
      <c r="O49" s="53">
        <f>'Manufacturing Gross Output'!O49/'Manufacturing Value Added'!O49</f>
        <v>1.4726190624727065</v>
      </c>
      <c r="P49" s="53">
        <f>'Manufacturing Gross Output'!P49/'Manufacturing Value Added'!P49</f>
        <v>2.3624281125579429</v>
      </c>
      <c r="Q49" s="53">
        <f>'Manufacturing Gross Output'!Q49/'Manufacturing Value Added'!Q49</f>
        <v>1</v>
      </c>
      <c r="R49" s="53">
        <f>'Manufacturing Gross Output'!R49/'Manufacturing Value Added'!R49</f>
        <v>2.9361207897793262</v>
      </c>
      <c r="S49" s="53">
        <f>'Manufacturing Gross Output'!S49/'Manufacturing Value Added'!S49</f>
        <v>1.9175074842000221</v>
      </c>
      <c r="T49" s="46"/>
      <c r="U49" s="46"/>
      <c r="V49" s="46"/>
    </row>
    <row r="50" spans="1:22" x14ac:dyDescent="0.25">
      <c r="A50" s="41">
        <v>2013</v>
      </c>
      <c r="B50" s="53">
        <f>'Manufacturing Gross Output'!B50/'Manufacturing Value Added'!B50</f>
        <v>4.066213666791163</v>
      </c>
      <c r="C50" s="53">
        <f>'Manufacturing Gross Output'!C50/'Manufacturing Value Added'!C50</f>
        <v>3.1703889939866339</v>
      </c>
      <c r="D50" s="53">
        <f>'Manufacturing Gross Output'!D50/'Manufacturing Value Added'!D50</f>
        <v>1.8993622044791125</v>
      </c>
      <c r="E50" s="53">
        <f>'Manufacturing Gross Output'!E50/'Manufacturing Value Added'!E50</f>
        <v>3.1947843317470852</v>
      </c>
      <c r="F50" s="53">
        <f>'Manufacturing Gross Output'!F50/'Manufacturing Value Added'!F50</f>
        <v>3.3527912469649568</v>
      </c>
      <c r="G50" s="53">
        <f>'Manufacturing Gross Output'!G50/'Manufacturing Value Added'!G50</f>
        <v>2.1239248977787639</v>
      </c>
      <c r="H50" s="53">
        <f>'Manufacturing Gross Output'!H50/'Manufacturing Value Added'!H50</f>
        <v>4.9230370314520995</v>
      </c>
      <c r="I50" s="53">
        <f>'Manufacturing Gross Output'!I50/'Manufacturing Value Added'!I50</f>
        <v>2.6337383614161292</v>
      </c>
      <c r="J50" s="53">
        <f>'Manufacturing Gross Output'!J50/'Manufacturing Value Added'!J50</f>
        <v>3.2684752823864667</v>
      </c>
      <c r="K50" s="53">
        <f>'Manufacturing Gross Output'!K50/'Manufacturing Value Added'!K50</f>
        <v>2.2907651057980813</v>
      </c>
      <c r="L50" s="53">
        <f>'Manufacturing Gross Output'!L50/'Manufacturing Value Added'!L50</f>
        <v>4.0069390430182885</v>
      </c>
      <c r="M50" s="53">
        <f>'Manufacturing Gross Output'!M50/'Manufacturing Value Added'!M50</f>
        <v>2.5486072475100077</v>
      </c>
      <c r="N50" s="53">
        <f>'Manufacturing Gross Output'!N50/'Manufacturing Value Added'!N50</f>
        <v>2.5752250526581069</v>
      </c>
      <c r="O50" s="53">
        <f>'Manufacturing Gross Output'!O50/'Manufacturing Value Added'!O50</f>
        <v>1.4405037379438099</v>
      </c>
      <c r="P50" s="53">
        <f>'Manufacturing Gross Output'!P50/'Manufacturing Value Added'!P50</f>
        <v>2.1617777700583369</v>
      </c>
      <c r="Q50" s="53">
        <f>'Manufacturing Gross Output'!Q50/'Manufacturing Value Added'!Q50</f>
        <v>1.0338952132814971</v>
      </c>
      <c r="R50" s="53">
        <f>'Manufacturing Gross Output'!R50/'Manufacturing Value Added'!R50</f>
        <v>2.7714058824254555</v>
      </c>
      <c r="S50" s="53">
        <f>'Manufacturing Gross Output'!S50/'Manufacturing Value Added'!S50</f>
        <v>2.0949342656313039</v>
      </c>
      <c r="T50" s="46"/>
      <c r="U50" s="46"/>
      <c r="V50" s="46"/>
    </row>
    <row r="51" spans="1:22" x14ac:dyDescent="0.25">
      <c r="A51" s="41">
        <v>2014</v>
      </c>
      <c r="B51" s="53">
        <f>'Manufacturing Gross Output'!B51/'Manufacturing Value Added'!B51</f>
        <v>4.0403721552477609</v>
      </c>
      <c r="C51" s="53">
        <f>'Manufacturing Gross Output'!C51/'Manufacturing Value Added'!C51</f>
        <v>3.0892242296259669</v>
      </c>
      <c r="D51" s="53">
        <f>'Manufacturing Gross Output'!D51/'Manufacturing Value Added'!D51</f>
        <v>1.9034135882957433</v>
      </c>
      <c r="E51" s="53">
        <f>'Manufacturing Gross Output'!E51/'Manufacturing Value Added'!E51</f>
        <v>3.5368988604553744</v>
      </c>
      <c r="F51" s="53">
        <f>'Manufacturing Gross Output'!F51/'Manufacturing Value Added'!F51</f>
        <v>3.3028179828090924</v>
      </c>
      <c r="G51" s="53">
        <f>'Manufacturing Gross Output'!G51/'Manufacturing Value Added'!G51</f>
        <v>2.1104060309583685</v>
      </c>
      <c r="H51" s="53">
        <f>'Manufacturing Gross Output'!H51/'Manufacturing Value Added'!H51</f>
        <v>4.2108847411433974</v>
      </c>
      <c r="I51" s="53">
        <f>'Manufacturing Gross Output'!I51/'Manufacturing Value Added'!I51</f>
        <v>2.6071410204627679</v>
      </c>
      <c r="J51" s="53">
        <f>'Manufacturing Gross Output'!J51/'Manufacturing Value Added'!J51</f>
        <v>3.3480260552189156</v>
      </c>
      <c r="K51" s="53">
        <f>'Manufacturing Gross Output'!K51/'Manufacturing Value Added'!K51</f>
        <v>2.3416266511772625</v>
      </c>
      <c r="L51" s="53">
        <f>'Manufacturing Gross Output'!L51/'Manufacturing Value Added'!L51</f>
        <v>4.0943008170677846</v>
      </c>
      <c r="M51" s="53">
        <f>'Manufacturing Gross Output'!M51/'Manufacturing Value Added'!M51</f>
        <v>2.5572627767336096</v>
      </c>
      <c r="N51" s="53">
        <f>'Manufacturing Gross Output'!N51/'Manufacturing Value Added'!N51</f>
        <v>2.6400104912640194</v>
      </c>
      <c r="O51" s="53">
        <f>'Manufacturing Gross Output'!O51/'Manufacturing Value Added'!O51</f>
        <v>1.3749061369443192</v>
      </c>
      <c r="P51" s="53">
        <f>'Manufacturing Gross Output'!P51/'Manufacturing Value Added'!P51</f>
        <v>2.3656657938451402</v>
      </c>
      <c r="Q51" s="53">
        <f>'Manufacturing Gross Output'!Q51/'Manufacturing Value Added'!Q51</f>
        <v>1.0823736455497253</v>
      </c>
      <c r="R51" s="53">
        <f>'Manufacturing Gross Output'!R51/'Manufacturing Value Added'!R51</f>
        <v>2.6270608901000285</v>
      </c>
      <c r="S51" s="53">
        <f>'Manufacturing Gross Output'!S51/'Manufacturing Value Added'!S51</f>
        <v>1.9917934884305313</v>
      </c>
      <c r="T51" s="46"/>
      <c r="U51" s="46"/>
      <c r="V51" s="46"/>
    </row>
    <row r="52" spans="1:22" x14ac:dyDescent="0.25">
      <c r="A52" s="41">
        <v>2015</v>
      </c>
      <c r="B52" s="53">
        <f>'Manufacturing Gross Output'!B52/'Manufacturing Value Added'!B52</f>
        <v>4.0354186169083093</v>
      </c>
      <c r="C52" s="53">
        <f>'Manufacturing Gross Output'!C52/'Manufacturing Value Added'!C52</f>
        <v>3.0722032910697639</v>
      </c>
      <c r="D52" s="53">
        <f>'Manufacturing Gross Output'!D52/'Manufacturing Value Added'!D52</f>
        <v>1.9662866397228891</v>
      </c>
      <c r="E52" s="53">
        <f>'Manufacturing Gross Output'!E52/'Manufacturing Value Added'!E52</f>
        <v>3.5169923939793608</v>
      </c>
      <c r="F52" s="53">
        <f>'Manufacturing Gross Output'!F52/'Manufacturing Value Added'!F52</f>
        <v>3.2538075924190561</v>
      </c>
      <c r="G52" s="53">
        <f>'Manufacturing Gross Output'!G52/'Manufacturing Value Added'!G52</f>
        <v>2.1608081125120178</v>
      </c>
      <c r="H52" s="53">
        <f>'Manufacturing Gross Output'!H52/'Manufacturing Value Added'!H52</f>
        <v>4.1775670342018572</v>
      </c>
      <c r="I52" s="53">
        <f>'Manufacturing Gross Output'!I52/'Manufacturing Value Added'!I52</f>
        <v>2.6947521238409196</v>
      </c>
      <c r="J52" s="53">
        <f>'Manufacturing Gross Output'!J52/'Manufacturing Value Added'!J52</f>
        <v>3.1350572371020244</v>
      </c>
      <c r="K52" s="53">
        <f>'Manufacturing Gross Output'!K52/'Manufacturing Value Added'!K52</f>
        <v>2.3660008853656209</v>
      </c>
      <c r="L52" s="53">
        <f>'Manufacturing Gross Output'!L52/'Manufacturing Value Added'!L52</f>
        <v>3.5327504020647584</v>
      </c>
      <c r="M52" s="53">
        <f>'Manufacturing Gross Output'!M52/'Manufacturing Value Added'!M52</f>
        <v>2.5865771460780014</v>
      </c>
      <c r="N52" s="53">
        <f>'Manufacturing Gross Output'!N52/'Manufacturing Value Added'!N52</f>
        <v>2.7033002958333774</v>
      </c>
      <c r="O52" s="53">
        <f>'Manufacturing Gross Output'!O52/'Manufacturing Value Added'!O52</f>
        <v>1.2769866385498709</v>
      </c>
      <c r="P52" s="53">
        <f>'Manufacturing Gross Output'!P52/'Manufacturing Value Added'!P52</f>
        <v>2.0763870899386045</v>
      </c>
      <c r="Q52" s="53">
        <f>'Manufacturing Gross Output'!Q52/'Manufacturing Value Added'!Q52</f>
        <v>1.1319611111163825</v>
      </c>
      <c r="R52" s="53">
        <f>'Manufacturing Gross Output'!R52/'Manufacturing Value Added'!R52</f>
        <v>2.6055232815833484</v>
      </c>
      <c r="S52" s="53">
        <f>'Manufacturing Gross Output'!S52/'Manufacturing Value Added'!S52</f>
        <v>2.1079137838067048</v>
      </c>
      <c r="T52" s="46"/>
      <c r="U52" s="46"/>
      <c r="V52" s="46"/>
    </row>
    <row r="53" spans="1:22" x14ac:dyDescent="0.25">
      <c r="A53" s="41">
        <v>2016</v>
      </c>
      <c r="B53" s="53">
        <f>'Manufacturing Gross Output'!B53/'Manufacturing Value Added'!B53</f>
        <v>4.2500871429489271</v>
      </c>
      <c r="C53" s="53">
        <f>'Manufacturing Gross Output'!C53/'Manufacturing Value Added'!C53</f>
        <v>3.0140040145320923</v>
      </c>
      <c r="D53" s="53">
        <f>'Manufacturing Gross Output'!D53/'Manufacturing Value Added'!D53</f>
        <v>1.9869186414596827</v>
      </c>
      <c r="E53" s="53">
        <f>'Manufacturing Gross Output'!E53/'Manufacturing Value Added'!E53</f>
        <v>3.4296584532190115</v>
      </c>
      <c r="F53" s="53">
        <f>'Manufacturing Gross Output'!F53/'Manufacturing Value Added'!F53</f>
        <v>3.2983120103130719</v>
      </c>
      <c r="G53" s="53">
        <f>'Manufacturing Gross Output'!G53/'Manufacturing Value Added'!G53</f>
        <v>2.1948445214445917</v>
      </c>
      <c r="H53" s="53">
        <f>'Manufacturing Gross Output'!H53/'Manufacturing Value Added'!H53</f>
        <v>5.205362556144963</v>
      </c>
      <c r="I53" s="53">
        <f>'Manufacturing Gross Output'!I53/'Manufacturing Value Added'!I53</f>
        <v>2.6033913576657741</v>
      </c>
      <c r="J53" s="53">
        <f>'Manufacturing Gross Output'!J53/'Manufacturing Value Added'!J53</f>
        <v>3.1318630628959947</v>
      </c>
      <c r="K53" s="53">
        <f>'Manufacturing Gross Output'!K53/'Manufacturing Value Added'!K53</f>
        <v>2.430318420598871</v>
      </c>
      <c r="L53" s="53">
        <f>'Manufacturing Gross Output'!L53/'Manufacturing Value Added'!L53</f>
        <v>3.1988860527392178</v>
      </c>
      <c r="M53" s="53">
        <f>'Manufacturing Gross Output'!M53/'Manufacturing Value Added'!M53</f>
        <v>2.5745769361445441</v>
      </c>
      <c r="N53" s="53">
        <f>'Manufacturing Gross Output'!N53/'Manufacturing Value Added'!N53</f>
        <v>2.7133581748835982</v>
      </c>
      <c r="O53" s="53">
        <f>'Manufacturing Gross Output'!O53/'Manufacturing Value Added'!O53</f>
        <v>1.225099371802461</v>
      </c>
      <c r="P53" s="53">
        <f>'Manufacturing Gross Output'!P53/'Manufacturing Value Added'!P53</f>
        <v>2.2502601052542337</v>
      </c>
      <c r="Q53" s="53">
        <f>'Manufacturing Gross Output'!Q53/'Manufacturing Value Added'!Q53</f>
        <v>1.1153654736765002</v>
      </c>
      <c r="R53" s="53">
        <f>'Manufacturing Gross Output'!R53/'Manufacturing Value Added'!R53</f>
        <v>2.5690877274183843</v>
      </c>
      <c r="S53" s="53">
        <f>'Manufacturing Gross Output'!S53/'Manufacturing Value Added'!S53</f>
        <v>1.987707306650415</v>
      </c>
      <c r="T53" s="46"/>
      <c r="U53" s="46"/>
      <c r="V53" s="46"/>
    </row>
    <row r="54" spans="1:22" x14ac:dyDescent="0.25">
      <c r="A54" s="41">
        <v>2017</v>
      </c>
      <c r="B54" s="53">
        <f>'Manufacturing Gross Output'!B54/'Manufacturing Value Added'!B54</f>
        <v>4.1372346014143089</v>
      </c>
      <c r="C54" s="53">
        <f>'Manufacturing Gross Output'!C54/'Manufacturing Value Added'!C54</f>
        <v>3.0242865691167333</v>
      </c>
      <c r="D54" s="53">
        <f>'Manufacturing Gross Output'!D54/'Manufacturing Value Added'!D54</f>
        <v>2.1260404514360269</v>
      </c>
      <c r="E54" s="53">
        <f>'Manufacturing Gross Output'!E54/'Manufacturing Value Added'!E54</f>
        <v>3.3065367178080192</v>
      </c>
      <c r="F54" s="53">
        <f>'Manufacturing Gross Output'!F54/'Manufacturing Value Added'!F54</f>
        <v>3.5137020540121786</v>
      </c>
      <c r="G54" s="53">
        <f>'Manufacturing Gross Output'!G54/'Manufacturing Value Added'!G54</f>
        <v>2.1580146567848564</v>
      </c>
      <c r="H54" s="53">
        <f>'Manufacturing Gross Output'!H54/'Manufacturing Value Added'!H54</f>
        <v>4.5029287096039221</v>
      </c>
      <c r="I54" s="53">
        <f>'Manufacturing Gross Output'!I54/'Manufacturing Value Added'!I54</f>
        <v>2.5745347532039999</v>
      </c>
      <c r="J54" s="53">
        <f>'Manufacturing Gross Output'!J54/'Manufacturing Value Added'!J54</f>
        <v>3.0591177042867983</v>
      </c>
      <c r="K54" s="53">
        <f>'Manufacturing Gross Output'!K54/'Manufacturing Value Added'!K54</f>
        <v>2.3853918492162585</v>
      </c>
      <c r="L54" s="53">
        <f>'Manufacturing Gross Output'!L54/'Manufacturing Value Added'!L54</f>
        <v>3.5879389671473167</v>
      </c>
      <c r="M54" s="53">
        <f>'Manufacturing Gross Output'!M54/'Manufacturing Value Added'!M54</f>
        <v>2.5871197167889242</v>
      </c>
      <c r="N54" s="53">
        <f>'Manufacturing Gross Output'!N54/'Manufacturing Value Added'!N54</f>
        <v>2.790231860661843</v>
      </c>
      <c r="O54" s="53">
        <f>'Manufacturing Gross Output'!O54/'Manufacturing Value Added'!O54</f>
        <v>1.2352768081004881</v>
      </c>
      <c r="P54" s="53">
        <f>'Manufacturing Gross Output'!P54/'Manufacturing Value Added'!P54</f>
        <v>2.0857502002785742</v>
      </c>
      <c r="Q54" s="53">
        <f>'Manufacturing Gross Output'!Q54/'Manufacturing Value Added'!Q54</f>
        <v>1.0870300814319196</v>
      </c>
      <c r="R54" s="53">
        <f>'Manufacturing Gross Output'!R54/'Manufacturing Value Added'!R54</f>
        <v>2.6242899559692265</v>
      </c>
      <c r="S54" s="53">
        <f>'Manufacturing Gross Output'!S54/'Manufacturing Value Added'!S54</f>
        <v>1.8797047367823427</v>
      </c>
      <c r="T54" s="46"/>
      <c r="U54" s="46"/>
      <c r="V54" s="46"/>
    </row>
    <row r="55" spans="1:22" x14ac:dyDescent="0.25">
      <c r="A55" s="41"/>
      <c r="B55" s="53"/>
      <c r="C55" s="53"/>
      <c r="D55" s="53"/>
      <c r="E55" s="53"/>
      <c r="F55" s="53"/>
      <c r="G55" s="53"/>
      <c r="H55" s="53"/>
      <c r="I55" s="53"/>
      <c r="J55" s="53"/>
      <c r="K55" s="53"/>
      <c r="L55" s="53"/>
      <c r="M55" s="53"/>
      <c r="N55" s="53"/>
      <c r="O55" s="53"/>
      <c r="P55" s="53"/>
      <c r="Q55" s="53"/>
      <c r="R55" s="53"/>
      <c r="S55" s="53"/>
      <c r="T55" s="46"/>
      <c r="U55" s="46"/>
      <c r="V55" s="46"/>
    </row>
    <row r="56" spans="1:22" x14ac:dyDescent="0.25">
      <c r="B56" s="46"/>
      <c r="C56" s="46"/>
      <c r="D56" s="46"/>
      <c r="E56" s="46"/>
      <c r="F56" s="46"/>
      <c r="G56" s="46"/>
      <c r="H56" s="46"/>
      <c r="I56" s="46"/>
      <c r="J56" s="46"/>
      <c r="K56" s="46"/>
      <c r="L56" s="46"/>
      <c r="M56" s="46"/>
      <c r="N56" s="46"/>
      <c r="O56" s="46"/>
      <c r="P56" s="46"/>
      <c r="Q56" s="46"/>
      <c r="R56" s="46"/>
      <c r="S56" s="46"/>
      <c r="T56" s="46"/>
      <c r="U56" s="46"/>
      <c r="V56" s="46"/>
    </row>
    <row r="57" spans="1:22" x14ac:dyDescent="0.25">
      <c r="A57" s="38" t="s">
        <v>214</v>
      </c>
      <c r="B57" s="47"/>
      <c r="C57" s="46"/>
      <c r="D57" s="46"/>
      <c r="E57" s="46"/>
      <c r="F57" s="46"/>
      <c r="G57" s="46"/>
      <c r="H57" s="46"/>
      <c r="I57" s="46"/>
      <c r="J57" s="46"/>
      <c r="K57" s="46"/>
      <c r="L57" s="46"/>
      <c r="M57" s="46"/>
      <c r="N57" s="46"/>
      <c r="O57" s="46"/>
      <c r="P57" s="46"/>
      <c r="Q57" s="46"/>
      <c r="R57" s="46"/>
      <c r="S57" s="46"/>
      <c r="T57" s="46"/>
      <c r="U57" s="46"/>
      <c r="V57" s="46"/>
    </row>
    <row r="58" spans="1:22" s="50" customFormat="1" ht="28.15" customHeight="1" x14ac:dyDescent="0.2">
      <c r="A58" s="48">
        <v>1</v>
      </c>
      <c r="B58" s="930" t="s">
        <v>216</v>
      </c>
      <c r="C58" s="931"/>
      <c r="D58" s="931"/>
      <c r="E58" s="931"/>
      <c r="F58" s="931"/>
      <c r="G58" s="931"/>
      <c r="H58" s="931"/>
      <c r="I58" s="931"/>
      <c r="J58" s="49"/>
      <c r="K58" s="49"/>
      <c r="L58" s="49"/>
      <c r="M58" s="49"/>
      <c r="N58" s="49"/>
      <c r="O58" s="49"/>
      <c r="P58" s="49"/>
      <c r="Q58" s="49"/>
      <c r="R58" s="49"/>
      <c r="S58" s="49"/>
      <c r="T58" s="49"/>
      <c r="U58" s="49"/>
      <c r="V58" s="49"/>
    </row>
    <row r="59" spans="1:22" s="50" customFormat="1" ht="28.15" customHeight="1" x14ac:dyDescent="0.2">
      <c r="A59" s="48">
        <v>5</v>
      </c>
      <c r="B59" s="930" t="s">
        <v>225</v>
      </c>
      <c r="C59" s="930"/>
      <c r="D59" s="930"/>
      <c r="E59" s="930"/>
      <c r="F59" s="930"/>
      <c r="G59" s="930"/>
      <c r="H59" s="930"/>
      <c r="I59" s="930"/>
      <c r="J59" s="49"/>
      <c r="K59" s="49"/>
      <c r="L59" s="49"/>
      <c r="M59" s="49"/>
      <c r="N59" s="49"/>
      <c r="O59" s="49"/>
      <c r="P59" s="49"/>
      <c r="Q59" s="49"/>
      <c r="R59" s="49"/>
      <c r="S59" s="49"/>
      <c r="T59" s="49"/>
      <c r="U59" s="49"/>
      <c r="V59" s="49"/>
    </row>
    <row r="60" spans="1:22" s="50" customFormat="1" ht="28.15" customHeight="1" x14ac:dyDescent="0.2">
      <c r="A60" s="48">
        <v>6</v>
      </c>
      <c r="B60" s="930" t="s">
        <v>220</v>
      </c>
      <c r="C60" s="930"/>
      <c r="D60" s="930"/>
      <c r="E60" s="930"/>
      <c r="F60" s="930"/>
      <c r="G60" s="930"/>
      <c r="H60" s="930"/>
      <c r="I60" s="930"/>
      <c r="J60" s="49"/>
      <c r="K60" s="49"/>
      <c r="L60" s="49"/>
      <c r="M60" s="49"/>
      <c r="N60" s="49"/>
      <c r="O60" s="49"/>
      <c r="P60" s="49"/>
      <c r="Q60" s="49"/>
      <c r="R60" s="49"/>
      <c r="S60" s="49"/>
      <c r="T60" s="49"/>
      <c r="U60" s="49"/>
      <c r="V60" s="49"/>
    </row>
    <row r="61" spans="1:22" s="50" customFormat="1" ht="28.15" customHeight="1" x14ac:dyDescent="0.2">
      <c r="A61" s="48">
        <v>11</v>
      </c>
      <c r="B61" s="930" t="s">
        <v>299</v>
      </c>
      <c r="C61" s="930"/>
      <c r="D61" s="930"/>
      <c r="E61" s="930"/>
      <c r="F61" s="930"/>
      <c r="G61" s="930"/>
      <c r="H61" s="930"/>
      <c r="I61" s="930"/>
      <c r="J61" s="49"/>
      <c r="K61" s="49"/>
      <c r="L61" s="49"/>
      <c r="M61" s="49"/>
      <c r="N61" s="49"/>
      <c r="O61" s="49"/>
      <c r="P61" s="49"/>
      <c r="Q61" s="49"/>
      <c r="R61" s="49"/>
      <c r="S61" s="49"/>
      <c r="T61" s="49"/>
      <c r="U61" s="49"/>
      <c r="V61" s="49"/>
    </row>
    <row r="62" spans="1:22" s="50" customFormat="1" ht="28.15" customHeight="1" x14ac:dyDescent="0.2">
      <c r="A62" s="48">
        <v>12</v>
      </c>
      <c r="B62" s="930" t="s">
        <v>300</v>
      </c>
      <c r="C62" s="930"/>
      <c r="D62" s="930"/>
      <c r="E62" s="930"/>
      <c r="F62" s="930"/>
      <c r="G62" s="930"/>
      <c r="H62" s="930"/>
      <c r="I62" s="930"/>
      <c r="J62" s="49"/>
      <c r="K62" s="49"/>
      <c r="L62" s="49"/>
      <c r="M62" s="49"/>
      <c r="N62" s="49"/>
      <c r="O62" s="49"/>
      <c r="P62" s="49"/>
      <c r="Q62" s="49"/>
      <c r="R62" s="49"/>
      <c r="S62" s="49"/>
      <c r="T62" s="49"/>
      <c r="U62" s="49"/>
      <c r="V62" s="49"/>
    </row>
    <row r="63" spans="1:22" s="50" customFormat="1" ht="28.15" customHeight="1" x14ac:dyDescent="0.2">
      <c r="A63" s="48"/>
      <c r="B63" s="931"/>
      <c r="C63" s="931"/>
      <c r="D63" s="931"/>
      <c r="E63" s="931"/>
      <c r="F63" s="931"/>
      <c r="G63" s="931"/>
      <c r="H63" s="931"/>
      <c r="I63" s="931"/>
      <c r="J63" s="49"/>
      <c r="K63" s="49"/>
      <c r="L63" s="49"/>
      <c r="M63" s="49"/>
      <c r="N63" s="49"/>
      <c r="O63" s="49"/>
      <c r="P63" s="49"/>
      <c r="Q63" s="49"/>
      <c r="R63" s="49"/>
      <c r="S63" s="49"/>
      <c r="T63" s="49"/>
      <c r="U63" s="49"/>
      <c r="V63" s="49"/>
    </row>
    <row r="64" spans="1:22" s="50" customFormat="1" ht="28.15" customHeight="1" x14ac:dyDescent="0.2">
      <c r="A64" s="48"/>
      <c r="B64" s="930"/>
      <c r="C64" s="930"/>
      <c r="D64" s="930"/>
      <c r="E64" s="930"/>
      <c r="F64" s="930"/>
      <c r="G64" s="930"/>
      <c r="H64" s="930"/>
      <c r="I64" s="930"/>
      <c r="J64" s="49"/>
      <c r="K64" s="49"/>
      <c r="L64" s="49"/>
      <c r="M64" s="49"/>
      <c r="N64" s="49"/>
      <c r="O64" s="49"/>
      <c r="P64" s="49"/>
      <c r="Q64" s="49"/>
      <c r="R64" s="49"/>
      <c r="S64" s="49"/>
      <c r="T64" s="49"/>
      <c r="U64" s="49"/>
      <c r="V64" s="49"/>
    </row>
    <row r="65" spans="1:22" s="50" customFormat="1" ht="28.15" customHeight="1" x14ac:dyDescent="0.2">
      <c r="A65" s="51"/>
      <c r="B65" s="930"/>
      <c r="C65" s="931"/>
      <c r="D65" s="931"/>
      <c r="E65" s="931"/>
      <c r="F65" s="931"/>
      <c r="G65" s="931"/>
      <c r="H65" s="931"/>
      <c r="I65" s="931"/>
      <c r="J65" s="49"/>
      <c r="K65" s="49"/>
      <c r="L65" s="49"/>
      <c r="M65" s="49"/>
      <c r="N65" s="49"/>
      <c r="O65" s="49"/>
      <c r="P65" s="49"/>
      <c r="Q65" s="49"/>
      <c r="R65" s="49"/>
      <c r="S65" s="49"/>
      <c r="T65" s="49"/>
      <c r="U65" s="49"/>
      <c r="V65" s="49"/>
    </row>
    <row r="66" spans="1:22" s="50" customFormat="1" ht="28.15" customHeight="1" x14ac:dyDescent="0.2">
      <c r="A66" s="51"/>
      <c r="B66" s="930"/>
      <c r="C66" s="931"/>
      <c r="D66" s="931"/>
      <c r="E66" s="931"/>
      <c r="F66" s="931"/>
      <c r="G66" s="931"/>
      <c r="H66" s="931"/>
      <c r="I66" s="931"/>
      <c r="J66" s="49"/>
      <c r="K66" s="49"/>
      <c r="L66" s="49"/>
      <c r="M66" s="49"/>
      <c r="N66" s="49"/>
      <c r="O66" s="49"/>
      <c r="P66" s="49"/>
      <c r="Q66" s="49"/>
      <c r="R66" s="49"/>
      <c r="S66" s="49"/>
      <c r="T66" s="49"/>
      <c r="U66" s="49"/>
      <c r="V66" s="49"/>
    </row>
    <row r="67" spans="1:22" s="50" customFormat="1" ht="28.15" customHeight="1" x14ac:dyDescent="0.2">
      <c r="A67" s="51"/>
      <c r="B67" s="930"/>
      <c r="C67" s="931"/>
      <c r="D67" s="931"/>
      <c r="E67" s="931"/>
      <c r="F67" s="931"/>
      <c r="G67" s="931"/>
      <c r="H67" s="931"/>
      <c r="I67" s="931"/>
      <c r="J67" s="49"/>
      <c r="K67" s="49"/>
      <c r="L67" s="49"/>
      <c r="M67" s="49"/>
      <c r="N67" s="49"/>
      <c r="O67" s="49"/>
      <c r="P67" s="49"/>
      <c r="Q67" s="49"/>
      <c r="R67" s="49"/>
      <c r="S67" s="49"/>
      <c r="T67" s="49"/>
      <c r="U67" s="49"/>
      <c r="V67" s="49"/>
    </row>
    <row r="68" spans="1:22" s="50" customFormat="1" ht="28.15" customHeight="1" x14ac:dyDescent="0.2">
      <c r="A68" s="51"/>
      <c r="B68" s="930"/>
      <c r="C68" s="931"/>
      <c r="D68" s="931"/>
      <c r="E68" s="931"/>
      <c r="F68" s="931"/>
      <c r="G68" s="931"/>
      <c r="H68" s="931"/>
      <c r="I68" s="931"/>
      <c r="J68" s="49"/>
      <c r="K68" s="49"/>
      <c r="L68" s="49"/>
      <c r="M68" s="49"/>
      <c r="N68" s="49"/>
      <c r="O68" s="49"/>
      <c r="P68" s="49"/>
      <c r="Q68" s="49"/>
      <c r="R68" s="49"/>
      <c r="S68" s="49"/>
      <c r="T68" s="49"/>
      <c r="U68" s="49"/>
      <c r="V68" s="49"/>
    </row>
    <row r="69" spans="1:22" s="50" customFormat="1" ht="28.15" customHeight="1" x14ac:dyDescent="0.2">
      <c r="B69" s="931"/>
      <c r="C69" s="931"/>
      <c r="D69" s="931"/>
      <c r="E69" s="931"/>
      <c r="F69" s="931"/>
      <c r="G69" s="931"/>
      <c r="H69" s="931"/>
      <c r="I69" s="931"/>
      <c r="J69" s="49"/>
      <c r="K69" s="49"/>
      <c r="L69" s="49"/>
      <c r="M69" s="49"/>
      <c r="N69" s="49"/>
      <c r="O69" s="49"/>
      <c r="P69" s="49"/>
      <c r="Q69" s="49"/>
      <c r="R69" s="49"/>
      <c r="S69" s="49"/>
      <c r="T69" s="49"/>
      <c r="U69" s="49"/>
      <c r="V69" s="49"/>
    </row>
    <row r="70" spans="1:22" s="50" customFormat="1" ht="28.15" customHeight="1" x14ac:dyDescent="0.2">
      <c r="B70" s="931"/>
      <c r="C70" s="931"/>
      <c r="D70" s="931"/>
      <c r="E70" s="931"/>
      <c r="F70" s="931"/>
      <c r="G70" s="931"/>
      <c r="H70" s="931"/>
      <c r="I70" s="931"/>
      <c r="J70" s="49"/>
      <c r="K70" s="49"/>
      <c r="L70" s="49"/>
      <c r="M70" s="49"/>
      <c r="N70" s="49"/>
      <c r="O70" s="49"/>
      <c r="P70" s="49"/>
      <c r="Q70" s="49"/>
      <c r="R70" s="49"/>
      <c r="S70" s="49"/>
      <c r="T70" s="49"/>
      <c r="U70" s="49"/>
      <c r="V70" s="49"/>
    </row>
  </sheetData>
  <mergeCells count="14">
    <mergeCell ref="B69:I69"/>
    <mergeCell ref="B70:I70"/>
    <mergeCell ref="B65:I65"/>
    <mergeCell ref="B66:I66"/>
    <mergeCell ref="B67:I67"/>
    <mergeCell ref="B68:I68"/>
    <mergeCell ref="B63:I63"/>
    <mergeCell ref="B64:I64"/>
    <mergeCell ref="A5:A6"/>
    <mergeCell ref="B58:I58"/>
    <mergeCell ref="B60:I60"/>
    <mergeCell ref="B59:I59"/>
    <mergeCell ref="B61:I61"/>
    <mergeCell ref="B62:I62"/>
  </mergeCells>
  <phoneticPr fontId="23" type="noConversion"/>
  <pageMargins left="0.75" right="0.75" top="1" bottom="1" header="0.5" footer="0.5"/>
  <pageSetup orientation="portrait"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9"/>
  <dimension ref="A1:W75"/>
  <sheetViews>
    <sheetView topLeftCell="A36" workbookViewId="0">
      <selection activeCell="B60" sqref="B60:I60"/>
    </sheetView>
  </sheetViews>
  <sheetFormatPr defaultColWidth="10.28515625" defaultRowHeight="15.75" x14ac:dyDescent="0.25"/>
  <cols>
    <col min="1" max="1" width="10.28515625" style="55" customWidth="1"/>
    <col min="2" max="22" width="14.5703125" style="55" customWidth="1"/>
    <col min="23" max="16384" width="10.28515625" style="55"/>
  </cols>
  <sheetData>
    <row r="1" spans="1:23" ht="24" customHeight="1" x14ac:dyDescent="0.25">
      <c r="A1" s="713" t="s">
        <v>461</v>
      </c>
    </row>
    <row r="2" spans="1:23" ht="24" customHeight="1" x14ac:dyDescent="0.35">
      <c r="A2" s="235" t="s">
        <v>462</v>
      </c>
    </row>
    <row r="3" spans="1:23" x14ac:dyDescent="0.25">
      <c r="A3" s="55" t="s">
        <v>204</v>
      </c>
    </row>
    <row r="4" spans="1:23" x14ac:dyDescent="0.25">
      <c r="A4" s="55" t="s">
        <v>205</v>
      </c>
    </row>
    <row r="5" spans="1:23" s="57" customFormat="1" x14ac:dyDescent="0.25">
      <c r="A5" s="936" t="s">
        <v>206</v>
      </c>
      <c r="B5" s="231" t="s">
        <v>444</v>
      </c>
      <c r="C5" s="231" t="s">
        <v>446</v>
      </c>
      <c r="D5" s="231" t="s">
        <v>450</v>
      </c>
      <c r="E5" s="57" t="s">
        <v>156</v>
      </c>
      <c r="F5" s="57" t="s">
        <v>158</v>
      </c>
      <c r="G5" s="57" t="s">
        <v>160</v>
      </c>
      <c r="H5" s="57" t="s">
        <v>162</v>
      </c>
      <c r="I5" s="57" t="s">
        <v>164</v>
      </c>
      <c r="J5" s="57" t="s">
        <v>166</v>
      </c>
      <c r="K5" s="57" t="s">
        <v>168</v>
      </c>
      <c r="L5" s="57" t="s">
        <v>170</v>
      </c>
      <c r="M5" s="57" t="s">
        <v>172</v>
      </c>
      <c r="N5" s="57" t="s">
        <v>174</v>
      </c>
      <c r="O5" s="57" t="s">
        <v>176</v>
      </c>
      <c r="P5" s="57" t="s">
        <v>178</v>
      </c>
      <c r="Q5" s="57" t="s">
        <v>180</v>
      </c>
      <c r="R5" s="57" t="s">
        <v>182</v>
      </c>
      <c r="S5" s="57" t="s">
        <v>184</v>
      </c>
    </row>
    <row r="6" spans="1:23" ht="65.25" customHeight="1" x14ac:dyDescent="0.25">
      <c r="A6" s="936"/>
      <c r="B6" s="710" t="s">
        <v>445</v>
      </c>
      <c r="C6" s="710" t="s">
        <v>447</v>
      </c>
      <c r="D6" s="710" t="s">
        <v>448</v>
      </c>
      <c r="E6" s="711" t="s">
        <v>207</v>
      </c>
      <c r="F6" s="711" t="s">
        <v>208</v>
      </c>
      <c r="G6" s="711" t="s">
        <v>161</v>
      </c>
      <c r="H6" s="711" t="s">
        <v>163</v>
      </c>
      <c r="I6" s="711" t="s">
        <v>209</v>
      </c>
      <c r="J6" s="711" t="s">
        <v>167</v>
      </c>
      <c r="K6" s="711" t="s">
        <v>169</v>
      </c>
      <c r="L6" s="711" t="s">
        <v>210</v>
      </c>
      <c r="M6" s="711" t="s">
        <v>173</v>
      </c>
      <c r="N6" s="711" t="s">
        <v>211</v>
      </c>
      <c r="O6" s="711" t="s">
        <v>177</v>
      </c>
      <c r="P6" s="711" t="s">
        <v>179</v>
      </c>
      <c r="Q6" s="711" t="s">
        <v>181</v>
      </c>
      <c r="R6" s="711" t="s">
        <v>183</v>
      </c>
      <c r="S6" s="712" t="s">
        <v>212</v>
      </c>
      <c r="T6" s="712" t="s">
        <v>213</v>
      </c>
    </row>
    <row r="7" spans="1:23" x14ac:dyDescent="0.25">
      <c r="A7" s="292">
        <v>1970</v>
      </c>
      <c r="B7" s="236">
        <f>'Manufacturing Value Added'!B7/BEA_Output_Data!$AW7</f>
        <v>0.22973790225394497</v>
      </c>
      <c r="C7" s="236">
        <f>'Manufacturing Value Added'!C7/BEA_Output_Data!$AW7</f>
        <v>2.2361496293875533E-2</v>
      </c>
      <c r="D7" s="236">
        <f>'Manufacturing Value Added'!D7/BEA_Output_Data!$AW7</f>
        <v>3.2372000666665311E-2</v>
      </c>
      <c r="E7" s="236">
        <f>'Manufacturing Value Added'!E7/BEA_Output_Data!$AW7</f>
        <v>3.6480522850551575E-2</v>
      </c>
      <c r="F7" s="236">
        <f>'Manufacturing Value Added'!F7/BEA_Output_Data!$AW7</f>
        <v>7.933799534419271E-2</v>
      </c>
      <c r="G7" s="236">
        <f>'Manufacturing Value Added'!G7/BEA_Output_Data!$AW7</f>
        <v>3.2522585612924218E-2</v>
      </c>
      <c r="H7" s="236">
        <f>'Manufacturing Value Added'!H7/BEA_Output_Data!$AW7</f>
        <v>3.7606811180768682E-2</v>
      </c>
      <c r="I7" s="236">
        <f>'Manufacturing Value Added'!I7/BEA_Output_Data!$AW7</f>
        <v>0.24571900545987874</v>
      </c>
      <c r="J7" s="236">
        <f>'Manufacturing Value Added'!J7/BEA_Output_Data!$AW7</f>
        <v>3.8780568191956716E-2</v>
      </c>
      <c r="K7" s="236">
        <f>'Manufacturing Value Added'!K7/BEA_Output_Data!$AW7</f>
        <v>5.6383055371179651E-2</v>
      </c>
      <c r="L7" s="236">
        <f>'Manufacturing Value Added'!L7/BEA_Output_Data!$AW7</f>
        <v>0.13104590704400279</v>
      </c>
      <c r="M7" s="236">
        <f>'Manufacturing Value Added'!M7/BEA_Output_Data!$AW7</f>
        <v>0.14753878564844888</v>
      </c>
      <c r="N7" s="236">
        <f>'Manufacturing Value Added'!N7/BEA_Output_Data!$AW7</f>
        <v>0.1354285056519241</v>
      </c>
      <c r="O7" s="236">
        <f>'Manufacturing Value Added'!O7/BEA_Output_Data!$AW7</f>
        <v>8.9477582124859766E-4</v>
      </c>
      <c r="P7" s="236">
        <f>'Manufacturing Value Added'!P7/BEA_Output_Data!$AW7</f>
        <v>5.4548575011759047E-2</v>
      </c>
      <c r="Q7" s="236">
        <f>'Manufacturing Value Added'!Q7/BEA_Output_Data!$AW7</f>
        <v>0.61800265942871924</v>
      </c>
      <c r="R7" s="236">
        <f>'Manufacturing Value Added'!R7/BEA_Output_Data!$AW7</f>
        <v>2.9514785329726966E-2</v>
      </c>
      <c r="S7" s="236">
        <f>'Manufacturing Value Added'!S7/BEA_Output_Data!$AW7</f>
        <v>3.1748526632982173E-2</v>
      </c>
      <c r="T7" s="237">
        <f>SUM(B7:S7)</f>
        <v>1.9600244637947499</v>
      </c>
    </row>
    <row r="8" spans="1:23" x14ac:dyDescent="0.25">
      <c r="A8" s="292">
        <v>1971</v>
      </c>
      <c r="B8" s="236">
        <f>'Manufacturing Value Added'!B8/BEA_Output_Data!$AW8</f>
        <v>0.22153585290790806</v>
      </c>
      <c r="C8" s="236">
        <f>'Manufacturing Value Added'!C8/BEA_Output_Data!$AW8</f>
        <v>2.2047274700367943E-2</v>
      </c>
      <c r="D8" s="236">
        <f>'Manufacturing Value Added'!D8/BEA_Output_Data!$AW8</f>
        <v>3.1380180490650222E-2</v>
      </c>
      <c r="E8" s="236">
        <f>'Manufacturing Value Added'!E8/BEA_Output_Data!$AW8</f>
        <v>3.1853541349385554E-2</v>
      </c>
      <c r="F8" s="236">
        <f>'Manufacturing Value Added'!F8/BEA_Output_Data!$AW8</f>
        <v>7.8910988483915839E-2</v>
      </c>
      <c r="G8" s="236">
        <f>'Manufacturing Value Added'!G8/BEA_Output_Data!$AW8</f>
        <v>3.1601658284702509E-2</v>
      </c>
      <c r="H8" s="236">
        <f>'Manufacturing Value Added'!H8/BEA_Output_Data!$AW8</f>
        <v>3.8072517068806232E-2</v>
      </c>
      <c r="I8" s="236">
        <f>'Manufacturing Value Added'!I8/BEA_Output_Data!$AW8</f>
        <v>0.25470026610839042</v>
      </c>
      <c r="J8" s="236">
        <f>'Manufacturing Value Added'!J8/BEA_Output_Data!$AW8</f>
        <v>4.1273668398273504E-2</v>
      </c>
      <c r="K8" s="236">
        <f>'Manufacturing Value Added'!K8/BEA_Output_Data!$AW8</f>
        <v>5.5303616687671031E-2</v>
      </c>
      <c r="L8" s="236">
        <f>'Manufacturing Value Added'!L8/BEA_Output_Data!$AW8</f>
        <v>0.12887406477910615</v>
      </c>
      <c r="M8" s="236">
        <f>'Manufacturing Value Added'!M8/BEA_Output_Data!$AW8</f>
        <v>0.13746908204897579</v>
      </c>
      <c r="N8" s="236">
        <f>'Manufacturing Value Added'!N8/BEA_Output_Data!$AW8</f>
        <v>0.14570557439506615</v>
      </c>
      <c r="O8" s="236">
        <f>'Manufacturing Value Added'!O8/BEA_Output_Data!$AW8</f>
        <v>9.024697752594282E-4</v>
      </c>
      <c r="P8" s="236">
        <f>'Manufacturing Value Added'!P8/BEA_Output_Data!$AW8</f>
        <v>5.3193651637651669E-2</v>
      </c>
      <c r="Q8" s="236">
        <f>'Manufacturing Value Added'!Q8/BEA_Output_Data!$AW8</f>
        <v>0.65146669244867139</v>
      </c>
      <c r="R8" s="236">
        <f>'Manufacturing Value Added'!R8/BEA_Output_Data!$AW8</f>
        <v>2.9382283131763016E-2</v>
      </c>
      <c r="S8" s="236">
        <f>'Manufacturing Value Added'!S8/BEA_Output_Data!$AW8</f>
        <v>3.1292909495714262E-2</v>
      </c>
      <c r="T8" s="237">
        <f t="shared" ref="T8:T13" si="0">SUM(B8:S8)</f>
        <v>1.9849662921922788</v>
      </c>
    </row>
    <row r="9" spans="1:23" x14ac:dyDescent="0.25">
      <c r="A9" s="292">
        <v>1972</v>
      </c>
      <c r="B9" s="236">
        <f>'Manufacturing Value Added'!B9/BEA_Output_Data!$AW9</f>
        <v>0.22020882349550777</v>
      </c>
      <c r="C9" s="236">
        <f>'Manufacturing Value Added'!C9/BEA_Output_Data!$AW9</f>
        <v>2.0434250070352288E-2</v>
      </c>
      <c r="D9" s="236">
        <f>'Manufacturing Value Added'!D9/BEA_Output_Data!$AW9</f>
        <v>2.8281489022728847E-2</v>
      </c>
      <c r="E9" s="236">
        <f>'Manufacturing Value Added'!E9/BEA_Output_Data!$AW9</f>
        <v>2.9360264628264746E-2</v>
      </c>
      <c r="F9" s="236">
        <f>'Manufacturing Value Added'!F9/BEA_Output_Data!$AW9</f>
        <v>7.8797622056048677E-2</v>
      </c>
      <c r="G9" s="236">
        <f>'Manufacturing Value Added'!G9/BEA_Output_Data!$AW9</f>
        <v>3.0550160432889086E-2</v>
      </c>
      <c r="H9" s="236">
        <f>'Manufacturing Value Added'!H9/BEA_Output_Data!$AW9</f>
        <v>4.1523877518791344E-2</v>
      </c>
      <c r="I9" s="236">
        <f>'Manufacturing Value Added'!I9/BEA_Output_Data!$AW9</f>
        <v>0.24836557087430619</v>
      </c>
      <c r="J9" s="236">
        <f>'Manufacturing Value Added'!J9/BEA_Output_Data!$AW9</f>
        <v>4.2675684374149668E-2</v>
      </c>
      <c r="K9" s="236">
        <f>'Manufacturing Value Added'!K9/BEA_Output_Data!$AW9</f>
        <v>5.6244688683711491E-2</v>
      </c>
      <c r="L9" s="236">
        <f>'Manufacturing Value Added'!L9/BEA_Output_Data!$AW9</f>
        <v>0.12861689097279247</v>
      </c>
      <c r="M9" s="236">
        <f>'Manufacturing Value Added'!M9/BEA_Output_Data!$AW9</f>
        <v>0.13887541251683957</v>
      </c>
      <c r="N9" s="236">
        <f>'Manufacturing Value Added'!N9/BEA_Output_Data!$AW9</f>
        <v>0.17657100428204522</v>
      </c>
      <c r="O9" s="236">
        <f>'Manufacturing Value Added'!O9/BEA_Output_Data!$AW9</f>
        <v>9.319114970547537E-4</v>
      </c>
      <c r="P9" s="236">
        <f>'Manufacturing Value Added'!P9/BEA_Output_Data!$AW9</f>
        <v>5.4158275027995896E-2</v>
      </c>
      <c r="Q9" s="236">
        <f>'Manufacturing Value Added'!Q9/BEA_Output_Data!$AW9</f>
        <v>0.59333336671563264</v>
      </c>
      <c r="R9" s="236">
        <f>'Manufacturing Value Added'!R9/BEA_Output_Data!$AW9</f>
        <v>3.0629486600937644E-2</v>
      </c>
      <c r="S9" s="236">
        <f>'Manufacturing Value Added'!S9/BEA_Output_Data!$AW9</f>
        <v>3.1353064801312204E-2</v>
      </c>
      <c r="T9" s="237">
        <f t="shared" si="0"/>
        <v>1.9509118435713606</v>
      </c>
    </row>
    <row r="10" spans="1:23" x14ac:dyDescent="0.25">
      <c r="A10" s="292">
        <v>1973</v>
      </c>
      <c r="B10" s="236">
        <f>'Manufacturing Value Added'!B10/BEA_Output_Data!$AW10</f>
        <v>0.21510290431512377</v>
      </c>
      <c r="C10" s="236">
        <f>'Manufacturing Value Added'!C10/BEA_Output_Data!$AW10</f>
        <v>1.7931183111398522E-2</v>
      </c>
      <c r="D10" s="236">
        <f>'Manufacturing Value Added'!D10/BEA_Output_Data!$AW10</f>
        <v>2.8560776399547863E-2</v>
      </c>
      <c r="E10" s="236">
        <f>'Manufacturing Value Added'!E10/BEA_Output_Data!$AW10</f>
        <v>2.5468030286534053E-2</v>
      </c>
      <c r="F10" s="236">
        <f>'Manufacturing Value Added'!F10/BEA_Output_Data!$AW10</f>
        <v>7.9598484442349848E-2</v>
      </c>
      <c r="G10" s="236">
        <f>'Manufacturing Value Added'!G10/BEA_Output_Data!$AW10</f>
        <v>2.9522535416944967E-2</v>
      </c>
      <c r="H10" s="236">
        <f>'Manufacturing Value Added'!H10/BEA_Output_Data!$AW10</f>
        <v>2.1009878946290677E-2</v>
      </c>
      <c r="I10" s="236">
        <f>'Manufacturing Value Added'!I10/BEA_Output_Data!$AW10</f>
        <v>0.24755989069876591</v>
      </c>
      <c r="J10" s="236">
        <f>'Manufacturing Value Added'!J10/BEA_Output_Data!$AW10</f>
        <v>4.4012472056362446E-2</v>
      </c>
      <c r="K10" s="236">
        <f>'Manufacturing Value Added'!K10/BEA_Output_Data!$AW10</f>
        <v>5.5212464965275397E-2</v>
      </c>
      <c r="L10" s="236">
        <f>'Manufacturing Value Added'!L10/BEA_Output_Data!$AW10</f>
        <v>0.13283071671619479</v>
      </c>
      <c r="M10" s="236">
        <f>'Manufacturing Value Added'!M10/BEA_Output_Data!$AW10</f>
        <v>0.14574655821925783</v>
      </c>
      <c r="N10" s="236">
        <f>'Manufacturing Value Added'!N10/BEA_Output_Data!$AW10</f>
        <v>0.18420785892466138</v>
      </c>
      <c r="O10" s="236">
        <f>'Manufacturing Value Added'!O10/BEA_Output_Data!$AW10</f>
        <v>1.0182965157011577E-3</v>
      </c>
      <c r="P10" s="236">
        <f>'Manufacturing Value Added'!P10/BEA_Output_Data!$AW10</f>
        <v>5.7085635813949195E-2</v>
      </c>
      <c r="Q10" s="236">
        <f>'Manufacturing Value Added'!Q10/BEA_Output_Data!$AW10</f>
        <v>0.61120042517869722</v>
      </c>
      <c r="R10" s="236">
        <f>'Manufacturing Value Added'!R10/BEA_Output_Data!$AW10</f>
        <v>3.0065030626166733E-2</v>
      </c>
      <c r="S10" s="236">
        <f>'Manufacturing Value Added'!S10/BEA_Output_Data!$AW10</f>
        <v>3.0497064403074949E-2</v>
      </c>
      <c r="T10" s="237">
        <f t="shared" si="0"/>
        <v>1.9566302070362964</v>
      </c>
    </row>
    <row r="11" spans="1:23" x14ac:dyDescent="0.25">
      <c r="A11" s="292">
        <v>1974</v>
      </c>
      <c r="B11" s="236">
        <f>'Manufacturing Value Added'!B11/BEA_Output_Data!$AW11</f>
        <v>0.21970782077931261</v>
      </c>
      <c r="C11" s="236">
        <f>'Manufacturing Value Added'!C11/BEA_Output_Data!$AW11</f>
        <v>1.6916822375775374E-2</v>
      </c>
      <c r="D11" s="236">
        <f>'Manufacturing Value Added'!D11/BEA_Output_Data!$AW11</f>
        <v>3.1335378201345007E-2</v>
      </c>
      <c r="E11" s="236">
        <f>'Manufacturing Value Added'!E11/BEA_Output_Data!$AW11</f>
        <v>2.8048807979325609E-2</v>
      </c>
      <c r="F11" s="236">
        <f>'Manufacturing Value Added'!F11/BEA_Output_Data!$AW11</f>
        <v>7.2627144364447144E-2</v>
      </c>
      <c r="G11" s="236">
        <f>'Manufacturing Value Added'!G11/BEA_Output_Data!$AW11</f>
        <v>3.0575011410691893E-2</v>
      </c>
      <c r="H11" s="236">
        <f>'Manufacturing Value Added'!H11/BEA_Output_Data!$AW11</f>
        <v>3.0576371550244206E-2</v>
      </c>
      <c r="I11" s="236">
        <f>'Manufacturing Value Added'!I11/BEA_Output_Data!$AW11</f>
        <v>0.2191170783225164</v>
      </c>
      <c r="J11" s="236">
        <f>'Manufacturing Value Added'!J11/BEA_Output_Data!$AW11</f>
        <v>3.9151060369127591E-2</v>
      </c>
      <c r="K11" s="236">
        <f>'Manufacturing Value Added'!K11/BEA_Output_Data!$AW11</f>
        <v>5.6183790321990758E-2</v>
      </c>
      <c r="L11" s="236">
        <f>'Manufacturing Value Added'!L11/BEA_Output_Data!$AW11</f>
        <v>0.13109287086573651</v>
      </c>
      <c r="M11" s="236">
        <f>'Manufacturing Value Added'!M11/BEA_Output_Data!$AW11</f>
        <v>0.14315745774757122</v>
      </c>
      <c r="N11" s="236">
        <f>'Manufacturing Value Added'!N11/BEA_Output_Data!$AW11</f>
        <v>0.19286744149329585</v>
      </c>
      <c r="O11" s="236">
        <f>'Manufacturing Value Added'!O11/BEA_Output_Data!$AW11</f>
        <v>1.1762345870236341E-3</v>
      </c>
      <c r="P11" s="236">
        <f>'Manufacturing Value Added'!P11/BEA_Output_Data!$AW11</f>
        <v>5.5357830902880267E-2</v>
      </c>
      <c r="Q11" s="236">
        <f>'Manufacturing Value Added'!Q11/BEA_Output_Data!$AW11</f>
        <v>0.58210686705262926</v>
      </c>
      <c r="R11" s="236">
        <f>'Manufacturing Value Added'!R11/BEA_Output_Data!$AW11</f>
        <v>2.9618343550662674E-2</v>
      </c>
      <c r="S11" s="236">
        <f>'Manufacturing Value Added'!S11/BEA_Output_Data!$AW11</f>
        <v>3.0781056904064241E-2</v>
      </c>
      <c r="T11" s="237">
        <f t="shared" si="0"/>
        <v>1.9103973887786405</v>
      </c>
    </row>
    <row r="12" spans="1:23" x14ac:dyDescent="0.25">
      <c r="A12" s="292">
        <v>1975</v>
      </c>
      <c r="B12" s="236">
        <f>'Manufacturing Value Added'!B12/BEA_Output_Data!$AW12</f>
        <v>0.24212236541259693</v>
      </c>
      <c r="C12" s="236">
        <f>'Manufacturing Value Added'!C12/BEA_Output_Data!$AW12</f>
        <v>2.1736308556827375E-2</v>
      </c>
      <c r="D12" s="236">
        <f>'Manufacturing Value Added'!D12/BEA_Output_Data!$AW12</f>
        <v>3.3658090958757374E-2</v>
      </c>
      <c r="E12" s="236">
        <f>'Manufacturing Value Added'!E12/BEA_Output_Data!$AW12</f>
        <v>3.1807916115356036E-2</v>
      </c>
      <c r="F12" s="236">
        <f>'Manufacturing Value Added'!F12/BEA_Output_Data!$AW12</f>
        <v>6.6351592409121127E-2</v>
      </c>
      <c r="G12" s="236">
        <f>'Manufacturing Value Added'!G12/BEA_Output_Data!$AW12</f>
        <v>3.3068994826357612E-2</v>
      </c>
      <c r="H12" s="236">
        <f>'Manufacturing Value Added'!H12/BEA_Output_Data!$AW12</f>
        <v>2.4343615225657759E-2</v>
      </c>
      <c r="I12" s="236">
        <f>'Manufacturing Value Added'!I12/BEA_Output_Data!$AW12</f>
        <v>0.20961851106605603</v>
      </c>
      <c r="J12" s="236">
        <f>'Manufacturing Value Added'!J12/BEA_Output_Data!$AW12</f>
        <v>3.6613805198986174E-2</v>
      </c>
      <c r="K12" s="236">
        <f>'Manufacturing Value Added'!K12/BEA_Output_Data!$AW12</f>
        <v>5.4388266543640165E-2</v>
      </c>
      <c r="L12" s="236">
        <f>'Manufacturing Value Added'!L12/BEA_Output_Data!$AW12</f>
        <v>0.11610462455584548</v>
      </c>
      <c r="M12" s="236">
        <f>'Manufacturing Value Added'!M12/BEA_Output_Data!$AW12</f>
        <v>0.13610370170346989</v>
      </c>
      <c r="N12" s="236">
        <f>'Manufacturing Value Added'!N12/BEA_Output_Data!$AW12</f>
        <v>0.18415463596806275</v>
      </c>
      <c r="O12" s="236">
        <f>'Manufacturing Value Added'!O12/BEA_Output_Data!$AW12</f>
        <v>1.3325102602662323E-3</v>
      </c>
      <c r="P12" s="236">
        <f>'Manufacturing Value Added'!P12/BEA_Output_Data!$AW12</f>
        <v>5.4873062372125289E-2</v>
      </c>
      <c r="Q12" s="236">
        <f>'Manufacturing Value Added'!Q12/BEA_Output_Data!$AW12</f>
        <v>0.57642124785291293</v>
      </c>
      <c r="R12" s="236">
        <f>'Manufacturing Value Added'!R12/BEA_Output_Data!$AW12</f>
        <v>2.8519530523237191E-2</v>
      </c>
      <c r="S12" s="236">
        <f>'Manufacturing Value Added'!S12/BEA_Output_Data!$AW12</f>
        <v>3.4252486323716774E-2</v>
      </c>
      <c r="T12" s="237">
        <f t="shared" si="0"/>
        <v>1.8854712658729929</v>
      </c>
    </row>
    <row r="13" spans="1:23" x14ac:dyDescent="0.25">
      <c r="A13" s="292">
        <v>1976</v>
      </c>
      <c r="B13" s="236">
        <f>'Manufacturing Value Added'!B13/BEA_Output_Data!$AW13</f>
        <v>0.26054323890354419</v>
      </c>
      <c r="C13" s="236">
        <f>'Manufacturing Value Added'!C13/BEA_Output_Data!$AW13</f>
        <v>2.0758771038725362E-2</v>
      </c>
      <c r="D13" s="236">
        <f>'Manufacturing Value Added'!D13/BEA_Output_Data!$AW13</f>
        <v>3.2476933562267739E-2</v>
      </c>
      <c r="E13" s="236">
        <f>'Manufacturing Value Added'!E13/BEA_Output_Data!$AW13</f>
        <v>3.1316394779943531E-2</v>
      </c>
      <c r="F13" s="236">
        <f>'Manufacturing Value Added'!F13/BEA_Output_Data!$AW13</f>
        <v>7.046271330123291E-2</v>
      </c>
      <c r="G13" s="236">
        <f>'Manufacturing Value Added'!G13/BEA_Output_Data!$AW13</f>
        <v>3.1189101182238981E-2</v>
      </c>
      <c r="H13" s="236">
        <f>'Manufacturing Value Added'!H13/BEA_Output_Data!$AW13</f>
        <v>3.048570504874757E-2</v>
      </c>
      <c r="I13" s="236">
        <f>'Manufacturing Value Added'!I13/BEA_Output_Data!$AW13</f>
        <v>0.21536136594717661</v>
      </c>
      <c r="J13" s="236">
        <f>'Manufacturing Value Added'!J13/BEA_Output_Data!$AW13</f>
        <v>3.4602627004091446E-2</v>
      </c>
      <c r="K13" s="236">
        <f>'Manufacturing Value Added'!K13/BEA_Output_Data!$AW13</f>
        <v>5.2205952377547979E-2</v>
      </c>
      <c r="L13" s="236">
        <f>'Manufacturing Value Added'!L13/BEA_Output_Data!$AW13</f>
        <v>0.10294824508459378</v>
      </c>
      <c r="M13" s="236">
        <f>'Manufacturing Value Added'!M13/BEA_Output_Data!$AW13</f>
        <v>0.13605780120179725</v>
      </c>
      <c r="N13" s="236">
        <f>'Manufacturing Value Added'!N13/BEA_Output_Data!$AW13</f>
        <v>0.17531269499775895</v>
      </c>
      <c r="O13" s="236">
        <f>'Manufacturing Value Added'!O13/BEA_Output_Data!$AW13</f>
        <v>1.3897527535794705E-3</v>
      </c>
      <c r="P13" s="236">
        <f>'Manufacturing Value Added'!P13/BEA_Output_Data!$AW13</f>
        <v>5.4210799205041099E-2</v>
      </c>
      <c r="Q13" s="236">
        <f>'Manufacturing Value Added'!Q13/BEA_Output_Data!$AW13</f>
        <v>0.59398420392015072</v>
      </c>
      <c r="R13" s="236">
        <f>'Manufacturing Value Added'!R13/BEA_Output_Data!$AW13</f>
        <v>2.9818650207642173E-2</v>
      </c>
      <c r="S13" s="236">
        <f>'Manufacturing Value Added'!S13/BEA_Output_Data!$AW13</f>
        <v>3.2584162866665649E-2</v>
      </c>
      <c r="T13" s="237">
        <f t="shared" si="0"/>
        <v>1.9057091133827455</v>
      </c>
    </row>
    <row r="14" spans="1:23" x14ac:dyDescent="0.25">
      <c r="A14" s="56">
        <v>1977</v>
      </c>
      <c r="B14" s="236">
        <f>'Manufacturing Value Added'!B14/BEA_Output_Data!$AW14</f>
        <v>0.23831191875238231</v>
      </c>
      <c r="C14" s="236">
        <f>'Manufacturing Value Added'!C14/BEA_Output_Data!$AW14</f>
        <v>2.1932809160386729E-2</v>
      </c>
      <c r="D14" s="236">
        <f>'Manufacturing Value Added'!D14/BEA_Output_Data!$AW14</f>
        <v>3.0973270760577327E-2</v>
      </c>
      <c r="E14" s="236">
        <f>'Manufacturing Value Added'!E14/BEA_Output_Data!$AW14</f>
        <v>2.902435206957895E-2</v>
      </c>
      <c r="F14" s="236">
        <f>'Manufacturing Value Added'!F14/BEA_Output_Data!$AW14</f>
        <v>7.175610868017511E-2</v>
      </c>
      <c r="G14" s="236">
        <f>'Manufacturing Value Added'!G14/BEA_Output_Data!$AW14</f>
        <v>3.168475286361451E-2</v>
      </c>
      <c r="H14" s="236">
        <f>'Manufacturing Value Added'!H14/BEA_Output_Data!$AW14</f>
        <v>2.975917544318555E-2</v>
      </c>
      <c r="I14" s="236">
        <f>'Manufacturing Value Added'!I14/BEA_Output_Data!$AW14</f>
        <v>0.21946951485924862</v>
      </c>
      <c r="J14" s="236">
        <f>'Manufacturing Value Added'!J14/BEA_Output_Data!$AW14</f>
        <v>3.7522636390139426E-2</v>
      </c>
      <c r="K14" s="236">
        <f>'Manufacturing Value Added'!K14/BEA_Output_Data!$AW14</f>
        <v>5.0335741230404657E-2</v>
      </c>
      <c r="L14" s="236">
        <f>'Manufacturing Value Added'!L14/BEA_Output_Data!$AW14</f>
        <v>9.4188996955215765E-2</v>
      </c>
      <c r="M14" s="236">
        <f>'Manufacturing Value Added'!M14/BEA_Output_Data!$AW14</f>
        <v>0.13400327300467091</v>
      </c>
      <c r="N14" s="236">
        <f>'Manufacturing Value Added'!N14/BEA_Output_Data!$AW14</f>
        <v>0.17752135540368791</v>
      </c>
      <c r="O14" s="236">
        <f>'Manufacturing Value Added'!O14/BEA_Output_Data!$AW14</f>
        <v>1.5590272263221259E-3</v>
      </c>
      <c r="P14" s="236">
        <f>'Manufacturing Value Added'!P14/BEA_Output_Data!$AW14</f>
        <v>5.682374964406145E-2</v>
      </c>
      <c r="Q14" s="236">
        <f>'Manufacturing Value Added'!Q14/BEA_Output_Data!$AW14</f>
        <v>0.61313340301104824</v>
      </c>
      <c r="R14" s="236">
        <f>'Manufacturing Value Added'!R14/BEA_Output_Data!$AW14</f>
        <v>3.0153668854480759E-2</v>
      </c>
      <c r="S14" s="236">
        <f>'Manufacturing Value Added'!S14/BEA_Output_Data!$AW14</f>
        <v>3.2978303221212743E-2</v>
      </c>
      <c r="T14" s="237">
        <f>SUM(B14:S14)</f>
        <v>1.9011320575303932</v>
      </c>
      <c r="W14" s="67"/>
    </row>
    <row r="15" spans="1:23" x14ac:dyDescent="0.25">
      <c r="A15" s="56">
        <v>1978</v>
      </c>
      <c r="B15" s="236">
        <f>'Manufacturing Value Added'!B15/BEA_Output_Data!$AW15</f>
        <v>0.22759691778741756</v>
      </c>
      <c r="C15" s="236">
        <f>'Manufacturing Value Added'!C15/BEA_Output_Data!$AW15</f>
        <v>2.236657658811262E-2</v>
      </c>
      <c r="D15" s="236">
        <f>'Manufacturing Value Added'!D15/BEA_Output_Data!$AW15</f>
        <v>3.096920539534494E-2</v>
      </c>
      <c r="E15" s="236">
        <f>'Manufacturing Value Added'!E15/BEA_Output_Data!$AW15</f>
        <v>2.6558776748466233E-2</v>
      </c>
      <c r="F15" s="236">
        <f>'Manufacturing Value Added'!F15/BEA_Output_Data!$AW15</f>
        <v>7.3093162075431733E-2</v>
      </c>
      <c r="G15" s="236">
        <f>'Manufacturing Value Added'!G15/BEA_Output_Data!$AW15</f>
        <v>3.178493776553163E-2</v>
      </c>
      <c r="H15" s="236">
        <f>'Manufacturing Value Added'!H15/BEA_Output_Data!$AW15</f>
        <v>2.9353712779453943E-2</v>
      </c>
      <c r="I15" s="236">
        <f>'Manufacturing Value Added'!I15/BEA_Output_Data!$AW15</f>
        <v>0.22273622079933433</v>
      </c>
      <c r="J15" s="236">
        <f>'Manufacturing Value Added'!J15/BEA_Output_Data!$AW15</f>
        <v>3.6853732960517985E-2</v>
      </c>
      <c r="K15" s="236">
        <f>'Manufacturing Value Added'!K15/BEA_Output_Data!$AW15</f>
        <v>4.9037218686375061E-2</v>
      </c>
      <c r="L15" s="236">
        <f>'Manufacturing Value Added'!L15/BEA_Output_Data!$AW15</f>
        <v>9.8660129621394713E-2</v>
      </c>
      <c r="M15" s="236">
        <f>'Manufacturing Value Added'!M15/BEA_Output_Data!$AW15</f>
        <v>0.13173467982115925</v>
      </c>
      <c r="N15" s="236">
        <f>'Manufacturing Value Added'!N15/BEA_Output_Data!$AW15</f>
        <v>0.17770089896330768</v>
      </c>
      <c r="O15" s="236">
        <f>'Manufacturing Value Added'!O15/BEA_Output_Data!$AW15</f>
        <v>1.7381536402362968E-3</v>
      </c>
      <c r="P15" s="236">
        <f>'Manufacturing Value Added'!P15/BEA_Output_Data!$AW15</f>
        <v>5.7359072028273186E-2</v>
      </c>
      <c r="Q15" s="236">
        <f>'Manufacturing Value Added'!Q15/BEA_Output_Data!$AW15</f>
        <v>0.59745239357897817</v>
      </c>
      <c r="R15" s="236">
        <f>'Manufacturing Value Added'!R15/BEA_Output_Data!$AW15</f>
        <v>3.099683522836548E-2</v>
      </c>
      <c r="S15" s="236">
        <f>'Manufacturing Value Added'!S15/BEA_Output_Data!$AW15</f>
        <v>3.1263741541470644E-2</v>
      </c>
      <c r="T15" s="237">
        <f t="shared" ref="T15:T40" si="1">SUM(B15:S15)</f>
        <v>1.8772563660091715</v>
      </c>
    </row>
    <row r="16" spans="1:23" x14ac:dyDescent="0.25">
      <c r="A16" s="56">
        <v>1979</v>
      </c>
      <c r="B16" s="236">
        <f>'Manufacturing Value Added'!B16/BEA_Output_Data!$AW16</f>
        <v>0.21517912135985401</v>
      </c>
      <c r="C16" s="236">
        <f>'Manufacturing Value Added'!C16/BEA_Output_Data!$AW16</f>
        <v>2.3344851001251405E-2</v>
      </c>
      <c r="D16" s="236">
        <f>'Manufacturing Value Added'!D16/BEA_Output_Data!$AW16</f>
        <v>2.9935127573334427E-2</v>
      </c>
      <c r="E16" s="236">
        <f>'Manufacturing Value Added'!E16/BEA_Output_Data!$AW16</f>
        <v>2.7604386420742106E-2</v>
      </c>
      <c r="F16" s="236">
        <f>'Manufacturing Value Added'!F16/BEA_Output_Data!$AW16</f>
        <v>7.158963532284203E-2</v>
      </c>
      <c r="G16" s="236">
        <f>'Manufacturing Value Added'!G16/BEA_Output_Data!$AW16</f>
        <v>3.3802625169011669E-2</v>
      </c>
      <c r="H16" s="236">
        <f>'Manufacturing Value Added'!H16/BEA_Output_Data!$AW16</f>
        <v>4.3342690457993292E-2</v>
      </c>
      <c r="I16" s="236">
        <f>'Manufacturing Value Added'!I16/BEA_Output_Data!$AW16</f>
        <v>0.2095703756424222</v>
      </c>
      <c r="J16" s="236">
        <f>'Manufacturing Value Added'!J16/BEA_Output_Data!$AW16</f>
        <v>3.6089966344202064E-2</v>
      </c>
      <c r="K16" s="236">
        <f>'Manufacturing Value Added'!K16/BEA_Output_Data!$AW16</f>
        <v>4.7683992577489918E-2</v>
      </c>
      <c r="L16" s="236">
        <f>'Manufacturing Value Added'!L16/BEA_Output_Data!$AW16</f>
        <v>9.2437824919929273E-2</v>
      </c>
      <c r="M16" s="236">
        <f>'Manufacturing Value Added'!M16/BEA_Output_Data!$AW16</f>
        <v>0.1377605591421891</v>
      </c>
      <c r="N16" s="236">
        <f>'Manufacturing Value Added'!N16/BEA_Output_Data!$AW16</f>
        <v>0.17868889690065093</v>
      </c>
      <c r="O16" s="236">
        <f>'Manufacturing Value Added'!O16/BEA_Output_Data!$AW16</f>
        <v>2.0268799136184093E-3</v>
      </c>
      <c r="P16" s="236">
        <f>'Manufacturing Value Added'!P16/BEA_Output_Data!$AW16</f>
        <v>5.7174422465337438E-2</v>
      </c>
      <c r="Q16" s="236">
        <f>'Manufacturing Value Added'!Q16/BEA_Output_Data!$AW16</f>
        <v>0.56018495605343777</v>
      </c>
      <c r="R16" s="236">
        <f>'Manufacturing Value Added'!R16/BEA_Output_Data!$AW16</f>
        <v>2.9251710637212484E-2</v>
      </c>
      <c r="S16" s="236">
        <f>'Manufacturing Value Added'!S16/BEA_Output_Data!$AW16</f>
        <v>2.9629461579430246E-2</v>
      </c>
      <c r="T16" s="237">
        <f t="shared" si="1"/>
        <v>1.8252974834809486</v>
      </c>
    </row>
    <row r="17" spans="1:20" x14ac:dyDescent="0.25">
      <c r="A17" s="56">
        <v>1980</v>
      </c>
      <c r="B17" s="236">
        <f>'Manufacturing Value Added'!B17/BEA_Output_Data!$AW17</f>
        <v>0.252310522103181</v>
      </c>
      <c r="C17" s="236">
        <f>'Manufacturing Value Added'!C17/BEA_Output_Data!$AW17</f>
        <v>2.4118802808006035E-2</v>
      </c>
      <c r="D17" s="236">
        <f>'Manufacturing Value Added'!D17/BEA_Output_Data!$AW17</f>
        <v>3.2316433346940766E-2</v>
      </c>
      <c r="E17" s="236">
        <f>'Manufacturing Value Added'!E17/BEA_Output_Data!$AW17</f>
        <v>2.8020819648145508E-2</v>
      </c>
      <c r="F17" s="236">
        <f>'Manufacturing Value Added'!F17/BEA_Output_Data!$AW17</f>
        <v>7.0684157505306794E-2</v>
      </c>
      <c r="G17" s="236">
        <f>'Manufacturing Value Added'!G17/BEA_Output_Data!$AW17</f>
        <v>3.4598070175390176E-2</v>
      </c>
      <c r="H17" s="236">
        <f>'Manufacturing Value Added'!H17/BEA_Output_Data!$AW17</f>
        <v>2.8698314418664571E-2</v>
      </c>
      <c r="I17" s="236">
        <f>'Manufacturing Value Added'!I17/BEA_Output_Data!$AW17</f>
        <v>0.18367100220287227</v>
      </c>
      <c r="J17" s="236">
        <f>'Manufacturing Value Added'!J17/BEA_Output_Data!$AW17</f>
        <v>3.6179949381747407E-2</v>
      </c>
      <c r="K17" s="236">
        <f>'Manufacturing Value Added'!K17/BEA_Output_Data!$AW17</f>
        <v>4.5754463681012873E-2</v>
      </c>
      <c r="L17" s="236">
        <f>'Manufacturing Value Added'!L17/BEA_Output_Data!$AW17</f>
        <v>9.1782508885440317E-2</v>
      </c>
      <c r="M17" s="236">
        <f>'Manufacturing Value Added'!M17/BEA_Output_Data!$AW17</f>
        <v>0.14328207210808308</v>
      </c>
      <c r="N17" s="236">
        <f>'Manufacturing Value Added'!N17/BEA_Output_Data!$AW17</f>
        <v>0.17977449366161569</v>
      </c>
      <c r="O17" s="236">
        <f>'Manufacturing Value Added'!O17/BEA_Output_Data!$AW17</f>
        <v>2.6478083432046359E-3</v>
      </c>
      <c r="P17" s="236">
        <f>'Manufacturing Value Added'!P17/BEA_Output_Data!$AW17</f>
        <v>5.8256323568140311E-2</v>
      </c>
      <c r="Q17" s="236">
        <f>'Manufacturing Value Added'!Q17/BEA_Output_Data!$AW17</f>
        <v>0.47294815214350622</v>
      </c>
      <c r="R17" s="236">
        <f>'Manufacturing Value Added'!R17/BEA_Output_Data!$AW17</f>
        <v>3.2352936907689742E-2</v>
      </c>
      <c r="S17" s="236">
        <f>'Manufacturing Value Added'!S17/BEA_Output_Data!$AW17</f>
        <v>2.695159859667583E-2</v>
      </c>
      <c r="T17" s="237">
        <f t="shared" si="1"/>
        <v>1.7443484294856233</v>
      </c>
    </row>
    <row r="18" spans="1:20" x14ac:dyDescent="0.25">
      <c r="A18" s="56">
        <v>1981</v>
      </c>
      <c r="B18" s="236">
        <f>'Manufacturing Value Added'!B18/BEA_Output_Data!$AW18</f>
        <v>0.23077848725264344</v>
      </c>
      <c r="C18" s="236">
        <f>'Manufacturing Value Added'!C18/BEA_Output_Data!$AW18</f>
        <v>2.2497583419315698E-2</v>
      </c>
      <c r="D18" s="236">
        <f>'Manufacturing Value Added'!D18/BEA_Output_Data!$AW18</f>
        <v>3.2028588126194878E-2</v>
      </c>
      <c r="E18" s="236">
        <f>'Manufacturing Value Added'!E18/BEA_Output_Data!$AW18</f>
        <v>2.6948356339139602E-2</v>
      </c>
      <c r="F18" s="236">
        <f>'Manufacturing Value Added'!F18/BEA_Output_Data!$AW18</f>
        <v>7.010124447427063E-2</v>
      </c>
      <c r="G18" s="236">
        <f>'Manufacturing Value Added'!G18/BEA_Output_Data!$AW18</f>
        <v>3.4629653276549203E-2</v>
      </c>
      <c r="H18" s="236">
        <f>'Manufacturing Value Added'!H18/BEA_Output_Data!$AW18</f>
        <v>3.304933638664833E-2</v>
      </c>
      <c r="I18" s="236">
        <f>'Manufacturing Value Added'!I18/BEA_Output_Data!$AW18</f>
        <v>0.19209240813977629</v>
      </c>
      <c r="J18" s="236">
        <f>'Manufacturing Value Added'!J18/BEA_Output_Data!$AW18</f>
        <v>3.8982487681835355E-2</v>
      </c>
      <c r="K18" s="236">
        <f>'Manufacturing Value Added'!K18/BEA_Output_Data!$AW18</f>
        <v>4.1115706079215865E-2</v>
      </c>
      <c r="L18" s="236">
        <f>'Manufacturing Value Added'!L18/BEA_Output_Data!$AW18</f>
        <v>9.4258544953671031E-2</v>
      </c>
      <c r="M18" s="236">
        <f>'Manufacturing Value Added'!M18/BEA_Output_Data!$AW18</f>
        <v>0.14017876939244145</v>
      </c>
      <c r="N18" s="236">
        <f>'Manufacturing Value Added'!N18/BEA_Output_Data!$AW18</f>
        <v>0.17595063514297796</v>
      </c>
      <c r="O18" s="236">
        <f>'Manufacturing Value Added'!O18/BEA_Output_Data!$AW18</f>
        <v>3.0477931597076404E-3</v>
      </c>
      <c r="P18" s="236">
        <f>'Manufacturing Value Added'!P18/BEA_Output_Data!$AW18</f>
        <v>5.8677592761399985E-2</v>
      </c>
      <c r="Q18" s="236">
        <f>'Manufacturing Value Added'!Q18/BEA_Output_Data!$AW18</f>
        <v>0.4411624676034876</v>
      </c>
      <c r="R18" s="236">
        <f>'Manufacturing Value Added'!R18/BEA_Output_Data!$AW18</f>
        <v>3.1262218351183348E-2</v>
      </c>
      <c r="S18" s="236">
        <f>'Manufacturing Value Added'!S18/BEA_Output_Data!$AW18</f>
        <v>3.1062210775062635E-2</v>
      </c>
      <c r="T18" s="237">
        <f t="shared" si="1"/>
        <v>1.6978240833155209</v>
      </c>
    </row>
    <row r="19" spans="1:20" x14ac:dyDescent="0.25">
      <c r="A19" s="56">
        <v>1982</v>
      </c>
      <c r="B19" s="236">
        <f>'Manufacturing Value Added'!B19/BEA_Output_Data!$AW19</f>
        <v>0.2663135262337516</v>
      </c>
      <c r="C19" s="236">
        <f>'Manufacturing Value Added'!C19/BEA_Output_Data!$AW19</f>
        <v>2.2524402679132628E-2</v>
      </c>
      <c r="D19" s="236">
        <f>'Manufacturing Value Added'!D19/BEA_Output_Data!$AW19</f>
        <v>3.1081424344563329E-2</v>
      </c>
      <c r="E19" s="236">
        <f>'Manufacturing Value Added'!E19/BEA_Output_Data!$AW19</f>
        <v>2.6448502139871231E-2</v>
      </c>
      <c r="F19" s="236">
        <f>'Manufacturing Value Added'!F19/BEA_Output_Data!$AW19</f>
        <v>7.6063090375366169E-2</v>
      </c>
      <c r="G19" s="236">
        <f>'Manufacturing Value Added'!G19/BEA_Output_Data!$AW19</f>
        <v>3.6357715537713581E-2</v>
      </c>
      <c r="H19" s="236">
        <f>'Manufacturing Value Added'!H19/BEA_Output_Data!$AW19</f>
        <v>4.8043875480474334E-2</v>
      </c>
      <c r="I19" s="236">
        <f>'Manufacturing Value Added'!I19/BEA_Output_Data!$AW19</f>
        <v>0.20507535638340815</v>
      </c>
      <c r="J19" s="236">
        <f>'Manufacturing Value Added'!J19/BEA_Output_Data!$AW19</f>
        <v>3.9173742837650058E-2</v>
      </c>
      <c r="K19" s="236">
        <f>'Manufacturing Value Added'!K19/BEA_Output_Data!$AW19</f>
        <v>3.5430545594448984E-2</v>
      </c>
      <c r="L19" s="236">
        <f>'Manufacturing Value Added'!L19/BEA_Output_Data!$AW19</f>
        <v>7.2067210927345374E-2</v>
      </c>
      <c r="M19" s="236">
        <f>'Manufacturing Value Added'!M19/BEA_Output_Data!$AW19</f>
        <v>0.12611608483327921</v>
      </c>
      <c r="N19" s="236">
        <f>'Manufacturing Value Added'!N19/BEA_Output_Data!$AW19</f>
        <v>0.1539289839176993</v>
      </c>
      <c r="O19" s="236">
        <f>'Manufacturing Value Added'!O19/BEA_Output_Data!$AW19</f>
        <v>3.2600522004806618E-3</v>
      </c>
      <c r="P19" s="236">
        <f>'Manufacturing Value Added'!P19/BEA_Output_Data!$AW19</f>
        <v>5.2228007041788142E-2</v>
      </c>
      <c r="Q19" s="236">
        <f>'Manufacturing Value Added'!Q19/BEA_Output_Data!$AW19</f>
        <v>0.45286254738604353</v>
      </c>
      <c r="R19" s="236">
        <f>'Manufacturing Value Added'!R19/BEA_Output_Data!$AW19</f>
        <v>2.9600600355815469E-2</v>
      </c>
      <c r="S19" s="236">
        <f>'Manufacturing Value Added'!S19/BEA_Output_Data!$AW19</f>
        <v>3.1931376526630355E-2</v>
      </c>
      <c r="T19" s="237">
        <f t="shared" si="1"/>
        <v>1.708507044795462</v>
      </c>
    </row>
    <row r="20" spans="1:20" x14ac:dyDescent="0.25">
      <c r="A20" s="56">
        <v>1983</v>
      </c>
      <c r="B20" s="236">
        <f>'Manufacturing Value Added'!B20/BEA_Output_Data!$AW20</f>
        <v>0.25510981229277874</v>
      </c>
      <c r="C20" s="236">
        <f>'Manufacturing Value Added'!C20/BEA_Output_Data!$AW20</f>
        <v>2.4229023391879215E-2</v>
      </c>
      <c r="D20" s="236">
        <f>'Manufacturing Value Added'!D20/BEA_Output_Data!$AW20</f>
        <v>2.9861757124692551E-2</v>
      </c>
      <c r="E20" s="236">
        <f>'Manufacturing Value Added'!E20/BEA_Output_Data!$AW20</f>
        <v>2.8586945107115472E-2</v>
      </c>
      <c r="F20" s="236">
        <f>'Manufacturing Value Added'!F20/BEA_Output_Data!$AW20</f>
        <v>7.5262407996293287E-2</v>
      </c>
      <c r="G20" s="236">
        <f>'Manufacturing Value Added'!G20/BEA_Output_Data!$AW20</f>
        <v>3.5609808724887511E-2</v>
      </c>
      <c r="H20" s="236">
        <f>'Manufacturing Value Added'!H20/BEA_Output_Data!$AW20</f>
        <v>8.2570348816415701E-2</v>
      </c>
      <c r="I20" s="236">
        <f>'Manufacturing Value Added'!I20/BEA_Output_Data!$AW20</f>
        <v>0.21517727013681295</v>
      </c>
      <c r="J20" s="236">
        <f>'Manufacturing Value Added'!J20/BEA_Output_Data!$AW20</f>
        <v>4.0464630671569531E-2</v>
      </c>
      <c r="K20" s="236">
        <f>'Manufacturing Value Added'!K20/BEA_Output_Data!$AW20</f>
        <v>3.8944185024199447E-2</v>
      </c>
      <c r="L20" s="236">
        <f>'Manufacturing Value Added'!L20/BEA_Output_Data!$AW20</f>
        <v>5.8863261336153758E-2</v>
      </c>
      <c r="M20" s="236">
        <f>'Manufacturing Value Added'!M20/BEA_Output_Data!$AW20</f>
        <v>0.11920418922222821</v>
      </c>
      <c r="N20" s="236">
        <f>'Manufacturing Value Added'!N20/BEA_Output_Data!$AW20</f>
        <v>0.12735662455959276</v>
      </c>
      <c r="O20" s="236">
        <f>'Manufacturing Value Added'!O20/BEA_Output_Data!$AW20</f>
        <v>3.664945258225609E-3</v>
      </c>
      <c r="P20" s="236">
        <f>'Manufacturing Value Added'!P20/BEA_Output_Data!$AW20</f>
        <v>5.148818901576048E-2</v>
      </c>
      <c r="Q20" s="236">
        <f>'Manufacturing Value Added'!Q20/BEA_Output_Data!$AW20</f>
        <v>0.48316947845758762</v>
      </c>
      <c r="R20" s="236">
        <f>'Manufacturing Value Added'!R20/BEA_Output_Data!$AW20</f>
        <v>3.1167403762640284E-2</v>
      </c>
      <c r="S20" s="236">
        <f>'Manufacturing Value Added'!S20/BEA_Output_Data!$AW20</f>
        <v>2.9244428023778885E-2</v>
      </c>
      <c r="T20" s="237">
        <f t="shared" si="1"/>
        <v>1.7299747089226123</v>
      </c>
    </row>
    <row r="21" spans="1:20" x14ac:dyDescent="0.25">
      <c r="A21" s="56">
        <v>1984</v>
      </c>
      <c r="B21" s="236">
        <f>'Manufacturing Value Added'!B21/BEA_Output_Data!$AW21</f>
        <v>0.22183454866169761</v>
      </c>
      <c r="C21" s="236">
        <f>'Manufacturing Value Added'!C21/BEA_Output_Data!$AW21</f>
        <v>2.2437489154282855E-2</v>
      </c>
      <c r="D21" s="236">
        <f>'Manufacturing Value Added'!D21/BEA_Output_Data!$AW21</f>
        <v>2.7001771282765982E-2</v>
      </c>
      <c r="E21" s="236">
        <f>'Manufacturing Value Added'!E21/BEA_Output_Data!$AW21</f>
        <v>2.9376403944784208E-2</v>
      </c>
      <c r="F21" s="236">
        <f>'Manufacturing Value Added'!F21/BEA_Output_Data!$AW21</f>
        <v>6.9164244245858791E-2</v>
      </c>
      <c r="G21" s="236">
        <f>'Manufacturing Value Added'!G21/BEA_Output_Data!$AW21</f>
        <v>3.5359063376178362E-2</v>
      </c>
      <c r="H21" s="236">
        <f>'Manufacturing Value Added'!H21/BEA_Output_Data!$AW21</f>
        <v>8.6404721954085315E-2</v>
      </c>
      <c r="I21" s="236">
        <f>'Manufacturing Value Added'!I21/BEA_Output_Data!$AW21</f>
        <v>0.20029458993696198</v>
      </c>
      <c r="J21" s="236">
        <f>'Manufacturing Value Added'!J21/BEA_Output_Data!$AW21</f>
        <v>3.9449373786035281E-2</v>
      </c>
      <c r="K21" s="236">
        <f>'Manufacturing Value Added'!K21/BEA_Output_Data!$AW21</f>
        <v>3.9553592872763492E-2</v>
      </c>
      <c r="L21" s="236">
        <f>'Manufacturing Value Added'!L21/BEA_Output_Data!$AW21</f>
        <v>6.0725069182690689E-2</v>
      </c>
      <c r="M21" s="236">
        <f>'Manufacturing Value Added'!M21/BEA_Output_Data!$AW21</f>
        <v>0.12011268819720822</v>
      </c>
      <c r="N21" s="236">
        <f>'Manufacturing Value Added'!N21/BEA_Output_Data!$AW21</f>
        <v>0.12723656961549973</v>
      </c>
      <c r="O21" s="236">
        <f>'Manufacturing Value Added'!O21/BEA_Output_Data!$AW21</f>
        <v>4.149551602750645E-3</v>
      </c>
      <c r="P21" s="236">
        <f>'Manufacturing Value Added'!P21/BEA_Output_Data!$AW21</f>
        <v>5.223051829972903E-2</v>
      </c>
      <c r="Q21" s="236">
        <f>'Manufacturing Value Added'!Q21/BEA_Output_Data!$AW21</f>
        <v>0.53545374265535661</v>
      </c>
      <c r="R21" s="236">
        <f>'Manufacturing Value Added'!R21/BEA_Output_Data!$AW21</f>
        <v>3.2143203340309359E-2</v>
      </c>
      <c r="S21" s="236">
        <f>'Manufacturing Value Added'!S21/BEA_Output_Data!$AW21</f>
        <v>2.9917840164732628E-2</v>
      </c>
      <c r="T21" s="237">
        <f t="shared" si="1"/>
        <v>1.7328449822736907</v>
      </c>
    </row>
    <row r="22" spans="1:20" x14ac:dyDescent="0.25">
      <c r="A22" s="56">
        <v>1985</v>
      </c>
      <c r="B22" s="236">
        <f>'Manufacturing Value Added'!B22/BEA_Output_Data!$AW22</f>
        <v>0.22297084400863956</v>
      </c>
      <c r="C22" s="236">
        <f>'Manufacturing Value Added'!C22/BEA_Output_Data!$AW22</f>
        <v>2.2195557818183193E-2</v>
      </c>
      <c r="D22" s="236">
        <f>'Manufacturing Value Added'!D22/BEA_Output_Data!$AW22</f>
        <v>2.5357440997358791E-2</v>
      </c>
      <c r="E22" s="236">
        <f>'Manufacturing Value Added'!E22/BEA_Output_Data!$AW22</f>
        <v>2.9839646410849033E-2</v>
      </c>
      <c r="F22" s="236">
        <f>'Manufacturing Value Added'!F22/BEA_Output_Data!$AW22</f>
        <v>7.0698252327157818E-2</v>
      </c>
      <c r="G22" s="236">
        <f>'Manufacturing Value Added'!G22/BEA_Output_Data!$AW22</f>
        <v>3.5643068791325047E-2</v>
      </c>
      <c r="H22" s="236">
        <f>'Manufacturing Value Added'!H22/BEA_Output_Data!$AW22</f>
        <v>9.4112566660733046E-2</v>
      </c>
      <c r="I22" s="236">
        <f>'Manufacturing Value Added'!I22/BEA_Output_Data!$AW22</f>
        <v>0.19813259651217827</v>
      </c>
      <c r="J22" s="236">
        <f>'Manufacturing Value Added'!J22/BEA_Output_Data!$AW22</f>
        <v>4.1315402030504197E-2</v>
      </c>
      <c r="K22" s="236">
        <f>'Manufacturing Value Added'!K22/BEA_Output_Data!$AW22</f>
        <v>3.9944526256463976E-2</v>
      </c>
      <c r="L22" s="236">
        <f>'Manufacturing Value Added'!L22/BEA_Output_Data!$AW22</f>
        <v>5.2847299632841647E-2</v>
      </c>
      <c r="M22" s="236">
        <f>'Manufacturing Value Added'!M22/BEA_Output_Data!$AW22</f>
        <v>0.11975029587429474</v>
      </c>
      <c r="N22" s="236">
        <f>'Manufacturing Value Added'!N22/BEA_Output_Data!$AW22</f>
        <v>0.12131769228312025</v>
      </c>
      <c r="O22" s="236">
        <f>'Manufacturing Value Added'!O22/BEA_Output_Data!$AW22</f>
        <v>4.6509983263144233E-3</v>
      </c>
      <c r="P22" s="236">
        <f>'Manufacturing Value Added'!P22/BEA_Output_Data!$AW22</f>
        <v>5.1260518282252525E-2</v>
      </c>
      <c r="Q22" s="236">
        <f>'Manufacturing Value Added'!Q22/BEA_Output_Data!$AW22</f>
        <v>0.51959568825131341</v>
      </c>
      <c r="R22" s="236">
        <f>'Manufacturing Value Added'!R22/BEA_Output_Data!$AW22</f>
        <v>3.1348189772845772E-2</v>
      </c>
      <c r="S22" s="236">
        <f>'Manufacturing Value Added'!S22/BEA_Output_Data!$AW22</f>
        <v>3.1320764707183577E-2</v>
      </c>
      <c r="T22" s="237">
        <f t="shared" si="1"/>
        <v>1.7123013489435592</v>
      </c>
    </row>
    <row r="23" spans="1:20" x14ac:dyDescent="0.25">
      <c r="A23" s="56">
        <v>1986</v>
      </c>
      <c r="B23" s="236">
        <f>'Manufacturing Value Added'!B23/BEA_Output_Data!$AW23</f>
        <v>0.20947581032430354</v>
      </c>
      <c r="C23" s="236">
        <f>'Manufacturing Value Added'!C23/BEA_Output_Data!$AW23</f>
        <v>2.2880175187234272E-2</v>
      </c>
      <c r="D23" s="236">
        <f>'Manufacturing Value Added'!D23/BEA_Output_Data!$AW23</f>
        <v>2.4749451868457312E-2</v>
      </c>
      <c r="E23" s="236">
        <f>'Manufacturing Value Added'!E23/BEA_Output_Data!$AW23</f>
        <v>3.2946977588572547E-2</v>
      </c>
      <c r="F23" s="236">
        <f>'Manufacturing Value Added'!F23/BEA_Output_Data!$AW23</f>
        <v>7.1781618577280493E-2</v>
      </c>
      <c r="G23" s="236">
        <f>'Manufacturing Value Added'!G23/BEA_Output_Data!$AW23</f>
        <v>3.5424147731772694E-2</v>
      </c>
      <c r="H23" s="236">
        <f>'Manufacturing Value Added'!H23/BEA_Output_Data!$AW23</f>
        <v>0.10796994566585007</v>
      </c>
      <c r="I23" s="236">
        <f>'Manufacturing Value Added'!I23/BEA_Output_Data!$AW23</f>
        <v>0.20119548683248836</v>
      </c>
      <c r="J23" s="236">
        <f>'Manufacturing Value Added'!J23/BEA_Output_Data!$AW23</f>
        <v>4.1258569851322126E-2</v>
      </c>
      <c r="K23" s="236">
        <f>'Manufacturing Value Added'!K23/BEA_Output_Data!$AW23</f>
        <v>4.1558517481913859E-2</v>
      </c>
      <c r="L23" s="236">
        <f>'Manufacturing Value Added'!L23/BEA_Output_Data!$AW23</f>
        <v>5.5897330861244925E-2</v>
      </c>
      <c r="M23" s="236">
        <f>'Manufacturing Value Added'!M23/BEA_Output_Data!$AW23</f>
        <v>0.11667535834256501</v>
      </c>
      <c r="N23" s="236">
        <f>'Manufacturing Value Added'!N23/BEA_Output_Data!$AW23</f>
        <v>0.10801732563988016</v>
      </c>
      <c r="O23" s="236">
        <f>'Manufacturing Value Added'!O23/BEA_Output_Data!$AW23</f>
        <v>4.8668690848628956E-3</v>
      </c>
      <c r="P23" s="236">
        <f>'Manufacturing Value Added'!P23/BEA_Output_Data!$AW23</f>
        <v>5.0941805597154256E-2</v>
      </c>
      <c r="Q23" s="236">
        <f>'Manufacturing Value Added'!Q23/BEA_Output_Data!$AW23</f>
        <v>0.52563030562492974</v>
      </c>
      <c r="R23" s="236">
        <f>'Manufacturing Value Added'!R23/BEA_Output_Data!$AW23</f>
        <v>3.1183779840996028E-2</v>
      </c>
      <c r="S23" s="236">
        <f>'Manufacturing Value Added'!S23/BEA_Output_Data!$AW23</f>
        <v>3.0298744697564443E-2</v>
      </c>
      <c r="T23" s="237">
        <f t="shared" si="1"/>
        <v>1.712752220798393</v>
      </c>
    </row>
    <row r="24" spans="1:20" x14ac:dyDescent="0.25">
      <c r="A24" s="57">
        <v>1987</v>
      </c>
      <c r="B24" s="236">
        <f>'Manufacturing Value Added'!B24/BEA_Output_Data!$AW24</f>
        <v>0.2066756744233523</v>
      </c>
      <c r="C24" s="236">
        <f>'Manufacturing Value Added'!C24/BEA_Output_Data!$AW24</f>
        <v>2.2861819343189115E-2</v>
      </c>
      <c r="D24" s="236">
        <f>'Manufacturing Value Added'!D24/BEA_Output_Data!$AW24</f>
        <v>2.3309060488243806E-2</v>
      </c>
      <c r="E24" s="236">
        <f>'Manufacturing Value Added'!E24/BEA_Output_Data!$AW24</f>
        <v>3.3477054174352094E-2</v>
      </c>
      <c r="F24" s="236">
        <f>'Manufacturing Value Added'!F24/BEA_Output_Data!$AW24</f>
        <v>6.7477810271233493E-2</v>
      </c>
      <c r="G24" s="236">
        <f>'Manufacturing Value Added'!G24/BEA_Output_Data!$AW24</f>
        <v>3.4657542030502211E-2</v>
      </c>
      <c r="H24" s="236">
        <f>'Manufacturing Value Added'!H24/BEA_Output_Data!$AW24</f>
        <v>0.11307242803630714</v>
      </c>
      <c r="I24" s="236">
        <f>'Manufacturing Value Added'!I24/BEA_Output_Data!$AW24</f>
        <v>0.21079577701120114</v>
      </c>
      <c r="J24" s="236">
        <f>'Manufacturing Value Added'!J24/BEA_Output_Data!$AW24</f>
        <v>4.1537938665994471E-2</v>
      </c>
      <c r="K24" s="236">
        <f>'Manufacturing Value Added'!K24/BEA_Output_Data!$AW24</f>
        <v>3.7418744873573918E-2</v>
      </c>
      <c r="L24" s="236">
        <f>'Manufacturing Value Added'!L24/BEA_Output_Data!$AW24</f>
        <v>4.9903884686703835E-2</v>
      </c>
      <c r="M24" s="236">
        <f>'Manufacturing Value Added'!M24/BEA_Output_Data!$AW24</f>
        <v>0.11465884022559135</v>
      </c>
      <c r="N24" s="236">
        <f>'Manufacturing Value Added'!N24/BEA_Output_Data!$AW24</f>
        <v>0.10998982433167646</v>
      </c>
      <c r="O24" s="236">
        <f>'Manufacturing Value Added'!O24/BEA_Output_Data!$AW24</f>
        <v>5.4037398946274757E-3</v>
      </c>
      <c r="P24" s="236">
        <f>'Manufacturing Value Added'!P24/BEA_Output_Data!$AW24</f>
        <v>4.9705686625408897E-2</v>
      </c>
      <c r="Q24" s="236">
        <f>'Manufacturing Value Added'!Q24/BEA_Output_Data!$AW24</f>
        <v>0.51040846063240319</v>
      </c>
      <c r="R24" s="236">
        <f>'Manufacturing Value Added'!R24/BEA_Output_Data!$AW24</f>
        <v>3.0994024696227189E-2</v>
      </c>
      <c r="S24" s="236">
        <f>'Manufacturing Value Added'!S24/BEA_Output_Data!$AW24</f>
        <v>3.0509290009105943E-2</v>
      </c>
      <c r="T24" s="237">
        <f t="shared" si="1"/>
        <v>1.6928576004196938</v>
      </c>
    </row>
    <row r="25" spans="1:20" x14ac:dyDescent="0.25">
      <c r="A25" s="57">
        <v>1988</v>
      </c>
      <c r="B25" s="236">
        <f>'Manufacturing Value Added'!B25/BEA_Output_Data!$AW25</f>
        <v>0.20857783078736555</v>
      </c>
      <c r="C25" s="236">
        <f>'Manufacturing Value Added'!C25/BEA_Output_Data!$AW25</f>
        <v>2.2336508280463494E-2</v>
      </c>
      <c r="D25" s="236">
        <f>'Manufacturing Value Added'!D25/BEA_Output_Data!$AW25</f>
        <v>2.2440077291551664E-2</v>
      </c>
      <c r="E25" s="236">
        <f>'Manufacturing Value Added'!E25/BEA_Output_Data!$AW25</f>
        <v>3.1931222427058821E-2</v>
      </c>
      <c r="F25" s="236">
        <f>'Manufacturing Value Added'!F25/BEA_Output_Data!$AW25</f>
        <v>6.522747372364987E-2</v>
      </c>
      <c r="G25" s="236">
        <f>'Manufacturing Value Added'!G25/BEA_Output_Data!$AW25</f>
        <v>3.5253965968430008E-2</v>
      </c>
      <c r="H25" s="236">
        <f>'Manufacturing Value Added'!H25/BEA_Output_Data!$AW25</f>
        <v>0.11791199964799993</v>
      </c>
      <c r="I25" s="236">
        <f>'Manufacturing Value Added'!I25/BEA_Output_Data!$AW25</f>
        <v>0.19106947274991679</v>
      </c>
      <c r="J25" s="236">
        <f>'Manufacturing Value Added'!J25/BEA_Output_Data!$AW25</f>
        <v>3.981383284848266E-2</v>
      </c>
      <c r="K25" s="236">
        <f>'Manufacturing Value Added'!K25/BEA_Output_Data!$AW25</f>
        <v>3.763960399225847E-2</v>
      </c>
      <c r="L25" s="236">
        <f>'Manufacturing Value Added'!L25/BEA_Output_Data!$AW25</f>
        <v>4.7099274302180617E-2</v>
      </c>
      <c r="M25" s="236">
        <f>'Manufacturing Value Added'!M25/BEA_Output_Data!$AW25</f>
        <v>0.11344784555330061</v>
      </c>
      <c r="N25" s="236">
        <f>'Manufacturing Value Added'!N25/BEA_Output_Data!$AW25</f>
        <v>0.11970089785001847</v>
      </c>
      <c r="O25" s="236">
        <f>'Manufacturing Value Added'!O25/BEA_Output_Data!$AW25</f>
        <v>5.8011536262158898E-3</v>
      </c>
      <c r="P25" s="236">
        <f>'Manufacturing Value Added'!P25/BEA_Output_Data!$AW25</f>
        <v>4.7911945874453701E-2</v>
      </c>
      <c r="Q25" s="236">
        <f>'Manufacturing Value Added'!Q25/BEA_Output_Data!$AW25</f>
        <v>0.51432384552865307</v>
      </c>
      <c r="R25" s="236">
        <f>'Manufacturing Value Added'!R25/BEA_Output_Data!$AW25</f>
        <v>2.9377108298418164E-2</v>
      </c>
      <c r="S25" s="236">
        <f>'Manufacturing Value Added'!S25/BEA_Output_Data!$AW25</f>
        <v>3.6451837613181243E-2</v>
      </c>
      <c r="T25" s="237">
        <f t="shared" si="1"/>
        <v>1.6863158963635989</v>
      </c>
    </row>
    <row r="26" spans="1:20" x14ac:dyDescent="0.25">
      <c r="A26" s="57">
        <v>1989</v>
      </c>
      <c r="B26" s="236">
        <f>'Manufacturing Value Added'!B26/BEA_Output_Data!$AW26</f>
        <v>0.19332765422156836</v>
      </c>
      <c r="C26" s="236">
        <f>'Manufacturing Value Added'!C26/BEA_Output_Data!$AW26</f>
        <v>2.2901261445860167E-2</v>
      </c>
      <c r="D26" s="236">
        <f>'Manufacturing Value Added'!D26/BEA_Output_Data!$AW26</f>
        <v>2.2424828855985315E-2</v>
      </c>
      <c r="E26" s="236">
        <f>'Manufacturing Value Added'!E26/BEA_Output_Data!$AW26</f>
        <v>3.0740935182747189E-2</v>
      </c>
      <c r="F26" s="236">
        <f>'Manufacturing Value Added'!F26/BEA_Output_Data!$AW26</f>
        <v>6.3094851543016819E-2</v>
      </c>
      <c r="G26" s="236">
        <f>'Manufacturing Value Added'!G26/BEA_Output_Data!$AW26</f>
        <v>3.6010417235020041E-2</v>
      </c>
      <c r="H26" s="236">
        <f>'Manufacturing Value Added'!H26/BEA_Output_Data!$AW26</f>
        <v>0.11712457634495435</v>
      </c>
      <c r="I26" s="236">
        <f>'Manufacturing Value Added'!I26/BEA_Output_Data!$AW26</f>
        <v>0.1938555214463116</v>
      </c>
      <c r="J26" s="236">
        <f>'Manufacturing Value Added'!J26/BEA_Output_Data!$AW26</f>
        <v>4.2681301035524449E-2</v>
      </c>
      <c r="K26" s="236">
        <f>'Manufacturing Value Added'!K26/BEA_Output_Data!$AW26</f>
        <v>3.8482145927989368E-2</v>
      </c>
      <c r="L26" s="236">
        <f>'Manufacturing Value Added'!L26/BEA_Output_Data!$AW26</f>
        <v>4.6836557696319399E-2</v>
      </c>
      <c r="M26" s="236">
        <f>'Manufacturing Value Added'!M26/BEA_Output_Data!$AW26</f>
        <v>0.11194856039118517</v>
      </c>
      <c r="N26" s="236">
        <f>'Manufacturing Value Added'!N26/BEA_Output_Data!$AW26</f>
        <v>0.12395709026628302</v>
      </c>
      <c r="O26" s="236">
        <f>'Manufacturing Value Added'!O26/BEA_Output_Data!$AW26</f>
        <v>6.1737867605832896E-3</v>
      </c>
      <c r="P26" s="236">
        <f>'Manufacturing Value Added'!P26/BEA_Output_Data!$AW26</f>
        <v>4.9452730955377971E-2</v>
      </c>
      <c r="Q26" s="236">
        <f>'Manufacturing Value Added'!Q26/BEA_Output_Data!$AW26</f>
        <v>0.49471914960045005</v>
      </c>
      <c r="R26" s="236">
        <f>'Manufacturing Value Added'!R26/BEA_Output_Data!$AW26</f>
        <v>2.964940807881038E-2</v>
      </c>
      <c r="S26" s="236">
        <f>'Manufacturing Value Added'!S26/BEA_Output_Data!$AW26</f>
        <v>3.5932077889059902E-2</v>
      </c>
      <c r="T26" s="237">
        <f t="shared" si="1"/>
        <v>1.6593128548770468</v>
      </c>
    </row>
    <row r="27" spans="1:20" x14ac:dyDescent="0.25">
      <c r="A27" s="57">
        <v>1990</v>
      </c>
      <c r="B27" s="236">
        <f>'Manufacturing Value Added'!B27/BEA_Output_Data!$AW27</f>
        <v>0.19596838795236241</v>
      </c>
      <c r="C27" s="236">
        <f>'Manufacturing Value Added'!C27/BEA_Output_Data!$AW27</f>
        <v>2.3104936295794336E-2</v>
      </c>
      <c r="D27" s="236">
        <f>'Manufacturing Value Added'!D27/BEA_Output_Data!$AW27</f>
        <v>2.2104805430180528E-2</v>
      </c>
      <c r="E27" s="236">
        <f>'Manufacturing Value Added'!E27/BEA_Output_Data!$AW27</f>
        <v>3.0236396363874599E-2</v>
      </c>
      <c r="F27" s="236">
        <f>'Manufacturing Value Added'!F27/BEA_Output_Data!$AW27</f>
        <v>6.3827742758235356E-2</v>
      </c>
      <c r="G27" s="236">
        <f>'Manufacturing Value Added'!G27/BEA_Output_Data!$AW27</f>
        <v>3.6404658015210693E-2</v>
      </c>
      <c r="H27" s="236">
        <f>'Manufacturing Value Added'!H27/BEA_Output_Data!$AW27</f>
        <v>9.728482371165581E-2</v>
      </c>
      <c r="I27" s="236">
        <f>'Manufacturing Value Added'!I27/BEA_Output_Data!$AW27</f>
        <v>0.20997688588229591</v>
      </c>
      <c r="J27" s="236">
        <f>'Manufacturing Value Added'!J27/BEA_Output_Data!$AW27</f>
        <v>4.2734789798657434E-2</v>
      </c>
      <c r="K27" s="236">
        <f>'Manufacturing Value Added'!K27/BEA_Output_Data!$AW27</f>
        <v>3.7144549529911267E-2</v>
      </c>
      <c r="L27" s="236">
        <f>'Manufacturing Value Added'!L27/BEA_Output_Data!$AW27</f>
        <v>4.6923030753163911E-2</v>
      </c>
      <c r="M27" s="236">
        <f>'Manufacturing Value Added'!M27/BEA_Output_Data!$AW27</f>
        <v>0.11080858363928049</v>
      </c>
      <c r="N27" s="236">
        <f>'Manufacturing Value Added'!N27/BEA_Output_Data!$AW27</f>
        <v>0.11997704846334921</v>
      </c>
      <c r="O27" s="236">
        <f>'Manufacturing Value Added'!O27/BEA_Output_Data!$AW27</f>
        <v>6.800115962568974E-3</v>
      </c>
      <c r="P27" s="236">
        <f>'Manufacturing Value Added'!P27/BEA_Output_Data!$AW27</f>
        <v>4.8809694380804958E-2</v>
      </c>
      <c r="Q27" s="236">
        <f>'Manufacturing Value Added'!Q27/BEA_Output_Data!$AW27</f>
        <v>0.4424064471512551</v>
      </c>
      <c r="R27" s="236">
        <f>'Manufacturing Value Added'!R27/BEA_Output_Data!$AW27</f>
        <v>2.7565482115318458E-2</v>
      </c>
      <c r="S27" s="236">
        <f>'Manufacturing Value Added'!S27/BEA_Output_Data!$AW27</f>
        <v>3.8479982196817981E-2</v>
      </c>
      <c r="T27" s="237">
        <f t="shared" si="1"/>
        <v>1.6005583604007374</v>
      </c>
    </row>
    <row r="28" spans="1:20" x14ac:dyDescent="0.25">
      <c r="A28" s="57">
        <v>1991</v>
      </c>
      <c r="B28" s="236">
        <f>'Manufacturing Value Added'!B28/BEA_Output_Data!$AW28</f>
        <v>0.20275322303965659</v>
      </c>
      <c r="C28" s="236">
        <f>'Manufacturing Value Added'!C28/BEA_Output_Data!$AW28</f>
        <v>2.3643777035610738E-2</v>
      </c>
      <c r="D28" s="236">
        <f>'Manufacturing Value Added'!D28/BEA_Output_Data!$AW28</f>
        <v>2.2632917235450717E-2</v>
      </c>
      <c r="E28" s="236">
        <f>'Manufacturing Value Added'!E28/BEA_Output_Data!$AW28</f>
        <v>2.7695979351324486E-2</v>
      </c>
      <c r="F28" s="236">
        <f>'Manufacturing Value Added'!F28/BEA_Output_Data!$AW28</f>
        <v>6.7230420323471693E-2</v>
      </c>
      <c r="G28" s="236">
        <f>'Manufacturing Value Added'!G28/BEA_Output_Data!$AW28</f>
        <v>3.5148861484562179E-2</v>
      </c>
      <c r="H28" s="236">
        <f>'Manufacturing Value Added'!H28/BEA_Output_Data!$AW28</f>
        <v>9.5835383612858205E-2</v>
      </c>
      <c r="I28" s="236">
        <f>'Manufacturing Value Added'!I28/BEA_Output_Data!$AW28</f>
        <v>0.2141290765377164</v>
      </c>
      <c r="J28" s="236">
        <f>'Manufacturing Value Added'!J28/BEA_Output_Data!$AW28</f>
        <v>4.4669019055368284E-2</v>
      </c>
      <c r="K28" s="236">
        <f>'Manufacturing Value Added'!K28/BEA_Output_Data!$AW28</f>
        <v>3.3395559443890104E-2</v>
      </c>
      <c r="L28" s="236">
        <f>'Manufacturing Value Added'!L28/BEA_Output_Data!$AW28</f>
        <v>4.7440694393499586E-2</v>
      </c>
      <c r="M28" s="236">
        <f>'Manufacturing Value Added'!M28/BEA_Output_Data!$AW28</f>
        <v>0.10513398288250432</v>
      </c>
      <c r="N28" s="236">
        <f>'Manufacturing Value Added'!N28/BEA_Output_Data!$AW28</f>
        <v>0.10776666873015393</v>
      </c>
      <c r="O28" s="236">
        <f>'Manufacturing Value Added'!O28/BEA_Output_Data!$AW28</f>
        <v>7.2783507558810412E-3</v>
      </c>
      <c r="P28" s="236">
        <f>'Manufacturing Value Added'!P28/BEA_Output_Data!$AW28</f>
        <v>4.7207570503565929E-2</v>
      </c>
      <c r="Q28" s="236">
        <f>'Manufacturing Value Added'!Q28/BEA_Output_Data!$AW28</f>
        <v>0.43877298951509502</v>
      </c>
      <c r="R28" s="236">
        <f>'Manufacturing Value Added'!R28/BEA_Output_Data!$AW28</f>
        <v>2.5926242429285311E-2</v>
      </c>
      <c r="S28" s="236">
        <f>'Manufacturing Value Added'!S28/BEA_Output_Data!$AW28</f>
        <v>3.8668807338203257E-2</v>
      </c>
      <c r="T28" s="237">
        <f t="shared" si="1"/>
        <v>1.585329523668098</v>
      </c>
    </row>
    <row r="29" spans="1:20" x14ac:dyDescent="0.25">
      <c r="A29" s="57">
        <v>1992</v>
      </c>
      <c r="B29" s="236">
        <f>'Manufacturing Value Added'!B29/BEA_Output_Data!$AW29</f>
        <v>0.19905041835433288</v>
      </c>
      <c r="C29" s="236">
        <f>'Manufacturing Value Added'!C29/BEA_Output_Data!$AW29</f>
        <v>2.5323268411798803E-2</v>
      </c>
      <c r="D29" s="236">
        <f>'Manufacturing Value Added'!D29/BEA_Output_Data!$AW29</f>
        <v>2.273569932651294E-2</v>
      </c>
      <c r="E29" s="236">
        <f>'Manufacturing Value Added'!E29/BEA_Output_Data!$AW29</f>
        <v>2.3976128072669085E-2</v>
      </c>
      <c r="F29" s="236">
        <f>'Manufacturing Value Added'!F29/BEA_Output_Data!$AW29</f>
        <v>6.6632110157631722E-2</v>
      </c>
      <c r="G29" s="236">
        <f>'Manufacturing Value Added'!G29/BEA_Output_Data!$AW29</f>
        <v>3.5211953264402629E-2</v>
      </c>
      <c r="H29" s="236">
        <f>'Manufacturing Value Added'!H29/BEA_Output_Data!$AW29</f>
        <v>0.1037862429952023</v>
      </c>
      <c r="I29" s="236">
        <f>'Manufacturing Value Added'!I29/BEA_Output_Data!$AW29</f>
        <v>0.21795008481956732</v>
      </c>
      <c r="J29" s="236">
        <f>'Manufacturing Value Added'!J29/BEA_Output_Data!$AW29</f>
        <v>4.5904197302060516E-2</v>
      </c>
      <c r="K29" s="236">
        <f>'Manufacturing Value Added'!K29/BEA_Output_Data!$AW29</f>
        <v>3.6461731194373771E-2</v>
      </c>
      <c r="L29" s="236">
        <f>'Manufacturing Value Added'!L29/BEA_Output_Data!$AW29</f>
        <v>4.8596302154948132E-2</v>
      </c>
      <c r="M29" s="236">
        <f>'Manufacturing Value Added'!M29/BEA_Output_Data!$AW29</f>
        <v>0.10364224301769633</v>
      </c>
      <c r="N29" s="236">
        <f>'Manufacturing Value Added'!N29/BEA_Output_Data!$AW29</f>
        <v>0.10297550156037978</v>
      </c>
      <c r="O29" s="236">
        <f>'Manufacturing Value Added'!O29/BEA_Output_Data!$AW29</f>
        <v>7.8394604406639232E-3</v>
      </c>
      <c r="P29" s="236">
        <f>'Manufacturing Value Added'!P29/BEA_Output_Data!$AW29</f>
        <v>4.6378963677327543E-2</v>
      </c>
      <c r="Q29" s="236">
        <f>'Manufacturing Value Added'!Q29/BEA_Output_Data!$AW29</f>
        <v>0.42842529322653522</v>
      </c>
      <c r="R29" s="236">
        <f>'Manufacturing Value Added'!R29/BEA_Output_Data!$AW29</f>
        <v>2.7355951282310616E-2</v>
      </c>
      <c r="S29" s="236">
        <f>'Manufacturing Value Added'!S29/BEA_Output_Data!$AW29</f>
        <v>3.8166816932614846E-2</v>
      </c>
      <c r="T29" s="237">
        <f t="shared" si="1"/>
        <v>1.5804123661910285</v>
      </c>
    </row>
    <row r="30" spans="1:20" x14ac:dyDescent="0.25">
      <c r="A30" s="57">
        <v>1993</v>
      </c>
      <c r="B30" s="236">
        <f>'Manufacturing Value Added'!B30/BEA_Output_Data!$AW30</f>
        <v>0.1941860979769493</v>
      </c>
      <c r="C30" s="236">
        <f>'Manufacturing Value Added'!C30/BEA_Output_Data!$AW30</f>
        <v>2.5343044699410542E-2</v>
      </c>
      <c r="D30" s="236">
        <f>'Manufacturing Value Added'!D30/BEA_Output_Data!$AW30</f>
        <v>2.1843716640452135E-2</v>
      </c>
      <c r="E30" s="236">
        <f>'Manufacturing Value Added'!E30/BEA_Output_Data!$AW30</f>
        <v>1.9741875047586042E-2</v>
      </c>
      <c r="F30" s="236">
        <f>'Manufacturing Value Added'!F30/BEA_Output_Data!$AW30</f>
        <v>6.8929982732715347E-2</v>
      </c>
      <c r="G30" s="236">
        <f>'Manufacturing Value Added'!G30/BEA_Output_Data!$AW30</f>
        <v>3.1739354278417307E-2</v>
      </c>
      <c r="H30" s="236">
        <f>'Manufacturing Value Added'!H30/BEA_Output_Data!$AW30</f>
        <v>0.12437357712244587</v>
      </c>
      <c r="I30" s="236">
        <f>'Manufacturing Value Added'!I30/BEA_Output_Data!$AW30</f>
        <v>0.21701201831767922</v>
      </c>
      <c r="J30" s="236">
        <f>'Manufacturing Value Added'!J30/BEA_Output_Data!$AW30</f>
        <v>4.7711363656206721E-2</v>
      </c>
      <c r="K30" s="236">
        <f>'Manufacturing Value Added'!K30/BEA_Output_Data!$AW30</f>
        <v>3.4803131394189661E-2</v>
      </c>
      <c r="L30" s="236">
        <f>'Manufacturing Value Added'!L30/BEA_Output_Data!$AW30</f>
        <v>4.8733906506712991E-2</v>
      </c>
      <c r="M30" s="236">
        <f>'Manufacturing Value Added'!M30/BEA_Output_Data!$AW30</f>
        <v>0.10372088250715632</v>
      </c>
      <c r="N30" s="236">
        <f>'Manufacturing Value Added'!N30/BEA_Output_Data!$AW30</f>
        <v>9.8458981521065567E-2</v>
      </c>
      <c r="O30" s="236">
        <f>'Manufacturing Value Added'!O30/BEA_Output_Data!$AW30</f>
        <v>8.420275199907774E-3</v>
      </c>
      <c r="P30" s="236">
        <f>'Manufacturing Value Added'!P30/BEA_Output_Data!$AW30</f>
        <v>4.6175876498746084E-2</v>
      </c>
      <c r="Q30" s="236">
        <f>'Manufacturing Value Added'!Q30/BEA_Output_Data!$AW30</f>
        <v>0.43775809554978096</v>
      </c>
      <c r="R30" s="236">
        <f>'Manufacturing Value Added'!R30/BEA_Output_Data!$AW30</f>
        <v>2.8116066705808258E-2</v>
      </c>
      <c r="S30" s="236">
        <f>'Manufacturing Value Added'!S30/BEA_Output_Data!$AW30</f>
        <v>3.6689307214463798E-2</v>
      </c>
      <c r="T30" s="237">
        <f t="shared" si="1"/>
        <v>1.593757553569694</v>
      </c>
    </row>
    <row r="31" spans="1:20" x14ac:dyDescent="0.25">
      <c r="A31" s="57">
        <v>1994</v>
      </c>
      <c r="B31" s="236">
        <f>'Manufacturing Value Added'!B31/BEA_Output_Data!$AW31</f>
        <v>0.19447689265077842</v>
      </c>
      <c r="C31" s="236">
        <f>'Manufacturing Value Added'!C31/BEA_Output_Data!$AW31</f>
        <v>2.4611500977476011E-2</v>
      </c>
      <c r="D31" s="236">
        <f>'Manufacturing Value Added'!D31/BEA_Output_Data!$AW31</f>
        <v>2.1170818312492588E-2</v>
      </c>
      <c r="E31" s="236">
        <f>'Manufacturing Value Added'!E31/BEA_Output_Data!$AW31</f>
        <v>1.9696116969559845E-2</v>
      </c>
      <c r="F31" s="236">
        <f>'Manufacturing Value Added'!F31/BEA_Output_Data!$AW31</f>
        <v>6.5686597175949241E-2</v>
      </c>
      <c r="G31" s="236">
        <f>'Manufacturing Value Added'!G31/BEA_Output_Data!$AW31</f>
        <v>3.0360464477130627E-2</v>
      </c>
      <c r="H31" s="236">
        <f>'Manufacturing Value Added'!H31/BEA_Output_Data!$AW31</f>
        <v>0.11081585341153319</v>
      </c>
      <c r="I31" s="236">
        <f>'Manufacturing Value Added'!I31/BEA_Output_Data!$AW31</f>
        <v>0.22217975090614225</v>
      </c>
      <c r="J31" s="236">
        <f>'Manufacturing Value Added'!J31/BEA_Output_Data!$AW31</f>
        <v>4.8035795798005251E-2</v>
      </c>
      <c r="K31" s="236">
        <f>'Manufacturing Value Added'!K31/BEA_Output_Data!$AW31</f>
        <v>3.534897834759812E-2</v>
      </c>
      <c r="L31" s="236">
        <f>'Manufacturing Value Added'!L31/BEA_Output_Data!$AW31</f>
        <v>4.5275472314612715E-2</v>
      </c>
      <c r="M31" s="236">
        <f>'Manufacturing Value Added'!M31/BEA_Output_Data!$AW31</f>
        <v>0.10906146076632486</v>
      </c>
      <c r="N31" s="236">
        <f>'Manufacturing Value Added'!N31/BEA_Output_Data!$AW31</f>
        <v>9.6601950508826417E-2</v>
      </c>
      <c r="O31" s="236">
        <f>'Manufacturing Value Added'!O31/BEA_Output_Data!$AW31</f>
        <v>9.6714923928099394E-3</v>
      </c>
      <c r="P31" s="236">
        <f>'Manufacturing Value Added'!P31/BEA_Output_Data!$AW31</f>
        <v>4.6199767712590781E-2</v>
      </c>
      <c r="Q31" s="236">
        <f>'Manufacturing Value Added'!Q31/BEA_Output_Data!$AW31</f>
        <v>0.42740946181953193</v>
      </c>
      <c r="R31" s="236">
        <f>'Manufacturing Value Added'!R31/BEA_Output_Data!$AW31</f>
        <v>2.6212989166693942E-2</v>
      </c>
      <c r="S31" s="236">
        <f>'Manufacturing Value Added'!S31/BEA_Output_Data!$AW31</f>
        <v>3.4710644634393217E-2</v>
      </c>
      <c r="T31" s="237">
        <f t="shared" si="1"/>
        <v>1.5675260083424492</v>
      </c>
    </row>
    <row r="32" spans="1:20" x14ac:dyDescent="0.25">
      <c r="A32" s="57">
        <v>1995</v>
      </c>
      <c r="B32" s="236">
        <f>'Manufacturing Value Added'!B32/BEA_Output_Data!$AW32</f>
        <v>0.21029596363860728</v>
      </c>
      <c r="C32" s="236">
        <f>'Manufacturing Value Added'!C32/BEA_Output_Data!$AW32</f>
        <v>2.2619011208994792E-2</v>
      </c>
      <c r="D32" s="236">
        <f>'Manufacturing Value Added'!D32/BEA_Output_Data!$AW32</f>
        <v>1.9952928673663155E-2</v>
      </c>
      <c r="E32" s="236">
        <f>'Manufacturing Value Added'!E32/BEA_Output_Data!$AW32</f>
        <v>2.0789504574494955E-2</v>
      </c>
      <c r="F32" s="236">
        <f>'Manufacturing Value Added'!F32/BEA_Output_Data!$AW32</f>
        <v>5.3644404189581427E-2</v>
      </c>
      <c r="G32" s="236">
        <f>'Manufacturing Value Added'!G32/BEA_Output_Data!$AW32</f>
        <v>2.9704012931560619E-2</v>
      </c>
      <c r="H32" s="236">
        <f>'Manufacturing Value Added'!H32/BEA_Output_Data!$AW32</f>
        <v>9.6358910951808679E-2</v>
      </c>
      <c r="I32" s="236">
        <f>'Manufacturing Value Added'!I32/BEA_Output_Data!$AW32</f>
        <v>0.20188389933738449</v>
      </c>
      <c r="J32" s="236">
        <f>'Manufacturing Value Added'!J32/BEA_Output_Data!$AW32</f>
        <v>4.4727580858868812E-2</v>
      </c>
      <c r="K32" s="236">
        <f>'Manufacturing Value Added'!K32/BEA_Output_Data!$AW32</f>
        <v>3.4518020439478651E-2</v>
      </c>
      <c r="L32" s="236">
        <f>'Manufacturing Value Added'!L32/BEA_Output_Data!$AW32</f>
        <v>3.9294456273598496E-2</v>
      </c>
      <c r="M32" s="236">
        <f>'Manufacturing Value Added'!M32/BEA_Output_Data!$AW32</f>
        <v>0.10989791009490146</v>
      </c>
      <c r="N32" s="236">
        <f>'Manufacturing Value Added'!N32/BEA_Output_Data!$AW32</f>
        <v>9.8156968563308022E-2</v>
      </c>
      <c r="O32" s="236">
        <f>'Manufacturing Value Added'!O32/BEA_Output_Data!$AW32</f>
        <v>1.2728125849351242E-2</v>
      </c>
      <c r="P32" s="236">
        <f>'Manufacturing Value Added'!P32/BEA_Output_Data!$AW32</f>
        <v>4.329546462378963E-2</v>
      </c>
      <c r="Q32" s="236">
        <f>'Manufacturing Value Added'!Q32/BEA_Output_Data!$AW32</f>
        <v>0.41751854025378216</v>
      </c>
      <c r="R32" s="236">
        <f>'Manufacturing Value Added'!R32/BEA_Output_Data!$AW32</f>
        <v>2.5400628891982416E-2</v>
      </c>
      <c r="S32" s="236">
        <f>'Manufacturing Value Added'!S32/BEA_Output_Data!$AW32</f>
        <v>3.4634451940262226E-2</v>
      </c>
      <c r="T32" s="237">
        <f t="shared" si="1"/>
        <v>1.5154207832954183</v>
      </c>
    </row>
    <row r="33" spans="1:22" x14ac:dyDescent="0.25">
      <c r="A33" s="57">
        <v>1996</v>
      </c>
      <c r="B33" s="236">
        <f>'Manufacturing Value Added'!B33/BEA_Output_Data!$AW33</f>
        <v>0.17093303493914916</v>
      </c>
      <c r="C33" s="236">
        <f>'Manufacturing Value Added'!C33/BEA_Output_Data!$AW33</f>
        <v>2.1421981420525642E-2</v>
      </c>
      <c r="D33" s="236">
        <f>'Manufacturing Value Added'!D33/BEA_Output_Data!$AW33</f>
        <v>1.8477147231634548E-2</v>
      </c>
      <c r="E33" s="236">
        <f>'Manufacturing Value Added'!E33/BEA_Output_Data!$AW33</f>
        <v>1.9547941748888797E-2</v>
      </c>
      <c r="F33" s="236">
        <f>'Manufacturing Value Added'!F33/BEA_Output_Data!$AW33</f>
        <v>5.6055471583058382E-2</v>
      </c>
      <c r="G33" s="236">
        <f>'Manufacturing Value Added'!G33/BEA_Output_Data!$AW33</f>
        <v>2.745386343424832E-2</v>
      </c>
      <c r="H33" s="236">
        <f>'Manufacturing Value Added'!H33/BEA_Output_Data!$AW33</f>
        <v>0.10668276274462581</v>
      </c>
      <c r="I33" s="236">
        <f>'Manufacturing Value Added'!I33/BEA_Output_Data!$AW33</f>
        <v>0.19814837144645439</v>
      </c>
      <c r="J33" s="236">
        <f>'Manufacturing Value Added'!J33/BEA_Output_Data!$AW33</f>
        <v>4.630051635676858E-2</v>
      </c>
      <c r="K33" s="236">
        <f>'Manufacturing Value Added'!K33/BEA_Output_Data!$AW33</f>
        <v>3.2562133271718217E-2</v>
      </c>
      <c r="L33" s="236">
        <f>'Manufacturing Value Added'!L33/BEA_Output_Data!$AW33</f>
        <v>3.9462463466242152E-2</v>
      </c>
      <c r="M33" s="236">
        <f>'Manufacturing Value Added'!M33/BEA_Output_Data!$AW33</f>
        <v>0.10877990218585316</v>
      </c>
      <c r="N33" s="236">
        <f>'Manufacturing Value Added'!N33/BEA_Output_Data!$AW33</f>
        <v>9.0929424725102834E-2</v>
      </c>
      <c r="O33" s="236">
        <f>'Manufacturing Value Added'!O33/BEA_Output_Data!$AW33</f>
        <v>1.6316372514418847E-2</v>
      </c>
      <c r="P33" s="236">
        <f>'Manufacturing Value Added'!P33/BEA_Output_Data!$AW33</f>
        <v>4.0491344987789016E-2</v>
      </c>
      <c r="Q33" s="236">
        <f>'Manufacturing Value Added'!Q33/BEA_Output_Data!$AW33</f>
        <v>0.4097660112278112</v>
      </c>
      <c r="R33" s="236">
        <f>'Manufacturing Value Added'!R33/BEA_Output_Data!$AW33</f>
        <v>2.554060785371981E-2</v>
      </c>
      <c r="S33" s="236">
        <f>'Manufacturing Value Added'!S33/BEA_Output_Data!$AW33</f>
        <v>3.7452145060021598E-2</v>
      </c>
      <c r="T33" s="237">
        <f t="shared" si="1"/>
        <v>1.4663214961980306</v>
      </c>
    </row>
    <row r="34" spans="1:22" x14ac:dyDescent="0.25">
      <c r="A34" s="57">
        <v>1997</v>
      </c>
      <c r="B34" s="236">
        <f>'Manufacturing Value Added'!B34/BEA_Output_Data!$AW34</f>
        <v>0.15899505728465654</v>
      </c>
      <c r="C34" s="236">
        <f>'Manufacturing Value Added'!C34/BEA_Output_Data!$AW34</f>
        <v>2.0205022582816784E-2</v>
      </c>
      <c r="D34" s="236">
        <f>'Manufacturing Value Added'!D34/BEA_Output_Data!$AW34</f>
        <v>1.6653953795273124E-2</v>
      </c>
      <c r="E34" s="236">
        <f>'Manufacturing Value Added'!E34/BEA_Output_Data!$AW34</f>
        <v>1.7560984246722852E-2</v>
      </c>
      <c r="F34" s="236">
        <f>'Manufacturing Value Added'!F34/BEA_Output_Data!$AW34</f>
        <v>5.4092422606766923E-2</v>
      </c>
      <c r="G34" s="236">
        <f>'Manufacturing Value Added'!G34/BEA_Output_Data!$AW34</f>
        <v>2.519377207072343E-2</v>
      </c>
      <c r="H34" s="236">
        <f>'Manufacturing Value Added'!H34/BEA_Output_Data!$AW34</f>
        <v>0.12550704854639522</v>
      </c>
      <c r="I34" s="236">
        <f>'Manufacturing Value Added'!I34/BEA_Output_Data!$AW34</f>
        <v>0.19216639056925003</v>
      </c>
      <c r="J34" s="236">
        <f>'Manufacturing Value Added'!J34/BEA_Output_Data!$AW34</f>
        <v>4.5924314901469851E-2</v>
      </c>
      <c r="K34" s="236">
        <f>'Manufacturing Value Added'!K34/BEA_Output_Data!$AW34</f>
        <v>3.4275532681046543E-2</v>
      </c>
      <c r="L34" s="236">
        <f>'Manufacturing Value Added'!L34/BEA_Output_Data!$AW34</f>
        <v>3.7651545450454446E-2</v>
      </c>
      <c r="M34" s="236">
        <f>'Manufacturing Value Added'!M34/BEA_Output_Data!$AW34</f>
        <v>0.10384951024697291</v>
      </c>
      <c r="N34" s="236">
        <f>'Manufacturing Value Added'!N34/BEA_Output_Data!$AW34</f>
        <v>8.6316294029128632E-2</v>
      </c>
      <c r="O34" s="236">
        <f>'Manufacturing Value Added'!O34/BEA_Output_Data!$AW34</f>
        <v>2.0232784731394671E-2</v>
      </c>
      <c r="P34" s="236">
        <f>'Manufacturing Value Added'!P34/BEA_Output_Data!$AW34</f>
        <v>3.9558986798341994E-2</v>
      </c>
      <c r="Q34" s="236">
        <f>'Manufacturing Value Added'!Q34/BEA_Output_Data!$AW34</f>
        <v>0.39300633375304544</v>
      </c>
      <c r="R34" s="236">
        <f>'Manufacturing Value Added'!R34/BEA_Output_Data!$AW34</f>
        <v>2.5565267637997161E-2</v>
      </c>
      <c r="S34" s="236">
        <f>'Manufacturing Value Added'!S34/BEA_Output_Data!$AW34</f>
        <v>3.8336299827236457E-2</v>
      </c>
      <c r="T34" s="237">
        <f t="shared" si="1"/>
        <v>1.4350915217596931</v>
      </c>
    </row>
    <row r="35" spans="1:22" x14ac:dyDescent="0.25">
      <c r="A35" s="57">
        <v>1998</v>
      </c>
      <c r="B35" s="236">
        <f>'Manufacturing Value Added'!B35/BEA_Output_Data!$AW35</f>
        <v>0.15130739309273397</v>
      </c>
      <c r="C35" s="236">
        <f>'Manufacturing Value Added'!C35/BEA_Output_Data!$AW35</f>
        <v>1.9055588425907474E-2</v>
      </c>
      <c r="D35" s="236">
        <f>'Manufacturing Value Added'!D35/BEA_Output_Data!$AW35</f>
        <v>1.4346662659009078E-2</v>
      </c>
      <c r="E35" s="236">
        <f>'Manufacturing Value Added'!E35/BEA_Output_Data!$AW35</f>
        <v>1.7036327839055371E-2</v>
      </c>
      <c r="F35" s="236">
        <f>'Manufacturing Value Added'!F35/BEA_Output_Data!$AW35</f>
        <v>4.8274603160328895E-2</v>
      </c>
      <c r="G35" s="236">
        <f>'Manufacturing Value Added'!G35/BEA_Output_Data!$AW35</f>
        <v>2.4170151628626266E-2</v>
      </c>
      <c r="H35" s="236">
        <f>'Manufacturing Value Added'!H35/BEA_Output_Data!$AW35</f>
        <v>0.13371393669872686</v>
      </c>
      <c r="I35" s="236">
        <f>'Manufacturing Value Added'!I35/BEA_Output_Data!$AW35</f>
        <v>0.17740937073386756</v>
      </c>
      <c r="J35" s="236">
        <f>'Manufacturing Value Added'!J35/BEA_Output_Data!$AW35</f>
        <v>4.4654699130458005E-2</v>
      </c>
      <c r="K35" s="236">
        <f>'Manufacturing Value Added'!K35/BEA_Output_Data!$AW35</f>
        <v>3.2687629688981083E-2</v>
      </c>
      <c r="L35" s="236">
        <f>'Manufacturing Value Added'!L35/BEA_Output_Data!$AW35</f>
        <v>3.8674807506874298E-2</v>
      </c>
      <c r="M35" s="236">
        <f>'Manufacturing Value Added'!M35/BEA_Output_Data!$AW35</f>
        <v>9.7469902660674901E-2</v>
      </c>
      <c r="N35" s="236">
        <f>'Manufacturing Value Added'!N35/BEA_Output_Data!$AW35</f>
        <v>8.9626332805082934E-2</v>
      </c>
      <c r="O35" s="236">
        <f>'Manufacturing Value Added'!O35/BEA_Output_Data!$AW35</f>
        <v>2.4719243950954994E-2</v>
      </c>
      <c r="P35" s="236">
        <f>'Manufacturing Value Added'!P35/BEA_Output_Data!$AW35</f>
        <v>3.1664055173964638E-2</v>
      </c>
      <c r="Q35" s="236">
        <f>'Manufacturing Value Added'!Q35/BEA_Output_Data!$AW35</f>
        <v>0.41163807532457908</v>
      </c>
      <c r="R35" s="236">
        <f>'Manufacturing Value Added'!R35/BEA_Output_Data!$AW35</f>
        <v>2.4875034253628071E-2</v>
      </c>
      <c r="S35" s="236">
        <f>'Manufacturing Value Added'!S35/BEA_Output_Data!$AW35</f>
        <v>3.7972208486563457E-2</v>
      </c>
      <c r="T35" s="237">
        <f t="shared" si="1"/>
        <v>1.4192960232200171</v>
      </c>
    </row>
    <row r="36" spans="1:22" x14ac:dyDescent="0.25">
      <c r="A36" s="57">
        <v>1999</v>
      </c>
      <c r="B36" s="236">
        <f>'Manufacturing Value Added'!B36/BEA_Output_Data!$AW36</f>
        <v>0.14526930461050067</v>
      </c>
      <c r="C36" s="236">
        <f>'Manufacturing Value Added'!C36/BEA_Output_Data!$AW36</f>
        <v>1.8889046210844026E-2</v>
      </c>
      <c r="D36" s="236">
        <f>'Manufacturing Value Added'!D36/BEA_Output_Data!$AW36</f>
        <v>1.2601641979964929E-2</v>
      </c>
      <c r="E36" s="236">
        <f>'Manufacturing Value Added'!E36/BEA_Output_Data!$AW36</f>
        <v>1.5881769981585844E-2</v>
      </c>
      <c r="F36" s="236">
        <f>'Manufacturing Value Added'!F36/BEA_Output_Data!$AW36</f>
        <v>4.81711695961725E-2</v>
      </c>
      <c r="G36" s="236">
        <f>'Manufacturing Value Added'!G36/BEA_Output_Data!$AW36</f>
        <v>2.3176271312050287E-2</v>
      </c>
      <c r="H36" s="236">
        <f>'Manufacturing Value Added'!H36/BEA_Output_Data!$AW36</f>
        <v>0.11967346460740258</v>
      </c>
      <c r="I36" s="236">
        <f>'Manufacturing Value Added'!I36/BEA_Output_Data!$AW36</f>
        <v>0.18001824053702134</v>
      </c>
      <c r="J36" s="236">
        <f>'Manufacturing Value Added'!J36/BEA_Output_Data!$AW36</f>
        <v>4.6300738984949137E-2</v>
      </c>
      <c r="K36" s="236">
        <f>'Manufacturing Value Added'!K36/BEA_Output_Data!$AW36</f>
        <v>3.1480767466876267E-2</v>
      </c>
      <c r="L36" s="236">
        <f>'Manufacturing Value Added'!L36/BEA_Output_Data!$AW36</f>
        <v>3.8944588212688105E-2</v>
      </c>
      <c r="M36" s="236">
        <f>'Manufacturing Value Added'!M36/BEA_Output_Data!$AW36</f>
        <v>9.3211907971272684E-2</v>
      </c>
      <c r="N36" s="236">
        <f>'Manufacturing Value Added'!N36/BEA_Output_Data!$AW36</f>
        <v>8.0719041797699065E-2</v>
      </c>
      <c r="O36" s="236">
        <f>'Manufacturing Value Added'!O36/BEA_Output_Data!$AW36</f>
        <v>2.8815883947897577E-2</v>
      </c>
      <c r="P36" s="236">
        <f>'Manufacturing Value Added'!P36/BEA_Output_Data!$AW36</f>
        <v>3.3027483192443342E-2</v>
      </c>
      <c r="Q36" s="236">
        <f>'Manufacturing Value Added'!Q36/BEA_Output_Data!$AW36</f>
        <v>0.41445934573009546</v>
      </c>
      <c r="R36" s="236">
        <f>'Manufacturing Value Added'!R36/BEA_Output_Data!$AW36</f>
        <v>2.4606665506999942E-2</v>
      </c>
      <c r="S36" s="236">
        <f>'Manufacturing Value Added'!S36/BEA_Output_Data!$AW36</f>
        <v>3.7256179871947709E-2</v>
      </c>
      <c r="T36" s="237">
        <f t="shared" si="1"/>
        <v>1.3925035115184115</v>
      </c>
    </row>
    <row r="37" spans="1:22" x14ac:dyDescent="0.25">
      <c r="A37" s="57">
        <v>2000</v>
      </c>
      <c r="B37" s="236">
        <f>'Manufacturing Value Added'!B37/BEA_Output_Data!$AW37</f>
        <v>0.13408921032422472</v>
      </c>
      <c r="C37" s="236">
        <f>'Manufacturing Value Added'!C37/BEA_Output_Data!$AW37</f>
        <v>1.8397773018622995E-2</v>
      </c>
      <c r="D37" s="236">
        <f>'Manufacturing Value Added'!D37/BEA_Output_Data!$AW37</f>
        <v>1.1915054730104693E-2</v>
      </c>
      <c r="E37" s="236">
        <f>'Manufacturing Value Added'!E37/BEA_Output_Data!$AW37</f>
        <v>1.5142819950029359E-2</v>
      </c>
      <c r="F37" s="236">
        <f>'Manufacturing Value Added'!F37/BEA_Output_Data!$AW37</f>
        <v>4.2288377662192046E-2</v>
      </c>
      <c r="G37" s="236">
        <f>'Manufacturing Value Added'!G37/BEA_Output_Data!$AW37</f>
        <v>2.247286213855457E-2</v>
      </c>
      <c r="H37" s="236">
        <f>'Manufacturing Value Added'!H37/BEA_Output_Data!$AW37</f>
        <v>0.11003013587140605</v>
      </c>
      <c r="I37" s="236">
        <f>'Manufacturing Value Added'!I37/BEA_Output_Data!$AW37</f>
        <v>0.17237866360673854</v>
      </c>
      <c r="J37" s="236">
        <f>'Manufacturing Value Added'!J37/BEA_Output_Data!$AW37</f>
        <v>4.6060196518245437E-2</v>
      </c>
      <c r="K37" s="236">
        <f>'Manufacturing Value Added'!K37/BEA_Output_Data!$AW37</f>
        <v>2.9295259013012935E-2</v>
      </c>
      <c r="L37" s="236">
        <f>'Manufacturing Value Added'!L37/BEA_Output_Data!$AW37</f>
        <v>3.6772683723626867E-2</v>
      </c>
      <c r="M37" s="236">
        <f>'Manufacturing Value Added'!M37/BEA_Output_Data!$AW37</f>
        <v>9.2914944914481615E-2</v>
      </c>
      <c r="N37" s="236">
        <f>'Manufacturing Value Added'!N37/BEA_Output_Data!$AW37</f>
        <v>7.7491471906894233E-2</v>
      </c>
      <c r="O37" s="236">
        <f>'Manufacturing Value Added'!O37/BEA_Output_Data!$AW37</f>
        <v>4.0284636733330624E-2</v>
      </c>
      <c r="P37" s="236">
        <f>'Manufacturing Value Added'!P37/BEA_Output_Data!$AW37</f>
        <v>3.2454598874188514E-2</v>
      </c>
      <c r="Q37" s="236">
        <f>'Manufacturing Value Added'!Q37/BEA_Output_Data!$AW37</f>
        <v>0.38627224469163013</v>
      </c>
      <c r="R37" s="236">
        <f>'Manufacturing Value Added'!R37/BEA_Output_Data!$AW37</f>
        <v>2.3883556432719888E-2</v>
      </c>
      <c r="S37" s="236">
        <f>'Manufacturing Value Added'!S37/BEA_Output_Data!$AW37</f>
        <v>3.6346660504211849E-2</v>
      </c>
      <c r="T37" s="237">
        <f t="shared" si="1"/>
        <v>1.328491150614215</v>
      </c>
    </row>
    <row r="38" spans="1:22" x14ac:dyDescent="0.25">
      <c r="A38" s="57">
        <v>2001</v>
      </c>
      <c r="B38" s="236">
        <f>'Manufacturing Value Added'!B38/BEA_Output_Data!$AW38</f>
        <v>0.14174219525018655</v>
      </c>
      <c r="C38" s="236">
        <f>'Manufacturing Value Added'!C38/BEA_Output_Data!$AW38</f>
        <v>1.6886986256569921E-2</v>
      </c>
      <c r="D38" s="236">
        <f>'Manufacturing Value Added'!D38/BEA_Output_Data!$AW38</f>
        <v>1.1047524351925062E-2</v>
      </c>
      <c r="E38" s="236">
        <f>'Manufacturing Value Added'!E38/BEA_Output_Data!$AW38</f>
        <v>1.5193118643858595E-2</v>
      </c>
      <c r="F38" s="236">
        <f>'Manufacturing Value Added'!F38/BEA_Output_Data!$AW38</f>
        <v>3.8350363694445083E-2</v>
      </c>
      <c r="G38" s="236">
        <f>'Manufacturing Value Added'!G38/BEA_Output_Data!$AW38</f>
        <v>2.3497859492310147E-2</v>
      </c>
      <c r="H38" s="236">
        <f>'Manufacturing Value Added'!H38/BEA_Output_Data!$AW38</f>
        <v>0.13919302938958023</v>
      </c>
      <c r="I38" s="236">
        <f>'Manufacturing Value Added'!I38/BEA_Output_Data!$AW38</f>
        <v>0.17808866217086683</v>
      </c>
      <c r="J38" s="236">
        <f>'Manufacturing Value Added'!J38/BEA_Output_Data!$AW38</f>
        <v>4.473012358440414E-2</v>
      </c>
      <c r="K38" s="236">
        <f>'Manufacturing Value Added'!K38/BEA_Output_Data!$AW38</f>
        <v>2.9835235074714746E-2</v>
      </c>
      <c r="L38" s="236">
        <f>'Manufacturing Value Added'!L38/BEA_Output_Data!$AW38</f>
        <v>3.5937846508377634E-2</v>
      </c>
      <c r="M38" s="236">
        <f>'Manufacturing Value Added'!M38/BEA_Output_Data!$AW38</f>
        <v>8.6483622939253449E-2</v>
      </c>
      <c r="N38" s="236">
        <f>'Manufacturing Value Added'!N38/BEA_Output_Data!$AW38</f>
        <v>7.3065406109805942E-2</v>
      </c>
      <c r="O38" s="236">
        <f>'Manufacturing Value Added'!O38/BEA_Output_Data!$AW38</f>
        <v>4.0296506998718937E-2</v>
      </c>
      <c r="P38" s="236">
        <f>'Manufacturing Value Added'!P38/BEA_Output_Data!$AW38</f>
        <v>3.2129243202791473E-2</v>
      </c>
      <c r="Q38" s="236">
        <f>'Manufacturing Value Added'!Q38/BEA_Output_Data!$AW38</f>
        <v>0.37757449621574163</v>
      </c>
      <c r="R38" s="236">
        <f>'Manufacturing Value Added'!R38/BEA_Output_Data!$AW38</f>
        <v>2.2362678956625734E-2</v>
      </c>
      <c r="S38" s="236">
        <f>'Manufacturing Value Added'!S38/BEA_Output_Data!$AW38</f>
        <v>3.5856629359053351E-2</v>
      </c>
      <c r="T38" s="237">
        <f t="shared" si="1"/>
        <v>1.3422715281992295</v>
      </c>
    </row>
    <row r="39" spans="1:22" x14ac:dyDescent="0.25">
      <c r="A39" s="57">
        <v>2002</v>
      </c>
      <c r="B39" s="236">
        <f>'Manufacturing Value Added'!B39/BEA_Output_Data!$AW39</f>
        <v>0.13271429839962517</v>
      </c>
      <c r="C39" s="236">
        <f>'Manufacturing Value Added'!C39/BEA_Output_Data!$AW39</f>
        <v>1.6278776103501189E-2</v>
      </c>
      <c r="D39" s="236">
        <f>'Manufacturing Value Added'!D39/BEA_Output_Data!$AW39</f>
        <v>1.0270311946605765E-2</v>
      </c>
      <c r="E39" s="236">
        <f>'Manufacturing Value Added'!E39/BEA_Output_Data!$AW39</f>
        <v>1.5241376202760096E-2</v>
      </c>
      <c r="F39" s="236">
        <f>'Manufacturing Value Added'!F39/BEA_Output_Data!$AW39</f>
        <v>3.9177734627930186E-2</v>
      </c>
      <c r="G39" s="236">
        <f>'Manufacturing Value Added'!G39/BEA_Output_Data!$AW39</f>
        <v>2.4397107813209994E-2</v>
      </c>
      <c r="H39" s="236">
        <f>'Manufacturing Value Added'!H39/BEA_Output_Data!$AW39</f>
        <v>0.12016823717015368</v>
      </c>
      <c r="I39" s="236">
        <f>'Manufacturing Value Added'!I39/BEA_Output_Data!$AW39</f>
        <v>0.18810145909092577</v>
      </c>
      <c r="J39" s="236">
        <f>'Manufacturing Value Added'!J39/BEA_Output_Data!$AW39</f>
        <v>4.3783795649430898E-2</v>
      </c>
      <c r="K39" s="236">
        <f>'Manufacturing Value Added'!K39/BEA_Output_Data!$AW39</f>
        <v>2.9197998799131757E-2</v>
      </c>
      <c r="L39" s="236">
        <f>'Manufacturing Value Added'!L39/BEA_Output_Data!$AW39</f>
        <v>3.6673599968143282E-2</v>
      </c>
      <c r="M39" s="236">
        <f>'Manufacturing Value Added'!M39/BEA_Output_Data!$AW39</f>
        <v>8.198607779963335E-2</v>
      </c>
      <c r="N39" s="236">
        <f>'Manufacturing Value Added'!N39/BEA_Output_Data!$AW39</f>
        <v>6.7626154925657087E-2</v>
      </c>
      <c r="O39" s="236">
        <f>'Manufacturing Value Added'!O39/BEA_Output_Data!$AW39</f>
        <v>4.3560006115746966E-2</v>
      </c>
      <c r="P39" s="236">
        <f>'Manufacturing Value Added'!P39/BEA_Output_Data!$AW39</f>
        <v>3.183088979666035E-2</v>
      </c>
      <c r="Q39" s="236">
        <f>'Manufacturing Value Added'!Q39/BEA_Output_Data!$AW39</f>
        <v>0.40260786784342834</v>
      </c>
      <c r="R39" s="236">
        <f>'Manufacturing Value Added'!R39/BEA_Output_Data!$AW39</f>
        <v>2.1732434068393348E-2</v>
      </c>
      <c r="S39" s="236">
        <f>'Manufacturing Value Added'!S39/BEA_Output_Data!$AW39</f>
        <v>3.7102434826874517E-2</v>
      </c>
      <c r="T39" s="237">
        <f t="shared" si="1"/>
        <v>1.3424505611478117</v>
      </c>
    </row>
    <row r="40" spans="1:22" x14ac:dyDescent="0.25">
      <c r="A40" s="57">
        <v>2003</v>
      </c>
      <c r="B40" s="236">
        <f>'Manufacturing Value Added'!B40/BEA_Output_Data!$AW40</f>
        <v>0.13008914721779941</v>
      </c>
      <c r="C40" s="236">
        <f>'Manufacturing Value Added'!C40/BEA_Output_Data!$AW40</f>
        <v>1.2708293835587787E-2</v>
      </c>
      <c r="D40" s="236">
        <f>'Manufacturing Value Added'!D40/BEA_Output_Data!$AW40</f>
        <v>8.4363807693396339E-3</v>
      </c>
      <c r="E40" s="236">
        <f>'Manufacturing Value Added'!E40/BEA_Output_Data!$AW40</f>
        <v>1.4371597461248232E-2</v>
      </c>
      <c r="F40" s="236">
        <f>'Manufacturing Value Added'!F40/BEA_Output_Data!$AW40</f>
        <v>3.6425683731187791E-2</v>
      </c>
      <c r="G40" s="236">
        <f>'Manufacturing Value Added'!G40/BEA_Output_Data!$AW40</f>
        <v>2.3295807910999965E-2</v>
      </c>
      <c r="H40" s="236">
        <f>'Manufacturing Value Added'!H40/BEA_Output_Data!$AW40</f>
        <v>0.15038913891001715</v>
      </c>
      <c r="I40" s="236">
        <f>'Manufacturing Value Added'!I40/BEA_Output_Data!$AW40</f>
        <v>0.17886847162232969</v>
      </c>
      <c r="J40" s="236">
        <f>'Manufacturing Value Added'!J40/BEA_Output_Data!$AW40</f>
        <v>4.2994940593472419E-2</v>
      </c>
      <c r="K40" s="236">
        <f>'Manufacturing Value Added'!K40/BEA_Output_Data!$AW40</f>
        <v>2.8499236439659952E-2</v>
      </c>
      <c r="L40" s="236">
        <f>'Manufacturing Value Added'!L40/BEA_Output_Data!$AW40</f>
        <v>3.3417857053491276E-2</v>
      </c>
      <c r="M40" s="236">
        <f>'Manufacturing Value Added'!M40/BEA_Output_Data!$AW40</f>
        <v>8.0929301643148766E-2</v>
      </c>
      <c r="N40" s="236">
        <f>'Manufacturing Value Added'!N40/BEA_Output_Data!$AW40</f>
        <v>6.3628085629716016E-2</v>
      </c>
      <c r="O40" s="236">
        <f>'Manufacturing Value Added'!O40/BEA_Output_Data!$AW40</f>
        <v>5.3022338838943445E-2</v>
      </c>
      <c r="P40" s="236">
        <f>'Manufacturing Value Added'!P40/BEA_Output_Data!$AW40</f>
        <v>3.2490272834388427E-2</v>
      </c>
      <c r="Q40" s="236">
        <f>'Manufacturing Value Added'!Q40/BEA_Output_Data!$AW40</f>
        <v>0.4000411107150455</v>
      </c>
      <c r="R40" s="236">
        <f>'Manufacturing Value Added'!R40/BEA_Output_Data!$AW40</f>
        <v>2.0115090517421653E-2</v>
      </c>
      <c r="S40" s="236">
        <f>'Manufacturing Value Added'!S40/BEA_Output_Data!$AW40</f>
        <v>3.5788944513329007E-2</v>
      </c>
      <c r="T40" s="237">
        <f t="shared" si="1"/>
        <v>1.3455117002371262</v>
      </c>
    </row>
    <row r="41" spans="1:22" x14ac:dyDescent="0.25">
      <c r="A41" s="57">
        <v>2004</v>
      </c>
      <c r="B41" s="236">
        <f>'Manufacturing Value Added'!B41/BEA_Output_Data!$AW41</f>
        <v>0.12409412760840247</v>
      </c>
      <c r="C41" s="236">
        <f>'Manufacturing Value Added'!C41/BEA_Output_Data!$AW41</f>
        <v>1.4550305362619668E-2</v>
      </c>
      <c r="D41" s="236">
        <f>'Manufacturing Value Added'!D41/BEA_Output_Data!$AW41</f>
        <v>7.6295441828276968E-3</v>
      </c>
      <c r="E41" s="236">
        <f>'Manufacturing Value Added'!E41/BEA_Output_Data!$AW41</f>
        <v>1.3203062508957074E-2</v>
      </c>
      <c r="F41" s="236">
        <f>'Manufacturing Value Added'!F41/BEA_Output_Data!$AW41</f>
        <v>3.628950809912404E-2</v>
      </c>
      <c r="G41" s="236">
        <f>'Manufacturing Value Added'!G41/BEA_Output_Data!$AW41</f>
        <v>2.2222934441988324E-2</v>
      </c>
      <c r="H41" s="236">
        <f>'Manufacturing Value Added'!H41/BEA_Output_Data!$AW41</f>
        <v>0.15938566786543384</v>
      </c>
      <c r="I41" s="236">
        <f>'Manufacturing Value Added'!I41/BEA_Output_Data!$AW41</f>
        <v>0.18076429191828119</v>
      </c>
      <c r="J41" s="236">
        <f>'Manufacturing Value Added'!J41/BEA_Output_Data!$AW41</f>
        <v>4.3440020257674176E-2</v>
      </c>
      <c r="K41" s="236">
        <f>'Manufacturing Value Added'!K41/BEA_Output_Data!$AW41</f>
        <v>2.8427333727237509E-2</v>
      </c>
      <c r="L41" s="236">
        <f>'Manufacturing Value Added'!L41/BEA_Output_Data!$AW41</f>
        <v>3.4210279010424255E-2</v>
      </c>
      <c r="M41" s="236">
        <f>'Manufacturing Value Added'!M41/BEA_Output_Data!$AW41</f>
        <v>7.871565770134803E-2</v>
      </c>
      <c r="N41" s="236">
        <f>'Manufacturing Value Added'!N41/BEA_Output_Data!$AW41</f>
        <v>6.5847920810442287E-2</v>
      </c>
      <c r="O41" s="236">
        <f>'Manufacturing Value Added'!O41/BEA_Output_Data!$AW41</f>
        <v>5.7927653087085355E-2</v>
      </c>
      <c r="P41" s="236">
        <f>'Manufacturing Value Added'!P41/BEA_Output_Data!$AW41</f>
        <v>2.8529955381825064E-2</v>
      </c>
      <c r="Q41" s="236">
        <f>'Manufacturing Value Added'!Q41/BEA_Output_Data!$AW41</f>
        <v>0.38451676833227316</v>
      </c>
      <c r="R41" s="236">
        <f>'Manufacturing Value Added'!R41/BEA_Output_Data!$AW41</f>
        <v>2.019643678951925E-2</v>
      </c>
      <c r="S41" s="236">
        <f>'Manufacturing Value Added'!S41/BEA_Output_Data!$AW41</f>
        <v>3.5308935079545259E-2</v>
      </c>
      <c r="T41" s="237">
        <f t="shared" ref="T41:T47" si="2">SUM(B41:S41)</f>
        <v>1.3352604021650087</v>
      </c>
      <c r="U41" s="58"/>
      <c r="V41" s="58"/>
    </row>
    <row r="42" spans="1:22" x14ac:dyDescent="0.25">
      <c r="A42" s="57">
        <v>2005</v>
      </c>
      <c r="B42" s="236">
        <f>'Manufacturing Value Added'!B42/BEA_Output_Data!$AW42</f>
        <v>0.12023585430911299</v>
      </c>
      <c r="C42" s="236">
        <f>'Manufacturing Value Added'!C42/BEA_Output_Data!$AW42</f>
        <v>1.3326919457286729E-2</v>
      </c>
      <c r="D42" s="236">
        <f>'Manufacturing Value Added'!D42/BEA_Output_Data!$AW42</f>
        <v>7.2103292659905435E-3</v>
      </c>
      <c r="E42" s="236">
        <f>'Manufacturing Value Added'!E42/BEA_Output_Data!$AW42</f>
        <v>1.3983335938529587E-2</v>
      </c>
      <c r="F42" s="236">
        <f>'Manufacturing Value Added'!F42/BEA_Output_Data!$AW42</f>
        <v>3.4338233579895031E-2</v>
      </c>
      <c r="G42" s="236">
        <f>'Manufacturing Value Added'!G42/BEA_Output_Data!$AW42</f>
        <v>2.1923989260588878E-2</v>
      </c>
      <c r="H42" s="236">
        <f>'Manufacturing Value Added'!H42/BEA_Output_Data!$AW42</f>
        <v>0.15342726606813895</v>
      </c>
      <c r="I42" s="236">
        <f>'Manufacturing Value Added'!I42/BEA_Output_Data!$AW42</f>
        <v>0.1686537715332202</v>
      </c>
      <c r="J42" s="236">
        <f>'Manufacturing Value Added'!J42/BEA_Output_Data!$AW42</f>
        <v>4.1752660995546011E-2</v>
      </c>
      <c r="K42" s="236">
        <f>'Manufacturing Value Added'!K42/BEA_Output_Data!$AW42</f>
        <v>2.8115149214860267E-2</v>
      </c>
      <c r="L42" s="236">
        <f>'Manufacturing Value Added'!L42/BEA_Output_Data!$AW42</f>
        <v>3.0499123155169592E-2</v>
      </c>
      <c r="M42" s="236">
        <f>'Manufacturing Value Added'!M42/BEA_Output_Data!$AW42</f>
        <v>7.8059890414408653E-2</v>
      </c>
      <c r="N42" s="236">
        <f>'Manufacturing Value Added'!N42/BEA_Output_Data!$AW42</f>
        <v>6.860741641884785E-2</v>
      </c>
      <c r="O42" s="236">
        <f>'Manufacturing Value Added'!O42/BEA_Output_Data!$AW42</f>
        <v>6.4475463302630501E-2</v>
      </c>
      <c r="P42" s="236">
        <f>'Manufacturing Value Added'!P42/BEA_Output_Data!$AW42</f>
        <v>2.7924053215346099E-2</v>
      </c>
      <c r="Q42" s="236">
        <f>'Manufacturing Value Added'!Q42/BEA_Output_Data!$AW42</f>
        <v>0.40301755285879848</v>
      </c>
      <c r="R42" s="236">
        <f>'Manufacturing Value Added'!R42/BEA_Output_Data!$AW42</f>
        <v>2.0674176448236527E-2</v>
      </c>
      <c r="S42" s="236">
        <f>'Manufacturing Value Added'!S42/BEA_Output_Data!$AW42</f>
        <v>3.6159691381102907E-2</v>
      </c>
      <c r="T42" s="237">
        <f t="shared" si="2"/>
        <v>1.3323848768177096</v>
      </c>
      <c r="U42" s="58"/>
      <c r="V42" s="58"/>
    </row>
    <row r="43" spans="1:22" x14ac:dyDescent="0.25">
      <c r="A43" s="57">
        <v>2006</v>
      </c>
      <c r="B43" s="236">
        <f>'Manufacturing Value Added'!B43/BEA_Output_Data!$AW43</f>
        <v>0.12657022184172775</v>
      </c>
      <c r="C43" s="236">
        <f>'Manufacturing Value Added'!C43/BEA_Output_Data!$AW43</f>
        <v>1.2044913134793639E-2</v>
      </c>
      <c r="D43" s="236">
        <f>'Manufacturing Value Added'!D43/BEA_Output_Data!$AW43</f>
        <v>6.4888531720988804E-3</v>
      </c>
      <c r="E43" s="236">
        <f>'Manufacturing Value Added'!E43/BEA_Output_Data!$AW43</f>
        <v>1.3000417932217586E-2</v>
      </c>
      <c r="F43" s="236">
        <f>'Manufacturing Value Added'!F43/BEA_Output_Data!$AW43</f>
        <v>3.4557941768690439E-2</v>
      </c>
      <c r="G43" s="236">
        <f>'Manufacturing Value Added'!G43/BEA_Output_Data!$AW43</f>
        <v>2.1203085191358724E-2</v>
      </c>
      <c r="H43" s="236">
        <f>'Manufacturing Value Added'!H43/BEA_Output_Data!$AW43</f>
        <v>0.12546229362272412</v>
      </c>
      <c r="I43" s="236">
        <f>'Manufacturing Value Added'!I43/BEA_Output_Data!$AW43</f>
        <v>0.17812343916338857</v>
      </c>
      <c r="J43" s="236">
        <f>'Manufacturing Value Added'!J43/BEA_Output_Data!$AW43</f>
        <v>3.6819604921925181E-2</v>
      </c>
      <c r="K43" s="236">
        <f>'Manufacturing Value Added'!K43/BEA_Output_Data!$AW43</f>
        <v>2.489765015909326E-2</v>
      </c>
      <c r="L43" s="236">
        <f>'Manufacturing Value Added'!L43/BEA_Output_Data!$AW43</f>
        <v>2.6228893056475921E-2</v>
      </c>
      <c r="M43" s="236">
        <f>'Manufacturing Value Added'!M43/BEA_Output_Data!$AW43</f>
        <v>7.6868580046880255E-2</v>
      </c>
      <c r="N43" s="236">
        <f>'Manufacturing Value Added'!N43/BEA_Output_Data!$AW43</f>
        <v>6.92449037703423E-2</v>
      </c>
      <c r="O43" s="236">
        <f>'Manufacturing Value Added'!O43/BEA_Output_Data!$AW43</f>
        <v>7.3306494673478662E-2</v>
      </c>
      <c r="P43" s="236">
        <f>'Manufacturing Value Added'!P43/BEA_Output_Data!$AW43</f>
        <v>3.0538802629165904E-2</v>
      </c>
      <c r="Q43" s="236">
        <f>'Manufacturing Value Added'!Q43/BEA_Output_Data!$AW43</f>
        <v>0.41486616696099704</v>
      </c>
      <c r="R43" s="236">
        <f>'Manufacturing Value Added'!R43/BEA_Output_Data!$AW43</f>
        <v>1.9926102550344289E-2</v>
      </c>
      <c r="S43" s="236">
        <f>'Manufacturing Value Added'!S43/BEA_Output_Data!$AW43</f>
        <v>3.6610319731805757E-2</v>
      </c>
      <c r="T43" s="237">
        <f t="shared" si="2"/>
        <v>1.3267586843275083</v>
      </c>
      <c r="U43" s="58"/>
      <c r="V43" s="58"/>
    </row>
    <row r="44" spans="1:22" x14ac:dyDescent="0.25">
      <c r="A44" s="57">
        <v>2007</v>
      </c>
      <c r="B44" s="236">
        <f>'Manufacturing Value Added'!B44/BEA_Output_Data!$AW44</f>
        <v>0.12366947068997663</v>
      </c>
      <c r="C44" s="236">
        <f>'Manufacturing Value Added'!C44/BEA_Output_Data!$AW44</f>
        <v>1.114898129352297E-2</v>
      </c>
      <c r="D44" s="236">
        <f>'Manufacturing Value Added'!D44/BEA_Output_Data!$AW44</f>
        <v>5.8041774455576981E-3</v>
      </c>
      <c r="E44" s="236">
        <f>'Manufacturing Value Added'!E44/BEA_Output_Data!$AW44</f>
        <v>1.3143206331998005E-2</v>
      </c>
      <c r="F44" s="236">
        <f>'Manufacturing Value Added'!F44/BEA_Output_Data!$AW44</f>
        <v>3.1397533321057221E-2</v>
      </c>
      <c r="G44" s="236">
        <f>'Manufacturing Value Added'!G44/BEA_Output_Data!$AW44</f>
        <v>2.1079667560325234E-2</v>
      </c>
      <c r="H44" s="236">
        <f>'Manufacturing Value Added'!H44/BEA_Output_Data!$AW44</f>
        <v>0.12294146440841489</v>
      </c>
      <c r="I44" s="236">
        <f>'Manufacturing Value Added'!I44/BEA_Output_Data!$AW44</f>
        <v>0.18093218685636542</v>
      </c>
      <c r="J44" s="236">
        <f>'Manufacturing Value Added'!J44/BEA_Output_Data!$AW44</f>
        <v>3.6148456919051913E-2</v>
      </c>
      <c r="K44" s="236">
        <f>'Manufacturing Value Added'!K44/BEA_Output_Data!$AW44</f>
        <v>2.4077481954929821E-2</v>
      </c>
      <c r="L44" s="236">
        <f>'Manufacturing Value Added'!L44/BEA_Output_Data!$AW44</f>
        <v>2.4907069167455859E-2</v>
      </c>
      <c r="M44" s="236">
        <f>'Manufacturing Value Added'!M44/BEA_Output_Data!$AW44</f>
        <v>7.725909990636097E-2</v>
      </c>
      <c r="N44" s="236">
        <f>'Manufacturing Value Added'!N44/BEA_Output_Data!$AW44</f>
        <v>6.972983385483289E-2</v>
      </c>
      <c r="O44" s="236">
        <f>'Manufacturing Value Added'!O44/BEA_Output_Data!$AW44</f>
        <v>8.1516302447056363E-2</v>
      </c>
      <c r="P44" s="236">
        <f>'Manufacturing Value Added'!P44/BEA_Output_Data!$AW44</f>
        <v>2.7681794321246234E-2</v>
      </c>
      <c r="Q44" s="236">
        <f>'Manufacturing Value Added'!Q44/BEA_Output_Data!$AW44</f>
        <v>0.40831065839539871</v>
      </c>
      <c r="R44" s="236">
        <f>'Manufacturing Value Added'!R44/BEA_Output_Data!$AW44</f>
        <v>1.7522231270871089E-2</v>
      </c>
      <c r="S44" s="236">
        <f>'Manufacturing Value Added'!S44/BEA_Output_Data!$AW44</f>
        <v>3.6029237967251257E-2</v>
      </c>
      <c r="T44" s="237">
        <f t="shared" si="2"/>
        <v>1.3132988541116732</v>
      </c>
      <c r="U44" s="58"/>
      <c r="V44" s="58"/>
    </row>
    <row r="45" spans="1:22" x14ac:dyDescent="0.25">
      <c r="A45" s="57">
        <v>2008</v>
      </c>
      <c r="B45" s="236">
        <f>'Manufacturing Value Added'!B45/BEA_Output_Data!$AW45</f>
        <v>0.11965346701467441</v>
      </c>
      <c r="C45" s="236">
        <f>'Manufacturing Value Added'!C45/BEA_Output_Data!$AW45</f>
        <v>1.0628932792498215E-2</v>
      </c>
      <c r="D45" s="236">
        <f>'Manufacturing Value Added'!D45/BEA_Output_Data!$AW45</f>
        <v>5.8471608712392679E-3</v>
      </c>
      <c r="E45" s="236">
        <f>'Manufacturing Value Added'!E45/BEA_Output_Data!$AW45</f>
        <v>1.2538979630096168E-2</v>
      </c>
      <c r="F45" s="236">
        <f>'Manufacturing Value Added'!F45/BEA_Output_Data!$AW45</f>
        <v>2.8614165595608667E-2</v>
      </c>
      <c r="G45" s="236">
        <f>'Manufacturing Value Added'!G45/BEA_Output_Data!$AW45</f>
        <v>2.1242971764167718E-2</v>
      </c>
      <c r="H45" s="236">
        <f>'Manufacturing Value Added'!H45/BEA_Output_Data!$AW45</f>
        <v>0.13458885155985598</v>
      </c>
      <c r="I45" s="236">
        <f>'Manufacturing Value Added'!I45/BEA_Output_Data!$AW45</f>
        <v>0.16721952289658965</v>
      </c>
      <c r="J45" s="236">
        <f>'Manufacturing Value Added'!J45/BEA_Output_Data!$AW45</f>
        <v>3.2015103302725979E-2</v>
      </c>
      <c r="K45" s="236">
        <f>'Manufacturing Value Added'!K45/BEA_Output_Data!$AW45</f>
        <v>2.3158050366927415E-2</v>
      </c>
      <c r="L45" s="236">
        <f>'Manufacturing Value Added'!L45/BEA_Output_Data!$AW45</f>
        <v>2.6644682164342025E-2</v>
      </c>
      <c r="M45" s="236">
        <f>'Manufacturing Value Added'!M45/BEA_Output_Data!$AW45</f>
        <v>7.4791444610410887E-2</v>
      </c>
      <c r="N45" s="236">
        <f>'Manufacturing Value Added'!N45/BEA_Output_Data!$AW45</f>
        <v>7.2565033283007604E-2</v>
      </c>
      <c r="O45" s="236">
        <f>'Manufacturing Value Added'!O45/BEA_Output_Data!$AW45</f>
        <v>9.6962939410333848E-2</v>
      </c>
      <c r="P45" s="236">
        <f>'Manufacturing Value Added'!P45/BEA_Output_Data!$AW45</f>
        <v>3.0360125088947733E-2</v>
      </c>
      <c r="Q45" s="236">
        <f>'Manufacturing Value Added'!Q45/BEA_Output_Data!$AW45</f>
        <v>0.35482612102356131</v>
      </c>
      <c r="R45" s="236">
        <f>'Manufacturing Value Added'!R45/BEA_Output_Data!$AW45</f>
        <v>1.5310328138055641E-2</v>
      </c>
      <c r="S45" s="236">
        <f>'Manufacturing Value Added'!S45/BEA_Output_Data!$AW45</f>
        <v>3.9213177232344479E-2</v>
      </c>
      <c r="T45" s="237">
        <f t="shared" si="2"/>
        <v>1.2661810567453868</v>
      </c>
      <c r="U45" s="58"/>
      <c r="V45" s="58"/>
    </row>
    <row r="46" spans="1:22" x14ac:dyDescent="0.25">
      <c r="A46" s="57">
        <v>2009</v>
      </c>
      <c r="B46" s="236">
        <f>'Manufacturing Value Added'!B46/BEA_Output_Data!$AW46</f>
        <v>0.134685321529845</v>
      </c>
      <c r="C46" s="236">
        <f>'Manufacturing Value Added'!C46/BEA_Output_Data!$AW46</f>
        <v>9.0909938466605215E-3</v>
      </c>
      <c r="D46" s="236">
        <f>'Manufacturing Value Added'!D46/BEA_Output_Data!$AW46</f>
        <v>5.2477027282591023E-3</v>
      </c>
      <c r="E46" s="236">
        <f>'Manufacturing Value Added'!E46/BEA_Output_Data!$AW46</f>
        <v>1.1743437586142873E-2</v>
      </c>
      <c r="F46" s="236">
        <f>'Manufacturing Value Added'!F46/BEA_Output_Data!$AW46</f>
        <v>3.3029325986219944E-2</v>
      </c>
      <c r="G46" s="236">
        <f>'Manufacturing Value Added'!G46/BEA_Output_Data!$AW46</f>
        <v>2.0161530790844547E-2</v>
      </c>
      <c r="H46" s="236">
        <f>'Manufacturing Value Added'!H46/BEA_Output_Data!$AW46</f>
        <v>0.13835187363035967</v>
      </c>
      <c r="I46" s="236">
        <f>'Manufacturing Value Added'!I46/BEA_Output_Data!$AW46</f>
        <v>0.17816926283886708</v>
      </c>
      <c r="J46" s="236">
        <f>'Manufacturing Value Added'!J46/BEA_Output_Data!$AW46</f>
        <v>3.4835024566972711E-2</v>
      </c>
      <c r="K46" s="236">
        <f>'Manufacturing Value Added'!K46/BEA_Output_Data!$AW46</f>
        <v>2.0662043171613118E-2</v>
      </c>
      <c r="L46" s="236">
        <f>'Manufacturing Value Added'!L46/BEA_Output_Data!$AW46</f>
        <v>2.7373468378420071E-2</v>
      </c>
      <c r="M46" s="236">
        <f>'Manufacturing Value Added'!M46/BEA_Output_Data!$AW46</f>
        <v>6.236950255073577E-2</v>
      </c>
      <c r="N46" s="236">
        <f>'Manufacturing Value Added'!N46/BEA_Output_Data!$AW46</f>
        <v>6.4456093793691202E-2</v>
      </c>
      <c r="O46" s="236">
        <f>'Manufacturing Value Added'!O46/BEA_Output_Data!$AW46</f>
        <v>0.10938666309785258</v>
      </c>
      <c r="P46" s="236">
        <f>'Manufacturing Value Added'!P46/BEA_Output_Data!$AW46</f>
        <v>2.7900529452601429E-2</v>
      </c>
      <c r="Q46" s="236">
        <f>'Manufacturing Value Added'!Q46/BEA_Output_Data!$AW46</f>
        <v>0.23632628991000112</v>
      </c>
      <c r="R46" s="236">
        <f>'Manufacturing Value Added'!R46/BEA_Output_Data!$AW46</f>
        <v>1.2283829851575842E-2</v>
      </c>
      <c r="S46" s="236">
        <f>'Manufacturing Value Added'!S46/BEA_Output_Data!$AW46</f>
        <v>4.4198588018829338E-2</v>
      </c>
      <c r="T46" s="237">
        <f t="shared" si="2"/>
        <v>1.1702714817294921</v>
      </c>
      <c r="U46" s="58"/>
      <c r="V46" s="58"/>
    </row>
    <row r="47" spans="1:22" x14ac:dyDescent="0.25">
      <c r="A47" s="57">
        <v>2010</v>
      </c>
      <c r="B47" s="236">
        <f>'Manufacturing Value Added'!B47/BEA_Output_Data!$AW47</f>
        <v>0.12070598532510868</v>
      </c>
      <c r="C47" s="236">
        <f>'Manufacturing Value Added'!C47/BEA_Output_Data!$AW47</f>
        <v>8.5971270622880215E-3</v>
      </c>
      <c r="D47" s="236">
        <f>'Manufacturing Value Added'!D47/BEA_Output_Data!$AW47</f>
        <v>5.4794674877515345E-3</v>
      </c>
      <c r="E47" s="236">
        <f>'Manufacturing Value Added'!E47/BEA_Output_Data!$AW47</f>
        <v>1.1860142780069397E-2</v>
      </c>
      <c r="F47" s="236">
        <f>'Manufacturing Value Added'!F47/BEA_Output_Data!$AW47</f>
        <v>2.8851585967347368E-2</v>
      </c>
      <c r="G47" s="236">
        <f>'Manufacturing Value Added'!G47/BEA_Output_Data!$AW47</f>
        <v>1.9413902027361145E-2</v>
      </c>
      <c r="H47" s="236">
        <f>'Manufacturing Value Added'!H47/BEA_Output_Data!$AW47</f>
        <v>0.11003263924491556</v>
      </c>
      <c r="I47" s="236">
        <f>'Manufacturing Value Added'!I47/BEA_Output_Data!$AW47</f>
        <v>0.17930820340992698</v>
      </c>
      <c r="J47" s="236">
        <f>'Manufacturing Value Added'!J47/BEA_Output_Data!$AW47</f>
        <v>3.499628406384557E-2</v>
      </c>
      <c r="K47" s="236">
        <f>'Manufacturing Value Added'!K47/BEA_Output_Data!$AW47</f>
        <v>2.0007834476962642E-2</v>
      </c>
      <c r="L47" s="236">
        <f>'Manufacturing Value Added'!L47/BEA_Output_Data!$AW47</f>
        <v>2.6361201891459164E-2</v>
      </c>
      <c r="M47" s="236">
        <f>'Manufacturing Value Added'!M47/BEA_Output_Data!$AW47</f>
        <v>6.4945981293364097E-2</v>
      </c>
      <c r="N47" s="236">
        <f>'Manufacturing Value Added'!N47/BEA_Output_Data!$AW47</f>
        <v>6.836629129848823E-2</v>
      </c>
      <c r="O47" s="236">
        <f>'Manufacturing Value Added'!O47/BEA_Output_Data!$AW47</f>
        <v>0.11733625516841388</v>
      </c>
      <c r="P47" s="236">
        <f>'Manufacturing Value Added'!P47/BEA_Output_Data!$AW47</f>
        <v>2.7270289952456627E-2</v>
      </c>
      <c r="Q47" s="236">
        <f>'Manufacturing Value Added'!Q47/BEA_Output_Data!$AW47</f>
        <v>0.34566855562526988</v>
      </c>
      <c r="R47" s="236">
        <f>'Manufacturing Value Added'!R47/BEA_Output_Data!$AW47</f>
        <v>1.1697296746595259E-2</v>
      </c>
      <c r="S47" s="236">
        <f>'Manufacturing Value Added'!S47/BEA_Output_Data!$AW47</f>
        <v>4.3524555249936286E-2</v>
      </c>
      <c r="T47" s="237">
        <f t="shared" si="2"/>
        <v>1.2444235990715604</v>
      </c>
      <c r="U47" s="58"/>
      <c r="V47" s="58"/>
    </row>
    <row r="48" spans="1:22" x14ac:dyDescent="0.25">
      <c r="A48" s="57">
        <v>2011</v>
      </c>
      <c r="B48" s="236">
        <f>'Manufacturing Value Added'!B48/BEA_Output_Data!$AW48</f>
        <v>0.11670500753877294</v>
      </c>
      <c r="C48" s="236">
        <f>'Manufacturing Value Added'!C48/BEA_Output_Data!$AW48</f>
        <v>7.5890628193904554E-3</v>
      </c>
      <c r="D48" s="236">
        <f>'Manufacturing Value Added'!D48/BEA_Output_Data!$AW48</f>
        <v>5.3901103183224058E-3</v>
      </c>
      <c r="E48" s="236">
        <f>'Manufacturing Value Added'!E48/BEA_Output_Data!$AW48</f>
        <v>1.3091525719825501E-2</v>
      </c>
      <c r="F48" s="236">
        <f>'Manufacturing Value Added'!F48/BEA_Output_Data!$AW48</f>
        <v>2.7637997847724138E-2</v>
      </c>
      <c r="G48" s="236">
        <f>'Manufacturing Value Added'!G48/BEA_Output_Data!$AW48</f>
        <v>1.9850578993017391E-2</v>
      </c>
      <c r="H48" s="236">
        <f>'Manufacturing Value Added'!H48/BEA_Output_Data!$AW48</f>
        <v>9.0080602514151231E-2</v>
      </c>
      <c r="I48" s="236">
        <f>'Manufacturing Value Added'!I48/BEA_Output_Data!$AW48</f>
        <v>0.16675349624150704</v>
      </c>
      <c r="J48" s="236">
        <f>'Manufacturing Value Added'!J48/BEA_Output_Data!$AW48</f>
        <v>3.4146388830520111E-2</v>
      </c>
      <c r="K48" s="236">
        <f>'Manufacturing Value Added'!K48/BEA_Output_Data!$AW48</f>
        <v>2.0848853139688511E-2</v>
      </c>
      <c r="L48" s="236">
        <f>'Manufacturing Value Added'!L48/BEA_Output_Data!$AW48</f>
        <v>2.9065530303479806E-2</v>
      </c>
      <c r="M48" s="236">
        <f>'Manufacturing Value Added'!M48/BEA_Output_Data!$AW48</f>
        <v>6.875143063378783E-2</v>
      </c>
      <c r="N48" s="236">
        <f>'Manufacturing Value Added'!N48/BEA_Output_Data!$AW48</f>
        <v>7.7825317751982259E-2</v>
      </c>
      <c r="O48" s="236">
        <f>'Manufacturing Value Added'!O48/BEA_Output_Data!$AW48</f>
        <v>0.11962347413249397</v>
      </c>
      <c r="P48" s="236">
        <f>'Manufacturing Value Added'!P48/BEA_Output_Data!$AW48</f>
        <v>2.624162900652257E-2</v>
      </c>
      <c r="Q48" s="236">
        <f>'Manufacturing Value Added'!Q48/BEA_Output_Data!$AW48</f>
        <v>0.40651241193435378</v>
      </c>
      <c r="R48" s="236">
        <f>'Manufacturing Value Added'!R48/BEA_Output_Data!$AW48</f>
        <v>1.1807436609119067E-2</v>
      </c>
      <c r="S48" s="236">
        <f>'Manufacturing Value Added'!S48/BEA_Output_Data!$AW48</f>
        <v>4.2169864118142143E-2</v>
      </c>
      <c r="T48" s="237">
        <f t="shared" ref="T48:T54" si="3">SUM(B48:S48)</f>
        <v>1.284090718452801</v>
      </c>
      <c r="U48" s="58"/>
      <c r="V48" s="58"/>
    </row>
    <row r="49" spans="1:22" x14ac:dyDescent="0.25">
      <c r="A49" s="57">
        <v>2012</v>
      </c>
      <c r="B49" s="236">
        <f>'Manufacturing Value Added'!B49/BEA_Output_Data!$AW49</f>
        <v>0.11377867909459866</v>
      </c>
      <c r="C49" s="236">
        <f>'Manufacturing Value Added'!C49/BEA_Output_Data!$AW49</f>
        <v>8.2696048949252674E-3</v>
      </c>
      <c r="D49" s="236">
        <f>'Manufacturing Value Added'!D49/BEA_Output_Data!$AW49</f>
        <v>5.1871843956873094E-3</v>
      </c>
      <c r="E49" s="236">
        <f>'Manufacturing Value Added'!E49/BEA_Output_Data!$AW49</f>
        <v>1.3362863682807515E-2</v>
      </c>
      <c r="F49" s="236">
        <f>'Manufacturing Value Added'!F49/BEA_Output_Data!$AW49</f>
        <v>2.7492700008354708E-2</v>
      </c>
      <c r="G49" s="236">
        <f>'Manufacturing Value Added'!G49/BEA_Output_Data!$AW49</f>
        <v>1.9898217852403952E-2</v>
      </c>
      <c r="H49" s="236">
        <f>'Manufacturing Value Added'!H49/BEA_Output_Data!$AW49</f>
        <v>8.1976817499430477E-2</v>
      </c>
      <c r="I49" s="236">
        <f>'Manufacturing Value Added'!I49/BEA_Output_Data!$AW49</f>
        <v>0.15742347008936425</v>
      </c>
      <c r="J49" s="236">
        <f>'Manufacturing Value Added'!J49/BEA_Output_Data!$AW49</f>
        <v>3.5023873191088795E-2</v>
      </c>
      <c r="K49" s="236">
        <f>'Manufacturing Value Added'!K49/BEA_Output_Data!$AW49</f>
        <v>2.2091199170548664E-2</v>
      </c>
      <c r="L49" s="236">
        <f>'Manufacturing Value Added'!L49/BEA_Output_Data!$AW49</f>
        <v>3.399432398730292E-2</v>
      </c>
      <c r="M49" s="236">
        <f>'Manufacturing Value Added'!M49/BEA_Output_Data!$AW49</f>
        <v>7.1416154270475651E-2</v>
      </c>
      <c r="N49" s="236">
        <f>'Manufacturing Value Added'!N49/BEA_Output_Data!$AW49</f>
        <v>7.9131027260740075E-2</v>
      </c>
      <c r="O49" s="236">
        <f>'Manufacturing Value Added'!O49/BEA_Output_Data!$AW49</f>
        <v>0.12477108876385079</v>
      </c>
      <c r="P49" s="236">
        <f>'Manufacturing Value Added'!P49/BEA_Output_Data!$AW49</f>
        <v>2.6979482184491688E-2</v>
      </c>
      <c r="Q49" s="236">
        <f>'Manufacturing Value Added'!Q49/BEA_Output_Data!$AW49</f>
        <v>0.41847594544427075</v>
      </c>
      <c r="R49" s="236">
        <f>'Manufacturing Value Added'!R49/BEA_Output_Data!$AW49</f>
        <v>1.1616677659249312E-2</v>
      </c>
      <c r="S49" s="236">
        <f>'Manufacturing Value Added'!S49/BEA_Output_Data!$AW49</f>
        <v>4.2121743155495661E-2</v>
      </c>
      <c r="T49" s="237">
        <f t="shared" si="3"/>
        <v>1.2930110526050864</v>
      </c>
      <c r="U49" s="58"/>
      <c r="V49" s="58"/>
    </row>
    <row r="50" spans="1:22" x14ac:dyDescent="0.25">
      <c r="A50" s="57">
        <v>2013</v>
      </c>
      <c r="B50" s="236">
        <f>'Manufacturing Value Added'!B50/BEA_Output_Data!$AW50</f>
        <v>0.1128282052064816</v>
      </c>
      <c r="C50" s="236">
        <f>'Manufacturing Value Added'!C50/BEA_Output_Data!$AW50</f>
        <v>8.5134374062350616E-3</v>
      </c>
      <c r="D50" s="236">
        <f>'Manufacturing Value Added'!D50/BEA_Output_Data!$AW50</f>
        <v>5.0417874177781565E-3</v>
      </c>
      <c r="E50" s="236">
        <f>'Manufacturing Value Added'!E50/BEA_Output_Data!$AW50</f>
        <v>1.3295185889094379E-2</v>
      </c>
      <c r="F50" s="236">
        <f>'Manufacturing Value Added'!F50/BEA_Output_Data!$AW50</f>
        <v>2.6855716971719179E-2</v>
      </c>
      <c r="G50" s="236">
        <f>'Manufacturing Value Added'!G50/BEA_Output_Data!$AW50</f>
        <v>1.9651295232063742E-2</v>
      </c>
      <c r="H50" s="236">
        <f>'Manufacturing Value Added'!H50/BEA_Output_Data!$AW50</f>
        <v>8.8509956581786994E-2</v>
      </c>
      <c r="I50" s="236">
        <f>'Manufacturing Value Added'!I50/BEA_Output_Data!$AW50</f>
        <v>0.15757620757344212</v>
      </c>
      <c r="J50" s="236">
        <f>'Manufacturing Value Added'!J50/BEA_Output_Data!$AW50</f>
        <v>3.385797389238672E-2</v>
      </c>
      <c r="K50" s="236">
        <f>'Manufacturing Value Added'!K50/BEA_Output_Data!$AW50</f>
        <v>2.2718561106088275E-2</v>
      </c>
      <c r="L50" s="236">
        <f>'Manufacturing Value Added'!L50/BEA_Output_Data!$AW50</f>
        <v>3.5008533502001532E-2</v>
      </c>
      <c r="M50" s="236">
        <f>'Manufacturing Value Added'!M50/BEA_Output_Data!$AW50</f>
        <v>6.8882207010733248E-2</v>
      </c>
      <c r="N50" s="236">
        <f>'Manufacturing Value Added'!N50/BEA_Output_Data!$AW50</f>
        <v>7.6370946120110986E-2</v>
      </c>
      <c r="O50" s="236">
        <f>'Manufacturing Value Added'!O50/BEA_Output_Data!$AW50</f>
        <v>0.12478561561083691</v>
      </c>
      <c r="P50" s="236">
        <f>'Manufacturing Value Added'!P50/BEA_Output_Data!$AW50</f>
        <v>2.8810258937687006E-2</v>
      </c>
      <c r="Q50" s="236">
        <f>'Manufacturing Value Added'!Q50/BEA_Output_Data!$AW50</f>
        <v>0.42151805944060478</v>
      </c>
      <c r="R50" s="236">
        <f>'Manufacturing Value Added'!R50/BEA_Output_Data!$AW50</f>
        <v>1.2052522853764749E-2</v>
      </c>
      <c r="S50" s="236">
        <f>'Manufacturing Value Added'!S50/BEA_Output_Data!$AW50</f>
        <v>3.9838861395234487E-2</v>
      </c>
      <c r="T50" s="237">
        <f t="shared" si="3"/>
        <v>1.2961153321480499</v>
      </c>
      <c r="U50" s="58"/>
      <c r="V50" s="58"/>
    </row>
    <row r="51" spans="1:22" x14ac:dyDescent="0.25">
      <c r="A51" s="57">
        <v>2014</v>
      </c>
      <c r="B51" s="236">
        <f>'Manufacturing Value Added'!B51/BEA_Output_Data!$AW51</f>
        <v>0.1109904328854829</v>
      </c>
      <c r="C51" s="236">
        <f>'Manufacturing Value Added'!C51/BEA_Output_Data!$AW51</f>
        <v>8.7387301649775456E-3</v>
      </c>
      <c r="D51" s="236">
        <f>'Manufacturing Value Added'!D51/BEA_Output_Data!$AW51</f>
        <v>4.7380460337400629E-3</v>
      </c>
      <c r="E51" s="236">
        <f>'Manufacturing Value Added'!E51/BEA_Output_Data!$AW51</f>
        <v>1.1958916599832449E-2</v>
      </c>
      <c r="F51" s="236">
        <f>'Manufacturing Value Added'!F51/BEA_Output_Data!$AW51</f>
        <v>2.6564055598922626E-2</v>
      </c>
      <c r="G51" s="236">
        <f>'Manufacturing Value Added'!G51/BEA_Output_Data!$AW51</f>
        <v>1.9131762917956381E-2</v>
      </c>
      <c r="H51" s="236">
        <f>'Manufacturing Value Added'!H51/BEA_Output_Data!$AW51</f>
        <v>9.87003009686271E-2</v>
      </c>
      <c r="I51" s="236">
        <f>'Manufacturing Value Added'!I51/BEA_Output_Data!$AW51</f>
        <v>0.1543059952352594</v>
      </c>
      <c r="J51" s="236">
        <f>'Manufacturing Value Added'!J51/BEA_Output_Data!$AW51</f>
        <v>3.3156280746623495E-2</v>
      </c>
      <c r="K51" s="236">
        <f>'Manufacturing Value Added'!K51/BEA_Output_Data!$AW51</f>
        <v>2.2631720441462673E-2</v>
      </c>
      <c r="L51" s="236">
        <f>'Manufacturing Value Added'!L51/BEA_Output_Data!$AW51</f>
        <v>3.3669076858952172E-2</v>
      </c>
      <c r="M51" s="236">
        <f>'Manufacturing Value Added'!M51/BEA_Output_Data!$AW51</f>
        <v>6.8870346039126756E-2</v>
      </c>
      <c r="N51" s="236">
        <f>'Manufacturing Value Added'!N51/BEA_Output_Data!$AW51</f>
        <v>7.421326701001775E-2</v>
      </c>
      <c r="O51" s="236">
        <f>'Manufacturing Value Added'!O51/BEA_Output_Data!$AW51</f>
        <v>0.12907723382592737</v>
      </c>
      <c r="P51" s="236">
        <f>'Manufacturing Value Added'!P51/BEA_Output_Data!$AW51</f>
        <v>2.64778890566531E-2</v>
      </c>
      <c r="Q51" s="236">
        <f>'Manufacturing Value Added'!Q51/BEA_Output_Data!$AW51</f>
        <v>0.42770354491105705</v>
      </c>
      <c r="R51" s="236">
        <f>'Manufacturing Value Added'!R51/BEA_Output_Data!$AW51</f>
        <v>1.2575979957174768E-2</v>
      </c>
      <c r="S51" s="236">
        <f>'Manufacturing Value Added'!S51/BEA_Output_Data!$AW51</f>
        <v>3.9826648175869291E-2</v>
      </c>
      <c r="T51" s="237">
        <f t="shared" si="3"/>
        <v>1.3033302274276628</v>
      </c>
      <c r="U51" s="58"/>
      <c r="V51" s="58"/>
    </row>
    <row r="52" spans="1:22" x14ac:dyDescent="0.25">
      <c r="A52" s="57">
        <v>2015</v>
      </c>
      <c r="B52" s="236">
        <f>'Manufacturing Value Added'!B52/BEA_Output_Data!$AW52</f>
        <v>0.11412195967107271</v>
      </c>
      <c r="C52" s="236">
        <f>'Manufacturing Value Added'!C52/BEA_Output_Data!$AW52</f>
        <v>8.4109369171810854E-3</v>
      </c>
      <c r="D52" s="236">
        <f>'Manufacturing Value Added'!D52/BEA_Output_Data!$AW52</f>
        <v>4.3934393602878055E-3</v>
      </c>
      <c r="E52" s="236">
        <f>'Manufacturing Value Added'!E52/BEA_Output_Data!$AW52</f>
        <v>1.2710082654332416E-2</v>
      </c>
      <c r="F52" s="236">
        <f>'Manufacturing Value Added'!F52/BEA_Output_Data!$AW52</f>
        <v>2.653216777248385E-2</v>
      </c>
      <c r="G52" s="236">
        <f>'Manufacturing Value Added'!G52/BEA_Output_Data!$AW52</f>
        <v>1.8400737270062178E-2</v>
      </c>
      <c r="H52" s="236">
        <f>'Manufacturing Value Added'!H52/BEA_Output_Data!$AW52</f>
        <v>9.8404589951955598E-2</v>
      </c>
      <c r="I52" s="236">
        <f>'Manufacturing Value Added'!I52/BEA_Output_Data!$AW52</f>
        <v>0.14702644280659921</v>
      </c>
      <c r="J52" s="236">
        <f>'Manufacturing Value Added'!J52/BEA_Output_Data!$AW52</f>
        <v>3.5863272181604532E-2</v>
      </c>
      <c r="K52" s="236">
        <f>'Manufacturing Value Added'!K52/BEA_Output_Data!$AW52</f>
        <v>2.2603932453734547E-2</v>
      </c>
      <c r="L52" s="236">
        <f>'Manufacturing Value Added'!L52/BEA_Output_Data!$AW52</f>
        <v>3.6421135021494994E-2</v>
      </c>
      <c r="M52" s="236">
        <f>'Manufacturing Value Added'!M52/BEA_Output_Data!$AW52</f>
        <v>6.5801802053091982E-2</v>
      </c>
      <c r="N52" s="236">
        <f>'Manufacturing Value Added'!N52/BEA_Output_Data!$AW52</f>
        <v>6.580992792172019E-2</v>
      </c>
      <c r="O52" s="236">
        <f>'Manufacturing Value Added'!O52/BEA_Output_Data!$AW52</f>
        <v>0.13981003434467867</v>
      </c>
      <c r="P52" s="236">
        <f>'Manufacturing Value Added'!P52/BEA_Output_Data!$AW52</f>
        <v>2.9970341163262602E-2</v>
      </c>
      <c r="Q52" s="236">
        <f>'Manufacturing Value Added'!Q52/BEA_Output_Data!$AW52</f>
        <v>0.42393464546148585</v>
      </c>
      <c r="R52" s="236">
        <f>'Manufacturing Value Added'!R52/BEA_Output_Data!$AW52</f>
        <v>1.3279452055548212E-2</v>
      </c>
      <c r="S52" s="236">
        <f>'Manufacturing Value Added'!S52/BEA_Output_Data!$AW52</f>
        <v>3.7784913881292966E-2</v>
      </c>
      <c r="T52" s="237">
        <f t="shared" si="3"/>
        <v>1.3012798129418892</v>
      </c>
      <c r="U52" s="58"/>
      <c r="V52" s="58"/>
    </row>
    <row r="53" spans="1:22" x14ac:dyDescent="0.25">
      <c r="A53" s="57">
        <v>2016</v>
      </c>
      <c r="B53" s="236">
        <f>'Manufacturing Value Added'!B53/BEA_Output_Data!$AW53</f>
        <v>0.11038761214752757</v>
      </c>
      <c r="C53" s="236">
        <f>'Manufacturing Value Added'!C53/BEA_Output_Data!$AW53</f>
        <v>8.448932841965533E-3</v>
      </c>
      <c r="D53" s="236">
        <f>'Manufacturing Value Added'!D53/BEA_Output_Data!$AW53</f>
        <v>4.2974624636330592E-3</v>
      </c>
      <c r="E53" s="236">
        <f>'Manufacturing Value Added'!E53/BEA_Output_Data!$AW53</f>
        <v>1.3631170299576596E-2</v>
      </c>
      <c r="F53" s="236">
        <f>'Manufacturing Value Added'!F53/BEA_Output_Data!$AW53</f>
        <v>2.6052814049576285E-2</v>
      </c>
      <c r="G53" s="236">
        <f>'Manufacturing Value Added'!G53/BEA_Output_Data!$AW53</f>
        <v>1.8677504268010799E-2</v>
      </c>
      <c r="H53" s="236">
        <f>'Manufacturing Value Added'!H53/BEA_Output_Data!$AW53</f>
        <v>8.2583926180465742E-2</v>
      </c>
      <c r="I53" s="236">
        <f>'Manufacturing Value Added'!I53/BEA_Output_Data!$AW53</f>
        <v>0.15439882984816897</v>
      </c>
      <c r="J53" s="236">
        <f>'Manufacturing Value Added'!J53/BEA_Output_Data!$AW53</f>
        <v>3.6377053913503016E-2</v>
      </c>
      <c r="K53" s="236">
        <f>'Manufacturing Value Added'!K53/BEA_Output_Data!$AW53</f>
        <v>2.252425698843178E-2</v>
      </c>
      <c r="L53" s="236">
        <f>'Manufacturing Value Added'!L53/BEA_Output_Data!$AW53</f>
        <v>3.8709841886841234E-2</v>
      </c>
      <c r="M53" s="236">
        <f>'Manufacturing Value Added'!M53/BEA_Output_Data!$AW53</f>
        <v>6.4141940947024301E-2</v>
      </c>
      <c r="N53" s="236">
        <f>'Manufacturing Value Added'!N53/BEA_Output_Data!$AW53</f>
        <v>6.0627726030500949E-2</v>
      </c>
      <c r="O53" s="236">
        <f>'Manufacturing Value Added'!O53/BEA_Output_Data!$AW53</f>
        <v>0.14758021219013054</v>
      </c>
      <c r="P53" s="236">
        <f>'Manufacturing Value Added'!P53/BEA_Output_Data!$AW53</f>
        <v>2.7750493083619737E-2</v>
      </c>
      <c r="Q53" s="236">
        <f>'Manufacturing Value Added'!Q53/BEA_Output_Data!$AW53</f>
        <v>0.43515956642895981</v>
      </c>
      <c r="R53" s="236">
        <f>'Manufacturing Value Added'!R53/BEA_Output_Data!$AW53</f>
        <v>1.353819433520051E-2</v>
      </c>
      <c r="S53" s="236">
        <f>'Manufacturing Value Added'!S53/BEA_Output_Data!$AW53</f>
        <v>4.0350969692676097E-2</v>
      </c>
      <c r="T53" s="237">
        <f t="shared" si="3"/>
        <v>1.3052385075958122</v>
      </c>
      <c r="U53" s="58"/>
      <c r="V53" s="58"/>
    </row>
    <row r="54" spans="1:22" x14ac:dyDescent="0.25">
      <c r="A54" s="57">
        <v>2017</v>
      </c>
      <c r="B54" s="236">
        <f>'Manufacturing Value Added'!B54/BEA_Output_Data!$AW54</f>
        <v>0.1119305991830598</v>
      </c>
      <c r="C54" s="236">
        <f>'Manufacturing Value Added'!C54/BEA_Output_Data!$AW54</f>
        <v>8.4056884556701107E-3</v>
      </c>
      <c r="D54" s="236">
        <f>'Manufacturing Value Added'!D54/BEA_Output_Data!$AW54</f>
        <v>4.0216599889658158E-3</v>
      </c>
      <c r="E54" s="236">
        <f>'Manufacturing Value Added'!E54/BEA_Output_Data!$AW54</f>
        <v>1.4272169875872501E-2</v>
      </c>
      <c r="F54" s="236">
        <f>'Manufacturing Value Added'!F54/BEA_Output_Data!$AW54</f>
        <v>2.3313198233630816E-2</v>
      </c>
      <c r="G54" s="236">
        <f>'Manufacturing Value Added'!G54/BEA_Output_Data!$AW54</f>
        <v>1.7803581271248876E-2</v>
      </c>
      <c r="H54" s="236">
        <f>'Manufacturing Value Added'!H54/BEA_Output_Data!$AW54</f>
        <v>9.4194534520309237E-2</v>
      </c>
      <c r="I54" s="236">
        <f>'Manufacturing Value Added'!I54/BEA_Output_Data!$AW54</f>
        <v>0.14811152723042978</v>
      </c>
      <c r="J54" s="236">
        <f>'Manufacturing Value Added'!J54/BEA_Output_Data!$AW54</f>
        <v>3.5201385895610691E-2</v>
      </c>
      <c r="K54" s="236">
        <f>'Manufacturing Value Added'!K54/BEA_Output_Data!$AW54</f>
        <v>2.2579180813565466E-2</v>
      </c>
      <c r="L54" s="236">
        <f>'Manufacturing Value Added'!L54/BEA_Output_Data!$AW54</f>
        <v>3.3244669216955167E-2</v>
      </c>
      <c r="M54" s="236">
        <f>'Manufacturing Value Added'!M54/BEA_Output_Data!$AW54</f>
        <v>6.6148199633947913E-2</v>
      </c>
      <c r="N54" s="236">
        <f>'Manufacturing Value Added'!N54/BEA_Output_Data!$AW54</f>
        <v>6.167857563333775E-2</v>
      </c>
      <c r="O54" s="236">
        <f>'Manufacturing Value Added'!O54/BEA_Output_Data!$AW54</f>
        <v>0.14835418294679073</v>
      </c>
      <c r="P54" s="236">
        <f>'Manufacturing Value Added'!P54/BEA_Output_Data!$AW54</f>
        <v>2.9789048089254276E-2</v>
      </c>
      <c r="Q54" s="236">
        <f>'Manufacturing Value Added'!Q54/BEA_Output_Data!$AW54</f>
        <v>0.4366948478845778</v>
      </c>
      <c r="R54" s="236">
        <f>'Manufacturing Value Added'!R54/BEA_Output_Data!$AW54</f>
        <v>1.297354435901764E-2</v>
      </c>
      <c r="S54" s="236">
        <f>'Manufacturing Value Added'!S54/BEA_Output_Data!$AW54</f>
        <v>4.2108083104437588E-2</v>
      </c>
      <c r="T54" s="237">
        <f t="shared" si="3"/>
        <v>1.3108246763366818</v>
      </c>
      <c r="U54" s="58"/>
      <c r="V54" s="58"/>
    </row>
    <row r="55" spans="1:22" x14ac:dyDescent="0.25">
      <c r="B55" s="58"/>
      <c r="C55" s="58"/>
      <c r="D55" s="58"/>
      <c r="E55" s="58"/>
      <c r="F55" s="58"/>
      <c r="G55" s="58"/>
      <c r="H55" s="58"/>
      <c r="I55" s="58"/>
      <c r="J55" s="58"/>
      <c r="K55" s="58"/>
      <c r="L55" s="58"/>
      <c r="M55" s="58"/>
      <c r="N55" s="58"/>
      <c r="O55" s="58"/>
      <c r="P55" s="58"/>
      <c r="Q55" s="58"/>
      <c r="R55" s="58"/>
      <c r="S55" s="58"/>
      <c r="T55" s="58"/>
      <c r="U55" s="58"/>
      <c r="V55" s="58"/>
    </row>
    <row r="56" spans="1:22" x14ac:dyDescent="0.25">
      <c r="A56" s="54" t="s">
        <v>214</v>
      </c>
      <c r="B56" s="63"/>
      <c r="C56" s="58"/>
      <c r="D56" s="58"/>
      <c r="E56" s="58"/>
      <c r="F56" s="58"/>
      <c r="G56" s="58"/>
      <c r="H56" s="58"/>
      <c r="I56" s="58"/>
      <c r="J56" s="58"/>
      <c r="K56" s="58"/>
      <c r="L56" s="58"/>
      <c r="M56" s="58"/>
      <c r="N56" s="58"/>
      <c r="O56" s="58"/>
      <c r="P56" s="58"/>
      <c r="Q56" s="58"/>
      <c r="R56" s="58"/>
      <c r="S56" s="58"/>
      <c r="T56" s="58"/>
      <c r="U56" s="58"/>
      <c r="V56" s="58"/>
    </row>
    <row r="57" spans="1:22" s="59" customFormat="1" ht="28.15" customHeight="1" x14ac:dyDescent="0.2">
      <c r="A57" s="64">
        <v>1</v>
      </c>
      <c r="B57" s="932" t="s">
        <v>216</v>
      </c>
      <c r="C57" s="932"/>
      <c r="D57" s="932"/>
      <c r="E57" s="932"/>
      <c r="F57" s="932"/>
      <c r="G57" s="932"/>
      <c r="H57" s="932"/>
      <c r="I57" s="932"/>
      <c r="J57" s="65"/>
      <c r="K57" s="65"/>
      <c r="L57" s="65"/>
      <c r="M57" s="65"/>
      <c r="N57" s="65"/>
      <c r="O57" s="65"/>
      <c r="P57" s="65"/>
      <c r="Q57" s="65"/>
      <c r="R57" s="65"/>
      <c r="S57" s="65"/>
      <c r="T57" s="65"/>
      <c r="U57" s="65"/>
      <c r="V57" s="65"/>
    </row>
    <row r="58" spans="1:22" s="59" customFormat="1" ht="28.15" customHeight="1" x14ac:dyDescent="0.2">
      <c r="A58" s="64">
        <v>6</v>
      </c>
      <c r="B58" s="932" t="s">
        <v>220</v>
      </c>
      <c r="C58" s="932"/>
      <c r="D58" s="932"/>
      <c r="E58" s="932"/>
      <c r="F58" s="932"/>
      <c r="G58" s="932"/>
      <c r="H58" s="932"/>
      <c r="I58" s="932"/>
      <c r="J58" s="65"/>
      <c r="K58" s="65"/>
      <c r="L58" s="65"/>
      <c r="M58" s="65"/>
      <c r="N58" s="65"/>
      <c r="O58" s="65"/>
      <c r="P58" s="65"/>
      <c r="Q58" s="65"/>
      <c r="R58" s="65"/>
      <c r="S58" s="65"/>
      <c r="T58" s="65"/>
      <c r="U58" s="65"/>
      <c r="V58" s="65"/>
    </row>
    <row r="59" spans="1:22" s="59" customFormat="1" ht="28.15" customHeight="1" x14ac:dyDescent="0.2">
      <c r="A59" s="64">
        <v>12</v>
      </c>
      <c r="B59" s="932" t="s">
        <v>221</v>
      </c>
      <c r="C59" s="932"/>
      <c r="D59" s="932"/>
      <c r="E59" s="932"/>
      <c r="F59" s="932"/>
      <c r="G59" s="932"/>
      <c r="H59" s="932"/>
      <c r="I59" s="932"/>
      <c r="J59" s="65"/>
      <c r="K59" s="65"/>
      <c r="L59" s="65"/>
      <c r="M59" s="65"/>
      <c r="N59" s="65"/>
      <c r="O59" s="65"/>
      <c r="P59" s="65"/>
      <c r="Q59" s="65"/>
      <c r="R59" s="65"/>
      <c r="S59" s="65"/>
      <c r="T59" s="65"/>
      <c r="U59" s="65"/>
      <c r="V59" s="65"/>
    </row>
    <row r="60" spans="1:22" s="59" customFormat="1" ht="28.15" customHeight="1" x14ac:dyDescent="0.2">
      <c r="A60" s="66"/>
      <c r="B60" s="932" t="s">
        <v>217</v>
      </c>
      <c r="C60" s="932"/>
      <c r="D60" s="932"/>
      <c r="E60" s="932"/>
      <c r="F60" s="932"/>
      <c r="G60" s="932"/>
      <c r="H60" s="932"/>
      <c r="I60" s="932"/>
      <c r="J60" s="65"/>
      <c r="K60" s="65"/>
      <c r="L60" s="65"/>
      <c r="M60" s="65"/>
      <c r="N60" s="65"/>
      <c r="O60" s="65"/>
      <c r="P60" s="65"/>
      <c r="Q60" s="65"/>
      <c r="R60" s="65"/>
      <c r="S60" s="65"/>
      <c r="T60" s="65"/>
      <c r="U60" s="65"/>
      <c r="V60" s="65"/>
    </row>
    <row r="61" spans="1:22" s="59" customFormat="1" ht="28.15" customHeight="1" x14ac:dyDescent="0.2">
      <c r="A61" s="66"/>
      <c r="B61" s="932" t="s">
        <v>217</v>
      </c>
      <c r="C61" s="932"/>
      <c r="D61" s="932"/>
      <c r="E61" s="932"/>
      <c r="F61" s="932"/>
      <c r="G61" s="932"/>
      <c r="H61" s="932"/>
      <c r="I61" s="932"/>
      <c r="J61" s="65"/>
      <c r="K61" s="65"/>
      <c r="L61" s="65"/>
      <c r="M61" s="65"/>
      <c r="N61" s="65"/>
      <c r="O61" s="65"/>
      <c r="P61" s="65"/>
      <c r="Q61" s="65"/>
      <c r="R61" s="65"/>
      <c r="S61" s="65"/>
      <c r="T61" s="65"/>
      <c r="U61" s="65"/>
      <c r="V61" s="65"/>
    </row>
    <row r="62" spans="1:22" s="59" customFormat="1" ht="28.15" customHeight="1" x14ac:dyDescent="0.2">
      <c r="A62" s="66"/>
      <c r="B62" s="932" t="s">
        <v>217</v>
      </c>
      <c r="C62" s="932"/>
      <c r="D62" s="932"/>
      <c r="E62" s="932"/>
      <c r="F62" s="932"/>
      <c r="G62" s="932"/>
      <c r="H62" s="932"/>
      <c r="I62" s="932"/>
      <c r="J62" s="65"/>
      <c r="K62" s="65"/>
      <c r="L62" s="65"/>
      <c r="M62" s="65"/>
      <c r="N62" s="65"/>
      <c r="O62" s="65"/>
      <c r="P62" s="65"/>
      <c r="Q62" s="65"/>
      <c r="R62" s="65"/>
      <c r="S62" s="65"/>
      <c r="T62" s="65"/>
      <c r="U62" s="65"/>
      <c r="V62" s="65"/>
    </row>
    <row r="63" spans="1:22" s="59" customFormat="1" ht="28.15" customHeight="1" x14ac:dyDescent="0.2">
      <c r="A63" s="66"/>
      <c r="B63" s="932" t="s">
        <v>217</v>
      </c>
      <c r="C63" s="932"/>
      <c r="D63" s="932"/>
      <c r="E63" s="932"/>
      <c r="F63" s="932"/>
      <c r="G63" s="932"/>
      <c r="H63" s="932"/>
      <c r="I63" s="932"/>
      <c r="J63" s="65"/>
      <c r="K63" s="65"/>
      <c r="L63" s="65"/>
      <c r="M63" s="65"/>
      <c r="N63" s="65"/>
      <c r="O63" s="65"/>
      <c r="P63" s="65"/>
      <c r="Q63" s="65"/>
      <c r="R63" s="65"/>
      <c r="S63" s="65"/>
      <c r="T63" s="65"/>
      <c r="U63" s="65"/>
      <c r="V63" s="65"/>
    </row>
    <row r="64" spans="1:22" s="59" customFormat="1" ht="28.15" customHeight="1" x14ac:dyDescent="0.2">
      <c r="A64" s="66"/>
      <c r="B64" s="932" t="s">
        <v>217</v>
      </c>
      <c r="C64" s="932"/>
      <c r="D64" s="932"/>
      <c r="E64" s="932"/>
      <c r="F64" s="932"/>
      <c r="G64" s="932"/>
      <c r="H64" s="932"/>
      <c r="I64" s="932"/>
      <c r="J64" s="65"/>
      <c r="K64" s="65"/>
      <c r="L64" s="65"/>
      <c r="M64" s="65"/>
      <c r="N64" s="65"/>
      <c r="O64" s="65"/>
      <c r="P64" s="65"/>
      <c r="Q64" s="65"/>
      <c r="R64" s="65"/>
      <c r="S64" s="65"/>
      <c r="T64" s="65"/>
      <c r="U64" s="65"/>
      <c r="V64" s="65"/>
    </row>
    <row r="65" spans="1:22" s="59" customFormat="1" ht="28.15" customHeight="1" x14ac:dyDescent="0.2">
      <c r="A65" s="66"/>
      <c r="B65" s="932" t="s">
        <v>217</v>
      </c>
      <c r="C65" s="932"/>
      <c r="D65" s="932"/>
      <c r="E65" s="932"/>
      <c r="F65" s="932"/>
      <c r="G65" s="932"/>
      <c r="H65" s="932"/>
      <c r="I65" s="932"/>
      <c r="J65" s="65"/>
      <c r="K65" s="65"/>
      <c r="L65" s="65"/>
      <c r="M65" s="65"/>
      <c r="N65" s="65"/>
      <c r="O65" s="65"/>
      <c r="P65" s="65"/>
      <c r="Q65" s="65"/>
      <c r="R65" s="65"/>
      <c r="S65" s="65"/>
      <c r="T65" s="65"/>
      <c r="U65" s="65"/>
      <c r="V65" s="65"/>
    </row>
    <row r="66" spans="1:22" s="59" customFormat="1" ht="28.15" customHeight="1" x14ac:dyDescent="0.2">
      <c r="A66" s="66"/>
      <c r="B66" s="932" t="s">
        <v>217</v>
      </c>
      <c r="C66" s="932"/>
      <c r="D66" s="932"/>
      <c r="E66" s="932"/>
      <c r="F66" s="932"/>
      <c r="G66" s="932"/>
      <c r="H66" s="932"/>
      <c r="I66" s="932"/>
      <c r="J66" s="65"/>
      <c r="K66" s="65"/>
      <c r="L66" s="65"/>
      <c r="M66" s="65"/>
      <c r="N66" s="65"/>
      <c r="O66" s="65"/>
      <c r="P66" s="65"/>
      <c r="Q66" s="65"/>
      <c r="R66" s="65"/>
      <c r="S66" s="65"/>
      <c r="T66" s="65"/>
      <c r="U66" s="65"/>
      <c r="V66" s="65"/>
    </row>
    <row r="67" spans="1:22" s="59" customFormat="1" ht="28.15" customHeight="1" x14ac:dyDescent="0.2">
      <c r="A67" s="66"/>
      <c r="B67" s="932" t="s">
        <v>217</v>
      </c>
      <c r="C67" s="932"/>
      <c r="D67" s="932"/>
      <c r="E67" s="932"/>
      <c r="F67" s="932"/>
      <c r="G67" s="932"/>
      <c r="H67" s="932"/>
      <c r="I67" s="932"/>
      <c r="J67" s="65"/>
      <c r="K67" s="65"/>
      <c r="L67" s="65"/>
      <c r="M67" s="65"/>
      <c r="N67" s="65"/>
      <c r="O67" s="65"/>
      <c r="P67" s="65"/>
      <c r="Q67" s="65"/>
      <c r="R67" s="65"/>
      <c r="S67" s="65"/>
      <c r="T67" s="65"/>
      <c r="U67" s="65"/>
      <c r="V67" s="65"/>
    </row>
    <row r="68" spans="1:22" s="59" customFormat="1" ht="28.15" customHeight="1" x14ac:dyDescent="0.2">
      <c r="B68" s="932" t="s">
        <v>217</v>
      </c>
      <c r="C68" s="932"/>
      <c r="D68" s="932"/>
      <c r="E68" s="932"/>
      <c r="F68" s="932"/>
      <c r="G68" s="932"/>
      <c r="H68" s="932"/>
      <c r="I68" s="932"/>
      <c r="J68" s="65"/>
      <c r="K68" s="65"/>
      <c r="L68" s="65"/>
      <c r="M68" s="65"/>
      <c r="N68" s="65"/>
      <c r="O68" s="65"/>
      <c r="P68" s="65"/>
      <c r="Q68" s="65"/>
      <c r="R68" s="65"/>
      <c r="S68" s="65"/>
      <c r="T68" s="65"/>
      <c r="U68" s="65"/>
      <c r="V68" s="65"/>
    </row>
    <row r="69" spans="1:22" s="59" customFormat="1" ht="28.15" customHeight="1" x14ac:dyDescent="0.2">
      <c r="B69" s="932" t="s">
        <v>217</v>
      </c>
      <c r="C69" s="932"/>
      <c r="D69" s="932"/>
      <c r="E69" s="932"/>
      <c r="F69" s="932"/>
      <c r="G69" s="932"/>
      <c r="H69" s="932"/>
      <c r="I69" s="932"/>
      <c r="J69" s="65"/>
      <c r="K69" s="65"/>
      <c r="L69" s="65"/>
      <c r="M69" s="65"/>
      <c r="N69" s="65"/>
      <c r="O69" s="65"/>
      <c r="P69" s="65"/>
      <c r="Q69" s="65"/>
      <c r="R69" s="65"/>
      <c r="S69" s="65"/>
      <c r="T69" s="65"/>
      <c r="U69" s="65"/>
      <c r="V69" s="65"/>
    </row>
    <row r="71" spans="1:22" x14ac:dyDescent="0.25">
      <c r="C71" s="55" t="s">
        <v>217</v>
      </c>
    </row>
    <row r="72" spans="1:22" x14ac:dyDescent="0.25">
      <c r="C72" s="55" t="s">
        <v>217</v>
      </c>
    </row>
    <row r="73" spans="1:22" x14ac:dyDescent="0.25">
      <c r="C73" s="55" t="s">
        <v>217</v>
      </c>
    </row>
    <row r="74" spans="1:22" x14ac:dyDescent="0.25">
      <c r="C74" s="55" t="s">
        <v>217</v>
      </c>
    </row>
    <row r="75" spans="1:22" x14ac:dyDescent="0.25">
      <c r="C75" s="55" t="s">
        <v>217</v>
      </c>
    </row>
  </sheetData>
  <mergeCells count="14">
    <mergeCell ref="B61:I61"/>
    <mergeCell ref="A5:A6"/>
    <mergeCell ref="B57:I57"/>
    <mergeCell ref="B58:I58"/>
    <mergeCell ref="B59:I59"/>
    <mergeCell ref="B60:I60"/>
    <mergeCell ref="B62:I62"/>
    <mergeCell ref="B63:I63"/>
    <mergeCell ref="B68:I68"/>
    <mergeCell ref="B69:I69"/>
    <mergeCell ref="B64:I64"/>
    <mergeCell ref="B65:I65"/>
    <mergeCell ref="B66:I66"/>
    <mergeCell ref="B67:I67"/>
  </mergeCells>
  <phoneticPr fontId="23" type="noConversion"/>
  <pageMargins left="0.75" right="0.75" top="1" bottom="1" header="0.5" footer="0.5"/>
  <pageSetup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24</vt:i4>
      </vt:variant>
      <vt:variant>
        <vt:lpstr>Named Ranges</vt:lpstr>
      </vt:variant>
      <vt:variant>
        <vt:i4>10</vt:i4>
      </vt:variant>
    </vt:vector>
  </HeadingPairs>
  <TitlesOfParts>
    <vt:vector size="34" baseType="lpstr">
      <vt:lpstr>Directory</vt:lpstr>
      <vt:lpstr>General_inputs</vt:lpstr>
      <vt:lpstr>Energy_weights</vt:lpstr>
      <vt:lpstr>Industrial_Total_LMDI_UtilAdj</vt:lpstr>
      <vt:lpstr>Total_Industrial</vt:lpstr>
      <vt:lpstr>Manufacturing</vt:lpstr>
      <vt:lpstr>NonManufacturing</vt:lpstr>
      <vt:lpstr>Mining</vt:lpstr>
      <vt:lpstr>Conversion_factors</vt:lpstr>
      <vt:lpstr>Report_chart</vt:lpstr>
      <vt:lpstr>Report_tables</vt:lpstr>
      <vt:lpstr>Charts (www)</vt:lpstr>
      <vt:lpstr>NonManufacturing_Data</vt:lpstr>
      <vt:lpstr>Mining_Data</vt:lpstr>
      <vt:lpstr>Manufacturing_Energy_Data</vt:lpstr>
      <vt:lpstr>MER_Nov19_Table 2.4</vt:lpstr>
      <vt:lpstr>AER10_Table2.1d</vt:lpstr>
      <vt:lpstr>AER11_Table2.1d_MER0816</vt:lpstr>
      <vt:lpstr>mer_dataT02.04</vt:lpstr>
      <vt:lpstr>BEA_Output_Data</vt:lpstr>
      <vt:lpstr>Manufacturing Gross Output</vt:lpstr>
      <vt:lpstr>Manufacturing Value Added</vt:lpstr>
      <vt:lpstr>Gross Output over VA</vt:lpstr>
      <vt:lpstr>NAICS Sector VA over Manufac VA</vt:lpstr>
      <vt:lpstr>base_row</vt:lpstr>
      <vt:lpstr>base_row2</vt:lpstr>
      <vt:lpstr>Base_year</vt:lpstr>
      <vt:lpstr>Base_year2</vt:lpstr>
      <vt:lpstr>Begin_year_chart1</vt:lpstr>
      <vt:lpstr>End_year_chart1</vt:lpstr>
      <vt:lpstr>Fuel_type</vt:lpstr>
      <vt:lpstr>index_label</vt:lpstr>
      <vt:lpstr>index_label2</vt:lpstr>
      <vt:lpstr>Utility_Adj</vt:lpstr>
    </vt:vector>
  </TitlesOfParts>
  <Company>Pacific Northwest National Laboratory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Staff Member</dc:creator>
  <cp:lastModifiedBy>David</cp:lastModifiedBy>
  <cp:lastPrinted>2020-01-07T07:00:23Z</cp:lastPrinted>
  <dcterms:created xsi:type="dcterms:W3CDTF">2002-02-14T16:41:09Z</dcterms:created>
  <dcterms:modified xsi:type="dcterms:W3CDTF">2020-06-15T18:48:26Z</dcterms:modified>
</cp:coreProperties>
</file>